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00" tabRatio="915" firstSheet="5" activeTab="11" autoFilterDateGrouping="1"/>
  </bookViews>
  <sheets>
    <sheet xmlns:r="http://schemas.openxmlformats.org/officeDocument/2006/relationships" name="🧮 TÍNH NHANH" sheetId="1" state="visible" r:id="rId1"/>
    <sheet xmlns:r="http://schemas.openxmlformats.org/officeDocument/2006/relationships" name="💰 BÁO GIÁ" sheetId="2" state="visible" r:id="rId2"/>
    <sheet xmlns:r="http://schemas.openxmlformats.org/officeDocument/2006/relationships" name="⚙️ BỘ HƠI" sheetId="3" state="visible" r:id="rId3"/>
    <sheet xmlns:r="http://schemas.openxmlformats.org/officeDocument/2006/relationships" name="📦 RON BỘ" sheetId="4" state="visible" r:id="rId4"/>
    <sheet xmlns:r="http://schemas.openxmlformats.org/officeDocument/2006/relationships" name="📄 RON MIẾNG" sheetId="5" state="visible" r:id="rId5"/>
    <sheet xmlns:r="http://schemas.openxmlformats.org/officeDocument/2006/relationships" name="📋 MIỂNG TNC" sheetId="6" state="visible" r:id="rId6"/>
    <sheet xmlns:r="http://schemas.openxmlformats.org/officeDocument/2006/relationships" name="🔍 MIỂNG TRA CỨU" sheetId="7" state="visible" r:id="rId7"/>
    <sheet xmlns:r="http://schemas.openxmlformats.org/officeDocument/2006/relationships" name="🔧 BẠC THAU" sheetId="8" state="visible" r:id="rId8"/>
    <sheet xmlns:r="http://schemas.openxmlformats.org/officeDocument/2006/relationships" name="📏 CĂN DỌC" sheetId="9" state="visible" r:id="rId9"/>
    <sheet xmlns:r="http://schemas.openxmlformats.org/officeDocument/2006/relationships" name="📚 CHÚ GIẢI" sheetId="10" state="visible" r:id="rId10"/>
    <sheet xmlns:r="http://schemas.openxmlformats.org/officeDocument/2006/relationships" name="_LOOKUP_VND" sheetId="11" state="hidden" r:id="rId11"/>
    <sheet xmlns:r="http://schemas.openxmlformats.org/officeDocument/2006/relationships" name="🔩 PISTON" sheetId="12" state="visible" r:id="rId12"/>
    <sheet xmlns:r="http://schemas.openxmlformats.org/officeDocument/2006/relationships" name="⚙️ SÉC MĂNG" sheetId="13" state="visible" r:id="rId13"/>
    <sheet xmlns:r="http://schemas.openxmlformats.org/officeDocument/2006/relationships" name="🔧 XY LANH" sheetId="14" state="visible" r:id="rId14"/>
    <sheet xmlns:r="http://schemas.openxmlformats.org/officeDocument/2006/relationships" name="👥 KHÁCH HÀNG" sheetId="15" state="visible" r:id="rId15"/>
    <sheet xmlns:r="http://schemas.openxmlformats.org/officeDocument/2006/relationships" name="🚛 NHÀ XE" sheetId="16" state="visible" r:id="rId16"/>
    <sheet xmlns:r="http://schemas.openxmlformats.org/officeDocument/2006/relationships" name="🛢️ RON CẠT TE" sheetId="17" state="visible" r:id="rId17"/>
    <sheet xmlns:r="http://schemas.openxmlformats.org/officeDocument/2006/relationships" name="〰️ THUN CÒ" sheetId="18" state="visible" r:id="rId18"/>
    <sheet xmlns:r="http://schemas.openxmlformats.org/officeDocument/2006/relationships" name="⭕ PHỚT ĐẦU TRỤC CƠ" sheetId="19" state="visible" r:id="rId19"/>
    <sheet xmlns:r="http://schemas.openxmlformats.org/officeDocument/2006/relationships" name="🔴 PHỚT ĐUÔI TRỤC CƠ" sheetId="20" state="visible" r:id="rId20"/>
    <sheet xmlns:r="http://schemas.openxmlformats.org/officeDocument/2006/relationships" name="📂 DATA" sheetId="21" state="hidden" r:id="rId21"/>
    <sheet xmlns:r="http://schemas.openxmlformats.org/officeDocument/2006/relationships" name="🔎 TRA CỨU NHANH" sheetId="22" state="visible" r:id="rId22"/>
    <sheet xmlns:r="http://schemas.openxmlformats.org/officeDocument/2006/relationships" name="🗄️ XY LANH CŨ" sheetId="23" state="hidden" r:id="rId23"/>
    <sheet xmlns:r="http://schemas.openxmlformats.org/officeDocument/2006/relationships" name="💧 KÉT NƯỚC" sheetId="24" state="visible" r:id="rId24"/>
    <sheet xmlns:r="http://schemas.openxmlformats.org/officeDocument/2006/relationships" name="🛢️ KÉT NHỚT" sheetId="25" state="visible" r:id="rId25"/>
    <sheet xmlns:r="http://schemas.openxmlformats.org/officeDocument/2006/relationships" name="Sheet1" sheetId="26" state="visible" r:id="rId26"/>
  </sheets>
  <definedNames>
    <definedName name="_xlnm.Print_Area" localSheetId="0">'🧮 TÍNH NHANH'!$A$1:$K$47</definedName>
    <definedName name="_xlnm.Print_Area" localSheetId="1">'💰 BÁO GIÁ'!$A$1:$J$24</definedName>
    <definedName name="_xlnm._FilterDatabase" localSheetId="3" hidden="1">'📦 RON BỘ'!$A$1:$M$616</definedName>
    <definedName name="_xlnm._FilterDatabase" localSheetId="4" hidden="1">'📄 RON MIẾNG'!$A$1:$N$578</definedName>
    <definedName name="_xlnm._FilterDatabase" localSheetId="5" hidden="1">'📋 MIỂNG TNC'!$A$2:$P$2230</definedName>
    <definedName name="_xlnm._FilterDatabase" localSheetId="6" hidden="1">'🔍 MIỂNG TRA CỨU'!$A$2:$R$1252</definedName>
    <definedName name="_xlnm._FilterDatabase" localSheetId="11" hidden="1">'🔩 PISTON'!$A$2:$T$1312</definedName>
    <definedName name="_xlnm._FilterDatabase" localSheetId="12" hidden="1">'⚙️ SÉC MĂNG'!$A$2:$R$684</definedName>
    <definedName name="_xlnm._FilterDatabase" localSheetId="13" hidden="1">'🔧 XY LANH'!$A$2:$M$795</definedName>
    <definedName name="_xlnm._FilterDatabase" localSheetId="14" hidden="1">'👥 KHÁCH HÀNG'!$A$2:$I$4152</definedName>
    <definedName name="_xlnm._FilterDatabase" localSheetId="15" hidden="1">'🚛 NHÀ XE'!$A$2:$F$185</definedName>
    <definedName name="_xlnm._FilterDatabase" localSheetId="16" hidden="1">'🛢️ RON CẠT TE'!$A$2:$O$81</definedName>
    <definedName name="_xlnm._FilterDatabase" localSheetId="17" hidden="1">'〰️ THUN CÒ'!$A$2:$O$80</definedName>
    <definedName name="_xlnm._FilterDatabase" localSheetId="18" hidden="1">'⭕ PHỚT ĐẦU TRỤC CƠ'!$A$2:$P$123</definedName>
    <definedName name="_xlnm._FilterDatabase" localSheetId="19" hidden="1">'🔴 PHỚT ĐUÔI TRỤC CƠ'!$A$2:$P$121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&quot; ₫&quot;;[Red]\-#,##0&quot; ₫&quot;;\-"/>
  </numFmts>
  <fonts count="96">
    <font>
      <name val="Calibri"/>
      <charset val="1"/>
      <color theme="1"/>
      <sz val="11"/>
    </font>
    <font>
      <name val="Calibri"/>
      <charset val="134"/>
      <color theme="1"/>
      <sz val="12"/>
    </font>
    <font>
      <name val="Calibri"/>
      <charset val="134"/>
      <b val="1"/>
      <color rgb="FFFFFFFF"/>
      <sz val="12"/>
    </font>
    <font>
      <name val="Calibri"/>
      <charset val="134"/>
      <b val="1"/>
      <color rgb="FF7F3F00"/>
      <sz val="12"/>
    </font>
    <font>
      <name val="Calibri"/>
      <charset val="134"/>
      <color theme="1"/>
      <sz val="11"/>
    </font>
    <font>
      <name val="Calibri"/>
      <charset val="134"/>
      <b val="1"/>
      <color rgb="FF1F3864"/>
      <sz val="12"/>
    </font>
    <font>
      <name val="Calibri"/>
      <charset val="134"/>
      <color rgb="FF000000"/>
      <sz val="12"/>
    </font>
    <font>
      <name val="Calibri"/>
      <charset val="134"/>
      <b val="1"/>
      <color rgb="FFC00000"/>
      <sz val="12"/>
    </font>
    <font>
      <name val="Segoe UI"/>
      <charset val="134"/>
      <b val="1"/>
      <color rgb="FF1F3864"/>
      <sz val="12"/>
    </font>
    <font>
      <name val="Segoe UI"/>
      <charset val="134"/>
      <b val="1"/>
      <color rgb="FFFFFFFF"/>
      <sz val="12"/>
    </font>
    <font>
      <name val="Arial"/>
      <charset val="134"/>
      <b val="1"/>
      <color rgb="FFFFFFFF"/>
      <sz val="12"/>
    </font>
    <font>
      <name val="Cambria"/>
      <charset val="1"/>
      <b val="1"/>
      <color rgb="FFFFFFFF"/>
      <sz val="13"/>
    </font>
    <font>
      <name val="Cambria"/>
      <charset val="1"/>
      <b val="1"/>
      <color rgb="FF1F4E5F"/>
      <sz val="11"/>
    </font>
    <font>
      <name val="Cambria"/>
      <charset val="1"/>
      <b val="1"/>
      <sz val="12"/>
    </font>
    <font>
      <name val="Cambria"/>
      <charset val="1"/>
      <b val="1"/>
      <color rgb="FFFFFFFF"/>
      <sz val="10"/>
    </font>
    <font>
      <name val="Cambria"/>
      <charset val="1"/>
      <sz val="9"/>
    </font>
    <font>
      <name val="Cambria"/>
      <charset val="1"/>
      <b val="1"/>
      <color rgb="FFFFFFFF"/>
      <sz val="9"/>
    </font>
    <font>
      <name val="Cambria"/>
      <charset val="1"/>
      <b val="1"/>
      <color rgb="FFFFFFFF"/>
      <sz val="12"/>
    </font>
    <font>
      <name val="Calibri"/>
      <charset val="1"/>
      <color theme="1"/>
      <sz val="12"/>
    </font>
    <font>
      <name val="Cambria"/>
      <charset val="1"/>
      <b val="1"/>
      <color rgb="FF3A2E12"/>
      <sz val="12"/>
    </font>
    <font>
      <name val="Cambria"/>
      <charset val="1"/>
      <sz val="12"/>
    </font>
    <font>
      <name val="Cambria"/>
      <charset val="1"/>
      <b val="1"/>
      <color rgb="FF3A2E12"/>
      <sz val="10"/>
    </font>
    <font>
      <name val="Noto Sans CJK SC"/>
      <charset val="1"/>
      <b val="1"/>
      <color rgb="FFFFFFFF"/>
      <sz val="12"/>
    </font>
    <font>
      <name val="Calibri"/>
      <charset val="1"/>
      <b val="1"/>
      <color rgb="FFFFFFFF"/>
      <sz val="10"/>
    </font>
    <font>
      <name val="Cambria"/>
      <charset val="1"/>
      <sz val="10"/>
    </font>
    <font>
      <name val="Calibri"/>
      <charset val="1"/>
      <b val="1"/>
      <color rgb="FFFFFFFF"/>
      <sz val="12"/>
    </font>
    <font>
      <name val="Times New Roman"/>
      <charset val="1"/>
      <b val="1"/>
      <color rgb="FFFFFFFF"/>
      <sz val="12"/>
    </font>
    <font>
      <name val="Cambria"/>
      <charset val="1"/>
      <b val="1"/>
      <color rgb="FF1F4E5F"/>
      <sz val="12"/>
    </font>
    <font>
      <name val="Times New Roman"/>
      <charset val="1"/>
      <i val="1"/>
      <sz val="12"/>
    </font>
    <font>
      <name val="Calibri"/>
      <charset val="1"/>
      <color theme="1"/>
      <sz val="14"/>
    </font>
    <font>
      <name val="Calibri"/>
      <charset val="1"/>
      <b val="1"/>
      <color theme="1"/>
      <sz val="11"/>
    </font>
    <font>
      <name val="Calibri"/>
      <charset val="1"/>
      <b val="1"/>
      <color rgb="FFFFFFFF"/>
      <sz val="14"/>
    </font>
    <font>
      <name val="Times New Roman"/>
      <charset val="1"/>
      <b val="1"/>
      <color rgb="FFFFFFFF"/>
      <sz val="14"/>
    </font>
    <font>
      <name val="Calibri"/>
      <charset val="1"/>
      <b val="1"/>
      <color theme="1"/>
      <sz val="12"/>
    </font>
    <font>
      <name val="Calibri"/>
      <charset val="134"/>
      <sz val="12"/>
    </font>
    <font>
      <name val="Calibri"/>
      <charset val="1"/>
      <sz val="12"/>
    </font>
    <font>
      <name val="Calibri"/>
      <charset val="1"/>
      <b val="1"/>
      <sz val="12"/>
    </font>
    <font>
      <name val="Calibri"/>
      <charset val="134"/>
      <sz val="14"/>
    </font>
    <font>
      <name val="Calibri"/>
      <charset val="1"/>
      <b val="1"/>
      <color rgb="FFFFFFFF"/>
      <sz val="15"/>
    </font>
    <font>
      <name val="Calibri"/>
      <charset val="1"/>
      <b val="1"/>
      <color rgb="FFFFFFFF"/>
      <sz val="11"/>
    </font>
    <font>
      <name val="Cambria"/>
      <charset val="1"/>
      <b val="1"/>
      <sz val="11"/>
    </font>
    <font>
      <name val="Cambria"/>
      <charset val="1"/>
      <sz val="11"/>
    </font>
    <font>
      <name val="Arial"/>
      <charset val="134"/>
      <b val="1"/>
      <sz val="12"/>
    </font>
    <font>
      <name val="Calibri"/>
      <charset val="1"/>
      <b val="1"/>
      <color rgb="FFFFFFFF"/>
      <sz val="9"/>
    </font>
    <font>
      <name val="Cambria"/>
      <charset val="1"/>
      <b val="1"/>
      <color rgb="FF1F4E5F"/>
      <sz val="9"/>
    </font>
    <font>
      <name val="Calibri"/>
      <charset val="1"/>
      <i val="1"/>
      <color rgb="FF1F4E5F"/>
      <sz val="10"/>
    </font>
    <font>
      <name val="Cambria"/>
      <charset val="1"/>
      <color rgb="FF999999"/>
      <sz val="8"/>
    </font>
    <font>
      <name val="Calibri"/>
      <charset val="1"/>
      <b val="1"/>
      <color rgb="FF1F4E5F"/>
      <sz val="11"/>
    </font>
    <font>
      <name val="Calibri"/>
      <charset val="1"/>
      <b val="1"/>
      <color rgb="FFC00000"/>
      <sz val="11"/>
    </font>
    <font>
      <name val="Cambria"/>
      <charset val="1"/>
      <b val="1"/>
      <color rgb="FF8B4000"/>
      <sz val="9"/>
    </font>
    <font>
      <name val="Calibri"/>
      <charset val="1"/>
      <b val="1"/>
      <color rgb="FF8B4000"/>
      <sz val="10"/>
    </font>
    <font>
      <name val="Cambria"/>
      <charset val="1"/>
      <b val="1"/>
      <color rgb="FF1D6B3A"/>
      <sz val="11"/>
    </font>
    <font>
      <name val="Cambria"/>
      <charset val="1"/>
      <b val="1"/>
      <color rgb="FFC00000"/>
      <sz val="13"/>
    </font>
    <font>
      <name val="Cambria"/>
      <charset val="1"/>
      <b val="1"/>
      <color rgb="FFC00000"/>
      <sz val="14"/>
    </font>
    <font>
      <name val="Cambria"/>
      <charset val="1"/>
      <i val="1"/>
      <color rgb="FF1F4E5F"/>
      <sz val="11"/>
    </font>
    <font>
      <name val="Cambria"/>
      <charset val="1"/>
      <b val="1"/>
      <color rgb="FFC00000"/>
      <sz val="11"/>
    </font>
    <font>
      <name val="Cambria"/>
      <charset val="1"/>
      <b val="1"/>
      <color rgb="FF1F4E5F"/>
      <sz val="15"/>
    </font>
    <font>
      <name val="Cambria"/>
      <charset val="1"/>
      <color rgb="FFFFFFFF"/>
      <sz val="1"/>
    </font>
    <font>
      <name val="Cambria"/>
      <charset val="1"/>
      <i val="1"/>
      <color rgb="FF595959"/>
      <sz val="9"/>
    </font>
    <font>
      <name val="Cambria"/>
      <charset val="1"/>
      <b val="1"/>
      <color rgb="FFC00000"/>
      <sz val="20"/>
    </font>
    <font>
      <name val="Cambria"/>
      <charset val="1"/>
      <b val="1"/>
      <color rgb="FF8B4000"/>
      <sz val="11"/>
    </font>
    <font>
      <name val="Cambria"/>
      <charset val="1"/>
      <i val="1"/>
      <color rgb="FF1F4E5F"/>
      <sz val="10"/>
    </font>
    <font>
      <name val="Cambria"/>
      <charset val="1"/>
      <b val="1"/>
      <i val="1"/>
      <color rgb="FF1F4E5F"/>
      <sz val="11"/>
    </font>
    <font>
      <name val="Cambria"/>
      <charset val="1"/>
      <i val="1"/>
      <sz val="11"/>
    </font>
    <font>
      <name val="Cambria"/>
      <charset val="1"/>
      <b val="1"/>
      <color rgb="FF808080"/>
      <sz val="10"/>
    </font>
    <font>
      <name val="Segoe UI"/>
      <charset val="134"/>
      <i val="1"/>
      <color rgb="FFFFFFFF"/>
      <sz val="12"/>
    </font>
    <font>
      <name val="Times New Roman"/>
      <charset val="134"/>
      <b val="1"/>
      <color rgb="FF2E5AAC"/>
      <sz val="12"/>
      <u val="single"/>
    </font>
    <font>
      <name val="Times New Roman"/>
      <charset val="134"/>
      <b val="1"/>
      <color rgb="FFBF8F00"/>
      <sz val="12"/>
      <u val="single"/>
    </font>
    <font>
      <name val="Times New Roman"/>
      <charset val="134"/>
      <b val="1"/>
      <color rgb="FF385723"/>
      <sz val="12"/>
      <u val="single"/>
    </font>
    <font>
      <name val="Segoe UI"/>
      <charset val="134"/>
      <i val="1"/>
      <color rgb="FF808080"/>
      <sz val="12"/>
    </font>
    <font>
      <name val="Segoe UI"/>
      <charset val="134"/>
      <color rgb="FF1F2328"/>
      <sz val="12"/>
    </font>
    <font>
      <name val="Calibri"/>
      <charset val="1"/>
      <b val="1"/>
      <color rgb="FFC00000"/>
      <sz val="12"/>
    </font>
    <font>
      <name val="Calibri"/>
      <charset val="1"/>
      <b val="1"/>
      <color rgb="FF1F4E79"/>
      <sz val="12"/>
    </font>
    <font>
      <name val="Calibri"/>
      <charset val="1"/>
      <i val="1"/>
      <color rgb="FF666666"/>
      <sz val="10"/>
    </font>
    <font>
      <name val="Segoe UI"/>
      <charset val="134"/>
      <b val="1"/>
      <color rgb="FFC00000"/>
      <sz val="12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70">
    <fill>
      <patternFill/>
    </fill>
    <fill>
      <patternFill patternType="gray125"/>
    </fill>
    <fill>
      <patternFill patternType="solid">
        <fgColor rgb="FF1E395D"/>
        <bgColor rgb="FF1F4E79"/>
      </patternFill>
    </fill>
    <fill>
      <patternFill patternType="solid">
        <fgColor rgb="FFFFF2CE"/>
        <bgColor rgb="FFFFF4CD"/>
      </patternFill>
    </fill>
    <fill>
      <patternFill patternType="solid">
        <fgColor rgb="FFDAE6F3"/>
        <bgColor rgb="FFD8E6F3"/>
      </patternFill>
    </fill>
    <fill>
      <patternFill patternType="solid">
        <fgColor rgb="FFF7F9FA"/>
        <bgColor rgb="FFF4F7FB"/>
      </patternFill>
    </fill>
    <fill>
      <patternFill patternType="solid">
        <fgColor rgb="FFFFFFFF"/>
        <bgColor rgb="FFF7F9FA"/>
      </patternFill>
    </fill>
    <fill>
      <patternFill patternType="solid">
        <fgColor rgb="FF1F3864"/>
        <bgColor rgb="FF1E395D"/>
      </patternFill>
    </fill>
    <fill>
      <patternFill patternType="solid">
        <fgColor rgb="FFF4F7FB"/>
        <bgColor rgb="FFEAF1F4"/>
      </patternFill>
    </fill>
    <fill>
      <patternFill patternType="solid">
        <fgColor rgb="FF1F4E5F"/>
        <bgColor rgb="FF1F4E79"/>
      </patternFill>
    </fill>
    <fill>
      <patternFill patternType="solid">
        <fgColor rgb="FFFFF2CC"/>
        <bgColor rgb="FFFFF4CD"/>
      </patternFill>
    </fill>
    <fill>
      <patternFill patternType="solid">
        <fgColor rgb="FFEAF1F4"/>
        <bgColor rgb="FFF4F7FB"/>
      </patternFill>
    </fill>
    <fill>
      <patternFill patternType="solid">
        <fgColor rgb="FFC9A24B"/>
        <bgColor rgb="FFBF8F00"/>
      </patternFill>
    </fill>
    <fill>
      <patternFill patternType="solid">
        <fgColor rgb="FFE2EFDA"/>
        <bgColor rgb="FFD5F5E3"/>
      </patternFill>
    </fill>
    <fill>
      <patternFill patternType="solid">
        <fgColor rgb="FFD9E1F2"/>
        <bgColor rgb="FFD8E6F3"/>
      </patternFill>
    </fill>
    <fill>
      <patternFill patternType="solid">
        <fgColor rgb="FFD5F5E3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5F5E3"/>
      </patternFill>
    </fill>
    <fill>
      <patternFill patternType="solid">
        <fgColor rgb="FFFFFF00"/>
        <bgColor rgb="FFFFE699"/>
      </patternFill>
    </fill>
    <fill>
      <patternFill patternType="solid">
        <fgColor rgb="FFFFF7DD"/>
        <bgColor rgb="FFFFF3E0"/>
      </patternFill>
    </fill>
    <fill>
      <patternFill patternType="solid">
        <fgColor rgb="FF2F5496"/>
        <bgColor rgb="FF2E57A2"/>
      </patternFill>
    </fill>
    <fill>
      <patternFill patternType="solid">
        <fgColor rgb="FFFFE0B2"/>
        <bgColor rgb="FFFFE5A3"/>
      </patternFill>
    </fill>
    <fill>
      <patternFill patternType="solid">
        <fgColor rgb="FFDDEBF7"/>
        <bgColor rgb="FFD8E6F3"/>
      </patternFill>
    </fill>
    <fill>
      <patternFill patternType="solid">
        <fgColor rgb="FF1E395D"/>
        <bgColor rgb="FF1F3864"/>
      </patternFill>
    </fill>
    <fill>
      <patternFill patternType="solid">
        <fgColor rgb="FF2E57A2"/>
        <bgColor rgb="FF2E5AAC"/>
      </patternFill>
    </fill>
    <fill>
      <patternFill patternType="solid">
        <fgColor rgb="FFD8E6F3"/>
        <bgColor rgb="FFD9E1F2"/>
      </patternFill>
    </fill>
    <fill>
      <patternFill patternType="solid">
        <fgColor rgb="FF1C4E79"/>
        <bgColor rgb="FF1F4E79"/>
      </patternFill>
    </fill>
    <fill>
      <patternFill patternType="solid">
        <fgColor rgb="FFFFFAE5"/>
        <bgColor rgb="FFFFF7DD"/>
      </patternFill>
    </fill>
    <fill>
      <patternFill patternType="solid">
        <fgColor rgb="FFFFF4CD"/>
        <bgColor rgb="FFFFF2CC"/>
      </patternFill>
    </fill>
    <fill>
      <patternFill patternType="solid">
        <fgColor rgb="FF634936"/>
        <bgColor rgb="FF595959"/>
      </patternFill>
    </fill>
    <fill>
      <patternFill patternType="solid">
        <fgColor rgb="FF33833D"/>
        <bgColor rgb="FF368541"/>
      </patternFill>
    </fill>
    <fill>
      <patternFill patternType="solid">
        <fgColor rgb="FFF27D26"/>
        <bgColor rgb="FFF18303"/>
      </patternFill>
    </fill>
    <fill>
      <patternFill patternType="solid">
        <fgColor rgb="FF73329F"/>
        <bgColor rgb="FF634936"/>
      </patternFill>
    </fill>
    <fill>
      <patternFill patternType="solid">
        <fgColor rgb="FFC30000"/>
        <bgColor rgb="FFC00000"/>
      </patternFill>
    </fill>
    <fill>
      <patternFill patternType="solid">
        <fgColor rgb="FFFFFFFF"/>
        <bgColor rgb="FFF4F7FB"/>
      </patternFill>
    </fill>
    <fill>
      <patternFill patternType="solid">
        <fgColor rgb="FFFFF3E0"/>
        <bgColor rgb="FFFFF7DD"/>
      </patternFill>
    </fill>
    <fill>
      <patternFill patternType="solid">
        <fgColor rgb="FFF18303"/>
        <bgColor rgb="FFF27D26"/>
      </patternFill>
    </fill>
    <fill>
      <patternFill patternType="solid">
        <fgColor rgb="FFFFE5A3"/>
        <bgColor rgb="FFFFE699"/>
      </patternFill>
    </fill>
    <fill>
      <patternFill patternType="solid">
        <fgColor rgb="FF368541"/>
        <bgColor rgb="FF33833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rgb="FFA3A6B0"/>
      </left>
      <right style="thin">
        <color rgb="FFA3A6B0"/>
      </right>
      <top style="thin">
        <color rgb="FFA3A6B0"/>
      </top>
      <bottom style="thin">
        <color rgb="FFA3A6B0"/>
      </bottom>
      <diagonal/>
    </border>
    <border>
      <left style="thin">
        <color rgb="FFBAD1EC"/>
      </left>
      <right/>
      <top style="thin">
        <color rgb="FFBAD1EC"/>
      </top>
      <bottom style="thin">
        <color rgb="FFBAD1EC"/>
      </bottom>
      <diagonal/>
    </border>
    <border>
      <left/>
      <right/>
      <top style="thin">
        <color rgb="FFBAD1EC"/>
      </top>
      <bottom style="thin">
        <color rgb="FFBAD1EC"/>
      </bottom>
      <diagonal/>
    </border>
    <border>
      <left/>
      <right/>
      <top style="thin">
        <color rgb="FFA3A6B0"/>
      </top>
      <bottom style="thin">
        <color rgb="FFA3A6B0"/>
      </bottom>
      <diagonal/>
    </border>
    <border>
      <left/>
      <right style="thin">
        <color rgb="FFA3A6B0"/>
      </right>
      <top style="thin">
        <color rgb="FFA3A6B0"/>
      </top>
      <bottom style="thin">
        <color rgb="FFA3A6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medium">
        <color rgb="FFC9A24B"/>
      </top>
      <bottom style="medium">
        <color rgb="FFC9A24B"/>
      </bottom>
      <diagonal/>
    </border>
    <border>
      <left/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D3DA"/>
      </left>
      <right style="thin">
        <color rgb="FFBFD3DA"/>
      </right>
      <top style="thin">
        <color rgb="FFBFD3DA"/>
      </top>
      <bottom style="thin">
        <color rgb="FFBFD3DA"/>
      </bottom>
      <diagonal/>
    </border>
    <border>
      <left/>
      <right style="thin">
        <color rgb="FFBFD3DA"/>
      </right>
      <top style="thin">
        <color rgb="FFBFD3DA"/>
      </top>
      <bottom style="thin">
        <color rgb="FFBFD3DA"/>
      </bottom>
      <diagonal/>
    </border>
    <border>
      <left/>
      <right/>
      <top style="thin">
        <color rgb="FFBFD3DA"/>
      </top>
      <bottom style="thin">
        <color rgb="FFBFD3DA"/>
      </bottom>
      <diagonal/>
    </border>
    <border>
      <left style="thin">
        <color rgb="FFBFD3DA"/>
      </left>
      <right/>
      <top style="thin">
        <color rgb="FFBFD3DA"/>
      </top>
      <bottom style="thin">
        <color rgb="FFBFD3DA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9E0B8"/>
      </left>
      <right style="thin">
        <color rgb="FFC9E0B8"/>
      </right>
      <top style="thin">
        <color rgb="FFC9E0B8"/>
      </top>
      <bottom style="thin">
        <color rgb="FFC9E0B8"/>
      </bottom>
      <diagonal/>
    </border>
    <border>
      <left style="thin">
        <color rgb="FFC9E0B8"/>
      </left>
      <right style="thin">
        <color rgb="FFC9E0B8"/>
      </right>
      <top style="medium">
        <color rgb="FF1E395D"/>
      </top>
      <bottom style="medium">
        <color rgb="FF1E395D"/>
      </bottom>
      <diagonal/>
    </border>
    <border>
      <left/>
      <right/>
      <top style="medium">
        <color rgb="FF1E395D"/>
      </top>
      <bottom style="medium">
        <color rgb="FF1E395D"/>
      </bottom>
      <diagonal/>
    </border>
    <border>
      <left/>
      <right style="thin">
        <color rgb="FFC9E0B8"/>
      </right>
      <top style="medium">
        <color rgb="FF1E395D"/>
      </top>
      <bottom style="medium">
        <color rgb="FF1E395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1E395D"/>
      </top>
      <bottom/>
      <diagonal/>
    </border>
    <border>
      <left/>
      <right style="thin">
        <color rgb="FFC9E0B8"/>
      </right>
      <top style="medium">
        <color rgb="FF1E395D"/>
      </top>
      <bottom/>
      <diagonal/>
    </border>
    <border>
      <left/>
      <right/>
      <top style="thin">
        <color rgb="FFBFD3DA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BFD3DA"/>
      </right>
      <top style="thin">
        <color rgb="FFBFD3DA"/>
      </top>
      <bottom/>
      <diagonal/>
    </border>
    <border>
      <left/>
      <right/>
      <top style="medium">
        <color rgb="FFC9A24B"/>
      </top>
      <bottom/>
      <diagonal/>
    </border>
    <border>
      <left/>
      <right style="medium">
        <color rgb="FFC9A24B"/>
      </right>
      <top style="medium">
        <color rgb="FFC9A24B"/>
      </top>
      <bottom/>
      <diagonal/>
    </border>
    <border>
      <left/>
      <right/>
      <top style="thin">
        <color rgb="FFBAD1EC"/>
      </top>
      <bottom/>
      <diagonal/>
    </border>
    <border>
      <left/>
      <right/>
      <top style="thin">
        <color rgb="FFA3A6B0"/>
      </top>
      <bottom/>
      <diagonal/>
    </border>
    <border>
      <left/>
      <right style="thin">
        <color rgb="FFA3A6B0"/>
      </right>
      <top style="thin">
        <color rgb="FFA3A6B0"/>
      </top>
      <bottom/>
      <diagonal/>
    </border>
  </borders>
  <cellStyleXfs count="49">
    <xf numFmtId="0" fontId="0" fillId="0" borderId="0"/>
    <xf numFmtId="43" fontId="75" fillId="0" borderId="0"/>
    <xf numFmtId="44" fontId="75" fillId="0" borderId="0"/>
    <xf numFmtId="9" fontId="75" fillId="0" borderId="0"/>
    <xf numFmtId="41" fontId="75" fillId="0" borderId="0"/>
    <xf numFmtId="42" fontId="75" fillId="0" borderId="0"/>
    <xf numFmtId="0" fontId="76" fillId="0" borderId="0" applyAlignment="1">
      <alignment vertical="center"/>
    </xf>
    <xf numFmtId="0" fontId="77" fillId="0" borderId="0" applyAlignment="1">
      <alignment vertical="center"/>
    </xf>
    <xf numFmtId="0" fontId="78" fillId="39" borderId="28" applyAlignment="1">
      <alignment vertical="center"/>
    </xf>
    <xf numFmtId="0" fontId="79" fillId="0" borderId="0" applyAlignment="1">
      <alignment vertical="center"/>
    </xf>
    <xf numFmtId="0" fontId="80" fillId="0" borderId="0" applyAlignment="1">
      <alignment vertical="center"/>
    </xf>
    <xf numFmtId="0" fontId="81" fillId="0" borderId="0" applyAlignment="1">
      <alignment vertical="center"/>
    </xf>
    <xf numFmtId="0" fontId="82" fillId="0" borderId="29" applyAlignment="1">
      <alignment vertical="center"/>
    </xf>
    <xf numFmtId="0" fontId="83" fillId="0" borderId="29" applyAlignment="1">
      <alignment vertical="center"/>
    </xf>
    <xf numFmtId="0" fontId="84" fillId="0" borderId="30" applyAlignment="1">
      <alignment vertical="center"/>
    </xf>
    <xf numFmtId="0" fontId="84" fillId="0" borderId="0" applyAlignment="1">
      <alignment vertical="center"/>
    </xf>
    <xf numFmtId="0" fontId="85" fillId="40" borderId="31" applyAlignment="1">
      <alignment vertical="center"/>
    </xf>
    <xf numFmtId="0" fontId="86" fillId="41" borderId="32" applyAlignment="1">
      <alignment vertical="center"/>
    </xf>
    <xf numFmtId="0" fontId="87" fillId="41" borderId="31" applyAlignment="1">
      <alignment vertical="center"/>
    </xf>
    <xf numFmtId="0" fontId="88" fillId="42" borderId="33" applyAlignment="1">
      <alignment vertical="center"/>
    </xf>
    <xf numFmtId="0" fontId="89" fillId="0" borderId="34" applyAlignment="1">
      <alignment vertical="center"/>
    </xf>
    <xf numFmtId="0" fontId="90" fillId="0" borderId="35" applyAlignment="1">
      <alignment vertical="center"/>
    </xf>
    <xf numFmtId="0" fontId="91" fillId="43" borderId="0" applyAlignment="1">
      <alignment vertical="center"/>
    </xf>
    <xf numFmtId="0" fontId="92" fillId="44" borderId="0" applyAlignment="1">
      <alignment vertical="center"/>
    </xf>
    <xf numFmtId="0" fontId="93" fillId="45" borderId="0" applyAlignment="1">
      <alignment vertical="center"/>
    </xf>
    <xf numFmtId="0" fontId="94" fillId="46" borderId="0" applyAlignment="1">
      <alignment vertical="center"/>
    </xf>
    <xf numFmtId="0" fontId="95" fillId="47" borderId="0" applyAlignment="1">
      <alignment vertical="center"/>
    </xf>
    <xf numFmtId="0" fontId="95" fillId="48" borderId="0" applyAlignment="1">
      <alignment vertical="center"/>
    </xf>
    <xf numFmtId="0" fontId="94" fillId="49" borderId="0" applyAlignment="1">
      <alignment vertical="center"/>
    </xf>
    <xf numFmtId="0" fontId="94" fillId="50" borderId="0" applyAlignment="1">
      <alignment vertical="center"/>
    </xf>
    <xf numFmtId="0" fontId="95" fillId="51" borderId="0" applyAlignment="1">
      <alignment vertical="center"/>
    </xf>
    <xf numFmtId="0" fontId="95" fillId="52" borderId="0" applyAlignment="1">
      <alignment vertical="center"/>
    </xf>
    <xf numFmtId="0" fontId="94" fillId="53" borderId="0" applyAlignment="1">
      <alignment vertical="center"/>
    </xf>
    <xf numFmtId="0" fontId="94" fillId="54" borderId="0" applyAlignment="1">
      <alignment vertical="center"/>
    </xf>
    <xf numFmtId="0" fontId="95" fillId="55" borderId="0" applyAlignment="1">
      <alignment vertical="center"/>
    </xf>
    <xf numFmtId="0" fontId="95" fillId="56" borderId="0" applyAlignment="1">
      <alignment vertical="center"/>
    </xf>
    <xf numFmtId="0" fontId="94" fillId="57" borderId="0" applyAlignment="1">
      <alignment vertical="center"/>
    </xf>
    <xf numFmtId="0" fontId="94" fillId="58" borderId="0" applyAlignment="1">
      <alignment vertical="center"/>
    </xf>
    <xf numFmtId="0" fontId="95" fillId="59" borderId="0" applyAlignment="1">
      <alignment vertical="center"/>
    </xf>
    <xf numFmtId="0" fontId="95" fillId="60" borderId="0" applyAlignment="1">
      <alignment vertical="center"/>
    </xf>
    <xf numFmtId="0" fontId="94" fillId="61" borderId="0" applyAlignment="1">
      <alignment vertical="center"/>
    </xf>
    <xf numFmtId="0" fontId="94" fillId="62" borderId="0" applyAlignment="1">
      <alignment vertical="center"/>
    </xf>
    <xf numFmtId="0" fontId="95" fillId="63" borderId="0" applyAlignment="1">
      <alignment vertical="center"/>
    </xf>
    <xf numFmtId="0" fontId="95" fillId="64" borderId="0" applyAlignment="1">
      <alignment vertical="center"/>
    </xf>
    <xf numFmtId="0" fontId="94" fillId="65" borderId="0" applyAlignment="1">
      <alignment vertical="center"/>
    </xf>
    <xf numFmtId="0" fontId="94" fillId="66" borderId="0" applyAlignment="1">
      <alignment vertical="center"/>
    </xf>
    <xf numFmtId="0" fontId="95" fillId="67" borderId="0" applyAlignment="1">
      <alignment vertical="center"/>
    </xf>
    <xf numFmtId="0" fontId="95" fillId="68" borderId="0" applyAlignment="1">
      <alignment vertical="center"/>
    </xf>
    <xf numFmtId="0" fontId="94" fillId="69" borderId="0" applyAlignment="1">
      <alignment vertical="center"/>
    </xf>
  </cellStyleXfs>
  <cellXfs count="29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0" borderId="3" pivotButton="0" quotePrefix="0" xfId="0"/>
    <xf numFmtId="0" fontId="5" fillId="4" borderId="1" applyAlignment="1" pivotButton="0" quotePrefix="0" xfId="0">
      <alignment horizontal="left" vertical="center" wrapText="1"/>
    </xf>
    <xf numFmtId="0" fontId="4" fillId="0" borderId="4" pivotButton="0" quotePrefix="0" xfId="0"/>
    <xf numFmtId="0" fontId="4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0" borderId="6" pivotButton="0" quotePrefix="0" xfId="0"/>
    <xf numFmtId="0" fontId="9" fillId="7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3" fontId="1" fillId="0" borderId="6" pivotButton="0" quotePrefix="0" xfId="0"/>
    <xf numFmtId="0" fontId="1" fillId="8" borderId="6" pivotButton="0" quotePrefix="0" xfId="0"/>
    <xf numFmtId="0" fontId="1" fillId="8" borderId="6" applyAlignment="1" pivotButton="0" quotePrefix="0" xfId="0">
      <alignment horizontal="center"/>
    </xf>
    <xf numFmtId="3" fontId="1" fillId="8" borderId="6" pivotButton="0" quotePrefix="0" xfId="0"/>
    <xf numFmtId="0" fontId="10" fillId="7" borderId="6" applyAlignment="1" pivotButton="0" quotePrefix="0" xfId="0">
      <alignment horizontal="center" vertical="center" wrapText="1"/>
    </xf>
    <xf numFmtId="0" fontId="11" fillId="9" borderId="0" pivotButton="0" quotePrefix="0" xfId="0"/>
    <xf numFmtId="0" fontId="12" fillId="0" borderId="0" pivotButton="0" quotePrefix="0" xfId="0"/>
    <xf numFmtId="0" fontId="13" fillId="1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4" fillId="9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left" vertical="center"/>
    </xf>
    <xf numFmtId="3" fontId="15" fillId="0" borderId="12" applyAlignment="1" pivotButton="0" quotePrefix="0" xfId="0">
      <alignment horizontal="right" vertical="center"/>
    </xf>
    <xf numFmtId="0" fontId="15" fillId="11" borderId="12" applyAlignment="1" pivotButton="0" quotePrefix="0" xfId="0">
      <alignment horizontal="left" vertical="center"/>
    </xf>
    <xf numFmtId="3" fontId="15" fillId="11" borderId="12" applyAlignment="1" pivotButton="0" quotePrefix="0" xfId="0">
      <alignment horizontal="right" vertical="center"/>
    </xf>
    <xf numFmtId="0" fontId="16" fillId="9" borderId="12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17" fillId="9" borderId="6" pivotButton="0" quotePrefix="0" xfId="0"/>
    <xf numFmtId="0" fontId="17" fillId="9" borderId="6" applyAlignment="1" pivotButton="0" quotePrefix="0" xfId="0">
      <alignment horizontal="center" vertical="center"/>
    </xf>
    <xf numFmtId="0" fontId="18" fillId="12" borderId="6" pivotButton="0" quotePrefix="0" xfId="0"/>
    <xf numFmtId="0" fontId="19" fillId="12" borderId="6" pivotButton="0" quotePrefix="0" xfId="0"/>
    <xf numFmtId="0" fontId="20" fillId="11" borderId="6" applyAlignment="1" pivotButton="0" quotePrefix="0" xfId="0">
      <alignment horizontal="left" vertical="center"/>
    </xf>
    <xf numFmtId="0" fontId="20" fillId="13" borderId="6" applyAlignment="1" pivotButton="0" quotePrefix="0" xfId="0">
      <alignment horizontal="left" vertical="center"/>
    </xf>
    <xf numFmtId="0" fontId="20" fillId="0" borderId="6" applyAlignment="1" pivotButton="0" quotePrefix="0" xfId="0">
      <alignment horizontal="left" vertical="center"/>
    </xf>
    <xf numFmtId="0" fontId="17" fillId="9" borderId="0" pivotButton="0" quotePrefix="0" xfId="0"/>
    <xf numFmtId="0" fontId="16" fillId="9" borderId="0" applyAlignment="1" pivotButton="0" quotePrefix="0" xfId="0">
      <alignment horizontal="center" vertical="center"/>
    </xf>
    <xf numFmtId="0" fontId="0" fillId="12" borderId="12" pivotButton="0" quotePrefix="0" xfId="0"/>
    <xf numFmtId="0" fontId="21" fillId="12" borderId="12" pivotButton="0" quotePrefix="0" xfId="0"/>
    <xf numFmtId="3" fontId="15" fillId="0" borderId="12" applyAlignment="1" pivotButton="0" quotePrefix="0" xfId="0">
      <alignment horizontal="left" vertical="center"/>
    </xf>
    <xf numFmtId="3" fontId="15" fillId="11" borderId="12" applyAlignment="1" pivotButton="0" quotePrefix="0" xfId="0">
      <alignment horizontal="left" vertical="center"/>
    </xf>
    <xf numFmtId="0" fontId="22" fillId="9" borderId="6" pivotButton="0" quotePrefix="0" xfId="0"/>
    <xf numFmtId="3" fontId="20" fillId="11" borderId="6" applyAlignment="1" pivotButton="0" quotePrefix="0" xfId="0">
      <alignment horizontal="left" vertical="center"/>
    </xf>
    <xf numFmtId="3" fontId="20" fillId="0" borderId="6" applyAlignment="1" pivotButton="0" quotePrefix="0" xfId="0">
      <alignment horizontal="left" vertical="center"/>
    </xf>
    <xf numFmtId="0" fontId="23" fillId="9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left" vertical="center"/>
    </xf>
    <xf numFmtId="0" fontId="24" fillId="11" borderId="12" applyAlignment="1" pivotButton="0" quotePrefix="0" xfId="0">
      <alignment horizontal="left" vertical="center"/>
    </xf>
    <xf numFmtId="0" fontId="17" fillId="9" borderId="6" pivotButton="0" quotePrefix="0" xfId="0"/>
    <xf numFmtId="0" fontId="18" fillId="0" borderId="6" pivotButton="0" quotePrefix="0" xfId="0"/>
    <xf numFmtId="0" fontId="25" fillId="9" borderId="6" applyAlignment="1" pivotButton="0" quotePrefix="0" xfId="0">
      <alignment horizontal="center" vertical="center"/>
    </xf>
    <xf numFmtId="0" fontId="18" fillId="0" borderId="6" pivotButton="0" quotePrefix="0" xfId="0"/>
    <xf numFmtId="0" fontId="26" fillId="9" borderId="6" applyAlignment="1" pivotButton="0" quotePrefix="0" xfId="0">
      <alignment horizontal="center" vertical="center"/>
    </xf>
    <xf numFmtId="0" fontId="27" fillId="14" borderId="6" pivotButton="0" quotePrefix="0" xfId="0"/>
    <xf numFmtId="3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3" fontId="20" fillId="15" borderId="6" applyAlignment="1" pivotButton="0" quotePrefix="0" xfId="0">
      <alignment horizontal="left" vertical="center"/>
    </xf>
    <xf numFmtId="0" fontId="28" fillId="16" borderId="6" applyAlignment="1" pivotButton="0" quotePrefix="0" xfId="0">
      <alignment horizontal="left" vertical="center"/>
    </xf>
    <xf numFmtId="0" fontId="20" fillId="16" borderId="6" applyAlignment="1" pivotButton="0" quotePrefix="0" xfId="0">
      <alignment horizontal="left" vertical="center"/>
    </xf>
    <xf numFmtId="0" fontId="20" fillId="17" borderId="6" applyAlignment="1" pivotButton="0" quotePrefix="0" xfId="0">
      <alignment horizontal="left" vertical="center"/>
    </xf>
    <xf numFmtId="0" fontId="20" fillId="15" borderId="6" applyAlignment="1" pivotButton="0" quotePrefix="0" xfId="0">
      <alignment horizontal="left" vertical="center"/>
    </xf>
    <xf numFmtId="0" fontId="20" fillId="0" borderId="6" applyAlignment="1" pivotButton="0" quotePrefix="0" xfId="0">
      <alignment horizontal="center" vertical="center"/>
    </xf>
    <xf numFmtId="0" fontId="20" fillId="0" borderId="6" pivotButton="0" quotePrefix="0" xfId="0"/>
    <xf numFmtId="0" fontId="26" fillId="9" borderId="6" pivotButton="0" quotePrefix="0" xfId="0"/>
    <xf numFmtId="0" fontId="20" fillId="12" borderId="6" applyAlignment="1" pivotButton="0" quotePrefix="0" xfId="0">
      <alignment horizontal="left" vertical="center"/>
    </xf>
    <xf numFmtId="0" fontId="19" fillId="12" borderId="6" applyAlignment="1" pivotButton="0" quotePrefix="0" xfId="0">
      <alignment horizontal="left" vertical="center"/>
    </xf>
    <xf numFmtId="3" fontId="20" fillId="12" borderId="6" applyAlignment="1" pivotButton="0" quotePrefix="0" xfId="0">
      <alignment horizontal="left" vertical="center"/>
    </xf>
    <xf numFmtId="0" fontId="29" fillId="0" borderId="0" pivotButton="0" quotePrefix="0" xfId="0"/>
    <xf numFmtId="0" fontId="0" fillId="18" borderId="0" pivotButton="0" quotePrefix="0" xfId="0"/>
    <xf numFmtId="0" fontId="0" fillId="0" borderId="0" applyAlignment="1" pivotButton="0" quotePrefix="0" xfId="0">
      <alignment horizontal="left"/>
    </xf>
    <xf numFmtId="0" fontId="30" fillId="0" borderId="0" pivotButton="0" quotePrefix="0" xfId="0"/>
    <xf numFmtId="0" fontId="17" fillId="9" borderId="6" applyAlignment="1" pivotButton="0" quotePrefix="0" xfId="0">
      <alignment horizontal="left"/>
    </xf>
    <xf numFmtId="0" fontId="31" fillId="9" borderId="6" applyAlignment="1" pivotButton="0" quotePrefix="0" xfId="0">
      <alignment horizontal="left" vertical="center"/>
    </xf>
    <xf numFmtId="0" fontId="31" fillId="9" borderId="6" applyAlignment="1" pivotButton="0" quotePrefix="0" xfId="0">
      <alignment horizontal="center" vertical="center"/>
    </xf>
    <xf numFmtId="0" fontId="32" fillId="9" borderId="6" applyAlignment="1" pivotButton="0" quotePrefix="0" xfId="0">
      <alignment horizontal="center" vertical="center"/>
    </xf>
    <xf numFmtId="0" fontId="18" fillId="14" borderId="6" applyAlignment="1" pivotButton="0" quotePrefix="0" xfId="0">
      <alignment horizontal="left"/>
    </xf>
    <xf numFmtId="0" fontId="18" fillId="14" borderId="6" pivotButton="0" quotePrefix="0" xfId="0"/>
    <xf numFmtId="0" fontId="33" fillId="14" borderId="6" pivotButton="0" quotePrefix="0" xfId="0"/>
    <xf numFmtId="0" fontId="20" fillId="14" borderId="6" applyAlignment="1" pivotButton="0" quotePrefix="0" xfId="0">
      <alignment horizontal="left" vertical="center"/>
    </xf>
    <xf numFmtId="0" fontId="20" fillId="19" borderId="6" applyAlignment="1" pivotButton="0" quotePrefix="0" xfId="0">
      <alignment horizontal="left" vertical="center"/>
    </xf>
    <xf numFmtId="0" fontId="20" fillId="11" borderId="6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3" fontId="20" fillId="11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34" fillId="0" borderId="12" applyAlignment="1" pivotButton="0" quotePrefix="0" xfId="0">
      <alignment horizontal="left" vertical="center"/>
    </xf>
    <xf numFmtId="0" fontId="35" fillId="19" borderId="6" applyAlignment="1" pivotButton="0" quotePrefix="0" xfId="0">
      <alignment horizontal="left" vertical="center"/>
    </xf>
    <xf numFmtId="0" fontId="35" fillId="0" borderId="6" applyAlignment="1" pivotButton="0" quotePrefix="0" xfId="0">
      <alignment horizontal="center" vertical="center"/>
    </xf>
    <xf numFmtId="0" fontId="35" fillId="0" borderId="6" applyAlignment="1" pivotButton="0" quotePrefix="0" xfId="0">
      <alignment horizontal="left" vertical="center"/>
    </xf>
    <xf numFmtId="0" fontId="36" fillId="0" borderId="6" applyAlignment="1" pivotButton="0" quotePrefix="0" xfId="0">
      <alignment horizontal="center" vertical="center"/>
    </xf>
    <xf numFmtId="3" fontId="35" fillId="0" borderId="6" applyAlignment="1" pivotButton="0" quotePrefix="0" xfId="0">
      <alignment horizontal="center" vertical="center"/>
    </xf>
    <xf numFmtId="0" fontId="35" fillId="11" borderId="6" applyAlignment="1" pivotButton="0" quotePrefix="0" xfId="0">
      <alignment horizontal="center" vertical="center"/>
    </xf>
    <xf numFmtId="0" fontId="35" fillId="11" borderId="6" applyAlignment="1" pivotButton="0" quotePrefix="0" xfId="0">
      <alignment horizontal="left" vertical="center"/>
    </xf>
    <xf numFmtId="0" fontId="36" fillId="11" borderId="6" applyAlignment="1" pivotButton="0" quotePrefix="0" xfId="0">
      <alignment horizontal="center" vertical="center"/>
    </xf>
    <xf numFmtId="3" fontId="35" fillId="11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left" vertical="center" wrapText="1"/>
    </xf>
    <xf numFmtId="0" fontId="20" fillId="18" borderId="6" applyAlignment="1" pivotButton="0" quotePrefix="0" xfId="0">
      <alignment horizontal="left" vertical="center"/>
    </xf>
    <xf numFmtId="0" fontId="20" fillId="18" borderId="6" applyAlignment="1" pivotButton="0" quotePrefix="0" xfId="0">
      <alignment horizontal="center" vertical="center"/>
    </xf>
    <xf numFmtId="0" fontId="13" fillId="18" borderId="6" applyAlignment="1" pivotButton="0" quotePrefix="0" xfId="0">
      <alignment horizontal="center" vertical="center"/>
    </xf>
    <xf numFmtId="3" fontId="20" fillId="18" borderId="6" applyAlignment="1" pivotButton="0" quotePrefix="0" xfId="0">
      <alignment horizontal="center" vertical="center"/>
    </xf>
    <xf numFmtId="0" fontId="18" fillId="18" borderId="6" pivotButton="0" quotePrefix="0" xfId="0"/>
    <xf numFmtId="58" fontId="20" fillId="0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left" vertical="center" wrapText="1"/>
    </xf>
    <xf numFmtId="0" fontId="18" fillId="0" borderId="6" applyAlignment="1" pivotButton="0" quotePrefix="0" xfId="0">
      <alignment wrapText="1"/>
    </xf>
    <xf numFmtId="0" fontId="37" fillId="0" borderId="12" applyAlignment="1" pivotButton="0" quotePrefix="0" xfId="0">
      <alignment horizontal="center" vertical="center"/>
    </xf>
    <xf numFmtId="0" fontId="37" fillId="0" borderId="6" applyAlignment="1" pivotButton="0" quotePrefix="0" xfId="0">
      <alignment horizontal="left" vertical="center"/>
    </xf>
    <xf numFmtId="0" fontId="38" fillId="9" borderId="0" pivotButton="0" quotePrefix="0" xfId="0"/>
    <xf numFmtId="0" fontId="39" fillId="9" borderId="13" applyAlignment="1" pivotButton="0" quotePrefix="0" xfId="0">
      <alignment horizontal="center" vertical="center"/>
    </xf>
    <xf numFmtId="0" fontId="40" fillId="0" borderId="13" applyAlignment="1" pivotButton="0" quotePrefix="0" xfId="0">
      <alignment horizontal="center" vertical="center"/>
    </xf>
    <xf numFmtId="0" fontId="41" fillId="0" borderId="13" applyAlignment="1" pivotButton="0" quotePrefix="0" xfId="0">
      <alignment horizontal="left" vertical="center" wrapText="1"/>
    </xf>
    <xf numFmtId="0" fontId="40" fillId="11" borderId="13" applyAlignment="1" pivotButton="0" quotePrefix="0" xfId="0">
      <alignment horizontal="center" vertical="center"/>
    </xf>
    <xf numFmtId="0" fontId="41" fillId="11" borderId="13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center" vertical="center"/>
    </xf>
    <xf numFmtId="0" fontId="18" fillId="0" borderId="0" pivotButton="0" quotePrefix="0" xfId="0"/>
    <xf numFmtId="0" fontId="25" fillId="9" borderId="13" applyAlignment="1" pivotButton="0" quotePrefix="0" xfId="0">
      <alignment horizontal="center" vertical="center"/>
    </xf>
    <xf numFmtId="0" fontId="13" fillId="11" borderId="13" applyAlignment="1" pivotButton="0" quotePrefix="0" xfId="0">
      <alignment horizontal="center" vertical="center"/>
    </xf>
    <xf numFmtId="0" fontId="20" fillId="11" borderId="13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left" vertical="center" wrapText="1"/>
    </xf>
    <xf numFmtId="0" fontId="34" fillId="6" borderId="1" applyAlignment="1" pivotButton="0" quotePrefix="0" xfId="0">
      <alignment horizontal="left" vertical="center" wrapText="1"/>
    </xf>
    <xf numFmtId="0" fontId="42" fillId="0" borderId="6" pivotButton="0" quotePrefix="0" xfId="0"/>
    <xf numFmtId="0" fontId="10" fillId="20" borderId="6" applyAlignment="1" pivotButton="0" quotePrefix="0" xfId="0">
      <alignment horizontal="center" vertical="center"/>
    </xf>
    <xf numFmtId="3" fontId="18" fillId="0" borderId="6" pivotButton="0" quotePrefix="0" xfId="0"/>
    <xf numFmtId="0" fontId="43" fillId="9" borderId="12" applyAlignment="1" pivotButton="0" quotePrefix="0" xfId="0">
      <alignment horizontal="center" vertical="center"/>
    </xf>
    <xf numFmtId="0" fontId="15" fillId="19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3" fontId="15" fillId="0" borderId="12" applyAlignment="1" pivotButton="0" quotePrefix="0" xfId="0">
      <alignment horizontal="center" vertical="center"/>
    </xf>
    <xf numFmtId="0" fontId="44" fillId="14" borderId="12" pivotButton="0" quotePrefix="0" xfId="0"/>
    <xf numFmtId="0" fontId="0" fillId="14" borderId="12" pivotButton="0" quotePrefix="0" xfId="0"/>
    <xf numFmtId="0" fontId="20" fillId="12" borderId="6" applyAlignment="1" pivotButton="0" quotePrefix="0" xfId="0">
      <alignment horizontal="center" vertical="center"/>
    </xf>
    <xf numFmtId="3" fontId="20" fillId="12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left" vertical="center"/>
    </xf>
    <xf numFmtId="3" fontId="20" fillId="10" borderId="6" applyAlignment="1" pivotButton="0" quotePrefix="0" xfId="0">
      <alignment horizontal="left" vertical="center"/>
    </xf>
    <xf numFmtId="0" fontId="20" fillId="21" borderId="6" applyAlignment="1" pivotButton="0" quotePrefix="0" xfId="0">
      <alignment horizontal="left" vertical="center"/>
    </xf>
    <xf numFmtId="3" fontId="20" fillId="21" borderId="6" applyAlignment="1" pivotButton="0" quotePrefix="0" xfId="0">
      <alignment horizontal="left" vertical="center"/>
    </xf>
    <xf numFmtId="0" fontId="27" fillId="12" borderId="6" applyAlignment="1" pivotButton="0" quotePrefix="0" xfId="0">
      <alignment horizontal="center" vertical="center"/>
    </xf>
    <xf numFmtId="3" fontId="27" fillId="12" borderId="6" applyAlignment="1" pivotButton="0" quotePrefix="0" xfId="0">
      <alignment horizontal="center" vertical="center"/>
    </xf>
    <xf numFmtId="3" fontId="20" fillId="13" borderId="6" applyAlignment="1" pivotButton="0" quotePrefix="0" xfId="0">
      <alignment horizontal="left" vertical="center"/>
    </xf>
    <xf numFmtId="0" fontId="45" fillId="0" borderId="0" pivotButton="0" quotePrefix="0" xfId="0"/>
    <xf numFmtId="0" fontId="46" fillId="0" borderId="0" pivotButton="0" quotePrefix="0" xfId="0"/>
    <xf numFmtId="0" fontId="47" fillId="0" borderId="0" applyAlignment="1" pivotButton="0" quotePrefix="0" xfId="0">
      <alignment horizontal="right" vertical="center"/>
    </xf>
    <xf numFmtId="0" fontId="48" fillId="10" borderId="13" pivotButton="0" quotePrefix="0" xfId="0"/>
    <xf numFmtId="0" fontId="0" fillId="0" borderId="14" pivotButton="0" quotePrefix="0" xfId="0"/>
    <xf numFmtId="0" fontId="49" fillId="0" borderId="0" applyAlignment="1" pivotButton="0" quotePrefix="0" xfId="0">
      <alignment horizontal="right" vertical="center"/>
    </xf>
    <xf numFmtId="0" fontId="50" fillId="16" borderId="13" applyAlignment="1" pivotButton="0" quotePrefix="0" xfId="0">
      <alignment horizontal="center" vertical="center"/>
    </xf>
    <xf numFmtId="3" fontId="46" fillId="0" borderId="0" pivotButton="0" quotePrefix="0" xfId="0"/>
    <xf numFmtId="0" fontId="40" fillId="0" borderId="13" pivotButton="0" quotePrefix="0" xfId="0"/>
    <xf numFmtId="0" fontId="50" fillId="0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horizontal="left" vertical="center" wrapText="1"/>
    </xf>
    <xf numFmtId="3" fontId="51" fillId="0" borderId="13" applyAlignment="1" pivotButton="0" quotePrefix="0" xfId="0">
      <alignment horizontal="right" vertical="center"/>
    </xf>
    <xf numFmtId="0" fontId="12" fillId="22" borderId="13" applyAlignment="1" pivotButton="0" quotePrefix="0" xfId="0">
      <alignment horizontal="right" vertical="center"/>
    </xf>
    <xf numFmtId="0" fontId="27" fillId="22" borderId="13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22" borderId="13" pivotButton="0" quotePrefix="0" xfId="0"/>
    <xf numFmtId="0" fontId="12" fillId="0" borderId="13" applyAlignment="1" pivotButton="0" quotePrefix="0" xfId="0">
      <alignment horizontal="right" vertical="center"/>
    </xf>
    <xf numFmtId="0" fontId="0" fillId="0" borderId="13" pivotButton="0" quotePrefix="0" xfId="0"/>
    <xf numFmtId="3" fontId="51" fillId="0" borderId="13" pivotButton="0" quotePrefix="0" xfId="0"/>
    <xf numFmtId="0" fontId="52" fillId="10" borderId="13" applyAlignment="1" pivotButton="0" quotePrefix="0" xfId="0">
      <alignment horizontal="center" vertical="center"/>
    </xf>
    <xf numFmtId="0" fontId="12" fillId="19" borderId="13" applyAlignment="1" pivotButton="0" quotePrefix="0" xfId="0">
      <alignment horizontal="right" vertical="center"/>
    </xf>
    <xf numFmtId="0" fontId="0" fillId="19" borderId="13" pivotButton="0" quotePrefix="0" xfId="0"/>
    <xf numFmtId="3" fontId="53" fillId="19" borderId="13" pivotButton="0" quotePrefix="0" xfId="0"/>
    <xf numFmtId="0" fontId="54" fillId="0" borderId="13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pivotButton="0" quotePrefix="0" xfId="0"/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40" fillId="0" borderId="0" pivotButton="0" quotePrefix="0" xfId="0"/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9" fontId="55" fillId="10" borderId="13" applyAlignment="1" pivotButton="0" quotePrefix="0" xfId="0">
      <alignment horizontal="center" vertical="center" wrapText="1"/>
    </xf>
    <xf numFmtId="0" fontId="55" fillId="10" borderId="16" pivotButton="0" quotePrefix="0" xfId="0"/>
    <xf numFmtId="0" fontId="4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6" applyAlignment="1" pivotButton="0" quotePrefix="0" xfId="0">
      <alignment horizontal="left" vertical="center" wrapText="1"/>
    </xf>
    <xf numFmtId="0" fontId="55" fillId="0" borderId="0" pivotButton="0" quotePrefix="0" xfId="0"/>
    <xf numFmtId="0" fontId="55" fillId="10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3" fillId="9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60" fillId="16" borderId="13" applyAlignment="1" pivotButton="0" quotePrefix="0" xfId="0">
      <alignment horizontal="center" vertical="center" wrapText="1"/>
    </xf>
    <xf numFmtId="0" fontId="0" fillId="10" borderId="13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right" vertical="center"/>
    </xf>
    <xf numFmtId="0" fontId="61" fillId="0" borderId="19" applyAlignment="1" pivotButton="0" quotePrefix="0" xfId="0">
      <alignment horizontal="center" vertical="center"/>
    </xf>
    <xf numFmtId="0" fontId="40" fillId="19" borderId="13" applyAlignment="1" pivotButton="0" quotePrefix="0" xfId="0">
      <alignment horizontal="right" vertical="center"/>
    </xf>
    <xf numFmtId="3" fontId="55" fillId="19" borderId="13" applyAlignment="1" pivotButton="0" quotePrefix="0" xfId="0">
      <alignment horizontal="center" vertical="center" wrapText="1"/>
    </xf>
    <xf numFmtId="4" fontId="55" fillId="19" borderId="13" applyAlignment="1" pivotButton="0" quotePrefix="0" xfId="0">
      <alignment horizontal="right" vertical="center"/>
    </xf>
    <xf numFmtId="0" fontId="62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pivotButton="0" quotePrefix="0" xfId="0"/>
    <xf numFmtId="0" fontId="15" fillId="0" borderId="12" applyAlignment="1" pivotButton="0" quotePrefix="0" xfId="0">
      <alignment horizontal="right" vertical="center"/>
    </xf>
    <xf numFmtId="0" fontId="15" fillId="11" borderId="12" applyAlignment="1" pivotButton="0" quotePrefix="0" xfId="0">
      <alignment horizontal="right" vertical="center"/>
    </xf>
    <xf numFmtId="0" fontId="9" fillId="23" borderId="0" applyAlignment="1" pivotButton="0" quotePrefix="0" xfId="0">
      <alignment horizontal="left" vertical="center" indent="2"/>
    </xf>
    <xf numFmtId="0" fontId="65" fillId="24" borderId="0" applyAlignment="1" pivotButton="0" quotePrefix="0" xfId="0">
      <alignment horizontal="left" vertical="center" indent="2"/>
    </xf>
    <xf numFmtId="0" fontId="65" fillId="24" borderId="0" applyAlignment="1" pivotButton="0" quotePrefix="0" xfId="0">
      <alignment horizontal="right" vertical="center"/>
    </xf>
    <xf numFmtId="164" fontId="9" fillId="24" borderId="0" applyAlignment="1" pivotButton="0" quotePrefix="0" xfId="0">
      <alignment horizontal="center" vertical="center"/>
    </xf>
    <xf numFmtId="0" fontId="8" fillId="25" borderId="0" applyAlignment="1" pivotButton="0" quotePrefix="0" xfId="0">
      <alignment horizontal="left" vertical="center" indent="1"/>
    </xf>
    <xf numFmtId="0" fontId="66" fillId="25" borderId="0" applyAlignment="1" pivotButton="0" quotePrefix="0" xfId="0">
      <alignment horizontal="center" vertical="center" wrapText="1"/>
    </xf>
    <xf numFmtId="0" fontId="67" fillId="25" borderId="0" applyAlignment="1" pivotButton="0" quotePrefix="0" xfId="0">
      <alignment horizontal="center" vertical="center" wrapText="1"/>
    </xf>
    <xf numFmtId="0" fontId="68" fillId="25" borderId="0" applyAlignment="1" pivotButton="0" quotePrefix="0" xfId="0">
      <alignment horizontal="center" vertical="center" wrapText="1"/>
    </xf>
    <xf numFmtId="0" fontId="69" fillId="25" borderId="0" applyAlignment="1" pivotButton="0" quotePrefix="0" xfId="0">
      <alignment horizontal="center" vertical="center"/>
    </xf>
    <xf numFmtId="0" fontId="25" fillId="26" borderId="20" applyAlignment="1" pivotButton="0" quotePrefix="0" xfId="0">
      <alignment horizontal="left" vertical="center" indent="1"/>
    </xf>
    <xf numFmtId="0" fontId="0" fillId="0" borderId="21" pivotButton="0" quotePrefix="0" xfId="0"/>
    <xf numFmtId="0" fontId="0" fillId="0" borderId="22" pivotButton="0" quotePrefix="0" xfId="0"/>
    <xf numFmtId="0" fontId="8" fillId="0" borderId="6" applyAlignment="1" pivotButton="0" quotePrefix="0" xfId="0">
      <alignment horizontal="left" vertical="center" wrapText="1" indent="1"/>
    </xf>
    <xf numFmtId="164" fontId="70" fillId="27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right" vertical="center" wrapText="1" indent="1"/>
    </xf>
    <xf numFmtId="0" fontId="70" fillId="27" borderId="6" applyAlignment="1" pivotButton="0" quotePrefix="0" xfId="0">
      <alignment horizontal="center" vertical="center" wrapText="1"/>
    </xf>
    <xf numFmtId="0" fontId="1" fillId="28" borderId="6" pivotButton="0" quotePrefix="0" xfId="0"/>
    <xf numFmtId="0" fontId="39" fillId="26" borderId="20" applyAlignment="1" pivotButton="0" quotePrefix="0" xfId="0">
      <alignment horizontal="center" vertical="center" wrapText="1"/>
    </xf>
    <xf numFmtId="0" fontId="39" fillId="29" borderId="20" applyAlignment="1" pivotButton="0" quotePrefix="0" xfId="0">
      <alignment horizontal="center" vertical="center" wrapText="1"/>
    </xf>
    <xf numFmtId="0" fontId="39" fillId="30" borderId="20" applyAlignment="1" pivotButton="0" quotePrefix="0" xfId="0">
      <alignment horizontal="center" vertical="center" wrapText="1"/>
    </xf>
    <xf numFmtId="0" fontId="39" fillId="31" borderId="20" applyAlignment="1" pivotButton="0" quotePrefix="0" xfId="0">
      <alignment horizontal="center" vertical="center" wrapText="1"/>
    </xf>
    <xf numFmtId="0" fontId="39" fillId="32" borderId="20" applyAlignment="1" pivotButton="0" quotePrefix="0" xfId="0">
      <alignment horizontal="center" vertical="center" wrapText="1"/>
    </xf>
    <xf numFmtId="0" fontId="39" fillId="33" borderId="20" applyAlignment="1" pivotButton="0" quotePrefix="0" xfId="0">
      <alignment horizontal="center" vertical="center" wrapText="1"/>
    </xf>
    <xf numFmtId="0" fontId="70" fillId="8" borderId="20" applyAlignment="1" pivotButton="0" quotePrefix="0" xfId="0">
      <alignment horizontal="center" vertical="center" wrapText="1"/>
    </xf>
    <xf numFmtId="0" fontId="70" fillId="27" borderId="20" applyAlignment="1" pivotButton="0" quotePrefix="0" xfId="0">
      <alignment horizontal="center" vertical="center" wrapText="1"/>
    </xf>
    <xf numFmtId="0" fontId="70" fillId="27" borderId="20" applyAlignment="1" pivotButton="0" quotePrefix="0" xfId="0">
      <alignment horizontal="left" vertical="center" indent="1"/>
    </xf>
    <xf numFmtId="3" fontId="71" fillId="27" borderId="20" applyAlignment="1" pivotButton="0" quotePrefix="0" xfId="0">
      <alignment horizontal="right" vertical="center" indent="1"/>
    </xf>
    <xf numFmtId="3" fontId="72" fillId="34" borderId="20" applyAlignment="1" pivotButton="0" quotePrefix="0" xfId="0">
      <alignment horizontal="right" vertical="center" indent="1"/>
    </xf>
    <xf numFmtId="3" fontId="36" fillId="35" borderId="20" applyAlignment="1" pivotButton="0" quotePrefix="0" xfId="0">
      <alignment horizontal="right" vertical="center" indent="1"/>
    </xf>
    <xf numFmtId="0" fontId="73" fillId="8" borderId="20" applyAlignment="1" pivotButton="0" quotePrefix="0" xfId="0">
      <alignment horizontal="left" vertical="center" indent="1"/>
    </xf>
    <xf numFmtId="0" fontId="9" fillId="31" borderId="0" applyAlignment="1" pivotButton="0" quotePrefix="0" xfId="0">
      <alignment horizontal="left" vertical="center" indent="1"/>
    </xf>
    <xf numFmtId="0" fontId="69" fillId="0" borderId="0" applyAlignment="1" pivotButton="0" quotePrefix="0" xfId="0">
      <alignment horizontal="left" vertical="center" wrapText="1" indent="1"/>
    </xf>
    <xf numFmtId="0" fontId="9" fillId="36" borderId="23" applyAlignment="1" pivotButton="0" quotePrefix="0" xfId="0">
      <alignment horizontal="center" vertical="center" wrapText="1"/>
    </xf>
    <xf numFmtId="0" fontId="70" fillId="34" borderId="23" applyAlignment="1" pivotButton="0" quotePrefix="0" xfId="0">
      <alignment horizontal="center" vertical="center" wrapText="1"/>
    </xf>
    <xf numFmtId="0" fontId="70" fillId="28" borderId="23" applyAlignment="1" pivotButton="0" quotePrefix="0" xfId="0">
      <alignment horizontal="left" vertical="center" wrapText="1" indent="1"/>
    </xf>
    <xf numFmtId="164" fontId="70" fillId="28" borderId="23" applyAlignment="1" pivotButton="0" quotePrefix="0" xfId="0">
      <alignment horizontal="center" vertical="center" wrapText="1"/>
    </xf>
    <xf numFmtId="165" fontId="70" fillId="28" borderId="23" applyAlignment="1" pivotButton="0" quotePrefix="0" xfId="0">
      <alignment horizontal="right" vertical="center" wrapText="1" indent="1"/>
    </xf>
    <xf numFmtId="165" fontId="70" fillId="34" borderId="23" applyAlignment="1" pivotButton="0" quotePrefix="0" xfId="0">
      <alignment horizontal="right" vertical="center" wrapText="1" indent="1"/>
    </xf>
    <xf numFmtId="165" fontId="74" fillId="37" borderId="23" applyAlignment="1" pivotButton="0" quotePrefix="0" xfId="0">
      <alignment horizontal="right" vertical="center" wrapText="1" indent="1"/>
    </xf>
    <xf numFmtId="0" fontId="70" fillId="8" borderId="23" applyAlignment="1" pivotButton="0" quotePrefix="0" xfId="0">
      <alignment horizontal="center" vertical="center" wrapText="1"/>
    </xf>
    <xf numFmtId="165" fontId="70" fillId="8" borderId="23" applyAlignment="1" pivotButton="0" quotePrefix="0" xfId="0">
      <alignment horizontal="right" vertical="center" wrapText="1" indent="1"/>
    </xf>
    <xf numFmtId="0" fontId="8" fillId="25" borderId="24" applyAlignment="1" pivotButton="0" quotePrefix="0" xfId="0">
      <alignment horizontal="right" vertical="center" indent="1"/>
    </xf>
    <xf numFmtId="0" fontId="0" fillId="0" borderId="25" pivotButton="0" quotePrefix="0" xfId="0"/>
    <xf numFmtId="0" fontId="0" fillId="0" borderId="26" pivotButton="0" quotePrefix="0" xfId="0"/>
    <xf numFmtId="165" fontId="8" fillId="25" borderId="24" applyAlignment="1" pivotButton="0" quotePrefix="0" xfId="0">
      <alignment horizontal="right" vertical="center" wrapText="1" indent="1"/>
    </xf>
    <xf numFmtId="165" fontId="74" fillId="25" borderId="24" applyAlignment="1" pivotButton="0" quotePrefix="0" xfId="0">
      <alignment horizontal="right" vertical="center" wrapText="1" indent="1"/>
    </xf>
    <xf numFmtId="0" fontId="9" fillId="38" borderId="27" applyAlignment="1" pivotButton="0" quotePrefix="0" xfId="0">
      <alignment horizontal="left" vertical="center" indent="1"/>
    </xf>
    <xf numFmtId="0" fontId="4" fillId="0" borderId="8" pivotButton="0" quotePrefix="0" xfId="0"/>
    <xf numFmtId="0" fontId="1" fillId="28" borderId="27" pivotButton="0" quotePrefix="0" xfId="0"/>
    <xf numFmtId="164" fontId="1" fillId="27" borderId="27" applyAlignment="1" pivotButton="0" quotePrefix="0" xfId="0">
      <alignment horizontal="center" vertical="center" wrapText="1"/>
    </xf>
    <xf numFmtId="0" fontId="9" fillId="30" borderId="6" applyAlignment="1" pivotButton="0" quotePrefix="0" xfId="0">
      <alignment horizontal="center" vertical="center" wrapText="1"/>
    </xf>
    <xf numFmtId="0" fontId="70" fillId="34" borderId="6" applyAlignment="1" pivotButton="0" quotePrefix="0" xfId="0">
      <alignment horizontal="center" vertical="center" wrapText="1"/>
    </xf>
    <xf numFmtId="0" fontId="70" fillId="28" borderId="6" applyAlignment="1" pivotButton="0" quotePrefix="0" xfId="0">
      <alignment horizontal="left" vertical="center" wrapText="1" indent="1"/>
    </xf>
    <xf numFmtId="0" fontId="70" fillId="28" borderId="6" applyAlignment="1" pivotButton="0" quotePrefix="0" xfId="0">
      <alignment horizontal="center" vertical="center" wrapText="1"/>
    </xf>
    <xf numFmtId="165" fontId="70" fillId="28" borderId="6" applyAlignment="1" pivotButton="0" quotePrefix="0" xfId="0">
      <alignment horizontal="right" vertical="center" wrapText="1" indent="1"/>
    </xf>
    <xf numFmtId="165" fontId="70" fillId="34" borderId="6" applyAlignment="1" pivotButton="0" quotePrefix="0" xfId="0">
      <alignment horizontal="right" vertical="center" wrapText="1" indent="1"/>
    </xf>
    <xf numFmtId="0" fontId="70" fillId="8" borderId="6" applyAlignment="1" pivotButton="0" quotePrefix="0" xfId="0">
      <alignment horizontal="center" vertical="center" wrapText="1"/>
    </xf>
    <xf numFmtId="165" fontId="70" fillId="8" borderId="6" applyAlignment="1" pivotButton="0" quotePrefix="0" xfId="0">
      <alignment horizontal="right" vertical="center" wrapText="1" indent="1"/>
    </xf>
    <xf numFmtId="0" fontId="8" fillId="25" borderId="6" applyAlignment="1" pivotButton="0" quotePrefix="0" xfId="0">
      <alignment horizontal="right" vertical="center" indent="1"/>
    </xf>
    <xf numFmtId="165" fontId="8" fillId="25" borderId="6" applyAlignment="1" pivotButton="0" quotePrefix="0" xfId="0">
      <alignment horizontal="right" vertical="center" wrapText="1" indent="1"/>
    </xf>
    <xf numFmtId="0" fontId="1" fillId="25" borderId="6" pivotButton="0" quotePrefix="0" xfId="0"/>
    <xf numFmtId="165" fontId="8" fillId="25" borderId="27" applyAlignment="1" pivotButton="0" quotePrefix="0" xfId="0">
      <alignment horizontal="right" vertical="center" wrapText="1" indent="1"/>
    </xf>
    <xf numFmtId="0" fontId="74" fillId="37" borderId="6" applyAlignment="1" pivotButton="0" quotePrefix="0" xfId="0">
      <alignment horizontal="right" vertical="center" indent="1"/>
    </xf>
    <xf numFmtId="165" fontId="74" fillId="37" borderId="27" applyAlignment="1" pivotButton="0" quotePrefix="0" xfId="0">
      <alignment horizontal="right" vertical="center" wrapText="1" indent="1"/>
    </xf>
    <xf numFmtId="0" fontId="70" fillId="28" borderId="27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164" fontId="9" fillId="24" borderId="0" applyAlignment="1" pivotButton="0" quotePrefix="0" xfId="0">
      <alignment horizontal="center" vertical="center"/>
    </xf>
    <xf numFmtId="164" fontId="70" fillId="27" borderId="6" applyAlignment="1" pivotButton="0" quotePrefix="0" xfId="0">
      <alignment horizontal="center" vertical="center" wrapText="1"/>
    </xf>
    <xf numFmtId="164" fontId="70" fillId="28" borderId="23" applyAlignment="1" pivotButton="0" quotePrefix="0" xfId="0">
      <alignment horizontal="center" vertical="center" wrapText="1"/>
    </xf>
    <xf numFmtId="165" fontId="70" fillId="28" borderId="23" applyAlignment="1" pivotButton="0" quotePrefix="0" xfId="0">
      <alignment horizontal="right" vertical="center" wrapText="1" indent="1"/>
    </xf>
    <xf numFmtId="165" fontId="70" fillId="34" borderId="23" applyAlignment="1" pivotButton="0" quotePrefix="0" xfId="0">
      <alignment horizontal="right" vertical="center" wrapText="1" indent="1"/>
    </xf>
    <xf numFmtId="165" fontId="74" fillId="37" borderId="23" applyAlignment="1" pivotButton="0" quotePrefix="0" xfId="0">
      <alignment horizontal="right" vertical="center" wrapText="1" indent="1"/>
    </xf>
    <xf numFmtId="165" fontId="70" fillId="8" borderId="23" applyAlignment="1" pivotButton="0" quotePrefix="0" xfId="0">
      <alignment horizontal="right" vertical="center" wrapText="1" indent="1"/>
    </xf>
    <xf numFmtId="165" fontId="8" fillId="25" borderId="24" applyAlignment="1" pivotButton="0" quotePrefix="0" xfId="0">
      <alignment horizontal="right" vertical="center" wrapText="1" indent="1"/>
    </xf>
    <xf numFmtId="165" fontId="74" fillId="25" borderId="24" applyAlignment="1" pivotButton="0" quotePrefix="0" xfId="0">
      <alignment horizontal="right" vertical="center" wrapText="1" indent="1"/>
    </xf>
    <xf numFmtId="164" fontId="1" fillId="27" borderId="27" applyAlignment="1" pivotButton="0" quotePrefix="0" xfId="0">
      <alignment horizontal="center" vertical="center" wrapText="1"/>
    </xf>
    <xf numFmtId="165" fontId="70" fillId="28" borderId="6" applyAlignment="1" pivotButton="0" quotePrefix="0" xfId="0">
      <alignment horizontal="right" vertical="center" wrapText="1" indent="1"/>
    </xf>
    <xf numFmtId="165" fontId="70" fillId="34" borderId="6" applyAlignment="1" pivotButton="0" quotePrefix="0" xfId="0">
      <alignment horizontal="right" vertical="center" wrapText="1" indent="1"/>
    </xf>
    <xf numFmtId="165" fontId="70" fillId="8" borderId="6" applyAlignment="1" pivotButton="0" quotePrefix="0" xfId="0">
      <alignment horizontal="right" vertical="center" wrapText="1" indent="1"/>
    </xf>
    <xf numFmtId="165" fontId="8" fillId="25" borderId="6" applyAlignment="1" pivotButton="0" quotePrefix="0" xfId="0">
      <alignment horizontal="right" vertical="center" wrapText="1" indent="1"/>
    </xf>
    <xf numFmtId="165" fontId="8" fillId="25" borderId="27" applyAlignment="1" pivotButton="0" quotePrefix="0" xfId="0">
      <alignment horizontal="right" vertical="center" wrapText="1" indent="1"/>
    </xf>
    <xf numFmtId="165" fontId="74" fillId="37" borderId="27" applyAlignment="1" pivotButton="0" quotePrefix="0" xfId="0">
      <alignment horizontal="right" vertical="center" wrapText="1" indent="1"/>
    </xf>
    <xf numFmtId="164" fontId="0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1D6B3A"/>
      <rgbColor rgb="001F4E79"/>
      <rgbColor rgb="00BF8F00"/>
      <rgbColor rgb="00800080"/>
      <rgbColor rgb="0033833D"/>
      <rgbColor rgb="00BFBFBF"/>
      <rgbColor rgb="00808080"/>
      <rgbColor rgb="00B0B0B0"/>
      <rgbColor rgb="0073329F"/>
      <rgbColor rgb="00FFF7DD"/>
      <rgbColor rgb="00DDEBF7"/>
      <rgbColor rgb="00595959"/>
      <rgbColor rgb="00C9A24B"/>
      <rgbColor rgb="002E5AAC"/>
      <rgbColor rgb="00BFD3DA"/>
      <rgbColor rgb="002F5496"/>
      <rgbColor rgb="00FFFAE5"/>
      <rgbColor rgb="00FFE699"/>
      <rgbColor rgb="00E2EFDA"/>
      <rgbColor rgb="00800080"/>
      <rgbColor rgb="00385723"/>
      <rgbColor rgb="001C4E79"/>
      <rgbColor rgb="000000FF"/>
      <rgbColor rgb="00F4F7FB"/>
      <rgbColor rgb="00EAF1F4"/>
      <rgbColor rgb="00D5F5E3"/>
      <rgbColor rgb="00FFF4CD"/>
      <rgbColor rgb="00C9E0B8"/>
      <rgbColor rgb="00FCE4D6"/>
      <rgbColor rgb="00D9D9D9"/>
      <rgbColor rgb="00FFE0B2"/>
      <rgbColor rgb="002E57A2"/>
      <rgbColor rgb="00D9E1F2"/>
      <rgbColor rgb="00C6EFCE"/>
      <rgbColor rgb="00FFE5A3"/>
      <rgbColor rgb="00F18303"/>
      <rgbColor rgb="00F27D26"/>
      <rgbColor rgb="00666666"/>
      <rgbColor rgb="00999999"/>
      <rgbColor rgb="001E395D"/>
      <rgbColor rgb="00368541"/>
      <rgbColor rgb="001F4E5F"/>
      <rgbColor rgb="003A2E12"/>
      <rgbColor rgb="008B4000"/>
      <rgbColor rgb="00634936"/>
      <rgbColor rgb="001F3864"/>
      <rgbColor rgb="00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E699"/>
    <outlinePr summaryBelow="1" summaryRight="1"/>
    <pageSetUpPr fitToPage="1"/>
  </sheetPr>
  <dimension ref="A1:K47"/>
  <sheetViews>
    <sheetView showGridLines="0" workbookViewId="0">
      <pane ySplit="3" topLeftCell="A9" activePane="bottomLeft" state="frozen"/>
      <selection activeCell="A1" sqref="A1"/>
      <selection pane="bottomLeft" activeCell="F904" sqref="F904"/>
    </sheetView>
  </sheetViews>
  <sheetFormatPr baseColWidth="8" defaultColWidth="8.676190476190479" defaultRowHeight="15"/>
  <cols>
    <col width="22.2857142857143" customWidth="1" min="1" max="1"/>
    <col width="18" customWidth="1" min="2" max="2"/>
    <col width="35" customWidth="1" min="3" max="3"/>
    <col width="6" customWidth="1" min="4" max="4"/>
    <col width="24.4285714285714" customWidth="1" min="5" max="5"/>
    <col width="18.2857142857143" customWidth="1" min="6" max="6"/>
    <col width="17.4285714285714" customWidth="1" min="7" max="7"/>
    <col width="17.2857142857143" customWidth="1" min="8" max="8"/>
    <col width="16.1428571428571" customWidth="1" min="9" max="9"/>
    <col width="13.5714285714286" customWidth="1" min="10" max="10"/>
    <col width="23.2857142857143" customWidth="1" min="11" max="11"/>
  </cols>
  <sheetData>
    <row r="1" ht="42" customHeight="1">
      <c r="A1" s="204" t="inlineStr">
        <is>
          <t>🧮 BẢNG TÍNH NHANH — CÔNG CỤ KINH DOANH</t>
        </is>
      </c>
    </row>
    <row r="2" ht="25.5" customHeight="1">
      <c r="A2" s="205" t="inlineStr">
        <is>
          <t>Phụ tùng động cơ diesel • Báo giá · Tính kênh giá · Phiếu VAT 8%</t>
        </is>
      </c>
      <c r="H2" s="206" t="inlineStr">
        <is>
          <t>Ngày:</t>
        </is>
      </c>
      <c r="I2" s="271">
        <f>TODAY()</f>
        <v/>
      </c>
    </row>
    <row r="3" ht="27.75" customHeight="1">
      <c r="A3" s="208" t="inlineStr">
        <is>
          <t>🧭 Nhảy tới:</t>
        </is>
      </c>
      <c r="C3" s="209" t="inlineStr">
        <is>
          <t>① MÁY TÍNH GIÁ</t>
        </is>
      </c>
      <c r="E3" s="210" t="inlineStr">
        <is>
          <t>② TÍNH KÊNH GIÁ</t>
        </is>
      </c>
      <c r="G3" s="211" t="inlineStr">
        <is>
          <t>③ PHIẾU ĐẶT HÀNG VAT</t>
        </is>
      </c>
      <c r="I3" s="212" t="inlineStr">
        <is>
          <t>🟡 Ô vàng = nhập</t>
        </is>
      </c>
    </row>
    <row r="4" ht="7.5" customHeight="1"/>
    <row r="5" ht="30" customHeight="1">
      <c r="A5" s="213" t="inlineStr">
        <is>
          <t>① MÁY TÍNH GIÁ GỢI Ý — Nhập GIÁ VỐN, tự tính 5 mức giá để báo khách (Copy → Paste vào sheet kho)</t>
        </is>
      </c>
      <c r="B5" s="214" t="n"/>
      <c r="C5" s="214" t="n"/>
      <c r="D5" s="214" t="n"/>
      <c r="E5" s="214" t="n"/>
      <c r="F5" s="214" t="n"/>
      <c r="G5" s="214" t="n"/>
      <c r="H5" s="214" t="n"/>
      <c r="I5" s="214" t="n"/>
      <c r="J5" s="214" t="n"/>
      <c r="K5" s="215" t="n"/>
    </row>
    <row r="6" ht="78" customHeight="1">
      <c r="A6" s="216" t="inlineStr">
        <is>
          <t>Ngày:</t>
        </is>
      </c>
      <c r="B6" s="272">
        <f>TODAY()</f>
        <v/>
      </c>
      <c r="C6" s="218" t="inlineStr">
        <is>
          <t>Người lập:</t>
        </is>
      </c>
      <c r="D6" s="219" t="inlineStr">
        <is>
          <t>Luân Nguyễn</t>
        </is>
      </c>
      <c r="E6" s="218" t="inlineStr">
        <is>
          <t>Khách hàng:</t>
        </is>
      </c>
      <c r="F6" s="220" t="n"/>
      <c r="G6" s="16" t="n"/>
      <c r="H6" s="17" t="n"/>
      <c r="I6" s="218" t="inlineStr">
        <is>
          <t>Số phiếu:</t>
        </is>
      </c>
      <c r="K6" s="220" t="n"/>
    </row>
    <row r="7" ht="37.5" customHeight="1">
      <c r="A7" s="221" t="inlineStr">
        <is>
          <t>STT</t>
        </is>
      </c>
      <c r="B7" s="221" t="inlineStr">
        <is>
          <t>MÃ SP</t>
        </is>
      </c>
      <c r="C7" s="221" t="inlineStr">
        <is>
          <t>TÊN SẢN PHẨM</t>
        </is>
      </c>
      <c r="D7" s="221" t="inlineStr">
        <is>
          <t>ĐVT</t>
        </is>
      </c>
      <c r="E7" s="221" t="inlineStr">
        <is>
          <t>SL</t>
        </is>
      </c>
      <c r="F7" s="222" t="inlineStr">
        <is>
          <t>💰 GIÁ VỐN (VNĐ)</t>
        </is>
      </c>
      <c r="G7" s="223" t="inlineStr">
        <is>
          <t>🟢 VIP (+20%)</t>
        </is>
      </c>
      <c r="H7" s="224" t="inlineStr">
        <is>
          <t>🟡 Ư.ĐÃI (+25%)</t>
        </is>
      </c>
      <c r="I7" s="221" t="inlineStr">
        <is>
          <t>🔵 ĐẠI LÝ (+20%)</t>
        </is>
      </c>
      <c r="J7" s="225" t="inlineStr">
        <is>
          <t>🟣 GARA (+25%)</t>
        </is>
      </c>
      <c r="K7" s="226" t="inlineStr">
        <is>
          <t>🔴 BÁN LẺ (+30%)</t>
        </is>
      </c>
    </row>
    <row r="8" ht="25.5" customHeight="1">
      <c r="A8" s="227" t="n">
        <v>1</v>
      </c>
      <c r="B8" s="228" t="n"/>
      <c r="C8" s="229" t="n"/>
      <c r="D8" s="228" t="inlineStr">
        <is>
          <t>Cái</t>
        </is>
      </c>
      <c r="E8" s="228" t="n">
        <v>1</v>
      </c>
      <c r="F8" s="230" t="n">
        <v>840000</v>
      </c>
      <c r="G8" s="231">
        <f>IFERROR(IF(F8="","",ROUND(F8*1.2*IF(E8="",1,E8),0)),"")</f>
        <v/>
      </c>
      <c r="H8" s="231">
        <f>IFERROR(IF(F8="","",ROUND(F8*1.25*IF(E8="",1,E8),0)),"")</f>
        <v/>
      </c>
      <c r="I8" s="231">
        <f>IFERROR(IF(F8="","",ROUND(F8*1.2*IF(E8="",1,E8),0)),"")</f>
        <v/>
      </c>
      <c r="J8" s="231">
        <f>IFERROR(IF(F8="","",ROUND(F8*1.25*IF(E8="",1,E8),0)),"")</f>
        <v/>
      </c>
      <c r="K8" s="231">
        <f>IFERROR(IF(F8="","",ROUND(F8*1.3*IF(E8="",1,E8),0)),"")</f>
        <v/>
      </c>
    </row>
    <row r="9" ht="25.5" customHeight="1">
      <c r="A9" s="227" t="n">
        <v>2</v>
      </c>
      <c r="B9" s="228" t="n"/>
      <c r="C9" s="229" t="n"/>
      <c r="D9" s="228" t="n"/>
      <c r="E9" s="228" t="n"/>
      <c r="F9" s="230" t="n"/>
      <c r="G9" s="231">
        <f>IFERROR(IF(F9="","",ROUND(F9*1.2*IF(E9="",1,E9),0)),"")</f>
        <v/>
      </c>
      <c r="H9" s="231">
        <f>IFERROR(IF(F9="","",ROUND(F9*1.25*IF(E9="",1,E9),0)),"")</f>
        <v/>
      </c>
      <c r="I9" s="231">
        <f>IFERROR(IF(F9="","",ROUND(F9*1.2*IF(E9="",1,E9),0)),"")</f>
        <v/>
      </c>
      <c r="J9" s="231">
        <f>IFERROR(IF(F9="","",ROUND(F9*1.25*IF(E9="",1,E9),0)),"")</f>
        <v/>
      </c>
      <c r="K9" s="231">
        <f>IFERROR(IF(F9="","",ROUND(F9*1.3*IF(E9="",1,E9),0)),"")</f>
        <v/>
      </c>
    </row>
    <row r="10" ht="25.5" customHeight="1">
      <c r="A10" s="227" t="n">
        <v>3</v>
      </c>
      <c r="B10" s="228" t="n"/>
      <c r="C10" s="229" t="n"/>
      <c r="D10" s="228" t="n"/>
      <c r="E10" s="228" t="n"/>
      <c r="F10" s="230" t="n"/>
      <c r="G10" s="231">
        <f>IFERROR(IF(F10="","",ROUND(F10*1.2*IF(E10="",1,E10),0)),"")</f>
        <v/>
      </c>
      <c r="H10" s="231">
        <f>IFERROR(IF(F10="","",ROUND(F10*1.25*IF(E10="",1,E10),0)),"")</f>
        <v/>
      </c>
      <c r="I10" s="231">
        <f>IFERROR(IF(F10="","",ROUND(F10*1.2*IF(E10="",1,E10),0)),"")</f>
        <v/>
      </c>
      <c r="J10" s="231">
        <f>IFERROR(IF(F10="","",ROUND(F10*1.25*IF(E10="",1,E10),0)),"")</f>
        <v/>
      </c>
      <c r="K10" s="231">
        <f>IFERROR(IF(F10="","",ROUND(F10*1.3*IF(E10="",1,E10),0)),"")</f>
        <v/>
      </c>
    </row>
    <row r="11" ht="25.5" customHeight="1">
      <c r="A11" s="227" t="n">
        <v>4</v>
      </c>
      <c r="B11" s="228" t="n"/>
      <c r="C11" s="229" t="n"/>
      <c r="D11" s="228" t="n"/>
      <c r="E11" s="228" t="n"/>
      <c r="F11" s="230" t="n"/>
      <c r="G11" s="231">
        <f>IFERROR(IF(F11="","",ROUND(F11*1.2*IF(E11="",1,E11),0)),"")</f>
        <v/>
      </c>
      <c r="H11" s="231">
        <f>IFERROR(IF(F11="","",ROUND(F11*1.25*IF(E11="",1,E11),0)),"")</f>
        <v/>
      </c>
      <c r="I11" s="231">
        <f>IFERROR(IF(F11="","",ROUND(F11*1.2*IF(E11="",1,E11),0)),"")</f>
        <v/>
      </c>
      <c r="J11" s="231">
        <f>IFERROR(IF(F11="","",ROUND(F11*1.25*IF(E11="",1,E11),0)),"")</f>
        <v/>
      </c>
      <c r="K11" s="231">
        <f>IFERROR(IF(F11="","",ROUND(F11*1.3*IF(E11="",1,E11),0)),"")</f>
        <v/>
      </c>
    </row>
    <row r="12" ht="25.5" customHeight="1">
      <c r="A12" s="227" t="n">
        <v>5</v>
      </c>
      <c r="B12" s="228" t="n"/>
      <c r="C12" s="229" t="n"/>
      <c r="D12" s="228" t="n"/>
      <c r="E12" s="228" t="n"/>
      <c r="F12" s="230" t="n"/>
      <c r="G12" s="231">
        <f>IFERROR(IF(F12="","",ROUND(F12*1.2*IF(E12="",1,E12),0)),"")</f>
        <v/>
      </c>
      <c r="H12" s="231">
        <f>IFERROR(IF(F12="","",ROUND(F12*1.25*IF(E12="",1,E12),0)),"")</f>
        <v/>
      </c>
      <c r="I12" s="231">
        <f>IFERROR(IF(F12="","",ROUND(F12*1.2*IF(E12="",1,E12),0)),"")</f>
        <v/>
      </c>
      <c r="J12" s="231">
        <f>IFERROR(IF(F12="","",ROUND(F12*1.25*IF(E12="",1,E12),0)),"")</f>
        <v/>
      </c>
      <c r="K12" s="231">
        <f>IFERROR(IF(F12="","",ROUND(F12*1.3*IF(E12="",1,E12),0)),"")</f>
        <v/>
      </c>
    </row>
    <row r="13" ht="27.75" customHeight="1">
      <c r="A13" s="221" t="inlineStr">
        <is>
          <t>TỔNG CỘNG</t>
        </is>
      </c>
      <c r="B13" s="214" t="n"/>
      <c r="C13" s="214" t="n"/>
      <c r="D13" s="214" t="n"/>
      <c r="E13" s="215" t="n"/>
      <c r="F13" s="232">
        <f>SUM(F8:F12)</f>
        <v/>
      </c>
      <c r="G13" s="232">
        <f>SUM(G8:G12)</f>
        <v/>
      </c>
      <c r="H13" s="232">
        <f>SUM(H8:H12)</f>
        <v/>
      </c>
      <c r="I13" s="232">
        <f>SUM(I8:I12)</f>
        <v/>
      </c>
      <c r="J13" s="232">
        <f>SUM(J8:J12)</f>
        <v/>
      </c>
      <c r="K13" s="232">
        <f>SUM(K8:K12)</f>
        <v/>
      </c>
    </row>
    <row r="14" ht="21.75" customHeight="1">
      <c r="A14" s="233" t="inlineStr">
        <is>
          <t>💡 Chỉ nhập GIÁ VỐN (cột F) — 5 mức giá tự nhảy. Copy số → Paste vào sheet kho (PISTON, SÉC MĂNG, ...)</t>
        </is>
      </c>
      <c r="B14" s="214" t="n"/>
      <c r="C14" s="214" t="n"/>
      <c r="D14" s="214" t="n"/>
      <c r="E14" s="214" t="n"/>
      <c r="F14" s="214" t="n"/>
      <c r="G14" s="214" t="n"/>
      <c r="H14" s="214" t="n"/>
      <c r="I14" s="214" t="n"/>
      <c r="J14" s="214" t="n"/>
      <c r="K14" s="215" t="n"/>
    </row>
    <row r="15" ht="9.75" customHeight="1"/>
    <row r="16" ht="31.5" customHeight="1">
      <c r="A16" s="234" t="inlineStr">
        <is>
          <t>② TÍNH TIỀN KÊNH GIÁ — Khi khách chuyển cao hơn giá thực (VAT 8%, công ty giữ 20%, trả khách 80%)</t>
        </is>
      </c>
    </row>
    <row r="17" ht="21.75" customHeight="1">
      <c r="A17" s="235" t="inlineStr">
        <is>
          <t>💡 Chỉ nhập 2 cột VÀNG: [Tiền khách chuyển] và [Tiền hàng thực xuất] — Các cột còn lại tự động tính</t>
        </is>
      </c>
    </row>
    <row r="18" ht="42" customHeight="1">
      <c r="A18" s="236" t="inlineStr">
        <is>
          <t>STT</t>
        </is>
      </c>
      <c r="B18" s="236" t="inlineStr">
        <is>
          <t>KHÁCH HÀNG</t>
        </is>
      </c>
      <c r="C18" s="236" t="inlineStr">
        <is>
          <t>MÔ TẢ GIAO DỊCH</t>
        </is>
      </c>
      <c r="D18" s="236" t="inlineStr">
        <is>
          <t>NGÀY</t>
        </is>
      </c>
      <c r="E18" s="236" t="inlineStr">
        <is>
          <t>KHÁCH CHUYỂN (có VAT)</t>
        </is>
      </c>
      <c r="F18" s="236" t="inlineStr">
        <is>
          <t>HÀNG THỰC (chưa VAT)</t>
        </is>
      </c>
      <c r="G18" s="236" t="inlineStr">
        <is>
          <t>GIÁ HÀNG ÷ 1.08</t>
        </is>
      </c>
      <c r="H18" s="236" t="inlineStr">
        <is>
          <t>VAT 8%</t>
        </is>
      </c>
      <c r="I18" s="236" t="inlineStr">
        <is>
          <t>PHẦN KÊNH</t>
        </is>
      </c>
      <c r="K18" s="236" t="inlineStr">
        <is>
          <t>TRẢ KHÁCH (80%)</t>
        </is>
      </c>
    </row>
    <row r="19" ht="30" customHeight="1">
      <c r="A19" s="237" t="n">
        <v>1</v>
      </c>
      <c r="B19" s="238" t="n"/>
      <c r="C19" s="238" t="n"/>
      <c r="D19" s="273" t="n"/>
      <c r="E19" s="274" t="n">
        <v>15000000</v>
      </c>
      <c r="F19" s="274" t="n">
        <v>10000000</v>
      </c>
      <c r="G19" s="275">
        <f>IFERROR(IF(E19="","",E19/1.08),"")</f>
        <v/>
      </c>
      <c r="H19" s="275">
        <f>IFERROR(IF(E19="","",E19-G19),"")</f>
        <v/>
      </c>
      <c r="I19" s="275">
        <f>IFERROR(IF(OR(E19="",F19=""),"",MAX(0,G19-F19)),"")</f>
        <v/>
      </c>
      <c r="K19" s="276">
        <f>IFERROR(IF(I19="","",I19*0.8),"")</f>
        <v/>
      </c>
    </row>
    <row r="20" ht="30" customHeight="1">
      <c r="A20" s="243" t="n">
        <v>2</v>
      </c>
      <c r="B20" s="238" t="n"/>
      <c r="C20" s="238" t="n"/>
      <c r="D20" s="273" t="n"/>
      <c r="E20" s="274" t="n"/>
      <c r="F20" s="274" t="n"/>
      <c r="G20" s="277">
        <f>IFERROR(IF(E20="","",E20/1.08),"")</f>
        <v/>
      </c>
      <c r="H20" s="277">
        <f>IFERROR(IF(E20="","",E20-G20),"")</f>
        <v/>
      </c>
      <c r="I20" s="277">
        <f>IFERROR(IF(OR(E20="",F20=""),"",MAX(0,G20-F20)),"")</f>
        <v/>
      </c>
      <c r="K20" s="276">
        <f>IFERROR(IF(I20="","",I20*0.8),"")</f>
        <v/>
      </c>
    </row>
    <row r="21" ht="30" customHeight="1">
      <c r="A21" s="237" t="n">
        <v>3</v>
      </c>
      <c r="B21" s="238" t="n"/>
      <c r="C21" s="238" t="n"/>
      <c r="D21" s="273" t="n"/>
      <c r="E21" s="274" t="n"/>
      <c r="F21" s="274" t="n"/>
      <c r="G21" s="275">
        <f>IFERROR(IF(E21="","",E21/1.08),"")</f>
        <v/>
      </c>
      <c r="H21" s="275">
        <f>IFERROR(IF(E21="","",E21-G21),"")</f>
        <v/>
      </c>
      <c r="I21" s="275">
        <f>IFERROR(IF(OR(E21="",F21=""),"",MAX(0,G21-F21)),"")</f>
        <v/>
      </c>
      <c r="K21" s="276">
        <f>IFERROR(IF(I21="","",I21*0.8),"")</f>
        <v/>
      </c>
    </row>
    <row r="22" ht="30" customHeight="1">
      <c r="A22" s="243" t="n">
        <v>4</v>
      </c>
      <c r="B22" s="238" t="n"/>
      <c r="C22" s="238" t="n"/>
      <c r="D22" s="273" t="n"/>
      <c r="E22" s="274" t="n"/>
      <c r="F22" s="274" t="n"/>
      <c r="G22" s="277">
        <f>IFERROR(IF(E22="","",E22/1.08),"")</f>
        <v/>
      </c>
      <c r="H22" s="277">
        <f>IFERROR(IF(E22="","",E22-G22),"")</f>
        <v/>
      </c>
      <c r="I22" s="277">
        <f>IFERROR(IF(OR(E22="",F22=""),"",MAX(0,G22-F22)),"")</f>
        <v/>
      </c>
      <c r="K22" s="276">
        <f>IFERROR(IF(I22="","",I22*0.8),"")</f>
        <v/>
      </c>
    </row>
    <row r="23" ht="30" customHeight="1">
      <c r="A23" s="245" t="inlineStr">
        <is>
          <t>TỔNG CỘNG 4 GIAO DỊCH</t>
        </is>
      </c>
      <c r="B23" s="246" t="n"/>
      <c r="C23" s="246" t="n"/>
      <c r="D23" s="247" t="n"/>
      <c r="E23" s="278">
        <f>IFERROR(SUM(E19:E22),0)</f>
        <v/>
      </c>
      <c r="F23" s="278">
        <f>IFERROR(SUM(F19:F22),0)</f>
        <v/>
      </c>
      <c r="G23" s="278">
        <f>IFERROR(SUM(G19:G22),0)</f>
        <v/>
      </c>
      <c r="H23" s="278">
        <f>IFERROR(SUM(H19:H22),0)</f>
        <v/>
      </c>
      <c r="I23" s="278">
        <f>IFERROR(SUM(I19:I22),0)</f>
        <v/>
      </c>
      <c r="K23" s="279">
        <f>IFERROR(SUM(J19:J22),0)</f>
        <v/>
      </c>
    </row>
    <row r="24" ht="18" customHeight="1">
      <c r="A24" s="235" t="inlineStr">
        <is>
          <t>🧾 Công thức: VAT = Tiền chuyển × 8/108 • Phần kênh = Giá chưa VAT − Giá thực • Trả khách = Phần kênh × 80%</t>
        </is>
      </c>
    </row>
    <row r="25" ht="9.75" customHeight="1"/>
    <row r="26" ht="31.5" customHeight="1">
      <c r="A26" s="250" t="inlineStr">
        <is>
          <t>③ PHIẾU ĐẶT HÀNG CÓ VAT 8% — Xuất hóa đơn cho khách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251" t="n"/>
    </row>
    <row r="27" ht="21.75" customHeight="1">
      <c r="A27" s="218" t="inlineStr">
        <is>
          <t>Khách hàng:</t>
        </is>
      </c>
      <c r="B27" s="220" t="n"/>
      <c r="C27" s="16" t="n"/>
      <c r="D27" s="16" t="n"/>
      <c r="E27" s="16" t="n"/>
      <c r="F27" s="17" t="n"/>
      <c r="G27" s="218" t="inlineStr">
        <is>
          <t>Số phiếu:</t>
        </is>
      </c>
      <c r="H27" s="252" t="n"/>
      <c r="I27" s="16" t="n"/>
      <c r="J27" s="16" t="n"/>
      <c r="K27" s="251" t="n"/>
    </row>
    <row r="28" ht="21.75" customHeight="1">
      <c r="A28" s="218" t="inlineStr">
        <is>
          <t>Địa chỉ:</t>
        </is>
      </c>
      <c r="B28" s="220" t="n"/>
      <c r="C28" s="16" t="n"/>
      <c r="D28" s="16" t="n"/>
      <c r="E28" s="16" t="n"/>
      <c r="F28" s="17" t="n"/>
      <c r="G28" s="218" t="inlineStr">
        <is>
          <t>Ngày:</t>
        </is>
      </c>
      <c r="H28" s="280">
        <f>TODAY()</f>
        <v/>
      </c>
      <c r="I28" s="16" t="n"/>
      <c r="J28" s="16" t="n"/>
      <c r="K28" s="251" t="n"/>
    </row>
    <row r="29" ht="37.5" customHeight="1">
      <c r="A29" s="254" t="inlineStr">
        <is>
          <t>STT</t>
        </is>
      </c>
      <c r="B29" s="254" t="inlineStr">
        <is>
          <t>MÃ SP</t>
        </is>
      </c>
      <c r="C29" s="254" t="inlineStr">
        <is>
          <t>TÊN SẢN PHẨM</t>
        </is>
      </c>
      <c r="D29" s="254" t="inlineStr">
        <is>
          <t>ĐVT</t>
        </is>
      </c>
      <c r="E29" s="254" t="inlineStr">
        <is>
          <t>SỐ LƯỢNG</t>
        </is>
      </c>
      <c r="F29" s="254" t="inlineStr">
        <is>
          <t>ĐƠN GIÁ (VNĐ)</t>
        </is>
      </c>
      <c r="G29" s="254" t="inlineStr">
        <is>
          <t>THÀNH TIỀN (VNĐ)</t>
        </is>
      </c>
      <c r="H29" s="254" t="inlineStr">
        <is>
          <t>VAT 8% (VNĐ)</t>
        </is>
      </c>
      <c r="I29" s="254" t="inlineStr">
        <is>
          <t>TỔNG CỘNG (VNĐ)</t>
        </is>
      </c>
      <c r="K29" s="254" t="inlineStr">
        <is>
          <t>GHI CHÚ</t>
        </is>
      </c>
    </row>
    <row r="30" ht="24" customHeight="1">
      <c r="A30" s="255" t="n">
        <v>1</v>
      </c>
      <c r="B30" s="256" t="n"/>
      <c r="C30" s="256" t="n"/>
      <c r="D30" s="256" t="n"/>
      <c r="E30" s="257" t="n">
        <v>1</v>
      </c>
      <c r="F30" s="281" t="n">
        <v>5150000</v>
      </c>
      <c r="G30" s="282">
        <f>IFERROR(E30*F30,0)</f>
        <v/>
      </c>
      <c r="H30" s="282">
        <f>IFERROR(G30*0.08,0)</f>
        <v/>
      </c>
      <c r="I30" s="282">
        <f>IFERROR(G30+H30,0)</f>
        <v/>
      </c>
      <c r="K30" s="256" t="n"/>
    </row>
    <row r="31" ht="24" customHeight="1">
      <c r="A31" s="260" t="n">
        <v>2</v>
      </c>
      <c r="B31" s="256" t="n"/>
      <c r="C31" s="256" t="n"/>
      <c r="D31" s="256" t="n"/>
      <c r="E31" s="257" t="n"/>
      <c r="F31" s="281" t="n"/>
      <c r="G31" s="283">
        <f>IFERROR(E31*F31,0)</f>
        <v/>
      </c>
      <c r="H31" s="283">
        <f>IFERROR(G31*0.08,0)</f>
        <v/>
      </c>
      <c r="I31" s="283">
        <f>IFERROR(G31+H31,0)</f>
        <v/>
      </c>
      <c r="K31" s="256" t="n"/>
    </row>
    <row r="32" ht="24" customHeight="1">
      <c r="A32" s="255" t="n">
        <v>3</v>
      </c>
      <c r="B32" s="256" t="n"/>
      <c r="C32" s="256" t="n"/>
      <c r="D32" s="256" t="n"/>
      <c r="E32" s="257" t="n"/>
      <c r="F32" s="281" t="n"/>
      <c r="G32" s="282">
        <f>IFERROR(E32*F32,0)</f>
        <v/>
      </c>
      <c r="H32" s="282">
        <f>IFERROR(G32*0.08,0)</f>
        <v/>
      </c>
      <c r="I32" s="282">
        <f>IFERROR(G32+H32,0)</f>
        <v/>
      </c>
      <c r="K32" s="256" t="n"/>
    </row>
    <row r="33" ht="24" customHeight="1">
      <c r="A33" s="260" t="n">
        <v>4</v>
      </c>
      <c r="B33" s="256" t="n"/>
      <c r="C33" s="256" t="n"/>
      <c r="D33" s="256" t="n"/>
      <c r="E33" s="257" t="n"/>
      <c r="F33" s="281" t="n"/>
      <c r="G33" s="283">
        <f>IFERROR(E33*F33,0)</f>
        <v/>
      </c>
      <c r="H33" s="283">
        <f>IFERROR(G33*0.08,0)</f>
        <v/>
      </c>
      <c r="I33" s="283">
        <f>IFERROR(G33+H33,0)</f>
        <v/>
      </c>
      <c r="K33" s="256" t="n"/>
    </row>
    <row r="34" ht="24" customHeight="1">
      <c r="A34" s="255" t="n">
        <v>5</v>
      </c>
      <c r="B34" s="256" t="n"/>
      <c r="C34" s="256" t="n"/>
      <c r="D34" s="256" t="n"/>
      <c r="E34" s="257" t="n"/>
      <c r="F34" s="281" t="n"/>
      <c r="G34" s="282">
        <f>IFERROR(E34*F34,0)</f>
        <v/>
      </c>
      <c r="H34" s="282">
        <f>IFERROR(G34*0.08,0)</f>
        <v/>
      </c>
      <c r="I34" s="282">
        <f>IFERROR(G34+H34,0)</f>
        <v/>
      </c>
      <c r="K34" s="256" t="n"/>
    </row>
    <row r="35" ht="24" customHeight="1">
      <c r="A35" s="260" t="n">
        <v>6</v>
      </c>
      <c r="B35" s="256" t="n"/>
      <c r="C35" s="256" t="n"/>
      <c r="D35" s="256" t="n"/>
      <c r="E35" s="257" t="n"/>
      <c r="F35" s="281" t="n"/>
      <c r="G35" s="283">
        <f>IFERROR(E35*F35,0)</f>
        <v/>
      </c>
      <c r="H35" s="283">
        <f>IFERROR(G35*0.08,0)</f>
        <v/>
      </c>
      <c r="I35" s="283">
        <f>IFERROR(G35+H35,0)</f>
        <v/>
      </c>
      <c r="K35" s="256" t="n"/>
    </row>
    <row r="36" ht="24" customHeight="1">
      <c r="A36" s="255" t="n">
        <v>7</v>
      </c>
      <c r="B36" s="256" t="n"/>
      <c r="C36" s="256" t="n"/>
      <c r="D36" s="256" t="n"/>
      <c r="E36" s="257" t="n"/>
      <c r="F36" s="281" t="n"/>
      <c r="G36" s="282">
        <f>IFERROR(E36*F36,0)</f>
        <v/>
      </c>
      <c r="H36" s="282">
        <f>IFERROR(G36*0.08,0)</f>
        <v/>
      </c>
      <c r="I36" s="282">
        <f>IFERROR(G36+H36,0)</f>
        <v/>
      </c>
      <c r="K36" s="256" t="n"/>
    </row>
    <row r="37" ht="24" customHeight="1">
      <c r="A37" s="260" t="n">
        <v>8</v>
      </c>
      <c r="B37" s="256" t="n"/>
      <c r="C37" s="256" t="n"/>
      <c r="D37" s="256" t="n"/>
      <c r="E37" s="257" t="n"/>
      <c r="F37" s="281" t="n"/>
      <c r="G37" s="283">
        <f>IFERROR(E37*F37,0)</f>
        <v/>
      </c>
      <c r="H37" s="283">
        <f>IFERROR(G37*0.08,0)</f>
        <v/>
      </c>
      <c r="I37" s="283">
        <f>IFERROR(G37+H37,0)</f>
        <v/>
      </c>
      <c r="K37" s="256" t="n"/>
    </row>
    <row r="38" ht="24" customHeight="1">
      <c r="A38" s="255" t="n">
        <v>9</v>
      </c>
      <c r="B38" s="256" t="n"/>
      <c r="C38" s="256" t="n"/>
      <c r="D38" s="256" t="n"/>
      <c r="E38" s="257" t="n"/>
      <c r="F38" s="281" t="n"/>
      <c r="G38" s="282">
        <f>IFERROR(E38*F38,0)</f>
        <v/>
      </c>
      <c r="H38" s="282">
        <f>IFERROR(G38*0.08,0)</f>
        <v/>
      </c>
      <c r="I38" s="282">
        <f>IFERROR(G38+H38,0)</f>
        <v/>
      </c>
      <c r="K38" s="256" t="n"/>
    </row>
    <row r="39" ht="24" customHeight="1">
      <c r="A39" s="260" t="n">
        <v>10</v>
      </c>
      <c r="B39" s="256" t="n"/>
      <c r="C39" s="256" t="n"/>
      <c r="D39" s="256" t="n"/>
      <c r="E39" s="257" t="n"/>
      <c r="F39" s="281" t="n"/>
      <c r="G39" s="283">
        <f>IFERROR(E39*F39,0)</f>
        <v/>
      </c>
      <c r="H39" s="283">
        <f>IFERROR(G39*0.08,0)</f>
        <v/>
      </c>
      <c r="I39" s="283">
        <f>IFERROR(G39+H39,0)</f>
        <v/>
      </c>
      <c r="K39" s="256" t="n"/>
    </row>
    <row r="40" ht="30" customHeight="1">
      <c r="A40" s="262" t="inlineStr">
        <is>
          <t>TỔNG CỘNG</t>
        </is>
      </c>
      <c r="B40" s="16" t="n"/>
      <c r="C40" s="16" t="n"/>
      <c r="D40" s="16" t="n"/>
      <c r="E40" s="16" t="n"/>
      <c r="F40" s="17" t="n"/>
      <c r="G40" s="284">
        <f>SUM(G30:G39)</f>
        <v/>
      </c>
      <c r="H40" s="284">
        <f>SUM(H30:H39)</f>
        <v/>
      </c>
      <c r="I40" s="284">
        <f>SUM(I30:I39)</f>
        <v/>
      </c>
      <c r="K40" s="264" t="n"/>
    </row>
    <row r="41" ht="24" customHeight="1">
      <c r="A41" s="262" t="inlineStr">
        <is>
          <t>Tổng tiền hàng (chưa VAT):</t>
        </is>
      </c>
      <c r="B41" s="16" t="n"/>
      <c r="C41" s="16" t="n"/>
      <c r="D41" s="16" t="n"/>
      <c r="E41" s="16" t="n"/>
      <c r="F41" s="16" t="n"/>
      <c r="G41" s="16" t="n"/>
      <c r="H41" s="17" t="n"/>
      <c r="I41" s="285">
        <f>G40</f>
        <v/>
      </c>
      <c r="J41" s="16" t="n"/>
      <c r="K41" s="251" t="n"/>
    </row>
    <row r="42" ht="24" customHeight="1">
      <c r="A42" s="262" t="inlineStr">
        <is>
          <t>Tổng VAT 8%:</t>
        </is>
      </c>
      <c r="B42" s="16" t="n"/>
      <c r="C42" s="16" t="n"/>
      <c r="D42" s="16" t="n"/>
      <c r="E42" s="16" t="n"/>
      <c r="F42" s="16" t="n"/>
      <c r="G42" s="16" t="n"/>
      <c r="H42" s="17" t="n"/>
      <c r="I42" s="285">
        <f>H40</f>
        <v/>
      </c>
      <c r="J42" s="16" t="n"/>
      <c r="K42" s="251" t="n"/>
    </row>
    <row r="43" ht="30" customHeight="1">
      <c r="A43" s="266" t="inlineStr">
        <is>
          <t>💰 TỔNG THANH TOÁN:</t>
        </is>
      </c>
      <c r="B43" s="16" t="n"/>
      <c r="C43" s="16" t="n"/>
      <c r="D43" s="16" t="n"/>
      <c r="E43" s="16" t="n"/>
      <c r="F43" s="16" t="n"/>
      <c r="G43" s="16" t="n"/>
      <c r="H43" s="17" t="n"/>
      <c r="I43" s="286">
        <f>I40</f>
        <v/>
      </c>
      <c r="J43" s="16" t="n"/>
      <c r="K43" s="251" t="n"/>
    </row>
    <row r="44" ht="24" customHeight="1">
      <c r="A44" s="216" t="inlineStr">
        <is>
          <t>📝 SỐ TIỀN THANH TOÁN BẰNG CHỮ:</t>
        </is>
      </c>
      <c r="B44" s="16" t="n"/>
      <c r="C44" s="17" t="n"/>
      <c r="D44" s="268" t="n"/>
      <c r="E44" s="16" t="n"/>
      <c r="F44" s="16" t="n"/>
      <c r="G44" s="16" t="n"/>
      <c r="H44" s="16" t="n"/>
      <c r="I44" s="16" t="n"/>
      <c r="J44" s="16" t="n"/>
      <c r="K44" s="251" t="n"/>
    </row>
    <row r="45" ht="9.75" customHeight="1"/>
    <row r="46" ht="24" customHeight="1">
      <c r="A46" s="269" t="inlineStr">
        <is>
          <t>Người lập</t>
        </is>
      </c>
      <c r="D46" s="269" t="inlineStr">
        <is>
          <t>Kế toán</t>
        </is>
      </c>
      <c r="F46" s="269" t="inlineStr">
        <is>
          <t>Khách ký nhận</t>
        </is>
      </c>
      <c r="I46" s="269" t="inlineStr">
        <is>
          <t>Giám đốc</t>
        </is>
      </c>
    </row>
    <row r="47" ht="43.5" customHeight="1">
      <c r="A47" s="270" t="inlineStr">
        <is>
          <t>(Ký, ghi rõ họ tên)</t>
        </is>
      </c>
      <c r="D47" s="270" t="inlineStr">
        <is>
          <t>(Ký, ghi rõ họ tên)</t>
        </is>
      </c>
      <c r="F47" s="270" t="inlineStr">
        <is>
          <t>(Ký, ghi rõ họ tên)</t>
        </is>
      </c>
      <c r="I47" s="270" t="inlineStr">
        <is>
          <t>(Ký, ghi rõ họ tên)</t>
        </is>
      </c>
    </row>
  </sheetData>
  <mergeCells count="38">
    <mergeCell ref="A23:D23"/>
    <mergeCell ref="A46:C46"/>
    <mergeCell ref="I46:J46"/>
    <mergeCell ref="A17:J17"/>
    <mergeCell ref="I2:J2"/>
    <mergeCell ref="D46:E46"/>
    <mergeCell ref="B27:F27"/>
    <mergeCell ref="F47:H47"/>
    <mergeCell ref="F46:H46"/>
    <mergeCell ref="A47:C47"/>
    <mergeCell ref="I47:J47"/>
    <mergeCell ref="H28:J28"/>
    <mergeCell ref="D44:J44"/>
    <mergeCell ref="I41:J41"/>
    <mergeCell ref="H27:J27"/>
    <mergeCell ref="A41:H41"/>
    <mergeCell ref="A24:J24"/>
    <mergeCell ref="A3:B3"/>
    <mergeCell ref="G3:H3"/>
    <mergeCell ref="I3:J3"/>
    <mergeCell ref="A1:J1"/>
    <mergeCell ref="I43:J43"/>
    <mergeCell ref="D47:E47"/>
    <mergeCell ref="A44:C44"/>
    <mergeCell ref="B28:F28"/>
    <mergeCell ref="I42:J42"/>
    <mergeCell ref="A42:H42"/>
    <mergeCell ref="A40:F40"/>
    <mergeCell ref="A16:J16"/>
    <mergeCell ref="A14:K14"/>
    <mergeCell ref="A5:K5"/>
    <mergeCell ref="F6:H6"/>
    <mergeCell ref="A43:H43"/>
    <mergeCell ref="A2:G2"/>
    <mergeCell ref="A26:J26"/>
    <mergeCell ref="A13:E13"/>
    <mergeCell ref="C3:D3"/>
    <mergeCell ref="E3:F3"/>
  </mergeCells>
  <pageMargins left="0.75" right="0.75" top="1" bottom="1" header="0.511811023622047" footer="0.511811023622047"/>
  <pageSetup orientation="portrait" paperSize="1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40"/>
  <sheetViews>
    <sheetView showGridLines="0" topLeftCell="A12" workbookViewId="0">
      <selection activeCell="F904" sqref="F904"/>
    </sheetView>
  </sheetViews>
  <sheetFormatPr baseColWidth="8" defaultColWidth="8.676190476190479" defaultRowHeight="15"/>
  <cols>
    <col width="22.2857142857143" customWidth="1" min="1" max="1"/>
    <col width="18" customWidth="1" min="2" max="2"/>
    <col width="12" customWidth="1" min="3" max="3"/>
    <col width="44" customWidth="1" min="4" max="4"/>
    <col width="16.1428571428571" customWidth="1" min="5" max="5"/>
    <col width="18.2857142857143" customWidth="1" min="6" max="6"/>
    <col width="17.4285714285714" customWidth="1" min="7" max="7"/>
    <col width="17.2857142857143" customWidth="1" min="8" max="8"/>
    <col width="16.1428571428571" customWidth="1" min="9" max="9"/>
    <col width="13.5714285714286" customWidth="1" min="10" max="10"/>
    <col width="23.2857142857143" customWidth="1" min="11" max="11"/>
    <col hidden="1" width="13" customWidth="1" min="13" max="14"/>
  </cols>
  <sheetData>
    <row r="1" ht="18" customHeight="1">
      <c r="B1" s="173" t="inlineStr">
        <is>
          <t>CÔNG TY TNHH MÁY CÔNG TRÌNH MIỀN NAM</t>
        </is>
      </c>
      <c r="N1" s="174">
        <f>MATCH($C$9,{"Giá vốn";"Giá VIP";"Giá ưu đãi";"Giá đại lý";"Giá gara"},0)+4</f>
        <v/>
      </c>
    </row>
    <row r="2">
      <c r="B2" s="175" t="inlineStr">
        <is>
          <t>Địa chỉ: …………………   |   ĐT: …………………   |   MST: …………………</t>
        </is>
      </c>
    </row>
    <row r="4" ht="30" customHeight="1">
      <c r="B4" s="176" t="inlineStr">
        <is>
          <t>PHIẾU BÁO GIÁ</t>
        </is>
      </c>
    </row>
    <row r="5">
      <c r="B5" t="inlineStr">
        <is>
          <t>Số:</t>
        </is>
      </c>
      <c r="C5" s="177" t="inlineStr">
        <is>
          <t>BG-001</t>
        </is>
      </c>
      <c r="G5" s="178" t="inlineStr">
        <is>
          <t>Ngày:</t>
        </is>
      </c>
      <c r="H5" s="287">
        <f>TODAY()</f>
        <v/>
      </c>
      <c r="I5" s="178" t="inlineStr">
        <is>
          <t>VAT (%):</t>
        </is>
      </c>
      <c r="J5" s="180" t="n">
        <v>0.08</v>
      </c>
    </row>
    <row r="6">
      <c r="B6" s="177" t="inlineStr">
        <is>
          <t>Khách hàng:</t>
        </is>
      </c>
      <c r="C6" s="181" t="n"/>
      <c r="D6" s="162" t="n"/>
      <c r="E6" s="162" t="n"/>
      <c r="G6" s="182" t="inlineStr">
        <is>
          <t>Điện thoại:</t>
        </is>
      </c>
      <c r="H6" s="183">
        <f>IFERROR(VLOOKUP($C$6,'👥 KHÁCH HÀNG'!$A:$E,2,0),"")</f>
        <v/>
      </c>
      <c r="I6" s="162" t="n"/>
      <c r="J6" s="162" t="n"/>
    </row>
    <row r="7">
      <c r="B7" s="177" t="inlineStr">
        <is>
          <t>Địa chỉ:</t>
        </is>
      </c>
      <c r="C7" s="184">
        <f>IFERROR(VLOOKUP($C$6,'👥 KHÁCH HÀNG'!$A:$E,3,0),"")</f>
        <v/>
      </c>
      <c r="D7" s="162" t="n"/>
      <c r="E7" s="162" t="n"/>
      <c r="G7" s="182" t="inlineStr">
        <is>
          <t>MST:</t>
        </is>
      </c>
      <c r="H7" s="183">
        <f>IFERROR(VLOOKUP($C$6,'👥 KHÁCH HÀNG'!$A:$E,4,0),"")</f>
        <v/>
      </c>
      <c r="I7" s="162" t="n"/>
      <c r="J7" s="162" t="n"/>
    </row>
    <row r="8">
      <c r="B8" s="177" t="inlineStr">
        <is>
          <t>Nhà xe:</t>
        </is>
      </c>
      <c r="C8" s="181">
        <f>IFERROR(VLOOKUP($C$6,'👥 KHÁCH HÀNG'!$A:$I,9,0),"")</f>
        <v/>
      </c>
      <c r="D8" s="162" t="n"/>
      <c r="E8" s="162" t="n"/>
      <c r="G8" s="182" t="inlineStr">
        <is>
          <t>Giờ nhận:</t>
        </is>
      </c>
      <c r="H8" s="183">
        <f>IFERROR(VLOOKUP($C$8,'🚛 NHÀ XE'!$A:$F,2,0)&amp;" · "&amp;VLOOKUP($C$8,'🚛 NHÀ XE'!$A:$F,3,0),"")</f>
        <v/>
      </c>
      <c r="I8" s="162" t="n"/>
      <c r="J8" s="162" t="n"/>
    </row>
    <row r="9">
      <c r="B9" s="185" t="inlineStr">
        <is>
          <t>Bảng giá áp dụng:</t>
        </is>
      </c>
      <c r="C9" s="186" t="inlineStr">
        <is>
          <t>Giá VIP</t>
        </is>
      </c>
      <c r="D9" s="187" t="n"/>
      <c r="E9" s="188" t="n"/>
    </row>
    <row r="10" ht="39.75" customHeight="1">
      <c r="B10" s="189" t="inlineStr">
        <is>
          <t>STT</t>
        </is>
      </c>
      <c r="C10" s="189" t="inlineStr">
        <is>
          <t>Mã HH</t>
        </is>
      </c>
      <c r="D10" s="189" t="inlineStr">
        <is>
          <t>Tên vật tư sản phẩm</t>
        </is>
      </c>
      <c r="E10" s="189" t="inlineStr">
        <is>
          <t>ĐVT</t>
        </is>
      </c>
      <c r="F10" s="189" t="inlineStr">
        <is>
          <t>Số lượng</t>
        </is>
      </c>
      <c r="G10" s="189" t="inlineStr">
        <is>
          <t>Đơn giá (chưa VAT)</t>
        </is>
      </c>
      <c r="H10" s="189" t="inlineStr">
        <is>
          <t>Thành tiền (chưa VAT)</t>
        </is>
      </c>
      <c r="I10" s="189" t="inlineStr">
        <is>
          <t>Thuế VAT (8%)</t>
        </is>
      </c>
      <c r="J10" s="189" t="inlineStr">
        <is>
          <t>Tổng tiền (gồm VAT)</t>
        </is>
      </c>
      <c r="K10" s="189" t="inlineStr">
        <is>
          <t>🎚️ Cấp giá</t>
        </is>
      </c>
    </row>
    <row r="11">
      <c r="B11" s="190" t="n">
        <v>1</v>
      </c>
      <c r="C11" s="191" t="n"/>
      <c r="D11" s="158">
        <f>IFERROR(VLOOKUP($C11,'📂 DATA'!$A:$I,2,0),"")</f>
        <v/>
      </c>
      <c r="E11" s="190">
        <f>IFERROR(VLOOKUP($C11,'📂 DATA'!$A:$I,4,0),"")</f>
        <v/>
      </c>
      <c r="F11" s="192" t="n"/>
      <c r="G11" s="193">
        <f>IFERROR(VLOOKUP($C11,'📂 DATA'!$A:$J,MATCH(IF($K11="",$C$9,$K11),{"Giá vốn";"Giá VIP";"Giá ưu đãi";"Giá đại lý";"Giá gara"},0)+4,0),"")</f>
        <v/>
      </c>
      <c r="H11" s="193">
        <f>IF($C11="","",N($F11)*N($G11))</f>
        <v/>
      </c>
      <c r="I11" s="193">
        <f>IF($C11="","",$H11*$J$5)</f>
        <v/>
      </c>
      <c r="J11" s="193">
        <f>IF($C11="","",$H11+$I11)</f>
        <v/>
      </c>
      <c r="K11" s="194" t="n"/>
    </row>
    <row r="12">
      <c r="B12" s="190" t="n">
        <v>2</v>
      </c>
      <c r="C12" s="191" t="n"/>
      <c r="D12" s="158">
        <f>IFERROR(VLOOKUP($C12,'📂 DATA'!$A:$I,2,0),"")</f>
        <v/>
      </c>
      <c r="E12" s="190">
        <f>IFERROR(VLOOKUP($C12,'📂 DATA'!$A:$I,4,0),"")</f>
        <v/>
      </c>
      <c r="F12" s="192" t="n"/>
      <c r="G12" s="193">
        <f>IFERROR(VLOOKUP($C12,'📂 DATA'!$A:$J,MATCH(IF($K12="",$C$9,$K12),{"Giá vốn";"Giá VIP";"Giá ưu đãi";"Giá đại lý";"Giá gara"},0)+4,0),"")</f>
        <v/>
      </c>
      <c r="H12" s="193">
        <f>IF($C12="","",N($F12)*N($G12))</f>
        <v/>
      </c>
      <c r="I12" s="193">
        <f>IF($C12="","",$H12*$J$5)</f>
        <v/>
      </c>
      <c r="J12" s="193">
        <f>IF($C12="","",$H12+$I12)</f>
        <v/>
      </c>
      <c r="K12" s="194" t="n"/>
    </row>
    <row r="13">
      <c r="B13" s="190" t="n">
        <v>3</v>
      </c>
      <c r="C13" s="191" t="n"/>
      <c r="D13" s="158">
        <f>IFERROR(VLOOKUP($C13,'📂 DATA'!$A:$I,2,0),"")</f>
        <v/>
      </c>
      <c r="E13" s="190">
        <f>IFERROR(VLOOKUP($C13,'📂 DATA'!$A:$I,4,0),"")</f>
        <v/>
      </c>
      <c r="F13" s="192" t="n"/>
      <c r="G13" s="193">
        <f>IFERROR(VLOOKUP($C13,'📂 DATA'!$A:$J,MATCH(IF($K13="",$C$9,$K13),{"Giá vốn";"Giá VIP";"Giá ưu đãi";"Giá đại lý";"Giá gara"},0)+4,0),"")</f>
        <v/>
      </c>
      <c r="H13" s="193">
        <f>IF($C13="","",N($F13)*N($G13))</f>
        <v/>
      </c>
      <c r="I13" s="193">
        <f>IF($C13="","",$H13*$J$5)</f>
        <v/>
      </c>
      <c r="J13" s="193">
        <f>IF($C13="","",$H13+$I13)</f>
        <v/>
      </c>
      <c r="K13" s="194" t="n"/>
    </row>
    <row r="14">
      <c r="B14" s="190" t="n">
        <v>4</v>
      </c>
      <c r="C14" s="191" t="n"/>
      <c r="D14" s="158">
        <f>IFERROR(VLOOKUP($C14,'📂 DATA'!$A:$I,2,0),"")</f>
        <v/>
      </c>
      <c r="E14" s="190">
        <f>IFERROR(VLOOKUP($C14,'📂 DATA'!$A:$I,4,0),"")</f>
        <v/>
      </c>
      <c r="F14" s="192" t="n"/>
      <c r="G14" s="193">
        <f>IFERROR(VLOOKUP($C14,'📂 DATA'!$A:$J,MATCH(IF($K14="",$C$9,$K14),{"Giá vốn";"Giá VIP";"Giá ưu đãi";"Giá đại lý";"Giá gara"},0)+4,0),"")</f>
        <v/>
      </c>
      <c r="H14" s="193">
        <f>IF($C14="","",N($F14)*N($G14))</f>
        <v/>
      </c>
      <c r="I14" s="193">
        <f>IF($C14="","",$H14*$J$5)</f>
        <v/>
      </c>
      <c r="J14" s="193">
        <f>IF($C14="","",$H14+$I14)</f>
        <v/>
      </c>
      <c r="K14" s="194" t="n"/>
    </row>
    <row r="15">
      <c r="B15" s="190" t="n">
        <v>5</v>
      </c>
      <c r="C15" s="191" t="n"/>
      <c r="D15" s="158">
        <f>IFERROR(VLOOKUP($C15,'📂 DATA'!$A:$I,2,0),"")</f>
        <v/>
      </c>
      <c r="E15" s="190">
        <f>IFERROR(VLOOKUP($C15,'📂 DATA'!$A:$I,4,0),"")</f>
        <v/>
      </c>
      <c r="F15" s="192" t="n"/>
      <c r="G15" s="193">
        <f>IFERROR(VLOOKUP($C15,'📂 DATA'!$A:$J,MATCH(IF($K15="",$C$9,$K15),{"Giá vốn";"Giá VIP";"Giá ưu đãi";"Giá đại lý";"Giá gara"},0)+4,0),"")</f>
        <v/>
      </c>
      <c r="H15" s="193">
        <f>IF($C15="","",N($F15)*N($G15))</f>
        <v/>
      </c>
      <c r="I15" s="193">
        <f>IF($C15="","",$H15*$J$5)</f>
        <v/>
      </c>
      <c r="J15" s="193">
        <f>IF($C15="","",$H15+$I15)</f>
        <v/>
      </c>
      <c r="K15" s="194" t="n"/>
    </row>
    <row r="16">
      <c r="B16" s="190" t="n">
        <v>6</v>
      </c>
      <c r="C16" s="191" t="n"/>
      <c r="D16" s="158">
        <f>IFERROR(VLOOKUP($C16,'📂 DATA'!$A:$I,2,0),"")</f>
        <v/>
      </c>
      <c r="E16" s="190">
        <f>IFERROR(VLOOKUP($C16,'📂 DATA'!$A:$I,4,0),"")</f>
        <v/>
      </c>
      <c r="F16" s="192" t="n"/>
      <c r="G16" s="193">
        <f>IFERROR(VLOOKUP($C16,'📂 DATA'!$A:$J,MATCH(IF($K16="",$C$9,$K16),{"Giá vốn";"Giá VIP";"Giá ưu đãi";"Giá đại lý";"Giá gara"},0)+4,0),"")</f>
        <v/>
      </c>
      <c r="H16" s="193">
        <f>IF($C16="","",N($F16)*N($G16))</f>
        <v/>
      </c>
      <c r="I16" s="193">
        <f>IF($C16="","",$H16*$J$5)</f>
        <v/>
      </c>
      <c r="J16" s="193">
        <f>IF($C16="","",$H16+$I16)</f>
        <v/>
      </c>
      <c r="K16" s="194" t="n"/>
    </row>
    <row r="17">
      <c r="B17" s="190" t="n">
        <v>7</v>
      </c>
      <c r="C17" s="191" t="n"/>
      <c r="D17" s="158">
        <f>IFERROR(VLOOKUP($C17,'📂 DATA'!$A:$I,2,0),"")</f>
        <v/>
      </c>
      <c r="E17" s="190">
        <f>IFERROR(VLOOKUP($C17,'📂 DATA'!$A:$I,4,0),"")</f>
        <v/>
      </c>
      <c r="F17" s="192" t="n"/>
      <c r="G17" s="193">
        <f>IFERROR(VLOOKUP($C17,'📂 DATA'!$A:$J,MATCH(IF($K17="",$C$9,$K17),{"Giá vốn";"Giá VIP";"Giá ưu đãi";"Giá đại lý";"Giá gara"},0)+4,0),"")</f>
        <v/>
      </c>
      <c r="H17" s="193">
        <f>IF($C17="","",N($F17)*N($G17))</f>
        <v/>
      </c>
      <c r="I17" s="193">
        <f>IF($C17="","",$H17*$J$5)</f>
        <v/>
      </c>
      <c r="J17" s="193">
        <f>IF($C17="","",$H17+$I17)</f>
        <v/>
      </c>
      <c r="K17" s="194" t="n"/>
    </row>
    <row r="18">
      <c r="B18" s="190" t="n">
        <v>8</v>
      </c>
      <c r="C18" s="191" t="n"/>
      <c r="D18" s="158">
        <f>IFERROR(VLOOKUP($C18,'📂 DATA'!$A:$I,2,0),"")</f>
        <v/>
      </c>
      <c r="E18" s="190">
        <f>IFERROR(VLOOKUP($C18,'📂 DATA'!$A:$I,4,0),"")</f>
        <v/>
      </c>
      <c r="F18" s="192" t="n"/>
      <c r="G18" s="193">
        <f>IFERROR(VLOOKUP($C18,'📂 DATA'!$A:$J,MATCH(IF($K18="",$C$9,$K18),{"Giá vốn";"Giá VIP";"Giá ưu đãi";"Giá đại lý";"Giá gara"},0)+4,0),"")</f>
        <v/>
      </c>
      <c r="H18" s="193">
        <f>IF($C18="","",N($F18)*N($G18))</f>
        <v/>
      </c>
      <c r="I18" s="193">
        <f>IF($C18="","",$H18*$J$5)</f>
        <v/>
      </c>
      <c r="J18" s="193">
        <f>IF($C18="","",$H18+$I18)</f>
        <v/>
      </c>
      <c r="K18" s="194" t="n"/>
    </row>
    <row r="19">
      <c r="B19" s="195" t="inlineStr">
        <is>
          <t>Tổng cộng</t>
        </is>
      </c>
      <c r="C19" s="162" t="n"/>
      <c r="D19" s="162" t="n"/>
      <c r="E19" s="152" t="n"/>
      <c r="F19" s="196">
        <f>SUM($F$11:$F$18)</f>
        <v/>
      </c>
      <c r="G19" s="169" t="n"/>
      <c r="H19" s="197">
        <f>SUM($H$11:$H$18)</f>
        <v/>
      </c>
      <c r="I19" s="197">
        <f>SUM($I$11:$I$18)</f>
        <v/>
      </c>
      <c r="J19" s="197">
        <f>SUM($J$11:$J$18)</f>
        <v/>
      </c>
    </row>
    <row r="20" ht="33.75" customHeight="1">
      <c r="B20" s="198">
        <f>"Bằng chữ: "&amp;IFERROR(IF(OR($J$19="",$J$19=0),"Không đồng./.",UPPER(LEFT(TRIM(IF(INT($J$19/1000000000)&gt;0,VLOOKUP(INT($J$19/1000000000),_LOOKUP_VND!A:C,3,FALSE())&amp;"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","")),1))&amp;MID(TRIM(IF(INT($J$19/1000000000)&gt;0,VLOOKUP(INT($J$19/1000000000),_LOOKUP_VND!A:C,3,FALSE())&amp;"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","")),2,LEN(TRIM(IF(INT($J$19/1000000000)&gt;0,VLOOKUP(INT($J$19/1000000000),_LOOKUP_VND!A:C,3,FALSE())&amp;"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",""))))&amp;" đồng chẵn./."),"⚠ Lỗi đọc số")</f>
        <v/>
      </c>
    </row>
    <row r="22">
      <c r="C22" s="199" t="inlineStr">
        <is>
          <t>KHÁCH HÀNG</t>
        </is>
      </c>
      <c r="H22" s="199" t="inlineStr">
        <is>
          <t>NGƯỜI BÁO GIÁ</t>
        </is>
      </c>
    </row>
    <row r="23">
      <c r="H23" s="200" t="inlineStr">
        <is>
          <t>Luân Nguyễn</t>
        </is>
      </c>
    </row>
    <row r="26" ht="15.75" customHeight="1">
      <c r="B26" s="201" t="inlineStr">
        <is>
          <t>──────── 🔎 TÌM NHANH (không in ra) ────────</t>
        </is>
      </c>
    </row>
    <row r="27" ht="16.5" customHeight="1">
      <c r="B27" s="27" t="inlineStr">
        <is>
          <t>🔎 Gõ:</t>
        </is>
      </c>
      <c r="C27" s="28" t="n"/>
      <c r="D27" s="29" t="n"/>
      <c r="E27" s="29" t="n"/>
      <c r="F27" s="30" t="n"/>
    </row>
    <row r="28">
      <c r="C28" s="31" t="inlineStr">
        <is>
          <t>Mã HH</t>
        </is>
      </c>
      <c r="D28" s="31" t="inlineStr">
        <is>
          <t>Tên hàng</t>
        </is>
      </c>
      <c r="E28" s="31" t="inlineStr">
        <is>
          <t>ĐVT</t>
        </is>
      </c>
      <c r="F28" s="31" t="inlineStr">
        <is>
          <t>ĐK</t>
        </is>
      </c>
      <c r="G28" s="31" t="inlineStr">
        <is>
          <t>Giá vốn</t>
        </is>
      </c>
      <c r="H28" s="31" t="inlineStr">
        <is>
          <t>Giá VIP</t>
        </is>
      </c>
      <c r="I28" s="31" t="inlineStr">
        <is>
          <t>Giá ưu đãi</t>
        </is>
      </c>
      <c r="J28" s="31" t="inlineStr">
        <is>
          <t>Giá đại lý</t>
        </is>
      </c>
      <c r="K28" s="31" t="inlineStr">
        <is>
          <t>Giá gara</t>
        </is>
      </c>
    </row>
    <row r="29">
      <c r="C29" s="32">
        <f>IF(M29="","",INDEX('📂 DATA'!$A$2:$A$7684,M29))</f>
        <v/>
      </c>
      <c r="D29" s="32">
        <f>IF(M29="","",INDEX('📂 DATA'!$B$2:$B$7684,M29))</f>
        <v/>
      </c>
      <c r="E29" s="32">
        <f>IF(M29="","",INDEX('📂 DATA'!$D$2:$D$7684,M29))</f>
        <v/>
      </c>
      <c r="F29" s="32">
        <f>IF(M29="","",INDEX('📂 DATA'!$J$2:$J$7684,M29))</f>
        <v/>
      </c>
      <c r="G29" s="202">
        <f>IF(M29="","",INDEX('📂 DATA'!$E$2:$E$7684,M29))</f>
        <v/>
      </c>
      <c r="H29" s="202">
        <f>IF(M29="","",INDEX('📂 DATA'!$F$2:$F$7684,M29))</f>
        <v/>
      </c>
      <c r="I29" s="202">
        <f>IF(M29="","",INDEX('📂 DATA'!$G$2:$G$7684,M29))</f>
        <v/>
      </c>
      <c r="J29" s="202">
        <f>IF(M29="","",INDEX('📂 DATA'!$H$2:$H$7684,M29))</f>
        <v/>
      </c>
      <c r="K29" s="202">
        <f>IF(M29="","",INDEX('📂 DATA'!$I$2:$I$7684,M29))</f>
        <v/>
      </c>
      <c r="M29">
        <f>IFERROR(MATCH(1,'📂 DATA'!$O$2:$O$7684,0),"")</f>
        <v/>
      </c>
    </row>
    <row r="30">
      <c r="C30" s="34">
        <f>IF(M30="","",INDEX('📂 DATA'!$A$2:$A$7684,M30))</f>
        <v/>
      </c>
      <c r="D30" s="34">
        <f>IF(M30="","",INDEX('📂 DATA'!$B$2:$B$7684,M30))</f>
        <v/>
      </c>
      <c r="E30" s="34">
        <f>IF(M30="","",INDEX('📂 DATA'!$D$2:$D$7684,M30))</f>
        <v/>
      </c>
      <c r="F30" s="34">
        <f>IF(M30="","",INDEX('📂 DATA'!$J$2:$J$7684,M30))</f>
        <v/>
      </c>
      <c r="G30" s="203">
        <f>IF(M30="","",INDEX('📂 DATA'!$E$2:$E$7684,M30))</f>
        <v/>
      </c>
      <c r="H30" s="203">
        <f>IF(M30="","",INDEX('📂 DATA'!$F$2:$F$7684,M30))</f>
        <v/>
      </c>
      <c r="I30" s="203">
        <f>IF(M30="","",INDEX('📂 DATA'!$G$2:$G$7684,M30))</f>
        <v/>
      </c>
      <c r="J30" s="203">
        <f>IF(M30="","",INDEX('📂 DATA'!$H$2:$H$7684,M30))</f>
        <v/>
      </c>
      <c r="K30" s="203">
        <f>IF(M30="","",INDEX('📂 DATA'!$I$2:$I$7684,M30))</f>
        <v/>
      </c>
      <c r="M30">
        <f>IFERROR(MATCH(2,'📂 DATA'!$O$2:$O$7684,0),"")</f>
        <v/>
      </c>
    </row>
    <row r="31">
      <c r="C31" s="32">
        <f>IF(M31="","",INDEX('📂 DATA'!$A$2:$A$7684,M31))</f>
        <v/>
      </c>
      <c r="D31" s="32">
        <f>IF(M31="","",INDEX('📂 DATA'!$B$2:$B$7684,M31))</f>
        <v/>
      </c>
      <c r="E31" s="32">
        <f>IF(M31="","",INDEX('📂 DATA'!$D$2:$D$7684,M31))</f>
        <v/>
      </c>
      <c r="F31" s="32">
        <f>IF(M31="","",INDEX('📂 DATA'!$J$2:$J$7684,M31))</f>
        <v/>
      </c>
      <c r="G31" s="202">
        <f>IF(M31="","",INDEX('📂 DATA'!$E$2:$E$7684,M31))</f>
        <v/>
      </c>
      <c r="H31" s="202">
        <f>IF(M31="","",INDEX('📂 DATA'!$F$2:$F$7684,M31))</f>
        <v/>
      </c>
      <c r="I31" s="202">
        <f>IF(M31="","",INDEX('📂 DATA'!$G$2:$G$7684,M31))</f>
        <v/>
      </c>
      <c r="J31" s="202">
        <f>IF(M31="","",INDEX('📂 DATA'!$H$2:$H$7684,M31))</f>
        <v/>
      </c>
      <c r="K31" s="202">
        <f>IF(M31="","",INDEX('📂 DATA'!$I$2:$I$7684,M31))</f>
        <v/>
      </c>
      <c r="M31">
        <f>IFERROR(MATCH(3,'📂 DATA'!$O$2:$O$7684,0),"")</f>
        <v/>
      </c>
    </row>
    <row r="32">
      <c r="C32" s="34">
        <f>IF(M32="","",INDEX('📂 DATA'!$A$2:$A$7684,M32))</f>
        <v/>
      </c>
      <c r="D32" s="34">
        <f>IF(M32="","",INDEX('📂 DATA'!$B$2:$B$7684,M32))</f>
        <v/>
      </c>
      <c r="E32" s="34">
        <f>IF(M32="","",INDEX('📂 DATA'!$D$2:$D$7684,M32))</f>
        <v/>
      </c>
      <c r="F32" s="34">
        <f>IF(M32="","",INDEX('📂 DATA'!$J$2:$J$7684,M32))</f>
        <v/>
      </c>
      <c r="G32" s="203">
        <f>IF(M32="","",INDEX('📂 DATA'!$E$2:$E$7684,M32))</f>
        <v/>
      </c>
      <c r="H32" s="203">
        <f>IF(M32="","",INDEX('📂 DATA'!$F$2:$F$7684,M32))</f>
        <v/>
      </c>
      <c r="I32" s="203">
        <f>IF(M32="","",INDEX('📂 DATA'!$G$2:$G$7684,M32))</f>
        <v/>
      </c>
      <c r="J32" s="203">
        <f>IF(M32="","",INDEX('📂 DATA'!$H$2:$H$7684,M32))</f>
        <v/>
      </c>
      <c r="K32" s="203">
        <f>IF(M32="","",INDEX('📂 DATA'!$I$2:$I$7684,M32))</f>
        <v/>
      </c>
      <c r="M32">
        <f>IFERROR(MATCH(4,'📂 DATA'!$O$2:$O$7684,0),"")</f>
        <v/>
      </c>
    </row>
    <row r="33">
      <c r="C33" s="32">
        <f>IF(M33="","",INDEX('📂 DATA'!$A$2:$A$7684,M33))</f>
        <v/>
      </c>
      <c r="D33" s="32">
        <f>IF(M33="","",INDEX('📂 DATA'!$B$2:$B$7684,M33))</f>
        <v/>
      </c>
      <c r="E33" s="32">
        <f>IF(M33="","",INDEX('📂 DATA'!$D$2:$D$7684,M33))</f>
        <v/>
      </c>
      <c r="F33" s="32">
        <f>IF(M33="","",INDEX('📂 DATA'!$J$2:$J$7684,M33))</f>
        <v/>
      </c>
      <c r="G33" s="202">
        <f>IF(M33="","",INDEX('📂 DATA'!$E$2:$E$7684,M33))</f>
        <v/>
      </c>
      <c r="H33" s="202">
        <f>IF(M33="","",INDEX('📂 DATA'!$F$2:$F$7684,M33))</f>
        <v/>
      </c>
      <c r="I33" s="202">
        <f>IF(M33="","",INDEX('📂 DATA'!$G$2:$G$7684,M33))</f>
        <v/>
      </c>
      <c r="J33" s="202">
        <f>IF(M33="","",INDEX('📂 DATA'!$H$2:$H$7684,M33))</f>
        <v/>
      </c>
      <c r="K33" s="202">
        <f>IF(M33="","",INDEX('📂 DATA'!$I$2:$I$7684,M33))</f>
        <v/>
      </c>
      <c r="M33">
        <f>IFERROR(MATCH(5,'📂 DATA'!$O$2:$O$7684,0),"")</f>
        <v/>
      </c>
    </row>
    <row r="34">
      <c r="C34" s="34">
        <f>IF(M34="","",INDEX('📂 DATA'!$A$2:$A$7684,M34))</f>
        <v/>
      </c>
      <c r="D34" s="34">
        <f>IF(M34="","",INDEX('📂 DATA'!$B$2:$B$7684,M34))</f>
        <v/>
      </c>
      <c r="E34" s="34">
        <f>IF(M34="","",INDEX('📂 DATA'!$D$2:$D$7684,M34))</f>
        <v/>
      </c>
      <c r="F34" s="34">
        <f>IF(M34="","",INDEX('📂 DATA'!$J$2:$J$7684,M34))</f>
        <v/>
      </c>
      <c r="G34" s="203">
        <f>IF(M34="","",INDEX('📂 DATA'!$E$2:$E$7684,M34))</f>
        <v/>
      </c>
      <c r="H34" s="203">
        <f>IF(M34="","",INDEX('📂 DATA'!$F$2:$F$7684,M34))</f>
        <v/>
      </c>
      <c r="I34" s="203">
        <f>IF(M34="","",INDEX('📂 DATA'!$G$2:$G$7684,M34))</f>
        <v/>
      </c>
      <c r="J34" s="203">
        <f>IF(M34="","",INDEX('📂 DATA'!$H$2:$H$7684,M34))</f>
        <v/>
      </c>
      <c r="K34" s="203">
        <f>IF(M34="","",INDEX('📂 DATA'!$I$2:$I$7684,M34))</f>
        <v/>
      </c>
      <c r="M34">
        <f>IFERROR(MATCH(6,'📂 DATA'!$O$2:$O$7684,0),"")</f>
        <v/>
      </c>
    </row>
    <row r="35">
      <c r="C35" s="32">
        <f>IF(M35="","",INDEX('📂 DATA'!$A$2:$A$7684,M35))</f>
        <v/>
      </c>
      <c r="D35" s="32">
        <f>IF(M35="","",INDEX('📂 DATA'!$B$2:$B$7684,M35))</f>
        <v/>
      </c>
      <c r="E35" s="32">
        <f>IF(M35="","",INDEX('📂 DATA'!$D$2:$D$7684,M35))</f>
        <v/>
      </c>
      <c r="F35" s="32">
        <f>IF(M35="","",INDEX('📂 DATA'!$J$2:$J$7684,M35))</f>
        <v/>
      </c>
      <c r="G35" s="202">
        <f>IF(M35="","",INDEX('📂 DATA'!$E$2:$E$7684,M35))</f>
        <v/>
      </c>
      <c r="H35" s="202">
        <f>IF(M35="","",INDEX('📂 DATA'!$F$2:$F$7684,M35))</f>
        <v/>
      </c>
      <c r="I35" s="202">
        <f>IF(M35="","",INDEX('📂 DATA'!$G$2:$G$7684,M35))</f>
        <v/>
      </c>
      <c r="J35" s="202">
        <f>IF(M35="","",INDEX('📂 DATA'!$H$2:$H$7684,M35))</f>
        <v/>
      </c>
      <c r="K35" s="202">
        <f>IF(M35="","",INDEX('📂 DATA'!$I$2:$I$7684,M35))</f>
        <v/>
      </c>
      <c r="M35">
        <f>IFERROR(MATCH(7,'📂 DATA'!$O$2:$O$7684,0),"")</f>
        <v/>
      </c>
    </row>
    <row r="36">
      <c r="C36" s="34">
        <f>IF(M36="","",INDEX('📂 DATA'!$A$2:$A$7684,M36))</f>
        <v/>
      </c>
      <c r="D36" s="34">
        <f>IF(M36="","",INDEX('📂 DATA'!$B$2:$B$7684,M36))</f>
        <v/>
      </c>
      <c r="E36" s="34">
        <f>IF(M36="","",INDEX('📂 DATA'!$D$2:$D$7684,M36))</f>
        <v/>
      </c>
      <c r="F36" s="34">
        <f>IF(M36="","",INDEX('📂 DATA'!$J$2:$J$7684,M36))</f>
        <v/>
      </c>
      <c r="G36" s="203">
        <f>IF(M36="","",INDEX('📂 DATA'!$E$2:$E$7684,M36))</f>
        <v/>
      </c>
      <c r="H36" s="203">
        <f>IF(M36="","",INDEX('📂 DATA'!$F$2:$F$7684,M36))</f>
        <v/>
      </c>
      <c r="I36" s="203">
        <f>IF(M36="","",INDEX('📂 DATA'!$G$2:$G$7684,M36))</f>
        <v/>
      </c>
      <c r="J36" s="203">
        <f>IF(M36="","",INDEX('📂 DATA'!$H$2:$H$7684,M36))</f>
        <v/>
      </c>
      <c r="K36" s="203">
        <f>IF(M36="","",INDEX('📂 DATA'!$I$2:$I$7684,M36))</f>
        <v/>
      </c>
      <c r="M36">
        <f>IFERROR(MATCH(8,'📂 DATA'!$O$2:$O$7684,0),"")</f>
        <v/>
      </c>
    </row>
    <row r="37">
      <c r="C37" s="32">
        <f>IF(M37="","",INDEX('📂 DATA'!$A$2:$A$7684,M37))</f>
        <v/>
      </c>
      <c r="D37" s="32">
        <f>IF(M37="","",INDEX('📂 DATA'!$B$2:$B$7684,M37))</f>
        <v/>
      </c>
      <c r="E37" s="32">
        <f>IF(M37="","",INDEX('📂 DATA'!$D$2:$D$7684,M37))</f>
        <v/>
      </c>
      <c r="F37" s="32">
        <f>IF(M37="","",INDEX('📂 DATA'!$J$2:$J$7684,M37))</f>
        <v/>
      </c>
      <c r="G37" s="202">
        <f>IF(M37="","",INDEX('📂 DATA'!$E$2:$E$7684,M37))</f>
        <v/>
      </c>
      <c r="H37" s="202">
        <f>IF(M37="","",INDEX('📂 DATA'!$F$2:$F$7684,M37))</f>
        <v/>
      </c>
      <c r="I37" s="202">
        <f>IF(M37="","",INDEX('📂 DATA'!$G$2:$G$7684,M37))</f>
        <v/>
      </c>
      <c r="J37" s="202">
        <f>IF(M37="","",INDEX('📂 DATA'!$H$2:$H$7684,M37))</f>
        <v/>
      </c>
      <c r="K37" s="202">
        <f>IF(M37="","",INDEX('📂 DATA'!$I$2:$I$7684,M37))</f>
        <v/>
      </c>
      <c r="M37">
        <f>IFERROR(MATCH(9,'📂 DATA'!$O$2:$O$7684,0),"")</f>
        <v/>
      </c>
    </row>
    <row r="38">
      <c r="C38" s="34">
        <f>IF(M38="","",INDEX('📂 DATA'!$A$2:$A$7684,M38))</f>
        <v/>
      </c>
      <c r="D38" s="34">
        <f>IF(M38="","",INDEX('📂 DATA'!$B$2:$B$7684,M38))</f>
        <v/>
      </c>
      <c r="E38" s="34">
        <f>IF(M38="","",INDEX('📂 DATA'!$D$2:$D$7684,M38))</f>
        <v/>
      </c>
      <c r="F38" s="34">
        <f>IF(M38="","",INDEX('📂 DATA'!$J$2:$J$7684,M38))</f>
        <v/>
      </c>
      <c r="G38" s="203">
        <f>IF(M38="","",INDEX('📂 DATA'!$E$2:$E$7684,M38))</f>
        <v/>
      </c>
      <c r="H38" s="203">
        <f>IF(M38="","",INDEX('📂 DATA'!$F$2:$F$7684,M38))</f>
        <v/>
      </c>
      <c r="I38" s="203">
        <f>IF(M38="","",INDEX('📂 DATA'!$G$2:$G$7684,M38))</f>
        <v/>
      </c>
      <c r="J38" s="203">
        <f>IF(M38="","",INDEX('📂 DATA'!$H$2:$H$7684,M38))</f>
        <v/>
      </c>
      <c r="K38" s="203">
        <f>IF(M38="","",INDEX('📂 DATA'!$I$2:$I$7684,M38))</f>
        <v/>
      </c>
      <c r="M38">
        <f>IFERROR(MATCH(10,'📂 DATA'!$O$2:$O$7684,0),"")</f>
        <v/>
      </c>
    </row>
    <row r="39">
      <c r="C39" s="32">
        <f>IF(M39="","",INDEX('📂 DATA'!$A$2:$A$7684,M39))</f>
        <v/>
      </c>
      <c r="D39" s="32">
        <f>IF(M39="","",INDEX('📂 DATA'!$B$2:$B$7684,M39))</f>
        <v/>
      </c>
      <c r="E39" s="32">
        <f>IF(M39="","",INDEX('📂 DATA'!$D$2:$D$7684,M39))</f>
        <v/>
      </c>
      <c r="F39" s="32">
        <f>IF(M39="","",INDEX('📂 DATA'!$J$2:$J$7684,M39))</f>
        <v/>
      </c>
      <c r="G39" s="202">
        <f>IF(M39="","",INDEX('📂 DATA'!$E$2:$E$7684,M39))</f>
        <v/>
      </c>
      <c r="H39" s="202">
        <f>IF(M39="","",INDEX('📂 DATA'!$F$2:$F$7684,M39))</f>
        <v/>
      </c>
      <c r="I39" s="202">
        <f>IF(M39="","",INDEX('📂 DATA'!$G$2:$G$7684,M39))</f>
        <v/>
      </c>
      <c r="J39" s="202">
        <f>IF(M39="","",INDEX('📂 DATA'!$H$2:$H$7684,M39))</f>
        <v/>
      </c>
      <c r="K39" s="202">
        <f>IF(M39="","",INDEX('📂 DATA'!$I$2:$I$7684,M39))</f>
        <v/>
      </c>
      <c r="M39">
        <f>IFERROR(MATCH(11,'📂 DATA'!$O$2:$O$7684,0),"")</f>
        <v/>
      </c>
    </row>
    <row r="40">
      <c r="C40" s="34">
        <f>IF(M40="","",INDEX('📂 DATA'!$A$2:$A$7684,M40))</f>
        <v/>
      </c>
      <c r="D40" s="34">
        <f>IF(M40="","",INDEX('📂 DATA'!$B$2:$B$7684,M40))</f>
        <v/>
      </c>
      <c r="E40" s="34">
        <f>IF(M40="","",INDEX('📂 DATA'!$D$2:$D$7684,M40))</f>
        <v/>
      </c>
      <c r="F40" s="34">
        <f>IF(M40="","",INDEX('📂 DATA'!$J$2:$J$7684,M40))</f>
        <v/>
      </c>
      <c r="G40" s="203">
        <f>IF(M40="","",INDEX('📂 DATA'!$E$2:$E$7684,M40))</f>
        <v/>
      </c>
      <c r="H40" s="203">
        <f>IF(M40="","",INDEX('📂 DATA'!$F$2:$F$7684,M40))</f>
        <v/>
      </c>
      <c r="I40" s="203">
        <f>IF(M40="","",INDEX('📂 DATA'!$G$2:$G$7684,M40))</f>
        <v/>
      </c>
      <c r="J40" s="203">
        <f>IF(M40="","",INDEX('📂 DATA'!$H$2:$H$7684,M40))</f>
        <v/>
      </c>
      <c r="K40" s="203">
        <f>IF(M40="","",INDEX('📂 DATA'!$I$2:$I$7684,M40))</f>
        <v/>
      </c>
      <c r="M40">
        <f>IFERROR(MATCH(12,'📂 DATA'!$O$2:$O$7684,0),"")</f>
        <v/>
      </c>
    </row>
  </sheetData>
  <mergeCells count="16">
    <mergeCell ref="B20:J20"/>
    <mergeCell ref="H22:J22"/>
    <mergeCell ref="H23:J23"/>
    <mergeCell ref="C22:E22"/>
    <mergeCell ref="C8:E8"/>
    <mergeCell ref="H8:J8"/>
    <mergeCell ref="C9:E9"/>
    <mergeCell ref="C6:E6"/>
    <mergeCell ref="B1:J1"/>
    <mergeCell ref="B4:J4"/>
    <mergeCell ref="B19:E19"/>
    <mergeCell ref="C27:F27"/>
    <mergeCell ref="C7:E7"/>
    <mergeCell ref="H7:J7"/>
    <mergeCell ref="B2:J2"/>
    <mergeCell ref="H6:J6"/>
  </mergeCells>
  <dataValidations count="4">
    <dataValidation sqref="C6" showDropDown="0" showInputMessage="0" showErrorMessage="0" allowBlank="1" type="list">
      <formula1>'👥 KHÁCH HÀNG'!$A$3:$A$5000</formula1>
    </dataValidation>
    <dataValidation sqref="C8" showDropDown="0" showInputMessage="0" showErrorMessage="0" allowBlank="1" type="list">
      <formula1>'🚛 NHÀ XE'!$A$3:$A$200</formula1>
    </dataValidation>
    <dataValidation sqref="C9" showDropDown="0" showInputMessage="0" showErrorMessage="0" allowBlank="0" type="list">
      <formula1>"Giá vốn,Giá VIP,Giá ưu đãi,Giá đại lý,Giá gara"</formula1>
    </dataValidation>
    <dataValidation sqref="K11:K18" showDropDown="0" showInputMessage="0" showErrorMessage="0" allowBlank="1" prompt="Để trống = theo cấp tổng (C9)" type="list">
      <formula1>"Giá vốn,Giá VIP,Giá ưu đãi,Giá đại lý,Giá gara"</formula1>
    </dataValidation>
  </dataValidations>
  <pageMargins left="0.75" right="0.75" top="1" bottom="1" header="0.511811023622047" footer="0.511811023622047"/>
  <pageSetup orientation="landscape" paperSize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44"/>
  <sheetViews>
    <sheetView showGridLines="0" workbookViewId="0">
      <selection activeCell="F904" sqref="F904"/>
    </sheetView>
  </sheetViews>
  <sheetFormatPr baseColWidth="8" defaultColWidth="8.676190476190479" defaultRowHeight="15"/>
  <cols>
    <col width="10.1428571428571" customWidth="1" min="1" max="1"/>
    <col width="18" customWidth="1" min="2" max="2"/>
    <col width="15" customWidth="1" min="3" max="3"/>
    <col width="13" customWidth="1" min="4" max="4"/>
    <col width="36.4285714285714" customWidth="1" min="5" max="5"/>
    <col width="22.4285714285714" customWidth="1" min="6" max="6"/>
    <col hidden="1" width="17.4285714285714" customWidth="1" min="7" max="7"/>
    <col hidden="1" width="17.2857142857143" customWidth="1" min="8" max="8"/>
    <col hidden="1" width="16.1428571428571" customWidth="1" min="9" max="9"/>
    <col hidden="1" width="13.5714285714286" customWidth="1" min="10" max="10"/>
    <col hidden="1" width="23.2857142857143" customWidth="1" min="11" max="11"/>
  </cols>
  <sheetData>
    <row r="1" ht="30" customHeight="1">
      <c r="B1" s="115" t="inlineStr">
        <is>
          <t>⚙️ GOM BỘ HƠI (Piston + Séc măng + Xy lanh)</t>
        </is>
      </c>
    </row>
    <row r="2">
      <c r="B2" s="148" t="inlineStr">
        <is>
          <t>Chọn Piston → Xy lanh → Séc măng. Báo theo BỘ; SL = số máy. Cảnh báo nếu lệch đời máy / sai mạ.</t>
        </is>
      </c>
      <c r="H2" s="149">
        <f>IF($H$40=0,"",IFERROR(IF(INDEX('🔩 PISTON'!$C$3:$C$1371,$H$40)=0,"",INDEX('🔩 PISTON'!$C$3:$C$1371,$H$40)),""))</f>
        <v/>
      </c>
    </row>
    <row r="3">
      <c r="H3" s="149">
        <f>IF($H$40=0,"",IFERROR(IF(INDEX('🔩 PISTON'!$D$3:$D$1371,$H$40)=0,"",INDEX('🔩 PISTON'!$D$3:$D$1371,$H$40)),""))</f>
        <v/>
      </c>
    </row>
    <row r="4">
      <c r="B4" s="150" t="inlineStr">
        <is>
          <t>① Chọn Piston:</t>
        </is>
      </c>
      <c r="C4" s="151" t="inlineStr">
        <is>
          <t xml:space="preserve">KOMATSU 4D130 · ĐK130 (A) </t>
        </is>
      </c>
      <c r="D4" s="152" t="n"/>
      <c r="E4" s="153" t="inlineStr">
        <is>
          <t>Mã HH:</t>
        </is>
      </c>
      <c r="F4" s="154" t="n"/>
      <c r="H4" s="155">
        <f>IF($H$40=0,0,IFERROR(INDEX('🔩 PISTON'!$N$3:$N$1371,$H$40),0))</f>
        <v/>
      </c>
    </row>
    <row r="5">
      <c r="B5" s="150" t="inlineStr">
        <is>
          <t>② Chọn Xy lanh:</t>
        </is>
      </c>
      <c r="C5" s="151" t="inlineStr">
        <is>
          <t>Xy lanh 4D130 (123503/N-6115-21-2211) - NSP</t>
        </is>
      </c>
      <c r="D5" s="152" t="n"/>
      <c r="E5" s="153" t="inlineStr">
        <is>
          <t>Mã HH:</t>
        </is>
      </c>
      <c r="F5" s="154" t="n"/>
      <c r="H5" s="149">
        <f>IF($H$6="kiếng","Không mạ",IF($H$6="gang","Có mạ","—"))</f>
        <v/>
      </c>
    </row>
    <row r="6">
      <c r="B6" s="150" t="inlineStr">
        <is>
          <t>③ Chọn Séc măng:</t>
        </is>
      </c>
      <c r="C6" s="151" t="inlineStr">
        <is>
          <t>Séc măng 4D130/ 3.5-2.5-5.5 (SDK04011ZZ) - NPR</t>
        </is>
      </c>
      <c r="D6" s="152" t="n"/>
      <c r="E6" s="153" t="inlineStr">
        <is>
          <t>Mã HH:</t>
        </is>
      </c>
      <c r="F6" s="154" t="n"/>
      <c r="H6" s="149">
        <f>IF($H$41=0,"",IFERROR(IF(INDEX('🔧 XY LANH'!$F$3:$F$1100,$H$41)=0,"",INDEX('🔧 XY LANH'!$F$3:$F$1100,$H$41)),""))</f>
        <v/>
      </c>
    </row>
    <row r="7">
      <c r="H7" s="155">
        <f>IF($H$41=0,0,IFERROR(INDEX('🔧 XY LANH'!$J$3:$J$1100,$H$41),0))</f>
        <v/>
      </c>
    </row>
    <row r="8">
      <c r="B8" s="116" t="inlineStr">
        <is>
          <t>Thành phần</t>
        </is>
      </c>
      <c r="C8" s="116" t="inlineStr">
        <is>
          <t>Mã HH</t>
        </is>
      </c>
      <c r="D8" s="116" t="inlineStr">
        <is>
          <t>Chi tiết</t>
        </is>
      </c>
      <c r="E8" s="152" t="n"/>
      <c r="F8" s="116" t="inlineStr">
        <is>
          <t>Giá (bộ)</t>
        </is>
      </c>
      <c r="H8" s="155">
        <f>IF($H$42=0,0,IFERROR(INDEX('⚙️ SÉC MĂNG'!$K$3:$K$1100,$H$42),0))</f>
        <v/>
      </c>
    </row>
    <row r="9" ht="48" customHeight="1">
      <c r="B9" s="156" t="inlineStr">
        <is>
          <t>🔩 Piston</t>
        </is>
      </c>
      <c r="C9" s="157">
        <f>$H$34</f>
        <v/>
      </c>
      <c r="D9" s="158">
        <f>IF($H$40=0,"(chưa chọn)",$H$2&amp;IF($H$21=""," "," · "&amp;$H$21)&amp;IF($H$11=""," "," · "&amp;$H$11)&amp;IF($H$12=""," "," · Ắc "&amp;$H$12)&amp;IF($H$13=""," "," · Ắc đỉnh "&amp;$H$13)&amp;IF($H$14=""," "," · Dài "&amp;$H$14)&amp;IF($H$33=""," "," · "&amp;$H$33)&amp;IF($H$15=""," "," ("&amp;$H$15&amp;")"))</f>
        <v/>
      </c>
      <c r="E9" s="152" t="n"/>
      <c r="F9" s="159">
        <f>$H$4</f>
        <v/>
      </c>
    </row>
    <row r="10">
      <c r="B10" s="156" t="inlineStr">
        <is>
          <t>🔧 Xy lanh</t>
        </is>
      </c>
      <c r="C10" s="157">
        <f>$H$35</f>
        <v/>
      </c>
      <c r="D10" s="158">
        <f>IF($H$41=0,IF($H$40=0,"(chưa chọn)","⚠️ Đời máy này chưa tự dò ra — chọn tay ở ② hoặc gõ Mã HH"),$H$37)</f>
        <v/>
      </c>
      <c r="E10" s="152" t="n"/>
      <c r="F10" s="159">
        <f>$H$7</f>
        <v/>
      </c>
      <c r="H10" s="149">
        <f>IF($H$40=0,"",IFERROR(IF(INDEX('🔩 PISTON'!$E$3:$E$1371,$H$40)=0,"",INDEX('🔩 PISTON'!$E$3:$E$1371,$H$40)),""))</f>
        <v/>
      </c>
    </row>
    <row r="11">
      <c r="B11" s="156" t="inlineStr">
        <is>
          <t>⚙️ Séc măng</t>
        </is>
      </c>
      <c r="C11" s="157">
        <f>$H$36</f>
        <v/>
      </c>
      <c r="D11" s="158">
        <f>IF($H$42=0,IF($H$40=0,"(chưa chọn)","⚠️ chưa tự dò ra — chọn tay ở ③ hoặc gõ Mã HH"),$H$26&amp;" · "&amp;IF($H$19=""," ",$H$19&amp;" · ")&amp;"Ring "&amp;$H$18&amp;" · "&amp;$H$17)</f>
        <v/>
      </c>
      <c r="E11" s="152" t="n"/>
      <c r="F11" s="159">
        <f>$H$8</f>
        <v/>
      </c>
      <c r="H11" s="149">
        <f>IF($H$40=0,"",IFERROR(IF(INDEX('🔩 PISTON'!$F$3:$F$1371,$H$40)=0,"",INDEX('🔩 PISTON'!$F$3:$F$1371,$H$40)),""))</f>
        <v/>
      </c>
    </row>
    <row r="12" ht="15.75" customHeight="1">
      <c r="B12" s="160" t="inlineStr">
        <is>
          <t>📦 Đơn vị</t>
        </is>
      </c>
      <c r="C12" s="161">
        <f>IF($H$41=0,"(chọn xy lanh)","BỘ "&amp;$H$20&amp;" MÁY")</f>
        <v/>
      </c>
      <c r="D12" s="162" t="n"/>
      <c r="E12" s="152" t="n"/>
      <c r="F12" s="163" t="n"/>
      <c r="H12" s="149">
        <f>IF($H$40=0,"",IFERROR(IF(INDEX('🔩 PISTON'!$G$3:$G$1371,$H$40)=0,"",INDEX('🔩 PISTON'!$G$3:$G$1371,$H$40)),""))</f>
        <v/>
      </c>
    </row>
    <row r="13">
      <c r="B13" s="164" t="inlineStr">
        <is>
          <t>💰 ĐƠN GIÁ 1 BỘ</t>
        </is>
      </c>
      <c r="C13" s="165" t="n"/>
      <c r="D13" s="162" t="n"/>
      <c r="E13" s="152" t="n"/>
      <c r="F13" s="166">
        <f>$H$4+$H$7+$H$8</f>
        <v/>
      </c>
      <c r="H13" s="149">
        <f>IF($H$40=0,"",IFERROR(IF(INDEX('🔩 PISTON'!$H$3:$H$1371,$H$40)=0,"",INDEX('🔩 PISTON'!$H$3:$H$1371,$H$40)),""))</f>
        <v/>
      </c>
    </row>
    <row r="14" ht="15.75" customHeight="1">
      <c r="B14" s="164" t="inlineStr">
        <is>
          <t>🔢 Số lượng (bộ)</t>
        </is>
      </c>
      <c r="C14" s="165" t="n"/>
      <c r="D14" s="162" t="n"/>
      <c r="E14" s="152" t="n"/>
      <c r="F14" s="167" t="n">
        <v>1</v>
      </c>
      <c r="H14" s="149">
        <f>IF($H$40=0,"",IFERROR(IF(INDEX('🔩 PISTON'!$I$3:$I$1371,$H$40)=0,"",INDEX('🔩 PISTON'!$I$3:$I$1371,$H$40)),""))</f>
        <v/>
      </c>
    </row>
    <row r="15" ht="17.25" customHeight="1">
      <c r="B15" s="168" t="inlineStr">
        <is>
          <t>💵 THÀNH TIỀN</t>
        </is>
      </c>
      <c r="C15" s="169" t="n"/>
      <c r="D15" s="162" t="n"/>
      <c r="E15" s="152" t="n"/>
      <c r="F15" s="170">
        <f>$F$13*$F$14</f>
        <v/>
      </c>
      <c r="H15" s="149">
        <f>IF($H$40=0,"",IFERROR(IF(INDEX('🔩 PISTON'!$J$3:$J$1371,$H$40)=0,"",INDEX('🔩 PISTON'!$J$3:$J$1371,$H$40)),""))</f>
        <v/>
      </c>
    </row>
    <row r="16" ht="39.75" customHeight="1">
      <c r="B16" s="164" t="inlineStr">
        <is>
          <t>📝 Bằng chữ</t>
        </is>
      </c>
      <c r="C16" s="171">
        <f>IFERROR(IF(OR($F$15="",$F$15=0),"Không đồng./.",UPPER(LEFT(TRIM(IF(INT($F$15/1000000000)&gt;0,VLOOKUP(INT($F$15/1000000000),_LOOKUP_VND!A:C,3,FALSE())&amp;"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","")),1))&amp;MID(TRIM(IF(INT($F$15/1000000000)&gt;0,VLOOKUP(INT($F$15/1000000000),_LOOKUP_VND!A:C,3,FALSE())&amp;"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","")),2,LEN(TRIM(IF(INT($F$15/1000000000)&gt;0,VLOOKUP(INT($F$15/1000000000),_LOOKUP_VND!A:C,3,FALSE())&amp;"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",""))))&amp;" đồng chẵn./."),"⚠ Lỗi đọc số")</f>
        <v/>
      </c>
      <c r="D16" s="162" t="n"/>
      <c r="E16" s="162" t="n"/>
      <c r="F16" s="152" t="n"/>
    </row>
    <row r="17">
      <c r="H17" s="149">
        <f>IF($H$42=0,"",IFERROR(IF(INDEX('⚙️ SÉC MĂNG'!$H$3:$H$1100,$H$42)=0,"",INDEX('⚙️ SÉC MĂNG'!$H$3:$H$1100,$H$42)),""))</f>
        <v/>
      </c>
    </row>
    <row r="18">
      <c r="B18" s="172">
        <f>IF(OR($H$40=0,$H$41=0,$H$42=0),"⬆ Chọn đủ Piston + Xy lanh + Séc măng (theo tên hoặc Mã HH).",IF($H$32="SAI","⛔ XY LANH ("&amp;$H$29&amp;" ĐK"&amp;$H$30&amp;") KHÁC đời máy Piston ("&amp;$H$2&amp;" ĐK"&amp;$H$3&amp;") — KIỂM TRA LẠI!",IF($H$31="SAI","⛔ SÉC MĂNG ("&amp;$H$26&amp;" ĐK"&amp;$H$27&amp;") KHÁC đời máy Piston ("&amp;$H$2&amp;" ĐK"&amp;$H$3&amp;") — KIỂM TRA LẠI!",IF(AND($H$5&lt;&gt;"—",$H$5&lt;&gt;"",$H$19&lt;&gt;$H$5),"⚠️ Xy lanh "&amp;$H$6&amp;" nên dùng séc măng "&amp;$H$5&amp;" — đang chọn "&amp;IF($H$19="","(không mạ)",$H$19)&amp;".","✅ Đủ bộ hơi 3 món · cùng đời máy "&amp;$H$2&amp;IF($H$5="—"," (không phân mạ)"," · séc măng "&amp;$H$19&amp;" hợp xy lanh "&amp;$H$6)))))</f>
        <v/>
      </c>
      <c r="H18" s="149">
        <f>IF($H$42=0,"",IFERROR(IF(INDEX('⚙️ SÉC MĂNG'!$G$3:$G$1100,$H$42)=0,"",INDEX('⚙️ SÉC MĂNG'!$G$3:$G$1100,$H$42)),""))</f>
        <v/>
      </c>
    </row>
    <row r="19">
      <c r="H19" s="149">
        <f>IF($H$42=0,"",IFERROR(IF(INDEX('⚙️ SÉC MĂNG'!$F$3:$F$1100,$H$42)=0,"",INDEX('⚙️ SÉC MĂNG'!$F$3:$F$1100,$H$42)),""))</f>
        <v/>
      </c>
    </row>
    <row r="20">
      <c r="H20" s="149">
        <f>IF($H$41=0,"",IFERROR(IF(INDEX('🔧 XY LANH'!$E$3:$E$1100,$H$41)=0,"",INDEX('🔧 XY LANH'!$E$3:$E$1100,$H$41)),""))</f>
        <v/>
      </c>
    </row>
    <row r="21">
      <c r="H21">
        <f>IF($H$40=0,"",IF($H$10="(A)+(O)","chân ko",IF($H$10="(A)","kiềng gang",$H$10)))</f>
        <v/>
      </c>
    </row>
    <row r="26">
      <c r="H26" s="149">
        <f>IF($H$42=0,"",IFERROR(IF(INDEX('⚙️ SÉC MĂNG'!$C$3:$C$1100,$H$42)=0,"",INDEX('⚙️ SÉC MĂNG'!$C$3:$C$1100,$H$42)),""))</f>
        <v/>
      </c>
    </row>
    <row r="27">
      <c r="H27" s="149">
        <f>IF($H$42=0,"",IFERROR(IF(INDEX('⚙️ SÉC MĂNG'!$D$3:$D$1100,$H$42)=0,"",INDEX('⚙️ SÉC MĂNG'!$D$3:$D$1100,$H$42)),""))</f>
        <v/>
      </c>
    </row>
    <row r="29">
      <c r="H29" s="149">
        <f>IF($H$41=0,"",IFERROR(IF(INDEX('🔧 XY LANH'!$C$3:$C$1100,$H$41)=0,"",INDEX('🔧 XY LANH'!$C$3:$C$1100,$H$41)),""))</f>
        <v/>
      </c>
    </row>
    <row r="30">
      <c r="H30" s="149">
        <f>IF($H$41=0,"",IFERROR(IF(INDEX('🔧 XY LANH'!#REF!,$H$41)=0,"",INDEX('🔧 XY LANH'!#REF!,$H$41)),""))</f>
        <v/>
      </c>
    </row>
    <row r="31">
      <c r="H31" s="149">
        <f>IF(OR($H$40=0,$H$42=0),"",IF(OR(ISNUMBER(SEARCH($H$2,$H$26)),ISNUMBER(SEARCH($H$26,$H$2))),IF(OR($H$27="",$H$3="",$H$3=$H$27),"OK","SAI"),"SAI"))</f>
        <v/>
      </c>
    </row>
    <row r="32">
      <c r="H32" s="149">
        <f>IF(OR($H$40=0,$H$41=0),"",IF(OR(ISNUMBER(SEARCH($H$2,$H$29)),ISNUMBER(SEARCH($H$29,$H$2))),IF(OR($H$30="",$H$3="",$H$3=$H$30),"OK","SAI"),"SAI"))</f>
        <v/>
      </c>
    </row>
    <row r="33">
      <c r="H33" s="149">
        <f>IF($H$40=0,"",IFERROR(IF(INDEX('🔩 PISTON'!$K$3:$K$1371,$H$40)=0,"",INDEX('🔩 PISTON'!$K$3:$K$1371,$H$40)),""))</f>
        <v/>
      </c>
    </row>
    <row r="34">
      <c r="H34" s="149">
        <f>IF($H$40=0,"",IFERROR(IF(INDEX('🔩 PISTON'!$A$3:$A$1371,$H$40)=0,"",INDEX('🔩 PISTON'!$A$3:$A$1371,$H$40)),""))</f>
        <v/>
      </c>
    </row>
    <row r="35">
      <c r="H35" s="149">
        <f>IF($H$41=0,"",IFERROR(IF(INDEX('🔧 XY LANH'!$A$3:$A$1100,$H$41)=0,"",INDEX('🔧 XY LANH'!$A$3:$A$1100,$H$41)),""))</f>
        <v/>
      </c>
    </row>
    <row r="36">
      <c r="H36" s="149">
        <f>IF($H$42=0,"",IFERROR(IF(INDEX('⚙️ SÉC MĂNG'!$A$3:$A$1100,$H$42)=0,"",INDEX('⚙️ SÉC MĂNG'!$A$3:$A$1100,$H$42)),""))</f>
        <v/>
      </c>
    </row>
    <row r="37">
      <c r="H37" s="149">
        <f>IF($H$41=0,"",IFERROR(IF(INDEX('🔧 XY LANH'!$N$3:$N$1100,$H$41)=0,"",INDEX('🔧 XY LANH'!$N$3:$N$1100,$H$41)),""))</f>
        <v/>
      </c>
    </row>
    <row r="40">
      <c r="H40" s="149">
        <f>IFERROR(IF($F$4&lt;&gt;"",MATCH($F$4,'🔩 PISTON'!$A$3:$A$1371,0),IF($C$4&lt;&gt;"",MATCH($C$4,'🔩 PISTON'!$U$3:$U$1371,0),0)),0)</f>
        <v/>
      </c>
    </row>
    <row r="41">
      <c r="H41" s="149">
        <f>IFERROR(IF($F$5&lt;&gt;"",MATCH($F$5,'🔧 XY LANH'!$A$3:$A$1100,0),IF($C$5&lt;&gt;"",MATCH($C$5,'🔧 XY LANH'!$N$3:$N$1100,0),$H$43)),0)</f>
        <v/>
      </c>
    </row>
    <row r="42">
      <c r="H42" s="149">
        <f>IFERROR(IF($F$6&lt;&gt;"",MATCH($F$6,'⚙️ SÉC MĂNG'!$A$3:$A$1100,0),IF($C$6&lt;&gt;"",MATCH($C$6,'⚙️ SÉC MĂNG'!$R$3:$R$1100,0),$H$44)),0)</f>
        <v/>
      </c>
    </row>
    <row r="43">
      <c r="H43">
        <f>IF('⚙️ BỘ HƠI'!$H$40=0,0,IF(MIN('🔧 XY LANH'!$P$3:$P$1100)=99999,0,MIN('🔧 XY LANH'!$P$3:$P$1100)))</f>
        <v/>
      </c>
    </row>
    <row r="44">
      <c r="H44">
        <f>IF('⚙️ BỘ HƠI'!$H$40=0,0,IF(MIN('⚙️ SÉC MĂNG'!$S$3:$S$1100)=99999,0,MIN('⚙️ SÉC MĂNG'!$S$3:$S$1100)))</f>
        <v/>
      </c>
    </row>
  </sheetData>
  <mergeCells count="15">
    <mergeCell ref="D8:E8"/>
    <mergeCell ref="C14:E14"/>
    <mergeCell ref="C6:D6"/>
    <mergeCell ref="D10:E10"/>
    <mergeCell ref="C13:E13"/>
    <mergeCell ref="B2:F2"/>
    <mergeCell ref="D11:E11"/>
    <mergeCell ref="B18:F18"/>
    <mergeCell ref="C5:D5"/>
    <mergeCell ref="C16:F16"/>
    <mergeCell ref="B1:F1"/>
    <mergeCell ref="D9:E9"/>
    <mergeCell ref="C15:E15"/>
    <mergeCell ref="C12:E12"/>
    <mergeCell ref="C4:D4"/>
  </mergeCells>
  <dataValidations count="3">
    <dataValidation sqref="C4" showDropDown="0" showInputMessage="0" showErrorMessage="0" allowBlank="1" type="list">
      <formula1>'🔩 PISTON'!$U$3:$U$1371</formula1>
    </dataValidation>
    <dataValidation sqref="C5" showDropDown="0" showInputMessage="0" showErrorMessage="0" allowBlank="1" type="list">
      <formula1>'🔧 XY LANH'!$N$3:$N$1100</formula1>
    </dataValidation>
    <dataValidation sqref="C6" showDropDown="0" showInputMessage="0" showErrorMessage="0" allowBlank="1" type="list">
      <formula1>'⚙️ SÉC MĂNG'!$R$3:$R$1100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6"/>
  <sheetViews>
    <sheetView showGridLines="0" topLeftCell="B1" workbookViewId="0">
      <pane ySplit="1" topLeftCell="A166" activePane="bottomLeft" state="frozen"/>
      <selection activeCell="A1" sqref="A1"/>
      <selection pane="bottomLeft" activeCell="M177" sqref="M177"/>
    </sheetView>
  </sheetViews>
  <sheetFormatPr baseColWidth="8" defaultColWidth="8.676190476190479" defaultRowHeight="15"/>
  <cols>
    <col width="5" customWidth="1" min="1" max="1"/>
    <col width="25.1428571428571" customWidth="1" min="2" max="2"/>
    <col width="88.83809523809521" customWidth="1" min="3" max="3"/>
    <col width="9" customWidth="1" min="4" max="4"/>
    <col width="32.2857142857143" customWidth="1" min="5" max="5"/>
    <col width="8.28571428571429" customWidth="1" min="6" max="6"/>
    <col width="10" customWidth="1" min="7" max="7"/>
    <col width="11.7142857142857" customWidth="1" min="8" max="8"/>
    <col width="14.7142857142857" customWidth="1" min="9" max="9"/>
    <col width="15.1428571428571" customWidth="1" min="10" max="10"/>
    <col hidden="1" width="10" customWidth="1" min="11" max="11"/>
    <col hidden="1" width="7" customWidth="1" min="12" max="12"/>
    <col width="28.1428571428571" customWidth="1" min="13" max="13"/>
  </cols>
  <sheetData>
    <row r="1" ht="30" customHeight="1">
      <c r="A1" s="60" t="inlineStr">
        <is>
          <t>STT</t>
        </is>
      </c>
      <c r="B1" s="60" t="inlineStr">
        <is>
          <t>🔖 MÃ VT</t>
        </is>
      </c>
      <c r="C1" s="60" t="inlineStr">
        <is>
          <t>📋 TÊN HÀNG</t>
        </is>
      </c>
      <c r="D1" s="60" t="inlineStr">
        <is>
          <t>📐 ĐK</t>
        </is>
      </c>
      <c r="E1" s="60" t="inlineStr">
        <is>
          <t>🏭 HÃNG</t>
        </is>
      </c>
      <c r="F1" s="60" t="inlineStr">
        <is>
          <t>🏷️ TH SX</t>
        </is>
      </c>
      <c r="G1" s="60" t="inlineStr">
        <is>
          <t>📦 ĐVT</t>
        </is>
      </c>
      <c r="H1" s="60" t="inlineStr">
        <is>
          <t>💰 GIÁ VỐN</t>
        </is>
      </c>
      <c r="I1" s="60" t="inlineStr">
        <is>
          <t>🟢 GIÁ VIP</t>
        </is>
      </c>
      <c r="J1" s="60" t="inlineStr">
        <is>
          <t>🟡 GIÁ Ư.ĐÃI</t>
        </is>
      </c>
      <c r="K1" s="60" t="inlineStr">
        <is>
          <t>🔵 GIÁ ĐẠI LÝ</t>
        </is>
      </c>
      <c r="L1" s="60" t="inlineStr">
        <is>
          <t>🟣 GIÁ GARA</t>
        </is>
      </c>
      <c r="M1" s="60" t="inlineStr">
        <is>
          <t>📦 TỒN</t>
        </is>
      </c>
      <c r="N1" s="60" t="inlineStr">
        <is>
          <t>📝 GHI CHÚ</t>
        </is>
      </c>
    </row>
    <row r="2" ht="30" customHeight="1">
      <c r="A2" s="145" t="n"/>
      <c r="B2" s="145" t="n"/>
      <c r="C2" s="75" t="inlineStr">
        <is>
          <t>◆ HINO  (14 sản phẩm)</t>
        </is>
      </c>
      <c r="D2" s="61" t="n"/>
      <c r="E2" s="145" t="n"/>
      <c r="F2" s="145" t="n"/>
      <c r="G2" s="145" t="n"/>
      <c r="H2" s="146" t="n"/>
      <c r="I2" s="146" t="n"/>
      <c r="J2" s="146" t="n"/>
      <c r="K2" s="146" t="n"/>
      <c r="L2" s="146" t="n"/>
      <c r="M2" s="145" t="n"/>
      <c r="N2" s="145" t="n"/>
    </row>
    <row r="3" ht="30" customHeight="1">
      <c r="A3" s="45" t="n">
        <v>1</v>
      </c>
      <c r="B3" s="45" t="inlineStr">
        <is>
          <t>HH076479</t>
        </is>
      </c>
      <c r="C3" s="45" t="inlineStr">
        <is>
          <t>Ron bộ Hino DM100 - Amiang - MASAKO</t>
        </is>
      </c>
      <c r="D3" s="61" t="inlineStr">
        <is>
          <t>90</t>
        </is>
      </c>
      <c r="E3" s="45" t="inlineStr">
        <is>
          <t>HINO</t>
        </is>
      </c>
      <c r="F3" s="45" t="inlineStr">
        <is>
          <t>MASAKO</t>
        </is>
      </c>
      <c r="G3" s="45" t="inlineStr">
        <is>
          <t>Bộ</t>
        </is>
      </c>
      <c r="H3" s="54" t="n"/>
      <c r="I3" s="147" t="n">
        <v>630000</v>
      </c>
      <c r="J3" s="147" t="n">
        <v>670000</v>
      </c>
      <c r="K3" s="147" t="n">
        <v>720000</v>
      </c>
      <c r="L3" s="54" t="n"/>
      <c r="M3" s="45" t="n"/>
      <c r="N3" s="45" t="n"/>
    </row>
    <row r="4" ht="30" customHeight="1">
      <c r="A4" s="43" t="n">
        <v>2</v>
      </c>
      <c r="B4" s="43" t="inlineStr">
        <is>
          <t>HH084235</t>
        </is>
      </c>
      <c r="C4" s="43" t="inlineStr">
        <is>
          <t>Ron bộ Hino EC100, ASB Amiang - DF</t>
        </is>
      </c>
      <c r="D4" s="61" t="inlineStr">
        <is>
          <t>97</t>
        </is>
      </c>
      <c r="E4" s="43" t="inlineStr">
        <is>
          <t>HINO</t>
        </is>
      </c>
      <c r="F4" s="43" t="inlineStr">
        <is>
          <t>DF</t>
        </is>
      </c>
      <c r="G4" s="43" t="inlineStr">
        <is>
          <t>Bộ</t>
        </is>
      </c>
      <c r="H4" s="53" t="n"/>
      <c r="I4" s="147" t="n">
        <v>760000</v>
      </c>
      <c r="J4" s="147" t="n">
        <v>810000</v>
      </c>
      <c r="K4" s="147" t="n">
        <v>860000</v>
      </c>
      <c r="L4" s="53" t="n"/>
      <c r="M4" s="43" t="n"/>
      <c r="N4" s="43" t="n"/>
    </row>
    <row r="5" ht="30" customHeight="1">
      <c r="A5" s="45" t="n">
        <v>3</v>
      </c>
      <c r="B5" s="45" t="inlineStr">
        <is>
          <t>HH076278</t>
        </is>
      </c>
      <c r="C5" s="45" t="inlineStr">
        <is>
          <t>Ron bộ Hino EF750, amiang - MASAKO</t>
        </is>
      </c>
      <c r="D5" s="61" t="inlineStr">
        <is>
          <t>137</t>
        </is>
      </c>
      <c r="E5" s="45" t="inlineStr">
        <is>
          <t>HINO</t>
        </is>
      </c>
      <c r="F5" s="45" t="inlineStr">
        <is>
          <t>MASAKO</t>
        </is>
      </c>
      <c r="G5" s="45" t="inlineStr">
        <is>
          <t>Bộ</t>
        </is>
      </c>
      <c r="H5" s="54" t="n"/>
      <c r="I5" s="147" t="n">
        <v>1250000</v>
      </c>
      <c r="J5" s="147" t="n">
        <v>1350000</v>
      </c>
      <c r="K5" s="147" t="n">
        <v>1450000</v>
      </c>
      <c r="L5" s="54" t="n"/>
      <c r="M5" s="45" t="n"/>
      <c r="N5" s="45" t="n"/>
    </row>
    <row r="6" ht="30" customHeight="1">
      <c r="A6" s="43" t="n">
        <v>4</v>
      </c>
      <c r="B6" s="43" t="inlineStr">
        <is>
          <t>HH080139</t>
        </is>
      </c>
      <c r="C6" s="43" t="inlineStr">
        <is>
          <t>Ron bộ Hino EP100, thép - DF</t>
        </is>
      </c>
      <c r="D6" s="61" t="n"/>
      <c r="E6" s="43" t="inlineStr">
        <is>
          <t>HINO</t>
        </is>
      </c>
      <c r="F6" s="43" t="inlineStr">
        <is>
          <t>DF</t>
        </is>
      </c>
      <c r="G6" s="43" t="inlineStr">
        <is>
          <t>Bộ</t>
        </is>
      </c>
      <c r="H6" s="53" t="n"/>
      <c r="I6" s="147" t="n">
        <v>1670000</v>
      </c>
      <c r="J6" s="147" t="n">
        <v>1770000</v>
      </c>
      <c r="K6" s="147" t="n">
        <v>1900000</v>
      </c>
      <c r="L6" s="53" t="n"/>
      <c r="M6" s="43" t="n"/>
      <c r="N6" s="43" t="n"/>
    </row>
    <row r="7" ht="30" customHeight="1">
      <c r="A7" s="45" t="n">
        <v>5</v>
      </c>
      <c r="B7" s="45" t="inlineStr">
        <is>
          <t>HH072734</t>
        </is>
      </c>
      <c r="C7" s="45" t="inlineStr">
        <is>
          <t>Ron bộ Hino H06C/H07C - Amiang (cổ bô 3 lỗ) - DF</t>
        </is>
      </c>
      <c r="D7" s="61" t="inlineStr">
        <is>
          <t>108</t>
        </is>
      </c>
      <c r="E7" s="45" t="inlineStr">
        <is>
          <t>HINO</t>
        </is>
      </c>
      <c r="F7" s="45" t="inlineStr">
        <is>
          <t>DF</t>
        </is>
      </c>
      <c r="G7" s="45" t="inlineStr">
        <is>
          <t>Bộ</t>
        </is>
      </c>
      <c r="H7" s="54" t="n"/>
      <c r="I7" s="54" t="n"/>
      <c r="J7" s="54" t="n"/>
      <c r="K7" s="54" t="n"/>
      <c r="L7" s="54" t="n"/>
      <c r="M7" s="45" t="n"/>
      <c r="N7" s="45" t="n"/>
    </row>
    <row r="8" ht="30" customHeight="1">
      <c r="A8" s="43" t="n">
        <v>6</v>
      </c>
      <c r="B8" s="43" t="inlineStr">
        <is>
          <t>HH079303</t>
        </is>
      </c>
      <c r="C8" s="43" t="inlineStr">
        <is>
          <t>Ron bộ Hino H06C/H07C sợi tổng hợp (cổ bô 3 lỗ) - MASAKO</t>
        </is>
      </c>
      <c r="D8" s="61" t="inlineStr">
        <is>
          <t>108</t>
        </is>
      </c>
      <c r="E8" s="43" t="inlineStr">
        <is>
          <t>HINO</t>
        </is>
      </c>
      <c r="F8" s="43" t="inlineStr">
        <is>
          <t>MASAKO</t>
        </is>
      </c>
      <c r="G8" s="43" t="inlineStr">
        <is>
          <t>Bộ</t>
        </is>
      </c>
      <c r="H8" s="53" t="n"/>
      <c r="I8" s="147" t="n">
        <v>750000</v>
      </c>
      <c r="J8" s="147" t="n">
        <v>800000</v>
      </c>
      <c r="K8" s="147" t="n">
        <v>850000</v>
      </c>
      <c r="L8" s="53" t="n"/>
      <c r="M8" s="43" t="n"/>
      <c r="N8" s="43" t="n"/>
    </row>
    <row r="9" ht="30" customHeight="1">
      <c r="A9" s="45" t="n">
        <v>7</v>
      </c>
      <c r="B9" s="45" t="inlineStr">
        <is>
          <t>HH078075</t>
        </is>
      </c>
      <c r="C9" s="45" t="inlineStr">
        <is>
          <t>Ron bộ Hino H07D/ D6DA/ K6700, Non Asb sợi tổng hợp - DF</t>
        </is>
      </c>
      <c r="D9" s="61" t="inlineStr">
        <is>
          <t>109/110</t>
        </is>
      </c>
      <c r="E9" s="45" t="inlineStr">
        <is>
          <t>HINO</t>
        </is>
      </c>
      <c r="F9" s="45" t="inlineStr">
        <is>
          <t>DF</t>
        </is>
      </c>
      <c r="G9" s="45" t="inlineStr">
        <is>
          <t>Bộ</t>
        </is>
      </c>
      <c r="H9" s="54" t="n"/>
      <c r="I9" s="147" t="n">
        <v>810000</v>
      </c>
      <c r="J9" s="147" t="n">
        <v>860000</v>
      </c>
      <c r="K9" s="147" t="n">
        <v>920000</v>
      </c>
      <c r="L9" s="54" t="n"/>
      <c r="M9" s="45" t="n"/>
      <c r="N9" s="45" t="n"/>
    </row>
    <row r="10" ht="30" customHeight="1">
      <c r="A10" s="43" t="n">
        <v>8</v>
      </c>
      <c r="B10" s="43" t="inlineStr">
        <is>
          <t>HH079048</t>
        </is>
      </c>
      <c r="C10" s="43" t="inlineStr">
        <is>
          <t>Ron bộ Hino J05E, Thép - NICE IN</t>
        </is>
      </c>
      <c r="D10" s="61" t="inlineStr">
        <is>
          <t>112</t>
        </is>
      </c>
      <c r="E10" s="43" t="inlineStr">
        <is>
          <t>HINO</t>
        </is>
      </c>
      <c r="F10" s="43" t="inlineStr">
        <is>
          <t>NICE IN</t>
        </is>
      </c>
      <c r="G10" s="43" t="inlineStr">
        <is>
          <t>Bộ</t>
        </is>
      </c>
      <c r="H10" s="53" t="n"/>
      <c r="I10" s="147" t="n">
        <v>1140000</v>
      </c>
      <c r="J10" s="147" t="n">
        <v>1200000</v>
      </c>
      <c r="K10" s="147" t="n">
        <v>1300000</v>
      </c>
      <c r="L10" s="53" t="n"/>
      <c r="M10" s="43" t="n"/>
      <c r="N10" s="43" t="n"/>
    </row>
    <row r="11" ht="30" customHeight="1">
      <c r="A11" s="45" t="n">
        <v>9</v>
      </c>
      <c r="B11" s="45" t="inlineStr">
        <is>
          <t>HH079662</t>
        </is>
      </c>
      <c r="C11" s="45" t="inlineStr">
        <is>
          <t>Ron bộ Hino J07C (sợi tổng hợp) - DF</t>
        </is>
      </c>
      <c r="D11" s="61" t="inlineStr">
        <is>
          <t>114</t>
        </is>
      </c>
      <c r="E11" s="45" t="inlineStr">
        <is>
          <t>HINO</t>
        </is>
      </c>
      <c r="F11" s="45" t="inlineStr">
        <is>
          <t>DF</t>
        </is>
      </c>
      <c r="G11" s="45" t="inlineStr">
        <is>
          <t>Bộ</t>
        </is>
      </c>
      <c r="H11" s="54" t="n"/>
      <c r="I11" s="147" t="n">
        <v>1350000</v>
      </c>
      <c r="J11" s="147" t="n">
        <v>1450000</v>
      </c>
      <c r="K11" s="147" t="n">
        <v>1550000</v>
      </c>
      <c r="L11" s="54" t="n"/>
      <c r="M11" s="45" t="n"/>
      <c r="N11" s="45" t="n"/>
    </row>
    <row r="12" ht="30" customHeight="1">
      <c r="A12" s="43" t="n">
        <v>10</v>
      </c>
      <c r="B12" s="43" t="inlineStr">
        <is>
          <t>HH082104</t>
        </is>
      </c>
      <c r="C12" s="43" t="inlineStr">
        <is>
          <t>Ron bộ Hino J08C-T (J08E) Thép Inox  - NICE IN</t>
        </is>
      </c>
      <c r="D12" s="61" t="inlineStr">
        <is>
          <t>112/114</t>
        </is>
      </c>
      <c r="E12" s="43" t="inlineStr">
        <is>
          <t>HINO</t>
        </is>
      </c>
      <c r="F12" s="43" t="inlineStr">
        <is>
          <t>NICE IN</t>
        </is>
      </c>
      <c r="G12" s="43" t="inlineStr">
        <is>
          <t>Bộ</t>
        </is>
      </c>
      <c r="H12" s="53" t="n"/>
      <c r="I12" s="147" t="n">
        <v>1450000</v>
      </c>
      <c r="J12" s="147" t="n">
        <v>1550000</v>
      </c>
      <c r="K12" s="147" t="n">
        <v>1650000</v>
      </c>
      <c r="L12" s="53" t="n"/>
      <c r="M12" s="43" t="n"/>
      <c r="N12" s="43" t="n"/>
    </row>
    <row r="13" ht="30" customHeight="1">
      <c r="A13" s="45" t="n">
        <v>11</v>
      </c>
      <c r="B13" s="45" t="inlineStr">
        <is>
          <t>HH077867</t>
        </is>
      </c>
      <c r="C13" s="45" t="inlineStr">
        <is>
          <t>Ron bộ Hino J08E/ J08C, Thép (S) - NICE IN</t>
        </is>
      </c>
      <c r="D13" s="61" t="inlineStr">
        <is>
          <t>112/114</t>
        </is>
      </c>
      <c r="E13" s="45" t="inlineStr">
        <is>
          <t>HINO</t>
        </is>
      </c>
      <c r="F13" s="45" t="inlineStr">
        <is>
          <t>NICE IN</t>
        </is>
      </c>
      <c r="G13" s="45" t="inlineStr">
        <is>
          <t>Bộ</t>
        </is>
      </c>
      <c r="H13" s="54" t="n"/>
      <c r="I13" s="147" t="n">
        <v>1500000</v>
      </c>
      <c r="J13" s="147" t="n">
        <v>1600000</v>
      </c>
      <c r="K13" s="147" t="n">
        <v>1720000</v>
      </c>
      <c r="L13" s="54" t="n"/>
      <c r="M13" s="45" t="n"/>
      <c r="N13" s="45" t="n"/>
    </row>
    <row r="14" ht="30" customHeight="1">
      <c r="A14" s="43" t="n">
        <v>12</v>
      </c>
      <c r="B14" s="43" t="inlineStr">
        <is>
          <t>HH083903</t>
        </is>
      </c>
      <c r="C14" s="43" t="inlineStr">
        <is>
          <t>Ron bộ Hino N04C thép (S) - NICE IN</t>
        </is>
      </c>
      <c r="D14" s="61" t="n"/>
      <c r="E14" s="43" t="inlineStr">
        <is>
          <t>HINO</t>
        </is>
      </c>
      <c r="F14" s="43" t="inlineStr">
        <is>
          <t>NICE IN</t>
        </is>
      </c>
      <c r="G14" s="43" t="inlineStr">
        <is>
          <t>Bộ</t>
        </is>
      </c>
      <c r="H14" s="53" t="n"/>
      <c r="I14" s="147" t="n">
        <v>650000</v>
      </c>
      <c r="J14" s="147" t="n">
        <v>680000</v>
      </c>
      <c r="K14" s="147" t="n">
        <v>730000</v>
      </c>
      <c r="L14" s="53" t="n"/>
      <c r="M14" s="43" t="n"/>
      <c r="N14" s="43" t="n"/>
    </row>
    <row r="15" ht="30" customHeight="1">
      <c r="A15" s="45" t="n">
        <v>13</v>
      </c>
      <c r="B15" s="45" t="inlineStr">
        <is>
          <t>HH078290</t>
        </is>
      </c>
      <c r="C15" s="45" t="inlineStr">
        <is>
          <t>Ron bộ Hino W04D, sợi tổng hợp - MASAKO</t>
        </is>
      </c>
      <c r="D15" s="61" t="inlineStr">
        <is>
          <t>104</t>
        </is>
      </c>
      <c r="E15" s="45" t="inlineStr">
        <is>
          <t>HINO</t>
        </is>
      </c>
      <c r="F15" s="45" t="inlineStr">
        <is>
          <t>MASAKO</t>
        </is>
      </c>
      <c r="G15" s="45" t="inlineStr">
        <is>
          <t>Bộ</t>
        </is>
      </c>
      <c r="H15" s="54" t="n"/>
      <c r="I15" s="147" t="n">
        <v>480000</v>
      </c>
      <c r="J15" s="147" t="n">
        <v>510000</v>
      </c>
      <c r="K15" s="147" t="n">
        <v>550000</v>
      </c>
      <c r="L15" s="54" t="n"/>
      <c r="M15" s="45" t="n"/>
      <c r="N15" s="45" t="n"/>
    </row>
    <row r="16" ht="30" customHeight="1">
      <c r="A16" s="43" t="n">
        <v>14</v>
      </c>
      <c r="B16" s="43" t="inlineStr">
        <is>
          <t>HH078291</t>
        </is>
      </c>
      <c r="C16" s="43" t="inlineStr">
        <is>
          <t>Ron bộ Hino W04E, sợi tổng hợp - MASAKO</t>
        </is>
      </c>
      <c r="D16" s="61" t="inlineStr">
        <is>
          <t>104</t>
        </is>
      </c>
      <c r="E16" s="43" t="inlineStr">
        <is>
          <t>HINO</t>
        </is>
      </c>
      <c r="F16" s="43" t="inlineStr">
        <is>
          <t>MASAKO</t>
        </is>
      </c>
      <c r="G16" s="43" t="inlineStr">
        <is>
          <t>Bộ</t>
        </is>
      </c>
      <c r="H16" s="53" t="n"/>
      <c r="I16" s="147" t="n">
        <v>530000</v>
      </c>
      <c r="J16" s="147" t="n">
        <v>560000</v>
      </c>
      <c r="K16" s="147" t="n">
        <v>600000</v>
      </c>
      <c r="L16" s="53" t="n"/>
      <c r="M16" s="43" t="n"/>
      <c r="N16" s="43" t="n"/>
    </row>
    <row r="17" ht="30" customHeight="1">
      <c r="A17" s="139" t="n"/>
      <c r="B17" s="139" t="n"/>
      <c r="C17" s="75" t="inlineStr">
        <is>
          <t>◆ ISUZU  (47 sản phẩm)</t>
        </is>
      </c>
      <c r="D17" s="61" t="n"/>
      <c r="E17" s="139" t="n"/>
      <c r="F17" s="139" t="n"/>
      <c r="G17" s="139" t="n"/>
      <c r="H17" s="140" t="n"/>
      <c r="I17" s="140" t="n"/>
      <c r="J17" s="140" t="n"/>
      <c r="K17" s="140" t="n"/>
      <c r="L17" s="140" t="n"/>
      <c r="M17" s="139" t="n"/>
      <c r="N17" s="139" t="n"/>
    </row>
    <row r="18" ht="30" customHeight="1">
      <c r="A18" s="43" t="n">
        <v>15</v>
      </c>
      <c r="B18" s="43" t="inlineStr">
        <is>
          <t>HH072074</t>
        </is>
      </c>
      <c r="C18" s="43" t="inlineStr">
        <is>
          <t>Ron bộ Isuzu 3KR1 / 3KR2 (Graphite) - DF</t>
        </is>
      </c>
      <c r="D18" s="61" t="inlineStr">
        <is>
          <t>81</t>
        </is>
      </c>
      <c r="E18" s="43" t="inlineStr">
        <is>
          <t>ISUZU</t>
        </is>
      </c>
      <c r="F18" s="43" t="inlineStr">
        <is>
          <t>DF</t>
        </is>
      </c>
      <c r="G18" s="43" t="inlineStr">
        <is>
          <t>Bộ</t>
        </is>
      </c>
      <c r="H18" s="53" t="n"/>
      <c r="I18" s="147" t="n">
        <v>670000</v>
      </c>
      <c r="J18" s="147" t="n">
        <v>720000</v>
      </c>
      <c r="K18" s="147" t="n">
        <v>770000</v>
      </c>
      <c r="L18" s="53" t="n"/>
      <c r="M18" s="43" t="n"/>
      <c r="N18" s="43" t="n"/>
    </row>
    <row r="19" ht="30" customHeight="1">
      <c r="A19" s="45" t="n">
        <v>16</v>
      </c>
      <c r="B19" s="45" t="inlineStr">
        <is>
          <t>HH076547</t>
        </is>
      </c>
      <c r="C19" s="45" t="inlineStr">
        <is>
          <t>Ron bộ Isuzu 3KR1/ 3KR2, Graphite - MASAKO</t>
        </is>
      </c>
      <c r="D19" s="61" t="inlineStr">
        <is>
          <t>81</t>
        </is>
      </c>
      <c r="E19" s="45" t="inlineStr">
        <is>
          <t>ISUZU</t>
        </is>
      </c>
      <c r="F19" s="45" t="inlineStr">
        <is>
          <t>MASAKO</t>
        </is>
      </c>
      <c r="G19" s="45" t="inlineStr">
        <is>
          <t>Bộ</t>
        </is>
      </c>
      <c r="H19" s="54" t="n"/>
      <c r="I19" s="147" t="n">
        <v>675000</v>
      </c>
      <c r="J19" s="147" t="n">
        <v>720000</v>
      </c>
      <c r="K19" s="147" t="n">
        <v>770000</v>
      </c>
      <c r="L19" s="54" t="n"/>
      <c r="M19" s="45" t="n"/>
      <c r="N19" s="45" t="n"/>
    </row>
    <row r="20" ht="30" customHeight="1">
      <c r="A20" s="43" t="n">
        <v>17</v>
      </c>
      <c r="B20" s="43" t="inlineStr">
        <is>
          <t>HH081491</t>
        </is>
      </c>
      <c r="C20" s="43" t="inlineStr">
        <is>
          <t>Ron bộ Isuzu 3LD1, Steel Thép - DF</t>
        </is>
      </c>
      <c r="D20" s="61" t="inlineStr">
        <is>
          <t>83</t>
        </is>
      </c>
      <c r="E20" s="43" t="inlineStr">
        <is>
          <t>ISUZU</t>
        </is>
      </c>
      <c r="F20" s="43" t="inlineStr">
        <is>
          <t>DF</t>
        </is>
      </c>
      <c r="G20" s="43" t="inlineStr">
        <is>
          <t>Bộ</t>
        </is>
      </c>
      <c r="H20" s="53" t="n"/>
      <c r="I20" s="147" t="n">
        <v>690000</v>
      </c>
      <c r="J20" s="147" t="n">
        <v>740000</v>
      </c>
      <c r="K20" s="147" t="n">
        <v>780000</v>
      </c>
      <c r="L20" s="53" t="n"/>
      <c r="M20" s="43" t="n"/>
      <c r="N20" s="43" t="n"/>
    </row>
    <row r="21" ht="30" customHeight="1">
      <c r="A21" s="45" t="n">
        <v>18</v>
      </c>
      <c r="B21" s="45" t="inlineStr">
        <is>
          <t>HH076282</t>
        </is>
      </c>
      <c r="C21" s="45" t="inlineStr">
        <is>
          <t>Ron bộ Isuzu 3LD1, Thép - MASAKO</t>
        </is>
      </c>
      <c r="D21" s="61" t="inlineStr">
        <is>
          <t>83</t>
        </is>
      </c>
      <c r="E21" s="45" t="inlineStr">
        <is>
          <t>ISUZU</t>
        </is>
      </c>
      <c r="F21" s="45" t="inlineStr">
        <is>
          <t>MASAKO</t>
        </is>
      </c>
      <c r="G21" s="45" t="inlineStr">
        <is>
          <t>Bộ</t>
        </is>
      </c>
      <c r="H21" s="54" t="n"/>
      <c r="I21" s="147" t="n">
        <v>605000</v>
      </c>
      <c r="J21" s="147" t="n">
        <v>645000</v>
      </c>
      <c r="K21" s="147" t="n">
        <v>690000</v>
      </c>
      <c r="L21" s="54" t="n"/>
      <c r="M21" s="45" t="n"/>
      <c r="N21" s="45" t="n"/>
    </row>
    <row r="22" ht="30" customHeight="1">
      <c r="A22" s="43" t="n">
        <v>19</v>
      </c>
      <c r="B22" s="43" t="inlineStr">
        <is>
          <t>HH083490</t>
        </is>
      </c>
      <c r="C22" s="43" t="inlineStr">
        <is>
          <t>Ron bộ Isuzu 3LD2, Thép - MASAKO (580.620/60)</t>
        </is>
      </c>
      <c r="D22" s="61" t="inlineStr">
        <is>
          <t>83</t>
        </is>
      </c>
      <c r="E22" s="43" t="inlineStr">
        <is>
          <t>ISUZU</t>
        </is>
      </c>
      <c r="F22" s="43" t="inlineStr">
        <is>
          <t>MASAKO (580.620/60)</t>
        </is>
      </c>
      <c r="G22" s="43" t="inlineStr">
        <is>
          <t>Bộ</t>
        </is>
      </c>
      <c r="H22" s="53" t="n"/>
      <c r="I22" s="147" t="n">
        <v>580000</v>
      </c>
      <c r="J22" s="147" t="n">
        <v>620000</v>
      </c>
      <c r="K22" s="147" t="n">
        <v>660000</v>
      </c>
      <c r="L22" s="53" t="n"/>
      <c r="M22" s="43" t="n"/>
      <c r="N22" s="43" t="n"/>
    </row>
    <row r="23" ht="30" customHeight="1">
      <c r="A23" s="45" t="n">
        <v>20</v>
      </c>
      <c r="B23" s="45" t="inlineStr">
        <is>
          <t>HH078287</t>
        </is>
      </c>
      <c r="C23" s="45" t="inlineStr">
        <is>
          <t>Ron bộ Isuzu 4BC2 Thép (thun cò trơn dẹt) - MASAKO</t>
        </is>
      </c>
      <c r="D23" s="61" t="inlineStr">
        <is>
          <t>102</t>
        </is>
      </c>
      <c r="E23" s="45" t="inlineStr">
        <is>
          <t>ISUZU</t>
        </is>
      </c>
      <c r="F23" s="45" t="inlineStr">
        <is>
          <t>MASAKO</t>
        </is>
      </c>
      <c r="G23" s="45" t="inlineStr">
        <is>
          <t>Bộ</t>
        </is>
      </c>
      <c r="H23" s="54" t="n"/>
      <c r="I23" s="147" t="n">
        <v>460000</v>
      </c>
      <c r="J23" s="147" t="n">
        <v>490000</v>
      </c>
      <c r="K23" s="147" t="n">
        <v>500000</v>
      </c>
      <c r="L23" s="54" t="n"/>
      <c r="M23" s="45" t="n"/>
      <c r="N23" s="45" t="n"/>
    </row>
    <row r="24" ht="30" customHeight="1">
      <c r="A24" s="43" t="n">
        <v>21</v>
      </c>
      <c r="B24" s="43" t="inlineStr">
        <is>
          <t>HH079601</t>
        </is>
      </c>
      <c r="C24" s="43" t="inlineStr">
        <is>
          <t>Ron bộ Isuzu 4BD1/4BB1 Amiang (thun ngạnh, p sau 100-135) - MASAKO</t>
        </is>
      </c>
      <c r="D24" s="61" t="inlineStr">
        <is>
          <t>102</t>
        </is>
      </c>
      <c r="E24" s="43" t="inlineStr">
        <is>
          <t>ISUZU</t>
        </is>
      </c>
      <c r="F24" s="43" t="inlineStr">
        <is>
          <t>MASAKO</t>
        </is>
      </c>
      <c r="G24" s="43" t="inlineStr">
        <is>
          <t>Bộ</t>
        </is>
      </c>
      <c r="H24" s="53" t="n"/>
      <c r="I24" s="147" t="n">
        <v>530000</v>
      </c>
      <c r="J24" s="147" t="n">
        <v>565000</v>
      </c>
      <c r="K24" s="147" t="n">
        <v>610000</v>
      </c>
      <c r="L24" s="53" t="n"/>
      <c r="M24" s="43" t="n"/>
      <c r="N24" s="43" t="n"/>
    </row>
    <row r="25" ht="30" customHeight="1">
      <c r="A25" s="45" t="n">
        <v>22</v>
      </c>
      <c r="B25" s="45" t="inlineStr">
        <is>
          <t>HH075743</t>
        </is>
      </c>
      <c r="C25" s="45" t="inlineStr">
        <is>
          <t>Ron bộ Isuzu 4BD1/4BB1 Thép (thun ngạnh, p sau 100-135) - MASAKO</t>
        </is>
      </c>
      <c r="D25" s="61" t="inlineStr">
        <is>
          <t>102</t>
        </is>
      </c>
      <c r="E25" s="45" t="inlineStr">
        <is>
          <t>ISUZU</t>
        </is>
      </c>
      <c r="F25" s="45" t="inlineStr">
        <is>
          <t>MASAKO</t>
        </is>
      </c>
      <c r="G25" s="45" t="inlineStr">
        <is>
          <t>Bộ</t>
        </is>
      </c>
      <c r="H25" s="54" t="n"/>
      <c r="I25" s="147" t="n">
        <v>540000</v>
      </c>
      <c r="J25" s="147" t="n">
        <v>570000</v>
      </c>
      <c r="K25" s="147" t="n">
        <v>620000</v>
      </c>
      <c r="L25" s="54" t="n"/>
      <c r="M25" s="45" t="n"/>
      <c r="N25" s="45" t="n"/>
    </row>
    <row r="26" ht="30" customHeight="1">
      <c r="A26" s="43" t="n">
        <v>23</v>
      </c>
      <c r="B26" s="43" t="inlineStr">
        <is>
          <t>HH077342</t>
        </is>
      </c>
      <c r="C26" s="43" t="inlineStr">
        <is>
          <t>Ron bộ Isuzu 4BG1 Thép - MASAKO</t>
        </is>
      </c>
      <c r="D26" s="61" t="inlineStr">
        <is>
          <t>105</t>
        </is>
      </c>
      <c r="E26" s="43" t="inlineStr">
        <is>
          <t>ISUZU</t>
        </is>
      </c>
      <c r="F26" s="43" t="inlineStr">
        <is>
          <t>MASAKO</t>
        </is>
      </c>
      <c r="G26" s="43" t="inlineStr">
        <is>
          <t>Bộ</t>
        </is>
      </c>
      <c r="H26" s="53" t="n"/>
      <c r="I26" s="147" t="n">
        <v>540000</v>
      </c>
      <c r="J26" s="147" t="n">
        <v>580000</v>
      </c>
      <c r="K26" s="147" t="n">
        <v>620000</v>
      </c>
      <c r="L26" s="53" t="n"/>
      <c r="M26" s="43" t="n"/>
      <c r="N26" s="43" t="n"/>
    </row>
    <row r="27" ht="30" customHeight="1">
      <c r="A27" s="45" t="n">
        <v>24</v>
      </c>
      <c r="B27" s="45" t="inlineStr">
        <is>
          <t>HH079805</t>
        </is>
      </c>
      <c r="C27" s="45" t="inlineStr">
        <is>
          <t>Ron bộ Isuzu 4BG1 Thép Inox - NICE IN</t>
        </is>
      </c>
      <c r="D27" s="61" t="inlineStr">
        <is>
          <t>105</t>
        </is>
      </c>
      <c r="E27" s="45" t="inlineStr">
        <is>
          <t>ISUZU</t>
        </is>
      </c>
      <c r="F27" s="45" t="inlineStr">
        <is>
          <t>NICE IN</t>
        </is>
      </c>
      <c r="G27" s="45" t="inlineStr">
        <is>
          <t>Bộ</t>
        </is>
      </c>
      <c r="H27" s="54" t="n"/>
      <c r="I27" s="147" t="n">
        <v>740000</v>
      </c>
      <c r="J27" s="147" t="n">
        <v>790000</v>
      </c>
      <c r="K27" s="147" t="n">
        <v>840000</v>
      </c>
      <c r="L27" s="54" t="n"/>
      <c r="M27" s="45" t="n"/>
      <c r="N27" s="45" t="n"/>
    </row>
    <row r="28" ht="30" customHeight="1">
      <c r="A28" s="43" t="n">
        <v>25</v>
      </c>
      <c r="B28" s="43" t="inlineStr">
        <is>
          <t>HH00760</t>
        </is>
      </c>
      <c r="C28" s="43" t="inlineStr">
        <is>
          <t>Ron bộ Isuzu 4BG1, Steel Thép - DF</t>
        </is>
      </c>
      <c r="D28" s="61" t="inlineStr">
        <is>
          <t>105</t>
        </is>
      </c>
      <c r="E28" s="43" t="inlineStr">
        <is>
          <t>ISUZU</t>
        </is>
      </c>
      <c r="F28" s="43" t="inlineStr">
        <is>
          <t>DF</t>
        </is>
      </c>
      <c r="G28" s="43" t="inlineStr">
        <is>
          <t>Bộ</t>
        </is>
      </c>
      <c r="H28" s="53" t="n"/>
      <c r="I28" s="147" t="n">
        <v>690000</v>
      </c>
      <c r="J28" s="147" t="n">
        <v>740000</v>
      </c>
      <c r="K28" s="147" t="n">
        <v>790000</v>
      </c>
      <c r="L28" s="53" t="n"/>
      <c r="M28" s="43" t="n"/>
      <c r="N28" s="43" t="n"/>
    </row>
    <row r="29" ht="30" customHeight="1">
      <c r="A29" s="45" t="n">
        <v>26</v>
      </c>
      <c r="B29" s="45" t="inlineStr">
        <is>
          <t>HH00152</t>
        </is>
      </c>
      <c r="C29" s="45" t="inlineStr">
        <is>
          <t>Ron bộ Isuzu 4BG1-T, phớt trà, Thép - DF</t>
        </is>
      </c>
      <c r="D29" s="61" t="inlineStr">
        <is>
          <t>105</t>
        </is>
      </c>
      <c r="E29" s="45" t="inlineStr">
        <is>
          <t>ISUZU</t>
        </is>
      </c>
      <c r="F29" s="45" t="inlineStr">
        <is>
          <t>DF</t>
        </is>
      </c>
      <c r="G29" s="45" t="inlineStr">
        <is>
          <t>Bộ</t>
        </is>
      </c>
      <c r="H29" s="54" t="n"/>
      <c r="I29" s="54" t="n"/>
      <c r="J29" s="54" t="n"/>
      <c r="K29" s="54" t="n"/>
      <c r="L29" s="54" t="n"/>
      <c r="M29" s="45" t="n"/>
      <c r="N29" s="45" t="n"/>
    </row>
    <row r="30" ht="30" customHeight="1">
      <c r="A30" s="43" t="n">
        <v>27</v>
      </c>
      <c r="B30" s="43" t="inlineStr">
        <is>
          <t>HH084234</t>
        </is>
      </c>
      <c r="C30" s="43" t="inlineStr">
        <is>
          <t>Ron bộ Isuzu 4FA1, Thép - DF</t>
        </is>
      </c>
      <c r="D30" s="61" t="n"/>
      <c r="E30" s="43" t="inlineStr">
        <is>
          <t>ISUZU</t>
        </is>
      </c>
      <c r="F30" s="43" t="inlineStr">
        <is>
          <t>DF</t>
        </is>
      </c>
      <c r="G30" s="43" t="inlineStr">
        <is>
          <t>Bộ</t>
        </is>
      </c>
      <c r="H30" s="53" t="n"/>
      <c r="I30" s="147" t="n">
        <v>660000</v>
      </c>
      <c r="J30" s="147" t="n">
        <v>700000</v>
      </c>
      <c r="K30" s="147" t="n">
        <v>750000</v>
      </c>
      <c r="L30" s="53" t="n"/>
      <c r="M30" s="43" t="n"/>
      <c r="N30" s="43" t="n"/>
    </row>
    <row r="31" ht="30" customHeight="1">
      <c r="A31" s="45" t="n">
        <v>28</v>
      </c>
      <c r="B31" s="45" t="inlineStr">
        <is>
          <t>HH078067</t>
        </is>
      </c>
      <c r="C31" s="45" t="inlineStr">
        <is>
          <t>Ron bộ Isuzu 4FB1/ 4FC1, Thép - DF</t>
        </is>
      </c>
      <c r="D31" s="61" t="n"/>
      <c r="E31" s="45" t="inlineStr">
        <is>
          <t>ISUZU</t>
        </is>
      </c>
      <c r="F31" s="45" t="inlineStr">
        <is>
          <t>DF</t>
        </is>
      </c>
      <c r="G31" s="45" t="inlineStr">
        <is>
          <t>Bộ</t>
        </is>
      </c>
      <c r="H31" s="54" t="n"/>
      <c r="I31" s="147" t="n">
        <v>660000</v>
      </c>
      <c r="J31" s="147" t="n">
        <v>700000</v>
      </c>
      <c r="K31" s="147" t="n">
        <v>750000</v>
      </c>
      <c r="L31" s="54" t="n"/>
      <c r="M31" s="45" t="n"/>
      <c r="N31" s="45" t="n"/>
    </row>
    <row r="32" ht="30" customHeight="1">
      <c r="A32" s="43" t="n">
        <v>29</v>
      </c>
      <c r="B32" s="43" t="inlineStr">
        <is>
          <t>HH078068</t>
        </is>
      </c>
      <c r="C32" s="43" t="inlineStr">
        <is>
          <t>Ron bộ Isuzu 4FE1, Steel Thép - DF</t>
        </is>
      </c>
      <c r="D32" s="61" t="n"/>
      <c r="E32" s="43" t="inlineStr">
        <is>
          <t>ISUZU</t>
        </is>
      </c>
      <c r="F32" s="43" t="inlineStr">
        <is>
          <t>DF</t>
        </is>
      </c>
      <c r="G32" s="43" t="inlineStr">
        <is>
          <t>Bộ</t>
        </is>
      </c>
      <c r="H32" s="53" t="n"/>
      <c r="I32" s="147" t="n">
        <v>640000</v>
      </c>
      <c r="J32" s="147" t="n">
        <v>680000</v>
      </c>
      <c r="K32" s="147" t="n">
        <v>730000</v>
      </c>
      <c r="L32" s="53" t="n"/>
      <c r="M32" s="43" t="n"/>
      <c r="N32" s="43" t="n"/>
    </row>
    <row r="33" ht="30" customHeight="1">
      <c r="A33" s="45" t="n">
        <v>30</v>
      </c>
      <c r="B33" s="45" t="inlineStr">
        <is>
          <t>HH075973</t>
        </is>
      </c>
      <c r="C33" s="45" t="inlineStr">
        <is>
          <t>Ron bộ Isuzu 4HG1 (new) thép - DF</t>
        </is>
      </c>
      <c r="D33" s="61" t="n"/>
      <c r="E33" s="45" t="inlineStr">
        <is>
          <t>ISUZU</t>
        </is>
      </c>
      <c r="F33" s="45" t="inlineStr">
        <is>
          <t>DF</t>
        </is>
      </c>
      <c r="G33" s="45" t="inlineStr">
        <is>
          <t>Bộ</t>
        </is>
      </c>
      <c r="H33" s="54" t="n"/>
      <c r="I33" s="147" t="n">
        <v>740000</v>
      </c>
      <c r="J33" s="147" t="n">
        <v>790000</v>
      </c>
      <c r="K33" s="147" t="n">
        <v>840000</v>
      </c>
      <c r="L33" s="54" t="n"/>
      <c r="M33" s="45" t="n"/>
      <c r="N33" s="45" t="n"/>
    </row>
    <row r="34" ht="30" customHeight="1">
      <c r="A34" s="43" t="n">
        <v>31</v>
      </c>
      <c r="B34" s="43" t="inlineStr">
        <is>
          <t>HH075681</t>
        </is>
      </c>
      <c r="C34" s="43" t="inlineStr">
        <is>
          <t>Ron bộ Isuzu 4HG1 (old) thép - DF</t>
        </is>
      </c>
      <c r="D34" s="61" t="n"/>
      <c r="E34" s="43" t="inlineStr">
        <is>
          <t>ISUZU</t>
        </is>
      </c>
      <c r="F34" s="43" t="inlineStr">
        <is>
          <t>DF</t>
        </is>
      </c>
      <c r="G34" s="43" t="inlineStr">
        <is>
          <t>Bộ</t>
        </is>
      </c>
      <c r="H34" s="53" t="n"/>
      <c r="I34" s="147" t="n">
        <v>740000</v>
      </c>
      <c r="J34" s="147" t="n">
        <v>790000</v>
      </c>
      <c r="K34" s="147" t="n">
        <v>840000</v>
      </c>
      <c r="L34" s="53" t="n"/>
      <c r="M34" s="43" t="n"/>
      <c r="N34" s="43" t="n"/>
    </row>
    <row r="35" ht="30" customHeight="1">
      <c r="A35" s="45" t="n">
        <v>32</v>
      </c>
      <c r="B35" s="45" t="inlineStr">
        <is>
          <t>HH076830</t>
        </is>
      </c>
      <c r="C35" s="45" t="inlineStr">
        <is>
          <t>Ron bộ Isuzu 4HK1-T (đời điện) - thép Inox - NICE IN</t>
        </is>
      </c>
      <c r="D35" s="61" t="n"/>
      <c r="E35" s="45" t="inlineStr">
        <is>
          <t>ISUZU</t>
        </is>
      </c>
      <c r="F35" s="45" t="inlineStr">
        <is>
          <t>NICE IN</t>
        </is>
      </c>
      <c r="G35" s="45" t="inlineStr">
        <is>
          <t>Bộ</t>
        </is>
      </c>
      <c r="H35" s="54" t="n"/>
      <c r="I35" s="147" t="n">
        <v>1280000</v>
      </c>
      <c r="J35" s="147" t="n">
        <v>1370000</v>
      </c>
      <c r="K35" s="147" t="n">
        <v>1460000</v>
      </c>
      <c r="L35" s="54" t="n"/>
      <c r="M35" s="45" t="n"/>
      <c r="N35" s="45" t="n"/>
    </row>
    <row r="36" ht="30" customHeight="1">
      <c r="A36" s="43" t="n">
        <v>33</v>
      </c>
      <c r="B36" s="43" t="inlineStr">
        <is>
          <t>HH077494</t>
        </is>
      </c>
      <c r="C36" s="43" t="inlineStr">
        <is>
          <t>Ron bộ Isuzu 4JB1 (catte 1 tầng), 4JA1 - Thép - DF</t>
        </is>
      </c>
      <c r="D36" s="61" t="inlineStr">
        <is>
          <t>93</t>
        </is>
      </c>
      <c r="E36" s="43" t="inlineStr">
        <is>
          <t>ISUZU</t>
        </is>
      </c>
      <c r="F36" s="43" t="inlineStr">
        <is>
          <t>DF</t>
        </is>
      </c>
      <c r="G36" s="43" t="inlineStr">
        <is>
          <t>Bộ</t>
        </is>
      </c>
      <c r="H36" s="53" t="n"/>
      <c r="I36" s="147" t="n">
        <v>260000</v>
      </c>
      <c r="J36" s="147" t="n">
        <v>280000</v>
      </c>
      <c r="K36" s="147" t="n">
        <v>300000</v>
      </c>
      <c r="L36" s="53" t="n"/>
      <c r="M36" s="43" t="n"/>
      <c r="N36" s="43" t="n"/>
    </row>
    <row r="37" ht="30" customHeight="1">
      <c r="A37" s="45" t="n">
        <v>34</v>
      </c>
      <c r="B37" s="45" t="inlineStr">
        <is>
          <t>HH075744</t>
        </is>
      </c>
      <c r="C37" s="45" t="inlineStr">
        <is>
          <t>Ron bộ Isuzu 4JB1- T (catte 2 tầng) thép - MASAKO</t>
        </is>
      </c>
      <c r="D37" s="61" t="inlineStr">
        <is>
          <t>93</t>
        </is>
      </c>
      <c r="E37" s="45" t="inlineStr">
        <is>
          <t>ISUZU</t>
        </is>
      </c>
      <c r="F37" s="45" t="inlineStr">
        <is>
          <t>MASAKO</t>
        </is>
      </c>
      <c r="G37" s="45" t="inlineStr">
        <is>
          <t>Bộ</t>
        </is>
      </c>
      <c r="H37" s="54" t="n"/>
      <c r="I37" s="147" t="n">
        <v>400000</v>
      </c>
      <c r="J37" s="147" t="n">
        <v>430000</v>
      </c>
      <c r="K37" s="147" t="n">
        <v>460000</v>
      </c>
      <c r="L37" s="54" t="n"/>
      <c r="M37" s="45" t="n"/>
      <c r="N37" s="45" t="n"/>
    </row>
    <row r="38" ht="30" customHeight="1">
      <c r="A38" s="43" t="n">
        <v>35</v>
      </c>
      <c r="B38" s="43" t="inlineStr">
        <is>
          <t>HH00764</t>
        </is>
      </c>
      <c r="C38" s="43" t="inlineStr">
        <is>
          <t>Ron bộ Isuzu 4JB1-T (catte 2 tầng) thép, 4JA1 - DF</t>
        </is>
      </c>
      <c r="D38" s="61" t="inlineStr">
        <is>
          <t>93</t>
        </is>
      </c>
      <c r="E38" s="43" t="inlineStr">
        <is>
          <t>ISUZU</t>
        </is>
      </c>
      <c r="F38" s="43" t="inlineStr">
        <is>
          <t>DF</t>
        </is>
      </c>
      <c r="G38" s="43" t="inlineStr">
        <is>
          <t>Bộ</t>
        </is>
      </c>
      <c r="H38" s="53" t="n"/>
      <c r="I38" s="147" t="n">
        <v>400000</v>
      </c>
      <c r="J38" s="147" t="n">
        <v>440000</v>
      </c>
      <c r="K38" s="147" t="n">
        <v>470000</v>
      </c>
      <c r="L38" s="53" t="n"/>
      <c r="M38" s="43" t="n"/>
      <c r="N38" s="43" t="n"/>
    </row>
    <row r="39" ht="30" customHeight="1">
      <c r="A39" s="45" t="n">
        <v>36</v>
      </c>
      <c r="B39" s="45" t="inlineStr">
        <is>
          <t>HH076554</t>
        </is>
      </c>
      <c r="C39" s="45" t="inlineStr">
        <is>
          <t>Ron bộ Isuzu 4JC1 (D201) Thép - MASAKO (480.510/50)</t>
        </is>
      </c>
      <c r="D39" s="61" t="inlineStr">
        <is>
          <t>88</t>
        </is>
      </c>
      <c r="E39" s="45" t="inlineStr">
        <is>
          <t>ISUZU</t>
        </is>
      </c>
      <c r="F39" s="45" t="inlineStr">
        <is>
          <t>MASAKO (480.510/50)</t>
        </is>
      </c>
      <c r="G39" s="45" t="inlineStr">
        <is>
          <t>Bộ</t>
        </is>
      </c>
      <c r="H39" s="54" t="n"/>
      <c r="I39" s="147" t="n">
        <v>480000</v>
      </c>
      <c r="J39" s="147" t="n">
        <v>510000</v>
      </c>
      <c r="K39" s="147" t="n">
        <v>550000</v>
      </c>
      <c r="L39" s="54" t="n"/>
      <c r="M39" s="45" t="n"/>
      <c r="N39" s="45" t="n"/>
    </row>
    <row r="40" ht="30" customHeight="1">
      <c r="A40" s="43" t="n">
        <v>37</v>
      </c>
      <c r="B40" s="43" t="inlineStr">
        <is>
          <t>HH084251</t>
        </is>
      </c>
      <c r="C40" s="43" t="inlineStr">
        <is>
          <t>Ron bộ Isuzu 4JE1, Thép - DF</t>
        </is>
      </c>
      <c r="D40" s="61" t="n"/>
      <c r="E40" s="43" t="inlineStr">
        <is>
          <t>ISUZU</t>
        </is>
      </c>
      <c r="F40" s="43" t="inlineStr">
        <is>
          <t>DF</t>
        </is>
      </c>
      <c r="G40" s="43" t="inlineStr">
        <is>
          <t>Bộ</t>
        </is>
      </c>
      <c r="H40" s="53" t="n"/>
      <c r="I40" s="147" t="n">
        <v>610000</v>
      </c>
      <c r="J40" s="147" t="n">
        <v>650000</v>
      </c>
      <c r="K40" s="147" t="n">
        <v>690000</v>
      </c>
      <c r="L40" s="53" t="n"/>
      <c r="M40" s="43" t="n"/>
      <c r="N40" s="43" t="n"/>
    </row>
    <row r="41" ht="30" customHeight="1">
      <c r="A41" s="45" t="n">
        <v>38</v>
      </c>
      <c r="B41" s="45" t="inlineStr">
        <is>
          <t>HH081249</t>
        </is>
      </c>
      <c r="C41" s="45" t="inlineStr">
        <is>
          <t>Ron bộ Isuzu 4JG1 / 4JG2 - Thép Inox - NICE IN</t>
        </is>
      </c>
      <c r="D41" s="61" t="inlineStr">
        <is>
          <t>95.4</t>
        </is>
      </c>
      <c r="E41" s="45" t="inlineStr">
        <is>
          <t>ISUZU</t>
        </is>
      </c>
      <c r="F41" s="45" t="inlineStr">
        <is>
          <t>NICE IN</t>
        </is>
      </c>
      <c r="G41" s="45" t="inlineStr">
        <is>
          <t>Bộ</t>
        </is>
      </c>
      <c r="H41" s="54" t="n"/>
      <c r="I41" s="147" t="n">
        <v>660000</v>
      </c>
      <c r="J41" s="147" t="n">
        <v>700000</v>
      </c>
      <c r="K41" s="147" t="n">
        <v>750000</v>
      </c>
      <c r="L41" s="54" t="n"/>
      <c r="M41" s="45" t="n"/>
      <c r="N41" s="45" t="n"/>
    </row>
    <row r="42" ht="30" customHeight="1">
      <c r="A42" s="43" t="n">
        <v>39</v>
      </c>
      <c r="B42" s="43" t="inlineStr">
        <is>
          <t>HH077346</t>
        </is>
      </c>
      <c r="C42" s="43" t="inlineStr">
        <is>
          <t>Ron bộ Isuzu 4JG1/ 4JG2, Thép - MASAKO</t>
        </is>
      </c>
      <c r="D42" s="61" t="inlineStr">
        <is>
          <t>95.4</t>
        </is>
      </c>
      <c r="E42" s="43" t="inlineStr">
        <is>
          <t>ISUZU</t>
        </is>
      </c>
      <c r="F42" s="43" t="inlineStr">
        <is>
          <t>MASAKO</t>
        </is>
      </c>
      <c r="G42" s="43" t="inlineStr">
        <is>
          <t>Bộ</t>
        </is>
      </c>
      <c r="H42" s="53" t="n"/>
      <c r="I42" s="147" t="n">
        <v>500000</v>
      </c>
      <c r="J42" s="147" t="n">
        <v>540000</v>
      </c>
      <c r="K42" s="147" t="n">
        <v>580000</v>
      </c>
      <c r="L42" s="53" t="n"/>
      <c r="M42" s="43" t="n"/>
      <c r="N42" s="43" t="n"/>
    </row>
    <row r="43" ht="30" customHeight="1">
      <c r="A43" s="45" t="n">
        <v>40</v>
      </c>
      <c r="B43" s="45" t="inlineStr">
        <is>
          <t>HH072068</t>
        </is>
      </c>
      <c r="C43" s="45" t="inlineStr">
        <is>
          <t>Ron bộ Isuzu 4JH1, thép - DF</t>
        </is>
      </c>
      <c r="D43" s="61" t="inlineStr">
        <is>
          <t>95.4</t>
        </is>
      </c>
      <c r="E43" s="45" t="inlineStr">
        <is>
          <t>ISUZU</t>
        </is>
      </c>
      <c r="F43" s="45" t="inlineStr">
        <is>
          <t>DF</t>
        </is>
      </c>
      <c r="G43" s="45" t="inlineStr">
        <is>
          <t>Bộ</t>
        </is>
      </c>
      <c r="H43" s="54" t="n"/>
      <c r="I43" s="54" t="n"/>
      <c r="J43" s="54" t="n"/>
      <c r="K43" s="54" t="n"/>
      <c r="L43" s="54" t="n"/>
      <c r="M43" s="45" t="n"/>
      <c r="N43" s="45" t="n"/>
    </row>
    <row r="44" ht="30" customHeight="1">
      <c r="A44" s="43" t="n">
        <v>41</v>
      </c>
      <c r="B44" s="43" t="inlineStr">
        <is>
          <t>HH077053</t>
        </is>
      </c>
      <c r="C44" s="43" t="inlineStr">
        <is>
          <t>Ron bộ Isuzu 4JJ1-T (NF8027-1) thép Inox, phớt béc 57 - NICE IN</t>
        </is>
      </c>
      <c r="D44" s="61" t="inlineStr">
        <is>
          <t>95.4</t>
        </is>
      </c>
      <c r="E44" s="43" t="inlineStr">
        <is>
          <t>ISUZU</t>
        </is>
      </c>
      <c r="F44" s="43" t="inlineStr">
        <is>
          <t>NICE IN</t>
        </is>
      </c>
      <c r="G44" s="43" t="inlineStr">
        <is>
          <t>Bộ</t>
        </is>
      </c>
      <c r="H44" s="53" t="n"/>
      <c r="I44" s="147" t="n">
        <v>950000</v>
      </c>
      <c r="J44" s="147" t="n">
        <v>1030000</v>
      </c>
      <c r="K44" s="147" t="n">
        <v>1100000</v>
      </c>
      <c r="L44" s="53" t="n"/>
      <c r="M44" s="43" t="n"/>
      <c r="N44" s="43" t="n"/>
    </row>
    <row r="45" ht="30" customHeight="1">
      <c r="A45" s="45" t="n">
        <v>42</v>
      </c>
      <c r="B45" s="45" t="inlineStr">
        <is>
          <t>HH081450</t>
        </is>
      </c>
      <c r="C45" s="45" t="inlineStr">
        <is>
          <t>Ron bộ Isuzu 4LC1, Amiang - MASAKO</t>
        </is>
      </c>
      <c r="D45" s="61" t="inlineStr">
        <is>
          <t>77.4</t>
        </is>
      </c>
      <c r="E45" s="45" t="inlineStr">
        <is>
          <t>ISUZU</t>
        </is>
      </c>
      <c r="F45" s="45" t="inlineStr">
        <is>
          <t>MASAKO</t>
        </is>
      </c>
      <c r="G45" s="45" t="inlineStr">
        <is>
          <t>Bộ</t>
        </is>
      </c>
      <c r="H45" s="54" t="n"/>
      <c r="I45" s="147" t="n">
        <v>410000</v>
      </c>
      <c r="J45" s="147" t="n">
        <v>440000</v>
      </c>
      <c r="K45" s="147" t="n">
        <v>470000</v>
      </c>
      <c r="L45" s="54" t="n"/>
      <c r="M45" s="45" t="n"/>
      <c r="N45" s="45" t="n"/>
    </row>
    <row r="46" ht="30" customHeight="1">
      <c r="A46" s="43" t="n">
        <v>43</v>
      </c>
      <c r="B46" s="43" t="inlineStr">
        <is>
          <t>HH074289</t>
        </is>
      </c>
      <c r="C46" s="43" t="inlineStr">
        <is>
          <t>Ron bộ Isuzu 4LE1, Steel thép - DF</t>
        </is>
      </c>
      <c r="D46" s="61" t="inlineStr">
        <is>
          <t>85</t>
        </is>
      </c>
      <c r="E46" s="43" t="inlineStr">
        <is>
          <t>ISUZU</t>
        </is>
      </c>
      <c r="F46" s="43" t="inlineStr">
        <is>
          <t>DF</t>
        </is>
      </c>
      <c r="G46" s="43" t="inlineStr">
        <is>
          <t>Cái</t>
        </is>
      </c>
      <c r="H46" s="53" t="n"/>
      <c r="I46" s="53" t="n"/>
      <c r="J46" s="53" t="n"/>
      <c r="K46" s="53" t="n"/>
      <c r="L46" s="53" t="n"/>
      <c r="M46" s="43" t="n"/>
      <c r="N46" s="43" t="n"/>
    </row>
    <row r="47" ht="30" customHeight="1">
      <c r="A47" s="45" t="n">
        <v>44</v>
      </c>
      <c r="B47" s="45" t="inlineStr">
        <is>
          <t>HH076827</t>
        </is>
      </c>
      <c r="C47" s="45" t="inlineStr">
        <is>
          <t>Ron bộ Isuzu 4LE1, thép - MASAKO</t>
        </is>
      </c>
      <c r="D47" s="61" t="inlineStr">
        <is>
          <t>85</t>
        </is>
      </c>
      <c r="E47" s="45" t="inlineStr">
        <is>
          <t>ISUZU</t>
        </is>
      </c>
      <c r="F47" s="45" t="inlineStr">
        <is>
          <t>MASAKO</t>
        </is>
      </c>
      <c r="G47" s="45" t="inlineStr">
        <is>
          <t>Bộ</t>
        </is>
      </c>
      <c r="H47" s="54" t="n"/>
      <c r="I47" s="147" t="n">
        <v>590000</v>
      </c>
      <c r="J47" s="147" t="n">
        <v>630000</v>
      </c>
      <c r="K47" s="147" t="n">
        <v>670000</v>
      </c>
      <c r="L47" s="54" t="n"/>
      <c r="M47" s="45" t="n"/>
      <c r="N47" s="45" t="n"/>
    </row>
    <row r="48" ht="30" customHeight="1">
      <c r="A48" s="43" t="n">
        <v>45</v>
      </c>
      <c r="B48" s="43" t="inlineStr">
        <is>
          <t>HH082463</t>
        </is>
      </c>
      <c r="C48" s="43" t="inlineStr">
        <is>
          <t>Ron bộ Isuzu 4LE2, Steel thép -  DF</t>
        </is>
      </c>
      <c r="D48" s="61" t="inlineStr">
        <is>
          <t>85</t>
        </is>
      </c>
      <c r="E48" s="43" t="inlineStr">
        <is>
          <t>ISUZU</t>
        </is>
      </c>
      <c r="F48" s="43" t="inlineStr">
        <is>
          <t>DF</t>
        </is>
      </c>
      <c r="G48" s="43" t="inlineStr">
        <is>
          <t>Bộ</t>
        </is>
      </c>
      <c r="H48" s="53" t="n"/>
      <c r="I48" s="147" t="n">
        <v>640000</v>
      </c>
      <c r="J48" s="147" t="n">
        <v>680000</v>
      </c>
      <c r="K48" s="147" t="n">
        <v>730000</v>
      </c>
      <c r="L48" s="53" t="n"/>
      <c r="M48" s="43" t="n"/>
      <c r="N48" s="43" t="n"/>
    </row>
    <row r="49" ht="30" customHeight="1">
      <c r="A49" s="45" t="n">
        <v>46</v>
      </c>
      <c r="B49" s="45" t="inlineStr">
        <is>
          <t>HH079301</t>
        </is>
      </c>
      <c r="C49" s="45" t="inlineStr">
        <is>
          <t>Ron bộ Isuzu 6BD1/ 6BB1 Amiang (thun cò dẹt, p đuôi 105-135) - MASAKO</t>
        </is>
      </c>
      <c r="D49" s="61" t="inlineStr">
        <is>
          <t>102</t>
        </is>
      </c>
      <c r="E49" s="45" t="inlineStr">
        <is>
          <t>ISUZU</t>
        </is>
      </c>
      <c r="F49" s="45" t="inlineStr">
        <is>
          <t>MASAKO</t>
        </is>
      </c>
      <c r="G49" s="45" t="inlineStr">
        <is>
          <t>Bộ</t>
        </is>
      </c>
      <c r="H49" s="54" t="n"/>
      <c r="I49" s="147" t="n">
        <v>600000</v>
      </c>
      <c r="J49" s="147" t="n">
        <v>630000</v>
      </c>
      <c r="K49" s="147" t="n">
        <v>670000</v>
      </c>
      <c r="L49" s="54" t="n"/>
      <c r="M49" s="45" t="n"/>
      <c r="N49" s="45" t="n"/>
    </row>
    <row r="50" ht="30" customHeight="1">
      <c r="A50" s="43" t="n">
        <v>47</v>
      </c>
      <c r="B50" s="43" t="inlineStr">
        <is>
          <t>HH076461</t>
        </is>
      </c>
      <c r="C50" s="43" t="inlineStr">
        <is>
          <t>Ron bộ Isuzu 6BD1/6BB1 Thép (thun cò dẹt, p đuôi 105-135) - NICE IN</t>
        </is>
      </c>
      <c r="D50" s="61" t="inlineStr">
        <is>
          <t>102</t>
        </is>
      </c>
      <c r="E50" s="43" t="inlineStr">
        <is>
          <t>ISUZU</t>
        </is>
      </c>
      <c r="F50" s="43" t="inlineStr">
        <is>
          <t>NICE IN</t>
        </is>
      </c>
      <c r="G50" s="43" t="inlineStr">
        <is>
          <t>Bộ</t>
        </is>
      </c>
      <c r="H50" s="53" t="n"/>
      <c r="I50" s="147" t="n">
        <v>910000</v>
      </c>
      <c r="J50" s="147" t="n">
        <v>960000</v>
      </c>
      <c r="K50" s="147" t="n">
        <v>1030000</v>
      </c>
      <c r="L50" s="53" t="n"/>
      <c r="M50" s="43" t="n"/>
      <c r="N50" s="43" t="n"/>
    </row>
    <row r="51" ht="30" customHeight="1">
      <c r="A51" s="45" t="n">
        <v>48</v>
      </c>
      <c r="B51" s="45" t="inlineStr">
        <is>
          <t>HH075742</t>
        </is>
      </c>
      <c r="C51" s="45" t="inlineStr">
        <is>
          <t>Ron bộ Isuzu 6BD1/6BB1, Thép (t cò dẹt, p sau 105-135)- MASAKO</t>
        </is>
      </c>
      <c r="D51" s="61" t="inlineStr">
        <is>
          <t>102</t>
        </is>
      </c>
      <c r="E51" s="45" t="inlineStr">
        <is>
          <t>ISUZU</t>
        </is>
      </c>
      <c r="F51" s="45" t="n"/>
      <c r="G51" s="45" t="inlineStr">
        <is>
          <t>Bộ</t>
        </is>
      </c>
      <c r="H51" s="54" t="n"/>
      <c r="I51" s="54" t="n"/>
      <c r="J51" s="54" t="n"/>
      <c r="K51" s="54" t="n"/>
      <c r="L51" s="54" t="n"/>
      <c r="M51" s="45" t="n"/>
      <c r="N51" s="45" t="n"/>
    </row>
    <row r="52" ht="30" customHeight="1">
      <c r="A52" s="43" t="n">
        <v>49</v>
      </c>
      <c r="B52" s="43" t="inlineStr">
        <is>
          <t>HH00761</t>
        </is>
      </c>
      <c r="C52" s="43" t="inlineStr">
        <is>
          <t>Ron bộ Isuzu 6BG1 - Thép - DF</t>
        </is>
      </c>
      <c r="D52" s="61" t="inlineStr">
        <is>
          <t>105</t>
        </is>
      </c>
      <c r="E52" s="43" t="inlineStr">
        <is>
          <t>ISUZU</t>
        </is>
      </c>
      <c r="F52" s="43" t="inlineStr">
        <is>
          <t>DF</t>
        </is>
      </c>
      <c r="G52" s="43" t="inlineStr">
        <is>
          <t>Bộ</t>
        </is>
      </c>
      <c r="H52" s="53" t="n"/>
      <c r="I52" s="53" t="n"/>
      <c r="J52" s="53" t="n"/>
      <c r="K52" s="53" t="n"/>
      <c r="L52" s="53" t="n"/>
      <c r="M52" s="43" t="n"/>
      <c r="N52" s="43" t="n"/>
    </row>
    <row r="53" ht="30" customHeight="1">
      <c r="A53" s="45" t="n">
        <v>50</v>
      </c>
      <c r="B53" s="45" t="inlineStr">
        <is>
          <t>HH080798</t>
        </is>
      </c>
      <c r="C53" s="45" t="inlineStr">
        <is>
          <t>Ron bộ Isuzu 6HE1, Steel Thép - DF</t>
        </is>
      </c>
      <c r="D53" s="61" t="inlineStr">
        <is>
          <t>110</t>
        </is>
      </c>
      <c r="E53" s="45" t="inlineStr">
        <is>
          <t>ISUZU</t>
        </is>
      </c>
      <c r="F53" s="45" t="inlineStr">
        <is>
          <t>DF</t>
        </is>
      </c>
      <c r="G53" s="45" t="inlineStr">
        <is>
          <t>Bộ</t>
        </is>
      </c>
      <c r="H53" s="54" t="n"/>
      <c r="I53" s="147" t="n">
        <v>1400000</v>
      </c>
      <c r="J53" s="147" t="n">
        <v>1500000</v>
      </c>
      <c r="K53" s="147" t="n">
        <v>1600000</v>
      </c>
      <c r="L53" s="54" t="n"/>
      <c r="M53" s="45" t="n"/>
      <c r="N53" s="45" t="n"/>
    </row>
    <row r="54" ht="30" customHeight="1">
      <c r="A54" s="43" t="n">
        <v>51</v>
      </c>
      <c r="B54" s="43" t="inlineStr">
        <is>
          <t>HH080797</t>
        </is>
      </c>
      <c r="C54" s="43" t="inlineStr">
        <is>
          <t>Ron bộ Isuzu 6HH1, Steel Thép - DF</t>
        </is>
      </c>
      <c r="D54" s="61" t="inlineStr">
        <is>
          <t>115</t>
        </is>
      </c>
      <c r="E54" s="43" t="inlineStr">
        <is>
          <t>ISUZU</t>
        </is>
      </c>
      <c r="F54" s="43" t="inlineStr">
        <is>
          <t>DF</t>
        </is>
      </c>
      <c r="G54" s="43" t="inlineStr">
        <is>
          <t>Bộ</t>
        </is>
      </c>
      <c r="H54" s="53" t="n"/>
      <c r="I54" s="147" t="n">
        <v>1400000</v>
      </c>
      <c r="J54" s="147" t="n">
        <v>1500000</v>
      </c>
      <c r="K54" s="147" t="n">
        <v>1600000</v>
      </c>
      <c r="L54" s="53" t="n"/>
      <c r="M54" s="43" t="n"/>
      <c r="N54" s="43" t="n"/>
    </row>
    <row r="55" ht="30" customHeight="1">
      <c r="A55" s="45" t="n">
        <v>52</v>
      </c>
      <c r="B55" s="45" t="inlineStr">
        <is>
          <t>HH076540</t>
        </is>
      </c>
      <c r="C55" s="45" t="inlineStr">
        <is>
          <t>Ron bộ Isuzu 6HK1 (kim phun cơ) thép - NICE IN</t>
        </is>
      </c>
      <c r="D55" s="61" t="inlineStr">
        <is>
          <t>115</t>
        </is>
      </c>
      <c r="E55" s="45" t="inlineStr">
        <is>
          <t>ISUZU</t>
        </is>
      </c>
      <c r="F55" s="45" t="inlineStr">
        <is>
          <t>NICE IN</t>
        </is>
      </c>
      <c r="G55" s="45" t="inlineStr">
        <is>
          <t>Bộ</t>
        </is>
      </c>
      <c r="H55" s="54" t="n"/>
      <c r="I55" s="147" t="n">
        <v>1400000</v>
      </c>
      <c r="J55" s="147" t="n">
        <v>1500000</v>
      </c>
      <c r="K55" s="147" t="n">
        <v>1600000</v>
      </c>
      <c r="L55" s="54" t="n"/>
      <c r="M55" s="45" t="n"/>
      <c r="N55" s="45" t="n"/>
    </row>
    <row r="56" ht="30" customHeight="1">
      <c r="A56" s="43" t="n">
        <v>53</v>
      </c>
      <c r="B56" s="43" t="inlineStr">
        <is>
          <t>HH076539</t>
        </is>
      </c>
      <c r="C56" s="43" t="inlineStr">
        <is>
          <t>Ron bộ Isuzu 6HK1-T thép (kim phun điện) - NICE IN</t>
        </is>
      </c>
      <c r="D56" s="61" t="inlineStr">
        <is>
          <t>115</t>
        </is>
      </c>
      <c r="E56" s="43" t="inlineStr">
        <is>
          <t>ISUZU</t>
        </is>
      </c>
      <c r="F56" s="43" t="inlineStr">
        <is>
          <t>NICE IN</t>
        </is>
      </c>
      <c r="G56" s="43" t="inlineStr">
        <is>
          <t>Bộ</t>
        </is>
      </c>
      <c r="H56" s="53" t="n"/>
      <c r="I56" s="147" t="n">
        <v>1650000</v>
      </c>
      <c r="J56" s="147" t="n">
        <v>1750000</v>
      </c>
      <c r="K56" s="147" t="n">
        <v>1850000</v>
      </c>
      <c r="L56" s="53" t="n"/>
      <c r="M56" s="43" t="n"/>
      <c r="N56" s="43" t="n"/>
    </row>
    <row r="57" ht="30" customHeight="1">
      <c r="A57" s="45" t="n">
        <v>54</v>
      </c>
      <c r="B57" s="45" t="inlineStr">
        <is>
          <t>HH00762</t>
        </is>
      </c>
      <c r="C57" s="45" t="inlineStr">
        <is>
          <t>Ron bộ Isuzu 6RB1 - Thép - DF</t>
        </is>
      </c>
      <c r="D57" s="61" t="inlineStr">
        <is>
          <t>135</t>
        </is>
      </c>
      <c r="E57" s="45" t="inlineStr">
        <is>
          <t>ISUZU</t>
        </is>
      </c>
      <c r="F57" s="45" t="inlineStr">
        <is>
          <t>DF</t>
        </is>
      </c>
      <c r="G57" s="45" t="inlineStr">
        <is>
          <t>Bộ</t>
        </is>
      </c>
      <c r="H57" s="54" t="n"/>
      <c r="I57" s="54" t="n"/>
      <c r="J57" s="54" t="n"/>
      <c r="K57" s="54" t="n"/>
      <c r="L57" s="54" t="n"/>
      <c r="M57" s="45" t="n"/>
      <c r="N57" s="45" t="n"/>
    </row>
    <row r="58" ht="30" customHeight="1">
      <c r="A58" s="43" t="n">
        <v>55</v>
      </c>
      <c r="B58" s="43" t="inlineStr">
        <is>
          <t>HH070874</t>
        </is>
      </c>
      <c r="C58" s="43" t="inlineStr">
        <is>
          <t>Ron bộ Isuzu 6SD1 - Thép - DF</t>
        </is>
      </c>
      <c r="D58" s="61" t="inlineStr">
        <is>
          <t>120</t>
        </is>
      </c>
      <c r="E58" s="43" t="inlineStr">
        <is>
          <t>ISUZU</t>
        </is>
      </c>
      <c r="F58" s="43" t="inlineStr">
        <is>
          <t>DF</t>
        </is>
      </c>
      <c r="G58" s="43" t="inlineStr">
        <is>
          <t>Bộ</t>
        </is>
      </c>
      <c r="H58" s="53" t="n"/>
      <c r="I58" s="53" t="n"/>
      <c r="J58" s="53" t="n"/>
      <c r="K58" s="53" t="n"/>
      <c r="L58" s="53" t="n"/>
      <c r="M58" s="43" t="n"/>
      <c r="N58" s="43" t="n"/>
    </row>
    <row r="59" ht="30" customHeight="1">
      <c r="A59" s="45" t="n">
        <v>56</v>
      </c>
      <c r="B59" s="45" t="inlineStr">
        <is>
          <t>HH084239</t>
        </is>
      </c>
      <c r="C59" s="45" t="inlineStr">
        <is>
          <t>Ron bộ Isuzu 6WA1, Thép - DF</t>
        </is>
      </c>
      <c r="D59" s="61" t="n"/>
      <c r="E59" s="45" t="inlineStr">
        <is>
          <t>ISUZU</t>
        </is>
      </c>
      <c r="F59" s="45" t="inlineStr">
        <is>
          <t>DF</t>
        </is>
      </c>
      <c r="G59" s="45" t="inlineStr">
        <is>
          <t>Bộ</t>
        </is>
      </c>
      <c r="H59" s="54" t="n"/>
      <c r="I59" s="147" t="n">
        <v>3050000</v>
      </c>
      <c r="J59" s="147" t="n">
        <v>3250000</v>
      </c>
      <c r="K59" s="147" t="n">
        <v>3450000</v>
      </c>
      <c r="L59" s="54" t="n"/>
      <c r="M59" s="45" t="n"/>
      <c r="N59" s="45" t="n"/>
    </row>
    <row r="60" ht="30" customHeight="1">
      <c r="A60" s="43" t="n">
        <v>57</v>
      </c>
      <c r="B60" s="43" t="inlineStr">
        <is>
          <t>HH080447</t>
        </is>
      </c>
      <c r="C60" s="43" t="inlineStr">
        <is>
          <t>Ron bộ Isuzu 6WF1, Thép Inox (phớt 113*148) - NICE IN</t>
        </is>
      </c>
      <c r="D60" s="61" t="inlineStr">
        <is>
          <t>147</t>
        </is>
      </c>
      <c r="E60" s="43" t="inlineStr">
        <is>
          <t>ISUZU</t>
        </is>
      </c>
      <c r="F60" s="43" t="inlineStr">
        <is>
          <t>NICE IN</t>
        </is>
      </c>
      <c r="G60" s="43" t="inlineStr">
        <is>
          <t>Bộ</t>
        </is>
      </c>
      <c r="H60" s="53" t="n"/>
      <c r="I60" s="147" t="n">
        <v>3050000</v>
      </c>
      <c r="J60" s="147" t="n">
        <v>3250000</v>
      </c>
      <c r="K60" s="147" t="n">
        <v>3450000</v>
      </c>
      <c r="L60" s="53" t="n"/>
      <c r="M60" s="43" t="n"/>
      <c r="N60" s="43" t="n"/>
    </row>
    <row r="61" ht="30" customHeight="1">
      <c r="A61" s="45" t="n">
        <v>58</v>
      </c>
      <c r="B61" s="45" t="inlineStr">
        <is>
          <t>HH076462</t>
        </is>
      </c>
      <c r="C61" s="45" t="inlineStr">
        <is>
          <t>Ron bộ Isuzu 6WG1, Thép Inox (phớt 118*148) - NICE IN</t>
        </is>
      </c>
      <c r="D61" s="61" t="inlineStr">
        <is>
          <t>147</t>
        </is>
      </c>
      <c r="E61" s="45" t="inlineStr">
        <is>
          <t>ISUZU</t>
        </is>
      </c>
      <c r="F61" s="45" t="inlineStr">
        <is>
          <t>NICE IN</t>
        </is>
      </c>
      <c r="G61" s="45" t="inlineStr">
        <is>
          <t>Bộ</t>
        </is>
      </c>
      <c r="H61" s="54" t="n"/>
      <c r="I61" s="147" t="n">
        <v>2900000</v>
      </c>
      <c r="J61" s="147" t="n">
        <v>3100000</v>
      </c>
      <c r="K61" s="147" t="n">
        <v>3300000</v>
      </c>
      <c r="L61" s="54" t="n"/>
      <c r="M61" s="45" t="n"/>
      <c r="N61" s="45" t="n"/>
    </row>
    <row r="62" ht="30" customHeight="1">
      <c r="A62" s="43" t="n">
        <v>59</v>
      </c>
      <c r="B62" s="43" t="inlineStr">
        <is>
          <t>HH00763</t>
        </is>
      </c>
      <c r="C62" s="43" t="inlineStr">
        <is>
          <t>Ron bộ Isuzu C240 thép kẹp amiang - DF</t>
        </is>
      </c>
      <c r="D62" s="61" t="inlineStr">
        <is>
          <t>86</t>
        </is>
      </c>
      <c r="E62" s="43" t="inlineStr">
        <is>
          <t>ISUZU</t>
        </is>
      </c>
      <c r="F62" s="43" t="inlineStr">
        <is>
          <t>DF</t>
        </is>
      </c>
      <c r="G62" s="43" t="inlineStr">
        <is>
          <t>Bộ</t>
        </is>
      </c>
      <c r="H62" s="53" t="n"/>
      <c r="I62" s="53" t="n"/>
      <c r="J62" s="53" t="n"/>
      <c r="K62" s="53" t="n"/>
      <c r="L62" s="53" t="n"/>
      <c r="M62" s="43" t="n"/>
      <c r="N62" s="43" t="n"/>
    </row>
    <row r="63" ht="30" customHeight="1">
      <c r="A63" s="45" t="n">
        <v>60</v>
      </c>
      <c r="B63" s="45" t="inlineStr">
        <is>
          <t>HH082108</t>
        </is>
      </c>
      <c r="C63" s="45" t="inlineStr">
        <is>
          <t>Ron bộ Isuzu DA120/ DA640 (ASB amiang) - MASAKO</t>
        </is>
      </c>
      <c r="D63" s="61" t="inlineStr">
        <is>
          <t>100</t>
        </is>
      </c>
      <c r="E63" s="45" t="inlineStr">
        <is>
          <t>ISUZU</t>
        </is>
      </c>
      <c r="F63" s="45" t="inlineStr">
        <is>
          <t>MASAKO</t>
        </is>
      </c>
      <c r="G63" s="45" t="inlineStr">
        <is>
          <t>Bộ</t>
        </is>
      </c>
      <c r="H63" s="54" t="n"/>
      <c r="I63" s="147" t="n">
        <v>780000</v>
      </c>
      <c r="J63" s="147" t="n">
        <v>835000</v>
      </c>
      <c r="K63" s="147" t="n">
        <v>890000</v>
      </c>
      <c r="L63" s="54" t="n"/>
      <c r="M63" s="45" t="n"/>
      <c r="N63" s="45" t="n"/>
    </row>
    <row r="64" ht="30" customHeight="1">
      <c r="A64" s="43" t="n">
        <v>61</v>
      </c>
      <c r="B64" s="43" t="inlineStr">
        <is>
          <t>HH076067</t>
        </is>
      </c>
      <c r="C64" s="43" t="inlineStr">
        <is>
          <t>Ron bộ Isuzu DA120/DA640, Metal - thép kẹp amiang - MASAKO</t>
        </is>
      </c>
      <c r="D64" s="61" t="inlineStr">
        <is>
          <t>100</t>
        </is>
      </c>
      <c r="E64" s="43" t="inlineStr">
        <is>
          <t>ISUZU</t>
        </is>
      </c>
      <c r="F64" s="43" t="inlineStr">
        <is>
          <t>MASAKO</t>
        </is>
      </c>
      <c r="G64" s="43" t="inlineStr">
        <is>
          <t>Bộ</t>
        </is>
      </c>
      <c r="H64" s="53" t="n"/>
      <c r="I64" s="147" t="n">
        <v>800000</v>
      </c>
      <c r="J64" s="147" t="n">
        <v>860000</v>
      </c>
      <c r="K64" s="147" t="n">
        <v>920000</v>
      </c>
      <c r="L64" s="53" t="n"/>
      <c r="M64" s="43" t="n"/>
      <c r="N64" s="43" t="n"/>
    </row>
    <row r="65" ht="30" customHeight="1">
      <c r="A65" s="139" t="n"/>
      <c r="B65" s="139" t="n"/>
      <c r="C65" s="75" t="inlineStr">
        <is>
          <t>◆ MAZDA KIA  (10 sản phẩm)</t>
        </is>
      </c>
      <c r="D65" s="61" t="n"/>
      <c r="E65" s="139" t="n"/>
      <c r="F65" s="139" t="n"/>
      <c r="G65" s="139" t="n"/>
      <c r="H65" s="140" t="n"/>
      <c r="I65" s="140" t="n"/>
      <c r="J65" s="140" t="n"/>
      <c r="K65" s="140" t="n"/>
      <c r="L65" s="140" t="n"/>
      <c r="M65" s="139" t="n"/>
      <c r="N65" s="139" t="n"/>
    </row>
    <row r="66" ht="30" customHeight="1">
      <c r="A66" s="43" t="n">
        <v>62</v>
      </c>
      <c r="B66" s="43" t="inlineStr">
        <is>
          <t>HH073379</t>
        </is>
      </c>
      <c r="C66" s="43" t="inlineStr">
        <is>
          <t>Ron bộ Kia Bongo/KJ  thép (đời điện) - CADA</t>
        </is>
      </c>
      <c r="D66" s="61" t="n"/>
      <c r="E66" s="43" t="inlineStr">
        <is>
          <t>MAZDA KIA</t>
        </is>
      </c>
      <c r="F66" s="43" t="inlineStr">
        <is>
          <t>CADA</t>
        </is>
      </c>
      <c r="G66" s="43" t="inlineStr">
        <is>
          <t>Bộ</t>
        </is>
      </c>
      <c r="H66" s="53" t="n"/>
      <c r="I66" s="53" t="n"/>
      <c r="J66" s="53" t="n"/>
      <c r="K66" s="53" t="n"/>
      <c r="L66" s="53" t="n"/>
      <c r="M66" s="43" t="n"/>
      <c r="N66" s="43" t="n"/>
    </row>
    <row r="67" ht="30" customHeight="1">
      <c r="A67" s="45" t="n">
        <v>63</v>
      </c>
      <c r="B67" s="45" t="inlineStr">
        <is>
          <t>HH084237</t>
        </is>
      </c>
      <c r="C67" s="45" t="inlineStr">
        <is>
          <t>Ron bộ Kia J3/ Bongo (Direct injection - đời cơ), Thép - DF</t>
        </is>
      </c>
      <c r="D67" s="61" t="n"/>
      <c r="E67" s="45" t="inlineStr">
        <is>
          <t>MAZDA KIA</t>
        </is>
      </c>
      <c r="F67" s="45" t="inlineStr">
        <is>
          <t>DF</t>
        </is>
      </c>
      <c r="G67" s="45" t="inlineStr">
        <is>
          <t>Bộ</t>
        </is>
      </c>
      <c r="H67" s="54" t="n"/>
      <c r="I67" s="147" t="n">
        <v>660000</v>
      </c>
      <c r="J67" s="147" t="n">
        <v>700000</v>
      </c>
      <c r="K67" s="147" t="n">
        <v>750000</v>
      </c>
      <c r="L67" s="54" t="n"/>
      <c r="M67" s="45" t="n"/>
      <c r="N67" s="45" t="n"/>
    </row>
    <row r="68" ht="30" customHeight="1">
      <c r="A68" s="43" t="n">
        <v>64</v>
      </c>
      <c r="B68" s="43" t="inlineStr">
        <is>
          <t>HH074788</t>
        </is>
      </c>
      <c r="C68" s="43" t="inlineStr">
        <is>
          <t>Ron bộ Kia JS, Graphite - DF</t>
        </is>
      </c>
      <c r="D68" s="61" t="n"/>
      <c r="E68" s="43" t="inlineStr">
        <is>
          <t>MAZDA KIA</t>
        </is>
      </c>
      <c r="F68" s="43" t="inlineStr">
        <is>
          <t>DF</t>
        </is>
      </c>
      <c r="G68" s="43" t="inlineStr">
        <is>
          <t>Bộ</t>
        </is>
      </c>
      <c r="H68" s="53" t="n"/>
      <c r="I68" s="53" t="n"/>
      <c r="J68" s="53" t="n"/>
      <c r="K68" s="53" t="n"/>
      <c r="L68" s="53" t="n"/>
      <c r="M68" s="43" t="n"/>
      <c r="N68" s="43" t="n"/>
    </row>
    <row r="69" ht="30" customHeight="1">
      <c r="A69" s="45" t="n">
        <v>65</v>
      </c>
      <c r="B69" s="45" t="inlineStr">
        <is>
          <t>HH074787</t>
        </is>
      </c>
      <c r="C69" s="45" t="inlineStr">
        <is>
          <t>Ron bộ Kia JT (Graphite) - DF</t>
        </is>
      </c>
      <c r="D69" s="61" t="inlineStr">
        <is>
          <t>98</t>
        </is>
      </c>
      <c r="E69" s="45" t="inlineStr">
        <is>
          <t>MAZDA KIA</t>
        </is>
      </c>
      <c r="F69" s="45" t="inlineStr">
        <is>
          <t>DF</t>
        </is>
      </c>
      <c r="G69" s="45" t="inlineStr">
        <is>
          <t>Bộ</t>
        </is>
      </c>
      <c r="H69" s="54" t="n"/>
      <c r="I69" s="54" t="n"/>
      <c r="J69" s="54" t="n"/>
      <c r="K69" s="54" t="n"/>
      <c r="L69" s="54" t="n"/>
      <c r="M69" s="45" t="n"/>
      <c r="N69" s="45" t="n"/>
    </row>
    <row r="70" ht="30" customHeight="1">
      <c r="A70" s="43" t="n">
        <v>66</v>
      </c>
      <c r="B70" s="43" t="inlineStr">
        <is>
          <t>HH076285</t>
        </is>
      </c>
      <c r="C70" s="43" t="inlineStr">
        <is>
          <t>Ron bộ Kia JTA/ JT, graphite - MASAKO</t>
        </is>
      </c>
      <c r="D70" s="61" t="inlineStr">
        <is>
          <t>98</t>
        </is>
      </c>
      <c r="E70" s="43" t="inlineStr">
        <is>
          <t>MAZDA KIA</t>
        </is>
      </c>
      <c r="F70" s="43" t="inlineStr">
        <is>
          <t>MASAKO</t>
        </is>
      </c>
      <c r="G70" s="43" t="inlineStr">
        <is>
          <t>Bộ</t>
        </is>
      </c>
      <c r="H70" s="53" t="n"/>
      <c r="I70" s="147" t="n">
        <v>370000</v>
      </c>
      <c r="J70" s="147" t="n">
        <v>395000</v>
      </c>
      <c r="K70" s="147" t="n">
        <v>420000</v>
      </c>
      <c r="L70" s="53" t="n"/>
      <c r="M70" s="43" t="n"/>
      <c r="N70" s="43" t="n"/>
    </row>
    <row r="71" ht="30" customHeight="1">
      <c r="A71" s="45" t="n">
        <v>67</v>
      </c>
      <c r="B71" s="45" t="inlineStr">
        <is>
          <t>HH084250</t>
        </is>
      </c>
      <c r="C71" s="45" t="inlineStr">
        <is>
          <t>Ron bộ Kia K4100/ E4100 ZB, ASB amiang - DF</t>
        </is>
      </c>
      <c r="D71" s="61" t="inlineStr">
        <is>
          <t>92</t>
        </is>
      </c>
      <c r="E71" s="45" t="inlineStr">
        <is>
          <t>MAZDA KIA</t>
        </is>
      </c>
      <c r="F71" s="45" t="inlineStr">
        <is>
          <t>DF</t>
        </is>
      </c>
      <c r="G71" s="45" t="inlineStr">
        <is>
          <t>Cái</t>
        </is>
      </c>
      <c r="H71" s="54" t="n"/>
      <c r="I71" s="147" t="n">
        <v>360000</v>
      </c>
      <c r="J71" s="147" t="n">
        <v>380000</v>
      </c>
      <c r="K71" s="147" t="n">
        <v>400000</v>
      </c>
      <c r="L71" s="54" t="n"/>
      <c r="M71" s="45" t="n"/>
      <c r="N71" s="45" t="n"/>
    </row>
    <row r="72" ht="30" customHeight="1">
      <c r="A72" s="43" t="n">
        <v>68</v>
      </c>
      <c r="B72" s="43" t="inlineStr">
        <is>
          <t>HH084238</t>
        </is>
      </c>
      <c r="C72" s="43" t="inlineStr">
        <is>
          <t>Ron bộ Kia KJ/ J3/ Bongo (Electronic injection - đời điện), Thép - DF</t>
        </is>
      </c>
      <c r="D72" s="61" t="n"/>
      <c r="E72" s="43" t="inlineStr">
        <is>
          <t>MAZDA KIA</t>
        </is>
      </c>
      <c r="F72" s="43" t="inlineStr">
        <is>
          <t>DF</t>
        </is>
      </c>
      <c r="G72" s="43" t="inlineStr">
        <is>
          <t>Bộ</t>
        </is>
      </c>
      <c r="H72" s="53" t="n"/>
      <c r="I72" s="147" t="n">
        <v>760000</v>
      </c>
      <c r="J72" s="147" t="n">
        <v>810000</v>
      </c>
      <c r="K72" s="147" t="n">
        <v>860000</v>
      </c>
      <c r="L72" s="53" t="n"/>
      <c r="M72" s="43" t="n"/>
      <c r="N72" s="43" t="n"/>
    </row>
    <row r="73" ht="30" customHeight="1">
      <c r="A73" s="45" t="n">
        <v>69</v>
      </c>
      <c r="B73" s="45" t="inlineStr">
        <is>
          <t>HH073885</t>
        </is>
      </c>
      <c r="C73" s="45" t="inlineStr">
        <is>
          <t>Ron bộ Mazda (K2400) - PACIFIC</t>
        </is>
      </c>
      <c r="D73" s="61" t="inlineStr">
        <is>
          <t>92</t>
        </is>
      </c>
      <c r="E73" s="45" t="inlineStr">
        <is>
          <t>MAZDA KIA</t>
        </is>
      </c>
      <c r="F73" s="45" t="inlineStr">
        <is>
          <t>PACIFIC</t>
        </is>
      </c>
      <c r="G73" s="45" t="inlineStr">
        <is>
          <t>Bộ</t>
        </is>
      </c>
      <c r="H73" s="54" t="n"/>
      <c r="I73" s="54" t="n"/>
      <c r="J73" s="54" t="n"/>
      <c r="K73" s="54" t="n"/>
      <c r="L73" s="54" t="n"/>
      <c r="M73" s="45" t="n"/>
      <c r="N73" s="45" t="n"/>
    </row>
    <row r="74" ht="30" customHeight="1">
      <c r="A74" s="43" t="n">
        <v>70</v>
      </c>
      <c r="B74" s="43" t="inlineStr">
        <is>
          <t>HH00458</t>
        </is>
      </c>
      <c r="C74" s="43" t="inlineStr">
        <is>
          <t>Ron bộ mazda-S5/Kia25 bơm nhớt đầu (XA/T2500) - CGP/ REISSE</t>
        </is>
      </c>
      <c r="D74" s="61" t="inlineStr">
        <is>
          <t>88.9</t>
        </is>
      </c>
      <c r="E74" s="43" t="inlineStr">
        <is>
          <t>MAZDA KIA</t>
        </is>
      </c>
      <c r="F74" s="43" t="inlineStr">
        <is>
          <t>CGP/ REISSE</t>
        </is>
      </c>
      <c r="G74" s="43" t="inlineStr">
        <is>
          <t>Bộ</t>
        </is>
      </c>
      <c r="H74" s="53" t="n"/>
      <c r="I74" s="53" t="n"/>
      <c r="J74" s="53" t="n"/>
      <c r="K74" s="53" t="n"/>
      <c r="L74" s="53" t="n"/>
      <c r="M74" s="43" t="n"/>
      <c r="N74" s="43" t="n"/>
    </row>
    <row r="75" ht="30" customHeight="1">
      <c r="A75" s="45" t="n">
        <v>71</v>
      </c>
      <c r="B75" s="45" t="inlineStr">
        <is>
          <t>HH081626</t>
        </is>
      </c>
      <c r="C75" s="45" t="inlineStr">
        <is>
          <t>Ron bộ mazda-S5/XA/T2500 - Pacific</t>
        </is>
      </c>
      <c r="D75" s="61" t="inlineStr">
        <is>
          <t>88.9</t>
        </is>
      </c>
      <c r="E75" s="45" t="inlineStr">
        <is>
          <t>MAZDA KIA</t>
        </is>
      </c>
      <c r="F75" s="45" t="inlineStr">
        <is>
          <t>Pacific</t>
        </is>
      </c>
      <c r="G75" s="45" t="inlineStr">
        <is>
          <t>Bộ</t>
        </is>
      </c>
      <c r="H75" s="54" t="n"/>
      <c r="I75" s="54" t="n"/>
      <c r="J75" s="54" t="n"/>
      <c r="K75" s="54" t="n"/>
      <c r="L75" s="54" t="n"/>
      <c r="M75" s="45" t="n"/>
      <c r="N75" s="45" t="n"/>
    </row>
    <row r="76" ht="30" customHeight="1">
      <c r="A76" s="139" t="n"/>
      <c r="B76" s="139" t="n"/>
      <c r="C76" s="75" t="inlineStr">
        <is>
          <t>◆ KOMATSU  (24 sản phẩm)</t>
        </is>
      </c>
      <c r="D76" s="61" t="n"/>
      <c r="E76" s="139" t="n"/>
      <c r="F76" s="139" t="n"/>
      <c r="G76" s="139" t="n"/>
      <c r="H76" s="140" t="n"/>
      <c r="I76" s="140" t="n"/>
      <c r="J76" s="140" t="n"/>
      <c r="K76" s="140" t="n"/>
      <c r="L76" s="140" t="n"/>
      <c r="M76" s="139" t="n"/>
      <c r="N76" s="139" t="n"/>
    </row>
    <row r="77" ht="30" customHeight="1">
      <c r="A77" s="45" t="n">
        <v>72</v>
      </c>
      <c r="B77" s="45" t="inlineStr">
        <is>
          <t>HH084230</t>
        </is>
      </c>
      <c r="C77" s="45" t="inlineStr">
        <is>
          <t>Ron bộ Dưới (Bottom) Komatsu SA12V140 (140 - 12 máy, S12D140) - DF</t>
        </is>
      </c>
      <c r="D77" s="61" t="n"/>
      <c r="E77" s="45" t="inlineStr">
        <is>
          <t>KOMATSU</t>
        </is>
      </c>
      <c r="F77" s="45" t="inlineStr">
        <is>
          <t>DF</t>
        </is>
      </c>
      <c r="G77" s="45" t="inlineStr">
        <is>
          <t>Bộ</t>
        </is>
      </c>
      <c r="H77" s="54" t="n"/>
      <c r="I77" s="147" t="n">
        <v>4300000</v>
      </c>
      <c r="J77" s="147" t="n">
        <v>4600000</v>
      </c>
      <c r="K77" s="147" t="n">
        <v>4900000</v>
      </c>
      <c r="L77" s="54" t="n"/>
      <c r="M77" s="45" t="n"/>
      <c r="N77" s="45" t="n"/>
    </row>
    <row r="78" ht="30" customHeight="1">
      <c r="A78" s="43" t="n">
        <v>73</v>
      </c>
      <c r="B78" s="43" t="inlineStr">
        <is>
          <t>HH070302</t>
        </is>
      </c>
      <c r="C78" s="43" t="inlineStr">
        <is>
          <t>Ron bộ KOMATSU-4D105-1 (6130-K1-3012+) - CGP</t>
        </is>
      </c>
      <c r="D78" s="61" t="inlineStr">
        <is>
          <t>104/105</t>
        </is>
      </c>
      <c r="E78" s="43" t="inlineStr">
        <is>
          <t>KOMATSU</t>
        </is>
      </c>
      <c r="F78" s="43" t="inlineStr">
        <is>
          <t>CGP</t>
        </is>
      </c>
      <c r="G78" s="43" t="inlineStr">
        <is>
          <t>Bộ</t>
        </is>
      </c>
      <c r="H78" s="53" t="n"/>
      <c r="I78" s="53" t="n"/>
      <c r="J78" s="53" t="n"/>
      <c r="K78" s="53" t="n"/>
      <c r="L78" s="53" t="n"/>
      <c r="M78" s="43" t="n"/>
      <c r="N78" s="43" t="n"/>
    </row>
    <row r="79" ht="30" customHeight="1">
      <c r="A79" s="45" t="n">
        <v>74</v>
      </c>
      <c r="B79" s="45" t="inlineStr">
        <is>
          <t>HH00973</t>
        </is>
      </c>
      <c r="C79" s="45" t="inlineStr">
        <is>
          <t>Ron bộ KOMATSU-6D95, giấy CGP (NK) 6206-K1-3012+</t>
        </is>
      </c>
      <c r="D79" s="61" t="inlineStr">
        <is>
          <t>104</t>
        </is>
      </c>
      <c r="E79" s="45" t="inlineStr">
        <is>
          <t>KOMATSU</t>
        </is>
      </c>
      <c r="F79" s="45" t="n"/>
      <c r="G79" s="45" t="inlineStr">
        <is>
          <t>Bộ</t>
        </is>
      </c>
      <c r="H79" s="54" t="n"/>
      <c r="I79" s="54" t="n"/>
      <c r="J79" s="54" t="n"/>
      <c r="K79" s="54" t="n"/>
      <c r="L79" s="54" t="n"/>
      <c r="M79" s="45" t="n"/>
      <c r="N79" s="45" t="n"/>
    </row>
    <row r="80" ht="30" customHeight="1">
      <c r="A80" s="43" t="n">
        <v>75</v>
      </c>
      <c r="B80" s="43" t="inlineStr">
        <is>
          <t>HH080753</t>
        </is>
      </c>
      <c r="C80" s="43" t="inlineStr">
        <is>
          <t>Ron bộ Komatsu 3D95, GP - MASAKO</t>
        </is>
      </c>
      <c r="D80" s="61" t="n"/>
      <c r="E80" s="43" t="inlineStr">
        <is>
          <t>KOMATSU</t>
        </is>
      </c>
      <c r="F80" s="43" t="inlineStr">
        <is>
          <t>MASAKO</t>
        </is>
      </c>
      <c r="G80" s="43" t="inlineStr">
        <is>
          <t>Bộ</t>
        </is>
      </c>
      <c r="H80" s="53" t="n"/>
      <c r="I80" s="147" t="n">
        <v>580000</v>
      </c>
      <c r="J80" s="147" t="n">
        <v>620000</v>
      </c>
      <c r="K80" s="147" t="n">
        <v>660000</v>
      </c>
      <c r="L80" s="53" t="n"/>
      <c r="M80" s="43" t="n"/>
      <c r="N80" s="43" t="n"/>
    </row>
    <row r="81" ht="30" customHeight="1">
      <c r="A81" s="45" t="n">
        <v>76</v>
      </c>
      <c r="B81" s="45" t="inlineStr">
        <is>
          <t>HH076748</t>
        </is>
      </c>
      <c r="C81" s="45" t="inlineStr">
        <is>
          <t>Ron bộ Komatsu 4D105-3 amiang - MASAKO</t>
        </is>
      </c>
      <c r="D81" s="61" t="inlineStr">
        <is>
          <t>105</t>
        </is>
      </c>
      <c r="E81" s="45" t="inlineStr">
        <is>
          <t>KOMATSU</t>
        </is>
      </c>
      <c r="F81" s="45" t="inlineStr">
        <is>
          <t>MASAKO</t>
        </is>
      </c>
      <c r="G81" s="45" t="inlineStr">
        <is>
          <t>Bộ</t>
        </is>
      </c>
      <c r="H81" s="54" t="n"/>
      <c r="I81" s="147" t="n">
        <v>750000</v>
      </c>
      <c r="J81" s="147" t="n">
        <v>800000</v>
      </c>
      <c r="K81" s="147" t="n">
        <v>860000</v>
      </c>
      <c r="L81" s="54" t="n"/>
      <c r="M81" s="45" t="n"/>
      <c r="N81" s="45" t="n"/>
    </row>
    <row r="82" ht="30" customHeight="1">
      <c r="A82" s="43" t="n">
        <v>77</v>
      </c>
      <c r="B82" s="43" t="inlineStr">
        <is>
          <t>HH00750</t>
        </is>
      </c>
      <c r="C82" s="43" t="inlineStr">
        <is>
          <t>Ron bộ Komatsu 4D105-3, amiang - DF</t>
        </is>
      </c>
      <c r="D82" s="61" t="inlineStr">
        <is>
          <t>105</t>
        </is>
      </c>
      <c r="E82" s="43" t="inlineStr">
        <is>
          <t>KOMATSU</t>
        </is>
      </c>
      <c r="F82" s="43" t="inlineStr">
        <is>
          <t>DF</t>
        </is>
      </c>
      <c r="G82" s="43" t="inlineStr">
        <is>
          <t>Bộ</t>
        </is>
      </c>
      <c r="H82" s="53" t="n"/>
      <c r="I82" s="147" t="n">
        <v>720000</v>
      </c>
      <c r="J82" s="147" t="n">
        <v>770000</v>
      </c>
      <c r="K82" s="147" t="n">
        <v>820000</v>
      </c>
      <c r="L82" s="53" t="n"/>
      <c r="M82" s="43" t="n"/>
      <c r="N82" s="43" t="n"/>
    </row>
    <row r="83" ht="30" customHeight="1">
      <c r="A83" s="45" t="n">
        <v>78</v>
      </c>
      <c r="B83" s="45" t="inlineStr">
        <is>
          <t>HH076822</t>
        </is>
      </c>
      <c r="C83" s="45" t="inlineStr">
        <is>
          <t>Ron bộ Komatsu 4D105-5, amiang (S4D105) - MASAKO (650/90.740)</t>
        </is>
      </c>
      <c r="D83" s="61" t="inlineStr">
        <is>
          <t>105</t>
        </is>
      </c>
      <c r="E83" s="45" t="inlineStr">
        <is>
          <t>KOMATSU</t>
        </is>
      </c>
      <c r="F83" s="45" t="inlineStr">
        <is>
          <t>MASAKO (650/90.740)</t>
        </is>
      </c>
      <c r="G83" s="45" t="inlineStr">
        <is>
          <t>Bộ</t>
        </is>
      </c>
      <c r="H83" s="54" t="n"/>
      <c r="I83" s="147" t="n">
        <v>650000</v>
      </c>
      <c r="J83" s="147" t="n">
        <v>690000</v>
      </c>
      <c r="K83" s="147" t="n">
        <v>740000</v>
      </c>
      <c r="L83" s="54" t="n"/>
      <c r="M83" s="45" t="n"/>
      <c r="N83" s="45" t="n"/>
    </row>
    <row r="84" ht="30" customHeight="1">
      <c r="A84" s="43" t="n">
        <v>79</v>
      </c>
      <c r="B84" s="43" t="inlineStr">
        <is>
          <t>HH00758</t>
        </is>
      </c>
      <c r="C84" s="43" t="inlineStr">
        <is>
          <t>Ron bộ Komatsu 4D120, thép, phớt môi nỉ - DF</t>
        </is>
      </c>
      <c r="D84" s="61" t="inlineStr">
        <is>
          <t>120</t>
        </is>
      </c>
      <c r="E84" s="43" t="inlineStr">
        <is>
          <t>KOMATSU</t>
        </is>
      </c>
      <c r="F84" s="43" t="inlineStr">
        <is>
          <t>DF</t>
        </is>
      </c>
      <c r="G84" s="43" t="inlineStr">
        <is>
          <t>Bộ</t>
        </is>
      </c>
      <c r="H84" s="53" t="n"/>
      <c r="I84" s="147" t="n">
        <v>1010000</v>
      </c>
      <c r="J84" s="147" t="n">
        <v>1080000</v>
      </c>
      <c r="K84" s="147" t="n">
        <v>1150000</v>
      </c>
      <c r="L84" s="53" t="n"/>
      <c r="M84" s="43" t="n"/>
      <c r="N84" s="43" t="n"/>
    </row>
    <row r="85" ht="30" customHeight="1">
      <c r="A85" s="45" t="n">
        <v>80</v>
      </c>
      <c r="B85" s="45" t="inlineStr">
        <is>
          <t>HH0623</t>
        </is>
      </c>
      <c r="C85" s="45" t="inlineStr">
        <is>
          <t>Ron bộ Komatsu 4D130, thép, phớt môi nỉ - DF</t>
        </is>
      </c>
      <c r="D85" s="61" t="inlineStr">
        <is>
          <t>130</t>
        </is>
      </c>
      <c r="E85" s="45" t="inlineStr">
        <is>
          <t>KOMATSU</t>
        </is>
      </c>
      <c r="F85" s="45" t="inlineStr">
        <is>
          <t>DF</t>
        </is>
      </c>
      <c r="G85" s="45" t="inlineStr">
        <is>
          <t>Bộ</t>
        </is>
      </c>
      <c r="H85" s="54" t="n"/>
      <c r="I85" s="147" t="n">
        <v>1010000</v>
      </c>
      <c r="J85" s="147" t="n">
        <v>1080000</v>
      </c>
      <c r="K85" s="147" t="n">
        <v>1150000</v>
      </c>
      <c r="L85" s="54" t="n"/>
      <c r="M85" s="45" t="n"/>
      <c r="N85" s="45" t="n"/>
    </row>
    <row r="86" ht="30" customHeight="1">
      <c r="A86" s="43" t="n">
        <v>81</v>
      </c>
      <c r="B86" s="43" t="inlineStr">
        <is>
          <t>HH00977</t>
        </is>
      </c>
      <c r="C86" s="43" t="inlineStr">
        <is>
          <t>Ron bộ Komatsu 4D94 (D20/D21-5) - Amiang - DF</t>
        </is>
      </c>
      <c r="D86" s="61" t="inlineStr">
        <is>
          <t>94</t>
        </is>
      </c>
      <c r="E86" s="43" t="inlineStr">
        <is>
          <t>KOMATSU</t>
        </is>
      </c>
      <c r="F86" s="43" t="inlineStr">
        <is>
          <t>DF</t>
        </is>
      </c>
      <c r="G86" s="43" t="inlineStr">
        <is>
          <t>Bộ</t>
        </is>
      </c>
      <c r="H86" s="53" t="n"/>
      <c r="I86" s="147" t="n">
        <v>600000</v>
      </c>
      <c r="J86" s="147" t="n">
        <v>660000</v>
      </c>
      <c r="K86" s="147" t="n">
        <v>720000</v>
      </c>
      <c r="L86" s="53" t="n"/>
      <c r="M86" s="43" t="n"/>
      <c r="N86" s="43" t="n"/>
    </row>
    <row r="87" ht="30" customHeight="1">
      <c r="A87" s="45" t="n">
        <v>82</v>
      </c>
      <c r="B87" s="45" t="inlineStr">
        <is>
          <t>HH00974</t>
        </is>
      </c>
      <c r="C87" s="45" t="inlineStr">
        <is>
          <t>Ron bộ Komatsu 4D95 (Graphite) - DF</t>
        </is>
      </c>
      <c r="D87" s="61" t="inlineStr">
        <is>
          <t>95</t>
        </is>
      </c>
      <c r="E87" s="45" t="inlineStr">
        <is>
          <t>KOMATSU</t>
        </is>
      </c>
      <c r="F87" s="45" t="inlineStr">
        <is>
          <t>DF</t>
        </is>
      </c>
      <c r="G87" s="45" t="inlineStr">
        <is>
          <t>Bộ</t>
        </is>
      </c>
      <c r="H87" s="54" t="n"/>
      <c r="I87" s="147" t="n">
        <v>500000</v>
      </c>
      <c r="J87" s="147" t="n">
        <v>540000</v>
      </c>
      <c r="K87" s="147" t="n">
        <v>580000</v>
      </c>
      <c r="L87" s="54" t="n"/>
      <c r="M87" s="45" t="n"/>
      <c r="N87" s="45" t="n"/>
    </row>
    <row r="88" ht="30" customHeight="1">
      <c r="A88" s="43" t="n">
        <v>83</v>
      </c>
      <c r="B88" s="43" t="inlineStr">
        <is>
          <t>HH076538</t>
        </is>
      </c>
      <c r="C88" s="43" t="inlineStr">
        <is>
          <t>Ron bộ Komatsu 6D108/S6D108 Thép Inox - NICE IN</t>
        </is>
      </c>
      <c r="D88" s="61" t="inlineStr">
        <is>
          <t>108</t>
        </is>
      </c>
      <c r="E88" s="43" t="inlineStr">
        <is>
          <t>KOMATSU</t>
        </is>
      </c>
      <c r="F88" s="43" t="inlineStr">
        <is>
          <t>NICE IN</t>
        </is>
      </c>
      <c r="G88" s="43" t="inlineStr">
        <is>
          <t>Bộ</t>
        </is>
      </c>
      <c r="H88" s="53" t="n"/>
      <c r="I88" s="147" t="n">
        <v>1350000</v>
      </c>
      <c r="J88" s="147" t="n">
        <v>1420000</v>
      </c>
      <c r="K88" s="147" t="n">
        <v>1500000</v>
      </c>
      <c r="L88" s="53" t="n"/>
      <c r="M88" s="43" t="n"/>
      <c r="N88" s="43" t="n"/>
    </row>
    <row r="89" ht="30" customHeight="1">
      <c r="A89" s="45" t="n">
        <v>84</v>
      </c>
      <c r="B89" s="45" t="inlineStr">
        <is>
          <t>HH071819</t>
        </is>
      </c>
      <c r="C89" s="45" t="inlineStr">
        <is>
          <t>Ron bộ Komatsu 6D110 / S6D110 - Thép - DF</t>
        </is>
      </c>
      <c r="D89" s="61" t="inlineStr">
        <is>
          <t>110</t>
        </is>
      </c>
      <c r="E89" s="45" t="inlineStr">
        <is>
          <t>KOMATSU</t>
        </is>
      </c>
      <c r="F89" s="45" t="inlineStr">
        <is>
          <t>DF</t>
        </is>
      </c>
      <c r="G89" s="45" t="inlineStr">
        <is>
          <t>Bộ</t>
        </is>
      </c>
      <c r="H89" s="54" t="n"/>
      <c r="I89" s="54" t="n"/>
      <c r="J89" s="54" t="n"/>
      <c r="K89" s="54" t="n"/>
      <c r="L89" s="54" t="n"/>
      <c r="M89" s="45" t="n"/>
      <c r="N89" s="45" t="n"/>
    </row>
    <row r="90" ht="30" customHeight="1">
      <c r="A90" s="43" t="n">
        <v>85</v>
      </c>
      <c r="B90" s="43" t="inlineStr">
        <is>
          <t>HH00756</t>
        </is>
      </c>
      <c r="C90" s="43" t="inlineStr">
        <is>
          <t>Ron bộ Komatsu 6D125-O/ S6D125, thép, 15 lỗ - DF</t>
        </is>
      </c>
      <c r="D90" s="61" t="inlineStr">
        <is>
          <t>125</t>
        </is>
      </c>
      <c r="E90" s="43" t="inlineStr">
        <is>
          <t>KOMATSU</t>
        </is>
      </c>
      <c r="F90" s="43" t="inlineStr">
        <is>
          <t>DF</t>
        </is>
      </c>
      <c r="G90" s="43" t="inlineStr">
        <is>
          <t>Bộ</t>
        </is>
      </c>
      <c r="H90" s="53" t="n"/>
      <c r="I90" s="53" t="n"/>
      <c r="J90" s="53" t="n"/>
      <c r="K90" s="53" t="n"/>
      <c r="L90" s="53" t="n"/>
      <c r="M90" s="43" t="n"/>
      <c r="N90" s="43" t="n"/>
    </row>
    <row r="91" ht="30" customHeight="1">
      <c r="A91" s="45" t="n">
        <v>86</v>
      </c>
      <c r="B91" s="45" t="inlineStr">
        <is>
          <t>HH083013</t>
        </is>
      </c>
      <c r="C91" s="45" t="inlineStr">
        <is>
          <t>Ron bộ Komatsu S4D102/ 4D102/ 4BT/ PC120-6 (Kim loại) - NICE IN</t>
        </is>
      </c>
      <c r="D91" s="61" t="inlineStr">
        <is>
          <t>102</t>
        </is>
      </c>
      <c r="E91" s="45" t="inlineStr">
        <is>
          <t>KOMATSU</t>
        </is>
      </c>
      <c r="F91" s="45" t="inlineStr">
        <is>
          <t>NICE IN</t>
        </is>
      </c>
      <c r="G91" s="45" t="inlineStr">
        <is>
          <t>Bộ</t>
        </is>
      </c>
      <c r="H91" s="54" t="n"/>
      <c r="I91" s="147" t="n">
        <v>1200000</v>
      </c>
      <c r="J91" s="147" t="n">
        <v>1300000</v>
      </c>
      <c r="K91" s="147" t="n">
        <v>1400000</v>
      </c>
      <c r="L91" s="54" t="n"/>
      <c r="M91" s="45" t="n"/>
      <c r="N91" s="45" t="n"/>
    </row>
    <row r="92" ht="30" customHeight="1">
      <c r="A92" s="43" t="n">
        <v>87</v>
      </c>
      <c r="B92" s="43" t="inlineStr">
        <is>
          <t>HH00125</t>
        </is>
      </c>
      <c r="C92" s="43" t="inlineStr">
        <is>
          <t>Ron bộ Komatsu S4D102/PC120-6 (4D102/4BT) - Kim loại - DF</t>
        </is>
      </c>
      <c r="D92" s="61" t="inlineStr">
        <is>
          <t>102</t>
        </is>
      </c>
      <c r="E92" s="43" t="inlineStr">
        <is>
          <t>KOMATSU</t>
        </is>
      </c>
      <c r="F92" s="43" t="inlineStr">
        <is>
          <t>DF</t>
        </is>
      </c>
      <c r="G92" s="43" t="inlineStr">
        <is>
          <t>Bộ</t>
        </is>
      </c>
      <c r="H92" s="53" t="n"/>
      <c r="I92" s="53" t="n"/>
      <c r="J92" s="53" t="n"/>
      <c r="K92" s="53" t="n"/>
      <c r="L92" s="53" t="n"/>
      <c r="M92" s="43" t="n"/>
      <c r="N92" s="43" t="n"/>
    </row>
    <row r="93" ht="30" customHeight="1">
      <c r="A93" s="45" t="n">
        <v>88</v>
      </c>
      <c r="B93" s="45" t="inlineStr">
        <is>
          <t>HH00749</t>
        </is>
      </c>
      <c r="C93" s="45" t="inlineStr">
        <is>
          <t>Ron bộ Komatsu S6D102/ PC200-6, Kim loại, 6D102/ 6BT - DF</t>
        </is>
      </c>
      <c r="D93" s="61" t="inlineStr">
        <is>
          <t>102</t>
        </is>
      </c>
      <c r="E93" s="45" t="inlineStr">
        <is>
          <t>KOMATSU</t>
        </is>
      </c>
      <c r="F93" s="45" t="inlineStr">
        <is>
          <t>DF</t>
        </is>
      </c>
      <c r="G93" s="45" t="inlineStr">
        <is>
          <t>Bộ</t>
        </is>
      </c>
      <c r="H93" s="54" t="n"/>
      <c r="I93" s="54" t="n"/>
      <c r="J93" s="54" t="n"/>
      <c r="K93" s="54" t="n"/>
      <c r="L93" s="54" t="n"/>
      <c r="M93" s="45" t="n"/>
      <c r="N93" s="45" t="n"/>
    </row>
    <row r="94" ht="30" customHeight="1">
      <c r="A94" s="43" t="n">
        <v>89</v>
      </c>
      <c r="B94" s="43" t="inlineStr">
        <is>
          <t>HH00755</t>
        </is>
      </c>
      <c r="C94" s="43" t="inlineStr">
        <is>
          <t>Ron bộ Komatsu S6D105/ 6D105, amiang (có kiềng sơ mi) - DF</t>
        </is>
      </c>
      <c r="D94" s="61" t="inlineStr">
        <is>
          <t>105</t>
        </is>
      </c>
      <c r="E94" s="43" t="inlineStr">
        <is>
          <t>KOMATSU</t>
        </is>
      </c>
      <c r="F94" s="43" t="inlineStr">
        <is>
          <t>DF</t>
        </is>
      </c>
      <c r="G94" s="43" t="inlineStr">
        <is>
          <t>Bộ</t>
        </is>
      </c>
      <c r="H94" s="53" t="n"/>
      <c r="I94" s="53" t="n"/>
      <c r="J94" s="53" t="n"/>
      <c r="K94" s="53" t="n"/>
      <c r="L94" s="53" t="n"/>
      <c r="M94" s="43" t="n"/>
      <c r="N94" s="43" t="n"/>
    </row>
    <row r="95" ht="30" customHeight="1">
      <c r="A95" s="45" t="n">
        <v>90</v>
      </c>
      <c r="B95" s="45" t="inlineStr">
        <is>
          <t>HH072728</t>
        </is>
      </c>
      <c r="C95" s="45" t="inlineStr">
        <is>
          <t>Ron bộ Komatsu S6D125 E-5/PC400-8/6D125 đời điện - Thép - DF</t>
        </is>
      </c>
      <c r="D95" s="61" t="inlineStr">
        <is>
          <t>125</t>
        </is>
      </c>
      <c r="E95" s="45" t="inlineStr">
        <is>
          <t>KOMATSU</t>
        </is>
      </c>
      <c r="F95" s="45" t="inlineStr">
        <is>
          <t>DF</t>
        </is>
      </c>
      <c r="G95" s="45" t="inlineStr">
        <is>
          <t>Bộ</t>
        </is>
      </c>
      <c r="H95" s="54" t="n"/>
      <c r="I95" s="54" t="n"/>
      <c r="J95" s="54" t="n"/>
      <c r="K95" s="54" t="n"/>
      <c r="L95" s="54" t="n"/>
      <c r="M95" s="45" t="n"/>
      <c r="N95" s="45" t="n"/>
    </row>
    <row r="96" ht="30" customHeight="1">
      <c r="A96" s="43" t="n">
        <v>91</v>
      </c>
      <c r="B96" s="43" t="inlineStr">
        <is>
          <t>HH072730</t>
        </is>
      </c>
      <c r="C96" s="43" t="inlineStr">
        <is>
          <t>Ron bộ Komatsu S6D140-1/ 6D140-1/ SAA6D140E-2, thép - DF</t>
        </is>
      </c>
      <c r="D96" s="61" t="inlineStr">
        <is>
          <t>140</t>
        </is>
      </c>
      <c r="E96" s="43" t="inlineStr">
        <is>
          <t>KOMATSU</t>
        </is>
      </c>
      <c r="F96" s="43" t="inlineStr">
        <is>
          <t>DF</t>
        </is>
      </c>
      <c r="G96" s="43" t="inlineStr">
        <is>
          <t>Bộ</t>
        </is>
      </c>
      <c r="H96" s="53" t="n"/>
      <c r="I96" s="53" t="n"/>
      <c r="J96" s="53" t="n"/>
      <c r="K96" s="53" t="n"/>
      <c r="L96" s="53" t="n"/>
      <c r="M96" s="43" t="n"/>
      <c r="N96" s="43" t="n"/>
    </row>
    <row r="97" ht="30" customHeight="1">
      <c r="A97" s="45" t="n">
        <v>92</v>
      </c>
      <c r="B97" s="45" t="inlineStr">
        <is>
          <t>HH072732</t>
        </is>
      </c>
      <c r="C97" s="45" t="inlineStr">
        <is>
          <t>Ron bộ Komatsu S6D140-2 / SAA6D140E-3 - Thép - DF</t>
        </is>
      </c>
      <c r="D97" s="61" t="inlineStr">
        <is>
          <t>140</t>
        </is>
      </c>
      <c r="E97" s="45" t="inlineStr">
        <is>
          <t>KOMATSU</t>
        </is>
      </c>
      <c r="F97" s="45" t="inlineStr">
        <is>
          <t>DF</t>
        </is>
      </c>
      <c r="G97" s="45" t="inlineStr">
        <is>
          <t>Bộ</t>
        </is>
      </c>
      <c r="H97" s="54" t="n"/>
      <c r="I97" s="54" t="n"/>
      <c r="J97" s="54" t="n"/>
      <c r="K97" s="54" t="n"/>
      <c r="L97" s="54" t="n"/>
      <c r="M97" s="45" t="n"/>
      <c r="N97" s="45" t="n"/>
    </row>
    <row r="98" ht="30" customHeight="1">
      <c r="A98" s="43" t="n">
        <v>93</v>
      </c>
      <c r="B98" s="43" t="inlineStr">
        <is>
          <t>HH072729</t>
        </is>
      </c>
      <c r="C98" s="43" t="inlineStr">
        <is>
          <t>Ron bộ Komatsu S6D140-3/ SAA6D140E-5 - Thép - DF</t>
        </is>
      </c>
      <c r="D98" s="61" t="inlineStr">
        <is>
          <t>140</t>
        </is>
      </c>
      <c r="E98" s="43" t="inlineStr">
        <is>
          <t>KOMATSU</t>
        </is>
      </c>
      <c r="F98" s="43" t="inlineStr">
        <is>
          <t>DF</t>
        </is>
      </c>
      <c r="G98" s="43" t="inlineStr">
        <is>
          <t>Bộ</t>
        </is>
      </c>
      <c r="H98" s="53" t="n"/>
      <c r="I98" s="53" t="n"/>
      <c r="J98" s="53" t="n"/>
      <c r="K98" s="53" t="n"/>
      <c r="L98" s="53" t="n"/>
      <c r="M98" s="43" t="n"/>
      <c r="N98" s="43" t="n"/>
    </row>
    <row r="99" ht="30" customHeight="1">
      <c r="A99" s="45" t="n">
        <v>94</v>
      </c>
      <c r="B99" s="45" t="inlineStr">
        <is>
          <t>HH073330</t>
        </is>
      </c>
      <c r="C99" s="45" t="inlineStr">
        <is>
          <t>Ron bộ Komatsu SA12V140 (140 - 12 máy, S12D140) Thép - NICE IN</t>
        </is>
      </c>
      <c r="D99" s="61" t="n"/>
      <c r="E99" s="45" t="inlineStr">
        <is>
          <t>KOMATSU</t>
        </is>
      </c>
      <c r="F99" s="45" t="inlineStr">
        <is>
          <t>NICE IN</t>
        </is>
      </c>
      <c r="G99" s="45" t="inlineStr">
        <is>
          <t>Bộ</t>
        </is>
      </c>
      <c r="H99" s="54" t="n"/>
      <c r="I99" s="54" t="n"/>
      <c r="J99" s="54" t="n"/>
      <c r="K99" s="54" t="n"/>
      <c r="L99" s="54" t="n"/>
      <c r="M99" s="45" t="n"/>
      <c r="N99" s="45" t="n"/>
    </row>
    <row r="100" ht="30" customHeight="1">
      <c r="A100" s="43" t="n">
        <v>95</v>
      </c>
      <c r="B100" s="43" t="inlineStr">
        <is>
          <t>HH084285</t>
        </is>
      </c>
      <c r="C100" s="43" t="inlineStr">
        <is>
          <t>Ron bộ Trên (Top) Komatsu SA12V140, Thép (140 - 12 máy, S12D140) - DF</t>
        </is>
      </c>
      <c r="D100" s="61" t="n"/>
      <c r="E100" s="43" t="inlineStr">
        <is>
          <t>KOMATSU</t>
        </is>
      </c>
      <c r="F100" s="43" t="inlineStr">
        <is>
          <t>DF</t>
        </is>
      </c>
      <c r="G100" s="43" t="inlineStr">
        <is>
          <t>Bộ</t>
        </is>
      </c>
      <c r="H100" s="53" t="n"/>
      <c r="I100" s="147" t="n">
        <v>5400000</v>
      </c>
      <c r="J100" s="147" t="n">
        <v>5700000</v>
      </c>
      <c r="K100" s="147" t="n">
        <v>6000000</v>
      </c>
      <c r="L100" s="53" t="n"/>
      <c r="M100" s="43" t="n"/>
      <c r="N100" s="43" t="n"/>
    </row>
    <row r="101" ht="30" customHeight="1">
      <c r="A101" s="139" t="n"/>
      <c r="B101" s="139" t="n"/>
      <c r="C101" s="75" t="inlineStr">
        <is>
          <t>◆ MITSUBISHI  (49 sản phẩm)</t>
        </is>
      </c>
      <c r="D101" s="61" t="n"/>
      <c r="E101" s="139" t="n"/>
      <c r="F101" s="139" t="n"/>
      <c r="G101" s="139" t="n"/>
      <c r="H101" s="140" t="n"/>
      <c r="I101" s="140" t="n"/>
      <c r="J101" s="140" t="n"/>
      <c r="K101" s="140" t="n"/>
      <c r="L101" s="140" t="n"/>
      <c r="M101" s="139" t="n"/>
      <c r="N101" s="139" t="n"/>
    </row>
    <row r="102" ht="30" customHeight="1">
      <c r="A102" s="43" t="n">
        <v>96</v>
      </c>
      <c r="B102" s="43" t="inlineStr">
        <is>
          <t>HH080626</t>
        </is>
      </c>
      <c r="C102" s="43" t="inlineStr">
        <is>
          <t>Ron bộ 4D56-16V (Mitsu L200/ Triton) - thép - MASAKO</t>
        </is>
      </c>
      <c r="D102" s="61" t="inlineStr">
        <is>
          <t>98</t>
        </is>
      </c>
      <c r="E102" s="43" t="inlineStr">
        <is>
          <t>MITSUBISHI</t>
        </is>
      </c>
      <c r="F102" s="43" t="inlineStr">
        <is>
          <t>MASAKO</t>
        </is>
      </c>
      <c r="G102" s="43" t="inlineStr">
        <is>
          <t>Bộ</t>
        </is>
      </c>
      <c r="H102" s="53" t="n"/>
      <c r="I102" s="147" t="n">
        <v>420000</v>
      </c>
      <c r="J102" s="147" t="n">
        <v>450000</v>
      </c>
      <c r="K102" s="147" t="n">
        <v>50000</v>
      </c>
      <c r="L102" s="53" t="n"/>
      <c r="M102" s="43" t="n"/>
      <c r="N102" s="43" t="n"/>
    </row>
    <row r="103" ht="30" customHeight="1">
      <c r="A103" s="45" t="n">
        <v>97</v>
      </c>
      <c r="B103" s="45" t="inlineStr">
        <is>
          <t>HH075751</t>
        </is>
      </c>
      <c r="C103" s="45" t="inlineStr">
        <is>
          <t>Ron bộ 6D22 Mitsubishi (Thép), phớt đầu 101-125 - MASAKO</t>
        </is>
      </c>
      <c r="D103" s="61" t="n"/>
      <c r="E103" s="45" t="inlineStr">
        <is>
          <t>MITSUBISHI</t>
        </is>
      </c>
      <c r="F103" s="45" t="inlineStr">
        <is>
          <t>MASAKO</t>
        </is>
      </c>
      <c r="G103" s="45" t="inlineStr">
        <is>
          <t>Bộ</t>
        </is>
      </c>
      <c r="H103" s="54" t="n"/>
      <c r="I103" s="54" t="n"/>
      <c r="J103" s="54" t="n"/>
      <c r="K103" s="54" t="n"/>
      <c r="L103" s="54" t="n"/>
      <c r="M103" s="45" t="n"/>
      <c r="N103" s="45" t="n"/>
    </row>
    <row r="104" ht="30" customHeight="1">
      <c r="A104" s="43" t="n">
        <v>98</v>
      </c>
      <c r="B104" s="43" t="inlineStr">
        <is>
          <t>HH082932</t>
        </is>
      </c>
      <c r="C104" s="43" t="inlineStr">
        <is>
          <t>Ron bộ 6D22-T Mitsubishi (Thép), phớt đầu 101-125 - MASAKO</t>
        </is>
      </c>
      <c r="D104" s="61" t="n"/>
      <c r="E104" s="43" t="inlineStr">
        <is>
          <t>MITSUBISHI</t>
        </is>
      </c>
      <c r="F104" s="43" t="inlineStr">
        <is>
          <t>MASAKO</t>
        </is>
      </c>
      <c r="G104" s="43" t="inlineStr">
        <is>
          <t>Bộ</t>
        </is>
      </c>
      <c r="H104" s="53" t="n"/>
      <c r="I104" s="147" t="n">
        <v>1300000</v>
      </c>
      <c r="J104" s="147" t="n">
        <v>1400000</v>
      </c>
      <c r="K104" s="147" t="n">
        <v>1500000</v>
      </c>
      <c r="L104" s="53" t="n"/>
      <c r="M104" s="43" t="n"/>
      <c r="N104" s="43" t="n"/>
    </row>
    <row r="105" ht="30" customHeight="1">
      <c r="A105" s="45" t="n">
        <v>99</v>
      </c>
      <c r="B105" s="45" t="inlineStr">
        <is>
          <t>HH077190</t>
        </is>
      </c>
      <c r="C105" s="45" t="inlineStr">
        <is>
          <t>Ron bộ MITSU-4D31T kim loại (máy cơ giới) - PACIFIC</t>
        </is>
      </c>
      <c r="D105" s="61" t="inlineStr">
        <is>
          <t>100</t>
        </is>
      </c>
      <c r="E105" s="45" t="inlineStr">
        <is>
          <t>MITSUBISHI</t>
        </is>
      </c>
      <c r="F105" s="45" t="inlineStr">
        <is>
          <t>PACIFIC</t>
        </is>
      </c>
      <c r="G105" s="45" t="inlineStr">
        <is>
          <t>Bộ</t>
        </is>
      </c>
      <c r="H105" s="54" t="n"/>
      <c r="I105" s="54" t="n"/>
      <c r="J105" s="54" t="n"/>
      <c r="K105" s="54" t="n"/>
      <c r="L105" s="54" t="n"/>
      <c r="M105" s="45" t="n"/>
      <c r="N105" s="45" t="n"/>
    </row>
    <row r="106" ht="30" customHeight="1">
      <c r="A106" s="43" t="n">
        <v>100</v>
      </c>
      <c r="B106" s="43" t="inlineStr">
        <is>
          <t>HH074058</t>
        </is>
      </c>
      <c r="C106" s="43" t="inlineStr">
        <is>
          <t>Ron bộ MITSU-6D31 (S) catte dài - TONYCO</t>
        </is>
      </c>
      <c r="D106" s="61" t="n"/>
      <c r="E106" s="43" t="inlineStr">
        <is>
          <t>MITSUBISHI</t>
        </is>
      </c>
      <c r="F106" s="43" t="inlineStr">
        <is>
          <t>TONYCO</t>
        </is>
      </c>
      <c r="G106" s="43" t="inlineStr">
        <is>
          <t>Bộ</t>
        </is>
      </c>
      <c r="H106" s="53" t="n"/>
      <c r="I106" s="53" t="n"/>
      <c r="J106" s="53" t="n"/>
      <c r="K106" s="53" t="n"/>
      <c r="L106" s="53" t="n"/>
      <c r="M106" s="43" t="n"/>
      <c r="N106" s="43" t="n"/>
    </row>
    <row r="107" ht="30" customHeight="1">
      <c r="A107" s="45" t="n">
        <v>101</v>
      </c>
      <c r="B107" s="45" t="inlineStr">
        <is>
          <t>HH00971</t>
        </is>
      </c>
      <c r="C107" s="45" t="inlineStr">
        <is>
          <t>Ron bộ MITSU-6D31T CGP (S) ME997357</t>
        </is>
      </c>
      <c r="D107" s="61" t="inlineStr">
        <is>
          <t>100</t>
        </is>
      </c>
      <c r="E107" s="45" t="inlineStr">
        <is>
          <t>MITSUBISHI</t>
        </is>
      </c>
      <c r="F107" s="45" t="n"/>
      <c r="G107" s="45" t="inlineStr">
        <is>
          <t>Bộ</t>
        </is>
      </c>
      <c r="H107" s="54" t="n"/>
      <c r="I107" s="54" t="n"/>
      <c r="J107" s="54" t="n"/>
      <c r="K107" s="54" t="n"/>
      <c r="L107" s="54" t="n"/>
      <c r="M107" s="45" t="n"/>
      <c r="N107" s="45" t="n"/>
    </row>
    <row r="108" ht="30" customHeight="1">
      <c r="A108" s="43" t="n">
        <v>102</v>
      </c>
      <c r="B108" s="43" t="inlineStr">
        <is>
          <t>HH081517</t>
        </is>
      </c>
      <c r="C108" s="43" t="inlineStr">
        <is>
          <t>Ron bộ Mitsu 4D31 / 4D31T (Thép Inox) - NICE IN</t>
        </is>
      </c>
      <c r="D108" s="61" t="inlineStr">
        <is>
          <t>100</t>
        </is>
      </c>
      <c r="E108" s="43" t="inlineStr">
        <is>
          <t>MITSUBISHI</t>
        </is>
      </c>
      <c r="F108" s="43" t="inlineStr">
        <is>
          <t>NICE IN</t>
        </is>
      </c>
      <c r="G108" s="43" t="inlineStr">
        <is>
          <t>Bộ</t>
        </is>
      </c>
      <c r="H108" s="53" t="n"/>
      <c r="I108" s="147" t="n">
        <v>560000</v>
      </c>
      <c r="J108" s="147" t="n">
        <v>590000</v>
      </c>
      <c r="K108" s="147" t="n">
        <v>630000</v>
      </c>
      <c r="L108" s="53" t="n"/>
      <c r="M108" s="43" t="n"/>
      <c r="N108" s="43" t="n"/>
    </row>
    <row r="109" ht="30" customHeight="1">
      <c r="A109" s="45" t="n">
        <v>103</v>
      </c>
      <c r="B109" s="45" t="inlineStr">
        <is>
          <t>HH076750</t>
        </is>
      </c>
      <c r="C109" s="45" t="inlineStr">
        <is>
          <t>Ron bộ Mitsu 4D31/ 4D31T, Thép - MASAKO</t>
        </is>
      </c>
      <c r="D109" s="61" t="inlineStr">
        <is>
          <t>100</t>
        </is>
      </c>
      <c r="E109" s="45" t="inlineStr">
        <is>
          <t>MITSUBISHI</t>
        </is>
      </c>
      <c r="F109" s="45" t="inlineStr">
        <is>
          <t>MASAKO</t>
        </is>
      </c>
      <c r="G109" s="45" t="inlineStr">
        <is>
          <t>Bộ</t>
        </is>
      </c>
      <c r="H109" s="54" t="n"/>
      <c r="I109" s="147" t="n">
        <v>460000</v>
      </c>
      <c r="J109" s="147" t="n">
        <v>500000</v>
      </c>
      <c r="K109" s="147" t="n">
        <v>550000</v>
      </c>
      <c r="L109" s="54" t="n"/>
      <c r="M109" s="45" t="n"/>
      <c r="N109" s="45" t="n"/>
    </row>
    <row r="110" ht="30" customHeight="1">
      <c r="A110" s="43" t="n">
        <v>104</v>
      </c>
      <c r="B110" s="43" t="inlineStr">
        <is>
          <t>HH076553</t>
        </is>
      </c>
      <c r="C110" s="43" t="inlineStr">
        <is>
          <t>Ron bộ Mitsu 4D32 / D4AF / K1 thép - MASAKO</t>
        </is>
      </c>
      <c r="D110" s="61" t="inlineStr">
        <is>
          <t>104</t>
        </is>
      </c>
      <c r="E110" s="43" t="inlineStr">
        <is>
          <t>MITSUBISHI</t>
        </is>
      </c>
      <c r="F110" s="43" t="inlineStr">
        <is>
          <t>MASAKO</t>
        </is>
      </c>
      <c r="G110" s="43" t="inlineStr">
        <is>
          <t>Bộ</t>
        </is>
      </c>
      <c r="H110" s="53" t="n"/>
      <c r="I110" s="147" t="n">
        <v>400000</v>
      </c>
      <c r="J110" s="147" t="n">
        <v>420000</v>
      </c>
      <c r="K110" s="147" t="n">
        <v>450000</v>
      </c>
      <c r="L110" s="53" t="n"/>
      <c r="M110" s="43" t="n"/>
      <c r="N110" s="43" t="n"/>
    </row>
    <row r="111" ht="30" customHeight="1">
      <c r="A111" s="45" t="n">
        <v>105</v>
      </c>
      <c r="B111" s="45" t="inlineStr">
        <is>
          <t>HH076478</t>
        </is>
      </c>
      <c r="C111" s="45" t="inlineStr">
        <is>
          <t>Ron bộ Mitsu 4D34, Thép (Mitsu Fuso/ 4D32 Canter) - MASAKO</t>
        </is>
      </c>
      <c r="D111" s="61" t="inlineStr">
        <is>
          <t>104</t>
        </is>
      </c>
      <c r="E111" s="45" t="inlineStr">
        <is>
          <t>MITSUBISHI</t>
        </is>
      </c>
      <c r="F111" s="45" t="inlineStr">
        <is>
          <t>MASAKO</t>
        </is>
      </c>
      <c r="G111" s="45" t="inlineStr">
        <is>
          <t>Bộ</t>
        </is>
      </c>
      <c r="H111" s="54" t="n"/>
      <c r="I111" s="147" t="n">
        <v>490000</v>
      </c>
      <c r="J111" s="147" t="n">
        <v>520000</v>
      </c>
      <c r="K111" s="147" t="n">
        <v>560000</v>
      </c>
      <c r="L111" s="54" t="n"/>
      <c r="M111" s="45" t="n"/>
      <c r="N111" s="45" t="n"/>
    </row>
    <row r="112" ht="30" customHeight="1">
      <c r="A112" s="43" t="n">
        <v>106</v>
      </c>
      <c r="B112" s="43" t="inlineStr">
        <is>
          <t>HH081518</t>
        </is>
      </c>
      <c r="C112" s="43" t="inlineStr">
        <is>
          <t>Ron bộ Mitsu 4D34, Thép Inox (Mitsu Fuso/ 4D32 Canter) - NICE IN</t>
        </is>
      </c>
      <c r="D112" s="61" t="inlineStr">
        <is>
          <t>104</t>
        </is>
      </c>
      <c r="E112" s="43" t="inlineStr">
        <is>
          <t>MITSUBISHI</t>
        </is>
      </c>
      <c r="F112" s="43" t="inlineStr">
        <is>
          <t>NICE IN</t>
        </is>
      </c>
      <c r="G112" s="43" t="inlineStr">
        <is>
          <t>Bộ</t>
        </is>
      </c>
      <c r="H112" s="53" t="n"/>
      <c r="I112" s="147" t="n">
        <v>590000</v>
      </c>
      <c r="J112" s="147" t="n">
        <v>630000</v>
      </c>
      <c r="K112" s="147" t="n">
        <v>670000</v>
      </c>
      <c r="L112" s="53" t="n"/>
      <c r="M112" s="43" t="n"/>
      <c r="N112" s="43" t="n"/>
    </row>
    <row r="113" ht="30" customHeight="1">
      <c r="A113" s="45" t="n">
        <v>107</v>
      </c>
      <c r="B113" s="45" t="inlineStr">
        <is>
          <t>HH072724</t>
        </is>
      </c>
      <c r="C113" s="45" t="inlineStr">
        <is>
          <t>Ron bộ Mitsu 4D34-T thép, phớt chà - DF</t>
        </is>
      </c>
      <c r="D113" s="61" t="inlineStr">
        <is>
          <t>104</t>
        </is>
      </c>
      <c r="E113" s="45" t="inlineStr">
        <is>
          <t>MITSUBISHI</t>
        </is>
      </c>
      <c r="F113" s="45" t="inlineStr">
        <is>
          <t>DF</t>
        </is>
      </c>
      <c r="G113" s="45" t="inlineStr">
        <is>
          <t>Bộ</t>
        </is>
      </c>
      <c r="H113" s="54" t="n"/>
      <c r="I113" s="147" t="n">
        <v>580000</v>
      </c>
      <c r="J113" s="147" t="n">
        <v>620000</v>
      </c>
      <c r="K113" s="147" t="n">
        <v>660000</v>
      </c>
      <c r="L113" s="54" t="n"/>
      <c r="M113" s="45" t="n"/>
      <c r="N113" s="45" t="n"/>
    </row>
    <row r="114" ht="30" customHeight="1">
      <c r="A114" s="43" t="n">
        <v>108</v>
      </c>
      <c r="B114" s="43" t="inlineStr">
        <is>
          <t>HH084233</t>
        </is>
      </c>
      <c r="C114" s="43" t="inlineStr">
        <is>
          <t>Ron bộ Mitsu 4D35, Thép - DF</t>
        </is>
      </c>
      <c r="D114" s="61" t="inlineStr">
        <is>
          <t>110</t>
        </is>
      </c>
      <c r="E114" s="43" t="inlineStr">
        <is>
          <t>MITSUBISHI</t>
        </is>
      </c>
      <c r="F114" s="43" t="inlineStr">
        <is>
          <t>DF</t>
        </is>
      </c>
      <c r="G114" s="43" t="inlineStr">
        <is>
          <t>Bộ</t>
        </is>
      </c>
      <c r="H114" s="53" t="n"/>
      <c r="I114" s="147" t="n">
        <v>610000</v>
      </c>
      <c r="J114" s="147" t="n">
        <v>650000</v>
      </c>
      <c r="K114" s="147" t="n">
        <v>690000</v>
      </c>
      <c r="L114" s="53" t="n"/>
      <c r="M114" s="43" t="n"/>
      <c r="N114" s="43" t="n"/>
    </row>
    <row r="115" ht="30" customHeight="1">
      <c r="A115" s="45" t="n">
        <v>109</v>
      </c>
      <c r="B115" s="45" t="inlineStr">
        <is>
          <t>HH077042</t>
        </is>
      </c>
      <c r="C115" s="45" t="inlineStr">
        <is>
          <t>Ron bộ Mitsu 4D55/4D56/D4BA, ASB amiang - MASAKO</t>
        </is>
      </c>
      <c r="D115" s="61" t="inlineStr">
        <is>
          <t>91.1</t>
        </is>
      </c>
      <c r="E115" s="45" t="inlineStr">
        <is>
          <t>MITSUBISHI</t>
        </is>
      </c>
      <c r="F115" s="45" t="inlineStr">
        <is>
          <t>MASAKO</t>
        </is>
      </c>
      <c r="G115" s="45" t="inlineStr">
        <is>
          <t>Bộ</t>
        </is>
      </c>
      <c r="H115" s="54" t="n"/>
      <c r="I115" s="147" t="n">
        <v>350000</v>
      </c>
      <c r="J115" s="147" t="n">
        <v>380000</v>
      </c>
      <c r="K115" s="147" t="n">
        <v>400000</v>
      </c>
      <c r="L115" s="54" t="n"/>
      <c r="M115" s="45" t="n"/>
      <c r="N115" s="45" t="n"/>
    </row>
    <row r="116" ht="30" customHeight="1">
      <c r="A116" s="43" t="n">
        <v>110</v>
      </c>
      <c r="B116" s="43" t="inlineStr">
        <is>
          <t>HH084231</t>
        </is>
      </c>
      <c r="C116" s="43" t="inlineStr">
        <is>
          <t>Ron bộ Mitsu 4DQ3, Thép kẹp amiang / Metal - DF</t>
        </is>
      </c>
      <c r="D116" s="61" t="n"/>
      <c r="E116" s="43" t="inlineStr">
        <is>
          <t>MITSUBISHI</t>
        </is>
      </c>
      <c r="F116" s="43" t="inlineStr">
        <is>
          <t>DF</t>
        </is>
      </c>
      <c r="G116" s="43" t="inlineStr">
        <is>
          <t>Bộ</t>
        </is>
      </c>
      <c r="H116" s="53" t="n"/>
      <c r="I116" s="147" t="n">
        <v>610000</v>
      </c>
      <c r="J116" s="147" t="n">
        <v>650000</v>
      </c>
      <c r="K116" s="147" t="n">
        <v>690000</v>
      </c>
      <c r="L116" s="53" t="n"/>
      <c r="M116" s="43" t="n"/>
      <c r="N116" s="43" t="n"/>
    </row>
    <row r="117" ht="30" customHeight="1">
      <c r="A117" s="45" t="n">
        <v>111</v>
      </c>
      <c r="B117" s="45" t="inlineStr">
        <is>
          <t>HH078083</t>
        </is>
      </c>
      <c r="C117" s="45" t="inlineStr">
        <is>
          <t>Ron bộ Mitsu 4DQ5 Graphite - DF</t>
        </is>
      </c>
      <c r="D117" s="61" t="inlineStr">
        <is>
          <t>84</t>
        </is>
      </c>
      <c r="E117" s="45" t="inlineStr">
        <is>
          <t>MITSUBISHI</t>
        </is>
      </c>
      <c r="F117" s="45" t="inlineStr">
        <is>
          <t>DF</t>
        </is>
      </c>
      <c r="G117" s="45" t="inlineStr">
        <is>
          <t>Bộ</t>
        </is>
      </c>
      <c r="H117" s="54" t="n"/>
      <c r="I117" s="147" t="n">
        <v>480000</v>
      </c>
      <c r="J117" s="147" t="n">
        <v>550000</v>
      </c>
      <c r="K117" s="147" t="n">
        <v>600000</v>
      </c>
      <c r="L117" s="54" t="n"/>
      <c r="M117" s="45" t="n"/>
      <c r="N117" s="45" t="n"/>
    </row>
    <row r="118" ht="30" customHeight="1">
      <c r="A118" s="43" t="n">
        <v>112</v>
      </c>
      <c r="B118" s="43" t="inlineStr">
        <is>
          <t>HH084252</t>
        </is>
      </c>
      <c r="C118" s="43" t="inlineStr">
        <is>
          <t>Ron bộ Mitsu 4M40-T, non-Asb sợi tổng hợp - DF</t>
        </is>
      </c>
      <c r="D118" s="61" t="inlineStr">
        <is>
          <t>95</t>
        </is>
      </c>
      <c r="E118" s="43" t="inlineStr">
        <is>
          <t>MITSUBISHI</t>
        </is>
      </c>
      <c r="F118" s="43" t="inlineStr">
        <is>
          <t>DF</t>
        </is>
      </c>
      <c r="G118" s="43" t="inlineStr">
        <is>
          <t>Bộ</t>
        </is>
      </c>
      <c r="H118" s="53" t="n"/>
      <c r="I118" s="147" t="n">
        <v>460000</v>
      </c>
      <c r="J118" s="147" t="n">
        <v>480000</v>
      </c>
      <c r="K118" s="147" t="n">
        <v>520000</v>
      </c>
      <c r="L118" s="53" t="n"/>
      <c r="M118" s="43" t="n"/>
      <c r="N118" s="43" t="n"/>
    </row>
    <row r="119" ht="30" customHeight="1">
      <c r="A119" s="45" t="n">
        <v>113</v>
      </c>
      <c r="B119" s="45" t="inlineStr">
        <is>
          <t>HH083383</t>
        </is>
      </c>
      <c r="C119" s="45" t="inlineStr">
        <is>
          <t>Ron bộ Mitsu 6D16-2AT (lỗ nước trên vuông), Amiang - NICE IN, 1000/070/200</t>
        </is>
      </c>
      <c r="D119" s="61" t="n"/>
      <c r="E119" s="45" t="inlineStr">
        <is>
          <t>MITSUBISHI</t>
        </is>
      </c>
      <c r="F119" s="45" t="inlineStr">
        <is>
          <t>NICE IN, 1000/070/200</t>
        </is>
      </c>
      <c r="G119" s="45" t="inlineStr">
        <is>
          <t>Bộ</t>
        </is>
      </c>
      <c r="H119" s="54" t="n"/>
      <c r="I119" s="147" t="n">
        <v>1000000</v>
      </c>
      <c r="J119" s="147" t="n">
        <v>1070000</v>
      </c>
      <c r="K119" s="147" t="n">
        <v>1200000</v>
      </c>
      <c r="L119" s="54" t="n"/>
      <c r="M119" s="45" t="n"/>
      <c r="N119" s="45" t="n"/>
    </row>
    <row r="120" ht="30" customHeight="1">
      <c r="A120" s="43" t="n">
        <v>114</v>
      </c>
      <c r="B120" s="43" t="inlineStr">
        <is>
          <t>HH075753</t>
        </is>
      </c>
      <c r="C120" s="43" t="inlineStr">
        <is>
          <t>Ron bộ Mitsu 6D16-T, amiang (t cò dẹt) - MASAKO</t>
        </is>
      </c>
      <c r="D120" s="61" t="n"/>
      <c r="E120" s="43" t="inlineStr">
        <is>
          <t>MITSUBISHI</t>
        </is>
      </c>
      <c r="F120" s="43" t="inlineStr">
        <is>
          <t>MASAKO</t>
        </is>
      </c>
      <c r="G120" s="43" t="inlineStr">
        <is>
          <t>Bộ</t>
        </is>
      </c>
      <c r="H120" s="53" t="n"/>
      <c r="I120" s="53" t="n"/>
      <c r="J120" s="53" t="n"/>
      <c r="K120" s="53" t="n"/>
      <c r="L120" s="53" t="n"/>
      <c r="M120" s="43" t="n"/>
      <c r="N120" s="43" t="n"/>
    </row>
    <row r="121" ht="30" customHeight="1">
      <c r="A121" s="45" t="n">
        <v>115</v>
      </c>
      <c r="B121" s="45" t="inlineStr">
        <is>
          <t>HH082240</t>
        </is>
      </c>
      <c r="C121" s="45" t="inlineStr">
        <is>
          <t>Ron bộ Mitsu 6D22-T (Thép Inox, 5 seal nước) phớt đầu 101-125 - NICE IN</t>
        </is>
      </c>
      <c r="D121" s="61" t="n"/>
      <c r="E121" s="45" t="inlineStr">
        <is>
          <t>MITSUBISHI</t>
        </is>
      </c>
      <c r="F121" s="45" t="inlineStr">
        <is>
          <t>NICE IN</t>
        </is>
      </c>
      <c r="G121" s="45" t="inlineStr">
        <is>
          <t>Bộ</t>
        </is>
      </c>
      <c r="H121" s="54" t="n"/>
      <c r="I121" s="147" t="n">
        <v>1550000</v>
      </c>
      <c r="J121" s="147" t="n">
        <v>1650000</v>
      </c>
      <c r="K121" s="147" t="n">
        <v>1800000</v>
      </c>
      <c r="L121" s="54" t="n"/>
      <c r="M121" s="45" t="n"/>
      <c r="N121" s="45" t="n"/>
    </row>
    <row r="122" ht="30" customHeight="1">
      <c r="A122" s="43" t="n">
        <v>116</v>
      </c>
      <c r="B122" s="43" t="inlineStr">
        <is>
          <t>HH082103</t>
        </is>
      </c>
      <c r="C122" s="43" t="inlineStr">
        <is>
          <t>Ron bộ Mitsu 6D24 thép - NICE IN</t>
        </is>
      </c>
      <c r="D122" s="61" t="n"/>
      <c r="E122" s="43" t="inlineStr">
        <is>
          <t>MITSUBISHI</t>
        </is>
      </c>
      <c r="F122" s="43" t="inlineStr">
        <is>
          <t>NICE IN</t>
        </is>
      </c>
      <c r="G122" s="43" t="inlineStr">
        <is>
          <t>Bộ</t>
        </is>
      </c>
      <c r="H122" s="53" t="n"/>
      <c r="I122" s="147" t="n">
        <v>1700000</v>
      </c>
      <c r="J122" s="147" t="n">
        <v>1800000</v>
      </c>
      <c r="K122" s="147" t="n">
        <v>1900000</v>
      </c>
      <c r="L122" s="53" t="n"/>
      <c r="M122" s="43" t="n"/>
      <c r="N122" s="43" t="n"/>
    </row>
    <row r="123" ht="30" customHeight="1">
      <c r="A123" s="45" t="n">
        <v>117</v>
      </c>
      <c r="B123" s="45" t="inlineStr">
        <is>
          <t>HH076284</t>
        </is>
      </c>
      <c r="C123" s="45" t="inlineStr">
        <is>
          <t>Ron bộ Mitsu 6D31 (CATTE NGẮN, VUÔNG) Thép - MASAKO</t>
        </is>
      </c>
      <c r="D123" s="61" t="n"/>
      <c r="E123" s="45" t="inlineStr">
        <is>
          <t>MITSUBISHI</t>
        </is>
      </c>
      <c r="F123" s="45" t="inlineStr">
        <is>
          <t>MASAKO</t>
        </is>
      </c>
      <c r="G123" s="45" t="inlineStr">
        <is>
          <t>Bộ</t>
        </is>
      </c>
      <c r="H123" s="54" t="n"/>
      <c r="I123" s="147" t="n">
        <v>800000</v>
      </c>
      <c r="J123" s="147" t="n">
        <v>860000</v>
      </c>
      <c r="K123" s="147" t="n">
        <v>920000</v>
      </c>
      <c r="L123" s="54" t="n"/>
      <c r="M123" s="45" t="n"/>
      <c r="N123" s="45" t="n"/>
    </row>
    <row r="124" ht="30" customHeight="1">
      <c r="A124" s="43" t="n">
        <v>118</v>
      </c>
      <c r="B124" s="43" t="inlineStr">
        <is>
          <t>HH00445</t>
        </is>
      </c>
      <c r="C124" s="43" t="inlineStr">
        <is>
          <t>Ron bộ Mitsu 6D31-T (CATTE DÀI, vát 1 góc) Thép - DF</t>
        </is>
      </c>
      <c r="D124" s="61" t="n"/>
      <c r="E124" s="43" t="inlineStr">
        <is>
          <t>MITSUBISHI</t>
        </is>
      </c>
      <c r="F124" s="43" t="inlineStr">
        <is>
          <t>DF</t>
        </is>
      </c>
      <c r="G124" s="43" t="inlineStr">
        <is>
          <t>Bộ</t>
        </is>
      </c>
      <c r="H124" s="53" t="n"/>
      <c r="I124" s="53" t="n"/>
      <c r="J124" s="53" t="n"/>
      <c r="K124" s="53" t="n"/>
      <c r="L124" s="53" t="n"/>
      <c r="M124" s="43" t="n"/>
      <c r="N124" s="43" t="n"/>
    </row>
    <row r="125" ht="30" customHeight="1">
      <c r="A125" s="45" t="n">
        <v>119</v>
      </c>
      <c r="B125" s="45" t="inlineStr">
        <is>
          <t>HH080035</t>
        </is>
      </c>
      <c r="C125" s="45" t="inlineStr">
        <is>
          <t>Ron bộ Mitsu 6D34 thép - MASAKO</t>
        </is>
      </c>
      <c r="D125" s="61" t="n"/>
      <c r="E125" s="45" t="inlineStr">
        <is>
          <t>MITSUBISHI</t>
        </is>
      </c>
      <c r="F125" s="45" t="inlineStr">
        <is>
          <t>MASAKO</t>
        </is>
      </c>
      <c r="G125" s="45" t="inlineStr">
        <is>
          <t>Bộ</t>
        </is>
      </c>
      <c r="H125" s="54" t="n"/>
      <c r="I125" s="147" t="n">
        <v>790000</v>
      </c>
      <c r="J125" s="147" t="n">
        <v>840000</v>
      </c>
      <c r="K125" s="147" t="n">
        <v>900000</v>
      </c>
      <c r="L125" s="54" t="n"/>
      <c r="M125" s="45" t="n"/>
      <c r="N125" s="45" t="n"/>
    </row>
    <row r="126" ht="30" customHeight="1">
      <c r="A126" s="43" t="n">
        <v>120</v>
      </c>
      <c r="B126" s="43" t="inlineStr">
        <is>
          <t>HH077866</t>
        </is>
      </c>
      <c r="C126" s="43" t="inlineStr">
        <is>
          <t>Ron bộ Mitsu 6D34, thép - NICE IN</t>
        </is>
      </c>
      <c r="D126" s="61" t="n"/>
      <c r="E126" s="43" t="inlineStr">
        <is>
          <t>MITSUBISHI</t>
        </is>
      </c>
      <c r="F126" s="43" t="inlineStr">
        <is>
          <t>NICE IN</t>
        </is>
      </c>
      <c r="G126" s="43" t="inlineStr">
        <is>
          <t>Bộ</t>
        </is>
      </c>
      <c r="H126" s="53" t="n"/>
      <c r="I126" s="147" t="n">
        <v>950000</v>
      </c>
      <c r="J126" s="147" t="n">
        <v>1050000</v>
      </c>
      <c r="K126" s="147" t="n">
        <v>1150000</v>
      </c>
      <c r="L126" s="53" t="n"/>
      <c r="M126" s="43" t="n"/>
      <c r="N126" s="43" t="n"/>
    </row>
    <row r="127" ht="30" customHeight="1">
      <c r="A127" s="45" t="n">
        <v>121</v>
      </c>
      <c r="B127" s="45" t="inlineStr">
        <is>
          <t>HH070873</t>
        </is>
      </c>
      <c r="C127" s="45" t="inlineStr">
        <is>
          <t>Ron bộ Mitsu 6DB10, Metal Thép kẹp, đỏ - DF</t>
        </is>
      </c>
      <c r="D127" s="61" t="n"/>
      <c r="E127" s="45" t="inlineStr">
        <is>
          <t>MITSUBISHI</t>
        </is>
      </c>
      <c r="F127" s="45" t="inlineStr">
        <is>
          <t>DF</t>
        </is>
      </c>
      <c r="G127" s="45" t="inlineStr">
        <is>
          <t>Bộ</t>
        </is>
      </c>
      <c r="H127" s="54" t="n"/>
      <c r="I127" s="54" t="n"/>
      <c r="J127" s="54" t="n"/>
      <c r="K127" s="54" t="n"/>
      <c r="L127" s="54" t="n"/>
      <c r="M127" s="45" t="n"/>
      <c r="N127" s="45" t="n"/>
    </row>
    <row r="128" ht="30" customHeight="1">
      <c r="A128" s="43" t="n">
        <v>122</v>
      </c>
      <c r="B128" s="43" t="inlineStr">
        <is>
          <t>HH084247</t>
        </is>
      </c>
      <c r="C128" s="43" t="inlineStr">
        <is>
          <t>Ron bộ Mitsu 6DS7, ASB Amiang - DF</t>
        </is>
      </c>
      <c r="D128" s="61" t="inlineStr">
        <is>
          <t>98</t>
        </is>
      </c>
      <c r="E128" s="43" t="inlineStr">
        <is>
          <t>MITSUBISHI</t>
        </is>
      </c>
      <c r="F128" s="43" t="inlineStr">
        <is>
          <t>DF</t>
        </is>
      </c>
      <c r="G128" s="43" t="inlineStr">
        <is>
          <t>Bộ</t>
        </is>
      </c>
      <c r="H128" s="53" t="n"/>
      <c r="I128" s="147" t="n">
        <v>910000</v>
      </c>
      <c r="J128" s="147" t="n">
        <v>970000</v>
      </c>
      <c r="K128" s="147" t="n">
        <v>1030000</v>
      </c>
      <c r="L128" s="53" t="n"/>
      <c r="M128" s="43" t="n"/>
      <c r="N128" s="43" t="n"/>
    </row>
    <row r="129" ht="30" customHeight="1">
      <c r="A129" s="45" t="n">
        <v>123</v>
      </c>
      <c r="B129" s="45" t="inlineStr">
        <is>
          <t>HH078079</t>
        </is>
      </c>
      <c r="C129" s="45" t="inlineStr">
        <is>
          <t>Ron bộ Mitsu 78/ K4F Graphite - DF</t>
        </is>
      </c>
      <c r="D129" s="61" t="inlineStr">
        <is>
          <t>78</t>
        </is>
      </c>
      <c r="E129" s="45" t="inlineStr">
        <is>
          <t>MITSUBISHI</t>
        </is>
      </c>
      <c r="F129" s="45" t="inlineStr">
        <is>
          <t>DF</t>
        </is>
      </c>
      <c r="G129" s="45" t="inlineStr">
        <is>
          <t>Bộ</t>
        </is>
      </c>
      <c r="H129" s="54" t="n"/>
      <c r="I129" s="147" t="n">
        <v>720000</v>
      </c>
      <c r="J129" s="147" t="n">
        <v>770000</v>
      </c>
      <c r="K129" s="147" t="n">
        <v>820000</v>
      </c>
      <c r="L129" s="54" t="n"/>
      <c r="M129" s="45" t="n"/>
      <c r="N129" s="45" t="n"/>
    </row>
    <row r="130" ht="30" customHeight="1">
      <c r="A130" s="43" t="n">
        <v>124</v>
      </c>
      <c r="B130" s="43" t="inlineStr">
        <is>
          <t>HH077482</t>
        </is>
      </c>
      <c r="C130" s="43" t="inlineStr">
        <is>
          <t>Ron bộ Mitsu 8DC11 (Amiang) Máy Nhật - DF</t>
        </is>
      </c>
      <c r="D130" s="61" t="inlineStr">
        <is>
          <t>142/142.2</t>
        </is>
      </c>
      <c r="E130" s="43" t="inlineStr">
        <is>
          <t>MITSUBISHI</t>
        </is>
      </c>
      <c r="F130" s="43" t="inlineStr">
        <is>
          <t>DF</t>
        </is>
      </c>
      <c r="G130" s="43" t="inlineStr">
        <is>
          <t>Bộ</t>
        </is>
      </c>
      <c r="H130" s="53" t="n"/>
      <c r="I130" s="147" t="n">
        <v>1350000</v>
      </c>
      <c r="J130" s="147" t="n">
        <v>1450000</v>
      </c>
      <c r="K130" s="147" t="n">
        <v>1550000</v>
      </c>
      <c r="L130" s="53" t="n"/>
      <c r="M130" s="43" t="n"/>
      <c r="N130" s="43" t="n"/>
    </row>
    <row r="131" ht="30" customHeight="1">
      <c r="A131" s="45" t="n">
        <v>125</v>
      </c>
      <c r="B131" s="45" t="inlineStr">
        <is>
          <t>HH077050</t>
        </is>
      </c>
      <c r="C131" s="45" t="inlineStr">
        <is>
          <t>Ron bộ Mitsu 8DC9, ASB Amiang - MASAKO</t>
        </is>
      </c>
      <c r="D131" s="61" t="n"/>
      <c r="E131" s="45" t="inlineStr">
        <is>
          <t>MITSUBISHI</t>
        </is>
      </c>
      <c r="F131" s="45" t="inlineStr">
        <is>
          <t>MASAKO</t>
        </is>
      </c>
      <c r="G131" s="45" t="inlineStr">
        <is>
          <t>Bộ</t>
        </is>
      </c>
      <c r="H131" s="54" t="n"/>
      <c r="I131" s="147" t="n">
        <v>1250000</v>
      </c>
      <c r="J131" s="147" t="n">
        <v>1350000</v>
      </c>
      <c r="K131" s="147" t="n">
        <v>1450000</v>
      </c>
      <c r="L131" s="54" t="n"/>
      <c r="M131" s="45" t="n"/>
      <c r="N131" s="45" t="n"/>
    </row>
    <row r="132" ht="30" customHeight="1">
      <c r="A132" s="43" t="n">
        <v>126</v>
      </c>
      <c r="B132" s="43" t="inlineStr">
        <is>
          <t>HH078076</t>
        </is>
      </c>
      <c r="C132" s="43" t="inlineStr">
        <is>
          <t>Ron bộ Mitsu K3E - Graphite - DF</t>
        </is>
      </c>
      <c r="D132" s="61" t="n"/>
      <c r="E132" s="43" t="inlineStr">
        <is>
          <t>MITSUBISHI</t>
        </is>
      </c>
      <c r="F132" s="43" t="inlineStr">
        <is>
          <t>DF</t>
        </is>
      </c>
      <c r="G132" s="43" t="inlineStr">
        <is>
          <t>Bộ</t>
        </is>
      </c>
      <c r="H132" s="53" t="n"/>
      <c r="I132" s="147" t="n">
        <v>720000</v>
      </c>
      <c r="J132" s="147" t="n">
        <v>780000</v>
      </c>
      <c r="K132" s="147" t="n">
        <v>840000</v>
      </c>
      <c r="L132" s="53" t="n"/>
      <c r="M132" s="43" t="n"/>
      <c r="N132" s="43" t="n"/>
    </row>
    <row r="133" ht="30" customHeight="1">
      <c r="A133" s="45" t="n">
        <v>127</v>
      </c>
      <c r="B133" s="45" t="inlineStr">
        <is>
          <t>HH078078</t>
        </is>
      </c>
      <c r="C133" s="45" t="inlineStr">
        <is>
          <t>Ron bộ Mitsu K4E - Graphite - DF</t>
        </is>
      </c>
      <c r="D133" s="61" t="inlineStr">
        <is>
          <t>76</t>
        </is>
      </c>
      <c r="E133" s="45" t="inlineStr">
        <is>
          <t>MITSUBISHI</t>
        </is>
      </c>
      <c r="F133" s="45" t="inlineStr">
        <is>
          <t>DF</t>
        </is>
      </c>
      <c r="G133" s="45" t="inlineStr">
        <is>
          <t>Bộ</t>
        </is>
      </c>
      <c r="H133" s="54" t="n"/>
      <c r="I133" s="147" t="n">
        <v>720000</v>
      </c>
      <c r="J133" s="147" t="n">
        <v>780000</v>
      </c>
      <c r="K133" s="147" t="n">
        <v>840000</v>
      </c>
      <c r="L133" s="54" t="n"/>
      <c r="M133" s="45" t="n"/>
      <c r="N133" s="45" t="n"/>
    </row>
    <row r="134" ht="30" customHeight="1">
      <c r="A134" s="43" t="n">
        <v>128</v>
      </c>
      <c r="B134" s="43" t="inlineStr">
        <is>
          <t>HH077585</t>
        </is>
      </c>
      <c r="C134" s="43" t="inlineStr">
        <is>
          <t>Ron bộ Mitsu K4M, sợi tổng hợp - MASAKO</t>
        </is>
      </c>
      <c r="D134" s="61" t="inlineStr">
        <is>
          <t>84</t>
        </is>
      </c>
      <c r="E134" s="43" t="inlineStr">
        <is>
          <t>MITSUBISHI</t>
        </is>
      </c>
      <c r="F134" s="43" t="inlineStr">
        <is>
          <t>MASAKO</t>
        </is>
      </c>
      <c r="G134" s="43" t="inlineStr">
        <is>
          <t>Bộ</t>
        </is>
      </c>
      <c r="H134" s="53" t="n"/>
      <c r="I134" s="147" t="n">
        <v>530000</v>
      </c>
      <c r="J134" s="147" t="n">
        <v>570000</v>
      </c>
      <c r="K134" s="147" t="n">
        <v>610000</v>
      </c>
      <c r="L134" s="53" t="n"/>
      <c r="M134" s="43" t="n"/>
      <c r="N134" s="43" t="n"/>
    </row>
    <row r="135" ht="30" customHeight="1">
      <c r="A135" s="45" t="n">
        <v>129</v>
      </c>
      <c r="B135" s="45" t="inlineStr">
        <is>
          <t>HH077584</t>
        </is>
      </c>
      <c r="C135" s="45" t="inlineStr">
        <is>
          <t>Ron bộ Mitsu K4N, Sợi tổng hợp - MASAKO</t>
        </is>
      </c>
      <c r="D135" s="61" t="inlineStr">
        <is>
          <t>90</t>
        </is>
      </c>
      <c r="E135" s="45" t="inlineStr">
        <is>
          <t>MITSUBISHI</t>
        </is>
      </c>
      <c r="F135" s="45" t="inlineStr">
        <is>
          <t>MASAKO</t>
        </is>
      </c>
      <c r="G135" s="45" t="inlineStr">
        <is>
          <t>Bộ</t>
        </is>
      </c>
      <c r="H135" s="54" t="n"/>
      <c r="I135" s="147" t="n">
        <v>560000</v>
      </c>
      <c r="J135" s="147" t="n">
        <v>590000</v>
      </c>
      <c r="K135" s="147" t="n">
        <v>630000</v>
      </c>
      <c r="L135" s="54" t="n"/>
      <c r="M135" s="45" t="n"/>
      <c r="N135" s="45" t="n"/>
    </row>
    <row r="136" ht="30" customHeight="1">
      <c r="A136" s="43" t="n">
        <v>130</v>
      </c>
      <c r="B136" s="43" t="inlineStr">
        <is>
          <t>HH072737</t>
        </is>
      </c>
      <c r="C136" s="43" t="inlineStr">
        <is>
          <t>Ron bộ Mitsu S4E-2 (98), ASB amiang - DF</t>
        </is>
      </c>
      <c r="D136" s="61" t="inlineStr">
        <is>
          <t>94</t>
        </is>
      </c>
      <c r="E136" s="43" t="inlineStr">
        <is>
          <t>MITSUBISHI</t>
        </is>
      </c>
      <c r="F136" s="43" t="inlineStr">
        <is>
          <t>DF</t>
        </is>
      </c>
      <c r="G136" s="43" t="inlineStr">
        <is>
          <t>Bộ</t>
        </is>
      </c>
      <c r="H136" s="53" t="n"/>
      <c r="I136" s="53" t="n"/>
      <c r="J136" s="53" t="n"/>
      <c r="K136" s="53" t="n"/>
      <c r="L136" s="53" t="n"/>
      <c r="M136" s="43" t="n"/>
      <c r="N136" s="43" t="n"/>
    </row>
    <row r="137" ht="30" customHeight="1">
      <c r="A137" s="45" t="n">
        <v>131</v>
      </c>
      <c r="B137" s="45" t="inlineStr">
        <is>
          <t>HH075749</t>
        </is>
      </c>
      <c r="C137" s="45" t="inlineStr">
        <is>
          <t>Ron bộ Mitsu S4E-2 (đường kính 98) graphite - MASAKO</t>
        </is>
      </c>
      <c r="D137" s="61" t="inlineStr">
        <is>
          <t>94</t>
        </is>
      </c>
      <c r="E137" s="45" t="inlineStr">
        <is>
          <t>MITSUBISHI</t>
        </is>
      </c>
      <c r="F137" s="45" t="inlineStr">
        <is>
          <t>MASAKO</t>
        </is>
      </c>
      <c r="G137" s="45" t="inlineStr">
        <is>
          <t>Bộ</t>
        </is>
      </c>
      <c r="H137" s="54" t="n"/>
      <c r="I137" s="54" t="n"/>
      <c r="J137" s="54" t="n"/>
      <c r="K137" s="54" t="n"/>
      <c r="L137" s="54" t="n"/>
      <c r="M137" s="45" t="n"/>
      <c r="N137" s="45" t="n"/>
    </row>
    <row r="138" ht="30" customHeight="1">
      <c r="A138" s="43" t="n">
        <v>132</v>
      </c>
      <c r="B138" s="43" t="inlineStr">
        <is>
          <t>HH072815</t>
        </is>
      </c>
      <c r="C138" s="43" t="inlineStr">
        <is>
          <t>Ron bộ Mitsu S4F, GP - NICE IN</t>
        </is>
      </c>
      <c r="D138" s="61" t="inlineStr">
        <is>
          <t>98</t>
        </is>
      </c>
      <c r="E138" s="43" t="inlineStr">
        <is>
          <t>MITSUBISHI</t>
        </is>
      </c>
      <c r="F138" s="43" t="inlineStr">
        <is>
          <t>NICE IN</t>
        </is>
      </c>
      <c r="G138" s="43" t="inlineStr">
        <is>
          <t>Bộ</t>
        </is>
      </c>
      <c r="H138" s="53" t="n"/>
      <c r="I138" s="53" t="n"/>
      <c r="J138" s="53" t="n"/>
      <c r="K138" s="53" t="n"/>
      <c r="L138" s="53" t="n"/>
      <c r="M138" s="43" t="n"/>
      <c r="N138" s="43" t="n"/>
    </row>
    <row r="139" ht="30" customHeight="1">
      <c r="A139" s="45" t="n">
        <v>133</v>
      </c>
      <c r="B139" s="45" t="inlineStr">
        <is>
          <t>HH076274</t>
        </is>
      </c>
      <c r="C139" s="45" t="inlineStr">
        <is>
          <t>Ron bộ Mitsu S4L, ASB amiang - MASAKO</t>
        </is>
      </c>
      <c r="D139" s="61" t="inlineStr">
        <is>
          <t>78</t>
        </is>
      </c>
      <c r="E139" s="45" t="inlineStr">
        <is>
          <t>MITSUBISHI</t>
        </is>
      </c>
      <c r="F139" s="45" t="inlineStr">
        <is>
          <t>MASAKO</t>
        </is>
      </c>
      <c r="G139" s="45" t="inlineStr">
        <is>
          <t>Bộ</t>
        </is>
      </c>
      <c r="H139" s="54" t="n"/>
      <c r="I139" s="147" t="n">
        <v>540000</v>
      </c>
      <c r="J139" s="147" t="n">
        <v>580000</v>
      </c>
      <c r="K139" s="147" t="n">
        <v>620000</v>
      </c>
      <c r="L139" s="54" t="n"/>
      <c r="M139" s="45" t="n"/>
      <c r="N139" s="45" t="n"/>
    </row>
    <row r="140" ht="30" customHeight="1">
      <c r="A140" s="43" t="n">
        <v>134</v>
      </c>
      <c r="B140" s="43" t="inlineStr">
        <is>
          <t>HH079666</t>
        </is>
      </c>
      <c r="C140" s="43" t="inlineStr">
        <is>
          <t>Ron bộ Mitsu S4Q graphite - DF</t>
        </is>
      </c>
      <c r="D140" s="61" t="n"/>
      <c r="E140" s="43" t="inlineStr">
        <is>
          <t>MITSUBISHI</t>
        </is>
      </c>
      <c r="F140" s="43" t="inlineStr">
        <is>
          <t>DF</t>
        </is>
      </c>
      <c r="G140" s="43" t="inlineStr">
        <is>
          <t>Bộ</t>
        </is>
      </c>
      <c r="H140" s="53" t="n"/>
      <c r="I140" s="147" t="n">
        <v>690000</v>
      </c>
      <c r="J140" s="147" t="n">
        <v>740000</v>
      </c>
      <c r="K140" s="147" t="n">
        <v>790000</v>
      </c>
      <c r="L140" s="53" t="n"/>
      <c r="M140" s="43" t="n"/>
      <c r="N140" s="43" t="n"/>
    </row>
    <row r="141" ht="30" customHeight="1">
      <c r="A141" s="45" t="n">
        <v>135</v>
      </c>
      <c r="B141" s="45" t="inlineStr">
        <is>
          <t>HH076752</t>
        </is>
      </c>
      <c r="C141" s="45" t="inlineStr">
        <is>
          <t>Ron bộ Mitsu S4S THÉP - MASAKO (530/60.600)</t>
        </is>
      </c>
      <c r="D141" s="61" t="inlineStr">
        <is>
          <t>94</t>
        </is>
      </c>
      <c r="E141" s="45" t="inlineStr">
        <is>
          <t>MITSUBISHI</t>
        </is>
      </c>
      <c r="F141" s="45" t="inlineStr">
        <is>
          <t>MASAKO (530/60.600)</t>
        </is>
      </c>
      <c r="G141" s="45" t="inlineStr">
        <is>
          <t>Bộ</t>
        </is>
      </c>
      <c r="H141" s="54" t="n"/>
      <c r="I141" s="147" t="n">
        <v>530000</v>
      </c>
      <c r="J141" s="147" t="n">
        <v>560000</v>
      </c>
      <c r="K141" s="147" t="n">
        <v>600000</v>
      </c>
      <c r="L141" s="54" t="n"/>
      <c r="M141" s="45" t="n"/>
      <c r="N141" s="45" t="n"/>
    </row>
    <row r="142" ht="30" customHeight="1">
      <c r="A142" s="43" t="n">
        <v>136</v>
      </c>
      <c r="B142" s="43" t="inlineStr">
        <is>
          <t>HH075763</t>
        </is>
      </c>
      <c r="C142" s="43" t="inlineStr">
        <is>
          <t>Ron bộ Mitsu S4S, ASB amiang - MASAKO</t>
        </is>
      </c>
      <c r="D142" s="61" t="inlineStr">
        <is>
          <t>94</t>
        </is>
      </c>
      <c r="E142" s="43" t="inlineStr">
        <is>
          <t>MITSUBISHI</t>
        </is>
      </c>
      <c r="F142" s="43" t="inlineStr">
        <is>
          <t>MASAKO</t>
        </is>
      </c>
      <c r="G142" s="43" t="inlineStr">
        <is>
          <t>Bộ</t>
        </is>
      </c>
      <c r="H142" s="53" t="n"/>
      <c r="I142" s="53" t="n"/>
      <c r="J142" s="53" t="n"/>
      <c r="K142" s="53" t="n"/>
      <c r="L142" s="53" t="n"/>
      <c r="M142" s="43" t="n"/>
      <c r="N142" s="43" t="n"/>
    </row>
    <row r="143" ht="30" customHeight="1">
      <c r="A143" s="45" t="n">
        <v>137</v>
      </c>
      <c r="B143" s="45" t="inlineStr">
        <is>
          <t>HH081486</t>
        </is>
      </c>
      <c r="C143" s="45" t="inlineStr">
        <is>
          <t>Ron bộ Mitsu S4S, THÉP - DF</t>
        </is>
      </c>
      <c r="D143" s="61" t="inlineStr">
        <is>
          <t>94</t>
        </is>
      </c>
      <c r="E143" s="45" t="inlineStr">
        <is>
          <t>MITSUBISHI</t>
        </is>
      </c>
      <c r="F143" s="45" t="inlineStr">
        <is>
          <t>DF</t>
        </is>
      </c>
      <c r="G143" s="45" t="inlineStr">
        <is>
          <t>Bộ</t>
        </is>
      </c>
      <c r="H143" s="54" t="n"/>
      <c r="I143" s="147" t="n">
        <v>580000</v>
      </c>
      <c r="J143" s="147" t="n">
        <v>620000</v>
      </c>
      <c r="K143" s="147" t="n">
        <v>660000</v>
      </c>
      <c r="L143" s="54" t="n"/>
      <c r="M143" s="45" t="n"/>
      <c r="N143" s="45" t="n"/>
    </row>
    <row r="144" ht="30" customHeight="1">
      <c r="A144" s="43" t="n">
        <v>138</v>
      </c>
      <c r="B144" s="43" t="inlineStr">
        <is>
          <t>HH081485</t>
        </is>
      </c>
      <c r="C144" s="43" t="inlineStr">
        <is>
          <t>Ron bộ Mitsu S4S, amiang - DF</t>
        </is>
      </c>
      <c r="D144" s="61" t="inlineStr">
        <is>
          <t>94</t>
        </is>
      </c>
      <c r="E144" s="43" t="inlineStr">
        <is>
          <t>MITSUBISHI</t>
        </is>
      </c>
      <c r="F144" s="43" t="inlineStr">
        <is>
          <t>DF</t>
        </is>
      </c>
      <c r="G144" s="43" t="inlineStr">
        <is>
          <t>Bộ</t>
        </is>
      </c>
      <c r="H144" s="53" t="n"/>
      <c r="I144" s="147" t="n">
        <v>510000</v>
      </c>
      <c r="J144" s="147" t="n">
        <v>540000</v>
      </c>
      <c r="K144" s="147" t="n">
        <v>580000</v>
      </c>
      <c r="L144" s="53" t="n"/>
      <c r="M144" s="43" t="n"/>
      <c r="N144" s="43" t="n"/>
    </row>
    <row r="145" ht="30" customHeight="1">
      <c r="A145" s="45" t="n">
        <v>139</v>
      </c>
      <c r="B145" s="45" t="inlineStr">
        <is>
          <t>HH080449</t>
        </is>
      </c>
      <c r="C145" s="45" t="inlineStr">
        <is>
          <t>Ron bộ Mitsu S6E (94) Graphite - MASAKO</t>
        </is>
      </c>
      <c r="D145" s="61" t="n"/>
      <c r="E145" s="45" t="inlineStr">
        <is>
          <t>MITSUBISHI</t>
        </is>
      </c>
      <c r="F145" s="45" t="inlineStr">
        <is>
          <t>MASAKO</t>
        </is>
      </c>
      <c r="G145" s="45" t="inlineStr">
        <is>
          <t>Bộ</t>
        </is>
      </c>
      <c r="H145" s="54" t="n"/>
      <c r="I145" s="147" t="n">
        <v>560000</v>
      </c>
      <c r="J145" s="147" t="n">
        <v>590000</v>
      </c>
      <c r="K145" s="147" t="n">
        <v>630000</v>
      </c>
      <c r="L145" s="54" t="n"/>
      <c r="M145" s="45" t="n"/>
      <c r="N145" s="45" t="n"/>
    </row>
    <row r="146" ht="30" customHeight="1">
      <c r="A146" s="43" t="n">
        <v>140</v>
      </c>
      <c r="B146" s="43" t="inlineStr">
        <is>
          <t>HH083347</t>
        </is>
      </c>
      <c r="C146" s="43" t="inlineStr">
        <is>
          <t>Ron bộ Mitsu S6E-2 (98) Amiang - NICE IN</t>
        </is>
      </c>
      <c r="D146" s="61" t="n"/>
      <c r="E146" s="43" t="inlineStr">
        <is>
          <t>MITSUBISHI</t>
        </is>
      </c>
      <c r="F146" s="43" t="inlineStr">
        <is>
          <t>NICE IN</t>
        </is>
      </c>
      <c r="G146" s="43" t="inlineStr">
        <is>
          <t>Bộ</t>
        </is>
      </c>
      <c r="H146" s="53" t="n"/>
      <c r="I146" s="147" t="n">
        <v>730000</v>
      </c>
      <c r="J146" s="147" t="n">
        <v>770000</v>
      </c>
      <c r="K146" s="147" t="n">
        <v>820000</v>
      </c>
      <c r="L146" s="53" t="n"/>
      <c r="M146" s="43" t="n"/>
      <c r="N146" s="43" t="n"/>
    </row>
    <row r="147" ht="30" customHeight="1">
      <c r="A147" s="45" t="n">
        <v>141</v>
      </c>
      <c r="B147" s="45" t="inlineStr">
        <is>
          <t>HH076550</t>
        </is>
      </c>
      <c r="C147" s="45" t="inlineStr">
        <is>
          <t>Ron bộ Mitsu S6S, Thép Inox - MASAKO</t>
        </is>
      </c>
      <c r="D147" s="61" t="inlineStr">
        <is>
          <t>94</t>
        </is>
      </c>
      <c r="E147" s="45" t="inlineStr">
        <is>
          <t>MITSUBISHI</t>
        </is>
      </c>
      <c r="F147" s="45" t="inlineStr">
        <is>
          <t>MASAKO</t>
        </is>
      </c>
      <c r="G147" s="45" t="inlineStr">
        <is>
          <t>Bộ</t>
        </is>
      </c>
      <c r="H147" s="54" t="n"/>
      <c r="I147" s="147" t="n">
        <v>640000</v>
      </c>
      <c r="J147" s="147" t="n">
        <v>680000</v>
      </c>
      <c r="K147" s="147" t="n">
        <v>730000</v>
      </c>
      <c r="L147" s="54" t="n"/>
      <c r="M147" s="45" t="n"/>
      <c r="N147" s="45" t="n"/>
    </row>
    <row r="148" ht="30" customHeight="1">
      <c r="A148" s="43" t="n">
        <v>142</v>
      </c>
      <c r="B148" s="43" t="inlineStr">
        <is>
          <t>HH080446</t>
        </is>
      </c>
      <c r="C148" s="43" t="inlineStr">
        <is>
          <t>Ron bộ Mitsubishi 6M60/ 6M61, ASB Amiang - MASAKO</t>
        </is>
      </c>
      <c r="D148" s="61" t="inlineStr">
        <is>
          <t>118/130</t>
        </is>
      </c>
      <c r="E148" s="43" t="inlineStr">
        <is>
          <t>MITSUBISHI</t>
        </is>
      </c>
      <c r="F148" s="43" t="inlineStr">
        <is>
          <t>MASAKO</t>
        </is>
      </c>
      <c r="G148" s="43" t="inlineStr">
        <is>
          <t>Bộ</t>
        </is>
      </c>
      <c r="H148" s="53" t="n"/>
      <c r="I148" s="147" t="n">
        <v>1400000</v>
      </c>
      <c r="J148" s="147" t="n">
        <v>1480000</v>
      </c>
      <c r="K148" s="147" t="n">
        <v>1600000</v>
      </c>
      <c r="L148" s="53" t="n"/>
      <c r="M148" s="43" t="n"/>
      <c r="N148" s="43" t="n"/>
    </row>
    <row r="149" ht="30" customHeight="1">
      <c r="A149" s="45" t="n">
        <v>143</v>
      </c>
      <c r="B149" s="45" t="inlineStr">
        <is>
          <t>HH080979</t>
        </is>
      </c>
      <c r="C149" s="45" t="inlineStr">
        <is>
          <t>Ron bộ Mitsubishi 6M60/ 6M61, ASB Amiang - NICE IN</t>
        </is>
      </c>
      <c r="D149" s="61" t="inlineStr">
        <is>
          <t>118/130</t>
        </is>
      </c>
      <c r="E149" s="45" t="inlineStr">
        <is>
          <t>MITSUBISHI</t>
        </is>
      </c>
      <c r="F149" s="45" t="inlineStr">
        <is>
          <t>NICE IN</t>
        </is>
      </c>
      <c r="G149" s="45" t="inlineStr">
        <is>
          <t>Bộ</t>
        </is>
      </c>
      <c r="H149" s="54" t="n"/>
      <c r="I149" s="147" t="n">
        <v>2000000</v>
      </c>
      <c r="J149" s="147" t="n">
        <v>2100000</v>
      </c>
      <c r="K149" s="147" t="n">
        <v>2250000</v>
      </c>
      <c r="L149" s="54" t="n"/>
      <c r="M149" s="45" t="n"/>
      <c r="N149" s="45" t="n"/>
    </row>
    <row r="150" ht="30" customHeight="1">
      <c r="A150" s="43" t="n">
        <v>144</v>
      </c>
      <c r="B150" s="43" t="inlineStr">
        <is>
          <t>HH073556</t>
        </is>
      </c>
      <c r="C150" s="43" t="inlineStr">
        <is>
          <t>Ron bộ Mitsubishi S6KT-New, Thép - DF</t>
        </is>
      </c>
      <c r="D150" s="61" t="inlineStr">
        <is>
          <t>102</t>
        </is>
      </c>
      <c r="E150" s="43" t="inlineStr">
        <is>
          <t>MITSUBISHI</t>
        </is>
      </c>
      <c r="F150" s="43" t="inlineStr">
        <is>
          <t>DF</t>
        </is>
      </c>
      <c r="G150" s="43" t="inlineStr">
        <is>
          <t>Bộ</t>
        </is>
      </c>
      <c r="H150" s="53" t="n"/>
      <c r="I150" s="53" t="n"/>
      <c r="J150" s="53" t="n"/>
      <c r="K150" s="53" t="n"/>
      <c r="L150" s="53" t="n"/>
      <c r="M150" s="43" t="n"/>
      <c r="N150" s="43" t="n"/>
    </row>
    <row r="151" ht="30" customHeight="1">
      <c r="A151" s="139" t="n"/>
      <c r="B151" s="139" t="n"/>
      <c r="C151" s="75" t="inlineStr">
        <is>
          <t>◆ HYUNDAI  (8 sản phẩm)</t>
        </is>
      </c>
      <c r="D151" s="61" t="n"/>
      <c r="E151" s="139" t="n"/>
      <c r="F151" s="139" t="n"/>
      <c r="G151" s="139" t="n"/>
      <c r="H151" s="140" t="n"/>
      <c r="I151" s="140" t="n"/>
      <c r="J151" s="140" t="n"/>
      <c r="K151" s="140" t="n"/>
      <c r="L151" s="140" t="n"/>
      <c r="M151" s="139" t="n"/>
      <c r="N151" s="139" t="n"/>
    </row>
    <row r="152" ht="30" customHeight="1">
      <c r="A152" s="43" t="n">
        <v>145</v>
      </c>
      <c r="B152" s="43" t="inlineStr">
        <is>
          <t>HH074062</t>
        </is>
      </c>
      <c r="C152" s="43" t="inlineStr">
        <is>
          <t>Ron bộ Hyundai 6D22-T (phớt đầu 95-120-13) - Thép - DF</t>
        </is>
      </c>
      <c r="D152" s="61" t="n"/>
      <c r="E152" s="43" t="inlineStr">
        <is>
          <t>HYUNDAI</t>
        </is>
      </c>
      <c r="F152" s="43" t="inlineStr">
        <is>
          <t>DF</t>
        </is>
      </c>
      <c r="G152" s="43" t="inlineStr">
        <is>
          <t>Bộ</t>
        </is>
      </c>
      <c r="H152" s="53" t="n"/>
      <c r="I152" s="53" t="n"/>
      <c r="J152" s="53" t="n"/>
      <c r="K152" s="53" t="n"/>
      <c r="L152" s="53" t="n"/>
      <c r="M152" s="43" t="n"/>
      <c r="N152" s="43" t="n"/>
    </row>
    <row r="153" ht="30" customHeight="1">
      <c r="A153" s="45" t="n">
        <v>146</v>
      </c>
      <c r="B153" s="45" t="inlineStr">
        <is>
          <t>HH077483</t>
        </is>
      </c>
      <c r="C153" s="45" t="inlineStr">
        <is>
          <t>Ron bộ Hyundai 8DC11/PENG (Amiang) Máy Hàn - DF</t>
        </is>
      </c>
      <c r="D153" s="61" t="inlineStr">
        <is>
          <t>142/142.2</t>
        </is>
      </c>
      <c r="E153" s="45" t="inlineStr">
        <is>
          <t>HYUNDAI</t>
        </is>
      </c>
      <c r="F153" s="45" t="inlineStr">
        <is>
          <t>DF</t>
        </is>
      </c>
      <c r="G153" s="45" t="inlineStr">
        <is>
          <t>Bộ</t>
        </is>
      </c>
      <c r="H153" s="54" t="n"/>
      <c r="I153" s="147" t="n">
        <v>1350000</v>
      </c>
      <c r="J153" s="147" t="n">
        <v>1450000</v>
      </c>
      <c r="K153" s="147" t="n">
        <v>1550000</v>
      </c>
      <c r="L153" s="54" t="n"/>
      <c r="M153" s="45" t="n"/>
      <c r="N153" s="45" t="n"/>
    </row>
    <row r="154" ht="30" customHeight="1">
      <c r="A154" s="43" t="n">
        <v>147</v>
      </c>
      <c r="B154" s="43" t="inlineStr">
        <is>
          <t>HH070876</t>
        </is>
      </c>
      <c r="C154" s="43" t="inlineStr">
        <is>
          <t>Ron bộ Hyundai 8DC9 - Graphite - DF</t>
        </is>
      </c>
      <c r="D154" s="61" t="n"/>
      <c r="E154" s="43" t="inlineStr">
        <is>
          <t>HYUNDAI</t>
        </is>
      </c>
      <c r="F154" s="43" t="inlineStr">
        <is>
          <t>DF</t>
        </is>
      </c>
      <c r="G154" s="43" t="inlineStr">
        <is>
          <t>Bộ</t>
        </is>
      </c>
      <c r="H154" s="53" t="n"/>
      <c r="I154" s="53" t="n"/>
      <c r="J154" s="53" t="n"/>
      <c r="K154" s="53" t="n"/>
      <c r="L154" s="53" t="n"/>
      <c r="M154" s="43" t="n"/>
      <c r="N154" s="43" t="n"/>
    </row>
    <row r="155" ht="30" customHeight="1">
      <c r="A155" s="45" t="n">
        <v>148</v>
      </c>
      <c r="B155" s="45" t="inlineStr">
        <is>
          <t>HH078070</t>
        </is>
      </c>
      <c r="C155" s="45" t="inlineStr">
        <is>
          <t>Ron bộ Hyundai D4CB/Porter II, Thép (S) - DF</t>
        </is>
      </c>
      <c r="D155" s="61" t="inlineStr">
        <is>
          <t>91.1</t>
        </is>
      </c>
      <c r="E155" s="45" t="inlineStr">
        <is>
          <t>HYUNDAI</t>
        </is>
      </c>
      <c r="F155" s="45" t="inlineStr">
        <is>
          <t>DF</t>
        </is>
      </c>
      <c r="G155" s="45" t="inlineStr">
        <is>
          <t>Bộ</t>
        </is>
      </c>
      <c r="H155" s="54" t="n"/>
      <c r="I155" s="147" t="n">
        <v>640000</v>
      </c>
      <c r="J155" s="147" t="n">
        <v>680000</v>
      </c>
      <c r="K155" s="147" t="n">
        <v>730000</v>
      </c>
      <c r="L155" s="54" t="n"/>
      <c r="M155" s="45" t="n"/>
      <c r="N155" s="45" t="n"/>
    </row>
    <row r="156" ht="30" customHeight="1">
      <c r="A156" s="43" t="n">
        <v>149</v>
      </c>
      <c r="B156" s="43" t="inlineStr">
        <is>
          <t>HH082093</t>
        </is>
      </c>
      <c r="C156" s="43" t="inlineStr">
        <is>
          <t>Ron bộ Hyundai D4CC/ D4CB NEW, Thép Inox - NICE IN</t>
        </is>
      </c>
      <c r="D156" s="61" t="inlineStr">
        <is>
          <t>91.1/95</t>
        </is>
      </c>
      <c r="E156" s="43" t="inlineStr">
        <is>
          <t>HYUNDAI</t>
        </is>
      </c>
      <c r="F156" s="43" t="inlineStr">
        <is>
          <t>NICE IN</t>
        </is>
      </c>
      <c r="G156" s="43" t="inlineStr">
        <is>
          <t>Bộ</t>
        </is>
      </c>
      <c r="H156" s="53" t="n"/>
      <c r="I156" s="147" t="n">
        <v>720000</v>
      </c>
      <c r="J156" s="147" t="n">
        <v>760000</v>
      </c>
      <c r="K156" s="147" t="n">
        <v>820000</v>
      </c>
      <c r="L156" s="53" t="n"/>
      <c r="M156" s="43" t="n"/>
      <c r="N156" s="43" t="n"/>
    </row>
    <row r="157" ht="30" customHeight="1">
      <c r="A157" s="45" t="n">
        <v>150</v>
      </c>
      <c r="B157" s="45" t="inlineStr">
        <is>
          <t>HH080488</t>
        </is>
      </c>
      <c r="C157" s="45" t="inlineStr">
        <is>
          <t>Ron bộ Hyundai D4GA - Thép (không gồm phớt đuôi và một số chi tiết) - DF</t>
        </is>
      </c>
      <c r="D157" s="61" t="inlineStr">
        <is>
          <t>103</t>
        </is>
      </c>
      <c r="E157" s="45" t="inlineStr">
        <is>
          <t>HYUNDAI</t>
        </is>
      </c>
      <c r="F157" s="45" t="inlineStr">
        <is>
          <t>DF</t>
        </is>
      </c>
      <c r="G157" s="45" t="inlineStr">
        <is>
          <t>Bộ</t>
        </is>
      </c>
      <c r="H157" s="54" t="n"/>
      <c r="I157" s="147" t="n">
        <v>1700000</v>
      </c>
      <c r="J157" s="147" t="n">
        <v>1830000</v>
      </c>
      <c r="K157" s="147" t="n">
        <v>2000000</v>
      </c>
      <c r="L157" s="54" t="n"/>
      <c r="M157" s="45" t="n"/>
      <c r="N157" s="45" t="n"/>
    </row>
    <row r="158" ht="30" customHeight="1">
      <c r="A158" s="43" t="n">
        <v>151</v>
      </c>
      <c r="B158" s="43" t="inlineStr">
        <is>
          <t>HH075964</t>
        </is>
      </c>
      <c r="C158" s="43" t="inlineStr">
        <is>
          <t>Ron bộ Hyundai D6CA - Thép - DF</t>
        </is>
      </c>
      <c r="D158" s="61" t="inlineStr">
        <is>
          <t>133</t>
        </is>
      </c>
      <c r="E158" s="43" t="inlineStr">
        <is>
          <t>HYUNDAI</t>
        </is>
      </c>
      <c r="F158" s="43" t="inlineStr">
        <is>
          <t>DF</t>
        </is>
      </c>
      <c r="G158" s="43" t="inlineStr">
        <is>
          <t>Bộ</t>
        </is>
      </c>
      <c r="H158" s="53" t="n"/>
      <c r="I158" s="53" t="n"/>
      <c r="J158" s="53" t="n"/>
      <c r="K158" s="53" t="n"/>
      <c r="L158" s="53" t="n"/>
      <c r="M158" s="43" t="n"/>
      <c r="N158" s="43" t="n"/>
    </row>
    <row r="159" ht="30" customHeight="1">
      <c r="A159" s="45" t="n">
        <v>152</v>
      </c>
      <c r="B159" s="45" t="inlineStr">
        <is>
          <t>HH075965</t>
        </is>
      </c>
      <c r="C159" s="45" t="inlineStr">
        <is>
          <t>Ron bộ Hyundai D6CB - Thép - DF</t>
        </is>
      </c>
      <c r="D159" s="61" t="inlineStr">
        <is>
          <t>130</t>
        </is>
      </c>
      <c r="E159" s="45" t="inlineStr">
        <is>
          <t>HYUNDAI</t>
        </is>
      </c>
      <c r="F159" s="45" t="inlineStr">
        <is>
          <t>DF</t>
        </is>
      </c>
      <c r="G159" s="45" t="inlineStr">
        <is>
          <t>Bộ</t>
        </is>
      </c>
      <c r="H159" s="54" t="n"/>
      <c r="I159" s="147" t="n">
        <v>2600000</v>
      </c>
      <c r="J159" s="147" t="n">
        <v>2800000</v>
      </c>
      <c r="K159" s="147" t="n">
        <v>3000000</v>
      </c>
      <c r="L159" s="54" t="n"/>
      <c r="M159" s="45" t="n"/>
      <c r="N159" s="45" t="n"/>
    </row>
    <row r="160" ht="30" customHeight="1">
      <c r="A160" s="139" t="n"/>
      <c r="B160" s="139" t="n"/>
      <c r="C160" s="75" t="inlineStr">
        <is>
          <t>◆ CUMMINS  (24 sản phẩm)</t>
        </is>
      </c>
      <c r="D160" s="61" t="n"/>
      <c r="E160" s="139" t="n"/>
      <c r="F160" s="139" t="n"/>
      <c r="G160" s="139" t="n"/>
      <c r="H160" s="140" t="n"/>
      <c r="I160" s="140" t="n"/>
      <c r="J160" s="140" t="n"/>
      <c r="K160" s="140" t="n"/>
      <c r="L160" s="140" t="n"/>
      <c r="M160" s="139" t="n"/>
      <c r="N160" s="139" t="n"/>
    </row>
    <row r="161" ht="30" customHeight="1">
      <c r="A161" s="45" t="n">
        <v>153</v>
      </c>
      <c r="B161" s="45" t="inlineStr">
        <is>
          <t>HH078802</t>
        </is>
      </c>
      <c r="C161" s="45" t="inlineStr">
        <is>
          <t>Ron bộ (BOTTOM SET, PHẦN DƯỚI) Cummins NT855  - DF</t>
        </is>
      </c>
      <c r="D161" s="61" t="inlineStr">
        <is>
          <t>139.7</t>
        </is>
      </c>
      <c r="E161" s="45" t="inlineStr">
        <is>
          <t>CUMMINS</t>
        </is>
      </c>
      <c r="F161" s="45" t="inlineStr">
        <is>
          <t>DF</t>
        </is>
      </c>
      <c r="G161" s="45" t="inlineStr">
        <is>
          <t>Bộ</t>
        </is>
      </c>
      <c r="H161" s="54" t="n"/>
      <c r="I161" s="147" t="n">
        <v>740000</v>
      </c>
      <c r="J161" s="147" t="n">
        <v>790000</v>
      </c>
      <c r="K161" s="147" t="n">
        <v>850000</v>
      </c>
      <c r="L161" s="54" t="n"/>
      <c r="M161" s="45" t="n"/>
      <c r="N161" s="45" t="n"/>
    </row>
    <row r="162" ht="30" customHeight="1">
      <c r="A162" s="43" t="n">
        <v>154</v>
      </c>
      <c r="B162" s="43" t="inlineStr">
        <is>
          <t>HH078801</t>
        </is>
      </c>
      <c r="C162" s="43" t="inlineStr">
        <is>
          <t>Ron bộ (TOP SET, PHẦN TRÊN) Cummins NT855/ 3801330 (đời cò nhỏ) - DF</t>
        </is>
      </c>
      <c r="D162" s="61" t="inlineStr">
        <is>
          <t>139.7</t>
        </is>
      </c>
      <c r="E162" s="45" t="inlineStr">
        <is>
          <t>CUMMINS</t>
        </is>
      </c>
      <c r="F162" s="43" t="inlineStr">
        <is>
          <t>DF</t>
        </is>
      </c>
      <c r="G162" s="45" t="inlineStr">
        <is>
          <t>Bộ</t>
        </is>
      </c>
      <c r="H162" s="53" t="n"/>
      <c r="I162" s="147" t="n">
        <v>1000000</v>
      </c>
      <c r="J162" s="147" t="n">
        <v>1100000</v>
      </c>
      <c r="K162" s="147" t="n">
        <v>1200000</v>
      </c>
      <c r="L162" s="53" t="n"/>
      <c r="M162" s="43" t="n"/>
      <c r="N162" s="43" t="n"/>
    </row>
    <row r="163" ht="30" customHeight="1">
      <c r="A163" s="43" t="n"/>
      <c r="B163" s="43" t="inlineStr">
        <is>
          <t xml:space="preserve">HH070878        </t>
        </is>
      </c>
      <c r="C163" s="43" t="inlineStr">
        <is>
          <t>Ron bộ, đời MẮC (DƯỚI - BOTTOM) Cummins NT855-STC/3801235 - DF</t>
        </is>
      </c>
      <c r="D163" s="61" t="inlineStr">
        <is>
          <t>139.7</t>
        </is>
      </c>
      <c r="E163" s="45" t="inlineStr">
        <is>
          <t>CUMMINS</t>
        </is>
      </c>
      <c r="F163" s="43" t="inlineStr">
        <is>
          <t>DF</t>
        </is>
      </c>
      <c r="G163" s="45" t="inlineStr">
        <is>
          <t>Bộ</t>
        </is>
      </c>
      <c r="H163" s="53" t="n"/>
      <c r="I163" s="147" t="n"/>
      <c r="J163" s="147" t="n"/>
      <c r="K163" s="147" t="n"/>
      <c r="L163" s="53" t="n"/>
      <c r="M163" s="43" t="n"/>
      <c r="N163" s="43" t="n"/>
    </row>
    <row r="164" ht="30" customHeight="1">
      <c r="A164" s="43" t="n"/>
      <c r="B164" s="43" t="inlineStr">
        <is>
          <t xml:space="preserve">HH070877        </t>
        </is>
      </c>
      <c r="C164" s="43" t="inlineStr">
        <is>
          <t>Ron bộ, đời MẮC (TRÊN - TOP) Cummins NT855-STC/3801754, THÉP - DF</t>
        </is>
      </c>
      <c r="D164" s="61" t="inlineStr">
        <is>
          <t>139.7</t>
        </is>
      </c>
      <c r="E164" s="45" t="inlineStr">
        <is>
          <t>CUMMINS</t>
        </is>
      </c>
      <c r="F164" s="43" t="inlineStr">
        <is>
          <t>DF</t>
        </is>
      </c>
      <c r="G164" s="45" t="inlineStr">
        <is>
          <t>Bộ</t>
        </is>
      </c>
      <c r="H164" s="53" t="n"/>
      <c r="I164" s="147" t="n"/>
      <c r="J164" s="147" t="n"/>
      <c r="K164" s="147" t="n"/>
      <c r="L164" s="53" t="n"/>
      <c r="M164" s="43" t="n"/>
      <c r="N164" s="43" t="inlineStr">
        <is>
          <t>đời cò lớn chụp cò 7 lỗ</t>
        </is>
      </c>
    </row>
    <row r="165" ht="30" customHeight="1">
      <c r="A165" s="45" t="n">
        <v>155</v>
      </c>
      <c r="B165" s="45" t="inlineStr">
        <is>
          <t>HH084286</t>
        </is>
      </c>
      <c r="C165" s="45" t="inlineStr">
        <is>
          <t>Ron bộ Cummins 116.5/ ISL9.5, metal kim loại - DF</t>
        </is>
      </c>
      <c r="D165" s="61" t="n"/>
      <c r="E165" s="45" t="inlineStr">
        <is>
          <t>CUMMINS</t>
        </is>
      </c>
      <c r="F165" s="45" t="inlineStr">
        <is>
          <t>DF</t>
        </is>
      </c>
      <c r="G165" s="45" t="inlineStr">
        <is>
          <t>Bộ</t>
        </is>
      </c>
      <c r="H165" s="54" t="n"/>
      <c r="I165" s="147" t="n">
        <v>2950000</v>
      </c>
      <c r="J165" s="147" t="n">
        <v>3150000</v>
      </c>
      <c r="K165" s="147" t="n">
        <v>3350000</v>
      </c>
      <c r="L165" s="54" t="n"/>
      <c r="M165" s="45" t="n"/>
      <c r="N165" s="45" t="n"/>
    </row>
    <row r="166" ht="30" customHeight="1">
      <c r="A166" s="43" t="n">
        <v>156</v>
      </c>
      <c r="B166" s="43" t="inlineStr">
        <is>
          <t>HH080167</t>
        </is>
      </c>
      <c r="C166" s="43" t="inlineStr">
        <is>
          <t>Ron bộ Cummins 4D107/ S4D107/ QSB4.5, Thép - NICE IN</t>
        </is>
      </c>
      <c r="D166" s="61" t="n">
        <v>107</v>
      </c>
      <c r="E166" s="43" t="inlineStr">
        <is>
          <t>CUMMINS</t>
        </is>
      </c>
      <c r="F166" s="43" t="inlineStr">
        <is>
          <t>NICE IN</t>
        </is>
      </c>
      <c r="G166" s="43" t="inlineStr">
        <is>
          <t>Bộ</t>
        </is>
      </c>
      <c r="H166" s="53" t="n"/>
      <c r="I166" s="147" t="n">
        <v>1380000</v>
      </c>
      <c r="J166" s="147" t="n">
        <v>1470000</v>
      </c>
      <c r="K166" s="147" t="n">
        <v>1570000</v>
      </c>
      <c r="L166" s="53" t="n"/>
      <c r="M166" s="43" t="n"/>
      <c r="N166" s="43" t="n"/>
    </row>
    <row r="167" ht="30" customHeight="1">
      <c r="A167" s="45" t="n">
        <v>157</v>
      </c>
      <c r="B167" s="45" t="inlineStr">
        <is>
          <t>HH070875</t>
        </is>
      </c>
      <c r="C167" s="45" t="inlineStr">
        <is>
          <t>Ron bộ Cummins 6CT (12 sp) 6D114/S6D114 amiang + thép - DF</t>
        </is>
      </c>
      <c r="D167" s="61" t="inlineStr">
        <is>
          <t>114</t>
        </is>
      </c>
      <c r="E167" s="45" t="inlineStr">
        <is>
          <t>CUMMINS</t>
        </is>
      </c>
      <c r="F167" s="45" t="inlineStr">
        <is>
          <t>DF</t>
        </is>
      </c>
      <c r="G167" s="45" t="inlineStr">
        <is>
          <t>Bộ</t>
        </is>
      </c>
      <c r="H167" s="54" t="n"/>
      <c r="I167" s="54" t="n"/>
      <c r="J167" s="54" t="n"/>
      <c r="K167" s="54" t="n"/>
      <c r="L167" s="54" t="n"/>
      <c r="M167" s="45" t="n"/>
      <c r="N167" s="45" t="n"/>
    </row>
    <row r="168" ht="30" customHeight="1">
      <c r="A168" s="43" t="n">
        <v>158</v>
      </c>
      <c r="B168" s="43" t="inlineStr">
        <is>
          <t>HH076536</t>
        </is>
      </c>
      <c r="C168" s="43" t="inlineStr">
        <is>
          <t>Ron bộ Cummins 6D107/S6D107/QSB6.7 Thép - NICE IN</t>
        </is>
      </c>
      <c r="D168" s="61" t="inlineStr">
        <is>
          <t>107</t>
        </is>
      </c>
      <c r="E168" s="43" t="inlineStr">
        <is>
          <t>CUMMINS</t>
        </is>
      </c>
      <c r="F168" s="43" t="inlineStr">
        <is>
          <t>NICE IN</t>
        </is>
      </c>
      <c r="G168" s="43" t="inlineStr">
        <is>
          <t>Bộ</t>
        </is>
      </c>
      <c r="H168" s="53" t="n"/>
      <c r="I168" s="147" t="n">
        <v>1780000</v>
      </c>
      <c r="J168" s="147" t="n">
        <v>1900000</v>
      </c>
      <c r="K168" s="147" t="n">
        <v>2000000</v>
      </c>
      <c r="L168" s="53" t="n"/>
      <c r="M168" s="43" t="n"/>
      <c r="N168" s="43" t="n"/>
    </row>
    <row r="169" ht="30" customHeight="1">
      <c r="A169" s="45" t="n">
        <v>159</v>
      </c>
      <c r="B169" s="45" t="inlineStr">
        <is>
          <t>HH076831</t>
        </is>
      </c>
      <c r="C169" s="45" t="inlineStr">
        <is>
          <t>Ron bộ Cummins 6D107/S6D107/QSB6.7, Thép - MASAKO</t>
        </is>
      </c>
      <c r="D169" s="61" t="inlineStr">
        <is>
          <t>107</t>
        </is>
      </c>
      <c r="E169" s="45" t="inlineStr">
        <is>
          <t>CUMMINS</t>
        </is>
      </c>
      <c r="F169" s="45" t="inlineStr">
        <is>
          <t>MASAKO</t>
        </is>
      </c>
      <c r="G169" s="45" t="inlineStr">
        <is>
          <t>Bộ</t>
        </is>
      </c>
      <c r="H169" s="54" t="n"/>
      <c r="I169" s="147" t="n">
        <v>1300000</v>
      </c>
      <c r="J169" s="147" t="n">
        <v>1400000</v>
      </c>
      <c r="K169" s="147" t="n">
        <v>1500000</v>
      </c>
      <c r="L169" s="54" t="n"/>
      <c r="M169" s="45" t="n"/>
      <c r="N169" s="45" t="n"/>
    </row>
    <row r="170" ht="30" customHeight="1">
      <c r="A170" s="43" t="n">
        <v>160</v>
      </c>
      <c r="B170" s="43" t="inlineStr">
        <is>
          <t>HH072731</t>
        </is>
      </c>
      <c r="C170" s="43" t="inlineStr">
        <is>
          <t>Ron bộ Cummins 6L/ L375 (6CT-24 sp, đời điện), S6D114/6D114- Graphite - DF</t>
        </is>
      </c>
      <c r="D170" s="61" t="inlineStr">
        <is>
          <t>114</t>
        </is>
      </c>
      <c r="E170" s="43" t="inlineStr">
        <is>
          <t>CUMMINS</t>
        </is>
      </c>
      <c r="F170" s="43" t="inlineStr">
        <is>
          <t>DF</t>
        </is>
      </c>
      <c r="G170" s="43" t="inlineStr">
        <is>
          <t>Bộ</t>
        </is>
      </c>
      <c r="H170" s="53" t="n"/>
      <c r="I170" s="53" t="n"/>
      <c r="J170" s="53" t="n"/>
      <c r="K170" s="53" t="n"/>
      <c r="L170" s="53" t="n"/>
      <c r="M170" s="43" t="n"/>
      <c r="N170" s="43" t="n"/>
    </row>
    <row r="171" ht="30" customHeight="1">
      <c r="A171" s="45" t="n">
        <v>161</v>
      </c>
      <c r="B171" s="45" t="inlineStr">
        <is>
          <t>HH078857</t>
        </is>
      </c>
      <c r="C171" s="45" t="inlineStr">
        <is>
          <t>Ron bộ Cummins 94 (ISF 2.8) - ARTSS</t>
        </is>
      </c>
      <c r="D171" s="61" t="n"/>
      <c r="E171" s="45" t="inlineStr">
        <is>
          <t>CUMMINS</t>
        </is>
      </c>
      <c r="F171" s="45" t="inlineStr">
        <is>
          <t>ARTSS</t>
        </is>
      </c>
      <c r="G171" s="45" t="inlineStr">
        <is>
          <t>Bộ</t>
        </is>
      </c>
      <c r="H171" s="54" t="n"/>
      <c r="I171" s="54" t="n"/>
      <c r="J171" s="54" t="n"/>
      <c r="K171" s="54" t="n"/>
      <c r="L171" s="54" t="n"/>
      <c r="M171" s="45" t="n"/>
      <c r="N171" s="45" t="n"/>
    </row>
    <row r="172" ht="30" customHeight="1">
      <c r="A172" s="43" t="n">
        <v>162</v>
      </c>
      <c r="B172" s="43" t="inlineStr">
        <is>
          <t>HH077246</t>
        </is>
      </c>
      <c r="C172" s="43" t="inlineStr">
        <is>
          <t>Ron bộ Cummins B3.3/ 4D95 đời điện Graphite - NICE IN</t>
        </is>
      </c>
      <c r="D172" s="61" t="inlineStr">
        <is>
          <t>95</t>
        </is>
      </c>
      <c r="E172" s="43" t="inlineStr">
        <is>
          <t>CUMMINS</t>
        </is>
      </c>
      <c r="F172" s="43" t="inlineStr">
        <is>
          <t>NICE IN</t>
        </is>
      </c>
      <c r="G172" s="43" t="inlineStr">
        <is>
          <t>Bộ</t>
        </is>
      </c>
      <c r="H172" s="53" t="n"/>
      <c r="I172" s="147" t="n">
        <v>700000</v>
      </c>
      <c r="J172" s="147" t="n">
        <v>750000</v>
      </c>
      <c r="K172" s="147" t="n">
        <v>800000</v>
      </c>
      <c r="L172" s="53" t="n"/>
      <c r="M172" s="43" t="n"/>
      <c r="N172" s="43" t="n"/>
    </row>
    <row r="173" ht="30" customHeight="1">
      <c r="A173" s="45" t="n">
        <v>163</v>
      </c>
      <c r="B173" s="45" t="inlineStr">
        <is>
          <t>HH084258</t>
        </is>
      </c>
      <c r="C173" s="45" t="inlineStr">
        <is>
          <t>Ron bộ Cummins ISB5.9L/ 6D102, Metal thép kẹp - DF</t>
        </is>
      </c>
      <c r="D173" s="61" t="inlineStr">
        <is>
          <t>102</t>
        </is>
      </c>
      <c r="E173" s="45" t="inlineStr">
        <is>
          <t>CUMMINS</t>
        </is>
      </c>
      <c r="F173" s="45" t="inlineStr">
        <is>
          <t>DF</t>
        </is>
      </c>
      <c r="G173" s="45" t="inlineStr">
        <is>
          <t>Bộ</t>
        </is>
      </c>
      <c r="H173" s="54" t="n"/>
      <c r="I173" s="147" t="n">
        <v>2300000</v>
      </c>
      <c r="J173" s="147" t="n">
        <v>2450000</v>
      </c>
      <c r="K173" s="147" t="n">
        <v>2600000</v>
      </c>
      <c r="L173" s="54" t="n"/>
      <c r="M173" s="45" t="n"/>
      <c r="N173" s="45" t="n"/>
    </row>
    <row r="174" ht="30" customHeight="1">
      <c r="A174" s="43" t="n">
        <v>164</v>
      </c>
      <c r="B174" s="43" t="inlineStr">
        <is>
          <t>HH084259</t>
        </is>
      </c>
      <c r="C174" s="43" t="inlineStr">
        <is>
          <t>Ron bộ Cummins ISBE5.9/ 6D102, Thép - DF</t>
        </is>
      </c>
      <c r="D174" s="61" t="inlineStr">
        <is>
          <t>102</t>
        </is>
      </c>
      <c r="E174" s="43" t="inlineStr">
        <is>
          <t>CUMMINS</t>
        </is>
      </c>
      <c r="F174" s="43" t="inlineStr">
        <is>
          <t>DF</t>
        </is>
      </c>
      <c r="G174" s="43" t="inlineStr">
        <is>
          <t>Bộ</t>
        </is>
      </c>
      <c r="H174" s="53" t="n"/>
      <c r="I174" s="147" t="n">
        <v>2050000</v>
      </c>
      <c r="J174" s="147" t="n">
        <v>2150000</v>
      </c>
      <c r="K174" s="147" t="n">
        <v>2350000</v>
      </c>
      <c r="L174" s="53" t="n"/>
      <c r="M174" s="43" t="n"/>
      <c r="N174" s="43" t="n"/>
    </row>
    <row r="175" ht="30" customHeight="1">
      <c r="A175" s="45" t="n">
        <v>165</v>
      </c>
      <c r="B175" s="45" t="inlineStr">
        <is>
          <t>HH083014</t>
        </is>
      </c>
      <c r="C175" s="45" t="inlineStr">
        <is>
          <t>Ron bộ Cummins ISF2.8 - thép Inox - NICE IN</t>
        </is>
      </c>
      <c r="D175" s="61" t="n"/>
      <c r="E175" s="45" t="inlineStr">
        <is>
          <t>CUMMINS</t>
        </is>
      </c>
      <c r="F175" s="45" t="inlineStr">
        <is>
          <t>NICE IN</t>
        </is>
      </c>
      <c r="G175" s="45" t="inlineStr">
        <is>
          <t>Bộ</t>
        </is>
      </c>
      <c r="H175" s="54" t="n"/>
      <c r="I175" s="147" t="n">
        <v>1300000</v>
      </c>
      <c r="J175" s="147" t="n">
        <v>1400000</v>
      </c>
      <c r="K175" s="147" t="n">
        <v>1500000</v>
      </c>
      <c r="L175" s="54" t="n"/>
      <c r="M175" s="45" t="n"/>
      <c r="N175" s="45" t="n"/>
    </row>
    <row r="176" ht="30" customHeight="1">
      <c r="A176" s="43" t="n">
        <v>166</v>
      </c>
      <c r="B176" s="43" t="inlineStr">
        <is>
          <t>HH084248</t>
        </is>
      </c>
      <c r="C176" s="43" t="inlineStr">
        <is>
          <t>Ron bộ Cummins ISF2.8, Thép - DF</t>
        </is>
      </c>
      <c r="D176" s="61" t="n"/>
      <c r="E176" s="43" t="inlineStr">
        <is>
          <t>CUMMINS</t>
        </is>
      </c>
      <c r="F176" s="43" t="inlineStr">
        <is>
          <t>DF</t>
        </is>
      </c>
      <c r="G176" s="43" t="inlineStr">
        <is>
          <t>Bộ</t>
        </is>
      </c>
      <c r="H176" s="53" t="n"/>
      <c r="I176" s="147" t="n">
        <v>710000</v>
      </c>
      <c r="J176" s="147" t="n">
        <v>750000</v>
      </c>
      <c r="K176" s="147" t="n">
        <v>800000</v>
      </c>
      <c r="L176" s="53" t="n"/>
      <c r="M176" s="43" t="n"/>
      <c r="N176" s="43" t="n"/>
    </row>
    <row r="177" ht="30" customHeight="1">
      <c r="A177" s="45" t="n">
        <v>167</v>
      </c>
      <c r="B177" s="45" t="inlineStr">
        <is>
          <t>HH080627</t>
        </is>
      </c>
      <c r="C177" s="45" t="inlineStr">
        <is>
          <t>Ron bộ Cummins ISF3.8 (4D102 đời điện) - thép Inox - NICE IN</t>
        </is>
      </c>
      <c r="D177" s="61" t="inlineStr">
        <is>
          <t>102</t>
        </is>
      </c>
      <c r="E177" s="45" t="inlineStr">
        <is>
          <t>CUMMINS</t>
        </is>
      </c>
      <c r="F177" s="45" t="inlineStr">
        <is>
          <t>NICE IN</t>
        </is>
      </c>
      <c r="G177" s="45" t="inlineStr">
        <is>
          <t>Bộ</t>
        </is>
      </c>
      <c r="H177" s="54" t="n"/>
      <c r="I177" s="147" t="n">
        <v>1380000</v>
      </c>
      <c r="J177" s="147" t="n">
        <v>1470000</v>
      </c>
      <c r="K177" s="147" t="n">
        <v>1600000</v>
      </c>
      <c r="L177" s="54" t="n"/>
      <c r="M177" s="45" t="n"/>
      <c r="N177" s="45" t="n"/>
    </row>
    <row r="178" ht="30" customHeight="1">
      <c r="A178" s="43" t="n">
        <v>168</v>
      </c>
      <c r="B178" s="43" t="inlineStr">
        <is>
          <t>HH080451</t>
        </is>
      </c>
      <c r="C178" s="43" t="inlineStr">
        <is>
          <t>Ron bộ Cummins L10 (PHẦN DƯỚI) - NICE IN</t>
        </is>
      </c>
      <c r="D178" s="61" t="inlineStr">
        <is>
          <t>125</t>
        </is>
      </c>
      <c r="E178" s="43" t="inlineStr">
        <is>
          <t>CUMMINS</t>
        </is>
      </c>
      <c r="F178" s="43" t="inlineStr">
        <is>
          <t>NICE IN</t>
        </is>
      </c>
      <c r="G178" s="43" t="inlineStr">
        <is>
          <t>Bộ</t>
        </is>
      </c>
      <c r="H178" s="53" t="n"/>
      <c r="I178" s="147" t="n">
        <v>2600000</v>
      </c>
      <c r="J178" s="147" t="n">
        <v>2750000</v>
      </c>
      <c r="K178" s="147" t="n">
        <v>2900000</v>
      </c>
      <c r="L178" s="53" t="n"/>
      <c r="M178" s="43" t="n"/>
      <c r="N178" s="43" t="n"/>
    </row>
    <row r="179" ht="30" customHeight="1">
      <c r="A179" s="45" t="n">
        <v>169</v>
      </c>
      <c r="B179" s="45" t="inlineStr">
        <is>
          <t>HH080450</t>
        </is>
      </c>
      <c r="C179" s="45" t="inlineStr">
        <is>
          <t>Ron bộ Cummins L10 (PHẦN TRÊN) Graphite - NICE IN</t>
        </is>
      </c>
      <c r="D179" s="61" t="inlineStr">
        <is>
          <t>125</t>
        </is>
      </c>
      <c r="E179" s="45" t="inlineStr">
        <is>
          <t>CUMMINS</t>
        </is>
      </c>
      <c r="F179" s="45" t="inlineStr">
        <is>
          <t>NICE IN</t>
        </is>
      </c>
      <c r="G179" s="45" t="inlineStr">
        <is>
          <t>Bộ</t>
        </is>
      </c>
      <c r="H179" s="54" t="n"/>
      <c r="I179" s="147" t="n">
        <v>1500000</v>
      </c>
      <c r="J179" s="147" t="n">
        <v>1600000</v>
      </c>
      <c r="K179" s="147" t="n">
        <v>1700000</v>
      </c>
      <c r="L179" s="54" t="n"/>
      <c r="M179" s="45" t="n"/>
      <c r="N179" s="45" t="n"/>
    </row>
    <row r="180" ht="30" customHeight="1">
      <c r="A180" s="43" t="n">
        <v>170</v>
      </c>
      <c r="B180" s="43" t="inlineStr">
        <is>
          <t>HH078507</t>
        </is>
      </c>
      <c r="C180" s="43" t="inlineStr">
        <is>
          <t>Ron bộ Cummins NH220 (DƯỚI - BOTTOM) - DF</t>
        </is>
      </c>
      <c r="D180" s="61" t="inlineStr">
        <is>
          <t>130</t>
        </is>
      </c>
      <c r="E180" s="43" t="inlineStr">
        <is>
          <t>CUMMINS</t>
        </is>
      </c>
      <c r="F180" s="43" t="inlineStr">
        <is>
          <t>DF</t>
        </is>
      </c>
      <c r="G180" s="43" t="inlineStr">
        <is>
          <t>Bộ</t>
        </is>
      </c>
      <c r="H180" s="53" t="n"/>
      <c r="I180" s="147" t="n">
        <v>650000</v>
      </c>
      <c r="J180" s="147" t="n">
        <v>700000</v>
      </c>
      <c r="K180" s="147" t="n">
        <v>800000</v>
      </c>
      <c r="L180" s="53" t="n"/>
      <c r="M180" s="43" t="n"/>
      <c r="N180" s="43" t="n"/>
    </row>
    <row r="181" ht="30" customHeight="1">
      <c r="A181" s="45" t="n">
        <v>171</v>
      </c>
      <c r="B181" s="45" t="inlineStr">
        <is>
          <t>HH078506</t>
        </is>
      </c>
      <c r="C181" s="45" t="inlineStr">
        <is>
          <t>Ron bộ Cummins NH220 (TOP - PHẦN TRÊN) - Thép - DF</t>
        </is>
      </c>
      <c r="D181" s="61" t="inlineStr">
        <is>
          <t>130</t>
        </is>
      </c>
      <c r="E181" s="45" t="inlineStr">
        <is>
          <t>CUMMINS</t>
        </is>
      </c>
      <c r="F181" s="45" t="inlineStr">
        <is>
          <t>DF</t>
        </is>
      </c>
      <c r="G181" s="45" t="inlineStr">
        <is>
          <t>Bộ</t>
        </is>
      </c>
      <c r="H181" s="54" t="n"/>
      <c r="I181" s="147" t="n">
        <v>870000</v>
      </c>
      <c r="J181" s="147" t="n">
        <v>920000</v>
      </c>
      <c r="K181" s="147" t="n">
        <v>1000000</v>
      </c>
      <c r="L181" s="54" t="n"/>
      <c r="M181" s="45" t="n"/>
      <c r="N181" s="45" t="n"/>
    </row>
    <row r="182" ht="30" customHeight="1">
      <c r="A182" s="43" t="n">
        <v>172</v>
      </c>
      <c r="B182" s="43" t="inlineStr">
        <is>
          <t>HH081777</t>
        </is>
      </c>
      <c r="C182" s="43" t="inlineStr">
        <is>
          <t>Ron bộ Cummins QSM11 graphite - NICE IN</t>
        </is>
      </c>
      <c r="D182" s="61" t="inlineStr">
        <is>
          <t>125</t>
        </is>
      </c>
      <c r="E182" s="43" t="inlineStr">
        <is>
          <t>CUMMINS</t>
        </is>
      </c>
      <c r="F182" s="43" t="inlineStr">
        <is>
          <t>NICE IN</t>
        </is>
      </c>
      <c r="G182" s="43" t="inlineStr">
        <is>
          <t>Bộ</t>
        </is>
      </c>
      <c r="H182" s="53" t="n"/>
      <c r="I182" s="147" t="n">
        <v>4250000</v>
      </c>
      <c r="J182" s="147" t="n">
        <v>4520000</v>
      </c>
      <c r="K182" s="147" t="n">
        <v>4820000</v>
      </c>
      <c r="L182" s="53" t="n"/>
      <c r="M182" s="43" t="n"/>
      <c r="N182" s="43" t="n"/>
    </row>
    <row r="183" ht="30" customHeight="1">
      <c r="A183" s="45" t="n">
        <v>173</v>
      </c>
      <c r="B183" s="45" t="inlineStr">
        <is>
          <t>HH00752</t>
        </is>
      </c>
      <c r="C183" s="45" t="inlineStr">
        <is>
          <t>Ron bộ Cummins/Iveco ISBE6/ N67/ ISB (phi 104, 6 máy) - Thép - DF</t>
        </is>
      </c>
      <c r="D183" s="61" t="inlineStr">
        <is>
          <t>102</t>
        </is>
      </c>
      <c r="E183" s="45" t="inlineStr">
        <is>
          <t>CUMMINS</t>
        </is>
      </c>
      <c r="F183" s="45" t="inlineStr">
        <is>
          <t>DF</t>
        </is>
      </c>
      <c r="G183" s="45" t="inlineStr">
        <is>
          <t>Bộ</t>
        </is>
      </c>
      <c r="H183" s="54" t="n"/>
      <c r="I183" s="54" t="n"/>
      <c r="J183" s="54" t="n"/>
      <c r="K183" s="54" t="n"/>
      <c r="L183" s="54" t="n"/>
      <c r="M183" s="45" t="n"/>
      <c r="N183" s="45" t="n"/>
    </row>
    <row r="184" ht="30" customHeight="1">
      <c r="A184" s="43" t="n">
        <v>174</v>
      </c>
      <c r="B184" s="43" t="inlineStr">
        <is>
          <t>HH083260</t>
        </is>
      </c>
      <c r="C184" s="43" t="inlineStr">
        <is>
          <t>Ron bộ Cummins/Iveco N45/ ISB/QSB3.9/ 2830919 (phi 104, 4 máy) - Thép - DF</t>
        </is>
      </c>
      <c r="D184" s="61" t="inlineStr">
        <is>
          <t>102/104</t>
        </is>
      </c>
      <c r="E184" s="43" t="inlineStr">
        <is>
          <t>CUMMINS</t>
        </is>
      </c>
      <c r="F184" s="43" t="inlineStr">
        <is>
          <t>DF</t>
        </is>
      </c>
      <c r="G184" s="43" t="inlineStr">
        <is>
          <t>Bộ</t>
        </is>
      </c>
      <c r="H184" s="53" t="n"/>
      <c r="I184" s="147" t="n">
        <v>1600000</v>
      </c>
      <c r="J184" s="147" t="n">
        <v>1700000</v>
      </c>
      <c r="K184" s="147" t="n">
        <v>1850000</v>
      </c>
      <c r="L184" s="53" t="n"/>
      <c r="M184" s="43" t="n"/>
      <c r="N184" s="43" t="n"/>
    </row>
    <row r="185" ht="30" customHeight="1">
      <c r="A185" s="45" t="n">
        <v>175</v>
      </c>
      <c r="B185" s="45" t="inlineStr">
        <is>
          <t>HH083906</t>
        </is>
      </c>
      <c r="C185" s="45" t="inlineStr">
        <is>
          <t>Ron bộ TRÊN (HEAD SET) Cummins NT855 (đời cam lớn, 3803040) - NICE IN</t>
        </is>
      </c>
      <c r="D185" s="61" t="inlineStr">
        <is>
          <t>139.7</t>
        </is>
      </c>
      <c r="E185" s="45" t="inlineStr">
        <is>
          <t>CUMMINS</t>
        </is>
      </c>
      <c r="F185" s="45" t="inlineStr">
        <is>
          <t>NICE IN</t>
        </is>
      </c>
      <c r="G185" s="45" t="inlineStr">
        <is>
          <t>Bộ</t>
        </is>
      </c>
      <c r="H185" s="54" t="n"/>
      <c r="I185" s="147" t="n">
        <v>990000</v>
      </c>
      <c r="J185" s="147" t="n">
        <v>1050000</v>
      </c>
      <c r="K185" s="147" t="n">
        <v>1150000</v>
      </c>
      <c r="L185" s="54" t="n"/>
      <c r="M185" s="45" t="n"/>
      <c r="N185" s="45" t="n"/>
    </row>
    <row r="186" ht="30" customHeight="1">
      <c r="A186" s="43" t="n">
        <v>176</v>
      </c>
      <c r="B186" s="43" t="inlineStr">
        <is>
          <t>HH080031</t>
        </is>
      </c>
      <c r="C186" s="43" t="inlineStr">
        <is>
          <t>Ron bộ Trên (HEAD SET) Cummins N14 thép - NICE IN</t>
        </is>
      </c>
      <c r="D186" s="61" t="inlineStr">
        <is>
          <t>139.7</t>
        </is>
      </c>
      <c r="E186" s="43" t="inlineStr">
        <is>
          <t>CUMMINS</t>
        </is>
      </c>
      <c r="F186" s="43" t="inlineStr">
        <is>
          <t>NICE IN</t>
        </is>
      </c>
      <c r="G186" s="43" t="inlineStr">
        <is>
          <t>Bộ</t>
        </is>
      </c>
      <c r="H186" s="53" t="n"/>
      <c r="I186" s="147" t="n">
        <v>1100000</v>
      </c>
      <c r="J186" s="147" t="n">
        <v>1200000</v>
      </c>
      <c r="K186" s="147" t="n">
        <v>1300000</v>
      </c>
      <c r="L186" s="53" t="n"/>
      <c r="M186" s="43" t="n"/>
      <c r="N186" s="43" t="n"/>
    </row>
    <row r="187" ht="30" customHeight="1">
      <c r="A187" s="139" t="n"/>
      <c r="B187" s="139" t="n"/>
      <c r="C187" s="75" t="inlineStr">
        <is>
          <t>◆ NISSAN  (12 sản phẩm)</t>
        </is>
      </c>
      <c r="D187" s="61" t="n"/>
      <c r="E187" s="139" t="n"/>
      <c r="F187" s="139" t="n"/>
      <c r="G187" s="139" t="n"/>
      <c r="H187" s="140" t="n"/>
      <c r="I187" s="140" t="n"/>
      <c r="J187" s="140" t="n"/>
      <c r="K187" s="140" t="n"/>
      <c r="L187" s="140" t="n"/>
      <c r="M187" s="139" t="n"/>
      <c r="N187" s="139" t="n"/>
    </row>
    <row r="188" ht="30" customHeight="1">
      <c r="A188" s="43" t="n">
        <v>177</v>
      </c>
      <c r="B188" s="43" t="inlineStr">
        <is>
          <t>HH076477</t>
        </is>
      </c>
      <c r="C188" s="43" t="inlineStr">
        <is>
          <t>Ron bộ Nissan BD30, Thép - MASAKO</t>
        </is>
      </c>
      <c r="D188" s="61" t="inlineStr">
        <is>
          <t>96</t>
        </is>
      </c>
      <c r="E188" s="43" t="inlineStr">
        <is>
          <t>NISSAN</t>
        </is>
      </c>
      <c r="F188" s="43" t="inlineStr">
        <is>
          <t>MASAKO</t>
        </is>
      </c>
      <c r="G188" s="43" t="inlineStr">
        <is>
          <t>Bộ</t>
        </is>
      </c>
      <c r="H188" s="53" t="n"/>
      <c r="I188" s="147" t="n">
        <v>480000</v>
      </c>
      <c r="J188" s="147" t="n">
        <v>510000</v>
      </c>
      <c r="K188" s="147" t="n">
        <v>550000</v>
      </c>
      <c r="L188" s="53" t="n"/>
      <c r="M188" s="43" t="n"/>
      <c r="N188" s="43" t="n"/>
    </row>
    <row r="189" ht="30" customHeight="1">
      <c r="A189" s="45" t="n">
        <v>178</v>
      </c>
      <c r="B189" s="45" t="inlineStr">
        <is>
          <t>HH079599</t>
        </is>
      </c>
      <c r="C189" s="45" t="inlineStr">
        <is>
          <t>Ron bộ Nissan FD33/ED33, metal thép kẹp - MASAKO</t>
        </is>
      </c>
      <c r="D189" s="61" t="inlineStr">
        <is>
          <t>100</t>
        </is>
      </c>
      <c r="E189" s="45" t="inlineStr">
        <is>
          <t>NISSAN</t>
        </is>
      </c>
      <c r="F189" s="45" t="inlineStr">
        <is>
          <t>MASAKO</t>
        </is>
      </c>
      <c r="G189" s="45" t="inlineStr">
        <is>
          <t>Bộ</t>
        </is>
      </c>
      <c r="H189" s="54" t="n"/>
      <c r="I189" s="147" t="n">
        <v>620000</v>
      </c>
      <c r="J189" s="147" t="n">
        <v>655000</v>
      </c>
      <c r="K189" s="147" t="n">
        <v>700000</v>
      </c>
      <c r="L189" s="54" t="n"/>
      <c r="M189" s="45" t="n"/>
      <c r="N189" s="45" t="n"/>
    </row>
    <row r="190" ht="30" customHeight="1">
      <c r="A190" s="43" t="n">
        <v>179</v>
      </c>
      <c r="B190" s="43" t="inlineStr">
        <is>
          <t>HH084249</t>
        </is>
      </c>
      <c r="C190" s="43" t="inlineStr">
        <is>
          <t>Ron bộ Nissan FD46/ FD42, Thép - DF</t>
        </is>
      </c>
      <c r="D190" s="61" t="inlineStr">
        <is>
          <t>108</t>
        </is>
      </c>
      <c r="E190" s="43" t="inlineStr">
        <is>
          <t>NISSAN</t>
        </is>
      </c>
      <c r="F190" s="43" t="inlineStr">
        <is>
          <t>DF</t>
        </is>
      </c>
      <c r="G190" s="43" t="inlineStr">
        <is>
          <t>Bộ</t>
        </is>
      </c>
      <c r="H190" s="53" t="n"/>
      <c r="I190" s="147" t="n">
        <v>910000</v>
      </c>
      <c r="J190" s="147" t="n">
        <v>970000</v>
      </c>
      <c r="K190" s="147" t="n">
        <v>1030000</v>
      </c>
      <c r="L190" s="53" t="n"/>
      <c r="M190" s="43" t="n"/>
      <c r="N190" s="43" t="n"/>
    </row>
    <row r="191" ht="30" customHeight="1">
      <c r="A191" s="45" t="n">
        <v>180</v>
      </c>
      <c r="B191" s="45" t="inlineStr">
        <is>
          <t>HH084236</t>
        </is>
      </c>
      <c r="C191" s="45" t="inlineStr">
        <is>
          <t>Ron bộ Nissan FD6/ ED6, Metal thép kẹp amiang - DF</t>
        </is>
      </c>
      <c r="D191" s="61" t="inlineStr">
        <is>
          <t>100</t>
        </is>
      </c>
      <c r="E191" s="45" t="inlineStr">
        <is>
          <t>NISSAN</t>
        </is>
      </c>
      <c r="F191" s="45" t="inlineStr">
        <is>
          <t>DF</t>
        </is>
      </c>
      <c r="G191" s="45" t="inlineStr">
        <is>
          <t>Bộ</t>
        </is>
      </c>
      <c r="H191" s="54" t="n"/>
      <c r="I191" s="147" t="n">
        <v>1270000</v>
      </c>
      <c r="J191" s="147" t="n">
        <v>1340000</v>
      </c>
      <c r="K191" s="147" t="n">
        <v>1440000</v>
      </c>
      <c r="L191" s="54" t="n"/>
      <c r="M191" s="45" t="n"/>
      <c r="N191" s="45" t="n"/>
    </row>
    <row r="192" ht="30" customHeight="1">
      <c r="A192" s="43" t="n">
        <v>181</v>
      </c>
      <c r="B192" s="43" t="inlineStr">
        <is>
          <t>HH079665</t>
        </is>
      </c>
      <c r="C192" s="43" t="inlineStr">
        <is>
          <t>Ron bộ Nissan PE6 - Thép kẹp sợi tổng hợp (phớt 1 môi) - DF</t>
        </is>
      </c>
      <c r="D192" s="61" t="inlineStr">
        <is>
          <t>133</t>
        </is>
      </c>
      <c r="E192" s="43" t="inlineStr">
        <is>
          <t>NISSAN</t>
        </is>
      </c>
      <c r="F192" s="43" t="inlineStr">
        <is>
          <t>DF</t>
        </is>
      </c>
      <c r="G192" s="43" t="inlineStr">
        <is>
          <t>Bộ</t>
        </is>
      </c>
      <c r="H192" s="53" t="n"/>
      <c r="I192" s="147" t="n">
        <v>1350000</v>
      </c>
      <c r="J192" s="147" t="n">
        <v>1450000</v>
      </c>
      <c r="K192" s="147" t="n">
        <v>1550000</v>
      </c>
      <c r="L192" s="53" t="n"/>
      <c r="M192" s="43" t="n"/>
      <c r="N192" s="43" t="n"/>
    </row>
    <row r="193" ht="30" customHeight="1">
      <c r="A193" s="45" t="n">
        <v>182</v>
      </c>
      <c r="B193" s="45" t="inlineStr">
        <is>
          <t>HH084241</t>
        </is>
      </c>
      <c r="C193" s="45" t="inlineStr">
        <is>
          <t>Ron bộ Nissan PF6, Thép - DF</t>
        </is>
      </c>
      <c r="D193" s="61" t="n"/>
      <c r="E193" s="45" t="inlineStr">
        <is>
          <t>NISSAN</t>
        </is>
      </c>
      <c r="F193" s="45" t="inlineStr">
        <is>
          <t>DF</t>
        </is>
      </c>
      <c r="G193" s="45" t="inlineStr">
        <is>
          <t>Bộ</t>
        </is>
      </c>
      <c r="H193" s="54" t="n"/>
      <c r="I193" s="147" t="n">
        <v>1520000</v>
      </c>
      <c r="J193" s="147" t="n">
        <v>1620000</v>
      </c>
      <c r="K193" s="147" t="n">
        <v>1720000</v>
      </c>
      <c r="L193" s="54" t="n"/>
      <c r="M193" s="45" t="n"/>
      <c r="N193" s="45" t="n"/>
    </row>
    <row r="194" ht="30" customHeight="1">
      <c r="A194" s="43" t="n">
        <v>183</v>
      </c>
      <c r="B194" s="43" t="inlineStr">
        <is>
          <t>HH078082</t>
        </is>
      </c>
      <c r="C194" s="43" t="inlineStr">
        <is>
          <t>Ron bộ Nissan QD32 - Thép - DF</t>
        </is>
      </c>
      <c r="D194" s="61" t="inlineStr">
        <is>
          <t>99.2</t>
        </is>
      </c>
      <c r="E194" s="43" t="inlineStr">
        <is>
          <t>NISSAN</t>
        </is>
      </c>
      <c r="F194" s="43" t="inlineStr">
        <is>
          <t>DF</t>
        </is>
      </c>
      <c r="G194" s="43" t="inlineStr">
        <is>
          <t>Bộ</t>
        </is>
      </c>
      <c r="H194" s="53" t="n"/>
      <c r="I194" s="147" t="n">
        <v>480000</v>
      </c>
      <c r="J194" s="147" t="n">
        <v>520000</v>
      </c>
      <c r="K194" s="147" t="n">
        <v>560000</v>
      </c>
      <c r="L194" s="53" t="n"/>
      <c r="M194" s="43" t="n"/>
      <c r="N194" s="43" t="n"/>
    </row>
    <row r="195" ht="30" customHeight="1">
      <c r="A195" s="45" t="n">
        <v>184</v>
      </c>
      <c r="B195" s="45" t="inlineStr">
        <is>
          <t>HH084242</t>
        </is>
      </c>
      <c r="C195" s="45" t="inlineStr">
        <is>
          <t>Ron bộ Nissan RE8, Metal thép kẹp amiang - DF</t>
        </is>
      </c>
      <c r="D195" s="61" t="inlineStr">
        <is>
          <t>135</t>
        </is>
      </c>
      <c r="E195" s="45" t="inlineStr">
        <is>
          <t>NISSAN</t>
        </is>
      </c>
      <c r="F195" s="45" t="inlineStr">
        <is>
          <t>DF</t>
        </is>
      </c>
      <c r="G195" s="45" t="inlineStr">
        <is>
          <t>Bộ</t>
        </is>
      </c>
      <c r="H195" s="54" t="n"/>
      <c r="I195" s="147" t="n">
        <v>2030000</v>
      </c>
      <c r="J195" s="147" t="n">
        <v>2150000</v>
      </c>
      <c r="K195" s="147" t="n">
        <v>2300000</v>
      </c>
      <c r="L195" s="54" t="n"/>
      <c r="M195" s="45" t="n"/>
      <c r="N195" s="45" t="n"/>
    </row>
    <row r="196" ht="30" customHeight="1">
      <c r="A196" s="43" t="n">
        <v>185</v>
      </c>
      <c r="B196" s="43" t="inlineStr">
        <is>
          <t>HH084243</t>
        </is>
      </c>
      <c r="C196" s="43" t="inlineStr">
        <is>
          <t>Ron bộ Nissan RF8, Thép kẹp - DF</t>
        </is>
      </c>
      <c r="D196" s="61" t="inlineStr">
        <is>
          <t>138</t>
        </is>
      </c>
      <c r="E196" s="43" t="inlineStr">
        <is>
          <t>NISSAN</t>
        </is>
      </c>
      <c r="F196" s="43" t="inlineStr">
        <is>
          <t>DF</t>
        </is>
      </c>
      <c r="G196" s="43" t="inlineStr">
        <is>
          <t>Bộ</t>
        </is>
      </c>
      <c r="H196" s="53" t="n"/>
      <c r="I196" s="147" t="n">
        <v>2030000</v>
      </c>
      <c r="J196" s="147" t="n">
        <v>2150000</v>
      </c>
      <c r="K196" s="147" t="n">
        <v>2300000</v>
      </c>
      <c r="L196" s="53" t="n"/>
      <c r="M196" s="43" t="n"/>
      <c r="N196" s="43" t="n"/>
    </row>
    <row r="197" ht="30" customHeight="1">
      <c r="A197" s="45" t="n">
        <v>186</v>
      </c>
      <c r="B197" s="45" t="inlineStr">
        <is>
          <t>HH084244</t>
        </is>
      </c>
      <c r="C197" s="45" t="inlineStr">
        <is>
          <t>Ron bộ Nissan SD33, ASB Amiang - DF</t>
        </is>
      </c>
      <c r="D197" s="61" t="n"/>
      <c r="E197" s="45" t="inlineStr">
        <is>
          <t>NISSAN</t>
        </is>
      </c>
      <c r="F197" s="45" t="inlineStr">
        <is>
          <t>DF</t>
        </is>
      </c>
      <c r="G197" s="45" t="inlineStr">
        <is>
          <t>Bộ</t>
        </is>
      </c>
      <c r="H197" s="54" t="n"/>
      <c r="I197" s="147" t="n">
        <v>810000</v>
      </c>
      <c r="J197" s="147" t="n">
        <v>860000</v>
      </c>
      <c r="K197" s="147" t="n">
        <v>920000</v>
      </c>
      <c r="L197" s="54" t="n"/>
      <c r="M197" s="45" t="n"/>
      <c r="N197" s="45" t="n"/>
    </row>
    <row r="198" ht="30" customHeight="1">
      <c r="A198" s="43" t="n">
        <v>187</v>
      </c>
      <c r="B198" s="43" t="inlineStr">
        <is>
          <t>HH076466</t>
        </is>
      </c>
      <c r="C198" s="43" t="inlineStr">
        <is>
          <t>Ron bộ Nissan TD23 thép - MASAKO</t>
        </is>
      </c>
      <c r="D198" s="61" t="inlineStr">
        <is>
          <t>89</t>
        </is>
      </c>
      <c r="E198" s="43" t="inlineStr">
        <is>
          <t>NISSAN</t>
        </is>
      </c>
      <c r="F198" s="43" t="inlineStr">
        <is>
          <t>MASAKO</t>
        </is>
      </c>
      <c r="G198" s="43" t="inlineStr">
        <is>
          <t>Bộ</t>
        </is>
      </c>
      <c r="H198" s="53" t="n"/>
      <c r="I198" s="147" t="n">
        <v>420000</v>
      </c>
      <c r="J198" s="147" t="n">
        <v>450000</v>
      </c>
      <c r="K198" s="147" t="n">
        <v>480000</v>
      </c>
      <c r="L198" s="53" t="n"/>
      <c r="M198" s="43" t="n"/>
      <c r="N198" s="43" t="n"/>
    </row>
    <row r="199" ht="30" customHeight="1">
      <c r="A199" s="45" t="n">
        <v>188</v>
      </c>
      <c r="B199" s="45" t="inlineStr">
        <is>
          <t>HH083346</t>
        </is>
      </c>
      <c r="C199" s="45" t="inlineStr">
        <is>
          <t>Ron bộ Nissan ZD30-N, thép Inox - NICE IN</t>
        </is>
      </c>
      <c r="D199" s="61" t="n"/>
      <c r="E199" s="45" t="inlineStr">
        <is>
          <t>NISSAN</t>
        </is>
      </c>
      <c r="F199" s="45" t="inlineStr">
        <is>
          <t>NICE IN</t>
        </is>
      </c>
      <c r="G199" s="45" t="inlineStr">
        <is>
          <t>Bộ</t>
        </is>
      </c>
      <c r="H199" s="54" t="n"/>
      <c r="I199" s="147" t="n">
        <v>1050000</v>
      </c>
      <c r="J199" s="147" t="n">
        <v>1150000</v>
      </c>
      <c r="K199" s="147" t="n">
        <v>1250000</v>
      </c>
      <c r="L199" s="54" t="n"/>
      <c r="M199" s="45" t="n"/>
      <c r="N199" s="45" t="n"/>
    </row>
    <row r="200" ht="30" customHeight="1">
      <c r="A200" s="139" t="n"/>
      <c r="B200" s="139" t="n"/>
      <c r="C200" s="75" t="inlineStr">
        <is>
          <t>◆ DOOSAN/DAEWOO  (12 sản phẩm)</t>
        </is>
      </c>
      <c r="D200" s="61" t="n"/>
      <c r="E200" s="139" t="n"/>
      <c r="F200" s="139" t="n"/>
      <c r="G200" s="139" t="n"/>
      <c r="H200" s="140" t="n"/>
      <c r="I200" s="140" t="n"/>
      <c r="J200" s="140" t="n"/>
      <c r="K200" s="140" t="n"/>
      <c r="L200" s="140" t="n"/>
      <c r="M200" s="139" t="n"/>
      <c r="N200" s="139" t="n"/>
    </row>
    <row r="201" ht="30" customHeight="1">
      <c r="A201" s="45" t="n">
        <v>189</v>
      </c>
      <c r="B201" s="45" t="inlineStr">
        <is>
          <t>HH070576</t>
        </is>
      </c>
      <c r="C201" s="45" t="inlineStr">
        <is>
          <t>Ron bộ DAEWOO-D2366 ga điện (G) -  CADA</t>
        </is>
      </c>
      <c r="D201" s="61" t="inlineStr">
        <is>
          <t>123</t>
        </is>
      </c>
      <c r="E201" s="45" t="inlineStr">
        <is>
          <t>DOOSAN/DAEWOO</t>
        </is>
      </c>
      <c r="F201" s="45" t="inlineStr">
        <is>
          <t>CADA</t>
        </is>
      </c>
      <c r="G201" s="45" t="inlineStr">
        <is>
          <t>Bộ</t>
        </is>
      </c>
      <c r="H201" s="54" t="n"/>
      <c r="I201" s="54" t="n"/>
      <c r="J201" s="54" t="n"/>
      <c r="K201" s="54" t="n"/>
      <c r="L201" s="54" t="n"/>
      <c r="M201" s="45" t="n"/>
      <c r="N201" s="45" t="n"/>
    </row>
    <row r="202" ht="30" customHeight="1">
      <c r="A202" s="43" t="n">
        <v>190</v>
      </c>
      <c r="B202" s="43" t="inlineStr">
        <is>
          <t>HH081516</t>
        </is>
      </c>
      <c r="C202" s="43" t="inlineStr">
        <is>
          <t>Ron bộ Daewoo D1146 (Graphite/ ASB) - NICE IN</t>
        </is>
      </c>
      <c r="D202" s="61" t="inlineStr">
        <is>
          <t>111</t>
        </is>
      </c>
      <c r="E202" s="43" t="inlineStr">
        <is>
          <t>DOOSAN/DAEWOO</t>
        </is>
      </c>
      <c r="F202" s="43" t="inlineStr">
        <is>
          <t>NICE IN</t>
        </is>
      </c>
      <c r="G202" s="43" t="inlineStr">
        <is>
          <t>Bộ</t>
        </is>
      </c>
      <c r="H202" s="53" t="n"/>
      <c r="I202" s="147" t="n">
        <v>950000</v>
      </c>
      <c r="J202" s="147" t="n">
        <v>1050000</v>
      </c>
      <c r="K202" s="147" t="n">
        <v>1150000</v>
      </c>
      <c r="L202" s="53" t="n"/>
      <c r="M202" s="43" t="n"/>
      <c r="N202" s="43" t="n"/>
    </row>
    <row r="203" ht="30" customHeight="1">
      <c r="A203" s="45" t="n">
        <v>191</v>
      </c>
      <c r="B203" s="45" t="inlineStr">
        <is>
          <t>HH075767</t>
        </is>
      </c>
      <c r="C203" s="45" t="inlineStr">
        <is>
          <t>Ron bộ Daewoo D1146, amiang - MASAKO (650.700/50)</t>
        </is>
      </c>
      <c r="D203" s="61" t="inlineStr">
        <is>
          <t>111</t>
        </is>
      </c>
      <c r="E203" s="45" t="inlineStr">
        <is>
          <t>DOOSAN/DAEWOO</t>
        </is>
      </c>
      <c r="F203" s="45" t="inlineStr">
        <is>
          <t>MASAKO (650.700/50)</t>
        </is>
      </c>
      <c r="G203" s="45" t="inlineStr">
        <is>
          <t>Bộ</t>
        </is>
      </c>
      <c r="H203" s="54" t="n"/>
      <c r="I203" s="54" t="n"/>
      <c r="J203" s="54" t="n"/>
      <c r="K203" s="54" t="n"/>
      <c r="L203" s="54" t="n"/>
      <c r="M203" s="45" t="n"/>
      <c r="N203" s="45" t="n"/>
    </row>
    <row r="204" ht="30" customHeight="1">
      <c r="A204" s="43" t="n">
        <v>192</v>
      </c>
      <c r="B204" s="43" t="inlineStr">
        <is>
          <t>HH078742</t>
        </is>
      </c>
      <c r="C204" s="43" t="inlineStr">
        <is>
          <t>Ron bộ Daewoo D2366-NEW amiang - MASAKO</t>
        </is>
      </c>
      <c r="D204" s="61" t="inlineStr">
        <is>
          <t>123</t>
        </is>
      </c>
      <c r="E204" s="43" t="inlineStr">
        <is>
          <t>DOOSAN/DAEWOO</t>
        </is>
      </c>
      <c r="F204" s="43" t="inlineStr">
        <is>
          <t>MASAKO</t>
        </is>
      </c>
      <c r="G204" s="43" t="inlineStr">
        <is>
          <t>Bộ</t>
        </is>
      </c>
      <c r="H204" s="53" t="n"/>
      <c r="I204" s="147" t="n">
        <v>715000</v>
      </c>
      <c r="J204" s="147" t="n">
        <v>760000</v>
      </c>
      <c r="K204" s="147" t="n">
        <v>810000</v>
      </c>
      <c r="L204" s="53" t="n"/>
      <c r="M204" s="43" t="n"/>
      <c r="N204" s="43" t="n"/>
    </row>
    <row r="205" ht="30" customHeight="1">
      <c r="A205" s="45" t="n">
        <v>193</v>
      </c>
      <c r="B205" s="45" t="inlineStr">
        <is>
          <t>HH080978</t>
        </is>
      </c>
      <c r="C205" s="45" t="inlineStr">
        <is>
          <t>Ron bộ Daewoo DB58 - Interface - NICE IN</t>
        </is>
      </c>
      <c r="D205" s="61" t="inlineStr">
        <is>
          <t>102</t>
        </is>
      </c>
      <c r="E205" s="45" t="inlineStr">
        <is>
          <t>DOOSAN/DAEWOO</t>
        </is>
      </c>
      <c r="F205" s="45" t="inlineStr">
        <is>
          <t>NICE IN</t>
        </is>
      </c>
      <c r="G205" s="45" t="inlineStr">
        <is>
          <t>Bộ</t>
        </is>
      </c>
      <c r="H205" s="54" t="n"/>
      <c r="I205" s="147" t="n">
        <v>860000</v>
      </c>
      <c r="J205" s="147" t="n">
        <v>920000</v>
      </c>
      <c r="K205" s="147" t="n">
        <v>980000</v>
      </c>
      <c r="L205" s="54" t="n"/>
      <c r="M205" s="45" t="n"/>
      <c r="N205" s="45" t="n"/>
    </row>
    <row r="206" ht="30" customHeight="1">
      <c r="A206" s="43" t="n">
        <v>194</v>
      </c>
      <c r="B206" s="43" t="inlineStr">
        <is>
          <t>HH076834</t>
        </is>
      </c>
      <c r="C206" s="43" t="inlineStr">
        <is>
          <t>Ron bộ Daewoo DB58, amiang - MASAKO</t>
        </is>
      </c>
      <c r="D206" s="61" t="inlineStr">
        <is>
          <t>102</t>
        </is>
      </c>
      <c r="E206" s="43" t="inlineStr">
        <is>
          <t>DOOSAN/DAEWOO</t>
        </is>
      </c>
      <c r="F206" s="43" t="inlineStr">
        <is>
          <t>MASAKO</t>
        </is>
      </c>
      <c r="G206" s="43" t="inlineStr">
        <is>
          <t>Bộ</t>
        </is>
      </c>
      <c r="H206" s="53" t="n"/>
      <c r="I206" s="147" t="n">
        <v>670000</v>
      </c>
      <c r="J206" s="147" t="n">
        <v>720000</v>
      </c>
      <c r="K206" s="147" t="n">
        <v>770000</v>
      </c>
      <c r="L206" s="53" t="n"/>
      <c r="M206" s="43" t="n"/>
      <c r="N206" s="43" t="n"/>
    </row>
    <row r="207" ht="30" customHeight="1">
      <c r="A207" s="45" t="n">
        <v>195</v>
      </c>
      <c r="B207" s="45" t="inlineStr">
        <is>
          <t>HH076252</t>
        </is>
      </c>
      <c r="C207" s="45" t="inlineStr">
        <is>
          <t>Ron bộ Daewoo DE12 (D2366 xe tải) - Thép - NICE IN</t>
        </is>
      </c>
      <c r="D207" s="61" t="inlineStr">
        <is>
          <t>123</t>
        </is>
      </c>
      <c r="E207" s="45" t="inlineStr">
        <is>
          <t>DOOSAN/DAEWOO</t>
        </is>
      </c>
      <c r="F207" s="45" t="inlineStr">
        <is>
          <t>NICE IN</t>
        </is>
      </c>
      <c r="G207" s="45" t="inlineStr">
        <is>
          <t>Bộ</t>
        </is>
      </c>
      <c r="H207" s="54" t="n"/>
      <c r="I207" s="147" t="n">
        <v>1480000</v>
      </c>
      <c r="J207" s="147" t="n">
        <v>1580000</v>
      </c>
      <c r="K207" s="147" t="n">
        <v>1680000</v>
      </c>
      <c r="L207" s="54" t="n"/>
      <c r="M207" s="45" t="n"/>
      <c r="N207" s="45" t="n"/>
    </row>
    <row r="208" ht="30" customHeight="1">
      <c r="A208" s="43" t="n">
        <v>196</v>
      </c>
      <c r="B208" s="43" t="inlineStr">
        <is>
          <t>HH077048</t>
        </is>
      </c>
      <c r="C208" s="43" t="inlineStr">
        <is>
          <t>Ron bộ Daewoo DV15-T/ D2848 (có thun sơ mi) - Thép - MASAKO</t>
        </is>
      </c>
      <c r="D208" s="61" t="inlineStr">
        <is>
          <t>128</t>
        </is>
      </c>
      <c r="E208" s="43" t="inlineStr">
        <is>
          <t>DOOSAN/DAEWOO</t>
        </is>
      </c>
      <c r="F208" s="43" t="inlineStr">
        <is>
          <t>MASAKO</t>
        </is>
      </c>
      <c r="G208" s="43" t="inlineStr">
        <is>
          <t>Bộ</t>
        </is>
      </c>
      <c r="H208" s="53" t="n"/>
      <c r="I208" s="147" t="n">
        <v>1700000</v>
      </c>
      <c r="J208" s="147" t="n">
        <v>1800000</v>
      </c>
      <c r="K208" s="147" t="n">
        <v>1900000</v>
      </c>
      <c r="L208" s="53" t="n"/>
      <c r="M208" s="43" t="n"/>
      <c r="N208" s="43" t="n"/>
    </row>
    <row r="209" ht="30" customHeight="1">
      <c r="A209" s="45" t="n">
        <v>197</v>
      </c>
      <c r="B209" s="45" t="inlineStr">
        <is>
          <t>HH076535</t>
        </is>
      </c>
      <c r="C209" s="45" t="inlineStr">
        <is>
          <t>Ron bộ Doosan DE08 (D1146 đời cao) thép - NICE IN</t>
        </is>
      </c>
      <c r="D209" s="61" t="inlineStr">
        <is>
          <t>111</t>
        </is>
      </c>
      <c r="E209" s="45" t="inlineStr">
        <is>
          <t>DOOSAN/DAEWOO</t>
        </is>
      </c>
      <c r="F209" s="45" t="inlineStr">
        <is>
          <t>NICE IN</t>
        </is>
      </c>
      <c r="G209" s="45" t="inlineStr">
        <is>
          <t>Bộ</t>
        </is>
      </c>
      <c r="H209" s="54" t="n"/>
      <c r="I209" s="147" t="n">
        <v>1320000</v>
      </c>
      <c r="J209" s="147" t="n">
        <v>1400000</v>
      </c>
      <c r="K209" s="147" t="n">
        <v>1500000</v>
      </c>
      <c r="L209" s="54" t="n"/>
      <c r="M209" s="45" t="n"/>
      <c r="N209" s="45" t="n"/>
    </row>
    <row r="210" ht="30" customHeight="1">
      <c r="A210" s="43" t="n">
        <v>198</v>
      </c>
      <c r="B210" s="43" t="inlineStr">
        <is>
          <t>HH075686</t>
        </is>
      </c>
      <c r="C210" s="43" t="inlineStr">
        <is>
          <t>Ron bộ Doosan DL06, Steel thép - DF</t>
        </is>
      </c>
      <c r="D210" s="61" t="inlineStr">
        <is>
          <t>100</t>
        </is>
      </c>
      <c r="E210" s="43" t="inlineStr">
        <is>
          <t>DOOSAN/DAEWOO</t>
        </is>
      </c>
      <c r="F210" s="43" t="inlineStr">
        <is>
          <t>DF</t>
        </is>
      </c>
      <c r="G210" s="43" t="inlineStr">
        <is>
          <t>Bộ</t>
        </is>
      </c>
      <c r="H210" s="53" t="n"/>
      <c r="I210" s="53" t="n"/>
      <c r="J210" s="53" t="n"/>
      <c r="K210" s="53" t="n"/>
      <c r="L210" s="53" t="n"/>
      <c r="M210" s="43" t="n"/>
      <c r="N210" s="43" t="n"/>
    </row>
    <row r="211" ht="30" customHeight="1">
      <c r="A211" s="45" t="n">
        <v>199</v>
      </c>
      <c r="B211" s="45" t="inlineStr">
        <is>
          <t>HH075684</t>
        </is>
      </c>
      <c r="C211" s="45" t="inlineStr">
        <is>
          <t>Ron bộ Doosan DL08, Steel Thép - DF</t>
        </is>
      </c>
      <c r="D211" s="61" t="inlineStr">
        <is>
          <t>108</t>
        </is>
      </c>
      <c r="E211" s="45" t="inlineStr">
        <is>
          <t>DOOSAN/DAEWOO</t>
        </is>
      </c>
      <c r="F211" s="45" t="inlineStr">
        <is>
          <t>DF</t>
        </is>
      </c>
      <c r="G211" s="45" t="inlineStr">
        <is>
          <t>Bộ</t>
        </is>
      </c>
      <c r="H211" s="54" t="n"/>
      <c r="I211" s="54" t="n"/>
      <c r="J211" s="54" t="n"/>
      <c r="K211" s="54" t="n"/>
      <c r="L211" s="54" t="n"/>
      <c r="M211" s="45" t="n"/>
      <c r="N211" s="45" t="n"/>
    </row>
    <row r="212" ht="30" customHeight="1">
      <c r="A212" s="43" t="n">
        <v>200</v>
      </c>
      <c r="B212" s="43" t="inlineStr">
        <is>
          <t>HH075963</t>
        </is>
      </c>
      <c r="C212" s="43" t="inlineStr">
        <is>
          <t>Ron bộ Doosan DV11 thép - DF</t>
        </is>
      </c>
      <c r="D212" s="61" t="inlineStr">
        <is>
          <t>128</t>
        </is>
      </c>
      <c r="E212" s="43" t="inlineStr">
        <is>
          <t>DOOSAN/DAEWOO</t>
        </is>
      </c>
      <c r="F212" s="43" t="inlineStr">
        <is>
          <t>DF</t>
        </is>
      </c>
      <c r="G212" s="43" t="inlineStr">
        <is>
          <t>Bộ</t>
        </is>
      </c>
      <c r="H212" s="53" t="n"/>
      <c r="I212" s="53" t="n"/>
      <c r="J212" s="53" t="n"/>
      <c r="K212" s="53" t="n"/>
      <c r="L212" s="53" t="n"/>
      <c r="M212" s="43" t="n"/>
      <c r="N212" s="43" t="n"/>
    </row>
    <row r="213" ht="30" customHeight="1">
      <c r="A213" s="139" t="n"/>
      <c r="B213" s="139" t="n"/>
      <c r="C213" s="75" t="inlineStr">
        <is>
          <t>◆ YANMAR  (20 sản phẩm)</t>
        </is>
      </c>
      <c r="D213" s="61" t="n"/>
      <c r="E213" s="139" t="n"/>
      <c r="F213" s="139" t="n"/>
      <c r="G213" s="139" t="n"/>
      <c r="H213" s="140" t="n"/>
      <c r="I213" s="140" t="n"/>
      <c r="J213" s="140" t="n"/>
      <c r="K213" s="140" t="n"/>
      <c r="L213" s="140" t="n"/>
      <c r="M213" s="139" t="n"/>
      <c r="N213" s="139" t="n"/>
    </row>
    <row r="214" ht="30" customHeight="1">
      <c r="A214" s="43" t="n">
        <v>201</v>
      </c>
      <c r="B214" s="43" t="inlineStr">
        <is>
          <t>HH073334</t>
        </is>
      </c>
      <c r="C214" s="43" t="inlineStr">
        <is>
          <t>Ron bộ YANMAR 4TN100E (giấy) - PACIFIC</t>
        </is>
      </c>
      <c r="D214" s="61" t="n"/>
      <c r="E214" s="43" t="inlineStr">
        <is>
          <t>YANMAR</t>
        </is>
      </c>
      <c r="F214" s="43" t="inlineStr">
        <is>
          <t>PACIFIC</t>
        </is>
      </c>
      <c r="G214" s="43" t="inlineStr">
        <is>
          <t>Bộ</t>
        </is>
      </c>
      <c r="H214" s="53" t="n"/>
      <c r="I214" s="53" t="n"/>
      <c r="J214" s="53" t="n"/>
      <c r="K214" s="53" t="n"/>
      <c r="L214" s="53" t="n"/>
      <c r="M214" s="43" t="n"/>
      <c r="N214" s="43" t="n"/>
    </row>
    <row r="215" ht="30" customHeight="1">
      <c r="A215" s="45" t="n">
        <v>202</v>
      </c>
      <c r="B215" s="45" t="inlineStr">
        <is>
          <t>HH077481</t>
        </is>
      </c>
      <c r="C215" s="45" t="inlineStr">
        <is>
          <t>Ron bộ YANMAR 4TN100E/4TNE100 Graphite - DF</t>
        </is>
      </c>
      <c r="D215" s="61" t="inlineStr">
        <is>
          <t>100</t>
        </is>
      </c>
      <c r="E215" s="45" t="inlineStr">
        <is>
          <t>YANMAR</t>
        </is>
      </c>
      <c r="F215" s="45" t="inlineStr">
        <is>
          <t>DF</t>
        </is>
      </c>
      <c r="G215" s="45" t="inlineStr">
        <is>
          <t>Bộ</t>
        </is>
      </c>
      <c r="H215" s="54" t="n"/>
      <c r="I215" s="147" t="n">
        <v>650000</v>
      </c>
      <c r="J215" s="147" t="n">
        <v>700000</v>
      </c>
      <c r="K215" s="147" t="n">
        <v>750000</v>
      </c>
      <c r="L215" s="54" t="n"/>
      <c r="M215" s="45" t="n"/>
      <c r="N215" s="45" t="n"/>
    </row>
    <row r="216" ht="30" customHeight="1">
      <c r="A216" s="43" t="n">
        <v>203</v>
      </c>
      <c r="B216" s="43" t="inlineStr">
        <is>
          <t>HH073876</t>
        </is>
      </c>
      <c r="C216" s="43" t="inlineStr">
        <is>
          <t>Ron bộ Yanmar 3D84-1, Asb (amiang) - DF</t>
        </is>
      </c>
      <c r="D216" s="61" t="inlineStr">
        <is>
          <t>84</t>
        </is>
      </c>
      <c r="E216" s="43" t="inlineStr">
        <is>
          <t>YANMAR</t>
        </is>
      </c>
      <c r="F216" s="43" t="inlineStr">
        <is>
          <t>DF</t>
        </is>
      </c>
      <c r="G216" s="43" t="inlineStr">
        <is>
          <t>Bộ</t>
        </is>
      </c>
      <c r="H216" s="53" t="n"/>
      <c r="I216" s="147" t="n">
        <v>450000</v>
      </c>
      <c r="J216" s="147" t="n">
        <v>470000</v>
      </c>
      <c r="K216" s="147" t="n">
        <v>500000</v>
      </c>
      <c r="L216" s="53" t="n"/>
      <c r="M216" s="43" t="n"/>
      <c r="N216" s="43" t="n"/>
    </row>
    <row r="217" ht="30" customHeight="1">
      <c r="A217" s="45" t="n">
        <v>204</v>
      </c>
      <c r="B217" s="45" t="inlineStr">
        <is>
          <t>HH076255</t>
        </is>
      </c>
      <c r="C217" s="45" t="inlineStr">
        <is>
          <t>Ron bộ Yanmar 3TNE82, Thép - MASAKO</t>
        </is>
      </c>
      <c r="D217" s="61" t="n"/>
      <c r="E217" s="45" t="inlineStr">
        <is>
          <t>YANMAR</t>
        </is>
      </c>
      <c r="F217" s="45" t="inlineStr">
        <is>
          <t>MASAKO</t>
        </is>
      </c>
      <c r="G217" s="45" t="inlineStr">
        <is>
          <t>Bộ</t>
        </is>
      </c>
      <c r="H217" s="54" t="n"/>
      <c r="I217" s="147" t="n">
        <v>430000</v>
      </c>
      <c r="J217" s="147" t="n">
        <v>460000</v>
      </c>
      <c r="K217" s="147" t="n">
        <v>500000</v>
      </c>
      <c r="L217" s="54" t="n"/>
      <c r="M217" s="45" t="n"/>
      <c r="N217" s="45" t="n"/>
    </row>
    <row r="218" ht="30" customHeight="1">
      <c r="A218" s="43" t="n">
        <v>205</v>
      </c>
      <c r="B218" s="43" t="inlineStr">
        <is>
          <t>HH080036</t>
        </is>
      </c>
      <c r="C218" s="43" t="inlineStr">
        <is>
          <t>Ron bộ Yanmar 3TNE84 (3D84-3) Thép - MASAKO</t>
        </is>
      </c>
      <c r="D218" s="61" t="inlineStr">
        <is>
          <t>84</t>
        </is>
      </c>
      <c r="E218" s="43" t="inlineStr">
        <is>
          <t>YANMAR</t>
        </is>
      </c>
      <c r="F218" s="43" t="inlineStr">
        <is>
          <t>MASAKO</t>
        </is>
      </c>
      <c r="G218" s="43" t="inlineStr">
        <is>
          <t>Bộ</t>
        </is>
      </c>
      <c r="H218" s="53" t="n"/>
      <c r="I218" s="147" t="n">
        <v>400000</v>
      </c>
      <c r="J218" s="147" t="n">
        <v>425000</v>
      </c>
      <c r="K218" s="147" t="n">
        <v>450000</v>
      </c>
      <c r="L218" s="53" t="n"/>
      <c r="M218" s="43" t="n"/>
      <c r="N218" s="43" t="n"/>
    </row>
    <row r="219" ht="30" customHeight="1">
      <c r="A219" s="45" t="n">
        <v>206</v>
      </c>
      <c r="B219" s="45" t="inlineStr">
        <is>
          <t>HH074799</t>
        </is>
      </c>
      <c r="C219" s="45" t="inlineStr">
        <is>
          <t>Ron bộ Yanmar 3TNE84/ 3D84-3, Steel Thép - DF</t>
        </is>
      </c>
      <c r="D219" s="61" t="inlineStr">
        <is>
          <t>84</t>
        </is>
      </c>
      <c r="E219" s="45" t="inlineStr">
        <is>
          <t>YANMAR</t>
        </is>
      </c>
      <c r="F219" s="45" t="inlineStr">
        <is>
          <t>DF</t>
        </is>
      </c>
      <c r="G219" s="45" t="inlineStr">
        <is>
          <t>Bộ</t>
        </is>
      </c>
      <c r="H219" s="54" t="n"/>
      <c r="I219" s="147" t="n">
        <v>500000</v>
      </c>
      <c r="J219" s="147" t="n">
        <v>530000</v>
      </c>
      <c r="K219" s="147" t="n">
        <v>560000</v>
      </c>
      <c r="L219" s="54" t="n"/>
      <c r="M219" s="45" t="n"/>
      <c r="N219" s="45" t="n"/>
    </row>
    <row r="220" ht="30" customHeight="1">
      <c r="A220" s="43" t="n">
        <v>207</v>
      </c>
      <c r="B220" s="43" t="inlineStr">
        <is>
          <t>HH075745</t>
        </is>
      </c>
      <c r="C220" s="43" t="inlineStr">
        <is>
          <t>Ron bộ Yanmar 3TNE88/3TN88/3D88/3TNV88 (lắp lẫn 3TNE86) thép - MASAKO</t>
        </is>
      </c>
      <c r="D220" s="61" t="inlineStr">
        <is>
          <t>88</t>
        </is>
      </c>
      <c r="E220" s="43" t="inlineStr">
        <is>
          <t>YANMAR</t>
        </is>
      </c>
      <c r="F220" s="43" t="inlineStr">
        <is>
          <t>MASAKO</t>
        </is>
      </c>
      <c r="G220" s="43" t="inlineStr">
        <is>
          <t>Bộ</t>
        </is>
      </c>
      <c r="H220" s="53" t="n"/>
      <c r="I220" s="147" t="n">
        <v>395000</v>
      </c>
      <c r="J220" s="147" t="n">
        <v>420000</v>
      </c>
      <c r="K220" s="147" t="n">
        <v>450000</v>
      </c>
      <c r="L220" s="53" t="n"/>
      <c r="M220" s="43" t="n"/>
      <c r="N220" s="43" t="n"/>
    </row>
    <row r="221" ht="30" customHeight="1">
      <c r="A221" s="45" t="n">
        <v>208</v>
      </c>
      <c r="B221" s="45" t="inlineStr">
        <is>
          <t>HH083349</t>
        </is>
      </c>
      <c r="C221" s="45" t="inlineStr">
        <is>
          <t>Ron bộ Yanmar 3TNV80, GP (3D80) - MASAKO</t>
        </is>
      </c>
      <c r="D221" s="61" t="n"/>
      <c r="E221" s="45" t="inlineStr">
        <is>
          <t>YANMAR</t>
        </is>
      </c>
      <c r="F221" s="45" t="inlineStr">
        <is>
          <t>MASAKO</t>
        </is>
      </c>
      <c r="G221" s="45" t="inlineStr">
        <is>
          <t>Bộ</t>
        </is>
      </c>
      <c r="H221" s="54" t="n"/>
      <c r="I221" s="147" t="n">
        <v>530000</v>
      </c>
      <c r="J221" s="147" t="n">
        <v>560000</v>
      </c>
      <c r="K221" s="147" t="n">
        <v>600000</v>
      </c>
      <c r="L221" s="54" t="n"/>
      <c r="M221" s="45" t="n"/>
      <c r="N221" s="45" t="n"/>
    </row>
    <row r="222" ht="30" customHeight="1">
      <c r="A222" s="43" t="n">
        <v>209</v>
      </c>
      <c r="B222" s="43" t="inlineStr">
        <is>
          <t>HH084232</t>
        </is>
      </c>
      <c r="C222" s="43" t="inlineStr">
        <is>
          <t>Ron bộ Yanmar 3TNV82, Thép - DF</t>
        </is>
      </c>
      <c r="D222" s="61" t="inlineStr">
        <is>
          <t>82</t>
        </is>
      </c>
      <c r="E222" s="43" t="inlineStr">
        <is>
          <t>YANMAR</t>
        </is>
      </c>
      <c r="F222" s="43" t="inlineStr">
        <is>
          <t>DF</t>
        </is>
      </c>
      <c r="G222" s="43" t="inlineStr">
        <is>
          <t>Bộ</t>
        </is>
      </c>
      <c r="H222" s="53" t="n"/>
      <c r="I222" s="147" t="n">
        <v>510000</v>
      </c>
      <c r="J222" s="147" t="n">
        <v>540000</v>
      </c>
      <c r="K222" s="147" t="n">
        <v>570000</v>
      </c>
      <c r="L222" s="53" t="n"/>
      <c r="M222" s="43" t="n"/>
      <c r="N222" s="43" t="n"/>
    </row>
    <row r="223" ht="30" customHeight="1">
      <c r="A223" s="45" t="n">
        <v>210</v>
      </c>
      <c r="B223" s="45" t="inlineStr">
        <is>
          <t>HH077054</t>
        </is>
      </c>
      <c r="C223" s="45" t="inlineStr">
        <is>
          <t>Ron bộ Yanmar 4D94E/ 4TNE94, ASB amiang - MASAKO</t>
        </is>
      </c>
      <c r="D223" s="61" t="inlineStr">
        <is>
          <t>94</t>
        </is>
      </c>
      <c r="E223" s="45" t="inlineStr">
        <is>
          <t>YANMAR</t>
        </is>
      </c>
      <c r="F223" s="45" t="inlineStr">
        <is>
          <t>MASAKO</t>
        </is>
      </c>
      <c r="G223" s="45" t="inlineStr">
        <is>
          <t>Bộ</t>
        </is>
      </c>
      <c r="H223" s="54" t="n"/>
      <c r="I223" s="147" t="n">
        <v>385000</v>
      </c>
      <c r="J223" s="147" t="n">
        <v>420000</v>
      </c>
      <c r="K223" s="147" t="n">
        <v>460000</v>
      </c>
      <c r="L223" s="54" t="n"/>
      <c r="M223" s="45" t="n"/>
      <c r="N223" s="45" t="n"/>
    </row>
    <row r="224" ht="30" customHeight="1">
      <c r="A224" s="43" t="n">
        <v>211</v>
      </c>
      <c r="B224" s="43" t="inlineStr">
        <is>
          <t>HH079815</t>
        </is>
      </c>
      <c r="C224" s="43" t="inlineStr">
        <is>
          <t>Ron bộ Yanmar 4TN84/ 4D84-2, Amiang - MASAKO</t>
        </is>
      </c>
      <c r="D224" s="61" t="inlineStr">
        <is>
          <t>84</t>
        </is>
      </c>
      <c r="E224" s="43" t="inlineStr">
        <is>
          <t>YANMAR</t>
        </is>
      </c>
      <c r="F224" s="43" t="inlineStr">
        <is>
          <t>MASAKO</t>
        </is>
      </c>
      <c r="G224" s="43" t="inlineStr">
        <is>
          <t>Bộ</t>
        </is>
      </c>
      <c r="H224" s="53" t="n"/>
      <c r="I224" s="147" t="n">
        <v>400000</v>
      </c>
      <c r="J224" s="147" t="n">
        <v>430000</v>
      </c>
      <c r="K224" s="147" t="n">
        <v>460000</v>
      </c>
      <c r="L224" s="53" t="n"/>
      <c r="M224" s="43" t="n"/>
      <c r="N224" s="43" t="n"/>
    </row>
    <row r="225" ht="30" customHeight="1">
      <c r="A225" s="45" t="n">
        <v>212</v>
      </c>
      <c r="B225" s="45" t="inlineStr">
        <is>
          <t>HH081746</t>
        </is>
      </c>
      <c r="C225" s="45" t="inlineStr">
        <is>
          <t>Ron bộ Yanmar 4TNA78/ 4TNE78 (lỗ xl oval), GP - MASAKO</t>
        </is>
      </c>
      <c r="D225" s="61" t="n"/>
      <c r="E225" s="45" t="inlineStr">
        <is>
          <t>YANMAR</t>
        </is>
      </c>
      <c r="F225" s="45" t="inlineStr">
        <is>
          <t>MASAKO</t>
        </is>
      </c>
      <c r="G225" s="45" t="inlineStr">
        <is>
          <t>Bộ</t>
        </is>
      </c>
      <c r="H225" s="54" t="n"/>
      <c r="I225" s="147" t="n">
        <v>600000</v>
      </c>
      <c r="J225" s="147" t="n">
        <v>650000</v>
      </c>
      <c r="K225" s="147" t="n">
        <v>700000</v>
      </c>
      <c r="L225" s="54" t="n"/>
      <c r="M225" s="45" t="n"/>
      <c r="N225" s="45" t="n"/>
    </row>
    <row r="226" ht="30" customHeight="1">
      <c r="A226" s="43" t="n">
        <v>213</v>
      </c>
      <c r="B226" s="43" t="inlineStr">
        <is>
          <t>HH078279</t>
        </is>
      </c>
      <c r="C226" s="43" t="inlineStr">
        <is>
          <t>Ron bộ Yanmar 4TNE84 (4TNV84) Thép Inox - NICE IN</t>
        </is>
      </c>
      <c r="D226" s="61" t="inlineStr">
        <is>
          <t>84</t>
        </is>
      </c>
      <c r="E226" s="43" t="inlineStr">
        <is>
          <t>YANMAR</t>
        </is>
      </c>
      <c r="F226" s="43" t="inlineStr">
        <is>
          <t>NICE IN</t>
        </is>
      </c>
      <c r="G226" s="43" t="inlineStr">
        <is>
          <t>Bộ</t>
        </is>
      </c>
      <c r="H226" s="53" t="n"/>
      <c r="I226" s="147" t="n">
        <v>450000</v>
      </c>
      <c r="J226" s="147" t="n">
        <v>470000</v>
      </c>
      <c r="K226" s="147" t="n">
        <v>500000</v>
      </c>
      <c r="L226" s="53" t="n"/>
      <c r="M226" s="43" t="n"/>
      <c r="N226" s="43" t="n"/>
    </row>
    <row r="227" ht="30" customHeight="1">
      <c r="A227" s="45" t="n">
        <v>214</v>
      </c>
      <c r="B227" s="45" t="inlineStr">
        <is>
          <t>HH084098</t>
        </is>
      </c>
      <c r="C227" s="45" t="inlineStr">
        <is>
          <t>Ron bộ Yanmar 4TNE86, Thép Inox (4TNV86/ 4TN86) - NICE IN</t>
        </is>
      </c>
      <c r="D227" s="61" t="inlineStr">
        <is>
          <t>86</t>
        </is>
      </c>
      <c r="E227" s="45" t="inlineStr">
        <is>
          <t>YANMAR</t>
        </is>
      </c>
      <c r="F227" s="45" t="inlineStr">
        <is>
          <t>NICE IN</t>
        </is>
      </c>
      <c r="G227" s="45" t="inlineStr">
        <is>
          <t>Bộ</t>
        </is>
      </c>
      <c r="H227" s="54" t="n"/>
      <c r="I227" s="147" t="n">
        <v>650000</v>
      </c>
      <c r="J227" s="147" t="n">
        <v>700000</v>
      </c>
      <c r="K227" s="147" t="n">
        <v>750000</v>
      </c>
      <c r="L227" s="54" t="n"/>
      <c r="M227" s="45" t="n"/>
      <c r="N227" s="45" t="n"/>
    </row>
    <row r="228" ht="30" customHeight="1">
      <c r="A228" s="43" t="n">
        <v>215</v>
      </c>
      <c r="B228" s="43" t="inlineStr">
        <is>
          <t>HH080976</t>
        </is>
      </c>
      <c r="C228" s="43" t="inlineStr">
        <is>
          <t>Ron bộ Yanmar 4TNE94 / 4D94E thép Inox - NICE IN</t>
        </is>
      </c>
      <c r="D228" s="61" t="inlineStr">
        <is>
          <t>94</t>
        </is>
      </c>
      <c r="E228" s="43" t="inlineStr">
        <is>
          <t>YANMAR</t>
        </is>
      </c>
      <c r="F228" s="43" t="inlineStr">
        <is>
          <t>NICE IN</t>
        </is>
      </c>
      <c r="G228" s="43" t="inlineStr">
        <is>
          <t>Bộ</t>
        </is>
      </c>
      <c r="H228" s="53" t="n"/>
      <c r="I228" s="147" t="n">
        <v>540000</v>
      </c>
      <c r="J228" s="147" t="n">
        <v>580000</v>
      </c>
      <c r="K228" s="147" t="n">
        <v>620000</v>
      </c>
      <c r="L228" s="53" t="n"/>
      <c r="M228" s="43" t="n"/>
      <c r="N228" s="43" t="n"/>
    </row>
    <row r="229" ht="30" customHeight="1">
      <c r="A229" s="45" t="n">
        <v>216</v>
      </c>
      <c r="B229" s="45" t="inlineStr">
        <is>
          <t>HH080747</t>
        </is>
      </c>
      <c r="C229" s="45" t="inlineStr">
        <is>
          <t>Ron bộ Yanmar 4TNE98/ 4D98E, Thép Inox - NICE IN</t>
        </is>
      </c>
      <c r="D229" s="61" t="inlineStr">
        <is>
          <t>98</t>
        </is>
      </c>
      <c r="E229" s="45" t="inlineStr">
        <is>
          <t>YANMAR</t>
        </is>
      </c>
      <c r="F229" s="45" t="inlineStr">
        <is>
          <t>NICE IN</t>
        </is>
      </c>
      <c r="G229" s="45" t="inlineStr">
        <is>
          <t>Bộ</t>
        </is>
      </c>
      <c r="H229" s="54" t="n"/>
      <c r="I229" s="147" t="n">
        <v>540000</v>
      </c>
      <c r="J229" s="147" t="n">
        <v>580000</v>
      </c>
      <c r="K229" s="147" t="n">
        <v>620000</v>
      </c>
      <c r="L229" s="54" t="n"/>
      <c r="M229" s="45" t="n"/>
      <c r="N229" s="45" t="n"/>
    </row>
    <row r="230" ht="30" customHeight="1">
      <c r="A230" s="43" t="n">
        <v>217</v>
      </c>
      <c r="B230" s="43" t="inlineStr">
        <is>
          <t>HH078280</t>
        </is>
      </c>
      <c r="C230" s="43" t="inlineStr">
        <is>
          <t>Ron bộ Yanmar 4TNE98/4D98E, thép - MASAKO</t>
        </is>
      </c>
      <c r="D230" s="61" t="inlineStr">
        <is>
          <t>98</t>
        </is>
      </c>
      <c r="E230" s="43" t="inlineStr">
        <is>
          <t>YANMAR</t>
        </is>
      </c>
      <c r="F230" s="43" t="inlineStr">
        <is>
          <t>MASAKO</t>
        </is>
      </c>
      <c r="G230" s="43" t="inlineStr">
        <is>
          <t>Bộ</t>
        </is>
      </c>
      <c r="H230" s="53" t="n"/>
      <c r="I230" s="147" t="n">
        <v>510000</v>
      </c>
      <c r="J230" s="147" t="n">
        <v>540000</v>
      </c>
      <c r="K230" s="147" t="n">
        <v>580000</v>
      </c>
      <c r="L230" s="53" t="n"/>
      <c r="M230" s="43" t="n"/>
      <c r="N230" s="43" t="n"/>
    </row>
    <row r="231" ht="30" customHeight="1">
      <c r="A231" s="45" t="n">
        <v>218</v>
      </c>
      <c r="B231" s="45" t="inlineStr">
        <is>
          <t>HH079110</t>
        </is>
      </c>
      <c r="C231" s="45" t="inlineStr">
        <is>
          <t>Ron bộ Yanmar 4TNV94, ASB amiang - MASAKO</t>
        </is>
      </c>
      <c r="D231" s="61" t="n"/>
      <c r="E231" s="45" t="inlineStr">
        <is>
          <t>YANMAR</t>
        </is>
      </c>
      <c r="F231" s="45" t="inlineStr">
        <is>
          <t>MASAKO</t>
        </is>
      </c>
      <c r="G231" s="45" t="inlineStr">
        <is>
          <t>Bộ</t>
        </is>
      </c>
      <c r="H231" s="54" t="n"/>
      <c r="I231" s="147" t="n">
        <v>430000</v>
      </c>
      <c r="J231" s="147" t="n">
        <v>455000</v>
      </c>
      <c r="K231" s="147" t="n">
        <v>490000</v>
      </c>
      <c r="L231" s="54" t="n"/>
      <c r="M231" s="45" t="n"/>
      <c r="N231" s="45" t="n"/>
    </row>
    <row r="232" ht="30" customHeight="1">
      <c r="A232" s="43" t="n">
        <v>219</v>
      </c>
      <c r="B232" s="43" t="inlineStr">
        <is>
          <t>HH078574</t>
        </is>
      </c>
      <c r="C232" s="43" t="inlineStr">
        <is>
          <t>Ron bộ Yanmar 4TNV98 thép Inox - NICE IN</t>
        </is>
      </c>
      <c r="D232" s="61" t="inlineStr">
        <is>
          <t>98</t>
        </is>
      </c>
      <c r="E232" s="43" t="inlineStr">
        <is>
          <t>YANMAR</t>
        </is>
      </c>
      <c r="F232" s="43" t="inlineStr">
        <is>
          <t>NICE IN</t>
        </is>
      </c>
      <c r="G232" s="43" t="inlineStr">
        <is>
          <t>Bộ</t>
        </is>
      </c>
      <c r="H232" s="53" t="n"/>
      <c r="I232" s="147" t="n">
        <v>550000</v>
      </c>
      <c r="J232" s="147" t="n">
        <v>600000</v>
      </c>
      <c r="K232" s="147" t="n">
        <v>650000</v>
      </c>
      <c r="L232" s="53" t="n"/>
      <c r="M232" s="43" t="n"/>
      <c r="N232" s="43" t="n"/>
    </row>
    <row r="233" ht="30" customHeight="1">
      <c r="A233" s="45" t="n">
        <v>220</v>
      </c>
      <c r="B233" s="45" t="inlineStr">
        <is>
          <t>HH079302</t>
        </is>
      </c>
      <c r="C233" s="45" t="inlineStr">
        <is>
          <t>Ron bộ Yanmar 4TNV98, ASB Amiang - MASAKO</t>
        </is>
      </c>
      <c r="D233" s="61" t="inlineStr">
        <is>
          <t>98</t>
        </is>
      </c>
      <c r="E233" s="45" t="inlineStr">
        <is>
          <t>YANMAR</t>
        </is>
      </c>
      <c r="F233" s="45" t="inlineStr">
        <is>
          <t>MASAKO</t>
        </is>
      </c>
      <c r="G233" s="45" t="inlineStr">
        <is>
          <t>Bộ</t>
        </is>
      </c>
      <c r="H233" s="54" t="n"/>
      <c r="I233" s="147" t="n">
        <v>440000</v>
      </c>
      <c r="J233" s="147" t="n">
        <v>465000</v>
      </c>
      <c r="K233" s="147" t="n">
        <v>500000</v>
      </c>
      <c r="L233" s="54" t="n"/>
      <c r="M233" s="45" t="n"/>
      <c r="N233" s="45" t="n"/>
    </row>
    <row r="234" ht="30" customHeight="1">
      <c r="A234" s="139" t="n"/>
      <c r="B234" s="139" t="n"/>
      <c r="C234" s="75" t="inlineStr">
        <is>
          <t>◆ KUBOTA  (20 sản phẩm)</t>
        </is>
      </c>
      <c r="D234" s="61" t="n"/>
      <c r="E234" s="139" t="n"/>
      <c r="F234" s="139" t="n"/>
      <c r="G234" s="139" t="n"/>
      <c r="H234" s="140" t="n"/>
      <c r="I234" s="140" t="n"/>
      <c r="J234" s="140" t="n"/>
      <c r="K234" s="140" t="n"/>
      <c r="L234" s="140" t="n"/>
      <c r="M234" s="139" t="n"/>
      <c r="N234" s="139" t="n"/>
    </row>
    <row r="235" ht="30" customHeight="1">
      <c r="A235" s="45" t="n">
        <v>221</v>
      </c>
      <c r="B235" s="45" t="inlineStr">
        <is>
          <t>HH083348</t>
        </is>
      </c>
      <c r="C235" s="45" t="inlineStr">
        <is>
          <t>Ron bộ Kubota 3D82-D1302, GP - MASAKO</t>
        </is>
      </c>
      <c r="D235" s="61" t="inlineStr">
        <is>
          <t>82</t>
        </is>
      </c>
      <c r="E235" s="45" t="inlineStr">
        <is>
          <t>KUBOTA</t>
        </is>
      </c>
      <c r="F235" s="45" t="inlineStr">
        <is>
          <t>MASAKO</t>
        </is>
      </c>
      <c r="G235" s="45" t="inlineStr">
        <is>
          <t>Bộ</t>
        </is>
      </c>
      <c r="H235" s="54" t="n"/>
      <c r="I235" s="147" t="n">
        <v>530000</v>
      </c>
      <c r="J235" s="147" t="n">
        <v>560000</v>
      </c>
      <c r="K235" s="147" t="n">
        <v>600000</v>
      </c>
      <c r="L235" s="54" t="n"/>
      <c r="M235" s="45" t="n"/>
      <c r="N235" s="45" t="n"/>
    </row>
    <row r="236" ht="30" customHeight="1">
      <c r="A236" s="43" t="n">
        <v>222</v>
      </c>
      <c r="B236" s="43" t="inlineStr">
        <is>
          <t>HH082002</t>
        </is>
      </c>
      <c r="C236" s="43" t="inlineStr">
        <is>
          <t>Ron bộ Kubota 3D82/3D83  Giấy- PACIFIC</t>
        </is>
      </c>
      <c r="D236" s="61" t="inlineStr">
        <is>
          <t>82/83</t>
        </is>
      </c>
      <c r="E236" s="43" t="inlineStr">
        <is>
          <t>KUBOTA</t>
        </is>
      </c>
      <c r="F236" s="43" t="n"/>
      <c r="G236" s="43" t="inlineStr">
        <is>
          <t>Bộ</t>
        </is>
      </c>
      <c r="H236" s="53" t="n"/>
      <c r="I236" s="53" t="n"/>
      <c r="J236" s="53" t="n"/>
      <c r="K236" s="53" t="n"/>
      <c r="L236" s="53" t="n"/>
      <c r="M236" s="43" t="n"/>
      <c r="N236" s="43" t="n"/>
    </row>
    <row r="237" ht="30" customHeight="1">
      <c r="A237" s="45" t="n">
        <v>223</v>
      </c>
      <c r="B237" s="45" t="inlineStr">
        <is>
          <t>HH080442</t>
        </is>
      </c>
      <c r="C237" s="45" t="inlineStr">
        <is>
          <t>Ron bộ Kubota 3D83-D1503 Graphite - MASAKO</t>
        </is>
      </c>
      <c r="D237" s="61" t="inlineStr">
        <is>
          <t>83</t>
        </is>
      </c>
      <c r="E237" s="45" t="inlineStr">
        <is>
          <t>KUBOTA</t>
        </is>
      </c>
      <c r="F237" s="45" t="inlineStr">
        <is>
          <t>MASAKO</t>
        </is>
      </c>
      <c r="G237" s="45" t="inlineStr">
        <is>
          <t>Bộ</t>
        </is>
      </c>
      <c r="H237" s="54" t="n"/>
      <c r="I237" s="147" t="n">
        <v>605000</v>
      </c>
      <c r="J237" s="147" t="n">
        <v>645000</v>
      </c>
      <c r="K237" s="147" t="n">
        <v>690000</v>
      </c>
      <c r="L237" s="54" t="n"/>
      <c r="M237" s="45" t="n"/>
      <c r="N237" s="45" t="n"/>
    </row>
    <row r="238" ht="30" customHeight="1">
      <c r="A238" s="43" t="n">
        <v>224</v>
      </c>
      <c r="B238" s="43" t="inlineStr">
        <is>
          <t>HH084303</t>
        </is>
      </c>
      <c r="C238" s="43" t="inlineStr">
        <is>
          <t>Ron bộ Kubota 3D83-D1503, Thép - NICE IN</t>
        </is>
      </c>
      <c r="D238" s="61" t="inlineStr">
        <is>
          <t>83</t>
        </is>
      </c>
      <c r="E238" s="43" t="inlineStr">
        <is>
          <t>KUBOTA</t>
        </is>
      </c>
      <c r="F238" s="43" t="inlineStr">
        <is>
          <t>NICE IN</t>
        </is>
      </c>
      <c r="G238" s="43" t="inlineStr">
        <is>
          <t>Bộ</t>
        </is>
      </c>
      <c r="H238" s="53" t="n"/>
      <c r="I238" s="53" t="n"/>
      <c r="J238" s="53" t="n"/>
      <c r="K238" s="53" t="n"/>
      <c r="L238" s="53" t="n"/>
      <c r="M238" s="43" t="n"/>
      <c r="N238" s="43" t="n"/>
    </row>
    <row r="239" ht="30" customHeight="1">
      <c r="A239" s="45" t="n">
        <v>225</v>
      </c>
      <c r="B239" s="45" t="inlineStr">
        <is>
          <t>HH080752</t>
        </is>
      </c>
      <c r="C239" s="45" t="inlineStr">
        <is>
          <t>Ron bộ Kubota 3D87/ D1803 Thép - MASAKO</t>
        </is>
      </c>
      <c r="D239" s="61" t="inlineStr">
        <is>
          <t>87</t>
        </is>
      </c>
      <c r="E239" s="45" t="inlineStr">
        <is>
          <t>KUBOTA</t>
        </is>
      </c>
      <c r="F239" s="45" t="inlineStr">
        <is>
          <t>MASAKO</t>
        </is>
      </c>
      <c r="G239" s="45" t="inlineStr">
        <is>
          <t>Bộ</t>
        </is>
      </c>
      <c r="H239" s="54" t="n"/>
      <c r="I239" s="147" t="n">
        <v>630000</v>
      </c>
      <c r="J239" s="147" t="n">
        <v>670000</v>
      </c>
      <c r="K239" s="147" t="n">
        <v>720000</v>
      </c>
      <c r="L239" s="54" t="n"/>
      <c r="M239" s="45" t="n"/>
      <c r="N239" s="45" t="n"/>
    </row>
    <row r="240" ht="30" customHeight="1">
      <c r="A240" s="43" t="n">
        <v>226</v>
      </c>
      <c r="B240" s="43" t="inlineStr">
        <is>
          <t>HH082109</t>
        </is>
      </c>
      <c r="C240" s="43" t="inlineStr">
        <is>
          <t>Ron bộ Kubota 4D76 / V1305/ V1405 graphite - MASAKO</t>
        </is>
      </c>
      <c r="D240" s="61" t="inlineStr">
        <is>
          <t>76</t>
        </is>
      </c>
      <c r="E240" s="43" t="inlineStr">
        <is>
          <t>KUBOTA</t>
        </is>
      </c>
      <c r="F240" s="43" t="inlineStr">
        <is>
          <t>MASAKO</t>
        </is>
      </c>
      <c r="G240" s="43" t="inlineStr">
        <is>
          <t>Bộ</t>
        </is>
      </c>
      <c r="H240" s="53" t="n"/>
      <c r="I240" s="147" t="n">
        <v>670000</v>
      </c>
      <c r="J240" s="147" t="n">
        <v>720000</v>
      </c>
      <c r="K240" s="147" t="n">
        <v>770000</v>
      </c>
      <c r="L240" s="53" t="n"/>
      <c r="M240" s="43" t="n"/>
      <c r="N240" s="43" t="n"/>
    </row>
    <row r="241" ht="30" customHeight="1">
      <c r="A241" s="45" t="n">
        <v>227</v>
      </c>
      <c r="B241" s="45" t="inlineStr">
        <is>
          <t>HH078570</t>
        </is>
      </c>
      <c r="C241" s="45" t="inlineStr">
        <is>
          <t>Ron bộ Kubota 4D76 / V1502 graphite - NICE IN</t>
        </is>
      </c>
      <c r="D241" s="61" t="inlineStr">
        <is>
          <t>76</t>
        </is>
      </c>
      <c r="E241" s="45" t="inlineStr">
        <is>
          <t>KUBOTA</t>
        </is>
      </c>
      <c r="F241" s="45" t="inlineStr">
        <is>
          <t>NICE IN</t>
        </is>
      </c>
      <c r="G241" s="45" t="inlineStr">
        <is>
          <t>Bộ</t>
        </is>
      </c>
      <c r="H241" s="54" t="n"/>
      <c r="I241" s="147" t="n">
        <v>705000</v>
      </c>
      <c r="J241" s="147" t="n">
        <v>750000</v>
      </c>
      <c r="K241" s="147" t="n">
        <v>800000</v>
      </c>
      <c r="L241" s="54" t="n"/>
      <c r="M241" s="45" t="n"/>
      <c r="N241" s="45" t="n"/>
    </row>
    <row r="242" ht="30" customHeight="1">
      <c r="A242" s="43" t="n">
        <v>228</v>
      </c>
      <c r="B242" s="43" t="inlineStr">
        <is>
          <t>HH083283</t>
        </is>
      </c>
      <c r="C242" s="43" t="inlineStr">
        <is>
          <t>Ron bộ Kubota 4D76 / V1512 - Graphite - MASAKO (580.620/60)</t>
        </is>
      </c>
      <c r="D242" s="61" t="inlineStr">
        <is>
          <t>76</t>
        </is>
      </c>
      <c r="E242" s="43" t="inlineStr">
        <is>
          <t>KUBOTA</t>
        </is>
      </c>
      <c r="F242" s="43" t="inlineStr">
        <is>
          <t>MASAKO (580.620/60)</t>
        </is>
      </c>
      <c r="G242" s="43" t="inlineStr">
        <is>
          <t>Bộ</t>
        </is>
      </c>
      <c r="H242" s="53" t="n"/>
      <c r="I242" s="147" t="n">
        <v>580000</v>
      </c>
      <c r="J242" s="147" t="n">
        <v>620000</v>
      </c>
      <c r="K242" s="147" t="n">
        <v>660000</v>
      </c>
      <c r="L242" s="53" t="n"/>
      <c r="M242" s="43" t="n"/>
      <c r="N242" s="43" t="n"/>
    </row>
    <row r="243" ht="30" customHeight="1">
      <c r="A243" s="45" t="n">
        <v>229</v>
      </c>
      <c r="B243" s="45" t="inlineStr">
        <is>
          <t>HH076829</t>
        </is>
      </c>
      <c r="C243" s="45" t="inlineStr">
        <is>
          <t>Ron bộ Kubota 4D78/V1505 thép - MASAKO</t>
        </is>
      </c>
      <c r="D243" s="61" t="inlineStr">
        <is>
          <t>78</t>
        </is>
      </c>
      <c r="E243" s="45" t="inlineStr">
        <is>
          <t>KUBOTA</t>
        </is>
      </c>
      <c r="F243" s="45" t="inlineStr">
        <is>
          <t>MASAKO</t>
        </is>
      </c>
      <c r="G243" s="45" t="inlineStr">
        <is>
          <t>Bộ</t>
        </is>
      </c>
      <c r="H243" s="54" t="n"/>
      <c r="I243" s="147" t="n">
        <v>670000</v>
      </c>
      <c r="J243" s="147" t="n">
        <v>710000</v>
      </c>
      <c r="K243" s="147" t="n">
        <v>750000</v>
      </c>
      <c r="L243" s="54" t="n"/>
      <c r="M243" s="45" t="n"/>
      <c r="N243" s="45" t="n"/>
    </row>
    <row r="244" ht="30" customHeight="1">
      <c r="A244" s="43" t="n">
        <v>230</v>
      </c>
      <c r="B244" s="43" t="inlineStr">
        <is>
          <t>HH070898</t>
        </is>
      </c>
      <c r="C244" s="43" t="inlineStr">
        <is>
          <t>Ron bộ Kubota 4D87-V2203-O, GP - NICE IN</t>
        </is>
      </c>
      <c r="D244" s="61" t="inlineStr">
        <is>
          <t>87</t>
        </is>
      </c>
      <c r="E244" s="43" t="inlineStr">
        <is>
          <t>KUBOTA</t>
        </is>
      </c>
      <c r="F244" s="43" t="inlineStr">
        <is>
          <t>NICE IN</t>
        </is>
      </c>
      <c r="G244" s="43" t="inlineStr">
        <is>
          <t>Bộ</t>
        </is>
      </c>
      <c r="H244" s="53" t="n"/>
      <c r="I244" s="53" t="n"/>
      <c r="J244" s="53" t="n"/>
      <c r="K244" s="53" t="n"/>
      <c r="L244" s="53" t="n"/>
      <c r="M244" s="43" t="n"/>
      <c r="N244" s="43" t="n"/>
    </row>
    <row r="245" ht="30" customHeight="1">
      <c r="A245" s="45" t="n">
        <v>231</v>
      </c>
      <c r="B245" s="45" t="inlineStr">
        <is>
          <t>HH081519</t>
        </is>
      </c>
      <c r="C245" s="45" t="inlineStr">
        <is>
          <t>Ron bộ Kubota 4D87-V2403-N, STAINLESS -Thép Inox (DC60/DC70) - NICE IN</t>
        </is>
      </c>
      <c r="D245" s="61" t="inlineStr">
        <is>
          <t>87</t>
        </is>
      </c>
      <c r="E245" s="45" t="inlineStr">
        <is>
          <t>KUBOTA</t>
        </is>
      </c>
      <c r="F245" s="45" t="inlineStr">
        <is>
          <t>NICE IN</t>
        </is>
      </c>
      <c r="G245" s="45" t="inlineStr">
        <is>
          <t>Bộ</t>
        </is>
      </c>
      <c r="H245" s="54" t="n"/>
      <c r="I245" s="147" t="n">
        <v>700000</v>
      </c>
      <c r="J245" s="147" t="n">
        <v>750000</v>
      </c>
      <c r="K245" s="147" t="n">
        <v>800000</v>
      </c>
      <c r="L245" s="54" t="n"/>
      <c r="M245" s="45" t="n"/>
      <c r="N245" s="45" t="n"/>
    </row>
    <row r="246" ht="30" customHeight="1">
      <c r="A246" s="43" t="n">
        <v>232</v>
      </c>
      <c r="B246" s="43" t="inlineStr">
        <is>
          <t>HH076254</t>
        </is>
      </c>
      <c r="C246" s="43" t="inlineStr">
        <is>
          <t>Ron bộ Kubota D1105/ 3D78 Thép - MASAKO</t>
        </is>
      </c>
      <c r="D246" s="61" t="n"/>
      <c r="E246" s="43" t="inlineStr">
        <is>
          <t>KUBOTA</t>
        </is>
      </c>
      <c r="F246" s="43" t="inlineStr">
        <is>
          <t>MASAKO</t>
        </is>
      </c>
      <c r="G246" s="43" t="inlineStr">
        <is>
          <t>Bộ</t>
        </is>
      </c>
      <c r="H246" s="53" t="n"/>
      <c r="I246" s="147" t="n">
        <v>700000</v>
      </c>
      <c r="J246" s="147" t="n">
        <v>750000</v>
      </c>
      <c r="K246" s="147" t="n">
        <v>800000</v>
      </c>
      <c r="L246" s="53" t="n"/>
      <c r="M246" s="43" t="n"/>
      <c r="N246" s="43" t="n"/>
    </row>
    <row r="247" ht="30" customHeight="1">
      <c r="A247" s="45" t="n">
        <v>233</v>
      </c>
      <c r="B247" s="45" t="inlineStr">
        <is>
          <t>HH083900</t>
        </is>
      </c>
      <c r="C247" s="45" t="inlineStr">
        <is>
          <t>Ron bộ Kubota D722 (lưu ý 3D67), Graphite - NICE IN</t>
        </is>
      </c>
      <c r="D247" s="61" t="inlineStr">
        <is>
          <t>67</t>
        </is>
      </c>
      <c r="E247" s="45" t="inlineStr">
        <is>
          <t>KUBOTA</t>
        </is>
      </c>
      <c r="F247" s="45" t="inlineStr">
        <is>
          <t>NICE IN</t>
        </is>
      </c>
      <c r="G247" s="45" t="inlineStr">
        <is>
          <t>Bộ</t>
        </is>
      </c>
      <c r="H247" s="54" t="n"/>
      <c r="I247" s="147" t="n">
        <v>670000</v>
      </c>
      <c r="J247" s="147" t="n">
        <v>710000</v>
      </c>
      <c r="K247" s="147" t="n">
        <v>760000</v>
      </c>
      <c r="L247" s="54" t="n"/>
      <c r="M247" s="45" t="n"/>
      <c r="N247" s="45" t="n"/>
    </row>
    <row r="248" ht="30" customHeight="1">
      <c r="A248" s="43" t="n">
        <v>234</v>
      </c>
      <c r="B248" s="43" t="inlineStr">
        <is>
          <t>HH084240</t>
        </is>
      </c>
      <c r="C248" s="43" t="inlineStr">
        <is>
          <t>Ron bộ Kubota F2803-N/ 5D87, ABS Amiang - DF</t>
        </is>
      </c>
      <c r="D248" s="61" t="n"/>
      <c r="E248" s="43" t="inlineStr">
        <is>
          <t>KUBOTA</t>
        </is>
      </c>
      <c r="F248" s="43" t="inlineStr">
        <is>
          <t>DF</t>
        </is>
      </c>
      <c r="G248" s="43" t="inlineStr">
        <is>
          <t>Bộ</t>
        </is>
      </c>
      <c r="H248" s="53" t="n"/>
      <c r="I248" s="147" t="n">
        <v>1320000</v>
      </c>
      <c r="J248" s="147" t="n">
        <v>1400000</v>
      </c>
      <c r="K248" s="147" t="n">
        <v>1500000</v>
      </c>
      <c r="L248" s="53" t="n"/>
      <c r="M248" s="43" t="n"/>
      <c r="N248" s="43" t="n"/>
    </row>
    <row r="249" ht="30" customHeight="1">
      <c r="A249" s="45" t="n">
        <v>235</v>
      </c>
      <c r="B249" s="45" t="inlineStr">
        <is>
          <t>HH083619</t>
        </is>
      </c>
      <c r="C249" s="45" t="inlineStr">
        <is>
          <t>Ron bộ Kubota V2607 (đời cơ), GP, VOLVO D2.6 - NICE IN</t>
        </is>
      </c>
      <c r="D249" s="61" t="inlineStr">
        <is>
          <t>87</t>
        </is>
      </c>
      <c r="E249" s="45" t="inlineStr">
        <is>
          <t>KUBOTA</t>
        </is>
      </c>
      <c r="F249" s="45" t="inlineStr">
        <is>
          <t>NICE IN</t>
        </is>
      </c>
      <c r="G249" s="45" t="inlineStr">
        <is>
          <t>Bộ</t>
        </is>
      </c>
      <c r="H249" s="54" t="n"/>
      <c r="I249" s="147" t="n">
        <v>1250000</v>
      </c>
      <c r="J249" s="147" t="n">
        <v>1350000</v>
      </c>
      <c r="K249" s="147" t="n">
        <v>1400000</v>
      </c>
      <c r="L249" s="54" t="n"/>
      <c r="M249" s="45" t="n"/>
      <c r="N249" s="45" t="n"/>
    </row>
    <row r="250" ht="30" customHeight="1">
      <c r="A250" s="43" t="n">
        <v>236</v>
      </c>
      <c r="B250" s="43" t="inlineStr">
        <is>
          <t>HH070879</t>
        </is>
      </c>
      <c r="C250" s="43" t="inlineStr">
        <is>
          <t>Ron bộ Kubota V2607-CR (đời điện), GP - NICE IN</t>
        </is>
      </c>
      <c r="D250" s="61" t="inlineStr">
        <is>
          <t>87</t>
        </is>
      </c>
      <c r="E250" s="43" t="inlineStr">
        <is>
          <t>KUBOTA</t>
        </is>
      </c>
      <c r="F250" s="43" t="inlineStr">
        <is>
          <t>NICE IN</t>
        </is>
      </c>
      <c r="G250" s="43" t="inlineStr">
        <is>
          <t>Bộ</t>
        </is>
      </c>
      <c r="H250" s="53" t="n"/>
      <c r="I250" s="53" t="n"/>
      <c r="J250" s="53" t="n"/>
      <c r="K250" s="53" t="n"/>
      <c r="L250" s="53" t="n"/>
      <c r="M250" s="43" t="n"/>
      <c r="N250" s="43" t="n"/>
    </row>
    <row r="251" ht="30" customHeight="1">
      <c r="A251" s="45" t="n">
        <v>237</v>
      </c>
      <c r="B251" s="45" t="inlineStr">
        <is>
          <t>HH079016</t>
        </is>
      </c>
      <c r="C251" s="45" t="inlineStr">
        <is>
          <t>Ron bộ Kubota V3300 - 12V thép - NICE IN</t>
        </is>
      </c>
      <c r="D251" s="61" t="inlineStr">
        <is>
          <t>98</t>
        </is>
      </c>
      <c r="E251" s="45" t="inlineStr">
        <is>
          <t>KUBOTA</t>
        </is>
      </c>
      <c r="F251" s="45" t="inlineStr">
        <is>
          <t>NICE IN</t>
        </is>
      </c>
      <c r="G251" s="45" t="inlineStr">
        <is>
          <t>Bộ</t>
        </is>
      </c>
      <c r="H251" s="54" t="n"/>
      <c r="I251" s="147" t="n">
        <v>850000</v>
      </c>
      <c r="J251" s="147" t="n">
        <v>900000</v>
      </c>
      <c r="K251" s="147" t="n">
        <v>950000</v>
      </c>
      <c r="L251" s="54" t="n"/>
      <c r="M251" s="45" t="n"/>
      <c r="N251" s="45" t="n"/>
    </row>
    <row r="252" ht="30" customHeight="1">
      <c r="A252" s="43" t="n">
        <v>238</v>
      </c>
      <c r="B252" s="43" t="inlineStr">
        <is>
          <t>HH083638</t>
        </is>
      </c>
      <c r="C252" s="43" t="inlineStr">
        <is>
          <t>Ron bộ Kubota V3307-CR (đời điện), Thép Inox - NICE IN</t>
        </is>
      </c>
      <c r="D252" s="61" t="inlineStr">
        <is>
          <t>94</t>
        </is>
      </c>
      <c r="E252" s="43" t="inlineStr">
        <is>
          <t>KUBOTA</t>
        </is>
      </c>
      <c r="F252" s="43" t="inlineStr">
        <is>
          <t>NICE IN</t>
        </is>
      </c>
      <c r="G252" s="43" t="inlineStr">
        <is>
          <t>Bộ</t>
        </is>
      </c>
      <c r="H252" s="53" t="n"/>
      <c r="I252" s="147" t="n">
        <v>1730000</v>
      </c>
      <c r="J252" s="147" t="n">
        <v>1840000</v>
      </c>
      <c r="K252" s="147" t="n">
        <v>1960000</v>
      </c>
      <c r="L252" s="53" t="n"/>
      <c r="M252" s="43" t="n"/>
      <c r="N252" s="43" t="n"/>
    </row>
    <row r="253" ht="30" customHeight="1">
      <c r="A253" s="45" t="n">
        <v>239</v>
      </c>
      <c r="B253" s="45" t="inlineStr">
        <is>
          <t>HH081954</t>
        </is>
      </c>
      <c r="C253" s="45" t="inlineStr">
        <is>
          <t>Ron bộ Kubota V3800 (16V) Thép Inox - NICE IN</t>
        </is>
      </c>
      <c r="D253" s="61" t="inlineStr">
        <is>
          <t>98/100</t>
        </is>
      </c>
      <c r="E253" s="45" t="inlineStr">
        <is>
          <t>KUBOTA</t>
        </is>
      </c>
      <c r="F253" s="45" t="inlineStr">
        <is>
          <t>NICE IN</t>
        </is>
      </c>
      <c r="G253" s="45" t="inlineStr">
        <is>
          <t>Bộ</t>
        </is>
      </c>
      <c r="H253" s="54" t="n"/>
      <c r="I253" s="147" t="n">
        <v>920000</v>
      </c>
      <c r="J253" s="147" t="n">
        <v>970000</v>
      </c>
      <c r="K253" s="147" t="n">
        <v>1050000</v>
      </c>
      <c r="L253" s="54" t="n"/>
      <c r="M253" s="45" t="n"/>
      <c r="N253" s="45" t="n"/>
    </row>
    <row r="254" ht="30" customHeight="1">
      <c r="A254" s="43" t="n">
        <v>240</v>
      </c>
      <c r="B254" s="43" t="inlineStr">
        <is>
          <t>HH00753</t>
        </is>
      </c>
      <c r="C254" s="43" t="inlineStr">
        <is>
          <t>Ron bộ Kubota V4300, GP - NICE IN</t>
        </is>
      </c>
      <c r="D254" s="61" t="n"/>
      <c r="E254" s="43" t="inlineStr">
        <is>
          <t>KUBOTA</t>
        </is>
      </c>
      <c r="F254" s="43" t="inlineStr">
        <is>
          <t>NICE IN</t>
        </is>
      </c>
      <c r="G254" s="43" t="inlineStr">
        <is>
          <t>Bộ</t>
        </is>
      </c>
      <c r="H254" s="53" t="n"/>
      <c r="I254" s="53" t="n"/>
      <c r="J254" s="53" t="n"/>
      <c r="K254" s="53" t="n"/>
      <c r="L254" s="53" t="n"/>
      <c r="M254" s="43" t="n"/>
      <c r="N254" s="43" t="n"/>
    </row>
    <row r="255" ht="30" customHeight="1">
      <c r="A255" s="139" t="n"/>
      <c r="B255" s="139" t="n"/>
      <c r="C255" s="75" t="inlineStr">
        <is>
          <t>◆ MERCERDES  (1 sản phẩm)</t>
        </is>
      </c>
      <c r="D255" s="61" t="n"/>
      <c r="E255" s="139" t="n"/>
      <c r="F255" s="139" t="n"/>
      <c r="G255" s="139" t="n"/>
      <c r="H255" s="140" t="n"/>
      <c r="I255" s="140" t="n"/>
      <c r="J255" s="140" t="n"/>
      <c r="K255" s="140" t="n"/>
      <c r="L255" s="140" t="n"/>
      <c r="M255" s="139" t="n"/>
      <c r="N255" s="139" t="n"/>
    </row>
    <row r="256" ht="30" customHeight="1">
      <c r="A256" s="43" t="n">
        <v>241</v>
      </c>
      <c r="B256" s="43" t="inlineStr">
        <is>
          <t>HH083954</t>
        </is>
      </c>
      <c r="C256" s="43" t="inlineStr">
        <is>
          <t>Ron bộ Fuso Mercedes OM906 - 6S20 , Steel thép - DF</t>
        </is>
      </c>
      <c r="D256" s="61" t="n"/>
      <c r="E256" s="43" t="inlineStr">
        <is>
          <t>MERCERDES</t>
        </is>
      </c>
      <c r="F256" s="43" t="inlineStr">
        <is>
          <t>DF</t>
        </is>
      </c>
      <c r="G256" s="43" t="inlineStr">
        <is>
          <t>Bộ</t>
        </is>
      </c>
      <c r="H256" s="53" t="n"/>
      <c r="I256" s="147" t="n">
        <v>2400000</v>
      </c>
      <c r="J256" s="147" t="n">
        <v>2550000</v>
      </c>
      <c r="K256" s="147" t="n">
        <v>2600000</v>
      </c>
      <c r="L256" s="53" t="n"/>
      <c r="M256" s="43" t="n"/>
      <c r="N256" s="43" t="n"/>
    </row>
    <row r="257" ht="30" customHeight="1">
      <c r="A257" s="145" t="n"/>
      <c r="B257" s="145" t="n"/>
      <c r="C257" s="75" t="inlineStr">
        <is>
          <t>◆ TOYOTA  (8 sản phẩm)</t>
        </is>
      </c>
      <c r="D257" s="61" t="n"/>
      <c r="E257" s="145" t="n"/>
      <c r="F257" s="145" t="n"/>
      <c r="G257" s="145" t="n"/>
      <c r="H257" s="146" t="n"/>
      <c r="I257" s="146" t="n"/>
      <c r="J257" s="146" t="n"/>
      <c r="K257" s="146" t="n"/>
      <c r="L257" s="146" t="n"/>
      <c r="M257" s="145" t="n"/>
      <c r="N257" s="145" t="n"/>
    </row>
    <row r="258" ht="30" customHeight="1">
      <c r="A258" s="43" t="n">
        <v>242</v>
      </c>
      <c r="B258" s="43" t="inlineStr">
        <is>
          <t>HH076279</t>
        </is>
      </c>
      <c r="C258" s="43" t="inlineStr">
        <is>
          <t>Ron bộ TOYOTA 1Z/ 2Z, ASB amiang - MASAKO</t>
        </is>
      </c>
      <c r="D258" s="61" t="inlineStr">
        <is>
          <t>96/98</t>
        </is>
      </c>
      <c r="E258" s="43" t="inlineStr">
        <is>
          <t>TOYOTA</t>
        </is>
      </c>
      <c r="F258" s="43" t="inlineStr">
        <is>
          <t>MASAKO</t>
        </is>
      </c>
      <c r="G258" s="43" t="inlineStr">
        <is>
          <t>Bộ</t>
        </is>
      </c>
      <c r="H258" s="53" t="n"/>
      <c r="I258" s="147" t="n">
        <v>370000</v>
      </c>
      <c r="J258" s="147" t="n">
        <v>390000</v>
      </c>
      <c r="K258" s="147" t="n">
        <v>420000</v>
      </c>
      <c r="L258" s="53" t="n"/>
      <c r="M258" s="43" t="n"/>
      <c r="N258" s="43" t="n"/>
    </row>
    <row r="259" ht="30" customHeight="1">
      <c r="A259" s="45" t="n">
        <v>243</v>
      </c>
      <c r="B259" s="45" t="inlineStr">
        <is>
          <t>HH084245</t>
        </is>
      </c>
      <c r="C259" s="45" t="inlineStr">
        <is>
          <t>Ron bộ Toyota 11Z, ASB Amiang - DF</t>
        </is>
      </c>
      <c r="D259" s="61" t="inlineStr">
        <is>
          <t>96</t>
        </is>
      </c>
      <c r="E259" s="45" t="inlineStr">
        <is>
          <t>TOYOTA</t>
        </is>
      </c>
      <c r="F259" s="45" t="inlineStr">
        <is>
          <t>DF</t>
        </is>
      </c>
      <c r="G259" s="45" t="inlineStr">
        <is>
          <t>Bộ</t>
        </is>
      </c>
      <c r="H259" s="54" t="n"/>
      <c r="I259" s="147" t="n">
        <v>760000</v>
      </c>
      <c r="J259" s="147" t="n">
        <v>810000</v>
      </c>
      <c r="K259" s="147" t="n">
        <v>860000</v>
      </c>
      <c r="L259" s="54" t="n"/>
      <c r="M259" s="45" t="n"/>
      <c r="N259" s="45" t="n"/>
    </row>
    <row r="260" ht="30" customHeight="1">
      <c r="A260" s="43" t="n">
        <v>244</v>
      </c>
      <c r="B260" s="43" t="inlineStr">
        <is>
          <t>HH076253</t>
        </is>
      </c>
      <c r="C260" s="43" t="inlineStr">
        <is>
          <t>Ron bộ Toyota 1DZ/ 2DZ, Thép - MASAKO</t>
        </is>
      </c>
      <c r="D260" s="61" t="inlineStr">
        <is>
          <t>86</t>
        </is>
      </c>
      <c r="E260" s="43" t="inlineStr">
        <is>
          <t>TOYOTA</t>
        </is>
      </c>
      <c r="F260" s="43" t="inlineStr">
        <is>
          <t>MASAKO</t>
        </is>
      </c>
      <c r="G260" s="43" t="inlineStr">
        <is>
          <t>Bộ</t>
        </is>
      </c>
      <c r="H260" s="53" t="n"/>
      <c r="I260" s="147" t="n">
        <v>590000</v>
      </c>
      <c r="J260" s="147" t="n">
        <v>630000</v>
      </c>
      <c r="K260" s="147" t="n">
        <v>670000</v>
      </c>
      <c r="L260" s="53" t="n"/>
      <c r="M260" s="43" t="n"/>
      <c r="N260" s="43" t="n"/>
    </row>
    <row r="261" ht="30" customHeight="1">
      <c r="A261" s="45" t="n">
        <v>245</v>
      </c>
      <c r="B261" s="45" t="inlineStr">
        <is>
          <t>HH084253</t>
        </is>
      </c>
      <c r="C261" s="45" t="inlineStr">
        <is>
          <t>Ron bộ Toyota 1Z, ASB amiang - DF</t>
        </is>
      </c>
      <c r="D261" s="61" t="inlineStr">
        <is>
          <t>96</t>
        </is>
      </c>
      <c r="E261" s="45" t="inlineStr">
        <is>
          <t>TOYOTA</t>
        </is>
      </c>
      <c r="F261" s="45" t="inlineStr">
        <is>
          <t>DF</t>
        </is>
      </c>
      <c r="G261" s="45" t="inlineStr">
        <is>
          <t>Bộ</t>
        </is>
      </c>
      <c r="H261" s="54" t="n"/>
      <c r="I261" s="147" t="n">
        <v>460000</v>
      </c>
      <c r="J261" s="147" t="n">
        <v>480000</v>
      </c>
      <c r="K261" s="147" t="n">
        <v>520000</v>
      </c>
      <c r="L261" s="54" t="n"/>
      <c r="M261" s="45" t="n"/>
      <c r="N261" s="45" t="n"/>
    </row>
    <row r="262" ht="30" customHeight="1">
      <c r="A262" s="43" t="n">
        <v>246</v>
      </c>
      <c r="B262" s="43" t="inlineStr">
        <is>
          <t>HH079668</t>
        </is>
      </c>
      <c r="C262" s="43" t="inlineStr">
        <is>
          <t>Ron bộ Toyota 2J NEW, Asb amiang - DF</t>
        </is>
      </c>
      <c r="D262" s="61" t="inlineStr">
        <is>
          <t>88</t>
        </is>
      </c>
      <c r="E262" s="43" t="inlineStr">
        <is>
          <t>TOYOTA</t>
        </is>
      </c>
      <c r="F262" s="43" t="inlineStr">
        <is>
          <t>DF</t>
        </is>
      </c>
      <c r="G262" s="43" t="inlineStr">
        <is>
          <t>Bộ</t>
        </is>
      </c>
      <c r="H262" s="53" t="n"/>
      <c r="I262" s="147" t="n">
        <v>400000</v>
      </c>
      <c r="J262" s="147" t="n">
        <v>420000</v>
      </c>
      <c r="K262" s="147" t="n">
        <v>450000</v>
      </c>
      <c r="L262" s="53" t="n"/>
      <c r="M262" s="43" t="n"/>
      <c r="N262" s="43" t="n"/>
    </row>
    <row r="263" ht="30" customHeight="1">
      <c r="A263" s="45" t="n">
        <v>247</v>
      </c>
      <c r="B263" s="45" t="inlineStr">
        <is>
          <t>HH079596</t>
        </is>
      </c>
      <c r="C263" s="45" t="inlineStr">
        <is>
          <t>Ron bộ Toyota 2J, đời OLD, GP - MASAKO</t>
        </is>
      </c>
      <c r="D263" s="61" t="inlineStr">
        <is>
          <t>88</t>
        </is>
      </c>
      <c r="E263" s="45" t="inlineStr">
        <is>
          <t>TOYOTA</t>
        </is>
      </c>
      <c r="F263" s="45" t="inlineStr">
        <is>
          <t>MASAKO</t>
        </is>
      </c>
      <c r="G263" s="45" t="inlineStr">
        <is>
          <t>Bộ</t>
        </is>
      </c>
      <c r="H263" s="54" t="n"/>
      <c r="I263" s="147" t="n">
        <v>370000</v>
      </c>
      <c r="J263" s="147" t="n">
        <v>390000</v>
      </c>
      <c r="K263" s="147" t="n">
        <v>420000</v>
      </c>
      <c r="L263" s="54" t="n"/>
      <c r="M263" s="45" t="n"/>
      <c r="N263" s="45" t="n"/>
    </row>
    <row r="264" ht="30" customHeight="1">
      <c r="A264" s="43" t="n">
        <v>248</v>
      </c>
      <c r="B264" s="43" t="inlineStr">
        <is>
          <t>HH084254</t>
        </is>
      </c>
      <c r="C264" s="43" t="inlineStr">
        <is>
          <t>Ron bộ Toyota 2Z, ASB amiang - DF</t>
        </is>
      </c>
      <c r="D264" s="61" t="inlineStr">
        <is>
          <t>98</t>
        </is>
      </c>
      <c r="E264" s="43" t="inlineStr">
        <is>
          <t>TOYOTA</t>
        </is>
      </c>
      <c r="F264" s="43" t="inlineStr">
        <is>
          <t>DF</t>
        </is>
      </c>
      <c r="G264" s="43" t="inlineStr">
        <is>
          <t>Bộ</t>
        </is>
      </c>
      <c r="H264" s="53" t="n"/>
      <c r="I264" s="147" t="n">
        <v>460000</v>
      </c>
      <c r="J264" s="147" t="n">
        <v>480000</v>
      </c>
      <c r="K264" s="147" t="n">
        <v>520000</v>
      </c>
      <c r="L264" s="53" t="n"/>
      <c r="M264" s="43" t="n"/>
      <c r="N264" s="43" t="n"/>
    </row>
    <row r="265" ht="30" customHeight="1">
      <c r="A265" s="45" t="n">
        <v>249</v>
      </c>
      <c r="B265" s="45" t="inlineStr">
        <is>
          <t>HH084246</t>
        </is>
      </c>
      <c r="C265" s="45" t="inlineStr">
        <is>
          <t>Ron bộ Toyota 2Z-1/ 3Z (lỗ nước dài-thun cò có lỗ), ASB amianvg - DF</t>
        </is>
      </c>
      <c r="D265" s="61" t="inlineStr">
        <is>
          <t>98</t>
        </is>
      </c>
      <c r="E265" s="45" t="inlineStr">
        <is>
          <t>TOYOTA</t>
        </is>
      </c>
      <c r="F265" s="45" t="inlineStr">
        <is>
          <t>DF</t>
        </is>
      </c>
      <c r="G265" s="45" t="inlineStr">
        <is>
          <t>Bộ</t>
        </is>
      </c>
      <c r="H265" s="54" t="n"/>
      <c r="I265" s="147" t="n">
        <v>510000</v>
      </c>
      <c r="J265" s="147" t="n">
        <v>540000</v>
      </c>
      <c r="K265" s="147" t="n">
        <v>580000</v>
      </c>
      <c r="L265" s="54" t="n"/>
      <c r="M265" s="45" t="n"/>
      <c r="N265" s="45" t="n"/>
    </row>
    <row r="266" ht="30" customHeight="1">
      <c r="A266" s="145" t="n"/>
      <c r="B266" s="145" t="n"/>
      <c r="C266" s="75" t="inlineStr">
        <is>
          <t>◆ CATERPILLAR  (14 sản phẩm)</t>
        </is>
      </c>
      <c r="D266" s="61" t="n"/>
      <c r="E266" s="145" t="n"/>
      <c r="F266" s="145" t="n"/>
      <c r="G266" s="145" t="n"/>
      <c r="H266" s="146" t="n"/>
      <c r="I266" s="146" t="n"/>
      <c r="J266" s="146" t="n"/>
      <c r="K266" s="146" t="n"/>
      <c r="L266" s="146" t="n"/>
      <c r="M266" s="145" t="n"/>
      <c r="N266" s="145" t="n"/>
    </row>
    <row r="267" ht="30" customHeight="1">
      <c r="A267" s="45" t="n">
        <v>250</v>
      </c>
      <c r="B267" s="45" t="inlineStr">
        <is>
          <t>HH072071</t>
        </is>
      </c>
      <c r="C267" s="45" t="inlineStr">
        <is>
          <t>Ron bộ 3204 (sợi carbon) - DF</t>
        </is>
      </c>
      <c r="D267" s="61" t="n"/>
      <c r="E267" s="45" t="inlineStr">
        <is>
          <t>CATERPILLAR</t>
        </is>
      </c>
      <c r="F267" s="45" t="inlineStr">
        <is>
          <t>DF</t>
        </is>
      </c>
      <c r="G267" s="45" t="inlineStr">
        <is>
          <t>Bộ</t>
        </is>
      </c>
      <c r="H267" s="54" t="n"/>
      <c r="I267" s="147" t="n">
        <v>2300000</v>
      </c>
      <c r="J267" s="147" t="n">
        <v>2500000</v>
      </c>
      <c r="K267" s="147" t="n">
        <v>2700000</v>
      </c>
      <c r="L267" s="54" t="n"/>
      <c r="M267" s="45" t="n"/>
      <c r="N267" s="45" t="n"/>
    </row>
    <row r="268" ht="30" customHeight="1">
      <c r="A268" s="43" t="n">
        <v>251</v>
      </c>
      <c r="B268" s="43" t="inlineStr">
        <is>
          <t>HH082471</t>
        </is>
      </c>
      <c r="C268" s="43" t="inlineStr">
        <is>
          <t>Ron bộ 3208 (sợi carbon) - DF</t>
        </is>
      </c>
      <c r="D268" s="61" t="inlineStr">
        <is>
          <t>114/114.3</t>
        </is>
      </c>
      <c r="E268" s="43" t="inlineStr">
        <is>
          <t>CATERPILLAR</t>
        </is>
      </c>
      <c r="F268" s="43" t="inlineStr">
        <is>
          <t>DF</t>
        </is>
      </c>
      <c r="G268" s="43" t="inlineStr">
        <is>
          <t>Bộ</t>
        </is>
      </c>
      <c r="H268" s="53" t="n"/>
      <c r="I268" s="147" t="n">
        <v>2900000</v>
      </c>
      <c r="J268" s="147" t="n">
        <v>3000000</v>
      </c>
      <c r="K268" s="147" t="n">
        <v>3200000</v>
      </c>
      <c r="L268" s="53" t="n"/>
      <c r="M268" s="43" t="n"/>
      <c r="N268" s="43" t="n"/>
    </row>
    <row r="269" ht="30" customHeight="1">
      <c r="A269" s="45" t="n">
        <v>252</v>
      </c>
      <c r="B269" s="45" t="inlineStr">
        <is>
          <t>HH072073</t>
        </is>
      </c>
      <c r="C269" s="45" t="inlineStr">
        <is>
          <t>Ron bộ 3304DI (NEW) (kim loại + amiang) - DF</t>
        </is>
      </c>
      <c r="D269" s="61" t="n"/>
      <c r="E269" s="45" t="inlineStr">
        <is>
          <t>CATERPILLAR</t>
        </is>
      </c>
      <c r="F269" s="45" t="inlineStr">
        <is>
          <t>DF</t>
        </is>
      </c>
      <c r="G269" s="45" t="inlineStr">
        <is>
          <t>Bộ</t>
        </is>
      </c>
      <c r="H269" s="54" t="n"/>
      <c r="I269" s="147" t="n">
        <v>2300000</v>
      </c>
      <c r="J269" s="147" t="n">
        <v>2500000</v>
      </c>
      <c r="K269" s="147" t="n">
        <v>2700000</v>
      </c>
      <c r="L269" s="54" t="n"/>
      <c r="M269" s="45" t="n"/>
      <c r="N269" s="45" t="n"/>
    </row>
    <row r="270" ht="30" customHeight="1">
      <c r="A270" s="43" t="n">
        <v>253</v>
      </c>
      <c r="B270" s="43" t="inlineStr">
        <is>
          <t>HH072072</t>
        </is>
      </c>
      <c r="C270" s="43" t="inlineStr">
        <is>
          <t>Ron bộ 3304PC  (OLD) (kim loại + amiang) - DF</t>
        </is>
      </c>
      <c r="D270" s="61" t="n"/>
      <c r="E270" s="43" t="inlineStr">
        <is>
          <t>CATERPILLAR</t>
        </is>
      </c>
      <c r="F270" s="43" t="inlineStr">
        <is>
          <t>DF</t>
        </is>
      </c>
      <c r="G270" s="43" t="inlineStr">
        <is>
          <t>Bộ</t>
        </is>
      </c>
      <c r="H270" s="53" t="n"/>
      <c r="I270" s="147" t="n">
        <v>2300000</v>
      </c>
      <c r="J270" s="147" t="n">
        <v>2500000</v>
      </c>
      <c r="K270" s="147" t="n">
        <v>2700000</v>
      </c>
      <c r="L270" s="53" t="n"/>
      <c r="M270" s="43" t="n"/>
      <c r="N270" s="43" t="n"/>
    </row>
    <row r="271" ht="30" customHeight="1">
      <c r="A271" s="45" t="n">
        <v>254</v>
      </c>
      <c r="B271" s="45" t="inlineStr">
        <is>
          <t>HH073830</t>
        </is>
      </c>
      <c r="C271" s="45" t="inlineStr">
        <is>
          <t>Ron bộ 8DC9 amiang - PACIFIC</t>
        </is>
      </c>
      <c r="D271" s="61" t="n"/>
      <c r="E271" s="45" t="inlineStr">
        <is>
          <t>CATERPILLAR</t>
        </is>
      </c>
      <c r="F271" s="45" t="inlineStr">
        <is>
          <t>PACIFIC</t>
        </is>
      </c>
      <c r="G271" s="45" t="inlineStr">
        <is>
          <t>Bộ</t>
        </is>
      </c>
      <c r="H271" s="54" t="n"/>
      <c r="I271" s="54" t="n"/>
      <c r="J271" s="54" t="n"/>
      <c r="K271" s="54" t="n"/>
      <c r="L271" s="54" t="n"/>
      <c r="M271" s="45" t="n"/>
      <c r="N271" s="45" t="n"/>
    </row>
    <row r="272" ht="30" customHeight="1">
      <c r="A272" s="43" t="n">
        <v>255</v>
      </c>
      <c r="B272" s="43" t="inlineStr">
        <is>
          <t>HH077479</t>
        </is>
      </c>
      <c r="C272" s="43" t="inlineStr">
        <is>
          <t>Ron bộ C4.2 /D04FR (CAT 4 máy, phi 102) Thép - DF</t>
        </is>
      </c>
      <c r="D272" s="61" t="n"/>
      <c r="E272" s="43" t="inlineStr">
        <is>
          <t>CATERPILLAR</t>
        </is>
      </c>
      <c r="F272" s="43" t="inlineStr">
        <is>
          <t>DF</t>
        </is>
      </c>
      <c r="G272" s="43" t="inlineStr">
        <is>
          <t>Bộ</t>
        </is>
      </c>
      <c r="H272" s="53" t="n"/>
      <c r="I272" s="147" t="n">
        <v>1450000</v>
      </c>
      <c r="J272" s="147" t="n">
        <v>1500000</v>
      </c>
      <c r="K272" s="147" t="n">
        <v>1600000</v>
      </c>
      <c r="L272" s="53" t="n"/>
      <c r="M272" s="43" t="n"/>
      <c r="N272" s="43" t="n"/>
    </row>
    <row r="273" ht="30" customHeight="1">
      <c r="A273" s="45" t="n">
        <v>256</v>
      </c>
      <c r="B273" s="45" t="inlineStr">
        <is>
          <t>HH079659</t>
        </is>
      </c>
      <c r="C273" s="45" t="inlineStr">
        <is>
          <t>Ron bộ CAT 3126 Graphite - DF</t>
        </is>
      </c>
      <c r="D273" s="61" t="inlineStr">
        <is>
          <t>110</t>
        </is>
      </c>
      <c r="E273" s="45" t="inlineStr">
        <is>
          <t>CATERPILLAR</t>
        </is>
      </c>
      <c r="F273" s="45" t="inlineStr">
        <is>
          <t>DF</t>
        </is>
      </c>
      <c r="G273" s="45" t="inlineStr">
        <is>
          <t>Bộ</t>
        </is>
      </c>
      <c r="H273" s="54" t="n"/>
      <c r="I273" s="147" t="n">
        <v>3500000</v>
      </c>
      <c r="J273" s="147" t="n">
        <v>3700000</v>
      </c>
      <c r="K273" s="147" t="n">
        <v>3900000</v>
      </c>
      <c r="L273" s="54" t="n"/>
      <c r="M273" s="45" t="n"/>
      <c r="N273" s="45" t="n"/>
    </row>
    <row r="274" ht="30" customHeight="1">
      <c r="A274" s="43" t="n">
        <v>257</v>
      </c>
      <c r="B274" s="43" t="inlineStr">
        <is>
          <t>HH079104</t>
        </is>
      </c>
      <c r="C274" s="43" t="inlineStr">
        <is>
          <t>Ron bộ CAT 3126 Graphite - NICE IN</t>
        </is>
      </c>
      <c r="D274" s="61" t="inlineStr">
        <is>
          <t>110</t>
        </is>
      </c>
      <c r="E274" s="43" t="inlineStr">
        <is>
          <t>CATERPILLAR</t>
        </is>
      </c>
      <c r="F274" s="43" t="inlineStr">
        <is>
          <t>NICE IN</t>
        </is>
      </c>
      <c r="G274" s="43" t="inlineStr">
        <is>
          <t>Bộ</t>
        </is>
      </c>
      <c r="H274" s="53" t="n"/>
      <c r="I274" s="147" t="n">
        <v>3000000</v>
      </c>
      <c r="J274" s="147" t="n">
        <v>3200000</v>
      </c>
      <c r="K274" s="147" t="n">
        <v>3400000</v>
      </c>
      <c r="L274" s="53" t="n"/>
      <c r="M274" s="43" t="n"/>
      <c r="N274" s="43" t="n"/>
    </row>
    <row r="275" ht="30" customHeight="1">
      <c r="A275" s="45" t="n">
        <v>258</v>
      </c>
      <c r="B275" s="45" t="inlineStr">
        <is>
          <t>HH072070</t>
        </is>
      </c>
      <c r="C275" s="45" t="inlineStr">
        <is>
          <t>Ron bộ CAT 3306 DI (New) (kim loại + amiang) - DF</t>
        </is>
      </c>
      <c r="D275" s="61" t="n"/>
      <c r="E275" s="45" t="inlineStr">
        <is>
          <t>CATERPILLAR</t>
        </is>
      </c>
      <c r="F275" s="45" t="inlineStr">
        <is>
          <t>DF</t>
        </is>
      </c>
      <c r="G275" s="45" t="inlineStr">
        <is>
          <t>Bộ</t>
        </is>
      </c>
      <c r="H275" s="54" t="n"/>
      <c r="I275" s="147" t="n">
        <v>2500000</v>
      </c>
      <c r="J275" s="147" t="n">
        <v>2600000</v>
      </c>
      <c r="K275" s="147" t="n">
        <v>2800000</v>
      </c>
      <c r="L275" s="54" t="n"/>
      <c r="M275" s="45" t="n"/>
      <c r="N275" s="45" t="n"/>
    </row>
    <row r="276" ht="30" customHeight="1">
      <c r="A276" s="43" t="n">
        <v>259</v>
      </c>
      <c r="B276" s="43" t="inlineStr">
        <is>
          <t>HH076544</t>
        </is>
      </c>
      <c r="C276" s="43" t="inlineStr">
        <is>
          <t>Ron bộ CAT C7 Graphite - NICE IN</t>
        </is>
      </c>
      <c r="D276" s="61" t="n"/>
      <c r="E276" s="43" t="inlineStr">
        <is>
          <t>CATERPILLAR</t>
        </is>
      </c>
      <c r="F276" s="43" t="inlineStr">
        <is>
          <t>NICE IN</t>
        </is>
      </c>
      <c r="G276" s="43" t="inlineStr">
        <is>
          <t>Bộ</t>
        </is>
      </c>
      <c r="H276" s="53" t="n"/>
      <c r="I276" s="147" t="n">
        <v>3400000</v>
      </c>
      <c r="J276" s="147" t="n">
        <v>3650000</v>
      </c>
      <c r="K276" s="147" t="n">
        <v>3900000</v>
      </c>
      <c r="L276" s="53" t="n"/>
      <c r="M276" s="43" t="n"/>
      <c r="N276" s="43" t="n"/>
    </row>
    <row r="277" ht="30" customHeight="1">
      <c r="A277" s="45" t="n">
        <v>260</v>
      </c>
      <c r="B277" s="45" t="inlineStr">
        <is>
          <t>HH084289</t>
        </is>
      </c>
      <c r="C277" s="45" t="inlineStr">
        <is>
          <t>Ron bộ CAT C7.1 (CRDI, đời cơ) Thép - DF</t>
        </is>
      </c>
      <c r="D277" s="61" t="inlineStr">
        <is>
          <t>100/105</t>
        </is>
      </c>
      <c r="E277" s="45" t="inlineStr">
        <is>
          <t>CATERPILLAR</t>
        </is>
      </c>
      <c r="F277" s="45" t="inlineStr">
        <is>
          <t>DF</t>
        </is>
      </c>
      <c r="G277" s="45" t="inlineStr">
        <is>
          <t>Bộ</t>
        </is>
      </c>
      <c r="H277" s="54" t="n"/>
      <c r="I277" s="147" t="n">
        <v>3500000</v>
      </c>
      <c r="J277" s="147" t="n">
        <v>3700000</v>
      </c>
      <c r="K277" s="147" t="n">
        <v>3900000</v>
      </c>
      <c r="L277" s="54" t="n"/>
      <c r="M277" s="45" t="n"/>
      <c r="N277" s="45" t="n"/>
    </row>
    <row r="278" ht="30" customHeight="1">
      <c r="A278" s="43" t="n">
        <v>261</v>
      </c>
      <c r="B278" s="43" t="inlineStr">
        <is>
          <t>HH084291</t>
        </is>
      </c>
      <c r="C278" s="43" t="inlineStr">
        <is>
          <t>Ron bộ CAT C7.1 (EFI, đời điện) Thép - DF</t>
        </is>
      </c>
      <c r="D278" s="61" t="inlineStr">
        <is>
          <t>100/105</t>
        </is>
      </c>
      <c r="E278" s="43" t="inlineStr">
        <is>
          <t>CATERPILLAR</t>
        </is>
      </c>
      <c r="F278" s="43" t="inlineStr">
        <is>
          <t>DF</t>
        </is>
      </c>
      <c r="G278" s="43" t="inlineStr">
        <is>
          <t>Bộ</t>
        </is>
      </c>
      <c r="H278" s="53" t="n"/>
      <c r="I278" s="147" t="n">
        <v>3500000</v>
      </c>
      <c r="J278" s="147" t="n">
        <v>3700000</v>
      </c>
      <c r="K278" s="147" t="n">
        <v>3900000</v>
      </c>
      <c r="L278" s="53" t="n"/>
      <c r="M278" s="43" t="n"/>
      <c r="N278" s="43" t="n"/>
    </row>
    <row r="279" ht="30" customHeight="1">
      <c r="A279" s="45" t="n">
        <v>262</v>
      </c>
      <c r="B279" s="45" t="inlineStr">
        <is>
          <t>HH075718</t>
        </is>
      </c>
      <c r="C279" s="45" t="inlineStr">
        <is>
          <t>Ron bộ CAT C9 graphite - NICE IN</t>
        </is>
      </c>
      <c r="D279" s="61" t="inlineStr">
        <is>
          <t>112</t>
        </is>
      </c>
      <c r="E279" s="45" t="inlineStr">
        <is>
          <t>CATERPILLAR</t>
        </is>
      </c>
      <c r="F279" s="45" t="inlineStr">
        <is>
          <t>NICE IN</t>
        </is>
      </c>
      <c r="G279" s="45" t="inlineStr">
        <is>
          <t>Bộ</t>
        </is>
      </c>
      <c r="H279" s="54" t="n"/>
      <c r="I279" s="54" t="n"/>
      <c r="J279" s="54" t="n"/>
      <c r="K279" s="54" t="n"/>
      <c r="L279" s="54" t="n"/>
      <c r="M279" s="45" t="n"/>
      <c r="N279" s="45" t="n"/>
    </row>
    <row r="280" ht="30" customHeight="1">
      <c r="A280" s="43" t="n">
        <v>263</v>
      </c>
      <c r="B280" s="43" t="inlineStr">
        <is>
          <t>HH072069</t>
        </is>
      </c>
      <c r="C280" s="43" t="inlineStr">
        <is>
          <t>Ron bộ Cat 3306 PC (Old) (kim loại + amiang) - DF</t>
        </is>
      </c>
      <c r="D280" s="61" t="n"/>
      <c r="E280" s="43" t="inlineStr">
        <is>
          <t>CATERPILLAR</t>
        </is>
      </c>
      <c r="F280" s="43" t="inlineStr">
        <is>
          <t>DF</t>
        </is>
      </c>
      <c r="G280" s="43" t="inlineStr">
        <is>
          <t>Bộ</t>
        </is>
      </c>
      <c r="H280" s="53" t="n"/>
      <c r="I280" s="147" t="n">
        <v>2500000</v>
      </c>
      <c r="J280" s="147" t="n">
        <v>2650000</v>
      </c>
      <c r="K280" s="147" t="n">
        <v>2800000</v>
      </c>
      <c r="L280" s="53" t="n"/>
      <c r="M280" s="43" t="n"/>
      <c r="N280" s="43" t="n"/>
    </row>
    <row r="281" ht="30" customHeight="1">
      <c r="A281" s="139" t="n"/>
      <c r="B281" s="139" t="n"/>
      <c r="C281" s="75" t="inlineStr">
        <is>
          <t>◆ PERKIN  (7 sản phẩm)</t>
        </is>
      </c>
      <c r="D281" s="61" t="n"/>
      <c r="E281" s="139" t="n"/>
      <c r="F281" s="139" t="n"/>
      <c r="G281" s="139" t="n"/>
      <c r="H281" s="140" t="n"/>
      <c r="I281" s="140" t="n"/>
      <c r="J281" s="140" t="n"/>
      <c r="K281" s="140" t="n"/>
      <c r="L281" s="140" t="n"/>
      <c r="M281" s="139" t="n"/>
      <c r="N281" s="139" t="n"/>
    </row>
    <row r="282" ht="30" customHeight="1">
      <c r="A282" s="43" t="n">
        <v>264</v>
      </c>
      <c r="B282" s="43" t="inlineStr">
        <is>
          <t>HH075959</t>
        </is>
      </c>
      <c r="C282" s="43" t="inlineStr">
        <is>
          <t>Ron bộ C4.4 / Cat 3054 Thép (Perkins 105, đời cơ: xem ron mặt máy) - DF</t>
        </is>
      </c>
      <c r="D282" s="61" t="inlineStr">
        <is>
          <t>105</t>
        </is>
      </c>
      <c r="E282" s="43" t="inlineStr">
        <is>
          <t>PERKIN</t>
        </is>
      </c>
      <c r="F282" s="43" t="inlineStr">
        <is>
          <t>DF</t>
        </is>
      </c>
      <c r="G282" s="43" t="inlineStr">
        <is>
          <t>Bộ</t>
        </is>
      </c>
      <c r="H282" s="53" t="n"/>
      <c r="I282" s="53" t="n"/>
      <c r="J282" s="53" t="n"/>
      <c r="K282" s="53" t="n"/>
      <c r="L282" s="53" t="n"/>
      <c r="M282" s="43" t="n"/>
      <c r="N282" s="43" t="n"/>
    </row>
    <row r="283" ht="30" customHeight="1">
      <c r="A283" s="45" t="n">
        <v>265</v>
      </c>
      <c r="B283" s="45" t="inlineStr">
        <is>
          <t>HH080138</t>
        </is>
      </c>
      <c r="C283" s="45" t="inlineStr">
        <is>
          <t>Ron bộ CAT C4.4 - T (Perkins 105, đời điện: xem ron mặt máy) - DF</t>
        </is>
      </c>
      <c r="D283" s="61" t="inlineStr">
        <is>
          <t>105</t>
        </is>
      </c>
      <c r="E283" s="45" t="inlineStr">
        <is>
          <t>PERKIN</t>
        </is>
      </c>
      <c r="F283" s="45" t="inlineStr">
        <is>
          <t>DF</t>
        </is>
      </c>
      <c r="G283" s="45" t="inlineStr">
        <is>
          <t>Bộ</t>
        </is>
      </c>
      <c r="H283" s="54" t="n"/>
      <c r="I283" s="147" t="n">
        <v>2000000</v>
      </c>
      <c r="J283" s="147" t="n">
        <v>2100000</v>
      </c>
      <c r="K283" s="147" t="n">
        <v>2200000</v>
      </c>
      <c r="L283" s="54" t="n"/>
      <c r="M283" s="45" t="n"/>
      <c r="N283" s="45" t="n"/>
    </row>
    <row r="284" ht="30" customHeight="1">
      <c r="A284" s="43" t="n">
        <v>266</v>
      </c>
      <c r="B284" s="43" t="inlineStr">
        <is>
          <t>HH074688</t>
        </is>
      </c>
      <c r="C284" s="43" t="inlineStr">
        <is>
          <t>Ron bộ CAT C6.6/ Perkins 1106 (đời điện - common rail) - Thép - DF</t>
        </is>
      </c>
      <c r="D284" s="61" t="inlineStr">
        <is>
          <t>100/105</t>
        </is>
      </c>
      <c r="E284" s="43" t="inlineStr">
        <is>
          <t>PERKIN</t>
        </is>
      </c>
      <c r="F284" s="43" t="inlineStr">
        <is>
          <t>DF</t>
        </is>
      </c>
      <c r="G284" s="43" t="inlineStr">
        <is>
          <t>Bộ</t>
        </is>
      </c>
      <c r="H284" s="53" t="n"/>
      <c r="I284" s="53" t="n"/>
      <c r="J284" s="53" t="n"/>
      <c r="K284" s="53" t="n"/>
      <c r="L284" s="53" t="n"/>
      <c r="M284" s="43" t="n"/>
      <c r="N284" s="43" t="n"/>
    </row>
    <row r="285" ht="30" customHeight="1">
      <c r="A285" s="45" t="n">
        <v>267</v>
      </c>
      <c r="B285" s="45" t="inlineStr">
        <is>
          <t>HH075688</t>
        </is>
      </c>
      <c r="C285" s="45" t="inlineStr">
        <is>
          <t>Ron bộ Perkins 1004 sợi tổng hợp - DF</t>
        </is>
      </c>
      <c r="D285" s="61" t="inlineStr">
        <is>
          <t>100</t>
        </is>
      </c>
      <c r="E285" s="45" t="inlineStr">
        <is>
          <t>PERKIN</t>
        </is>
      </c>
      <c r="F285" s="45" t="inlineStr">
        <is>
          <t>DF</t>
        </is>
      </c>
      <c r="G285" s="45" t="inlineStr">
        <is>
          <t>Bộ</t>
        </is>
      </c>
      <c r="H285" s="54" t="n"/>
      <c r="I285" s="54" t="n"/>
      <c r="J285" s="54" t="n"/>
      <c r="K285" s="54" t="n"/>
      <c r="L285" s="54" t="n"/>
      <c r="M285" s="45" t="n"/>
      <c r="N285" s="45" t="n"/>
    </row>
    <row r="286" ht="30" customHeight="1">
      <c r="A286" s="43" t="n">
        <v>268</v>
      </c>
      <c r="B286" s="43" t="inlineStr">
        <is>
          <t>HH075689</t>
        </is>
      </c>
      <c r="C286" s="43" t="inlineStr">
        <is>
          <t>Ron bộ Perkins 1006, Non-abs sợi tổng hợp - DF</t>
        </is>
      </c>
      <c r="D286" s="61" t="n"/>
      <c r="E286" s="43" t="inlineStr">
        <is>
          <t>PERKIN</t>
        </is>
      </c>
      <c r="F286" s="43" t="inlineStr">
        <is>
          <t>DF</t>
        </is>
      </c>
      <c r="G286" s="43" t="inlineStr">
        <is>
          <t>Bộ</t>
        </is>
      </c>
      <c r="H286" s="53" t="n"/>
      <c r="I286" s="53" t="n"/>
      <c r="J286" s="53" t="n"/>
      <c r="K286" s="53" t="n"/>
      <c r="L286" s="53" t="n"/>
      <c r="M286" s="43" t="n"/>
      <c r="N286" s="43" t="n"/>
    </row>
    <row r="287" ht="30" customHeight="1">
      <c r="A287" s="45" t="n">
        <v>269</v>
      </c>
      <c r="B287" s="45" t="inlineStr">
        <is>
          <t>HH075969</t>
        </is>
      </c>
      <c r="C287" s="45" t="inlineStr">
        <is>
          <t>Ron bộ Perkins 1104 Thép - DF</t>
        </is>
      </c>
      <c r="D287" s="61" t="n"/>
      <c r="E287" s="45" t="inlineStr">
        <is>
          <t>PERKIN</t>
        </is>
      </c>
      <c r="F287" s="45" t="inlineStr">
        <is>
          <t>DF</t>
        </is>
      </c>
      <c r="G287" s="45" t="inlineStr">
        <is>
          <t>Bộ</t>
        </is>
      </c>
      <c r="H287" s="54" t="n"/>
      <c r="I287" s="147" t="n">
        <v>1200000</v>
      </c>
      <c r="J287" s="147" t="n">
        <v>1300000</v>
      </c>
      <c r="K287" s="147" t="n">
        <v>1400000</v>
      </c>
      <c r="L287" s="54" t="n"/>
      <c r="M287" s="45" t="n"/>
      <c r="N287" s="45" t="n"/>
    </row>
    <row r="288" ht="30" customHeight="1">
      <c r="A288" s="43" t="n">
        <v>270</v>
      </c>
      <c r="B288" s="43" t="inlineStr">
        <is>
          <t>HH075971</t>
        </is>
      </c>
      <c r="C288" s="43" t="inlineStr">
        <is>
          <t>Ron bộ Perkins 1106, Cat C6.6 đời cơ, Thép - DF</t>
        </is>
      </c>
      <c r="D288" s="61" t="inlineStr">
        <is>
          <t>100/105</t>
        </is>
      </c>
      <c r="E288" s="43" t="inlineStr">
        <is>
          <t>PERKIN</t>
        </is>
      </c>
      <c r="F288" s="43" t="inlineStr">
        <is>
          <t>DF</t>
        </is>
      </c>
      <c r="G288" s="43" t="inlineStr">
        <is>
          <t>Bộ</t>
        </is>
      </c>
      <c r="H288" s="53" t="n"/>
      <c r="I288" s="53" t="n"/>
      <c r="J288" s="147" t="n">
        <v>4200000</v>
      </c>
      <c r="K288" s="147" t="n">
        <v>4500000</v>
      </c>
      <c r="L288" s="53" t="n"/>
      <c r="M288" s="43" t="n"/>
      <c r="N288" s="43" t="n"/>
    </row>
    <row r="289" ht="30" customHeight="1">
      <c r="A289" s="139" t="n"/>
      <c r="B289" s="139" t="n"/>
      <c r="C289" s="75" t="inlineStr">
        <is>
          <t>◆ VOLVO  (9 sản phẩm)</t>
        </is>
      </c>
      <c r="D289" s="61" t="n"/>
      <c r="E289" s="139" t="n"/>
      <c r="F289" s="139" t="n"/>
      <c r="G289" s="139" t="n"/>
      <c r="H289" s="140" t="n"/>
      <c r="I289" s="140" t="n"/>
      <c r="J289" s="140" t="n"/>
      <c r="K289" s="140" t="n"/>
      <c r="L289" s="140" t="n"/>
      <c r="M289" s="139" t="n"/>
      <c r="N289" s="139" t="n"/>
    </row>
    <row r="290" ht="30" customHeight="1">
      <c r="A290" s="43" t="n">
        <v>271</v>
      </c>
      <c r="B290" s="43" t="inlineStr">
        <is>
          <t>HH071817</t>
        </is>
      </c>
      <c r="C290" s="43" t="inlineStr">
        <is>
          <t>Ron bộ Volvo D13F - phi 131, Thép - NICE IN</t>
        </is>
      </c>
      <c r="D290" s="61" t="n"/>
      <c r="E290" s="43" t="inlineStr">
        <is>
          <t>VOLVO</t>
        </is>
      </c>
      <c r="F290" s="43" t="inlineStr">
        <is>
          <t>NICE IN</t>
        </is>
      </c>
      <c r="G290" s="43" t="inlineStr">
        <is>
          <t>Bộ</t>
        </is>
      </c>
      <c r="H290" s="53" t="n"/>
      <c r="I290" s="53" t="n"/>
      <c r="J290" s="53" t="n"/>
      <c r="K290" s="53" t="n"/>
      <c r="L290" s="53" t="n"/>
      <c r="M290" s="43" t="n"/>
      <c r="N290" s="43" t="n"/>
    </row>
    <row r="291" ht="30" customHeight="1">
      <c r="A291" s="45" t="n">
        <v>272</v>
      </c>
      <c r="B291" s="45" t="inlineStr">
        <is>
          <t>HH079701</t>
        </is>
      </c>
      <c r="C291" s="45" t="inlineStr">
        <is>
          <t>Ron bộ Volvo D5D Thép Inox - NICE IN</t>
        </is>
      </c>
      <c r="D291" s="61" t="inlineStr">
        <is>
          <t>108</t>
        </is>
      </c>
      <c r="E291" s="45" t="inlineStr">
        <is>
          <t>VOLVO</t>
        </is>
      </c>
      <c r="F291" s="45" t="inlineStr">
        <is>
          <t>NICE IN</t>
        </is>
      </c>
      <c r="G291" s="45" t="inlineStr">
        <is>
          <t>Bộ</t>
        </is>
      </c>
      <c r="H291" s="54" t="n"/>
      <c r="I291" s="147" t="n">
        <v>1600000</v>
      </c>
      <c r="J291" s="147" t="n">
        <v>1700000</v>
      </c>
      <c r="K291" s="147" t="n">
        <v>1800000</v>
      </c>
      <c r="L291" s="54" t="n"/>
      <c r="M291" s="45" t="n"/>
      <c r="N291" s="45" t="n"/>
    </row>
    <row r="292" ht="30" customHeight="1">
      <c r="A292" s="43" t="n">
        <v>273</v>
      </c>
      <c r="B292" s="43" t="inlineStr">
        <is>
          <t>HH079700</t>
        </is>
      </c>
      <c r="C292" s="43" t="inlineStr">
        <is>
          <t>Ron bộ Volvo D5E Thép Inox - NICE IN</t>
        </is>
      </c>
      <c r="D292" s="61" t="n"/>
      <c r="E292" s="43" t="inlineStr">
        <is>
          <t>VOLVO</t>
        </is>
      </c>
      <c r="F292" s="43" t="inlineStr">
        <is>
          <t>NICE IN</t>
        </is>
      </c>
      <c r="G292" s="43" t="inlineStr">
        <is>
          <t>Bộ</t>
        </is>
      </c>
      <c r="H292" s="53" t="n"/>
      <c r="I292" s="147" t="n">
        <v>1600000</v>
      </c>
      <c r="J292" s="147" t="n">
        <v>1700000</v>
      </c>
      <c r="K292" s="147" t="n">
        <v>1800000</v>
      </c>
      <c r="L292" s="53" t="n"/>
      <c r="M292" s="43" t="n"/>
      <c r="N292" s="43" t="n"/>
    </row>
    <row r="293" ht="30" customHeight="1">
      <c r="A293" s="45" t="n">
        <v>274</v>
      </c>
      <c r="B293" s="45" t="inlineStr">
        <is>
          <t>HH076459</t>
        </is>
      </c>
      <c r="C293" s="45" t="inlineStr">
        <is>
          <t>Ron bộ Volvo D6D (Thép Inox) - NICE IN</t>
        </is>
      </c>
      <c r="D293" s="61" t="inlineStr">
        <is>
          <t>98</t>
        </is>
      </c>
      <c r="E293" s="45" t="inlineStr">
        <is>
          <t>VOLVO</t>
        </is>
      </c>
      <c r="F293" s="45" t="inlineStr">
        <is>
          <t>NICE IN</t>
        </is>
      </c>
      <c r="G293" s="45" t="inlineStr">
        <is>
          <t>Bộ</t>
        </is>
      </c>
      <c r="H293" s="54" t="n"/>
      <c r="I293" s="147" t="n">
        <v>1800000</v>
      </c>
      <c r="J293" s="147" t="n">
        <v>1900000</v>
      </c>
      <c r="K293" s="147" t="n">
        <v>2000000</v>
      </c>
      <c r="L293" s="54" t="n"/>
      <c r="M293" s="45" t="n"/>
      <c r="N293" s="45" t="n"/>
    </row>
    <row r="294" ht="30" customHeight="1">
      <c r="A294" s="43" t="n">
        <v>275</v>
      </c>
      <c r="B294" s="43" t="inlineStr">
        <is>
          <t>HH076460</t>
        </is>
      </c>
      <c r="C294" s="43" t="inlineStr">
        <is>
          <t>Ron bộ Volvo D6E Thép - NICE IN</t>
        </is>
      </c>
      <c r="D294" s="61" t="inlineStr">
        <is>
          <t>98</t>
        </is>
      </c>
      <c r="E294" s="43" t="inlineStr">
        <is>
          <t>VOLVO</t>
        </is>
      </c>
      <c r="F294" s="43" t="inlineStr">
        <is>
          <t>NICE IN</t>
        </is>
      </c>
      <c r="G294" s="43" t="inlineStr">
        <is>
          <t>Bộ</t>
        </is>
      </c>
      <c r="H294" s="53" t="n"/>
      <c r="I294" s="147" t="n">
        <v>1900000</v>
      </c>
      <c r="J294" s="147" t="n">
        <v>2000000</v>
      </c>
      <c r="K294" s="147" t="n">
        <v>2100000</v>
      </c>
      <c r="L294" s="53" t="n"/>
      <c r="M294" s="43" t="n"/>
      <c r="N294" s="43" t="n"/>
    </row>
    <row r="295" ht="30" customHeight="1">
      <c r="A295" s="45" t="n">
        <v>276</v>
      </c>
      <c r="B295" s="45" t="inlineStr">
        <is>
          <t>HH078281</t>
        </is>
      </c>
      <c r="C295" s="45" t="inlineStr">
        <is>
          <t>Ron bộ Volvo D7D  / BF6M1013 (Thép Inox) - NICE IN</t>
        </is>
      </c>
      <c r="D295" s="61" t="inlineStr">
        <is>
          <t>108</t>
        </is>
      </c>
      <c r="E295" s="45" t="inlineStr">
        <is>
          <t>VOLVO</t>
        </is>
      </c>
      <c r="F295" s="45" t="inlineStr">
        <is>
          <t>NICE IN</t>
        </is>
      </c>
      <c r="G295" s="45" t="inlineStr">
        <is>
          <t>Bộ</t>
        </is>
      </c>
      <c r="H295" s="54" t="n"/>
      <c r="I295" s="147" t="n">
        <v>1800000</v>
      </c>
      <c r="J295" s="147" t="n">
        <v>1900000</v>
      </c>
      <c r="K295" s="147" t="n">
        <v>2000000</v>
      </c>
      <c r="L295" s="54" t="n"/>
      <c r="M295" s="45" t="n"/>
      <c r="N295" s="45" t="n"/>
    </row>
    <row r="296" ht="30" customHeight="1">
      <c r="A296" s="43" t="n">
        <v>277</v>
      </c>
      <c r="B296" s="43" t="inlineStr">
        <is>
          <t>HH083344</t>
        </is>
      </c>
      <c r="C296" s="43" t="inlineStr">
        <is>
          <t>Ron bộ Volvo D7E (TCD2013-L6-2V), Thép Inox - NICE IN</t>
        </is>
      </c>
      <c r="D296" s="61" t="inlineStr">
        <is>
          <t>108</t>
        </is>
      </c>
      <c r="E296" s="43" t="inlineStr">
        <is>
          <t>VOLVO</t>
        </is>
      </c>
      <c r="F296" s="43" t="inlineStr">
        <is>
          <t>NICE IN</t>
        </is>
      </c>
      <c r="G296" s="43" t="inlineStr">
        <is>
          <t>Cái</t>
        </is>
      </c>
      <c r="H296" s="53" t="n"/>
      <c r="I296" s="147" t="n">
        <v>1800000</v>
      </c>
      <c r="J296" s="147" t="n">
        <v>1900000</v>
      </c>
      <c r="K296" s="147" t="n">
        <v>2000000</v>
      </c>
      <c r="L296" s="53" t="n"/>
      <c r="M296" s="43" t="n"/>
      <c r="N296" s="43" t="n"/>
    </row>
    <row r="297" ht="30" customHeight="1">
      <c r="A297" s="45" t="n">
        <v>278</v>
      </c>
      <c r="B297" s="45" t="inlineStr">
        <is>
          <t>HH083261</t>
        </is>
      </c>
      <c r="C297" s="45" t="inlineStr">
        <is>
          <t>Ron bộ Volvo TCD2011-L04 - Thép - DF</t>
        </is>
      </c>
      <c r="D297" s="61" t="n"/>
      <c r="E297" s="45" t="inlineStr">
        <is>
          <t>VOLVO</t>
        </is>
      </c>
      <c r="F297" s="45" t="inlineStr">
        <is>
          <t>DF</t>
        </is>
      </c>
      <c r="G297" s="45" t="inlineStr">
        <is>
          <t>Bộ</t>
        </is>
      </c>
      <c r="H297" s="54" t="n"/>
      <c r="I297" s="147" t="n">
        <v>1050000</v>
      </c>
      <c r="J297" s="147" t="n">
        <v>1150000</v>
      </c>
      <c r="K297" s="147" t="n">
        <v>1250000</v>
      </c>
      <c r="L297" s="54" t="n"/>
      <c r="M297" s="45" t="n"/>
      <c r="N297" s="45" t="n"/>
    </row>
    <row r="298" ht="30" customHeight="1">
      <c r="A298" s="43" t="n">
        <v>279</v>
      </c>
      <c r="B298" s="43" t="inlineStr">
        <is>
          <t>HH078127</t>
        </is>
      </c>
      <c r="C298" s="43" t="inlineStr">
        <is>
          <t>Ron bộ Volvo TCD2013-L06-4V, Thép - NICE IN</t>
        </is>
      </c>
      <c r="D298" s="61" t="inlineStr">
        <is>
          <t>108</t>
        </is>
      </c>
      <c r="E298" s="43" t="inlineStr">
        <is>
          <t>VOLVO</t>
        </is>
      </c>
      <c r="F298" s="43" t="inlineStr">
        <is>
          <t>NICE IN</t>
        </is>
      </c>
      <c r="G298" s="43" t="inlineStr">
        <is>
          <t>Bộ</t>
        </is>
      </c>
      <c r="H298" s="53" t="n"/>
      <c r="I298" s="147" t="n">
        <v>3150000</v>
      </c>
      <c r="J298" s="147" t="n">
        <v>3360000</v>
      </c>
      <c r="K298" s="147" t="n">
        <v>3700000</v>
      </c>
      <c r="L298" s="53" t="n"/>
      <c r="M298" s="43" t="n"/>
      <c r="N298" s="43" t="n"/>
    </row>
    <row r="299" ht="30" customHeight="1">
      <c r="A299" s="139" t="n"/>
      <c r="B299" s="139" t="n"/>
      <c r="C299" s="75" t="inlineStr">
        <is>
          <t>◆ WEICHAI  (5 sản phẩm)</t>
        </is>
      </c>
      <c r="D299" s="61" t="n"/>
      <c r="E299" s="139" t="n"/>
      <c r="F299" s="139" t="n"/>
      <c r="G299" s="139" t="n"/>
      <c r="H299" s="140" t="n"/>
      <c r="I299" s="140" t="n"/>
      <c r="J299" s="140" t="n"/>
      <c r="K299" s="140" t="n"/>
      <c r="L299" s="140" t="n"/>
      <c r="M299" s="139" t="n"/>
      <c r="N299" s="139" t="n"/>
    </row>
    <row r="300" ht="30" customHeight="1">
      <c r="A300" s="43" t="n">
        <v>280</v>
      </c>
      <c r="B300" s="43" t="inlineStr">
        <is>
          <t>HH081896</t>
        </is>
      </c>
      <c r="C300" s="43" t="inlineStr">
        <is>
          <t>Ron bộ 489/ WP2.3Q95E40 có doăng quy lát (WEICHAI)</t>
        </is>
      </c>
      <c r="D300" s="61" t="inlineStr">
        <is>
          <t>89</t>
        </is>
      </c>
      <c r="E300" s="43" t="inlineStr">
        <is>
          <t>WEICHAI</t>
        </is>
      </c>
      <c r="F300" s="43" t="n"/>
      <c r="G300" s="43" t="inlineStr">
        <is>
          <t>Bộ</t>
        </is>
      </c>
      <c r="H300" s="53" t="n"/>
      <c r="I300" s="53" t="n"/>
      <c r="J300" s="53" t="n"/>
      <c r="K300" s="53" t="n"/>
      <c r="L300" s="53" t="n"/>
      <c r="M300" s="43" t="n"/>
      <c r="N300" s="43" t="n"/>
    </row>
    <row r="301" ht="30" customHeight="1">
      <c r="A301" s="45" t="n">
        <v>281</v>
      </c>
      <c r="B301" s="45" t="inlineStr">
        <is>
          <t>HH084257</t>
        </is>
      </c>
      <c r="C301" s="45" t="inlineStr">
        <is>
          <t>Ron bộ Weichai - Sinotruck WP12 (cho xe tải), Thép - DF</t>
        </is>
      </c>
      <c r="D301" s="61" t="inlineStr">
        <is>
          <t>126</t>
        </is>
      </c>
      <c r="E301" s="45" t="inlineStr">
        <is>
          <t>WEICHAI</t>
        </is>
      </c>
      <c r="F301" s="45" t="inlineStr">
        <is>
          <t>DF</t>
        </is>
      </c>
      <c r="G301" s="45" t="inlineStr">
        <is>
          <t>Bộ</t>
        </is>
      </c>
      <c r="H301" s="54" t="n"/>
      <c r="I301" s="147" t="n">
        <v>1150000</v>
      </c>
      <c r="J301" s="147" t="n">
        <v>1200000</v>
      </c>
      <c r="K301" s="147" t="n">
        <v>1260000</v>
      </c>
      <c r="L301" s="54" t="n"/>
      <c r="M301" s="45" t="n"/>
      <c r="N301" s="45" t="n"/>
    </row>
    <row r="302" ht="30" customHeight="1">
      <c r="A302" s="43" t="n">
        <v>282</v>
      </c>
      <c r="B302" s="43" t="inlineStr">
        <is>
          <t>HH079199</t>
        </is>
      </c>
      <c r="C302" s="43" t="inlineStr">
        <is>
          <t>Ron bộ Weichai WD615 thép - DF</t>
        </is>
      </c>
      <c r="D302" s="61" t="inlineStr">
        <is>
          <t>126</t>
        </is>
      </c>
      <c r="E302" s="43" t="inlineStr">
        <is>
          <t>WEICHAI</t>
        </is>
      </c>
      <c r="F302" s="43" t="inlineStr">
        <is>
          <t>DF</t>
        </is>
      </c>
      <c r="G302" s="43" t="inlineStr">
        <is>
          <t>Bộ</t>
        </is>
      </c>
      <c r="H302" s="53" t="n"/>
      <c r="I302" s="147" t="n">
        <v>860000</v>
      </c>
      <c r="J302" s="147" t="n">
        <v>910000</v>
      </c>
      <c r="K302" s="147" t="n">
        <v>1000000</v>
      </c>
      <c r="L302" s="53" t="n"/>
      <c r="M302" s="43" t="n"/>
      <c r="N302" s="43" t="n"/>
    </row>
    <row r="303" ht="30" customHeight="1">
      <c r="A303" s="45" t="n">
        <v>283</v>
      </c>
      <c r="B303" s="45" t="inlineStr">
        <is>
          <t>HH080474</t>
        </is>
      </c>
      <c r="C303" s="45" t="inlineStr">
        <is>
          <t>Ron bộ Weichai WP10 thép - DF</t>
        </is>
      </c>
      <c r="D303" s="61" t="inlineStr">
        <is>
          <t>126</t>
        </is>
      </c>
      <c r="E303" s="45" t="inlineStr">
        <is>
          <t>WEICHAI</t>
        </is>
      </c>
      <c r="F303" s="45" t="inlineStr">
        <is>
          <t>DF</t>
        </is>
      </c>
      <c r="G303" s="45" t="inlineStr">
        <is>
          <t>Bộ</t>
        </is>
      </c>
      <c r="H303" s="54" t="n"/>
      <c r="I303" s="147" t="n">
        <v>930000</v>
      </c>
      <c r="J303" s="147" t="n">
        <v>980000</v>
      </c>
      <c r="K303" s="147" t="n">
        <v>1050000</v>
      </c>
      <c r="L303" s="54" t="n"/>
      <c r="M303" s="45" t="n"/>
      <c r="N303" s="45" t="n"/>
    </row>
    <row r="304" ht="30" customHeight="1">
      <c r="A304" s="43" t="n">
        <v>284</v>
      </c>
      <c r="B304" s="43" t="inlineStr">
        <is>
          <t>HH084256</t>
        </is>
      </c>
      <c r="C304" s="43" t="inlineStr">
        <is>
          <t>Ron bộ Weichai WP12, Thép - DF</t>
        </is>
      </c>
      <c r="D304" s="61" t="inlineStr">
        <is>
          <t>126</t>
        </is>
      </c>
      <c r="E304" s="43" t="inlineStr">
        <is>
          <t>WEICHAI</t>
        </is>
      </c>
      <c r="F304" s="43" t="inlineStr">
        <is>
          <t>DF</t>
        </is>
      </c>
      <c r="G304" s="43" t="inlineStr">
        <is>
          <t>Bộ</t>
        </is>
      </c>
      <c r="H304" s="53" t="n"/>
      <c r="I304" s="147" t="n">
        <v>1150000</v>
      </c>
      <c r="J304" s="147" t="n">
        <v>1200000</v>
      </c>
      <c r="K304" s="147" t="n">
        <v>1260000</v>
      </c>
      <c r="L304" s="53" t="n"/>
      <c r="M304" s="43" t="n"/>
      <c r="N304" s="43" t="n"/>
    </row>
    <row r="305" ht="30" customHeight="1">
      <c r="A305" s="139" t="n"/>
      <c r="B305" s="139" t="n"/>
      <c r="C305" s="75" t="inlineStr">
        <is>
          <t>◆ (chưa rõ hãng)  (0 sản phẩm)</t>
        </is>
      </c>
      <c r="D305" s="61" t="n"/>
      <c r="E305" s="139" t="n"/>
      <c r="F305" s="139" t="n"/>
      <c r="G305" s="139" t="n"/>
      <c r="H305" s="140" t="n"/>
      <c r="I305" s="140" t="n"/>
      <c r="J305" s="140" t="n"/>
      <c r="K305" s="140" t="n"/>
      <c r="L305" s="140" t="n"/>
      <c r="M305" s="139" t="n"/>
      <c r="N305" s="139" t="n"/>
    </row>
    <row r="306" ht="30" customHeight="1">
      <c r="A306" s="43" t="n">
        <v>285</v>
      </c>
      <c r="B306" s="43" t="inlineStr">
        <is>
          <t>HH076551</t>
        </is>
      </c>
      <c r="C306" s="43" t="inlineStr">
        <is>
          <t>(HẾT HÀNG) Ron bộ 4TNE98/4D98E thép - MASAKO</t>
        </is>
      </c>
      <c r="D306" s="61" t="inlineStr">
        <is>
          <t>98</t>
        </is>
      </c>
      <c r="E306" s="43" t="n"/>
      <c r="F306" s="43" t="inlineStr">
        <is>
          <t>MASAKO</t>
        </is>
      </c>
      <c r="G306" s="43" t="inlineStr">
        <is>
          <t>Bộ</t>
        </is>
      </c>
      <c r="H306" s="53" t="n"/>
      <c r="I306" s="53" t="n"/>
      <c r="J306" s="53" t="n"/>
      <c r="K306" s="53" t="n"/>
      <c r="L306" s="53" t="n"/>
      <c r="M306" s="43" t="n"/>
      <c r="N306" s="43" t="n"/>
    </row>
    <row r="307" ht="30" customHeight="1">
      <c r="A307" s="45" t="n">
        <v>286</v>
      </c>
      <c r="B307" s="45" t="inlineStr">
        <is>
          <t>HH078080</t>
        </is>
      </c>
      <c r="C307" s="45" t="inlineStr">
        <is>
          <t>(HẾT HÀNG) Ron bộ PD6 Amiang - DF</t>
        </is>
      </c>
      <c r="D307" s="61" t="inlineStr">
        <is>
          <t>125</t>
        </is>
      </c>
      <c r="E307" s="45" t="n"/>
      <c r="F307" s="45" t="inlineStr">
        <is>
          <t>DF</t>
        </is>
      </c>
      <c r="G307" s="45" t="inlineStr">
        <is>
          <t>Bộ</t>
        </is>
      </c>
      <c r="H307" s="54" t="n"/>
      <c r="I307" s="54" t="n"/>
      <c r="J307" s="54" t="n"/>
      <c r="K307" s="54" t="n"/>
      <c r="L307" s="54" t="n"/>
      <c r="M307" s="45" t="n"/>
      <c r="N307" s="45" t="n"/>
    </row>
    <row r="308" ht="30" customHeight="1">
      <c r="A308" s="43" t="n">
        <v>287</v>
      </c>
      <c r="B308" s="43" t="inlineStr">
        <is>
          <t>HH070882</t>
        </is>
      </c>
      <c r="C308" s="43" t="inlineStr">
        <is>
          <t>(hết hàng) Ron bộ 3D84 Kim loại - DF</t>
        </is>
      </c>
      <c r="D308" s="61" t="inlineStr">
        <is>
          <t>84</t>
        </is>
      </c>
      <c r="E308" s="43" t="n"/>
      <c r="F308" s="43" t="inlineStr">
        <is>
          <t>DF</t>
        </is>
      </c>
      <c r="G308" s="43" t="inlineStr">
        <is>
          <t>Bộ</t>
        </is>
      </c>
      <c r="H308" s="53" t="n"/>
      <c r="I308" s="53" t="n"/>
      <c r="J308" s="53" t="n"/>
      <c r="K308" s="53" t="n"/>
      <c r="L308" s="53" t="n"/>
      <c r="M308" s="43" t="n"/>
      <c r="N308" s="43" t="n"/>
    </row>
    <row r="309" ht="30" customHeight="1">
      <c r="A309" s="45" t="n">
        <v>288</v>
      </c>
      <c r="B309" s="45" t="inlineStr">
        <is>
          <t>HH070883</t>
        </is>
      </c>
      <c r="C309" s="45" t="inlineStr">
        <is>
          <t>(hết hàng) Ron bộ 3TNE84 Kim loại - DF</t>
        </is>
      </c>
      <c r="D309" s="61" t="n"/>
      <c r="E309" s="45" t="n"/>
      <c r="F309" s="45" t="inlineStr">
        <is>
          <t>DF</t>
        </is>
      </c>
      <c r="G309" s="45" t="inlineStr">
        <is>
          <t>Bộ</t>
        </is>
      </c>
      <c r="H309" s="54" t="n"/>
      <c r="I309" s="54" t="n"/>
      <c r="J309" s="54" t="n"/>
      <c r="K309" s="54" t="n"/>
      <c r="L309" s="54" t="n"/>
      <c r="M309" s="45" t="n"/>
      <c r="N309" s="45" t="n"/>
    </row>
    <row r="310" ht="30" customHeight="1">
      <c r="A310" s="43" t="n">
        <v>289</v>
      </c>
      <c r="B310" s="43" t="inlineStr">
        <is>
          <t>HH070881</t>
        </is>
      </c>
      <c r="C310" s="43" t="inlineStr">
        <is>
          <t>(hết hàng) Ron bộ 3TNE84/3D84-3 amiang - DF</t>
        </is>
      </c>
      <c r="D310" s="61" t="inlineStr">
        <is>
          <t>84</t>
        </is>
      </c>
      <c r="E310" s="43" t="n"/>
      <c r="F310" s="43" t="inlineStr">
        <is>
          <t>DF</t>
        </is>
      </c>
      <c r="G310" s="43" t="inlineStr">
        <is>
          <t>Bộ</t>
        </is>
      </c>
      <c r="H310" s="53" t="n"/>
      <c r="I310" s="53" t="n"/>
      <c r="J310" s="53" t="n"/>
      <c r="K310" s="53" t="n"/>
      <c r="L310" s="53" t="n"/>
      <c r="M310" s="43" t="n"/>
      <c r="N310" s="43" t="n"/>
    </row>
    <row r="311" ht="30" customHeight="1">
      <c r="A311" s="45" t="n">
        <v>290</v>
      </c>
      <c r="B311" s="45" t="inlineStr">
        <is>
          <t>HH077080</t>
        </is>
      </c>
      <c r="C311" s="45" t="inlineStr">
        <is>
          <t>(hết hàng) Ron bộ 4D94 amiang - MASAKO</t>
        </is>
      </c>
      <c r="D311" s="61" t="inlineStr">
        <is>
          <t>94</t>
        </is>
      </c>
      <c r="E311" s="45" t="n"/>
      <c r="F311" s="45" t="inlineStr">
        <is>
          <t>MASAKO</t>
        </is>
      </c>
      <c r="G311" s="45" t="inlineStr">
        <is>
          <t>Bộ</t>
        </is>
      </c>
      <c r="H311" s="54" t="n"/>
      <c r="I311" s="54" t="n"/>
      <c r="J311" s="54" t="n"/>
      <c r="K311" s="54" t="n"/>
      <c r="L311" s="54" t="n"/>
      <c r="M311" s="45" t="n"/>
      <c r="N311" s="45" t="n"/>
    </row>
    <row r="312" ht="30" customHeight="1">
      <c r="A312" s="43" t="n">
        <v>291</v>
      </c>
      <c r="B312" s="43" t="inlineStr">
        <is>
          <t>HH075746</t>
        </is>
      </c>
      <c r="C312" s="43" t="inlineStr">
        <is>
          <t>(hết hàng) Ron bộ 4TNV94 thép - MASAKO</t>
        </is>
      </c>
      <c r="D312" s="61" t="n"/>
      <c r="E312" s="43" t="n"/>
      <c r="F312" s="43" t="inlineStr">
        <is>
          <t>MASAKO</t>
        </is>
      </c>
      <c r="G312" s="43" t="inlineStr">
        <is>
          <t>Bộ</t>
        </is>
      </c>
      <c r="H312" s="53" t="n"/>
      <c r="I312" s="53" t="n"/>
      <c r="J312" s="53" t="n"/>
      <c r="K312" s="53" t="n"/>
      <c r="L312" s="53" t="n"/>
      <c r="M312" s="43" t="n"/>
      <c r="N312" s="43" t="n"/>
    </row>
    <row r="313" ht="30" customHeight="1">
      <c r="A313" s="45" t="n">
        <v>292</v>
      </c>
      <c r="B313" s="45" t="inlineStr">
        <is>
          <t>HH074292</t>
        </is>
      </c>
      <c r="C313" s="45" t="inlineStr">
        <is>
          <t>(hết hàng) Ron bộ 6D15 sợi carbon - DF</t>
        </is>
      </c>
      <c r="D313" s="61" t="inlineStr">
        <is>
          <t>113</t>
        </is>
      </c>
      <c r="E313" s="45" t="n"/>
      <c r="F313" s="45" t="inlineStr">
        <is>
          <t>DF</t>
        </is>
      </c>
      <c r="G313" s="45" t="inlineStr">
        <is>
          <t>Bộ</t>
        </is>
      </c>
      <c r="H313" s="54" t="n"/>
      <c r="I313" s="54" t="n"/>
      <c r="J313" s="54" t="n"/>
      <c r="K313" s="54" t="n"/>
      <c r="L313" s="54" t="n"/>
      <c r="M313" s="45" t="n"/>
      <c r="N313" s="45" t="n"/>
    </row>
    <row r="314" ht="30" customHeight="1">
      <c r="A314" s="43" t="n">
        <v>293</v>
      </c>
      <c r="B314" s="43" t="inlineStr">
        <is>
          <t>HH072722</t>
        </is>
      </c>
      <c r="C314" s="43" t="inlineStr">
        <is>
          <t>(hết hàng) Ron bộ 6D31 (CATTE NGẮN) Thép - DF</t>
        </is>
      </c>
      <c r="D314" s="61" t="n"/>
      <c r="E314" s="43" t="n"/>
      <c r="F314" s="43" t="inlineStr">
        <is>
          <t>DF</t>
        </is>
      </c>
      <c r="G314" s="43" t="inlineStr">
        <is>
          <t>Bộ</t>
        </is>
      </c>
      <c r="H314" s="53" t="n"/>
      <c r="I314" s="53" t="n"/>
      <c r="J314" s="53" t="n"/>
      <c r="K314" s="53" t="n"/>
      <c r="L314" s="53" t="n"/>
      <c r="M314" s="43" t="n"/>
      <c r="N314" s="43" t="n"/>
    </row>
    <row r="315" ht="30" customHeight="1">
      <c r="A315" s="45" t="n">
        <v>294</v>
      </c>
      <c r="B315" s="45" t="inlineStr">
        <is>
          <t>HH072727</t>
        </is>
      </c>
      <c r="C315" s="45" t="inlineStr">
        <is>
          <t>(hết hàng) Ron bộ 6HK1 thép (kim phun cơ) - DF</t>
        </is>
      </c>
      <c r="D315" s="61" t="inlineStr">
        <is>
          <t>115</t>
        </is>
      </c>
      <c r="E315" s="45" t="n"/>
      <c r="F315" s="45" t="inlineStr">
        <is>
          <t>DF</t>
        </is>
      </c>
      <c r="G315" s="45" t="inlineStr">
        <is>
          <t>Bộ</t>
        </is>
      </c>
      <c r="H315" s="54" t="n"/>
      <c r="I315" s="54" t="n"/>
      <c r="J315" s="54" t="n"/>
      <c r="K315" s="54" t="n"/>
      <c r="L315" s="54" t="n"/>
      <c r="M315" s="45" t="n"/>
      <c r="N315" s="45" t="n"/>
    </row>
    <row r="316" ht="30" customHeight="1">
      <c r="A316" s="43" t="n">
        <v>295</v>
      </c>
      <c r="B316" s="43" t="inlineStr">
        <is>
          <t>HH072090</t>
        </is>
      </c>
      <c r="C316" s="43" t="inlineStr">
        <is>
          <t>(hết hàng) Ron bộ DA120/DA640 amiang + kim loại - DF</t>
        </is>
      </c>
      <c r="D316" s="61" t="inlineStr">
        <is>
          <t>100</t>
        </is>
      </c>
      <c r="E316" s="43" t="n"/>
      <c r="F316" s="43" t="inlineStr">
        <is>
          <t>DF</t>
        </is>
      </c>
      <c r="G316" s="43" t="inlineStr">
        <is>
          <t>Bộ</t>
        </is>
      </c>
      <c r="H316" s="53" t="n"/>
      <c r="I316" s="53" t="n"/>
      <c r="J316" s="53" t="n"/>
      <c r="K316" s="53" t="n"/>
      <c r="L316" s="53" t="n"/>
      <c r="M316" s="43" t="n"/>
      <c r="N316" s="43" t="n"/>
    </row>
    <row r="317" ht="30" customHeight="1">
      <c r="A317" s="45" t="n">
        <v>296</v>
      </c>
      <c r="B317" s="45" t="inlineStr">
        <is>
          <t>HH081564</t>
        </is>
      </c>
      <c r="C317" s="45" t="inlineStr">
        <is>
          <t>Ron bộ  4DQ3 (SK) - Pacific</t>
        </is>
      </c>
      <c r="D317" s="61" t="n"/>
      <c r="E317" s="45" t="n"/>
      <c r="F317" s="45" t="inlineStr">
        <is>
          <t>Pacific</t>
        </is>
      </c>
      <c r="G317" s="45" t="inlineStr">
        <is>
          <t>Bộ</t>
        </is>
      </c>
      <c r="H317" s="54" t="n"/>
      <c r="I317" s="54" t="n"/>
      <c r="J317" s="54" t="n"/>
      <c r="K317" s="54" t="n"/>
      <c r="L317" s="54" t="n"/>
      <c r="M317" s="45" t="n"/>
      <c r="N317" s="45" t="n"/>
    </row>
    <row r="318" ht="30" customHeight="1">
      <c r="A318" s="43" t="n">
        <v>297</v>
      </c>
      <c r="B318" s="43" t="inlineStr">
        <is>
          <t>HH070901</t>
        </is>
      </c>
      <c r="C318" s="43" t="inlineStr">
        <is>
          <t>Ron bộ  D1146 ( 1146 ) sợi carbon - DF</t>
        </is>
      </c>
      <c r="D318" s="61" t="inlineStr">
        <is>
          <t>111</t>
        </is>
      </c>
      <c r="E318" s="43" t="n"/>
      <c r="F318" s="43" t="inlineStr">
        <is>
          <t>DF</t>
        </is>
      </c>
      <c r="G318" s="43" t="inlineStr">
        <is>
          <t>Bộ</t>
        </is>
      </c>
      <c r="H318" s="53" t="n"/>
      <c r="I318" s="53" t="n"/>
      <c r="J318" s="53" t="n"/>
      <c r="K318" s="53" t="n"/>
      <c r="L318" s="53" t="n"/>
      <c r="M318" s="43" t="n"/>
      <c r="N318" s="43" t="n"/>
    </row>
    <row r="319" ht="30" customHeight="1">
      <c r="A319" s="45" t="n">
        <v>298</v>
      </c>
      <c r="B319" s="45" t="inlineStr">
        <is>
          <t>HH073117</t>
        </is>
      </c>
      <c r="C319" s="45" t="inlineStr">
        <is>
          <t>Ron bộ 11Z (NK) - CGP/ PACIFIC</t>
        </is>
      </c>
      <c r="D319" s="61" t="inlineStr">
        <is>
          <t>96</t>
        </is>
      </c>
      <c r="E319" s="45" t="n"/>
      <c r="F319" s="45" t="inlineStr">
        <is>
          <t>CGP/ PACIFIC</t>
        </is>
      </c>
      <c r="G319" s="45" t="inlineStr">
        <is>
          <t>Bộ</t>
        </is>
      </c>
      <c r="H319" s="54" t="n"/>
      <c r="I319" s="54" t="n"/>
      <c r="J319" s="54" t="n"/>
      <c r="K319" s="54" t="n"/>
      <c r="L319" s="54" t="n"/>
      <c r="M319" s="45" t="n"/>
      <c r="N319" s="45" t="n"/>
    </row>
    <row r="320" ht="30" customHeight="1">
      <c r="A320" s="43" t="n">
        <v>299</v>
      </c>
      <c r="B320" s="43" t="inlineStr">
        <is>
          <t>HH083682</t>
        </is>
      </c>
      <c r="C320" s="43" t="inlineStr">
        <is>
          <t>Ron bộ 1DZ-2 Thép- Pacific</t>
        </is>
      </c>
      <c r="D320" s="61" t="inlineStr">
        <is>
          <t>86</t>
        </is>
      </c>
      <c r="E320" s="43" t="n"/>
      <c r="F320" s="43" t="n"/>
      <c r="G320" s="43" t="inlineStr">
        <is>
          <t>Bộ</t>
        </is>
      </c>
      <c r="H320" s="53" t="n"/>
      <c r="I320" s="53" t="n"/>
      <c r="J320" s="53" t="n"/>
      <c r="K320" s="53" t="n"/>
      <c r="L320" s="53" t="n"/>
      <c r="M320" s="43" t="n"/>
      <c r="N320" s="43" t="n"/>
    </row>
    <row r="321" ht="30" customHeight="1">
      <c r="A321" s="45" t="n">
        <v>300</v>
      </c>
      <c r="B321" s="45" t="inlineStr">
        <is>
          <t>HH075916</t>
        </is>
      </c>
      <c r="C321" s="45" t="inlineStr">
        <is>
          <t>Ron bộ 1Z/ 2Z - TONYCO/ CADA</t>
        </is>
      </c>
      <c r="D321" s="61" t="inlineStr">
        <is>
          <t>96/98</t>
        </is>
      </c>
      <c r="E321" s="45" t="n"/>
      <c r="F321" s="45" t="inlineStr">
        <is>
          <t>TONYCO/ CADA</t>
        </is>
      </c>
      <c r="G321" s="45" t="inlineStr">
        <is>
          <t>Bộ</t>
        </is>
      </c>
      <c r="H321" s="54" t="n"/>
      <c r="I321" s="54" t="n"/>
      <c r="J321" s="54" t="n"/>
      <c r="K321" s="54" t="n"/>
      <c r="L321" s="54" t="n"/>
      <c r="M321" s="45" t="n"/>
      <c r="N321" s="45" t="n"/>
    </row>
    <row r="322" ht="30" customHeight="1">
      <c r="A322" s="43" t="n">
        <v>301</v>
      </c>
      <c r="B322" s="43" t="inlineStr">
        <is>
          <t>HH076528</t>
        </is>
      </c>
      <c r="C322" s="43" t="inlineStr">
        <is>
          <t>Ron bộ 2J NEW giấy- PACIFIC</t>
        </is>
      </c>
      <c r="D322" s="61" t="inlineStr">
        <is>
          <t>88</t>
        </is>
      </c>
      <c r="E322" s="43" t="n"/>
      <c r="F322" s="43" t="n"/>
      <c r="G322" s="43" t="inlineStr">
        <is>
          <t>Bộ</t>
        </is>
      </c>
      <c r="H322" s="53" t="n"/>
      <c r="I322" s="53" t="n"/>
      <c r="J322" s="53" t="n"/>
      <c r="K322" s="53" t="n"/>
      <c r="L322" s="53" t="n"/>
      <c r="M322" s="43" t="n"/>
      <c r="N322" s="43" t="n"/>
    </row>
    <row r="323" ht="30" customHeight="1">
      <c r="A323" s="45" t="n">
        <v>302</v>
      </c>
      <c r="B323" s="45" t="inlineStr">
        <is>
          <t>HH072174</t>
        </is>
      </c>
      <c r="C323" s="45" t="inlineStr">
        <is>
          <t>Ron bộ 2J OLD (NK) - CADA</t>
        </is>
      </c>
      <c r="D323" s="61" t="inlineStr">
        <is>
          <t>88</t>
        </is>
      </c>
      <c r="E323" s="45" t="n"/>
      <c r="F323" s="45" t="inlineStr">
        <is>
          <t>CADA</t>
        </is>
      </c>
      <c r="G323" s="45" t="inlineStr">
        <is>
          <t>Bộ</t>
        </is>
      </c>
      <c r="H323" s="54" t="n"/>
      <c r="I323" s="54" t="n"/>
      <c r="J323" s="54" t="n"/>
      <c r="K323" s="54" t="n"/>
      <c r="L323" s="54" t="n"/>
      <c r="M323" s="45" t="n"/>
      <c r="N323" s="45" t="n"/>
    </row>
    <row r="324" ht="30" customHeight="1">
      <c r="A324" s="43" t="n">
        <v>303</v>
      </c>
      <c r="B324" s="43" t="inlineStr">
        <is>
          <t>HH079212</t>
        </is>
      </c>
      <c r="C324" s="43" t="inlineStr">
        <is>
          <t>Ron bộ 2Z-1/3Z ( lỗ nước dài-thun cò có lỗ)-CADA</t>
        </is>
      </c>
      <c r="D324" s="61" t="inlineStr">
        <is>
          <t>98</t>
        </is>
      </c>
      <c r="E324" s="43" t="n"/>
      <c r="F324" s="43" t="n"/>
      <c r="G324" s="43" t="inlineStr">
        <is>
          <t>Bộ</t>
        </is>
      </c>
      <c r="H324" s="53" t="n"/>
      <c r="I324" s="53" t="n"/>
      <c r="J324" s="53" t="n"/>
      <c r="K324" s="53" t="n"/>
      <c r="L324" s="53" t="n"/>
      <c r="M324" s="43" t="n"/>
      <c r="N324" s="43" t="n"/>
    </row>
    <row r="325" ht="30" customHeight="1">
      <c r="A325" s="45" t="n">
        <v>304</v>
      </c>
      <c r="B325" s="45" t="inlineStr">
        <is>
          <t>HH082407</t>
        </is>
      </c>
      <c r="C325" s="45" t="inlineStr">
        <is>
          <t>Ron bộ 3AB1 - PACIFIC</t>
        </is>
      </c>
      <c r="D325" s="61" t="n"/>
      <c r="E325" s="45" t="n"/>
      <c r="F325" s="45" t="inlineStr">
        <is>
          <t>PACIFIC</t>
        </is>
      </c>
      <c r="G325" s="45" t="inlineStr">
        <is>
          <t>Bộ</t>
        </is>
      </c>
      <c r="H325" s="54" t="n"/>
      <c r="I325" s="54" t="n"/>
      <c r="J325" s="54" t="n"/>
      <c r="K325" s="54" t="n"/>
      <c r="L325" s="54" t="n"/>
      <c r="M325" s="45" t="n"/>
      <c r="N325" s="45" t="n"/>
    </row>
    <row r="326" ht="30" customHeight="1">
      <c r="A326" s="43" t="n">
        <v>305</v>
      </c>
      <c r="B326" s="43" t="inlineStr">
        <is>
          <t>HH080438</t>
        </is>
      </c>
      <c r="C326" s="43" t="inlineStr">
        <is>
          <t>Ron bộ 3D72-D850 Graphite - MASAKO</t>
        </is>
      </c>
      <c r="D326" s="61" t="n"/>
      <c r="E326" s="43" t="n"/>
      <c r="F326" s="43" t="inlineStr">
        <is>
          <t>MASAKO</t>
        </is>
      </c>
      <c r="G326" s="43" t="inlineStr">
        <is>
          <t>Bộ</t>
        </is>
      </c>
      <c r="H326" s="53" t="n"/>
      <c r="I326" s="147" t="n">
        <v>560000</v>
      </c>
      <c r="J326" s="147" t="n">
        <v>590000</v>
      </c>
      <c r="K326" s="147" t="n">
        <v>630000</v>
      </c>
      <c r="L326" s="53" t="n"/>
      <c r="M326" s="43" t="n"/>
      <c r="N326" s="43" t="n"/>
    </row>
    <row r="327" ht="30" customHeight="1">
      <c r="A327" s="45" t="n">
        <v>306</v>
      </c>
      <c r="B327" s="45" t="inlineStr">
        <is>
          <t>HH080439</t>
        </is>
      </c>
      <c r="C327" s="45" t="inlineStr">
        <is>
          <t>Ron bộ 3D72-D905 Graphite - MASAKO</t>
        </is>
      </c>
      <c r="D327" s="61" t="n"/>
      <c r="E327" s="45" t="n"/>
      <c r="F327" s="45" t="inlineStr">
        <is>
          <t>MASAKO</t>
        </is>
      </c>
      <c r="G327" s="45" t="inlineStr">
        <is>
          <t>Bộ</t>
        </is>
      </c>
      <c r="H327" s="54" t="n"/>
      <c r="I327" s="147" t="n">
        <v>560000</v>
      </c>
      <c r="J327" s="147" t="n">
        <v>590000</v>
      </c>
      <c r="K327" s="147" t="n">
        <v>630000</v>
      </c>
      <c r="L327" s="54" t="n"/>
      <c r="M327" s="45" t="n"/>
      <c r="N327" s="45" t="n"/>
    </row>
    <row r="328" ht="30" customHeight="1">
      <c r="A328" s="43" t="n">
        <v>307</v>
      </c>
      <c r="B328" s="43" t="inlineStr">
        <is>
          <t>HH080440</t>
        </is>
      </c>
      <c r="C328" s="43" t="inlineStr">
        <is>
          <t>Ron bộ 3D75-D950 Amiang - MASAKO</t>
        </is>
      </c>
      <c r="D328" s="61" t="n"/>
      <c r="E328" s="43" t="n"/>
      <c r="F328" s="43" t="inlineStr">
        <is>
          <t>MASAKO</t>
        </is>
      </c>
      <c r="G328" s="43" t="inlineStr">
        <is>
          <t>Bộ</t>
        </is>
      </c>
      <c r="H328" s="53" t="n"/>
      <c r="I328" s="147" t="n">
        <v>560000</v>
      </c>
      <c r="J328" s="147" t="n">
        <v>590000</v>
      </c>
      <c r="K328" s="147" t="n">
        <v>630000</v>
      </c>
      <c r="L328" s="53" t="n"/>
      <c r="M328" s="43" t="n"/>
      <c r="N328" s="43" t="n"/>
    </row>
    <row r="329" ht="30" customHeight="1">
      <c r="A329" s="45" t="n">
        <v>308</v>
      </c>
      <c r="B329" s="45" t="inlineStr">
        <is>
          <t>HH080267</t>
        </is>
      </c>
      <c r="C329" s="45" t="inlineStr">
        <is>
          <t>Ron bộ 3D76 /D1102  Graphite - MASAKO</t>
        </is>
      </c>
      <c r="D329" s="61" t="inlineStr">
        <is>
          <t>76</t>
        </is>
      </c>
      <c r="E329" s="45" t="n"/>
      <c r="F329" s="45" t="inlineStr">
        <is>
          <t>MASAKO</t>
        </is>
      </c>
      <c r="G329" s="45" t="inlineStr">
        <is>
          <t>Bộ</t>
        </is>
      </c>
      <c r="H329" s="54" t="n"/>
      <c r="I329" s="147" t="n">
        <v>560000</v>
      </c>
      <c r="J329" s="147" t="n">
        <v>590000</v>
      </c>
      <c r="K329" s="147" t="n">
        <v>630000</v>
      </c>
      <c r="L329" s="54" t="n"/>
      <c r="M329" s="45" t="n"/>
      <c r="N329" s="45" t="n"/>
    </row>
    <row r="330" ht="30" customHeight="1">
      <c r="A330" s="43" t="n">
        <v>309</v>
      </c>
      <c r="B330" s="43" t="inlineStr">
        <is>
          <t>HH080441</t>
        </is>
      </c>
      <c r="C330" s="43" t="inlineStr">
        <is>
          <t>Ron bộ 3D80-D1403 Graphite - MASAKO</t>
        </is>
      </c>
      <c r="D330" s="61" t="n"/>
      <c r="E330" s="43" t="n"/>
      <c r="F330" s="43" t="inlineStr">
        <is>
          <t>MASAKO</t>
        </is>
      </c>
      <c r="G330" s="43" t="inlineStr">
        <is>
          <t>Bộ</t>
        </is>
      </c>
      <c r="H330" s="53" t="n"/>
      <c r="I330" s="147" t="n">
        <v>560000</v>
      </c>
      <c r="J330" s="147" t="n">
        <v>590000</v>
      </c>
      <c r="K330" s="147" t="n">
        <v>630000</v>
      </c>
      <c r="L330" s="53" t="n"/>
      <c r="M330" s="43" t="n"/>
      <c r="N330" s="43" t="n"/>
    </row>
    <row r="331" ht="30" customHeight="1">
      <c r="A331" s="45" t="n">
        <v>310</v>
      </c>
      <c r="B331" s="45" t="inlineStr">
        <is>
          <t>HH072367</t>
        </is>
      </c>
      <c r="C331" s="45" t="inlineStr">
        <is>
          <t>Ron bộ 3D84-1/3T84 - WTA</t>
        </is>
      </c>
      <c r="D331" s="61" t="inlineStr">
        <is>
          <t>84</t>
        </is>
      </c>
      <c r="E331" s="45" t="n"/>
      <c r="F331" s="45" t="inlineStr">
        <is>
          <t>WTA</t>
        </is>
      </c>
      <c r="G331" s="45" t="inlineStr">
        <is>
          <t>Bộ</t>
        </is>
      </c>
      <c r="H331" s="54" t="n"/>
      <c r="I331" s="54" t="n"/>
      <c r="J331" s="54" t="n"/>
      <c r="K331" s="54" t="n"/>
      <c r="L331" s="54" t="n"/>
      <c r="M331" s="45" t="n"/>
      <c r="N331" s="45" t="n"/>
    </row>
    <row r="332" ht="30" customHeight="1">
      <c r="A332" s="43" t="n">
        <v>311</v>
      </c>
      <c r="B332" s="43" t="inlineStr">
        <is>
          <t>HH076826</t>
        </is>
      </c>
      <c r="C332" s="43" t="inlineStr">
        <is>
          <t>Ron bộ 3D85/D1402 (Graphite) - MASAKO</t>
        </is>
      </c>
      <c r="D332" s="61" t="inlineStr">
        <is>
          <t>85</t>
        </is>
      </c>
      <c r="E332" s="43" t="n"/>
      <c r="F332" s="43" t="inlineStr">
        <is>
          <t>MASAKO</t>
        </is>
      </c>
      <c r="G332" s="43" t="inlineStr">
        <is>
          <t>Bộ</t>
        </is>
      </c>
      <c r="H332" s="53" t="n"/>
      <c r="I332" s="147" t="n">
        <v>600000</v>
      </c>
      <c r="J332" s="147" t="n">
        <v>650000</v>
      </c>
      <c r="K332" s="147" t="n">
        <v>700000</v>
      </c>
      <c r="L332" s="53" t="n"/>
      <c r="M332" s="43" t="n"/>
      <c r="N332" s="43" t="n"/>
    </row>
    <row r="333" ht="30" customHeight="1">
      <c r="A333" s="45" t="n">
        <v>312</v>
      </c>
      <c r="B333" s="45" t="inlineStr">
        <is>
          <t>HH079597</t>
        </is>
      </c>
      <c r="C333" s="45" t="inlineStr">
        <is>
          <t>Ron bộ 3D87/D1703 Graphite - MASAKO</t>
        </is>
      </c>
      <c r="D333" s="61" t="inlineStr">
        <is>
          <t>87</t>
        </is>
      </c>
      <c r="E333" s="45" t="n"/>
      <c r="F333" s="45" t="inlineStr">
        <is>
          <t>MASAKO</t>
        </is>
      </c>
      <c r="G333" s="45" t="inlineStr">
        <is>
          <t>Bộ</t>
        </is>
      </c>
      <c r="H333" s="54" t="n"/>
      <c r="I333" s="147" t="n">
        <v>560000</v>
      </c>
      <c r="J333" s="147" t="n">
        <v>590000</v>
      </c>
      <c r="K333" s="147" t="n">
        <v>630000</v>
      </c>
      <c r="L333" s="54" t="n"/>
      <c r="M333" s="45" t="n"/>
      <c r="N333" s="45" t="n"/>
    </row>
    <row r="334" ht="30" customHeight="1">
      <c r="A334" s="43" t="n">
        <v>313</v>
      </c>
      <c r="B334" s="43" t="inlineStr">
        <is>
          <t>HH076828</t>
        </is>
      </c>
      <c r="C334" s="43" t="inlineStr">
        <is>
          <t>Ron bộ 3KC1/3KC2 (graphite) - MASAKO</t>
        </is>
      </c>
      <c r="D334" s="61" t="inlineStr">
        <is>
          <t>74</t>
        </is>
      </c>
      <c r="E334" s="43" t="n"/>
      <c r="F334" s="43" t="inlineStr">
        <is>
          <t>MASAKO</t>
        </is>
      </c>
      <c r="G334" s="43" t="inlineStr">
        <is>
          <t>Bộ</t>
        </is>
      </c>
      <c r="H334" s="53" t="n"/>
      <c r="I334" s="147" t="n">
        <v>560000</v>
      </c>
      <c r="J334" s="147" t="n">
        <v>600000</v>
      </c>
      <c r="K334" s="147" t="n">
        <v>650000</v>
      </c>
      <c r="L334" s="53" t="n"/>
      <c r="M334" s="43" t="n"/>
      <c r="N334" s="43" t="n"/>
    </row>
    <row r="335" ht="30" customHeight="1">
      <c r="A335" s="45" t="n">
        <v>314</v>
      </c>
      <c r="B335" s="45" t="inlineStr">
        <is>
          <t>HH073930</t>
        </is>
      </c>
      <c r="C335" s="45" t="inlineStr">
        <is>
          <t>Ron bộ 3KR1 / 3KR2 (NK) - Pacific</t>
        </is>
      </c>
      <c r="D335" s="61" t="inlineStr">
        <is>
          <t>81</t>
        </is>
      </c>
      <c r="E335" s="45" t="n"/>
      <c r="F335" s="45" t="inlineStr">
        <is>
          <t>Pacific</t>
        </is>
      </c>
      <c r="G335" s="45" t="inlineStr">
        <is>
          <t>Bộ</t>
        </is>
      </c>
      <c r="H335" s="54" t="n"/>
      <c r="I335" s="54" t="n"/>
      <c r="J335" s="54" t="n"/>
      <c r="K335" s="54" t="n"/>
      <c r="L335" s="54" t="n"/>
      <c r="M335" s="45" t="n"/>
      <c r="N335" s="45" t="n"/>
    </row>
    <row r="336" ht="30" customHeight="1">
      <c r="A336" s="43" t="n">
        <v>315</v>
      </c>
      <c r="B336" s="43" t="inlineStr">
        <is>
          <t>HH078065</t>
        </is>
      </c>
      <c r="C336" s="43" t="inlineStr">
        <is>
          <t>Ron bộ 3LB1/ 3LC1 Graphite - DF</t>
        </is>
      </c>
      <c r="D336" s="61" t="inlineStr">
        <is>
          <t>77.4</t>
        </is>
      </c>
      <c r="E336" s="43" t="n"/>
      <c r="F336" s="43" t="inlineStr">
        <is>
          <t>DF</t>
        </is>
      </c>
      <c r="G336" s="43" t="inlineStr">
        <is>
          <t>Bộ</t>
        </is>
      </c>
      <c r="H336" s="53" t="n"/>
      <c r="I336" s="147" t="n">
        <v>600000</v>
      </c>
      <c r="J336" s="147" t="n">
        <v>650000</v>
      </c>
      <c r="K336" s="147" t="n">
        <v>700000</v>
      </c>
      <c r="L336" s="53" t="n"/>
      <c r="M336" s="43" t="n"/>
      <c r="N336" s="43" t="n"/>
    </row>
    <row r="337" ht="30" customHeight="1">
      <c r="A337" s="45" t="n">
        <v>316</v>
      </c>
      <c r="B337" s="45" t="inlineStr">
        <is>
          <t>HH082106</t>
        </is>
      </c>
      <c r="C337" s="45" t="inlineStr">
        <is>
          <t>Ron bộ 3T75(Z)/ 3TN75 (Graphite) lỗ nước trên chữ nhật lớn - MASAKO</t>
        </is>
      </c>
      <c r="D337" s="61" t="inlineStr">
        <is>
          <t>75</t>
        </is>
      </c>
      <c r="E337" s="45" t="n"/>
      <c r="F337" s="45" t="inlineStr">
        <is>
          <t>MASAKO</t>
        </is>
      </c>
      <c r="G337" s="45" t="inlineStr">
        <is>
          <t>Bộ</t>
        </is>
      </c>
      <c r="H337" s="54" t="n"/>
      <c r="I337" s="147" t="n">
        <v>510000</v>
      </c>
      <c r="J337" s="147" t="n">
        <v>540000</v>
      </c>
      <c r="K337" s="147" t="n">
        <v>580000</v>
      </c>
      <c r="L337" s="54" t="n"/>
      <c r="M337" s="45" t="n"/>
      <c r="N337" s="45" t="n"/>
    </row>
    <row r="338" ht="30" customHeight="1">
      <c r="A338" s="43" t="n">
        <v>317</v>
      </c>
      <c r="B338" s="43" t="inlineStr">
        <is>
          <t>HH073476</t>
        </is>
      </c>
      <c r="C338" s="43" t="inlineStr">
        <is>
          <t>Ron bộ 3TN100E - PACIFIC</t>
        </is>
      </c>
      <c r="D338" s="61" t="n"/>
      <c r="E338" s="43" t="n"/>
      <c r="F338" s="43" t="inlineStr">
        <is>
          <t>PACIFIC</t>
        </is>
      </c>
      <c r="G338" s="43" t="inlineStr">
        <is>
          <t>Bộ</t>
        </is>
      </c>
      <c r="H338" s="53" t="n"/>
      <c r="I338" s="53" t="n"/>
      <c r="J338" s="53" t="n"/>
      <c r="K338" s="53" t="n"/>
      <c r="L338" s="53" t="n"/>
      <c r="M338" s="43" t="n"/>
      <c r="N338" s="43" t="n"/>
    </row>
    <row r="339" ht="30" customHeight="1">
      <c r="A339" s="45" t="n">
        <v>318</v>
      </c>
      <c r="B339" s="45" t="inlineStr">
        <is>
          <t>HH077480</t>
        </is>
      </c>
      <c r="C339" s="45" t="inlineStr">
        <is>
          <t>Ron bộ 3TN100E/ 3TNE100 Graphite - DF</t>
        </is>
      </c>
      <c r="D339" s="61" t="n"/>
      <c r="E339" s="45" t="n"/>
      <c r="F339" s="45" t="inlineStr">
        <is>
          <t>DF</t>
        </is>
      </c>
      <c r="G339" s="45" t="inlineStr">
        <is>
          <t>Bộ</t>
        </is>
      </c>
      <c r="H339" s="54" t="n"/>
      <c r="I339" s="147" t="n">
        <v>650000</v>
      </c>
      <c r="J339" s="147" t="n">
        <v>690000</v>
      </c>
      <c r="K339" s="147" t="n">
        <v>730000</v>
      </c>
      <c r="L339" s="54" t="n"/>
      <c r="M339" s="45" t="n"/>
      <c r="N339" s="45" t="n"/>
    </row>
    <row r="340" ht="30" customHeight="1">
      <c r="A340" s="43" t="n">
        <v>319</v>
      </c>
      <c r="B340" s="43" t="inlineStr">
        <is>
          <t>HH082239</t>
        </is>
      </c>
      <c r="C340" s="43" t="inlineStr">
        <is>
          <t>Ron bộ 3TN75 (graphite), 3TNV75 lỗ nước trên nhiều lỗ tròn - MASAKO</t>
        </is>
      </c>
      <c r="D340" s="61" t="inlineStr">
        <is>
          <t>75</t>
        </is>
      </c>
      <c r="E340" s="43" t="n"/>
      <c r="F340" s="43" t="inlineStr">
        <is>
          <t>MASAKO</t>
        </is>
      </c>
      <c r="G340" s="43" t="inlineStr">
        <is>
          <t>Bộ</t>
        </is>
      </c>
      <c r="H340" s="53" t="n"/>
      <c r="I340" s="147" t="n">
        <v>560000</v>
      </c>
      <c r="J340" s="147" t="n">
        <v>600000</v>
      </c>
      <c r="K340" s="147" t="n">
        <v>640000</v>
      </c>
      <c r="L340" s="53" t="n"/>
      <c r="M340" s="43" t="n"/>
      <c r="N340" s="43" t="n"/>
    </row>
    <row r="341" ht="30" customHeight="1">
      <c r="A341" s="45" t="n">
        <v>320</v>
      </c>
      <c r="B341" s="45" t="inlineStr">
        <is>
          <t>HH083016</t>
        </is>
      </c>
      <c r="C341" s="45" t="inlineStr">
        <is>
          <t>Ron bộ 3TN84/ 3D84-2 (amiang) - MASAKO</t>
        </is>
      </c>
      <c r="D341" s="61" t="inlineStr">
        <is>
          <t>84</t>
        </is>
      </c>
      <c r="E341" s="45" t="n"/>
      <c r="F341" s="45" t="inlineStr">
        <is>
          <t>MASAKO</t>
        </is>
      </c>
      <c r="G341" s="45" t="inlineStr">
        <is>
          <t>Bộ</t>
        </is>
      </c>
      <c r="H341" s="54" t="n"/>
      <c r="I341" s="147" t="n">
        <v>360000</v>
      </c>
      <c r="J341" s="147" t="n">
        <v>380000</v>
      </c>
      <c r="K341" s="147" t="n">
        <v>400000</v>
      </c>
      <c r="L341" s="54" t="n"/>
      <c r="M341" s="45" t="n"/>
      <c r="N341" s="45" t="n"/>
    </row>
    <row r="342" ht="30" customHeight="1">
      <c r="A342" s="43" t="n">
        <v>321</v>
      </c>
      <c r="B342" s="43" t="inlineStr">
        <is>
          <t>HH076533</t>
        </is>
      </c>
      <c r="C342" s="43" t="inlineStr">
        <is>
          <t>Ron bộ 3TNA72E / 3TN72 Graphite - Masako</t>
        </is>
      </c>
      <c r="D342" s="61" t="inlineStr">
        <is>
          <t>72</t>
        </is>
      </c>
      <c r="E342" s="43" t="n"/>
      <c r="F342" s="43" t="inlineStr">
        <is>
          <t>Masako</t>
        </is>
      </c>
      <c r="G342" s="43" t="inlineStr">
        <is>
          <t>Bộ</t>
        </is>
      </c>
      <c r="H342" s="53" t="n"/>
      <c r="I342" s="147" t="n">
        <v>610000</v>
      </c>
      <c r="J342" s="147" t="n">
        <v>650000</v>
      </c>
      <c r="K342" s="147" t="n">
        <v>690000</v>
      </c>
      <c r="L342" s="53" t="n"/>
      <c r="M342" s="43" t="n"/>
      <c r="N342" s="43" t="n"/>
    </row>
    <row r="343" ht="30" customHeight="1">
      <c r="A343" s="45" t="n">
        <v>322</v>
      </c>
      <c r="B343" s="45" t="inlineStr">
        <is>
          <t>HH074177</t>
        </is>
      </c>
      <c r="C343" s="45" t="inlineStr">
        <is>
          <t>Ron bộ 3TNE74 - Pacific</t>
        </is>
      </c>
      <c r="D343" s="61" t="n"/>
      <c r="E343" s="45" t="n"/>
      <c r="F343" s="45" t="inlineStr">
        <is>
          <t>Pacific</t>
        </is>
      </c>
      <c r="G343" s="45" t="inlineStr">
        <is>
          <t>Bộ</t>
        </is>
      </c>
      <c r="H343" s="54" t="n"/>
      <c r="I343" s="54" t="n"/>
      <c r="J343" s="54" t="n"/>
      <c r="K343" s="54" t="n"/>
      <c r="L343" s="54" t="n"/>
      <c r="M343" s="45" t="n"/>
      <c r="N343" s="45" t="n"/>
    </row>
    <row r="344" ht="30" customHeight="1">
      <c r="A344" s="43" t="n">
        <v>323</v>
      </c>
      <c r="B344" s="43" t="inlineStr">
        <is>
          <t>HH080748</t>
        </is>
      </c>
      <c r="C344" s="43" t="inlineStr">
        <is>
          <t>Ron bộ 3TNE74/ 3TN74 (6 lỗ nước trên tròn) thép - MASAKO</t>
        </is>
      </c>
      <c r="D344" s="61" t="n"/>
      <c r="E344" s="43" t="n"/>
      <c r="F344" s="43" t="inlineStr">
        <is>
          <t>MASAKO</t>
        </is>
      </c>
      <c r="G344" s="43" t="inlineStr">
        <is>
          <t>Bộ</t>
        </is>
      </c>
      <c r="H344" s="53" t="n"/>
      <c r="I344" s="147" t="n">
        <v>510000</v>
      </c>
      <c r="J344" s="147" t="n">
        <v>540000</v>
      </c>
      <c r="K344" s="147" t="n">
        <v>580000</v>
      </c>
      <c r="L344" s="53" t="n"/>
      <c r="M344" s="43" t="n"/>
      <c r="N344" s="43" t="n"/>
    </row>
    <row r="345" ht="30" customHeight="1">
      <c r="A345" s="45" t="n">
        <v>324</v>
      </c>
      <c r="B345" s="45" t="inlineStr">
        <is>
          <t>HH082731</t>
        </is>
      </c>
      <c r="C345" s="45" t="inlineStr">
        <is>
          <t>Ron bộ 3TNE78/3TN78 - Thép - MASAKO</t>
        </is>
      </c>
      <c r="D345" s="61" t="inlineStr">
        <is>
          <t>78</t>
        </is>
      </c>
      <c r="E345" s="45" t="n"/>
      <c r="F345" s="45" t="inlineStr">
        <is>
          <t>MASAKO</t>
        </is>
      </c>
      <c r="G345" s="45" t="inlineStr">
        <is>
          <t>Bộ</t>
        </is>
      </c>
      <c r="H345" s="54" t="n"/>
      <c r="I345" s="147" t="n">
        <v>570000</v>
      </c>
      <c r="J345" s="147" t="n">
        <v>600000</v>
      </c>
      <c r="K345" s="147" t="n">
        <v>650000</v>
      </c>
      <c r="L345" s="54" t="n"/>
      <c r="M345" s="45" t="n"/>
      <c r="N345" s="45" t="n"/>
    </row>
    <row r="346" ht="30" customHeight="1">
      <c r="A346" s="43" t="n">
        <v>325</v>
      </c>
      <c r="B346" s="43" t="inlineStr">
        <is>
          <t>HH072077</t>
        </is>
      </c>
      <c r="C346" s="43" t="inlineStr">
        <is>
          <t>Ron bộ 3TNE78/3TN78 thép - DF</t>
        </is>
      </c>
      <c r="D346" s="61" t="inlineStr">
        <is>
          <t>78</t>
        </is>
      </c>
      <c r="E346" s="43" t="n"/>
      <c r="F346" s="43" t="inlineStr">
        <is>
          <t>DF</t>
        </is>
      </c>
      <c r="G346" s="43" t="inlineStr">
        <is>
          <t>Bộ</t>
        </is>
      </c>
      <c r="H346" s="53" t="n"/>
      <c r="I346" s="147" t="n">
        <v>600000</v>
      </c>
      <c r="J346" s="147" t="n">
        <v>650000</v>
      </c>
      <c r="K346" s="147" t="n">
        <v>700000</v>
      </c>
      <c r="L346" s="53" t="n"/>
      <c r="M346" s="43" t="n"/>
      <c r="N346" s="43" t="n"/>
    </row>
    <row r="347" ht="30" customHeight="1">
      <c r="A347" s="45" t="n">
        <v>326</v>
      </c>
      <c r="B347" s="45" t="inlineStr">
        <is>
          <t>HH081419</t>
        </is>
      </c>
      <c r="C347" s="45" t="inlineStr">
        <is>
          <t>Ron bộ 3TNE78/3TN78 thép - Pacific</t>
        </is>
      </c>
      <c r="D347" s="61" t="inlineStr">
        <is>
          <t>78</t>
        </is>
      </c>
      <c r="E347" s="45" t="n"/>
      <c r="F347" s="45" t="inlineStr">
        <is>
          <t>Pacific</t>
        </is>
      </c>
      <c r="G347" s="45" t="inlineStr">
        <is>
          <t>Bộ</t>
        </is>
      </c>
      <c r="H347" s="54" t="n"/>
      <c r="I347" s="54" t="n"/>
      <c r="J347" s="54" t="n"/>
      <c r="K347" s="54" t="n"/>
      <c r="L347" s="54" t="n"/>
      <c r="M347" s="45" t="n"/>
      <c r="N347" s="45" t="n"/>
    </row>
    <row r="348" ht="30" customHeight="1">
      <c r="A348" s="43" t="n">
        <v>327</v>
      </c>
      <c r="B348" s="43" t="inlineStr">
        <is>
          <t>HH074783</t>
        </is>
      </c>
      <c r="C348" s="43" t="inlineStr">
        <is>
          <t>Ron bộ 3TNE82 Thép - DF</t>
        </is>
      </c>
      <c r="D348" s="61" t="n"/>
      <c r="E348" s="43" t="n"/>
      <c r="F348" s="43" t="inlineStr">
        <is>
          <t>DF</t>
        </is>
      </c>
      <c r="G348" s="43" t="inlineStr">
        <is>
          <t>Bộ</t>
        </is>
      </c>
      <c r="H348" s="53" t="n"/>
      <c r="I348" s="147" t="n">
        <v>450000</v>
      </c>
      <c r="J348" s="147" t="n">
        <v>500000</v>
      </c>
      <c r="K348" s="147" t="n">
        <v>550000</v>
      </c>
      <c r="L348" s="53" t="n"/>
      <c r="M348" s="43" t="n"/>
      <c r="N348" s="43" t="n"/>
    </row>
    <row r="349" ht="30" customHeight="1">
      <c r="A349" s="45" t="n">
        <v>328</v>
      </c>
      <c r="B349" s="45" t="inlineStr">
        <is>
          <t>HH077923</t>
        </is>
      </c>
      <c r="C349" s="45" t="inlineStr">
        <is>
          <t>Ron bộ 3TNE82 Thép - NICE IN</t>
        </is>
      </c>
      <c r="D349" s="61" t="n"/>
      <c r="E349" s="45" t="n"/>
      <c r="F349" s="45" t="inlineStr">
        <is>
          <t>NICE IN</t>
        </is>
      </c>
      <c r="G349" s="45" t="inlineStr">
        <is>
          <t>Bộ</t>
        </is>
      </c>
      <c r="H349" s="54" t="n"/>
      <c r="I349" s="147" t="n">
        <v>500000</v>
      </c>
      <c r="J349" s="147" t="n">
        <v>580000</v>
      </c>
      <c r="K349" s="147" t="n">
        <v>600000</v>
      </c>
      <c r="L349" s="54" t="n"/>
      <c r="M349" s="45" t="n"/>
      <c r="N349" s="45" t="n"/>
    </row>
    <row r="350" ht="30" customHeight="1">
      <c r="A350" s="43" t="n">
        <v>329</v>
      </c>
      <c r="B350" s="43" t="inlineStr">
        <is>
          <t>HH073483</t>
        </is>
      </c>
      <c r="C350" s="43" t="inlineStr">
        <is>
          <t>Ron bộ 3TNE82 kim loại - PACIFIC</t>
        </is>
      </c>
      <c r="D350" s="61" t="n"/>
      <c r="E350" s="43" t="n"/>
      <c r="F350" s="43" t="inlineStr">
        <is>
          <t>PACIFIC</t>
        </is>
      </c>
      <c r="G350" s="43" t="inlineStr">
        <is>
          <t>Bộ</t>
        </is>
      </c>
      <c r="H350" s="53" t="n"/>
      <c r="I350" s="53" t="n"/>
      <c r="J350" s="53" t="n"/>
      <c r="K350" s="53" t="n"/>
      <c r="L350" s="53" t="n"/>
      <c r="M350" s="43" t="n"/>
      <c r="N350" s="43" t="n"/>
    </row>
    <row r="351" ht="30" customHeight="1">
      <c r="A351" s="45" t="n">
        <v>330</v>
      </c>
      <c r="B351" s="45" t="inlineStr">
        <is>
          <t>HH068756</t>
        </is>
      </c>
      <c r="C351" s="45" t="inlineStr">
        <is>
          <t>Ron bộ 3TNE88 - KOU YU</t>
        </is>
      </c>
      <c r="D351" s="61" t="n"/>
      <c r="E351" s="45" t="n"/>
      <c r="F351" s="45" t="inlineStr">
        <is>
          <t>KOU YU</t>
        </is>
      </c>
      <c r="G351" s="45" t="inlineStr">
        <is>
          <t>Bộ</t>
        </is>
      </c>
      <c r="H351" s="54" t="n"/>
      <c r="I351" s="54" t="n"/>
      <c r="J351" s="54" t="n"/>
      <c r="K351" s="54" t="n"/>
      <c r="L351" s="54" t="n"/>
      <c r="M351" s="45" t="n"/>
      <c r="N351" s="45" t="n"/>
    </row>
    <row r="352" ht="30" customHeight="1">
      <c r="A352" s="43" t="n">
        <v>331</v>
      </c>
      <c r="B352" s="43" t="inlineStr">
        <is>
          <t>HH082608</t>
        </is>
      </c>
      <c r="C352" s="43" t="inlineStr">
        <is>
          <t>Ron bộ 3TNV74 (2 lỗ nước trên tròn, 4 lỗ bầu) thép - MASAKO</t>
        </is>
      </c>
      <c r="D352" s="61" t="n"/>
      <c r="E352" s="43" t="n"/>
      <c r="F352" s="43" t="inlineStr">
        <is>
          <t>MASAKO</t>
        </is>
      </c>
      <c r="G352" s="43" t="inlineStr">
        <is>
          <t>Bộ</t>
        </is>
      </c>
      <c r="H352" s="53" t="n"/>
      <c r="I352" s="53" t="n"/>
      <c r="J352" s="53" t="n"/>
      <c r="K352" s="53" t="n"/>
      <c r="L352" s="53" t="n"/>
      <c r="M352" s="43" t="n"/>
      <c r="N352" s="43" t="n"/>
    </row>
    <row r="353" ht="30" customHeight="1">
      <c r="A353" s="45" t="n">
        <v>332</v>
      </c>
      <c r="B353" s="45" t="inlineStr">
        <is>
          <t>HH080749</t>
        </is>
      </c>
      <c r="C353" s="45" t="inlineStr">
        <is>
          <t>Ron bộ 3TNV74/ 3TN74, Thép - MASAKO</t>
        </is>
      </c>
      <c r="D353" s="61" t="n"/>
      <c r="E353" s="45" t="n"/>
      <c r="F353" s="45" t="inlineStr">
        <is>
          <t>MASAKO</t>
        </is>
      </c>
      <c r="G353" s="45" t="inlineStr">
        <is>
          <t>Bộ</t>
        </is>
      </c>
      <c r="H353" s="54" t="n"/>
      <c r="I353" s="147" t="n">
        <v>510000</v>
      </c>
      <c r="J353" s="147" t="n">
        <v>540000</v>
      </c>
      <c r="K353" s="147" t="n">
        <v>580000</v>
      </c>
      <c r="L353" s="54" t="n"/>
      <c r="M353" s="45" t="n"/>
      <c r="N353" s="45" t="n"/>
    </row>
    <row r="354" ht="30" customHeight="1">
      <c r="A354" s="43" t="n">
        <v>333</v>
      </c>
      <c r="B354" s="43" t="inlineStr">
        <is>
          <t>HH081977</t>
        </is>
      </c>
      <c r="C354" s="43" t="inlineStr">
        <is>
          <t>Ron bộ 3TNV75/ 3TN75  Giấy- Pacific</t>
        </is>
      </c>
      <c r="D354" s="61" t="inlineStr">
        <is>
          <t>75</t>
        </is>
      </c>
      <c r="E354" s="43" t="n"/>
      <c r="F354" s="43" t="n"/>
      <c r="G354" s="43" t="inlineStr">
        <is>
          <t>Bộ</t>
        </is>
      </c>
      <c r="H354" s="53" t="n"/>
      <c r="I354" s="53" t="n"/>
      <c r="J354" s="53" t="n"/>
      <c r="K354" s="53" t="n"/>
      <c r="L354" s="53" t="n"/>
      <c r="M354" s="43" t="n"/>
      <c r="N354" s="43" t="n"/>
    </row>
    <row r="355" ht="30" customHeight="1">
      <c r="A355" s="45" t="n">
        <v>334</v>
      </c>
      <c r="B355" s="45" t="inlineStr">
        <is>
          <t>HH081895</t>
        </is>
      </c>
      <c r="C355" s="45" t="inlineStr">
        <is>
          <t>Ron bộ 4102/ WP3.7Q130E40/ YZ4DA2 có doăng quy láp thép</t>
        </is>
      </c>
      <c r="D355" s="61" t="inlineStr">
        <is>
          <t>102</t>
        </is>
      </c>
      <c r="E355" s="45" t="n"/>
      <c r="F355" s="45" t="n"/>
      <c r="G355" s="45" t="inlineStr">
        <is>
          <t>Bộ</t>
        </is>
      </c>
      <c r="H355" s="54" t="n"/>
      <c r="I355" s="54" t="n"/>
      <c r="J355" s="54" t="n"/>
      <c r="K355" s="54" t="n"/>
      <c r="L355" s="54" t="n"/>
      <c r="M355" s="45" t="n"/>
      <c r="N355" s="45" t="n"/>
    </row>
    <row r="356" ht="30" customHeight="1">
      <c r="A356" s="43" t="n">
        <v>335</v>
      </c>
      <c r="B356" s="43" t="inlineStr">
        <is>
          <t>HH078286</t>
        </is>
      </c>
      <c r="C356" s="43" t="inlineStr">
        <is>
          <t>Ron bộ 4BA1 / C330 (Thép) - MASAKO</t>
        </is>
      </c>
      <c r="D356" s="61" t="inlineStr">
        <is>
          <t>98</t>
        </is>
      </c>
      <c r="E356" s="43" t="n"/>
      <c r="F356" s="43" t="inlineStr">
        <is>
          <t>MASAKO</t>
        </is>
      </c>
      <c r="G356" s="43" t="inlineStr">
        <is>
          <t>Bộ</t>
        </is>
      </c>
      <c r="H356" s="53" t="n"/>
      <c r="I356" s="147" t="n">
        <v>470000</v>
      </c>
      <c r="J356" s="147" t="n">
        <v>520000</v>
      </c>
      <c r="K356" s="147" t="n">
        <v>550000</v>
      </c>
      <c r="L356" s="53" t="n"/>
      <c r="M356" s="43" t="n"/>
      <c r="N356" s="43" t="n"/>
    </row>
    <row r="357" ht="30" customHeight="1">
      <c r="A357" s="45" t="n">
        <v>336</v>
      </c>
      <c r="B357" s="45" t="inlineStr">
        <is>
          <t>HH077567</t>
        </is>
      </c>
      <c r="C357" s="45" t="inlineStr">
        <is>
          <t>Ron bộ 4BA1 / C330- Reisse</t>
        </is>
      </c>
      <c r="D357" s="61" t="inlineStr">
        <is>
          <t>98</t>
        </is>
      </c>
      <c r="E357" s="45" t="n"/>
      <c r="F357" s="45" t="n"/>
      <c r="G357" s="45" t="inlineStr">
        <is>
          <t>Bộ</t>
        </is>
      </c>
      <c r="H357" s="54" t="n"/>
      <c r="I357" s="54" t="n"/>
      <c r="J357" s="54" t="n"/>
      <c r="K357" s="54" t="n"/>
      <c r="L357" s="54" t="n"/>
      <c r="M357" s="45" t="n"/>
      <c r="N357" s="45" t="n"/>
    </row>
    <row r="358" ht="30" customHeight="1">
      <c r="A358" s="43" t="n">
        <v>337</v>
      </c>
      <c r="B358" s="43" t="inlineStr">
        <is>
          <t>HH074457</t>
        </is>
      </c>
      <c r="C358" s="43" t="inlineStr">
        <is>
          <t>Ron bộ 4BC2 thép (S) - TONYCO</t>
        </is>
      </c>
      <c r="D358" s="61" t="inlineStr">
        <is>
          <t>102</t>
        </is>
      </c>
      <c r="E358" s="43" t="n"/>
      <c r="F358" s="43" t="inlineStr">
        <is>
          <t>TONYCO</t>
        </is>
      </c>
      <c r="G358" s="43" t="inlineStr">
        <is>
          <t>Bộ</t>
        </is>
      </c>
      <c r="H358" s="53" t="n"/>
      <c r="I358" s="53" t="n"/>
      <c r="J358" s="53" t="n"/>
      <c r="K358" s="53" t="n"/>
      <c r="L358" s="53" t="n"/>
      <c r="M358" s="43" t="n"/>
      <c r="N358" s="43" t="n"/>
    </row>
    <row r="359" ht="30" customHeight="1">
      <c r="A359" s="45" t="n">
        <v>338</v>
      </c>
      <c r="B359" s="45" t="inlineStr">
        <is>
          <t>HH00409</t>
        </is>
      </c>
      <c r="C359" s="45" t="inlineStr">
        <is>
          <t>Ron bộ 4BD1/4BB1 Thép - DF</t>
        </is>
      </c>
      <c r="D359" s="61" t="inlineStr">
        <is>
          <t>102</t>
        </is>
      </c>
      <c r="E359" s="45" t="n"/>
      <c r="F359" s="45" t="inlineStr">
        <is>
          <t>DF</t>
        </is>
      </c>
      <c r="G359" s="45" t="inlineStr">
        <is>
          <t>Bộ</t>
        </is>
      </c>
      <c r="H359" s="54" t="n"/>
      <c r="I359" s="147" t="n">
        <v>600000</v>
      </c>
      <c r="J359" s="147" t="n">
        <v>640000</v>
      </c>
      <c r="K359" s="147" t="n">
        <v>680000</v>
      </c>
      <c r="L359" s="54" t="n"/>
      <c r="M359" s="45" t="n"/>
      <c r="N359" s="45" t="n"/>
    </row>
    <row r="360" ht="30" customHeight="1">
      <c r="A360" s="43" t="n">
        <v>339</v>
      </c>
      <c r="B360" s="43" t="inlineStr">
        <is>
          <t>HH079049</t>
        </is>
      </c>
      <c r="C360" s="43" t="inlineStr">
        <is>
          <t>Ron bộ 4BD1/4BB1 Thép Inox (thun cánh bướm, phớt sau 100-135) - NICE IN</t>
        </is>
      </c>
      <c r="D360" s="61" t="inlineStr">
        <is>
          <t>102</t>
        </is>
      </c>
      <c r="E360" s="43" t="n"/>
      <c r="F360" s="43" t="inlineStr">
        <is>
          <t>NICE IN</t>
        </is>
      </c>
      <c r="G360" s="43" t="inlineStr">
        <is>
          <t>Bộ</t>
        </is>
      </c>
      <c r="H360" s="53" t="n"/>
      <c r="I360" s="147" t="n">
        <v>690000</v>
      </c>
      <c r="J360" s="147" t="n">
        <v>730000</v>
      </c>
      <c r="K360" s="147" t="n">
        <v>780000</v>
      </c>
      <c r="L360" s="53" t="n"/>
      <c r="M360" s="43" t="n"/>
      <c r="N360" s="43" t="n"/>
    </row>
    <row r="361" ht="30" customHeight="1">
      <c r="A361" s="45" t="n">
        <v>340</v>
      </c>
      <c r="B361" s="45" t="inlineStr">
        <is>
          <t>HH00437</t>
        </is>
      </c>
      <c r="C361" s="45" t="inlineStr">
        <is>
          <t>Ron bộ 4BT/S4D102 Amiang (NK) - Tonyco</t>
        </is>
      </c>
      <c r="D361" s="61" t="inlineStr">
        <is>
          <t>102</t>
        </is>
      </c>
      <c r="E361" s="45" t="n"/>
      <c r="F361" s="45" t="inlineStr">
        <is>
          <t>Tonyco</t>
        </is>
      </c>
      <c r="G361" s="45" t="inlineStr">
        <is>
          <t>Bộ</t>
        </is>
      </c>
      <c r="H361" s="54" t="n"/>
      <c r="I361" s="54" t="n"/>
      <c r="J361" s="54" t="n"/>
      <c r="K361" s="54" t="n"/>
      <c r="L361" s="54" t="n"/>
      <c r="M361" s="45" t="n"/>
      <c r="N361" s="45" t="n"/>
    </row>
    <row r="362" ht="30" customHeight="1">
      <c r="A362" s="43" t="n">
        <v>341</v>
      </c>
      <c r="B362" s="43" t="inlineStr">
        <is>
          <t>HH077049</t>
        </is>
      </c>
      <c r="C362" s="43" t="inlineStr">
        <is>
          <t>Ron bộ 4D105-1 amiang - MASAKO</t>
        </is>
      </c>
      <c r="D362" s="61" t="inlineStr">
        <is>
          <t>105</t>
        </is>
      </c>
      <c r="E362" s="43" t="n"/>
      <c r="F362" s="43" t="inlineStr">
        <is>
          <t>MASAKO</t>
        </is>
      </c>
      <c r="G362" s="43" t="inlineStr">
        <is>
          <t>Bộ</t>
        </is>
      </c>
      <c r="H362" s="53" t="n"/>
      <c r="I362" s="147" t="n">
        <v>700000</v>
      </c>
      <c r="J362" s="147" t="n">
        <v>740000</v>
      </c>
      <c r="K362" s="147" t="n">
        <v>780000</v>
      </c>
      <c r="L362" s="53" t="n"/>
      <c r="M362" s="43" t="n"/>
      <c r="N362" s="43" t="n"/>
    </row>
    <row r="363" ht="30" customHeight="1">
      <c r="A363" s="45" t="n">
        <v>342</v>
      </c>
      <c r="B363" s="45" t="inlineStr">
        <is>
          <t>HH00396</t>
        </is>
      </c>
      <c r="C363" s="45" t="inlineStr">
        <is>
          <t>Ron bộ 4D105-5 (NK) - CGP</t>
        </is>
      </c>
      <c r="D363" s="61" t="inlineStr">
        <is>
          <t>105</t>
        </is>
      </c>
      <c r="E363" s="45" t="n"/>
      <c r="F363" s="45" t="inlineStr">
        <is>
          <t>CGP</t>
        </is>
      </c>
      <c r="G363" s="45" t="inlineStr">
        <is>
          <t>Bộ</t>
        </is>
      </c>
      <c r="H363" s="54" t="n"/>
      <c r="I363" s="54" t="n"/>
      <c r="J363" s="54" t="n"/>
      <c r="K363" s="54" t="n"/>
      <c r="L363" s="54" t="n"/>
      <c r="M363" s="45" t="n"/>
      <c r="N363" s="45" t="n"/>
    </row>
    <row r="364" ht="30" customHeight="1">
      <c r="A364" s="43" t="n">
        <v>343</v>
      </c>
      <c r="B364" s="43" t="inlineStr">
        <is>
          <t>HH074763</t>
        </is>
      </c>
      <c r="C364" s="43" t="inlineStr">
        <is>
          <t>Ron bộ 4D120 thép - PACIFIC</t>
        </is>
      </c>
      <c r="D364" s="61" t="inlineStr">
        <is>
          <t>120</t>
        </is>
      </c>
      <c r="E364" s="43" t="n"/>
      <c r="F364" s="43" t="inlineStr">
        <is>
          <t>PACIFIC</t>
        </is>
      </c>
      <c r="G364" s="43" t="inlineStr">
        <is>
          <t>Bộ</t>
        </is>
      </c>
      <c r="H364" s="53" t="n"/>
      <c r="I364" s="53" t="n"/>
      <c r="J364" s="53" t="n"/>
      <c r="K364" s="53" t="n"/>
      <c r="L364" s="53" t="n"/>
      <c r="M364" s="43" t="n"/>
      <c r="N364" s="43" t="n"/>
    </row>
    <row r="365" ht="30" customHeight="1">
      <c r="A365" s="45" t="n">
        <v>344</v>
      </c>
      <c r="B365" s="45" t="inlineStr">
        <is>
          <t>HH075043</t>
        </is>
      </c>
      <c r="C365" s="45" t="inlineStr">
        <is>
          <t>Ron bộ 4D130 thép - pacific</t>
        </is>
      </c>
      <c r="D365" s="61" t="inlineStr">
        <is>
          <t>130</t>
        </is>
      </c>
      <c r="E365" s="45" t="n"/>
      <c r="F365" s="45" t="inlineStr">
        <is>
          <t>pacific</t>
        </is>
      </c>
      <c r="G365" s="45" t="inlineStr">
        <is>
          <t>Bộ</t>
        </is>
      </c>
      <c r="H365" s="54" t="n"/>
      <c r="I365" s="54" t="n"/>
      <c r="J365" s="54" t="n"/>
      <c r="K365" s="54" t="n"/>
      <c r="L365" s="54" t="n"/>
      <c r="M365" s="45" t="n"/>
      <c r="N365" s="45" t="n"/>
    </row>
    <row r="366" ht="30" customHeight="1">
      <c r="A366" s="43" t="n">
        <v>345</v>
      </c>
      <c r="B366" s="43" t="inlineStr">
        <is>
          <t>HH00766</t>
        </is>
      </c>
      <c r="C366" s="43" t="inlineStr">
        <is>
          <t>Ron bộ 4D31-T Thép - DF</t>
        </is>
      </c>
      <c r="D366" s="61" t="inlineStr">
        <is>
          <t>100</t>
        </is>
      </c>
      <c r="E366" s="43" t="n"/>
      <c r="F366" s="43" t="inlineStr">
        <is>
          <t>DF</t>
        </is>
      </c>
      <c r="G366" s="43" t="inlineStr">
        <is>
          <t>Bộ</t>
        </is>
      </c>
      <c r="H366" s="53" t="n"/>
      <c r="I366" s="147" t="n">
        <v>550000</v>
      </c>
      <c r="J366" s="147" t="n">
        <v>580000</v>
      </c>
      <c r="K366" s="147" t="n">
        <v>630000</v>
      </c>
      <c r="L366" s="53" t="n"/>
      <c r="M366" s="43" t="n"/>
      <c r="N366" s="43" t="n"/>
    </row>
    <row r="367" ht="30" customHeight="1">
      <c r="A367" s="45" t="n">
        <v>346</v>
      </c>
      <c r="B367" s="45" t="inlineStr">
        <is>
          <t>HH00089</t>
        </is>
      </c>
      <c r="C367" s="45" t="inlineStr">
        <is>
          <t>Ron bộ 4D32 / D4AF / K1 - CGP</t>
        </is>
      </c>
      <c r="D367" s="61" t="inlineStr">
        <is>
          <t>104</t>
        </is>
      </c>
      <c r="E367" s="45" t="n"/>
      <c r="F367" s="45" t="inlineStr">
        <is>
          <t>CGP</t>
        </is>
      </c>
      <c r="G367" s="45" t="inlineStr">
        <is>
          <t>Bộ</t>
        </is>
      </c>
      <c r="H367" s="54" t="n"/>
      <c r="I367" s="54" t="n"/>
      <c r="J367" s="54" t="n"/>
      <c r="K367" s="54" t="n"/>
      <c r="L367" s="54" t="n"/>
      <c r="M367" s="45" t="n"/>
      <c r="N367" s="45" t="n"/>
    </row>
    <row r="368" ht="30" customHeight="1">
      <c r="A368" s="43" t="n">
        <v>347</v>
      </c>
      <c r="B368" s="43" t="inlineStr">
        <is>
          <t>HH073648</t>
        </is>
      </c>
      <c r="C368" s="43" t="inlineStr">
        <is>
          <t>Ron bộ 4D55/D4BA/GRACE/STAREX - PACIFIC</t>
        </is>
      </c>
      <c r="D368" s="61" t="inlineStr">
        <is>
          <t>91.1</t>
        </is>
      </c>
      <c r="E368" s="43" t="n"/>
      <c r="F368" s="43" t="inlineStr">
        <is>
          <t>PACIFIC</t>
        </is>
      </c>
      <c r="G368" s="43" t="inlineStr">
        <is>
          <t>Bộ</t>
        </is>
      </c>
      <c r="H368" s="53" t="n"/>
      <c r="I368" s="53" t="n"/>
      <c r="J368" s="53" t="n"/>
      <c r="K368" s="53" t="n"/>
      <c r="L368" s="53" t="n"/>
      <c r="M368" s="43" t="n"/>
      <c r="N368" s="43" t="n"/>
    </row>
    <row r="369" ht="30" customHeight="1">
      <c r="A369" s="45" t="n">
        <v>348</v>
      </c>
      <c r="B369" s="45" t="inlineStr">
        <is>
          <t>HH080754</t>
        </is>
      </c>
      <c r="C369" s="45" t="inlineStr">
        <is>
          <t>Ron bộ 4D75-V1200 sợi tổng hợp - MASAKO</t>
        </is>
      </c>
      <c r="D369" s="61" t="n"/>
      <c r="E369" s="45" t="n"/>
      <c r="F369" s="45" t="inlineStr">
        <is>
          <t>MASAKO</t>
        </is>
      </c>
      <c r="G369" s="45" t="inlineStr">
        <is>
          <t>Bộ</t>
        </is>
      </c>
      <c r="H369" s="54" t="n"/>
      <c r="I369" s="147" t="n">
        <v>600000</v>
      </c>
      <c r="J369" s="147" t="n">
        <v>650000</v>
      </c>
      <c r="K369" s="147" t="n">
        <v>700000</v>
      </c>
      <c r="L369" s="54" t="n"/>
      <c r="M369" s="45" t="n"/>
      <c r="N369" s="45" t="n"/>
    </row>
    <row r="370" ht="30" customHeight="1">
      <c r="A370" s="43" t="n">
        <v>349</v>
      </c>
      <c r="B370" s="43" t="inlineStr">
        <is>
          <t>HH078278</t>
        </is>
      </c>
      <c r="C370" s="43" t="inlineStr">
        <is>
          <t>Ron bộ 4D76 / V1305/ V1405 graphite - NICE IN</t>
        </is>
      </c>
      <c r="D370" s="61" t="inlineStr">
        <is>
          <t>76</t>
        </is>
      </c>
      <c r="E370" s="43" t="n"/>
      <c r="F370" s="43" t="inlineStr">
        <is>
          <t>NICE IN</t>
        </is>
      </c>
      <c r="G370" s="43" t="inlineStr">
        <is>
          <t>Bộ</t>
        </is>
      </c>
      <c r="H370" s="53" t="n"/>
      <c r="I370" s="147" t="n">
        <v>690000</v>
      </c>
      <c r="J370" s="147" t="n">
        <v>740000</v>
      </c>
      <c r="K370" s="147" t="n">
        <v>790000</v>
      </c>
      <c r="L370" s="53" t="n"/>
      <c r="M370" s="43" t="n"/>
      <c r="N370" s="43" t="n"/>
    </row>
    <row r="371" ht="30" customHeight="1">
      <c r="A371" s="45" t="n">
        <v>350</v>
      </c>
      <c r="B371" s="45" t="inlineStr">
        <is>
          <t>HH081962</t>
        </is>
      </c>
      <c r="C371" s="45" t="inlineStr">
        <is>
          <t>Ron bộ 4D76 / V1502 /L2000-Giấy-Pacific</t>
        </is>
      </c>
      <c r="D371" s="61" t="inlineStr">
        <is>
          <t>76</t>
        </is>
      </c>
      <c r="E371" s="45" t="n"/>
      <c r="F371" s="45" t="n"/>
      <c r="G371" s="45" t="inlineStr">
        <is>
          <t>Bộ</t>
        </is>
      </c>
      <c r="H371" s="54" t="n"/>
      <c r="I371" s="54" t="n"/>
      <c r="J371" s="54" t="n"/>
      <c r="K371" s="54" t="n"/>
      <c r="L371" s="54" t="n"/>
      <c r="M371" s="45" t="n"/>
      <c r="N371" s="45" t="n"/>
    </row>
    <row r="372" ht="30" customHeight="1">
      <c r="A372" s="43" t="n">
        <v>351</v>
      </c>
      <c r="B372" s="43" t="inlineStr">
        <is>
          <t>HH082335</t>
        </is>
      </c>
      <c r="C372" s="43" t="inlineStr">
        <is>
          <t>Ron bộ 4D76 / V1502 graphite - MASAKO</t>
        </is>
      </c>
      <c r="D372" s="61" t="inlineStr">
        <is>
          <t>76</t>
        </is>
      </c>
      <c r="E372" s="43" t="n"/>
      <c r="F372" s="43" t="inlineStr">
        <is>
          <t>MASAKO</t>
        </is>
      </c>
      <c r="G372" s="43" t="inlineStr">
        <is>
          <t>Bộ</t>
        </is>
      </c>
      <c r="H372" s="53" t="n"/>
      <c r="I372" s="53" t="n"/>
      <c r="J372" s="53" t="n"/>
      <c r="K372" s="53" t="n"/>
      <c r="L372" s="53" t="n"/>
      <c r="M372" s="43" t="n"/>
      <c r="N372" s="43" t="n"/>
    </row>
    <row r="373" ht="30" customHeight="1">
      <c r="A373" s="45" t="n">
        <v>352</v>
      </c>
      <c r="B373" s="45" t="inlineStr">
        <is>
          <t>HH076824</t>
        </is>
      </c>
      <c r="C373" s="45" t="inlineStr">
        <is>
          <t>Ron bộ 4D82/ V1702 amiang - MASAKO</t>
        </is>
      </c>
      <c r="D373" s="61" t="inlineStr">
        <is>
          <t>82</t>
        </is>
      </c>
      <c r="E373" s="45" t="n"/>
      <c r="F373" s="45" t="inlineStr">
        <is>
          <t>MASAKO</t>
        </is>
      </c>
      <c r="G373" s="45" t="inlineStr">
        <is>
          <t>Bộ</t>
        </is>
      </c>
      <c r="H373" s="54" t="n"/>
      <c r="I373" s="147" t="n">
        <v>600000</v>
      </c>
      <c r="J373" s="147" t="n">
        <v>650000</v>
      </c>
      <c r="K373" s="147" t="n">
        <v>700000</v>
      </c>
      <c r="L373" s="54" t="n"/>
      <c r="M373" s="45" t="n"/>
      <c r="N373" s="45" t="n"/>
    </row>
    <row r="374" ht="30" customHeight="1">
      <c r="A374" s="43" t="n">
        <v>353</v>
      </c>
      <c r="B374" s="43" t="inlineStr">
        <is>
          <t>HH080443</t>
        </is>
      </c>
      <c r="C374" s="43" t="inlineStr">
        <is>
          <t>Ron bộ 4D83-V2003 Graphite - MASAKO</t>
        </is>
      </c>
      <c r="D374" s="61" t="inlineStr">
        <is>
          <t>83</t>
        </is>
      </c>
      <c r="E374" s="43" t="n"/>
      <c r="F374" s="43" t="inlineStr">
        <is>
          <t>MASAKO</t>
        </is>
      </c>
      <c r="G374" s="43" t="inlineStr">
        <is>
          <t>Bộ</t>
        </is>
      </c>
      <c r="H374" s="53" t="n"/>
      <c r="I374" s="147" t="n">
        <v>600000</v>
      </c>
      <c r="J374" s="147" t="n">
        <v>650000</v>
      </c>
      <c r="K374" s="147" t="n">
        <v>700000</v>
      </c>
      <c r="L374" s="53" t="n"/>
      <c r="M374" s="43" t="n"/>
      <c r="N374" s="43" t="n"/>
    </row>
    <row r="375" ht="30" customHeight="1">
      <c r="A375" s="45" t="n">
        <v>354</v>
      </c>
      <c r="B375" s="45" t="inlineStr">
        <is>
          <t>HH078066</t>
        </is>
      </c>
      <c r="C375" s="45" t="inlineStr">
        <is>
          <t>Ron bộ 4D84-1 / 4D84-2 Amiang - DF</t>
        </is>
      </c>
      <c r="D375" s="61" t="inlineStr">
        <is>
          <t>84</t>
        </is>
      </c>
      <c r="E375" s="45" t="n"/>
      <c r="F375" s="45" t="inlineStr">
        <is>
          <t>DF</t>
        </is>
      </c>
      <c r="G375" s="45" t="inlineStr">
        <is>
          <t>Bộ</t>
        </is>
      </c>
      <c r="H375" s="54" t="n"/>
      <c r="I375" s="147" t="n">
        <v>430000</v>
      </c>
      <c r="J375" s="147" t="n">
        <v>450000</v>
      </c>
      <c r="K375" s="147" t="n">
        <v>500000</v>
      </c>
      <c r="L375" s="54" t="n"/>
      <c r="M375" s="45" t="n"/>
      <c r="N375" s="45" t="n"/>
    </row>
    <row r="376" ht="30" customHeight="1">
      <c r="A376" s="43" t="n">
        <v>355</v>
      </c>
      <c r="B376" s="43" t="inlineStr">
        <is>
          <t>HH076825</t>
        </is>
      </c>
      <c r="C376" s="43" t="inlineStr">
        <is>
          <t>Ron bộ 4D85/V1902 amiang - MASAKO</t>
        </is>
      </c>
      <c r="D376" s="61" t="inlineStr">
        <is>
          <t>85</t>
        </is>
      </c>
      <c r="E376" s="43" t="n"/>
      <c r="F376" s="43" t="inlineStr">
        <is>
          <t>MASAKO</t>
        </is>
      </c>
      <c r="G376" s="43" t="inlineStr">
        <is>
          <t>Bộ</t>
        </is>
      </c>
      <c r="H376" s="53" t="n"/>
      <c r="I376" s="147" t="n">
        <v>600000</v>
      </c>
      <c r="J376" s="147" t="n">
        <v>650000</v>
      </c>
      <c r="K376" s="147" t="n">
        <v>700000</v>
      </c>
      <c r="L376" s="53" t="n"/>
      <c r="M376" s="43" t="n"/>
      <c r="N376" s="43" t="n"/>
    </row>
    <row r="377" ht="30" customHeight="1">
      <c r="A377" s="45" t="n">
        <v>356</v>
      </c>
      <c r="B377" s="45" t="inlineStr">
        <is>
          <t>HH076515</t>
        </is>
      </c>
      <c r="C377" s="45" t="inlineStr">
        <is>
          <t>Ron bộ 4D92 (xe ủi), amiang - DF</t>
        </is>
      </c>
      <c r="D377" s="61" t="inlineStr">
        <is>
          <t>92</t>
        </is>
      </c>
      <c r="E377" s="45" t="n"/>
      <c r="F377" s="45" t="inlineStr">
        <is>
          <t>DF</t>
        </is>
      </c>
      <c r="G377" s="45" t="inlineStr">
        <is>
          <t>Bộ</t>
        </is>
      </c>
      <c r="H377" s="54" t="n"/>
      <c r="I377" s="147" t="n">
        <v>600000</v>
      </c>
      <c r="J377" s="147" t="n">
        <v>650000</v>
      </c>
      <c r="K377" s="147" t="n">
        <v>700000</v>
      </c>
      <c r="L377" s="54" t="n"/>
      <c r="M377" s="45" t="n"/>
      <c r="N377" s="45" t="n"/>
    </row>
    <row r="378" ht="30" customHeight="1">
      <c r="A378" s="43" t="n">
        <v>357</v>
      </c>
      <c r="B378" s="43" t="inlineStr">
        <is>
          <t>HH081490</t>
        </is>
      </c>
      <c r="C378" s="43" t="inlineStr">
        <is>
          <t>Ron bộ 4D94E/ 4TNE94 (amiang) - DF</t>
        </is>
      </c>
      <c r="D378" s="61" t="inlineStr">
        <is>
          <t>94</t>
        </is>
      </c>
      <c r="E378" s="43" t="n"/>
      <c r="F378" s="43" t="inlineStr">
        <is>
          <t>DF</t>
        </is>
      </c>
      <c r="G378" s="43" t="inlineStr">
        <is>
          <t>Bộ</t>
        </is>
      </c>
      <c r="H378" s="53" t="n"/>
      <c r="I378" s="147" t="n">
        <v>460000</v>
      </c>
      <c r="J378" s="147" t="n">
        <v>490000</v>
      </c>
      <c r="K378" s="147" t="n">
        <v>520000</v>
      </c>
      <c r="L378" s="53" t="n"/>
      <c r="M378" s="43" t="n"/>
      <c r="N378" s="43" t="n"/>
    </row>
    <row r="379" ht="30" customHeight="1">
      <c r="A379" s="45" t="n">
        <v>358</v>
      </c>
      <c r="B379" s="45" t="inlineStr">
        <is>
          <t>HH076541</t>
        </is>
      </c>
      <c r="C379" s="45" t="inlineStr">
        <is>
          <t>Ron bộ 4D95 / S4D95 thép Inox - NICE IN</t>
        </is>
      </c>
      <c r="D379" s="61" t="inlineStr">
        <is>
          <t>95</t>
        </is>
      </c>
      <c r="E379" s="45" t="n"/>
      <c r="F379" s="45" t="inlineStr">
        <is>
          <t>NICE IN</t>
        </is>
      </c>
      <c r="G379" s="45" t="inlineStr">
        <is>
          <t>Bộ</t>
        </is>
      </c>
      <c r="H379" s="54" t="n"/>
      <c r="I379" s="147" t="n">
        <v>650000</v>
      </c>
      <c r="J379" s="147" t="n">
        <v>690000</v>
      </c>
      <c r="K379" s="147" t="n">
        <v>730000</v>
      </c>
      <c r="L379" s="54" t="n"/>
      <c r="M379" s="45" t="n"/>
      <c r="N379" s="45" t="n"/>
    </row>
    <row r="380" ht="30" customHeight="1">
      <c r="A380" s="43" t="n">
        <v>359</v>
      </c>
      <c r="B380" s="43" t="inlineStr">
        <is>
          <t>HH073561</t>
        </is>
      </c>
      <c r="C380" s="43" t="inlineStr">
        <is>
          <t>Ron bộ 4DQ5 - PACIFIC</t>
        </is>
      </c>
      <c r="D380" s="61" t="inlineStr">
        <is>
          <t>84</t>
        </is>
      </c>
      <c r="E380" s="43" t="n"/>
      <c r="F380" s="43" t="inlineStr">
        <is>
          <t>PACIFIC</t>
        </is>
      </c>
      <c r="G380" s="43" t="inlineStr">
        <is>
          <t>Bộ</t>
        </is>
      </c>
      <c r="H380" s="53" t="n"/>
      <c r="I380" s="53" t="n"/>
      <c r="J380" s="53" t="n"/>
      <c r="K380" s="53" t="n"/>
      <c r="L380" s="53" t="n"/>
      <c r="M380" s="43" t="n"/>
      <c r="N380" s="43" t="n"/>
    </row>
    <row r="381" ht="30" customHeight="1">
      <c r="A381" s="45" t="n">
        <v>360</v>
      </c>
      <c r="B381" s="45" t="inlineStr">
        <is>
          <t>HH071190</t>
        </is>
      </c>
      <c r="C381" s="45" t="inlineStr">
        <is>
          <t>Ron bộ 4DR5 - CGP/ REISSE</t>
        </is>
      </c>
      <c r="D381" s="61" t="inlineStr">
        <is>
          <t>92</t>
        </is>
      </c>
      <c r="E381" s="45" t="n"/>
      <c r="F381" s="45" t="inlineStr">
        <is>
          <t>CGP/ REISSE</t>
        </is>
      </c>
      <c r="G381" s="45" t="inlineStr">
        <is>
          <t>Bộ</t>
        </is>
      </c>
      <c r="H381" s="54" t="n"/>
      <c r="I381" s="54" t="n"/>
      <c r="J381" s="54" t="n"/>
      <c r="K381" s="54" t="n"/>
      <c r="L381" s="54" t="n"/>
      <c r="M381" s="45" t="n"/>
      <c r="N381" s="45" t="n"/>
    </row>
    <row r="382" ht="30" customHeight="1">
      <c r="A382" s="43" t="n">
        <v>361</v>
      </c>
      <c r="B382" s="43" t="inlineStr">
        <is>
          <t>HH079657</t>
        </is>
      </c>
      <c r="C382" s="43" t="inlineStr">
        <is>
          <t>Ron bộ 4DR5 amiang - DF</t>
        </is>
      </c>
      <c r="D382" s="61" t="inlineStr">
        <is>
          <t>92</t>
        </is>
      </c>
      <c r="E382" s="43" t="n"/>
      <c r="F382" s="43" t="inlineStr">
        <is>
          <t>DF</t>
        </is>
      </c>
      <c r="G382" s="43" t="inlineStr">
        <is>
          <t>Bộ</t>
        </is>
      </c>
      <c r="H382" s="53" t="n"/>
      <c r="I382" s="147" t="n">
        <v>330000</v>
      </c>
      <c r="J382" s="147" t="n">
        <v>350000</v>
      </c>
      <c r="K382" s="147" t="n">
        <v>400000</v>
      </c>
      <c r="L382" s="53" t="n"/>
      <c r="M382" s="43" t="n"/>
      <c r="N382" s="43" t="n"/>
    </row>
    <row r="383" ht="30" customHeight="1">
      <c r="A383" s="45" t="n">
        <v>362</v>
      </c>
      <c r="B383" s="45" t="inlineStr">
        <is>
          <t>HH071961</t>
        </is>
      </c>
      <c r="C383" s="45" t="inlineStr">
        <is>
          <t>Ron bộ 4HE1-T (S) catte 2 tầng - WTA</t>
        </is>
      </c>
      <c r="D383" s="61" t="n"/>
      <c r="E383" s="45" t="n"/>
      <c r="F383" s="45" t="inlineStr">
        <is>
          <t>WTA</t>
        </is>
      </c>
      <c r="G383" s="45" t="inlineStr">
        <is>
          <t>Bộ</t>
        </is>
      </c>
      <c r="H383" s="54" t="n"/>
      <c r="I383" s="54" t="n"/>
      <c r="J383" s="54" t="n"/>
      <c r="K383" s="54" t="n"/>
      <c r="L383" s="54" t="n"/>
      <c r="M383" s="45" t="n"/>
      <c r="N383" s="45" t="n"/>
    </row>
    <row r="384" ht="30" customHeight="1">
      <c r="A384" s="43" t="n">
        <v>363</v>
      </c>
      <c r="B384" s="43" t="inlineStr">
        <is>
          <t>HH070777</t>
        </is>
      </c>
      <c r="C384" s="43" t="inlineStr">
        <is>
          <t>Ron bộ 4HF1 (S) thun cò 15 lỗ - CGP</t>
        </is>
      </c>
      <c r="D384" s="61" t="inlineStr">
        <is>
          <t>112</t>
        </is>
      </c>
      <c r="E384" s="43" t="n"/>
      <c r="F384" s="43" t="inlineStr">
        <is>
          <t>CGP</t>
        </is>
      </c>
      <c r="G384" s="43" t="inlineStr">
        <is>
          <t>Bộ</t>
        </is>
      </c>
      <c r="H384" s="53" t="n"/>
      <c r="I384" s="53" t="n"/>
      <c r="J384" s="53" t="n"/>
      <c r="K384" s="53" t="n"/>
      <c r="L384" s="53" t="n"/>
      <c r="M384" s="43" t="n"/>
      <c r="N384" s="43" t="n"/>
    </row>
    <row r="385" ht="30" customHeight="1">
      <c r="A385" s="45" t="n">
        <v>364</v>
      </c>
      <c r="B385" s="45" t="inlineStr">
        <is>
          <t>HH076555</t>
        </is>
      </c>
      <c r="C385" s="45" t="inlineStr">
        <is>
          <t>Ron bộ 4HF1 New Thép (thun cò 8 lỗ) - MASAKO</t>
        </is>
      </c>
      <c r="D385" s="61" t="inlineStr">
        <is>
          <t>112</t>
        </is>
      </c>
      <c r="E385" s="45" t="n"/>
      <c r="F385" s="45" t="inlineStr">
        <is>
          <t>MASAKO</t>
        </is>
      </c>
      <c r="G385" s="45" t="inlineStr">
        <is>
          <t>Bộ</t>
        </is>
      </c>
      <c r="H385" s="54" t="n"/>
      <c r="I385" s="147" t="n">
        <v>560000</v>
      </c>
      <c r="J385" s="147" t="n">
        <v>600000</v>
      </c>
      <c r="K385" s="147" t="n">
        <v>640000</v>
      </c>
      <c r="L385" s="54" t="n"/>
      <c r="M385" s="45" t="n"/>
      <c r="N385" s="45" t="n"/>
    </row>
    <row r="386" ht="30" customHeight="1">
      <c r="A386" s="43" t="n">
        <v>365</v>
      </c>
      <c r="B386" s="43" t="inlineStr">
        <is>
          <t>HH082469</t>
        </is>
      </c>
      <c r="C386" s="43" t="inlineStr">
        <is>
          <t>Ron bộ 4HF1 Old Thép (thun cò 15 lỗ) - DF</t>
        </is>
      </c>
      <c r="D386" s="61" t="inlineStr">
        <is>
          <t>112</t>
        </is>
      </c>
      <c r="E386" s="43" t="n"/>
      <c r="F386" s="43" t="inlineStr">
        <is>
          <t>DF</t>
        </is>
      </c>
      <c r="G386" s="43" t="inlineStr">
        <is>
          <t>Bộ</t>
        </is>
      </c>
      <c r="H386" s="53" t="n"/>
      <c r="I386" s="147" t="n">
        <v>650000</v>
      </c>
      <c r="J386" s="147" t="n">
        <v>690000</v>
      </c>
      <c r="K386" s="147" t="n">
        <v>740000</v>
      </c>
      <c r="L386" s="53" t="n"/>
      <c r="M386" s="43" t="n"/>
      <c r="N386" s="43" t="n"/>
    </row>
    <row r="387" ht="30" customHeight="1">
      <c r="A387" s="45" t="n">
        <v>366</v>
      </c>
      <c r="B387" s="45" t="inlineStr">
        <is>
          <t>HH076556</t>
        </is>
      </c>
      <c r="C387" s="45" t="inlineStr">
        <is>
          <t>Ron bộ 4HF1 Old Thép (thun cò 15 lỗ) - MASAKO</t>
        </is>
      </c>
      <c r="D387" s="61" t="inlineStr">
        <is>
          <t>112</t>
        </is>
      </c>
      <c r="E387" s="45" t="n"/>
      <c r="F387" s="45" t="inlineStr">
        <is>
          <t>MASAKO</t>
        </is>
      </c>
      <c r="G387" s="45" t="inlineStr">
        <is>
          <t>Bộ</t>
        </is>
      </c>
      <c r="H387" s="54" t="n"/>
      <c r="I387" s="147" t="n">
        <v>560000</v>
      </c>
      <c r="J387" s="147" t="n">
        <v>600000</v>
      </c>
      <c r="K387" s="147" t="n">
        <v>640000</v>
      </c>
      <c r="L387" s="54" t="n"/>
      <c r="M387" s="45" t="n"/>
      <c r="N387" s="45" t="n"/>
    </row>
    <row r="388" ht="30" customHeight="1">
      <c r="A388" s="43" t="n">
        <v>367</v>
      </c>
      <c r="B388" s="43" t="inlineStr">
        <is>
          <t>HH076823</t>
        </is>
      </c>
      <c r="C388" s="43" t="inlineStr">
        <is>
          <t>Ron bộ 4HK1 (đời cơ) - thép - NICE IN</t>
        </is>
      </c>
      <c r="D388" s="61" t="n"/>
      <c r="E388" s="43" t="n"/>
      <c r="F388" s="43" t="inlineStr">
        <is>
          <t>NICE IN</t>
        </is>
      </c>
      <c r="G388" s="43" t="inlineStr">
        <is>
          <t>Bộ</t>
        </is>
      </c>
      <c r="H388" s="53" t="n"/>
      <c r="I388" s="147" t="n">
        <v>1200000</v>
      </c>
      <c r="J388" s="147" t="n">
        <v>1300000</v>
      </c>
      <c r="K388" s="147" t="n">
        <v>1400000</v>
      </c>
      <c r="L388" s="53" t="n"/>
      <c r="M388" s="43" t="n"/>
      <c r="N388" s="43" t="n"/>
    </row>
    <row r="389" ht="30" customHeight="1">
      <c r="A389" s="45" t="n">
        <v>368</v>
      </c>
      <c r="B389" s="45" t="inlineStr">
        <is>
          <t>HH072736</t>
        </is>
      </c>
      <c r="C389" s="45" t="inlineStr">
        <is>
          <t>Ron bộ 4HK1 (đời điện) - thép - DF</t>
        </is>
      </c>
      <c r="D389" s="61" t="n"/>
      <c r="E389" s="45" t="n"/>
      <c r="F389" s="45" t="inlineStr">
        <is>
          <t>DF</t>
        </is>
      </c>
      <c r="G389" s="45" t="inlineStr">
        <is>
          <t>Bộ</t>
        </is>
      </c>
      <c r="H389" s="54" t="n"/>
      <c r="I389" s="147" t="n">
        <v>1300000</v>
      </c>
      <c r="J389" s="147" t="n">
        <v>1400000</v>
      </c>
      <c r="K389" s="147" t="n">
        <v>1500000</v>
      </c>
      <c r="L389" s="54" t="n"/>
      <c r="M389" s="45" t="n"/>
      <c r="N389" s="45" t="n"/>
    </row>
    <row r="390" ht="30" customHeight="1">
      <c r="A390" s="43" t="n">
        <v>369</v>
      </c>
      <c r="B390" s="43" t="inlineStr">
        <is>
          <t>HH080398</t>
        </is>
      </c>
      <c r="C390" s="43" t="inlineStr">
        <is>
          <t>Ron bộ 4HL1 - CGP</t>
        </is>
      </c>
      <c r="D390" s="61" t="inlineStr">
        <is>
          <t>115</t>
        </is>
      </c>
      <c r="E390" s="43" t="n"/>
      <c r="F390" s="43" t="inlineStr">
        <is>
          <t>CGP</t>
        </is>
      </c>
      <c r="G390" s="43" t="inlineStr">
        <is>
          <t>Bộ</t>
        </is>
      </c>
      <c r="H390" s="53" t="n"/>
      <c r="I390" s="53" t="n"/>
      <c r="J390" s="53" t="n"/>
      <c r="K390" s="53" t="n"/>
      <c r="L390" s="53" t="n"/>
      <c r="M390" s="43" t="n"/>
      <c r="N390" s="43" t="n"/>
    </row>
    <row r="391" ht="30" customHeight="1">
      <c r="A391" s="45" t="n">
        <v>370</v>
      </c>
      <c r="B391" s="45" t="inlineStr">
        <is>
          <t>HH072413</t>
        </is>
      </c>
      <c r="C391" s="45" t="inlineStr">
        <is>
          <t>Ron bộ 4JC1 / D201  (S) - PACIFIC</t>
        </is>
      </c>
      <c r="D391" s="61" t="inlineStr">
        <is>
          <t>88</t>
        </is>
      </c>
      <c r="E391" s="45" t="n"/>
      <c r="F391" s="45" t="inlineStr">
        <is>
          <t>PACIFIC</t>
        </is>
      </c>
      <c r="G391" s="45" t="inlineStr">
        <is>
          <t>Bộ</t>
        </is>
      </c>
      <c r="H391" s="54" t="n"/>
      <c r="I391" s="54" t="n"/>
      <c r="J391" s="54" t="n"/>
      <c r="K391" s="54" t="n"/>
      <c r="L391" s="54" t="n"/>
      <c r="M391" s="45" t="n"/>
      <c r="N391" s="45" t="n"/>
    </row>
    <row r="392" ht="30" customHeight="1">
      <c r="A392" s="43" t="n">
        <v>371</v>
      </c>
      <c r="B392" s="43" t="inlineStr">
        <is>
          <t>HH082462</t>
        </is>
      </c>
      <c r="C392" s="43" t="inlineStr">
        <is>
          <t>Ron bộ 4JC1 / D201  thép - DF</t>
        </is>
      </c>
      <c r="D392" s="61" t="inlineStr">
        <is>
          <t>88</t>
        </is>
      </c>
      <c r="E392" s="43" t="n"/>
      <c r="F392" s="43" t="inlineStr">
        <is>
          <t>DF</t>
        </is>
      </c>
      <c r="G392" s="43" t="inlineStr">
        <is>
          <t>Bộ</t>
        </is>
      </c>
      <c r="H392" s="53" t="n"/>
      <c r="I392" s="147" t="n">
        <v>520000</v>
      </c>
      <c r="J392" s="147" t="n">
        <v>540000</v>
      </c>
      <c r="K392" s="147" t="n">
        <v>580000</v>
      </c>
      <c r="L392" s="53" t="n"/>
      <c r="M392" s="43" t="n"/>
      <c r="N392" s="43" t="n"/>
    </row>
    <row r="393" ht="30" customHeight="1">
      <c r="A393" s="45" t="n">
        <v>372</v>
      </c>
      <c r="B393" s="45" t="inlineStr">
        <is>
          <t>HH074988</t>
        </is>
      </c>
      <c r="C393" s="45" t="inlineStr">
        <is>
          <t>Ron bộ 4JE1 - CADA</t>
        </is>
      </c>
      <c r="D393" s="61" t="n"/>
      <c r="E393" s="45" t="n"/>
      <c r="F393" s="45" t="inlineStr">
        <is>
          <t>CADA</t>
        </is>
      </c>
      <c r="G393" s="45" t="inlineStr">
        <is>
          <t>Bộ</t>
        </is>
      </c>
      <c r="H393" s="54" t="n"/>
      <c r="I393" s="54" t="n"/>
      <c r="J393" s="54" t="n"/>
      <c r="K393" s="54" t="n"/>
      <c r="L393" s="54" t="n"/>
      <c r="M393" s="45" t="n"/>
      <c r="N393" s="45" t="n"/>
    </row>
    <row r="394" ht="30" customHeight="1">
      <c r="A394" s="43" t="n">
        <v>373</v>
      </c>
      <c r="B394" s="43" t="inlineStr">
        <is>
          <t>HH076928</t>
        </is>
      </c>
      <c r="C394" s="43" t="inlineStr">
        <is>
          <t>Ron bộ 4JH1 - PACIFIC</t>
        </is>
      </c>
      <c r="D394" s="61" t="inlineStr">
        <is>
          <t>95.4</t>
        </is>
      </c>
      <c r="E394" s="43" t="n"/>
      <c r="F394" s="43" t="inlineStr">
        <is>
          <t>PACIFIC</t>
        </is>
      </c>
      <c r="G394" s="43" t="inlineStr">
        <is>
          <t>Bộ</t>
        </is>
      </c>
      <c r="H394" s="53" t="n"/>
      <c r="I394" s="53" t="n"/>
      <c r="J394" s="53" t="n"/>
      <c r="K394" s="53" t="n"/>
      <c r="L394" s="53" t="n"/>
      <c r="M394" s="43" t="n"/>
      <c r="N394" s="43" t="n"/>
    </row>
    <row r="395" ht="30" customHeight="1">
      <c r="A395" s="45" t="n">
        <v>374</v>
      </c>
      <c r="B395" s="45" t="inlineStr">
        <is>
          <t>HH081489</t>
        </is>
      </c>
      <c r="C395" s="45" t="inlineStr">
        <is>
          <t>Ron bộ 4JJ1-T (Thép, phớt béc 60, phớt đầu 50-68 lò xo, phớt sau 95-118 trà) - DF</t>
        </is>
      </c>
      <c r="D395" s="61" t="inlineStr">
        <is>
          <t>95.4</t>
        </is>
      </c>
      <c r="E395" s="45" t="n"/>
      <c r="F395" s="45" t="inlineStr">
        <is>
          <t>DF</t>
        </is>
      </c>
      <c r="G395" s="45" t="inlineStr">
        <is>
          <t>Bộ</t>
        </is>
      </c>
      <c r="H395" s="54" t="n"/>
      <c r="I395" s="147" t="n">
        <v>830000</v>
      </c>
      <c r="J395" s="147" t="n">
        <v>870000</v>
      </c>
      <c r="K395" s="147" t="n">
        <v>940000</v>
      </c>
      <c r="L395" s="54" t="n"/>
      <c r="M395" s="45" t="n"/>
      <c r="N395" s="45" t="n"/>
    </row>
    <row r="396" ht="30" customHeight="1">
      <c r="A396" s="43" t="n">
        <v>375</v>
      </c>
      <c r="B396" s="43" t="inlineStr">
        <is>
          <t>HH077052</t>
        </is>
      </c>
      <c r="C396" s="43" t="inlineStr">
        <is>
          <t>Ron bộ 4LB1 Amiang (khác thun cò 4LC1) - MASAKO</t>
        </is>
      </c>
      <c r="D396" s="61" t="inlineStr">
        <is>
          <t>77.4</t>
        </is>
      </c>
      <c r="E396" s="43" t="n"/>
      <c r="F396" s="43" t="inlineStr">
        <is>
          <t>MASAKO</t>
        </is>
      </c>
      <c r="G396" s="43" t="inlineStr">
        <is>
          <t>Bộ</t>
        </is>
      </c>
      <c r="H396" s="53" t="n"/>
      <c r="I396" s="147" t="n">
        <v>410000</v>
      </c>
      <c r="J396" s="147" t="n">
        <v>440000</v>
      </c>
      <c r="K396" s="147" t="n">
        <v>470000</v>
      </c>
      <c r="L396" s="53" t="n"/>
      <c r="M396" s="43" t="n"/>
      <c r="N396" s="43" t="n"/>
    </row>
    <row r="397" ht="30" customHeight="1">
      <c r="A397" s="45" t="n">
        <v>376</v>
      </c>
      <c r="B397" s="45" t="inlineStr">
        <is>
          <t>HH076558</t>
        </is>
      </c>
      <c r="C397" s="45" t="inlineStr">
        <is>
          <t>Ron bộ 4LD1 thép Inox - MASAKO</t>
        </is>
      </c>
      <c r="D397" s="61" t="n"/>
      <c r="E397" s="45" t="n"/>
      <c r="F397" s="45" t="inlineStr">
        <is>
          <t>MASAKO</t>
        </is>
      </c>
      <c r="G397" s="45" t="inlineStr">
        <is>
          <t>Bộ</t>
        </is>
      </c>
      <c r="H397" s="54" t="n"/>
      <c r="I397" s="147" t="n">
        <v>650000</v>
      </c>
      <c r="J397" s="147" t="n">
        <v>690000</v>
      </c>
      <c r="K397" s="147" t="n">
        <v>730000</v>
      </c>
      <c r="L397" s="54" t="n"/>
      <c r="M397" s="45" t="n"/>
      <c r="N397" s="45" t="n"/>
    </row>
    <row r="398" ht="30" customHeight="1">
      <c r="A398" s="43" t="n">
        <v>377</v>
      </c>
      <c r="B398" s="43" t="inlineStr">
        <is>
          <t>HH073656</t>
        </is>
      </c>
      <c r="C398" s="43" t="inlineStr">
        <is>
          <t>Ron bộ 4LE1 (S) - CADA</t>
        </is>
      </c>
      <c r="D398" s="61" t="inlineStr">
        <is>
          <t>85</t>
        </is>
      </c>
      <c r="E398" s="43" t="n"/>
      <c r="F398" s="43" t="inlineStr">
        <is>
          <t>CADA</t>
        </is>
      </c>
      <c r="G398" s="43" t="inlineStr">
        <is>
          <t>Cái</t>
        </is>
      </c>
      <c r="H398" s="53" t="n"/>
      <c r="I398" s="53" t="n"/>
      <c r="J398" s="53" t="n"/>
      <c r="K398" s="53" t="n"/>
      <c r="L398" s="53" t="n"/>
      <c r="M398" s="43" t="n"/>
      <c r="N398" s="43" t="n"/>
    </row>
    <row r="399" ht="30" customHeight="1">
      <c r="A399" s="45" t="n">
        <v>378</v>
      </c>
      <c r="B399" s="45" t="inlineStr">
        <is>
          <t>HH076552</t>
        </is>
      </c>
      <c r="C399" s="45" t="inlineStr">
        <is>
          <t>Ron bộ 4M40-T amiang - MASAKO</t>
        </is>
      </c>
      <c r="D399" s="61" t="inlineStr">
        <is>
          <t>95</t>
        </is>
      </c>
      <c r="E399" s="45" t="n"/>
      <c r="F399" s="45" t="inlineStr">
        <is>
          <t>MASAKO</t>
        </is>
      </c>
      <c r="G399" s="45" t="inlineStr">
        <is>
          <t>Bộ</t>
        </is>
      </c>
      <c r="H399" s="54" t="n"/>
      <c r="I399" s="147" t="n">
        <v>460000</v>
      </c>
      <c r="J399" s="147" t="n">
        <v>490000</v>
      </c>
      <c r="K399" s="147" t="n">
        <v>520000</v>
      </c>
      <c r="L399" s="54" t="n"/>
      <c r="M399" s="45" t="n"/>
      <c r="N399" s="45" t="n"/>
    </row>
    <row r="400" ht="30" customHeight="1">
      <c r="A400" s="43" t="n">
        <v>379</v>
      </c>
      <c r="B400" s="43" t="inlineStr">
        <is>
          <t>HH082866</t>
        </is>
      </c>
      <c r="C400" s="43" t="inlineStr">
        <is>
          <t>Ron bộ 4M50 - Thép Inox - NICE IN</t>
        </is>
      </c>
      <c r="D400" s="61" t="n"/>
      <c r="E400" s="43" t="n"/>
      <c r="F400" s="43" t="inlineStr">
        <is>
          <t>NICE IN</t>
        </is>
      </c>
      <c r="G400" s="43" t="inlineStr">
        <is>
          <t>Bộ</t>
        </is>
      </c>
      <c r="H400" s="53" t="n"/>
      <c r="I400" s="147" t="n">
        <v>1500000</v>
      </c>
      <c r="J400" s="147" t="n">
        <v>1650000</v>
      </c>
      <c r="K400" s="147" t="n">
        <v>1750000</v>
      </c>
      <c r="L400" s="53" t="n"/>
      <c r="M400" s="43" t="n"/>
      <c r="N400" s="43" t="n"/>
    </row>
    <row r="401" ht="30" customHeight="1">
      <c r="A401" s="45" t="n">
        <v>380</v>
      </c>
      <c r="B401" s="45" t="inlineStr">
        <is>
          <t>HH082732</t>
        </is>
      </c>
      <c r="C401" s="45" t="inlineStr">
        <is>
          <t>Ron bộ 4M50-T - Thép Inox - NICE IN</t>
        </is>
      </c>
      <c r="D401" s="61" t="n"/>
      <c r="E401" s="45" t="n"/>
      <c r="F401" s="45" t="inlineStr">
        <is>
          <t>NICE IN</t>
        </is>
      </c>
      <c r="G401" s="45" t="inlineStr">
        <is>
          <t>Bộ</t>
        </is>
      </c>
      <c r="H401" s="54" t="n"/>
      <c r="I401" s="147" t="n">
        <v>1650000</v>
      </c>
      <c r="J401" s="147" t="n">
        <v>1750000</v>
      </c>
      <c r="K401" s="147" t="n">
        <v>1850000</v>
      </c>
      <c r="L401" s="54" t="n"/>
      <c r="M401" s="45" t="n"/>
      <c r="N401" s="45" t="n"/>
    </row>
    <row r="402" ht="30" customHeight="1">
      <c r="A402" s="43" t="n">
        <v>381</v>
      </c>
      <c r="B402" s="43" t="inlineStr">
        <is>
          <t>HH079663</t>
        </is>
      </c>
      <c r="C402" s="43" t="inlineStr">
        <is>
          <t>Ron bộ 4TNE106 thép - DF</t>
        </is>
      </c>
      <c r="D402" s="61" t="n"/>
      <c r="E402" s="43" t="n"/>
      <c r="F402" s="43" t="inlineStr">
        <is>
          <t>DF</t>
        </is>
      </c>
      <c r="G402" s="43" t="inlineStr">
        <is>
          <t>Bộ</t>
        </is>
      </c>
      <c r="H402" s="53" t="n"/>
      <c r="I402" s="147" t="n">
        <v>1200000</v>
      </c>
      <c r="J402" s="147" t="n">
        <v>1250000</v>
      </c>
      <c r="K402" s="147" t="n">
        <v>1300000</v>
      </c>
      <c r="L402" s="53" t="n"/>
      <c r="M402" s="43" t="n"/>
      <c r="N402" s="43" t="n"/>
    </row>
    <row r="403" ht="30" customHeight="1">
      <c r="A403" s="45" t="n">
        <v>382</v>
      </c>
      <c r="B403" s="45" t="inlineStr">
        <is>
          <t>HH082020</t>
        </is>
      </c>
      <c r="C403" s="45" t="inlineStr">
        <is>
          <t>Ron bộ 4TNE82 - graphite - MASAKO</t>
        </is>
      </c>
      <c r="D403" s="61" t="n"/>
      <c r="E403" s="45" t="n"/>
      <c r="F403" s="45" t="inlineStr">
        <is>
          <t>MASAKO</t>
        </is>
      </c>
      <c r="G403" s="45" t="inlineStr">
        <is>
          <t>Bộ</t>
        </is>
      </c>
      <c r="H403" s="54" t="n"/>
      <c r="I403" s="147" t="n">
        <v>380000</v>
      </c>
      <c r="J403" s="147" t="n">
        <v>400000</v>
      </c>
      <c r="K403" s="147" t="n">
        <v>420000</v>
      </c>
      <c r="L403" s="54" t="n"/>
      <c r="M403" s="45" t="n"/>
      <c r="N403" s="45" t="n"/>
    </row>
    <row r="404" ht="30" customHeight="1">
      <c r="A404" s="43" t="n">
        <v>383</v>
      </c>
      <c r="B404" s="43" t="inlineStr">
        <is>
          <t>HH080751</t>
        </is>
      </c>
      <c r="C404" s="43" t="inlineStr">
        <is>
          <t>Ron bộ 4TNE86 Thép Inox (4TNV86/ 4TN86) - MASAKO</t>
        </is>
      </c>
      <c r="D404" s="61" t="inlineStr">
        <is>
          <t>86</t>
        </is>
      </c>
      <c r="E404" s="43" t="n"/>
      <c r="F404" s="43" t="inlineStr">
        <is>
          <t>MASAKO</t>
        </is>
      </c>
      <c r="G404" s="43" t="inlineStr">
        <is>
          <t>Bộ</t>
        </is>
      </c>
      <c r="H404" s="53" t="n"/>
      <c r="I404" s="147" t="n">
        <v>630000</v>
      </c>
      <c r="J404" s="147" t="n">
        <v>670000</v>
      </c>
      <c r="K404" s="147" t="n">
        <v>710000</v>
      </c>
      <c r="L404" s="53" t="n"/>
      <c r="M404" s="43" t="n"/>
      <c r="N404" s="43" t="n"/>
    </row>
    <row r="405" ht="30" customHeight="1">
      <c r="A405" s="45" t="n">
        <v>384</v>
      </c>
      <c r="B405" s="45" t="inlineStr">
        <is>
          <t>HH070885</t>
        </is>
      </c>
      <c r="C405" s="45" t="inlineStr">
        <is>
          <t>Ron bộ 4TNE92/ 4D92E thép - DF</t>
        </is>
      </c>
      <c r="D405" s="61" t="inlineStr">
        <is>
          <t>92</t>
        </is>
      </c>
      <c r="E405" s="45" t="n"/>
      <c r="F405" s="45" t="inlineStr">
        <is>
          <t>DF</t>
        </is>
      </c>
      <c r="G405" s="45" t="inlineStr">
        <is>
          <t>Bộ</t>
        </is>
      </c>
      <c r="H405" s="54" t="n"/>
      <c r="I405" s="54" t="n"/>
      <c r="J405" s="54" t="n"/>
      <c r="K405" s="54" t="n"/>
      <c r="L405" s="54" t="n"/>
      <c r="M405" s="45" t="n"/>
      <c r="N405" s="45" t="n"/>
    </row>
    <row r="406" ht="30" customHeight="1">
      <c r="A406" s="43" t="n">
        <v>385</v>
      </c>
      <c r="B406" s="43" t="inlineStr">
        <is>
          <t>HH077051</t>
        </is>
      </c>
      <c r="C406" s="43" t="inlineStr">
        <is>
          <t>Ron bộ 4TNE92/4D92E Amiang - MASAKO</t>
        </is>
      </c>
      <c r="D406" s="61" t="inlineStr">
        <is>
          <t>92</t>
        </is>
      </c>
      <c r="E406" s="43" t="n"/>
      <c r="F406" s="43" t="inlineStr">
        <is>
          <t>MASAKO</t>
        </is>
      </c>
      <c r="G406" s="43" t="inlineStr">
        <is>
          <t>Bộ</t>
        </is>
      </c>
      <c r="H406" s="53" t="n"/>
      <c r="I406" s="147" t="n">
        <v>350000</v>
      </c>
      <c r="J406" s="147" t="n">
        <v>400000</v>
      </c>
      <c r="K406" s="147" t="n">
        <v>450000</v>
      </c>
      <c r="L406" s="53" t="n"/>
      <c r="M406" s="43" t="n"/>
      <c r="N406" s="43" t="n"/>
    </row>
    <row r="407" ht="30" customHeight="1">
      <c r="A407" s="45" t="n">
        <v>386</v>
      </c>
      <c r="B407" s="45" t="inlineStr">
        <is>
          <t>HH076821</t>
        </is>
      </c>
      <c r="C407" s="45" t="inlineStr">
        <is>
          <t>Ron bộ 4TNE94 (lắp lẫn 4D94E) thép Inox - MASAKO</t>
        </is>
      </c>
      <c r="D407" s="61" t="inlineStr">
        <is>
          <t>94</t>
        </is>
      </c>
      <c r="E407" s="45" t="n"/>
      <c r="F407" s="45" t="inlineStr">
        <is>
          <t>MASAKO</t>
        </is>
      </c>
      <c r="G407" s="45" t="inlineStr">
        <is>
          <t>Bộ</t>
        </is>
      </c>
      <c r="H407" s="54" t="n"/>
      <c r="I407" s="147" t="n">
        <v>450000</v>
      </c>
      <c r="J407" s="147" t="n">
        <v>500000</v>
      </c>
      <c r="K407" s="147" t="n">
        <v>550000</v>
      </c>
      <c r="L407" s="54" t="n"/>
      <c r="M407" s="45" t="n"/>
      <c r="N407" s="45" t="n"/>
    </row>
    <row r="408" ht="30" customHeight="1">
      <c r="A408" s="43" t="n">
        <v>387</v>
      </c>
      <c r="B408" s="43" t="inlineStr">
        <is>
          <t>HH00751</t>
        </is>
      </c>
      <c r="C408" s="43" t="inlineStr">
        <is>
          <t>Ron bộ 4TNE94/ 4D94E (Thép) - DF</t>
        </is>
      </c>
      <c r="D408" s="61" t="inlineStr">
        <is>
          <t>94</t>
        </is>
      </c>
      <c r="E408" s="43" t="n"/>
      <c r="F408" s="43" t="inlineStr">
        <is>
          <t>DF</t>
        </is>
      </c>
      <c r="G408" s="43" t="inlineStr">
        <is>
          <t>Bộ</t>
        </is>
      </c>
      <c r="H408" s="53" t="n"/>
      <c r="I408" s="53" t="n"/>
      <c r="J408" s="53" t="n"/>
      <c r="K408" s="53" t="n"/>
      <c r="L408" s="53" t="n"/>
      <c r="M408" s="43" t="n"/>
      <c r="N408" s="43" t="n"/>
    </row>
    <row r="409" ht="30" customHeight="1">
      <c r="A409" s="45" t="n">
        <v>388</v>
      </c>
      <c r="B409" s="45" t="inlineStr">
        <is>
          <t>HH072788</t>
        </is>
      </c>
      <c r="C409" s="45" t="inlineStr">
        <is>
          <t>Ron bộ 4TNE98/4D98E/4TN98 (S) - WTA/ KPA</t>
        </is>
      </c>
      <c r="D409" s="61" t="inlineStr">
        <is>
          <t>98</t>
        </is>
      </c>
      <c r="E409" s="45" t="n"/>
      <c r="F409" s="45" t="inlineStr">
        <is>
          <t>WTA/ KPA</t>
        </is>
      </c>
      <c r="G409" s="45" t="inlineStr">
        <is>
          <t>Bộ</t>
        </is>
      </c>
      <c r="H409" s="54" t="n"/>
      <c r="I409" s="54" t="n"/>
      <c r="J409" s="54" t="n"/>
      <c r="K409" s="54" t="n"/>
      <c r="L409" s="54" t="n"/>
      <c r="M409" s="45" t="n"/>
      <c r="N409" s="45" t="n"/>
    </row>
    <row r="410" ht="30" customHeight="1">
      <c r="A410" s="43" t="n">
        <v>389</v>
      </c>
      <c r="B410" s="43" t="inlineStr">
        <is>
          <t>HH074287</t>
        </is>
      </c>
      <c r="C410" s="43" t="inlineStr">
        <is>
          <t>Ron bộ 4TNV84 / 4TNE84 thép - DF</t>
        </is>
      </c>
      <c r="D410" s="61" t="inlineStr">
        <is>
          <t>84</t>
        </is>
      </c>
      <c r="E410" s="43" t="n"/>
      <c r="F410" s="43" t="inlineStr">
        <is>
          <t>DF</t>
        </is>
      </c>
      <c r="G410" s="43" t="inlineStr">
        <is>
          <t>Bộ</t>
        </is>
      </c>
      <c r="H410" s="53" t="n"/>
      <c r="I410" s="53" t="n"/>
      <c r="J410" s="53" t="n"/>
      <c r="K410" s="53" t="n"/>
      <c r="L410" s="53" t="n"/>
      <c r="M410" s="43" t="n"/>
      <c r="N410" s="43" t="n"/>
    </row>
    <row r="411" ht="30" customHeight="1">
      <c r="A411" s="45" t="n">
        <v>390</v>
      </c>
      <c r="B411" s="45" t="inlineStr">
        <is>
          <t>HH075752</t>
        </is>
      </c>
      <c r="C411" s="45" t="inlineStr">
        <is>
          <t>Ron bộ 4TNV84 / 4TNE84 thép - MASAKO</t>
        </is>
      </c>
      <c r="D411" s="61" t="inlineStr">
        <is>
          <t>84</t>
        </is>
      </c>
      <c r="E411" s="45" t="n"/>
      <c r="F411" s="45" t="inlineStr">
        <is>
          <t>MASAKO</t>
        </is>
      </c>
      <c r="G411" s="45" t="inlineStr">
        <is>
          <t>Bộ</t>
        </is>
      </c>
      <c r="H411" s="54" t="n"/>
      <c r="I411" s="54" t="n"/>
      <c r="J411" s="54" t="n"/>
      <c r="K411" s="54" t="n"/>
      <c r="L411" s="54" t="n"/>
      <c r="M411" s="45" t="n"/>
      <c r="N411" s="45" t="n"/>
    </row>
    <row r="412" ht="30" customHeight="1">
      <c r="A412" s="43" t="n">
        <v>391</v>
      </c>
      <c r="B412" s="43" t="inlineStr">
        <is>
          <t>HH075682</t>
        </is>
      </c>
      <c r="C412" s="43" t="inlineStr">
        <is>
          <t>Ron bộ 4TNV98 (thép) - DF</t>
        </is>
      </c>
      <c r="D412" s="61" t="inlineStr">
        <is>
          <t>98</t>
        </is>
      </c>
      <c r="E412" s="43" t="n"/>
      <c r="F412" s="43" t="inlineStr">
        <is>
          <t>DF</t>
        </is>
      </c>
      <c r="G412" s="43" t="inlineStr">
        <is>
          <t>Bộ</t>
        </is>
      </c>
      <c r="H412" s="53" t="n"/>
      <c r="I412" s="53" t="n"/>
      <c r="J412" s="53" t="n"/>
      <c r="K412" s="53" t="n"/>
      <c r="L412" s="53" t="n"/>
      <c r="M412" s="43" t="n"/>
      <c r="N412" s="43" t="n"/>
    </row>
    <row r="413" ht="30" customHeight="1">
      <c r="A413" s="45" t="n">
        <v>392</v>
      </c>
      <c r="B413" s="45" t="inlineStr">
        <is>
          <t>HH00759</t>
        </is>
      </c>
      <c r="C413" s="45" t="inlineStr">
        <is>
          <t>Ron bộ 6BD1/6BB1 Thép - DF</t>
        </is>
      </c>
      <c r="D413" s="61" t="inlineStr">
        <is>
          <t>102</t>
        </is>
      </c>
      <c r="E413" s="45" t="n"/>
      <c r="F413" s="45" t="inlineStr">
        <is>
          <t>DF</t>
        </is>
      </c>
      <c r="G413" s="45" t="inlineStr">
        <is>
          <t>Bộ</t>
        </is>
      </c>
      <c r="H413" s="54" t="n"/>
      <c r="I413" s="54" t="n"/>
      <c r="J413" s="54" t="n"/>
      <c r="K413" s="54" t="n"/>
      <c r="L413" s="54" t="n"/>
      <c r="M413" s="45" t="n"/>
      <c r="N413" s="45" t="n"/>
    </row>
    <row r="414" ht="30" customHeight="1">
      <c r="A414" s="43" t="n">
        <v>393</v>
      </c>
      <c r="B414" s="43" t="inlineStr">
        <is>
          <t>HH080445</t>
        </is>
      </c>
      <c r="C414" s="43" t="inlineStr">
        <is>
          <t>Ron bộ 6BG1-T Thép Inox, phớt trà - NICE IN</t>
        </is>
      </c>
      <c r="D414" s="61" t="inlineStr">
        <is>
          <t>105</t>
        </is>
      </c>
      <c r="E414" s="43" t="n"/>
      <c r="F414" s="43" t="inlineStr">
        <is>
          <t>NICE IN</t>
        </is>
      </c>
      <c r="G414" s="43" t="inlineStr">
        <is>
          <t>Bộ</t>
        </is>
      </c>
      <c r="H414" s="53" t="n"/>
      <c r="I414" s="147" t="n">
        <v>940000</v>
      </c>
      <c r="J414" s="147" t="n">
        <v>1000000</v>
      </c>
      <c r="K414" s="147" t="n">
        <v>1070000</v>
      </c>
      <c r="L414" s="53" t="n"/>
      <c r="M414" s="43" t="n"/>
      <c r="N414" s="43" t="n"/>
    </row>
    <row r="415" ht="30" customHeight="1">
      <c r="A415" s="45" t="n">
        <v>394</v>
      </c>
      <c r="B415" s="45" t="inlineStr">
        <is>
          <t>HH075328</t>
        </is>
      </c>
      <c r="C415" s="45" t="inlineStr">
        <is>
          <t>Ron bộ 6D102/6BT/PC200-6 NK -TONYCO</t>
        </is>
      </c>
      <c r="D415" s="61" t="inlineStr">
        <is>
          <t>102</t>
        </is>
      </c>
      <c r="E415" s="45" t="n"/>
      <c r="F415" s="45" t="n"/>
      <c r="G415" s="45" t="inlineStr">
        <is>
          <t>Bộ</t>
        </is>
      </c>
      <c r="H415" s="54" t="n"/>
      <c r="I415" s="54" t="n"/>
      <c r="J415" s="54" t="n"/>
      <c r="K415" s="54" t="n"/>
      <c r="L415" s="54" t="n"/>
      <c r="M415" s="45" t="n"/>
      <c r="N415" s="45" t="n"/>
    </row>
    <row r="416" ht="30" customHeight="1">
      <c r="A416" s="43" t="n">
        <v>395</v>
      </c>
      <c r="B416" s="43" t="inlineStr">
        <is>
          <t>HH073845</t>
        </is>
      </c>
      <c r="C416" s="43" t="inlineStr">
        <is>
          <t>Ron bộ 6D102/6BT/PC200-6 graphite - DF</t>
        </is>
      </c>
      <c r="D416" s="61" t="inlineStr">
        <is>
          <t>102</t>
        </is>
      </c>
      <c r="E416" s="43" t="n"/>
      <c r="F416" s="43" t="inlineStr">
        <is>
          <t>DF</t>
        </is>
      </c>
      <c r="G416" s="43" t="inlineStr">
        <is>
          <t>Bộ</t>
        </is>
      </c>
      <c r="H416" s="53" t="n"/>
      <c r="I416" s="53" t="n"/>
      <c r="J416" s="53" t="n"/>
      <c r="K416" s="53" t="n"/>
      <c r="L416" s="53" t="n"/>
      <c r="M416" s="43" t="n"/>
      <c r="N416" s="43" t="n"/>
    </row>
    <row r="417" ht="30" customHeight="1">
      <c r="A417" s="45" t="n">
        <v>396</v>
      </c>
      <c r="B417" s="45" t="inlineStr">
        <is>
          <t>HH080977</t>
        </is>
      </c>
      <c r="C417" s="45" t="inlineStr">
        <is>
          <t>Ron bộ 6D105/S6D105 amiang (có kiềng sơmi) - NICE IN</t>
        </is>
      </c>
      <c r="D417" s="61" t="inlineStr">
        <is>
          <t>105</t>
        </is>
      </c>
      <c r="E417" s="45" t="n"/>
      <c r="F417" s="45" t="inlineStr">
        <is>
          <t>NICE IN</t>
        </is>
      </c>
      <c r="G417" s="45" t="inlineStr">
        <is>
          <t>Bộ</t>
        </is>
      </c>
      <c r="H417" s="54" t="n"/>
      <c r="I417" s="147" t="n">
        <v>950000</v>
      </c>
      <c r="J417" s="147" t="n">
        <v>1050000</v>
      </c>
      <c r="K417" s="147" t="n">
        <v>1150000</v>
      </c>
      <c r="L417" s="54" t="n"/>
      <c r="M417" s="45" t="n"/>
      <c r="N417" s="45" t="n"/>
    </row>
    <row r="418" ht="30" customHeight="1">
      <c r="A418" s="43" t="n">
        <v>397</v>
      </c>
      <c r="B418" s="43" t="inlineStr">
        <is>
          <t>HH075519</t>
        </is>
      </c>
      <c r="C418" s="43" t="inlineStr">
        <is>
          <t>Ron bộ 6D125-N kim loại, 16 lỗ - Pacific</t>
        </is>
      </c>
      <c r="D418" s="61" t="n"/>
      <c r="E418" s="43" t="n"/>
      <c r="F418" s="43" t="inlineStr">
        <is>
          <t>Pacific</t>
        </is>
      </c>
      <c r="G418" s="43" t="inlineStr">
        <is>
          <t>Bộ</t>
        </is>
      </c>
      <c r="H418" s="53" t="n"/>
      <c r="I418" s="53" t="n"/>
      <c r="J418" s="53" t="n"/>
      <c r="K418" s="53" t="n"/>
      <c r="L418" s="53" t="n"/>
      <c r="M418" s="43" t="n"/>
      <c r="N418" s="43" t="n"/>
    </row>
    <row r="419" ht="30" customHeight="1">
      <c r="A419" s="45" t="n">
        <v>398</v>
      </c>
      <c r="B419" s="45" t="inlineStr">
        <is>
          <t>HH070311</t>
        </is>
      </c>
      <c r="C419" s="45" t="inlineStr">
        <is>
          <t>Ron bộ 6D14 - CGP</t>
        </is>
      </c>
      <c r="D419" s="61" t="n"/>
      <c r="E419" s="45" t="n"/>
      <c r="F419" s="45" t="inlineStr">
        <is>
          <t>CGP</t>
        </is>
      </c>
      <c r="G419" s="45" t="inlineStr">
        <is>
          <t>Bộ</t>
        </is>
      </c>
      <c r="H419" s="54" t="n"/>
      <c r="I419" s="54" t="n"/>
      <c r="J419" s="54" t="n"/>
      <c r="K419" s="54" t="n"/>
      <c r="L419" s="54" t="n"/>
      <c r="M419" s="45" t="n"/>
      <c r="N419" s="45" t="n"/>
    </row>
    <row r="420" ht="30" customHeight="1">
      <c r="A420" s="43" t="n">
        <v>399</v>
      </c>
      <c r="B420" s="43" t="inlineStr">
        <is>
          <t>HH076546</t>
        </is>
      </c>
      <c r="C420" s="43" t="inlineStr">
        <is>
          <t>Ron bộ 6D14 amiang - MASAKO</t>
        </is>
      </c>
      <c r="D420" s="61" t="n"/>
      <c r="E420" s="43" t="n"/>
      <c r="F420" s="43" t="inlineStr">
        <is>
          <t>MASAKO</t>
        </is>
      </c>
      <c r="G420" s="43" t="inlineStr">
        <is>
          <t>Bộ</t>
        </is>
      </c>
      <c r="H420" s="53" t="n"/>
      <c r="I420" s="147" t="n">
        <v>650000</v>
      </c>
      <c r="J420" s="147" t="n">
        <v>700000</v>
      </c>
      <c r="K420" s="147" t="n">
        <v>750000</v>
      </c>
      <c r="L420" s="53" t="n"/>
      <c r="M420" s="43" t="n"/>
      <c r="N420" s="43" t="n"/>
    </row>
    <row r="421" ht="30" customHeight="1">
      <c r="A421" s="45" t="n">
        <v>400</v>
      </c>
      <c r="B421" s="45" t="inlineStr">
        <is>
          <t>HH076548</t>
        </is>
      </c>
      <c r="C421" s="45" t="inlineStr">
        <is>
          <t>Ron bộ 6D15 amiang - MASAKO</t>
        </is>
      </c>
      <c r="D421" s="61" t="inlineStr">
        <is>
          <t>113</t>
        </is>
      </c>
      <c r="E421" s="45" t="n"/>
      <c r="F421" s="45" t="inlineStr">
        <is>
          <t>MASAKO</t>
        </is>
      </c>
      <c r="G421" s="45" t="inlineStr">
        <is>
          <t>Bộ</t>
        </is>
      </c>
      <c r="H421" s="54" t="n"/>
      <c r="I421" s="147" t="n">
        <v>650000</v>
      </c>
      <c r="J421" s="147" t="n">
        <v>690000</v>
      </c>
      <c r="K421" s="147" t="n">
        <v>750000</v>
      </c>
      <c r="L421" s="54" t="n"/>
      <c r="M421" s="45" t="n"/>
      <c r="N421" s="45" t="n"/>
    </row>
    <row r="422" ht="30" customHeight="1">
      <c r="A422" s="43" t="n">
        <v>401</v>
      </c>
      <c r="B422" s="43" t="inlineStr">
        <is>
          <t>HH073537</t>
        </is>
      </c>
      <c r="C422" s="43" t="inlineStr">
        <is>
          <t>Ron bộ 6D16 - PACIFIC</t>
        </is>
      </c>
      <c r="D422" s="61" t="n"/>
      <c r="E422" s="43" t="n"/>
      <c r="F422" s="43" t="inlineStr">
        <is>
          <t>PACIFIC</t>
        </is>
      </c>
      <c r="G422" s="43" t="inlineStr">
        <is>
          <t>Bộ</t>
        </is>
      </c>
      <c r="H422" s="53" t="n"/>
      <c r="I422" s="53" t="n"/>
      <c r="J422" s="53" t="n"/>
      <c r="K422" s="53" t="n"/>
      <c r="L422" s="53" t="n"/>
      <c r="M422" s="43" t="n"/>
      <c r="N422" s="43" t="n"/>
    </row>
    <row r="423" ht="30" customHeight="1">
      <c r="A423" s="45" t="n">
        <v>402</v>
      </c>
      <c r="B423" s="45" t="inlineStr">
        <is>
          <t>HH083015</t>
        </is>
      </c>
      <c r="C423" s="45" t="inlineStr">
        <is>
          <t>Ron bộ 6D16-T amiang (thun cò dẹt) - NICE IN</t>
        </is>
      </c>
      <c r="D423" s="61" t="n"/>
      <c r="E423" s="45" t="n"/>
      <c r="F423" s="45" t="inlineStr">
        <is>
          <t>NICE IN</t>
        </is>
      </c>
      <c r="G423" s="45" t="inlineStr">
        <is>
          <t>Bộ</t>
        </is>
      </c>
      <c r="H423" s="54" t="n"/>
      <c r="I423" s="147" t="n">
        <v>900000</v>
      </c>
      <c r="J423" s="147" t="n">
        <v>950000</v>
      </c>
      <c r="K423" s="147" t="n">
        <v>1000000</v>
      </c>
      <c r="L423" s="54" t="n"/>
      <c r="M423" s="45" t="n"/>
      <c r="N423" s="45" t="n"/>
    </row>
    <row r="424" ht="30" customHeight="1">
      <c r="A424" s="43" t="n">
        <v>403</v>
      </c>
      <c r="B424" s="43" t="inlineStr">
        <is>
          <t>HH074293</t>
        </is>
      </c>
      <c r="C424" s="43" t="inlineStr">
        <is>
          <t>Ron bộ 6D16-T sợi carbon (thun cò dẹt) - DF</t>
        </is>
      </c>
      <c r="D424" s="61" t="n"/>
      <c r="E424" s="43" t="n"/>
      <c r="F424" s="43" t="inlineStr">
        <is>
          <t>DF</t>
        </is>
      </c>
      <c r="G424" s="43" t="inlineStr">
        <is>
          <t>Bộ</t>
        </is>
      </c>
      <c r="H424" s="53" t="n"/>
      <c r="I424" s="53" t="n"/>
      <c r="J424" s="53" t="n"/>
      <c r="K424" s="53" t="n"/>
      <c r="L424" s="53" t="n"/>
      <c r="M424" s="43" t="n"/>
      <c r="N424" s="43" t="n"/>
    </row>
    <row r="425" ht="30" customHeight="1">
      <c r="A425" s="45" t="n">
        <v>404</v>
      </c>
      <c r="B425" s="45" t="inlineStr">
        <is>
          <t>HH070378</t>
        </is>
      </c>
      <c r="C425" s="45" t="inlineStr">
        <is>
          <t>Ron bộ 6D22 - CGP</t>
        </is>
      </c>
      <c r="D425" s="61" t="n"/>
      <c r="E425" s="45" t="n"/>
      <c r="F425" s="45" t="inlineStr">
        <is>
          <t>CGP</t>
        </is>
      </c>
      <c r="G425" s="45" t="inlineStr">
        <is>
          <t>Bộ</t>
        </is>
      </c>
      <c r="H425" s="54" t="n"/>
      <c r="I425" s="54" t="n"/>
      <c r="J425" s="54" t="n"/>
      <c r="K425" s="54" t="n"/>
      <c r="L425" s="54" t="n"/>
      <c r="M425" s="45" t="n"/>
      <c r="N425" s="45" t="n"/>
    </row>
    <row r="426" ht="30" customHeight="1">
      <c r="A426" s="43" t="n">
        <v>405</v>
      </c>
      <c r="B426" s="43" t="inlineStr">
        <is>
          <t>HH076557</t>
        </is>
      </c>
      <c r="C426" s="43" t="inlineStr">
        <is>
          <t>Ron bộ 6D24 thép - MASAKO</t>
        </is>
      </c>
      <c r="D426" s="61" t="n"/>
      <c r="E426" s="43" t="n"/>
      <c r="F426" s="43" t="inlineStr">
        <is>
          <t>MASAKO</t>
        </is>
      </c>
      <c r="G426" s="43" t="inlineStr">
        <is>
          <t>Bộ</t>
        </is>
      </c>
      <c r="H426" s="53" t="n"/>
      <c r="I426" s="147" t="n">
        <v>1300000</v>
      </c>
      <c r="J426" s="147" t="n">
        <v>1400000</v>
      </c>
      <c r="K426" s="147" t="n">
        <v>1500000</v>
      </c>
      <c r="L426" s="53" t="n"/>
      <c r="M426" s="43" t="n"/>
      <c r="N426" s="43" t="n"/>
    </row>
    <row r="427" ht="30" customHeight="1">
      <c r="A427" s="45" t="n">
        <v>406</v>
      </c>
      <c r="B427" s="45" t="inlineStr">
        <is>
          <t>HH082464</t>
        </is>
      </c>
      <c r="C427" s="45" t="inlineStr">
        <is>
          <t>Ron bộ 6DB10 amiang - DF</t>
        </is>
      </c>
      <c r="D427" s="61" t="n"/>
      <c r="E427" s="45" t="n"/>
      <c r="F427" s="45" t="inlineStr">
        <is>
          <t>DF</t>
        </is>
      </c>
      <c r="G427" s="45" t="inlineStr">
        <is>
          <t>Bộ</t>
        </is>
      </c>
      <c r="H427" s="54" t="n"/>
      <c r="I427" s="147" t="n">
        <v>890000</v>
      </c>
      <c r="J427" s="147" t="n">
        <v>950000</v>
      </c>
      <c r="K427" s="147" t="n">
        <v>1000000</v>
      </c>
      <c r="L427" s="54" t="n"/>
      <c r="M427" s="45" t="n"/>
      <c r="N427" s="45" t="n"/>
    </row>
    <row r="428" ht="30" customHeight="1">
      <c r="A428" s="43" t="n">
        <v>407</v>
      </c>
      <c r="B428" s="43" t="inlineStr">
        <is>
          <t>HH079658</t>
        </is>
      </c>
      <c r="C428" s="43" t="inlineStr">
        <is>
          <t>Ron bộ 6DR5 amiang - DF</t>
        </is>
      </c>
      <c r="D428" s="61" t="inlineStr">
        <is>
          <t>92</t>
        </is>
      </c>
      <c r="E428" s="43" t="n"/>
      <c r="F428" s="43" t="inlineStr">
        <is>
          <t>DF</t>
        </is>
      </c>
      <c r="G428" s="43" t="inlineStr">
        <is>
          <t>Bộ</t>
        </is>
      </c>
      <c r="H428" s="53" t="n"/>
      <c r="I428" s="147" t="n">
        <v>600000</v>
      </c>
      <c r="J428" s="147" t="n">
        <v>650000</v>
      </c>
      <c r="K428" s="147" t="n">
        <v>700000</v>
      </c>
      <c r="L428" s="53" t="n"/>
      <c r="M428" s="43" t="n"/>
      <c r="N428" s="43" t="n"/>
    </row>
    <row r="429" ht="30" customHeight="1">
      <c r="A429" s="45" t="n">
        <v>408</v>
      </c>
      <c r="B429" s="45" t="inlineStr">
        <is>
          <t>HH076779</t>
        </is>
      </c>
      <c r="C429" s="45" t="inlineStr">
        <is>
          <t>Ron bộ 6DS7 - PACIFIC (không thun xy lanh)</t>
        </is>
      </c>
      <c r="D429" s="61" t="inlineStr">
        <is>
          <t>98</t>
        </is>
      </c>
      <c r="E429" s="45" t="n"/>
      <c r="F429" s="45" t="inlineStr">
        <is>
          <t>PACIFIC (không thun xy lanh)</t>
        </is>
      </c>
      <c r="G429" s="45" t="inlineStr">
        <is>
          <t>Bộ</t>
        </is>
      </c>
      <c r="H429" s="54" t="n"/>
      <c r="I429" s="54" t="n"/>
      <c r="J429" s="54" t="n"/>
      <c r="K429" s="54" t="n"/>
      <c r="L429" s="54" t="n"/>
      <c r="M429" s="45" t="n"/>
      <c r="N429" s="45" t="n"/>
    </row>
    <row r="430" ht="30" customHeight="1">
      <c r="A430" s="43" t="n">
        <v>409</v>
      </c>
      <c r="B430" s="43" t="inlineStr">
        <is>
          <t>HH077581</t>
        </is>
      </c>
      <c r="C430" s="43" t="inlineStr">
        <is>
          <t>Ron bộ 6L/6CT/6D114/S6D114/L375 (24 sp, kim phun điện) Graphite - NICE IN</t>
        </is>
      </c>
      <c r="D430" s="61" t="inlineStr">
        <is>
          <t>114</t>
        </is>
      </c>
      <c r="E430" s="43" t="n"/>
      <c r="F430" s="43" t="inlineStr">
        <is>
          <t>NICE IN</t>
        </is>
      </c>
      <c r="G430" s="43" t="inlineStr">
        <is>
          <t>Bộ</t>
        </is>
      </c>
      <c r="H430" s="53" t="n"/>
      <c r="I430" s="147" t="n">
        <v>1860000</v>
      </c>
      <c r="J430" s="147" t="n">
        <v>1970000</v>
      </c>
      <c r="K430" s="147" t="n">
        <v>2100000</v>
      </c>
      <c r="L430" s="53" t="n"/>
      <c r="M430" s="43" t="n"/>
      <c r="N430" s="43" t="n"/>
    </row>
    <row r="431" ht="30" customHeight="1">
      <c r="A431" s="45" t="n">
        <v>410</v>
      </c>
      <c r="B431" s="45" t="inlineStr">
        <is>
          <t>HH068741</t>
        </is>
      </c>
      <c r="C431" s="45" t="inlineStr">
        <is>
          <t>Ron bộ 6SD1 - CADA</t>
        </is>
      </c>
      <c r="D431" s="61" t="inlineStr">
        <is>
          <t>120</t>
        </is>
      </c>
      <c r="E431" s="45" t="n"/>
      <c r="F431" s="45" t="inlineStr">
        <is>
          <t>CADA</t>
        </is>
      </c>
      <c r="G431" s="45" t="inlineStr">
        <is>
          <t>Bộ</t>
        </is>
      </c>
      <c r="H431" s="54" t="n"/>
      <c r="I431" s="54" t="n"/>
      <c r="J431" s="54" t="n"/>
      <c r="K431" s="54" t="n"/>
      <c r="L431" s="54" t="n"/>
      <c r="M431" s="45" t="n"/>
      <c r="N431" s="45" t="n"/>
    </row>
    <row r="432" ht="30" customHeight="1">
      <c r="A432" s="43" t="n">
        <v>411</v>
      </c>
      <c r="B432" s="43" t="inlineStr">
        <is>
          <t>HH079300</t>
        </is>
      </c>
      <c r="C432" s="43" t="inlineStr">
        <is>
          <t>Ron bộ 6UZ1 Thép Inox - NICE IN</t>
        </is>
      </c>
      <c r="D432" s="61" t="inlineStr">
        <is>
          <t>120</t>
        </is>
      </c>
      <c r="E432" s="43" t="n"/>
      <c r="F432" s="43" t="inlineStr">
        <is>
          <t>NICE IN</t>
        </is>
      </c>
      <c r="G432" s="43" t="inlineStr">
        <is>
          <t>Bộ</t>
        </is>
      </c>
      <c r="H432" s="53" t="n"/>
      <c r="I432" s="147" t="n">
        <v>5800000</v>
      </c>
      <c r="J432" s="147" t="n">
        <v>6000000</v>
      </c>
      <c r="K432" s="147" t="n">
        <v>6500000</v>
      </c>
      <c r="L432" s="53" t="n"/>
      <c r="M432" s="43" t="n"/>
      <c r="N432" s="43" t="n"/>
    </row>
    <row r="433" ht="30" customHeight="1">
      <c r="A433" s="45" t="n">
        <v>412</v>
      </c>
      <c r="B433" s="45" t="inlineStr">
        <is>
          <t>HH073419</t>
        </is>
      </c>
      <c r="C433" s="45" t="inlineStr">
        <is>
          <t>Ron bộ 8DC11 (NK) Hàn Quốc - PACIFIC</t>
        </is>
      </c>
      <c r="D433" s="61" t="inlineStr">
        <is>
          <t>142/142.2</t>
        </is>
      </c>
      <c r="E433" s="45" t="n"/>
      <c r="F433" s="45" t="inlineStr">
        <is>
          <t>PACIFIC</t>
        </is>
      </c>
      <c r="G433" s="45" t="inlineStr">
        <is>
          <t>Bộ</t>
        </is>
      </c>
      <c r="H433" s="54" t="n"/>
      <c r="I433" s="54" t="n"/>
      <c r="J433" s="54" t="n"/>
      <c r="K433" s="54" t="n"/>
      <c r="L433" s="54" t="n"/>
      <c r="M433" s="45" t="n"/>
      <c r="N433" s="45" t="n"/>
    </row>
    <row r="434" ht="30" customHeight="1">
      <c r="A434" s="43" t="n">
        <v>413</v>
      </c>
      <c r="B434" s="43" t="inlineStr">
        <is>
          <t>HH082466</t>
        </is>
      </c>
      <c r="C434" s="43" t="inlineStr">
        <is>
          <t>Ron bộ BD30 Thép - DF</t>
        </is>
      </c>
      <c r="D434" s="61" t="inlineStr">
        <is>
          <t>96</t>
        </is>
      </c>
      <c r="E434" s="43" t="n"/>
      <c r="F434" s="43" t="inlineStr">
        <is>
          <t>DF</t>
        </is>
      </c>
      <c r="G434" s="43" t="inlineStr">
        <is>
          <t>Bộ</t>
        </is>
      </c>
      <c r="H434" s="53" t="n"/>
      <c r="I434" s="147" t="n">
        <v>510000</v>
      </c>
      <c r="J434" s="147" t="n">
        <v>540000</v>
      </c>
      <c r="K434" s="147" t="n">
        <v>580000</v>
      </c>
      <c r="L434" s="53" t="n"/>
      <c r="M434" s="43" t="n"/>
      <c r="N434" s="43" t="n"/>
    </row>
    <row r="435" ht="30" customHeight="1">
      <c r="A435" s="45" t="n">
        <v>414</v>
      </c>
      <c r="B435" s="45" t="inlineStr">
        <is>
          <t>HH071813</t>
        </is>
      </c>
      <c r="C435" s="45" t="inlineStr">
        <is>
          <t>Ron bộ BF4M1012 amiang - DF</t>
        </is>
      </c>
      <c r="D435" s="61" t="inlineStr">
        <is>
          <t>94</t>
        </is>
      </c>
      <c r="E435" s="45" t="n"/>
      <c r="F435" s="45" t="inlineStr">
        <is>
          <t>DF</t>
        </is>
      </c>
      <c r="G435" s="45" t="inlineStr">
        <is>
          <t>Bộ</t>
        </is>
      </c>
      <c r="H435" s="54" t="n"/>
      <c r="I435" s="54" t="n"/>
      <c r="J435" s="54" t="n"/>
      <c r="K435" s="54" t="n"/>
      <c r="L435" s="54" t="n"/>
      <c r="M435" s="45" t="n"/>
      <c r="N435" s="45" t="n"/>
    </row>
    <row r="436" ht="30" customHeight="1">
      <c r="A436" s="43" t="n">
        <v>415</v>
      </c>
      <c r="B436" s="43" t="inlineStr">
        <is>
          <t>HH080756</t>
        </is>
      </c>
      <c r="C436" s="43" t="inlineStr">
        <is>
          <t>Ron bộ BF6M1012 interface - NICE IN</t>
        </is>
      </c>
      <c r="D436" s="61" t="inlineStr">
        <is>
          <t>94</t>
        </is>
      </c>
      <c r="E436" s="43" t="n"/>
      <c r="F436" s="43" t="inlineStr">
        <is>
          <t>NICE IN</t>
        </is>
      </c>
      <c r="G436" s="43" t="inlineStr">
        <is>
          <t>Bộ</t>
        </is>
      </c>
      <c r="H436" s="53" t="n"/>
      <c r="I436" s="147" t="n">
        <v>1700000</v>
      </c>
      <c r="J436" s="147" t="n">
        <v>1800000</v>
      </c>
      <c r="K436" s="147" t="n">
        <v>1900000</v>
      </c>
      <c r="L436" s="53" t="n"/>
      <c r="M436" s="43" t="n"/>
      <c r="N436" s="43" t="n"/>
    </row>
    <row r="437" ht="30" customHeight="1">
      <c r="A437" s="45" t="n">
        <v>416</v>
      </c>
      <c r="B437" s="45" t="inlineStr">
        <is>
          <t>HH073059</t>
        </is>
      </c>
      <c r="C437" s="45" t="inlineStr">
        <is>
          <t>Ron bộ C221 - PACIFIC</t>
        </is>
      </c>
      <c r="D437" s="61" t="inlineStr">
        <is>
          <t>83</t>
        </is>
      </c>
      <c r="E437" s="45" t="n"/>
      <c r="F437" s="45" t="inlineStr">
        <is>
          <t>PACIFIC</t>
        </is>
      </c>
      <c r="G437" s="45" t="inlineStr">
        <is>
          <t>Cái</t>
        </is>
      </c>
      <c r="H437" s="54" t="n"/>
      <c r="I437" s="54" t="n"/>
      <c r="J437" s="54" t="n"/>
      <c r="K437" s="54" t="n"/>
      <c r="L437" s="54" t="n"/>
      <c r="M437" s="45" t="n"/>
      <c r="N437" s="45" t="n"/>
    </row>
    <row r="438" ht="30" customHeight="1">
      <c r="A438" s="43" t="n">
        <v>417</v>
      </c>
      <c r="B438" s="43" t="inlineStr">
        <is>
          <t>HH073222</t>
        </is>
      </c>
      <c r="C438" s="43" t="inlineStr">
        <is>
          <t>Ron bộ C240 - TONYCO</t>
        </is>
      </c>
      <c r="D438" s="61" t="inlineStr">
        <is>
          <t>86</t>
        </is>
      </c>
      <c r="E438" s="43" t="n"/>
      <c r="F438" s="43" t="inlineStr">
        <is>
          <t>TONYCO</t>
        </is>
      </c>
      <c r="G438" s="43" t="inlineStr">
        <is>
          <t>Bộ</t>
        </is>
      </c>
      <c r="H438" s="53" t="n"/>
      <c r="I438" s="53" t="n"/>
      <c r="J438" s="53" t="n"/>
      <c r="K438" s="53" t="n"/>
      <c r="L438" s="53" t="n"/>
      <c r="M438" s="43" t="n"/>
      <c r="N438" s="43" t="n"/>
    </row>
    <row r="439" ht="30" customHeight="1">
      <c r="A439" s="45" t="n">
        <v>418</v>
      </c>
      <c r="B439" s="45" t="inlineStr">
        <is>
          <t>HH074476</t>
        </is>
      </c>
      <c r="C439" s="45" t="inlineStr">
        <is>
          <t>Ron bộ C6.4 - C.I.M.C</t>
        </is>
      </c>
      <c r="D439" s="61" t="n"/>
      <c r="E439" s="45" t="n"/>
      <c r="F439" s="45" t="inlineStr">
        <is>
          <t>C.I.M.C</t>
        </is>
      </c>
      <c r="G439" s="45" t="inlineStr">
        <is>
          <t>Bộ</t>
        </is>
      </c>
      <c r="H439" s="54" t="n"/>
      <c r="I439" s="54" t="n"/>
      <c r="J439" s="54" t="n"/>
      <c r="K439" s="54" t="n"/>
      <c r="L439" s="54" t="n"/>
      <c r="M439" s="45" t="n"/>
      <c r="N439" s="45" t="n"/>
    </row>
    <row r="440" ht="30" customHeight="1">
      <c r="A440" s="43" t="n">
        <v>419</v>
      </c>
      <c r="B440" s="43" t="inlineStr">
        <is>
          <t>HH075958</t>
        </is>
      </c>
      <c r="C440" s="43" t="inlineStr">
        <is>
          <t>Ron bộ C6.4 Thép - DF</t>
        </is>
      </c>
      <c r="D440" s="61" t="n"/>
      <c r="E440" s="43" t="n"/>
      <c r="F440" s="43" t="inlineStr">
        <is>
          <t>DF</t>
        </is>
      </c>
      <c r="G440" s="43" t="inlineStr">
        <is>
          <t>Bộ</t>
        </is>
      </c>
      <c r="H440" s="53" t="n"/>
      <c r="I440" s="53" t="n"/>
      <c r="J440" s="53" t="n"/>
      <c r="K440" s="53" t="n"/>
      <c r="L440" s="53" t="n"/>
      <c r="M440" s="43" t="n"/>
      <c r="N440" s="43" t="n"/>
    </row>
    <row r="441" ht="30" customHeight="1">
      <c r="A441" s="45" t="n">
        <v>420</v>
      </c>
      <c r="B441" s="45" t="inlineStr">
        <is>
          <t>HH081902</t>
        </is>
      </c>
      <c r="C441" s="45" t="inlineStr">
        <is>
          <t>Ron bộ CA-6110/ CA6DL2-35/ 6DL2-28/29D (ko gồm ron quy lát)</t>
        </is>
      </c>
      <c r="D441" s="61" t="n"/>
      <c r="E441" s="45" t="n"/>
      <c r="F441" s="45" t="n"/>
      <c r="G441" s="45" t="inlineStr">
        <is>
          <t>Bộ</t>
        </is>
      </c>
      <c r="H441" s="54" t="n"/>
      <c r="I441" s="54" t="n"/>
      <c r="J441" s="54" t="n"/>
      <c r="K441" s="54" t="n"/>
      <c r="L441" s="54" t="n"/>
      <c r="M441" s="45" t="n"/>
      <c r="N441" s="45" t="n"/>
    </row>
    <row r="442" ht="30" customHeight="1">
      <c r="A442" s="43" t="n">
        <v>421</v>
      </c>
      <c r="B442" s="43" t="inlineStr">
        <is>
          <t>HH082534</t>
        </is>
      </c>
      <c r="C442" s="43" t="inlineStr">
        <is>
          <t>Ron bộ D24/DL02 thép Inox - NICE IN</t>
        </is>
      </c>
      <c r="D442" s="61" t="inlineStr">
        <is>
          <t>90</t>
        </is>
      </c>
      <c r="E442" s="43" t="n"/>
      <c r="F442" s="43" t="inlineStr">
        <is>
          <t>NICE IN</t>
        </is>
      </c>
      <c r="G442" s="43" t="inlineStr">
        <is>
          <t>Bộ</t>
        </is>
      </c>
      <c r="H442" s="53" t="n"/>
      <c r="I442" s="147" t="n">
        <v>1250000</v>
      </c>
      <c r="J442" s="147" t="n">
        <v>1300000</v>
      </c>
      <c r="K442" s="147" t="n">
        <v>1350000</v>
      </c>
      <c r="L442" s="53" t="n"/>
      <c r="M442" s="43" t="n"/>
      <c r="N442" s="43" t="n"/>
    </row>
    <row r="443" ht="30" customHeight="1">
      <c r="A443" s="45" t="n">
        <v>422</v>
      </c>
      <c r="B443" s="45" t="inlineStr">
        <is>
          <t>HH077667</t>
        </is>
      </c>
      <c r="C443" s="45" t="inlineStr">
        <is>
          <t>Ron bộ D4CB/Porter II thép (S) - PACIFIC</t>
        </is>
      </c>
      <c r="D443" s="61" t="inlineStr">
        <is>
          <t>91.1</t>
        </is>
      </c>
      <c r="E443" s="45" t="n"/>
      <c r="F443" s="45" t="inlineStr">
        <is>
          <t>PACIFIC</t>
        </is>
      </c>
      <c r="G443" s="45" t="inlineStr">
        <is>
          <t>Bộ</t>
        </is>
      </c>
      <c r="H443" s="54" t="n"/>
      <c r="I443" s="54" t="n"/>
      <c r="J443" s="54" t="n"/>
      <c r="K443" s="54" t="n"/>
      <c r="L443" s="54" t="n"/>
      <c r="M443" s="45" t="n"/>
      <c r="N443" s="45" t="n"/>
    </row>
    <row r="444" ht="30" customHeight="1">
      <c r="A444" s="43" t="n">
        <v>423</v>
      </c>
      <c r="B444" s="43" t="inlineStr">
        <is>
          <t>HH081477</t>
        </is>
      </c>
      <c r="C444" s="43" t="inlineStr">
        <is>
          <t>Ron bộ D4CC/ D4CB NEW, thép - DF</t>
        </is>
      </c>
      <c r="D444" s="61" t="inlineStr">
        <is>
          <t>91.1/95</t>
        </is>
      </c>
      <c r="E444" s="43" t="n"/>
      <c r="F444" s="43" t="inlineStr">
        <is>
          <t>DF</t>
        </is>
      </c>
      <c r="G444" s="43" t="inlineStr">
        <is>
          <t>Bộ</t>
        </is>
      </c>
      <c r="H444" s="53" t="n"/>
      <c r="I444" s="147" t="n">
        <v>700000</v>
      </c>
      <c r="J444" s="147" t="n">
        <v>750000</v>
      </c>
      <c r="K444" s="147" t="n">
        <v>800000</v>
      </c>
      <c r="L444" s="53" t="n"/>
      <c r="M444" s="43" t="n"/>
      <c r="N444" s="43" t="n"/>
    </row>
    <row r="445" ht="30" customHeight="1">
      <c r="A445" s="45" t="n">
        <v>424</v>
      </c>
      <c r="B445" s="45" t="inlineStr">
        <is>
          <t>HH074299</t>
        </is>
      </c>
      <c r="C445" s="45" t="inlineStr">
        <is>
          <t>Ron bộ D4DA - CADA</t>
        </is>
      </c>
      <c r="D445" s="61" t="inlineStr">
        <is>
          <t>104</t>
        </is>
      </c>
      <c r="E445" s="45" t="n"/>
      <c r="F445" s="45" t="inlineStr">
        <is>
          <t>CADA</t>
        </is>
      </c>
      <c r="G445" s="45" t="inlineStr">
        <is>
          <t>Bộ</t>
        </is>
      </c>
      <c r="H445" s="54" t="n"/>
      <c r="I445" s="54" t="n"/>
      <c r="J445" s="54" t="n"/>
      <c r="K445" s="54" t="n"/>
      <c r="L445" s="54" t="n"/>
      <c r="M445" s="45" t="n"/>
      <c r="N445" s="45" t="n"/>
    </row>
    <row r="446" ht="30" customHeight="1">
      <c r="A446" s="43" t="n">
        <v>425</v>
      </c>
      <c r="B446" s="43" t="inlineStr">
        <is>
          <t>HH078071</t>
        </is>
      </c>
      <c r="C446" s="43" t="inlineStr">
        <is>
          <t>Ron bộ D4DA/MIGHTY II (S) Thép - DF</t>
        </is>
      </c>
      <c r="D446" s="61" t="inlineStr">
        <is>
          <t>100/104</t>
        </is>
      </c>
      <c r="E446" s="43" t="n"/>
      <c r="F446" s="43" t="inlineStr">
        <is>
          <t>DF</t>
        </is>
      </c>
      <c r="G446" s="43" t="inlineStr">
        <is>
          <t>Bộ</t>
        </is>
      </c>
      <c r="H446" s="53" t="n"/>
      <c r="I446" s="147" t="n">
        <v>550000</v>
      </c>
      <c r="J446" s="147" t="n">
        <v>600000</v>
      </c>
      <c r="K446" s="147" t="n">
        <v>650000</v>
      </c>
      <c r="L446" s="53" t="n"/>
      <c r="M446" s="43" t="n"/>
      <c r="N446" s="43" t="n"/>
    </row>
    <row r="447" ht="30" customHeight="1">
      <c r="A447" s="45" t="n">
        <v>426</v>
      </c>
      <c r="B447" s="45" t="inlineStr">
        <is>
          <t>HH082092</t>
        </is>
      </c>
      <c r="C447" s="45" t="inlineStr">
        <is>
          <t>Ron bộ D4DA/MIGHTY II (S) Thép - MASAKO</t>
        </is>
      </c>
      <c r="D447" s="61" t="inlineStr">
        <is>
          <t>100/104</t>
        </is>
      </c>
      <c r="E447" s="45" t="n"/>
      <c r="F447" s="45" t="inlineStr">
        <is>
          <t>MASAKO</t>
        </is>
      </c>
      <c r="G447" s="45" t="inlineStr">
        <is>
          <t>Bộ</t>
        </is>
      </c>
      <c r="H447" s="54" t="n"/>
      <c r="I447" s="147" t="n">
        <v>480000</v>
      </c>
      <c r="J447" s="147" t="n">
        <v>510000</v>
      </c>
      <c r="K447" s="147" t="n">
        <v>550000</v>
      </c>
      <c r="L447" s="54" t="n"/>
      <c r="M447" s="45" t="n"/>
      <c r="N447" s="45" t="n"/>
    </row>
    <row r="448" ht="30" customHeight="1">
      <c r="A448" s="43" t="n">
        <v>427</v>
      </c>
      <c r="B448" s="43" t="inlineStr">
        <is>
          <t>HH073775</t>
        </is>
      </c>
      <c r="C448" s="43" t="inlineStr">
        <is>
          <t>Ron bộ D6CB kim loại (S) - CGP</t>
        </is>
      </c>
      <c r="D448" s="61" t="inlineStr">
        <is>
          <t>130</t>
        </is>
      </c>
      <c r="E448" s="43" t="n"/>
      <c r="F448" s="43" t="inlineStr">
        <is>
          <t>CGP</t>
        </is>
      </c>
      <c r="G448" s="43" t="inlineStr">
        <is>
          <t>Bộ</t>
        </is>
      </c>
      <c r="H448" s="53" t="n"/>
      <c r="I448" s="53" t="n"/>
      <c r="J448" s="53" t="n"/>
      <c r="K448" s="53" t="n"/>
      <c r="L448" s="53" t="n"/>
      <c r="M448" s="43" t="n"/>
      <c r="N448" s="43" t="n"/>
    </row>
    <row r="449" ht="30" customHeight="1">
      <c r="A449" s="45" t="n">
        <v>428</v>
      </c>
      <c r="B449" s="45" t="inlineStr">
        <is>
          <t>HH077484</t>
        </is>
      </c>
      <c r="C449" s="45" t="inlineStr">
        <is>
          <t>Ron bộ D6DA Thép - DF (đối chiếu ron miếng, có 2 đời)</t>
        </is>
      </c>
      <c r="D449" s="61" t="inlineStr">
        <is>
          <t>109</t>
        </is>
      </c>
      <c r="E449" s="45" t="n"/>
      <c r="F449" s="45" t="inlineStr">
        <is>
          <t>DF (đối chiếu ron miếng, có 2 đời)</t>
        </is>
      </c>
      <c r="G449" s="45" t="inlineStr">
        <is>
          <t>Bộ</t>
        </is>
      </c>
      <c r="H449" s="54" t="n"/>
      <c r="I449" s="147" t="n">
        <v>1600000</v>
      </c>
      <c r="J449" s="147" t="n">
        <v>1700000</v>
      </c>
      <c r="K449" s="147" t="n">
        <v>1800000</v>
      </c>
      <c r="L449" s="54" t="n"/>
      <c r="M449" s="45" t="n"/>
      <c r="N449" s="45" t="n"/>
    </row>
    <row r="450" ht="30" customHeight="1">
      <c r="A450" s="43" t="n">
        <v>429</v>
      </c>
      <c r="B450" s="43" t="inlineStr">
        <is>
          <t>HH075867</t>
        </is>
      </c>
      <c r="C450" s="43" t="inlineStr">
        <is>
          <t>Ron bộ DA120/DA640 - PACIFIC</t>
        </is>
      </c>
      <c r="D450" s="61" t="inlineStr">
        <is>
          <t>100</t>
        </is>
      </c>
      <c r="E450" s="43" t="n"/>
      <c r="F450" s="43" t="inlineStr">
        <is>
          <t>PACIFIC</t>
        </is>
      </c>
      <c r="G450" s="43" t="inlineStr">
        <is>
          <t>Bộ</t>
        </is>
      </c>
      <c r="H450" s="53" t="n"/>
      <c r="I450" s="53" t="n"/>
      <c r="J450" s="53" t="n"/>
      <c r="K450" s="53" t="n"/>
      <c r="L450" s="53" t="n"/>
      <c r="M450" s="43" t="n"/>
      <c r="N450" s="43" t="n"/>
    </row>
    <row r="451" ht="30" customHeight="1">
      <c r="A451" s="45" t="n">
        <v>430</v>
      </c>
      <c r="B451" s="45" t="inlineStr">
        <is>
          <t>HH077343</t>
        </is>
      </c>
      <c r="C451" s="45" t="inlineStr">
        <is>
          <t>Ron bộ DA220 Amiang - MASAKO</t>
        </is>
      </c>
      <c r="D451" s="61" t="inlineStr">
        <is>
          <t>100</t>
        </is>
      </c>
      <c r="E451" s="45" t="n"/>
      <c r="F451" s="45" t="inlineStr">
        <is>
          <t>MASAKO</t>
        </is>
      </c>
      <c r="G451" s="45" t="inlineStr">
        <is>
          <t>Bộ</t>
        </is>
      </c>
      <c r="H451" s="54" t="n"/>
      <c r="I451" s="147" t="n">
        <v>520000</v>
      </c>
      <c r="J451" s="147" t="n">
        <v>550000</v>
      </c>
      <c r="K451" s="147" t="n">
        <v>600000</v>
      </c>
      <c r="L451" s="54" t="n"/>
      <c r="M451" s="45" t="n"/>
      <c r="N451" s="45" t="n"/>
    </row>
    <row r="452" ht="30" customHeight="1">
      <c r="A452" s="43" t="n">
        <v>431</v>
      </c>
      <c r="B452" s="43" t="inlineStr">
        <is>
          <t>HH083062</t>
        </is>
      </c>
      <c r="C452" s="43" t="inlineStr">
        <is>
          <t>Ron bộ DE12S/ D2366 xe tải - Thép - PACIFIC</t>
        </is>
      </c>
      <c r="D452" s="61" t="inlineStr">
        <is>
          <t>123</t>
        </is>
      </c>
      <c r="E452" s="43" t="n"/>
      <c r="F452" s="43" t="inlineStr">
        <is>
          <t>PACIFIC</t>
        </is>
      </c>
      <c r="G452" s="43" t="inlineStr">
        <is>
          <t>Bộ</t>
        </is>
      </c>
      <c r="H452" s="53" t="n"/>
      <c r="I452" s="53" t="n"/>
      <c r="J452" s="53" t="n"/>
      <c r="K452" s="53" t="n"/>
      <c r="L452" s="53" t="n"/>
      <c r="M452" s="43" t="n"/>
      <c r="N452" s="43" t="n"/>
    </row>
    <row r="453" ht="30" customHeight="1">
      <c r="A453" s="45" t="n">
        <v>432</v>
      </c>
      <c r="B453" s="45" t="inlineStr">
        <is>
          <t>HH073524</t>
        </is>
      </c>
      <c r="C453" s="45" t="inlineStr">
        <is>
          <t>Ron bộ DH100 - CGP</t>
        </is>
      </c>
      <c r="D453" s="61" t="inlineStr">
        <is>
          <t>120</t>
        </is>
      </c>
      <c r="E453" s="45" t="n"/>
      <c r="F453" s="45" t="inlineStr">
        <is>
          <t>CGP</t>
        </is>
      </c>
      <c r="G453" s="45" t="inlineStr">
        <is>
          <t>Bộ</t>
        </is>
      </c>
      <c r="H453" s="54" t="n"/>
      <c r="I453" s="54" t="n"/>
      <c r="J453" s="54" t="n"/>
      <c r="K453" s="54" t="n"/>
      <c r="L453" s="54" t="n"/>
      <c r="M453" s="45" t="n"/>
      <c r="N453" s="45" t="n"/>
    </row>
    <row r="454" ht="30" customHeight="1">
      <c r="A454" s="43" t="n">
        <v>433</v>
      </c>
      <c r="B454" s="43" t="inlineStr">
        <is>
          <t>HH075482</t>
        </is>
      </c>
      <c r="C454" s="43" t="inlineStr">
        <is>
          <t>Ron bộ DM100 - PACIFIC</t>
        </is>
      </c>
      <c r="D454" s="61" t="inlineStr">
        <is>
          <t>90</t>
        </is>
      </c>
      <c r="E454" s="43" t="n"/>
      <c r="F454" s="43" t="inlineStr">
        <is>
          <t>PACIFIC</t>
        </is>
      </c>
      <c r="G454" s="43" t="inlineStr">
        <is>
          <t>Bộ</t>
        </is>
      </c>
      <c r="H454" s="53" t="n"/>
      <c r="I454" s="53" t="n"/>
      <c r="J454" s="53" t="n"/>
      <c r="K454" s="53" t="n"/>
      <c r="L454" s="53" t="n"/>
      <c r="M454" s="43" t="n"/>
      <c r="N454" s="43" t="n"/>
    </row>
    <row r="455" ht="30" customHeight="1">
      <c r="A455" s="45" t="n">
        <v>434</v>
      </c>
      <c r="B455" s="45" t="inlineStr">
        <is>
          <t>HH080484</t>
        </is>
      </c>
      <c r="C455" s="45" t="inlineStr">
        <is>
          <t>Ron bộ DX12 - Thép - DF</t>
        </is>
      </c>
      <c r="D455" s="61" t="inlineStr">
        <is>
          <t>123</t>
        </is>
      </c>
      <c r="E455" s="45" t="n"/>
      <c r="F455" s="45" t="inlineStr">
        <is>
          <t>DF</t>
        </is>
      </c>
      <c r="G455" s="45" t="inlineStr">
        <is>
          <t>Bộ</t>
        </is>
      </c>
      <c r="H455" s="54" t="n"/>
      <c r="I455" s="147" t="n">
        <v>5800000</v>
      </c>
      <c r="J455" s="147" t="n">
        <v>6000000</v>
      </c>
      <c r="K455" s="147" t="n">
        <v>6500000</v>
      </c>
      <c r="L455" s="54" t="n"/>
      <c r="M455" s="45" t="n"/>
      <c r="N455" s="45" t="n"/>
    </row>
    <row r="456" ht="30" customHeight="1">
      <c r="A456" s="43" t="n">
        <v>435</v>
      </c>
      <c r="B456" s="43" t="inlineStr">
        <is>
          <t>HH080469</t>
        </is>
      </c>
      <c r="C456" s="43" t="inlineStr">
        <is>
          <t>Ron bộ Dachai CA-498 - Amiang - DF</t>
        </is>
      </c>
      <c r="D456" s="61" t="n"/>
      <c r="E456" s="43" t="n"/>
      <c r="F456" s="43" t="inlineStr">
        <is>
          <t>DF</t>
        </is>
      </c>
      <c r="G456" s="43" t="inlineStr">
        <is>
          <t>Bộ</t>
        </is>
      </c>
      <c r="H456" s="53" t="n"/>
      <c r="I456" s="147" t="n">
        <v>250000</v>
      </c>
      <c r="J456" s="147" t="n">
        <v>270000</v>
      </c>
      <c r="K456" s="147" t="n">
        <v>300000</v>
      </c>
      <c r="L456" s="53" t="n"/>
      <c r="M456" s="43" t="n"/>
      <c r="N456" s="43" t="n"/>
    </row>
    <row r="457" ht="30" customHeight="1">
      <c r="A457" s="139" t="n"/>
      <c r="B457" s="139" t="n"/>
      <c r="C457" s="75" t="inlineStr">
        <is>
          <t>◆ DEUTZ  (9 sản phẩm)</t>
        </is>
      </c>
      <c r="D457" s="61" t="n"/>
      <c r="E457" s="139" t="n"/>
      <c r="F457" s="139" t="n"/>
      <c r="G457" s="139" t="n"/>
      <c r="H457" s="140" t="n"/>
      <c r="I457" s="140" t="n"/>
      <c r="J457" s="140" t="n"/>
      <c r="K457" s="140" t="n"/>
      <c r="L457" s="140" t="n"/>
      <c r="M457" s="139" t="n"/>
      <c r="N457" s="139" t="n"/>
    </row>
    <row r="458" ht="30" customHeight="1">
      <c r="A458" s="43" t="n">
        <v>436</v>
      </c>
      <c r="B458" s="43" t="inlineStr">
        <is>
          <t>HH080759</t>
        </is>
      </c>
      <c r="C458" s="43" t="inlineStr">
        <is>
          <t>Ron bộ Deutz BF4L1011/ BF4M1011, Interface - NICE IN</t>
        </is>
      </c>
      <c r="D458" s="61" t="inlineStr">
        <is>
          <t>91</t>
        </is>
      </c>
      <c r="E458" s="43" t="inlineStr">
        <is>
          <t>DEUTZ</t>
        </is>
      </c>
      <c r="F458" s="43" t="inlineStr">
        <is>
          <t>NICE IN</t>
        </is>
      </c>
      <c r="G458" s="43" t="inlineStr">
        <is>
          <t>Bộ</t>
        </is>
      </c>
      <c r="H458" s="53" t="n"/>
      <c r="I458" s="147" t="n">
        <v>1450000</v>
      </c>
      <c r="J458" s="147" t="n">
        <v>1550000</v>
      </c>
      <c r="K458" s="147" t="n">
        <v>1650000</v>
      </c>
      <c r="L458" s="53" t="n"/>
      <c r="M458" s="43" t="n"/>
      <c r="N458" s="43" t="n"/>
    </row>
    <row r="459" ht="30" customHeight="1">
      <c r="A459" s="45" t="n">
        <v>437</v>
      </c>
      <c r="B459" s="45" t="inlineStr">
        <is>
          <t>HH071814</t>
        </is>
      </c>
      <c r="C459" s="45" t="inlineStr">
        <is>
          <t>Ron bộ Deutz BF4L913 (BF4L912) - hợp kim - DF</t>
        </is>
      </c>
      <c r="D459" s="61" t="n"/>
      <c r="E459" s="45" t="inlineStr">
        <is>
          <t>DEUTZ</t>
        </is>
      </c>
      <c r="F459" s="45" t="inlineStr">
        <is>
          <t>DF</t>
        </is>
      </c>
      <c r="G459" s="45" t="inlineStr">
        <is>
          <t>Bộ</t>
        </is>
      </c>
      <c r="H459" s="54" t="n"/>
      <c r="I459" s="54" t="n"/>
      <c r="J459" s="54" t="n"/>
      <c r="K459" s="54" t="n"/>
      <c r="L459" s="54" t="n"/>
      <c r="M459" s="45" t="n"/>
      <c r="N459" s="45" t="n"/>
    </row>
    <row r="460" ht="30" customHeight="1">
      <c r="A460" s="43" t="n">
        <v>438</v>
      </c>
      <c r="B460" s="43" t="inlineStr">
        <is>
          <t>HH080757</t>
        </is>
      </c>
      <c r="C460" s="43" t="inlineStr">
        <is>
          <t>Ron bộ Deutz BF4M1012, interface - NICE IN</t>
        </is>
      </c>
      <c r="D460" s="61" t="inlineStr">
        <is>
          <t>94</t>
        </is>
      </c>
      <c r="E460" s="43" t="inlineStr">
        <is>
          <t>DEUTZ</t>
        </is>
      </c>
      <c r="F460" s="43" t="inlineStr">
        <is>
          <t>NICE IN</t>
        </is>
      </c>
      <c r="G460" s="43" t="inlineStr">
        <is>
          <t>Bộ</t>
        </is>
      </c>
      <c r="H460" s="53" t="n"/>
      <c r="I460" s="147" t="n">
        <v>1450000</v>
      </c>
      <c r="J460" s="147" t="n">
        <v>1550000</v>
      </c>
      <c r="K460" s="147" t="n">
        <v>1650000</v>
      </c>
      <c r="L460" s="53" t="n"/>
      <c r="M460" s="43" t="n"/>
      <c r="N460" s="43" t="n"/>
    </row>
    <row r="461" ht="30" customHeight="1">
      <c r="A461" s="45" t="n">
        <v>439</v>
      </c>
      <c r="B461" s="45" t="inlineStr">
        <is>
          <t>HH071816</t>
        </is>
      </c>
      <c r="C461" s="45" t="inlineStr">
        <is>
          <t>Ron bộ Deutz BF4M1013, Non-asb sợi tổng hợp - DF</t>
        </is>
      </c>
      <c r="D461" s="61" t="inlineStr">
        <is>
          <t>108</t>
        </is>
      </c>
      <c r="E461" s="45" t="inlineStr">
        <is>
          <t>DEUTZ</t>
        </is>
      </c>
      <c r="F461" s="45" t="inlineStr">
        <is>
          <t>DF</t>
        </is>
      </c>
      <c r="G461" s="45" t="inlineStr">
        <is>
          <t>Bộ</t>
        </is>
      </c>
      <c r="H461" s="54" t="n"/>
      <c r="I461" s="54" t="n"/>
      <c r="J461" s="54" t="n"/>
      <c r="K461" s="54" t="n"/>
      <c r="L461" s="54" t="n"/>
      <c r="M461" s="45" t="n"/>
      <c r="N461" s="45" t="n"/>
    </row>
    <row r="462" ht="30" customHeight="1">
      <c r="A462" s="43" t="n">
        <v>440</v>
      </c>
      <c r="B462" s="43" t="inlineStr">
        <is>
          <t>HH080758</t>
        </is>
      </c>
      <c r="C462" s="43" t="inlineStr">
        <is>
          <t>Ron bộ Deutz BF4M2011 Thép - NICE IN</t>
        </is>
      </c>
      <c r="D462" s="61" t="inlineStr">
        <is>
          <t>94</t>
        </is>
      </c>
      <c r="E462" s="43" t="inlineStr">
        <is>
          <t>DEUTZ</t>
        </is>
      </c>
      <c r="F462" s="43" t="inlineStr">
        <is>
          <t>NICE IN</t>
        </is>
      </c>
      <c r="G462" s="43" t="inlineStr">
        <is>
          <t>Bộ</t>
        </is>
      </c>
      <c r="H462" s="53" t="n"/>
      <c r="I462" s="147" t="n">
        <v>1600000</v>
      </c>
      <c r="J462" s="147" t="n">
        <v>1700000</v>
      </c>
      <c r="K462" s="147" t="n">
        <v>1800000</v>
      </c>
      <c r="L462" s="53" t="n"/>
      <c r="M462" s="43" t="n"/>
      <c r="N462" s="43" t="n"/>
    </row>
    <row r="463" ht="30" customHeight="1">
      <c r="A463" s="45" t="n">
        <v>441</v>
      </c>
      <c r="B463" s="45" t="inlineStr">
        <is>
          <t>HH083345</t>
        </is>
      </c>
      <c r="C463" s="45" t="inlineStr">
        <is>
          <t>Ron bộ Deutz BF4M2012 (Volvo TCD2012 L4), Thép - NICE IN</t>
        </is>
      </c>
      <c r="D463" s="61" t="n"/>
      <c r="E463" s="45" t="inlineStr">
        <is>
          <t>DEUTZ</t>
        </is>
      </c>
      <c r="F463" s="45" t="inlineStr">
        <is>
          <t>NICE IN</t>
        </is>
      </c>
      <c r="G463" s="45" t="inlineStr">
        <is>
          <t>Bộ</t>
        </is>
      </c>
      <c r="H463" s="54" t="n"/>
      <c r="I463" s="147" t="n">
        <v>1500000</v>
      </c>
      <c r="J463" s="147" t="n">
        <v>1650000</v>
      </c>
      <c r="K463" s="147" t="n">
        <v>1850000</v>
      </c>
      <c r="L463" s="54" t="n"/>
      <c r="M463" s="45" t="n"/>
      <c r="N463" s="45" t="n"/>
    </row>
    <row r="464" ht="30" customHeight="1">
      <c r="A464" s="43" t="n">
        <v>442</v>
      </c>
      <c r="B464" s="43" t="inlineStr">
        <is>
          <t>HH071815</t>
        </is>
      </c>
      <c r="C464" s="43" t="inlineStr">
        <is>
          <t>Ron bộ Deutz BF6L913 (BF6L912) (có ron catte) - DF</t>
        </is>
      </c>
      <c r="D464" s="61" t="inlineStr">
        <is>
          <t>100/102</t>
        </is>
      </c>
      <c r="E464" s="43" t="inlineStr">
        <is>
          <t>DEUTZ</t>
        </is>
      </c>
      <c r="F464" s="43" t="inlineStr">
        <is>
          <t>DF</t>
        </is>
      </c>
      <c r="G464" s="43" t="inlineStr">
        <is>
          <t>Bộ</t>
        </is>
      </c>
      <c r="H464" s="53" t="n"/>
      <c r="I464" s="53" t="n"/>
      <c r="J464" s="53" t="n"/>
      <c r="K464" s="53" t="n"/>
      <c r="L464" s="53" t="n"/>
      <c r="M464" s="43" t="n"/>
      <c r="N464" s="43" t="n"/>
    </row>
    <row r="465" ht="30" customHeight="1">
      <c r="A465" s="139" t="n"/>
      <c r="B465" s="139" t="n"/>
      <c r="C465" s="75" t="inlineStr">
        <is>
          <t>◆ (chưa rõ hãng)  (0 sản phẩm)</t>
        </is>
      </c>
      <c r="D465" s="61" t="n"/>
      <c r="E465" s="139" t="n"/>
      <c r="F465" s="139" t="n"/>
      <c r="G465" s="139" t="n"/>
      <c r="H465" s="140" t="n"/>
      <c r="I465" s="140" t="n"/>
      <c r="J465" s="140" t="n"/>
      <c r="K465" s="140" t="n"/>
      <c r="L465" s="140" t="n"/>
      <c r="M465" s="139" t="n"/>
      <c r="N465" s="139" t="n"/>
    </row>
    <row r="466" ht="30" customHeight="1">
      <c r="A466" s="43" t="n">
        <v>443</v>
      </c>
      <c r="B466" s="43" t="inlineStr">
        <is>
          <t>HH081521</t>
        </is>
      </c>
      <c r="C466" s="43" t="inlineStr">
        <is>
          <t>Ron bộ DƯỚI 6D140-N/ S6D140-2 / SAA6D140E-3 - NICE IN</t>
        </is>
      </c>
      <c r="D466" s="61" t="inlineStr">
        <is>
          <t>140</t>
        </is>
      </c>
      <c r="E466" s="43" t="n"/>
      <c r="F466" s="43" t="inlineStr">
        <is>
          <t>NICE IN</t>
        </is>
      </c>
      <c r="G466" s="43" t="inlineStr">
        <is>
          <t>Bộ</t>
        </is>
      </c>
      <c r="H466" s="53" t="n"/>
      <c r="I466" s="147" t="n">
        <v>1600000</v>
      </c>
      <c r="J466" s="147" t="n">
        <v>1700000</v>
      </c>
      <c r="K466" s="147" t="n">
        <v>1800000</v>
      </c>
      <c r="L466" s="53" t="n"/>
      <c r="M466" s="43" t="n"/>
      <c r="N466" s="43" t="n"/>
    </row>
    <row r="467" ht="30" customHeight="1">
      <c r="A467" s="45" t="n">
        <v>444</v>
      </c>
      <c r="B467" s="45" t="inlineStr">
        <is>
          <t>HH078573</t>
        </is>
      </c>
      <c r="C467" s="45" t="inlineStr">
        <is>
          <t>Ron bộ DƯỚI 6D170/S6D170 (đời cơ) - NICE IN</t>
        </is>
      </c>
      <c r="D467" s="61" t="n"/>
      <c r="E467" s="45" t="n"/>
      <c r="F467" s="45" t="inlineStr">
        <is>
          <t>NICE IN</t>
        </is>
      </c>
      <c r="G467" s="45" t="inlineStr">
        <is>
          <t>Bộ</t>
        </is>
      </c>
      <c r="H467" s="54" t="n"/>
      <c r="I467" s="147" t="n">
        <v>3150000</v>
      </c>
      <c r="J467" s="147" t="n">
        <v>3350000</v>
      </c>
      <c r="K467" s="147" t="n">
        <v>3500000</v>
      </c>
      <c r="L467" s="54" t="n"/>
      <c r="M467" s="45" t="n"/>
      <c r="N467" s="45" t="n"/>
    </row>
    <row r="468" ht="30" customHeight="1">
      <c r="A468" s="43" t="n">
        <v>445</v>
      </c>
      <c r="B468" s="43" t="inlineStr">
        <is>
          <t>HH077345</t>
        </is>
      </c>
      <c r="C468" s="43" t="inlineStr">
        <is>
          <t>Ron bộ DƯỚI 6D170/S6D170/SAA6D170E (đời điện) - NICE IN</t>
        </is>
      </c>
      <c r="D468" s="61" t="n"/>
      <c r="E468" s="43" t="n"/>
      <c r="F468" s="43" t="inlineStr">
        <is>
          <t>NICE IN</t>
        </is>
      </c>
      <c r="G468" s="43" t="inlineStr">
        <is>
          <t>Bộ</t>
        </is>
      </c>
      <c r="H468" s="53" t="n"/>
      <c r="I468" s="147" t="n">
        <v>5200000</v>
      </c>
      <c r="J468" s="147" t="n">
        <v>5600000</v>
      </c>
      <c r="K468" s="147" t="n">
        <v>6000000</v>
      </c>
      <c r="L468" s="53" t="n"/>
      <c r="M468" s="43" t="n"/>
      <c r="N468" s="43" t="n"/>
    </row>
    <row r="469" ht="30" customHeight="1">
      <c r="A469" s="45" t="n">
        <v>446</v>
      </c>
      <c r="B469" s="45" t="inlineStr">
        <is>
          <t>HH080032</t>
        </is>
      </c>
      <c r="C469" s="45" t="inlineStr">
        <is>
          <t>Ron bộ Dưới N14 thép - NICE IN</t>
        </is>
      </c>
      <c r="D469" s="61" t="inlineStr">
        <is>
          <t>139.7</t>
        </is>
      </c>
      <c r="E469" s="45" t="n"/>
      <c r="F469" s="45" t="inlineStr">
        <is>
          <t>NICE IN</t>
        </is>
      </c>
      <c r="G469" s="45" t="inlineStr">
        <is>
          <t>Bộ</t>
        </is>
      </c>
      <c r="H469" s="54" t="n"/>
      <c r="I469" s="147" t="n">
        <v>1200000</v>
      </c>
      <c r="J469" s="147" t="n">
        <v>1250000</v>
      </c>
      <c r="K469" s="147" t="n">
        <v>1350000</v>
      </c>
      <c r="L469" s="54" t="n"/>
      <c r="M469" s="45" t="n"/>
      <c r="N469" s="45" t="n"/>
    </row>
    <row r="470" ht="30" customHeight="1">
      <c r="A470" s="43" t="n">
        <v>447</v>
      </c>
      <c r="B470" s="43" t="inlineStr">
        <is>
          <t>HH072891</t>
        </is>
      </c>
      <c r="C470" s="43" t="inlineStr">
        <is>
          <t>Ron bộ EH100 NK - PACIFIC</t>
        </is>
      </c>
      <c r="D470" s="61" t="inlineStr">
        <is>
          <t>105</t>
        </is>
      </c>
      <c r="E470" s="43" t="n"/>
      <c r="F470" s="43" t="inlineStr">
        <is>
          <t>PACIFIC</t>
        </is>
      </c>
      <c r="G470" s="43" t="inlineStr">
        <is>
          <t>Cái</t>
        </is>
      </c>
      <c r="H470" s="53" t="n"/>
      <c r="I470" s="53" t="n"/>
      <c r="J470" s="53" t="n"/>
      <c r="K470" s="53" t="n"/>
      <c r="L470" s="53" t="n"/>
      <c r="M470" s="43" t="n"/>
      <c r="N470" s="43" t="n"/>
    </row>
    <row r="471" ht="30" customHeight="1">
      <c r="A471" s="45" t="n">
        <v>448</v>
      </c>
      <c r="B471" s="45" t="inlineStr">
        <is>
          <t>HH078072</t>
        </is>
      </c>
      <c r="C471" s="45" t="inlineStr">
        <is>
          <t>Ron bộ EH700 (Sợi tổng hợp) - DF</t>
        </is>
      </c>
      <c r="D471" s="61" t="inlineStr">
        <is>
          <t>110</t>
        </is>
      </c>
      <c r="E471" s="45" t="n"/>
      <c r="F471" s="45" t="inlineStr">
        <is>
          <t>DF</t>
        </is>
      </c>
      <c r="G471" s="45" t="inlineStr">
        <is>
          <t>Bộ</t>
        </is>
      </c>
      <c r="H471" s="54" t="n"/>
      <c r="I471" s="147" t="n">
        <v>700000</v>
      </c>
      <c r="J471" s="147" t="n">
        <v>750000</v>
      </c>
      <c r="K471" s="147" t="n">
        <v>800000</v>
      </c>
      <c r="L471" s="54" t="n"/>
      <c r="M471" s="45" t="n"/>
      <c r="N471" s="45" t="n"/>
    </row>
    <row r="472" ht="30" customHeight="1">
      <c r="A472" s="43" t="n">
        <v>449</v>
      </c>
      <c r="B472" s="43" t="inlineStr">
        <is>
          <t>HH071113</t>
        </is>
      </c>
      <c r="C472" s="43" t="inlineStr">
        <is>
          <t>Ron bộ EL100 - CADA</t>
        </is>
      </c>
      <c r="D472" s="61" t="inlineStr">
        <is>
          <t>116</t>
        </is>
      </c>
      <c r="E472" s="43" t="n"/>
      <c r="F472" s="43" t="inlineStr">
        <is>
          <t>CADA</t>
        </is>
      </c>
      <c r="G472" s="43" t="inlineStr">
        <is>
          <t>Bộ</t>
        </is>
      </c>
      <c r="H472" s="53" t="n"/>
      <c r="I472" s="53" t="n"/>
      <c r="J472" s="53" t="n"/>
      <c r="K472" s="53" t="n"/>
      <c r="L472" s="53" t="n"/>
      <c r="M472" s="43" t="n"/>
      <c r="N472" s="43" t="n"/>
    </row>
    <row r="473" ht="30" customHeight="1">
      <c r="A473" s="45" t="n">
        <v>450</v>
      </c>
      <c r="B473" s="45" t="inlineStr">
        <is>
          <t>HH082470</t>
        </is>
      </c>
      <c r="C473" s="45" t="inlineStr">
        <is>
          <t>Ron bộ EL100 sợi tổng hợp - DF</t>
        </is>
      </c>
      <c r="D473" s="61" t="inlineStr">
        <is>
          <t>116</t>
        </is>
      </c>
      <c r="E473" s="45" t="n"/>
      <c r="F473" s="45" t="inlineStr">
        <is>
          <t>DF</t>
        </is>
      </c>
      <c r="G473" s="45" t="inlineStr">
        <is>
          <t>Bộ</t>
        </is>
      </c>
      <c r="H473" s="54" t="n"/>
      <c r="I473" s="147" t="n">
        <v>1150000</v>
      </c>
      <c r="J473" s="147" t="n">
        <v>1250000</v>
      </c>
      <c r="K473" s="147" t="n">
        <v>1350000</v>
      </c>
      <c r="L473" s="54" t="n"/>
      <c r="M473" s="45" t="n"/>
      <c r="N473" s="45" t="n"/>
    </row>
    <row r="474" ht="30" customHeight="1">
      <c r="A474" s="43" t="n">
        <v>451</v>
      </c>
      <c r="B474" s="43" t="inlineStr">
        <is>
          <t>HH076464</t>
        </is>
      </c>
      <c r="C474" s="43" t="inlineStr">
        <is>
          <t>Ron bộ EL100 sợi tổng hợp - MASAKO</t>
        </is>
      </c>
      <c r="D474" s="61" t="inlineStr">
        <is>
          <t>116</t>
        </is>
      </c>
      <c r="E474" s="43" t="n"/>
      <c r="F474" s="43" t="inlineStr">
        <is>
          <t>MASAKO</t>
        </is>
      </c>
      <c r="G474" s="43" t="inlineStr">
        <is>
          <t>Bộ</t>
        </is>
      </c>
      <c r="H474" s="53" t="n"/>
      <c r="I474" s="147" t="n">
        <v>1020000</v>
      </c>
      <c r="J474" s="147" t="n">
        <v>1100000</v>
      </c>
      <c r="K474" s="147" t="n">
        <v>1200000</v>
      </c>
      <c r="L474" s="53" t="n"/>
      <c r="M474" s="43" t="n"/>
      <c r="N474" s="43" t="n"/>
    </row>
    <row r="475" ht="30" customHeight="1">
      <c r="A475" s="45" t="n">
        <v>452</v>
      </c>
      <c r="B475" s="45" t="inlineStr">
        <is>
          <t>HH078073</t>
        </is>
      </c>
      <c r="C475" s="45" t="inlineStr">
        <is>
          <t>Ron bộ EM100 Thép - DF</t>
        </is>
      </c>
      <c r="D475" s="61" t="inlineStr">
        <is>
          <t>124</t>
        </is>
      </c>
      <c r="E475" s="45" t="n"/>
      <c r="F475" s="45" t="inlineStr">
        <is>
          <t>DF</t>
        </is>
      </c>
      <c r="G475" s="45" t="inlineStr">
        <is>
          <t>Bộ</t>
        </is>
      </c>
      <c r="H475" s="54" t="n"/>
      <c r="I475" s="147" t="n">
        <v>1400000</v>
      </c>
      <c r="J475" s="147" t="n">
        <v>1500000</v>
      </c>
      <c r="K475" s="147" t="n">
        <v>1600000</v>
      </c>
      <c r="L475" s="54" t="n"/>
      <c r="M475" s="45" t="n"/>
      <c r="N475" s="45" t="n"/>
    </row>
    <row r="476" ht="30" customHeight="1">
      <c r="A476" s="43" t="n">
        <v>453</v>
      </c>
      <c r="B476" s="43" t="inlineStr">
        <is>
          <t>HH076476</t>
        </is>
      </c>
      <c r="C476" s="43" t="inlineStr">
        <is>
          <t>Ron bộ EP100 thép - MASAKO</t>
        </is>
      </c>
      <c r="D476" s="61" t="n"/>
      <c r="E476" s="43" t="n"/>
      <c r="F476" s="43" t="inlineStr">
        <is>
          <t>MASAKO</t>
        </is>
      </c>
      <c r="G476" s="43" t="inlineStr">
        <is>
          <t>Bộ</t>
        </is>
      </c>
      <c r="H476" s="53" t="n"/>
      <c r="I476" s="147" t="n">
        <v>1300000</v>
      </c>
      <c r="J476" s="147" t="n">
        <v>1380000</v>
      </c>
      <c r="K476" s="147" t="n">
        <v>1500000</v>
      </c>
      <c r="L476" s="53" t="n"/>
      <c r="M476" s="43" t="n"/>
      <c r="N476" s="43" t="n"/>
    </row>
    <row r="477" ht="30" customHeight="1">
      <c r="A477" s="45" t="n">
        <v>454</v>
      </c>
      <c r="B477" s="45" t="inlineStr">
        <is>
          <t>HH079660</t>
        </is>
      </c>
      <c r="C477" s="45" t="inlineStr">
        <is>
          <t>Ron bộ F17C/ F17E sợi tổng hợp - DF</t>
        </is>
      </c>
      <c r="D477" s="61" t="inlineStr">
        <is>
          <t>139</t>
        </is>
      </c>
      <c r="E477" s="45" t="n"/>
      <c r="F477" s="45" t="inlineStr">
        <is>
          <t>DF</t>
        </is>
      </c>
      <c r="G477" s="45" t="inlineStr">
        <is>
          <t>Bộ</t>
        </is>
      </c>
      <c r="H477" s="54" t="n"/>
      <c r="I477" s="147" t="n">
        <v>1550000</v>
      </c>
      <c r="J477" s="147" t="n">
        <v>1650000</v>
      </c>
      <c r="K477" s="147" t="n">
        <v>1750000</v>
      </c>
      <c r="L477" s="54" t="n"/>
      <c r="M477" s="45" t="n"/>
      <c r="N477" s="45" t="n"/>
    </row>
    <row r="478" ht="30" customHeight="1">
      <c r="A478" s="43" t="n">
        <v>455</v>
      </c>
      <c r="B478" s="43" t="inlineStr">
        <is>
          <t>HH080034</t>
        </is>
      </c>
      <c r="C478" s="43" t="inlineStr">
        <is>
          <t>Ron bộ F17C/ F17E sợi tổng hợp - MASAKO</t>
        </is>
      </c>
      <c r="D478" s="61" t="inlineStr">
        <is>
          <t>139</t>
        </is>
      </c>
      <c r="E478" s="43" t="n"/>
      <c r="F478" s="43" t="inlineStr">
        <is>
          <t>MASAKO</t>
        </is>
      </c>
      <c r="G478" s="43" t="inlineStr">
        <is>
          <t>Bộ</t>
        </is>
      </c>
      <c r="H478" s="53" t="n"/>
      <c r="I478" s="147" t="n">
        <v>1420000</v>
      </c>
      <c r="J478" s="147" t="n">
        <v>1500000</v>
      </c>
      <c r="K478" s="147" t="n">
        <v>1600000</v>
      </c>
      <c r="L478" s="53" t="n"/>
      <c r="M478" s="43" t="n"/>
      <c r="N478" s="43" t="n"/>
    </row>
    <row r="479" ht="30" customHeight="1">
      <c r="A479" s="45" t="n">
        <v>456</v>
      </c>
      <c r="B479" s="45" t="inlineStr">
        <is>
          <t>HH074609</t>
        </is>
      </c>
      <c r="C479" s="45" t="inlineStr">
        <is>
          <t>Ron bộ F17C/F17E - PACIFIC</t>
        </is>
      </c>
      <c r="D479" s="61" t="inlineStr">
        <is>
          <t>139</t>
        </is>
      </c>
      <c r="E479" s="45" t="n"/>
      <c r="F479" s="45" t="inlineStr">
        <is>
          <t>PACIFIC</t>
        </is>
      </c>
      <c r="G479" s="45" t="inlineStr">
        <is>
          <t>Bộ</t>
        </is>
      </c>
      <c r="H479" s="54" t="n"/>
      <c r="I479" s="54" t="n"/>
      <c r="J479" s="54" t="n"/>
      <c r="K479" s="54" t="n"/>
      <c r="L479" s="54" t="n"/>
      <c r="M479" s="45" t="n"/>
      <c r="N479" s="45" t="n"/>
    </row>
    <row r="480" ht="30" customHeight="1">
      <c r="A480" s="43" t="n">
        <v>457</v>
      </c>
      <c r="B480" s="43" t="inlineStr">
        <is>
          <t>HH079661</t>
        </is>
      </c>
      <c r="C480" s="43" t="inlineStr">
        <is>
          <t>Ron bộ FE6 (12 sp) thép - DF</t>
        </is>
      </c>
      <c r="D480" s="61" t="inlineStr">
        <is>
          <t>108</t>
        </is>
      </c>
      <c r="E480" s="43" t="n"/>
      <c r="F480" s="43" t="inlineStr">
        <is>
          <t>DF</t>
        </is>
      </c>
      <c r="G480" s="43" t="inlineStr">
        <is>
          <t>Bộ</t>
        </is>
      </c>
      <c r="H480" s="53" t="n"/>
      <c r="I480" s="147" t="n">
        <v>1050000</v>
      </c>
      <c r="J480" s="147" t="n">
        <v>1150000</v>
      </c>
      <c r="K480" s="147" t="n">
        <v>1250000</v>
      </c>
      <c r="L480" s="53" t="n"/>
      <c r="M480" s="43" t="n"/>
      <c r="N480" s="43" t="n"/>
    </row>
    <row r="481" ht="30" customHeight="1">
      <c r="A481" s="45" t="n">
        <v>458</v>
      </c>
      <c r="B481" s="45" t="inlineStr">
        <is>
          <t>HH079197</t>
        </is>
      </c>
      <c r="C481" s="45" t="inlineStr">
        <is>
          <t>Ron bộ FE6 (24 sp) thép - DF</t>
        </is>
      </c>
      <c r="D481" s="61" t="inlineStr">
        <is>
          <t>108</t>
        </is>
      </c>
      <c r="E481" s="45" t="n"/>
      <c r="F481" s="45" t="inlineStr">
        <is>
          <t>DF</t>
        </is>
      </c>
      <c r="G481" s="45" t="inlineStr">
        <is>
          <t>Bộ</t>
        </is>
      </c>
      <c r="H481" s="54" t="n"/>
      <c r="I481" s="147" t="n">
        <v>1700000</v>
      </c>
      <c r="J481" s="147" t="n">
        <v>1800000</v>
      </c>
      <c r="K481" s="147" t="n">
        <v>1950000</v>
      </c>
      <c r="L481" s="54" t="n"/>
      <c r="M481" s="45" t="n"/>
      <c r="N481" s="45" t="n"/>
    </row>
    <row r="482" ht="30" customHeight="1">
      <c r="A482" s="43" t="n">
        <v>459</v>
      </c>
      <c r="B482" s="43" t="inlineStr">
        <is>
          <t>HH079667</t>
        </is>
      </c>
      <c r="C482" s="43" t="inlineStr">
        <is>
          <t>Ron bộ FORD WL (12V) - Thép - DF</t>
        </is>
      </c>
      <c r="D482" s="61" t="n"/>
      <c r="E482" s="43" t="n"/>
      <c r="F482" s="43" t="inlineStr">
        <is>
          <t>DF</t>
        </is>
      </c>
      <c r="G482" s="43" t="inlineStr">
        <is>
          <t>Bộ</t>
        </is>
      </c>
      <c r="H482" s="53" t="n"/>
      <c r="I482" s="147" t="n">
        <v>530000</v>
      </c>
      <c r="J482" s="147" t="n">
        <v>570000</v>
      </c>
      <c r="K482" s="147" t="n">
        <v>620000</v>
      </c>
      <c r="L482" s="53" t="n"/>
      <c r="M482" s="43" t="n"/>
      <c r="N482" s="43" t="n"/>
    </row>
    <row r="483" ht="30" customHeight="1">
      <c r="A483" s="45" t="n">
        <v>460</v>
      </c>
      <c r="B483" s="45" t="inlineStr">
        <is>
          <t>HH083953</t>
        </is>
      </c>
      <c r="C483" s="45" t="inlineStr">
        <is>
          <t>Ron bộ FORD WL (16V) - Thép - DF</t>
        </is>
      </c>
      <c r="D483" s="61" t="inlineStr">
        <is>
          <t>98</t>
        </is>
      </c>
      <c r="E483" s="45" t="n"/>
      <c r="F483" s="45" t="inlineStr">
        <is>
          <t>DF</t>
        </is>
      </c>
      <c r="G483" s="45" t="inlineStr">
        <is>
          <t>Bộ</t>
        </is>
      </c>
      <c r="H483" s="54" t="n"/>
      <c r="I483" s="147" t="n">
        <v>580000</v>
      </c>
      <c r="J483" s="147" t="n">
        <v>620000</v>
      </c>
      <c r="K483" s="147" t="n">
        <v>660000</v>
      </c>
      <c r="L483" s="54" t="n"/>
      <c r="M483" s="45" t="n"/>
      <c r="N483" s="45" t="n"/>
    </row>
    <row r="484" ht="30" customHeight="1">
      <c r="A484" s="43" t="n">
        <v>461</v>
      </c>
      <c r="B484" s="43" t="inlineStr">
        <is>
          <t>HH0678</t>
        </is>
      </c>
      <c r="C484" s="43" t="inlineStr">
        <is>
          <t>Ron bộ H07D - CADA</t>
        </is>
      </c>
      <c r="D484" s="61" t="inlineStr">
        <is>
          <t>110</t>
        </is>
      </c>
      <c r="E484" s="43" t="n"/>
      <c r="F484" s="43" t="inlineStr">
        <is>
          <t>CADA</t>
        </is>
      </c>
      <c r="G484" s="43" t="inlineStr">
        <is>
          <t>Bộ</t>
        </is>
      </c>
      <c r="H484" s="53" t="n"/>
      <c r="I484" s="53" t="n"/>
      <c r="J484" s="53" t="n"/>
      <c r="K484" s="53" t="n"/>
      <c r="L484" s="53" t="n"/>
      <c r="M484" s="43" t="n"/>
      <c r="N484" s="43" t="n"/>
    </row>
    <row r="485" ht="30" customHeight="1">
      <c r="A485" s="45" t="n">
        <v>462</v>
      </c>
      <c r="B485" s="45" t="inlineStr">
        <is>
          <t>HH081077</t>
        </is>
      </c>
      <c r="C485" s="45" t="inlineStr">
        <is>
          <t>Ron bộ Howo WD615 (OUERMAN-AT)</t>
        </is>
      </c>
      <c r="D485" s="61" t="inlineStr">
        <is>
          <t>126</t>
        </is>
      </c>
      <c r="E485" s="45" t="n"/>
      <c r="F485" s="45" t="n"/>
      <c r="G485" s="45" t="inlineStr">
        <is>
          <t>Bộ</t>
        </is>
      </c>
      <c r="H485" s="54" t="n"/>
      <c r="I485" s="54" t="n"/>
      <c r="J485" s="54" t="n"/>
      <c r="K485" s="54" t="n"/>
      <c r="L485" s="54" t="n"/>
      <c r="M485" s="45" t="n"/>
      <c r="N485" s="45" t="n"/>
    </row>
    <row r="486" ht="30" customHeight="1">
      <c r="A486" s="43" t="n">
        <v>463</v>
      </c>
      <c r="B486" s="43" t="inlineStr">
        <is>
          <t>HH076465</t>
        </is>
      </c>
      <c r="C486" s="43" t="inlineStr">
        <is>
          <t>Ron bộ Isuz 4LE2, Thép Inox -  MASAKO</t>
        </is>
      </c>
      <c r="D486" s="61" t="inlineStr">
        <is>
          <t>85</t>
        </is>
      </c>
      <c r="E486" s="43" t="n"/>
      <c r="F486" s="43" t="inlineStr">
        <is>
          <t>MASAKO</t>
        </is>
      </c>
      <c r="G486" s="43" t="inlineStr">
        <is>
          <t>Bộ</t>
        </is>
      </c>
      <c r="H486" s="53" t="n"/>
      <c r="I486" s="147" t="n">
        <v>580000</v>
      </c>
      <c r="J486" s="147" t="n">
        <v>620000</v>
      </c>
      <c r="K486" s="147" t="n">
        <v>660000</v>
      </c>
      <c r="L486" s="53" t="n"/>
      <c r="M486" s="43" t="n"/>
      <c r="N486" s="43" t="n"/>
    </row>
    <row r="487" ht="30" customHeight="1">
      <c r="A487" s="45" t="n">
        <v>464</v>
      </c>
      <c r="B487" s="45" t="inlineStr">
        <is>
          <t>HH076545</t>
        </is>
      </c>
      <c r="C487" s="45" t="inlineStr">
        <is>
          <t>Ron bộ J05C sợi tổng hợp - NICE IN</t>
        </is>
      </c>
      <c r="D487" s="61" t="n"/>
      <c r="E487" s="45" t="n"/>
      <c r="F487" s="45" t="inlineStr">
        <is>
          <t>NICE IN</t>
        </is>
      </c>
      <c r="G487" s="45" t="inlineStr">
        <is>
          <t>Bộ</t>
        </is>
      </c>
      <c r="H487" s="54" t="n"/>
      <c r="I487" s="147" t="n">
        <v>1020000</v>
      </c>
      <c r="J487" s="147" t="n">
        <v>1100000</v>
      </c>
      <c r="K487" s="147" t="n">
        <v>1200000</v>
      </c>
      <c r="L487" s="54" t="n"/>
      <c r="M487" s="45" t="n"/>
      <c r="N487" s="45" t="n"/>
    </row>
    <row r="488" ht="30" customHeight="1">
      <c r="A488" s="43" t="n">
        <v>465</v>
      </c>
      <c r="B488" s="43" t="inlineStr">
        <is>
          <t>HH079595</t>
        </is>
      </c>
      <c r="C488" s="43" t="inlineStr">
        <is>
          <t>Ron bộ J05C-T thép Inox - NICE IN</t>
        </is>
      </c>
      <c r="D488" s="61" t="n"/>
      <c r="E488" s="43" t="n"/>
      <c r="F488" s="43" t="inlineStr">
        <is>
          <t>NICE IN</t>
        </is>
      </c>
      <c r="G488" s="43" t="inlineStr">
        <is>
          <t>Bộ</t>
        </is>
      </c>
      <c r="H488" s="53" t="n"/>
      <c r="I488" s="147" t="n">
        <v>1100000</v>
      </c>
      <c r="J488" s="147" t="n">
        <v>1200000</v>
      </c>
      <c r="K488" s="147" t="n">
        <v>1300000</v>
      </c>
      <c r="L488" s="53" t="n"/>
      <c r="M488" s="43" t="n"/>
      <c r="N488" s="43" t="n"/>
    </row>
    <row r="489" ht="30" customHeight="1">
      <c r="A489" s="45" t="n">
        <v>466</v>
      </c>
      <c r="B489" s="45" t="inlineStr">
        <is>
          <t>HH082865</t>
        </is>
      </c>
      <c r="C489" s="45" t="inlineStr">
        <is>
          <t>Ron bộ J08C-N - Sợi carbon (non asb)  - NICE IN</t>
        </is>
      </c>
      <c r="D489" s="61" t="inlineStr">
        <is>
          <t>114</t>
        </is>
      </c>
      <c r="E489" s="45" t="n"/>
      <c r="F489" s="45" t="inlineStr">
        <is>
          <t>NICE IN</t>
        </is>
      </c>
      <c r="G489" s="45" t="inlineStr">
        <is>
          <t>Bộ</t>
        </is>
      </c>
      <c r="H489" s="54" t="n"/>
      <c r="I489" s="147" t="n">
        <v>1360000</v>
      </c>
      <c r="J489" s="147" t="n">
        <v>1450000</v>
      </c>
      <c r="K489" s="147" t="n">
        <v>1550000</v>
      </c>
      <c r="L489" s="54" t="n"/>
      <c r="M489" s="45" t="n"/>
      <c r="N489" s="45" t="n"/>
    </row>
    <row r="490" ht="30" customHeight="1">
      <c r="A490" s="43" t="n">
        <v>467</v>
      </c>
      <c r="B490" s="43" t="inlineStr">
        <is>
          <t>HH082864</t>
        </is>
      </c>
      <c r="C490" s="43" t="inlineStr">
        <is>
          <t>Ron bộ J08C-O - Sợi carbon (non asb)  - NICE IN</t>
        </is>
      </c>
      <c r="D490" s="61" t="inlineStr">
        <is>
          <t>114</t>
        </is>
      </c>
      <c r="E490" s="43" t="n"/>
      <c r="F490" s="43" t="inlineStr">
        <is>
          <t>NICE IN</t>
        </is>
      </c>
      <c r="G490" s="43" t="inlineStr">
        <is>
          <t>Bộ</t>
        </is>
      </c>
      <c r="H490" s="53" t="n"/>
      <c r="I490" s="147" t="n">
        <v>1360000</v>
      </c>
      <c r="J490" s="147" t="n">
        <v>1450000</v>
      </c>
      <c r="K490" s="147" t="n">
        <v>1550000</v>
      </c>
      <c r="L490" s="53" t="n"/>
      <c r="M490" s="43" t="n"/>
      <c r="N490" s="43" t="n"/>
    </row>
    <row r="491" ht="30" customHeight="1">
      <c r="A491" s="45" t="n">
        <v>468</v>
      </c>
      <c r="B491" s="45" t="inlineStr">
        <is>
          <t>HH070903</t>
        </is>
      </c>
      <c r="C491" s="45" t="inlineStr">
        <is>
          <t>Ron bộ J08C/J08E Thép (S) - DF</t>
        </is>
      </c>
      <c r="D491" s="61" t="inlineStr">
        <is>
          <t>112/114</t>
        </is>
      </c>
      <c r="E491" s="45" t="n"/>
      <c r="F491" s="45" t="inlineStr">
        <is>
          <t>DF</t>
        </is>
      </c>
      <c r="G491" s="45" t="inlineStr">
        <is>
          <t>Bộ</t>
        </is>
      </c>
      <c r="H491" s="54" t="n"/>
      <c r="I491" s="54" t="n"/>
      <c r="J491" s="54" t="n"/>
      <c r="K491" s="54" t="n"/>
      <c r="L491" s="54" t="n"/>
      <c r="M491" s="45" t="n"/>
      <c r="N491" s="45" t="n"/>
    </row>
    <row r="492" ht="30" customHeight="1">
      <c r="A492" s="43" t="n">
        <v>469</v>
      </c>
      <c r="B492" s="43" t="inlineStr">
        <is>
          <t>HH082551</t>
        </is>
      </c>
      <c r="C492" s="43" t="inlineStr">
        <is>
          <t>Ron bộ JMC JE-493/ JX-493 (4JB1 máy Trung Quốc) thép - MASAKO</t>
        </is>
      </c>
      <c r="D492" s="61" t="inlineStr">
        <is>
          <t>93</t>
        </is>
      </c>
      <c r="E492" s="43" t="n"/>
      <c r="F492" s="43" t="inlineStr">
        <is>
          <t>MASAKO</t>
        </is>
      </c>
      <c r="G492" s="43" t="inlineStr">
        <is>
          <t>Bộ</t>
        </is>
      </c>
      <c r="H492" s="53" t="n"/>
      <c r="I492" s="147" t="n">
        <v>420000</v>
      </c>
      <c r="J492" s="147" t="n">
        <v>450000</v>
      </c>
      <c r="K492" s="147" t="n">
        <v>480000</v>
      </c>
      <c r="L492" s="53" t="n"/>
      <c r="M492" s="43" t="n"/>
      <c r="N492" s="43" t="n"/>
    </row>
    <row r="493" ht="30" customHeight="1">
      <c r="A493" s="45" t="n">
        <v>470</v>
      </c>
      <c r="B493" s="45" t="inlineStr">
        <is>
          <t>HH073074</t>
        </is>
      </c>
      <c r="C493" s="45" t="inlineStr">
        <is>
          <t>Ron bộ JT - TONYCO/ REISSE</t>
        </is>
      </c>
      <c r="D493" s="61" t="inlineStr">
        <is>
          <t>98</t>
        </is>
      </c>
      <c r="E493" s="45" t="n"/>
      <c r="F493" s="45" t="inlineStr">
        <is>
          <t>TONYCO/ REISSE</t>
        </is>
      </c>
      <c r="G493" s="45" t="inlineStr">
        <is>
          <t>Bộ</t>
        </is>
      </c>
      <c r="H493" s="54" t="n"/>
      <c r="I493" s="54" t="n"/>
      <c r="J493" s="54" t="n"/>
      <c r="K493" s="54" t="n"/>
      <c r="L493" s="54" t="n"/>
      <c r="M493" s="45" t="n"/>
      <c r="N493" s="45" t="n"/>
    </row>
    <row r="494" ht="30" customHeight="1">
      <c r="A494" s="43" t="n">
        <v>471</v>
      </c>
      <c r="B494" s="43" t="inlineStr">
        <is>
          <t>HH082766</t>
        </is>
      </c>
      <c r="C494" s="43" t="inlineStr">
        <is>
          <t>Ron bộ JT/K3000 Thép - TONYCO</t>
        </is>
      </c>
      <c r="D494" s="61" t="inlineStr">
        <is>
          <t>98</t>
        </is>
      </c>
      <c r="E494" s="43" t="n"/>
      <c r="F494" s="43" t="inlineStr">
        <is>
          <t>TONYCO</t>
        </is>
      </c>
      <c r="G494" s="43" t="inlineStr">
        <is>
          <t>Bộ</t>
        </is>
      </c>
      <c r="H494" s="53" t="n"/>
      <c r="I494" s="53" t="n"/>
      <c r="J494" s="53" t="n"/>
      <c r="K494" s="53" t="n"/>
      <c r="L494" s="53" t="n"/>
      <c r="M494" s="43" t="n"/>
      <c r="N494" s="43" t="n"/>
    </row>
    <row r="495" ht="30" customHeight="1">
      <c r="A495" s="45" t="n">
        <v>472</v>
      </c>
      <c r="B495" s="45" t="inlineStr">
        <is>
          <t>HH082605</t>
        </is>
      </c>
      <c r="C495" s="45" t="inlineStr">
        <is>
          <t>Ron bộ K13C - 12V sợi tổng hợp - NICE IN</t>
        </is>
      </c>
      <c r="D495" s="61" t="n"/>
      <c r="E495" s="45" t="n"/>
      <c r="F495" s="45" t="inlineStr">
        <is>
          <t>NICE IN</t>
        </is>
      </c>
      <c r="G495" s="45" t="inlineStr">
        <is>
          <t>Bộ</t>
        </is>
      </c>
      <c r="H495" s="54" t="n"/>
      <c r="I495" s="147" t="n">
        <v>1770000</v>
      </c>
      <c r="J495" s="147" t="n">
        <v>1880000</v>
      </c>
      <c r="K495" s="147" t="n">
        <v>2000000</v>
      </c>
      <c r="L495" s="54" t="n"/>
      <c r="M495" s="45" t="n"/>
      <c r="N495" s="45" t="n"/>
    </row>
    <row r="496" ht="30" customHeight="1">
      <c r="A496" s="43" t="n">
        <v>473</v>
      </c>
      <c r="B496" s="43" t="inlineStr">
        <is>
          <t>HH082607</t>
        </is>
      </c>
      <c r="C496" s="43" t="inlineStr">
        <is>
          <t>Ron bộ K13C - TE (24V) sợi tổng hợp - NICE IN</t>
        </is>
      </c>
      <c r="D496" s="61" t="n"/>
      <c r="E496" s="43" t="n"/>
      <c r="F496" s="43" t="inlineStr">
        <is>
          <t>NICE IN</t>
        </is>
      </c>
      <c r="G496" s="43" t="inlineStr">
        <is>
          <t>Bộ</t>
        </is>
      </c>
      <c r="H496" s="53" t="n"/>
      <c r="I496" s="147" t="n">
        <v>2450000</v>
      </c>
      <c r="J496" s="147" t="n">
        <v>2600000</v>
      </c>
      <c r="K496" s="147" t="n">
        <v>2750000</v>
      </c>
      <c r="L496" s="53" t="n"/>
      <c r="M496" s="43" t="n"/>
      <c r="N496" s="43" t="n"/>
    </row>
    <row r="497" ht="30" customHeight="1">
      <c r="A497" s="45" t="n">
        <v>474</v>
      </c>
      <c r="B497" s="45" t="inlineStr">
        <is>
          <t>HH082606</t>
        </is>
      </c>
      <c r="C497" s="45" t="inlineStr">
        <is>
          <t>Ron bộ K13C - TV (24V) sợi tổng hợp - NICE IN</t>
        </is>
      </c>
      <c r="D497" s="61" t="n"/>
      <c r="E497" s="45" t="n"/>
      <c r="F497" s="45" t="inlineStr">
        <is>
          <t>NICE IN</t>
        </is>
      </c>
      <c r="G497" s="45" t="inlineStr">
        <is>
          <t>Bộ</t>
        </is>
      </c>
      <c r="H497" s="54" t="n"/>
      <c r="I497" s="147" t="n">
        <v>2450000</v>
      </c>
      <c r="J497" s="147" t="n">
        <v>2600000</v>
      </c>
      <c r="K497" s="147" t="n">
        <v>2750000</v>
      </c>
      <c r="L497" s="54" t="n"/>
      <c r="M497" s="45" t="n"/>
      <c r="N497" s="45" t="n"/>
    </row>
    <row r="498" ht="30" customHeight="1">
      <c r="A498" s="43" t="n">
        <v>475</v>
      </c>
      <c r="B498" s="43" t="inlineStr">
        <is>
          <t>HH078077</t>
        </is>
      </c>
      <c r="C498" s="43" t="inlineStr">
        <is>
          <t>Ron bộ K3M Graphite - DF</t>
        </is>
      </c>
      <c r="D498" s="61" t="inlineStr">
        <is>
          <t>84</t>
        </is>
      </c>
      <c r="E498" s="43" t="n"/>
      <c r="F498" s="43" t="inlineStr">
        <is>
          <t>DF</t>
        </is>
      </c>
      <c r="G498" s="43" t="inlineStr">
        <is>
          <t>Bộ</t>
        </is>
      </c>
      <c r="H498" s="53" t="n"/>
      <c r="I498" s="147" t="n">
        <v>700000</v>
      </c>
      <c r="J498" s="147" t="n">
        <v>750000</v>
      </c>
      <c r="K498" s="147" t="n">
        <v>800000</v>
      </c>
      <c r="L498" s="53" t="n"/>
      <c r="M498" s="43" t="n"/>
      <c r="N498" s="43" t="n"/>
    </row>
    <row r="499" ht="30" customHeight="1">
      <c r="A499" s="45" t="n">
        <v>476</v>
      </c>
      <c r="B499" s="45" t="inlineStr">
        <is>
          <t>HH082349</t>
        </is>
      </c>
      <c r="C499" s="45" t="inlineStr">
        <is>
          <t>Ron bộ K4100 - PACIFIC</t>
        </is>
      </c>
      <c r="D499" s="61" t="inlineStr">
        <is>
          <t>92</t>
        </is>
      </c>
      <c r="E499" s="45" t="n"/>
      <c r="F499" s="45" t="inlineStr">
        <is>
          <t>PACIFIC</t>
        </is>
      </c>
      <c r="G499" s="45" t="inlineStr">
        <is>
          <t>Cái</t>
        </is>
      </c>
      <c r="H499" s="54" t="n"/>
      <c r="I499" s="54" t="n"/>
      <c r="J499" s="54" t="n"/>
      <c r="K499" s="54" t="n"/>
      <c r="L499" s="54" t="n"/>
      <c r="M499" s="45" t="n"/>
      <c r="N499" s="45" t="n"/>
    </row>
    <row r="500" ht="30" customHeight="1">
      <c r="A500" s="43" t="n">
        <v>477</v>
      </c>
      <c r="B500" s="43" t="inlineStr">
        <is>
          <t>HH082468</t>
        </is>
      </c>
      <c r="C500" s="43" t="inlineStr">
        <is>
          <t>Ron bộ K4M sợi tổng hợp - DF</t>
        </is>
      </c>
      <c r="D500" s="61" t="inlineStr">
        <is>
          <t>84</t>
        </is>
      </c>
      <c r="E500" s="43" t="n"/>
      <c r="F500" s="43" t="inlineStr">
        <is>
          <t>DF</t>
        </is>
      </c>
      <c r="G500" s="43" t="inlineStr">
        <is>
          <t>Bộ</t>
        </is>
      </c>
      <c r="H500" s="53" t="n"/>
      <c r="I500" s="147" t="n">
        <v>700000</v>
      </c>
      <c r="J500" s="147" t="n">
        <v>740000</v>
      </c>
      <c r="K500" s="147" t="n">
        <v>780000</v>
      </c>
      <c r="L500" s="53" t="n"/>
      <c r="M500" s="43" t="n"/>
      <c r="N500" s="43" t="n"/>
    </row>
    <row r="501" ht="30" customHeight="1">
      <c r="A501" s="45" t="n">
        <v>478</v>
      </c>
      <c r="B501" s="45" t="inlineStr">
        <is>
          <t>HH073663</t>
        </is>
      </c>
      <c r="C501" s="45" t="inlineStr">
        <is>
          <t>Ron bộ K6700/D6DA/H07D (2 lỗ bô) - WTA/ PACIFIC</t>
        </is>
      </c>
      <c r="D501" s="61" t="inlineStr">
        <is>
          <t>109/110</t>
        </is>
      </c>
      <c r="E501" s="45" t="n"/>
      <c r="F501" s="45" t="inlineStr">
        <is>
          <t>WTA/ PACIFIC</t>
        </is>
      </c>
      <c r="G501" s="45" t="inlineStr">
        <is>
          <t>Bộ</t>
        </is>
      </c>
      <c r="H501" s="54" t="n"/>
      <c r="I501" s="54" t="n"/>
      <c r="J501" s="54" t="n"/>
      <c r="K501" s="54" t="n"/>
      <c r="L501" s="54" t="n"/>
      <c r="M501" s="45" t="n"/>
      <c r="N501" s="45" t="n"/>
    </row>
    <row r="502" ht="30" customHeight="1">
      <c r="A502" s="43" t="n">
        <v>479</v>
      </c>
      <c r="B502" s="43" t="inlineStr">
        <is>
          <t>HH078743</t>
        </is>
      </c>
      <c r="C502" s="43" t="inlineStr">
        <is>
          <t>Ron bộ Kom 4D95/S4D95, GP - MASAKO</t>
        </is>
      </c>
      <c r="D502" s="61" t="inlineStr">
        <is>
          <t>95</t>
        </is>
      </c>
      <c r="E502" s="43" t="n"/>
      <c r="F502" s="43" t="inlineStr">
        <is>
          <t>MASAKO</t>
        </is>
      </c>
      <c r="G502" s="43" t="inlineStr">
        <is>
          <t>Bộ</t>
        </is>
      </c>
      <c r="H502" s="53" t="n"/>
      <c r="I502" s="147" t="n">
        <v>490000</v>
      </c>
      <c r="J502" s="147" t="n">
        <v>520000</v>
      </c>
      <c r="K502" s="147" t="n">
        <v>550000</v>
      </c>
      <c r="L502" s="53" t="n"/>
      <c r="M502" s="43" t="n"/>
      <c r="N502" s="43" t="n"/>
    </row>
    <row r="503" ht="30" customHeight="1">
      <c r="A503" s="45" t="n">
        <v>480</v>
      </c>
      <c r="B503" s="45" t="inlineStr">
        <is>
          <t>HH076833</t>
        </is>
      </c>
      <c r="C503" s="45" t="inlineStr">
        <is>
          <t>Ron bộ Kom 4D95/S4D95, thép - MASAKO</t>
        </is>
      </c>
      <c r="D503" s="61" t="inlineStr">
        <is>
          <t>95</t>
        </is>
      </c>
      <c r="E503" s="45" t="n"/>
      <c r="F503" s="45" t="inlineStr">
        <is>
          <t>MASAKO</t>
        </is>
      </c>
      <c r="G503" s="45" t="inlineStr">
        <is>
          <t>Bộ</t>
        </is>
      </c>
      <c r="H503" s="54" t="n"/>
      <c r="I503" s="147" t="n">
        <v>540000</v>
      </c>
      <c r="J503" s="147" t="n">
        <v>580000</v>
      </c>
      <c r="K503" s="147" t="n">
        <v>620000</v>
      </c>
      <c r="L503" s="54" t="n"/>
      <c r="M503" s="45" t="n"/>
      <c r="N503" s="45" t="n"/>
    </row>
    <row r="504" ht="30" customHeight="1">
      <c r="A504" s="43" t="n">
        <v>481</v>
      </c>
      <c r="B504" s="43" t="inlineStr">
        <is>
          <t>HH076537</t>
        </is>
      </c>
      <c r="C504" s="43" t="inlineStr">
        <is>
          <t>Ron bộ Kom 6D102-N (S6D102/6BT/PC200-6) Metal thép kẹp - NICE IN</t>
        </is>
      </c>
      <c r="D504" s="61" t="inlineStr">
        <is>
          <t>102</t>
        </is>
      </c>
      <c r="E504" s="43" t="n"/>
      <c r="F504" s="43" t="inlineStr">
        <is>
          <t>NICE IN</t>
        </is>
      </c>
      <c r="G504" s="43" t="inlineStr">
        <is>
          <t>Bộ</t>
        </is>
      </c>
      <c r="H504" s="53" t="n"/>
      <c r="I504" s="147" t="n">
        <v>1280000</v>
      </c>
      <c r="J504" s="147" t="n">
        <v>1360000</v>
      </c>
      <c r="K504" s="147" t="n">
        <v>1460000</v>
      </c>
      <c r="L504" s="53" t="n"/>
      <c r="M504" s="43" t="n"/>
      <c r="N504" s="43" t="n"/>
    </row>
    <row r="505" ht="30" customHeight="1">
      <c r="A505" s="45" t="n">
        <v>482</v>
      </c>
      <c r="B505" s="45" t="inlineStr">
        <is>
          <t>HH076751</t>
        </is>
      </c>
      <c r="C505" s="45" t="inlineStr">
        <is>
          <t>Ron bộ Kom 6D102-N (S6D102/6BT/PC200-6), metal thép kẹp - MASAKO</t>
        </is>
      </c>
      <c r="D505" s="61" t="inlineStr">
        <is>
          <t>102</t>
        </is>
      </c>
      <c r="E505" s="45" t="n"/>
      <c r="F505" s="45" t="inlineStr">
        <is>
          <t>MASAKO</t>
        </is>
      </c>
      <c r="G505" s="45" t="inlineStr">
        <is>
          <t>Bộ</t>
        </is>
      </c>
      <c r="H505" s="54" t="n"/>
      <c r="I505" s="147" t="n">
        <v>1130000</v>
      </c>
      <c r="J505" s="147" t="n">
        <v>1200000</v>
      </c>
      <c r="K505" s="147" t="n">
        <v>1300000</v>
      </c>
      <c r="L505" s="54" t="n"/>
      <c r="M505" s="45" t="n"/>
      <c r="N505" s="45" t="n"/>
    </row>
    <row r="506" ht="30" customHeight="1">
      <c r="A506" s="43" t="n">
        <v>483</v>
      </c>
      <c r="B506" s="43" t="inlineStr">
        <is>
          <t>HH075766</t>
        </is>
      </c>
      <c r="C506" s="43" t="inlineStr">
        <is>
          <t>Ron bộ Kom 6D105/S6D105, ASB amiang - MASAKO</t>
        </is>
      </c>
      <c r="D506" s="61" t="inlineStr">
        <is>
          <t>105</t>
        </is>
      </c>
      <c r="E506" s="43" t="n"/>
      <c r="F506" s="43" t="inlineStr">
        <is>
          <t>MASAKO</t>
        </is>
      </c>
      <c r="G506" s="43" t="inlineStr">
        <is>
          <t>Bộ</t>
        </is>
      </c>
      <c r="H506" s="53" t="n"/>
      <c r="I506" s="53" t="n"/>
      <c r="J506" s="53" t="n"/>
      <c r="K506" s="53" t="n"/>
      <c r="L506" s="53" t="n"/>
      <c r="M506" s="43" t="n"/>
      <c r="N506" s="43" t="n"/>
    </row>
    <row r="507" ht="30" customHeight="1">
      <c r="A507" s="45" t="n">
        <v>484</v>
      </c>
      <c r="B507" s="45" t="inlineStr">
        <is>
          <t>HH076543</t>
        </is>
      </c>
      <c r="C507" s="45" t="inlineStr">
        <is>
          <t>Ron bộ Kom 6D125-N thép, S6D125, 16 lỗ - NICE IN</t>
        </is>
      </c>
      <c r="D507" s="61" t="inlineStr">
        <is>
          <t>125</t>
        </is>
      </c>
      <c r="E507" s="45" t="n"/>
      <c r="F507" s="45" t="inlineStr">
        <is>
          <t>NICE IN</t>
        </is>
      </c>
      <c r="G507" s="45" t="inlineStr">
        <is>
          <t>Bộ</t>
        </is>
      </c>
      <c r="H507" s="54" t="n"/>
      <c r="I507" s="147" t="n">
        <v>1720000</v>
      </c>
      <c r="J507" s="147" t="n">
        <v>1830000</v>
      </c>
      <c r="K507" s="147" t="n">
        <v>1950000</v>
      </c>
      <c r="L507" s="54" t="n"/>
      <c r="M507" s="45" t="n"/>
      <c r="N507" s="45" t="n"/>
    </row>
    <row r="508" ht="30" customHeight="1">
      <c r="A508" s="43" t="n">
        <v>485</v>
      </c>
      <c r="B508" s="43" t="inlineStr">
        <is>
          <t>HH077047</t>
        </is>
      </c>
      <c r="C508" s="43" t="inlineStr">
        <is>
          <t>Ron bộ Kom 6D125-O thép, S6D125, 15 lỗ - NICE IN</t>
        </is>
      </c>
      <c r="D508" s="61" t="inlineStr">
        <is>
          <t>125</t>
        </is>
      </c>
      <c r="E508" s="43" t="n"/>
      <c r="F508" s="43" t="inlineStr">
        <is>
          <t>NICE IN</t>
        </is>
      </c>
      <c r="G508" s="43" t="inlineStr">
        <is>
          <t>Bộ</t>
        </is>
      </c>
      <c r="H508" s="53" t="n"/>
      <c r="I508" s="147" t="n">
        <v>1720000</v>
      </c>
      <c r="J508" s="147" t="n">
        <v>1830000</v>
      </c>
      <c r="K508" s="147" t="n">
        <v>1950000</v>
      </c>
      <c r="L508" s="53" t="n"/>
      <c r="M508" s="43" t="n"/>
      <c r="N508" s="43" t="n"/>
    </row>
    <row r="509" ht="30" customHeight="1">
      <c r="A509" s="45" t="n">
        <v>486</v>
      </c>
      <c r="B509" s="45" t="inlineStr">
        <is>
          <t>HH079598</t>
        </is>
      </c>
      <c r="C509" s="45" t="inlineStr">
        <is>
          <t>Ron bộ Kom 6D125-O/ S6D125, Thép, 15 lỗ - MASAKO</t>
        </is>
      </c>
      <c r="D509" s="61" t="inlineStr">
        <is>
          <t>125</t>
        </is>
      </c>
      <c r="E509" s="45" t="n"/>
      <c r="F509" s="45" t="inlineStr">
        <is>
          <t>MASAKO</t>
        </is>
      </c>
      <c r="G509" s="45" t="inlineStr">
        <is>
          <t>Bộ</t>
        </is>
      </c>
      <c r="H509" s="54" t="n"/>
      <c r="I509" s="147" t="n">
        <v>1380000</v>
      </c>
      <c r="J509" s="147" t="n">
        <v>1470000</v>
      </c>
      <c r="K509" s="147" t="n">
        <v>1570000</v>
      </c>
      <c r="L509" s="54" t="n"/>
      <c r="M509" s="45" t="n"/>
      <c r="N509" s="45" t="n"/>
    </row>
    <row r="510" ht="30" customHeight="1">
      <c r="A510" s="43" t="n">
        <v>487</v>
      </c>
      <c r="B510" s="43" t="inlineStr">
        <is>
          <t>HH077046</t>
        </is>
      </c>
      <c r="C510" s="43" t="inlineStr">
        <is>
          <t>Ron bộ Kom 6D95/ S6D95, Thép - NICE IN</t>
        </is>
      </c>
      <c r="D510" s="61" t="n"/>
      <c r="E510" s="43" t="n"/>
      <c r="F510" s="43" t="inlineStr">
        <is>
          <t>NICE IN</t>
        </is>
      </c>
      <c r="G510" s="43" t="inlineStr">
        <is>
          <t>Bộ</t>
        </is>
      </c>
      <c r="H510" s="53" t="n"/>
      <c r="I510" s="147" t="n">
        <v>840000</v>
      </c>
      <c r="J510" s="147" t="n">
        <v>890000</v>
      </c>
      <c r="K510" s="147" t="n">
        <v>950000</v>
      </c>
      <c r="L510" s="53" t="n"/>
      <c r="M510" s="43" t="n"/>
      <c r="N510" s="43" t="n"/>
    </row>
    <row r="511" ht="30" customHeight="1">
      <c r="A511" s="45" t="n">
        <v>488</v>
      </c>
      <c r="B511" s="45" t="inlineStr">
        <is>
          <t>HH078284</t>
        </is>
      </c>
      <c r="C511" s="45" t="inlineStr">
        <is>
          <t>Ron bộ Kom 6D95/S6D95 - GP - MASAKO</t>
        </is>
      </c>
      <c r="D511" s="61" t="n"/>
      <c r="E511" s="45" t="n"/>
      <c r="F511" s="45" t="inlineStr">
        <is>
          <t>MASAKO</t>
        </is>
      </c>
      <c r="G511" s="45" t="inlineStr">
        <is>
          <t>Bộ</t>
        </is>
      </c>
      <c r="H511" s="54" t="n"/>
      <c r="I511" s="147" t="n">
        <v>640000</v>
      </c>
      <c r="J511" s="147" t="n">
        <v>680000</v>
      </c>
      <c r="K511" s="147" t="n">
        <v>730000</v>
      </c>
      <c r="L511" s="54" t="n"/>
      <c r="M511" s="45" t="n"/>
      <c r="N511" s="45" t="n"/>
    </row>
    <row r="512" ht="30" customHeight="1">
      <c r="A512" s="43" t="n">
        <v>489</v>
      </c>
      <c r="B512" s="43" t="inlineStr">
        <is>
          <t>HH077045</t>
        </is>
      </c>
      <c r="C512" s="43" t="inlineStr">
        <is>
          <t>Ron bộ Kom 6D95/S6D95, Thép - MASAKO</t>
        </is>
      </c>
      <c r="D512" s="61" t="n"/>
      <c r="E512" s="43" t="n"/>
      <c r="F512" s="43" t="inlineStr">
        <is>
          <t>MASAKO</t>
        </is>
      </c>
      <c r="G512" s="43" t="inlineStr">
        <is>
          <t>Bộ</t>
        </is>
      </c>
      <c r="H512" s="53" t="n"/>
      <c r="I512" s="147" t="n">
        <v>690000</v>
      </c>
      <c r="J512" s="147" t="n">
        <v>740000</v>
      </c>
      <c r="K512" s="147" t="n">
        <v>790000</v>
      </c>
      <c r="L512" s="53" t="n"/>
      <c r="M512" s="43" t="n"/>
      <c r="N512" s="43" t="n"/>
    </row>
    <row r="513" ht="30" customHeight="1">
      <c r="A513" s="45" t="n">
        <v>490</v>
      </c>
      <c r="B513" s="45" t="inlineStr">
        <is>
          <t>HH077924</t>
        </is>
      </c>
      <c r="C513" s="45" t="inlineStr">
        <is>
          <t>Ron bộ Kom PC200-7/ 6D102/ 6BT/ S6D102 Metal thép kẹp - NICE IN</t>
        </is>
      </c>
      <c r="D513" s="61" t="inlineStr">
        <is>
          <t>102/125/140</t>
        </is>
      </c>
      <c r="E513" s="45" t="n"/>
      <c r="F513" s="45" t="inlineStr">
        <is>
          <t>NICE IN</t>
        </is>
      </c>
      <c r="G513" s="45" t="inlineStr">
        <is>
          <t>Bộ</t>
        </is>
      </c>
      <c r="H513" s="54" t="n"/>
      <c r="I513" s="147" t="n">
        <v>1250000</v>
      </c>
      <c r="J513" s="147" t="n">
        <v>1350000</v>
      </c>
      <c r="K513" s="147" t="n">
        <v>1450000</v>
      </c>
      <c r="L513" s="54" t="n"/>
      <c r="M513" s="45" t="n"/>
      <c r="N513" s="45" t="n"/>
    </row>
    <row r="514" ht="30" customHeight="1">
      <c r="A514" s="43" t="n">
        <v>491</v>
      </c>
      <c r="B514" s="43" t="inlineStr">
        <is>
          <t>HH083593</t>
        </is>
      </c>
      <c r="C514" s="43" t="inlineStr">
        <is>
          <t>Ron bộ Kom S6D114 E-3/ PC300-8 (24 sp, đời điện), 6CT-24V, 6D114 - GP - DF</t>
        </is>
      </c>
      <c r="D514" s="61" t="inlineStr">
        <is>
          <t>114</t>
        </is>
      </c>
      <c r="E514" s="43" t="n"/>
      <c r="F514" s="43" t="inlineStr">
        <is>
          <t>DF</t>
        </is>
      </c>
      <c r="G514" s="43" t="inlineStr">
        <is>
          <t>Bộ</t>
        </is>
      </c>
      <c r="H514" s="53" t="n"/>
      <c r="I514" s="147" t="n">
        <v>1450000</v>
      </c>
      <c r="J514" s="147" t="n">
        <v>1550000</v>
      </c>
      <c r="K514" s="147" t="n">
        <v>1650000</v>
      </c>
      <c r="L514" s="53" t="n"/>
      <c r="M514" s="43" t="n"/>
      <c r="N514" s="43" t="n"/>
    </row>
    <row r="515" ht="30" customHeight="1">
      <c r="A515" s="45" t="n">
        <v>492</v>
      </c>
      <c r="B515" s="45" t="inlineStr">
        <is>
          <t>HH00757</t>
        </is>
      </c>
      <c r="C515" s="45" t="inlineStr">
        <is>
          <t>Ron bộ Kom S6D125 New/ 6D125-N thép, 16 lỗ - DF</t>
        </is>
      </c>
      <c r="D515" s="61" t="inlineStr">
        <is>
          <t>125</t>
        </is>
      </c>
      <c r="E515" s="45" t="n"/>
      <c r="F515" s="45" t="inlineStr">
        <is>
          <t>DF</t>
        </is>
      </c>
      <c r="G515" s="45" t="inlineStr">
        <is>
          <t>Bộ</t>
        </is>
      </c>
      <c r="H515" s="54" t="n"/>
      <c r="I515" s="54" t="n"/>
      <c r="J515" s="54" t="n"/>
      <c r="K515" s="54" t="n"/>
      <c r="L515" s="54" t="n"/>
      <c r="M515" s="45" t="n"/>
      <c r="N515" s="45" t="n"/>
    </row>
    <row r="516" ht="30" customHeight="1">
      <c r="A516" s="43" t="n">
        <v>493</v>
      </c>
      <c r="B516" s="43" t="inlineStr">
        <is>
          <t>HH079600</t>
        </is>
      </c>
      <c r="C516" s="43" t="inlineStr">
        <is>
          <t>Ron bộ Kom S6D125/ 6D125-N thép, 16 lỗ - MASAKO</t>
        </is>
      </c>
      <c r="D516" s="61" t="inlineStr">
        <is>
          <t>125</t>
        </is>
      </c>
      <c r="E516" s="43" t="n"/>
      <c r="F516" s="43" t="inlineStr">
        <is>
          <t>MASAKO</t>
        </is>
      </c>
      <c r="G516" s="43" t="inlineStr">
        <is>
          <t>Bộ</t>
        </is>
      </c>
      <c r="H516" s="53" t="n"/>
      <c r="I516" s="147" t="n">
        <v>1380000</v>
      </c>
      <c r="J516" s="147" t="n">
        <v>1470000</v>
      </c>
      <c r="K516" s="147" t="n">
        <v>1570000</v>
      </c>
      <c r="L516" s="53" t="n"/>
      <c r="M516" s="43" t="n"/>
      <c r="N516" s="43" t="n"/>
    </row>
    <row r="517" ht="30" customHeight="1">
      <c r="A517" s="45" t="n">
        <v>494</v>
      </c>
      <c r="B517" s="45" t="inlineStr">
        <is>
          <t>HH074193</t>
        </is>
      </c>
      <c r="C517" s="45" t="inlineStr">
        <is>
          <t>Ron bộ Kom SAA4D95E-6/ 4D95-6, Thép - DF</t>
        </is>
      </c>
      <c r="D517" s="61" t="inlineStr">
        <is>
          <t>95</t>
        </is>
      </c>
      <c r="E517" s="45" t="n"/>
      <c r="F517" s="45" t="inlineStr">
        <is>
          <t>DF</t>
        </is>
      </c>
      <c r="G517" s="45" t="inlineStr">
        <is>
          <t>Bộ</t>
        </is>
      </c>
      <c r="H517" s="54" t="n"/>
      <c r="I517" s="54" t="n"/>
      <c r="J517" s="54" t="n"/>
      <c r="K517" s="54" t="n"/>
      <c r="L517" s="54" t="n"/>
      <c r="M517" s="45" t="n"/>
      <c r="N517" s="45" t="n"/>
    </row>
    <row r="518" ht="30" customHeight="1">
      <c r="A518" s="43" t="n">
        <v>495</v>
      </c>
      <c r="B518" s="43" t="inlineStr">
        <is>
          <t>HH083857</t>
        </is>
      </c>
      <c r="C518" s="43" t="inlineStr">
        <is>
          <t>Ron bộ Kom SAA6D114E/ S6D114 E-5/ PC300-10 (24 sp, đời điện) - DF</t>
        </is>
      </c>
      <c r="D518" s="61" t="n"/>
      <c r="E518" s="43" t="n"/>
      <c r="F518" s="43" t="inlineStr">
        <is>
          <t>DF</t>
        </is>
      </c>
      <c r="G518" s="43" t="inlineStr">
        <is>
          <t>Bộ</t>
        </is>
      </c>
      <c r="H518" s="53" t="n"/>
      <c r="I518" s="147" t="n">
        <v>3500000</v>
      </c>
      <c r="J518" s="147" t="n">
        <v>3700000</v>
      </c>
      <c r="K518" s="147" t="n">
        <v>3900000</v>
      </c>
      <c r="L518" s="53" t="n"/>
      <c r="M518" s="43" t="n"/>
      <c r="N518" s="43" t="n"/>
    </row>
    <row r="519" ht="30" customHeight="1">
      <c r="A519" s="45" t="n">
        <v>496</v>
      </c>
      <c r="B519" s="45" t="inlineStr">
        <is>
          <t>HH082136</t>
        </is>
      </c>
      <c r="C519" s="45" t="inlineStr">
        <is>
          <t>Ron bộ Kom SAA6D125E-6/ S6D125-6/ PC400-10 , Thép - DF</t>
        </is>
      </c>
      <c r="D519" s="61" t="inlineStr">
        <is>
          <t>125</t>
        </is>
      </c>
      <c r="E519" s="45" t="n"/>
      <c r="F519" s="45" t="inlineStr">
        <is>
          <t>DF</t>
        </is>
      </c>
      <c r="G519" s="45" t="inlineStr">
        <is>
          <t>Bộ</t>
        </is>
      </c>
      <c r="H519" s="54" t="n"/>
      <c r="I519" s="147" t="n">
        <v>2800000</v>
      </c>
      <c r="J519" s="147" t="n">
        <v>3000000</v>
      </c>
      <c r="K519" s="147" t="n">
        <v>3200000</v>
      </c>
      <c r="L519" s="54" t="n"/>
      <c r="M519" s="45" t="n"/>
      <c r="N519" s="45" t="n"/>
    </row>
    <row r="520" ht="30" customHeight="1">
      <c r="A520" s="43" t="n">
        <v>497</v>
      </c>
      <c r="B520" s="43" t="inlineStr">
        <is>
          <t>HH075754</t>
        </is>
      </c>
      <c r="C520" s="43" t="inlineStr">
        <is>
          <t>Ron bộ Kub 4D87/ V2403-N Thép (DC60, DC70)- MASAKO</t>
        </is>
      </c>
      <c r="D520" s="61" t="inlineStr">
        <is>
          <t>87</t>
        </is>
      </c>
      <c r="E520" s="43" t="n"/>
      <c r="F520" s="43" t="n"/>
      <c r="G520" s="43" t="inlineStr">
        <is>
          <t>Bộ</t>
        </is>
      </c>
      <c r="H520" s="53" t="n"/>
      <c r="I520" s="147" t="n">
        <v>645000</v>
      </c>
      <c r="J520" s="147" t="n">
        <v>680000</v>
      </c>
      <c r="K520" s="147" t="n">
        <v>730000</v>
      </c>
      <c r="L520" s="53" t="n"/>
      <c r="M520" s="43" t="n"/>
      <c r="N520" s="43" t="n"/>
    </row>
    <row r="521" ht="30" customHeight="1">
      <c r="A521" s="45" t="n">
        <v>498</v>
      </c>
      <c r="B521" s="45" t="inlineStr">
        <is>
          <t>HH076463</t>
        </is>
      </c>
      <c r="C521" s="45" t="inlineStr">
        <is>
          <t>Ron bộ M11 graphite - NICE IN</t>
        </is>
      </c>
      <c r="D521" s="61" t="inlineStr">
        <is>
          <t>125</t>
        </is>
      </c>
      <c r="E521" s="45" t="n"/>
      <c r="F521" s="45" t="inlineStr">
        <is>
          <t>NICE IN</t>
        </is>
      </c>
      <c r="G521" s="45" t="inlineStr">
        <is>
          <t>Bộ</t>
        </is>
      </c>
      <c r="H521" s="54" t="n"/>
      <c r="I521" s="147" t="n">
        <v>3750000</v>
      </c>
      <c r="J521" s="147" t="n">
        <v>4000000</v>
      </c>
      <c r="K521" s="147" t="n">
        <v>4250000</v>
      </c>
      <c r="L521" s="54" t="n"/>
      <c r="M521" s="45" t="n"/>
      <c r="N521" s="45" t="n"/>
    </row>
    <row r="522" ht="30" customHeight="1">
      <c r="A522" s="139" t="n"/>
      <c r="B522" s="139" t="n"/>
      <c r="C522" s="75" t="inlineStr">
        <is>
          <t>◆ MAN  (1 sản phẩm)</t>
        </is>
      </c>
      <c r="D522" s="61" t="n"/>
      <c r="E522" s="139" t="n"/>
      <c r="F522" s="139" t="n"/>
      <c r="G522" s="139" t="n"/>
      <c r="H522" s="140" t="n"/>
      <c r="I522" s="140" t="n"/>
      <c r="J522" s="140" t="n"/>
      <c r="K522" s="140" t="n"/>
      <c r="L522" s="140" t="n"/>
      <c r="M522" s="139" t="n"/>
      <c r="N522" s="139" t="n"/>
    </row>
    <row r="523" ht="30" customHeight="1">
      <c r="A523" s="45" t="n">
        <v>499</v>
      </c>
      <c r="B523" s="45" t="inlineStr">
        <is>
          <t>HH083012</t>
        </is>
      </c>
      <c r="C523" s="45" t="inlineStr">
        <is>
          <t>Ron bộ MAN MC13/ MAXXFORCE 13 - Thép - NICE IN</t>
        </is>
      </c>
      <c r="D523" s="61" t="n"/>
      <c r="E523" s="45" t="inlineStr">
        <is>
          <t>MAN</t>
        </is>
      </c>
      <c r="F523" s="45" t="inlineStr">
        <is>
          <t>NICE IN</t>
        </is>
      </c>
      <c r="G523" s="45" t="inlineStr">
        <is>
          <t>Bộ</t>
        </is>
      </c>
      <c r="H523" s="54" t="n"/>
      <c r="I523" s="147" t="n">
        <v>2000000</v>
      </c>
      <c r="J523" s="147" t="n">
        <v>2100000</v>
      </c>
      <c r="K523" s="147" t="n">
        <v>2200000</v>
      </c>
      <c r="L523" s="54" t="n"/>
      <c r="M523" s="45" t="n"/>
      <c r="N523" s="45" t="n"/>
    </row>
    <row r="524" ht="30" customHeight="1">
      <c r="A524" s="139" t="n"/>
      <c r="B524" s="139" t="n"/>
      <c r="C524" s="75" t="inlineStr">
        <is>
          <t>◆ (chưa rõ hãng)  (0 sản phẩm)</t>
        </is>
      </c>
      <c r="D524" s="61" t="n"/>
      <c r="E524" s="139" t="n"/>
      <c r="F524" s="139" t="n"/>
      <c r="G524" s="139" t="n"/>
      <c r="H524" s="140" t="n"/>
      <c r="I524" s="140" t="n"/>
      <c r="J524" s="140" t="n"/>
      <c r="K524" s="140" t="n"/>
      <c r="L524" s="140" t="n"/>
      <c r="M524" s="139" t="n"/>
      <c r="N524" s="139" t="n"/>
    </row>
    <row r="525" ht="30" customHeight="1">
      <c r="A525" s="45" t="n">
        <v>500</v>
      </c>
      <c r="B525" s="45" t="inlineStr">
        <is>
          <t>HH082861</t>
        </is>
      </c>
      <c r="C525" s="45" t="inlineStr">
        <is>
          <t>Ron bộ MD92 - Thép Inox - NICE IN</t>
        </is>
      </c>
      <c r="D525" s="61" t="inlineStr">
        <is>
          <t>125</t>
        </is>
      </c>
      <c r="E525" s="45" t="n"/>
      <c r="F525" s="45" t="inlineStr">
        <is>
          <t>NICE IN</t>
        </is>
      </c>
      <c r="G525" s="45" t="inlineStr">
        <is>
          <t>Bộ</t>
        </is>
      </c>
      <c r="H525" s="54" t="n"/>
      <c r="I525" s="147" t="n">
        <v>3300000</v>
      </c>
      <c r="J525" s="147" t="n">
        <v>3500000</v>
      </c>
      <c r="K525" s="147" t="n">
        <v>3700000</v>
      </c>
      <c r="L525" s="54" t="n"/>
      <c r="M525" s="45" t="n"/>
      <c r="N525" s="45" t="n"/>
    </row>
    <row r="526" ht="30" customHeight="1">
      <c r="A526" s="43" t="n">
        <v>501</v>
      </c>
      <c r="B526" s="43" t="inlineStr">
        <is>
          <t>HH082860</t>
        </is>
      </c>
      <c r="C526" s="43" t="inlineStr">
        <is>
          <t>Ron bộ MD92-N Thép Inox - NICE IN</t>
        </is>
      </c>
      <c r="D526" s="61" t="inlineStr">
        <is>
          <t>125</t>
        </is>
      </c>
      <c r="E526" s="43" t="n"/>
      <c r="F526" s="43" t="inlineStr">
        <is>
          <t>NICE IN</t>
        </is>
      </c>
      <c r="G526" s="43" t="inlineStr">
        <is>
          <t>Bộ</t>
        </is>
      </c>
      <c r="H526" s="53" t="n"/>
      <c r="I526" s="147" t="n">
        <v>3300000</v>
      </c>
      <c r="J526" s="147" t="n">
        <v>3500000</v>
      </c>
      <c r="K526" s="147" t="n">
        <v>3700000</v>
      </c>
      <c r="L526" s="53" t="n"/>
      <c r="M526" s="43" t="n"/>
      <c r="N526" s="43" t="n"/>
    </row>
    <row r="527" ht="30" customHeight="1">
      <c r="A527" s="139" t="n"/>
      <c r="B527" s="139" t="n"/>
      <c r="C527" s="75" t="inlineStr">
        <is>
          <t>◆ SINOTRUCK  (1 sản phẩm)</t>
        </is>
      </c>
      <c r="D527" s="61" t="n"/>
      <c r="E527" s="139" t="n"/>
      <c r="F527" s="139" t="n"/>
      <c r="G527" s="139" t="n"/>
      <c r="H527" s="140" t="n"/>
      <c r="I527" s="140" t="n"/>
      <c r="J527" s="140" t="n"/>
      <c r="K527" s="140" t="n"/>
      <c r="L527" s="140" t="n"/>
      <c r="M527" s="139" t="n"/>
      <c r="N527" s="139" t="n"/>
    </row>
    <row r="528" ht="30" customHeight="1">
      <c r="A528" s="43" t="n">
        <v>502</v>
      </c>
      <c r="B528" s="43" t="inlineStr">
        <is>
          <t>HH084255</t>
        </is>
      </c>
      <c r="C528" s="43" t="inlineStr">
        <is>
          <t>Ron bộ Man MC07.31-30 (Euro 3)/ Sinotruck Howo T5G/ Thép - DF</t>
        </is>
      </c>
      <c r="D528" s="61" t="n"/>
      <c r="E528" s="43" t="inlineStr">
        <is>
          <t>SINOTRUCK</t>
        </is>
      </c>
      <c r="F528" s="43" t="inlineStr">
        <is>
          <t>DF</t>
        </is>
      </c>
      <c r="G528" s="43" t="inlineStr">
        <is>
          <t>Bộ</t>
        </is>
      </c>
      <c r="H528" s="53" t="n"/>
      <c r="I528" s="147" t="n">
        <v>1700000</v>
      </c>
      <c r="J528" s="147" t="n">
        <v>1800000</v>
      </c>
      <c r="K528" s="147" t="n">
        <v>1900000</v>
      </c>
      <c r="L528" s="53" t="n"/>
      <c r="M528" s="43" t="n"/>
      <c r="N528" s="43" t="n"/>
    </row>
    <row r="529" ht="30" customHeight="1">
      <c r="A529" s="139" t="n"/>
      <c r="B529" s="139" t="n"/>
      <c r="C529" s="75" t="inlineStr">
        <is>
          <t>◆ (chưa rõ hãng)  (0 sản phẩm)</t>
        </is>
      </c>
      <c r="D529" s="61" t="n"/>
      <c r="E529" s="139" t="n"/>
      <c r="F529" s="139" t="n"/>
      <c r="G529" s="139" t="n"/>
      <c r="H529" s="140" t="n"/>
      <c r="I529" s="140" t="n"/>
      <c r="J529" s="140" t="n"/>
      <c r="K529" s="140" t="n"/>
      <c r="L529" s="140" t="n"/>
      <c r="M529" s="139" t="n"/>
      <c r="N529" s="139" t="n"/>
    </row>
    <row r="530" ht="30" customHeight="1">
      <c r="A530" s="43" t="n">
        <v>503</v>
      </c>
      <c r="B530" s="43" t="inlineStr">
        <is>
          <t>HH075748</t>
        </is>
      </c>
      <c r="C530" s="43" t="inlineStr">
        <is>
          <t>Ron bộ Mit S4E (đường kính 94) GP - MASAKO</t>
        </is>
      </c>
      <c r="D530" s="61" t="inlineStr">
        <is>
          <t>94</t>
        </is>
      </c>
      <c r="E530" s="43" t="n"/>
      <c r="F530" s="43" t="inlineStr">
        <is>
          <t>MASAKO</t>
        </is>
      </c>
      <c r="G530" s="43" t="inlineStr">
        <is>
          <t>Bộ</t>
        </is>
      </c>
      <c r="H530" s="53" t="n"/>
      <c r="I530" s="53" t="n"/>
      <c r="J530" s="53" t="n"/>
      <c r="K530" s="53" t="n"/>
      <c r="L530" s="53" t="n"/>
      <c r="M530" s="43" t="n"/>
      <c r="N530" s="43" t="n"/>
    </row>
    <row r="531" ht="30" customHeight="1">
      <c r="A531" s="45" t="n">
        <v>504</v>
      </c>
      <c r="B531" s="45" t="inlineStr">
        <is>
          <t>HH083791</t>
        </is>
      </c>
      <c r="C531" s="45" t="inlineStr">
        <is>
          <t>Ron bộ N04CT thép (S) - PACIFIC</t>
        </is>
      </c>
      <c r="D531" s="61" t="inlineStr">
        <is>
          <t>104</t>
        </is>
      </c>
      <c r="E531" s="45" t="n"/>
      <c r="F531" s="45" t="inlineStr">
        <is>
          <t>PACIFIC</t>
        </is>
      </c>
      <c r="G531" s="45" t="inlineStr">
        <is>
          <t>Bộ</t>
        </is>
      </c>
      <c r="H531" s="54" t="n"/>
      <c r="I531" s="54" t="n"/>
      <c r="J531" s="54" t="n"/>
      <c r="K531" s="54" t="n"/>
      <c r="L531" s="54" t="n"/>
      <c r="M531" s="45" t="n"/>
      <c r="N531" s="45" t="n"/>
    </row>
    <row r="532" ht="30" customHeight="1">
      <c r="A532" s="43" t="n">
        <v>505</v>
      </c>
      <c r="B532" s="43" t="inlineStr">
        <is>
          <t>HH072199</t>
        </is>
      </c>
      <c r="C532" s="43" t="inlineStr">
        <is>
          <t>Ron bộ NE6 (S) - CADA</t>
        </is>
      </c>
      <c r="D532" s="61" t="n"/>
      <c r="E532" s="43" t="n"/>
      <c r="F532" s="43" t="inlineStr">
        <is>
          <t>CADA</t>
        </is>
      </c>
      <c r="G532" s="43" t="inlineStr">
        <is>
          <t>Bộ</t>
        </is>
      </c>
      <c r="H532" s="53" t="n"/>
      <c r="I532" s="53" t="n"/>
      <c r="J532" s="53" t="n"/>
      <c r="K532" s="53" t="n"/>
      <c r="L532" s="53" t="n"/>
      <c r="M532" s="43" t="n"/>
      <c r="N532" s="43" t="n"/>
    </row>
    <row r="533" ht="30" customHeight="1">
      <c r="A533" s="45" t="n">
        <v>506</v>
      </c>
      <c r="B533" s="45" t="inlineStr">
        <is>
          <t>HH079664</t>
        </is>
      </c>
      <c r="C533" s="45" t="inlineStr">
        <is>
          <t>Ron bộ NE6 (thép) - DF</t>
        </is>
      </c>
      <c r="D533" s="61" t="n"/>
      <c r="E533" s="45" t="n"/>
      <c r="F533" s="45" t="inlineStr">
        <is>
          <t>DF</t>
        </is>
      </c>
      <c r="G533" s="45" t="inlineStr">
        <is>
          <t>Bộ</t>
        </is>
      </c>
      <c r="H533" s="54" t="n"/>
      <c r="I533" s="147" t="n">
        <v>1200000</v>
      </c>
      <c r="J533" s="147" t="n">
        <v>1300000</v>
      </c>
      <c r="K533" s="147" t="n">
        <v>1400000</v>
      </c>
      <c r="L533" s="54" t="n"/>
      <c r="M533" s="45" t="n"/>
      <c r="N533" s="45" t="n"/>
    </row>
    <row r="534" ht="30" customHeight="1">
      <c r="A534" s="43" t="n">
        <v>507</v>
      </c>
      <c r="B534" s="43" t="inlineStr">
        <is>
          <t>HH083496</t>
        </is>
      </c>
      <c r="C534" s="43" t="inlineStr">
        <is>
          <t>Ron bộ OM602 Giấy- REISSE</t>
        </is>
      </c>
      <c r="D534" s="61" t="n"/>
      <c r="E534" s="43" t="n"/>
      <c r="F534" s="43" t="n"/>
      <c r="G534" s="43" t="inlineStr">
        <is>
          <t>Bộ</t>
        </is>
      </c>
      <c r="H534" s="53" t="n"/>
      <c r="I534" s="53" t="n"/>
      <c r="J534" s="53" t="n"/>
      <c r="K534" s="53" t="n"/>
      <c r="L534" s="53" t="n"/>
      <c r="M534" s="43" t="n"/>
      <c r="N534" s="43" t="n"/>
    </row>
    <row r="535" ht="30" customHeight="1">
      <c r="A535" s="45" t="n">
        <v>508</v>
      </c>
      <c r="B535" s="45" t="inlineStr">
        <is>
          <t>HH082922</t>
        </is>
      </c>
      <c r="C535" s="45" t="inlineStr">
        <is>
          <t>Ron bộ P11C - NEW thép (khác thun cò, phớt đầu 96*131)- NICE IN</t>
        </is>
      </c>
      <c r="D535" s="61" t="n"/>
      <c r="E535" s="45" t="n"/>
      <c r="F535" s="45" t="inlineStr">
        <is>
          <t>NEW thép (khác thun cò, phớt đầu 96*131)- NICE IN</t>
        </is>
      </c>
      <c r="G535" s="45" t="inlineStr">
        <is>
          <t>Bộ</t>
        </is>
      </c>
      <c r="H535" s="54" t="n"/>
      <c r="I535" s="147" t="n">
        <v>1800000</v>
      </c>
      <c r="J535" s="147" t="n">
        <v>1900000</v>
      </c>
      <c r="K535" s="147" t="n">
        <v>2050000</v>
      </c>
      <c r="L535" s="54" t="n"/>
      <c r="M535" s="45" t="n"/>
      <c r="N535" s="45" t="n"/>
    </row>
    <row r="536" ht="30" customHeight="1">
      <c r="A536" s="43" t="n">
        <v>509</v>
      </c>
      <c r="B536" s="43" t="inlineStr">
        <is>
          <t>HH076749</t>
        </is>
      </c>
      <c r="C536" s="43" t="inlineStr">
        <is>
          <t>Ron bộ P11C - OLD (phớt đầu 75*100) thép - MASAKO</t>
        </is>
      </c>
      <c r="D536" s="61" t="n"/>
      <c r="E536" s="43" t="n"/>
      <c r="F536" s="43" t="inlineStr">
        <is>
          <t>MASAKO</t>
        </is>
      </c>
      <c r="G536" s="43" t="inlineStr">
        <is>
          <t>Bộ</t>
        </is>
      </c>
      <c r="H536" s="53" t="n"/>
      <c r="I536" s="147" t="n">
        <v>1440000</v>
      </c>
      <c r="J536" s="147" t="n">
        <v>1530000</v>
      </c>
      <c r="K536" s="147" t="n">
        <v>1600000</v>
      </c>
      <c r="L536" s="53" t="n"/>
      <c r="M536" s="43" t="n"/>
      <c r="N536" s="43" t="n"/>
    </row>
    <row r="537" ht="30" customHeight="1">
      <c r="A537" s="45" t="n">
        <v>510</v>
      </c>
      <c r="B537" s="45" t="inlineStr">
        <is>
          <t>HH20497</t>
        </is>
      </c>
      <c r="C537" s="45" t="inlineStr">
        <is>
          <t>Ron bộ PD6 Amiang - CADA</t>
        </is>
      </c>
      <c r="D537" s="61" t="inlineStr">
        <is>
          <t>125</t>
        </is>
      </c>
      <c r="E537" s="45" t="n"/>
      <c r="F537" s="45" t="inlineStr">
        <is>
          <t>CADA</t>
        </is>
      </c>
      <c r="G537" s="45" t="inlineStr">
        <is>
          <t>Bộ</t>
        </is>
      </c>
      <c r="H537" s="54" t="n"/>
      <c r="I537" s="54" t="n"/>
      <c r="J537" s="54" t="n"/>
      <c r="K537" s="54" t="n"/>
      <c r="L537" s="54" t="n"/>
      <c r="M537" s="45" t="n"/>
      <c r="N537" s="45" t="n"/>
    </row>
    <row r="538" ht="30" customHeight="1">
      <c r="A538" s="43" t="n">
        <v>511</v>
      </c>
      <c r="B538" s="43" t="inlineStr">
        <is>
          <t>HH080796</t>
        </is>
      </c>
      <c r="C538" s="43" t="inlineStr">
        <is>
          <t>Ron bộ PD6 Thép kẹp amiang - DF</t>
        </is>
      </c>
      <c r="D538" s="61" t="inlineStr">
        <is>
          <t>125</t>
        </is>
      </c>
      <c r="E538" s="43" t="n"/>
      <c r="F538" s="43" t="inlineStr">
        <is>
          <t>DF</t>
        </is>
      </c>
      <c r="G538" s="43" t="inlineStr">
        <is>
          <t>Bộ</t>
        </is>
      </c>
      <c r="H538" s="53" t="n"/>
      <c r="I538" s="147" t="n">
        <v>1200000</v>
      </c>
      <c r="J538" s="147" t="n">
        <v>1300000</v>
      </c>
      <c r="K538" s="147" t="n">
        <v>1400000</v>
      </c>
      <c r="L538" s="53" t="n"/>
      <c r="M538" s="43" t="n"/>
      <c r="N538" s="43" t="n"/>
    </row>
    <row r="539" ht="30" customHeight="1">
      <c r="A539" s="45" t="n">
        <v>512</v>
      </c>
      <c r="B539" s="45" t="inlineStr">
        <is>
          <t>HH078081</t>
        </is>
      </c>
      <c r="C539" s="45" t="inlineStr">
        <is>
          <t>Ron bộ PD6-T Amiang kẹp thép - DF</t>
        </is>
      </c>
      <c r="D539" s="61" t="inlineStr">
        <is>
          <t>125</t>
        </is>
      </c>
      <c r="E539" s="45" t="n"/>
      <c r="F539" s="45" t="inlineStr">
        <is>
          <t>DF</t>
        </is>
      </c>
      <c r="G539" s="45" t="inlineStr">
        <is>
          <t>Bộ</t>
        </is>
      </c>
      <c r="H539" s="54" t="n"/>
      <c r="I539" s="147" t="n">
        <v>1400000</v>
      </c>
      <c r="J539" s="147" t="n">
        <v>1500000</v>
      </c>
      <c r="K539" s="147" t="n">
        <v>1700000</v>
      </c>
      <c r="L539" s="54" t="n"/>
      <c r="M539" s="45" t="n"/>
      <c r="N539" s="45" t="n"/>
    </row>
    <row r="540" ht="30" customHeight="1">
      <c r="A540" s="43" t="n">
        <v>513</v>
      </c>
      <c r="B540" s="43" t="inlineStr">
        <is>
          <t>HH080495</t>
        </is>
      </c>
      <c r="C540" s="43" t="inlineStr">
        <is>
          <t>Ron bộ PD6T - PACIFIC</t>
        </is>
      </c>
      <c r="D540" s="61" t="inlineStr">
        <is>
          <t>125</t>
        </is>
      </c>
      <c r="E540" s="43" t="n"/>
      <c r="F540" s="43" t="inlineStr">
        <is>
          <t>PACIFIC</t>
        </is>
      </c>
      <c r="G540" s="43" t="inlineStr">
        <is>
          <t>Bộ</t>
        </is>
      </c>
      <c r="H540" s="53" t="n"/>
      <c r="I540" s="53" t="n"/>
      <c r="J540" s="53" t="n"/>
      <c r="K540" s="53" t="n"/>
      <c r="L540" s="53" t="n"/>
      <c r="M540" s="43" t="n"/>
      <c r="N540" s="43" t="n"/>
    </row>
    <row r="541" ht="30" customHeight="1">
      <c r="A541" s="45" t="n">
        <v>514</v>
      </c>
      <c r="B541" s="45" t="inlineStr">
        <is>
          <t>HH079111</t>
        </is>
      </c>
      <c r="C541" s="45" t="inlineStr">
        <is>
          <t>Ron bộ PE6 - CADA</t>
        </is>
      </c>
      <c r="D541" s="61" t="inlineStr">
        <is>
          <t>133</t>
        </is>
      </c>
      <c r="E541" s="45" t="n"/>
      <c r="F541" s="45" t="inlineStr">
        <is>
          <t>CADA</t>
        </is>
      </c>
      <c r="G541" s="45" t="inlineStr">
        <is>
          <t>Bộ</t>
        </is>
      </c>
      <c r="H541" s="54" t="n"/>
      <c r="I541" s="54" t="n"/>
      <c r="J541" s="54" t="n"/>
      <c r="K541" s="54" t="n"/>
      <c r="L541" s="54" t="n"/>
      <c r="M541" s="45" t="n"/>
      <c r="N541" s="45" t="n"/>
    </row>
    <row r="542" ht="30" customHeight="1">
      <c r="A542" s="43" t="n">
        <v>515</v>
      </c>
      <c r="B542" s="43" t="inlineStr">
        <is>
          <t>HH074929</t>
        </is>
      </c>
      <c r="C542" s="43" t="inlineStr">
        <is>
          <t>Ron bộ PF6-T - PACIFIC</t>
        </is>
      </c>
      <c r="D542" s="61" t="n"/>
      <c r="E542" s="43" t="n"/>
      <c r="F542" s="43" t="inlineStr">
        <is>
          <t>PACIFIC</t>
        </is>
      </c>
      <c r="G542" s="43" t="inlineStr">
        <is>
          <t>Bộ</t>
        </is>
      </c>
      <c r="H542" s="53" t="n"/>
      <c r="I542" s="53" t="n"/>
      <c r="J542" s="53" t="n"/>
      <c r="K542" s="53" t="n"/>
      <c r="L542" s="53" t="n"/>
      <c r="M542" s="43" t="n"/>
      <c r="N542" s="43" t="n"/>
    </row>
    <row r="543" ht="30" customHeight="1">
      <c r="A543" s="45" t="n">
        <v>516</v>
      </c>
      <c r="B543" s="45" t="inlineStr">
        <is>
          <t>HH080448</t>
        </is>
      </c>
      <c r="C543" s="45" t="inlineStr">
        <is>
          <t>Ron bộ S3E Graphite - MASAKO</t>
        </is>
      </c>
      <c r="D543" s="61" t="n"/>
      <c r="E543" s="45" t="n"/>
      <c r="F543" s="45" t="inlineStr">
        <is>
          <t>MASAKO</t>
        </is>
      </c>
      <c r="G543" s="45" t="inlineStr">
        <is>
          <t>Bộ</t>
        </is>
      </c>
      <c r="H543" s="54" t="n"/>
      <c r="I543" s="147" t="n">
        <v>560000</v>
      </c>
      <c r="J543" s="147" t="n">
        <v>590000</v>
      </c>
      <c r="K543" s="147" t="n">
        <v>630000</v>
      </c>
      <c r="L543" s="54" t="n"/>
      <c r="M543" s="45" t="n"/>
      <c r="N543" s="45" t="n"/>
    </row>
    <row r="544" ht="30" customHeight="1">
      <c r="A544" s="43" t="n">
        <v>517</v>
      </c>
      <c r="B544" s="43" t="inlineStr">
        <is>
          <t>HH076276</t>
        </is>
      </c>
      <c r="C544" s="43" t="inlineStr">
        <is>
          <t>Ron bộ S3L amiang - MASAKO</t>
        </is>
      </c>
      <c r="D544" s="61" t="inlineStr">
        <is>
          <t>78</t>
        </is>
      </c>
      <c r="E544" s="43" t="n"/>
      <c r="F544" s="43" t="inlineStr">
        <is>
          <t>MASAKO</t>
        </is>
      </c>
      <c r="G544" s="43" t="inlineStr">
        <is>
          <t>Bộ</t>
        </is>
      </c>
      <c r="H544" s="53" t="n"/>
      <c r="I544" s="147" t="n">
        <v>510000</v>
      </c>
      <c r="J544" s="147" t="n">
        <v>550000</v>
      </c>
      <c r="K544" s="147" t="n">
        <v>580000</v>
      </c>
      <c r="L544" s="53" t="n"/>
      <c r="M544" s="43" t="n"/>
      <c r="N544" s="43" t="n"/>
    </row>
    <row r="545" ht="30" customHeight="1">
      <c r="A545" s="45" t="n">
        <v>518</v>
      </c>
      <c r="B545" s="45" t="inlineStr">
        <is>
          <t>HH078571</t>
        </is>
      </c>
      <c r="C545" s="45" t="inlineStr">
        <is>
          <t>Ron bộ S4D102/4D102/4BT/PC120-7 (Kim loại) - NICE IN</t>
        </is>
      </c>
      <c r="D545" s="61" t="inlineStr">
        <is>
          <t>102/125/140</t>
        </is>
      </c>
      <c r="E545" s="45" t="n"/>
      <c r="F545" s="45" t="inlineStr">
        <is>
          <t>NICE IN</t>
        </is>
      </c>
      <c r="G545" s="45" t="inlineStr">
        <is>
          <t>Bộ</t>
        </is>
      </c>
      <c r="H545" s="54" t="n"/>
      <c r="I545" s="147" t="n">
        <v>1200000</v>
      </c>
      <c r="J545" s="147" t="n">
        <v>1300000</v>
      </c>
      <c r="K545" s="147" t="n">
        <v>1400000</v>
      </c>
      <c r="L545" s="54" t="n"/>
      <c r="M545" s="45" t="n"/>
      <c r="N545" s="45" t="n"/>
    </row>
    <row r="546" ht="30" customHeight="1">
      <c r="A546" s="43" t="n">
        <v>519</v>
      </c>
      <c r="B546" s="43" t="inlineStr">
        <is>
          <t>HH075154</t>
        </is>
      </c>
      <c r="C546" s="43" t="inlineStr">
        <is>
          <t>Ron bộ S4E-2 (đường kính 98)- PACIFIC</t>
        </is>
      </c>
      <c r="D546" s="61" t="inlineStr">
        <is>
          <t>94</t>
        </is>
      </c>
      <c r="E546" s="43" t="n"/>
      <c r="F546" s="43" t="n"/>
      <c r="G546" s="43" t="inlineStr">
        <is>
          <t>Bộ</t>
        </is>
      </c>
      <c r="H546" s="53" t="n"/>
      <c r="I546" s="53" t="n"/>
      <c r="J546" s="53" t="n"/>
      <c r="K546" s="53" t="n"/>
      <c r="L546" s="53" t="n"/>
      <c r="M546" s="43" t="n"/>
      <c r="N546" s="43" t="n"/>
    </row>
    <row r="547" ht="30" customHeight="1">
      <c r="A547" s="45" t="n">
        <v>520</v>
      </c>
      <c r="B547" s="45" t="inlineStr">
        <is>
          <t>HH071269</t>
        </is>
      </c>
      <c r="C547" s="45" t="inlineStr">
        <is>
          <t>Ron bộ S4F Amiang - WTA/Pacific</t>
        </is>
      </c>
      <c r="D547" s="61" t="inlineStr">
        <is>
          <t>98</t>
        </is>
      </c>
      <c r="E547" s="45" t="n"/>
      <c r="F547" s="45" t="inlineStr">
        <is>
          <t>WTA/Pacific</t>
        </is>
      </c>
      <c r="G547" s="45" t="inlineStr">
        <is>
          <t>Bộ</t>
        </is>
      </c>
      <c r="H547" s="54" t="n"/>
      <c r="I547" s="54" t="n"/>
      <c r="J547" s="54" t="n"/>
      <c r="K547" s="54" t="n"/>
      <c r="L547" s="54" t="n"/>
      <c r="M547" s="45" t="n"/>
      <c r="N547" s="45" t="n"/>
    </row>
    <row r="548" ht="30" customHeight="1">
      <c r="A548" s="43" t="n">
        <v>521</v>
      </c>
      <c r="B548" s="43" t="inlineStr">
        <is>
          <t>HH082862</t>
        </is>
      </c>
      <c r="C548" s="43" t="inlineStr">
        <is>
          <t>Ron bộ S4K - Old Thép - NICE IN</t>
        </is>
      </c>
      <c r="D548" s="61" t="n"/>
      <c r="E548" s="43" t="n"/>
      <c r="F548" s="43" t="inlineStr">
        <is>
          <t>NICE IN</t>
        </is>
      </c>
      <c r="G548" s="43" t="inlineStr">
        <is>
          <t>Bộ</t>
        </is>
      </c>
      <c r="H548" s="53" t="n"/>
      <c r="I548" s="147" t="n">
        <v>1100000</v>
      </c>
      <c r="J548" s="147" t="n">
        <v>1200000</v>
      </c>
      <c r="K548" s="147" t="n">
        <v>1300000</v>
      </c>
      <c r="L548" s="53" t="n"/>
      <c r="M548" s="43" t="n"/>
      <c r="N548" s="43" t="n"/>
    </row>
    <row r="549" ht="30" customHeight="1">
      <c r="A549" s="45" t="n">
        <v>522</v>
      </c>
      <c r="B549" s="45" t="inlineStr">
        <is>
          <t>HH072816</t>
        </is>
      </c>
      <c r="C549" s="45" t="inlineStr">
        <is>
          <t>Ron bộ S4K NEW (S) - PACIFIC</t>
        </is>
      </c>
      <c r="D549" s="61" t="n"/>
      <c r="E549" s="45" t="n"/>
      <c r="F549" s="45" t="inlineStr">
        <is>
          <t>PACIFIC</t>
        </is>
      </c>
      <c r="G549" s="45" t="inlineStr">
        <is>
          <t>Bộ</t>
        </is>
      </c>
      <c r="H549" s="54" t="n"/>
      <c r="I549" s="54" t="n"/>
      <c r="J549" s="54" t="n"/>
      <c r="K549" s="54" t="n"/>
      <c r="L549" s="54" t="n"/>
      <c r="M549" s="45" t="n"/>
      <c r="N549" s="45" t="n"/>
    </row>
    <row r="550" ht="30" customHeight="1">
      <c r="A550" s="43" t="n">
        <v>523</v>
      </c>
      <c r="B550" s="43" t="inlineStr">
        <is>
          <t>HH00767</t>
        </is>
      </c>
      <c r="C550" s="43" t="inlineStr">
        <is>
          <t>Ron bộ S4KT - New Thép - DF</t>
        </is>
      </c>
      <c r="D550" s="61" t="inlineStr">
        <is>
          <t>102</t>
        </is>
      </c>
      <c r="E550" s="43" t="n"/>
      <c r="F550" s="43" t="inlineStr">
        <is>
          <t>DF</t>
        </is>
      </c>
      <c r="G550" s="43" t="inlineStr">
        <is>
          <t>Bộ</t>
        </is>
      </c>
      <c r="H550" s="53" t="n"/>
      <c r="I550" s="53" t="n"/>
      <c r="J550" s="53" t="n"/>
      <c r="K550" s="53" t="n"/>
      <c r="L550" s="53" t="n"/>
      <c r="M550" s="43" t="n"/>
      <c r="N550" s="43" t="n"/>
    </row>
    <row r="551" ht="30" customHeight="1">
      <c r="A551" s="45" t="n">
        <v>524</v>
      </c>
      <c r="B551" s="45" t="inlineStr">
        <is>
          <t>HH081778</t>
        </is>
      </c>
      <c r="C551" s="45" t="inlineStr">
        <is>
          <t>Ron bộ S4KT - New Thép - NICE IN</t>
        </is>
      </c>
      <c r="D551" s="61" t="inlineStr">
        <is>
          <t>102</t>
        </is>
      </c>
      <c r="E551" s="45" t="n"/>
      <c r="F551" s="45" t="inlineStr">
        <is>
          <t>NICE IN</t>
        </is>
      </c>
      <c r="G551" s="45" t="inlineStr">
        <is>
          <t>Bộ</t>
        </is>
      </c>
      <c r="H551" s="54" t="n"/>
      <c r="I551" s="147" t="n">
        <v>1100000</v>
      </c>
      <c r="J551" s="147" t="n">
        <v>1200000</v>
      </c>
      <c r="K551" s="147" t="n">
        <v>1300000</v>
      </c>
      <c r="L551" s="54" t="n"/>
      <c r="M551" s="45" t="n"/>
      <c r="N551" s="45" t="n"/>
    </row>
    <row r="552" ht="30" customHeight="1">
      <c r="A552" s="43" t="n">
        <v>525</v>
      </c>
      <c r="B552" s="43" t="inlineStr">
        <is>
          <t>HH00508</t>
        </is>
      </c>
      <c r="C552" s="43" t="inlineStr">
        <is>
          <t>Ron bộ S4KT thép (S) - KOU YU</t>
        </is>
      </c>
      <c r="D552" s="61" t="inlineStr">
        <is>
          <t>102</t>
        </is>
      </c>
      <c r="E552" s="43" t="n"/>
      <c r="F552" s="43" t="inlineStr">
        <is>
          <t>KOU YU</t>
        </is>
      </c>
      <c r="G552" s="43" t="inlineStr">
        <is>
          <t>Bộ</t>
        </is>
      </c>
      <c r="H552" s="53" t="n"/>
      <c r="I552" s="53" t="n"/>
      <c r="J552" s="53" t="n"/>
      <c r="K552" s="53" t="n"/>
      <c r="L552" s="53" t="n"/>
      <c r="M552" s="43" t="n"/>
      <c r="N552" s="43" t="n"/>
    </row>
    <row r="553" ht="30" customHeight="1">
      <c r="A553" s="45" t="n">
        <v>526</v>
      </c>
      <c r="B553" s="45" t="inlineStr">
        <is>
          <t>HH074061</t>
        </is>
      </c>
      <c r="C553" s="45" t="inlineStr">
        <is>
          <t>Ron bộ S4KT- Old thép - DF</t>
        </is>
      </c>
      <c r="D553" s="61" t="inlineStr">
        <is>
          <t>102</t>
        </is>
      </c>
      <c r="E553" s="45" t="n"/>
      <c r="F553" s="45" t="inlineStr">
        <is>
          <t>DF</t>
        </is>
      </c>
      <c r="G553" s="45" t="inlineStr">
        <is>
          <t>Bộ</t>
        </is>
      </c>
      <c r="H553" s="54" t="n"/>
      <c r="I553" s="54" t="n"/>
      <c r="J553" s="54" t="n"/>
      <c r="K553" s="54" t="n"/>
      <c r="L553" s="54" t="n"/>
      <c r="M553" s="45" t="n"/>
      <c r="N553" s="45" t="n"/>
    </row>
    <row r="554" ht="30" customHeight="1">
      <c r="A554" s="43" t="n">
        <v>527</v>
      </c>
      <c r="B554" s="43" t="inlineStr">
        <is>
          <t>HH073067</t>
        </is>
      </c>
      <c r="C554" s="43" t="inlineStr">
        <is>
          <t>Ron bộ S4KT-OLD - PACIFIC (S)</t>
        </is>
      </c>
      <c r="D554" s="61" t="inlineStr">
        <is>
          <t>102</t>
        </is>
      </c>
      <c r="E554" s="43" t="n"/>
      <c r="F554" s="43" t="inlineStr">
        <is>
          <t>PACIFIC (S)</t>
        </is>
      </c>
      <c r="G554" s="43" t="inlineStr">
        <is>
          <t>Bộ</t>
        </is>
      </c>
      <c r="H554" s="53" t="n"/>
      <c r="I554" s="53" t="n"/>
      <c r="J554" s="53" t="n"/>
      <c r="K554" s="53" t="n"/>
      <c r="L554" s="53" t="n"/>
      <c r="M554" s="43" t="n"/>
      <c r="N554" s="43" t="n"/>
    </row>
    <row r="555" ht="30" customHeight="1">
      <c r="A555" s="45" t="n">
        <v>528</v>
      </c>
      <c r="B555" s="45" t="inlineStr">
        <is>
          <t>HH075054</t>
        </is>
      </c>
      <c r="C555" s="45" t="inlineStr">
        <is>
          <t>Ron bộ S4L - pacific</t>
        </is>
      </c>
      <c r="D555" s="61" t="inlineStr">
        <is>
          <t>78</t>
        </is>
      </c>
      <c r="E555" s="45" t="n"/>
      <c r="F555" s="45" t="inlineStr">
        <is>
          <t>pacific</t>
        </is>
      </c>
      <c r="G555" s="45" t="inlineStr">
        <is>
          <t>Bộ</t>
        </is>
      </c>
      <c r="H555" s="54" t="n"/>
      <c r="I555" s="54" t="n"/>
      <c r="J555" s="54" t="n"/>
      <c r="K555" s="54" t="n"/>
      <c r="L555" s="54" t="n"/>
      <c r="M555" s="45" t="n"/>
      <c r="N555" s="45" t="n"/>
    </row>
    <row r="556" ht="30" customHeight="1">
      <c r="A556" s="43" t="n">
        <v>529</v>
      </c>
      <c r="B556" s="43" t="inlineStr">
        <is>
          <t>HH082465</t>
        </is>
      </c>
      <c r="C556" s="43" t="inlineStr">
        <is>
          <t>Ron bộ S4L amiang - DF</t>
        </is>
      </c>
      <c r="D556" s="61" t="inlineStr">
        <is>
          <t>78</t>
        </is>
      </c>
      <c r="E556" s="43" t="n"/>
      <c r="F556" s="43" t="inlineStr">
        <is>
          <t>DF</t>
        </is>
      </c>
      <c r="G556" s="43" t="inlineStr">
        <is>
          <t>Bộ</t>
        </is>
      </c>
      <c r="H556" s="53" t="n"/>
      <c r="I556" s="147" t="n">
        <v>530000</v>
      </c>
      <c r="J556" s="147" t="n">
        <v>570000</v>
      </c>
      <c r="K556" s="147" t="n">
        <v>610000</v>
      </c>
      <c r="L556" s="53" t="n"/>
      <c r="M556" s="43" t="n"/>
      <c r="N556" s="43" t="n"/>
    </row>
    <row r="557" ht="30" customHeight="1">
      <c r="A557" s="45" t="n">
        <v>530</v>
      </c>
      <c r="B557" s="45" t="inlineStr">
        <is>
          <t>HH075605</t>
        </is>
      </c>
      <c r="C557" s="45" t="inlineStr">
        <is>
          <t>Ron bộ S4S giấy - TONYCO</t>
        </is>
      </c>
      <c r="D557" s="61" t="inlineStr">
        <is>
          <t>94</t>
        </is>
      </c>
      <c r="E557" s="45" t="n"/>
      <c r="F557" s="45" t="inlineStr">
        <is>
          <t>TONYCO</t>
        </is>
      </c>
      <c r="G557" s="45" t="inlineStr">
        <is>
          <t>Bộ</t>
        </is>
      </c>
      <c r="H557" s="54" t="n"/>
      <c r="I557" s="54" t="n"/>
      <c r="J557" s="54" t="n"/>
      <c r="K557" s="54" t="n"/>
      <c r="L557" s="54" t="n"/>
      <c r="M557" s="45" t="n"/>
      <c r="N557" s="45" t="n"/>
    </row>
    <row r="558" ht="30" customHeight="1">
      <c r="A558" s="43" t="n">
        <v>531</v>
      </c>
      <c r="B558" s="43" t="inlineStr">
        <is>
          <t>HH073716</t>
        </is>
      </c>
      <c r="C558" s="43" t="inlineStr">
        <is>
          <t>Ron bộ S6B Thép - DF</t>
        </is>
      </c>
      <c r="D558" s="61" t="inlineStr">
        <is>
          <t>135</t>
        </is>
      </c>
      <c r="E558" s="43" t="n"/>
      <c r="F558" s="43" t="inlineStr">
        <is>
          <t>DF</t>
        </is>
      </c>
      <c r="G558" s="43" t="inlineStr">
        <is>
          <t>Bộ</t>
        </is>
      </c>
      <c r="H558" s="53" t="n"/>
      <c r="I558" s="53" t="n"/>
      <c r="J558" s="53" t="n"/>
      <c r="K558" s="53" t="n"/>
      <c r="L558" s="53" t="n"/>
      <c r="M558" s="43" t="n"/>
      <c r="N558" s="43" t="n"/>
    </row>
    <row r="559" ht="30" customHeight="1">
      <c r="A559" s="45" t="n">
        <v>532</v>
      </c>
      <c r="B559" s="45" t="inlineStr">
        <is>
          <t>HH072733</t>
        </is>
      </c>
      <c r="C559" s="45" t="inlineStr">
        <is>
          <t>Ron bộ S6D125 E-3/PC400-7/6D125 đời điện - Thép - DF</t>
        </is>
      </c>
      <c r="D559" s="61" t="inlineStr">
        <is>
          <t>125/140</t>
        </is>
      </c>
      <c r="E559" s="45" t="n"/>
      <c r="F559" s="45" t="inlineStr">
        <is>
          <t>DF</t>
        </is>
      </c>
      <c r="G559" s="45" t="inlineStr">
        <is>
          <t>Bộ</t>
        </is>
      </c>
      <c r="H559" s="54" t="n"/>
      <c r="I559" s="54" t="n"/>
      <c r="J559" s="54" t="n"/>
      <c r="K559" s="54" t="n"/>
      <c r="L559" s="54" t="n"/>
      <c r="M559" s="45" t="n"/>
      <c r="N559" s="45" t="n"/>
    </row>
    <row r="560" ht="30" customHeight="1">
      <c r="A560" s="43" t="n">
        <v>533</v>
      </c>
      <c r="B560" s="43" t="inlineStr">
        <is>
          <t>HH078848</t>
        </is>
      </c>
      <c r="C560" s="43" t="inlineStr">
        <is>
          <t>Ron bộ S6E amiang (NK) - Tonyco</t>
        </is>
      </c>
      <c r="D560" s="61" t="n"/>
      <c r="E560" s="43" t="n"/>
      <c r="F560" s="43" t="inlineStr">
        <is>
          <t>Tonyco</t>
        </is>
      </c>
      <c r="G560" s="43" t="inlineStr">
        <is>
          <t>Bộ</t>
        </is>
      </c>
      <c r="H560" s="53" t="n"/>
      <c r="I560" s="53" t="n"/>
      <c r="J560" s="53" t="n"/>
      <c r="K560" s="53" t="n"/>
      <c r="L560" s="53" t="n"/>
      <c r="M560" s="43" t="n"/>
      <c r="N560" s="43" t="n"/>
    </row>
    <row r="561" ht="30" customHeight="1">
      <c r="A561" s="45" t="n">
        <v>534</v>
      </c>
      <c r="B561" s="45" t="inlineStr">
        <is>
          <t>HH082863</t>
        </is>
      </c>
      <c r="C561" s="45" t="inlineStr">
        <is>
          <t>Ron bộ S6K - Old Thép - NICE IN</t>
        </is>
      </c>
      <c r="D561" s="61" t="n"/>
      <c r="E561" s="45" t="n"/>
      <c r="F561" s="45" t="inlineStr">
        <is>
          <t>NICE IN</t>
        </is>
      </c>
      <c r="G561" s="45" t="inlineStr">
        <is>
          <t>Bộ</t>
        </is>
      </c>
      <c r="H561" s="54" t="n"/>
      <c r="I561" s="147" t="n">
        <v>1200000</v>
      </c>
      <c r="J561" s="147" t="n">
        <v>1300000</v>
      </c>
      <c r="K561" s="147" t="n">
        <v>1400000</v>
      </c>
      <c r="L561" s="54" t="n"/>
      <c r="M561" s="45" t="n"/>
      <c r="N561" s="45" t="n"/>
    </row>
    <row r="562" ht="30" customHeight="1">
      <c r="A562" s="43" t="n">
        <v>535</v>
      </c>
      <c r="B562" s="43" t="inlineStr">
        <is>
          <t>HH073190</t>
        </is>
      </c>
      <c r="C562" s="43" t="inlineStr">
        <is>
          <t>Ron bộ S6K-OLD - PACIFIC</t>
        </is>
      </c>
      <c r="D562" s="61" t="n"/>
      <c r="E562" s="43" t="n"/>
      <c r="F562" s="43" t="inlineStr">
        <is>
          <t>PACIFIC</t>
        </is>
      </c>
      <c r="G562" s="43" t="inlineStr">
        <is>
          <t>Bộ</t>
        </is>
      </c>
      <c r="H562" s="53" t="n"/>
      <c r="I562" s="53" t="n"/>
      <c r="J562" s="53" t="n"/>
      <c r="K562" s="53" t="n"/>
      <c r="L562" s="53" t="n"/>
      <c r="M562" s="43" t="n"/>
      <c r="N562" s="43" t="n"/>
    </row>
    <row r="563" ht="30" customHeight="1">
      <c r="A563" s="45" t="n">
        <v>536</v>
      </c>
      <c r="B563" s="45" t="inlineStr">
        <is>
          <t>HH00574</t>
        </is>
      </c>
      <c r="C563" s="45" t="inlineStr">
        <is>
          <t>Ron bộ S6KT - CADA</t>
        </is>
      </c>
      <c r="D563" s="61" t="inlineStr">
        <is>
          <t>102</t>
        </is>
      </c>
      <c r="E563" s="45" t="n"/>
      <c r="F563" s="45" t="inlineStr">
        <is>
          <t>CADA</t>
        </is>
      </c>
      <c r="G563" s="45" t="inlineStr">
        <is>
          <t>Bộ</t>
        </is>
      </c>
      <c r="H563" s="54" t="n"/>
      <c r="I563" s="54" t="n"/>
      <c r="J563" s="54" t="n"/>
      <c r="K563" s="54" t="n"/>
      <c r="L563" s="54" t="n"/>
      <c r="M563" s="45" t="n"/>
      <c r="N563" s="45" t="n"/>
    </row>
    <row r="564" ht="30" customHeight="1">
      <c r="A564" s="43" t="n">
        <v>537</v>
      </c>
      <c r="B564" s="43" t="inlineStr">
        <is>
          <t>HH081779</t>
        </is>
      </c>
      <c r="C564" s="43" t="inlineStr">
        <is>
          <t>Ron bộ S6KT-New Thép - NICE IN</t>
        </is>
      </c>
      <c r="D564" s="61" t="inlineStr">
        <is>
          <t>102</t>
        </is>
      </c>
      <c r="E564" s="43" t="n"/>
      <c r="F564" s="43" t="inlineStr">
        <is>
          <t>NICE IN</t>
        </is>
      </c>
      <c r="G564" s="43" t="inlineStr">
        <is>
          <t>Bộ</t>
        </is>
      </c>
      <c r="H564" s="53" t="n"/>
      <c r="I564" s="147" t="n">
        <v>1200000</v>
      </c>
      <c r="J564" s="147" t="n">
        <v>1300000</v>
      </c>
      <c r="K564" s="147" t="n">
        <v>1400000</v>
      </c>
      <c r="L564" s="53" t="n"/>
      <c r="M564" s="43" t="n"/>
      <c r="N564" s="43" t="n"/>
    </row>
    <row r="565" ht="30" customHeight="1">
      <c r="A565" s="45" t="n">
        <v>538</v>
      </c>
      <c r="B565" s="45" t="inlineStr">
        <is>
          <t>HH00768</t>
        </is>
      </c>
      <c r="C565" s="45" t="inlineStr">
        <is>
          <t>Ron bộ S6KT-Old Thép - DF</t>
        </is>
      </c>
      <c r="D565" s="61" t="inlineStr">
        <is>
          <t>102</t>
        </is>
      </c>
      <c r="E565" s="45" t="n"/>
      <c r="F565" s="45" t="inlineStr">
        <is>
          <t>DF</t>
        </is>
      </c>
      <c r="G565" s="45" t="inlineStr">
        <is>
          <t>Bộ</t>
        </is>
      </c>
      <c r="H565" s="54" t="n"/>
      <c r="I565" s="54" t="n"/>
      <c r="J565" s="54" t="n"/>
      <c r="K565" s="54" t="n"/>
      <c r="L565" s="54" t="n"/>
      <c r="M565" s="45" t="n"/>
      <c r="N565" s="45" t="n"/>
    </row>
    <row r="566" ht="30" customHeight="1">
      <c r="A566" s="43" t="n">
        <v>539</v>
      </c>
      <c r="B566" s="43" t="inlineStr">
        <is>
          <t>HH079109</t>
        </is>
      </c>
      <c r="C566" s="43" t="inlineStr">
        <is>
          <t>Ron bộ S6S Amiang - MASAKO</t>
        </is>
      </c>
      <c r="D566" s="61" t="inlineStr">
        <is>
          <t>94</t>
        </is>
      </c>
      <c r="E566" s="43" t="n"/>
      <c r="F566" s="43" t="inlineStr">
        <is>
          <t>MASAKO</t>
        </is>
      </c>
      <c r="G566" s="43" t="inlineStr">
        <is>
          <t>Bộ</t>
        </is>
      </c>
      <c r="H566" s="53" t="n"/>
      <c r="I566" s="147" t="n">
        <v>500000</v>
      </c>
      <c r="J566" s="147" t="n">
        <v>520000</v>
      </c>
      <c r="K566" s="147" t="n">
        <v>550000</v>
      </c>
      <c r="L566" s="53" t="n"/>
      <c r="M566" s="43" t="n"/>
      <c r="N566" s="43" t="n"/>
    </row>
    <row r="567" ht="30" customHeight="1">
      <c r="A567" s="45" t="n">
        <v>540</v>
      </c>
      <c r="B567" s="45" t="inlineStr">
        <is>
          <t>HH072782</t>
        </is>
      </c>
      <c r="C567" s="45" t="inlineStr">
        <is>
          <t>Ron bộ SD20/SD22 (NK) - CGP/ Pacific</t>
        </is>
      </c>
      <c r="D567" s="61" t="inlineStr">
        <is>
          <t>83/84</t>
        </is>
      </c>
      <c r="E567" s="45" t="n"/>
      <c r="F567" s="45" t="inlineStr">
        <is>
          <t>CGP/ Pacific</t>
        </is>
      </c>
      <c r="G567" s="45" t="inlineStr">
        <is>
          <t>Bộ</t>
        </is>
      </c>
      <c r="H567" s="54" t="n"/>
      <c r="I567" s="54" t="n"/>
      <c r="J567" s="54" t="n"/>
      <c r="K567" s="54" t="n"/>
      <c r="L567" s="54" t="n"/>
      <c r="M567" s="45" t="n"/>
      <c r="N567" s="45" t="n"/>
    </row>
    <row r="568" ht="30" customHeight="1">
      <c r="A568" s="43" t="n">
        <v>541</v>
      </c>
      <c r="B568" s="43" t="inlineStr">
        <is>
          <t>HH081499</t>
        </is>
      </c>
      <c r="C568" s="43" t="inlineStr">
        <is>
          <t>Ron bộ SD22 (thép) - DF</t>
        </is>
      </c>
      <c r="D568" s="61" t="inlineStr">
        <is>
          <t>83/84</t>
        </is>
      </c>
      <c r="E568" s="43" t="n"/>
      <c r="F568" s="43" t="inlineStr">
        <is>
          <t>DF</t>
        </is>
      </c>
      <c r="G568" s="43" t="inlineStr">
        <is>
          <t>Bộ</t>
        </is>
      </c>
      <c r="H568" s="53" t="n"/>
      <c r="I568" s="147" t="n">
        <v>500000</v>
      </c>
      <c r="J568" s="147" t="n">
        <v>540000</v>
      </c>
      <c r="K568" s="147" t="n">
        <v>570000</v>
      </c>
      <c r="L568" s="53" t="n"/>
      <c r="M568" s="43" t="n"/>
      <c r="N568" s="43" t="n"/>
    </row>
    <row r="569" ht="30" customHeight="1">
      <c r="A569" s="45" t="n">
        <v>542</v>
      </c>
      <c r="B569" s="45" t="inlineStr">
        <is>
          <t>HH080472</t>
        </is>
      </c>
      <c r="C569" s="45" t="inlineStr">
        <is>
          <t>Ron bộ Shangchai D4114 - Thép - DF</t>
        </is>
      </c>
      <c r="D569" s="61" t="n"/>
      <c r="E569" s="45" t="n"/>
      <c r="F569" s="45" t="inlineStr">
        <is>
          <t>DF</t>
        </is>
      </c>
      <c r="G569" s="45" t="inlineStr">
        <is>
          <t>Bộ</t>
        </is>
      </c>
      <c r="H569" s="54" t="n"/>
      <c r="I569" s="147" t="n">
        <v>930000</v>
      </c>
      <c r="J569" s="147" t="n">
        <v>980000</v>
      </c>
      <c r="K569" s="147" t="n">
        <v>1050000</v>
      </c>
      <c r="L569" s="54" t="n"/>
      <c r="M569" s="45" t="n"/>
      <c r="N569" s="45" t="n"/>
    </row>
    <row r="570" ht="30" customHeight="1">
      <c r="A570" s="43" t="n">
        <v>543</v>
      </c>
      <c r="B570" s="43" t="inlineStr">
        <is>
          <t>HH080473</t>
        </is>
      </c>
      <c r="C570" s="43" t="inlineStr">
        <is>
          <t>Ron bộ Shangchai D6114 - Thép - DF</t>
        </is>
      </c>
      <c r="D570" s="61" t="n"/>
      <c r="E570" s="43" t="n"/>
      <c r="F570" s="43" t="inlineStr">
        <is>
          <t>DF</t>
        </is>
      </c>
      <c r="G570" s="43" t="inlineStr">
        <is>
          <t>Bộ</t>
        </is>
      </c>
      <c r="H570" s="53" t="n"/>
      <c r="I570" s="147" t="n">
        <v>930000</v>
      </c>
      <c r="J570" s="147" t="n">
        <v>980000</v>
      </c>
      <c r="K570" s="147" t="n">
        <v>1050000</v>
      </c>
      <c r="L570" s="53" t="n"/>
      <c r="M570" s="43" t="n"/>
      <c r="N570" s="43" t="n"/>
    </row>
    <row r="571" ht="30" customHeight="1">
      <c r="A571" s="45" t="n">
        <v>544</v>
      </c>
      <c r="B571" s="45" t="inlineStr">
        <is>
          <t>HH078074</t>
        </is>
      </c>
      <c r="C571" s="45" t="inlineStr">
        <is>
          <t>Ron bộ Suzuki F10A amiang - DF</t>
        </is>
      </c>
      <c r="D571" s="61" t="n"/>
      <c r="E571" s="45" t="n"/>
      <c r="F571" s="45" t="inlineStr">
        <is>
          <t>DF</t>
        </is>
      </c>
      <c r="G571" s="45" t="inlineStr">
        <is>
          <t>Bộ</t>
        </is>
      </c>
      <c r="H571" s="54" t="n"/>
      <c r="I571" s="147" t="n">
        <v>200000</v>
      </c>
      <c r="J571" s="147" t="n">
        <v>215000</v>
      </c>
      <c r="K571" s="147" t="n">
        <v>250000</v>
      </c>
      <c r="L571" s="54" t="n"/>
      <c r="M571" s="45" t="n"/>
      <c r="N571" s="45" t="n"/>
    </row>
    <row r="572" ht="30" customHeight="1">
      <c r="A572" s="43" t="n">
        <v>545</v>
      </c>
      <c r="B572" s="43" t="inlineStr">
        <is>
          <t>HH076474</t>
        </is>
      </c>
      <c r="C572" s="43" t="inlineStr">
        <is>
          <t>Ron bộ TD25 Thép - MASAKO</t>
        </is>
      </c>
      <c r="D572" s="61" t="inlineStr">
        <is>
          <t>92.9</t>
        </is>
      </c>
      <c r="E572" s="43" t="n"/>
      <c r="F572" s="43" t="inlineStr">
        <is>
          <t>MASAKO</t>
        </is>
      </c>
      <c r="G572" s="43" t="inlineStr">
        <is>
          <t>Bộ</t>
        </is>
      </c>
      <c r="H572" s="53" t="n"/>
      <c r="I572" s="147" t="n">
        <v>400000</v>
      </c>
      <c r="J572" s="147" t="n">
        <v>420000</v>
      </c>
      <c r="K572" s="147" t="n">
        <v>450000</v>
      </c>
      <c r="L572" s="53" t="n"/>
      <c r="M572" s="43" t="n"/>
      <c r="N572" s="43" t="n"/>
    </row>
    <row r="573" ht="30" customHeight="1">
      <c r="A573" s="45" t="n">
        <v>546</v>
      </c>
      <c r="B573" s="45" t="inlineStr">
        <is>
          <t>HH00049</t>
        </is>
      </c>
      <c r="C573" s="45" t="inlineStr">
        <is>
          <t>Ron bộ TD27 (10101-43G27) - CGP</t>
        </is>
      </c>
      <c r="D573" s="61" t="inlineStr">
        <is>
          <t>96</t>
        </is>
      </c>
      <c r="E573" s="45" t="n"/>
      <c r="F573" s="45" t="inlineStr">
        <is>
          <t>CGP</t>
        </is>
      </c>
      <c r="G573" s="45" t="inlineStr">
        <is>
          <t>Bộ</t>
        </is>
      </c>
      <c r="H573" s="54" t="n"/>
      <c r="I573" s="54" t="n"/>
      <c r="J573" s="54" t="n"/>
      <c r="K573" s="54" t="n"/>
      <c r="L573" s="54" t="n"/>
      <c r="M573" s="45" t="n"/>
      <c r="N573" s="45" t="n"/>
    </row>
    <row r="574" ht="30" customHeight="1">
      <c r="A574" s="43" t="n">
        <v>547</v>
      </c>
      <c r="B574" s="43" t="inlineStr">
        <is>
          <t>HH082467</t>
        </is>
      </c>
      <c r="C574" s="43" t="inlineStr">
        <is>
          <t>Ron bộ TD27 thép - DF</t>
        </is>
      </c>
      <c r="D574" s="61" t="inlineStr">
        <is>
          <t>96</t>
        </is>
      </c>
      <c r="E574" s="43" t="n"/>
      <c r="F574" s="43" t="inlineStr">
        <is>
          <t>DF</t>
        </is>
      </c>
      <c r="G574" s="43" t="inlineStr">
        <is>
          <t>Bộ</t>
        </is>
      </c>
      <c r="H574" s="53" t="n"/>
      <c r="I574" s="147" t="n">
        <v>400000</v>
      </c>
      <c r="J574" s="147" t="n">
        <v>420000</v>
      </c>
      <c r="K574" s="147" t="n">
        <v>450000</v>
      </c>
      <c r="L574" s="53" t="n"/>
      <c r="M574" s="43" t="n"/>
      <c r="N574" s="43" t="n"/>
    </row>
    <row r="575" ht="30" customHeight="1">
      <c r="A575" s="45" t="n">
        <v>548</v>
      </c>
      <c r="B575" s="45" t="inlineStr">
        <is>
          <t>HH076475</t>
        </is>
      </c>
      <c r="C575" s="45" t="inlineStr">
        <is>
          <t>Ron bộ TD27 thép - MASAKO</t>
        </is>
      </c>
      <c r="D575" s="61" t="inlineStr">
        <is>
          <t>96</t>
        </is>
      </c>
      <c r="E575" s="45" t="n"/>
      <c r="F575" s="45" t="inlineStr">
        <is>
          <t>MASAKO</t>
        </is>
      </c>
      <c r="G575" s="45" t="inlineStr">
        <is>
          <t>Bộ</t>
        </is>
      </c>
      <c r="H575" s="54" t="n"/>
      <c r="I575" s="147" t="n">
        <v>400000</v>
      </c>
      <c r="J575" s="147" t="n">
        <v>420000</v>
      </c>
      <c r="K575" s="147" t="n">
        <v>450000</v>
      </c>
      <c r="L575" s="54" t="n"/>
      <c r="M575" s="45" t="n"/>
      <c r="N575" s="45" t="n"/>
    </row>
    <row r="576" ht="30" customHeight="1">
      <c r="A576" s="43" t="n">
        <v>549</v>
      </c>
      <c r="B576" s="43" t="inlineStr">
        <is>
          <t>HH0311</t>
        </is>
      </c>
      <c r="C576" s="43" t="inlineStr">
        <is>
          <t>Ron bộ TF Thép (S) - CGP</t>
        </is>
      </c>
      <c r="D576" s="61" t="inlineStr">
        <is>
          <t>105.5</t>
        </is>
      </c>
      <c r="E576" s="43" t="n"/>
      <c r="F576" s="43" t="inlineStr">
        <is>
          <t>CGP</t>
        </is>
      </c>
      <c r="G576" s="43" t="inlineStr">
        <is>
          <t>Bộ</t>
        </is>
      </c>
      <c r="H576" s="53" t="n"/>
      <c r="I576" s="53" t="n"/>
      <c r="J576" s="53" t="n"/>
      <c r="K576" s="53" t="n"/>
      <c r="L576" s="53" t="n"/>
      <c r="M576" s="43" t="n"/>
      <c r="N576" s="43" t="n"/>
    </row>
    <row r="577" ht="30" customHeight="1">
      <c r="A577" s="45" t="n">
        <v>550</v>
      </c>
      <c r="B577" s="45" t="inlineStr">
        <is>
          <t>HH081520</t>
        </is>
      </c>
      <c r="C577" s="45" t="inlineStr">
        <is>
          <t>Ron bộ TRÊN 6D140-N/ S6D140-2 / SAA6D140E-3 (thép) - NICE IN</t>
        </is>
      </c>
      <c r="D577" s="61" t="inlineStr">
        <is>
          <t>140</t>
        </is>
      </c>
      <c r="E577" s="45" t="n"/>
      <c r="F577" s="45" t="inlineStr">
        <is>
          <t>NICE IN</t>
        </is>
      </c>
      <c r="G577" s="45" t="inlineStr">
        <is>
          <t>Bộ</t>
        </is>
      </c>
      <c r="H577" s="54" t="n"/>
      <c r="I577" s="147" t="n">
        <v>1850000</v>
      </c>
      <c r="J577" s="147" t="n">
        <v>1950000</v>
      </c>
      <c r="K577" s="147" t="n">
        <v>2100000</v>
      </c>
      <c r="L577" s="54" t="n"/>
      <c r="M577" s="45" t="n"/>
      <c r="N577" s="45" t="n"/>
    </row>
    <row r="578" ht="30" customHeight="1">
      <c r="A578" s="43" t="n">
        <v>551</v>
      </c>
      <c r="B578" s="43" t="inlineStr">
        <is>
          <t>HH078572</t>
        </is>
      </c>
      <c r="C578" s="43" t="inlineStr">
        <is>
          <t>Ron bộ TRÊN 6D170/S6D170 (đời cơ) - NICE IN</t>
        </is>
      </c>
      <c r="D578" s="61" t="n"/>
      <c r="E578" s="43" t="n"/>
      <c r="F578" s="43" t="inlineStr">
        <is>
          <t>NICE IN</t>
        </is>
      </c>
      <c r="G578" s="43" t="inlineStr">
        <is>
          <t>Bộ</t>
        </is>
      </c>
      <c r="H578" s="53" t="n"/>
      <c r="I578" s="147" t="n">
        <v>4800000</v>
      </c>
      <c r="J578" s="147" t="n">
        <v>5200000</v>
      </c>
      <c r="K578" s="147" t="n">
        <v>5500000</v>
      </c>
      <c r="L578" s="53" t="n"/>
      <c r="M578" s="43" t="n"/>
      <c r="N578" s="43" t="n"/>
    </row>
    <row r="579" ht="30" customHeight="1">
      <c r="A579" s="45" t="n">
        <v>552</v>
      </c>
      <c r="B579" s="45" t="inlineStr">
        <is>
          <t>HH077344</t>
        </is>
      </c>
      <c r="C579" s="45" t="inlineStr">
        <is>
          <t>Ron bộ TRÊN 6D170/S6D170/SAA6D170E (đời điện) - NICE IN</t>
        </is>
      </c>
      <c r="D579" s="61" t="n"/>
      <c r="E579" s="45" t="n"/>
      <c r="F579" s="45" t="inlineStr">
        <is>
          <t>NICE IN</t>
        </is>
      </c>
      <c r="G579" s="45" t="inlineStr">
        <is>
          <t>Bộ</t>
        </is>
      </c>
      <c r="H579" s="54" t="n"/>
      <c r="I579" s="147" t="n">
        <v>6200000</v>
      </c>
      <c r="J579" s="147" t="n">
        <v>6600000</v>
      </c>
      <c r="K579" s="147" t="n">
        <v>7000000</v>
      </c>
      <c r="L579" s="54" t="n"/>
      <c r="M579" s="45" t="n"/>
      <c r="N579" s="45" t="n"/>
    </row>
    <row r="580" ht="30" customHeight="1">
      <c r="A580" s="43" t="n">
        <v>553</v>
      </c>
      <c r="B580" s="43" t="inlineStr">
        <is>
          <t>HH079015</t>
        </is>
      </c>
      <c r="C580" s="43" t="inlineStr">
        <is>
          <t>Ron bộ V3300 - 16V thép - NICE IN</t>
        </is>
      </c>
      <c r="D580" s="61" t="inlineStr">
        <is>
          <t>98</t>
        </is>
      </c>
      <c r="E580" s="43" t="n"/>
      <c r="F580" s="43" t="inlineStr">
        <is>
          <t>NICE IN</t>
        </is>
      </c>
      <c r="G580" s="43" t="inlineStr">
        <is>
          <t>Bộ</t>
        </is>
      </c>
      <c r="H580" s="53" t="n"/>
      <c r="I580" s="147" t="n">
        <v>850000</v>
      </c>
      <c r="J580" s="147" t="n">
        <v>900000</v>
      </c>
      <c r="K580" s="147" t="n">
        <v>950000</v>
      </c>
      <c r="L580" s="53" t="n"/>
      <c r="M580" s="43" t="n"/>
      <c r="N580" s="43" t="n"/>
    </row>
    <row r="581" ht="30" customHeight="1">
      <c r="A581" s="45" t="n">
        <v>554</v>
      </c>
      <c r="B581" s="45" t="inlineStr">
        <is>
          <t>HH080755</t>
        </is>
      </c>
      <c r="C581" s="45" t="inlineStr">
        <is>
          <t>Ron bộ V3307 Thép Inox - MASAKO</t>
        </is>
      </c>
      <c r="D581" s="61" t="inlineStr">
        <is>
          <t>94</t>
        </is>
      </c>
      <c r="E581" s="45" t="n"/>
      <c r="F581" s="45" t="inlineStr">
        <is>
          <t>MASAKO</t>
        </is>
      </c>
      <c r="G581" s="45" t="inlineStr">
        <is>
          <t>Bộ</t>
        </is>
      </c>
      <c r="H581" s="54" t="n"/>
      <c r="I581" s="147" t="n">
        <v>1100000</v>
      </c>
      <c r="J581" s="147" t="n">
        <v>1200000</v>
      </c>
      <c r="K581" s="147" t="n">
        <v>1300000</v>
      </c>
      <c r="L581" s="54" t="n"/>
      <c r="M581" s="45" t="n"/>
      <c r="N581" s="45" t="n"/>
    </row>
    <row r="582" ht="30" customHeight="1">
      <c r="A582" s="43" t="n">
        <v>555</v>
      </c>
      <c r="B582" s="43" t="inlineStr">
        <is>
          <t>HH075960</t>
        </is>
      </c>
      <c r="C582" s="43" t="inlineStr">
        <is>
          <t>Ron bộ V3800 Thép - DF</t>
        </is>
      </c>
      <c r="D582" s="61" t="inlineStr">
        <is>
          <t>100</t>
        </is>
      </c>
      <c r="E582" s="43" t="n"/>
      <c r="F582" s="43" t="inlineStr">
        <is>
          <t>DF</t>
        </is>
      </c>
      <c r="G582" s="43" t="inlineStr">
        <is>
          <t>Bộ</t>
        </is>
      </c>
      <c r="H582" s="53" t="n"/>
      <c r="I582" s="53" t="n"/>
      <c r="J582" s="53" t="n"/>
      <c r="K582" s="53" t="n"/>
      <c r="L582" s="53" t="n"/>
      <c r="M582" s="43" t="n"/>
      <c r="N582" s="43" t="n"/>
    </row>
    <row r="583" ht="30" customHeight="1">
      <c r="A583" s="45" t="n">
        <v>556</v>
      </c>
      <c r="B583" s="45" t="inlineStr">
        <is>
          <t>HH075961</t>
        </is>
      </c>
      <c r="C583" s="45" t="inlineStr">
        <is>
          <t>Ron bộ V4000 Thép - DF</t>
        </is>
      </c>
      <c r="D583" s="61" t="inlineStr">
        <is>
          <t>105</t>
        </is>
      </c>
      <c r="E583" s="45" t="n"/>
      <c r="F583" s="45" t="inlineStr">
        <is>
          <t>DF</t>
        </is>
      </c>
      <c r="G583" s="45" t="inlineStr">
        <is>
          <t>Cái</t>
        </is>
      </c>
      <c r="H583" s="54" t="n"/>
      <c r="I583" s="54" t="n"/>
      <c r="J583" s="54" t="n"/>
      <c r="K583" s="54" t="n"/>
      <c r="L583" s="54" t="n"/>
      <c r="M583" s="45" t="n"/>
      <c r="N583" s="45" t="n"/>
    </row>
    <row r="584" ht="30" customHeight="1">
      <c r="A584" s="139" t="n"/>
      <c r="B584" s="139" t="n"/>
      <c r="C584" s="75" t="inlineStr">
        <is>
          <t>◆ DEUTZ  (9 sản phẩm)</t>
        </is>
      </c>
      <c r="D584" s="61" t="n"/>
      <c r="E584" s="139" t="n"/>
      <c r="F584" s="139" t="n"/>
      <c r="G584" s="139" t="n"/>
      <c r="H584" s="140" t="n"/>
      <c r="I584" s="140" t="n"/>
      <c r="J584" s="140" t="n"/>
      <c r="K584" s="140" t="n"/>
      <c r="L584" s="140" t="n"/>
      <c r="M584" s="139" t="n"/>
      <c r="N584" s="139" t="n"/>
    </row>
    <row r="585" ht="30" customHeight="1">
      <c r="A585" s="45" t="n">
        <v>557</v>
      </c>
      <c r="B585" s="45" t="inlineStr">
        <is>
          <t>HH077487</t>
        </is>
      </c>
      <c r="C585" s="45" t="inlineStr">
        <is>
          <t>Ron bộ Volvo TCD2012 L06 (Deutz BF6M2012) - Thép - DF</t>
        </is>
      </c>
      <c r="D585" s="61" t="inlineStr">
        <is>
          <t>98</t>
        </is>
      </c>
      <c r="E585" s="45" t="inlineStr">
        <is>
          <t>DEUTZ</t>
        </is>
      </c>
      <c r="F585" s="45" t="inlineStr">
        <is>
          <t>DF</t>
        </is>
      </c>
      <c r="G585" s="45" t="inlineStr">
        <is>
          <t>Bộ</t>
        </is>
      </c>
      <c r="H585" s="54" t="n"/>
      <c r="I585" s="147" t="n">
        <v>1500000</v>
      </c>
      <c r="J585" s="147" t="n">
        <v>1600000</v>
      </c>
      <c r="K585" s="147" t="n">
        <v>1750000</v>
      </c>
      <c r="L585" s="54" t="n"/>
      <c r="M585" s="45" t="n"/>
      <c r="N585" s="45" t="n"/>
    </row>
    <row r="586" ht="30" customHeight="1">
      <c r="A586" s="43" t="n">
        <v>558</v>
      </c>
      <c r="B586" s="43" t="inlineStr">
        <is>
          <t>HH077486</t>
        </is>
      </c>
      <c r="C586" s="43" t="inlineStr">
        <is>
          <t>Ron bộ Volvo/ Deutz BF4M2012 / TCD2012 L04 Thép - DF</t>
        </is>
      </c>
      <c r="D586" s="61" t="n"/>
      <c r="E586" s="43" t="inlineStr">
        <is>
          <t>DEUTZ</t>
        </is>
      </c>
      <c r="F586" s="43" t="inlineStr">
        <is>
          <t>DF</t>
        </is>
      </c>
      <c r="G586" s="43" t="inlineStr">
        <is>
          <t>Bộ</t>
        </is>
      </c>
      <c r="H586" s="53" t="n"/>
      <c r="I586" s="147" t="n">
        <v>1300000</v>
      </c>
      <c r="J586" s="147" t="n">
        <v>1400000</v>
      </c>
      <c r="K586" s="147" t="n">
        <v>1500000</v>
      </c>
      <c r="L586" s="53" t="n"/>
      <c r="M586" s="43" t="n"/>
      <c r="N586" s="43" t="n"/>
    </row>
    <row r="587" ht="30" customHeight="1">
      <c r="A587" s="139" t="n"/>
      <c r="B587" s="139" t="n"/>
      <c r="C587" s="75" t="inlineStr">
        <is>
          <t>◆ (chưa rõ hãng)  (0 sản phẩm)</t>
        </is>
      </c>
      <c r="D587" s="61" t="n"/>
      <c r="E587" s="139" t="n"/>
      <c r="F587" s="139" t="n"/>
      <c r="G587" s="139" t="n"/>
      <c r="H587" s="140" t="n"/>
      <c r="I587" s="140" t="n"/>
      <c r="J587" s="140" t="n"/>
      <c r="K587" s="140" t="n"/>
      <c r="L587" s="140" t="n"/>
      <c r="M587" s="139" t="n"/>
      <c r="N587" s="139" t="n"/>
    </row>
    <row r="588" ht="30" customHeight="1">
      <c r="A588" s="43" t="n">
        <v>559</v>
      </c>
      <c r="B588" s="43" t="inlineStr">
        <is>
          <t>HH20493</t>
        </is>
      </c>
      <c r="C588" s="43" t="inlineStr">
        <is>
          <t>Ron bộ W06D / W06E - CGP/ REISSE</t>
        </is>
      </c>
      <c r="D588" s="61" t="inlineStr">
        <is>
          <t>104</t>
        </is>
      </c>
      <c r="E588" s="43" t="n"/>
      <c r="F588" s="43" t="inlineStr">
        <is>
          <t>CGP/ REISSE</t>
        </is>
      </c>
      <c r="G588" s="43" t="inlineStr">
        <is>
          <t>Bộ</t>
        </is>
      </c>
      <c r="H588" s="53" t="n"/>
      <c r="I588" s="53" t="n"/>
      <c r="J588" s="53" t="n"/>
      <c r="K588" s="53" t="n"/>
      <c r="L588" s="53" t="n"/>
      <c r="M588" s="43" t="n"/>
      <c r="N588" s="43" t="n"/>
    </row>
    <row r="589" ht="30" customHeight="1">
      <c r="A589" s="45" t="n">
        <v>560</v>
      </c>
      <c r="B589" s="45" t="inlineStr">
        <is>
          <t>HH078288</t>
        </is>
      </c>
      <c r="C589" s="45" t="inlineStr">
        <is>
          <t>Ron bộ W06D sợi tổng hợp - MASAKO</t>
        </is>
      </c>
      <c r="D589" s="61" t="inlineStr">
        <is>
          <t>104</t>
        </is>
      </c>
      <c r="E589" s="45" t="n"/>
      <c r="F589" s="45" t="inlineStr">
        <is>
          <t>MASAKO</t>
        </is>
      </c>
      <c r="G589" s="45" t="inlineStr">
        <is>
          <t>Bộ</t>
        </is>
      </c>
      <c r="H589" s="54" t="n"/>
      <c r="I589" s="147" t="n">
        <v>600000</v>
      </c>
      <c r="J589" s="147" t="n">
        <v>650000</v>
      </c>
      <c r="K589" s="147" t="n">
        <v>700000</v>
      </c>
      <c r="L589" s="54" t="n"/>
      <c r="M589" s="45" t="n"/>
      <c r="N589" s="45" t="n"/>
    </row>
    <row r="590" ht="30" customHeight="1">
      <c r="A590" s="43" t="n">
        <v>561</v>
      </c>
      <c r="B590" s="43" t="inlineStr">
        <is>
          <t>HH078289</t>
        </is>
      </c>
      <c r="C590" s="43" t="inlineStr">
        <is>
          <t>Ron bộ W06E sợi tổng hợp - MASAKO</t>
        </is>
      </c>
      <c r="D590" s="61" t="n"/>
      <c r="E590" s="43" t="n"/>
      <c r="F590" s="43" t="inlineStr">
        <is>
          <t>MASAKO</t>
        </is>
      </c>
      <c r="G590" s="43" t="inlineStr">
        <is>
          <t>Bộ</t>
        </is>
      </c>
      <c r="H590" s="53" t="n"/>
      <c r="I590" s="147" t="n">
        <v>700000</v>
      </c>
      <c r="J590" s="147" t="n">
        <v>750000</v>
      </c>
      <c r="K590" s="147" t="n">
        <v>800000</v>
      </c>
      <c r="L590" s="53" t="n"/>
      <c r="M590" s="43" t="n"/>
      <c r="N590" s="43" t="n"/>
    </row>
    <row r="591" ht="30" customHeight="1">
      <c r="A591" s="45" t="n">
        <v>562</v>
      </c>
      <c r="B591" s="45" t="inlineStr">
        <is>
          <t>HH080486</t>
        </is>
      </c>
      <c r="C591" s="45" t="inlineStr">
        <is>
          <t>Ron bộ WD618 thép - DF</t>
        </is>
      </c>
      <c r="D591" s="61" t="inlineStr">
        <is>
          <t>126</t>
        </is>
      </c>
      <c r="E591" s="45" t="n"/>
      <c r="F591" s="45" t="inlineStr">
        <is>
          <t>DF</t>
        </is>
      </c>
      <c r="G591" s="45" t="inlineStr">
        <is>
          <t>Bộ</t>
        </is>
      </c>
      <c r="H591" s="54" t="n"/>
      <c r="I591" s="147" t="n">
        <v>930000</v>
      </c>
      <c r="J591" s="147" t="n">
        <v>980000</v>
      </c>
      <c r="K591" s="147" t="n">
        <v>1050000</v>
      </c>
      <c r="L591" s="54" t="n"/>
      <c r="M591" s="45" t="n"/>
      <c r="N591" s="45" t="n"/>
    </row>
    <row r="592" ht="30" customHeight="1">
      <c r="A592" s="43" t="n">
        <v>563</v>
      </c>
      <c r="B592" s="43" t="inlineStr">
        <is>
          <t>HH072370</t>
        </is>
      </c>
      <c r="C592" s="43" t="inlineStr">
        <is>
          <t>Ron bộ WL - CGP</t>
        </is>
      </c>
      <c r="D592" s="61" t="n"/>
      <c r="E592" s="43" t="n"/>
      <c r="F592" s="43" t="inlineStr">
        <is>
          <t>CGP</t>
        </is>
      </c>
      <c r="G592" s="43" t="inlineStr">
        <is>
          <t>Bộ</t>
        </is>
      </c>
      <c r="H592" s="53" t="n"/>
      <c r="I592" s="53" t="n"/>
      <c r="J592" s="53" t="n"/>
      <c r="K592" s="53" t="n"/>
      <c r="L592" s="53" t="n"/>
      <c r="M592" s="43" t="n"/>
      <c r="N592" s="43" t="n"/>
    </row>
    <row r="593" ht="30" customHeight="1">
      <c r="A593" s="45" t="n">
        <v>564</v>
      </c>
      <c r="B593" s="45" t="inlineStr">
        <is>
          <t>HH076147</t>
        </is>
      </c>
      <c r="C593" s="45" t="inlineStr">
        <is>
          <t>Ron bộ WL - PACIFIC</t>
        </is>
      </c>
      <c r="D593" s="61" t="n"/>
      <c r="E593" s="45" t="n"/>
      <c r="F593" s="45" t="inlineStr">
        <is>
          <t>PACIFIC</t>
        </is>
      </c>
      <c r="G593" s="45" t="inlineStr">
        <is>
          <t>Bộ</t>
        </is>
      </c>
      <c r="H593" s="54" t="n"/>
      <c r="I593" s="54" t="n"/>
      <c r="J593" s="54" t="n"/>
      <c r="K593" s="54" t="n"/>
      <c r="L593" s="54" t="n"/>
      <c r="M593" s="45" t="n"/>
      <c r="N593" s="45" t="n"/>
    </row>
    <row r="594" ht="30" customHeight="1">
      <c r="A594" s="43" t="n">
        <v>565</v>
      </c>
      <c r="B594" s="43" t="inlineStr">
        <is>
          <t>HH081892</t>
        </is>
      </c>
      <c r="C594" s="43" t="inlineStr">
        <is>
          <t>Ron bộ YC4D/ 4108 ướt quy lát lỗ nước kẹp đồng (OUERMAN-AT)</t>
        </is>
      </c>
      <c r="D594" s="61" t="inlineStr">
        <is>
          <t>108</t>
        </is>
      </c>
      <c r="E594" s="43" t="n"/>
      <c r="F594" s="43" t="n"/>
      <c r="G594" s="43" t="inlineStr">
        <is>
          <t>Bộ</t>
        </is>
      </c>
      <c r="H594" s="53" t="n"/>
      <c r="I594" s="53" t="n"/>
      <c r="J594" s="53" t="n"/>
      <c r="K594" s="53" t="n"/>
      <c r="L594" s="53" t="n"/>
      <c r="M594" s="43" t="n"/>
      <c r="N594" s="43" t="n"/>
    </row>
    <row r="595" ht="30" customHeight="1">
      <c r="A595" s="45" t="n">
        <v>566</v>
      </c>
      <c r="B595" s="45" t="inlineStr">
        <is>
          <t>HH081891</t>
        </is>
      </c>
      <c r="C595" s="45" t="inlineStr">
        <is>
          <t>Ron bộ YC4E/ 4110 Euro4 (Yuchai)</t>
        </is>
      </c>
      <c r="D595" s="61" t="inlineStr">
        <is>
          <t>110</t>
        </is>
      </c>
      <c r="E595" s="45" t="n"/>
      <c r="F595" s="45" t="n"/>
      <c r="G595" s="45" t="inlineStr">
        <is>
          <t>Bộ</t>
        </is>
      </c>
      <c r="H595" s="54" t="n"/>
      <c r="I595" s="54" t="n"/>
      <c r="J595" s="54" t="n"/>
      <c r="K595" s="54" t="n"/>
      <c r="L595" s="54" t="n"/>
      <c r="M595" s="45" t="n"/>
      <c r="N595" s="45" t="n"/>
    </row>
    <row r="596" ht="30" customHeight="1">
      <c r="A596" s="43" t="n">
        <v>567</v>
      </c>
      <c r="B596" s="43" t="inlineStr">
        <is>
          <t>HH081893</t>
        </is>
      </c>
      <c r="C596" s="43" t="inlineStr">
        <is>
          <t>Ron bộ YC4E/ 4110 khô ron quy lát lỗ nước kẹp đồng (OUERMAN-AT)</t>
        </is>
      </c>
      <c r="D596" s="61" t="inlineStr">
        <is>
          <t>110</t>
        </is>
      </c>
      <c r="E596" s="43" t="n"/>
      <c r="F596" s="43" t="n"/>
      <c r="G596" s="43" t="inlineStr">
        <is>
          <t>Bộ</t>
        </is>
      </c>
      <c r="H596" s="53" t="n"/>
      <c r="I596" s="53" t="n"/>
      <c r="J596" s="53" t="n"/>
      <c r="K596" s="53" t="n"/>
      <c r="L596" s="53" t="n"/>
      <c r="M596" s="43" t="n"/>
      <c r="N596" s="43" t="n"/>
    </row>
    <row r="597" ht="30" customHeight="1">
      <c r="A597" s="45" t="n">
        <v>568</v>
      </c>
      <c r="B597" s="45" t="inlineStr">
        <is>
          <t>HH081890</t>
        </is>
      </c>
      <c r="C597" s="45" t="inlineStr">
        <is>
          <t>Ron bộ YC4F/4FA/492/496 (Yuchai)</t>
        </is>
      </c>
      <c r="D597" s="61" t="inlineStr">
        <is>
          <t>92/96</t>
        </is>
      </c>
      <c r="E597" s="45" t="n"/>
      <c r="F597" s="45" t="n"/>
      <c r="G597" s="45" t="inlineStr">
        <is>
          <t>Bộ</t>
        </is>
      </c>
      <c r="H597" s="54" t="n"/>
      <c r="I597" s="54" t="n"/>
      <c r="J597" s="54" t="n"/>
      <c r="K597" s="54" t="n"/>
      <c r="L597" s="54" t="n"/>
      <c r="M597" s="45" t="n"/>
      <c r="N597" s="45" t="n"/>
    </row>
    <row r="598" ht="30" customHeight="1">
      <c r="A598" s="43" t="n">
        <v>569</v>
      </c>
      <c r="B598" s="43" t="inlineStr">
        <is>
          <t>HH081894</t>
        </is>
      </c>
      <c r="C598" s="43" t="inlineStr">
        <is>
          <t>Ron bộ YC4G/ 4112 (Yuchai)</t>
        </is>
      </c>
      <c r="D598" s="61" t="inlineStr">
        <is>
          <t>112</t>
        </is>
      </c>
      <c r="E598" s="43" t="n"/>
      <c r="F598" s="43" t="n"/>
      <c r="G598" s="43" t="inlineStr">
        <is>
          <t>Bộ</t>
        </is>
      </c>
      <c r="H598" s="53" t="n"/>
      <c r="I598" s="53" t="n"/>
      <c r="J598" s="53" t="n"/>
      <c r="K598" s="53" t="n"/>
      <c r="L598" s="53" t="n"/>
      <c r="M598" s="43" t="n"/>
      <c r="N598" s="43" t="n"/>
    </row>
    <row r="599" ht="30" customHeight="1">
      <c r="A599" s="45" t="n">
        <v>570</v>
      </c>
      <c r="B599" s="45" t="inlineStr">
        <is>
          <t>HH081078</t>
        </is>
      </c>
      <c r="C599" s="45" t="inlineStr">
        <is>
          <t>Ron bộ YC6A/6108ZQB/A3100 (Yuchai)</t>
        </is>
      </c>
      <c r="D599" s="61" t="inlineStr">
        <is>
          <t>108</t>
        </is>
      </c>
      <c r="E599" s="45" t="n"/>
      <c r="F599" s="45" t="n"/>
      <c r="G599" s="45" t="inlineStr">
        <is>
          <t>Bộ</t>
        </is>
      </c>
      <c r="H599" s="54" t="n"/>
      <c r="I599" s="54" t="n"/>
      <c r="J599" s="54" t="n"/>
      <c r="K599" s="54" t="n"/>
      <c r="L599" s="54" t="n"/>
      <c r="M599" s="45" t="n"/>
      <c r="N599" s="45" t="n"/>
    </row>
    <row r="600" ht="30" customHeight="1">
      <c r="A600" s="43" t="n">
        <v>571</v>
      </c>
      <c r="B600" s="43" t="inlineStr">
        <is>
          <t>HH081079</t>
        </is>
      </c>
      <c r="C600" s="43" t="inlineStr">
        <is>
          <t>Ron bộ YC6J/6105 (Yuchai)</t>
        </is>
      </c>
      <c r="D600" s="61" t="inlineStr">
        <is>
          <t>105</t>
        </is>
      </c>
      <c r="E600" s="43" t="n"/>
      <c r="F600" s="43" t="n"/>
      <c r="G600" s="43" t="inlineStr">
        <is>
          <t>Bộ</t>
        </is>
      </c>
      <c r="H600" s="53" t="n"/>
      <c r="I600" s="53" t="n"/>
      <c r="J600" s="53" t="n"/>
      <c r="K600" s="53" t="n"/>
      <c r="L600" s="53" t="n"/>
      <c r="M600" s="43" t="n"/>
      <c r="N600" s="43" t="n"/>
    </row>
    <row r="601" ht="30" customHeight="1">
      <c r="A601" s="45" t="n">
        <v>572</v>
      </c>
      <c r="B601" s="45" t="inlineStr">
        <is>
          <t>HH081080</t>
        </is>
      </c>
      <c r="C601" s="45" t="inlineStr">
        <is>
          <t>Ron bộ YC6J/6108Q (Yuchai)</t>
        </is>
      </c>
      <c r="D601" s="61" t="inlineStr">
        <is>
          <t>105</t>
        </is>
      </c>
      <c r="E601" s="45" t="n"/>
      <c r="F601" s="45" t="n"/>
      <c r="G601" s="45" t="inlineStr">
        <is>
          <t>Bộ</t>
        </is>
      </c>
      <c r="H601" s="54" t="n"/>
      <c r="I601" s="54" t="n"/>
      <c r="J601" s="54" t="n"/>
      <c r="K601" s="54" t="n"/>
      <c r="L601" s="54" t="n"/>
      <c r="M601" s="45" t="n"/>
      <c r="N601" s="45" t="n"/>
    </row>
    <row r="602" ht="30" customHeight="1">
      <c r="A602" s="43" t="n">
        <v>573</v>
      </c>
      <c r="B602" s="43" t="inlineStr">
        <is>
          <t>HH081081</t>
        </is>
      </c>
      <c r="C602" s="43" t="inlineStr">
        <is>
          <t>Ron bộ YC6L/6113 (Yuchai)</t>
        </is>
      </c>
      <c r="D602" s="61" t="inlineStr">
        <is>
          <t>113</t>
        </is>
      </c>
      <c r="E602" s="43" t="n"/>
      <c r="F602" s="43" t="n"/>
      <c r="G602" s="43" t="inlineStr">
        <is>
          <t>Bộ</t>
        </is>
      </c>
      <c r="H602" s="53" t="n"/>
      <c r="I602" s="53" t="n"/>
      <c r="J602" s="53" t="n"/>
      <c r="K602" s="53" t="n"/>
      <c r="L602" s="53" t="n"/>
      <c r="M602" s="43" t="n"/>
      <c r="N602" s="43" t="n"/>
    </row>
    <row r="603" ht="30" customHeight="1">
      <c r="A603" s="45" t="n">
        <v>574</v>
      </c>
      <c r="B603" s="45" t="inlineStr">
        <is>
          <t>HH081082</t>
        </is>
      </c>
      <c r="C603" s="45" t="inlineStr">
        <is>
          <t>Ron bộ YC6MK/6123 (Yuchai)</t>
        </is>
      </c>
      <c r="D603" s="61" t="inlineStr">
        <is>
          <t>123</t>
        </is>
      </c>
      <c r="E603" s="45" t="n"/>
      <c r="F603" s="45" t="n"/>
      <c r="G603" s="45" t="inlineStr">
        <is>
          <t>Bộ</t>
        </is>
      </c>
      <c r="H603" s="54" t="n"/>
      <c r="I603" s="54" t="n"/>
      <c r="J603" s="54" t="n"/>
      <c r="K603" s="54" t="n"/>
      <c r="L603" s="54" t="n"/>
      <c r="M603" s="45" t="n"/>
      <c r="N603" s="45" t="n"/>
    </row>
    <row r="604" ht="30" customHeight="1">
      <c r="A604" s="43" t="n">
        <v>575</v>
      </c>
      <c r="B604" s="43" t="inlineStr">
        <is>
          <t>HH077868</t>
        </is>
      </c>
      <c r="C604" s="43" t="inlineStr">
        <is>
          <t>Ron bộ Yan 3TNE84/ 3D84-3, ASB amiang - MASAKO</t>
        </is>
      </c>
      <c r="D604" s="61" t="inlineStr">
        <is>
          <t>84</t>
        </is>
      </c>
      <c r="E604" s="43" t="n"/>
      <c r="F604" s="43" t="inlineStr">
        <is>
          <t>MASAKO</t>
        </is>
      </c>
      <c r="G604" s="43" t="inlineStr">
        <is>
          <t>Bộ</t>
        </is>
      </c>
      <c r="H604" s="53" t="n"/>
      <c r="I604" s="147" t="n">
        <v>380000</v>
      </c>
      <c r="J604" s="147" t="n">
        <v>400000</v>
      </c>
      <c r="K604" s="147" t="n">
        <v>430000</v>
      </c>
      <c r="L604" s="53" t="n"/>
      <c r="M604" s="43" t="n"/>
      <c r="N604" s="43" t="n"/>
    </row>
    <row r="605" ht="30" customHeight="1">
      <c r="A605" s="45" t="n">
        <v>576</v>
      </c>
      <c r="B605" s="45" t="inlineStr">
        <is>
          <t>HH070884</t>
        </is>
      </c>
      <c r="C605" s="45" t="inlineStr">
        <is>
          <t>Ron bộ Yan 3TNE88 thép, 3TN88/3D88/3TNV88 - DF</t>
        </is>
      </c>
      <c r="D605" s="61" t="inlineStr">
        <is>
          <t>88</t>
        </is>
      </c>
      <c r="E605" s="45" t="n"/>
      <c r="F605" s="45" t="inlineStr">
        <is>
          <t>DF</t>
        </is>
      </c>
      <c r="G605" s="45" t="inlineStr">
        <is>
          <t>Bộ</t>
        </is>
      </c>
      <c r="H605" s="54" t="n"/>
      <c r="I605" s="147" t="n">
        <v>460000</v>
      </c>
      <c r="J605" s="147" t="n">
        <v>500000</v>
      </c>
      <c r="K605" s="147" t="n">
        <v>550000</v>
      </c>
      <c r="L605" s="54" t="n"/>
      <c r="M605" s="45" t="n"/>
      <c r="N605" s="45" t="n"/>
    </row>
    <row r="606" ht="30" customHeight="1">
      <c r="A606" s="43" t="n">
        <v>577</v>
      </c>
      <c r="B606" s="43" t="inlineStr">
        <is>
          <t>HH075750</t>
        </is>
      </c>
      <c r="C606" s="43" t="inlineStr">
        <is>
          <t>Ron bộ Yan 4TNE88, Thép Inox (4TN88, 4TNV88) - MASAKO (435/60.500)</t>
        </is>
      </c>
      <c r="D606" s="61" t="inlineStr">
        <is>
          <t>88</t>
        </is>
      </c>
      <c r="E606" s="43" t="n"/>
      <c r="F606" s="43" t="inlineStr">
        <is>
          <t>MASAKO (435/60.500)</t>
        </is>
      </c>
      <c r="G606" s="43" t="inlineStr">
        <is>
          <t>Bộ</t>
        </is>
      </c>
      <c r="H606" s="53" t="n"/>
      <c r="I606" s="53" t="n"/>
      <c r="J606" s="53" t="n"/>
      <c r="K606" s="53" t="n"/>
      <c r="L606" s="53" t="n"/>
      <c r="M606" s="43" t="n"/>
      <c r="N606" s="43" t="n"/>
    </row>
    <row r="607" ht="30" customHeight="1">
      <c r="A607" s="45" t="n">
        <v>578</v>
      </c>
      <c r="B607" s="45" t="inlineStr">
        <is>
          <t>HH080975</t>
        </is>
      </c>
      <c r="C607" s="45" t="inlineStr">
        <is>
          <t>Ron bộ Yan 4TNE88, Thép Inox (4TNV88/ 4TN88)- NICE IN</t>
        </is>
      </c>
      <c r="D607" s="61" t="inlineStr">
        <is>
          <t>88</t>
        </is>
      </c>
      <c r="E607" s="45" t="n"/>
      <c r="F607" s="45" t="n"/>
      <c r="G607" s="45" t="inlineStr">
        <is>
          <t>Bộ</t>
        </is>
      </c>
      <c r="H607" s="54" t="n"/>
      <c r="I607" s="147" t="n">
        <v>490000</v>
      </c>
      <c r="J607" s="147" t="n">
        <v>530000</v>
      </c>
      <c r="K607" s="147" t="n">
        <v>560000</v>
      </c>
      <c r="L607" s="54" t="n"/>
      <c r="M607" s="45" t="n"/>
      <c r="N607" s="45" t="n"/>
    </row>
    <row r="608" ht="30" customHeight="1">
      <c r="A608" s="43" t="n">
        <v>579</v>
      </c>
      <c r="B608" s="43" t="inlineStr">
        <is>
          <t>HH077922</t>
        </is>
      </c>
      <c r="C608" s="43" t="inlineStr">
        <is>
          <t>Ron bộ Yan 4TNV94, Thép Inox - NICE IN</t>
        </is>
      </c>
      <c r="D608" s="61" t="n"/>
      <c r="E608" s="43" t="n"/>
      <c r="F608" s="43" t="inlineStr">
        <is>
          <t>NICE IN</t>
        </is>
      </c>
      <c r="G608" s="43" t="inlineStr">
        <is>
          <t>Bộ</t>
        </is>
      </c>
      <c r="H608" s="53" t="n"/>
      <c r="I608" s="147" t="n">
        <v>590000</v>
      </c>
      <c r="J608" s="147" t="n">
        <v>630000</v>
      </c>
      <c r="K608" s="147" t="n">
        <v>680000</v>
      </c>
      <c r="L608" s="53" t="n"/>
      <c r="M608" s="43" t="n"/>
      <c r="N608" s="43" t="n"/>
    </row>
    <row r="609" ht="30" customHeight="1">
      <c r="A609" s="45" t="n">
        <v>580</v>
      </c>
      <c r="B609" s="45" t="inlineStr">
        <is>
          <t>HH080466</t>
        </is>
      </c>
      <c r="C609" s="45" t="inlineStr">
        <is>
          <t>Ron bộ Yuchai 4102 - Amiang - DF</t>
        </is>
      </c>
      <c r="D609" s="61" t="inlineStr">
        <is>
          <t>102</t>
        </is>
      </c>
      <c r="E609" s="45" t="n"/>
      <c r="F609" s="45" t="inlineStr">
        <is>
          <t>DF</t>
        </is>
      </c>
      <c r="G609" s="45" t="inlineStr">
        <is>
          <t>Bộ</t>
        </is>
      </c>
      <c r="H609" s="54" t="n"/>
      <c r="I609" s="147" t="n">
        <v>300000</v>
      </c>
      <c r="J609" s="147" t="n">
        <v>320000</v>
      </c>
      <c r="K609" s="147" t="n">
        <v>350000</v>
      </c>
      <c r="L609" s="54" t="n"/>
      <c r="M609" s="45" t="n"/>
      <c r="N609" s="45" t="n"/>
    </row>
    <row r="610" ht="30" customHeight="1">
      <c r="A610" s="43" t="n">
        <v>581</v>
      </c>
      <c r="B610" s="43" t="inlineStr">
        <is>
          <t>HH080467</t>
        </is>
      </c>
      <c r="C610" s="43" t="inlineStr">
        <is>
          <t>Ron bộ Yuchai 4108 - Amiang - DF</t>
        </is>
      </c>
      <c r="D610" s="61" t="inlineStr">
        <is>
          <t>108</t>
        </is>
      </c>
      <c r="E610" s="43" t="n"/>
      <c r="F610" s="43" t="inlineStr">
        <is>
          <t>DF</t>
        </is>
      </c>
      <c r="G610" s="43" t="inlineStr">
        <is>
          <t>Bộ</t>
        </is>
      </c>
      <c r="H610" s="53" t="n"/>
      <c r="I610" s="147" t="n">
        <v>350000</v>
      </c>
      <c r="J610" s="147" t="n">
        <v>370000</v>
      </c>
      <c r="K610" s="147" t="n">
        <v>400000</v>
      </c>
      <c r="L610" s="53" t="n"/>
      <c r="M610" s="43" t="n"/>
      <c r="N610" s="43" t="n"/>
    </row>
    <row r="611" ht="30" customHeight="1">
      <c r="A611" s="45" t="n">
        <v>582</v>
      </c>
      <c r="B611" s="45" t="inlineStr">
        <is>
          <t>HH080468</t>
        </is>
      </c>
      <c r="C611" s="45" t="inlineStr">
        <is>
          <t>Ron bộ Yuchai 4110 - Amiang - DF</t>
        </is>
      </c>
      <c r="D611" s="61" t="n"/>
      <c r="E611" s="45" t="n"/>
      <c r="F611" s="45" t="inlineStr">
        <is>
          <t>DF</t>
        </is>
      </c>
      <c r="G611" s="45" t="inlineStr">
        <is>
          <t>Bộ</t>
        </is>
      </c>
      <c r="H611" s="54" t="n"/>
      <c r="I611" s="147" t="n">
        <v>350000</v>
      </c>
      <c r="J611" s="147" t="n">
        <v>370000</v>
      </c>
      <c r="K611" s="147" t="n">
        <v>400000</v>
      </c>
      <c r="L611" s="54" t="n"/>
      <c r="M611" s="45" t="n"/>
      <c r="N611" s="45" t="n"/>
    </row>
    <row r="612" ht="30" customHeight="1">
      <c r="A612" s="43" t="n">
        <v>583</v>
      </c>
      <c r="B612" s="43" t="inlineStr">
        <is>
          <t>HH080471</t>
        </is>
      </c>
      <c r="C612" s="43" t="inlineStr">
        <is>
          <t>Ron bộ Yuchai 6105 - Amiang - DF</t>
        </is>
      </c>
      <c r="D612" s="61" t="n"/>
      <c r="E612" s="43" t="n"/>
      <c r="F612" s="43" t="inlineStr">
        <is>
          <t>DF</t>
        </is>
      </c>
      <c r="G612" s="43" t="inlineStr">
        <is>
          <t>Bộ</t>
        </is>
      </c>
      <c r="H612" s="53" t="n"/>
      <c r="I612" s="147" t="n">
        <v>460000</v>
      </c>
      <c r="J612" s="147" t="n">
        <v>490000</v>
      </c>
      <c r="K612" s="147" t="n">
        <v>520000</v>
      </c>
      <c r="L612" s="53" t="n"/>
      <c r="M612" s="43" t="n"/>
      <c r="N612" s="43" t="n"/>
    </row>
    <row r="613" ht="30" customHeight="1">
      <c r="A613" s="45" t="n">
        <v>584</v>
      </c>
      <c r="B613" s="45" t="inlineStr">
        <is>
          <t>HH080470</t>
        </is>
      </c>
      <c r="C613" s="45" t="inlineStr">
        <is>
          <t>Ron bộ Yuchai 6108 - Amiang - DF</t>
        </is>
      </c>
      <c r="D613" s="61" t="inlineStr">
        <is>
          <t>108</t>
        </is>
      </c>
      <c r="E613" s="45" t="n"/>
      <c r="F613" s="45" t="inlineStr">
        <is>
          <t>DF</t>
        </is>
      </c>
      <c r="G613" s="45" t="inlineStr">
        <is>
          <t>Bộ</t>
        </is>
      </c>
      <c r="H613" s="54" t="n"/>
      <c r="I613" s="147" t="n">
        <v>460000</v>
      </c>
      <c r="J613" s="147" t="n">
        <v>490000</v>
      </c>
      <c r="K613" s="147" t="n">
        <v>520000</v>
      </c>
      <c r="L613" s="54" t="n"/>
      <c r="M613" s="45" t="n"/>
      <c r="N613" s="45" t="n"/>
    </row>
    <row r="614" ht="30" customHeight="1">
      <c r="A614" s="43" t="n">
        <v>585</v>
      </c>
      <c r="B614" s="43" t="inlineStr">
        <is>
          <t>HH082931</t>
        </is>
      </c>
      <c r="C614" s="43" t="inlineStr">
        <is>
          <t>Ron bộ ZD30-DDTI thép Inox - NICE IN</t>
        </is>
      </c>
      <c r="D614" s="61" t="n"/>
      <c r="E614" s="43" t="n"/>
      <c r="F614" s="43" t="inlineStr">
        <is>
          <t>NICE IN</t>
        </is>
      </c>
      <c r="G614" s="43" t="inlineStr">
        <is>
          <t>Bộ</t>
        </is>
      </c>
      <c r="H614" s="43" t="n"/>
      <c r="I614" s="44" t="n">
        <v>1050000</v>
      </c>
      <c r="J614" s="44" t="n">
        <v>1150000</v>
      </c>
      <c r="K614" s="44" t="n">
        <v>1250000</v>
      </c>
      <c r="L614" s="43" t="n"/>
      <c r="M614" s="43" t="n"/>
      <c r="N614" s="43" t="n"/>
    </row>
    <row r="615" ht="30" customHeight="1">
      <c r="A615" s="45" t="n">
        <v>586</v>
      </c>
      <c r="B615" s="45" t="inlineStr">
        <is>
          <t>HH081897</t>
        </is>
      </c>
      <c r="C615" s="45" t="inlineStr">
        <is>
          <t>Ron bộ comple CA-4113-BKZ (OUERMAN-AT)</t>
        </is>
      </c>
      <c r="D615" s="61" t="n"/>
      <c r="E615" s="45" t="n"/>
      <c r="F615" s="45" t="n"/>
      <c r="G615" s="45" t="inlineStr">
        <is>
          <t>Bộ</t>
        </is>
      </c>
      <c r="H615" s="45" t="n"/>
      <c r="I615" s="45" t="n"/>
      <c r="J615" s="45" t="n"/>
      <c r="K615" s="45" t="n"/>
      <c r="L615" s="45" t="n"/>
      <c r="M615" s="45" t="n"/>
      <c r="N615" s="45" t="n"/>
    </row>
    <row r="616" ht="30" customHeight="1">
      <c r="A616" s="43" t="n">
        <v>587</v>
      </c>
      <c r="B616" s="43" t="inlineStr">
        <is>
          <t>HH073577</t>
        </is>
      </c>
      <c r="C616" s="43" t="inlineStr">
        <is>
          <t>Ron bộ comple YN-490-QB (OUERMAN-AT)</t>
        </is>
      </c>
      <c r="D616" s="61" t="n"/>
      <c r="E616" s="43" t="n"/>
      <c r="F616" s="43" t="n"/>
      <c r="G616" s="43" t="inlineStr">
        <is>
          <t>Bộ</t>
        </is>
      </c>
      <c r="H616" s="43" t="n"/>
      <c r="I616" s="43" t="n"/>
      <c r="J616" s="43" t="n"/>
      <c r="K616" s="43" t="n"/>
      <c r="L616" s="43" t="n"/>
      <c r="M616" s="43" t="n"/>
      <c r="N616" s="43" t="n"/>
    </row>
  </sheetData>
  <autoFilter ref="A1:M616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78"/>
  <sheetViews>
    <sheetView showGridLines="0" workbookViewId="0">
      <pane ySplit="1" topLeftCell="A90" activePane="bottomLeft" state="frozen"/>
      <selection activeCell="A1" sqref="A1"/>
      <selection pane="bottomLeft" activeCell="Q98" sqref="Q98"/>
    </sheetView>
  </sheetViews>
  <sheetFormatPr baseColWidth="8" defaultColWidth="8.676190476190479" defaultRowHeight="15"/>
  <cols>
    <col width="9.571428571428569" customWidth="1" min="1" max="1"/>
    <col width="15.5714285714286" customWidth="1" min="2" max="2"/>
    <col width="71.1428571428571" customWidth="1" min="3" max="3"/>
    <col width="13.5714285714286" customWidth="1" min="4" max="4"/>
    <col width="17.4285714285714" customWidth="1" min="5" max="5"/>
    <col width="7" customWidth="1" min="6" max="6"/>
    <col width="25.4285714285714" customWidth="1" min="7" max="7"/>
    <col width="15.4285714285714" customWidth="1" min="8" max="8"/>
    <col width="13" customWidth="1" min="9" max="9"/>
    <col width="14.4285714285714" customWidth="1" min="10" max="10"/>
    <col width="15.847619047619" customWidth="1" min="11" max="11"/>
    <col hidden="1" width="10" customWidth="1" min="12" max="12"/>
    <col hidden="1" width="7" customWidth="1" min="13" max="13"/>
    <col hidden="1" width="18" customWidth="1" min="14" max="14"/>
    <col hidden="1" width="8.676190476190479" customWidth="1" min="15" max="15"/>
  </cols>
  <sheetData>
    <row r="1" ht="30" customHeight="1">
      <c r="A1" s="60" t="inlineStr">
        <is>
          <t>STT</t>
        </is>
      </c>
      <c r="B1" s="60" t="inlineStr">
        <is>
          <t>🔖 MÃ VT</t>
        </is>
      </c>
      <c r="C1" s="60" t="inlineStr">
        <is>
          <t>📋 TÊN HÀNG</t>
        </is>
      </c>
      <c r="D1" s="60" t="inlineStr">
        <is>
          <t>📐 ĐK</t>
        </is>
      </c>
      <c r="E1" s="60" t="inlineStr">
        <is>
          <t>🏭 HÃNG</t>
        </is>
      </c>
      <c r="F1" s="60" t="inlineStr">
        <is>
          <t>🏷️ TH SX</t>
        </is>
      </c>
      <c r="G1" s="60" t="inlineStr">
        <is>
          <t>📦 ĐVT</t>
        </is>
      </c>
      <c r="H1" s="60" t="inlineStr">
        <is>
          <t>GHI CHÚ</t>
        </is>
      </c>
      <c r="I1" s="60" t="inlineStr">
        <is>
          <t>💰 GIÁ VỐN</t>
        </is>
      </c>
      <c r="J1" s="60" t="inlineStr">
        <is>
          <t>🟢 GIÁ VIP</t>
        </is>
      </c>
      <c r="K1" s="60" t="inlineStr">
        <is>
          <t>🟡 GIÁ Ư.ĐÃI</t>
        </is>
      </c>
      <c r="L1" s="60" t="inlineStr">
        <is>
          <t>🔵 GIÁ ĐẠI LÝ</t>
        </is>
      </c>
      <c r="M1" s="60" t="inlineStr">
        <is>
          <t>🟣 GIÁ GARA</t>
        </is>
      </c>
      <c r="N1" s="60" t="inlineStr">
        <is>
          <t>📦 TỒN</t>
        </is>
      </c>
      <c r="O1" s="60" t="inlineStr">
        <is>
          <t>📝 GHI CHÚ</t>
        </is>
      </c>
    </row>
    <row r="2" ht="30" customHeight="1">
      <c r="A2" s="145" t="n"/>
      <c r="B2" s="145" t="n"/>
      <c r="C2" s="75" t="inlineStr">
        <is>
          <t>◆ HINO  (16 sản phẩm)</t>
        </is>
      </c>
      <c r="D2" s="61" t="n"/>
      <c r="E2" s="145" t="n"/>
      <c r="F2" s="145" t="n"/>
      <c r="G2" s="145" t="n"/>
      <c r="H2" s="145" t="n"/>
      <c r="I2" s="146" t="n"/>
      <c r="J2" s="146" t="n"/>
      <c r="K2" s="146" t="n"/>
      <c r="L2" s="146" t="n"/>
      <c r="M2" s="146" t="n"/>
      <c r="N2" s="145" t="n"/>
      <c r="O2" s="145" t="n"/>
    </row>
    <row r="3" ht="30" customHeight="1">
      <c r="A3" s="45" t="n">
        <v>1</v>
      </c>
      <c r="B3" s="45" t="inlineStr">
        <is>
          <t>HH076259</t>
        </is>
      </c>
      <c r="C3" s="45" t="inlineStr">
        <is>
          <t>Ron miếng Hino DM100 - Amiang - MASAKO</t>
        </is>
      </c>
      <c r="D3" s="61" t="inlineStr">
        <is>
          <t>90</t>
        </is>
      </c>
      <c r="E3" s="45" t="inlineStr">
        <is>
          <t>HINO</t>
        </is>
      </c>
      <c r="F3" s="45" t="inlineStr">
        <is>
          <t>MASAKO</t>
        </is>
      </c>
      <c r="G3" s="45" t="inlineStr">
        <is>
          <t>Cái</t>
        </is>
      </c>
      <c r="H3" s="45" t="n"/>
      <c r="I3" s="54" t="n"/>
      <c r="J3" s="54" t="n"/>
      <c r="K3" s="54" t="n"/>
      <c r="L3" s="54" t="n"/>
      <c r="M3" s="54" t="n"/>
      <c r="N3" s="45" t="n"/>
      <c r="O3" s="45" t="n"/>
    </row>
    <row r="4" ht="30" customHeight="1">
      <c r="A4" s="43" t="n">
        <v>2</v>
      </c>
      <c r="B4" s="43" t="inlineStr">
        <is>
          <t>HH070916</t>
        </is>
      </c>
      <c r="C4" s="43" t="inlineStr">
        <is>
          <t>Ron miếng Hino DM100, Amiang - NICE IN</t>
        </is>
      </c>
      <c r="D4" s="61" t="inlineStr">
        <is>
          <t>90</t>
        </is>
      </c>
      <c r="E4" s="43" t="inlineStr">
        <is>
          <t>HINO</t>
        </is>
      </c>
      <c r="F4" s="43" t="inlineStr">
        <is>
          <t>NICE IN</t>
        </is>
      </c>
      <c r="G4" s="43" t="inlineStr">
        <is>
          <t>Cái</t>
        </is>
      </c>
      <c r="H4" s="43" t="n"/>
      <c r="I4" s="53" t="n"/>
      <c r="J4" s="147" t="n">
        <v>140000</v>
      </c>
      <c r="K4" s="147" t="n">
        <v>150000</v>
      </c>
      <c r="L4" s="147" t="n">
        <v>200000</v>
      </c>
      <c r="M4" s="53" t="n"/>
      <c r="N4" s="43" t="n"/>
      <c r="O4" s="43" t="n"/>
    </row>
    <row r="5" ht="30" customHeight="1">
      <c r="A5" s="45" t="n">
        <v>3</v>
      </c>
      <c r="B5" s="45" t="inlineStr">
        <is>
          <t>HH084263</t>
        </is>
      </c>
      <c r="C5" s="45" t="inlineStr">
        <is>
          <t>Ron miếng Hino EC100, ASB amiang - DF</t>
        </is>
      </c>
      <c r="D5" s="61" t="inlineStr">
        <is>
          <t>97</t>
        </is>
      </c>
      <c r="E5" s="45" t="inlineStr">
        <is>
          <t>HINO</t>
        </is>
      </c>
      <c r="F5" s="45" t="inlineStr">
        <is>
          <t>DF</t>
        </is>
      </c>
      <c r="G5" s="45" t="inlineStr">
        <is>
          <t>Cái</t>
        </is>
      </c>
      <c r="H5" s="45" t="n"/>
      <c r="I5" s="54" t="n"/>
      <c r="J5" s="147" t="n">
        <v>250000</v>
      </c>
      <c r="K5" s="147" t="n">
        <v>270000</v>
      </c>
      <c r="L5" s="147" t="n">
        <v>290000</v>
      </c>
      <c r="M5" s="54" t="n"/>
      <c r="N5" s="45" t="n"/>
      <c r="O5" s="45" t="n"/>
    </row>
    <row r="6" ht="30" customHeight="1">
      <c r="A6" s="43" t="n">
        <v>4</v>
      </c>
      <c r="B6" s="43" t="inlineStr">
        <is>
          <t>HH076280</t>
        </is>
      </c>
      <c r="C6" s="43" t="inlineStr">
        <is>
          <t>Ron miếng Hino EF750/F17D/EF500, ASB amiang - MASAKO</t>
        </is>
      </c>
      <c r="D6" s="61" t="inlineStr">
        <is>
          <t>137</t>
        </is>
      </c>
      <c r="E6" s="43" t="inlineStr">
        <is>
          <t>HINO</t>
        </is>
      </c>
      <c r="F6" s="43" t="inlineStr">
        <is>
          <t>MASAKO</t>
        </is>
      </c>
      <c r="G6" s="43" t="inlineStr">
        <is>
          <t>Bộ 2c</t>
        </is>
      </c>
      <c r="H6" s="43" t="n"/>
      <c r="I6" s="53" t="n"/>
      <c r="J6" s="147" t="n">
        <v>320000</v>
      </c>
      <c r="K6" s="147" t="n">
        <v>350000</v>
      </c>
      <c r="L6" s="147" t="n">
        <v>400000</v>
      </c>
      <c r="M6" s="53" t="n"/>
      <c r="N6" s="43" t="n"/>
      <c r="O6" s="43" t="n"/>
    </row>
    <row r="7" ht="30" customHeight="1">
      <c r="A7" s="45" t="n">
        <v>5</v>
      </c>
      <c r="B7" s="45" t="inlineStr">
        <is>
          <t>HH078098</t>
        </is>
      </c>
      <c r="C7" s="45" t="inlineStr">
        <is>
          <t>Ron miếng Hino EM100, Steel thép - DF</t>
        </is>
      </c>
      <c r="D7" s="61" t="inlineStr">
        <is>
          <t>124</t>
        </is>
      </c>
      <c r="E7" s="45" t="inlineStr">
        <is>
          <t>HINO</t>
        </is>
      </c>
      <c r="F7" s="45" t="inlineStr">
        <is>
          <t>DF</t>
        </is>
      </c>
      <c r="G7" s="45" t="inlineStr">
        <is>
          <t>Cái</t>
        </is>
      </c>
      <c r="H7" s="45" t="n"/>
      <c r="I7" s="54" t="n"/>
      <c r="J7" s="147" t="n">
        <v>500000</v>
      </c>
      <c r="K7" s="147" t="n">
        <v>530000</v>
      </c>
      <c r="L7" s="147" t="n">
        <v>560000</v>
      </c>
      <c r="M7" s="54" t="n"/>
      <c r="N7" s="45" t="n"/>
      <c r="O7" s="45" t="n"/>
    </row>
    <row r="8" ht="30" customHeight="1">
      <c r="A8" s="43" t="n">
        <v>6</v>
      </c>
      <c r="B8" s="43" t="inlineStr">
        <is>
          <t>HH076569</t>
        </is>
      </c>
      <c r="C8" s="43" t="inlineStr">
        <is>
          <t>Ron miếng Hino H07C (H06C), Graphite, sợi - NICE IN</t>
        </is>
      </c>
      <c r="D8" s="61" t="inlineStr">
        <is>
          <t>108</t>
        </is>
      </c>
      <c r="E8" s="43" t="inlineStr">
        <is>
          <t>HINO</t>
        </is>
      </c>
      <c r="F8" s="43" t="inlineStr">
        <is>
          <t>NICE IN</t>
        </is>
      </c>
      <c r="G8" s="43" t="inlineStr">
        <is>
          <t>Cái</t>
        </is>
      </c>
      <c r="H8" s="43" t="n"/>
      <c r="I8" s="53" t="n"/>
      <c r="J8" s="147" t="n">
        <v>200000</v>
      </c>
      <c r="K8" s="147" t="n">
        <v>215000</v>
      </c>
      <c r="L8" s="147" t="n">
        <v>230000</v>
      </c>
      <c r="M8" s="53" t="n"/>
      <c r="N8" s="43" t="n"/>
      <c r="O8" s="43" t="n"/>
    </row>
    <row r="9" ht="30" customHeight="1">
      <c r="A9" s="45" t="n">
        <v>7</v>
      </c>
      <c r="B9" s="45" t="inlineStr">
        <is>
          <t>HH079592</t>
        </is>
      </c>
      <c r="C9" s="45" t="inlineStr">
        <is>
          <t>Ron miếng Hino J05C-T, thép - NICE IN</t>
        </is>
      </c>
      <c r="D9" s="61" t="n"/>
      <c r="E9" s="45" t="inlineStr">
        <is>
          <t>HINO</t>
        </is>
      </c>
      <c r="F9" s="45" t="inlineStr">
        <is>
          <t>NICE IN</t>
        </is>
      </c>
      <c r="G9" s="45" t="inlineStr">
        <is>
          <t>Cái</t>
        </is>
      </c>
      <c r="H9" s="45" t="n"/>
      <c r="I9" s="54" t="n"/>
      <c r="J9" s="147" t="n">
        <v>280000</v>
      </c>
      <c r="K9" s="147" t="n">
        <v>295000</v>
      </c>
      <c r="L9" s="147" t="n">
        <v>320000</v>
      </c>
      <c r="M9" s="54" t="n"/>
      <c r="N9" s="45" t="n"/>
      <c r="O9" s="45" t="n"/>
    </row>
    <row r="10" ht="30" customHeight="1">
      <c r="A10" s="43" t="n">
        <v>8</v>
      </c>
      <c r="B10" s="43" t="inlineStr">
        <is>
          <t>HH081355</t>
        </is>
      </c>
      <c r="C10" s="43" t="inlineStr">
        <is>
          <t>Ron miếng Hino J05E thép (S) - NICE IN</t>
        </is>
      </c>
      <c r="D10" s="61" t="inlineStr">
        <is>
          <t>112</t>
        </is>
      </c>
      <c r="E10" s="43" t="inlineStr">
        <is>
          <t>HINO</t>
        </is>
      </c>
      <c r="F10" s="43" t="inlineStr">
        <is>
          <t>NICE IN</t>
        </is>
      </c>
      <c r="G10" s="43" t="inlineStr">
        <is>
          <t>Cái</t>
        </is>
      </c>
      <c r="H10" s="43" t="n"/>
      <c r="I10" s="53" t="n"/>
      <c r="J10" s="147" t="n">
        <v>290000</v>
      </c>
      <c r="K10" s="147" t="n">
        <v>310000</v>
      </c>
      <c r="L10" s="147" t="n">
        <v>340000</v>
      </c>
      <c r="M10" s="53" t="n"/>
      <c r="N10" s="43" t="n"/>
      <c r="O10" s="43" t="n"/>
    </row>
    <row r="11" ht="30" customHeight="1">
      <c r="A11" s="45" t="n">
        <v>9</v>
      </c>
      <c r="B11" s="45" t="inlineStr">
        <is>
          <t>HH072088</t>
        </is>
      </c>
      <c r="C11" s="45" t="inlineStr">
        <is>
          <t>Ron miếng Hino J05E, sợi tổng hợp, giấy - DF</t>
        </is>
      </c>
      <c r="D11" s="61" t="inlineStr">
        <is>
          <t>112</t>
        </is>
      </c>
      <c r="E11" s="45" t="inlineStr">
        <is>
          <t>HINO</t>
        </is>
      </c>
      <c r="F11" s="45" t="inlineStr">
        <is>
          <t>DF</t>
        </is>
      </c>
      <c r="G11" s="45" t="inlineStr">
        <is>
          <t>Cái</t>
        </is>
      </c>
      <c r="H11" s="45" t="n"/>
      <c r="I11" s="54" t="n"/>
      <c r="J11" s="147" t="n">
        <v>300000</v>
      </c>
      <c r="K11" s="147" t="n">
        <v>350000</v>
      </c>
      <c r="L11" s="147" t="n">
        <v>400000</v>
      </c>
      <c r="M11" s="54" t="n"/>
      <c r="N11" s="45" t="n"/>
      <c r="O11" s="45" t="n"/>
    </row>
    <row r="12" ht="30" customHeight="1">
      <c r="A12" s="43" t="n">
        <v>10</v>
      </c>
      <c r="B12" s="43" t="inlineStr">
        <is>
          <t>HH079677</t>
        </is>
      </c>
      <c r="C12" s="43" t="inlineStr">
        <is>
          <t>Ron miếng Hino J07C, sợi tổng hợp - DF</t>
        </is>
      </c>
      <c r="D12" s="61" t="inlineStr">
        <is>
          <t>114</t>
        </is>
      </c>
      <c r="E12" s="43" t="inlineStr">
        <is>
          <t>HINO</t>
        </is>
      </c>
      <c r="F12" s="43" t="inlineStr">
        <is>
          <t>DF</t>
        </is>
      </c>
      <c r="G12" s="43" t="inlineStr">
        <is>
          <t>Cái</t>
        </is>
      </c>
      <c r="H12" s="43" t="n"/>
      <c r="I12" s="53" t="n"/>
      <c r="J12" s="147" t="n">
        <v>310000</v>
      </c>
      <c r="K12" s="147" t="n">
        <v>350000</v>
      </c>
      <c r="L12" s="147" t="n">
        <v>400000</v>
      </c>
      <c r="M12" s="53" t="n"/>
      <c r="N12" s="43" t="n"/>
      <c r="O12" s="43" t="n"/>
    </row>
    <row r="13" ht="30" customHeight="1">
      <c r="A13" s="45" t="n">
        <v>11</v>
      </c>
      <c r="B13" s="45" t="inlineStr">
        <is>
          <t>HH072089</t>
        </is>
      </c>
      <c r="C13" s="45" t="inlineStr">
        <is>
          <t>Ron miếng Hino J08C/J08E, sợi tổng hợp, giấy - DF</t>
        </is>
      </c>
      <c r="D13" s="61" t="inlineStr">
        <is>
          <t>112/114</t>
        </is>
      </c>
      <c r="E13" s="45" t="inlineStr">
        <is>
          <t>HINO</t>
        </is>
      </c>
      <c r="F13" s="45" t="inlineStr">
        <is>
          <t>DF</t>
        </is>
      </c>
      <c r="G13" s="45" t="inlineStr">
        <is>
          <t>Cái</t>
        </is>
      </c>
      <c r="H13" s="45" t="n"/>
      <c r="I13" s="54" t="n"/>
      <c r="J13" s="147" t="n">
        <v>330000</v>
      </c>
      <c r="K13" s="147" t="n">
        <v>380000</v>
      </c>
      <c r="L13" s="147" t="n">
        <v>430000</v>
      </c>
      <c r="M13" s="54" t="n"/>
      <c r="N13" s="45" t="n"/>
      <c r="O13" s="45" t="n"/>
    </row>
    <row r="14" ht="30" customHeight="1">
      <c r="A14" s="43" t="n">
        <v>12</v>
      </c>
      <c r="B14" s="43" t="inlineStr">
        <is>
          <t>HH077878</t>
        </is>
      </c>
      <c r="C14" s="43" t="inlineStr">
        <is>
          <t>Ron miếng Hino J08E / J08C, Thép (S) - NICE IN</t>
        </is>
      </c>
      <c r="D14" s="61" t="inlineStr">
        <is>
          <t>112/114</t>
        </is>
      </c>
      <c r="E14" s="43" t="inlineStr">
        <is>
          <t>HINO</t>
        </is>
      </c>
      <c r="F14" s="43" t="inlineStr">
        <is>
          <t>NICE IN</t>
        </is>
      </c>
      <c r="G14" s="43" t="inlineStr">
        <is>
          <t>Cái</t>
        </is>
      </c>
      <c r="H14" s="43" t="n"/>
      <c r="I14" s="53" t="n"/>
      <c r="J14" s="147" t="n">
        <v>320000</v>
      </c>
      <c r="K14" s="147" t="n">
        <v>340000</v>
      </c>
      <c r="L14" s="147" t="n">
        <v>360000</v>
      </c>
      <c r="M14" s="53" t="n"/>
      <c r="N14" s="43" t="n"/>
      <c r="O14" s="43" t="n"/>
    </row>
    <row r="15" ht="30" customHeight="1">
      <c r="A15" s="45" t="n">
        <v>13</v>
      </c>
      <c r="B15" s="45" t="inlineStr">
        <is>
          <t>HH081356</t>
        </is>
      </c>
      <c r="C15" s="45" t="inlineStr">
        <is>
          <t>Ron miếng Hino J08E/ J08C sợi tổng hợp - NICE IN</t>
        </is>
      </c>
      <c r="D15" s="61" t="inlineStr">
        <is>
          <t>112/114</t>
        </is>
      </c>
      <c r="E15" s="45" t="inlineStr">
        <is>
          <t>HINO</t>
        </is>
      </c>
      <c r="F15" s="45" t="inlineStr">
        <is>
          <t>NICE IN</t>
        </is>
      </c>
      <c r="G15" s="45" t="inlineStr">
        <is>
          <t>Cái</t>
        </is>
      </c>
      <c r="H15" s="45" t="n"/>
      <c r="I15" s="54" t="n"/>
      <c r="J15" s="147" t="n">
        <v>300000</v>
      </c>
      <c r="K15" s="147" t="n">
        <v>330000</v>
      </c>
      <c r="L15" s="147" t="n">
        <v>350000</v>
      </c>
      <c r="M15" s="54" t="n"/>
      <c r="N15" s="45" t="n"/>
      <c r="O15" s="45" t="n"/>
    </row>
    <row r="16" ht="30" customHeight="1">
      <c r="A16" s="43" t="n">
        <v>14</v>
      </c>
      <c r="B16" s="43" t="inlineStr">
        <is>
          <t>HH083902</t>
        </is>
      </c>
      <c r="C16" s="43" t="inlineStr">
        <is>
          <t>Ron miếng Hino N04C, thép (S) - NICE IN</t>
        </is>
      </c>
      <c r="D16" s="61" t="n"/>
      <c r="E16" s="43" t="inlineStr">
        <is>
          <t>HINO</t>
        </is>
      </c>
      <c r="F16" s="43" t="inlineStr">
        <is>
          <t>NICE IN</t>
        </is>
      </c>
      <c r="G16" s="43" t="inlineStr">
        <is>
          <t>Cái</t>
        </is>
      </c>
      <c r="H16" s="43" t="n"/>
      <c r="I16" s="53" t="n"/>
      <c r="J16" s="147" t="n">
        <v>180000</v>
      </c>
      <c r="K16" s="147" t="n">
        <v>200000</v>
      </c>
      <c r="L16" s="147" t="n">
        <v>220000</v>
      </c>
      <c r="M16" s="53" t="n"/>
      <c r="N16" s="43" t="n"/>
      <c r="O16" s="43" t="n"/>
    </row>
    <row r="17" ht="30" customHeight="1">
      <c r="A17" s="45" t="n">
        <v>15</v>
      </c>
      <c r="B17" s="45" t="inlineStr">
        <is>
          <t>HH078274</t>
        </is>
      </c>
      <c r="C17" s="45" t="inlineStr">
        <is>
          <t>Ron miếng Hino P11C thép - NICE IN</t>
        </is>
      </c>
      <c r="D17" s="61" t="n"/>
      <c r="E17" s="45" t="inlineStr">
        <is>
          <t>HINO</t>
        </is>
      </c>
      <c r="F17" s="45" t="inlineStr">
        <is>
          <t>NICE IN</t>
        </is>
      </c>
      <c r="G17" s="45" t="inlineStr">
        <is>
          <t>Cái</t>
        </is>
      </c>
      <c r="H17" s="45" t="n"/>
      <c r="I17" s="54" t="n"/>
      <c r="J17" s="147" t="n">
        <v>320000</v>
      </c>
      <c r="K17" s="147" t="n">
        <v>340000</v>
      </c>
      <c r="L17" s="147" t="n">
        <v>370000</v>
      </c>
      <c r="M17" s="54" t="n"/>
      <c r="N17" s="45" t="n"/>
      <c r="O17" s="45" t="n"/>
    </row>
    <row r="18" ht="30" customHeight="1">
      <c r="A18" s="43" t="n">
        <v>16</v>
      </c>
      <c r="B18" s="43" t="inlineStr">
        <is>
          <t>HH073591</t>
        </is>
      </c>
      <c r="C18" s="43" t="inlineStr">
        <is>
          <t>Ron miếng Hino W04D, sợi tổng hợp - NICE IN</t>
        </is>
      </c>
      <c r="D18" s="61" t="inlineStr">
        <is>
          <t>104</t>
        </is>
      </c>
      <c r="E18" s="43" t="inlineStr">
        <is>
          <t>HINO</t>
        </is>
      </c>
      <c r="F18" s="43" t="inlineStr">
        <is>
          <t>NICE IN</t>
        </is>
      </c>
      <c r="G18" s="43" t="inlineStr">
        <is>
          <t>Cái</t>
        </is>
      </c>
      <c r="H18" s="43" t="n"/>
      <c r="I18" s="53" t="n"/>
      <c r="J18" s="147" t="n">
        <v>150000</v>
      </c>
      <c r="K18" s="147" t="n">
        <v>170000</v>
      </c>
      <c r="L18" s="147" t="n">
        <v>200000</v>
      </c>
      <c r="M18" s="53" t="n"/>
      <c r="N18" s="43" t="n"/>
      <c r="O18" s="43" t="n"/>
    </row>
    <row r="19" ht="30" customHeight="1">
      <c r="A19" s="139" t="n"/>
      <c r="B19" s="139" t="n"/>
      <c r="C19" s="75" t="inlineStr">
        <is>
          <t>◆ ISUZU  (42 sản phẩm)</t>
        </is>
      </c>
      <c r="D19" s="61" t="n"/>
      <c r="E19" s="139" t="n"/>
      <c r="F19" s="139" t="n"/>
      <c r="G19" s="139" t="n"/>
      <c r="H19" s="139" t="n"/>
      <c r="I19" s="140" t="n"/>
      <c r="J19" s="140" t="n"/>
      <c r="K19" s="140" t="n"/>
      <c r="L19" s="140" t="n"/>
      <c r="M19" s="140" t="n"/>
      <c r="N19" s="139" t="n"/>
      <c r="O19" s="139" t="n"/>
    </row>
    <row r="20" ht="30" customHeight="1">
      <c r="A20" s="43" t="n">
        <v>17</v>
      </c>
      <c r="B20" s="43" t="inlineStr">
        <is>
          <t>HH079287</t>
        </is>
      </c>
      <c r="C20" s="43" t="inlineStr">
        <is>
          <t>Ron miếng ISUZU 4LC1/4LB1 amiang - MASAKO</t>
        </is>
      </c>
      <c r="D20" s="61" t="inlineStr">
        <is>
          <t>77.4</t>
        </is>
      </c>
      <c r="E20" s="43" t="inlineStr">
        <is>
          <t>ISUZU</t>
        </is>
      </c>
      <c r="F20" s="43" t="inlineStr">
        <is>
          <t>MASAKO</t>
        </is>
      </c>
      <c r="G20" s="43" t="inlineStr">
        <is>
          <t>Cái</t>
        </is>
      </c>
      <c r="H20" s="43" t="n"/>
      <c r="I20" s="53" t="n"/>
      <c r="J20" s="147" t="n">
        <v>85000</v>
      </c>
      <c r="K20" s="147" t="n">
        <v>90000</v>
      </c>
      <c r="L20" s="147" t="n">
        <v>100000</v>
      </c>
      <c r="M20" s="53" t="n"/>
      <c r="N20" s="43" t="n"/>
      <c r="O20" s="43" t="n"/>
    </row>
    <row r="21" ht="30" customHeight="1">
      <c r="A21" s="45" t="n">
        <v>18</v>
      </c>
      <c r="B21" s="45" t="inlineStr">
        <is>
          <t>HH083018</t>
        </is>
      </c>
      <c r="C21" s="45" t="inlineStr">
        <is>
          <t>Ron miếng ISUZU 4LC1/4LB1 amiang - NICE IN (90.100/20)</t>
        </is>
      </c>
      <c r="D21" s="61" t="inlineStr">
        <is>
          <t>77.4</t>
        </is>
      </c>
      <c r="E21" s="45" t="inlineStr">
        <is>
          <t>ISUZU</t>
        </is>
      </c>
      <c r="F21" s="45" t="inlineStr">
        <is>
          <t>NICE IN (90.100/20)</t>
        </is>
      </c>
      <c r="G21" s="45" t="inlineStr">
        <is>
          <t>Cái</t>
        </is>
      </c>
      <c r="H21" s="45" t="n"/>
      <c r="I21" s="54" t="n"/>
      <c r="J21" s="147" t="n">
        <v>90000</v>
      </c>
      <c r="K21" s="147" t="n">
        <v>100000</v>
      </c>
      <c r="L21" s="147" t="n">
        <v>120000</v>
      </c>
      <c r="M21" s="54" t="n"/>
      <c r="N21" s="45" t="n"/>
      <c r="O21" s="45" t="n"/>
    </row>
    <row r="22" ht="30" customHeight="1">
      <c r="A22" s="43" t="n">
        <v>19</v>
      </c>
      <c r="B22" s="43" t="inlineStr">
        <is>
          <t>HH076565</t>
        </is>
      </c>
      <c r="C22" s="43" t="inlineStr">
        <is>
          <t>Ron miếng Isuzu 3KC1, GP - MASAKO</t>
        </is>
      </c>
      <c r="D22" s="61" t="inlineStr">
        <is>
          <t>74</t>
        </is>
      </c>
      <c r="E22" s="43" t="inlineStr">
        <is>
          <t>ISUZU</t>
        </is>
      </c>
      <c r="F22" s="43" t="inlineStr">
        <is>
          <t>MASAKO</t>
        </is>
      </c>
      <c r="G22" s="43" t="inlineStr">
        <is>
          <t>Cái</t>
        </is>
      </c>
      <c r="H22" s="43" t="n"/>
      <c r="I22" s="53" t="n"/>
      <c r="J22" s="147" t="n">
        <v>140000</v>
      </c>
      <c r="K22" s="147" t="n">
        <v>150000</v>
      </c>
      <c r="L22" s="147" t="n">
        <v>170000</v>
      </c>
      <c r="M22" s="53" t="n"/>
      <c r="N22" s="43" t="n"/>
      <c r="O22" s="43" t="n"/>
    </row>
    <row r="23" ht="30" customHeight="1">
      <c r="A23" s="45" t="n">
        <v>20</v>
      </c>
      <c r="B23" s="45" t="inlineStr">
        <is>
          <t>HH077322</t>
        </is>
      </c>
      <c r="C23" s="45" t="inlineStr">
        <is>
          <t>Ron miếng Isuzu 3KC1, GP - NICE IN</t>
        </is>
      </c>
      <c r="D23" s="61" t="inlineStr">
        <is>
          <t>74</t>
        </is>
      </c>
      <c r="E23" s="45" t="inlineStr">
        <is>
          <t>ISUZU</t>
        </is>
      </c>
      <c r="F23" s="45" t="inlineStr">
        <is>
          <t>NICE IN</t>
        </is>
      </c>
      <c r="G23" s="45" t="inlineStr">
        <is>
          <t>Cái</t>
        </is>
      </c>
      <c r="H23" s="45" t="n"/>
      <c r="I23" s="54" t="n"/>
      <c r="J23" s="147" t="n">
        <v>140000</v>
      </c>
      <c r="K23" s="147" t="n">
        <v>150000</v>
      </c>
      <c r="L23" s="147" t="n">
        <v>170000</v>
      </c>
      <c r="M23" s="54" t="n"/>
      <c r="N23" s="45" t="n"/>
      <c r="O23" s="45" t="n"/>
    </row>
    <row r="24" ht="30" customHeight="1">
      <c r="A24" s="43" t="n">
        <v>21</v>
      </c>
      <c r="B24" s="43" t="inlineStr">
        <is>
          <t>HH081351</t>
        </is>
      </c>
      <c r="C24" s="43" t="inlineStr">
        <is>
          <t>Ron miếng Isuzu 3KR1/3KR2, GP - NICE IN</t>
        </is>
      </c>
      <c r="D24" s="61" t="inlineStr">
        <is>
          <t>81</t>
        </is>
      </c>
      <c r="E24" s="43" t="inlineStr">
        <is>
          <t>ISUZU</t>
        </is>
      </c>
      <c r="F24" s="43" t="inlineStr">
        <is>
          <t>NICE IN</t>
        </is>
      </c>
      <c r="G24" s="43" t="inlineStr">
        <is>
          <t>Cái</t>
        </is>
      </c>
      <c r="H24" s="43" t="n"/>
      <c r="I24" s="53" t="n"/>
      <c r="J24" s="147" t="n">
        <v>140000</v>
      </c>
      <c r="K24" s="147" t="n">
        <v>150000</v>
      </c>
      <c r="L24" s="147" t="n">
        <v>170000</v>
      </c>
      <c r="M24" s="53" t="n"/>
      <c r="N24" s="43" t="n"/>
      <c r="O24" s="43" t="n"/>
    </row>
    <row r="25" ht="30" customHeight="1">
      <c r="A25" s="45" t="n">
        <v>22</v>
      </c>
      <c r="B25" s="45" t="inlineStr">
        <is>
          <t>HH078270</t>
        </is>
      </c>
      <c r="C25" s="45" t="inlineStr">
        <is>
          <t>Ron miếng Isuzu 3LD1, Thép - NICE IN</t>
        </is>
      </c>
      <c r="D25" s="61" t="inlineStr">
        <is>
          <t>83</t>
        </is>
      </c>
      <c r="E25" s="45" t="inlineStr">
        <is>
          <t>ISUZU</t>
        </is>
      </c>
      <c r="F25" s="45" t="inlineStr">
        <is>
          <t>NICE IN</t>
        </is>
      </c>
      <c r="G25" s="45" t="inlineStr">
        <is>
          <t>Cái</t>
        </is>
      </c>
      <c r="H25" s="45" t="n"/>
      <c r="I25" s="54" t="n"/>
      <c r="J25" s="147" t="n">
        <v>170000</v>
      </c>
      <c r="K25" s="147" t="n">
        <v>185000</v>
      </c>
      <c r="L25" s="147" t="n">
        <v>200000</v>
      </c>
      <c r="M25" s="54" t="n"/>
      <c r="N25" s="45" t="n"/>
      <c r="O25" s="45" t="n"/>
    </row>
    <row r="26" ht="30" customHeight="1">
      <c r="A26" s="43" t="n">
        <v>23</v>
      </c>
      <c r="B26" s="43" t="inlineStr">
        <is>
          <t>HH083491</t>
        </is>
      </c>
      <c r="C26" s="43" t="inlineStr">
        <is>
          <t>Ron miếng Isuzu 3LD2, Thép - NICE IN (170/90.210)</t>
        </is>
      </c>
      <c r="D26" s="61" t="inlineStr">
        <is>
          <t>83</t>
        </is>
      </c>
      <c r="E26" s="43" t="inlineStr">
        <is>
          <t>ISUZU</t>
        </is>
      </c>
      <c r="F26" s="43" t="inlineStr">
        <is>
          <t>NICE IN (170/90.210)</t>
        </is>
      </c>
      <c r="G26" s="43" t="inlineStr">
        <is>
          <t>Cái</t>
        </is>
      </c>
      <c r="H26" s="43" t="n"/>
      <c r="I26" s="53" t="n"/>
      <c r="J26" s="147" t="n">
        <v>170000</v>
      </c>
      <c r="K26" s="147" t="n">
        <v>190000</v>
      </c>
      <c r="L26" s="147" t="n">
        <v>210000</v>
      </c>
      <c r="M26" s="53" t="n"/>
      <c r="N26" s="43" t="n"/>
      <c r="O26" s="43" t="n"/>
    </row>
    <row r="27" ht="30" customHeight="1">
      <c r="A27" s="45" t="n">
        <v>24</v>
      </c>
      <c r="B27" s="45" t="inlineStr">
        <is>
          <t>HH079698</t>
        </is>
      </c>
      <c r="C27" s="45" t="inlineStr">
        <is>
          <t>Ron miếng Isuzu 4BD1 Amiang (4BB1) - MASAKO</t>
        </is>
      </c>
      <c r="D27" s="61" t="inlineStr">
        <is>
          <t>102</t>
        </is>
      </c>
      <c r="E27" s="45" t="inlineStr">
        <is>
          <t>ISUZU</t>
        </is>
      </c>
      <c r="F27" s="45" t="inlineStr">
        <is>
          <t>MASAKO</t>
        </is>
      </c>
      <c r="G27" s="45" t="inlineStr">
        <is>
          <t>Cái</t>
        </is>
      </c>
      <c r="H27" s="45" t="n"/>
      <c r="I27" s="54" t="n"/>
      <c r="J27" s="147" t="n">
        <v>90000</v>
      </c>
      <c r="K27" s="147" t="n">
        <v>100000</v>
      </c>
      <c r="L27" s="147" t="n">
        <v>120000</v>
      </c>
      <c r="M27" s="54" t="n"/>
      <c r="N27" s="45" t="n"/>
      <c r="O27" s="45" t="n"/>
    </row>
    <row r="28" ht="30" customHeight="1">
      <c r="A28" s="43" t="n">
        <v>25</v>
      </c>
      <c r="B28" s="43" t="inlineStr">
        <is>
          <t>HH077324</t>
        </is>
      </c>
      <c r="C28" s="43" t="inlineStr">
        <is>
          <t>Ron miếng Isuzu 4BD1, Thép Inox (4BB1) - NICE IN</t>
        </is>
      </c>
      <c r="D28" s="61" t="inlineStr">
        <is>
          <t>102</t>
        </is>
      </c>
      <c r="E28" s="43" t="inlineStr">
        <is>
          <t>ISUZU</t>
        </is>
      </c>
      <c r="F28" s="43" t="inlineStr">
        <is>
          <t>NICE IN</t>
        </is>
      </c>
      <c r="G28" s="43" t="inlineStr">
        <is>
          <t>Cái</t>
        </is>
      </c>
      <c r="H28" s="43" t="n"/>
      <c r="I28" s="53" t="n"/>
      <c r="J28" s="147" t="n">
        <v>160000</v>
      </c>
      <c r="K28" s="147" t="n">
        <v>170000</v>
      </c>
      <c r="L28" s="147" t="n">
        <v>190000</v>
      </c>
      <c r="M28" s="53" t="n"/>
      <c r="N28" s="43" t="n"/>
      <c r="O28" s="43" t="n"/>
    </row>
    <row r="29" ht="30" customHeight="1">
      <c r="A29" s="45" t="n">
        <v>26</v>
      </c>
      <c r="B29" s="45" t="inlineStr">
        <is>
          <t>HH075769</t>
        </is>
      </c>
      <c r="C29" s="45" t="inlineStr">
        <is>
          <t>Ron miếng Isuzu 4BD1, Thép, 4BB1 - MASAKO</t>
        </is>
      </c>
      <c r="D29" s="61" t="inlineStr">
        <is>
          <t>102</t>
        </is>
      </c>
      <c r="E29" s="45" t="inlineStr">
        <is>
          <t>ISUZU</t>
        </is>
      </c>
      <c r="F29" s="45" t="inlineStr">
        <is>
          <t>MASAKO</t>
        </is>
      </c>
      <c r="G29" s="45" t="inlineStr">
        <is>
          <t>Cái</t>
        </is>
      </c>
      <c r="H29" s="45" t="n"/>
      <c r="I29" s="54" t="n"/>
      <c r="J29" s="147" t="n">
        <v>110000</v>
      </c>
      <c r="K29" s="147" t="n">
        <v>130000</v>
      </c>
      <c r="L29" s="147" t="n">
        <v>150000</v>
      </c>
      <c r="M29" s="54" t="n"/>
      <c r="N29" s="45" t="n"/>
      <c r="O29" s="45" t="n"/>
    </row>
    <row r="30" ht="30" customHeight="1">
      <c r="A30" s="43" t="n">
        <v>27</v>
      </c>
      <c r="B30" s="43" t="inlineStr">
        <is>
          <t>HH075762</t>
        </is>
      </c>
      <c r="C30" s="43" t="inlineStr">
        <is>
          <t>Ron miếng Isuzu 4BG1/4BE1 thép (S) - MASAKO</t>
        </is>
      </c>
      <c r="D30" s="61" t="inlineStr">
        <is>
          <t>105</t>
        </is>
      </c>
      <c r="E30" s="43" t="inlineStr">
        <is>
          <t>ISUZU</t>
        </is>
      </c>
      <c r="F30" s="43" t="inlineStr">
        <is>
          <t>MASAKO</t>
        </is>
      </c>
      <c r="G30" s="43" t="inlineStr">
        <is>
          <t>Cái</t>
        </is>
      </c>
      <c r="H30" s="43" t="n"/>
      <c r="I30" s="53" t="n"/>
      <c r="J30" s="147" t="n">
        <v>110000</v>
      </c>
      <c r="K30" s="147" t="n">
        <v>130000</v>
      </c>
      <c r="L30" s="147" t="n">
        <v>150000</v>
      </c>
      <c r="M30" s="53" t="n"/>
      <c r="N30" s="43" t="n"/>
      <c r="O30" s="43" t="n"/>
    </row>
    <row r="31" ht="30" customHeight="1">
      <c r="A31" s="45" t="n">
        <v>28</v>
      </c>
      <c r="B31" s="45" t="inlineStr">
        <is>
          <t>HH077325</t>
        </is>
      </c>
      <c r="C31" s="45" t="inlineStr">
        <is>
          <t>Ron miếng Isuzu 4BG1/4BE1 thép (S) - NICE IN</t>
        </is>
      </c>
      <c r="D31" s="61" t="inlineStr">
        <is>
          <t>105</t>
        </is>
      </c>
      <c r="E31" s="45" t="inlineStr">
        <is>
          <t>ISUZU</t>
        </is>
      </c>
      <c r="F31" s="45" t="inlineStr">
        <is>
          <t>NICE IN</t>
        </is>
      </c>
      <c r="G31" s="45" t="inlineStr">
        <is>
          <t>Cái</t>
        </is>
      </c>
      <c r="H31" s="45" t="n"/>
      <c r="I31" s="54" t="n"/>
      <c r="J31" s="147" t="n">
        <v>160000</v>
      </c>
      <c r="K31" s="147" t="n">
        <v>170000</v>
      </c>
      <c r="L31" s="147" t="n">
        <v>180000</v>
      </c>
      <c r="M31" s="54" t="n"/>
      <c r="N31" s="45" t="n"/>
      <c r="O31" s="45" t="n"/>
    </row>
    <row r="32" ht="30" customHeight="1">
      <c r="A32" s="43" t="n">
        <v>29</v>
      </c>
      <c r="B32" s="43" t="inlineStr">
        <is>
          <t>HH084262</t>
        </is>
      </c>
      <c r="C32" s="43" t="inlineStr">
        <is>
          <t>Ron miếng Isuzu 4FA1, Thép - DF</t>
        </is>
      </c>
      <c r="D32" s="61" t="n"/>
      <c r="E32" s="43" t="inlineStr">
        <is>
          <t>ISUZU</t>
        </is>
      </c>
      <c r="F32" s="43" t="inlineStr">
        <is>
          <t>DF</t>
        </is>
      </c>
      <c r="G32" s="43" t="inlineStr">
        <is>
          <t>Cái</t>
        </is>
      </c>
      <c r="H32" s="43" t="n"/>
      <c r="I32" s="53" t="n"/>
      <c r="J32" s="147" t="n">
        <v>180000</v>
      </c>
      <c r="K32" s="147" t="n">
        <v>190000</v>
      </c>
      <c r="L32" s="147" t="n">
        <v>210000</v>
      </c>
      <c r="M32" s="53" t="n"/>
      <c r="N32" s="43" t="n"/>
      <c r="O32" s="43" t="n"/>
    </row>
    <row r="33" ht="30" customHeight="1">
      <c r="A33" s="45" t="n">
        <v>30</v>
      </c>
      <c r="B33" s="45" t="inlineStr">
        <is>
          <t>HH078099</t>
        </is>
      </c>
      <c r="C33" s="45" t="inlineStr">
        <is>
          <t>Ron miếng Isuzu 4FB1/4FC1, Steel Thép - DF</t>
        </is>
      </c>
      <c r="D33" s="61" t="n"/>
      <c r="E33" s="45" t="inlineStr">
        <is>
          <t>ISUZU</t>
        </is>
      </c>
      <c r="F33" s="45" t="inlineStr">
        <is>
          <t>DF</t>
        </is>
      </c>
      <c r="G33" s="45" t="inlineStr">
        <is>
          <t>Cái</t>
        </is>
      </c>
      <c r="H33" s="45" t="n"/>
      <c r="I33" s="54" t="n"/>
      <c r="J33" s="147" t="n">
        <v>150000</v>
      </c>
      <c r="K33" s="147" t="n">
        <v>160000</v>
      </c>
      <c r="L33" s="147" t="n">
        <v>180000</v>
      </c>
      <c r="M33" s="54" t="n"/>
      <c r="N33" s="45" t="n"/>
      <c r="O33" s="45" t="n"/>
    </row>
    <row r="34" ht="30" customHeight="1">
      <c r="A34" s="43" t="n">
        <v>31</v>
      </c>
      <c r="B34" s="43" t="inlineStr">
        <is>
          <t>HH083885</t>
        </is>
      </c>
      <c r="C34" s="43" t="inlineStr">
        <is>
          <t>Ron miếng Isuzu 4HF1 Old, Thép - NICE IN</t>
        </is>
      </c>
      <c r="D34" s="61" t="inlineStr">
        <is>
          <t>112</t>
        </is>
      </c>
      <c r="E34" s="43" t="inlineStr">
        <is>
          <t>ISUZU</t>
        </is>
      </c>
      <c r="F34" s="43" t="inlineStr">
        <is>
          <t>NICE IN</t>
        </is>
      </c>
      <c r="G34" s="43" t="inlineStr">
        <is>
          <t>Cái</t>
        </is>
      </c>
      <c r="H34" s="43" t="n"/>
      <c r="I34" s="53" t="n"/>
      <c r="J34" s="147" t="n">
        <v>200000</v>
      </c>
      <c r="K34" s="147" t="n">
        <v>220000</v>
      </c>
      <c r="L34" s="147" t="n">
        <v>250000</v>
      </c>
      <c r="M34" s="53" t="n"/>
      <c r="N34" s="43" t="n"/>
      <c r="O34" s="43" t="n"/>
    </row>
    <row r="35" ht="30" customHeight="1">
      <c r="A35" s="45" t="n">
        <v>32</v>
      </c>
      <c r="B35" s="45" t="inlineStr">
        <is>
          <t>HH075974</t>
        </is>
      </c>
      <c r="C35" s="45" t="inlineStr">
        <is>
          <t>Ron miếng Isuzu 4HG1-New thép - DF</t>
        </is>
      </c>
      <c r="D35" s="61" t="n"/>
      <c r="E35" s="45" t="inlineStr">
        <is>
          <t>ISUZU</t>
        </is>
      </c>
      <c r="F35" s="45" t="inlineStr">
        <is>
          <t>DF</t>
        </is>
      </c>
      <c r="G35" s="45" t="inlineStr">
        <is>
          <t>Cái</t>
        </is>
      </c>
      <c r="H35" s="45" t="n"/>
      <c r="I35" s="54" t="n"/>
      <c r="J35" s="147" t="n">
        <v>230000</v>
      </c>
      <c r="K35" s="147" t="n">
        <v>250000</v>
      </c>
      <c r="L35" s="147" t="n">
        <v>270000</v>
      </c>
      <c r="M35" s="54" t="n"/>
      <c r="N35" s="45" t="n"/>
      <c r="O35" s="45" t="n"/>
    </row>
    <row r="36" ht="30" customHeight="1">
      <c r="A36" s="43" t="n">
        <v>33</v>
      </c>
      <c r="B36" s="43" t="inlineStr">
        <is>
          <t>HH075975</t>
        </is>
      </c>
      <c r="C36" s="43" t="inlineStr">
        <is>
          <t>Ron miếng Isuzu 4HG1-Old, thép - DF</t>
        </is>
      </c>
      <c r="D36" s="61" t="n"/>
      <c r="E36" s="43" t="inlineStr">
        <is>
          <t>ISUZU</t>
        </is>
      </c>
      <c r="F36" s="43" t="inlineStr">
        <is>
          <t>DF</t>
        </is>
      </c>
      <c r="G36" s="43" t="inlineStr">
        <is>
          <t>Cái</t>
        </is>
      </c>
      <c r="H36" s="43" t="n"/>
      <c r="I36" s="53" t="n"/>
      <c r="J36" s="147" t="n">
        <v>240000</v>
      </c>
      <c r="K36" s="147" t="n">
        <v>260000</v>
      </c>
      <c r="L36" s="147" t="n">
        <v>280000</v>
      </c>
      <c r="M36" s="53" t="n"/>
      <c r="N36" s="43" t="n"/>
      <c r="O36" s="43" t="n"/>
    </row>
    <row r="37" ht="30" customHeight="1">
      <c r="A37" s="45" t="n">
        <v>34</v>
      </c>
      <c r="B37" s="45" t="inlineStr">
        <is>
          <t>HH080622</t>
        </is>
      </c>
      <c r="C37" s="45" t="inlineStr">
        <is>
          <t>Ron miếng Isuzu 4JB1 (4JA1) Thép Inox - NICE IN</t>
        </is>
      </c>
      <c r="D37" s="61" t="inlineStr">
        <is>
          <t>93</t>
        </is>
      </c>
      <c r="E37" s="45" t="inlineStr">
        <is>
          <t>ISUZU</t>
        </is>
      </c>
      <c r="F37" s="45" t="inlineStr">
        <is>
          <t>NICE IN</t>
        </is>
      </c>
      <c r="G37" s="45" t="inlineStr">
        <is>
          <t>Cái</t>
        </is>
      </c>
      <c r="H37" s="45" t="n"/>
      <c r="I37" s="54" t="n"/>
      <c r="J37" s="147" t="n">
        <v>100000</v>
      </c>
      <c r="K37" s="147" t="n">
        <v>120000</v>
      </c>
      <c r="L37" s="147" t="n">
        <v>150000</v>
      </c>
      <c r="M37" s="54" t="n"/>
      <c r="N37" s="45" t="n"/>
      <c r="O37" s="45" t="n"/>
    </row>
    <row r="38" ht="30" customHeight="1">
      <c r="A38" s="43" t="n">
        <v>35</v>
      </c>
      <c r="B38" s="43" t="inlineStr">
        <is>
          <t>HH075768</t>
        </is>
      </c>
      <c r="C38" s="43" t="inlineStr">
        <is>
          <t>Ron miếng Isuzu 4JB1 Thép (4JA1) - MASAKO</t>
        </is>
      </c>
      <c r="D38" s="61" t="inlineStr">
        <is>
          <t>93</t>
        </is>
      </c>
      <c r="E38" s="43" t="inlineStr">
        <is>
          <t>ISUZU</t>
        </is>
      </c>
      <c r="F38" s="43" t="inlineStr">
        <is>
          <t>MASAKO</t>
        </is>
      </c>
      <c r="G38" s="43" t="inlineStr">
        <is>
          <t>Cái</t>
        </is>
      </c>
      <c r="H38" s="43" t="n"/>
      <c r="I38" s="53" t="n"/>
      <c r="J38" s="147" t="n">
        <v>95000</v>
      </c>
      <c r="K38" s="147" t="n">
        <v>110000</v>
      </c>
      <c r="L38" s="147" t="n">
        <v>120000</v>
      </c>
      <c r="M38" s="53" t="n"/>
      <c r="N38" s="43" t="n"/>
      <c r="O38" s="43" t="n"/>
    </row>
    <row r="39" ht="30" customHeight="1">
      <c r="A39" s="45" t="n">
        <v>36</v>
      </c>
      <c r="B39" s="45" t="inlineStr">
        <is>
          <t>HH079343</t>
        </is>
      </c>
      <c r="C39" s="45" t="inlineStr">
        <is>
          <t>Ron miếng Isuzu 4JB1/4JA1, ASB amiang - MASAKO</t>
        </is>
      </c>
      <c r="D39" s="61" t="inlineStr">
        <is>
          <t>93</t>
        </is>
      </c>
      <c r="E39" s="45" t="inlineStr">
        <is>
          <t>ISUZU</t>
        </is>
      </c>
      <c r="F39" s="45" t="inlineStr">
        <is>
          <t>MASAKO</t>
        </is>
      </c>
      <c r="G39" s="45" t="inlineStr">
        <is>
          <t>Cái</t>
        </is>
      </c>
      <c r="H39" s="45" t="n"/>
      <c r="I39" s="54" t="n"/>
      <c r="J39" s="147" t="n">
        <v>80000</v>
      </c>
      <c r="K39" s="147" t="n">
        <v>90000</v>
      </c>
      <c r="L39" s="147" t="n">
        <v>100000</v>
      </c>
      <c r="M39" s="54" t="n"/>
      <c r="N39" s="45" t="n"/>
      <c r="O39" s="45" t="n"/>
    </row>
    <row r="40" ht="30" customHeight="1">
      <c r="A40" s="43" t="n">
        <v>37</v>
      </c>
      <c r="B40" s="43" t="inlineStr">
        <is>
          <t>HH076262</t>
        </is>
      </c>
      <c r="C40" s="43" t="inlineStr">
        <is>
          <t>Ron miếng Isuzu 4JC1 (D201) Thép - MASAKO</t>
        </is>
      </c>
      <c r="D40" s="61" t="inlineStr">
        <is>
          <t>88</t>
        </is>
      </c>
      <c r="E40" s="43" t="inlineStr">
        <is>
          <t>ISUZU</t>
        </is>
      </c>
      <c r="F40" s="43" t="inlineStr">
        <is>
          <t>MASAKO</t>
        </is>
      </c>
      <c r="G40" s="43" t="inlineStr">
        <is>
          <t>Cái</t>
        </is>
      </c>
      <c r="H40" s="43" t="n"/>
      <c r="I40" s="53" t="n"/>
      <c r="J40" s="147" t="n">
        <v>140000</v>
      </c>
      <c r="K40" s="147" t="n">
        <v>150000</v>
      </c>
      <c r="L40" s="147" t="n">
        <v>170000</v>
      </c>
      <c r="M40" s="53" t="n"/>
      <c r="N40" s="43" t="n"/>
      <c r="O40" s="43" t="n"/>
    </row>
    <row r="41" ht="30" customHeight="1">
      <c r="A41" s="45" t="n">
        <v>38</v>
      </c>
      <c r="B41" s="45" t="inlineStr">
        <is>
          <t>HH082501</t>
        </is>
      </c>
      <c r="C41" s="45" t="inlineStr">
        <is>
          <t>Ron miếng Isuzu 4JE1 Thép - DF</t>
        </is>
      </c>
      <c r="D41" s="61" t="n"/>
      <c r="E41" s="45" t="inlineStr">
        <is>
          <t>ISUZU</t>
        </is>
      </c>
      <c r="F41" s="45" t="inlineStr">
        <is>
          <t>DF</t>
        </is>
      </c>
      <c r="G41" s="45" t="inlineStr">
        <is>
          <t>Cái</t>
        </is>
      </c>
      <c r="H41" s="45" t="n"/>
      <c r="I41" s="54" t="n"/>
      <c r="J41" s="147" t="n">
        <v>180000</v>
      </c>
      <c r="K41" s="147" t="n">
        <v>190000</v>
      </c>
      <c r="L41" s="147" t="n">
        <v>210000</v>
      </c>
      <c r="M41" s="54" t="n"/>
      <c r="N41" s="45" t="n"/>
      <c r="O41" s="45" t="n"/>
    </row>
    <row r="42" ht="30" customHeight="1">
      <c r="A42" s="43" t="n">
        <v>39</v>
      </c>
      <c r="B42" s="43" t="inlineStr">
        <is>
          <t>HH083887</t>
        </is>
      </c>
      <c r="C42" s="43" t="inlineStr">
        <is>
          <t>Ron miếng Isuzu 4JE1, Thép - NICE IN</t>
        </is>
      </c>
      <c r="D42" s="61" t="n"/>
      <c r="E42" s="43" t="inlineStr">
        <is>
          <t>ISUZU</t>
        </is>
      </c>
      <c r="F42" s="43" t="inlineStr">
        <is>
          <t>NICE IN</t>
        </is>
      </c>
      <c r="G42" s="43" t="inlineStr">
        <is>
          <t>Cái</t>
        </is>
      </c>
      <c r="H42" s="43" t="n"/>
      <c r="I42" s="53" t="n"/>
      <c r="J42" s="147" t="n">
        <v>150000</v>
      </c>
      <c r="K42" s="147" t="n">
        <v>160000</v>
      </c>
      <c r="L42" s="147" t="n">
        <v>180000</v>
      </c>
      <c r="M42" s="53" t="n"/>
      <c r="N42" s="43" t="n"/>
      <c r="O42" s="43" t="n"/>
    </row>
    <row r="43" ht="30" customHeight="1">
      <c r="A43" s="45" t="n">
        <v>40</v>
      </c>
      <c r="B43" s="45" t="inlineStr">
        <is>
          <t>HH077885</t>
        </is>
      </c>
      <c r="C43" s="45" t="inlineStr">
        <is>
          <t>Ron miếng Isuzu 4JG2/ 4JG1, Thép Inox - NICE IN</t>
        </is>
      </c>
      <c r="D43" s="61" t="inlineStr">
        <is>
          <t>95.4</t>
        </is>
      </c>
      <c r="E43" s="45" t="inlineStr">
        <is>
          <t>ISUZU</t>
        </is>
      </c>
      <c r="F43" s="45" t="inlineStr">
        <is>
          <t>NICE IN</t>
        </is>
      </c>
      <c r="G43" s="45" t="inlineStr">
        <is>
          <t>Cái</t>
        </is>
      </c>
      <c r="H43" s="45" t="n"/>
      <c r="I43" s="54" t="n"/>
      <c r="J43" s="147" t="n">
        <v>150000</v>
      </c>
      <c r="K43" s="147" t="n">
        <v>160000</v>
      </c>
      <c r="L43" s="147" t="n">
        <v>180000</v>
      </c>
      <c r="M43" s="54" t="n"/>
      <c r="N43" s="45" t="n"/>
      <c r="O43" s="45" t="n"/>
    </row>
    <row r="44" ht="30" customHeight="1">
      <c r="A44" s="43" t="n">
        <v>41</v>
      </c>
      <c r="B44" s="43" t="inlineStr">
        <is>
          <t>HH00785</t>
        </is>
      </c>
      <c r="C44" s="43" t="inlineStr">
        <is>
          <t>Ron miếng Isuzu 4JH1, THÉP - DF</t>
        </is>
      </c>
      <c r="D44" s="61" t="inlineStr">
        <is>
          <t>95.4</t>
        </is>
      </c>
      <c r="E44" s="43" t="inlineStr">
        <is>
          <t>ISUZU</t>
        </is>
      </c>
      <c r="F44" s="43" t="inlineStr">
        <is>
          <t>DF</t>
        </is>
      </c>
      <c r="G44" s="43" t="inlineStr">
        <is>
          <t>Cái</t>
        </is>
      </c>
      <c r="H44" s="43" t="n"/>
      <c r="I44" s="53" t="n"/>
      <c r="J44" s="147" t="n">
        <v>150000</v>
      </c>
      <c r="K44" s="147" t="n">
        <v>170000</v>
      </c>
      <c r="L44" s="147" t="n">
        <v>200000</v>
      </c>
      <c r="M44" s="53" t="n"/>
      <c r="N44" s="43" t="n"/>
      <c r="O44" s="43" t="n"/>
    </row>
    <row r="45" ht="30" customHeight="1">
      <c r="A45" s="45" t="n">
        <v>42</v>
      </c>
      <c r="B45" s="45" t="inlineStr">
        <is>
          <t>HH083460</t>
        </is>
      </c>
      <c r="C45" s="45" t="inlineStr">
        <is>
          <t>Ron miếng Isuzu 4JH1, Thép Inox - NICE IN, 120/30/50</t>
        </is>
      </c>
      <c r="D45" s="61" t="inlineStr">
        <is>
          <t>95.4</t>
        </is>
      </c>
      <c r="E45" s="45" t="inlineStr">
        <is>
          <t>ISUZU</t>
        </is>
      </c>
      <c r="F45" s="45" t="inlineStr">
        <is>
          <t>NICE IN, 120/30/50</t>
        </is>
      </c>
      <c r="G45" s="45" t="inlineStr">
        <is>
          <t>Cái</t>
        </is>
      </c>
      <c r="H45" s="45" t="n"/>
      <c r="I45" s="54" t="n"/>
      <c r="J45" s="147" t="n">
        <v>120000</v>
      </c>
      <c r="K45" s="147" t="n">
        <v>130000</v>
      </c>
      <c r="L45" s="147" t="n">
        <v>150000</v>
      </c>
      <c r="M45" s="54" t="n"/>
      <c r="N45" s="45" t="n"/>
      <c r="O45" s="45" t="n"/>
    </row>
    <row r="46" ht="30" customHeight="1">
      <c r="A46" s="43" t="n">
        <v>43</v>
      </c>
      <c r="B46" s="43" t="inlineStr">
        <is>
          <t>HH077874</t>
        </is>
      </c>
      <c r="C46" s="43" t="inlineStr">
        <is>
          <t>Ron miếng Isuzu 4LE1, Thép Inox - NICE IN</t>
        </is>
      </c>
      <c r="D46" s="61" t="inlineStr">
        <is>
          <t>85</t>
        </is>
      </c>
      <c r="E46" s="43" t="inlineStr">
        <is>
          <t>ISUZU</t>
        </is>
      </c>
      <c r="F46" s="43" t="inlineStr">
        <is>
          <t>NICE IN</t>
        </is>
      </c>
      <c r="G46" s="43" t="inlineStr">
        <is>
          <t>Cái</t>
        </is>
      </c>
      <c r="H46" s="43" t="n"/>
      <c r="I46" s="53" t="n"/>
      <c r="J46" s="147" t="n">
        <v>165000</v>
      </c>
      <c r="K46" s="147" t="n">
        <v>175000</v>
      </c>
      <c r="L46" s="147" t="n">
        <v>190000</v>
      </c>
      <c r="M46" s="53" t="n"/>
      <c r="N46" s="43" t="n"/>
      <c r="O46" s="43" t="n"/>
    </row>
    <row r="47" ht="30" customHeight="1">
      <c r="A47" s="45" t="n">
        <v>44</v>
      </c>
      <c r="B47" s="45" t="inlineStr">
        <is>
          <t>HH083007</t>
        </is>
      </c>
      <c r="C47" s="45" t="inlineStr">
        <is>
          <t>Ron miếng Isuzu 4LE2-T - Thép Inox (0.6mm) - NICE IN</t>
        </is>
      </c>
      <c r="D47" s="61" t="inlineStr">
        <is>
          <t>85</t>
        </is>
      </c>
      <c r="E47" s="45" t="inlineStr">
        <is>
          <t>ISUZU</t>
        </is>
      </c>
      <c r="F47" s="45" t="inlineStr">
        <is>
          <t>NICE IN</t>
        </is>
      </c>
      <c r="G47" s="45" t="inlineStr">
        <is>
          <t>Cái</t>
        </is>
      </c>
      <c r="H47" s="45" t="n"/>
      <c r="I47" s="54" t="n"/>
      <c r="J47" s="147" t="n">
        <v>160000</v>
      </c>
      <c r="K47" s="147" t="n">
        <v>180000</v>
      </c>
      <c r="L47" s="147" t="n">
        <v>200000</v>
      </c>
      <c r="M47" s="54" t="n"/>
      <c r="N47" s="45" t="n"/>
      <c r="O47" s="45" t="n"/>
    </row>
    <row r="48" ht="30" customHeight="1">
      <c r="A48" s="43" t="n">
        <v>45</v>
      </c>
      <c r="B48" s="43" t="inlineStr">
        <is>
          <t>HH077328</t>
        </is>
      </c>
      <c r="C48" s="43" t="inlineStr">
        <is>
          <t>Ron miếng Isuzu 6BB1/6BD1/DB58, Thép Inox - Stainless - NICE IN</t>
        </is>
      </c>
      <c r="D48" s="61" t="inlineStr">
        <is>
          <t>102</t>
        </is>
      </c>
      <c r="E48" s="43" t="inlineStr">
        <is>
          <t>ISUZU</t>
        </is>
      </c>
      <c r="F48" s="43" t="inlineStr">
        <is>
          <t>NICE IN</t>
        </is>
      </c>
      <c r="G48" s="43" t="inlineStr">
        <is>
          <t>Cái</t>
        </is>
      </c>
      <c r="H48" s="43" t="n"/>
      <c r="I48" s="53" t="n"/>
      <c r="J48" s="147" t="n">
        <v>225000</v>
      </c>
      <c r="K48" s="147" t="n">
        <v>240000</v>
      </c>
      <c r="L48" s="147" t="n">
        <v>260000</v>
      </c>
      <c r="M48" s="53" t="n"/>
      <c r="N48" s="43" t="n"/>
      <c r="O48" s="43" t="n"/>
    </row>
    <row r="49" ht="30" customHeight="1">
      <c r="A49" s="45" t="n">
        <v>46</v>
      </c>
      <c r="B49" s="45" t="inlineStr">
        <is>
          <t>HH075770</t>
        </is>
      </c>
      <c r="C49" s="45" t="inlineStr">
        <is>
          <t>Ron miếng Isuzu 6BD1/6BB1/DB58, Steel Thép - MASAKO</t>
        </is>
      </c>
      <c r="D49" s="61" t="inlineStr">
        <is>
          <t>102</t>
        </is>
      </c>
      <c r="E49" s="45" t="inlineStr">
        <is>
          <t>ISUZU</t>
        </is>
      </c>
      <c r="F49" s="45" t="inlineStr">
        <is>
          <t>MASAKO</t>
        </is>
      </c>
      <c r="G49" s="45" t="inlineStr">
        <is>
          <t>Cái</t>
        </is>
      </c>
      <c r="H49" s="45" t="n"/>
      <c r="I49" s="54" t="n"/>
      <c r="J49" s="147" t="n">
        <v>140000</v>
      </c>
      <c r="K49" s="147" t="n">
        <v>160000</v>
      </c>
      <c r="L49" s="147" t="n">
        <v>180000</v>
      </c>
      <c r="M49" s="54" t="n"/>
      <c r="N49" s="45" t="n"/>
      <c r="O49" s="45" t="n"/>
    </row>
    <row r="50" ht="30" customHeight="1">
      <c r="A50" s="43" t="n">
        <v>47</v>
      </c>
      <c r="B50" s="43" t="inlineStr">
        <is>
          <t>HH076069</t>
        </is>
      </c>
      <c r="C50" s="43" t="inlineStr">
        <is>
          <t>Ron miếng Isuzu 6BD1/DB58 Amiang (6BB1) - MASAKO</t>
        </is>
      </c>
      <c r="D50" s="61" t="inlineStr">
        <is>
          <t>102</t>
        </is>
      </c>
      <c r="E50" s="43" t="inlineStr">
        <is>
          <t>ISUZU</t>
        </is>
      </c>
      <c r="F50" s="43" t="inlineStr">
        <is>
          <t>MASAKO</t>
        </is>
      </c>
      <c r="G50" s="43" t="inlineStr">
        <is>
          <t>Cái</t>
        </is>
      </c>
      <c r="H50" s="43" t="n"/>
      <c r="I50" s="53" t="n"/>
      <c r="J50" s="147" t="n">
        <v>115000</v>
      </c>
      <c r="K50" s="147" t="n">
        <v>125000</v>
      </c>
      <c r="L50" s="147" t="n">
        <v>140000</v>
      </c>
      <c r="M50" s="53" t="n"/>
      <c r="N50" s="43" t="n"/>
      <c r="O50" s="43" t="n"/>
    </row>
    <row r="51" ht="30" customHeight="1">
      <c r="A51" s="45" t="n">
        <v>48</v>
      </c>
      <c r="B51" s="45" t="inlineStr">
        <is>
          <t>HH078548</t>
        </is>
      </c>
      <c r="C51" s="45" t="inlineStr">
        <is>
          <t>Ron miếng Isuzu 6BG1 (6BF1) Thép - MASAKO</t>
        </is>
      </c>
      <c r="D51" s="61" t="inlineStr">
        <is>
          <t>105</t>
        </is>
      </c>
      <c r="E51" s="45" t="inlineStr">
        <is>
          <t>ISUZU</t>
        </is>
      </c>
      <c r="F51" s="45" t="inlineStr">
        <is>
          <t>MASAKO</t>
        </is>
      </c>
      <c r="G51" s="45" t="inlineStr">
        <is>
          <t>Cái</t>
        </is>
      </c>
      <c r="H51" s="45" t="n"/>
      <c r="I51" s="54" t="n"/>
      <c r="J51" s="147" t="n">
        <v>140000</v>
      </c>
      <c r="K51" s="147" t="n">
        <v>160000</v>
      </c>
      <c r="L51" s="147" t="n">
        <v>180000</v>
      </c>
      <c r="M51" s="54" t="n"/>
      <c r="N51" s="45" t="n"/>
      <c r="O51" s="45" t="n"/>
    </row>
    <row r="52" ht="30" customHeight="1">
      <c r="A52" s="43" t="n">
        <v>49</v>
      </c>
      <c r="B52" s="43" t="inlineStr">
        <is>
          <t>HH079295</t>
        </is>
      </c>
      <c r="C52" s="43" t="inlineStr">
        <is>
          <t>Ron miếng Isuzu 6BG1, Thép Inox - Stainless - NICE IN</t>
        </is>
      </c>
      <c r="D52" s="61" t="inlineStr">
        <is>
          <t>105</t>
        </is>
      </c>
      <c r="E52" s="43" t="inlineStr">
        <is>
          <t>ISUZU</t>
        </is>
      </c>
      <c r="F52" s="43" t="inlineStr">
        <is>
          <t>NICE IN</t>
        </is>
      </c>
      <c r="G52" s="43" t="inlineStr">
        <is>
          <t>Cái</t>
        </is>
      </c>
      <c r="H52" s="43" t="n"/>
      <c r="I52" s="53" t="n"/>
      <c r="J52" s="147" t="n">
        <v>225000</v>
      </c>
      <c r="K52" s="147" t="n">
        <v>240000</v>
      </c>
      <c r="L52" s="147" t="n">
        <v>260000</v>
      </c>
      <c r="M52" s="53" t="n"/>
      <c r="N52" s="43" t="n"/>
      <c r="O52" s="43" t="n"/>
    </row>
    <row r="53" ht="30" customHeight="1">
      <c r="A53" s="45" t="n">
        <v>50</v>
      </c>
      <c r="B53" s="45" t="inlineStr">
        <is>
          <t>HH080799</t>
        </is>
      </c>
      <c r="C53" s="45" t="inlineStr">
        <is>
          <t>Ron miếng Isuzu 6HH1, Steel Thép - DF</t>
        </is>
      </c>
      <c r="D53" s="61" t="inlineStr">
        <is>
          <t>115</t>
        </is>
      </c>
      <c r="E53" s="45" t="inlineStr">
        <is>
          <t>ISUZU</t>
        </is>
      </c>
      <c r="F53" s="45" t="inlineStr">
        <is>
          <t>DF</t>
        </is>
      </c>
      <c r="G53" s="45" t="inlineStr">
        <is>
          <t>Cái</t>
        </is>
      </c>
      <c r="H53" s="45" t="n"/>
      <c r="I53" s="54" t="n"/>
      <c r="J53" s="147" t="n">
        <v>350000</v>
      </c>
      <c r="K53" s="147" t="n">
        <v>370000</v>
      </c>
      <c r="L53" s="147" t="n">
        <v>400000</v>
      </c>
      <c r="M53" s="54" t="n"/>
      <c r="N53" s="45" t="n"/>
      <c r="O53" s="45" t="n"/>
    </row>
    <row r="54" ht="30" customHeight="1">
      <c r="A54" s="43" t="n">
        <v>51</v>
      </c>
      <c r="B54" s="43" t="inlineStr">
        <is>
          <t>HH078740</t>
        </is>
      </c>
      <c r="C54" s="43" t="inlineStr">
        <is>
          <t>Ron miếng Isuzu 6HK1 thép (đời cơ) - NICE IN</t>
        </is>
      </c>
      <c r="D54" s="61" t="inlineStr">
        <is>
          <t>115</t>
        </is>
      </c>
      <c r="E54" s="43" t="inlineStr">
        <is>
          <t>ISUZU</t>
        </is>
      </c>
      <c r="F54" s="43" t="inlineStr">
        <is>
          <t>NICE IN</t>
        </is>
      </c>
      <c r="G54" s="43" t="inlineStr">
        <is>
          <t>Cái</t>
        </is>
      </c>
      <c r="H54" s="43" t="n"/>
      <c r="I54" s="53" t="n"/>
      <c r="J54" s="147" t="n">
        <v>350000</v>
      </c>
      <c r="K54" s="147" t="n">
        <v>400000</v>
      </c>
      <c r="L54" s="147" t="n">
        <v>450000</v>
      </c>
      <c r="M54" s="53" t="n"/>
      <c r="N54" s="43" t="n"/>
      <c r="O54" s="43" t="n"/>
    </row>
    <row r="55" ht="30" customHeight="1">
      <c r="A55" s="45" t="n">
        <v>52</v>
      </c>
      <c r="B55" s="45" t="inlineStr">
        <is>
          <t>HH078550</t>
        </is>
      </c>
      <c r="C55" s="45" t="inlineStr">
        <is>
          <t>Ron miếng Isuzu 6HK1-T thép Inox (đời điện) - NICE IN</t>
        </is>
      </c>
      <c r="D55" s="61" t="inlineStr">
        <is>
          <t>115</t>
        </is>
      </c>
      <c r="E55" s="45" t="inlineStr">
        <is>
          <t>ISUZU</t>
        </is>
      </c>
      <c r="F55" s="45" t="inlineStr">
        <is>
          <t>NICE IN</t>
        </is>
      </c>
      <c r="G55" s="45" t="inlineStr">
        <is>
          <t>Cái</t>
        </is>
      </c>
      <c r="H55" s="45" t="n"/>
      <c r="I55" s="54" t="n"/>
      <c r="J55" s="147" t="n">
        <v>380000</v>
      </c>
      <c r="K55" s="147" t="n">
        <v>400000</v>
      </c>
      <c r="L55" s="147" t="n">
        <v>450000</v>
      </c>
      <c r="M55" s="54" t="n"/>
      <c r="N55" s="45" t="n"/>
      <c r="O55" s="45" t="n"/>
    </row>
    <row r="56" ht="30" customHeight="1">
      <c r="A56" s="43" t="n">
        <v>53</v>
      </c>
      <c r="B56" s="43" t="inlineStr">
        <is>
          <t>HH00789</t>
        </is>
      </c>
      <c r="C56" s="43" t="inlineStr">
        <is>
          <t>Ron miếng Isuzu 6RB1/ E120, thép - DF</t>
        </is>
      </c>
      <c r="D56" s="61" t="inlineStr">
        <is>
          <t>135</t>
        </is>
      </c>
      <c r="E56" s="43" t="inlineStr">
        <is>
          <t>ISUZU</t>
        </is>
      </c>
      <c r="F56" s="43" t="inlineStr">
        <is>
          <t>DF</t>
        </is>
      </c>
      <c r="G56" s="43" t="inlineStr">
        <is>
          <t>Bộ</t>
        </is>
      </c>
      <c r="H56" s="43" t="n"/>
      <c r="I56" s="53" t="n"/>
      <c r="J56" s="147" t="n">
        <v>530000</v>
      </c>
      <c r="K56" s="147" t="n">
        <v>580000</v>
      </c>
      <c r="L56" s="147" t="n">
        <v>630000</v>
      </c>
      <c r="M56" s="53" t="n"/>
      <c r="N56" s="43" t="n"/>
      <c r="O56" s="43" t="n"/>
    </row>
    <row r="57" ht="30" customHeight="1">
      <c r="A57" s="45" t="n">
        <v>54</v>
      </c>
      <c r="B57" s="45" t="inlineStr">
        <is>
          <t>HH070906</t>
        </is>
      </c>
      <c r="C57" s="45" t="inlineStr">
        <is>
          <t>Ron miếng Isuzu 6SD1, thép - DF</t>
        </is>
      </c>
      <c r="D57" s="61" t="inlineStr">
        <is>
          <t>120</t>
        </is>
      </c>
      <c r="E57" s="45" t="inlineStr">
        <is>
          <t>ISUZU</t>
        </is>
      </c>
      <c r="F57" s="45" t="inlineStr">
        <is>
          <t>DF</t>
        </is>
      </c>
      <c r="G57" s="45" t="inlineStr">
        <is>
          <t>Cái</t>
        </is>
      </c>
      <c r="H57" s="45" t="n"/>
      <c r="I57" s="54" t="n"/>
      <c r="J57" s="147" t="n">
        <v>480000</v>
      </c>
      <c r="K57" s="147" t="n">
        <v>550000</v>
      </c>
      <c r="L57" s="147" t="n">
        <v>600000</v>
      </c>
      <c r="M57" s="54" t="n"/>
      <c r="N57" s="45" t="n"/>
      <c r="O57" s="45" t="n"/>
    </row>
    <row r="58" ht="30" customHeight="1">
      <c r="A58" s="43" t="n">
        <v>55</v>
      </c>
      <c r="B58" s="43" t="inlineStr">
        <is>
          <t>HH084267</t>
        </is>
      </c>
      <c r="C58" s="43" t="inlineStr">
        <is>
          <t>Ron miếng Isuzu 6WA1, Thép - DF</t>
        </is>
      </c>
      <c r="D58" s="61" t="n"/>
      <c r="E58" s="43" t="inlineStr">
        <is>
          <t>ISUZU</t>
        </is>
      </c>
      <c r="F58" s="43" t="inlineStr">
        <is>
          <t>DF</t>
        </is>
      </c>
      <c r="G58" s="43" t="inlineStr">
        <is>
          <t>Cái</t>
        </is>
      </c>
      <c r="H58" s="43" t="n"/>
      <c r="I58" s="53" t="n"/>
      <c r="J58" s="147" t="n">
        <v>1050000</v>
      </c>
      <c r="K58" s="147" t="n">
        <v>1100000</v>
      </c>
      <c r="L58" s="147" t="n">
        <v>1200000</v>
      </c>
      <c r="M58" s="53" t="n"/>
      <c r="N58" s="43" t="n"/>
      <c r="O58" s="43" t="n"/>
    </row>
    <row r="59" ht="30" customHeight="1">
      <c r="A59" s="45" t="n">
        <v>56</v>
      </c>
      <c r="B59" s="45" t="inlineStr">
        <is>
          <t>HH076450</t>
        </is>
      </c>
      <c r="C59" s="45" t="inlineStr">
        <is>
          <t>Ron miếng Isuzu 6WG1 (6WF1), Thép Inox - NICE IN</t>
        </is>
      </c>
      <c r="D59" s="61" t="inlineStr">
        <is>
          <t>147</t>
        </is>
      </c>
      <c r="E59" s="45" t="inlineStr">
        <is>
          <t>ISUZU</t>
        </is>
      </c>
      <c r="F59" s="45" t="inlineStr">
        <is>
          <t>NICE IN</t>
        </is>
      </c>
      <c r="G59" s="45" t="inlineStr">
        <is>
          <t>Cái</t>
        </is>
      </c>
      <c r="H59" s="45" t="n"/>
      <c r="I59" s="54" t="n"/>
      <c r="J59" s="147" t="n">
        <v>1200000</v>
      </c>
      <c r="K59" s="147" t="n">
        <v>1300000</v>
      </c>
      <c r="L59" s="147" t="n">
        <v>1400000</v>
      </c>
      <c r="M59" s="54" t="n"/>
      <c r="N59" s="45" t="n"/>
      <c r="O59" s="45" t="n"/>
    </row>
    <row r="60" ht="30" customHeight="1">
      <c r="A60" s="43" t="n">
        <v>57</v>
      </c>
      <c r="B60" s="43" t="inlineStr">
        <is>
          <t>HH081932</t>
        </is>
      </c>
      <c r="C60" s="43" t="inlineStr">
        <is>
          <t>Ron miếng Isuzu DA120, Asb amiang - DF</t>
        </is>
      </c>
      <c r="D60" s="61" t="inlineStr">
        <is>
          <t>100</t>
        </is>
      </c>
      <c r="E60" s="43" t="inlineStr">
        <is>
          <t>ISUZU</t>
        </is>
      </c>
      <c r="F60" s="43" t="inlineStr">
        <is>
          <t>DF</t>
        </is>
      </c>
      <c r="G60" s="43" t="inlineStr">
        <is>
          <t>Cái</t>
        </is>
      </c>
      <c r="H60" s="43" t="n"/>
      <c r="I60" s="53" t="n"/>
      <c r="J60" s="53" t="n"/>
      <c r="K60" s="53" t="n"/>
      <c r="L60" s="53" t="n"/>
      <c r="M60" s="53" t="n"/>
      <c r="N60" s="43" t="n"/>
      <c r="O60" s="43" t="n"/>
    </row>
    <row r="61" ht="30" customHeight="1">
      <c r="A61" s="45" t="n">
        <v>58</v>
      </c>
      <c r="B61" s="45" t="inlineStr">
        <is>
          <t>HH00792</t>
        </is>
      </c>
      <c r="C61" s="45" t="inlineStr">
        <is>
          <t>Ron miếng Isuzu DA120, Thép kẹp amiang - DF</t>
        </is>
      </c>
      <c r="D61" s="61" t="inlineStr">
        <is>
          <t>100</t>
        </is>
      </c>
      <c r="E61" s="45" t="inlineStr">
        <is>
          <t>ISUZU</t>
        </is>
      </c>
      <c r="F61" s="45" t="inlineStr">
        <is>
          <t>DF</t>
        </is>
      </c>
      <c r="G61" s="45" t="inlineStr">
        <is>
          <t>Cái</t>
        </is>
      </c>
      <c r="H61" s="45" t="n"/>
      <c r="I61" s="54" t="n"/>
      <c r="J61" s="147" t="n">
        <v>210000</v>
      </c>
      <c r="K61" s="147" t="n">
        <v>220000</v>
      </c>
      <c r="L61" s="147" t="n">
        <v>240000</v>
      </c>
      <c r="M61" s="54" t="n"/>
      <c r="N61" s="45" t="n"/>
      <c r="O61" s="45" t="n"/>
    </row>
    <row r="62" ht="30" customHeight="1">
      <c r="A62" s="139" t="n"/>
      <c r="B62" s="139" t="n"/>
      <c r="C62" s="75" t="inlineStr">
        <is>
          <t>◆ MAZDA KIA  (6 sản phẩm)</t>
        </is>
      </c>
      <c r="D62" s="61" t="n"/>
      <c r="E62" s="139" t="n"/>
      <c r="F62" s="139" t="n"/>
      <c r="G62" s="139" t="n"/>
      <c r="H62" s="139" t="n"/>
      <c r="I62" s="140" t="n"/>
      <c r="J62" s="140" t="n"/>
      <c r="K62" s="140" t="n"/>
      <c r="L62" s="140" t="n"/>
      <c r="M62" s="140" t="n"/>
      <c r="N62" s="139" t="n"/>
      <c r="O62" s="139" t="n"/>
    </row>
    <row r="63" ht="30" customHeight="1">
      <c r="A63" s="45" t="n">
        <v>59</v>
      </c>
      <c r="B63" s="45" t="inlineStr">
        <is>
          <t>HH078094</t>
        </is>
      </c>
      <c r="C63" s="45" t="inlineStr">
        <is>
          <t>Ron miếng Hino H07D/ Kia D6DA (sợi tổng hợp) - DF</t>
        </is>
      </c>
      <c r="D63" s="61" t="inlineStr">
        <is>
          <t>109/110</t>
        </is>
      </c>
      <c r="E63" s="45" t="inlineStr">
        <is>
          <t>MAZDA KIA</t>
        </is>
      </c>
      <c r="F63" s="45" t="inlineStr">
        <is>
          <t>DF</t>
        </is>
      </c>
      <c r="G63" s="45" t="inlineStr">
        <is>
          <t>Cái</t>
        </is>
      </c>
      <c r="H63" s="45" t="n"/>
      <c r="I63" s="54" t="n"/>
      <c r="J63" s="147" t="n">
        <v>220000</v>
      </c>
      <c r="K63" s="147" t="n">
        <v>240000</v>
      </c>
      <c r="L63" s="147" t="n">
        <v>270000</v>
      </c>
      <c r="M63" s="54" t="n"/>
      <c r="N63" s="45" t="n"/>
      <c r="O63" s="45" t="n"/>
    </row>
    <row r="64" ht="30" customHeight="1">
      <c r="A64" s="43" t="n">
        <v>60</v>
      </c>
      <c r="B64" s="43" t="inlineStr">
        <is>
          <t>HH084265</t>
        </is>
      </c>
      <c r="C64" s="43" t="inlineStr">
        <is>
          <t>Ron miếng Kia J3/ BONGO (direct injection, đời cơ), Thép - DF</t>
        </is>
      </c>
      <c r="D64" s="61" t="n"/>
      <c r="E64" s="43" t="inlineStr">
        <is>
          <t>MAZDA KIA</t>
        </is>
      </c>
      <c r="F64" s="43" t="inlineStr">
        <is>
          <t>DF</t>
        </is>
      </c>
      <c r="G64" s="43" t="inlineStr">
        <is>
          <t>Cái</t>
        </is>
      </c>
      <c r="H64" s="43" t="n"/>
      <c r="I64" s="53" t="n"/>
      <c r="J64" s="147" t="n">
        <v>160000</v>
      </c>
      <c r="K64" s="147" t="n">
        <v>180000</v>
      </c>
      <c r="L64" s="147" t="n">
        <v>200000</v>
      </c>
      <c r="M64" s="53" t="n"/>
      <c r="N64" s="43" t="n"/>
      <c r="O64" s="43" t="n"/>
    </row>
    <row r="65" ht="30" customHeight="1">
      <c r="A65" s="45" t="n">
        <v>61</v>
      </c>
      <c r="B65" s="45" t="inlineStr">
        <is>
          <t>HH074791</t>
        </is>
      </c>
      <c r="C65" s="45" t="inlineStr">
        <is>
          <t>Ron miếng Kia JS, Graphite - DF</t>
        </is>
      </c>
      <c r="D65" s="61" t="n"/>
      <c r="E65" s="45" t="inlineStr">
        <is>
          <t>MAZDA KIA</t>
        </is>
      </c>
      <c r="F65" s="45" t="inlineStr">
        <is>
          <t>DF</t>
        </is>
      </c>
      <c r="G65" s="45" t="inlineStr">
        <is>
          <t>Cái</t>
        </is>
      </c>
      <c r="H65" s="45" t="n"/>
      <c r="I65" s="54" t="n"/>
      <c r="J65" s="147" t="n">
        <v>90000</v>
      </c>
      <c r="K65" s="147" t="n">
        <v>100000</v>
      </c>
      <c r="L65" s="147" t="n">
        <v>110000</v>
      </c>
      <c r="M65" s="54" t="n"/>
      <c r="N65" s="45" t="n"/>
      <c r="O65" s="45" t="n"/>
    </row>
    <row r="66" ht="30" customHeight="1">
      <c r="A66" s="43" t="n">
        <v>62</v>
      </c>
      <c r="B66" s="43" t="inlineStr">
        <is>
          <t>HH084278</t>
        </is>
      </c>
      <c r="C66" s="43" t="inlineStr">
        <is>
          <t>Ron miếng Kia K4100/ E4100 ZB, ASB amiang - DF</t>
        </is>
      </c>
      <c r="D66" s="61" t="inlineStr">
        <is>
          <t>92</t>
        </is>
      </c>
      <c r="E66" s="43" t="inlineStr">
        <is>
          <t>MAZDA KIA</t>
        </is>
      </c>
      <c r="F66" s="43" t="inlineStr">
        <is>
          <t>DF</t>
        </is>
      </c>
      <c r="G66" s="43" t="inlineStr">
        <is>
          <t>Cái</t>
        </is>
      </c>
      <c r="H66" s="43" t="n"/>
      <c r="I66" s="53" t="n"/>
      <c r="J66" s="147" t="n">
        <v>90000</v>
      </c>
      <c r="K66" s="147" t="n">
        <v>100000</v>
      </c>
      <c r="L66" s="147" t="n">
        <v>120000</v>
      </c>
      <c r="M66" s="53" t="n"/>
      <c r="N66" s="43" t="n"/>
      <c r="O66" s="43" t="n"/>
    </row>
    <row r="67" ht="30" customHeight="1">
      <c r="A67" s="45" t="n">
        <v>63</v>
      </c>
      <c r="B67" s="45" t="inlineStr">
        <is>
          <t>HH084266</t>
        </is>
      </c>
      <c r="C67" s="45" t="inlineStr">
        <is>
          <t>Ron miếng Kia KJ/ J3/ Bongo (Electronic injection, đời điện), Thép - DF</t>
        </is>
      </c>
      <c r="D67" s="61" t="n"/>
      <c r="E67" s="45" t="inlineStr">
        <is>
          <t>MAZDA KIA</t>
        </is>
      </c>
      <c r="F67" s="45" t="inlineStr">
        <is>
          <t>DF</t>
        </is>
      </c>
      <c r="G67" s="45" t="inlineStr">
        <is>
          <t>Bộ</t>
        </is>
      </c>
      <c r="H67" s="45" t="n"/>
      <c r="I67" s="54" t="n"/>
      <c r="J67" s="147" t="n">
        <v>160000</v>
      </c>
      <c r="K67" s="147" t="n">
        <v>180000</v>
      </c>
      <c r="L67" s="147" t="n">
        <v>200000</v>
      </c>
      <c r="M67" s="54" t="n"/>
      <c r="N67" s="45" t="n"/>
      <c r="O67" s="45" t="n"/>
    </row>
    <row r="68" ht="30" customHeight="1">
      <c r="A68" s="43" t="n">
        <v>64</v>
      </c>
      <c r="B68" s="43" t="inlineStr">
        <is>
          <t>HH073063</t>
        </is>
      </c>
      <c r="C68" s="43" t="inlineStr">
        <is>
          <t>Ron miếng mazda-S5/Kia25 (XA/T2500) - CGP</t>
        </is>
      </c>
      <c r="D68" s="61" t="inlineStr">
        <is>
          <t>88.9</t>
        </is>
      </c>
      <c r="E68" s="43" t="inlineStr">
        <is>
          <t>MAZDA KIA</t>
        </is>
      </c>
      <c r="F68" s="43" t="inlineStr">
        <is>
          <t>CGP</t>
        </is>
      </c>
      <c r="G68" s="43" t="inlineStr">
        <is>
          <t>Cái</t>
        </is>
      </c>
      <c r="H68" s="43" t="n"/>
      <c r="I68" s="53" t="n"/>
      <c r="J68" s="53" t="n"/>
      <c r="K68" s="53" t="n"/>
      <c r="L68" s="53" t="n"/>
      <c r="M68" s="53" t="n"/>
      <c r="N68" s="43" t="n"/>
      <c r="O68" s="43" t="n"/>
    </row>
    <row r="69" ht="30" customHeight="1">
      <c r="A69" s="139" t="n"/>
      <c r="B69" s="139" t="n"/>
      <c r="C69" s="75" t="inlineStr">
        <is>
          <t>◆ KOMATSU  (18 sản phẩm)</t>
        </is>
      </c>
      <c r="D69" s="61" t="n"/>
      <c r="E69" s="139" t="n"/>
      <c r="F69" s="139" t="n"/>
      <c r="G69" s="139" t="n"/>
      <c r="H69" s="139" t="n"/>
      <c r="I69" s="140" t="n"/>
      <c r="J69" s="140" t="n"/>
      <c r="K69" s="140" t="n"/>
      <c r="L69" s="140" t="n"/>
      <c r="M69" s="140" t="n"/>
      <c r="N69" s="139" t="n"/>
      <c r="O69" s="139" t="n"/>
    </row>
    <row r="70" ht="30" customHeight="1">
      <c r="A70" s="43" t="n">
        <v>65</v>
      </c>
      <c r="B70" s="43" t="inlineStr">
        <is>
          <t>HH00077</t>
        </is>
      </c>
      <c r="C70" s="43" t="inlineStr">
        <is>
          <t>Ron miếng KOMATSU-6D95 thép (S) (6207-K1-3012)</t>
        </is>
      </c>
      <c r="D70" s="61" t="inlineStr">
        <is>
          <t>104</t>
        </is>
      </c>
      <c r="E70" s="43" t="inlineStr">
        <is>
          <t>KOMATSU</t>
        </is>
      </c>
      <c r="F70" s="43" t="n"/>
      <c r="G70" s="43" t="inlineStr">
        <is>
          <t>Cái</t>
        </is>
      </c>
      <c r="H70" s="43" t="n"/>
      <c r="I70" s="53" t="n"/>
      <c r="J70" s="53" t="n"/>
      <c r="K70" s="53" t="n"/>
      <c r="L70" s="53" t="n"/>
      <c r="M70" s="53" t="n"/>
      <c r="N70" s="43" t="n"/>
      <c r="O70" s="43" t="n"/>
    </row>
    <row r="71" ht="30" customHeight="1">
      <c r="A71" s="45" t="n">
        <v>66</v>
      </c>
      <c r="B71" s="45" t="inlineStr">
        <is>
          <t>HH083884</t>
        </is>
      </c>
      <c r="C71" s="45" t="inlineStr">
        <is>
          <t>Ron miếng Komatsu 3D95, Graphite - NICE IN</t>
        </is>
      </c>
      <c r="D71" s="61" t="n"/>
      <c r="E71" s="45" t="inlineStr">
        <is>
          <t>KOMATSU</t>
        </is>
      </c>
      <c r="F71" s="45" t="inlineStr">
        <is>
          <t>NICE IN</t>
        </is>
      </c>
      <c r="G71" s="45" t="inlineStr">
        <is>
          <t>Cái</t>
        </is>
      </c>
      <c r="H71" s="45" t="n"/>
      <c r="I71" s="54" t="n"/>
      <c r="J71" s="147" t="n">
        <v>150000</v>
      </c>
      <c r="K71" s="147" t="n">
        <v>160000</v>
      </c>
      <c r="L71" s="147" t="n">
        <v>170000</v>
      </c>
      <c r="M71" s="54" t="n"/>
      <c r="N71" s="45" t="n"/>
      <c r="O71" s="45" t="n"/>
    </row>
    <row r="72" ht="30" customHeight="1">
      <c r="A72" s="43" t="n">
        <v>67</v>
      </c>
      <c r="B72" s="43" t="inlineStr">
        <is>
          <t>HH077910</t>
        </is>
      </c>
      <c r="C72" s="43" t="inlineStr">
        <is>
          <t>Ron miếng Komatsu 4D102 (S4D102/ 4BT), Metal thép kẹp - NICE IN</t>
        </is>
      </c>
      <c r="D72" s="61" t="inlineStr">
        <is>
          <t>102</t>
        </is>
      </c>
      <c r="E72" s="43" t="inlineStr">
        <is>
          <t>KOMATSU</t>
        </is>
      </c>
      <c r="F72" s="43" t="inlineStr">
        <is>
          <t>NICE IN</t>
        </is>
      </c>
      <c r="G72" s="43" t="inlineStr">
        <is>
          <t>Cái</t>
        </is>
      </c>
      <c r="H72" s="43" t="n"/>
      <c r="I72" s="53" t="n"/>
      <c r="J72" s="147" t="n">
        <v>125000</v>
      </c>
      <c r="K72" s="147" t="n">
        <v>135000</v>
      </c>
      <c r="L72" s="147" t="n">
        <v>150000</v>
      </c>
      <c r="M72" s="53" t="n"/>
      <c r="N72" s="43" t="n"/>
      <c r="O72" s="43" t="n"/>
    </row>
    <row r="73" ht="30" customHeight="1">
      <c r="A73" s="45" t="n">
        <v>68</v>
      </c>
      <c r="B73" s="45" t="inlineStr">
        <is>
          <t>HH076451</t>
        </is>
      </c>
      <c r="C73" s="45" t="inlineStr">
        <is>
          <t>Ron miếng Komatsu 4D105-1/ -3, amiang - MASAKO</t>
        </is>
      </c>
      <c r="D73" s="61" t="inlineStr">
        <is>
          <t>105</t>
        </is>
      </c>
      <c r="E73" s="45" t="inlineStr">
        <is>
          <t>KOMATSU</t>
        </is>
      </c>
      <c r="F73" s="45" t="inlineStr">
        <is>
          <t>MASAKO</t>
        </is>
      </c>
      <c r="G73" s="45" t="inlineStr">
        <is>
          <t>Cái</t>
        </is>
      </c>
      <c r="H73" s="45" t="n"/>
      <c r="I73" s="54" t="n"/>
      <c r="J73" s="147" t="n">
        <v>95000</v>
      </c>
      <c r="K73" s="147" t="n">
        <v>105000</v>
      </c>
      <c r="L73" s="147" t="n">
        <v>120000</v>
      </c>
      <c r="M73" s="54" t="n"/>
      <c r="N73" s="45" t="n"/>
      <c r="O73" s="45" t="n"/>
    </row>
    <row r="74" ht="30" customHeight="1">
      <c r="A74" s="43" t="n">
        <v>69</v>
      </c>
      <c r="B74" s="43" t="inlineStr">
        <is>
          <t>HH079749</t>
        </is>
      </c>
      <c r="C74" s="43" t="inlineStr">
        <is>
          <t>Ron miếng Komatsu 4D105-5 amiang - MASAKO</t>
        </is>
      </c>
      <c r="D74" s="61" t="inlineStr">
        <is>
          <t>105</t>
        </is>
      </c>
      <c r="E74" s="43" t="inlineStr">
        <is>
          <t>KOMATSU</t>
        </is>
      </c>
      <c r="F74" s="43" t="inlineStr">
        <is>
          <t>MASAKO</t>
        </is>
      </c>
      <c r="G74" s="43" t="inlineStr">
        <is>
          <t>Cái</t>
        </is>
      </c>
      <c r="H74" s="43" t="n"/>
      <c r="I74" s="53" t="n"/>
      <c r="J74" s="147" t="n">
        <v>100000</v>
      </c>
      <c r="K74" s="147" t="n">
        <v>110000</v>
      </c>
      <c r="L74" s="147" t="n">
        <v>120000</v>
      </c>
      <c r="M74" s="53" t="n"/>
      <c r="N74" s="43" t="n"/>
      <c r="O74" s="43" t="n"/>
    </row>
    <row r="75" ht="30" customHeight="1">
      <c r="A75" s="45" t="n">
        <v>70</v>
      </c>
      <c r="B75" s="45" t="inlineStr">
        <is>
          <t>HH00783</t>
        </is>
      </c>
      <c r="C75" s="45" t="inlineStr">
        <is>
          <t>Ron miếng Komatsu 4D120, thép - DF</t>
        </is>
      </c>
      <c r="D75" s="61" t="inlineStr">
        <is>
          <t>120</t>
        </is>
      </c>
      <c r="E75" s="45" t="inlineStr">
        <is>
          <t>KOMATSU</t>
        </is>
      </c>
      <c r="F75" s="45" t="inlineStr">
        <is>
          <t>DF</t>
        </is>
      </c>
      <c r="G75" s="45" t="inlineStr">
        <is>
          <t>Cái</t>
        </is>
      </c>
      <c r="H75" s="45" t="n"/>
      <c r="I75" s="54" t="n"/>
      <c r="J75" s="147" t="n">
        <v>220000</v>
      </c>
      <c r="K75" s="147" t="n">
        <v>240000</v>
      </c>
      <c r="L75" s="147" t="n">
        <v>260000</v>
      </c>
      <c r="M75" s="54" t="n"/>
      <c r="N75" s="45" t="n"/>
      <c r="O75" s="45" t="n"/>
    </row>
    <row r="76" ht="30" customHeight="1">
      <c r="A76" s="43" t="n">
        <v>71</v>
      </c>
      <c r="B76" s="43" t="inlineStr">
        <is>
          <t>HH00784</t>
        </is>
      </c>
      <c r="C76" s="43" t="inlineStr">
        <is>
          <t>Ron miếng Komatsu 4D130, thép - DF</t>
        </is>
      </c>
      <c r="D76" s="61" t="inlineStr">
        <is>
          <t>130</t>
        </is>
      </c>
      <c r="E76" s="43" t="inlineStr">
        <is>
          <t>KOMATSU</t>
        </is>
      </c>
      <c r="F76" s="43" t="inlineStr">
        <is>
          <t>DF</t>
        </is>
      </c>
      <c r="G76" s="43" t="inlineStr">
        <is>
          <t>Cái</t>
        </is>
      </c>
      <c r="H76" s="43" t="n"/>
      <c r="I76" s="53" t="n"/>
      <c r="J76" s="147" t="n">
        <v>220000</v>
      </c>
      <c r="K76" s="147" t="n">
        <v>240000</v>
      </c>
      <c r="L76" s="147" t="n">
        <v>260000</v>
      </c>
      <c r="M76" s="53" t="n"/>
      <c r="N76" s="43" t="n"/>
      <c r="O76" s="43" t="n"/>
    </row>
    <row r="77" ht="30" customHeight="1">
      <c r="A77" s="45" t="n">
        <v>72</v>
      </c>
      <c r="B77" s="45" t="inlineStr">
        <is>
          <t>HH076516</t>
        </is>
      </c>
      <c r="C77" s="45" t="inlineStr">
        <is>
          <t>Ron miếng Komatsu 4D92 (xe ủi) - Amiang - DF</t>
        </is>
      </c>
      <c r="D77" s="61" t="inlineStr">
        <is>
          <t>92</t>
        </is>
      </c>
      <c r="E77" s="45" t="inlineStr">
        <is>
          <t>KOMATSU</t>
        </is>
      </c>
      <c r="F77" s="45" t="inlineStr">
        <is>
          <t>DF</t>
        </is>
      </c>
      <c r="G77" s="45" t="inlineStr">
        <is>
          <t>Cái</t>
        </is>
      </c>
      <c r="H77" s="45" t="n"/>
      <c r="I77" s="54" t="n"/>
      <c r="J77" s="147" t="n">
        <v>120000</v>
      </c>
      <c r="K77" s="147" t="n">
        <v>130000</v>
      </c>
      <c r="L77" s="147" t="n">
        <v>150000</v>
      </c>
      <c r="M77" s="54" t="n"/>
      <c r="N77" s="45" t="n"/>
      <c r="O77" s="45" t="n"/>
    </row>
    <row r="78" ht="30" customHeight="1">
      <c r="A78" s="43" t="n">
        <v>73</v>
      </c>
      <c r="B78" s="43" t="inlineStr">
        <is>
          <t>HH077877</t>
        </is>
      </c>
      <c r="C78" s="43" t="inlineStr">
        <is>
          <t>Ron miếng Komatsu 4D95 / S4D95 thép - MASAKO</t>
        </is>
      </c>
      <c r="D78" s="61" t="inlineStr">
        <is>
          <t>95</t>
        </is>
      </c>
      <c r="E78" s="43" t="inlineStr">
        <is>
          <t>KOMATSU</t>
        </is>
      </c>
      <c r="F78" s="43" t="inlineStr">
        <is>
          <t>MASAKO</t>
        </is>
      </c>
      <c r="G78" s="43" t="inlineStr">
        <is>
          <t>Cái</t>
        </is>
      </c>
      <c r="H78" s="43" t="n"/>
      <c r="I78" s="53" t="n"/>
      <c r="J78" s="147" t="n">
        <v>150000</v>
      </c>
      <c r="K78" s="147" t="n">
        <v>160000</v>
      </c>
      <c r="L78" s="147" t="n">
        <v>180000</v>
      </c>
      <c r="M78" s="53" t="n"/>
      <c r="N78" s="43" t="n"/>
      <c r="O78" s="43" t="n"/>
    </row>
    <row r="79" ht="30" customHeight="1">
      <c r="A79" s="45" t="n">
        <v>74</v>
      </c>
      <c r="B79" s="45" t="inlineStr">
        <is>
          <t>HH077912</t>
        </is>
      </c>
      <c r="C79" s="45" t="inlineStr">
        <is>
          <t>Ron miếng Komatsu 4D95/ S4D95 GP - NICE</t>
        </is>
      </c>
      <c r="D79" s="61" t="inlineStr">
        <is>
          <t>95</t>
        </is>
      </c>
      <c r="E79" s="45" t="inlineStr">
        <is>
          <t>KOMATSU</t>
        </is>
      </c>
      <c r="F79" s="45" t="inlineStr">
        <is>
          <t>NICE</t>
        </is>
      </c>
      <c r="G79" s="45" t="inlineStr">
        <is>
          <t>Cái</t>
        </is>
      </c>
      <c r="H79" s="45" t="n"/>
      <c r="I79" s="54" t="n"/>
      <c r="J79" s="147" t="n">
        <v>100000</v>
      </c>
      <c r="K79" s="147" t="n">
        <v>110000</v>
      </c>
      <c r="L79" s="147" t="n">
        <v>130000</v>
      </c>
      <c r="M79" s="54" t="n"/>
      <c r="N79" s="45" t="n"/>
      <c r="O79" s="45" t="n"/>
    </row>
    <row r="80" ht="30" customHeight="1">
      <c r="A80" s="43" t="n">
        <v>75</v>
      </c>
      <c r="B80" s="43" t="inlineStr">
        <is>
          <t>HH080268</t>
        </is>
      </c>
      <c r="C80" s="43" t="inlineStr">
        <is>
          <t>Ron miếng Komatsu 4D95/ S4D95, Thép Inox - Stainless - NICE IN</t>
        </is>
      </c>
      <c r="D80" s="61" t="inlineStr">
        <is>
          <t>95</t>
        </is>
      </c>
      <c r="E80" s="43" t="inlineStr">
        <is>
          <t>KOMATSU</t>
        </is>
      </c>
      <c r="F80" s="43" t="inlineStr">
        <is>
          <t>NICE IN</t>
        </is>
      </c>
      <c r="G80" s="43" t="inlineStr">
        <is>
          <t>Cái</t>
        </is>
      </c>
      <c r="H80" s="43" t="n"/>
      <c r="I80" s="53" t="n"/>
      <c r="J80" s="147" t="n">
        <v>175000</v>
      </c>
      <c r="K80" s="147" t="n">
        <v>190000</v>
      </c>
      <c r="L80" s="147" t="n">
        <v>210000</v>
      </c>
      <c r="M80" s="53" t="n"/>
      <c r="N80" s="43" t="n"/>
      <c r="O80" s="43" t="n"/>
    </row>
    <row r="81" ht="30" customHeight="1">
      <c r="A81" s="45" t="n">
        <v>76</v>
      </c>
      <c r="B81" s="45" t="inlineStr">
        <is>
          <t>HH076562</t>
        </is>
      </c>
      <c r="C81" s="45" t="inlineStr">
        <is>
          <t>Ron miếng Komatsu 6D102 (S6D102/6BT) Metal thép kẹp - NICE IN</t>
        </is>
      </c>
      <c r="D81" s="61" t="inlineStr">
        <is>
          <t>102</t>
        </is>
      </c>
      <c r="E81" s="45" t="inlineStr">
        <is>
          <t>KOMATSU</t>
        </is>
      </c>
      <c r="F81" s="45" t="inlineStr">
        <is>
          <t>NICE IN</t>
        </is>
      </c>
      <c r="G81" s="45" t="inlineStr">
        <is>
          <t>Cái</t>
        </is>
      </c>
      <c r="H81" s="45" t="n"/>
      <c r="I81" s="54" t="n"/>
      <c r="J81" s="147" t="n">
        <v>140000</v>
      </c>
      <c r="K81" s="147" t="n">
        <v>160000</v>
      </c>
      <c r="L81" s="147" t="n">
        <v>180000</v>
      </c>
      <c r="M81" s="54" t="n"/>
      <c r="N81" s="45" t="n"/>
      <c r="O81" s="45" t="n"/>
    </row>
    <row r="82" ht="30" customHeight="1">
      <c r="A82" s="43" t="n">
        <v>77</v>
      </c>
      <c r="B82" s="43" t="inlineStr">
        <is>
          <t>HH078254</t>
        </is>
      </c>
      <c r="C82" s="43" t="inlineStr">
        <is>
          <t>Ron miếng Komatsu 6D105/S6D105, Amiang (có kiềng sơ mi) - NICE IN</t>
        </is>
      </c>
      <c r="D82" s="61" t="inlineStr">
        <is>
          <t>105</t>
        </is>
      </c>
      <c r="E82" s="43" t="inlineStr">
        <is>
          <t>KOMATSU</t>
        </is>
      </c>
      <c r="F82" s="43" t="inlineStr">
        <is>
          <t>NICE IN</t>
        </is>
      </c>
      <c r="G82" s="43" t="inlineStr">
        <is>
          <t>Cái</t>
        </is>
      </c>
      <c r="H82" s="43" t="n"/>
      <c r="I82" s="53" t="n"/>
      <c r="J82" s="147" t="n">
        <v>215000</v>
      </c>
      <c r="K82" s="147" t="n">
        <v>230000</v>
      </c>
      <c r="L82" s="147" t="n">
        <v>250000</v>
      </c>
      <c r="M82" s="53" t="n"/>
      <c r="N82" s="43" t="n"/>
      <c r="O82" s="43" t="n"/>
    </row>
    <row r="83" ht="30" customHeight="1">
      <c r="A83" s="45" t="n">
        <v>78</v>
      </c>
      <c r="B83" s="45" t="inlineStr">
        <is>
          <t>HH078569</t>
        </is>
      </c>
      <c r="C83" s="45" t="inlineStr">
        <is>
          <t>Ron miếng Komatsu 6D125-N (S6D125) Thép, 16 lỗ - NICE IN</t>
        </is>
      </c>
      <c r="D83" s="61" t="inlineStr">
        <is>
          <t>125</t>
        </is>
      </c>
      <c r="E83" s="45" t="inlineStr">
        <is>
          <t>KOMATSU</t>
        </is>
      </c>
      <c r="F83" s="45" t="inlineStr">
        <is>
          <t>NICE IN</t>
        </is>
      </c>
      <c r="G83" s="45" t="inlineStr">
        <is>
          <t>Bộ 6c</t>
        </is>
      </c>
      <c r="H83" s="45" t="n"/>
      <c r="I83" s="54" t="n"/>
      <c r="J83" s="147" t="n">
        <v>500000</v>
      </c>
      <c r="K83" s="147" t="n">
        <v>550000</v>
      </c>
      <c r="L83" s="147" t="n">
        <v>600000</v>
      </c>
      <c r="M83" s="54" t="n"/>
      <c r="N83" s="45" t="n"/>
      <c r="O83" s="45" t="n"/>
    </row>
    <row r="84" ht="30" customHeight="1">
      <c r="A84" s="43" t="n">
        <v>79</v>
      </c>
      <c r="B84" s="43" t="inlineStr">
        <is>
          <t>HH079298</t>
        </is>
      </c>
      <c r="C84" s="43" t="inlineStr">
        <is>
          <t>Ron miếng Komatsu 6D125-O (S6D125) Thép, 15 lỗ - NICE IN</t>
        </is>
      </c>
      <c r="D84" s="61" t="inlineStr">
        <is>
          <t>125</t>
        </is>
      </c>
      <c r="E84" s="43" t="inlineStr">
        <is>
          <t>KOMATSU</t>
        </is>
      </c>
      <c r="F84" s="43" t="inlineStr">
        <is>
          <t>NICE IN</t>
        </is>
      </c>
      <c r="G84" s="43" t="inlineStr">
        <is>
          <t>Bộ 6 cái</t>
        </is>
      </c>
      <c r="H84" s="43" t="n"/>
      <c r="I84" s="53" t="n"/>
      <c r="J84" s="147" t="n">
        <v>500000</v>
      </c>
      <c r="K84" s="147" t="n">
        <v>550000</v>
      </c>
      <c r="L84" s="147" t="n">
        <v>600000</v>
      </c>
      <c r="M84" s="53" t="n"/>
      <c r="N84" s="43" t="n"/>
      <c r="O84" s="43" t="n"/>
    </row>
    <row r="85" ht="30" customHeight="1">
      <c r="A85" s="45" t="n">
        <v>80</v>
      </c>
      <c r="B85" s="45" t="inlineStr">
        <is>
          <t>HH00775</t>
        </is>
      </c>
      <c r="C85" s="45" t="inlineStr">
        <is>
          <t>Ron miếng Komatsu S6D102/ 6D102/ 6BT, metal thép kẹp - DF</t>
        </is>
      </c>
      <c r="D85" s="61" t="inlineStr">
        <is>
          <t>102</t>
        </is>
      </c>
      <c r="E85" s="45" t="inlineStr">
        <is>
          <t>KOMATSU</t>
        </is>
      </c>
      <c r="F85" s="45" t="inlineStr">
        <is>
          <t>DF</t>
        </is>
      </c>
      <c r="G85" s="45" t="inlineStr">
        <is>
          <t>Cái</t>
        </is>
      </c>
      <c r="H85" s="45" t="n"/>
      <c r="I85" s="54" t="n"/>
      <c r="J85" s="147" t="n">
        <v>220000</v>
      </c>
      <c r="K85" s="147" t="n">
        <v>240000</v>
      </c>
      <c r="L85" s="147" t="n">
        <v>260000</v>
      </c>
      <c r="M85" s="54" t="n"/>
      <c r="N85" s="45" t="n"/>
      <c r="O85" s="45" t="n"/>
    </row>
    <row r="86" ht="30" customHeight="1">
      <c r="A86" s="43" t="n">
        <v>81</v>
      </c>
      <c r="B86" s="43" t="inlineStr">
        <is>
          <t>HH071826</t>
        </is>
      </c>
      <c r="C86" s="43" t="inlineStr">
        <is>
          <t>Ron miếng Komatsu S6D110 (6D110) - Thép - DF</t>
        </is>
      </c>
      <c r="D86" s="61" t="inlineStr">
        <is>
          <t>110</t>
        </is>
      </c>
      <c r="E86" s="43" t="inlineStr">
        <is>
          <t>KOMATSU</t>
        </is>
      </c>
      <c r="F86" s="43" t="inlineStr">
        <is>
          <t>DF</t>
        </is>
      </c>
      <c r="G86" s="43" t="inlineStr">
        <is>
          <t>Cái</t>
        </is>
      </c>
      <c r="H86" s="43" t="n"/>
      <c r="I86" s="53" t="n"/>
      <c r="J86" s="147" t="n">
        <v>530000</v>
      </c>
      <c r="K86" s="147" t="n">
        <v>570000</v>
      </c>
      <c r="L86" s="147" t="n">
        <v>620000</v>
      </c>
      <c r="M86" s="53" t="n"/>
      <c r="N86" s="43" t="n"/>
      <c r="O86" s="43" t="n"/>
    </row>
    <row r="87" ht="30" customHeight="1">
      <c r="A87" s="45" t="n">
        <v>82</v>
      </c>
      <c r="B87" s="45" t="inlineStr">
        <is>
          <t>HH072750</t>
        </is>
      </c>
      <c r="C87" s="45" t="inlineStr">
        <is>
          <t>Ron miếng Komatsu S6D140 / 6D140, Steel thép - DF</t>
        </is>
      </c>
      <c r="D87" s="61" t="inlineStr">
        <is>
          <t>140</t>
        </is>
      </c>
      <c r="E87" s="45" t="inlineStr">
        <is>
          <t>KOMATSU</t>
        </is>
      </c>
      <c r="F87" s="45" t="inlineStr">
        <is>
          <t>DF</t>
        </is>
      </c>
      <c r="G87" s="45" t="inlineStr">
        <is>
          <t>Bộ 6c</t>
        </is>
      </c>
      <c r="H87" s="45" t="n"/>
      <c r="I87" s="54" t="n"/>
      <c r="J87" s="147" t="n">
        <v>900000</v>
      </c>
      <c r="K87" s="147" t="n">
        <v>1000000</v>
      </c>
      <c r="L87" s="147" t="n">
        <v>1100000</v>
      </c>
      <c r="M87" s="54" t="n"/>
      <c r="N87" s="45" t="n"/>
      <c r="O87" s="45" t="n"/>
    </row>
    <row r="88" ht="30" customHeight="1">
      <c r="A88" s="139" t="n"/>
      <c r="B88" s="139" t="n"/>
      <c r="C88" s="75" t="inlineStr">
        <is>
          <t>◆ MITSUBISHI  (41 sản phẩm)</t>
        </is>
      </c>
      <c r="D88" s="61" t="n"/>
      <c r="E88" s="139" t="n"/>
      <c r="F88" s="139" t="n"/>
      <c r="G88" s="139" t="n"/>
      <c r="H88" s="139" t="n"/>
      <c r="I88" s="140" t="n"/>
      <c r="J88" s="140" t="n"/>
      <c r="K88" s="140" t="n"/>
      <c r="L88" s="140" t="n"/>
      <c r="M88" s="140" t="n"/>
      <c r="N88" s="139" t="n"/>
      <c r="O88" s="139" t="n"/>
    </row>
    <row r="89" ht="30" customHeight="1">
      <c r="A89" s="45" t="n">
        <v>83</v>
      </c>
      <c r="B89" s="45" t="inlineStr">
        <is>
          <t>HH080428</t>
        </is>
      </c>
      <c r="C89" s="45" t="inlineStr">
        <is>
          <t>Ron miếng 4D56 - 16V (Mitsu L200/ Triton) Thép - MASAKO</t>
        </is>
      </c>
      <c r="D89" s="61" t="inlineStr">
        <is>
          <t>98</t>
        </is>
      </c>
      <c r="E89" s="45" t="inlineStr">
        <is>
          <t>MITSUBISHI</t>
        </is>
      </c>
      <c r="F89" s="45" t="inlineStr">
        <is>
          <t>MASAKO</t>
        </is>
      </c>
      <c r="G89" s="45" t="inlineStr">
        <is>
          <t>Cái</t>
        </is>
      </c>
      <c r="H89" s="45" t="n"/>
      <c r="I89" s="54" t="n"/>
      <c r="J89" s="147" t="n">
        <v>110000</v>
      </c>
      <c r="K89" s="147" t="n">
        <v>120000</v>
      </c>
      <c r="L89" s="147" t="n">
        <v>130000</v>
      </c>
      <c r="M89" s="54" t="n"/>
      <c r="N89" s="45" t="n"/>
      <c r="O89" s="45" t="n"/>
    </row>
    <row r="90" ht="30" customHeight="1">
      <c r="A90" s="43" t="n">
        <v>84</v>
      </c>
      <c r="B90" s="43" t="inlineStr">
        <is>
          <t>HH077326</t>
        </is>
      </c>
      <c r="C90" s="43" t="inlineStr">
        <is>
          <t>Ron miếng Mitsu 4D31, Thép Inox (4D30/D4AL) - NICE IN</t>
        </is>
      </c>
      <c r="D90" s="61" t="inlineStr">
        <is>
          <t>100</t>
        </is>
      </c>
      <c r="E90" s="43" t="inlineStr">
        <is>
          <t>MITSUBISHI</t>
        </is>
      </c>
      <c r="F90" s="43" t="inlineStr">
        <is>
          <t>NICE IN</t>
        </is>
      </c>
      <c r="G90" s="43" t="inlineStr">
        <is>
          <t>Cái</t>
        </is>
      </c>
      <c r="H90" s="43" t="n"/>
      <c r="I90" s="53" t="n"/>
      <c r="J90" s="147" t="n">
        <v>170000</v>
      </c>
      <c r="K90" s="147" t="n">
        <v>185000</v>
      </c>
      <c r="L90" s="147" t="n">
        <v>200000</v>
      </c>
      <c r="M90" s="53" t="n"/>
      <c r="N90" s="43" t="n"/>
      <c r="O90" s="43" t="n"/>
    </row>
    <row r="91" ht="30" customHeight="1">
      <c r="A91" s="45" t="n">
        <v>85</v>
      </c>
      <c r="B91" s="45" t="inlineStr">
        <is>
          <t>HH076258</t>
        </is>
      </c>
      <c r="C91" s="45" t="inlineStr">
        <is>
          <t>Ron miếng Mitsu 4D32, Thép, D4AF/K1 - MASAKO</t>
        </is>
      </c>
      <c r="D91" s="61" t="inlineStr">
        <is>
          <t>104</t>
        </is>
      </c>
      <c r="E91" s="45" t="inlineStr">
        <is>
          <t>MITSUBISHI</t>
        </is>
      </c>
      <c r="F91" s="45" t="inlineStr">
        <is>
          <t>MASAKO</t>
        </is>
      </c>
      <c r="G91" s="45" t="inlineStr">
        <is>
          <t>Cái</t>
        </is>
      </c>
      <c r="H91" s="45" t="n"/>
      <c r="I91" s="54" t="n"/>
      <c r="J91" s="147" t="n">
        <v>110000</v>
      </c>
      <c r="K91" s="147" t="n">
        <v>130000</v>
      </c>
      <c r="L91" s="147" t="n">
        <v>150000</v>
      </c>
      <c r="M91" s="54" t="n"/>
      <c r="N91" s="45" t="n"/>
      <c r="O91" s="45" t="n"/>
    </row>
    <row r="92" ht="30" customHeight="1">
      <c r="A92" s="43" t="n">
        <v>86</v>
      </c>
      <c r="B92" s="43" t="inlineStr">
        <is>
          <t>HH076257</t>
        </is>
      </c>
      <c r="C92" s="43" t="inlineStr">
        <is>
          <t>Ron miếng Mitsu 4D34 Thép - MASAKO</t>
        </is>
      </c>
      <c r="D92" s="61" t="inlineStr">
        <is>
          <t>104</t>
        </is>
      </c>
      <c r="E92" s="43" t="inlineStr">
        <is>
          <t>MITSUBISHI</t>
        </is>
      </c>
      <c r="F92" s="43" t="inlineStr">
        <is>
          <t>MASAKO</t>
        </is>
      </c>
      <c r="G92" s="43" t="inlineStr">
        <is>
          <t>Cái</t>
        </is>
      </c>
      <c r="H92" s="43" t="n"/>
      <c r="I92" s="53" t="n"/>
      <c r="J92" s="147" t="n">
        <v>120000</v>
      </c>
      <c r="K92" s="147" t="n">
        <v>130000</v>
      </c>
      <c r="L92" s="147" t="n">
        <v>150000</v>
      </c>
      <c r="M92" s="53" t="n"/>
      <c r="N92" s="43" t="n"/>
      <c r="O92" s="43" t="n"/>
    </row>
    <row r="93" ht="30" customHeight="1">
      <c r="A93" s="45" t="n">
        <v>87</v>
      </c>
      <c r="B93" s="45" t="inlineStr">
        <is>
          <t>HH077911</t>
        </is>
      </c>
      <c r="C93" s="45" t="inlineStr">
        <is>
          <t>Ron miếng Mitsu 4D34, Thép Inox - NICE IN</t>
        </is>
      </c>
      <c r="D93" s="61" t="inlineStr">
        <is>
          <t>104</t>
        </is>
      </c>
      <c r="E93" s="45" t="inlineStr">
        <is>
          <t>MITSUBISHI</t>
        </is>
      </c>
      <c r="F93" s="45" t="inlineStr">
        <is>
          <t>NICE IN</t>
        </is>
      </c>
      <c r="G93" s="45" t="inlineStr">
        <is>
          <t>Cái</t>
        </is>
      </c>
      <c r="H93" s="45" t="n"/>
      <c r="I93" s="54" t="n"/>
      <c r="J93" s="147" t="n">
        <v>160000</v>
      </c>
      <c r="K93" s="147" t="n">
        <v>170000</v>
      </c>
      <c r="L93" s="147" t="n">
        <v>180000</v>
      </c>
      <c r="M93" s="54" t="n"/>
      <c r="N93" s="45" t="n"/>
      <c r="O93" s="45" t="n"/>
    </row>
    <row r="94" ht="30" customHeight="1">
      <c r="A94" s="43" t="n">
        <v>88</v>
      </c>
      <c r="B94" s="43" t="inlineStr">
        <is>
          <t>HH084260</t>
        </is>
      </c>
      <c r="C94" s="43" t="inlineStr">
        <is>
          <t>Ron miếng Mitsu 4D35, Thép - DF</t>
        </is>
      </c>
      <c r="D94" s="61" t="inlineStr">
        <is>
          <t>110</t>
        </is>
      </c>
      <c r="E94" s="43" t="inlineStr">
        <is>
          <t>MITSUBISHI</t>
        </is>
      </c>
      <c r="F94" s="43" t="inlineStr">
        <is>
          <t>DF</t>
        </is>
      </c>
      <c r="G94" s="43" t="inlineStr">
        <is>
          <t>Cái</t>
        </is>
      </c>
      <c r="H94" s="43" t="n"/>
      <c r="I94" s="53" t="n"/>
      <c r="J94" s="147" t="n">
        <v>160000</v>
      </c>
      <c r="K94" s="147" t="n">
        <v>170000</v>
      </c>
      <c r="L94" s="147" t="n">
        <v>200000</v>
      </c>
      <c r="M94" s="53" t="n"/>
      <c r="N94" s="43" t="n"/>
      <c r="O94" s="43" t="n"/>
    </row>
    <row r="95" ht="30" customHeight="1">
      <c r="A95" s="45" t="n">
        <v>89</v>
      </c>
      <c r="B95" s="45" t="inlineStr">
        <is>
          <t>HH076283</t>
        </is>
      </c>
      <c r="C95" s="45" t="inlineStr">
        <is>
          <t>Ron miếng Mitsu 4D55/4D56, graphite - NICE IN</t>
        </is>
      </c>
      <c r="D95" s="61" t="inlineStr">
        <is>
          <t>91.1</t>
        </is>
      </c>
      <c r="E95" s="45" t="inlineStr">
        <is>
          <t>MITSUBISHI</t>
        </is>
      </c>
      <c r="F95" s="45" t="inlineStr">
        <is>
          <t>NICE IN</t>
        </is>
      </c>
      <c r="G95" s="45" t="inlineStr">
        <is>
          <t>Cái</t>
        </is>
      </c>
      <c r="H95" s="45" t="n"/>
      <c r="I95" s="54" t="n"/>
      <c r="J95" s="147" t="n">
        <v>75000</v>
      </c>
      <c r="K95" s="147" t="n">
        <v>90000</v>
      </c>
      <c r="L95" s="147" t="n">
        <v>100000</v>
      </c>
      <c r="M95" s="54" t="n"/>
      <c r="N95" s="45" t="n"/>
      <c r="O95" s="45" t="n"/>
    </row>
    <row r="96" ht="30" customHeight="1">
      <c r="A96" s="43" t="n">
        <v>90</v>
      </c>
      <c r="B96" s="43" t="inlineStr">
        <is>
          <t>HH084261</t>
        </is>
      </c>
      <c r="C96" s="43" t="inlineStr">
        <is>
          <t>Ron miếng Mitsu 4DQ3, Metal thép kẹp - DF</t>
        </is>
      </c>
      <c r="D96" s="61" t="n"/>
      <c r="E96" s="43" t="inlineStr">
        <is>
          <t>MITSUBISHI</t>
        </is>
      </c>
      <c r="F96" s="43" t="inlineStr">
        <is>
          <t>DF</t>
        </is>
      </c>
      <c r="G96" s="43" t="inlineStr">
        <is>
          <t>Cái</t>
        </is>
      </c>
      <c r="H96" s="43" t="n"/>
      <c r="I96" s="53" t="n"/>
      <c r="J96" s="147" t="n">
        <v>150000</v>
      </c>
      <c r="K96" s="147" t="n">
        <v>160000</v>
      </c>
      <c r="L96" s="147" t="n">
        <v>180000</v>
      </c>
      <c r="M96" s="53" t="n"/>
      <c r="N96" s="43" t="n"/>
      <c r="O96" s="43" t="n"/>
    </row>
    <row r="97" ht="30" customHeight="1">
      <c r="A97" s="45" t="n">
        <v>91</v>
      </c>
      <c r="B97" s="45" t="inlineStr">
        <is>
          <t>HH076454</t>
        </is>
      </c>
      <c r="C97" s="45" t="inlineStr">
        <is>
          <t>Ron miếng Mitsu 4M40 Amiang - MASAKO</t>
        </is>
      </c>
      <c r="D97" s="61" t="inlineStr">
        <is>
          <t>95</t>
        </is>
      </c>
      <c r="E97" s="45" t="inlineStr">
        <is>
          <t>MITSUBISHI</t>
        </is>
      </c>
      <c r="F97" s="45" t="inlineStr">
        <is>
          <t>MASAKO</t>
        </is>
      </c>
      <c r="G97" s="45" t="inlineStr">
        <is>
          <t>Cái</t>
        </is>
      </c>
      <c r="H97" s="45" t="n"/>
      <c r="I97" s="54" t="n"/>
      <c r="J97" s="147" t="n">
        <v>90000</v>
      </c>
      <c r="K97" s="147" t="n">
        <v>100000</v>
      </c>
      <c r="L97" s="147" t="n">
        <v>120000</v>
      </c>
      <c r="M97" s="54" t="n"/>
      <c r="N97" s="45" t="n"/>
      <c r="O97" s="45" t="n"/>
    </row>
    <row r="98" ht="30" customHeight="1">
      <c r="A98" s="43" t="n">
        <v>92</v>
      </c>
      <c r="B98" s="43" t="inlineStr">
        <is>
          <t>HH083338</t>
        </is>
      </c>
      <c r="C98" s="43" t="inlineStr">
        <is>
          <t>Ron miếng Mitsu 4M40 Amiang - NICE IN</t>
        </is>
      </c>
      <c r="D98" s="61" t="inlineStr">
        <is>
          <t>95</t>
        </is>
      </c>
      <c r="E98" s="43" t="inlineStr">
        <is>
          <t>MITSUBISHI</t>
        </is>
      </c>
      <c r="F98" s="43" t="inlineStr">
        <is>
          <t>NICE IN</t>
        </is>
      </c>
      <c r="G98" s="43" t="inlineStr">
        <is>
          <t>Cái</t>
        </is>
      </c>
      <c r="H98" s="43" t="n"/>
      <c r="I98" s="53" t="n"/>
      <c r="J98" s="147" t="n">
        <v>100000</v>
      </c>
      <c r="K98" s="147" t="n">
        <v>110000</v>
      </c>
      <c r="L98" s="147" t="n">
        <v>130000</v>
      </c>
      <c r="M98" s="53" t="n"/>
      <c r="N98" s="43" t="n"/>
      <c r="O98" s="43" t="n"/>
    </row>
    <row r="99" ht="30" customHeight="1">
      <c r="A99" s="45" t="n">
        <v>93</v>
      </c>
      <c r="B99" s="45" t="inlineStr">
        <is>
          <t>HH081776</t>
        </is>
      </c>
      <c r="C99" s="45" t="inlineStr">
        <is>
          <t>Ron miếng Mitsu 4M40-T, Thép - MASAKO</t>
        </is>
      </c>
      <c r="D99" s="61" t="inlineStr">
        <is>
          <t>95</t>
        </is>
      </c>
      <c r="E99" s="45" t="inlineStr">
        <is>
          <t>MITSUBISHI</t>
        </is>
      </c>
      <c r="F99" s="45" t="inlineStr">
        <is>
          <t>MASAKO</t>
        </is>
      </c>
      <c r="G99" s="45" t="inlineStr">
        <is>
          <t>Cái</t>
        </is>
      </c>
      <c r="H99" s="45" t="n"/>
      <c r="I99" s="54" t="n"/>
      <c r="J99" s="147" t="n">
        <v>160000</v>
      </c>
      <c r="K99" s="147" t="n">
        <v>170000</v>
      </c>
      <c r="L99" s="147" t="n">
        <v>180000</v>
      </c>
      <c r="M99" s="54" t="n"/>
      <c r="N99" s="45" t="n"/>
      <c r="O99" s="45" t="n"/>
    </row>
    <row r="100" ht="30" customHeight="1">
      <c r="A100" s="43" t="n">
        <v>94</v>
      </c>
      <c r="B100" s="43" t="inlineStr">
        <is>
          <t>HH078261</t>
        </is>
      </c>
      <c r="C100" s="43" t="inlineStr">
        <is>
          <t>Ron miếng Mitsu 6D14, ASB amiang - NICE IN</t>
        </is>
      </c>
      <c r="D100" s="61" t="n"/>
      <c r="E100" s="43" t="inlineStr">
        <is>
          <t>MITSUBISHI</t>
        </is>
      </c>
      <c r="F100" s="43" t="inlineStr">
        <is>
          <t>NICE IN</t>
        </is>
      </c>
      <c r="G100" s="43" t="inlineStr">
        <is>
          <t>Cái</t>
        </is>
      </c>
      <c r="H100" s="43" t="n"/>
      <c r="I100" s="53" t="n"/>
      <c r="J100" s="147" t="n">
        <v>160000</v>
      </c>
      <c r="K100" s="147" t="n">
        <v>175000</v>
      </c>
      <c r="L100" s="147" t="n">
        <v>200000</v>
      </c>
      <c r="M100" s="53" t="n"/>
      <c r="N100" s="43" t="n"/>
      <c r="O100" s="43" t="n"/>
    </row>
    <row r="101" ht="30" customHeight="1">
      <c r="A101" s="45" t="n">
        <v>95</v>
      </c>
      <c r="B101" s="45" t="inlineStr">
        <is>
          <t>HH080609</t>
        </is>
      </c>
      <c r="C101" s="45" t="inlineStr">
        <is>
          <t>Ron miếng Mitsu 6D16-2AT, Amiang (lỗ nước trên vuông)- NICE IN, 170/80.200</t>
        </is>
      </c>
      <c r="D101" s="61" t="n"/>
      <c r="E101" s="45" t="inlineStr">
        <is>
          <t>MITSUBISHI</t>
        </is>
      </c>
      <c r="F101" s="45" t="n"/>
      <c r="G101" s="45" t="inlineStr">
        <is>
          <t>Cái</t>
        </is>
      </c>
      <c r="H101" s="45" t="n"/>
      <c r="I101" s="54" t="n"/>
      <c r="J101" s="147" t="n">
        <v>170000</v>
      </c>
      <c r="K101" s="147" t="n">
        <v>180000</v>
      </c>
      <c r="L101" s="147" t="n">
        <v>200000</v>
      </c>
      <c r="M101" s="54" t="n"/>
      <c r="N101" s="45" t="n"/>
      <c r="O101" s="45" t="n"/>
    </row>
    <row r="102" ht="30" customHeight="1">
      <c r="A102" s="43" t="n">
        <v>96</v>
      </c>
      <c r="B102" s="43" t="inlineStr">
        <is>
          <t>HH077329</t>
        </is>
      </c>
      <c r="C102" s="43" t="inlineStr">
        <is>
          <t>Ron miếng Mitsu 6D16T  amiang - NICE IN</t>
        </is>
      </c>
      <c r="D102" s="61" t="inlineStr">
        <is>
          <t>118</t>
        </is>
      </c>
      <c r="E102" s="43" t="inlineStr">
        <is>
          <t>MITSUBISHI</t>
        </is>
      </c>
      <c r="F102" s="43" t="inlineStr">
        <is>
          <t>NICE IN</t>
        </is>
      </c>
      <c r="G102" s="43" t="inlineStr">
        <is>
          <t>Cái</t>
        </is>
      </c>
      <c r="H102" s="43" t="n"/>
      <c r="I102" s="53" t="n"/>
      <c r="J102" s="147" t="n">
        <v>160000</v>
      </c>
      <c r="K102" s="147" t="n">
        <v>180000</v>
      </c>
      <c r="L102" s="147" t="n">
        <v>200000</v>
      </c>
      <c r="M102" s="53" t="n"/>
      <c r="N102" s="43" t="n"/>
      <c r="O102" s="43" t="n"/>
    </row>
    <row r="103" ht="30" customHeight="1">
      <c r="A103" s="45" t="n">
        <v>97</v>
      </c>
      <c r="B103" s="45" t="inlineStr">
        <is>
          <t>HH082736</t>
        </is>
      </c>
      <c r="C103" s="45" t="inlineStr">
        <is>
          <t>Ron miếng Mitsu 6D22-T/6D24 (có 5 seal nước) Thép - MASAKO</t>
        </is>
      </c>
      <c r="D103" s="61" t="n"/>
      <c r="E103" s="45" t="inlineStr">
        <is>
          <t>MITSUBISHI</t>
        </is>
      </c>
      <c r="F103" s="45" t="inlineStr">
        <is>
          <t>MASAKO</t>
        </is>
      </c>
      <c r="G103" s="45" t="inlineStr">
        <is>
          <t>Bộ 6c</t>
        </is>
      </c>
      <c r="H103" s="45" t="n"/>
      <c r="I103" s="54" t="n"/>
      <c r="J103" s="147" t="n">
        <v>580000</v>
      </c>
      <c r="K103" s="147" t="n">
        <v>610000</v>
      </c>
      <c r="L103" s="147" t="n">
        <v>650000</v>
      </c>
      <c r="M103" s="54" t="n"/>
      <c r="N103" s="45" t="n"/>
      <c r="O103" s="45" t="n"/>
    </row>
    <row r="104" ht="30" customHeight="1">
      <c r="A104" s="43" t="n">
        <v>98</v>
      </c>
      <c r="B104" s="43" t="inlineStr">
        <is>
          <t>HH082331</t>
        </is>
      </c>
      <c r="C104" s="43" t="inlineStr">
        <is>
          <t>Ron miếng Mitsu 6D22T/6D24 Thép (Inox, có 5 sin)  - NICE IN</t>
        </is>
      </c>
      <c r="D104" s="61" t="n"/>
      <c r="E104" s="43" t="inlineStr">
        <is>
          <t>MITSUBISHI</t>
        </is>
      </c>
      <c r="F104" s="43" t="inlineStr">
        <is>
          <t>NICE IN</t>
        </is>
      </c>
      <c r="G104" s="43" t="inlineStr">
        <is>
          <t>Bộ</t>
        </is>
      </c>
      <c r="H104" s="43" t="n"/>
      <c r="I104" s="53" t="n"/>
      <c r="J104" s="147" t="n">
        <v>700000</v>
      </c>
      <c r="K104" s="147" t="n">
        <v>740000</v>
      </c>
      <c r="L104" s="147" t="n">
        <v>800000</v>
      </c>
      <c r="M104" s="53" t="n"/>
      <c r="N104" s="43" t="n"/>
      <c r="O104" s="43" t="n"/>
    </row>
    <row r="105" ht="30" customHeight="1">
      <c r="A105" s="45" t="n">
        <v>99</v>
      </c>
      <c r="B105" s="45" t="inlineStr">
        <is>
          <t>HH077915</t>
        </is>
      </c>
      <c r="C105" s="45" t="inlineStr">
        <is>
          <t>Ron miếng Mitsu 6D34, Thép Inox - NICE IN</t>
        </is>
      </c>
      <c r="D105" s="61" t="n"/>
      <c r="E105" s="45" t="inlineStr">
        <is>
          <t>MITSUBISHI</t>
        </is>
      </c>
      <c r="F105" s="45" t="inlineStr">
        <is>
          <t>NICE IN</t>
        </is>
      </c>
      <c r="G105" s="45" t="inlineStr">
        <is>
          <t>Cái</t>
        </is>
      </c>
      <c r="H105" s="45" t="n"/>
      <c r="I105" s="54" t="n"/>
      <c r="J105" s="147" t="n">
        <v>270000</v>
      </c>
      <c r="K105" s="147" t="n">
        <v>290000</v>
      </c>
      <c r="L105" s="147" t="n">
        <v>310000</v>
      </c>
      <c r="M105" s="54" t="n"/>
      <c r="N105" s="45" t="n"/>
      <c r="O105" s="45" t="n"/>
    </row>
    <row r="106" ht="30" customHeight="1">
      <c r="A106" s="43" t="n">
        <v>100</v>
      </c>
      <c r="B106" s="43" t="inlineStr">
        <is>
          <t>HH077881</t>
        </is>
      </c>
      <c r="C106" s="43" t="inlineStr">
        <is>
          <t>Ron miếng Mitsu 6DB10 Amiang - NICE IN (220/40/60)</t>
        </is>
      </c>
      <c r="D106" s="61" t="n"/>
      <c r="E106" s="43" t="inlineStr">
        <is>
          <t>MITSUBISHI</t>
        </is>
      </c>
      <c r="F106" s="43" t="inlineStr">
        <is>
          <t>NICE IN (220/40/60)</t>
        </is>
      </c>
      <c r="G106" s="43" t="inlineStr">
        <is>
          <t>Bộ</t>
        </is>
      </c>
      <c r="H106" s="43" t="n"/>
      <c r="I106" s="53" t="n"/>
      <c r="J106" s="147" t="n">
        <v>220000</v>
      </c>
      <c r="K106" s="147" t="n">
        <v>240000</v>
      </c>
      <c r="L106" s="147" t="n">
        <v>260000</v>
      </c>
      <c r="M106" s="53" t="n"/>
      <c r="N106" s="43" t="n"/>
      <c r="O106" s="43" t="n"/>
    </row>
    <row r="107" ht="30" customHeight="1">
      <c r="A107" s="45" t="n">
        <v>101</v>
      </c>
      <c r="B107" s="45" t="inlineStr">
        <is>
          <t>HH084274</t>
        </is>
      </c>
      <c r="C107" s="45" t="inlineStr">
        <is>
          <t>Ron miếng Mitsu 6DS7, ASB Amiang - DF</t>
        </is>
      </c>
      <c r="D107" s="61" t="inlineStr">
        <is>
          <t>98</t>
        </is>
      </c>
      <c r="E107" s="45" t="inlineStr">
        <is>
          <t>MITSUBISHI</t>
        </is>
      </c>
      <c r="F107" s="45" t="inlineStr">
        <is>
          <t>DF</t>
        </is>
      </c>
      <c r="G107" s="45" t="inlineStr">
        <is>
          <t>Cái</t>
        </is>
      </c>
      <c r="H107" s="45" t="n"/>
      <c r="I107" s="54" t="n"/>
      <c r="J107" s="147" t="n">
        <v>200000</v>
      </c>
      <c r="K107" s="147" t="n">
        <v>220000</v>
      </c>
      <c r="L107" s="147" t="n">
        <v>240000</v>
      </c>
      <c r="M107" s="54" t="n"/>
      <c r="N107" s="45" t="n"/>
      <c r="O107" s="45" t="n"/>
    </row>
    <row r="108" ht="30" customHeight="1">
      <c r="A108" s="43" t="n">
        <v>102</v>
      </c>
      <c r="B108" s="43" t="inlineStr">
        <is>
          <t>HH078089</t>
        </is>
      </c>
      <c r="C108" s="43" t="inlineStr">
        <is>
          <t>Ron miếng Mitsu 78/ K4F Graphite - DF</t>
        </is>
      </c>
      <c r="D108" s="61" t="inlineStr">
        <is>
          <t>78</t>
        </is>
      </c>
      <c r="E108" s="43" t="inlineStr">
        <is>
          <t>MITSUBISHI</t>
        </is>
      </c>
      <c r="F108" s="43" t="inlineStr">
        <is>
          <t>DF</t>
        </is>
      </c>
      <c r="G108" s="43" t="inlineStr">
        <is>
          <t>Cái</t>
        </is>
      </c>
      <c r="H108" s="43" t="n"/>
      <c r="I108" s="53" t="n"/>
      <c r="J108" s="147" t="n">
        <v>150000</v>
      </c>
      <c r="K108" s="147" t="n">
        <v>180000</v>
      </c>
      <c r="L108" s="147" t="n">
        <v>200000</v>
      </c>
      <c r="M108" s="53" t="n"/>
      <c r="N108" s="43" t="n"/>
      <c r="O108" s="43" t="n"/>
    </row>
    <row r="109" ht="30" customHeight="1">
      <c r="A109" s="45" t="n">
        <v>103</v>
      </c>
      <c r="B109" s="45" t="inlineStr">
        <is>
          <t>HH070908</t>
        </is>
      </c>
      <c r="C109" s="45" t="inlineStr">
        <is>
          <t>Ron miếng Mitsu 8DC9 (graphite) - DF</t>
        </is>
      </c>
      <c r="D109" s="61" t="n"/>
      <c r="E109" s="45" t="inlineStr">
        <is>
          <t>MITSUBISHI</t>
        </is>
      </c>
      <c r="F109" s="45" t="inlineStr">
        <is>
          <t>DF</t>
        </is>
      </c>
      <c r="G109" s="45" t="inlineStr">
        <is>
          <t>Bộ 2c</t>
        </is>
      </c>
      <c r="H109" s="45" t="n"/>
      <c r="I109" s="54" t="n"/>
      <c r="J109" s="147" t="n">
        <v>400000</v>
      </c>
      <c r="K109" s="147" t="n">
        <v>420000</v>
      </c>
      <c r="L109" s="147" t="n">
        <v>450000</v>
      </c>
      <c r="M109" s="54" t="n"/>
      <c r="N109" s="45" t="n"/>
      <c r="O109" s="45" t="n"/>
    </row>
    <row r="110" ht="30" customHeight="1">
      <c r="A110" s="43" t="n">
        <v>104</v>
      </c>
      <c r="B110" s="43" t="inlineStr">
        <is>
          <t>HH075758</t>
        </is>
      </c>
      <c r="C110" s="43" t="inlineStr">
        <is>
          <t>Ron miếng Mitsu 8DC9, ASB amiang, 8DC10/8DC81 - MASAKO</t>
        </is>
      </c>
      <c r="D110" s="61" t="inlineStr">
        <is>
          <t>138</t>
        </is>
      </c>
      <c r="E110" s="43" t="inlineStr">
        <is>
          <t>MITSUBISHI</t>
        </is>
      </c>
      <c r="F110" s="43" t="inlineStr">
        <is>
          <t>MASAKO</t>
        </is>
      </c>
      <c r="G110" s="43" t="inlineStr">
        <is>
          <t>Bộ 2c</t>
        </is>
      </c>
      <c r="H110" s="43" t="n"/>
      <c r="I110" s="53" t="n"/>
      <c r="J110" s="147" t="n">
        <v>320000</v>
      </c>
      <c r="K110" s="147" t="n">
        <v>350000</v>
      </c>
      <c r="L110" s="147" t="n">
        <v>400000</v>
      </c>
      <c r="M110" s="53" t="n"/>
      <c r="N110" s="43" t="n"/>
      <c r="O110" s="43" t="n"/>
    </row>
    <row r="111" ht="30" customHeight="1">
      <c r="A111" s="45" t="n">
        <v>105</v>
      </c>
      <c r="B111" s="45" t="inlineStr">
        <is>
          <t>HH078092</t>
        </is>
      </c>
      <c r="C111" s="45" t="inlineStr">
        <is>
          <t>Ron miếng Mitsu K4E - Graphite - DF</t>
        </is>
      </c>
      <c r="D111" s="61" t="inlineStr">
        <is>
          <t>76</t>
        </is>
      </c>
      <c r="E111" s="45" t="inlineStr">
        <is>
          <t>MITSUBISHI</t>
        </is>
      </c>
      <c r="F111" s="45" t="inlineStr">
        <is>
          <t>DF</t>
        </is>
      </c>
      <c r="G111" s="45" t="inlineStr">
        <is>
          <t>Cái</t>
        </is>
      </c>
      <c r="H111" s="45" t="n"/>
      <c r="I111" s="54" t="n"/>
      <c r="J111" s="147" t="n">
        <v>140000</v>
      </c>
      <c r="K111" s="147" t="n">
        <v>160000</v>
      </c>
      <c r="L111" s="147" t="n">
        <v>180000</v>
      </c>
      <c r="M111" s="54" t="n"/>
      <c r="N111" s="45" t="n"/>
      <c r="O111" s="45" t="n"/>
    </row>
    <row r="112" ht="30" customHeight="1">
      <c r="A112" s="43" t="n">
        <v>106</v>
      </c>
      <c r="B112" s="43" t="inlineStr">
        <is>
          <t>HH078271</t>
        </is>
      </c>
      <c r="C112" s="43" t="inlineStr">
        <is>
          <t>Ron miếng Mitsu K4N, sợi tổng hợp - NICE IN</t>
        </is>
      </c>
      <c r="D112" s="61" t="inlineStr">
        <is>
          <t>90</t>
        </is>
      </c>
      <c r="E112" s="43" t="inlineStr">
        <is>
          <t>MITSUBISHI</t>
        </is>
      </c>
      <c r="F112" s="43" t="inlineStr">
        <is>
          <t>NICE IN</t>
        </is>
      </c>
      <c r="G112" s="43" t="inlineStr">
        <is>
          <t>Cái</t>
        </is>
      </c>
      <c r="H112" s="43" t="n"/>
      <c r="I112" s="53" t="n"/>
      <c r="J112" s="147" t="n">
        <v>140000</v>
      </c>
      <c r="K112" s="147" t="n">
        <v>150000</v>
      </c>
      <c r="L112" s="147" t="n">
        <v>170000</v>
      </c>
      <c r="M112" s="53" t="n"/>
      <c r="N112" s="43" t="n"/>
      <c r="O112" s="43" t="n"/>
    </row>
    <row r="113" ht="30" customHeight="1">
      <c r="A113" s="45" t="n">
        <v>107</v>
      </c>
      <c r="B113" s="45" t="inlineStr">
        <is>
          <t>HH082400</t>
        </is>
      </c>
      <c r="C113" s="45" t="inlineStr">
        <is>
          <t>Ron miếng Mitsu L3E, GP giấy - DF</t>
        </is>
      </c>
      <c r="D113" s="61" t="n"/>
      <c r="E113" s="45" t="inlineStr">
        <is>
          <t>MITSUBISHI</t>
        </is>
      </c>
      <c r="F113" s="45" t="inlineStr">
        <is>
          <t>DF</t>
        </is>
      </c>
      <c r="G113" s="45" t="inlineStr">
        <is>
          <t>Cái</t>
        </is>
      </c>
      <c r="H113" s="45" t="n"/>
      <c r="I113" s="54" t="n"/>
      <c r="J113" s="147" t="n">
        <v>150000</v>
      </c>
      <c r="K113" s="147" t="n">
        <v>160000</v>
      </c>
      <c r="L113" s="147" t="n">
        <v>180000</v>
      </c>
      <c r="M113" s="54" t="n"/>
      <c r="N113" s="45" t="n"/>
      <c r="O113" s="45" t="n"/>
    </row>
    <row r="114" ht="30" customHeight="1">
      <c r="A114" s="43" t="n">
        <v>108</v>
      </c>
      <c r="B114" s="43" t="inlineStr">
        <is>
          <t>HH077888</t>
        </is>
      </c>
      <c r="C114" s="43" t="inlineStr">
        <is>
          <t>Ron miếng Mitsu S3E Graphite - NICE IN</t>
        </is>
      </c>
      <c r="D114" s="61" t="n"/>
      <c r="E114" s="43" t="inlineStr">
        <is>
          <t>MITSUBISHI</t>
        </is>
      </c>
      <c r="F114" s="43" t="inlineStr">
        <is>
          <t>NICE IN</t>
        </is>
      </c>
      <c r="G114" s="43" t="inlineStr">
        <is>
          <t>Cái</t>
        </is>
      </c>
      <c r="H114" s="43" t="n"/>
      <c r="I114" s="53" t="n"/>
      <c r="J114" s="147" t="n">
        <v>145000</v>
      </c>
      <c r="K114" s="147" t="n">
        <v>155000</v>
      </c>
      <c r="L114" s="147" t="n">
        <v>170000</v>
      </c>
      <c r="M114" s="53" t="n"/>
      <c r="N114" s="43" t="n"/>
      <c r="O114" s="43" t="n"/>
    </row>
    <row r="115" ht="30" customHeight="1">
      <c r="A115" s="45" t="n">
        <v>109</v>
      </c>
      <c r="B115" s="45" t="inlineStr">
        <is>
          <t>HH076277</t>
        </is>
      </c>
      <c r="C115" s="45" t="inlineStr">
        <is>
          <t>Ron miếng Mitsu S3L - graphite - MASAKO</t>
        </is>
      </c>
      <c r="D115" s="61" t="inlineStr">
        <is>
          <t>78</t>
        </is>
      </c>
      <c r="E115" s="45" t="inlineStr">
        <is>
          <t>MITSUBISHI</t>
        </is>
      </c>
      <c r="F115" s="45" t="inlineStr">
        <is>
          <t>MASAKO</t>
        </is>
      </c>
      <c r="G115" s="45" t="inlineStr">
        <is>
          <t>Cái</t>
        </is>
      </c>
      <c r="H115" s="45" t="n"/>
      <c r="I115" s="54" t="n"/>
      <c r="J115" s="147" t="n">
        <v>120000</v>
      </c>
      <c r="K115" s="147" t="n">
        <v>130000</v>
      </c>
      <c r="L115" s="147" t="n">
        <v>150000</v>
      </c>
      <c r="M115" s="54" t="n"/>
      <c r="N115" s="45" t="n"/>
      <c r="O115" s="45" t="n"/>
    </row>
    <row r="116" ht="30" customHeight="1">
      <c r="A116" s="43" t="n">
        <v>110</v>
      </c>
      <c r="B116" s="43" t="inlineStr">
        <is>
          <t>HH079043</t>
        </is>
      </c>
      <c r="C116" s="43" t="inlineStr">
        <is>
          <t>Ron miếng Mitsu S3L graphite - NICE IN</t>
        </is>
      </c>
      <c r="D116" s="61" t="inlineStr">
        <is>
          <t>78</t>
        </is>
      </c>
      <c r="E116" s="43" t="inlineStr">
        <is>
          <t>MITSUBISHI</t>
        </is>
      </c>
      <c r="F116" s="43" t="inlineStr">
        <is>
          <t>NICE IN</t>
        </is>
      </c>
      <c r="G116" s="43" t="inlineStr">
        <is>
          <t>Cái</t>
        </is>
      </c>
      <c r="H116" s="43" t="n"/>
      <c r="I116" s="53" t="n"/>
      <c r="J116" s="147" t="n">
        <v>120000</v>
      </c>
      <c r="K116" s="147" t="n">
        <v>130000</v>
      </c>
      <c r="L116" s="147" t="n">
        <v>150000</v>
      </c>
      <c r="M116" s="53" t="n"/>
      <c r="N116" s="43" t="n"/>
      <c r="O116" s="43" t="n"/>
    </row>
    <row r="117" ht="30" customHeight="1">
      <c r="A117" s="45" t="n">
        <v>111</v>
      </c>
      <c r="B117" s="45" t="inlineStr">
        <is>
          <t>HH075761</t>
        </is>
      </c>
      <c r="C117" s="45" t="inlineStr">
        <is>
          <t>Ron miếng Mitsu S4E-2 (S4F, 98) GP - NICE IN</t>
        </is>
      </c>
      <c r="D117" s="61" t="inlineStr">
        <is>
          <t>94/98</t>
        </is>
      </c>
      <c r="E117" s="45" t="inlineStr">
        <is>
          <t>MITSUBISHI</t>
        </is>
      </c>
      <c r="F117" s="45" t="inlineStr">
        <is>
          <t>NICE IN</t>
        </is>
      </c>
      <c r="G117" s="45" t="inlineStr">
        <is>
          <t>Cái</t>
        </is>
      </c>
      <c r="H117" s="45" t="n"/>
      <c r="I117" s="54" t="n"/>
      <c r="J117" s="147" t="n">
        <v>120000</v>
      </c>
      <c r="K117" s="147" t="n">
        <v>130000</v>
      </c>
      <c r="L117" s="147" t="n">
        <v>150000</v>
      </c>
      <c r="M117" s="54" t="n"/>
      <c r="N117" s="45" t="n"/>
      <c r="O117" s="45" t="n"/>
    </row>
    <row r="118" ht="30" customHeight="1">
      <c r="A118" s="43" t="n">
        <v>112</v>
      </c>
      <c r="B118" s="43" t="inlineStr">
        <is>
          <t>HH077880</t>
        </is>
      </c>
      <c r="C118" s="43" t="inlineStr">
        <is>
          <t>Ron miếng Mitsu S4K-T, Thép - NICE IN</t>
        </is>
      </c>
      <c r="D118" s="61" t="n"/>
      <c r="E118" s="43" t="inlineStr">
        <is>
          <t>MITSUBISHI</t>
        </is>
      </c>
      <c r="F118" s="43" t="inlineStr">
        <is>
          <t>NICE IN</t>
        </is>
      </c>
      <c r="G118" s="43" t="inlineStr">
        <is>
          <t>Cái</t>
        </is>
      </c>
      <c r="H118" s="43" t="n"/>
      <c r="I118" s="53" t="n"/>
      <c r="J118" s="147" t="n">
        <v>210000</v>
      </c>
      <c r="K118" s="147" t="n">
        <v>230000</v>
      </c>
      <c r="L118" s="147" t="n">
        <v>250000</v>
      </c>
      <c r="M118" s="53" t="n"/>
      <c r="N118" s="43" t="n"/>
      <c r="O118" s="43" t="n"/>
    </row>
    <row r="119" ht="30" customHeight="1">
      <c r="A119" s="45" t="n">
        <v>113</v>
      </c>
      <c r="B119" s="45" t="inlineStr">
        <is>
          <t>HH076275</t>
        </is>
      </c>
      <c r="C119" s="45" t="inlineStr">
        <is>
          <t>Ron miếng Mitsu S4L, graphite - MASAKO</t>
        </is>
      </c>
      <c r="D119" s="61" t="inlineStr">
        <is>
          <t>78</t>
        </is>
      </c>
      <c r="E119" s="45" t="inlineStr">
        <is>
          <t>MITSUBISHI</t>
        </is>
      </c>
      <c r="F119" s="45" t="inlineStr">
        <is>
          <t>MASAKO</t>
        </is>
      </c>
      <c r="G119" s="45" t="inlineStr">
        <is>
          <t>Cái</t>
        </is>
      </c>
      <c r="H119" s="45" t="n"/>
      <c r="I119" s="54" t="n"/>
      <c r="J119" s="147" t="n">
        <v>120000</v>
      </c>
      <c r="K119" s="147" t="n">
        <v>130000</v>
      </c>
      <c r="L119" s="147" t="n">
        <v>150000</v>
      </c>
      <c r="M119" s="54" t="n"/>
      <c r="N119" s="45" t="n"/>
      <c r="O119" s="45" t="n"/>
    </row>
    <row r="120" ht="30" customHeight="1">
      <c r="A120" s="43" t="n">
        <v>114</v>
      </c>
      <c r="B120" s="43" t="inlineStr">
        <is>
          <t>HH078924</t>
        </is>
      </c>
      <c r="C120" s="43" t="inlineStr">
        <is>
          <t>Ron miếng Mitsu S4S, ASB amiang - NICE IN</t>
        </is>
      </c>
      <c r="D120" s="61" t="inlineStr">
        <is>
          <t>94</t>
        </is>
      </c>
      <c r="E120" s="43" t="inlineStr">
        <is>
          <t>MITSUBISHI</t>
        </is>
      </c>
      <c r="F120" s="43" t="inlineStr">
        <is>
          <t>NICE IN</t>
        </is>
      </c>
      <c r="G120" s="43" t="inlineStr">
        <is>
          <t>Cái</t>
        </is>
      </c>
      <c r="H120" s="43" t="n"/>
      <c r="I120" s="53" t="n"/>
      <c r="J120" s="147" t="n">
        <v>90000</v>
      </c>
      <c r="K120" s="147" t="n">
        <v>100000</v>
      </c>
      <c r="L120" s="147" t="n">
        <v>110000</v>
      </c>
      <c r="M120" s="53" t="n"/>
      <c r="N120" s="43" t="n"/>
      <c r="O120" s="43" t="n"/>
    </row>
    <row r="121" ht="30" customHeight="1">
      <c r="A121" s="45" t="n">
        <v>115</v>
      </c>
      <c r="B121" s="45" t="inlineStr">
        <is>
          <t>HH076446</t>
        </is>
      </c>
      <c r="C121" s="45" t="inlineStr">
        <is>
          <t>Ron miếng Mitsu S6A-3 (sơ mi 150) Thép - NICE IN</t>
        </is>
      </c>
      <c r="D121" s="61" t="inlineStr">
        <is>
          <t>145</t>
        </is>
      </c>
      <c r="E121" s="45" t="inlineStr">
        <is>
          <t>MITSUBISHI</t>
        </is>
      </c>
      <c r="F121" s="45" t="inlineStr">
        <is>
          <t>NICE IN</t>
        </is>
      </c>
      <c r="G121" s="45" t="inlineStr">
        <is>
          <t>Bộ 6c</t>
        </is>
      </c>
      <c r="H121" s="45" t="n"/>
      <c r="I121" s="54" t="n"/>
      <c r="J121" s="147" t="n">
        <v>1780000</v>
      </c>
      <c r="K121" s="147" t="n">
        <v>1900000</v>
      </c>
      <c r="L121" s="147" t="n">
        <v>2050000</v>
      </c>
      <c r="M121" s="54" t="n"/>
      <c r="N121" s="45" t="n"/>
      <c r="O121" s="45" t="n"/>
    </row>
    <row r="122" ht="30" customHeight="1">
      <c r="A122" s="43" t="n">
        <v>116</v>
      </c>
      <c r="B122" s="43" t="inlineStr">
        <is>
          <t>HH076447</t>
        </is>
      </c>
      <c r="C122" s="43" t="inlineStr">
        <is>
          <t>Ron miếng Mitsu S6B (sơ mi 135) Thép Inox - NICE IN</t>
        </is>
      </c>
      <c r="D122" s="61" t="inlineStr">
        <is>
          <t>135</t>
        </is>
      </c>
      <c r="E122" s="43" t="inlineStr">
        <is>
          <t>MITSUBISHI</t>
        </is>
      </c>
      <c r="F122" s="43" t="inlineStr">
        <is>
          <t>NICE IN</t>
        </is>
      </c>
      <c r="G122" s="43" t="inlineStr">
        <is>
          <t>Bộ 6c</t>
        </is>
      </c>
      <c r="H122" s="43" t="n"/>
      <c r="I122" s="53" t="n"/>
      <c r="J122" s="147" t="n">
        <v>1780000</v>
      </c>
      <c r="K122" s="147" t="n">
        <v>1900000</v>
      </c>
      <c r="L122" s="147" t="n">
        <v>2050000</v>
      </c>
      <c r="M122" s="53" t="n"/>
      <c r="N122" s="43" t="n"/>
      <c r="O122" s="43" t="n"/>
    </row>
    <row r="123" ht="30" customHeight="1">
      <c r="A123" s="45" t="n">
        <v>117</v>
      </c>
      <c r="B123" s="45" t="inlineStr">
        <is>
          <t>HH080436</t>
        </is>
      </c>
      <c r="C123" s="45" t="inlineStr">
        <is>
          <t>Ron miếng Mitsu S6E (94) Graphite (1 bộ xuất 2 cái) - MASAKO</t>
        </is>
      </c>
      <c r="D123" s="61" t="n"/>
      <c r="E123" s="45" t="inlineStr">
        <is>
          <t>MITSUBISHI</t>
        </is>
      </c>
      <c r="F123" s="45" t="inlineStr">
        <is>
          <t>MASAKO</t>
        </is>
      </c>
      <c r="G123" s="45" t="inlineStr">
        <is>
          <t>Cái</t>
        </is>
      </c>
      <c r="H123" s="45" t="n"/>
      <c r="I123" s="54" t="n"/>
      <c r="J123" s="147" t="n">
        <v>120000</v>
      </c>
      <c r="K123" s="147" t="n">
        <v>130000</v>
      </c>
      <c r="L123" s="147" t="n">
        <v>150000</v>
      </c>
      <c r="M123" s="54" t="n"/>
      <c r="N123" s="45" t="n"/>
      <c r="O123" s="45" t="n"/>
    </row>
    <row r="124" ht="30" customHeight="1">
      <c r="A124" s="43" t="n">
        <v>118</v>
      </c>
      <c r="B124" s="43" t="inlineStr">
        <is>
          <t>HH083336</t>
        </is>
      </c>
      <c r="C124" s="43" t="inlineStr">
        <is>
          <t>Ron miếng Mitsu S6E-2 (98) Amiang (1 bộ xuất 2 cái) - NICE IN</t>
        </is>
      </c>
      <c r="D124" s="61" t="n"/>
      <c r="E124" s="43" t="inlineStr">
        <is>
          <t>MITSUBISHI</t>
        </is>
      </c>
      <c r="F124" s="43" t="inlineStr">
        <is>
          <t>NICE IN</t>
        </is>
      </c>
      <c r="G124" s="43" t="inlineStr">
        <is>
          <t>Cái</t>
        </is>
      </c>
      <c r="H124" s="43" t="n"/>
      <c r="I124" s="53" t="n"/>
      <c r="J124" s="147" t="n">
        <v>100000</v>
      </c>
      <c r="K124" s="147" t="n">
        <v>110000</v>
      </c>
      <c r="L124" s="147" t="n">
        <v>120000</v>
      </c>
      <c r="M124" s="53" t="n"/>
      <c r="N124" s="43" t="n"/>
      <c r="O124" s="43" t="n"/>
    </row>
    <row r="125" ht="30" customHeight="1">
      <c r="A125" s="45" t="n">
        <v>119</v>
      </c>
      <c r="B125" s="45" t="inlineStr">
        <is>
          <t>HH084096</t>
        </is>
      </c>
      <c r="C125" s="45" t="inlineStr">
        <is>
          <t>Ron miếng Mitsu S6N, Thép Inox - NICE IN</t>
        </is>
      </c>
      <c r="D125" s="61" t="n"/>
      <c r="E125" s="45" t="inlineStr">
        <is>
          <t>MITSUBISHI</t>
        </is>
      </c>
      <c r="F125" s="45" t="inlineStr">
        <is>
          <t>NICE IN</t>
        </is>
      </c>
      <c r="G125" s="45" t="inlineStr">
        <is>
          <t>Bộ 6c</t>
        </is>
      </c>
      <c r="H125" s="45" t="n"/>
      <c r="I125" s="54" t="n"/>
      <c r="J125" s="147" t="n">
        <v>2520000</v>
      </c>
      <c r="K125" s="147" t="n">
        <v>2720000</v>
      </c>
      <c r="L125" s="147" t="n">
        <v>2860000</v>
      </c>
      <c r="M125" s="54" t="n"/>
      <c r="N125" s="45" t="n"/>
      <c r="O125" s="45" t="n"/>
    </row>
    <row r="126" ht="30" customHeight="1">
      <c r="A126" s="43" t="n">
        <v>120</v>
      </c>
      <c r="B126" s="43" t="inlineStr">
        <is>
          <t>HH081768</t>
        </is>
      </c>
      <c r="C126" s="43" t="inlineStr">
        <is>
          <t>Ron miếng Mitsu S6R/ S12R/ S6R-2 - Thép (đv: Cái) - NICE IN</t>
        </is>
      </c>
      <c r="D126" s="61" t="n"/>
      <c r="E126" s="43" t="inlineStr">
        <is>
          <t>MITSUBISHI</t>
        </is>
      </c>
      <c r="F126" s="43" t="inlineStr">
        <is>
          <t>NICE IN</t>
        </is>
      </c>
      <c r="G126" s="43" t="inlineStr">
        <is>
          <t>Cái</t>
        </is>
      </c>
      <c r="H126" s="43" t="n"/>
      <c r="I126" s="53" t="n"/>
      <c r="J126" s="147" t="n">
        <v>295000</v>
      </c>
      <c r="K126" s="147" t="n">
        <v>315000</v>
      </c>
      <c r="L126" s="147" t="n">
        <v>340000</v>
      </c>
      <c r="M126" s="53" t="n"/>
      <c r="N126" s="43" t="n"/>
      <c r="O126" s="43" t="n"/>
    </row>
    <row r="127" ht="30" customHeight="1">
      <c r="A127" s="45" t="n">
        <v>121</v>
      </c>
      <c r="B127" s="45" t="inlineStr">
        <is>
          <t>HH081769</t>
        </is>
      </c>
      <c r="C127" s="45" t="inlineStr">
        <is>
          <t>Ron miếng Mitsu S6S, Thép Inox - NICE IN</t>
        </is>
      </c>
      <c r="D127" s="61" t="inlineStr">
        <is>
          <t>94</t>
        </is>
      </c>
      <c r="E127" s="45" t="inlineStr">
        <is>
          <t>MITSUBISHI</t>
        </is>
      </c>
      <c r="F127" s="45" t="inlineStr">
        <is>
          <t>NICE IN</t>
        </is>
      </c>
      <c r="G127" s="45" t="inlineStr">
        <is>
          <t>Cái</t>
        </is>
      </c>
      <c r="H127" s="45" t="n"/>
      <c r="I127" s="54" t="n"/>
      <c r="J127" s="147" t="n">
        <v>230000</v>
      </c>
      <c r="K127" s="147" t="n">
        <v>250000</v>
      </c>
      <c r="L127" s="147" t="n">
        <v>270000</v>
      </c>
      <c r="M127" s="54" t="n"/>
      <c r="N127" s="45" t="n"/>
      <c r="O127" s="45" t="n"/>
    </row>
    <row r="128" ht="30" customHeight="1">
      <c r="A128" s="43" t="n">
        <v>122</v>
      </c>
      <c r="B128" s="43" t="inlineStr">
        <is>
          <t>HH083010</t>
        </is>
      </c>
      <c r="C128" s="43" t="inlineStr">
        <is>
          <t>Ron miếng Mitsubishi 6M60/ 6M61, ASB Amiang - NICE IN</t>
        </is>
      </c>
      <c r="D128" s="61" t="inlineStr">
        <is>
          <t>118/130</t>
        </is>
      </c>
      <c r="E128" s="43" t="inlineStr">
        <is>
          <t>MITSUBISHI</t>
        </is>
      </c>
      <c r="F128" s="43" t="inlineStr">
        <is>
          <t>NICE IN</t>
        </is>
      </c>
      <c r="G128" s="43" t="inlineStr">
        <is>
          <t>Cái</t>
        </is>
      </c>
      <c r="H128" s="43" t="n"/>
      <c r="I128" s="53" t="n"/>
      <c r="J128" s="147" t="n">
        <v>280000</v>
      </c>
      <c r="K128" s="147" t="n">
        <v>300000</v>
      </c>
      <c r="L128" s="147" t="n">
        <v>320000</v>
      </c>
      <c r="M128" s="53" t="n"/>
      <c r="N128" s="43" t="n"/>
      <c r="O128" s="43" t="n"/>
    </row>
    <row r="129" ht="30" customHeight="1">
      <c r="A129" s="45" t="n">
        <v>123</v>
      </c>
      <c r="B129" s="45" t="inlineStr">
        <is>
          <t>HH083892</t>
        </is>
      </c>
      <c r="C129" s="45" t="inlineStr">
        <is>
          <t>Ron miếng Mitsubishi 6M61-T, Steel Thép - NICE IN</t>
        </is>
      </c>
      <c r="D129" s="61" t="inlineStr">
        <is>
          <t>118/130</t>
        </is>
      </c>
      <c r="E129" s="45" t="inlineStr">
        <is>
          <t>MITSUBISHI</t>
        </is>
      </c>
      <c r="F129" s="45" t="inlineStr">
        <is>
          <t>NICE IN</t>
        </is>
      </c>
      <c r="G129" s="45" t="inlineStr">
        <is>
          <t>Cái</t>
        </is>
      </c>
      <c r="H129" s="45" t="n"/>
      <c r="I129" s="54" t="n"/>
      <c r="J129" s="147" t="n">
        <v>800000</v>
      </c>
      <c r="K129" s="147" t="n">
        <v>850000</v>
      </c>
      <c r="L129" s="147" t="n">
        <v>900000</v>
      </c>
      <c r="M129" s="54" t="n"/>
      <c r="N129" s="45" t="n"/>
      <c r="O129" s="45" t="n"/>
    </row>
    <row r="130" ht="30" customHeight="1">
      <c r="A130" s="139" t="n"/>
      <c r="B130" s="139" t="n"/>
      <c r="C130" s="75" t="inlineStr">
        <is>
          <t>◆ HYUNDAI  (4 sản phẩm)</t>
        </is>
      </c>
      <c r="D130" s="61" t="n"/>
      <c r="E130" s="139" t="n"/>
      <c r="F130" s="139" t="n"/>
      <c r="G130" s="139" t="n"/>
      <c r="H130" s="139" t="n"/>
      <c r="I130" s="140" t="n"/>
      <c r="J130" s="140" t="n"/>
      <c r="K130" s="140" t="n"/>
      <c r="L130" s="140" t="n"/>
      <c r="M130" s="140" t="n"/>
      <c r="N130" s="139" t="n"/>
      <c r="O130" s="139" t="n"/>
    </row>
    <row r="131" ht="30" customHeight="1">
      <c r="A131" s="45" t="n">
        <v>124</v>
      </c>
      <c r="B131" s="45" t="inlineStr">
        <is>
          <t>HH00794</t>
        </is>
      </c>
      <c r="C131" s="45" t="inlineStr">
        <is>
          <t>Ron miếng HYUNDAI D6HA, THÉP - DF</t>
        </is>
      </c>
      <c r="D131" s="61" t="n"/>
      <c r="E131" s="45" t="inlineStr">
        <is>
          <t>HYUNDAI</t>
        </is>
      </c>
      <c r="F131" s="45" t="inlineStr">
        <is>
          <t>DF</t>
        </is>
      </c>
      <c r="G131" s="45" t="inlineStr">
        <is>
          <t>Cái</t>
        </is>
      </c>
      <c r="H131" s="45" t="n"/>
      <c r="I131" s="54" t="n"/>
      <c r="J131" s="147" t="n">
        <v>1250000</v>
      </c>
      <c r="K131" s="147" t="n">
        <v>1300000</v>
      </c>
      <c r="L131" s="147" t="n">
        <v>1350000</v>
      </c>
      <c r="M131" s="54" t="n"/>
      <c r="N131" s="45" t="n"/>
      <c r="O131" s="45" t="n"/>
    </row>
    <row r="132" ht="30" customHeight="1">
      <c r="A132" s="43" t="n">
        <v>125</v>
      </c>
      <c r="B132" s="43" t="inlineStr">
        <is>
          <t>HH078130</t>
        </is>
      </c>
      <c r="C132" s="43" t="inlineStr">
        <is>
          <t>Ron miếng Hyundai 8DC11 (đời 142.2) - Amiang - DF</t>
        </is>
      </c>
      <c r="D132" s="61" t="inlineStr">
        <is>
          <t>142/142.2</t>
        </is>
      </c>
      <c r="E132" s="43" t="inlineStr">
        <is>
          <t>HYUNDAI</t>
        </is>
      </c>
      <c r="F132" s="43" t="inlineStr">
        <is>
          <t>DF</t>
        </is>
      </c>
      <c r="G132" s="43" t="inlineStr">
        <is>
          <t>Bộ</t>
        </is>
      </c>
      <c r="H132" s="43" t="n"/>
      <c r="I132" s="53" t="n"/>
      <c r="J132" s="147" t="n">
        <v>390000</v>
      </c>
      <c r="K132" s="147" t="n">
        <v>410000</v>
      </c>
      <c r="L132" s="147" t="n">
        <v>440000</v>
      </c>
      <c r="M132" s="53" t="n"/>
      <c r="N132" s="43" t="n"/>
      <c r="O132" s="43" t="n"/>
    </row>
    <row r="133" ht="30" customHeight="1">
      <c r="A133" s="45" t="n">
        <v>126</v>
      </c>
      <c r="B133" s="45" t="inlineStr">
        <is>
          <t>HH078095</t>
        </is>
      </c>
      <c r="C133" s="45" t="inlineStr">
        <is>
          <t>Ron miếng Hyundai D4CB/Porter II (S) Thép - DF</t>
        </is>
      </c>
      <c r="D133" s="61" t="inlineStr">
        <is>
          <t>91.1</t>
        </is>
      </c>
      <c r="E133" s="45" t="inlineStr">
        <is>
          <t>HYUNDAI</t>
        </is>
      </c>
      <c r="F133" s="45" t="inlineStr">
        <is>
          <t>DF</t>
        </is>
      </c>
      <c r="G133" s="45" t="inlineStr">
        <is>
          <t>Cái</t>
        </is>
      </c>
      <c r="H133" s="45" t="n"/>
      <c r="I133" s="54" t="n"/>
      <c r="J133" s="147" t="n">
        <v>160000</v>
      </c>
      <c r="K133" s="147" t="n">
        <v>180000</v>
      </c>
      <c r="L133" s="147" t="n">
        <v>200000</v>
      </c>
      <c r="M133" s="54" t="n"/>
      <c r="N133" s="45" t="n"/>
      <c r="O133" s="45" t="n"/>
    </row>
    <row r="134" ht="30" customHeight="1">
      <c r="A134" s="43" t="n">
        <v>127</v>
      </c>
      <c r="B134" s="43" t="inlineStr">
        <is>
          <t>HH075967</t>
        </is>
      </c>
      <c r="C134" s="43" t="inlineStr">
        <is>
          <t>Ron miếng Hyundai D6CA, thép - DF</t>
        </is>
      </c>
      <c r="D134" s="61" t="inlineStr">
        <is>
          <t>133</t>
        </is>
      </c>
      <c r="E134" s="43" t="inlineStr">
        <is>
          <t>HYUNDAI</t>
        </is>
      </c>
      <c r="F134" s="43" t="inlineStr">
        <is>
          <t>DF</t>
        </is>
      </c>
      <c r="G134" s="43" t="inlineStr">
        <is>
          <t>Cái</t>
        </is>
      </c>
      <c r="H134" s="43" t="n"/>
      <c r="I134" s="53" t="n"/>
      <c r="J134" s="147" t="n">
        <v>720000</v>
      </c>
      <c r="K134" s="147" t="n">
        <v>770000</v>
      </c>
      <c r="L134" s="147" t="n">
        <v>820000</v>
      </c>
      <c r="M134" s="53" t="n"/>
      <c r="N134" s="43" t="n"/>
      <c r="O134" s="43" t="n"/>
    </row>
    <row r="135" ht="30" customHeight="1">
      <c r="A135" s="139" t="n"/>
      <c r="B135" s="139" t="n"/>
      <c r="C135" s="75" t="inlineStr">
        <is>
          <t>◆ CUMMINS  (12 sản phẩm)</t>
        </is>
      </c>
      <c r="D135" s="61" t="n"/>
      <c r="E135" s="139" t="n"/>
      <c r="F135" s="139" t="n"/>
      <c r="G135" s="139" t="n"/>
      <c r="H135" s="139" t="n"/>
      <c r="I135" s="140" t="n"/>
      <c r="J135" s="140" t="n"/>
      <c r="K135" s="140" t="n"/>
      <c r="L135" s="140" t="n"/>
      <c r="M135" s="140" t="n"/>
      <c r="N135" s="139" t="n"/>
      <c r="O135" s="139" t="n"/>
    </row>
    <row r="136" ht="30" customHeight="1">
      <c r="A136" s="43" t="n">
        <v>128</v>
      </c>
      <c r="B136" s="43" t="inlineStr">
        <is>
          <t>HH084287</t>
        </is>
      </c>
      <c r="C136" s="43" t="inlineStr">
        <is>
          <t>Ron miếng Cummins 116.5/ ISL9.5, metal kim loại - DF</t>
        </is>
      </c>
      <c r="D136" s="61" t="n"/>
      <c r="E136" s="43" t="inlineStr">
        <is>
          <t>CUMMINS</t>
        </is>
      </c>
      <c r="F136" s="43" t="inlineStr">
        <is>
          <t>DF</t>
        </is>
      </c>
      <c r="G136" s="43" t="inlineStr">
        <is>
          <t>Cái</t>
        </is>
      </c>
      <c r="H136" s="43" t="n"/>
      <c r="I136" s="53" t="n"/>
      <c r="J136" s="147" t="n">
        <v>320000</v>
      </c>
      <c r="K136" s="147" t="n">
        <v>350000</v>
      </c>
      <c r="L136" s="147" t="n">
        <v>400000</v>
      </c>
      <c r="M136" s="53" t="n"/>
      <c r="N136" s="43" t="n"/>
      <c r="O136" s="43" t="n"/>
    </row>
    <row r="137" ht="30" customHeight="1">
      <c r="A137" s="45" t="n">
        <v>129</v>
      </c>
      <c r="B137" s="45" t="inlineStr">
        <is>
          <t>HH082790</t>
        </is>
      </c>
      <c r="C137" s="45" t="inlineStr">
        <is>
          <t>Ron miếng Cummins 6CT (24 sp)/ 6L/ L375/ SAA6D114E-3 (lỗ 121mm) - Sợi tổng hợp - DF</t>
        </is>
      </c>
      <c r="D137" s="61" t="inlineStr">
        <is>
          <t>114</t>
        </is>
      </c>
      <c r="E137" s="45" t="inlineStr">
        <is>
          <t>CUMMINS</t>
        </is>
      </c>
      <c r="F137" s="45" t="inlineStr">
        <is>
          <t>DF</t>
        </is>
      </c>
      <c r="G137" s="45" t="inlineStr">
        <is>
          <t>Cái</t>
        </is>
      </c>
      <c r="H137" s="45" t="inlineStr">
        <is>
          <t>lỗ ron 121mm</t>
        </is>
      </c>
      <c r="I137" s="54" t="n"/>
      <c r="J137" s="147" t="n">
        <v>300000</v>
      </c>
      <c r="K137" s="147" t="n">
        <v>320000</v>
      </c>
      <c r="L137" s="147" t="n">
        <v>350000</v>
      </c>
      <c r="M137" s="54" t="n"/>
      <c r="N137" s="45" t="n"/>
      <c r="O137" s="45" t="n"/>
    </row>
    <row r="138" ht="30" customHeight="1">
      <c r="A138" s="43" t="n">
        <v>130</v>
      </c>
      <c r="B138" s="43" t="inlineStr">
        <is>
          <t>HH077914</t>
        </is>
      </c>
      <c r="C138" s="43" t="inlineStr">
        <is>
          <t>Ron miếng Cummins 6D107 / S6D107 / QSB6.7 thép - NICE IN</t>
        </is>
      </c>
      <c r="D138" s="61" t="inlineStr">
        <is>
          <t>107</t>
        </is>
      </c>
      <c r="E138" s="43" t="inlineStr">
        <is>
          <t>CUMMINS</t>
        </is>
      </c>
      <c r="F138" s="43" t="inlineStr">
        <is>
          <t>NICE IN</t>
        </is>
      </c>
      <c r="G138" s="43" t="inlineStr">
        <is>
          <t>Cái</t>
        </is>
      </c>
      <c r="H138" s="43" t="n"/>
      <c r="I138" s="53" t="n"/>
      <c r="J138" s="147" t="n">
        <v>500000</v>
      </c>
      <c r="K138" s="147" t="n">
        <v>530000</v>
      </c>
      <c r="L138" s="147" t="n">
        <v>580000</v>
      </c>
      <c r="M138" s="53" t="n"/>
      <c r="N138" s="43" t="n"/>
      <c r="O138" s="43" t="n"/>
    </row>
    <row r="139" ht="30" customHeight="1">
      <c r="A139" s="45" t="n">
        <v>131</v>
      </c>
      <c r="B139" s="45" t="inlineStr">
        <is>
          <t>HH084283</t>
        </is>
      </c>
      <c r="C139" s="45" t="inlineStr">
        <is>
          <t>Ron miếng Cummins ISB5.9L/ 6D102, Metal thép kẹp - DF</t>
        </is>
      </c>
      <c r="D139" s="61" t="inlineStr">
        <is>
          <t>102</t>
        </is>
      </c>
      <c r="E139" s="45" t="inlineStr">
        <is>
          <t>CUMMINS</t>
        </is>
      </c>
      <c r="F139" s="45" t="inlineStr">
        <is>
          <t>DF</t>
        </is>
      </c>
      <c r="G139" s="45" t="inlineStr">
        <is>
          <t>Cái</t>
        </is>
      </c>
      <c r="H139" s="45" t="n"/>
      <c r="I139" s="54" t="n"/>
      <c r="J139" s="147" t="n">
        <v>590000</v>
      </c>
      <c r="K139" s="147" t="n">
        <v>630000</v>
      </c>
      <c r="L139" s="147" t="n">
        <v>680000</v>
      </c>
      <c r="M139" s="54" t="n"/>
      <c r="N139" s="45" t="n"/>
      <c r="O139" s="45" t="n"/>
    </row>
    <row r="140" ht="30" customHeight="1">
      <c r="A140" s="43" t="n">
        <v>132</v>
      </c>
      <c r="B140" s="43" t="inlineStr">
        <is>
          <t>HH084284</t>
        </is>
      </c>
      <c r="C140" s="43" t="inlineStr">
        <is>
          <t>Ron miếng Cummins ISBE5.9/ 6D102, Thép - DF</t>
        </is>
      </c>
      <c r="D140" s="61" t="inlineStr">
        <is>
          <t>102</t>
        </is>
      </c>
      <c r="E140" s="43" t="inlineStr">
        <is>
          <t>CUMMINS</t>
        </is>
      </c>
      <c r="F140" s="43" t="inlineStr">
        <is>
          <t>DF</t>
        </is>
      </c>
      <c r="G140" s="43" t="inlineStr">
        <is>
          <t>Cái</t>
        </is>
      </c>
      <c r="H140" s="43" t="n"/>
      <c r="I140" s="53" t="n"/>
      <c r="J140" s="147" t="n">
        <v>540000</v>
      </c>
      <c r="K140" s="147" t="n">
        <v>570000</v>
      </c>
      <c r="L140" s="147" t="n">
        <v>600000</v>
      </c>
      <c r="M140" s="53" t="n"/>
      <c r="N140" s="43" t="n"/>
      <c r="O140" s="43" t="n"/>
    </row>
    <row r="141" ht="30" customHeight="1">
      <c r="A141" s="45" t="n">
        <v>133</v>
      </c>
      <c r="B141" s="45" t="inlineStr">
        <is>
          <t>HH083009</t>
        </is>
      </c>
      <c r="C141" s="45" t="inlineStr">
        <is>
          <t>Ron miếng Cummins ISF2.8 - thép Inox - NICE IN</t>
        </is>
      </c>
      <c r="D141" s="61" t="n"/>
      <c r="E141" s="45" t="inlineStr">
        <is>
          <t>CUMMINS</t>
        </is>
      </c>
      <c r="F141" s="45" t="inlineStr">
        <is>
          <t>NICE IN</t>
        </is>
      </c>
      <c r="G141" s="45" t="inlineStr">
        <is>
          <t>Cái</t>
        </is>
      </c>
      <c r="H141" s="45" t="n"/>
      <c r="I141" s="54" t="n"/>
      <c r="J141" s="147" t="n">
        <v>300000</v>
      </c>
      <c r="K141" s="147" t="n">
        <v>320000</v>
      </c>
      <c r="L141" s="147" t="n">
        <v>350000</v>
      </c>
      <c r="M141" s="54" t="n"/>
      <c r="N141" s="45" t="n"/>
      <c r="O141" s="45" t="n"/>
    </row>
    <row r="142" ht="30" customHeight="1">
      <c r="A142" s="43" t="n">
        <v>134</v>
      </c>
      <c r="B142" s="43" t="inlineStr">
        <is>
          <t>HH084275</t>
        </is>
      </c>
      <c r="C142" s="43" t="inlineStr">
        <is>
          <t>Ron miếng Cummins ISF2.8, Thép - DF</t>
        </is>
      </c>
      <c r="D142" s="61" t="n"/>
      <c r="E142" s="43" t="inlineStr">
        <is>
          <t>CUMMINS</t>
        </is>
      </c>
      <c r="F142" s="43" t="inlineStr">
        <is>
          <t>DF</t>
        </is>
      </c>
      <c r="G142" s="43" t="inlineStr">
        <is>
          <t>Cái</t>
        </is>
      </c>
      <c r="H142" s="43" t="n"/>
      <c r="I142" s="53" t="n"/>
      <c r="J142" s="147" t="n">
        <v>220000</v>
      </c>
      <c r="K142" s="147" t="n">
        <v>240000</v>
      </c>
      <c r="L142" s="147" t="n">
        <v>260000</v>
      </c>
      <c r="M142" s="53" t="n"/>
      <c r="N142" s="43" t="n"/>
      <c r="O142" s="43" t="n"/>
    </row>
    <row r="143" ht="30" customHeight="1">
      <c r="A143" s="45" t="n">
        <v>135</v>
      </c>
      <c r="B143" s="45" t="inlineStr">
        <is>
          <t>HH080628</t>
        </is>
      </c>
      <c r="C143" s="45" t="inlineStr">
        <is>
          <t>Ron miếng Cummins ISF3.8 (4D102 đời điện) - thép Inox - NICE IN</t>
        </is>
      </c>
      <c r="D143" s="61" t="inlineStr">
        <is>
          <t>102</t>
        </is>
      </c>
      <c r="E143" s="45" t="inlineStr">
        <is>
          <t>CUMMINS</t>
        </is>
      </c>
      <c r="F143" s="45" t="inlineStr">
        <is>
          <t>NICE IN</t>
        </is>
      </c>
      <c r="G143" s="45" t="inlineStr">
        <is>
          <t>Cái</t>
        </is>
      </c>
      <c r="H143" s="45" t="n"/>
      <c r="I143" s="54" t="n"/>
      <c r="J143" s="147" t="n">
        <v>330000</v>
      </c>
      <c r="K143" s="147" t="n">
        <v>350000</v>
      </c>
      <c r="L143" s="147" t="n">
        <v>370000</v>
      </c>
      <c r="M143" s="54" t="n"/>
      <c r="N143" s="45" t="n"/>
      <c r="O143" s="45" t="n"/>
    </row>
    <row r="144" ht="30" customHeight="1">
      <c r="A144" s="43" t="n">
        <v>136</v>
      </c>
      <c r="B144" s="43" t="inlineStr">
        <is>
          <t>HH076455</t>
        </is>
      </c>
      <c r="C144" s="43" t="inlineStr">
        <is>
          <t>Ron miếng Cummins M11/ L10, graphite - NICE IN (590.630.700)</t>
        </is>
      </c>
      <c r="D144" s="61" t="inlineStr">
        <is>
          <t>125</t>
        </is>
      </c>
      <c r="E144" s="43" t="inlineStr">
        <is>
          <t>CUMMINS</t>
        </is>
      </c>
      <c r="F144" s="43" t="inlineStr">
        <is>
          <t>NICE IN (590.630.700)</t>
        </is>
      </c>
      <c r="G144" s="43" t="inlineStr">
        <is>
          <t>Cái</t>
        </is>
      </c>
      <c r="H144" s="43" t="n"/>
      <c r="I144" s="53" t="n"/>
      <c r="J144" s="147" t="n">
        <v>590000</v>
      </c>
      <c r="K144" s="147" t="n">
        <v>630000</v>
      </c>
      <c r="L144" s="147" t="n">
        <v>700000</v>
      </c>
      <c r="M144" s="53" t="n"/>
      <c r="N144" s="43" t="n"/>
      <c r="O144" s="43" t="n"/>
    </row>
    <row r="145" ht="30" customHeight="1">
      <c r="A145" s="45" t="n">
        <v>137</v>
      </c>
      <c r="B145" s="45" t="inlineStr">
        <is>
          <t>HH080266</t>
        </is>
      </c>
      <c r="C145" s="45" t="inlineStr">
        <is>
          <t>Ron miếng Cummins N14, Thép - NICE IN</t>
        </is>
      </c>
      <c r="D145" s="61" t="inlineStr">
        <is>
          <t>139.7</t>
        </is>
      </c>
      <c r="E145" s="45" t="inlineStr">
        <is>
          <t>CUMMINS</t>
        </is>
      </c>
      <c r="F145" s="45" t="inlineStr">
        <is>
          <t>NICE IN</t>
        </is>
      </c>
      <c r="G145" s="45" t="inlineStr">
        <is>
          <t>Bộ 3 cái</t>
        </is>
      </c>
      <c r="H145" s="45" t="n"/>
      <c r="I145" s="54" t="n"/>
      <c r="J145" s="147" t="n">
        <v>560000</v>
      </c>
      <c r="K145" s="147" t="n">
        <v>600000</v>
      </c>
      <c r="L145" s="147" t="n">
        <v>650000</v>
      </c>
      <c r="M145" s="54" t="n"/>
      <c r="N145" s="45" t="n"/>
      <c r="O145" s="45" t="n"/>
    </row>
    <row r="146" ht="30" customHeight="1">
      <c r="A146" s="43" t="n">
        <v>138</v>
      </c>
      <c r="B146" s="43" t="inlineStr">
        <is>
          <t>HH083264</t>
        </is>
      </c>
      <c r="C146" s="43" t="inlineStr">
        <is>
          <t>Ron miếng Cummins/Iveco ISB/QSB3.9/ 2830919 (phi 104, 4 máy) - Thép - DF</t>
        </is>
      </c>
      <c r="D146" s="61" t="inlineStr">
        <is>
          <t>102</t>
        </is>
      </c>
      <c r="E146" s="43" t="inlineStr">
        <is>
          <t>CUMMINS</t>
        </is>
      </c>
      <c r="F146" s="43" t="inlineStr">
        <is>
          <t>DF</t>
        </is>
      </c>
      <c r="G146" s="43" t="inlineStr">
        <is>
          <t>Cái</t>
        </is>
      </c>
      <c r="H146" s="43" t="n"/>
      <c r="I146" s="53" t="n"/>
      <c r="J146" s="147" t="n">
        <v>500000</v>
      </c>
      <c r="K146" s="147" t="n">
        <v>540000</v>
      </c>
      <c r="L146" s="147" t="n">
        <v>580000</v>
      </c>
      <c r="M146" s="53" t="n"/>
      <c r="N146" s="43" t="n"/>
      <c r="O146" s="43" t="n"/>
    </row>
    <row r="147" ht="30" customHeight="1">
      <c r="A147" s="45" t="n">
        <v>139</v>
      </c>
      <c r="B147" s="45" t="inlineStr">
        <is>
          <t>HH00786</t>
        </is>
      </c>
      <c r="C147" s="45" t="inlineStr">
        <is>
          <t>Ron miếng Cummins/Iveco ISBE6/ N67/ ISB (phi 104, 6 máy) - Thép - DF</t>
        </is>
      </c>
      <c r="D147" s="61" t="inlineStr">
        <is>
          <t>102</t>
        </is>
      </c>
      <c r="E147" s="45" t="inlineStr">
        <is>
          <t>CUMMINS</t>
        </is>
      </c>
      <c r="F147" s="45" t="inlineStr">
        <is>
          <t>DF</t>
        </is>
      </c>
      <c r="G147" s="45" t="inlineStr">
        <is>
          <t>Cái</t>
        </is>
      </c>
      <c r="H147" s="45" t="n"/>
      <c r="I147" s="54" t="n"/>
      <c r="J147" s="147" t="n">
        <v>600000</v>
      </c>
      <c r="K147" s="147" t="n">
        <v>650000</v>
      </c>
      <c r="L147" s="147" t="n">
        <v>700000</v>
      </c>
      <c r="M147" s="54" t="n"/>
      <c r="N147" s="45" t="n"/>
      <c r="O147" s="45" t="n"/>
    </row>
    <row r="148" ht="30" customHeight="1">
      <c r="A148" s="139" t="n"/>
      <c r="B148" s="139" t="n"/>
      <c r="C148" s="75" t="inlineStr">
        <is>
          <t>◆ NISSAN  (12 sản phẩm)</t>
        </is>
      </c>
      <c r="D148" s="61" t="n"/>
      <c r="E148" s="139" t="n"/>
      <c r="F148" s="139" t="n"/>
      <c r="G148" s="139" t="n"/>
      <c r="H148" s="139" t="n"/>
      <c r="I148" s="140" t="n"/>
      <c r="J148" s="140" t="n"/>
      <c r="K148" s="140" t="n"/>
      <c r="L148" s="140" t="n"/>
      <c r="M148" s="140" t="n"/>
      <c r="N148" s="139" t="n"/>
      <c r="O148" s="139" t="n"/>
    </row>
    <row r="149" ht="30" customHeight="1">
      <c r="A149" s="45" t="n">
        <v>140</v>
      </c>
      <c r="B149" s="45" t="inlineStr">
        <is>
          <t>HH077879</t>
        </is>
      </c>
      <c r="C149" s="45" t="inlineStr">
        <is>
          <t>Ron miếng Nissan BD30, Thép (TD27) - NICE IN</t>
        </is>
      </c>
      <c r="D149" s="61" t="inlineStr">
        <is>
          <t>96</t>
        </is>
      </c>
      <c r="E149" s="45" t="inlineStr">
        <is>
          <t>NISSAN</t>
        </is>
      </c>
      <c r="F149" s="45" t="inlineStr">
        <is>
          <t>NICE IN</t>
        </is>
      </c>
      <c r="G149" s="45" t="inlineStr">
        <is>
          <t>Cái</t>
        </is>
      </c>
      <c r="H149" s="45" t="n"/>
      <c r="I149" s="54" t="n"/>
      <c r="J149" s="147" t="n">
        <v>150000</v>
      </c>
      <c r="K149" s="147" t="n">
        <v>160000</v>
      </c>
      <c r="L149" s="147" t="n">
        <v>180000</v>
      </c>
      <c r="M149" s="54" t="n"/>
      <c r="N149" s="45" t="n"/>
      <c r="O149" s="45" t="n"/>
    </row>
    <row r="150" ht="30" customHeight="1">
      <c r="A150" s="43" t="n">
        <v>141</v>
      </c>
      <c r="B150" s="43" t="inlineStr">
        <is>
          <t>HH076266</t>
        </is>
      </c>
      <c r="C150" s="43" t="inlineStr">
        <is>
          <t>Ron miếng Nissan ED33/FD33, Thép - MASAKO</t>
        </is>
      </c>
      <c r="D150" s="61" t="inlineStr">
        <is>
          <t>100</t>
        </is>
      </c>
      <c r="E150" s="43" t="inlineStr">
        <is>
          <t>NISSAN</t>
        </is>
      </c>
      <c r="F150" s="43" t="inlineStr">
        <is>
          <t>MASAKO</t>
        </is>
      </c>
      <c r="G150" s="43" t="inlineStr">
        <is>
          <t>Cái</t>
        </is>
      </c>
      <c r="H150" s="43" t="n"/>
      <c r="I150" s="53" t="n"/>
      <c r="J150" s="147" t="n">
        <v>140000</v>
      </c>
      <c r="K150" s="147" t="n">
        <v>150000</v>
      </c>
      <c r="L150" s="147" t="n">
        <v>160000</v>
      </c>
      <c r="M150" s="53" t="n"/>
      <c r="N150" s="43" t="n"/>
      <c r="O150" s="43" t="n"/>
    </row>
    <row r="151" ht="30" customHeight="1">
      <c r="A151" s="45" t="n">
        <v>142</v>
      </c>
      <c r="B151" s="45" t="inlineStr">
        <is>
          <t>HH077332</t>
        </is>
      </c>
      <c r="C151" s="45" t="inlineStr">
        <is>
          <t>Ron miếng Nissan ED33/FD33, Thép - NICE IN (145/55/70)</t>
        </is>
      </c>
      <c r="D151" s="61" t="inlineStr">
        <is>
          <t>100</t>
        </is>
      </c>
      <c r="E151" s="45" t="inlineStr">
        <is>
          <t>NISSAN</t>
        </is>
      </c>
      <c r="F151" s="45" t="inlineStr">
        <is>
          <t>NICE IN (145/55/70)</t>
        </is>
      </c>
      <c r="G151" s="45" t="inlineStr">
        <is>
          <t>Cái</t>
        </is>
      </c>
      <c r="H151" s="45" t="n"/>
      <c r="I151" s="54" t="n"/>
      <c r="J151" s="147" t="n">
        <v>145000</v>
      </c>
      <c r="K151" s="147" t="n">
        <v>155000</v>
      </c>
      <c r="L151" s="147" t="n">
        <v>170000</v>
      </c>
      <c r="M151" s="54" t="n"/>
      <c r="N151" s="45" t="n"/>
      <c r="O151" s="45" t="n"/>
    </row>
    <row r="152" ht="30" customHeight="1">
      <c r="A152" s="43" t="n">
        <v>143</v>
      </c>
      <c r="B152" s="43" t="inlineStr">
        <is>
          <t>HH084276</t>
        </is>
      </c>
      <c r="C152" s="43" t="inlineStr">
        <is>
          <t>Ron miếng Nissan FD46/ FD42, Thép - DF</t>
        </is>
      </c>
      <c r="D152" s="61" t="inlineStr">
        <is>
          <t>108</t>
        </is>
      </c>
      <c r="E152" s="43" t="inlineStr">
        <is>
          <t>NISSAN</t>
        </is>
      </c>
      <c r="F152" s="43" t="inlineStr">
        <is>
          <t>DF</t>
        </is>
      </c>
      <c r="G152" s="43" t="inlineStr">
        <is>
          <t>Cái</t>
        </is>
      </c>
      <c r="H152" s="43" t="n"/>
      <c r="I152" s="53" t="n"/>
      <c r="J152" s="147" t="n">
        <v>230000</v>
      </c>
      <c r="K152" s="147" t="n">
        <v>240000</v>
      </c>
      <c r="L152" s="147" t="n">
        <v>260000</v>
      </c>
      <c r="M152" s="53" t="n"/>
      <c r="N152" s="43" t="n"/>
      <c r="O152" s="43" t="n"/>
    </row>
    <row r="153" ht="30" customHeight="1">
      <c r="A153" s="45" t="n">
        <v>144</v>
      </c>
      <c r="B153" s="45" t="inlineStr">
        <is>
          <t>HH084264</t>
        </is>
      </c>
      <c r="C153" s="45" t="inlineStr">
        <is>
          <t>Ron miếng Nissan FD6 - Metal thép kẹp - DF</t>
        </is>
      </c>
      <c r="D153" s="61" t="inlineStr">
        <is>
          <t>100</t>
        </is>
      </c>
      <c r="E153" s="45" t="inlineStr">
        <is>
          <t>NISSAN</t>
        </is>
      </c>
      <c r="F153" s="45" t="inlineStr">
        <is>
          <t>DF</t>
        </is>
      </c>
      <c r="G153" s="45" t="inlineStr">
        <is>
          <t>Cái</t>
        </is>
      </c>
      <c r="H153" s="45" t="n"/>
      <c r="I153" s="54" t="n"/>
      <c r="J153" s="147" t="n">
        <v>330000</v>
      </c>
      <c r="K153" s="147" t="n">
        <v>350000</v>
      </c>
      <c r="L153" s="147" t="n">
        <v>380000</v>
      </c>
      <c r="M153" s="54" t="n"/>
      <c r="N153" s="45" t="n"/>
      <c r="O153" s="45" t="n"/>
    </row>
    <row r="154" ht="30" customHeight="1">
      <c r="A154" s="43" t="n">
        <v>145</v>
      </c>
      <c r="B154" s="43" t="inlineStr">
        <is>
          <t>HH084277</t>
        </is>
      </c>
      <c r="C154" s="43" t="inlineStr">
        <is>
          <t>Ron miếng Nissan PF6, Thép - DF</t>
        </is>
      </c>
      <c r="D154" s="61" t="n"/>
      <c r="E154" s="43" t="inlineStr">
        <is>
          <t>NISSAN</t>
        </is>
      </c>
      <c r="F154" s="43" t="inlineStr">
        <is>
          <t>DF</t>
        </is>
      </c>
      <c r="G154" s="43" t="inlineStr">
        <is>
          <t>Bộ 2c</t>
        </is>
      </c>
      <c r="H154" s="43" t="n"/>
      <c r="I154" s="53" t="n"/>
      <c r="J154" s="147" t="n">
        <v>280000</v>
      </c>
      <c r="K154" s="147" t="n">
        <v>300000</v>
      </c>
      <c r="L154" s="147" t="n">
        <v>320000</v>
      </c>
      <c r="M154" s="53" t="n"/>
      <c r="N154" s="43" t="n"/>
      <c r="O154" s="43" t="n"/>
    </row>
    <row r="155" ht="30" customHeight="1">
      <c r="A155" s="45" t="n">
        <v>146</v>
      </c>
      <c r="B155" s="45" t="inlineStr">
        <is>
          <t>HH078101</t>
        </is>
      </c>
      <c r="C155" s="45" t="inlineStr">
        <is>
          <t>Ron miếng Nissan QD32, Thép - DF</t>
        </is>
      </c>
      <c r="D155" s="61" t="inlineStr">
        <is>
          <t>99.2</t>
        </is>
      </c>
      <c r="E155" s="45" t="inlineStr">
        <is>
          <t>NISSAN</t>
        </is>
      </c>
      <c r="F155" s="45" t="inlineStr">
        <is>
          <t>DF</t>
        </is>
      </c>
      <c r="G155" s="45" t="inlineStr">
        <is>
          <t>Cái</t>
        </is>
      </c>
      <c r="H155" s="45" t="n"/>
      <c r="I155" s="54" t="n"/>
      <c r="J155" s="147" t="n">
        <v>140000</v>
      </c>
      <c r="K155" s="147" t="n">
        <v>160000</v>
      </c>
      <c r="L155" s="147" t="n">
        <v>180000</v>
      </c>
      <c r="M155" s="54" t="n"/>
      <c r="N155" s="45" t="n"/>
      <c r="O155" s="45" t="n"/>
    </row>
    <row r="156" ht="30" customHeight="1">
      <c r="A156" s="43" t="n">
        <v>147</v>
      </c>
      <c r="B156" s="43" t="inlineStr">
        <is>
          <t>HH084269</t>
        </is>
      </c>
      <c r="C156" s="43" t="inlineStr">
        <is>
          <t>Ron miếng Nissan RE8, Metal thép kẹp amiang - DF</t>
        </is>
      </c>
      <c r="D156" s="61" t="inlineStr">
        <is>
          <t>135</t>
        </is>
      </c>
      <c r="E156" s="43" t="inlineStr">
        <is>
          <t>NISSAN</t>
        </is>
      </c>
      <c r="F156" s="43" t="inlineStr">
        <is>
          <t>DF</t>
        </is>
      </c>
      <c r="G156" s="43" t="inlineStr">
        <is>
          <t>Bộ 2c</t>
        </is>
      </c>
      <c r="H156" s="43" t="n"/>
      <c r="I156" s="53" t="n"/>
      <c r="J156" s="147" t="n">
        <v>610000</v>
      </c>
      <c r="K156" s="147" t="n">
        <v>650000</v>
      </c>
      <c r="L156" s="147" t="n">
        <v>700000</v>
      </c>
      <c r="M156" s="53" t="n"/>
      <c r="N156" s="43" t="n"/>
      <c r="O156" s="43" t="n"/>
    </row>
    <row r="157" ht="30" customHeight="1">
      <c r="A157" s="45" t="n">
        <v>148</v>
      </c>
      <c r="B157" s="45" t="inlineStr">
        <is>
          <t>HH084271</t>
        </is>
      </c>
      <c r="C157" s="45" t="inlineStr">
        <is>
          <t>Ron miếng Nissan RF8, Thép kẹp - DF</t>
        </is>
      </c>
      <c r="D157" s="61" t="inlineStr">
        <is>
          <t>138</t>
        </is>
      </c>
      <c r="E157" s="45" t="inlineStr">
        <is>
          <t>NISSAN</t>
        </is>
      </c>
      <c r="F157" s="45" t="inlineStr">
        <is>
          <t>DF</t>
        </is>
      </c>
      <c r="G157" s="45" t="inlineStr">
        <is>
          <t>Bộ 2c</t>
        </is>
      </c>
      <c r="H157" s="45" t="n"/>
      <c r="I157" s="54" t="n"/>
      <c r="J157" s="147" t="n">
        <v>610000</v>
      </c>
      <c r="K157" s="147" t="n">
        <v>650000</v>
      </c>
      <c r="L157" s="147" t="n">
        <v>700000</v>
      </c>
      <c r="M157" s="54" t="n"/>
      <c r="N157" s="45" t="n"/>
      <c r="O157" s="45" t="n"/>
    </row>
    <row r="158" ht="30" customHeight="1">
      <c r="A158" s="43" t="n">
        <v>149</v>
      </c>
      <c r="B158" s="43" t="inlineStr">
        <is>
          <t>HH084279</t>
        </is>
      </c>
      <c r="C158" s="43" t="inlineStr">
        <is>
          <t>Ron miếng Nissan SD22/ SD20, ASB amiang - DF</t>
        </is>
      </c>
      <c r="D158" s="61" t="inlineStr">
        <is>
          <t>83/84</t>
        </is>
      </c>
      <c r="E158" s="43" t="inlineStr">
        <is>
          <t>NISSAN</t>
        </is>
      </c>
      <c r="F158" s="43" t="inlineStr">
        <is>
          <t>DF</t>
        </is>
      </c>
      <c r="G158" s="43" t="inlineStr">
        <is>
          <t>Cái</t>
        </is>
      </c>
      <c r="H158" s="43" t="n"/>
      <c r="I158" s="53" t="n"/>
      <c r="J158" s="147" t="n">
        <v>95000</v>
      </c>
      <c r="K158" s="147" t="n">
        <v>105000</v>
      </c>
      <c r="L158" s="147" t="n">
        <v>115000</v>
      </c>
      <c r="M158" s="53" t="n"/>
      <c r="N158" s="43" t="n"/>
      <c r="O158" s="43" t="n"/>
    </row>
    <row r="159" ht="30" customHeight="1">
      <c r="A159" s="45" t="n">
        <v>150</v>
      </c>
      <c r="B159" s="45" t="inlineStr">
        <is>
          <t>HH084270</t>
        </is>
      </c>
      <c r="C159" s="45" t="inlineStr">
        <is>
          <t>Ron miếng Nissan SD33, ASB Amiang - DF</t>
        </is>
      </c>
      <c r="D159" s="61" t="n"/>
      <c r="E159" s="45" t="inlineStr">
        <is>
          <t>NISSAN</t>
        </is>
      </c>
      <c r="F159" s="45" t="inlineStr">
        <is>
          <t>DF</t>
        </is>
      </c>
      <c r="G159" s="45" t="inlineStr">
        <is>
          <t>Cái</t>
        </is>
      </c>
      <c r="H159" s="45" t="n"/>
      <c r="I159" s="54" t="n"/>
      <c r="J159" s="147" t="n">
        <v>230000</v>
      </c>
      <c r="K159" s="147" t="n">
        <v>240000</v>
      </c>
      <c r="L159" s="147" t="n">
        <v>260000</v>
      </c>
      <c r="M159" s="54" t="n"/>
      <c r="N159" s="45" t="n"/>
      <c r="O159" s="45" t="n"/>
    </row>
    <row r="160" ht="30" customHeight="1">
      <c r="A160" s="43" t="n">
        <v>151</v>
      </c>
      <c r="B160" s="43" t="inlineStr">
        <is>
          <t>HH082527</t>
        </is>
      </c>
      <c r="C160" s="43" t="inlineStr">
        <is>
          <t>Ron miếng Nissan TD23 Thép (lỗ xl 91) - NICE IN</t>
        </is>
      </c>
      <c r="D160" s="61" t="inlineStr">
        <is>
          <t>89</t>
        </is>
      </c>
      <c r="E160" s="43" t="inlineStr">
        <is>
          <t>NISSAN</t>
        </is>
      </c>
      <c r="F160" s="43" t="inlineStr">
        <is>
          <t>NICE IN</t>
        </is>
      </c>
      <c r="G160" s="43" t="inlineStr">
        <is>
          <t>Cái</t>
        </is>
      </c>
      <c r="H160" s="43" t="n"/>
      <c r="I160" s="53" t="n"/>
      <c r="J160" s="147" t="n">
        <v>120000</v>
      </c>
      <c r="K160" s="147" t="n">
        <v>130000</v>
      </c>
      <c r="L160" s="147" t="n">
        <v>150000</v>
      </c>
      <c r="M160" s="53" t="n"/>
      <c r="N160" s="43" t="n"/>
      <c r="O160" s="43" t="n"/>
    </row>
    <row r="161" ht="30" customHeight="1">
      <c r="A161" s="139" t="n"/>
      <c r="B161" s="139" t="n"/>
      <c r="C161" s="75" t="inlineStr">
        <is>
          <t>◆ DOOSAN/DAEWOO  (7 sản phẩm)</t>
        </is>
      </c>
      <c r="D161" s="61" t="n"/>
      <c r="E161" s="139" t="n"/>
      <c r="F161" s="139" t="n"/>
      <c r="G161" s="139" t="n"/>
      <c r="H161" s="139" t="n"/>
      <c r="I161" s="140" t="n"/>
      <c r="J161" s="140" t="n"/>
      <c r="K161" s="140" t="n"/>
      <c r="L161" s="140" t="n"/>
      <c r="M161" s="140" t="n"/>
      <c r="N161" s="139" t="n"/>
      <c r="O161" s="139" t="n"/>
    </row>
    <row r="162" ht="30" customHeight="1">
      <c r="A162" s="43" t="n">
        <v>152</v>
      </c>
      <c r="B162" s="43" t="inlineStr">
        <is>
          <t>HH080623</t>
        </is>
      </c>
      <c r="C162" s="43" t="inlineStr">
        <is>
          <t>Ron miếng Daewoo D1146T/D1146/ 1146 Graphite - NICE IN</t>
        </is>
      </c>
      <c r="D162" s="61" t="inlineStr">
        <is>
          <t>111</t>
        </is>
      </c>
      <c r="E162" s="43" t="inlineStr">
        <is>
          <t>DOOSAN/DAEWOO</t>
        </is>
      </c>
      <c r="F162" s="43" t="inlineStr">
        <is>
          <t>NICE IN</t>
        </is>
      </c>
      <c r="G162" s="43" t="inlineStr">
        <is>
          <t>Bộ 3c</t>
        </is>
      </c>
      <c r="H162" s="43" t="n"/>
      <c r="I162" s="53" t="n"/>
      <c r="J162" s="147" t="n">
        <v>220000</v>
      </c>
      <c r="K162" s="147" t="n">
        <v>230000</v>
      </c>
      <c r="L162" s="147" t="n">
        <v>250000</v>
      </c>
      <c r="M162" s="53" t="n"/>
      <c r="N162" s="43" t="n"/>
      <c r="O162" s="43" t="n"/>
    </row>
    <row r="163" ht="30" customHeight="1">
      <c r="A163" s="45" t="n">
        <v>153</v>
      </c>
      <c r="B163" s="45" t="inlineStr">
        <is>
          <t>HH077496</t>
        </is>
      </c>
      <c r="C163" s="45" t="inlineStr">
        <is>
          <t>Ron miếng Daewoo D2848/ DV15 Thép - DF</t>
        </is>
      </c>
      <c r="D163" s="61" t="inlineStr">
        <is>
          <t>128</t>
        </is>
      </c>
      <c r="E163" s="45" t="inlineStr">
        <is>
          <t>DOOSAN/DAEWOO</t>
        </is>
      </c>
      <c r="F163" s="45" t="inlineStr">
        <is>
          <t>DF</t>
        </is>
      </c>
      <c r="G163" s="45" t="inlineStr">
        <is>
          <t>Bộ</t>
        </is>
      </c>
      <c r="H163" s="45" t="n"/>
      <c r="I163" s="54" t="n"/>
      <c r="J163" s="147" t="n">
        <v>500000</v>
      </c>
      <c r="K163" s="147" t="n">
        <v>550000</v>
      </c>
      <c r="L163" s="147" t="n">
        <v>600000</v>
      </c>
      <c r="M163" s="54" t="n"/>
      <c r="N163" s="45" t="n"/>
      <c r="O163" s="45" t="n"/>
    </row>
    <row r="164" ht="30" customHeight="1">
      <c r="A164" s="43" t="n">
        <v>154</v>
      </c>
      <c r="B164" s="43" t="inlineStr">
        <is>
          <t>HH083337</t>
        </is>
      </c>
      <c r="C164" s="43" t="inlineStr">
        <is>
          <t>Ron miếng Daewoo D2848/ DV15 Thép - NICE IN</t>
        </is>
      </c>
      <c r="D164" s="61" t="inlineStr">
        <is>
          <t>128</t>
        </is>
      </c>
      <c r="E164" s="43" t="inlineStr">
        <is>
          <t>DOOSAN/DAEWOO</t>
        </is>
      </c>
      <c r="F164" s="43" t="inlineStr">
        <is>
          <t>NICE IN</t>
        </is>
      </c>
      <c r="G164" s="43" t="inlineStr">
        <is>
          <t>Bộ 8 cái</t>
        </is>
      </c>
      <c r="H164" s="43" t="n"/>
      <c r="I164" s="53" t="n"/>
      <c r="J164" s="147" t="n">
        <v>700000</v>
      </c>
      <c r="K164" s="147" t="n">
        <v>740000</v>
      </c>
      <c r="L164" s="147" t="n">
        <v>790000</v>
      </c>
      <c r="M164" s="53" t="n"/>
      <c r="N164" s="43" t="n"/>
      <c r="O164" s="43" t="n"/>
    </row>
    <row r="165" ht="30" customHeight="1">
      <c r="A165" s="45" t="n">
        <v>155</v>
      </c>
      <c r="B165" s="45" t="inlineStr">
        <is>
          <t>HH076251</t>
        </is>
      </c>
      <c r="C165" s="45" t="inlineStr">
        <is>
          <t>Ron miếng Daewoo DE12S (D2366 xe tải), Thép - NICE IN</t>
        </is>
      </c>
      <c r="D165" s="61" t="inlineStr">
        <is>
          <t>123</t>
        </is>
      </c>
      <c r="E165" s="45" t="inlineStr">
        <is>
          <t>DOOSAN/DAEWOO</t>
        </is>
      </c>
      <c r="F165" s="45" t="inlineStr">
        <is>
          <t>NICE IN</t>
        </is>
      </c>
      <c r="G165" s="45" t="inlineStr">
        <is>
          <t>Bộ 2c</t>
        </is>
      </c>
      <c r="H165" s="45" t="n"/>
      <c r="I165" s="54" t="n"/>
      <c r="J165" s="147" t="n">
        <v>500000</v>
      </c>
      <c r="K165" s="147" t="n">
        <v>550000</v>
      </c>
      <c r="L165" s="147" t="n">
        <v>600000</v>
      </c>
      <c r="M165" s="54" t="n"/>
      <c r="N165" s="45" t="n"/>
      <c r="O165" s="45" t="n"/>
    </row>
    <row r="166" ht="30" customHeight="1">
      <c r="A166" s="43" t="n">
        <v>156</v>
      </c>
      <c r="B166" s="43" t="inlineStr">
        <is>
          <t>HH076561</t>
        </is>
      </c>
      <c r="C166" s="43" t="inlineStr">
        <is>
          <t>Ron miếng Doosan DE08 (D1146 đời cao) thép - NICE IN</t>
        </is>
      </c>
      <c r="D166" s="61" t="inlineStr">
        <is>
          <t>111</t>
        </is>
      </c>
      <c r="E166" s="43" t="inlineStr">
        <is>
          <t>DOOSAN/DAEWOO</t>
        </is>
      </c>
      <c r="F166" s="43" t="inlineStr">
        <is>
          <t>NICE IN</t>
        </is>
      </c>
      <c r="G166" s="43" t="inlineStr">
        <is>
          <t>Bộ 3c</t>
        </is>
      </c>
      <c r="H166" s="43" t="n"/>
      <c r="I166" s="53" t="n"/>
      <c r="J166" s="53" t="n"/>
      <c r="K166" s="53" t="n"/>
      <c r="L166" s="53" t="n"/>
      <c r="M166" s="53" t="n"/>
      <c r="N166" s="43" t="n"/>
      <c r="O166" s="43" t="n"/>
    </row>
    <row r="167" ht="30" customHeight="1">
      <c r="A167" s="45" t="n">
        <v>157</v>
      </c>
      <c r="B167" s="45" t="inlineStr">
        <is>
          <t>HH075685</t>
        </is>
      </c>
      <c r="C167" s="45" t="inlineStr">
        <is>
          <t>Ron miếng Doosan DL06 - Thép - DF</t>
        </is>
      </c>
      <c r="D167" s="61" t="inlineStr">
        <is>
          <t>100</t>
        </is>
      </c>
      <c r="E167" s="45" t="inlineStr">
        <is>
          <t>DOOSAN/DAEWOO</t>
        </is>
      </c>
      <c r="F167" s="45" t="inlineStr">
        <is>
          <t>DF</t>
        </is>
      </c>
      <c r="G167" s="45" t="inlineStr">
        <is>
          <t>Cái</t>
        </is>
      </c>
      <c r="H167" s="45" t="n"/>
      <c r="I167" s="54" t="n"/>
      <c r="J167" s="147" t="n">
        <v>700000</v>
      </c>
      <c r="K167" s="147" t="n">
        <v>750000</v>
      </c>
      <c r="L167" s="147" t="n">
        <v>800000</v>
      </c>
      <c r="M167" s="54" t="n"/>
      <c r="N167" s="45" t="n"/>
      <c r="O167" s="45" t="n"/>
    </row>
    <row r="168" ht="30" customHeight="1">
      <c r="A168" s="43" t="n">
        <v>158</v>
      </c>
      <c r="B168" s="43" t="inlineStr">
        <is>
          <t>HH075683</t>
        </is>
      </c>
      <c r="C168" s="43" t="inlineStr">
        <is>
          <t>Ron miếng Doosan DL08, thép - DF</t>
        </is>
      </c>
      <c r="D168" s="61" t="inlineStr">
        <is>
          <t>108</t>
        </is>
      </c>
      <c r="E168" s="43" t="inlineStr">
        <is>
          <t>DOOSAN/DAEWOO</t>
        </is>
      </c>
      <c r="F168" s="43" t="inlineStr">
        <is>
          <t>DF</t>
        </is>
      </c>
      <c r="G168" s="43" t="inlineStr">
        <is>
          <t>Cái</t>
        </is>
      </c>
      <c r="H168" s="43" t="n"/>
      <c r="I168" s="53" t="n"/>
      <c r="J168" s="147" t="n">
        <v>700000</v>
      </c>
      <c r="K168" s="147" t="n">
        <v>750000</v>
      </c>
      <c r="L168" s="147" t="n">
        <v>800000</v>
      </c>
      <c r="M168" s="53" t="n"/>
      <c r="N168" s="43" t="n"/>
      <c r="O168" s="43" t="n"/>
    </row>
    <row r="169" ht="30" customHeight="1">
      <c r="A169" s="139" t="n"/>
      <c r="B169" s="139" t="n"/>
      <c r="C169" s="75" t="inlineStr">
        <is>
          <t>◆ YANMAR  (37 sản phẩm)</t>
        </is>
      </c>
      <c r="D169" s="61" t="n"/>
      <c r="E169" s="139" t="n"/>
      <c r="F169" s="139" t="n"/>
      <c r="G169" s="139" t="n"/>
      <c r="H169" s="139" t="n"/>
      <c r="I169" s="140" t="n"/>
      <c r="J169" s="140" t="n"/>
      <c r="K169" s="140" t="n"/>
      <c r="L169" s="140" t="n"/>
      <c r="M169" s="140" t="n"/>
      <c r="N169" s="139" t="n"/>
      <c r="O169" s="139" t="n"/>
    </row>
    <row r="170" ht="30" customHeight="1">
      <c r="A170" s="43" t="n">
        <v>159</v>
      </c>
      <c r="B170" s="43" t="inlineStr">
        <is>
          <t>HH082238</t>
        </is>
      </c>
      <c r="C170" s="43" t="inlineStr">
        <is>
          <t>Ron miếng Yanmar 3D88/ 3TNE88 - graphite - MASAKO</t>
        </is>
      </c>
      <c r="D170" s="61" t="n"/>
      <c r="E170" s="43" t="inlineStr">
        <is>
          <t>YANMAR</t>
        </is>
      </c>
      <c r="F170" s="43" t="inlineStr">
        <is>
          <t>MASAKO</t>
        </is>
      </c>
      <c r="G170" s="43" t="inlineStr">
        <is>
          <t>Cái</t>
        </is>
      </c>
      <c r="H170" s="43" t="n"/>
      <c r="I170" s="53" t="n"/>
      <c r="J170" s="147" t="n">
        <v>80000</v>
      </c>
      <c r="K170" s="147" t="n">
        <v>90000</v>
      </c>
      <c r="L170" s="147" t="n">
        <v>100000</v>
      </c>
      <c r="M170" s="53" t="n"/>
      <c r="N170" s="43" t="n"/>
      <c r="O170" s="43" t="n"/>
    </row>
    <row r="171" ht="30" customHeight="1">
      <c r="A171" s="45" t="n">
        <v>160</v>
      </c>
      <c r="B171" s="45" t="inlineStr">
        <is>
          <t>HH078276</t>
        </is>
      </c>
      <c r="C171" s="45" t="inlineStr">
        <is>
          <t>Ron miếng Yanmar 3T84/ 3D84-1 Amiang - MASAKO</t>
        </is>
      </c>
      <c r="D171" s="61" t="inlineStr">
        <is>
          <t>84</t>
        </is>
      </c>
      <c r="E171" s="45" t="inlineStr">
        <is>
          <t>YANMAR</t>
        </is>
      </c>
      <c r="F171" s="45" t="inlineStr">
        <is>
          <t>MASAKO</t>
        </is>
      </c>
      <c r="G171" s="45" t="inlineStr">
        <is>
          <t>Cái</t>
        </is>
      </c>
      <c r="H171" s="45" t="n"/>
      <c r="I171" s="54" t="n"/>
      <c r="J171" s="147" t="n">
        <v>90000</v>
      </c>
      <c r="K171" s="147" t="n">
        <v>100000</v>
      </c>
      <c r="L171" s="147" t="n">
        <v>110000</v>
      </c>
      <c r="M171" s="54" t="n"/>
      <c r="N171" s="45" t="n"/>
      <c r="O171" s="45" t="n"/>
    </row>
    <row r="172" ht="30" customHeight="1">
      <c r="A172" s="43" t="n">
        <v>161</v>
      </c>
      <c r="B172" s="43" t="inlineStr">
        <is>
          <t>HH078264</t>
        </is>
      </c>
      <c r="C172" s="43" t="inlineStr">
        <is>
          <t>Ron miếng Yanmar 3TN88/ 3D88/ 3TNE88, thép - NICE IN</t>
        </is>
      </c>
      <c r="D172" s="61" t="inlineStr">
        <is>
          <t>88</t>
        </is>
      </c>
      <c r="E172" s="43" t="inlineStr">
        <is>
          <t>YANMAR</t>
        </is>
      </c>
      <c r="F172" s="43" t="inlineStr">
        <is>
          <t>NICE IN</t>
        </is>
      </c>
      <c r="G172" s="43" t="inlineStr">
        <is>
          <t>Cái</t>
        </is>
      </c>
      <c r="H172" s="43" t="n"/>
      <c r="I172" s="53" t="n"/>
      <c r="J172" s="147" t="n">
        <v>120000</v>
      </c>
      <c r="K172" s="147" t="n">
        <v>135000</v>
      </c>
      <c r="L172" s="147" t="n">
        <v>150000</v>
      </c>
      <c r="M172" s="53" t="n"/>
      <c r="N172" s="43" t="n"/>
      <c r="O172" s="43" t="n"/>
    </row>
    <row r="173" ht="30" customHeight="1">
      <c r="A173" s="45" t="n">
        <v>162</v>
      </c>
      <c r="B173" s="45" t="inlineStr">
        <is>
          <t>HH079696</t>
        </is>
      </c>
      <c r="C173" s="45" t="inlineStr">
        <is>
          <t>Ron miếng Yanmar 3TNE78, Thép (3D78) - MASAKO</t>
        </is>
      </c>
      <c r="D173" s="61" t="n"/>
      <c r="E173" s="45" t="inlineStr">
        <is>
          <t>YANMAR</t>
        </is>
      </c>
      <c r="F173" s="45" t="inlineStr">
        <is>
          <t>MASAKO</t>
        </is>
      </c>
      <c r="G173" s="45" t="inlineStr">
        <is>
          <t>Cái</t>
        </is>
      </c>
      <c r="H173" s="45" t="n"/>
      <c r="I173" s="54" t="n"/>
      <c r="J173" s="147" t="n">
        <v>140000</v>
      </c>
      <c r="K173" s="147" t="n">
        <v>150000</v>
      </c>
      <c r="L173" s="147" t="n">
        <v>160000</v>
      </c>
      <c r="M173" s="54" t="n"/>
      <c r="N173" s="45" t="n"/>
      <c r="O173" s="45" t="n"/>
    </row>
    <row r="174" ht="30" customHeight="1">
      <c r="A174" s="43" t="n">
        <v>163</v>
      </c>
      <c r="B174" s="43" t="inlineStr">
        <is>
          <t>HH083341</t>
        </is>
      </c>
      <c r="C174" s="43" t="inlineStr">
        <is>
          <t>Ron miếng Yanmar 3TNE78, Thép (3D78) - NICE IN</t>
        </is>
      </c>
      <c r="D174" s="61" t="n"/>
      <c r="E174" s="43" t="inlineStr">
        <is>
          <t>YANMAR</t>
        </is>
      </c>
      <c r="F174" s="43" t="inlineStr">
        <is>
          <t>NICE IN</t>
        </is>
      </c>
      <c r="G174" s="43" t="inlineStr">
        <is>
          <t>Cái</t>
        </is>
      </c>
      <c r="H174" s="43" t="n"/>
      <c r="I174" s="53" t="n"/>
      <c r="J174" s="147" t="n">
        <v>150000</v>
      </c>
      <c r="K174" s="147" t="n">
        <v>160000</v>
      </c>
      <c r="L174" s="147" t="n">
        <v>180000</v>
      </c>
      <c r="M174" s="53" t="n"/>
      <c r="N174" s="43" t="n"/>
      <c r="O174" s="43" t="n"/>
    </row>
    <row r="175" ht="30" customHeight="1">
      <c r="A175" s="45" t="n">
        <v>164</v>
      </c>
      <c r="B175" s="45" t="inlineStr">
        <is>
          <t>HH076273</t>
        </is>
      </c>
      <c r="C175" s="45" t="inlineStr">
        <is>
          <t>Ron miếng Yanmar 3TNE82/ 3TNV82 Thép (màu đen) - MASAKO</t>
        </is>
      </c>
      <c r="D175" s="61" t="inlineStr">
        <is>
          <t>82</t>
        </is>
      </c>
      <c r="E175" s="45" t="inlineStr">
        <is>
          <t>YANMAR</t>
        </is>
      </c>
      <c r="F175" s="45" t="inlineStr">
        <is>
          <t>MASAKO</t>
        </is>
      </c>
      <c r="G175" s="45" t="inlineStr">
        <is>
          <t>Cái</t>
        </is>
      </c>
      <c r="H175" s="45" t="n"/>
      <c r="I175" s="54" t="n"/>
      <c r="J175" s="147" t="n">
        <v>100000</v>
      </c>
      <c r="K175" s="147" t="n">
        <v>110000</v>
      </c>
      <c r="L175" s="147" t="n">
        <v>120000</v>
      </c>
      <c r="M175" s="54" t="n"/>
      <c r="N175" s="45" t="n"/>
      <c r="O175" s="45" t="n"/>
    </row>
    <row r="176" ht="30" customHeight="1">
      <c r="A176" s="43" t="n">
        <v>165</v>
      </c>
      <c r="B176" s="43" t="inlineStr">
        <is>
          <t>HH077583</t>
        </is>
      </c>
      <c r="C176" s="43" t="inlineStr">
        <is>
          <t>Ron miếng Yanmar 3TNE82/ 3TNV82 Thép - NICE IN</t>
        </is>
      </c>
      <c r="D176" s="61" t="inlineStr">
        <is>
          <t>82</t>
        </is>
      </c>
      <c r="E176" s="43" t="inlineStr">
        <is>
          <t>YANMAR</t>
        </is>
      </c>
      <c r="F176" s="43" t="inlineStr">
        <is>
          <t>NICE IN</t>
        </is>
      </c>
      <c r="G176" s="43" t="inlineStr">
        <is>
          <t>Cái</t>
        </is>
      </c>
      <c r="H176" s="43" t="n"/>
      <c r="I176" s="53" t="n"/>
      <c r="J176" s="147" t="n">
        <v>110000</v>
      </c>
      <c r="K176" s="147" t="n">
        <v>120000</v>
      </c>
      <c r="L176" s="147" t="n">
        <v>130000</v>
      </c>
      <c r="M176" s="53" t="n"/>
      <c r="N176" s="43" t="n"/>
      <c r="O176" s="43" t="n"/>
    </row>
    <row r="177" ht="30" customHeight="1">
      <c r="A177" s="45" t="n">
        <v>166</v>
      </c>
      <c r="B177" s="45" t="inlineStr">
        <is>
          <t>HH078275</t>
        </is>
      </c>
      <c r="C177" s="45" t="inlineStr">
        <is>
          <t>Ron miếng Yanmar 3TNE84/ 3D84-3, Amiang - MASAKO</t>
        </is>
      </c>
      <c r="D177" s="61" t="inlineStr">
        <is>
          <t>84</t>
        </is>
      </c>
      <c r="E177" s="45" t="inlineStr">
        <is>
          <t>YANMAR</t>
        </is>
      </c>
      <c r="F177" s="45" t="inlineStr">
        <is>
          <t>MASAKO</t>
        </is>
      </c>
      <c r="G177" s="45" t="inlineStr">
        <is>
          <t>Cái</t>
        </is>
      </c>
      <c r="H177" s="45" t="n"/>
      <c r="I177" s="54" t="n"/>
      <c r="J177" s="147" t="n">
        <v>80000</v>
      </c>
      <c r="K177" s="147" t="n">
        <v>90000</v>
      </c>
      <c r="L177" s="147" t="n">
        <v>100000</v>
      </c>
      <c r="M177" s="54" t="n"/>
      <c r="N177" s="45" t="n"/>
      <c r="O177" s="45" t="n"/>
    </row>
    <row r="178" ht="30" customHeight="1">
      <c r="A178" s="43" t="n">
        <v>167</v>
      </c>
      <c r="B178" s="43" t="inlineStr">
        <is>
          <t>HH083340</t>
        </is>
      </c>
      <c r="C178" s="43" t="inlineStr">
        <is>
          <t>Ron miếng Yanmar 3TNV80, Amiang (3D80) - MASAKO</t>
        </is>
      </c>
      <c r="D178" s="61" t="n"/>
      <c r="E178" s="43" t="inlineStr">
        <is>
          <t>YANMAR</t>
        </is>
      </c>
      <c r="F178" s="43" t="inlineStr">
        <is>
          <t>MASAKO</t>
        </is>
      </c>
      <c r="G178" s="43" t="inlineStr">
        <is>
          <t>Cái</t>
        </is>
      </c>
      <c r="H178" s="43" t="n"/>
      <c r="I178" s="53" t="n"/>
      <c r="J178" s="147" t="n">
        <v>130000</v>
      </c>
      <c r="K178" s="147" t="n">
        <v>140000</v>
      </c>
      <c r="L178" s="147" t="n">
        <v>150000</v>
      </c>
      <c r="M178" s="53" t="n"/>
      <c r="N178" s="43" t="n"/>
      <c r="O178" s="43" t="n"/>
    </row>
    <row r="179" ht="30" customHeight="1">
      <c r="A179" s="45" t="n">
        <v>168</v>
      </c>
      <c r="B179" s="45" t="inlineStr">
        <is>
          <t>HH079044</t>
        </is>
      </c>
      <c r="C179" s="45" t="inlineStr">
        <is>
          <t>Ron miếng Yanmar 4D88/ 4TNE88/ 4TN88/ 4TNV88, graphite - MASAKO</t>
        </is>
      </c>
      <c r="D179" s="61" t="inlineStr">
        <is>
          <t>88</t>
        </is>
      </c>
      <c r="E179" s="45" t="inlineStr">
        <is>
          <t>YANMAR</t>
        </is>
      </c>
      <c r="F179" s="45" t="inlineStr">
        <is>
          <t>MASAKO</t>
        </is>
      </c>
      <c r="G179" s="45" t="inlineStr">
        <is>
          <t>Cái</t>
        </is>
      </c>
      <c r="H179" s="45" t="n"/>
      <c r="I179" s="54" t="n"/>
      <c r="J179" s="147" t="n">
        <v>80000</v>
      </c>
      <c r="K179" s="147" t="n">
        <v>90000</v>
      </c>
      <c r="L179" s="147" t="n">
        <v>100000</v>
      </c>
      <c r="M179" s="54" t="n"/>
      <c r="N179" s="45" t="n"/>
      <c r="O179" s="45" t="n"/>
    </row>
    <row r="180" ht="30" customHeight="1">
      <c r="A180" s="43" t="n">
        <v>169</v>
      </c>
      <c r="B180" s="43" t="inlineStr">
        <is>
          <t>HH080270</t>
        </is>
      </c>
      <c r="C180" s="43" t="inlineStr">
        <is>
          <t>Ron miếng Yanmar 4TNA78 (lỗ somi oval), GP - MASAKO</t>
        </is>
      </c>
      <c r="D180" s="61" t="n"/>
      <c r="E180" s="43" t="inlineStr">
        <is>
          <t>YANMAR</t>
        </is>
      </c>
      <c r="F180" s="43" t="inlineStr">
        <is>
          <t>MASAKO</t>
        </is>
      </c>
      <c r="G180" s="43" t="inlineStr">
        <is>
          <t>Cái</t>
        </is>
      </c>
      <c r="H180" s="43" t="n"/>
      <c r="I180" s="53" t="n"/>
      <c r="J180" s="147" t="n">
        <v>140000</v>
      </c>
      <c r="K180" s="147" t="n">
        <v>160000</v>
      </c>
      <c r="L180" s="147" t="n">
        <v>180000</v>
      </c>
      <c r="M180" s="53" t="n"/>
      <c r="N180" s="43" t="n"/>
      <c r="O180" s="43" t="n"/>
    </row>
    <row r="181" ht="30" customHeight="1">
      <c r="A181" s="45" t="n">
        <v>170</v>
      </c>
      <c r="B181" s="45" t="inlineStr">
        <is>
          <t>HH070915</t>
        </is>
      </c>
      <c r="C181" s="45" t="inlineStr">
        <is>
          <t>Ron miếng Yanmar 4TNA78 (lỗ somi oval), GP - NICE IN</t>
        </is>
      </c>
      <c r="D181" s="61" t="n"/>
      <c r="E181" s="45" t="inlineStr">
        <is>
          <t>YANMAR</t>
        </is>
      </c>
      <c r="F181" s="45" t="inlineStr">
        <is>
          <t>NICE IN</t>
        </is>
      </c>
      <c r="G181" s="45" t="inlineStr">
        <is>
          <t>Cái</t>
        </is>
      </c>
      <c r="H181" s="45" t="n"/>
      <c r="I181" s="54" t="n"/>
      <c r="J181" s="147" t="n">
        <v>150000</v>
      </c>
      <c r="K181" s="147" t="n">
        <v>170000</v>
      </c>
      <c r="L181" s="147" t="n">
        <v>200000</v>
      </c>
      <c r="M181" s="54" t="n"/>
      <c r="N181" s="45" t="n"/>
      <c r="O181" s="45" t="n"/>
    </row>
    <row r="182" ht="30" customHeight="1">
      <c r="A182" s="43" t="n">
        <v>171</v>
      </c>
      <c r="B182" s="43" t="inlineStr">
        <is>
          <t>HH077876</t>
        </is>
      </c>
      <c r="C182" s="43" t="inlineStr">
        <is>
          <t>Ron miếng Yanmar 4TNE84 Graphite (4TNV84/ 4D84-3) - NICE IN</t>
        </is>
      </c>
      <c r="D182" s="61" t="inlineStr">
        <is>
          <t>84</t>
        </is>
      </c>
      <c r="E182" s="43" t="inlineStr">
        <is>
          <t>YANMAR</t>
        </is>
      </c>
      <c r="F182" s="43" t="inlineStr">
        <is>
          <t>NICE IN</t>
        </is>
      </c>
      <c r="G182" s="43" t="inlineStr">
        <is>
          <t>Cái</t>
        </is>
      </c>
      <c r="H182" s="43" t="n"/>
      <c r="I182" s="53" t="n"/>
      <c r="J182" s="147" t="n">
        <v>80000</v>
      </c>
      <c r="K182" s="147" t="n">
        <v>90000</v>
      </c>
      <c r="L182" s="147" t="n">
        <v>100000</v>
      </c>
      <c r="M182" s="53" t="n"/>
      <c r="N182" s="43" t="n"/>
      <c r="O182" s="43" t="n"/>
    </row>
    <row r="183" ht="30" customHeight="1">
      <c r="A183" s="45" t="n">
        <v>172</v>
      </c>
      <c r="B183" s="45" t="inlineStr">
        <is>
          <t>HH079042</t>
        </is>
      </c>
      <c r="C183" s="45" t="inlineStr">
        <is>
          <t>Ron miếng Yanmar 4TNE84 Thép Inox (4TNV84/ 4D84-3) - NICE IN</t>
        </is>
      </c>
      <c r="D183" s="61" t="inlineStr">
        <is>
          <t>84</t>
        </is>
      </c>
      <c r="E183" s="45" t="inlineStr">
        <is>
          <t>YANMAR</t>
        </is>
      </c>
      <c r="F183" s="45" t="inlineStr">
        <is>
          <t>NICE IN</t>
        </is>
      </c>
      <c r="G183" s="45" t="inlineStr">
        <is>
          <t>Cái</t>
        </is>
      </c>
      <c r="H183" s="45" t="n"/>
      <c r="I183" s="54" t="n"/>
      <c r="J183" s="147" t="n">
        <v>130000</v>
      </c>
      <c r="K183" s="147" t="n">
        <v>140000</v>
      </c>
      <c r="L183" s="147" t="n">
        <v>150000</v>
      </c>
      <c r="M183" s="54" t="n"/>
      <c r="N183" s="45" t="n"/>
      <c r="O183" s="45" t="n"/>
    </row>
    <row r="184" ht="30" customHeight="1">
      <c r="A184" s="43" t="n">
        <v>173</v>
      </c>
      <c r="B184" s="43" t="inlineStr">
        <is>
          <t>HH076248</t>
        </is>
      </c>
      <c r="C184" s="43" t="inlineStr">
        <is>
          <t>Ron miếng Yanmar 4TNE84-O (loại mỏng, 0.4 ly) 4TNV84/ 4D84-3, Thép - MASAKO</t>
        </is>
      </c>
      <c r="D184" s="61" t="inlineStr">
        <is>
          <t>84</t>
        </is>
      </c>
      <c r="E184" s="43" t="inlineStr">
        <is>
          <t>YANMAR</t>
        </is>
      </c>
      <c r="F184" s="43" t="inlineStr">
        <is>
          <t>MASAKO</t>
        </is>
      </c>
      <c r="G184" s="43" t="inlineStr">
        <is>
          <t>Cái</t>
        </is>
      </c>
      <c r="H184" s="43" t="n"/>
      <c r="I184" s="53" t="n"/>
      <c r="J184" s="147" t="n">
        <v>105000</v>
      </c>
      <c r="K184" s="147" t="n">
        <v>115000</v>
      </c>
      <c r="L184" s="147" t="n">
        <v>125000</v>
      </c>
      <c r="M184" s="53" t="n"/>
      <c r="N184" s="43" t="n"/>
      <c r="O184" s="43" t="n"/>
    </row>
    <row r="185" ht="30" customHeight="1">
      <c r="A185" s="45" t="n">
        <v>174</v>
      </c>
      <c r="B185" s="45" t="inlineStr">
        <is>
          <t>HH084304</t>
        </is>
      </c>
      <c r="C185" s="45" t="inlineStr">
        <is>
          <t>Ron miếng Yanmar 4TNE84-O (loại mỏng, 0.4 ly) Thép - NICE IN</t>
        </is>
      </c>
      <c r="D185" s="61" t="n"/>
      <c r="E185" s="45" t="inlineStr">
        <is>
          <t>YANMAR</t>
        </is>
      </c>
      <c r="F185" s="45" t="inlineStr">
        <is>
          <t>NICE IN</t>
        </is>
      </c>
      <c r="G185" s="45" t="inlineStr">
        <is>
          <t>Cái</t>
        </is>
      </c>
      <c r="H185" s="45" t="n"/>
      <c r="I185" s="54" t="n"/>
      <c r="J185" s="54" t="n"/>
      <c r="K185" s="54" t="n"/>
      <c r="L185" s="54" t="n"/>
      <c r="M185" s="54" t="n"/>
      <c r="N185" s="45" t="n"/>
      <c r="O185" s="45" t="n"/>
    </row>
    <row r="186" ht="30" customHeight="1">
      <c r="A186" s="43" t="n">
        <v>175</v>
      </c>
      <c r="B186" s="43" t="inlineStr">
        <is>
          <t>HH076249</t>
        </is>
      </c>
      <c r="C186" s="43" t="inlineStr">
        <is>
          <t>Ron miếng Yanmar 4TNE84/ 4TNV84/ 4D84-3 - Graphite - MASAKO</t>
        </is>
      </c>
      <c r="D186" s="61" t="inlineStr">
        <is>
          <t>84</t>
        </is>
      </c>
      <c r="E186" s="43" t="inlineStr">
        <is>
          <t>YANMAR</t>
        </is>
      </c>
      <c r="F186" s="43" t="inlineStr">
        <is>
          <t>MASAKO</t>
        </is>
      </c>
      <c r="G186" s="43" t="inlineStr">
        <is>
          <t>Cái</t>
        </is>
      </c>
      <c r="H186" s="43" t="n"/>
      <c r="I186" s="53" t="n"/>
      <c r="J186" s="147" t="n">
        <v>80000</v>
      </c>
      <c r="K186" s="147" t="n">
        <v>90000</v>
      </c>
      <c r="L186" s="147" t="n">
        <v>100000</v>
      </c>
      <c r="M186" s="53" t="n"/>
      <c r="N186" s="43" t="n"/>
      <c r="O186" s="43" t="n"/>
    </row>
    <row r="187" ht="30" customHeight="1">
      <c r="A187" s="45" t="n">
        <v>176</v>
      </c>
      <c r="B187" s="45" t="inlineStr">
        <is>
          <t>HH078283</t>
        </is>
      </c>
      <c r="C187" s="45" t="inlineStr">
        <is>
          <t>Ron miếng Yanmar 4TNE88 - O (loại mỏng) thép - NICE IN</t>
        </is>
      </c>
      <c r="D187" s="61" t="inlineStr">
        <is>
          <t>88</t>
        </is>
      </c>
      <c r="E187" s="45" t="inlineStr">
        <is>
          <t>YANMAR</t>
        </is>
      </c>
      <c r="F187" s="45" t="inlineStr">
        <is>
          <t>NICE IN</t>
        </is>
      </c>
      <c r="G187" s="45" t="inlineStr">
        <is>
          <t>Cái</t>
        </is>
      </c>
      <c r="H187" s="45" t="n"/>
      <c r="I187" s="54" t="n"/>
      <c r="J187" s="147" t="n">
        <v>140000</v>
      </c>
      <c r="K187" s="147" t="n">
        <v>150000</v>
      </c>
      <c r="L187" s="147" t="n">
        <v>170000</v>
      </c>
      <c r="M187" s="54" t="n"/>
      <c r="N187" s="45" t="n"/>
      <c r="O187" s="45" t="n"/>
    </row>
    <row r="188" ht="30" customHeight="1">
      <c r="A188" s="43" t="n">
        <v>177</v>
      </c>
      <c r="B188" s="43" t="inlineStr">
        <is>
          <t>HH070917</t>
        </is>
      </c>
      <c r="C188" s="43" t="inlineStr">
        <is>
          <t>Ron miếng Yanmar 4TNE92/ 4D92E, Steel thép - DF</t>
        </is>
      </c>
      <c r="D188" s="61" t="inlineStr">
        <is>
          <t>92</t>
        </is>
      </c>
      <c r="E188" s="43" t="inlineStr">
        <is>
          <t>YANMAR</t>
        </is>
      </c>
      <c r="F188" s="43" t="inlineStr">
        <is>
          <t>DF</t>
        </is>
      </c>
      <c r="G188" s="43" t="inlineStr">
        <is>
          <t>Cái</t>
        </is>
      </c>
      <c r="H188" s="43" t="n"/>
      <c r="I188" s="53" t="n"/>
      <c r="J188" s="147" t="n">
        <v>150000</v>
      </c>
      <c r="K188" s="147" t="n">
        <v>160000</v>
      </c>
      <c r="L188" s="147" t="n">
        <v>180000</v>
      </c>
      <c r="M188" s="53" t="n"/>
      <c r="N188" s="43" t="n"/>
      <c r="O188" s="43" t="n"/>
    </row>
    <row r="189" ht="30" customHeight="1">
      <c r="A189" s="45" t="n">
        <v>178</v>
      </c>
      <c r="B189" s="45" t="inlineStr">
        <is>
          <t>HH079699</t>
        </is>
      </c>
      <c r="C189" s="45" t="inlineStr">
        <is>
          <t>Ron miếng Yanmar 4TNE94/ 4D94E (Amiang) - MASAKO</t>
        </is>
      </c>
      <c r="D189" s="61" t="inlineStr">
        <is>
          <t>94</t>
        </is>
      </c>
      <c r="E189" s="45" t="inlineStr">
        <is>
          <t>YANMAR</t>
        </is>
      </c>
      <c r="F189" s="45" t="inlineStr">
        <is>
          <t>MASAKO</t>
        </is>
      </c>
      <c r="G189" s="45" t="inlineStr">
        <is>
          <t>Cái</t>
        </is>
      </c>
      <c r="H189" s="45" t="n"/>
      <c r="I189" s="54" t="n"/>
      <c r="J189" s="147" t="n">
        <v>80000</v>
      </c>
      <c r="K189" s="147" t="n">
        <v>90000</v>
      </c>
      <c r="L189" s="147" t="n">
        <v>100000</v>
      </c>
      <c r="M189" s="54" t="n"/>
      <c r="N189" s="45" t="n"/>
      <c r="O189" s="45" t="n"/>
    </row>
    <row r="190" ht="30" customHeight="1">
      <c r="A190" s="43" t="n">
        <v>179</v>
      </c>
      <c r="B190" s="43" t="inlineStr">
        <is>
          <t>HH076817</t>
        </is>
      </c>
      <c r="C190" s="43" t="inlineStr">
        <is>
          <t>Ron miếng Yanmar 4TNE94/ 4D94E, thép Inox - NICE IN</t>
        </is>
      </c>
      <c r="D190" s="61" t="inlineStr">
        <is>
          <t>94</t>
        </is>
      </c>
      <c r="E190" s="43" t="inlineStr">
        <is>
          <t>YANMAR</t>
        </is>
      </c>
      <c r="F190" s="43" t="inlineStr">
        <is>
          <t>NICE IN</t>
        </is>
      </c>
      <c r="G190" s="43" t="inlineStr">
        <is>
          <t>Cái</t>
        </is>
      </c>
      <c r="H190" s="43" t="n"/>
      <c r="I190" s="53" t="n"/>
      <c r="J190" s="147" t="n">
        <v>150000</v>
      </c>
      <c r="K190" s="147" t="n">
        <v>160000</v>
      </c>
      <c r="L190" s="147" t="n">
        <v>180000</v>
      </c>
      <c r="M190" s="53" t="n"/>
      <c r="N190" s="43" t="n"/>
      <c r="O190" s="43" t="n"/>
    </row>
    <row r="191" ht="30" customHeight="1">
      <c r="A191" s="45" t="n">
        <v>180</v>
      </c>
      <c r="B191" s="45" t="inlineStr">
        <is>
          <t>HH079047</t>
        </is>
      </c>
      <c r="C191" s="45" t="inlineStr">
        <is>
          <t>Ron miếng Yanmar 4TNE98 Amiang (4D98/ 4TN98) - MASAKO</t>
        </is>
      </c>
      <c r="D191" s="61" t="inlineStr">
        <is>
          <t>98</t>
        </is>
      </c>
      <c r="E191" s="45" t="inlineStr">
        <is>
          <t>YANMAR</t>
        </is>
      </c>
      <c r="F191" s="45" t="inlineStr">
        <is>
          <t>MASAKO</t>
        </is>
      </c>
      <c r="G191" s="45" t="inlineStr">
        <is>
          <t>Cái</t>
        </is>
      </c>
      <c r="H191" s="45" t="n"/>
      <c r="I191" s="54" t="n"/>
      <c r="J191" s="147" t="n">
        <v>80000</v>
      </c>
      <c r="K191" s="147" t="n">
        <v>90000</v>
      </c>
      <c r="L191" s="147" t="n">
        <v>100000</v>
      </c>
      <c r="M191" s="54" t="n"/>
      <c r="N191" s="45" t="n"/>
      <c r="O191" s="45" t="n"/>
    </row>
    <row r="192" ht="30" customHeight="1">
      <c r="A192" s="43" t="n">
        <v>181</v>
      </c>
      <c r="B192" s="43" t="inlineStr">
        <is>
          <t>HH076070</t>
        </is>
      </c>
      <c r="C192" s="43" t="inlineStr">
        <is>
          <t>Ron miếng Yanmar 4TNE98, thép Inox - NICE IN</t>
        </is>
      </c>
      <c r="D192" s="61" t="inlineStr">
        <is>
          <t>98</t>
        </is>
      </c>
      <c r="E192" s="43" t="inlineStr">
        <is>
          <t>YANMAR</t>
        </is>
      </c>
      <c r="F192" s="43" t="inlineStr">
        <is>
          <t>NICE IN</t>
        </is>
      </c>
      <c r="G192" s="43" t="inlineStr">
        <is>
          <t>Cái</t>
        </is>
      </c>
      <c r="H192" s="43" t="n"/>
      <c r="I192" s="53" t="n"/>
      <c r="J192" s="147" t="n">
        <v>150000</v>
      </c>
      <c r="K192" s="147" t="n">
        <v>160000</v>
      </c>
      <c r="L192" s="147" t="n">
        <v>180000</v>
      </c>
      <c r="M192" s="53" t="n"/>
      <c r="N192" s="43" t="n"/>
      <c r="O192" s="43" t="n"/>
    </row>
    <row r="193" ht="30" customHeight="1">
      <c r="A193" s="45" t="n">
        <v>182</v>
      </c>
      <c r="B193" s="45" t="inlineStr">
        <is>
          <t>HH079013</t>
        </is>
      </c>
      <c r="C193" s="45" t="inlineStr">
        <is>
          <t>Ron miếng Yanmar 4TNV94 amiang - NICE IN</t>
        </is>
      </c>
      <c r="D193" s="61" t="n"/>
      <c r="E193" s="45" t="inlineStr">
        <is>
          <t>YANMAR</t>
        </is>
      </c>
      <c r="F193" s="45" t="inlineStr">
        <is>
          <t>NICE IN</t>
        </is>
      </c>
      <c r="G193" s="45" t="inlineStr">
        <is>
          <t>Cái</t>
        </is>
      </c>
      <c r="H193" s="45" t="n"/>
      <c r="I193" s="54" t="n"/>
      <c r="J193" s="147" t="n">
        <v>90000</v>
      </c>
      <c r="K193" s="147" t="n">
        <v>100000</v>
      </c>
      <c r="L193" s="147" t="n">
        <v>120000</v>
      </c>
      <c r="M193" s="54" t="n"/>
      <c r="N193" s="45" t="n"/>
      <c r="O193" s="45" t="n"/>
    </row>
    <row r="194" ht="30" customHeight="1">
      <c r="A194" s="43" t="n">
        <v>183</v>
      </c>
      <c r="B194" s="43" t="inlineStr">
        <is>
          <t>HH076839</t>
        </is>
      </c>
      <c r="C194" s="43" t="inlineStr">
        <is>
          <t>Ron miếng Yanmar 4TNV94, Thép Inox - NICE IN</t>
        </is>
      </c>
      <c r="D194" s="61" t="n"/>
      <c r="E194" s="43" t="inlineStr">
        <is>
          <t>YANMAR</t>
        </is>
      </c>
      <c r="F194" s="43" t="inlineStr">
        <is>
          <t>NICE IN</t>
        </is>
      </c>
      <c r="G194" s="43" t="inlineStr">
        <is>
          <t>Cái</t>
        </is>
      </c>
      <c r="H194" s="43" t="n"/>
      <c r="I194" s="53" t="n"/>
      <c r="J194" s="147" t="n">
        <v>150000</v>
      </c>
      <c r="K194" s="147" t="n">
        <v>160000</v>
      </c>
      <c r="L194" s="147" t="n">
        <v>180000</v>
      </c>
      <c r="M194" s="53" t="n"/>
      <c r="N194" s="43" t="n"/>
      <c r="O194" s="43" t="n"/>
    </row>
    <row r="195" ht="30" customHeight="1">
      <c r="A195" s="45" t="n">
        <v>184</v>
      </c>
      <c r="B195" s="45" t="inlineStr">
        <is>
          <t>HH079045</t>
        </is>
      </c>
      <c r="C195" s="45" t="inlineStr">
        <is>
          <t>Ron miếng Yanmar 4TNV94, amiang ASB - MASAKO</t>
        </is>
      </c>
      <c r="D195" s="61" t="n"/>
      <c r="E195" s="45" t="inlineStr">
        <is>
          <t>YANMAR</t>
        </is>
      </c>
      <c r="F195" s="45" t="inlineStr">
        <is>
          <t>MASAKO</t>
        </is>
      </c>
      <c r="G195" s="45" t="inlineStr">
        <is>
          <t>Cái</t>
        </is>
      </c>
      <c r="H195" s="45" t="n"/>
      <c r="I195" s="54" t="n"/>
      <c r="J195" s="147" t="n">
        <v>80000</v>
      </c>
      <c r="K195" s="147" t="n">
        <v>90000</v>
      </c>
      <c r="L195" s="147" t="n">
        <v>100000</v>
      </c>
      <c r="M195" s="54" t="n"/>
      <c r="N195" s="45" t="n"/>
      <c r="O195" s="45" t="n"/>
    </row>
    <row r="196" ht="30" customHeight="1">
      <c r="A196" s="43" t="n">
        <v>185</v>
      </c>
      <c r="B196" s="43" t="inlineStr">
        <is>
          <t>HH079046</t>
        </is>
      </c>
      <c r="C196" s="43" t="inlineStr">
        <is>
          <t>Ron miếng Yanmar 4TNV98, amiang ASB - MASAKO</t>
        </is>
      </c>
      <c r="D196" s="61" t="inlineStr">
        <is>
          <t>98</t>
        </is>
      </c>
      <c r="E196" s="43" t="inlineStr">
        <is>
          <t>YANMAR</t>
        </is>
      </c>
      <c r="F196" s="43" t="inlineStr">
        <is>
          <t>MASAKO</t>
        </is>
      </c>
      <c r="G196" s="43" t="inlineStr">
        <is>
          <t>Cái</t>
        </is>
      </c>
      <c r="H196" s="43" t="n"/>
      <c r="I196" s="53" t="n"/>
      <c r="J196" s="147" t="n">
        <v>80000</v>
      </c>
      <c r="K196" s="147" t="n">
        <v>90000</v>
      </c>
      <c r="L196" s="147" t="n">
        <v>100000</v>
      </c>
      <c r="M196" s="53" t="n"/>
      <c r="N196" s="43" t="n"/>
      <c r="O196" s="43" t="n"/>
    </row>
    <row r="197" ht="30" customHeight="1">
      <c r="A197" s="45" t="n">
        <v>186</v>
      </c>
      <c r="B197" s="45" t="inlineStr">
        <is>
          <t>HH084094</t>
        </is>
      </c>
      <c r="C197" s="45" t="inlineStr">
        <is>
          <t>Ron miếng Yanmar 6AY, thép Inox - NICE IN</t>
        </is>
      </c>
      <c r="D197" s="61" t="inlineStr">
        <is>
          <t>155</t>
        </is>
      </c>
      <c r="E197" s="45" t="inlineStr">
        <is>
          <t>YANMAR</t>
        </is>
      </c>
      <c r="F197" s="45" t="inlineStr">
        <is>
          <t>NICE IN</t>
        </is>
      </c>
      <c r="G197" s="45" t="inlineStr">
        <is>
          <t>Bộ 6c</t>
        </is>
      </c>
      <c r="H197" s="45" t="n"/>
      <c r="I197" s="54" t="n"/>
      <c r="J197" s="147" t="n">
        <v>2220000</v>
      </c>
      <c r="K197" s="147" t="n">
        <v>2400000</v>
      </c>
      <c r="L197" s="147" t="n">
        <v>2600000</v>
      </c>
      <c r="M197" s="54" t="n"/>
      <c r="N197" s="45" t="n"/>
      <c r="O197" s="45" t="n"/>
    </row>
    <row r="198" ht="30" customHeight="1">
      <c r="A198" s="43" t="n">
        <v>187</v>
      </c>
      <c r="B198" s="43" t="inlineStr">
        <is>
          <t>HH079202</t>
        </is>
      </c>
      <c r="C198" s="43" t="inlineStr">
        <is>
          <t>Ron miếng Yanmar 6CH (đơn vị tính cái; 1 bộ gồm 2 cái) - Thép - DF</t>
        </is>
      </c>
      <c r="D198" s="61" t="n"/>
      <c r="E198" s="43" t="inlineStr">
        <is>
          <t>YANMAR</t>
        </is>
      </c>
      <c r="F198" s="43" t="inlineStr">
        <is>
          <t>DF</t>
        </is>
      </c>
      <c r="G198" s="43" t="inlineStr">
        <is>
          <t>Cái</t>
        </is>
      </c>
      <c r="H198" s="43" t="n"/>
      <c r="I198" s="53" t="n"/>
      <c r="J198" s="147" t="n">
        <v>170000</v>
      </c>
      <c r="K198" s="147" t="n">
        <v>180000</v>
      </c>
      <c r="L198" s="147" t="n">
        <v>200000</v>
      </c>
      <c r="M198" s="53" t="n"/>
      <c r="N198" s="43" t="n"/>
      <c r="O198" s="43" t="n"/>
    </row>
    <row r="199" ht="30" customHeight="1">
      <c r="A199" s="45" t="n">
        <v>188</v>
      </c>
      <c r="B199" s="45" t="inlineStr">
        <is>
          <t>HH084097</t>
        </is>
      </c>
      <c r="C199" s="45" t="inlineStr">
        <is>
          <t>Ron miếng Yanmar 6GHA, thép Inox - NICE IN</t>
        </is>
      </c>
      <c r="D199" s="61" t="n"/>
      <c r="E199" s="45" t="inlineStr">
        <is>
          <t>YANMAR</t>
        </is>
      </c>
      <c r="F199" s="45" t="inlineStr">
        <is>
          <t>NICE IN</t>
        </is>
      </c>
      <c r="G199" s="45" t="inlineStr">
        <is>
          <t>Bộ 2c</t>
        </is>
      </c>
      <c r="H199" s="45" t="n"/>
      <c r="I199" s="54" t="n"/>
      <c r="J199" s="147" t="n">
        <v>1400000</v>
      </c>
      <c r="K199" s="147" t="n">
        <v>1500000</v>
      </c>
      <c r="L199" s="147" t="n">
        <v>1630000</v>
      </c>
      <c r="M199" s="54" t="n"/>
      <c r="N199" s="45" t="n"/>
      <c r="O199" s="45" t="n"/>
    </row>
    <row r="200" ht="30" customHeight="1">
      <c r="A200" s="43" t="n">
        <v>189</v>
      </c>
      <c r="B200" s="43" t="inlineStr">
        <is>
          <t>HH084090</t>
        </is>
      </c>
      <c r="C200" s="43" t="inlineStr">
        <is>
          <t>Ron miếng Yanmar 6GX, thép Inox - NICE IN</t>
        </is>
      </c>
      <c r="D200" s="61" t="n"/>
      <c r="E200" s="43" t="inlineStr">
        <is>
          <t>YANMAR</t>
        </is>
      </c>
      <c r="F200" s="43" t="inlineStr">
        <is>
          <t>NICE IN</t>
        </is>
      </c>
      <c r="G200" s="43" t="inlineStr">
        <is>
          <t>Bộ 6c</t>
        </is>
      </c>
      <c r="H200" s="43" t="n"/>
      <c r="I200" s="53" t="n"/>
      <c r="J200" s="147" t="n">
        <v>2220000</v>
      </c>
      <c r="K200" s="147" t="n">
        <v>2400000</v>
      </c>
      <c r="L200" s="147" t="n">
        <v>2600000</v>
      </c>
      <c r="M200" s="53" t="n"/>
      <c r="N200" s="43" t="n"/>
      <c r="O200" s="43" t="n"/>
    </row>
    <row r="201" ht="30" customHeight="1">
      <c r="A201" s="45" t="n">
        <v>190</v>
      </c>
      <c r="B201" s="45" t="inlineStr">
        <is>
          <t>HH084092</t>
        </is>
      </c>
      <c r="C201" s="45" t="inlineStr">
        <is>
          <t>Ron miếng Yanmar 6HA, sợi tổng hợp - NICE IN</t>
        </is>
      </c>
      <c r="D201" s="61" t="inlineStr">
        <is>
          <t>130</t>
        </is>
      </c>
      <c r="E201" s="45" t="inlineStr">
        <is>
          <t>YANMAR</t>
        </is>
      </c>
      <c r="F201" s="45" t="inlineStr">
        <is>
          <t>NICE IN</t>
        </is>
      </c>
      <c r="G201" s="45" t="inlineStr">
        <is>
          <t>Bộ 2c</t>
        </is>
      </c>
      <c r="H201" s="45" t="n"/>
      <c r="I201" s="54" t="n"/>
      <c r="J201" s="147" t="n">
        <v>740000</v>
      </c>
      <c r="K201" s="147" t="n">
        <v>800000</v>
      </c>
      <c r="L201" s="147" t="n">
        <v>870000</v>
      </c>
      <c r="M201" s="54" t="n"/>
      <c r="N201" s="45" t="n"/>
      <c r="O201" s="45" t="n"/>
    </row>
    <row r="202" ht="30" customHeight="1">
      <c r="A202" s="43" t="n">
        <v>191</v>
      </c>
      <c r="B202" s="43" t="inlineStr">
        <is>
          <t>HH084089</t>
        </is>
      </c>
      <c r="C202" s="43" t="inlineStr">
        <is>
          <t>Ron miếng Yanmar 6KH, Thép Inox - NICE IN</t>
        </is>
      </c>
      <c r="D202" s="61" t="n"/>
      <c r="E202" s="43" t="inlineStr">
        <is>
          <t>YANMAR</t>
        </is>
      </c>
      <c r="F202" s="43" t="inlineStr">
        <is>
          <t>NICE IN</t>
        </is>
      </c>
      <c r="G202" s="43" t="inlineStr">
        <is>
          <t>Bộ 6c</t>
        </is>
      </c>
      <c r="H202" s="43" t="n"/>
      <c r="I202" s="53" t="n"/>
      <c r="J202" s="147" t="n">
        <v>2220000</v>
      </c>
      <c r="K202" s="147" t="n">
        <v>2400000</v>
      </c>
      <c r="L202" s="147" t="n">
        <v>2600000</v>
      </c>
      <c r="M202" s="53" t="n"/>
      <c r="N202" s="43" t="n"/>
      <c r="O202" s="43" t="n"/>
    </row>
    <row r="203" ht="30" customHeight="1">
      <c r="A203" s="45" t="n">
        <v>192</v>
      </c>
      <c r="B203" s="45" t="inlineStr">
        <is>
          <t>HH084093</t>
        </is>
      </c>
      <c r="C203" s="45" t="inlineStr">
        <is>
          <t>Ron miếng Yanmar 6KXET, thép Inox - NICE IN</t>
        </is>
      </c>
      <c r="D203" s="61" t="n"/>
      <c r="E203" s="45" t="inlineStr">
        <is>
          <t>YANMAR</t>
        </is>
      </c>
      <c r="F203" s="45" t="inlineStr">
        <is>
          <t>NICE IN</t>
        </is>
      </c>
      <c r="G203" s="45" t="inlineStr">
        <is>
          <t>Bộ 6c</t>
        </is>
      </c>
      <c r="H203" s="45" t="n"/>
      <c r="I203" s="54" t="n"/>
      <c r="J203" s="147" t="n">
        <v>2220000</v>
      </c>
      <c r="K203" s="147" t="n">
        <v>2400000</v>
      </c>
      <c r="L203" s="147" t="n">
        <v>2600000</v>
      </c>
      <c r="M203" s="54" t="n"/>
      <c r="N203" s="45" t="n"/>
      <c r="O203" s="45" t="n"/>
    </row>
    <row r="204" ht="30" customHeight="1">
      <c r="A204" s="43" t="n">
        <v>193</v>
      </c>
      <c r="B204" s="43" t="inlineStr">
        <is>
          <t>HH084091</t>
        </is>
      </c>
      <c r="C204" s="43" t="inlineStr">
        <is>
          <t>Ron miếng Yanmar 6LA1.9, thép Inox - NICE IN</t>
        </is>
      </c>
      <c r="D204" s="61" t="n"/>
      <c r="E204" s="43" t="inlineStr">
        <is>
          <t>YANMAR</t>
        </is>
      </c>
      <c r="F204" s="43" t="inlineStr">
        <is>
          <t>NICE IN</t>
        </is>
      </c>
      <c r="G204" s="43" t="inlineStr">
        <is>
          <t>Bộ 6c</t>
        </is>
      </c>
      <c r="H204" s="43" t="n"/>
      <c r="I204" s="53" t="n"/>
      <c r="J204" s="147" t="n">
        <v>2220000</v>
      </c>
      <c r="K204" s="147" t="n">
        <v>2400000</v>
      </c>
      <c r="L204" s="147" t="n">
        <v>2600000</v>
      </c>
      <c r="M204" s="53" t="n"/>
      <c r="N204" s="43" t="n"/>
      <c r="O204" s="43" t="n"/>
    </row>
    <row r="205" ht="30" customHeight="1">
      <c r="A205" s="45" t="n">
        <v>194</v>
      </c>
      <c r="B205" s="45" t="inlineStr">
        <is>
          <t>HH084095</t>
        </is>
      </c>
      <c r="C205" s="45" t="inlineStr">
        <is>
          <t>Ron miếng Yanmar 6LA2.1, thép Inox - NICE IN</t>
        </is>
      </c>
      <c r="D205" s="61" t="n"/>
      <c r="E205" s="45" t="inlineStr">
        <is>
          <t>YANMAR</t>
        </is>
      </c>
      <c r="F205" s="45" t="inlineStr">
        <is>
          <t>NICE IN</t>
        </is>
      </c>
      <c r="G205" s="45" t="inlineStr">
        <is>
          <t>Bộ 6c</t>
        </is>
      </c>
      <c r="H205" s="45" t="n"/>
      <c r="I205" s="54" t="n"/>
      <c r="J205" s="147" t="n">
        <v>2220000</v>
      </c>
      <c r="K205" s="147" t="n">
        <v>2400000</v>
      </c>
      <c r="L205" s="147" t="n">
        <v>2600000</v>
      </c>
      <c r="M205" s="54" t="n"/>
      <c r="N205" s="45" t="n"/>
      <c r="O205" s="45" t="n"/>
    </row>
    <row r="206" ht="30" customHeight="1">
      <c r="A206" s="43" t="n">
        <v>195</v>
      </c>
      <c r="B206" s="43" t="inlineStr">
        <is>
          <t>HH084088</t>
        </is>
      </c>
      <c r="C206" s="43" t="inlineStr">
        <is>
          <t>Ron miếng Yanmar 6LPA, thép - (NICE) MASAKO</t>
        </is>
      </c>
      <c r="D206" s="61" t="inlineStr">
        <is>
          <t>106</t>
        </is>
      </c>
      <c r="E206" s="43" t="inlineStr">
        <is>
          <t>YANMAR</t>
        </is>
      </c>
      <c r="F206" s="43" t="inlineStr">
        <is>
          <t>(NICE) MASAKO</t>
        </is>
      </c>
      <c r="G206" s="43" t="inlineStr">
        <is>
          <t>Cái</t>
        </is>
      </c>
      <c r="H206" s="43" t="n"/>
      <c r="I206" s="53" t="n"/>
      <c r="J206" s="147" t="n">
        <v>240000</v>
      </c>
      <c r="K206" s="147" t="n">
        <v>260000</v>
      </c>
      <c r="L206" s="147" t="n">
        <v>300000</v>
      </c>
      <c r="M206" s="53" t="n"/>
      <c r="N206" s="43" t="n"/>
      <c r="O206" s="43" t="n"/>
    </row>
    <row r="207" ht="30" customHeight="1">
      <c r="A207" s="139" t="n"/>
      <c r="B207" s="139" t="n"/>
      <c r="C207" s="75" t="inlineStr">
        <is>
          <t>◆ KUBOTA  (25 sản phẩm)</t>
        </is>
      </c>
      <c r="D207" s="61" t="n"/>
      <c r="E207" s="139" t="n"/>
      <c r="F207" s="139" t="n"/>
      <c r="G207" s="139" t="n"/>
      <c r="H207" s="139" t="n"/>
      <c r="I207" s="140" t="n"/>
      <c r="J207" s="140" t="n"/>
      <c r="K207" s="140" t="n"/>
      <c r="L207" s="140" t="n"/>
      <c r="M207" s="140" t="n"/>
      <c r="N207" s="139" t="n"/>
      <c r="O207" s="139" t="n"/>
    </row>
    <row r="208" ht="30" customHeight="1">
      <c r="A208" s="43" t="n">
        <v>196</v>
      </c>
      <c r="B208" s="43" t="inlineStr">
        <is>
          <t>HH081820</t>
        </is>
      </c>
      <c r="C208" s="43" t="inlineStr">
        <is>
          <t>Ron miếng  Kubota V4300 -PACIFIC</t>
        </is>
      </c>
      <c r="D208" s="61" t="n"/>
      <c r="E208" s="43" t="inlineStr">
        <is>
          <t>KUBOTA</t>
        </is>
      </c>
      <c r="F208" s="43" t="n"/>
      <c r="G208" s="43" t="inlineStr">
        <is>
          <t>Cái</t>
        </is>
      </c>
      <c r="H208" s="43" t="n"/>
      <c r="I208" s="53" t="n"/>
      <c r="J208" s="53" t="n"/>
      <c r="K208" s="53" t="n"/>
      <c r="L208" s="53" t="n"/>
      <c r="M208" s="53" t="n"/>
      <c r="N208" s="43" t="n"/>
      <c r="O208" s="43" t="n"/>
    </row>
    <row r="209" ht="30" customHeight="1">
      <c r="A209" s="45" t="n">
        <v>197</v>
      </c>
      <c r="B209" s="45" t="inlineStr">
        <is>
          <t>HH080499</t>
        </is>
      </c>
      <c r="C209" s="45" t="inlineStr">
        <is>
          <t>Ron miếng Kubota 3D66/D722 - PACIFIC</t>
        </is>
      </c>
      <c r="D209" s="61" t="inlineStr">
        <is>
          <t>67</t>
        </is>
      </c>
      <c r="E209" s="45" t="inlineStr">
        <is>
          <t>KUBOTA</t>
        </is>
      </c>
      <c r="F209" s="45" t="inlineStr">
        <is>
          <t>PACIFIC</t>
        </is>
      </c>
      <c r="G209" s="45" t="inlineStr">
        <is>
          <t>Cái</t>
        </is>
      </c>
      <c r="H209" s="45" t="n"/>
      <c r="I209" s="54" t="n"/>
      <c r="J209" s="54" t="n"/>
      <c r="K209" s="54" t="n"/>
      <c r="L209" s="54" t="n"/>
      <c r="M209" s="54" t="n"/>
      <c r="N209" s="45" t="n"/>
      <c r="O209" s="45" t="n"/>
    </row>
    <row r="210" ht="30" customHeight="1">
      <c r="A210" s="43" t="n">
        <v>198</v>
      </c>
      <c r="B210" s="43" t="inlineStr">
        <is>
          <t>HH076272</t>
        </is>
      </c>
      <c r="C210" s="43" t="inlineStr">
        <is>
          <t>Ron miếng Kubota 3D78-D1105, Thép - MASAKO</t>
        </is>
      </c>
      <c r="D210" s="61" t="n"/>
      <c r="E210" s="43" t="inlineStr">
        <is>
          <t>KUBOTA</t>
        </is>
      </c>
      <c r="F210" s="43" t="inlineStr">
        <is>
          <t>MASAKO</t>
        </is>
      </c>
      <c r="G210" s="43" t="inlineStr">
        <is>
          <t>Cái</t>
        </is>
      </c>
      <c r="H210" s="43" t="n"/>
      <c r="I210" s="53" t="n"/>
      <c r="J210" s="147" t="n">
        <v>170000</v>
      </c>
      <c r="K210" s="147" t="n">
        <v>190000</v>
      </c>
      <c r="L210" s="147" t="n">
        <v>200000</v>
      </c>
      <c r="M210" s="53" t="n"/>
      <c r="N210" s="43" t="n"/>
      <c r="O210" s="43" t="n"/>
    </row>
    <row r="211" ht="30" customHeight="1">
      <c r="A211" s="45" t="n">
        <v>199</v>
      </c>
      <c r="B211" s="45" t="inlineStr">
        <is>
          <t>HH078268</t>
        </is>
      </c>
      <c r="C211" s="45" t="inlineStr">
        <is>
          <t>Ron miếng Kubota 3D78-D1105, Thép - NICE IN</t>
        </is>
      </c>
      <c r="D211" s="61" t="n"/>
      <c r="E211" s="45" t="inlineStr">
        <is>
          <t>KUBOTA</t>
        </is>
      </c>
      <c r="F211" s="45" t="inlineStr">
        <is>
          <t>NICE IN</t>
        </is>
      </c>
      <c r="G211" s="45" t="inlineStr">
        <is>
          <t>Cái</t>
        </is>
      </c>
      <c r="H211" s="45" t="n"/>
      <c r="I211" s="54" t="n"/>
      <c r="J211" s="147" t="n">
        <v>170000</v>
      </c>
      <c r="K211" s="147" t="n">
        <v>190000</v>
      </c>
      <c r="L211" s="147" t="n">
        <v>200000</v>
      </c>
      <c r="M211" s="54" t="n"/>
      <c r="N211" s="45" t="n"/>
      <c r="O211" s="45" t="n"/>
    </row>
    <row r="212" ht="30" customHeight="1">
      <c r="A212" s="43" t="n">
        <v>200</v>
      </c>
      <c r="B212" s="43" t="inlineStr">
        <is>
          <t>HH080422</t>
        </is>
      </c>
      <c r="C212" s="43" t="inlineStr">
        <is>
          <t>Ron miếng Kubota 3D82-D1302/D1463, GP - MASAKO</t>
        </is>
      </c>
      <c r="D212" s="61" t="inlineStr">
        <is>
          <t>82</t>
        </is>
      </c>
      <c r="E212" s="43" t="inlineStr">
        <is>
          <t>KUBOTA</t>
        </is>
      </c>
      <c r="F212" s="43" t="inlineStr">
        <is>
          <t>MASAKO</t>
        </is>
      </c>
      <c r="G212" s="43" t="inlineStr">
        <is>
          <t>Cái</t>
        </is>
      </c>
      <c r="H212" s="43" t="n"/>
      <c r="I212" s="53" t="n"/>
      <c r="J212" s="147" t="n">
        <v>120000</v>
      </c>
      <c r="K212" s="147" t="n">
        <v>130000</v>
      </c>
      <c r="L212" s="147" t="n">
        <v>150000</v>
      </c>
      <c r="M212" s="53" t="n"/>
      <c r="N212" s="43" t="n"/>
      <c r="O212" s="43" t="n"/>
    </row>
    <row r="213" ht="30" customHeight="1">
      <c r="A213" s="45" t="n">
        <v>201</v>
      </c>
      <c r="B213" s="45" t="inlineStr">
        <is>
          <t>HH084302</t>
        </is>
      </c>
      <c r="C213" s="45" t="inlineStr">
        <is>
          <t>Ron miếng Kubota 3D83-D1503, Thép - NICE IN</t>
        </is>
      </c>
      <c r="D213" s="61" t="inlineStr">
        <is>
          <t>83</t>
        </is>
      </c>
      <c r="E213" s="45" t="inlineStr">
        <is>
          <t>KUBOTA</t>
        </is>
      </c>
      <c r="F213" s="45" t="inlineStr">
        <is>
          <t>NICE IN</t>
        </is>
      </c>
      <c r="G213" s="45" t="inlineStr">
        <is>
          <t>Cái</t>
        </is>
      </c>
      <c r="H213" s="45" t="n"/>
      <c r="I213" s="54" t="n"/>
      <c r="J213" s="54" t="n"/>
      <c r="K213" s="54" t="n"/>
      <c r="L213" s="54" t="n"/>
      <c r="M213" s="54" t="n"/>
      <c r="N213" s="45" t="n"/>
      <c r="O213" s="45" t="n"/>
    </row>
    <row r="214" ht="30" customHeight="1">
      <c r="A214" s="43" t="n">
        <v>202</v>
      </c>
      <c r="B214" s="43" t="inlineStr">
        <is>
          <t>HH070914</t>
        </is>
      </c>
      <c r="C214" s="43" t="inlineStr">
        <is>
          <t>Ron miếng Kubota 3D85-D1402 Graphite - NICE IN</t>
        </is>
      </c>
      <c r="D214" s="61" t="inlineStr">
        <is>
          <t>85</t>
        </is>
      </c>
      <c r="E214" s="43" t="inlineStr">
        <is>
          <t>KUBOTA</t>
        </is>
      </c>
      <c r="F214" s="43" t="inlineStr">
        <is>
          <t>NICE IN</t>
        </is>
      </c>
      <c r="G214" s="43" t="inlineStr">
        <is>
          <t>Cái</t>
        </is>
      </c>
      <c r="H214" s="43" t="n"/>
      <c r="I214" s="53" t="n"/>
      <c r="J214" s="147" t="n">
        <v>125000</v>
      </c>
      <c r="K214" s="147" t="n">
        <v>135000</v>
      </c>
      <c r="L214" s="147" t="n">
        <v>150000</v>
      </c>
      <c r="M214" s="53" t="n"/>
      <c r="N214" s="43" t="n"/>
      <c r="O214" s="43" t="n"/>
    </row>
    <row r="215" ht="30" customHeight="1">
      <c r="A215" s="45" t="n">
        <v>203</v>
      </c>
      <c r="B215" s="45" t="inlineStr">
        <is>
          <t>HH00060</t>
        </is>
      </c>
      <c r="C215" s="45" t="inlineStr">
        <is>
          <t>Ron miếng Kubota 3D87/ D1703, Thép - NICE IN</t>
        </is>
      </c>
      <c r="D215" s="61" t="inlineStr">
        <is>
          <t>87</t>
        </is>
      </c>
      <c r="E215" s="45" t="inlineStr">
        <is>
          <t>KUBOTA</t>
        </is>
      </c>
      <c r="F215" s="45" t="inlineStr">
        <is>
          <t>NICE IN</t>
        </is>
      </c>
      <c r="G215" s="45" t="inlineStr">
        <is>
          <t>Cái</t>
        </is>
      </c>
      <c r="H215" s="45" t="n"/>
      <c r="I215" s="54" t="n"/>
      <c r="J215" s="147" t="n">
        <v>150000</v>
      </c>
      <c r="K215" s="147" t="n">
        <v>170000</v>
      </c>
      <c r="L215" s="147" t="n">
        <v>190000</v>
      </c>
      <c r="M215" s="54" t="n"/>
      <c r="N215" s="45" t="n"/>
      <c r="O215" s="45" t="n"/>
    </row>
    <row r="216" ht="30" customHeight="1">
      <c r="A216" s="43" t="n">
        <v>204</v>
      </c>
      <c r="B216" s="43" t="inlineStr">
        <is>
          <t>HH079289</t>
        </is>
      </c>
      <c r="C216" s="43" t="inlineStr">
        <is>
          <t>Ron miếng Kubota 3D87/D1703 GP - MASAKO</t>
        </is>
      </c>
      <c r="D216" s="61" t="inlineStr">
        <is>
          <t>87</t>
        </is>
      </c>
      <c r="E216" s="43" t="inlineStr">
        <is>
          <t>KUBOTA</t>
        </is>
      </c>
      <c r="F216" s="43" t="inlineStr">
        <is>
          <t>MASAKO</t>
        </is>
      </c>
      <c r="G216" s="43" t="inlineStr">
        <is>
          <t>Cái</t>
        </is>
      </c>
      <c r="H216" s="43" t="n"/>
      <c r="I216" s="53" t="n"/>
      <c r="J216" s="147" t="n">
        <v>100000</v>
      </c>
      <c r="K216" s="147" t="n">
        <v>110000</v>
      </c>
      <c r="L216" s="147" t="n">
        <v>130000</v>
      </c>
      <c r="M216" s="53" t="n"/>
      <c r="N216" s="43" t="n"/>
      <c r="O216" s="43" t="n"/>
    </row>
    <row r="217" ht="30" customHeight="1">
      <c r="A217" s="45" t="n">
        <v>205</v>
      </c>
      <c r="B217" s="45" t="inlineStr">
        <is>
          <t>HH083339</t>
        </is>
      </c>
      <c r="C217" s="45" t="inlineStr">
        <is>
          <t>Ron miếng Kubota 3D87/D1703 GP - NICE IN</t>
        </is>
      </c>
      <c r="D217" s="61" t="inlineStr">
        <is>
          <t>87</t>
        </is>
      </c>
      <c r="E217" s="45" t="inlineStr">
        <is>
          <t>KUBOTA</t>
        </is>
      </c>
      <c r="F217" s="45" t="inlineStr">
        <is>
          <t>NICE IN</t>
        </is>
      </c>
      <c r="G217" s="45" t="inlineStr">
        <is>
          <t>Cái</t>
        </is>
      </c>
      <c r="H217" s="45" t="n"/>
      <c r="I217" s="54" t="n"/>
      <c r="J217" s="147" t="n">
        <v>110000</v>
      </c>
      <c r="K217" s="147" t="n">
        <v>120000</v>
      </c>
      <c r="L217" s="147" t="n">
        <v>140000</v>
      </c>
      <c r="M217" s="54" t="n"/>
      <c r="N217" s="45" t="n"/>
      <c r="O217" s="45" t="n"/>
    </row>
    <row r="218" ht="30" customHeight="1">
      <c r="A218" s="43" t="n">
        <v>206</v>
      </c>
      <c r="B218" s="43" t="inlineStr">
        <is>
          <t>HH077875</t>
        </is>
      </c>
      <c r="C218" s="43" t="inlineStr">
        <is>
          <t>Ron miếng Kubota 4D78/ V1505 thép - NICE IN</t>
        </is>
      </c>
      <c r="D218" s="61" t="inlineStr">
        <is>
          <t>78</t>
        </is>
      </c>
      <c r="E218" s="43" t="inlineStr">
        <is>
          <t>KUBOTA</t>
        </is>
      </c>
      <c r="F218" s="43" t="inlineStr">
        <is>
          <t>NICE IN</t>
        </is>
      </c>
      <c r="G218" s="43" t="inlineStr">
        <is>
          <t>Cái</t>
        </is>
      </c>
      <c r="H218" s="43" t="n"/>
      <c r="I218" s="53" t="n"/>
      <c r="J218" s="147" t="n">
        <v>150000</v>
      </c>
      <c r="K218" s="147" t="n">
        <v>160000</v>
      </c>
      <c r="L218" s="147" t="n">
        <v>180000</v>
      </c>
      <c r="M218" s="53" t="n"/>
      <c r="N218" s="43" t="n"/>
      <c r="O218" s="43" t="n"/>
    </row>
    <row r="219" ht="30" customHeight="1">
      <c r="A219" s="45" t="n">
        <v>207</v>
      </c>
      <c r="B219" s="45" t="inlineStr">
        <is>
          <t>HH071567</t>
        </is>
      </c>
      <c r="C219" s="45" t="inlineStr">
        <is>
          <t>Ron miếng Kubota 4D78/ V1505, Graphite - NICE IN</t>
        </is>
      </c>
      <c r="D219" s="61" t="inlineStr">
        <is>
          <t>78</t>
        </is>
      </c>
      <c r="E219" s="45" t="inlineStr">
        <is>
          <t>KUBOTA</t>
        </is>
      </c>
      <c r="F219" s="45" t="inlineStr">
        <is>
          <t>NICE IN</t>
        </is>
      </c>
      <c r="G219" s="45" t="inlineStr">
        <is>
          <t>Cái</t>
        </is>
      </c>
      <c r="H219" s="45" t="n"/>
      <c r="I219" s="54" t="n"/>
      <c r="J219" s="147" t="n">
        <v>120000</v>
      </c>
      <c r="K219" s="147" t="n">
        <v>130000</v>
      </c>
      <c r="L219" s="147" t="n">
        <v>150000</v>
      </c>
      <c r="M219" s="54" t="n"/>
      <c r="N219" s="45" t="n"/>
      <c r="O219" s="45" t="n"/>
    </row>
    <row r="220" ht="30" customHeight="1">
      <c r="A220" s="43" t="n">
        <v>208</v>
      </c>
      <c r="B220" s="43" t="inlineStr">
        <is>
          <t>HH080431</t>
        </is>
      </c>
      <c r="C220" s="43" t="inlineStr">
        <is>
          <t>Ron miếng Kubota 4D83-V2003, GP - MASAKO</t>
        </is>
      </c>
      <c r="D220" s="61" t="inlineStr">
        <is>
          <t>83</t>
        </is>
      </c>
      <c r="E220" s="43" t="inlineStr">
        <is>
          <t>KUBOTA</t>
        </is>
      </c>
      <c r="F220" s="43" t="inlineStr">
        <is>
          <t>MASAKO</t>
        </is>
      </c>
      <c r="G220" s="43" t="inlineStr">
        <is>
          <t>Cái</t>
        </is>
      </c>
      <c r="H220" s="43" t="n"/>
      <c r="I220" s="53" t="n"/>
      <c r="J220" s="147" t="n">
        <v>120000</v>
      </c>
      <c r="K220" s="147" t="n">
        <v>130000</v>
      </c>
      <c r="L220" s="147" t="n">
        <v>150000</v>
      </c>
      <c r="M220" s="53" t="n"/>
      <c r="N220" s="43" t="n"/>
      <c r="O220" s="43" t="n"/>
    </row>
    <row r="221" ht="30" customHeight="1">
      <c r="A221" s="45" t="n">
        <v>209</v>
      </c>
      <c r="B221" s="45" t="inlineStr">
        <is>
          <t>HH081522</t>
        </is>
      </c>
      <c r="C221" s="45" t="inlineStr">
        <is>
          <t>Ron miếng Kubota 4D87-V2403-N (STAINLESS, Inox) DC60/DC70 - NICE IN</t>
        </is>
      </c>
      <c r="D221" s="61" t="inlineStr">
        <is>
          <t>87</t>
        </is>
      </c>
      <c r="E221" s="45" t="inlineStr">
        <is>
          <t>KUBOTA</t>
        </is>
      </c>
      <c r="F221" s="45" t="inlineStr">
        <is>
          <t>NICE IN</t>
        </is>
      </c>
      <c r="G221" s="45" t="inlineStr">
        <is>
          <t>Cái</t>
        </is>
      </c>
      <c r="H221" s="45" t="n"/>
      <c r="I221" s="54" t="n"/>
      <c r="J221" s="147" t="n">
        <v>170000</v>
      </c>
      <c r="K221" s="147" t="n">
        <v>180000</v>
      </c>
      <c r="L221" s="147" t="n">
        <v>200000</v>
      </c>
      <c r="M221" s="54" t="n"/>
      <c r="N221" s="45" t="n"/>
      <c r="O221" s="45" t="n"/>
    </row>
    <row r="222" ht="30" customHeight="1">
      <c r="A222" s="43" t="n">
        <v>210</v>
      </c>
      <c r="B222" s="43" t="inlineStr">
        <is>
          <t>HH077916</t>
        </is>
      </c>
      <c r="C222" s="43" t="inlineStr">
        <is>
          <t>Ron miếng Kubota 4D87/ V2403-N Amiang (DC60/DC70) - MASAKO</t>
        </is>
      </c>
      <c r="D222" s="61" t="inlineStr">
        <is>
          <t>87</t>
        </is>
      </c>
      <c r="E222" s="43" t="inlineStr">
        <is>
          <t>KUBOTA</t>
        </is>
      </c>
      <c r="F222" s="43" t="inlineStr">
        <is>
          <t>MASAKO</t>
        </is>
      </c>
      <c r="G222" s="43" t="inlineStr">
        <is>
          <t>Cái</t>
        </is>
      </c>
      <c r="H222" s="43" t="n"/>
      <c r="I222" s="53" t="n"/>
      <c r="J222" s="147" t="n">
        <v>80000</v>
      </c>
      <c r="K222" s="147" t="n">
        <v>90000</v>
      </c>
      <c r="L222" s="147" t="n">
        <v>110000</v>
      </c>
      <c r="M222" s="53" t="n"/>
      <c r="N222" s="43" t="n"/>
      <c r="O222" s="43" t="n"/>
    </row>
    <row r="223" ht="30" customHeight="1">
      <c r="A223" s="45" t="n">
        <v>211</v>
      </c>
      <c r="B223" s="45" t="inlineStr">
        <is>
          <t>HH076818</t>
        </is>
      </c>
      <c r="C223" s="45" t="inlineStr">
        <is>
          <t>Ron miếng Kubota 4D87/ V2403-N Thép (DC60/DC70) - NICE IN</t>
        </is>
      </c>
      <c r="D223" s="61" t="inlineStr">
        <is>
          <t>87</t>
        </is>
      </c>
      <c r="E223" s="45" t="inlineStr">
        <is>
          <t>KUBOTA</t>
        </is>
      </c>
      <c r="F223" s="45" t="inlineStr">
        <is>
          <t>NICE IN</t>
        </is>
      </c>
      <c r="G223" s="45" t="inlineStr">
        <is>
          <t>Cái</t>
        </is>
      </c>
      <c r="H223" s="45" t="n"/>
      <c r="I223" s="54" t="n"/>
      <c r="J223" s="147" t="n">
        <v>120000</v>
      </c>
      <c r="K223" s="147" t="n">
        <v>130000</v>
      </c>
      <c r="L223" s="147" t="n">
        <v>150000</v>
      </c>
      <c r="M223" s="54" t="n"/>
      <c r="N223" s="45" t="n"/>
      <c r="O223" s="45" t="n"/>
    </row>
    <row r="224" ht="30" customHeight="1">
      <c r="A224" s="43" t="n">
        <v>212</v>
      </c>
      <c r="B224" s="43" t="inlineStr">
        <is>
          <t>HH083492</t>
        </is>
      </c>
      <c r="C224" s="43" t="inlineStr">
        <is>
          <t>Ron miếng Kubota 4D87/ V2403-N, Graphite (DC60/DC70) - NICE IN (100/10/20)</t>
        </is>
      </c>
      <c r="D224" s="61" t="inlineStr">
        <is>
          <t>87</t>
        </is>
      </c>
      <c r="E224" s="43" t="inlineStr">
        <is>
          <t>KUBOTA</t>
        </is>
      </c>
      <c r="F224" s="43" t="inlineStr">
        <is>
          <t>NICE IN (100/10/20)</t>
        </is>
      </c>
      <c r="G224" s="43" t="inlineStr">
        <is>
          <t>Cái</t>
        </is>
      </c>
      <c r="H224" s="43" t="n"/>
      <c r="I224" s="53" t="n"/>
      <c r="J224" s="147" t="n">
        <v>100000</v>
      </c>
      <c r="K224" s="147" t="n">
        <v>110000</v>
      </c>
      <c r="L224" s="147" t="n">
        <v>120000</v>
      </c>
      <c r="M224" s="53" t="n"/>
      <c r="N224" s="43" t="n"/>
      <c r="O224" s="43" t="n"/>
    </row>
    <row r="225" ht="30" customHeight="1">
      <c r="A225" s="45" t="n">
        <v>213</v>
      </c>
      <c r="B225" s="45" t="inlineStr">
        <is>
          <t>HH083899</t>
        </is>
      </c>
      <c r="C225" s="45" t="inlineStr">
        <is>
          <t>Ron miếng Kubota D722 (lưu ý 3D67), Graphite - NICE IN</t>
        </is>
      </c>
      <c r="D225" s="61" t="inlineStr">
        <is>
          <t>67</t>
        </is>
      </c>
      <c r="E225" s="45" t="inlineStr">
        <is>
          <t>KUBOTA</t>
        </is>
      </c>
      <c r="F225" s="45" t="inlineStr">
        <is>
          <t>NICE IN</t>
        </is>
      </c>
      <c r="G225" s="45" t="inlineStr">
        <is>
          <t>Cái</t>
        </is>
      </c>
      <c r="H225" s="45" t="n"/>
      <c r="I225" s="54" t="n"/>
      <c r="J225" s="147" t="n">
        <v>100000</v>
      </c>
      <c r="K225" s="147" t="n">
        <v>110000</v>
      </c>
      <c r="L225" s="147" t="n">
        <v>120000</v>
      </c>
      <c r="M225" s="54" t="n"/>
      <c r="N225" s="45" t="n"/>
      <c r="O225" s="45" t="n"/>
    </row>
    <row r="226" ht="30" customHeight="1">
      <c r="A226" s="43" t="n">
        <v>214</v>
      </c>
      <c r="B226" s="43" t="inlineStr">
        <is>
          <t>HH084268</t>
        </is>
      </c>
      <c r="C226" s="43" t="inlineStr">
        <is>
          <t>Ron miếng Kubota F2803-N/ 5D87, ABS Amiang - DF</t>
        </is>
      </c>
      <c r="D226" s="61" t="n"/>
      <c r="E226" s="43" t="inlineStr">
        <is>
          <t>KUBOTA</t>
        </is>
      </c>
      <c r="F226" s="43" t="inlineStr">
        <is>
          <t>DF</t>
        </is>
      </c>
      <c r="G226" s="43" t="inlineStr">
        <is>
          <t>Cái</t>
        </is>
      </c>
      <c r="H226" s="43" t="n"/>
      <c r="I226" s="53" t="n"/>
      <c r="J226" s="147" t="n">
        <v>240000</v>
      </c>
      <c r="K226" s="147" t="n">
        <v>260000</v>
      </c>
      <c r="L226" s="147" t="n">
        <v>280000</v>
      </c>
      <c r="M226" s="53" t="n"/>
      <c r="N226" s="43" t="n"/>
      <c r="O226" s="43" t="n"/>
    </row>
    <row r="227" ht="30" customHeight="1">
      <c r="A227" s="45" t="n">
        <v>215</v>
      </c>
      <c r="B227" s="45" t="inlineStr">
        <is>
          <t>HH083493</t>
        </is>
      </c>
      <c r="C227" s="45" t="inlineStr">
        <is>
          <t>Ron miếng Kubota V1500/ V1512 (4D76) Graphite - NICE IN (120/30/50)</t>
        </is>
      </c>
      <c r="D227" s="61" t="inlineStr">
        <is>
          <t>76</t>
        </is>
      </c>
      <c r="E227" s="45" t="inlineStr">
        <is>
          <t>KUBOTA</t>
        </is>
      </c>
      <c r="F227" s="45" t="inlineStr">
        <is>
          <t>NICE IN (120/30/50)</t>
        </is>
      </c>
      <c r="G227" s="45" t="inlineStr">
        <is>
          <t>Cái</t>
        </is>
      </c>
      <c r="H227" s="45" t="n"/>
      <c r="I227" s="54" t="n"/>
      <c r="J227" s="147" t="n">
        <v>120000</v>
      </c>
      <c r="K227" s="147" t="n">
        <v>130000</v>
      </c>
      <c r="L227" s="147" t="n">
        <v>150000</v>
      </c>
      <c r="M227" s="54" t="n"/>
      <c r="N227" s="45" t="n"/>
      <c r="O227" s="45" t="n"/>
    </row>
    <row r="228" ht="30" customHeight="1">
      <c r="A228" s="43" t="n">
        <v>216</v>
      </c>
      <c r="B228" s="43" t="inlineStr">
        <is>
          <t>HH083615</t>
        </is>
      </c>
      <c r="C228" s="43" t="inlineStr">
        <is>
          <t>Ron miếng Kubota V2607, GP, VOLVO D2.6 - NICE IN</t>
        </is>
      </c>
      <c r="D228" s="61" t="inlineStr">
        <is>
          <t>87</t>
        </is>
      </c>
      <c r="E228" s="43" t="inlineStr">
        <is>
          <t>KUBOTA</t>
        </is>
      </c>
      <c r="F228" s="43" t="inlineStr">
        <is>
          <t>NICE IN</t>
        </is>
      </c>
      <c r="G228" s="43" t="inlineStr">
        <is>
          <t>Cái</t>
        </is>
      </c>
      <c r="H228" s="43" t="n"/>
      <c r="I228" s="53" t="n"/>
      <c r="J228" s="147" t="n">
        <v>250000</v>
      </c>
      <c r="K228" s="147" t="n">
        <v>270000</v>
      </c>
      <c r="L228" s="147" t="n">
        <v>290000</v>
      </c>
      <c r="M228" s="53" t="n"/>
      <c r="N228" s="43" t="n"/>
      <c r="O228" s="43" t="n"/>
    </row>
    <row r="229" ht="30" customHeight="1">
      <c r="A229" s="45" t="n">
        <v>217</v>
      </c>
      <c r="B229" s="45" t="inlineStr">
        <is>
          <t>HH078255</t>
        </is>
      </c>
      <c r="C229" s="45" t="inlineStr">
        <is>
          <t>Ron miếng Kubota V3300 (98) thép - NICE IN</t>
        </is>
      </c>
      <c r="D229" s="61" t="inlineStr">
        <is>
          <t>98</t>
        </is>
      </c>
      <c r="E229" s="45" t="inlineStr">
        <is>
          <t>KUBOTA</t>
        </is>
      </c>
      <c r="F229" s="45" t="inlineStr">
        <is>
          <t>NICE IN</t>
        </is>
      </c>
      <c r="G229" s="45" t="inlineStr">
        <is>
          <t>Cái</t>
        </is>
      </c>
      <c r="H229" s="45" t="n"/>
      <c r="I229" s="54" t="n"/>
      <c r="J229" s="147" t="n">
        <v>230000</v>
      </c>
      <c r="K229" s="147" t="n">
        <v>245000</v>
      </c>
      <c r="L229" s="147" t="n">
        <v>260000</v>
      </c>
      <c r="M229" s="54" t="n"/>
      <c r="N229" s="45" t="n"/>
      <c r="O229" s="45" t="n"/>
    </row>
    <row r="230" ht="30" customHeight="1">
      <c r="A230" s="43" t="n">
        <v>218</v>
      </c>
      <c r="B230" s="43" t="inlineStr">
        <is>
          <t>HH081774</t>
        </is>
      </c>
      <c r="C230" s="43" t="inlineStr">
        <is>
          <t>Ron miếng Kubota V3307, Thép Inox - NICE IN</t>
        </is>
      </c>
      <c r="D230" s="61" t="inlineStr">
        <is>
          <t>94</t>
        </is>
      </c>
      <c r="E230" s="43" t="inlineStr">
        <is>
          <t>KUBOTA</t>
        </is>
      </c>
      <c r="F230" s="43" t="inlineStr">
        <is>
          <t>NICE IN</t>
        </is>
      </c>
      <c r="G230" s="43" t="inlineStr">
        <is>
          <t>Cái</t>
        </is>
      </c>
      <c r="H230" s="43" t="n"/>
      <c r="I230" s="53" t="n"/>
      <c r="J230" s="147" t="n">
        <v>230000</v>
      </c>
      <c r="K230" s="147" t="n">
        <v>250000</v>
      </c>
      <c r="L230" s="147" t="n">
        <v>270000</v>
      </c>
      <c r="M230" s="53" t="n"/>
      <c r="N230" s="43" t="n"/>
      <c r="O230" s="43" t="n"/>
    </row>
    <row r="231" ht="30" customHeight="1">
      <c r="A231" s="45" t="n">
        <v>219</v>
      </c>
      <c r="B231" s="45" t="inlineStr">
        <is>
          <t>HH077336</t>
        </is>
      </c>
      <c r="C231" s="45" t="inlineStr">
        <is>
          <t>Ron miếng Kubota V3800 (98), Thép - NICE IN</t>
        </is>
      </c>
      <c r="D231" s="61" t="inlineStr">
        <is>
          <t>100</t>
        </is>
      </c>
      <c r="E231" s="45" t="inlineStr">
        <is>
          <t>KUBOTA</t>
        </is>
      </c>
      <c r="F231" s="45" t="inlineStr">
        <is>
          <t>NICE IN</t>
        </is>
      </c>
      <c r="G231" s="45" t="inlineStr">
        <is>
          <t>Cái</t>
        </is>
      </c>
      <c r="H231" s="45" t="n"/>
      <c r="I231" s="54" t="n"/>
      <c r="J231" s="147" t="n">
        <v>230000</v>
      </c>
      <c r="K231" s="147" t="n">
        <v>245000</v>
      </c>
      <c r="L231" s="147" t="n">
        <v>260000</v>
      </c>
      <c r="M231" s="54" t="n"/>
      <c r="N231" s="45" t="n"/>
      <c r="O231" s="45" t="n"/>
    </row>
    <row r="232" ht="30" customHeight="1">
      <c r="A232" s="43" t="n">
        <v>220</v>
      </c>
      <c r="B232" s="43" t="inlineStr">
        <is>
          <t>HH083616</t>
        </is>
      </c>
      <c r="C232" s="43" t="inlineStr">
        <is>
          <t>Ron miếng Kubota V4300, GP + thép - NICE IN</t>
        </is>
      </c>
      <c r="D232" s="61" t="n"/>
      <c r="E232" s="43" t="inlineStr">
        <is>
          <t>KUBOTA</t>
        </is>
      </c>
      <c r="F232" s="43" t="inlineStr">
        <is>
          <t>NICE IN</t>
        </is>
      </c>
      <c r="G232" s="43" t="inlineStr">
        <is>
          <t>Cái</t>
        </is>
      </c>
      <c r="H232" s="43" t="n"/>
      <c r="I232" s="53" t="n"/>
      <c r="J232" s="147" t="n">
        <v>395000</v>
      </c>
      <c r="K232" s="147" t="n">
        <v>420000</v>
      </c>
      <c r="L232" s="147" t="n">
        <v>450000</v>
      </c>
      <c r="M232" s="53" t="n"/>
      <c r="N232" s="43" t="n"/>
      <c r="O232" s="43" t="n"/>
    </row>
    <row r="233" ht="30" customHeight="1">
      <c r="A233" s="139" t="n"/>
      <c r="B233" s="139" t="n"/>
      <c r="C233" s="75" t="inlineStr">
        <is>
          <t>◆ MERCERDES  (1 sản phẩm)</t>
        </is>
      </c>
      <c r="D233" s="61" t="n"/>
      <c r="E233" s="139" t="n"/>
      <c r="F233" s="139" t="n"/>
      <c r="G233" s="139" t="n"/>
      <c r="H233" s="139" t="n"/>
      <c r="I233" s="140" t="n"/>
      <c r="J233" s="140" t="n"/>
      <c r="K233" s="140" t="n"/>
      <c r="L233" s="140" t="n"/>
      <c r="M233" s="140" t="n"/>
      <c r="N233" s="139" t="n"/>
      <c r="O233" s="139" t="n"/>
    </row>
    <row r="234" ht="30" customHeight="1">
      <c r="A234" s="43" t="n">
        <v>221</v>
      </c>
      <c r="B234" s="43" t="inlineStr">
        <is>
          <t>HH083955</t>
        </is>
      </c>
      <c r="C234" s="43" t="inlineStr">
        <is>
          <t>Ron miếng Fuso Mercedes OM906 - 6S20 , Steel thép - DF</t>
        </is>
      </c>
      <c r="D234" s="61" t="n"/>
      <c r="E234" s="43" t="inlineStr">
        <is>
          <t>MERCERDES</t>
        </is>
      </c>
      <c r="F234" s="43" t="inlineStr">
        <is>
          <t>DF</t>
        </is>
      </c>
      <c r="G234" s="43" t="inlineStr">
        <is>
          <t>Cái</t>
        </is>
      </c>
      <c r="H234" s="43" t="n"/>
      <c r="I234" s="53" t="n"/>
      <c r="J234" s="147" t="n">
        <v>950000</v>
      </c>
      <c r="K234" s="147" t="n">
        <v>1050000</v>
      </c>
      <c r="L234" s="147" t="n">
        <v>1150000</v>
      </c>
      <c r="M234" s="53" t="n"/>
      <c r="N234" s="43" t="n"/>
      <c r="O234" s="43" t="n"/>
    </row>
    <row r="235" ht="30" customHeight="1">
      <c r="A235" s="139" t="n"/>
      <c r="B235" s="139" t="n"/>
      <c r="C235" s="75" t="inlineStr">
        <is>
          <t>◆ TOYOTA  (3 sản phẩm)</t>
        </is>
      </c>
      <c r="D235" s="61" t="n"/>
      <c r="E235" s="139" t="n"/>
      <c r="F235" s="139" t="n"/>
      <c r="G235" s="139" t="n"/>
      <c r="H235" s="139" t="n"/>
      <c r="I235" s="140" t="n"/>
      <c r="J235" s="140" t="n"/>
      <c r="K235" s="140" t="n"/>
      <c r="L235" s="140" t="n"/>
      <c r="M235" s="140" t="n"/>
      <c r="N235" s="139" t="n"/>
      <c r="O235" s="139" t="n"/>
    </row>
    <row r="236" ht="30" customHeight="1">
      <c r="A236" s="43" t="n">
        <v>222</v>
      </c>
      <c r="B236" s="43" t="inlineStr">
        <is>
          <t>HH084272</t>
        </is>
      </c>
      <c r="C236" s="43" t="inlineStr">
        <is>
          <t>Ron miếng Toyota 11Z, ASB amiang - DF</t>
        </is>
      </c>
      <c r="D236" s="61" t="inlineStr">
        <is>
          <t>96</t>
        </is>
      </c>
      <c r="E236" s="43" t="inlineStr">
        <is>
          <t>TOYOTA</t>
        </is>
      </c>
      <c r="F236" s="43" t="inlineStr">
        <is>
          <t>DF</t>
        </is>
      </c>
      <c r="G236" s="43" t="inlineStr">
        <is>
          <t>Cái</t>
        </is>
      </c>
      <c r="H236" s="43" t="n"/>
      <c r="I236" s="53" t="n"/>
      <c r="J236" s="147" t="n">
        <v>200000</v>
      </c>
      <c r="K236" s="147" t="n">
        <v>220000</v>
      </c>
      <c r="L236" s="147" t="n">
        <v>240000</v>
      </c>
      <c r="M236" s="53" t="n"/>
      <c r="N236" s="43" t="n"/>
      <c r="O236" s="43" t="n"/>
    </row>
    <row r="237" ht="30" customHeight="1">
      <c r="A237" s="45" t="n">
        <v>223</v>
      </c>
      <c r="B237" s="45" t="inlineStr">
        <is>
          <t>HH078267</t>
        </is>
      </c>
      <c r="C237" s="45" t="inlineStr">
        <is>
          <t>Ron miếng Toyota 1Z/2Z amiang - NICE IN</t>
        </is>
      </c>
      <c r="D237" s="61" t="inlineStr">
        <is>
          <t>96/98</t>
        </is>
      </c>
      <c r="E237" s="45" t="inlineStr">
        <is>
          <t>TOYOTA</t>
        </is>
      </c>
      <c r="F237" s="45" t="inlineStr">
        <is>
          <t>NICE IN</t>
        </is>
      </c>
      <c r="G237" s="45" t="inlineStr">
        <is>
          <t>Cái</t>
        </is>
      </c>
      <c r="H237" s="45" t="n"/>
      <c r="I237" s="54" t="n"/>
      <c r="J237" s="147" t="n">
        <v>90000</v>
      </c>
      <c r="K237" s="147" t="n">
        <v>100000</v>
      </c>
      <c r="L237" s="147" t="n">
        <v>110000</v>
      </c>
      <c r="M237" s="54" t="n"/>
      <c r="N237" s="45" t="n"/>
      <c r="O237" s="45" t="n"/>
    </row>
    <row r="238" ht="30" customHeight="1">
      <c r="A238" s="43" t="n">
        <v>224</v>
      </c>
      <c r="B238" s="43" t="inlineStr">
        <is>
          <t>HH084273</t>
        </is>
      </c>
      <c r="C238" s="43" t="inlineStr">
        <is>
          <t>Ron miếng Toyota 2Z-1/ 3Z, ASB amiang - DF</t>
        </is>
      </c>
      <c r="D238" s="61" t="inlineStr">
        <is>
          <t>98</t>
        </is>
      </c>
      <c r="E238" s="43" t="inlineStr">
        <is>
          <t>TOYOTA</t>
        </is>
      </c>
      <c r="F238" s="43" t="inlineStr">
        <is>
          <t>DF</t>
        </is>
      </c>
      <c r="G238" s="43" t="inlineStr">
        <is>
          <t>Cái</t>
        </is>
      </c>
      <c r="H238" s="43" t="n"/>
      <c r="I238" s="53" t="n"/>
      <c r="J238" s="147" t="n">
        <v>120000</v>
      </c>
      <c r="K238" s="147" t="n">
        <v>130000</v>
      </c>
      <c r="L238" s="147" t="n">
        <v>150000</v>
      </c>
      <c r="M238" s="53" t="n"/>
      <c r="N238" s="43" t="n"/>
      <c r="O238" s="43" t="n"/>
    </row>
    <row r="239" ht="30" customHeight="1">
      <c r="A239" s="139" t="n"/>
      <c r="B239" s="139" t="n"/>
      <c r="C239" s="75" t="inlineStr">
        <is>
          <t>◆ CATERPILLAR  (15 sản phẩm)</t>
        </is>
      </c>
      <c r="D239" s="61" t="n"/>
      <c r="E239" s="139" t="n"/>
      <c r="F239" s="139" t="n"/>
      <c r="G239" s="139" t="n"/>
      <c r="H239" s="139" t="n"/>
      <c r="I239" s="140" t="n"/>
      <c r="J239" s="140" t="n"/>
      <c r="K239" s="140" t="n"/>
      <c r="L239" s="140" t="n"/>
      <c r="M239" s="140" t="n"/>
      <c r="N239" s="139" t="n"/>
      <c r="O239" s="139" t="n"/>
    </row>
    <row r="240" ht="30" customHeight="1">
      <c r="A240" s="43" t="n">
        <v>225</v>
      </c>
      <c r="B240" s="43" t="inlineStr">
        <is>
          <t>HH072079</t>
        </is>
      </c>
      <c r="C240" s="43" t="inlineStr">
        <is>
          <t>Ron miếng 3204 (kim loại + sợi carbon) - DF</t>
        </is>
      </c>
      <c r="D240" s="61" t="n"/>
      <c r="E240" s="43" t="inlineStr">
        <is>
          <t>CATERPILLAR</t>
        </is>
      </c>
      <c r="F240" s="43" t="inlineStr">
        <is>
          <t>DF</t>
        </is>
      </c>
      <c r="G240" s="43" t="inlineStr">
        <is>
          <t>Cái</t>
        </is>
      </c>
      <c r="H240" s="43" t="n"/>
      <c r="I240" s="53" t="n"/>
      <c r="J240" s="53" t="n"/>
      <c r="K240" s="147" t="n">
        <v>250000</v>
      </c>
      <c r="L240" s="147" t="n">
        <v>300000</v>
      </c>
      <c r="M240" s="53" t="n"/>
      <c r="N240" s="43" t="n"/>
      <c r="O240" s="43" t="n"/>
    </row>
    <row r="241" ht="30" customHeight="1">
      <c r="A241" s="45" t="n">
        <v>226</v>
      </c>
      <c r="B241" s="45" t="inlineStr">
        <is>
          <t>HH072080</t>
        </is>
      </c>
      <c r="C241" s="45" t="inlineStr">
        <is>
          <t>Ron miếng 3304DI (NEW) (kim loại + sợi carbon) - DF</t>
        </is>
      </c>
      <c r="D241" s="61" t="n"/>
      <c r="E241" s="45" t="inlineStr">
        <is>
          <t>CATERPILLAR</t>
        </is>
      </c>
      <c r="F241" s="45" t="inlineStr">
        <is>
          <t>DF</t>
        </is>
      </c>
      <c r="G241" s="45" t="inlineStr">
        <is>
          <t>Cái</t>
        </is>
      </c>
      <c r="H241" s="45" t="n"/>
      <c r="I241" s="54" t="n"/>
      <c r="J241" s="54" t="n"/>
      <c r="K241" s="147" t="n">
        <v>304000</v>
      </c>
      <c r="L241" s="147" t="n">
        <v>320000</v>
      </c>
      <c r="M241" s="54" t="n"/>
      <c r="N241" s="45" t="n"/>
      <c r="O241" s="45" t="n"/>
    </row>
    <row r="242" ht="30" customHeight="1">
      <c r="A242" s="43" t="n">
        <v>227</v>
      </c>
      <c r="B242" s="43" t="inlineStr">
        <is>
          <t>HH072757</t>
        </is>
      </c>
      <c r="C242" s="43" t="inlineStr">
        <is>
          <t>Ron miếng 3306 DI (NEW) Amiang + Kim loại - DF</t>
        </is>
      </c>
      <c r="D242" s="61" t="n"/>
      <c r="E242" s="43" t="inlineStr">
        <is>
          <t>CATERPILLAR</t>
        </is>
      </c>
      <c r="F242" s="43" t="inlineStr">
        <is>
          <t>DF</t>
        </is>
      </c>
      <c r="G242" s="43" t="inlineStr">
        <is>
          <t>Bộ</t>
        </is>
      </c>
      <c r="H242" s="43" t="n"/>
      <c r="I242" s="53" t="n"/>
      <c r="J242" s="147" t="n">
        <v>350000</v>
      </c>
      <c r="K242" s="147" t="n">
        <v>370000</v>
      </c>
      <c r="L242" s="147" t="n">
        <v>400000</v>
      </c>
      <c r="M242" s="53" t="n"/>
      <c r="N242" s="43" t="n"/>
      <c r="O242" s="43" t="n"/>
    </row>
    <row r="243" ht="30" customHeight="1">
      <c r="A243" s="45" t="n">
        <v>228</v>
      </c>
      <c r="B243" s="45" t="inlineStr">
        <is>
          <t>HH0662</t>
        </is>
      </c>
      <c r="C243" s="45" t="inlineStr">
        <is>
          <t>Ron miếng 3306DI (1 lỗ) Amiang TAIWAN</t>
        </is>
      </c>
      <c r="D243" s="61" t="n"/>
      <c r="E243" s="45" t="inlineStr">
        <is>
          <t>CATERPILLAR</t>
        </is>
      </c>
      <c r="F243" s="45" t="n"/>
      <c r="G243" s="45" t="inlineStr">
        <is>
          <t>Bộ</t>
        </is>
      </c>
      <c r="H243" s="45" t="n"/>
      <c r="I243" s="54" t="n"/>
      <c r="J243" s="54" t="n"/>
      <c r="K243" s="54" t="n"/>
      <c r="L243" s="54" t="n"/>
      <c r="M243" s="54" t="n"/>
      <c r="N243" s="45" t="n"/>
      <c r="O243" s="45" t="n"/>
    </row>
    <row r="244" ht="30" customHeight="1">
      <c r="A244" s="43" t="n">
        <v>229</v>
      </c>
      <c r="B244" s="43" t="inlineStr">
        <is>
          <t>HH075044</t>
        </is>
      </c>
      <c r="C244" s="43" t="inlineStr">
        <is>
          <t>Ron miếng 8DC9/8DC10/8DC11 - PACIFIC</t>
        </is>
      </c>
      <c r="D244" s="61" t="inlineStr">
        <is>
          <t>138/142/142.2</t>
        </is>
      </c>
      <c r="E244" s="43" t="inlineStr">
        <is>
          <t>CATERPILLAR</t>
        </is>
      </c>
      <c r="F244" s="43" t="inlineStr">
        <is>
          <t>PACIFIC</t>
        </is>
      </c>
      <c r="G244" s="43" t="inlineStr">
        <is>
          <t>Bộ</t>
        </is>
      </c>
      <c r="H244" s="43" t="n"/>
      <c r="I244" s="53" t="n"/>
      <c r="J244" s="53" t="n"/>
      <c r="K244" s="53" t="n"/>
      <c r="L244" s="53" t="n"/>
      <c r="M244" s="53" t="n"/>
      <c r="N244" s="43" t="n"/>
      <c r="O244" s="43" t="n"/>
    </row>
    <row r="245" ht="30" customHeight="1">
      <c r="A245" s="45" t="n">
        <v>230</v>
      </c>
      <c r="B245" s="45" t="inlineStr">
        <is>
          <t>HH079694</t>
        </is>
      </c>
      <c r="C245" s="45" t="inlineStr">
        <is>
          <t>Ron miếng C4.2 /D04FR (CAT 4 máy, phi 102) Thép - DF</t>
        </is>
      </c>
      <c r="D245" s="61" t="n"/>
      <c r="E245" s="45" t="inlineStr">
        <is>
          <t>CATERPILLAR</t>
        </is>
      </c>
      <c r="F245" s="45" t="inlineStr">
        <is>
          <t>DF</t>
        </is>
      </c>
      <c r="G245" s="45" t="inlineStr">
        <is>
          <t>Cái</t>
        </is>
      </c>
      <c r="H245" s="45" t="n"/>
      <c r="I245" s="54" t="n"/>
      <c r="J245" s="147" t="n">
        <v>450000</v>
      </c>
      <c r="K245" s="147" t="n">
        <v>470000</v>
      </c>
      <c r="L245" s="147" t="n">
        <v>500000</v>
      </c>
      <c r="M245" s="54" t="n"/>
      <c r="N245" s="45" t="n"/>
      <c r="O245" s="45" t="n"/>
    </row>
    <row r="246" ht="30" customHeight="1">
      <c r="A246" s="43" t="n">
        <v>231</v>
      </c>
      <c r="B246" s="43" t="inlineStr">
        <is>
          <t>HH080137</t>
        </is>
      </c>
      <c r="C246" s="43" t="inlineStr">
        <is>
          <t>Ron miếng C4.4 - T (3108520), đời điện, Thép - DF</t>
        </is>
      </c>
      <c r="D246" s="61" t="inlineStr">
        <is>
          <t>105</t>
        </is>
      </c>
      <c r="E246" s="43" t="inlineStr">
        <is>
          <t>CATERPILLAR</t>
        </is>
      </c>
      <c r="F246" s="43" t="inlineStr">
        <is>
          <t>DF</t>
        </is>
      </c>
      <c r="G246" s="43" t="inlineStr">
        <is>
          <t>Cái</t>
        </is>
      </c>
      <c r="H246" s="43" t="n"/>
      <c r="I246" s="53" t="n"/>
      <c r="J246" s="147" t="n">
        <v>250000</v>
      </c>
      <c r="K246" s="147" t="n">
        <v>280000</v>
      </c>
      <c r="L246" s="147" t="n">
        <v>300000</v>
      </c>
      <c r="M246" s="53" t="n"/>
      <c r="N246" s="43" t="n"/>
      <c r="O246" s="43" t="n"/>
    </row>
    <row r="247" ht="30" customHeight="1">
      <c r="A247" s="45" t="n">
        <v>232</v>
      </c>
      <c r="B247" s="45" t="inlineStr">
        <is>
          <t>HH082789</t>
        </is>
      </c>
      <c r="C247" s="45" t="inlineStr">
        <is>
          <t>Ron miếng C4.4 / 312E (390-0341), đời điện, Thép - DF</t>
        </is>
      </c>
      <c r="D247" s="61" t="inlineStr">
        <is>
          <t>105</t>
        </is>
      </c>
      <c r="E247" s="45" t="inlineStr">
        <is>
          <t>CATERPILLAR</t>
        </is>
      </c>
      <c r="F247" s="45" t="inlineStr">
        <is>
          <t>DF</t>
        </is>
      </c>
      <c r="G247" s="45" t="inlineStr">
        <is>
          <t>Cái</t>
        </is>
      </c>
      <c r="H247" s="45" t="n"/>
      <c r="I247" s="54" t="n"/>
      <c r="J247" s="147" t="n">
        <v>400000</v>
      </c>
      <c r="K247" s="147" t="n">
        <v>430000</v>
      </c>
      <c r="L247" s="147" t="n">
        <v>480000</v>
      </c>
      <c r="M247" s="54" t="n"/>
      <c r="N247" s="45" t="n"/>
      <c r="O247" s="45" t="n"/>
    </row>
    <row r="248" ht="30" customHeight="1">
      <c r="A248" s="43" t="n">
        <v>233</v>
      </c>
      <c r="B248" s="43" t="inlineStr">
        <is>
          <t>HH078087</t>
        </is>
      </c>
      <c r="C248" s="43" t="inlineStr">
        <is>
          <t>Ron miếng CAT 3116 Graphite - DF</t>
        </is>
      </c>
      <c r="D248" s="61" t="inlineStr">
        <is>
          <t>105</t>
        </is>
      </c>
      <c r="E248" s="43" t="inlineStr">
        <is>
          <t>CATERPILLAR</t>
        </is>
      </c>
      <c r="F248" s="43" t="inlineStr">
        <is>
          <t>DF</t>
        </is>
      </c>
      <c r="G248" s="43" t="inlineStr">
        <is>
          <t>Cái</t>
        </is>
      </c>
      <c r="H248" s="43" t="n"/>
      <c r="I248" s="53" t="n"/>
      <c r="J248" s="147" t="n">
        <v>500000</v>
      </c>
      <c r="K248" s="147" t="n">
        <v>550000</v>
      </c>
      <c r="L248" s="147" t="n">
        <v>600000</v>
      </c>
      <c r="M248" s="53" t="n"/>
      <c r="N248" s="43" t="n"/>
      <c r="O248" s="43" t="n"/>
    </row>
    <row r="249" ht="30" customHeight="1">
      <c r="A249" s="45" t="n">
        <v>234</v>
      </c>
      <c r="B249" s="45" t="inlineStr">
        <is>
          <t>HH079672</t>
        </is>
      </c>
      <c r="C249" s="45" t="inlineStr">
        <is>
          <t>Ron miếng CAT 3126 Graphite - DF</t>
        </is>
      </c>
      <c r="D249" s="61" t="inlineStr">
        <is>
          <t>110</t>
        </is>
      </c>
      <c r="E249" s="45" t="inlineStr">
        <is>
          <t>CATERPILLAR</t>
        </is>
      </c>
      <c r="F249" s="45" t="inlineStr">
        <is>
          <t>DF</t>
        </is>
      </c>
      <c r="G249" s="45" t="inlineStr">
        <is>
          <t>Cái</t>
        </is>
      </c>
      <c r="H249" s="45" t="n"/>
      <c r="I249" s="54" t="n"/>
      <c r="J249" s="147" t="n">
        <v>500000</v>
      </c>
      <c r="K249" s="147" t="n">
        <v>550000</v>
      </c>
      <c r="L249" s="147" t="n">
        <v>600000</v>
      </c>
      <c r="M249" s="54" t="n"/>
      <c r="N249" s="45" t="n"/>
      <c r="O249" s="45" t="n"/>
    </row>
    <row r="250" ht="30" customHeight="1">
      <c r="A250" s="43" t="n">
        <v>235</v>
      </c>
      <c r="B250" s="43" t="inlineStr">
        <is>
          <t>HH072081</t>
        </is>
      </c>
      <c r="C250" s="43" t="inlineStr">
        <is>
          <t>Ron miếng CAT 3304 PC (OLD) (kim loại + sợi carbon) - DF</t>
        </is>
      </c>
      <c r="D250" s="61" t="n"/>
      <c r="E250" s="43" t="inlineStr">
        <is>
          <t>CATERPILLAR</t>
        </is>
      </c>
      <c r="F250" s="43" t="inlineStr">
        <is>
          <t>DF</t>
        </is>
      </c>
      <c r="G250" s="43" t="inlineStr">
        <is>
          <t>Cái</t>
        </is>
      </c>
      <c r="H250" s="43" t="n"/>
      <c r="I250" s="53" t="n"/>
      <c r="J250" s="147" t="n">
        <v>360000</v>
      </c>
      <c r="K250" s="147" t="n">
        <v>400000</v>
      </c>
      <c r="L250" s="147" t="n">
        <v>450000</v>
      </c>
      <c r="M250" s="53" t="n"/>
      <c r="N250" s="43" t="n"/>
      <c r="O250" s="43" t="n"/>
    </row>
    <row r="251" ht="30" customHeight="1">
      <c r="A251" s="45" t="n">
        <v>236</v>
      </c>
      <c r="B251" s="45" t="inlineStr">
        <is>
          <t>HH076563</t>
        </is>
      </c>
      <c r="C251" s="45" t="inlineStr">
        <is>
          <t>Ron miếng CAT C7 Graphite - NICE IN</t>
        </is>
      </c>
      <c r="D251" s="61" t="n"/>
      <c r="E251" s="45" t="inlineStr">
        <is>
          <t>CATERPILLAR</t>
        </is>
      </c>
      <c r="F251" s="45" t="inlineStr">
        <is>
          <t>NICE IN</t>
        </is>
      </c>
      <c r="G251" s="45" t="inlineStr">
        <is>
          <t>Cái</t>
        </is>
      </c>
      <c r="H251" s="45" t="n"/>
      <c r="I251" s="54" t="n"/>
      <c r="J251" s="147" t="n">
        <v>810000</v>
      </c>
      <c r="K251" s="147" t="n">
        <v>860000</v>
      </c>
      <c r="L251" s="147" t="n">
        <v>920000</v>
      </c>
      <c r="M251" s="54" t="n"/>
      <c r="N251" s="45" t="n"/>
      <c r="O251" s="45" t="n"/>
    </row>
    <row r="252" ht="30" customHeight="1">
      <c r="A252" s="43" t="n">
        <v>237</v>
      </c>
      <c r="B252" s="43" t="inlineStr">
        <is>
          <t>HH084290</t>
        </is>
      </c>
      <c r="C252" s="43" t="inlineStr">
        <is>
          <t>Ron miếng CAT C7.1 (CRDI, đời cơ) Thép - DF</t>
        </is>
      </c>
      <c r="D252" s="61" t="inlineStr">
        <is>
          <t>100/105</t>
        </is>
      </c>
      <c r="E252" s="43" t="inlineStr">
        <is>
          <t>CATERPILLAR</t>
        </is>
      </c>
      <c r="F252" s="43" t="inlineStr">
        <is>
          <t>DF</t>
        </is>
      </c>
      <c r="G252" s="43" t="inlineStr">
        <is>
          <t>Cái</t>
        </is>
      </c>
      <c r="H252" s="43" t="n"/>
      <c r="I252" s="53" t="n"/>
      <c r="J252" s="147" t="n">
        <v>650000</v>
      </c>
      <c r="K252" s="147" t="n">
        <v>700000</v>
      </c>
      <c r="L252" s="147" t="n">
        <v>750000</v>
      </c>
      <c r="M252" s="53" t="n"/>
      <c r="N252" s="43" t="n"/>
      <c r="O252" s="43" t="n"/>
    </row>
    <row r="253" ht="30" customHeight="1">
      <c r="A253" s="45" t="n">
        <v>238</v>
      </c>
      <c r="B253" s="45" t="inlineStr">
        <is>
          <t>HH084292</t>
        </is>
      </c>
      <c r="C253" s="45" t="inlineStr">
        <is>
          <t>Ron miếng CAT C7.1 (EFI, đời điện) Thép - DF</t>
        </is>
      </c>
      <c r="D253" s="61" t="inlineStr">
        <is>
          <t>100/105</t>
        </is>
      </c>
      <c r="E253" s="45" t="inlineStr">
        <is>
          <t>CATERPILLAR</t>
        </is>
      </c>
      <c r="F253" s="45" t="inlineStr">
        <is>
          <t>DF</t>
        </is>
      </c>
      <c r="G253" s="45" t="inlineStr">
        <is>
          <t>Cái</t>
        </is>
      </c>
      <c r="H253" s="45" t="n"/>
      <c r="I253" s="54" t="n"/>
      <c r="J253" s="147" t="n">
        <v>650000</v>
      </c>
      <c r="K253" s="147" t="n">
        <v>700000</v>
      </c>
      <c r="L253" s="147" t="n">
        <v>750000</v>
      </c>
      <c r="M253" s="54" t="n"/>
      <c r="N253" s="45" t="n"/>
      <c r="O253" s="45" t="n"/>
    </row>
    <row r="254" ht="30" customHeight="1">
      <c r="A254" s="43" t="n">
        <v>239</v>
      </c>
      <c r="B254" s="43" t="inlineStr">
        <is>
          <t>HH076250</t>
        </is>
      </c>
      <c r="C254" s="43" t="inlineStr">
        <is>
          <t>Ron miếng CAT C9 graphite - NICE IN</t>
        </is>
      </c>
      <c r="D254" s="61" t="inlineStr">
        <is>
          <t>112</t>
        </is>
      </c>
      <c r="E254" s="43" t="inlineStr">
        <is>
          <t>CATERPILLAR</t>
        </is>
      </c>
      <c r="F254" s="43" t="inlineStr">
        <is>
          <t>NICE IN</t>
        </is>
      </c>
      <c r="G254" s="43" t="inlineStr">
        <is>
          <t>Bộ</t>
        </is>
      </c>
      <c r="H254" s="43" t="n"/>
      <c r="I254" s="53" t="n"/>
      <c r="J254" s="147" t="n">
        <v>950000</v>
      </c>
      <c r="K254" s="147" t="n">
        <v>1000000</v>
      </c>
      <c r="L254" s="147" t="n">
        <v>1200000</v>
      </c>
      <c r="M254" s="53" t="n"/>
      <c r="N254" s="43" t="n"/>
      <c r="O254" s="43" t="n"/>
    </row>
    <row r="255" ht="30" customHeight="1">
      <c r="A255" s="139" t="n"/>
      <c r="B255" s="139" t="n"/>
      <c r="C255" s="75" t="inlineStr">
        <is>
          <t>◆ PERKIN  (8 sản phẩm)</t>
        </is>
      </c>
      <c r="D255" s="61" t="n"/>
      <c r="E255" s="139" t="n"/>
      <c r="F255" s="139" t="n"/>
      <c r="G255" s="139" t="n"/>
      <c r="H255" s="139" t="n"/>
      <c r="I255" s="140" t="n"/>
      <c r="J255" s="140" t="n"/>
      <c r="K255" s="140" t="n"/>
      <c r="L255" s="140" t="n"/>
      <c r="M255" s="140" t="n"/>
      <c r="N255" s="139" t="n"/>
      <c r="O255" s="139" t="n"/>
    </row>
    <row r="256" ht="30" customHeight="1">
      <c r="A256" s="43" t="n">
        <v>240</v>
      </c>
      <c r="B256" s="43" t="inlineStr">
        <is>
          <t>HH075970</t>
        </is>
      </c>
      <c r="C256" s="43" t="inlineStr">
        <is>
          <t>Ron miếng 1104 (Cat / Perkins 105)/ C4.4 đời cơ - Thép - DF</t>
        </is>
      </c>
      <c r="D256" s="61" t="inlineStr">
        <is>
          <t>105</t>
        </is>
      </c>
      <c r="E256" s="43" t="inlineStr">
        <is>
          <t>PERKIN</t>
        </is>
      </c>
      <c r="F256" s="43" t="inlineStr">
        <is>
          <t>DF</t>
        </is>
      </c>
      <c r="G256" s="43" t="inlineStr">
        <is>
          <t>Cái</t>
        </is>
      </c>
      <c r="H256" s="43" t="n"/>
      <c r="I256" s="53" t="n"/>
      <c r="J256" s="147" t="n">
        <v>230000</v>
      </c>
      <c r="K256" s="147" t="n">
        <v>240000</v>
      </c>
      <c r="L256" s="147" t="n">
        <v>250000</v>
      </c>
      <c r="M256" s="53" t="n"/>
      <c r="N256" s="43" t="n"/>
      <c r="O256" s="43" t="n"/>
    </row>
    <row r="257" ht="30" customHeight="1">
      <c r="A257" s="45" t="n">
        <v>241</v>
      </c>
      <c r="B257" s="45" t="inlineStr">
        <is>
          <t>HH075972</t>
        </is>
      </c>
      <c r="C257" s="45" t="inlineStr">
        <is>
          <t>Ron miếng 1106 (Perkins / Cat 105) Thép - DF</t>
        </is>
      </c>
      <c r="D257" s="61" t="inlineStr">
        <is>
          <t>100/105</t>
        </is>
      </c>
      <c r="E257" s="45" t="inlineStr">
        <is>
          <t>PERKIN</t>
        </is>
      </c>
      <c r="F257" s="45" t="inlineStr">
        <is>
          <t>DF</t>
        </is>
      </c>
      <c r="G257" s="45" t="inlineStr">
        <is>
          <t>Cái</t>
        </is>
      </c>
      <c r="H257" s="45" t="n"/>
      <c r="I257" s="54" t="n"/>
      <c r="J257" s="147" t="n">
        <v>600000</v>
      </c>
      <c r="K257" s="147" t="n">
        <v>650000</v>
      </c>
      <c r="L257" s="147" t="n">
        <v>700000</v>
      </c>
      <c r="M257" s="54" t="n"/>
      <c r="N257" s="45" t="n"/>
      <c r="O257" s="45" t="n"/>
    </row>
    <row r="258" ht="30" customHeight="1">
      <c r="A258" s="43" t="n">
        <v>242</v>
      </c>
      <c r="B258" s="43" t="inlineStr">
        <is>
          <t>HH079682</t>
        </is>
      </c>
      <c r="C258" s="43" t="inlineStr">
        <is>
          <t>Ron miếng C4.4 (2407194)/ Perkins 1104, đời cơ, Thép - DF</t>
        </is>
      </c>
      <c r="D258" s="61" t="inlineStr">
        <is>
          <t>105</t>
        </is>
      </c>
      <c r="E258" s="43" t="inlineStr">
        <is>
          <t>PERKIN</t>
        </is>
      </c>
      <c r="F258" s="43" t="inlineStr">
        <is>
          <t>DF</t>
        </is>
      </c>
      <c r="G258" s="43" t="inlineStr">
        <is>
          <t>Cái</t>
        </is>
      </c>
      <c r="H258" s="43" t="n"/>
      <c r="I258" s="53" t="n"/>
      <c r="J258" s="147" t="n">
        <v>250000</v>
      </c>
      <c r="K258" s="147" t="n">
        <v>280000</v>
      </c>
      <c r="L258" s="147" t="n">
        <v>300000</v>
      </c>
      <c r="M258" s="53" t="n"/>
      <c r="N258" s="43" t="n"/>
      <c r="O258" s="43" t="n"/>
    </row>
    <row r="259" ht="30" customHeight="1">
      <c r="A259" s="45" t="n">
        <v>243</v>
      </c>
      <c r="B259" s="45" t="inlineStr">
        <is>
          <t>HH083888</t>
        </is>
      </c>
      <c r="C259" s="45" t="inlineStr">
        <is>
          <t>Ron miếng CAT 3056/ PERKINS 1006, Thép - NICE IN</t>
        </is>
      </c>
      <c r="D259" s="61" t="n"/>
      <c r="E259" s="45" t="inlineStr">
        <is>
          <t>PERKIN</t>
        </is>
      </c>
      <c r="F259" s="45" t="inlineStr">
        <is>
          <t>NICE IN</t>
        </is>
      </c>
      <c r="G259" s="45" t="inlineStr">
        <is>
          <t>Cái</t>
        </is>
      </c>
      <c r="H259" s="45" t="n"/>
      <c r="I259" s="54" t="n"/>
      <c r="J259" s="147" t="n">
        <v>340000</v>
      </c>
      <c r="K259" s="147" t="n">
        <v>365000</v>
      </c>
      <c r="L259" s="147" t="n">
        <v>400000</v>
      </c>
      <c r="M259" s="54" t="n"/>
      <c r="N259" s="45" t="n"/>
      <c r="O259" s="45" t="n"/>
    </row>
    <row r="260" ht="30" customHeight="1">
      <c r="A260" s="43" t="n">
        <v>244</v>
      </c>
      <c r="B260" s="43" t="inlineStr">
        <is>
          <t>HH083334</t>
        </is>
      </c>
      <c r="C260" s="43" t="inlineStr">
        <is>
          <t>Ron miếng CAT C6.6/ Perkins 1106 (đời điện - common rail) - Thép - DF</t>
        </is>
      </c>
      <c r="D260" s="61" t="inlineStr">
        <is>
          <t>100/105</t>
        </is>
      </c>
      <c r="E260" s="43" t="inlineStr">
        <is>
          <t>PERKIN</t>
        </is>
      </c>
      <c r="F260" s="43" t="inlineStr">
        <is>
          <t>DF</t>
        </is>
      </c>
      <c r="G260" s="43" t="inlineStr">
        <is>
          <t>Cái</t>
        </is>
      </c>
      <c r="H260" s="43" t="n"/>
      <c r="I260" s="53" t="n"/>
      <c r="J260" s="147" t="n">
        <v>800000</v>
      </c>
      <c r="K260" s="147" t="n">
        <v>900000</v>
      </c>
      <c r="L260" s="147" t="n">
        <v>1000000</v>
      </c>
      <c r="M260" s="53" t="n"/>
      <c r="N260" s="43" t="n"/>
      <c r="O260" s="43" t="n"/>
    </row>
    <row r="261" ht="30" customHeight="1">
      <c r="A261" s="45" t="n">
        <v>245</v>
      </c>
      <c r="B261" s="45" t="inlineStr">
        <is>
          <t>HH083263</t>
        </is>
      </c>
      <c r="C261" s="45" t="inlineStr">
        <is>
          <t>Ron miếng Perkins 1004 - Thép - DF</t>
        </is>
      </c>
      <c r="D261" s="61" t="inlineStr">
        <is>
          <t>100</t>
        </is>
      </c>
      <c r="E261" s="45" t="inlineStr">
        <is>
          <t>PERKIN</t>
        </is>
      </c>
      <c r="F261" s="45" t="inlineStr">
        <is>
          <t>DF</t>
        </is>
      </c>
      <c r="G261" s="45" t="inlineStr">
        <is>
          <t>Cái</t>
        </is>
      </c>
      <c r="H261" s="45" t="n"/>
      <c r="I261" s="54" t="n"/>
      <c r="J261" s="147" t="n">
        <v>230000</v>
      </c>
      <c r="K261" s="147" t="n">
        <v>250000</v>
      </c>
      <c r="L261" s="147" t="n">
        <v>270000</v>
      </c>
      <c r="M261" s="54" t="n"/>
      <c r="N261" s="45" t="n"/>
      <c r="O261" s="45" t="n"/>
    </row>
    <row r="262" ht="30" customHeight="1">
      <c r="A262" s="43" t="n">
        <v>246</v>
      </c>
      <c r="B262" s="43" t="inlineStr">
        <is>
          <t>HH075687</t>
        </is>
      </c>
      <c r="C262" s="43" t="inlineStr">
        <is>
          <t>Ron miếng Perkins 1004 - sợi tổng hợp - DF</t>
        </is>
      </c>
      <c r="D262" s="61" t="inlineStr">
        <is>
          <t>100</t>
        </is>
      </c>
      <c r="E262" s="43" t="inlineStr">
        <is>
          <t>PERKIN</t>
        </is>
      </c>
      <c r="F262" s="43" t="inlineStr">
        <is>
          <t>DF</t>
        </is>
      </c>
      <c r="G262" s="43" t="inlineStr">
        <is>
          <t>Cái</t>
        </is>
      </c>
      <c r="H262" s="43" t="n"/>
      <c r="I262" s="53" t="n"/>
      <c r="J262" s="53" t="n"/>
      <c r="K262" s="147" t="n">
        <v>140000</v>
      </c>
      <c r="L262" s="147" t="n">
        <v>150000</v>
      </c>
      <c r="M262" s="53" t="n"/>
      <c r="N262" s="43" t="n"/>
      <c r="O262" s="43" t="n"/>
    </row>
    <row r="263" ht="30" customHeight="1">
      <c r="A263" s="45" t="n">
        <v>247</v>
      </c>
      <c r="B263" s="45" t="inlineStr">
        <is>
          <t>HH075690</t>
        </is>
      </c>
      <c r="C263" s="45" t="inlineStr">
        <is>
          <t>Ron miếng Perkins 1006, non-asb sợi tổng hợp - DF</t>
        </is>
      </c>
      <c r="D263" s="61" t="n"/>
      <c r="E263" s="45" t="inlineStr">
        <is>
          <t>PERKIN</t>
        </is>
      </c>
      <c r="F263" s="45" t="inlineStr">
        <is>
          <t>DF</t>
        </is>
      </c>
      <c r="G263" s="45" t="inlineStr">
        <is>
          <t>Cái</t>
        </is>
      </c>
      <c r="H263" s="45" t="n"/>
      <c r="I263" s="54" t="n"/>
      <c r="J263" s="147" t="n">
        <v>240000</v>
      </c>
      <c r="K263" s="147" t="n">
        <v>260000</v>
      </c>
      <c r="L263" s="147" t="n">
        <v>280000</v>
      </c>
      <c r="M263" s="54" t="n"/>
      <c r="N263" s="45" t="n"/>
      <c r="O263" s="45" t="n"/>
    </row>
    <row r="264" ht="30" customHeight="1">
      <c r="A264" s="139" t="n"/>
      <c r="B264" s="139" t="n"/>
      <c r="C264" s="75" t="inlineStr">
        <is>
          <t>◆ VOLVO  (8 sản phẩm)</t>
        </is>
      </c>
      <c r="D264" s="61" t="n"/>
      <c r="E264" s="139" t="n"/>
      <c r="F264" s="139" t="n"/>
      <c r="G264" s="139" t="n"/>
      <c r="H264" s="139" t="n"/>
      <c r="I264" s="140" t="n"/>
      <c r="J264" s="140" t="n"/>
      <c r="K264" s="140" t="n"/>
      <c r="L264" s="140" t="n"/>
      <c r="M264" s="140" t="n"/>
      <c r="N264" s="139" t="n"/>
      <c r="O264" s="139" t="n"/>
    </row>
    <row r="265" ht="30" customHeight="1">
      <c r="A265" s="45" t="n">
        <v>248</v>
      </c>
      <c r="B265" s="45" t="inlineStr">
        <is>
          <t>HH083612</t>
        </is>
      </c>
      <c r="C265" s="45" t="inlineStr">
        <is>
          <t>Ron miếng Volvo D13F - phi 131, Thép - NICE IN</t>
        </is>
      </c>
      <c r="D265" s="61" t="n"/>
      <c r="E265" s="45" t="inlineStr">
        <is>
          <t>VOLVO</t>
        </is>
      </c>
      <c r="F265" s="45" t="inlineStr">
        <is>
          <t>NICE IN</t>
        </is>
      </c>
      <c r="G265" s="45" t="inlineStr">
        <is>
          <t>Cái</t>
        </is>
      </c>
      <c r="H265" s="45" t="n"/>
      <c r="I265" s="54" t="n"/>
      <c r="J265" s="147" t="n">
        <v>1050000</v>
      </c>
      <c r="K265" s="147" t="n">
        <v>1150000</v>
      </c>
      <c r="L265" s="147" t="n">
        <v>1250000</v>
      </c>
      <c r="M265" s="54" t="n"/>
      <c r="N265" s="45" t="n"/>
      <c r="O265" s="45" t="n"/>
    </row>
    <row r="266" ht="30" customHeight="1">
      <c r="A266" s="43" t="n">
        <v>249</v>
      </c>
      <c r="B266" s="43" t="inlineStr">
        <is>
          <t>HH079594</t>
        </is>
      </c>
      <c r="C266" s="43" t="inlineStr">
        <is>
          <t>Ron miếng Volvo D5D Thép Inox - NICE IN</t>
        </is>
      </c>
      <c r="D266" s="61" t="inlineStr">
        <is>
          <t>108</t>
        </is>
      </c>
      <c r="E266" s="43" t="inlineStr">
        <is>
          <t>VOLVO</t>
        </is>
      </c>
      <c r="F266" s="43" t="inlineStr">
        <is>
          <t>NICE IN</t>
        </is>
      </c>
      <c r="G266" s="43" t="inlineStr">
        <is>
          <t>Cái</t>
        </is>
      </c>
      <c r="H266" s="43" t="n"/>
      <c r="I266" s="53" t="n"/>
      <c r="J266" s="147" t="n">
        <v>480000</v>
      </c>
      <c r="K266" s="147" t="n">
        <v>500000</v>
      </c>
      <c r="L266" s="147" t="n">
        <v>550000</v>
      </c>
      <c r="M266" s="53" t="n"/>
      <c r="N266" s="43" t="n"/>
      <c r="O266" s="43" t="n"/>
    </row>
    <row r="267" ht="30" customHeight="1">
      <c r="A267" s="45" t="n">
        <v>250</v>
      </c>
      <c r="B267" s="45" t="inlineStr">
        <is>
          <t>HH079593</t>
        </is>
      </c>
      <c r="C267" s="45" t="inlineStr">
        <is>
          <t>Ron miếng Volvo D5E Thép Inox - NICE IN</t>
        </is>
      </c>
      <c r="D267" s="61" t="n"/>
      <c r="E267" s="45" t="inlineStr">
        <is>
          <t>VOLVO</t>
        </is>
      </c>
      <c r="F267" s="45" t="inlineStr">
        <is>
          <t>NICE IN</t>
        </is>
      </c>
      <c r="G267" s="45" t="inlineStr">
        <is>
          <t>Cái</t>
        </is>
      </c>
      <c r="H267" s="45" t="n"/>
      <c r="I267" s="54" t="n"/>
      <c r="J267" s="147" t="n">
        <v>480000</v>
      </c>
      <c r="K267" s="147" t="n">
        <v>500000</v>
      </c>
      <c r="L267" s="147" t="n">
        <v>4150000</v>
      </c>
      <c r="M267" s="54" t="n"/>
      <c r="N267" s="45" t="n"/>
      <c r="O267" s="45" t="n"/>
    </row>
    <row r="268" ht="30" customHeight="1">
      <c r="A268" s="43" t="n">
        <v>251</v>
      </c>
      <c r="B268" s="43" t="inlineStr">
        <is>
          <t>HH080811</t>
        </is>
      </c>
      <c r="C268" s="43" t="inlineStr">
        <is>
          <t>Ron miếng Volvo D6D/D6E Thép - DF</t>
        </is>
      </c>
      <c r="D268" s="61" t="inlineStr">
        <is>
          <t>98</t>
        </is>
      </c>
      <c r="E268" s="43" t="inlineStr">
        <is>
          <t>VOLVO</t>
        </is>
      </c>
      <c r="F268" s="43" t="inlineStr">
        <is>
          <t>DF</t>
        </is>
      </c>
      <c r="G268" s="43" t="inlineStr">
        <is>
          <t>Cái</t>
        </is>
      </c>
      <c r="H268" s="43" t="n"/>
      <c r="I268" s="53" t="n"/>
      <c r="J268" s="147" t="n">
        <v>540000</v>
      </c>
      <c r="K268" s="147" t="n">
        <v>580000</v>
      </c>
      <c r="L268" s="147" t="n">
        <v>650000</v>
      </c>
      <c r="M268" s="53" t="n"/>
      <c r="N268" s="43" t="n"/>
      <c r="O268" s="43" t="n"/>
    </row>
    <row r="269" ht="30" customHeight="1">
      <c r="A269" s="45" t="n">
        <v>252</v>
      </c>
      <c r="B269" s="45" t="inlineStr">
        <is>
          <t>HH076448</t>
        </is>
      </c>
      <c r="C269" s="45" t="inlineStr">
        <is>
          <t>Ron miếng Volvo D6D/D6E Thép Inox - NICE IN</t>
        </is>
      </c>
      <c r="D269" s="61" t="inlineStr">
        <is>
          <t>98</t>
        </is>
      </c>
      <c r="E269" s="45" t="inlineStr">
        <is>
          <t>VOLVO</t>
        </is>
      </c>
      <c r="F269" s="45" t="inlineStr">
        <is>
          <t>NICE IN</t>
        </is>
      </c>
      <c r="G269" s="45" t="inlineStr">
        <is>
          <t>Cái</t>
        </is>
      </c>
      <c r="H269" s="45" t="n"/>
      <c r="I269" s="54" t="n"/>
      <c r="J269" s="147" t="n">
        <v>540000</v>
      </c>
      <c r="K269" s="147" t="n">
        <v>580000</v>
      </c>
      <c r="L269" s="147" t="n">
        <v>650000</v>
      </c>
      <c r="M269" s="54" t="n"/>
      <c r="N269" s="45" t="n"/>
      <c r="O269" s="45" t="n"/>
    </row>
    <row r="270" ht="30" customHeight="1">
      <c r="A270" s="43" t="n">
        <v>253</v>
      </c>
      <c r="B270" s="43" t="inlineStr">
        <is>
          <t>HH079169</t>
        </is>
      </c>
      <c r="C270" s="43" t="inlineStr">
        <is>
          <t>Ron miếng Volvo D7D  / BF6M1013 Thép Inox - NICE IN</t>
        </is>
      </c>
      <c r="D270" s="61" t="inlineStr">
        <is>
          <t>108</t>
        </is>
      </c>
      <c r="E270" s="43" t="inlineStr">
        <is>
          <t>VOLVO</t>
        </is>
      </c>
      <c r="F270" s="43" t="inlineStr">
        <is>
          <t>NICE IN</t>
        </is>
      </c>
      <c r="G270" s="43" t="inlineStr">
        <is>
          <t>Cái</t>
        </is>
      </c>
      <c r="H270" s="43" t="n"/>
      <c r="I270" s="53" t="n"/>
      <c r="J270" s="147" t="n">
        <v>700000</v>
      </c>
      <c r="K270" s="147" t="n">
        <v>750000</v>
      </c>
      <c r="L270" s="147" t="n">
        <v>800000</v>
      </c>
      <c r="M270" s="53" t="n"/>
      <c r="N270" s="43" t="n"/>
      <c r="O270" s="43" t="n"/>
    </row>
    <row r="271" ht="30" customHeight="1">
      <c r="A271" s="45" t="n">
        <v>254</v>
      </c>
      <c r="B271" s="45" t="inlineStr">
        <is>
          <t>HH081507</t>
        </is>
      </c>
      <c r="C271" s="45" t="inlineStr">
        <is>
          <t>Ron miếng Volvo D7E  / TCD2013-L06-2V, Thép Inox - NICE IN</t>
        </is>
      </c>
      <c r="D271" s="61" t="inlineStr">
        <is>
          <t>108</t>
        </is>
      </c>
      <c r="E271" s="45" t="inlineStr">
        <is>
          <t>VOLVO</t>
        </is>
      </c>
      <c r="F271" s="45" t="inlineStr">
        <is>
          <t>NICE IN</t>
        </is>
      </c>
      <c r="G271" s="45" t="inlineStr">
        <is>
          <t>Cái</t>
        </is>
      </c>
      <c r="H271" s="45" t="n"/>
      <c r="I271" s="54" t="n"/>
      <c r="J271" s="147" t="n">
        <v>700000</v>
      </c>
      <c r="K271" s="147" t="n">
        <v>750000</v>
      </c>
      <c r="L271" s="147" t="n">
        <v>800000</v>
      </c>
      <c r="M271" s="54" t="n"/>
      <c r="N271" s="45" t="n"/>
      <c r="O271" s="45" t="n"/>
    </row>
    <row r="272" ht="30" customHeight="1">
      <c r="A272" s="43" t="n">
        <v>255</v>
      </c>
      <c r="B272" s="43" t="inlineStr">
        <is>
          <t>HH083262</t>
        </is>
      </c>
      <c r="C272" s="43" t="inlineStr">
        <is>
          <t>Ron miếng Volvo TCD2011-L04 - Thép - DF</t>
        </is>
      </c>
      <c r="D272" s="61" t="n"/>
      <c r="E272" s="43" t="inlineStr">
        <is>
          <t>VOLVO</t>
        </is>
      </c>
      <c r="F272" s="43" t="inlineStr">
        <is>
          <t>DF</t>
        </is>
      </c>
      <c r="G272" s="43" t="inlineStr">
        <is>
          <t>Cái</t>
        </is>
      </c>
      <c r="H272" s="43" t="n"/>
      <c r="I272" s="53" t="n"/>
      <c r="J272" s="147" t="n">
        <v>250000</v>
      </c>
      <c r="K272" s="147" t="n">
        <v>270000</v>
      </c>
      <c r="L272" s="147" t="n">
        <v>290000</v>
      </c>
      <c r="M272" s="53" t="n"/>
      <c r="N272" s="43" t="n"/>
      <c r="O272" s="43" t="n"/>
    </row>
    <row r="273" ht="30" customHeight="1">
      <c r="A273" s="139" t="n"/>
      <c r="B273" s="139" t="n"/>
      <c r="C273" s="75" t="inlineStr">
        <is>
          <t>◆ FAW  (1 sản phẩm)</t>
        </is>
      </c>
      <c r="D273" s="61" t="n"/>
      <c r="E273" s="139" t="n"/>
      <c r="F273" s="139" t="n"/>
      <c r="G273" s="139" t="n"/>
      <c r="H273" s="139" t="n"/>
      <c r="I273" s="140" t="n"/>
      <c r="J273" s="140" t="n"/>
      <c r="K273" s="140" t="n"/>
      <c r="L273" s="140" t="n"/>
      <c r="M273" s="140" t="n"/>
      <c r="N273" s="139" t="n"/>
      <c r="O273" s="139" t="n"/>
    </row>
    <row r="274" ht="30" customHeight="1">
      <c r="A274" s="43" t="n">
        <v>256</v>
      </c>
      <c r="B274" s="43" t="inlineStr">
        <is>
          <t>HH081903</t>
        </is>
      </c>
      <c r="C274" s="43" t="inlineStr">
        <is>
          <t>Ron miếng CA-6110/ 6DL2-28/29D thép Faw đầu kéo</t>
        </is>
      </c>
      <c r="D274" s="61" t="n"/>
      <c r="E274" s="43" t="inlineStr">
        <is>
          <t>FAW</t>
        </is>
      </c>
      <c r="F274" s="43" t="n"/>
      <c r="G274" s="43" t="inlineStr">
        <is>
          <t>Cái</t>
        </is>
      </c>
      <c r="H274" s="43" t="n"/>
      <c r="I274" s="53" t="n"/>
      <c r="J274" s="53" t="n"/>
      <c r="K274" s="53" t="n"/>
      <c r="L274" s="53" t="n"/>
      <c r="M274" s="53" t="n"/>
      <c r="N274" s="43" t="n"/>
      <c r="O274" s="43" t="n"/>
    </row>
    <row r="275" ht="30" customHeight="1">
      <c r="A275" s="145" t="n"/>
      <c r="B275" s="145" t="n"/>
      <c r="C275" s="75" t="inlineStr">
        <is>
          <t>◆ WEICHAI  (3 sản phẩm)</t>
        </is>
      </c>
      <c r="D275" s="61" t="n"/>
      <c r="E275" s="145" t="n"/>
      <c r="F275" s="145" t="n"/>
      <c r="G275" s="145" t="n"/>
      <c r="H275" s="145" t="n"/>
      <c r="I275" s="146" t="n"/>
      <c r="J275" s="146" t="n"/>
      <c r="K275" s="146" t="n"/>
      <c r="L275" s="146" t="n"/>
      <c r="M275" s="146" t="n"/>
      <c r="N275" s="145" t="n"/>
      <c r="O275" s="145" t="n"/>
    </row>
    <row r="276" ht="30" customHeight="1">
      <c r="A276" s="43" t="n">
        <v>257</v>
      </c>
      <c r="B276" s="43" t="inlineStr">
        <is>
          <t>HH084282</t>
        </is>
      </c>
      <c r="C276" s="43" t="inlineStr">
        <is>
          <t>Ron miếng Weichai - Sinotruck WP12 (cho xe tải), Thép - DF</t>
        </is>
      </c>
      <c r="D276" s="61" t="inlineStr">
        <is>
          <t>126</t>
        </is>
      </c>
      <c r="E276" s="43" t="inlineStr">
        <is>
          <t>WEICHAI</t>
        </is>
      </c>
      <c r="F276" s="43" t="inlineStr">
        <is>
          <t>DF</t>
        </is>
      </c>
      <c r="G276" s="43" t="inlineStr">
        <is>
          <t>Bộ</t>
        </is>
      </c>
      <c r="H276" s="43" t="n"/>
      <c r="I276" s="53" t="n"/>
      <c r="J276" s="147" t="n">
        <v>390000</v>
      </c>
      <c r="K276" s="147" t="n">
        <v>410000</v>
      </c>
      <c r="L276" s="147" t="n">
        <v>450000</v>
      </c>
      <c r="M276" s="53" t="n"/>
      <c r="N276" s="43" t="n"/>
      <c r="O276" s="43" t="n"/>
    </row>
    <row r="277" ht="30" customHeight="1">
      <c r="A277" s="45" t="n">
        <v>258</v>
      </c>
      <c r="B277" s="45" t="inlineStr">
        <is>
          <t>HH080483</t>
        </is>
      </c>
      <c r="C277" s="45" t="inlineStr">
        <is>
          <t>Ron miếng Weichai WP10 thép - DF</t>
        </is>
      </c>
      <c r="D277" s="61" t="inlineStr">
        <is>
          <t>126</t>
        </is>
      </c>
      <c r="E277" s="45" t="inlineStr">
        <is>
          <t>WEICHAI</t>
        </is>
      </c>
      <c r="F277" s="45" t="inlineStr">
        <is>
          <t>DF</t>
        </is>
      </c>
      <c r="G277" s="45" t="inlineStr">
        <is>
          <t>Bộ</t>
        </is>
      </c>
      <c r="H277" s="45" t="n"/>
      <c r="I277" s="54" t="n"/>
      <c r="J277" s="147" t="n">
        <v>330000</v>
      </c>
      <c r="K277" s="147" t="n">
        <v>350000</v>
      </c>
      <c r="L277" s="147" t="n">
        <v>380000</v>
      </c>
      <c r="M277" s="54" t="n"/>
      <c r="N277" s="45" t="n"/>
      <c r="O277" s="45" t="n"/>
    </row>
    <row r="278" ht="30" customHeight="1">
      <c r="A278" s="43" t="n">
        <v>259</v>
      </c>
      <c r="B278" s="43" t="inlineStr">
        <is>
          <t>HH084281</t>
        </is>
      </c>
      <c r="C278" s="43" t="inlineStr">
        <is>
          <t>Ron miếng Weichai WP12, thép - DF</t>
        </is>
      </c>
      <c r="D278" s="61" t="inlineStr">
        <is>
          <t>126</t>
        </is>
      </c>
      <c r="E278" s="43" t="inlineStr">
        <is>
          <t>WEICHAI</t>
        </is>
      </c>
      <c r="F278" s="43" t="inlineStr">
        <is>
          <t>DF</t>
        </is>
      </c>
      <c r="G278" s="43" t="inlineStr">
        <is>
          <t>Bộ</t>
        </is>
      </c>
      <c r="H278" s="43" t="n"/>
      <c r="I278" s="53" t="n"/>
      <c r="J278" s="147" t="n">
        <v>390000</v>
      </c>
      <c r="K278" s="147" t="n">
        <v>410000</v>
      </c>
      <c r="L278" s="147" t="n">
        <v>450000</v>
      </c>
      <c r="M278" s="53" t="n"/>
      <c r="N278" s="43" t="n"/>
      <c r="O278" s="43" t="n"/>
    </row>
    <row r="279" ht="30" customHeight="1">
      <c r="A279" s="145" t="n"/>
      <c r="B279" s="145" t="n"/>
      <c r="C279" s="75" t="inlineStr">
        <is>
          <t>◆ (chưa rõ hãng)  (0 sản phẩm)</t>
        </is>
      </c>
      <c r="D279" s="61" t="n"/>
      <c r="E279" s="145" t="n"/>
      <c r="F279" s="145" t="n"/>
      <c r="G279" s="145" t="n"/>
      <c r="H279" s="145" t="n"/>
      <c r="I279" s="146" t="n"/>
      <c r="J279" s="146" t="n"/>
      <c r="K279" s="146" t="n"/>
      <c r="L279" s="146" t="n"/>
      <c r="M279" s="146" t="n"/>
      <c r="N279" s="145" t="n"/>
      <c r="O279" s="145" t="n"/>
    </row>
    <row r="280" ht="30" customHeight="1">
      <c r="A280" s="43" t="n">
        <v>260</v>
      </c>
      <c r="B280" s="43" t="inlineStr">
        <is>
          <t>HH00796</t>
        </is>
      </c>
      <c r="C280" s="43" t="inlineStr">
        <is>
          <t>(Còn đời lỗ sơ mi nhỏ) Ron miếng 6D15 amiang - DF</t>
        </is>
      </c>
      <c r="D280" s="61" t="inlineStr">
        <is>
          <t>113</t>
        </is>
      </c>
      <c r="E280" s="43" t="n"/>
      <c r="F280" s="43" t="inlineStr">
        <is>
          <t>DF</t>
        </is>
      </c>
      <c r="G280" s="43" t="inlineStr">
        <is>
          <t>Cái</t>
        </is>
      </c>
      <c r="H280" s="43" t="n"/>
      <c r="I280" s="53" t="n"/>
      <c r="J280" s="53" t="n"/>
      <c r="K280" s="53" t="n"/>
      <c r="L280" s="53" t="n"/>
      <c r="M280" s="53" t="n"/>
      <c r="N280" s="43" t="n"/>
      <c r="O280" s="43" t="n"/>
    </row>
    <row r="281" ht="30" customHeight="1">
      <c r="A281" s="45" t="n">
        <v>261</v>
      </c>
      <c r="B281" s="45" t="inlineStr">
        <is>
          <t>HH074296</t>
        </is>
      </c>
      <c r="C281" s="45" t="inlineStr">
        <is>
          <t>(HẾT HÀNG) Ron miếng 4TNV88/4TN88 thép - DF</t>
        </is>
      </c>
      <c r="D281" s="61" t="inlineStr">
        <is>
          <t>88</t>
        </is>
      </c>
      <c r="E281" s="45" t="n"/>
      <c r="F281" s="45" t="inlineStr">
        <is>
          <t>DF</t>
        </is>
      </c>
      <c r="G281" s="45" t="inlineStr">
        <is>
          <t>Cái</t>
        </is>
      </c>
      <c r="H281" s="45" t="n"/>
      <c r="I281" s="54" t="n"/>
      <c r="J281" s="54" t="n"/>
      <c r="K281" s="54" t="n"/>
      <c r="L281" s="54" t="n"/>
      <c r="M281" s="54" t="n"/>
      <c r="N281" s="45" t="n"/>
      <c r="O281" s="45" t="n"/>
    </row>
    <row r="282" ht="30" customHeight="1">
      <c r="A282" s="43" t="n">
        <v>262</v>
      </c>
      <c r="B282" s="43" t="inlineStr">
        <is>
          <t>HH00773</t>
        </is>
      </c>
      <c r="C282" s="43" t="inlineStr">
        <is>
          <t>(HẾT HÀNG) Ron miếng 6D95 sợi carbon - DF</t>
        </is>
      </c>
      <c r="D282" s="61" t="n"/>
      <c r="E282" s="43" t="n"/>
      <c r="F282" s="43" t="inlineStr">
        <is>
          <t>DF</t>
        </is>
      </c>
      <c r="G282" s="43" t="inlineStr">
        <is>
          <t>Cái</t>
        </is>
      </c>
      <c r="H282" s="43" t="n"/>
      <c r="I282" s="53" t="n"/>
      <c r="J282" s="53" t="n"/>
      <c r="K282" s="53" t="n"/>
      <c r="L282" s="53" t="n"/>
      <c r="M282" s="53" t="n"/>
      <c r="N282" s="43" t="n"/>
      <c r="O282" s="43" t="n"/>
    </row>
    <row r="283" ht="30" customHeight="1">
      <c r="A283" s="45" t="n">
        <v>263</v>
      </c>
      <c r="B283" s="45" t="inlineStr">
        <is>
          <t>HH077043</t>
        </is>
      </c>
      <c r="C283" s="45" t="inlineStr">
        <is>
          <t>(hàng kiểm tra) Ron miếng 4D94 amiang - NICE IN</t>
        </is>
      </c>
      <c r="D283" s="61" t="inlineStr">
        <is>
          <t>94</t>
        </is>
      </c>
      <c r="E283" s="45" t="n"/>
      <c r="F283" s="45" t="inlineStr">
        <is>
          <t>NICE IN</t>
        </is>
      </c>
      <c r="G283" s="45" t="inlineStr">
        <is>
          <t>Cái</t>
        </is>
      </c>
      <c r="H283" s="45" t="n"/>
      <c r="I283" s="54" t="n"/>
      <c r="J283" s="54" t="n"/>
      <c r="K283" s="54" t="n"/>
      <c r="L283" s="54" t="n"/>
      <c r="M283" s="54" t="n"/>
      <c r="N283" s="45" t="n"/>
      <c r="O283" s="45" t="n"/>
    </row>
    <row r="284" ht="30" customHeight="1">
      <c r="A284" s="43" t="n">
        <v>264</v>
      </c>
      <c r="B284" s="43" t="inlineStr">
        <is>
          <t>HH00795</t>
        </is>
      </c>
      <c r="C284" s="43" t="inlineStr">
        <is>
          <t>(hàng lỗ sơ mi nhỏ) Ron miếng 6D14 amiang - DF</t>
        </is>
      </c>
      <c r="D284" s="61" t="n"/>
      <c r="E284" s="43" t="n"/>
      <c r="F284" s="43" t="inlineStr">
        <is>
          <t>DF</t>
        </is>
      </c>
      <c r="G284" s="43" t="inlineStr">
        <is>
          <t>Cái</t>
        </is>
      </c>
      <c r="H284" s="43" t="n"/>
      <c r="I284" s="53" t="n"/>
      <c r="J284" s="53" t="n"/>
      <c r="K284" s="53" t="n"/>
      <c r="L284" s="53" t="n"/>
      <c r="M284" s="53" t="n"/>
      <c r="N284" s="43" t="n"/>
      <c r="O284" s="43" t="n"/>
    </row>
    <row r="285" ht="30" customHeight="1">
      <c r="A285" s="45" t="n">
        <v>265</v>
      </c>
      <c r="B285" s="45" t="inlineStr">
        <is>
          <t>HH072082</t>
        </is>
      </c>
      <c r="C285" s="45" t="inlineStr">
        <is>
          <t>(hết hàng) Ron miếng 3KR1/3KR2 (sợi carbon) - DF</t>
        </is>
      </c>
      <c r="D285" s="61" t="inlineStr">
        <is>
          <t>81</t>
        </is>
      </c>
      <c r="E285" s="45" t="n"/>
      <c r="F285" s="45" t="inlineStr">
        <is>
          <t>DF</t>
        </is>
      </c>
      <c r="G285" s="45" t="inlineStr">
        <is>
          <t>Cái</t>
        </is>
      </c>
      <c r="H285" s="45" t="n"/>
      <c r="I285" s="54" t="n"/>
      <c r="J285" s="54" t="n"/>
      <c r="K285" s="54" t="n"/>
      <c r="L285" s="54" t="n"/>
      <c r="M285" s="54" t="n"/>
      <c r="N285" s="45" t="n"/>
      <c r="O285" s="45" t="n"/>
    </row>
    <row r="286" ht="30" customHeight="1">
      <c r="A286" s="43" t="n">
        <v>266</v>
      </c>
      <c r="B286" s="43" t="inlineStr">
        <is>
          <t>HH070913</t>
        </is>
      </c>
      <c r="C286" s="43" t="inlineStr">
        <is>
          <t>(hết hàng) Ron miếng 3TN84 sợi carbon - DF</t>
        </is>
      </c>
      <c r="D286" s="61" t="n"/>
      <c r="E286" s="43" t="n"/>
      <c r="F286" s="43" t="inlineStr">
        <is>
          <t>DF</t>
        </is>
      </c>
      <c r="G286" s="43" t="inlineStr">
        <is>
          <t>Cái</t>
        </is>
      </c>
      <c r="H286" s="43" t="n"/>
      <c r="I286" s="53" t="n"/>
      <c r="J286" s="53" t="n"/>
      <c r="K286" s="53" t="n"/>
      <c r="L286" s="53" t="n"/>
      <c r="M286" s="53" t="n"/>
      <c r="N286" s="43" t="n"/>
      <c r="O286" s="43" t="n"/>
    </row>
    <row r="287" ht="30" customHeight="1">
      <c r="A287" s="45" t="n">
        <v>267</v>
      </c>
      <c r="B287" s="45" t="inlineStr">
        <is>
          <t>HH072760</t>
        </is>
      </c>
      <c r="C287" s="45" t="inlineStr">
        <is>
          <t>(hết hàng) Ron miếng 3TNE84/3TN84/3D84-3 sợi carbon - DF</t>
        </is>
      </c>
      <c r="D287" s="61" t="inlineStr">
        <is>
          <t>84</t>
        </is>
      </c>
      <c r="E287" s="45" t="n"/>
      <c r="F287" s="45" t="inlineStr">
        <is>
          <t>DF</t>
        </is>
      </c>
      <c r="G287" s="45" t="inlineStr">
        <is>
          <t>Cái</t>
        </is>
      </c>
      <c r="H287" s="45" t="n"/>
      <c r="I287" s="54" t="n"/>
      <c r="J287" s="54" t="n"/>
      <c r="K287" s="54" t="n"/>
      <c r="L287" s="54" t="n"/>
      <c r="M287" s="54" t="n"/>
      <c r="N287" s="45" t="n"/>
      <c r="O287" s="45" t="n"/>
    </row>
    <row r="288" ht="30" customHeight="1">
      <c r="A288" s="45" t="n">
        <v>269</v>
      </c>
      <c r="B288" s="45" t="inlineStr">
        <is>
          <t>HH00812</t>
        </is>
      </c>
      <c r="C288" s="45" t="inlineStr">
        <is>
          <t>(hết hàng) Ron miếng 4JB1/4JA1 Thép - DF</t>
        </is>
      </c>
      <c r="D288" s="61" t="inlineStr">
        <is>
          <t>93</t>
        </is>
      </c>
      <c r="E288" s="45" t="n"/>
      <c r="F288" s="45" t="inlineStr">
        <is>
          <t>DF</t>
        </is>
      </c>
      <c r="G288" s="45" t="inlineStr">
        <is>
          <t>Cái</t>
        </is>
      </c>
      <c r="H288" s="45" t="n"/>
      <c r="I288" s="54" t="n"/>
      <c r="J288" s="54" t="n"/>
      <c r="K288" s="54" t="n"/>
      <c r="L288" s="54" t="n"/>
      <c r="M288" s="54" t="n"/>
      <c r="N288" s="45" t="n"/>
      <c r="O288" s="45" t="n"/>
    </row>
    <row r="289" ht="30" customHeight="1">
      <c r="A289" s="43" t="n">
        <v>270</v>
      </c>
      <c r="B289" s="43" t="inlineStr">
        <is>
          <t>HH00799</t>
        </is>
      </c>
      <c r="C289" s="43" t="inlineStr">
        <is>
          <t>(hết hàng) Ron miếng 6D22/6D22T/6D24 kim loại (1 miếng) - DF</t>
        </is>
      </c>
      <c r="D289" s="61" t="n"/>
      <c r="E289" s="43" t="n"/>
      <c r="F289" s="43" t="inlineStr">
        <is>
          <t>DF</t>
        </is>
      </c>
      <c r="G289" s="43" t="inlineStr">
        <is>
          <t>Cái</t>
        </is>
      </c>
      <c r="H289" s="43" t="n"/>
      <c r="I289" s="53" t="n"/>
      <c r="J289" s="53" t="n"/>
      <c r="K289" s="53" t="n"/>
      <c r="L289" s="53" t="n"/>
      <c r="M289" s="53" t="n"/>
      <c r="N289" s="43" t="n"/>
      <c r="O289" s="43" t="n"/>
    </row>
    <row r="290" ht="30" customHeight="1">
      <c r="A290" s="45" t="n">
        <v>275</v>
      </c>
      <c r="B290" s="45" t="inlineStr">
        <is>
          <t>HH077484</t>
        </is>
      </c>
      <c r="C290" s="45" t="inlineStr">
        <is>
          <t>Ron bộ D6DA Thép - DF (đối chiếu ron miếng, có 2 đời)</t>
        </is>
      </c>
      <c r="D290" s="61" t="inlineStr">
        <is>
          <t>109</t>
        </is>
      </c>
      <c r="E290" s="45" t="n"/>
      <c r="F290" s="45" t="inlineStr">
        <is>
          <t>DF (đối chiếu ron miếng, có 2 đời)</t>
        </is>
      </c>
      <c r="G290" s="45" t="inlineStr">
        <is>
          <t>Bộ</t>
        </is>
      </c>
      <c r="H290" s="45" t="n"/>
      <c r="I290" s="54" t="n"/>
      <c r="J290" s="147" t="n">
        <v>1600000</v>
      </c>
      <c r="K290" s="147" t="n">
        <v>1700000</v>
      </c>
      <c r="L290" s="147" t="n">
        <v>1800000</v>
      </c>
      <c r="M290" s="54" t="n"/>
      <c r="N290" s="45" t="n"/>
      <c r="O290" s="45" t="n"/>
    </row>
    <row r="291" ht="30" customHeight="1">
      <c r="A291" s="43" t="n">
        <v>276</v>
      </c>
      <c r="B291" s="43" t="inlineStr">
        <is>
          <t>HH077491</t>
        </is>
      </c>
      <c r="C291" s="43" t="inlineStr">
        <is>
          <t>Ron mieng D6DA Thép - DF (đối chiếu ron miếng, có 2 đời)</t>
        </is>
      </c>
      <c r="D291" s="61" t="inlineStr">
        <is>
          <t>109</t>
        </is>
      </c>
      <c r="E291" s="43" t="n"/>
      <c r="F291" s="43" t="inlineStr">
        <is>
          <t>DF (đối chiếu ron miếng, có 2 đời)</t>
        </is>
      </c>
      <c r="G291" s="43" t="inlineStr">
        <is>
          <t>Cái</t>
        </is>
      </c>
      <c r="H291" s="43" t="n"/>
      <c r="I291" s="53" t="n"/>
      <c r="J291" s="147" t="n">
        <v>900000</v>
      </c>
      <c r="K291" s="147" t="n">
        <v>1000000</v>
      </c>
      <c r="L291" s="147" t="n">
        <v>1100000</v>
      </c>
      <c r="M291" s="53" t="n"/>
      <c r="N291" s="43" t="n"/>
      <c r="O291" s="43" t="n"/>
    </row>
    <row r="292" ht="30" customHeight="1">
      <c r="A292" s="45" t="n">
        <v>277</v>
      </c>
      <c r="B292" s="45" t="inlineStr">
        <is>
          <t>HH081939</t>
        </is>
      </c>
      <c r="C292" s="45" t="inlineStr">
        <is>
          <t>Ron miếng  2Z-1/3Z lỗ nước dài CADA</t>
        </is>
      </c>
      <c r="D292" s="61" t="inlineStr">
        <is>
          <t>98</t>
        </is>
      </c>
      <c r="E292" s="45" t="n"/>
      <c r="F292" s="45" t="n"/>
      <c r="G292" s="45" t="inlineStr">
        <is>
          <t>Cái</t>
        </is>
      </c>
      <c r="H292" s="45" t="n"/>
      <c r="I292" s="54" t="n"/>
      <c r="J292" s="54" t="n"/>
      <c r="K292" s="54" t="n"/>
      <c r="L292" s="54" t="n"/>
      <c r="M292" s="54" t="n"/>
      <c r="N292" s="45" t="n"/>
      <c r="O292" s="45" t="n"/>
    </row>
    <row r="293" ht="30" customHeight="1">
      <c r="A293" s="43" t="n">
        <v>278</v>
      </c>
      <c r="B293" s="43" t="inlineStr">
        <is>
          <t>HH080619</t>
        </is>
      </c>
      <c r="C293" s="43" t="inlineStr">
        <is>
          <t>Ron miếng  6BD1/6BB1 thép (S) - PACIFIC</t>
        </is>
      </c>
      <c r="D293" s="61" t="inlineStr">
        <is>
          <t>102</t>
        </is>
      </c>
      <c r="E293" s="43" t="n"/>
      <c r="F293" s="43" t="inlineStr">
        <is>
          <t>PACIFIC</t>
        </is>
      </c>
      <c r="G293" s="43" t="inlineStr">
        <is>
          <t>Cái</t>
        </is>
      </c>
      <c r="H293" s="43" t="n"/>
      <c r="I293" s="53" t="n"/>
      <c r="J293" s="53" t="n"/>
      <c r="K293" s="53" t="n"/>
      <c r="L293" s="53" t="n"/>
      <c r="M293" s="53" t="n"/>
      <c r="N293" s="43" t="n"/>
      <c r="O293" s="43" t="n"/>
    </row>
    <row r="294" ht="30" customHeight="1">
      <c r="A294" s="45" t="n">
        <v>279</v>
      </c>
      <c r="B294" s="45" t="inlineStr">
        <is>
          <t>HH082557</t>
        </is>
      </c>
      <c r="C294" s="45" t="inlineStr">
        <is>
          <t>Ron miếng  K13C - TV (24V) đời 1 miếng liền (sợi tổng hợp) - NICE IN</t>
        </is>
      </c>
      <c r="D294" s="61" t="n"/>
      <c r="E294" s="45" t="n"/>
      <c r="F294" s="45" t="inlineStr">
        <is>
          <t>NICE IN</t>
        </is>
      </c>
      <c r="G294" s="45" t="inlineStr">
        <is>
          <t>Cái</t>
        </is>
      </c>
      <c r="H294" s="45" t="n"/>
      <c r="I294" s="54" t="n"/>
      <c r="J294" s="147" t="n">
        <v>700000</v>
      </c>
      <c r="K294" s="147" t="n">
        <v>750000</v>
      </c>
      <c r="L294" s="147" t="n">
        <v>800000</v>
      </c>
      <c r="M294" s="54" t="n"/>
      <c r="N294" s="45" t="n"/>
      <c r="O294" s="45" t="n"/>
    </row>
    <row r="295" ht="30" customHeight="1">
      <c r="A295" s="43" t="n">
        <v>280</v>
      </c>
      <c r="B295" s="43" t="inlineStr">
        <is>
          <t>HH00211</t>
        </is>
      </c>
      <c r="C295" s="43" t="inlineStr">
        <is>
          <t>Ron miếng 1146 - CADA</t>
        </is>
      </c>
      <c r="D295" s="61" t="n"/>
      <c r="E295" s="43" t="n"/>
      <c r="F295" s="43" t="inlineStr">
        <is>
          <t>CADA</t>
        </is>
      </c>
      <c r="G295" s="43" t="inlineStr">
        <is>
          <t>Bộ</t>
        </is>
      </c>
      <c r="H295" s="43" t="n"/>
      <c r="I295" s="53" t="n"/>
      <c r="J295" s="53" t="n"/>
      <c r="K295" s="53" t="n"/>
      <c r="L295" s="53" t="n"/>
      <c r="M295" s="53" t="n"/>
      <c r="N295" s="43" t="n"/>
      <c r="O295" s="43" t="n"/>
    </row>
    <row r="296" ht="30" customHeight="1">
      <c r="A296" s="45" t="n">
        <v>281</v>
      </c>
      <c r="B296" s="45" t="inlineStr">
        <is>
          <t>HH082337</t>
        </is>
      </c>
      <c r="C296" s="45" t="inlineStr">
        <is>
          <t>Ron miếng 1DZ/2DZ - amiang - MASAKO</t>
        </is>
      </c>
      <c r="D296" s="61" t="inlineStr">
        <is>
          <t>86</t>
        </is>
      </c>
      <c r="E296" s="45" t="n"/>
      <c r="F296" s="45" t="inlineStr">
        <is>
          <t>MASAKO</t>
        </is>
      </c>
      <c r="G296" s="45" t="inlineStr">
        <is>
          <t>Cái</t>
        </is>
      </c>
      <c r="H296" s="45" t="n"/>
      <c r="I296" s="54" t="n"/>
      <c r="J296" s="147" t="n">
        <v>85000</v>
      </c>
      <c r="K296" s="147" t="n">
        <v>90000</v>
      </c>
      <c r="L296" s="147" t="n">
        <v>100000</v>
      </c>
      <c r="M296" s="54" t="n"/>
      <c r="N296" s="45" t="n"/>
      <c r="O296" s="45" t="n"/>
    </row>
    <row r="297" ht="30" customHeight="1">
      <c r="A297" s="43" t="n">
        <v>282</v>
      </c>
      <c r="B297" s="43" t="inlineStr">
        <is>
          <t>HH076267</t>
        </is>
      </c>
      <c r="C297" s="43" t="inlineStr">
        <is>
          <t>Ron miếng 1DZ/2DZ Thép - MASAKO</t>
        </is>
      </c>
      <c r="D297" s="61" t="inlineStr">
        <is>
          <t>86</t>
        </is>
      </c>
      <c r="E297" s="43" t="n"/>
      <c r="F297" s="43" t="inlineStr">
        <is>
          <t>MASAKO</t>
        </is>
      </c>
      <c r="G297" s="43" t="inlineStr">
        <is>
          <t>Cái</t>
        </is>
      </c>
      <c r="H297" s="43" t="n"/>
      <c r="I297" s="53" t="n"/>
      <c r="J297" s="147" t="n">
        <v>150000</v>
      </c>
      <c r="K297" s="147" t="n">
        <v>160000</v>
      </c>
      <c r="L297" s="147" t="n">
        <v>180000</v>
      </c>
      <c r="M297" s="53" t="n"/>
      <c r="N297" s="43" t="n"/>
      <c r="O297" s="43" t="n"/>
    </row>
    <row r="298" ht="30" customHeight="1">
      <c r="A298" s="45" t="n">
        <v>283</v>
      </c>
      <c r="B298" s="45" t="inlineStr">
        <is>
          <t>HH078263</t>
        </is>
      </c>
      <c r="C298" s="45" t="inlineStr">
        <is>
          <t>Ron miếng 1DZ/2DZ Thép - NICE IN</t>
        </is>
      </c>
      <c r="D298" s="61" t="inlineStr">
        <is>
          <t>86</t>
        </is>
      </c>
      <c r="E298" s="45" t="n"/>
      <c r="F298" s="45" t="inlineStr">
        <is>
          <t>NICE IN</t>
        </is>
      </c>
      <c r="G298" s="45" t="inlineStr">
        <is>
          <t>Cái</t>
        </is>
      </c>
      <c r="H298" s="45" t="n"/>
      <c r="I298" s="54" t="n"/>
      <c r="J298" s="147" t="n">
        <v>150000</v>
      </c>
      <c r="K298" s="147" t="n">
        <v>160000</v>
      </c>
      <c r="L298" s="147" t="n">
        <v>180000</v>
      </c>
      <c r="M298" s="54" t="n"/>
      <c r="N298" s="45" t="n"/>
      <c r="O298" s="45" t="n"/>
    </row>
    <row r="299" ht="30" customHeight="1">
      <c r="A299" s="43" t="n">
        <v>284</v>
      </c>
      <c r="B299" s="43" t="inlineStr">
        <is>
          <t>HH079681</t>
        </is>
      </c>
      <c r="C299" s="43" t="inlineStr">
        <is>
          <t>Ron miếng 2J NEW graphite - DF</t>
        </is>
      </c>
      <c r="D299" s="61" t="inlineStr">
        <is>
          <t>88</t>
        </is>
      </c>
      <c r="E299" s="43" t="n"/>
      <c r="F299" s="43" t="inlineStr">
        <is>
          <t>DF</t>
        </is>
      </c>
      <c r="G299" s="43" t="inlineStr">
        <is>
          <t>Cái</t>
        </is>
      </c>
      <c r="H299" s="43" t="n"/>
      <c r="I299" s="53" t="n"/>
      <c r="J299" s="147" t="n">
        <v>100000</v>
      </c>
      <c r="K299" s="147" t="n">
        <v>110000</v>
      </c>
      <c r="L299" s="147" t="n">
        <v>120000</v>
      </c>
      <c r="M299" s="53" t="n"/>
      <c r="N299" s="43" t="n"/>
      <c r="O299" s="43" t="n"/>
    </row>
    <row r="300" ht="30" customHeight="1">
      <c r="A300" s="45" t="n">
        <v>285</v>
      </c>
      <c r="B300" s="45" t="inlineStr">
        <is>
          <t>HH079290</t>
        </is>
      </c>
      <c r="C300" s="45" t="inlineStr">
        <is>
          <t>Ron miếng 2J Old - Graphite - MASAKO</t>
        </is>
      </c>
      <c r="D300" s="61" t="inlineStr">
        <is>
          <t>88</t>
        </is>
      </c>
      <c r="E300" s="45" t="n"/>
      <c r="F300" s="45" t="inlineStr">
        <is>
          <t>MASAKO</t>
        </is>
      </c>
      <c r="G300" s="45" t="inlineStr">
        <is>
          <t>Cái</t>
        </is>
      </c>
      <c r="H300" s="45" t="n"/>
      <c r="I300" s="54" t="n"/>
      <c r="J300" s="147" t="n">
        <v>90000</v>
      </c>
      <c r="K300" s="147" t="n">
        <v>95000</v>
      </c>
      <c r="L300" s="147" t="n">
        <v>100000</v>
      </c>
      <c r="M300" s="54" t="n"/>
      <c r="N300" s="45" t="n"/>
      <c r="O300" s="45" t="n"/>
    </row>
    <row r="301" ht="30" customHeight="1">
      <c r="A301" s="43" t="n">
        <v>286</v>
      </c>
      <c r="B301" s="43" t="inlineStr">
        <is>
          <t>HH082981</t>
        </is>
      </c>
      <c r="C301" s="43" t="inlineStr">
        <is>
          <t>Ron miếng 3AB1/ ISAKI - Giấy- PACIFIC</t>
        </is>
      </c>
      <c r="D301" s="61" t="n"/>
      <c r="E301" s="43" t="n"/>
      <c r="F301" s="43" t="inlineStr">
        <is>
          <t>Giấy- PACIFIC</t>
        </is>
      </c>
      <c r="G301" s="43" t="inlineStr">
        <is>
          <t>Cái</t>
        </is>
      </c>
      <c r="H301" s="43" t="n"/>
      <c r="I301" s="53" t="n"/>
      <c r="J301" s="53" t="n"/>
      <c r="K301" s="53" t="n"/>
      <c r="L301" s="53" t="n"/>
      <c r="M301" s="53" t="n"/>
      <c r="N301" s="43" t="n"/>
      <c r="O301" s="43" t="n"/>
    </row>
    <row r="302" ht="30" customHeight="1">
      <c r="A302" s="45" t="n">
        <v>287</v>
      </c>
      <c r="B302" s="45" t="inlineStr">
        <is>
          <t>HH080418</t>
        </is>
      </c>
      <c r="C302" s="45" t="inlineStr">
        <is>
          <t>Ron miếng 3D72-D850 Graphite - MASAKO</t>
        </is>
      </c>
      <c r="D302" s="61" t="n"/>
      <c r="E302" s="45" t="n"/>
      <c r="F302" s="45" t="inlineStr">
        <is>
          <t>MASAKO</t>
        </is>
      </c>
      <c r="G302" s="45" t="inlineStr">
        <is>
          <t>Cái</t>
        </is>
      </c>
      <c r="H302" s="45" t="n"/>
      <c r="I302" s="54" t="n"/>
      <c r="J302" s="147" t="n">
        <v>120000</v>
      </c>
      <c r="K302" s="147" t="n">
        <v>130000</v>
      </c>
      <c r="L302" s="147" t="n">
        <v>150000</v>
      </c>
      <c r="M302" s="54" t="n"/>
      <c r="N302" s="45" t="n"/>
      <c r="O302" s="45" t="n"/>
    </row>
    <row r="303" ht="30" customHeight="1">
      <c r="A303" s="43" t="n">
        <v>288</v>
      </c>
      <c r="B303" s="43" t="inlineStr">
        <is>
          <t>HH080419</t>
        </is>
      </c>
      <c r="C303" s="43" t="inlineStr">
        <is>
          <t>Ron miếng 3D72-D905 Graphite - MASAKO</t>
        </is>
      </c>
      <c r="D303" s="61" t="n"/>
      <c r="E303" s="43" t="n"/>
      <c r="F303" s="43" t="inlineStr">
        <is>
          <t>MASAKO</t>
        </is>
      </c>
      <c r="G303" s="43" t="inlineStr">
        <is>
          <t>Cái</t>
        </is>
      </c>
      <c r="H303" s="43" t="n"/>
      <c r="I303" s="53" t="n"/>
      <c r="J303" s="147" t="n">
        <v>120000</v>
      </c>
      <c r="K303" s="147" t="n">
        <v>130000</v>
      </c>
      <c r="L303" s="147" t="n">
        <v>150000</v>
      </c>
      <c r="M303" s="53" t="n"/>
      <c r="N303" s="43" t="n"/>
      <c r="O303" s="43" t="n"/>
    </row>
    <row r="304" ht="30" customHeight="1">
      <c r="A304" s="45" t="n">
        <v>289</v>
      </c>
      <c r="B304" s="45" t="inlineStr">
        <is>
          <t>HH080420</t>
        </is>
      </c>
      <c r="C304" s="45" t="inlineStr">
        <is>
          <t>Ron miếng 3D75-D950 Amiang - MASAKO</t>
        </is>
      </c>
      <c r="D304" s="61" t="n"/>
      <c r="E304" s="45" t="n"/>
      <c r="F304" s="45" t="inlineStr">
        <is>
          <t>MASAKO</t>
        </is>
      </c>
      <c r="G304" s="45" t="inlineStr">
        <is>
          <t>Cái</t>
        </is>
      </c>
      <c r="H304" s="45" t="n"/>
      <c r="I304" s="54" t="n"/>
      <c r="J304" s="147" t="n">
        <v>120000</v>
      </c>
      <c r="K304" s="147" t="n">
        <v>130000</v>
      </c>
      <c r="L304" s="147" t="n">
        <v>150000</v>
      </c>
      <c r="M304" s="54" t="n"/>
      <c r="N304" s="45" t="n"/>
      <c r="O304" s="45" t="n"/>
    </row>
    <row r="305" ht="30" customHeight="1">
      <c r="A305" s="43" t="n">
        <v>290</v>
      </c>
      <c r="B305" s="43" t="inlineStr">
        <is>
          <t>HH079291</t>
        </is>
      </c>
      <c r="C305" s="43" t="inlineStr">
        <is>
          <t>Ron miếng 3D76/ D1005 Thép - MASAKO</t>
        </is>
      </c>
      <c r="D305" s="61" t="inlineStr">
        <is>
          <t>76</t>
        </is>
      </c>
      <c r="E305" s="43" t="n"/>
      <c r="F305" s="43" t="inlineStr">
        <is>
          <t>MASAKO</t>
        </is>
      </c>
      <c r="G305" s="43" t="inlineStr">
        <is>
          <t>Cái</t>
        </is>
      </c>
      <c r="H305" s="43" t="n"/>
      <c r="I305" s="53" t="n"/>
      <c r="J305" s="147" t="n">
        <v>160000</v>
      </c>
      <c r="K305" s="147" t="n">
        <v>170000</v>
      </c>
      <c r="L305" s="147" t="n">
        <v>190000</v>
      </c>
      <c r="M305" s="53" t="n"/>
      <c r="N305" s="43" t="n"/>
      <c r="O305" s="43" t="n"/>
    </row>
    <row r="306" ht="30" customHeight="1">
      <c r="A306" s="45" t="n">
        <v>291</v>
      </c>
      <c r="B306" s="45" t="inlineStr">
        <is>
          <t>HH079292</t>
        </is>
      </c>
      <c r="C306" s="45" t="inlineStr">
        <is>
          <t>Ron miếng 3D76/ D1102 Graphite - MASAKO</t>
        </is>
      </c>
      <c r="D306" s="61" t="inlineStr">
        <is>
          <t>76</t>
        </is>
      </c>
      <c r="E306" s="45" t="n"/>
      <c r="F306" s="45" t="inlineStr">
        <is>
          <t>MASAKO</t>
        </is>
      </c>
      <c r="G306" s="45" t="inlineStr">
        <is>
          <t>Cái</t>
        </is>
      </c>
      <c r="H306" s="45" t="n"/>
      <c r="I306" s="54" t="n"/>
      <c r="J306" s="147" t="n">
        <v>110000</v>
      </c>
      <c r="K306" s="147" t="n">
        <v>120000</v>
      </c>
      <c r="L306" s="147" t="n">
        <v>140000</v>
      </c>
      <c r="M306" s="54" t="n"/>
      <c r="N306" s="45" t="n"/>
      <c r="O306" s="45" t="n"/>
    </row>
    <row r="307" ht="30" customHeight="1">
      <c r="A307" s="43" t="n">
        <v>292</v>
      </c>
      <c r="B307" s="43" t="inlineStr">
        <is>
          <t>HH080421</t>
        </is>
      </c>
      <c r="C307" s="43" t="inlineStr">
        <is>
          <t>Ron miếng 3D80-D1403 Graphite - MASAKO</t>
        </is>
      </c>
      <c r="D307" s="61" t="n"/>
      <c r="E307" s="43" t="n"/>
      <c r="F307" s="43" t="inlineStr">
        <is>
          <t>MASAKO</t>
        </is>
      </c>
      <c r="G307" s="43" t="inlineStr">
        <is>
          <t>Cái</t>
        </is>
      </c>
      <c r="H307" s="43" t="n"/>
      <c r="I307" s="53" t="n"/>
      <c r="J307" s="147" t="n">
        <v>120000</v>
      </c>
      <c r="K307" s="147" t="n">
        <v>130000</v>
      </c>
      <c r="L307" s="147" t="n">
        <v>150000</v>
      </c>
      <c r="M307" s="53" t="n"/>
      <c r="N307" s="43" t="n"/>
      <c r="O307" s="43" t="n"/>
    </row>
    <row r="308" ht="30" customHeight="1">
      <c r="A308" s="45" t="n">
        <v>293</v>
      </c>
      <c r="B308" s="45" t="inlineStr">
        <is>
          <t>HH080423</t>
        </is>
      </c>
      <c r="C308" s="45" t="inlineStr">
        <is>
          <t>Ron miếng 3D83-D1503 Graphite - MASAKO</t>
        </is>
      </c>
      <c r="D308" s="61" t="inlineStr">
        <is>
          <t>83</t>
        </is>
      </c>
      <c r="E308" s="45" t="n"/>
      <c r="F308" s="45" t="inlineStr">
        <is>
          <t>MASAKO</t>
        </is>
      </c>
      <c r="G308" s="45" t="inlineStr">
        <is>
          <t>Cái</t>
        </is>
      </c>
      <c r="H308" s="45" t="n"/>
      <c r="I308" s="54" t="n"/>
      <c r="J308" s="147" t="n">
        <v>120000</v>
      </c>
      <c r="K308" s="147" t="n">
        <v>130000</v>
      </c>
      <c r="L308" s="147" t="n">
        <v>150000</v>
      </c>
      <c r="M308" s="54" t="n"/>
      <c r="N308" s="45" t="n"/>
      <c r="O308" s="45" t="n"/>
    </row>
    <row r="309" ht="30" customHeight="1">
      <c r="A309" s="43" t="n">
        <v>294</v>
      </c>
      <c r="B309" s="43" t="inlineStr">
        <is>
          <t>HH080425</t>
        </is>
      </c>
      <c r="C309" s="43" t="inlineStr">
        <is>
          <t>Ron miếng 3D87-D1803 Thép - MASAKO</t>
        </is>
      </c>
      <c r="D309" s="61" t="inlineStr">
        <is>
          <t>87</t>
        </is>
      </c>
      <c r="E309" s="43" t="n"/>
      <c r="F309" s="43" t="inlineStr">
        <is>
          <t>MASAKO</t>
        </is>
      </c>
      <c r="G309" s="43" t="inlineStr">
        <is>
          <t>Cái</t>
        </is>
      </c>
      <c r="H309" s="43" t="n"/>
      <c r="I309" s="53" t="n"/>
      <c r="J309" s="147" t="n">
        <v>140000</v>
      </c>
      <c r="K309" s="147" t="n">
        <v>150000</v>
      </c>
      <c r="L309" s="147" t="n">
        <v>170000</v>
      </c>
      <c r="M309" s="53" t="n"/>
      <c r="N309" s="43" t="n"/>
      <c r="O309" s="43" t="n"/>
    </row>
    <row r="310" ht="30" customHeight="1">
      <c r="A310" s="45" t="n">
        <v>295</v>
      </c>
      <c r="B310" s="45" t="inlineStr">
        <is>
          <t>HH077909</t>
        </is>
      </c>
      <c r="C310" s="45" t="inlineStr">
        <is>
          <t>Ron miếng 3KR1/3KR2 Graphite - MASAKO</t>
        </is>
      </c>
      <c r="D310" s="61" t="inlineStr">
        <is>
          <t>81</t>
        </is>
      </c>
      <c r="E310" s="45" t="n"/>
      <c r="F310" s="45" t="inlineStr">
        <is>
          <t>MASAKO</t>
        </is>
      </c>
      <c r="G310" s="45" t="inlineStr">
        <is>
          <t>Cái</t>
        </is>
      </c>
      <c r="H310" s="45" t="n"/>
      <c r="I310" s="54" t="n"/>
      <c r="J310" s="147" t="n">
        <v>140000</v>
      </c>
      <c r="K310" s="147" t="n">
        <v>150000</v>
      </c>
      <c r="L310" s="147" t="n">
        <v>170000</v>
      </c>
      <c r="M310" s="54" t="n"/>
      <c r="N310" s="45" t="n"/>
      <c r="O310" s="45" t="n"/>
    </row>
    <row r="311" ht="30" customHeight="1">
      <c r="A311" s="43" t="n">
        <v>296</v>
      </c>
      <c r="B311" s="43" t="inlineStr">
        <is>
          <t>HH078100</t>
        </is>
      </c>
      <c r="C311" s="43" t="inlineStr">
        <is>
          <t>Ron miếng 3LB1/ 3LC1 Graphite - DF</t>
        </is>
      </c>
      <c r="D311" s="61" t="inlineStr">
        <is>
          <t>77.4</t>
        </is>
      </c>
      <c r="E311" s="43" t="n"/>
      <c r="F311" s="43" t="inlineStr">
        <is>
          <t>DF</t>
        </is>
      </c>
      <c r="G311" s="43" t="inlineStr">
        <is>
          <t>Cái</t>
        </is>
      </c>
      <c r="H311" s="43" t="n"/>
      <c r="I311" s="53" t="n"/>
      <c r="J311" s="147" t="n">
        <v>140000</v>
      </c>
      <c r="K311" s="147" t="n">
        <v>150000</v>
      </c>
      <c r="L311" s="147" t="n">
        <v>160000</v>
      </c>
      <c r="M311" s="53" t="n"/>
      <c r="N311" s="43" t="n"/>
      <c r="O311" s="43" t="n"/>
    </row>
    <row r="312" ht="30" customHeight="1">
      <c r="A312" s="45" t="n">
        <v>297</v>
      </c>
      <c r="B312" s="45" t="inlineStr">
        <is>
          <t>HH082333</t>
        </is>
      </c>
      <c r="C312" s="45" t="inlineStr">
        <is>
          <t>Ron miếng 3LB1/ 3LC1 Graphite - NICE IN</t>
        </is>
      </c>
      <c r="D312" s="61" t="inlineStr">
        <is>
          <t>77.4</t>
        </is>
      </c>
      <c r="E312" s="45" t="n"/>
      <c r="F312" s="45" t="inlineStr">
        <is>
          <t>NICE IN</t>
        </is>
      </c>
      <c r="G312" s="45" t="inlineStr">
        <is>
          <t>Cái</t>
        </is>
      </c>
      <c r="H312" s="45" t="n"/>
      <c r="I312" s="54" t="n"/>
      <c r="J312" s="147" t="n">
        <v>140000</v>
      </c>
      <c r="K312" s="147" t="n">
        <v>150000</v>
      </c>
      <c r="L312" s="147" t="n">
        <v>160000</v>
      </c>
      <c r="M312" s="54" t="n"/>
      <c r="N312" s="45" t="n"/>
      <c r="O312" s="45" t="n"/>
    </row>
    <row r="313" ht="30" customHeight="1">
      <c r="A313" s="43" t="n">
        <v>298</v>
      </c>
      <c r="B313" s="43" t="inlineStr">
        <is>
          <t>HH082107</t>
        </is>
      </c>
      <c r="C313" s="43" t="inlineStr">
        <is>
          <t>Ron miếng 3T75(Z)/ 3TN75 (Graphite) lỗ nước trên chữ nhật lớn - MASAKO</t>
        </is>
      </c>
      <c r="D313" s="61" t="inlineStr">
        <is>
          <t>75</t>
        </is>
      </c>
      <c r="E313" s="43" t="n"/>
      <c r="F313" s="43" t="inlineStr">
        <is>
          <t>MASAKO</t>
        </is>
      </c>
      <c r="G313" s="43" t="inlineStr">
        <is>
          <t>Cái</t>
        </is>
      </c>
      <c r="H313" s="43" t="n"/>
      <c r="I313" s="53" t="n"/>
      <c r="J313" s="147" t="n">
        <v>140000</v>
      </c>
      <c r="K313" s="147" t="n">
        <v>150000</v>
      </c>
      <c r="L313" s="147" t="n">
        <v>160000</v>
      </c>
      <c r="M313" s="53" t="n"/>
      <c r="N313" s="43" t="n"/>
      <c r="O313" s="43" t="n"/>
    </row>
    <row r="314" ht="30" customHeight="1">
      <c r="A314" s="45" t="n">
        <v>299</v>
      </c>
      <c r="B314" s="45" t="inlineStr">
        <is>
          <t>HH079282</t>
        </is>
      </c>
      <c r="C314" s="45" t="inlineStr">
        <is>
          <t>Ron miếng 3TN75 (graphite), 3TNV5 lỗ nước trên nhiều lỗ tròn - MASAKO</t>
        </is>
      </c>
      <c r="D314" s="61" t="inlineStr">
        <is>
          <t>75</t>
        </is>
      </c>
      <c r="E314" s="45" t="n"/>
      <c r="F314" s="45" t="inlineStr">
        <is>
          <t>MASAKO</t>
        </is>
      </c>
      <c r="G314" s="45" t="inlineStr">
        <is>
          <t>Cái</t>
        </is>
      </c>
      <c r="H314" s="45" t="n"/>
      <c r="I314" s="54" t="n"/>
      <c r="J314" s="147" t="n">
        <v>140000</v>
      </c>
      <c r="K314" s="147" t="n">
        <v>150000</v>
      </c>
      <c r="L314" s="147" t="n">
        <v>160000</v>
      </c>
      <c r="M314" s="54" t="n"/>
      <c r="N314" s="45" t="n"/>
      <c r="O314" s="45" t="n"/>
    </row>
    <row r="315" ht="30" customHeight="1">
      <c r="A315" s="43" t="n">
        <v>300</v>
      </c>
      <c r="B315" s="43" t="inlineStr">
        <is>
          <t>HH076710</t>
        </is>
      </c>
      <c r="C315" s="43" t="inlineStr">
        <is>
          <t>Ron miếng 3TN82 thép - PACIFIC</t>
        </is>
      </c>
      <c r="D315" s="61" t="inlineStr">
        <is>
          <t>82</t>
        </is>
      </c>
      <c r="E315" s="43" t="n"/>
      <c r="F315" s="43" t="inlineStr">
        <is>
          <t>PACIFIC</t>
        </is>
      </c>
      <c r="G315" s="43" t="inlineStr">
        <is>
          <t>Cái</t>
        </is>
      </c>
      <c r="H315" s="43" t="n"/>
      <c r="I315" s="53" t="n"/>
      <c r="J315" s="53" t="n"/>
      <c r="K315" s="53" t="n"/>
      <c r="L315" s="53" t="n"/>
      <c r="M315" s="53" t="n"/>
      <c r="N315" s="43" t="n"/>
      <c r="O315" s="43" t="n"/>
    </row>
    <row r="316" ht="30" customHeight="1">
      <c r="A316" s="45" t="n">
        <v>301</v>
      </c>
      <c r="B316" s="45" t="inlineStr">
        <is>
          <t>HH080980</t>
        </is>
      </c>
      <c r="C316" s="45" t="inlineStr">
        <is>
          <t>Ron miếng 3TN84 / 3D84-2 Amiang - MASAKO</t>
        </is>
      </c>
      <c r="D316" s="61" t="inlineStr">
        <is>
          <t>84</t>
        </is>
      </c>
      <c r="E316" s="45" t="n"/>
      <c r="F316" s="45" t="inlineStr">
        <is>
          <t>MASAKO</t>
        </is>
      </c>
      <c r="G316" s="45" t="inlineStr">
        <is>
          <t>Cái</t>
        </is>
      </c>
      <c r="H316" s="45" t="n"/>
      <c r="I316" s="54" t="n"/>
      <c r="J316" s="147" t="n">
        <v>70000</v>
      </c>
      <c r="K316" s="147" t="n">
        <v>80000</v>
      </c>
      <c r="L316" s="147" t="n">
        <v>90000</v>
      </c>
      <c r="M316" s="54" t="n"/>
      <c r="N316" s="45" t="n"/>
      <c r="O316" s="45" t="n"/>
    </row>
    <row r="317" ht="30" customHeight="1">
      <c r="A317" s="43" t="n">
        <v>302</v>
      </c>
      <c r="B317" s="43" t="inlineStr">
        <is>
          <t>HH078165</t>
        </is>
      </c>
      <c r="C317" s="43" t="inlineStr">
        <is>
          <t>Ron miếng 3TN84 sợi carbon - Tonyco</t>
        </is>
      </c>
      <c r="D317" s="61" t="n"/>
      <c r="E317" s="43" t="n"/>
      <c r="F317" s="43" t="inlineStr">
        <is>
          <t>Tonyco</t>
        </is>
      </c>
      <c r="G317" s="43" t="inlineStr">
        <is>
          <t>Cái</t>
        </is>
      </c>
      <c r="H317" s="43" t="n"/>
      <c r="I317" s="53" t="n"/>
      <c r="J317" s="53" t="n"/>
      <c r="K317" s="53" t="n"/>
      <c r="L317" s="53" t="n"/>
      <c r="M317" s="53" t="n"/>
      <c r="N317" s="43" t="n"/>
      <c r="O317" s="43" t="n"/>
    </row>
    <row r="318" ht="30" customHeight="1">
      <c r="A318" s="45" t="n">
        <v>303</v>
      </c>
      <c r="B318" s="45" t="inlineStr">
        <is>
          <t>HH081775</t>
        </is>
      </c>
      <c r="C318" s="45" t="inlineStr">
        <is>
          <t>Ron miếng 3TN88/3D88/3TNE88-O (loại mỏng) thép - NICE IN</t>
        </is>
      </c>
      <c r="D318" s="61" t="inlineStr">
        <is>
          <t>88</t>
        </is>
      </c>
      <c r="E318" s="45" t="n"/>
      <c r="F318" s="45" t="inlineStr">
        <is>
          <t>NICE IN</t>
        </is>
      </c>
      <c r="G318" s="45" t="inlineStr">
        <is>
          <t>Cái</t>
        </is>
      </c>
      <c r="H318" s="45" t="n"/>
      <c r="I318" s="54" t="n"/>
      <c r="J318" s="147" t="n">
        <v>110000</v>
      </c>
      <c r="K318" s="147" t="n">
        <v>120000</v>
      </c>
      <c r="L318" s="147" t="n">
        <v>130000</v>
      </c>
      <c r="M318" s="54" t="n"/>
      <c r="N318" s="45" t="n"/>
      <c r="O318" s="45" t="n"/>
    </row>
    <row r="319" ht="30" customHeight="1">
      <c r="A319" s="43" t="n">
        <v>304</v>
      </c>
      <c r="B319" s="43" t="inlineStr">
        <is>
          <t>HH075982</t>
        </is>
      </c>
      <c r="C319" s="43" t="inlineStr">
        <is>
          <t>Ron miếng 3TNA72 sợi carbon - PACIFIC</t>
        </is>
      </c>
      <c r="D319" s="61" t="inlineStr">
        <is>
          <t>72</t>
        </is>
      </c>
      <c r="E319" s="43" t="n"/>
      <c r="F319" s="43" t="inlineStr">
        <is>
          <t>PACIFIC</t>
        </is>
      </c>
      <c r="G319" s="43" t="inlineStr">
        <is>
          <t>Cái</t>
        </is>
      </c>
      <c r="H319" s="43" t="n"/>
      <c r="I319" s="53" t="n"/>
      <c r="J319" s="53" t="n"/>
      <c r="K319" s="53" t="n"/>
      <c r="L319" s="53" t="n"/>
      <c r="M319" s="53" t="n"/>
      <c r="N319" s="43" t="n"/>
      <c r="O319" s="43" t="n"/>
    </row>
    <row r="320" ht="30" customHeight="1">
      <c r="A320" s="45" t="n">
        <v>305</v>
      </c>
      <c r="B320" s="45" t="inlineStr">
        <is>
          <t>HH074858</t>
        </is>
      </c>
      <c r="C320" s="45" t="inlineStr">
        <is>
          <t>Ron miếng 3TNC78 giấy -  PACIFIC</t>
        </is>
      </c>
      <c r="D320" s="61" t="inlineStr">
        <is>
          <t>78</t>
        </is>
      </c>
      <c r="E320" s="45" t="n"/>
      <c r="F320" s="45" t="inlineStr">
        <is>
          <t>PACIFIC</t>
        </is>
      </c>
      <c r="G320" s="45" t="inlineStr">
        <is>
          <t>Cái</t>
        </is>
      </c>
      <c r="H320" s="45" t="n"/>
      <c r="I320" s="54" t="n"/>
      <c r="J320" s="54" t="n"/>
      <c r="K320" s="54" t="n"/>
      <c r="L320" s="54" t="n"/>
      <c r="M320" s="54" t="n"/>
      <c r="N320" s="45" t="n"/>
      <c r="O320" s="45" t="n"/>
    </row>
    <row r="321" ht="30" customHeight="1">
      <c r="A321" s="43" t="n">
        <v>306</v>
      </c>
      <c r="B321" s="43" t="inlineStr">
        <is>
          <t>HH079697</t>
        </is>
      </c>
      <c r="C321" s="43" t="inlineStr">
        <is>
          <t>Ron miếng 3TNC78 graphite -  MASAKO</t>
        </is>
      </c>
      <c r="D321" s="61" t="inlineStr">
        <is>
          <t>78</t>
        </is>
      </c>
      <c r="E321" s="43" t="n"/>
      <c r="F321" s="43" t="inlineStr">
        <is>
          <t>MASAKO</t>
        </is>
      </c>
      <c r="G321" s="43" t="inlineStr">
        <is>
          <t>Cái</t>
        </is>
      </c>
      <c r="H321" s="43" t="n"/>
      <c r="I321" s="53" t="n"/>
      <c r="J321" s="147" t="n">
        <v>120000</v>
      </c>
      <c r="K321" s="147" t="n">
        <v>140000</v>
      </c>
      <c r="L321" s="147" t="n">
        <v>150000</v>
      </c>
      <c r="M321" s="53" t="n"/>
      <c r="N321" s="43" t="n"/>
      <c r="O321" s="43" t="n"/>
    </row>
    <row r="322" ht="30" customHeight="1">
      <c r="A322" s="45" t="n">
        <v>307</v>
      </c>
      <c r="B322" s="45" t="inlineStr">
        <is>
          <t>HH081772</t>
        </is>
      </c>
      <c r="C322" s="45" t="inlineStr">
        <is>
          <t>Ron miếng 3TNE68 - Thép - MASAKO</t>
        </is>
      </c>
      <c r="D322" s="61" t="inlineStr">
        <is>
          <t>68</t>
        </is>
      </c>
      <c r="E322" s="45" t="n"/>
      <c r="F322" s="45" t="inlineStr">
        <is>
          <t>MASAKO</t>
        </is>
      </c>
      <c r="G322" s="45" t="inlineStr">
        <is>
          <t>Cái</t>
        </is>
      </c>
      <c r="H322" s="45" t="n"/>
      <c r="I322" s="54" t="n"/>
      <c r="J322" s="147" t="n">
        <v>140000</v>
      </c>
      <c r="K322" s="147" t="n">
        <v>150000</v>
      </c>
      <c r="L322" s="147" t="n">
        <v>170000</v>
      </c>
      <c r="M322" s="54" t="n"/>
      <c r="N322" s="45" t="n"/>
      <c r="O322" s="45" t="n"/>
    </row>
    <row r="323" ht="30" customHeight="1">
      <c r="A323" s="43" t="n">
        <v>308</v>
      </c>
      <c r="B323" s="43" t="inlineStr">
        <is>
          <t>HH080750</t>
        </is>
      </c>
      <c r="C323" s="43" t="inlineStr">
        <is>
          <t>Ron miếng 3TNE74/ 3TN74 (6 lỗ nước ở trên tròn) Thép - MASAKO</t>
        </is>
      </c>
      <c r="D323" s="61" t="n"/>
      <c r="E323" s="43" t="n"/>
      <c r="F323" s="43" t="inlineStr">
        <is>
          <t>MASAKO</t>
        </is>
      </c>
      <c r="G323" s="43" t="inlineStr">
        <is>
          <t>Cái</t>
        </is>
      </c>
      <c r="H323" s="43" t="n"/>
      <c r="I323" s="53" t="n"/>
      <c r="J323" s="147" t="n">
        <v>120000</v>
      </c>
      <c r="K323" s="147" t="n">
        <v>130000</v>
      </c>
      <c r="L323" s="147" t="n">
        <v>140000</v>
      </c>
      <c r="M323" s="53" t="n"/>
      <c r="N323" s="43" t="n"/>
      <c r="O323" s="43" t="n"/>
    </row>
    <row r="324" ht="30" customHeight="1">
      <c r="A324" s="45" t="n">
        <v>309</v>
      </c>
      <c r="B324" s="45" t="inlineStr">
        <is>
          <t>HH075548</t>
        </is>
      </c>
      <c r="C324" s="45" t="inlineStr">
        <is>
          <t>Ron miếng 3TNE80 thép - Pacific</t>
        </is>
      </c>
      <c r="D324" s="61" t="n"/>
      <c r="E324" s="45" t="n"/>
      <c r="F324" s="45" t="inlineStr">
        <is>
          <t>Pacific</t>
        </is>
      </c>
      <c r="G324" s="45" t="inlineStr">
        <is>
          <t>Cái</t>
        </is>
      </c>
      <c r="H324" s="45" t="n"/>
      <c r="I324" s="54" t="n"/>
      <c r="J324" s="54" t="n"/>
      <c r="K324" s="54" t="n"/>
      <c r="L324" s="54" t="n"/>
      <c r="M324" s="54" t="n"/>
      <c r="N324" s="45" t="n"/>
      <c r="O324" s="45" t="n"/>
    </row>
    <row r="325" ht="30" customHeight="1">
      <c r="A325" s="43" t="n">
        <v>310</v>
      </c>
      <c r="B325" s="43" t="inlineStr">
        <is>
          <t>HH081352</t>
        </is>
      </c>
      <c r="C325" s="43" t="inlineStr">
        <is>
          <t>Ron miếng 3TNE84-O (loại mỏng) thép - MASAKO</t>
        </is>
      </c>
      <c r="D325" s="61" t="n"/>
      <c r="E325" s="43" t="n"/>
      <c r="F325" s="43" t="inlineStr">
        <is>
          <t>MASAKO</t>
        </is>
      </c>
      <c r="G325" s="43" t="inlineStr">
        <is>
          <t>Cái</t>
        </is>
      </c>
      <c r="H325" s="43" t="n"/>
      <c r="I325" s="53" t="n"/>
      <c r="J325" s="53" t="n"/>
      <c r="K325" s="53" t="n"/>
      <c r="L325" s="53" t="n"/>
      <c r="M325" s="53" t="n"/>
      <c r="N325" s="43" t="n"/>
      <c r="O325" s="43" t="n"/>
    </row>
    <row r="326" ht="30" customHeight="1">
      <c r="A326" s="45" t="n">
        <v>311</v>
      </c>
      <c r="B326" s="45" t="inlineStr">
        <is>
          <t>HH082532</t>
        </is>
      </c>
      <c r="C326" s="45" t="inlineStr">
        <is>
          <t>Ron miếng 3TNV74/ 3TN74 (6 lỗ nước trên: 2tròn + 4bầu, RG5148) Thép - MASAKO</t>
        </is>
      </c>
      <c r="D326" s="61" t="n"/>
      <c r="E326" s="45" t="n"/>
      <c r="F326" s="45" t="inlineStr">
        <is>
          <t>MASAKO</t>
        </is>
      </c>
      <c r="G326" s="45" t="inlineStr">
        <is>
          <t>Cái</t>
        </is>
      </c>
      <c r="H326" s="45" t="n"/>
      <c r="I326" s="54" t="n"/>
      <c r="J326" s="147" t="n">
        <v>120000</v>
      </c>
      <c r="K326" s="147" t="n">
        <v>130000</v>
      </c>
      <c r="L326" s="147" t="n">
        <v>140000</v>
      </c>
      <c r="M326" s="54" t="n"/>
      <c r="N326" s="45" t="n"/>
      <c r="O326" s="45" t="n"/>
    </row>
    <row r="327" ht="30" customHeight="1">
      <c r="A327" s="43" t="n">
        <v>312</v>
      </c>
      <c r="B327" s="43" t="inlineStr">
        <is>
          <t>HH073800</t>
        </is>
      </c>
      <c r="C327" s="43" t="inlineStr">
        <is>
          <t>Ron miếng 3TNV82 (Giấy) - PACIFIC</t>
        </is>
      </c>
      <c r="D327" s="61" t="inlineStr">
        <is>
          <t>82</t>
        </is>
      </c>
      <c r="E327" s="43" t="n"/>
      <c r="F327" s="43" t="inlineStr">
        <is>
          <t>PACIFIC</t>
        </is>
      </c>
      <c r="G327" s="43" t="inlineStr">
        <is>
          <t>Cái</t>
        </is>
      </c>
      <c r="H327" s="43" t="n"/>
      <c r="I327" s="53" t="n"/>
      <c r="J327" s="53" t="n"/>
      <c r="K327" s="53" t="n"/>
      <c r="L327" s="53" t="n"/>
      <c r="M327" s="53" t="n"/>
      <c r="N327" s="43" t="n"/>
      <c r="O327" s="43" t="n"/>
    </row>
    <row r="328" ht="30" customHeight="1">
      <c r="A328" s="45" t="n">
        <v>313</v>
      </c>
      <c r="B328" s="45" t="inlineStr">
        <is>
          <t>HH081885</t>
        </is>
      </c>
      <c r="C328" s="45" t="inlineStr">
        <is>
          <t>Ron miếng 4102/ WP3.7Q130E40/ YZ4DA2 (TAIMAU)</t>
        </is>
      </c>
      <c r="D328" s="61" t="inlineStr">
        <is>
          <t>102</t>
        </is>
      </c>
      <c r="E328" s="45" t="n"/>
      <c r="F328" s="45" t="n"/>
      <c r="G328" s="45" t="inlineStr">
        <is>
          <t>Cái</t>
        </is>
      </c>
      <c r="H328" s="45" t="n"/>
      <c r="I328" s="54" t="n"/>
      <c r="J328" s="54" t="n"/>
      <c r="K328" s="54" t="n"/>
      <c r="L328" s="54" t="n"/>
      <c r="M328" s="54" t="n"/>
      <c r="N328" s="45" t="n"/>
      <c r="O328" s="45" t="n"/>
    </row>
    <row r="329" ht="30" customHeight="1">
      <c r="A329" s="43" t="n">
        <v>314</v>
      </c>
      <c r="B329" s="43" t="inlineStr">
        <is>
          <t>HH077921</t>
        </is>
      </c>
      <c r="C329" s="43" t="inlineStr">
        <is>
          <t>Ron miếng 4BA1/C330  thép - MASAKO</t>
        </is>
      </c>
      <c r="D329" s="61" t="inlineStr">
        <is>
          <t>98</t>
        </is>
      </c>
      <c r="E329" s="43" t="n"/>
      <c r="F329" s="43" t="inlineStr">
        <is>
          <t>MASAKO</t>
        </is>
      </c>
      <c r="G329" s="43" t="inlineStr">
        <is>
          <t>Cái</t>
        </is>
      </c>
      <c r="H329" s="43" t="n"/>
      <c r="I329" s="53" t="n"/>
      <c r="J329" s="147" t="n">
        <v>110000</v>
      </c>
      <c r="K329" s="147" t="n">
        <v>130000</v>
      </c>
      <c r="L329" s="147" t="n">
        <v>150000</v>
      </c>
      <c r="M329" s="53" t="n"/>
      <c r="N329" s="43" t="n"/>
      <c r="O329" s="43" t="n"/>
    </row>
    <row r="330" ht="30" customHeight="1">
      <c r="A330" s="45" t="n">
        <v>315</v>
      </c>
      <c r="B330" s="45" t="inlineStr">
        <is>
          <t>HH082110</t>
        </is>
      </c>
      <c r="C330" s="45" t="inlineStr">
        <is>
          <t>Ron miếng 4BG1/4BE1 amiang - MASAKO</t>
        </is>
      </c>
      <c r="D330" s="61" t="inlineStr">
        <is>
          <t>105</t>
        </is>
      </c>
      <c r="E330" s="45" t="n"/>
      <c r="F330" s="45" t="inlineStr">
        <is>
          <t>MASAKO</t>
        </is>
      </c>
      <c r="G330" s="45" t="inlineStr">
        <is>
          <t>Cái</t>
        </is>
      </c>
      <c r="H330" s="45" t="n"/>
      <c r="I330" s="54" t="n"/>
      <c r="J330" s="147" t="n">
        <v>90000</v>
      </c>
      <c r="K330" s="147" t="n">
        <v>95000</v>
      </c>
      <c r="L330" s="147" t="n">
        <v>100000</v>
      </c>
      <c r="M330" s="54" t="n"/>
      <c r="N330" s="45" t="n"/>
      <c r="O330" s="45" t="n"/>
    </row>
    <row r="331" ht="30" customHeight="1">
      <c r="A331" s="43" t="n">
        <v>316</v>
      </c>
      <c r="B331" s="43" t="inlineStr">
        <is>
          <t>HH078696</t>
        </is>
      </c>
      <c r="C331" s="43" t="inlineStr">
        <is>
          <t>Ron miếng 4CH</t>
        </is>
      </c>
      <c r="D331" s="61" t="n"/>
      <c r="E331" s="43" t="n"/>
      <c r="F331" s="43" t="n"/>
      <c r="G331" s="43" t="inlineStr">
        <is>
          <t>Cái</t>
        </is>
      </c>
      <c r="H331" s="43" t="n"/>
      <c r="I331" s="53" t="n"/>
      <c r="J331" s="53" t="n"/>
      <c r="K331" s="53" t="n"/>
      <c r="L331" s="53" t="n"/>
      <c r="M331" s="53" t="n"/>
      <c r="N331" s="43" t="n"/>
      <c r="O331" s="43" t="n"/>
    </row>
    <row r="332" ht="30" customHeight="1">
      <c r="A332" s="45" t="n">
        <v>317</v>
      </c>
      <c r="B332" s="45" t="inlineStr">
        <is>
          <t>HH078084</t>
        </is>
      </c>
      <c r="C332" s="45" t="inlineStr">
        <is>
          <t>Ron miếng 4D107 / S4D107 / QSB4.5 Thép - DF</t>
        </is>
      </c>
      <c r="D332" s="61" t="n"/>
      <c r="E332" s="45" t="n"/>
      <c r="F332" s="45" t="inlineStr">
        <is>
          <t>DF</t>
        </is>
      </c>
      <c r="G332" s="45" t="inlineStr">
        <is>
          <t>Cái</t>
        </is>
      </c>
      <c r="H332" s="45" t="n"/>
      <c r="I332" s="54" t="n"/>
      <c r="J332" s="147" t="n">
        <v>300000</v>
      </c>
      <c r="K332" s="147" t="n">
        <v>330000</v>
      </c>
      <c r="L332" s="147" t="n">
        <v>350000</v>
      </c>
      <c r="M332" s="54" t="n"/>
      <c r="N332" s="45" t="n"/>
      <c r="O332" s="45" t="n"/>
    </row>
    <row r="333" ht="30" customHeight="1">
      <c r="A333" s="43" t="n">
        <v>318</v>
      </c>
      <c r="B333" s="43" t="inlineStr">
        <is>
          <t>HH080427</t>
        </is>
      </c>
      <c r="C333" s="43" t="inlineStr">
        <is>
          <t>Ron miếng 4D107 / S4D107 / QSB4.5 Thép - NICE IN</t>
        </is>
      </c>
      <c r="D333" s="61" t="n"/>
      <c r="E333" s="43" t="n"/>
      <c r="F333" s="43" t="inlineStr">
        <is>
          <t>NICE IN</t>
        </is>
      </c>
      <c r="G333" s="43" t="inlineStr">
        <is>
          <t>Cái</t>
        </is>
      </c>
      <c r="H333" s="43" t="n"/>
      <c r="I333" s="53" t="n"/>
      <c r="J333" s="147" t="n">
        <v>260000</v>
      </c>
      <c r="K333" s="147" t="n">
        <v>280000</v>
      </c>
      <c r="L333" s="147" t="n">
        <v>300000</v>
      </c>
      <c r="M333" s="53" t="n"/>
      <c r="N333" s="43" t="n"/>
      <c r="O333" s="43" t="n"/>
    </row>
    <row r="334" ht="30" customHeight="1">
      <c r="A334" s="45" t="n">
        <v>319</v>
      </c>
      <c r="B334" s="45" t="inlineStr">
        <is>
          <t>HH076256</t>
        </is>
      </c>
      <c r="C334" s="45" t="inlineStr">
        <is>
          <t>Ron miếng 4D31 Thép (4D30/ D4AL) - MASAKO</t>
        </is>
      </c>
      <c r="D334" s="61" t="inlineStr">
        <is>
          <t>100</t>
        </is>
      </c>
      <c r="E334" s="45" t="n"/>
      <c r="F334" s="45" t="inlineStr">
        <is>
          <t>MASAKO</t>
        </is>
      </c>
      <c r="G334" s="45" t="inlineStr">
        <is>
          <t>Cái</t>
        </is>
      </c>
      <c r="H334" s="45" t="n"/>
      <c r="I334" s="54" t="n"/>
      <c r="J334" s="147" t="n">
        <v>110000</v>
      </c>
      <c r="K334" s="147" t="n">
        <v>130000</v>
      </c>
      <c r="L334" s="147" t="n">
        <v>150000</v>
      </c>
      <c r="M334" s="54" t="n"/>
      <c r="N334" s="45" t="n"/>
      <c r="O334" s="45" t="n"/>
    </row>
    <row r="335" ht="30" customHeight="1">
      <c r="A335" s="43" t="n">
        <v>320</v>
      </c>
      <c r="B335" s="43" t="inlineStr">
        <is>
          <t>HH075898</t>
        </is>
      </c>
      <c r="C335" s="43" t="inlineStr">
        <is>
          <t>Ron miếng 4D55 (đường kính 91.1) - PACIFIC</t>
        </is>
      </c>
      <c r="D335" s="61" t="inlineStr">
        <is>
          <t>91.1</t>
        </is>
      </c>
      <c r="E335" s="43" t="n"/>
      <c r="F335" s="43" t="inlineStr">
        <is>
          <t>PACIFIC</t>
        </is>
      </c>
      <c r="G335" s="43" t="inlineStr">
        <is>
          <t>Cái</t>
        </is>
      </c>
      <c r="H335" s="43" t="n"/>
      <c r="I335" s="53" t="n"/>
      <c r="J335" s="53" t="n"/>
      <c r="K335" s="53" t="n"/>
      <c r="L335" s="53" t="n"/>
      <c r="M335" s="53" t="n"/>
      <c r="N335" s="43" t="n"/>
      <c r="O335" s="43" t="n"/>
    </row>
    <row r="336" ht="30" customHeight="1">
      <c r="A336" s="45" t="n">
        <v>321</v>
      </c>
      <c r="B336" s="45" t="inlineStr">
        <is>
          <t>HH080429</t>
        </is>
      </c>
      <c r="C336" s="45" t="inlineStr">
        <is>
          <t>Ron miếng 4D75-V1200 sợi tổng hợp - MASAKO</t>
        </is>
      </c>
      <c r="D336" s="61" t="n"/>
      <c r="E336" s="45" t="n"/>
      <c r="F336" s="45" t="inlineStr">
        <is>
          <t>MASAKO</t>
        </is>
      </c>
      <c r="G336" s="45" t="inlineStr">
        <is>
          <t>Cái</t>
        </is>
      </c>
      <c r="H336" s="45" t="n"/>
      <c r="I336" s="54" t="n"/>
      <c r="J336" s="147" t="n">
        <v>140000</v>
      </c>
      <c r="K336" s="147" t="n">
        <v>160000</v>
      </c>
      <c r="L336" s="147" t="n">
        <v>180000</v>
      </c>
      <c r="M336" s="54" t="n"/>
      <c r="N336" s="45" t="n"/>
      <c r="O336" s="45" t="n"/>
    </row>
    <row r="337" ht="30" customHeight="1">
      <c r="A337" s="43" t="n">
        <v>322</v>
      </c>
      <c r="B337" s="43" t="inlineStr">
        <is>
          <t>HH080430</t>
        </is>
      </c>
      <c r="C337" s="43" t="inlineStr">
        <is>
          <t>Ron miếng 4D76-V1502 Graphite - MASAKO</t>
        </is>
      </c>
      <c r="D337" s="61" t="inlineStr">
        <is>
          <t>76</t>
        </is>
      </c>
      <c r="E337" s="43" t="n"/>
      <c r="F337" s="43" t="inlineStr">
        <is>
          <t>MASAKO</t>
        </is>
      </c>
      <c r="G337" s="43" t="inlineStr">
        <is>
          <t>Cái</t>
        </is>
      </c>
      <c r="H337" s="43" t="n"/>
      <c r="I337" s="53" t="n"/>
      <c r="J337" s="147" t="n">
        <v>120000</v>
      </c>
      <c r="K337" s="147" t="n">
        <v>130000</v>
      </c>
      <c r="L337" s="147" t="n">
        <v>150000</v>
      </c>
      <c r="M337" s="53" t="n"/>
      <c r="N337" s="43" t="n"/>
      <c r="O337" s="43" t="n"/>
    </row>
    <row r="338" ht="30" customHeight="1">
      <c r="A338" s="45" t="n">
        <v>323</v>
      </c>
      <c r="B338" s="45" t="inlineStr">
        <is>
          <t>HH082553</t>
        </is>
      </c>
      <c r="C338" s="45" t="inlineStr">
        <is>
          <t>Ron miếng 4D76-V1502 Graphite - NICE IN</t>
        </is>
      </c>
      <c r="D338" s="61" t="inlineStr">
        <is>
          <t>76</t>
        </is>
      </c>
      <c r="E338" s="45" t="n"/>
      <c r="F338" s="45" t="inlineStr">
        <is>
          <t>NICE IN</t>
        </is>
      </c>
      <c r="G338" s="45" t="inlineStr">
        <is>
          <t>Cái</t>
        </is>
      </c>
      <c r="H338" s="45" t="n"/>
      <c r="I338" s="54" t="n"/>
      <c r="J338" s="147" t="n">
        <v>120000</v>
      </c>
      <c r="K338" s="147" t="n">
        <v>130000</v>
      </c>
      <c r="L338" s="147" t="n">
        <v>150000</v>
      </c>
      <c r="M338" s="54" t="n"/>
      <c r="N338" s="45" t="n"/>
      <c r="O338" s="45" t="n"/>
    </row>
    <row r="339" ht="30" customHeight="1">
      <c r="A339" s="43" t="n">
        <v>324</v>
      </c>
      <c r="B339" s="43" t="inlineStr">
        <is>
          <t>HH079283</t>
        </is>
      </c>
      <c r="C339" s="43" t="inlineStr">
        <is>
          <t>Ron miếng 4D76/ V1305/ V1405 Graphite - MASAKO</t>
        </is>
      </c>
      <c r="D339" s="61" t="inlineStr">
        <is>
          <t>76</t>
        </is>
      </c>
      <c r="E339" s="43" t="n"/>
      <c r="F339" s="43" t="inlineStr">
        <is>
          <t>MASAKO</t>
        </is>
      </c>
      <c r="G339" s="43" t="inlineStr">
        <is>
          <t>Cái</t>
        </is>
      </c>
      <c r="H339" s="43" t="n"/>
      <c r="I339" s="53" t="n"/>
      <c r="J339" s="147" t="n">
        <v>120000</v>
      </c>
      <c r="K339" s="147" t="n">
        <v>130000</v>
      </c>
      <c r="L339" s="147" t="n">
        <v>150000</v>
      </c>
      <c r="M339" s="53" t="n"/>
      <c r="N339" s="43" t="n"/>
      <c r="O339" s="43" t="n"/>
    </row>
    <row r="340" ht="30" customHeight="1">
      <c r="A340" s="45" t="n">
        <v>325</v>
      </c>
      <c r="B340" s="45" t="inlineStr">
        <is>
          <t>HH080272</t>
        </is>
      </c>
      <c r="C340" s="45" t="inlineStr">
        <is>
          <t>Ron miếng 4D78/ V1505 graphite - MASAKO</t>
        </is>
      </c>
      <c r="D340" s="61" t="inlineStr">
        <is>
          <t>78</t>
        </is>
      </c>
      <c r="E340" s="45" t="n"/>
      <c r="F340" s="45" t="inlineStr">
        <is>
          <t>MASAKO</t>
        </is>
      </c>
      <c r="G340" s="45" t="inlineStr">
        <is>
          <t>Cái</t>
        </is>
      </c>
      <c r="H340" s="45" t="n"/>
      <c r="I340" s="54" t="n"/>
      <c r="J340" s="147" t="n">
        <v>120000</v>
      </c>
      <c r="K340" s="147" t="n">
        <v>130000</v>
      </c>
      <c r="L340" s="147" t="n">
        <v>150000</v>
      </c>
      <c r="M340" s="54" t="n"/>
      <c r="N340" s="45" t="n"/>
      <c r="O340" s="45" t="n"/>
    </row>
    <row r="341" ht="30" customHeight="1">
      <c r="A341" s="43" t="n">
        <v>326</v>
      </c>
      <c r="B341" s="43" t="inlineStr">
        <is>
          <t>HH075489</t>
        </is>
      </c>
      <c r="C341" s="43" t="inlineStr">
        <is>
          <t>Ron miếng 4D78/ V1505 thép - PACIFIC</t>
        </is>
      </c>
      <c r="D341" s="61" t="inlineStr">
        <is>
          <t>78</t>
        </is>
      </c>
      <c r="E341" s="43" t="n"/>
      <c r="F341" s="43" t="inlineStr">
        <is>
          <t>PACIFIC</t>
        </is>
      </c>
      <c r="G341" s="43" t="inlineStr">
        <is>
          <t>Cái</t>
        </is>
      </c>
      <c r="H341" s="43" t="n"/>
      <c r="I341" s="53" t="n"/>
      <c r="J341" s="53" t="n"/>
      <c r="K341" s="53" t="n"/>
      <c r="L341" s="53" t="n"/>
      <c r="M341" s="53" t="n"/>
      <c r="N341" s="43" t="n"/>
      <c r="O341" s="43" t="n"/>
    </row>
    <row r="342" ht="30" customHeight="1">
      <c r="A342" s="45" t="n">
        <v>327</v>
      </c>
      <c r="B342" s="45" t="inlineStr">
        <is>
          <t>HH073894</t>
        </is>
      </c>
      <c r="C342" s="45" t="inlineStr">
        <is>
          <t>Ron miếng 4D82/ V1702 (NK) - Pacific</t>
        </is>
      </c>
      <c r="D342" s="61" t="inlineStr">
        <is>
          <t>82</t>
        </is>
      </c>
      <c r="E342" s="45" t="n"/>
      <c r="F342" s="45" t="inlineStr">
        <is>
          <t>Pacific</t>
        </is>
      </c>
      <c r="G342" s="45" t="inlineStr">
        <is>
          <t>Cái</t>
        </is>
      </c>
      <c r="H342" s="45" t="n"/>
      <c r="I342" s="54" t="n"/>
      <c r="J342" s="54" t="n"/>
      <c r="K342" s="54" t="n"/>
      <c r="L342" s="54" t="n"/>
      <c r="M342" s="54" t="n"/>
      <c r="N342" s="45" t="n"/>
      <c r="O342" s="45" t="n"/>
    </row>
    <row r="343" ht="30" customHeight="1">
      <c r="A343" s="43" t="n">
        <v>328</v>
      </c>
      <c r="B343" s="43" t="inlineStr">
        <is>
          <t>HH079284</t>
        </is>
      </c>
      <c r="C343" s="43" t="inlineStr">
        <is>
          <t>Ron miếng 4D82/ V1702 Graphite - MASAKO</t>
        </is>
      </c>
      <c r="D343" s="61" t="inlineStr">
        <is>
          <t>82</t>
        </is>
      </c>
      <c r="E343" s="43" t="n"/>
      <c r="F343" s="43" t="inlineStr">
        <is>
          <t>MASAKO</t>
        </is>
      </c>
      <c r="G343" s="43" t="inlineStr">
        <is>
          <t>Cái</t>
        </is>
      </c>
      <c r="H343" s="43" t="n"/>
      <c r="I343" s="53" t="n"/>
      <c r="J343" s="147" t="n">
        <v>120000</v>
      </c>
      <c r="K343" s="147" t="n">
        <v>130000</v>
      </c>
      <c r="L343" s="147" t="n">
        <v>150000</v>
      </c>
      <c r="M343" s="53" t="n"/>
      <c r="N343" s="43" t="n"/>
      <c r="O343" s="43" t="n"/>
    </row>
    <row r="344" ht="30" customHeight="1">
      <c r="A344" s="45" t="n">
        <v>329</v>
      </c>
      <c r="B344" s="45" t="inlineStr">
        <is>
          <t>HH076054</t>
        </is>
      </c>
      <c r="C344" s="45" t="inlineStr">
        <is>
          <t>Ron miếng 4D84-3/4TNE82/4TNV84 Thep - PACIFIC</t>
        </is>
      </c>
      <c r="D344" s="61" t="inlineStr">
        <is>
          <t>84</t>
        </is>
      </c>
      <c r="E344" s="45" t="n"/>
      <c r="F344" s="45" t="inlineStr">
        <is>
          <t>PACIFIC</t>
        </is>
      </c>
      <c r="G344" s="45" t="inlineStr">
        <is>
          <t>Cái</t>
        </is>
      </c>
      <c r="H344" s="45" t="n"/>
      <c r="I344" s="54" t="n"/>
      <c r="J344" s="54" t="n"/>
      <c r="K344" s="54" t="n"/>
      <c r="L344" s="54" t="n"/>
      <c r="M344" s="54" t="n"/>
      <c r="N344" s="45" t="n"/>
      <c r="O344" s="45" t="n"/>
    </row>
    <row r="345" ht="30" customHeight="1">
      <c r="A345" s="43" t="n">
        <v>330</v>
      </c>
      <c r="B345" s="43" t="inlineStr">
        <is>
          <t>HH079285</t>
        </is>
      </c>
      <c r="C345" s="43" t="inlineStr">
        <is>
          <t>Ron miếng 4D85/ V1902 Graphite - MASAKO</t>
        </is>
      </c>
      <c r="D345" s="61" t="inlineStr">
        <is>
          <t>85</t>
        </is>
      </c>
      <c r="E345" s="43" t="n"/>
      <c r="F345" s="43" t="inlineStr">
        <is>
          <t>MASAKO</t>
        </is>
      </c>
      <c r="G345" s="43" t="inlineStr">
        <is>
          <t>Cái</t>
        </is>
      </c>
      <c r="H345" s="43" t="n"/>
      <c r="I345" s="53" t="n"/>
      <c r="J345" s="147" t="n">
        <v>120000</v>
      </c>
      <c r="K345" s="147" t="n">
        <v>130000</v>
      </c>
      <c r="L345" s="147" t="n">
        <v>150000</v>
      </c>
      <c r="M345" s="53" t="n"/>
      <c r="N345" s="43" t="n"/>
      <c r="O345" s="43" t="n"/>
    </row>
    <row r="346" ht="30" customHeight="1">
      <c r="A346" s="45" t="n">
        <v>331</v>
      </c>
      <c r="B346" s="45" t="inlineStr">
        <is>
          <t>HH073893</t>
        </is>
      </c>
      <c r="C346" s="45" t="inlineStr">
        <is>
          <t>Ron miếng 4D85/ V1902 NK - Pacific</t>
        </is>
      </c>
      <c r="D346" s="61" t="inlineStr">
        <is>
          <t>85</t>
        </is>
      </c>
      <c r="E346" s="45" t="n"/>
      <c r="F346" s="45" t="inlineStr">
        <is>
          <t>Pacific</t>
        </is>
      </c>
      <c r="G346" s="45" t="inlineStr">
        <is>
          <t>Cái</t>
        </is>
      </c>
      <c r="H346" s="45" t="n"/>
      <c r="I346" s="54" t="n"/>
      <c r="J346" s="54" t="n"/>
      <c r="K346" s="54" t="n"/>
      <c r="L346" s="54" t="n"/>
      <c r="M346" s="54" t="n"/>
      <c r="N346" s="45" t="n"/>
      <c r="O346" s="45" t="n"/>
    </row>
    <row r="347" ht="30" customHeight="1">
      <c r="A347" s="43" t="n">
        <v>332</v>
      </c>
      <c r="B347" s="43" t="inlineStr">
        <is>
          <t>HH076026</t>
        </is>
      </c>
      <c r="C347" s="43" t="inlineStr">
        <is>
          <t>Ron miếng 4DQ5 -REISEE</t>
        </is>
      </c>
      <c r="D347" s="61" t="inlineStr">
        <is>
          <t>84</t>
        </is>
      </c>
      <c r="E347" s="43" t="n"/>
      <c r="F347" s="43" t="n"/>
      <c r="G347" s="43" t="inlineStr">
        <is>
          <t>Cái</t>
        </is>
      </c>
      <c r="H347" s="43" t="n"/>
      <c r="I347" s="53" t="n"/>
      <c r="J347" s="53" t="n"/>
      <c r="K347" s="53" t="n"/>
      <c r="L347" s="53" t="n"/>
      <c r="M347" s="53" t="n"/>
      <c r="N347" s="43" t="n"/>
      <c r="O347" s="43" t="n"/>
    </row>
    <row r="348" ht="30" customHeight="1">
      <c r="A348" s="45" t="n">
        <v>333</v>
      </c>
      <c r="B348" s="45" t="inlineStr">
        <is>
          <t>HH078085</t>
        </is>
      </c>
      <c r="C348" s="45" t="inlineStr">
        <is>
          <t>Ron miếng 4DQ5 Graphite - DF</t>
        </is>
      </c>
      <c r="D348" s="61" t="inlineStr">
        <is>
          <t>84</t>
        </is>
      </c>
      <c r="E348" s="45" t="n"/>
      <c r="F348" s="45" t="inlineStr">
        <is>
          <t>DF</t>
        </is>
      </c>
      <c r="G348" s="45" t="inlineStr">
        <is>
          <t>Cái</t>
        </is>
      </c>
      <c r="H348" s="45" t="n"/>
      <c r="I348" s="54" t="n"/>
      <c r="J348" s="147" t="n">
        <v>120000</v>
      </c>
      <c r="K348" s="147" t="n">
        <v>130000</v>
      </c>
      <c r="L348" s="147" t="n">
        <v>150000</v>
      </c>
      <c r="M348" s="54" t="n"/>
      <c r="N348" s="45" t="n"/>
      <c r="O348" s="45" t="n"/>
    </row>
    <row r="349" ht="30" customHeight="1">
      <c r="A349" s="43" t="n">
        <v>334</v>
      </c>
      <c r="B349" s="43" t="inlineStr">
        <is>
          <t>HH079669</t>
        </is>
      </c>
      <c r="C349" s="43" t="inlineStr">
        <is>
          <t>Ron miếng 4DR5 graphite - DF</t>
        </is>
      </c>
      <c r="D349" s="61" t="inlineStr">
        <is>
          <t>92</t>
        </is>
      </c>
      <c r="E349" s="43" t="n"/>
      <c r="F349" s="43" t="inlineStr">
        <is>
          <t>DF</t>
        </is>
      </c>
      <c r="G349" s="43" t="inlineStr">
        <is>
          <t>Cái</t>
        </is>
      </c>
      <c r="H349" s="43" t="n"/>
      <c r="I349" s="53" t="n"/>
      <c r="J349" s="147" t="n">
        <v>90000</v>
      </c>
      <c r="K349" s="147" t="n">
        <v>100000</v>
      </c>
      <c r="L349" s="147" t="n">
        <v>110000</v>
      </c>
      <c r="M349" s="53" t="n"/>
      <c r="N349" s="43" t="n"/>
      <c r="O349" s="43" t="n"/>
    </row>
    <row r="350" ht="30" customHeight="1">
      <c r="A350" s="45" t="n">
        <v>335</v>
      </c>
      <c r="B350" s="45" t="inlineStr">
        <is>
          <t>HH078086</t>
        </is>
      </c>
      <c r="C350" s="45" t="inlineStr">
        <is>
          <t>Ron miếng 4FE1 (Thép kẹp amiang) - DF</t>
        </is>
      </c>
      <c r="D350" s="61" t="n"/>
      <c r="E350" s="45" t="n"/>
      <c r="F350" s="45" t="inlineStr">
        <is>
          <t>DF</t>
        </is>
      </c>
      <c r="G350" s="45" t="inlineStr">
        <is>
          <t>Cái</t>
        </is>
      </c>
      <c r="H350" s="45" t="n"/>
      <c r="I350" s="54" t="n"/>
      <c r="J350" s="147" t="n">
        <v>170000</v>
      </c>
      <c r="K350" s="147" t="n">
        <v>190000</v>
      </c>
      <c r="L350" s="147" t="n">
        <v>200000</v>
      </c>
      <c r="M350" s="54" t="n"/>
      <c r="N350" s="45" t="n"/>
      <c r="O350" s="45" t="n"/>
    </row>
    <row r="351" ht="30" customHeight="1">
      <c r="A351" s="43" t="n">
        <v>336</v>
      </c>
      <c r="B351" s="43" t="inlineStr">
        <is>
          <t>HH076025</t>
        </is>
      </c>
      <c r="C351" s="43" t="inlineStr">
        <is>
          <t>Ron miếng 4FE1 giấy - PACIFIC</t>
        </is>
      </c>
      <c r="D351" s="61" t="n"/>
      <c r="E351" s="43" t="n"/>
      <c r="F351" s="43" t="inlineStr">
        <is>
          <t>PACIFIC</t>
        </is>
      </c>
      <c r="G351" s="43" t="inlineStr">
        <is>
          <t>Cái</t>
        </is>
      </c>
      <c r="H351" s="43" t="n"/>
      <c r="I351" s="53" t="n"/>
      <c r="J351" s="53" t="n"/>
      <c r="K351" s="53" t="n"/>
      <c r="L351" s="53" t="n"/>
      <c r="M351" s="53" t="n"/>
      <c r="N351" s="43" t="n"/>
      <c r="O351" s="43" t="n"/>
    </row>
    <row r="352" ht="30" customHeight="1">
      <c r="A352" s="45" t="n">
        <v>337</v>
      </c>
      <c r="B352" s="45" t="inlineStr">
        <is>
          <t>HH083266</t>
        </is>
      </c>
      <c r="C352" s="45" t="inlineStr">
        <is>
          <t>Ron miếng 4HE1- Thép  PACIFIC</t>
        </is>
      </c>
      <c r="D352" s="61" t="n"/>
      <c r="E352" s="45" t="n"/>
      <c r="F352" s="45" t="n"/>
      <c r="G352" s="45" t="inlineStr">
        <is>
          <t>Cái</t>
        </is>
      </c>
      <c r="H352" s="45" t="n"/>
      <c r="I352" s="54" t="n"/>
      <c r="J352" s="54" t="n"/>
      <c r="K352" s="54" t="n"/>
      <c r="L352" s="54" t="n"/>
      <c r="M352" s="54" t="n"/>
      <c r="N352" s="45" t="n"/>
      <c r="O352" s="45" t="n"/>
    </row>
    <row r="353" ht="30" customHeight="1">
      <c r="A353" s="43" t="n">
        <v>338</v>
      </c>
      <c r="B353" s="43" t="inlineStr">
        <is>
          <t>HH070778</t>
        </is>
      </c>
      <c r="C353" s="43" t="inlineStr">
        <is>
          <t>Ron miếng 4HF1 (S) OLD - CGP</t>
        </is>
      </c>
      <c r="D353" s="61" t="inlineStr">
        <is>
          <t>112</t>
        </is>
      </c>
      <c r="E353" s="43" t="n"/>
      <c r="F353" s="43" t="inlineStr">
        <is>
          <t>CGP</t>
        </is>
      </c>
      <c r="G353" s="43" t="inlineStr">
        <is>
          <t>Cái</t>
        </is>
      </c>
      <c r="H353" s="43" t="n"/>
      <c r="I353" s="53" t="n"/>
      <c r="J353" s="53" t="n"/>
      <c r="K353" s="53" t="n"/>
      <c r="L353" s="53" t="n"/>
      <c r="M353" s="53" t="n"/>
      <c r="N353" s="43" t="n"/>
      <c r="O353" s="43" t="n"/>
    </row>
    <row r="354" ht="30" customHeight="1">
      <c r="A354" s="45" t="n">
        <v>339</v>
      </c>
      <c r="B354" s="45" t="inlineStr">
        <is>
          <t>HH076263</t>
        </is>
      </c>
      <c r="C354" s="45" t="inlineStr">
        <is>
          <t>Ron miếng 4HF1 New Thép - MASAKO</t>
        </is>
      </c>
      <c r="D354" s="61" t="inlineStr">
        <is>
          <t>112</t>
        </is>
      </c>
      <c r="E354" s="45" t="n"/>
      <c r="F354" s="45" t="inlineStr">
        <is>
          <t>MASAKO</t>
        </is>
      </c>
      <c r="G354" s="45" t="inlineStr">
        <is>
          <t>Cái</t>
        </is>
      </c>
      <c r="H354" s="45" t="n"/>
      <c r="I354" s="54" t="n"/>
      <c r="J354" s="147" t="n">
        <v>190000</v>
      </c>
      <c r="K354" s="147" t="n">
        <v>220000</v>
      </c>
      <c r="L354" s="147" t="n">
        <v>250000</v>
      </c>
      <c r="M354" s="54" t="n"/>
      <c r="N354" s="45" t="n"/>
      <c r="O354" s="45" t="n"/>
    </row>
    <row r="355" ht="30" customHeight="1">
      <c r="A355" s="43" t="n">
        <v>340</v>
      </c>
      <c r="B355" s="43" t="inlineStr">
        <is>
          <t>HH083008</t>
        </is>
      </c>
      <c r="C355" s="43" t="inlineStr">
        <is>
          <t>Ron miếng 4HF1 New Thép - NICE IN</t>
        </is>
      </c>
      <c r="D355" s="61" t="inlineStr">
        <is>
          <t>112</t>
        </is>
      </c>
      <c r="E355" s="43" t="n"/>
      <c r="F355" s="43" t="inlineStr">
        <is>
          <t>NICE IN</t>
        </is>
      </c>
      <c r="G355" s="43" t="inlineStr">
        <is>
          <t>Cái</t>
        </is>
      </c>
      <c r="H355" s="43" t="n"/>
      <c r="I355" s="53" t="n"/>
      <c r="J355" s="147" t="n">
        <v>200000</v>
      </c>
      <c r="K355" s="147" t="n">
        <v>230000</v>
      </c>
      <c r="L355" s="147" t="n">
        <v>270000</v>
      </c>
      <c r="M355" s="53" t="n"/>
      <c r="N355" s="43" t="n"/>
      <c r="O355" s="43" t="n"/>
    </row>
    <row r="356" ht="30" customHeight="1">
      <c r="A356" s="45" t="n">
        <v>341</v>
      </c>
      <c r="B356" s="45" t="inlineStr">
        <is>
          <t>HH076264</t>
        </is>
      </c>
      <c r="C356" s="45" t="inlineStr">
        <is>
          <t>Ron miếng 4HF1 Old Thép - MASAKO</t>
        </is>
      </c>
      <c r="D356" s="61" t="inlineStr">
        <is>
          <t>112</t>
        </is>
      </c>
      <c r="E356" s="45" t="n"/>
      <c r="F356" s="45" t="inlineStr">
        <is>
          <t>MASAKO</t>
        </is>
      </c>
      <c r="G356" s="45" t="inlineStr">
        <is>
          <t>Cái</t>
        </is>
      </c>
      <c r="H356" s="45" t="n"/>
      <c r="I356" s="54" t="n"/>
      <c r="J356" s="147" t="n">
        <v>190000</v>
      </c>
      <c r="K356" s="147" t="n">
        <v>220000</v>
      </c>
      <c r="L356" s="147" t="n">
        <v>250000</v>
      </c>
      <c r="M356" s="54" t="n"/>
      <c r="N356" s="45" t="n"/>
      <c r="O356" s="45" t="n"/>
    </row>
    <row r="357" ht="30" customHeight="1">
      <c r="A357" s="43" t="n">
        <v>342</v>
      </c>
      <c r="B357" s="43" t="inlineStr">
        <is>
          <t>HH073777</t>
        </is>
      </c>
      <c r="C357" s="43" t="inlineStr">
        <is>
          <t>Ron miếng 4HG1-N kim loại (S) - PACIFIC (xe tải)</t>
        </is>
      </c>
      <c r="D357" s="61" t="n"/>
      <c r="E357" s="43" t="n"/>
      <c r="F357" s="43" t="inlineStr">
        <is>
          <t>PACIFIC (xe tải)</t>
        </is>
      </c>
      <c r="G357" s="43" t="inlineStr">
        <is>
          <t>Cái</t>
        </is>
      </c>
      <c r="H357" s="43" t="n"/>
      <c r="I357" s="53" t="n"/>
      <c r="J357" s="53" t="n"/>
      <c r="K357" s="53" t="n"/>
      <c r="L357" s="53" t="n"/>
      <c r="M357" s="53" t="n"/>
      <c r="N357" s="43" t="n"/>
      <c r="O357" s="43" t="n"/>
    </row>
    <row r="358" ht="30" customHeight="1">
      <c r="A358" s="45" t="n">
        <v>343</v>
      </c>
      <c r="B358" s="45" t="inlineStr">
        <is>
          <t>HH075476</t>
        </is>
      </c>
      <c r="C358" s="45" t="inlineStr">
        <is>
          <t>Ron miếng 4HG1-O kim loại (S) - PACIFIC (xe công trình)</t>
        </is>
      </c>
      <c r="D358" s="61" t="n"/>
      <c r="E358" s="45" t="n"/>
      <c r="F358" s="45" t="inlineStr">
        <is>
          <t>PACIFIC (xe công trình)</t>
        </is>
      </c>
      <c r="G358" s="45" t="inlineStr">
        <is>
          <t>Cái</t>
        </is>
      </c>
      <c r="H358" s="45" t="n"/>
      <c r="I358" s="54" t="n"/>
      <c r="J358" s="54" t="n"/>
      <c r="K358" s="54" t="n"/>
      <c r="L358" s="54" t="n"/>
      <c r="M358" s="54" t="n"/>
      <c r="N358" s="45" t="n"/>
      <c r="O358" s="45" t="n"/>
    </row>
    <row r="359" ht="30" customHeight="1">
      <c r="A359" s="43" t="n">
        <v>344</v>
      </c>
      <c r="B359" s="43" t="inlineStr">
        <is>
          <t>HH076837</t>
        </is>
      </c>
      <c r="C359" s="43" t="inlineStr">
        <is>
          <t>Ron miếng 4HK1 (đời cơ) thép - NICE IN</t>
        </is>
      </c>
      <c r="D359" s="61" t="n"/>
      <c r="E359" s="43" t="n"/>
      <c r="F359" s="43" t="inlineStr">
        <is>
          <t>NICE IN</t>
        </is>
      </c>
      <c r="G359" s="43" t="inlineStr">
        <is>
          <t>Cái</t>
        </is>
      </c>
      <c r="H359" s="43" t="n"/>
      <c r="I359" s="53" t="n"/>
      <c r="J359" s="147" t="n">
        <v>260000</v>
      </c>
      <c r="K359" s="147" t="n">
        <v>280000</v>
      </c>
      <c r="L359" s="147" t="n">
        <v>300000</v>
      </c>
      <c r="M359" s="53" t="n"/>
      <c r="N359" s="43" t="n"/>
      <c r="O359" s="43" t="n"/>
    </row>
    <row r="360" ht="30" customHeight="1">
      <c r="A360" s="45" t="n">
        <v>345</v>
      </c>
      <c r="B360" s="45" t="inlineStr">
        <is>
          <t>HH082334</t>
        </is>
      </c>
      <c r="C360" s="45" t="inlineStr">
        <is>
          <t>Ron miếng 4HK1 graphite - MASAKO</t>
        </is>
      </c>
      <c r="D360" s="61" t="n"/>
      <c r="E360" s="45" t="n"/>
      <c r="F360" s="45" t="inlineStr">
        <is>
          <t>MASAKO</t>
        </is>
      </c>
      <c r="G360" s="45" t="inlineStr">
        <is>
          <t>Cái</t>
        </is>
      </c>
      <c r="H360" s="45" t="n"/>
      <c r="I360" s="54" t="n"/>
      <c r="J360" s="147" t="n">
        <v>190000</v>
      </c>
      <c r="K360" s="147" t="n">
        <v>200000</v>
      </c>
      <c r="L360" s="147" t="n">
        <v>210000</v>
      </c>
      <c r="M360" s="54" t="n"/>
      <c r="N360" s="45" t="n"/>
      <c r="O360" s="45" t="n"/>
    </row>
    <row r="361" ht="30" customHeight="1">
      <c r="A361" s="43" t="n">
        <v>346</v>
      </c>
      <c r="B361" s="43" t="inlineStr">
        <is>
          <t>HH076646</t>
        </is>
      </c>
      <c r="C361" s="43" t="inlineStr">
        <is>
          <t>Ron miếng 4HK1 thép - PACIFIC</t>
        </is>
      </c>
      <c r="D361" s="61" t="n"/>
      <c r="E361" s="43" t="n"/>
      <c r="F361" s="43" t="inlineStr">
        <is>
          <t>PACIFIC</t>
        </is>
      </c>
      <c r="G361" s="43" t="inlineStr">
        <is>
          <t>Cái</t>
        </is>
      </c>
      <c r="H361" s="43" t="n"/>
      <c r="I361" s="53" t="n"/>
      <c r="J361" s="53" t="n"/>
      <c r="K361" s="53" t="n"/>
      <c r="L361" s="53" t="n"/>
      <c r="M361" s="53" t="n"/>
      <c r="N361" s="43" t="n"/>
      <c r="O361" s="43" t="n"/>
    </row>
    <row r="362" ht="30" customHeight="1">
      <c r="A362" s="45" t="n">
        <v>347</v>
      </c>
      <c r="B362" s="45" t="inlineStr">
        <is>
          <t>HH082740</t>
        </is>
      </c>
      <c r="C362" s="45" t="inlineStr">
        <is>
          <t>Ron miếng 4HK1 thép đời cơ - PACIFIC</t>
        </is>
      </c>
      <c r="D362" s="61" t="n"/>
      <c r="E362" s="45" t="n"/>
      <c r="F362" s="45" t="inlineStr">
        <is>
          <t>PACIFIC</t>
        </is>
      </c>
      <c r="G362" s="45" t="inlineStr">
        <is>
          <t>Cái</t>
        </is>
      </c>
      <c r="H362" s="45" t="n"/>
      <c r="I362" s="54" t="n"/>
      <c r="J362" s="54" t="n"/>
      <c r="K362" s="54" t="n"/>
      <c r="L362" s="54" t="n"/>
      <c r="M362" s="54" t="n"/>
      <c r="N362" s="45" t="n"/>
      <c r="O362" s="45" t="n"/>
    </row>
    <row r="363" ht="30" customHeight="1">
      <c r="A363" s="43" t="n">
        <v>348</v>
      </c>
      <c r="B363" s="43" t="inlineStr">
        <is>
          <t>HH076838</t>
        </is>
      </c>
      <c r="C363" s="43" t="inlineStr">
        <is>
          <t>Ron miếng 4HK1-T (đời điện) thép Inox - NICE IN</t>
        </is>
      </c>
      <c r="D363" s="61" t="n"/>
      <c r="E363" s="43" t="n"/>
      <c r="F363" s="43" t="inlineStr">
        <is>
          <t>NICE IN</t>
        </is>
      </c>
      <c r="G363" s="43" t="inlineStr">
        <is>
          <t>Cái</t>
        </is>
      </c>
      <c r="H363" s="43" t="n"/>
      <c r="I363" s="53" t="n"/>
      <c r="J363" s="147" t="n">
        <v>310000</v>
      </c>
      <c r="K363" s="147" t="n">
        <v>330000</v>
      </c>
      <c r="L363" s="147" t="n">
        <v>360000</v>
      </c>
      <c r="M363" s="53" t="n"/>
      <c r="N363" s="43" t="n"/>
      <c r="O363" s="43" t="n"/>
    </row>
    <row r="364" ht="30" customHeight="1">
      <c r="A364" s="45" t="n">
        <v>349</v>
      </c>
      <c r="B364" s="45" t="inlineStr">
        <is>
          <t>HH081667</t>
        </is>
      </c>
      <c r="C364" s="45" t="inlineStr">
        <is>
          <t>Ron miếng 4JG1 / 4JG2 thép - PACIFIC</t>
        </is>
      </c>
      <c r="D364" s="61" t="inlineStr">
        <is>
          <t>95.4</t>
        </is>
      </c>
      <c r="E364" s="45" t="n"/>
      <c r="F364" s="45" t="inlineStr">
        <is>
          <t>PACIFIC</t>
        </is>
      </c>
      <c r="G364" s="45" t="inlineStr">
        <is>
          <t>Cái</t>
        </is>
      </c>
      <c r="H364" s="45" t="n"/>
      <c r="I364" s="54" t="n"/>
      <c r="J364" s="54" t="n"/>
      <c r="K364" s="54" t="n"/>
      <c r="L364" s="54" t="n"/>
      <c r="M364" s="54" t="n"/>
      <c r="N364" s="45" t="n"/>
      <c r="O364" s="45" t="n"/>
    </row>
    <row r="365" ht="30" customHeight="1">
      <c r="A365" s="43" t="n">
        <v>350</v>
      </c>
      <c r="B365" s="43" t="inlineStr">
        <is>
          <t>HH080070</t>
        </is>
      </c>
      <c r="C365" s="43" t="inlineStr">
        <is>
          <t>Ron miếng 4JK1/ 4JJ1 - TCX thép Inox - MASAKO</t>
        </is>
      </c>
      <c r="D365" s="61" t="inlineStr">
        <is>
          <t>95.4</t>
        </is>
      </c>
      <c r="E365" s="43" t="n"/>
      <c r="F365" s="43" t="inlineStr">
        <is>
          <t>MASAKO</t>
        </is>
      </c>
      <c r="G365" s="43" t="inlineStr">
        <is>
          <t>Cái</t>
        </is>
      </c>
      <c r="H365" s="43" t="n"/>
      <c r="I365" s="53" t="n"/>
      <c r="J365" s="147" t="n">
        <v>190000</v>
      </c>
      <c r="K365" s="147" t="n">
        <v>200000</v>
      </c>
      <c r="L365" s="147" t="n">
        <v>250000</v>
      </c>
      <c r="M365" s="53" t="n"/>
      <c r="N365" s="43" t="n"/>
      <c r="O365" s="43" t="n"/>
    </row>
    <row r="366" ht="30" customHeight="1">
      <c r="A366" s="45" t="n">
        <v>351</v>
      </c>
      <c r="B366" s="45" t="inlineStr">
        <is>
          <t>HH082336</t>
        </is>
      </c>
      <c r="C366" s="45" t="inlineStr">
        <is>
          <t>Ron miếng 4JK1/ 4JJ1 - TCX thép Inox - NICE IN</t>
        </is>
      </c>
      <c r="D366" s="61" t="inlineStr">
        <is>
          <t>95.4</t>
        </is>
      </c>
      <c r="E366" s="45" t="n"/>
      <c r="F366" s="45" t="inlineStr">
        <is>
          <t>NICE IN</t>
        </is>
      </c>
      <c r="G366" s="45" t="inlineStr">
        <is>
          <t>Cái</t>
        </is>
      </c>
      <c r="H366" s="45" t="n"/>
      <c r="I366" s="54" t="n"/>
      <c r="J366" s="147" t="n">
        <v>200000</v>
      </c>
      <c r="K366" s="147" t="n">
        <v>210000</v>
      </c>
      <c r="L366" s="147" t="n">
        <v>250000</v>
      </c>
      <c r="M366" s="54" t="n"/>
      <c r="N366" s="45" t="n"/>
      <c r="O366" s="45" t="n"/>
    </row>
    <row r="367" ht="30" customHeight="1">
      <c r="A367" s="43" t="n">
        <v>352</v>
      </c>
      <c r="B367" s="43" t="inlineStr">
        <is>
          <t>HH079288</t>
        </is>
      </c>
      <c r="C367" s="43" t="inlineStr">
        <is>
          <t>Ron miếng 4LC1/4LB1 Thép - MASAKO</t>
        </is>
      </c>
      <c r="D367" s="61" t="inlineStr">
        <is>
          <t>77.4</t>
        </is>
      </c>
      <c r="E367" s="43" t="n"/>
      <c r="F367" s="43" t="inlineStr">
        <is>
          <t>MASAKO</t>
        </is>
      </c>
      <c r="G367" s="43" t="inlineStr">
        <is>
          <t>Cái</t>
        </is>
      </c>
      <c r="H367" s="43" t="n"/>
      <c r="I367" s="53" t="n"/>
      <c r="J367" s="147" t="n">
        <v>160000</v>
      </c>
      <c r="K367" s="147" t="n">
        <v>170000</v>
      </c>
      <c r="L367" s="147" t="n">
        <v>180000</v>
      </c>
      <c r="M367" s="53" t="n"/>
      <c r="N367" s="43" t="n"/>
      <c r="O367" s="43" t="n"/>
    </row>
    <row r="368" ht="30" customHeight="1">
      <c r="A368" s="45" t="n">
        <v>353</v>
      </c>
      <c r="B368" s="45" t="inlineStr">
        <is>
          <t>HH078546</t>
        </is>
      </c>
      <c r="C368" s="45" t="inlineStr">
        <is>
          <t>Ron miếng 4LD1 Thép - NICE IN</t>
        </is>
      </c>
      <c r="D368" s="61" t="n"/>
      <c r="E368" s="45" t="n"/>
      <c r="F368" s="45" t="inlineStr">
        <is>
          <t>NICE IN</t>
        </is>
      </c>
      <c r="G368" s="45" t="inlineStr">
        <is>
          <t>Cái</t>
        </is>
      </c>
      <c r="H368" s="45" t="n"/>
      <c r="I368" s="54" t="n"/>
      <c r="J368" s="147" t="n">
        <v>170000</v>
      </c>
      <c r="K368" s="147" t="n">
        <v>180000</v>
      </c>
      <c r="L368" s="147" t="n">
        <v>200000</v>
      </c>
      <c r="M368" s="54" t="n"/>
      <c r="N368" s="45" t="n"/>
      <c r="O368" s="45" t="n"/>
    </row>
    <row r="369" ht="30" customHeight="1">
      <c r="A369" s="43" t="n">
        <v>354</v>
      </c>
      <c r="B369" s="43" t="inlineStr">
        <is>
          <t>HH0329</t>
        </is>
      </c>
      <c r="C369" s="43" t="inlineStr">
        <is>
          <t>Ron miếng 4LE1 - thép - CADA</t>
        </is>
      </c>
      <c r="D369" s="61" t="inlineStr">
        <is>
          <t>85</t>
        </is>
      </c>
      <c r="E369" s="43" t="n"/>
      <c r="F369" s="43" t="inlineStr">
        <is>
          <t>CADA</t>
        </is>
      </c>
      <c r="G369" s="43" t="inlineStr">
        <is>
          <t>Cái</t>
        </is>
      </c>
      <c r="H369" s="43" t="n"/>
      <c r="I369" s="53" t="n"/>
      <c r="J369" s="53" t="n"/>
      <c r="K369" s="53" t="n"/>
      <c r="L369" s="53" t="n"/>
      <c r="M369" s="53" t="n"/>
      <c r="N369" s="43" t="n"/>
      <c r="O369" s="43" t="n"/>
    </row>
    <row r="370" ht="30" customHeight="1">
      <c r="A370" s="45" t="n">
        <v>355</v>
      </c>
      <c r="B370" s="45" t="inlineStr">
        <is>
          <t>HH082727</t>
        </is>
      </c>
      <c r="C370" s="45" t="inlineStr">
        <is>
          <t>Ron miếng 4M50 - Thép Inox - NICE IN</t>
        </is>
      </c>
      <c r="D370" s="61" t="n"/>
      <c r="E370" s="45" t="n"/>
      <c r="F370" s="45" t="inlineStr">
        <is>
          <t>NICE IN</t>
        </is>
      </c>
      <c r="G370" s="45" t="inlineStr">
        <is>
          <t>Cái</t>
        </is>
      </c>
      <c r="H370" s="45" t="n"/>
      <c r="I370" s="54" t="n"/>
      <c r="J370" s="147" t="n">
        <v>300000</v>
      </c>
      <c r="K370" s="147" t="n">
        <v>320000</v>
      </c>
      <c r="L370" s="147" t="n">
        <v>350000</v>
      </c>
      <c r="M370" s="54" t="n"/>
      <c r="N370" s="45" t="n"/>
      <c r="O370" s="45" t="n"/>
    </row>
    <row r="371" ht="30" customHeight="1">
      <c r="A371" s="43" t="n">
        <v>356</v>
      </c>
      <c r="B371" s="43" t="inlineStr">
        <is>
          <t>HH076080</t>
        </is>
      </c>
      <c r="C371" s="43" t="inlineStr">
        <is>
          <t>Ron miếng 4TNA82/4TN82 - PACIFIC</t>
        </is>
      </c>
      <c r="D371" s="61" t="inlineStr">
        <is>
          <t>82</t>
        </is>
      </c>
      <c r="E371" s="43" t="n"/>
      <c r="F371" s="43" t="inlineStr">
        <is>
          <t>PACIFIC</t>
        </is>
      </c>
      <c r="G371" s="43" t="inlineStr">
        <is>
          <t>Cái</t>
        </is>
      </c>
      <c r="H371" s="43" t="n"/>
      <c r="I371" s="53" t="n"/>
      <c r="J371" s="53" t="n"/>
      <c r="K371" s="53" t="n"/>
      <c r="L371" s="53" t="n"/>
      <c r="M371" s="53" t="n"/>
      <c r="N371" s="43" t="n"/>
      <c r="O371" s="43" t="n"/>
    </row>
    <row r="372" ht="30" customHeight="1">
      <c r="A372" s="45" t="n">
        <v>357</v>
      </c>
      <c r="B372" s="45" t="inlineStr">
        <is>
          <t>HH079676</t>
        </is>
      </c>
      <c r="C372" s="45" t="inlineStr">
        <is>
          <t>Ron miếng 4TNE106  thép - DF</t>
        </is>
      </c>
      <c r="D372" s="61" t="n"/>
      <c r="E372" s="45" t="n"/>
      <c r="F372" s="45" t="inlineStr">
        <is>
          <t>DF</t>
        </is>
      </c>
      <c r="G372" s="45" t="inlineStr">
        <is>
          <t>Cái</t>
        </is>
      </c>
      <c r="H372" s="45" t="n"/>
      <c r="I372" s="54" t="n"/>
      <c r="J372" s="147" t="n">
        <v>220000</v>
      </c>
      <c r="K372" s="147" t="n">
        <v>250000</v>
      </c>
      <c r="L372" s="147" t="n">
        <v>300000</v>
      </c>
      <c r="M372" s="54" t="n"/>
      <c r="N372" s="45" t="n"/>
      <c r="O372" s="45" t="n"/>
    </row>
    <row r="373" ht="30" customHeight="1">
      <c r="A373" s="43" t="n">
        <v>358</v>
      </c>
      <c r="B373" s="43" t="inlineStr">
        <is>
          <t>HH072746</t>
        </is>
      </c>
      <c r="C373" s="43" t="inlineStr">
        <is>
          <t>Ron miếng 4TNE84 / 4TNV84 sợi carbon - DF</t>
        </is>
      </c>
      <c r="D373" s="61" t="inlineStr">
        <is>
          <t>84</t>
        </is>
      </c>
      <c r="E373" s="43" t="n"/>
      <c r="F373" s="43" t="inlineStr">
        <is>
          <t>DF</t>
        </is>
      </c>
      <c r="G373" s="43" t="inlineStr">
        <is>
          <t>Cái</t>
        </is>
      </c>
      <c r="H373" s="43" t="n"/>
      <c r="I373" s="53" t="n"/>
      <c r="J373" s="53" t="n"/>
      <c r="K373" s="53" t="n"/>
      <c r="L373" s="53" t="n"/>
      <c r="M373" s="53" t="n"/>
      <c r="N373" s="43" t="n"/>
      <c r="O373" s="43" t="n"/>
    </row>
    <row r="374" ht="30" customHeight="1">
      <c r="A374" s="45" t="n">
        <v>359</v>
      </c>
      <c r="B374" s="45" t="inlineStr">
        <is>
          <t>HH080624</t>
        </is>
      </c>
      <c r="C374" s="45" t="inlineStr">
        <is>
          <t>Ron miếng 4TNE86/ 4TNV86/ 4TN86 - Old thép Inox - MASAKO</t>
        </is>
      </c>
      <c r="D374" s="61" t="inlineStr">
        <is>
          <t>86</t>
        </is>
      </c>
      <c r="E374" s="45" t="n"/>
      <c r="F374" s="45" t="inlineStr">
        <is>
          <t>MASAKO</t>
        </is>
      </c>
      <c r="G374" s="45" t="inlineStr">
        <is>
          <t>Cái</t>
        </is>
      </c>
      <c r="H374" s="45" t="n"/>
      <c r="I374" s="54" t="n"/>
      <c r="J374" s="147" t="n">
        <v>140000</v>
      </c>
      <c r="K374" s="147" t="n">
        <v>160000</v>
      </c>
      <c r="L374" s="147" t="n">
        <v>180000</v>
      </c>
      <c r="M374" s="54" t="n"/>
      <c r="N374" s="45" t="n"/>
      <c r="O374" s="45" t="n"/>
    </row>
    <row r="375" ht="30" customHeight="1">
      <c r="A375" s="43" t="n">
        <v>360</v>
      </c>
      <c r="B375" s="43" t="inlineStr">
        <is>
          <t>HH080172</t>
        </is>
      </c>
      <c r="C375" s="43" t="inlineStr">
        <is>
          <t>Ron miếng 4TNE88-O Thép (mỏng, màu đen), 4D88/ 4TN88 - MASAKO</t>
        </is>
      </c>
      <c r="D375" s="61" t="inlineStr">
        <is>
          <t>88</t>
        </is>
      </c>
      <c r="E375" s="43" t="n"/>
      <c r="F375" s="43" t="inlineStr">
        <is>
          <t>MASAKO</t>
        </is>
      </c>
      <c r="G375" s="43" t="inlineStr">
        <is>
          <t>Cái</t>
        </is>
      </c>
      <c r="H375" s="43" t="n"/>
      <c r="I375" s="53" t="n"/>
      <c r="J375" s="147" t="n">
        <v>140000</v>
      </c>
      <c r="K375" s="147" t="n">
        <v>150000</v>
      </c>
      <c r="L375" s="147" t="n">
        <v>170000</v>
      </c>
      <c r="M375" s="53" t="n"/>
      <c r="N375" s="43" t="n"/>
      <c r="O375" s="43" t="n"/>
    </row>
    <row r="376" ht="30" customHeight="1">
      <c r="A376" s="45" t="n">
        <v>361</v>
      </c>
      <c r="B376" s="45" t="inlineStr">
        <is>
          <t>HH078273</t>
        </is>
      </c>
      <c r="C376" s="45" t="inlineStr">
        <is>
          <t>Ron miếng 4TNE92/ 4D92E amiang - NICE IN</t>
        </is>
      </c>
      <c r="D376" s="61" t="inlineStr">
        <is>
          <t>92</t>
        </is>
      </c>
      <c r="E376" s="45" t="n"/>
      <c r="F376" s="45" t="inlineStr">
        <is>
          <t>NICE IN</t>
        </is>
      </c>
      <c r="G376" s="45" t="inlineStr">
        <is>
          <t>Cái</t>
        </is>
      </c>
      <c r="H376" s="45" t="n"/>
      <c r="I376" s="54" t="n"/>
      <c r="J376" s="147" t="n">
        <v>80000</v>
      </c>
      <c r="K376" s="147" t="n">
        <v>90000</v>
      </c>
      <c r="L376" s="147" t="n">
        <v>100000</v>
      </c>
      <c r="M376" s="54" t="n"/>
      <c r="N376" s="45" t="n"/>
      <c r="O376" s="45" t="n"/>
    </row>
    <row r="377" ht="30" customHeight="1">
      <c r="A377" s="43" t="n">
        <v>362</v>
      </c>
      <c r="B377" s="43" t="inlineStr">
        <is>
          <t>HH077105</t>
        </is>
      </c>
      <c r="C377" s="43" t="inlineStr">
        <is>
          <t>Ron miếng 6BG1 Thép - REISSE</t>
        </is>
      </c>
      <c r="D377" s="61" t="inlineStr">
        <is>
          <t>105</t>
        </is>
      </c>
      <c r="E377" s="43" t="n"/>
      <c r="F377" s="43" t="inlineStr">
        <is>
          <t>REISSE</t>
        </is>
      </c>
      <c r="G377" s="43" t="inlineStr">
        <is>
          <t>Cái</t>
        </is>
      </c>
      <c r="H377" s="43" t="n"/>
      <c r="I377" s="53" t="n"/>
      <c r="J377" s="53" t="n"/>
      <c r="K377" s="53" t="n"/>
      <c r="L377" s="53" t="n"/>
      <c r="M377" s="53" t="n"/>
      <c r="N377" s="43" t="n"/>
      <c r="O377" s="43" t="n"/>
    </row>
    <row r="378" ht="30" customHeight="1">
      <c r="A378" s="45" t="n">
        <v>363</v>
      </c>
      <c r="B378" s="45" t="inlineStr">
        <is>
          <t>HH080981</t>
        </is>
      </c>
      <c r="C378" s="45" t="inlineStr">
        <is>
          <t>Ron miếng 6BG1 amiang - MASAKO</t>
        </is>
      </c>
      <c r="D378" s="61" t="inlineStr">
        <is>
          <t>105</t>
        </is>
      </c>
      <c r="E378" s="45" t="n"/>
      <c r="F378" s="45" t="inlineStr">
        <is>
          <t>MASAKO</t>
        </is>
      </c>
      <c r="G378" s="45" t="inlineStr">
        <is>
          <t>Cái</t>
        </is>
      </c>
      <c r="H378" s="45" t="n"/>
      <c r="I378" s="54" t="n"/>
      <c r="J378" s="147" t="n">
        <v>110000</v>
      </c>
      <c r="K378" s="147" t="n">
        <v>120000</v>
      </c>
      <c r="L378" s="147" t="n">
        <v>130000</v>
      </c>
      <c r="M378" s="54" t="n"/>
      <c r="N378" s="45" t="n"/>
      <c r="O378" s="45" t="n"/>
    </row>
    <row r="379" ht="30" customHeight="1">
      <c r="A379" s="43" t="n">
        <v>364</v>
      </c>
      <c r="B379" s="43" t="inlineStr">
        <is>
          <t>HH070673</t>
        </is>
      </c>
      <c r="C379" s="43" t="inlineStr">
        <is>
          <t>Ron miếng 6CT- N (24 sp) - CCEC</t>
        </is>
      </c>
      <c r="D379" s="61" t="inlineStr">
        <is>
          <t>114</t>
        </is>
      </c>
      <c r="E379" s="43" t="n"/>
      <c r="F379" s="43" t="inlineStr">
        <is>
          <t>CCEC</t>
        </is>
      </c>
      <c r="G379" s="43" t="inlineStr">
        <is>
          <t>Cái</t>
        </is>
      </c>
      <c r="H379" s="43" t="n"/>
      <c r="I379" s="53" t="n"/>
      <c r="J379" s="53" t="n"/>
      <c r="K379" s="53" t="n"/>
      <c r="L379" s="53" t="n"/>
      <c r="M379" s="53" t="n"/>
      <c r="N379" s="43" t="n"/>
      <c r="O379" s="43" t="n"/>
    </row>
    <row r="380" ht="30" customHeight="1">
      <c r="A380" s="45" t="n">
        <v>365</v>
      </c>
      <c r="B380" s="45" t="inlineStr">
        <is>
          <t>HH075765</t>
        </is>
      </c>
      <c r="C380" s="45" t="inlineStr">
        <is>
          <t>Ron miếng 6D105 amiang (không kiềng sơ mi) - MASAKO</t>
        </is>
      </c>
      <c r="D380" s="61" t="inlineStr">
        <is>
          <t>105</t>
        </is>
      </c>
      <c r="E380" s="45" t="n"/>
      <c r="F380" s="45" t="inlineStr">
        <is>
          <t>MASAKO</t>
        </is>
      </c>
      <c r="G380" s="45" t="inlineStr">
        <is>
          <t>Cái</t>
        </is>
      </c>
      <c r="H380" s="45" t="n"/>
      <c r="I380" s="54" t="n"/>
      <c r="J380" s="147" t="n">
        <v>140000</v>
      </c>
      <c r="K380" s="147" t="n">
        <v>150000</v>
      </c>
      <c r="L380" s="147" t="n">
        <v>160000</v>
      </c>
      <c r="M380" s="54" t="n"/>
      <c r="N380" s="45" t="n"/>
      <c r="O380" s="45" t="n"/>
    </row>
    <row r="381" ht="30" customHeight="1">
      <c r="A381" s="43" t="n">
        <v>366</v>
      </c>
      <c r="B381" s="43" t="inlineStr">
        <is>
          <t>HH078269</t>
        </is>
      </c>
      <c r="C381" s="43" t="inlineStr">
        <is>
          <t>Ron miếng 6D108 / S6D108 thép Inox - NICE IN</t>
        </is>
      </c>
      <c r="D381" s="61" t="inlineStr">
        <is>
          <t>108</t>
        </is>
      </c>
      <c r="E381" s="43" t="n"/>
      <c r="F381" s="43" t="inlineStr">
        <is>
          <t>NICE IN</t>
        </is>
      </c>
      <c r="G381" s="43" t="inlineStr">
        <is>
          <t>Cái</t>
        </is>
      </c>
      <c r="H381" s="43" t="n"/>
      <c r="I381" s="53" t="n"/>
      <c r="J381" s="147" t="n">
        <v>350000</v>
      </c>
      <c r="K381" s="147" t="n">
        <v>370000</v>
      </c>
      <c r="L381" s="147" t="n">
        <v>400000</v>
      </c>
      <c r="M381" s="53" t="n"/>
      <c r="N381" s="43" t="n"/>
      <c r="O381" s="43" t="n"/>
    </row>
    <row r="382" ht="30" customHeight="1">
      <c r="A382" s="45" t="n">
        <v>367</v>
      </c>
      <c r="B382" s="45" t="inlineStr">
        <is>
          <t>HH078739</t>
        </is>
      </c>
      <c r="C382" s="45" t="inlineStr">
        <is>
          <t>Ron miếng 6D114-T (S6D114, 6CT-24V, 6L 375), GP - NICE IN</t>
        </is>
      </c>
      <c r="D382" s="61" t="inlineStr">
        <is>
          <t>114</t>
        </is>
      </c>
      <c r="E382" s="45" t="n"/>
      <c r="F382" s="45" t="inlineStr">
        <is>
          <t>NICE IN</t>
        </is>
      </c>
      <c r="G382" s="45" t="inlineStr">
        <is>
          <t>Cái</t>
        </is>
      </c>
      <c r="H382" s="45" t="n"/>
      <c r="I382" s="54" t="n"/>
      <c r="J382" s="147" t="n">
        <v>390000</v>
      </c>
      <c r="K382" s="147" t="n">
        <v>410000</v>
      </c>
      <c r="L382" s="147" t="n">
        <v>450000</v>
      </c>
      <c r="M382" s="54" t="n"/>
      <c r="N382" s="45" t="n"/>
      <c r="O382" s="45" t="n"/>
    </row>
    <row r="383" ht="30" customHeight="1">
      <c r="A383" s="43" t="n">
        <v>368</v>
      </c>
      <c r="B383" s="43" t="inlineStr">
        <is>
          <t>HH077232</t>
        </is>
      </c>
      <c r="C383" s="43" t="inlineStr">
        <is>
          <t>Ron miếng 6D14 - TONYCO</t>
        </is>
      </c>
      <c r="D383" s="61" t="n"/>
      <c r="E383" s="43" t="n"/>
      <c r="F383" s="43" t="inlineStr">
        <is>
          <t>TONYCO</t>
        </is>
      </c>
      <c r="G383" s="43" t="inlineStr">
        <is>
          <t>Cái</t>
        </is>
      </c>
      <c r="H383" s="43" t="n"/>
      <c r="I383" s="53" t="n"/>
      <c r="J383" s="53" t="n"/>
      <c r="K383" s="53" t="n"/>
      <c r="L383" s="53" t="n"/>
      <c r="M383" s="53" t="n"/>
      <c r="N383" s="43" t="n"/>
      <c r="O383" s="43" t="n"/>
    </row>
    <row r="384" ht="30" customHeight="1">
      <c r="A384" s="45" t="n">
        <v>369</v>
      </c>
      <c r="B384" s="45" t="inlineStr">
        <is>
          <t>HH080071</t>
        </is>
      </c>
      <c r="C384" s="45" t="inlineStr">
        <is>
          <t>Ron miếng 6D14 amiang - MASAKO</t>
        </is>
      </c>
      <c r="D384" s="61" t="n"/>
      <c r="E384" s="45" t="n"/>
      <c r="F384" s="45" t="inlineStr">
        <is>
          <t>MASAKO</t>
        </is>
      </c>
      <c r="G384" s="45" t="inlineStr">
        <is>
          <t>Cái</t>
        </is>
      </c>
      <c r="H384" s="45" t="n"/>
      <c r="I384" s="54" t="n"/>
      <c r="J384" s="147" t="n">
        <v>150000</v>
      </c>
      <c r="K384" s="147" t="n">
        <v>160000</v>
      </c>
      <c r="L384" s="147" t="n">
        <v>180000</v>
      </c>
      <c r="M384" s="54" t="n"/>
      <c r="N384" s="45" t="n"/>
      <c r="O384" s="45" t="n"/>
    </row>
    <row r="385" ht="30" customHeight="1">
      <c r="A385" s="43" t="n">
        <v>370</v>
      </c>
      <c r="B385" s="43" t="inlineStr">
        <is>
          <t>HH078923</t>
        </is>
      </c>
      <c r="C385" s="43" t="inlineStr">
        <is>
          <t>Ron miếng 6D15 amiang - NICE IN</t>
        </is>
      </c>
      <c r="D385" s="61" t="inlineStr">
        <is>
          <t>113</t>
        </is>
      </c>
      <c r="E385" s="43" t="n"/>
      <c r="F385" s="43" t="inlineStr">
        <is>
          <t>NICE IN</t>
        </is>
      </c>
      <c r="G385" s="43" t="inlineStr">
        <is>
          <t>Cái</t>
        </is>
      </c>
      <c r="H385" s="43" t="n"/>
      <c r="I385" s="53" t="n"/>
      <c r="J385" s="147" t="n">
        <v>150000</v>
      </c>
      <c r="K385" s="147" t="n">
        <v>160000</v>
      </c>
      <c r="L385" s="147" t="n">
        <v>180000</v>
      </c>
      <c r="M385" s="53" t="n"/>
      <c r="N385" s="43" t="n"/>
      <c r="O385" s="43" t="n"/>
    </row>
    <row r="386" ht="30" customHeight="1">
      <c r="A386" s="45" t="n">
        <v>371</v>
      </c>
      <c r="B386" s="45" t="inlineStr">
        <is>
          <t>HH078725</t>
        </is>
      </c>
      <c r="C386" s="45" t="inlineStr">
        <is>
          <t>Ron miếng 6D16 amiang (cho sơ mi ko gờ ron) - NICE</t>
        </is>
      </c>
      <c r="D386" s="61" t="n"/>
      <c r="E386" s="45" t="n"/>
      <c r="F386" s="45" t="inlineStr">
        <is>
          <t>NICE</t>
        </is>
      </c>
      <c r="G386" s="45" t="inlineStr">
        <is>
          <t>Cái</t>
        </is>
      </c>
      <c r="H386" s="45" t="n"/>
      <c r="I386" s="54" t="n"/>
      <c r="J386" s="54" t="n"/>
      <c r="K386" s="54" t="n"/>
      <c r="L386" s="54" t="n"/>
      <c r="M386" s="54" t="n"/>
      <c r="N386" s="45" t="n"/>
      <c r="O386" s="45" t="n"/>
    </row>
    <row r="387" ht="30" customHeight="1">
      <c r="A387" s="43" t="n">
        <v>372</v>
      </c>
      <c r="B387" s="43" t="inlineStr">
        <is>
          <t>HH00990</t>
        </is>
      </c>
      <c r="C387" s="43" t="inlineStr">
        <is>
          <t>Ron miếng 6D16T - CGP/ PACIFIC</t>
        </is>
      </c>
      <c r="D387" s="61" t="inlineStr">
        <is>
          <t>118</t>
        </is>
      </c>
      <c r="E387" s="43" t="n"/>
      <c r="F387" s="43" t="inlineStr">
        <is>
          <t>CGP/ PACIFIC</t>
        </is>
      </c>
      <c r="G387" s="43" t="inlineStr">
        <is>
          <t>Cái</t>
        </is>
      </c>
      <c r="H387" s="43" t="n"/>
      <c r="I387" s="53" t="n"/>
      <c r="J387" s="53" t="n"/>
      <c r="K387" s="53" t="n"/>
      <c r="L387" s="53" t="n"/>
      <c r="M387" s="53" t="n"/>
      <c r="N387" s="43" t="n"/>
      <c r="O387" s="43" t="n"/>
    </row>
    <row r="388" ht="30" customHeight="1">
      <c r="A388" s="45" t="n">
        <v>373</v>
      </c>
      <c r="B388" s="45" t="inlineStr">
        <is>
          <t>HH077340</t>
        </is>
      </c>
      <c r="C388" s="45" t="inlineStr">
        <is>
          <t>Ron miếng 6D170/S6D170 - Thép (đời cơ) - NICE IN</t>
        </is>
      </c>
      <c r="D388" s="61" t="n"/>
      <c r="E388" s="45" t="n"/>
      <c r="F388" s="45" t="inlineStr">
        <is>
          <t>NICE IN</t>
        </is>
      </c>
      <c r="G388" s="45" t="inlineStr">
        <is>
          <t>Bộ</t>
        </is>
      </c>
      <c r="H388" s="45" t="n"/>
      <c r="I388" s="54" t="n"/>
      <c r="J388" s="147" t="n">
        <v>1300000</v>
      </c>
      <c r="K388" s="147" t="n">
        <v>1400000</v>
      </c>
      <c r="L388" s="147" t="n">
        <v>1500000</v>
      </c>
      <c r="M388" s="54" t="n"/>
      <c r="N388" s="45" t="n"/>
      <c r="O388" s="45" t="n"/>
    </row>
    <row r="389" ht="30" customHeight="1">
      <c r="A389" s="43" t="n">
        <v>374</v>
      </c>
      <c r="B389" s="43" t="inlineStr">
        <is>
          <t>HH077341</t>
        </is>
      </c>
      <c r="C389" s="43" t="inlineStr">
        <is>
          <t>Ron miếng 6D170/S6D170/SAA6D170E - Thép (đời điện) - NICE IN</t>
        </is>
      </c>
      <c r="D389" s="61" t="n"/>
      <c r="E389" s="43" t="n"/>
      <c r="F389" s="43" t="inlineStr">
        <is>
          <t>NICE IN</t>
        </is>
      </c>
      <c r="G389" s="43" t="inlineStr">
        <is>
          <t>Bộ</t>
        </is>
      </c>
      <c r="H389" s="43" t="n"/>
      <c r="I389" s="53" t="n"/>
      <c r="J389" s="147" t="n">
        <v>1700000</v>
      </c>
      <c r="K389" s="147" t="n">
        <v>1800000</v>
      </c>
      <c r="L389" s="147" t="n">
        <v>2000000</v>
      </c>
      <c r="M389" s="53" t="n"/>
      <c r="N389" s="43" t="n"/>
      <c r="O389" s="43" t="n"/>
    </row>
    <row r="390" ht="30" customHeight="1">
      <c r="A390" s="45" t="n">
        <v>375</v>
      </c>
      <c r="B390" s="45" t="inlineStr">
        <is>
          <t>HH074776</t>
        </is>
      </c>
      <c r="C390" s="45" t="inlineStr">
        <is>
          <t>Ron miếng 6D22/6D22T/6D24 Thép - PACIFIC</t>
        </is>
      </c>
      <c r="D390" s="61" t="n"/>
      <c r="E390" s="45" t="n"/>
      <c r="F390" s="45" t="inlineStr">
        <is>
          <t>PACIFIC</t>
        </is>
      </c>
      <c r="G390" s="45" t="inlineStr">
        <is>
          <t>Bộ</t>
        </is>
      </c>
      <c r="H390" s="45" t="n"/>
      <c r="I390" s="54" t="n"/>
      <c r="J390" s="54" t="n"/>
      <c r="K390" s="54" t="n"/>
      <c r="L390" s="54" t="n"/>
      <c r="M390" s="54" t="n"/>
      <c r="N390" s="45" t="n"/>
      <c r="O390" s="45" t="n"/>
    </row>
    <row r="391" ht="30" customHeight="1">
      <c r="A391" s="43" t="n">
        <v>376</v>
      </c>
      <c r="B391" s="43" t="inlineStr">
        <is>
          <t>HH078549</t>
        </is>
      </c>
      <c r="C391" s="43" t="inlineStr">
        <is>
          <t>Ron miếng 6D22/6D24 Thép (Inox, stainless)  - NICE IN</t>
        </is>
      </c>
      <c r="D391" s="61" t="n"/>
      <c r="E391" s="43" t="n"/>
      <c r="F391" s="43" t="inlineStr">
        <is>
          <t>NICE IN</t>
        </is>
      </c>
      <c r="G391" s="43" t="inlineStr">
        <is>
          <t>Bộ</t>
        </is>
      </c>
      <c r="H391" s="43" t="n"/>
      <c r="I391" s="53" t="n"/>
      <c r="J391" s="147" t="n">
        <v>620000</v>
      </c>
      <c r="K391" s="147" t="n">
        <v>660000</v>
      </c>
      <c r="L391" s="147" t="n">
        <v>700000</v>
      </c>
      <c r="M391" s="53" t="n"/>
      <c r="N391" s="43" t="n"/>
      <c r="O391" s="43" t="n"/>
    </row>
    <row r="392" ht="30" customHeight="1">
      <c r="A392" s="45" t="n">
        <v>377</v>
      </c>
      <c r="B392" s="45" t="inlineStr">
        <is>
          <t>HH076452</t>
        </is>
      </c>
      <c r="C392" s="45" t="inlineStr">
        <is>
          <t>Ron miếng 6D31/6D31T Thép - MASAKO</t>
        </is>
      </c>
      <c r="D392" s="61" t="inlineStr">
        <is>
          <t>100</t>
        </is>
      </c>
      <c r="E392" s="45" t="n"/>
      <c r="F392" s="45" t="inlineStr">
        <is>
          <t>MASAKO</t>
        </is>
      </c>
      <c r="G392" s="45" t="inlineStr">
        <is>
          <t>Cái</t>
        </is>
      </c>
      <c r="H392" s="45" t="n"/>
      <c r="I392" s="54" t="n"/>
      <c r="J392" s="147" t="n">
        <v>210000</v>
      </c>
      <c r="K392" s="147" t="n">
        <v>250000</v>
      </c>
      <c r="L392" s="147" t="n">
        <v>280000</v>
      </c>
      <c r="M392" s="54" t="n"/>
      <c r="N392" s="45" t="n"/>
      <c r="O392" s="45" t="n"/>
    </row>
    <row r="393" ht="30" customHeight="1">
      <c r="A393" s="43" t="n">
        <v>378</v>
      </c>
      <c r="B393" s="43" t="inlineStr">
        <is>
          <t>HH078262</t>
        </is>
      </c>
      <c r="C393" s="43" t="inlineStr">
        <is>
          <t>Ron miếng 6D31/6D31T Thép - NICE IN</t>
        </is>
      </c>
      <c r="D393" s="61" t="inlineStr">
        <is>
          <t>100</t>
        </is>
      </c>
      <c r="E393" s="43" t="n"/>
      <c r="F393" s="43" t="inlineStr">
        <is>
          <t>NICE IN</t>
        </is>
      </c>
      <c r="G393" s="43" t="inlineStr">
        <is>
          <t>Cái</t>
        </is>
      </c>
      <c r="H393" s="43" t="n"/>
      <c r="I393" s="53" t="n"/>
      <c r="J393" s="147" t="n">
        <v>210000</v>
      </c>
      <c r="K393" s="147" t="n">
        <v>250000</v>
      </c>
      <c r="L393" s="147" t="n">
        <v>280000</v>
      </c>
      <c r="M393" s="53" t="n"/>
      <c r="N393" s="43" t="n"/>
      <c r="O393" s="43" t="n"/>
    </row>
    <row r="394" ht="30" customHeight="1">
      <c r="A394" s="45" t="n">
        <v>379</v>
      </c>
      <c r="B394" s="45" t="inlineStr">
        <is>
          <t>HH00801</t>
        </is>
      </c>
      <c r="C394" s="45" t="inlineStr">
        <is>
          <t>Ron miếng 6D34 hợp kim - DF</t>
        </is>
      </c>
      <c r="D394" s="61" t="n"/>
      <c r="E394" s="45" t="n"/>
      <c r="F394" s="45" t="inlineStr">
        <is>
          <t>DF</t>
        </is>
      </c>
      <c r="G394" s="45" t="inlineStr">
        <is>
          <t>Cái</t>
        </is>
      </c>
      <c r="H394" s="45" t="n"/>
      <c r="I394" s="54" t="n"/>
      <c r="J394" s="54" t="n"/>
      <c r="K394" s="147" t="n">
        <v>285000</v>
      </c>
      <c r="L394" s="147" t="n">
        <v>300000</v>
      </c>
      <c r="M394" s="54" t="n"/>
      <c r="N394" s="45" t="n"/>
      <c r="O394" s="45" t="n"/>
    </row>
    <row r="395" ht="30" customHeight="1">
      <c r="A395" s="43" t="n">
        <v>380</v>
      </c>
      <c r="B395" s="43" t="inlineStr">
        <is>
          <t>HH00819</t>
        </is>
      </c>
      <c r="C395" s="43" t="inlineStr">
        <is>
          <t>Ron miếng 6D95 (S6D95), Thép - DF</t>
        </is>
      </c>
      <c r="D395" s="61" t="n"/>
      <c r="E395" s="43" t="n"/>
      <c r="F395" s="43" t="inlineStr">
        <is>
          <t>DF</t>
        </is>
      </c>
      <c r="G395" s="43" t="inlineStr">
        <is>
          <t>Cái</t>
        </is>
      </c>
      <c r="H395" s="43" t="n"/>
      <c r="I395" s="53" t="n"/>
      <c r="J395" s="53" t="n"/>
      <c r="K395" s="147" t="n">
        <v>190000</v>
      </c>
      <c r="L395" s="147" t="n">
        <v>200000</v>
      </c>
      <c r="M395" s="53" t="n"/>
      <c r="N395" s="43" t="n"/>
      <c r="O395" s="43" t="n"/>
    </row>
    <row r="396" ht="30" customHeight="1">
      <c r="A396" s="45" t="n">
        <v>381</v>
      </c>
      <c r="B396" s="45" t="inlineStr">
        <is>
          <t>HH077873</t>
        </is>
      </c>
      <c r="C396" s="45" t="inlineStr">
        <is>
          <t>Ron miếng 6D95 / S6D95 Graphite - NICE IN</t>
        </is>
      </c>
      <c r="D396" s="61" t="n"/>
      <c r="E396" s="45" t="n"/>
      <c r="F396" s="45" t="inlineStr">
        <is>
          <t>NICE IN</t>
        </is>
      </c>
      <c r="G396" s="45" t="inlineStr">
        <is>
          <t>Cái</t>
        </is>
      </c>
      <c r="H396" s="45" t="n"/>
      <c r="I396" s="54" t="n"/>
      <c r="J396" s="147" t="n">
        <v>130000</v>
      </c>
      <c r="K396" s="147" t="n">
        <v>140000</v>
      </c>
      <c r="L396" s="147" t="n">
        <v>150000</v>
      </c>
      <c r="M396" s="54" t="n"/>
      <c r="N396" s="45" t="n"/>
      <c r="O396" s="45" t="n"/>
    </row>
    <row r="397" ht="30" customHeight="1">
      <c r="A397" s="43" t="n">
        <v>382</v>
      </c>
      <c r="B397" s="43" t="inlineStr">
        <is>
          <t>HH078258</t>
        </is>
      </c>
      <c r="C397" s="43" t="inlineStr">
        <is>
          <t>Ron miếng 6D95 / S6D95 Thép - NICE IN</t>
        </is>
      </c>
      <c r="D397" s="61" t="n"/>
      <c r="E397" s="43" t="n"/>
      <c r="F397" s="43" t="inlineStr">
        <is>
          <t>NICE IN</t>
        </is>
      </c>
      <c r="G397" s="43" t="inlineStr">
        <is>
          <t>Cái</t>
        </is>
      </c>
      <c r="H397" s="43" t="n"/>
      <c r="I397" s="53" t="n"/>
      <c r="J397" s="147" t="n">
        <v>190000</v>
      </c>
      <c r="K397" s="147" t="n">
        <v>200000</v>
      </c>
      <c r="L397" s="147" t="n">
        <v>220000</v>
      </c>
      <c r="M397" s="53" t="n"/>
      <c r="N397" s="43" t="n"/>
      <c r="O397" s="43" t="n"/>
    </row>
    <row r="398" ht="30" customHeight="1">
      <c r="A398" s="45" t="n">
        <v>383</v>
      </c>
      <c r="B398" s="45" t="inlineStr">
        <is>
          <t>HH073847</t>
        </is>
      </c>
      <c r="C398" s="45" t="inlineStr">
        <is>
          <t>Ron miếng 6D95 thép - DF</t>
        </is>
      </c>
      <c r="D398" s="61" t="n"/>
      <c r="E398" s="45" t="n"/>
      <c r="F398" s="45" t="inlineStr">
        <is>
          <t>DF</t>
        </is>
      </c>
      <c r="G398" s="45" t="inlineStr">
        <is>
          <t>Cái</t>
        </is>
      </c>
      <c r="H398" s="45" t="n"/>
      <c r="I398" s="54" t="n"/>
      <c r="J398" s="54" t="n"/>
      <c r="K398" s="54" t="n"/>
      <c r="L398" s="54" t="n"/>
      <c r="M398" s="54" t="n"/>
      <c r="N398" s="45" t="n"/>
      <c r="O398" s="45" t="n"/>
    </row>
    <row r="399" ht="30" customHeight="1">
      <c r="A399" s="43" t="n">
        <v>384</v>
      </c>
      <c r="B399" s="43" t="inlineStr">
        <is>
          <t>HH076564</t>
        </is>
      </c>
      <c r="C399" s="43" t="inlineStr">
        <is>
          <t>Ron miếng 6D95 thép - MASAKO</t>
        </is>
      </c>
      <c r="D399" s="61" t="n"/>
      <c r="E399" s="43" t="n"/>
      <c r="F399" s="43" t="inlineStr">
        <is>
          <t>MASAKO</t>
        </is>
      </c>
      <c r="G399" s="43" t="inlineStr">
        <is>
          <t>Cái</t>
        </is>
      </c>
      <c r="H399" s="43" t="n"/>
      <c r="I399" s="53" t="n"/>
      <c r="J399" s="147" t="n">
        <v>180000</v>
      </c>
      <c r="K399" s="147" t="n">
        <v>200000</v>
      </c>
      <c r="L399" s="147" t="n">
        <v>210000</v>
      </c>
      <c r="M399" s="53" t="n"/>
      <c r="N399" s="43" t="n"/>
      <c r="O399" s="43" t="n"/>
    </row>
    <row r="400" ht="30" customHeight="1">
      <c r="A400" s="45" t="n">
        <v>385</v>
      </c>
      <c r="B400" s="45" t="inlineStr">
        <is>
          <t>HH082134</t>
        </is>
      </c>
      <c r="C400" s="45" t="inlineStr">
        <is>
          <t>Ron miếng 6DB10 (Thép kẹp) màu đỏ - DF</t>
        </is>
      </c>
      <c r="D400" s="61" t="n"/>
      <c r="E400" s="45" t="n"/>
      <c r="F400" s="45" t="inlineStr">
        <is>
          <t>DF</t>
        </is>
      </c>
      <c r="G400" s="45" t="inlineStr">
        <is>
          <t>Bộ</t>
        </is>
      </c>
      <c r="H400" s="45" t="n"/>
      <c r="I400" s="54" t="n"/>
      <c r="J400" s="147" t="n">
        <v>350000</v>
      </c>
      <c r="K400" s="147" t="n">
        <v>400000</v>
      </c>
      <c r="L400" s="147" t="n">
        <v>450000</v>
      </c>
      <c r="M400" s="54" t="n"/>
      <c r="N400" s="45" t="n"/>
      <c r="O400" s="45" t="n"/>
    </row>
    <row r="401" ht="30" customHeight="1">
      <c r="A401" s="43" t="n">
        <v>386</v>
      </c>
      <c r="B401" s="43" t="inlineStr">
        <is>
          <t>HH079299</t>
        </is>
      </c>
      <c r="C401" s="43" t="inlineStr">
        <is>
          <t>Ron miếng 6DB10 (Thép kẹp) màu đỏ - NICE IN</t>
        </is>
      </c>
      <c r="D401" s="61" t="n"/>
      <c r="E401" s="43" t="n"/>
      <c r="F401" s="43" t="inlineStr">
        <is>
          <t>NICE IN</t>
        </is>
      </c>
      <c r="G401" s="43" t="inlineStr">
        <is>
          <t>Bộ</t>
        </is>
      </c>
      <c r="H401" s="43" t="n"/>
      <c r="I401" s="53" t="n"/>
      <c r="J401" s="147" t="n">
        <v>350000</v>
      </c>
      <c r="K401" s="147" t="n">
        <v>400000</v>
      </c>
      <c r="L401" s="147" t="n">
        <v>450000</v>
      </c>
      <c r="M401" s="53" t="n"/>
      <c r="N401" s="43" t="n"/>
      <c r="O401" s="43" t="n"/>
    </row>
    <row r="402" ht="30" customHeight="1">
      <c r="A402" s="45" t="n">
        <v>387</v>
      </c>
      <c r="B402" s="45" t="inlineStr">
        <is>
          <t>HH082724</t>
        </is>
      </c>
      <c r="C402" s="45" t="inlineStr">
        <is>
          <t>Ron miếng 6DB10 Amiang - MASAKO</t>
        </is>
      </c>
      <c r="D402" s="61" t="n"/>
      <c r="E402" s="45" t="n"/>
      <c r="F402" s="45" t="inlineStr">
        <is>
          <t>MASAKO</t>
        </is>
      </c>
      <c r="G402" s="45" t="inlineStr">
        <is>
          <t>Bộ</t>
        </is>
      </c>
      <c r="H402" s="45" t="n"/>
      <c r="I402" s="54" t="n"/>
      <c r="J402" s="147" t="n">
        <v>220000</v>
      </c>
      <c r="K402" s="147" t="n">
        <v>240000</v>
      </c>
      <c r="L402" s="147" t="n">
        <v>260000</v>
      </c>
      <c r="M402" s="54" t="n"/>
      <c r="N402" s="45" t="n"/>
      <c r="O402" s="45" t="n"/>
    </row>
    <row r="403" ht="30" customHeight="1">
      <c r="A403" s="43" t="n">
        <v>388</v>
      </c>
      <c r="B403" s="43" t="inlineStr">
        <is>
          <t>HH079670</t>
        </is>
      </c>
      <c r="C403" s="43" t="inlineStr">
        <is>
          <t>Ron miếng 6DR5 amiang - DF</t>
        </is>
      </c>
      <c r="D403" s="61" t="inlineStr">
        <is>
          <t>92</t>
        </is>
      </c>
      <c r="E403" s="43" t="n"/>
      <c r="F403" s="43" t="inlineStr">
        <is>
          <t>DF</t>
        </is>
      </c>
      <c r="G403" s="43" t="inlineStr">
        <is>
          <t>Cái</t>
        </is>
      </c>
      <c r="H403" s="43" t="n"/>
      <c r="I403" s="53" t="n"/>
      <c r="J403" s="147" t="n">
        <v>140000</v>
      </c>
      <c r="K403" s="147" t="n">
        <v>150000</v>
      </c>
      <c r="L403" s="147" t="n">
        <v>170000</v>
      </c>
      <c r="M403" s="53" t="n"/>
      <c r="N403" s="43" t="n"/>
      <c r="O403" s="43" t="n"/>
    </row>
    <row r="404" ht="30" customHeight="1">
      <c r="A404" s="45" t="n">
        <v>389</v>
      </c>
      <c r="B404" s="45" t="inlineStr">
        <is>
          <t>HH078343</t>
        </is>
      </c>
      <c r="C404" s="45" t="inlineStr">
        <is>
          <t>Ron miếng 6DS7/6DS3 (K) - Tonyco</t>
        </is>
      </c>
      <c r="D404" s="61" t="inlineStr">
        <is>
          <t>95/98</t>
        </is>
      </c>
      <c r="E404" s="45" t="n"/>
      <c r="F404" s="45" t="inlineStr">
        <is>
          <t>Tonyco</t>
        </is>
      </c>
      <c r="G404" s="45" t="inlineStr">
        <is>
          <t>Cái</t>
        </is>
      </c>
      <c r="H404" s="45" t="n"/>
      <c r="I404" s="54" t="n"/>
      <c r="J404" s="54" t="n"/>
      <c r="K404" s="54" t="n"/>
      <c r="L404" s="54" t="n"/>
      <c r="M404" s="54" t="n"/>
      <c r="N404" s="45" t="n"/>
      <c r="O404" s="45" t="n"/>
    </row>
    <row r="405" ht="30" customHeight="1">
      <c r="A405" s="43" t="n">
        <v>390</v>
      </c>
      <c r="B405" s="43" t="inlineStr">
        <is>
          <t>HH079201</t>
        </is>
      </c>
      <c r="C405" s="43" t="inlineStr">
        <is>
          <t>Ron miếng 6GH thép (đơn vị tính: cái, 1 bộ gồm 2 cái) - DF</t>
        </is>
      </c>
      <c r="D405" s="61" t="n"/>
      <c r="E405" s="43" t="n"/>
      <c r="F405" s="43" t="inlineStr">
        <is>
          <t>DF</t>
        </is>
      </c>
      <c r="G405" s="43" t="inlineStr">
        <is>
          <t>Cái</t>
        </is>
      </c>
      <c r="H405" s="43" t="n"/>
      <c r="I405" s="53" t="n"/>
      <c r="J405" s="147" t="n">
        <v>400000</v>
      </c>
      <c r="K405" s="147" t="n">
        <v>420000</v>
      </c>
      <c r="L405" s="147" t="n">
        <v>450000</v>
      </c>
      <c r="M405" s="53" t="n"/>
      <c r="N405" s="43" t="n"/>
      <c r="O405" s="43" t="n"/>
    </row>
    <row r="406" ht="30" customHeight="1">
      <c r="A406" s="45" t="n">
        <v>391</v>
      </c>
      <c r="B406" s="45" t="inlineStr">
        <is>
          <t>HH080800</t>
        </is>
      </c>
      <c r="C406" s="45" t="inlineStr">
        <is>
          <t>Ron miếng 6HE1 Thép - DF</t>
        </is>
      </c>
      <c r="D406" s="61" t="inlineStr">
        <is>
          <t>110</t>
        </is>
      </c>
      <c r="E406" s="45" t="n"/>
      <c r="F406" s="45" t="inlineStr">
        <is>
          <t>DF</t>
        </is>
      </c>
      <c r="G406" s="45" t="inlineStr">
        <is>
          <t>Cái</t>
        </is>
      </c>
      <c r="H406" s="45" t="n"/>
      <c r="I406" s="54" t="n"/>
      <c r="J406" s="147" t="n">
        <v>325000</v>
      </c>
      <c r="K406" s="147" t="n">
        <v>350000</v>
      </c>
      <c r="L406" s="147" t="n">
        <v>400000</v>
      </c>
      <c r="M406" s="54" t="n"/>
      <c r="N406" s="45" t="n"/>
      <c r="O406" s="45" t="n"/>
    </row>
    <row r="407" ht="30" customHeight="1">
      <c r="A407" s="43" t="n">
        <v>392</v>
      </c>
      <c r="B407" s="43" t="inlineStr">
        <is>
          <t>HH072738</t>
        </is>
      </c>
      <c r="C407" s="43" t="inlineStr">
        <is>
          <t>Ron miếng 6HK1 thép (xe công trình) - DF</t>
        </is>
      </c>
      <c r="D407" s="61" t="inlineStr">
        <is>
          <t>115</t>
        </is>
      </c>
      <c r="E407" s="43" t="n"/>
      <c r="F407" s="43" t="inlineStr">
        <is>
          <t>DF</t>
        </is>
      </c>
      <c r="G407" s="43" t="inlineStr">
        <is>
          <t>Cái</t>
        </is>
      </c>
      <c r="H407" s="43" t="n"/>
      <c r="I407" s="53" t="n"/>
      <c r="J407" s="53" t="n"/>
      <c r="K407" s="147" t="n">
        <v>475000</v>
      </c>
      <c r="L407" s="147" t="n">
        <v>500000</v>
      </c>
      <c r="M407" s="53" t="n"/>
      <c r="N407" s="43" t="n"/>
      <c r="O407" s="43" t="n"/>
    </row>
    <row r="408" ht="30" customHeight="1">
      <c r="A408" s="45" t="n">
        <v>393</v>
      </c>
      <c r="B408" s="45" t="inlineStr">
        <is>
          <t>HH076224</t>
        </is>
      </c>
      <c r="C408" s="45" t="inlineStr">
        <is>
          <t>Ron miếng 6RB1 thép - PACIFIC</t>
        </is>
      </c>
      <c r="D408" s="61" t="inlineStr">
        <is>
          <t>135</t>
        </is>
      </c>
      <c r="E408" s="45" t="n"/>
      <c r="F408" s="45" t="inlineStr">
        <is>
          <t>PACIFIC</t>
        </is>
      </c>
      <c r="G408" s="45" t="inlineStr">
        <is>
          <t>Bộ</t>
        </is>
      </c>
      <c r="H408" s="45" t="n"/>
      <c r="I408" s="54" t="n"/>
      <c r="J408" s="54" t="n"/>
      <c r="K408" s="54" t="n"/>
      <c r="L408" s="54" t="n"/>
      <c r="M408" s="54" t="n"/>
      <c r="N408" s="45" t="n"/>
      <c r="O408" s="45" t="n"/>
    </row>
    <row r="409" ht="30" customHeight="1">
      <c r="A409" s="43" t="n">
        <v>394</v>
      </c>
      <c r="B409" s="43" t="inlineStr">
        <is>
          <t>HH079296</t>
        </is>
      </c>
      <c r="C409" s="43" t="inlineStr">
        <is>
          <t>Ron miếng 6UZ1 Thép Inox - NICE IN</t>
        </is>
      </c>
      <c r="D409" s="61" t="inlineStr">
        <is>
          <t>120</t>
        </is>
      </c>
      <c r="E409" s="43" t="n"/>
      <c r="F409" s="43" t="inlineStr">
        <is>
          <t>NICE IN</t>
        </is>
      </c>
      <c r="G409" s="43" t="inlineStr">
        <is>
          <t>Cái</t>
        </is>
      </c>
      <c r="H409" s="43" t="n"/>
      <c r="I409" s="53" t="n"/>
      <c r="J409" s="147" t="n">
        <v>1100000</v>
      </c>
      <c r="K409" s="147" t="n">
        <v>1200000</v>
      </c>
      <c r="L409" s="147" t="n">
        <v>1300000</v>
      </c>
      <c r="M409" s="53" t="n"/>
      <c r="N409" s="43" t="n"/>
      <c r="O409" s="43" t="n"/>
    </row>
    <row r="410" ht="30" customHeight="1">
      <c r="A410" s="45" t="n">
        <v>395</v>
      </c>
      <c r="B410" s="45" t="inlineStr">
        <is>
          <t>HH071853</t>
        </is>
      </c>
      <c r="C410" s="45" t="inlineStr">
        <is>
          <t>Ron miếng 8DC11 (máy Hàn Quốc) - TONYCO</t>
        </is>
      </c>
      <c r="D410" s="61" t="inlineStr">
        <is>
          <t>142/142.2</t>
        </is>
      </c>
      <c r="E410" s="45" t="n"/>
      <c r="F410" s="45" t="inlineStr">
        <is>
          <t>TONYCO</t>
        </is>
      </c>
      <c r="G410" s="45" t="inlineStr">
        <is>
          <t>Bộ</t>
        </is>
      </c>
      <c r="H410" s="45" t="n"/>
      <c r="I410" s="54" t="n"/>
      <c r="J410" s="54" t="n"/>
      <c r="K410" s="54" t="n"/>
      <c r="L410" s="54" t="n"/>
      <c r="M410" s="54" t="n"/>
      <c r="N410" s="45" t="n"/>
      <c r="O410" s="45" t="n"/>
    </row>
    <row r="411" ht="30" customHeight="1">
      <c r="A411" s="43" t="n">
        <v>396</v>
      </c>
      <c r="B411" s="43" t="inlineStr">
        <is>
          <t>HH081876</t>
        </is>
      </c>
      <c r="C411" s="43" t="inlineStr">
        <is>
          <t>Ron miếng A-495-BD/ 498 (ắc 34)</t>
        </is>
      </c>
      <c r="D411" s="61" t="inlineStr">
        <is>
          <t>95</t>
        </is>
      </c>
      <c r="E411" s="43" t="n"/>
      <c r="F411" s="43" t="n"/>
      <c r="G411" s="43" t="inlineStr">
        <is>
          <t>Cái</t>
        </is>
      </c>
      <c r="H411" s="43" t="n"/>
      <c r="I411" s="53" t="n"/>
      <c r="J411" s="53" t="n"/>
      <c r="K411" s="53" t="n"/>
      <c r="L411" s="53" t="n"/>
      <c r="M411" s="53" t="n"/>
      <c r="N411" s="43" t="n"/>
      <c r="O411" s="43" t="n"/>
    </row>
    <row r="412" ht="30" customHeight="1">
      <c r="A412" s="45" t="n">
        <v>397</v>
      </c>
      <c r="B412" s="45" t="inlineStr">
        <is>
          <t>HH077339</t>
        </is>
      </c>
      <c r="C412" s="45" t="inlineStr">
        <is>
          <t>Ron miếng B3.3/ 4D95 đời điện Graphite - NICE IN</t>
        </is>
      </c>
      <c r="D412" s="61" t="inlineStr">
        <is>
          <t>95</t>
        </is>
      </c>
      <c r="E412" s="45" t="n"/>
      <c r="F412" s="45" t="inlineStr">
        <is>
          <t>NICE IN</t>
        </is>
      </c>
      <c r="G412" s="45" t="inlineStr">
        <is>
          <t>Cái</t>
        </is>
      </c>
      <c r="H412" s="45" t="n"/>
      <c r="I412" s="54" t="n"/>
      <c r="J412" s="147" t="n">
        <v>190000</v>
      </c>
      <c r="K412" s="147" t="n">
        <v>200000</v>
      </c>
      <c r="L412" s="147" t="n">
        <v>250000</v>
      </c>
      <c r="M412" s="54" t="n"/>
      <c r="N412" s="45" t="n"/>
      <c r="O412" s="45" t="n"/>
    </row>
    <row r="413" ht="30" customHeight="1">
      <c r="A413" s="43" t="n">
        <v>398</v>
      </c>
      <c r="B413" s="43" t="inlineStr">
        <is>
          <t>HH080433</t>
        </is>
      </c>
      <c r="C413" s="43" t="inlineStr">
        <is>
          <t>Ron miếng BF4L1011/BF4M1011 Interface - NICE IN</t>
        </is>
      </c>
      <c r="D413" s="61" t="inlineStr">
        <is>
          <t>91</t>
        </is>
      </c>
      <c r="E413" s="43" t="n"/>
      <c r="F413" s="43" t="inlineStr">
        <is>
          <t>NICE IN</t>
        </is>
      </c>
      <c r="G413" s="43" t="inlineStr">
        <is>
          <t>Cái</t>
        </is>
      </c>
      <c r="H413" s="43" t="n"/>
      <c r="I413" s="53" t="n"/>
      <c r="J413" s="147" t="n">
        <v>220000</v>
      </c>
      <c r="K413" s="147" t="n">
        <v>240000</v>
      </c>
      <c r="L413" s="147" t="n">
        <v>280000</v>
      </c>
      <c r="M413" s="53" t="n"/>
      <c r="N413" s="43" t="n"/>
      <c r="O413" s="43" t="n"/>
    </row>
    <row r="414" ht="30" customHeight="1">
      <c r="A414" s="45" t="n">
        <v>399</v>
      </c>
      <c r="B414" s="45" t="inlineStr">
        <is>
          <t>HH072755</t>
        </is>
      </c>
      <c r="C414" s="45" t="inlineStr">
        <is>
          <t>Ron miếng BF4L912 hợp kim - DF</t>
        </is>
      </c>
      <c r="D414" s="61" t="n"/>
      <c r="E414" s="45" t="n"/>
      <c r="F414" s="45" t="inlineStr">
        <is>
          <t>DF</t>
        </is>
      </c>
      <c r="G414" s="45" t="inlineStr">
        <is>
          <t>Cái</t>
        </is>
      </c>
      <c r="H414" s="45" t="n"/>
      <c r="I414" s="54" t="n"/>
      <c r="J414" s="54" t="n"/>
      <c r="K414" s="147" t="n">
        <v>190000</v>
      </c>
      <c r="L414" s="147" t="n">
        <v>200000</v>
      </c>
      <c r="M414" s="54" t="n"/>
      <c r="N414" s="45" t="n"/>
      <c r="O414" s="45" t="n"/>
    </row>
    <row r="415" ht="30" customHeight="1">
      <c r="A415" s="43" t="n">
        <v>400</v>
      </c>
      <c r="B415" s="43" t="inlineStr">
        <is>
          <t>HH071820</t>
        </is>
      </c>
      <c r="C415" s="43" t="inlineStr">
        <is>
          <t>Ron miếng BF4M1012 amiang - DF</t>
        </is>
      </c>
      <c r="D415" s="61" t="inlineStr">
        <is>
          <t>94</t>
        </is>
      </c>
      <c r="E415" s="43" t="n"/>
      <c r="F415" s="43" t="inlineStr">
        <is>
          <t>DF</t>
        </is>
      </c>
      <c r="G415" s="43" t="inlineStr">
        <is>
          <t>Cái</t>
        </is>
      </c>
      <c r="H415" s="43" t="n"/>
      <c r="I415" s="53" t="n"/>
      <c r="J415" s="53" t="n"/>
      <c r="K415" s="147" t="n">
        <v>190000</v>
      </c>
      <c r="L415" s="147" t="n">
        <v>200000</v>
      </c>
      <c r="M415" s="53" t="n"/>
      <c r="N415" s="43" t="n"/>
      <c r="O415" s="43" t="n"/>
    </row>
    <row r="416" ht="30" customHeight="1">
      <c r="A416" s="45" t="n">
        <v>401</v>
      </c>
      <c r="B416" s="45" t="inlineStr">
        <is>
          <t>HH080434</t>
        </is>
      </c>
      <c r="C416" s="45" t="inlineStr">
        <is>
          <t>Ron miếng BF4M2011 Thép - NICE IN</t>
        </is>
      </c>
      <c r="D416" s="61" t="inlineStr">
        <is>
          <t>94</t>
        </is>
      </c>
      <c r="E416" s="45" t="n"/>
      <c r="F416" s="45" t="inlineStr">
        <is>
          <t>NICE IN</t>
        </is>
      </c>
      <c r="G416" s="45" t="inlineStr">
        <is>
          <t>Cái</t>
        </is>
      </c>
      <c r="H416" s="45" t="n"/>
      <c r="I416" s="54" t="n"/>
      <c r="J416" s="147" t="n">
        <v>400000</v>
      </c>
      <c r="K416" s="147" t="n">
        <v>420000</v>
      </c>
      <c r="L416" s="147" t="n">
        <v>450000</v>
      </c>
      <c r="M416" s="54" t="n"/>
      <c r="N416" s="45" t="n"/>
      <c r="O416" s="45" t="n"/>
    </row>
    <row r="417" ht="30" customHeight="1">
      <c r="A417" s="43" t="n">
        <v>402</v>
      </c>
      <c r="B417" s="43" t="inlineStr">
        <is>
          <t>HH075038</t>
        </is>
      </c>
      <c r="C417" s="43" t="inlineStr">
        <is>
          <t>Ron miếng BF6M1012 amiang - DF</t>
        </is>
      </c>
      <c r="D417" s="61" t="inlineStr">
        <is>
          <t>94</t>
        </is>
      </c>
      <c r="E417" s="43" t="n"/>
      <c r="F417" s="43" t="inlineStr">
        <is>
          <t>DF</t>
        </is>
      </c>
      <c r="G417" s="43" t="inlineStr">
        <is>
          <t>Cái</t>
        </is>
      </c>
      <c r="H417" s="43" t="n"/>
      <c r="I417" s="53" t="n"/>
      <c r="J417" s="147" t="n">
        <v>220000</v>
      </c>
      <c r="K417" s="147" t="n">
        <v>260000</v>
      </c>
      <c r="L417" s="147" t="n">
        <v>300000</v>
      </c>
      <c r="M417" s="53" t="n"/>
      <c r="N417" s="43" t="n"/>
      <c r="O417" s="43" t="n"/>
    </row>
    <row r="418" ht="30" customHeight="1">
      <c r="A418" s="45" t="n">
        <v>403</v>
      </c>
      <c r="B418" s="45" t="inlineStr">
        <is>
          <t>HH074322</t>
        </is>
      </c>
      <c r="C418" s="45" t="inlineStr">
        <is>
          <t>Ron miếng BF6M1013 sợi tổng hợp - DF</t>
        </is>
      </c>
      <c r="D418" s="61" t="inlineStr">
        <is>
          <t>108</t>
        </is>
      </c>
      <c r="E418" s="45" t="n"/>
      <c r="F418" s="45" t="inlineStr">
        <is>
          <t>DF</t>
        </is>
      </c>
      <c r="G418" s="45" t="inlineStr">
        <is>
          <t>Cái</t>
        </is>
      </c>
      <c r="H418" s="45" t="n"/>
      <c r="I418" s="54" t="n"/>
      <c r="J418" s="147" t="n">
        <v>220000</v>
      </c>
      <c r="K418" s="147" t="n">
        <v>260000</v>
      </c>
      <c r="L418" s="147" t="n">
        <v>300000</v>
      </c>
      <c r="M418" s="54" t="n"/>
      <c r="N418" s="45" t="n"/>
      <c r="O418" s="45" t="n"/>
    </row>
    <row r="419" ht="30" customHeight="1">
      <c r="A419" s="43" t="n">
        <v>404</v>
      </c>
      <c r="B419" s="43" t="inlineStr">
        <is>
          <t>HH081557</t>
        </is>
      </c>
      <c r="C419" s="43" t="inlineStr">
        <is>
          <t>Ron miếng BF6M2012 graphite - DF</t>
        </is>
      </c>
      <c r="D419" s="61" t="inlineStr">
        <is>
          <t>98</t>
        </is>
      </c>
      <c r="E419" s="43" t="n"/>
      <c r="F419" s="43" t="inlineStr">
        <is>
          <t>DF</t>
        </is>
      </c>
      <c r="G419" s="43" t="inlineStr">
        <is>
          <t>Cái</t>
        </is>
      </c>
      <c r="H419" s="43" t="n"/>
      <c r="I419" s="53" t="n"/>
      <c r="J419" s="147" t="n">
        <v>240000</v>
      </c>
      <c r="K419" s="147" t="n">
        <v>260000</v>
      </c>
      <c r="L419" s="147" t="n">
        <v>300000</v>
      </c>
      <c r="M419" s="53" t="n"/>
      <c r="N419" s="43" t="n"/>
      <c r="O419" s="43" t="n"/>
    </row>
    <row r="420" ht="30" customHeight="1">
      <c r="A420" s="45" t="n">
        <v>405</v>
      </c>
      <c r="B420" s="45" t="inlineStr">
        <is>
          <t>HH00790</t>
        </is>
      </c>
      <c r="C420" s="45" t="inlineStr">
        <is>
          <t>Ron miếng C240, Thép kẹp amiang - DF</t>
        </is>
      </c>
      <c r="D420" s="61" t="inlineStr">
        <is>
          <t>86</t>
        </is>
      </c>
      <c r="E420" s="45" t="n"/>
      <c r="F420" s="45" t="inlineStr">
        <is>
          <t>DF</t>
        </is>
      </c>
      <c r="G420" s="45" t="inlineStr">
        <is>
          <t>Cái</t>
        </is>
      </c>
      <c r="H420" s="45" t="n"/>
      <c r="I420" s="54" t="n"/>
      <c r="J420" s="147" t="n">
        <v>85000</v>
      </c>
      <c r="K420" s="147" t="n">
        <v>90000</v>
      </c>
      <c r="L420" s="147" t="n">
        <v>100000</v>
      </c>
      <c r="M420" s="54" t="n"/>
      <c r="N420" s="45" t="n"/>
      <c r="O420" s="45" t="n"/>
    </row>
    <row r="421" ht="30" customHeight="1">
      <c r="A421" s="43" t="n">
        <v>406</v>
      </c>
      <c r="B421" s="43" t="inlineStr">
        <is>
          <t>HH079107</t>
        </is>
      </c>
      <c r="C421" s="43" t="inlineStr">
        <is>
          <t>Ron miếng C240, Thép kẹp amiang - MASAKO</t>
        </is>
      </c>
      <c r="D421" s="61" t="inlineStr">
        <is>
          <t>86</t>
        </is>
      </c>
      <c r="E421" s="43" t="n"/>
      <c r="F421" s="43" t="inlineStr">
        <is>
          <t>MASAKO</t>
        </is>
      </c>
      <c r="G421" s="43" t="inlineStr">
        <is>
          <t>Cái</t>
        </is>
      </c>
      <c r="H421" s="43" t="n"/>
      <c r="I421" s="53" t="n"/>
      <c r="J421" s="147" t="n">
        <v>80000</v>
      </c>
      <c r="K421" s="147" t="n">
        <v>90000</v>
      </c>
      <c r="L421" s="147" t="n">
        <v>100000</v>
      </c>
      <c r="M421" s="53" t="n"/>
      <c r="N421" s="43" t="n"/>
      <c r="O421" s="43" t="n"/>
    </row>
    <row r="422" ht="30" customHeight="1">
      <c r="A422" s="45" t="n">
        <v>407</v>
      </c>
      <c r="B422" s="45" t="inlineStr">
        <is>
          <t>HH080833</t>
        </is>
      </c>
      <c r="C422" s="45" t="inlineStr">
        <is>
          <t>Ron miếng C6.4 Thép - DF</t>
        </is>
      </c>
      <c r="D422" s="61" t="n"/>
      <c r="E422" s="45" t="n"/>
      <c r="F422" s="45" t="inlineStr">
        <is>
          <t>DF</t>
        </is>
      </c>
      <c r="G422" s="45" t="inlineStr">
        <is>
          <t>Cái</t>
        </is>
      </c>
      <c r="H422" s="45" t="n"/>
      <c r="I422" s="54" t="n"/>
      <c r="J422" s="147" t="n">
        <v>540000</v>
      </c>
      <c r="K422" s="147" t="n">
        <v>570000</v>
      </c>
      <c r="L422" s="147" t="n">
        <v>620000</v>
      </c>
      <c r="M422" s="54" t="n"/>
      <c r="N422" s="45" t="n"/>
      <c r="O422" s="45" t="n"/>
    </row>
    <row r="423" ht="30" customHeight="1">
      <c r="A423" s="43" t="n">
        <v>408</v>
      </c>
      <c r="B423" s="43" t="inlineStr">
        <is>
          <t>HH081888</t>
        </is>
      </c>
      <c r="C423" s="43" t="inlineStr">
        <is>
          <t>Ron miếng CA-4110-AKZ/ 4113-BKZ phi 123 (Antek)</t>
        </is>
      </c>
      <c r="D423" s="61" t="n"/>
      <c r="E423" s="43" t="n"/>
      <c r="F423" s="43" t="n"/>
      <c r="G423" s="43" t="inlineStr">
        <is>
          <t>Cái</t>
        </is>
      </c>
      <c r="H423" s="43" t="n"/>
      <c r="I423" s="53" t="n"/>
      <c r="J423" s="53" t="n"/>
      <c r="K423" s="53" t="n"/>
      <c r="L423" s="53" t="n"/>
      <c r="M423" s="53" t="n"/>
      <c r="N423" s="43" t="n"/>
      <c r="O423" s="43" t="n"/>
    </row>
    <row r="424" ht="30" customHeight="1">
      <c r="A424" s="45" t="n">
        <v>409</v>
      </c>
      <c r="B424" s="45" t="inlineStr">
        <is>
          <t>HH081887</t>
        </is>
      </c>
      <c r="C424" s="45" t="inlineStr">
        <is>
          <t>Ron miếng CA-4110-AKZ/ 4113-BKZ phi 123 thép (Yuchai)</t>
        </is>
      </c>
      <c r="D424" s="61" t="n"/>
      <c r="E424" s="45" t="n"/>
      <c r="F424" s="45" t="n"/>
      <c r="G424" s="45" t="inlineStr">
        <is>
          <t>Cái</t>
        </is>
      </c>
      <c r="H424" s="45" t="n"/>
      <c r="I424" s="54" t="n"/>
      <c r="J424" s="54" t="n"/>
      <c r="K424" s="54" t="n"/>
      <c r="L424" s="54" t="n"/>
      <c r="M424" s="54" t="n"/>
      <c r="N424" s="45" t="n"/>
      <c r="O424" s="45" t="n"/>
    </row>
    <row r="425" ht="30" customHeight="1">
      <c r="A425" s="43" t="n">
        <v>410</v>
      </c>
      <c r="B425" s="43" t="inlineStr">
        <is>
          <t>HH080928</t>
        </is>
      </c>
      <c r="C425" s="43" t="inlineStr">
        <is>
          <t>Ron miếng CA-498 - Antek (202-0214)</t>
        </is>
      </c>
      <c r="D425" s="61" t="n"/>
      <c r="E425" s="43" t="n"/>
      <c r="F425" s="43" t="inlineStr">
        <is>
          <t>Antek (202-0214)</t>
        </is>
      </c>
      <c r="G425" s="43" t="inlineStr">
        <is>
          <t>Cái</t>
        </is>
      </c>
      <c r="H425" s="43" t="n"/>
      <c r="I425" s="53" t="n"/>
      <c r="J425" s="53" t="n"/>
      <c r="K425" s="53" t="n"/>
      <c r="L425" s="53" t="n"/>
      <c r="M425" s="53" t="n"/>
      <c r="N425" s="43" t="n"/>
      <c r="O425" s="43" t="n"/>
    </row>
    <row r="426" ht="30" customHeight="1">
      <c r="A426" s="45" t="n">
        <v>411</v>
      </c>
      <c r="B426" s="45" t="inlineStr">
        <is>
          <t>HH073475</t>
        </is>
      </c>
      <c r="C426" s="45" t="inlineStr">
        <is>
          <t>Ron miếng CUMMIN-6BT CCEC</t>
        </is>
      </c>
      <c r="D426" s="61" t="inlineStr">
        <is>
          <t>102</t>
        </is>
      </c>
      <c r="E426" s="45" t="n"/>
      <c r="F426" s="45" t="n"/>
      <c r="G426" s="45" t="inlineStr">
        <is>
          <t>Cái</t>
        </is>
      </c>
      <c r="H426" s="45" t="n"/>
      <c r="I426" s="54" t="n"/>
      <c r="J426" s="54" t="n"/>
      <c r="K426" s="54" t="n"/>
      <c r="L426" s="54" t="n"/>
      <c r="M426" s="54" t="n"/>
      <c r="N426" s="45" t="n"/>
      <c r="O426" s="45" t="n"/>
    </row>
    <row r="427" ht="30" customHeight="1">
      <c r="A427" s="43" t="n">
        <v>412</v>
      </c>
      <c r="B427" s="43" t="inlineStr">
        <is>
          <t>HH081483</t>
        </is>
      </c>
      <c r="C427" s="43" t="inlineStr">
        <is>
          <t>Ron miếng CZ-495/4L68/4L88 (amiang) - DF</t>
        </is>
      </c>
      <c r="D427" s="61" t="inlineStr">
        <is>
          <t>95</t>
        </is>
      </c>
      <c r="E427" s="43" t="n"/>
      <c r="F427" s="43" t="inlineStr">
        <is>
          <t>DF</t>
        </is>
      </c>
      <c r="G427" s="43" t="inlineStr">
        <is>
          <t>Cái</t>
        </is>
      </c>
      <c r="H427" s="43" t="n"/>
      <c r="I427" s="53" t="n"/>
      <c r="J427" s="147" t="n">
        <v>70000</v>
      </c>
      <c r="K427" s="147" t="n">
        <v>80000</v>
      </c>
      <c r="L427" s="147" t="n">
        <v>90000</v>
      </c>
      <c r="M427" s="53" t="n"/>
      <c r="N427" s="43" t="n"/>
      <c r="O427" s="43" t="n"/>
    </row>
    <row r="428" ht="30" customHeight="1">
      <c r="A428" s="45" t="n">
        <v>413</v>
      </c>
      <c r="B428" s="45" t="inlineStr">
        <is>
          <t>HH080927</t>
        </is>
      </c>
      <c r="C428" s="45" t="inlineStr">
        <is>
          <t>Ron miếng CZ-495/4L68/4L88 - Antek (202-0241)</t>
        </is>
      </c>
      <c r="D428" s="61" t="inlineStr">
        <is>
          <t>95</t>
        </is>
      </c>
      <c r="E428" s="45" t="n"/>
      <c r="F428" s="45" t="inlineStr">
        <is>
          <t>Antek (202-0241)</t>
        </is>
      </c>
      <c r="G428" s="45" t="inlineStr">
        <is>
          <t>Cái</t>
        </is>
      </c>
      <c r="H428" s="45" t="n"/>
      <c r="I428" s="54" t="n"/>
      <c r="J428" s="54" t="n"/>
      <c r="K428" s="54" t="n"/>
      <c r="L428" s="54" t="n"/>
      <c r="M428" s="54" t="n"/>
      <c r="N428" s="45" t="n"/>
      <c r="O428" s="45" t="n"/>
    </row>
    <row r="429" ht="30" customHeight="1">
      <c r="A429" s="43" t="n">
        <v>414</v>
      </c>
      <c r="B429" s="43" t="inlineStr">
        <is>
          <t>HH070907</t>
        </is>
      </c>
      <c r="C429" s="43" t="inlineStr">
        <is>
          <t>Ron miếng Cum 6CT / 6D114 (12V), Graphite - DF</t>
        </is>
      </c>
      <c r="D429" s="61" t="inlineStr">
        <is>
          <t>114</t>
        </is>
      </c>
      <c r="E429" s="43" t="n"/>
      <c r="F429" s="43" t="inlineStr">
        <is>
          <t>DF</t>
        </is>
      </c>
      <c r="G429" s="43" t="inlineStr">
        <is>
          <t>Cái</t>
        </is>
      </c>
      <c r="H429" s="43" t="n"/>
      <c r="I429" s="53" t="n"/>
      <c r="J429" s="147" t="n">
        <v>220000</v>
      </c>
      <c r="K429" s="147" t="n">
        <v>250000</v>
      </c>
      <c r="L429" s="147" t="n">
        <v>300000</v>
      </c>
      <c r="M429" s="53" t="n"/>
      <c r="N429" s="43" t="n"/>
      <c r="O429" s="43" t="n"/>
    </row>
    <row r="430" ht="30" customHeight="1">
      <c r="A430" s="45" t="n">
        <v>415</v>
      </c>
      <c r="B430" s="45" t="inlineStr">
        <is>
          <t>HH074295</t>
        </is>
      </c>
      <c r="C430" s="45" t="inlineStr">
        <is>
          <t>Ron miếng Cum 6L/ L375, Graphite, 6CT-24V/6D114/S6D114 - DF</t>
        </is>
      </c>
      <c r="D430" s="61" t="inlineStr">
        <is>
          <t>114</t>
        </is>
      </c>
      <c r="E430" s="45" t="n"/>
      <c r="F430" s="45" t="inlineStr">
        <is>
          <t>DF</t>
        </is>
      </c>
      <c r="G430" s="45" t="inlineStr">
        <is>
          <t>Cái</t>
        </is>
      </c>
      <c r="H430" s="45" t="n"/>
      <c r="I430" s="54" t="n"/>
      <c r="J430" s="147" t="n">
        <v>300000</v>
      </c>
      <c r="K430" s="147" t="n">
        <v>320000</v>
      </c>
      <c r="L430" s="147" t="n">
        <v>350000</v>
      </c>
      <c r="M430" s="54" t="n"/>
      <c r="N430" s="45" t="n"/>
      <c r="O430" s="45" t="n"/>
    </row>
    <row r="431" ht="30" customHeight="1">
      <c r="A431" s="43" t="n">
        <v>416</v>
      </c>
      <c r="B431" s="43" t="inlineStr">
        <is>
          <t>HH083614</t>
        </is>
      </c>
      <c r="C431" s="43" t="inlineStr">
        <is>
          <t>Ron miếng Cum KT19/KT38/KT50/3166288 - Thép (đv: Cái) - NICE IN</t>
        </is>
      </c>
      <c r="D431" s="61" t="inlineStr">
        <is>
          <t>158.7</t>
        </is>
      </c>
      <c r="E431" s="43" t="n"/>
      <c r="F431" s="43" t="inlineStr">
        <is>
          <t>NICE IN</t>
        </is>
      </c>
      <c r="G431" s="43" t="inlineStr">
        <is>
          <t>Cái</t>
        </is>
      </c>
      <c r="H431" s="43" t="n"/>
      <c r="I431" s="53" t="n"/>
      <c r="J431" s="147" t="n">
        <v>180000</v>
      </c>
      <c r="K431" s="147" t="n">
        <v>200000</v>
      </c>
      <c r="L431" s="147" t="n">
        <v>220000</v>
      </c>
      <c r="M431" s="53" t="n"/>
      <c r="N431" s="43" t="n"/>
      <c r="O431" s="43" t="n"/>
    </row>
    <row r="432" ht="30" customHeight="1">
      <c r="A432" s="45" t="n">
        <v>417</v>
      </c>
      <c r="B432" s="45" t="inlineStr">
        <is>
          <t>HH083613</t>
        </is>
      </c>
      <c r="C432" s="45" t="inlineStr">
        <is>
          <t>Ron miếng Cum KT19/KTA19/4334080 - Thép (đv: Cái) - NICE IN</t>
        </is>
      </c>
      <c r="D432" s="61" t="inlineStr">
        <is>
          <t>158.7</t>
        </is>
      </c>
      <c r="E432" s="45" t="n"/>
      <c r="F432" s="45" t="inlineStr">
        <is>
          <t>NICE IN</t>
        </is>
      </c>
      <c r="G432" s="45" t="inlineStr">
        <is>
          <t>Cái</t>
        </is>
      </c>
      <c r="H432" s="45" t="n"/>
      <c r="I432" s="54" t="n"/>
      <c r="J432" s="147" t="n">
        <v>180000</v>
      </c>
      <c r="K432" s="147" t="n">
        <v>200000</v>
      </c>
      <c r="L432" s="147" t="n">
        <v>220000</v>
      </c>
      <c r="M432" s="54" t="n"/>
      <c r="N432" s="45" t="n"/>
      <c r="O432" s="45" t="n"/>
    </row>
    <row r="433" ht="30" customHeight="1">
      <c r="A433" s="43" t="n">
        <v>418</v>
      </c>
      <c r="B433" s="43" t="inlineStr">
        <is>
          <t>HH081487</t>
        </is>
      </c>
      <c r="C433" s="43" t="inlineStr">
        <is>
          <t>Ron miếng D2366 - Graphite - DF</t>
        </is>
      </c>
      <c r="D433" s="61" t="inlineStr">
        <is>
          <t>123</t>
        </is>
      </c>
      <c r="E433" s="43" t="n"/>
      <c r="F433" s="43" t="inlineStr">
        <is>
          <t>DF</t>
        </is>
      </c>
      <c r="G433" s="43" t="inlineStr">
        <is>
          <t>Bộ</t>
        </is>
      </c>
      <c r="H433" s="43" t="n"/>
      <c r="I433" s="53" t="n"/>
      <c r="J433" s="147" t="n">
        <v>370000</v>
      </c>
      <c r="K433" s="147" t="n">
        <v>380000</v>
      </c>
      <c r="L433" s="147" t="n">
        <v>400000</v>
      </c>
      <c r="M433" s="53" t="n"/>
      <c r="N433" s="43" t="n"/>
      <c r="O433" s="43" t="n"/>
    </row>
    <row r="434" ht="30" customHeight="1">
      <c r="A434" s="45" t="n">
        <v>419</v>
      </c>
      <c r="B434" s="45" t="inlineStr">
        <is>
          <t>HH081164</t>
        </is>
      </c>
      <c r="C434" s="45" t="inlineStr">
        <is>
          <t>Ron miếng D2366 amiang (lỗ nước dài) - PACIFIC</t>
        </is>
      </c>
      <c r="D434" s="61" t="inlineStr">
        <is>
          <t>123</t>
        </is>
      </c>
      <c r="E434" s="45" t="n"/>
      <c r="F434" s="45" t="inlineStr">
        <is>
          <t>PACIFIC</t>
        </is>
      </c>
      <c r="G434" s="45" t="inlineStr">
        <is>
          <t>Bộ</t>
        </is>
      </c>
      <c r="H434" s="45" t="n"/>
      <c r="I434" s="54" t="n"/>
      <c r="J434" s="54" t="n"/>
      <c r="K434" s="54" t="n"/>
      <c r="L434" s="54" t="n"/>
      <c r="M434" s="54" t="n"/>
      <c r="N434" s="45" t="n"/>
      <c r="O434" s="45" t="n"/>
    </row>
    <row r="435" ht="30" customHeight="1">
      <c r="A435" s="43" t="n">
        <v>420</v>
      </c>
      <c r="B435" s="43" t="inlineStr">
        <is>
          <t>HH078738</t>
        </is>
      </c>
      <c r="C435" s="43" t="inlineStr">
        <is>
          <t>Ron miếng D2366-NEW amiang - MASAKO</t>
        </is>
      </c>
      <c r="D435" s="61" t="inlineStr">
        <is>
          <t>123</t>
        </is>
      </c>
      <c r="E435" s="43" t="n"/>
      <c r="F435" s="43" t="inlineStr">
        <is>
          <t>MASAKO</t>
        </is>
      </c>
      <c r="G435" s="43" t="inlineStr">
        <is>
          <t>Bộ</t>
        </is>
      </c>
      <c r="H435" s="43" t="n"/>
      <c r="I435" s="53" t="n"/>
      <c r="J435" s="147" t="n">
        <v>190000</v>
      </c>
      <c r="K435" s="147" t="n">
        <v>220000</v>
      </c>
      <c r="L435" s="147" t="n">
        <v>250000</v>
      </c>
      <c r="M435" s="53" t="n"/>
      <c r="N435" s="43" t="n"/>
      <c r="O435" s="43" t="n"/>
    </row>
    <row r="436" ht="30" customHeight="1">
      <c r="A436" s="45" t="n">
        <v>421</v>
      </c>
      <c r="B436" s="45" t="inlineStr">
        <is>
          <t>HH082533</t>
        </is>
      </c>
      <c r="C436" s="45" t="inlineStr">
        <is>
          <t>Ron miếng D24/DL02 thép Inox - NICE IN</t>
        </is>
      </c>
      <c r="D436" s="61" t="inlineStr">
        <is>
          <t>90</t>
        </is>
      </c>
      <c r="E436" s="45" t="n"/>
      <c r="F436" s="45" t="inlineStr">
        <is>
          <t>NICE IN</t>
        </is>
      </c>
      <c r="G436" s="45" t="inlineStr">
        <is>
          <t>Cái</t>
        </is>
      </c>
      <c r="H436" s="45" t="n"/>
      <c r="I436" s="54" t="n"/>
      <c r="J436" s="147" t="n">
        <v>280000</v>
      </c>
      <c r="K436" s="147" t="n">
        <v>300000</v>
      </c>
      <c r="L436" s="147" t="n">
        <v>320000</v>
      </c>
      <c r="M436" s="54" t="n"/>
      <c r="N436" s="45" t="n"/>
      <c r="O436" s="45" t="n"/>
    </row>
    <row r="437" ht="30" customHeight="1">
      <c r="A437" s="43" t="n">
        <v>422</v>
      </c>
      <c r="B437" s="43" t="inlineStr">
        <is>
          <t>HH074447</t>
        </is>
      </c>
      <c r="C437" s="43" t="inlineStr">
        <is>
          <t>Ron miếng D2848 - Pacific</t>
        </is>
      </c>
      <c r="D437" s="61" t="inlineStr">
        <is>
          <t>128</t>
        </is>
      </c>
      <c r="E437" s="43" t="n"/>
      <c r="F437" s="43" t="inlineStr">
        <is>
          <t>Pacific</t>
        </is>
      </c>
      <c r="G437" s="43" t="inlineStr">
        <is>
          <t>Bộ</t>
        </is>
      </c>
      <c r="H437" s="43" t="n"/>
      <c r="I437" s="53" t="n"/>
      <c r="J437" s="53" t="n"/>
      <c r="K437" s="53" t="n"/>
      <c r="L437" s="53" t="n"/>
      <c r="M437" s="53" t="n"/>
      <c r="N437" s="43" t="n"/>
      <c r="O437" s="43" t="n"/>
    </row>
    <row r="438" ht="30" customHeight="1">
      <c r="A438" s="45" t="n">
        <v>423</v>
      </c>
      <c r="B438" s="45" t="inlineStr">
        <is>
          <t>HH077044</t>
        </is>
      </c>
      <c r="C438" s="45" t="inlineStr">
        <is>
          <t>Ron miếng D2848/ DV15 Thép - MASAKO</t>
        </is>
      </c>
      <c r="D438" s="61" t="inlineStr">
        <is>
          <t>128</t>
        </is>
      </c>
      <c r="E438" s="45" t="n"/>
      <c r="F438" s="45" t="inlineStr">
        <is>
          <t>MASAKO</t>
        </is>
      </c>
      <c r="G438" s="45" t="inlineStr">
        <is>
          <t>Bộ</t>
        </is>
      </c>
      <c r="H438" s="45" t="n"/>
      <c r="I438" s="54" t="n"/>
      <c r="J438" s="147" t="n">
        <v>660000</v>
      </c>
      <c r="K438" s="147" t="n">
        <v>700000</v>
      </c>
      <c r="L438" s="147" t="n">
        <v>750000</v>
      </c>
      <c r="M438" s="54" t="n"/>
      <c r="N438" s="45" t="n"/>
      <c r="O438" s="45" t="n"/>
    </row>
    <row r="439" ht="30" customHeight="1">
      <c r="A439" s="43" t="n">
        <v>424</v>
      </c>
      <c r="B439" s="43" t="inlineStr">
        <is>
          <t>HH082371</t>
        </is>
      </c>
      <c r="C439" s="43" t="inlineStr">
        <is>
          <t>Ron miếng D4AF/4D32/K1 - Amiang - MASAKO</t>
        </is>
      </c>
      <c r="D439" s="61" t="inlineStr">
        <is>
          <t>104</t>
        </is>
      </c>
      <c r="E439" s="43" t="n"/>
      <c r="F439" s="43" t="inlineStr">
        <is>
          <t>MASAKO</t>
        </is>
      </c>
      <c r="G439" s="43" t="inlineStr">
        <is>
          <t>Cái</t>
        </is>
      </c>
      <c r="H439" s="43" t="n"/>
      <c r="I439" s="53" t="n"/>
      <c r="J439" s="147" t="n">
        <v>100000</v>
      </c>
      <c r="K439" s="147" t="n">
        <v>110000</v>
      </c>
      <c r="L439" s="147" t="n">
        <v>130000</v>
      </c>
      <c r="M439" s="53" t="n"/>
      <c r="N439" s="43" t="n"/>
      <c r="O439" s="43" t="n"/>
    </row>
    <row r="440" ht="30" customHeight="1">
      <c r="A440" s="45" t="n">
        <v>425</v>
      </c>
      <c r="B440" s="45" t="inlineStr">
        <is>
          <t>HH073776</t>
        </is>
      </c>
      <c r="C440" s="45" t="inlineStr">
        <is>
          <t>Ron miếng D4AF/4D32/K1 kim loại - PACIFIC</t>
        </is>
      </c>
      <c r="D440" s="61" t="inlineStr">
        <is>
          <t>104</t>
        </is>
      </c>
      <c r="E440" s="45" t="n"/>
      <c r="F440" s="45" t="inlineStr">
        <is>
          <t>PACIFIC</t>
        </is>
      </c>
      <c r="G440" s="45" t="inlineStr">
        <is>
          <t>Cái</t>
        </is>
      </c>
      <c r="H440" s="45" t="n"/>
      <c r="I440" s="54" t="n"/>
      <c r="J440" s="54" t="n"/>
      <c r="K440" s="54" t="n"/>
      <c r="L440" s="54" t="n"/>
      <c r="M440" s="54" t="n"/>
      <c r="N440" s="45" t="n"/>
      <c r="O440" s="45" t="n"/>
    </row>
    <row r="441" ht="30" customHeight="1">
      <c r="A441" s="43" t="n">
        <v>426</v>
      </c>
      <c r="B441" s="43" t="inlineStr">
        <is>
          <t>HH081478</t>
        </is>
      </c>
      <c r="C441" s="43" t="inlineStr">
        <is>
          <t>Ron miếng D4CC/ D4CB NEW, thép - DF</t>
        </is>
      </c>
      <c r="D441" s="61" t="inlineStr">
        <is>
          <t>91.1/95</t>
        </is>
      </c>
      <c r="E441" s="43" t="n"/>
      <c r="F441" s="43" t="inlineStr">
        <is>
          <t>DF</t>
        </is>
      </c>
      <c r="G441" s="43" t="inlineStr">
        <is>
          <t>Cái</t>
        </is>
      </c>
      <c r="H441" s="43" t="n"/>
      <c r="I441" s="53" t="n"/>
      <c r="J441" s="147" t="n">
        <v>230000</v>
      </c>
      <c r="K441" s="147" t="n">
        <v>250000</v>
      </c>
      <c r="L441" s="147" t="n">
        <v>280000</v>
      </c>
      <c r="M441" s="53" t="n"/>
      <c r="N441" s="43" t="n"/>
      <c r="O441" s="43" t="n"/>
    </row>
    <row r="442" ht="30" customHeight="1">
      <c r="A442" s="45" t="n">
        <v>427</v>
      </c>
      <c r="B442" s="45" t="inlineStr">
        <is>
          <t>HH081951</t>
        </is>
      </c>
      <c r="C442" s="45" t="inlineStr">
        <is>
          <t>Ron miếng D4CC/ D4CB NEW, thép Inox - NICE IN</t>
        </is>
      </c>
      <c r="D442" s="61" t="inlineStr">
        <is>
          <t>91.1/95</t>
        </is>
      </c>
      <c r="E442" s="45" t="n"/>
      <c r="F442" s="45" t="inlineStr">
        <is>
          <t>NICE IN</t>
        </is>
      </c>
      <c r="G442" s="45" t="inlineStr">
        <is>
          <t>Cái</t>
        </is>
      </c>
      <c r="H442" s="45" t="n"/>
      <c r="I442" s="54" t="n"/>
      <c r="J442" s="147" t="n">
        <v>200000</v>
      </c>
      <c r="K442" s="147" t="n">
        <v>230000</v>
      </c>
      <c r="L442" s="147" t="n">
        <v>250000</v>
      </c>
      <c r="M442" s="54" t="n"/>
      <c r="N442" s="45" t="n"/>
      <c r="O442" s="45" t="n"/>
    </row>
    <row r="443" ht="30" customHeight="1">
      <c r="A443" s="43" t="n">
        <v>428</v>
      </c>
      <c r="B443" s="43" t="inlineStr">
        <is>
          <t>HH078093</t>
        </is>
      </c>
      <c r="C443" s="43" t="inlineStr">
        <is>
          <t>Ron miếng D4DA/MIGHTY II (S) Thép - DF</t>
        </is>
      </c>
      <c r="D443" s="61" t="inlineStr">
        <is>
          <t>100/104</t>
        </is>
      </c>
      <c r="E443" s="43" t="n"/>
      <c r="F443" s="43" t="inlineStr">
        <is>
          <t>DF</t>
        </is>
      </c>
      <c r="G443" s="43" t="inlineStr">
        <is>
          <t>Cái</t>
        </is>
      </c>
      <c r="H443" s="43" t="n"/>
      <c r="I443" s="53" t="n"/>
      <c r="J443" s="147" t="n">
        <v>170000</v>
      </c>
      <c r="K443" s="147" t="n">
        <v>190000</v>
      </c>
      <c r="L443" s="147" t="n">
        <v>200000</v>
      </c>
      <c r="M443" s="53" t="n"/>
      <c r="N443" s="43" t="n"/>
      <c r="O443" s="43" t="n"/>
    </row>
    <row r="444" ht="30" customHeight="1">
      <c r="A444" s="45" t="n">
        <v>429</v>
      </c>
      <c r="B444" s="45" t="inlineStr">
        <is>
          <t>HH080489</t>
        </is>
      </c>
      <c r="C444" s="45" t="inlineStr">
        <is>
          <t>Ron miếng D4GA Thép - DF</t>
        </is>
      </c>
      <c r="D444" s="61" t="inlineStr">
        <is>
          <t>103</t>
        </is>
      </c>
      <c r="E444" s="45" t="n"/>
      <c r="F444" s="45" t="inlineStr">
        <is>
          <t>DF</t>
        </is>
      </c>
      <c r="G444" s="45" t="inlineStr">
        <is>
          <t>Cái</t>
        </is>
      </c>
      <c r="H444" s="45" t="n"/>
      <c r="I444" s="54" t="n"/>
      <c r="J444" s="147" t="n">
        <v>400000</v>
      </c>
      <c r="K444" s="147" t="n">
        <v>450000</v>
      </c>
      <c r="L444" s="147" t="n">
        <v>500000</v>
      </c>
      <c r="M444" s="54" t="n"/>
      <c r="N444" s="45" t="n"/>
      <c r="O444" s="45" t="n"/>
    </row>
    <row r="445" ht="30" customHeight="1">
      <c r="A445" s="43" t="n">
        <v>430</v>
      </c>
      <c r="B445" s="43" t="inlineStr">
        <is>
          <t>HH082729</t>
        </is>
      </c>
      <c r="C445" s="43" t="inlineStr">
        <is>
          <t>Ron miếng D6CA - Thép Inox - NICE IN</t>
        </is>
      </c>
      <c r="D445" s="61" t="inlineStr">
        <is>
          <t>133</t>
        </is>
      </c>
      <c r="E445" s="43" t="n"/>
      <c r="F445" s="43" t="inlineStr">
        <is>
          <t>NICE IN</t>
        </is>
      </c>
      <c r="G445" s="43" t="inlineStr">
        <is>
          <t>Cái</t>
        </is>
      </c>
      <c r="H445" s="43" t="n"/>
      <c r="I445" s="53" t="n"/>
      <c r="J445" s="147" t="n">
        <v>700000</v>
      </c>
      <c r="K445" s="147" t="n">
        <v>750000</v>
      </c>
      <c r="L445" s="147" t="n">
        <v>800000</v>
      </c>
      <c r="M445" s="53" t="n"/>
      <c r="N445" s="43" t="n"/>
      <c r="O445" s="43" t="n"/>
    </row>
    <row r="446" ht="30" customHeight="1">
      <c r="A446" s="45" t="n">
        <v>431</v>
      </c>
      <c r="B446" s="45" t="inlineStr">
        <is>
          <t>HH082730</t>
        </is>
      </c>
      <c r="C446" s="45" t="inlineStr">
        <is>
          <t>Ron miếng D6CB - Thép Inox - NICE IN</t>
        </is>
      </c>
      <c r="D446" s="61" t="inlineStr">
        <is>
          <t>130</t>
        </is>
      </c>
      <c r="E446" s="45" t="n"/>
      <c r="F446" s="45" t="inlineStr">
        <is>
          <t>NICE IN</t>
        </is>
      </c>
      <c r="G446" s="45" t="inlineStr">
        <is>
          <t>Cái</t>
        </is>
      </c>
      <c r="H446" s="45" t="n"/>
      <c r="I446" s="54" t="n"/>
      <c r="J446" s="147" t="n">
        <v>750000</v>
      </c>
      <c r="K446" s="147" t="n">
        <v>800000</v>
      </c>
      <c r="L446" s="147" t="n">
        <v>850000</v>
      </c>
      <c r="M446" s="54" t="n"/>
      <c r="N446" s="45" t="n"/>
      <c r="O446" s="45" t="n"/>
    </row>
    <row r="447" ht="30" customHeight="1">
      <c r="A447" s="43" t="n">
        <v>432</v>
      </c>
      <c r="B447" s="43" t="inlineStr">
        <is>
          <t>HH075968</t>
        </is>
      </c>
      <c r="C447" s="43" t="inlineStr">
        <is>
          <t>Ron miếng D6CB thép - DF</t>
        </is>
      </c>
      <c r="D447" s="61" t="inlineStr">
        <is>
          <t>130</t>
        </is>
      </c>
      <c r="E447" s="43" t="n"/>
      <c r="F447" s="43" t="inlineStr">
        <is>
          <t>DF</t>
        </is>
      </c>
      <c r="G447" s="43" t="inlineStr">
        <is>
          <t>Cái</t>
        </is>
      </c>
      <c r="H447" s="43" t="n"/>
      <c r="I447" s="53" t="n"/>
      <c r="J447" s="147" t="n">
        <v>750000</v>
      </c>
      <c r="K447" s="147" t="n">
        <v>800000</v>
      </c>
      <c r="L447" s="147" t="n">
        <v>850000</v>
      </c>
      <c r="M447" s="53" t="n"/>
      <c r="N447" s="43" t="n"/>
      <c r="O447" s="43" t="n"/>
    </row>
    <row r="448" ht="30" customHeight="1">
      <c r="A448" s="45" t="n">
        <v>433</v>
      </c>
      <c r="B448" s="45" t="inlineStr">
        <is>
          <t>HH075443</t>
        </is>
      </c>
      <c r="C448" s="45" t="inlineStr">
        <is>
          <t>Ron miếng D6GA thép - MOBIS 2231152000</t>
        </is>
      </c>
      <c r="D448" s="61" t="inlineStr">
        <is>
          <t>103</t>
        </is>
      </c>
      <c r="E448" s="45" t="n"/>
      <c r="F448" s="45" t="inlineStr">
        <is>
          <t>MOBIS 2231152000</t>
        </is>
      </c>
      <c r="G448" s="45" t="inlineStr">
        <is>
          <t>Bộ</t>
        </is>
      </c>
      <c r="H448" s="45" t="n"/>
      <c r="I448" s="54" t="n"/>
      <c r="J448" s="54" t="n"/>
      <c r="K448" s="54" t="n"/>
      <c r="L448" s="54" t="n"/>
      <c r="M448" s="54" t="n"/>
      <c r="N448" s="45" t="n"/>
      <c r="O448" s="45" t="n"/>
    </row>
    <row r="449" ht="30" customHeight="1">
      <c r="A449" s="43" t="n">
        <v>434</v>
      </c>
      <c r="B449" s="43" t="inlineStr">
        <is>
          <t>HH080271</t>
        </is>
      </c>
      <c r="C449" s="43" t="inlineStr">
        <is>
          <t>Ron miếng D6GA thép Inox - NICE IN</t>
        </is>
      </c>
      <c r="D449" s="61" t="inlineStr">
        <is>
          <t>103</t>
        </is>
      </c>
      <c r="E449" s="43" t="n"/>
      <c r="F449" s="43" t="inlineStr">
        <is>
          <t>NICE IN</t>
        </is>
      </c>
      <c r="G449" s="43" t="inlineStr">
        <is>
          <t>Bộ</t>
        </is>
      </c>
      <c r="H449" s="43" t="n"/>
      <c r="I449" s="53" t="n"/>
      <c r="J449" s="147" t="n">
        <v>1200000</v>
      </c>
      <c r="K449" s="147" t="n">
        <v>1300000</v>
      </c>
      <c r="L449" s="147" t="n">
        <v>1400000</v>
      </c>
      <c r="M449" s="53" t="n"/>
      <c r="N449" s="43" t="n"/>
      <c r="O449" s="43" t="n"/>
    </row>
    <row r="450" ht="30" customHeight="1">
      <c r="A450" s="45" t="n">
        <v>435</v>
      </c>
      <c r="B450" s="45" t="inlineStr">
        <is>
          <t>HH081354</t>
        </is>
      </c>
      <c r="C450" s="45" t="inlineStr">
        <is>
          <t>Ron miếng DA120, Thép kẹp amiang - NICE IN</t>
        </is>
      </c>
      <c r="D450" s="61" t="inlineStr">
        <is>
          <t>100</t>
        </is>
      </c>
      <c r="E450" s="45" t="n"/>
      <c r="F450" s="45" t="inlineStr">
        <is>
          <t>NICE IN</t>
        </is>
      </c>
      <c r="G450" s="45" t="inlineStr">
        <is>
          <t>Cái</t>
        </is>
      </c>
      <c r="H450" s="45" t="n"/>
      <c r="I450" s="54" t="n"/>
      <c r="J450" s="147" t="n">
        <v>180000</v>
      </c>
      <c r="K450" s="147" t="n">
        <v>200000</v>
      </c>
      <c r="L450" s="147" t="n">
        <v>220000</v>
      </c>
      <c r="M450" s="54" t="n"/>
      <c r="N450" s="45" t="n"/>
      <c r="O450" s="45" t="n"/>
    </row>
    <row r="451" ht="30" customHeight="1">
      <c r="A451" s="43" t="n">
        <v>436</v>
      </c>
      <c r="B451" s="43" t="inlineStr">
        <is>
          <t>HH081770</t>
        </is>
      </c>
      <c r="C451" s="43" t="inlineStr">
        <is>
          <t>Ron miếng DA120/ DA640 - Amiang - MASAKO</t>
        </is>
      </c>
      <c r="D451" s="61" t="inlineStr">
        <is>
          <t>100</t>
        </is>
      </c>
      <c r="E451" s="43" t="n"/>
      <c r="F451" s="43" t="inlineStr">
        <is>
          <t>MASAKO</t>
        </is>
      </c>
      <c r="G451" s="43" t="inlineStr">
        <is>
          <t>Cái</t>
        </is>
      </c>
      <c r="H451" s="43" t="n"/>
      <c r="I451" s="53" t="n"/>
      <c r="J451" s="147" t="n">
        <v>160000</v>
      </c>
      <c r="K451" s="147" t="n">
        <v>170000</v>
      </c>
      <c r="L451" s="147" t="n">
        <v>200000</v>
      </c>
      <c r="M451" s="53" t="n"/>
      <c r="N451" s="43" t="n"/>
      <c r="O451" s="43" t="n"/>
    </row>
    <row r="452" ht="30" customHeight="1">
      <c r="A452" s="45" t="n">
        <v>437</v>
      </c>
      <c r="B452" s="45" t="inlineStr">
        <is>
          <t>HH00793</t>
        </is>
      </c>
      <c r="C452" s="45" t="inlineStr">
        <is>
          <t>Ron miếng DA220, Thép kẹp amiang - DF</t>
        </is>
      </c>
      <c r="D452" s="61" t="inlineStr">
        <is>
          <t>100</t>
        </is>
      </c>
      <c r="E452" s="45" t="n"/>
      <c r="F452" s="45" t="inlineStr">
        <is>
          <t>DF</t>
        </is>
      </c>
      <c r="G452" s="45" t="inlineStr">
        <is>
          <t>Cái</t>
        </is>
      </c>
      <c r="H452" s="45" t="n"/>
      <c r="I452" s="54" t="n"/>
      <c r="J452" s="147" t="n">
        <v>150000</v>
      </c>
      <c r="K452" s="147" t="n">
        <v>160000</v>
      </c>
      <c r="L452" s="147" t="n">
        <v>180000</v>
      </c>
      <c r="M452" s="54" t="n"/>
      <c r="N452" s="45" t="n"/>
      <c r="O452" s="45" t="n"/>
    </row>
    <row r="453" ht="30" customHeight="1">
      <c r="A453" s="139" t="n"/>
      <c r="B453" s="139" t="n"/>
      <c r="C453" s="75" t="inlineStr">
        <is>
          <t>◆ DETROIT  (1 sản phẩm)</t>
        </is>
      </c>
      <c r="D453" s="61" t="n"/>
      <c r="E453" s="139" t="n"/>
      <c r="F453" s="139" t="n"/>
      <c r="G453" s="139" t="n"/>
      <c r="H453" s="139" t="n"/>
      <c r="I453" s="140" t="n"/>
      <c r="J453" s="140" t="n"/>
      <c r="K453" s="140" t="n"/>
      <c r="L453" s="140" t="n"/>
      <c r="M453" s="140" t="n"/>
      <c r="N453" s="139" t="n"/>
      <c r="O453" s="139" t="n"/>
    </row>
    <row r="454" ht="30" customHeight="1">
      <c r="A454" s="45" t="n">
        <v>438</v>
      </c>
      <c r="B454" s="45" t="inlineStr">
        <is>
          <t>HH00788</t>
        </is>
      </c>
      <c r="C454" s="45" t="inlineStr">
        <is>
          <t>Ron miếng DETROIT DD15, THÉP - DF</t>
        </is>
      </c>
      <c r="D454" s="61" t="n"/>
      <c r="E454" s="45" t="inlineStr">
        <is>
          <t>DETROIT</t>
        </is>
      </c>
      <c r="F454" s="45" t="inlineStr">
        <is>
          <t>DF</t>
        </is>
      </c>
      <c r="G454" s="45" t="inlineStr">
        <is>
          <t>Cái</t>
        </is>
      </c>
      <c r="H454" s="45" t="n"/>
      <c r="I454" s="54" t="n"/>
      <c r="J454" s="147" t="n">
        <v>1350000</v>
      </c>
      <c r="K454" s="147" t="n">
        <v>1500000</v>
      </c>
      <c r="L454" s="147" t="n">
        <v>1700000</v>
      </c>
      <c r="M454" s="54" t="n"/>
      <c r="N454" s="45" t="n"/>
      <c r="O454" s="45" t="n"/>
    </row>
    <row r="455" ht="30" customHeight="1">
      <c r="A455" s="139" t="n"/>
      <c r="B455" s="139" t="n"/>
      <c r="C455" s="75" t="inlineStr">
        <is>
          <t>◆ (chưa rõ hãng)  (0 sản phẩm)</t>
        </is>
      </c>
      <c r="D455" s="61" t="n"/>
      <c r="E455" s="139" t="n"/>
      <c r="F455" s="139" t="n"/>
      <c r="G455" s="139" t="n"/>
      <c r="H455" s="139" t="n"/>
      <c r="I455" s="140" t="n"/>
      <c r="J455" s="140" t="n"/>
      <c r="K455" s="140" t="n"/>
      <c r="L455" s="140" t="n"/>
      <c r="M455" s="140" t="n"/>
      <c r="N455" s="139" t="n"/>
      <c r="O455" s="139" t="n"/>
    </row>
    <row r="456" ht="30" customHeight="1">
      <c r="A456" s="45" t="n">
        <v>439</v>
      </c>
      <c r="B456" s="45" t="inlineStr">
        <is>
          <t>HH082460</t>
        </is>
      </c>
      <c r="C456" s="45" t="inlineStr">
        <is>
          <t>Ron miếng DS50 - PACIFIC</t>
        </is>
      </c>
      <c r="D456" s="61" t="inlineStr">
        <is>
          <t>110</t>
        </is>
      </c>
      <c r="E456" s="45" t="n"/>
      <c r="F456" s="45" t="inlineStr">
        <is>
          <t>PACIFIC</t>
        </is>
      </c>
      <c r="G456" s="45" t="inlineStr">
        <is>
          <t>Cái</t>
        </is>
      </c>
      <c r="H456" s="45" t="n"/>
      <c r="I456" s="54" t="n"/>
      <c r="J456" s="54" t="n"/>
      <c r="K456" s="54" t="n"/>
      <c r="L456" s="54" t="n"/>
      <c r="M456" s="54" t="n"/>
      <c r="N456" s="45" t="n"/>
      <c r="O456" s="45" t="n"/>
    </row>
    <row r="457" ht="30" customHeight="1">
      <c r="A457" s="43" t="n">
        <v>440</v>
      </c>
      <c r="B457" s="43" t="inlineStr">
        <is>
          <t>HH075966</t>
        </is>
      </c>
      <c r="C457" s="43" t="inlineStr">
        <is>
          <t>Ron miếng DV11 Thép - DF</t>
        </is>
      </c>
      <c r="D457" s="61" t="inlineStr">
        <is>
          <t>128</t>
        </is>
      </c>
      <c r="E457" s="43" t="n"/>
      <c r="F457" s="43" t="inlineStr">
        <is>
          <t>DF</t>
        </is>
      </c>
      <c r="G457" s="43" t="inlineStr">
        <is>
          <t>Bộ</t>
        </is>
      </c>
      <c r="H457" s="43" t="n"/>
      <c r="I457" s="53" t="n"/>
      <c r="J457" s="147" t="n">
        <v>950000</v>
      </c>
      <c r="K457" s="147" t="n">
        <v>1000000</v>
      </c>
      <c r="L457" s="147" t="n">
        <v>1100000</v>
      </c>
      <c r="M457" s="53" t="n"/>
      <c r="N457" s="43" t="n"/>
      <c r="O457" s="43" t="n"/>
    </row>
    <row r="458" ht="30" customHeight="1">
      <c r="A458" s="45" t="n">
        <v>441</v>
      </c>
      <c r="B458" s="45" t="inlineStr">
        <is>
          <t>HH080485</t>
        </is>
      </c>
      <c r="C458" s="45" t="inlineStr">
        <is>
          <t>Ron miếng DX12 - Thép - DF</t>
        </is>
      </c>
      <c r="D458" s="61" t="inlineStr">
        <is>
          <t>123</t>
        </is>
      </c>
      <c r="E458" s="45" t="n"/>
      <c r="F458" s="45" t="inlineStr">
        <is>
          <t>DF</t>
        </is>
      </c>
      <c r="G458" s="45" t="inlineStr">
        <is>
          <t>Cái</t>
        </is>
      </c>
      <c r="H458" s="45" t="n"/>
      <c r="I458" s="54" t="n"/>
      <c r="J458" s="147" t="n">
        <v>1900000</v>
      </c>
      <c r="K458" s="147" t="n">
        <v>2000000</v>
      </c>
      <c r="L458" s="147" t="n">
        <v>2200000</v>
      </c>
      <c r="M458" s="54" t="n"/>
      <c r="N458" s="45" t="n"/>
      <c r="O458" s="45" t="n"/>
    </row>
    <row r="459" ht="30" customHeight="1">
      <c r="A459" s="43" t="n">
        <v>442</v>
      </c>
      <c r="B459" s="43" t="inlineStr">
        <is>
          <t>HH080478</t>
        </is>
      </c>
      <c r="C459" s="43" t="inlineStr">
        <is>
          <t>Ron miếng Dachai CA-498 - Amiang - DF</t>
        </is>
      </c>
      <c r="D459" s="61" t="n"/>
      <c r="E459" s="43" t="n"/>
      <c r="F459" s="43" t="inlineStr">
        <is>
          <t>DF</t>
        </is>
      </c>
      <c r="G459" s="43" t="inlineStr">
        <is>
          <t>Cái</t>
        </is>
      </c>
      <c r="H459" s="43" t="n"/>
      <c r="I459" s="53" t="n"/>
      <c r="J459" s="147" t="n">
        <v>70000</v>
      </c>
      <c r="K459" s="147" t="n">
        <v>80000</v>
      </c>
      <c r="L459" s="147" t="n">
        <v>90000</v>
      </c>
      <c r="M459" s="53" t="n"/>
      <c r="N459" s="43" t="n"/>
      <c r="O459" s="43" t="n"/>
    </row>
    <row r="460" ht="30" customHeight="1">
      <c r="A460" s="139" t="n"/>
      <c r="B460" s="139" t="n"/>
      <c r="C460" s="75" t="inlineStr">
        <is>
          <t>◆ DEUTZ  (3 sản phẩm)</t>
        </is>
      </c>
      <c r="D460" s="61" t="n"/>
      <c r="E460" s="139" t="n"/>
      <c r="F460" s="139" t="n"/>
      <c r="G460" s="139" t="n"/>
      <c r="H460" s="139" t="n"/>
      <c r="I460" s="140" t="n"/>
      <c r="J460" s="140" t="n"/>
      <c r="K460" s="140" t="n"/>
      <c r="L460" s="140" t="n"/>
      <c r="M460" s="140" t="n"/>
      <c r="N460" s="139" t="n"/>
      <c r="O460" s="139" t="n"/>
    </row>
    <row r="461" ht="30" customHeight="1">
      <c r="A461" s="43" t="n">
        <v>443</v>
      </c>
      <c r="B461" s="43" t="inlineStr">
        <is>
          <t>HH071823</t>
        </is>
      </c>
      <c r="C461" s="43" t="inlineStr">
        <is>
          <t>Ron miếng Deutz  BF4M1013 - Amiang - DF</t>
        </is>
      </c>
      <c r="D461" s="61" t="inlineStr">
        <is>
          <t>108</t>
        </is>
      </c>
      <c r="E461" s="43" t="inlineStr">
        <is>
          <t>DEUTZ</t>
        </is>
      </c>
      <c r="F461" s="43" t="inlineStr">
        <is>
          <t>DF</t>
        </is>
      </c>
      <c r="G461" s="43" t="inlineStr">
        <is>
          <t>Cái</t>
        </is>
      </c>
      <c r="H461" s="43" t="n"/>
      <c r="I461" s="53" t="n"/>
      <c r="J461" s="147" t="n">
        <v>190000</v>
      </c>
      <c r="K461" s="147" t="n">
        <v>200000</v>
      </c>
      <c r="L461" s="147" t="n">
        <v>220000</v>
      </c>
      <c r="M461" s="53" t="n"/>
      <c r="N461" s="43" t="n"/>
      <c r="O461" s="43" t="n"/>
    </row>
    <row r="462" ht="30" customHeight="1">
      <c r="A462" s="139" t="n"/>
      <c r="B462" s="139" t="n"/>
      <c r="C462" s="75" t="inlineStr">
        <is>
          <t>◆ DONGFENG  (1 sản phẩm)</t>
        </is>
      </c>
      <c r="D462" s="61" t="n"/>
      <c r="E462" s="139" t="n"/>
      <c r="F462" s="139" t="n"/>
      <c r="G462" s="139" t="n"/>
      <c r="H462" s="139" t="n"/>
      <c r="I462" s="140" t="n"/>
      <c r="J462" s="140" t="n"/>
      <c r="K462" s="140" t="n"/>
      <c r="L462" s="140" t="n"/>
      <c r="M462" s="140" t="n"/>
      <c r="N462" s="139" t="n"/>
      <c r="O462" s="139" t="n"/>
    </row>
    <row r="463" ht="30" customHeight="1">
      <c r="A463" s="43" t="n">
        <v>444</v>
      </c>
      <c r="B463" s="43" t="inlineStr">
        <is>
          <t>HH081140</t>
        </is>
      </c>
      <c r="C463" s="43" t="inlineStr">
        <is>
          <t>Ron miếng DongFeng 6114/L375/L300</t>
        </is>
      </c>
      <c r="D463" s="61" t="inlineStr">
        <is>
          <t>114</t>
        </is>
      </c>
      <c r="E463" s="43" t="inlineStr">
        <is>
          <t>DONGFENG</t>
        </is>
      </c>
      <c r="F463" s="43" t="n"/>
      <c r="G463" s="43" t="inlineStr">
        <is>
          <t>Cái</t>
        </is>
      </c>
      <c r="H463" s="43" t="n"/>
      <c r="I463" s="53" t="n"/>
      <c r="J463" s="53" t="n"/>
      <c r="K463" s="53" t="n"/>
      <c r="L463" s="53" t="n"/>
      <c r="M463" s="53" t="n"/>
      <c r="N463" s="43" t="n"/>
      <c r="O463" s="43" t="n"/>
    </row>
    <row r="464" ht="30" customHeight="1">
      <c r="A464" s="139" t="n"/>
      <c r="B464" s="139" t="n"/>
      <c r="C464" s="75" t="inlineStr">
        <is>
          <t>◆ (chưa rõ hãng)  (0 sản phẩm)</t>
        </is>
      </c>
      <c r="D464" s="61" t="n"/>
      <c r="E464" s="139" t="n"/>
      <c r="F464" s="139" t="n"/>
      <c r="G464" s="139" t="n"/>
      <c r="H464" s="139" t="n"/>
      <c r="I464" s="140" t="n"/>
      <c r="J464" s="140" t="n"/>
      <c r="K464" s="140" t="n"/>
      <c r="L464" s="140" t="n"/>
      <c r="M464" s="140" t="n"/>
      <c r="N464" s="139" t="n"/>
      <c r="O464" s="139" t="n"/>
    </row>
    <row r="465" ht="30" customHeight="1">
      <c r="A465" s="43" t="n">
        <v>445</v>
      </c>
      <c r="B465" s="43" t="inlineStr">
        <is>
          <t>HH074854</t>
        </is>
      </c>
      <c r="C465" s="43" t="inlineStr">
        <is>
          <t>Ron miếng ED33/FD33 amiang - PACIFIC</t>
        </is>
      </c>
      <c r="D465" s="61" t="inlineStr">
        <is>
          <t>100</t>
        </is>
      </c>
      <c r="E465" s="43" t="n"/>
      <c r="F465" s="43" t="inlineStr">
        <is>
          <t>PACIFIC</t>
        </is>
      </c>
      <c r="G465" s="43" t="inlineStr">
        <is>
          <t>Cái</t>
        </is>
      </c>
      <c r="H465" s="43" t="n"/>
      <c r="I465" s="53" t="n"/>
      <c r="J465" s="53" t="n"/>
      <c r="K465" s="53" t="n"/>
      <c r="L465" s="53" t="n"/>
      <c r="M465" s="53" t="n"/>
      <c r="N465" s="43" t="n"/>
      <c r="O465" s="43" t="n"/>
    </row>
    <row r="466" ht="30" customHeight="1">
      <c r="A466" s="45" t="n">
        <v>446</v>
      </c>
      <c r="B466" s="45" t="inlineStr">
        <is>
          <t>HH076456</t>
        </is>
      </c>
      <c r="C466" s="45" t="inlineStr">
        <is>
          <t>Ron miếng EL100 sợi tổng hợp - MASAKO</t>
        </is>
      </c>
      <c r="D466" s="61" t="inlineStr">
        <is>
          <t>116</t>
        </is>
      </c>
      <c r="E466" s="45" t="n"/>
      <c r="F466" s="45" t="inlineStr">
        <is>
          <t>MASAKO</t>
        </is>
      </c>
      <c r="G466" s="45" t="inlineStr">
        <is>
          <t>Cái</t>
        </is>
      </c>
      <c r="H466" s="45" t="n"/>
      <c r="I466" s="54" t="n"/>
      <c r="J466" s="147" t="n">
        <v>260000</v>
      </c>
      <c r="K466" s="147" t="n">
        <v>270000</v>
      </c>
      <c r="L466" s="147" t="n">
        <v>300000</v>
      </c>
      <c r="M466" s="54" t="n"/>
      <c r="N466" s="45" t="n"/>
      <c r="O466" s="45" t="n"/>
    </row>
    <row r="467" ht="30" customHeight="1">
      <c r="A467" s="43" t="n">
        <v>447</v>
      </c>
      <c r="B467" s="43" t="inlineStr">
        <is>
          <t>HH078027</t>
        </is>
      </c>
      <c r="C467" s="43" t="inlineStr">
        <is>
          <t>Ron miếng EM100 thép - CADA</t>
        </is>
      </c>
      <c r="D467" s="61" t="inlineStr">
        <is>
          <t>124</t>
        </is>
      </c>
      <c r="E467" s="43" t="n"/>
      <c r="F467" s="43" t="inlineStr">
        <is>
          <t>CADA</t>
        </is>
      </c>
      <c r="G467" s="43" t="inlineStr">
        <is>
          <t>Cái</t>
        </is>
      </c>
      <c r="H467" s="43" t="n"/>
      <c r="I467" s="53" t="n"/>
      <c r="J467" s="53" t="n"/>
      <c r="K467" s="53" t="n"/>
      <c r="L467" s="53" t="n"/>
      <c r="M467" s="53" t="n"/>
      <c r="N467" s="43" t="n"/>
      <c r="O467" s="43" t="n"/>
    </row>
    <row r="468" ht="30" customHeight="1">
      <c r="A468" s="45" t="n">
        <v>448</v>
      </c>
      <c r="B468" s="45" t="inlineStr">
        <is>
          <t>HH076457</t>
        </is>
      </c>
      <c r="C468" s="45" t="inlineStr">
        <is>
          <t>Ron miếng EP100 thép- MASAKO</t>
        </is>
      </c>
      <c r="D468" s="61" t="n"/>
      <c r="E468" s="45" t="n"/>
      <c r="F468" s="45" t="n"/>
      <c r="G468" s="45" t="inlineStr">
        <is>
          <t>Cái</t>
        </is>
      </c>
      <c r="H468" s="45" t="n"/>
      <c r="I468" s="54" t="n"/>
      <c r="J468" s="147" t="n">
        <v>510000</v>
      </c>
      <c r="K468" s="147" t="n">
        <v>550000</v>
      </c>
      <c r="L468" s="147" t="n">
        <v>600000</v>
      </c>
      <c r="M468" s="54" t="n"/>
      <c r="N468" s="45" t="n"/>
      <c r="O468" s="45" t="n"/>
    </row>
    <row r="469" ht="30" customHeight="1">
      <c r="A469" s="43" t="n">
        <v>449</v>
      </c>
      <c r="B469" s="43" t="inlineStr">
        <is>
          <t>HH081773</t>
        </is>
      </c>
      <c r="C469" s="43" t="inlineStr">
        <is>
          <t>Ron miếng EP100 thép- NICE IN</t>
        </is>
      </c>
      <c r="D469" s="61" t="n"/>
      <c r="E469" s="43" t="n"/>
      <c r="F469" s="43" t="n"/>
      <c r="G469" s="43" t="inlineStr">
        <is>
          <t>Cái</t>
        </is>
      </c>
      <c r="H469" s="43" t="n"/>
      <c r="I469" s="53" t="n"/>
      <c r="J469" s="147" t="n">
        <v>510000</v>
      </c>
      <c r="K469" s="147" t="n">
        <v>550000</v>
      </c>
      <c r="L469" s="147" t="n">
        <v>600000</v>
      </c>
      <c r="M469" s="53" t="n"/>
      <c r="N469" s="43" t="n"/>
      <c r="O469" s="43" t="n"/>
    </row>
    <row r="470" ht="30" customHeight="1">
      <c r="A470" s="45" t="n">
        <v>450</v>
      </c>
      <c r="B470" s="45" t="inlineStr">
        <is>
          <t>HH079673</t>
        </is>
      </c>
      <c r="C470" s="45" t="inlineStr">
        <is>
          <t>Ron miếng F17C/ F17E sợi tổng hợp (có thun lỗ nước) - DF</t>
        </is>
      </c>
      <c r="D470" s="61" t="inlineStr">
        <is>
          <t>139</t>
        </is>
      </c>
      <c r="E470" s="45" t="n"/>
      <c r="F470" s="45" t="inlineStr">
        <is>
          <t>DF</t>
        </is>
      </c>
      <c r="G470" s="45" t="inlineStr">
        <is>
          <t>Bộ</t>
        </is>
      </c>
      <c r="H470" s="45" t="n"/>
      <c r="I470" s="54" t="n"/>
      <c r="J470" s="147" t="n">
        <v>600000</v>
      </c>
      <c r="K470" s="147" t="n">
        <v>650000</v>
      </c>
      <c r="L470" s="147" t="n">
        <v>700000</v>
      </c>
      <c r="M470" s="54" t="n"/>
      <c r="N470" s="45" t="n"/>
      <c r="O470" s="45" t="n"/>
    </row>
    <row r="471" ht="30" customHeight="1">
      <c r="A471" s="43" t="n">
        <v>451</v>
      </c>
      <c r="B471" s="43" t="inlineStr">
        <is>
          <t>HH080033</t>
        </is>
      </c>
      <c r="C471" s="43" t="inlineStr">
        <is>
          <t>Ron miếng F17C/ F17E sợi tổng hợp - MASAKO</t>
        </is>
      </c>
      <c r="D471" s="61" t="inlineStr">
        <is>
          <t>139</t>
        </is>
      </c>
      <c r="E471" s="43" t="n"/>
      <c r="F471" s="43" t="inlineStr">
        <is>
          <t>MASAKO</t>
        </is>
      </c>
      <c r="G471" s="43" t="inlineStr">
        <is>
          <t>Bộ</t>
        </is>
      </c>
      <c r="H471" s="43" t="n"/>
      <c r="I471" s="53" t="n"/>
      <c r="J471" s="147" t="n">
        <v>550000</v>
      </c>
      <c r="K471" s="147" t="n">
        <v>600000</v>
      </c>
      <c r="L471" s="147" t="n">
        <v>650000</v>
      </c>
      <c r="M471" s="53" t="n"/>
      <c r="N471" s="43" t="n"/>
      <c r="O471" s="43" t="n"/>
    </row>
    <row r="472" ht="30" customHeight="1">
      <c r="A472" s="45" t="n">
        <v>452</v>
      </c>
      <c r="B472" s="45" t="inlineStr">
        <is>
          <t>HH071821</t>
        </is>
      </c>
      <c r="C472" s="45" t="inlineStr">
        <is>
          <t>Ron miếng F4L913 hợp kim - DF</t>
        </is>
      </c>
      <c r="D472" s="61" t="n"/>
      <c r="E472" s="45" t="n"/>
      <c r="F472" s="45" t="inlineStr">
        <is>
          <t>DF</t>
        </is>
      </c>
      <c r="G472" s="45" t="inlineStr">
        <is>
          <t>Cái</t>
        </is>
      </c>
      <c r="H472" s="45" t="n"/>
      <c r="I472" s="54" t="n"/>
      <c r="J472" s="54" t="n"/>
      <c r="K472" s="54" t="n"/>
      <c r="L472" s="54" t="n"/>
      <c r="M472" s="54" t="n"/>
      <c r="N472" s="45" t="n"/>
      <c r="O472" s="45" t="n"/>
    </row>
    <row r="473" ht="30" customHeight="1">
      <c r="A473" s="43" t="n">
        <v>453</v>
      </c>
      <c r="B473" s="43" t="inlineStr">
        <is>
          <t>HH079297</t>
        </is>
      </c>
      <c r="C473" s="43" t="inlineStr">
        <is>
          <t>Ron miếng FD35/ED35 Thép - MASAKO</t>
        </is>
      </c>
      <c r="D473" s="61" t="inlineStr">
        <is>
          <t>102.5</t>
        </is>
      </c>
      <c r="E473" s="43" t="n"/>
      <c r="F473" s="43" t="inlineStr">
        <is>
          <t>MASAKO</t>
        </is>
      </c>
      <c r="G473" s="43" t="inlineStr">
        <is>
          <t>Cái</t>
        </is>
      </c>
      <c r="H473" s="43" t="n"/>
      <c r="I473" s="53" t="n"/>
      <c r="J473" s="147" t="n">
        <v>190000</v>
      </c>
      <c r="K473" s="147" t="n">
        <v>200000</v>
      </c>
      <c r="L473" s="147" t="n">
        <v>210000</v>
      </c>
      <c r="M473" s="53" t="n"/>
      <c r="N473" s="43" t="n"/>
      <c r="O473" s="43" t="n"/>
    </row>
    <row r="474" ht="30" customHeight="1">
      <c r="A474" s="45" t="n">
        <v>454</v>
      </c>
      <c r="B474" s="45" t="inlineStr">
        <is>
          <t>HH075023</t>
        </is>
      </c>
      <c r="C474" s="45" t="inlineStr">
        <is>
          <t>Ron miếng FD35/ED35 thép- Pacific/ Reisse</t>
        </is>
      </c>
      <c r="D474" s="61" t="inlineStr">
        <is>
          <t>102.5</t>
        </is>
      </c>
      <c r="E474" s="45" t="n"/>
      <c r="F474" s="45" t="n"/>
      <c r="G474" s="45" t="inlineStr">
        <is>
          <t>Cái</t>
        </is>
      </c>
      <c r="H474" s="45" t="n"/>
      <c r="I474" s="54" t="n"/>
      <c r="J474" s="54" t="n"/>
      <c r="K474" s="54" t="n"/>
      <c r="L474" s="54" t="n"/>
      <c r="M474" s="54" t="n"/>
      <c r="N474" s="45" t="n"/>
      <c r="O474" s="45" t="n"/>
    </row>
    <row r="475" ht="30" customHeight="1">
      <c r="A475" s="43" t="n">
        <v>455</v>
      </c>
      <c r="B475" s="43" t="inlineStr">
        <is>
          <t>HH079675</t>
        </is>
      </c>
      <c r="C475" s="43" t="inlineStr">
        <is>
          <t>Ron miếng FE6 (12V) thép - DF</t>
        </is>
      </c>
      <c r="D475" s="61" t="inlineStr">
        <is>
          <t>108</t>
        </is>
      </c>
      <c r="E475" s="43" t="n"/>
      <c r="F475" s="43" t="inlineStr">
        <is>
          <t>DF</t>
        </is>
      </c>
      <c r="G475" s="43" t="inlineStr">
        <is>
          <t>Cái</t>
        </is>
      </c>
      <c r="H475" s="43" t="n"/>
      <c r="I475" s="53" t="n"/>
      <c r="J475" s="147" t="n">
        <v>280000</v>
      </c>
      <c r="K475" s="147" t="n">
        <v>300000</v>
      </c>
      <c r="L475" s="147" t="n">
        <v>350000</v>
      </c>
      <c r="M475" s="53" t="n"/>
      <c r="N475" s="43" t="n"/>
      <c r="O475" s="43" t="n"/>
    </row>
    <row r="476" ht="30" customHeight="1">
      <c r="A476" s="45" t="n">
        <v>456</v>
      </c>
      <c r="B476" s="45" t="inlineStr">
        <is>
          <t>HH079198</t>
        </is>
      </c>
      <c r="C476" s="45" t="inlineStr">
        <is>
          <t>Ron miếng FE6 (24V) thép - DF</t>
        </is>
      </c>
      <c r="D476" s="61" t="inlineStr">
        <is>
          <t>108</t>
        </is>
      </c>
      <c r="E476" s="45" t="n"/>
      <c r="F476" s="45" t="inlineStr">
        <is>
          <t>DF</t>
        </is>
      </c>
      <c r="G476" s="45" t="inlineStr">
        <is>
          <t>Cái</t>
        </is>
      </c>
      <c r="H476" s="45" t="n"/>
      <c r="I476" s="54" t="n"/>
      <c r="J476" s="147" t="n">
        <v>420000</v>
      </c>
      <c r="K476" s="147" t="n">
        <v>450000</v>
      </c>
      <c r="L476" s="147" t="n">
        <v>500000</v>
      </c>
      <c r="M476" s="54" t="n"/>
      <c r="N476" s="45" t="n"/>
      <c r="O476" s="45" t="n"/>
    </row>
    <row r="477" ht="30" customHeight="1">
      <c r="A477" s="43" t="n">
        <v>457</v>
      </c>
      <c r="B477" s="43" t="inlineStr">
        <is>
          <t>HH074549</t>
        </is>
      </c>
      <c r="C477" s="43" t="inlineStr">
        <is>
          <t>Ron miếng HOWO WD615</t>
        </is>
      </c>
      <c r="D477" s="61" t="inlineStr">
        <is>
          <t>126</t>
        </is>
      </c>
      <c r="E477" s="43" t="n"/>
      <c r="F477" s="43" t="n"/>
      <c r="G477" s="43" t="inlineStr">
        <is>
          <t>Bộ</t>
        </is>
      </c>
      <c r="H477" s="43" t="n"/>
      <c r="I477" s="53" t="n"/>
      <c r="J477" s="53" t="n"/>
      <c r="K477" s="53" t="n"/>
      <c r="L477" s="53" t="n"/>
      <c r="M477" s="53" t="n"/>
      <c r="N477" s="43" t="n"/>
      <c r="O477" s="43" t="n"/>
    </row>
    <row r="478" ht="30" customHeight="1">
      <c r="A478" s="45" t="n">
        <v>458</v>
      </c>
      <c r="B478" s="45" t="inlineStr">
        <is>
          <t>HH081083</t>
        </is>
      </c>
      <c r="C478" s="45" t="inlineStr">
        <is>
          <t>Ron miếng Howo A7-375 (1 lỗ tròn 1 lỗ méo -18 lỗ) thép (Antek)</t>
        </is>
      </c>
      <c r="D478" s="61" t="n"/>
      <c r="E478" s="45" t="n"/>
      <c r="F478" s="45" t="n"/>
      <c r="G478" s="45" t="inlineStr">
        <is>
          <t>Bộ</t>
        </is>
      </c>
      <c r="H478" s="45" t="n"/>
      <c r="I478" s="54" t="n"/>
      <c r="J478" s="54" t="n"/>
      <c r="K478" s="54" t="n"/>
      <c r="L478" s="54" t="n"/>
      <c r="M478" s="54" t="n"/>
      <c r="N478" s="45" t="n"/>
      <c r="O478" s="45" t="n"/>
    </row>
    <row r="479" ht="30" customHeight="1">
      <c r="A479" s="43" t="n">
        <v>459</v>
      </c>
      <c r="B479" s="43" t="inlineStr">
        <is>
          <t>HH076449</t>
        </is>
      </c>
      <c r="C479" s="43" t="inlineStr">
        <is>
          <t>Ron miếng J05C sợi tổng hợp - NICE IN</t>
        </is>
      </c>
      <c r="D479" s="61" t="n"/>
      <c r="E479" s="43" t="n"/>
      <c r="F479" s="43" t="inlineStr">
        <is>
          <t>NICE IN</t>
        </is>
      </c>
      <c r="G479" s="43" t="inlineStr">
        <is>
          <t>Cái</t>
        </is>
      </c>
      <c r="H479" s="43" t="n"/>
      <c r="I479" s="53" t="n"/>
      <c r="J479" s="147" t="n">
        <v>260000</v>
      </c>
      <c r="K479" s="147" t="n">
        <v>285000</v>
      </c>
      <c r="L479" s="147" t="n">
        <v>300000</v>
      </c>
      <c r="M479" s="53" t="n"/>
      <c r="N479" s="43" t="n"/>
      <c r="O479" s="43" t="n"/>
    </row>
    <row r="480" ht="30" customHeight="1">
      <c r="A480" s="45" t="n">
        <v>460</v>
      </c>
      <c r="B480" s="45" t="inlineStr">
        <is>
          <t>HH082105</t>
        </is>
      </c>
      <c r="C480" s="45" t="inlineStr">
        <is>
          <t>Ron miếng J08C-T - Thép Inox (chú ý máy J08E có đời giống ron này) - NICE IN</t>
        </is>
      </c>
      <c r="D480" s="61" t="inlineStr">
        <is>
          <t>112/114</t>
        </is>
      </c>
      <c r="E480" s="45" t="n"/>
      <c r="F480" s="45" t="inlineStr">
        <is>
          <t>NICE IN</t>
        </is>
      </c>
      <c r="G480" s="45" t="inlineStr">
        <is>
          <t>Cái</t>
        </is>
      </c>
      <c r="H480" s="45" t="n"/>
      <c r="I480" s="54" t="n"/>
      <c r="J480" s="147" t="n">
        <v>330000</v>
      </c>
      <c r="K480" s="147" t="n">
        <v>350000</v>
      </c>
      <c r="L480" s="147" t="n">
        <v>370000</v>
      </c>
      <c r="M480" s="54" t="n"/>
      <c r="N480" s="45" t="n"/>
      <c r="O480" s="45" t="n"/>
    </row>
    <row r="481" ht="30" customHeight="1">
      <c r="A481" s="43" t="n">
        <v>461</v>
      </c>
      <c r="B481" s="43" t="inlineStr">
        <is>
          <t>HH082552</t>
        </is>
      </c>
      <c r="C481" s="43" t="inlineStr">
        <is>
          <t>Ron miếng JMC JE-493/ JX-493 (4JB1 máy Trung Quốc) thép - MASAKO</t>
        </is>
      </c>
      <c r="D481" s="61" t="inlineStr">
        <is>
          <t>93</t>
        </is>
      </c>
      <c r="E481" s="43" t="n"/>
      <c r="F481" s="43" t="inlineStr">
        <is>
          <t>MASAKO</t>
        </is>
      </c>
      <c r="G481" s="43" t="inlineStr">
        <is>
          <t>Cái</t>
        </is>
      </c>
      <c r="H481" s="43" t="n"/>
      <c r="I481" s="53" t="n"/>
      <c r="J481" s="147" t="n">
        <v>95000</v>
      </c>
      <c r="K481" s="147" t="n">
        <v>110000</v>
      </c>
      <c r="L481" s="147" t="n">
        <v>120000</v>
      </c>
      <c r="M481" s="53" t="n"/>
      <c r="N481" s="43" t="n"/>
      <c r="O481" s="43" t="n"/>
    </row>
    <row r="482" ht="30" customHeight="1">
      <c r="A482" s="45" t="n">
        <v>462</v>
      </c>
      <c r="B482" s="45" t="inlineStr">
        <is>
          <t>HH082556</t>
        </is>
      </c>
      <c r="C482" s="45" t="inlineStr">
        <is>
          <t>Ron miếng K13C - 12V (sợi tổng hợp) - NICE IN</t>
        </is>
      </c>
      <c r="D482" s="61" t="n"/>
      <c r="E482" s="45" t="n"/>
      <c r="F482" s="45" t="inlineStr">
        <is>
          <t>NICE IN</t>
        </is>
      </c>
      <c r="G482" s="45" t="inlineStr">
        <is>
          <t>Bộ</t>
        </is>
      </c>
      <c r="H482" s="45" t="n"/>
      <c r="I482" s="54" t="n"/>
      <c r="J482" s="147" t="n">
        <v>500000</v>
      </c>
      <c r="K482" s="147" t="n">
        <v>550000</v>
      </c>
      <c r="L482" s="147" t="n">
        <v>600000</v>
      </c>
      <c r="M482" s="54" t="n"/>
      <c r="N482" s="45" t="n"/>
      <c r="O482" s="45" t="n"/>
    </row>
    <row r="483" ht="30" customHeight="1">
      <c r="A483" s="43" t="n">
        <v>463</v>
      </c>
      <c r="B483" s="43" t="inlineStr">
        <is>
          <t>HH082558</t>
        </is>
      </c>
      <c r="C483" s="43" t="inlineStr">
        <is>
          <t>Ron miếng K13C - TE (24V) đời 1 miếng liền (sợi tổng hợp) - NICE IN</t>
        </is>
      </c>
      <c r="D483" s="61" t="n"/>
      <c r="E483" s="43" t="n"/>
      <c r="F483" s="43" t="inlineStr">
        <is>
          <t>NICE IN</t>
        </is>
      </c>
      <c r="G483" s="43" t="inlineStr">
        <is>
          <t>Cái</t>
        </is>
      </c>
      <c r="H483" s="43" t="n"/>
      <c r="I483" s="53" t="n"/>
      <c r="J483" s="147" t="n">
        <v>700000</v>
      </c>
      <c r="K483" s="147" t="n">
        <v>750000</v>
      </c>
      <c r="L483" s="147" t="n">
        <v>800000</v>
      </c>
      <c r="M483" s="53" t="n"/>
      <c r="N483" s="43" t="n"/>
      <c r="O483" s="43" t="n"/>
    </row>
    <row r="484" ht="30" customHeight="1">
      <c r="A484" s="45" t="n">
        <v>464</v>
      </c>
      <c r="B484" s="45" t="inlineStr">
        <is>
          <t>HH074792</t>
        </is>
      </c>
      <c r="C484" s="45" t="inlineStr">
        <is>
          <t>Ron miếng K3600/K3500/SL Thép - DF</t>
        </is>
      </c>
      <c r="D484" s="61" t="inlineStr">
        <is>
          <t>100</t>
        </is>
      </c>
      <c r="E484" s="45" t="n"/>
      <c r="F484" s="45" t="inlineStr">
        <is>
          <t>DF</t>
        </is>
      </c>
      <c r="G484" s="45" t="inlineStr">
        <is>
          <t>Cái</t>
        </is>
      </c>
      <c r="H484" s="45" t="n"/>
      <c r="I484" s="54" t="n"/>
      <c r="J484" s="147" t="n">
        <v>140000</v>
      </c>
      <c r="K484" s="147" t="n">
        <v>160000</v>
      </c>
      <c r="L484" s="147" t="n">
        <v>170000</v>
      </c>
      <c r="M484" s="54" t="n"/>
      <c r="N484" s="45" t="n"/>
      <c r="O484" s="45" t="n"/>
    </row>
    <row r="485" ht="30" customHeight="1">
      <c r="A485" s="43" t="n">
        <v>465</v>
      </c>
      <c r="B485" s="43" t="inlineStr">
        <is>
          <t>HH078090</t>
        </is>
      </c>
      <c r="C485" s="43" t="inlineStr">
        <is>
          <t>Ron miếng K3E Graphite - DF</t>
        </is>
      </c>
      <c r="D485" s="61" t="n"/>
      <c r="E485" s="43" t="n"/>
      <c r="F485" s="43" t="inlineStr">
        <is>
          <t>DF</t>
        </is>
      </c>
      <c r="G485" s="43" t="inlineStr">
        <is>
          <t>Cái</t>
        </is>
      </c>
      <c r="H485" s="43" t="n"/>
      <c r="I485" s="53" t="n"/>
      <c r="J485" s="147" t="n">
        <v>140000</v>
      </c>
      <c r="K485" s="147" t="n">
        <v>160000</v>
      </c>
      <c r="L485" s="147" t="n">
        <v>180000</v>
      </c>
      <c r="M485" s="53" t="n"/>
      <c r="N485" s="43" t="n"/>
      <c r="O485" s="43" t="n"/>
    </row>
    <row r="486" ht="30" customHeight="1">
      <c r="A486" s="45" t="n">
        <v>466</v>
      </c>
      <c r="B486" s="45" t="inlineStr">
        <is>
          <t>HH078091</t>
        </is>
      </c>
      <c r="C486" s="45" t="inlineStr">
        <is>
          <t>Ron miếng K3M Graphite - DF</t>
        </is>
      </c>
      <c r="D486" s="61" t="inlineStr">
        <is>
          <t>84</t>
        </is>
      </c>
      <c r="E486" s="45" t="n"/>
      <c r="F486" s="45" t="inlineStr">
        <is>
          <t>DF</t>
        </is>
      </c>
      <c r="G486" s="45" t="inlineStr">
        <is>
          <t>Cái</t>
        </is>
      </c>
      <c r="H486" s="45" t="n"/>
      <c r="I486" s="54" t="n"/>
      <c r="J486" s="147" t="n">
        <v>140000</v>
      </c>
      <c r="K486" s="147" t="n">
        <v>160000</v>
      </c>
      <c r="L486" s="147" t="n">
        <v>180000</v>
      </c>
      <c r="M486" s="54" t="n"/>
      <c r="N486" s="45" t="n"/>
      <c r="O486" s="45" t="n"/>
    </row>
    <row r="487" ht="30" customHeight="1">
      <c r="A487" s="43" t="n">
        <v>467</v>
      </c>
      <c r="B487" s="43" t="inlineStr">
        <is>
          <t>HH077335</t>
        </is>
      </c>
      <c r="C487" s="43" t="inlineStr">
        <is>
          <t>Ron miếng K4M sợi tổng hợp - MASAKO</t>
        </is>
      </c>
      <c r="D487" s="61" t="inlineStr">
        <is>
          <t>84</t>
        </is>
      </c>
      <c r="E487" s="43" t="n"/>
      <c r="F487" s="43" t="inlineStr">
        <is>
          <t>MASAKO</t>
        </is>
      </c>
      <c r="G487" s="43" t="inlineStr">
        <is>
          <t>Cái</t>
        </is>
      </c>
      <c r="H487" s="43" t="n"/>
      <c r="I487" s="53" t="n"/>
      <c r="J487" s="147" t="n">
        <v>140000</v>
      </c>
      <c r="K487" s="147" t="n">
        <v>150000</v>
      </c>
      <c r="L487" s="147" t="n">
        <v>170000</v>
      </c>
      <c r="M487" s="53" t="n"/>
      <c r="N487" s="43" t="n"/>
      <c r="O487" s="43" t="n"/>
    </row>
    <row r="488" ht="30" customHeight="1">
      <c r="A488" s="45" t="n">
        <v>468</v>
      </c>
      <c r="B488" s="45" t="inlineStr">
        <is>
          <t>HH084288</t>
        </is>
      </c>
      <c r="C488" s="45" t="inlineStr">
        <is>
          <t>Ron miếng Kom SAA4D95E-6/ 4D95-6, Thép - DF</t>
        </is>
      </c>
      <c r="D488" s="61" t="inlineStr">
        <is>
          <t>95</t>
        </is>
      </c>
      <c r="E488" s="45" t="n"/>
      <c r="F488" s="45" t="inlineStr">
        <is>
          <t>DF</t>
        </is>
      </c>
      <c r="G488" s="45" t="inlineStr">
        <is>
          <t>Cái</t>
        </is>
      </c>
      <c r="H488" s="45" t="n"/>
      <c r="I488" s="54" t="n"/>
      <c r="J488" s="147" t="n">
        <v>270000</v>
      </c>
      <c r="K488" s="147" t="n">
        <v>290000</v>
      </c>
      <c r="L488" s="147" t="n">
        <v>310000</v>
      </c>
      <c r="M488" s="54" t="n"/>
      <c r="N488" s="45" t="n"/>
      <c r="O488" s="45" t="n"/>
    </row>
    <row r="489" ht="30" customHeight="1">
      <c r="A489" s="43" t="n">
        <v>469</v>
      </c>
      <c r="B489" s="43" t="inlineStr">
        <is>
          <t>HH083956</t>
        </is>
      </c>
      <c r="C489" s="43" t="inlineStr">
        <is>
          <t>Ron miếng Kom SAA6D114E/ S6D114 E-5/ PC300-10 (24 sp, đời điện) - DF</t>
        </is>
      </c>
      <c r="D489" s="61" t="n"/>
      <c r="E489" s="43" t="n"/>
      <c r="F489" s="43" t="inlineStr">
        <is>
          <t>DF</t>
        </is>
      </c>
      <c r="G489" s="43" t="inlineStr">
        <is>
          <t>Cái</t>
        </is>
      </c>
      <c r="H489" s="43" t="n"/>
      <c r="I489" s="53" t="n"/>
      <c r="J489" s="147" t="n">
        <v>400000</v>
      </c>
      <c r="K489" s="147" t="n">
        <v>450000</v>
      </c>
      <c r="L489" s="147" t="n">
        <v>500000</v>
      </c>
      <c r="M489" s="53" t="n"/>
      <c r="N489" s="43" t="n"/>
      <c r="O489" s="43" t="n"/>
    </row>
    <row r="490" ht="30" customHeight="1">
      <c r="A490" s="45" t="n">
        <v>470</v>
      </c>
      <c r="B490" s="45" t="inlineStr">
        <is>
          <t>HH083637</t>
        </is>
      </c>
      <c r="C490" s="45" t="inlineStr">
        <is>
          <t>Ron miếng Kub V3307-CR (đời điện), Thép Inox - NICE IN</t>
        </is>
      </c>
      <c r="D490" s="61" t="inlineStr">
        <is>
          <t>94</t>
        </is>
      </c>
      <c r="E490" s="45" t="n"/>
      <c r="F490" s="45" t="inlineStr">
        <is>
          <t>NICE IN</t>
        </is>
      </c>
      <c r="G490" s="45" t="inlineStr">
        <is>
          <t>Cái</t>
        </is>
      </c>
      <c r="H490" s="45" t="n"/>
      <c r="I490" s="54" t="n"/>
      <c r="J490" s="54" t="n"/>
      <c r="K490" s="54" t="n"/>
      <c r="L490" s="54" t="n"/>
      <c r="M490" s="54" t="n"/>
      <c r="N490" s="45" t="n"/>
      <c r="O490" s="45" t="n"/>
    </row>
    <row r="491" ht="30" customHeight="1">
      <c r="A491" s="43" t="n">
        <v>471</v>
      </c>
      <c r="B491" s="43" t="inlineStr">
        <is>
          <t>HH080888</t>
        </is>
      </c>
      <c r="C491" s="43" t="inlineStr">
        <is>
          <t>Ron miếng Kubuta - 4D87 / DC60 (Thép) - Pacific</t>
        </is>
      </c>
      <c r="D491" s="61" t="inlineStr">
        <is>
          <t>87</t>
        </is>
      </c>
      <c r="E491" s="43" t="n"/>
      <c r="F491" s="43" t="inlineStr">
        <is>
          <t>Pacific</t>
        </is>
      </c>
      <c r="G491" s="43" t="inlineStr">
        <is>
          <t>Cái</t>
        </is>
      </c>
      <c r="H491" s="43" t="n"/>
      <c r="I491" s="53" t="n"/>
      <c r="J491" s="53" t="n"/>
      <c r="K491" s="53" t="n"/>
      <c r="L491" s="53" t="n"/>
      <c r="M491" s="53" t="n"/>
      <c r="N491" s="43" t="n"/>
      <c r="O491" s="43" t="n"/>
    </row>
    <row r="492" ht="30" customHeight="1">
      <c r="A492" s="45" t="n">
        <v>472</v>
      </c>
      <c r="B492" s="45" t="inlineStr">
        <is>
          <t>HH076992</t>
        </is>
      </c>
      <c r="C492" s="45" t="inlineStr">
        <is>
          <t>Ron miếng Kubuta - 4D87 / DC60 amiang - REISSE</t>
        </is>
      </c>
      <c r="D492" s="61" t="inlineStr">
        <is>
          <t>87</t>
        </is>
      </c>
      <c r="E492" s="45" t="n"/>
      <c r="F492" s="45" t="inlineStr">
        <is>
          <t>REISSE</t>
        </is>
      </c>
      <c r="G492" s="45" t="inlineStr">
        <is>
          <t>Cái</t>
        </is>
      </c>
      <c r="H492" s="45" t="n"/>
      <c r="I492" s="54" t="n"/>
      <c r="J492" s="54" t="n"/>
      <c r="K492" s="54" t="n"/>
      <c r="L492" s="54" t="n"/>
      <c r="M492" s="54" t="n"/>
      <c r="N492" s="45" t="n"/>
      <c r="O492" s="45" t="n"/>
    </row>
    <row r="493" ht="30" customHeight="1">
      <c r="A493" s="139" t="n"/>
      <c r="B493" s="139" t="n"/>
      <c r="C493" s="75" t="inlineStr">
        <is>
          <t>◆ MAN  (1 sản phẩm)</t>
        </is>
      </c>
      <c r="D493" s="61" t="n"/>
      <c r="E493" s="139" t="n"/>
      <c r="F493" s="139" t="n"/>
      <c r="G493" s="139" t="n"/>
      <c r="H493" s="139" t="n"/>
      <c r="I493" s="140" t="n"/>
      <c r="J493" s="140" t="n"/>
      <c r="K493" s="140" t="n"/>
      <c r="L493" s="140" t="n"/>
      <c r="M493" s="140" t="n"/>
      <c r="N493" s="139" t="n"/>
      <c r="O493" s="139" t="n"/>
    </row>
    <row r="494" ht="30" customHeight="1">
      <c r="A494" s="45" t="n">
        <v>473</v>
      </c>
      <c r="B494" s="45" t="inlineStr">
        <is>
          <t>HH083011</t>
        </is>
      </c>
      <c r="C494" s="45" t="inlineStr">
        <is>
          <t>Ron miếng MAN MC13/ MAXXFORCE 13 (lỗ sơ mi 127) - Thép, dầy 1.2 - NICE IN</t>
        </is>
      </c>
      <c r="D494" s="61" t="n"/>
      <c r="E494" s="45" t="inlineStr">
        <is>
          <t>MAN</t>
        </is>
      </c>
      <c r="F494" s="45" t="inlineStr">
        <is>
          <t>NICE IN</t>
        </is>
      </c>
      <c r="G494" s="45" t="inlineStr">
        <is>
          <t>Cái</t>
        </is>
      </c>
      <c r="H494" s="45" t="n"/>
      <c r="I494" s="54" t="n"/>
      <c r="J494" s="147" t="n">
        <v>500000</v>
      </c>
      <c r="K494" s="147" t="n">
        <v>550000</v>
      </c>
      <c r="L494" s="147" t="n">
        <v>600000</v>
      </c>
      <c r="M494" s="54" t="n"/>
      <c r="N494" s="45" t="n"/>
      <c r="O494" s="45" t="n"/>
    </row>
    <row r="495" ht="30" customHeight="1">
      <c r="A495" s="139" t="n"/>
      <c r="B495" s="139" t="n"/>
      <c r="C495" s="75" t="inlineStr">
        <is>
          <t>◆ (chưa rõ hãng)  (0 sản phẩm)</t>
        </is>
      </c>
      <c r="D495" s="61" t="n"/>
      <c r="E495" s="139" t="n"/>
      <c r="F495" s="139" t="n"/>
      <c r="G495" s="139" t="n"/>
      <c r="H495" s="139" t="n"/>
      <c r="I495" s="140" t="n"/>
      <c r="J495" s="140" t="n"/>
      <c r="K495" s="140" t="n"/>
      <c r="L495" s="140" t="n"/>
      <c r="M495" s="140" t="n"/>
      <c r="N495" s="139" t="n"/>
      <c r="O495" s="139" t="n"/>
    </row>
    <row r="496" ht="30" customHeight="1">
      <c r="A496" s="45" t="n">
        <v>474</v>
      </c>
      <c r="B496" s="45" t="inlineStr">
        <is>
          <t>HH082728</t>
        </is>
      </c>
      <c r="C496" s="45" t="inlineStr">
        <is>
          <t>Ron miếng MD92 / MD92-N - Thép Inox - NICE IN</t>
        </is>
      </c>
      <c r="D496" s="61" t="inlineStr">
        <is>
          <t>125</t>
        </is>
      </c>
      <c r="E496" s="45" t="n"/>
      <c r="F496" s="45" t="inlineStr">
        <is>
          <t>NICE IN</t>
        </is>
      </c>
      <c r="G496" s="45" t="inlineStr">
        <is>
          <t>Cái</t>
        </is>
      </c>
      <c r="H496" s="45" t="n"/>
      <c r="I496" s="54" t="n"/>
      <c r="J496" s="147" t="n">
        <v>750000</v>
      </c>
      <c r="K496" s="147" t="n">
        <v>800000</v>
      </c>
      <c r="L496" s="147" t="n">
        <v>850000</v>
      </c>
      <c r="M496" s="54" t="n"/>
      <c r="N496" s="45" t="n"/>
      <c r="O496" s="45" t="n"/>
    </row>
    <row r="497" ht="30" customHeight="1">
      <c r="A497" s="139" t="n"/>
      <c r="B497" s="139" t="n"/>
      <c r="C497" s="75" t="inlineStr">
        <is>
          <t>◆ SINOTRUCK  (1 sản phẩm)</t>
        </is>
      </c>
      <c r="D497" s="61" t="n"/>
      <c r="E497" s="139" t="n"/>
      <c r="F497" s="139" t="n"/>
      <c r="G497" s="139" t="n"/>
      <c r="H497" s="139" t="n"/>
      <c r="I497" s="140" t="n"/>
      <c r="J497" s="140" t="n"/>
      <c r="K497" s="140" t="n"/>
      <c r="L497" s="140" t="n"/>
      <c r="M497" s="140" t="n"/>
      <c r="N497" s="139" t="n"/>
      <c r="O497" s="139" t="n"/>
    </row>
    <row r="498" ht="30" customHeight="1">
      <c r="A498" s="45" t="n">
        <v>475</v>
      </c>
      <c r="B498" s="45" t="inlineStr">
        <is>
          <t>HH084280</t>
        </is>
      </c>
      <c r="C498" s="45" t="inlineStr">
        <is>
          <t>Ron miếng Man MC07.31-30 (Euro 3)/ Sinotruck Howo T5G/ Thép - DF</t>
        </is>
      </c>
      <c r="D498" s="61" t="n"/>
      <c r="E498" s="45" t="inlineStr">
        <is>
          <t>SINOTRUCK</t>
        </is>
      </c>
      <c r="F498" s="45" t="inlineStr">
        <is>
          <t>DF</t>
        </is>
      </c>
      <c r="G498" s="45" t="inlineStr">
        <is>
          <t>Bộ 3c</t>
        </is>
      </c>
      <c r="H498" s="45" t="n"/>
      <c r="I498" s="54" t="n"/>
      <c r="J498" s="147" t="n">
        <v>320000</v>
      </c>
      <c r="K498" s="147" t="n">
        <v>350000</v>
      </c>
      <c r="L498" s="147" t="n">
        <v>400000</v>
      </c>
      <c r="M498" s="54" t="n"/>
      <c r="N498" s="45" t="n"/>
      <c r="O498" s="45" t="n"/>
    </row>
    <row r="499" ht="30" customHeight="1">
      <c r="A499" s="139" t="n"/>
      <c r="B499" s="139" t="n"/>
      <c r="C499" s="75" t="inlineStr">
        <is>
          <t>◆ (chưa rõ hãng)  (0 sản phẩm)</t>
        </is>
      </c>
      <c r="D499" s="61" t="n"/>
      <c r="E499" s="139" t="n"/>
      <c r="F499" s="139" t="n"/>
      <c r="G499" s="139" t="n"/>
      <c r="H499" s="139" t="n"/>
      <c r="I499" s="140" t="n"/>
      <c r="J499" s="140" t="n"/>
      <c r="K499" s="140" t="n"/>
      <c r="L499" s="140" t="n"/>
      <c r="M499" s="140" t="n"/>
      <c r="N499" s="139" t="n"/>
      <c r="O499" s="139" t="n"/>
    </row>
    <row r="500" ht="30" customHeight="1">
      <c r="A500" s="45" t="n">
        <v>476</v>
      </c>
      <c r="B500" s="45" t="inlineStr">
        <is>
          <t>HH079671</t>
        </is>
      </c>
      <c r="C500" s="45" t="inlineStr">
        <is>
          <t>Ron miếng NE6 (thép), 1 bộ gồm 2 miếng - DF</t>
        </is>
      </c>
      <c r="D500" s="61" t="n"/>
      <c r="E500" s="45" t="n"/>
      <c r="F500" s="45" t="inlineStr">
        <is>
          <t>DF</t>
        </is>
      </c>
      <c r="G500" s="45" t="inlineStr">
        <is>
          <t>Bộ</t>
        </is>
      </c>
      <c r="H500" s="45" t="n"/>
      <c r="I500" s="54" t="n"/>
      <c r="J500" s="147" t="n">
        <v>470000</v>
      </c>
      <c r="K500" s="147" t="n">
        <v>500000</v>
      </c>
      <c r="L500" s="147" t="n">
        <v>550000</v>
      </c>
      <c r="M500" s="54" t="n"/>
      <c r="N500" s="45" t="n"/>
      <c r="O500" s="45" t="n"/>
    </row>
    <row r="501" ht="30" customHeight="1">
      <c r="A501" s="43" t="n">
        <v>477</v>
      </c>
      <c r="B501" s="43" t="inlineStr">
        <is>
          <t>HH00804</t>
        </is>
      </c>
      <c r="C501" s="43" t="inlineStr">
        <is>
          <t>Ron miếng NH220 Thép - DF</t>
        </is>
      </c>
      <c r="D501" s="61" t="inlineStr">
        <is>
          <t>130</t>
        </is>
      </c>
      <c r="E501" s="43" t="n"/>
      <c r="F501" s="43" t="inlineStr">
        <is>
          <t>DF</t>
        </is>
      </c>
      <c r="G501" s="43" t="inlineStr">
        <is>
          <t>Bộ</t>
        </is>
      </c>
      <c r="H501" s="43" t="n"/>
      <c r="I501" s="53" t="n"/>
      <c r="J501" s="147" t="n">
        <v>500000</v>
      </c>
      <c r="K501" s="147" t="n">
        <v>550000</v>
      </c>
      <c r="L501" s="147" t="n">
        <v>600000</v>
      </c>
      <c r="M501" s="53" t="n"/>
      <c r="N501" s="43" t="n"/>
      <c r="O501" s="43" t="n"/>
    </row>
    <row r="502" ht="30" customHeight="1">
      <c r="A502" s="45" t="n">
        <v>478</v>
      </c>
      <c r="B502" s="45" t="inlineStr">
        <is>
          <t>HH00805</t>
        </is>
      </c>
      <c r="C502" s="45" t="inlineStr">
        <is>
          <t>Ron miếng NT855 thép - DF</t>
        </is>
      </c>
      <c r="D502" s="61" t="inlineStr">
        <is>
          <t>139.7</t>
        </is>
      </c>
      <c r="E502" s="45" t="n"/>
      <c r="F502" s="45" t="inlineStr">
        <is>
          <t>DF</t>
        </is>
      </c>
      <c r="G502" s="45" t="inlineStr">
        <is>
          <t>Bộ</t>
        </is>
      </c>
      <c r="H502" s="45" t="n"/>
      <c r="I502" s="54" t="n"/>
      <c r="J502" s="147" t="n">
        <v>500000</v>
      </c>
      <c r="K502" s="147" t="n">
        <v>570000</v>
      </c>
      <c r="L502" s="147" t="n">
        <v>600000</v>
      </c>
      <c r="M502" s="54" t="n"/>
      <c r="N502" s="45" t="n"/>
      <c r="O502" s="45" t="n"/>
    </row>
    <row r="503" ht="30" customHeight="1">
      <c r="A503" s="43" t="n">
        <v>479</v>
      </c>
      <c r="B503" s="43" t="inlineStr">
        <is>
          <t>HH078096</t>
        </is>
      </c>
      <c r="C503" s="43" t="inlineStr">
        <is>
          <t>Ron miếng PD6 - Thép kẹp Amiang (có 2 lỗ tai) - DF</t>
        </is>
      </c>
      <c r="D503" s="61" t="inlineStr">
        <is>
          <t>125</t>
        </is>
      </c>
      <c r="E503" s="43" t="n"/>
      <c r="F503" s="43" t="inlineStr">
        <is>
          <t>DF</t>
        </is>
      </c>
      <c r="G503" s="43" t="inlineStr">
        <is>
          <t>Bộ</t>
        </is>
      </c>
      <c r="H503" s="43" t="n"/>
      <c r="I503" s="53" t="n"/>
      <c r="J503" s="147" t="n">
        <v>500000</v>
      </c>
      <c r="K503" s="147" t="n">
        <v>550000</v>
      </c>
      <c r="L503" s="147" t="n">
        <v>600000</v>
      </c>
      <c r="M503" s="53" t="n"/>
      <c r="N503" s="43" t="n"/>
      <c r="O503" s="43" t="n"/>
    </row>
    <row r="504" ht="30" customHeight="1">
      <c r="A504" s="45" t="n">
        <v>480</v>
      </c>
      <c r="B504" s="45" t="inlineStr">
        <is>
          <t>HH078097</t>
        </is>
      </c>
      <c r="C504" s="45" t="inlineStr">
        <is>
          <t>Ron miếng PD6 T Amiang + Thép - DF</t>
        </is>
      </c>
      <c r="D504" s="61" t="inlineStr">
        <is>
          <t>125</t>
        </is>
      </c>
      <c r="E504" s="45" t="n"/>
      <c r="F504" s="45" t="inlineStr">
        <is>
          <t>DF</t>
        </is>
      </c>
      <c r="G504" s="45" t="inlineStr">
        <is>
          <t>Bộ</t>
        </is>
      </c>
      <c r="H504" s="45" t="n"/>
      <c r="I504" s="54" t="n"/>
      <c r="J504" s="147" t="n">
        <v>520000</v>
      </c>
      <c r="K504" s="147" t="n">
        <v>550000</v>
      </c>
      <c r="L504" s="147" t="n">
        <v>600000</v>
      </c>
      <c r="M504" s="54" t="n"/>
      <c r="N504" s="45" t="n"/>
      <c r="O504" s="45" t="n"/>
    </row>
    <row r="505" ht="30" customHeight="1">
      <c r="A505" s="43" t="n">
        <v>481</v>
      </c>
      <c r="B505" s="43" t="inlineStr">
        <is>
          <t>HH079679</t>
        </is>
      </c>
      <c r="C505" s="43" t="inlineStr">
        <is>
          <t>Ron miếng PE6 (Thép kẹp sợi tổng hợp) có 2 lỗ tai - DF</t>
        </is>
      </c>
      <c r="D505" s="61" t="inlineStr">
        <is>
          <t>133</t>
        </is>
      </c>
      <c r="E505" s="43" t="n"/>
      <c r="F505" s="43" t="inlineStr">
        <is>
          <t>DF</t>
        </is>
      </c>
      <c r="G505" s="43" t="inlineStr">
        <is>
          <t>Cặp</t>
        </is>
      </c>
      <c r="H505" s="43" t="n"/>
      <c r="I505" s="53" t="n"/>
      <c r="J505" s="147" t="n">
        <v>380000</v>
      </c>
      <c r="K505" s="147" t="n">
        <v>400000</v>
      </c>
      <c r="L505" s="147" t="n">
        <v>450000</v>
      </c>
      <c r="M505" s="53" t="n"/>
      <c r="N505" s="43" t="n"/>
      <c r="O505" s="43" t="n"/>
    </row>
    <row r="506" ht="30" customHeight="1">
      <c r="A506" s="45" t="n">
        <v>482</v>
      </c>
      <c r="B506" s="45" t="inlineStr">
        <is>
          <t>HH079674</t>
        </is>
      </c>
      <c r="C506" s="45" t="inlineStr">
        <is>
          <t>Ron miếng PE6-T (Thép kẹp sợi tổng hợp)- DF</t>
        </is>
      </c>
      <c r="D506" s="61" t="inlineStr">
        <is>
          <t>133</t>
        </is>
      </c>
      <c r="E506" s="45" t="n"/>
      <c r="F506" s="45" t="n"/>
      <c r="G506" s="45" t="inlineStr">
        <is>
          <t>Cặp</t>
        </is>
      </c>
      <c r="H506" s="45" t="n"/>
      <c r="I506" s="54" t="n"/>
      <c r="J506" s="147" t="n">
        <v>520000</v>
      </c>
      <c r="K506" s="147" t="n">
        <v>550000</v>
      </c>
      <c r="L506" s="147" t="n">
        <v>600000</v>
      </c>
      <c r="M506" s="54" t="n"/>
      <c r="N506" s="45" t="n"/>
      <c r="O506" s="45" t="n"/>
    </row>
    <row r="507" ht="30" customHeight="1">
      <c r="A507" s="43" t="n">
        <v>483</v>
      </c>
      <c r="B507" s="43" t="inlineStr">
        <is>
          <t>HH078625</t>
        </is>
      </c>
      <c r="C507" s="43" t="inlineStr">
        <is>
          <t>Ron miếng PF6-T -Reisse</t>
        </is>
      </c>
      <c r="D507" s="61" t="n"/>
      <c r="E507" s="43" t="n"/>
      <c r="F507" s="43" t="n"/>
      <c r="G507" s="43" t="inlineStr">
        <is>
          <t>Bộ</t>
        </is>
      </c>
      <c r="H507" s="43" t="n"/>
      <c r="I507" s="53" t="n"/>
      <c r="J507" s="53" t="n"/>
      <c r="K507" s="53" t="n"/>
      <c r="L507" s="53" t="n"/>
      <c r="M507" s="53" t="n"/>
      <c r="N507" s="43" t="n"/>
      <c r="O507" s="43" t="n"/>
    </row>
    <row r="508" ht="30" customHeight="1">
      <c r="A508" s="45" t="n">
        <v>484</v>
      </c>
      <c r="B508" s="45" t="inlineStr">
        <is>
          <t>HH080435</t>
        </is>
      </c>
      <c r="C508" s="45" t="inlineStr">
        <is>
          <t>Ron miếng S3E Graphite - MASAKO</t>
        </is>
      </c>
      <c r="D508" s="61" t="n"/>
      <c r="E508" s="45" t="n"/>
      <c r="F508" s="45" t="inlineStr">
        <is>
          <t>MASAKO</t>
        </is>
      </c>
      <c r="G508" s="45" t="inlineStr">
        <is>
          <t>Cái</t>
        </is>
      </c>
      <c r="H508" s="45" t="n"/>
      <c r="I508" s="54" t="n"/>
      <c r="J508" s="147" t="n">
        <v>120000</v>
      </c>
      <c r="K508" s="147" t="n">
        <v>130000</v>
      </c>
      <c r="L508" s="147" t="n">
        <v>150000</v>
      </c>
      <c r="M508" s="54" t="n"/>
      <c r="N508" s="45" t="n"/>
      <c r="O508" s="45" t="n"/>
    </row>
    <row r="509" ht="30" customHeight="1">
      <c r="A509" s="43" t="n">
        <v>485</v>
      </c>
      <c r="B509" s="43" t="inlineStr">
        <is>
          <t>HH077333</t>
        </is>
      </c>
      <c r="C509" s="43" t="inlineStr">
        <is>
          <t>Ron miếng S4E (94) GP - NICE IN</t>
        </is>
      </c>
      <c r="D509" s="61" t="inlineStr">
        <is>
          <t>94</t>
        </is>
      </c>
      <c r="E509" s="43" t="n"/>
      <c r="F509" s="43" t="inlineStr">
        <is>
          <t>NICE IN</t>
        </is>
      </c>
      <c r="G509" s="43" t="inlineStr">
        <is>
          <t>Cái</t>
        </is>
      </c>
      <c r="H509" s="43" t="n"/>
      <c r="I509" s="53" t="n"/>
      <c r="J509" s="147" t="n">
        <v>120000</v>
      </c>
      <c r="K509" s="147" t="n">
        <v>130000</v>
      </c>
      <c r="L509" s="147" t="n">
        <v>150000</v>
      </c>
      <c r="M509" s="53" t="n"/>
      <c r="N509" s="43" t="n"/>
      <c r="O509" s="43" t="n"/>
    </row>
    <row r="510" ht="30" customHeight="1">
      <c r="A510" s="45" t="n">
        <v>486</v>
      </c>
      <c r="B510" s="45" t="inlineStr">
        <is>
          <t>HH00234</t>
        </is>
      </c>
      <c r="C510" s="45" t="inlineStr">
        <is>
          <t>Ron miếng S4E giấy (K) - CGP</t>
        </is>
      </c>
      <c r="D510" s="61" t="inlineStr">
        <is>
          <t>94</t>
        </is>
      </c>
      <c r="E510" s="45" t="n"/>
      <c r="F510" s="45" t="inlineStr">
        <is>
          <t>CGP</t>
        </is>
      </c>
      <c r="G510" s="45" t="inlineStr">
        <is>
          <t>Cái</t>
        </is>
      </c>
      <c r="H510" s="45" t="n"/>
      <c r="I510" s="54" t="n"/>
      <c r="J510" s="54" t="n"/>
      <c r="K510" s="54" t="n"/>
      <c r="L510" s="54" t="n"/>
      <c r="M510" s="54" t="n"/>
      <c r="N510" s="45" t="n"/>
      <c r="O510" s="45" t="n"/>
    </row>
    <row r="511" ht="30" customHeight="1">
      <c r="A511" s="43" t="n">
        <v>487</v>
      </c>
      <c r="B511" s="43" t="inlineStr">
        <is>
          <t>HH081484</t>
        </is>
      </c>
      <c r="C511" s="43" t="inlineStr">
        <is>
          <t>Ron miếng S4L graphite - DF</t>
        </is>
      </c>
      <c r="D511" s="61" t="inlineStr">
        <is>
          <t>78</t>
        </is>
      </c>
      <c r="E511" s="43" t="n"/>
      <c r="F511" s="43" t="inlineStr">
        <is>
          <t>DF</t>
        </is>
      </c>
      <c r="G511" s="43" t="inlineStr">
        <is>
          <t>Cái</t>
        </is>
      </c>
      <c r="H511" s="43" t="n"/>
      <c r="I511" s="53" t="n"/>
      <c r="J511" s="147" t="n">
        <v>120000</v>
      </c>
      <c r="K511" s="147" t="n">
        <v>130000</v>
      </c>
      <c r="L511" s="147" t="n">
        <v>150000</v>
      </c>
      <c r="M511" s="53" t="n"/>
      <c r="N511" s="43" t="n"/>
      <c r="O511" s="43" t="n"/>
    </row>
    <row r="512" ht="30" customHeight="1">
      <c r="A512" s="45" t="n">
        <v>488</v>
      </c>
      <c r="B512" s="45" t="inlineStr">
        <is>
          <t>HH079678</t>
        </is>
      </c>
      <c r="C512" s="45" t="inlineStr">
        <is>
          <t>Ron miếng S4Q graphite - DF</t>
        </is>
      </c>
      <c r="D512" s="61" t="n"/>
      <c r="E512" s="45" t="n"/>
      <c r="F512" s="45" t="inlineStr">
        <is>
          <t>DF</t>
        </is>
      </c>
      <c r="G512" s="45" t="inlineStr">
        <is>
          <t>Cái</t>
        </is>
      </c>
      <c r="H512" s="45" t="n"/>
      <c r="I512" s="54" t="n"/>
      <c r="J512" s="147" t="n">
        <v>120000</v>
      </c>
      <c r="K512" s="147" t="n">
        <v>130000</v>
      </c>
      <c r="L512" s="147" t="n">
        <v>150000</v>
      </c>
      <c r="M512" s="54" t="n"/>
      <c r="N512" s="45" t="n"/>
      <c r="O512" s="45" t="n"/>
    </row>
    <row r="513" ht="30" customHeight="1">
      <c r="A513" s="43" t="n">
        <v>489</v>
      </c>
      <c r="B513" s="43" t="inlineStr">
        <is>
          <t>HH082332</t>
        </is>
      </c>
      <c r="C513" s="43" t="inlineStr">
        <is>
          <t>Ron miếng S4S / D04EG (thép Inox) - NICE IN</t>
        </is>
      </c>
      <c r="D513" s="61" t="inlineStr">
        <is>
          <t>94</t>
        </is>
      </c>
      <c r="E513" s="43" t="n"/>
      <c r="F513" s="43" t="inlineStr">
        <is>
          <t>NICE IN</t>
        </is>
      </c>
      <c r="G513" s="43" t="inlineStr">
        <is>
          <t>Cái</t>
        </is>
      </c>
      <c r="H513" s="43" t="n"/>
      <c r="I513" s="53" t="n"/>
      <c r="J513" s="147" t="n">
        <v>160000</v>
      </c>
      <c r="K513" s="147" t="n">
        <v>170000</v>
      </c>
      <c r="L513" s="147" t="n">
        <v>190000</v>
      </c>
      <c r="M513" s="53" t="n"/>
      <c r="N513" s="43" t="n"/>
      <c r="O513" s="43" t="n"/>
    </row>
    <row r="514" ht="30" customHeight="1">
      <c r="A514" s="45" t="n">
        <v>490</v>
      </c>
      <c r="B514" s="45" t="inlineStr">
        <is>
          <t>HH075764</t>
        </is>
      </c>
      <c r="C514" s="45" t="inlineStr">
        <is>
          <t>Ron miếng S4S amiang - MASAKO</t>
        </is>
      </c>
      <c r="D514" s="61" t="inlineStr">
        <is>
          <t>94</t>
        </is>
      </c>
      <c r="E514" s="45" t="n"/>
      <c r="F514" s="45" t="inlineStr">
        <is>
          <t>MASAKO</t>
        </is>
      </c>
      <c r="G514" s="45" t="inlineStr">
        <is>
          <t>Cái</t>
        </is>
      </c>
      <c r="H514" s="45" t="n"/>
      <c r="I514" s="54" t="n"/>
      <c r="J514" s="147" t="n">
        <v>90000</v>
      </c>
      <c r="K514" s="147" t="n">
        <v>95000</v>
      </c>
      <c r="L514" s="147" t="n">
        <v>100000</v>
      </c>
      <c r="M514" s="54" t="n"/>
      <c r="N514" s="45" t="n"/>
      <c r="O514" s="45" t="n"/>
    </row>
    <row r="515" ht="30" customHeight="1">
      <c r="A515" s="43" t="n">
        <v>491</v>
      </c>
      <c r="B515" s="43" t="inlineStr">
        <is>
          <t>HH079108</t>
        </is>
      </c>
      <c r="C515" s="43" t="inlineStr">
        <is>
          <t>Ron miếng S4S/ D04EG (S) thép - MASAKO</t>
        </is>
      </c>
      <c r="D515" s="61" t="inlineStr">
        <is>
          <t>94</t>
        </is>
      </c>
      <c r="E515" s="43" t="n"/>
      <c r="F515" s="43" t="inlineStr">
        <is>
          <t>MASAKO</t>
        </is>
      </c>
      <c r="G515" s="43" t="inlineStr">
        <is>
          <t>Cái</t>
        </is>
      </c>
      <c r="H515" s="43" t="n"/>
      <c r="I515" s="53" t="n"/>
      <c r="J515" s="147" t="n">
        <v>120000</v>
      </c>
      <c r="K515" s="147" t="n">
        <v>130000</v>
      </c>
      <c r="L515" s="147" t="n">
        <v>150000</v>
      </c>
      <c r="M515" s="53" t="n"/>
      <c r="N515" s="43" t="n"/>
      <c r="O515" s="43" t="n"/>
    </row>
    <row r="516" ht="30" customHeight="1">
      <c r="A516" s="45" t="n">
        <v>492</v>
      </c>
      <c r="B516" s="45" t="inlineStr">
        <is>
          <t>HH076836</t>
        </is>
      </c>
      <c r="C516" s="45" t="inlineStr">
        <is>
          <t>Ron miếng S6A Thép - NICE IN</t>
        </is>
      </c>
      <c r="D516" s="61" t="inlineStr">
        <is>
          <t>145</t>
        </is>
      </c>
      <c r="E516" s="45" t="n"/>
      <c r="F516" s="45" t="inlineStr">
        <is>
          <t>NICE IN</t>
        </is>
      </c>
      <c r="G516" s="45" t="inlineStr">
        <is>
          <t>Bộ</t>
        </is>
      </c>
      <c r="H516" s="45" t="n"/>
      <c r="I516" s="54" t="n"/>
      <c r="J516" s="147" t="n">
        <v>2090000</v>
      </c>
      <c r="K516" s="147" t="n">
        <v>2200000</v>
      </c>
      <c r="L516" s="147" t="n">
        <v>2400000</v>
      </c>
      <c r="M516" s="54" t="n"/>
      <c r="N516" s="45" t="n"/>
      <c r="O516" s="45" t="n"/>
    </row>
    <row r="517" ht="30" customHeight="1">
      <c r="A517" s="43" t="n">
        <v>493</v>
      </c>
      <c r="B517" s="43" t="inlineStr">
        <is>
          <t>HH076445</t>
        </is>
      </c>
      <c r="C517" s="43" t="inlineStr">
        <is>
          <t>Ron miếng S6A-2/3 (sơ mi 145) Thép - NICE IN</t>
        </is>
      </c>
      <c r="D517" s="61" t="inlineStr">
        <is>
          <t>145</t>
        </is>
      </c>
      <c r="E517" s="43" t="n"/>
      <c r="F517" s="43" t="inlineStr">
        <is>
          <t>NICE IN</t>
        </is>
      </c>
      <c r="G517" s="43" t="inlineStr">
        <is>
          <t>Bộ</t>
        </is>
      </c>
      <c r="H517" s="43" t="n"/>
      <c r="I517" s="53" t="n"/>
      <c r="J517" s="147" t="n">
        <v>1700000</v>
      </c>
      <c r="K517" s="147" t="n">
        <v>1800000</v>
      </c>
      <c r="L517" s="147" t="n">
        <v>1900000</v>
      </c>
      <c r="M517" s="53" t="n"/>
      <c r="N517" s="43" t="n"/>
      <c r="O517" s="43" t="n"/>
    </row>
    <row r="518" ht="30" customHeight="1">
      <c r="A518" s="45" t="n">
        <v>494</v>
      </c>
      <c r="B518" s="45" t="inlineStr">
        <is>
          <t>HH081347</t>
        </is>
      </c>
      <c r="C518" s="45" t="inlineStr">
        <is>
          <t>Ron miếng S6D125 / 6D125-N thép, 16 lỗ - Pacific</t>
        </is>
      </c>
      <c r="D518" s="61" t="inlineStr">
        <is>
          <t>125</t>
        </is>
      </c>
      <c r="E518" s="45" t="n"/>
      <c r="F518" s="45" t="inlineStr">
        <is>
          <t>Pacific</t>
        </is>
      </c>
      <c r="G518" s="45" t="inlineStr">
        <is>
          <t>Bộ</t>
        </is>
      </c>
      <c r="H518" s="45" t="n"/>
      <c r="I518" s="54" t="n"/>
      <c r="J518" s="54" t="n"/>
      <c r="K518" s="54" t="n"/>
      <c r="L518" s="54" t="n"/>
      <c r="M518" s="54" t="n"/>
      <c r="N518" s="45" t="n"/>
      <c r="O518" s="45" t="n"/>
    </row>
    <row r="519" ht="30" customHeight="1">
      <c r="A519" s="43" t="n">
        <v>495</v>
      </c>
      <c r="B519" s="43" t="inlineStr">
        <is>
          <t>HH080969</t>
        </is>
      </c>
      <c r="C519" s="43" t="inlineStr">
        <is>
          <t>Ron miếng S6D125 / 6D125-O thép, 15 lỗ - Pacific</t>
        </is>
      </c>
      <c r="D519" s="61" t="inlineStr">
        <is>
          <t>125</t>
        </is>
      </c>
      <c r="E519" s="43" t="n"/>
      <c r="F519" s="43" t="inlineStr">
        <is>
          <t>Pacific</t>
        </is>
      </c>
      <c r="G519" s="43" t="inlineStr">
        <is>
          <t>Bộ</t>
        </is>
      </c>
      <c r="H519" s="43" t="n"/>
      <c r="I519" s="53" t="n"/>
      <c r="J519" s="53" t="n"/>
      <c r="K519" s="53" t="n"/>
      <c r="L519" s="53" t="n"/>
      <c r="M519" s="53" t="n"/>
      <c r="N519" s="43" t="n"/>
      <c r="O519" s="43" t="n"/>
    </row>
    <row r="520" ht="30" customHeight="1">
      <c r="A520" s="45" t="n">
        <v>496</v>
      </c>
      <c r="B520" s="45" t="inlineStr">
        <is>
          <t>HH00824</t>
        </is>
      </c>
      <c r="C520" s="45" t="inlineStr">
        <is>
          <t>Ron miếng S6KT Thép - DF</t>
        </is>
      </c>
      <c r="D520" s="61" t="inlineStr">
        <is>
          <t>102</t>
        </is>
      </c>
      <c r="E520" s="45" t="n"/>
      <c r="F520" s="45" t="inlineStr">
        <is>
          <t>DF</t>
        </is>
      </c>
      <c r="G520" s="45" t="inlineStr">
        <is>
          <t>Bộ</t>
        </is>
      </c>
      <c r="H520" s="45" t="n"/>
      <c r="I520" s="54" t="n"/>
      <c r="J520" s="147" t="n">
        <v>280000</v>
      </c>
      <c r="K520" s="147" t="n">
        <v>300000</v>
      </c>
      <c r="L520" s="147" t="n">
        <v>350000</v>
      </c>
      <c r="M520" s="54" t="n"/>
      <c r="N520" s="45" t="n"/>
      <c r="O520" s="45" t="n"/>
    </row>
    <row r="521" ht="30" customHeight="1">
      <c r="A521" s="43" t="n">
        <v>497</v>
      </c>
      <c r="B521" s="43" t="inlineStr">
        <is>
          <t>HH081668</t>
        </is>
      </c>
      <c r="C521" s="43" t="inlineStr">
        <is>
          <t>Ron miếng S6KT Thép - NICE IN</t>
        </is>
      </c>
      <c r="D521" s="61" t="inlineStr">
        <is>
          <t>102</t>
        </is>
      </c>
      <c r="E521" s="43" t="n"/>
      <c r="F521" s="43" t="inlineStr">
        <is>
          <t>NICE IN</t>
        </is>
      </c>
      <c r="G521" s="43" t="inlineStr">
        <is>
          <t>Bộ</t>
        </is>
      </c>
      <c r="H521" s="43" t="n"/>
      <c r="I521" s="53" t="n"/>
      <c r="J521" s="147" t="n">
        <v>280000</v>
      </c>
      <c r="K521" s="147" t="n">
        <v>300000</v>
      </c>
      <c r="L521" s="147" t="n">
        <v>350000</v>
      </c>
      <c r="M521" s="53" t="n"/>
      <c r="N521" s="43" t="n"/>
      <c r="O521" s="43" t="n"/>
    </row>
    <row r="522" ht="30" customHeight="1">
      <c r="A522" s="45" t="n">
        <v>498</v>
      </c>
      <c r="B522" s="45" t="inlineStr">
        <is>
          <t>HH076453</t>
        </is>
      </c>
      <c r="C522" s="45" t="inlineStr">
        <is>
          <t>Ron miếng S6S amiang - MASAKO</t>
        </is>
      </c>
      <c r="D522" s="61" t="inlineStr">
        <is>
          <t>94</t>
        </is>
      </c>
      <c r="E522" s="45" t="n"/>
      <c r="F522" s="45" t="inlineStr">
        <is>
          <t>MASAKO</t>
        </is>
      </c>
      <c r="G522" s="45" t="inlineStr">
        <is>
          <t>Cái</t>
        </is>
      </c>
      <c r="H522" s="45" t="n"/>
      <c r="I522" s="54" t="n"/>
      <c r="J522" s="147" t="n">
        <v>100000</v>
      </c>
      <c r="K522" s="147" t="n">
        <v>120000</v>
      </c>
      <c r="L522" s="147" t="n">
        <v>130000</v>
      </c>
      <c r="M522" s="54" t="n"/>
      <c r="N522" s="45" t="n"/>
      <c r="O522" s="45" t="n"/>
    </row>
    <row r="523" ht="30" customHeight="1">
      <c r="A523" s="43" t="n">
        <v>499</v>
      </c>
      <c r="B523" s="43" t="inlineStr">
        <is>
          <t>HH078925</t>
        </is>
      </c>
      <c r="C523" s="43" t="inlineStr">
        <is>
          <t>Ron miếng S6S amiang - NICE IN</t>
        </is>
      </c>
      <c r="D523" s="61" t="inlineStr">
        <is>
          <t>94</t>
        </is>
      </c>
      <c r="E523" s="43" t="n"/>
      <c r="F523" s="43" t="inlineStr">
        <is>
          <t>NICE IN</t>
        </is>
      </c>
      <c r="G523" s="43" t="inlineStr">
        <is>
          <t>Cái</t>
        </is>
      </c>
      <c r="H523" s="43" t="n"/>
      <c r="I523" s="53" t="n"/>
      <c r="J523" s="147" t="n">
        <v>100000</v>
      </c>
      <c r="K523" s="147" t="n">
        <v>120000</v>
      </c>
      <c r="L523" s="147" t="n">
        <v>130000</v>
      </c>
      <c r="M523" s="53" t="n"/>
      <c r="N523" s="43" t="n"/>
      <c r="O523" s="43" t="n"/>
    </row>
    <row r="524" ht="30" customHeight="1">
      <c r="A524" s="45" t="n">
        <v>500</v>
      </c>
      <c r="B524" s="45" t="inlineStr">
        <is>
          <t>HH081500</t>
        </is>
      </c>
      <c r="C524" s="45" t="inlineStr">
        <is>
          <t>Ron miếng SD22 - Thép - DF</t>
        </is>
      </c>
      <c r="D524" s="61" t="inlineStr">
        <is>
          <t>83/84</t>
        </is>
      </c>
      <c r="E524" s="45" t="n"/>
      <c r="F524" s="45" t="inlineStr">
        <is>
          <t>DF</t>
        </is>
      </c>
      <c r="G524" s="45" t="inlineStr">
        <is>
          <t>Cái</t>
        </is>
      </c>
      <c r="H524" s="45" t="n"/>
      <c r="I524" s="54" t="n"/>
      <c r="J524" s="147" t="n">
        <v>160000</v>
      </c>
      <c r="K524" s="147" t="n">
        <v>170000</v>
      </c>
      <c r="L524" s="147" t="n">
        <v>180000</v>
      </c>
      <c r="M524" s="54" t="n"/>
      <c r="N524" s="45" t="n"/>
      <c r="O524" s="45" t="n"/>
    </row>
    <row r="525" ht="30" customHeight="1">
      <c r="A525" s="43" t="n">
        <v>501</v>
      </c>
      <c r="B525" s="43" t="inlineStr">
        <is>
          <t>HH081531</t>
        </is>
      </c>
      <c r="C525" s="43" t="inlineStr">
        <is>
          <t>Ron miếng SD23/SD25 (S) - Pacific</t>
        </is>
      </c>
      <c r="D525" s="61" t="inlineStr">
        <is>
          <t>89</t>
        </is>
      </c>
      <c r="E525" s="43" t="n"/>
      <c r="F525" s="43" t="inlineStr">
        <is>
          <t>Pacific</t>
        </is>
      </c>
      <c r="G525" s="43" t="inlineStr">
        <is>
          <t>Cái</t>
        </is>
      </c>
      <c r="H525" s="43" t="n"/>
      <c r="I525" s="53" t="n"/>
      <c r="J525" s="53" t="n"/>
      <c r="K525" s="53" t="n"/>
      <c r="L525" s="53" t="n"/>
      <c r="M525" s="53" t="n"/>
      <c r="N525" s="43" t="n"/>
      <c r="O525" s="43" t="n"/>
    </row>
    <row r="526" ht="30" customHeight="1">
      <c r="A526" s="45" t="n">
        <v>502</v>
      </c>
      <c r="B526" s="45" t="inlineStr">
        <is>
          <t>HH080481</t>
        </is>
      </c>
      <c r="C526" s="45" t="inlineStr">
        <is>
          <t>Ron miếng Shangchai D4114 - Thép - DF</t>
        </is>
      </c>
      <c r="D526" s="61" t="n"/>
      <c r="E526" s="45" t="n"/>
      <c r="F526" s="45" t="inlineStr">
        <is>
          <t>DF</t>
        </is>
      </c>
      <c r="G526" s="45" t="inlineStr">
        <is>
          <t>Cái</t>
        </is>
      </c>
      <c r="H526" s="45" t="n"/>
      <c r="I526" s="54" t="n"/>
      <c r="J526" s="147" t="n">
        <v>250000</v>
      </c>
      <c r="K526" s="147" t="n">
        <v>270000</v>
      </c>
      <c r="L526" s="147" t="n">
        <v>300000</v>
      </c>
      <c r="M526" s="54" t="n"/>
      <c r="N526" s="45" t="n"/>
      <c r="O526" s="45" t="n"/>
    </row>
    <row r="527" ht="30" customHeight="1">
      <c r="A527" s="43" t="n">
        <v>503</v>
      </c>
      <c r="B527" s="43" t="inlineStr">
        <is>
          <t>HH080482</t>
        </is>
      </c>
      <c r="C527" s="43" t="inlineStr">
        <is>
          <t>Ron miếng Shangchai D6114 - Thép - DF</t>
        </is>
      </c>
      <c r="D527" s="61" t="n"/>
      <c r="E527" s="43" t="n"/>
      <c r="F527" s="43" t="inlineStr">
        <is>
          <t>DF</t>
        </is>
      </c>
      <c r="G527" s="43" t="inlineStr">
        <is>
          <t>Cái</t>
        </is>
      </c>
      <c r="H527" s="43" t="n"/>
      <c r="I527" s="53" t="n"/>
      <c r="J527" s="147" t="n">
        <v>250000</v>
      </c>
      <c r="K527" s="147" t="n">
        <v>270000</v>
      </c>
      <c r="L527" s="147" t="n">
        <v>300000</v>
      </c>
      <c r="M527" s="53" t="n"/>
      <c r="N527" s="43" t="n"/>
      <c r="O527" s="43" t="n"/>
    </row>
    <row r="528" ht="30" customHeight="1">
      <c r="A528" s="45" t="n">
        <v>504</v>
      </c>
      <c r="B528" s="45" t="inlineStr">
        <is>
          <t>HH078088</t>
        </is>
      </c>
      <c r="C528" s="45" t="inlineStr">
        <is>
          <t>Ron miếng Suzuki F10A, amiang - DF</t>
        </is>
      </c>
      <c r="D528" s="61" t="n"/>
      <c r="E528" s="45" t="n"/>
      <c r="F528" s="45" t="inlineStr">
        <is>
          <t>DF</t>
        </is>
      </c>
      <c r="G528" s="45" t="inlineStr">
        <is>
          <t>Cái</t>
        </is>
      </c>
      <c r="H528" s="45" t="n"/>
      <c r="I528" s="54" t="n"/>
      <c r="J528" s="147" t="n">
        <v>65000</v>
      </c>
      <c r="K528" s="147" t="n">
        <v>80000</v>
      </c>
      <c r="L528" s="147" t="n">
        <v>100000</v>
      </c>
      <c r="M528" s="54" t="n"/>
      <c r="N528" s="45" t="n"/>
      <c r="O528" s="45" t="n"/>
    </row>
    <row r="529" ht="30" customHeight="1">
      <c r="A529" s="43" t="n">
        <v>505</v>
      </c>
      <c r="B529" s="43" t="inlineStr">
        <is>
          <t>HH082528</t>
        </is>
      </c>
      <c r="C529" s="43" t="inlineStr">
        <is>
          <t>Ron miếng TD25 Thép (lỗ sơ mi 95) - NICE IN</t>
        </is>
      </c>
      <c r="D529" s="61" t="inlineStr">
        <is>
          <t>92.9</t>
        </is>
      </c>
      <c r="E529" s="43" t="n"/>
      <c r="F529" s="43" t="inlineStr">
        <is>
          <t>NICE IN</t>
        </is>
      </c>
      <c r="G529" s="43" t="inlineStr">
        <is>
          <t>Cái</t>
        </is>
      </c>
      <c r="H529" s="43" t="n"/>
      <c r="I529" s="53" t="n"/>
      <c r="J529" s="147" t="n">
        <v>120000</v>
      </c>
      <c r="K529" s="147" t="n">
        <v>130000</v>
      </c>
      <c r="L529" s="147" t="n">
        <v>150000</v>
      </c>
      <c r="M529" s="53" t="n"/>
      <c r="N529" s="43" t="n"/>
      <c r="O529" s="43" t="n"/>
    </row>
    <row r="530" ht="30" customHeight="1">
      <c r="A530" s="45" t="n">
        <v>506</v>
      </c>
      <c r="B530" s="45" t="inlineStr">
        <is>
          <t>HH076270</t>
        </is>
      </c>
      <c r="C530" s="45" t="inlineStr">
        <is>
          <t>Ron miếng TD25 Thép - MASAKO</t>
        </is>
      </c>
      <c r="D530" s="61" t="inlineStr">
        <is>
          <t>92.9</t>
        </is>
      </c>
      <c r="E530" s="45" t="n"/>
      <c r="F530" s="45" t="inlineStr">
        <is>
          <t>MASAKO</t>
        </is>
      </c>
      <c r="G530" s="45" t="inlineStr">
        <is>
          <t>Cái</t>
        </is>
      </c>
      <c r="H530" s="45" t="n"/>
      <c r="I530" s="54" t="n"/>
      <c r="J530" s="147" t="n">
        <v>120000</v>
      </c>
      <c r="K530" s="147" t="n">
        <v>130000</v>
      </c>
      <c r="L530" s="147" t="n">
        <v>150000</v>
      </c>
      <c r="M530" s="54" t="n"/>
      <c r="N530" s="45" t="n"/>
      <c r="O530" s="45" t="n"/>
    </row>
    <row r="531" ht="30" customHeight="1">
      <c r="A531" s="43" t="n">
        <v>507</v>
      </c>
      <c r="B531" s="43" t="inlineStr">
        <is>
          <t>HH077338</t>
        </is>
      </c>
      <c r="C531" s="43" t="inlineStr">
        <is>
          <t>Ron miếng V2607 Thép - NICE IN</t>
        </is>
      </c>
      <c r="D531" s="61" t="inlineStr">
        <is>
          <t>87</t>
        </is>
      </c>
      <c r="E531" s="43" t="n"/>
      <c r="F531" s="43" t="inlineStr">
        <is>
          <t>NICE IN</t>
        </is>
      </c>
      <c r="G531" s="43" t="inlineStr">
        <is>
          <t>Cái</t>
        </is>
      </c>
      <c r="H531" s="43" t="n"/>
      <c r="I531" s="53" t="n"/>
      <c r="J531" s="147" t="n">
        <v>260000</v>
      </c>
      <c r="K531" s="147" t="n">
        <v>280000</v>
      </c>
      <c r="L531" s="147" t="n">
        <v>300000</v>
      </c>
      <c r="M531" s="53" t="n"/>
      <c r="N531" s="43" t="n"/>
      <c r="O531" s="43" t="n"/>
    </row>
    <row r="532" ht="30" customHeight="1">
      <c r="A532" s="45" t="n">
        <v>508</v>
      </c>
      <c r="B532" s="45" t="inlineStr">
        <is>
          <t>HH077850</t>
        </is>
      </c>
      <c r="C532" s="45" t="inlineStr">
        <is>
          <t>Ron miếng V3300 thép - PACIFIC</t>
        </is>
      </c>
      <c r="D532" s="61" t="inlineStr">
        <is>
          <t>98</t>
        </is>
      </c>
      <c r="E532" s="45" t="n"/>
      <c r="F532" s="45" t="inlineStr">
        <is>
          <t>PACIFIC</t>
        </is>
      </c>
      <c r="G532" s="45" t="inlineStr">
        <is>
          <t>Cái</t>
        </is>
      </c>
      <c r="H532" s="45" t="n"/>
      <c r="I532" s="54" t="n"/>
      <c r="J532" s="54" t="n"/>
      <c r="K532" s="54" t="n"/>
      <c r="L532" s="54" t="n"/>
      <c r="M532" s="54" t="n"/>
      <c r="N532" s="45" t="n"/>
      <c r="O532" s="45" t="n"/>
    </row>
    <row r="533" ht="30" customHeight="1">
      <c r="A533" s="43" t="n">
        <v>509</v>
      </c>
      <c r="B533" s="43" t="inlineStr">
        <is>
          <t>HH080437</t>
        </is>
      </c>
      <c r="C533" s="43" t="inlineStr">
        <is>
          <t>Ron miếng V3307 Thép Inox - MASAKO</t>
        </is>
      </c>
      <c r="D533" s="61" t="inlineStr">
        <is>
          <t>94</t>
        </is>
      </c>
      <c r="E533" s="43" t="n"/>
      <c r="F533" s="43" t="inlineStr">
        <is>
          <t>MASAKO</t>
        </is>
      </c>
      <c r="G533" s="43" t="inlineStr">
        <is>
          <t>Cái</t>
        </is>
      </c>
      <c r="H533" s="43" t="n"/>
      <c r="I533" s="53" t="n"/>
      <c r="J533" s="147" t="n">
        <v>230000</v>
      </c>
      <c r="K533" s="147" t="n">
        <v>250000</v>
      </c>
      <c r="L533" s="147" t="n">
        <v>270000</v>
      </c>
      <c r="M533" s="53" t="n"/>
      <c r="N533" s="43" t="n"/>
      <c r="O533" s="43" t="n"/>
    </row>
    <row r="534" ht="30" customHeight="1">
      <c r="A534" s="45" t="n">
        <v>510</v>
      </c>
      <c r="B534" s="45" t="inlineStr">
        <is>
          <t>HH077337</t>
        </is>
      </c>
      <c r="C534" s="45" t="inlineStr">
        <is>
          <t>Ron miếng V4000 graphite - NICE IN</t>
        </is>
      </c>
      <c r="D534" s="61" t="inlineStr">
        <is>
          <t>105</t>
        </is>
      </c>
      <c r="E534" s="45" t="n"/>
      <c r="F534" s="45" t="inlineStr">
        <is>
          <t>NICE IN</t>
        </is>
      </c>
      <c r="G534" s="45" t="inlineStr">
        <is>
          <t>Cái</t>
        </is>
      </c>
      <c r="H534" s="45" t="n"/>
      <c r="I534" s="54" t="n"/>
      <c r="J534" s="147" t="n">
        <v>280000</v>
      </c>
      <c r="K534" s="147" t="n">
        <v>300000</v>
      </c>
      <c r="L534" s="147" t="n">
        <v>350000</v>
      </c>
      <c r="M534" s="54" t="n"/>
      <c r="N534" s="45" t="n"/>
      <c r="O534" s="45" t="n"/>
    </row>
    <row r="535" ht="30" customHeight="1">
      <c r="A535" s="43" t="n">
        <v>511</v>
      </c>
      <c r="B535" s="43" t="inlineStr">
        <is>
          <t>HH070859</t>
        </is>
      </c>
      <c r="C535" s="43" t="inlineStr">
        <is>
          <t>Ron miếng Vol D8K/ TCD2013-L06-4V, Thép (TAD762VE) - NICE IN</t>
        </is>
      </c>
      <c r="D535" s="61" t="inlineStr">
        <is>
          <t>108</t>
        </is>
      </c>
      <c r="E535" s="43" t="n"/>
      <c r="F535" s="43" t="inlineStr">
        <is>
          <t>NICE IN</t>
        </is>
      </c>
      <c r="G535" s="43" t="inlineStr">
        <is>
          <t>Cái</t>
        </is>
      </c>
      <c r="H535" s="43" t="n"/>
      <c r="I535" s="53" t="n"/>
      <c r="J535" s="147" t="n">
        <v>600000</v>
      </c>
      <c r="K535" s="147" t="n">
        <v>650000</v>
      </c>
      <c r="L535" s="147" t="n">
        <v>700000</v>
      </c>
      <c r="M535" s="53" t="n"/>
      <c r="N535" s="43" t="n"/>
      <c r="O535" s="43" t="n"/>
    </row>
    <row r="536" ht="30" customHeight="1">
      <c r="A536" s="139" t="n"/>
      <c r="B536" s="139" t="n"/>
      <c r="C536" s="75" t="inlineStr">
        <is>
          <t>◆ DEUTZ  (3 sản phẩm)</t>
        </is>
      </c>
      <c r="D536" s="61" t="n"/>
      <c r="E536" s="139" t="n"/>
      <c r="F536" s="139" t="n"/>
      <c r="G536" s="139" t="n"/>
      <c r="H536" s="139" t="n"/>
      <c r="I536" s="140" t="n"/>
      <c r="J536" s="140" t="n"/>
      <c r="K536" s="140" t="n"/>
      <c r="L536" s="140" t="n"/>
      <c r="M536" s="140" t="n"/>
      <c r="N536" s="139" t="n"/>
      <c r="O536" s="139" t="n"/>
    </row>
    <row r="537" ht="30" customHeight="1">
      <c r="A537" s="43" t="n">
        <v>512</v>
      </c>
      <c r="B537" s="43" t="inlineStr">
        <is>
          <t>HH077492</t>
        </is>
      </c>
      <c r="C537" s="43" t="inlineStr">
        <is>
          <t>Ron miếng Volvo TCD2012 L04/ Deutz BF4M2012, Thép - DF</t>
        </is>
      </c>
      <c r="D537" s="61" t="n"/>
      <c r="E537" s="43" t="inlineStr">
        <is>
          <t>DEUTZ</t>
        </is>
      </c>
      <c r="F537" s="43" t="inlineStr">
        <is>
          <t>DF</t>
        </is>
      </c>
      <c r="G537" s="43" t="inlineStr">
        <is>
          <t>Cái</t>
        </is>
      </c>
      <c r="H537" s="43" t="n"/>
      <c r="I537" s="53" t="n"/>
      <c r="J537" s="147" t="n">
        <v>400000</v>
      </c>
      <c r="K537" s="147" t="n">
        <v>450000</v>
      </c>
      <c r="L537" s="147" t="n">
        <v>500000</v>
      </c>
      <c r="M537" s="53" t="n"/>
      <c r="N537" s="43" t="n"/>
      <c r="O537" s="43" t="n"/>
    </row>
    <row r="538" ht="30" customHeight="1">
      <c r="A538" s="45" t="n">
        <v>513</v>
      </c>
      <c r="B538" s="45" t="inlineStr">
        <is>
          <t>HH077493</t>
        </is>
      </c>
      <c r="C538" s="45" t="inlineStr">
        <is>
          <t>Ron miếng Volvo TCD2012 L06 (Deutz BF6M2012) - Thép - DF</t>
        </is>
      </c>
      <c r="D538" s="61" t="inlineStr">
        <is>
          <t>98</t>
        </is>
      </c>
      <c r="E538" s="45" t="inlineStr">
        <is>
          <t>DEUTZ</t>
        </is>
      </c>
      <c r="F538" s="45" t="inlineStr">
        <is>
          <t>DF</t>
        </is>
      </c>
      <c r="G538" s="45" t="inlineStr">
        <is>
          <t>Cái</t>
        </is>
      </c>
      <c r="H538" s="45" t="n"/>
      <c r="I538" s="54" t="n"/>
      <c r="J538" s="147" t="n">
        <v>450000</v>
      </c>
      <c r="K538" s="147" t="n">
        <v>550000</v>
      </c>
      <c r="L538" s="147" t="n">
        <v>600000</v>
      </c>
      <c r="M538" s="54" t="n"/>
      <c r="N538" s="45" t="n"/>
      <c r="O538" s="45" t="n"/>
    </row>
    <row r="539" ht="30" customHeight="1">
      <c r="A539" s="139" t="n"/>
      <c r="B539" s="139" t="n"/>
      <c r="C539" s="75" t="inlineStr">
        <is>
          <t>◆ (chưa rõ hãng)  (0 sản phẩm)</t>
        </is>
      </c>
      <c r="D539" s="61" t="n"/>
      <c r="E539" s="139" t="n"/>
      <c r="F539" s="139" t="n"/>
      <c r="G539" s="139" t="n"/>
      <c r="H539" s="139" t="n"/>
      <c r="I539" s="140" t="n"/>
      <c r="J539" s="140" t="n"/>
      <c r="K539" s="140" t="n"/>
      <c r="L539" s="140" t="n"/>
      <c r="M539" s="140" t="n"/>
      <c r="N539" s="139" t="n"/>
      <c r="O539" s="139" t="n"/>
    </row>
    <row r="540" ht="30" customHeight="1">
      <c r="A540" s="45" t="n">
        <v>514</v>
      </c>
      <c r="B540" s="45" t="inlineStr">
        <is>
          <t>HH077920</t>
        </is>
      </c>
      <c r="C540" s="45" t="inlineStr">
        <is>
          <t>Ron miếng W04E sợi tổng hợp - MASAKO</t>
        </is>
      </c>
      <c r="D540" s="61" t="inlineStr">
        <is>
          <t>104</t>
        </is>
      </c>
      <c r="E540" s="45" t="n"/>
      <c r="F540" s="45" t="inlineStr">
        <is>
          <t>MASAKO</t>
        </is>
      </c>
      <c r="G540" s="45" t="inlineStr">
        <is>
          <t>Cái</t>
        </is>
      </c>
      <c r="H540" s="45" t="n"/>
      <c r="I540" s="54" t="n"/>
      <c r="J540" s="147" t="n">
        <v>210000</v>
      </c>
      <c r="K540" s="147" t="n">
        <v>230000</v>
      </c>
      <c r="L540" s="147" t="n">
        <v>250000</v>
      </c>
      <c r="M540" s="54" t="n"/>
      <c r="N540" s="45" t="n"/>
      <c r="O540" s="45" t="n"/>
    </row>
    <row r="541" ht="30" customHeight="1">
      <c r="A541" s="43" t="n">
        <v>515</v>
      </c>
      <c r="B541" s="43" t="inlineStr">
        <is>
          <t>HH077917</t>
        </is>
      </c>
      <c r="C541" s="43" t="inlineStr">
        <is>
          <t>Ron miếng W06D sợi tổng hợp - MASAKO</t>
        </is>
      </c>
      <c r="D541" s="61" t="inlineStr">
        <is>
          <t>104</t>
        </is>
      </c>
      <c r="E541" s="43" t="n"/>
      <c r="F541" s="43" t="inlineStr">
        <is>
          <t>MASAKO</t>
        </is>
      </c>
      <c r="G541" s="43" t="inlineStr">
        <is>
          <t>Cái</t>
        </is>
      </c>
      <c r="H541" s="43" t="n"/>
      <c r="I541" s="53" t="n"/>
      <c r="J541" s="147" t="n">
        <v>210000</v>
      </c>
      <c r="K541" s="147" t="n">
        <v>230000</v>
      </c>
      <c r="L541" s="147" t="n">
        <v>250000</v>
      </c>
      <c r="M541" s="53" t="n"/>
      <c r="N541" s="43" t="n"/>
      <c r="O541" s="43" t="n"/>
    </row>
    <row r="542" ht="30" customHeight="1">
      <c r="A542" s="45" t="n">
        <v>516</v>
      </c>
      <c r="B542" s="45" t="inlineStr">
        <is>
          <t>HH077918</t>
        </is>
      </c>
      <c r="C542" s="45" t="inlineStr">
        <is>
          <t>Ron miếng W06E sợi tổng hợp - MASAKO</t>
        </is>
      </c>
      <c r="D542" s="61" t="n"/>
      <c r="E542" s="45" t="n"/>
      <c r="F542" s="45" t="inlineStr">
        <is>
          <t>MASAKO</t>
        </is>
      </c>
      <c r="G542" s="45" t="inlineStr">
        <is>
          <t>Cái</t>
        </is>
      </c>
      <c r="H542" s="45" t="n"/>
      <c r="I542" s="54" t="n"/>
      <c r="J542" s="147" t="n">
        <v>300000</v>
      </c>
      <c r="K542" s="147" t="n">
        <v>320000</v>
      </c>
      <c r="L542" s="147" t="n">
        <v>350000</v>
      </c>
      <c r="M542" s="54" t="n"/>
      <c r="N542" s="45" t="n"/>
      <c r="O542" s="45" t="n"/>
    </row>
    <row r="543" ht="30" customHeight="1">
      <c r="A543" s="43" t="n">
        <v>517</v>
      </c>
      <c r="B543" s="43" t="inlineStr">
        <is>
          <t>HH079200</t>
        </is>
      </c>
      <c r="C543" s="43" t="inlineStr">
        <is>
          <t>Ron miếng WD615 thép - DF</t>
        </is>
      </c>
      <c r="D543" s="61" t="inlineStr">
        <is>
          <t>126</t>
        </is>
      </c>
      <c r="E543" s="43" t="n"/>
      <c r="F543" s="43" t="inlineStr">
        <is>
          <t>DF</t>
        </is>
      </c>
      <c r="G543" s="43" t="inlineStr">
        <is>
          <t>Bộ</t>
        </is>
      </c>
      <c r="H543" s="43" t="n"/>
      <c r="I543" s="53" t="n"/>
      <c r="J543" s="147" t="n">
        <v>340000</v>
      </c>
      <c r="K543" s="147" t="n">
        <v>360000</v>
      </c>
      <c r="L543" s="147" t="n">
        <v>450000</v>
      </c>
      <c r="M543" s="53" t="n"/>
      <c r="N543" s="43" t="n"/>
      <c r="O543" s="43" t="n"/>
    </row>
    <row r="544" ht="30" customHeight="1">
      <c r="A544" s="45" t="n">
        <v>518</v>
      </c>
      <c r="B544" s="45" t="inlineStr">
        <is>
          <t>HH080487</t>
        </is>
      </c>
      <c r="C544" s="45" t="inlineStr">
        <is>
          <t>Ron miếng WD618 thép - DF</t>
        </is>
      </c>
      <c r="D544" s="61" t="inlineStr">
        <is>
          <t>126</t>
        </is>
      </c>
      <c r="E544" s="45" t="n"/>
      <c r="F544" s="45" t="inlineStr">
        <is>
          <t>DF</t>
        </is>
      </c>
      <c r="G544" s="45" t="inlineStr">
        <is>
          <t>Bộ</t>
        </is>
      </c>
      <c r="H544" s="45" t="n"/>
      <c r="I544" s="54" t="n"/>
      <c r="J544" s="147" t="n">
        <v>330000</v>
      </c>
      <c r="K544" s="147" t="n">
        <v>350000</v>
      </c>
      <c r="L544" s="147" t="n">
        <v>380000</v>
      </c>
      <c r="M544" s="54" t="n"/>
      <c r="N544" s="45" t="n"/>
      <c r="O544" s="45" t="n"/>
    </row>
    <row r="545" ht="30" customHeight="1">
      <c r="A545" s="43" t="n">
        <v>519</v>
      </c>
      <c r="B545" s="43" t="inlineStr">
        <is>
          <t>HH079680</t>
        </is>
      </c>
      <c r="C545" s="43" t="inlineStr">
        <is>
          <t>Ron miếng WL (16V) thép - DF</t>
        </is>
      </c>
      <c r="D545" s="61" t="inlineStr">
        <is>
          <t>98</t>
        </is>
      </c>
      <c r="E545" s="43" t="n"/>
      <c r="F545" s="43" t="inlineStr">
        <is>
          <t>DF</t>
        </is>
      </c>
      <c r="G545" s="43" t="inlineStr">
        <is>
          <t>Cái</t>
        </is>
      </c>
      <c r="H545" s="43" t="n"/>
      <c r="I545" s="53" t="n"/>
      <c r="J545" s="147" t="n">
        <v>110000</v>
      </c>
      <c r="K545" s="147" t="n">
        <v>120000</v>
      </c>
      <c r="L545" s="147" t="n">
        <v>150000</v>
      </c>
      <c r="M545" s="53" t="n"/>
      <c r="N545" s="43" t="n"/>
      <c r="O545" s="43" t="n"/>
    </row>
    <row r="546" ht="30" customHeight="1">
      <c r="A546" s="45" t="n">
        <v>520</v>
      </c>
      <c r="B546" s="45" t="inlineStr">
        <is>
          <t>HH081877</t>
        </is>
      </c>
      <c r="C546" s="45" t="inlineStr">
        <is>
          <t>Ron miếng YC-4102-Q/ 4105-Q/ YCD4J11T-88 TA</t>
        </is>
      </c>
      <c r="D546" s="61" t="inlineStr">
        <is>
          <t>102/105</t>
        </is>
      </c>
      <c r="E546" s="45" t="n"/>
      <c r="F546" s="45" t="n"/>
      <c r="G546" s="45" t="inlineStr">
        <is>
          <t>Cái</t>
        </is>
      </c>
      <c r="H546" s="45" t="n"/>
      <c r="I546" s="54" t="n"/>
      <c r="J546" s="54" t="n"/>
      <c r="K546" s="54" t="n"/>
      <c r="L546" s="54" t="n"/>
      <c r="M546" s="54" t="n"/>
      <c r="N546" s="45" t="n"/>
      <c r="O546" s="45" t="n"/>
    </row>
    <row r="547" ht="30" customHeight="1">
      <c r="A547" s="43" t="n">
        <v>521</v>
      </c>
      <c r="B547" s="43" t="inlineStr">
        <is>
          <t>HH081880</t>
        </is>
      </c>
      <c r="C547" s="43" t="inlineStr">
        <is>
          <t>Ron miếng YC4D/4108 (ướt phi 117) (Antek)</t>
        </is>
      </c>
      <c r="D547" s="61" t="inlineStr">
        <is>
          <t>108</t>
        </is>
      </c>
      <c r="E547" s="43" t="n"/>
      <c r="F547" s="43" t="n"/>
      <c r="G547" s="43" t="inlineStr">
        <is>
          <t>Cái</t>
        </is>
      </c>
      <c r="H547" s="43" t="n"/>
      <c r="I547" s="53" t="n"/>
      <c r="J547" s="53" t="n"/>
      <c r="K547" s="53" t="n"/>
      <c r="L547" s="53" t="n"/>
      <c r="M547" s="53" t="n"/>
      <c r="N547" s="43" t="n"/>
      <c r="O547" s="43" t="n"/>
    </row>
    <row r="548" ht="30" customHeight="1">
      <c r="A548" s="45" t="n">
        <v>522</v>
      </c>
      <c r="B548" s="45" t="inlineStr">
        <is>
          <t>HH081881</t>
        </is>
      </c>
      <c r="C548" s="45" t="inlineStr">
        <is>
          <t>Ron miếng YC4D140-48/ 4108 Euro4 (Yuchai)</t>
        </is>
      </c>
      <c r="D548" s="61" t="inlineStr">
        <is>
          <t>108</t>
        </is>
      </c>
      <c r="E548" s="45" t="n"/>
      <c r="F548" s="45" t="n"/>
      <c r="G548" s="45" t="inlineStr">
        <is>
          <t>Cái</t>
        </is>
      </c>
      <c r="H548" s="45" t="n"/>
      <c r="I548" s="54" t="n"/>
      <c r="J548" s="54" t="n"/>
      <c r="K548" s="54" t="n"/>
      <c r="L548" s="54" t="n"/>
      <c r="M548" s="54" t="n"/>
      <c r="N548" s="45" t="n"/>
      <c r="O548" s="45" t="n"/>
    </row>
    <row r="549" ht="30" customHeight="1">
      <c r="A549" s="43" t="n">
        <v>523</v>
      </c>
      <c r="B549" s="43" t="inlineStr">
        <is>
          <t>HH081882</t>
        </is>
      </c>
      <c r="C549" s="43" t="inlineStr">
        <is>
          <t>Ron miếng YC4E140-48/ 4110 Euro4 (Yuchai)</t>
        </is>
      </c>
      <c r="D549" s="61" t="n"/>
      <c r="E549" s="43" t="n"/>
      <c r="F549" s="43" t="n"/>
      <c r="G549" s="43" t="inlineStr">
        <is>
          <t>Cái</t>
        </is>
      </c>
      <c r="H549" s="43" t="n"/>
      <c r="I549" s="53" t="n"/>
      <c r="J549" s="53" t="n"/>
      <c r="K549" s="53" t="n"/>
      <c r="L549" s="53" t="n"/>
      <c r="M549" s="53" t="n"/>
      <c r="N549" s="43" t="n"/>
      <c r="O549" s="43" t="n"/>
    </row>
    <row r="550" ht="30" customHeight="1">
      <c r="A550" s="45" t="n">
        <v>524</v>
      </c>
      <c r="B550" s="45" t="inlineStr">
        <is>
          <t>HH081878</t>
        </is>
      </c>
      <c r="C550" s="45" t="inlineStr">
        <is>
          <t>Ron miếng YC4F/ 492 thép (Yuchai)</t>
        </is>
      </c>
      <c r="D550" s="61" t="inlineStr">
        <is>
          <t>92</t>
        </is>
      </c>
      <c r="E550" s="45" t="n"/>
      <c r="F550" s="45" t="n"/>
      <c r="G550" s="45" t="inlineStr">
        <is>
          <t>Cái</t>
        </is>
      </c>
      <c r="H550" s="45" t="n"/>
      <c r="I550" s="54" t="n"/>
      <c r="J550" s="54" t="n"/>
      <c r="K550" s="54" t="n"/>
      <c r="L550" s="54" t="n"/>
      <c r="M550" s="54" t="n"/>
      <c r="N550" s="45" t="n"/>
      <c r="O550" s="45" t="n"/>
    </row>
    <row r="551" ht="30" customHeight="1">
      <c r="A551" s="43" t="n">
        <v>525</v>
      </c>
      <c r="B551" s="43" t="inlineStr">
        <is>
          <t>HH081879</t>
        </is>
      </c>
      <c r="C551" s="43" t="inlineStr">
        <is>
          <t>Ron miếng YC4FA/ 496 (Yuchai)</t>
        </is>
      </c>
      <c r="D551" s="61" t="inlineStr">
        <is>
          <t>96</t>
        </is>
      </c>
      <c r="E551" s="43" t="n"/>
      <c r="F551" s="43" t="n"/>
      <c r="G551" s="43" t="inlineStr">
        <is>
          <t>Cái</t>
        </is>
      </c>
      <c r="H551" s="43" t="n"/>
      <c r="I551" s="53" t="n"/>
      <c r="J551" s="53" t="n"/>
      <c r="K551" s="53" t="n"/>
      <c r="L551" s="53" t="n"/>
      <c r="M551" s="53" t="n"/>
      <c r="N551" s="43" t="n"/>
      <c r="O551" s="43" t="n"/>
    </row>
    <row r="552" ht="30" customHeight="1">
      <c r="A552" s="45" t="n">
        <v>526</v>
      </c>
      <c r="B552" s="45" t="inlineStr">
        <is>
          <t>HH081883</t>
        </is>
      </c>
      <c r="C552" s="45" t="inlineStr">
        <is>
          <t>Ron miếng YC4G/ 4112 thép máy điện (Yuchai)</t>
        </is>
      </c>
      <c r="D552" s="61" t="inlineStr">
        <is>
          <t>112</t>
        </is>
      </c>
      <c r="E552" s="45" t="n"/>
      <c r="F552" s="45" t="n"/>
      <c r="G552" s="45" t="inlineStr">
        <is>
          <t>Cái</t>
        </is>
      </c>
      <c r="H552" s="45" t="n"/>
      <c r="I552" s="54" t="n"/>
      <c r="J552" s="54" t="n"/>
      <c r="K552" s="54" t="n"/>
      <c r="L552" s="54" t="n"/>
      <c r="M552" s="54" t="n"/>
      <c r="N552" s="45" t="n"/>
      <c r="O552" s="45" t="n"/>
    </row>
    <row r="553" ht="30" customHeight="1">
      <c r="A553" s="43" t="n">
        <v>527</v>
      </c>
      <c r="B553" s="43" t="inlineStr">
        <is>
          <t>HH081084</t>
        </is>
      </c>
      <c r="C553" s="43" t="inlineStr">
        <is>
          <t>Ron miếng YC6A/6108ZQB A30/A3100 thép liền (Yuchai)</t>
        </is>
      </c>
      <c r="D553" s="61" t="inlineStr">
        <is>
          <t>108</t>
        </is>
      </c>
      <c r="E553" s="43" t="n"/>
      <c r="F553" s="43" t="n"/>
      <c r="G553" s="43" t="inlineStr">
        <is>
          <t>Cái</t>
        </is>
      </c>
      <c r="H553" s="43" t="n"/>
      <c r="I553" s="53" t="n"/>
      <c r="J553" s="53" t="n"/>
      <c r="K553" s="53" t="n"/>
      <c r="L553" s="53" t="n"/>
      <c r="M553" s="53" t="n"/>
      <c r="N553" s="43" t="n"/>
      <c r="O553" s="43" t="n"/>
    </row>
    <row r="554" ht="30" customHeight="1">
      <c r="A554" s="45" t="n">
        <v>528</v>
      </c>
      <c r="B554" s="45" t="inlineStr">
        <is>
          <t>HH081086</t>
        </is>
      </c>
      <c r="C554" s="45" t="inlineStr">
        <is>
          <t>Ron miếng YC6J/6105/6108ZQ (Antek)</t>
        </is>
      </c>
      <c r="D554" s="61" t="inlineStr">
        <is>
          <t>105</t>
        </is>
      </c>
      <c r="E554" s="45" t="n"/>
      <c r="F554" s="45" t="n"/>
      <c r="G554" s="45" t="inlineStr">
        <is>
          <t>Cái</t>
        </is>
      </c>
      <c r="H554" s="45" t="n"/>
      <c r="I554" s="54" t="n"/>
      <c r="J554" s="54" t="n"/>
      <c r="K554" s="54" t="n"/>
      <c r="L554" s="54" t="n"/>
      <c r="M554" s="54" t="n"/>
      <c r="N554" s="45" t="n"/>
      <c r="O554" s="45" t="n"/>
    </row>
    <row r="555" ht="30" customHeight="1">
      <c r="A555" s="43" t="n">
        <v>529</v>
      </c>
      <c r="B555" s="43" t="inlineStr">
        <is>
          <t>HH081085</t>
        </is>
      </c>
      <c r="C555" s="43" t="inlineStr">
        <is>
          <t>Ron miếng YC6J/6105/6108ZQ (Yuchai)</t>
        </is>
      </c>
      <c r="D555" s="61" t="inlineStr">
        <is>
          <t>105</t>
        </is>
      </c>
      <c r="E555" s="43" t="n"/>
      <c r="F555" s="43" t="n"/>
      <c r="G555" s="43" t="inlineStr">
        <is>
          <t>Cái</t>
        </is>
      </c>
      <c r="H555" s="43" t="n"/>
      <c r="I555" s="53" t="n"/>
      <c r="J555" s="53" t="n"/>
      <c r="K555" s="53" t="n"/>
      <c r="L555" s="53" t="n"/>
      <c r="M555" s="53" t="n"/>
      <c r="N555" s="43" t="n"/>
      <c r="O555" s="43" t="n"/>
    </row>
    <row r="556" ht="30" customHeight="1">
      <c r="A556" s="45" t="n">
        <v>530</v>
      </c>
      <c r="B556" s="45" t="inlineStr">
        <is>
          <t>HH081087</t>
        </is>
      </c>
      <c r="C556" s="45" t="inlineStr">
        <is>
          <t>Ron miếng YC6K/6129 (Yuchai)</t>
        </is>
      </c>
      <c r="D556" s="61" t="inlineStr">
        <is>
          <t>129</t>
        </is>
      </c>
      <c r="E556" s="45" t="n"/>
      <c r="F556" s="45" t="n"/>
      <c r="G556" s="45" t="inlineStr">
        <is>
          <t>Cái</t>
        </is>
      </c>
      <c r="H556" s="45" t="n"/>
      <c r="I556" s="54" t="n"/>
      <c r="J556" s="54" t="n"/>
      <c r="K556" s="54" t="n"/>
      <c r="L556" s="54" t="n"/>
      <c r="M556" s="54" t="n"/>
      <c r="N556" s="45" t="n"/>
      <c r="O556" s="45" t="n"/>
    </row>
    <row r="557" ht="30" customHeight="1">
      <c r="A557" s="43" t="n">
        <v>531</v>
      </c>
      <c r="B557" s="43" t="inlineStr">
        <is>
          <t>HH081141</t>
        </is>
      </c>
      <c r="C557" s="43" t="inlineStr">
        <is>
          <t>Ron miếng YC6L/6113  (Yuchai)</t>
        </is>
      </c>
      <c r="D557" s="61" t="inlineStr">
        <is>
          <t>113</t>
        </is>
      </c>
      <c r="E557" s="43" t="n"/>
      <c r="F557" s="43" t="n"/>
      <c r="G557" s="43" t="inlineStr">
        <is>
          <t>Cái</t>
        </is>
      </c>
      <c r="H557" s="43" t="n"/>
      <c r="I557" s="53" t="n"/>
      <c r="J557" s="53" t="n"/>
      <c r="K557" s="53" t="n"/>
      <c r="L557" s="53" t="n"/>
      <c r="M557" s="53" t="n"/>
      <c r="N557" s="43" t="n"/>
      <c r="O557" s="43" t="n"/>
    </row>
    <row r="558" ht="30" customHeight="1">
      <c r="A558" s="45" t="n">
        <v>532</v>
      </c>
      <c r="B558" s="45" t="inlineStr">
        <is>
          <t>HH080992</t>
        </is>
      </c>
      <c r="C558" s="45" t="inlineStr">
        <is>
          <t>Ron miếng YC6L/6113 thép đen (Yuchai chính hãng)</t>
        </is>
      </c>
      <c r="D558" s="61" t="inlineStr">
        <is>
          <t>113</t>
        </is>
      </c>
      <c r="E558" s="45" t="n"/>
      <c r="F558" s="45" t="n"/>
      <c r="G558" s="45" t="inlineStr">
        <is>
          <t>Cái</t>
        </is>
      </c>
      <c r="H558" s="45" t="n"/>
      <c r="I558" s="54" t="n"/>
      <c r="J558" s="54" t="n"/>
      <c r="K558" s="54" t="n"/>
      <c r="L558" s="54" t="n"/>
      <c r="M558" s="54" t="n"/>
      <c r="N558" s="45" t="n"/>
      <c r="O558" s="45" t="n"/>
    </row>
    <row r="559" ht="30" customHeight="1">
      <c r="A559" s="43" t="n">
        <v>533</v>
      </c>
      <c r="B559" s="43" t="inlineStr">
        <is>
          <t>HH081088</t>
        </is>
      </c>
      <c r="C559" s="43" t="inlineStr">
        <is>
          <t>Ron miếng YC6M1000/6120 (2 lỗ méo) thép (Yuchai)</t>
        </is>
      </c>
      <c r="D559" s="61" t="n"/>
      <c r="E559" s="43" t="n"/>
      <c r="F559" s="43" t="n"/>
      <c r="G559" s="43" t="inlineStr">
        <is>
          <t>Cái</t>
        </is>
      </c>
      <c r="H559" s="43" t="n"/>
      <c r="I559" s="53" t="n"/>
      <c r="J559" s="53" t="n"/>
      <c r="K559" s="53" t="n"/>
      <c r="L559" s="53" t="n"/>
      <c r="M559" s="53" t="n"/>
      <c r="N559" s="43" t="n"/>
      <c r="O559" s="43" t="n"/>
    </row>
    <row r="560" ht="30" customHeight="1">
      <c r="A560" s="45" t="n">
        <v>534</v>
      </c>
      <c r="B560" s="45" t="inlineStr">
        <is>
          <t>HH081089</t>
        </is>
      </c>
      <c r="C560" s="45" t="inlineStr">
        <is>
          <t>Ron miếng YC6M1000/6120 (2 lỗ tròn) thép (Yuchai)</t>
        </is>
      </c>
      <c r="D560" s="61" t="n"/>
      <c r="E560" s="45" t="n"/>
      <c r="F560" s="45" t="n"/>
      <c r="G560" s="45" t="inlineStr">
        <is>
          <t>Cái</t>
        </is>
      </c>
      <c r="H560" s="45" t="n"/>
      <c r="I560" s="54" t="n"/>
      <c r="J560" s="54" t="n"/>
      <c r="K560" s="54" t="n"/>
      <c r="L560" s="54" t="n"/>
      <c r="M560" s="54" t="n"/>
      <c r="N560" s="45" t="n"/>
      <c r="O560" s="45" t="n"/>
    </row>
    <row r="561" ht="30" customHeight="1">
      <c r="A561" s="43" t="n">
        <v>535</v>
      </c>
      <c r="B561" s="43" t="inlineStr">
        <is>
          <t>HH081090</t>
        </is>
      </c>
      <c r="C561" s="43" t="inlineStr">
        <is>
          <t>Ron miếng YC6MK/6123 thép (Yuchai)</t>
        </is>
      </c>
      <c r="D561" s="61" t="inlineStr">
        <is>
          <t>123</t>
        </is>
      </c>
      <c r="E561" s="43" t="n"/>
      <c r="F561" s="43" t="n"/>
      <c r="G561" s="43" t="inlineStr">
        <is>
          <t>Cái</t>
        </is>
      </c>
      <c r="H561" s="43" t="n"/>
      <c r="I561" s="53" t="n"/>
      <c r="J561" s="53" t="n"/>
      <c r="K561" s="53" t="n"/>
      <c r="L561" s="53" t="n"/>
      <c r="M561" s="53" t="n"/>
      <c r="N561" s="43" t="n"/>
      <c r="O561" s="43" t="n"/>
    </row>
    <row r="562" ht="30" customHeight="1">
      <c r="A562" s="45" t="n">
        <v>536</v>
      </c>
      <c r="B562" s="45" t="inlineStr">
        <is>
          <t>HH081889</t>
        </is>
      </c>
      <c r="C562" s="45" t="inlineStr">
        <is>
          <t>Ron miếng YN-4100-QBZL/ 4102-QBZL thép</t>
        </is>
      </c>
      <c r="D562" s="61" t="inlineStr">
        <is>
          <t>102</t>
        </is>
      </c>
      <c r="E562" s="45" t="n"/>
      <c r="F562" s="45" t="n"/>
      <c r="G562" s="45" t="inlineStr">
        <is>
          <t>Cái</t>
        </is>
      </c>
      <c r="H562" s="45" t="n"/>
      <c r="I562" s="54" t="n"/>
      <c r="J562" s="54" t="n"/>
      <c r="K562" s="54" t="n"/>
      <c r="L562" s="54" t="n"/>
      <c r="M562" s="54" t="n"/>
      <c r="N562" s="45" t="n"/>
      <c r="O562" s="45" t="n"/>
    </row>
    <row r="563" ht="30" customHeight="1">
      <c r="A563" s="43" t="n">
        <v>537</v>
      </c>
      <c r="B563" s="43" t="inlineStr">
        <is>
          <t>HH076879</t>
        </is>
      </c>
      <c r="C563" s="43" t="inlineStr">
        <is>
          <t>Ron miếng YN-490-Q/QB phi 100 (Antek)</t>
        </is>
      </c>
      <c r="D563" s="61" t="n"/>
      <c r="E563" s="43" t="n"/>
      <c r="F563" s="43" t="n"/>
      <c r="G563" s="43" t="inlineStr">
        <is>
          <t>Cái</t>
        </is>
      </c>
      <c r="H563" s="43" t="n"/>
      <c r="I563" s="53" t="n"/>
      <c r="J563" s="53" t="n"/>
      <c r="K563" s="53" t="n"/>
      <c r="L563" s="53" t="n"/>
      <c r="M563" s="53" t="n"/>
      <c r="N563" s="43" t="n"/>
      <c r="O563" s="43" t="n"/>
    </row>
    <row r="564" ht="30" customHeight="1">
      <c r="A564" s="45" t="n">
        <v>538</v>
      </c>
      <c r="B564" s="45" t="inlineStr">
        <is>
          <t>HH077696</t>
        </is>
      </c>
      <c r="C564" s="45" t="inlineStr">
        <is>
          <t>Ron miếng Yan 3TNE68 - Thép Inox - NICE IN (145/55/70)</t>
        </is>
      </c>
      <c r="D564" s="61" t="inlineStr">
        <is>
          <t>68</t>
        </is>
      </c>
      <c r="E564" s="45" t="n"/>
      <c r="F564" s="45" t="inlineStr">
        <is>
          <t>NICE IN (145/55/70)</t>
        </is>
      </c>
      <c r="G564" s="45" t="inlineStr">
        <is>
          <t>Cái</t>
        </is>
      </c>
      <c r="H564" s="45" t="n"/>
      <c r="I564" s="54" t="n"/>
      <c r="J564" s="147" t="n">
        <v>145000</v>
      </c>
      <c r="K564" s="147" t="n">
        <v>155000</v>
      </c>
      <c r="L564" s="147" t="n">
        <v>170000</v>
      </c>
      <c r="M564" s="54" t="n"/>
      <c r="N564" s="45" t="n"/>
      <c r="O564" s="45" t="n"/>
    </row>
    <row r="565" ht="30" customHeight="1">
      <c r="A565" s="43" t="n">
        <v>539</v>
      </c>
      <c r="B565" s="43" t="inlineStr">
        <is>
          <t>HH081353</t>
        </is>
      </c>
      <c r="C565" s="43" t="inlineStr">
        <is>
          <t>Ron miếng Yan 3TNE84/ 3D84-3, thép Inox - NICE IN</t>
        </is>
      </c>
      <c r="D565" s="61" t="inlineStr">
        <is>
          <t>84</t>
        </is>
      </c>
      <c r="E565" s="43" t="n"/>
      <c r="F565" s="43" t="inlineStr">
        <is>
          <t>NICE IN</t>
        </is>
      </c>
      <c r="G565" s="43" t="inlineStr">
        <is>
          <t>Cái</t>
        </is>
      </c>
      <c r="H565" s="43" t="n"/>
      <c r="I565" s="53" t="n"/>
      <c r="J565" s="147" t="n">
        <v>120000</v>
      </c>
      <c r="K565" s="147" t="n">
        <v>135000</v>
      </c>
      <c r="L565" s="147" t="n">
        <v>150000</v>
      </c>
      <c r="M565" s="53" t="n"/>
      <c r="N565" s="43" t="n"/>
      <c r="O565" s="43" t="n"/>
    </row>
    <row r="566" ht="30" customHeight="1">
      <c r="A566" s="45" t="n">
        <v>540</v>
      </c>
      <c r="B566" s="45" t="inlineStr">
        <is>
          <t>HH076819</t>
        </is>
      </c>
      <c r="C566" s="45" t="inlineStr">
        <is>
          <t>Ron miếng Yan 4D94E/4TNE94 (Amiang) - NICE IN (90/100/20)</t>
        </is>
      </c>
      <c r="D566" s="61" t="inlineStr">
        <is>
          <t>94</t>
        </is>
      </c>
      <c r="E566" s="45" t="n"/>
      <c r="F566" s="45" t="inlineStr">
        <is>
          <t>NICE IN (90/100/20)</t>
        </is>
      </c>
      <c r="G566" s="45" t="inlineStr">
        <is>
          <t>Cái</t>
        </is>
      </c>
      <c r="H566" s="45" t="n"/>
      <c r="I566" s="54" t="n"/>
      <c r="J566" s="147" t="n">
        <v>90000</v>
      </c>
      <c r="K566" s="147" t="n">
        <v>100000</v>
      </c>
      <c r="L566" s="147" t="n">
        <v>120000</v>
      </c>
      <c r="M566" s="54" t="n"/>
      <c r="N566" s="45" t="n"/>
      <c r="O566" s="45" t="n"/>
    </row>
    <row r="567" ht="30" customHeight="1">
      <c r="A567" s="43" t="n">
        <v>541</v>
      </c>
      <c r="B567" s="43" t="inlineStr">
        <is>
          <t>HH077489</t>
        </is>
      </c>
      <c r="C567" s="43" t="inlineStr">
        <is>
          <t>Ron miếng Yan 4TN100E/4TNE100 Graphite - DF</t>
        </is>
      </c>
      <c r="D567" s="61" t="inlineStr">
        <is>
          <t>100</t>
        </is>
      </c>
      <c r="E567" s="43" t="n"/>
      <c r="F567" s="43" t="inlineStr">
        <is>
          <t>DF</t>
        </is>
      </c>
      <c r="G567" s="43" t="inlineStr">
        <is>
          <t>Cái</t>
        </is>
      </c>
      <c r="H567" s="43" t="n"/>
      <c r="I567" s="53" t="n"/>
      <c r="J567" s="147" t="n">
        <v>150000</v>
      </c>
      <c r="K567" s="147" t="n">
        <v>160000</v>
      </c>
      <c r="L567" s="147" t="n">
        <v>180000</v>
      </c>
      <c r="M567" s="53" t="n"/>
      <c r="N567" s="43" t="n"/>
      <c r="O567" s="43" t="n"/>
    </row>
    <row r="568" ht="30" customHeight="1">
      <c r="A568" s="45" t="n">
        <v>542</v>
      </c>
      <c r="B568" s="45" t="inlineStr">
        <is>
          <t>HH076247</t>
        </is>
      </c>
      <c r="C568" s="45" t="inlineStr">
        <is>
          <t>Ron miếng Yan 4TN84/4D84-2, ASB amiang - MASAKO</t>
        </is>
      </c>
      <c r="D568" s="61" t="inlineStr">
        <is>
          <t>84</t>
        </is>
      </c>
      <c r="E568" s="45" t="n"/>
      <c r="F568" s="45" t="inlineStr">
        <is>
          <t>MASAKO</t>
        </is>
      </c>
      <c r="G568" s="45" t="inlineStr">
        <is>
          <t>Cái</t>
        </is>
      </c>
      <c r="H568" s="45" t="n"/>
      <c r="I568" s="54" t="n"/>
      <c r="J568" s="147" t="n">
        <v>80000</v>
      </c>
      <c r="K568" s="147" t="n">
        <v>90000</v>
      </c>
      <c r="L568" s="147" t="n">
        <v>100000</v>
      </c>
      <c r="M568" s="54" t="n"/>
      <c r="N568" s="45" t="n"/>
      <c r="O568" s="45" t="n"/>
    </row>
    <row r="569" ht="30" customHeight="1">
      <c r="A569" s="43" t="n">
        <v>543</v>
      </c>
      <c r="B569" s="43" t="inlineStr">
        <is>
          <t>HH081357</t>
        </is>
      </c>
      <c r="C569" s="43" t="inlineStr">
        <is>
          <t>Ron miếng Yan 4TNE86, Thép Inox (4TNV86/ 4TN86) - NICE IN</t>
        </is>
      </c>
      <c r="D569" s="61" t="inlineStr">
        <is>
          <t>86</t>
        </is>
      </c>
      <c r="E569" s="43" t="n"/>
      <c r="F569" s="43" t="inlineStr">
        <is>
          <t>NICE IN</t>
        </is>
      </c>
      <c r="G569" s="43" t="inlineStr">
        <is>
          <t>Cái</t>
        </is>
      </c>
      <c r="H569" s="43" t="n"/>
      <c r="I569" s="53" t="n"/>
      <c r="J569" s="147" t="n">
        <v>190000</v>
      </c>
      <c r="K569" s="147" t="n">
        <v>200000</v>
      </c>
      <c r="L569" s="147" t="n">
        <v>220000</v>
      </c>
      <c r="M569" s="53" t="n"/>
      <c r="N569" s="43" t="n"/>
      <c r="O569" s="43" t="n"/>
    </row>
    <row r="570" ht="30" customHeight="1">
      <c r="A570" s="45" t="n">
        <v>544</v>
      </c>
      <c r="B570" s="45" t="inlineStr">
        <is>
          <t>HH077582</t>
        </is>
      </c>
      <c r="C570" s="45" t="inlineStr">
        <is>
          <t>Ron miếng Yan 4TNE88, Thép Inox (4TNV88/ 4D88E) - NICE IN</t>
        </is>
      </c>
      <c r="D570" s="61" t="inlineStr">
        <is>
          <t>88</t>
        </is>
      </c>
      <c r="E570" s="45" t="n"/>
      <c r="F570" s="45" t="inlineStr">
        <is>
          <t>NICE IN</t>
        </is>
      </c>
      <c r="G570" s="45" t="inlineStr">
        <is>
          <t>Cái</t>
        </is>
      </c>
      <c r="H570" s="45" t="n"/>
      <c r="I570" s="54" t="n"/>
      <c r="J570" s="147" t="n">
        <v>150000</v>
      </c>
      <c r="K570" s="147" t="n">
        <v>160000</v>
      </c>
      <c r="L570" s="147" t="n">
        <v>180000</v>
      </c>
      <c r="M570" s="54" t="n"/>
      <c r="N570" s="45" t="n"/>
      <c r="O570" s="45" t="n"/>
    </row>
    <row r="571" ht="30" customHeight="1">
      <c r="A571" s="43" t="n">
        <v>545</v>
      </c>
      <c r="B571" s="43" t="inlineStr">
        <is>
          <t>HH076570</t>
        </is>
      </c>
      <c r="C571" s="43" t="inlineStr">
        <is>
          <t>Ron miếng Yan 4TNV98, Thép Inox - NICE IN</t>
        </is>
      </c>
      <c r="D571" s="61" t="inlineStr">
        <is>
          <t>98</t>
        </is>
      </c>
      <c r="E571" s="43" t="n"/>
      <c r="F571" s="43" t="inlineStr">
        <is>
          <t>NICE IN</t>
        </is>
      </c>
      <c r="G571" s="43" t="inlineStr">
        <is>
          <t>Cái</t>
        </is>
      </c>
      <c r="H571" s="43" t="n"/>
      <c r="I571" s="53" t="n"/>
      <c r="J571" s="147" t="n">
        <v>150000</v>
      </c>
      <c r="K571" s="147" t="n">
        <v>160000</v>
      </c>
      <c r="L571" s="147" t="n">
        <v>180000</v>
      </c>
      <c r="M571" s="53" t="n"/>
      <c r="N571" s="43" t="n"/>
      <c r="O571" s="43" t="n"/>
    </row>
    <row r="572" ht="30" customHeight="1">
      <c r="A572" s="45" t="n">
        <v>546</v>
      </c>
      <c r="B572" s="45" t="inlineStr">
        <is>
          <t>HH080475</t>
        </is>
      </c>
      <c r="C572" s="45" t="inlineStr">
        <is>
          <t>Ron miếng Yuchai 4102 - Amiang - DF</t>
        </is>
      </c>
      <c r="D572" s="61" t="inlineStr">
        <is>
          <t>102</t>
        </is>
      </c>
      <c r="E572" s="45" t="n"/>
      <c r="F572" s="45" t="inlineStr">
        <is>
          <t>DF</t>
        </is>
      </c>
      <c r="G572" s="45" t="inlineStr">
        <is>
          <t>Cái</t>
        </is>
      </c>
      <c r="H572" s="45" t="n"/>
      <c r="I572" s="54" t="n"/>
      <c r="J572" s="147" t="n">
        <v>80000</v>
      </c>
      <c r="K572" s="147" t="n">
        <v>90000</v>
      </c>
      <c r="L572" s="147" t="n">
        <v>100000</v>
      </c>
      <c r="M572" s="54" t="n"/>
      <c r="N572" s="45" t="n"/>
      <c r="O572" s="45" t="n"/>
    </row>
    <row r="573" ht="30" customHeight="1">
      <c r="A573" s="43" t="n">
        <v>547</v>
      </c>
      <c r="B573" s="43" t="inlineStr">
        <is>
          <t>HH080476</t>
        </is>
      </c>
      <c r="C573" s="43" t="inlineStr">
        <is>
          <t>Ron miếng Yuchai 4108 - Amiang - DF</t>
        </is>
      </c>
      <c r="D573" s="61" t="inlineStr">
        <is>
          <t>108</t>
        </is>
      </c>
      <c r="E573" s="43" t="n"/>
      <c r="F573" s="43" t="inlineStr">
        <is>
          <t>DF</t>
        </is>
      </c>
      <c r="G573" s="43" t="inlineStr">
        <is>
          <t>Cái</t>
        </is>
      </c>
      <c r="H573" s="43" t="n"/>
      <c r="I573" s="53" t="n"/>
      <c r="J573" s="147" t="n">
        <v>80000</v>
      </c>
      <c r="K573" s="147" t="n">
        <v>90000</v>
      </c>
      <c r="L573" s="147" t="n">
        <v>100000</v>
      </c>
      <c r="M573" s="53" t="n"/>
      <c r="N573" s="43" t="n"/>
      <c r="O573" s="43" t="n"/>
    </row>
    <row r="574" ht="30" customHeight="1">
      <c r="A574" s="45" t="n">
        <v>548</v>
      </c>
      <c r="B574" s="45" t="inlineStr">
        <is>
          <t>HH080477</t>
        </is>
      </c>
      <c r="C574" s="45" t="inlineStr">
        <is>
          <t>Ron miếng Yuchai 4110 - Amiang - DF</t>
        </is>
      </c>
      <c r="D574" s="61" t="n"/>
      <c r="E574" s="45" t="n"/>
      <c r="F574" s="45" t="inlineStr">
        <is>
          <t>DF</t>
        </is>
      </c>
      <c r="G574" s="45" t="inlineStr">
        <is>
          <t>Cái</t>
        </is>
      </c>
      <c r="H574" s="45" t="n"/>
      <c r="I574" s="54" t="n"/>
      <c r="J574" s="147" t="n">
        <v>80000</v>
      </c>
      <c r="K574" s="147" t="n">
        <v>90000</v>
      </c>
      <c r="L574" s="147" t="n">
        <v>100000</v>
      </c>
      <c r="M574" s="54" t="n"/>
      <c r="N574" s="45" t="n"/>
      <c r="O574" s="45" t="n"/>
    </row>
    <row r="575" ht="30" customHeight="1">
      <c r="A575" s="43" t="n">
        <v>549</v>
      </c>
      <c r="B575" s="43" t="inlineStr">
        <is>
          <t>HH080480</t>
        </is>
      </c>
      <c r="C575" s="43" t="inlineStr">
        <is>
          <t>Ron miếng Yuchai 6105 - Amiang - DF</t>
        </is>
      </c>
      <c r="D575" s="61" t="n"/>
      <c r="E575" s="43" t="n"/>
      <c r="F575" s="43" t="inlineStr">
        <is>
          <t>DF</t>
        </is>
      </c>
      <c r="G575" s="43" t="inlineStr">
        <is>
          <t>Cái</t>
        </is>
      </c>
      <c r="H575" s="43" t="n"/>
      <c r="I575" s="43" t="n"/>
      <c r="J575" s="44" t="n">
        <v>110000</v>
      </c>
      <c r="K575" s="44" t="n">
        <v>120000</v>
      </c>
      <c r="L575" s="44" t="n">
        <v>140000</v>
      </c>
      <c r="M575" s="43" t="n"/>
      <c r="N575" s="43" t="n"/>
      <c r="O575" s="43" t="n"/>
    </row>
    <row r="576" ht="30" customHeight="1">
      <c r="A576" s="45" t="n">
        <v>550</v>
      </c>
      <c r="B576" s="45" t="inlineStr">
        <is>
          <t>HH080479</t>
        </is>
      </c>
      <c r="C576" s="45" t="inlineStr">
        <is>
          <t>Ron miếng Yuchai 6108 - Amiang - DF</t>
        </is>
      </c>
      <c r="D576" s="61" t="inlineStr">
        <is>
          <t>108</t>
        </is>
      </c>
      <c r="E576" s="45" t="n"/>
      <c r="F576" s="45" t="inlineStr">
        <is>
          <t>DF</t>
        </is>
      </c>
      <c r="G576" s="45" t="inlineStr">
        <is>
          <t>Cái</t>
        </is>
      </c>
      <c r="H576" s="45" t="n"/>
      <c r="I576" s="45" t="n"/>
      <c r="J576" s="44" t="n">
        <v>110000</v>
      </c>
      <c r="K576" s="44" t="n">
        <v>120000</v>
      </c>
      <c r="L576" s="44" t="n">
        <v>140000</v>
      </c>
      <c r="M576" s="45" t="n"/>
      <c r="N576" s="45" t="n"/>
      <c r="O576" s="45" t="n"/>
    </row>
    <row r="577" ht="30" customHeight="1">
      <c r="A577" s="43" t="n">
        <v>551</v>
      </c>
      <c r="B577" s="43" t="inlineStr">
        <is>
          <t>HH082725</t>
        </is>
      </c>
      <c r="C577" s="43" t="inlineStr">
        <is>
          <t>Ron miếng ZD30 - Thép Inox - NICE IN</t>
        </is>
      </c>
      <c r="D577" s="61" t="n"/>
      <c r="E577" s="43" t="n"/>
      <c r="F577" s="43" t="inlineStr">
        <is>
          <t>NICE IN</t>
        </is>
      </c>
      <c r="G577" s="43" t="inlineStr">
        <is>
          <t>Cái</t>
        </is>
      </c>
      <c r="H577" s="43" t="n"/>
      <c r="I577" s="43" t="n"/>
      <c r="J577" s="44" t="n">
        <v>150000</v>
      </c>
      <c r="K577" s="44" t="n">
        <v>160000</v>
      </c>
      <c r="L577" s="44" t="n">
        <v>180000</v>
      </c>
      <c r="M577" s="43" t="n"/>
      <c r="N577" s="43" t="n"/>
      <c r="O577" s="43" t="n"/>
    </row>
    <row r="578" ht="30" customHeight="1">
      <c r="A578" s="45" t="n">
        <v>552</v>
      </c>
      <c r="B578" s="45" t="inlineStr">
        <is>
          <t>HH082726</t>
        </is>
      </c>
      <c r="C578" s="45" t="inlineStr">
        <is>
          <t>Ron miếng ZD30-N - Thép Inox - NICE IN</t>
        </is>
      </c>
      <c r="D578" s="61" t="n"/>
      <c r="E578" s="45" t="n"/>
      <c r="F578" s="45" t="inlineStr">
        <is>
          <t>NICE IN</t>
        </is>
      </c>
      <c r="G578" s="45" t="inlineStr">
        <is>
          <t>Cái</t>
        </is>
      </c>
      <c r="H578" s="45" t="n"/>
      <c r="I578" s="45" t="n"/>
      <c r="J578" s="44" t="n">
        <v>150000</v>
      </c>
      <c r="K578" s="44" t="n">
        <v>160000</v>
      </c>
      <c r="L578" s="44" t="n">
        <v>180000</v>
      </c>
      <c r="M578" s="45" t="n"/>
      <c r="N578" s="45" t="n"/>
      <c r="O578" s="45" t="n"/>
    </row>
  </sheetData>
  <autoFilter ref="A1:N578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30"/>
  <sheetViews>
    <sheetView showGridLines="0" workbookViewId="0">
      <pane ySplit="2" topLeftCell="A316" activePane="bottomLeft" state="frozen"/>
      <selection activeCell="A1" sqref="A1"/>
      <selection pane="bottomLeft" activeCell="C328" sqref="C328"/>
    </sheetView>
  </sheetViews>
  <sheetFormatPr baseColWidth="8" defaultColWidth="8.676190476190479" defaultRowHeight="15"/>
  <cols>
    <col width="23.2857142857143" customWidth="1" min="1" max="1"/>
    <col width="14.2857142857143" customWidth="1" min="2" max="2"/>
    <col width="87" customWidth="1" min="3" max="3"/>
    <col width="16.4285714285714" customWidth="1" min="4" max="4"/>
    <col width="13.4285714285714" customWidth="1" min="5" max="5"/>
    <col width="20.5714285714286" customWidth="1" min="6" max="6"/>
    <col width="16" customWidth="1" min="7" max="7"/>
    <col width="9" customWidth="1" min="8" max="8"/>
    <col width="30" customWidth="1" min="9" max="9"/>
    <col width="15.847619047619" customWidth="1" min="10" max="10"/>
    <col width="12" customWidth="1" min="11" max="11"/>
    <col width="11.2857142857143" customWidth="1" min="12" max="12"/>
    <col width="14" customWidth="1" min="13" max="13"/>
    <col width="20" customWidth="1" min="14" max="14"/>
    <col width="32.152380952381" customWidth="1" min="15" max="15"/>
    <col hidden="1" width="50" customWidth="1" min="16" max="16"/>
    <col hidden="1" width="8.676190476190479" customWidth="1" min="17" max="26"/>
  </cols>
  <sheetData>
    <row r="1" ht="30" customHeight="1">
      <c r="A1" s="58" t="inlineStr">
        <is>
          <t>📋 MIỂNG (BẠC) — dữ liệu mới nhất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58" t="n"/>
      <c r="N1" s="58" t="n"/>
      <c r="O1" s="61" t="n"/>
      <c r="P1" s="61" t="n"/>
    </row>
    <row r="2" ht="30" customHeight="1">
      <c r="A2" s="40" t="inlineStr">
        <is>
          <t>Mã HH</t>
        </is>
      </c>
      <c r="B2" s="40" t="inlineStr">
        <is>
          <t>Hãng</t>
        </is>
      </c>
      <c r="C2" s="40" t="inlineStr">
        <is>
          <t>Mã ĐC</t>
        </is>
      </c>
      <c r="D2" s="40" t="inlineStr">
        <is>
          <t>ĐK</t>
        </is>
      </c>
      <c r="E2" s="40" t="inlineStr">
        <is>
          <t>Cos</t>
        </is>
      </c>
      <c r="F2" s="40" t="inlineStr">
        <is>
          <t>Loại</t>
        </is>
      </c>
      <c r="G2" s="40" t="inlineStr">
        <is>
          <t>Thương hiệu</t>
        </is>
      </c>
      <c r="H2" s="40" t="inlineStr">
        <is>
          <t>ĐVT</t>
        </is>
      </c>
      <c r="I2" s="40" t="inlineStr">
        <is>
          <t>Ghi chú</t>
        </is>
      </c>
      <c r="J2" s="40" t="inlineStr">
        <is>
          <t>VIP</t>
        </is>
      </c>
      <c r="K2" s="40" t="inlineStr">
        <is>
          <t>Ưu đãi</t>
        </is>
      </c>
      <c r="L2" s="40" t="inlineStr">
        <is>
          <t>Đại lý</t>
        </is>
      </c>
      <c r="M2" s="40" t="inlineStr">
        <is>
          <t>Gara</t>
        </is>
      </c>
      <c r="N2" s="40" t="inlineStr">
        <is>
          <t>Tồn</t>
        </is>
      </c>
      <c r="O2" s="40" t="inlineStr">
        <is>
          <t>PARNO</t>
        </is>
      </c>
      <c r="P2" s="40" t="inlineStr">
        <is>
          <t>Tên đầy đủ</t>
        </is>
      </c>
    </row>
    <row r="3" ht="30" customHeight="1">
      <c r="A3" s="139" t="n"/>
      <c r="B3" s="74" t="n"/>
      <c r="C3" s="75" t="inlineStr">
        <is>
          <t>◆ HINO</t>
        </is>
      </c>
      <c r="D3" s="139" t="n"/>
      <c r="E3" s="139" t="n"/>
      <c r="F3" s="139" t="n"/>
      <c r="G3" s="140" t="n"/>
      <c r="H3" s="140" t="n"/>
      <c r="I3" s="41" t="n"/>
      <c r="J3" s="140" t="n"/>
      <c r="K3" s="140" t="n"/>
      <c r="L3" s="139" t="n"/>
      <c r="M3" s="41" t="n"/>
      <c r="N3" s="41" t="n"/>
      <c r="O3" s="41" t="n"/>
      <c r="P3" s="41" t="n"/>
    </row>
    <row r="4" ht="30" customHeight="1">
      <c r="A4" s="43" t="inlineStr">
        <is>
          <t>HH070779</t>
        </is>
      </c>
      <c r="B4" s="43" t="inlineStr">
        <is>
          <t>HINO</t>
        </is>
      </c>
      <c r="C4" s="43" t="inlineStr">
        <is>
          <t>Bạc miểng DM100/DQ100 Cos0 - TAIHO</t>
        </is>
      </c>
      <c r="D4" s="43" t="inlineStr">
        <is>
          <t>90</t>
        </is>
      </c>
      <c r="E4" s="43" t="inlineStr">
        <is>
          <t>Cos0</t>
        </is>
      </c>
      <c r="F4" s="43" t="inlineStr">
        <is>
          <t>Baze+Dên</t>
        </is>
      </c>
      <c r="G4" s="53" t="inlineStr">
        <is>
          <t>TAIHO</t>
        </is>
      </c>
      <c r="H4" s="53" t="inlineStr">
        <is>
          <t>Bộ</t>
        </is>
      </c>
      <c r="I4" s="43" t="n"/>
      <c r="J4" s="53" t="n"/>
      <c r="K4" s="53" t="n"/>
      <c r="L4" s="43" t="n"/>
      <c r="M4" s="43" t="n"/>
      <c r="N4" s="43" t="n"/>
      <c r="O4" s="43" t="n"/>
      <c r="P4" s="43" t="inlineStr">
        <is>
          <t>Bạc miểng DM100/DQ100 Cos0 - TAIHO</t>
        </is>
      </c>
    </row>
    <row r="5" ht="30" customHeight="1">
      <c r="A5" s="45" t="inlineStr">
        <is>
          <t>HH071938</t>
        </is>
      </c>
      <c r="B5" s="45" t="inlineStr">
        <is>
          <t>HINO</t>
        </is>
      </c>
      <c r="C5" s="45" t="inlineStr">
        <is>
          <t>Bạc miểng DM100/DQ100 Cos1 - TAIHO</t>
        </is>
      </c>
      <c r="D5" s="45" t="inlineStr">
        <is>
          <t>90</t>
        </is>
      </c>
      <c r="E5" s="45" t="inlineStr">
        <is>
          <t>Cos1</t>
        </is>
      </c>
      <c r="F5" s="45" t="inlineStr">
        <is>
          <t>Baze+Dên</t>
        </is>
      </c>
      <c r="G5" s="54" t="inlineStr">
        <is>
          <t>TAIHO</t>
        </is>
      </c>
      <c r="H5" s="54" t="inlineStr">
        <is>
          <t>Bộ</t>
        </is>
      </c>
      <c r="I5" s="45" t="n"/>
      <c r="J5" s="54" t="n"/>
      <c r="K5" s="54" t="n"/>
      <c r="L5" s="45" t="n"/>
      <c r="M5" s="45" t="n"/>
      <c r="N5" s="45" t="n"/>
      <c r="O5" s="45" t="n"/>
      <c r="P5" s="45" t="inlineStr">
        <is>
          <t>Bạc miểng DM100/DQ100 Cos1 - TAIHO</t>
        </is>
      </c>
    </row>
    <row r="6" ht="30" customHeight="1">
      <c r="A6" s="43" t="inlineStr">
        <is>
          <t>HH071939</t>
        </is>
      </c>
      <c r="B6" s="43" t="inlineStr">
        <is>
          <t>HINO</t>
        </is>
      </c>
      <c r="C6" s="43" t="inlineStr">
        <is>
          <t>Bạc miểng DM100/DQ100 Cos2 - TAIHO</t>
        </is>
      </c>
      <c r="D6" s="43" t="inlineStr">
        <is>
          <t>90</t>
        </is>
      </c>
      <c r="E6" s="43" t="inlineStr">
        <is>
          <t>Cos2</t>
        </is>
      </c>
      <c r="F6" s="43" t="inlineStr">
        <is>
          <t>Baze+Dên</t>
        </is>
      </c>
      <c r="G6" s="53" t="inlineStr">
        <is>
          <t>TAIHO</t>
        </is>
      </c>
      <c r="H6" s="53" t="inlineStr">
        <is>
          <t>Bộ</t>
        </is>
      </c>
      <c r="I6" s="43" t="n"/>
      <c r="J6" s="53" t="n"/>
      <c r="K6" s="53" t="n"/>
      <c r="L6" s="43" t="n"/>
      <c r="M6" s="43" t="n"/>
      <c r="N6" s="43" t="n"/>
      <c r="O6" s="43" t="n"/>
      <c r="P6" s="43" t="inlineStr">
        <is>
          <t>Bạc miểng DM100/DQ100 Cos2 - TAIHO</t>
        </is>
      </c>
    </row>
    <row r="7" ht="30" customHeight="1">
      <c r="A7" s="45" t="inlineStr">
        <is>
          <t>HH079058</t>
        </is>
      </c>
      <c r="B7" s="45" t="inlineStr">
        <is>
          <t>HINO</t>
        </is>
      </c>
      <c r="C7" s="45" t="inlineStr">
        <is>
          <t>Bạc miểng DM100/DQ100 Cos3 - TAIHO</t>
        </is>
      </c>
      <c r="D7" s="45" t="inlineStr">
        <is>
          <t>90</t>
        </is>
      </c>
      <c r="E7" s="45" t="inlineStr">
        <is>
          <t>Cos3</t>
        </is>
      </c>
      <c r="F7" s="45" t="inlineStr">
        <is>
          <t>Baze+Dên</t>
        </is>
      </c>
      <c r="G7" s="54" t="inlineStr">
        <is>
          <t>TAIHO</t>
        </is>
      </c>
      <c r="H7" s="54" t="inlineStr">
        <is>
          <t>Bộ</t>
        </is>
      </c>
      <c r="I7" s="45" t="n"/>
      <c r="J7" s="54" t="n"/>
      <c r="K7" s="54" t="n"/>
      <c r="L7" s="45" t="n"/>
      <c r="M7" s="45" t="n"/>
      <c r="N7" s="45" t="n"/>
      <c r="O7" s="45" t="n"/>
      <c r="P7" s="45" t="inlineStr">
        <is>
          <t>Bạc miểng DM100/DQ100 Cos3 - TAIHO</t>
        </is>
      </c>
    </row>
    <row r="8" ht="30" customHeight="1">
      <c r="A8" s="141" t="n"/>
      <c r="B8" s="141" t="inlineStr">
        <is>
          <t>HINO</t>
        </is>
      </c>
      <c r="C8" s="141" t="inlineStr">
        <is>
          <t>Bạc Miểng DM100/DQ100</t>
        </is>
      </c>
      <c r="D8" s="141" t="inlineStr">
        <is>
          <t>90</t>
        </is>
      </c>
      <c r="E8" s="141" t="inlineStr">
        <is>
          <t>Cos4</t>
        </is>
      </c>
      <c r="F8" s="141" t="inlineStr">
        <is>
          <t>Baze+Dên</t>
        </is>
      </c>
      <c r="G8" s="142" t="n"/>
      <c r="H8" s="142" t="inlineStr">
        <is>
          <t>Bộ</t>
        </is>
      </c>
      <c r="I8" s="45" t="n"/>
      <c r="J8" s="54" t="n"/>
      <c r="K8" s="54" t="n"/>
      <c r="L8" s="45" t="n"/>
      <c r="M8" s="45" t="n"/>
      <c r="N8" s="45" t="n"/>
      <c r="O8" s="45" t="n"/>
      <c r="P8" s="45" t="n"/>
    </row>
    <row r="9" ht="30" customHeight="1">
      <c r="A9" s="43" t="inlineStr">
        <is>
          <t>HH083728</t>
        </is>
      </c>
      <c r="B9" s="43" t="inlineStr">
        <is>
          <t>HINO</t>
        </is>
      </c>
      <c r="C9" s="43" t="inlineStr">
        <is>
          <t>Bạc miểng Hino W04D/W04E (M133K, R133K1) STD Cos0 - DAIDO NHẬT</t>
        </is>
      </c>
      <c r="D9" s="43" t="inlineStr">
        <is>
          <t>104</t>
        </is>
      </c>
      <c r="E9" s="43" t="inlineStr">
        <is>
          <t>Cos0</t>
        </is>
      </c>
      <c r="F9" s="43" t="inlineStr">
        <is>
          <t>Baze+Dên</t>
        </is>
      </c>
      <c r="G9" s="53" t="inlineStr">
        <is>
          <t>DAIDO NHẬT</t>
        </is>
      </c>
      <c r="H9" s="53" t="inlineStr">
        <is>
          <t>Bộ</t>
        </is>
      </c>
      <c r="I9" s="43" t="n"/>
      <c r="J9" s="53" t="n">
        <v>590000</v>
      </c>
      <c r="K9" s="53" t="n">
        <v>630000</v>
      </c>
      <c r="L9" s="53" t="n">
        <v>680000</v>
      </c>
      <c r="M9" s="43" t="n"/>
      <c r="N9" s="43" t="n"/>
      <c r="O9" s="43" t="n"/>
      <c r="P9" s="43" t="inlineStr">
        <is>
          <t>Bạc miểng Hino W04D/W04E (M133K, R133K1) STD Cos0 - DAIDO NHẬT</t>
        </is>
      </c>
    </row>
    <row r="10" ht="30" customHeight="1">
      <c r="A10" s="45" t="inlineStr">
        <is>
          <t>HH00276</t>
        </is>
      </c>
      <c r="B10" s="45" t="inlineStr">
        <is>
          <t>HINO</t>
        </is>
      </c>
      <c r="C10" s="45" t="inlineStr">
        <is>
          <t>Bạc miểng W04D / W04E Cos0 - TAIHO</t>
        </is>
      </c>
      <c r="D10" s="45" t="inlineStr">
        <is>
          <t>104</t>
        </is>
      </c>
      <c r="E10" s="45" t="inlineStr">
        <is>
          <t>Cos0</t>
        </is>
      </c>
      <c r="F10" s="45" t="inlineStr">
        <is>
          <t>Baze+Dên</t>
        </is>
      </c>
      <c r="G10" s="54" t="inlineStr">
        <is>
          <t>TAIHO</t>
        </is>
      </c>
      <c r="H10" s="54" t="inlineStr">
        <is>
          <t>Bộ</t>
        </is>
      </c>
      <c r="I10" s="45" t="n"/>
      <c r="J10" s="54" t="n"/>
      <c r="K10" s="54" t="n"/>
      <c r="L10" s="45" t="n"/>
      <c r="M10" s="45" t="n"/>
      <c r="N10" s="45" t="n"/>
      <c r="O10" s="45" t="n"/>
      <c r="P10" s="45" t="inlineStr">
        <is>
          <t>Bạc miểng W04D / W04E Cos0 - TAIHO</t>
        </is>
      </c>
    </row>
    <row r="11" ht="30" customHeight="1">
      <c r="A11" s="45" t="inlineStr">
        <is>
          <t>HH00275</t>
        </is>
      </c>
      <c r="B11" s="45" t="inlineStr">
        <is>
          <t>HINO</t>
        </is>
      </c>
      <c r="C11" s="45" t="inlineStr">
        <is>
          <t>Bạc miểng W04D / W04E Cos1 - TAIHO</t>
        </is>
      </c>
      <c r="D11" s="45" t="inlineStr">
        <is>
          <t>104</t>
        </is>
      </c>
      <c r="E11" s="45" t="inlineStr">
        <is>
          <t>Cos1</t>
        </is>
      </c>
      <c r="F11" s="45" t="inlineStr">
        <is>
          <t>Baze+Dên</t>
        </is>
      </c>
      <c r="G11" s="54" t="inlineStr">
        <is>
          <t>TAIHO</t>
        </is>
      </c>
      <c r="H11" s="54" t="inlineStr">
        <is>
          <t>Bộ</t>
        </is>
      </c>
      <c r="I11" s="45" t="n"/>
      <c r="J11" s="54" t="n"/>
      <c r="K11" s="54" t="n"/>
      <c r="L11" s="45" t="n"/>
      <c r="M11" s="45" t="n"/>
      <c r="N11" s="45" t="n"/>
      <c r="O11" s="45" t="n"/>
      <c r="P11" s="45" t="inlineStr">
        <is>
          <t>Bạc miểng W04D / W04E Cos1 - TAIHO</t>
        </is>
      </c>
    </row>
    <row r="12" ht="30" customHeight="1">
      <c r="A12" s="141" t="n"/>
      <c r="B12" s="141" t="inlineStr">
        <is>
          <t>HINO</t>
        </is>
      </c>
      <c r="C12" s="141" t="inlineStr">
        <is>
          <t>Bạc Miểng W04D/W04E</t>
        </is>
      </c>
      <c r="D12" s="141" t="inlineStr">
        <is>
          <t>104</t>
        </is>
      </c>
      <c r="E12" s="141" t="inlineStr">
        <is>
          <t>Cos2</t>
        </is>
      </c>
      <c r="F12" s="141" t="inlineStr">
        <is>
          <t>Baze+Dên</t>
        </is>
      </c>
      <c r="G12" s="142" t="n"/>
      <c r="H12" s="142" t="inlineStr">
        <is>
          <t>Bộ</t>
        </is>
      </c>
      <c r="I12" s="43" t="n"/>
      <c r="J12" s="53" t="n"/>
      <c r="K12" s="53" t="n"/>
      <c r="L12" s="43" t="n"/>
      <c r="M12" s="43" t="n"/>
      <c r="N12" s="43" t="n"/>
      <c r="O12" s="43" t="n"/>
      <c r="P12" s="43" t="n"/>
    </row>
    <row r="13" ht="30" customHeight="1">
      <c r="A13" s="141" t="n"/>
      <c r="B13" s="141" t="inlineStr">
        <is>
          <t>HINO</t>
        </is>
      </c>
      <c r="C13" s="141" t="inlineStr">
        <is>
          <t>Bạc Miểng W04D/W04E</t>
        </is>
      </c>
      <c r="D13" s="141" t="inlineStr">
        <is>
          <t>104</t>
        </is>
      </c>
      <c r="E13" s="141" t="inlineStr">
        <is>
          <t>Cos3</t>
        </is>
      </c>
      <c r="F13" s="141" t="inlineStr">
        <is>
          <t>Baze+Dên</t>
        </is>
      </c>
      <c r="G13" s="142" t="n"/>
      <c r="H13" s="142" t="inlineStr">
        <is>
          <t>Bộ</t>
        </is>
      </c>
      <c r="I13" s="43" t="n"/>
      <c r="J13" s="53" t="n"/>
      <c r="K13" s="53" t="n"/>
      <c r="L13" s="43" t="n"/>
      <c r="M13" s="43" t="n"/>
      <c r="N13" s="43" t="n"/>
      <c r="O13" s="43" t="n"/>
      <c r="P13" s="43" t="n"/>
    </row>
    <row r="14" ht="30" customHeight="1">
      <c r="A14" s="141" t="n"/>
      <c r="B14" s="141" t="inlineStr">
        <is>
          <t>HINO</t>
        </is>
      </c>
      <c r="C14" s="141" t="inlineStr">
        <is>
          <t>Bạc Miểng W04D/W04E</t>
        </is>
      </c>
      <c r="D14" s="141" t="inlineStr">
        <is>
          <t>104</t>
        </is>
      </c>
      <c r="E14" s="141" t="inlineStr">
        <is>
          <t>Cos4</t>
        </is>
      </c>
      <c r="F14" s="141" t="inlineStr">
        <is>
          <t>Baze+Dên</t>
        </is>
      </c>
      <c r="G14" s="142" t="n"/>
      <c r="H14" s="142" t="inlineStr">
        <is>
          <t>Bộ</t>
        </is>
      </c>
      <c r="I14" s="45" t="n"/>
      <c r="J14" s="54" t="n"/>
      <c r="K14" s="54" t="n"/>
      <c r="L14" s="45" t="n"/>
      <c r="M14" s="45" t="n"/>
      <c r="N14" s="45" t="n"/>
      <c r="O14" s="45" t="n"/>
      <c r="P14" s="45" t="n"/>
    </row>
    <row r="15" ht="30" customHeight="1">
      <c r="A15" s="43" t="inlineStr">
        <is>
          <t>HH083730</t>
        </is>
      </c>
      <c r="B15" s="43" t="inlineStr">
        <is>
          <t>HINO</t>
        </is>
      </c>
      <c r="C15" s="43" t="inlineStr">
        <is>
          <t>Bạc miểng Hino W06D/W06E (M134K, R134K1) STD Cos0 - DAIDO NHẬT</t>
        </is>
      </c>
      <c r="D15" s="43" t="inlineStr">
        <is>
          <t>104</t>
        </is>
      </c>
      <c r="E15" s="43" t="inlineStr">
        <is>
          <t>Cos0</t>
        </is>
      </c>
      <c r="F15" s="43" t="inlineStr">
        <is>
          <t>Baze+Dên</t>
        </is>
      </c>
      <c r="G15" s="53" t="inlineStr">
        <is>
          <t>DAIDO NHẬT</t>
        </is>
      </c>
      <c r="H15" s="53" t="inlineStr">
        <is>
          <t>Bộ</t>
        </is>
      </c>
      <c r="I15" s="43" t="n"/>
      <c r="J15" s="53" t="n">
        <v>1800000</v>
      </c>
      <c r="K15" s="53" t="n">
        <v>1900000</v>
      </c>
      <c r="L15" s="53" t="n">
        <v>2050000</v>
      </c>
      <c r="M15" s="43" t="n"/>
      <c r="N15" s="43" t="n"/>
      <c r="O15" s="43" t="n"/>
      <c r="P15" s="43" t="inlineStr">
        <is>
          <t>Bạc miểng Hino W06D/W06E (M134K, R134K1) STD Cos0 - DAIDO NHẬT</t>
        </is>
      </c>
    </row>
    <row r="16" ht="30" customHeight="1">
      <c r="A16" s="141" t="n"/>
      <c r="B16" s="141" t="inlineStr">
        <is>
          <t>HINO</t>
        </is>
      </c>
      <c r="C16" s="141" t="inlineStr">
        <is>
          <t>Bạc Miểng W06D/W06E</t>
        </is>
      </c>
      <c r="D16" s="141" t="inlineStr">
        <is>
          <t>104</t>
        </is>
      </c>
      <c r="E16" s="141" t="inlineStr">
        <is>
          <t>Cos1</t>
        </is>
      </c>
      <c r="F16" s="141" t="inlineStr">
        <is>
          <t>Baze+Dên</t>
        </is>
      </c>
      <c r="G16" s="142" t="n"/>
      <c r="H16" s="142" t="inlineStr">
        <is>
          <t>Bộ</t>
        </is>
      </c>
      <c r="I16" s="43" t="n"/>
      <c r="J16" s="53" t="n"/>
      <c r="K16" s="53" t="n"/>
      <c r="L16" s="43" t="n"/>
      <c r="M16" s="43" t="n"/>
      <c r="N16" s="43" t="n"/>
      <c r="O16" s="43" t="n"/>
      <c r="P16" s="43" t="n"/>
    </row>
    <row r="17" ht="30" customHeight="1">
      <c r="A17" s="141" t="n"/>
      <c r="B17" s="141" t="inlineStr">
        <is>
          <t>HINO</t>
        </is>
      </c>
      <c r="C17" s="141" t="inlineStr">
        <is>
          <t>Bạc Miểng W06D/W06E</t>
        </is>
      </c>
      <c r="D17" s="141" t="inlineStr">
        <is>
          <t>104</t>
        </is>
      </c>
      <c r="E17" s="141" t="inlineStr">
        <is>
          <t>Cos2</t>
        </is>
      </c>
      <c r="F17" s="141" t="inlineStr">
        <is>
          <t>Baze+Dên</t>
        </is>
      </c>
      <c r="G17" s="142" t="n"/>
      <c r="H17" s="142" t="inlineStr">
        <is>
          <t>Bộ</t>
        </is>
      </c>
      <c r="I17" s="43" t="n"/>
      <c r="J17" s="53" t="n"/>
      <c r="K17" s="53" t="n"/>
      <c r="L17" s="43" t="n"/>
      <c r="M17" s="43" t="n"/>
      <c r="N17" s="43" t="n"/>
      <c r="O17" s="43" t="n"/>
      <c r="P17" s="43" t="n"/>
    </row>
    <row r="18" ht="30" customHeight="1">
      <c r="A18" s="141" t="n"/>
      <c r="B18" s="141" t="inlineStr">
        <is>
          <t>HINO</t>
        </is>
      </c>
      <c r="C18" s="141" t="inlineStr">
        <is>
          <t>Bạc Miểng W06D/W06E</t>
        </is>
      </c>
      <c r="D18" s="141" t="inlineStr">
        <is>
          <t>104</t>
        </is>
      </c>
      <c r="E18" s="141" t="inlineStr">
        <is>
          <t>Cos3</t>
        </is>
      </c>
      <c r="F18" s="141" t="inlineStr">
        <is>
          <t>Baze+Dên</t>
        </is>
      </c>
      <c r="G18" s="142" t="n"/>
      <c r="H18" s="142" t="inlineStr">
        <is>
          <t>Bộ</t>
        </is>
      </c>
      <c r="I18" s="43" t="n"/>
      <c r="J18" s="53" t="n"/>
      <c r="K18" s="53" t="n"/>
      <c r="L18" s="43" t="n"/>
      <c r="M18" s="43" t="n"/>
      <c r="N18" s="43" t="n"/>
      <c r="O18" s="43" t="n"/>
      <c r="P18" s="43" t="n"/>
    </row>
    <row r="19" ht="30" customHeight="1">
      <c r="A19" s="43" t="inlineStr">
        <is>
          <t>HH072136</t>
        </is>
      </c>
      <c r="B19" s="43" t="inlineStr">
        <is>
          <t>HINO</t>
        </is>
      </c>
      <c r="C19" s="43" t="inlineStr">
        <is>
          <t>Bạc miểng W06D/ W06E Cos4 - TAIHO</t>
        </is>
      </c>
      <c r="D19" s="43" t="inlineStr">
        <is>
          <t>104</t>
        </is>
      </c>
      <c r="E19" s="43" t="inlineStr">
        <is>
          <t>Cos4</t>
        </is>
      </c>
      <c r="F19" s="43" t="inlineStr">
        <is>
          <t>Baze+Dên</t>
        </is>
      </c>
      <c r="G19" s="53" t="inlineStr">
        <is>
          <t>TAIHO</t>
        </is>
      </c>
      <c r="H19" s="53" t="inlineStr">
        <is>
          <t>Bộ</t>
        </is>
      </c>
      <c r="I19" s="43" t="n"/>
      <c r="J19" s="53" t="n"/>
      <c r="K19" s="53" t="n"/>
      <c r="L19" s="43" t="n"/>
      <c r="M19" s="43" t="n"/>
      <c r="N19" s="43" t="n"/>
      <c r="O19" s="43" t="n"/>
      <c r="P19" s="43" t="inlineStr">
        <is>
          <t>Bạc miểng W06D/ W06E Cos4 - TAIHO</t>
        </is>
      </c>
    </row>
    <row r="20" ht="30" customHeight="1">
      <c r="A20" s="143" t="inlineStr">
        <is>
          <t>HH070806</t>
        </is>
      </c>
      <c r="B20" s="143" t="inlineStr">
        <is>
          <t>HINO</t>
        </is>
      </c>
      <c r="C20" s="143" t="inlineStr">
        <is>
          <t>Bạc miểng W06D/ W06E Cos2 - TAIHO</t>
        </is>
      </c>
      <c r="D20" s="143" t="n"/>
      <c r="E20" s="143" t="inlineStr">
        <is>
          <t>Cos2</t>
        </is>
      </c>
      <c r="F20" s="143" t="inlineStr">
        <is>
          <t>Baze+Dên</t>
        </is>
      </c>
      <c r="G20" s="144" t="inlineStr">
        <is>
          <t>TAIHO</t>
        </is>
      </c>
      <c r="H20" s="144" t="inlineStr">
        <is>
          <t>Bộ</t>
        </is>
      </c>
      <c r="I20" s="143" t="n"/>
      <c r="J20" s="144" t="n"/>
      <c r="K20" s="144" t="n"/>
      <c r="L20" s="144" t="n"/>
      <c r="M20" s="143" t="n"/>
      <c r="N20" s="143" t="n"/>
      <c r="O20" s="143" t="n"/>
      <c r="P20" s="143" t="inlineStr">
        <is>
          <t>Bạc miểng W06D/ W06E Cos2 - TAIHO</t>
        </is>
      </c>
    </row>
    <row r="21" ht="30" customHeight="1">
      <c r="A21" s="45" t="inlineStr">
        <is>
          <t>HH074388</t>
        </is>
      </c>
      <c r="B21" s="45" t="inlineStr">
        <is>
          <t>HINO</t>
        </is>
      </c>
      <c r="C21" s="45" t="inlineStr">
        <is>
          <t>Bạc miểng DS30/DS50 cos0 - NDC</t>
        </is>
      </c>
      <c r="D21" s="45" t="inlineStr">
        <is>
          <t>110</t>
        </is>
      </c>
      <c r="E21" s="45" t="inlineStr">
        <is>
          <t>Cos0</t>
        </is>
      </c>
      <c r="F21" s="45" t="inlineStr">
        <is>
          <t>Baze+Dên</t>
        </is>
      </c>
      <c r="G21" s="54" t="inlineStr">
        <is>
          <t>NDC</t>
        </is>
      </c>
      <c r="H21" s="54" t="inlineStr">
        <is>
          <t>Bộ</t>
        </is>
      </c>
      <c r="I21" s="45" t="n"/>
      <c r="J21" s="54" t="n"/>
      <c r="K21" s="54" t="n"/>
      <c r="L21" s="45" t="n"/>
      <c r="M21" s="45" t="n"/>
      <c r="N21" s="45" t="n"/>
      <c r="O21" s="45" t="n"/>
      <c r="P21" s="45" t="inlineStr">
        <is>
          <t>Bạc miểng DS30/DS50 cos0 - NDC</t>
        </is>
      </c>
    </row>
    <row r="22" ht="30" customHeight="1">
      <c r="A22" s="141" t="n"/>
      <c r="B22" s="141" t="inlineStr">
        <is>
          <t>HINO</t>
        </is>
      </c>
      <c r="C22" s="141" t="inlineStr">
        <is>
          <t>Bạc Miểng DS30/DS50</t>
        </is>
      </c>
      <c r="D22" s="141" t="inlineStr">
        <is>
          <t>110</t>
        </is>
      </c>
      <c r="E22" s="141" t="inlineStr">
        <is>
          <t>Cos1</t>
        </is>
      </c>
      <c r="F22" s="141" t="inlineStr">
        <is>
          <t>Baze+Dên</t>
        </is>
      </c>
      <c r="G22" s="142" t="n"/>
      <c r="H22" s="142" t="inlineStr">
        <is>
          <t>Bộ</t>
        </is>
      </c>
      <c r="I22" s="45" t="n"/>
      <c r="J22" s="54" t="n"/>
      <c r="K22" s="54" t="n"/>
      <c r="L22" s="45" t="n"/>
      <c r="M22" s="45" t="n"/>
      <c r="N22" s="45" t="n"/>
      <c r="O22" s="45" t="n"/>
      <c r="P22" s="45" t="n"/>
    </row>
    <row r="23" ht="30" customHeight="1">
      <c r="A23" s="141" t="n"/>
      <c r="B23" s="141" t="inlineStr">
        <is>
          <t>HINO</t>
        </is>
      </c>
      <c r="C23" s="141" t="inlineStr">
        <is>
          <t>Bạc Miểng DS30/DS50</t>
        </is>
      </c>
      <c r="D23" s="141" t="inlineStr">
        <is>
          <t>110</t>
        </is>
      </c>
      <c r="E23" s="141" t="inlineStr">
        <is>
          <t>Cos2</t>
        </is>
      </c>
      <c r="F23" s="141" t="inlineStr">
        <is>
          <t>Baze+Dên</t>
        </is>
      </c>
      <c r="G23" s="142" t="n"/>
      <c r="H23" s="142" t="inlineStr">
        <is>
          <t>Bộ</t>
        </is>
      </c>
      <c r="I23" s="45" t="n"/>
      <c r="J23" s="54" t="n"/>
      <c r="K23" s="54" t="n"/>
      <c r="L23" s="45" t="n"/>
      <c r="M23" s="45" t="n"/>
      <c r="N23" s="45" t="n"/>
      <c r="O23" s="45" t="n"/>
      <c r="P23" s="45" t="n"/>
    </row>
    <row r="24" ht="30" customHeight="1">
      <c r="A24" s="141" t="n"/>
      <c r="B24" s="141" t="inlineStr">
        <is>
          <t>HINO</t>
        </is>
      </c>
      <c r="C24" s="141" t="inlineStr">
        <is>
          <t>Bạc Miểng DS30/DS50</t>
        </is>
      </c>
      <c r="D24" s="141" t="inlineStr">
        <is>
          <t>110</t>
        </is>
      </c>
      <c r="E24" s="141" t="inlineStr">
        <is>
          <t>Cos3</t>
        </is>
      </c>
      <c r="F24" s="141" t="inlineStr">
        <is>
          <t>Baze+Dên</t>
        </is>
      </c>
      <c r="G24" s="142" t="n"/>
      <c r="H24" s="142" t="inlineStr">
        <is>
          <t>Bộ</t>
        </is>
      </c>
      <c r="I24" s="45" t="n"/>
      <c r="J24" s="54" t="n"/>
      <c r="K24" s="54" t="n"/>
      <c r="L24" s="45" t="n"/>
      <c r="M24" s="45" t="n"/>
      <c r="N24" s="45" t="n"/>
      <c r="O24" s="45" t="n"/>
      <c r="P24" s="45" t="n"/>
    </row>
    <row r="25" ht="30" customHeight="1">
      <c r="A25" s="141" t="n"/>
      <c r="B25" s="141" t="inlineStr">
        <is>
          <t>HINO</t>
        </is>
      </c>
      <c r="C25" s="141" t="inlineStr">
        <is>
          <t>Bạc Miểng DS30/DS50</t>
        </is>
      </c>
      <c r="D25" s="141" t="inlineStr">
        <is>
          <t>110</t>
        </is>
      </c>
      <c r="E25" s="141" t="inlineStr">
        <is>
          <t>Cos4</t>
        </is>
      </c>
      <c r="F25" s="141" t="inlineStr">
        <is>
          <t>Baze+Dên</t>
        </is>
      </c>
      <c r="G25" s="142" t="n"/>
      <c r="H25" s="142" t="inlineStr">
        <is>
          <t>Bộ</t>
        </is>
      </c>
      <c r="I25" s="45" t="n"/>
      <c r="J25" s="54" t="n"/>
      <c r="K25" s="54" t="n"/>
      <c r="L25" s="45" t="n"/>
      <c r="M25" s="45" t="n"/>
      <c r="N25" s="45" t="n"/>
      <c r="O25" s="45" t="n"/>
      <c r="P25" s="45" t="n"/>
    </row>
    <row r="26" ht="30" customHeight="1">
      <c r="A26" s="43" t="inlineStr">
        <is>
          <t>HH073146</t>
        </is>
      </c>
      <c r="B26" s="43" t="inlineStr">
        <is>
          <t>HINO</t>
        </is>
      </c>
      <c r="C26" s="43" t="inlineStr">
        <is>
          <t>Bạc miểng EH700 Cos0 - NDC</t>
        </is>
      </c>
      <c r="D26" s="43" t="inlineStr">
        <is>
          <t>110</t>
        </is>
      </c>
      <c r="E26" s="43" t="inlineStr">
        <is>
          <t>Cos0</t>
        </is>
      </c>
      <c r="F26" s="43" t="inlineStr">
        <is>
          <t>Baze+Dên</t>
        </is>
      </c>
      <c r="G26" s="43" t="inlineStr">
        <is>
          <t>NDC</t>
        </is>
      </c>
      <c r="H26" s="43" t="inlineStr">
        <is>
          <t>Bộ</t>
        </is>
      </c>
      <c r="I26" s="43" t="n"/>
      <c r="J26" s="43" t="n"/>
      <c r="K26" s="43" t="n"/>
      <c r="L26" s="43" t="n"/>
      <c r="M26" s="43" t="n"/>
      <c r="N26" s="43" t="n"/>
      <c r="O26" s="43" t="n"/>
      <c r="P26" s="43" t="inlineStr">
        <is>
          <t>Bạc miểng EH700 Cos0 - NDC</t>
        </is>
      </c>
    </row>
    <row r="27" ht="30" customHeight="1">
      <c r="A27" s="141" t="n"/>
      <c r="B27" s="141" t="inlineStr">
        <is>
          <t>HINO</t>
        </is>
      </c>
      <c r="C27" s="141" t="inlineStr">
        <is>
          <t>Bạc Miểng EH700</t>
        </is>
      </c>
      <c r="D27" s="141" t="inlineStr">
        <is>
          <t>110</t>
        </is>
      </c>
      <c r="E27" s="141" t="inlineStr">
        <is>
          <t>Cos1</t>
        </is>
      </c>
      <c r="F27" s="141" t="inlineStr">
        <is>
          <t>Baze+Dên</t>
        </is>
      </c>
      <c r="G27" s="141" t="n"/>
      <c r="H27" s="141" t="inlineStr">
        <is>
          <t>Bộ</t>
        </is>
      </c>
      <c r="I27" s="43" t="n"/>
      <c r="J27" s="43" t="n"/>
      <c r="K27" s="43" t="n"/>
      <c r="L27" s="43" t="n"/>
      <c r="M27" s="43" t="n"/>
      <c r="N27" s="43" t="n"/>
      <c r="O27" s="43" t="n"/>
      <c r="P27" s="43" t="n"/>
    </row>
    <row r="28" ht="30" customHeight="1">
      <c r="A28" s="141" t="n"/>
      <c r="B28" s="141" t="inlineStr">
        <is>
          <t>HINO</t>
        </is>
      </c>
      <c r="C28" s="141" t="inlineStr">
        <is>
          <t>Bạc Miểng EH700</t>
        </is>
      </c>
      <c r="D28" s="141" t="inlineStr">
        <is>
          <t>110</t>
        </is>
      </c>
      <c r="E28" s="141" t="inlineStr">
        <is>
          <t>Cos2</t>
        </is>
      </c>
      <c r="F28" s="141" t="inlineStr">
        <is>
          <t>Baze+Dên</t>
        </is>
      </c>
      <c r="G28" s="141" t="n"/>
      <c r="H28" s="141" t="inlineStr">
        <is>
          <t>Bộ</t>
        </is>
      </c>
      <c r="I28" s="43" t="n"/>
      <c r="J28" s="43" t="n"/>
      <c r="K28" s="43" t="n"/>
      <c r="L28" s="43" t="n"/>
      <c r="M28" s="43" t="n"/>
      <c r="N28" s="43" t="n"/>
      <c r="O28" s="43" t="n"/>
      <c r="P28" s="43" t="n"/>
    </row>
    <row r="29" ht="30" customHeight="1">
      <c r="A29" s="141" t="n"/>
      <c r="B29" s="141" t="inlineStr">
        <is>
          <t>HINO</t>
        </is>
      </c>
      <c r="C29" s="141" t="inlineStr">
        <is>
          <t>Bạc Miểng EH700</t>
        </is>
      </c>
      <c r="D29" s="141" t="inlineStr">
        <is>
          <t>110</t>
        </is>
      </c>
      <c r="E29" s="141" t="inlineStr">
        <is>
          <t>Cos3</t>
        </is>
      </c>
      <c r="F29" s="141" t="inlineStr">
        <is>
          <t>Baze+Dên</t>
        </is>
      </c>
      <c r="G29" s="141" t="n"/>
      <c r="H29" s="141" t="inlineStr">
        <is>
          <t>Bộ</t>
        </is>
      </c>
      <c r="I29" s="43" t="n"/>
      <c r="J29" s="43" t="n"/>
      <c r="K29" s="43" t="n"/>
      <c r="L29" s="43" t="n"/>
      <c r="M29" s="43" t="n"/>
      <c r="N29" s="43" t="n"/>
      <c r="O29" s="43" t="n"/>
      <c r="P29" s="43" t="n"/>
    </row>
    <row r="30" ht="30" customHeight="1">
      <c r="A30" s="141" t="n"/>
      <c r="B30" s="141" t="inlineStr">
        <is>
          <t>HINO</t>
        </is>
      </c>
      <c r="C30" s="141" t="inlineStr">
        <is>
          <t>Bạc Miểng EH700</t>
        </is>
      </c>
      <c r="D30" s="141" t="inlineStr">
        <is>
          <t>110</t>
        </is>
      </c>
      <c r="E30" s="141" t="inlineStr">
        <is>
          <t>Cos4</t>
        </is>
      </c>
      <c r="F30" s="141" t="inlineStr">
        <is>
          <t>Baze+Dên</t>
        </is>
      </c>
      <c r="G30" s="141" t="n"/>
      <c r="H30" s="141" t="inlineStr">
        <is>
          <t>Bộ</t>
        </is>
      </c>
      <c r="I30" s="43" t="n"/>
      <c r="J30" s="43" t="n"/>
      <c r="K30" s="43" t="n"/>
      <c r="L30" s="43" t="n"/>
      <c r="M30" s="43" t="n"/>
      <c r="N30" s="43" t="n"/>
      <c r="O30" s="43" t="n"/>
      <c r="P30" s="43" t="n"/>
    </row>
    <row r="31" ht="30" customHeight="1">
      <c r="A31" s="45" t="inlineStr">
        <is>
          <t>HH068735</t>
        </is>
      </c>
      <c r="B31" s="45" t="inlineStr">
        <is>
          <t>HINO</t>
        </is>
      </c>
      <c r="C31" s="45" t="inlineStr">
        <is>
          <t>Bạc miểng H06B-T/H06C/H07C Cos0 - NDC</t>
        </is>
      </c>
      <c r="D31" s="45" t="inlineStr">
        <is>
          <t>110</t>
        </is>
      </c>
      <c r="E31" s="45" t="inlineStr">
        <is>
          <t>Cos0</t>
        </is>
      </c>
      <c r="F31" s="45" t="inlineStr">
        <is>
          <t>Baze+Dên</t>
        </is>
      </c>
      <c r="G31" s="54" t="inlineStr">
        <is>
          <t>NDC</t>
        </is>
      </c>
      <c r="H31" s="54" t="inlineStr">
        <is>
          <t>Bộ</t>
        </is>
      </c>
      <c r="I31" s="45" t="n"/>
      <c r="J31" s="54" t="n"/>
      <c r="K31" s="54" t="n"/>
      <c r="L31" s="45" t="n"/>
      <c r="M31" s="45" t="n"/>
      <c r="N31" s="45" t="n"/>
      <c r="O31" s="45" t="n"/>
      <c r="P31" s="45" t="inlineStr">
        <is>
          <t>Bạc miểng H06B-T/H06C/H07C Cos0 - NDC</t>
        </is>
      </c>
    </row>
    <row r="32" ht="30" customHeight="1">
      <c r="A32" s="141" t="n"/>
      <c r="B32" s="141" t="inlineStr">
        <is>
          <t>HINO</t>
        </is>
      </c>
      <c r="C32" s="141" t="inlineStr">
        <is>
          <t>Bạc Miểng H06B-T/H06C/H07C</t>
        </is>
      </c>
      <c r="D32" s="141" t="inlineStr">
        <is>
          <t>110</t>
        </is>
      </c>
      <c r="E32" s="141" t="inlineStr">
        <is>
          <t>Cos1</t>
        </is>
      </c>
      <c r="F32" s="141" t="inlineStr">
        <is>
          <t>Baze+Dên</t>
        </is>
      </c>
      <c r="G32" s="142" t="n"/>
      <c r="H32" s="142" t="inlineStr">
        <is>
          <t>Bộ</t>
        </is>
      </c>
      <c r="I32" s="45" t="n"/>
      <c r="J32" s="54" t="n"/>
      <c r="K32" s="54" t="n"/>
      <c r="L32" s="45" t="n"/>
      <c r="M32" s="45" t="n"/>
      <c r="N32" s="45" t="n"/>
      <c r="O32" s="45" t="n"/>
      <c r="P32" s="45" t="n"/>
    </row>
    <row r="33" ht="30" customHeight="1">
      <c r="A33" s="141" t="n"/>
      <c r="B33" s="141" t="inlineStr">
        <is>
          <t>HINO</t>
        </is>
      </c>
      <c r="C33" s="141" t="inlineStr">
        <is>
          <t>Bạc Miểng H06B-T/H06C/H07C</t>
        </is>
      </c>
      <c r="D33" s="141" t="inlineStr">
        <is>
          <t>110</t>
        </is>
      </c>
      <c r="E33" s="141" t="inlineStr">
        <is>
          <t>Cos2</t>
        </is>
      </c>
      <c r="F33" s="141" t="inlineStr">
        <is>
          <t>Baze+Dên</t>
        </is>
      </c>
      <c r="G33" s="142" t="n"/>
      <c r="H33" s="142" t="inlineStr">
        <is>
          <t>Bộ</t>
        </is>
      </c>
      <c r="I33" s="45" t="n"/>
      <c r="J33" s="54" t="n"/>
      <c r="K33" s="54" t="n"/>
      <c r="L33" s="45" t="n"/>
      <c r="M33" s="45" t="n"/>
      <c r="N33" s="45" t="n"/>
      <c r="O33" s="45" t="n"/>
      <c r="P33" s="45" t="n"/>
    </row>
    <row r="34" ht="30" customHeight="1">
      <c r="A34" s="141" t="n"/>
      <c r="B34" s="141" t="inlineStr">
        <is>
          <t>HINO</t>
        </is>
      </c>
      <c r="C34" s="141" t="inlineStr">
        <is>
          <t>Bạc Miểng H06B-T/H06C/H07C</t>
        </is>
      </c>
      <c r="D34" s="141" t="inlineStr">
        <is>
          <t>110</t>
        </is>
      </c>
      <c r="E34" s="141" t="inlineStr">
        <is>
          <t>Cos3</t>
        </is>
      </c>
      <c r="F34" s="141" t="inlineStr">
        <is>
          <t>Baze+Dên</t>
        </is>
      </c>
      <c r="G34" s="142" t="n"/>
      <c r="H34" s="142" t="inlineStr">
        <is>
          <t>Bộ</t>
        </is>
      </c>
      <c r="I34" s="45" t="n"/>
      <c r="J34" s="54" t="n"/>
      <c r="K34" s="54" t="n"/>
      <c r="L34" s="45" t="n"/>
      <c r="M34" s="45" t="n"/>
      <c r="N34" s="45" t="n"/>
      <c r="O34" s="45" t="n"/>
      <c r="P34" s="45" t="n"/>
    </row>
    <row r="35" ht="30" customHeight="1">
      <c r="A35" s="141" t="n"/>
      <c r="B35" s="141" t="inlineStr">
        <is>
          <t>HINO</t>
        </is>
      </c>
      <c r="C35" s="141" t="inlineStr">
        <is>
          <t>Bạc Miểng H06B-T/H06C/H07C</t>
        </is>
      </c>
      <c r="D35" s="141" t="inlineStr">
        <is>
          <t>110</t>
        </is>
      </c>
      <c r="E35" s="141" t="inlineStr">
        <is>
          <t>Cos4</t>
        </is>
      </c>
      <c r="F35" s="141" t="inlineStr">
        <is>
          <t>Baze+Dên</t>
        </is>
      </c>
      <c r="G35" s="142" t="n"/>
      <c r="H35" s="142" t="inlineStr">
        <is>
          <t>Bộ</t>
        </is>
      </c>
      <c r="I35" s="45" t="n"/>
      <c r="J35" s="54" t="n"/>
      <c r="K35" s="54" t="n"/>
      <c r="L35" s="45" t="n"/>
      <c r="M35" s="45" t="n"/>
      <c r="N35" s="45" t="n"/>
      <c r="O35" s="45" t="n"/>
      <c r="P35" s="45" t="n"/>
    </row>
    <row r="36" ht="30" customHeight="1">
      <c r="A36" s="43" t="inlineStr">
        <is>
          <t>HH00587</t>
        </is>
      </c>
      <c r="B36" s="43" t="inlineStr">
        <is>
          <t>HINO</t>
        </is>
      </c>
      <c r="C36" s="43" t="inlineStr">
        <is>
          <t>Bạc miểng H06C/H07C Cos0 - TaiHo</t>
        </is>
      </c>
      <c r="D36" s="43" t="inlineStr">
        <is>
          <t>110</t>
        </is>
      </c>
      <c r="E36" s="43" t="inlineStr">
        <is>
          <t>Cos0</t>
        </is>
      </c>
      <c r="F36" s="43" t="inlineStr">
        <is>
          <t>Baze+Dên</t>
        </is>
      </c>
      <c r="G36" s="53" t="inlineStr">
        <is>
          <t>TAIHO</t>
        </is>
      </c>
      <c r="H36" s="53" t="inlineStr">
        <is>
          <t>Bộ</t>
        </is>
      </c>
      <c r="I36" s="43" t="n"/>
      <c r="J36" s="53" t="n"/>
      <c r="K36" s="53" t="n"/>
      <c r="L36" s="43" t="n"/>
      <c r="M36" s="43" t="n"/>
      <c r="N36" s="43" t="n"/>
      <c r="O36" s="43" t="n"/>
      <c r="P36" s="43" t="inlineStr">
        <is>
          <t>Bạc miểng H06C/H07C Cos0 - TaiHo</t>
        </is>
      </c>
    </row>
    <row r="37" ht="30" customHeight="1">
      <c r="A37" s="45" t="inlineStr">
        <is>
          <t>HH071871</t>
        </is>
      </c>
      <c r="B37" s="45" t="inlineStr">
        <is>
          <t>HINO</t>
        </is>
      </c>
      <c r="C37" s="45" t="inlineStr">
        <is>
          <t>Bạc miểng H06C/H07C Cos1 - TaiHo</t>
        </is>
      </c>
      <c r="D37" s="45" t="inlineStr">
        <is>
          <t>110</t>
        </is>
      </c>
      <c r="E37" s="45" t="inlineStr">
        <is>
          <t>Cos1</t>
        </is>
      </c>
      <c r="F37" s="45" t="inlineStr">
        <is>
          <t>Baze+Dên</t>
        </is>
      </c>
      <c r="G37" s="54" t="inlineStr">
        <is>
          <t>TAIHO</t>
        </is>
      </c>
      <c r="H37" s="54" t="inlineStr">
        <is>
          <t>Bộ</t>
        </is>
      </c>
      <c r="I37" s="45" t="n"/>
      <c r="J37" s="54" t="n"/>
      <c r="K37" s="54" t="n"/>
      <c r="L37" s="45" t="n"/>
      <c r="M37" s="45" t="n"/>
      <c r="N37" s="45" t="n"/>
      <c r="O37" s="45" t="n"/>
      <c r="P37" s="45" t="inlineStr">
        <is>
          <t>Bạc miểng H06C/H07C Cos1 - TaiHo</t>
        </is>
      </c>
    </row>
    <row r="38" ht="30" customHeight="1">
      <c r="A38" s="141" t="n"/>
      <c r="B38" s="141" t="inlineStr">
        <is>
          <t>HINO</t>
        </is>
      </c>
      <c r="C38" s="141" t="inlineStr">
        <is>
          <t>Bạc Miểng H06C/H07C</t>
        </is>
      </c>
      <c r="D38" s="141" t="inlineStr">
        <is>
          <t>110</t>
        </is>
      </c>
      <c r="E38" s="141" t="inlineStr">
        <is>
          <t>Cos2</t>
        </is>
      </c>
      <c r="F38" s="141" t="inlineStr">
        <is>
          <t>Baze+Dên</t>
        </is>
      </c>
      <c r="G38" s="142" t="n"/>
      <c r="H38" s="142" t="inlineStr">
        <is>
          <t>Bộ</t>
        </is>
      </c>
      <c r="I38" s="43" t="n"/>
      <c r="J38" s="53" t="n"/>
      <c r="K38" s="53" t="n"/>
      <c r="L38" s="43" t="n"/>
      <c r="M38" s="43" t="n"/>
      <c r="N38" s="43" t="n"/>
      <c r="O38" s="43" t="n"/>
      <c r="P38" s="43" t="n"/>
    </row>
    <row r="39" ht="30" customHeight="1">
      <c r="A39" s="43" t="inlineStr">
        <is>
          <t>HH071381</t>
        </is>
      </c>
      <c r="B39" s="43" t="inlineStr">
        <is>
          <t>HINO</t>
        </is>
      </c>
      <c r="C39" s="43" t="inlineStr">
        <is>
          <t>Bạc miểng H06C/H07C Cos3 - TaiHo</t>
        </is>
      </c>
      <c r="D39" s="43" t="inlineStr">
        <is>
          <t>110</t>
        </is>
      </c>
      <c r="E39" s="43" t="inlineStr">
        <is>
          <t>Cos3</t>
        </is>
      </c>
      <c r="F39" s="43" t="inlineStr">
        <is>
          <t>Baze+Dên</t>
        </is>
      </c>
      <c r="G39" s="53" t="inlineStr">
        <is>
          <t>TAIHO</t>
        </is>
      </c>
      <c r="H39" s="53" t="inlineStr">
        <is>
          <t>Bộ</t>
        </is>
      </c>
      <c r="I39" s="43" t="n"/>
      <c r="J39" s="53" t="n"/>
      <c r="K39" s="53" t="n"/>
      <c r="L39" s="43" t="n"/>
      <c r="M39" s="43" t="n"/>
      <c r="N39" s="43" t="n"/>
      <c r="O39" s="43" t="n"/>
      <c r="P39" s="43" t="inlineStr">
        <is>
          <t>Bạc miểng H06C/H07C Cos3 - TaiHo</t>
        </is>
      </c>
    </row>
    <row r="40" ht="30" customHeight="1">
      <c r="A40" s="45" t="inlineStr">
        <is>
          <t>HH081206</t>
        </is>
      </c>
      <c r="B40" s="45" t="inlineStr">
        <is>
          <t>HINO</t>
        </is>
      </c>
      <c r="C40" s="45" t="inlineStr">
        <is>
          <t>Bạc miểng H06C/H07C Cos4 - TaiHo</t>
        </is>
      </c>
      <c r="D40" s="45" t="inlineStr">
        <is>
          <t>110</t>
        </is>
      </c>
      <c r="E40" s="45" t="inlineStr">
        <is>
          <t>Cos4</t>
        </is>
      </c>
      <c r="F40" s="45" t="inlineStr">
        <is>
          <t>Baze+Dên</t>
        </is>
      </c>
      <c r="G40" s="54" t="inlineStr">
        <is>
          <t>TAIHO</t>
        </is>
      </c>
      <c r="H40" s="54" t="inlineStr">
        <is>
          <t>Bộ</t>
        </is>
      </c>
      <c r="I40" s="45" t="n"/>
      <c r="J40" s="54" t="n"/>
      <c r="K40" s="54" t="n"/>
      <c r="L40" s="45" t="n"/>
      <c r="M40" s="45" t="n"/>
      <c r="N40" s="45" t="n"/>
      <c r="O40" s="45" t="n"/>
      <c r="P40" s="45" t="inlineStr">
        <is>
          <t>Bạc miểng H06C/H07C Cos4 - TaiHo</t>
        </is>
      </c>
    </row>
    <row r="41" ht="30" customHeight="1">
      <c r="A41" s="141" t="n"/>
      <c r="B41" s="141" t="inlineStr">
        <is>
          <t>HINO</t>
        </is>
      </c>
      <c r="C41" s="141" t="inlineStr">
        <is>
          <t>Baze H06C/H07C</t>
        </is>
      </c>
      <c r="D41" s="141" t="inlineStr">
        <is>
          <t>110</t>
        </is>
      </c>
      <c r="E41" s="141" t="inlineStr">
        <is>
          <t>Cos0</t>
        </is>
      </c>
      <c r="F41" s="141" t="inlineStr">
        <is>
          <t>Baze</t>
        </is>
      </c>
      <c r="G41" s="142" t="n"/>
      <c r="H41" s="142" t="inlineStr">
        <is>
          <t>Bộ</t>
        </is>
      </c>
      <c r="I41" s="43" t="n"/>
      <c r="J41" s="53" t="n"/>
      <c r="K41" s="53" t="n"/>
      <c r="L41" s="43" t="n"/>
      <c r="M41" s="43" t="n"/>
      <c r="N41" s="43" t="n"/>
      <c r="O41" s="43" t="n"/>
      <c r="P41" s="43" t="n"/>
    </row>
    <row r="42" ht="30" customHeight="1">
      <c r="A42" s="43" t="inlineStr">
        <is>
          <t>HH080514</t>
        </is>
      </c>
      <c r="B42" s="43" t="inlineStr">
        <is>
          <t>HINO</t>
        </is>
      </c>
      <c r="C42" s="43" t="inlineStr">
        <is>
          <t>Baze H06C/H07C</t>
        </is>
      </c>
      <c r="D42" s="43" t="inlineStr">
        <is>
          <t>110</t>
        </is>
      </c>
      <c r="E42" s="43" t="inlineStr">
        <is>
          <t>Cos1</t>
        </is>
      </c>
      <c r="F42" s="43" t="inlineStr">
        <is>
          <t>Baze</t>
        </is>
      </c>
      <c r="G42" s="53" t="inlineStr">
        <is>
          <t>TDC</t>
        </is>
      </c>
      <c r="H42" s="53" t="inlineStr">
        <is>
          <t>Bộ</t>
        </is>
      </c>
      <c r="I42" s="43" t="n"/>
      <c r="J42" s="53" t="n">
        <v>550000</v>
      </c>
      <c r="K42" s="53" t="n">
        <v>580000</v>
      </c>
      <c r="L42" s="53" t="n">
        <v>610000</v>
      </c>
      <c r="M42" s="43" t="n"/>
      <c r="N42" s="43" t="n"/>
      <c r="O42" s="43" t="n"/>
      <c r="P42" s="43" t="inlineStr">
        <is>
          <t>Miểng baze H06C/H07C cos1  - TDC - M1108K</t>
        </is>
      </c>
    </row>
    <row r="43" ht="30" customHeight="1">
      <c r="A43" s="43" t="inlineStr">
        <is>
          <t>HH076404</t>
        </is>
      </c>
      <c r="B43" s="43" t="inlineStr">
        <is>
          <t>HINO</t>
        </is>
      </c>
      <c r="C43" s="43" t="inlineStr">
        <is>
          <t>Baze H06C/H07C</t>
        </is>
      </c>
      <c r="D43" s="43" t="inlineStr">
        <is>
          <t>110</t>
        </is>
      </c>
      <c r="E43" s="43" t="inlineStr">
        <is>
          <t>Cos2</t>
        </is>
      </c>
      <c r="F43" s="43" t="inlineStr">
        <is>
          <t>Baze</t>
        </is>
      </c>
      <c r="G43" s="53" t="inlineStr">
        <is>
          <t>TAIHO</t>
        </is>
      </c>
      <c r="H43" s="53" t="inlineStr">
        <is>
          <t>Bộ</t>
        </is>
      </c>
      <c r="I43" s="43" t="n"/>
      <c r="J43" s="53" t="n"/>
      <c r="K43" s="53" t="n"/>
      <c r="L43" s="43" t="n"/>
      <c r="M43" s="43" t="n"/>
      <c r="N43" s="43" t="n"/>
      <c r="O43" s="43" t="n"/>
      <c r="P43" s="43" t="inlineStr">
        <is>
          <t>Miểng baze H06C/H07C (M218H1) Cos2 - TaiHo</t>
        </is>
      </c>
    </row>
    <row r="44" ht="30" customHeight="1">
      <c r="A44" s="45" t="inlineStr">
        <is>
          <t>HH080515</t>
        </is>
      </c>
      <c r="B44" s="45" t="inlineStr">
        <is>
          <t>HINO</t>
        </is>
      </c>
      <c r="C44" s="45" t="inlineStr">
        <is>
          <t>Baze H06C/H07C</t>
        </is>
      </c>
      <c r="D44" s="45" t="inlineStr">
        <is>
          <t>110</t>
        </is>
      </c>
      <c r="E44" s="45" t="inlineStr">
        <is>
          <t>Cos2</t>
        </is>
      </c>
      <c r="F44" s="45" t="inlineStr">
        <is>
          <t>Baze</t>
        </is>
      </c>
      <c r="G44" s="54" t="inlineStr">
        <is>
          <t>TDC</t>
        </is>
      </c>
      <c r="H44" s="54" t="inlineStr">
        <is>
          <t>Bộ</t>
        </is>
      </c>
      <c r="I44" s="45" t="n"/>
      <c r="J44" s="54" t="n">
        <v>550000</v>
      </c>
      <c r="K44" s="54" t="n">
        <v>580000</v>
      </c>
      <c r="L44" s="54" t="n">
        <v>610000</v>
      </c>
      <c r="M44" s="45" t="n"/>
      <c r="N44" s="45" t="n"/>
      <c r="O44" s="45" t="n"/>
      <c r="P44" s="45" t="inlineStr">
        <is>
          <t>Miểng baze H06C/H07C cos2  - TDC - M1108K</t>
        </is>
      </c>
    </row>
    <row r="45" ht="30" customHeight="1">
      <c r="A45" s="141" t="n"/>
      <c r="B45" s="141" t="inlineStr">
        <is>
          <t>HINO</t>
        </is>
      </c>
      <c r="C45" s="141" t="inlineStr">
        <is>
          <t>Baze H06C/H07C</t>
        </is>
      </c>
      <c r="D45" s="141" t="inlineStr">
        <is>
          <t>110</t>
        </is>
      </c>
      <c r="E45" s="141" t="inlineStr">
        <is>
          <t>Cos3</t>
        </is>
      </c>
      <c r="F45" s="141" t="inlineStr">
        <is>
          <t>Baze</t>
        </is>
      </c>
      <c r="G45" s="142" t="n"/>
      <c r="H45" s="142" t="inlineStr">
        <is>
          <t>Bộ</t>
        </is>
      </c>
      <c r="I45" s="43" t="n"/>
      <c r="J45" s="53" t="n"/>
      <c r="K45" s="53" t="n"/>
      <c r="L45" s="43" t="n"/>
      <c r="M45" s="43" t="n"/>
      <c r="N45" s="43" t="n"/>
      <c r="O45" s="43" t="n"/>
      <c r="P45" s="43" t="n"/>
    </row>
    <row r="46" ht="30" customHeight="1">
      <c r="A46" s="141" t="n"/>
      <c r="B46" s="141" t="inlineStr">
        <is>
          <t>HINO</t>
        </is>
      </c>
      <c r="C46" s="141" t="inlineStr">
        <is>
          <t>Baze H06C/H07C</t>
        </is>
      </c>
      <c r="D46" s="141" t="inlineStr">
        <is>
          <t>110</t>
        </is>
      </c>
      <c r="E46" s="141" t="inlineStr">
        <is>
          <t>Cos4</t>
        </is>
      </c>
      <c r="F46" s="141" t="inlineStr">
        <is>
          <t>Baze</t>
        </is>
      </c>
      <c r="G46" s="142" t="n"/>
      <c r="H46" s="142" t="inlineStr">
        <is>
          <t>Bộ</t>
        </is>
      </c>
      <c r="I46" s="45" t="n"/>
      <c r="J46" s="54" t="n"/>
      <c r="K46" s="54" t="n"/>
      <c r="L46" s="45" t="n"/>
      <c r="M46" s="45" t="n"/>
      <c r="N46" s="45" t="n"/>
      <c r="O46" s="45" t="n"/>
      <c r="P46" s="45" t="n"/>
    </row>
    <row r="47" ht="30" customHeight="1">
      <c r="A47" s="141" t="n"/>
      <c r="B47" s="141" t="inlineStr">
        <is>
          <t>HINO</t>
        </is>
      </c>
      <c r="C47" s="141" t="inlineStr">
        <is>
          <t>Dên H06C/H07C</t>
        </is>
      </c>
      <c r="D47" s="141" t="inlineStr">
        <is>
          <t>110</t>
        </is>
      </c>
      <c r="E47" s="141" t="inlineStr">
        <is>
          <t>Cos0</t>
        </is>
      </c>
      <c r="F47" s="141" t="inlineStr">
        <is>
          <t>Dên</t>
        </is>
      </c>
      <c r="G47" s="142" t="n"/>
      <c r="H47" s="142" t="inlineStr">
        <is>
          <t>Bộ</t>
        </is>
      </c>
      <c r="I47" s="45" t="n"/>
      <c r="J47" s="54" t="n"/>
      <c r="K47" s="54" t="n"/>
      <c r="L47" s="45" t="n"/>
      <c r="M47" s="45" t="n"/>
      <c r="N47" s="45" t="n"/>
      <c r="O47" s="45" t="n"/>
      <c r="P47" s="45" t="n"/>
    </row>
    <row r="48" ht="30" customHeight="1">
      <c r="A48" s="45" t="inlineStr">
        <is>
          <t>HH080534</t>
        </is>
      </c>
      <c r="B48" s="45" t="inlineStr">
        <is>
          <t>HINO</t>
        </is>
      </c>
      <c r="C48" s="45" t="inlineStr">
        <is>
          <t>Dên H06C/H07C</t>
        </is>
      </c>
      <c r="D48" s="45" t="inlineStr">
        <is>
          <t>110</t>
        </is>
      </c>
      <c r="E48" s="45" t="inlineStr">
        <is>
          <t>Cos1</t>
        </is>
      </c>
      <c r="F48" s="45" t="inlineStr">
        <is>
          <t>Dên</t>
        </is>
      </c>
      <c r="G48" s="54" t="inlineStr">
        <is>
          <t>TDC</t>
        </is>
      </c>
      <c r="H48" s="54" t="inlineStr">
        <is>
          <t>Bộ</t>
        </is>
      </c>
      <c r="I48" s="45" t="n"/>
      <c r="J48" s="54" t="n">
        <v>490000</v>
      </c>
      <c r="K48" s="54" t="n">
        <v>520000</v>
      </c>
      <c r="L48" s="54" t="n">
        <v>550000</v>
      </c>
      <c r="M48" s="45" t="n"/>
      <c r="N48" s="45" t="n"/>
      <c r="O48" s="45" t="n"/>
      <c r="P48" s="45" t="inlineStr">
        <is>
          <t>Miểng dên H06C/H07C cos1 - TDC - R109K</t>
        </is>
      </c>
    </row>
    <row r="49" ht="30" customHeight="1">
      <c r="A49" s="43" t="inlineStr">
        <is>
          <t>HH076407</t>
        </is>
      </c>
      <c r="B49" s="43" t="inlineStr">
        <is>
          <t>HINO</t>
        </is>
      </c>
      <c r="C49" s="43" t="inlineStr">
        <is>
          <t>Dên H06C/H07C</t>
        </is>
      </c>
      <c r="D49" s="43" t="inlineStr">
        <is>
          <t>110</t>
        </is>
      </c>
      <c r="E49" s="43" t="inlineStr">
        <is>
          <t>Cos2</t>
        </is>
      </c>
      <c r="F49" s="43" t="inlineStr">
        <is>
          <t>Dên</t>
        </is>
      </c>
      <c r="G49" s="53" t="inlineStr">
        <is>
          <t>TAIHO</t>
        </is>
      </c>
      <c r="H49" s="53" t="inlineStr">
        <is>
          <t>Bộ</t>
        </is>
      </c>
      <c r="I49" s="43" t="n"/>
      <c r="J49" s="53" t="n"/>
      <c r="K49" s="53" t="n"/>
      <c r="L49" s="43" t="n"/>
      <c r="M49" s="43" t="n"/>
      <c r="N49" s="43" t="n"/>
      <c r="O49" s="43" t="n"/>
      <c r="P49" s="43" t="inlineStr">
        <is>
          <t>Miểng dên H06C/H07C (M218H1) Cos2 - TaiHo</t>
        </is>
      </c>
    </row>
    <row r="50" ht="30" customHeight="1">
      <c r="A50" s="45" t="inlineStr">
        <is>
          <t>HH080535</t>
        </is>
      </c>
      <c r="B50" s="45" t="inlineStr">
        <is>
          <t>HINO</t>
        </is>
      </c>
      <c r="C50" s="45" t="inlineStr">
        <is>
          <t>Dên H06C/H07C</t>
        </is>
      </c>
      <c r="D50" s="45" t="inlineStr">
        <is>
          <t>110</t>
        </is>
      </c>
      <c r="E50" s="45" t="inlineStr">
        <is>
          <t>Cos2</t>
        </is>
      </c>
      <c r="F50" s="45" t="inlineStr">
        <is>
          <t>Dên</t>
        </is>
      </c>
      <c r="G50" s="54" t="inlineStr">
        <is>
          <t>TDC</t>
        </is>
      </c>
      <c r="H50" s="54" t="inlineStr">
        <is>
          <t>Bộ</t>
        </is>
      </c>
      <c r="I50" s="45" t="n"/>
      <c r="J50" s="54" t="n">
        <v>500000</v>
      </c>
      <c r="K50" s="54" t="n">
        <v>520000</v>
      </c>
      <c r="L50" s="54" t="n">
        <v>540000</v>
      </c>
      <c r="M50" s="45" t="n"/>
      <c r="N50" s="45" t="n"/>
      <c r="O50" s="45" t="n"/>
      <c r="P50" s="45" t="inlineStr">
        <is>
          <t>Miểng dên H06C/H07C cos2 - TDC - R109K</t>
        </is>
      </c>
    </row>
    <row r="51" ht="30" customHeight="1">
      <c r="A51" s="141" t="n"/>
      <c r="B51" s="141" t="inlineStr">
        <is>
          <t>HINO</t>
        </is>
      </c>
      <c r="C51" s="141" t="inlineStr">
        <is>
          <t>Dên H06C/H07C</t>
        </is>
      </c>
      <c r="D51" s="141" t="inlineStr">
        <is>
          <t>110</t>
        </is>
      </c>
      <c r="E51" s="141" t="inlineStr">
        <is>
          <t>Cos3</t>
        </is>
      </c>
      <c r="F51" s="141" t="inlineStr">
        <is>
          <t>Dên</t>
        </is>
      </c>
      <c r="G51" s="142" t="n"/>
      <c r="H51" s="142" t="inlineStr">
        <is>
          <t>Bộ</t>
        </is>
      </c>
      <c r="I51" s="45" t="n"/>
      <c r="J51" s="54" t="n"/>
      <c r="K51" s="54" t="n"/>
      <c r="L51" s="45" t="n"/>
      <c r="M51" s="45" t="n"/>
      <c r="N51" s="45" t="n"/>
      <c r="O51" s="45" t="n"/>
      <c r="P51" s="45" t="n"/>
    </row>
    <row r="52" ht="30" customHeight="1">
      <c r="A52" s="141" t="n"/>
      <c r="B52" s="141" t="inlineStr">
        <is>
          <t>HINO</t>
        </is>
      </c>
      <c r="C52" s="141" t="inlineStr">
        <is>
          <t>Dên H06C/H07C</t>
        </is>
      </c>
      <c r="D52" s="141" t="inlineStr">
        <is>
          <t>110</t>
        </is>
      </c>
      <c r="E52" s="141" t="inlineStr">
        <is>
          <t>Cos4</t>
        </is>
      </c>
      <c r="F52" s="141" t="inlineStr">
        <is>
          <t>Dên</t>
        </is>
      </c>
      <c r="G52" s="142" t="n"/>
      <c r="H52" s="142" t="inlineStr">
        <is>
          <t>Bộ</t>
        </is>
      </c>
      <c r="I52" s="45" t="n"/>
      <c r="J52" s="54" t="n"/>
      <c r="K52" s="54" t="n"/>
      <c r="L52" s="45" t="n"/>
      <c r="M52" s="45" t="n"/>
      <c r="N52" s="45" t="n"/>
      <c r="O52" s="45" t="n"/>
      <c r="P52" s="45" t="n"/>
    </row>
    <row r="53" ht="30" customHeight="1">
      <c r="A53" s="43" t="inlineStr">
        <is>
          <t>HH078906</t>
        </is>
      </c>
      <c r="B53" s="43" t="inlineStr">
        <is>
          <t>HINO</t>
        </is>
      </c>
      <c r="C53" s="43" t="inlineStr">
        <is>
          <t>Bạc miểng J05E Cos0 - MAHLE</t>
        </is>
      </c>
      <c r="D53" s="43" t="inlineStr">
        <is>
          <t>112</t>
        </is>
      </c>
      <c r="E53" s="43" t="inlineStr">
        <is>
          <t>Cos0</t>
        </is>
      </c>
      <c r="F53" s="43" t="inlineStr">
        <is>
          <t>Baze+Dên</t>
        </is>
      </c>
      <c r="G53" s="53" t="inlineStr">
        <is>
          <t>MAHLE</t>
        </is>
      </c>
      <c r="H53" s="53" t="inlineStr">
        <is>
          <t>Bộ</t>
        </is>
      </c>
      <c r="I53" s="43" t="n"/>
      <c r="J53" s="53" t="n">
        <v>780000</v>
      </c>
      <c r="K53" s="53" t="n">
        <v>820000</v>
      </c>
      <c r="L53" s="53" t="n">
        <v>860000</v>
      </c>
      <c r="M53" s="43" t="n"/>
      <c r="N53" s="43" t="n"/>
      <c r="O53" s="43" t="n"/>
      <c r="P53" s="43" t="inlineStr">
        <is>
          <t>Bạc miểng J05E Cos0 - MAHLE</t>
        </is>
      </c>
    </row>
    <row r="54" ht="30" customHeight="1">
      <c r="A54" s="141" t="n"/>
      <c r="B54" s="141" t="inlineStr">
        <is>
          <t>HINO</t>
        </is>
      </c>
      <c r="C54" s="141" t="inlineStr">
        <is>
          <t>Bạc Miểng J05E</t>
        </is>
      </c>
      <c r="D54" s="141" t="inlineStr">
        <is>
          <t>112</t>
        </is>
      </c>
      <c r="E54" s="141" t="inlineStr">
        <is>
          <t>Cos1</t>
        </is>
      </c>
      <c r="F54" s="141" t="inlineStr">
        <is>
          <t>Baze+Dên</t>
        </is>
      </c>
      <c r="G54" s="142" t="n"/>
      <c r="H54" s="142" t="inlineStr">
        <is>
          <t>Bộ</t>
        </is>
      </c>
      <c r="I54" s="43" t="n"/>
      <c r="J54" s="53" t="n"/>
      <c r="K54" s="53" t="n"/>
      <c r="L54" s="43" t="n"/>
      <c r="M54" s="43" t="n"/>
      <c r="N54" s="43" t="n"/>
      <c r="O54" s="43" t="n"/>
      <c r="P54" s="43" t="n"/>
    </row>
    <row r="55" ht="30" customHeight="1">
      <c r="A55" s="141" t="n"/>
      <c r="B55" s="141" t="inlineStr">
        <is>
          <t>HINO</t>
        </is>
      </c>
      <c r="C55" s="141" t="inlineStr">
        <is>
          <t>Bạc Miểng J05E</t>
        </is>
      </c>
      <c r="D55" s="141" t="inlineStr">
        <is>
          <t>112</t>
        </is>
      </c>
      <c r="E55" s="141" t="inlineStr">
        <is>
          <t>Cos2</t>
        </is>
      </c>
      <c r="F55" s="141" t="inlineStr">
        <is>
          <t>Baze+Dên</t>
        </is>
      </c>
      <c r="G55" s="142" t="n"/>
      <c r="H55" s="142" t="inlineStr">
        <is>
          <t>Bộ</t>
        </is>
      </c>
      <c r="I55" s="43" t="n"/>
      <c r="J55" s="53" t="n"/>
      <c r="K55" s="53" t="n"/>
      <c r="L55" s="43" t="n"/>
      <c r="M55" s="43" t="n"/>
      <c r="N55" s="43" t="n"/>
      <c r="O55" s="43" t="n"/>
      <c r="P55" s="43" t="n"/>
    </row>
    <row r="56" ht="30" customHeight="1">
      <c r="A56" s="141" t="n"/>
      <c r="B56" s="141" t="inlineStr">
        <is>
          <t>HINO</t>
        </is>
      </c>
      <c r="C56" s="141" t="inlineStr">
        <is>
          <t>Bạc Miểng J05E</t>
        </is>
      </c>
      <c r="D56" s="141" t="inlineStr">
        <is>
          <t>112</t>
        </is>
      </c>
      <c r="E56" s="141" t="inlineStr">
        <is>
          <t>Cos3</t>
        </is>
      </c>
      <c r="F56" s="141" t="inlineStr">
        <is>
          <t>Baze+Dên</t>
        </is>
      </c>
      <c r="G56" s="142" t="n"/>
      <c r="H56" s="142" t="inlineStr">
        <is>
          <t>Bộ</t>
        </is>
      </c>
      <c r="I56" s="43" t="n"/>
      <c r="J56" s="53" t="n"/>
      <c r="K56" s="53" t="n"/>
      <c r="L56" s="43" t="n"/>
      <c r="M56" s="43" t="n"/>
      <c r="N56" s="43" t="n"/>
      <c r="O56" s="43" t="n"/>
      <c r="P56" s="43" t="n"/>
    </row>
    <row r="57" ht="30" customHeight="1">
      <c r="A57" s="141" t="n"/>
      <c r="B57" s="141" t="inlineStr">
        <is>
          <t>HINO</t>
        </is>
      </c>
      <c r="C57" s="141" t="inlineStr">
        <is>
          <t>Bạc Miểng J05E</t>
        </is>
      </c>
      <c r="D57" s="141" t="inlineStr">
        <is>
          <t>112</t>
        </is>
      </c>
      <c r="E57" s="141" t="inlineStr">
        <is>
          <t>Cos4</t>
        </is>
      </c>
      <c r="F57" s="141" t="inlineStr">
        <is>
          <t>Baze+Dên</t>
        </is>
      </c>
      <c r="G57" s="142" t="n"/>
      <c r="H57" s="142" t="inlineStr">
        <is>
          <t>Bộ</t>
        </is>
      </c>
      <c r="I57" s="43" t="n"/>
      <c r="J57" s="53" t="n"/>
      <c r="K57" s="53" t="n"/>
      <c r="L57" s="43" t="n"/>
      <c r="M57" s="43" t="n"/>
      <c r="N57" s="43" t="n"/>
      <c r="O57" s="43" t="n"/>
      <c r="P57" s="43" t="n"/>
    </row>
    <row r="58" ht="30" customHeight="1">
      <c r="A58" s="45" t="inlineStr">
        <is>
          <t>HH076393</t>
        </is>
      </c>
      <c r="B58" s="45" t="inlineStr">
        <is>
          <t>HINO</t>
        </is>
      </c>
      <c r="C58" s="45" t="inlineStr">
        <is>
          <t>Baze J08C/J05C/J08E/J05E</t>
        </is>
      </c>
      <c r="D58" s="45" t="inlineStr">
        <is>
          <t>112</t>
        </is>
      </c>
      <c r="E58" s="45" t="inlineStr">
        <is>
          <t>Cos0</t>
        </is>
      </c>
      <c r="F58" s="45" t="inlineStr">
        <is>
          <t>Baze</t>
        </is>
      </c>
      <c r="G58" s="54" t="inlineStr">
        <is>
          <t>TAIHO</t>
        </is>
      </c>
      <c r="H58" s="54" t="inlineStr">
        <is>
          <t>Cặp</t>
        </is>
      </c>
      <c r="I58" s="45" t="n"/>
      <c r="J58" s="54" t="n">
        <v>100000</v>
      </c>
      <c r="K58" s="54" t="n">
        <v>110000</v>
      </c>
      <c r="L58" s="54" t="n">
        <v>120000</v>
      </c>
      <c r="M58" s="45" t="n"/>
      <c r="N58" s="45" t="n"/>
      <c r="O58" s="45" t="n"/>
      <c r="P58" s="45" t="inlineStr">
        <is>
          <t>Miểng baze J08C/J05C/J08E/J05E Cos0 (MP224H) - TAIHO</t>
        </is>
      </c>
    </row>
    <row r="59" ht="30" customHeight="1">
      <c r="A59" s="45" t="inlineStr">
        <is>
          <t>HH076394</t>
        </is>
      </c>
      <c r="B59" s="45" t="inlineStr">
        <is>
          <t>HINO</t>
        </is>
      </c>
      <c r="C59" s="45" t="inlineStr">
        <is>
          <t>Baze J08C/J05C/J08E/J05E</t>
        </is>
      </c>
      <c r="D59" s="45" t="inlineStr">
        <is>
          <t>112</t>
        </is>
      </c>
      <c r="E59" s="45" t="inlineStr">
        <is>
          <t>Cos1</t>
        </is>
      </c>
      <c r="F59" s="45" t="inlineStr">
        <is>
          <t>Baze</t>
        </is>
      </c>
      <c r="G59" s="54" t="inlineStr">
        <is>
          <t>TAIHO</t>
        </is>
      </c>
      <c r="H59" s="54" t="inlineStr">
        <is>
          <t>Cặp</t>
        </is>
      </c>
      <c r="I59" s="45" t="n"/>
      <c r="J59" s="54" t="n">
        <v>100000</v>
      </c>
      <c r="K59" s="54" t="n">
        <v>110000</v>
      </c>
      <c r="L59" s="54" t="n">
        <v>120000</v>
      </c>
      <c r="M59" s="45" t="n"/>
      <c r="N59" s="45" t="n"/>
      <c r="O59" s="45" t="n"/>
      <c r="P59" s="45" t="inlineStr">
        <is>
          <t>Miểng baze J08C/J05C/J08E/J05E Cos1 (MP224H) - TAIHO</t>
        </is>
      </c>
    </row>
    <row r="60" ht="30" customHeight="1">
      <c r="A60" s="45" t="inlineStr">
        <is>
          <t>HH076395</t>
        </is>
      </c>
      <c r="B60" s="45" t="inlineStr">
        <is>
          <t>HINO</t>
        </is>
      </c>
      <c r="C60" s="45" t="inlineStr">
        <is>
          <t>Baze J08C/J05C/J08E/J05E</t>
        </is>
      </c>
      <c r="D60" s="45" t="inlineStr">
        <is>
          <t>112</t>
        </is>
      </c>
      <c r="E60" s="45" t="inlineStr">
        <is>
          <t>Cos2</t>
        </is>
      </c>
      <c r="F60" s="45" t="inlineStr">
        <is>
          <t>Baze</t>
        </is>
      </c>
      <c r="G60" s="54" t="inlineStr">
        <is>
          <t>TAIHO</t>
        </is>
      </c>
      <c r="H60" s="54" t="inlineStr">
        <is>
          <t>Cặp</t>
        </is>
      </c>
      <c r="I60" s="45" t="n"/>
      <c r="J60" s="54" t="n">
        <v>100000</v>
      </c>
      <c r="K60" s="54" t="n">
        <v>110000</v>
      </c>
      <c r="L60" s="54" t="n">
        <v>120000</v>
      </c>
      <c r="M60" s="45" t="n"/>
      <c r="N60" s="45" t="n"/>
      <c r="O60" s="45" t="n"/>
      <c r="P60" s="45" t="inlineStr">
        <is>
          <t>Miểng baze J08C/J05C/J08E/J05E Cos2 (MP224H) - TAIHO</t>
        </is>
      </c>
    </row>
    <row r="61" ht="30" customHeight="1">
      <c r="A61" s="141" t="n"/>
      <c r="B61" s="141" t="inlineStr">
        <is>
          <t>HINO</t>
        </is>
      </c>
      <c r="C61" s="141" t="inlineStr">
        <is>
          <t>Baze J08C/J05C/J08E/J05E</t>
        </is>
      </c>
      <c r="D61" s="141" t="inlineStr">
        <is>
          <t>112</t>
        </is>
      </c>
      <c r="E61" s="141" t="inlineStr">
        <is>
          <t>Cos3</t>
        </is>
      </c>
      <c r="F61" s="141" t="inlineStr">
        <is>
          <t>Baze</t>
        </is>
      </c>
      <c r="G61" s="142" t="n"/>
      <c r="H61" s="142" t="inlineStr">
        <is>
          <t>Cặp</t>
        </is>
      </c>
      <c r="I61" s="45" t="n"/>
      <c r="J61" s="54" t="n"/>
      <c r="K61" s="54" t="n"/>
      <c r="L61" s="45" t="n"/>
      <c r="M61" s="45" t="n"/>
      <c r="N61" s="45" t="n"/>
      <c r="O61" s="45" t="n"/>
      <c r="P61" s="45" t="n"/>
    </row>
    <row r="62" ht="30" customHeight="1">
      <c r="A62" s="141" t="n"/>
      <c r="B62" s="141" t="inlineStr">
        <is>
          <t>HINO</t>
        </is>
      </c>
      <c r="C62" s="141" t="inlineStr">
        <is>
          <t>Baze J08C/J05C/J08E/J05E</t>
        </is>
      </c>
      <c r="D62" s="141" t="inlineStr">
        <is>
          <t>112</t>
        </is>
      </c>
      <c r="E62" s="141" t="inlineStr">
        <is>
          <t>Cos4</t>
        </is>
      </c>
      <c r="F62" s="141" t="inlineStr">
        <is>
          <t>Baze</t>
        </is>
      </c>
      <c r="G62" s="142" t="n"/>
      <c r="H62" s="142" t="inlineStr">
        <is>
          <t>Cặp</t>
        </is>
      </c>
      <c r="I62" s="45" t="n"/>
      <c r="J62" s="54" t="n"/>
      <c r="K62" s="54" t="n"/>
      <c r="L62" s="45" t="n"/>
      <c r="M62" s="45" t="n"/>
      <c r="N62" s="45" t="n"/>
      <c r="O62" s="45" t="n"/>
      <c r="P62" s="45" t="n"/>
    </row>
    <row r="63" ht="30" customHeight="1">
      <c r="A63" s="43" t="inlineStr">
        <is>
          <t>HH079888</t>
        </is>
      </c>
      <c r="B63" s="43" t="inlineStr">
        <is>
          <t>HINO</t>
        </is>
      </c>
      <c r="C63" s="43" t="inlineStr">
        <is>
          <t>Dên J08E</t>
        </is>
      </c>
      <c r="D63" s="43" t="inlineStr">
        <is>
          <t>112</t>
        </is>
      </c>
      <c r="E63" s="43" t="inlineStr">
        <is>
          <t>Cos0</t>
        </is>
      </c>
      <c r="F63" s="43" t="inlineStr">
        <is>
          <t>Dên</t>
        </is>
      </c>
      <c r="G63" s="53" t="inlineStr">
        <is>
          <t>CS IVECO</t>
        </is>
      </c>
      <c r="H63" s="53" t="inlineStr">
        <is>
          <t>Bộ</t>
        </is>
      </c>
      <c r="I63" s="43" t="n"/>
      <c r="J63" s="53" t="n">
        <v>330000</v>
      </c>
      <c r="K63" s="53" t="n">
        <v>350000</v>
      </c>
      <c r="L63" s="53" t="n">
        <v>370000</v>
      </c>
      <c r="M63" s="43" t="n"/>
      <c r="N63" s="43" t="n"/>
      <c r="O63" s="43" t="n"/>
      <c r="P63" s="43" t="inlineStr">
        <is>
          <t>Miểng dên J08E (R226H) Cos0 - CS IVECO</t>
        </is>
      </c>
    </row>
    <row r="64" ht="30" customHeight="1">
      <c r="A64" s="43" t="inlineStr">
        <is>
          <t>HH079889</t>
        </is>
      </c>
      <c r="B64" s="43" t="inlineStr">
        <is>
          <t>HINO</t>
        </is>
      </c>
      <c r="C64" s="43" t="inlineStr">
        <is>
          <t>Dên J08E</t>
        </is>
      </c>
      <c r="D64" s="43" t="inlineStr">
        <is>
          <t>112</t>
        </is>
      </c>
      <c r="E64" s="43" t="inlineStr">
        <is>
          <t>Cos1</t>
        </is>
      </c>
      <c r="F64" s="43" t="inlineStr">
        <is>
          <t>Dên</t>
        </is>
      </c>
      <c r="G64" s="53" t="inlineStr">
        <is>
          <t>CS IVECO</t>
        </is>
      </c>
      <c r="H64" s="53" t="inlineStr">
        <is>
          <t>Bộ</t>
        </is>
      </c>
      <c r="I64" s="43" t="n"/>
      <c r="J64" s="53" t="n">
        <v>350000</v>
      </c>
      <c r="K64" s="53" t="n">
        <v>370000</v>
      </c>
      <c r="L64" s="53" t="n">
        <v>390000</v>
      </c>
      <c r="M64" s="43" t="n"/>
      <c r="N64" s="43" t="n"/>
      <c r="O64" s="43" t="n"/>
      <c r="P64" s="43" t="inlineStr">
        <is>
          <t>Miểng dên J08E (R226H) Cos1 - CS IVECO</t>
        </is>
      </c>
    </row>
    <row r="65" ht="30" customHeight="1">
      <c r="A65" s="141" t="n"/>
      <c r="B65" s="141" t="inlineStr">
        <is>
          <t>HINO</t>
        </is>
      </c>
      <c r="C65" s="141" t="inlineStr">
        <is>
          <t>Dên J08E</t>
        </is>
      </c>
      <c r="D65" s="141" t="inlineStr">
        <is>
          <t>112</t>
        </is>
      </c>
      <c r="E65" s="141" t="inlineStr">
        <is>
          <t>Cos2</t>
        </is>
      </c>
      <c r="F65" s="141" t="inlineStr">
        <is>
          <t>Dên</t>
        </is>
      </c>
      <c r="G65" s="142" t="n"/>
      <c r="H65" s="142" t="inlineStr">
        <is>
          <t>Bộ</t>
        </is>
      </c>
      <c r="I65" s="43" t="n"/>
      <c r="J65" s="53" t="n"/>
      <c r="K65" s="53" t="n"/>
      <c r="L65" s="43" t="n"/>
      <c r="M65" s="43" t="n"/>
      <c r="N65" s="43" t="n"/>
      <c r="O65" s="43" t="n"/>
      <c r="P65" s="43" t="n"/>
    </row>
    <row r="66" ht="30" customHeight="1">
      <c r="A66" s="141" t="n"/>
      <c r="B66" s="141" t="inlineStr">
        <is>
          <t>HINO</t>
        </is>
      </c>
      <c r="C66" s="141" t="inlineStr">
        <is>
          <t>Dên J08E</t>
        </is>
      </c>
      <c r="D66" s="141" t="inlineStr">
        <is>
          <t>112</t>
        </is>
      </c>
      <c r="E66" s="141" t="inlineStr">
        <is>
          <t>Cos3</t>
        </is>
      </c>
      <c r="F66" s="141" t="inlineStr">
        <is>
          <t>Dên</t>
        </is>
      </c>
      <c r="G66" s="142" t="n"/>
      <c r="H66" s="142" t="inlineStr">
        <is>
          <t>Bộ</t>
        </is>
      </c>
      <c r="I66" s="43" t="n"/>
      <c r="J66" s="53" t="n"/>
      <c r="K66" s="53" t="n"/>
      <c r="L66" s="43" t="n"/>
      <c r="M66" s="43" t="n"/>
      <c r="N66" s="43" t="n"/>
      <c r="O66" s="43" t="n"/>
      <c r="P66" s="43" t="n"/>
    </row>
    <row r="67" ht="30" customHeight="1">
      <c r="A67" s="141" t="n"/>
      <c r="B67" s="141" t="inlineStr">
        <is>
          <t>HINO</t>
        </is>
      </c>
      <c r="C67" s="141" t="inlineStr">
        <is>
          <t>Dên J08E</t>
        </is>
      </c>
      <c r="D67" s="141" t="inlineStr">
        <is>
          <t>112</t>
        </is>
      </c>
      <c r="E67" s="141" t="inlineStr">
        <is>
          <t>Cos4</t>
        </is>
      </c>
      <c r="F67" s="141" t="inlineStr">
        <is>
          <t>Dên</t>
        </is>
      </c>
      <c r="G67" s="142" t="n"/>
      <c r="H67" s="142" t="inlineStr">
        <is>
          <t>Bộ</t>
        </is>
      </c>
      <c r="I67" s="43" t="n"/>
      <c r="J67" s="53" t="n"/>
      <c r="K67" s="53" t="n"/>
      <c r="L67" s="43" t="n"/>
      <c r="M67" s="43" t="n"/>
      <c r="N67" s="43" t="n"/>
      <c r="O67" s="43" t="n"/>
      <c r="P67" s="43" t="n"/>
    </row>
    <row r="68" ht="30" customHeight="1">
      <c r="A68" s="45" t="inlineStr">
        <is>
          <t>HH080548</t>
        </is>
      </c>
      <c r="B68" s="45" t="inlineStr">
        <is>
          <t>HINO</t>
        </is>
      </c>
      <c r="C68" s="45" t="inlineStr">
        <is>
          <t>Dên J08E/J05E</t>
        </is>
      </c>
      <c r="D68" s="45" t="inlineStr">
        <is>
          <t>112</t>
        </is>
      </c>
      <c r="E68" s="45" t="inlineStr">
        <is>
          <t>Cos0</t>
        </is>
      </c>
      <c r="F68" s="45" t="inlineStr">
        <is>
          <t>Dên</t>
        </is>
      </c>
      <c r="G68" s="54" t="inlineStr">
        <is>
          <t>TDC</t>
        </is>
      </c>
      <c r="H68" s="54" t="inlineStr">
        <is>
          <t>Cặp</t>
        </is>
      </c>
      <c r="I68" s="45" t="n"/>
      <c r="J68" s="54" t="n">
        <v>100000</v>
      </c>
      <c r="K68" s="54" t="n">
        <v>110000</v>
      </c>
      <c r="L68" s="54" t="n">
        <v>120000</v>
      </c>
      <c r="M68" s="45" t="n"/>
      <c r="N68" s="45" t="n"/>
      <c r="O68" s="45" t="n"/>
      <c r="P68" s="45" t="inlineStr">
        <is>
          <t>Miểng dên  (Cặp) J08E/J05E Cos0 - TDC - RP1106K</t>
        </is>
      </c>
    </row>
    <row r="69" ht="30" customHeight="1">
      <c r="A69" s="45" t="inlineStr">
        <is>
          <t>HH080549</t>
        </is>
      </c>
      <c r="B69" s="45" t="inlineStr">
        <is>
          <t>HINO</t>
        </is>
      </c>
      <c r="C69" s="45" t="inlineStr">
        <is>
          <t>Dên J08E/J05E</t>
        </is>
      </c>
      <c r="D69" s="45" t="inlineStr">
        <is>
          <t>112</t>
        </is>
      </c>
      <c r="E69" s="45" t="inlineStr">
        <is>
          <t>Cos1</t>
        </is>
      </c>
      <c r="F69" s="45" t="inlineStr">
        <is>
          <t>Dên</t>
        </is>
      </c>
      <c r="G69" s="54" t="inlineStr">
        <is>
          <t>TDC</t>
        </is>
      </c>
      <c r="H69" s="54" t="inlineStr">
        <is>
          <t>Cặp</t>
        </is>
      </c>
      <c r="I69" s="45" t="n"/>
      <c r="J69" s="54" t="n">
        <v>105000</v>
      </c>
      <c r="K69" s="54" t="n">
        <v>115000</v>
      </c>
      <c r="L69" s="54" t="n">
        <v>125000</v>
      </c>
      <c r="M69" s="45" t="n"/>
      <c r="N69" s="45" t="n"/>
      <c r="O69" s="45" t="n"/>
      <c r="P69" s="45" t="inlineStr">
        <is>
          <t>Miểng dên  (Cặp) J08E/J05E Cos1 - TDC - RP1106K</t>
        </is>
      </c>
    </row>
    <row r="70" ht="30" customHeight="1">
      <c r="A70" s="43" t="inlineStr">
        <is>
          <t>HH076401</t>
        </is>
      </c>
      <c r="B70" s="43" t="inlineStr">
        <is>
          <t>HINO</t>
        </is>
      </c>
      <c r="C70" s="43" t="inlineStr">
        <is>
          <t>Dên J08E/J05E</t>
        </is>
      </c>
      <c r="D70" s="43" t="inlineStr">
        <is>
          <t>112</t>
        </is>
      </c>
      <c r="E70" s="43" t="inlineStr">
        <is>
          <t>Cos2</t>
        </is>
      </c>
      <c r="F70" s="43" t="inlineStr">
        <is>
          <t>Dên</t>
        </is>
      </c>
      <c r="G70" s="53" t="inlineStr">
        <is>
          <t>TAIHO</t>
        </is>
      </c>
      <c r="H70" s="53" t="inlineStr">
        <is>
          <t>Cặp</t>
        </is>
      </c>
      <c r="I70" s="43" t="n"/>
      <c r="J70" s="53" t="n">
        <v>130000</v>
      </c>
      <c r="K70" s="53" t="n">
        <v>140000</v>
      </c>
      <c r="L70" s="53" t="n">
        <v>150000</v>
      </c>
      <c r="M70" s="43" t="n"/>
      <c r="N70" s="43" t="n"/>
      <c r="O70" s="43" t="n"/>
      <c r="P70" s="43" t="inlineStr">
        <is>
          <t>Miểng dên J08E/J05E Cos2 (RP226H) - TAIHO</t>
        </is>
      </c>
    </row>
    <row r="71" ht="30" customHeight="1">
      <c r="A71" s="141" t="n"/>
      <c r="B71" s="141" t="inlineStr">
        <is>
          <t>HINO</t>
        </is>
      </c>
      <c r="C71" s="141" t="inlineStr">
        <is>
          <t>Dên J08E/J05E</t>
        </is>
      </c>
      <c r="D71" s="141" t="inlineStr">
        <is>
          <t>112</t>
        </is>
      </c>
      <c r="E71" s="141" t="inlineStr">
        <is>
          <t>Cos3</t>
        </is>
      </c>
      <c r="F71" s="141" t="inlineStr">
        <is>
          <t>Dên</t>
        </is>
      </c>
      <c r="G71" s="142" t="n"/>
      <c r="H71" s="142" t="inlineStr">
        <is>
          <t>Cặp</t>
        </is>
      </c>
      <c r="I71" s="45" t="n"/>
      <c r="J71" s="54" t="n"/>
      <c r="K71" s="54" t="n"/>
      <c r="L71" s="45" t="n"/>
      <c r="M71" s="45" t="n"/>
      <c r="N71" s="45" t="n"/>
      <c r="O71" s="45" t="n"/>
      <c r="P71" s="45" t="n"/>
    </row>
    <row r="72" ht="30" customHeight="1">
      <c r="A72" s="141" t="n"/>
      <c r="B72" s="141" t="inlineStr">
        <is>
          <t>HINO</t>
        </is>
      </c>
      <c r="C72" s="141" t="inlineStr">
        <is>
          <t>Dên J08E/J05E</t>
        </is>
      </c>
      <c r="D72" s="141" t="inlineStr">
        <is>
          <t>112</t>
        </is>
      </c>
      <c r="E72" s="141" t="inlineStr">
        <is>
          <t>Cos4</t>
        </is>
      </c>
      <c r="F72" s="141" t="inlineStr">
        <is>
          <t>Dên</t>
        </is>
      </c>
      <c r="G72" s="142" t="n"/>
      <c r="H72" s="142" t="inlineStr">
        <is>
          <t>Cặp</t>
        </is>
      </c>
      <c r="I72" s="43" t="n"/>
      <c r="J72" s="53" t="n"/>
      <c r="K72" s="53" t="n"/>
      <c r="L72" s="43" t="n"/>
      <c r="M72" s="43" t="n"/>
      <c r="N72" s="43" t="n"/>
      <c r="O72" s="43" t="n"/>
      <c r="P72" s="43" t="n"/>
    </row>
    <row r="73" ht="30" customHeight="1">
      <c r="A73" s="43" t="inlineStr">
        <is>
          <t>HH079886</t>
        </is>
      </c>
      <c r="B73" s="43" t="inlineStr">
        <is>
          <t>HINO</t>
        </is>
      </c>
      <c r="C73" s="43" t="inlineStr">
        <is>
          <t>Baze J08E/J08C</t>
        </is>
      </c>
      <c r="D73" s="43" t="inlineStr">
        <is>
          <t>112</t>
        </is>
      </c>
      <c r="E73" s="43" t="inlineStr">
        <is>
          <t>Cos0</t>
        </is>
      </c>
      <c r="F73" s="43" t="inlineStr">
        <is>
          <t>Baze</t>
        </is>
      </c>
      <c r="G73" s="53" t="inlineStr">
        <is>
          <t>CS IVECO</t>
        </is>
      </c>
      <c r="H73" s="53" t="inlineStr">
        <is>
          <t>Bộ</t>
        </is>
      </c>
      <c r="I73" s="43" t="n"/>
      <c r="J73" s="53" t="n">
        <v>460000</v>
      </c>
      <c r="K73" s="53" t="n">
        <v>480000</v>
      </c>
      <c r="L73" s="53" t="n">
        <v>500000</v>
      </c>
      <c r="M73" s="43" t="n"/>
      <c r="N73" s="43" t="n"/>
      <c r="O73" s="43" t="n"/>
      <c r="P73" s="43" t="inlineStr">
        <is>
          <t>Miểng baze J08E/ J08C (M224H) Cos0 - CS IVECO</t>
        </is>
      </c>
    </row>
    <row r="74" ht="30" customHeight="1">
      <c r="A74" s="43" t="inlineStr">
        <is>
          <t>HH079887</t>
        </is>
      </c>
      <c r="B74" s="43" t="inlineStr">
        <is>
          <t>HINO</t>
        </is>
      </c>
      <c r="C74" s="43" t="inlineStr">
        <is>
          <t>Baze J08E/J08C</t>
        </is>
      </c>
      <c r="D74" s="43" t="inlineStr">
        <is>
          <t>112</t>
        </is>
      </c>
      <c r="E74" s="43" t="inlineStr">
        <is>
          <t>Cos1</t>
        </is>
      </c>
      <c r="F74" s="43" t="inlineStr">
        <is>
          <t>Baze</t>
        </is>
      </c>
      <c r="G74" s="53" t="inlineStr">
        <is>
          <t>CS IVECO</t>
        </is>
      </c>
      <c r="H74" s="53" t="inlineStr">
        <is>
          <t>Bộ</t>
        </is>
      </c>
      <c r="I74" s="43" t="n"/>
      <c r="J74" s="53" t="n">
        <v>490000</v>
      </c>
      <c r="K74" s="53" t="n">
        <v>510000</v>
      </c>
      <c r="L74" s="53" t="n">
        <v>530000</v>
      </c>
      <c r="M74" s="43" t="n"/>
      <c r="N74" s="43" t="n"/>
      <c r="O74" s="43" t="n"/>
      <c r="P74" s="43" t="inlineStr">
        <is>
          <t>Miểng baze J08E/ J08C (M224H) Cos1 - CS IVECO</t>
        </is>
      </c>
    </row>
    <row r="75" ht="30" customHeight="1">
      <c r="A75" s="141" t="n"/>
      <c r="B75" s="141" t="inlineStr">
        <is>
          <t>HINO</t>
        </is>
      </c>
      <c r="C75" s="141" t="inlineStr">
        <is>
          <t>Baze J08E/J08C</t>
        </is>
      </c>
      <c r="D75" s="141" t="inlineStr">
        <is>
          <t>112</t>
        </is>
      </c>
      <c r="E75" s="141" t="inlineStr">
        <is>
          <t>Cos2</t>
        </is>
      </c>
      <c r="F75" s="141" t="inlineStr">
        <is>
          <t>Baze</t>
        </is>
      </c>
      <c r="G75" s="142" t="n"/>
      <c r="H75" s="142" t="inlineStr">
        <is>
          <t>Bộ</t>
        </is>
      </c>
      <c r="I75" s="43" t="n"/>
      <c r="J75" s="53" t="n"/>
      <c r="K75" s="53" t="n"/>
      <c r="L75" s="43" t="n"/>
      <c r="M75" s="43" t="n"/>
      <c r="N75" s="43" t="n"/>
      <c r="O75" s="43" t="n"/>
      <c r="P75" s="43" t="n"/>
    </row>
    <row r="76" ht="30" customHeight="1">
      <c r="A76" s="141" t="n"/>
      <c r="B76" s="141" t="inlineStr">
        <is>
          <t>HINO</t>
        </is>
      </c>
      <c r="C76" s="141" t="inlineStr">
        <is>
          <t>Baze J08E/J08C</t>
        </is>
      </c>
      <c r="D76" s="141" t="inlineStr">
        <is>
          <t>112</t>
        </is>
      </c>
      <c r="E76" s="141" t="inlineStr">
        <is>
          <t>Cos3</t>
        </is>
      </c>
      <c r="F76" s="141" t="inlineStr">
        <is>
          <t>Baze</t>
        </is>
      </c>
      <c r="G76" s="142" t="n"/>
      <c r="H76" s="142" t="inlineStr">
        <is>
          <t>Bộ</t>
        </is>
      </c>
      <c r="I76" s="43" t="n"/>
      <c r="J76" s="53" t="n"/>
      <c r="K76" s="53" t="n"/>
      <c r="L76" s="43" t="n"/>
      <c r="M76" s="43" t="n"/>
      <c r="N76" s="43" t="n"/>
      <c r="O76" s="43" t="n"/>
      <c r="P76" s="43" t="n"/>
    </row>
    <row r="77" ht="30" customHeight="1">
      <c r="A77" s="141" t="n"/>
      <c r="B77" s="141" t="inlineStr">
        <is>
          <t>HINO</t>
        </is>
      </c>
      <c r="C77" s="141" t="inlineStr">
        <is>
          <t>Baze J08E/J08C</t>
        </is>
      </c>
      <c r="D77" s="141" t="inlineStr">
        <is>
          <t>112</t>
        </is>
      </c>
      <c r="E77" s="141" t="inlineStr">
        <is>
          <t>Cos4</t>
        </is>
      </c>
      <c r="F77" s="141" t="inlineStr">
        <is>
          <t>Baze</t>
        </is>
      </c>
      <c r="G77" s="142" t="n"/>
      <c r="H77" s="142" t="inlineStr">
        <is>
          <t>Bộ</t>
        </is>
      </c>
      <c r="I77" s="43" t="n"/>
      <c r="J77" s="53" t="n"/>
      <c r="K77" s="53" t="n"/>
      <c r="L77" s="43" t="n"/>
      <c r="M77" s="43" t="n"/>
      <c r="N77" s="43" t="n"/>
      <c r="O77" s="43" t="n"/>
      <c r="P77" s="43" t="n"/>
    </row>
    <row r="78" ht="30" customHeight="1">
      <c r="A78" s="141" t="n"/>
      <c r="B78" s="141" t="inlineStr">
        <is>
          <t>HINO</t>
        </is>
      </c>
      <c r="C78" s="141" t="inlineStr">
        <is>
          <t>Bạc Miểng J08C</t>
        </is>
      </c>
      <c r="D78" s="141" t="inlineStr">
        <is>
          <t>114</t>
        </is>
      </c>
      <c r="E78" s="141" t="inlineStr">
        <is>
          <t>Cos0</t>
        </is>
      </c>
      <c r="F78" s="141" t="inlineStr">
        <is>
          <t>Baze+Dên</t>
        </is>
      </c>
      <c r="G78" s="142" t="n"/>
      <c r="H78" s="142" t="inlineStr">
        <is>
          <t>Bộ</t>
        </is>
      </c>
      <c r="I78" s="45" t="n"/>
      <c r="J78" s="54" t="n"/>
      <c r="K78" s="54" t="n"/>
      <c r="L78" s="45" t="n"/>
      <c r="M78" s="45" t="n"/>
      <c r="N78" s="45" t="n"/>
      <c r="O78" s="45" t="n"/>
      <c r="P78" s="45" t="n"/>
    </row>
    <row r="79" ht="30" customHeight="1">
      <c r="A79" s="45" t="inlineStr">
        <is>
          <t>HH0355</t>
        </is>
      </c>
      <c r="B79" s="45" t="inlineStr">
        <is>
          <t>HINO</t>
        </is>
      </c>
      <c r="C79" s="45" t="inlineStr">
        <is>
          <t>Bạc miểng J08C Cos1 - TAIHO</t>
        </is>
      </c>
      <c r="D79" s="45" t="inlineStr">
        <is>
          <t>114</t>
        </is>
      </c>
      <c r="E79" s="45" t="inlineStr">
        <is>
          <t>Cos1</t>
        </is>
      </c>
      <c r="F79" s="45" t="inlineStr">
        <is>
          <t>Baze+Dên</t>
        </is>
      </c>
      <c r="G79" s="54" t="inlineStr">
        <is>
          <t>TAIHO</t>
        </is>
      </c>
      <c r="H79" s="54" t="inlineStr">
        <is>
          <t>Bộ</t>
        </is>
      </c>
      <c r="I79" s="45" t="n"/>
      <c r="J79" s="54" t="n"/>
      <c r="K79" s="54" t="n"/>
      <c r="L79" s="45" t="n"/>
      <c r="M79" s="45" t="n"/>
      <c r="N79" s="45" t="n"/>
      <c r="O79" s="45" t="n"/>
      <c r="P79" s="45" t="inlineStr">
        <is>
          <t>Bạc miểng J08C Cos1 - TAIHO</t>
        </is>
      </c>
    </row>
    <row r="80" ht="30" customHeight="1">
      <c r="A80" s="141" t="n"/>
      <c r="B80" s="141" t="inlineStr">
        <is>
          <t>HINO</t>
        </is>
      </c>
      <c r="C80" s="141" t="inlineStr">
        <is>
          <t>Bạc Miểng J08C</t>
        </is>
      </c>
      <c r="D80" s="141" t="inlineStr">
        <is>
          <t>114</t>
        </is>
      </c>
      <c r="E80" s="141" t="inlineStr">
        <is>
          <t>Cos2</t>
        </is>
      </c>
      <c r="F80" s="141" t="inlineStr">
        <is>
          <t>Baze+Dên</t>
        </is>
      </c>
      <c r="G80" s="142" t="n"/>
      <c r="H80" s="142" t="inlineStr">
        <is>
          <t>Bộ</t>
        </is>
      </c>
      <c r="I80" s="45" t="n"/>
      <c r="J80" s="54" t="n"/>
      <c r="K80" s="54" t="n"/>
      <c r="L80" s="45" t="n"/>
      <c r="M80" s="45" t="n"/>
      <c r="N80" s="45" t="n"/>
      <c r="O80" s="45" t="n"/>
      <c r="P80" s="45" t="n"/>
    </row>
    <row r="81" ht="30" customHeight="1">
      <c r="A81" s="141" t="n"/>
      <c r="B81" s="141" t="inlineStr">
        <is>
          <t>HINO</t>
        </is>
      </c>
      <c r="C81" s="141" t="inlineStr">
        <is>
          <t>Bạc Miểng J08C</t>
        </is>
      </c>
      <c r="D81" s="141" t="inlineStr">
        <is>
          <t>114</t>
        </is>
      </c>
      <c r="E81" s="141" t="inlineStr">
        <is>
          <t>Cos3</t>
        </is>
      </c>
      <c r="F81" s="141" t="inlineStr">
        <is>
          <t>Baze+Dên</t>
        </is>
      </c>
      <c r="G81" s="142" t="n"/>
      <c r="H81" s="142" t="inlineStr">
        <is>
          <t>Bộ</t>
        </is>
      </c>
      <c r="I81" s="45" t="n"/>
      <c r="J81" s="54" t="n"/>
      <c r="K81" s="54" t="n"/>
      <c r="L81" s="45" t="n"/>
      <c r="M81" s="45" t="n"/>
      <c r="N81" s="45" t="n"/>
      <c r="O81" s="45" t="n"/>
      <c r="P81" s="45" t="n"/>
    </row>
    <row r="82" ht="30" customHeight="1">
      <c r="A82" s="141" t="n"/>
      <c r="B82" s="141" t="inlineStr">
        <is>
          <t>HINO</t>
        </is>
      </c>
      <c r="C82" s="141" t="inlineStr">
        <is>
          <t>Bạc Miểng J08C</t>
        </is>
      </c>
      <c r="D82" s="141" t="inlineStr">
        <is>
          <t>114</t>
        </is>
      </c>
      <c r="E82" s="141" t="inlineStr">
        <is>
          <t>Cos4</t>
        </is>
      </c>
      <c r="F82" s="141" t="inlineStr">
        <is>
          <t>Baze+Dên</t>
        </is>
      </c>
      <c r="G82" s="142" t="n"/>
      <c r="H82" s="142" t="inlineStr">
        <is>
          <t>Bộ</t>
        </is>
      </c>
      <c r="I82" s="45" t="n"/>
      <c r="J82" s="54" t="n"/>
      <c r="K82" s="54" t="n"/>
      <c r="L82" s="45" t="n"/>
      <c r="M82" s="45" t="n"/>
      <c r="N82" s="45" t="n"/>
      <c r="O82" s="45" t="n"/>
      <c r="P82" s="45" t="n"/>
    </row>
    <row r="83" ht="30" customHeight="1">
      <c r="A83" s="45" t="inlineStr">
        <is>
          <t>HH076396</t>
        </is>
      </c>
      <c r="B83" s="45" t="inlineStr">
        <is>
          <t>HINO</t>
        </is>
      </c>
      <c r="C83" s="45" t="inlineStr">
        <is>
          <t>Dên J08C/J05C</t>
        </is>
      </c>
      <c r="D83" s="45" t="inlineStr">
        <is>
          <t>114</t>
        </is>
      </c>
      <c r="E83" s="45" t="inlineStr">
        <is>
          <t>Cos0</t>
        </is>
      </c>
      <c r="F83" s="45" t="inlineStr">
        <is>
          <t>Dên</t>
        </is>
      </c>
      <c r="G83" s="54" t="inlineStr">
        <is>
          <t>TAIHO</t>
        </is>
      </c>
      <c r="H83" s="54" t="inlineStr">
        <is>
          <t>Cặp</t>
        </is>
      </c>
      <c r="I83" s="45" t="n"/>
      <c r="J83" s="54" t="n">
        <v>80000</v>
      </c>
      <c r="K83" s="54" t="n">
        <v>90000</v>
      </c>
      <c r="L83" s="54" t="n">
        <v>100000</v>
      </c>
      <c r="M83" s="45" t="n"/>
      <c r="N83" s="45" t="n"/>
      <c r="O83" s="45" t="inlineStr">
        <is>
          <t>RP224H1</t>
        </is>
      </c>
      <c r="P83" s="45" t="inlineStr">
        <is>
          <t>Miểng dên J08C/J05C Cos0 (RP224H1) - TAIHO</t>
        </is>
      </c>
    </row>
    <row r="84" ht="30" customHeight="1">
      <c r="A84" s="43" t="inlineStr">
        <is>
          <t>HH076397</t>
        </is>
      </c>
      <c r="B84" s="43" t="inlineStr">
        <is>
          <t>HINO</t>
        </is>
      </c>
      <c r="C84" s="43" t="inlineStr">
        <is>
          <t>Dên J08C/J05C</t>
        </is>
      </c>
      <c r="D84" s="43" t="inlineStr">
        <is>
          <t>114</t>
        </is>
      </c>
      <c r="E84" s="43" t="inlineStr">
        <is>
          <t>Cos1</t>
        </is>
      </c>
      <c r="F84" s="43" t="inlineStr">
        <is>
          <t>Dên</t>
        </is>
      </c>
      <c r="G84" s="53" t="inlineStr">
        <is>
          <t>TAIHO</t>
        </is>
      </c>
      <c r="H84" s="53" t="inlineStr">
        <is>
          <t>Cặp</t>
        </is>
      </c>
      <c r="I84" s="43" t="n"/>
      <c r="J84" s="53" t="n">
        <v>90000</v>
      </c>
      <c r="K84" s="53" t="n">
        <v>100000</v>
      </c>
      <c r="L84" s="53" t="n">
        <v>110000</v>
      </c>
      <c r="M84" s="43" t="n"/>
      <c r="N84" s="43" t="n"/>
      <c r="O84" s="43" t="inlineStr">
        <is>
          <t>RP224H1</t>
        </is>
      </c>
      <c r="P84" s="43" t="inlineStr">
        <is>
          <t>Miểng dên J08C/J05C Cos1 (RP224H1) - TAIHO</t>
        </is>
      </c>
    </row>
    <row r="85" ht="30" customHeight="1">
      <c r="A85" s="43" t="inlineStr">
        <is>
          <t>HH076398</t>
        </is>
      </c>
      <c r="B85" s="43" t="inlineStr">
        <is>
          <t>HINO</t>
        </is>
      </c>
      <c r="C85" s="43" t="inlineStr">
        <is>
          <t>Dên J08C/J05C</t>
        </is>
      </c>
      <c r="D85" s="43" t="inlineStr">
        <is>
          <t>114</t>
        </is>
      </c>
      <c r="E85" s="43" t="inlineStr">
        <is>
          <t>Cos2</t>
        </is>
      </c>
      <c r="F85" s="43" t="inlineStr">
        <is>
          <t>Dên</t>
        </is>
      </c>
      <c r="G85" s="53" t="inlineStr">
        <is>
          <t>TAIHO</t>
        </is>
      </c>
      <c r="H85" s="53" t="inlineStr">
        <is>
          <t>Cặp</t>
        </is>
      </c>
      <c r="I85" s="43" t="n"/>
      <c r="J85" s="53" t="n">
        <v>90000</v>
      </c>
      <c r="K85" s="53" t="n">
        <v>100000</v>
      </c>
      <c r="L85" s="53" t="n">
        <v>110000</v>
      </c>
      <c r="M85" s="43" t="n"/>
      <c r="N85" s="43" t="n"/>
      <c r="O85" s="43" t="inlineStr">
        <is>
          <t>RP224H1</t>
        </is>
      </c>
      <c r="P85" s="43" t="inlineStr">
        <is>
          <t>Miểng dên J08C/J05C Cos2 (RP224H1) - TAIHO</t>
        </is>
      </c>
    </row>
    <row r="86" ht="30" customHeight="1">
      <c r="A86" s="141" t="n"/>
      <c r="B86" s="141" t="inlineStr">
        <is>
          <t>HINO</t>
        </is>
      </c>
      <c r="C86" s="141" t="inlineStr">
        <is>
          <t>Dên J08C/J05C</t>
        </is>
      </c>
      <c r="D86" s="141" t="inlineStr">
        <is>
          <t>114</t>
        </is>
      </c>
      <c r="E86" s="141" t="inlineStr">
        <is>
          <t>Cos3</t>
        </is>
      </c>
      <c r="F86" s="141" t="inlineStr">
        <is>
          <t>Dên</t>
        </is>
      </c>
      <c r="G86" s="142" t="n"/>
      <c r="H86" s="142" t="inlineStr">
        <is>
          <t>Cặp</t>
        </is>
      </c>
      <c r="I86" s="45" t="n"/>
      <c r="J86" s="54" t="n"/>
      <c r="K86" s="54" t="n"/>
      <c r="L86" s="45" t="n"/>
      <c r="M86" s="45" t="n"/>
      <c r="N86" s="45" t="n"/>
      <c r="O86" s="45" t="n"/>
      <c r="P86" s="45" t="n"/>
    </row>
    <row r="87" ht="30" customHeight="1">
      <c r="A87" s="141" t="n"/>
      <c r="B87" s="141" t="inlineStr">
        <is>
          <t>HINO</t>
        </is>
      </c>
      <c r="C87" s="141" t="inlineStr">
        <is>
          <t>Dên J08C/J05C</t>
        </is>
      </c>
      <c r="D87" s="141" t="inlineStr">
        <is>
          <t>114</t>
        </is>
      </c>
      <c r="E87" s="141" t="inlineStr">
        <is>
          <t>Cos4</t>
        </is>
      </c>
      <c r="F87" s="141" t="inlineStr">
        <is>
          <t>Dên</t>
        </is>
      </c>
      <c r="G87" s="142" t="n"/>
      <c r="H87" s="142" t="inlineStr">
        <is>
          <t>Cặp</t>
        </is>
      </c>
      <c r="I87" s="43" t="n"/>
      <c r="J87" s="53" t="n"/>
      <c r="K87" s="53" t="n"/>
      <c r="L87" s="43" t="n"/>
      <c r="M87" s="43" t="n"/>
      <c r="N87" s="43" t="n"/>
      <c r="O87" s="43" t="n"/>
      <c r="P87" s="43" t="n"/>
    </row>
    <row r="88" ht="30" customHeight="1">
      <c r="A88" s="43" t="inlineStr">
        <is>
          <t>HH078907</t>
        </is>
      </c>
      <c r="B88" s="43" t="inlineStr">
        <is>
          <t>HINO</t>
        </is>
      </c>
      <c r="C88" s="43" t="inlineStr">
        <is>
          <t>(kiểm tra lại tồn) Bạc miểng J08CT/J08E Cos0 - MAHLE</t>
        </is>
      </c>
      <c r="D88" s="43" t="inlineStr">
        <is>
          <t>114</t>
        </is>
      </c>
      <c r="E88" s="43" t="inlineStr">
        <is>
          <t>Cos0</t>
        </is>
      </c>
      <c r="F88" s="43" t="inlineStr">
        <is>
          <t>Baze+Dên</t>
        </is>
      </c>
      <c r="G88" s="53" t="inlineStr">
        <is>
          <t>MAHLE</t>
        </is>
      </c>
      <c r="H88" s="53" t="inlineStr">
        <is>
          <t>Bộ</t>
        </is>
      </c>
      <c r="I88" s="43" t="inlineStr">
        <is>
          <t>kiểm tra lại tồn</t>
        </is>
      </c>
      <c r="J88" s="53" t="n"/>
      <c r="K88" s="53" t="n"/>
      <c r="L88" s="43" t="n"/>
      <c r="M88" s="43" t="n"/>
      <c r="N88" s="43" t="n"/>
      <c r="O88" s="43" t="n"/>
      <c r="P88" s="43" t="inlineStr">
        <is>
          <t>(kiểm tra lại tồn) Bạc miểng J08CT/J08E Cos0 - MAHLE</t>
        </is>
      </c>
    </row>
    <row r="89" ht="30" customHeight="1">
      <c r="A89" s="45" t="inlineStr">
        <is>
          <t>HH070653</t>
        </is>
      </c>
      <c r="B89" s="45" t="inlineStr">
        <is>
          <t>HINO</t>
        </is>
      </c>
      <c r="C89" s="45" t="inlineStr">
        <is>
          <t>Bạc miểng J08CT/J08E Cos1 - TAIHO</t>
        </is>
      </c>
      <c r="D89" s="45" t="inlineStr">
        <is>
          <t>114</t>
        </is>
      </c>
      <c r="E89" s="45" t="inlineStr">
        <is>
          <t>Cos1</t>
        </is>
      </c>
      <c r="F89" s="45" t="inlineStr">
        <is>
          <t>Baze+Dên</t>
        </is>
      </c>
      <c r="G89" s="54" t="inlineStr">
        <is>
          <t>TAIHO</t>
        </is>
      </c>
      <c r="H89" s="54" t="inlineStr">
        <is>
          <t>Bộ</t>
        </is>
      </c>
      <c r="I89" s="45" t="n"/>
      <c r="J89" s="54" t="n"/>
      <c r="K89" s="54" t="n"/>
      <c r="L89" s="45" t="n"/>
      <c r="M89" s="45" t="n"/>
      <c r="N89" s="45" t="n"/>
      <c r="O89" s="45" t="n"/>
      <c r="P89" s="45" t="inlineStr">
        <is>
          <t>Bạc miểng J08CT/J08E Cos1 - TAIHO</t>
        </is>
      </c>
    </row>
    <row r="90" ht="30" customHeight="1">
      <c r="A90" s="45" t="inlineStr">
        <is>
          <t>HH070659</t>
        </is>
      </c>
      <c r="B90" s="45" t="inlineStr">
        <is>
          <t>HINO</t>
        </is>
      </c>
      <c r="C90" s="45" t="inlineStr">
        <is>
          <t>Bạc miểng J08CT/J08E Cos2 - TAIHO</t>
        </is>
      </c>
      <c r="D90" s="45" t="inlineStr">
        <is>
          <t>114</t>
        </is>
      </c>
      <c r="E90" s="45" t="inlineStr">
        <is>
          <t>Cos2</t>
        </is>
      </c>
      <c r="F90" s="45" t="inlineStr">
        <is>
          <t>Baze+Dên</t>
        </is>
      </c>
      <c r="G90" s="45" t="inlineStr">
        <is>
          <t>TAIHO</t>
        </is>
      </c>
      <c r="H90" s="45" t="inlineStr">
        <is>
          <t>Bộ</t>
        </is>
      </c>
      <c r="I90" s="45" t="n"/>
      <c r="J90" s="45" t="n"/>
      <c r="K90" s="45" t="n"/>
      <c r="L90" s="45" t="n"/>
      <c r="M90" s="45" t="n"/>
      <c r="N90" s="45" t="n"/>
      <c r="O90" s="45" t="n"/>
      <c r="P90" s="45" t="inlineStr">
        <is>
          <t>Bạc miểng J08CT/J08E Cos2 - TAIHO</t>
        </is>
      </c>
    </row>
    <row r="91" ht="30" customHeight="1">
      <c r="A91" s="43" t="inlineStr">
        <is>
          <t>HH070660</t>
        </is>
      </c>
      <c r="B91" s="43" t="inlineStr">
        <is>
          <t>HINO</t>
        </is>
      </c>
      <c r="C91" s="43" t="inlineStr">
        <is>
          <t>Bạc miểng J08CT/J08E Cos3 - TAIHO</t>
        </is>
      </c>
      <c r="D91" s="43" t="inlineStr">
        <is>
          <t>114</t>
        </is>
      </c>
      <c r="E91" s="43" t="inlineStr">
        <is>
          <t>Cos3</t>
        </is>
      </c>
      <c r="F91" s="43" t="inlineStr">
        <is>
          <t>Baze+Dên</t>
        </is>
      </c>
      <c r="G91" s="53" t="inlineStr">
        <is>
          <t>TAIHO</t>
        </is>
      </c>
      <c r="H91" s="53" t="inlineStr">
        <is>
          <t>Bộ</t>
        </is>
      </c>
      <c r="I91" s="43" t="n"/>
      <c r="J91" s="53" t="n"/>
      <c r="K91" s="53" t="n"/>
      <c r="L91" s="43" t="n"/>
      <c r="M91" s="43" t="n"/>
      <c r="N91" s="43" t="n"/>
      <c r="O91" s="43" t="n"/>
      <c r="P91" s="43" t="inlineStr">
        <is>
          <t>Bạc miểng J08CT/J08E Cos3 - TAIHO</t>
        </is>
      </c>
    </row>
    <row r="92" ht="30" customHeight="1">
      <c r="A92" s="141" t="n"/>
      <c r="B92" s="141" t="inlineStr">
        <is>
          <t>HINO</t>
        </is>
      </c>
      <c r="C92" s="141" t="inlineStr">
        <is>
          <t>Bạc Miểng J08CT/J08E</t>
        </is>
      </c>
      <c r="D92" s="141" t="inlineStr">
        <is>
          <t>114</t>
        </is>
      </c>
      <c r="E92" s="141" t="inlineStr">
        <is>
          <t>Cos4</t>
        </is>
      </c>
      <c r="F92" s="141" t="inlineStr">
        <is>
          <t>Baze+Dên</t>
        </is>
      </c>
      <c r="G92" s="142" t="n"/>
      <c r="H92" s="142" t="inlineStr">
        <is>
          <t>Bộ</t>
        </is>
      </c>
      <c r="I92" s="43" t="n"/>
      <c r="J92" s="53" t="n"/>
      <c r="K92" s="53" t="n"/>
      <c r="L92" s="43" t="n"/>
      <c r="M92" s="43" t="n"/>
      <c r="N92" s="43" t="n"/>
      <c r="O92" s="43" t="n"/>
      <c r="P92" s="43" t="n"/>
    </row>
    <row r="93" ht="30" customHeight="1">
      <c r="A93" s="45" t="inlineStr">
        <is>
          <t>HH071108</t>
        </is>
      </c>
      <c r="B93" s="45" t="inlineStr">
        <is>
          <t>HINO</t>
        </is>
      </c>
      <c r="C93" s="45" t="inlineStr">
        <is>
          <t>Bạc miểng EL100 Cos0 - TaiHo</t>
        </is>
      </c>
      <c r="D93" s="45" t="inlineStr">
        <is>
          <t>116</t>
        </is>
      </c>
      <c r="E93" s="45" t="inlineStr">
        <is>
          <t>Cos0</t>
        </is>
      </c>
      <c r="F93" s="45" t="inlineStr">
        <is>
          <t>Baze+Dên</t>
        </is>
      </c>
      <c r="G93" s="54" t="inlineStr">
        <is>
          <t>TAIHO</t>
        </is>
      </c>
      <c r="H93" s="54" t="inlineStr">
        <is>
          <t>Bộ</t>
        </is>
      </c>
      <c r="I93" s="45" t="n"/>
      <c r="J93" s="54" t="n"/>
      <c r="K93" s="54" t="n"/>
      <c r="L93" s="45" t="n"/>
      <c r="M93" s="45" t="n"/>
      <c r="N93" s="45" t="n"/>
      <c r="O93" s="45" t="n"/>
      <c r="P93" s="45" t="inlineStr">
        <is>
          <t>Bạc miểng EL100 Cos0 - TaiHo</t>
        </is>
      </c>
    </row>
    <row r="94" ht="30" customHeight="1">
      <c r="A94" s="43" t="inlineStr">
        <is>
          <t>HH071142</t>
        </is>
      </c>
      <c r="B94" s="43" t="inlineStr">
        <is>
          <t>HINO</t>
        </is>
      </c>
      <c r="C94" s="43" t="inlineStr">
        <is>
          <t>Bạc miểng EL100 Cos1 - TaiHo</t>
        </is>
      </c>
      <c r="D94" s="43" t="inlineStr">
        <is>
          <t>116</t>
        </is>
      </c>
      <c r="E94" s="43" t="inlineStr">
        <is>
          <t>Cos1</t>
        </is>
      </c>
      <c r="F94" s="43" t="inlineStr">
        <is>
          <t>Baze+Dên</t>
        </is>
      </c>
      <c r="G94" s="53" t="inlineStr">
        <is>
          <t>TAIHO</t>
        </is>
      </c>
      <c r="H94" s="53" t="inlineStr">
        <is>
          <t>Bộ</t>
        </is>
      </c>
      <c r="I94" s="43" t="n"/>
      <c r="J94" s="53" t="n"/>
      <c r="K94" s="53" t="n"/>
      <c r="L94" s="43" t="n"/>
      <c r="M94" s="43" t="n"/>
      <c r="N94" s="43" t="n"/>
      <c r="O94" s="43" t="n"/>
      <c r="P94" s="43" t="inlineStr">
        <is>
          <t>Bạc miểng EL100 Cos1 - TaiHo</t>
        </is>
      </c>
    </row>
    <row r="95" ht="30" customHeight="1">
      <c r="A95" s="45" t="inlineStr">
        <is>
          <t>HH072007</t>
        </is>
      </c>
      <c r="B95" s="45" t="inlineStr">
        <is>
          <t>HINO</t>
        </is>
      </c>
      <c r="C95" s="45" t="inlineStr">
        <is>
          <t>Bạc miểng EL100 Cos2 - TaiHo</t>
        </is>
      </c>
      <c r="D95" s="45" t="inlineStr">
        <is>
          <t>116</t>
        </is>
      </c>
      <c r="E95" s="45" t="inlineStr">
        <is>
          <t>Cos2</t>
        </is>
      </c>
      <c r="F95" s="45" t="inlineStr">
        <is>
          <t>Baze+Dên</t>
        </is>
      </c>
      <c r="G95" s="54" t="inlineStr">
        <is>
          <t>TAIHO</t>
        </is>
      </c>
      <c r="H95" s="54" t="inlineStr">
        <is>
          <t>Bộ</t>
        </is>
      </c>
      <c r="I95" s="45" t="n"/>
      <c r="J95" s="54" t="n"/>
      <c r="K95" s="54" t="n"/>
      <c r="L95" s="45" t="n"/>
      <c r="M95" s="45" t="n"/>
      <c r="N95" s="45" t="n"/>
      <c r="O95" s="45" t="n"/>
      <c r="P95" s="45" t="inlineStr">
        <is>
          <t>Bạc miểng EL100 Cos2 - TaiHo</t>
        </is>
      </c>
    </row>
    <row r="96" ht="30" customHeight="1">
      <c r="A96" s="141" t="n"/>
      <c r="B96" s="141" t="inlineStr">
        <is>
          <t>HINO</t>
        </is>
      </c>
      <c r="C96" s="141" t="inlineStr">
        <is>
          <t>Bạc Miểng EL100</t>
        </is>
      </c>
      <c r="D96" s="141" t="inlineStr">
        <is>
          <t>116</t>
        </is>
      </c>
      <c r="E96" s="141" t="inlineStr">
        <is>
          <t>Cos3</t>
        </is>
      </c>
      <c r="F96" s="141" t="inlineStr">
        <is>
          <t>Baze+Dên</t>
        </is>
      </c>
      <c r="G96" s="142" t="n"/>
      <c r="H96" s="142" t="inlineStr">
        <is>
          <t>Bộ</t>
        </is>
      </c>
      <c r="I96" s="45" t="n"/>
      <c r="J96" s="54" t="n"/>
      <c r="K96" s="54" t="n"/>
      <c r="L96" s="45" t="n"/>
      <c r="M96" s="45" t="n"/>
      <c r="N96" s="45" t="n"/>
      <c r="O96" s="45" t="n"/>
      <c r="P96" s="45" t="n"/>
    </row>
    <row r="97" ht="30" customHeight="1">
      <c r="A97" s="141" t="n"/>
      <c r="B97" s="141" t="inlineStr">
        <is>
          <t>HINO</t>
        </is>
      </c>
      <c r="C97" s="141" t="inlineStr">
        <is>
          <t>Bạc Miểng EL100</t>
        </is>
      </c>
      <c r="D97" s="141" t="inlineStr">
        <is>
          <t>116</t>
        </is>
      </c>
      <c r="E97" s="141" t="inlineStr">
        <is>
          <t>Cos4</t>
        </is>
      </c>
      <c r="F97" s="141" t="inlineStr">
        <is>
          <t>Baze+Dên</t>
        </is>
      </c>
      <c r="G97" s="142" t="n"/>
      <c r="H97" s="142" t="inlineStr">
        <is>
          <t>Bộ</t>
        </is>
      </c>
      <c r="I97" s="45" t="n"/>
      <c r="J97" s="54" t="n"/>
      <c r="K97" s="54" t="n"/>
      <c r="L97" s="45" t="n"/>
      <c r="M97" s="45" t="n"/>
      <c r="N97" s="45" t="n"/>
      <c r="O97" s="45" t="n"/>
      <c r="P97" s="45" t="n"/>
    </row>
    <row r="98" ht="30" customHeight="1">
      <c r="A98" s="141" t="n"/>
      <c r="B98" s="141" t="inlineStr">
        <is>
          <t>HINO</t>
        </is>
      </c>
      <c r="C98" s="141" t="inlineStr">
        <is>
          <t>Bạc Miểng EP100/P09C</t>
        </is>
      </c>
      <c r="D98" s="141" t="inlineStr">
        <is>
          <t>120</t>
        </is>
      </c>
      <c r="E98" s="141" t="inlineStr">
        <is>
          <t>Cos0</t>
        </is>
      </c>
      <c r="F98" s="141" t="inlineStr">
        <is>
          <t>Baze+Dên</t>
        </is>
      </c>
      <c r="G98" s="142" t="n"/>
      <c r="H98" s="142" t="inlineStr">
        <is>
          <t>Bộ</t>
        </is>
      </c>
      <c r="I98" s="43" t="n"/>
      <c r="J98" s="53" t="n"/>
      <c r="K98" s="53" t="n"/>
      <c r="L98" s="43" t="n"/>
      <c r="M98" s="43" t="n"/>
      <c r="N98" s="43" t="n"/>
      <c r="O98" s="43" t="n"/>
      <c r="P98" s="43" t="n"/>
    </row>
    <row r="99" ht="30" customHeight="1">
      <c r="A99" s="43" t="inlineStr">
        <is>
          <t>HH070718</t>
        </is>
      </c>
      <c r="B99" s="43" t="inlineStr">
        <is>
          <t>HINO</t>
        </is>
      </c>
      <c r="C99" s="43" t="inlineStr">
        <is>
          <t>Bạc miểng EP100/P09C cos1 - TAIHO</t>
        </is>
      </c>
      <c r="D99" s="43" t="inlineStr">
        <is>
          <t>120</t>
        </is>
      </c>
      <c r="E99" s="43" t="inlineStr">
        <is>
          <t>Cos1</t>
        </is>
      </c>
      <c r="F99" s="43" t="inlineStr">
        <is>
          <t>Baze+Dên</t>
        </is>
      </c>
      <c r="G99" s="53" t="inlineStr">
        <is>
          <t>TAIHO</t>
        </is>
      </c>
      <c r="H99" s="53" t="inlineStr">
        <is>
          <t>Bộ</t>
        </is>
      </c>
      <c r="I99" s="43" t="n"/>
      <c r="J99" s="53" t="n"/>
      <c r="K99" s="53" t="n"/>
      <c r="L99" s="43" t="n"/>
      <c r="M99" s="43" t="n"/>
      <c r="N99" s="43" t="n"/>
      <c r="O99" s="43" t="n"/>
      <c r="P99" s="43" t="inlineStr">
        <is>
          <t>Bạc miểng EP100/P09C cos1 - TAIHO</t>
        </is>
      </c>
    </row>
    <row r="100" ht="30" customHeight="1">
      <c r="A100" s="141" t="n"/>
      <c r="B100" s="141" t="inlineStr">
        <is>
          <t>HINO</t>
        </is>
      </c>
      <c r="C100" s="141" t="inlineStr">
        <is>
          <t>Bạc Miểng EP100/P09C</t>
        </is>
      </c>
      <c r="D100" s="141" t="inlineStr">
        <is>
          <t>120</t>
        </is>
      </c>
      <c r="E100" s="141" t="inlineStr">
        <is>
          <t>Cos2</t>
        </is>
      </c>
      <c r="F100" s="141" t="inlineStr">
        <is>
          <t>Baze+Dên</t>
        </is>
      </c>
      <c r="G100" s="142" t="n"/>
      <c r="H100" s="142" t="inlineStr">
        <is>
          <t>Bộ</t>
        </is>
      </c>
      <c r="I100" s="43" t="n"/>
      <c r="J100" s="53" t="n"/>
      <c r="K100" s="53" t="n"/>
      <c r="L100" s="43" t="n"/>
      <c r="M100" s="43" t="n"/>
      <c r="N100" s="43" t="n"/>
      <c r="O100" s="43" t="n"/>
      <c r="P100" s="43" t="n"/>
    </row>
    <row r="101" ht="30" customHeight="1">
      <c r="A101" s="141" t="n"/>
      <c r="B101" s="141" t="inlineStr">
        <is>
          <t>HINO</t>
        </is>
      </c>
      <c r="C101" s="141" t="inlineStr">
        <is>
          <t>Bạc Miểng EP100/P09C</t>
        </is>
      </c>
      <c r="D101" s="141" t="inlineStr">
        <is>
          <t>120</t>
        </is>
      </c>
      <c r="E101" s="141" t="inlineStr">
        <is>
          <t>Cos3</t>
        </is>
      </c>
      <c r="F101" s="141" t="inlineStr">
        <is>
          <t>Baze+Dên</t>
        </is>
      </c>
      <c r="G101" s="142" t="n"/>
      <c r="H101" s="142" t="inlineStr">
        <is>
          <t>Bộ</t>
        </is>
      </c>
      <c r="I101" s="43" t="n"/>
      <c r="J101" s="53" t="n"/>
      <c r="K101" s="53" t="n"/>
      <c r="L101" s="43" t="n"/>
      <c r="M101" s="43" t="n"/>
      <c r="N101" s="43" t="n"/>
      <c r="O101" s="43" t="n"/>
      <c r="P101" s="43" t="n"/>
    </row>
    <row r="102" ht="30" customHeight="1">
      <c r="A102" s="141" t="n"/>
      <c r="B102" s="141" t="inlineStr">
        <is>
          <t>HINO</t>
        </is>
      </c>
      <c r="C102" s="141" t="inlineStr">
        <is>
          <t>Bạc Miểng EP100/P09C</t>
        </is>
      </c>
      <c r="D102" s="141" t="inlineStr">
        <is>
          <t>120</t>
        </is>
      </c>
      <c r="E102" s="141" t="inlineStr">
        <is>
          <t>Cos4</t>
        </is>
      </c>
      <c r="F102" s="141" t="inlineStr">
        <is>
          <t>Baze+Dên</t>
        </is>
      </c>
      <c r="G102" s="142" t="n"/>
      <c r="H102" s="142" t="inlineStr">
        <is>
          <t>Bộ</t>
        </is>
      </c>
      <c r="I102" s="43" t="n"/>
      <c r="J102" s="53" t="n"/>
      <c r="K102" s="53" t="n"/>
      <c r="L102" s="43" t="n"/>
      <c r="M102" s="43" t="n"/>
      <c r="N102" s="43" t="n"/>
      <c r="O102" s="43" t="n"/>
      <c r="P102" s="43" t="n"/>
    </row>
    <row r="103" ht="30" customHeight="1">
      <c r="A103" s="45" t="inlineStr">
        <is>
          <t>HH083727</t>
        </is>
      </c>
      <c r="B103" s="45" t="inlineStr">
        <is>
          <t>HINO</t>
        </is>
      </c>
      <c r="C103" s="45" t="inlineStr">
        <is>
          <t>Bạc miểng Hino P11C (M1143K, R1150K) STD cos0 - DAIDO NHẬT</t>
        </is>
      </c>
      <c r="D103" s="45" t="inlineStr">
        <is>
          <t>122</t>
        </is>
      </c>
      <c r="E103" s="45" t="inlineStr">
        <is>
          <t>Cos0</t>
        </is>
      </c>
      <c r="F103" s="45" t="inlineStr">
        <is>
          <t>Baze+Dên</t>
        </is>
      </c>
      <c r="G103" s="54" t="inlineStr">
        <is>
          <t>DAIDO NHẬT</t>
        </is>
      </c>
      <c r="H103" s="54" t="inlineStr">
        <is>
          <t>Bộ</t>
        </is>
      </c>
      <c r="I103" s="45" t="n"/>
      <c r="J103" s="54" t="n">
        <v>2120000</v>
      </c>
      <c r="K103" s="54" t="n">
        <v>2250000</v>
      </c>
      <c r="L103" s="54" t="n">
        <v>2400000</v>
      </c>
      <c r="M103" s="45" t="n"/>
      <c r="N103" s="45" t="n"/>
      <c r="O103" s="45" t="n"/>
      <c r="P103" s="45" t="inlineStr">
        <is>
          <t>Bạc miểng Hino P11C (M1143K, R1150K) STD cos0 - DAIDO NHẬT</t>
        </is>
      </c>
    </row>
    <row r="104" ht="30" customHeight="1">
      <c r="A104" s="43" t="inlineStr">
        <is>
          <t>HH073218</t>
        </is>
      </c>
      <c r="B104" s="43" t="inlineStr">
        <is>
          <t>HINO</t>
        </is>
      </c>
      <c r="C104" s="43" t="inlineStr">
        <is>
          <t>Bạc miểng P11C cos0 - TAIHO</t>
        </is>
      </c>
      <c r="D104" s="43" t="inlineStr">
        <is>
          <t>122</t>
        </is>
      </c>
      <c r="E104" s="43" t="inlineStr">
        <is>
          <t>Cos0</t>
        </is>
      </c>
      <c r="F104" s="43" t="inlineStr">
        <is>
          <t>Baze+Dên</t>
        </is>
      </c>
      <c r="G104" s="53" t="inlineStr">
        <is>
          <t>TAIHO</t>
        </is>
      </c>
      <c r="H104" s="53" t="inlineStr">
        <is>
          <t>Bộ</t>
        </is>
      </c>
      <c r="I104" s="43" t="n"/>
      <c r="J104" s="53" t="n"/>
      <c r="K104" s="53" t="n"/>
      <c r="L104" s="43" t="n"/>
      <c r="M104" s="43" t="n"/>
      <c r="N104" s="43" t="n"/>
      <c r="O104" s="43" t="n"/>
      <c r="P104" s="43" t="inlineStr">
        <is>
          <t>Bạc miểng P11C cos0 - TAIHO</t>
        </is>
      </c>
    </row>
    <row r="105" ht="30" customHeight="1">
      <c r="A105" s="45" t="inlineStr">
        <is>
          <t>HH073219</t>
        </is>
      </c>
      <c r="B105" s="45" t="inlineStr">
        <is>
          <t>HINO</t>
        </is>
      </c>
      <c r="C105" s="45" t="inlineStr">
        <is>
          <t>Bạc miểng P11C cos1 - TAIHO</t>
        </is>
      </c>
      <c r="D105" s="45" t="inlineStr">
        <is>
          <t>122</t>
        </is>
      </c>
      <c r="E105" s="45" t="inlineStr">
        <is>
          <t>Cos1</t>
        </is>
      </c>
      <c r="F105" s="45" t="inlineStr">
        <is>
          <t>Baze+Dên</t>
        </is>
      </c>
      <c r="G105" s="54" t="inlineStr">
        <is>
          <t>TAIHO</t>
        </is>
      </c>
      <c r="H105" s="54" t="inlineStr">
        <is>
          <t>Bộ</t>
        </is>
      </c>
      <c r="I105" s="45" t="n"/>
      <c r="J105" s="54" t="n"/>
      <c r="K105" s="54" t="n"/>
      <c r="L105" s="45" t="n"/>
      <c r="M105" s="45" t="n"/>
      <c r="N105" s="45" t="n"/>
      <c r="O105" s="45" t="n"/>
      <c r="P105" s="45" t="inlineStr">
        <is>
          <t>Bạc miểng P11C cos1 - TAIHO</t>
        </is>
      </c>
    </row>
    <row r="106" ht="30" customHeight="1">
      <c r="A106" s="43" t="inlineStr">
        <is>
          <t>HH082587</t>
        </is>
      </c>
      <c r="B106" s="43" t="inlineStr">
        <is>
          <t>HINO</t>
        </is>
      </c>
      <c r="C106" s="43" t="inlineStr">
        <is>
          <t>Bạc miểng P11C cos2 - TAIHO</t>
        </is>
      </c>
      <c r="D106" s="43" t="inlineStr">
        <is>
          <t>122</t>
        </is>
      </c>
      <c r="E106" s="43" t="inlineStr">
        <is>
          <t>Cos2</t>
        </is>
      </c>
      <c r="F106" s="43" t="inlineStr">
        <is>
          <t>Baze+Dên</t>
        </is>
      </c>
      <c r="G106" s="53" t="inlineStr">
        <is>
          <t>TAIHO</t>
        </is>
      </c>
      <c r="H106" s="53" t="inlineStr">
        <is>
          <t>Bộ</t>
        </is>
      </c>
      <c r="I106" s="43" t="n"/>
      <c r="J106" s="53" t="n"/>
      <c r="K106" s="53" t="n"/>
      <c r="L106" s="43" t="n"/>
      <c r="M106" s="43" t="n"/>
      <c r="N106" s="43" t="n"/>
      <c r="O106" s="43" t="n"/>
      <c r="P106" s="43" t="inlineStr">
        <is>
          <t>Bạc miểng P11C cos2 - TAIHO</t>
        </is>
      </c>
    </row>
    <row r="107" ht="30" customHeight="1">
      <c r="A107" s="141" t="n"/>
      <c r="B107" s="141" t="inlineStr">
        <is>
          <t>HINO</t>
        </is>
      </c>
      <c r="C107" s="141" t="inlineStr">
        <is>
          <t>Bạc Miểng P11C</t>
        </is>
      </c>
      <c r="D107" s="141" t="inlineStr">
        <is>
          <t>122</t>
        </is>
      </c>
      <c r="E107" s="141" t="inlineStr">
        <is>
          <t>Cos3</t>
        </is>
      </c>
      <c r="F107" s="141" t="inlineStr">
        <is>
          <t>Baze+Dên</t>
        </is>
      </c>
      <c r="G107" s="142" t="n"/>
      <c r="H107" s="142" t="inlineStr">
        <is>
          <t>Bộ</t>
        </is>
      </c>
      <c r="I107" s="45" t="n"/>
      <c r="J107" s="54" t="n"/>
      <c r="K107" s="54" t="n"/>
      <c r="L107" s="45" t="n"/>
      <c r="M107" s="45" t="n"/>
      <c r="N107" s="45" t="n"/>
      <c r="O107" s="45" t="n"/>
      <c r="P107" s="45" t="n"/>
    </row>
    <row r="108" ht="30" customHeight="1">
      <c r="A108" s="141" t="n"/>
      <c r="B108" s="141" t="inlineStr">
        <is>
          <t>HINO</t>
        </is>
      </c>
      <c r="C108" s="141" t="inlineStr">
        <is>
          <t>Bạc Miểng P11C</t>
        </is>
      </c>
      <c r="D108" s="141" t="inlineStr">
        <is>
          <t>122</t>
        </is>
      </c>
      <c r="E108" s="141" t="inlineStr">
        <is>
          <t>Cos4</t>
        </is>
      </c>
      <c r="F108" s="141" t="inlineStr">
        <is>
          <t>Baze+Dên</t>
        </is>
      </c>
      <c r="G108" s="142" t="n"/>
      <c r="H108" s="142" t="inlineStr">
        <is>
          <t>Bộ</t>
        </is>
      </c>
      <c r="I108" s="43" t="n"/>
      <c r="J108" s="53" t="n"/>
      <c r="K108" s="53" t="n"/>
      <c r="L108" s="43" t="n"/>
      <c r="M108" s="43" t="n"/>
      <c r="N108" s="43" t="n"/>
      <c r="O108" s="43" t="n"/>
      <c r="P108" s="43" t="n"/>
    </row>
    <row r="109" ht="30" customHeight="1">
      <c r="A109" s="45" t="inlineStr">
        <is>
          <t>HH071930</t>
        </is>
      </c>
      <c r="B109" s="45" t="inlineStr">
        <is>
          <t>HINO</t>
        </is>
      </c>
      <c r="C109" s="45" t="inlineStr">
        <is>
          <t>Bạc miểng EM100 Cos0 - Taiho</t>
        </is>
      </c>
      <c r="D109" s="45" t="inlineStr">
        <is>
          <t>124</t>
        </is>
      </c>
      <c r="E109" s="45" t="inlineStr">
        <is>
          <t>Cos0</t>
        </is>
      </c>
      <c r="F109" s="45" t="inlineStr">
        <is>
          <t>Baze+Dên</t>
        </is>
      </c>
      <c r="G109" s="54" t="inlineStr">
        <is>
          <t>TAIHO</t>
        </is>
      </c>
      <c r="H109" s="54" t="inlineStr">
        <is>
          <t>Bộ</t>
        </is>
      </c>
      <c r="I109" s="45" t="n"/>
      <c r="J109" s="54" t="n"/>
      <c r="K109" s="54" t="n"/>
      <c r="L109" s="45" t="n"/>
      <c r="M109" s="45" t="n"/>
      <c r="N109" s="45" t="n"/>
      <c r="O109" s="45" t="n"/>
      <c r="P109" s="45" t="inlineStr">
        <is>
          <t>Bạc miểng EM100 Cos0 - Taiho</t>
        </is>
      </c>
    </row>
    <row r="110" ht="30" customHeight="1">
      <c r="A110" s="43" t="inlineStr">
        <is>
          <t>HH071931</t>
        </is>
      </c>
      <c r="B110" s="43" t="inlineStr">
        <is>
          <t>HINO</t>
        </is>
      </c>
      <c r="C110" s="43" t="inlineStr">
        <is>
          <t>Bạc miểng EM100 Cos1 - Taiho</t>
        </is>
      </c>
      <c r="D110" s="43" t="inlineStr">
        <is>
          <t>124</t>
        </is>
      </c>
      <c r="E110" s="43" t="inlineStr">
        <is>
          <t>Cos1</t>
        </is>
      </c>
      <c r="F110" s="43" t="inlineStr">
        <is>
          <t>Baze+Dên</t>
        </is>
      </c>
      <c r="G110" s="53" t="inlineStr">
        <is>
          <t>TAIHO</t>
        </is>
      </c>
      <c r="H110" s="53" t="inlineStr">
        <is>
          <t>Bộ</t>
        </is>
      </c>
      <c r="I110" s="43" t="n"/>
      <c r="J110" s="53" t="n"/>
      <c r="K110" s="53" t="n"/>
      <c r="L110" s="43" t="n"/>
      <c r="M110" s="43" t="n"/>
      <c r="N110" s="43" t="n"/>
      <c r="O110" s="43" t="n"/>
      <c r="P110" s="43" t="inlineStr">
        <is>
          <t>Bạc miểng EM100 Cos1 - Taiho</t>
        </is>
      </c>
    </row>
    <row r="111" ht="30" customHeight="1">
      <c r="A111" s="45" t="inlineStr">
        <is>
          <t>HH071932</t>
        </is>
      </c>
      <c r="B111" s="45" t="inlineStr">
        <is>
          <t>HINO</t>
        </is>
      </c>
      <c r="C111" s="45" t="inlineStr">
        <is>
          <t>Bạc miểng EM100 Cos2 - Taiho</t>
        </is>
      </c>
      <c r="D111" s="45" t="inlineStr">
        <is>
          <t>124</t>
        </is>
      </c>
      <c r="E111" s="45" t="inlineStr">
        <is>
          <t>Cos2</t>
        </is>
      </c>
      <c r="F111" s="45" t="inlineStr">
        <is>
          <t>Baze+Dên</t>
        </is>
      </c>
      <c r="G111" s="54" t="inlineStr">
        <is>
          <t>TAIHO</t>
        </is>
      </c>
      <c r="H111" s="54" t="inlineStr">
        <is>
          <t>Bộ</t>
        </is>
      </c>
      <c r="I111" s="45" t="n"/>
      <c r="J111" s="54" t="n"/>
      <c r="K111" s="54" t="n"/>
      <c r="L111" s="45" t="n"/>
      <c r="M111" s="45" t="n"/>
      <c r="N111" s="45" t="n"/>
      <c r="O111" s="45" t="n"/>
      <c r="P111" s="45" t="inlineStr">
        <is>
          <t>Bạc miểng EM100 Cos2 - Taiho</t>
        </is>
      </c>
    </row>
    <row r="112" ht="30" customHeight="1">
      <c r="A112" s="141" t="n"/>
      <c r="B112" s="141" t="inlineStr">
        <is>
          <t>HINO</t>
        </is>
      </c>
      <c r="C112" s="141" t="inlineStr">
        <is>
          <t>Bạc Miểng EM100</t>
        </is>
      </c>
      <c r="D112" s="141" t="inlineStr">
        <is>
          <t>124</t>
        </is>
      </c>
      <c r="E112" s="141" t="inlineStr">
        <is>
          <t>Cos3</t>
        </is>
      </c>
      <c r="F112" s="141" t="inlineStr">
        <is>
          <t>Baze+Dên</t>
        </is>
      </c>
      <c r="G112" s="142" t="n"/>
      <c r="H112" s="142" t="inlineStr">
        <is>
          <t>Bộ</t>
        </is>
      </c>
      <c r="I112" s="45" t="n"/>
      <c r="J112" s="54" t="n"/>
      <c r="K112" s="54" t="n"/>
      <c r="L112" s="45" t="n"/>
      <c r="M112" s="45" t="n"/>
      <c r="N112" s="45" t="n"/>
      <c r="O112" s="45" t="n"/>
      <c r="P112" s="45" t="n"/>
    </row>
    <row r="113" ht="30" customHeight="1">
      <c r="A113" s="141" t="n"/>
      <c r="B113" s="141" t="inlineStr">
        <is>
          <t>HINO</t>
        </is>
      </c>
      <c r="C113" s="141" t="inlineStr">
        <is>
          <t>Bạc Miểng EM100</t>
        </is>
      </c>
      <c r="D113" s="141" t="inlineStr">
        <is>
          <t>124</t>
        </is>
      </c>
      <c r="E113" s="141" t="inlineStr">
        <is>
          <t>Cos4</t>
        </is>
      </c>
      <c r="F113" s="141" t="inlineStr">
        <is>
          <t>Baze+Dên</t>
        </is>
      </c>
      <c r="G113" s="142" t="n"/>
      <c r="H113" s="142" t="inlineStr">
        <is>
          <t>Bộ</t>
        </is>
      </c>
      <c r="I113" s="45" t="n"/>
      <c r="J113" s="54" t="n"/>
      <c r="K113" s="54" t="n"/>
      <c r="L113" s="45" t="n"/>
      <c r="M113" s="45" t="n"/>
      <c r="N113" s="45" t="n"/>
      <c r="O113" s="45" t="n"/>
      <c r="P113" s="45" t="n"/>
    </row>
    <row r="114" ht="30" customHeight="1">
      <c r="A114" s="43" t="inlineStr">
        <is>
          <t>HH078226</t>
        </is>
      </c>
      <c r="B114" s="43" t="inlineStr">
        <is>
          <t>HINO</t>
        </is>
      </c>
      <c r="C114" s="43" t="inlineStr">
        <is>
          <t>Bạc miểng EK100/ K13D Cos0 - TAIHO</t>
        </is>
      </c>
      <c r="D114" s="43" t="inlineStr">
        <is>
          <t>137</t>
        </is>
      </c>
      <c r="E114" s="43" t="inlineStr">
        <is>
          <t>Cos0</t>
        </is>
      </c>
      <c r="F114" s="43" t="inlineStr">
        <is>
          <t>Baze+Dên</t>
        </is>
      </c>
      <c r="G114" s="53" t="inlineStr">
        <is>
          <t>TAIHO</t>
        </is>
      </c>
      <c r="H114" s="53" t="inlineStr">
        <is>
          <t>Bộ</t>
        </is>
      </c>
      <c r="I114" s="43" t="n"/>
      <c r="J114" s="53" t="n"/>
      <c r="K114" s="53" t="n"/>
      <c r="L114" s="43" t="n"/>
      <c r="M114" s="43" t="n"/>
      <c r="N114" s="43" t="n"/>
      <c r="O114" s="43" t="n"/>
      <c r="P114" s="43" t="inlineStr">
        <is>
          <t>Bạc miểng EK100/ K13D Cos0 - TAIHO</t>
        </is>
      </c>
    </row>
    <row r="115" ht="30" customHeight="1">
      <c r="A115" s="141" t="n"/>
      <c r="B115" s="141" t="inlineStr">
        <is>
          <t>HINO</t>
        </is>
      </c>
      <c r="C115" s="141" t="inlineStr">
        <is>
          <t>Bạc Miểng EK100/K13D</t>
        </is>
      </c>
      <c r="D115" s="141" t="inlineStr">
        <is>
          <t>137</t>
        </is>
      </c>
      <c r="E115" s="141" t="inlineStr">
        <is>
          <t>Cos1</t>
        </is>
      </c>
      <c r="F115" s="141" t="inlineStr">
        <is>
          <t>Baze+Dên</t>
        </is>
      </c>
      <c r="G115" s="142" t="n"/>
      <c r="H115" s="142" t="inlineStr">
        <is>
          <t>Bộ</t>
        </is>
      </c>
      <c r="I115" s="43" t="n"/>
      <c r="J115" s="53" t="n"/>
      <c r="K115" s="53" t="n"/>
      <c r="L115" s="43" t="n"/>
      <c r="M115" s="43" t="n"/>
      <c r="N115" s="43" t="n"/>
      <c r="O115" s="43" t="n"/>
      <c r="P115" s="43" t="n"/>
    </row>
    <row r="116" ht="30" customHeight="1">
      <c r="A116" s="141" t="n"/>
      <c r="B116" s="141" t="inlineStr">
        <is>
          <t>HINO</t>
        </is>
      </c>
      <c r="C116" s="141" t="inlineStr">
        <is>
          <t>Bạc Miểng EK100/K13D</t>
        </is>
      </c>
      <c r="D116" s="141" t="inlineStr">
        <is>
          <t>137</t>
        </is>
      </c>
      <c r="E116" s="141" t="inlineStr">
        <is>
          <t>Cos2</t>
        </is>
      </c>
      <c r="F116" s="141" t="inlineStr">
        <is>
          <t>Baze+Dên</t>
        </is>
      </c>
      <c r="G116" s="142" t="n"/>
      <c r="H116" s="142" t="inlineStr">
        <is>
          <t>Bộ</t>
        </is>
      </c>
      <c r="I116" s="43" t="n"/>
      <c r="J116" s="53" t="n"/>
      <c r="K116" s="53" t="n"/>
      <c r="L116" s="43" t="n"/>
      <c r="M116" s="43" t="n"/>
      <c r="N116" s="43" t="n"/>
      <c r="O116" s="43" t="n"/>
      <c r="P116" s="43" t="n"/>
    </row>
    <row r="117" ht="30" customHeight="1">
      <c r="A117" s="141" t="n"/>
      <c r="B117" s="141" t="inlineStr">
        <is>
          <t>HINO</t>
        </is>
      </c>
      <c r="C117" s="141" t="inlineStr">
        <is>
          <t>Bạc Miểng EK100/K13D</t>
        </is>
      </c>
      <c r="D117" s="141" t="inlineStr">
        <is>
          <t>137</t>
        </is>
      </c>
      <c r="E117" s="141" t="inlineStr">
        <is>
          <t>Cos3</t>
        </is>
      </c>
      <c r="F117" s="141" t="inlineStr">
        <is>
          <t>Baze+Dên</t>
        </is>
      </c>
      <c r="G117" s="142" t="n"/>
      <c r="H117" s="142" t="inlineStr">
        <is>
          <t>Bộ</t>
        </is>
      </c>
      <c r="I117" s="43" t="n"/>
      <c r="J117" s="53" t="n"/>
      <c r="K117" s="53" t="n"/>
      <c r="L117" s="43" t="n"/>
      <c r="M117" s="43" t="n"/>
      <c r="N117" s="43" t="n"/>
      <c r="O117" s="43" t="n"/>
      <c r="P117" s="43" t="n"/>
    </row>
    <row r="118" ht="30" customHeight="1">
      <c r="A118" s="141" t="n"/>
      <c r="B118" s="141" t="inlineStr">
        <is>
          <t>HINO</t>
        </is>
      </c>
      <c r="C118" s="141" t="inlineStr">
        <is>
          <t>Bạc Miểng EK100/K13D</t>
        </is>
      </c>
      <c r="D118" s="141" t="inlineStr">
        <is>
          <t>137</t>
        </is>
      </c>
      <c r="E118" s="141" t="inlineStr">
        <is>
          <t>Cos4</t>
        </is>
      </c>
      <c r="F118" s="141" t="inlineStr">
        <is>
          <t>Baze+Dên</t>
        </is>
      </c>
      <c r="G118" s="142" t="n"/>
      <c r="H118" s="142" t="inlineStr">
        <is>
          <t>Bộ</t>
        </is>
      </c>
      <c r="I118" s="43" t="n"/>
      <c r="J118" s="53" t="n"/>
      <c r="K118" s="53" t="n"/>
      <c r="L118" s="43" t="n"/>
      <c r="M118" s="43" t="n"/>
      <c r="N118" s="43" t="n"/>
      <c r="O118" s="43" t="n"/>
      <c r="P118" s="43" t="n"/>
    </row>
    <row r="119" ht="30" customHeight="1">
      <c r="A119" s="45" t="inlineStr">
        <is>
          <t>HH071058</t>
        </is>
      </c>
      <c r="B119" s="45" t="inlineStr">
        <is>
          <t>HINO</t>
        </is>
      </c>
      <c r="C119" s="45" t="inlineStr">
        <is>
          <t>Bạc miểng EF750/ F17C/ F17E/ F20C Cos0 - TAIHO</t>
        </is>
      </c>
      <c r="D119" s="45" t="inlineStr">
        <is>
          <t>139</t>
        </is>
      </c>
      <c r="E119" s="45" t="inlineStr">
        <is>
          <t>Cos0</t>
        </is>
      </c>
      <c r="F119" s="45" t="inlineStr">
        <is>
          <t>Baze+Dên</t>
        </is>
      </c>
      <c r="G119" s="54" t="inlineStr">
        <is>
          <t>TAIHO</t>
        </is>
      </c>
      <c r="H119" s="54" t="inlineStr">
        <is>
          <t>Bộ</t>
        </is>
      </c>
      <c r="I119" s="45" t="n"/>
      <c r="J119" s="54" t="n"/>
      <c r="K119" s="54" t="n"/>
      <c r="L119" s="45" t="n"/>
      <c r="M119" s="45" t="n"/>
      <c r="N119" s="45" t="n"/>
      <c r="O119" s="45" t="n"/>
      <c r="P119" s="45" t="inlineStr">
        <is>
          <t>Bạc miểng EF750/ F17C/ F17E/ F20C Cos0 - TAIHO</t>
        </is>
      </c>
    </row>
    <row r="120" ht="30" customHeight="1">
      <c r="A120" s="43" t="inlineStr">
        <is>
          <t>HH071293</t>
        </is>
      </c>
      <c r="B120" s="43" t="inlineStr">
        <is>
          <t>HINO</t>
        </is>
      </c>
      <c r="C120" s="43" t="inlineStr">
        <is>
          <t>Bạc miểng EF750/ F17C/ F17E/ F20C Cos1 - TAIHO</t>
        </is>
      </c>
      <c r="D120" s="43" t="inlineStr">
        <is>
          <t>139</t>
        </is>
      </c>
      <c r="E120" s="43" t="inlineStr">
        <is>
          <t>Cos1</t>
        </is>
      </c>
      <c r="F120" s="43" t="inlineStr">
        <is>
          <t>Baze+Dên</t>
        </is>
      </c>
      <c r="G120" s="53" t="inlineStr">
        <is>
          <t>TAIHO</t>
        </is>
      </c>
      <c r="H120" s="53" t="inlineStr">
        <is>
          <t>Bộ</t>
        </is>
      </c>
      <c r="I120" s="43" t="n"/>
      <c r="J120" s="53" t="n"/>
      <c r="K120" s="53" t="n"/>
      <c r="L120" s="43" t="n"/>
      <c r="M120" s="43" t="n"/>
      <c r="N120" s="43" t="n"/>
      <c r="O120" s="43" t="n"/>
      <c r="P120" s="43" t="inlineStr">
        <is>
          <t>Bạc miểng EF750/ F17C/ F17E/ F20C Cos1 - TAIHO</t>
        </is>
      </c>
    </row>
    <row r="121" ht="30" customHeight="1">
      <c r="A121" s="45" t="inlineStr">
        <is>
          <t>HH071364</t>
        </is>
      </c>
      <c r="B121" s="45" t="inlineStr">
        <is>
          <t>HINO</t>
        </is>
      </c>
      <c r="C121" s="45" t="inlineStr">
        <is>
          <t>Bạc miểng EF750/ F17C/ F17E/ F20C Cos2 - TAIHO</t>
        </is>
      </c>
      <c r="D121" s="45" t="inlineStr">
        <is>
          <t>139</t>
        </is>
      </c>
      <c r="E121" s="45" t="inlineStr">
        <is>
          <t>Cos2</t>
        </is>
      </c>
      <c r="F121" s="45" t="inlineStr">
        <is>
          <t>Baze+Dên</t>
        </is>
      </c>
      <c r="G121" s="54" t="inlineStr">
        <is>
          <t>TAIHO</t>
        </is>
      </c>
      <c r="H121" s="54" t="inlineStr">
        <is>
          <t>Bộ</t>
        </is>
      </c>
      <c r="I121" s="45" t="n"/>
      <c r="J121" s="54" t="n"/>
      <c r="K121" s="54" t="n"/>
      <c r="L121" s="45" t="n"/>
      <c r="M121" s="45" t="n"/>
      <c r="N121" s="45" t="n"/>
      <c r="O121" s="45" t="n"/>
      <c r="P121" s="45" t="inlineStr">
        <is>
          <t>Bạc miểng EF750/ F17C/ F17E/ F20C Cos2 - TAIHO</t>
        </is>
      </c>
    </row>
    <row r="122" ht="30" customHeight="1">
      <c r="A122" s="43" t="inlineStr">
        <is>
          <t>HH071365</t>
        </is>
      </c>
      <c r="B122" s="43" t="inlineStr">
        <is>
          <t>HINO</t>
        </is>
      </c>
      <c r="C122" s="43" t="inlineStr">
        <is>
          <t>Bạc miểng EF750/ F17C/ F17E/ F20C Cos3 - TAIHO</t>
        </is>
      </c>
      <c r="D122" s="43" t="inlineStr">
        <is>
          <t>139</t>
        </is>
      </c>
      <c r="E122" s="43" t="inlineStr">
        <is>
          <t>Cos3</t>
        </is>
      </c>
      <c r="F122" s="43" t="inlineStr">
        <is>
          <t>Baze+Dên</t>
        </is>
      </c>
      <c r="G122" s="53" t="inlineStr">
        <is>
          <t>TAIHO</t>
        </is>
      </c>
      <c r="H122" s="53" t="inlineStr">
        <is>
          <t>Bộ</t>
        </is>
      </c>
      <c r="I122" s="43" t="n"/>
      <c r="J122" s="53" t="n"/>
      <c r="K122" s="53" t="n"/>
      <c r="L122" s="43" t="n"/>
      <c r="M122" s="43" t="n"/>
      <c r="N122" s="43" t="n"/>
      <c r="O122" s="43" t="n"/>
      <c r="P122" s="43" t="inlineStr">
        <is>
          <t>Bạc miểng EF750/ F17C/ F17E/ F20C Cos3 - TAIHO</t>
        </is>
      </c>
    </row>
    <row r="123" ht="30" customHeight="1">
      <c r="A123" s="141" t="n"/>
      <c r="B123" s="141" t="inlineStr">
        <is>
          <t>HINO</t>
        </is>
      </c>
      <c r="C123" s="141" t="inlineStr">
        <is>
          <t>Bạc Miểng EF750/F17C/F17E/F20C</t>
        </is>
      </c>
      <c r="D123" s="141" t="inlineStr">
        <is>
          <t>139</t>
        </is>
      </c>
      <c r="E123" s="141" t="inlineStr">
        <is>
          <t>Cos4</t>
        </is>
      </c>
      <c r="F123" s="141" t="inlineStr">
        <is>
          <t>Baze+Dên</t>
        </is>
      </c>
      <c r="G123" s="142" t="n"/>
      <c r="H123" s="142" t="inlineStr">
        <is>
          <t>Bộ</t>
        </is>
      </c>
      <c r="I123" s="43" t="n"/>
      <c r="J123" s="53" t="n"/>
      <c r="K123" s="53" t="n"/>
      <c r="L123" s="43" t="n"/>
      <c r="M123" s="43" t="n"/>
      <c r="N123" s="43" t="n"/>
      <c r="O123" s="43" t="n"/>
      <c r="P123" s="43" t="n"/>
    </row>
    <row r="124" ht="30" customHeight="1">
      <c r="A124" s="139" t="n"/>
      <c r="B124" s="74" t="n"/>
      <c r="C124" s="75" t="inlineStr">
        <is>
          <t>◆ ISUZU</t>
        </is>
      </c>
      <c r="D124" s="139" t="n"/>
      <c r="E124" s="139" t="n"/>
      <c r="F124" s="139" t="n"/>
      <c r="G124" s="140" t="n"/>
      <c r="H124" s="140" t="n"/>
      <c r="I124" s="41" t="n"/>
      <c r="J124" s="140" t="n"/>
      <c r="K124" s="140" t="n"/>
      <c r="L124" s="139" t="n"/>
      <c r="M124" s="41" t="n"/>
      <c r="N124" s="41" t="n"/>
      <c r="O124" s="41" t="n"/>
      <c r="P124" s="41" t="n"/>
    </row>
    <row r="125" ht="30" customHeight="1">
      <c r="A125" s="141" t="n"/>
      <c r="B125" s="141" t="inlineStr">
        <is>
          <t>ISUZU</t>
        </is>
      </c>
      <c r="C125" s="141" t="inlineStr">
        <is>
          <t>Bạc Miểng 3KC1/3KA1/3LA1/3LB1</t>
        </is>
      </c>
      <c r="D125" s="141" t="inlineStr">
        <is>
          <t>74</t>
        </is>
      </c>
      <c r="E125" s="141" t="inlineStr">
        <is>
          <t>Cos0</t>
        </is>
      </c>
      <c r="F125" s="141" t="inlineStr">
        <is>
          <t>Baze+Dên</t>
        </is>
      </c>
      <c r="G125" s="142" t="n"/>
      <c r="H125" s="142" t="inlineStr">
        <is>
          <t>Bộ</t>
        </is>
      </c>
      <c r="I125" s="43" t="n"/>
      <c r="J125" s="53" t="n"/>
      <c r="K125" s="53" t="n"/>
      <c r="L125" s="43" t="n"/>
      <c r="M125" s="43" t="n"/>
      <c r="N125" s="43" t="n"/>
      <c r="O125" s="43" t="n"/>
      <c r="P125" s="43" t="n"/>
    </row>
    <row r="126" ht="30" customHeight="1">
      <c r="A126" s="43" t="inlineStr">
        <is>
          <t>HH072170</t>
        </is>
      </c>
      <c r="B126" s="43" t="inlineStr">
        <is>
          <t>ISUZU</t>
        </is>
      </c>
      <c r="C126" s="43" t="inlineStr">
        <is>
          <t>Bạc miểng 3KC1/3KA1/3LA1/3LB1 Cos1 - TAIHO</t>
        </is>
      </c>
      <c r="D126" s="43" t="inlineStr">
        <is>
          <t>74</t>
        </is>
      </c>
      <c r="E126" s="43" t="inlineStr">
        <is>
          <t>Cos1</t>
        </is>
      </c>
      <c r="F126" s="43" t="inlineStr">
        <is>
          <t>Baze+Dên</t>
        </is>
      </c>
      <c r="G126" s="53" t="inlineStr">
        <is>
          <t>TAIHO</t>
        </is>
      </c>
      <c r="H126" s="53" t="inlineStr">
        <is>
          <t>Bộ</t>
        </is>
      </c>
      <c r="I126" s="43" t="n"/>
      <c r="J126" s="53" t="n"/>
      <c r="K126" s="53" t="n"/>
      <c r="L126" s="43" t="n"/>
      <c r="M126" s="43" t="n"/>
      <c r="N126" s="43" t="n"/>
      <c r="O126" s="43" t="n"/>
      <c r="P126" s="43" t="inlineStr">
        <is>
          <t>Bạc miểng 3KC1/3KA1/3LA1/3LB1 Cos1 - TAIHO</t>
        </is>
      </c>
    </row>
    <row r="127" ht="30" customHeight="1">
      <c r="A127" s="45" t="inlineStr">
        <is>
          <t>HH073529</t>
        </is>
      </c>
      <c r="B127" s="45" t="inlineStr">
        <is>
          <t>ISUZU</t>
        </is>
      </c>
      <c r="C127" s="45" t="inlineStr">
        <is>
          <t>Bạc miểng 3KC1/3KA1/3LA1/3LB1 Cos2 - TAIHO</t>
        </is>
      </c>
      <c r="D127" s="45" t="inlineStr">
        <is>
          <t>74</t>
        </is>
      </c>
      <c r="E127" s="45" t="inlineStr">
        <is>
          <t>Cos2</t>
        </is>
      </c>
      <c r="F127" s="45" t="inlineStr">
        <is>
          <t>Baze+Dên</t>
        </is>
      </c>
      <c r="G127" s="54" t="inlineStr">
        <is>
          <t>TAIHO</t>
        </is>
      </c>
      <c r="H127" s="54" t="inlineStr">
        <is>
          <t>Bộ</t>
        </is>
      </c>
      <c r="I127" s="45" t="n"/>
      <c r="J127" s="54" t="n"/>
      <c r="K127" s="54" t="n"/>
      <c r="L127" s="45" t="n"/>
      <c r="M127" s="45" t="n"/>
      <c r="N127" s="45" t="n"/>
      <c r="O127" s="45" t="n"/>
      <c r="P127" s="45" t="inlineStr">
        <is>
          <t>Bạc miểng 3KC1/3KA1/3LA1/3LB1 Cos2 - TAIHO</t>
        </is>
      </c>
    </row>
    <row r="128" ht="30" customHeight="1">
      <c r="A128" s="141" t="n"/>
      <c r="B128" s="141" t="inlineStr">
        <is>
          <t>ISUZU</t>
        </is>
      </c>
      <c r="C128" s="141" t="inlineStr">
        <is>
          <t>Bạc Miểng 3KC1/3KA1/3LA1/3LB1</t>
        </is>
      </c>
      <c r="D128" s="141" t="inlineStr">
        <is>
          <t>74</t>
        </is>
      </c>
      <c r="E128" s="141" t="inlineStr">
        <is>
          <t>Cos3</t>
        </is>
      </c>
      <c r="F128" s="141" t="inlineStr">
        <is>
          <t>Baze+Dên</t>
        </is>
      </c>
      <c r="G128" s="142" t="n"/>
      <c r="H128" s="142" t="inlineStr">
        <is>
          <t>Bộ</t>
        </is>
      </c>
      <c r="I128" s="43" t="n"/>
      <c r="J128" s="53" t="n"/>
      <c r="K128" s="53" t="n"/>
      <c r="L128" s="43" t="n"/>
      <c r="M128" s="43" t="n"/>
      <c r="N128" s="43" t="n"/>
      <c r="O128" s="43" t="n"/>
      <c r="P128" s="43" t="n"/>
    </row>
    <row r="129" ht="30" customHeight="1">
      <c r="A129" s="141" t="n"/>
      <c r="B129" s="141" t="inlineStr">
        <is>
          <t>ISUZU</t>
        </is>
      </c>
      <c r="C129" s="141" t="inlineStr">
        <is>
          <t>Bạc Miểng 3KC1/3KA1/3LA1/3LB1</t>
        </is>
      </c>
      <c r="D129" s="141" t="inlineStr">
        <is>
          <t>74</t>
        </is>
      </c>
      <c r="E129" s="141" t="inlineStr">
        <is>
          <t>Cos4</t>
        </is>
      </c>
      <c r="F129" s="141" t="inlineStr">
        <is>
          <t>Baze+Dên</t>
        </is>
      </c>
      <c r="G129" s="142" t="n"/>
      <c r="H129" s="142" t="inlineStr">
        <is>
          <t>Bộ</t>
        </is>
      </c>
      <c r="I129" s="45" t="n"/>
      <c r="J129" s="54" t="n"/>
      <c r="K129" s="54" t="n"/>
      <c r="L129" s="45" t="n"/>
      <c r="M129" s="45" t="n"/>
      <c r="N129" s="45" t="n"/>
      <c r="O129" s="45" t="n"/>
      <c r="P129" s="45" t="n"/>
    </row>
    <row r="130" ht="30" customHeight="1">
      <c r="A130" s="43" t="inlineStr">
        <is>
          <t>HH0664</t>
        </is>
      </c>
      <c r="B130" s="43" t="inlineStr">
        <is>
          <t>ISUZU</t>
        </is>
      </c>
      <c r="C130" s="43" t="inlineStr">
        <is>
          <t>Bạc miểng 4FE1/4FB1/4FC1 Cos0 - TAIHO</t>
        </is>
      </c>
      <c r="D130" s="43" t="inlineStr">
        <is>
          <t>76.3</t>
        </is>
      </c>
      <c r="E130" s="43" t="inlineStr">
        <is>
          <t>Cos0</t>
        </is>
      </c>
      <c r="F130" s="43" t="inlineStr">
        <is>
          <t>Baze+Dên</t>
        </is>
      </c>
      <c r="G130" s="53" t="inlineStr">
        <is>
          <t>TAIHO</t>
        </is>
      </c>
      <c r="H130" s="53" t="inlineStr">
        <is>
          <t>Bộ</t>
        </is>
      </c>
      <c r="I130" s="43" t="n"/>
      <c r="J130" s="53" t="n"/>
      <c r="K130" s="53" t="n"/>
      <c r="L130" s="43" t="n"/>
      <c r="M130" s="43" t="n"/>
      <c r="N130" s="43" t="n"/>
      <c r="O130" s="43" t="n"/>
      <c r="P130" s="43" t="inlineStr">
        <is>
          <t>Bạc miểng 4FE1/4FB1/4FC1 Cos0 - TAIHO</t>
        </is>
      </c>
    </row>
    <row r="131" ht="30" customHeight="1">
      <c r="A131" s="141" t="n"/>
      <c r="B131" s="141" t="inlineStr">
        <is>
          <t>ISUZU</t>
        </is>
      </c>
      <c r="C131" s="141" t="inlineStr">
        <is>
          <t>Bạc Miểng 4FE1/4FB1/4FC1</t>
        </is>
      </c>
      <c r="D131" s="141" t="inlineStr">
        <is>
          <t>76.3</t>
        </is>
      </c>
      <c r="E131" s="141" t="inlineStr">
        <is>
          <t>Cos1</t>
        </is>
      </c>
      <c r="F131" s="141" t="inlineStr">
        <is>
          <t>Baze+Dên</t>
        </is>
      </c>
      <c r="G131" s="142" t="n"/>
      <c r="H131" s="142" t="inlineStr">
        <is>
          <t>Bộ</t>
        </is>
      </c>
      <c r="I131" s="43" t="n"/>
      <c r="J131" s="53" t="n"/>
      <c r="K131" s="53" t="n"/>
      <c r="L131" s="43" t="n"/>
      <c r="M131" s="43" t="n"/>
      <c r="N131" s="43" t="n"/>
      <c r="O131" s="43" t="n"/>
      <c r="P131" s="43" t="n"/>
    </row>
    <row r="132" ht="30" customHeight="1">
      <c r="A132" s="141" t="n"/>
      <c r="B132" s="141" t="inlineStr">
        <is>
          <t>ISUZU</t>
        </is>
      </c>
      <c r="C132" s="141" t="inlineStr">
        <is>
          <t>Bạc Miểng 4FE1/4FB1/4FC1</t>
        </is>
      </c>
      <c r="D132" s="141" t="inlineStr">
        <is>
          <t>76.3</t>
        </is>
      </c>
      <c r="E132" s="141" t="inlineStr">
        <is>
          <t>Cos2</t>
        </is>
      </c>
      <c r="F132" s="141" t="inlineStr">
        <is>
          <t>Baze+Dên</t>
        </is>
      </c>
      <c r="G132" s="142" t="n"/>
      <c r="H132" s="142" t="inlineStr">
        <is>
          <t>Bộ</t>
        </is>
      </c>
      <c r="I132" s="43" t="n"/>
      <c r="J132" s="53" t="n"/>
      <c r="K132" s="53" t="n"/>
      <c r="L132" s="43" t="n"/>
      <c r="M132" s="43" t="n"/>
      <c r="N132" s="43" t="n"/>
      <c r="O132" s="43" t="n"/>
      <c r="P132" s="43" t="n"/>
    </row>
    <row r="133" ht="30" customHeight="1">
      <c r="A133" s="141" t="n"/>
      <c r="B133" s="141" t="inlineStr">
        <is>
          <t>ISUZU</t>
        </is>
      </c>
      <c r="C133" s="141" t="inlineStr">
        <is>
          <t>Bạc Miểng 4FE1/4FB1/4FC1</t>
        </is>
      </c>
      <c r="D133" s="141" t="inlineStr">
        <is>
          <t>76.3</t>
        </is>
      </c>
      <c r="E133" s="141" t="inlineStr">
        <is>
          <t>Cos3</t>
        </is>
      </c>
      <c r="F133" s="141" t="inlineStr">
        <is>
          <t>Baze+Dên</t>
        </is>
      </c>
      <c r="G133" s="142" t="n"/>
      <c r="H133" s="142" t="inlineStr">
        <is>
          <t>Bộ</t>
        </is>
      </c>
      <c r="I133" s="43" t="n"/>
      <c r="J133" s="53" t="n"/>
      <c r="K133" s="53" t="n"/>
      <c r="L133" s="43" t="n"/>
      <c r="M133" s="43" t="n"/>
      <c r="N133" s="43" t="n"/>
      <c r="O133" s="43" t="n"/>
      <c r="P133" s="43" t="n"/>
    </row>
    <row r="134" ht="30" customHeight="1">
      <c r="A134" s="141" t="n"/>
      <c r="B134" s="141" t="inlineStr">
        <is>
          <t>ISUZU</t>
        </is>
      </c>
      <c r="C134" s="141" t="inlineStr">
        <is>
          <t>Bạc Miểng 4FE1/4FB1/4FC1</t>
        </is>
      </c>
      <c r="D134" s="141" t="inlineStr">
        <is>
          <t>76.3</t>
        </is>
      </c>
      <c r="E134" s="141" t="inlineStr">
        <is>
          <t>Cos4</t>
        </is>
      </c>
      <c r="F134" s="141" t="inlineStr">
        <is>
          <t>Baze+Dên</t>
        </is>
      </c>
      <c r="G134" s="142" t="n"/>
      <c r="H134" s="142" t="inlineStr">
        <is>
          <t>Bộ</t>
        </is>
      </c>
      <c r="I134" s="43" t="n"/>
      <c r="J134" s="53" t="n"/>
      <c r="K134" s="53" t="n"/>
      <c r="L134" s="43" t="n"/>
      <c r="M134" s="43" t="n"/>
      <c r="N134" s="43" t="n"/>
      <c r="O134" s="43" t="n"/>
      <c r="P134" s="43" t="n"/>
    </row>
    <row r="135" ht="30" customHeight="1">
      <c r="A135" s="45" t="inlineStr">
        <is>
          <t>HH071229</t>
        </is>
      </c>
      <c r="B135" s="45" t="inlineStr">
        <is>
          <t>ISUZU</t>
        </is>
      </c>
      <c r="C135" s="45" t="inlineStr">
        <is>
          <t>Bạc miểng 3KR1/3KR2 (M512A + R4508A) Cos0 - DAIDO NHẬT</t>
        </is>
      </c>
      <c r="D135" s="45" t="inlineStr">
        <is>
          <t>81</t>
        </is>
      </c>
      <c r="E135" s="45" t="inlineStr">
        <is>
          <t>Cos0</t>
        </is>
      </c>
      <c r="F135" s="45" t="inlineStr">
        <is>
          <t>Baze+Dên</t>
        </is>
      </c>
      <c r="G135" s="54" t="inlineStr">
        <is>
          <t>DAIDO NHẬT</t>
        </is>
      </c>
      <c r="H135" s="54" t="inlineStr">
        <is>
          <t>Bộ</t>
        </is>
      </c>
      <c r="I135" s="45" t="n"/>
      <c r="J135" s="54" t="n">
        <v>480000</v>
      </c>
      <c r="K135" s="54" t="n">
        <v>500000</v>
      </c>
      <c r="L135" s="54" t="n">
        <v>520000</v>
      </c>
      <c r="M135" s="45" t="n"/>
      <c r="N135" s="45" t="n"/>
      <c r="O135" s="45" t="n"/>
      <c r="P135" s="45" t="inlineStr">
        <is>
          <t>Bạc miểng 3KR1/3KR2 (M512A + R4508A) Cos0 - DAIDO NHẬT</t>
        </is>
      </c>
    </row>
    <row r="136" ht="30" customHeight="1">
      <c r="A136" s="43" t="inlineStr">
        <is>
          <t>HH071230</t>
        </is>
      </c>
      <c r="B136" s="43" t="inlineStr">
        <is>
          <t>ISUZU</t>
        </is>
      </c>
      <c r="C136" s="43" t="inlineStr">
        <is>
          <t>Bạc miểng 3KR1/3KR2 (M512A + R4508A) Cos1 - DAIDO NHẬT</t>
        </is>
      </c>
      <c r="D136" s="43" t="inlineStr">
        <is>
          <t>81</t>
        </is>
      </c>
      <c r="E136" s="43" t="inlineStr">
        <is>
          <t>Cos1</t>
        </is>
      </c>
      <c r="F136" s="43" t="inlineStr">
        <is>
          <t>Baze+Dên</t>
        </is>
      </c>
      <c r="G136" s="53" t="inlineStr">
        <is>
          <t>DAIDO NHẬT</t>
        </is>
      </c>
      <c r="H136" s="53" t="inlineStr">
        <is>
          <t>Bộ</t>
        </is>
      </c>
      <c r="I136" s="43" t="n"/>
      <c r="J136" s="53" t="n">
        <v>560000</v>
      </c>
      <c r="K136" s="53" t="n">
        <v>580000</v>
      </c>
      <c r="L136" s="53" t="n">
        <v>600000</v>
      </c>
      <c r="M136" s="43" t="n"/>
      <c r="N136" s="43" t="n"/>
      <c r="O136" s="43" t="n"/>
      <c r="P136" s="43" t="inlineStr">
        <is>
          <t>Bạc miểng 3KR1/3KR2 (M512A + R4508A) Cos1 - DAIDO NHẬT</t>
        </is>
      </c>
    </row>
    <row r="137" ht="30" customHeight="1">
      <c r="A137" s="45" t="inlineStr">
        <is>
          <t>HH079020</t>
        </is>
      </c>
      <c r="B137" s="45" t="inlineStr">
        <is>
          <t>ISUZU</t>
        </is>
      </c>
      <c r="C137" s="45" t="inlineStr">
        <is>
          <t>Bạc miểng 3KR1/3KR2 Cos2 - TAIHO</t>
        </is>
      </c>
      <c r="D137" s="45" t="inlineStr">
        <is>
          <t>81</t>
        </is>
      </c>
      <c r="E137" s="45" t="inlineStr">
        <is>
          <t>Cos2</t>
        </is>
      </c>
      <c r="F137" s="45" t="inlineStr">
        <is>
          <t>Baze+Dên</t>
        </is>
      </c>
      <c r="G137" s="54" t="inlineStr">
        <is>
          <t>TAIHO</t>
        </is>
      </c>
      <c r="H137" s="54" t="inlineStr">
        <is>
          <t>Bộ</t>
        </is>
      </c>
      <c r="I137" s="45" t="n"/>
      <c r="J137" s="54" t="n"/>
      <c r="K137" s="54" t="n"/>
      <c r="L137" s="45" t="n"/>
      <c r="M137" s="45" t="n"/>
      <c r="N137" s="45" t="n"/>
      <c r="O137" s="45" t="n"/>
      <c r="P137" s="45" t="inlineStr">
        <is>
          <t>Bạc miểng 3KR1/3KR2 Cos2 - TAIHO</t>
        </is>
      </c>
    </row>
    <row r="138" ht="30" customHeight="1">
      <c r="A138" s="141" t="n"/>
      <c r="B138" s="141" t="inlineStr">
        <is>
          <t>ISUZU</t>
        </is>
      </c>
      <c r="C138" s="141" t="inlineStr">
        <is>
          <t>Bạc Miểng 3KR1/3KR2</t>
        </is>
      </c>
      <c r="D138" s="141" t="inlineStr">
        <is>
          <t>81</t>
        </is>
      </c>
      <c r="E138" s="141" t="inlineStr">
        <is>
          <t>Cos3</t>
        </is>
      </c>
      <c r="F138" s="141" t="inlineStr">
        <is>
          <t>Baze+Dên</t>
        </is>
      </c>
      <c r="G138" s="142" t="n"/>
      <c r="H138" s="142" t="inlineStr">
        <is>
          <t>Bộ</t>
        </is>
      </c>
      <c r="I138" s="45" t="n"/>
      <c r="J138" s="54" t="n"/>
      <c r="K138" s="54" t="n"/>
      <c r="L138" s="45" t="n"/>
      <c r="M138" s="45" t="n"/>
      <c r="N138" s="45" t="n"/>
      <c r="O138" s="45" t="n"/>
      <c r="P138" s="45" t="n"/>
    </row>
    <row r="139" ht="30" customHeight="1">
      <c r="A139" s="141" t="n"/>
      <c r="B139" s="141" t="inlineStr">
        <is>
          <t>ISUZU</t>
        </is>
      </c>
      <c r="C139" s="141" t="inlineStr">
        <is>
          <t>Bạc Miểng 3KR1/3KR2</t>
        </is>
      </c>
      <c r="D139" s="141" t="inlineStr">
        <is>
          <t>81</t>
        </is>
      </c>
      <c r="E139" s="141" t="inlineStr">
        <is>
          <t>Cos4</t>
        </is>
      </c>
      <c r="F139" s="141" t="inlineStr">
        <is>
          <t>Baze+Dên</t>
        </is>
      </c>
      <c r="G139" s="142" t="n"/>
      <c r="H139" s="142" t="inlineStr">
        <is>
          <t>Bộ</t>
        </is>
      </c>
      <c r="I139" s="45" t="n"/>
      <c r="J139" s="54" t="n"/>
      <c r="K139" s="54" t="n"/>
      <c r="L139" s="45" t="n"/>
      <c r="M139" s="45" t="n"/>
      <c r="N139" s="45" t="n"/>
      <c r="O139" s="45" t="n"/>
      <c r="P139" s="45" t="n"/>
    </row>
    <row r="140" ht="30" customHeight="1">
      <c r="A140" s="43" t="inlineStr">
        <is>
          <t>HH00031</t>
        </is>
      </c>
      <c r="B140" s="43" t="inlineStr">
        <is>
          <t>ISUZU</t>
        </is>
      </c>
      <c r="C140" s="43" t="inlineStr">
        <is>
          <t>Bạc miểng 3LD1 (M4550A + R4508A) cos0 - DAIDO NHẬT</t>
        </is>
      </c>
      <c r="D140" s="43" t="inlineStr">
        <is>
          <t>83</t>
        </is>
      </c>
      <c r="E140" s="43" t="inlineStr">
        <is>
          <t>Cos0</t>
        </is>
      </c>
      <c r="F140" s="43" t="inlineStr">
        <is>
          <t>Baze+Dên</t>
        </is>
      </c>
      <c r="G140" s="53" t="inlineStr">
        <is>
          <t>DAIDO NHẬT</t>
        </is>
      </c>
      <c r="H140" s="53" t="inlineStr">
        <is>
          <t>Bộ</t>
        </is>
      </c>
      <c r="I140" s="43" t="n"/>
      <c r="J140" s="53" t="n">
        <v>530000</v>
      </c>
      <c r="K140" s="53" t="n">
        <v>570000</v>
      </c>
      <c r="L140" s="53" t="n">
        <v>620000</v>
      </c>
      <c r="M140" s="43" t="n"/>
      <c r="N140" s="43" t="n"/>
      <c r="O140" s="43" t="n"/>
      <c r="P140" s="43" t="inlineStr">
        <is>
          <t>Bạc miểng 3LD1 (M4550A + R4508A) cos0 - DAIDO NHẬT</t>
        </is>
      </c>
    </row>
    <row r="141" ht="30" customHeight="1">
      <c r="A141" s="45" t="inlineStr">
        <is>
          <t>HH073550</t>
        </is>
      </c>
      <c r="B141" s="45" t="inlineStr">
        <is>
          <t>ISUZU</t>
        </is>
      </c>
      <c r="C141" s="45" t="inlineStr">
        <is>
          <t>Bạc miểng 3LD1 (M4550A + R4508A) cos1 - DAIDO NHẬT</t>
        </is>
      </c>
      <c r="D141" s="45" t="inlineStr">
        <is>
          <t>83</t>
        </is>
      </c>
      <c r="E141" s="45" t="inlineStr">
        <is>
          <t>Cos1</t>
        </is>
      </c>
      <c r="F141" s="45" t="inlineStr">
        <is>
          <t>Baze+Dên</t>
        </is>
      </c>
      <c r="G141" s="54" t="inlineStr">
        <is>
          <t>DAIDO NHẬT</t>
        </is>
      </c>
      <c r="H141" s="54" t="inlineStr">
        <is>
          <t>Bộ</t>
        </is>
      </c>
      <c r="I141" s="45" t="n"/>
      <c r="J141" s="54" t="n">
        <v>600000</v>
      </c>
      <c r="K141" s="54" t="n">
        <v>630000</v>
      </c>
      <c r="L141" s="54" t="n">
        <v>660000</v>
      </c>
      <c r="M141" s="45" t="n"/>
      <c r="N141" s="45" t="n"/>
      <c r="O141" s="45" t="n"/>
      <c r="P141" s="45" t="inlineStr">
        <is>
          <t>Bạc miểng 3LD1 (M4550A + R4508A) cos1 - DAIDO NHẬT</t>
        </is>
      </c>
    </row>
    <row r="142" ht="30" customHeight="1">
      <c r="A142" s="141" t="n"/>
      <c r="B142" s="141" t="inlineStr">
        <is>
          <t>ISUZU</t>
        </is>
      </c>
      <c r="C142" s="141" t="inlineStr">
        <is>
          <t>Bạc Miểng 3LD1</t>
        </is>
      </c>
      <c r="D142" s="141" t="inlineStr">
        <is>
          <t>83</t>
        </is>
      </c>
      <c r="E142" s="141" t="inlineStr">
        <is>
          <t>Cos2</t>
        </is>
      </c>
      <c r="F142" s="141" t="inlineStr">
        <is>
          <t>Baze+Dên</t>
        </is>
      </c>
      <c r="G142" s="142" t="n"/>
      <c r="H142" s="142" t="inlineStr">
        <is>
          <t>Bộ</t>
        </is>
      </c>
      <c r="I142" s="43" t="n"/>
      <c r="J142" s="53" t="n"/>
      <c r="K142" s="53" t="n"/>
      <c r="L142" s="43" t="n"/>
      <c r="M142" s="43" t="n"/>
      <c r="N142" s="43" t="n"/>
      <c r="O142" s="43" t="n"/>
      <c r="P142" s="43" t="n"/>
    </row>
    <row r="143" ht="30" customHeight="1">
      <c r="A143" s="141" t="n"/>
      <c r="B143" s="141" t="inlineStr">
        <is>
          <t>ISUZU</t>
        </is>
      </c>
      <c r="C143" s="141" t="inlineStr">
        <is>
          <t>Bạc Miểng 3LD1</t>
        </is>
      </c>
      <c r="D143" s="141" t="inlineStr">
        <is>
          <t>83</t>
        </is>
      </c>
      <c r="E143" s="141" t="inlineStr">
        <is>
          <t>Cos3</t>
        </is>
      </c>
      <c r="F143" s="141" t="inlineStr">
        <is>
          <t>Baze+Dên</t>
        </is>
      </c>
      <c r="G143" s="142" t="n"/>
      <c r="H143" s="142" t="inlineStr">
        <is>
          <t>Bộ</t>
        </is>
      </c>
      <c r="I143" s="43" t="n"/>
      <c r="J143" s="53" t="n"/>
      <c r="K143" s="53" t="n"/>
      <c r="L143" s="43" t="n"/>
      <c r="M143" s="43" t="n"/>
      <c r="N143" s="43" t="n"/>
      <c r="O143" s="43" t="n"/>
      <c r="P143" s="43" t="n"/>
    </row>
    <row r="144" ht="30" customHeight="1">
      <c r="A144" s="141" t="n"/>
      <c r="B144" s="141" t="inlineStr">
        <is>
          <t>ISUZU</t>
        </is>
      </c>
      <c r="C144" s="141" t="inlineStr">
        <is>
          <t>Bạc Miểng 3LD1</t>
        </is>
      </c>
      <c r="D144" s="141" t="inlineStr">
        <is>
          <t>83</t>
        </is>
      </c>
      <c r="E144" s="141" t="inlineStr">
        <is>
          <t>Cos4</t>
        </is>
      </c>
      <c r="F144" s="141" t="inlineStr">
        <is>
          <t>Baze+Dên</t>
        </is>
      </c>
      <c r="G144" s="142" t="n"/>
      <c r="H144" s="142" t="inlineStr">
        <is>
          <t>Bộ</t>
        </is>
      </c>
      <c r="I144" s="45" t="n"/>
      <c r="J144" s="54" t="n"/>
      <c r="K144" s="54" t="n"/>
      <c r="L144" s="45" t="n"/>
      <c r="M144" s="45" t="n"/>
      <c r="N144" s="45" t="n"/>
      <c r="O144" s="45" t="n"/>
      <c r="P144" s="45" t="n"/>
    </row>
    <row r="145" ht="30" customHeight="1">
      <c r="A145" s="141" t="n"/>
      <c r="B145" s="141" t="inlineStr">
        <is>
          <t>ISUZU</t>
        </is>
      </c>
      <c r="C145" s="141" t="inlineStr">
        <is>
          <t>Bạc Miểng 4LE1</t>
        </is>
      </c>
      <c r="D145" s="141" t="inlineStr">
        <is>
          <t>85</t>
        </is>
      </c>
      <c r="E145" s="141" t="inlineStr">
        <is>
          <t>Cos0</t>
        </is>
      </c>
      <c r="F145" s="141" t="inlineStr">
        <is>
          <t>Baze+Dên</t>
        </is>
      </c>
      <c r="G145" s="142" t="n"/>
      <c r="H145" s="142" t="inlineStr">
        <is>
          <t>Bộ</t>
        </is>
      </c>
      <c r="I145" s="45" t="n"/>
      <c r="J145" s="54" t="n"/>
      <c r="K145" s="54" t="n"/>
      <c r="L145" s="45" t="n"/>
      <c r="M145" s="45" t="n"/>
      <c r="N145" s="45" t="n"/>
      <c r="O145" s="45" t="n"/>
      <c r="P145" s="45" t="n"/>
    </row>
    <row r="146" ht="30" customHeight="1">
      <c r="A146" s="141" t="n"/>
      <c r="B146" s="141" t="inlineStr">
        <is>
          <t>ISUZU</t>
        </is>
      </c>
      <c r="C146" s="141" t="inlineStr">
        <is>
          <t>Bạc Miểng 4LE1</t>
        </is>
      </c>
      <c r="D146" s="141" t="inlineStr">
        <is>
          <t>85</t>
        </is>
      </c>
      <c r="E146" s="141" t="inlineStr">
        <is>
          <t>Cos1</t>
        </is>
      </c>
      <c r="F146" s="141" t="inlineStr">
        <is>
          <t>Baze+Dên</t>
        </is>
      </c>
      <c r="G146" s="142" t="n"/>
      <c r="H146" s="142" t="inlineStr">
        <is>
          <t>Bộ</t>
        </is>
      </c>
      <c r="I146" s="45" t="n"/>
      <c r="J146" s="54" t="n"/>
      <c r="K146" s="54" t="n"/>
      <c r="L146" s="45" t="n"/>
      <c r="M146" s="45" t="n"/>
      <c r="N146" s="45" t="n"/>
      <c r="O146" s="45" t="n"/>
      <c r="P146" s="45" t="n"/>
    </row>
    <row r="147" ht="30" customHeight="1">
      <c r="A147" s="45" t="inlineStr">
        <is>
          <t>HH072030</t>
        </is>
      </c>
      <c r="B147" s="45" t="inlineStr">
        <is>
          <t>ISUZU</t>
        </is>
      </c>
      <c r="C147" s="45" t="inlineStr">
        <is>
          <t>Bạc miểng 4LE1 cos2 - Taiho</t>
        </is>
      </c>
      <c r="D147" s="45" t="inlineStr">
        <is>
          <t>85</t>
        </is>
      </c>
      <c r="E147" s="45" t="inlineStr">
        <is>
          <t>Cos2</t>
        </is>
      </c>
      <c r="F147" s="45" t="inlineStr">
        <is>
          <t>Baze+Dên</t>
        </is>
      </c>
      <c r="G147" s="54" t="inlineStr">
        <is>
          <t>TAIHO</t>
        </is>
      </c>
      <c r="H147" s="54" t="inlineStr">
        <is>
          <t>Bộ</t>
        </is>
      </c>
      <c r="I147" s="45" t="n"/>
      <c r="J147" s="54" t="n"/>
      <c r="K147" s="54" t="n"/>
      <c r="L147" s="45" t="n"/>
      <c r="M147" s="45" t="n"/>
      <c r="N147" s="45" t="n"/>
      <c r="O147" s="45" t="n"/>
      <c r="P147" s="45" t="inlineStr">
        <is>
          <t>Bạc miểng 4LE1 cos2 - Taiho</t>
        </is>
      </c>
    </row>
    <row r="148" ht="30" customHeight="1">
      <c r="A148" s="141" t="n"/>
      <c r="B148" s="141" t="inlineStr">
        <is>
          <t>ISUZU</t>
        </is>
      </c>
      <c r="C148" s="141" t="inlineStr">
        <is>
          <t>Bạc Miểng 4LE1</t>
        </is>
      </c>
      <c r="D148" s="141" t="inlineStr">
        <is>
          <t>85</t>
        </is>
      </c>
      <c r="E148" s="141" t="inlineStr">
        <is>
          <t>Cos3</t>
        </is>
      </c>
      <c r="F148" s="141" t="inlineStr">
        <is>
          <t>Baze+Dên</t>
        </is>
      </c>
      <c r="G148" s="142" t="n"/>
      <c r="H148" s="142" t="inlineStr">
        <is>
          <t>Bộ</t>
        </is>
      </c>
      <c r="I148" s="45" t="n"/>
      <c r="J148" s="54" t="n"/>
      <c r="K148" s="54" t="n"/>
      <c r="L148" s="45" t="n"/>
      <c r="M148" s="45" t="n"/>
      <c r="N148" s="45" t="n"/>
      <c r="O148" s="45" t="n"/>
      <c r="P148" s="45" t="n"/>
    </row>
    <row r="149" ht="30" customHeight="1">
      <c r="A149" s="141" t="n"/>
      <c r="B149" s="141" t="inlineStr">
        <is>
          <t>ISUZU</t>
        </is>
      </c>
      <c r="C149" s="141" t="inlineStr">
        <is>
          <t>Bạc Miểng 4LE1</t>
        </is>
      </c>
      <c r="D149" s="141" t="inlineStr">
        <is>
          <t>85</t>
        </is>
      </c>
      <c r="E149" s="141" t="inlineStr">
        <is>
          <t>Cos4</t>
        </is>
      </c>
      <c r="F149" s="141" t="inlineStr">
        <is>
          <t>Baze+Dên</t>
        </is>
      </c>
      <c r="G149" s="142" t="n"/>
      <c r="H149" s="142" t="inlineStr">
        <is>
          <t>Bộ</t>
        </is>
      </c>
      <c r="I149" s="45" t="n"/>
      <c r="J149" s="54" t="n"/>
      <c r="K149" s="54" t="n"/>
      <c r="L149" s="45" t="n"/>
      <c r="M149" s="45" t="n"/>
      <c r="N149" s="45" t="n"/>
      <c r="O149" s="45" t="n"/>
      <c r="P149" s="45" t="n"/>
    </row>
    <row r="150" ht="30" customHeight="1">
      <c r="A150" s="43" t="inlineStr">
        <is>
          <t>HH080520</t>
        </is>
      </c>
      <c r="B150" s="43" t="inlineStr">
        <is>
          <t>ISUZU</t>
        </is>
      </c>
      <c r="C150" s="43" t="inlineStr">
        <is>
          <t>Baze 4LE1</t>
        </is>
      </c>
      <c r="D150" s="43" t="inlineStr">
        <is>
          <t>85</t>
        </is>
      </c>
      <c r="E150" s="43" t="inlineStr">
        <is>
          <t>Cos0</t>
        </is>
      </c>
      <c r="F150" s="43" t="inlineStr">
        <is>
          <t>Baze</t>
        </is>
      </c>
      <c r="G150" s="53" t="inlineStr">
        <is>
          <t>TDC</t>
        </is>
      </c>
      <c r="H150" s="53" t="inlineStr">
        <is>
          <t>Bộ</t>
        </is>
      </c>
      <c r="I150" s="43" t="n"/>
      <c r="J150" s="53" t="n">
        <v>170000</v>
      </c>
      <c r="K150" s="53" t="n">
        <v>180000</v>
      </c>
      <c r="L150" s="53" t="n">
        <v>190000</v>
      </c>
      <c r="M150" s="43" t="n"/>
      <c r="N150" s="43" t="n"/>
      <c r="O150" s="43" t="n"/>
      <c r="P150" s="43" t="inlineStr">
        <is>
          <t>Miểng baze 4LE1 cos0 - TDC - M4510A</t>
        </is>
      </c>
    </row>
    <row r="151" ht="30" customHeight="1">
      <c r="A151" s="43" t="inlineStr">
        <is>
          <t>HH080521</t>
        </is>
      </c>
      <c r="B151" s="43" t="inlineStr">
        <is>
          <t>ISUZU</t>
        </is>
      </c>
      <c r="C151" s="43" t="inlineStr">
        <is>
          <t>Baze 4LE1</t>
        </is>
      </c>
      <c r="D151" s="43" t="inlineStr">
        <is>
          <t>85</t>
        </is>
      </c>
      <c r="E151" s="43" t="inlineStr">
        <is>
          <t>Cos1</t>
        </is>
      </c>
      <c r="F151" s="43" t="inlineStr">
        <is>
          <t>Baze</t>
        </is>
      </c>
      <c r="G151" s="53" t="inlineStr">
        <is>
          <t>TDC</t>
        </is>
      </c>
      <c r="H151" s="53" t="inlineStr">
        <is>
          <t>Bộ</t>
        </is>
      </c>
      <c r="I151" s="43" t="n"/>
      <c r="J151" s="53" t="n">
        <v>170000</v>
      </c>
      <c r="K151" s="53" t="n">
        <v>180000</v>
      </c>
      <c r="L151" s="53" t="n">
        <v>190000</v>
      </c>
      <c r="M151" s="43" t="n"/>
      <c r="N151" s="43" t="n"/>
      <c r="O151" s="43" t="n"/>
      <c r="P151" s="43" t="inlineStr">
        <is>
          <t>Miểng baze 4LE1 cos1 - TDC - M4510A</t>
        </is>
      </c>
    </row>
    <row r="152" ht="30" customHeight="1">
      <c r="A152" s="141" t="n"/>
      <c r="B152" s="141" t="inlineStr">
        <is>
          <t>ISUZU</t>
        </is>
      </c>
      <c r="C152" s="141" t="inlineStr">
        <is>
          <t>Baze 4LE1</t>
        </is>
      </c>
      <c r="D152" s="141" t="inlineStr">
        <is>
          <t>85</t>
        </is>
      </c>
      <c r="E152" s="141" t="inlineStr">
        <is>
          <t>Cos2</t>
        </is>
      </c>
      <c r="F152" s="141" t="inlineStr">
        <is>
          <t>Baze</t>
        </is>
      </c>
      <c r="G152" s="142" t="n"/>
      <c r="H152" s="142" t="inlineStr">
        <is>
          <t>Bộ</t>
        </is>
      </c>
      <c r="I152" s="43" t="n"/>
      <c r="J152" s="53" t="n"/>
      <c r="K152" s="53" t="n"/>
      <c r="L152" s="43" t="n"/>
      <c r="M152" s="43" t="n"/>
      <c r="N152" s="43" t="n"/>
      <c r="O152" s="43" t="n"/>
      <c r="P152" s="43" t="n"/>
    </row>
    <row r="153" ht="30" customHeight="1">
      <c r="A153" s="141" t="n"/>
      <c r="B153" s="141" t="inlineStr">
        <is>
          <t>ISUZU</t>
        </is>
      </c>
      <c r="C153" s="141" t="inlineStr">
        <is>
          <t>Baze 4LE1</t>
        </is>
      </c>
      <c r="D153" s="141" t="inlineStr">
        <is>
          <t>85</t>
        </is>
      </c>
      <c r="E153" s="141" t="inlineStr">
        <is>
          <t>Cos3</t>
        </is>
      </c>
      <c r="F153" s="141" t="inlineStr">
        <is>
          <t>Baze</t>
        </is>
      </c>
      <c r="G153" s="142" t="n"/>
      <c r="H153" s="142" t="inlineStr">
        <is>
          <t>Bộ</t>
        </is>
      </c>
      <c r="I153" s="43" t="n"/>
      <c r="J153" s="53" t="n"/>
      <c r="K153" s="53" t="n"/>
      <c r="L153" s="43" t="n"/>
      <c r="M153" s="43" t="n"/>
      <c r="N153" s="43" t="n"/>
      <c r="O153" s="43" t="n"/>
      <c r="P153" s="43" t="n"/>
    </row>
    <row r="154" ht="30" customHeight="1">
      <c r="A154" s="141" t="n"/>
      <c r="B154" s="141" t="inlineStr">
        <is>
          <t>ISUZU</t>
        </is>
      </c>
      <c r="C154" s="141" t="inlineStr">
        <is>
          <t>Baze 4LE1</t>
        </is>
      </c>
      <c r="D154" s="141" t="inlineStr">
        <is>
          <t>85</t>
        </is>
      </c>
      <c r="E154" s="141" t="inlineStr">
        <is>
          <t>Cos4</t>
        </is>
      </c>
      <c r="F154" s="141" t="inlineStr">
        <is>
          <t>Baze</t>
        </is>
      </c>
      <c r="G154" s="142" t="n"/>
      <c r="H154" s="142" t="inlineStr">
        <is>
          <t>Bộ</t>
        </is>
      </c>
      <c r="I154" s="43" t="n"/>
      <c r="J154" s="53" t="n"/>
      <c r="K154" s="53" t="n"/>
      <c r="L154" s="43" t="n"/>
      <c r="M154" s="43" t="n"/>
      <c r="N154" s="43" t="n"/>
      <c r="O154" s="43" t="n"/>
      <c r="P154" s="43" t="n"/>
    </row>
    <row r="155" ht="30" customHeight="1">
      <c r="A155" s="45" t="inlineStr">
        <is>
          <t>HH080541</t>
        </is>
      </c>
      <c r="B155" s="45" t="inlineStr">
        <is>
          <t>ISUZU</t>
        </is>
      </c>
      <c r="C155" s="45" t="inlineStr">
        <is>
          <t>Dên 4LE1</t>
        </is>
      </c>
      <c r="D155" s="45" t="inlineStr">
        <is>
          <t>85</t>
        </is>
      </c>
      <c r="E155" s="45" t="inlineStr">
        <is>
          <t>Cos0</t>
        </is>
      </c>
      <c r="F155" s="45" t="inlineStr">
        <is>
          <t>Dên</t>
        </is>
      </c>
      <c r="G155" s="54" t="inlineStr">
        <is>
          <t>TDC</t>
        </is>
      </c>
      <c r="H155" s="54" t="inlineStr">
        <is>
          <t>Bộ</t>
        </is>
      </c>
      <c r="I155" s="45" t="n"/>
      <c r="J155" s="54" t="n">
        <v>130000</v>
      </c>
      <c r="K155" s="54" t="n">
        <v>140000</v>
      </c>
      <c r="L155" s="54" t="n">
        <v>150000</v>
      </c>
      <c r="M155" s="45" t="n"/>
      <c r="N155" s="45" t="n"/>
      <c r="O155" s="45" t="n"/>
      <c r="P155" s="45" t="inlineStr">
        <is>
          <t>Miểng dên 4LE1 cos0 - TDC - R4515A</t>
        </is>
      </c>
    </row>
    <row r="156" ht="30" customHeight="1">
      <c r="A156" s="45" t="inlineStr">
        <is>
          <t>HH080542</t>
        </is>
      </c>
      <c r="B156" s="45" t="inlineStr">
        <is>
          <t>ISUZU</t>
        </is>
      </c>
      <c r="C156" s="45" t="inlineStr">
        <is>
          <t>Dên 4LE1</t>
        </is>
      </c>
      <c r="D156" s="45" t="inlineStr">
        <is>
          <t>85</t>
        </is>
      </c>
      <c r="E156" s="45" t="inlineStr">
        <is>
          <t>Cos1</t>
        </is>
      </c>
      <c r="F156" s="45" t="inlineStr">
        <is>
          <t>Dên</t>
        </is>
      </c>
      <c r="G156" s="54" t="inlineStr">
        <is>
          <t>TDC</t>
        </is>
      </c>
      <c r="H156" s="54" t="inlineStr">
        <is>
          <t>Bộ</t>
        </is>
      </c>
      <c r="I156" s="45" t="n"/>
      <c r="J156" s="54" t="n">
        <v>130000</v>
      </c>
      <c r="K156" s="54" t="n">
        <v>140000</v>
      </c>
      <c r="L156" s="54" t="n">
        <v>150000</v>
      </c>
      <c r="M156" s="45" t="n"/>
      <c r="N156" s="45" t="n"/>
      <c r="O156" s="45" t="n"/>
      <c r="P156" s="45" t="inlineStr">
        <is>
          <t>Miểng dên 4LE1 cos1 - TDC - R4515A</t>
        </is>
      </c>
    </row>
    <row r="157" ht="30" customHeight="1">
      <c r="A157" s="141" t="n"/>
      <c r="B157" s="141" t="inlineStr">
        <is>
          <t>ISUZU</t>
        </is>
      </c>
      <c r="C157" s="141" t="inlineStr">
        <is>
          <t>Dên 4LE1</t>
        </is>
      </c>
      <c r="D157" s="141" t="inlineStr">
        <is>
          <t>85</t>
        </is>
      </c>
      <c r="E157" s="141" t="inlineStr">
        <is>
          <t>Cos2</t>
        </is>
      </c>
      <c r="F157" s="141" t="inlineStr">
        <is>
          <t>Dên</t>
        </is>
      </c>
      <c r="G157" s="142" t="n"/>
      <c r="H157" s="142" t="inlineStr">
        <is>
          <t>Bộ</t>
        </is>
      </c>
      <c r="I157" s="45" t="n"/>
      <c r="J157" s="54" t="n"/>
      <c r="K157" s="54" t="n"/>
      <c r="L157" s="45" t="n"/>
      <c r="M157" s="45" t="n"/>
      <c r="N157" s="45" t="n"/>
      <c r="O157" s="45" t="n"/>
      <c r="P157" s="45" t="n"/>
    </row>
    <row r="158" ht="30" customHeight="1">
      <c r="A158" s="141" t="n"/>
      <c r="B158" s="141" t="inlineStr">
        <is>
          <t>ISUZU</t>
        </is>
      </c>
      <c r="C158" s="141" t="inlineStr">
        <is>
          <t>Dên 4LE1</t>
        </is>
      </c>
      <c r="D158" s="141" t="inlineStr">
        <is>
          <t>85</t>
        </is>
      </c>
      <c r="E158" s="141" t="inlineStr">
        <is>
          <t>Cos3</t>
        </is>
      </c>
      <c r="F158" s="141" t="inlineStr">
        <is>
          <t>Dên</t>
        </is>
      </c>
      <c r="G158" s="142" t="n"/>
      <c r="H158" s="142" t="inlineStr">
        <is>
          <t>Bộ</t>
        </is>
      </c>
      <c r="I158" s="45" t="n"/>
      <c r="J158" s="54" t="n"/>
      <c r="K158" s="54" t="n"/>
      <c r="L158" s="45" t="n"/>
      <c r="M158" s="45" t="n"/>
      <c r="N158" s="45" t="n"/>
      <c r="O158" s="45" t="n"/>
      <c r="P158" s="45" t="n"/>
    </row>
    <row r="159" ht="30" customHeight="1">
      <c r="A159" s="141" t="n"/>
      <c r="B159" s="141" t="inlineStr">
        <is>
          <t>ISUZU</t>
        </is>
      </c>
      <c r="C159" s="141" t="inlineStr">
        <is>
          <t>Dên 4LE1</t>
        </is>
      </c>
      <c r="D159" s="141" t="inlineStr">
        <is>
          <t>85</t>
        </is>
      </c>
      <c r="E159" s="141" t="inlineStr">
        <is>
          <t>Cos4</t>
        </is>
      </c>
      <c r="F159" s="141" t="inlineStr">
        <is>
          <t>Dên</t>
        </is>
      </c>
      <c r="G159" s="142" t="n"/>
      <c r="H159" s="142" t="inlineStr">
        <is>
          <t>Bộ</t>
        </is>
      </c>
      <c r="I159" s="45" t="n"/>
      <c r="J159" s="54" t="n"/>
      <c r="K159" s="54" t="n"/>
      <c r="L159" s="45" t="n"/>
      <c r="M159" s="45" t="n"/>
      <c r="N159" s="45" t="n"/>
      <c r="O159" s="45" t="n"/>
      <c r="P159" s="45" t="n"/>
    </row>
    <row r="160" ht="30" customHeight="1">
      <c r="A160" s="143" t="inlineStr">
        <is>
          <t>HH072029</t>
        </is>
      </c>
      <c r="B160" s="143" t="inlineStr">
        <is>
          <t>ISUZU</t>
        </is>
      </c>
      <c r="C160" s="143" t="inlineStr">
        <is>
          <t>Bạc miểng 4LE1 cos1 - Taiho</t>
        </is>
      </c>
      <c r="D160" s="143" t="n"/>
      <c r="E160" s="143" t="inlineStr">
        <is>
          <t>Cos1</t>
        </is>
      </c>
      <c r="F160" s="143" t="inlineStr">
        <is>
          <t>Baze+Dên</t>
        </is>
      </c>
      <c r="G160" s="144" t="inlineStr">
        <is>
          <t>TAIHO</t>
        </is>
      </c>
      <c r="H160" s="144" t="inlineStr">
        <is>
          <t>Bộ</t>
        </is>
      </c>
      <c r="I160" s="143" t="n"/>
      <c r="J160" s="144" t="n"/>
      <c r="K160" s="144" t="n"/>
      <c r="L160" s="144" t="n"/>
      <c r="M160" s="143" t="n"/>
      <c r="N160" s="143" t="n"/>
      <c r="O160" s="143" t="n"/>
      <c r="P160" s="143" t="inlineStr">
        <is>
          <t>Bạc miểng 4LE1 cos1 - Taiho</t>
        </is>
      </c>
    </row>
    <row r="161" ht="30" customHeight="1">
      <c r="A161" s="43" t="inlineStr">
        <is>
          <t>HH073054</t>
        </is>
      </c>
      <c r="B161" s="43" t="inlineStr">
        <is>
          <t>ISUZU</t>
        </is>
      </c>
      <c r="C161" s="43" t="inlineStr">
        <is>
          <t>Bạc miểng 4LE2 (M4510A + R4510A) cos0 - DAIDO NHẬT</t>
        </is>
      </c>
      <c r="D161" s="43" t="inlineStr">
        <is>
          <t>85</t>
        </is>
      </c>
      <c r="E161" s="43" t="inlineStr">
        <is>
          <t>Cos0</t>
        </is>
      </c>
      <c r="F161" s="43" t="inlineStr">
        <is>
          <t>Baze+Dên</t>
        </is>
      </c>
      <c r="G161" s="53" t="inlineStr">
        <is>
          <t>DAIDO NHẬT</t>
        </is>
      </c>
      <c r="H161" s="53" t="inlineStr">
        <is>
          <t>Bộ</t>
        </is>
      </c>
      <c r="I161" s="43" t="n"/>
      <c r="J161" s="53" t="n">
        <v>530000</v>
      </c>
      <c r="K161" s="53" t="n">
        <v>570000</v>
      </c>
      <c r="L161" s="53" t="n">
        <v>610000</v>
      </c>
      <c r="M161" s="43" t="n"/>
      <c r="N161" s="43" t="n"/>
      <c r="O161" s="43" t="n"/>
      <c r="P161" s="43" t="inlineStr">
        <is>
          <t>Bạc miểng 4LE2 (M4510A + R4510A) cos0 - DAIDO NHẬT</t>
        </is>
      </c>
    </row>
    <row r="162" ht="30" customHeight="1">
      <c r="A162" s="45" t="inlineStr">
        <is>
          <t>HH078758</t>
        </is>
      </c>
      <c r="B162" s="45" t="inlineStr">
        <is>
          <t>ISUZU</t>
        </is>
      </c>
      <c r="C162" s="45" t="inlineStr">
        <is>
          <t>Bạc miểng 4LE2 cos0 - TAIHO</t>
        </is>
      </c>
      <c r="D162" s="45" t="inlineStr">
        <is>
          <t>85</t>
        </is>
      </c>
      <c r="E162" s="45" t="inlineStr">
        <is>
          <t>Cos0</t>
        </is>
      </c>
      <c r="F162" s="45" t="inlineStr">
        <is>
          <t>Baze+Dên</t>
        </is>
      </c>
      <c r="G162" s="54" t="inlineStr">
        <is>
          <t>TAIHO</t>
        </is>
      </c>
      <c r="H162" s="54" t="inlineStr">
        <is>
          <t>Bộ</t>
        </is>
      </c>
      <c r="I162" s="45" t="n"/>
      <c r="J162" s="54" t="n"/>
      <c r="K162" s="54" t="n"/>
      <c r="L162" s="45" t="n"/>
      <c r="M162" s="45" t="n"/>
      <c r="N162" s="45" t="n"/>
      <c r="O162" s="45" t="n"/>
      <c r="P162" s="45" t="inlineStr">
        <is>
          <t>Bạc miểng 4LE2 cos0 - TAIHO</t>
        </is>
      </c>
    </row>
    <row r="163" ht="30" customHeight="1">
      <c r="A163" s="43" t="inlineStr">
        <is>
          <t>HH074575</t>
        </is>
      </c>
      <c r="B163" s="43" t="inlineStr">
        <is>
          <t>ISUZU</t>
        </is>
      </c>
      <c r="C163" s="43" t="inlineStr">
        <is>
          <t>Bạc miểng 4LE2 (M4510A + R4510A) cos1 - DAIDO NHẬT</t>
        </is>
      </c>
      <c r="D163" s="43" t="inlineStr">
        <is>
          <t>85</t>
        </is>
      </c>
      <c r="E163" s="43" t="inlineStr">
        <is>
          <t>Cos1</t>
        </is>
      </c>
      <c r="F163" s="43" t="inlineStr">
        <is>
          <t>Baze+Dên</t>
        </is>
      </c>
      <c r="G163" s="53" t="inlineStr">
        <is>
          <t>DAIDO NHẬT</t>
        </is>
      </c>
      <c r="H163" s="53" t="inlineStr">
        <is>
          <t>Bộ</t>
        </is>
      </c>
      <c r="I163" s="43" t="n"/>
      <c r="J163" s="53" t="n">
        <v>580000</v>
      </c>
      <c r="K163" s="53" t="n">
        <v>610000</v>
      </c>
      <c r="L163" s="53" t="n">
        <v>640000</v>
      </c>
      <c r="M163" s="43" t="n"/>
      <c r="N163" s="43" t="n"/>
      <c r="O163" s="43" t="n"/>
      <c r="P163" s="43" t="inlineStr">
        <is>
          <t>Bạc miểng 4LE2 (M4510A + R4510A) cos1 - DAIDO NHẬT</t>
        </is>
      </c>
    </row>
    <row r="164" ht="30" customHeight="1">
      <c r="A164" s="43" t="inlineStr">
        <is>
          <t>HH082409</t>
        </is>
      </c>
      <c r="B164" s="43" t="inlineStr">
        <is>
          <t>ISUZU</t>
        </is>
      </c>
      <c r="C164" s="43" t="inlineStr">
        <is>
          <t>Bạc miểng 4LE2 cos2 - Taiho</t>
        </is>
      </c>
      <c r="D164" s="43" t="inlineStr">
        <is>
          <t>85</t>
        </is>
      </c>
      <c r="E164" s="43" t="inlineStr">
        <is>
          <t>Cos2</t>
        </is>
      </c>
      <c r="F164" s="43" t="inlineStr">
        <is>
          <t>Baze+Dên</t>
        </is>
      </c>
      <c r="G164" s="53" t="inlineStr">
        <is>
          <t>TAIHO</t>
        </is>
      </c>
      <c r="H164" s="53" t="inlineStr">
        <is>
          <t>Bộ</t>
        </is>
      </c>
      <c r="I164" s="43" t="n"/>
      <c r="J164" s="53" t="n"/>
      <c r="K164" s="53" t="n"/>
      <c r="L164" s="43" t="n"/>
      <c r="M164" s="43" t="n"/>
      <c r="N164" s="43" t="n"/>
      <c r="O164" s="43" t="n"/>
      <c r="P164" s="43" t="inlineStr">
        <is>
          <t>Bạc miểng 4LE2 cos2 - Taiho</t>
        </is>
      </c>
    </row>
    <row r="165" ht="30" customHeight="1">
      <c r="A165" s="141" t="n"/>
      <c r="B165" s="141" t="inlineStr">
        <is>
          <t>ISUZU</t>
        </is>
      </c>
      <c r="C165" s="141" t="inlineStr">
        <is>
          <t>Bạc Miểng 4LE2</t>
        </is>
      </c>
      <c r="D165" s="141" t="inlineStr">
        <is>
          <t>85</t>
        </is>
      </c>
      <c r="E165" s="141" t="inlineStr">
        <is>
          <t>Cos3</t>
        </is>
      </c>
      <c r="F165" s="141" t="inlineStr">
        <is>
          <t>Baze+Dên</t>
        </is>
      </c>
      <c r="G165" s="142" t="n"/>
      <c r="H165" s="142" t="inlineStr">
        <is>
          <t>Bộ</t>
        </is>
      </c>
      <c r="I165" s="43" t="n"/>
      <c r="J165" s="53" t="n"/>
      <c r="K165" s="53" t="n"/>
      <c r="L165" s="43" t="n"/>
      <c r="M165" s="43" t="n"/>
      <c r="N165" s="43" t="n"/>
      <c r="O165" s="43" t="n"/>
      <c r="P165" s="43" t="n"/>
    </row>
    <row r="166" ht="30" customHeight="1">
      <c r="A166" s="141" t="n"/>
      <c r="B166" s="141" t="inlineStr">
        <is>
          <t>ISUZU</t>
        </is>
      </c>
      <c r="C166" s="141" t="inlineStr">
        <is>
          <t>Bạc Miểng 4LE2</t>
        </is>
      </c>
      <c r="D166" s="141" t="inlineStr">
        <is>
          <t>85</t>
        </is>
      </c>
      <c r="E166" s="141" t="inlineStr">
        <is>
          <t>Cos4</t>
        </is>
      </c>
      <c r="F166" s="141" t="inlineStr">
        <is>
          <t>Baze+Dên</t>
        </is>
      </c>
      <c r="G166" s="142" t="n"/>
      <c r="H166" s="142" t="inlineStr">
        <is>
          <t>Bộ</t>
        </is>
      </c>
      <c r="I166" s="43" t="n"/>
      <c r="J166" s="53" t="n"/>
      <c r="K166" s="53" t="n"/>
      <c r="L166" s="43" t="n"/>
      <c r="M166" s="43" t="n"/>
      <c r="N166" s="43" t="n"/>
      <c r="O166" s="43" t="n"/>
      <c r="P166" s="43" t="n"/>
    </row>
    <row r="167" ht="30" customHeight="1">
      <c r="A167" s="141" t="n"/>
      <c r="B167" s="141" t="inlineStr">
        <is>
          <t>ISUZU</t>
        </is>
      </c>
      <c r="C167" s="141" t="inlineStr">
        <is>
          <t>Dên C190/C240/C221/C223</t>
        </is>
      </c>
      <c r="D167" s="141" t="inlineStr">
        <is>
          <t>86</t>
        </is>
      </c>
      <c r="E167" s="141" t="inlineStr">
        <is>
          <t>Cos0</t>
        </is>
      </c>
      <c r="F167" s="141" t="inlineStr">
        <is>
          <t>Dên</t>
        </is>
      </c>
      <c r="G167" s="142" t="n"/>
      <c r="H167" s="142" t="inlineStr">
        <is>
          <t>Bộ</t>
        </is>
      </c>
      <c r="I167" s="45" t="n"/>
      <c r="J167" s="54" t="n"/>
      <c r="K167" s="54" t="n"/>
      <c r="L167" s="45" t="n"/>
      <c r="M167" s="45" t="n"/>
      <c r="N167" s="45" t="n"/>
      <c r="O167" s="45" t="n"/>
      <c r="P167" s="45" t="n"/>
    </row>
    <row r="168" ht="30" customHeight="1">
      <c r="A168" s="45" t="inlineStr">
        <is>
          <t>HH078942</t>
        </is>
      </c>
      <c r="B168" s="45" t="inlineStr">
        <is>
          <t>ISUZU</t>
        </is>
      </c>
      <c r="C168" s="45" t="inlineStr">
        <is>
          <t>Dên C190/C240/C221/C223</t>
        </is>
      </c>
      <c r="D168" s="45" t="inlineStr">
        <is>
          <t>86</t>
        </is>
      </c>
      <c r="E168" s="45" t="inlineStr">
        <is>
          <t>Cos1</t>
        </is>
      </c>
      <c r="F168" s="45" t="inlineStr">
        <is>
          <t>Dên</t>
        </is>
      </c>
      <c r="G168" s="54" t="inlineStr">
        <is>
          <t>TDC</t>
        </is>
      </c>
      <c r="H168" s="54" t="inlineStr">
        <is>
          <t>Bộ</t>
        </is>
      </c>
      <c r="I168" s="45" t="n"/>
      <c r="J168" s="54" t="n">
        <v>120000</v>
      </c>
      <c r="K168" s="54" t="n">
        <v>130000</v>
      </c>
      <c r="L168" s="54" t="n">
        <v>140000</v>
      </c>
      <c r="M168" s="45" t="n"/>
      <c r="N168" s="45" t="n"/>
      <c r="O168" s="45" t="n"/>
      <c r="P168" s="45" t="inlineStr">
        <is>
          <t>Miểng dên C190/C240/C221/C223 Cos1 - TDC - R4536A</t>
        </is>
      </c>
    </row>
    <row r="169" ht="30" customHeight="1">
      <c r="A169" s="45" t="inlineStr">
        <is>
          <t>HH078943</t>
        </is>
      </c>
      <c r="B169" s="45" t="inlineStr">
        <is>
          <t>ISUZU</t>
        </is>
      </c>
      <c r="C169" s="45" t="inlineStr">
        <is>
          <t>Dên C190/C240/C221/C223</t>
        </is>
      </c>
      <c r="D169" s="45" t="inlineStr">
        <is>
          <t>86</t>
        </is>
      </c>
      <c r="E169" s="45" t="inlineStr">
        <is>
          <t>Cos2</t>
        </is>
      </c>
      <c r="F169" s="45" t="inlineStr">
        <is>
          <t>Dên</t>
        </is>
      </c>
      <c r="G169" s="54" t="inlineStr">
        <is>
          <t>TDC</t>
        </is>
      </c>
      <c r="H169" s="54" t="inlineStr">
        <is>
          <t>Bộ</t>
        </is>
      </c>
      <c r="I169" s="45" t="n"/>
      <c r="J169" s="54" t="n">
        <v>120000</v>
      </c>
      <c r="K169" s="54" t="n">
        <v>130000</v>
      </c>
      <c r="L169" s="54" t="n">
        <v>140000</v>
      </c>
      <c r="M169" s="45" t="n"/>
      <c r="N169" s="45" t="n"/>
      <c r="O169" s="45" t="n"/>
      <c r="P169" s="45" t="inlineStr">
        <is>
          <t>Miểng dên C190/C240/C221/C223 Cos2 - TDC - R4536A</t>
        </is>
      </c>
    </row>
    <row r="170" ht="30" customHeight="1">
      <c r="A170" s="141" t="n"/>
      <c r="B170" s="141" t="inlineStr">
        <is>
          <t>ISUZU</t>
        </is>
      </c>
      <c r="C170" s="141" t="inlineStr">
        <is>
          <t>Dên C190/C240/C221/C223</t>
        </is>
      </c>
      <c r="D170" s="141" t="inlineStr">
        <is>
          <t>86</t>
        </is>
      </c>
      <c r="E170" s="141" t="inlineStr">
        <is>
          <t>Cos3</t>
        </is>
      </c>
      <c r="F170" s="141" t="inlineStr">
        <is>
          <t>Dên</t>
        </is>
      </c>
      <c r="G170" s="142" t="n"/>
      <c r="H170" s="142" t="inlineStr">
        <is>
          <t>Bộ</t>
        </is>
      </c>
      <c r="I170" s="45" t="n"/>
      <c r="J170" s="54" t="n"/>
      <c r="K170" s="54" t="n"/>
      <c r="L170" s="45" t="n"/>
      <c r="M170" s="45" t="n"/>
      <c r="N170" s="45" t="n"/>
      <c r="O170" s="45" t="n"/>
      <c r="P170" s="45" t="n"/>
    </row>
    <row r="171" ht="30" customHeight="1">
      <c r="A171" s="141" t="n"/>
      <c r="B171" s="141" t="inlineStr">
        <is>
          <t>ISUZU</t>
        </is>
      </c>
      <c r="C171" s="141" t="inlineStr">
        <is>
          <t>Dên C190/C240/C221/C223</t>
        </is>
      </c>
      <c r="D171" s="141" t="inlineStr">
        <is>
          <t>86</t>
        </is>
      </c>
      <c r="E171" s="141" t="inlineStr">
        <is>
          <t>Cos4</t>
        </is>
      </c>
      <c r="F171" s="141" t="inlineStr">
        <is>
          <t>Dên</t>
        </is>
      </c>
      <c r="G171" s="142" t="n"/>
      <c r="H171" s="142" t="inlineStr">
        <is>
          <t>Bộ</t>
        </is>
      </c>
      <c r="I171" s="45" t="n"/>
      <c r="J171" s="54" t="n"/>
      <c r="K171" s="54" t="n"/>
      <c r="L171" s="45" t="n"/>
      <c r="M171" s="45" t="n"/>
      <c r="N171" s="45" t="n"/>
      <c r="O171" s="45" t="n"/>
      <c r="P171" s="45" t="n"/>
    </row>
    <row r="172" ht="30" customHeight="1">
      <c r="A172" s="45" t="inlineStr">
        <is>
          <t>HH068718</t>
        </is>
      </c>
      <c r="B172" s="45" t="inlineStr">
        <is>
          <t>ISUZU</t>
        </is>
      </c>
      <c r="C172" s="45" t="inlineStr">
        <is>
          <t>Bạc miểng Isu C240/C19 (M4525K, R4536A) STD Cos0 - DAIDO NHẬT</t>
        </is>
      </c>
      <c r="D172" s="45" t="inlineStr">
        <is>
          <t>86</t>
        </is>
      </c>
      <c r="E172" s="45" t="inlineStr">
        <is>
          <t>Cos0</t>
        </is>
      </c>
      <c r="F172" s="45" t="inlineStr">
        <is>
          <t>Baze+Dên</t>
        </is>
      </c>
      <c r="G172" s="54" t="inlineStr">
        <is>
          <t>DAIDO NHẬT</t>
        </is>
      </c>
      <c r="H172" s="54" t="inlineStr">
        <is>
          <t>Bộ</t>
        </is>
      </c>
      <c r="I172" s="45" t="n"/>
      <c r="J172" s="54" t="n">
        <v>470000</v>
      </c>
      <c r="K172" s="54" t="n">
        <v>500000</v>
      </c>
      <c r="L172" s="54" t="n">
        <v>550000</v>
      </c>
      <c r="M172" s="45" t="n"/>
      <c r="N172" s="45" t="n"/>
      <c r="O172" s="45" t="n"/>
      <c r="P172" s="45" t="inlineStr">
        <is>
          <t>Bạc miểng Isu C240/C19 (M4525K, R4536A) STD Cos0 - DAIDO NHẬT</t>
        </is>
      </c>
    </row>
    <row r="173" ht="30" customHeight="1">
      <c r="A173" s="141" t="n"/>
      <c r="B173" s="141" t="inlineStr">
        <is>
          <t>ISUZU</t>
        </is>
      </c>
      <c r="C173" s="141" t="inlineStr">
        <is>
          <t>Bạc Miểng C240/C19</t>
        </is>
      </c>
      <c r="D173" s="141" t="inlineStr">
        <is>
          <t>86</t>
        </is>
      </c>
      <c r="E173" s="141" t="inlineStr">
        <is>
          <t>Cos1</t>
        </is>
      </c>
      <c r="F173" s="141" t="inlineStr">
        <is>
          <t>Baze+Dên</t>
        </is>
      </c>
      <c r="G173" s="142" t="n"/>
      <c r="H173" s="142" t="inlineStr">
        <is>
          <t>Bộ</t>
        </is>
      </c>
      <c r="I173" s="45" t="n"/>
      <c r="J173" s="54" t="n"/>
      <c r="K173" s="54" t="n"/>
      <c r="L173" s="45" t="n"/>
      <c r="M173" s="45" t="n"/>
      <c r="N173" s="45" t="n"/>
      <c r="O173" s="45" t="n"/>
      <c r="P173" s="45" t="n"/>
    </row>
    <row r="174" ht="30" customHeight="1">
      <c r="A174" s="141" t="n"/>
      <c r="B174" s="141" t="inlineStr">
        <is>
          <t>ISUZU</t>
        </is>
      </c>
      <c r="C174" s="141" t="inlineStr">
        <is>
          <t>Bạc Miểng C240/C19</t>
        </is>
      </c>
      <c r="D174" s="141" t="inlineStr">
        <is>
          <t>86</t>
        </is>
      </c>
      <c r="E174" s="141" t="inlineStr">
        <is>
          <t>Cos2</t>
        </is>
      </c>
      <c r="F174" s="141" t="inlineStr">
        <is>
          <t>Baze+Dên</t>
        </is>
      </c>
      <c r="G174" s="142" t="n"/>
      <c r="H174" s="142" t="inlineStr">
        <is>
          <t>Bộ</t>
        </is>
      </c>
      <c r="I174" s="45" t="n"/>
      <c r="J174" s="54" t="n"/>
      <c r="K174" s="54" t="n"/>
      <c r="L174" s="45" t="n"/>
      <c r="M174" s="45" t="n"/>
      <c r="N174" s="45" t="n"/>
      <c r="O174" s="45" t="n"/>
      <c r="P174" s="45" t="n"/>
    </row>
    <row r="175" ht="30" customHeight="1">
      <c r="A175" s="141" t="n"/>
      <c r="B175" s="141" t="inlineStr">
        <is>
          <t>ISUZU</t>
        </is>
      </c>
      <c r="C175" s="141" t="inlineStr">
        <is>
          <t>Bạc Miểng C240/C19</t>
        </is>
      </c>
      <c r="D175" s="141" t="inlineStr">
        <is>
          <t>86</t>
        </is>
      </c>
      <c r="E175" s="141" t="inlineStr">
        <is>
          <t>Cos3</t>
        </is>
      </c>
      <c r="F175" s="141" t="inlineStr">
        <is>
          <t>Baze+Dên</t>
        </is>
      </c>
      <c r="G175" s="142" t="n"/>
      <c r="H175" s="142" t="inlineStr">
        <is>
          <t>Bộ</t>
        </is>
      </c>
      <c r="I175" s="45" t="n"/>
      <c r="J175" s="54" t="n"/>
      <c r="K175" s="54" t="n"/>
      <c r="L175" s="45" t="n"/>
      <c r="M175" s="45" t="n"/>
      <c r="N175" s="45" t="n"/>
      <c r="O175" s="45" t="n"/>
      <c r="P175" s="45" t="n"/>
    </row>
    <row r="176" ht="30" customHeight="1">
      <c r="A176" s="141" t="n"/>
      <c r="B176" s="141" t="inlineStr">
        <is>
          <t>ISUZU</t>
        </is>
      </c>
      <c r="C176" s="141" t="inlineStr">
        <is>
          <t>Bạc Miểng C240/C19</t>
        </is>
      </c>
      <c r="D176" s="141" t="inlineStr">
        <is>
          <t>86</t>
        </is>
      </c>
      <c r="E176" s="141" t="inlineStr">
        <is>
          <t>Cos4</t>
        </is>
      </c>
      <c r="F176" s="141" t="inlineStr">
        <is>
          <t>Baze+Dên</t>
        </is>
      </c>
      <c r="G176" s="142" t="n"/>
      <c r="H176" s="142" t="inlineStr">
        <is>
          <t>Bộ</t>
        </is>
      </c>
      <c r="I176" s="45" t="n"/>
      <c r="J176" s="54" t="n"/>
      <c r="K176" s="54" t="n"/>
      <c r="L176" s="45" t="n"/>
      <c r="M176" s="45" t="n"/>
      <c r="N176" s="45" t="n"/>
      <c r="O176" s="45" t="n"/>
      <c r="P176" s="45" t="n"/>
    </row>
    <row r="177" ht="30" customHeight="1">
      <c r="A177" s="141" t="n"/>
      <c r="B177" s="141" t="inlineStr">
        <is>
          <t>ISUZU</t>
        </is>
      </c>
      <c r="C177" s="141" t="inlineStr">
        <is>
          <t>Bạc Miểng C240/C190</t>
        </is>
      </c>
      <c r="D177" s="141" t="inlineStr">
        <is>
          <t>86</t>
        </is>
      </c>
      <c r="E177" s="141" t="inlineStr">
        <is>
          <t>Cos0</t>
        </is>
      </c>
      <c r="F177" s="141" t="inlineStr">
        <is>
          <t>Baze+Dên</t>
        </is>
      </c>
      <c r="G177" s="142" t="n"/>
      <c r="H177" s="142" t="inlineStr">
        <is>
          <t>Bộ</t>
        </is>
      </c>
      <c r="I177" s="43" t="n"/>
      <c r="J177" s="53" t="n"/>
      <c r="K177" s="53" t="n"/>
      <c r="L177" s="43" t="n"/>
      <c r="M177" s="43" t="n"/>
      <c r="N177" s="43" t="n"/>
      <c r="O177" s="43" t="n"/>
      <c r="P177" s="43" t="n"/>
    </row>
    <row r="178" ht="30" customHeight="1">
      <c r="A178" s="43" t="inlineStr">
        <is>
          <t>HH068719</t>
        </is>
      </c>
      <c r="B178" s="43" t="inlineStr">
        <is>
          <t>ISUZU</t>
        </is>
      </c>
      <c r="C178" s="43" t="inlineStr">
        <is>
          <t>Bạc miểng Isu C240/C190 (M4525K, R4536A) 0.25 Cos1 - DAIDO NHẬT</t>
        </is>
      </c>
      <c r="D178" s="43" t="inlineStr">
        <is>
          <t>86</t>
        </is>
      </c>
      <c r="E178" s="43" t="inlineStr">
        <is>
          <t>Cos1</t>
        </is>
      </c>
      <c r="F178" s="43" t="inlineStr">
        <is>
          <t>Baze+Dên</t>
        </is>
      </c>
      <c r="G178" s="53" t="inlineStr">
        <is>
          <t>DAIDO NHẬT</t>
        </is>
      </c>
      <c r="H178" s="53" t="inlineStr">
        <is>
          <t>Bộ</t>
        </is>
      </c>
      <c r="I178" s="43" t="n"/>
      <c r="J178" s="53" t="n">
        <v>510000</v>
      </c>
      <c r="K178" s="53" t="n">
        <v>550000</v>
      </c>
      <c r="L178" s="53" t="n">
        <v>600000</v>
      </c>
      <c r="M178" s="43" t="n"/>
      <c r="N178" s="43" t="n"/>
      <c r="O178" s="43" t="n"/>
      <c r="P178" s="43" t="inlineStr">
        <is>
          <t>Bạc miểng Isu C240/C190 (M4525K, R4536A) 0.25 Cos1 - DAIDO NHẬT</t>
        </is>
      </c>
    </row>
    <row r="179" ht="30" customHeight="1">
      <c r="A179" s="141" t="n"/>
      <c r="B179" s="141" t="inlineStr">
        <is>
          <t>ISUZU</t>
        </is>
      </c>
      <c r="C179" s="141" t="inlineStr">
        <is>
          <t>Bạc Miểng C240/C190</t>
        </is>
      </c>
      <c r="D179" s="141" t="inlineStr">
        <is>
          <t>86</t>
        </is>
      </c>
      <c r="E179" s="141" t="inlineStr">
        <is>
          <t>Cos2</t>
        </is>
      </c>
      <c r="F179" s="141" t="inlineStr">
        <is>
          <t>Baze+Dên</t>
        </is>
      </c>
      <c r="G179" s="142" t="n"/>
      <c r="H179" s="142" t="inlineStr">
        <is>
          <t>Bộ</t>
        </is>
      </c>
      <c r="I179" s="43" t="n"/>
      <c r="J179" s="53" t="n"/>
      <c r="K179" s="53" t="n"/>
      <c r="L179" s="43" t="n"/>
      <c r="M179" s="43" t="n"/>
      <c r="N179" s="43" t="n"/>
      <c r="O179" s="43" t="n"/>
      <c r="P179" s="43" t="n"/>
    </row>
    <row r="180" ht="30" customHeight="1">
      <c r="A180" s="141" t="n"/>
      <c r="B180" s="141" t="inlineStr">
        <is>
          <t>ISUZU</t>
        </is>
      </c>
      <c r="C180" s="141" t="inlineStr">
        <is>
          <t>Bạc Miểng C240/C190</t>
        </is>
      </c>
      <c r="D180" s="141" t="inlineStr">
        <is>
          <t>86</t>
        </is>
      </c>
      <c r="E180" s="141" t="inlineStr">
        <is>
          <t>Cos3</t>
        </is>
      </c>
      <c r="F180" s="141" t="inlineStr">
        <is>
          <t>Baze+Dên</t>
        </is>
      </c>
      <c r="G180" s="142" t="n"/>
      <c r="H180" s="142" t="inlineStr">
        <is>
          <t>Bộ</t>
        </is>
      </c>
      <c r="I180" s="43" t="n"/>
      <c r="J180" s="53" t="n"/>
      <c r="K180" s="53" t="n"/>
      <c r="L180" s="43" t="n"/>
      <c r="M180" s="43" t="n"/>
      <c r="N180" s="43" t="n"/>
      <c r="O180" s="43" t="n"/>
      <c r="P180" s="43" t="n"/>
    </row>
    <row r="181" ht="30" customHeight="1">
      <c r="A181" s="141" t="n"/>
      <c r="B181" s="141" t="inlineStr">
        <is>
          <t>ISUZU</t>
        </is>
      </c>
      <c r="C181" s="141" t="inlineStr">
        <is>
          <t>Bạc Miểng C240/C190</t>
        </is>
      </c>
      <c r="D181" s="141" t="inlineStr">
        <is>
          <t>86</t>
        </is>
      </c>
      <c r="E181" s="141" t="inlineStr">
        <is>
          <t>Cos4</t>
        </is>
      </c>
      <c r="F181" s="141" t="inlineStr">
        <is>
          <t>Baze+Dên</t>
        </is>
      </c>
      <c r="G181" s="142" t="n"/>
      <c r="H181" s="142" t="inlineStr">
        <is>
          <t>Bộ</t>
        </is>
      </c>
      <c r="I181" s="43" t="n"/>
      <c r="J181" s="53" t="n"/>
      <c r="K181" s="53" t="n"/>
      <c r="L181" s="43" t="n"/>
      <c r="M181" s="43" t="n"/>
      <c r="N181" s="43" t="n"/>
      <c r="O181" s="43" t="n"/>
      <c r="P181" s="43" t="n"/>
    </row>
    <row r="182" ht="30" customHeight="1">
      <c r="A182" s="43" t="inlineStr">
        <is>
          <t>HH00335</t>
        </is>
      </c>
      <c r="B182" s="43" t="inlineStr">
        <is>
          <t>ISUZU</t>
        </is>
      </c>
      <c r="C182" s="43" t="inlineStr">
        <is>
          <t>Bạc miểng C240/C221 Cos0 - NDC</t>
        </is>
      </c>
      <c r="D182" s="43" t="inlineStr">
        <is>
          <t>86</t>
        </is>
      </c>
      <c r="E182" s="43" t="inlineStr">
        <is>
          <t>Cos0</t>
        </is>
      </c>
      <c r="F182" s="43" t="inlineStr">
        <is>
          <t>Baze+Dên</t>
        </is>
      </c>
      <c r="G182" s="53" t="inlineStr">
        <is>
          <t>NDC</t>
        </is>
      </c>
      <c r="H182" s="53" t="inlineStr">
        <is>
          <t>Bộ</t>
        </is>
      </c>
      <c r="I182" s="43" t="n"/>
      <c r="J182" s="53" t="n"/>
      <c r="K182" s="53" t="n"/>
      <c r="L182" s="43" t="n"/>
      <c r="M182" s="43" t="n"/>
      <c r="N182" s="43" t="n"/>
      <c r="O182" s="43" t="n"/>
      <c r="P182" s="43" t="inlineStr">
        <is>
          <t>Bạc miểng C240/C221 Cos0 - NDC</t>
        </is>
      </c>
    </row>
    <row r="183" ht="30" customHeight="1">
      <c r="A183" s="141" t="n"/>
      <c r="B183" s="141" t="inlineStr">
        <is>
          <t>ISUZU</t>
        </is>
      </c>
      <c r="C183" s="141" t="inlineStr">
        <is>
          <t>Bạc Miểng C240/C221</t>
        </is>
      </c>
      <c r="D183" s="141" t="inlineStr">
        <is>
          <t>86</t>
        </is>
      </c>
      <c r="E183" s="141" t="inlineStr">
        <is>
          <t>Cos1</t>
        </is>
      </c>
      <c r="F183" s="141" t="inlineStr">
        <is>
          <t>Baze+Dên</t>
        </is>
      </c>
      <c r="G183" s="142" t="n"/>
      <c r="H183" s="142" t="inlineStr">
        <is>
          <t>Bộ</t>
        </is>
      </c>
      <c r="I183" s="43" t="n"/>
      <c r="J183" s="53" t="n"/>
      <c r="K183" s="53" t="n"/>
      <c r="L183" s="43" t="n"/>
      <c r="M183" s="43" t="n"/>
      <c r="N183" s="43" t="n"/>
      <c r="O183" s="43" t="n"/>
      <c r="P183" s="43" t="n"/>
    </row>
    <row r="184" ht="30" customHeight="1">
      <c r="A184" s="141" t="n"/>
      <c r="B184" s="141" t="inlineStr">
        <is>
          <t>ISUZU</t>
        </is>
      </c>
      <c r="C184" s="141" t="inlineStr">
        <is>
          <t>Bạc Miểng C240/C221</t>
        </is>
      </c>
      <c r="D184" s="141" t="inlineStr">
        <is>
          <t>86</t>
        </is>
      </c>
      <c r="E184" s="141" t="inlineStr">
        <is>
          <t>Cos2</t>
        </is>
      </c>
      <c r="F184" s="141" t="inlineStr">
        <is>
          <t>Baze+Dên</t>
        </is>
      </c>
      <c r="G184" s="142" t="n"/>
      <c r="H184" s="142" t="inlineStr">
        <is>
          <t>Bộ</t>
        </is>
      </c>
      <c r="I184" s="43" t="n"/>
      <c r="J184" s="53" t="n"/>
      <c r="K184" s="53" t="n"/>
      <c r="L184" s="43" t="n"/>
      <c r="M184" s="43" t="n"/>
      <c r="N184" s="43" t="n"/>
      <c r="O184" s="43" t="n"/>
      <c r="P184" s="43" t="n"/>
    </row>
    <row r="185" ht="30" customHeight="1">
      <c r="A185" s="141" t="n"/>
      <c r="B185" s="141" t="inlineStr">
        <is>
          <t>ISUZU</t>
        </is>
      </c>
      <c r="C185" s="141" t="inlineStr">
        <is>
          <t>Bạc Miểng C240/C221</t>
        </is>
      </c>
      <c r="D185" s="141" t="inlineStr">
        <is>
          <t>86</t>
        </is>
      </c>
      <c r="E185" s="141" t="inlineStr">
        <is>
          <t>Cos3</t>
        </is>
      </c>
      <c r="F185" s="141" t="inlineStr">
        <is>
          <t>Baze+Dên</t>
        </is>
      </c>
      <c r="G185" s="142" t="n"/>
      <c r="H185" s="142" t="inlineStr">
        <is>
          <t>Bộ</t>
        </is>
      </c>
      <c r="I185" s="43" t="n"/>
      <c r="J185" s="53" t="n"/>
      <c r="K185" s="53" t="n"/>
      <c r="L185" s="43" t="n"/>
      <c r="M185" s="43" t="n"/>
      <c r="N185" s="43" t="n"/>
      <c r="O185" s="43" t="n"/>
      <c r="P185" s="43" t="n"/>
    </row>
    <row r="186" ht="30" customHeight="1">
      <c r="A186" s="45" t="inlineStr">
        <is>
          <t>HH078327</t>
        </is>
      </c>
      <c r="B186" s="45" t="inlineStr">
        <is>
          <t>ISUZU</t>
        </is>
      </c>
      <c r="C186" s="45" t="inlineStr">
        <is>
          <t>Bạc miểng C240/C221 Cos4 - NDC</t>
        </is>
      </c>
      <c r="D186" s="45" t="inlineStr">
        <is>
          <t>86</t>
        </is>
      </c>
      <c r="E186" s="45" t="inlineStr">
        <is>
          <t>Cos4</t>
        </is>
      </c>
      <c r="F186" s="45" t="inlineStr">
        <is>
          <t>Baze+Dên</t>
        </is>
      </c>
      <c r="G186" s="54" t="inlineStr">
        <is>
          <t>NDC</t>
        </is>
      </c>
      <c r="H186" s="54" t="inlineStr">
        <is>
          <t>Bộ</t>
        </is>
      </c>
      <c r="I186" s="45" t="n"/>
      <c r="J186" s="54" t="n"/>
      <c r="K186" s="54" t="n"/>
      <c r="L186" s="45" t="n"/>
      <c r="M186" s="45" t="n"/>
      <c r="N186" s="45" t="n"/>
      <c r="O186" s="45" t="n"/>
      <c r="P186" s="45" t="inlineStr">
        <is>
          <t>Bạc miểng C240/C221 Cos4 - NDC</t>
        </is>
      </c>
    </row>
    <row r="187" ht="30" customHeight="1">
      <c r="A187" s="141" t="n"/>
      <c r="B187" s="141" t="inlineStr">
        <is>
          <t>ISUZU</t>
        </is>
      </c>
      <c r="C187" s="141" t="inlineStr">
        <is>
          <t>Baze C240/C221</t>
        </is>
      </c>
      <c r="D187" s="141" t="inlineStr">
        <is>
          <t>86</t>
        </is>
      </c>
      <c r="E187" s="141" t="inlineStr">
        <is>
          <t>Cos0</t>
        </is>
      </c>
      <c r="F187" s="141" t="inlineStr">
        <is>
          <t>Baze</t>
        </is>
      </c>
      <c r="G187" s="142" t="n"/>
      <c r="H187" s="142" t="inlineStr">
        <is>
          <t>Bộ</t>
        </is>
      </c>
      <c r="I187" s="43" t="n"/>
      <c r="J187" s="53" t="n"/>
      <c r="K187" s="53" t="n"/>
      <c r="L187" s="43" t="n"/>
      <c r="M187" s="43" t="n"/>
      <c r="N187" s="43" t="n"/>
      <c r="O187" s="43" t="n"/>
      <c r="P187" s="43" t="n"/>
    </row>
    <row r="188" ht="30" customHeight="1">
      <c r="A188" s="141" t="n"/>
      <c r="B188" s="141" t="inlineStr">
        <is>
          <t>ISUZU</t>
        </is>
      </c>
      <c r="C188" s="141" t="inlineStr">
        <is>
          <t>Baze C240/C221</t>
        </is>
      </c>
      <c r="D188" s="141" t="inlineStr">
        <is>
          <t>86</t>
        </is>
      </c>
      <c r="E188" s="141" t="inlineStr">
        <is>
          <t>Cos1</t>
        </is>
      </c>
      <c r="F188" s="141" t="inlineStr">
        <is>
          <t>Baze</t>
        </is>
      </c>
      <c r="G188" s="142" t="n"/>
      <c r="H188" s="142" t="inlineStr">
        <is>
          <t>Bộ</t>
        </is>
      </c>
      <c r="I188" s="43" t="n"/>
      <c r="J188" s="53" t="n"/>
      <c r="K188" s="53" t="n"/>
      <c r="L188" s="43" t="n"/>
      <c r="M188" s="43" t="n"/>
      <c r="N188" s="43" t="n"/>
      <c r="O188" s="43" t="n"/>
      <c r="P188" s="43" t="n"/>
    </row>
    <row r="189" ht="30" customHeight="1">
      <c r="A189" s="43" t="inlineStr">
        <is>
          <t>HH078946</t>
        </is>
      </c>
      <c r="B189" s="43" t="inlineStr">
        <is>
          <t>ISUZU</t>
        </is>
      </c>
      <c r="C189" s="43" t="inlineStr">
        <is>
          <t>Baze C240/C221</t>
        </is>
      </c>
      <c r="D189" s="43" t="inlineStr">
        <is>
          <t>86</t>
        </is>
      </c>
      <c r="E189" s="43" t="inlineStr">
        <is>
          <t>Cos2</t>
        </is>
      </c>
      <c r="F189" s="43" t="inlineStr">
        <is>
          <t>Baze</t>
        </is>
      </c>
      <c r="G189" s="53" t="inlineStr">
        <is>
          <t>TDC</t>
        </is>
      </c>
      <c r="H189" s="53" t="inlineStr">
        <is>
          <t>Bộ</t>
        </is>
      </c>
      <c r="I189" s="43" t="n"/>
      <c r="J189" s="53" t="n">
        <v>230000</v>
      </c>
      <c r="K189" s="53" t="n">
        <v>250000</v>
      </c>
      <c r="L189" s="53" t="n">
        <v>270000</v>
      </c>
      <c r="M189" s="43" t="n"/>
      <c r="N189" s="43" t="n"/>
      <c r="O189" s="43" t="n"/>
      <c r="P189" s="43" t="inlineStr">
        <is>
          <t>Miểng baze C240/C221 Cos2 - TDC - M4525S</t>
        </is>
      </c>
    </row>
    <row r="190" ht="30" customHeight="1">
      <c r="A190" s="141" t="n"/>
      <c r="B190" s="141" t="inlineStr">
        <is>
          <t>ISUZU</t>
        </is>
      </c>
      <c r="C190" s="141" t="inlineStr">
        <is>
          <t>Baze C240/C221</t>
        </is>
      </c>
      <c r="D190" s="141" t="inlineStr">
        <is>
          <t>86</t>
        </is>
      </c>
      <c r="E190" s="141" t="inlineStr">
        <is>
          <t>Cos3</t>
        </is>
      </c>
      <c r="F190" s="141" t="inlineStr">
        <is>
          <t>Baze</t>
        </is>
      </c>
      <c r="G190" s="142" t="n"/>
      <c r="H190" s="142" t="inlineStr">
        <is>
          <t>Bộ</t>
        </is>
      </c>
      <c r="I190" s="43" t="n"/>
      <c r="J190" s="53" t="n"/>
      <c r="K190" s="53" t="n"/>
      <c r="L190" s="43" t="n"/>
      <c r="M190" s="43" t="n"/>
      <c r="N190" s="43" t="n"/>
      <c r="O190" s="43" t="n"/>
      <c r="P190" s="43" t="n"/>
    </row>
    <row r="191" ht="30" customHeight="1">
      <c r="A191" s="141" t="n"/>
      <c r="B191" s="141" t="inlineStr">
        <is>
          <t>ISUZU</t>
        </is>
      </c>
      <c r="C191" s="141" t="inlineStr">
        <is>
          <t>Baze C240/C221</t>
        </is>
      </c>
      <c r="D191" s="141" t="inlineStr">
        <is>
          <t>86</t>
        </is>
      </c>
      <c r="E191" s="141" t="inlineStr">
        <is>
          <t>Cos4</t>
        </is>
      </c>
      <c r="F191" s="141" t="inlineStr">
        <is>
          <t>Baze</t>
        </is>
      </c>
      <c r="G191" s="142" t="n"/>
      <c r="H191" s="142" t="inlineStr">
        <is>
          <t>Bộ</t>
        </is>
      </c>
      <c r="I191" s="43" t="n"/>
      <c r="J191" s="53" t="n"/>
      <c r="K191" s="53" t="n"/>
      <c r="L191" s="43" t="n"/>
      <c r="M191" s="43" t="n"/>
      <c r="N191" s="43" t="n"/>
      <c r="O191" s="43" t="n"/>
      <c r="P191" s="43" t="n"/>
    </row>
    <row r="192" ht="30" customHeight="1">
      <c r="A192" s="143" t="inlineStr">
        <is>
          <t>HH071172</t>
        </is>
      </c>
      <c r="B192" s="143" t="inlineStr">
        <is>
          <t>ISUZU</t>
        </is>
      </c>
      <c r="C192" s="143" t="inlineStr">
        <is>
          <t>Bạc miểng C240/C221 Cos3 - TAIHO</t>
        </is>
      </c>
      <c r="D192" s="143" t="n"/>
      <c r="E192" s="143" t="inlineStr">
        <is>
          <t>Cos3</t>
        </is>
      </c>
      <c r="F192" s="143" t="inlineStr">
        <is>
          <t>Baze+Dên</t>
        </is>
      </c>
      <c r="G192" s="144" t="inlineStr">
        <is>
          <t>TAIHO</t>
        </is>
      </c>
      <c r="H192" s="144" t="inlineStr">
        <is>
          <t>Bộ</t>
        </is>
      </c>
      <c r="I192" s="143" t="n"/>
      <c r="J192" s="144" t="n"/>
      <c r="K192" s="144" t="n"/>
      <c r="L192" s="144" t="n"/>
      <c r="M192" s="143" t="n"/>
      <c r="N192" s="143" t="n"/>
      <c r="O192" s="143" t="n"/>
      <c r="P192" s="143" t="inlineStr">
        <is>
          <t>Bạc miểng C240/C221 Cos3 - TAIHO</t>
        </is>
      </c>
    </row>
    <row r="193" ht="30" customHeight="1">
      <c r="A193" s="143" t="inlineStr">
        <is>
          <t>HH077123</t>
        </is>
      </c>
      <c r="B193" s="143" t="inlineStr">
        <is>
          <t>ISUZU</t>
        </is>
      </c>
      <c r="C193" s="143" t="inlineStr">
        <is>
          <t>Bạc miểng C240/C221 Cos2 - NDC</t>
        </is>
      </c>
      <c r="D193" s="143" t="n"/>
      <c r="E193" s="143" t="inlineStr">
        <is>
          <t>Cos2</t>
        </is>
      </c>
      <c r="F193" s="143" t="inlineStr">
        <is>
          <t>Baze+Dên</t>
        </is>
      </c>
      <c r="G193" s="144" t="inlineStr">
        <is>
          <t>NDC</t>
        </is>
      </c>
      <c r="H193" s="144" t="inlineStr">
        <is>
          <t>Bộ</t>
        </is>
      </c>
      <c r="I193" s="143" t="n"/>
      <c r="J193" s="144" t="n"/>
      <c r="K193" s="144" t="n"/>
      <c r="L193" s="144" t="n"/>
      <c r="M193" s="143" t="n"/>
      <c r="N193" s="143" t="n"/>
      <c r="O193" s="143" t="n"/>
      <c r="P193" s="143" t="inlineStr">
        <is>
          <t>Bạc miểng C240/C221 Cos2 - NDC</t>
        </is>
      </c>
    </row>
    <row r="194" ht="30" customHeight="1">
      <c r="A194" s="141" t="n"/>
      <c r="B194" s="141" t="inlineStr">
        <is>
          <t>ISUZU</t>
        </is>
      </c>
      <c r="C194" s="141" t="inlineStr">
        <is>
          <t>Bạc Miểng 4JC1/4JA1</t>
        </is>
      </c>
      <c r="D194" s="141" t="inlineStr">
        <is>
          <t>88</t>
        </is>
      </c>
      <c r="E194" s="141" t="inlineStr">
        <is>
          <t>Cos0</t>
        </is>
      </c>
      <c r="F194" s="141" t="inlineStr">
        <is>
          <t>Baze+Dên</t>
        </is>
      </c>
      <c r="G194" s="142" t="n"/>
      <c r="H194" s="142" t="inlineStr">
        <is>
          <t>Bộ</t>
        </is>
      </c>
      <c r="I194" s="43" t="n"/>
      <c r="J194" s="53" t="n"/>
      <c r="K194" s="53" t="n"/>
      <c r="L194" s="43" t="n"/>
      <c r="M194" s="43" t="n"/>
      <c r="N194" s="43" t="n"/>
      <c r="O194" s="43" t="n"/>
      <c r="P194" s="43" t="n"/>
    </row>
    <row r="195" ht="30" customHeight="1">
      <c r="A195" s="141" t="n"/>
      <c r="B195" s="141" t="inlineStr">
        <is>
          <t>ISUZU</t>
        </is>
      </c>
      <c r="C195" s="141" t="inlineStr">
        <is>
          <t>Bạc Miểng 4JC1/4JA1</t>
        </is>
      </c>
      <c r="D195" s="141" t="inlineStr">
        <is>
          <t>88</t>
        </is>
      </c>
      <c r="E195" s="141" t="inlineStr">
        <is>
          <t>Cos1</t>
        </is>
      </c>
      <c r="F195" s="141" t="inlineStr">
        <is>
          <t>Baze+Dên</t>
        </is>
      </c>
      <c r="G195" s="142" t="n"/>
      <c r="H195" s="142" t="inlineStr">
        <is>
          <t>Bộ</t>
        </is>
      </c>
      <c r="I195" s="43" t="n"/>
      <c r="J195" s="53" t="n"/>
      <c r="K195" s="53" t="n"/>
      <c r="L195" s="43" t="n"/>
      <c r="M195" s="43" t="n"/>
      <c r="N195" s="43" t="n"/>
      <c r="O195" s="43" t="n"/>
      <c r="P195" s="43" t="n"/>
    </row>
    <row r="196" ht="30" customHeight="1">
      <c r="A196" s="43" t="inlineStr">
        <is>
          <t>HH071096</t>
        </is>
      </c>
      <c r="B196" s="43" t="inlineStr">
        <is>
          <t>ISUZU</t>
        </is>
      </c>
      <c r="C196" s="43" t="inlineStr">
        <is>
          <t>Bạc miểng 4JC1/4JA1 Cos2 - DAIDO Nhật</t>
        </is>
      </c>
      <c r="D196" s="43" t="inlineStr">
        <is>
          <t>88</t>
        </is>
      </c>
      <c r="E196" s="43" t="inlineStr">
        <is>
          <t>Cos2</t>
        </is>
      </c>
      <c r="F196" s="43" t="inlineStr">
        <is>
          <t>Baze+Dên</t>
        </is>
      </c>
      <c r="G196" s="53" t="inlineStr">
        <is>
          <t>DAIDO NHẬT</t>
        </is>
      </c>
      <c r="H196" s="53" t="inlineStr">
        <is>
          <t>Bộ</t>
        </is>
      </c>
      <c r="I196" s="43" t="n"/>
      <c r="J196" s="53" t="n">
        <v>790000</v>
      </c>
      <c r="K196" s="53" t="n">
        <v>830000</v>
      </c>
      <c r="L196" s="53" t="n">
        <v>870000</v>
      </c>
      <c r="M196" s="43" t="n"/>
      <c r="N196" s="43" t="n"/>
      <c r="O196" s="43" t="n"/>
      <c r="P196" s="43" t="inlineStr">
        <is>
          <t>Bạc miểng 4JC1/4JA1 Cos2 - DAIDO Nhật</t>
        </is>
      </c>
    </row>
    <row r="197" ht="30" customHeight="1">
      <c r="A197" s="141" t="n"/>
      <c r="B197" s="141" t="inlineStr">
        <is>
          <t>ISUZU</t>
        </is>
      </c>
      <c r="C197" s="141" t="inlineStr">
        <is>
          <t>Bạc Miểng 4JC1/4JA1</t>
        </is>
      </c>
      <c r="D197" s="141" t="inlineStr">
        <is>
          <t>88</t>
        </is>
      </c>
      <c r="E197" s="141" t="inlineStr">
        <is>
          <t>Cos3</t>
        </is>
      </c>
      <c r="F197" s="141" t="inlineStr">
        <is>
          <t>Baze+Dên</t>
        </is>
      </c>
      <c r="G197" s="142" t="n"/>
      <c r="H197" s="142" t="inlineStr">
        <is>
          <t>Bộ</t>
        </is>
      </c>
      <c r="I197" s="43" t="n"/>
      <c r="J197" s="53" t="n"/>
      <c r="K197" s="53" t="n"/>
      <c r="L197" s="43" t="n"/>
      <c r="M197" s="43" t="n"/>
      <c r="N197" s="43" t="n"/>
      <c r="O197" s="43" t="n"/>
      <c r="P197" s="43" t="n"/>
    </row>
    <row r="198" ht="30" customHeight="1">
      <c r="A198" s="141" t="n"/>
      <c r="B198" s="141" t="inlineStr">
        <is>
          <t>ISUZU</t>
        </is>
      </c>
      <c r="C198" s="141" t="inlineStr">
        <is>
          <t>Bạc Miểng 4JC1/4JA1</t>
        </is>
      </c>
      <c r="D198" s="141" t="inlineStr">
        <is>
          <t>88</t>
        </is>
      </c>
      <c r="E198" s="141" t="inlineStr">
        <is>
          <t>Cos4</t>
        </is>
      </c>
      <c r="F198" s="141" t="inlineStr">
        <is>
          <t>Baze+Dên</t>
        </is>
      </c>
      <c r="G198" s="142" t="n"/>
      <c r="H198" s="142" t="inlineStr">
        <is>
          <t>Bộ</t>
        </is>
      </c>
      <c r="I198" s="43" t="n"/>
      <c r="J198" s="53" t="n"/>
      <c r="K198" s="53" t="n"/>
      <c r="L198" s="43" t="n"/>
      <c r="M198" s="43" t="n"/>
      <c r="N198" s="43" t="n"/>
      <c r="O198" s="43" t="n"/>
      <c r="P198" s="43" t="n"/>
    </row>
    <row r="199" ht="30" customHeight="1">
      <c r="A199" s="43" t="inlineStr">
        <is>
          <t>HH071094</t>
        </is>
      </c>
      <c r="B199" s="43" t="inlineStr">
        <is>
          <t>ISUZU</t>
        </is>
      </c>
      <c r="C199" s="43" t="inlineStr">
        <is>
          <t>Bạc miểng Isu 4JC1/4JA1/4JD1/4JE1/4JF1 (M4650A, R4651A1) STD Cos0 - DAIDO NHẬT</t>
        </is>
      </c>
      <c r="D199" s="43" t="inlineStr">
        <is>
          <t>88</t>
        </is>
      </c>
      <c r="E199" s="43" t="inlineStr">
        <is>
          <t>Cos0</t>
        </is>
      </c>
      <c r="F199" s="43" t="inlineStr">
        <is>
          <t>Baze+Dên</t>
        </is>
      </c>
      <c r="G199" s="53" t="inlineStr">
        <is>
          <t>DAIDO NHẬT</t>
        </is>
      </c>
      <c r="H199" s="53" t="inlineStr">
        <is>
          <t>Bộ</t>
        </is>
      </c>
      <c r="I199" s="43" t="n"/>
      <c r="J199" s="53" t="n">
        <v>390000</v>
      </c>
      <c r="K199" s="53" t="n">
        <v>440000</v>
      </c>
      <c r="L199" s="53" t="n">
        <v>500000</v>
      </c>
      <c r="M199" s="43" t="n"/>
      <c r="N199" s="43" t="n"/>
      <c r="O199" s="43" t="inlineStr">
        <is>
          <t>R4651A1</t>
        </is>
      </c>
      <c r="P199" s="43" t="inlineStr">
        <is>
          <t>Bạc miểng Isu 4JC1/4JA1/4JD1/4JE1/4JF1 (M4650A, R4651A1) STD Cos0 - DAIDO NHẬT</t>
        </is>
      </c>
    </row>
    <row r="200" ht="30" customHeight="1">
      <c r="A200" s="45" t="inlineStr">
        <is>
          <t>HH082272</t>
        </is>
      </c>
      <c r="B200" s="45" t="inlineStr">
        <is>
          <t>ISUZU</t>
        </is>
      </c>
      <c r="C200" s="45" t="inlineStr">
        <is>
          <t>Bạc miểng Isu 4JC1/4JA1/4JD1/4JE1/4JF1 (M4650A, R4651A1) 0.25 Cos1 - DAIDO NHẬT</t>
        </is>
      </c>
      <c r="D200" s="45" t="inlineStr">
        <is>
          <t>88</t>
        </is>
      </c>
      <c r="E200" s="45" t="inlineStr">
        <is>
          <t>Cos1</t>
        </is>
      </c>
      <c r="F200" s="45" t="inlineStr">
        <is>
          <t>Baze+Dên</t>
        </is>
      </c>
      <c r="G200" s="45" t="inlineStr">
        <is>
          <t>DAIDO NHẬT</t>
        </is>
      </c>
      <c r="H200" s="45" t="inlineStr">
        <is>
          <t>Bộ</t>
        </is>
      </c>
      <c r="I200" s="45" t="n"/>
      <c r="J200" s="54" t="n">
        <v>430000</v>
      </c>
      <c r="K200" s="54" t="n">
        <v>480000</v>
      </c>
      <c r="L200" s="54" t="n">
        <v>530000</v>
      </c>
      <c r="M200" s="45" t="n"/>
      <c r="N200" s="45" t="n"/>
      <c r="O200" s="45" t="inlineStr">
        <is>
          <t>R4651A1</t>
        </is>
      </c>
      <c r="P200" s="45" t="inlineStr">
        <is>
          <t>Bạc miểng Isu 4JC1/4JA1/4JD1/4JE1/4JF1 (M4650A, R4651A1) 0.25 Cos1 - DAIDO NHẬT</t>
        </is>
      </c>
    </row>
    <row r="201" ht="30" customHeight="1">
      <c r="A201" s="141" t="n"/>
      <c r="B201" s="141" t="inlineStr">
        <is>
          <t>ISUZU</t>
        </is>
      </c>
      <c r="C201" s="141" t="inlineStr">
        <is>
          <t>Bạc Miểng 4JC1/4JA1/4JD1/4JE1/4JF1</t>
        </is>
      </c>
      <c r="D201" s="141" t="inlineStr">
        <is>
          <t>88</t>
        </is>
      </c>
      <c r="E201" s="141" t="inlineStr">
        <is>
          <t>Cos2</t>
        </is>
      </c>
      <c r="F201" s="141" t="inlineStr">
        <is>
          <t>Baze+Dên</t>
        </is>
      </c>
      <c r="G201" s="142" t="n"/>
      <c r="H201" s="142" t="inlineStr">
        <is>
          <t>Bộ</t>
        </is>
      </c>
      <c r="I201" s="43" t="n"/>
      <c r="J201" s="53" t="n"/>
      <c r="K201" s="53" t="n"/>
      <c r="L201" s="43" t="n"/>
      <c r="M201" s="43" t="n"/>
      <c r="N201" s="43" t="n"/>
      <c r="O201" s="43" t="n"/>
      <c r="P201" s="43" t="n"/>
    </row>
    <row r="202" ht="30" customHeight="1">
      <c r="A202" s="141" t="n"/>
      <c r="B202" s="141" t="inlineStr">
        <is>
          <t>ISUZU</t>
        </is>
      </c>
      <c r="C202" s="141" t="inlineStr">
        <is>
          <t>Bạc Miểng 4JC1/4JA1/4JD1/4JE1/4JF1</t>
        </is>
      </c>
      <c r="D202" s="141" t="inlineStr">
        <is>
          <t>88</t>
        </is>
      </c>
      <c r="E202" s="141" t="inlineStr">
        <is>
          <t>Cos3</t>
        </is>
      </c>
      <c r="F202" s="141" t="inlineStr">
        <is>
          <t>Baze+Dên</t>
        </is>
      </c>
      <c r="G202" s="142" t="n"/>
      <c r="H202" s="142" t="inlineStr">
        <is>
          <t>Bộ</t>
        </is>
      </c>
      <c r="I202" s="43" t="n"/>
      <c r="J202" s="53" t="n"/>
      <c r="K202" s="53" t="n"/>
      <c r="L202" s="43" t="n"/>
      <c r="M202" s="43" t="n"/>
      <c r="N202" s="43" t="n"/>
      <c r="O202" s="43" t="n"/>
      <c r="P202" s="43" t="n"/>
    </row>
    <row r="203" ht="30" customHeight="1">
      <c r="A203" s="141" t="n"/>
      <c r="B203" s="141" t="inlineStr">
        <is>
          <t>ISUZU</t>
        </is>
      </c>
      <c r="C203" s="141" t="inlineStr">
        <is>
          <t>Bạc Miểng 4JC1/4JA1/4JD1/4JE1/4JF1</t>
        </is>
      </c>
      <c r="D203" s="141" t="inlineStr">
        <is>
          <t>88</t>
        </is>
      </c>
      <c r="E203" s="141" t="inlineStr">
        <is>
          <t>Cos4</t>
        </is>
      </c>
      <c r="F203" s="141" t="inlineStr">
        <is>
          <t>Baze+Dên</t>
        </is>
      </c>
      <c r="G203" s="141" t="n"/>
      <c r="H203" s="141" t="inlineStr">
        <is>
          <t>Bộ</t>
        </is>
      </c>
      <c r="I203" s="45" t="n"/>
      <c r="J203" s="45" t="n"/>
      <c r="K203" s="45" t="n"/>
      <c r="L203" s="45" t="n"/>
      <c r="M203" s="45" t="n"/>
      <c r="N203" s="45" t="n"/>
      <c r="O203" s="45" t="n"/>
      <c r="P203" s="45" t="n"/>
    </row>
    <row r="204" ht="30" customHeight="1">
      <c r="A204" s="45" t="inlineStr">
        <is>
          <t>HH080504</t>
        </is>
      </c>
      <c r="B204" s="45" t="inlineStr">
        <is>
          <t>ISUZU</t>
        </is>
      </c>
      <c r="C204" s="45" t="inlineStr">
        <is>
          <t>Baze 4JA1/4JC1/4JD1/4JE1</t>
        </is>
      </c>
      <c r="D204" s="45" t="inlineStr">
        <is>
          <t>93</t>
        </is>
      </c>
      <c r="E204" s="45" t="inlineStr">
        <is>
          <t>Cos0</t>
        </is>
      </c>
      <c r="F204" s="45" t="inlineStr">
        <is>
          <t>Baze</t>
        </is>
      </c>
      <c r="G204" s="54" t="inlineStr">
        <is>
          <t>TDC</t>
        </is>
      </c>
      <c r="H204" s="54" t="inlineStr">
        <is>
          <t>Bộ</t>
        </is>
      </c>
      <c r="I204" s="45" t="n"/>
      <c r="J204" s="54" t="n">
        <v>180000</v>
      </c>
      <c r="K204" s="54" t="n">
        <v>200000</v>
      </c>
      <c r="L204" s="54" t="n">
        <v>220000</v>
      </c>
      <c r="M204" s="45" t="n"/>
      <c r="N204" s="45" t="n"/>
      <c r="O204" s="45" t="n"/>
      <c r="P204" s="45" t="inlineStr">
        <is>
          <t>Miểng baze 4JA1/ 4JC1/ 4JD1/ 4JE1 Cos0 - TDC - M465A</t>
        </is>
      </c>
    </row>
    <row r="205" ht="30" customHeight="1">
      <c r="A205" s="45" t="inlineStr">
        <is>
          <t>HH080505</t>
        </is>
      </c>
      <c r="B205" s="45" t="inlineStr">
        <is>
          <t>ISUZU</t>
        </is>
      </c>
      <c r="C205" s="45" t="inlineStr">
        <is>
          <t>Baze 4JA1/4JC1/4JD1/4JE1</t>
        </is>
      </c>
      <c r="D205" s="45" t="inlineStr">
        <is>
          <t>93</t>
        </is>
      </c>
      <c r="E205" s="45" t="inlineStr">
        <is>
          <t>Cos1</t>
        </is>
      </c>
      <c r="F205" s="45" t="inlineStr">
        <is>
          <t>Baze</t>
        </is>
      </c>
      <c r="G205" s="54" t="inlineStr">
        <is>
          <t>TDC</t>
        </is>
      </c>
      <c r="H205" s="54" t="inlineStr">
        <is>
          <t>Bộ</t>
        </is>
      </c>
      <c r="I205" s="45" t="n"/>
      <c r="J205" s="54" t="n">
        <v>180000</v>
      </c>
      <c r="K205" s="54" t="n">
        <v>190000</v>
      </c>
      <c r="L205" s="54" t="n">
        <v>200000</v>
      </c>
      <c r="M205" s="45" t="n"/>
      <c r="N205" s="45" t="n"/>
      <c r="O205" s="45" t="n"/>
      <c r="P205" s="45" t="inlineStr">
        <is>
          <t>Miểng baze 4JA1/ 4JC1/ 4JD1/ 4JE1 Cos1 - TDC - M465A</t>
        </is>
      </c>
    </row>
    <row r="206" ht="30" customHeight="1">
      <c r="A206" s="43" t="inlineStr">
        <is>
          <t>HH080506</t>
        </is>
      </c>
      <c r="B206" s="43" t="inlineStr">
        <is>
          <t>ISUZU</t>
        </is>
      </c>
      <c r="C206" s="43" t="inlineStr">
        <is>
          <t>Baze 4JA1/4JC1/4JD1/4JE1</t>
        </is>
      </c>
      <c r="D206" s="43" t="inlineStr">
        <is>
          <t>93</t>
        </is>
      </c>
      <c r="E206" s="43" t="inlineStr">
        <is>
          <t>Cos2</t>
        </is>
      </c>
      <c r="F206" s="43" t="inlineStr">
        <is>
          <t>Baze</t>
        </is>
      </c>
      <c r="G206" s="53" t="inlineStr">
        <is>
          <t>TDC</t>
        </is>
      </c>
      <c r="H206" s="53" t="inlineStr">
        <is>
          <t>Bộ</t>
        </is>
      </c>
      <c r="I206" s="43" t="n"/>
      <c r="J206" s="53" t="n">
        <v>180000</v>
      </c>
      <c r="K206" s="53" t="n">
        <v>190000</v>
      </c>
      <c r="L206" s="53" t="n">
        <v>200000</v>
      </c>
      <c r="M206" s="43" t="n"/>
      <c r="N206" s="43" t="n"/>
      <c r="O206" s="43" t="n"/>
      <c r="P206" s="43" t="inlineStr">
        <is>
          <t>Miểng baze 4JA1/ 4JC1/ 4JD1/ 4JE1 Cos2 - TDC - M465A</t>
        </is>
      </c>
    </row>
    <row r="207" ht="30" customHeight="1">
      <c r="A207" s="141" t="n"/>
      <c r="B207" s="141" t="inlineStr">
        <is>
          <t>ISUZU</t>
        </is>
      </c>
      <c r="C207" s="141" t="inlineStr">
        <is>
          <t>Baze 4JA1/4JC1/4JD1/4JE1</t>
        </is>
      </c>
      <c r="D207" s="141" t="inlineStr">
        <is>
          <t>93</t>
        </is>
      </c>
      <c r="E207" s="141" t="inlineStr">
        <is>
          <t>Cos3</t>
        </is>
      </c>
      <c r="F207" s="141" t="inlineStr">
        <is>
          <t>Baze</t>
        </is>
      </c>
      <c r="G207" s="142" t="n"/>
      <c r="H207" s="142" t="inlineStr">
        <is>
          <t>Bộ</t>
        </is>
      </c>
      <c r="I207" s="45" t="n"/>
      <c r="J207" s="54" t="n"/>
      <c r="K207" s="54" t="n"/>
      <c r="L207" s="45" t="n"/>
      <c r="M207" s="45" t="n"/>
      <c r="N207" s="45" t="n"/>
      <c r="O207" s="45" t="n"/>
      <c r="P207" s="45" t="n"/>
    </row>
    <row r="208" ht="30" customHeight="1">
      <c r="A208" s="141" t="n"/>
      <c r="B208" s="141" t="inlineStr">
        <is>
          <t>ISUZU</t>
        </is>
      </c>
      <c r="C208" s="141" t="inlineStr">
        <is>
          <t>Baze 4JA1/4JC1/4JD1/4JE1</t>
        </is>
      </c>
      <c r="D208" s="141" t="inlineStr">
        <is>
          <t>93</t>
        </is>
      </c>
      <c r="E208" s="141" t="inlineStr">
        <is>
          <t>Cos4</t>
        </is>
      </c>
      <c r="F208" s="141" t="inlineStr">
        <is>
          <t>Baze</t>
        </is>
      </c>
      <c r="G208" s="142" t="n"/>
      <c r="H208" s="142" t="inlineStr">
        <is>
          <t>Bộ</t>
        </is>
      </c>
      <c r="I208" s="43" t="n"/>
      <c r="J208" s="53" t="n"/>
      <c r="K208" s="53" t="n"/>
      <c r="L208" s="43" t="n"/>
      <c r="M208" s="43" t="n"/>
      <c r="N208" s="43" t="n"/>
      <c r="O208" s="43" t="n"/>
      <c r="P208" s="43" t="n"/>
    </row>
    <row r="209" ht="30" customHeight="1">
      <c r="A209" s="141" t="n"/>
      <c r="B209" s="141" t="inlineStr">
        <is>
          <t>ISUZU</t>
        </is>
      </c>
      <c r="C209" s="141" t="inlineStr">
        <is>
          <t>Bạc Miểng 4JB1/4JG2/4JG1/4JH1/4JJ1</t>
        </is>
      </c>
      <c r="D209" s="141" t="inlineStr">
        <is>
          <t>93</t>
        </is>
      </c>
      <c r="E209" s="141" t="inlineStr">
        <is>
          <t>Cos0</t>
        </is>
      </c>
      <c r="F209" s="141" t="inlineStr">
        <is>
          <t>Baze+Dên</t>
        </is>
      </c>
      <c r="G209" s="142" t="n"/>
      <c r="H209" s="142" t="inlineStr">
        <is>
          <t>Bộ</t>
        </is>
      </c>
      <c r="I209" s="43" t="n"/>
      <c r="J209" s="53" t="n"/>
      <c r="K209" s="53" t="n"/>
      <c r="L209" s="43" t="n"/>
      <c r="M209" s="43" t="n"/>
      <c r="N209" s="43" t="n"/>
      <c r="O209" s="43" t="n"/>
      <c r="P209" s="43" t="n"/>
    </row>
    <row r="210" ht="30" customHeight="1">
      <c r="A210" s="43" t="inlineStr">
        <is>
          <t>HH20465</t>
        </is>
      </c>
      <c r="B210" s="43" t="inlineStr">
        <is>
          <t>ISUZU</t>
        </is>
      </c>
      <c r="C210" s="43" t="inlineStr">
        <is>
          <t>Bạc miểng 4JB1/4JG2/4JG1/4JH1/4JJ1 Cos1 (Cos lớn) - NDC</t>
        </is>
      </c>
      <c r="D210" s="43" t="inlineStr">
        <is>
          <t>93</t>
        </is>
      </c>
      <c r="E210" s="43" t="inlineStr">
        <is>
          <t>Cos1</t>
        </is>
      </c>
      <c r="F210" s="43" t="inlineStr">
        <is>
          <t>Baze+Dên</t>
        </is>
      </c>
      <c r="G210" s="53" t="inlineStr">
        <is>
          <t>NDC</t>
        </is>
      </c>
      <c r="H210" s="53" t="inlineStr">
        <is>
          <t>Bộ</t>
        </is>
      </c>
      <c r="I210" s="43" t="n"/>
      <c r="J210" s="53" t="n"/>
      <c r="K210" s="53" t="n"/>
      <c r="L210" s="43" t="n"/>
      <c r="M210" s="43" t="n"/>
      <c r="N210" s="43" t="n"/>
      <c r="O210" s="43" t="n"/>
      <c r="P210" s="43" t="inlineStr">
        <is>
          <t>Bạc miểng 4JB1/4JG2/4JG1/4JH1/4JJ1 Cos1 (Cos lớn) - NDC</t>
        </is>
      </c>
    </row>
    <row r="211" ht="30" customHeight="1">
      <c r="A211" s="141" t="n"/>
      <c r="B211" s="141" t="inlineStr">
        <is>
          <t>ISUZU</t>
        </is>
      </c>
      <c r="C211" s="141" t="inlineStr">
        <is>
          <t>Bạc Miểng 4JB1/4JG2/4JG1/4JH1/4JJ1</t>
        </is>
      </c>
      <c r="D211" s="141" t="inlineStr">
        <is>
          <t>93</t>
        </is>
      </c>
      <c r="E211" s="141" t="inlineStr">
        <is>
          <t>Cos2</t>
        </is>
      </c>
      <c r="F211" s="141" t="inlineStr">
        <is>
          <t>Baze+Dên</t>
        </is>
      </c>
      <c r="G211" s="142" t="n"/>
      <c r="H211" s="142" t="inlineStr">
        <is>
          <t>Bộ</t>
        </is>
      </c>
      <c r="I211" s="43" t="n"/>
      <c r="J211" s="53" t="n"/>
      <c r="K211" s="53" t="n"/>
      <c r="L211" s="43" t="n"/>
      <c r="M211" s="43" t="n"/>
      <c r="N211" s="43" t="n"/>
      <c r="O211" s="43" t="n"/>
      <c r="P211" s="43" t="n"/>
    </row>
    <row r="212" ht="30" customHeight="1">
      <c r="A212" s="141" t="n"/>
      <c r="B212" s="141" t="inlineStr">
        <is>
          <t>ISUZU</t>
        </is>
      </c>
      <c r="C212" s="141" t="inlineStr">
        <is>
          <t>Bạc Miểng 4JB1/4JG2/4JG1/4JH1/4JJ1</t>
        </is>
      </c>
      <c r="D212" s="141" t="inlineStr">
        <is>
          <t>93</t>
        </is>
      </c>
      <c r="E212" s="141" t="inlineStr">
        <is>
          <t>Cos3</t>
        </is>
      </c>
      <c r="F212" s="141" t="inlineStr">
        <is>
          <t>Baze+Dên</t>
        </is>
      </c>
      <c r="G212" s="142" t="n"/>
      <c r="H212" s="142" t="inlineStr">
        <is>
          <t>Bộ</t>
        </is>
      </c>
      <c r="I212" s="43" t="n"/>
      <c r="J212" s="53" t="n"/>
      <c r="K212" s="53" t="n"/>
      <c r="L212" s="43" t="n"/>
      <c r="M212" s="43" t="n"/>
      <c r="N212" s="43" t="n"/>
      <c r="O212" s="43" t="n"/>
      <c r="P212" s="43" t="n"/>
    </row>
    <row r="213" ht="30" customHeight="1">
      <c r="A213" s="141" t="n"/>
      <c r="B213" s="141" t="inlineStr">
        <is>
          <t>ISUZU</t>
        </is>
      </c>
      <c r="C213" s="141" t="inlineStr">
        <is>
          <t>Bạc Miểng 4JB1/4JG2/4JG1/4JH1/4JJ1</t>
        </is>
      </c>
      <c r="D213" s="141" t="inlineStr">
        <is>
          <t>93</t>
        </is>
      </c>
      <c r="E213" s="141" t="inlineStr">
        <is>
          <t>Cos4</t>
        </is>
      </c>
      <c r="F213" s="141" t="inlineStr">
        <is>
          <t>Baze+Dên</t>
        </is>
      </c>
      <c r="G213" s="142" t="n"/>
      <c r="H213" s="142" t="inlineStr">
        <is>
          <t>Bộ</t>
        </is>
      </c>
      <c r="I213" s="43" t="n"/>
      <c r="J213" s="53" t="n"/>
      <c r="K213" s="53" t="n"/>
      <c r="L213" s="43" t="n"/>
      <c r="M213" s="43" t="n"/>
      <c r="N213" s="43" t="n"/>
      <c r="O213" s="43" t="n"/>
      <c r="P213" s="43" t="n"/>
    </row>
    <row r="214" ht="30" customHeight="1">
      <c r="A214" s="45" t="inlineStr">
        <is>
          <t>HH082269</t>
        </is>
      </c>
      <c r="B214" s="45" t="inlineStr">
        <is>
          <t>ISUZU</t>
        </is>
      </c>
      <c r="C214" s="45" t="inlineStr">
        <is>
          <t>Bạc miểng Isu 4JB1/4JG2/4JH1/4JJ1 (M4651A1, R4650A1) STD Cos0 - DAIDO NHẬT</t>
        </is>
      </c>
      <c r="D214" s="45" t="inlineStr">
        <is>
          <t>93</t>
        </is>
      </c>
      <c r="E214" s="45" t="inlineStr">
        <is>
          <t>Cos0</t>
        </is>
      </c>
      <c r="F214" s="45" t="inlineStr">
        <is>
          <t>Baze+Dên</t>
        </is>
      </c>
      <c r="G214" s="54" t="inlineStr">
        <is>
          <t>DAIDO NHẬT</t>
        </is>
      </c>
      <c r="H214" s="54" t="inlineStr">
        <is>
          <t>Bộ</t>
        </is>
      </c>
      <c r="I214" s="45" t="n"/>
      <c r="J214" s="54" t="n">
        <v>350000</v>
      </c>
      <c r="K214" s="54" t="n">
        <v>400000</v>
      </c>
      <c r="L214" s="54" t="n">
        <v>450000</v>
      </c>
      <c r="M214" s="45" t="n"/>
      <c r="N214" s="45" t="n"/>
      <c r="O214" s="45" t="inlineStr">
        <is>
          <t>M4651A1</t>
        </is>
      </c>
      <c r="P214" s="45" t="inlineStr">
        <is>
          <t>Bạc miểng Isu 4JB1/4JG2/4JH1/4JJ1 (M4651A1, R4650A1) STD Cos0 - DAIDO NHẬT</t>
        </is>
      </c>
    </row>
    <row r="215" ht="30" customHeight="1">
      <c r="A215" s="43" t="inlineStr">
        <is>
          <t>HH070721</t>
        </is>
      </c>
      <c r="B215" s="43" t="inlineStr">
        <is>
          <t>ISUZU</t>
        </is>
      </c>
      <c r="C215" s="43" t="inlineStr">
        <is>
          <t>Bạc miểng 4JB1/4JG2/4JH1/4JJ1 Cos0 - NDC</t>
        </is>
      </c>
      <c r="D215" s="43" t="inlineStr">
        <is>
          <t>93</t>
        </is>
      </c>
      <c r="E215" s="43" t="inlineStr">
        <is>
          <t>Cos0</t>
        </is>
      </c>
      <c r="F215" s="43" t="inlineStr">
        <is>
          <t>Baze+Dên</t>
        </is>
      </c>
      <c r="G215" s="53" t="inlineStr">
        <is>
          <t>NDC</t>
        </is>
      </c>
      <c r="H215" s="53" t="inlineStr">
        <is>
          <t>Bộ</t>
        </is>
      </c>
      <c r="I215" s="43" t="n"/>
      <c r="J215" s="53" t="n"/>
      <c r="K215" s="53" t="n"/>
      <c r="L215" s="43" t="n"/>
      <c r="M215" s="43" t="n"/>
      <c r="N215" s="43" t="n"/>
      <c r="O215" s="43" t="n"/>
      <c r="P215" s="43" t="inlineStr">
        <is>
          <t>Bạc miểng 4JB1/4JG2/4JH1/4JJ1 Cos0 - NDC</t>
        </is>
      </c>
    </row>
    <row r="216" ht="30" customHeight="1">
      <c r="A216" s="45" t="inlineStr">
        <is>
          <t>HH075917</t>
        </is>
      </c>
      <c r="B216" s="45" t="inlineStr">
        <is>
          <t>ISUZU</t>
        </is>
      </c>
      <c r="C216" s="45" t="inlineStr">
        <is>
          <t>Bạc miểng 4JB1/4JG2/4JH1/4JJ1 Cos1 - (DAIDO) NDC CN</t>
        </is>
      </c>
      <c r="D216" s="45" t="inlineStr">
        <is>
          <t>93</t>
        </is>
      </c>
      <c r="E216" s="45" t="inlineStr">
        <is>
          <t>Cos1</t>
        </is>
      </c>
      <c r="F216" s="45" t="inlineStr">
        <is>
          <t>Baze+Dên</t>
        </is>
      </c>
      <c r="G216" s="54" t="inlineStr">
        <is>
          <t>NDC CN</t>
        </is>
      </c>
      <c r="H216" s="54" t="inlineStr">
        <is>
          <t>Bộ</t>
        </is>
      </c>
      <c r="I216" s="45" t="n"/>
      <c r="J216" s="54" t="n">
        <v>290000</v>
      </c>
      <c r="K216" s="54" t="n">
        <v>310000</v>
      </c>
      <c r="L216" s="54" t="n">
        <v>330000</v>
      </c>
      <c r="M216" s="45" t="n"/>
      <c r="N216" s="45" t="n"/>
      <c r="O216" s="45" t="n"/>
      <c r="P216" s="45" t="inlineStr">
        <is>
          <t>Bạc miểng 4JB1/4JG2/4JH1/4JJ1 Cos1 - (DAIDO) NDC CN</t>
        </is>
      </c>
    </row>
    <row r="217" ht="30" customHeight="1">
      <c r="A217" s="45" t="inlineStr">
        <is>
          <t>HH082946</t>
        </is>
      </c>
      <c r="B217" s="45" t="inlineStr">
        <is>
          <t>ISUZU</t>
        </is>
      </c>
      <c r="C217" s="45" t="inlineStr">
        <is>
          <t>Bạc miểng 4JB1/4JG2/4JH1/4JJ1 Cos2 - NDC</t>
        </is>
      </c>
      <c r="D217" s="45" t="inlineStr">
        <is>
          <t>93</t>
        </is>
      </c>
      <c r="E217" s="45" t="inlineStr">
        <is>
          <t>Cos2</t>
        </is>
      </c>
      <c r="F217" s="45" t="inlineStr">
        <is>
          <t>Baze+Dên</t>
        </is>
      </c>
      <c r="G217" s="54" t="inlineStr">
        <is>
          <t>NDC</t>
        </is>
      </c>
      <c r="H217" s="54" t="inlineStr">
        <is>
          <t>Bộ</t>
        </is>
      </c>
      <c r="I217" s="45" t="n"/>
      <c r="J217" s="54" t="n"/>
      <c r="K217" s="54" t="n"/>
      <c r="L217" s="45" t="n"/>
      <c r="M217" s="45" t="n"/>
      <c r="N217" s="45" t="n"/>
      <c r="O217" s="45" t="n"/>
      <c r="P217" s="45" t="inlineStr">
        <is>
          <t>Bạc miểng 4JB1/4JG2/4JH1/4JJ1 Cos2 - NDC</t>
        </is>
      </c>
    </row>
    <row r="218" ht="30" customHeight="1">
      <c r="A218" s="45" t="inlineStr">
        <is>
          <t>HH0604</t>
        </is>
      </c>
      <c r="B218" s="45" t="inlineStr">
        <is>
          <t>ISUZU</t>
        </is>
      </c>
      <c r="C218" s="45" t="inlineStr">
        <is>
          <t>Bạc miểng 4JB1/4JG2/4JH1/4JJ1 Cos3 - TAIHO</t>
        </is>
      </c>
      <c r="D218" s="45" t="inlineStr">
        <is>
          <t>93</t>
        </is>
      </c>
      <c r="E218" s="45" t="inlineStr">
        <is>
          <t>Cos3</t>
        </is>
      </c>
      <c r="F218" s="45" t="inlineStr">
        <is>
          <t>Baze+Dên</t>
        </is>
      </c>
      <c r="G218" s="54" t="inlineStr">
        <is>
          <t>TAIHO</t>
        </is>
      </c>
      <c r="H218" s="54" t="inlineStr">
        <is>
          <t>Bộ</t>
        </is>
      </c>
      <c r="I218" s="45" t="n"/>
      <c r="J218" s="54" t="n"/>
      <c r="K218" s="54" t="n"/>
      <c r="L218" s="45" t="n"/>
      <c r="M218" s="45" t="n"/>
      <c r="N218" s="45" t="n"/>
      <c r="O218" s="45" t="n"/>
      <c r="P218" s="45" t="inlineStr">
        <is>
          <t>Bạc miểng 4JB1/4JG2/4JH1/4JJ1 Cos3 - TAIHO</t>
        </is>
      </c>
    </row>
    <row r="219" ht="30" customHeight="1">
      <c r="A219" s="43" t="inlineStr">
        <is>
          <t>HH070860</t>
        </is>
      </c>
      <c r="B219" s="43" t="inlineStr">
        <is>
          <t>ISUZU</t>
        </is>
      </c>
      <c r="C219" s="43" t="inlineStr">
        <is>
          <t>Bạc miểng 4JB1/4JG2/4JH1/4JJ1 Cos4 (Cos lớn) - TAIHO</t>
        </is>
      </c>
      <c r="D219" s="43" t="inlineStr">
        <is>
          <t>93</t>
        </is>
      </c>
      <c r="E219" s="43" t="inlineStr">
        <is>
          <t>Cos4</t>
        </is>
      </c>
      <c r="F219" s="43" t="inlineStr">
        <is>
          <t>Baze+Dên</t>
        </is>
      </c>
      <c r="G219" s="53" t="inlineStr">
        <is>
          <t>TAIHO</t>
        </is>
      </c>
      <c r="H219" s="53" t="inlineStr">
        <is>
          <t>Bộ</t>
        </is>
      </c>
      <c r="I219" s="43" t="n"/>
      <c r="J219" s="53" t="n"/>
      <c r="K219" s="53" t="n"/>
      <c r="L219" s="43" t="n"/>
      <c r="M219" s="43" t="n"/>
      <c r="N219" s="43" t="n"/>
      <c r="O219" s="43" t="n"/>
      <c r="P219" s="43" t="inlineStr">
        <is>
          <t>Bạc miểng 4JB1/4JG2/4JH1/4JJ1 Cos4 (Cos lớn) - TAIHO</t>
        </is>
      </c>
    </row>
    <row r="220" ht="30" customHeight="1">
      <c r="A220" s="45" t="inlineStr">
        <is>
          <t>HH076574</t>
        </is>
      </c>
      <c r="B220" s="45" t="inlineStr">
        <is>
          <t>ISUZU</t>
        </is>
      </c>
      <c r="C220" s="45" t="inlineStr">
        <is>
          <t>Baze 4JB1/4JG2/4JH1/4JJ1</t>
        </is>
      </c>
      <c r="D220" s="45" t="inlineStr">
        <is>
          <t>93</t>
        </is>
      </c>
      <c r="E220" s="45" t="inlineStr">
        <is>
          <t>Cos0</t>
        </is>
      </c>
      <c r="F220" s="45" t="inlineStr">
        <is>
          <t>Baze</t>
        </is>
      </c>
      <c r="G220" s="54" t="inlineStr">
        <is>
          <t>CS IVECO</t>
        </is>
      </c>
      <c r="H220" s="54" t="inlineStr">
        <is>
          <t>Bộ</t>
        </is>
      </c>
      <c r="I220" s="45" t="n"/>
      <c r="J220" s="54" t="n">
        <v>160000</v>
      </c>
      <c r="K220" s="54" t="n">
        <v>170000</v>
      </c>
      <c r="L220" s="54" t="n">
        <v>180000</v>
      </c>
      <c r="M220" s="45" t="n"/>
      <c r="N220" s="45" t="n"/>
      <c r="O220" s="45" t="n"/>
      <c r="P220" s="45" t="inlineStr">
        <is>
          <t>Miểng baze 4JB1/4JG2/4JH1/4JJ1 Cos0 - CS IVECO</t>
        </is>
      </c>
    </row>
    <row r="221" ht="30" customHeight="1">
      <c r="A221" s="43" t="inlineStr">
        <is>
          <t>HH075922</t>
        </is>
      </c>
      <c r="B221" s="43" t="inlineStr">
        <is>
          <t>ISUZU</t>
        </is>
      </c>
      <c r="C221" s="43" t="inlineStr">
        <is>
          <t>Baze 4JB1/4JG2/4JH1/4JJ1</t>
        </is>
      </c>
      <c r="D221" s="43" t="inlineStr">
        <is>
          <t>93</t>
        </is>
      </c>
      <c r="E221" s="43" t="inlineStr">
        <is>
          <t>Cos0</t>
        </is>
      </c>
      <c r="F221" s="43" t="inlineStr">
        <is>
          <t>Baze</t>
        </is>
      </c>
      <c r="G221" s="43" t="inlineStr">
        <is>
          <t>MAHLE</t>
        </is>
      </c>
      <c r="H221" s="43" t="inlineStr">
        <is>
          <t>Bộ</t>
        </is>
      </c>
      <c r="I221" s="43" t="n"/>
      <c r="J221" s="53" t="n">
        <v>210000</v>
      </c>
      <c r="K221" s="53" t="n">
        <v>220000</v>
      </c>
      <c r="L221" s="53" t="n">
        <v>230000</v>
      </c>
      <c r="M221" s="43" t="n"/>
      <c r="N221" s="43" t="n"/>
      <c r="O221" s="43" t="n"/>
      <c r="P221" s="43" t="inlineStr">
        <is>
          <t>Miểng baze 4JB1/4JG2/4JH1/4JJ1 Cos0 - MAHLE 8-94168552</t>
        </is>
      </c>
    </row>
    <row r="222" ht="30" customHeight="1">
      <c r="A222" s="43" t="inlineStr">
        <is>
          <t>HH075520</t>
        </is>
      </c>
      <c r="B222" s="43" t="inlineStr">
        <is>
          <t>ISUZU</t>
        </is>
      </c>
      <c r="C222" s="43" t="inlineStr">
        <is>
          <t>Baze 4JB1/4JG2/4JH1/4JJ1</t>
        </is>
      </c>
      <c r="D222" s="43" t="inlineStr">
        <is>
          <t>93</t>
        </is>
      </c>
      <c r="E222" s="43" t="inlineStr">
        <is>
          <t>Cos0</t>
        </is>
      </c>
      <c r="F222" s="43" t="inlineStr">
        <is>
          <t>Baze</t>
        </is>
      </c>
      <c r="G222" s="53" t="inlineStr">
        <is>
          <t>TAIHO</t>
        </is>
      </c>
      <c r="H222" s="53" t="inlineStr">
        <is>
          <t>Bộ</t>
        </is>
      </c>
      <c r="I222" s="43" t="n"/>
      <c r="J222" s="53" t="n"/>
      <c r="K222" s="53" t="n"/>
      <c r="L222" s="43" t="n"/>
      <c r="M222" s="43" t="n"/>
      <c r="N222" s="43" t="n"/>
      <c r="O222" s="43" t="n"/>
      <c r="P222" s="43" t="inlineStr">
        <is>
          <t>Miểng baze 4JB1/4JG2/4JH1/4JJ1 (M185A) Cos0 - TAIHO</t>
        </is>
      </c>
    </row>
    <row r="223" ht="30" customHeight="1">
      <c r="A223" s="45" t="inlineStr">
        <is>
          <t>HH075561</t>
        </is>
      </c>
      <c r="B223" s="45" t="inlineStr">
        <is>
          <t>ISUZU</t>
        </is>
      </c>
      <c r="C223" s="45" t="inlineStr">
        <is>
          <t>Baze 4JB1/4JG2/4JH1/4JJ1</t>
        </is>
      </c>
      <c r="D223" s="45" t="inlineStr">
        <is>
          <t>93</t>
        </is>
      </c>
      <c r="E223" s="45" t="inlineStr">
        <is>
          <t>Cos0</t>
        </is>
      </c>
      <c r="F223" s="45" t="inlineStr">
        <is>
          <t>Baze</t>
        </is>
      </c>
      <c r="G223" s="54" t="inlineStr">
        <is>
          <t>TDC</t>
        </is>
      </c>
      <c r="H223" s="54" t="inlineStr">
        <is>
          <t>Bộ</t>
        </is>
      </c>
      <c r="I223" s="45" t="n"/>
      <c r="J223" s="54" t="n">
        <v>190000</v>
      </c>
      <c r="K223" s="54" t="n">
        <v>200000</v>
      </c>
      <c r="L223" s="54" t="n">
        <v>210000</v>
      </c>
      <c r="M223" s="45" t="n"/>
      <c r="N223" s="45" t="n"/>
      <c r="O223" s="45" t="n"/>
      <c r="P223" s="45" t="inlineStr">
        <is>
          <t>Miểng baze 4JB1/4JG2/4JH1/4JJ1 Cos0 - TDC - M4651A</t>
        </is>
      </c>
    </row>
    <row r="224" ht="30" customHeight="1">
      <c r="A224" s="45" t="inlineStr">
        <is>
          <t>HH076576</t>
        </is>
      </c>
      <c r="B224" s="45" t="inlineStr">
        <is>
          <t>ISUZU</t>
        </is>
      </c>
      <c r="C224" s="45" t="inlineStr">
        <is>
          <t>Baze 4JB1/4JG2/4JH1/4JJ1</t>
        </is>
      </c>
      <c r="D224" s="45" t="inlineStr">
        <is>
          <t>93</t>
        </is>
      </c>
      <c r="E224" s="45" t="inlineStr">
        <is>
          <t>Cos1</t>
        </is>
      </c>
      <c r="F224" s="45" t="inlineStr">
        <is>
          <t>Baze</t>
        </is>
      </c>
      <c r="G224" s="54" t="inlineStr">
        <is>
          <t>CS IVECO</t>
        </is>
      </c>
      <c r="H224" s="54" t="inlineStr">
        <is>
          <t>Bộ</t>
        </is>
      </c>
      <c r="I224" s="45" t="n"/>
      <c r="J224" s="54" t="n">
        <v>160000</v>
      </c>
      <c r="K224" s="54" t="n">
        <v>170000</v>
      </c>
      <c r="L224" s="54" t="n">
        <v>180000</v>
      </c>
      <c r="M224" s="45" t="n"/>
      <c r="N224" s="45" t="n"/>
      <c r="O224" s="45" t="n"/>
      <c r="P224" s="45" t="inlineStr">
        <is>
          <t>Miểng baze 4JB1/4JG2/4JH1/4JJ1 Cos1 - CS IVECO</t>
        </is>
      </c>
    </row>
    <row r="225" ht="30" customHeight="1">
      <c r="A225" s="43" t="inlineStr">
        <is>
          <t>HH075524</t>
        </is>
      </c>
      <c r="B225" s="43" t="inlineStr">
        <is>
          <t>ISUZU</t>
        </is>
      </c>
      <c r="C225" s="43" t="inlineStr">
        <is>
          <t>Baze 4JB1/4JG2/4JH1/4JJ1</t>
        </is>
      </c>
      <c r="D225" s="43" t="inlineStr">
        <is>
          <t>93</t>
        </is>
      </c>
      <c r="E225" s="43" t="inlineStr">
        <is>
          <t>Cos1</t>
        </is>
      </c>
      <c r="F225" s="43" t="inlineStr">
        <is>
          <t>Baze</t>
        </is>
      </c>
      <c r="G225" s="53" t="inlineStr">
        <is>
          <t>TAIHO</t>
        </is>
      </c>
      <c r="H225" s="53" t="inlineStr">
        <is>
          <t>Bộ</t>
        </is>
      </c>
      <c r="I225" s="43" t="n"/>
      <c r="J225" s="53" t="n"/>
      <c r="K225" s="53" t="n"/>
      <c r="L225" s="43" t="n"/>
      <c r="M225" s="43" t="n"/>
      <c r="N225" s="43" t="n"/>
      <c r="O225" s="43" t="n"/>
      <c r="P225" s="43" t="inlineStr">
        <is>
          <t>Miểng baze 4JB1/4JG2/4JH1/4JJ1 (M185A) Cos1 - TAIHO</t>
        </is>
      </c>
    </row>
    <row r="226" ht="30" customHeight="1">
      <c r="A226" s="43" t="inlineStr">
        <is>
          <t>HH075562</t>
        </is>
      </c>
      <c r="B226" s="43" t="inlineStr">
        <is>
          <t>ISUZU</t>
        </is>
      </c>
      <c r="C226" s="43" t="inlineStr">
        <is>
          <t>Baze 4JB1/4JG2/4JH1/4JJ1</t>
        </is>
      </c>
      <c r="D226" s="43" t="inlineStr">
        <is>
          <t>93</t>
        </is>
      </c>
      <c r="E226" s="43" t="inlineStr">
        <is>
          <t>Cos1</t>
        </is>
      </c>
      <c r="F226" s="43" t="inlineStr">
        <is>
          <t>Baze</t>
        </is>
      </c>
      <c r="G226" s="53" t="inlineStr">
        <is>
          <t>TDC</t>
        </is>
      </c>
      <c r="H226" s="53" t="inlineStr">
        <is>
          <t>Bộ</t>
        </is>
      </c>
      <c r="I226" s="43" t="n"/>
      <c r="J226" s="53" t="n">
        <v>190000</v>
      </c>
      <c r="K226" s="53" t="n">
        <v>200000</v>
      </c>
      <c r="L226" s="53" t="n">
        <v>210000</v>
      </c>
      <c r="M226" s="43" t="n"/>
      <c r="N226" s="43" t="n"/>
      <c r="O226" s="43" t="n"/>
      <c r="P226" s="43" t="inlineStr">
        <is>
          <t>Miểng baze 4JB1/4JG2/4JH1/4JJ1 Cos1 - TDC - M4651A</t>
        </is>
      </c>
    </row>
    <row r="227" ht="30" customHeight="1">
      <c r="A227" s="43" t="inlineStr">
        <is>
          <t>HH078352</t>
        </is>
      </c>
      <c r="B227" s="43" t="inlineStr">
        <is>
          <t>ISUZU</t>
        </is>
      </c>
      <c r="C227" s="43" t="inlineStr">
        <is>
          <t>Baze 4JB1/4JG2/4JH1/4JJ1</t>
        </is>
      </c>
      <c r="D227" s="43" t="inlineStr">
        <is>
          <t>93</t>
        </is>
      </c>
      <c r="E227" s="43" t="inlineStr">
        <is>
          <t>Cos2</t>
        </is>
      </c>
      <c r="F227" s="43" t="inlineStr">
        <is>
          <t>Baze</t>
        </is>
      </c>
      <c r="G227" s="53" t="inlineStr">
        <is>
          <t>CS IVECO</t>
        </is>
      </c>
      <c r="H227" s="53" t="inlineStr">
        <is>
          <t>Bộ</t>
        </is>
      </c>
      <c r="I227" s="43" t="n"/>
      <c r="J227" s="53" t="n">
        <v>150000</v>
      </c>
      <c r="K227" s="53" t="n">
        <v>160000</v>
      </c>
      <c r="L227" s="53" t="n">
        <v>170000</v>
      </c>
      <c r="M227" s="43" t="n"/>
      <c r="N227" s="43" t="n"/>
      <c r="O227" s="43" t="n"/>
      <c r="P227" s="43" t="inlineStr">
        <is>
          <t>Miểng baze 4JB1/4JG2/4JH1/4JJ1 Cos2 - CS IVECO</t>
        </is>
      </c>
    </row>
    <row r="228" ht="30" customHeight="1">
      <c r="A228" s="45" t="inlineStr">
        <is>
          <t>HH075563</t>
        </is>
      </c>
      <c r="B228" s="45" t="inlineStr">
        <is>
          <t>ISUZU</t>
        </is>
      </c>
      <c r="C228" s="45" t="inlineStr">
        <is>
          <t>Baze 4JB1/4JG2/4JH1/4JJ1</t>
        </is>
      </c>
      <c r="D228" s="45" t="inlineStr">
        <is>
          <t>93</t>
        </is>
      </c>
      <c r="E228" s="45" t="inlineStr">
        <is>
          <t>Cos2</t>
        </is>
      </c>
      <c r="F228" s="45" t="inlineStr">
        <is>
          <t>Baze</t>
        </is>
      </c>
      <c r="G228" s="54" t="inlineStr">
        <is>
          <t>TDC</t>
        </is>
      </c>
      <c r="H228" s="54" t="inlineStr">
        <is>
          <t>Bộ</t>
        </is>
      </c>
      <c r="I228" s="45" t="n"/>
      <c r="J228" s="54" t="n">
        <v>180000</v>
      </c>
      <c r="K228" s="54" t="n">
        <v>190000</v>
      </c>
      <c r="L228" s="54" t="n">
        <v>200000</v>
      </c>
      <c r="M228" s="45" t="n"/>
      <c r="N228" s="45" t="n"/>
      <c r="O228" s="45" t="n"/>
      <c r="P228" s="45" t="inlineStr">
        <is>
          <t>Miểng baze 4JB1/4JG2/4JH1/4JJ1 Cos2 - TDC - M4651A</t>
        </is>
      </c>
    </row>
    <row r="229" ht="30" customHeight="1">
      <c r="A229" s="141" t="n"/>
      <c r="B229" s="141" t="inlineStr">
        <is>
          <t>ISUZU</t>
        </is>
      </c>
      <c r="C229" s="141" t="inlineStr">
        <is>
          <t>Baze 4JB1/4JG2/4JH1/4JJ1</t>
        </is>
      </c>
      <c r="D229" s="141" t="inlineStr">
        <is>
          <t>93</t>
        </is>
      </c>
      <c r="E229" s="141" t="inlineStr">
        <is>
          <t>Cos3</t>
        </is>
      </c>
      <c r="F229" s="141" t="inlineStr">
        <is>
          <t>Baze</t>
        </is>
      </c>
      <c r="G229" s="142" t="n"/>
      <c r="H229" s="142" t="inlineStr">
        <is>
          <t>Bộ</t>
        </is>
      </c>
      <c r="I229" s="45" t="n"/>
      <c r="J229" s="54" t="n"/>
      <c r="K229" s="54" t="n"/>
      <c r="L229" s="45" t="n"/>
      <c r="M229" s="45" t="n"/>
      <c r="N229" s="45" t="n"/>
      <c r="O229" s="45" t="n"/>
      <c r="P229" s="45" t="n"/>
    </row>
    <row r="230" ht="30" customHeight="1">
      <c r="A230" s="141" t="n"/>
      <c r="B230" s="141" t="inlineStr">
        <is>
          <t>ISUZU</t>
        </is>
      </c>
      <c r="C230" s="141" t="inlineStr">
        <is>
          <t>Baze 4JB1/4JG2/4JH1/4JJ1</t>
        </is>
      </c>
      <c r="D230" s="141" t="inlineStr">
        <is>
          <t>93</t>
        </is>
      </c>
      <c r="E230" s="141" t="inlineStr">
        <is>
          <t>Cos4</t>
        </is>
      </c>
      <c r="F230" s="141" t="inlineStr">
        <is>
          <t>Baze</t>
        </is>
      </c>
      <c r="G230" s="142" t="n"/>
      <c r="H230" s="142" t="inlineStr">
        <is>
          <t>Bộ</t>
        </is>
      </c>
      <c r="I230" s="45" t="n"/>
      <c r="J230" s="54" t="n"/>
      <c r="K230" s="54" t="n"/>
      <c r="L230" s="45" t="n"/>
      <c r="M230" s="45" t="n"/>
      <c r="N230" s="45" t="n"/>
      <c r="O230" s="45" t="n"/>
      <c r="P230" s="45" t="n"/>
    </row>
    <row r="231" ht="30" customHeight="1">
      <c r="A231" s="43" t="inlineStr">
        <is>
          <t>HH075521</t>
        </is>
      </c>
      <c r="B231" s="43" t="inlineStr">
        <is>
          <t>ISUZU</t>
        </is>
      </c>
      <c r="C231" s="43" t="inlineStr">
        <is>
          <t>Dên 4JB1/4JG2/4JH1/4JJ1</t>
        </is>
      </c>
      <c r="D231" s="43" t="inlineStr">
        <is>
          <t>93</t>
        </is>
      </c>
      <c r="E231" s="43" t="inlineStr">
        <is>
          <t>Cos0</t>
        </is>
      </c>
      <c r="F231" s="43" t="inlineStr">
        <is>
          <t>Dên</t>
        </is>
      </c>
      <c r="G231" s="53" t="inlineStr">
        <is>
          <t>TAIHO</t>
        </is>
      </c>
      <c r="H231" s="53" t="inlineStr">
        <is>
          <t>Bộ</t>
        </is>
      </c>
      <c r="I231" s="43" t="n"/>
      <c r="J231" s="53" t="n"/>
      <c r="K231" s="53" t="n"/>
      <c r="L231" s="43" t="n"/>
      <c r="M231" s="43" t="n"/>
      <c r="N231" s="43" t="n"/>
      <c r="O231" s="43" t="n"/>
      <c r="P231" s="43" t="inlineStr">
        <is>
          <t>Miểng dên 4JB1/4JG2/4JH1/4JJ1 (R184A1) Cos0 - TAIHO</t>
        </is>
      </c>
    </row>
    <row r="232" ht="30" customHeight="1">
      <c r="A232" s="45" t="inlineStr">
        <is>
          <t>HH076577</t>
        </is>
      </c>
      <c r="B232" s="45" t="inlineStr">
        <is>
          <t>ISUZU</t>
        </is>
      </c>
      <c r="C232" s="45" t="inlineStr">
        <is>
          <t>Dên 4JB1/4JG2/4JH1/4JJ1</t>
        </is>
      </c>
      <c r="D232" s="45" t="inlineStr">
        <is>
          <t>93</t>
        </is>
      </c>
      <c r="E232" s="45" t="inlineStr">
        <is>
          <t>Cos1</t>
        </is>
      </c>
      <c r="F232" s="45" t="inlineStr">
        <is>
          <t>Dên</t>
        </is>
      </c>
      <c r="G232" s="54" t="inlineStr">
        <is>
          <t>CS IVECO</t>
        </is>
      </c>
      <c r="H232" s="54" t="inlineStr">
        <is>
          <t>Bộ</t>
        </is>
      </c>
      <c r="I232" s="45" t="n"/>
      <c r="J232" s="54" t="n">
        <v>120000</v>
      </c>
      <c r="K232" s="54" t="n">
        <v>130000</v>
      </c>
      <c r="L232" s="54" t="n">
        <v>140000</v>
      </c>
      <c r="M232" s="45" t="n"/>
      <c r="N232" s="45" t="n"/>
      <c r="O232" s="45" t="n"/>
      <c r="P232" s="45" t="inlineStr">
        <is>
          <t>Miểng dên 4JB1/4JG2/4JH1/4JJ1 Cos1 - CS IVECO</t>
        </is>
      </c>
    </row>
    <row r="233" ht="30" customHeight="1">
      <c r="A233" s="43" t="inlineStr">
        <is>
          <t>HH078351</t>
        </is>
      </c>
      <c r="B233" s="43" t="inlineStr">
        <is>
          <t>ISUZU</t>
        </is>
      </c>
      <c r="C233" s="43" t="inlineStr">
        <is>
          <t>Dên 4JB1/4JG2/4JH1/4JJ1</t>
        </is>
      </c>
      <c r="D233" s="43" t="inlineStr">
        <is>
          <t>93</t>
        </is>
      </c>
      <c r="E233" s="43" t="inlineStr">
        <is>
          <t>Cos2</t>
        </is>
      </c>
      <c r="F233" s="43" t="inlineStr">
        <is>
          <t>Dên</t>
        </is>
      </c>
      <c r="G233" s="53" t="inlineStr">
        <is>
          <t>CN</t>
        </is>
      </c>
      <c r="H233" s="53" t="inlineStr">
        <is>
          <t>Bộ</t>
        </is>
      </c>
      <c r="I233" s="43" t="n"/>
      <c r="J233" s="53" t="n">
        <v>120000</v>
      </c>
      <c r="K233" s="53" t="n">
        <v>130000</v>
      </c>
      <c r="L233" s="53" t="n">
        <v>150000</v>
      </c>
      <c r="M233" s="43" t="n"/>
      <c r="N233" s="43" t="n"/>
      <c r="O233" s="43" t="n"/>
      <c r="P233" s="43" t="inlineStr">
        <is>
          <t>Miểng dên Isuzu 4JB1/4JG2/4JH1/4JJ1 Cos2 - (DAIDO) CN</t>
        </is>
      </c>
    </row>
    <row r="234" ht="30" customHeight="1">
      <c r="A234" s="141" t="n"/>
      <c r="B234" s="141" t="inlineStr">
        <is>
          <t>ISUZU</t>
        </is>
      </c>
      <c r="C234" s="141" t="inlineStr">
        <is>
          <t>Dên 4JB1/4JG2/4JH1/4JJ1</t>
        </is>
      </c>
      <c r="D234" s="141" t="inlineStr">
        <is>
          <t>93</t>
        </is>
      </c>
      <c r="E234" s="141" t="inlineStr">
        <is>
          <t>Cos3</t>
        </is>
      </c>
      <c r="F234" s="141" t="inlineStr">
        <is>
          <t>Dên</t>
        </is>
      </c>
      <c r="G234" s="142" t="n"/>
      <c r="H234" s="142" t="inlineStr">
        <is>
          <t>Bộ</t>
        </is>
      </c>
      <c r="I234" s="43" t="n"/>
      <c r="J234" s="53" t="n"/>
      <c r="K234" s="53" t="n"/>
      <c r="L234" s="43" t="n"/>
      <c r="M234" s="43" t="n"/>
      <c r="N234" s="43" t="n"/>
      <c r="O234" s="43" t="n"/>
      <c r="P234" s="43" t="n"/>
    </row>
    <row r="235" ht="30" customHeight="1">
      <c r="A235" s="141" t="n"/>
      <c r="B235" s="141" t="inlineStr">
        <is>
          <t>ISUZU</t>
        </is>
      </c>
      <c r="C235" s="141" t="inlineStr">
        <is>
          <t>Dên 4JB1/4JG2/4JH1/4JJ1</t>
        </is>
      </c>
      <c r="D235" s="141" t="inlineStr">
        <is>
          <t>93</t>
        </is>
      </c>
      <c r="E235" s="141" t="inlineStr">
        <is>
          <t>Cos4</t>
        </is>
      </c>
      <c r="F235" s="141" t="inlineStr">
        <is>
          <t>Dên</t>
        </is>
      </c>
      <c r="G235" s="142" t="n"/>
      <c r="H235" s="142" t="inlineStr">
        <is>
          <t>Bộ</t>
        </is>
      </c>
      <c r="I235" s="43" t="n"/>
      <c r="J235" s="53" t="n"/>
      <c r="K235" s="53" t="n"/>
      <c r="L235" s="43" t="n"/>
      <c r="M235" s="43" t="n"/>
      <c r="N235" s="43" t="n"/>
      <c r="O235" s="43" t="n"/>
      <c r="P235" s="43" t="n"/>
    </row>
    <row r="236" ht="30" customHeight="1">
      <c r="A236" s="45" t="inlineStr">
        <is>
          <t>HH071063</t>
        </is>
      </c>
      <c r="B236" s="45" t="inlineStr">
        <is>
          <t>ISUZU</t>
        </is>
      </c>
      <c r="C236" s="45" t="inlineStr">
        <is>
          <t>Bạc miểng (cốt nhỏ) Isu 4BB1/4BA1/C330 (M4634K, R4634K) STD Cos0 - DAIDO NHẬT</t>
        </is>
      </c>
      <c r="D236" s="45" t="inlineStr">
        <is>
          <t>98</t>
        </is>
      </c>
      <c r="E236" s="45" t="inlineStr">
        <is>
          <t>Cos0</t>
        </is>
      </c>
      <c r="F236" s="45" t="inlineStr">
        <is>
          <t>Baze+Dên</t>
        </is>
      </c>
      <c r="G236" s="54" t="inlineStr">
        <is>
          <t>DAIDO NHẬT</t>
        </is>
      </c>
      <c r="H236" s="54" t="inlineStr">
        <is>
          <t>Bộ</t>
        </is>
      </c>
      <c r="I236" s="45" t="inlineStr">
        <is>
          <t>cốt nhỏ</t>
        </is>
      </c>
      <c r="J236" s="54" t="n">
        <v>630000</v>
      </c>
      <c r="K236" s="54" t="n">
        <v>670000</v>
      </c>
      <c r="L236" s="54" t="n">
        <v>720000</v>
      </c>
      <c r="M236" s="45" t="n"/>
      <c r="N236" s="45" t="n"/>
      <c r="O236" s="45" t="n"/>
      <c r="P236" s="45" t="inlineStr">
        <is>
          <t>Bạc miểng (cốt nhỏ) Isu 4BB1/4BA1/C330 (M4634K, R4634K) STD Cos0 - DAIDO NHẬT</t>
        </is>
      </c>
    </row>
    <row r="237" ht="30" customHeight="1">
      <c r="A237" s="141" t="n"/>
      <c r="B237" s="141" t="inlineStr">
        <is>
          <t>ISUZU</t>
        </is>
      </c>
      <c r="C237" s="141" t="inlineStr">
        <is>
          <t>Bạc Miểng 4BB1/4BA1/C330</t>
        </is>
      </c>
      <c r="D237" s="141" t="inlineStr">
        <is>
          <t>98</t>
        </is>
      </c>
      <c r="E237" s="141" t="inlineStr">
        <is>
          <t>Cos1</t>
        </is>
      </c>
      <c r="F237" s="141" t="inlineStr">
        <is>
          <t>Baze+Dên</t>
        </is>
      </c>
      <c r="G237" s="142" t="n"/>
      <c r="H237" s="142" t="inlineStr">
        <is>
          <t>Bộ</t>
        </is>
      </c>
      <c r="I237" s="45" t="n"/>
      <c r="J237" s="54" t="n"/>
      <c r="K237" s="54" t="n"/>
      <c r="L237" s="45" t="n"/>
      <c r="M237" s="45" t="n"/>
      <c r="N237" s="45" t="n"/>
      <c r="O237" s="45" t="n"/>
      <c r="P237" s="45" t="n"/>
    </row>
    <row r="238" ht="30" customHeight="1">
      <c r="A238" s="141" t="n"/>
      <c r="B238" s="141" t="inlineStr">
        <is>
          <t>ISUZU</t>
        </is>
      </c>
      <c r="C238" s="141" t="inlineStr">
        <is>
          <t>Bạc Miểng 4BB1/4BA1/C330</t>
        </is>
      </c>
      <c r="D238" s="141" t="inlineStr">
        <is>
          <t>98</t>
        </is>
      </c>
      <c r="E238" s="141" t="inlineStr">
        <is>
          <t>Cos2</t>
        </is>
      </c>
      <c r="F238" s="141" t="inlineStr">
        <is>
          <t>Baze+Dên</t>
        </is>
      </c>
      <c r="G238" s="142" t="n"/>
      <c r="H238" s="142" t="inlineStr">
        <is>
          <t>Bộ</t>
        </is>
      </c>
      <c r="I238" s="45" t="n"/>
      <c r="J238" s="54" t="n"/>
      <c r="K238" s="54" t="n"/>
      <c r="L238" s="45" t="n"/>
      <c r="M238" s="45" t="n"/>
      <c r="N238" s="45" t="n"/>
      <c r="O238" s="45" t="n"/>
      <c r="P238" s="45" t="n"/>
    </row>
    <row r="239" ht="30" customHeight="1">
      <c r="A239" s="141" t="n"/>
      <c r="B239" s="141" t="inlineStr">
        <is>
          <t>ISUZU</t>
        </is>
      </c>
      <c r="C239" s="141" t="inlineStr">
        <is>
          <t>Bạc Miểng 4BB1/4BA1/C330</t>
        </is>
      </c>
      <c r="D239" s="141" t="inlineStr">
        <is>
          <t>98</t>
        </is>
      </c>
      <c r="E239" s="141" t="inlineStr">
        <is>
          <t>Cos3</t>
        </is>
      </c>
      <c r="F239" s="141" t="inlineStr">
        <is>
          <t>Baze+Dên</t>
        </is>
      </c>
      <c r="G239" s="142" t="n"/>
      <c r="H239" s="142" t="inlineStr">
        <is>
          <t>Bộ</t>
        </is>
      </c>
      <c r="I239" s="45" t="n"/>
      <c r="J239" s="54" t="n"/>
      <c r="K239" s="54" t="n"/>
      <c r="L239" s="45" t="n"/>
      <c r="M239" s="45" t="n"/>
      <c r="N239" s="45" t="n"/>
      <c r="O239" s="45" t="n"/>
      <c r="P239" s="45" t="n"/>
    </row>
    <row r="240" ht="30" customHeight="1">
      <c r="A240" s="141" t="n"/>
      <c r="B240" s="141" t="inlineStr">
        <is>
          <t>ISUZU</t>
        </is>
      </c>
      <c r="C240" s="141" t="inlineStr">
        <is>
          <t>Bạc Miểng 4BB1/4BA1/C330</t>
        </is>
      </c>
      <c r="D240" s="141" t="inlineStr">
        <is>
          <t>98</t>
        </is>
      </c>
      <c r="E240" s="141" t="inlineStr">
        <is>
          <t>Cos4</t>
        </is>
      </c>
      <c r="F240" s="141" t="inlineStr">
        <is>
          <t>Baze+Dên</t>
        </is>
      </c>
      <c r="G240" s="142" t="n"/>
      <c r="H240" s="142" t="inlineStr">
        <is>
          <t>Bộ</t>
        </is>
      </c>
      <c r="I240" s="45" t="n"/>
      <c r="J240" s="54" t="n"/>
      <c r="K240" s="54" t="n"/>
      <c r="L240" s="45" t="n"/>
      <c r="M240" s="45" t="n"/>
      <c r="N240" s="45" t="n"/>
      <c r="O240" s="45" t="n"/>
      <c r="P240" s="45" t="n"/>
    </row>
    <row r="241" ht="30" customHeight="1">
      <c r="A241" s="43" t="inlineStr">
        <is>
          <t>HH00609</t>
        </is>
      </c>
      <c r="B241" s="43" t="inlineStr">
        <is>
          <t>ISUZU</t>
        </is>
      </c>
      <c r="C241" s="43" t="inlineStr">
        <is>
          <t>Bạc miểng DA120 Cos0 - TAIHO</t>
        </is>
      </c>
      <c r="D241" s="43" t="inlineStr">
        <is>
          <t>100</t>
        </is>
      </c>
      <c r="E241" s="43" t="inlineStr">
        <is>
          <t>Cos0</t>
        </is>
      </c>
      <c r="F241" s="43" t="inlineStr">
        <is>
          <t>Baze+Dên</t>
        </is>
      </c>
      <c r="G241" s="53" t="inlineStr">
        <is>
          <t>TAIHO</t>
        </is>
      </c>
      <c r="H241" s="53" t="inlineStr">
        <is>
          <t>Bộ</t>
        </is>
      </c>
      <c r="I241" s="43" t="n"/>
      <c r="J241" s="53" t="n"/>
      <c r="K241" s="53" t="n"/>
      <c r="L241" s="43" t="n"/>
      <c r="M241" s="43" t="n"/>
      <c r="N241" s="43" t="n"/>
      <c r="O241" s="43" t="n"/>
      <c r="P241" s="43" t="inlineStr">
        <is>
          <t>Bạc miểng DA120 Cos0 - TAIHO</t>
        </is>
      </c>
    </row>
    <row r="242" ht="30" customHeight="1">
      <c r="A242" s="141" t="n"/>
      <c r="B242" s="141" t="inlineStr">
        <is>
          <t>ISUZU</t>
        </is>
      </c>
      <c r="C242" s="141" t="inlineStr">
        <is>
          <t>Bạc Miểng DA120</t>
        </is>
      </c>
      <c r="D242" s="141" t="inlineStr">
        <is>
          <t>100</t>
        </is>
      </c>
      <c r="E242" s="141" t="inlineStr">
        <is>
          <t>Cos1</t>
        </is>
      </c>
      <c r="F242" s="141" t="inlineStr">
        <is>
          <t>Baze+Dên</t>
        </is>
      </c>
      <c r="G242" s="142" t="n"/>
      <c r="H242" s="142" t="inlineStr">
        <is>
          <t>Bộ</t>
        </is>
      </c>
      <c r="I242" s="43" t="n"/>
      <c r="J242" s="53" t="n"/>
      <c r="K242" s="53" t="n"/>
      <c r="L242" s="43" t="n"/>
      <c r="M242" s="43" t="n"/>
      <c r="N242" s="43" t="n"/>
      <c r="O242" s="43" t="n"/>
      <c r="P242" s="43" t="n"/>
    </row>
    <row r="243" ht="30" customHeight="1">
      <c r="A243" s="45" t="inlineStr">
        <is>
          <t>HH00612</t>
        </is>
      </c>
      <c r="B243" s="45" t="inlineStr">
        <is>
          <t>ISUZU</t>
        </is>
      </c>
      <c r="C243" s="45" t="inlineStr">
        <is>
          <t>Bạc miểng DA120 Cos2 - TAIHO</t>
        </is>
      </c>
      <c r="D243" s="45" t="inlineStr">
        <is>
          <t>100</t>
        </is>
      </c>
      <c r="E243" s="45" t="inlineStr">
        <is>
          <t>Cos2</t>
        </is>
      </c>
      <c r="F243" s="45" t="inlineStr">
        <is>
          <t>Baze+Dên</t>
        </is>
      </c>
      <c r="G243" s="54" t="inlineStr">
        <is>
          <t>TAIHO</t>
        </is>
      </c>
      <c r="H243" s="54" t="inlineStr">
        <is>
          <t>Bộ</t>
        </is>
      </c>
      <c r="I243" s="45" t="n"/>
      <c r="J243" s="54" t="n"/>
      <c r="K243" s="54" t="n"/>
      <c r="L243" s="45" t="n"/>
      <c r="M243" s="45" t="n"/>
      <c r="N243" s="45" t="n"/>
      <c r="O243" s="45" t="n"/>
      <c r="P243" s="45" t="inlineStr">
        <is>
          <t>Bạc miểng DA120 Cos2 - TAIHO</t>
        </is>
      </c>
    </row>
    <row r="244" ht="30" customHeight="1">
      <c r="A244" s="141" t="n"/>
      <c r="B244" s="141" t="inlineStr">
        <is>
          <t>ISUZU</t>
        </is>
      </c>
      <c r="C244" s="141" t="inlineStr">
        <is>
          <t>Bạc Miểng DA120</t>
        </is>
      </c>
      <c r="D244" s="141" t="inlineStr">
        <is>
          <t>100</t>
        </is>
      </c>
      <c r="E244" s="141" t="inlineStr">
        <is>
          <t>Cos3</t>
        </is>
      </c>
      <c r="F244" s="141" t="inlineStr">
        <is>
          <t>Baze+Dên</t>
        </is>
      </c>
      <c r="G244" s="142" t="n"/>
      <c r="H244" s="142" t="inlineStr">
        <is>
          <t>Bộ</t>
        </is>
      </c>
      <c r="I244" s="43" t="n"/>
      <c r="J244" s="53" t="n"/>
      <c r="K244" s="53" t="n"/>
      <c r="L244" s="43" t="n"/>
      <c r="M244" s="43" t="n"/>
      <c r="N244" s="43" t="n"/>
      <c r="O244" s="43" t="n"/>
      <c r="P244" s="43" t="n"/>
    </row>
    <row r="245" ht="30" customHeight="1">
      <c r="A245" s="43" t="inlineStr">
        <is>
          <t>HH075845</t>
        </is>
      </c>
      <c r="B245" s="43" t="inlineStr">
        <is>
          <t>ISUZU</t>
        </is>
      </c>
      <c r="C245" s="43" t="inlineStr">
        <is>
          <t>Bạc miểng DA120 Cos4 - TAIHO</t>
        </is>
      </c>
      <c r="D245" s="43" t="inlineStr">
        <is>
          <t>100</t>
        </is>
      </c>
      <c r="E245" s="43" t="inlineStr">
        <is>
          <t>Cos4</t>
        </is>
      </c>
      <c r="F245" s="43" t="inlineStr">
        <is>
          <t>Baze+Dên</t>
        </is>
      </c>
      <c r="G245" s="53" t="inlineStr">
        <is>
          <t>TAIHO</t>
        </is>
      </c>
      <c r="H245" s="53" t="inlineStr">
        <is>
          <t>Bộ</t>
        </is>
      </c>
      <c r="I245" s="43" t="n"/>
      <c r="J245" s="53" t="n"/>
      <c r="K245" s="53" t="n"/>
      <c r="L245" s="43" t="n"/>
      <c r="M245" s="43" t="n"/>
      <c r="N245" s="43" t="n"/>
      <c r="O245" s="43" t="n"/>
      <c r="P245" s="43" t="inlineStr">
        <is>
          <t>Bạc miểng DA120 Cos4 - TAIHO</t>
        </is>
      </c>
    </row>
    <row r="246" ht="30" customHeight="1">
      <c r="A246" s="141" t="n"/>
      <c r="B246" s="141" t="inlineStr">
        <is>
          <t>ISUZU</t>
        </is>
      </c>
      <c r="C246" s="141" t="inlineStr">
        <is>
          <t>Bạc Miểng 4BB1/4BA1</t>
        </is>
      </c>
      <c r="D246" s="141" t="inlineStr">
        <is>
          <t>102</t>
        </is>
      </c>
      <c r="E246" s="141" t="inlineStr">
        <is>
          <t>Cos0</t>
        </is>
      </c>
      <c r="F246" s="141" t="inlineStr">
        <is>
          <t>Baze+Dên</t>
        </is>
      </c>
      <c r="G246" s="142" t="n"/>
      <c r="H246" s="142" t="inlineStr">
        <is>
          <t>Bộ</t>
        </is>
      </c>
      <c r="I246" s="45" t="n"/>
      <c r="J246" s="54" t="n"/>
      <c r="K246" s="54" t="n"/>
      <c r="L246" s="45" t="n"/>
      <c r="M246" s="45" t="n"/>
      <c r="N246" s="45" t="n"/>
      <c r="O246" s="45" t="n"/>
      <c r="P246" s="45" t="n"/>
    </row>
    <row r="247" ht="30" customHeight="1">
      <c r="A247" s="141" t="n"/>
      <c r="B247" s="141" t="inlineStr">
        <is>
          <t>ISUZU</t>
        </is>
      </c>
      <c r="C247" s="141" t="inlineStr">
        <is>
          <t>Bạc Miểng 4BB1/4BA1</t>
        </is>
      </c>
      <c r="D247" s="141" t="inlineStr">
        <is>
          <t>102</t>
        </is>
      </c>
      <c r="E247" s="141" t="inlineStr">
        <is>
          <t>Cos1</t>
        </is>
      </c>
      <c r="F247" s="141" t="inlineStr">
        <is>
          <t>Baze+Dên</t>
        </is>
      </c>
      <c r="G247" s="142" t="n"/>
      <c r="H247" s="142" t="inlineStr">
        <is>
          <t>Bộ</t>
        </is>
      </c>
      <c r="I247" s="45" t="n"/>
      <c r="J247" s="54" t="n"/>
      <c r="K247" s="54" t="n"/>
      <c r="L247" s="45" t="n"/>
      <c r="M247" s="45" t="n"/>
      <c r="N247" s="45" t="n"/>
      <c r="O247" s="45" t="n"/>
      <c r="P247" s="45" t="n"/>
    </row>
    <row r="248" ht="30" customHeight="1">
      <c r="A248" s="141" t="n"/>
      <c r="B248" s="141" t="inlineStr">
        <is>
          <t>ISUZU</t>
        </is>
      </c>
      <c r="C248" s="141" t="inlineStr">
        <is>
          <t>Bạc Miểng 4BB1/4BA1</t>
        </is>
      </c>
      <c r="D248" s="141" t="inlineStr">
        <is>
          <t>102</t>
        </is>
      </c>
      <c r="E248" s="141" t="inlineStr">
        <is>
          <t>Cos2</t>
        </is>
      </c>
      <c r="F248" s="141" t="inlineStr">
        <is>
          <t>Baze+Dên</t>
        </is>
      </c>
      <c r="G248" s="142" t="n"/>
      <c r="H248" s="142" t="inlineStr">
        <is>
          <t>Bộ</t>
        </is>
      </c>
      <c r="I248" s="45" t="n"/>
      <c r="J248" s="54" t="n"/>
      <c r="K248" s="54" t="n"/>
      <c r="L248" s="45" t="n"/>
      <c r="M248" s="45" t="n"/>
      <c r="N248" s="45" t="n"/>
      <c r="O248" s="45" t="n"/>
      <c r="P248" s="45" t="n"/>
    </row>
    <row r="249" ht="30" customHeight="1">
      <c r="A249" s="45" t="inlineStr">
        <is>
          <t>HH071275</t>
        </is>
      </c>
      <c r="B249" s="45" t="inlineStr">
        <is>
          <t>ISUZU</t>
        </is>
      </c>
      <c r="C249" s="45" t="inlineStr">
        <is>
          <t>Bạc miểng 4BB1/4BA1 cos3 - Taiho</t>
        </is>
      </c>
      <c r="D249" s="45" t="inlineStr">
        <is>
          <t>102</t>
        </is>
      </c>
      <c r="E249" s="45" t="inlineStr">
        <is>
          <t>Cos3</t>
        </is>
      </c>
      <c r="F249" s="45" t="inlineStr">
        <is>
          <t>Baze+Dên</t>
        </is>
      </c>
      <c r="G249" s="54" t="inlineStr">
        <is>
          <t>TAIHO</t>
        </is>
      </c>
      <c r="H249" s="54" t="inlineStr">
        <is>
          <t>Bộ</t>
        </is>
      </c>
      <c r="I249" s="45" t="n"/>
      <c r="J249" s="54" t="n"/>
      <c r="K249" s="54" t="n"/>
      <c r="L249" s="45" t="n"/>
      <c r="M249" s="45" t="n"/>
      <c r="N249" s="45" t="n"/>
      <c r="O249" s="45" t="n"/>
      <c r="P249" s="45" t="inlineStr">
        <is>
          <t>Bạc miểng 4BB1/4BA1 cos3 - Taiho</t>
        </is>
      </c>
    </row>
    <row r="250" ht="30" customHeight="1">
      <c r="A250" s="141" t="n"/>
      <c r="B250" s="141" t="inlineStr">
        <is>
          <t>ISUZU</t>
        </is>
      </c>
      <c r="C250" s="141" t="inlineStr">
        <is>
          <t>Bạc Miểng 4BB1/4BA1</t>
        </is>
      </c>
      <c r="D250" s="141" t="inlineStr">
        <is>
          <t>102</t>
        </is>
      </c>
      <c r="E250" s="141" t="inlineStr">
        <is>
          <t>Cos4</t>
        </is>
      </c>
      <c r="F250" s="141" t="inlineStr">
        <is>
          <t>Baze+Dên</t>
        </is>
      </c>
      <c r="G250" s="142" t="n"/>
      <c r="H250" s="142" t="inlineStr">
        <is>
          <t>Bộ</t>
        </is>
      </c>
      <c r="I250" s="45" t="n"/>
      <c r="J250" s="54" t="n"/>
      <c r="K250" s="54" t="n"/>
      <c r="L250" s="45" t="n"/>
      <c r="M250" s="45" t="n"/>
      <c r="N250" s="45" t="n"/>
      <c r="O250" s="45" t="n"/>
      <c r="P250" s="45" t="n"/>
    </row>
    <row r="251" ht="30" customHeight="1">
      <c r="A251" s="45" t="inlineStr">
        <is>
          <t>HH00258</t>
        </is>
      </c>
      <c r="B251" s="45" t="inlineStr">
        <is>
          <t>ISUZU</t>
        </is>
      </c>
      <c r="C251" s="45" t="inlineStr">
        <is>
          <t>Bạc miểng 4BB1/4BA1 Cos0 (acgro zen 4.5, baze 6) - TAIHO</t>
        </is>
      </c>
      <c r="D251" s="45" t="inlineStr">
        <is>
          <t>102</t>
        </is>
      </c>
      <c r="E251" s="45" t="inlineStr">
        <is>
          <t>Cos0</t>
        </is>
      </c>
      <c r="F251" s="45" t="inlineStr">
        <is>
          <t>Baze</t>
        </is>
      </c>
      <c r="G251" s="54" t="inlineStr">
        <is>
          <t>TAIHO</t>
        </is>
      </c>
      <c r="H251" s="54" t="inlineStr">
        <is>
          <t>Bộ</t>
        </is>
      </c>
      <c r="I251" s="45" t="n"/>
      <c r="J251" s="54" t="n"/>
      <c r="K251" s="54" t="n"/>
      <c r="L251" s="45" t="n"/>
      <c r="M251" s="45" t="n"/>
      <c r="N251" s="45" t="n"/>
      <c r="O251" s="45" t="n"/>
      <c r="P251" s="45" t="inlineStr">
        <is>
          <t>Bạc miểng 4BB1/4BA1 Cos0 (acgro zen 4.5, baze 6) - TAIHO</t>
        </is>
      </c>
    </row>
    <row r="252" ht="30" customHeight="1">
      <c r="A252" s="45" t="inlineStr">
        <is>
          <t>HH071451</t>
        </is>
      </c>
      <c r="B252" s="45" t="inlineStr">
        <is>
          <t>ISUZU</t>
        </is>
      </c>
      <c r="C252" s="45" t="inlineStr">
        <is>
          <t>Bạc miểng 4BB1/4BA1 cos1 (acgro zen 4.5, baze 6) - Taiho</t>
        </is>
      </c>
      <c r="D252" s="45" t="inlineStr">
        <is>
          <t>102</t>
        </is>
      </c>
      <c r="E252" s="45" t="inlineStr">
        <is>
          <t>Cos1</t>
        </is>
      </c>
      <c r="F252" s="45" t="inlineStr">
        <is>
          <t>Baze</t>
        </is>
      </c>
      <c r="G252" s="54" t="inlineStr">
        <is>
          <t>TAIHO</t>
        </is>
      </c>
      <c r="H252" s="54" t="inlineStr">
        <is>
          <t>Bộ</t>
        </is>
      </c>
      <c r="I252" s="45" t="n"/>
      <c r="J252" s="54" t="n"/>
      <c r="K252" s="54" t="n"/>
      <c r="L252" s="45" t="n"/>
      <c r="M252" s="45" t="n"/>
      <c r="N252" s="45" t="n"/>
      <c r="O252" s="45" t="n"/>
      <c r="P252" s="45" t="inlineStr">
        <is>
          <t>Bạc miểng 4BB1/4BA1 cos1 (acgro zen 4.5, baze 6) - Taiho</t>
        </is>
      </c>
    </row>
    <row r="253" ht="30" customHeight="1">
      <c r="A253" s="43" t="inlineStr">
        <is>
          <t>HH00285</t>
        </is>
      </c>
      <c r="B253" s="43" t="inlineStr">
        <is>
          <t>ISUZU</t>
        </is>
      </c>
      <c r="C253" s="43" t="inlineStr">
        <is>
          <t>Bạc miểng 4BB1/4BA1 Cos2 (acgro zen 4.5, baze 6) - TAIHO</t>
        </is>
      </c>
      <c r="D253" s="43" t="inlineStr">
        <is>
          <t>102</t>
        </is>
      </c>
      <c r="E253" s="43" t="inlineStr">
        <is>
          <t>Cos2</t>
        </is>
      </c>
      <c r="F253" s="43" t="inlineStr">
        <is>
          <t>Baze</t>
        </is>
      </c>
      <c r="G253" s="53" t="inlineStr">
        <is>
          <t>TAIHO</t>
        </is>
      </c>
      <c r="H253" s="53" t="inlineStr">
        <is>
          <t>Bộ</t>
        </is>
      </c>
      <c r="I253" s="43" t="n"/>
      <c r="J253" s="53" t="n"/>
      <c r="K253" s="53" t="n"/>
      <c r="L253" s="43" t="n"/>
      <c r="M253" s="43" t="n"/>
      <c r="N253" s="43" t="n"/>
      <c r="O253" s="43" t="n"/>
      <c r="P253" s="43" t="inlineStr">
        <is>
          <t>Bạc miểng 4BB1/4BA1 Cos2 (acgro zen 4.5, baze 6) - TAIHO</t>
        </is>
      </c>
    </row>
    <row r="254" ht="30" customHeight="1">
      <c r="A254" s="141" t="n"/>
      <c r="B254" s="141" t="inlineStr">
        <is>
          <t>ISUZU</t>
        </is>
      </c>
      <c r="C254" s="141" t="inlineStr">
        <is>
          <t>Baze 4BB1/4BA1</t>
        </is>
      </c>
      <c r="D254" s="141" t="inlineStr">
        <is>
          <t>102</t>
        </is>
      </c>
      <c r="E254" s="141" t="inlineStr">
        <is>
          <t>Cos3</t>
        </is>
      </c>
      <c r="F254" s="141" t="inlineStr">
        <is>
          <t>Baze</t>
        </is>
      </c>
      <c r="G254" s="142" t="n"/>
      <c r="H254" s="142" t="inlineStr">
        <is>
          <t>Bộ</t>
        </is>
      </c>
      <c r="I254" s="45" t="n"/>
      <c r="J254" s="54" t="n"/>
      <c r="K254" s="54" t="n"/>
      <c r="L254" s="45" t="n"/>
      <c r="M254" s="45" t="n"/>
      <c r="N254" s="45" t="n"/>
      <c r="O254" s="45" t="n"/>
      <c r="P254" s="45" t="n"/>
    </row>
    <row r="255" ht="30" customHeight="1">
      <c r="A255" s="141" t="n"/>
      <c r="B255" s="141" t="inlineStr">
        <is>
          <t>ISUZU</t>
        </is>
      </c>
      <c r="C255" s="141" t="inlineStr">
        <is>
          <t>Baze 4BB1/4BA1</t>
        </is>
      </c>
      <c r="D255" s="141" t="inlineStr">
        <is>
          <t>102</t>
        </is>
      </c>
      <c r="E255" s="141" t="inlineStr">
        <is>
          <t>Cos4</t>
        </is>
      </c>
      <c r="F255" s="141" t="inlineStr">
        <is>
          <t>Baze</t>
        </is>
      </c>
      <c r="G255" s="142" t="n"/>
      <c r="H255" s="142" t="inlineStr">
        <is>
          <t>Bộ</t>
        </is>
      </c>
      <c r="I255" s="43" t="n"/>
      <c r="J255" s="53" t="n"/>
      <c r="K255" s="53" t="n"/>
      <c r="L255" s="43" t="n"/>
      <c r="M255" s="43" t="n"/>
      <c r="N255" s="43" t="n"/>
      <c r="O255" s="43" t="n"/>
      <c r="P255" s="43" t="n"/>
    </row>
    <row r="256" ht="30" customHeight="1">
      <c r="A256" s="141" t="n"/>
      <c r="B256" s="141" t="inlineStr">
        <is>
          <t>ISUZU</t>
        </is>
      </c>
      <c r="C256" s="141" t="inlineStr">
        <is>
          <t>Bạc miểng 4BB1/4BA1/ 4BE1/ 4BC2  Cốt nhỏ, Acgro 4.5- Cos1- Taiho</t>
        </is>
      </c>
      <c r="D256" s="141" t="inlineStr">
        <is>
          <t>102</t>
        </is>
      </c>
      <c r="E256" s="141" t="inlineStr">
        <is>
          <t>Cos0</t>
        </is>
      </c>
      <c r="F256" s="141" t="inlineStr">
        <is>
          <t>Baze+Dên</t>
        </is>
      </c>
      <c r="G256" s="142" t="n"/>
      <c r="H256" s="142" t="inlineStr">
        <is>
          <t>Bộ</t>
        </is>
      </c>
      <c r="I256" s="43" t="n"/>
      <c r="J256" s="53" t="n"/>
      <c r="K256" s="53" t="n"/>
      <c r="L256" s="43" t="n"/>
      <c r="M256" s="43" t="n"/>
      <c r="N256" s="43" t="n"/>
      <c r="O256" s="43" t="n"/>
      <c r="P256" s="43" t="n"/>
    </row>
    <row r="257" ht="30" customHeight="1">
      <c r="A257" s="43" t="inlineStr">
        <is>
          <t>HH084033</t>
        </is>
      </c>
      <c r="B257" s="43" t="inlineStr">
        <is>
          <t>ISUZU</t>
        </is>
      </c>
      <c r="C257" s="43" t="inlineStr">
        <is>
          <t>Bạc miểng 4BB1/4BA1/ 4BE1/ 4BC2  Cốt nhỏ, Acgro 4.5- Cos1- Taiho</t>
        </is>
      </c>
      <c r="D257" s="43" t="inlineStr">
        <is>
          <t>102</t>
        </is>
      </c>
      <c r="E257" s="43" t="inlineStr">
        <is>
          <t>Cos1</t>
        </is>
      </c>
      <c r="F257" s="43" t="inlineStr">
        <is>
          <t>Baze+Dên</t>
        </is>
      </c>
      <c r="G257" s="53" t="inlineStr">
        <is>
          <t>TAIHO</t>
        </is>
      </c>
      <c r="H257" s="53" t="inlineStr">
        <is>
          <t>Bộ</t>
        </is>
      </c>
      <c r="I257" s="43" t="inlineStr">
        <is>
          <t>Cốt nhỏ, Acgro 4.5</t>
        </is>
      </c>
      <c r="J257" s="53" t="n"/>
      <c r="K257" s="53" t="n"/>
      <c r="L257" s="43" t="n"/>
      <c r="M257" s="43" t="n"/>
      <c r="N257" s="43" t="n"/>
      <c r="O257" s="43" t="n"/>
      <c r="P257" s="43" t="inlineStr">
        <is>
          <t>Bạc miểng 4BB1/4BA1/ 4BE1/ 4BC2  Cốt nhỏ, Acgro 4.5- Cos1- Taiho</t>
        </is>
      </c>
    </row>
    <row r="258" ht="30" customHeight="1">
      <c r="A258" s="141" t="n"/>
      <c r="B258" s="141" t="inlineStr">
        <is>
          <t>ISUZU</t>
        </is>
      </c>
      <c r="C258" s="43" t="inlineStr">
        <is>
          <t>Bạc miểng 4BB1/4BA1/ 4BE1/ 4BC2  Cốt nhỏ, Acgro 4.5- Cos2-</t>
        </is>
      </c>
      <c r="D258" s="141" t="inlineStr">
        <is>
          <t>102</t>
        </is>
      </c>
      <c r="E258" s="141" t="inlineStr">
        <is>
          <t>Cos2</t>
        </is>
      </c>
      <c r="F258" s="141" t="inlineStr">
        <is>
          <t>Baze+Dên</t>
        </is>
      </c>
      <c r="G258" s="142" t="n"/>
      <c r="H258" s="142" t="inlineStr">
        <is>
          <t>Bộ</t>
        </is>
      </c>
      <c r="I258" s="43" t="inlineStr">
        <is>
          <t>Cốt nhỏ, Acgro 4.5</t>
        </is>
      </c>
      <c r="J258" s="53" t="n"/>
      <c r="K258" s="53" t="n"/>
      <c r="L258" s="43" t="n"/>
      <c r="M258" s="43" t="n"/>
      <c r="N258" s="43" t="n"/>
      <c r="O258" s="43" t="n"/>
      <c r="P258" s="43" t="n"/>
    </row>
    <row r="259" ht="30" customHeight="1">
      <c r="A259" s="141" t="n"/>
      <c r="B259" s="141" t="inlineStr">
        <is>
          <t>ISUZU</t>
        </is>
      </c>
      <c r="C259" s="43" t="inlineStr">
        <is>
          <t>Bạc miểng 4BB1/4BA1/ 4BE1/ 4BC2  Cốt nhỏ, Acgro 4.5- Cos3</t>
        </is>
      </c>
      <c r="D259" s="141" t="inlineStr">
        <is>
          <t>102</t>
        </is>
      </c>
      <c r="E259" s="141" t="inlineStr">
        <is>
          <t>Cos3</t>
        </is>
      </c>
      <c r="F259" s="141" t="inlineStr">
        <is>
          <t>Baze+Dên</t>
        </is>
      </c>
      <c r="G259" s="142" t="n"/>
      <c r="H259" s="142" t="inlineStr">
        <is>
          <t>Bộ</t>
        </is>
      </c>
      <c r="I259" s="43" t="inlineStr">
        <is>
          <t>Cốt nhỏ, Acgro 4.5</t>
        </is>
      </c>
      <c r="J259" s="53" t="n"/>
      <c r="K259" s="53" t="n"/>
      <c r="L259" s="43" t="n"/>
      <c r="M259" s="43" t="n"/>
      <c r="N259" s="43" t="n"/>
      <c r="O259" s="43" t="n"/>
      <c r="P259" s="43" t="n"/>
    </row>
    <row r="260" ht="30" customHeight="1">
      <c r="A260" s="141" t="n"/>
      <c r="B260" s="141" t="inlineStr">
        <is>
          <t>ISUZU</t>
        </is>
      </c>
      <c r="C260" s="43" t="inlineStr">
        <is>
          <t>Bạc miểng 4BB1/4BA1/ 4BE1/ 4BC2  Cốt nhỏ, Acgro 4.5- Cos4</t>
        </is>
      </c>
      <c r="D260" s="141" t="inlineStr">
        <is>
          <t>102</t>
        </is>
      </c>
      <c r="E260" s="141" t="inlineStr">
        <is>
          <t>Cos4</t>
        </is>
      </c>
      <c r="F260" s="141" t="inlineStr">
        <is>
          <t>Baze+Dên</t>
        </is>
      </c>
      <c r="G260" s="142" t="n"/>
      <c r="H260" s="142" t="inlineStr">
        <is>
          <t>Bộ</t>
        </is>
      </c>
      <c r="I260" s="43" t="inlineStr">
        <is>
          <t>Cốt nhỏ, Acgro 4.5</t>
        </is>
      </c>
      <c r="J260" s="53" t="n"/>
      <c r="K260" s="53" t="n"/>
      <c r="L260" s="43" t="n"/>
      <c r="M260" s="43" t="n"/>
      <c r="N260" s="43" t="n"/>
      <c r="O260" s="43" t="n"/>
      <c r="P260" s="43" t="n"/>
    </row>
    <row r="261" ht="30" customHeight="1">
      <c r="A261" s="141" t="n"/>
      <c r="B261" s="141" t="inlineStr">
        <is>
          <t>ISUZU</t>
        </is>
      </c>
      <c r="C261" s="141" t="inlineStr">
        <is>
          <t>Bạc miểng 4BD1-T NEW (M178H+R168H) Cos lớn acro lớn 6 li cos0 Taiho</t>
        </is>
      </c>
      <c r="D261" s="141" t="inlineStr">
        <is>
          <t>102</t>
        </is>
      </c>
      <c r="E261" s="141" t="inlineStr">
        <is>
          <t>Cos0</t>
        </is>
      </c>
      <c r="F261" s="141" t="inlineStr">
        <is>
          <t>Baze+Dên</t>
        </is>
      </c>
      <c r="G261" s="142" t="n"/>
      <c r="H261" s="142" t="inlineStr">
        <is>
          <t>Bộ</t>
        </is>
      </c>
      <c r="I261" s="45" t="n"/>
      <c r="J261" s="54" t="n"/>
      <c r="K261" s="54" t="n"/>
      <c r="L261" s="45" t="n"/>
      <c r="M261" s="45" t="n"/>
      <c r="N261" s="45" t="n"/>
      <c r="O261" s="45" t="n"/>
      <c r="P261" s="45" t="n"/>
    </row>
    <row r="262" ht="30" customHeight="1">
      <c r="A262" s="45" t="inlineStr">
        <is>
          <t>HH080700</t>
        </is>
      </c>
      <c r="B262" s="45" t="inlineStr">
        <is>
          <t>ISUZU</t>
        </is>
      </c>
      <c r="C262" s="45" t="inlineStr">
        <is>
          <t xml:space="preserve">Bạc miểng 4BD1-T NEW (M178H+R168H) Cos lớn acro lớn 6 li cos1 </t>
        </is>
      </c>
      <c r="D262" s="45" t="inlineStr">
        <is>
          <t>102</t>
        </is>
      </c>
      <c r="E262" s="45" t="inlineStr">
        <is>
          <t>Cos1</t>
        </is>
      </c>
      <c r="F262" s="45" t="inlineStr">
        <is>
          <t>Baze+Dên</t>
        </is>
      </c>
      <c r="G262" s="54" t="n"/>
      <c r="H262" s="54" t="inlineStr">
        <is>
          <t>Bộ</t>
        </is>
      </c>
      <c r="I262" s="45" t="inlineStr">
        <is>
          <t xml:space="preserve">Cos lớn acro lớn 6 li </t>
        </is>
      </c>
      <c r="J262" s="54" t="n"/>
      <c r="K262" s="54" t="n"/>
      <c r="L262" s="45" t="n"/>
      <c r="M262" s="45" t="n"/>
      <c r="N262" s="45" t="n"/>
      <c r="O262" s="45" t="n"/>
      <c r="P262" s="45" t="inlineStr">
        <is>
          <t>Bạc miểng 4BD1-T NEW (M178H+R168H) Cos lớn acro lớn 6 li cos1 Taiho</t>
        </is>
      </c>
    </row>
    <row r="263" ht="30" customHeight="1">
      <c r="A263" s="141" t="n"/>
      <c r="B263" s="141" t="inlineStr">
        <is>
          <t>ISUZU</t>
        </is>
      </c>
      <c r="C263" s="45" t="inlineStr">
        <is>
          <t xml:space="preserve">Bạc miểng 4BD1-T NEW (M178H+R168H) Cos lớn acro lớn 6 li cos2 </t>
        </is>
      </c>
      <c r="D263" s="141" t="inlineStr">
        <is>
          <t>102</t>
        </is>
      </c>
      <c r="E263" s="141" t="inlineStr">
        <is>
          <t>Cos2</t>
        </is>
      </c>
      <c r="F263" s="141" t="inlineStr">
        <is>
          <t>Baze+Dên</t>
        </is>
      </c>
      <c r="G263" s="142" t="n"/>
      <c r="H263" s="142" t="inlineStr">
        <is>
          <t>Bộ</t>
        </is>
      </c>
      <c r="I263" s="45" t="inlineStr">
        <is>
          <t xml:space="preserve">Cos lớn acro lớn 6 li </t>
        </is>
      </c>
      <c r="J263" s="54" t="n"/>
      <c r="K263" s="54" t="n"/>
      <c r="L263" s="45" t="n"/>
      <c r="M263" s="45" t="n"/>
      <c r="N263" s="45" t="n"/>
      <c r="O263" s="45" t="n"/>
      <c r="P263" s="45" t="n"/>
    </row>
    <row r="264" ht="30" customHeight="1">
      <c r="A264" s="141" t="n"/>
      <c r="B264" s="141" t="inlineStr">
        <is>
          <t>ISUZU</t>
        </is>
      </c>
      <c r="C264" s="45" t="inlineStr">
        <is>
          <t xml:space="preserve">Bạc miểng 4BD1-T NEW (M178H+R168H) Cos lớn acro lớn 6 li cos3 </t>
        </is>
      </c>
      <c r="D264" s="141" t="inlineStr">
        <is>
          <t>102</t>
        </is>
      </c>
      <c r="E264" s="141" t="inlineStr">
        <is>
          <t>Cos3</t>
        </is>
      </c>
      <c r="F264" s="141" t="inlineStr">
        <is>
          <t>Baze+Dên</t>
        </is>
      </c>
      <c r="G264" s="142" t="n"/>
      <c r="H264" s="142" t="inlineStr">
        <is>
          <t>Bộ</t>
        </is>
      </c>
      <c r="I264" s="45" t="inlineStr">
        <is>
          <t xml:space="preserve">Cos lớn acro lớn 6 li </t>
        </is>
      </c>
      <c r="J264" s="54" t="n"/>
      <c r="K264" s="54" t="n"/>
      <c r="L264" s="45" t="n"/>
      <c r="M264" s="45" t="n"/>
      <c r="N264" s="45" t="n"/>
      <c r="O264" s="45" t="n"/>
      <c r="P264" s="45" t="n"/>
    </row>
    <row r="265" ht="30" customHeight="1">
      <c r="A265" s="141" t="n"/>
      <c r="B265" s="141" t="inlineStr">
        <is>
          <t>ISUZU</t>
        </is>
      </c>
      <c r="C265" s="45" t="inlineStr">
        <is>
          <t xml:space="preserve">Bạc miểng 4BD1-T NEW (M178H+R168H) Cos lớn acro lớn 6 li cos4 </t>
        </is>
      </c>
      <c r="D265" s="141" t="inlineStr">
        <is>
          <t>102</t>
        </is>
      </c>
      <c r="E265" s="141" t="inlineStr">
        <is>
          <t>Cos4</t>
        </is>
      </c>
      <c r="F265" s="141" t="inlineStr">
        <is>
          <t>Baze+Dên</t>
        </is>
      </c>
      <c r="G265" s="142" t="n"/>
      <c r="H265" s="142" t="inlineStr">
        <is>
          <t>Bộ</t>
        </is>
      </c>
      <c r="I265" s="45" t="inlineStr">
        <is>
          <t xml:space="preserve">Cos lớn acro lớn 6 li </t>
        </is>
      </c>
      <c r="J265" s="54" t="n"/>
      <c r="K265" s="54" t="n"/>
      <c r="L265" s="45" t="n"/>
      <c r="M265" s="45" t="n"/>
      <c r="N265" s="45" t="n"/>
      <c r="O265" s="45" t="n"/>
      <c r="P265" s="45" t="n"/>
    </row>
    <row r="266" ht="30" customHeight="1">
      <c r="A266" s="45" t="inlineStr">
        <is>
          <t>HH083724</t>
        </is>
      </c>
      <c r="B266" s="45" t="inlineStr">
        <is>
          <t>ISUZU</t>
        </is>
      </c>
      <c r="C266" s="45" t="inlineStr">
        <is>
          <t>Bạc miểng Isu 4BD1/4BG1 (M4640K, R4634K) STD Cos0 - DAIDO NHẬT</t>
        </is>
      </c>
      <c r="D266" s="45" t="inlineStr">
        <is>
          <t>102</t>
        </is>
      </c>
      <c r="E266" s="45" t="inlineStr">
        <is>
          <t>Cos0</t>
        </is>
      </c>
      <c r="F266" s="45" t="inlineStr">
        <is>
          <t>Baze+Dên</t>
        </is>
      </c>
      <c r="G266" s="54" t="inlineStr">
        <is>
          <t>DAIDO NHẬT</t>
        </is>
      </c>
      <c r="H266" s="54" t="inlineStr">
        <is>
          <t>Bộ</t>
        </is>
      </c>
      <c r="I266" s="45" t="n"/>
      <c r="J266" s="54" t="n">
        <v>680000</v>
      </c>
      <c r="K266" s="54" t="n">
        <v>720000</v>
      </c>
      <c r="L266" s="54" t="n">
        <v>770000</v>
      </c>
      <c r="M266" s="45" t="n"/>
      <c r="N266" s="45" t="n"/>
      <c r="O266" s="45" t="n"/>
      <c r="P266" s="45" t="inlineStr">
        <is>
          <t>Bạc miểng Isu 4BD1/4BG1 (M4640K, R4634K) STD Cos0 - DAIDO NHẬT</t>
        </is>
      </c>
    </row>
    <row r="267" ht="30" customHeight="1">
      <c r="A267" s="43" t="inlineStr">
        <is>
          <t>HH00602</t>
        </is>
      </c>
      <c r="B267" s="43" t="inlineStr">
        <is>
          <t>ISUZU</t>
        </is>
      </c>
      <c r="C267" s="43" t="inlineStr">
        <is>
          <t>Bạc miểng 4BD1/4BG1 cốt lớn (M190H1 + R168H1) Cos0 - TAIHO</t>
        </is>
      </c>
      <c r="D267" s="43" t="inlineStr">
        <is>
          <t>102</t>
        </is>
      </c>
      <c r="E267" s="43" t="inlineStr">
        <is>
          <t>Cos0</t>
        </is>
      </c>
      <c r="F267" s="43" t="inlineStr">
        <is>
          <t>Baze+Dên</t>
        </is>
      </c>
      <c r="G267" s="53" t="inlineStr">
        <is>
          <t>TAIHO</t>
        </is>
      </c>
      <c r="H267" s="53" t="inlineStr">
        <is>
          <t>Bộ</t>
        </is>
      </c>
      <c r="I267" s="43" t="n"/>
      <c r="J267" s="53" t="n"/>
      <c r="K267" s="53" t="n"/>
      <c r="L267" s="43" t="n"/>
      <c r="M267" s="43" t="n"/>
      <c r="N267" s="43" t="n"/>
      <c r="O267" s="43" t="n"/>
      <c r="P267" s="43" t="inlineStr">
        <is>
          <t>Bạc miểng 4BD1/4BG1 cốt lớn (M190H1 + R168H1) Cos0 - TAIHO</t>
        </is>
      </c>
    </row>
    <row r="268" ht="30" customHeight="1">
      <c r="A268" s="141" t="n"/>
      <c r="B268" s="141" t="inlineStr">
        <is>
          <t>ISUZU</t>
        </is>
      </c>
      <c r="C268" s="141" t="inlineStr">
        <is>
          <t>Bạc miểng 4BD1/4BG1 cốt lớn (M190H1 + R168H1) Cos1</t>
        </is>
      </c>
      <c r="D268" s="141" t="inlineStr">
        <is>
          <t>102</t>
        </is>
      </c>
      <c r="E268" s="141" t="inlineStr">
        <is>
          <t>Cos1</t>
        </is>
      </c>
      <c r="F268" s="141" t="inlineStr">
        <is>
          <t>Baze+Dên</t>
        </is>
      </c>
      <c r="G268" s="142" t="n"/>
      <c r="H268" s="142" t="inlineStr">
        <is>
          <t>Bộ</t>
        </is>
      </c>
      <c r="I268" s="45" t="n"/>
      <c r="J268" s="54" t="n"/>
      <c r="K268" s="54" t="n"/>
      <c r="L268" s="45" t="n"/>
      <c r="M268" s="45" t="n"/>
      <c r="N268" s="45" t="n"/>
      <c r="O268" s="45" t="n"/>
      <c r="P268" s="45" t="n"/>
    </row>
    <row r="269" ht="30" customHeight="1">
      <c r="A269" s="45" t="inlineStr">
        <is>
          <t>HH00604</t>
        </is>
      </c>
      <c r="B269" s="45" t="inlineStr">
        <is>
          <t>ISUZU</t>
        </is>
      </c>
      <c r="C269" s="45" t="inlineStr">
        <is>
          <t>Bạc miểng 4BD1/4BG1 cốt lớn (M190H1 + R168H1) Cos2 - TAIHO</t>
        </is>
      </c>
      <c r="D269" s="45" t="inlineStr">
        <is>
          <t>102</t>
        </is>
      </c>
      <c r="E269" s="45" t="inlineStr">
        <is>
          <t>Cos2</t>
        </is>
      </c>
      <c r="F269" s="45" t="inlineStr">
        <is>
          <t>Baze+Dên</t>
        </is>
      </c>
      <c r="G269" s="45" t="inlineStr">
        <is>
          <t>TAIHO</t>
        </is>
      </c>
      <c r="H269" s="45" t="inlineStr">
        <is>
          <t>Bộ</t>
        </is>
      </c>
      <c r="I269" s="45" t="n"/>
      <c r="J269" s="45" t="n"/>
      <c r="K269" s="45" t="n"/>
      <c r="L269" s="45" t="n"/>
      <c r="M269" s="45" t="n"/>
      <c r="N269" s="45" t="n"/>
      <c r="O269" s="45" t="n"/>
      <c r="P269" s="45" t="inlineStr">
        <is>
          <t>Bạc miểng 4BD1/4BG1 cốt lớn (M190H1 + R168H1) Cos2 - TAIHO</t>
        </is>
      </c>
    </row>
    <row r="270" ht="30" customHeight="1">
      <c r="A270" s="43" t="inlineStr">
        <is>
          <t>HH071498</t>
        </is>
      </c>
      <c r="B270" s="43" t="inlineStr">
        <is>
          <t>ISUZU</t>
        </is>
      </c>
      <c r="C270" s="43" t="inlineStr">
        <is>
          <t>Bạc miểng 4BD1/4BG1 (cốt lớn) Cos3 - Taiho</t>
        </is>
      </c>
      <c r="D270" s="43" t="inlineStr">
        <is>
          <t>102</t>
        </is>
      </c>
      <c r="E270" s="43" t="inlineStr">
        <is>
          <t>Cos3</t>
        </is>
      </c>
      <c r="F270" s="43" t="inlineStr">
        <is>
          <t>Baze+Dên</t>
        </is>
      </c>
      <c r="G270" s="53" t="inlineStr">
        <is>
          <t>TAIHO</t>
        </is>
      </c>
      <c r="H270" s="53" t="inlineStr">
        <is>
          <t>Bộ</t>
        </is>
      </c>
      <c r="I270" s="43" t="n"/>
      <c r="J270" s="53" t="n"/>
      <c r="K270" s="53" t="n"/>
      <c r="L270" s="43" t="n"/>
      <c r="M270" s="43" t="n"/>
      <c r="N270" s="43" t="n"/>
      <c r="O270" s="43" t="n"/>
      <c r="P270" s="43" t="inlineStr">
        <is>
          <t>Bạc miểng 4BD1/4BG1 (cốt lớn) Cos3 - Taiho</t>
        </is>
      </c>
    </row>
    <row r="271" ht="30" customHeight="1">
      <c r="A271" s="141" t="n"/>
      <c r="B271" s="141" t="inlineStr">
        <is>
          <t>ISUZU</t>
        </is>
      </c>
      <c r="C271" s="141" t="inlineStr">
        <is>
          <t>Bạc Miểng 4BD1/4BG1</t>
        </is>
      </c>
      <c r="D271" s="141" t="inlineStr">
        <is>
          <t>102</t>
        </is>
      </c>
      <c r="E271" s="141" t="inlineStr">
        <is>
          <t>Cos4</t>
        </is>
      </c>
      <c r="F271" s="141" t="inlineStr">
        <is>
          <t>Baze+Dên</t>
        </is>
      </c>
      <c r="G271" s="142" t="n"/>
      <c r="H271" s="142" t="inlineStr">
        <is>
          <t>Bộ</t>
        </is>
      </c>
      <c r="I271" s="43" t="n"/>
      <c r="J271" s="53" t="n"/>
      <c r="K271" s="53" t="n"/>
      <c r="L271" s="43" t="n"/>
      <c r="M271" s="43" t="n"/>
      <c r="N271" s="43" t="n"/>
      <c r="O271" s="43" t="n"/>
      <c r="P271" s="43" t="n"/>
    </row>
    <row r="272" ht="30" customHeight="1">
      <c r="A272" s="45" t="inlineStr">
        <is>
          <t>HH076578</t>
        </is>
      </c>
      <c r="B272" s="45" t="inlineStr">
        <is>
          <t>ISUZU</t>
        </is>
      </c>
      <c r="C272" s="45" t="inlineStr">
        <is>
          <t>Baze 4BD1/4BG1</t>
        </is>
      </c>
      <c r="D272" s="45" t="inlineStr">
        <is>
          <t>102</t>
        </is>
      </c>
      <c r="E272" s="45" t="inlineStr">
        <is>
          <t>Cos0</t>
        </is>
      </c>
      <c r="F272" s="45" t="inlineStr">
        <is>
          <t>Baze</t>
        </is>
      </c>
      <c r="G272" s="54" t="inlineStr">
        <is>
          <t>CS IVECO</t>
        </is>
      </c>
      <c r="H272" s="54" t="inlineStr">
        <is>
          <t>Bộ</t>
        </is>
      </c>
      <c r="I272" s="45" t="n"/>
      <c r="J272" s="54" t="n">
        <v>320000</v>
      </c>
      <c r="K272" s="54" t="n">
        <v>340000</v>
      </c>
      <c r="L272" s="54" t="n">
        <v>360000</v>
      </c>
      <c r="M272" s="45" t="n"/>
      <c r="N272" s="45" t="n"/>
      <c r="O272" s="45" t="n"/>
      <c r="P272" s="45" t="inlineStr">
        <is>
          <t>Miểng baze 4BD1/4BG1 cốt lớn Cos0 - CS IVECO</t>
        </is>
      </c>
    </row>
    <row r="273" ht="30" customHeight="1">
      <c r="A273" s="43" t="inlineStr">
        <is>
          <t>HH076422</t>
        </is>
      </c>
      <c r="B273" s="43" t="inlineStr">
        <is>
          <t>ISUZU</t>
        </is>
      </c>
      <c r="C273" s="43" t="inlineStr">
        <is>
          <t>Baze 4BD1/4BG1</t>
        </is>
      </c>
      <c r="D273" s="43" t="inlineStr">
        <is>
          <t>102</t>
        </is>
      </c>
      <c r="E273" s="43" t="inlineStr">
        <is>
          <t>Cos0</t>
        </is>
      </c>
      <c r="F273" s="43" t="inlineStr">
        <is>
          <t>Baze</t>
        </is>
      </c>
      <c r="G273" s="53" t="inlineStr">
        <is>
          <t>TAIHO</t>
        </is>
      </c>
      <c r="H273" s="53" t="inlineStr">
        <is>
          <t>Bộ</t>
        </is>
      </c>
      <c r="I273" s="43" t="n"/>
      <c r="J273" s="53" t="n"/>
      <c r="K273" s="53" t="n"/>
      <c r="L273" s="43" t="n"/>
      <c r="M273" s="43" t="n"/>
      <c r="N273" s="43" t="n"/>
      <c r="O273" s="43" t="n"/>
      <c r="P273" s="43" t="inlineStr">
        <is>
          <t>Miểng baze 4BD1/4BG1 cốt lớn (M190H1) Cos0 - TAIHO</t>
        </is>
      </c>
    </row>
    <row r="274" ht="30" customHeight="1">
      <c r="A274" s="43" t="inlineStr">
        <is>
          <t>HH076579</t>
        </is>
      </c>
      <c r="B274" s="43" t="inlineStr">
        <is>
          <t>ISUZU</t>
        </is>
      </c>
      <c r="C274" s="43" t="inlineStr">
        <is>
          <t>Baze 4BD1/4BG1</t>
        </is>
      </c>
      <c r="D274" s="43" t="inlineStr">
        <is>
          <t>102</t>
        </is>
      </c>
      <c r="E274" s="43" t="inlineStr">
        <is>
          <t>Cos1</t>
        </is>
      </c>
      <c r="F274" s="43" t="inlineStr">
        <is>
          <t>Baze</t>
        </is>
      </c>
      <c r="G274" s="53" t="inlineStr">
        <is>
          <t>CS IVECO</t>
        </is>
      </c>
      <c r="H274" s="53" t="inlineStr">
        <is>
          <t>Bộ</t>
        </is>
      </c>
      <c r="I274" s="43" t="n"/>
      <c r="J274" s="53" t="n">
        <v>290000</v>
      </c>
      <c r="K274" s="53" t="n">
        <v>300000</v>
      </c>
      <c r="L274" s="53" t="n">
        <v>310000</v>
      </c>
      <c r="M274" s="43" t="n"/>
      <c r="N274" s="43" t="n"/>
      <c r="O274" s="43" t="n"/>
      <c r="P274" s="43" t="inlineStr">
        <is>
          <t>Miểng baze 4BD1/4BG1 cốt lớn Cos1 - CS IVECO</t>
        </is>
      </c>
    </row>
    <row r="275" ht="30" customHeight="1">
      <c r="A275" s="141" t="n"/>
      <c r="B275" s="141" t="inlineStr">
        <is>
          <t>ISUZU</t>
        </is>
      </c>
      <c r="C275" s="141" t="inlineStr">
        <is>
          <t>Baze 4BD1/4BG1</t>
        </is>
      </c>
      <c r="D275" s="141" t="inlineStr">
        <is>
          <t>102</t>
        </is>
      </c>
      <c r="E275" s="141" t="inlineStr">
        <is>
          <t>Cos2</t>
        </is>
      </c>
      <c r="F275" s="141" t="inlineStr">
        <is>
          <t>Baze</t>
        </is>
      </c>
      <c r="G275" s="142" t="n"/>
      <c r="H275" s="142" t="inlineStr">
        <is>
          <t>Bộ</t>
        </is>
      </c>
      <c r="I275" s="45" t="n"/>
      <c r="J275" s="54" t="n"/>
      <c r="K275" s="54" t="n"/>
      <c r="L275" s="45" t="n"/>
      <c r="M275" s="45" t="n"/>
      <c r="N275" s="45" t="n"/>
      <c r="O275" s="45" t="n"/>
      <c r="P275" s="45" t="n"/>
    </row>
    <row r="276" ht="30" customHeight="1">
      <c r="A276" s="141" t="n"/>
      <c r="B276" s="141" t="inlineStr">
        <is>
          <t>ISUZU</t>
        </is>
      </c>
      <c r="C276" s="141" t="inlineStr">
        <is>
          <t>Baze 4BD1/4BG1</t>
        </is>
      </c>
      <c r="D276" s="141" t="inlineStr">
        <is>
          <t>102</t>
        </is>
      </c>
      <c r="E276" s="141" t="inlineStr">
        <is>
          <t>Cos3</t>
        </is>
      </c>
      <c r="F276" s="141" t="inlineStr">
        <is>
          <t>Baze</t>
        </is>
      </c>
      <c r="G276" s="142" t="n"/>
      <c r="H276" s="142" t="inlineStr">
        <is>
          <t>Bộ</t>
        </is>
      </c>
      <c r="I276" s="45" t="n"/>
      <c r="J276" s="54" t="n"/>
      <c r="K276" s="54" t="n"/>
      <c r="L276" s="45" t="n"/>
      <c r="M276" s="45" t="n"/>
      <c r="N276" s="45" t="n"/>
      <c r="O276" s="45" t="n"/>
      <c r="P276" s="45" t="n"/>
    </row>
    <row r="277" ht="30" customHeight="1">
      <c r="A277" s="141" t="n"/>
      <c r="B277" s="141" t="inlineStr">
        <is>
          <t>ISUZU</t>
        </is>
      </c>
      <c r="C277" s="141" t="inlineStr">
        <is>
          <t>Baze 4BD1/4BG1</t>
        </is>
      </c>
      <c r="D277" s="141" t="inlineStr">
        <is>
          <t>102</t>
        </is>
      </c>
      <c r="E277" s="141" t="inlineStr">
        <is>
          <t>Cos4</t>
        </is>
      </c>
      <c r="F277" s="141" t="inlineStr">
        <is>
          <t>Baze</t>
        </is>
      </c>
      <c r="G277" s="142" t="n"/>
      <c r="H277" s="142" t="inlineStr">
        <is>
          <t>Bộ</t>
        </is>
      </c>
      <c r="I277" s="43" t="n"/>
      <c r="J277" s="53" t="n"/>
      <c r="K277" s="53" t="n"/>
      <c r="L277" s="43" t="n"/>
      <c r="M277" s="43" t="n"/>
      <c r="N277" s="43" t="n"/>
      <c r="O277" s="43" t="n"/>
      <c r="P277" s="43" t="n"/>
    </row>
    <row r="278" ht="30" customHeight="1">
      <c r="A278" s="141" t="n"/>
      <c r="B278" s="141" t="inlineStr">
        <is>
          <t>ISUZU</t>
        </is>
      </c>
      <c r="C278" s="141" t="inlineStr">
        <is>
          <t>Dên 4BD1/4BG1/4BB1</t>
        </is>
      </c>
      <c r="D278" s="141" t="inlineStr">
        <is>
          <t>102</t>
        </is>
      </c>
      <c r="E278" s="141" t="inlineStr">
        <is>
          <t>Cos0</t>
        </is>
      </c>
      <c r="F278" s="141" t="inlineStr">
        <is>
          <t>Dên</t>
        </is>
      </c>
      <c r="G278" s="142" t="n"/>
      <c r="H278" s="142" t="inlineStr">
        <is>
          <t>Bộ</t>
        </is>
      </c>
      <c r="I278" s="45" t="n"/>
      <c r="J278" s="54" t="n"/>
      <c r="K278" s="54" t="n"/>
      <c r="L278" s="45" t="n"/>
      <c r="M278" s="45" t="n"/>
      <c r="N278" s="45" t="n"/>
      <c r="O278" s="45" t="n"/>
      <c r="P278" s="45" t="n"/>
    </row>
    <row r="279" ht="30" customHeight="1">
      <c r="A279" s="45" t="inlineStr">
        <is>
          <t>HH076611</t>
        </is>
      </c>
      <c r="B279" s="45" t="inlineStr">
        <is>
          <t>ISUZU</t>
        </is>
      </c>
      <c r="C279" s="45" t="inlineStr">
        <is>
          <t>Dên 4BD1/4BG1/4BB1</t>
        </is>
      </c>
      <c r="D279" s="45" t="inlineStr">
        <is>
          <t>102</t>
        </is>
      </c>
      <c r="E279" s="45" t="inlineStr">
        <is>
          <t>Cos1</t>
        </is>
      </c>
      <c r="F279" s="45" t="inlineStr">
        <is>
          <t>Dên</t>
        </is>
      </c>
      <c r="G279" s="54" t="inlineStr">
        <is>
          <t>CS IVECO</t>
        </is>
      </c>
      <c r="H279" s="54" t="inlineStr">
        <is>
          <t>Bộ</t>
        </is>
      </c>
      <c r="I279" s="45" t="n"/>
      <c r="J279" s="54" t="n">
        <v>190000</v>
      </c>
      <c r="K279" s="54" t="n">
        <v>200000</v>
      </c>
      <c r="L279" s="54" t="n">
        <v>210000</v>
      </c>
      <c r="M279" s="45" t="n"/>
      <c r="N279" s="45" t="n"/>
      <c r="O279" s="45" t="n"/>
      <c r="P279" s="45" t="inlineStr">
        <is>
          <t>Miểng dên 4BD1/4BG1/4BB1 Cos1 - CS IVECO</t>
        </is>
      </c>
    </row>
    <row r="280" ht="30" customHeight="1">
      <c r="A280" s="141" t="n"/>
      <c r="B280" s="141" t="inlineStr">
        <is>
          <t>ISUZU</t>
        </is>
      </c>
      <c r="C280" s="141" t="inlineStr">
        <is>
          <t>Dên 4BD1/4BG1/4BB1</t>
        </is>
      </c>
      <c r="D280" s="141" t="inlineStr">
        <is>
          <t>102</t>
        </is>
      </c>
      <c r="E280" s="141" t="inlineStr">
        <is>
          <t>Cos2</t>
        </is>
      </c>
      <c r="F280" s="141" t="inlineStr">
        <is>
          <t>Dên</t>
        </is>
      </c>
      <c r="G280" s="142" t="n"/>
      <c r="H280" s="142" t="inlineStr">
        <is>
          <t>Bộ</t>
        </is>
      </c>
      <c r="I280" s="45" t="n"/>
      <c r="J280" s="54" t="n"/>
      <c r="K280" s="54" t="n"/>
      <c r="L280" s="45" t="n"/>
      <c r="M280" s="45" t="n"/>
      <c r="N280" s="45" t="n"/>
      <c r="O280" s="45" t="n"/>
      <c r="P280" s="45" t="n"/>
    </row>
    <row r="281" ht="30" customHeight="1">
      <c r="A281" s="141" t="n"/>
      <c r="B281" s="141" t="inlineStr">
        <is>
          <t>ISUZU</t>
        </is>
      </c>
      <c r="C281" s="141" t="inlineStr">
        <is>
          <t>Dên 4BD1/4BG1/4BB1</t>
        </is>
      </c>
      <c r="D281" s="141" t="inlineStr">
        <is>
          <t>102</t>
        </is>
      </c>
      <c r="E281" s="141" t="inlineStr">
        <is>
          <t>Cos3</t>
        </is>
      </c>
      <c r="F281" s="141" t="inlineStr">
        <is>
          <t>Dên</t>
        </is>
      </c>
      <c r="G281" s="142" t="n"/>
      <c r="H281" s="142" t="inlineStr">
        <is>
          <t>Bộ</t>
        </is>
      </c>
      <c r="I281" s="45" t="n"/>
      <c r="J281" s="54" t="n"/>
      <c r="K281" s="54" t="n"/>
      <c r="L281" s="45" t="n"/>
      <c r="M281" s="45" t="n"/>
      <c r="N281" s="45" t="n"/>
      <c r="O281" s="45" t="n"/>
      <c r="P281" s="45" t="n"/>
    </row>
    <row r="282" ht="30" customHeight="1">
      <c r="A282" s="141" t="n"/>
      <c r="B282" s="141" t="inlineStr">
        <is>
          <t>ISUZU</t>
        </is>
      </c>
      <c r="C282" s="141" t="inlineStr">
        <is>
          <t>Dên 4BD1/4BG1/4BB1</t>
        </is>
      </c>
      <c r="D282" s="141" t="inlineStr">
        <is>
          <t>102</t>
        </is>
      </c>
      <c r="E282" s="141" t="inlineStr">
        <is>
          <t>Cos4</t>
        </is>
      </c>
      <c r="F282" s="141" t="inlineStr">
        <is>
          <t>Dên</t>
        </is>
      </c>
      <c r="G282" s="142" t="n"/>
      <c r="H282" s="142" t="inlineStr">
        <is>
          <t>Bộ</t>
        </is>
      </c>
      <c r="I282" s="45" t="n"/>
      <c r="J282" s="54" t="n"/>
      <c r="K282" s="54" t="n"/>
      <c r="L282" s="45" t="n"/>
      <c r="M282" s="45" t="n"/>
      <c r="N282" s="45" t="n"/>
      <c r="O282" s="45" t="n"/>
      <c r="P282" s="45" t="n"/>
    </row>
    <row r="283" ht="30" customHeight="1">
      <c r="A283" s="143" t="inlineStr">
        <is>
          <t>HH00603</t>
        </is>
      </c>
      <c r="B283" s="143" t="inlineStr">
        <is>
          <t>ISUZU</t>
        </is>
      </c>
      <c r="C283" s="143" t="inlineStr">
        <is>
          <t>Bạc miểng 4BD1/4BG1 cốt lớn (M190H1 + R168H1) Cos1 - TAIHO</t>
        </is>
      </c>
      <c r="D283" s="143" t="n"/>
      <c r="E283" s="143" t="inlineStr">
        <is>
          <t>Cos1</t>
        </is>
      </c>
      <c r="F283" s="143" t="inlineStr">
        <is>
          <t>Baze+Dên</t>
        </is>
      </c>
      <c r="G283" s="144" t="inlineStr">
        <is>
          <t>TAIHO</t>
        </is>
      </c>
      <c r="H283" s="144" t="inlineStr">
        <is>
          <t>Bộ</t>
        </is>
      </c>
      <c r="I283" s="143" t="n"/>
      <c r="J283" s="144" t="n"/>
      <c r="K283" s="144" t="n"/>
      <c r="L283" s="144" t="n"/>
      <c r="M283" s="143" t="n"/>
      <c r="N283" s="143" t="n"/>
      <c r="O283" s="143" t="n"/>
      <c r="P283" s="143" t="inlineStr">
        <is>
          <t>Bạc miểng 4BD1/4BG1 cốt lớn (M190H1 + R168H1) Cos1 - TAIHO</t>
        </is>
      </c>
    </row>
    <row r="284" ht="30" customHeight="1">
      <c r="A284" s="43" t="inlineStr">
        <is>
          <t>HH0224</t>
        </is>
      </c>
      <c r="B284" s="43" t="inlineStr">
        <is>
          <t>ISUZU</t>
        </is>
      </c>
      <c r="C284" s="43" t="inlineStr">
        <is>
          <t>Bạc miểng 6BB1 Cos0 (Cốt nhỏ) - TAIHO</t>
        </is>
      </c>
      <c r="D284" s="43" t="inlineStr">
        <is>
          <t>102</t>
        </is>
      </c>
      <c r="E284" s="43" t="inlineStr">
        <is>
          <t>Cos0</t>
        </is>
      </c>
      <c r="F284" s="43" t="inlineStr">
        <is>
          <t>Baze+Dên</t>
        </is>
      </c>
      <c r="G284" s="53" t="inlineStr">
        <is>
          <t>TAIHO</t>
        </is>
      </c>
      <c r="H284" s="53" t="inlineStr">
        <is>
          <t>Bộ</t>
        </is>
      </c>
      <c r="I284" s="43" t="inlineStr">
        <is>
          <t>Cốt nhỏ</t>
        </is>
      </c>
      <c r="J284" s="53" t="n"/>
      <c r="K284" s="53" t="n"/>
      <c r="L284" s="43" t="n"/>
      <c r="M284" s="43" t="n"/>
      <c r="N284" s="43" t="n"/>
      <c r="O284" s="43" t="n"/>
      <c r="P284" s="43" t="inlineStr">
        <is>
          <t>Bạc miểng 6BB1 Cos0 (Cốt nhỏ) - TAIHO</t>
        </is>
      </c>
    </row>
    <row r="285" ht="30" customHeight="1">
      <c r="A285" s="43" t="inlineStr">
        <is>
          <t>HH071440</t>
        </is>
      </c>
      <c r="B285" s="43" t="inlineStr">
        <is>
          <t>ISUZU</t>
        </is>
      </c>
      <c r="C285" s="43" t="inlineStr">
        <is>
          <t>Bạc miểng 6BB1 Cos1 (Cốt nhỏ) - TAIHO</t>
        </is>
      </c>
      <c r="D285" s="43" t="inlineStr">
        <is>
          <t>102</t>
        </is>
      </c>
      <c r="E285" s="43" t="inlineStr">
        <is>
          <t>Cos1</t>
        </is>
      </c>
      <c r="F285" s="43" t="inlineStr">
        <is>
          <t>Baze+Dên</t>
        </is>
      </c>
      <c r="G285" s="53" t="inlineStr">
        <is>
          <t>TAIHO</t>
        </is>
      </c>
      <c r="H285" s="53" t="inlineStr">
        <is>
          <t>Bộ</t>
        </is>
      </c>
      <c r="I285" s="43" t="inlineStr">
        <is>
          <t>Cốt nhỏ</t>
        </is>
      </c>
      <c r="J285" s="53" t="n"/>
      <c r="K285" s="53" t="n"/>
      <c r="L285" s="43" t="n"/>
      <c r="M285" s="43" t="n"/>
      <c r="N285" s="43" t="n"/>
      <c r="O285" s="43" t="n"/>
      <c r="P285" s="43" t="inlineStr">
        <is>
          <t>Bạc miểng 6BB1 Cos1 (Cốt nhỏ) - TAIHO</t>
        </is>
      </c>
    </row>
    <row r="286" ht="30" customHeight="1">
      <c r="A286" s="43" t="inlineStr">
        <is>
          <t>HH0225</t>
        </is>
      </c>
      <c r="B286" s="43" t="inlineStr">
        <is>
          <t>ISUZU</t>
        </is>
      </c>
      <c r="C286" s="43" t="inlineStr">
        <is>
          <t>Bạc miểng 6BB1 Cos2 (Cốt nhỏ) - TAIHO</t>
        </is>
      </c>
      <c r="D286" s="43" t="inlineStr">
        <is>
          <t>102</t>
        </is>
      </c>
      <c r="E286" s="43" t="inlineStr">
        <is>
          <t>Cos2</t>
        </is>
      </c>
      <c r="F286" s="43" t="inlineStr">
        <is>
          <t>Baze+Dên</t>
        </is>
      </c>
      <c r="G286" s="53" t="inlineStr">
        <is>
          <t>TAIHO</t>
        </is>
      </c>
      <c r="H286" s="53" t="inlineStr">
        <is>
          <t>Bộ</t>
        </is>
      </c>
      <c r="I286" s="43" t="inlineStr">
        <is>
          <t>Cốt nhỏ</t>
        </is>
      </c>
      <c r="J286" s="53" t="n"/>
      <c r="K286" s="53" t="n"/>
      <c r="L286" s="43" t="n"/>
      <c r="M286" s="43" t="n"/>
      <c r="N286" s="43" t="n"/>
      <c r="O286" s="43" t="n"/>
      <c r="P286" s="43" t="inlineStr">
        <is>
          <t>Bạc miểng 6BB1 Cos2 (Cốt nhỏ) - TAIHO</t>
        </is>
      </c>
    </row>
    <row r="287" ht="30" customHeight="1">
      <c r="A287" s="141" t="n"/>
      <c r="B287" s="141" t="inlineStr">
        <is>
          <t>ISUZU</t>
        </is>
      </c>
      <c r="C287" s="141" t="inlineStr">
        <is>
          <t>Bạc Miểng 6BB1</t>
        </is>
      </c>
      <c r="D287" s="141" t="inlineStr">
        <is>
          <t>102</t>
        </is>
      </c>
      <c r="E287" s="141" t="inlineStr">
        <is>
          <t>Cos3</t>
        </is>
      </c>
      <c r="F287" s="141" t="inlineStr">
        <is>
          <t>Baze+Dên</t>
        </is>
      </c>
      <c r="G287" s="142" t="n"/>
      <c r="H287" s="142" t="inlineStr">
        <is>
          <t>Bộ</t>
        </is>
      </c>
      <c r="I287" s="43" t="n"/>
      <c r="J287" s="53" t="n"/>
      <c r="K287" s="53" t="n"/>
      <c r="L287" s="43" t="n"/>
      <c r="M287" s="43" t="n"/>
      <c r="N287" s="43" t="n"/>
      <c r="O287" s="43" t="n"/>
      <c r="P287" s="43" t="n"/>
    </row>
    <row r="288" ht="30" customHeight="1">
      <c r="A288" s="141" t="n"/>
      <c r="B288" s="141" t="inlineStr">
        <is>
          <t>ISUZU</t>
        </is>
      </c>
      <c r="C288" s="141" t="inlineStr">
        <is>
          <t>Bạc Miểng 6BB1</t>
        </is>
      </c>
      <c r="D288" s="141" t="inlineStr">
        <is>
          <t>102</t>
        </is>
      </c>
      <c r="E288" s="141" t="inlineStr">
        <is>
          <t>Cos4</t>
        </is>
      </c>
      <c r="F288" s="141" t="inlineStr">
        <is>
          <t>Baze+Dên</t>
        </is>
      </c>
      <c r="G288" s="142" t="n"/>
      <c r="H288" s="142" t="inlineStr">
        <is>
          <t>Bộ</t>
        </is>
      </c>
      <c r="I288" s="43" t="n"/>
      <c r="J288" s="53" t="n"/>
      <c r="K288" s="53" t="n"/>
      <c r="L288" s="43" t="n"/>
      <c r="M288" s="43" t="n"/>
      <c r="N288" s="43" t="n"/>
      <c r="O288" s="43" t="n"/>
      <c r="P288" s="43" t="n"/>
    </row>
    <row r="289" ht="30" customHeight="1">
      <c r="A289" s="45" t="inlineStr">
        <is>
          <t>HH00223</t>
        </is>
      </c>
      <c r="B289" s="45" t="inlineStr">
        <is>
          <t>ISUZU</t>
        </is>
      </c>
      <c r="C289" s="45" t="inlineStr">
        <is>
          <t>Bạc miểng (cốt nhỏ) Isu 6BB1/D500 (M4036K, R4036) STD Cos0 - DAIDO NHẬT</t>
        </is>
      </c>
      <c r="D289" s="45" t="inlineStr">
        <is>
          <t>102</t>
        </is>
      </c>
      <c r="E289" s="45" t="inlineStr">
        <is>
          <t>Cos0</t>
        </is>
      </c>
      <c r="F289" s="45" t="inlineStr">
        <is>
          <t>Baze+Dên</t>
        </is>
      </c>
      <c r="G289" s="54" t="inlineStr">
        <is>
          <t>DAIDO NHẬT</t>
        </is>
      </c>
      <c r="H289" s="54" t="inlineStr">
        <is>
          <t>Bộ</t>
        </is>
      </c>
      <c r="I289" s="45" t="inlineStr">
        <is>
          <t>cốt nhỏ</t>
        </is>
      </c>
      <c r="J289" s="54" t="n">
        <v>1030000</v>
      </c>
      <c r="K289" s="54" t="n">
        <v>1080000</v>
      </c>
      <c r="L289" s="54" t="n">
        <v>1150000</v>
      </c>
      <c r="M289" s="45" t="n"/>
      <c r="N289" s="45" t="n"/>
      <c r="O289" s="45" t="n"/>
      <c r="P289" s="45" t="inlineStr">
        <is>
          <t>Bạc miểng (cốt nhỏ) Isu 6BB1/D500 (M4036K, R4036) STD Cos0 - DAIDO NHẬT</t>
        </is>
      </c>
    </row>
    <row r="290" ht="30" customHeight="1">
      <c r="A290" s="141" t="n"/>
      <c r="B290" s="141" t="inlineStr">
        <is>
          <t>ISUZU</t>
        </is>
      </c>
      <c r="C290" s="141" t="inlineStr">
        <is>
          <t>Bạc Miểng 6BB1/D500</t>
        </is>
      </c>
      <c r="D290" s="141" t="inlineStr">
        <is>
          <t>102</t>
        </is>
      </c>
      <c r="E290" s="141" t="inlineStr">
        <is>
          <t>Cos1</t>
        </is>
      </c>
      <c r="F290" s="141" t="inlineStr">
        <is>
          <t>Baze+Dên</t>
        </is>
      </c>
      <c r="G290" s="142" t="n"/>
      <c r="H290" s="142" t="inlineStr">
        <is>
          <t>Bộ</t>
        </is>
      </c>
      <c r="I290" s="45" t="n"/>
      <c r="J290" s="54" t="n"/>
      <c r="K290" s="54" t="n"/>
      <c r="L290" s="45" t="n"/>
      <c r="M290" s="45" t="n"/>
      <c r="N290" s="45" t="n"/>
      <c r="O290" s="45" t="n"/>
      <c r="P290" s="45" t="n"/>
    </row>
    <row r="291" ht="30" customHeight="1">
      <c r="A291" s="141" t="n"/>
      <c r="B291" s="141" t="inlineStr">
        <is>
          <t>ISUZU</t>
        </is>
      </c>
      <c r="C291" s="141" t="inlineStr">
        <is>
          <t>Bạc Miểng 6BB1/D500</t>
        </is>
      </c>
      <c r="D291" s="141" t="inlineStr">
        <is>
          <t>102</t>
        </is>
      </c>
      <c r="E291" s="141" t="inlineStr">
        <is>
          <t>Cos2</t>
        </is>
      </c>
      <c r="F291" s="141" t="inlineStr">
        <is>
          <t>Baze+Dên</t>
        </is>
      </c>
      <c r="G291" s="142" t="n"/>
      <c r="H291" s="142" t="inlineStr">
        <is>
          <t>Bộ</t>
        </is>
      </c>
      <c r="I291" s="45" t="n"/>
      <c r="J291" s="54" t="n"/>
      <c r="K291" s="54" t="n"/>
      <c r="L291" s="45" t="n"/>
      <c r="M291" s="45" t="n"/>
      <c r="N291" s="45" t="n"/>
      <c r="O291" s="45" t="n"/>
      <c r="P291" s="45" t="n"/>
    </row>
    <row r="292" ht="30" customHeight="1">
      <c r="A292" s="45" t="inlineStr">
        <is>
          <t>HH071441</t>
        </is>
      </c>
      <c r="B292" s="45" t="inlineStr">
        <is>
          <t>ISUZU</t>
        </is>
      </c>
      <c r="C292" s="45" t="inlineStr">
        <is>
          <t>Bạc miểng 6BB1/ D500 Cos3 (Cốt nhỏ) - TAIHO</t>
        </is>
      </c>
      <c r="D292" s="45" t="inlineStr">
        <is>
          <t>102</t>
        </is>
      </c>
      <c r="E292" s="45" t="inlineStr">
        <is>
          <t>Cos3</t>
        </is>
      </c>
      <c r="F292" s="45" t="inlineStr">
        <is>
          <t>Baze+Dên</t>
        </is>
      </c>
      <c r="G292" s="54" t="inlineStr">
        <is>
          <t>TAIHO</t>
        </is>
      </c>
      <c r="H292" s="54" t="inlineStr">
        <is>
          <t>Bộ</t>
        </is>
      </c>
      <c r="I292" s="45" t="inlineStr">
        <is>
          <t>Cốt nhỏ</t>
        </is>
      </c>
      <c r="J292" s="54" t="n"/>
      <c r="K292" s="54" t="n"/>
      <c r="L292" s="45" t="n"/>
      <c r="M292" s="45" t="n"/>
      <c r="N292" s="45" t="n"/>
      <c r="O292" s="45" t="n"/>
      <c r="P292" s="45" t="inlineStr">
        <is>
          <t>Bạc miểng 6BB1/ D500 Cos3 (Cốt nhỏ) - TAIHO</t>
        </is>
      </c>
    </row>
    <row r="293" ht="30" customHeight="1">
      <c r="A293" s="141" t="n"/>
      <c r="B293" s="141" t="inlineStr">
        <is>
          <t>ISUZU</t>
        </is>
      </c>
      <c r="C293" s="141" t="inlineStr">
        <is>
          <t>Bạc Miểng 6BB1/D500</t>
        </is>
      </c>
      <c r="D293" s="141" t="inlineStr">
        <is>
          <t>102</t>
        </is>
      </c>
      <c r="E293" s="141" t="inlineStr">
        <is>
          <t>Cos4</t>
        </is>
      </c>
      <c r="F293" s="141" t="inlineStr">
        <is>
          <t>Baze+Dên</t>
        </is>
      </c>
      <c r="G293" s="142" t="n"/>
      <c r="H293" s="142" t="inlineStr">
        <is>
          <t>Bộ</t>
        </is>
      </c>
      <c r="I293" s="45" t="n"/>
      <c r="J293" s="54" t="n"/>
      <c r="K293" s="54" t="n"/>
      <c r="L293" s="45" t="n"/>
      <c r="M293" s="45" t="n"/>
      <c r="N293" s="45" t="n"/>
      <c r="O293" s="45" t="n"/>
      <c r="P293" s="45" t="n"/>
    </row>
    <row r="294" ht="30" customHeight="1">
      <c r="A294" s="43" t="inlineStr">
        <is>
          <t>HH00505</t>
        </is>
      </c>
      <c r="B294" s="43" t="inlineStr">
        <is>
          <t>ISUZU</t>
        </is>
      </c>
      <c r="C294" s="43" t="inlineStr">
        <is>
          <t>Bạc miểng 6BD1/6BB1/6BG1/6BF1/DB58 cốt lớn (M182H1 + R169H1) Cos0 - TAIHO</t>
        </is>
      </c>
      <c r="D294" s="43" t="inlineStr">
        <is>
          <t>102</t>
        </is>
      </c>
      <c r="E294" s="43" t="inlineStr">
        <is>
          <t>Cos0</t>
        </is>
      </c>
      <c r="F294" s="43" t="inlineStr">
        <is>
          <t>Baze+Dên</t>
        </is>
      </c>
      <c r="G294" s="53" t="inlineStr">
        <is>
          <t>TAIHO</t>
        </is>
      </c>
      <c r="H294" s="53" t="inlineStr">
        <is>
          <t>Bộ</t>
        </is>
      </c>
      <c r="I294" s="43" t="n"/>
      <c r="J294" s="53" t="n"/>
      <c r="K294" s="53" t="n"/>
      <c r="L294" s="43" t="n"/>
      <c r="M294" s="43" t="n"/>
      <c r="N294" s="43" t="n"/>
      <c r="O294" s="43" t="n"/>
      <c r="P294" s="43" t="inlineStr">
        <is>
          <t>Bạc miểng 6BD1/6BB1/6BG1/6BF1/DB58 cốt lớn (M182H1 + R169H1) Cos0 - TAIHO</t>
        </is>
      </c>
    </row>
    <row r="295" ht="30" customHeight="1">
      <c r="A295" s="141" t="n"/>
      <c r="B295" s="141" t="inlineStr">
        <is>
          <t>ISUZU</t>
        </is>
      </c>
      <c r="C295" s="141" t="inlineStr">
        <is>
          <t>Bạc Miểng 6BD1/6BB1/6BG1/6BF1/DB58</t>
        </is>
      </c>
      <c r="D295" s="141" t="inlineStr">
        <is>
          <t>102</t>
        </is>
      </c>
      <c r="E295" s="141" t="inlineStr">
        <is>
          <t>Cos1</t>
        </is>
      </c>
      <c r="F295" s="141" t="inlineStr">
        <is>
          <t>Baze+Dên</t>
        </is>
      </c>
      <c r="G295" s="142" t="n"/>
      <c r="H295" s="142" t="inlineStr">
        <is>
          <t>Bộ</t>
        </is>
      </c>
      <c r="I295" s="43" t="n"/>
      <c r="J295" s="53" t="n"/>
      <c r="K295" s="53" t="n"/>
      <c r="L295" s="43" t="n"/>
      <c r="M295" s="43" t="n"/>
      <c r="N295" s="43" t="n"/>
      <c r="O295" s="43" t="n"/>
      <c r="P295" s="43" t="n"/>
    </row>
    <row r="296" ht="30" customHeight="1">
      <c r="A296" s="141" t="n"/>
      <c r="B296" s="141" t="inlineStr">
        <is>
          <t>ISUZU</t>
        </is>
      </c>
      <c r="C296" s="141" t="inlineStr">
        <is>
          <t>Bạc Miểng 6BD1/6BB1/6BG1/6BF1/DB58</t>
        </is>
      </c>
      <c r="D296" s="141" t="inlineStr">
        <is>
          <t>102</t>
        </is>
      </c>
      <c r="E296" s="141" t="inlineStr">
        <is>
          <t>Cos2</t>
        </is>
      </c>
      <c r="F296" s="141" t="inlineStr">
        <is>
          <t>Baze+Dên</t>
        </is>
      </c>
      <c r="G296" s="142" t="n"/>
      <c r="H296" s="142" t="inlineStr">
        <is>
          <t>Bộ</t>
        </is>
      </c>
      <c r="I296" s="43" t="n"/>
      <c r="J296" s="53" t="n"/>
      <c r="K296" s="53" t="n"/>
      <c r="L296" s="43" t="n"/>
      <c r="M296" s="43" t="n"/>
      <c r="N296" s="43" t="n"/>
      <c r="O296" s="43" t="n"/>
      <c r="P296" s="43" t="n"/>
    </row>
    <row r="297" ht="30" customHeight="1">
      <c r="A297" s="141" t="n"/>
      <c r="B297" s="141" t="inlineStr">
        <is>
          <t>ISUZU</t>
        </is>
      </c>
      <c r="C297" s="141" t="inlineStr">
        <is>
          <t>Bạc Miểng 6BD1/6BB1/6BG1/6BF1/DB58</t>
        </is>
      </c>
      <c r="D297" s="141" t="inlineStr">
        <is>
          <t>102</t>
        </is>
      </c>
      <c r="E297" s="141" t="inlineStr">
        <is>
          <t>Cos3</t>
        </is>
      </c>
      <c r="F297" s="141" t="inlineStr">
        <is>
          <t>Baze+Dên</t>
        </is>
      </c>
      <c r="G297" s="142" t="n"/>
      <c r="H297" s="142" t="inlineStr">
        <is>
          <t>Bộ</t>
        </is>
      </c>
      <c r="I297" s="43" t="n"/>
      <c r="J297" s="53" t="n"/>
      <c r="K297" s="53" t="n"/>
      <c r="L297" s="43" t="n"/>
      <c r="M297" s="43" t="n"/>
      <c r="N297" s="43" t="n"/>
      <c r="O297" s="43" t="n"/>
      <c r="P297" s="43" t="n"/>
    </row>
    <row r="298" ht="30" customHeight="1">
      <c r="A298" s="43" t="inlineStr">
        <is>
          <t>HH072391</t>
        </is>
      </c>
      <c r="B298" s="43" t="inlineStr">
        <is>
          <t>ISUZU</t>
        </is>
      </c>
      <c r="C298" s="43" t="inlineStr">
        <is>
          <t>Bạc miểng 6BD1/6BB1/6BG1/6BF1/DB58 Cos4 - TAIHO</t>
        </is>
      </c>
      <c r="D298" s="43" t="inlineStr">
        <is>
          <t>102</t>
        </is>
      </c>
      <c r="E298" s="43" t="inlineStr">
        <is>
          <t>Cos4</t>
        </is>
      </c>
      <c r="F298" s="43" t="inlineStr">
        <is>
          <t>Baze+Dên</t>
        </is>
      </c>
      <c r="G298" s="53" t="inlineStr">
        <is>
          <t>TAIHO</t>
        </is>
      </c>
      <c r="H298" s="53" t="inlineStr">
        <is>
          <t>Bộ</t>
        </is>
      </c>
      <c r="I298" s="43" t="n"/>
      <c r="J298" s="53" t="n"/>
      <c r="K298" s="53" t="n"/>
      <c r="L298" s="43" t="n"/>
      <c r="M298" s="43" t="n"/>
      <c r="N298" s="43" t="n"/>
      <c r="O298" s="43" t="n"/>
      <c r="P298" s="43" t="inlineStr">
        <is>
          <t>Bạc miểng 6BD1/6BB1/6BG1/6BF1/DB58 Cos4 - TAIHO</t>
        </is>
      </c>
    </row>
    <row r="299" ht="30" customHeight="1">
      <c r="A299" s="43" t="inlineStr">
        <is>
          <t>HH076581</t>
        </is>
      </c>
      <c r="B299" s="43" t="inlineStr">
        <is>
          <t>ISUZU</t>
        </is>
      </c>
      <c r="C299" s="43" t="inlineStr">
        <is>
          <t>Baze 6BD1/6BB1/6BG1/6BF1/DB58</t>
        </is>
      </c>
      <c r="D299" s="43" t="inlineStr">
        <is>
          <t>102</t>
        </is>
      </c>
      <c r="E299" s="43" t="inlineStr">
        <is>
          <t>Cos0</t>
        </is>
      </c>
      <c r="F299" s="43" t="inlineStr">
        <is>
          <t>Baze</t>
        </is>
      </c>
      <c r="G299" s="53" t="inlineStr">
        <is>
          <t>CS IVECO</t>
        </is>
      </c>
      <c r="H299" s="53" t="inlineStr">
        <is>
          <t>Bộ</t>
        </is>
      </c>
      <c r="I299" s="43" t="n"/>
      <c r="J299" s="53" t="n">
        <v>400000</v>
      </c>
      <c r="K299" s="53" t="n">
        <v>420000</v>
      </c>
      <c r="L299" s="53" t="n">
        <v>440000</v>
      </c>
      <c r="M299" s="43" t="n"/>
      <c r="N299" s="43" t="n"/>
      <c r="O299" s="43" t="n"/>
      <c r="P299" s="43" t="inlineStr">
        <is>
          <t>Miểng baze 6BD1/6BB1/6BG1/6BF1/DB58 cốt lớn Cos0 - CS IVECO</t>
        </is>
      </c>
    </row>
    <row r="300" ht="30" customHeight="1">
      <c r="A300" s="45" t="inlineStr">
        <is>
          <t>HH075925</t>
        </is>
      </c>
      <c r="B300" s="45" t="inlineStr">
        <is>
          <t>ISUZU</t>
        </is>
      </c>
      <c r="C300" s="45" t="inlineStr">
        <is>
          <t>Baze 6BD1/6BB1/6BG1/6BF1/DB58</t>
        </is>
      </c>
      <c r="D300" s="45" t="inlineStr">
        <is>
          <t>102</t>
        </is>
      </c>
      <c r="E300" s="45" t="inlineStr">
        <is>
          <t>Cos0</t>
        </is>
      </c>
      <c r="F300" s="45" t="inlineStr">
        <is>
          <t>Baze</t>
        </is>
      </c>
      <c r="G300" s="54" t="inlineStr">
        <is>
          <t>MAHLE</t>
        </is>
      </c>
      <c r="H300" s="54" t="inlineStr">
        <is>
          <t>Bộ</t>
        </is>
      </c>
      <c r="I300" s="45" t="n"/>
      <c r="J300" s="54" t="n">
        <v>540000</v>
      </c>
      <c r="K300" s="54" t="n">
        <v>570000</v>
      </c>
      <c r="L300" s="54" t="n">
        <v>600000</v>
      </c>
      <c r="M300" s="45" t="n"/>
      <c r="N300" s="45" t="n"/>
      <c r="O300" s="45" t="n"/>
      <c r="P300" s="45" t="inlineStr">
        <is>
          <t>Miểng baze 6BD1/6BB1/6BG1/6BF1/DB58 cốt lớn Cos0 - MAHLE 1-11510074</t>
        </is>
      </c>
    </row>
    <row r="301" ht="30" customHeight="1">
      <c r="A301" s="45" t="inlineStr">
        <is>
          <t>HH075522</t>
        </is>
      </c>
      <c r="B301" s="45" t="inlineStr">
        <is>
          <t>ISUZU</t>
        </is>
      </c>
      <c r="C301" s="45" t="inlineStr">
        <is>
          <t>Baze 6BD1/6BB1/6BG1/6BF1/DB58</t>
        </is>
      </c>
      <c r="D301" s="45" t="inlineStr">
        <is>
          <t>102</t>
        </is>
      </c>
      <c r="E301" s="45" t="inlineStr">
        <is>
          <t>Cos0</t>
        </is>
      </c>
      <c r="F301" s="45" t="inlineStr">
        <is>
          <t>Baze</t>
        </is>
      </c>
      <c r="G301" s="54" t="inlineStr">
        <is>
          <t>TAIHO</t>
        </is>
      </c>
      <c r="H301" s="54" t="inlineStr">
        <is>
          <t>Bộ</t>
        </is>
      </c>
      <c r="I301" s="45" t="n"/>
      <c r="J301" s="54" t="n">
        <v>400000</v>
      </c>
      <c r="K301" s="54" t="n">
        <v>420000</v>
      </c>
      <c r="L301" s="54" t="n">
        <v>440000</v>
      </c>
      <c r="M301" s="45" t="n"/>
      <c r="N301" s="45" t="n"/>
      <c r="O301" s="45" t="n"/>
      <c r="P301" s="45" t="inlineStr">
        <is>
          <t>Miểng baze 6BD1/6BB1/6BG1/6BF1/DB58 cốt lớn (M182H1) Cos0 - TAIHO</t>
        </is>
      </c>
    </row>
    <row r="302" ht="30" customHeight="1">
      <c r="A302" s="43" t="inlineStr">
        <is>
          <t>HH076320</t>
        </is>
      </c>
      <c r="B302" s="43" t="inlineStr">
        <is>
          <t>ISUZU</t>
        </is>
      </c>
      <c r="C302" s="43" t="inlineStr">
        <is>
          <t>Baze 6BD1/6BB1/6BG1/6BF1/DB58</t>
        </is>
      </c>
      <c r="D302" s="43" t="inlineStr">
        <is>
          <t>102</t>
        </is>
      </c>
      <c r="E302" s="43" t="inlineStr">
        <is>
          <t>Cos0</t>
        </is>
      </c>
      <c r="F302" s="43" t="inlineStr">
        <is>
          <t>Baze</t>
        </is>
      </c>
      <c r="G302" s="53" t="inlineStr">
        <is>
          <t>TDC M4029K</t>
        </is>
      </c>
      <c r="H302" s="53" t="inlineStr">
        <is>
          <t>Bộ</t>
        </is>
      </c>
      <c r="I302" s="43" t="n"/>
      <c r="J302" s="53" t="n">
        <v>470000</v>
      </c>
      <c r="K302" s="53" t="n">
        <v>500000</v>
      </c>
      <c r="L302" s="53" t="n">
        <v>530000</v>
      </c>
      <c r="M302" s="43" t="n"/>
      <c r="N302" s="43" t="n"/>
      <c r="O302" s="43" t="n"/>
      <c r="P302" s="43" t="inlineStr">
        <is>
          <t>Miểng baze 6BD1/6BB1/6BG1/6BF1/DB58 cốt lớn Cos0 - TDC M4029K</t>
        </is>
      </c>
    </row>
    <row r="303" ht="30" customHeight="1">
      <c r="A303" s="43" t="inlineStr">
        <is>
          <t>HH076582</t>
        </is>
      </c>
      <c r="B303" s="43" t="inlineStr">
        <is>
          <t>ISUZU</t>
        </is>
      </c>
      <c r="C303" s="43" t="inlineStr">
        <is>
          <t>Baze 6BD1/6BB1/6BG1/6BF1/DB58</t>
        </is>
      </c>
      <c r="D303" s="43" t="inlineStr">
        <is>
          <t>102</t>
        </is>
      </c>
      <c r="E303" s="43" t="inlineStr">
        <is>
          <t>Cos1</t>
        </is>
      </c>
      <c r="F303" s="43" t="inlineStr">
        <is>
          <t>Baze</t>
        </is>
      </c>
      <c r="G303" s="43" t="inlineStr">
        <is>
          <t>CS IVECO</t>
        </is>
      </c>
      <c r="H303" s="43" t="inlineStr">
        <is>
          <t>Bộ</t>
        </is>
      </c>
      <c r="I303" s="43" t="n"/>
      <c r="J303" s="53" t="n">
        <v>400000</v>
      </c>
      <c r="K303" s="53" t="n">
        <v>420000</v>
      </c>
      <c r="L303" s="53" t="n">
        <v>460000</v>
      </c>
      <c r="M303" s="43" t="n"/>
      <c r="N303" s="43" t="n"/>
      <c r="O303" s="43" t="n"/>
      <c r="P303" s="43" t="inlineStr">
        <is>
          <t>Miểng baze 6BD1/6BB1/6BG1/6BF1/DB58 cốt lớn Cos1 - CS IVECO</t>
        </is>
      </c>
    </row>
    <row r="304" ht="30" customHeight="1">
      <c r="A304" s="45" t="inlineStr">
        <is>
          <t>HH075526</t>
        </is>
      </c>
      <c r="B304" s="45" t="inlineStr">
        <is>
          <t>ISUZU</t>
        </is>
      </c>
      <c r="C304" s="45" t="inlineStr">
        <is>
          <t>Baze 6BD1/6BB1/6BG1/6BF1/DB58</t>
        </is>
      </c>
      <c r="D304" s="45" t="inlineStr">
        <is>
          <t>102</t>
        </is>
      </c>
      <c r="E304" s="45" t="inlineStr">
        <is>
          <t>Cos1</t>
        </is>
      </c>
      <c r="F304" s="45" t="inlineStr">
        <is>
          <t>Baze</t>
        </is>
      </c>
      <c r="G304" s="54" t="inlineStr">
        <is>
          <t>TAIHO</t>
        </is>
      </c>
      <c r="H304" s="54" t="inlineStr">
        <is>
          <t>Bộ</t>
        </is>
      </c>
      <c r="I304" s="45" t="n"/>
      <c r="J304" s="54" t="n"/>
      <c r="K304" s="54" t="n"/>
      <c r="L304" s="45" t="n"/>
      <c r="M304" s="45" t="n"/>
      <c r="N304" s="45" t="n"/>
      <c r="O304" s="45" t="n"/>
      <c r="P304" s="45" t="inlineStr">
        <is>
          <t>Miểng baze 6BD1/6BB1/6BG1/6BF1/DB58 côt lớn (M182H1) cos1 - TAIHO</t>
        </is>
      </c>
    </row>
    <row r="305" ht="30" customHeight="1">
      <c r="A305" s="141" t="n"/>
      <c r="B305" s="141" t="inlineStr">
        <is>
          <t>ISUZU</t>
        </is>
      </c>
      <c r="C305" s="141" t="inlineStr">
        <is>
          <t>Baze 6BD1/6BB1/6BG1/6BF1/DB58</t>
        </is>
      </c>
      <c r="D305" s="141" t="inlineStr">
        <is>
          <t>102</t>
        </is>
      </c>
      <c r="E305" s="141" t="inlineStr">
        <is>
          <t>Cos2</t>
        </is>
      </c>
      <c r="F305" s="141" t="inlineStr">
        <is>
          <t>Baze</t>
        </is>
      </c>
      <c r="G305" s="142" t="n"/>
      <c r="H305" s="142" t="inlineStr">
        <is>
          <t>Bộ</t>
        </is>
      </c>
      <c r="I305" s="43" t="n"/>
      <c r="J305" s="53" t="n"/>
      <c r="K305" s="53" t="n"/>
      <c r="L305" s="43" t="n"/>
      <c r="M305" s="43" t="n"/>
      <c r="N305" s="43" t="n"/>
      <c r="O305" s="43" t="n"/>
      <c r="P305" s="43" t="n"/>
    </row>
    <row r="306" ht="30" customHeight="1">
      <c r="A306" s="141" t="n"/>
      <c r="B306" s="141" t="inlineStr">
        <is>
          <t>ISUZU</t>
        </is>
      </c>
      <c r="C306" s="141" t="inlineStr">
        <is>
          <t>Baze 6BD1/6BB1/6BG1/6BF1/DB58</t>
        </is>
      </c>
      <c r="D306" s="141" t="inlineStr">
        <is>
          <t>102</t>
        </is>
      </c>
      <c r="E306" s="141" t="inlineStr">
        <is>
          <t>Cos3</t>
        </is>
      </c>
      <c r="F306" s="141" t="inlineStr">
        <is>
          <t>Baze</t>
        </is>
      </c>
      <c r="G306" s="142" t="n"/>
      <c r="H306" s="142" t="inlineStr">
        <is>
          <t>Bộ</t>
        </is>
      </c>
      <c r="I306" s="43" t="n"/>
      <c r="J306" s="53" t="n"/>
      <c r="K306" s="53" t="n"/>
      <c r="L306" s="43" t="n"/>
      <c r="M306" s="43" t="n"/>
      <c r="N306" s="43" t="n"/>
      <c r="O306" s="43" t="n"/>
      <c r="P306" s="43" t="n"/>
    </row>
    <row r="307" ht="30" customHeight="1">
      <c r="A307" s="141" t="n"/>
      <c r="B307" s="141" t="inlineStr">
        <is>
          <t>ISUZU</t>
        </is>
      </c>
      <c r="C307" s="141" t="inlineStr">
        <is>
          <t>Baze 6BD1/6BB1/6BG1/6BF1/DB58</t>
        </is>
      </c>
      <c r="D307" s="141" t="inlineStr">
        <is>
          <t>102</t>
        </is>
      </c>
      <c r="E307" s="141" t="inlineStr">
        <is>
          <t>Cos4</t>
        </is>
      </c>
      <c r="F307" s="141" t="inlineStr">
        <is>
          <t>Baze</t>
        </is>
      </c>
      <c r="G307" s="142" t="n"/>
      <c r="H307" s="142" t="inlineStr">
        <is>
          <t>Bộ</t>
        </is>
      </c>
      <c r="I307" s="45" t="n"/>
      <c r="J307" s="54" t="n"/>
      <c r="K307" s="54" t="n"/>
      <c r="L307" s="45" t="n"/>
      <c r="M307" s="45" t="n"/>
      <c r="N307" s="45" t="n"/>
      <c r="O307" s="45" t="n"/>
      <c r="P307" s="45" t="n"/>
    </row>
    <row r="308" ht="30" customHeight="1">
      <c r="A308" s="45" t="inlineStr">
        <is>
          <t>HH076580</t>
        </is>
      </c>
      <c r="B308" s="45" t="inlineStr">
        <is>
          <t>ISUZU</t>
        </is>
      </c>
      <c r="C308" s="45" t="inlineStr">
        <is>
          <t>Dên 6BD1/6BB1/6BG1/6BF1/DB58</t>
        </is>
      </c>
      <c r="D308" s="45" t="inlineStr">
        <is>
          <t>102</t>
        </is>
      </c>
      <c r="E308" s="45" t="inlineStr">
        <is>
          <t>Cos0</t>
        </is>
      </c>
      <c r="F308" s="45" t="inlineStr">
        <is>
          <t>Dên</t>
        </is>
      </c>
      <c r="G308" s="54" t="inlineStr">
        <is>
          <t>CS IVECO</t>
        </is>
      </c>
      <c r="H308" s="54" t="inlineStr">
        <is>
          <t>Bộ</t>
        </is>
      </c>
      <c r="I308" s="45" t="n"/>
      <c r="J308" s="54" t="n"/>
      <c r="K308" s="54" t="n"/>
      <c r="L308" s="45" t="n"/>
      <c r="M308" s="45" t="n"/>
      <c r="N308" s="45" t="n"/>
      <c r="O308" s="45" t="n"/>
      <c r="P308" s="45" t="inlineStr">
        <is>
          <t>Miểng dên 6BD1/6BB1/6BG1/6BF1/DB58 cốt lớn Cos0 - CS IVECO</t>
        </is>
      </c>
    </row>
    <row r="309" ht="30" customHeight="1">
      <c r="A309" s="43" t="inlineStr">
        <is>
          <t>HH076583</t>
        </is>
      </c>
      <c r="B309" s="43" t="inlineStr">
        <is>
          <t>ISUZU</t>
        </is>
      </c>
      <c r="C309" s="43" t="inlineStr">
        <is>
          <t>Dên 6BD1/6BB1/6BG1/6BF1/DB58</t>
        </is>
      </c>
      <c r="D309" s="43" t="inlineStr">
        <is>
          <t>102</t>
        </is>
      </c>
      <c r="E309" s="43" t="inlineStr">
        <is>
          <t>Cos1</t>
        </is>
      </c>
      <c r="F309" s="43" t="inlineStr">
        <is>
          <t>Dên</t>
        </is>
      </c>
      <c r="G309" s="53" t="inlineStr">
        <is>
          <t>CS IVECO</t>
        </is>
      </c>
      <c r="H309" s="53" t="inlineStr">
        <is>
          <t>Bộ</t>
        </is>
      </c>
      <c r="I309" s="43" t="n"/>
      <c r="J309" s="53" t="n">
        <v>290000</v>
      </c>
      <c r="K309" s="53" t="n">
        <v>310000</v>
      </c>
      <c r="L309" s="53" t="n">
        <v>330000</v>
      </c>
      <c r="M309" s="43" t="n"/>
      <c r="N309" s="43" t="n"/>
      <c r="O309" s="43" t="n"/>
      <c r="P309" s="43" t="inlineStr">
        <is>
          <t>Miểng dên 6BD1/6BB1/6BG1/6BF1/DB58 cốt lớn Cos1 - CS IVECO</t>
        </is>
      </c>
    </row>
    <row r="310" ht="30" customHeight="1">
      <c r="A310" s="45" t="inlineStr">
        <is>
          <t>HH075527</t>
        </is>
      </c>
      <c r="B310" s="45" t="inlineStr">
        <is>
          <t>ISUZU</t>
        </is>
      </c>
      <c r="C310" s="45" t="inlineStr">
        <is>
          <t>Dên 6BD1/6BB1/6BG1/6BF1/DB58</t>
        </is>
      </c>
      <c r="D310" s="45" t="inlineStr">
        <is>
          <t>102</t>
        </is>
      </c>
      <c r="E310" s="45" t="inlineStr">
        <is>
          <t>Cos1</t>
        </is>
      </c>
      <c r="F310" s="45" t="inlineStr">
        <is>
          <t>Dên</t>
        </is>
      </c>
      <c r="G310" s="54" t="inlineStr">
        <is>
          <t>TAIHO</t>
        </is>
      </c>
      <c r="H310" s="54" t="inlineStr">
        <is>
          <t>Bộ</t>
        </is>
      </c>
      <c r="I310" s="45" t="n"/>
      <c r="J310" s="54" t="n"/>
      <c r="K310" s="54" t="n"/>
      <c r="L310" s="45" t="n"/>
      <c r="M310" s="45" t="n"/>
      <c r="N310" s="45" t="n"/>
      <c r="O310" s="45" t="n"/>
      <c r="P310" s="45" t="inlineStr">
        <is>
          <t>Miểng dên 6BD1/6BB1/6BG1/6BF1/DB58 côt lớn (R169H1) cos1 - TAIHO</t>
        </is>
      </c>
    </row>
    <row r="311" ht="30" customHeight="1">
      <c r="A311" s="45" t="inlineStr">
        <is>
          <t>HH076323</t>
        </is>
      </c>
      <c r="B311" s="45" t="inlineStr">
        <is>
          <t>ISUZU</t>
        </is>
      </c>
      <c r="C311" s="45" t="inlineStr">
        <is>
          <t>Dên 6BD1/6BB1/6BG1/6BF1/DB58</t>
        </is>
      </c>
      <c r="D311" s="45" t="inlineStr">
        <is>
          <t>102</t>
        </is>
      </c>
      <c r="E311" s="45" t="inlineStr">
        <is>
          <t>Cos1</t>
        </is>
      </c>
      <c r="F311" s="45" t="inlineStr">
        <is>
          <t>Dên</t>
        </is>
      </c>
      <c r="G311" s="54" t="inlineStr">
        <is>
          <t>TDC R4036K</t>
        </is>
      </c>
      <c r="H311" s="54" t="inlineStr">
        <is>
          <t>Bộ</t>
        </is>
      </c>
      <c r="I311" s="45" t="n"/>
      <c r="J311" s="54" t="n">
        <v>320000</v>
      </c>
      <c r="K311" s="54" t="n">
        <v>340000</v>
      </c>
      <c r="L311" s="54" t="n">
        <v>360000</v>
      </c>
      <c r="M311" s="45" t="n"/>
      <c r="N311" s="45" t="n"/>
      <c r="O311" s="45" t="n"/>
      <c r="P311" s="45" t="inlineStr">
        <is>
          <t>Miểng dên 6BD1/6BB1/6BG1/6BF1/DB58 cốt lớn Cos1 - TDC R4036K</t>
        </is>
      </c>
    </row>
    <row r="312" ht="30" customHeight="1">
      <c r="A312" s="141" t="n"/>
      <c r="B312" s="141" t="inlineStr">
        <is>
          <t>ISUZU</t>
        </is>
      </c>
      <c r="C312" s="141" t="inlineStr">
        <is>
          <t>Dên 6BD1/6BB1/6BG1/6BF1/DB58</t>
        </is>
      </c>
      <c r="D312" s="141" t="inlineStr">
        <is>
          <t>102</t>
        </is>
      </c>
      <c r="E312" s="141" t="inlineStr">
        <is>
          <t>Cos2</t>
        </is>
      </c>
      <c r="F312" s="141" t="inlineStr">
        <is>
          <t>Dên</t>
        </is>
      </c>
      <c r="G312" s="142" t="n"/>
      <c r="H312" s="142" t="inlineStr">
        <is>
          <t>Bộ</t>
        </is>
      </c>
      <c r="I312" s="45" t="n"/>
      <c r="J312" s="54" t="n"/>
      <c r="K312" s="54" t="n"/>
      <c r="L312" s="45" t="n"/>
      <c r="M312" s="45" t="n"/>
      <c r="N312" s="45" t="n"/>
      <c r="O312" s="45" t="n"/>
      <c r="P312" s="45" t="n"/>
    </row>
    <row r="313" ht="30" customHeight="1">
      <c r="A313" s="141" t="n"/>
      <c r="B313" s="141" t="inlineStr">
        <is>
          <t>ISUZU</t>
        </is>
      </c>
      <c r="C313" s="141" t="inlineStr">
        <is>
          <t>Dên 6BD1/6BB1/6BG1/6BF1/DB58</t>
        </is>
      </c>
      <c r="D313" s="141" t="inlineStr">
        <is>
          <t>102</t>
        </is>
      </c>
      <c r="E313" s="141" t="inlineStr">
        <is>
          <t>Cos3</t>
        </is>
      </c>
      <c r="F313" s="141" t="inlineStr">
        <is>
          <t>Dên</t>
        </is>
      </c>
      <c r="G313" s="142" t="n"/>
      <c r="H313" s="142" t="inlineStr">
        <is>
          <t>Bộ</t>
        </is>
      </c>
      <c r="I313" s="45" t="n"/>
      <c r="J313" s="54" t="n"/>
      <c r="K313" s="54" t="n"/>
      <c r="L313" s="45" t="n"/>
      <c r="M313" s="45" t="n"/>
      <c r="N313" s="45" t="n"/>
      <c r="O313" s="45" t="n"/>
      <c r="P313" s="45" t="n"/>
    </row>
    <row r="314" ht="30" customHeight="1">
      <c r="A314" s="141" t="n"/>
      <c r="B314" s="141" t="inlineStr">
        <is>
          <t>ISUZU</t>
        </is>
      </c>
      <c r="C314" s="141" t="inlineStr">
        <is>
          <t>Dên 6BD1/6BB1/6BG1/6BF1/DB58</t>
        </is>
      </c>
      <c r="D314" s="141" t="inlineStr">
        <is>
          <t>102</t>
        </is>
      </c>
      <c r="E314" s="141" t="inlineStr">
        <is>
          <t>Cos4</t>
        </is>
      </c>
      <c r="F314" s="141" t="inlineStr">
        <is>
          <t>Dên</t>
        </is>
      </c>
      <c r="G314" s="142" t="n"/>
      <c r="H314" s="142" t="inlineStr">
        <is>
          <t>Bộ</t>
        </is>
      </c>
      <c r="I314" s="45" t="n"/>
      <c r="J314" s="54" t="n"/>
      <c r="K314" s="54" t="n"/>
      <c r="L314" s="45" t="n"/>
      <c r="M314" s="45" t="n"/>
      <c r="N314" s="45" t="n"/>
      <c r="O314" s="45" t="n"/>
      <c r="P314" s="45" t="n"/>
    </row>
    <row r="315" ht="30" customHeight="1">
      <c r="A315" s="43" t="inlineStr">
        <is>
          <t>HH073610</t>
        </is>
      </c>
      <c r="B315" s="43" t="inlineStr">
        <is>
          <t>ISUZU</t>
        </is>
      </c>
      <c r="C315" s="43" t="inlineStr">
        <is>
          <t>Bạc miểng 6BD1/6BB1/6BG1/6BF1/DB58/D500 Cos0 - NDC</t>
        </is>
      </c>
      <c r="D315" s="43" t="inlineStr">
        <is>
          <t>102</t>
        </is>
      </c>
      <c r="E315" s="43" t="inlineStr">
        <is>
          <t>Cos0</t>
        </is>
      </c>
      <c r="F315" s="43" t="inlineStr">
        <is>
          <t>Baze+Dên</t>
        </is>
      </c>
      <c r="G315" s="53" t="inlineStr">
        <is>
          <t>NDC</t>
        </is>
      </c>
      <c r="H315" s="53" t="inlineStr">
        <is>
          <t>Bộ</t>
        </is>
      </c>
      <c r="I315" s="43" t="n"/>
      <c r="J315" s="53" t="n"/>
      <c r="K315" s="53" t="n"/>
      <c r="L315" s="43" t="n"/>
      <c r="M315" s="43" t="n"/>
      <c r="N315" s="43" t="n"/>
      <c r="O315" s="43" t="n"/>
      <c r="P315" s="43" t="inlineStr">
        <is>
          <t>Bạc miểng 6BD1/6BB1/6BG1/6BF1/DB58/D500 Cos0 - NDC</t>
        </is>
      </c>
    </row>
    <row r="316" ht="30" customHeight="1">
      <c r="A316" s="141" t="n"/>
      <c r="B316" s="141" t="inlineStr">
        <is>
          <t>ISUZU</t>
        </is>
      </c>
      <c r="C316" s="141" t="inlineStr">
        <is>
          <t>Bạc Miểng 6BD1/6BB1/6BG1/6BF1/DB58/D500</t>
        </is>
      </c>
      <c r="D316" s="141" t="inlineStr">
        <is>
          <t>102</t>
        </is>
      </c>
      <c r="E316" s="141" t="inlineStr">
        <is>
          <t>Cos1</t>
        </is>
      </c>
      <c r="F316" s="141" t="inlineStr">
        <is>
          <t>Baze+Dên</t>
        </is>
      </c>
      <c r="G316" s="142" t="n"/>
      <c r="H316" s="142" t="inlineStr">
        <is>
          <t>Bộ</t>
        </is>
      </c>
      <c r="I316" s="43" t="n"/>
      <c r="J316" s="53" t="n"/>
      <c r="K316" s="53" t="n"/>
      <c r="L316" s="43" t="n"/>
      <c r="M316" s="43" t="n"/>
      <c r="N316" s="43" t="n"/>
      <c r="O316" s="43" t="n"/>
      <c r="P316" s="43" t="n"/>
    </row>
    <row r="317" ht="30" customHeight="1">
      <c r="A317" s="141" t="n"/>
      <c r="B317" s="141" t="inlineStr">
        <is>
          <t>ISUZU</t>
        </is>
      </c>
      <c r="C317" s="141" t="inlineStr">
        <is>
          <t>Bạc Miểng 6BD1/6BB1/6BG1/6BF1/DB58/D500</t>
        </is>
      </c>
      <c r="D317" s="141" t="inlineStr">
        <is>
          <t>102</t>
        </is>
      </c>
      <c r="E317" s="141" t="inlineStr">
        <is>
          <t>Cos2</t>
        </is>
      </c>
      <c r="F317" s="141" t="inlineStr">
        <is>
          <t>Baze+Dên</t>
        </is>
      </c>
      <c r="G317" s="142" t="n"/>
      <c r="H317" s="142" t="inlineStr">
        <is>
          <t>Bộ</t>
        </is>
      </c>
      <c r="I317" s="43" t="n"/>
      <c r="J317" s="53" t="n"/>
      <c r="K317" s="53" t="n"/>
      <c r="L317" s="43" t="n"/>
      <c r="M317" s="43" t="n"/>
      <c r="N317" s="43" t="n"/>
      <c r="O317" s="43" t="n"/>
      <c r="P317" s="43" t="n"/>
    </row>
    <row r="318" ht="30" customHeight="1">
      <c r="A318" s="141" t="n"/>
      <c r="B318" s="141" t="inlineStr">
        <is>
          <t>ISUZU</t>
        </is>
      </c>
      <c r="C318" s="141" t="inlineStr">
        <is>
          <t>Bạc Miểng 6BD1/6BB1/6BG1/6BF1/DB58/D500</t>
        </is>
      </c>
      <c r="D318" s="141" t="inlineStr">
        <is>
          <t>102</t>
        </is>
      </c>
      <c r="E318" s="141" t="inlineStr">
        <is>
          <t>Cos3</t>
        </is>
      </c>
      <c r="F318" s="141" t="inlineStr">
        <is>
          <t>Baze+Dên</t>
        </is>
      </c>
      <c r="G318" s="142" t="n"/>
      <c r="H318" s="142" t="inlineStr">
        <is>
          <t>Bộ</t>
        </is>
      </c>
      <c r="I318" s="43" t="n"/>
      <c r="J318" s="53" t="n"/>
      <c r="K318" s="53" t="n"/>
      <c r="L318" s="43" t="n"/>
      <c r="M318" s="43" t="n"/>
      <c r="N318" s="43" t="n"/>
      <c r="O318" s="43" t="n"/>
      <c r="P318" s="43" t="n"/>
    </row>
    <row r="319" ht="30" customHeight="1">
      <c r="A319" s="141" t="n"/>
      <c r="B319" s="141" t="inlineStr">
        <is>
          <t>ISUZU</t>
        </is>
      </c>
      <c r="C319" s="141" t="inlineStr">
        <is>
          <t>Bạc Miểng 6BD1/6BB1/6BG1/6BF1/DB58/D500</t>
        </is>
      </c>
      <c r="D319" s="141" t="inlineStr">
        <is>
          <t>102</t>
        </is>
      </c>
      <c r="E319" s="141" t="inlineStr">
        <is>
          <t>Cos4</t>
        </is>
      </c>
      <c r="F319" s="141" t="inlineStr">
        <is>
          <t>Baze+Dên</t>
        </is>
      </c>
      <c r="G319" s="142" t="n"/>
      <c r="H319" s="142" t="inlineStr">
        <is>
          <t>Bộ</t>
        </is>
      </c>
      <c r="I319" s="43" t="n"/>
      <c r="J319" s="53" t="n"/>
      <c r="K319" s="53" t="n"/>
      <c r="L319" s="43" t="n"/>
      <c r="M319" s="43" t="n"/>
      <c r="N319" s="43" t="n"/>
      <c r="O319" s="43" t="n"/>
      <c r="P319" s="43" t="n"/>
    </row>
    <row r="320" ht="30" customHeight="1">
      <c r="A320" s="141" t="n"/>
      <c r="B320" s="141" t="inlineStr">
        <is>
          <t>ISUZU</t>
        </is>
      </c>
      <c r="C320" s="141" t="inlineStr">
        <is>
          <t>Bạc Miểng 6BD1/6BF1/6BG1/DB58</t>
        </is>
      </c>
      <c r="D320" s="141" t="inlineStr">
        <is>
          <t>102</t>
        </is>
      </c>
      <c r="E320" s="141" t="inlineStr">
        <is>
          <t>Cos0</t>
        </is>
      </c>
      <c r="F320" s="141" t="inlineStr">
        <is>
          <t>Baze+Dên</t>
        </is>
      </c>
      <c r="G320" s="142" t="n"/>
      <c r="H320" s="142" t="inlineStr">
        <is>
          <t>Bộ</t>
        </is>
      </c>
      <c r="I320" s="43" t="n"/>
      <c r="J320" s="53" t="n"/>
      <c r="K320" s="53" t="n"/>
      <c r="L320" s="43" t="n"/>
      <c r="M320" s="43" t="n"/>
      <c r="N320" s="43" t="n"/>
      <c r="O320" s="43" t="n"/>
      <c r="P320" s="43" t="n"/>
    </row>
    <row r="321" ht="30" customHeight="1">
      <c r="A321" s="43" t="inlineStr">
        <is>
          <t>HH070350</t>
        </is>
      </c>
      <c r="B321" s="43" t="inlineStr">
        <is>
          <t>ISUZU</t>
        </is>
      </c>
      <c r="C321" s="43" t="inlineStr">
        <is>
          <t>Bạc miểng 6BD1/6BF1/6BG1/DB58 (Cos lớn) - Cos 1 - NDC</t>
        </is>
      </c>
      <c r="D321" s="43" t="inlineStr">
        <is>
          <t>102</t>
        </is>
      </c>
      <c r="E321" s="43" t="inlineStr">
        <is>
          <t>Cos1</t>
        </is>
      </c>
      <c r="F321" s="43" t="inlineStr">
        <is>
          <t>Baze+Dên</t>
        </is>
      </c>
      <c r="G321" s="53" t="inlineStr">
        <is>
          <t>NDC</t>
        </is>
      </c>
      <c r="H321" s="53" t="inlineStr">
        <is>
          <t>Bộ</t>
        </is>
      </c>
      <c r="I321" s="43" t="n"/>
      <c r="J321" s="53" t="n"/>
      <c r="K321" s="53" t="n"/>
      <c r="L321" s="43" t="n"/>
      <c r="M321" s="43" t="n"/>
      <c r="N321" s="43" t="n"/>
      <c r="O321" s="43" t="n"/>
      <c r="P321" s="43" t="inlineStr">
        <is>
          <t>Bạc miểng 6BD1/6BF1/6BG1/DB58 (Cos lớn) - Cos 1 - NDC</t>
        </is>
      </c>
    </row>
    <row r="322" ht="30" customHeight="1">
      <c r="A322" s="141" t="n"/>
      <c r="B322" s="141" t="inlineStr">
        <is>
          <t>ISUZU</t>
        </is>
      </c>
      <c r="C322" s="141" t="inlineStr">
        <is>
          <t>Bạc Miểng 6BD1/6BF1/6BG1/DB58</t>
        </is>
      </c>
      <c r="D322" s="141" t="inlineStr">
        <is>
          <t>102</t>
        </is>
      </c>
      <c r="E322" s="141" t="inlineStr">
        <is>
          <t>Cos2</t>
        </is>
      </c>
      <c r="F322" s="141" t="inlineStr">
        <is>
          <t>Baze+Dên</t>
        </is>
      </c>
      <c r="G322" s="142" t="n"/>
      <c r="H322" s="142" t="inlineStr">
        <is>
          <t>Bộ</t>
        </is>
      </c>
      <c r="I322" s="43" t="n"/>
      <c r="J322" s="53" t="n"/>
      <c r="K322" s="53" t="n"/>
      <c r="L322" s="43" t="n"/>
      <c r="M322" s="43" t="n"/>
      <c r="N322" s="43" t="n"/>
      <c r="O322" s="43" t="n"/>
      <c r="P322" s="43" t="n"/>
    </row>
    <row r="323" ht="30" customHeight="1">
      <c r="A323" s="141" t="n"/>
      <c r="B323" s="141" t="inlineStr">
        <is>
          <t>ISUZU</t>
        </is>
      </c>
      <c r="C323" s="141" t="inlineStr">
        <is>
          <t>Bạc Miểng 6BD1/6BF1/6BG1/DB58</t>
        </is>
      </c>
      <c r="D323" s="141" t="inlineStr">
        <is>
          <t>102</t>
        </is>
      </c>
      <c r="E323" s="141" t="inlineStr">
        <is>
          <t>Cos3</t>
        </is>
      </c>
      <c r="F323" s="141" t="inlineStr">
        <is>
          <t>Baze+Dên</t>
        </is>
      </c>
      <c r="G323" s="142" t="n"/>
      <c r="H323" s="142" t="inlineStr">
        <is>
          <t>Bộ</t>
        </is>
      </c>
      <c r="I323" s="43" t="n"/>
      <c r="J323" s="53" t="n"/>
      <c r="K323" s="53" t="n"/>
      <c r="L323" s="43" t="n"/>
      <c r="M323" s="43" t="n"/>
      <c r="N323" s="43" t="n"/>
      <c r="O323" s="43" t="n"/>
      <c r="P323" s="43" t="n"/>
    </row>
    <row r="324" ht="30" customHeight="1">
      <c r="A324" s="141" t="n"/>
      <c r="B324" s="141" t="inlineStr">
        <is>
          <t>ISUZU</t>
        </is>
      </c>
      <c r="C324" s="141" t="inlineStr">
        <is>
          <t>Bạc Miểng 6BD1/6BF1/6BG1/DB58</t>
        </is>
      </c>
      <c r="D324" s="141" t="inlineStr">
        <is>
          <t>102</t>
        </is>
      </c>
      <c r="E324" s="141" t="inlineStr">
        <is>
          <t>Cos4</t>
        </is>
      </c>
      <c r="F324" s="141" t="inlineStr">
        <is>
          <t>Baze+Dên</t>
        </is>
      </c>
      <c r="G324" s="142" t="n"/>
      <c r="H324" s="142" t="inlineStr">
        <is>
          <t>Bộ</t>
        </is>
      </c>
      <c r="I324" s="43" t="n"/>
      <c r="J324" s="53" t="n"/>
      <c r="K324" s="53" t="n"/>
      <c r="L324" s="43" t="n"/>
      <c r="M324" s="43" t="n"/>
      <c r="N324" s="43" t="n"/>
      <c r="O324" s="43" t="n"/>
      <c r="P324" s="43" t="n"/>
    </row>
    <row r="325" ht="30" customHeight="1">
      <c r="A325" s="45" t="inlineStr">
        <is>
          <t>HH083723</t>
        </is>
      </c>
      <c r="B325" s="45" t="inlineStr">
        <is>
          <t>ISUZU</t>
        </is>
      </c>
      <c r="C325" s="45" t="inlineStr">
        <is>
          <t>Bạc miểng Isu 6BD1/6BG1 (M4029K, R4036K) STD Cos0 - DAIDO NHẬT</t>
        </is>
      </c>
      <c r="D325" s="45" t="inlineStr">
        <is>
          <t>102</t>
        </is>
      </c>
      <c r="E325" s="45" t="inlineStr">
        <is>
          <t>Cos0</t>
        </is>
      </c>
      <c r="F325" s="45" t="inlineStr">
        <is>
          <t>Baze+Dên</t>
        </is>
      </c>
      <c r="G325" s="54" t="inlineStr">
        <is>
          <t>DAIDO NHẬT</t>
        </is>
      </c>
      <c r="H325" s="54" t="inlineStr">
        <is>
          <t>Bộ</t>
        </is>
      </c>
      <c r="I325" s="45" t="n"/>
      <c r="J325" s="54" t="n">
        <v>850000</v>
      </c>
      <c r="K325" s="54" t="n">
        <v>900000</v>
      </c>
      <c r="L325" s="54" t="n">
        <v>960000</v>
      </c>
      <c r="M325" s="45" t="n"/>
      <c r="N325" s="45" t="n"/>
      <c r="O325" s="45" t="n"/>
      <c r="P325" s="45" t="inlineStr">
        <is>
          <t>Bạc miểng Isu 6BD1/6BG1 (M4029K, R4036K) STD Cos0 - DAIDO NHẬT</t>
        </is>
      </c>
    </row>
    <row r="326" ht="30" customHeight="1">
      <c r="A326" s="141" t="n"/>
      <c r="B326" s="141" t="inlineStr">
        <is>
          <t>ISUZU</t>
        </is>
      </c>
      <c r="C326" s="141" t="inlineStr">
        <is>
          <t>Bạc Miểng 6BD1/6BG1</t>
        </is>
      </c>
      <c r="D326" s="141" t="inlineStr">
        <is>
          <t>102</t>
        </is>
      </c>
      <c r="E326" s="141" t="inlineStr">
        <is>
          <t>Cos1</t>
        </is>
      </c>
      <c r="F326" s="141" t="inlineStr">
        <is>
          <t>Baze+Dên</t>
        </is>
      </c>
      <c r="G326" s="142" t="n"/>
      <c r="H326" s="142" t="inlineStr">
        <is>
          <t>Bộ</t>
        </is>
      </c>
      <c r="I326" s="45" t="n"/>
      <c r="J326" s="54" t="n"/>
      <c r="K326" s="54" t="n"/>
      <c r="L326" s="45" t="n"/>
      <c r="M326" s="45" t="n"/>
      <c r="N326" s="45" t="n"/>
      <c r="O326" s="45" t="n"/>
      <c r="P326" s="45" t="n"/>
    </row>
    <row r="327" ht="30" customHeight="1">
      <c r="A327" s="141" t="n"/>
      <c r="B327" s="141" t="inlineStr">
        <is>
          <t>ISUZU</t>
        </is>
      </c>
      <c r="C327" s="141" t="inlineStr">
        <is>
          <t>Bạc Miểng 6BD1/6BG1</t>
        </is>
      </c>
      <c r="D327" s="141" t="inlineStr">
        <is>
          <t>102</t>
        </is>
      </c>
      <c r="E327" s="141" t="inlineStr">
        <is>
          <t>Cos2</t>
        </is>
      </c>
      <c r="F327" s="141" t="inlineStr">
        <is>
          <t>Baze+Dên</t>
        </is>
      </c>
      <c r="G327" s="142" t="n"/>
      <c r="H327" s="142" t="inlineStr">
        <is>
          <t>Bộ</t>
        </is>
      </c>
      <c r="I327" s="45" t="n"/>
      <c r="J327" s="54" t="n"/>
      <c r="K327" s="54" t="n"/>
      <c r="L327" s="45" t="n"/>
      <c r="M327" s="45" t="n"/>
      <c r="N327" s="45" t="n"/>
      <c r="O327" s="45" t="n"/>
      <c r="P327" s="45" t="n"/>
    </row>
    <row r="328" ht="30" customHeight="1">
      <c r="A328" s="141" t="n"/>
      <c r="B328" s="141" t="inlineStr">
        <is>
          <t>ISUZU</t>
        </is>
      </c>
      <c r="C328" s="141" t="inlineStr">
        <is>
          <t>Bạc Miểng 6BD1/6BG1</t>
        </is>
      </c>
      <c r="D328" s="141" t="inlineStr">
        <is>
          <t>102</t>
        </is>
      </c>
      <c r="E328" s="141" t="inlineStr">
        <is>
          <t>Cos3</t>
        </is>
      </c>
      <c r="F328" s="141" t="inlineStr">
        <is>
          <t>Baze+Dên</t>
        </is>
      </c>
      <c r="G328" s="142" t="n"/>
      <c r="H328" s="142" t="inlineStr">
        <is>
          <t>Bộ</t>
        </is>
      </c>
      <c r="I328" s="45" t="n"/>
      <c r="J328" s="54" t="n"/>
      <c r="K328" s="54" t="n"/>
      <c r="L328" s="45" t="n"/>
      <c r="M328" s="45" t="n"/>
      <c r="N328" s="45" t="n"/>
      <c r="O328" s="45" t="n"/>
      <c r="P328" s="45" t="n"/>
    </row>
    <row r="329" ht="30" customHeight="1">
      <c r="A329" s="141" t="n"/>
      <c r="B329" s="141" t="inlineStr">
        <is>
          <t>ISUZU</t>
        </is>
      </c>
      <c r="C329" s="141" t="inlineStr">
        <is>
          <t>Bạc Miểng 6BD1/6BG1</t>
        </is>
      </c>
      <c r="D329" s="141" t="inlineStr">
        <is>
          <t>102</t>
        </is>
      </c>
      <c r="E329" s="141" t="inlineStr">
        <is>
          <t>Cos4</t>
        </is>
      </c>
      <c r="F329" s="141" t="inlineStr">
        <is>
          <t>Baze+Dên</t>
        </is>
      </c>
      <c r="G329" s="142" t="n"/>
      <c r="H329" s="142" t="inlineStr">
        <is>
          <t>Bộ</t>
        </is>
      </c>
      <c r="I329" s="45" t="n"/>
      <c r="J329" s="54" t="n"/>
      <c r="K329" s="54" t="n"/>
      <c r="L329" s="45" t="n"/>
      <c r="M329" s="45" t="n"/>
      <c r="N329" s="45" t="n"/>
      <c r="O329" s="45" t="n"/>
      <c r="P329" s="45" t="n"/>
    </row>
    <row r="330" ht="30" customHeight="1">
      <c r="A330" s="141" t="n"/>
      <c r="B330" s="141" t="inlineStr">
        <is>
          <t>ISUZU</t>
        </is>
      </c>
      <c r="C330" s="141" t="inlineStr">
        <is>
          <t>Bạc Miểng 6BD1/6BG1/6BB1/6BF1/DB58</t>
        </is>
      </c>
      <c r="D330" s="141" t="inlineStr">
        <is>
          <t>102</t>
        </is>
      </c>
      <c r="E330" s="141" t="inlineStr">
        <is>
          <t>Cos0</t>
        </is>
      </c>
      <c r="F330" s="141" t="inlineStr">
        <is>
          <t>Baze+Dên</t>
        </is>
      </c>
      <c r="G330" s="142" t="n"/>
      <c r="H330" s="142" t="inlineStr">
        <is>
          <t>Bộ</t>
        </is>
      </c>
      <c r="I330" s="45" t="n"/>
      <c r="J330" s="54" t="n"/>
      <c r="K330" s="54" t="n"/>
      <c r="L330" s="45" t="n"/>
      <c r="M330" s="45" t="n"/>
      <c r="N330" s="45" t="n"/>
      <c r="O330" s="45" t="n"/>
      <c r="P330" s="45" t="n"/>
    </row>
    <row r="331" ht="30" customHeight="1">
      <c r="A331" s="141" t="n"/>
      <c r="B331" s="141" t="inlineStr">
        <is>
          <t>ISUZU</t>
        </is>
      </c>
      <c r="C331" s="141" t="inlineStr">
        <is>
          <t>Bạc Miểng 6BD1/6BG1/6BB1/6BF1/DB58</t>
        </is>
      </c>
      <c r="D331" s="141" t="inlineStr">
        <is>
          <t>102</t>
        </is>
      </c>
      <c r="E331" s="141" t="inlineStr">
        <is>
          <t>Cos1</t>
        </is>
      </c>
      <c r="F331" s="141" t="inlineStr">
        <is>
          <t>Baze+Dên</t>
        </is>
      </c>
      <c r="G331" s="142" t="n"/>
      <c r="H331" s="142" t="inlineStr">
        <is>
          <t>Bộ</t>
        </is>
      </c>
      <c r="I331" s="45" t="n"/>
      <c r="J331" s="54" t="n"/>
      <c r="K331" s="54" t="n"/>
      <c r="L331" s="45" t="n"/>
      <c r="M331" s="45" t="n"/>
      <c r="N331" s="45" t="n"/>
      <c r="O331" s="45" t="n"/>
      <c r="P331" s="45" t="n"/>
    </row>
    <row r="332" ht="30" customHeight="1">
      <c r="A332" s="45" t="inlineStr">
        <is>
          <t>HH083387</t>
        </is>
      </c>
      <c r="B332" s="45" t="inlineStr">
        <is>
          <t>ISUZU</t>
        </is>
      </c>
      <c r="C332" s="45" t="inlineStr">
        <is>
          <t>Bạc miểng 6BD1/6BG1/6BB1/6BF1/DB58 cốt lớn  Cos2 - NDC</t>
        </is>
      </c>
      <c r="D332" s="45" t="inlineStr">
        <is>
          <t>102</t>
        </is>
      </c>
      <c r="E332" s="45" t="inlineStr">
        <is>
          <t>Cos2</t>
        </is>
      </c>
      <c r="F332" s="45" t="inlineStr">
        <is>
          <t>Baze+Dên</t>
        </is>
      </c>
      <c r="G332" s="54" t="inlineStr">
        <is>
          <t>NDC</t>
        </is>
      </c>
      <c r="H332" s="54" t="inlineStr">
        <is>
          <t>Bộ</t>
        </is>
      </c>
      <c r="I332" s="45" t="n"/>
      <c r="J332" s="54" t="n"/>
      <c r="K332" s="54" t="n"/>
      <c r="L332" s="45" t="n"/>
      <c r="M332" s="45" t="n"/>
      <c r="N332" s="45" t="n"/>
      <c r="O332" s="45" t="n"/>
      <c r="P332" s="45" t="inlineStr">
        <is>
          <t>Bạc miểng 6BD1/6BG1/6BB1/6BF1/DB58 cốt lớn  Cos2 - NDC</t>
        </is>
      </c>
    </row>
    <row r="333" ht="30" customHeight="1">
      <c r="A333" s="141" t="n"/>
      <c r="B333" s="141" t="inlineStr">
        <is>
          <t>ISUZU</t>
        </is>
      </c>
      <c r="C333" s="141" t="inlineStr">
        <is>
          <t>Bạc Miểng 6BD1/6BG1/6BB1/6BF1/DB58</t>
        </is>
      </c>
      <c r="D333" s="141" t="inlineStr">
        <is>
          <t>102</t>
        </is>
      </c>
      <c r="E333" s="141" t="inlineStr">
        <is>
          <t>Cos3</t>
        </is>
      </c>
      <c r="F333" s="141" t="inlineStr">
        <is>
          <t>Baze+Dên</t>
        </is>
      </c>
      <c r="G333" s="142" t="n"/>
      <c r="H333" s="142" t="inlineStr">
        <is>
          <t>Bộ</t>
        </is>
      </c>
      <c r="I333" s="45" t="n"/>
      <c r="J333" s="54" t="n"/>
      <c r="K333" s="54" t="n"/>
      <c r="L333" s="45" t="n"/>
      <c r="M333" s="45" t="n"/>
      <c r="N333" s="45" t="n"/>
      <c r="O333" s="45" t="n"/>
      <c r="P333" s="45" t="n"/>
    </row>
    <row r="334" ht="30" customHeight="1">
      <c r="A334" s="141" t="n"/>
      <c r="B334" s="141" t="inlineStr">
        <is>
          <t>ISUZU</t>
        </is>
      </c>
      <c r="C334" s="141" t="inlineStr">
        <is>
          <t>Bạc Miểng 6BD1/6BG1/6BB1/6BF1/DB58</t>
        </is>
      </c>
      <c r="D334" s="141" t="inlineStr">
        <is>
          <t>102</t>
        </is>
      </c>
      <c r="E334" s="141" t="inlineStr">
        <is>
          <t>Cos4</t>
        </is>
      </c>
      <c r="F334" s="141" t="inlineStr">
        <is>
          <t>Baze+Dên</t>
        </is>
      </c>
      <c r="G334" s="142" t="n"/>
      <c r="H334" s="142" t="inlineStr">
        <is>
          <t>Bộ</t>
        </is>
      </c>
      <c r="I334" s="45" t="n"/>
      <c r="J334" s="54" t="n"/>
      <c r="K334" s="54" t="n"/>
      <c r="L334" s="45" t="n"/>
      <c r="M334" s="45" t="n"/>
      <c r="N334" s="45" t="n"/>
      <c r="O334" s="45" t="n"/>
      <c r="P334" s="45" t="n"/>
    </row>
    <row r="335" ht="30" customHeight="1">
      <c r="A335" s="43" t="inlineStr">
        <is>
          <t>HH072156</t>
        </is>
      </c>
      <c r="B335" s="43" t="inlineStr">
        <is>
          <t>ISUZU</t>
        </is>
      </c>
      <c r="C335" s="43" t="inlineStr">
        <is>
          <t>Bạc miểng DA640 Cos0 - TAIHO</t>
        </is>
      </c>
      <c r="D335" s="43" t="inlineStr">
        <is>
          <t>102</t>
        </is>
      </c>
      <c r="E335" s="43" t="inlineStr">
        <is>
          <t>Cos0</t>
        </is>
      </c>
      <c r="F335" s="43" t="inlineStr">
        <is>
          <t>Baze+Dên</t>
        </is>
      </c>
      <c r="G335" s="53" t="inlineStr">
        <is>
          <t>TAIHO</t>
        </is>
      </c>
      <c r="H335" s="53" t="inlineStr">
        <is>
          <t>Bộ</t>
        </is>
      </c>
      <c r="I335" s="43" t="n"/>
      <c r="J335" s="53" t="n"/>
      <c r="K335" s="53" t="n"/>
      <c r="L335" s="43" t="n"/>
      <c r="M335" s="43" t="n"/>
      <c r="N335" s="43" t="n"/>
      <c r="O335" s="43" t="n"/>
      <c r="P335" s="43" t="inlineStr">
        <is>
          <t>Bạc miểng DA640 Cos0 - TAIHO</t>
        </is>
      </c>
    </row>
    <row r="336" ht="30" customHeight="1">
      <c r="A336" s="45" t="inlineStr">
        <is>
          <t>HH071338</t>
        </is>
      </c>
      <c r="B336" s="45" t="inlineStr">
        <is>
          <t>ISUZU</t>
        </is>
      </c>
      <c r="C336" s="45" t="inlineStr">
        <is>
          <t>Bạc miểng DA640 Cos1 - TAIHO</t>
        </is>
      </c>
      <c r="D336" s="45" t="inlineStr">
        <is>
          <t>102</t>
        </is>
      </c>
      <c r="E336" s="45" t="inlineStr">
        <is>
          <t>Cos1</t>
        </is>
      </c>
      <c r="F336" s="45" t="inlineStr">
        <is>
          <t>Baze+Dên</t>
        </is>
      </c>
      <c r="G336" s="54" t="inlineStr">
        <is>
          <t>TAIHO</t>
        </is>
      </c>
      <c r="H336" s="54" t="inlineStr">
        <is>
          <t>Bộ</t>
        </is>
      </c>
      <c r="I336" s="45" t="n"/>
      <c r="J336" s="54" t="n"/>
      <c r="K336" s="54" t="n"/>
      <c r="L336" s="45" t="n"/>
      <c r="M336" s="45" t="n"/>
      <c r="N336" s="45" t="n"/>
      <c r="O336" s="45" t="n"/>
      <c r="P336" s="45" t="inlineStr">
        <is>
          <t>Bạc miểng DA640 Cos1 - TAIHO</t>
        </is>
      </c>
    </row>
    <row r="337" ht="30" customHeight="1">
      <c r="A337" s="43" t="inlineStr">
        <is>
          <t>HH072651</t>
        </is>
      </c>
      <c r="B337" s="43" t="inlineStr">
        <is>
          <t>ISUZU</t>
        </is>
      </c>
      <c r="C337" s="43" t="inlineStr">
        <is>
          <t>Bạc miểng DA640 Cos2 - TAIHO</t>
        </is>
      </c>
      <c r="D337" s="43" t="inlineStr">
        <is>
          <t>102</t>
        </is>
      </c>
      <c r="E337" s="43" t="inlineStr">
        <is>
          <t>Cos2</t>
        </is>
      </c>
      <c r="F337" s="43" t="inlineStr">
        <is>
          <t>Baze+Dên</t>
        </is>
      </c>
      <c r="G337" s="53" t="inlineStr">
        <is>
          <t>TAIHO</t>
        </is>
      </c>
      <c r="H337" s="53" t="inlineStr">
        <is>
          <t>Bộ</t>
        </is>
      </c>
      <c r="I337" s="43" t="n"/>
      <c r="J337" s="53" t="n"/>
      <c r="K337" s="53" t="n"/>
      <c r="L337" s="43" t="n"/>
      <c r="M337" s="43" t="n"/>
      <c r="N337" s="43" t="n"/>
      <c r="O337" s="43" t="n"/>
      <c r="P337" s="43" t="inlineStr">
        <is>
          <t>Bạc miểng DA640 Cos2 - TAIHO</t>
        </is>
      </c>
    </row>
    <row r="338" ht="30" customHeight="1">
      <c r="A338" s="141" t="n"/>
      <c r="B338" s="141" t="inlineStr">
        <is>
          <t>ISUZU</t>
        </is>
      </c>
      <c r="C338" s="141" t="inlineStr">
        <is>
          <t>Bạc Miểng DA640</t>
        </is>
      </c>
      <c r="D338" s="141" t="inlineStr">
        <is>
          <t>102</t>
        </is>
      </c>
      <c r="E338" s="141" t="inlineStr">
        <is>
          <t>Cos3</t>
        </is>
      </c>
      <c r="F338" s="141" t="inlineStr">
        <is>
          <t>Baze+Dên</t>
        </is>
      </c>
      <c r="G338" s="142" t="n"/>
      <c r="H338" s="142" t="inlineStr">
        <is>
          <t>Bộ</t>
        </is>
      </c>
      <c r="I338" s="43" t="n"/>
      <c r="J338" s="53" t="n"/>
      <c r="K338" s="53" t="n"/>
      <c r="L338" s="43" t="n"/>
      <c r="M338" s="43" t="n"/>
      <c r="N338" s="43" t="n"/>
      <c r="O338" s="43" t="n"/>
      <c r="P338" s="43" t="n"/>
    </row>
    <row r="339" ht="30" customHeight="1">
      <c r="A339" s="141" t="n"/>
      <c r="B339" s="141" t="inlineStr">
        <is>
          <t>ISUZU</t>
        </is>
      </c>
      <c r="C339" s="141" t="inlineStr">
        <is>
          <t>Bạc Miểng DA640</t>
        </is>
      </c>
      <c r="D339" s="141" t="inlineStr">
        <is>
          <t>102</t>
        </is>
      </c>
      <c r="E339" s="141" t="inlineStr">
        <is>
          <t>Cos4</t>
        </is>
      </c>
      <c r="F339" s="141" t="inlineStr">
        <is>
          <t>Baze+Dên</t>
        </is>
      </c>
      <c r="G339" s="142" t="n"/>
      <c r="H339" s="142" t="inlineStr">
        <is>
          <t>Bộ</t>
        </is>
      </c>
      <c r="I339" s="43" t="n"/>
      <c r="J339" s="53" t="n"/>
      <c r="K339" s="53" t="n"/>
      <c r="L339" s="43" t="n"/>
      <c r="M339" s="43" t="n"/>
      <c r="N339" s="43" t="n"/>
      <c r="O339" s="43" t="n"/>
      <c r="P339" s="43" t="n"/>
    </row>
    <row r="340" ht="30" customHeight="1">
      <c r="A340" s="45" t="inlineStr">
        <is>
          <t>HH01067</t>
        </is>
      </c>
      <c r="B340" s="45" t="inlineStr">
        <is>
          <t>ISUZU</t>
        </is>
      </c>
      <c r="C340" s="45" t="inlineStr">
        <is>
          <t>Bạc miểng 4HE1-T/4HK1 Cos0 - TAIHO</t>
        </is>
      </c>
      <c r="D340" s="45" t="inlineStr">
        <is>
          <t>110</t>
        </is>
      </c>
      <c r="E340" s="45" t="inlineStr">
        <is>
          <t>Cos0</t>
        </is>
      </c>
      <c r="F340" s="45" t="inlineStr">
        <is>
          <t>Baze+Dên</t>
        </is>
      </c>
      <c r="G340" s="54" t="inlineStr">
        <is>
          <t>TAIHO</t>
        </is>
      </c>
      <c r="H340" s="54" t="inlineStr">
        <is>
          <t>Bộ</t>
        </is>
      </c>
      <c r="I340" s="45" t="n"/>
      <c r="J340" s="54" t="n">
        <v>830000</v>
      </c>
      <c r="K340" s="54" t="n">
        <v>870000</v>
      </c>
      <c r="L340" s="54" t="n">
        <v>920000</v>
      </c>
      <c r="M340" s="45" t="n"/>
      <c r="N340" s="45" t="n"/>
      <c r="O340" s="45" t="n"/>
      <c r="P340" s="45" t="inlineStr">
        <is>
          <t>Bạc miểng 4HE1-T/4HK1 Cos0 - TAIHO</t>
        </is>
      </c>
    </row>
    <row r="341" ht="30" customHeight="1">
      <c r="A341" s="45" t="inlineStr">
        <is>
          <t>HH01068</t>
        </is>
      </c>
      <c r="B341" s="45" t="inlineStr">
        <is>
          <t>ISUZU</t>
        </is>
      </c>
      <c r="C341" s="45" t="inlineStr">
        <is>
          <t>Bạc miểng 4HE1-T/4HK1 Cos1 - TAIHO</t>
        </is>
      </c>
      <c r="D341" s="45" t="inlineStr">
        <is>
          <t>110</t>
        </is>
      </c>
      <c r="E341" s="45" t="inlineStr">
        <is>
          <t>Cos1</t>
        </is>
      </c>
      <c r="F341" s="45" t="inlineStr">
        <is>
          <t>Baze+Dên</t>
        </is>
      </c>
      <c r="G341" s="54" t="inlineStr">
        <is>
          <t>TAIHO</t>
        </is>
      </c>
      <c r="H341" s="54" t="inlineStr">
        <is>
          <t>Bộ</t>
        </is>
      </c>
      <c r="I341" s="45" t="n"/>
      <c r="J341" s="54" t="n">
        <v>920000</v>
      </c>
      <c r="K341" s="54" t="n">
        <v>960000</v>
      </c>
      <c r="L341" s="54" t="n">
        <v>1000000</v>
      </c>
      <c r="M341" s="45" t="n"/>
      <c r="N341" s="45" t="n"/>
      <c r="O341" s="45" t="n"/>
      <c r="P341" s="45" t="inlineStr">
        <is>
          <t>Bạc miểng 4HE1-T/4HK1 Cos1 - TAIHO</t>
        </is>
      </c>
    </row>
    <row r="342" ht="30" customHeight="1">
      <c r="A342" s="43" t="inlineStr">
        <is>
          <t>HH081793</t>
        </is>
      </c>
      <c r="B342" s="43" t="inlineStr">
        <is>
          <t>ISUZU</t>
        </is>
      </c>
      <c r="C342" s="43" t="inlineStr">
        <is>
          <t>Bạc miểng 4HE1-T/4HK1 - Cos2 - Taiho</t>
        </is>
      </c>
      <c r="D342" s="43" t="inlineStr">
        <is>
          <t>110</t>
        </is>
      </c>
      <c r="E342" s="43" t="inlineStr">
        <is>
          <t>Cos2</t>
        </is>
      </c>
      <c r="F342" s="43" t="inlineStr">
        <is>
          <t>Baze+Dên</t>
        </is>
      </c>
      <c r="G342" s="53" t="inlineStr">
        <is>
          <t>TAIHO</t>
        </is>
      </c>
      <c r="H342" s="53" t="inlineStr">
        <is>
          <t>Cái</t>
        </is>
      </c>
      <c r="I342" s="43" t="n"/>
      <c r="J342" s="53" t="n"/>
      <c r="K342" s="53" t="n"/>
      <c r="L342" s="43" t="n"/>
      <c r="M342" s="43" t="n"/>
      <c r="N342" s="43" t="n"/>
      <c r="O342" s="43" t="n"/>
      <c r="P342" s="43" t="inlineStr">
        <is>
          <t>Bạc miểng 4HE1-T/4HK1 - Cos2 - Taiho</t>
        </is>
      </c>
    </row>
    <row r="343" ht="30" customHeight="1">
      <c r="A343" s="141" t="n"/>
      <c r="B343" s="141" t="inlineStr">
        <is>
          <t>ISUZU</t>
        </is>
      </c>
      <c r="C343" s="141" t="inlineStr">
        <is>
          <t>Bạc Miểng 4HE1-T/4HK1</t>
        </is>
      </c>
      <c r="D343" s="141" t="inlineStr">
        <is>
          <t>110</t>
        </is>
      </c>
      <c r="E343" s="141" t="inlineStr">
        <is>
          <t>Cos3</t>
        </is>
      </c>
      <c r="F343" s="141" t="inlineStr">
        <is>
          <t>Baze+Dên</t>
        </is>
      </c>
      <c r="G343" s="142" t="n"/>
      <c r="H343" s="142" t="inlineStr">
        <is>
          <t>Cái</t>
        </is>
      </c>
      <c r="I343" s="45" t="n"/>
      <c r="J343" s="54" t="n"/>
      <c r="K343" s="54" t="n"/>
      <c r="L343" s="45" t="n"/>
      <c r="M343" s="45" t="n"/>
      <c r="N343" s="45" t="n"/>
      <c r="O343" s="45" t="n"/>
      <c r="P343" s="45" t="n"/>
    </row>
    <row r="344" ht="30" customHeight="1">
      <c r="A344" s="141" t="n"/>
      <c r="B344" s="141" t="inlineStr">
        <is>
          <t>ISUZU</t>
        </is>
      </c>
      <c r="C344" s="141" t="inlineStr">
        <is>
          <t>Bạc Miểng 4HE1-T/4HK1</t>
        </is>
      </c>
      <c r="D344" s="141" t="inlineStr">
        <is>
          <t>110</t>
        </is>
      </c>
      <c r="E344" s="141" t="inlineStr">
        <is>
          <t>Cos4</t>
        </is>
      </c>
      <c r="F344" s="141" t="inlineStr">
        <is>
          <t>Baze+Dên</t>
        </is>
      </c>
      <c r="G344" s="142" t="n"/>
      <c r="H344" s="142" t="inlineStr">
        <is>
          <t>Cái</t>
        </is>
      </c>
      <c r="I344" s="43" t="n"/>
      <c r="J344" s="53" t="n"/>
      <c r="K344" s="53" t="n"/>
      <c r="L344" s="43" t="n"/>
      <c r="M344" s="43" t="n"/>
      <c r="N344" s="43" t="n"/>
      <c r="O344" s="43" t="n"/>
      <c r="P344" s="43" t="n"/>
    </row>
    <row r="345" ht="30" customHeight="1">
      <c r="A345" s="43" t="inlineStr">
        <is>
          <t>HH083725</t>
        </is>
      </c>
      <c r="B345" s="43" t="inlineStr">
        <is>
          <t>ISUZU</t>
        </is>
      </c>
      <c r="C345" s="43" t="inlineStr">
        <is>
          <t>Bạc miểng Isu 6HE1-T/6HK1 (M4000K1, R4005K) STD Cos0 - DAIDO NHẬT</t>
        </is>
      </c>
      <c r="D345" s="43" t="inlineStr">
        <is>
          <t>110</t>
        </is>
      </c>
      <c r="E345" s="43" t="inlineStr">
        <is>
          <t>Cos0</t>
        </is>
      </c>
      <c r="F345" s="43" t="inlineStr">
        <is>
          <t>Baze+Dên</t>
        </is>
      </c>
      <c r="G345" s="53" t="inlineStr">
        <is>
          <t>DAIDO NHẬT</t>
        </is>
      </c>
      <c r="H345" s="53" t="inlineStr">
        <is>
          <t>Bộ</t>
        </is>
      </c>
      <c r="I345" s="43" t="n"/>
      <c r="J345" s="53" t="n">
        <v>1780000</v>
      </c>
      <c r="K345" s="53" t="n">
        <v>1900000</v>
      </c>
      <c r="L345" s="53" t="n">
        <v>2050000</v>
      </c>
      <c r="M345" s="43" t="n"/>
      <c r="N345" s="43" t="n"/>
      <c r="O345" s="43" t="inlineStr">
        <is>
          <t>M4000K1</t>
        </is>
      </c>
      <c r="P345" s="43" t="inlineStr">
        <is>
          <t>Bạc miểng Isu 6HE1-T/6HK1 (M4000K1, R4005K) STD Cos0 - DAIDO NHẬT</t>
        </is>
      </c>
    </row>
    <row r="346" ht="30" customHeight="1">
      <c r="A346" s="43" t="inlineStr">
        <is>
          <t>HH081743</t>
        </is>
      </c>
      <c r="B346" s="43" t="inlineStr">
        <is>
          <t>ISUZU</t>
        </is>
      </c>
      <c r="C346" s="43" t="inlineStr">
        <is>
          <t>Bạc miểng 6HE1-T/6HK1 Cos1  (Argo Chụm)- TAIHO</t>
        </is>
      </c>
      <c r="D346" s="43" t="inlineStr">
        <is>
          <t>110</t>
        </is>
      </c>
      <c r="E346" s="43" t="inlineStr">
        <is>
          <t>Cos1</t>
        </is>
      </c>
      <c r="F346" s="43" t="inlineStr">
        <is>
          <t>Baze+Dên</t>
        </is>
      </c>
      <c r="G346" s="53" t="inlineStr">
        <is>
          <t>TAIHO</t>
        </is>
      </c>
      <c r="H346" s="53" t="inlineStr">
        <is>
          <t>Bộ</t>
        </is>
      </c>
      <c r="I346" s="43" t="inlineStr">
        <is>
          <t>Argo Chụm</t>
        </is>
      </c>
      <c r="J346" s="53" t="n"/>
      <c r="K346" s="53" t="n"/>
      <c r="L346" s="43" t="n"/>
      <c r="M346" s="43" t="n"/>
      <c r="N346" s="43" t="n"/>
      <c r="O346" s="43" t="n"/>
      <c r="P346" s="43" t="inlineStr">
        <is>
          <t>Bạc miểng 6HE1-T/6HK1 Cos1  (Argo Chụm)- TAIHO</t>
        </is>
      </c>
    </row>
    <row r="347" ht="30" customHeight="1">
      <c r="A347" s="45" t="inlineStr">
        <is>
          <t>HH01070</t>
        </is>
      </c>
      <c r="B347" s="45" t="inlineStr">
        <is>
          <t>ISUZU</t>
        </is>
      </c>
      <c r="C347" s="45" t="inlineStr">
        <is>
          <t>Bạc miểng 6HE1-T/6HK1 Cos1 - TAIHO</t>
        </is>
      </c>
      <c r="D347" s="45" t="inlineStr">
        <is>
          <t>110</t>
        </is>
      </c>
      <c r="E347" s="45" t="inlineStr">
        <is>
          <t>Cos1</t>
        </is>
      </c>
      <c r="F347" s="45" t="inlineStr">
        <is>
          <t>Baze+Dên</t>
        </is>
      </c>
      <c r="G347" s="54" t="inlineStr">
        <is>
          <t>TAIHO</t>
        </is>
      </c>
      <c r="H347" s="54" t="inlineStr">
        <is>
          <t>Bộ</t>
        </is>
      </c>
      <c r="I347" s="45" t="n"/>
      <c r="J347" s="54" t="n">
        <v>1250000</v>
      </c>
      <c r="K347" s="54" t="n">
        <v>1300000</v>
      </c>
      <c r="L347" s="54" t="n">
        <v>1350000</v>
      </c>
      <c r="M347" s="45" t="n"/>
      <c r="N347" s="45" t="n"/>
      <c r="O347" s="45" t="n"/>
      <c r="P347" s="45" t="inlineStr">
        <is>
          <t>Bạc miểng 6HE1-T/6HK1 Cos1 - TAIHO</t>
        </is>
      </c>
    </row>
    <row r="348" ht="30" customHeight="1">
      <c r="A348" s="141" t="n"/>
      <c r="B348" s="141" t="inlineStr">
        <is>
          <t>ISUZU</t>
        </is>
      </c>
      <c r="C348" s="141" t="inlineStr">
        <is>
          <t>Bạc Miểng 6HE1-T/6HK1</t>
        </is>
      </c>
      <c r="D348" s="141" t="inlineStr">
        <is>
          <t>110</t>
        </is>
      </c>
      <c r="E348" s="141" t="inlineStr">
        <is>
          <t>Cos2</t>
        </is>
      </c>
      <c r="F348" s="141" t="inlineStr">
        <is>
          <t>Baze+Dên</t>
        </is>
      </c>
      <c r="G348" s="142" t="n"/>
      <c r="H348" s="142" t="inlineStr">
        <is>
          <t>Bộ</t>
        </is>
      </c>
      <c r="I348" s="43" t="n"/>
      <c r="J348" s="53" t="n"/>
      <c r="K348" s="53" t="n"/>
      <c r="L348" s="43" t="n"/>
      <c r="M348" s="43" t="n"/>
      <c r="N348" s="43" t="n"/>
      <c r="O348" s="43" t="n"/>
      <c r="P348" s="43" t="n"/>
    </row>
    <row r="349" ht="30" customHeight="1">
      <c r="A349" s="141" t="n"/>
      <c r="B349" s="141" t="inlineStr">
        <is>
          <t>ISUZU</t>
        </is>
      </c>
      <c r="C349" s="141" t="inlineStr">
        <is>
          <t>Bạc Miểng 6HE1-T/6HK1</t>
        </is>
      </c>
      <c r="D349" s="141" t="inlineStr">
        <is>
          <t>110</t>
        </is>
      </c>
      <c r="E349" s="141" t="inlineStr">
        <is>
          <t>Cos3</t>
        </is>
      </c>
      <c r="F349" s="141" t="inlineStr">
        <is>
          <t>Baze+Dên</t>
        </is>
      </c>
      <c r="G349" s="142" t="n"/>
      <c r="H349" s="142" t="inlineStr">
        <is>
          <t>Bộ</t>
        </is>
      </c>
      <c r="I349" s="43" t="n"/>
      <c r="J349" s="53" t="n"/>
      <c r="K349" s="53" t="n"/>
      <c r="L349" s="43" t="n"/>
      <c r="M349" s="43" t="n"/>
      <c r="N349" s="43" t="n"/>
      <c r="O349" s="43" t="n"/>
      <c r="P349" s="43" t="n"/>
    </row>
    <row r="350" ht="30" customHeight="1">
      <c r="A350" s="141" t="n"/>
      <c r="B350" s="141" t="inlineStr">
        <is>
          <t>ISUZU</t>
        </is>
      </c>
      <c r="C350" s="141" t="inlineStr">
        <is>
          <t>Bạc Miểng 6HE1-T/6HK1</t>
        </is>
      </c>
      <c r="D350" s="141" t="inlineStr">
        <is>
          <t>110</t>
        </is>
      </c>
      <c r="E350" s="141" t="inlineStr">
        <is>
          <t>Cos4</t>
        </is>
      </c>
      <c r="F350" s="141" t="inlineStr">
        <is>
          <t>Baze+Dên</t>
        </is>
      </c>
      <c r="G350" s="142" t="n"/>
      <c r="H350" s="142" t="inlineStr">
        <is>
          <t>Bộ</t>
        </is>
      </c>
      <c r="I350" s="45" t="n"/>
      <c r="J350" s="54" t="n"/>
      <c r="K350" s="54" t="n"/>
      <c r="L350" s="45" t="n"/>
      <c r="M350" s="45" t="n"/>
      <c r="N350" s="45" t="n"/>
      <c r="O350" s="45" t="n"/>
      <c r="P350" s="45" t="n"/>
    </row>
    <row r="351" ht="30" customHeight="1">
      <c r="A351" s="45" t="inlineStr">
        <is>
          <t>HH0358</t>
        </is>
      </c>
      <c r="B351" s="45" t="inlineStr">
        <is>
          <t>ISUZU</t>
        </is>
      </c>
      <c r="C351" s="45" t="inlineStr">
        <is>
          <t>Bạc miểng 4HF1/4HG1 Cos0 - TAIHO</t>
        </is>
      </c>
      <c r="D351" s="45" t="inlineStr">
        <is>
          <t>112</t>
        </is>
      </c>
      <c r="E351" s="45" t="inlineStr">
        <is>
          <t>Cos0</t>
        </is>
      </c>
      <c r="F351" s="45" t="inlineStr">
        <is>
          <t>Baze+Dên</t>
        </is>
      </c>
      <c r="G351" s="54" t="inlineStr">
        <is>
          <t>TAIHO</t>
        </is>
      </c>
      <c r="H351" s="54" t="inlineStr">
        <is>
          <t>Bộ</t>
        </is>
      </c>
      <c r="I351" s="45" t="n"/>
      <c r="J351" s="54" t="n"/>
      <c r="K351" s="54" t="n"/>
      <c r="L351" s="45" t="n"/>
      <c r="M351" s="45" t="n"/>
      <c r="N351" s="45" t="n"/>
      <c r="O351" s="45" t="n"/>
      <c r="P351" s="45" t="inlineStr">
        <is>
          <t>Bạc miểng 4HF1/4HG1 Cos0 - TAIHO</t>
        </is>
      </c>
    </row>
    <row r="352" ht="30" customHeight="1">
      <c r="A352" s="141" t="n"/>
      <c r="B352" s="141" t="inlineStr">
        <is>
          <t>ISUZU</t>
        </is>
      </c>
      <c r="C352" s="141" t="inlineStr">
        <is>
          <t>Bạc Miểng 4HF1/4HG1</t>
        </is>
      </c>
      <c r="D352" s="141" t="inlineStr">
        <is>
          <t>112</t>
        </is>
      </c>
      <c r="E352" s="141" t="inlineStr">
        <is>
          <t>Cos1</t>
        </is>
      </c>
      <c r="F352" s="141" t="inlineStr">
        <is>
          <t>Baze+Dên</t>
        </is>
      </c>
      <c r="G352" s="142" t="n"/>
      <c r="H352" s="142" t="inlineStr">
        <is>
          <t>Bộ</t>
        </is>
      </c>
      <c r="I352" s="45" t="n"/>
      <c r="J352" s="54" t="n"/>
      <c r="K352" s="54" t="n"/>
      <c r="L352" s="45" t="n"/>
      <c r="M352" s="45" t="n"/>
      <c r="N352" s="45" t="n"/>
      <c r="O352" s="45" t="n"/>
      <c r="P352" s="45" t="n"/>
    </row>
    <row r="353" ht="30" customHeight="1">
      <c r="A353" s="43" t="inlineStr">
        <is>
          <t>HH0650</t>
        </is>
      </c>
      <c r="B353" s="43" t="inlineStr">
        <is>
          <t>ISUZU</t>
        </is>
      </c>
      <c r="C353" s="43" t="inlineStr">
        <is>
          <t>Bạc miểng 4HF1/4HG1 Cos2 - TAIHO</t>
        </is>
      </c>
      <c r="D353" s="43" t="inlineStr">
        <is>
          <t>112</t>
        </is>
      </c>
      <c r="E353" s="43" t="inlineStr">
        <is>
          <t>Cos2</t>
        </is>
      </c>
      <c r="F353" s="43" t="inlineStr">
        <is>
          <t>Baze+Dên</t>
        </is>
      </c>
      <c r="G353" s="53" t="inlineStr">
        <is>
          <t>TAIHO</t>
        </is>
      </c>
      <c r="H353" s="53" t="inlineStr">
        <is>
          <t>Bộ</t>
        </is>
      </c>
      <c r="I353" s="43" t="n"/>
      <c r="J353" s="53" t="n"/>
      <c r="K353" s="53" t="n"/>
      <c r="L353" s="43" t="n"/>
      <c r="M353" s="43" t="n"/>
      <c r="N353" s="43" t="n"/>
      <c r="O353" s="43" t="n"/>
      <c r="P353" s="43" t="inlineStr">
        <is>
          <t>Bạc miểng 4HF1/4HG1 Cos2 - TAIHO</t>
        </is>
      </c>
    </row>
    <row r="354" ht="30" customHeight="1">
      <c r="A354" s="141" t="n"/>
      <c r="B354" s="141" t="inlineStr">
        <is>
          <t>ISUZU</t>
        </is>
      </c>
      <c r="C354" s="141" t="inlineStr">
        <is>
          <t>Bạc Miểng 4HF1/4HG1</t>
        </is>
      </c>
      <c r="D354" s="141" t="inlineStr">
        <is>
          <t>112</t>
        </is>
      </c>
      <c r="E354" s="141" t="inlineStr">
        <is>
          <t>Cos3</t>
        </is>
      </c>
      <c r="F354" s="141" t="inlineStr">
        <is>
          <t>Baze+Dên</t>
        </is>
      </c>
      <c r="G354" s="142" t="n"/>
      <c r="H354" s="142" t="inlineStr">
        <is>
          <t>Bộ</t>
        </is>
      </c>
      <c r="I354" s="45" t="n"/>
      <c r="J354" s="54" t="n"/>
      <c r="K354" s="54" t="n"/>
      <c r="L354" s="45" t="n"/>
      <c r="M354" s="45" t="n"/>
      <c r="N354" s="45" t="n"/>
      <c r="O354" s="45" t="n"/>
      <c r="P354" s="45" t="n"/>
    </row>
    <row r="355" ht="30" customHeight="1">
      <c r="A355" s="141" t="n"/>
      <c r="B355" s="141" t="inlineStr">
        <is>
          <t>ISUZU</t>
        </is>
      </c>
      <c r="C355" s="141" t="inlineStr">
        <is>
          <t>Bạc Miểng 4HF1/4HG1</t>
        </is>
      </c>
      <c r="D355" s="141" t="inlineStr">
        <is>
          <t>112</t>
        </is>
      </c>
      <c r="E355" s="141" t="inlineStr">
        <is>
          <t>Cos4</t>
        </is>
      </c>
      <c r="F355" s="141" t="inlineStr">
        <is>
          <t>Baze+Dên</t>
        </is>
      </c>
      <c r="G355" s="142" t="n"/>
      <c r="H355" s="142" t="inlineStr">
        <is>
          <t>Bộ</t>
        </is>
      </c>
      <c r="I355" s="43" t="n"/>
      <c r="J355" s="53" t="n"/>
      <c r="K355" s="53" t="n"/>
      <c r="L355" s="43" t="n"/>
      <c r="M355" s="43" t="n"/>
      <c r="N355" s="43" t="n"/>
      <c r="O355" s="43" t="n"/>
      <c r="P355" s="43" t="n"/>
    </row>
    <row r="356" ht="30" customHeight="1">
      <c r="A356" s="141" t="n"/>
      <c r="B356" s="141" t="inlineStr">
        <is>
          <t>ISUZU</t>
        </is>
      </c>
      <c r="C356" s="141" t="inlineStr">
        <is>
          <t>Bạc Miểng 4HF1/4HG1/4HE1-T/4HJ1</t>
        </is>
      </c>
      <c r="D356" s="141" t="inlineStr">
        <is>
          <t>115</t>
        </is>
      </c>
      <c r="E356" s="141" t="inlineStr">
        <is>
          <t>Cos0</t>
        </is>
      </c>
      <c r="F356" s="141" t="inlineStr">
        <is>
          <t>Baze+Dên</t>
        </is>
      </c>
      <c r="G356" s="142" t="n"/>
      <c r="H356" s="142" t="inlineStr">
        <is>
          <t>Bộ</t>
        </is>
      </c>
      <c r="I356" s="45" t="n"/>
      <c r="J356" s="54" t="n"/>
      <c r="K356" s="54" t="n"/>
      <c r="L356" s="45" t="n"/>
      <c r="M356" s="45" t="n"/>
      <c r="N356" s="45" t="n"/>
      <c r="O356" s="45" t="n"/>
      <c r="P356" s="45" t="n"/>
    </row>
    <row r="357" ht="30" customHeight="1">
      <c r="A357" s="45" t="inlineStr">
        <is>
          <t>HH082268</t>
        </is>
      </c>
      <c r="B357" s="45" t="inlineStr">
        <is>
          <t>ISUZU</t>
        </is>
      </c>
      <c r="C357" s="45" t="inlineStr">
        <is>
          <t>Bạc miểng 4HF1/4HG1/4HE1-T/4HJ1 (M4547K1 + R4547K) Cos1 - DAIDO NHẬT</t>
        </is>
      </c>
      <c r="D357" s="45" t="inlineStr">
        <is>
          <t>115</t>
        </is>
      </c>
      <c r="E357" s="45" t="inlineStr">
        <is>
          <t>Cos1</t>
        </is>
      </c>
      <c r="F357" s="45" t="inlineStr">
        <is>
          <t>Baze+Dên</t>
        </is>
      </c>
      <c r="G357" s="54" t="inlineStr">
        <is>
          <t>DAIDO NHẬT</t>
        </is>
      </c>
      <c r="H357" s="54" t="inlineStr">
        <is>
          <t>Bộ</t>
        </is>
      </c>
      <c r="I357" s="45" t="n"/>
      <c r="J357" s="54" t="n">
        <v>1000000</v>
      </c>
      <c r="K357" s="54" t="n">
        <v>1100000</v>
      </c>
      <c r="L357" s="54" t="n">
        <v>1200000</v>
      </c>
      <c r="M357" s="45" t="n"/>
      <c r="N357" s="45" t="n"/>
      <c r="O357" s="45" t="inlineStr">
        <is>
          <t>M4547K1</t>
        </is>
      </c>
      <c r="P357" s="45" t="inlineStr">
        <is>
          <t>Bạc miểng 4HF1/4HG1/4HE1-T/4HJ1 (M4547K1 + R4547K) Cos1 - DAIDO NHẬT</t>
        </is>
      </c>
    </row>
    <row r="358" ht="30" customHeight="1">
      <c r="A358" s="141" t="n"/>
      <c r="B358" s="141" t="inlineStr">
        <is>
          <t>ISUZU</t>
        </is>
      </c>
      <c r="C358" s="141" t="inlineStr">
        <is>
          <t>Bạc Miểng 4HF1/4HG1/4HE1-T/4HJ1</t>
        </is>
      </c>
      <c r="D358" s="141" t="inlineStr">
        <is>
          <t>115</t>
        </is>
      </c>
      <c r="E358" s="141" t="inlineStr">
        <is>
          <t>Cos2</t>
        </is>
      </c>
      <c r="F358" s="141" t="inlineStr">
        <is>
          <t>Baze+Dên</t>
        </is>
      </c>
      <c r="G358" s="142" t="n"/>
      <c r="H358" s="142" t="inlineStr">
        <is>
          <t>Bộ</t>
        </is>
      </c>
      <c r="I358" s="45" t="n"/>
      <c r="J358" s="54" t="n"/>
      <c r="K358" s="54" t="n"/>
      <c r="L358" s="45" t="n"/>
      <c r="M358" s="45" t="n"/>
      <c r="N358" s="45" t="n"/>
      <c r="O358" s="45" t="n"/>
      <c r="P358" s="45" t="n"/>
    </row>
    <row r="359" ht="30" customHeight="1">
      <c r="A359" s="141" t="n"/>
      <c r="B359" s="141" t="inlineStr">
        <is>
          <t>ISUZU</t>
        </is>
      </c>
      <c r="C359" s="141" t="inlineStr">
        <is>
          <t>Bạc Miểng 4HF1/4HG1/4HE1-T/4HJ1</t>
        </is>
      </c>
      <c r="D359" s="141" t="inlineStr">
        <is>
          <t>115</t>
        </is>
      </c>
      <c r="E359" s="141" t="inlineStr">
        <is>
          <t>Cos3</t>
        </is>
      </c>
      <c r="F359" s="141" t="inlineStr">
        <is>
          <t>Baze+Dên</t>
        </is>
      </c>
      <c r="G359" s="142" t="n"/>
      <c r="H359" s="142" t="inlineStr">
        <is>
          <t>Bộ</t>
        </is>
      </c>
      <c r="I359" s="45" t="n"/>
      <c r="J359" s="54" t="n"/>
      <c r="K359" s="54" t="n"/>
      <c r="L359" s="45" t="n"/>
      <c r="M359" s="45" t="n"/>
      <c r="N359" s="45" t="n"/>
      <c r="O359" s="45" t="n"/>
      <c r="P359" s="45" t="n"/>
    </row>
    <row r="360" ht="30" customHeight="1">
      <c r="A360" s="141" t="n"/>
      <c r="B360" s="141" t="inlineStr">
        <is>
          <t>ISUZU</t>
        </is>
      </c>
      <c r="C360" s="141" t="inlineStr">
        <is>
          <t>Bạc Miểng 4HF1/4HG1/4HE1-T/4HJ1</t>
        </is>
      </c>
      <c r="D360" s="141" t="inlineStr">
        <is>
          <t>115</t>
        </is>
      </c>
      <c r="E360" s="141" t="inlineStr">
        <is>
          <t>Cos4</t>
        </is>
      </c>
      <c r="F360" s="141" t="inlineStr">
        <is>
          <t>Baze+Dên</t>
        </is>
      </c>
      <c r="G360" s="142" t="n"/>
      <c r="H360" s="142" t="inlineStr">
        <is>
          <t>Bộ</t>
        </is>
      </c>
      <c r="I360" s="45" t="n"/>
      <c r="J360" s="54" t="n"/>
      <c r="K360" s="54" t="n"/>
      <c r="L360" s="45" t="n"/>
      <c r="M360" s="45" t="n"/>
      <c r="N360" s="45" t="n"/>
      <c r="O360" s="45" t="n"/>
      <c r="P360" s="45" t="n"/>
    </row>
    <row r="361" ht="30" customHeight="1">
      <c r="A361" s="45" t="inlineStr">
        <is>
          <t>HH078205</t>
        </is>
      </c>
      <c r="B361" s="45" t="inlineStr">
        <is>
          <t>ISUZU</t>
        </is>
      </c>
      <c r="C361" s="45" t="inlineStr">
        <is>
          <t>Bạc miểng (lớp mạ ngoài oxi hóa nhẹ) 4HK1-T Cos0 argro chụm - MAHLE 8-97372078/8-97616359</t>
        </is>
      </c>
      <c r="D361" s="45" t="inlineStr">
        <is>
          <t>115</t>
        </is>
      </c>
      <c r="E361" s="45" t="inlineStr">
        <is>
          <t>Cos0</t>
        </is>
      </c>
      <c r="F361" s="45" t="inlineStr">
        <is>
          <t>Baze+Dên</t>
        </is>
      </c>
      <c r="G361" s="54" t="n"/>
      <c r="H361" s="54" t="inlineStr">
        <is>
          <t>Bộ</t>
        </is>
      </c>
      <c r="I361" s="45" t="inlineStr">
        <is>
          <t>lớp mạ ngoài oxi hóa nhẹ</t>
        </is>
      </c>
      <c r="J361" s="54" t="n"/>
      <c r="K361" s="54" t="n"/>
      <c r="L361" s="45" t="n"/>
      <c r="M361" s="45" t="n"/>
      <c r="N361" s="45" t="n"/>
      <c r="O361" s="45" t="n"/>
      <c r="P361" s="45" t="inlineStr">
        <is>
          <t>Bạc miểng (lớp mạ ngoài oxi hóa nhẹ) 4HK1-T Cos0 argro chụm - MAHLE 8-97372078/8-97616359</t>
        </is>
      </c>
    </row>
    <row r="362" ht="30" customHeight="1">
      <c r="A362" s="43" t="inlineStr">
        <is>
          <t>HH082722</t>
        </is>
      </c>
      <c r="B362" s="43" t="inlineStr">
        <is>
          <t>ISUZU</t>
        </is>
      </c>
      <c r="C362" s="43" t="inlineStr">
        <is>
          <t>Bạc miểng 4HK1-T - Cos0 argro chụm - MAHLE 8-97372078/8-97616359</t>
        </is>
      </c>
      <c r="D362" s="43" t="inlineStr">
        <is>
          <t>115</t>
        </is>
      </c>
      <c r="E362" s="43" t="inlineStr">
        <is>
          <t>Cos0</t>
        </is>
      </c>
      <c r="F362" s="43" t="inlineStr">
        <is>
          <t>Baze+Dên</t>
        </is>
      </c>
      <c r="G362" s="53" t="n"/>
      <c r="H362" s="53" t="inlineStr">
        <is>
          <t>Bộ</t>
        </is>
      </c>
      <c r="I362" s="43" t="n"/>
      <c r="J362" s="53" t="n">
        <v>700000</v>
      </c>
      <c r="K362" s="53" t="n">
        <v>760000</v>
      </c>
      <c r="L362" s="53" t="n">
        <v>820000</v>
      </c>
      <c r="M362" s="43" t="n"/>
      <c r="N362" s="43" t="n"/>
      <c r="O362" s="43" t="n"/>
      <c r="P362" s="43" t="inlineStr">
        <is>
          <t>Bạc miểng 4HK1-T - Cos0 argro chụm - MAHLE 8-97372078/8-97616359</t>
        </is>
      </c>
    </row>
    <row r="363" ht="30" customHeight="1">
      <c r="A363" s="141" t="n"/>
      <c r="B363" s="141" t="inlineStr">
        <is>
          <t>ISUZU</t>
        </is>
      </c>
      <c r="C363" s="141" t="inlineStr">
        <is>
          <t>Bạc Miểng 4HK1-T</t>
        </is>
      </c>
      <c r="D363" s="141" t="inlineStr">
        <is>
          <t>115</t>
        </is>
      </c>
      <c r="E363" s="141" t="inlineStr">
        <is>
          <t>Cos1</t>
        </is>
      </c>
      <c r="F363" s="141" t="inlineStr">
        <is>
          <t>Baze+Dên</t>
        </is>
      </c>
      <c r="G363" s="142" t="n"/>
      <c r="H363" s="142" t="inlineStr">
        <is>
          <t>Cái</t>
        </is>
      </c>
      <c r="I363" s="45" t="n"/>
      <c r="J363" s="54" t="n"/>
      <c r="K363" s="54" t="n"/>
      <c r="L363" s="45" t="n"/>
      <c r="M363" s="45" t="n"/>
      <c r="N363" s="45" t="n"/>
      <c r="O363" s="45" t="n"/>
      <c r="P363" s="45" t="n"/>
    </row>
    <row r="364" ht="30" customHeight="1">
      <c r="A364" s="45" t="inlineStr">
        <is>
          <t>HH081144</t>
        </is>
      </c>
      <c r="B364" s="45" t="inlineStr">
        <is>
          <t>ISUZU</t>
        </is>
      </c>
      <c r="C364" s="45" t="inlineStr">
        <is>
          <t>Bạc miểng 4HK1-T Cos2 argro chụm - Taiho</t>
        </is>
      </c>
      <c r="D364" s="45" t="inlineStr">
        <is>
          <t>115</t>
        </is>
      </c>
      <c r="E364" s="45" t="inlineStr">
        <is>
          <t>Cos2</t>
        </is>
      </c>
      <c r="F364" s="45" t="inlineStr">
        <is>
          <t>Baze+Dên</t>
        </is>
      </c>
      <c r="G364" s="54" t="inlineStr">
        <is>
          <t>TAIHO</t>
        </is>
      </c>
      <c r="H364" s="54" t="inlineStr">
        <is>
          <t>Cái</t>
        </is>
      </c>
      <c r="I364" s="45" t="n"/>
      <c r="J364" s="54" t="n"/>
      <c r="K364" s="54" t="n"/>
      <c r="L364" s="45" t="n"/>
      <c r="M364" s="45" t="n"/>
      <c r="N364" s="45" t="n"/>
      <c r="O364" s="45" t="n"/>
      <c r="P364" s="45" t="inlineStr">
        <is>
          <t>Bạc miểng 4HK1-T Cos2 argro chụm - Taiho</t>
        </is>
      </c>
    </row>
    <row r="365" ht="30" customHeight="1">
      <c r="A365" s="141" t="n"/>
      <c r="B365" s="141" t="inlineStr">
        <is>
          <t>ISUZU</t>
        </is>
      </c>
      <c r="C365" s="141" t="inlineStr">
        <is>
          <t>Bạc Miểng 4HK1-T</t>
        </is>
      </c>
      <c r="D365" s="141" t="inlineStr">
        <is>
          <t>115</t>
        </is>
      </c>
      <c r="E365" s="141" t="inlineStr">
        <is>
          <t>Cos3</t>
        </is>
      </c>
      <c r="F365" s="141" t="inlineStr">
        <is>
          <t>Baze+Dên</t>
        </is>
      </c>
      <c r="G365" s="142" t="n"/>
      <c r="H365" s="142" t="inlineStr">
        <is>
          <t>Cái</t>
        </is>
      </c>
      <c r="I365" s="45" t="n"/>
      <c r="J365" s="54" t="n"/>
      <c r="K365" s="54" t="n"/>
      <c r="L365" s="45" t="n"/>
      <c r="M365" s="45" t="n"/>
      <c r="N365" s="45" t="n"/>
      <c r="O365" s="45" t="n"/>
      <c r="P365" s="45" t="n"/>
    </row>
    <row r="366" ht="30" customHeight="1">
      <c r="A366" s="141" t="n"/>
      <c r="B366" s="141" t="inlineStr">
        <is>
          <t>ISUZU</t>
        </is>
      </c>
      <c r="C366" s="141" t="inlineStr">
        <is>
          <t>Bạc Miểng 4HK1-T</t>
        </is>
      </c>
      <c r="D366" s="141" t="inlineStr">
        <is>
          <t>115</t>
        </is>
      </c>
      <c r="E366" s="141" t="inlineStr">
        <is>
          <t>Cos4</t>
        </is>
      </c>
      <c r="F366" s="141" t="inlineStr">
        <is>
          <t>Baze+Dên</t>
        </is>
      </c>
      <c r="G366" s="142" t="n"/>
      <c r="H366" s="142" t="inlineStr">
        <is>
          <t>Cái</t>
        </is>
      </c>
      <c r="I366" s="45" t="n"/>
      <c r="J366" s="54" t="n"/>
      <c r="K366" s="54" t="n"/>
      <c r="L366" s="45" t="n"/>
      <c r="M366" s="45" t="n"/>
      <c r="N366" s="45" t="n"/>
      <c r="O366" s="45" t="n"/>
      <c r="P366" s="45" t="n"/>
    </row>
    <row r="367" ht="30" customHeight="1">
      <c r="A367" s="143" t="inlineStr">
        <is>
          <t>HH080843</t>
        </is>
      </c>
      <c r="B367" s="143" t="inlineStr">
        <is>
          <t>ISUZU</t>
        </is>
      </c>
      <c r="C367" s="143" t="inlineStr">
        <is>
          <t>Bạc miểng 4HK1 Cos1 (M801H+RP814H) Argo chụm 1 bên - TAIHO</t>
        </is>
      </c>
      <c r="D367" s="143" t="n"/>
      <c r="E367" s="143" t="inlineStr">
        <is>
          <t>Cos1</t>
        </is>
      </c>
      <c r="F367" s="143" t="inlineStr">
        <is>
          <t>Baze+Dên</t>
        </is>
      </c>
      <c r="G367" s="144" t="inlineStr">
        <is>
          <t>TAIHO</t>
        </is>
      </c>
      <c r="H367" s="144" t="inlineStr">
        <is>
          <t>Bộ</t>
        </is>
      </c>
      <c r="I367" s="143" t="n"/>
      <c r="J367" s="144" t="n"/>
      <c r="K367" s="144" t="n"/>
      <c r="L367" s="144" t="n"/>
      <c r="M367" s="143" t="n"/>
      <c r="N367" s="143" t="n"/>
      <c r="O367" s="143" t="n"/>
      <c r="P367" s="143" t="inlineStr">
        <is>
          <t>Bạc miểng 4HK1 Cos1 (M801H+RP814H) Argo chụm 1 bên - TAIHO</t>
        </is>
      </c>
    </row>
    <row r="368" ht="30" customHeight="1">
      <c r="A368" s="45" t="inlineStr">
        <is>
          <t>HH080842</t>
        </is>
      </c>
      <c r="B368" s="45" t="inlineStr">
        <is>
          <t>ISUZU</t>
        </is>
      </c>
      <c r="C368" s="45" t="inlineStr">
        <is>
          <t>Bạc miểng 6HK1 Cos0 - chụm TAIHO</t>
        </is>
      </c>
      <c r="D368" s="45" t="inlineStr">
        <is>
          <t>115</t>
        </is>
      </c>
      <c r="E368" s="45" t="inlineStr">
        <is>
          <t>Cos0</t>
        </is>
      </c>
      <c r="F368" s="45" t="inlineStr">
        <is>
          <t>Baze+Dên</t>
        </is>
      </c>
      <c r="G368" s="54" t="n"/>
      <c r="H368" s="54" t="inlineStr">
        <is>
          <t>Bộ</t>
        </is>
      </c>
      <c r="I368" s="45" t="n"/>
      <c r="J368" s="54" t="n"/>
      <c r="K368" s="54" t="n"/>
      <c r="L368" s="45" t="n"/>
      <c r="M368" s="45" t="n"/>
      <c r="N368" s="45" t="n"/>
      <c r="O368" s="45" t="n"/>
      <c r="P368" s="45" t="inlineStr">
        <is>
          <t>Bạc miểng 6HK1 Cos0 - chụm TAIHO</t>
        </is>
      </c>
    </row>
    <row r="369" ht="30" customHeight="1">
      <c r="A369" s="141" t="n"/>
      <c r="B369" s="141" t="inlineStr">
        <is>
          <t>ISUZU</t>
        </is>
      </c>
      <c r="C369" s="141" t="inlineStr">
        <is>
          <t>Bạc Miểng 6HK1</t>
        </is>
      </c>
      <c r="D369" s="141" t="inlineStr">
        <is>
          <t>115</t>
        </is>
      </c>
      <c r="E369" s="141" t="inlineStr">
        <is>
          <t>Cos1</t>
        </is>
      </c>
      <c r="F369" s="141" t="inlineStr">
        <is>
          <t>Baze+Dên</t>
        </is>
      </c>
      <c r="G369" s="142" t="n"/>
      <c r="H369" s="142" t="inlineStr">
        <is>
          <t>Bộ</t>
        </is>
      </c>
      <c r="I369" s="45" t="n"/>
      <c r="J369" s="54" t="n"/>
      <c r="K369" s="54" t="n"/>
      <c r="L369" s="45" t="n"/>
      <c r="M369" s="45" t="n"/>
      <c r="N369" s="45" t="n"/>
      <c r="O369" s="45" t="n"/>
      <c r="P369" s="45" t="n"/>
    </row>
    <row r="370" ht="30" customHeight="1">
      <c r="A370" s="141" t="n"/>
      <c r="B370" s="141" t="inlineStr">
        <is>
          <t>ISUZU</t>
        </is>
      </c>
      <c r="C370" s="141" t="inlineStr">
        <is>
          <t>Bạc Miểng 6HK1</t>
        </is>
      </c>
      <c r="D370" s="141" t="inlineStr">
        <is>
          <t>115</t>
        </is>
      </c>
      <c r="E370" s="141" t="inlineStr">
        <is>
          <t>Cos2</t>
        </is>
      </c>
      <c r="F370" s="141" t="inlineStr">
        <is>
          <t>Baze+Dên</t>
        </is>
      </c>
      <c r="G370" s="142" t="n"/>
      <c r="H370" s="142" t="inlineStr">
        <is>
          <t>Bộ</t>
        </is>
      </c>
      <c r="I370" s="45" t="n"/>
      <c r="J370" s="54" t="n"/>
      <c r="K370" s="54" t="n"/>
      <c r="L370" s="45" t="n"/>
      <c r="M370" s="45" t="n"/>
      <c r="N370" s="45" t="n"/>
      <c r="O370" s="45" t="n"/>
      <c r="P370" s="45" t="n"/>
    </row>
    <row r="371" ht="30" customHeight="1">
      <c r="A371" s="141" t="n"/>
      <c r="B371" s="141" t="inlineStr">
        <is>
          <t>ISUZU</t>
        </is>
      </c>
      <c r="C371" s="141" t="inlineStr">
        <is>
          <t>Bạc Miểng 6HK1</t>
        </is>
      </c>
      <c r="D371" s="141" t="inlineStr">
        <is>
          <t>115</t>
        </is>
      </c>
      <c r="E371" s="141" t="inlineStr">
        <is>
          <t>Cos3</t>
        </is>
      </c>
      <c r="F371" s="141" t="inlineStr">
        <is>
          <t>Baze+Dên</t>
        </is>
      </c>
      <c r="G371" s="142" t="n"/>
      <c r="H371" s="142" t="inlineStr">
        <is>
          <t>Bộ</t>
        </is>
      </c>
      <c r="I371" s="45" t="n"/>
      <c r="J371" s="54" t="n"/>
      <c r="K371" s="54" t="n"/>
      <c r="L371" s="45" t="n"/>
      <c r="M371" s="45" t="n"/>
      <c r="N371" s="45" t="n"/>
      <c r="O371" s="45" t="n"/>
      <c r="P371" s="45" t="n"/>
    </row>
    <row r="372" ht="30" customHeight="1">
      <c r="A372" s="141" t="n"/>
      <c r="B372" s="141" t="inlineStr">
        <is>
          <t>ISUZU</t>
        </is>
      </c>
      <c r="C372" s="141" t="inlineStr">
        <is>
          <t>Bạc Miểng 6HK1</t>
        </is>
      </c>
      <c r="D372" s="141" t="inlineStr">
        <is>
          <t>115</t>
        </is>
      </c>
      <c r="E372" s="141" t="inlineStr">
        <is>
          <t>Cos4</t>
        </is>
      </c>
      <c r="F372" s="141" t="inlineStr">
        <is>
          <t>Baze+Dên</t>
        </is>
      </c>
      <c r="G372" s="142" t="n"/>
      <c r="H372" s="142" t="inlineStr">
        <is>
          <t>Bộ</t>
        </is>
      </c>
      <c r="I372" s="45" t="n"/>
      <c r="J372" s="54" t="n"/>
      <c r="K372" s="54" t="n"/>
      <c r="L372" s="45" t="n"/>
      <c r="M372" s="45" t="n"/>
      <c r="N372" s="45" t="n"/>
      <c r="O372" s="45" t="n"/>
      <c r="P372" s="45" t="n"/>
    </row>
    <row r="373" ht="30" customHeight="1">
      <c r="A373" s="45" t="inlineStr">
        <is>
          <t>HH082723</t>
        </is>
      </c>
      <c r="B373" s="45" t="inlineStr">
        <is>
          <t>ISUZU</t>
        </is>
      </c>
      <c r="C373" s="45" t="inlineStr">
        <is>
          <t>Bạc miểng ISU 6HK1-T (8-97372077 và RP4100K) - argro chụm - Cos0 - MAHLE</t>
        </is>
      </c>
      <c r="D373" s="45" t="inlineStr">
        <is>
          <t>115</t>
        </is>
      </c>
      <c r="E373" s="45" t="inlineStr">
        <is>
          <t>Cos0</t>
        </is>
      </c>
      <c r="F373" s="45" t="inlineStr">
        <is>
          <t>Baze+Dên</t>
        </is>
      </c>
      <c r="G373" s="54" t="inlineStr">
        <is>
          <t>MAHLE</t>
        </is>
      </c>
      <c r="H373" s="54" t="inlineStr">
        <is>
          <t>Bộ</t>
        </is>
      </c>
      <c r="I373" s="45" t="n"/>
      <c r="J373" s="54" t="n">
        <v>990000</v>
      </c>
      <c r="K373" s="54" t="n">
        <v>1070000</v>
      </c>
      <c r="L373" s="54" t="n">
        <v>1150000</v>
      </c>
      <c r="M373" s="45" t="n"/>
      <c r="N373" s="45" t="n"/>
      <c r="O373" s="45" t="inlineStr">
        <is>
          <t>8-97372077</t>
        </is>
      </c>
      <c r="P373" s="45" t="inlineStr">
        <is>
          <t>Bạc miểng ISU 6HK1-T (8-97372077 và RP4100K) - argro chụm - Cos0 - MAHLE</t>
        </is>
      </c>
    </row>
    <row r="374" ht="30" customHeight="1">
      <c r="A374" s="43" t="inlineStr">
        <is>
          <t>HH079032</t>
        </is>
      </c>
      <c r="B374" s="43" t="inlineStr">
        <is>
          <t>ISUZU</t>
        </is>
      </c>
      <c r="C374" s="43" t="inlineStr">
        <is>
          <t>Bạc miểng (lớp mạ ngoài oxi hóa nhẹ) 6HK1-T Cos0 argro chụm - MAHLE 8-97372078/8-97616359</t>
        </is>
      </c>
      <c r="D374" s="43" t="inlineStr">
        <is>
          <t>115</t>
        </is>
      </c>
      <c r="E374" s="43" t="inlineStr">
        <is>
          <t>Cos0</t>
        </is>
      </c>
      <c r="F374" s="43" t="inlineStr">
        <is>
          <t>Baze+Dên</t>
        </is>
      </c>
      <c r="G374" s="53" t="n"/>
      <c r="H374" s="53" t="inlineStr">
        <is>
          <t>Cái</t>
        </is>
      </c>
      <c r="I374" s="43" t="inlineStr">
        <is>
          <t>lớp mạ ngoài oxi hóa nhẹ</t>
        </is>
      </c>
      <c r="J374" s="53" t="n"/>
      <c r="K374" s="53" t="n"/>
      <c r="L374" s="43" t="n"/>
      <c r="M374" s="43" t="n"/>
      <c r="N374" s="43" t="n"/>
      <c r="O374" s="43" t="n"/>
      <c r="P374" s="43" t="inlineStr">
        <is>
          <t>Bạc miểng (lớp mạ ngoài oxi hóa nhẹ) 6HK1-T Cos0 argro chụm - MAHLE 8-97372078/8-97616359</t>
        </is>
      </c>
    </row>
    <row r="375" ht="30" customHeight="1">
      <c r="A375" s="141" t="n"/>
      <c r="B375" s="141" t="inlineStr">
        <is>
          <t>ISUZU</t>
        </is>
      </c>
      <c r="C375" s="141" t="inlineStr">
        <is>
          <t>Bạc Miểng 6HK1-T</t>
        </is>
      </c>
      <c r="D375" s="141" t="inlineStr">
        <is>
          <t>115</t>
        </is>
      </c>
      <c r="E375" s="141" t="inlineStr">
        <is>
          <t>Cos1</t>
        </is>
      </c>
      <c r="F375" s="141" t="inlineStr">
        <is>
          <t>Baze+Dên</t>
        </is>
      </c>
      <c r="G375" s="142" t="n"/>
      <c r="H375" s="142" t="inlineStr">
        <is>
          <t>Cái</t>
        </is>
      </c>
      <c r="I375" s="45" t="n"/>
      <c r="J375" s="54" t="n"/>
      <c r="K375" s="54" t="n"/>
      <c r="L375" s="45" t="n"/>
      <c r="M375" s="45" t="n"/>
      <c r="N375" s="45" t="n"/>
      <c r="O375" s="45" t="n"/>
      <c r="P375" s="45" t="n"/>
    </row>
    <row r="376" ht="30" customHeight="1">
      <c r="A376" s="141" t="n"/>
      <c r="B376" s="141" t="inlineStr">
        <is>
          <t>ISUZU</t>
        </is>
      </c>
      <c r="C376" s="141" t="inlineStr">
        <is>
          <t>Bạc Miểng 6HK1-T</t>
        </is>
      </c>
      <c r="D376" s="141" t="inlineStr">
        <is>
          <t>115</t>
        </is>
      </c>
      <c r="E376" s="141" t="inlineStr">
        <is>
          <t>Cos2</t>
        </is>
      </c>
      <c r="F376" s="141" t="inlineStr">
        <is>
          <t>Baze+Dên</t>
        </is>
      </c>
      <c r="G376" s="142" t="n"/>
      <c r="H376" s="142" t="inlineStr">
        <is>
          <t>Cái</t>
        </is>
      </c>
      <c r="I376" s="45" t="n"/>
      <c r="J376" s="54" t="n"/>
      <c r="K376" s="54" t="n"/>
      <c r="L376" s="45" t="n"/>
      <c r="M376" s="45" t="n"/>
      <c r="N376" s="45" t="n"/>
      <c r="O376" s="45" t="n"/>
      <c r="P376" s="45" t="n"/>
    </row>
    <row r="377" ht="30" customHeight="1">
      <c r="A377" s="141" t="n"/>
      <c r="B377" s="141" t="inlineStr">
        <is>
          <t>ISUZU</t>
        </is>
      </c>
      <c r="C377" s="141" t="inlineStr">
        <is>
          <t>Bạc Miểng 6HK1-T</t>
        </is>
      </c>
      <c r="D377" s="141" t="inlineStr">
        <is>
          <t>115</t>
        </is>
      </c>
      <c r="E377" s="141" t="inlineStr">
        <is>
          <t>Cos3</t>
        </is>
      </c>
      <c r="F377" s="141" t="inlineStr">
        <is>
          <t>Baze+Dên</t>
        </is>
      </c>
      <c r="G377" s="142" t="n"/>
      <c r="H377" s="142" t="inlineStr">
        <is>
          <t>Cái</t>
        </is>
      </c>
      <c r="I377" s="45" t="n"/>
      <c r="J377" s="54" t="n"/>
      <c r="K377" s="54" t="n"/>
      <c r="L377" s="45" t="n"/>
      <c r="M377" s="45" t="n"/>
      <c r="N377" s="45" t="n"/>
      <c r="O377" s="45" t="n"/>
      <c r="P377" s="45" t="n"/>
    </row>
    <row r="378" ht="30" customHeight="1">
      <c r="A378" s="141" t="n"/>
      <c r="B378" s="141" t="inlineStr">
        <is>
          <t>ISUZU</t>
        </is>
      </c>
      <c r="C378" s="141" t="inlineStr">
        <is>
          <t>Bạc Miểng 6HK1-T</t>
        </is>
      </c>
      <c r="D378" s="141" t="inlineStr">
        <is>
          <t>115</t>
        </is>
      </c>
      <c r="E378" s="141" t="inlineStr">
        <is>
          <t>Cos4</t>
        </is>
      </c>
      <c r="F378" s="141" t="inlineStr">
        <is>
          <t>Baze+Dên</t>
        </is>
      </c>
      <c r="G378" s="142" t="n"/>
      <c r="H378" s="142" t="inlineStr">
        <is>
          <t>Cái</t>
        </is>
      </c>
      <c r="I378" s="43" t="n"/>
      <c r="J378" s="53" t="n"/>
      <c r="K378" s="53" t="n"/>
      <c r="L378" s="43" t="n"/>
      <c r="M378" s="43" t="n"/>
      <c r="N378" s="43" t="n"/>
      <c r="O378" s="43" t="n"/>
      <c r="P378" s="43" t="n"/>
    </row>
    <row r="379" ht="30" customHeight="1">
      <c r="A379" s="43" t="inlineStr">
        <is>
          <t>HH083221</t>
        </is>
      </c>
      <c r="B379" s="43" t="inlineStr">
        <is>
          <t>ISUZU</t>
        </is>
      </c>
      <c r="C379" s="43" t="inlineStr">
        <is>
          <t>Bạc miểng ISU 6HK1 (8-97372077 và R4005K) - argro 2 BÊN - Cos0 - MAHLE</t>
        </is>
      </c>
      <c r="D379" s="43" t="inlineStr">
        <is>
          <t>115</t>
        </is>
      </c>
      <c r="E379" s="43" t="inlineStr">
        <is>
          <t>Cos0</t>
        </is>
      </c>
      <c r="F379" s="43" t="inlineStr">
        <is>
          <t>Baze+Dên</t>
        </is>
      </c>
      <c r="G379" s="53" t="inlineStr">
        <is>
          <t>MAHLE</t>
        </is>
      </c>
      <c r="H379" s="53" t="inlineStr">
        <is>
          <t>Bộ</t>
        </is>
      </c>
      <c r="I379" s="43" t="n"/>
      <c r="J379" s="53" t="n">
        <v>940000</v>
      </c>
      <c r="K379" s="53" t="n">
        <v>1000000</v>
      </c>
      <c r="L379" s="53" t="n">
        <v>1100000</v>
      </c>
      <c r="M379" s="43" t="n"/>
      <c r="N379" s="43" t="n"/>
      <c r="O379" s="43" t="inlineStr">
        <is>
          <t>8-97372077</t>
        </is>
      </c>
      <c r="P379" s="43" t="inlineStr">
        <is>
          <t>Bạc miểng ISU 6HK1 (8-97372077 và R4005K) - argro 2 BÊN - Cos0 - MAHLE</t>
        </is>
      </c>
    </row>
    <row r="380" ht="30" customHeight="1">
      <c r="A380" s="141" t="n"/>
      <c r="B380" s="141" t="inlineStr">
        <is>
          <t>ISUZU</t>
        </is>
      </c>
      <c r="C380" s="141" t="inlineStr">
        <is>
          <t>Bạc Miểng 6HK1/2</t>
        </is>
      </c>
      <c r="D380" s="141" t="inlineStr">
        <is>
          <t>115</t>
        </is>
      </c>
      <c r="E380" s="141" t="inlineStr">
        <is>
          <t>Cos1</t>
        </is>
      </c>
      <c r="F380" s="141" t="inlineStr">
        <is>
          <t>Baze+Dên</t>
        </is>
      </c>
      <c r="G380" s="142" t="n"/>
      <c r="H380" s="142" t="inlineStr">
        <is>
          <t>Bộ</t>
        </is>
      </c>
      <c r="I380" s="43" t="n"/>
      <c r="J380" s="53" t="n"/>
      <c r="K380" s="53" t="n"/>
      <c r="L380" s="43" t="n"/>
      <c r="M380" s="43" t="n"/>
      <c r="N380" s="43" t="n"/>
      <c r="O380" s="43" t="n"/>
      <c r="P380" s="43" t="n"/>
    </row>
    <row r="381" ht="30" customHeight="1">
      <c r="A381" s="141" t="n"/>
      <c r="B381" s="141" t="inlineStr">
        <is>
          <t>ISUZU</t>
        </is>
      </c>
      <c r="C381" s="141" t="inlineStr">
        <is>
          <t>Bạc Miểng 6HK1/2</t>
        </is>
      </c>
      <c r="D381" s="141" t="inlineStr">
        <is>
          <t>115</t>
        </is>
      </c>
      <c r="E381" s="141" t="inlineStr">
        <is>
          <t>Cos2</t>
        </is>
      </c>
      <c r="F381" s="141" t="inlineStr">
        <is>
          <t>Baze+Dên</t>
        </is>
      </c>
      <c r="G381" s="142" t="n"/>
      <c r="H381" s="142" t="inlineStr">
        <is>
          <t>Bộ</t>
        </is>
      </c>
      <c r="I381" s="43" t="n"/>
      <c r="J381" s="53" t="n"/>
      <c r="K381" s="53" t="n"/>
      <c r="L381" s="43" t="n"/>
      <c r="M381" s="43" t="n"/>
      <c r="N381" s="43" t="n"/>
      <c r="O381" s="43" t="n"/>
      <c r="P381" s="43" t="n"/>
    </row>
    <row r="382" ht="30" customHeight="1">
      <c r="A382" s="141" t="n"/>
      <c r="B382" s="141" t="inlineStr">
        <is>
          <t>ISUZU</t>
        </is>
      </c>
      <c r="C382" s="141" t="inlineStr">
        <is>
          <t>Bạc Miểng 6HK1/2</t>
        </is>
      </c>
      <c r="D382" s="141" t="inlineStr">
        <is>
          <t>115</t>
        </is>
      </c>
      <c r="E382" s="141" t="inlineStr">
        <is>
          <t>Cos3</t>
        </is>
      </c>
      <c r="F382" s="141" t="inlineStr">
        <is>
          <t>Baze+Dên</t>
        </is>
      </c>
      <c r="G382" s="142" t="n"/>
      <c r="H382" s="142" t="inlineStr">
        <is>
          <t>Bộ</t>
        </is>
      </c>
      <c r="I382" s="43" t="n"/>
      <c r="J382" s="53" t="n"/>
      <c r="K382" s="53" t="n"/>
      <c r="L382" s="43" t="n"/>
      <c r="M382" s="43" t="n"/>
      <c r="N382" s="43" t="n"/>
      <c r="O382" s="43" t="n"/>
      <c r="P382" s="43" t="n"/>
    </row>
    <row r="383" ht="30" customHeight="1">
      <c r="A383" s="141" t="n"/>
      <c r="B383" s="141" t="inlineStr">
        <is>
          <t>ISUZU</t>
        </is>
      </c>
      <c r="C383" s="141" t="inlineStr">
        <is>
          <t>Bạc Miểng 6HK1/2</t>
        </is>
      </c>
      <c r="D383" s="141" t="inlineStr">
        <is>
          <t>115</t>
        </is>
      </c>
      <c r="E383" s="141" t="inlineStr">
        <is>
          <t>Cos4</t>
        </is>
      </c>
      <c r="F383" s="141" t="inlineStr">
        <is>
          <t>Baze+Dên</t>
        </is>
      </c>
      <c r="G383" s="142" t="n"/>
      <c r="H383" s="142" t="inlineStr">
        <is>
          <t>Bộ</t>
        </is>
      </c>
      <c r="I383" s="43" t="n"/>
      <c r="J383" s="53" t="n"/>
      <c r="K383" s="53" t="n"/>
      <c r="L383" s="43" t="n"/>
      <c r="M383" s="43" t="n"/>
      <c r="N383" s="43" t="n"/>
      <c r="O383" s="43" t="n"/>
      <c r="P383" s="43" t="n"/>
    </row>
    <row r="384" ht="30" customHeight="1">
      <c r="A384" s="141" t="n"/>
      <c r="B384" s="141" t="inlineStr">
        <is>
          <t>ISUZU</t>
        </is>
      </c>
      <c r="C384" s="141" t="inlineStr">
        <is>
          <t>Bạc Miểng 6HK1/6HE1-T/025</t>
        </is>
      </c>
      <c r="D384" s="141" t="inlineStr">
        <is>
          <t>115</t>
        </is>
      </c>
      <c r="E384" s="141" t="inlineStr">
        <is>
          <t>Cos0</t>
        </is>
      </c>
      <c r="F384" s="141" t="inlineStr">
        <is>
          <t>Baze+Dên</t>
        </is>
      </c>
      <c r="G384" s="142" t="n"/>
      <c r="H384" s="142" t="inlineStr">
        <is>
          <t>Bộ</t>
        </is>
      </c>
      <c r="I384" s="43" t="n"/>
      <c r="J384" s="53" t="n"/>
      <c r="K384" s="53" t="n"/>
      <c r="L384" s="43" t="n"/>
      <c r="M384" s="43" t="n"/>
      <c r="N384" s="43" t="n"/>
      <c r="O384" s="43" t="n"/>
      <c r="P384" s="43" t="n"/>
    </row>
    <row r="385" ht="30" customHeight="1">
      <c r="A385" s="43" t="inlineStr">
        <is>
          <t>HH084110</t>
        </is>
      </c>
      <c r="B385" s="43" t="inlineStr">
        <is>
          <t>ISUZU</t>
        </is>
      </c>
      <c r="C385" s="43" t="inlineStr">
        <is>
          <t>Bạc miểng Isuzu 6HK1/ 6HE1-T (M4000K/ R4005K) 025 Cos1 (Argo 2 bên) - (DAIDO) CN</t>
        </is>
      </c>
      <c r="D385" s="43" t="inlineStr">
        <is>
          <t>115</t>
        </is>
      </c>
      <c r="E385" s="43" t="inlineStr">
        <is>
          <t>Cos1</t>
        </is>
      </c>
      <c r="F385" s="43" t="inlineStr">
        <is>
          <t>Baze+Dên</t>
        </is>
      </c>
      <c r="G385" s="53" t="inlineStr">
        <is>
          <t>CN</t>
        </is>
      </c>
      <c r="H385" s="53" t="inlineStr">
        <is>
          <t>Bộ</t>
        </is>
      </c>
      <c r="I385" s="43" t="n"/>
      <c r="J385" s="53" t="n">
        <v>1020000</v>
      </c>
      <c r="K385" s="53" t="n">
        <v>1100000</v>
      </c>
      <c r="L385" s="53" t="n">
        <v>1200000</v>
      </c>
      <c r="M385" s="43" t="n"/>
      <c r="N385" s="43" t="n"/>
      <c r="O385" s="43" t="n"/>
      <c r="P385" s="43" t="inlineStr">
        <is>
          <t>Bạc miểng Isuzu 6HK1/ 6HE1-T (M4000K/ R4005K) 025 Cos1 (Argo 2 bên) - (DAIDO) CN</t>
        </is>
      </c>
    </row>
    <row r="386" ht="30" customHeight="1">
      <c r="A386" s="141" t="n"/>
      <c r="B386" s="141" t="inlineStr">
        <is>
          <t>ISUZU</t>
        </is>
      </c>
      <c r="C386" s="141" t="inlineStr">
        <is>
          <t>Bạc Miểng 6HK1/6HE1-T/025</t>
        </is>
      </c>
      <c r="D386" s="141" t="inlineStr">
        <is>
          <t>115</t>
        </is>
      </c>
      <c r="E386" s="141" t="inlineStr">
        <is>
          <t>Cos2</t>
        </is>
      </c>
      <c r="F386" s="141" t="inlineStr">
        <is>
          <t>Baze+Dên</t>
        </is>
      </c>
      <c r="G386" s="142" t="n"/>
      <c r="H386" s="142" t="inlineStr">
        <is>
          <t>Bộ</t>
        </is>
      </c>
      <c r="I386" s="43" t="n"/>
      <c r="J386" s="53" t="n"/>
      <c r="K386" s="53" t="n"/>
      <c r="L386" s="43" t="n"/>
      <c r="M386" s="43" t="n"/>
      <c r="N386" s="43" t="n"/>
      <c r="O386" s="43" t="n"/>
      <c r="P386" s="43" t="n"/>
    </row>
    <row r="387" ht="30" customHeight="1">
      <c r="A387" s="141" t="n"/>
      <c r="B387" s="141" t="inlineStr">
        <is>
          <t>ISUZU</t>
        </is>
      </c>
      <c r="C387" s="141" t="inlineStr">
        <is>
          <t>Bạc Miểng 6HK1/6HE1-T/025</t>
        </is>
      </c>
      <c r="D387" s="141" t="inlineStr">
        <is>
          <t>115</t>
        </is>
      </c>
      <c r="E387" s="141" t="inlineStr">
        <is>
          <t>Cos3</t>
        </is>
      </c>
      <c r="F387" s="141" t="inlineStr">
        <is>
          <t>Baze+Dên</t>
        </is>
      </c>
      <c r="G387" s="142" t="n"/>
      <c r="H387" s="142" t="inlineStr">
        <is>
          <t>Bộ</t>
        </is>
      </c>
      <c r="I387" s="43" t="n"/>
      <c r="J387" s="53" t="n"/>
      <c r="K387" s="53" t="n"/>
      <c r="L387" s="43" t="n"/>
      <c r="M387" s="43" t="n"/>
      <c r="N387" s="43" t="n"/>
      <c r="O387" s="43" t="n"/>
      <c r="P387" s="43" t="n"/>
    </row>
    <row r="388" ht="30" customHeight="1">
      <c r="A388" s="141" t="n"/>
      <c r="B388" s="141" t="inlineStr">
        <is>
          <t>ISUZU</t>
        </is>
      </c>
      <c r="C388" s="141" t="inlineStr">
        <is>
          <t>Bạc Miểng 6HK1/6HE1-T/025</t>
        </is>
      </c>
      <c r="D388" s="141" t="inlineStr">
        <is>
          <t>115</t>
        </is>
      </c>
      <c r="E388" s="141" t="inlineStr">
        <is>
          <t>Cos4</t>
        </is>
      </c>
      <c r="F388" s="141" t="inlineStr">
        <is>
          <t>Baze+Dên</t>
        </is>
      </c>
      <c r="G388" s="142" t="n"/>
      <c r="H388" s="142" t="inlineStr">
        <is>
          <t>Bộ</t>
        </is>
      </c>
      <c r="I388" s="43" t="n"/>
      <c r="J388" s="53" t="n"/>
      <c r="K388" s="53" t="n"/>
      <c r="L388" s="43" t="n"/>
      <c r="M388" s="43" t="n"/>
      <c r="N388" s="43" t="n"/>
      <c r="O388" s="43" t="n"/>
      <c r="P388" s="43" t="n"/>
    </row>
    <row r="389" ht="30" customHeight="1">
      <c r="A389" s="141" t="n"/>
      <c r="B389" s="141" t="inlineStr">
        <is>
          <t>ISUZU</t>
        </is>
      </c>
      <c r="C389" s="141" t="inlineStr">
        <is>
          <t>Bạc Miểng 6HK1/6HE1-T/050</t>
        </is>
      </c>
      <c r="D389" s="141" t="inlineStr">
        <is>
          <t>115</t>
        </is>
      </c>
      <c r="E389" s="141" t="inlineStr">
        <is>
          <t>Cos0</t>
        </is>
      </c>
      <c r="F389" s="141" t="inlineStr">
        <is>
          <t>Baze+Dên</t>
        </is>
      </c>
      <c r="G389" s="141" t="n"/>
      <c r="H389" s="141" t="inlineStr">
        <is>
          <t>Bộ</t>
        </is>
      </c>
      <c r="I389" s="43" t="n"/>
      <c r="J389" s="43" t="n"/>
      <c r="K389" s="43" t="n"/>
      <c r="L389" s="43" t="n"/>
      <c r="M389" s="43" t="n"/>
      <c r="N389" s="43" t="n"/>
      <c r="O389" s="43" t="n"/>
      <c r="P389" s="43" t="n"/>
    </row>
    <row r="390" ht="30" customHeight="1">
      <c r="A390" s="141" t="n"/>
      <c r="B390" s="141" t="inlineStr">
        <is>
          <t>ISUZU</t>
        </is>
      </c>
      <c r="C390" s="141" t="inlineStr">
        <is>
          <t>Bạc Miểng 6HK1/6HE1-T/050</t>
        </is>
      </c>
      <c r="D390" s="141" t="inlineStr">
        <is>
          <t>115</t>
        </is>
      </c>
      <c r="E390" s="141" t="inlineStr">
        <is>
          <t>Cos1</t>
        </is>
      </c>
      <c r="F390" s="141" t="inlineStr">
        <is>
          <t>Baze+Dên</t>
        </is>
      </c>
      <c r="G390" s="141" t="n"/>
      <c r="H390" s="141" t="inlineStr">
        <is>
          <t>Bộ</t>
        </is>
      </c>
      <c r="I390" s="43" t="n"/>
      <c r="J390" s="43" t="n"/>
      <c r="K390" s="43" t="n"/>
      <c r="L390" s="43" t="n"/>
      <c r="M390" s="43" t="n"/>
      <c r="N390" s="43" t="n"/>
      <c r="O390" s="43" t="n"/>
      <c r="P390" s="43" t="n"/>
    </row>
    <row r="391" ht="30" customHeight="1">
      <c r="A391" s="43" t="inlineStr">
        <is>
          <t>HH084111</t>
        </is>
      </c>
      <c r="B391" s="43" t="inlineStr">
        <is>
          <t>ISUZU</t>
        </is>
      </c>
      <c r="C391" s="43" t="inlineStr">
        <is>
          <t>Bạc miểng Isuzu 6HK1/ 6HE1-T (M4000K, R4005K) 050 Cos2 (Agro 2 bên) - (DAIDO) CN</t>
        </is>
      </c>
      <c r="D391" s="43" t="inlineStr">
        <is>
          <t>115</t>
        </is>
      </c>
      <c r="E391" s="43" t="inlineStr">
        <is>
          <t>Cos2</t>
        </is>
      </c>
      <c r="F391" s="43" t="inlineStr">
        <is>
          <t>Baze+Dên</t>
        </is>
      </c>
      <c r="G391" s="43" t="inlineStr">
        <is>
          <t>CN</t>
        </is>
      </c>
      <c r="H391" s="43" t="inlineStr">
        <is>
          <t>Bộ</t>
        </is>
      </c>
      <c r="I391" s="43" t="n"/>
      <c r="J391" s="53" t="n">
        <v>1100000</v>
      </c>
      <c r="K391" s="53" t="n">
        <v>1200000</v>
      </c>
      <c r="L391" s="53" t="n">
        <v>1300000</v>
      </c>
      <c r="M391" s="43" t="n"/>
      <c r="N391" s="43" t="n"/>
      <c r="O391" s="43" t="n"/>
      <c r="P391" s="43" t="inlineStr">
        <is>
          <t>Bạc miểng Isuzu 6HK1/ 6HE1-T (M4000K, R4005K) 050 Cos2 (Agro 2 bên) - (DAIDO) CN</t>
        </is>
      </c>
    </row>
    <row r="392" ht="30" customHeight="1">
      <c r="A392" s="141" t="n"/>
      <c r="B392" s="141" t="inlineStr">
        <is>
          <t>ISUZU</t>
        </is>
      </c>
      <c r="C392" s="141" t="inlineStr">
        <is>
          <t>Bạc Miểng 6HK1/6HE1-T/050</t>
        </is>
      </c>
      <c r="D392" s="141" t="inlineStr">
        <is>
          <t>115</t>
        </is>
      </c>
      <c r="E392" s="141" t="inlineStr">
        <is>
          <t>Cos3</t>
        </is>
      </c>
      <c r="F392" s="141" t="inlineStr">
        <is>
          <t>Baze+Dên</t>
        </is>
      </c>
      <c r="G392" s="141" t="n"/>
      <c r="H392" s="141" t="inlineStr">
        <is>
          <t>Bộ</t>
        </is>
      </c>
      <c r="I392" s="43" t="n"/>
      <c r="J392" s="43" t="n"/>
      <c r="K392" s="43" t="n"/>
      <c r="L392" s="43" t="n"/>
      <c r="M392" s="43" t="n"/>
      <c r="N392" s="43" t="n"/>
      <c r="O392" s="43" t="n"/>
      <c r="P392" s="43" t="n"/>
    </row>
    <row r="393" ht="30" customHeight="1">
      <c r="A393" s="141" t="n"/>
      <c r="B393" s="141" t="inlineStr">
        <is>
          <t>ISUZU</t>
        </is>
      </c>
      <c r="C393" s="141" t="inlineStr">
        <is>
          <t>Bạc Miểng 6HK1/6HE1-T/050</t>
        </is>
      </c>
      <c r="D393" s="141" t="inlineStr">
        <is>
          <t>115</t>
        </is>
      </c>
      <c r="E393" s="141" t="inlineStr">
        <is>
          <t>Cos4</t>
        </is>
      </c>
      <c r="F393" s="141" t="inlineStr">
        <is>
          <t>Baze+Dên</t>
        </is>
      </c>
      <c r="G393" s="141" t="n"/>
      <c r="H393" s="141" t="inlineStr">
        <is>
          <t>Bộ</t>
        </is>
      </c>
      <c r="I393" s="43" t="n"/>
      <c r="J393" s="43" t="n"/>
      <c r="K393" s="43" t="n"/>
      <c r="L393" s="43" t="n"/>
      <c r="M393" s="43" t="n"/>
      <c r="N393" s="43" t="n"/>
      <c r="O393" s="43" t="n"/>
      <c r="P393" s="43" t="n"/>
    </row>
    <row r="394" ht="30" customHeight="1">
      <c r="A394" s="43" t="inlineStr">
        <is>
          <t>HH083726</t>
        </is>
      </c>
      <c r="B394" s="43" t="inlineStr">
        <is>
          <t>ISUZU</t>
        </is>
      </c>
      <c r="C394" s="43" t="inlineStr">
        <is>
          <t>Bạc miểng Isu 6SD1 (M444K, R445K) STD Cos0 - DAIDO NHẬT</t>
        </is>
      </c>
      <c r="D394" s="43" t="inlineStr">
        <is>
          <t>117.9</t>
        </is>
      </c>
      <c r="E394" s="43" t="inlineStr">
        <is>
          <t>Cos0</t>
        </is>
      </c>
      <c r="F394" s="43" t="inlineStr">
        <is>
          <t>Baze+Dên</t>
        </is>
      </c>
      <c r="G394" s="53" t="inlineStr">
        <is>
          <t>DAIDO NHẬT</t>
        </is>
      </c>
      <c r="H394" s="53" t="inlineStr">
        <is>
          <t>Bộ</t>
        </is>
      </c>
      <c r="I394" s="43" t="n"/>
      <c r="J394" s="53" t="n">
        <v>1900000</v>
      </c>
      <c r="K394" s="53" t="n">
        <v>2030000</v>
      </c>
      <c r="L394" s="53" t="n">
        <v>2160000</v>
      </c>
      <c r="M394" s="43" t="n"/>
      <c r="N394" s="43" t="n"/>
      <c r="O394" s="43" t="n"/>
      <c r="P394" s="43" t="inlineStr">
        <is>
          <t>Bạc miểng Isu 6SD1 (M444K, R445K) STD Cos0 - DAIDO NHẬT</t>
        </is>
      </c>
    </row>
    <row r="395" ht="30" customHeight="1">
      <c r="A395" s="45" t="inlineStr">
        <is>
          <t>HH072116</t>
        </is>
      </c>
      <c r="B395" s="45" t="inlineStr">
        <is>
          <t>ISUZU</t>
        </is>
      </c>
      <c r="C395" s="45" t="inlineStr">
        <is>
          <t>Bạc miểng 6SD1 Cos0 - TAIHO</t>
        </is>
      </c>
      <c r="D395" s="45" t="inlineStr">
        <is>
          <t>117.9</t>
        </is>
      </c>
      <c r="E395" s="45" t="inlineStr">
        <is>
          <t>Cos0</t>
        </is>
      </c>
      <c r="F395" s="45" t="inlineStr">
        <is>
          <t>Baze+Dên</t>
        </is>
      </c>
      <c r="G395" s="54" t="inlineStr">
        <is>
          <t>TAIHO</t>
        </is>
      </c>
      <c r="H395" s="54" t="inlineStr">
        <is>
          <t>Bộ</t>
        </is>
      </c>
      <c r="I395" s="45" t="n"/>
      <c r="J395" s="54" t="n"/>
      <c r="K395" s="54" t="n"/>
      <c r="L395" s="45" t="n"/>
      <c r="M395" s="45" t="n"/>
      <c r="N395" s="45" t="n"/>
      <c r="O395" s="45" t="n"/>
      <c r="P395" s="45" t="inlineStr">
        <is>
          <t>Bạc miểng 6SD1 Cos0 - TAIHO</t>
        </is>
      </c>
    </row>
    <row r="396" ht="30" customHeight="1">
      <c r="A396" s="45" t="inlineStr">
        <is>
          <t>HH072117</t>
        </is>
      </c>
      <c r="B396" s="45" t="inlineStr">
        <is>
          <t>ISUZU</t>
        </is>
      </c>
      <c r="C396" s="45" t="inlineStr">
        <is>
          <t>Bạc miểng 6SD1 Cos1 - Taiho</t>
        </is>
      </c>
      <c r="D396" s="45" t="inlineStr">
        <is>
          <t>117.9</t>
        </is>
      </c>
      <c r="E396" s="45" t="inlineStr">
        <is>
          <t>Cos1</t>
        </is>
      </c>
      <c r="F396" s="45" t="inlineStr">
        <is>
          <t>Baze+Dên</t>
        </is>
      </c>
      <c r="G396" s="54" t="inlineStr">
        <is>
          <t>TAIHO</t>
        </is>
      </c>
      <c r="H396" s="54" t="inlineStr">
        <is>
          <t>Bộ</t>
        </is>
      </c>
      <c r="I396" s="45" t="n"/>
      <c r="J396" s="54" t="n"/>
      <c r="K396" s="54" t="n"/>
      <c r="L396" s="45" t="n"/>
      <c r="M396" s="45" t="n"/>
      <c r="N396" s="45" t="n"/>
      <c r="O396" s="45" t="n"/>
      <c r="P396" s="45" t="inlineStr">
        <is>
          <t>Bạc miểng 6SD1 Cos1 - Taiho</t>
        </is>
      </c>
    </row>
    <row r="397" ht="30" customHeight="1">
      <c r="A397" s="141" t="n"/>
      <c r="B397" s="141" t="inlineStr">
        <is>
          <t>ISUZU</t>
        </is>
      </c>
      <c r="C397" s="141" t="inlineStr">
        <is>
          <t>Bạc Miểng 6SD1</t>
        </is>
      </c>
      <c r="D397" s="141" t="inlineStr">
        <is>
          <t>117.9</t>
        </is>
      </c>
      <c r="E397" s="141" t="inlineStr">
        <is>
          <t>Cos2</t>
        </is>
      </c>
      <c r="F397" s="141" t="inlineStr">
        <is>
          <t>Baze+Dên</t>
        </is>
      </c>
      <c r="G397" s="142" t="n"/>
      <c r="H397" s="142" t="inlineStr">
        <is>
          <t>Bộ</t>
        </is>
      </c>
      <c r="I397" s="43" t="n"/>
      <c r="J397" s="53" t="n"/>
      <c r="K397" s="53" t="n"/>
      <c r="L397" s="43" t="n"/>
      <c r="M397" s="43" t="n"/>
      <c r="N397" s="43" t="n"/>
      <c r="O397" s="43" t="n"/>
      <c r="P397" s="43" t="n"/>
    </row>
    <row r="398" ht="30" customHeight="1">
      <c r="A398" s="141" t="n"/>
      <c r="B398" s="141" t="inlineStr">
        <is>
          <t>ISUZU</t>
        </is>
      </c>
      <c r="C398" s="141" t="inlineStr">
        <is>
          <t>Bạc Miểng 6SD1</t>
        </is>
      </c>
      <c r="D398" s="141" t="inlineStr">
        <is>
          <t>117.9</t>
        </is>
      </c>
      <c r="E398" s="141" t="inlineStr">
        <is>
          <t>Cos3</t>
        </is>
      </c>
      <c r="F398" s="141" t="inlineStr">
        <is>
          <t>Baze+Dên</t>
        </is>
      </c>
      <c r="G398" s="142" t="n"/>
      <c r="H398" s="142" t="inlineStr">
        <is>
          <t>Bộ</t>
        </is>
      </c>
      <c r="I398" s="43" t="n"/>
      <c r="J398" s="53" t="n"/>
      <c r="K398" s="53" t="n"/>
      <c r="L398" s="43" t="n"/>
      <c r="M398" s="43" t="n"/>
      <c r="N398" s="43" t="n"/>
      <c r="O398" s="43" t="n"/>
      <c r="P398" s="43" t="n"/>
    </row>
    <row r="399" ht="30" customHeight="1">
      <c r="A399" s="141" t="n"/>
      <c r="B399" s="141" t="inlineStr">
        <is>
          <t>ISUZU</t>
        </is>
      </c>
      <c r="C399" s="141" t="inlineStr">
        <is>
          <t>Bạc Miểng 6SD1</t>
        </is>
      </c>
      <c r="D399" s="141" t="inlineStr">
        <is>
          <t>117.9</t>
        </is>
      </c>
      <c r="E399" s="141" t="inlineStr">
        <is>
          <t>Cos4</t>
        </is>
      </c>
      <c r="F399" s="141" t="inlineStr">
        <is>
          <t>Baze+Dên</t>
        </is>
      </c>
      <c r="G399" s="142" t="n"/>
      <c r="H399" s="142" t="inlineStr">
        <is>
          <t>Bộ</t>
        </is>
      </c>
      <c r="I399" s="45" t="n"/>
      <c r="J399" s="54" t="n"/>
      <c r="K399" s="54" t="n"/>
      <c r="L399" s="45" t="n"/>
      <c r="M399" s="45" t="n"/>
      <c r="N399" s="45" t="n"/>
      <c r="O399" s="45" t="n"/>
      <c r="P399" s="45" t="n"/>
    </row>
    <row r="400" ht="30" customHeight="1">
      <c r="A400" s="43" t="inlineStr">
        <is>
          <t>HH071091</t>
        </is>
      </c>
      <c r="B400" s="43" t="inlineStr">
        <is>
          <t>ISUZU</t>
        </is>
      </c>
      <c r="C400" s="43" t="inlineStr">
        <is>
          <t>Bạc miểng Isu 6RB1 (M448K, R4048K) STD Cos0 - DAIDO NHẬT</t>
        </is>
      </c>
      <c r="D400" s="43" t="inlineStr">
        <is>
          <t>135</t>
        </is>
      </c>
      <c r="E400" s="43" t="inlineStr">
        <is>
          <t>Cos0</t>
        </is>
      </c>
      <c r="F400" s="43" t="inlineStr">
        <is>
          <t>Baze+Dên</t>
        </is>
      </c>
      <c r="G400" s="53" t="inlineStr">
        <is>
          <t>DAIDO NHẬT</t>
        </is>
      </c>
      <c r="H400" s="53" t="inlineStr">
        <is>
          <t>Bộ</t>
        </is>
      </c>
      <c r="I400" s="43" t="n"/>
      <c r="J400" s="53" t="n">
        <v>2000000</v>
      </c>
      <c r="K400" s="53" t="n">
        <v>2100000</v>
      </c>
      <c r="L400" s="53" t="n">
        <v>2250000</v>
      </c>
      <c r="M400" s="43" t="n"/>
      <c r="N400" s="43" t="n"/>
      <c r="O400" s="43" t="n"/>
      <c r="P400" s="43" t="inlineStr">
        <is>
          <t>Bạc miểng Isu 6RB1 (M448K, R4048K) STD Cos0 - DAIDO NHẬT</t>
        </is>
      </c>
    </row>
    <row r="401" ht="30" customHeight="1">
      <c r="A401" s="141" t="n"/>
      <c r="B401" s="141" t="inlineStr">
        <is>
          <t>ISUZU</t>
        </is>
      </c>
      <c r="C401" s="141" t="inlineStr">
        <is>
          <t>Bạc Miểng 6RB1</t>
        </is>
      </c>
      <c r="D401" s="141" t="inlineStr">
        <is>
          <t>135</t>
        </is>
      </c>
      <c r="E401" s="141" t="inlineStr">
        <is>
          <t>Cos1</t>
        </is>
      </c>
      <c r="F401" s="141" t="inlineStr">
        <is>
          <t>Baze+Dên</t>
        </is>
      </c>
      <c r="G401" s="142" t="n"/>
      <c r="H401" s="142" t="inlineStr">
        <is>
          <t>Bộ</t>
        </is>
      </c>
      <c r="I401" s="43" t="n"/>
      <c r="J401" s="53" t="n"/>
      <c r="K401" s="53" t="n"/>
      <c r="L401" s="43" t="n"/>
      <c r="M401" s="43" t="n"/>
      <c r="N401" s="43" t="n"/>
      <c r="O401" s="43" t="n"/>
      <c r="P401" s="43" t="n"/>
    </row>
    <row r="402" ht="30" customHeight="1">
      <c r="A402" s="43" t="inlineStr">
        <is>
          <t>HH071093</t>
        </is>
      </c>
      <c r="B402" s="43" t="inlineStr">
        <is>
          <t>ISUZU</t>
        </is>
      </c>
      <c r="C402" s="43" t="inlineStr">
        <is>
          <t>Bạc miểng 6RB1 Cos2 - DaiDo Nhật</t>
        </is>
      </c>
      <c r="D402" s="43" t="inlineStr">
        <is>
          <t>135</t>
        </is>
      </c>
      <c r="E402" s="43" t="inlineStr">
        <is>
          <t>Cos2</t>
        </is>
      </c>
      <c r="F402" s="43" t="inlineStr">
        <is>
          <t>Baze+Dên</t>
        </is>
      </c>
      <c r="G402" s="53" t="inlineStr">
        <is>
          <t>DAIDO NHẬT</t>
        </is>
      </c>
      <c r="H402" s="53" t="inlineStr">
        <is>
          <t>Bộ</t>
        </is>
      </c>
      <c r="I402" s="43" t="n"/>
      <c r="J402" s="53" t="n">
        <v>2150000</v>
      </c>
      <c r="K402" s="53" t="n">
        <v>2300000</v>
      </c>
      <c r="L402" s="53" t="n">
        <v>2500000</v>
      </c>
      <c r="M402" s="43" t="n"/>
      <c r="N402" s="43" t="n"/>
      <c r="O402" s="43" t="n"/>
      <c r="P402" s="43" t="inlineStr">
        <is>
          <t>Bạc miểng 6RB1 Cos2 - DaiDo Nhật</t>
        </is>
      </c>
    </row>
    <row r="403" ht="30" customHeight="1">
      <c r="A403" s="141" t="n"/>
      <c r="B403" s="141" t="inlineStr">
        <is>
          <t>ISUZU</t>
        </is>
      </c>
      <c r="C403" s="141" t="inlineStr">
        <is>
          <t>Bạc Miểng 6RB1</t>
        </is>
      </c>
      <c r="D403" s="141" t="inlineStr">
        <is>
          <t>135</t>
        </is>
      </c>
      <c r="E403" s="141" t="inlineStr">
        <is>
          <t>Cos3</t>
        </is>
      </c>
      <c r="F403" s="141" t="inlineStr">
        <is>
          <t>Baze+Dên</t>
        </is>
      </c>
      <c r="G403" s="142" t="n"/>
      <c r="H403" s="142" t="inlineStr">
        <is>
          <t>Bộ</t>
        </is>
      </c>
      <c r="I403" s="43" t="n"/>
      <c r="J403" s="53" t="n"/>
      <c r="K403" s="53" t="n"/>
      <c r="L403" s="43" t="n"/>
      <c r="M403" s="43" t="n"/>
      <c r="N403" s="43" t="n"/>
      <c r="O403" s="43" t="n"/>
      <c r="P403" s="43" t="n"/>
    </row>
    <row r="404" ht="30" customHeight="1">
      <c r="A404" s="45" t="inlineStr">
        <is>
          <t>HH071443</t>
        </is>
      </c>
      <c r="B404" s="45" t="inlineStr">
        <is>
          <t>ISUZU</t>
        </is>
      </c>
      <c r="C404" s="45" t="inlineStr">
        <is>
          <t>Bạc miểng 6RB1 Cos4 - NDC</t>
        </is>
      </c>
      <c r="D404" s="45" t="inlineStr">
        <is>
          <t>135</t>
        </is>
      </c>
      <c r="E404" s="45" t="inlineStr">
        <is>
          <t>Cos4</t>
        </is>
      </c>
      <c r="F404" s="45" t="inlineStr">
        <is>
          <t>Baze+Dên</t>
        </is>
      </c>
      <c r="G404" s="54" t="inlineStr">
        <is>
          <t>NDC</t>
        </is>
      </c>
      <c r="H404" s="54" t="inlineStr">
        <is>
          <t>Bộ</t>
        </is>
      </c>
      <c r="I404" s="45" t="n"/>
      <c r="J404" s="54" t="n"/>
      <c r="K404" s="54" t="n"/>
      <c r="L404" s="45" t="n"/>
      <c r="M404" s="45" t="n"/>
      <c r="N404" s="45" t="n"/>
      <c r="O404" s="45" t="n"/>
      <c r="P404" s="45" t="inlineStr">
        <is>
          <t>Bạc miểng 6RB1 Cos4 - NDC</t>
        </is>
      </c>
    </row>
    <row r="405" ht="30" customHeight="1">
      <c r="A405" s="45" t="inlineStr">
        <is>
          <t>HH082382</t>
        </is>
      </c>
      <c r="B405" s="45" t="inlineStr">
        <is>
          <t>ISUZU</t>
        </is>
      </c>
      <c r="C405" s="45" t="inlineStr">
        <is>
          <t>Bạc miểng E120 cos0 - NDC</t>
        </is>
      </c>
      <c r="D405" s="45" t="inlineStr">
        <is>
          <t>135</t>
        </is>
      </c>
      <c r="E405" s="45" t="inlineStr">
        <is>
          <t>Cos0</t>
        </is>
      </c>
      <c r="F405" s="45" t="inlineStr">
        <is>
          <t>Baze+Dên</t>
        </is>
      </c>
      <c r="G405" s="54" t="inlineStr">
        <is>
          <t>NDC</t>
        </is>
      </c>
      <c r="H405" s="54" t="inlineStr">
        <is>
          <t>Bộ</t>
        </is>
      </c>
      <c r="I405" s="45" t="n"/>
      <c r="J405" s="54" t="n"/>
      <c r="K405" s="54" t="n"/>
      <c r="L405" s="45" t="n"/>
      <c r="M405" s="45" t="n"/>
      <c r="N405" s="45" t="n"/>
      <c r="O405" s="45" t="n"/>
      <c r="P405" s="45" t="inlineStr">
        <is>
          <t>Bạc miểng E120 cos0 - NDC</t>
        </is>
      </c>
    </row>
    <row r="406" ht="30" customHeight="1">
      <c r="A406" s="141" t="n"/>
      <c r="B406" s="141" t="inlineStr">
        <is>
          <t>ISUZU</t>
        </is>
      </c>
      <c r="C406" s="141" t="inlineStr">
        <is>
          <t>Bạc Miểng E120</t>
        </is>
      </c>
      <c r="D406" s="141" t="inlineStr">
        <is>
          <t>135</t>
        </is>
      </c>
      <c r="E406" s="141" t="inlineStr">
        <is>
          <t>Cos1</t>
        </is>
      </c>
      <c r="F406" s="141" t="inlineStr">
        <is>
          <t>Baze+Dên</t>
        </is>
      </c>
      <c r="G406" s="142" t="n"/>
      <c r="H406" s="142" t="inlineStr">
        <is>
          <t>Bộ</t>
        </is>
      </c>
      <c r="I406" s="45" t="n"/>
      <c r="J406" s="54" t="n"/>
      <c r="K406" s="54" t="n"/>
      <c r="L406" s="45" t="n"/>
      <c r="M406" s="45" t="n"/>
      <c r="N406" s="45" t="n"/>
      <c r="O406" s="45" t="n"/>
      <c r="P406" s="45" t="n"/>
    </row>
    <row r="407" ht="30" customHeight="1">
      <c r="A407" s="141" t="n"/>
      <c r="B407" s="141" t="inlineStr">
        <is>
          <t>ISUZU</t>
        </is>
      </c>
      <c r="C407" s="141" t="inlineStr">
        <is>
          <t>Bạc Miểng E120</t>
        </is>
      </c>
      <c r="D407" s="141" t="inlineStr">
        <is>
          <t>135</t>
        </is>
      </c>
      <c r="E407" s="141" t="inlineStr">
        <is>
          <t>Cos2</t>
        </is>
      </c>
      <c r="F407" s="141" t="inlineStr">
        <is>
          <t>Baze+Dên</t>
        </is>
      </c>
      <c r="G407" s="142" t="n"/>
      <c r="H407" s="142" t="inlineStr">
        <is>
          <t>Bộ</t>
        </is>
      </c>
      <c r="I407" s="45" t="n"/>
      <c r="J407" s="54" t="n"/>
      <c r="K407" s="54" t="n"/>
      <c r="L407" s="45" t="n"/>
      <c r="M407" s="45" t="n"/>
      <c r="N407" s="45" t="n"/>
      <c r="O407" s="45" t="n"/>
      <c r="P407" s="45" t="n"/>
    </row>
    <row r="408" ht="30" customHeight="1">
      <c r="A408" s="141" t="n"/>
      <c r="B408" s="141" t="inlineStr">
        <is>
          <t>ISUZU</t>
        </is>
      </c>
      <c r="C408" s="141" t="inlineStr">
        <is>
          <t>Bạc Miểng E120</t>
        </is>
      </c>
      <c r="D408" s="141" t="inlineStr">
        <is>
          <t>135</t>
        </is>
      </c>
      <c r="E408" s="141" t="inlineStr">
        <is>
          <t>Cos3</t>
        </is>
      </c>
      <c r="F408" s="141" t="inlineStr">
        <is>
          <t>Baze+Dên</t>
        </is>
      </c>
      <c r="G408" s="142" t="n"/>
      <c r="H408" s="142" t="inlineStr">
        <is>
          <t>Bộ</t>
        </is>
      </c>
      <c r="I408" s="45" t="n"/>
      <c r="J408" s="54" t="n"/>
      <c r="K408" s="54" t="n"/>
      <c r="L408" s="45" t="n"/>
      <c r="M408" s="45" t="n"/>
      <c r="N408" s="45" t="n"/>
      <c r="O408" s="45" t="n"/>
      <c r="P408" s="45" t="n"/>
    </row>
    <row r="409" ht="30" customHeight="1">
      <c r="A409" s="141" t="n"/>
      <c r="B409" s="141" t="inlineStr">
        <is>
          <t>ISUZU</t>
        </is>
      </c>
      <c r="C409" s="141" t="inlineStr">
        <is>
          <t>Bạc Miểng E120</t>
        </is>
      </c>
      <c r="D409" s="141" t="inlineStr">
        <is>
          <t>135</t>
        </is>
      </c>
      <c r="E409" s="141" t="inlineStr">
        <is>
          <t>Cos4</t>
        </is>
      </c>
      <c r="F409" s="141" t="inlineStr">
        <is>
          <t>Baze+Dên</t>
        </is>
      </c>
      <c r="G409" s="142" t="n"/>
      <c r="H409" s="142" t="inlineStr">
        <is>
          <t>Bộ</t>
        </is>
      </c>
      <c r="I409" s="45" t="n"/>
      <c r="J409" s="54" t="n"/>
      <c r="K409" s="54" t="n"/>
      <c r="L409" s="45" t="n"/>
      <c r="M409" s="45" t="n"/>
      <c r="N409" s="45" t="n"/>
      <c r="O409" s="45" t="n"/>
      <c r="P409" s="45" t="n"/>
    </row>
    <row r="410" ht="30" customHeight="1">
      <c r="A410" s="43" t="inlineStr">
        <is>
          <t>HH082273</t>
        </is>
      </c>
      <c r="B410" s="43" t="inlineStr">
        <is>
          <t>ISUZU</t>
        </is>
      </c>
      <c r="C410" s="43" t="inlineStr">
        <is>
          <t>Bạc miểng 6WG1/ 6WF1/ 6WA1 (M4050K + R4050K) cos0 - DAIDO NHẬT</t>
        </is>
      </c>
      <c r="D410" s="43" t="inlineStr">
        <is>
          <t>147</t>
        </is>
      </c>
      <c r="E410" s="43" t="inlineStr">
        <is>
          <t>Cos0</t>
        </is>
      </c>
      <c r="F410" s="43" t="inlineStr">
        <is>
          <t>Baze+Dên</t>
        </is>
      </c>
      <c r="G410" s="53" t="inlineStr">
        <is>
          <t>DAIDO NHẬT</t>
        </is>
      </c>
      <c r="H410" s="53" t="inlineStr">
        <is>
          <t>Bộ</t>
        </is>
      </c>
      <c r="I410" s="43" t="n"/>
      <c r="J410" s="53" t="n">
        <v>2900000</v>
      </c>
      <c r="K410" s="53" t="n">
        <v>3100000</v>
      </c>
      <c r="L410" s="53" t="n">
        <v>3300000</v>
      </c>
      <c r="M410" s="43" t="n"/>
      <c r="N410" s="43" t="n"/>
      <c r="O410" s="43" t="n"/>
      <c r="P410" s="43" t="inlineStr">
        <is>
          <t>Bạc miểng 6WG1/ 6WF1/ 6WA1 (M4050K + R4050K) cos0 - DAIDO NHẬT</t>
        </is>
      </c>
    </row>
    <row r="411" ht="30" customHeight="1">
      <c r="A411" s="45" t="inlineStr">
        <is>
          <t>HH082274</t>
        </is>
      </c>
      <c r="B411" s="45" t="inlineStr">
        <is>
          <t>ISUZU</t>
        </is>
      </c>
      <c r="C411" s="45" t="inlineStr">
        <is>
          <t>Bạc miểng 6WG1/ 6WF1/ 6WA1 (M4050K + R4050K) cos1 - DAIDO NHẬT</t>
        </is>
      </c>
      <c r="D411" s="45" t="inlineStr">
        <is>
          <t>147</t>
        </is>
      </c>
      <c r="E411" s="45" t="inlineStr">
        <is>
          <t>Cos1</t>
        </is>
      </c>
      <c r="F411" s="45" t="inlineStr">
        <is>
          <t>Baze+Dên</t>
        </is>
      </c>
      <c r="G411" s="54" t="inlineStr">
        <is>
          <t>DAIDO NHẬT</t>
        </is>
      </c>
      <c r="H411" s="54" t="inlineStr">
        <is>
          <t>Bộ</t>
        </is>
      </c>
      <c r="I411" s="45" t="n"/>
      <c r="J411" s="54" t="n">
        <v>3200000</v>
      </c>
      <c r="K411" s="54" t="n">
        <v>3400000</v>
      </c>
      <c r="L411" s="54" t="n">
        <v>3600000</v>
      </c>
      <c r="M411" s="45" t="n"/>
      <c r="N411" s="45" t="n"/>
      <c r="O411" s="45" t="n"/>
      <c r="P411" s="45" t="inlineStr">
        <is>
          <t>Bạc miểng 6WG1/ 6WF1/ 6WA1 (M4050K + R4050K) cos1 - DAIDO NHẬT</t>
        </is>
      </c>
    </row>
    <row r="412" ht="30" customHeight="1">
      <c r="A412" s="43" t="inlineStr">
        <is>
          <t>HH082275</t>
        </is>
      </c>
      <c r="B412" s="43" t="inlineStr">
        <is>
          <t>ISUZU</t>
        </is>
      </c>
      <c r="C412" s="43" t="inlineStr">
        <is>
          <t>Bạc miểng 6WG1/ 6WF1/ 6WA1 (M4050K + R4050K) cos2 - DAIDO NHẬT</t>
        </is>
      </c>
      <c r="D412" s="43" t="inlineStr">
        <is>
          <t>147</t>
        </is>
      </c>
      <c r="E412" s="43" t="inlineStr">
        <is>
          <t>Cos2</t>
        </is>
      </c>
      <c r="F412" s="43" t="inlineStr">
        <is>
          <t>Baze+Dên</t>
        </is>
      </c>
      <c r="G412" s="53" t="inlineStr">
        <is>
          <t>DAIDO NHẬT</t>
        </is>
      </c>
      <c r="H412" s="53" t="inlineStr">
        <is>
          <t>Bộ</t>
        </is>
      </c>
      <c r="I412" s="43" t="n"/>
      <c r="J412" s="53" t="n">
        <v>3200000</v>
      </c>
      <c r="K412" s="53" t="n">
        <v>3400000</v>
      </c>
      <c r="L412" s="53" t="n">
        <v>3600000</v>
      </c>
      <c r="M412" s="43" t="n"/>
      <c r="N412" s="43" t="n"/>
      <c r="O412" s="43" t="n"/>
      <c r="P412" s="43" t="inlineStr">
        <is>
          <t>Bạc miểng 6WG1/ 6WF1/ 6WA1 (M4050K + R4050K) cos2 - DAIDO NHẬT</t>
        </is>
      </c>
    </row>
    <row r="413" ht="30" customHeight="1">
      <c r="A413" s="141" t="n"/>
      <c r="B413" s="141" t="inlineStr">
        <is>
          <t>ISUZU</t>
        </is>
      </c>
      <c r="C413" s="141" t="inlineStr">
        <is>
          <t>Bạc Miểng 6WG1/6WF1/6WA1</t>
        </is>
      </c>
      <c r="D413" s="141" t="inlineStr">
        <is>
          <t>147</t>
        </is>
      </c>
      <c r="E413" s="141" t="inlineStr">
        <is>
          <t>Cos3</t>
        </is>
      </c>
      <c r="F413" s="141" t="inlineStr">
        <is>
          <t>Baze+Dên</t>
        </is>
      </c>
      <c r="G413" s="142" t="n"/>
      <c r="H413" s="142" t="inlineStr">
        <is>
          <t>Bộ</t>
        </is>
      </c>
      <c r="I413" s="43" t="n"/>
      <c r="J413" s="53" t="n"/>
      <c r="K413" s="53" t="n"/>
      <c r="L413" s="43" t="n"/>
      <c r="M413" s="43" t="n"/>
      <c r="N413" s="43" t="n"/>
      <c r="O413" s="43" t="n"/>
      <c r="P413" s="43" t="n"/>
    </row>
    <row r="414" ht="30" customHeight="1">
      <c r="A414" s="141" t="n"/>
      <c r="B414" s="141" t="inlineStr">
        <is>
          <t>ISUZU</t>
        </is>
      </c>
      <c r="C414" s="141" t="inlineStr">
        <is>
          <t>Bạc Miểng 6WG1/6WF1/6WA1</t>
        </is>
      </c>
      <c r="D414" s="141" t="inlineStr">
        <is>
          <t>147</t>
        </is>
      </c>
      <c r="E414" s="141" t="inlineStr">
        <is>
          <t>Cos4</t>
        </is>
      </c>
      <c r="F414" s="141" t="inlineStr">
        <is>
          <t>Baze+Dên</t>
        </is>
      </c>
      <c r="G414" s="142" t="n"/>
      <c r="H414" s="142" t="inlineStr">
        <is>
          <t>Bộ</t>
        </is>
      </c>
      <c r="I414" s="43" t="n"/>
      <c r="J414" s="53" t="n"/>
      <c r="K414" s="53" t="n"/>
      <c r="L414" s="43" t="n"/>
      <c r="M414" s="43" t="n"/>
      <c r="N414" s="43" t="n"/>
      <c r="O414" s="43" t="n"/>
      <c r="P414" s="43" t="n"/>
    </row>
    <row r="415" ht="30" customHeight="1">
      <c r="A415" s="139" t="n"/>
      <c r="B415" s="74" t="n"/>
      <c r="C415" s="75" t="inlineStr">
        <is>
          <t>◆ MAZDA KIA</t>
        </is>
      </c>
      <c r="D415" s="139" t="n"/>
      <c r="E415" s="139" t="n"/>
      <c r="F415" s="139" t="n"/>
      <c r="G415" s="140" t="n"/>
      <c r="H415" s="140" t="n"/>
      <c r="I415" s="41" t="n"/>
      <c r="J415" s="140" t="n"/>
      <c r="K415" s="140" t="n"/>
      <c r="L415" s="139" t="n"/>
      <c r="M415" s="41" t="n"/>
      <c r="N415" s="41" t="n"/>
      <c r="O415" s="41" t="n"/>
      <c r="P415" s="41" t="n"/>
    </row>
    <row r="416" ht="30" customHeight="1">
      <c r="A416" s="43" t="inlineStr">
        <is>
          <t>HH079314</t>
        </is>
      </c>
      <c r="B416" s="43" t="inlineStr">
        <is>
          <t>MAZDA KIA</t>
        </is>
      </c>
      <c r="C416" s="43" t="inlineStr">
        <is>
          <t>Bạc miểng XA, XB/ K2700 Cos0 - TAIHO</t>
        </is>
      </c>
      <c r="D416" s="43" t="inlineStr">
        <is>
          <t>92</t>
        </is>
      </c>
      <c r="E416" s="43" t="inlineStr">
        <is>
          <t>Cos0</t>
        </is>
      </c>
      <c r="F416" s="43" t="inlineStr">
        <is>
          <t>Baze+Dên</t>
        </is>
      </c>
      <c r="G416" s="53" t="inlineStr">
        <is>
          <t>TAIHO</t>
        </is>
      </c>
      <c r="H416" s="53" t="inlineStr">
        <is>
          <t>Bộ</t>
        </is>
      </c>
      <c r="I416" s="43" t="n"/>
      <c r="J416" s="53" t="n"/>
      <c r="K416" s="53" t="n"/>
      <c r="L416" s="43" t="n"/>
      <c r="M416" s="43" t="n"/>
      <c r="N416" s="43" t="n"/>
      <c r="O416" s="43" t="n"/>
      <c r="P416" s="43" t="inlineStr">
        <is>
          <t>Bạc miểng XA, XB/ K2700 Cos0 - TAIHO</t>
        </is>
      </c>
    </row>
    <row r="417" ht="30" customHeight="1">
      <c r="A417" s="141" t="n"/>
      <c r="B417" s="141" t="inlineStr">
        <is>
          <t>MAZDA KIA</t>
        </is>
      </c>
      <c r="C417" s="141" t="inlineStr">
        <is>
          <t>Bạc Miểng K2700</t>
        </is>
      </c>
      <c r="D417" s="141" t="inlineStr">
        <is>
          <t>92</t>
        </is>
      </c>
      <c r="E417" s="141" t="inlineStr">
        <is>
          <t>Cos1</t>
        </is>
      </c>
      <c r="F417" s="141" t="inlineStr">
        <is>
          <t>Baze+Dên</t>
        </is>
      </c>
      <c r="G417" s="142" t="n"/>
      <c r="H417" s="142" t="inlineStr">
        <is>
          <t>Bộ</t>
        </is>
      </c>
      <c r="I417" s="43" t="n"/>
      <c r="J417" s="53" t="n"/>
      <c r="K417" s="53" t="n"/>
      <c r="L417" s="43" t="n"/>
      <c r="M417" s="43" t="n"/>
      <c r="N417" s="43" t="n"/>
      <c r="O417" s="43" t="n"/>
      <c r="P417" s="43" t="n"/>
    </row>
    <row r="418" ht="30" customHeight="1">
      <c r="A418" s="45" t="inlineStr">
        <is>
          <t>HH071081</t>
        </is>
      </c>
      <c r="B418" s="45" t="inlineStr">
        <is>
          <t>MAZDA KIA</t>
        </is>
      </c>
      <c r="C418" s="45" t="inlineStr">
        <is>
          <t>Bạc miểng XA, XB/ K2700 Cos2 - DaiDo Nhật</t>
        </is>
      </c>
      <c r="D418" s="45" t="inlineStr">
        <is>
          <t>92</t>
        </is>
      </c>
      <c r="E418" s="45" t="inlineStr">
        <is>
          <t>Cos2</t>
        </is>
      </c>
      <c r="F418" s="45" t="inlineStr">
        <is>
          <t>Baze+Dên</t>
        </is>
      </c>
      <c r="G418" s="54" t="inlineStr">
        <is>
          <t>DAIDO NHẬT</t>
        </is>
      </c>
      <c r="H418" s="54" t="inlineStr">
        <is>
          <t>Bộ</t>
        </is>
      </c>
      <c r="I418" s="45" t="n"/>
      <c r="J418" s="54" t="n">
        <v>460000</v>
      </c>
      <c r="K418" s="54" t="n">
        <v>480000</v>
      </c>
      <c r="L418" s="54" t="n">
        <v>500000</v>
      </c>
      <c r="M418" s="45" t="n"/>
      <c r="N418" s="45" t="n"/>
      <c r="O418" s="45" t="n"/>
      <c r="P418" s="45" t="inlineStr">
        <is>
          <t>Bạc miểng XA, XB/ K2700 Cos2 - DaiDo Nhật</t>
        </is>
      </c>
    </row>
    <row r="419" ht="30" customHeight="1">
      <c r="A419" s="141" t="n"/>
      <c r="B419" s="141" t="inlineStr">
        <is>
          <t>MAZDA KIA</t>
        </is>
      </c>
      <c r="C419" s="141" t="inlineStr">
        <is>
          <t>Bạc Miểng K2700</t>
        </is>
      </c>
      <c r="D419" s="141" t="inlineStr">
        <is>
          <t>92</t>
        </is>
      </c>
      <c r="E419" s="141" t="inlineStr">
        <is>
          <t>Cos3</t>
        </is>
      </c>
      <c r="F419" s="141" t="inlineStr">
        <is>
          <t>Baze+Dên</t>
        </is>
      </c>
      <c r="G419" s="142" t="n"/>
      <c r="H419" s="142" t="inlineStr">
        <is>
          <t>Bộ</t>
        </is>
      </c>
      <c r="I419" s="43" t="n"/>
      <c r="J419" s="53" t="n"/>
      <c r="K419" s="53" t="n"/>
      <c r="L419" s="43" t="n"/>
      <c r="M419" s="43" t="n"/>
      <c r="N419" s="43" t="n"/>
      <c r="O419" s="43" t="n"/>
      <c r="P419" s="43" t="n"/>
    </row>
    <row r="420" ht="30" customHeight="1">
      <c r="A420" s="141" t="n"/>
      <c r="B420" s="141" t="inlineStr">
        <is>
          <t>MAZDA KIA</t>
        </is>
      </c>
      <c r="C420" s="141" t="inlineStr">
        <is>
          <t>Bạc Miểng K2700</t>
        </is>
      </c>
      <c r="D420" s="141" t="inlineStr">
        <is>
          <t>92</t>
        </is>
      </c>
      <c r="E420" s="141" t="inlineStr">
        <is>
          <t>Cos4</t>
        </is>
      </c>
      <c r="F420" s="141" t="inlineStr">
        <is>
          <t>Baze+Dên</t>
        </is>
      </c>
      <c r="G420" s="142" t="n"/>
      <c r="H420" s="142" t="inlineStr">
        <is>
          <t>Bộ</t>
        </is>
      </c>
      <c r="I420" s="45" t="n"/>
      <c r="J420" s="54" t="n"/>
      <c r="K420" s="54" t="n"/>
      <c r="L420" s="45" t="n"/>
      <c r="M420" s="45" t="n"/>
      <c r="N420" s="45" t="n"/>
      <c r="O420" s="45" t="n"/>
      <c r="P420" s="45" t="n"/>
    </row>
    <row r="421" ht="30" customHeight="1">
      <c r="A421" s="45" t="inlineStr">
        <is>
          <t>HH076705</t>
        </is>
      </c>
      <c r="B421" s="45" t="inlineStr">
        <is>
          <t>MAZDA KIA</t>
        </is>
      </c>
      <c r="C421" s="45" t="inlineStr">
        <is>
          <t>Bạc miểng JS/S2/K2400 Cos0 - Taiho</t>
        </is>
      </c>
      <c r="D421" s="45" t="inlineStr">
        <is>
          <t>92</t>
        </is>
      </c>
      <c r="E421" s="45" t="inlineStr">
        <is>
          <t>Cos0</t>
        </is>
      </c>
      <c r="F421" s="45" t="inlineStr">
        <is>
          <t>Baze+Dên</t>
        </is>
      </c>
      <c r="G421" s="54" t="inlineStr">
        <is>
          <t>TAIHO</t>
        </is>
      </c>
      <c r="H421" s="54" t="inlineStr">
        <is>
          <t>Bộ</t>
        </is>
      </c>
      <c r="I421" s="45" t="n"/>
      <c r="J421" s="54" t="n"/>
      <c r="K421" s="54" t="n"/>
      <c r="L421" s="45" t="n"/>
      <c r="M421" s="45" t="n"/>
      <c r="N421" s="45" t="n"/>
      <c r="O421" s="45" t="n"/>
      <c r="P421" s="45" t="inlineStr">
        <is>
          <t>Bạc miểng JS/S2/K2400 Cos0 - Taiho</t>
        </is>
      </c>
    </row>
    <row r="422" ht="30" customHeight="1">
      <c r="A422" s="43" t="inlineStr">
        <is>
          <t>HH076976</t>
        </is>
      </c>
      <c r="B422" s="43" t="inlineStr">
        <is>
          <t>MAZDA KIA</t>
        </is>
      </c>
      <c r="C422" s="43" t="inlineStr">
        <is>
          <t>Bạc miểng JS/S2/K2400 Cos1 - TAIHO</t>
        </is>
      </c>
      <c r="D422" s="43" t="inlineStr">
        <is>
          <t>92</t>
        </is>
      </c>
      <c r="E422" s="43" t="inlineStr">
        <is>
          <t>Cos1</t>
        </is>
      </c>
      <c r="F422" s="43" t="inlineStr">
        <is>
          <t>Baze+Dên</t>
        </is>
      </c>
      <c r="G422" s="53" t="inlineStr">
        <is>
          <t>TAIHO</t>
        </is>
      </c>
      <c r="H422" s="53" t="inlineStr">
        <is>
          <t>Bộ</t>
        </is>
      </c>
      <c r="I422" s="43" t="n"/>
      <c r="J422" s="53" t="n"/>
      <c r="K422" s="53" t="n"/>
      <c r="L422" s="43" t="n"/>
      <c r="M422" s="43" t="n"/>
      <c r="N422" s="43" t="n"/>
      <c r="O422" s="43" t="n"/>
      <c r="P422" s="43" t="inlineStr">
        <is>
          <t>Bạc miểng JS/S2/K2400 Cos1 - TAIHO</t>
        </is>
      </c>
    </row>
    <row r="423" ht="30" customHeight="1">
      <c r="A423" s="141" t="n"/>
      <c r="B423" s="141" t="inlineStr">
        <is>
          <t>MAZDA KIA</t>
        </is>
      </c>
      <c r="C423" s="141" t="inlineStr">
        <is>
          <t>Bạc Miểng S2/K2400</t>
        </is>
      </c>
      <c r="D423" s="141" t="inlineStr">
        <is>
          <t>92</t>
        </is>
      </c>
      <c r="E423" s="141" t="inlineStr">
        <is>
          <t>Cos2</t>
        </is>
      </c>
      <c r="F423" s="141" t="inlineStr">
        <is>
          <t>Baze+Dên</t>
        </is>
      </c>
      <c r="G423" s="142" t="n"/>
      <c r="H423" s="142" t="inlineStr">
        <is>
          <t>Bộ</t>
        </is>
      </c>
      <c r="I423" s="45" t="n"/>
      <c r="J423" s="54" t="n"/>
      <c r="K423" s="54" t="n"/>
      <c r="L423" s="45" t="n"/>
      <c r="M423" s="45" t="n"/>
      <c r="N423" s="45" t="n"/>
      <c r="O423" s="45" t="n"/>
      <c r="P423" s="45" t="n"/>
    </row>
    <row r="424" ht="30" customHeight="1">
      <c r="A424" s="141" t="n"/>
      <c r="B424" s="141" t="inlineStr">
        <is>
          <t>MAZDA KIA</t>
        </is>
      </c>
      <c r="C424" s="141" t="inlineStr">
        <is>
          <t>Bạc Miểng S2/K2400</t>
        </is>
      </c>
      <c r="D424" s="141" t="inlineStr">
        <is>
          <t>92</t>
        </is>
      </c>
      <c r="E424" s="141" t="inlineStr">
        <is>
          <t>Cos3</t>
        </is>
      </c>
      <c r="F424" s="141" t="inlineStr">
        <is>
          <t>Baze+Dên</t>
        </is>
      </c>
      <c r="G424" s="142" t="n"/>
      <c r="H424" s="142" t="inlineStr">
        <is>
          <t>Bộ</t>
        </is>
      </c>
      <c r="I424" s="45" t="n"/>
      <c r="J424" s="54" t="n"/>
      <c r="K424" s="54" t="n"/>
      <c r="L424" s="45" t="n"/>
      <c r="M424" s="45" t="n"/>
      <c r="N424" s="45" t="n"/>
      <c r="O424" s="45" t="n"/>
      <c r="P424" s="45" t="n"/>
    </row>
    <row r="425" ht="30" customHeight="1">
      <c r="A425" s="43" t="inlineStr">
        <is>
          <t>HH071317</t>
        </is>
      </c>
      <c r="B425" s="43" t="inlineStr">
        <is>
          <t>MAZDA KIA</t>
        </is>
      </c>
      <c r="C425" s="43" t="inlineStr">
        <is>
          <t>Bạc miểng JS/S2/K2400 Cos4 - TaiHo</t>
        </is>
      </c>
      <c r="D425" s="43" t="inlineStr">
        <is>
          <t>92</t>
        </is>
      </c>
      <c r="E425" s="43" t="inlineStr">
        <is>
          <t>Cos4</t>
        </is>
      </c>
      <c r="F425" s="43" t="inlineStr">
        <is>
          <t>Baze+Dên</t>
        </is>
      </c>
      <c r="G425" s="53" t="inlineStr">
        <is>
          <t>TAIHO</t>
        </is>
      </c>
      <c r="H425" s="53" t="inlineStr">
        <is>
          <t>Bộ</t>
        </is>
      </c>
      <c r="I425" s="43" t="n"/>
      <c r="J425" s="53" t="n"/>
      <c r="K425" s="53" t="n"/>
      <c r="L425" s="43" t="n"/>
      <c r="M425" s="43" t="n"/>
      <c r="N425" s="43" t="n"/>
      <c r="O425" s="43" t="n"/>
      <c r="P425" s="43" t="inlineStr">
        <is>
          <t>Bạc miểng JS/S2/K2400 Cos4 - TaiHo</t>
        </is>
      </c>
    </row>
    <row r="426" ht="30" customHeight="1">
      <c r="A426" s="45" t="inlineStr">
        <is>
          <t>HH076971</t>
        </is>
      </c>
      <c r="B426" s="45" t="inlineStr">
        <is>
          <t>MAZDA KIA</t>
        </is>
      </c>
      <c r="C426" s="45" t="inlineStr">
        <is>
          <t>Bạc miểng HA/SL/SH/K3500/K3600 Cos0 - Taiho</t>
        </is>
      </c>
      <c r="D426" s="45" t="inlineStr">
        <is>
          <t>100</t>
        </is>
      </c>
      <c r="E426" s="45" t="inlineStr">
        <is>
          <t>Cos0</t>
        </is>
      </c>
      <c r="F426" s="45" t="inlineStr">
        <is>
          <t>Baze+Dên</t>
        </is>
      </c>
      <c r="G426" s="45" t="inlineStr">
        <is>
          <t>TAIHO</t>
        </is>
      </c>
      <c r="H426" s="45" t="inlineStr">
        <is>
          <t>Bộ</t>
        </is>
      </c>
      <c r="I426" s="45" t="n"/>
      <c r="J426" s="45" t="n"/>
      <c r="K426" s="45" t="n"/>
      <c r="L426" s="45" t="n"/>
      <c r="M426" s="45" t="n"/>
      <c r="N426" s="45" t="n"/>
      <c r="O426" s="45" t="n"/>
      <c r="P426" s="45" t="inlineStr">
        <is>
          <t>Bạc miểng HA/SL/SH/K3500/K3600 Cos0 - Taiho</t>
        </is>
      </c>
    </row>
    <row r="427" ht="30" customHeight="1">
      <c r="A427" s="43" t="inlineStr">
        <is>
          <t>HH076924</t>
        </is>
      </c>
      <c r="B427" s="43" t="inlineStr">
        <is>
          <t>MAZDA KIA</t>
        </is>
      </c>
      <c r="C427" s="43" t="inlineStr">
        <is>
          <t>Bạc miểng HA/SL/SH/K3500/K3600 Cos1 - Taiho</t>
        </is>
      </c>
      <c r="D427" s="43" t="inlineStr">
        <is>
          <t>100</t>
        </is>
      </c>
      <c r="E427" s="43" t="inlineStr">
        <is>
          <t>Cos1</t>
        </is>
      </c>
      <c r="F427" s="43" t="inlineStr">
        <is>
          <t>Baze+Dên</t>
        </is>
      </c>
      <c r="G427" s="53" t="inlineStr">
        <is>
          <t>TAIHO</t>
        </is>
      </c>
      <c r="H427" s="53" t="inlineStr">
        <is>
          <t>Bộ</t>
        </is>
      </c>
      <c r="I427" s="43" t="n"/>
      <c r="J427" s="53" t="n"/>
      <c r="K427" s="53" t="n"/>
      <c r="L427" s="43" t="n"/>
      <c r="M427" s="43" t="n"/>
      <c r="N427" s="43" t="n"/>
      <c r="O427" s="43" t="n"/>
      <c r="P427" s="43" t="inlineStr">
        <is>
          <t>Bạc miểng HA/SL/SH/K3500/K3600 Cos1 - Taiho</t>
        </is>
      </c>
    </row>
    <row r="428" ht="30" customHeight="1">
      <c r="A428" s="45" t="inlineStr">
        <is>
          <t>HH076927</t>
        </is>
      </c>
      <c r="B428" s="45" t="inlineStr">
        <is>
          <t>MAZDA KIA</t>
        </is>
      </c>
      <c r="C428" s="45" t="inlineStr">
        <is>
          <t>Bạc miểng HA/SL/SH/ K3500/K3600 Cos2 - Taiho</t>
        </is>
      </c>
      <c r="D428" s="45" t="inlineStr">
        <is>
          <t>100</t>
        </is>
      </c>
      <c r="E428" s="45" t="inlineStr">
        <is>
          <t>Cos2</t>
        </is>
      </c>
      <c r="F428" s="45" t="inlineStr">
        <is>
          <t>Baze+Dên</t>
        </is>
      </c>
      <c r="G428" s="54" t="inlineStr">
        <is>
          <t>TAIHO</t>
        </is>
      </c>
      <c r="H428" s="54" t="inlineStr">
        <is>
          <t>Bộ</t>
        </is>
      </c>
      <c r="I428" s="45" t="n"/>
      <c r="J428" s="54" t="n"/>
      <c r="K428" s="54" t="n"/>
      <c r="L428" s="45" t="n"/>
      <c r="M428" s="45" t="n"/>
      <c r="N428" s="45" t="n"/>
      <c r="O428" s="45" t="n"/>
      <c r="P428" s="45" t="inlineStr">
        <is>
          <t>Bạc miểng HA/SL/SH/ K3500/K3600 Cos2 - Taiho</t>
        </is>
      </c>
    </row>
    <row r="429" ht="30" customHeight="1">
      <c r="A429" s="141" t="n"/>
      <c r="B429" s="141" t="inlineStr">
        <is>
          <t>MAZDA KIA</t>
        </is>
      </c>
      <c r="C429" s="141" t="inlineStr">
        <is>
          <t>Bạc Miểng K3500/K3600</t>
        </is>
      </c>
      <c r="D429" s="141" t="inlineStr">
        <is>
          <t>100</t>
        </is>
      </c>
      <c r="E429" s="141" t="inlineStr">
        <is>
          <t>Cos3</t>
        </is>
      </c>
      <c r="F429" s="141" t="inlineStr">
        <is>
          <t>Baze+Dên</t>
        </is>
      </c>
      <c r="G429" s="141" t="n"/>
      <c r="H429" s="141" t="inlineStr">
        <is>
          <t>Bộ</t>
        </is>
      </c>
      <c r="I429" s="45" t="n"/>
      <c r="J429" s="45" t="n"/>
      <c r="K429" s="45" t="n"/>
      <c r="L429" s="45" t="n"/>
      <c r="M429" s="45" t="n"/>
      <c r="N429" s="45" t="n"/>
      <c r="O429" s="45" t="n"/>
      <c r="P429" s="45" t="n"/>
    </row>
    <row r="430" ht="30" customHeight="1">
      <c r="A430" s="43" t="inlineStr">
        <is>
          <t>HH078049</t>
        </is>
      </c>
      <c r="B430" s="43" t="inlineStr">
        <is>
          <t>MAZDA KIA</t>
        </is>
      </c>
      <c r="C430" s="43" t="inlineStr">
        <is>
          <t>Bạc miểng HA/SL/SH/ K3500/K3600 Cos4 - Taiho</t>
        </is>
      </c>
      <c r="D430" s="43" t="inlineStr">
        <is>
          <t>100</t>
        </is>
      </c>
      <c r="E430" s="43" t="inlineStr">
        <is>
          <t>Cos4</t>
        </is>
      </c>
      <c r="F430" s="43" t="inlineStr">
        <is>
          <t>Baze+Dên</t>
        </is>
      </c>
      <c r="G430" s="53" t="inlineStr">
        <is>
          <t>TAIHO</t>
        </is>
      </c>
      <c r="H430" s="53" t="inlineStr">
        <is>
          <t>Bộ</t>
        </is>
      </c>
      <c r="I430" s="43" t="n"/>
      <c r="J430" s="53" t="n"/>
      <c r="K430" s="53" t="n"/>
      <c r="L430" s="43" t="n"/>
      <c r="M430" s="43" t="n"/>
      <c r="N430" s="43" t="n"/>
      <c r="O430" s="43" t="n"/>
      <c r="P430" s="43" t="inlineStr">
        <is>
          <t>Bạc miểng HA/SL/SH/ K3500/K3600 Cos4 - Taiho</t>
        </is>
      </c>
    </row>
    <row r="431" ht="30" customHeight="1">
      <c r="A431" s="139" t="n"/>
      <c r="B431" s="74" t="n"/>
      <c r="C431" s="75" t="inlineStr">
        <is>
          <t>◆ KOMATSU</t>
        </is>
      </c>
      <c r="D431" s="139" t="n"/>
      <c r="E431" s="139" t="n"/>
      <c r="F431" s="139" t="n"/>
      <c r="G431" s="140" t="n"/>
      <c r="H431" s="140" t="n"/>
      <c r="I431" s="41" t="n"/>
      <c r="J431" s="140" t="n"/>
      <c r="K431" s="140" t="n"/>
      <c r="L431" s="139" t="n"/>
      <c r="M431" s="41" t="n"/>
      <c r="N431" s="41" t="n"/>
      <c r="O431" s="41" t="n"/>
      <c r="P431" s="41" t="n"/>
    </row>
    <row r="432" ht="30" customHeight="1">
      <c r="A432" s="141" t="n"/>
      <c r="B432" s="141" t="inlineStr">
        <is>
          <t>KOMATSU</t>
        </is>
      </c>
      <c r="C432" s="141" t="inlineStr">
        <is>
          <t>Bạc Miểng 4D95</t>
        </is>
      </c>
      <c r="D432" s="141" t="inlineStr">
        <is>
          <t>95</t>
        </is>
      </c>
      <c r="E432" s="141" t="inlineStr">
        <is>
          <t>Cos0</t>
        </is>
      </c>
      <c r="F432" s="141" t="inlineStr">
        <is>
          <t>Baze+Dên</t>
        </is>
      </c>
      <c r="G432" s="141" t="n"/>
      <c r="H432" s="141" t="inlineStr">
        <is>
          <t>Bộ</t>
        </is>
      </c>
      <c r="I432" s="45" t="n"/>
      <c r="J432" s="45" t="n"/>
      <c r="K432" s="45" t="n"/>
      <c r="L432" s="45" t="n"/>
      <c r="M432" s="45" t="n"/>
      <c r="N432" s="45" t="n"/>
      <c r="O432" s="45" t="n"/>
      <c r="P432" s="45" t="n"/>
    </row>
    <row r="433" ht="30" customHeight="1">
      <c r="A433" s="141" t="n"/>
      <c r="B433" s="141" t="inlineStr">
        <is>
          <t>KOMATSU</t>
        </is>
      </c>
      <c r="C433" s="141" t="inlineStr">
        <is>
          <t>Bạc Miểng 4D95</t>
        </is>
      </c>
      <c r="D433" s="141" t="inlineStr">
        <is>
          <t>95</t>
        </is>
      </c>
      <c r="E433" s="141" t="inlineStr">
        <is>
          <t>Cos1</t>
        </is>
      </c>
      <c r="F433" s="141" t="inlineStr">
        <is>
          <t>Baze+Dên</t>
        </is>
      </c>
      <c r="G433" s="141" t="n"/>
      <c r="H433" s="141" t="inlineStr">
        <is>
          <t>Bộ</t>
        </is>
      </c>
      <c r="I433" s="45" t="n"/>
      <c r="J433" s="45" t="n"/>
      <c r="K433" s="45" t="n"/>
      <c r="L433" s="45" t="n"/>
      <c r="M433" s="45" t="n"/>
      <c r="N433" s="45" t="n"/>
      <c r="O433" s="45" t="n"/>
      <c r="P433" s="45" t="n"/>
    </row>
    <row r="434" ht="30" customHeight="1">
      <c r="A434" s="45" t="inlineStr">
        <is>
          <t>HH00469</t>
        </is>
      </c>
      <c r="B434" s="45" t="inlineStr">
        <is>
          <t>KOMATSU</t>
        </is>
      </c>
      <c r="C434" s="45" t="inlineStr">
        <is>
          <t>Bạc miểng 4D95 Cos2 - NDC</t>
        </is>
      </c>
      <c r="D434" s="45" t="inlineStr">
        <is>
          <t>95</t>
        </is>
      </c>
      <c r="E434" s="45" t="inlineStr">
        <is>
          <t>Cos2</t>
        </is>
      </c>
      <c r="F434" s="45" t="inlineStr">
        <is>
          <t>Baze+Dên</t>
        </is>
      </c>
      <c r="G434" s="45" t="inlineStr">
        <is>
          <t>NDC</t>
        </is>
      </c>
      <c r="H434" s="45" t="inlineStr">
        <is>
          <t>Bộ</t>
        </is>
      </c>
      <c r="I434" s="45" t="n"/>
      <c r="J434" s="45" t="n"/>
      <c r="K434" s="45" t="n"/>
      <c r="L434" s="45" t="n"/>
      <c r="M434" s="45" t="n"/>
      <c r="N434" s="45" t="n"/>
      <c r="O434" s="45" t="n"/>
      <c r="P434" s="45" t="inlineStr">
        <is>
          <t>Bạc miểng 4D95 Cos2 - NDC</t>
        </is>
      </c>
    </row>
    <row r="435" ht="30" customHeight="1">
      <c r="A435" s="141" t="n"/>
      <c r="B435" s="141" t="inlineStr">
        <is>
          <t>KOMATSU</t>
        </is>
      </c>
      <c r="C435" s="141" t="inlineStr">
        <is>
          <t>Bạc Miểng 4D95</t>
        </is>
      </c>
      <c r="D435" s="141" t="inlineStr">
        <is>
          <t>95</t>
        </is>
      </c>
      <c r="E435" s="141" t="inlineStr">
        <is>
          <t>Cos3</t>
        </is>
      </c>
      <c r="F435" s="141" t="inlineStr">
        <is>
          <t>Baze+Dên</t>
        </is>
      </c>
      <c r="G435" s="141" t="n"/>
      <c r="H435" s="141" t="inlineStr">
        <is>
          <t>Bộ</t>
        </is>
      </c>
      <c r="I435" s="45" t="n"/>
      <c r="J435" s="45" t="n"/>
      <c r="K435" s="45" t="n"/>
      <c r="L435" s="45" t="n"/>
      <c r="M435" s="45" t="n"/>
      <c r="N435" s="45" t="n"/>
      <c r="O435" s="45" t="n"/>
      <c r="P435" s="45" t="n"/>
    </row>
    <row r="436" ht="30" customHeight="1">
      <c r="A436" s="45" t="inlineStr">
        <is>
          <t>HH071273</t>
        </is>
      </c>
      <c r="B436" s="45" t="inlineStr">
        <is>
          <t>KOMATSU</t>
        </is>
      </c>
      <c r="C436" s="45" t="inlineStr">
        <is>
          <t>Bạc miểng 4D95 Cos4 - Taiho</t>
        </is>
      </c>
      <c r="D436" s="45" t="inlineStr">
        <is>
          <t>95</t>
        </is>
      </c>
      <c r="E436" s="45" t="inlineStr">
        <is>
          <t>Cos4</t>
        </is>
      </c>
      <c r="F436" s="45" t="inlineStr">
        <is>
          <t>Baze+Dên</t>
        </is>
      </c>
      <c r="G436" s="54" t="inlineStr">
        <is>
          <t>TAIHO</t>
        </is>
      </c>
      <c r="H436" s="54" t="inlineStr">
        <is>
          <t>Bộ</t>
        </is>
      </c>
      <c r="I436" s="45" t="n"/>
      <c r="J436" s="54" t="n"/>
      <c r="K436" s="54" t="n"/>
      <c r="L436" s="45" t="n"/>
      <c r="M436" s="45" t="n"/>
      <c r="N436" s="45" t="n"/>
      <c r="O436" s="45" t="n"/>
      <c r="P436" s="45" t="inlineStr">
        <is>
          <t>Bạc miểng 4D95 Cos4 - Taiho</t>
        </is>
      </c>
    </row>
    <row r="437" ht="30" customHeight="1">
      <c r="A437" s="45" t="inlineStr">
        <is>
          <t>HH084026</t>
        </is>
      </c>
      <c r="B437" s="45" t="inlineStr">
        <is>
          <t>KOMATSU</t>
        </is>
      </c>
      <c r="C437" s="45" t="inlineStr">
        <is>
          <t>Bạc miểng Komatsu 4D95/ S4D95, STD Cos0 - (DAIDO) CN</t>
        </is>
      </c>
      <c r="D437" s="45" t="inlineStr">
        <is>
          <t>95</t>
        </is>
      </c>
      <c r="E437" s="45" t="inlineStr">
        <is>
          <t>Cos0</t>
        </is>
      </c>
      <c r="F437" s="45" t="inlineStr">
        <is>
          <t>Baze+Dên</t>
        </is>
      </c>
      <c r="G437" s="54" t="inlineStr">
        <is>
          <t>CN</t>
        </is>
      </c>
      <c r="H437" s="54" t="inlineStr">
        <is>
          <t>Bộ</t>
        </is>
      </c>
      <c r="I437" s="45" t="n"/>
      <c r="J437" s="54" t="n">
        <v>550000</v>
      </c>
      <c r="K437" s="54" t="n">
        <v>600000</v>
      </c>
      <c r="L437" s="54" t="n">
        <v>650000</v>
      </c>
      <c r="M437" s="45" t="n"/>
      <c r="N437" s="45" t="n"/>
      <c r="O437" s="45" t="n"/>
      <c r="P437" s="45" t="inlineStr">
        <is>
          <t>Bạc miểng Komatsu 4D95/ S4D95, STD Cos0 - (DAIDO) CN</t>
        </is>
      </c>
    </row>
    <row r="438" ht="30" customHeight="1">
      <c r="A438" s="43" t="inlineStr">
        <is>
          <t>HH075866</t>
        </is>
      </c>
      <c r="B438" s="43" t="inlineStr">
        <is>
          <t>KOMATSU</t>
        </is>
      </c>
      <c r="C438" s="43" t="inlineStr">
        <is>
          <t>Bạc miểng 4D95/S4D95 Cos0- NDC</t>
        </is>
      </c>
      <c r="D438" s="43" t="inlineStr">
        <is>
          <t>95</t>
        </is>
      </c>
      <c r="E438" s="43" t="inlineStr">
        <is>
          <t>Cos0</t>
        </is>
      </c>
      <c r="F438" s="43" t="inlineStr">
        <is>
          <t>Baze+Dên</t>
        </is>
      </c>
      <c r="G438" s="53" t="inlineStr">
        <is>
          <t>NDC</t>
        </is>
      </c>
      <c r="H438" s="53" t="inlineStr">
        <is>
          <t>Bộ</t>
        </is>
      </c>
      <c r="I438" s="43" t="n"/>
      <c r="J438" s="53" t="n"/>
      <c r="K438" s="53" t="n"/>
      <c r="L438" s="43" t="n"/>
      <c r="M438" s="43" t="n"/>
      <c r="N438" s="43" t="n"/>
      <c r="O438" s="43" t="n"/>
      <c r="P438" s="43" t="inlineStr">
        <is>
          <t>Bạc miểng 4D95/S4D95 Cos0- NDC</t>
        </is>
      </c>
    </row>
    <row r="439" ht="30" customHeight="1">
      <c r="A439" s="45" t="inlineStr">
        <is>
          <t>HH00979</t>
        </is>
      </c>
      <c r="B439" s="45" t="inlineStr">
        <is>
          <t>KOMATSU</t>
        </is>
      </c>
      <c r="C439" s="45" t="inlineStr">
        <is>
          <t>Bạc miểng Komatsu 4D95/ S4D95, 0.25 Cos1 - (DAIDO) CN</t>
        </is>
      </c>
      <c r="D439" s="45" t="inlineStr">
        <is>
          <t>95</t>
        </is>
      </c>
      <c r="E439" s="45" t="inlineStr">
        <is>
          <t>Cos1</t>
        </is>
      </c>
      <c r="F439" s="45" t="inlineStr">
        <is>
          <t>Baze+Dên</t>
        </is>
      </c>
      <c r="G439" s="54" t="inlineStr">
        <is>
          <t>CN</t>
        </is>
      </c>
      <c r="H439" s="54" t="inlineStr">
        <is>
          <t>Bộ</t>
        </is>
      </c>
      <c r="I439" s="45" t="n"/>
      <c r="J439" s="54" t="n">
        <v>580000</v>
      </c>
      <c r="K439" s="54" t="n">
        <v>630000</v>
      </c>
      <c r="L439" s="54" t="n">
        <v>680000</v>
      </c>
      <c r="M439" s="45" t="n"/>
      <c r="N439" s="45" t="n"/>
      <c r="O439" s="45" t="n"/>
      <c r="P439" s="45" t="inlineStr">
        <is>
          <t>Bạc miểng Komatsu 4D95/ S4D95, 0.25 Cos1 - (DAIDO) CN</t>
        </is>
      </c>
    </row>
    <row r="440" ht="30" customHeight="1">
      <c r="A440" s="43" t="inlineStr">
        <is>
          <t>HH00100</t>
        </is>
      </c>
      <c r="B440" s="43" t="inlineStr">
        <is>
          <t>KOMATSU</t>
        </is>
      </c>
      <c r="C440" s="43" t="inlineStr">
        <is>
          <t>Bạc miểng 4D95/S4D95 (M408H + R408H) Cos1 - TAIHO</t>
        </is>
      </c>
      <c r="D440" s="43" t="inlineStr">
        <is>
          <t>95</t>
        </is>
      </c>
      <c r="E440" s="43" t="inlineStr">
        <is>
          <t>Cos1</t>
        </is>
      </c>
      <c r="F440" s="43" t="inlineStr">
        <is>
          <t>Baze+Dên</t>
        </is>
      </c>
      <c r="G440" s="43" t="inlineStr">
        <is>
          <t>TAIHO</t>
        </is>
      </c>
      <c r="H440" s="43" t="inlineStr">
        <is>
          <t>Bộ</t>
        </is>
      </c>
      <c r="I440" s="43" t="n"/>
      <c r="J440" s="43" t="n"/>
      <c r="K440" s="43" t="n"/>
      <c r="L440" s="43" t="n"/>
      <c r="M440" s="43" t="n"/>
      <c r="N440" s="43" t="n"/>
      <c r="O440" s="43" t="n"/>
      <c r="P440" s="43" t="inlineStr">
        <is>
          <t>Bạc miểng 4D95/S4D95 (M408H + R408H) Cos1 - TAIHO</t>
        </is>
      </c>
    </row>
    <row r="441" ht="30" customHeight="1">
      <c r="A441" s="43" t="inlineStr">
        <is>
          <t>HH00101</t>
        </is>
      </c>
      <c r="B441" s="43" t="inlineStr">
        <is>
          <t>KOMATSU</t>
        </is>
      </c>
      <c r="C441" s="43" t="inlineStr">
        <is>
          <t>Bạc miểng 4D95/S4D95 (M408H + R408H) Cos2 - TAIHO</t>
        </is>
      </c>
      <c r="D441" s="43" t="inlineStr">
        <is>
          <t>95</t>
        </is>
      </c>
      <c r="E441" s="43" t="inlineStr">
        <is>
          <t>Cos2</t>
        </is>
      </c>
      <c r="F441" s="43" t="inlineStr">
        <is>
          <t>Baze+Dên</t>
        </is>
      </c>
      <c r="G441" s="53" t="inlineStr">
        <is>
          <t>TAIHO</t>
        </is>
      </c>
      <c r="H441" s="53" t="inlineStr">
        <is>
          <t>Bộ</t>
        </is>
      </c>
      <c r="I441" s="43" t="n"/>
      <c r="J441" s="53" t="n"/>
      <c r="K441" s="53" t="n"/>
      <c r="L441" s="43" t="n"/>
      <c r="M441" s="43" t="n"/>
      <c r="N441" s="43" t="n"/>
      <c r="O441" s="43" t="n"/>
      <c r="P441" s="43" t="inlineStr">
        <is>
          <t>Bạc miểng 4D95/S4D95 (M408H + R408H) Cos2 - TAIHO</t>
        </is>
      </c>
    </row>
    <row r="442" ht="30" customHeight="1">
      <c r="A442" s="141" t="n"/>
      <c r="B442" s="141" t="inlineStr">
        <is>
          <t>KOMATSU</t>
        </is>
      </c>
      <c r="C442" s="141" t="inlineStr">
        <is>
          <t>Bạc Miểng 4D95/S4D95</t>
        </is>
      </c>
      <c r="D442" s="141" t="inlineStr">
        <is>
          <t>95</t>
        </is>
      </c>
      <c r="E442" s="141" t="inlineStr">
        <is>
          <t>Cos3</t>
        </is>
      </c>
      <c r="F442" s="141" t="inlineStr">
        <is>
          <t>Baze+Dên</t>
        </is>
      </c>
      <c r="G442" s="142" t="n"/>
      <c r="H442" s="142" t="inlineStr">
        <is>
          <t>Bộ</t>
        </is>
      </c>
      <c r="I442" s="45" t="n"/>
      <c r="J442" s="54" t="n"/>
      <c r="K442" s="54" t="n"/>
      <c r="L442" s="45" t="n"/>
      <c r="M442" s="45" t="n"/>
      <c r="N442" s="45" t="n"/>
      <c r="O442" s="45" t="n"/>
      <c r="P442" s="45" t="n"/>
    </row>
    <row r="443" ht="30" customHeight="1">
      <c r="A443" s="141" t="n"/>
      <c r="B443" s="141" t="inlineStr">
        <is>
          <t>KOMATSU</t>
        </is>
      </c>
      <c r="C443" s="141" t="inlineStr">
        <is>
          <t>Bạc Miểng 4D95/S4D95</t>
        </is>
      </c>
      <c r="D443" s="141" t="inlineStr">
        <is>
          <t>95</t>
        </is>
      </c>
      <c r="E443" s="141" t="inlineStr">
        <is>
          <t>Cos4</t>
        </is>
      </c>
      <c r="F443" s="141" t="inlineStr">
        <is>
          <t>Baze+Dên</t>
        </is>
      </c>
      <c r="G443" s="142" t="n"/>
      <c r="H443" s="142" t="inlineStr">
        <is>
          <t>Bộ</t>
        </is>
      </c>
      <c r="I443" s="43" t="n"/>
      <c r="J443" s="53" t="n"/>
      <c r="K443" s="53" t="n"/>
      <c r="L443" s="43" t="n"/>
      <c r="M443" s="43" t="n"/>
      <c r="N443" s="43" t="n"/>
      <c r="O443" s="43" t="n"/>
      <c r="P443" s="43" t="n"/>
    </row>
    <row r="444" ht="30" customHeight="1">
      <c r="A444" s="45" t="inlineStr">
        <is>
          <t>HH076592</t>
        </is>
      </c>
      <c r="B444" s="45" t="inlineStr">
        <is>
          <t>KOMATSU</t>
        </is>
      </c>
      <c r="C444" s="45" t="inlineStr">
        <is>
          <t>Baze 4D95/S4D95</t>
        </is>
      </c>
      <c r="D444" s="45" t="inlineStr">
        <is>
          <t>95</t>
        </is>
      </c>
      <c r="E444" s="45" t="inlineStr">
        <is>
          <t>Cos0</t>
        </is>
      </c>
      <c r="F444" s="45" t="inlineStr">
        <is>
          <t>Baze</t>
        </is>
      </c>
      <c r="G444" s="54" t="inlineStr">
        <is>
          <t>CS IVECO</t>
        </is>
      </c>
      <c r="H444" s="54" t="inlineStr">
        <is>
          <t>Bộ</t>
        </is>
      </c>
      <c r="I444" s="45" t="n"/>
      <c r="J444" s="54" t="n">
        <v>240000</v>
      </c>
      <c r="K444" s="54" t="n">
        <v>250000</v>
      </c>
      <c r="L444" s="54" t="n">
        <v>260000</v>
      </c>
      <c r="M444" s="45" t="n"/>
      <c r="N444" s="45" t="n"/>
      <c r="O444" s="45" t="n"/>
      <c r="P444" s="45" t="inlineStr">
        <is>
          <t>Miểng baze 4D95/S4D95 Cos0 - CS IVECO</t>
        </is>
      </c>
    </row>
    <row r="445" ht="30" customHeight="1">
      <c r="A445" s="43" t="inlineStr">
        <is>
          <t>HH076414</t>
        </is>
      </c>
      <c r="B445" s="43" t="inlineStr">
        <is>
          <t>KOMATSU</t>
        </is>
      </c>
      <c r="C445" s="43" t="inlineStr">
        <is>
          <t>Baze 4D95/S4D95</t>
        </is>
      </c>
      <c r="D445" s="43" t="inlineStr">
        <is>
          <t>95</t>
        </is>
      </c>
      <c r="E445" s="43" t="inlineStr">
        <is>
          <t>Cos0</t>
        </is>
      </c>
      <c r="F445" s="43" t="inlineStr">
        <is>
          <t>Baze</t>
        </is>
      </c>
      <c r="G445" s="53" t="inlineStr">
        <is>
          <t>TAIHO</t>
        </is>
      </c>
      <c r="H445" s="53" t="inlineStr">
        <is>
          <t>Bộ</t>
        </is>
      </c>
      <c r="I445" s="43" t="n"/>
      <c r="J445" s="53" t="n"/>
      <c r="K445" s="53" t="n"/>
      <c r="L445" s="43" t="n"/>
      <c r="M445" s="43" t="n"/>
      <c r="N445" s="43" t="n"/>
      <c r="O445" s="43" t="n"/>
      <c r="P445" s="43" t="inlineStr">
        <is>
          <t>Miểng baze 4D95/S4D95 (M408H) Cos0 - TAIHO</t>
        </is>
      </c>
    </row>
    <row r="446" ht="30" customHeight="1">
      <c r="A446" s="141" t="n"/>
      <c r="B446" s="141" t="inlineStr">
        <is>
          <t>KOMATSU</t>
        </is>
      </c>
      <c r="C446" s="141" t="inlineStr">
        <is>
          <t>Baze 4D95/S4D95</t>
        </is>
      </c>
      <c r="D446" s="141" t="inlineStr">
        <is>
          <t>95</t>
        </is>
      </c>
      <c r="E446" s="141" t="inlineStr">
        <is>
          <t>Cos1</t>
        </is>
      </c>
      <c r="F446" s="141" t="inlineStr">
        <is>
          <t>Baze</t>
        </is>
      </c>
      <c r="G446" s="142" t="n"/>
      <c r="H446" s="142" t="inlineStr">
        <is>
          <t>Bộ</t>
        </is>
      </c>
      <c r="I446" s="45" t="n"/>
      <c r="J446" s="54" t="n"/>
      <c r="K446" s="54" t="n"/>
      <c r="L446" s="45" t="n"/>
      <c r="M446" s="45" t="n"/>
      <c r="N446" s="45" t="n"/>
      <c r="O446" s="45" t="n"/>
      <c r="P446" s="45" t="n"/>
    </row>
    <row r="447" ht="30" customHeight="1">
      <c r="A447" s="141" t="n"/>
      <c r="B447" s="141" t="inlineStr">
        <is>
          <t>KOMATSU</t>
        </is>
      </c>
      <c r="C447" s="141" t="inlineStr">
        <is>
          <t>Baze 4D95/S4D95</t>
        </is>
      </c>
      <c r="D447" s="141" t="inlineStr">
        <is>
          <t>95</t>
        </is>
      </c>
      <c r="E447" s="141" t="inlineStr">
        <is>
          <t>Cos2</t>
        </is>
      </c>
      <c r="F447" s="141" t="inlineStr">
        <is>
          <t>Baze</t>
        </is>
      </c>
      <c r="G447" s="142" t="n"/>
      <c r="H447" s="142" t="inlineStr">
        <is>
          <t>Bộ</t>
        </is>
      </c>
      <c r="I447" s="45" t="n"/>
      <c r="J447" s="54" t="n"/>
      <c r="K447" s="54" t="n"/>
      <c r="L447" s="45" t="n"/>
      <c r="M447" s="45" t="n"/>
      <c r="N447" s="45" t="n"/>
      <c r="O447" s="45" t="n"/>
      <c r="P447" s="45" t="n"/>
    </row>
    <row r="448" ht="30" customHeight="1">
      <c r="A448" s="141" t="n"/>
      <c r="B448" s="141" t="inlineStr">
        <is>
          <t>KOMATSU</t>
        </is>
      </c>
      <c r="C448" s="141" t="inlineStr">
        <is>
          <t>Baze 4D95/S4D95</t>
        </is>
      </c>
      <c r="D448" s="141" t="inlineStr">
        <is>
          <t>95</t>
        </is>
      </c>
      <c r="E448" s="141" t="inlineStr">
        <is>
          <t>Cos3</t>
        </is>
      </c>
      <c r="F448" s="141" t="inlineStr">
        <is>
          <t>Baze</t>
        </is>
      </c>
      <c r="G448" s="142" t="n"/>
      <c r="H448" s="142" t="inlineStr">
        <is>
          <t>Bộ</t>
        </is>
      </c>
      <c r="I448" s="45" t="n"/>
      <c r="J448" s="54" t="n"/>
      <c r="K448" s="54" t="n"/>
      <c r="L448" s="45" t="n"/>
      <c r="M448" s="45" t="n"/>
      <c r="N448" s="45" t="n"/>
      <c r="O448" s="45" t="n"/>
      <c r="P448" s="45" t="n"/>
    </row>
    <row r="449" ht="30" customHeight="1">
      <c r="A449" s="141" t="n"/>
      <c r="B449" s="141" t="inlineStr">
        <is>
          <t>KOMATSU</t>
        </is>
      </c>
      <c r="C449" s="141" t="inlineStr">
        <is>
          <t>Baze 4D95/S4D95</t>
        </is>
      </c>
      <c r="D449" s="141" t="inlineStr">
        <is>
          <t>95</t>
        </is>
      </c>
      <c r="E449" s="141" t="inlineStr">
        <is>
          <t>Cos4</t>
        </is>
      </c>
      <c r="F449" s="141" t="inlineStr">
        <is>
          <t>Baze</t>
        </is>
      </c>
      <c r="G449" s="142" t="n"/>
      <c r="H449" s="142" t="inlineStr">
        <is>
          <t>Bộ</t>
        </is>
      </c>
      <c r="I449" s="43" t="n"/>
      <c r="J449" s="53" t="n"/>
      <c r="K449" s="53" t="n"/>
      <c r="L449" s="43" t="n"/>
      <c r="M449" s="43" t="n"/>
      <c r="N449" s="43" t="n"/>
      <c r="O449" s="43" t="n"/>
      <c r="P449" s="43" t="n"/>
    </row>
    <row r="450" ht="30" customHeight="1">
      <c r="A450" s="45" t="inlineStr">
        <is>
          <t>HH076594</t>
        </is>
      </c>
      <c r="B450" s="45" t="inlineStr">
        <is>
          <t>KOMATSU</t>
        </is>
      </c>
      <c r="C450" s="45" t="inlineStr">
        <is>
          <t>Dên 4D95/S4D95</t>
        </is>
      </c>
      <c r="D450" s="45" t="inlineStr">
        <is>
          <t>95</t>
        </is>
      </c>
      <c r="E450" s="45" t="inlineStr">
        <is>
          <t>Cos0</t>
        </is>
      </c>
      <c r="F450" s="45" t="inlineStr">
        <is>
          <t>Dên</t>
        </is>
      </c>
      <c r="G450" s="54" t="inlineStr">
        <is>
          <t>CS IVECO</t>
        </is>
      </c>
      <c r="H450" s="54" t="inlineStr">
        <is>
          <t>Bộ</t>
        </is>
      </c>
      <c r="I450" s="45" t="n"/>
      <c r="J450" s="54" t="n"/>
      <c r="K450" s="54" t="n"/>
      <c r="L450" s="45" t="n"/>
      <c r="M450" s="45" t="n"/>
      <c r="N450" s="45" t="n"/>
      <c r="O450" s="45" t="n"/>
      <c r="P450" s="45" t="inlineStr">
        <is>
          <t>Miểng dên 4D95/S4D95 Cos0 - CS IVECO</t>
        </is>
      </c>
    </row>
    <row r="451" ht="30" customHeight="1">
      <c r="A451" s="43" t="inlineStr">
        <is>
          <t>HH076415</t>
        </is>
      </c>
      <c r="B451" s="43" t="inlineStr">
        <is>
          <t>KOMATSU</t>
        </is>
      </c>
      <c r="C451" s="43" t="inlineStr">
        <is>
          <t>Dên 4D95/S4D95</t>
        </is>
      </c>
      <c r="D451" s="43" t="inlineStr">
        <is>
          <t>95</t>
        </is>
      </c>
      <c r="E451" s="43" t="inlineStr">
        <is>
          <t>Cos0</t>
        </is>
      </c>
      <c r="F451" s="43" t="inlineStr">
        <is>
          <t>Dên</t>
        </is>
      </c>
      <c r="G451" s="53" t="inlineStr">
        <is>
          <t>TAIHO</t>
        </is>
      </c>
      <c r="H451" s="53" t="inlineStr">
        <is>
          <t>Bộ</t>
        </is>
      </c>
      <c r="I451" s="43" t="n"/>
      <c r="J451" s="53" t="n"/>
      <c r="K451" s="53" t="n"/>
      <c r="L451" s="43" t="n"/>
      <c r="M451" s="43" t="n"/>
      <c r="N451" s="43" t="n"/>
      <c r="O451" s="43" t="n"/>
      <c r="P451" s="43" t="inlineStr">
        <is>
          <t>Miểng dên 4D95/S4D95 (R408H) Cos0 - TAIHO</t>
        </is>
      </c>
    </row>
    <row r="452" ht="30" customHeight="1">
      <c r="A452" s="43" t="inlineStr">
        <is>
          <t>HH076595</t>
        </is>
      </c>
      <c r="B452" s="43" t="inlineStr">
        <is>
          <t>KOMATSU</t>
        </is>
      </c>
      <c r="C452" s="43" t="inlineStr">
        <is>
          <t>Dên 4D95/S4D95</t>
        </is>
      </c>
      <c r="D452" s="43" t="inlineStr">
        <is>
          <t>95</t>
        </is>
      </c>
      <c r="E452" s="43" t="inlineStr">
        <is>
          <t>Cos1</t>
        </is>
      </c>
      <c r="F452" s="43" t="inlineStr">
        <is>
          <t>Dên</t>
        </is>
      </c>
      <c r="G452" s="53" t="inlineStr">
        <is>
          <t>CS IVECO</t>
        </is>
      </c>
      <c r="H452" s="53" t="inlineStr">
        <is>
          <t>Bộ</t>
        </is>
      </c>
      <c r="I452" s="43" t="n"/>
      <c r="J452" s="53" t="n">
        <v>180000</v>
      </c>
      <c r="K452" s="53" t="n">
        <v>190000</v>
      </c>
      <c r="L452" s="53" t="n">
        <v>200000</v>
      </c>
      <c r="M452" s="43" t="n"/>
      <c r="N452" s="43" t="n"/>
      <c r="O452" s="43" t="n"/>
      <c r="P452" s="43" t="inlineStr">
        <is>
          <t>Miểng dên 4D95/S4D95 Cos1 - CS IVECO</t>
        </is>
      </c>
    </row>
    <row r="453" ht="30" customHeight="1">
      <c r="A453" s="141" t="n"/>
      <c r="B453" s="141" t="inlineStr">
        <is>
          <t>KOMATSU</t>
        </is>
      </c>
      <c r="C453" s="141" t="inlineStr">
        <is>
          <t>Dên 4D95/S4D95</t>
        </is>
      </c>
      <c r="D453" s="141" t="inlineStr">
        <is>
          <t>95</t>
        </is>
      </c>
      <c r="E453" s="141" t="inlineStr">
        <is>
          <t>Cos2</t>
        </is>
      </c>
      <c r="F453" s="141" t="inlineStr">
        <is>
          <t>Dên</t>
        </is>
      </c>
      <c r="G453" s="142" t="n"/>
      <c r="H453" s="142" t="inlineStr">
        <is>
          <t>Bộ</t>
        </is>
      </c>
      <c r="I453" s="45" t="n"/>
      <c r="J453" s="54" t="n"/>
      <c r="K453" s="54" t="n"/>
      <c r="L453" s="45" t="n"/>
      <c r="M453" s="45" t="n"/>
      <c r="N453" s="45" t="n"/>
      <c r="O453" s="45" t="n"/>
      <c r="P453" s="45" t="n"/>
    </row>
    <row r="454" ht="30" customHeight="1">
      <c r="A454" s="141" t="n"/>
      <c r="B454" s="141" t="inlineStr">
        <is>
          <t>KOMATSU</t>
        </is>
      </c>
      <c r="C454" s="141" t="inlineStr">
        <is>
          <t>Dên 4D95/S4D95</t>
        </is>
      </c>
      <c r="D454" s="141" t="inlineStr">
        <is>
          <t>95</t>
        </is>
      </c>
      <c r="E454" s="141" t="inlineStr">
        <is>
          <t>Cos3</t>
        </is>
      </c>
      <c r="F454" s="141" t="inlineStr">
        <is>
          <t>Dên</t>
        </is>
      </c>
      <c r="G454" s="142" t="n"/>
      <c r="H454" s="142" t="inlineStr">
        <is>
          <t>Bộ</t>
        </is>
      </c>
      <c r="I454" s="45" t="n"/>
      <c r="J454" s="54" t="n"/>
      <c r="K454" s="54" t="n"/>
      <c r="L454" s="45" t="n"/>
      <c r="M454" s="45" t="n"/>
      <c r="N454" s="45" t="n"/>
      <c r="O454" s="45" t="n"/>
      <c r="P454" s="45" t="n"/>
    </row>
    <row r="455" ht="30" customHeight="1">
      <c r="A455" s="141" t="n"/>
      <c r="B455" s="141" t="inlineStr">
        <is>
          <t>KOMATSU</t>
        </is>
      </c>
      <c r="C455" s="141" t="inlineStr">
        <is>
          <t>Dên 4D95/S4D95</t>
        </is>
      </c>
      <c r="D455" s="141" t="inlineStr">
        <is>
          <t>95</t>
        </is>
      </c>
      <c r="E455" s="141" t="inlineStr">
        <is>
          <t>Cos4</t>
        </is>
      </c>
      <c r="F455" s="141" t="inlineStr">
        <is>
          <t>Dên</t>
        </is>
      </c>
      <c r="G455" s="142" t="n"/>
      <c r="H455" s="142" t="inlineStr">
        <is>
          <t>Bộ</t>
        </is>
      </c>
      <c r="I455" s="43" t="n"/>
      <c r="J455" s="53" t="n"/>
      <c r="K455" s="53" t="n"/>
      <c r="L455" s="43" t="n"/>
      <c r="M455" s="43" t="n"/>
      <c r="N455" s="43" t="n"/>
      <c r="O455" s="43" t="n"/>
      <c r="P455" s="43" t="n"/>
    </row>
    <row r="456" ht="30" customHeight="1">
      <c r="A456" s="141" t="n"/>
      <c r="B456" s="141" t="inlineStr">
        <is>
          <t>KOMATSU</t>
        </is>
      </c>
      <c r="C456" s="141" t="inlineStr">
        <is>
          <t>Bạc Miểng 4D95/S4D95/050</t>
        </is>
      </c>
      <c r="D456" s="141" t="inlineStr">
        <is>
          <t>95</t>
        </is>
      </c>
      <c r="E456" s="141" t="inlineStr">
        <is>
          <t>Cos0</t>
        </is>
      </c>
      <c r="F456" s="141" t="inlineStr">
        <is>
          <t>Baze+Dên</t>
        </is>
      </c>
      <c r="G456" s="142" t="n"/>
      <c r="H456" s="142" t="inlineStr">
        <is>
          <t>Bộ</t>
        </is>
      </c>
      <c r="I456" s="45" t="n"/>
      <c r="J456" s="54" t="n"/>
      <c r="K456" s="54" t="n"/>
      <c r="L456" s="45" t="n"/>
      <c r="M456" s="45" t="n"/>
      <c r="N456" s="45" t="n"/>
      <c r="O456" s="45" t="n"/>
      <c r="P456" s="45" t="n"/>
    </row>
    <row r="457" ht="30" customHeight="1">
      <c r="A457" s="141" t="n"/>
      <c r="B457" s="141" t="inlineStr">
        <is>
          <t>KOMATSU</t>
        </is>
      </c>
      <c r="C457" s="141" t="inlineStr">
        <is>
          <t>Bạc Miểng 4D95/S4D95/050</t>
        </is>
      </c>
      <c r="D457" s="141" t="inlineStr">
        <is>
          <t>95</t>
        </is>
      </c>
      <c r="E457" s="141" t="inlineStr">
        <is>
          <t>Cos1</t>
        </is>
      </c>
      <c r="F457" s="141" t="inlineStr">
        <is>
          <t>Baze+Dên</t>
        </is>
      </c>
      <c r="G457" s="142" t="n"/>
      <c r="H457" s="142" t="inlineStr">
        <is>
          <t>Bộ</t>
        </is>
      </c>
      <c r="I457" s="45" t="n"/>
      <c r="J457" s="54" t="n"/>
      <c r="K457" s="54" t="n"/>
      <c r="L457" s="45" t="n"/>
      <c r="M457" s="45" t="n"/>
      <c r="N457" s="45" t="n"/>
      <c r="O457" s="45" t="n"/>
      <c r="P457" s="45" t="n"/>
    </row>
    <row r="458" ht="30" customHeight="1">
      <c r="A458" s="45" t="inlineStr">
        <is>
          <t>HH084112</t>
        </is>
      </c>
      <c r="B458" s="45" t="inlineStr">
        <is>
          <t>KOMATSU</t>
        </is>
      </c>
      <c r="C458" s="45" t="inlineStr">
        <is>
          <t>Bạc miểng Komatsu 4D95/ S4D95, 050 Cos2 - (DAIDO) CN</t>
        </is>
      </c>
      <c r="D458" s="45" t="inlineStr">
        <is>
          <t>95</t>
        </is>
      </c>
      <c r="E458" s="45" t="inlineStr">
        <is>
          <t>Cos2</t>
        </is>
      </c>
      <c r="F458" s="45" t="inlineStr">
        <is>
          <t>Baze+Dên</t>
        </is>
      </c>
      <c r="G458" s="54" t="inlineStr">
        <is>
          <t>CN</t>
        </is>
      </c>
      <c r="H458" s="54" t="inlineStr">
        <is>
          <t>Bộ</t>
        </is>
      </c>
      <c r="I458" s="45" t="n"/>
      <c r="J458" s="54" t="n">
        <v>580000</v>
      </c>
      <c r="K458" s="54" t="n">
        <v>630000</v>
      </c>
      <c r="L458" s="54" t="n">
        <v>680000</v>
      </c>
      <c r="M458" s="45" t="n"/>
      <c r="N458" s="45" t="n"/>
      <c r="O458" s="45" t="n"/>
      <c r="P458" s="45" t="inlineStr">
        <is>
          <t>Bạc miểng Komatsu 4D95/ S4D95, 050 Cos2 - (DAIDO) CN</t>
        </is>
      </c>
    </row>
    <row r="459" ht="30" customHeight="1">
      <c r="A459" s="141" t="n"/>
      <c r="B459" s="141" t="inlineStr">
        <is>
          <t>KOMATSU</t>
        </is>
      </c>
      <c r="C459" s="141" t="inlineStr">
        <is>
          <t>Bạc Miểng 4D95/S4D95/050</t>
        </is>
      </c>
      <c r="D459" s="141" t="inlineStr">
        <is>
          <t>95</t>
        </is>
      </c>
      <c r="E459" s="141" t="inlineStr">
        <is>
          <t>Cos3</t>
        </is>
      </c>
      <c r="F459" s="141" t="inlineStr">
        <is>
          <t>Baze+Dên</t>
        </is>
      </c>
      <c r="G459" s="142" t="n"/>
      <c r="H459" s="142" t="inlineStr">
        <is>
          <t>Bộ</t>
        </is>
      </c>
      <c r="I459" s="45" t="n"/>
      <c r="J459" s="54" t="n"/>
      <c r="K459" s="54" t="n"/>
      <c r="L459" s="45" t="n"/>
      <c r="M459" s="45" t="n"/>
      <c r="N459" s="45" t="n"/>
      <c r="O459" s="45" t="n"/>
      <c r="P459" s="45" t="n"/>
    </row>
    <row r="460" ht="30" customHeight="1">
      <c r="A460" s="141" t="n"/>
      <c r="B460" s="141" t="inlineStr">
        <is>
          <t>KOMATSU</t>
        </is>
      </c>
      <c r="C460" s="141" t="inlineStr">
        <is>
          <t>Bạc Miểng 4D95/S4D95/050</t>
        </is>
      </c>
      <c r="D460" s="141" t="inlineStr">
        <is>
          <t>95</t>
        </is>
      </c>
      <c r="E460" s="141" t="inlineStr">
        <is>
          <t>Cos4</t>
        </is>
      </c>
      <c r="F460" s="141" t="inlineStr">
        <is>
          <t>Baze+Dên</t>
        </is>
      </c>
      <c r="G460" s="142" t="n"/>
      <c r="H460" s="142" t="inlineStr">
        <is>
          <t>Bộ</t>
        </is>
      </c>
      <c r="I460" s="45" t="n"/>
      <c r="J460" s="54" t="n"/>
      <c r="K460" s="54" t="n"/>
      <c r="L460" s="45" t="n"/>
      <c r="M460" s="45" t="n"/>
      <c r="N460" s="45" t="n"/>
      <c r="O460" s="45" t="n"/>
      <c r="P460" s="45" t="n"/>
    </row>
    <row r="461" ht="30" customHeight="1">
      <c r="A461" s="141" t="n"/>
      <c r="B461" s="141" t="inlineStr">
        <is>
          <t>KOMATSU</t>
        </is>
      </c>
      <c r="C461" s="141" t="inlineStr">
        <is>
          <t>Bạc Miểng 6D95/S6D95</t>
        </is>
      </c>
      <c r="D461" s="141" t="inlineStr">
        <is>
          <t>95</t>
        </is>
      </c>
      <c r="E461" s="141" t="inlineStr">
        <is>
          <t>Cos0</t>
        </is>
      </c>
      <c r="F461" s="141" t="inlineStr">
        <is>
          <t>Baze+Dên</t>
        </is>
      </c>
      <c r="G461" s="142" t="n"/>
      <c r="H461" s="142" t="inlineStr">
        <is>
          <t>Bộ</t>
        </is>
      </c>
      <c r="I461" s="45" t="n"/>
      <c r="J461" s="54" t="n"/>
      <c r="K461" s="54" t="n"/>
      <c r="L461" s="45" t="n"/>
      <c r="M461" s="45" t="n"/>
      <c r="N461" s="45" t="n"/>
      <c r="O461" s="45" t="n"/>
      <c r="P461" s="45" t="n"/>
    </row>
    <row r="462" ht="30" customHeight="1">
      <c r="A462" s="45" t="inlineStr">
        <is>
          <t>HH084113</t>
        </is>
      </c>
      <c r="B462" s="45" t="inlineStr">
        <is>
          <t>KOMATSU</t>
        </is>
      </c>
      <c r="C462" s="45" t="inlineStr">
        <is>
          <t>Bạc miểng Komatsu 6D95/ S6D95, 0.25 Cos1 - (DAIDO) CN</t>
        </is>
      </c>
      <c r="D462" s="45" t="inlineStr">
        <is>
          <t>95</t>
        </is>
      </c>
      <c r="E462" s="45" t="inlineStr">
        <is>
          <t>Cos1</t>
        </is>
      </c>
      <c r="F462" s="45" t="inlineStr">
        <is>
          <t>Baze+Dên</t>
        </is>
      </c>
      <c r="G462" s="54" t="inlineStr">
        <is>
          <t>CN</t>
        </is>
      </c>
      <c r="H462" s="54" t="inlineStr">
        <is>
          <t>Bộ</t>
        </is>
      </c>
      <c r="I462" s="45" t="n"/>
      <c r="J462" s="54" t="n">
        <v>770000</v>
      </c>
      <c r="K462" s="54" t="n">
        <v>820000</v>
      </c>
      <c r="L462" s="54" t="n">
        <v>900000</v>
      </c>
      <c r="M462" s="45" t="n"/>
      <c r="N462" s="45" t="n"/>
      <c r="O462" s="45" t="n"/>
      <c r="P462" s="45" t="inlineStr">
        <is>
          <t>Bạc miểng Komatsu 6D95/ S6D95, 0.25 Cos1 - (DAIDO) CN</t>
        </is>
      </c>
    </row>
    <row r="463" ht="30" customHeight="1">
      <c r="A463" s="43" t="inlineStr">
        <is>
          <t>HH084029</t>
        </is>
      </c>
      <c r="B463" s="43" t="inlineStr">
        <is>
          <t>KOMATSU</t>
        </is>
      </c>
      <c r="C463" s="43" t="inlineStr">
        <is>
          <t>Bạc miểng 6D95/S6D95  Cos2 -NDC</t>
        </is>
      </c>
      <c r="D463" s="43" t="inlineStr">
        <is>
          <t>95</t>
        </is>
      </c>
      <c r="E463" s="43" t="inlineStr">
        <is>
          <t>Cos2</t>
        </is>
      </c>
      <c r="F463" s="43" t="inlineStr">
        <is>
          <t>Baze+Dên</t>
        </is>
      </c>
      <c r="G463" s="53" t="inlineStr">
        <is>
          <t>NDC</t>
        </is>
      </c>
      <c r="H463" s="53" t="inlineStr">
        <is>
          <t>Bộ</t>
        </is>
      </c>
      <c r="I463" s="43" t="n"/>
      <c r="J463" s="53" t="n"/>
      <c r="K463" s="53" t="n"/>
      <c r="L463" s="43" t="n"/>
      <c r="M463" s="43" t="n"/>
      <c r="N463" s="43" t="n"/>
      <c r="O463" s="43" t="n"/>
      <c r="P463" s="43" t="inlineStr">
        <is>
          <t>Bạc miểng 6D95/S6D95  Cos2 -NDC</t>
        </is>
      </c>
    </row>
    <row r="464" ht="30" customHeight="1">
      <c r="A464" s="141" t="n"/>
      <c r="B464" s="141" t="inlineStr">
        <is>
          <t>KOMATSU</t>
        </is>
      </c>
      <c r="C464" s="141" t="inlineStr">
        <is>
          <t>Bạc Miểng 6D95/S6D95</t>
        </is>
      </c>
      <c r="D464" s="141" t="inlineStr">
        <is>
          <t>95</t>
        </is>
      </c>
      <c r="E464" s="141" t="inlineStr">
        <is>
          <t>Cos3</t>
        </is>
      </c>
      <c r="F464" s="141" t="inlineStr">
        <is>
          <t>Baze+Dên</t>
        </is>
      </c>
      <c r="G464" s="142" t="n"/>
      <c r="H464" s="142" t="inlineStr">
        <is>
          <t>Bộ</t>
        </is>
      </c>
      <c r="I464" s="45" t="n"/>
      <c r="J464" s="54" t="n"/>
      <c r="K464" s="54" t="n"/>
      <c r="L464" s="45" t="n"/>
      <c r="M464" s="45" t="n"/>
      <c r="N464" s="45" t="n"/>
      <c r="O464" s="45" t="n"/>
      <c r="P464" s="45" t="n"/>
    </row>
    <row r="465" ht="30" customHeight="1">
      <c r="A465" s="141" t="n"/>
      <c r="B465" s="141" t="inlineStr">
        <is>
          <t>KOMATSU</t>
        </is>
      </c>
      <c r="C465" s="141" t="inlineStr">
        <is>
          <t>Bạc Miểng 6D95/S6D95</t>
        </is>
      </c>
      <c r="D465" s="141" t="inlineStr">
        <is>
          <t>95</t>
        </is>
      </c>
      <c r="E465" s="141" t="inlineStr">
        <is>
          <t>Cos4</t>
        </is>
      </c>
      <c r="F465" s="141" t="inlineStr">
        <is>
          <t>Baze+Dên</t>
        </is>
      </c>
      <c r="G465" s="142" t="n"/>
      <c r="H465" s="142" t="inlineStr">
        <is>
          <t>Bộ</t>
        </is>
      </c>
      <c r="I465" s="43" t="n"/>
      <c r="J465" s="53" t="n"/>
      <c r="K465" s="53" t="n"/>
      <c r="L465" s="43" t="n"/>
      <c r="M465" s="43" t="n"/>
      <c r="N465" s="43" t="n"/>
      <c r="O465" s="43" t="n"/>
      <c r="P465" s="43" t="n"/>
    </row>
    <row r="466" ht="30" customHeight="1">
      <c r="A466" s="43" t="inlineStr">
        <is>
          <t>HH076596</t>
        </is>
      </c>
      <c r="B466" s="43" t="inlineStr">
        <is>
          <t>KOMATSU</t>
        </is>
      </c>
      <c r="C466" s="43" t="inlineStr">
        <is>
          <t>Baze 6D95/S6D95</t>
        </is>
      </c>
      <c r="D466" s="43" t="inlineStr">
        <is>
          <t>95</t>
        </is>
      </c>
      <c r="E466" s="43" t="inlineStr">
        <is>
          <t>Cos0</t>
        </is>
      </c>
      <c r="F466" s="43" t="inlineStr">
        <is>
          <t>Baze</t>
        </is>
      </c>
      <c r="G466" s="53" t="inlineStr">
        <is>
          <t>CS IVECO</t>
        </is>
      </c>
      <c r="H466" s="53" t="inlineStr">
        <is>
          <t>Bộ</t>
        </is>
      </c>
      <c r="I466" s="43" t="n"/>
      <c r="J466" s="53" t="n">
        <v>310000</v>
      </c>
      <c r="K466" s="53" t="n">
        <v>330000</v>
      </c>
      <c r="L466" s="53" t="n">
        <v>350000</v>
      </c>
      <c r="M466" s="43" t="n"/>
      <c r="N466" s="43" t="n"/>
      <c r="O466" s="43" t="n"/>
      <c r="P466" s="43" t="inlineStr">
        <is>
          <t>Miểng baze 6D95/S6D95 Cos0 - CS IVECO</t>
        </is>
      </c>
    </row>
    <row r="467" ht="30" customHeight="1">
      <c r="A467" s="45" t="inlineStr">
        <is>
          <t>HH075930</t>
        </is>
      </c>
      <c r="B467" s="45" t="inlineStr">
        <is>
          <t>KOMATSU</t>
        </is>
      </c>
      <c r="C467" s="45" t="inlineStr">
        <is>
          <t>Baze 6D95/S6D95</t>
        </is>
      </c>
      <c r="D467" s="45" t="inlineStr">
        <is>
          <t>95</t>
        </is>
      </c>
      <c r="E467" s="45" t="inlineStr">
        <is>
          <t>Cos0</t>
        </is>
      </c>
      <c r="F467" s="45" t="inlineStr">
        <is>
          <t>Baze</t>
        </is>
      </c>
      <c r="G467" s="54" t="inlineStr">
        <is>
          <t>MAHLE</t>
        </is>
      </c>
      <c r="H467" s="54" t="inlineStr">
        <is>
          <t>Bộ</t>
        </is>
      </c>
      <c r="I467" s="45" t="n"/>
      <c r="J467" s="54" t="n">
        <v>450000</v>
      </c>
      <c r="K467" s="54" t="n">
        <v>470000</v>
      </c>
      <c r="L467" s="54" t="n">
        <v>490000</v>
      </c>
      <c r="M467" s="45" t="n"/>
      <c r="N467" s="45" t="n"/>
      <c r="O467" s="45" t="n"/>
      <c r="P467" s="45" t="inlineStr">
        <is>
          <t>Miểng baze 6D95/S6D95 Cos0 - MAHLE 6204-21-8100</t>
        </is>
      </c>
    </row>
    <row r="468" ht="30" customHeight="1">
      <c r="A468" s="141" t="n"/>
      <c r="B468" s="141" t="inlineStr">
        <is>
          <t>KOMATSU</t>
        </is>
      </c>
      <c r="C468" s="141" t="inlineStr">
        <is>
          <t>Baze 6D95/S6D95</t>
        </is>
      </c>
      <c r="D468" s="141" t="inlineStr">
        <is>
          <t>95</t>
        </is>
      </c>
      <c r="E468" s="141" t="inlineStr">
        <is>
          <t>Cos1</t>
        </is>
      </c>
      <c r="F468" s="141" t="inlineStr">
        <is>
          <t>Baze</t>
        </is>
      </c>
      <c r="G468" s="142" t="n"/>
      <c r="H468" s="142" t="inlineStr">
        <is>
          <t>Bộ</t>
        </is>
      </c>
      <c r="I468" s="43" t="n"/>
      <c r="J468" s="53" t="n"/>
      <c r="K468" s="53" t="n"/>
      <c r="L468" s="43" t="n"/>
      <c r="M468" s="43" t="n"/>
      <c r="N468" s="43" t="n"/>
      <c r="O468" s="43" t="n"/>
      <c r="P468" s="43" t="n"/>
    </row>
    <row r="469" ht="30" customHeight="1">
      <c r="A469" s="141" t="n"/>
      <c r="B469" s="141" t="inlineStr">
        <is>
          <t>KOMATSU</t>
        </is>
      </c>
      <c r="C469" s="141" t="inlineStr">
        <is>
          <t>Baze 6D95/S6D95</t>
        </is>
      </c>
      <c r="D469" s="141" t="inlineStr">
        <is>
          <t>95</t>
        </is>
      </c>
      <c r="E469" s="141" t="inlineStr">
        <is>
          <t>Cos2</t>
        </is>
      </c>
      <c r="F469" s="141" t="inlineStr">
        <is>
          <t>Baze</t>
        </is>
      </c>
      <c r="G469" s="142" t="n"/>
      <c r="H469" s="142" t="inlineStr">
        <is>
          <t>Bộ</t>
        </is>
      </c>
      <c r="I469" s="43" t="n"/>
      <c r="J469" s="53" t="n"/>
      <c r="K469" s="53" t="n"/>
      <c r="L469" s="43" t="n"/>
      <c r="M469" s="43" t="n"/>
      <c r="N469" s="43" t="n"/>
      <c r="O469" s="43" t="n"/>
      <c r="P469" s="43" t="n"/>
    </row>
    <row r="470" ht="30" customHeight="1">
      <c r="A470" s="141" t="n"/>
      <c r="B470" s="141" t="inlineStr">
        <is>
          <t>KOMATSU</t>
        </is>
      </c>
      <c r="C470" s="141" t="inlineStr">
        <is>
          <t>Baze 6D95/S6D95</t>
        </is>
      </c>
      <c r="D470" s="141" t="inlineStr">
        <is>
          <t>95</t>
        </is>
      </c>
      <c r="E470" s="141" t="inlineStr">
        <is>
          <t>Cos3</t>
        </is>
      </c>
      <c r="F470" s="141" t="inlineStr">
        <is>
          <t>Baze</t>
        </is>
      </c>
      <c r="G470" s="142" t="n"/>
      <c r="H470" s="142" t="inlineStr">
        <is>
          <t>Bộ</t>
        </is>
      </c>
      <c r="I470" s="43" t="n"/>
      <c r="J470" s="53" t="n"/>
      <c r="K470" s="53" t="n"/>
      <c r="L470" s="43" t="n"/>
      <c r="M470" s="43" t="n"/>
      <c r="N470" s="43" t="n"/>
      <c r="O470" s="43" t="n"/>
      <c r="P470" s="43" t="n"/>
    </row>
    <row r="471" ht="30" customHeight="1">
      <c r="A471" s="141" t="n"/>
      <c r="B471" s="141" t="inlineStr">
        <is>
          <t>KOMATSU</t>
        </is>
      </c>
      <c r="C471" s="141" t="inlineStr">
        <is>
          <t>Baze 6D95/S6D95</t>
        </is>
      </c>
      <c r="D471" s="141" t="inlineStr">
        <is>
          <t>95</t>
        </is>
      </c>
      <c r="E471" s="141" t="inlineStr">
        <is>
          <t>Cos4</t>
        </is>
      </c>
      <c r="F471" s="141" t="inlineStr">
        <is>
          <t>Baze</t>
        </is>
      </c>
      <c r="G471" s="142" t="n"/>
      <c r="H471" s="142" t="inlineStr">
        <is>
          <t>Bộ</t>
        </is>
      </c>
      <c r="I471" s="45" t="n"/>
      <c r="J471" s="54" t="n"/>
      <c r="K471" s="54" t="n"/>
      <c r="L471" s="45" t="n"/>
      <c r="M471" s="45" t="n"/>
      <c r="N471" s="45" t="n"/>
      <c r="O471" s="45" t="n"/>
      <c r="P471" s="45" t="n"/>
    </row>
    <row r="472" ht="30" customHeight="1">
      <c r="A472" s="43" t="inlineStr">
        <is>
          <t>HH076598</t>
        </is>
      </c>
      <c r="B472" s="43" t="inlineStr">
        <is>
          <t>KOMATSU</t>
        </is>
      </c>
      <c r="C472" s="43" t="inlineStr">
        <is>
          <t>Dên 6D95/S6D95</t>
        </is>
      </c>
      <c r="D472" s="43" t="inlineStr">
        <is>
          <t>95</t>
        </is>
      </c>
      <c r="E472" s="43" t="inlineStr">
        <is>
          <t>Cos0</t>
        </is>
      </c>
      <c r="F472" s="43" t="inlineStr">
        <is>
          <t>Dên</t>
        </is>
      </c>
      <c r="G472" s="53" t="inlineStr">
        <is>
          <t>CS IVECO</t>
        </is>
      </c>
      <c r="H472" s="53" t="inlineStr">
        <is>
          <t>Bộ</t>
        </is>
      </c>
      <c r="I472" s="43" t="n"/>
      <c r="J472" s="53" t="n">
        <v>240000</v>
      </c>
      <c r="K472" s="53" t="n">
        <v>250000</v>
      </c>
      <c r="L472" s="53" t="n">
        <v>260000</v>
      </c>
      <c r="M472" s="43" t="n"/>
      <c r="N472" s="43" t="n"/>
      <c r="O472" s="43" t="n"/>
      <c r="P472" s="43" t="inlineStr">
        <is>
          <t>Miểng dên 6D95/S6D95 Cos0 - CS IVECO</t>
        </is>
      </c>
    </row>
    <row r="473" ht="30" customHeight="1">
      <c r="A473" s="45" t="inlineStr">
        <is>
          <t>HH075929</t>
        </is>
      </c>
      <c r="B473" s="45" t="inlineStr">
        <is>
          <t>KOMATSU</t>
        </is>
      </c>
      <c r="C473" s="45" t="inlineStr">
        <is>
          <t>Dên 6D95/S6D95</t>
        </is>
      </c>
      <c r="D473" s="45" t="inlineStr">
        <is>
          <t>95</t>
        </is>
      </c>
      <c r="E473" s="45" t="inlineStr">
        <is>
          <t>Cos0</t>
        </is>
      </c>
      <c r="F473" s="45" t="inlineStr">
        <is>
          <t>Dên</t>
        </is>
      </c>
      <c r="G473" s="54" t="inlineStr">
        <is>
          <t>MAHLE</t>
        </is>
      </c>
      <c r="H473" s="54" t="inlineStr">
        <is>
          <t>Bộ</t>
        </is>
      </c>
      <c r="I473" s="45" t="n"/>
      <c r="J473" s="54" t="n">
        <v>350000</v>
      </c>
      <c r="K473" s="54" t="n">
        <v>370000</v>
      </c>
      <c r="L473" s="54" t="n">
        <v>390000</v>
      </c>
      <c r="M473" s="45" t="n"/>
      <c r="N473" s="45" t="n"/>
      <c r="O473" s="45" t="n"/>
      <c r="P473" s="45" t="inlineStr">
        <is>
          <t>Miểng dên 6D95/S6D95 Cos0 - MAHLE 6207-31-3300</t>
        </is>
      </c>
    </row>
    <row r="474" ht="30" customHeight="1">
      <c r="A474" s="43" t="inlineStr">
        <is>
          <t>HH076599</t>
        </is>
      </c>
      <c r="B474" s="43" t="inlineStr">
        <is>
          <t>KOMATSU</t>
        </is>
      </c>
      <c r="C474" s="43" t="inlineStr">
        <is>
          <t>Dên 6D95/S6D95</t>
        </is>
      </c>
      <c r="D474" s="43" t="inlineStr">
        <is>
          <t>95</t>
        </is>
      </c>
      <c r="E474" s="43" t="inlineStr">
        <is>
          <t>Cos1</t>
        </is>
      </c>
      <c r="F474" s="43" t="inlineStr">
        <is>
          <t>Dên</t>
        </is>
      </c>
      <c r="G474" s="53" t="inlineStr">
        <is>
          <t>CS IVECO</t>
        </is>
      </c>
      <c r="H474" s="53" t="inlineStr">
        <is>
          <t>Bộ</t>
        </is>
      </c>
      <c r="I474" s="43" t="n"/>
      <c r="J474" s="53" t="n">
        <v>240000</v>
      </c>
      <c r="K474" s="53" t="n">
        <v>250000</v>
      </c>
      <c r="L474" s="53" t="n">
        <v>260000</v>
      </c>
      <c r="M474" s="43" t="n"/>
      <c r="N474" s="43" t="n"/>
      <c r="O474" s="43" t="n"/>
      <c r="P474" s="43" t="inlineStr">
        <is>
          <t>Miểng dên 6D95/S6D95 Cos1 - CS IVECO</t>
        </is>
      </c>
    </row>
    <row r="475" ht="30" customHeight="1">
      <c r="A475" s="45" t="inlineStr">
        <is>
          <t>HH075825</t>
        </is>
      </c>
      <c r="B475" s="45" t="inlineStr">
        <is>
          <t>KOMATSU</t>
        </is>
      </c>
      <c r="C475" s="45" t="inlineStr">
        <is>
          <t>Dên 6D95/S6D95</t>
        </is>
      </c>
      <c r="D475" s="45" t="inlineStr">
        <is>
          <t>95</t>
        </is>
      </c>
      <c r="E475" s="45" t="inlineStr">
        <is>
          <t>Cos2</t>
        </is>
      </c>
      <c r="F475" s="45" t="inlineStr">
        <is>
          <t>Dên</t>
        </is>
      </c>
      <c r="G475" s="54" t="inlineStr">
        <is>
          <t>TAIHO</t>
        </is>
      </c>
      <c r="H475" s="54" t="inlineStr">
        <is>
          <t>Bộ</t>
        </is>
      </c>
      <c r="I475" s="45" t="n"/>
      <c r="J475" s="54" t="n"/>
      <c r="K475" s="54" t="n"/>
      <c r="L475" s="45" t="n"/>
      <c r="M475" s="45" t="n"/>
      <c r="N475" s="45" t="n"/>
      <c r="O475" s="45" t="n"/>
      <c r="P475" s="45" t="inlineStr">
        <is>
          <t>Miểng dên 6D95/S6D95 (R409H) Cos2 - TAIHO</t>
        </is>
      </c>
    </row>
    <row r="476" ht="30" customHeight="1">
      <c r="A476" s="141" t="n"/>
      <c r="B476" s="141" t="inlineStr">
        <is>
          <t>KOMATSU</t>
        </is>
      </c>
      <c r="C476" s="141" t="inlineStr">
        <is>
          <t>Dên 6D95/S6D95</t>
        </is>
      </c>
      <c r="D476" s="141" t="inlineStr">
        <is>
          <t>95</t>
        </is>
      </c>
      <c r="E476" s="141" t="inlineStr">
        <is>
          <t>Cos3</t>
        </is>
      </c>
      <c r="F476" s="141" t="inlineStr">
        <is>
          <t>Dên</t>
        </is>
      </c>
      <c r="G476" s="142" t="n"/>
      <c r="H476" s="142" t="inlineStr">
        <is>
          <t>Bộ</t>
        </is>
      </c>
      <c r="I476" s="43" t="n"/>
      <c r="J476" s="53" t="n"/>
      <c r="K476" s="53" t="n"/>
      <c r="L476" s="43" t="n"/>
      <c r="M476" s="43" t="n"/>
      <c r="N476" s="43" t="n"/>
      <c r="O476" s="43" t="n"/>
      <c r="P476" s="43" t="n"/>
    </row>
    <row r="477" ht="30" customHeight="1">
      <c r="A477" s="141" t="n"/>
      <c r="B477" s="141" t="inlineStr">
        <is>
          <t>KOMATSU</t>
        </is>
      </c>
      <c r="C477" s="141" t="inlineStr">
        <is>
          <t>Dên 6D95/S6D95</t>
        </is>
      </c>
      <c r="D477" s="141" t="inlineStr">
        <is>
          <t>95</t>
        </is>
      </c>
      <c r="E477" s="141" t="inlineStr">
        <is>
          <t>Cos4</t>
        </is>
      </c>
      <c r="F477" s="141" t="inlineStr">
        <is>
          <t>Dên</t>
        </is>
      </c>
      <c r="G477" s="142" t="n"/>
      <c r="H477" s="142" t="inlineStr">
        <is>
          <t>Bộ</t>
        </is>
      </c>
      <c r="I477" s="45" t="n"/>
      <c r="J477" s="54" t="n"/>
      <c r="K477" s="54" t="n"/>
      <c r="L477" s="45" t="n"/>
      <c r="M477" s="45" t="n"/>
      <c r="N477" s="45" t="n"/>
      <c r="O477" s="45" t="n"/>
      <c r="P477" s="45" t="n"/>
    </row>
    <row r="478" ht="30" customHeight="1">
      <c r="A478" s="141" t="n"/>
      <c r="B478" s="141" t="inlineStr">
        <is>
          <t>KOMATSU</t>
        </is>
      </c>
      <c r="C478" s="141" t="inlineStr">
        <is>
          <t>Bạc Miểng 6D95/S6D95/050</t>
        </is>
      </c>
      <c r="D478" s="141" t="inlineStr">
        <is>
          <t>95</t>
        </is>
      </c>
      <c r="E478" s="141" t="inlineStr">
        <is>
          <t>Cos0</t>
        </is>
      </c>
      <c r="F478" s="141" t="inlineStr">
        <is>
          <t>Baze+Dên</t>
        </is>
      </c>
      <c r="G478" s="142" t="n"/>
      <c r="H478" s="142" t="inlineStr">
        <is>
          <t>Bộ</t>
        </is>
      </c>
      <c r="I478" s="43" t="n"/>
      <c r="J478" s="53" t="n"/>
      <c r="K478" s="53" t="n"/>
      <c r="L478" s="43" t="n"/>
      <c r="M478" s="43" t="n"/>
      <c r="N478" s="43" t="n"/>
      <c r="O478" s="43" t="n"/>
      <c r="P478" s="43" t="n"/>
    </row>
    <row r="479" ht="30" customHeight="1">
      <c r="A479" s="141" t="n"/>
      <c r="B479" s="141" t="inlineStr">
        <is>
          <t>KOMATSU</t>
        </is>
      </c>
      <c r="C479" s="141" t="inlineStr">
        <is>
          <t>Bạc Miểng 6D95/S6D95/050</t>
        </is>
      </c>
      <c r="D479" s="141" t="inlineStr">
        <is>
          <t>95</t>
        </is>
      </c>
      <c r="E479" s="141" t="inlineStr">
        <is>
          <t>Cos1</t>
        </is>
      </c>
      <c r="F479" s="141" t="inlineStr">
        <is>
          <t>Baze+Dên</t>
        </is>
      </c>
      <c r="G479" s="142" t="n"/>
      <c r="H479" s="142" t="inlineStr">
        <is>
          <t>Bộ</t>
        </is>
      </c>
      <c r="I479" s="43" t="n"/>
      <c r="J479" s="53" t="n"/>
      <c r="K479" s="53" t="n"/>
      <c r="L479" s="43" t="n"/>
      <c r="M479" s="43" t="n"/>
      <c r="N479" s="43" t="n"/>
      <c r="O479" s="43" t="n"/>
      <c r="P479" s="43" t="n"/>
    </row>
    <row r="480" ht="30" customHeight="1">
      <c r="A480" s="43" t="inlineStr">
        <is>
          <t>HH084115</t>
        </is>
      </c>
      <c r="B480" s="43" t="inlineStr">
        <is>
          <t>KOMATSU</t>
        </is>
      </c>
      <c r="C480" s="43" t="inlineStr">
        <is>
          <t>Bạc miểng Komatsu 6D95/ S6D95, 050 Cos2 - (DAIDO) CN</t>
        </is>
      </c>
      <c r="D480" s="43" t="inlineStr">
        <is>
          <t>95</t>
        </is>
      </c>
      <c r="E480" s="43" t="inlineStr">
        <is>
          <t>Cos2</t>
        </is>
      </c>
      <c r="F480" s="43" t="inlineStr">
        <is>
          <t>Baze+Dên</t>
        </is>
      </c>
      <c r="G480" s="53" t="inlineStr">
        <is>
          <t>CN</t>
        </is>
      </c>
      <c r="H480" s="53" t="inlineStr">
        <is>
          <t>Bộ</t>
        </is>
      </c>
      <c r="I480" s="43" t="n"/>
      <c r="J480" s="53" t="n">
        <v>800000</v>
      </c>
      <c r="K480" s="53" t="n">
        <v>850000</v>
      </c>
      <c r="L480" s="53" t="n">
        <v>950000</v>
      </c>
      <c r="M480" s="43" t="n"/>
      <c r="N480" s="43" t="n"/>
      <c r="O480" s="43" t="n"/>
      <c r="P480" s="43" t="inlineStr">
        <is>
          <t>Bạc miểng Komatsu 6D95/ S6D95, 050 Cos2 - (DAIDO) CN</t>
        </is>
      </c>
    </row>
    <row r="481" ht="30" customHeight="1">
      <c r="A481" s="141" t="n"/>
      <c r="B481" s="141" t="inlineStr">
        <is>
          <t>KOMATSU</t>
        </is>
      </c>
      <c r="C481" s="141" t="inlineStr">
        <is>
          <t>Bạc Miểng 6D95/S6D95/050</t>
        </is>
      </c>
      <c r="D481" s="141" t="inlineStr">
        <is>
          <t>95</t>
        </is>
      </c>
      <c r="E481" s="141" t="inlineStr">
        <is>
          <t>Cos3</t>
        </is>
      </c>
      <c r="F481" s="141" t="inlineStr">
        <is>
          <t>Baze+Dên</t>
        </is>
      </c>
      <c r="G481" s="142" t="n"/>
      <c r="H481" s="142" t="inlineStr">
        <is>
          <t>Bộ</t>
        </is>
      </c>
      <c r="I481" s="43" t="n"/>
      <c r="J481" s="53" t="n"/>
      <c r="K481" s="53" t="n"/>
      <c r="L481" s="43" t="n"/>
      <c r="M481" s="43" t="n"/>
      <c r="N481" s="43" t="n"/>
      <c r="O481" s="43" t="n"/>
      <c r="P481" s="43" t="n"/>
    </row>
    <row r="482" ht="30" customHeight="1">
      <c r="A482" s="141" t="n"/>
      <c r="B482" s="141" t="inlineStr">
        <is>
          <t>KOMATSU</t>
        </is>
      </c>
      <c r="C482" s="141" t="inlineStr">
        <is>
          <t>Bạc Miểng 6D95/S6D95/050</t>
        </is>
      </c>
      <c r="D482" s="141" t="inlineStr">
        <is>
          <t>95</t>
        </is>
      </c>
      <c r="E482" s="141" t="inlineStr">
        <is>
          <t>Cos4</t>
        </is>
      </c>
      <c r="F482" s="141" t="inlineStr">
        <is>
          <t>Baze+Dên</t>
        </is>
      </c>
      <c r="G482" s="142" t="n"/>
      <c r="H482" s="142" t="inlineStr">
        <is>
          <t>Bộ</t>
        </is>
      </c>
      <c r="I482" s="43" t="n"/>
      <c r="J482" s="53" t="n"/>
      <c r="K482" s="53" t="n"/>
      <c r="L482" s="43" t="n"/>
      <c r="M482" s="43" t="n"/>
      <c r="N482" s="43" t="n"/>
      <c r="O482" s="43" t="n"/>
      <c r="P482" s="43" t="n"/>
    </row>
    <row r="483" ht="30" customHeight="1">
      <c r="A483" s="43" t="inlineStr">
        <is>
          <t>HH079864</t>
        </is>
      </c>
      <c r="B483" s="43" t="inlineStr">
        <is>
          <t>KOMATSU</t>
        </is>
      </c>
      <c r="C483" s="43" t="inlineStr">
        <is>
          <t>Baze 4D105-3/4D105-1</t>
        </is>
      </c>
      <c r="D483" s="43" t="inlineStr">
        <is>
          <t>105</t>
        </is>
      </c>
      <c r="E483" s="43" t="inlineStr">
        <is>
          <t>Cos0</t>
        </is>
      </c>
      <c r="F483" s="43" t="inlineStr">
        <is>
          <t>Baze</t>
        </is>
      </c>
      <c r="G483" s="53" t="inlineStr">
        <is>
          <t>CS IVECO</t>
        </is>
      </c>
      <c r="H483" s="53" t="inlineStr">
        <is>
          <t>Bộ</t>
        </is>
      </c>
      <c r="I483" s="43" t="n"/>
      <c r="J483" s="53" t="n">
        <v>430000</v>
      </c>
      <c r="K483" s="53" t="n">
        <v>450000</v>
      </c>
      <c r="L483" s="53" t="n">
        <v>470000</v>
      </c>
      <c r="M483" s="43" t="n"/>
      <c r="N483" s="43" t="n"/>
      <c r="O483" s="43" t="inlineStr">
        <is>
          <t>6130-21-8100</t>
        </is>
      </c>
      <c r="P483" s="43" t="inlineStr">
        <is>
          <t>Miểng baze 4D105-3/ 4D105-1 (6130-21-8100/ CU) cos0 - CS IVECO</t>
        </is>
      </c>
    </row>
    <row r="484" ht="30" customHeight="1">
      <c r="A484" s="45" t="inlineStr">
        <is>
          <t>HH079865</t>
        </is>
      </c>
      <c r="B484" s="45" t="inlineStr">
        <is>
          <t>KOMATSU</t>
        </is>
      </c>
      <c r="C484" s="45" t="inlineStr">
        <is>
          <t>Baze 4D105-3/4D105-1</t>
        </is>
      </c>
      <c r="D484" s="45" t="inlineStr">
        <is>
          <t>105</t>
        </is>
      </c>
      <c r="E484" s="45" t="inlineStr">
        <is>
          <t>Cos1</t>
        </is>
      </c>
      <c r="F484" s="45" t="inlineStr">
        <is>
          <t>Baze</t>
        </is>
      </c>
      <c r="G484" s="54" t="inlineStr">
        <is>
          <t>CS IVECO</t>
        </is>
      </c>
      <c r="H484" s="54" t="inlineStr">
        <is>
          <t>Bộ</t>
        </is>
      </c>
      <c r="I484" s="45" t="n"/>
      <c r="J484" s="54" t="n">
        <v>430000</v>
      </c>
      <c r="K484" s="54" t="n">
        <v>450000</v>
      </c>
      <c r="L484" s="54" t="n">
        <v>470000</v>
      </c>
      <c r="M484" s="45" t="n"/>
      <c r="N484" s="45" t="n"/>
      <c r="O484" s="45" t="inlineStr">
        <is>
          <t>6130-21-8100</t>
        </is>
      </c>
      <c r="P484" s="45" t="inlineStr">
        <is>
          <t>Miểng baze 4D105-3/ 4D105-1 (6130-21-8100/ CU) cos1 - CS IVECO</t>
        </is>
      </c>
    </row>
    <row r="485" ht="30" customHeight="1">
      <c r="A485" s="141" t="n"/>
      <c r="B485" s="141" t="inlineStr">
        <is>
          <t>KOMATSU</t>
        </is>
      </c>
      <c r="C485" s="141" t="inlineStr">
        <is>
          <t>Baze 4D105-3/4D105-1</t>
        </is>
      </c>
      <c r="D485" s="141" t="inlineStr">
        <is>
          <t>105</t>
        </is>
      </c>
      <c r="E485" s="141" t="inlineStr">
        <is>
          <t>Cos2</t>
        </is>
      </c>
      <c r="F485" s="141" t="inlineStr">
        <is>
          <t>Baze</t>
        </is>
      </c>
      <c r="G485" s="142" t="n"/>
      <c r="H485" s="142" t="inlineStr">
        <is>
          <t>Bộ</t>
        </is>
      </c>
      <c r="I485" s="43" t="n"/>
      <c r="J485" s="53" t="n"/>
      <c r="K485" s="53" t="n"/>
      <c r="L485" s="43" t="n"/>
      <c r="M485" s="43" t="n"/>
      <c r="N485" s="43" t="n"/>
      <c r="O485" s="43" t="n"/>
      <c r="P485" s="43" t="n"/>
    </row>
    <row r="486" ht="30" customHeight="1">
      <c r="A486" s="141" t="n"/>
      <c r="B486" s="141" t="inlineStr">
        <is>
          <t>KOMATSU</t>
        </is>
      </c>
      <c r="C486" s="141" t="inlineStr">
        <is>
          <t>Baze 4D105-3/4D105-1</t>
        </is>
      </c>
      <c r="D486" s="141" t="inlineStr">
        <is>
          <t>105</t>
        </is>
      </c>
      <c r="E486" s="141" t="inlineStr">
        <is>
          <t>Cos3</t>
        </is>
      </c>
      <c r="F486" s="141" t="inlineStr">
        <is>
          <t>Baze</t>
        </is>
      </c>
      <c r="G486" s="142" t="n"/>
      <c r="H486" s="142" t="inlineStr">
        <is>
          <t>Bộ</t>
        </is>
      </c>
      <c r="I486" s="43" t="n"/>
      <c r="J486" s="53" t="n"/>
      <c r="K486" s="53" t="n"/>
      <c r="L486" s="43" t="n"/>
      <c r="M486" s="43" t="n"/>
      <c r="N486" s="43" t="n"/>
      <c r="O486" s="43" t="n"/>
      <c r="P486" s="43" t="n"/>
    </row>
    <row r="487" ht="30" customHeight="1">
      <c r="A487" s="141" t="n"/>
      <c r="B487" s="141" t="inlineStr">
        <is>
          <t>KOMATSU</t>
        </is>
      </c>
      <c r="C487" s="141" t="inlineStr">
        <is>
          <t>Baze 4D105-3/4D105-1</t>
        </is>
      </c>
      <c r="D487" s="141" t="inlineStr">
        <is>
          <t>105</t>
        </is>
      </c>
      <c r="E487" s="141" t="inlineStr">
        <is>
          <t>Cos4</t>
        </is>
      </c>
      <c r="F487" s="141" t="inlineStr">
        <is>
          <t>Baze</t>
        </is>
      </c>
      <c r="G487" s="142" t="n"/>
      <c r="H487" s="142" t="inlineStr">
        <is>
          <t>Bộ</t>
        </is>
      </c>
      <c r="I487" s="45" t="n"/>
      <c r="J487" s="54" t="n"/>
      <c r="K487" s="54" t="n"/>
      <c r="L487" s="45" t="n"/>
      <c r="M487" s="45" t="n"/>
      <c r="N487" s="45" t="n"/>
      <c r="O487" s="45" t="n"/>
      <c r="P487" s="45" t="n"/>
    </row>
    <row r="488" ht="30" customHeight="1">
      <c r="A488" s="45" t="inlineStr">
        <is>
          <t>HH079866</t>
        </is>
      </c>
      <c r="B488" s="45" t="inlineStr">
        <is>
          <t>KOMATSU</t>
        </is>
      </c>
      <c r="C488" s="45" t="inlineStr">
        <is>
          <t>Dên 4D105-3/4D105-1</t>
        </is>
      </c>
      <c r="D488" s="45" t="inlineStr">
        <is>
          <t>105</t>
        </is>
      </c>
      <c r="E488" s="45" t="inlineStr">
        <is>
          <t>Cos0</t>
        </is>
      </c>
      <c r="F488" s="45" t="inlineStr">
        <is>
          <t>Dên</t>
        </is>
      </c>
      <c r="G488" s="54" t="inlineStr">
        <is>
          <t>CS IVECO</t>
        </is>
      </c>
      <c r="H488" s="54" t="inlineStr">
        <is>
          <t>Bộ</t>
        </is>
      </c>
      <c r="I488" s="45" t="n"/>
      <c r="J488" s="54" t="n">
        <v>330000</v>
      </c>
      <c r="K488" s="54" t="n">
        <v>340000</v>
      </c>
      <c r="L488" s="54" t="n">
        <v>350000</v>
      </c>
      <c r="M488" s="45" t="n"/>
      <c r="N488" s="45" t="n"/>
      <c r="O488" s="45" t="inlineStr">
        <is>
          <t>6130-31-3041</t>
        </is>
      </c>
      <c r="P488" s="45" t="inlineStr">
        <is>
          <t>Miểng dên 4D105-3/ 4D105-1 (6130-31-3041/ CU) cos0 - CS IVECO</t>
        </is>
      </c>
    </row>
    <row r="489" ht="30" customHeight="1">
      <c r="A489" s="43" t="inlineStr">
        <is>
          <t>HH079867</t>
        </is>
      </c>
      <c r="B489" s="43" t="inlineStr">
        <is>
          <t>KOMATSU</t>
        </is>
      </c>
      <c r="C489" s="43" t="inlineStr">
        <is>
          <t>Dên 4D105-3/4D105-1</t>
        </is>
      </c>
      <c r="D489" s="43" t="inlineStr">
        <is>
          <t>105</t>
        </is>
      </c>
      <c r="E489" s="43" t="inlineStr">
        <is>
          <t>Cos1</t>
        </is>
      </c>
      <c r="F489" s="43" t="inlineStr">
        <is>
          <t>Dên</t>
        </is>
      </c>
      <c r="G489" s="53" t="inlineStr">
        <is>
          <t>CS IVECO</t>
        </is>
      </c>
      <c r="H489" s="53" t="inlineStr">
        <is>
          <t>Bộ</t>
        </is>
      </c>
      <c r="I489" s="43" t="n"/>
      <c r="J489" s="53" t="n">
        <v>330000</v>
      </c>
      <c r="K489" s="53" t="n">
        <v>350000</v>
      </c>
      <c r="L489" s="53" t="n">
        <v>370000</v>
      </c>
      <c r="M489" s="43" t="n"/>
      <c r="N489" s="43" t="n"/>
      <c r="O489" s="43" t="inlineStr">
        <is>
          <t>6130-31-3041</t>
        </is>
      </c>
      <c r="P489" s="43" t="inlineStr">
        <is>
          <t>Miểng dên 4D105-3/ 4D105-1 (6130-31-3041/ CU) cos1 - CS IVECO</t>
        </is>
      </c>
    </row>
    <row r="490" ht="30" customHeight="1">
      <c r="A490" s="141" t="n"/>
      <c r="B490" s="141" t="inlineStr">
        <is>
          <t>KOMATSU</t>
        </is>
      </c>
      <c r="C490" s="141" t="inlineStr">
        <is>
          <t>Dên 4D105-3/4D105-1</t>
        </is>
      </c>
      <c r="D490" s="141" t="inlineStr">
        <is>
          <t>105</t>
        </is>
      </c>
      <c r="E490" s="141" t="inlineStr">
        <is>
          <t>Cos2</t>
        </is>
      </c>
      <c r="F490" s="141" t="inlineStr">
        <is>
          <t>Dên</t>
        </is>
      </c>
      <c r="G490" s="142" t="n"/>
      <c r="H490" s="142" t="inlineStr">
        <is>
          <t>Bộ</t>
        </is>
      </c>
      <c r="I490" s="45" t="n"/>
      <c r="J490" s="54" t="n"/>
      <c r="K490" s="54" t="n"/>
      <c r="L490" s="45" t="n"/>
      <c r="M490" s="45" t="n"/>
      <c r="N490" s="45" t="n"/>
      <c r="O490" s="45" t="n"/>
      <c r="P490" s="45" t="n"/>
    </row>
    <row r="491" ht="30" customHeight="1">
      <c r="A491" s="141" t="n"/>
      <c r="B491" s="141" t="inlineStr">
        <is>
          <t>KOMATSU</t>
        </is>
      </c>
      <c r="C491" s="141" t="inlineStr">
        <is>
          <t>Dên 4D105-3/4D105-1</t>
        </is>
      </c>
      <c r="D491" s="141" t="inlineStr">
        <is>
          <t>105</t>
        </is>
      </c>
      <c r="E491" s="141" t="inlineStr">
        <is>
          <t>Cos3</t>
        </is>
      </c>
      <c r="F491" s="141" t="inlineStr">
        <is>
          <t>Dên</t>
        </is>
      </c>
      <c r="G491" s="142" t="n"/>
      <c r="H491" s="142" t="inlineStr">
        <is>
          <t>Bộ</t>
        </is>
      </c>
      <c r="I491" s="45" t="n"/>
      <c r="J491" s="54" t="n"/>
      <c r="K491" s="54" t="n"/>
      <c r="L491" s="45" t="n"/>
      <c r="M491" s="45" t="n"/>
      <c r="N491" s="45" t="n"/>
      <c r="O491" s="45" t="n"/>
      <c r="P491" s="45" t="n"/>
    </row>
    <row r="492" ht="30" customHeight="1">
      <c r="A492" s="141" t="n"/>
      <c r="B492" s="141" t="inlineStr">
        <is>
          <t>KOMATSU</t>
        </is>
      </c>
      <c r="C492" s="141" t="inlineStr">
        <is>
          <t>Dên 4D105-3/4D105-1</t>
        </is>
      </c>
      <c r="D492" s="141" t="inlineStr">
        <is>
          <t>105</t>
        </is>
      </c>
      <c r="E492" s="141" t="inlineStr">
        <is>
          <t>Cos4</t>
        </is>
      </c>
      <c r="F492" s="141" t="inlineStr">
        <is>
          <t>Dên</t>
        </is>
      </c>
      <c r="G492" s="142" t="n"/>
      <c r="H492" s="142" t="inlineStr">
        <is>
          <t>Bộ</t>
        </is>
      </c>
      <c r="I492" s="43" t="n"/>
      <c r="J492" s="53" t="n"/>
      <c r="K492" s="53" t="n"/>
      <c r="L492" s="43" t="n"/>
      <c r="M492" s="43" t="n"/>
      <c r="N492" s="43" t="n"/>
      <c r="O492" s="43" t="n"/>
      <c r="P492" s="43" t="n"/>
    </row>
    <row r="493" ht="30" customHeight="1">
      <c r="A493" s="43" t="inlineStr">
        <is>
          <t>HH00224</t>
        </is>
      </c>
      <c r="B493" s="43" t="inlineStr">
        <is>
          <t>KOMATSU</t>
        </is>
      </c>
      <c r="C493" s="43" t="inlineStr">
        <is>
          <t>Bạc miểng 4D105-5/S4D105-5 Cos0 - TAIHO</t>
        </is>
      </c>
      <c r="D493" s="43" t="inlineStr">
        <is>
          <t>105</t>
        </is>
      </c>
      <c r="E493" s="43" t="inlineStr">
        <is>
          <t>Cos0</t>
        </is>
      </c>
      <c r="F493" s="43" t="inlineStr">
        <is>
          <t>Baze+Dên</t>
        </is>
      </c>
      <c r="G493" s="43" t="inlineStr">
        <is>
          <t>TAIHO</t>
        </is>
      </c>
      <c r="H493" s="43" t="inlineStr">
        <is>
          <t>Bộ</t>
        </is>
      </c>
      <c r="I493" s="43" t="n"/>
      <c r="J493" s="53" t="n">
        <v>600000</v>
      </c>
      <c r="K493" s="53" t="n">
        <v>630000</v>
      </c>
      <c r="L493" s="53" t="n">
        <v>660000</v>
      </c>
      <c r="M493" s="43" t="n"/>
      <c r="N493" s="43" t="n"/>
      <c r="O493" s="43" t="inlineStr">
        <is>
          <t>S4D105-5</t>
        </is>
      </c>
      <c r="P493" s="43" t="inlineStr">
        <is>
          <t>Bạc miểng 4D105-5/S4D105-5 Cos0 - TAIHO</t>
        </is>
      </c>
    </row>
    <row r="494" ht="30" customHeight="1">
      <c r="A494" s="45" t="inlineStr">
        <is>
          <t>HH00225</t>
        </is>
      </c>
      <c r="B494" s="45" t="inlineStr">
        <is>
          <t>KOMATSU</t>
        </is>
      </c>
      <c r="C494" s="45" t="inlineStr">
        <is>
          <t>Bạc miểng 4D105-5/S4D105-5 Cos1 - TAIHO</t>
        </is>
      </c>
      <c r="D494" s="45" t="inlineStr">
        <is>
          <t>105</t>
        </is>
      </c>
      <c r="E494" s="45" t="inlineStr">
        <is>
          <t>Cos1</t>
        </is>
      </c>
      <c r="F494" s="45" t="inlineStr">
        <is>
          <t>Baze+Dên</t>
        </is>
      </c>
      <c r="G494" s="54" t="inlineStr">
        <is>
          <t>TAIHO</t>
        </is>
      </c>
      <c r="H494" s="54" t="inlineStr">
        <is>
          <t>Bộ</t>
        </is>
      </c>
      <c r="I494" s="45" t="n"/>
      <c r="J494" s="54" t="n">
        <v>660000</v>
      </c>
      <c r="K494" s="54" t="n">
        <v>710000</v>
      </c>
      <c r="L494" s="54" t="n">
        <v>770000</v>
      </c>
      <c r="M494" s="45" t="n"/>
      <c r="N494" s="45" t="n"/>
      <c r="O494" s="45" t="inlineStr">
        <is>
          <t>S4D105-5</t>
        </is>
      </c>
      <c r="P494" s="45" t="inlineStr">
        <is>
          <t>Bạc miểng 4D105-5/S4D105-5 Cos1 - TAIHO</t>
        </is>
      </c>
    </row>
    <row r="495" ht="30" customHeight="1">
      <c r="A495" s="43" t="inlineStr">
        <is>
          <t>HH00592</t>
        </is>
      </c>
      <c r="B495" s="43" t="inlineStr">
        <is>
          <t>KOMATSU</t>
        </is>
      </c>
      <c r="C495" s="43" t="inlineStr">
        <is>
          <t>Bạc miểng 4D105-5/S4D105-5 Cos2 - TAIHO</t>
        </is>
      </c>
      <c r="D495" s="43" t="inlineStr">
        <is>
          <t>105</t>
        </is>
      </c>
      <c r="E495" s="43" t="inlineStr">
        <is>
          <t>Cos2</t>
        </is>
      </c>
      <c r="F495" s="43" t="inlineStr">
        <is>
          <t>Baze+Dên</t>
        </is>
      </c>
      <c r="G495" s="53" t="inlineStr">
        <is>
          <t>TAIHO</t>
        </is>
      </c>
      <c r="H495" s="53" t="inlineStr">
        <is>
          <t>Bộ</t>
        </is>
      </c>
      <c r="I495" s="43" t="n"/>
      <c r="J495" s="53" t="n">
        <v>660000</v>
      </c>
      <c r="K495" s="53" t="n">
        <v>690000</v>
      </c>
      <c r="L495" s="53" t="n">
        <v>720000</v>
      </c>
      <c r="M495" s="43" t="n"/>
      <c r="N495" s="43" t="n"/>
      <c r="O495" s="43" t="inlineStr">
        <is>
          <t>S4D105-5</t>
        </is>
      </c>
      <c r="P495" s="43" t="inlineStr">
        <is>
          <t>Bạc miểng 4D105-5/S4D105-5 Cos2 - TAIHO</t>
        </is>
      </c>
    </row>
    <row r="496" ht="30" customHeight="1">
      <c r="A496" s="141" t="n"/>
      <c r="B496" s="141" t="inlineStr">
        <is>
          <t>KOMATSU</t>
        </is>
      </c>
      <c r="C496" s="141" t="inlineStr">
        <is>
          <t>Bạc Miểng 4D105-5</t>
        </is>
      </c>
      <c r="D496" s="141" t="inlineStr">
        <is>
          <t>105</t>
        </is>
      </c>
      <c r="E496" s="141" t="inlineStr">
        <is>
          <t>Cos3</t>
        </is>
      </c>
      <c r="F496" s="141" t="inlineStr">
        <is>
          <t>Baze+Dên</t>
        </is>
      </c>
      <c r="G496" s="141" t="n"/>
      <c r="H496" s="141" t="inlineStr">
        <is>
          <t>Bộ</t>
        </is>
      </c>
      <c r="I496" s="43" t="n"/>
      <c r="J496" s="43" t="n"/>
      <c r="K496" s="43" t="n"/>
      <c r="L496" s="43" t="n"/>
      <c r="M496" s="43" t="n"/>
      <c r="N496" s="43" t="n"/>
      <c r="O496" s="43" t="n"/>
      <c r="P496" s="43" t="n"/>
    </row>
    <row r="497" ht="30" customHeight="1">
      <c r="A497" s="141" t="n"/>
      <c r="B497" s="141" t="inlineStr">
        <is>
          <t>KOMATSU</t>
        </is>
      </c>
      <c r="C497" s="141" t="inlineStr">
        <is>
          <t>Bạc Miểng 4D105-5</t>
        </is>
      </c>
      <c r="D497" s="141" t="inlineStr">
        <is>
          <t>105</t>
        </is>
      </c>
      <c r="E497" s="141" t="inlineStr">
        <is>
          <t>Cos4</t>
        </is>
      </c>
      <c r="F497" s="141" t="inlineStr">
        <is>
          <t>Baze+Dên</t>
        </is>
      </c>
      <c r="G497" s="142" t="n"/>
      <c r="H497" s="142" t="inlineStr">
        <is>
          <t>Bộ</t>
        </is>
      </c>
      <c r="I497" s="43" t="n"/>
      <c r="J497" s="53" t="n"/>
      <c r="K497" s="53" t="n"/>
      <c r="L497" s="43" t="n"/>
      <c r="M497" s="43" t="n"/>
      <c r="N497" s="43" t="n"/>
      <c r="O497" s="43" t="n"/>
      <c r="P497" s="43" t="n"/>
    </row>
    <row r="498" ht="30" customHeight="1">
      <c r="A498" s="141" t="n"/>
      <c r="B498" s="141" t="inlineStr">
        <is>
          <t>KOMATSU</t>
        </is>
      </c>
      <c r="C498" s="141" t="inlineStr">
        <is>
          <t>Bạc Miểng S6D105/6D110/6D105</t>
        </is>
      </c>
      <c r="D498" s="141" t="inlineStr">
        <is>
          <t>105</t>
        </is>
      </c>
      <c r="E498" s="141" t="inlineStr">
        <is>
          <t>Cos0</t>
        </is>
      </c>
      <c r="F498" s="141" t="inlineStr">
        <is>
          <t>Baze+Dên</t>
        </is>
      </c>
      <c r="G498" s="142" t="n"/>
      <c r="H498" s="142" t="inlineStr">
        <is>
          <t>Bộ</t>
        </is>
      </c>
      <c r="I498" s="45" t="n"/>
      <c r="J498" s="54" t="n"/>
      <c r="K498" s="54" t="n"/>
      <c r="L498" s="45" t="n"/>
      <c r="M498" s="45" t="n"/>
      <c r="N498" s="45" t="n"/>
      <c r="O498" s="45" t="n"/>
      <c r="P498" s="45" t="n"/>
    </row>
    <row r="499" ht="30" customHeight="1">
      <c r="A499" s="141" t="n"/>
      <c r="B499" s="141" t="inlineStr">
        <is>
          <t>KOMATSU</t>
        </is>
      </c>
      <c r="C499" s="141" t="inlineStr">
        <is>
          <t>Bạc Miểng S6D105/6D110/6D105</t>
        </is>
      </c>
      <c r="D499" s="141" t="inlineStr">
        <is>
          <t>105</t>
        </is>
      </c>
      <c r="E499" s="141" t="inlineStr">
        <is>
          <t>Cos1</t>
        </is>
      </c>
      <c r="F499" s="141" t="inlineStr">
        <is>
          <t>Baze+Dên</t>
        </is>
      </c>
      <c r="G499" s="142" t="n"/>
      <c r="H499" s="142" t="inlineStr">
        <is>
          <t>Bộ</t>
        </is>
      </c>
      <c r="I499" s="45" t="n"/>
      <c r="J499" s="54" t="n"/>
      <c r="K499" s="54" t="n"/>
      <c r="L499" s="45" t="n"/>
      <c r="M499" s="45" t="n"/>
      <c r="N499" s="45" t="n"/>
      <c r="O499" s="45" t="n"/>
      <c r="P499" s="45" t="n"/>
    </row>
    <row r="500" ht="30" customHeight="1">
      <c r="A500" s="141" t="n"/>
      <c r="B500" s="141" t="inlineStr">
        <is>
          <t>KOMATSU</t>
        </is>
      </c>
      <c r="C500" s="141" t="inlineStr">
        <is>
          <t>Bạc Miểng S6D105/6D110/6D105</t>
        </is>
      </c>
      <c r="D500" s="141" t="inlineStr">
        <is>
          <t>105</t>
        </is>
      </c>
      <c r="E500" s="141" t="inlineStr">
        <is>
          <t>Cos2</t>
        </is>
      </c>
      <c r="F500" s="141" t="inlineStr">
        <is>
          <t>Baze+Dên</t>
        </is>
      </c>
      <c r="G500" s="142" t="n"/>
      <c r="H500" s="142" t="inlineStr">
        <is>
          <t>Bộ</t>
        </is>
      </c>
      <c r="I500" s="45" t="n"/>
      <c r="J500" s="54" t="n"/>
      <c r="K500" s="54" t="n"/>
      <c r="L500" s="45" t="n"/>
      <c r="M500" s="45" t="n"/>
      <c r="N500" s="45" t="n"/>
      <c r="O500" s="45" t="n"/>
      <c r="P500" s="45" t="n"/>
    </row>
    <row r="501" ht="30" customHeight="1">
      <c r="A501" s="45" t="inlineStr">
        <is>
          <t>HH0570</t>
        </is>
      </c>
      <c r="B501" s="45" t="inlineStr">
        <is>
          <t>KOMATSU</t>
        </is>
      </c>
      <c r="C501" s="45" t="inlineStr">
        <is>
          <t>Bạc miểng S6D105/6D110/ 6D105 Cos3 - TAIHO</t>
        </is>
      </c>
      <c r="D501" s="45" t="inlineStr">
        <is>
          <t>105</t>
        </is>
      </c>
      <c r="E501" s="45" t="inlineStr">
        <is>
          <t>Cos3</t>
        </is>
      </c>
      <c r="F501" s="45" t="inlineStr">
        <is>
          <t>Baze+Dên</t>
        </is>
      </c>
      <c r="G501" s="54" t="inlineStr">
        <is>
          <t>TAIHO</t>
        </is>
      </c>
      <c r="H501" s="54" t="inlineStr">
        <is>
          <t>Bộ</t>
        </is>
      </c>
      <c r="I501" s="45" t="n"/>
      <c r="J501" s="54" t="n"/>
      <c r="K501" s="54" t="n"/>
      <c r="L501" s="45" t="n"/>
      <c r="M501" s="45" t="n"/>
      <c r="N501" s="45" t="n"/>
      <c r="O501" s="45" t="n"/>
      <c r="P501" s="45" t="inlineStr">
        <is>
          <t>Bạc miểng S6D105/6D110/ 6D105 Cos3 - TAIHO</t>
        </is>
      </c>
    </row>
    <row r="502" ht="30" customHeight="1">
      <c r="A502" s="141" t="n"/>
      <c r="B502" s="141" t="inlineStr">
        <is>
          <t>KOMATSU</t>
        </is>
      </c>
      <c r="C502" s="141" t="inlineStr">
        <is>
          <t>Bạc Miểng S6D105/6D110/6D105</t>
        </is>
      </c>
      <c r="D502" s="141" t="inlineStr">
        <is>
          <t>105</t>
        </is>
      </c>
      <c r="E502" s="141" t="inlineStr">
        <is>
          <t>Cos4</t>
        </is>
      </c>
      <c r="F502" s="141" t="inlineStr">
        <is>
          <t>Baze+Dên</t>
        </is>
      </c>
      <c r="G502" s="142" t="n"/>
      <c r="H502" s="142" t="inlineStr">
        <is>
          <t>Bộ</t>
        </is>
      </c>
      <c r="I502" s="45" t="n"/>
      <c r="J502" s="54" t="n"/>
      <c r="K502" s="54" t="n"/>
      <c r="L502" s="45" t="n"/>
      <c r="M502" s="45" t="n"/>
      <c r="N502" s="45" t="n"/>
      <c r="O502" s="45" t="n"/>
      <c r="P502" s="45" t="n"/>
    </row>
    <row r="503" ht="30" customHeight="1">
      <c r="A503" s="141" t="n"/>
      <c r="B503" s="141" t="inlineStr">
        <is>
          <t>KOMATSU</t>
        </is>
      </c>
      <c r="C503" s="141" t="inlineStr">
        <is>
          <t>Bạc Miểng S6D108</t>
        </is>
      </c>
      <c r="D503" s="141" t="inlineStr">
        <is>
          <t>108</t>
        </is>
      </c>
      <c r="E503" s="141" t="inlineStr">
        <is>
          <t>Cos0</t>
        </is>
      </c>
      <c r="F503" s="141" t="inlineStr">
        <is>
          <t>Baze+Dên</t>
        </is>
      </c>
      <c r="G503" s="142" t="n"/>
      <c r="H503" s="142" t="inlineStr">
        <is>
          <t>Bộ</t>
        </is>
      </c>
      <c r="I503" s="45" t="n"/>
      <c r="J503" s="54" t="n"/>
      <c r="K503" s="54" t="n"/>
      <c r="L503" s="45" t="n"/>
      <c r="M503" s="45" t="n"/>
      <c r="N503" s="45" t="n"/>
      <c r="O503" s="45" t="n"/>
      <c r="P503" s="45" t="n"/>
    </row>
    <row r="504" ht="30" customHeight="1">
      <c r="A504" s="141" t="n"/>
      <c r="B504" s="141" t="inlineStr">
        <is>
          <t>KOMATSU</t>
        </is>
      </c>
      <c r="C504" s="141" t="inlineStr">
        <is>
          <t>Bạc Miểng S6D108</t>
        </is>
      </c>
      <c r="D504" s="141" t="inlineStr">
        <is>
          <t>108</t>
        </is>
      </c>
      <c r="E504" s="141" t="inlineStr">
        <is>
          <t>Cos1</t>
        </is>
      </c>
      <c r="F504" s="141" t="inlineStr">
        <is>
          <t>Baze+Dên</t>
        </is>
      </c>
      <c r="G504" s="142" t="n"/>
      <c r="H504" s="142" t="inlineStr">
        <is>
          <t>Bộ</t>
        </is>
      </c>
      <c r="I504" s="45" t="n"/>
      <c r="J504" s="54" t="n"/>
      <c r="K504" s="54" t="n"/>
      <c r="L504" s="45" t="n"/>
      <c r="M504" s="45" t="n"/>
      <c r="N504" s="45" t="n"/>
      <c r="O504" s="45" t="n"/>
      <c r="P504" s="45" t="n"/>
    </row>
    <row r="505" ht="30" customHeight="1">
      <c r="A505" s="45" t="inlineStr">
        <is>
          <t>HH0624</t>
        </is>
      </c>
      <c r="B505" s="45" t="inlineStr">
        <is>
          <t>KOMATSU</t>
        </is>
      </c>
      <c r="C505" s="45" t="inlineStr">
        <is>
          <t>Bạc miểng S6D108 Cos2 - TAIHO</t>
        </is>
      </c>
      <c r="D505" s="45" t="inlineStr">
        <is>
          <t>108</t>
        </is>
      </c>
      <c r="E505" s="45" t="inlineStr">
        <is>
          <t>Cos2</t>
        </is>
      </c>
      <c r="F505" s="45" t="inlineStr">
        <is>
          <t>Baze+Dên</t>
        </is>
      </c>
      <c r="G505" s="54" t="inlineStr">
        <is>
          <t>TAIHO</t>
        </is>
      </c>
      <c r="H505" s="54" t="inlineStr">
        <is>
          <t>Bộ</t>
        </is>
      </c>
      <c r="I505" s="45" t="n"/>
      <c r="J505" s="54" t="n">
        <v>1900000</v>
      </c>
      <c r="K505" s="54" t="n">
        <v>2000000</v>
      </c>
      <c r="L505" s="54" t="n">
        <v>2100000</v>
      </c>
      <c r="M505" s="45" t="n"/>
      <c r="N505" s="45" t="n"/>
      <c r="O505" s="45" t="n"/>
      <c r="P505" s="45" t="inlineStr">
        <is>
          <t>Bạc miểng S6D108 Cos2 - TAIHO</t>
        </is>
      </c>
    </row>
    <row r="506" ht="30" customHeight="1">
      <c r="A506" s="141" t="n"/>
      <c r="B506" s="141" t="inlineStr">
        <is>
          <t>KOMATSU</t>
        </is>
      </c>
      <c r="C506" s="141" t="inlineStr">
        <is>
          <t>Bạc Miểng S6D108</t>
        </is>
      </c>
      <c r="D506" s="141" t="inlineStr">
        <is>
          <t>108</t>
        </is>
      </c>
      <c r="E506" s="141" t="inlineStr">
        <is>
          <t>Cos3</t>
        </is>
      </c>
      <c r="F506" s="141" t="inlineStr">
        <is>
          <t>Baze+Dên</t>
        </is>
      </c>
      <c r="G506" s="142" t="n"/>
      <c r="H506" s="142" t="inlineStr">
        <is>
          <t>Bộ</t>
        </is>
      </c>
      <c r="I506" s="45" t="n"/>
      <c r="J506" s="54" t="n"/>
      <c r="K506" s="54" t="n"/>
      <c r="L506" s="45" t="n"/>
      <c r="M506" s="45" t="n"/>
      <c r="N506" s="45" t="n"/>
      <c r="O506" s="45" t="n"/>
      <c r="P506" s="45" t="n"/>
    </row>
    <row r="507" ht="30" customHeight="1">
      <c r="A507" s="141" t="n"/>
      <c r="B507" s="141" t="inlineStr">
        <is>
          <t>KOMATSU</t>
        </is>
      </c>
      <c r="C507" s="141" t="inlineStr">
        <is>
          <t>Bạc Miểng S6D108</t>
        </is>
      </c>
      <c r="D507" s="141" t="inlineStr">
        <is>
          <t>108</t>
        </is>
      </c>
      <c r="E507" s="141" t="inlineStr">
        <is>
          <t>Cos4</t>
        </is>
      </c>
      <c r="F507" s="141" t="inlineStr">
        <is>
          <t>Baze+Dên</t>
        </is>
      </c>
      <c r="G507" s="142" t="n"/>
      <c r="H507" s="142" t="inlineStr">
        <is>
          <t>Bộ</t>
        </is>
      </c>
      <c r="I507" s="45" t="n"/>
      <c r="J507" s="54" t="n"/>
      <c r="K507" s="54" t="n"/>
      <c r="L507" s="45" t="n"/>
      <c r="M507" s="45" t="n"/>
      <c r="N507" s="45" t="n"/>
      <c r="O507" s="45" t="n"/>
      <c r="P507" s="45" t="n"/>
    </row>
    <row r="508" ht="30" customHeight="1">
      <c r="A508" s="141" t="n"/>
      <c r="B508" s="141" t="inlineStr">
        <is>
          <t>KOMATSU</t>
        </is>
      </c>
      <c r="C508" s="141" t="inlineStr">
        <is>
          <t>Dên S6D108</t>
        </is>
      </c>
      <c r="D508" s="141" t="inlineStr">
        <is>
          <t>108</t>
        </is>
      </c>
      <c r="E508" s="141" t="inlineStr">
        <is>
          <t>Cos0</t>
        </is>
      </c>
      <c r="F508" s="141" t="inlineStr">
        <is>
          <t>Dên</t>
        </is>
      </c>
      <c r="G508" s="142" t="n"/>
      <c r="H508" s="142" t="inlineStr">
        <is>
          <t>Bộ</t>
        </is>
      </c>
      <c r="I508" s="43" t="n"/>
      <c r="J508" s="53" t="n"/>
      <c r="K508" s="53" t="n"/>
      <c r="L508" s="43" t="n"/>
      <c r="M508" s="43" t="n"/>
      <c r="N508" s="43" t="n"/>
      <c r="O508" s="43" t="n"/>
      <c r="P508" s="43" t="n"/>
    </row>
    <row r="509" ht="30" customHeight="1">
      <c r="A509" s="43" t="inlineStr">
        <is>
          <t>HH0622</t>
        </is>
      </c>
      <c r="B509" s="43" t="inlineStr">
        <is>
          <t>KOMATSU</t>
        </is>
      </c>
      <c r="C509" s="43" t="inlineStr">
        <is>
          <t>(kiểm tra số lượng dên) Bạc miểng S6D108 Cos1 - TAIHO</t>
        </is>
      </c>
      <c r="D509" s="43" t="inlineStr">
        <is>
          <t>108</t>
        </is>
      </c>
      <c r="E509" s="43" t="inlineStr">
        <is>
          <t>Cos1</t>
        </is>
      </c>
      <c r="F509" s="43" t="inlineStr">
        <is>
          <t>Dên</t>
        </is>
      </c>
      <c r="G509" s="53" t="inlineStr">
        <is>
          <t>TAIHO</t>
        </is>
      </c>
      <c r="H509" s="53" t="inlineStr">
        <is>
          <t>Bộ</t>
        </is>
      </c>
      <c r="I509" s="43" t="inlineStr">
        <is>
          <t>kiểm tra số lượng dên</t>
        </is>
      </c>
      <c r="J509" s="53" t="n"/>
      <c r="K509" s="53" t="n"/>
      <c r="L509" s="43" t="n"/>
      <c r="M509" s="43" t="n"/>
      <c r="N509" s="43" t="n"/>
      <c r="O509" s="43" t="n"/>
      <c r="P509" s="43" t="inlineStr">
        <is>
          <t>(kiểm tra số lượng dên) Bạc miểng S6D108 Cos1 - TAIHO</t>
        </is>
      </c>
    </row>
    <row r="510" ht="30" customHeight="1">
      <c r="A510" s="141" t="n"/>
      <c r="B510" s="141" t="inlineStr">
        <is>
          <t>KOMATSU</t>
        </is>
      </c>
      <c r="C510" s="141" t="inlineStr">
        <is>
          <t>Dên S6D108</t>
        </is>
      </c>
      <c r="D510" s="141" t="inlineStr">
        <is>
          <t>108</t>
        </is>
      </c>
      <c r="E510" s="141" t="inlineStr">
        <is>
          <t>Cos2</t>
        </is>
      </c>
      <c r="F510" s="141" t="inlineStr">
        <is>
          <t>Dên</t>
        </is>
      </c>
      <c r="G510" s="142" t="n"/>
      <c r="H510" s="142" t="inlineStr">
        <is>
          <t>Bộ</t>
        </is>
      </c>
      <c r="I510" s="43" t="n"/>
      <c r="J510" s="53" t="n"/>
      <c r="K510" s="53" t="n"/>
      <c r="L510" s="43" t="n"/>
      <c r="M510" s="43" t="n"/>
      <c r="N510" s="43" t="n"/>
      <c r="O510" s="43" t="n"/>
      <c r="P510" s="43" t="n"/>
    </row>
    <row r="511" ht="30" customHeight="1">
      <c r="A511" s="141" t="n"/>
      <c r="B511" s="141" t="inlineStr">
        <is>
          <t>KOMATSU</t>
        </is>
      </c>
      <c r="C511" s="141" t="inlineStr">
        <is>
          <t>Dên S6D108</t>
        </is>
      </c>
      <c r="D511" s="141" t="inlineStr">
        <is>
          <t>108</t>
        </is>
      </c>
      <c r="E511" s="141" t="inlineStr">
        <is>
          <t>Cos3</t>
        </is>
      </c>
      <c r="F511" s="141" t="inlineStr">
        <is>
          <t>Dên</t>
        </is>
      </c>
      <c r="G511" s="142" t="n"/>
      <c r="H511" s="142" t="inlineStr">
        <is>
          <t>Bộ</t>
        </is>
      </c>
      <c r="I511" s="43" t="n"/>
      <c r="J511" s="53" t="n"/>
      <c r="K511" s="53" t="n"/>
      <c r="L511" s="43" t="n"/>
      <c r="M511" s="43" t="n"/>
      <c r="N511" s="43" t="n"/>
      <c r="O511" s="43" t="n"/>
      <c r="P511" s="43" t="n"/>
    </row>
    <row r="512" ht="30" customHeight="1">
      <c r="A512" s="141" t="n"/>
      <c r="B512" s="141" t="inlineStr">
        <is>
          <t>KOMATSU</t>
        </is>
      </c>
      <c r="C512" s="141" t="inlineStr">
        <is>
          <t>Dên S6D108</t>
        </is>
      </c>
      <c r="D512" s="141" t="inlineStr">
        <is>
          <t>108</t>
        </is>
      </c>
      <c r="E512" s="141" t="inlineStr">
        <is>
          <t>Cos4</t>
        </is>
      </c>
      <c r="F512" s="141" t="inlineStr">
        <is>
          <t>Dên</t>
        </is>
      </c>
      <c r="G512" s="142" t="n"/>
      <c r="H512" s="142" t="inlineStr">
        <is>
          <t>Bộ</t>
        </is>
      </c>
      <c r="I512" s="43" t="n"/>
      <c r="J512" s="53" t="n"/>
      <c r="K512" s="53" t="n"/>
      <c r="L512" s="43" t="n"/>
      <c r="M512" s="43" t="n"/>
      <c r="N512" s="43" t="n"/>
      <c r="O512" s="43" t="n"/>
      <c r="P512" s="43" t="n"/>
    </row>
    <row r="513" ht="30" customHeight="1">
      <c r="A513" s="143" t="inlineStr">
        <is>
          <t>HH0621</t>
        </is>
      </c>
      <c r="B513" s="143" t="inlineStr">
        <is>
          <t>KOMATSU</t>
        </is>
      </c>
      <c r="C513" s="143" t="inlineStr">
        <is>
          <t>Bạc miểng S6D108 Cos0 - TAIHO</t>
        </is>
      </c>
      <c r="D513" s="143" t="n"/>
      <c r="E513" s="143" t="inlineStr">
        <is>
          <t>Cos0</t>
        </is>
      </c>
      <c r="F513" s="143" t="inlineStr">
        <is>
          <t>Baze+Dên</t>
        </is>
      </c>
      <c r="G513" s="144" t="inlineStr">
        <is>
          <t>TAIHO</t>
        </is>
      </c>
      <c r="H513" s="144" t="inlineStr">
        <is>
          <t>Bộ</t>
        </is>
      </c>
      <c r="I513" s="143" t="n"/>
      <c r="J513" s="144" t="n"/>
      <c r="K513" s="144" t="n"/>
      <c r="L513" s="144" t="n"/>
      <c r="M513" s="143" t="n"/>
      <c r="N513" s="143" t="n"/>
      <c r="O513" s="143" t="n"/>
      <c r="P513" s="143" t="inlineStr">
        <is>
          <t>Bạc miểng S6D108 Cos0 - TAIHO</t>
        </is>
      </c>
    </row>
    <row r="514" ht="30" customHeight="1">
      <c r="A514" s="43" t="inlineStr">
        <is>
          <t>HH00611</t>
        </is>
      </c>
      <c r="B514" s="43" t="inlineStr">
        <is>
          <t>KOMATSU</t>
        </is>
      </c>
      <c r="C514" s="43" t="inlineStr">
        <is>
          <t>Bạc miểng 4D120/4D130 (M401H + R401H) Cos0 - TAIHO</t>
        </is>
      </c>
      <c r="D514" s="43" t="inlineStr">
        <is>
          <t>120</t>
        </is>
      </c>
      <c r="E514" s="43" t="inlineStr">
        <is>
          <t>Cos0</t>
        </is>
      </c>
      <c r="F514" s="43" t="inlineStr">
        <is>
          <t>Baze+Dên</t>
        </is>
      </c>
      <c r="G514" s="53" t="inlineStr">
        <is>
          <t>TAIHO</t>
        </is>
      </c>
      <c r="H514" s="53" t="inlineStr">
        <is>
          <t>Bộ</t>
        </is>
      </c>
      <c r="I514" s="43" t="n"/>
      <c r="J514" s="53" t="n"/>
      <c r="K514" s="53" t="n"/>
      <c r="L514" s="43" t="n"/>
      <c r="M514" s="43" t="n"/>
      <c r="N514" s="43" t="n"/>
      <c r="O514" s="43" t="n"/>
      <c r="P514" s="43" t="inlineStr">
        <is>
          <t>Bạc miểng 4D120/4D130 (M401H + R401H) Cos0 - TAIHO</t>
        </is>
      </c>
    </row>
    <row r="515" ht="30" customHeight="1">
      <c r="A515" s="45" t="inlineStr">
        <is>
          <t>HH00480</t>
        </is>
      </c>
      <c r="B515" s="45" t="inlineStr">
        <is>
          <t>KOMATSU</t>
        </is>
      </c>
      <c r="C515" s="45" t="inlineStr">
        <is>
          <t>Bạc miểng 4D120/4D130 (M401H + R401H) Cos1 - TAIHO</t>
        </is>
      </c>
      <c r="D515" s="45" t="inlineStr">
        <is>
          <t>120</t>
        </is>
      </c>
      <c r="E515" s="45" t="inlineStr">
        <is>
          <t>Cos1</t>
        </is>
      </c>
      <c r="F515" s="45" t="inlineStr">
        <is>
          <t>Baze+Dên</t>
        </is>
      </c>
      <c r="G515" s="45" t="inlineStr">
        <is>
          <t>TAIHO</t>
        </is>
      </c>
      <c r="H515" s="45" t="inlineStr">
        <is>
          <t>Bộ</t>
        </is>
      </c>
      <c r="I515" s="45" t="n"/>
      <c r="J515" s="45" t="n"/>
      <c r="K515" s="45" t="n"/>
      <c r="L515" s="45" t="n"/>
      <c r="M515" s="45" t="n"/>
      <c r="N515" s="45" t="n"/>
      <c r="O515" s="45" t="n"/>
      <c r="P515" s="45" t="inlineStr">
        <is>
          <t>Bạc miểng 4D120/4D130 (M401H + R401H) Cos1 - TAIHO</t>
        </is>
      </c>
    </row>
    <row r="516" ht="30" customHeight="1">
      <c r="A516" s="45" t="inlineStr">
        <is>
          <t>HH00613</t>
        </is>
      </c>
      <c r="B516" s="45" t="inlineStr">
        <is>
          <t>KOMATSU</t>
        </is>
      </c>
      <c r="C516" s="45" t="inlineStr">
        <is>
          <t>Bạc miểng 4D120/4D130 (M401H + R401H) Cos2 - TAIHO</t>
        </is>
      </c>
      <c r="D516" s="45" t="inlineStr">
        <is>
          <t>120</t>
        </is>
      </c>
      <c r="E516" s="45" t="inlineStr">
        <is>
          <t>Cos2</t>
        </is>
      </c>
      <c r="F516" s="45" t="inlineStr">
        <is>
          <t>Baze+Dên</t>
        </is>
      </c>
      <c r="G516" s="54" t="inlineStr">
        <is>
          <t>TAIHO</t>
        </is>
      </c>
      <c r="H516" s="54" t="inlineStr">
        <is>
          <t>Bộ</t>
        </is>
      </c>
      <c r="I516" s="45" t="n"/>
      <c r="J516" s="54" t="n"/>
      <c r="K516" s="54" t="n"/>
      <c r="L516" s="45" t="n"/>
      <c r="M516" s="45" t="n"/>
      <c r="N516" s="45" t="n"/>
      <c r="O516" s="45" t="n"/>
      <c r="P516" s="45" t="inlineStr">
        <is>
          <t>Bạc miểng 4D120/4D130 (M401H + R401H) Cos2 - TAIHO</t>
        </is>
      </c>
    </row>
    <row r="517" ht="30" customHeight="1">
      <c r="A517" s="43" t="inlineStr">
        <is>
          <t>HH083969</t>
        </is>
      </c>
      <c r="B517" s="43" t="inlineStr">
        <is>
          <t>KOMATSU</t>
        </is>
      </c>
      <c r="C517" s="43" t="inlineStr">
        <is>
          <t>Bạc miểng 4D120/4D130 Cos3 - NDC</t>
        </is>
      </c>
      <c r="D517" s="43" t="inlineStr">
        <is>
          <t>120</t>
        </is>
      </c>
      <c r="E517" s="43" t="inlineStr">
        <is>
          <t>Cos3</t>
        </is>
      </c>
      <c r="F517" s="43" t="inlineStr">
        <is>
          <t>Baze+Dên</t>
        </is>
      </c>
      <c r="G517" s="53" t="inlineStr">
        <is>
          <t>NDC</t>
        </is>
      </c>
      <c r="H517" s="53" t="inlineStr">
        <is>
          <t>Bộ</t>
        </is>
      </c>
      <c r="I517" s="43" t="n"/>
      <c r="J517" s="53" t="n"/>
      <c r="K517" s="53" t="n"/>
      <c r="L517" s="43" t="n"/>
      <c r="M517" s="43" t="n"/>
      <c r="N517" s="43" t="n"/>
      <c r="O517" s="43" t="n"/>
      <c r="P517" s="43" t="inlineStr">
        <is>
          <t>Bạc miểng 4D120/4D130 Cos3 - NDC</t>
        </is>
      </c>
    </row>
    <row r="518" ht="30" customHeight="1">
      <c r="A518" s="141" t="n"/>
      <c r="B518" s="141" t="inlineStr">
        <is>
          <t>KOMATSU</t>
        </is>
      </c>
      <c r="C518" s="141" t="inlineStr">
        <is>
          <t>Bạc Miểng 4D120/4D130</t>
        </is>
      </c>
      <c r="D518" s="141" t="inlineStr">
        <is>
          <t>120</t>
        </is>
      </c>
      <c r="E518" s="141" t="inlineStr">
        <is>
          <t>Cos4</t>
        </is>
      </c>
      <c r="F518" s="141" t="inlineStr">
        <is>
          <t>Baze+Dên</t>
        </is>
      </c>
      <c r="G518" s="142" t="n"/>
      <c r="H518" s="142" t="inlineStr">
        <is>
          <t>Bộ</t>
        </is>
      </c>
      <c r="I518" s="43" t="n"/>
      <c r="J518" s="53" t="n"/>
      <c r="K518" s="53" t="n"/>
      <c r="L518" s="43" t="n"/>
      <c r="M518" s="43" t="n"/>
      <c r="N518" s="43" t="n"/>
      <c r="O518" s="43" t="n"/>
      <c r="P518" s="43" t="n"/>
    </row>
    <row r="519" ht="30" customHeight="1">
      <c r="A519" s="141" t="n"/>
      <c r="B519" s="141" t="inlineStr">
        <is>
          <t>KOMATSU</t>
        </is>
      </c>
      <c r="C519" s="141" t="inlineStr">
        <is>
          <t>Baze 4D120/4D130</t>
        </is>
      </c>
      <c r="D519" s="141" t="inlineStr">
        <is>
          <t>120</t>
        </is>
      </c>
      <c r="E519" s="141" t="inlineStr">
        <is>
          <t>Cos0</t>
        </is>
      </c>
      <c r="F519" s="141" t="inlineStr">
        <is>
          <t>Baze</t>
        </is>
      </c>
      <c r="G519" s="142" t="n"/>
      <c r="H519" s="142" t="inlineStr">
        <is>
          <t>Bộ</t>
        </is>
      </c>
      <c r="I519" s="43" t="n"/>
      <c r="J519" s="53" t="n"/>
      <c r="K519" s="53" t="n"/>
      <c r="L519" s="43" t="n"/>
      <c r="M519" s="43" t="n"/>
      <c r="N519" s="43" t="n"/>
      <c r="O519" s="43" t="n"/>
      <c r="P519" s="43" t="n"/>
    </row>
    <row r="520" ht="30" customHeight="1">
      <c r="A520" s="43" t="inlineStr">
        <is>
          <t>HH078947</t>
        </is>
      </c>
      <c r="B520" s="43" t="inlineStr">
        <is>
          <t>KOMATSU</t>
        </is>
      </c>
      <c r="C520" s="43" t="inlineStr">
        <is>
          <t>Baze 4D120/4D130</t>
        </is>
      </c>
      <c r="D520" s="43" t="inlineStr">
        <is>
          <t>120</t>
        </is>
      </c>
      <c r="E520" s="43" t="inlineStr">
        <is>
          <t>Cos1</t>
        </is>
      </c>
      <c r="F520" s="43" t="inlineStr">
        <is>
          <t>Baze</t>
        </is>
      </c>
      <c r="G520" s="53" t="inlineStr">
        <is>
          <t>TDC</t>
        </is>
      </c>
      <c r="H520" s="53" t="inlineStr">
        <is>
          <t>Bộ</t>
        </is>
      </c>
      <c r="I520" s="43" t="n"/>
      <c r="J520" s="53" t="n">
        <v>830000</v>
      </c>
      <c r="K520" s="53" t="n">
        <v>870000</v>
      </c>
      <c r="L520" s="53" t="n">
        <v>900000</v>
      </c>
      <c r="M520" s="43" t="n"/>
      <c r="N520" s="43" t="n"/>
      <c r="O520" s="43" t="n"/>
      <c r="P520" s="43" t="inlineStr">
        <is>
          <t>Miểng baze 4D120/4D130 Cos1 - TDC - M852K</t>
        </is>
      </c>
    </row>
    <row r="521" ht="30" customHeight="1">
      <c r="A521" s="43" t="inlineStr">
        <is>
          <t>HH078948</t>
        </is>
      </c>
      <c r="B521" s="43" t="inlineStr">
        <is>
          <t>KOMATSU</t>
        </is>
      </c>
      <c r="C521" s="43" t="inlineStr">
        <is>
          <t>Baze 4D120/4D130</t>
        </is>
      </c>
      <c r="D521" s="43" t="inlineStr">
        <is>
          <t>120</t>
        </is>
      </c>
      <c r="E521" s="43" t="inlineStr">
        <is>
          <t>Cos2</t>
        </is>
      </c>
      <c r="F521" s="43" t="inlineStr">
        <is>
          <t>Baze</t>
        </is>
      </c>
      <c r="G521" s="53" t="inlineStr">
        <is>
          <t>TDC</t>
        </is>
      </c>
      <c r="H521" s="53" t="inlineStr">
        <is>
          <t>Bộ</t>
        </is>
      </c>
      <c r="I521" s="43" t="n"/>
      <c r="J521" s="53" t="n">
        <v>830000</v>
      </c>
      <c r="K521" s="53" t="n">
        <v>870000</v>
      </c>
      <c r="L521" s="53" t="n">
        <v>920000</v>
      </c>
      <c r="M521" s="43" t="n"/>
      <c r="N521" s="43" t="n"/>
      <c r="O521" s="43" t="n"/>
      <c r="P521" s="43" t="inlineStr">
        <is>
          <t>Miểng baze 4D120/4D130 Cos2 - TDC - M852K</t>
        </is>
      </c>
    </row>
    <row r="522" ht="30" customHeight="1">
      <c r="A522" s="141" t="n"/>
      <c r="B522" s="141" t="inlineStr">
        <is>
          <t>KOMATSU</t>
        </is>
      </c>
      <c r="C522" s="141" t="inlineStr">
        <is>
          <t>Baze 4D120/4D130</t>
        </is>
      </c>
      <c r="D522" s="141" t="inlineStr">
        <is>
          <t>120</t>
        </is>
      </c>
      <c r="E522" s="141" t="inlineStr">
        <is>
          <t>Cos3</t>
        </is>
      </c>
      <c r="F522" s="141" t="inlineStr">
        <is>
          <t>Baze</t>
        </is>
      </c>
      <c r="G522" s="142" t="n"/>
      <c r="H522" s="142" t="inlineStr">
        <is>
          <t>Bộ</t>
        </is>
      </c>
      <c r="I522" s="43" t="n"/>
      <c r="J522" s="53" t="n"/>
      <c r="K522" s="53" t="n"/>
      <c r="L522" s="43" t="n"/>
      <c r="M522" s="43" t="n"/>
      <c r="N522" s="43" t="n"/>
      <c r="O522" s="43" t="n"/>
      <c r="P522" s="43" t="n"/>
    </row>
    <row r="523" ht="30" customHeight="1">
      <c r="A523" s="141" t="n"/>
      <c r="B523" s="141" t="inlineStr">
        <is>
          <t>KOMATSU</t>
        </is>
      </c>
      <c r="C523" s="141" t="inlineStr">
        <is>
          <t>Baze 4D120/4D130</t>
        </is>
      </c>
      <c r="D523" s="141" t="inlineStr">
        <is>
          <t>120</t>
        </is>
      </c>
      <c r="E523" s="141" t="inlineStr">
        <is>
          <t>Cos4</t>
        </is>
      </c>
      <c r="F523" s="141" t="inlineStr">
        <is>
          <t>Baze</t>
        </is>
      </c>
      <c r="G523" s="142" t="n"/>
      <c r="H523" s="142" t="inlineStr">
        <is>
          <t>Bộ</t>
        </is>
      </c>
      <c r="I523" s="43" t="n"/>
      <c r="J523" s="53" t="n"/>
      <c r="K523" s="53" t="n"/>
      <c r="L523" s="43" t="n"/>
      <c r="M523" s="43" t="n"/>
      <c r="N523" s="43" t="n"/>
      <c r="O523" s="43" t="n"/>
      <c r="P523" s="43" t="n"/>
    </row>
    <row r="524" ht="30" customHeight="1">
      <c r="A524" s="141" t="n"/>
      <c r="B524" s="141" t="inlineStr">
        <is>
          <t>KOMATSU</t>
        </is>
      </c>
      <c r="C524" s="141" t="inlineStr">
        <is>
          <t>Dên 4D120/4D130</t>
        </is>
      </c>
      <c r="D524" s="141" t="inlineStr">
        <is>
          <t>120</t>
        </is>
      </c>
      <c r="E524" s="141" t="inlineStr">
        <is>
          <t>Cos0</t>
        </is>
      </c>
      <c r="F524" s="141" t="inlineStr">
        <is>
          <t>Dên</t>
        </is>
      </c>
      <c r="G524" s="142" t="n"/>
      <c r="H524" s="142" t="inlineStr">
        <is>
          <t>Bộ</t>
        </is>
      </c>
      <c r="I524" s="45" t="n"/>
      <c r="J524" s="54" t="n"/>
      <c r="K524" s="54" t="n"/>
      <c r="L524" s="45" t="n"/>
      <c r="M524" s="45" t="n"/>
      <c r="N524" s="45" t="n"/>
      <c r="O524" s="45" t="n"/>
      <c r="P524" s="45" t="n"/>
    </row>
    <row r="525" ht="30" customHeight="1">
      <c r="A525" s="141" t="n"/>
      <c r="B525" s="141" t="inlineStr">
        <is>
          <t>KOMATSU</t>
        </is>
      </c>
      <c r="C525" s="141" t="inlineStr">
        <is>
          <t>Dên 4D120/4D130</t>
        </is>
      </c>
      <c r="D525" s="141" t="inlineStr">
        <is>
          <t>120</t>
        </is>
      </c>
      <c r="E525" s="141" t="inlineStr">
        <is>
          <t>Cos1</t>
        </is>
      </c>
      <c r="F525" s="141" t="inlineStr">
        <is>
          <t>Dên</t>
        </is>
      </c>
      <c r="G525" s="142" t="n"/>
      <c r="H525" s="142" t="inlineStr">
        <is>
          <t>Bộ</t>
        </is>
      </c>
      <c r="I525" s="45" t="n"/>
      <c r="J525" s="54" t="n"/>
      <c r="K525" s="54" t="n"/>
      <c r="L525" s="45" t="n"/>
      <c r="M525" s="45" t="n"/>
      <c r="N525" s="45" t="n"/>
      <c r="O525" s="45" t="n"/>
      <c r="P525" s="45" t="n"/>
    </row>
    <row r="526" ht="30" customHeight="1">
      <c r="A526" s="45" t="inlineStr">
        <is>
          <t>HH078950</t>
        </is>
      </c>
      <c r="B526" s="45" t="inlineStr">
        <is>
          <t>KOMATSU</t>
        </is>
      </c>
      <c r="C526" s="45" t="inlineStr">
        <is>
          <t>Dên 4D120/4D130</t>
        </is>
      </c>
      <c r="D526" s="45" t="inlineStr">
        <is>
          <t>120</t>
        </is>
      </c>
      <c r="E526" s="45" t="inlineStr">
        <is>
          <t>Cos2</t>
        </is>
      </c>
      <c r="F526" s="45" t="inlineStr">
        <is>
          <t>Dên</t>
        </is>
      </c>
      <c r="G526" s="54" t="inlineStr">
        <is>
          <t>TDC</t>
        </is>
      </c>
      <c r="H526" s="54" t="inlineStr">
        <is>
          <t>Bộ</t>
        </is>
      </c>
      <c r="I526" s="45" t="n"/>
      <c r="J526" s="54" t="n">
        <v>700000</v>
      </c>
      <c r="K526" s="54" t="n">
        <v>740000</v>
      </c>
      <c r="L526" s="54" t="n">
        <v>780000</v>
      </c>
      <c r="M526" s="45" t="n"/>
      <c r="N526" s="45" t="n"/>
      <c r="O526" s="45" t="n"/>
      <c r="P526" s="45" t="inlineStr">
        <is>
          <t>Miểng dên 4D120/4D130 Cos2 - TDC - R852K-</t>
        </is>
      </c>
    </row>
    <row r="527" ht="30" customHeight="1">
      <c r="A527" s="141" t="n"/>
      <c r="B527" s="141" t="inlineStr">
        <is>
          <t>KOMATSU</t>
        </is>
      </c>
      <c r="C527" s="141" t="inlineStr">
        <is>
          <t>Dên 4D120/4D130</t>
        </is>
      </c>
      <c r="D527" s="141" t="inlineStr">
        <is>
          <t>120</t>
        </is>
      </c>
      <c r="E527" s="141" t="inlineStr">
        <is>
          <t>Cos3</t>
        </is>
      </c>
      <c r="F527" s="141" t="inlineStr">
        <is>
          <t>Dên</t>
        </is>
      </c>
      <c r="G527" s="142" t="n"/>
      <c r="H527" s="142" t="inlineStr">
        <is>
          <t>Bộ</t>
        </is>
      </c>
      <c r="I527" s="45" t="n"/>
      <c r="J527" s="54" t="n"/>
      <c r="K527" s="54" t="n"/>
      <c r="L527" s="45" t="n"/>
      <c r="M527" s="45" t="n"/>
      <c r="N527" s="45" t="n"/>
      <c r="O527" s="45" t="n"/>
      <c r="P527" s="45" t="n"/>
    </row>
    <row r="528" ht="30" customHeight="1">
      <c r="A528" s="141" t="n"/>
      <c r="B528" s="141" t="inlineStr">
        <is>
          <t>KOMATSU</t>
        </is>
      </c>
      <c r="C528" s="141" t="inlineStr">
        <is>
          <t>Dên 4D120/4D130</t>
        </is>
      </c>
      <c r="D528" s="141" t="inlineStr">
        <is>
          <t>120</t>
        </is>
      </c>
      <c r="E528" s="141" t="inlineStr">
        <is>
          <t>Cos4</t>
        </is>
      </c>
      <c r="F528" s="141" t="inlineStr">
        <is>
          <t>Dên</t>
        </is>
      </c>
      <c r="G528" s="142" t="n"/>
      <c r="H528" s="142" t="inlineStr">
        <is>
          <t>Bộ</t>
        </is>
      </c>
      <c r="I528" s="45" t="n"/>
      <c r="J528" s="54" t="n"/>
      <c r="K528" s="54" t="n"/>
      <c r="L528" s="45" t="n"/>
      <c r="M528" s="45" t="n"/>
      <c r="N528" s="45" t="n"/>
      <c r="O528" s="45" t="n"/>
      <c r="P528" s="45" t="n"/>
    </row>
    <row r="529" ht="30" customHeight="1">
      <c r="A529" s="45" t="inlineStr">
        <is>
          <t>HH0617</t>
        </is>
      </c>
      <c r="B529" s="45" t="inlineStr">
        <is>
          <t>KOMATSU</t>
        </is>
      </c>
      <c r="C529" s="45" t="inlineStr">
        <is>
          <t>Bạc miểng 6D125/S6D125 (M411H+R411H) Cos0 - TAIHO</t>
        </is>
      </c>
      <c r="D529" s="45" t="inlineStr">
        <is>
          <t>125</t>
        </is>
      </c>
      <c r="E529" s="45" t="inlineStr">
        <is>
          <t>Cos0</t>
        </is>
      </c>
      <c r="F529" s="45" t="inlineStr">
        <is>
          <t>Baze+Dên</t>
        </is>
      </c>
      <c r="G529" s="54" t="inlineStr">
        <is>
          <t>TAIHO</t>
        </is>
      </c>
      <c r="H529" s="54" t="inlineStr">
        <is>
          <t>Bộ</t>
        </is>
      </c>
      <c r="I529" s="45" t="n"/>
      <c r="J529" s="54" t="n"/>
      <c r="K529" s="54" t="n"/>
      <c r="L529" s="45" t="n"/>
      <c r="M529" s="45" t="n"/>
      <c r="N529" s="45" t="n"/>
      <c r="O529" s="45" t="n"/>
      <c r="P529" s="45" t="inlineStr">
        <is>
          <t>Bạc miểng 6D125/S6D125 (M411H+R411H) Cos0 - TAIHO</t>
        </is>
      </c>
    </row>
    <row r="530" ht="30" customHeight="1">
      <c r="A530" s="45" t="inlineStr">
        <is>
          <t>HH082292</t>
        </is>
      </c>
      <c r="B530" s="45" t="inlineStr">
        <is>
          <t>KOMATSU</t>
        </is>
      </c>
      <c r="C530" s="45" t="inlineStr">
        <is>
          <t>Bạc miểng 6D125/S6D125 (M8692K + R8692K) Cos1 - DAIDO NHẬT</t>
        </is>
      </c>
      <c r="D530" s="45" t="inlineStr">
        <is>
          <t>125</t>
        </is>
      </c>
      <c r="E530" s="45" t="inlineStr">
        <is>
          <t>Cos1</t>
        </is>
      </c>
      <c r="F530" s="45" t="inlineStr">
        <is>
          <t>Baze+Dên</t>
        </is>
      </c>
      <c r="G530" s="45" t="inlineStr">
        <is>
          <t>DAIDO NHẬT</t>
        </is>
      </c>
      <c r="H530" s="45" t="inlineStr">
        <is>
          <t>Bộ</t>
        </is>
      </c>
      <c r="I530" s="45" t="n"/>
      <c r="J530" s="54" t="n">
        <v>2550000</v>
      </c>
      <c r="K530" s="54" t="n">
        <v>2700000</v>
      </c>
      <c r="L530" s="54" t="n">
        <v>2850000</v>
      </c>
      <c r="M530" s="45" t="n"/>
      <c r="N530" s="45" t="n"/>
      <c r="O530" s="45" t="n"/>
      <c r="P530" s="45" t="inlineStr">
        <is>
          <t>Bạc miểng 6D125/S6D125 (M8692K + R8692K) Cos1 - DAIDO NHẬT</t>
        </is>
      </c>
    </row>
    <row r="531" ht="30" customHeight="1">
      <c r="A531" s="43" t="inlineStr">
        <is>
          <t>HH0618</t>
        </is>
      </c>
      <c r="B531" s="43" t="inlineStr">
        <is>
          <t>KOMATSU</t>
        </is>
      </c>
      <c r="C531" s="43" t="inlineStr">
        <is>
          <t>Bạc miểng 6D125/S6D125 (M411H + R411H) Cos1 - TAIHO</t>
        </is>
      </c>
      <c r="D531" s="43" t="inlineStr">
        <is>
          <t>125</t>
        </is>
      </c>
      <c r="E531" s="43" t="inlineStr">
        <is>
          <t>Cos1</t>
        </is>
      </c>
      <c r="F531" s="43" t="inlineStr">
        <is>
          <t>Baze+Dên</t>
        </is>
      </c>
      <c r="G531" s="53" t="inlineStr">
        <is>
          <t>TAIHO</t>
        </is>
      </c>
      <c r="H531" s="53" t="inlineStr">
        <is>
          <t>Bộ</t>
        </is>
      </c>
      <c r="I531" s="43" t="n"/>
      <c r="J531" s="53" t="n"/>
      <c r="K531" s="53" t="n"/>
      <c r="L531" s="43" t="n"/>
      <c r="M531" s="43" t="n"/>
      <c r="N531" s="43" t="n"/>
      <c r="O531" s="43" t="n"/>
      <c r="P531" s="43" t="inlineStr">
        <is>
          <t>Bạc miểng 6D125/S6D125 (M411H + R411H) Cos1 - TAIHO</t>
        </is>
      </c>
    </row>
    <row r="532" ht="30" customHeight="1">
      <c r="A532" s="45" t="inlineStr">
        <is>
          <t>HH082293</t>
        </is>
      </c>
      <c r="B532" s="45" t="inlineStr">
        <is>
          <t>KOMATSU</t>
        </is>
      </c>
      <c r="C532" s="45" t="inlineStr">
        <is>
          <t>Bạc miểng 6D125/S6D125 (M8692K + R8692K) Cos2 - DAIDO NHẬT</t>
        </is>
      </c>
      <c r="D532" s="45" t="inlineStr">
        <is>
          <t>125</t>
        </is>
      </c>
      <c r="E532" s="45" t="inlineStr">
        <is>
          <t>Cos2</t>
        </is>
      </c>
      <c r="F532" s="45" t="inlineStr">
        <is>
          <t>Baze+Dên</t>
        </is>
      </c>
      <c r="G532" s="54" t="inlineStr">
        <is>
          <t>DAIDO NHẬT</t>
        </is>
      </c>
      <c r="H532" s="54" t="inlineStr">
        <is>
          <t>Bộ</t>
        </is>
      </c>
      <c r="I532" s="45" t="n"/>
      <c r="J532" s="54" t="n">
        <v>2900000</v>
      </c>
      <c r="K532" s="54" t="n">
        <v>3050000</v>
      </c>
      <c r="L532" s="54" t="n">
        <v>3200000</v>
      </c>
      <c r="M532" s="45" t="n"/>
      <c r="N532" s="45" t="n"/>
      <c r="O532" s="45" t="n"/>
      <c r="P532" s="45" t="inlineStr">
        <is>
          <t>Bạc miểng 6D125/S6D125 (M8692K + R8692K) Cos2 - DAIDO NHẬT</t>
        </is>
      </c>
    </row>
    <row r="533" ht="30" customHeight="1">
      <c r="A533" s="43" t="inlineStr">
        <is>
          <t>HH0620</t>
        </is>
      </c>
      <c r="B533" s="43" t="inlineStr">
        <is>
          <t>KOMATSU</t>
        </is>
      </c>
      <c r="C533" s="43" t="inlineStr">
        <is>
          <t>Bạc miểng 6D125/S6D125 (M411H + R411H) Cos2 - TAIHO</t>
        </is>
      </c>
      <c r="D533" s="43" t="inlineStr">
        <is>
          <t>125</t>
        </is>
      </c>
      <c r="E533" s="43" t="inlineStr">
        <is>
          <t>Cos2</t>
        </is>
      </c>
      <c r="F533" s="43" t="inlineStr">
        <is>
          <t>Baze+Dên</t>
        </is>
      </c>
      <c r="G533" s="53" t="inlineStr">
        <is>
          <t>TAIHO</t>
        </is>
      </c>
      <c r="H533" s="53" t="inlineStr">
        <is>
          <t>Bộ</t>
        </is>
      </c>
      <c r="I533" s="43" t="n"/>
      <c r="J533" s="53" t="n"/>
      <c r="K533" s="53" t="n"/>
      <c r="L533" s="43" t="n"/>
      <c r="M533" s="43" t="n"/>
      <c r="N533" s="43" t="n"/>
      <c r="O533" s="43" t="n"/>
      <c r="P533" s="43" t="inlineStr">
        <is>
          <t>Bạc miểng 6D125/S6D125 (M411H + R411H) Cos2 - TAIHO</t>
        </is>
      </c>
    </row>
    <row r="534" ht="30" customHeight="1">
      <c r="A534" s="43" t="inlineStr">
        <is>
          <t>HH0571</t>
        </is>
      </c>
      <c r="B534" s="43" t="inlineStr">
        <is>
          <t>KOMATSU</t>
        </is>
      </c>
      <c r="C534" s="43" t="inlineStr">
        <is>
          <t>Bạc miểng 6D125/S6D125 Cos3 - TAIHO</t>
        </is>
      </c>
      <c r="D534" s="43" t="inlineStr">
        <is>
          <t>125</t>
        </is>
      </c>
      <c r="E534" s="43" t="inlineStr">
        <is>
          <t>Cos3</t>
        </is>
      </c>
      <c r="F534" s="43" t="inlineStr">
        <is>
          <t>Baze+Dên</t>
        </is>
      </c>
      <c r="G534" s="53" t="inlineStr">
        <is>
          <t>TAIHO</t>
        </is>
      </c>
      <c r="H534" s="53" t="inlineStr">
        <is>
          <t>Bộ</t>
        </is>
      </c>
      <c r="I534" s="43" t="n"/>
      <c r="J534" s="53" t="n"/>
      <c r="K534" s="53" t="n"/>
      <c r="L534" s="43" t="n"/>
      <c r="M534" s="43" t="n"/>
      <c r="N534" s="43" t="n"/>
      <c r="O534" s="43" t="n"/>
      <c r="P534" s="43" t="inlineStr">
        <is>
          <t>Bạc miểng 6D125/S6D125 Cos3 - TAIHO</t>
        </is>
      </c>
    </row>
    <row r="535" ht="30" customHeight="1">
      <c r="A535" s="141" t="n"/>
      <c r="B535" s="141" t="inlineStr">
        <is>
          <t>KOMATSU</t>
        </is>
      </c>
      <c r="C535" s="141" t="inlineStr">
        <is>
          <t>Bạc Miểng 6D125/S6D125</t>
        </is>
      </c>
      <c r="D535" s="141" t="inlineStr">
        <is>
          <t>125</t>
        </is>
      </c>
      <c r="E535" s="141" t="inlineStr">
        <is>
          <t>Cos4</t>
        </is>
      </c>
      <c r="F535" s="141" t="inlineStr">
        <is>
          <t>Baze+Dên</t>
        </is>
      </c>
      <c r="G535" s="142" t="n"/>
      <c r="H535" s="142" t="inlineStr">
        <is>
          <t>Bộ</t>
        </is>
      </c>
      <c r="I535" s="43" t="n"/>
      <c r="J535" s="53" t="n"/>
      <c r="K535" s="53" t="n"/>
      <c r="L535" s="43" t="n"/>
      <c r="M535" s="43" t="n"/>
      <c r="N535" s="43" t="n"/>
      <c r="O535" s="43" t="n"/>
      <c r="P535" s="43" t="n"/>
    </row>
    <row r="536" ht="30" customHeight="1">
      <c r="A536" s="43" t="inlineStr">
        <is>
          <t>HH079856</t>
        </is>
      </c>
      <c r="B536" s="43" t="inlineStr">
        <is>
          <t>KOMATSU</t>
        </is>
      </c>
      <c r="C536" s="43" t="inlineStr">
        <is>
          <t>Baze 6D125/S6D125</t>
        </is>
      </c>
      <c r="D536" s="43" t="inlineStr">
        <is>
          <t>125</t>
        </is>
      </c>
      <c r="E536" s="43" t="inlineStr">
        <is>
          <t>Cos0</t>
        </is>
      </c>
      <c r="F536" s="43" t="inlineStr">
        <is>
          <t>Baze</t>
        </is>
      </c>
      <c r="G536" s="53" t="inlineStr">
        <is>
          <t>CS IVECO</t>
        </is>
      </c>
      <c r="H536" s="53" t="inlineStr">
        <is>
          <t>Bộ</t>
        </is>
      </c>
      <c r="I536" s="43" t="n"/>
      <c r="J536" s="53" t="n">
        <v>640000</v>
      </c>
      <c r="K536" s="53" t="n">
        <v>670000</v>
      </c>
      <c r="L536" s="53" t="n">
        <v>710000</v>
      </c>
      <c r="M536" s="43" t="n"/>
      <c r="N536" s="43" t="n"/>
      <c r="O536" s="43" t="n"/>
      <c r="P536" s="43" t="inlineStr">
        <is>
          <t>Miểng baze 6D125/ S6D125 (M411H) Cos0 - CS IVECO</t>
        </is>
      </c>
    </row>
    <row r="537" ht="30" customHeight="1">
      <c r="A537" s="45" t="inlineStr">
        <is>
          <t>HH076383</t>
        </is>
      </c>
      <c r="B537" s="45" t="inlineStr">
        <is>
          <t>KOMATSU</t>
        </is>
      </c>
      <c r="C537" s="45" t="inlineStr">
        <is>
          <t>Baze 6D125/S6D125</t>
        </is>
      </c>
      <c r="D537" s="45" t="inlineStr">
        <is>
          <t>125</t>
        </is>
      </c>
      <c r="E537" s="45" t="inlineStr">
        <is>
          <t>Cos0</t>
        </is>
      </c>
      <c r="F537" s="45" t="inlineStr">
        <is>
          <t>Baze</t>
        </is>
      </c>
      <c r="G537" s="54" t="inlineStr">
        <is>
          <t>TAIHO</t>
        </is>
      </c>
      <c r="H537" s="54" t="inlineStr">
        <is>
          <t>Bộ</t>
        </is>
      </c>
      <c r="I537" s="45" t="n"/>
      <c r="J537" s="54" t="n">
        <v>700000</v>
      </c>
      <c r="K537" s="54" t="n">
        <v>750000</v>
      </c>
      <c r="L537" s="54" t="n">
        <v>800000</v>
      </c>
      <c r="M537" s="45" t="n"/>
      <c r="N537" s="45" t="n"/>
      <c r="O537" s="45" t="n"/>
      <c r="P537" s="45" t="inlineStr">
        <is>
          <t>Miểng baze 6D125/S6D125 (M411H) Cos0 - TAIHO</t>
        </is>
      </c>
    </row>
    <row r="538" ht="30" customHeight="1">
      <c r="A538" s="43" t="inlineStr">
        <is>
          <t>HH079857</t>
        </is>
      </c>
      <c r="B538" s="43" t="inlineStr">
        <is>
          <t>KOMATSU</t>
        </is>
      </c>
      <c r="C538" s="43" t="inlineStr">
        <is>
          <t>Baze 6D125/S6D125</t>
        </is>
      </c>
      <c r="D538" s="43" t="inlineStr">
        <is>
          <t>125</t>
        </is>
      </c>
      <c r="E538" s="43" t="inlineStr">
        <is>
          <t>Cos1</t>
        </is>
      </c>
      <c r="F538" s="43" t="inlineStr">
        <is>
          <t>Baze</t>
        </is>
      </c>
      <c r="G538" s="53" t="inlineStr">
        <is>
          <t>CS IVECO</t>
        </is>
      </c>
      <c r="H538" s="53" t="inlineStr">
        <is>
          <t>Bộ</t>
        </is>
      </c>
      <c r="I538" s="43" t="n"/>
      <c r="J538" s="53" t="n">
        <v>640000</v>
      </c>
      <c r="K538" s="53" t="n">
        <v>670000</v>
      </c>
      <c r="L538" s="53" t="n">
        <v>710000</v>
      </c>
      <c r="M538" s="43" t="n"/>
      <c r="N538" s="43" t="n"/>
      <c r="O538" s="43" t="n"/>
      <c r="P538" s="43" t="inlineStr">
        <is>
          <t>Miểng baze 6D125/ S6D125 (M411H) Cos1 - CS IVECO</t>
        </is>
      </c>
    </row>
    <row r="539" ht="30" customHeight="1">
      <c r="A539" s="141" t="n"/>
      <c r="B539" s="141" t="inlineStr">
        <is>
          <t>KOMATSU</t>
        </is>
      </c>
      <c r="C539" s="141" t="inlineStr">
        <is>
          <t>Baze 6D125/S6D125</t>
        </is>
      </c>
      <c r="D539" s="141" t="inlineStr">
        <is>
          <t>125</t>
        </is>
      </c>
      <c r="E539" s="141" t="inlineStr">
        <is>
          <t>Cos2</t>
        </is>
      </c>
      <c r="F539" s="141" t="inlineStr">
        <is>
          <t>Baze</t>
        </is>
      </c>
      <c r="G539" s="142" t="n"/>
      <c r="H539" s="142" t="inlineStr">
        <is>
          <t>Bộ</t>
        </is>
      </c>
      <c r="I539" s="43" t="n"/>
      <c r="J539" s="53" t="n"/>
      <c r="K539" s="53" t="n"/>
      <c r="L539" s="43" t="n"/>
      <c r="M539" s="43" t="n"/>
      <c r="N539" s="43" t="n"/>
      <c r="O539" s="43" t="n"/>
      <c r="P539" s="43" t="n"/>
    </row>
    <row r="540" ht="30" customHeight="1">
      <c r="A540" s="141" t="n"/>
      <c r="B540" s="141" t="inlineStr">
        <is>
          <t>KOMATSU</t>
        </is>
      </c>
      <c r="C540" s="141" t="inlineStr">
        <is>
          <t>Baze 6D125/S6D125</t>
        </is>
      </c>
      <c r="D540" s="141" t="inlineStr">
        <is>
          <t>125</t>
        </is>
      </c>
      <c r="E540" s="141" t="inlineStr">
        <is>
          <t>Cos3</t>
        </is>
      </c>
      <c r="F540" s="141" t="inlineStr">
        <is>
          <t>Baze</t>
        </is>
      </c>
      <c r="G540" s="142" t="n"/>
      <c r="H540" s="142" t="inlineStr">
        <is>
          <t>Bộ</t>
        </is>
      </c>
      <c r="I540" s="43" t="n"/>
      <c r="J540" s="53" t="n"/>
      <c r="K540" s="53" t="n"/>
      <c r="L540" s="43" t="n"/>
      <c r="M540" s="43" t="n"/>
      <c r="N540" s="43" t="n"/>
      <c r="O540" s="43" t="n"/>
      <c r="P540" s="43" t="n"/>
    </row>
    <row r="541" ht="30" customHeight="1">
      <c r="A541" s="141" t="n"/>
      <c r="B541" s="141" t="inlineStr">
        <is>
          <t>KOMATSU</t>
        </is>
      </c>
      <c r="C541" s="141" t="inlineStr">
        <is>
          <t>Baze 6D125/S6D125</t>
        </is>
      </c>
      <c r="D541" s="141" t="inlineStr">
        <is>
          <t>125</t>
        </is>
      </c>
      <c r="E541" s="141" t="inlineStr">
        <is>
          <t>Cos4</t>
        </is>
      </c>
      <c r="F541" s="141" t="inlineStr">
        <is>
          <t>Baze</t>
        </is>
      </c>
      <c r="G541" s="142" t="n"/>
      <c r="H541" s="142" t="inlineStr">
        <is>
          <t>Bộ</t>
        </is>
      </c>
      <c r="I541" s="43" t="n"/>
      <c r="J541" s="53" t="n"/>
      <c r="K541" s="53" t="n"/>
      <c r="L541" s="43" t="n"/>
      <c r="M541" s="43" t="n"/>
      <c r="N541" s="43" t="n"/>
      <c r="O541" s="43" t="n"/>
      <c r="P541" s="43" t="n"/>
    </row>
    <row r="542" ht="30" customHeight="1">
      <c r="A542" s="43" t="inlineStr">
        <is>
          <t>HH079858</t>
        </is>
      </c>
      <c r="B542" s="43" t="inlineStr">
        <is>
          <t>KOMATSU</t>
        </is>
      </c>
      <c r="C542" s="43" t="inlineStr">
        <is>
          <t>Dên 6D125/S6D125</t>
        </is>
      </c>
      <c r="D542" s="43" t="inlineStr">
        <is>
          <t>125</t>
        </is>
      </c>
      <c r="E542" s="43" t="inlineStr">
        <is>
          <t>Cos0</t>
        </is>
      </c>
      <c r="F542" s="43" t="inlineStr">
        <is>
          <t>Dên</t>
        </is>
      </c>
      <c r="G542" s="53" t="inlineStr">
        <is>
          <t>CS IVECO</t>
        </is>
      </c>
      <c r="H542" s="53" t="inlineStr">
        <is>
          <t>Bộ</t>
        </is>
      </c>
      <c r="I542" s="43" t="n"/>
      <c r="J542" s="53" t="n">
        <v>420000</v>
      </c>
      <c r="K542" s="53" t="n">
        <v>440000</v>
      </c>
      <c r="L542" s="53" t="n">
        <v>460000</v>
      </c>
      <c r="M542" s="43" t="n"/>
      <c r="N542" s="43" t="n"/>
      <c r="O542" s="43" t="n"/>
      <c r="P542" s="43" t="inlineStr">
        <is>
          <t>Miểng dên 6D125/ S6D125 (R411H) Cos0 - CS IVECO</t>
        </is>
      </c>
    </row>
    <row r="543" ht="30" customHeight="1">
      <c r="A543" s="45" t="inlineStr">
        <is>
          <t>HH076384</t>
        </is>
      </c>
      <c r="B543" s="45" t="inlineStr">
        <is>
          <t>KOMATSU</t>
        </is>
      </c>
      <c r="C543" s="45" t="inlineStr">
        <is>
          <t>Dên 6D125/S6D125</t>
        </is>
      </c>
      <c r="D543" s="45" t="inlineStr">
        <is>
          <t>125</t>
        </is>
      </c>
      <c r="E543" s="45" t="inlineStr">
        <is>
          <t>Cos0</t>
        </is>
      </c>
      <c r="F543" s="45" t="inlineStr">
        <is>
          <t>Dên</t>
        </is>
      </c>
      <c r="G543" s="45" t="inlineStr">
        <is>
          <t>TAIHO</t>
        </is>
      </c>
      <c r="H543" s="45" t="inlineStr">
        <is>
          <t>Bộ</t>
        </is>
      </c>
      <c r="I543" s="45" t="n"/>
      <c r="J543" s="45" t="n"/>
      <c r="K543" s="45" t="n"/>
      <c r="L543" s="45" t="n"/>
      <c r="M543" s="45" t="n"/>
      <c r="N543" s="45" t="n"/>
      <c r="O543" s="45" t="n"/>
      <c r="P543" s="45" t="inlineStr">
        <is>
          <t>Miểng dên 6D125/S6D125 (R411H) Cos0 - TAIHO</t>
        </is>
      </c>
    </row>
    <row r="544" ht="30" customHeight="1">
      <c r="A544" s="45" t="inlineStr">
        <is>
          <t>HH079859</t>
        </is>
      </c>
      <c r="B544" s="45" t="inlineStr">
        <is>
          <t>KOMATSU</t>
        </is>
      </c>
      <c r="C544" s="45" t="inlineStr">
        <is>
          <t>Dên 6D125/S6D125</t>
        </is>
      </c>
      <c r="D544" s="45" t="inlineStr">
        <is>
          <t>125</t>
        </is>
      </c>
      <c r="E544" s="45" t="inlineStr">
        <is>
          <t>Cos1</t>
        </is>
      </c>
      <c r="F544" s="45" t="inlineStr">
        <is>
          <t>Dên</t>
        </is>
      </c>
      <c r="G544" s="54" t="inlineStr">
        <is>
          <t>CS IVECO</t>
        </is>
      </c>
      <c r="H544" s="54" t="inlineStr">
        <is>
          <t>Bộ</t>
        </is>
      </c>
      <c r="I544" s="45" t="n"/>
      <c r="J544" s="54" t="n">
        <v>420000</v>
      </c>
      <c r="K544" s="54" t="n">
        <v>450000</v>
      </c>
      <c r="L544" s="54" t="n">
        <v>470000</v>
      </c>
      <c r="M544" s="45" t="n"/>
      <c r="N544" s="45" t="n"/>
      <c r="O544" s="45" t="n"/>
      <c r="P544" s="45" t="inlineStr">
        <is>
          <t>Miểng dên 6D125/ S6D125 (R411H) Cos1 - CS IVECO</t>
        </is>
      </c>
    </row>
    <row r="545" ht="30" customHeight="1">
      <c r="A545" s="141" t="n"/>
      <c r="B545" s="141" t="inlineStr">
        <is>
          <t>KOMATSU</t>
        </is>
      </c>
      <c r="C545" s="141" t="inlineStr">
        <is>
          <t>Dên 6D125/S6D125</t>
        </is>
      </c>
      <c r="D545" s="141" t="inlineStr">
        <is>
          <t>125</t>
        </is>
      </c>
      <c r="E545" s="141" t="inlineStr">
        <is>
          <t>Cos2</t>
        </is>
      </c>
      <c r="F545" s="141" t="inlineStr">
        <is>
          <t>Dên</t>
        </is>
      </c>
      <c r="G545" s="142" t="n"/>
      <c r="H545" s="142" t="inlineStr">
        <is>
          <t>Bộ</t>
        </is>
      </c>
      <c r="I545" s="43" t="n"/>
      <c r="J545" s="53" t="n"/>
      <c r="K545" s="53" t="n"/>
      <c r="L545" s="43" t="n"/>
      <c r="M545" s="43" t="n"/>
      <c r="N545" s="43" t="n"/>
      <c r="O545" s="43" t="n"/>
      <c r="P545" s="43" t="n"/>
    </row>
    <row r="546" ht="30" customHeight="1">
      <c r="A546" s="141" t="n"/>
      <c r="B546" s="141" t="inlineStr">
        <is>
          <t>KOMATSU</t>
        </is>
      </c>
      <c r="C546" s="141" t="inlineStr">
        <is>
          <t>Dên 6D125/S6D125</t>
        </is>
      </c>
      <c r="D546" s="141" t="inlineStr">
        <is>
          <t>125</t>
        </is>
      </c>
      <c r="E546" s="141" t="inlineStr">
        <is>
          <t>Cos3</t>
        </is>
      </c>
      <c r="F546" s="141" t="inlineStr">
        <is>
          <t>Dên</t>
        </is>
      </c>
      <c r="G546" s="142" t="n"/>
      <c r="H546" s="142" t="inlineStr">
        <is>
          <t>Bộ</t>
        </is>
      </c>
      <c r="I546" s="43" t="n"/>
      <c r="J546" s="53" t="n"/>
      <c r="K546" s="53" t="n"/>
      <c r="L546" s="43" t="n"/>
      <c r="M546" s="43" t="n"/>
      <c r="N546" s="43" t="n"/>
      <c r="O546" s="43" t="n"/>
      <c r="P546" s="43" t="n"/>
    </row>
    <row r="547" ht="30" customHeight="1">
      <c r="A547" s="141" t="n"/>
      <c r="B547" s="141" t="inlineStr">
        <is>
          <t>KOMATSU</t>
        </is>
      </c>
      <c r="C547" s="141" t="inlineStr">
        <is>
          <t>Dên 6D125/S6D125</t>
        </is>
      </c>
      <c r="D547" s="141" t="inlineStr">
        <is>
          <t>125</t>
        </is>
      </c>
      <c r="E547" s="141" t="inlineStr">
        <is>
          <t>Cos4</t>
        </is>
      </c>
      <c r="F547" s="141" t="inlineStr">
        <is>
          <t>Dên</t>
        </is>
      </c>
      <c r="G547" s="142" t="n"/>
      <c r="H547" s="142" t="inlineStr">
        <is>
          <t>Bộ</t>
        </is>
      </c>
      <c r="I547" s="45" t="n"/>
      <c r="J547" s="54" t="n"/>
      <c r="K547" s="54" t="n"/>
      <c r="L547" s="45" t="n"/>
      <c r="M547" s="45" t="n"/>
      <c r="N547" s="45" t="n"/>
      <c r="O547" s="45" t="n"/>
      <c r="P547" s="45" t="n"/>
    </row>
    <row r="548" ht="30" customHeight="1">
      <c r="A548" s="45" t="inlineStr">
        <is>
          <t>HH082294</t>
        </is>
      </c>
      <c r="B548" s="45" t="inlineStr">
        <is>
          <t>KOMATSU</t>
        </is>
      </c>
      <c r="C548" s="45" t="inlineStr">
        <is>
          <t>Bạc miểng S6D140/6D140 (M8695K + R8695K) Cos0 - DAIDO NHẬT</t>
        </is>
      </c>
      <c r="D548" s="45" t="inlineStr">
        <is>
          <t>140</t>
        </is>
      </c>
      <c r="E548" s="45" t="inlineStr">
        <is>
          <t>Cos0</t>
        </is>
      </c>
      <c r="F548" s="45" t="inlineStr">
        <is>
          <t>Baze+Dên</t>
        </is>
      </c>
      <c r="G548" s="54" t="inlineStr">
        <is>
          <t>DAIDO NHẬT</t>
        </is>
      </c>
      <c r="H548" s="54" t="inlineStr">
        <is>
          <t>Bộ</t>
        </is>
      </c>
      <c r="I548" s="45" t="n"/>
      <c r="J548" s="54" t="n">
        <v>3550000</v>
      </c>
      <c r="K548" s="54" t="n">
        <v>3700000</v>
      </c>
      <c r="L548" s="54" t="n">
        <v>3900000</v>
      </c>
      <c r="M548" s="45" t="n"/>
      <c r="N548" s="45" t="n"/>
      <c r="O548" s="45" t="n"/>
      <c r="P548" s="45" t="inlineStr">
        <is>
          <t>Bạc miểng S6D140/6D140 (M8695K + R8695K) Cos0 - DAIDO NHẬT</t>
        </is>
      </c>
    </row>
    <row r="549" ht="30" customHeight="1">
      <c r="A549" s="43" t="inlineStr">
        <is>
          <t>HH082295</t>
        </is>
      </c>
      <c r="B549" s="43" t="inlineStr">
        <is>
          <t>KOMATSU</t>
        </is>
      </c>
      <c r="C549" s="43" t="inlineStr">
        <is>
          <t>Bạc miểng S6D140/6D140 (M8695K + R8695K) Cos1 - DAIDO NHẬT</t>
        </is>
      </c>
      <c r="D549" s="43" t="inlineStr">
        <is>
          <t>140</t>
        </is>
      </c>
      <c r="E549" s="43" t="inlineStr">
        <is>
          <t>Cos1</t>
        </is>
      </c>
      <c r="F549" s="43" t="inlineStr">
        <is>
          <t>Baze+Dên</t>
        </is>
      </c>
      <c r="G549" s="53" t="inlineStr">
        <is>
          <t>DAIDO NHẬT</t>
        </is>
      </c>
      <c r="H549" s="53" t="inlineStr">
        <is>
          <t>Bộ</t>
        </is>
      </c>
      <c r="I549" s="43" t="n"/>
      <c r="J549" s="53" t="n">
        <v>3900000</v>
      </c>
      <c r="K549" s="53" t="n">
        <v>4100000</v>
      </c>
      <c r="L549" s="53" t="n">
        <v>4300000</v>
      </c>
      <c r="M549" s="43" t="n"/>
      <c r="N549" s="43" t="n"/>
      <c r="O549" s="43" t="n"/>
      <c r="P549" s="43" t="inlineStr">
        <is>
          <t>Bạc miểng S6D140/6D140 (M8695K + R8695K) Cos1 - DAIDO NHẬT</t>
        </is>
      </c>
    </row>
    <row r="550" ht="30" customHeight="1">
      <c r="A550" s="45" t="inlineStr">
        <is>
          <t>HH082296</t>
        </is>
      </c>
      <c r="B550" s="45" t="inlineStr">
        <is>
          <t>KOMATSU</t>
        </is>
      </c>
      <c r="C550" s="45" t="inlineStr">
        <is>
          <t>Bạc miểng S6D140/6D140 (M8695K + R8695K) Cos2 - DAIDO NHẬT</t>
        </is>
      </c>
      <c r="D550" s="45" t="inlineStr">
        <is>
          <t>140</t>
        </is>
      </c>
      <c r="E550" s="45" t="inlineStr">
        <is>
          <t>Cos2</t>
        </is>
      </c>
      <c r="F550" s="45" t="inlineStr">
        <is>
          <t>Baze+Dên</t>
        </is>
      </c>
      <c r="G550" s="54" t="inlineStr">
        <is>
          <t>DAIDO NHẬT</t>
        </is>
      </c>
      <c r="H550" s="54" t="inlineStr">
        <is>
          <t>Bộ</t>
        </is>
      </c>
      <c r="I550" s="45" t="n"/>
      <c r="J550" s="54" t="n">
        <v>3900000</v>
      </c>
      <c r="K550" s="54" t="n">
        <v>4100000</v>
      </c>
      <c r="L550" s="54" t="n">
        <v>4300000</v>
      </c>
      <c r="M550" s="45" t="n"/>
      <c r="N550" s="45" t="n"/>
      <c r="O550" s="45" t="n"/>
      <c r="P550" s="45" t="inlineStr">
        <is>
          <t>Bạc miểng S6D140/6D140 (M8695K + R8695K) Cos2 - DAIDO NHẬT</t>
        </is>
      </c>
    </row>
    <row r="551" ht="30" customHeight="1">
      <c r="A551" s="141" t="n"/>
      <c r="B551" s="141" t="inlineStr">
        <is>
          <t>KOMATSU</t>
        </is>
      </c>
      <c r="C551" s="141" t="inlineStr">
        <is>
          <t>Bạc Miểng S6D140/6D140</t>
        </is>
      </c>
      <c r="D551" s="141" t="inlineStr">
        <is>
          <t>140</t>
        </is>
      </c>
      <c r="E551" s="141" t="inlineStr">
        <is>
          <t>Cos3</t>
        </is>
      </c>
      <c r="F551" s="141" t="inlineStr">
        <is>
          <t>Baze+Dên</t>
        </is>
      </c>
      <c r="G551" s="142" t="n"/>
      <c r="H551" s="142" t="inlineStr">
        <is>
          <t>Bộ</t>
        </is>
      </c>
      <c r="I551" s="45" t="n"/>
      <c r="J551" s="54" t="n"/>
      <c r="K551" s="54" t="n"/>
      <c r="L551" s="45" t="n"/>
      <c r="M551" s="45" t="n"/>
      <c r="N551" s="45" t="n"/>
      <c r="O551" s="45" t="n"/>
      <c r="P551" s="45" t="n"/>
    </row>
    <row r="552" ht="30" customHeight="1">
      <c r="A552" s="141" t="n"/>
      <c r="B552" s="141" t="inlineStr">
        <is>
          <t>KOMATSU</t>
        </is>
      </c>
      <c r="C552" s="141" t="inlineStr">
        <is>
          <t>Bạc Miểng S6D140/6D140</t>
        </is>
      </c>
      <c r="D552" s="141" t="inlineStr">
        <is>
          <t>140</t>
        </is>
      </c>
      <c r="E552" s="141" t="inlineStr">
        <is>
          <t>Cos4</t>
        </is>
      </c>
      <c r="F552" s="141" t="inlineStr">
        <is>
          <t>Baze+Dên</t>
        </is>
      </c>
      <c r="G552" s="142" t="n"/>
      <c r="H552" s="142" t="inlineStr">
        <is>
          <t>Bộ</t>
        </is>
      </c>
      <c r="I552" s="45" t="n"/>
      <c r="J552" s="54" t="n"/>
      <c r="K552" s="54" t="n"/>
      <c r="L552" s="45" t="n"/>
      <c r="M552" s="45" t="n"/>
      <c r="N552" s="45" t="n"/>
      <c r="O552" s="45" t="n"/>
      <c r="P552" s="45" t="n"/>
    </row>
    <row r="553" ht="30" customHeight="1">
      <c r="A553" s="139" t="n"/>
      <c r="B553" s="74" t="n"/>
      <c r="C553" s="75" t="inlineStr">
        <is>
          <t>◆ MITSUBISHI</t>
        </is>
      </c>
      <c r="D553" s="139" t="n"/>
      <c r="E553" s="139" t="n"/>
      <c r="F553" s="139" t="n"/>
      <c r="G553" s="140" t="n"/>
      <c r="H553" s="140" t="n"/>
      <c r="I553" s="41" t="n"/>
      <c r="J553" s="140" t="n"/>
      <c r="K553" s="140" t="n"/>
      <c r="L553" s="139" t="n"/>
      <c r="M553" s="41" t="n"/>
      <c r="N553" s="41" t="n"/>
      <c r="O553" s="41" t="n"/>
      <c r="P553" s="41" t="n"/>
    </row>
    <row r="554" ht="30" customHeight="1">
      <c r="A554" s="141" t="n"/>
      <c r="B554" s="141" t="inlineStr">
        <is>
          <t>MITSUBISHI</t>
        </is>
      </c>
      <c r="C554" s="141" t="inlineStr">
        <is>
          <t>Bạc Miểng K4E/K4F</t>
        </is>
      </c>
      <c r="D554" s="141" t="inlineStr">
        <is>
          <t>76</t>
        </is>
      </c>
      <c r="E554" s="141" t="inlineStr">
        <is>
          <t>Cos0</t>
        </is>
      </c>
      <c r="F554" s="141" t="inlineStr">
        <is>
          <t>Baze+Dên</t>
        </is>
      </c>
      <c r="G554" s="142" t="n"/>
      <c r="H554" s="142" t="inlineStr">
        <is>
          <t>Bộ</t>
        </is>
      </c>
      <c r="I554" s="45" t="n"/>
      <c r="J554" s="54" t="n"/>
      <c r="K554" s="54" t="n"/>
      <c r="L554" s="45" t="n"/>
      <c r="M554" s="45" t="n"/>
      <c r="N554" s="45" t="n"/>
      <c r="O554" s="45" t="n"/>
      <c r="P554" s="45" t="n"/>
    </row>
    <row r="555" ht="30" customHeight="1">
      <c r="A555" s="45" t="inlineStr">
        <is>
          <t>HH080714</t>
        </is>
      </c>
      <c r="B555" s="45" t="inlineStr">
        <is>
          <t>MITSUBISHI</t>
        </is>
      </c>
      <c r="C555" s="45" t="inlineStr">
        <is>
          <t>Bạc miểng K4E/K4F cos1 - MITSUBISHI</t>
        </is>
      </c>
      <c r="D555" s="45" t="inlineStr">
        <is>
          <t>76</t>
        </is>
      </c>
      <c r="E555" s="45" t="inlineStr">
        <is>
          <t>Cos1</t>
        </is>
      </c>
      <c r="F555" s="45" t="inlineStr">
        <is>
          <t>Baze+Dên</t>
        </is>
      </c>
      <c r="G555" s="54" t="inlineStr">
        <is>
          <t>MITSUBISHI</t>
        </is>
      </c>
      <c r="H555" s="54" t="inlineStr">
        <is>
          <t>Bộ</t>
        </is>
      </c>
      <c r="I555" s="45" t="n"/>
      <c r="J555" s="54" t="n"/>
      <c r="K555" s="54" t="n"/>
      <c r="L555" s="45" t="n"/>
      <c r="M555" s="45" t="n"/>
      <c r="N555" s="45" t="n"/>
      <c r="O555" s="45" t="n"/>
      <c r="P555" s="45" t="inlineStr">
        <is>
          <t>Bạc miểng K4E/K4F cos1 - MITSUBISHI</t>
        </is>
      </c>
    </row>
    <row r="556" ht="30" customHeight="1">
      <c r="A556" s="43" t="inlineStr">
        <is>
          <t>HH083845</t>
        </is>
      </c>
      <c r="B556" s="43" t="inlineStr">
        <is>
          <t>MITSUBISHI</t>
        </is>
      </c>
      <c r="C556" s="43" t="inlineStr">
        <is>
          <t>Bạc miểng Mitsu K4E/ K4F (M623A + R622A)0.25 - Cos1 - TDC</t>
        </is>
      </c>
      <c r="D556" s="43" t="inlineStr">
        <is>
          <t>76</t>
        </is>
      </c>
      <c r="E556" s="43" t="inlineStr">
        <is>
          <t>Cos1</t>
        </is>
      </c>
      <c r="F556" s="43" t="inlineStr">
        <is>
          <t>Baze+Dên</t>
        </is>
      </c>
      <c r="G556" s="53" t="inlineStr">
        <is>
          <t>TDC</t>
        </is>
      </c>
      <c r="H556" s="53" t="inlineStr">
        <is>
          <t>Bộ</t>
        </is>
      </c>
      <c r="I556" s="43" t="n"/>
      <c r="J556" s="53" t="n">
        <v>410000</v>
      </c>
      <c r="K556" s="53" t="n">
        <v>440000</v>
      </c>
      <c r="L556" s="53" t="n">
        <v>480000</v>
      </c>
      <c r="M556" s="43" t="n"/>
      <c r="N556" s="43" t="n"/>
      <c r="O556" s="43" t="n"/>
      <c r="P556" s="43" t="inlineStr">
        <is>
          <t>Bạc miểng Mitsu K4E/ K4F (M623A + R622A)0.25 - Cos1 - TDC</t>
        </is>
      </c>
    </row>
    <row r="557" ht="30" customHeight="1">
      <c r="A557" s="141" t="n"/>
      <c r="B557" s="141" t="inlineStr">
        <is>
          <t>MITSUBISHI</t>
        </is>
      </c>
      <c r="C557" s="141" t="inlineStr">
        <is>
          <t>Bạc Miểng K4E/K4F</t>
        </is>
      </c>
      <c r="D557" s="141" t="inlineStr">
        <is>
          <t>76</t>
        </is>
      </c>
      <c r="E557" s="141" t="inlineStr">
        <is>
          <t>Cos2</t>
        </is>
      </c>
      <c r="F557" s="141" t="inlineStr">
        <is>
          <t>Baze+Dên</t>
        </is>
      </c>
      <c r="G557" s="142" t="n"/>
      <c r="H557" s="142" t="inlineStr">
        <is>
          <t>Bộ</t>
        </is>
      </c>
      <c r="I557" s="45" t="n"/>
      <c r="J557" s="54" t="n"/>
      <c r="K557" s="54" t="n"/>
      <c r="L557" s="45" t="n"/>
      <c r="M557" s="45" t="n"/>
      <c r="N557" s="45" t="n"/>
      <c r="O557" s="45" t="n"/>
      <c r="P557" s="45" t="n"/>
    </row>
    <row r="558" ht="30" customHeight="1">
      <c r="A558" s="141" t="n"/>
      <c r="B558" s="141" t="inlineStr">
        <is>
          <t>MITSUBISHI</t>
        </is>
      </c>
      <c r="C558" s="141" t="inlineStr">
        <is>
          <t>Bạc Miểng K4E/K4F</t>
        </is>
      </c>
      <c r="D558" s="141" t="inlineStr">
        <is>
          <t>76</t>
        </is>
      </c>
      <c r="E558" s="141" t="inlineStr">
        <is>
          <t>Cos3</t>
        </is>
      </c>
      <c r="F558" s="141" t="inlineStr">
        <is>
          <t>Baze+Dên</t>
        </is>
      </c>
      <c r="G558" s="142" t="n"/>
      <c r="H558" s="142" t="inlineStr">
        <is>
          <t>Bộ</t>
        </is>
      </c>
      <c r="I558" s="45" t="n"/>
      <c r="J558" s="54" t="n"/>
      <c r="K558" s="54" t="n"/>
      <c r="L558" s="45" t="n"/>
      <c r="M558" s="45" t="n"/>
      <c r="N558" s="45" t="n"/>
      <c r="O558" s="45" t="n"/>
      <c r="P558" s="45" t="n"/>
    </row>
    <row r="559" ht="30" customHeight="1">
      <c r="A559" s="141" t="n"/>
      <c r="B559" s="141" t="inlineStr">
        <is>
          <t>MITSUBISHI</t>
        </is>
      </c>
      <c r="C559" s="141" t="inlineStr">
        <is>
          <t>Bạc Miểng K4E/K4F</t>
        </is>
      </c>
      <c r="D559" s="141" t="inlineStr">
        <is>
          <t>76</t>
        </is>
      </c>
      <c r="E559" s="141" t="inlineStr">
        <is>
          <t>Cos4</t>
        </is>
      </c>
      <c r="F559" s="141" t="inlineStr">
        <is>
          <t>Baze+Dên</t>
        </is>
      </c>
      <c r="G559" s="142" t="n"/>
      <c r="H559" s="142" t="inlineStr">
        <is>
          <t>Bộ</t>
        </is>
      </c>
      <c r="I559" s="43" t="n"/>
      <c r="J559" s="53" t="n"/>
      <c r="K559" s="53" t="n"/>
      <c r="L559" s="43" t="n"/>
      <c r="M559" s="43" t="n"/>
      <c r="N559" s="43" t="n"/>
      <c r="O559" s="43" t="n"/>
      <c r="P559" s="43" t="n"/>
    </row>
    <row r="560" ht="30" customHeight="1">
      <c r="A560" s="45" t="inlineStr">
        <is>
          <t>HH073744</t>
        </is>
      </c>
      <c r="B560" s="45" t="inlineStr">
        <is>
          <t>MITSUBISHI</t>
        </is>
      </c>
      <c r="C560" s="45" t="inlineStr">
        <is>
          <t>Bạc miểng S4L (M623A + R623A) - cos0 - TDC</t>
        </is>
      </c>
      <c r="D560" s="45" t="inlineStr">
        <is>
          <t>78</t>
        </is>
      </c>
      <c r="E560" s="45" t="inlineStr">
        <is>
          <t>Cos0</t>
        </is>
      </c>
      <c r="F560" s="45" t="inlineStr">
        <is>
          <t>Baze+Dên</t>
        </is>
      </c>
      <c r="G560" s="54" t="inlineStr">
        <is>
          <t>TDC</t>
        </is>
      </c>
      <c r="H560" s="54" t="inlineStr">
        <is>
          <t>Bộ</t>
        </is>
      </c>
      <c r="I560" s="45" t="n"/>
      <c r="J560" s="54" t="n">
        <v>410000</v>
      </c>
      <c r="K560" s="54" t="n">
        <v>430000</v>
      </c>
      <c r="L560" s="54" t="n">
        <v>450000</v>
      </c>
      <c r="M560" s="45" t="n"/>
      <c r="N560" s="45" t="n"/>
      <c r="O560" s="45" t="n"/>
      <c r="P560" s="45" t="inlineStr">
        <is>
          <t>Bạc miểng S4L (M623A + R623A) - cos0 - TDC</t>
        </is>
      </c>
    </row>
    <row r="561" ht="30" customHeight="1">
      <c r="A561" s="43" t="inlineStr">
        <is>
          <t>HH075055</t>
        </is>
      </c>
      <c r="B561" s="43" t="inlineStr">
        <is>
          <t>MITSUBISHI</t>
        </is>
      </c>
      <c r="C561" s="43" t="inlineStr">
        <is>
          <t>Bạc miểng Mitsu S4L (R623A+M623A)0.25 Cos1 - TDC</t>
        </is>
      </c>
      <c r="D561" s="43" t="inlineStr">
        <is>
          <t>78</t>
        </is>
      </c>
      <c r="E561" s="43" t="inlineStr">
        <is>
          <t>Cos1</t>
        </is>
      </c>
      <c r="F561" s="43" t="inlineStr">
        <is>
          <t>Baze+Dên</t>
        </is>
      </c>
      <c r="G561" s="53" t="inlineStr">
        <is>
          <t>TDC</t>
        </is>
      </c>
      <c r="H561" s="53" t="inlineStr">
        <is>
          <t>Bộ</t>
        </is>
      </c>
      <c r="I561" s="43" t="n"/>
      <c r="J561" s="53" t="n">
        <v>420000</v>
      </c>
      <c r="K561" s="53" t="n">
        <v>450000</v>
      </c>
      <c r="L561" s="53" t="n">
        <v>480000</v>
      </c>
      <c r="M561" s="43" t="n"/>
      <c r="N561" s="43" t="n"/>
      <c r="O561" s="43" t="n"/>
      <c r="P561" s="43" t="inlineStr">
        <is>
          <t>Bạc miểng Mitsu S4L (R623A+M623A)0.25 Cos1 - TDC</t>
        </is>
      </c>
    </row>
    <row r="562" ht="30" customHeight="1">
      <c r="A562" s="141" t="n"/>
      <c r="B562" s="141" t="inlineStr">
        <is>
          <t>MITSUBISHI</t>
        </is>
      </c>
      <c r="C562" s="141" t="inlineStr">
        <is>
          <t>Bạc Miểng S4L</t>
        </is>
      </c>
      <c r="D562" s="141" t="inlineStr">
        <is>
          <t>78</t>
        </is>
      </c>
      <c r="E562" s="141" t="inlineStr">
        <is>
          <t>Cos2</t>
        </is>
      </c>
      <c r="F562" s="141" t="inlineStr">
        <is>
          <t>Baze+Dên</t>
        </is>
      </c>
      <c r="G562" s="142" t="n"/>
      <c r="H562" s="142" t="inlineStr">
        <is>
          <t>Bộ</t>
        </is>
      </c>
      <c r="I562" s="45" t="n"/>
      <c r="J562" s="54" t="n"/>
      <c r="K562" s="54" t="n"/>
      <c r="L562" s="45" t="n"/>
      <c r="M562" s="45" t="n"/>
      <c r="N562" s="45" t="n"/>
      <c r="O562" s="45" t="n"/>
      <c r="P562" s="45" t="n"/>
    </row>
    <row r="563" ht="30" customHeight="1">
      <c r="A563" s="141" t="n"/>
      <c r="B563" s="141" t="inlineStr">
        <is>
          <t>MITSUBISHI</t>
        </is>
      </c>
      <c r="C563" s="141" t="inlineStr">
        <is>
          <t>Bạc Miểng S4L</t>
        </is>
      </c>
      <c r="D563" s="141" t="inlineStr">
        <is>
          <t>78</t>
        </is>
      </c>
      <c r="E563" s="141" t="inlineStr">
        <is>
          <t>Cos3</t>
        </is>
      </c>
      <c r="F563" s="141" t="inlineStr">
        <is>
          <t>Baze+Dên</t>
        </is>
      </c>
      <c r="G563" s="142" t="n"/>
      <c r="H563" s="142" t="inlineStr">
        <is>
          <t>Bộ</t>
        </is>
      </c>
      <c r="I563" s="45" t="n"/>
      <c r="J563" s="54" t="n"/>
      <c r="K563" s="54" t="n"/>
      <c r="L563" s="45" t="n"/>
      <c r="M563" s="45" t="n"/>
      <c r="N563" s="45" t="n"/>
      <c r="O563" s="45" t="n"/>
      <c r="P563" s="45" t="n"/>
    </row>
    <row r="564" ht="30" customHeight="1">
      <c r="A564" s="141" t="n"/>
      <c r="B564" s="141" t="inlineStr">
        <is>
          <t>MITSUBISHI</t>
        </is>
      </c>
      <c r="C564" s="141" t="inlineStr">
        <is>
          <t>Bạc Miểng S4L</t>
        </is>
      </c>
      <c r="D564" s="141" t="inlineStr">
        <is>
          <t>78</t>
        </is>
      </c>
      <c r="E564" s="141" t="inlineStr">
        <is>
          <t>Cos4</t>
        </is>
      </c>
      <c r="F564" s="141" t="inlineStr">
        <is>
          <t>Baze+Dên</t>
        </is>
      </c>
      <c r="G564" s="142" t="n"/>
      <c r="H564" s="142" t="inlineStr">
        <is>
          <t>Bộ</t>
        </is>
      </c>
      <c r="I564" s="43" t="n"/>
      <c r="J564" s="53" t="n"/>
      <c r="K564" s="53" t="n"/>
      <c r="L564" s="43" t="n"/>
      <c r="M564" s="43" t="n"/>
      <c r="N564" s="43" t="n"/>
      <c r="O564" s="43" t="n"/>
      <c r="P564" s="43" t="n"/>
    </row>
    <row r="565" ht="30" customHeight="1">
      <c r="A565" s="43" t="inlineStr">
        <is>
          <t>HH080523</t>
        </is>
      </c>
      <c r="B565" s="43" t="inlineStr">
        <is>
          <t>MITSUBISHI</t>
        </is>
      </c>
      <c r="C565" s="43" t="inlineStr">
        <is>
          <t>Baze S4L</t>
        </is>
      </c>
      <c r="D565" s="43" t="inlineStr">
        <is>
          <t>78</t>
        </is>
      </c>
      <c r="E565" s="43" t="inlineStr">
        <is>
          <t>Cos0</t>
        </is>
      </c>
      <c r="F565" s="43" t="inlineStr">
        <is>
          <t>Baze</t>
        </is>
      </c>
      <c r="G565" s="53" t="inlineStr">
        <is>
          <t>TDC</t>
        </is>
      </c>
      <c r="H565" s="53" t="inlineStr">
        <is>
          <t>Bộ</t>
        </is>
      </c>
      <c r="I565" s="43" t="n"/>
      <c r="J565" s="53" t="n">
        <v>310000</v>
      </c>
      <c r="K565" s="53" t="n">
        <v>340000</v>
      </c>
      <c r="L565" s="53" t="n">
        <v>370000</v>
      </c>
      <c r="M565" s="43" t="n"/>
      <c r="N565" s="43" t="n"/>
      <c r="O565" s="43" t="n"/>
      <c r="P565" s="43" t="inlineStr">
        <is>
          <t>Miểng baze S4L cos0 - TDC - M623A</t>
        </is>
      </c>
    </row>
    <row r="566" ht="30" customHeight="1">
      <c r="A566" s="141" t="n"/>
      <c r="B566" s="141" t="inlineStr">
        <is>
          <t>MITSUBISHI</t>
        </is>
      </c>
      <c r="C566" s="141" t="inlineStr">
        <is>
          <t>Baze S4L</t>
        </is>
      </c>
      <c r="D566" s="141" t="inlineStr">
        <is>
          <t>78</t>
        </is>
      </c>
      <c r="E566" s="141" t="inlineStr">
        <is>
          <t>Cos1</t>
        </is>
      </c>
      <c r="F566" s="141" t="inlineStr">
        <is>
          <t>Baze</t>
        </is>
      </c>
      <c r="G566" s="142" t="n"/>
      <c r="H566" s="142" t="inlineStr">
        <is>
          <t>Bộ</t>
        </is>
      </c>
      <c r="I566" s="43" t="n"/>
      <c r="J566" s="53" t="n"/>
      <c r="K566" s="53" t="n"/>
      <c r="L566" s="43" t="n"/>
      <c r="M566" s="43" t="n"/>
      <c r="N566" s="43" t="n"/>
      <c r="O566" s="43" t="n"/>
      <c r="P566" s="43" t="n"/>
    </row>
    <row r="567" ht="30" customHeight="1">
      <c r="A567" s="43" t="inlineStr">
        <is>
          <t>HH080524</t>
        </is>
      </c>
      <c r="B567" s="43" t="inlineStr">
        <is>
          <t>MITSUBISHI</t>
        </is>
      </c>
      <c r="C567" s="43" t="inlineStr">
        <is>
          <t>Baze S4L</t>
        </is>
      </c>
      <c r="D567" s="43" t="inlineStr">
        <is>
          <t>78</t>
        </is>
      </c>
      <c r="E567" s="43" t="inlineStr">
        <is>
          <t>Cos2</t>
        </is>
      </c>
      <c r="F567" s="43" t="inlineStr">
        <is>
          <t>Baze</t>
        </is>
      </c>
      <c r="G567" s="53" t="inlineStr">
        <is>
          <t>TDC</t>
        </is>
      </c>
      <c r="H567" s="53" t="inlineStr">
        <is>
          <t>Bộ</t>
        </is>
      </c>
      <c r="I567" s="43" t="n"/>
      <c r="J567" s="53" t="n">
        <v>310000</v>
      </c>
      <c r="K567" s="53" t="n">
        <v>340000</v>
      </c>
      <c r="L567" s="53" t="n">
        <v>370000</v>
      </c>
      <c r="M567" s="43" t="n"/>
      <c r="N567" s="43" t="n"/>
      <c r="O567" s="43" t="n"/>
      <c r="P567" s="43" t="inlineStr">
        <is>
          <t>Miểng baze S4L cos2 - TDC - M623A</t>
        </is>
      </c>
    </row>
    <row r="568" ht="30" customHeight="1">
      <c r="A568" s="141" t="n"/>
      <c r="B568" s="141" t="inlineStr">
        <is>
          <t>MITSUBISHI</t>
        </is>
      </c>
      <c r="C568" s="141" t="inlineStr">
        <is>
          <t>Baze S4L</t>
        </is>
      </c>
      <c r="D568" s="141" t="inlineStr">
        <is>
          <t>78</t>
        </is>
      </c>
      <c r="E568" s="141" t="inlineStr">
        <is>
          <t>Cos3</t>
        </is>
      </c>
      <c r="F568" s="141" t="inlineStr">
        <is>
          <t>Baze</t>
        </is>
      </c>
      <c r="G568" s="142" t="n"/>
      <c r="H568" s="142" t="inlineStr">
        <is>
          <t>Bộ</t>
        </is>
      </c>
      <c r="I568" s="43" t="n"/>
      <c r="J568" s="53" t="n"/>
      <c r="K568" s="53" t="n"/>
      <c r="L568" s="43" t="n"/>
      <c r="M568" s="43" t="n"/>
      <c r="N568" s="43" t="n"/>
      <c r="O568" s="43" t="n"/>
      <c r="P568" s="43" t="n"/>
    </row>
    <row r="569" ht="30" customHeight="1">
      <c r="A569" s="141" t="n"/>
      <c r="B569" s="141" t="inlineStr">
        <is>
          <t>MITSUBISHI</t>
        </is>
      </c>
      <c r="C569" s="141" t="inlineStr">
        <is>
          <t>Baze S4L</t>
        </is>
      </c>
      <c r="D569" s="141" t="inlineStr">
        <is>
          <t>78</t>
        </is>
      </c>
      <c r="E569" s="141" t="inlineStr">
        <is>
          <t>Cos4</t>
        </is>
      </c>
      <c r="F569" s="141" t="inlineStr">
        <is>
          <t>Baze</t>
        </is>
      </c>
      <c r="G569" s="142" t="n"/>
      <c r="H569" s="142" t="inlineStr">
        <is>
          <t>Bộ</t>
        </is>
      </c>
      <c r="I569" s="43" t="n"/>
      <c r="J569" s="53" t="n"/>
      <c r="K569" s="53" t="n"/>
      <c r="L569" s="43" t="n"/>
      <c r="M569" s="43" t="n"/>
      <c r="N569" s="43" t="n"/>
      <c r="O569" s="43" t="n"/>
      <c r="P569" s="43" t="n"/>
    </row>
    <row r="570" ht="30" customHeight="1">
      <c r="A570" s="45" t="inlineStr">
        <is>
          <t>HH080544</t>
        </is>
      </c>
      <c r="B570" s="45" t="inlineStr">
        <is>
          <t>MITSUBISHI</t>
        </is>
      </c>
      <c r="C570" s="45" t="inlineStr">
        <is>
          <t>Dên S4L</t>
        </is>
      </c>
      <c r="D570" s="45" t="inlineStr">
        <is>
          <t>78</t>
        </is>
      </c>
      <c r="E570" s="45" t="inlineStr">
        <is>
          <t>Cos0</t>
        </is>
      </c>
      <c r="F570" s="45" t="inlineStr">
        <is>
          <t>Dên</t>
        </is>
      </c>
      <c r="G570" s="54" t="inlineStr">
        <is>
          <t>TDC</t>
        </is>
      </c>
      <c r="H570" s="54" t="inlineStr">
        <is>
          <t>Bộ</t>
        </is>
      </c>
      <c r="I570" s="45" t="n"/>
      <c r="J570" s="54" t="n">
        <v>130000</v>
      </c>
      <c r="K570" s="54" t="n">
        <v>140000</v>
      </c>
      <c r="L570" s="54" t="n">
        <v>150000</v>
      </c>
      <c r="M570" s="45" t="n"/>
      <c r="N570" s="45" t="n"/>
      <c r="O570" s="45" t="n"/>
      <c r="P570" s="45" t="inlineStr">
        <is>
          <t>Miểng dên S4L cos0 - TDC - R623A</t>
        </is>
      </c>
    </row>
    <row r="571" ht="30" customHeight="1">
      <c r="A571" s="45" t="inlineStr">
        <is>
          <t>HH080545</t>
        </is>
      </c>
      <c r="B571" s="45" t="inlineStr">
        <is>
          <t>MITSUBISHI</t>
        </is>
      </c>
      <c r="C571" s="45" t="inlineStr">
        <is>
          <t>Dên S4L</t>
        </is>
      </c>
      <c r="D571" s="45" t="inlineStr">
        <is>
          <t>78</t>
        </is>
      </c>
      <c r="E571" s="45" t="inlineStr">
        <is>
          <t>Cos1</t>
        </is>
      </c>
      <c r="F571" s="45" t="inlineStr">
        <is>
          <t>Dên</t>
        </is>
      </c>
      <c r="G571" s="54" t="inlineStr">
        <is>
          <t>TDC</t>
        </is>
      </c>
      <c r="H571" s="54" t="inlineStr">
        <is>
          <t>Bộ</t>
        </is>
      </c>
      <c r="I571" s="45" t="n"/>
      <c r="J571" s="54" t="n">
        <v>130000</v>
      </c>
      <c r="K571" s="54" t="n">
        <v>140000</v>
      </c>
      <c r="L571" s="54" t="n">
        <v>150000</v>
      </c>
      <c r="M571" s="45" t="n"/>
      <c r="N571" s="45" t="n"/>
      <c r="O571" s="45" t="n"/>
      <c r="P571" s="45" t="inlineStr">
        <is>
          <t>Miểng dên S4L cos1 - TDC - R623A</t>
        </is>
      </c>
    </row>
    <row r="572" ht="30" customHeight="1">
      <c r="A572" s="141" t="n"/>
      <c r="B572" s="141" t="inlineStr">
        <is>
          <t>MITSUBISHI</t>
        </is>
      </c>
      <c r="C572" s="141" t="inlineStr">
        <is>
          <t>Dên S4L</t>
        </is>
      </c>
      <c r="D572" s="141" t="inlineStr">
        <is>
          <t>78</t>
        </is>
      </c>
      <c r="E572" s="141" t="inlineStr">
        <is>
          <t>Cos2</t>
        </is>
      </c>
      <c r="F572" s="141" t="inlineStr">
        <is>
          <t>Dên</t>
        </is>
      </c>
      <c r="G572" s="142" t="n"/>
      <c r="H572" s="142" t="inlineStr">
        <is>
          <t>Bộ</t>
        </is>
      </c>
      <c r="I572" s="45" t="n"/>
      <c r="J572" s="54" t="n"/>
      <c r="K572" s="54" t="n"/>
      <c r="L572" s="45" t="n"/>
      <c r="M572" s="45" t="n"/>
      <c r="N572" s="45" t="n"/>
      <c r="O572" s="45" t="n"/>
      <c r="P572" s="45" t="n"/>
    </row>
    <row r="573" ht="30" customHeight="1">
      <c r="A573" s="141" t="n"/>
      <c r="B573" s="141" t="inlineStr">
        <is>
          <t>MITSUBISHI</t>
        </is>
      </c>
      <c r="C573" s="141" t="inlineStr">
        <is>
          <t>Dên S4L</t>
        </is>
      </c>
      <c r="D573" s="141" t="inlineStr">
        <is>
          <t>78</t>
        </is>
      </c>
      <c r="E573" s="141" t="inlineStr">
        <is>
          <t>Cos3</t>
        </is>
      </c>
      <c r="F573" s="141" t="inlineStr">
        <is>
          <t>Dên</t>
        </is>
      </c>
      <c r="G573" s="142" t="n"/>
      <c r="H573" s="142" t="inlineStr">
        <is>
          <t>Bộ</t>
        </is>
      </c>
      <c r="I573" s="45" t="n"/>
      <c r="J573" s="54" t="n"/>
      <c r="K573" s="54" t="n"/>
      <c r="L573" s="45" t="n"/>
      <c r="M573" s="45" t="n"/>
      <c r="N573" s="45" t="n"/>
      <c r="O573" s="45" t="n"/>
      <c r="P573" s="45" t="n"/>
    </row>
    <row r="574" ht="30" customHeight="1">
      <c r="A574" s="141" t="n"/>
      <c r="B574" s="141" t="inlineStr">
        <is>
          <t>MITSUBISHI</t>
        </is>
      </c>
      <c r="C574" s="141" t="inlineStr">
        <is>
          <t>Dên S4L</t>
        </is>
      </c>
      <c r="D574" s="141" t="inlineStr">
        <is>
          <t>78</t>
        </is>
      </c>
      <c r="E574" s="141" t="inlineStr">
        <is>
          <t>Cos4</t>
        </is>
      </c>
      <c r="F574" s="141" t="inlineStr">
        <is>
          <t>Dên</t>
        </is>
      </c>
      <c r="G574" s="142" t="n"/>
      <c r="H574" s="142" t="inlineStr">
        <is>
          <t>Bộ</t>
        </is>
      </c>
      <c r="I574" s="45" t="n"/>
      <c r="J574" s="54" t="n"/>
      <c r="K574" s="54" t="n"/>
      <c r="L574" s="45" t="n"/>
      <c r="M574" s="45" t="n"/>
      <c r="N574" s="45" t="n"/>
      <c r="O574" s="45" t="n"/>
      <c r="P574" s="45" t="n"/>
    </row>
    <row r="575" ht="30" customHeight="1">
      <c r="A575" s="45" t="inlineStr">
        <is>
          <t>HH071595</t>
        </is>
      </c>
      <c r="B575" s="45" t="inlineStr">
        <is>
          <t>MITSUBISHI</t>
        </is>
      </c>
      <c r="C575" s="45" t="inlineStr">
        <is>
          <t>Bạc miểng 4DQ5 Cos0 - TAIHO</t>
        </is>
      </c>
      <c r="D575" s="45" t="inlineStr">
        <is>
          <t>84</t>
        </is>
      </c>
      <c r="E575" s="45" t="inlineStr">
        <is>
          <t>Cos0</t>
        </is>
      </c>
      <c r="F575" s="45" t="inlineStr">
        <is>
          <t>Baze+Dên</t>
        </is>
      </c>
      <c r="G575" s="54" t="inlineStr">
        <is>
          <t>TAIHO</t>
        </is>
      </c>
      <c r="H575" s="54" t="inlineStr">
        <is>
          <t>Bộ</t>
        </is>
      </c>
      <c r="I575" s="45" t="n"/>
      <c r="J575" s="54" t="n"/>
      <c r="K575" s="54" t="n"/>
      <c r="L575" s="45" t="n"/>
      <c r="M575" s="45" t="n"/>
      <c r="N575" s="45" t="n"/>
      <c r="O575" s="45" t="n"/>
      <c r="P575" s="45" t="inlineStr">
        <is>
          <t>Bạc miểng 4DQ5 Cos0 - TAIHO</t>
        </is>
      </c>
    </row>
    <row r="576" ht="30" customHeight="1">
      <c r="A576" s="141" t="n"/>
      <c r="B576" s="141" t="inlineStr">
        <is>
          <t>MITSUBISHI</t>
        </is>
      </c>
      <c r="C576" s="141" t="inlineStr">
        <is>
          <t>Bạc Miểng 4DQ5</t>
        </is>
      </c>
      <c r="D576" s="141" t="inlineStr">
        <is>
          <t>84</t>
        </is>
      </c>
      <c r="E576" s="141" t="inlineStr">
        <is>
          <t>Cos1</t>
        </is>
      </c>
      <c r="F576" s="141" t="inlineStr">
        <is>
          <t>Baze+Dên</t>
        </is>
      </c>
      <c r="G576" s="142" t="n"/>
      <c r="H576" s="142" t="inlineStr">
        <is>
          <t>Bộ</t>
        </is>
      </c>
      <c r="I576" s="45" t="n"/>
      <c r="J576" s="54" t="n"/>
      <c r="K576" s="54" t="n"/>
      <c r="L576" s="45" t="n"/>
      <c r="M576" s="45" t="n"/>
      <c r="N576" s="45" t="n"/>
      <c r="O576" s="45" t="n"/>
      <c r="P576" s="45" t="n"/>
    </row>
    <row r="577" ht="30" customHeight="1">
      <c r="A577" s="45" t="inlineStr">
        <is>
          <t>HH071597</t>
        </is>
      </c>
      <c r="B577" s="45" t="inlineStr">
        <is>
          <t>MITSUBISHI</t>
        </is>
      </c>
      <c r="C577" s="45" t="inlineStr">
        <is>
          <t>Bạc miểng 4DQ5 Cos2 - TAIHO</t>
        </is>
      </c>
      <c r="D577" s="45" t="inlineStr">
        <is>
          <t>84</t>
        </is>
      </c>
      <c r="E577" s="45" t="inlineStr">
        <is>
          <t>Cos2</t>
        </is>
      </c>
      <c r="F577" s="45" t="inlineStr">
        <is>
          <t>Baze+Dên</t>
        </is>
      </c>
      <c r="G577" s="54" t="inlineStr">
        <is>
          <t>TAIHO</t>
        </is>
      </c>
      <c r="H577" s="54" t="inlineStr">
        <is>
          <t>Bộ</t>
        </is>
      </c>
      <c r="I577" s="45" t="n"/>
      <c r="J577" s="54" t="n"/>
      <c r="K577" s="54" t="n"/>
      <c r="L577" s="45" t="n"/>
      <c r="M577" s="45" t="n"/>
      <c r="N577" s="45" t="n"/>
      <c r="O577" s="45" t="n"/>
      <c r="P577" s="45" t="inlineStr">
        <is>
          <t>Bạc miểng 4DQ5 Cos2 - TAIHO</t>
        </is>
      </c>
    </row>
    <row r="578" ht="30" customHeight="1">
      <c r="A578" s="45" t="inlineStr">
        <is>
          <t>HH071598</t>
        </is>
      </c>
      <c r="B578" s="45" t="inlineStr">
        <is>
          <t>MITSUBISHI</t>
        </is>
      </c>
      <c r="C578" s="45" t="inlineStr">
        <is>
          <t>Bạc miểng 4DQ5 Cos3 - TAIHO</t>
        </is>
      </c>
      <c r="D578" s="45" t="inlineStr">
        <is>
          <t>84</t>
        </is>
      </c>
      <c r="E578" s="45" t="inlineStr">
        <is>
          <t>Cos3</t>
        </is>
      </c>
      <c r="F578" s="45" t="inlineStr">
        <is>
          <t>Baze+Dên</t>
        </is>
      </c>
      <c r="G578" s="54" t="inlineStr">
        <is>
          <t>TAIHO</t>
        </is>
      </c>
      <c r="H578" s="54" t="inlineStr">
        <is>
          <t>Bộ</t>
        </is>
      </c>
      <c r="I578" s="45" t="n"/>
      <c r="J578" s="54" t="n"/>
      <c r="K578" s="54" t="n"/>
      <c r="L578" s="45" t="n"/>
      <c r="M578" s="45" t="n"/>
      <c r="N578" s="45" t="n"/>
      <c r="O578" s="45" t="n"/>
      <c r="P578" s="45" t="inlineStr">
        <is>
          <t>Bạc miểng 4DQ5 Cos3 - TAIHO</t>
        </is>
      </c>
    </row>
    <row r="579" ht="30" customHeight="1">
      <c r="A579" s="141" t="n"/>
      <c r="B579" s="141" t="inlineStr">
        <is>
          <t>MITSUBISHI</t>
        </is>
      </c>
      <c r="C579" s="141" t="inlineStr">
        <is>
          <t>Bạc Miểng 4DQ5</t>
        </is>
      </c>
      <c r="D579" s="141" t="inlineStr">
        <is>
          <t>84</t>
        </is>
      </c>
      <c r="E579" s="141" t="inlineStr">
        <is>
          <t>Cos4</t>
        </is>
      </c>
      <c r="F579" s="141" t="inlineStr">
        <is>
          <t>Baze+Dên</t>
        </is>
      </c>
      <c r="G579" s="142" t="n"/>
      <c r="H579" s="142" t="inlineStr">
        <is>
          <t>Bộ</t>
        </is>
      </c>
      <c r="I579" s="45" t="n"/>
      <c r="J579" s="54" t="n"/>
      <c r="K579" s="54" t="n"/>
      <c r="L579" s="45" t="n"/>
      <c r="M579" s="45" t="n"/>
      <c r="N579" s="45" t="n"/>
      <c r="O579" s="45" t="n"/>
      <c r="P579" s="45" t="n"/>
    </row>
    <row r="580" ht="30" customHeight="1">
      <c r="A580" s="141" t="n"/>
      <c r="B580" s="141" t="inlineStr">
        <is>
          <t>MITSUBISHI</t>
        </is>
      </c>
      <c r="C580" s="141" t="inlineStr">
        <is>
          <t>Bạc Miểng K4M/K4N</t>
        </is>
      </c>
      <c r="D580" s="141" t="inlineStr">
        <is>
          <t>84</t>
        </is>
      </c>
      <c r="E580" s="141" t="inlineStr">
        <is>
          <t>Cos0</t>
        </is>
      </c>
      <c r="F580" s="141" t="inlineStr">
        <is>
          <t>Baze+Dên</t>
        </is>
      </c>
      <c r="G580" s="142" t="n"/>
      <c r="H580" s="142" t="inlineStr">
        <is>
          <t>Bộ</t>
        </is>
      </c>
      <c r="I580" s="43" t="n"/>
      <c r="J580" s="53" t="n"/>
      <c r="K580" s="53" t="n"/>
      <c r="L580" s="43" t="n"/>
      <c r="M580" s="43" t="n"/>
      <c r="N580" s="43" t="n"/>
      <c r="O580" s="43" t="n"/>
      <c r="P580" s="43" t="n"/>
    </row>
    <row r="581" ht="30" customHeight="1">
      <c r="A581" s="43" t="inlineStr">
        <is>
          <t>HH073786</t>
        </is>
      </c>
      <c r="B581" s="43" t="inlineStr">
        <is>
          <t>MITSUBISHI</t>
        </is>
      </c>
      <c r="C581" s="43" t="inlineStr">
        <is>
          <t>Bạc miểng K4M/K4N cos1</t>
        </is>
      </c>
      <c r="D581" s="43" t="inlineStr">
        <is>
          <t>84</t>
        </is>
      </c>
      <c r="E581" s="43" t="inlineStr">
        <is>
          <t>Cos1</t>
        </is>
      </c>
      <c r="F581" s="43" t="inlineStr">
        <is>
          <t>Baze+Dên</t>
        </is>
      </c>
      <c r="G581" s="53" t="n"/>
      <c r="H581" s="53" t="inlineStr">
        <is>
          <t>Bộ</t>
        </is>
      </c>
      <c r="I581" s="43" t="n"/>
      <c r="J581" s="53" t="n"/>
      <c r="K581" s="53" t="n"/>
      <c r="L581" s="43" t="n"/>
      <c r="M581" s="43" t="n"/>
      <c r="N581" s="43" t="n"/>
      <c r="O581" s="43" t="n"/>
      <c r="P581" s="43" t="inlineStr">
        <is>
          <t>Bạc miểng K4M/K4N cos1</t>
        </is>
      </c>
    </row>
    <row r="582" ht="30" customHeight="1">
      <c r="A582" s="43" t="inlineStr">
        <is>
          <t>HH073787</t>
        </is>
      </c>
      <c r="B582" s="43" t="inlineStr">
        <is>
          <t>MITSUBISHI</t>
        </is>
      </c>
      <c r="C582" s="43" t="inlineStr">
        <is>
          <t>Bạc miểng K4M/ K4N cos2</t>
        </is>
      </c>
      <c r="D582" s="43" t="inlineStr">
        <is>
          <t>84</t>
        </is>
      </c>
      <c r="E582" s="43" t="inlineStr">
        <is>
          <t>Cos2</t>
        </is>
      </c>
      <c r="F582" s="43" t="inlineStr">
        <is>
          <t>Baze+Dên</t>
        </is>
      </c>
      <c r="G582" s="53" t="n"/>
      <c r="H582" s="53" t="inlineStr">
        <is>
          <t>Bộ</t>
        </is>
      </c>
      <c r="I582" s="43" t="n"/>
      <c r="J582" s="53" t="n"/>
      <c r="K582" s="53" t="n"/>
      <c r="L582" s="43" t="n"/>
      <c r="M582" s="43" t="n"/>
      <c r="N582" s="43" t="n"/>
      <c r="O582" s="43" t="n"/>
      <c r="P582" s="43" t="inlineStr">
        <is>
          <t>Bạc miểng K4M/ K4N cos2</t>
        </is>
      </c>
    </row>
    <row r="583" ht="30" customHeight="1">
      <c r="A583" s="141" t="n"/>
      <c r="B583" s="141" t="inlineStr">
        <is>
          <t>MITSUBISHI</t>
        </is>
      </c>
      <c r="C583" s="141" t="inlineStr">
        <is>
          <t>Bạc Miểng K4M/K4N</t>
        </is>
      </c>
      <c r="D583" s="141" t="inlineStr">
        <is>
          <t>84</t>
        </is>
      </c>
      <c r="E583" s="141" t="inlineStr">
        <is>
          <t>Cos3</t>
        </is>
      </c>
      <c r="F583" s="141" t="inlineStr">
        <is>
          <t>Baze+Dên</t>
        </is>
      </c>
      <c r="G583" s="142" t="n"/>
      <c r="H583" s="142" t="inlineStr">
        <is>
          <t>Bộ</t>
        </is>
      </c>
      <c r="I583" s="43" t="n"/>
      <c r="J583" s="53" t="n"/>
      <c r="K583" s="53" t="n"/>
      <c r="L583" s="43" t="n"/>
      <c r="M583" s="43" t="n"/>
      <c r="N583" s="43" t="n"/>
      <c r="O583" s="43" t="n"/>
      <c r="P583" s="43" t="n"/>
    </row>
    <row r="584" ht="30" customHeight="1">
      <c r="A584" s="141" t="n"/>
      <c r="B584" s="141" t="inlineStr">
        <is>
          <t>MITSUBISHI</t>
        </is>
      </c>
      <c r="C584" s="141" t="inlineStr">
        <is>
          <t>Bạc Miểng K4M/K4N</t>
        </is>
      </c>
      <c r="D584" s="141" t="inlineStr">
        <is>
          <t>84</t>
        </is>
      </c>
      <c r="E584" s="141" t="inlineStr">
        <is>
          <t>Cos4</t>
        </is>
      </c>
      <c r="F584" s="141" t="inlineStr">
        <is>
          <t>Baze+Dên</t>
        </is>
      </c>
      <c r="G584" s="142" t="n"/>
      <c r="H584" s="142" t="inlineStr">
        <is>
          <t>Bộ</t>
        </is>
      </c>
      <c r="I584" s="43" t="n"/>
      <c r="J584" s="53" t="n"/>
      <c r="K584" s="53" t="n"/>
      <c r="L584" s="43" t="n"/>
      <c r="M584" s="43" t="n"/>
      <c r="N584" s="43" t="n"/>
      <c r="O584" s="43" t="n"/>
      <c r="P584" s="43" t="n"/>
    </row>
    <row r="585" ht="30" customHeight="1">
      <c r="A585" s="141" t="n"/>
      <c r="B585" s="141" t="inlineStr">
        <is>
          <t>MITSUBISHI</t>
        </is>
      </c>
      <c r="C585" s="141" t="inlineStr">
        <is>
          <t>Bạc Miểng K4N/K4M</t>
        </is>
      </c>
      <c r="D585" s="141" t="inlineStr">
        <is>
          <t>90</t>
        </is>
      </c>
      <c r="E585" s="141" t="inlineStr">
        <is>
          <t>Cos0</t>
        </is>
      </c>
      <c r="F585" s="141" t="inlineStr">
        <is>
          <t>Baze+Dên</t>
        </is>
      </c>
      <c r="G585" s="142" t="n"/>
      <c r="H585" s="142" t="inlineStr">
        <is>
          <t>Bộ</t>
        </is>
      </c>
      <c r="I585" s="43" t="n"/>
      <c r="J585" s="53" t="n"/>
      <c r="K585" s="53" t="n"/>
      <c r="L585" s="43" t="n"/>
      <c r="M585" s="43" t="n"/>
      <c r="N585" s="43" t="n"/>
      <c r="O585" s="43" t="n"/>
      <c r="P585" s="43" t="n"/>
    </row>
    <row r="586" ht="30" customHeight="1">
      <c r="A586" s="43" t="inlineStr">
        <is>
          <t>HH082834</t>
        </is>
      </c>
      <c r="B586" s="43" t="inlineStr">
        <is>
          <t>MITSUBISHI</t>
        </is>
      </c>
      <c r="C586" s="43" t="inlineStr">
        <is>
          <t>Bạc miểng K4N/ K4M (M7266A + R7266A) - cos1 - TDC</t>
        </is>
      </c>
      <c r="D586" s="43" t="inlineStr">
        <is>
          <t>90</t>
        </is>
      </c>
      <c r="E586" s="43" t="inlineStr">
        <is>
          <t>Cos1</t>
        </is>
      </c>
      <c r="F586" s="43" t="inlineStr">
        <is>
          <t>Baze+Dên</t>
        </is>
      </c>
      <c r="G586" s="53" t="inlineStr">
        <is>
          <t>TDC</t>
        </is>
      </c>
      <c r="H586" s="53" t="inlineStr">
        <is>
          <t>Bộ</t>
        </is>
      </c>
      <c r="I586" s="43" t="n"/>
      <c r="J586" s="53" t="n">
        <v>420000</v>
      </c>
      <c r="K586" s="53" t="n">
        <v>450000</v>
      </c>
      <c r="L586" s="53" t="n">
        <v>490000</v>
      </c>
      <c r="M586" s="43" t="n"/>
      <c r="N586" s="43" t="n"/>
      <c r="O586" s="43" t="n"/>
      <c r="P586" s="43" t="inlineStr">
        <is>
          <t>Bạc miểng K4N/ K4M (M7266A + R7266A) - cos1 - TDC</t>
        </is>
      </c>
    </row>
    <row r="587" ht="30" customHeight="1">
      <c r="A587" s="141" t="n"/>
      <c r="B587" s="141" t="inlineStr">
        <is>
          <t>MITSUBISHI</t>
        </is>
      </c>
      <c r="C587" s="141" t="inlineStr">
        <is>
          <t>Bạc Miểng K4N/K4M</t>
        </is>
      </c>
      <c r="D587" s="141" t="inlineStr">
        <is>
          <t>90</t>
        </is>
      </c>
      <c r="E587" s="141" t="inlineStr">
        <is>
          <t>Cos2</t>
        </is>
      </c>
      <c r="F587" s="141" t="inlineStr">
        <is>
          <t>Baze+Dên</t>
        </is>
      </c>
      <c r="G587" s="142" t="n"/>
      <c r="H587" s="142" t="inlineStr">
        <is>
          <t>Bộ</t>
        </is>
      </c>
      <c r="I587" s="43" t="n"/>
      <c r="J587" s="53" t="n"/>
      <c r="K587" s="53" t="n"/>
      <c r="L587" s="43" t="n"/>
      <c r="M587" s="43" t="n"/>
      <c r="N587" s="43" t="n"/>
      <c r="O587" s="43" t="n"/>
      <c r="P587" s="43" t="n"/>
    </row>
    <row r="588" ht="30" customHeight="1">
      <c r="A588" s="141" t="n"/>
      <c r="B588" s="141" t="inlineStr">
        <is>
          <t>MITSUBISHI</t>
        </is>
      </c>
      <c r="C588" s="141" t="inlineStr">
        <is>
          <t>Bạc Miểng K4N/K4M</t>
        </is>
      </c>
      <c r="D588" s="141" t="inlineStr">
        <is>
          <t>90</t>
        </is>
      </c>
      <c r="E588" s="141" t="inlineStr">
        <is>
          <t>Cos3</t>
        </is>
      </c>
      <c r="F588" s="141" t="inlineStr">
        <is>
          <t>Baze+Dên</t>
        </is>
      </c>
      <c r="G588" s="142" t="n"/>
      <c r="H588" s="142" t="inlineStr">
        <is>
          <t>Bộ</t>
        </is>
      </c>
      <c r="I588" s="43" t="n"/>
      <c r="J588" s="53" t="n"/>
      <c r="K588" s="53" t="n"/>
      <c r="L588" s="43" t="n"/>
      <c r="M588" s="43" t="n"/>
      <c r="N588" s="43" t="n"/>
      <c r="O588" s="43" t="n"/>
      <c r="P588" s="43" t="n"/>
    </row>
    <row r="589" ht="30" customHeight="1">
      <c r="A589" s="141" t="n"/>
      <c r="B589" s="141" t="inlineStr">
        <is>
          <t>MITSUBISHI</t>
        </is>
      </c>
      <c r="C589" s="141" t="inlineStr">
        <is>
          <t>Bạc Miểng K4N/K4M</t>
        </is>
      </c>
      <c r="D589" s="141" t="inlineStr">
        <is>
          <t>90</t>
        </is>
      </c>
      <c r="E589" s="141" t="inlineStr">
        <is>
          <t>Cos4</t>
        </is>
      </c>
      <c r="F589" s="141" t="inlineStr">
        <is>
          <t>Baze+Dên</t>
        </is>
      </c>
      <c r="G589" s="142" t="n"/>
      <c r="H589" s="142" t="inlineStr">
        <is>
          <t>Bộ</t>
        </is>
      </c>
      <c r="I589" s="43" t="n"/>
      <c r="J589" s="53" t="n"/>
      <c r="K589" s="53" t="n"/>
      <c r="L589" s="43" t="n"/>
      <c r="M589" s="43" t="n"/>
      <c r="N589" s="43" t="n"/>
      <c r="O589" s="43" t="n"/>
      <c r="P589" s="43" t="n"/>
    </row>
    <row r="590" ht="30" customHeight="1">
      <c r="A590" s="43" t="inlineStr">
        <is>
          <t>HH082832</t>
        </is>
      </c>
      <c r="B590" s="43" t="inlineStr">
        <is>
          <t>MITSUBISHI</t>
        </is>
      </c>
      <c r="C590" s="43" t="inlineStr">
        <is>
          <t>Baze K4N/K4M</t>
        </is>
      </c>
      <c r="D590" s="43" t="inlineStr">
        <is>
          <t>90</t>
        </is>
      </c>
      <c r="E590" s="43" t="inlineStr">
        <is>
          <t>Cos0</t>
        </is>
      </c>
      <c r="F590" s="43" t="inlineStr">
        <is>
          <t>Baze</t>
        </is>
      </c>
      <c r="G590" s="53" t="inlineStr">
        <is>
          <t>TDC</t>
        </is>
      </c>
      <c r="H590" s="53" t="inlineStr">
        <is>
          <t>Bộ</t>
        </is>
      </c>
      <c r="I590" s="43" t="n"/>
      <c r="J590" s="53" t="n">
        <v>290000</v>
      </c>
      <c r="K590" s="53" t="n">
        <v>310000</v>
      </c>
      <c r="L590" s="53" t="n">
        <v>330000</v>
      </c>
      <c r="M590" s="43" t="n"/>
      <c r="N590" s="43" t="n"/>
      <c r="O590" s="43" t="n"/>
      <c r="P590" s="43" t="inlineStr">
        <is>
          <t>Miểng baze K4N/ K4M (M7266A) - Cos0 - TDC</t>
        </is>
      </c>
    </row>
    <row r="591" ht="30" customHeight="1">
      <c r="A591" s="141" t="n"/>
      <c r="B591" s="141" t="inlineStr">
        <is>
          <t>MITSUBISHI</t>
        </is>
      </c>
      <c r="C591" s="141" t="inlineStr">
        <is>
          <t>Baze K4N/K4M</t>
        </is>
      </c>
      <c r="D591" s="141" t="inlineStr">
        <is>
          <t>90</t>
        </is>
      </c>
      <c r="E591" s="141" t="inlineStr">
        <is>
          <t>Cos1</t>
        </is>
      </c>
      <c r="F591" s="141" t="inlineStr">
        <is>
          <t>Baze</t>
        </is>
      </c>
      <c r="G591" s="142" t="n"/>
      <c r="H591" s="142" t="inlineStr">
        <is>
          <t>Bộ</t>
        </is>
      </c>
      <c r="I591" s="43" t="n"/>
      <c r="J591" s="53" t="n"/>
      <c r="K591" s="53" t="n"/>
      <c r="L591" s="43" t="n"/>
      <c r="M591" s="43" t="n"/>
      <c r="N591" s="43" t="n"/>
      <c r="O591" s="43" t="n"/>
      <c r="P591" s="43" t="n"/>
    </row>
    <row r="592" ht="30" customHeight="1">
      <c r="A592" s="141" t="n"/>
      <c r="B592" s="141" t="inlineStr">
        <is>
          <t>MITSUBISHI</t>
        </is>
      </c>
      <c r="C592" s="141" t="inlineStr">
        <is>
          <t>Baze K4N/K4M</t>
        </is>
      </c>
      <c r="D592" s="141" t="inlineStr">
        <is>
          <t>90</t>
        </is>
      </c>
      <c r="E592" s="141" t="inlineStr">
        <is>
          <t>Cos2</t>
        </is>
      </c>
      <c r="F592" s="141" t="inlineStr">
        <is>
          <t>Baze</t>
        </is>
      </c>
      <c r="G592" s="142" t="n"/>
      <c r="H592" s="142" t="inlineStr">
        <is>
          <t>Bộ</t>
        </is>
      </c>
      <c r="I592" s="43" t="n"/>
      <c r="J592" s="53" t="n"/>
      <c r="K592" s="53" t="n"/>
      <c r="L592" s="43" t="n"/>
      <c r="M592" s="43" t="n"/>
      <c r="N592" s="43" t="n"/>
      <c r="O592" s="43" t="n"/>
      <c r="P592" s="43" t="n"/>
    </row>
    <row r="593" ht="30" customHeight="1">
      <c r="A593" s="141" t="n"/>
      <c r="B593" s="141" t="inlineStr">
        <is>
          <t>MITSUBISHI</t>
        </is>
      </c>
      <c r="C593" s="141" t="inlineStr">
        <is>
          <t>Baze K4N/K4M</t>
        </is>
      </c>
      <c r="D593" s="141" t="inlineStr">
        <is>
          <t>90</t>
        </is>
      </c>
      <c r="E593" s="141" t="inlineStr">
        <is>
          <t>Cos3</t>
        </is>
      </c>
      <c r="F593" s="141" t="inlineStr">
        <is>
          <t>Baze</t>
        </is>
      </c>
      <c r="G593" s="142" t="n"/>
      <c r="H593" s="142" t="inlineStr">
        <is>
          <t>Bộ</t>
        </is>
      </c>
      <c r="I593" s="43" t="n"/>
      <c r="J593" s="53" t="n"/>
      <c r="K593" s="53" t="n"/>
      <c r="L593" s="43" t="n"/>
      <c r="M593" s="43" t="n"/>
      <c r="N593" s="43" t="n"/>
      <c r="O593" s="43" t="n"/>
      <c r="P593" s="43" t="n"/>
    </row>
    <row r="594" ht="30" customHeight="1">
      <c r="A594" s="141" t="n"/>
      <c r="B594" s="141" t="inlineStr">
        <is>
          <t>MITSUBISHI</t>
        </is>
      </c>
      <c r="C594" s="141" t="inlineStr">
        <is>
          <t>Baze K4N/K4M</t>
        </is>
      </c>
      <c r="D594" s="141" t="inlineStr">
        <is>
          <t>90</t>
        </is>
      </c>
      <c r="E594" s="141" t="inlineStr">
        <is>
          <t>Cos4</t>
        </is>
      </c>
      <c r="F594" s="141" t="inlineStr">
        <is>
          <t>Baze</t>
        </is>
      </c>
      <c r="G594" s="142" t="n"/>
      <c r="H594" s="142" t="inlineStr">
        <is>
          <t>Bộ</t>
        </is>
      </c>
      <c r="I594" s="43" t="n"/>
      <c r="J594" s="53" t="n"/>
      <c r="K594" s="53" t="n"/>
      <c r="L594" s="43" t="n"/>
      <c r="M594" s="43" t="n"/>
      <c r="N594" s="43" t="n"/>
      <c r="O594" s="43" t="n"/>
      <c r="P594" s="43" t="n"/>
    </row>
    <row r="595" ht="30" customHeight="1">
      <c r="A595" s="45" t="inlineStr">
        <is>
          <t>HH082833</t>
        </is>
      </c>
      <c r="B595" s="45" t="inlineStr">
        <is>
          <t>MITSUBISHI</t>
        </is>
      </c>
      <c r="C595" s="45" t="inlineStr">
        <is>
          <t>Dên K4N/K4M</t>
        </is>
      </c>
      <c r="D595" s="45" t="inlineStr">
        <is>
          <t>90</t>
        </is>
      </c>
      <c r="E595" s="45" t="inlineStr">
        <is>
          <t>Cos0</t>
        </is>
      </c>
      <c r="F595" s="45" t="inlineStr">
        <is>
          <t>Dên</t>
        </is>
      </c>
      <c r="G595" s="54" t="inlineStr">
        <is>
          <t>TDC</t>
        </is>
      </c>
      <c r="H595" s="54" t="inlineStr">
        <is>
          <t>Bộ</t>
        </is>
      </c>
      <c r="I595" s="45" t="n"/>
      <c r="J595" s="54" t="n">
        <v>130000</v>
      </c>
      <c r="K595" s="54" t="n">
        <v>140000</v>
      </c>
      <c r="L595" s="54" t="n">
        <v>150000</v>
      </c>
      <c r="M595" s="45" t="n"/>
      <c r="N595" s="45" t="n"/>
      <c r="O595" s="45" t="n"/>
      <c r="P595" s="45" t="inlineStr">
        <is>
          <t>Miểng dên K4N/ K4M (R7266A) - Cos0 - TDC</t>
        </is>
      </c>
    </row>
    <row r="596" ht="30" customHeight="1">
      <c r="A596" s="141" t="n"/>
      <c r="B596" s="141" t="inlineStr">
        <is>
          <t>MITSUBISHI</t>
        </is>
      </c>
      <c r="C596" s="141" t="inlineStr">
        <is>
          <t>Dên K4N/K4M</t>
        </is>
      </c>
      <c r="D596" s="141" t="inlineStr">
        <is>
          <t>90</t>
        </is>
      </c>
      <c r="E596" s="141" t="inlineStr">
        <is>
          <t>Cos1</t>
        </is>
      </c>
      <c r="F596" s="141" t="inlineStr">
        <is>
          <t>Dên</t>
        </is>
      </c>
      <c r="G596" s="142" t="n"/>
      <c r="H596" s="142" t="inlineStr">
        <is>
          <t>Bộ</t>
        </is>
      </c>
      <c r="I596" s="45" t="n"/>
      <c r="J596" s="54" t="n"/>
      <c r="K596" s="54" t="n"/>
      <c r="L596" s="45" t="n"/>
      <c r="M596" s="45" t="n"/>
      <c r="N596" s="45" t="n"/>
      <c r="O596" s="45" t="n"/>
      <c r="P596" s="45" t="n"/>
    </row>
    <row r="597" ht="30" customHeight="1">
      <c r="A597" s="141" t="n"/>
      <c r="B597" s="141" t="inlineStr">
        <is>
          <t>MITSUBISHI</t>
        </is>
      </c>
      <c r="C597" s="141" t="inlineStr">
        <is>
          <t>Dên K4N/K4M</t>
        </is>
      </c>
      <c r="D597" s="141" t="inlineStr">
        <is>
          <t>90</t>
        </is>
      </c>
      <c r="E597" s="141" t="inlineStr">
        <is>
          <t>Cos2</t>
        </is>
      </c>
      <c r="F597" s="141" t="inlineStr">
        <is>
          <t>Dên</t>
        </is>
      </c>
      <c r="G597" s="142" t="n"/>
      <c r="H597" s="142" t="inlineStr">
        <is>
          <t>Bộ</t>
        </is>
      </c>
      <c r="I597" s="45" t="n"/>
      <c r="J597" s="54" t="n"/>
      <c r="K597" s="54" t="n"/>
      <c r="L597" s="45" t="n"/>
      <c r="M597" s="45" t="n"/>
      <c r="N597" s="45" t="n"/>
      <c r="O597" s="45" t="n"/>
      <c r="P597" s="45" t="n"/>
    </row>
    <row r="598" ht="30" customHeight="1">
      <c r="A598" s="141" t="n"/>
      <c r="B598" s="141" t="inlineStr">
        <is>
          <t>MITSUBISHI</t>
        </is>
      </c>
      <c r="C598" s="141" t="inlineStr">
        <is>
          <t>Dên K4N/K4M</t>
        </is>
      </c>
      <c r="D598" s="141" t="inlineStr">
        <is>
          <t>90</t>
        </is>
      </c>
      <c r="E598" s="141" t="inlineStr">
        <is>
          <t>Cos3</t>
        </is>
      </c>
      <c r="F598" s="141" t="inlineStr">
        <is>
          <t>Dên</t>
        </is>
      </c>
      <c r="G598" s="142" t="n"/>
      <c r="H598" s="142" t="inlineStr">
        <is>
          <t>Bộ</t>
        </is>
      </c>
      <c r="I598" s="45" t="n"/>
      <c r="J598" s="54" t="n"/>
      <c r="K598" s="54" t="n"/>
      <c r="L598" s="45" t="n"/>
      <c r="M598" s="45" t="n"/>
      <c r="N598" s="45" t="n"/>
      <c r="O598" s="45" t="n"/>
      <c r="P598" s="45" t="n"/>
    </row>
    <row r="599" ht="30" customHeight="1">
      <c r="A599" s="141" t="n"/>
      <c r="B599" s="141" t="inlineStr">
        <is>
          <t>MITSUBISHI</t>
        </is>
      </c>
      <c r="C599" s="141" t="inlineStr">
        <is>
          <t>Dên K4N/K4M</t>
        </is>
      </c>
      <c r="D599" s="141" t="inlineStr">
        <is>
          <t>90</t>
        </is>
      </c>
      <c r="E599" s="141" t="inlineStr">
        <is>
          <t>Cos4</t>
        </is>
      </c>
      <c r="F599" s="141" t="inlineStr">
        <is>
          <t>Dên</t>
        </is>
      </c>
      <c r="G599" s="142" t="n"/>
      <c r="H599" s="142" t="inlineStr">
        <is>
          <t>Bộ</t>
        </is>
      </c>
      <c r="I599" s="45" t="n"/>
      <c r="J599" s="54" t="n"/>
      <c r="K599" s="54" t="n"/>
      <c r="L599" s="45" t="n"/>
      <c r="M599" s="45" t="n"/>
      <c r="N599" s="45" t="n"/>
      <c r="O599" s="45" t="n"/>
      <c r="P599" s="45" t="n"/>
    </row>
    <row r="600" ht="30" customHeight="1">
      <c r="A600" s="141" t="n"/>
      <c r="B600" s="141" t="inlineStr">
        <is>
          <t>MITSUBISHI</t>
        </is>
      </c>
      <c r="C600" s="141" t="inlineStr">
        <is>
          <t>Dên K4N/K4M/R7266A-</t>
        </is>
      </c>
      <c r="D600" s="141" t="inlineStr">
        <is>
          <t>90</t>
        </is>
      </c>
      <c r="E600" s="141" t="inlineStr">
        <is>
          <t>Cos0</t>
        </is>
      </c>
      <c r="F600" s="141" t="inlineStr">
        <is>
          <t>Dên</t>
        </is>
      </c>
      <c r="G600" s="142" t="n"/>
      <c r="H600" s="142" t="inlineStr">
        <is>
          <t>Bộ</t>
        </is>
      </c>
      <c r="I600" s="45" t="n"/>
      <c r="J600" s="54" t="n"/>
      <c r="K600" s="54" t="n"/>
      <c r="L600" s="45" t="n"/>
      <c r="M600" s="45" t="n"/>
      <c r="N600" s="45" t="n"/>
      <c r="O600" s="45" t="n"/>
      <c r="P600" s="45" t="n"/>
    </row>
    <row r="601" ht="30" customHeight="1">
      <c r="A601" s="45" t="inlineStr">
        <is>
          <t>HH076715</t>
        </is>
      </c>
      <c r="B601" s="45" t="inlineStr">
        <is>
          <t>MITSUBISHI</t>
        </is>
      </c>
      <c r="C601" s="45" t="inlineStr">
        <is>
          <t>Dên K4N/K4M/R7266A-</t>
        </is>
      </c>
      <c r="D601" s="45" t="inlineStr">
        <is>
          <t>90</t>
        </is>
      </c>
      <c r="E601" s="45" t="inlineStr">
        <is>
          <t>Cos1</t>
        </is>
      </c>
      <c r="F601" s="45" t="inlineStr">
        <is>
          <t>Dên</t>
        </is>
      </c>
      <c r="G601" s="54" t="inlineStr">
        <is>
          <t>TDC</t>
        </is>
      </c>
      <c r="H601" s="54" t="inlineStr">
        <is>
          <t>Bộ</t>
        </is>
      </c>
      <c r="I601" s="45" t="n"/>
      <c r="J601" s="54" t="n">
        <v>140000</v>
      </c>
      <c r="K601" s="54" t="n">
        <v>150000</v>
      </c>
      <c r="L601" s="54" t="n">
        <v>170000</v>
      </c>
      <c r="M601" s="45" t="n"/>
      <c r="N601" s="45" t="n"/>
      <c r="O601" s="45" t="n"/>
      <c r="P601" s="45" t="inlineStr">
        <is>
          <t>Miểng dên Mitsu K4N/K4M/R7266A-0.25 Cos1 - TDC</t>
        </is>
      </c>
    </row>
    <row r="602" ht="30" customHeight="1">
      <c r="A602" s="141" t="n"/>
      <c r="B602" s="141" t="inlineStr">
        <is>
          <t>MITSUBISHI</t>
        </is>
      </c>
      <c r="C602" s="141" t="inlineStr">
        <is>
          <t>Dên K4N/K4M/R7266A-</t>
        </is>
      </c>
      <c r="D602" s="141" t="inlineStr">
        <is>
          <t>90</t>
        </is>
      </c>
      <c r="E602" s="141" t="inlineStr">
        <is>
          <t>Cos2</t>
        </is>
      </c>
      <c r="F602" s="141" t="inlineStr">
        <is>
          <t>Dên</t>
        </is>
      </c>
      <c r="G602" s="142" t="n"/>
      <c r="H602" s="142" t="inlineStr">
        <is>
          <t>Bộ</t>
        </is>
      </c>
      <c r="I602" s="45" t="n"/>
      <c r="J602" s="54" t="n"/>
      <c r="K602" s="54" t="n"/>
      <c r="L602" s="45" t="n"/>
      <c r="M602" s="45" t="n"/>
      <c r="N602" s="45" t="n"/>
      <c r="O602" s="45" t="n"/>
      <c r="P602" s="45" t="n"/>
    </row>
    <row r="603" ht="30" customHeight="1">
      <c r="A603" s="141" t="n"/>
      <c r="B603" s="141" t="inlineStr">
        <is>
          <t>MITSUBISHI</t>
        </is>
      </c>
      <c r="C603" s="141" t="inlineStr">
        <is>
          <t>Dên K4N/K4M/R7266A-</t>
        </is>
      </c>
      <c r="D603" s="141" t="inlineStr">
        <is>
          <t>90</t>
        </is>
      </c>
      <c r="E603" s="141" t="inlineStr">
        <is>
          <t>Cos3</t>
        </is>
      </c>
      <c r="F603" s="141" t="inlineStr">
        <is>
          <t>Dên</t>
        </is>
      </c>
      <c r="G603" s="142" t="n"/>
      <c r="H603" s="142" t="inlineStr">
        <is>
          <t>Bộ</t>
        </is>
      </c>
      <c r="I603" s="45" t="n"/>
      <c r="J603" s="54" t="n"/>
      <c r="K603" s="54" t="n"/>
      <c r="L603" s="45" t="n"/>
      <c r="M603" s="45" t="n"/>
      <c r="N603" s="45" t="n"/>
      <c r="O603" s="45" t="n"/>
      <c r="P603" s="45" t="n"/>
    </row>
    <row r="604" ht="30" customHeight="1">
      <c r="A604" s="141" t="n"/>
      <c r="B604" s="141" t="inlineStr">
        <is>
          <t>MITSUBISHI</t>
        </is>
      </c>
      <c r="C604" s="141" t="inlineStr">
        <is>
          <t>Dên K4N/K4M/R7266A-</t>
        </is>
      </c>
      <c r="D604" s="141" t="inlineStr">
        <is>
          <t>90</t>
        </is>
      </c>
      <c r="E604" s="141" t="inlineStr">
        <is>
          <t>Cos4</t>
        </is>
      </c>
      <c r="F604" s="141" t="inlineStr">
        <is>
          <t>Dên</t>
        </is>
      </c>
      <c r="G604" s="142" t="n"/>
      <c r="H604" s="142" t="inlineStr">
        <is>
          <t>Bộ</t>
        </is>
      </c>
      <c r="I604" s="45" t="n"/>
      <c r="J604" s="54" t="n"/>
      <c r="K604" s="54" t="n"/>
      <c r="L604" s="45" t="n"/>
      <c r="M604" s="45" t="n"/>
      <c r="N604" s="45" t="n"/>
      <c r="O604" s="45" t="n"/>
      <c r="P604" s="45" t="n"/>
    </row>
    <row r="605" ht="30" customHeight="1">
      <c r="A605" s="43" t="inlineStr">
        <is>
          <t>HH070746</t>
        </is>
      </c>
      <c r="B605" s="43" t="inlineStr">
        <is>
          <t>MITSUBISHI</t>
        </is>
      </c>
      <c r="C605" s="43" t="inlineStr">
        <is>
          <t>Bạc miểng 4D55/ 4D56 (SMR113A) cos0 - TAIHO</t>
        </is>
      </c>
      <c r="D605" s="43" t="inlineStr">
        <is>
          <t>91.1</t>
        </is>
      </c>
      <c r="E605" s="43" t="inlineStr">
        <is>
          <t>Cos0</t>
        </is>
      </c>
      <c r="F605" s="43" t="inlineStr">
        <is>
          <t>Baze+Dên</t>
        </is>
      </c>
      <c r="G605" s="53" t="inlineStr">
        <is>
          <t>TAIHO</t>
        </is>
      </c>
      <c r="H605" s="53" t="inlineStr">
        <is>
          <t>Bộ</t>
        </is>
      </c>
      <c r="I605" s="43" t="n"/>
      <c r="J605" s="53" t="n"/>
      <c r="K605" s="53" t="n"/>
      <c r="L605" s="43" t="n"/>
      <c r="M605" s="43" t="n"/>
      <c r="N605" s="43" t="n"/>
      <c r="O605" s="43" t="n"/>
      <c r="P605" s="43" t="inlineStr">
        <is>
          <t>Bạc miểng 4D55/ 4D56 (SMR113A) cos0 - TAIHO</t>
        </is>
      </c>
    </row>
    <row r="606" ht="30" customHeight="1">
      <c r="A606" s="45" t="inlineStr">
        <is>
          <t>HH074895</t>
        </is>
      </c>
      <c r="B606" s="45" t="inlineStr">
        <is>
          <t>MITSUBISHI</t>
        </is>
      </c>
      <c r="C606" s="45" t="inlineStr">
        <is>
          <t>Bạc miểng 4D55/ 4D56 Cos1 - NDC</t>
        </is>
      </c>
      <c r="D606" s="45" t="inlineStr">
        <is>
          <t>91.1</t>
        </is>
      </c>
      <c r="E606" s="45" t="inlineStr">
        <is>
          <t>Cos1</t>
        </is>
      </c>
      <c r="F606" s="45" t="inlineStr">
        <is>
          <t>Baze+Dên</t>
        </is>
      </c>
      <c r="G606" s="54" t="inlineStr">
        <is>
          <t>NDC</t>
        </is>
      </c>
      <c r="H606" s="54" t="inlineStr">
        <is>
          <t>Bộ</t>
        </is>
      </c>
      <c r="I606" s="45" t="n"/>
      <c r="J606" s="54" t="n"/>
      <c r="K606" s="54" t="n"/>
      <c r="L606" s="45" t="n"/>
      <c r="M606" s="45" t="n"/>
      <c r="N606" s="45" t="n"/>
      <c r="O606" s="45" t="n"/>
      <c r="P606" s="45" t="inlineStr">
        <is>
          <t>Bạc miểng 4D55/ 4D56 Cos1 - NDC</t>
        </is>
      </c>
    </row>
    <row r="607" ht="30" customHeight="1">
      <c r="A607" s="43" t="inlineStr">
        <is>
          <t>HH076392</t>
        </is>
      </c>
      <c r="B607" s="43" t="inlineStr">
        <is>
          <t>MITSUBISHI</t>
        </is>
      </c>
      <c r="C607" s="43" t="inlineStr">
        <is>
          <t>Bạc miểng 4D55/ 4D56  (SMR113A) Cos2 - TAIHO</t>
        </is>
      </c>
      <c r="D607" s="43" t="inlineStr">
        <is>
          <t>91.1</t>
        </is>
      </c>
      <c r="E607" s="43" t="inlineStr">
        <is>
          <t>Cos2</t>
        </is>
      </c>
      <c r="F607" s="43" t="inlineStr">
        <is>
          <t>Baze+Dên</t>
        </is>
      </c>
      <c r="G607" s="53" t="inlineStr">
        <is>
          <t>TAIHO</t>
        </is>
      </c>
      <c r="H607" s="53" t="inlineStr">
        <is>
          <t>Bộ</t>
        </is>
      </c>
      <c r="I607" s="43" t="n"/>
      <c r="J607" s="53" t="n"/>
      <c r="K607" s="53" t="n"/>
      <c r="L607" s="43" t="n"/>
      <c r="M607" s="43" t="n"/>
      <c r="N607" s="43" t="n"/>
      <c r="O607" s="43" t="n"/>
      <c r="P607" s="43" t="inlineStr">
        <is>
          <t>Bạc miểng 4D55/ 4D56  (SMR113A) Cos2 - TAIHO</t>
        </is>
      </c>
    </row>
    <row r="608" ht="30" customHeight="1">
      <c r="A608" s="43" t="inlineStr">
        <is>
          <t>HH076317</t>
        </is>
      </c>
      <c r="B608" s="43" t="inlineStr">
        <is>
          <t>MITSUBISHI</t>
        </is>
      </c>
      <c r="C608" s="43" t="inlineStr">
        <is>
          <t>Bạc miểng 4D55/ 4D56 Cos3 - NDC</t>
        </is>
      </c>
      <c r="D608" s="43" t="inlineStr">
        <is>
          <t>91.1</t>
        </is>
      </c>
      <c r="E608" s="43" t="inlineStr">
        <is>
          <t>Cos3</t>
        </is>
      </c>
      <c r="F608" s="43" t="inlineStr">
        <is>
          <t>Baze+Dên</t>
        </is>
      </c>
      <c r="G608" s="53" t="inlineStr">
        <is>
          <t>NDC</t>
        </is>
      </c>
      <c r="H608" s="53" t="inlineStr">
        <is>
          <t>Bộ</t>
        </is>
      </c>
      <c r="I608" s="43" t="n"/>
      <c r="J608" s="53" t="n"/>
      <c r="K608" s="53" t="n"/>
      <c r="L608" s="43" t="n"/>
      <c r="M608" s="43" t="n"/>
      <c r="N608" s="43" t="n"/>
      <c r="O608" s="43" t="n"/>
      <c r="P608" s="43" t="inlineStr">
        <is>
          <t>Bạc miểng 4D55/ 4D56 Cos3 - NDC</t>
        </is>
      </c>
    </row>
    <row r="609" ht="30" customHeight="1">
      <c r="A609" s="45" t="inlineStr">
        <is>
          <t>HH070761</t>
        </is>
      </c>
      <c r="B609" s="45" t="inlineStr">
        <is>
          <t>MITSUBISHI</t>
        </is>
      </c>
      <c r="C609" s="45" t="inlineStr">
        <is>
          <t>Bạc miểng 4D55/ 4D56 Cos3 - TAIHO</t>
        </is>
      </c>
      <c r="D609" s="45" t="inlineStr">
        <is>
          <t>91.1</t>
        </is>
      </c>
      <c r="E609" s="45" t="inlineStr">
        <is>
          <t>Cos3</t>
        </is>
      </c>
      <c r="F609" s="45" t="inlineStr">
        <is>
          <t>Baze+Dên</t>
        </is>
      </c>
      <c r="G609" s="54" t="inlineStr">
        <is>
          <t>TAIHO</t>
        </is>
      </c>
      <c r="H609" s="54" t="inlineStr">
        <is>
          <t>Bộ</t>
        </is>
      </c>
      <c r="I609" s="45" t="n"/>
      <c r="J609" s="54" t="n"/>
      <c r="K609" s="54" t="n"/>
      <c r="L609" s="45" t="n"/>
      <c r="M609" s="45" t="n"/>
      <c r="N609" s="45" t="n"/>
      <c r="O609" s="45" t="n"/>
      <c r="P609" s="45" t="inlineStr">
        <is>
          <t>Bạc miểng 4D55/ 4D56 Cos3 - TAIHO</t>
        </is>
      </c>
    </row>
    <row r="610" ht="30" customHeight="1">
      <c r="A610" s="141" t="n"/>
      <c r="B610" s="141" t="inlineStr">
        <is>
          <t>MITSUBISHI</t>
        </is>
      </c>
      <c r="C610" s="141" t="inlineStr">
        <is>
          <t>Bạc Miểng 4D55/4D56</t>
        </is>
      </c>
      <c r="D610" s="141" t="inlineStr">
        <is>
          <t>91.1</t>
        </is>
      </c>
      <c r="E610" s="141" t="inlineStr">
        <is>
          <t>Cos4</t>
        </is>
      </c>
      <c r="F610" s="141" t="inlineStr">
        <is>
          <t>Baze+Dên</t>
        </is>
      </c>
      <c r="G610" s="142" t="n"/>
      <c r="H610" s="142" t="inlineStr">
        <is>
          <t>Bộ</t>
        </is>
      </c>
      <c r="I610" s="45" t="n"/>
      <c r="J610" s="54" t="n"/>
      <c r="K610" s="54" t="n"/>
      <c r="L610" s="45" t="n"/>
      <c r="M610" s="45" t="n"/>
      <c r="N610" s="45" t="n"/>
      <c r="O610" s="45" t="n"/>
      <c r="P610" s="45" t="n"/>
    </row>
    <row r="611" ht="30" customHeight="1">
      <c r="A611" s="45" t="inlineStr">
        <is>
          <t>HH078356</t>
        </is>
      </c>
      <c r="B611" s="45" t="inlineStr">
        <is>
          <t>MITSUBISHI</t>
        </is>
      </c>
      <c r="C611" s="45" t="inlineStr">
        <is>
          <t>Baze 4D55/4D56</t>
        </is>
      </c>
      <c r="D611" s="45" t="inlineStr">
        <is>
          <t>91.1</t>
        </is>
      </c>
      <c r="E611" s="45" t="inlineStr">
        <is>
          <t>Cos0</t>
        </is>
      </c>
      <c r="F611" s="45" t="inlineStr">
        <is>
          <t>Baze</t>
        </is>
      </c>
      <c r="G611" s="54" t="inlineStr">
        <is>
          <t>CS IVECO</t>
        </is>
      </c>
      <c r="H611" s="54" t="inlineStr">
        <is>
          <t>Bộ</t>
        </is>
      </c>
      <c r="I611" s="45" t="n"/>
      <c r="J611" s="54" t="n">
        <v>220000</v>
      </c>
      <c r="K611" s="54" t="n">
        <v>230000</v>
      </c>
      <c r="L611" s="54" t="n">
        <v>240000</v>
      </c>
      <c r="M611" s="45" t="n"/>
      <c r="N611" s="45" t="n"/>
      <c r="O611" s="45" t="n"/>
      <c r="P611" s="45" t="inlineStr">
        <is>
          <t>Miểng Baze 4D55 / 4D56 Cos0 - CS IVECO</t>
        </is>
      </c>
    </row>
    <row r="612" ht="30" customHeight="1">
      <c r="A612" s="43" t="inlineStr">
        <is>
          <t>HH078359</t>
        </is>
      </c>
      <c r="B612" s="43" t="inlineStr">
        <is>
          <t>MITSUBISHI</t>
        </is>
      </c>
      <c r="C612" s="43" t="inlineStr">
        <is>
          <t>Baze 4D55/4D56</t>
        </is>
      </c>
      <c r="D612" s="43" t="inlineStr">
        <is>
          <t>91.1</t>
        </is>
      </c>
      <c r="E612" s="43" t="inlineStr">
        <is>
          <t>Cos1</t>
        </is>
      </c>
      <c r="F612" s="43" t="inlineStr">
        <is>
          <t>Baze</t>
        </is>
      </c>
      <c r="G612" s="53" t="inlineStr">
        <is>
          <t>CS IVECO</t>
        </is>
      </c>
      <c r="H612" s="53" t="inlineStr">
        <is>
          <t>Bộ</t>
        </is>
      </c>
      <c r="I612" s="43" t="n"/>
      <c r="J612" s="53" t="n">
        <v>220000</v>
      </c>
      <c r="K612" s="53" t="n">
        <v>230000</v>
      </c>
      <c r="L612" s="53" t="n">
        <v>240000</v>
      </c>
      <c r="M612" s="43" t="n"/>
      <c r="N612" s="43" t="n"/>
      <c r="O612" s="43" t="n"/>
      <c r="P612" s="43" t="inlineStr">
        <is>
          <t>Miểng Baze 4D55 / 4D56 Cos1 - CS IVECO</t>
        </is>
      </c>
    </row>
    <row r="613" ht="30" customHeight="1">
      <c r="A613" s="45" t="inlineStr">
        <is>
          <t>HH078361</t>
        </is>
      </c>
      <c r="B613" s="45" t="inlineStr">
        <is>
          <t>MITSUBISHI</t>
        </is>
      </c>
      <c r="C613" s="45" t="inlineStr">
        <is>
          <t>Baze 4D55/4D56</t>
        </is>
      </c>
      <c r="D613" s="45" t="inlineStr">
        <is>
          <t>91.1</t>
        </is>
      </c>
      <c r="E613" s="45" t="inlineStr">
        <is>
          <t>Cos2</t>
        </is>
      </c>
      <c r="F613" s="45" t="inlineStr">
        <is>
          <t>Baze</t>
        </is>
      </c>
      <c r="G613" s="54" t="inlineStr">
        <is>
          <t>CS IVECO</t>
        </is>
      </c>
      <c r="H613" s="54" t="inlineStr">
        <is>
          <t>Bộ</t>
        </is>
      </c>
      <c r="I613" s="45" t="n"/>
      <c r="J613" s="54" t="n">
        <v>220000</v>
      </c>
      <c r="K613" s="54" t="n">
        <v>230000</v>
      </c>
      <c r="L613" s="54" t="n">
        <v>240000</v>
      </c>
      <c r="M613" s="45" t="n"/>
      <c r="N613" s="45" t="n"/>
      <c r="O613" s="45" t="n"/>
      <c r="P613" s="45" t="inlineStr">
        <is>
          <t>Miểng Baze 4D55 / 4D56 Cos2 - CS IVECO</t>
        </is>
      </c>
    </row>
    <row r="614" ht="30" customHeight="1">
      <c r="A614" s="141" t="n"/>
      <c r="B614" s="141" t="inlineStr">
        <is>
          <t>MITSUBISHI</t>
        </is>
      </c>
      <c r="C614" s="141" t="inlineStr">
        <is>
          <t>Baze 4D55/4D56</t>
        </is>
      </c>
      <c r="D614" s="141" t="inlineStr">
        <is>
          <t>91.1</t>
        </is>
      </c>
      <c r="E614" s="141" t="inlineStr">
        <is>
          <t>Cos3</t>
        </is>
      </c>
      <c r="F614" s="141" t="inlineStr">
        <is>
          <t>Baze</t>
        </is>
      </c>
      <c r="G614" s="142" t="n"/>
      <c r="H614" s="142" t="inlineStr">
        <is>
          <t>Bộ</t>
        </is>
      </c>
      <c r="I614" s="45" t="n"/>
      <c r="J614" s="54" t="n"/>
      <c r="K614" s="54" t="n"/>
      <c r="L614" s="45" t="n"/>
      <c r="M614" s="45" t="n"/>
      <c r="N614" s="45" t="n"/>
      <c r="O614" s="45" t="n"/>
      <c r="P614" s="45" t="n"/>
    </row>
    <row r="615" ht="30" customHeight="1">
      <c r="A615" s="141" t="n"/>
      <c r="B615" s="141" t="inlineStr">
        <is>
          <t>MITSUBISHI</t>
        </is>
      </c>
      <c r="C615" s="141" t="inlineStr">
        <is>
          <t>Baze 4D55/4D56</t>
        </is>
      </c>
      <c r="D615" s="141" t="inlineStr">
        <is>
          <t>91.1</t>
        </is>
      </c>
      <c r="E615" s="141" t="inlineStr">
        <is>
          <t>Cos4</t>
        </is>
      </c>
      <c r="F615" s="141" t="inlineStr">
        <is>
          <t>Baze</t>
        </is>
      </c>
      <c r="G615" s="142" t="n"/>
      <c r="H615" s="142" t="inlineStr">
        <is>
          <t>Bộ</t>
        </is>
      </c>
      <c r="I615" s="45" t="n"/>
      <c r="J615" s="54" t="n"/>
      <c r="K615" s="54" t="n"/>
      <c r="L615" s="45" t="n"/>
      <c r="M615" s="45" t="n"/>
      <c r="N615" s="45" t="n"/>
      <c r="O615" s="45" t="n"/>
      <c r="P615" s="45" t="n"/>
    </row>
    <row r="616" ht="30" customHeight="1">
      <c r="A616" s="43" t="inlineStr">
        <is>
          <t>HH078358</t>
        </is>
      </c>
      <c r="B616" s="43" t="inlineStr">
        <is>
          <t>MITSUBISHI</t>
        </is>
      </c>
      <c r="C616" s="43" t="inlineStr">
        <is>
          <t>Dên 4D55/4D56</t>
        </is>
      </c>
      <c r="D616" s="43" t="inlineStr">
        <is>
          <t>91.1</t>
        </is>
      </c>
      <c r="E616" s="43" t="inlineStr">
        <is>
          <t>Cos0</t>
        </is>
      </c>
      <c r="F616" s="43" t="inlineStr">
        <is>
          <t>Dên</t>
        </is>
      </c>
      <c r="G616" s="53" t="inlineStr">
        <is>
          <t>CS IVECO</t>
        </is>
      </c>
      <c r="H616" s="53" t="inlineStr">
        <is>
          <t>Bộ</t>
        </is>
      </c>
      <c r="I616" s="43" t="n"/>
      <c r="J616" s="53" t="n">
        <v>90000</v>
      </c>
      <c r="K616" s="53" t="n">
        <v>100000</v>
      </c>
      <c r="L616" s="53" t="n">
        <v>110000</v>
      </c>
      <c r="M616" s="43" t="n"/>
      <c r="N616" s="43" t="n"/>
      <c r="O616" s="43" t="n"/>
      <c r="P616" s="43" t="inlineStr">
        <is>
          <t>Miểng Dên 4D55 / 4D56 Cos0 - CS IVECO</t>
        </is>
      </c>
    </row>
    <row r="617" ht="30" customHeight="1">
      <c r="A617" s="45" t="inlineStr">
        <is>
          <t>HH078360</t>
        </is>
      </c>
      <c r="B617" s="45" t="inlineStr">
        <is>
          <t>MITSUBISHI</t>
        </is>
      </c>
      <c r="C617" s="45" t="inlineStr">
        <is>
          <t>Dên 4D55/4D56</t>
        </is>
      </c>
      <c r="D617" s="45" t="inlineStr">
        <is>
          <t>91.1</t>
        </is>
      </c>
      <c r="E617" s="45" t="inlineStr">
        <is>
          <t>Cos1</t>
        </is>
      </c>
      <c r="F617" s="45" t="inlineStr">
        <is>
          <t>Dên</t>
        </is>
      </c>
      <c r="G617" s="54" t="inlineStr">
        <is>
          <t>CS IVECO</t>
        </is>
      </c>
      <c r="H617" s="54" t="inlineStr">
        <is>
          <t>Bộ</t>
        </is>
      </c>
      <c r="I617" s="45" t="n"/>
      <c r="J617" s="54" t="n">
        <v>90000</v>
      </c>
      <c r="K617" s="54" t="n">
        <v>110000</v>
      </c>
      <c r="L617" s="54" t="n">
        <v>120000</v>
      </c>
      <c r="M617" s="45" t="n"/>
      <c r="N617" s="45" t="n"/>
      <c r="O617" s="45" t="n"/>
      <c r="P617" s="45" t="inlineStr">
        <is>
          <t>Miểng Dên 4D55 / 4D56 Cos1 - CS IVECO</t>
        </is>
      </c>
    </row>
    <row r="618" ht="30" customHeight="1">
      <c r="A618" s="141" t="n"/>
      <c r="B618" s="141" t="inlineStr">
        <is>
          <t>MITSUBISHI</t>
        </is>
      </c>
      <c r="C618" s="141" t="inlineStr">
        <is>
          <t>Dên 4D55/4D56</t>
        </is>
      </c>
      <c r="D618" s="141" t="inlineStr">
        <is>
          <t>91.1</t>
        </is>
      </c>
      <c r="E618" s="141" t="inlineStr">
        <is>
          <t>Cos2</t>
        </is>
      </c>
      <c r="F618" s="141" t="inlineStr">
        <is>
          <t>Dên</t>
        </is>
      </c>
      <c r="G618" s="142" t="n"/>
      <c r="H618" s="142" t="inlineStr">
        <is>
          <t>Bộ</t>
        </is>
      </c>
      <c r="I618" s="43" t="n"/>
      <c r="J618" s="53" t="n"/>
      <c r="K618" s="53" t="n"/>
      <c r="L618" s="43" t="n"/>
      <c r="M618" s="43" t="n"/>
      <c r="N618" s="43" t="n"/>
      <c r="O618" s="43" t="n"/>
      <c r="P618" s="43" t="n"/>
    </row>
    <row r="619" ht="30" customHeight="1">
      <c r="A619" s="141" t="n"/>
      <c r="B619" s="141" t="inlineStr">
        <is>
          <t>MITSUBISHI</t>
        </is>
      </c>
      <c r="C619" s="141" t="inlineStr">
        <is>
          <t>Dên 4D55/4D56</t>
        </is>
      </c>
      <c r="D619" s="141" t="inlineStr">
        <is>
          <t>91.1</t>
        </is>
      </c>
      <c r="E619" s="141" t="inlineStr">
        <is>
          <t>Cos3</t>
        </is>
      </c>
      <c r="F619" s="141" t="inlineStr">
        <is>
          <t>Dên</t>
        </is>
      </c>
      <c r="G619" s="142" t="n"/>
      <c r="H619" s="142" t="inlineStr">
        <is>
          <t>Bộ</t>
        </is>
      </c>
      <c r="I619" s="43" t="n"/>
      <c r="J619" s="53" t="n"/>
      <c r="K619" s="53" t="n"/>
      <c r="L619" s="43" t="n"/>
      <c r="M619" s="43" t="n"/>
      <c r="N619" s="43" t="n"/>
      <c r="O619" s="43" t="n"/>
      <c r="P619" s="43" t="n"/>
    </row>
    <row r="620" ht="30" customHeight="1">
      <c r="A620" s="141" t="n"/>
      <c r="B620" s="141" t="inlineStr">
        <is>
          <t>MITSUBISHI</t>
        </is>
      </c>
      <c r="C620" s="141" t="inlineStr">
        <is>
          <t>Dên 4D55/4D56</t>
        </is>
      </c>
      <c r="D620" s="141" t="inlineStr">
        <is>
          <t>91.1</t>
        </is>
      </c>
      <c r="E620" s="141" t="inlineStr">
        <is>
          <t>Cos4</t>
        </is>
      </c>
      <c r="F620" s="141" t="inlineStr">
        <is>
          <t>Dên</t>
        </is>
      </c>
      <c r="G620" s="142" t="n"/>
      <c r="H620" s="142" t="inlineStr">
        <is>
          <t>Bộ</t>
        </is>
      </c>
      <c r="I620" s="45" t="n"/>
      <c r="J620" s="54" t="n"/>
      <c r="K620" s="54" t="n"/>
      <c r="L620" s="45" t="n"/>
      <c r="M620" s="45" t="n"/>
      <c r="N620" s="45" t="n"/>
      <c r="O620" s="45" t="n"/>
      <c r="P620" s="45" t="n"/>
    </row>
    <row r="621" ht="30" customHeight="1">
      <c r="A621" s="45" t="inlineStr">
        <is>
          <t>HH082289</t>
        </is>
      </c>
      <c r="B621" s="45" t="inlineStr">
        <is>
          <t>MITSUBISHI</t>
        </is>
      </c>
      <c r="C621" s="45" t="inlineStr">
        <is>
          <t>Bạc miểng D4CB/ D4CC - Cos0 (M0208A + R0208A) - DAIDO NHẬT</t>
        </is>
      </c>
      <c r="D621" s="45" t="inlineStr">
        <is>
          <t>91.1</t>
        </is>
      </c>
      <c r="E621" s="45" t="inlineStr">
        <is>
          <t>Cos0</t>
        </is>
      </c>
      <c r="F621" s="45" t="inlineStr">
        <is>
          <t>Baze+Dên</t>
        </is>
      </c>
      <c r="G621" s="54" t="inlineStr">
        <is>
          <t>DAIDO NHẬT</t>
        </is>
      </c>
      <c r="H621" s="54" t="inlineStr">
        <is>
          <t>Bộ</t>
        </is>
      </c>
      <c r="I621" s="45" t="n"/>
      <c r="J621" s="54" t="n">
        <v>540000</v>
      </c>
      <c r="K621" s="54" t="n">
        <v>570000</v>
      </c>
      <c r="L621" s="54" t="n">
        <v>600000</v>
      </c>
      <c r="M621" s="45" t="n"/>
      <c r="N621" s="45" t="n"/>
      <c r="O621" s="45" t="n"/>
      <c r="P621" s="45" t="inlineStr">
        <is>
          <t>Bạc miểng D4CB/ D4CC - Cos0 (M0208A + R0208A) - DAIDO NHẬT</t>
        </is>
      </c>
    </row>
    <row r="622" ht="30" customHeight="1">
      <c r="A622" s="43" t="inlineStr">
        <is>
          <t>HH081323</t>
        </is>
      </c>
      <c r="B622" s="43" t="inlineStr">
        <is>
          <t>MITSUBISHI</t>
        </is>
      </c>
      <c r="C622" s="43" t="inlineStr">
        <is>
          <t>Bạc miểng D4CB/ D4CC (M3114A+R3114A) cos0 -Taiho</t>
        </is>
      </c>
      <c r="D622" s="43" t="inlineStr">
        <is>
          <t>91.1</t>
        </is>
      </c>
      <c r="E622" s="43" t="inlineStr">
        <is>
          <t>Cos0</t>
        </is>
      </c>
      <c r="F622" s="43" t="inlineStr">
        <is>
          <t>Baze+Dên</t>
        </is>
      </c>
      <c r="G622" s="53" t="inlineStr">
        <is>
          <t>TAIHO</t>
        </is>
      </c>
      <c r="H622" s="53" t="inlineStr">
        <is>
          <t>Bộ</t>
        </is>
      </c>
      <c r="I622" s="43" t="n"/>
      <c r="J622" s="53" t="n"/>
      <c r="K622" s="53" t="n"/>
      <c r="L622" s="43" t="n"/>
      <c r="M622" s="43" t="n"/>
      <c r="N622" s="43" t="n"/>
      <c r="O622" s="43" t="n"/>
      <c r="P622" s="43" t="inlineStr">
        <is>
          <t>Bạc miểng D4CB/ D4CC (M3114A+R3114A) cos0 -Taiho</t>
        </is>
      </c>
    </row>
    <row r="623" ht="30" customHeight="1">
      <c r="A623" s="141" t="n"/>
      <c r="B623" s="141" t="inlineStr">
        <is>
          <t>MITSUBISHI</t>
        </is>
      </c>
      <c r="C623" s="141" t="inlineStr">
        <is>
          <t>Bạc Miểng D4CB/D4CC</t>
        </is>
      </c>
      <c r="D623" s="141" t="inlineStr">
        <is>
          <t>91.1</t>
        </is>
      </c>
      <c r="E623" s="141" t="inlineStr">
        <is>
          <t>Cos1</t>
        </is>
      </c>
      <c r="F623" s="141" t="inlineStr">
        <is>
          <t>Baze+Dên</t>
        </is>
      </c>
      <c r="G623" s="142" t="n"/>
      <c r="H623" s="142" t="inlineStr">
        <is>
          <t>Bộ</t>
        </is>
      </c>
      <c r="I623" s="45" t="n"/>
      <c r="J623" s="54" t="n"/>
      <c r="K623" s="54" t="n"/>
      <c r="L623" s="45" t="n"/>
      <c r="M623" s="45" t="n"/>
      <c r="N623" s="45" t="n"/>
      <c r="O623" s="45" t="n"/>
      <c r="P623" s="45" t="n"/>
    </row>
    <row r="624" ht="30" customHeight="1">
      <c r="A624" s="141" t="n"/>
      <c r="B624" s="141" t="inlineStr">
        <is>
          <t>MITSUBISHI</t>
        </is>
      </c>
      <c r="C624" s="141" t="inlineStr">
        <is>
          <t>Bạc Miểng D4CB/D4CC</t>
        </is>
      </c>
      <c r="D624" s="141" t="inlineStr">
        <is>
          <t>91.1</t>
        </is>
      </c>
      <c r="E624" s="141" t="inlineStr">
        <is>
          <t>Cos2</t>
        </is>
      </c>
      <c r="F624" s="141" t="inlineStr">
        <is>
          <t>Baze+Dên</t>
        </is>
      </c>
      <c r="G624" s="142" t="n"/>
      <c r="H624" s="142" t="inlineStr">
        <is>
          <t>Bộ</t>
        </is>
      </c>
      <c r="I624" s="45" t="n"/>
      <c r="J624" s="54" t="n"/>
      <c r="K624" s="54" t="n"/>
      <c r="L624" s="45" t="n"/>
      <c r="M624" s="45" t="n"/>
      <c r="N624" s="45" t="n"/>
      <c r="O624" s="45" t="n"/>
      <c r="P624" s="45" t="n"/>
    </row>
    <row r="625" ht="30" customHeight="1">
      <c r="A625" s="141" t="n"/>
      <c r="B625" s="141" t="inlineStr">
        <is>
          <t>MITSUBISHI</t>
        </is>
      </c>
      <c r="C625" s="141" t="inlineStr">
        <is>
          <t>Bạc Miểng D4CB/D4CC</t>
        </is>
      </c>
      <c r="D625" s="141" t="inlineStr">
        <is>
          <t>91.1</t>
        </is>
      </c>
      <c r="E625" s="141" t="inlineStr">
        <is>
          <t>Cos3</t>
        </is>
      </c>
      <c r="F625" s="141" t="inlineStr">
        <is>
          <t>Baze+Dên</t>
        </is>
      </c>
      <c r="G625" s="142" t="n"/>
      <c r="H625" s="142" t="inlineStr">
        <is>
          <t>Bộ</t>
        </is>
      </c>
      <c r="I625" s="45" t="n"/>
      <c r="J625" s="54" t="n"/>
      <c r="K625" s="54" t="n"/>
      <c r="L625" s="45" t="n"/>
      <c r="M625" s="45" t="n"/>
      <c r="N625" s="45" t="n"/>
      <c r="O625" s="45" t="n"/>
      <c r="P625" s="45" t="n"/>
    </row>
    <row r="626" ht="30" customHeight="1">
      <c r="A626" s="141" t="n"/>
      <c r="B626" s="141" t="inlineStr">
        <is>
          <t>MITSUBISHI</t>
        </is>
      </c>
      <c r="C626" s="141" t="inlineStr">
        <is>
          <t>Bạc Miểng D4CB/D4CC</t>
        </is>
      </c>
      <c r="D626" s="141" t="inlineStr">
        <is>
          <t>91.1</t>
        </is>
      </c>
      <c r="E626" s="141" t="inlineStr">
        <is>
          <t>Cos4</t>
        </is>
      </c>
      <c r="F626" s="141" t="inlineStr">
        <is>
          <t>Baze+Dên</t>
        </is>
      </c>
      <c r="G626" s="142" t="n"/>
      <c r="H626" s="142" t="inlineStr">
        <is>
          <t>Bộ</t>
        </is>
      </c>
      <c r="I626" s="43" t="n"/>
      <c r="J626" s="53" t="n"/>
      <c r="K626" s="53" t="n"/>
      <c r="L626" s="43" t="n"/>
      <c r="M626" s="43" t="n"/>
      <c r="N626" s="43" t="n"/>
      <c r="O626" s="43" t="n"/>
      <c r="P626" s="43" t="n"/>
    </row>
    <row r="627" ht="30" customHeight="1">
      <c r="A627" s="141" t="n"/>
      <c r="B627" s="141" t="inlineStr">
        <is>
          <t>MITSUBISHI</t>
        </is>
      </c>
      <c r="C627" s="141" t="inlineStr">
        <is>
          <t>Bạc Miểng 4DR5</t>
        </is>
      </c>
      <c r="D627" s="141" t="inlineStr">
        <is>
          <t>92</t>
        </is>
      </c>
      <c r="E627" s="141" t="inlineStr">
        <is>
          <t>Cos0</t>
        </is>
      </c>
      <c r="F627" s="141" t="inlineStr">
        <is>
          <t>Baze+Dên</t>
        </is>
      </c>
      <c r="G627" s="142" t="n"/>
      <c r="H627" s="142" t="inlineStr">
        <is>
          <t>Bộ</t>
        </is>
      </c>
      <c r="I627" s="43" t="n"/>
      <c r="J627" s="53" t="n"/>
      <c r="K627" s="53" t="n"/>
      <c r="L627" s="43" t="n"/>
      <c r="M627" s="43" t="n"/>
      <c r="N627" s="43" t="n"/>
      <c r="O627" s="43" t="n"/>
      <c r="P627" s="43" t="n"/>
    </row>
    <row r="628" ht="30" customHeight="1">
      <c r="A628" s="141" t="n"/>
      <c r="B628" s="141" t="inlineStr">
        <is>
          <t>MITSUBISHI</t>
        </is>
      </c>
      <c r="C628" s="141" t="inlineStr">
        <is>
          <t>Bạc Miểng 4DR5</t>
        </is>
      </c>
      <c r="D628" s="141" t="inlineStr">
        <is>
          <t>92</t>
        </is>
      </c>
      <c r="E628" s="141" t="inlineStr">
        <is>
          <t>Cos1</t>
        </is>
      </c>
      <c r="F628" s="141" t="inlineStr">
        <is>
          <t>Baze+Dên</t>
        </is>
      </c>
      <c r="G628" s="142" t="n"/>
      <c r="H628" s="142" t="inlineStr">
        <is>
          <t>Bộ</t>
        </is>
      </c>
      <c r="I628" s="43" t="n"/>
      <c r="J628" s="53" t="n"/>
      <c r="K628" s="53" t="n"/>
      <c r="L628" s="43" t="n"/>
      <c r="M628" s="43" t="n"/>
      <c r="N628" s="43" t="n"/>
      <c r="O628" s="43" t="n"/>
      <c r="P628" s="43" t="n"/>
    </row>
    <row r="629" ht="30" customHeight="1">
      <c r="A629" s="141" t="n"/>
      <c r="B629" s="141" t="inlineStr">
        <is>
          <t>MITSUBISHI</t>
        </is>
      </c>
      <c r="C629" s="141" t="inlineStr">
        <is>
          <t>Bạc Miểng 4DR5</t>
        </is>
      </c>
      <c r="D629" s="141" t="inlineStr">
        <is>
          <t>92</t>
        </is>
      </c>
      <c r="E629" s="141" t="inlineStr">
        <is>
          <t>Cos2</t>
        </is>
      </c>
      <c r="F629" s="141" t="inlineStr">
        <is>
          <t>Baze+Dên</t>
        </is>
      </c>
      <c r="G629" s="142" t="n"/>
      <c r="H629" s="142" t="inlineStr">
        <is>
          <t>Bộ</t>
        </is>
      </c>
      <c r="I629" s="43" t="n"/>
      <c r="J629" s="53" t="n"/>
      <c r="K629" s="53" t="n"/>
      <c r="L629" s="43" t="n"/>
      <c r="M629" s="43" t="n"/>
      <c r="N629" s="43" t="n"/>
      <c r="O629" s="43" t="n"/>
      <c r="P629" s="43" t="n"/>
    </row>
    <row r="630" ht="30" customHeight="1">
      <c r="A630" s="43" t="inlineStr">
        <is>
          <t>HH071274</t>
        </is>
      </c>
      <c r="B630" s="43" t="inlineStr">
        <is>
          <t>MITSUBISHI</t>
        </is>
      </c>
      <c r="C630" s="43" t="inlineStr">
        <is>
          <t>Bạc miểng 4DR5 Cos3 - TAIHO</t>
        </is>
      </c>
      <c r="D630" s="43" t="inlineStr">
        <is>
          <t>92</t>
        </is>
      </c>
      <c r="E630" s="43" t="inlineStr">
        <is>
          <t>Cos3</t>
        </is>
      </c>
      <c r="F630" s="43" t="inlineStr">
        <is>
          <t>Baze+Dên</t>
        </is>
      </c>
      <c r="G630" s="53" t="inlineStr">
        <is>
          <t>TAIHO</t>
        </is>
      </c>
      <c r="H630" s="53" t="inlineStr">
        <is>
          <t>Bộ</t>
        </is>
      </c>
      <c r="I630" s="43" t="n"/>
      <c r="J630" s="53" t="n"/>
      <c r="K630" s="53" t="n"/>
      <c r="L630" s="43" t="n"/>
      <c r="M630" s="43" t="n"/>
      <c r="N630" s="43" t="n"/>
      <c r="O630" s="43" t="n"/>
      <c r="P630" s="43" t="inlineStr">
        <is>
          <t>Bạc miểng 4DR5 Cos3 - TAIHO</t>
        </is>
      </c>
    </row>
    <row r="631" ht="30" customHeight="1">
      <c r="A631" s="141" t="n"/>
      <c r="B631" s="141" t="inlineStr">
        <is>
          <t>MITSUBISHI</t>
        </is>
      </c>
      <c r="C631" s="141" t="inlineStr">
        <is>
          <t>Bạc Miểng 4DR5</t>
        </is>
      </c>
      <c r="D631" s="141" t="inlineStr">
        <is>
          <t>92</t>
        </is>
      </c>
      <c r="E631" s="141" t="inlineStr">
        <is>
          <t>Cos4</t>
        </is>
      </c>
      <c r="F631" s="141" t="inlineStr">
        <is>
          <t>Baze+Dên</t>
        </is>
      </c>
      <c r="G631" s="142" t="n"/>
      <c r="H631" s="142" t="inlineStr">
        <is>
          <t>Bộ</t>
        </is>
      </c>
      <c r="I631" s="43" t="n"/>
      <c r="J631" s="53" t="n"/>
      <c r="K631" s="53" t="n"/>
      <c r="L631" s="43" t="n"/>
      <c r="M631" s="43" t="n"/>
      <c r="N631" s="43" t="n"/>
      <c r="O631" s="43" t="n"/>
      <c r="P631" s="43" t="n"/>
    </row>
    <row r="632" ht="30" customHeight="1">
      <c r="A632" s="45" t="inlineStr">
        <is>
          <t>HH00498</t>
        </is>
      </c>
      <c r="B632" s="45" t="inlineStr">
        <is>
          <t>MITSUBISHI</t>
        </is>
      </c>
      <c r="C632" s="45" t="inlineStr">
        <is>
          <t>Bạc miểng S4S Cos0 - NDC</t>
        </is>
      </c>
      <c r="D632" s="45" t="inlineStr">
        <is>
          <t>94</t>
        </is>
      </c>
      <c r="E632" s="45" t="inlineStr">
        <is>
          <t>Cos0</t>
        </is>
      </c>
      <c r="F632" s="45" t="inlineStr">
        <is>
          <t>Baze+Dên</t>
        </is>
      </c>
      <c r="G632" s="54" t="inlineStr">
        <is>
          <t>NDC</t>
        </is>
      </c>
      <c r="H632" s="54" t="inlineStr">
        <is>
          <t>Bộ</t>
        </is>
      </c>
      <c r="I632" s="45" t="n"/>
      <c r="J632" s="54" t="n"/>
      <c r="K632" s="54" t="n"/>
      <c r="L632" s="45" t="n"/>
      <c r="M632" s="45" t="n"/>
      <c r="N632" s="45" t="n"/>
      <c r="O632" s="45" t="n"/>
      <c r="P632" s="45" t="inlineStr">
        <is>
          <t>Bạc miểng S4S Cos0 - NDC</t>
        </is>
      </c>
    </row>
    <row r="633" ht="30" customHeight="1">
      <c r="A633" s="43" t="inlineStr">
        <is>
          <t>HH075359</t>
        </is>
      </c>
      <c r="B633" s="43" t="inlineStr">
        <is>
          <t>MITSUBISHI</t>
        </is>
      </c>
      <c r="C633" s="43" t="inlineStr">
        <is>
          <t>Bạc miểng S4S Cos0 - TAIHO</t>
        </is>
      </c>
      <c r="D633" s="43" t="inlineStr">
        <is>
          <t>94</t>
        </is>
      </c>
      <c r="E633" s="43" t="inlineStr">
        <is>
          <t>Cos0</t>
        </is>
      </c>
      <c r="F633" s="43" t="inlineStr">
        <is>
          <t>Baze+Dên</t>
        </is>
      </c>
      <c r="G633" s="53" t="inlineStr">
        <is>
          <t>TAIHO</t>
        </is>
      </c>
      <c r="H633" s="53" t="inlineStr">
        <is>
          <t>Bộ</t>
        </is>
      </c>
      <c r="I633" s="43" t="n"/>
      <c r="J633" s="53" t="n"/>
      <c r="K633" s="53" t="n"/>
      <c r="L633" s="43" t="n"/>
      <c r="M633" s="43" t="n"/>
      <c r="N633" s="43" t="n"/>
      <c r="O633" s="43" t="n"/>
      <c r="P633" s="43" t="inlineStr">
        <is>
          <t>Bạc miểng S4S Cos0 - TAIHO</t>
        </is>
      </c>
    </row>
    <row r="634" ht="30" customHeight="1">
      <c r="A634" s="43" t="inlineStr">
        <is>
          <t>HH071061</t>
        </is>
      </c>
      <c r="B634" s="43" t="inlineStr">
        <is>
          <t>MITSUBISHI</t>
        </is>
      </c>
      <c r="C634" s="43" t="inlineStr">
        <is>
          <t>Bạc miểng S4S Cos1 - DaiDo Nhật</t>
        </is>
      </c>
      <c r="D634" s="43" t="inlineStr">
        <is>
          <t>94</t>
        </is>
      </c>
      <c r="E634" s="43" t="inlineStr">
        <is>
          <t>Cos1</t>
        </is>
      </c>
      <c r="F634" s="43" t="inlineStr">
        <is>
          <t>Baze+Dên</t>
        </is>
      </c>
      <c r="G634" s="53" t="inlineStr">
        <is>
          <t>DAIDO NHẬT</t>
        </is>
      </c>
      <c r="H634" s="53" t="inlineStr">
        <is>
          <t>Bộ</t>
        </is>
      </c>
      <c r="I634" s="43" t="n"/>
      <c r="J634" s="53" t="n"/>
      <c r="K634" s="53" t="n"/>
      <c r="L634" s="43" t="n"/>
      <c r="M634" s="43" t="n"/>
      <c r="N634" s="43" t="n"/>
      <c r="O634" s="43" t="n"/>
      <c r="P634" s="43" t="inlineStr">
        <is>
          <t>Bạc miểng S4S Cos1 - DaiDo Nhật</t>
        </is>
      </c>
    </row>
    <row r="635" ht="30" customHeight="1">
      <c r="A635" s="45" t="inlineStr">
        <is>
          <t>HH077242</t>
        </is>
      </c>
      <c r="B635" s="45" t="inlineStr">
        <is>
          <t>MITSUBISHI</t>
        </is>
      </c>
      <c r="C635" s="45" t="inlineStr">
        <is>
          <t>Bạc miểng S4S Cos1 - TAIHO</t>
        </is>
      </c>
      <c r="D635" s="45" t="inlineStr">
        <is>
          <t>94</t>
        </is>
      </c>
      <c r="E635" s="45" t="inlineStr">
        <is>
          <t>Cos1</t>
        </is>
      </c>
      <c r="F635" s="45" t="inlineStr">
        <is>
          <t>Baze+Dên</t>
        </is>
      </c>
      <c r="G635" s="45" t="inlineStr">
        <is>
          <t>TAIHO</t>
        </is>
      </c>
      <c r="H635" s="45" t="inlineStr">
        <is>
          <t>Bộ</t>
        </is>
      </c>
      <c r="I635" s="45" t="n"/>
      <c r="J635" s="45" t="n"/>
      <c r="K635" s="45" t="n"/>
      <c r="L635" s="45" t="n"/>
      <c r="M635" s="45" t="n"/>
      <c r="N635" s="45" t="n"/>
      <c r="O635" s="45" t="n"/>
      <c r="P635" s="45" t="inlineStr">
        <is>
          <t>Bạc miểng S4S Cos1 - TAIHO</t>
        </is>
      </c>
    </row>
    <row r="636" ht="30" customHeight="1">
      <c r="A636" s="43" t="inlineStr">
        <is>
          <t>HH071062</t>
        </is>
      </c>
      <c r="B636" s="43" t="inlineStr">
        <is>
          <t>MITSUBISHI</t>
        </is>
      </c>
      <c r="C636" s="43" t="inlineStr">
        <is>
          <t>Bạc miểng S4S Cos2 - DaiDo Nhật</t>
        </is>
      </c>
      <c r="D636" s="43" t="inlineStr">
        <is>
          <t>94</t>
        </is>
      </c>
      <c r="E636" s="43" t="inlineStr">
        <is>
          <t>Cos2</t>
        </is>
      </c>
      <c r="F636" s="43" t="inlineStr">
        <is>
          <t>Baze+Dên</t>
        </is>
      </c>
      <c r="G636" s="53" t="inlineStr">
        <is>
          <t>DAIDO NHẬT</t>
        </is>
      </c>
      <c r="H636" s="53" t="inlineStr">
        <is>
          <t>Bộ</t>
        </is>
      </c>
      <c r="I636" s="43" t="n"/>
      <c r="J636" s="53" t="n"/>
      <c r="K636" s="53" t="n"/>
      <c r="L636" s="43" t="n"/>
      <c r="M636" s="43" t="n"/>
      <c r="N636" s="43" t="n"/>
      <c r="O636" s="43" t="n"/>
      <c r="P636" s="43" t="inlineStr">
        <is>
          <t>Bạc miểng S4S Cos2 - DaiDo Nhật</t>
        </is>
      </c>
    </row>
    <row r="637" ht="30" customHeight="1">
      <c r="A637" s="45" t="inlineStr">
        <is>
          <t>HH081999</t>
        </is>
      </c>
      <c r="B637" s="45" t="inlineStr">
        <is>
          <t>MITSUBISHI</t>
        </is>
      </c>
      <c r="C637" s="45" t="inlineStr">
        <is>
          <t>Bạc miểng S4S Cos2 -Tai ho</t>
        </is>
      </c>
      <c r="D637" s="45" t="inlineStr">
        <is>
          <t>94</t>
        </is>
      </c>
      <c r="E637" s="45" t="inlineStr">
        <is>
          <t>Cos2</t>
        </is>
      </c>
      <c r="F637" s="45" t="inlineStr">
        <is>
          <t>Baze+Dên</t>
        </is>
      </c>
      <c r="G637" s="54" t="inlineStr">
        <is>
          <t>TAI HO</t>
        </is>
      </c>
      <c r="H637" s="54" t="inlineStr">
        <is>
          <t>Bộ</t>
        </is>
      </c>
      <c r="I637" s="45" t="n"/>
      <c r="J637" s="54" t="n"/>
      <c r="K637" s="54" t="n"/>
      <c r="L637" s="45" t="n"/>
      <c r="M637" s="45" t="n"/>
      <c r="N637" s="45" t="n"/>
      <c r="O637" s="45" t="n"/>
      <c r="P637" s="45" t="inlineStr">
        <is>
          <t>Bạc miểng S4S Cos2 -Tai ho</t>
        </is>
      </c>
    </row>
    <row r="638" ht="30" customHeight="1">
      <c r="A638" s="141" t="n"/>
      <c r="B638" s="141" t="inlineStr">
        <is>
          <t>MITSUBISHI</t>
        </is>
      </c>
      <c r="C638" s="141" t="inlineStr">
        <is>
          <t>Bạc Miểng S4S</t>
        </is>
      </c>
      <c r="D638" s="141" t="inlineStr">
        <is>
          <t>94</t>
        </is>
      </c>
      <c r="E638" s="141" t="inlineStr">
        <is>
          <t>Cos3</t>
        </is>
      </c>
      <c r="F638" s="141" t="inlineStr">
        <is>
          <t>Baze+Dên</t>
        </is>
      </c>
      <c r="G638" s="142" t="n"/>
      <c r="H638" s="142" t="inlineStr">
        <is>
          <t>Bộ</t>
        </is>
      </c>
      <c r="I638" s="45" t="n"/>
      <c r="J638" s="54" t="n"/>
      <c r="K638" s="54" t="n"/>
      <c r="L638" s="45" t="n"/>
      <c r="M638" s="45" t="n"/>
      <c r="N638" s="45" t="n"/>
      <c r="O638" s="45" t="n"/>
      <c r="P638" s="45" t="n"/>
    </row>
    <row r="639" ht="30" customHeight="1">
      <c r="A639" s="141" t="n"/>
      <c r="B639" s="141" t="inlineStr">
        <is>
          <t>MITSUBISHI</t>
        </is>
      </c>
      <c r="C639" s="141" t="inlineStr">
        <is>
          <t>Bạc Miểng S4S</t>
        </is>
      </c>
      <c r="D639" s="141" t="inlineStr">
        <is>
          <t>94</t>
        </is>
      </c>
      <c r="E639" s="141" t="inlineStr">
        <is>
          <t>Cos4</t>
        </is>
      </c>
      <c r="F639" s="141" t="inlineStr">
        <is>
          <t>Baze+Dên</t>
        </is>
      </c>
      <c r="G639" s="142" t="n"/>
      <c r="H639" s="142" t="inlineStr">
        <is>
          <t>Bộ</t>
        </is>
      </c>
      <c r="I639" s="45" t="n"/>
      <c r="J639" s="54" t="n"/>
      <c r="K639" s="54" t="n"/>
      <c r="L639" s="45" t="n"/>
      <c r="M639" s="45" t="n"/>
      <c r="N639" s="45" t="n"/>
      <c r="O639" s="45" t="n"/>
      <c r="P639" s="45" t="n"/>
    </row>
    <row r="640" ht="30" customHeight="1">
      <c r="A640" s="141" t="n"/>
      <c r="B640" s="141" t="inlineStr">
        <is>
          <t>MITSUBISHI</t>
        </is>
      </c>
      <c r="C640" s="141" t="inlineStr">
        <is>
          <t>Baze S4S</t>
        </is>
      </c>
      <c r="D640" s="141" t="inlineStr">
        <is>
          <t>94</t>
        </is>
      </c>
      <c r="E640" s="141" t="inlineStr">
        <is>
          <t>Cos0</t>
        </is>
      </c>
      <c r="F640" s="141" t="inlineStr">
        <is>
          <t>Baze</t>
        </is>
      </c>
      <c r="G640" s="142" t="n"/>
      <c r="H640" s="142" t="inlineStr">
        <is>
          <t>Bộ</t>
        </is>
      </c>
      <c r="I640" s="43" t="n"/>
      <c r="J640" s="53" t="n"/>
      <c r="K640" s="53" t="n"/>
      <c r="L640" s="43" t="n"/>
      <c r="M640" s="43" t="n"/>
      <c r="N640" s="43" t="n"/>
      <c r="O640" s="43" t="n"/>
      <c r="P640" s="43" t="n"/>
    </row>
    <row r="641" ht="30" customHeight="1">
      <c r="A641" s="43" t="inlineStr">
        <is>
          <t>HH080527</t>
        </is>
      </c>
      <c r="B641" s="43" t="inlineStr">
        <is>
          <t>MITSUBISHI</t>
        </is>
      </c>
      <c r="C641" s="43" t="inlineStr">
        <is>
          <t>Baze S4S</t>
        </is>
      </c>
      <c r="D641" s="43" t="inlineStr">
        <is>
          <t>94</t>
        </is>
      </c>
      <c r="E641" s="43" t="inlineStr">
        <is>
          <t>Cos1</t>
        </is>
      </c>
      <c r="F641" s="43" t="inlineStr">
        <is>
          <t>Baze</t>
        </is>
      </c>
      <c r="G641" s="53" t="inlineStr">
        <is>
          <t>TDC</t>
        </is>
      </c>
      <c r="H641" s="53" t="inlineStr">
        <is>
          <t>Bộ</t>
        </is>
      </c>
      <c r="I641" s="43" t="n"/>
      <c r="J641" s="53" t="n">
        <v>300000</v>
      </c>
      <c r="K641" s="53" t="n">
        <v>310000</v>
      </c>
      <c r="L641" s="53" t="n">
        <v>320000</v>
      </c>
      <c r="M641" s="43" t="n"/>
      <c r="N641" s="43" t="n"/>
      <c r="O641" s="43" t="n"/>
      <c r="P641" s="43" t="inlineStr">
        <is>
          <t>Miểng baze S4S Cos1 - TDC - MP621A5</t>
        </is>
      </c>
    </row>
    <row r="642" ht="30" customHeight="1">
      <c r="A642" s="141" t="n"/>
      <c r="B642" s="141" t="inlineStr">
        <is>
          <t>MITSUBISHI</t>
        </is>
      </c>
      <c r="C642" s="141" t="inlineStr">
        <is>
          <t>Baze S4S</t>
        </is>
      </c>
      <c r="D642" s="141" t="inlineStr">
        <is>
          <t>94</t>
        </is>
      </c>
      <c r="E642" s="141" t="inlineStr">
        <is>
          <t>Cos2</t>
        </is>
      </c>
      <c r="F642" s="141" t="inlineStr">
        <is>
          <t>Baze</t>
        </is>
      </c>
      <c r="G642" s="142" t="n"/>
      <c r="H642" s="142" t="inlineStr">
        <is>
          <t>Bộ</t>
        </is>
      </c>
      <c r="I642" s="43" t="n"/>
      <c r="J642" s="53" t="n"/>
      <c r="K642" s="53" t="n"/>
      <c r="L642" s="43" t="n"/>
      <c r="M642" s="43" t="n"/>
      <c r="N642" s="43" t="n"/>
      <c r="O642" s="43" t="n"/>
      <c r="P642" s="43" t="n"/>
    </row>
    <row r="643" ht="30" customHeight="1">
      <c r="A643" s="141" t="n"/>
      <c r="B643" s="141" t="inlineStr">
        <is>
          <t>MITSUBISHI</t>
        </is>
      </c>
      <c r="C643" s="141" t="inlineStr">
        <is>
          <t>Baze S4S</t>
        </is>
      </c>
      <c r="D643" s="141" t="inlineStr">
        <is>
          <t>94</t>
        </is>
      </c>
      <c r="E643" s="141" t="inlineStr">
        <is>
          <t>Cos3</t>
        </is>
      </c>
      <c r="F643" s="141" t="inlineStr">
        <is>
          <t>Baze</t>
        </is>
      </c>
      <c r="G643" s="142" t="n"/>
      <c r="H643" s="142" t="inlineStr">
        <is>
          <t>Bộ</t>
        </is>
      </c>
      <c r="I643" s="43" t="n"/>
      <c r="J643" s="53" t="n"/>
      <c r="K643" s="53" t="n"/>
      <c r="L643" s="43" t="n"/>
      <c r="M643" s="43" t="n"/>
      <c r="N643" s="43" t="n"/>
      <c r="O643" s="43" t="n"/>
      <c r="P643" s="43" t="n"/>
    </row>
    <row r="644" ht="30" customHeight="1">
      <c r="A644" s="141" t="n"/>
      <c r="B644" s="141" t="inlineStr">
        <is>
          <t>MITSUBISHI</t>
        </is>
      </c>
      <c r="C644" s="141" t="inlineStr">
        <is>
          <t>Baze S4S</t>
        </is>
      </c>
      <c r="D644" s="141" t="inlineStr">
        <is>
          <t>94</t>
        </is>
      </c>
      <c r="E644" s="141" t="inlineStr">
        <is>
          <t>Cos4</t>
        </is>
      </c>
      <c r="F644" s="141" t="inlineStr">
        <is>
          <t>Baze</t>
        </is>
      </c>
      <c r="G644" s="142" t="n"/>
      <c r="H644" s="142" t="inlineStr">
        <is>
          <t>Bộ</t>
        </is>
      </c>
      <c r="I644" s="43" t="n"/>
      <c r="J644" s="53" t="n"/>
      <c r="K644" s="53" t="n"/>
      <c r="L644" s="43" t="n"/>
      <c r="M644" s="43" t="n"/>
      <c r="N644" s="43" t="n"/>
      <c r="O644" s="43" t="n"/>
      <c r="P644" s="43" t="n"/>
    </row>
    <row r="645" ht="30" customHeight="1">
      <c r="A645" s="141" t="n"/>
      <c r="B645" s="141" t="inlineStr">
        <is>
          <t>MITSUBISHI</t>
        </is>
      </c>
      <c r="C645" s="141" t="inlineStr">
        <is>
          <t>Dên S4S</t>
        </is>
      </c>
      <c r="D645" s="141" t="inlineStr">
        <is>
          <t>94</t>
        </is>
      </c>
      <c r="E645" s="141" t="inlineStr">
        <is>
          <t>Cos0</t>
        </is>
      </c>
      <c r="F645" s="141" t="inlineStr">
        <is>
          <t>Dên</t>
        </is>
      </c>
      <c r="G645" s="142" t="n"/>
      <c r="H645" s="142" t="inlineStr">
        <is>
          <t>Bộ</t>
        </is>
      </c>
      <c r="I645" s="43" t="n"/>
      <c r="J645" s="53" t="n"/>
      <c r="K645" s="53" t="n"/>
      <c r="L645" s="43" t="n"/>
      <c r="M645" s="43" t="n"/>
      <c r="N645" s="43" t="n"/>
      <c r="O645" s="43" t="n"/>
      <c r="P645" s="43" t="n"/>
    </row>
    <row r="646" ht="30" customHeight="1">
      <c r="A646" s="141" t="n"/>
      <c r="B646" s="141" t="inlineStr">
        <is>
          <t>MITSUBISHI</t>
        </is>
      </c>
      <c r="C646" s="141" t="inlineStr">
        <is>
          <t>Dên S4S</t>
        </is>
      </c>
      <c r="D646" s="141" t="inlineStr">
        <is>
          <t>94</t>
        </is>
      </c>
      <c r="E646" s="141" t="inlineStr">
        <is>
          <t>Cos1</t>
        </is>
      </c>
      <c r="F646" s="141" t="inlineStr">
        <is>
          <t>Dên</t>
        </is>
      </c>
      <c r="G646" s="142" t="n"/>
      <c r="H646" s="142" t="inlineStr">
        <is>
          <t>Bộ</t>
        </is>
      </c>
      <c r="I646" s="43" t="n"/>
      <c r="J646" s="53" t="n"/>
      <c r="K646" s="53" t="n"/>
      <c r="L646" s="43" t="n"/>
      <c r="M646" s="43" t="n"/>
      <c r="N646" s="43" t="n"/>
      <c r="O646" s="43" t="n"/>
      <c r="P646" s="43" t="n"/>
    </row>
    <row r="647" ht="30" customHeight="1">
      <c r="A647" s="43" t="inlineStr">
        <is>
          <t>HH075810</t>
        </is>
      </c>
      <c r="B647" s="43" t="inlineStr">
        <is>
          <t>MITSUBISHI</t>
        </is>
      </c>
      <c r="C647" s="43" t="inlineStr">
        <is>
          <t>Dên S4S</t>
        </is>
      </c>
      <c r="D647" s="43" t="inlineStr">
        <is>
          <t>94</t>
        </is>
      </c>
      <c r="E647" s="43" t="inlineStr">
        <is>
          <t>Cos2</t>
        </is>
      </c>
      <c r="F647" s="43" t="inlineStr">
        <is>
          <t>Dên</t>
        </is>
      </c>
      <c r="G647" s="53" t="inlineStr">
        <is>
          <t>TDC RP621A4</t>
        </is>
      </c>
      <c r="H647" s="53" t="inlineStr">
        <is>
          <t>Bộ</t>
        </is>
      </c>
      <c r="I647" s="43" t="n"/>
      <c r="J647" s="53" t="n">
        <v>130000</v>
      </c>
      <c r="K647" s="53" t="n">
        <v>140000</v>
      </c>
      <c r="L647" s="53" t="n">
        <v>150000</v>
      </c>
      <c r="M647" s="43" t="n"/>
      <c r="N647" s="43" t="n"/>
      <c r="O647" s="43" t="n"/>
      <c r="P647" s="43" t="inlineStr">
        <is>
          <t>Miểng dên S4S Cos2 - TDC RP621A4</t>
        </is>
      </c>
    </row>
    <row r="648" ht="30" customHeight="1">
      <c r="A648" s="141" t="n"/>
      <c r="B648" s="141" t="inlineStr">
        <is>
          <t>MITSUBISHI</t>
        </is>
      </c>
      <c r="C648" s="141" t="inlineStr">
        <is>
          <t>Dên S4S</t>
        </is>
      </c>
      <c r="D648" s="141" t="inlineStr">
        <is>
          <t>94</t>
        </is>
      </c>
      <c r="E648" s="141" t="inlineStr">
        <is>
          <t>Cos3</t>
        </is>
      </c>
      <c r="F648" s="141" t="inlineStr">
        <is>
          <t>Dên</t>
        </is>
      </c>
      <c r="G648" s="142" t="n"/>
      <c r="H648" s="142" t="inlineStr">
        <is>
          <t>Bộ</t>
        </is>
      </c>
      <c r="I648" s="43" t="n"/>
      <c r="J648" s="53" t="n"/>
      <c r="K648" s="53" t="n"/>
      <c r="L648" s="43" t="n"/>
      <c r="M648" s="43" t="n"/>
      <c r="N648" s="43" t="n"/>
      <c r="O648" s="43" t="n"/>
      <c r="P648" s="43" t="n"/>
    </row>
    <row r="649" ht="30" customHeight="1">
      <c r="A649" s="141" t="n"/>
      <c r="B649" s="141" t="inlineStr">
        <is>
          <t>MITSUBISHI</t>
        </is>
      </c>
      <c r="C649" s="141" t="inlineStr">
        <is>
          <t>Dên S4S</t>
        </is>
      </c>
      <c r="D649" s="141" t="inlineStr">
        <is>
          <t>94</t>
        </is>
      </c>
      <c r="E649" s="141" t="inlineStr">
        <is>
          <t>Cos4</t>
        </is>
      </c>
      <c r="F649" s="141" t="inlineStr">
        <is>
          <t>Dên</t>
        </is>
      </c>
      <c r="G649" s="142" t="n"/>
      <c r="H649" s="142" t="inlineStr">
        <is>
          <t>Bộ</t>
        </is>
      </c>
      <c r="I649" s="43" t="n"/>
      <c r="J649" s="53" t="n"/>
      <c r="K649" s="53" t="n"/>
      <c r="L649" s="43" t="n"/>
      <c r="M649" s="43" t="n"/>
      <c r="N649" s="43" t="n"/>
      <c r="O649" s="43" t="n"/>
      <c r="P649" s="43" t="n"/>
    </row>
    <row r="650" ht="30" customHeight="1">
      <c r="A650" s="43" t="inlineStr">
        <is>
          <t>HH071070</t>
        </is>
      </c>
      <c r="B650" s="43" t="inlineStr">
        <is>
          <t>MITSUBISHI</t>
        </is>
      </c>
      <c r="C650" s="43" t="inlineStr">
        <is>
          <t>Bạc miểng S6S Cos0 - DaiDo Nhật</t>
        </is>
      </c>
      <c r="D650" s="43" t="inlineStr">
        <is>
          <t>94</t>
        </is>
      </c>
      <c r="E650" s="43" t="inlineStr">
        <is>
          <t>Cos0</t>
        </is>
      </c>
      <c r="F650" s="43" t="inlineStr">
        <is>
          <t>Baze+Dên</t>
        </is>
      </c>
      <c r="G650" s="53" t="inlineStr">
        <is>
          <t>DAIDO NHẬT</t>
        </is>
      </c>
      <c r="H650" s="53" t="inlineStr">
        <is>
          <t>Bộ</t>
        </is>
      </c>
      <c r="I650" s="43" t="n"/>
      <c r="J650" s="53" t="n">
        <v>1250000</v>
      </c>
      <c r="K650" s="53" t="n">
        <v>1300000</v>
      </c>
      <c r="L650" s="53" t="n">
        <v>1350000</v>
      </c>
      <c r="M650" s="43" t="n"/>
      <c r="N650" s="43" t="n"/>
      <c r="O650" s="43" t="n"/>
      <c r="P650" s="43" t="inlineStr">
        <is>
          <t>Bạc miểng S6S Cos0 - DaiDo Nhật</t>
        </is>
      </c>
    </row>
    <row r="651" ht="30" customHeight="1">
      <c r="A651" s="45" t="inlineStr">
        <is>
          <t>HH083846</t>
        </is>
      </c>
      <c r="B651" s="45" t="inlineStr">
        <is>
          <t>MITSUBISHI</t>
        </is>
      </c>
      <c r="C651" s="45" t="inlineStr">
        <is>
          <t>Bạc miểng Mitsu S6S (RP621A6+MP621A7-)STD Cos0 - TDC</t>
        </is>
      </c>
      <c r="D651" s="45" t="inlineStr">
        <is>
          <t>94</t>
        </is>
      </c>
      <c r="E651" s="45" t="inlineStr">
        <is>
          <t>Cos0</t>
        </is>
      </c>
      <c r="F651" s="45" t="inlineStr">
        <is>
          <t>Baze+Dên</t>
        </is>
      </c>
      <c r="G651" s="54" t="inlineStr">
        <is>
          <t>TDC</t>
        </is>
      </c>
      <c r="H651" s="54" t="inlineStr">
        <is>
          <t>Bộ</t>
        </is>
      </c>
      <c r="I651" s="45" t="n"/>
      <c r="J651" s="54" t="n">
        <v>750000</v>
      </c>
      <c r="K651" s="54" t="n">
        <v>800000</v>
      </c>
      <c r="L651" s="54" t="n">
        <v>850000</v>
      </c>
      <c r="M651" s="45" t="n"/>
      <c r="N651" s="45" t="n"/>
      <c r="O651" s="45" t="n"/>
      <c r="P651" s="45" t="inlineStr">
        <is>
          <t>Bạc miểng Mitsu S6S (RP621A6+MP621A7-)STD Cos0 - TDC</t>
        </is>
      </c>
    </row>
    <row r="652" ht="30" customHeight="1">
      <c r="A652" s="43" t="inlineStr">
        <is>
          <t>HH071071</t>
        </is>
      </c>
      <c r="B652" s="43" t="inlineStr">
        <is>
          <t>MITSUBISHI</t>
        </is>
      </c>
      <c r="C652" s="43" t="inlineStr">
        <is>
          <t>Bạc miểng S6S Cos1 - DaiDo Nhật</t>
        </is>
      </c>
      <c r="D652" s="43" t="inlineStr">
        <is>
          <t>94</t>
        </is>
      </c>
      <c r="E652" s="43" t="inlineStr">
        <is>
          <t>Cos1</t>
        </is>
      </c>
      <c r="F652" s="43" t="inlineStr">
        <is>
          <t>Baze+Dên</t>
        </is>
      </c>
      <c r="G652" s="53" t="inlineStr">
        <is>
          <t>DAIDO NHẬT</t>
        </is>
      </c>
      <c r="H652" s="53" t="inlineStr">
        <is>
          <t>Bộ</t>
        </is>
      </c>
      <c r="I652" s="43" t="n"/>
      <c r="J652" s="53" t="n">
        <v>1350000</v>
      </c>
      <c r="K652" s="53" t="n">
        <v>1450000</v>
      </c>
      <c r="L652" s="53" t="n">
        <v>1550000</v>
      </c>
      <c r="M652" s="43" t="n"/>
      <c r="N652" s="43" t="n"/>
      <c r="O652" s="43" t="n"/>
      <c r="P652" s="43" t="inlineStr">
        <is>
          <t>Bạc miểng S6S Cos1 - DaiDo Nhật</t>
        </is>
      </c>
    </row>
    <row r="653" ht="30" customHeight="1">
      <c r="A653" s="45" t="inlineStr">
        <is>
          <t>HH077612</t>
        </is>
      </c>
      <c r="B653" s="45" t="inlineStr">
        <is>
          <t>MITSUBISHI</t>
        </is>
      </c>
      <c r="C653" s="45" t="inlineStr">
        <is>
          <t>Bạc miểng S6S Cos1 - Taiho</t>
        </is>
      </c>
      <c r="D653" s="45" t="inlineStr">
        <is>
          <t>94</t>
        </is>
      </c>
      <c r="E653" s="45" t="inlineStr">
        <is>
          <t>Cos1</t>
        </is>
      </c>
      <c r="F653" s="45" t="inlineStr">
        <is>
          <t>Baze+Dên</t>
        </is>
      </c>
      <c r="G653" s="54" t="inlineStr">
        <is>
          <t>TAIHO</t>
        </is>
      </c>
      <c r="H653" s="54" t="inlineStr">
        <is>
          <t>Bộ</t>
        </is>
      </c>
      <c r="I653" s="45" t="n"/>
      <c r="J653" s="54" t="n"/>
      <c r="K653" s="54" t="n"/>
      <c r="L653" s="45" t="n"/>
      <c r="M653" s="45" t="n"/>
      <c r="N653" s="45" t="n"/>
      <c r="O653" s="45" t="n"/>
      <c r="P653" s="45" t="inlineStr">
        <is>
          <t>Bạc miểng S6S Cos1 - Taiho</t>
        </is>
      </c>
    </row>
    <row r="654" ht="30" customHeight="1">
      <c r="A654" s="45" t="inlineStr">
        <is>
          <t>HH083847</t>
        </is>
      </c>
      <c r="B654" s="45" t="inlineStr">
        <is>
          <t>MITSUBISHI</t>
        </is>
      </c>
      <c r="C654" s="45" t="inlineStr">
        <is>
          <t>Bạc miểng Mitsu S6S (RP621A6+MP621A7)0.25 Cos1 - TDC</t>
        </is>
      </c>
      <c r="D654" s="45" t="inlineStr">
        <is>
          <t>94</t>
        </is>
      </c>
      <c r="E654" s="45" t="inlineStr">
        <is>
          <t>Cos1</t>
        </is>
      </c>
      <c r="F654" s="45" t="inlineStr">
        <is>
          <t>Baze+Dên</t>
        </is>
      </c>
      <c r="G654" s="54" t="inlineStr">
        <is>
          <t>TDC</t>
        </is>
      </c>
      <c r="H654" s="54" t="inlineStr">
        <is>
          <t>Bộ</t>
        </is>
      </c>
      <c r="I654" s="45" t="n"/>
      <c r="J654" s="54" t="n">
        <v>770000</v>
      </c>
      <c r="K654" s="54" t="n">
        <v>820000</v>
      </c>
      <c r="L654" s="54" t="n">
        <v>870000</v>
      </c>
      <c r="M654" s="45" t="n"/>
      <c r="N654" s="45" t="n"/>
      <c r="O654" s="45" t="n"/>
      <c r="P654" s="45" t="inlineStr">
        <is>
          <t>Bạc miểng Mitsu S6S (RP621A6+MP621A7)0.25 Cos1 - TDC</t>
        </is>
      </c>
    </row>
    <row r="655" ht="30" customHeight="1">
      <c r="A655" s="45" t="inlineStr">
        <is>
          <t>HH071072</t>
        </is>
      </c>
      <c r="B655" s="45" t="inlineStr">
        <is>
          <t>MITSUBISHI</t>
        </is>
      </c>
      <c r="C655" s="45" t="inlineStr">
        <is>
          <t>Bạc miểng S6S Cos2 - DaiDo Nhật</t>
        </is>
      </c>
      <c r="D655" s="45" t="inlineStr">
        <is>
          <t>94</t>
        </is>
      </c>
      <c r="E655" s="45" t="inlineStr">
        <is>
          <t>Cos2</t>
        </is>
      </c>
      <c r="F655" s="45" t="inlineStr">
        <is>
          <t>Baze+Dên</t>
        </is>
      </c>
      <c r="G655" s="54" t="inlineStr">
        <is>
          <t>DAIDO NHẬT</t>
        </is>
      </c>
      <c r="H655" s="54" t="inlineStr">
        <is>
          <t>Bộ</t>
        </is>
      </c>
      <c r="I655" s="45" t="n"/>
      <c r="J655" s="54" t="n">
        <v>1350000</v>
      </c>
      <c r="K655" s="54" t="n">
        <v>1450000</v>
      </c>
      <c r="L655" s="54" t="n">
        <v>1550000</v>
      </c>
      <c r="M655" s="45" t="n"/>
      <c r="N655" s="45" t="n"/>
      <c r="O655" s="45" t="n"/>
      <c r="P655" s="45" t="inlineStr">
        <is>
          <t>Bạc miểng S6S Cos2 - DaiDo Nhật</t>
        </is>
      </c>
    </row>
    <row r="656" ht="30" customHeight="1">
      <c r="A656" s="141" t="n"/>
      <c r="B656" s="141" t="inlineStr">
        <is>
          <t>MITSUBISHI</t>
        </is>
      </c>
      <c r="C656" s="141" t="inlineStr">
        <is>
          <t>Bạc Miểng S6S</t>
        </is>
      </c>
      <c r="D656" s="141" t="inlineStr">
        <is>
          <t>94</t>
        </is>
      </c>
      <c r="E656" s="141" t="inlineStr">
        <is>
          <t>Cos3</t>
        </is>
      </c>
      <c r="F656" s="141" t="inlineStr">
        <is>
          <t>Baze+Dên</t>
        </is>
      </c>
      <c r="G656" s="142" t="n"/>
      <c r="H656" s="142" t="inlineStr">
        <is>
          <t>Bộ</t>
        </is>
      </c>
      <c r="I656" s="43" t="n"/>
      <c r="J656" s="53" t="n"/>
      <c r="K656" s="53" t="n"/>
      <c r="L656" s="43" t="n"/>
      <c r="M656" s="43" t="n"/>
      <c r="N656" s="43" t="n"/>
      <c r="O656" s="43" t="n"/>
      <c r="P656" s="43" t="n"/>
    </row>
    <row r="657" ht="30" customHeight="1">
      <c r="A657" s="141" t="n"/>
      <c r="B657" s="141" t="inlineStr">
        <is>
          <t>MITSUBISHI</t>
        </is>
      </c>
      <c r="C657" s="141" t="inlineStr">
        <is>
          <t>Bạc Miểng S6S</t>
        </is>
      </c>
      <c r="D657" s="141" t="inlineStr">
        <is>
          <t>94</t>
        </is>
      </c>
      <c r="E657" s="141" t="inlineStr">
        <is>
          <t>Cos4</t>
        </is>
      </c>
      <c r="F657" s="141" t="inlineStr">
        <is>
          <t>Baze+Dên</t>
        </is>
      </c>
      <c r="G657" s="142" t="n"/>
      <c r="H657" s="142" t="inlineStr">
        <is>
          <t>Bộ</t>
        </is>
      </c>
      <c r="I657" s="45" t="n"/>
      <c r="J657" s="54" t="n"/>
      <c r="K657" s="54" t="n"/>
      <c r="L657" s="45" t="n"/>
      <c r="M657" s="45" t="n"/>
      <c r="N657" s="45" t="n"/>
      <c r="O657" s="45" t="n"/>
      <c r="P657" s="45" t="n"/>
    </row>
    <row r="658" ht="30" customHeight="1">
      <c r="A658" s="45" t="inlineStr">
        <is>
          <t>HH075807</t>
        </is>
      </c>
      <c r="B658" s="45" t="inlineStr">
        <is>
          <t>MITSUBISHI</t>
        </is>
      </c>
      <c r="C658" s="45" t="inlineStr">
        <is>
          <t>Dên S6S/S4S</t>
        </is>
      </c>
      <c r="D658" s="45" t="inlineStr">
        <is>
          <t>94</t>
        </is>
      </c>
      <c r="E658" s="45" t="inlineStr">
        <is>
          <t>Cos0</t>
        </is>
      </c>
      <c r="F658" s="45" t="inlineStr">
        <is>
          <t>Dên</t>
        </is>
      </c>
      <c r="G658" s="54" t="inlineStr">
        <is>
          <t>TDC RP621A</t>
        </is>
      </c>
      <c r="H658" s="54" t="inlineStr">
        <is>
          <t>Cặp</t>
        </is>
      </c>
      <c r="I658" s="45" t="n"/>
      <c r="J658" s="54" t="n">
        <v>35000</v>
      </c>
      <c r="K658" s="54" t="n">
        <v>40000</v>
      </c>
      <c r="L658" s="54" t="n">
        <v>45000</v>
      </c>
      <c r="M658" s="45" t="n"/>
      <c r="N658" s="45" t="n"/>
      <c r="O658" s="45" t="n"/>
      <c r="P658" s="45" t="inlineStr">
        <is>
          <t>Miểng dên (cặp) S6S/S4S Cos0 - TDC RP621A</t>
        </is>
      </c>
    </row>
    <row r="659" ht="30" customHeight="1">
      <c r="A659" s="141" t="n"/>
      <c r="B659" s="141" t="inlineStr">
        <is>
          <t>MITSUBISHI</t>
        </is>
      </c>
      <c r="C659" s="141" t="inlineStr">
        <is>
          <t>Dên S6S/S4S</t>
        </is>
      </c>
      <c r="D659" s="141" t="inlineStr">
        <is>
          <t>94</t>
        </is>
      </c>
      <c r="E659" s="141" t="inlineStr">
        <is>
          <t>Cos1</t>
        </is>
      </c>
      <c r="F659" s="141" t="inlineStr">
        <is>
          <t>Dên</t>
        </is>
      </c>
      <c r="G659" s="142" t="n"/>
      <c r="H659" s="142" t="inlineStr">
        <is>
          <t>Cặp</t>
        </is>
      </c>
      <c r="I659" s="45" t="n"/>
      <c r="J659" s="54" t="n"/>
      <c r="K659" s="54" t="n"/>
      <c r="L659" s="45" t="n"/>
      <c r="M659" s="45" t="n"/>
      <c r="N659" s="45" t="n"/>
      <c r="O659" s="45" t="n"/>
      <c r="P659" s="45" t="n"/>
    </row>
    <row r="660" ht="30" customHeight="1">
      <c r="A660" s="141" t="n"/>
      <c r="B660" s="141" t="inlineStr">
        <is>
          <t>MITSUBISHI</t>
        </is>
      </c>
      <c r="C660" s="141" t="inlineStr">
        <is>
          <t>Dên S6S/S4S</t>
        </is>
      </c>
      <c r="D660" s="141" t="inlineStr">
        <is>
          <t>94</t>
        </is>
      </c>
      <c r="E660" s="141" t="inlineStr">
        <is>
          <t>Cos2</t>
        </is>
      </c>
      <c r="F660" s="141" t="inlineStr">
        <is>
          <t>Dên</t>
        </is>
      </c>
      <c r="G660" s="142" t="n"/>
      <c r="H660" s="142" t="inlineStr">
        <is>
          <t>Cặp</t>
        </is>
      </c>
      <c r="I660" s="45" t="n"/>
      <c r="J660" s="54" t="n"/>
      <c r="K660" s="54" t="n"/>
      <c r="L660" s="45" t="n"/>
      <c r="M660" s="45" t="n"/>
      <c r="N660" s="45" t="n"/>
      <c r="O660" s="45" t="n"/>
      <c r="P660" s="45" t="n"/>
    </row>
    <row r="661" ht="30" customHeight="1">
      <c r="A661" s="141" t="n"/>
      <c r="B661" s="141" t="inlineStr">
        <is>
          <t>MITSUBISHI</t>
        </is>
      </c>
      <c r="C661" s="141" t="inlineStr">
        <is>
          <t>Dên S6S/S4S</t>
        </is>
      </c>
      <c r="D661" s="141" t="inlineStr">
        <is>
          <t>94</t>
        </is>
      </c>
      <c r="E661" s="141" t="inlineStr">
        <is>
          <t>Cos3</t>
        </is>
      </c>
      <c r="F661" s="141" t="inlineStr">
        <is>
          <t>Dên</t>
        </is>
      </c>
      <c r="G661" s="142" t="n"/>
      <c r="H661" s="142" t="inlineStr">
        <is>
          <t>Cặp</t>
        </is>
      </c>
      <c r="I661" s="45" t="n"/>
      <c r="J661" s="54" t="n"/>
      <c r="K661" s="54" t="n"/>
      <c r="L661" s="45" t="n"/>
      <c r="M661" s="45" t="n"/>
      <c r="N661" s="45" t="n"/>
      <c r="O661" s="45" t="n"/>
      <c r="P661" s="45" t="n"/>
    </row>
    <row r="662" ht="30" customHeight="1">
      <c r="A662" s="141" t="n"/>
      <c r="B662" s="141" t="inlineStr">
        <is>
          <t>MITSUBISHI</t>
        </is>
      </c>
      <c r="C662" s="141" t="inlineStr">
        <is>
          <t>Dên S6S/S4S</t>
        </is>
      </c>
      <c r="D662" s="141" t="inlineStr">
        <is>
          <t>94</t>
        </is>
      </c>
      <c r="E662" s="141" t="inlineStr">
        <is>
          <t>Cos4</t>
        </is>
      </c>
      <c r="F662" s="141" t="inlineStr">
        <is>
          <t>Dên</t>
        </is>
      </c>
      <c r="G662" s="142" t="n"/>
      <c r="H662" s="142" t="inlineStr">
        <is>
          <t>Cặp</t>
        </is>
      </c>
      <c r="I662" s="45" t="n"/>
      <c r="J662" s="54" t="n"/>
      <c r="K662" s="54" t="n"/>
      <c r="L662" s="45" t="n"/>
      <c r="M662" s="45" t="n"/>
      <c r="N662" s="45" t="n"/>
      <c r="O662" s="45" t="n"/>
      <c r="P662" s="45" t="n"/>
    </row>
    <row r="663" ht="30" customHeight="1">
      <c r="A663" s="143" t="inlineStr">
        <is>
          <t>HH075603</t>
        </is>
      </c>
      <c r="B663" s="143" t="inlineStr">
        <is>
          <t>MITSUBISHI</t>
        </is>
      </c>
      <c r="C663" s="143" t="inlineStr">
        <is>
          <t>Bạc miểng S4S Cos3 - TAIHO</t>
        </is>
      </c>
      <c r="D663" s="143" t="n"/>
      <c r="E663" s="143" t="inlineStr">
        <is>
          <t>Cos3</t>
        </is>
      </c>
      <c r="F663" s="143" t="inlineStr">
        <is>
          <t>Baze+Dên</t>
        </is>
      </c>
      <c r="G663" s="144" t="inlineStr">
        <is>
          <t>TAIHO</t>
        </is>
      </c>
      <c r="H663" s="144" t="inlineStr">
        <is>
          <t>Bộ</t>
        </is>
      </c>
      <c r="I663" s="143" t="n"/>
      <c r="J663" s="144" t="n"/>
      <c r="K663" s="144" t="n"/>
      <c r="L663" s="144" t="n"/>
      <c r="M663" s="143" t="n"/>
      <c r="N663" s="143" t="n"/>
      <c r="O663" s="143" t="n"/>
      <c r="P663" s="143" t="inlineStr">
        <is>
          <t>Bạc miểng S4S Cos3 - TAIHO</t>
        </is>
      </c>
    </row>
    <row r="664" ht="30" customHeight="1">
      <c r="A664" s="43" t="inlineStr">
        <is>
          <t>HH071518</t>
        </is>
      </c>
      <c r="B664" s="43" t="inlineStr">
        <is>
          <t>MITSUBISHI</t>
        </is>
      </c>
      <c r="C664" s="43" t="inlineStr">
        <is>
          <t>Bạc miểng 4M40 Cos0 - TAIHO</t>
        </is>
      </c>
      <c r="D664" s="43" t="inlineStr">
        <is>
          <t>95</t>
        </is>
      </c>
      <c r="E664" s="43" t="inlineStr">
        <is>
          <t>Cos0</t>
        </is>
      </c>
      <c r="F664" s="43" t="inlineStr">
        <is>
          <t>Baze+Dên</t>
        </is>
      </c>
      <c r="G664" s="53" t="inlineStr">
        <is>
          <t>TAIHO</t>
        </is>
      </c>
      <c r="H664" s="53" t="inlineStr">
        <is>
          <t>Bộ</t>
        </is>
      </c>
      <c r="I664" s="43" t="n"/>
      <c r="J664" s="53" t="n"/>
      <c r="K664" s="53" t="n"/>
      <c r="L664" s="43" t="n"/>
      <c r="M664" s="43" t="n"/>
      <c r="N664" s="43" t="n"/>
      <c r="O664" s="43" t="n"/>
      <c r="P664" s="43" t="inlineStr">
        <is>
          <t>Bạc miểng 4M40 Cos0 - TAIHO</t>
        </is>
      </c>
    </row>
    <row r="665" ht="30" customHeight="1">
      <c r="A665" s="43" t="inlineStr">
        <is>
          <t>HH071519</t>
        </is>
      </c>
      <c r="B665" s="43" t="inlineStr">
        <is>
          <t>MITSUBISHI</t>
        </is>
      </c>
      <c r="C665" s="43" t="inlineStr">
        <is>
          <t>Bạc miểng 4M40 Cos1 - TAIHO</t>
        </is>
      </c>
      <c r="D665" s="43" t="inlineStr">
        <is>
          <t>95</t>
        </is>
      </c>
      <c r="E665" s="43" t="inlineStr">
        <is>
          <t>Cos1</t>
        </is>
      </c>
      <c r="F665" s="43" t="inlineStr">
        <is>
          <t>Baze+Dên</t>
        </is>
      </c>
      <c r="G665" s="53" t="inlineStr">
        <is>
          <t>TAIHO</t>
        </is>
      </c>
      <c r="H665" s="53" t="inlineStr">
        <is>
          <t>Bộ</t>
        </is>
      </c>
      <c r="I665" s="43" t="n"/>
      <c r="J665" s="53" t="n"/>
      <c r="K665" s="53" t="n"/>
      <c r="L665" s="43" t="n"/>
      <c r="M665" s="43" t="n"/>
      <c r="N665" s="43" t="n"/>
      <c r="O665" s="43" t="n"/>
      <c r="P665" s="43" t="inlineStr">
        <is>
          <t>Bạc miểng 4M40 Cos1 - TAIHO</t>
        </is>
      </c>
    </row>
    <row r="666" ht="30" customHeight="1">
      <c r="A666" s="45" t="inlineStr">
        <is>
          <t>HH076894</t>
        </is>
      </c>
      <c r="B666" s="45" t="inlineStr">
        <is>
          <t>MITSUBISHI</t>
        </is>
      </c>
      <c r="C666" s="45" t="inlineStr">
        <is>
          <t>Bạc miểng 4M40 Cos2 - NDC</t>
        </is>
      </c>
      <c r="D666" s="45" t="inlineStr">
        <is>
          <t>95</t>
        </is>
      </c>
      <c r="E666" s="45" t="inlineStr">
        <is>
          <t>Cos2</t>
        </is>
      </c>
      <c r="F666" s="45" t="inlineStr">
        <is>
          <t>Baze+Dên</t>
        </is>
      </c>
      <c r="G666" s="54" t="inlineStr">
        <is>
          <t>NDC</t>
        </is>
      </c>
      <c r="H666" s="54" t="inlineStr">
        <is>
          <t>Bộ</t>
        </is>
      </c>
      <c r="I666" s="45" t="n"/>
      <c r="J666" s="54" t="n"/>
      <c r="K666" s="54" t="n"/>
      <c r="L666" s="45" t="n"/>
      <c r="M666" s="45" t="n"/>
      <c r="N666" s="45" t="n"/>
      <c r="O666" s="45" t="n"/>
      <c r="P666" s="45" t="inlineStr">
        <is>
          <t>Bạc miểng 4M40 Cos2 - NDC</t>
        </is>
      </c>
    </row>
    <row r="667" ht="30" customHeight="1">
      <c r="A667" s="141" t="n"/>
      <c r="B667" s="141" t="inlineStr">
        <is>
          <t>MITSUBISHI</t>
        </is>
      </c>
      <c r="C667" s="141" t="inlineStr">
        <is>
          <t>Bạc Miểng 4M40</t>
        </is>
      </c>
      <c r="D667" s="141" t="inlineStr">
        <is>
          <t>95</t>
        </is>
      </c>
      <c r="E667" s="141" t="inlineStr">
        <is>
          <t>Cos3</t>
        </is>
      </c>
      <c r="F667" s="141" t="inlineStr">
        <is>
          <t>Baze+Dên</t>
        </is>
      </c>
      <c r="G667" s="142" t="n"/>
      <c r="H667" s="142" t="inlineStr">
        <is>
          <t>Bộ</t>
        </is>
      </c>
      <c r="I667" s="43" t="n"/>
      <c r="J667" s="53" t="n"/>
      <c r="K667" s="53" t="n"/>
      <c r="L667" s="43" t="n"/>
      <c r="M667" s="43" t="n"/>
      <c r="N667" s="43" t="n"/>
      <c r="O667" s="43" t="n"/>
      <c r="P667" s="43" t="n"/>
    </row>
    <row r="668" ht="30" customHeight="1">
      <c r="A668" s="141" t="n"/>
      <c r="B668" s="141" t="inlineStr">
        <is>
          <t>MITSUBISHI</t>
        </is>
      </c>
      <c r="C668" s="141" t="inlineStr">
        <is>
          <t>Bạc Miểng 4M40</t>
        </is>
      </c>
      <c r="D668" s="141" t="inlineStr">
        <is>
          <t>95</t>
        </is>
      </c>
      <c r="E668" s="141" t="inlineStr">
        <is>
          <t>Cos4</t>
        </is>
      </c>
      <c r="F668" s="141" t="inlineStr">
        <is>
          <t>Baze+Dên</t>
        </is>
      </c>
      <c r="G668" s="142" t="n"/>
      <c r="H668" s="142" t="inlineStr">
        <is>
          <t>Bộ</t>
        </is>
      </c>
      <c r="I668" s="45" t="n"/>
      <c r="J668" s="54" t="n"/>
      <c r="K668" s="54" t="n"/>
      <c r="L668" s="45" t="n"/>
      <c r="M668" s="45" t="n"/>
      <c r="N668" s="45" t="n"/>
      <c r="O668" s="45" t="n"/>
      <c r="P668" s="45" t="n"/>
    </row>
    <row r="669" ht="30" customHeight="1">
      <c r="A669" s="141" t="n"/>
      <c r="B669" s="141" t="inlineStr">
        <is>
          <t>MITSUBISHI</t>
        </is>
      </c>
      <c r="C669" s="141" t="inlineStr">
        <is>
          <t>Bạc Miểng 6DS1</t>
        </is>
      </c>
      <c r="D669" s="141" t="inlineStr">
        <is>
          <t>95</t>
        </is>
      </c>
      <c r="E669" s="141" t="inlineStr">
        <is>
          <t>Cos0</t>
        </is>
      </c>
      <c r="F669" s="141" t="inlineStr">
        <is>
          <t>Baze+Dên</t>
        </is>
      </c>
      <c r="G669" s="142" t="n"/>
      <c r="H669" s="142" t="inlineStr">
        <is>
          <t>Bộ</t>
        </is>
      </c>
      <c r="I669" s="43" t="n"/>
      <c r="J669" s="53" t="n"/>
      <c r="K669" s="53" t="n"/>
      <c r="L669" s="43" t="n"/>
      <c r="M669" s="43" t="n"/>
      <c r="N669" s="43" t="n"/>
      <c r="O669" s="43" t="n"/>
      <c r="P669" s="43" t="n"/>
    </row>
    <row r="670" ht="30" customHeight="1">
      <c r="A670" s="141" t="n"/>
      <c r="B670" s="141" t="inlineStr">
        <is>
          <t>MITSUBISHI</t>
        </is>
      </c>
      <c r="C670" s="141" t="inlineStr">
        <is>
          <t>Bạc Miểng 6DS1</t>
        </is>
      </c>
      <c r="D670" s="141" t="inlineStr">
        <is>
          <t>95</t>
        </is>
      </c>
      <c r="E670" s="141" t="inlineStr">
        <is>
          <t>Cos1</t>
        </is>
      </c>
      <c r="F670" s="141" t="inlineStr">
        <is>
          <t>Baze+Dên</t>
        </is>
      </c>
      <c r="G670" s="142" t="n"/>
      <c r="H670" s="142" t="inlineStr">
        <is>
          <t>Bộ</t>
        </is>
      </c>
      <c r="I670" s="43" t="n"/>
      <c r="J670" s="53" t="n"/>
      <c r="K670" s="53" t="n"/>
      <c r="L670" s="43" t="n"/>
      <c r="M670" s="43" t="n"/>
      <c r="N670" s="43" t="n"/>
      <c r="O670" s="43" t="n"/>
      <c r="P670" s="43" t="n"/>
    </row>
    <row r="671" ht="30" customHeight="1">
      <c r="A671" s="43" t="inlineStr">
        <is>
          <t>HH20511</t>
        </is>
      </c>
      <c r="B671" s="43" t="inlineStr">
        <is>
          <t>MITSUBISHI</t>
        </is>
      </c>
      <c r="C671" s="43" t="inlineStr">
        <is>
          <t>Bạc miểng 6DS1 Cos2 - TAIHO</t>
        </is>
      </c>
      <c r="D671" s="43" t="inlineStr">
        <is>
          <t>95</t>
        </is>
      </c>
      <c r="E671" s="43" t="inlineStr">
        <is>
          <t>Cos2</t>
        </is>
      </c>
      <c r="F671" s="43" t="inlineStr">
        <is>
          <t>Baze+Dên</t>
        </is>
      </c>
      <c r="G671" s="53" t="inlineStr">
        <is>
          <t>TAIHO</t>
        </is>
      </c>
      <c r="H671" s="53" t="inlineStr">
        <is>
          <t>Bộ</t>
        </is>
      </c>
      <c r="I671" s="43" t="n"/>
      <c r="J671" s="53" t="n"/>
      <c r="K671" s="53" t="n"/>
      <c r="L671" s="43" t="n"/>
      <c r="M671" s="43" t="n"/>
      <c r="N671" s="43" t="n"/>
      <c r="O671" s="43" t="n"/>
      <c r="P671" s="43" t="inlineStr">
        <is>
          <t>Bạc miểng 6DS1 Cos2 - TAIHO</t>
        </is>
      </c>
    </row>
    <row r="672" ht="30" customHeight="1">
      <c r="A672" s="141" t="n"/>
      <c r="B672" s="141" t="inlineStr">
        <is>
          <t>MITSUBISHI</t>
        </is>
      </c>
      <c r="C672" s="141" t="inlineStr">
        <is>
          <t>Bạc Miểng 6DS1</t>
        </is>
      </c>
      <c r="D672" s="141" t="inlineStr">
        <is>
          <t>95</t>
        </is>
      </c>
      <c r="E672" s="141" t="inlineStr">
        <is>
          <t>Cos3</t>
        </is>
      </c>
      <c r="F672" s="141" t="inlineStr">
        <is>
          <t>Baze+Dên</t>
        </is>
      </c>
      <c r="G672" s="142" t="n"/>
      <c r="H672" s="142" t="inlineStr">
        <is>
          <t>Bộ</t>
        </is>
      </c>
      <c r="I672" s="43" t="n"/>
      <c r="J672" s="53" t="n"/>
      <c r="K672" s="53" t="n"/>
      <c r="L672" s="43" t="n"/>
      <c r="M672" s="43" t="n"/>
      <c r="N672" s="43" t="n"/>
      <c r="O672" s="43" t="n"/>
      <c r="P672" s="43" t="n"/>
    </row>
    <row r="673" ht="30" customHeight="1">
      <c r="A673" s="141" t="n"/>
      <c r="B673" s="141" t="inlineStr">
        <is>
          <t>MITSUBISHI</t>
        </is>
      </c>
      <c r="C673" s="141" t="inlineStr">
        <is>
          <t>Bạc Miểng 6DS1</t>
        </is>
      </c>
      <c r="D673" s="141" t="inlineStr">
        <is>
          <t>95</t>
        </is>
      </c>
      <c r="E673" s="141" t="inlineStr">
        <is>
          <t>Cos4</t>
        </is>
      </c>
      <c r="F673" s="141" t="inlineStr">
        <is>
          <t>Baze+Dên</t>
        </is>
      </c>
      <c r="G673" s="142" t="n"/>
      <c r="H673" s="142" t="inlineStr">
        <is>
          <t>Bộ</t>
        </is>
      </c>
      <c r="I673" s="43" t="n"/>
      <c r="J673" s="53" t="n"/>
      <c r="K673" s="53" t="n"/>
      <c r="L673" s="43" t="n"/>
      <c r="M673" s="43" t="n"/>
      <c r="N673" s="43" t="n"/>
      <c r="O673" s="43" t="n"/>
      <c r="P673" s="43" t="n"/>
    </row>
    <row r="674" ht="30" customHeight="1">
      <c r="A674" s="45" t="inlineStr">
        <is>
          <t>HH080386</t>
        </is>
      </c>
      <c r="B674" s="45" t="inlineStr">
        <is>
          <t>MITSUBISHI</t>
        </is>
      </c>
      <c r="C674" s="45" t="inlineStr">
        <is>
          <t>Bạc miểng 6DS7/6DS3/6DS1 cos0- Taiho</t>
        </is>
      </c>
      <c r="D674" s="45" t="inlineStr">
        <is>
          <t>95</t>
        </is>
      </c>
      <c r="E674" s="45" t="inlineStr">
        <is>
          <t>Cos0</t>
        </is>
      </c>
      <c r="F674" s="45" t="inlineStr">
        <is>
          <t>Baze+Dên</t>
        </is>
      </c>
      <c r="G674" s="54" t="inlineStr">
        <is>
          <t>TAIHO</t>
        </is>
      </c>
      <c r="H674" s="54" t="inlineStr">
        <is>
          <t>Bộ</t>
        </is>
      </c>
      <c r="I674" s="45" t="n"/>
      <c r="J674" s="54" t="n"/>
      <c r="K674" s="54" t="n"/>
      <c r="L674" s="45" t="n"/>
      <c r="M674" s="45" t="n"/>
      <c r="N674" s="45" t="n"/>
      <c r="O674" s="45" t="n"/>
      <c r="P674" s="45" t="inlineStr">
        <is>
          <t>Bạc miểng 6DS7/6DS3/6DS1 cos0- Taiho</t>
        </is>
      </c>
    </row>
    <row r="675" ht="30" customHeight="1">
      <c r="A675" s="141" t="n"/>
      <c r="B675" s="141" t="inlineStr">
        <is>
          <t>MITSUBISHI</t>
        </is>
      </c>
      <c r="C675" s="141" t="inlineStr">
        <is>
          <t>Bạc Miểng 6DS7/6DS3/6DS1</t>
        </is>
      </c>
      <c r="D675" s="141" t="inlineStr">
        <is>
          <t>95</t>
        </is>
      </c>
      <c r="E675" s="141" t="inlineStr">
        <is>
          <t>Cos1</t>
        </is>
      </c>
      <c r="F675" s="141" t="inlineStr">
        <is>
          <t>Baze+Dên</t>
        </is>
      </c>
      <c r="G675" s="142" t="n"/>
      <c r="H675" s="142" t="inlineStr">
        <is>
          <t>Bộ</t>
        </is>
      </c>
      <c r="I675" s="45" t="n"/>
      <c r="J675" s="54" t="n"/>
      <c r="K675" s="54" t="n"/>
      <c r="L675" s="45" t="n"/>
      <c r="M675" s="45" t="n"/>
      <c r="N675" s="45" t="n"/>
      <c r="O675" s="45" t="n"/>
      <c r="P675" s="45" t="n"/>
    </row>
    <row r="676" ht="30" customHeight="1">
      <c r="A676" s="141" t="n"/>
      <c r="B676" s="141" t="inlineStr">
        <is>
          <t>MITSUBISHI</t>
        </is>
      </c>
      <c r="C676" s="141" t="inlineStr">
        <is>
          <t>Bạc Miểng 6DS7/6DS3/6DS1</t>
        </is>
      </c>
      <c r="D676" s="141" t="inlineStr">
        <is>
          <t>95</t>
        </is>
      </c>
      <c r="E676" s="141" t="inlineStr">
        <is>
          <t>Cos2</t>
        </is>
      </c>
      <c r="F676" s="141" t="inlineStr">
        <is>
          <t>Baze+Dên</t>
        </is>
      </c>
      <c r="G676" s="142" t="n"/>
      <c r="H676" s="142" t="inlineStr">
        <is>
          <t>Bộ</t>
        </is>
      </c>
      <c r="I676" s="45" t="n"/>
      <c r="J676" s="54" t="n"/>
      <c r="K676" s="54" t="n"/>
      <c r="L676" s="45" t="n"/>
      <c r="M676" s="45" t="n"/>
      <c r="N676" s="45" t="n"/>
      <c r="O676" s="45" t="n"/>
      <c r="P676" s="45" t="n"/>
    </row>
    <row r="677" ht="30" customHeight="1">
      <c r="A677" s="141" t="n"/>
      <c r="B677" s="141" t="inlineStr">
        <is>
          <t>MITSUBISHI</t>
        </is>
      </c>
      <c r="C677" s="141" t="inlineStr">
        <is>
          <t>Bạc Miểng 6DS7/6DS3/6DS1</t>
        </is>
      </c>
      <c r="D677" s="141" t="inlineStr">
        <is>
          <t>95</t>
        </is>
      </c>
      <c r="E677" s="141" t="inlineStr">
        <is>
          <t>Cos3</t>
        </is>
      </c>
      <c r="F677" s="141" t="inlineStr">
        <is>
          <t>Baze+Dên</t>
        </is>
      </c>
      <c r="G677" s="142" t="n"/>
      <c r="H677" s="142" t="inlineStr">
        <is>
          <t>Bộ</t>
        </is>
      </c>
      <c r="I677" s="45" t="n"/>
      <c r="J677" s="54" t="n"/>
      <c r="K677" s="54" t="n"/>
      <c r="L677" s="45" t="n"/>
      <c r="M677" s="45" t="n"/>
      <c r="N677" s="45" t="n"/>
      <c r="O677" s="45" t="n"/>
      <c r="P677" s="45" t="n"/>
    </row>
    <row r="678" ht="30" customHeight="1">
      <c r="A678" s="141" t="n"/>
      <c r="B678" s="141" t="inlineStr">
        <is>
          <t>MITSUBISHI</t>
        </is>
      </c>
      <c r="C678" s="141" t="inlineStr">
        <is>
          <t>Bạc Miểng 6DS7/6DS3/6DS1</t>
        </is>
      </c>
      <c r="D678" s="141" t="inlineStr">
        <is>
          <t>95</t>
        </is>
      </c>
      <c r="E678" s="141" t="inlineStr">
        <is>
          <t>Cos4</t>
        </is>
      </c>
      <c r="F678" s="141" t="inlineStr">
        <is>
          <t>Baze+Dên</t>
        </is>
      </c>
      <c r="G678" s="142" t="n"/>
      <c r="H678" s="142" t="inlineStr">
        <is>
          <t>Bộ</t>
        </is>
      </c>
      <c r="I678" s="45" t="n"/>
      <c r="J678" s="54" t="n"/>
      <c r="K678" s="54" t="n"/>
      <c r="L678" s="45" t="n"/>
      <c r="M678" s="45" t="n"/>
      <c r="N678" s="45" t="n"/>
      <c r="O678" s="45" t="n"/>
      <c r="P678" s="45" t="n"/>
    </row>
    <row r="679" ht="30" customHeight="1">
      <c r="A679" s="45" t="inlineStr">
        <is>
          <t>HH071546</t>
        </is>
      </c>
      <c r="B679" s="45" t="inlineStr">
        <is>
          <t>MITSUBISHI</t>
        </is>
      </c>
      <c r="C679" s="45" t="inlineStr">
        <is>
          <t>Bạc miểng S4E/S4F/S4E-2 Cos0 - TAIHO</t>
        </is>
      </c>
      <c r="D679" s="45" t="inlineStr">
        <is>
          <t>98</t>
        </is>
      </c>
      <c r="E679" s="45" t="inlineStr">
        <is>
          <t>Cos0</t>
        </is>
      </c>
      <c r="F679" s="45" t="inlineStr">
        <is>
          <t>Baze+Dên</t>
        </is>
      </c>
      <c r="G679" s="54" t="inlineStr">
        <is>
          <t>TAIHO</t>
        </is>
      </c>
      <c r="H679" s="54" t="inlineStr">
        <is>
          <t>Bộ</t>
        </is>
      </c>
      <c r="I679" s="45" t="n"/>
      <c r="J679" s="54" t="n"/>
      <c r="K679" s="54" t="n"/>
      <c r="L679" s="45" t="n"/>
      <c r="M679" s="45" t="n"/>
      <c r="N679" s="45" t="n"/>
      <c r="O679" s="45" t="n"/>
      <c r="P679" s="45" t="inlineStr">
        <is>
          <t>Bạc miểng S4E/S4F/S4E-2 Cos0 - TAIHO</t>
        </is>
      </c>
    </row>
    <row r="680" ht="30" customHeight="1">
      <c r="A680" s="43" t="inlineStr">
        <is>
          <t>HH070388</t>
        </is>
      </c>
      <c r="B680" s="43" t="inlineStr">
        <is>
          <t>MITSUBISHI</t>
        </is>
      </c>
      <c r="C680" s="43" t="inlineStr">
        <is>
          <t>Bạc miểng S4E/S4F/S4E-2 Cos1 - TAIHO</t>
        </is>
      </c>
      <c r="D680" s="43" t="inlineStr">
        <is>
          <t>98</t>
        </is>
      </c>
      <c r="E680" s="43" t="inlineStr">
        <is>
          <t>Cos1</t>
        </is>
      </c>
      <c r="F680" s="43" t="inlineStr">
        <is>
          <t>Baze+Dên</t>
        </is>
      </c>
      <c r="G680" s="43" t="inlineStr">
        <is>
          <t>TAIHO</t>
        </is>
      </c>
      <c r="H680" s="43" t="inlineStr">
        <is>
          <t>Bộ</t>
        </is>
      </c>
      <c r="I680" s="43" t="n"/>
      <c r="J680" s="43" t="n"/>
      <c r="K680" s="43" t="n"/>
      <c r="L680" s="43" t="n"/>
      <c r="M680" s="43" t="n"/>
      <c r="N680" s="43" t="n"/>
      <c r="O680" s="43" t="n"/>
      <c r="P680" s="43" t="inlineStr">
        <is>
          <t>Bạc miểng S4E/S4F/S4E-2 Cos1 - TAIHO</t>
        </is>
      </c>
    </row>
    <row r="681" ht="30" customHeight="1">
      <c r="A681" s="43" t="inlineStr">
        <is>
          <t>HH071368</t>
        </is>
      </c>
      <c r="B681" s="43" t="inlineStr">
        <is>
          <t>MITSUBISHI</t>
        </is>
      </c>
      <c r="C681" s="43" t="inlineStr">
        <is>
          <t>Bạc miểng S4E/S4F/S4E-2 Cos2 - TAIHO</t>
        </is>
      </c>
      <c r="D681" s="43" t="inlineStr">
        <is>
          <t>98</t>
        </is>
      </c>
      <c r="E681" s="43" t="inlineStr">
        <is>
          <t>Cos2</t>
        </is>
      </c>
      <c r="F681" s="43" t="inlineStr">
        <is>
          <t>Baze+Dên</t>
        </is>
      </c>
      <c r="G681" s="53" t="inlineStr">
        <is>
          <t>TAIHO</t>
        </is>
      </c>
      <c r="H681" s="53" t="inlineStr">
        <is>
          <t>Bộ</t>
        </is>
      </c>
      <c r="I681" s="43" t="n"/>
      <c r="J681" s="53" t="n"/>
      <c r="K681" s="53" t="n"/>
      <c r="L681" s="43" t="n"/>
      <c r="M681" s="43" t="n"/>
      <c r="N681" s="43" t="n"/>
      <c r="O681" s="43" t="n"/>
      <c r="P681" s="43" t="inlineStr">
        <is>
          <t>Bạc miểng S4E/S4F/S4E-2 Cos2 - TAIHO</t>
        </is>
      </c>
    </row>
    <row r="682" ht="30" customHeight="1">
      <c r="A682" s="45" t="inlineStr">
        <is>
          <t>HH070991</t>
        </is>
      </c>
      <c r="B682" s="45" t="inlineStr">
        <is>
          <t>MITSUBISHI</t>
        </is>
      </c>
      <c r="C682" s="45" t="inlineStr">
        <is>
          <t>Bạc miểng S4E/S4F/S4E-2 Cos3 - TAIHO</t>
        </is>
      </c>
      <c r="D682" s="45" t="inlineStr">
        <is>
          <t>98</t>
        </is>
      </c>
      <c r="E682" s="45" t="inlineStr">
        <is>
          <t>Cos3</t>
        </is>
      </c>
      <c r="F682" s="45" t="inlineStr">
        <is>
          <t>Baze+Dên</t>
        </is>
      </c>
      <c r="G682" s="54" t="inlineStr">
        <is>
          <t>TAIHO</t>
        </is>
      </c>
      <c r="H682" s="54" t="inlineStr">
        <is>
          <t>Bộ</t>
        </is>
      </c>
      <c r="I682" s="45" t="n"/>
      <c r="J682" s="54" t="n"/>
      <c r="K682" s="54" t="n"/>
      <c r="L682" s="45" t="n"/>
      <c r="M682" s="45" t="n"/>
      <c r="N682" s="45" t="n"/>
      <c r="O682" s="45" t="n"/>
      <c r="P682" s="45" t="inlineStr">
        <is>
          <t>Bạc miểng S4E/S4F/S4E-2 Cos3 - TAIHO</t>
        </is>
      </c>
    </row>
    <row r="683" ht="30" customHeight="1">
      <c r="A683" s="141" t="n"/>
      <c r="B683" s="141" t="inlineStr">
        <is>
          <t>MITSUBISHI</t>
        </is>
      </c>
      <c r="C683" s="141" t="inlineStr">
        <is>
          <t>Bạc Miểng S4E/S4F/S4E-2</t>
        </is>
      </c>
      <c r="D683" s="141" t="inlineStr">
        <is>
          <t>98</t>
        </is>
      </c>
      <c r="E683" s="141" t="inlineStr">
        <is>
          <t>Cos4</t>
        </is>
      </c>
      <c r="F683" s="141" t="inlineStr">
        <is>
          <t>Baze+Dên</t>
        </is>
      </c>
      <c r="G683" s="142" t="n"/>
      <c r="H683" s="142" t="inlineStr">
        <is>
          <t>Bộ</t>
        </is>
      </c>
      <c r="I683" s="45" t="n"/>
      <c r="J683" s="54" t="n"/>
      <c r="K683" s="54" t="n"/>
      <c r="L683" s="45" t="n"/>
      <c r="M683" s="45" t="n"/>
      <c r="N683" s="45" t="n"/>
      <c r="O683" s="45" t="n"/>
      <c r="P683" s="45" t="n"/>
    </row>
    <row r="684" ht="30" customHeight="1">
      <c r="A684" s="141" t="n"/>
      <c r="B684" s="141" t="inlineStr">
        <is>
          <t>MITSUBISHI</t>
        </is>
      </c>
      <c r="C684" s="141" t="inlineStr">
        <is>
          <t>Baze S4E/S4F/S4E-2</t>
        </is>
      </c>
      <c r="D684" s="141" t="inlineStr">
        <is>
          <t>98</t>
        </is>
      </c>
      <c r="E684" s="141" t="inlineStr">
        <is>
          <t>Cos0</t>
        </is>
      </c>
      <c r="F684" s="141" t="inlineStr">
        <is>
          <t>Baze</t>
        </is>
      </c>
      <c r="G684" s="142" t="n"/>
      <c r="H684" s="142" t="inlineStr">
        <is>
          <t>Bộ</t>
        </is>
      </c>
      <c r="I684" s="45" t="n"/>
      <c r="J684" s="54" t="n"/>
      <c r="K684" s="54" t="n"/>
      <c r="L684" s="45" t="n"/>
      <c r="M684" s="45" t="n"/>
      <c r="N684" s="45" t="n"/>
      <c r="O684" s="45" t="n"/>
      <c r="P684" s="45" t="n"/>
    </row>
    <row r="685" ht="30" customHeight="1">
      <c r="A685" s="45" t="inlineStr">
        <is>
          <t>HH080256</t>
        </is>
      </c>
      <c r="B685" s="45" t="inlineStr">
        <is>
          <t>MITSUBISHI</t>
        </is>
      </c>
      <c r="C685" s="45" t="inlineStr">
        <is>
          <t>Baze S4E/S4F/S4E-2</t>
        </is>
      </c>
      <c r="D685" s="45" t="inlineStr">
        <is>
          <t>98</t>
        </is>
      </c>
      <c r="E685" s="45" t="inlineStr">
        <is>
          <t>Cos1</t>
        </is>
      </c>
      <c r="F685" s="45" t="inlineStr">
        <is>
          <t>Baze</t>
        </is>
      </c>
      <c r="G685" s="54" t="inlineStr">
        <is>
          <t>NDC</t>
        </is>
      </c>
      <c r="H685" s="54" t="inlineStr">
        <is>
          <t>Bộ</t>
        </is>
      </c>
      <c r="I685" s="45" t="n"/>
      <c r="J685" s="54" t="n"/>
      <c r="K685" s="54" t="n"/>
      <c r="L685" s="45" t="n"/>
      <c r="M685" s="45" t="n"/>
      <c r="N685" s="45" t="n"/>
      <c r="O685" s="45" t="n"/>
      <c r="P685" s="45" t="inlineStr">
        <is>
          <t>Miểng baze S4E/S4F/S4E-2 Cos1 - NDC</t>
        </is>
      </c>
    </row>
    <row r="686" ht="30" customHeight="1">
      <c r="A686" s="141" t="n"/>
      <c r="B686" s="141" t="inlineStr">
        <is>
          <t>MITSUBISHI</t>
        </is>
      </c>
      <c r="C686" s="141" t="inlineStr">
        <is>
          <t>Baze S4E/S4F/S4E-2</t>
        </is>
      </c>
      <c r="D686" s="141" t="inlineStr">
        <is>
          <t>98</t>
        </is>
      </c>
      <c r="E686" s="141" t="inlineStr">
        <is>
          <t>Cos2</t>
        </is>
      </c>
      <c r="F686" s="141" t="inlineStr">
        <is>
          <t>Baze</t>
        </is>
      </c>
      <c r="G686" s="142" t="n"/>
      <c r="H686" s="142" t="inlineStr">
        <is>
          <t>Bộ</t>
        </is>
      </c>
      <c r="I686" s="45" t="n"/>
      <c r="J686" s="54" t="n"/>
      <c r="K686" s="54" t="n"/>
      <c r="L686" s="45" t="n"/>
      <c r="M686" s="45" t="n"/>
      <c r="N686" s="45" t="n"/>
      <c r="O686" s="45" t="n"/>
      <c r="P686" s="45" t="n"/>
    </row>
    <row r="687" ht="30" customHeight="1">
      <c r="A687" s="141" t="n"/>
      <c r="B687" s="141" t="inlineStr">
        <is>
          <t>MITSUBISHI</t>
        </is>
      </c>
      <c r="C687" s="141" t="inlineStr">
        <is>
          <t>Baze S4E/S4F/S4E-2</t>
        </is>
      </c>
      <c r="D687" s="141" t="inlineStr">
        <is>
          <t>98</t>
        </is>
      </c>
      <c r="E687" s="141" t="inlineStr">
        <is>
          <t>Cos3</t>
        </is>
      </c>
      <c r="F687" s="141" t="inlineStr">
        <is>
          <t>Baze</t>
        </is>
      </c>
      <c r="G687" s="142" t="n"/>
      <c r="H687" s="142" t="inlineStr">
        <is>
          <t>Bộ</t>
        </is>
      </c>
      <c r="I687" s="45" t="n"/>
      <c r="J687" s="54" t="n"/>
      <c r="K687" s="54" t="n"/>
      <c r="L687" s="45" t="n"/>
      <c r="M687" s="45" t="n"/>
      <c r="N687" s="45" t="n"/>
      <c r="O687" s="45" t="n"/>
      <c r="P687" s="45" t="n"/>
    </row>
    <row r="688" ht="30" customHeight="1">
      <c r="A688" s="141" t="n"/>
      <c r="B688" s="141" t="inlineStr">
        <is>
          <t>MITSUBISHI</t>
        </is>
      </c>
      <c r="C688" s="141" t="inlineStr">
        <is>
          <t>Baze S4E/S4F/S4E-2</t>
        </is>
      </c>
      <c r="D688" s="141" t="inlineStr">
        <is>
          <t>98</t>
        </is>
      </c>
      <c r="E688" s="141" t="inlineStr">
        <is>
          <t>Cos4</t>
        </is>
      </c>
      <c r="F688" s="141" t="inlineStr">
        <is>
          <t>Baze</t>
        </is>
      </c>
      <c r="G688" s="142" t="n"/>
      <c r="H688" s="142" t="inlineStr">
        <is>
          <t>Bộ</t>
        </is>
      </c>
      <c r="I688" s="45" t="n"/>
      <c r="J688" s="54" t="n"/>
      <c r="K688" s="54" t="n"/>
      <c r="L688" s="45" t="n"/>
      <c r="M688" s="45" t="n"/>
      <c r="N688" s="45" t="n"/>
      <c r="O688" s="45" t="n"/>
      <c r="P688" s="45" t="n"/>
    </row>
    <row r="689" ht="30" customHeight="1">
      <c r="A689" s="45" t="inlineStr">
        <is>
          <t>HH080528</t>
        </is>
      </c>
      <c r="B689" s="45" t="inlineStr">
        <is>
          <t>MITSUBISHI</t>
        </is>
      </c>
      <c r="C689" s="45" t="inlineStr">
        <is>
          <t>Baze S6E/S4E/S4F/S4E-2</t>
        </is>
      </c>
      <c r="D689" s="45" t="inlineStr">
        <is>
          <t>98</t>
        </is>
      </c>
      <c r="E689" s="45" t="inlineStr">
        <is>
          <t>Cos0</t>
        </is>
      </c>
      <c r="F689" s="45" t="inlineStr">
        <is>
          <t>Baze</t>
        </is>
      </c>
      <c r="G689" s="54" t="inlineStr">
        <is>
          <t>MP625A</t>
        </is>
      </c>
      <c r="H689" s="54" t="inlineStr">
        <is>
          <t>Cặp</t>
        </is>
      </c>
      <c r="I689" s="45" t="n"/>
      <c r="J689" s="54" t="n">
        <v>60000</v>
      </c>
      <c r="K689" s="54" t="n">
        <v>70000</v>
      </c>
      <c r="L689" s="54" t="n">
        <v>80000</v>
      </c>
      <c r="M689" s="45" t="n"/>
      <c r="N689" s="45" t="n"/>
      <c r="O689" s="45" t="n"/>
      <c r="P689" s="45" t="inlineStr">
        <is>
          <t>Miểng baze S6E/S4E/S4F/S4E-2 cos0 - TDC - MP625A</t>
        </is>
      </c>
    </row>
    <row r="690" ht="30" customHeight="1">
      <c r="A690" s="43" t="inlineStr">
        <is>
          <t>HH074435</t>
        </is>
      </c>
      <c r="B690" s="43" t="inlineStr">
        <is>
          <t>MITSUBISHI</t>
        </is>
      </c>
      <c r="C690" s="43" t="inlineStr">
        <is>
          <t>Baze S6E/S4E/S4F/S4E-2</t>
        </is>
      </c>
      <c r="D690" s="43" t="inlineStr">
        <is>
          <t>98</t>
        </is>
      </c>
      <c r="E690" s="43" t="inlineStr">
        <is>
          <t>Cos0</t>
        </is>
      </c>
      <c r="F690" s="43" t="inlineStr">
        <is>
          <t>Baze</t>
        </is>
      </c>
      <c r="G690" s="43" t="inlineStr">
        <is>
          <t>TAIHO</t>
        </is>
      </c>
      <c r="H690" s="43" t="inlineStr">
        <is>
          <t>Cặp</t>
        </is>
      </c>
      <c r="I690" s="43" t="n"/>
      <c r="J690" s="43" t="n"/>
      <c r="K690" s="43" t="n"/>
      <c r="L690" s="43" t="n"/>
      <c r="M690" s="43" t="n"/>
      <c r="N690" s="43" t="n"/>
      <c r="O690" s="43" t="n"/>
      <c r="P690" s="43" t="inlineStr">
        <is>
          <t>Miểng baze S6E/S4E/S4F/S4E-2 (MP128H) Cos0 - TAIHO</t>
        </is>
      </c>
    </row>
    <row r="691" ht="30" customHeight="1">
      <c r="A691" s="141" t="n"/>
      <c r="B691" s="141" t="inlineStr">
        <is>
          <t>MITSUBISHI</t>
        </is>
      </c>
      <c r="C691" s="141" t="inlineStr">
        <is>
          <t>Baze S6E/S4E/S4F/S4E-2</t>
        </is>
      </c>
      <c r="D691" s="141" t="inlineStr">
        <is>
          <t>98</t>
        </is>
      </c>
      <c r="E691" s="141" t="inlineStr">
        <is>
          <t>Cos1</t>
        </is>
      </c>
      <c r="F691" s="141" t="inlineStr">
        <is>
          <t>Baze</t>
        </is>
      </c>
      <c r="G691" s="142" t="n"/>
      <c r="H691" s="142" t="inlineStr">
        <is>
          <t>Cặp</t>
        </is>
      </c>
      <c r="I691" s="45" t="n"/>
      <c r="J691" s="54" t="n"/>
      <c r="K691" s="54" t="n"/>
      <c r="L691" s="45" t="n"/>
      <c r="M691" s="45" t="n"/>
      <c r="N691" s="45" t="n"/>
      <c r="O691" s="45" t="n"/>
      <c r="P691" s="45" t="n"/>
    </row>
    <row r="692" ht="30" customHeight="1">
      <c r="A692" s="141" t="n"/>
      <c r="B692" s="141" t="inlineStr">
        <is>
          <t>MITSUBISHI</t>
        </is>
      </c>
      <c r="C692" s="141" t="inlineStr">
        <is>
          <t>Baze S6E/S4E/S4F/S4E-2</t>
        </is>
      </c>
      <c r="D692" s="141" t="inlineStr">
        <is>
          <t>98</t>
        </is>
      </c>
      <c r="E692" s="141" t="inlineStr">
        <is>
          <t>Cos2</t>
        </is>
      </c>
      <c r="F692" s="141" t="inlineStr">
        <is>
          <t>Baze</t>
        </is>
      </c>
      <c r="G692" s="142" t="n"/>
      <c r="H692" s="142" t="inlineStr">
        <is>
          <t>Cặp</t>
        </is>
      </c>
      <c r="I692" s="45" t="n"/>
      <c r="J692" s="54" t="n"/>
      <c r="K692" s="54" t="n"/>
      <c r="L692" s="45" t="n"/>
      <c r="M692" s="45" t="n"/>
      <c r="N692" s="45" t="n"/>
      <c r="O692" s="45" t="n"/>
      <c r="P692" s="45" t="n"/>
    </row>
    <row r="693" ht="30" customHeight="1">
      <c r="A693" s="141" t="n"/>
      <c r="B693" s="141" t="inlineStr">
        <is>
          <t>MITSUBISHI</t>
        </is>
      </c>
      <c r="C693" s="141" t="inlineStr">
        <is>
          <t>Baze S6E/S4E/S4F/S4E-2</t>
        </is>
      </c>
      <c r="D693" s="141" t="inlineStr">
        <is>
          <t>98</t>
        </is>
      </c>
      <c r="E693" s="141" t="inlineStr">
        <is>
          <t>Cos3</t>
        </is>
      </c>
      <c r="F693" s="141" t="inlineStr">
        <is>
          <t>Baze</t>
        </is>
      </c>
      <c r="G693" s="142" t="n"/>
      <c r="H693" s="142" t="inlineStr">
        <is>
          <t>Cặp</t>
        </is>
      </c>
      <c r="I693" s="45" t="n"/>
      <c r="J693" s="54" t="n"/>
      <c r="K693" s="54" t="n"/>
      <c r="L693" s="45" t="n"/>
      <c r="M693" s="45" t="n"/>
      <c r="N693" s="45" t="n"/>
      <c r="O693" s="45" t="n"/>
      <c r="P693" s="45" t="n"/>
    </row>
    <row r="694" ht="30" customHeight="1">
      <c r="A694" s="141" t="n"/>
      <c r="B694" s="141" t="inlineStr">
        <is>
          <t>MITSUBISHI</t>
        </is>
      </c>
      <c r="C694" s="141" t="inlineStr">
        <is>
          <t>Baze S6E/S4E/S4F/S4E-2</t>
        </is>
      </c>
      <c r="D694" s="141" t="inlineStr">
        <is>
          <t>98</t>
        </is>
      </c>
      <c r="E694" s="141" t="inlineStr">
        <is>
          <t>Cos4</t>
        </is>
      </c>
      <c r="F694" s="141" t="inlineStr">
        <is>
          <t>Baze</t>
        </is>
      </c>
      <c r="G694" s="141" t="n"/>
      <c r="H694" s="141" t="inlineStr">
        <is>
          <t>Cặp</t>
        </is>
      </c>
      <c r="I694" s="43" t="n"/>
      <c r="J694" s="43" t="n"/>
      <c r="K694" s="43" t="n"/>
      <c r="L694" s="43" t="n"/>
      <c r="M694" s="43" t="n"/>
      <c r="N694" s="43" t="n"/>
      <c r="O694" s="43" t="n"/>
      <c r="P694" s="43" t="n"/>
    </row>
    <row r="695" ht="30" customHeight="1">
      <c r="A695" s="143" t="inlineStr">
        <is>
          <t>HH072047</t>
        </is>
      </c>
      <c r="B695" s="143" t="inlineStr">
        <is>
          <t>MITSUBISHI</t>
        </is>
      </c>
      <c r="C695" s="143" t="inlineStr">
        <is>
          <t>Bạc miểng S6E/ S6E-2 - Cos1 - Taiho</t>
        </is>
      </c>
      <c r="D695" s="143" t="n"/>
      <c r="E695" s="143" t="inlineStr">
        <is>
          <t>Cos1</t>
        </is>
      </c>
      <c r="F695" s="143" t="inlineStr">
        <is>
          <t>Baze+Dên</t>
        </is>
      </c>
      <c r="G695" s="144" t="inlineStr">
        <is>
          <t>TAIHO</t>
        </is>
      </c>
      <c r="H695" s="144" t="inlineStr">
        <is>
          <t>Bộ</t>
        </is>
      </c>
      <c r="I695" s="143" t="n"/>
      <c r="J695" s="144" t="n"/>
      <c r="K695" s="144" t="n"/>
      <c r="L695" s="144" t="n"/>
      <c r="M695" s="143" t="n"/>
      <c r="N695" s="143" t="n"/>
      <c r="O695" s="143" t="n"/>
      <c r="P695" s="143" t="inlineStr">
        <is>
          <t>Bạc miểng S6E/ S6E-2 - Cos1 - Taiho</t>
        </is>
      </c>
    </row>
    <row r="696" ht="30" customHeight="1">
      <c r="A696" s="43" t="inlineStr">
        <is>
          <t>HH076047</t>
        </is>
      </c>
      <c r="B696" s="43" t="inlineStr">
        <is>
          <t>MITSUBISHI</t>
        </is>
      </c>
      <c r="C696" s="43" t="inlineStr">
        <is>
          <t>Bạc miểng 4D30/4D31/4D32 Cos0- NDC</t>
        </is>
      </c>
      <c r="D696" s="43" t="inlineStr">
        <is>
          <t>100</t>
        </is>
      </c>
      <c r="E696" s="43" t="inlineStr">
        <is>
          <t>Cos0</t>
        </is>
      </c>
      <c r="F696" s="43" t="inlineStr">
        <is>
          <t>Baze+Dên</t>
        </is>
      </c>
      <c r="G696" s="53" t="inlineStr">
        <is>
          <t>NDC</t>
        </is>
      </c>
      <c r="H696" s="53" t="inlineStr">
        <is>
          <t>Bộ</t>
        </is>
      </c>
      <c r="I696" s="43" t="n"/>
      <c r="J696" s="53" t="n"/>
      <c r="K696" s="53" t="n"/>
      <c r="L696" s="43" t="n"/>
      <c r="M696" s="43" t="n"/>
      <c r="N696" s="43" t="n"/>
      <c r="O696" s="43" t="n"/>
      <c r="P696" s="43" t="inlineStr">
        <is>
          <t>Bạc miểng 4D30/4D31/4D32 Cos0- NDC</t>
        </is>
      </c>
    </row>
    <row r="697" ht="30" customHeight="1">
      <c r="A697" s="45" t="inlineStr">
        <is>
          <t>HH075403</t>
        </is>
      </c>
      <c r="B697" s="45" t="inlineStr">
        <is>
          <t>MITSUBISHI</t>
        </is>
      </c>
      <c r="C697" s="45" t="inlineStr">
        <is>
          <t>Bạc miểng 4D30/4D31/4D32 Cos0 - NDC TW</t>
        </is>
      </c>
      <c r="D697" s="45" t="inlineStr">
        <is>
          <t>100</t>
        </is>
      </c>
      <c r="E697" s="45" t="inlineStr">
        <is>
          <t>Cos0</t>
        </is>
      </c>
      <c r="F697" s="45" t="inlineStr">
        <is>
          <t>Baze+Dên</t>
        </is>
      </c>
      <c r="G697" s="54" t="inlineStr">
        <is>
          <t>NDC TW</t>
        </is>
      </c>
      <c r="H697" s="54" t="inlineStr">
        <is>
          <t>Bộ</t>
        </is>
      </c>
      <c r="I697" s="45" t="n"/>
      <c r="J697" s="54" t="n"/>
      <c r="K697" s="54" t="n"/>
      <c r="L697" s="45" t="n"/>
      <c r="M697" s="45" t="n"/>
      <c r="N697" s="45" t="n"/>
      <c r="O697" s="45" t="n"/>
      <c r="P697" s="45" t="inlineStr">
        <is>
          <t>Bạc miểng 4D30/4D31/4D32 Cos0 - NDC TW</t>
        </is>
      </c>
    </row>
    <row r="698" ht="30" customHeight="1">
      <c r="A698" s="43" t="inlineStr">
        <is>
          <t>HH070745</t>
        </is>
      </c>
      <c r="B698" s="43" t="inlineStr">
        <is>
          <t>MITSUBISHI</t>
        </is>
      </c>
      <c r="C698" s="43" t="inlineStr">
        <is>
          <t>Bạc miểng 4D30/4D31/4D32 (M121H + R121H) Cos0 - TAIHO</t>
        </is>
      </c>
      <c r="D698" s="43" t="inlineStr">
        <is>
          <t>100</t>
        </is>
      </c>
      <c r="E698" s="43" t="inlineStr">
        <is>
          <t>Cos0</t>
        </is>
      </c>
      <c r="F698" s="43" t="inlineStr">
        <is>
          <t>Baze+Dên</t>
        </is>
      </c>
      <c r="G698" s="43" t="inlineStr">
        <is>
          <t>TAIHO</t>
        </is>
      </c>
      <c r="H698" s="43" t="inlineStr">
        <is>
          <t>Bộ</t>
        </is>
      </c>
      <c r="I698" s="43" t="n"/>
      <c r="J698" s="43" t="n"/>
      <c r="K698" s="43" t="n"/>
      <c r="L698" s="43" t="n"/>
      <c r="M698" s="43" t="n"/>
      <c r="N698" s="43" t="n"/>
      <c r="O698" s="43" t="n"/>
      <c r="P698" s="43" t="inlineStr">
        <is>
          <t>Bạc miểng 4D30/4D31/4D32 (M121H + R121H) Cos0 - TAIHO</t>
        </is>
      </c>
    </row>
    <row r="699" ht="30" customHeight="1">
      <c r="A699" s="45" t="inlineStr">
        <is>
          <t>HH0300</t>
        </is>
      </c>
      <c r="B699" s="45" t="inlineStr">
        <is>
          <t>MITSUBISHI</t>
        </is>
      </c>
      <c r="C699" s="45" t="inlineStr">
        <is>
          <t>Bạc miểng 4D30/4D31/4D32 (M121H + R121H) Cos1 - TAIHO</t>
        </is>
      </c>
      <c r="D699" s="45" t="inlineStr">
        <is>
          <t>100</t>
        </is>
      </c>
      <c r="E699" s="45" t="inlineStr">
        <is>
          <t>Cos1</t>
        </is>
      </c>
      <c r="F699" s="45" t="inlineStr">
        <is>
          <t>Baze+Dên</t>
        </is>
      </c>
      <c r="G699" s="54" t="inlineStr">
        <is>
          <t>TAIHO</t>
        </is>
      </c>
      <c r="H699" s="54" t="inlineStr">
        <is>
          <t>Bộ</t>
        </is>
      </c>
      <c r="I699" s="45" t="n"/>
      <c r="J699" s="54" t="n"/>
      <c r="K699" s="54" t="n"/>
      <c r="L699" s="45" t="n"/>
      <c r="M699" s="45" t="n"/>
      <c r="N699" s="45" t="n"/>
      <c r="O699" s="45" t="n"/>
      <c r="P699" s="45" t="inlineStr">
        <is>
          <t>Bạc miểng 4D30/4D31/4D32 (M121H + R121H) Cos1 - TAIHO</t>
        </is>
      </c>
    </row>
    <row r="700" ht="30" customHeight="1">
      <c r="A700" s="45" t="inlineStr">
        <is>
          <t>HH0561</t>
        </is>
      </c>
      <c r="B700" s="45" t="inlineStr">
        <is>
          <t>MITSUBISHI</t>
        </is>
      </c>
      <c r="C700" s="45" t="inlineStr">
        <is>
          <t>Bạc miểng 4D30/4D31/4D32 (M121H + R121H) Cos2 - TAIHO</t>
        </is>
      </c>
      <c r="D700" s="45" t="inlineStr">
        <is>
          <t>100</t>
        </is>
      </c>
      <c r="E700" s="45" t="inlineStr">
        <is>
          <t>Cos2</t>
        </is>
      </c>
      <c r="F700" s="45" t="inlineStr">
        <is>
          <t>Baze+Dên</t>
        </is>
      </c>
      <c r="G700" s="54" t="inlineStr">
        <is>
          <t>TAIHO</t>
        </is>
      </c>
      <c r="H700" s="54" t="inlineStr">
        <is>
          <t>Bộ</t>
        </is>
      </c>
      <c r="I700" s="45" t="n"/>
      <c r="J700" s="54" t="n"/>
      <c r="K700" s="54" t="n"/>
      <c r="L700" s="45" t="n"/>
      <c r="M700" s="45" t="n"/>
      <c r="N700" s="45" t="n"/>
      <c r="O700" s="45" t="n"/>
      <c r="P700" s="45" t="inlineStr">
        <is>
          <t>Bạc miểng 4D30/4D31/4D32 (M121H + R121H) Cos2 - TAIHO</t>
        </is>
      </c>
    </row>
    <row r="701" ht="30" customHeight="1">
      <c r="A701" s="43" t="inlineStr">
        <is>
          <t>HH20488</t>
        </is>
      </c>
      <c r="B701" s="43" t="inlineStr">
        <is>
          <t>MITSUBISHI</t>
        </is>
      </c>
      <c r="C701" s="43" t="inlineStr">
        <is>
          <t>Bạc miểng 4D30/4D31/4D32 Cos3 - TAIHO</t>
        </is>
      </c>
      <c r="D701" s="43" t="inlineStr">
        <is>
          <t>100</t>
        </is>
      </c>
      <c r="E701" s="43" t="inlineStr">
        <is>
          <t>Cos3</t>
        </is>
      </c>
      <c r="F701" s="43" t="inlineStr">
        <is>
          <t>Baze+Dên</t>
        </is>
      </c>
      <c r="G701" s="53" t="inlineStr">
        <is>
          <t>TAIHO</t>
        </is>
      </c>
      <c r="H701" s="53" t="inlineStr">
        <is>
          <t>Bộ</t>
        </is>
      </c>
      <c r="I701" s="43" t="n"/>
      <c r="J701" s="53" t="n"/>
      <c r="K701" s="53" t="n"/>
      <c r="L701" s="43" t="n"/>
      <c r="M701" s="43" t="n"/>
      <c r="N701" s="43" t="n"/>
      <c r="O701" s="43" t="n"/>
      <c r="P701" s="43" t="inlineStr">
        <is>
          <t>Bạc miểng 4D30/4D31/4D32 Cos3 - TAIHO</t>
        </is>
      </c>
    </row>
    <row r="702" ht="30" customHeight="1">
      <c r="A702" s="43" t="inlineStr">
        <is>
          <t>HH0563</t>
        </is>
      </c>
      <c r="B702" s="43" t="inlineStr">
        <is>
          <t>MITSUBISHI</t>
        </is>
      </c>
      <c r="C702" s="43" t="inlineStr">
        <is>
          <t>Bạc miểng 4D30/4D31/4D32 Cos4 - TAIHO</t>
        </is>
      </c>
      <c r="D702" s="43" t="inlineStr">
        <is>
          <t>100</t>
        </is>
      </c>
      <c r="E702" s="43" t="inlineStr">
        <is>
          <t>Cos4</t>
        </is>
      </c>
      <c r="F702" s="43" t="inlineStr">
        <is>
          <t>Baze+Dên</t>
        </is>
      </c>
      <c r="G702" s="53" t="inlineStr">
        <is>
          <t>TAIHO</t>
        </is>
      </c>
      <c r="H702" s="53" t="inlineStr">
        <is>
          <t>Bộ</t>
        </is>
      </c>
      <c r="I702" s="43" t="n"/>
      <c r="J702" s="53" t="n"/>
      <c r="K702" s="53" t="n"/>
      <c r="L702" s="43" t="n"/>
      <c r="M702" s="43" t="n"/>
      <c r="N702" s="43" t="n"/>
      <c r="O702" s="43" t="n"/>
      <c r="P702" s="43" t="inlineStr">
        <is>
          <t>Bạc miểng 4D30/4D31/4D32 Cos4 - TAIHO</t>
        </is>
      </c>
    </row>
    <row r="703" ht="30" customHeight="1">
      <c r="A703" s="45" t="inlineStr">
        <is>
          <t>HH076586</t>
        </is>
      </c>
      <c r="B703" s="45" t="inlineStr">
        <is>
          <t>MITSUBISHI</t>
        </is>
      </c>
      <c r="C703" s="45" t="inlineStr">
        <is>
          <t>Dên 4D30/4D31/4D32</t>
        </is>
      </c>
      <c r="D703" s="45" t="inlineStr">
        <is>
          <t>100</t>
        </is>
      </c>
      <c r="E703" s="45" t="inlineStr">
        <is>
          <t>Cos0</t>
        </is>
      </c>
      <c r="F703" s="45" t="inlineStr">
        <is>
          <t>Dên</t>
        </is>
      </c>
      <c r="G703" s="54" t="inlineStr">
        <is>
          <t>CS IVECO</t>
        </is>
      </c>
      <c r="H703" s="54" t="inlineStr">
        <is>
          <t>Bộ</t>
        </is>
      </c>
      <c r="I703" s="45" t="n"/>
      <c r="J703" s="54" t="n">
        <v>170000</v>
      </c>
      <c r="K703" s="54" t="n">
        <v>180000</v>
      </c>
      <c r="L703" s="54" t="n">
        <v>190000</v>
      </c>
      <c r="M703" s="45" t="n"/>
      <c r="N703" s="45" t="n"/>
      <c r="O703" s="45" t="n"/>
      <c r="P703" s="45" t="inlineStr">
        <is>
          <t>Miểng dên 4D30/4D31/4D32 Cos0 - CS IVECO</t>
        </is>
      </c>
    </row>
    <row r="704" ht="30" customHeight="1">
      <c r="A704" s="43" t="inlineStr">
        <is>
          <t>HH076587</t>
        </is>
      </c>
      <c r="B704" s="43" t="inlineStr">
        <is>
          <t>MITSUBISHI</t>
        </is>
      </c>
      <c r="C704" s="43" t="inlineStr">
        <is>
          <t>Dên 4D30/4D31/4D32</t>
        </is>
      </c>
      <c r="D704" s="43" t="inlineStr">
        <is>
          <t>100</t>
        </is>
      </c>
      <c r="E704" s="43" t="inlineStr">
        <is>
          <t>Cos1</t>
        </is>
      </c>
      <c r="F704" s="43" t="inlineStr">
        <is>
          <t>Dên</t>
        </is>
      </c>
      <c r="G704" s="53" t="inlineStr">
        <is>
          <t>CS IVECO</t>
        </is>
      </c>
      <c r="H704" s="53" t="inlineStr">
        <is>
          <t>Bộ</t>
        </is>
      </c>
      <c r="I704" s="43" t="n"/>
      <c r="J704" s="53" t="n">
        <v>190000</v>
      </c>
      <c r="K704" s="53" t="n">
        <v>200000</v>
      </c>
      <c r="L704" s="53" t="n">
        <v>210000</v>
      </c>
      <c r="M704" s="43" t="n"/>
      <c r="N704" s="43" t="n"/>
      <c r="O704" s="43" t="n"/>
      <c r="P704" s="43" t="inlineStr">
        <is>
          <t>Miểng dên 4D30/4D31/4D32 cos1 - CS IVECO</t>
        </is>
      </c>
    </row>
    <row r="705" ht="30" customHeight="1">
      <c r="A705" s="45" t="inlineStr">
        <is>
          <t>HH082184</t>
        </is>
      </c>
      <c r="B705" s="45" t="inlineStr">
        <is>
          <t>MITSUBISHI</t>
        </is>
      </c>
      <c r="C705" s="45" t="inlineStr">
        <is>
          <t>Dên 4D30/4D31/4D32</t>
        </is>
      </c>
      <c r="D705" s="45" t="inlineStr">
        <is>
          <t>100</t>
        </is>
      </c>
      <c r="E705" s="45" t="inlineStr">
        <is>
          <t>Cos1</t>
        </is>
      </c>
      <c r="F705" s="45" t="inlineStr">
        <is>
          <t>Dên</t>
        </is>
      </c>
      <c r="G705" s="54" t="inlineStr">
        <is>
          <t>DAIDO</t>
        </is>
      </c>
      <c r="H705" s="54" t="inlineStr">
        <is>
          <t>Bộ</t>
        </is>
      </c>
      <c r="I705" s="45" t="n"/>
      <c r="J705" s="54" t="n"/>
      <c r="K705" s="54" t="n"/>
      <c r="L705" s="45" t="n"/>
      <c r="M705" s="45" t="n"/>
      <c r="N705" s="45" t="n"/>
      <c r="O705" s="45" t="n"/>
      <c r="P705" s="45" t="inlineStr">
        <is>
          <t>Miểng dên 4D30/4D31/4D32 cos1 - Daido</t>
        </is>
      </c>
    </row>
    <row r="706" ht="30" customHeight="1">
      <c r="A706" s="141" t="n"/>
      <c r="B706" s="141" t="inlineStr">
        <is>
          <t>MITSUBISHI</t>
        </is>
      </c>
      <c r="C706" s="141" t="inlineStr">
        <is>
          <t>Dên 4D30/4D31/4D32</t>
        </is>
      </c>
      <c r="D706" s="141" t="inlineStr">
        <is>
          <t>100</t>
        </is>
      </c>
      <c r="E706" s="141" t="inlineStr">
        <is>
          <t>Cos2</t>
        </is>
      </c>
      <c r="F706" s="141" t="inlineStr">
        <is>
          <t>Dên</t>
        </is>
      </c>
      <c r="G706" s="142" t="n"/>
      <c r="H706" s="142" t="inlineStr">
        <is>
          <t>Bộ</t>
        </is>
      </c>
      <c r="I706" s="45" t="n"/>
      <c r="J706" s="54" t="n"/>
      <c r="K706" s="54" t="n"/>
      <c r="L706" s="45" t="n"/>
      <c r="M706" s="45" t="n"/>
      <c r="N706" s="45" t="n"/>
      <c r="O706" s="45" t="n"/>
      <c r="P706" s="45" t="n"/>
    </row>
    <row r="707" ht="30" customHeight="1">
      <c r="A707" s="141" t="n"/>
      <c r="B707" s="141" t="inlineStr">
        <is>
          <t>MITSUBISHI</t>
        </is>
      </c>
      <c r="C707" s="141" t="inlineStr">
        <is>
          <t>Dên 4D30/4D31/4D32</t>
        </is>
      </c>
      <c r="D707" s="141" t="inlineStr">
        <is>
          <t>100</t>
        </is>
      </c>
      <c r="E707" s="141" t="inlineStr">
        <is>
          <t>Cos3</t>
        </is>
      </c>
      <c r="F707" s="141" t="inlineStr">
        <is>
          <t>Dên</t>
        </is>
      </c>
      <c r="G707" s="142" t="n"/>
      <c r="H707" s="142" t="inlineStr">
        <is>
          <t>Bộ</t>
        </is>
      </c>
      <c r="I707" s="45" t="n"/>
      <c r="J707" s="54" t="n"/>
      <c r="K707" s="54" t="n"/>
      <c r="L707" s="45" t="n"/>
      <c r="M707" s="45" t="n"/>
      <c r="N707" s="45" t="n"/>
      <c r="O707" s="45" t="n"/>
      <c r="P707" s="45" t="n"/>
    </row>
    <row r="708" ht="30" customHeight="1">
      <c r="A708" s="141" t="n"/>
      <c r="B708" s="141" t="inlineStr">
        <is>
          <t>MITSUBISHI</t>
        </is>
      </c>
      <c r="C708" s="141" t="inlineStr">
        <is>
          <t>Dên 4D30/4D31/4D32</t>
        </is>
      </c>
      <c r="D708" s="141" t="inlineStr">
        <is>
          <t>100</t>
        </is>
      </c>
      <c r="E708" s="141" t="inlineStr">
        <is>
          <t>Cos4</t>
        </is>
      </c>
      <c r="F708" s="141" t="inlineStr">
        <is>
          <t>Dên</t>
        </is>
      </c>
      <c r="G708" s="142" t="n"/>
      <c r="H708" s="142" t="inlineStr">
        <is>
          <t>Bộ</t>
        </is>
      </c>
      <c r="I708" s="45" t="n"/>
      <c r="J708" s="54" t="n"/>
      <c r="K708" s="54" t="n"/>
      <c r="L708" s="45" t="n"/>
      <c r="M708" s="45" t="n"/>
      <c r="N708" s="45" t="n"/>
      <c r="O708" s="45" t="n"/>
      <c r="P708" s="45" t="n"/>
    </row>
    <row r="709" ht="30" customHeight="1">
      <c r="A709" s="141" t="n"/>
      <c r="B709" s="141" t="inlineStr">
        <is>
          <t>MITSUBISHI</t>
        </is>
      </c>
      <c r="C709" s="141" t="inlineStr">
        <is>
          <t>Bạc Miểng 6D31</t>
        </is>
      </c>
      <c r="D709" s="141" t="inlineStr">
        <is>
          <t>100</t>
        </is>
      </c>
      <c r="E709" s="141" t="inlineStr">
        <is>
          <t>Cos0</t>
        </is>
      </c>
      <c r="F709" s="141" t="inlineStr">
        <is>
          <t>Baze+Dên</t>
        </is>
      </c>
      <c r="G709" s="142" t="n"/>
      <c r="H709" s="142" t="inlineStr">
        <is>
          <t>Bộ</t>
        </is>
      </c>
      <c r="I709" s="43" t="n"/>
      <c r="J709" s="53" t="n"/>
      <c r="K709" s="53" t="n"/>
      <c r="L709" s="43" t="n"/>
      <c r="M709" s="43" t="n"/>
      <c r="N709" s="43" t="n"/>
      <c r="O709" s="43" t="n"/>
      <c r="P709" s="43" t="n"/>
    </row>
    <row r="710" ht="30" customHeight="1">
      <c r="A710" s="43" t="inlineStr">
        <is>
          <t>HH00397</t>
        </is>
      </c>
      <c r="B710" s="43" t="inlineStr">
        <is>
          <t>MITSUBISHI</t>
        </is>
      </c>
      <c r="C710" s="43" t="inlineStr">
        <is>
          <t>Bạc miểng 6D31 - 0.25 Cos1 - TAIHO</t>
        </is>
      </c>
      <c r="D710" s="43" t="inlineStr">
        <is>
          <t>100</t>
        </is>
      </c>
      <c r="E710" s="43" t="inlineStr">
        <is>
          <t>Cos1</t>
        </is>
      </c>
      <c r="F710" s="43" t="inlineStr">
        <is>
          <t>Baze+Dên</t>
        </is>
      </c>
      <c r="G710" s="53" t="inlineStr">
        <is>
          <t>TAIHO</t>
        </is>
      </c>
      <c r="H710" s="53" t="inlineStr">
        <is>
          <t>Bộ</t>
        </is>
      </c>
      <c r="I710" s="43" t="n"/>
      <c r="J710" s="53" t="n"/>
      <c r="K710" s="53" t="n"/>
      <c r="L710" s="43" t="n"/>
      <c r="M710" s="43" t="n"/>
      <c r="N710" s="43" t="n"/>
      <c r="O710" s="43" t="n"/>
      <c r="P710" s="43" t="inlineStr">
        <is>
          <t>Bạc miểng 6D31 (M190H1 + R168H1) Cos1 - TAIHO</t>
        </is>
      </c>
    </row>
    <row r="711" ht="30" customHeight="1">
      <c r="A711" s="141" t="n"/>
      <c r="B711" s="141" t="inlineStr">
        <is>
          <t>MITSUBISHI</t>
        </is>
      </c>
      <c r="C711" s="141" t="inlineStr">
        <is>
          <t>Bạc Miểng 6D31</t>
        </is>
      </c>
      <c r="D711" s="141" t="inlineStr">
        <is>
          <t>100</t>
        </is>
      </c>
      <c r="E711" s="141" t="inlineStr">
        <is>
          <t>Cos2</t>
        </is>
      </c>
      <c r="F711" s="141" t="inlineStr">
        <is>
          <t>Baze+Dên</t>
        </is>
      </c>
      <c r="G711" s="142" t="n"/>
      <c r="H711" s="142" t="inlineStr">
        <is>
          <t>Bộ</t>
        </is>
      </c>
      <c r="I711" s="43" t="n"/>
      <c r="J711" s="53" t="n"/>
      <c r="K711" s="53" t="n"/>
      <c r="L711" s="43" t="n"/>
      <c r="M711" s="43" t="n"/>
      <c r="N711" s="43" t="n"/>
      <c r="O711" s="43" t="n"/>
      <c r="P711" s="43" t="n"/>
    </row>
    <row r="712" ht="30" customHeight="1">
      <c r="A712" s="45" t="inlineStr">
        <is>
          <t>HH070719</t>
        </is>
      </c>
      <c r="B712" s="45" t="inlineStr">
        <is>
          <t>MITSUBISHI</t>
        </is>
      </c>
      <c r="C712" s="45" t="inlineStr">
        <is>
          <t>Bạc miểng 6D31 Cos3 - TAIHO</t>
        </is>
      </c>
      <c r="D712" s="45" t="inlineStr">
        <is>
          <t>100</t>
        </is>
      </c>
      <c r="E712" s="45" t="inlineStr">
        <is>
          <t>Cos3</t>
        </is>
      </c>
      <c r="F712" s="45" t="inlineStr">
        <is>
          <t>Baze+Dên</t>
        </is>
      </c>
      <c r="G712" s="54" t="inlineStr">
        <is>
          <t>TAIHO</t>
        </is>
      </c>
      <c r="H712" s="54" t="inlineStr">
        <is>
          <t>Bộ</t>
        </is>
      </c>
      <c r="I712" s="45" t="n"/>
      <c r="J712" s="54" t="n"/>
      <c r="K712" s="54" t="n"/>
      <c r="L712" s="45" t="n"/>
      <c r="M712" s="45" t="n"/>
      <c r="N712" s="45" t="n"/>
      <c r="O712" s="45" t="n"/>
      <c r="P712" s="45" t="inlineStr">
        <is>
          <t>Bạc miểng 6D31 Cos3 - TAIHO</t>
        </is>
      </c>
    </row>
    <row r="713" ht="30" customHeight="1">
      <c r="A713" s="141" t="n"/>
      <c r="B713" s="141" t="inlineStr">
        <is>
          <t>MITSUBISHI</t>
        </is>
      </c>
      <c r="C713" s="141" t="inlineStr">
        <is>
          <t>Bạc Miểng 6D31</t>
        </is>
      </c>
      <c r="D713" s="141" t="inlineStr">
        <is>
          <t>100</t>
        </is>
      </c>
      <c r="E713" s="141" t="inlineStr">
        <is>
          <t>Cos4</t>
        </is>
      </c>
      <c r="F713" s="141" t="inlineStr">
        <is>
          <t>Baze+Dên</t>
        </is>
      </c>
      <c r="G713" s="142" t="n"/>
      <c r="H713" s="142" t="inlineStr">
        <is>
          <t>Bộ</t>
        </is>
      </c>
      <c r="I713" s="45" t="n"/>
      <c r="J713" s="54" t="n"/>
      <c r="K713" s="54" t="n"/>
      <c r="L713" s="45" t="n"/>
      <c r="M713" s="45" t="n"/>
      <c r="N713" s="45" t="n"/>
      <c r="O713" s="45" t="n"/>
      <c r="P713" s="45" t="n"/>
    </row>
    <row r="714" ht="30" customHeight="1">
      <c r="A714" s="43" t="inlineStr">
        <is>
          <t>HH075926</t>
        </is>
      </c>
      <c r="B714" s="43" t="inlineStr">
        <is>
          <t>MITSUBISHI</t>
        </is>
      </c>
      <c r="C714" s="43" t="inlineStr">
        <is>
          <t>Dên 6D31</t>
        </is>
      </c>
      <c r="D714" s="43" t="inlineStr">
        <is>
          <t>100</t>
        </is>
      </c>
      <c r="E714" s="43" t="inlineStr">
        <is>
          <t>Cos0</t>
        </is>
      </c>
      <c r="F714" s="43" t="inlineStr">
        <is>
          <t>Dên</t>
        </is>
      </c>
      <c r="G714" s="53" t="inlineStr">
        <is>
          <t>MAHLE ME995170</t>
        </is>
      </c>
      <c r="H714" s="53" t="inlineStr">
        <is>
          <t>Bộ</t>
        </is>
      </c>
      <c r="I714" s="43" t="n"/>
      <c r="J714" s="53" t="n"/>
      <c r="K714" s="53" t="n"/>
      <c r="L714" s="43" t="n"/>
      <c r="M714" s="43" t="n"/>
      <c r="N714" s="43" t="n"/>
      <c r="O714" s="43" t="n"/>
      <c r="P714" s="43" t="inlineStr">
        <is>
          <t>Miểng dên 6D31 Cos0 - MAHLE ME995170</t>
        </is>
      </c>
    </row>
    <row r="715" ht="30" customHeight="1">
      <c r="A715" s="141" t="n"/>
      <c r="B715" s="141" t="inlineStr">
        <is>
          <t>MITSUBISHI</t>
        </is>
      </c>
      <c r="C715" s="141" t="inlineStr">
        <is>
          <t>Dên 6D31</t>
        </is>
      </c>
      <c r="D715" s="141" t="inlineStr">
        <is>
          <t>100</t>
        </is>
      </c>
      <c r="E715" s="141" t="inlineStr">
        <is>
          <t>Cos1</t>
        </is>
      </c>
      <c r="F715" s="141" t="inlineStr">
        <is>
          <t>Dên</t>
        </is>
      </c>
      <c r="G715" s="142" t="n"/>
      <c r="H715" s="142" t="inlineStr">
        <is>
          <t>Bộ</t>
        </is>
      </c>
      <c r="I715" s="43" t="n"/>
      <c r="J715" s="53" t="n"/>
      <c r="K715" s="53" t="n"/>
      <c r="L715" s="43" t="n"/>
      <c r="M715" s="43" t="n"/>
      <c r="N715" s="43" t="n"/>
      <c r="O715" s="43" t="n"/>
      <c r="P715" s="43" t="n"/>
    </row>
    <row r="716" ht="30" customHeight="1">
      <c r="A716" s="141" t="n"/>
      <c r="B716" s="141" t="inlineStr">
        <is>
          <t>MITSUBISHI</t>
        </is>
      </c>
      <c r="C716" s="141" t="inlineStr">
        <is>
          <t>Dên 6D31</t>
        </is>
      </c>
      <c r="D716" s="141" t="inlineStr">
        <is>
          <t>100</t>
        </is>
      </c>
      <c r="E716" s="141" t="inlineStr">
        <is>
          <t>Cos2</t>
        </is>
      </c>
      <c r="F716" s="141" t="inlineStr">
        <is>
          <t>Dên</t>
        </is>
      </c>
      <c r="G716" s="142" t="n"/>
      <c r="H716" s="142" t="inlineStr">
        <is>
          <t>Bộ</t>
        </is>
      </c>
      <c r="I716" s="43" t="n"/>
      <c r="J716" s="53" t="n"/>
      <c r="K716" s="53" t="n"/>
      <c r="L716" s="43" t="n"/>
      <c r="M716" s="43" t="n"/>
      <c r="N716" s="43" t="n"/>
      <c r="O716" s="43" t="n"/>
      <c r="P716" s="43" t="n"/>
    </row>
    <row r="717" ht="30" customHeight="1">
      <c r="A717" s="141" t="n"/>
      <c r="B717" s="141" t="inlineStr">
        <is>
          <t>MITSUBISHI</t>
        </is>
      </c>
      <c r="C717" s="141" t="inlineStr">
        <is>
          <t>Dên 6D31</t>
        </is>
      </c>
      <c r="D717" s="141" t="inlineStr">
        <is>
          <t>100</t>
        </is>
      </c>
      <c r="E717" s="141" t="inlineStr">
        <is>
          <t>Cos3</t>
        </is>
      </c>
      <c r="F717" s="141" t="inlineStr">
        <is>
          <t>Dên</t>
        </is>
      </c>
      <c r="G717" s="142" t="n"/>
      <c r="H717" s="142" t="inlineStr">
        <is>
          <t>Bộ</t>
        </is>
      </c>
      <c r="I717" s="43" t="n"/>
      <c r="J717" s="53" t="n"/>
      <c r="K717" s="53" t="n"/>
      <c r="L717" s="43" t="n"/>
      <c r="M717" s="43" t="n"/>
      <c r="N717" s="43" t="n"/>
      <c r="O717" s="43" t="n"/>
      <c r="P717" s="43" t="n"/>
    </row>
    <row r="718" ht="30" customHeight="1">
      <c r="A718" s="141" t="n"/>
      <c r="B718" s="141" t="inlineStr">
        <is>
          <t>MITSUBISHI</t>
        </is>
      </c>
      <c r="C718" s="141" t="inlineStr">
        <is>
          <t>Dên 6D31</t>
        </is>
      </c>
      <c r="D718" s="141" t="inlineStr">
        <is>
          <t>100</t>
        </is>
      </c>
      <c r="E718" s="141" t="inlineStr">
        <is>
          <t>Cos4</t>
        </is>
      </c>
      <c r="F718" s="141" t="inlineStr">
        <is>
          <t>Dên</t>
        </is>
      </c>
      <c r="G718" s="142" t="n"/>
      <c r="H718" s="142" t="inlineStr">
        <is>
          <t>Bộ</t>
        </is>
      </c>
      <c r="I718" s="43" t="n"/>
      <c r="J718" s="53" t="n"/>
      <c r="K718" s="53" t="n"/>
      <c r="L718" s="43" t="n"/>
      <c r="M718" s="43" t="n"/>
      <c r="N718" s="43" t="n"/>
      <c r="O718" s="43" t="n"/>
      <c r="P718" s="43" t="n"/>
    </row>
    <row r="719" ht="30" customHeight="1">
      <c r="A719" s="45" t="inlineStr">
        <is>
          <t>HH074477</t>
        </is>
      </c>
      <c r="B719" s="45" t="inlineStr">
        <is>
          <t>MITSUBISHI</t>
        </is>
      </c>
      <c r="C719" s="45" t="inlineStr">
        <is>
          <t>Bạc miểng C6.4 - cos0 - FP</t>
        </is>
      </c>
      <c r="D719" s="45" t="inlineStr">
        <is>
          <t>102</t>
        </is>
      </c>
      <c r="E719" s="45" t="inlineStr">
        <is>
          <t>Cos0</t>
        </is>
      </c>
      <c r="F719" s="45" t="inlineStr">
        <is>
          <t>Baze+Dên</t>
        </is>
      </c>
      <c r="G719" s="54" t="inlineStr">
        <is>
          <t>FP</t>
        </is>
      </c>
      <c r="H719" s="54" t="inlineStr">
        <is>
          <t>Bộ</t>
        </is>
      </c>
      <c r="I719" s="45" t="n"/>
      <c r="J719" s="54" t="n">
        <v>900000</v>
      </c>
      <c r="K719" s="54" t="n">
        <v>970000</v>
      </c>
      <c r="L719" s="54" t="n">
        <v>1050000</v>
      </c>
      <c r="M719" s="45" t="n"/>
      <c r="N719" s="45" t="n"/>
      <c r="O719" s="45" t="n"/>
      <c r="P719" s="45" t="inlineStr">
        <is>
          <t>Bạc miểng C6.4 - cos0 - FP</t>
        </is>
      </c>
    </row>
    <row r="720" ht="30" customHeight="1">
      <c r="A720" s="45" t="inlineStr">
        <is>
          <t>HH080249</t>
        </is>
      </c>
      <c r="B720" s="45" t="inlineStr">
        <is>
          <t>MITSUBISHI</t>
        </is>
      </c>
      <c r="C720" s="45" t="inlineStr">
        <is>
          <t>Bạc miểng C6.4 - cos1 - FP</t>
        </is>
      </c>
      <c r="D720" s="45" t="inlineStr">
        <is>
          <t>102</t>
        </is>
      </c>
      <c r="E720" s="45" t="inlineStr">
        <is>
          <t>Cos1</t>
        </is>
      </c>
      <c r="F720" s="45" t="inlineStr">
        <is>
          <t>Baze+Dên</t>
        </is>
      </c>
      <c r="G720" s="54" t="inlineStr">
        <is>
          <t>FP</t>
        </is>
      </c>
      <c r="H720" s="54" t="inlineStr">
        <is>
          <t>Bộ</t>
        </is>
      </c>
      <c r="I720" s="45" t="n"/>
      <c r="J720" s="54" t="n">
        <v>900000</v>
      </c>
      <c r="K720" s="54" t="n">
        <v>970000</v>
      </c>
      <c r="L720" s="54" t="n">
        <v>1050000</v>
      </c>
      <c r="M720" s="45" t="n"/>
      <c r="N720" s="45" t="n"/>
      <c r="O720" s="45" t="n"/>
      <c r="P720" s="45" t="inlineStr">
        <is>
          <t>Bạc miểng C6.4 - cos1 - FP</t>
        </is>
      </c>
    </row>
    <row r="721" ht="30" customHeight="1">
      <c r="A721" s="43" t="inlineStr">
        <is>
          <t>HH080250</t>
        </is>
      </c>
      <c r="B721" s="43" t="inlineStr">
        <is>
          <t>MITSUBISHI</t>
        </is>
      </c>
      <c r="C721" s="43" t="inlineStr">
        <is>
          <t>Bạc miểng C6.4 - cos2 - FP</t>
        </is>
      </c>
      <c r="D721" s="43" t="inlineStr">
        <is>
          <t>102</t>
        </is>
      </c>
      <c r="E721" s="43" t="inlineStr">
        <is>
          <t>Cos2</t>
        </is>
      </c>
      <c r="F721" s="43" t="inlineStr">
        <is>
          <t>Baze+Dên</t>
        </is>
      </c>
      <c r="G721" s="53" t="inlineStr">
        <is>
          <t>FP</t>
        </is>
      </c>
      <c r="H721" s="53" t="inlineStr">
        <is>
          <t>Bộ</t>
        </is>
      </c>
      <c r="I721" s="43" t="n"/>
      <c r="J721" s="53" t="n">
        <v>900000</v>
      </c>
      <c r="K721" s="53" t="n">
        <v>1000000</v>
      </c>
      <c r="L721" s="53" t="n">
        <v>1100000</v>
      </c>
      <c r="M721" s="43" t="n"/>
      <c r="N721" s="43" t="n"/>
      <c r="O721" s="43" t="n"/>
      <c r="P721" s="43" t="inlineStr">
        <is>
          <t>Bạc miểng C6.4 - cos2 - FP</t>
        </is>
      </c>
    </row>
    <row r="722" ht="30" customHeight="1">
      <c r="A722" s="141" t="n"/>
      <c r="B722" s="141" t="inlineStr">
        <is>
          <t>MITSUBISHI</t>
        </is>
      </c>
      <c r="C722" s="141" t="inlineStr">
        <is>
          <t>Bạc Miểng C6.4</t>
        </is>
      </c>
      <c r="D722" s="141" t="inlineStr">
        <is>
          <t>102</t>
        </is>
      </c>
      <c r="E722" s="141" t="inlineStr">
        <is>
          <t>Cos3</t>
        </is>
      </c>
      <c r="F722" s="141" t="inlineStr">
        <is>
          <t>Baze+Dên</t>
        </is>
      </c>
      <c r="G722" s="142" t="n"/>
      <c r="H722" s="142" t="inlineStr">
        <is>
          <t>Bộ</t>
        </is>
      </c>
      <c r="I722" s="45" t="n"/>
      <c r="J722" s="54" t="n"/>
      <c r="K722" s="54" t="n"/>
      <c r="L722" s="45" t="n"/>
      <c r="M722" s="45" t="n"/>
      <c r="N722" s="45" t="n"/>
      <c r="O722" s="45" t="n"/>
      <c r="P722" s="45" t="n"/>
    </row>
    <row r="723" ht="30" customHeight="1">
      <c r="A723" s="141" t="n"/>
      <c r="B723" s="141" t="inlineStr">
        <is>
          <t>MITSUBISHI</t>
        </is>
      </c>
      <c r="C723" s="141" t="inlineStr">
        <is>
          <t>Bạc Miểng C6.4</t>
        </is>
      </c>
      <c r="D723" s="141" t="inlineStr">
        <is>
          <t>102</t>
        </is>
      </c>
      <c r="E723" s="141" t="inlineStr">
        <is>
          <t>Cos4</t>
        </is>
      </c>
      <c r="F723" s="141" t="inlineStr">
        <is>
          <t>Baze+Dên</t>
        </is>
      </c>
      <c r="G723" s="142" t="n"/>
      <c r="H723" s="142" t="inlineStr">
        <is>
          <t>Bộ</t>
        </is>
      </c>
      <c r="I723" s="43" t="n"/>
      <c r="J723" s="53" t="n"/>
      <c r="K723" s="53" t="n"/>
      <c r="L723" s="43" t="n"/>
      <c r="M723" s="43" t="n"/>
      <c r="N723" s="43" t="n"/>
      <c r="O723" s="43" t="n"/>
      <c r="P723" s="43" t="n"/>
    </row>
    <row r="724" ht="30" customHeight="1">
      <c r="A724" s="43" t="inlineStr">
        <is>
          <t>HH072049</t>
        </is>
      </c>
      <c r="B724" s="43" t="inlineStr">
        <is>
          <t>MITSUBISHI</t>
        </is>
      </c>
      <c r="C724" s="43" t="inlineStr">
        <is>
          <t>Bạc miểng S6KT Cos0 - NDC</t>
        </is>
      </c>
      <c r="D724" s="43" t="inlineStr">
        <is>
          <t>102</t>
        </is>
      </c>
      <c r="E724" s="43" t="inlineStr">
        <is>
          <t>Cos0</t>
        </is>
      </c>
      <c r="F724" s="43" t="inlineStr">
        <is>
          <t>Baze+Dên</t>
        </is>
      </c>
      <c r="G724" s="53" t="inlineStr">
        <is>
          <t>NDC</t>
        </is>
      </c>
      <c r="H724" s="53" t="inlineStr">
        <is>
          <t>Bộ</t>
        </is>
      </c>
      <c r="I724" s="43" t="n"/>
      <c r="J724" s="53" t="n"/>
      <c r="K724" s="53" t="n"/>
      <c r="L724" s="43" t="n"/>
      <c r="M724" s="43" t="n"/>
      <c r="N724" s="43" t="n"/>
      <c r="O724" s="43" t="n"/>
      <c r="P724" s="43" t="inlineStr">
        <is>
          <t>Bạc miểng S6KT Cos0 - NDC</t>
        </is>
      </c>
    </row>
    <row r="725" ht="30" customHeight="1">
      <c r="A725" s="141" t="n"/>
      <c r="B725" s="141" t="inlineStr">
        <is>
          <t>MITSUBISHI</t>
        </is>
      </c>
      <c r="C725" s="141" t="inlineStr">
        <is>
          <t>Bạc Miểng S6KT</t>
        </is>
      </c>
      <c r="D725" s="141" t="inlineStr">
        <is>
          <t>102</t>
        </is>
      </c>
      <c r="E725" s="141" t="inlineStr">
        <is>
          <t>Cos1</t>
        </is>
      </c>
      <c r="F725" s="141" t="inlineStr">
        <is>
          <t>Baze+Dên</t>
        </is>
      </c>
      <c r="G725" s="142" t="n"/>
      <c r="H725" s="142" t="inlineStr">
        <is>
          <t>Bộ</t>
        </is>
      </c>
      <c r="I725" s="43" t="n"/>
      <c r="J725" s="53" t="n"/>
      <c r="K725" s="53" t="n"/>
      <c r="L725" s="43" t="n"/>
      <c r="M725" s="43" t="n"/>
      <c r="N725" s="43" t="n"/>
      <c r="O725" s="43" t="n"/>
      <c r="P725" s="43" t="n"/>
    </row>
    <row r="726" ht="30" customHeight="1">
      <c r="A726" s="141" t="n"/>
      <c r="B726" s="141" t="inlineStr">
        <is>
          <t>MITSUBISHI</t>
        </is>
      </c>
      <c r="C726" s="141" t="inlineStr">
        <is>
          <t>Bạc Miểng S6KT</t>
        </is>
      </c>
      <c r="D726" s="141" t="inlineStr">
        <is>
          <t>102</t>
        </is>
      </c>
      <c r="E726" s="141" t="inlineStr">
        <is>
          <t>Cos2</t>
        </is>
      </c>
      <c r="F726" s="141" t="inlineStr">
        <is>
          <t>Baze+Dên</t>
        </is>
      </c>
      <c r="G726" s="142" t="n"/>
      <c r="H726" s="142" t="inlineStr">
        <is>
          <t>Bộ</t>
        </is>
      </c>
      <c r="I726" s="43" t="n"/>
      <c r="J726" s="53" t="n"/>
      <c r="K726" s="53" t="n"/>
      <c r="L726" s="43" t="n"/>
      <c r="M726" s="43" t="n"/>
      <c r="N726" s="43" t="n"/>
      <c r="O726" s="43" t="n"/>
      <c r="P726" s="43" t="n"/>
    </row>
    <row r="727" ht="30" customHeight="1">
      <c r="A727" s="45" t="inlineStr">
        <is>
          <t>HH20521</t>
        </is>
      </c>
      <c r="B727" s="45" t="inlineStr">
        <is>
          <t>MITSUBISHI</t>
        </is>
      </c>
      <c r="C727" s="45" t="inlineStr">
        <is>
          <t>Bạc miểng S6KT Cos3 - NDC</t>
        </is>
      </c>
      <c r="D727" s="45" t="inlineStr">
        <is>
          <t>102</t>
        </is>
      </c>
      <c r="E727" s="45" t="inlineStr">
        <is>
          <t>Cos3</t>
        </is>
      </c>
      <c r="F727" s="45" t="inlineStr">
        <is>
          <t>Baze+Dên</t>
        </is>
      </c>
      <c r="G727" s="54" t="inlineStr">
        <is>
          <t>NDC</t>
        </is>
      </c>
      <c r="H727" s="54" t="inlineStr">
        <is>
          <t>Bộ</t>
        </is>
      </c>
      <c r="I727" s="45" t="n"/>
      <c r="J727" s="54" t="n"/>
      <c r="K727" s="54" t="n"/>
      <c r="L727" s="45" t="n"/>
      <c r="M727" s="45" t="n"/>
      <c r="N727" s="45" t="n"/>
      <c r="O727" s="45" t="n"/>
      <c r="P727" s="45" t="inlineStr">
        <is>
          <t>Bạc miểng S6KT Cos3 - NDC</t>
        </is>
      </c>
    </row>
    <row r="728" ht="30" customHeight="1">
      <c r="A728" s="43" t="inlineStr">
        <is>
          <t>HH071405</t>
        </is>
      </c>
      <c r="B728" s="43" t="inlineStr">
        <is>
          <t>MITSUBISHI</t>
        </is>
      </c>
      <c r="C728" s="43" t="inlineStr">
        <is>
          <t>Bạc miểng S6KT Cos3 - Taiho</t>
        </is>
      </c>
      <c r="D728" s="43" t="inlineStr">
        <is>
          <t>102</t>
        </is>
      </c>
      <c r="E728" s="43" t="inlineStr">
        <is>
          <t>Cos3</t>
        </is>
      </c>
      <c r="F728" s="43" t="inlineStr">
        <is>
          <t>Baze+Dên</t>
        </is>
      </c>
      <c r="G728" s="53" t="inlineStr">
        <is>
          <t>TAIHO</t>
        </is>
      </c>
      <c r="H728" s="53" t="inlineStr">
        <is>
          <t>Bộ</t>
        </is>
      </c>
      <c r="I728" s="43" t="n"/>
      <c r="J728" s="53" t="n"/>
      <c r="K728" s="53" t="n"/>
      <c r="L728" s="43" t="n"/>
      <c r="M728" s="43" t="n"/>
      <c r="N728" s="43" t="n"/>
      <c r="O728" s="43" t="n"/>
      <c r="P728" s="43" t="inlineStr">
        <is>
          <t>Bạc miểng S6KT Cos3 - Taiho</t>
        </is>
      </c>
    </row>
    <row r="729" ht="30" customHeight="1">
      <c r="A729" s="141" t="n"/>
      <c r="B729" s="141" t="inlineStr">
        <is>
          <t>MITSUBISHI</t>
        </is>
      </c>
      <c r="C729" s="141" t="inlineStr">
        <is>
          <t>Bạc Miểng S6KT</t>
        </is>
      </c>
      <c r="D729" s="141" t="inlineStr">
        <is>
          <t>102</t>
        </is>
      </c>
      <c r="E729" s="141" t="inlineStr">
        <is>
          <t>Cos4</t>
        </is>
      </c>
      <c r="F729" s="141" t="inlineStr">
        <is>
          <t>Baze+Dên</t>
        </is>
      </c>
      <c r="G729" s="142" t="n"/>
      <c r="H729" s="142" t="inlineStr">
        <is>
          <t>Bộ</t>
        </is>
      </c>
      <c r="I729" s="43" t="n"/>
      <c r="J729" s="53" t="n"/>
      <c r="K729" s="53" t="n"/>
      <c r="L729" s="43" t="n"/>
      <c r="M729" s="43" t="n"/>
      <c r="N729" s="43" t="n"/>
      <c r="O729" s="43" t="n"/>
      <c r="P729" s="43" t="n"/>
    </row>
    <row r="730" ht="30" customHeight="1">
      <c r="A730" s="43" t="inlineStr">
        <is>
          <t>HH082276</t>
        </is>
      </c>
      <c r="B730" s="43" t="inlineStr">
        <is>
          <t>MITSUBISHI</t>
        </is>
      </c>
      <c r="C730" s="43" t="inlineStr">
        <is>
          <t>Baze S6KT/S4KT</t>
        </is>
      </c>
      <c r="D730" s="43" t="inlineStr">
        <is>
          <t>102</t>
        </is>
      </c>
      <c r="E730" s="43" t="inlineStr">
        <is>
          <t>Cos0</t>
        </is>
      </c>
      <c r="F730" s="43" t="inlineStr">
        <is>
          <t>Baze</t>
        </is>
      </c>
      <c r="G730" s="53" t="inlineStr">
        <is>
          <t>DAIDO NHẬT</t>
        </is>
      </c>
      <c r="H730" s="53" t="inlineStr">
        <is>
          <t>Cặp</t>
        </is>
      </c>
      <c r="I730" s="43" t="n"/>
      <c r="J730" s="53" t="n">
        <v>120000</v>
      </c>
      <c r="K730" s="53" t="n">
        <v>130000</v>
      </c>
      <c r="L730" s="53" t="n">
        <v>140000</v>
      </c>
      <c r="M730" s="43" t="n"/>
      <c r="N730" s="43" t="n"/>
      <c r="O730" s="43" t="inlineStr">
        <is>
          <t>MP6026K</t>
        </is>
      </c>
      <c r="P730" s="43" t="inlineStr">
        <is>
          <t>Miểng Baze S6KT/S4KT (MP6026K) Cos0 - DAIDO NHẬT</t>
        </is>
      </c>
    </row>
    <row r="731" ht="30" customHeight="1">
      <c r="A731" s="45" t="inlineStr">
        <is>
          <t>HH074429</t>
        </is>
      </c>
      <c r="B731" s="45" t="inlineStr">
        <is>
          <t>MITSUBISHI</t>
        </is>
      </c>
      <c r="C731" s="45" t="inlineStr">
        <is>
          <t>Baze S6KT/S4KT</t>
        </is>
      </c>
      <c r="D731" s="45" t="inlineStr">
        <is>
          <t>102</t>
        </is>
      </c>
      <c r="E731" s="45" t="inlineStr">
        <is>
          <t>Cos0</t>
        </is>
      </c>
      <c r="F731" s="45" t="inlineStr">
        <is>
          <t>Baze</t>
        </is>
      </c>
      <c r="G731" s="54" t="inlineStr">
        <is>
          <t>TAIHO</t>
        </is>
      </c>
      <c r="H731" s="54" t="inlineStr">
        <is>
          <t>Cặp</t>
        </is>
      </c>
      <c r="I731" s="45" t="n"/>
      <c r="J731" s="54" t="n">
        <v>130000</v>
      </c>
      <c r="K731" s="54" t="n">
        <v>140000</v>
      </c>
      <c r="L731" s="54" t="n">
        <v>150000</v>
      </c>
      <c r="M731" s="45" t="n"/>
      <c r="N731" s="45" t="n"/>
      <c r="O731" s="45" t="n"/>
      <c r="P731" s="45" t="inlineStr">
        <is>
          <t>Miểng Baze S6KT/S4KT (MP131H) Cos0 - Taiho</t>
        </is>
      </c>
    </row>
    <row r="732" ht="30" customHeight="1">
      <c r="A732" s="45" t="inlineStr">
        <is>
          <t>HH082277</t>
        </is>
      </c>
      <c r="B732" s="45" t="inlineStr">
        <is>
          <t>MITSUBISHI</t>
        </is>
      </c>
      <c r="C732" s="45" t="inlineStr">
        <is>
          <t>Baze S6KT/S4KT</t>
        </is>
      </c>
      <c r="D732" s="45" t="inlineStr">
        <is>
          <t>102</t>
        </is>
      </c>
      <c r="E732" s="45" t="inlineStr">
        <is>
          <t>Cos1</t>
        </is>
      </c>
      <c r="F732" s="45" t="inlineStr">
        <is>
          <t>Baze</t>
        </is>
      </c>
      <c r="G732" s="54" t="inlineStr">
        <is>
          <t>DAIDO NHẬT</t>
        </is>
      </c>
      <c r="H732" s="54" t="inlineStr">
        <is>
          <t>Cặp</t>
        </is>
      </c>
      <c r="I732" s="45" t="n"/>
      <c r="J732" s="54" t="n">
        <v>130000</v>
      </c>
      <c r="K732" s="54" t="n">
        <v>140000</v>
      </c>
      <c r="L732" s="54" t="n">
        <v>150000</v>
      </c>
      <c r="M732" s="45" t="n"/>
      <c r="N732" s="45" t="n"/>
      <c r="O732" s="45" t="inlineStr">
        <is>
          <t>MP6026K</t>
        </is>
      </c>
      <c r="P732" s="45" t="inlineStr">
        <is>
          <t>Miểng Baze S6KT/S4KT (MP6026K) Cos1 - DAIDO NHẬT</t>
        </is>
      </c>
    </row>
    <row r="733" ht="30" customHeight="1">
      <c r="A733" s="43" t="inlineStr">
        <is>
          <t>HH074430</t>
        </is>
      </c>
      <c r="B733" s="43" t="inlineStr">
        <is>
          <t>MITSUBISHI</t>
        </is>
      </c>
      <c r="C733" s="43" t="inlineStr">
        <is>
          <t>Baze S6KT/S4KT</t>
        </is>
      </c>
      <c r="D733" s="43" t="inlineStr">
        <is>
          <t>102</t>
        </is>
      </c>
      <c r="E733" s="43" t="inlineStr">
        <is>
          <t>Cos1</t>
        </is>
      </c>
      <c r="F733" s="43" t="inlineStr">
        <is>
          <t>Baze</t>
        </is>
      </c>
      <c r="G733" s="53" t="inlineStr">
        <is>
          <t>TAIHO</t>
        </is>
      </c>
      <c r="H733" s="53" t="inlineStr">
        <is>
          <t>Cặp</t>
        </is>
      </c>
      <c r="I733" s="43" t="n"/>
      <c r="J733" s="53" t="n">
        <v>150000</v>
      </c>
      <c r="K733" s="53" t="n">
        <v>160000</v>
      </c>
      <c r="L733" s="53" t="n">
        <v>170000</v>
      </c>
      <c r="M733" s="43" t="n"/>
      <c r="N733" s="43" t="n"/>
      <c r="O733" s="43" t="n"/>
      <c r="P733" s="43" t="inlineStr">
        <is>
          <t>Miểng Baze S6KT/S4KT (MP131H) Cos1 - Taiho</t>
        </is>
      </c>
    </row>
    <row r="734" ht="30" customHeight="1">
      <c r="A734" s="43" t="inlineStr">
        <is>
          <t>HH082278</t>
        </is>
      </c>
      <c r="B734" s="43" t="inlineStr">
        <is>
          <t>MITSUBISHI</t>
        </is>
      </c>
      <c r="C734" s="43" t="inlineStr">
        <is>
          <t>Baze S6KT/S4KT</t>
        </is>
      </c>
      <c r="D734" s="43" t="inlineStr">
        <is>
          <t>102</t>
        </is>
      </c>
      <c r="E734" s="43" t="inlineStr">
        <is>
          <t>Cos2</t>
        </is>
      </c>
      <c r="F734" s="43" t="inlineStr">
        <is>
          <t>Baze</t>
        </is>
      </c>
      <c r="G734" s="53" t="inlineStr">
        <is>
          <t>DAIDO NHẬT</t>
        </is>
      </c>
      <c r="H734" s="53" t="inlineStr">
        <is>
          <t>Cặp</t>
        </is>
      </c>
      <c r="I734" s="43" t="n"/>
      <c r="J734" s="53" t="n">
        <v>130000</v>
      </c>
      <c r="K734" s="53" t="n">
        <v>140000</v>
      </c>
      <c r="L734" s="53" t="n">
        <v>150000</v>
      </c>
      <c r="M734" s="43" t="n"/>
      <c r="N734" s="43" t="n"/>
      <c r="O734" s="43" t="inlineStr">
        <is>
          <t>MP6026K</t>
        </is>
      </c>
      <c r="P734" s="43" t="inlineStr">
        <is>
          <t>Miểng Baze S6KT/S4KT (MP6026K) Cos2 - DAIDO NHẬT</t>
        </is>
      </c>
    </row>
    <row r="735" ht="30" customHeight="1">
      <c r="A735" s="45" t="inlineStr">
        <is>
          <t>HH074431</t>
        </is>
      </c>
      <c r="B735" s="45" t="inlineStr">
        <is>
          <t>MITSUBISHI</t>
        </is>
      </c>
      <c r="C735" s="45" t="inlineStr">
        <is>
          <t>Baze S6KT/S4KT</t>
        </is>
      </c>
      <c r="D735" s="45" t="inlineStr">
        <is>
          <t>102</t>
        </is>
      </c>
      <c r="E735" s="45" t="inlineStr">
        <is>
          <t>Cos2</t>
        </is>
      </c>
      <c r="F735" s="45" t="inlineStr">
        <is>
          <t>Baze</t>
        </is>
      </c>
      <c r="G735" s="54" t="inlineStr">
        <is>
          <t>TAIHO</t>
        </is>
      </c>
      <c r="H735" s="54" t="inlineStr">
        <is>
          <t>Cặp</t>
        </is>
      </c>
      <c r="I735" s="45" t="n"/>
      <c r="J735" s="54" t="n">
        <v>150000</v>
      </c>
      <c r="K735" s="54" t="n">
        <v>160000</v>
      </c>
      <c r="L735" s="54" t="n">
        <v>170000</v>
      </c>
      <c r="M735" s="45" t="n"/>
      <c r="N735" s="45" t="n"/>
      <c r="O735" s="45" t="n"/>
      <c r="P735" s="45" t="inlineStr">
        <is>
          <t>Miểng Baze S6KT/S4KT (MP131H) Cos2 - Taiho</t>
        </is>
      </c>
    </row>
    <row r="736" ht="30" customHeight="1">
      <c r="A736" s="141" t="n"/>
      <c r="B736" s="141" t="inlineStr">
        <is>
          <t>MITSUBISHI</t>
        </is>
      </c>
      <c r="C736" s="141" t="inlineStr">
        <is>
          <t>Baze S6KT/S4KT</t>
        </is>
      </c>
      <c r="D736" s="141" t="inlineStr">
        <is>
          <t>102</t>
        </is>
      </c>
      <c r="E736" s="141" t="inlineStr">
        <is>
          <t>Cos3</t>
        </is>
      </c>
      <c r="F736" s="141" t="inlineStr">
        <is>
          <t>Baze</t>
        </is>
      </c>
      <c r="G736" s="142" t="n"/>
      <c r="H736" s="142" t="inlineStr">
        <is>
          <t>Cặp</t>
        </is>
      </c>
      <c r="I736" s="43" t="n"/>
      <c r="J736" s="53" t="n"/>
      <c r="K736" s="53" t="n"/>
      <c r="L736" s="43" t="n"/>
      <c r="M736" s="43" t="n"/>
      <c r="N736" s="43" t="n"/>
      <c r="O736" s="43" t="n"/>
      <c r="P736" s="43" t="n"/>
    </row>
    <row r="737" ht="30" customHeight="1">
      <c r="A737" s="141" t="n"/>
      <c r="B737" s="141" t="inlineStr">
        <is>
          <t>MITSUBISHI</t>
        </is>
      </c>
      <c r="C737" s="141" t="inlineStr">
        <is>
          <t>Baze S6KT/S4KT</t>
        </is>
      </c>
      <c r="D737" s="141" t="inlineStr">
        <is>
          <t>102</t>
        </is>
      </c>
      <c r="E737" s="141" t="inlineStr">
        <is>
          <t>Cos4</t>
        </is>
      </c>
      <c r="F737" s="141" t="inlineStr">
        <is>
          <t>Baze</t>
        </is>
      </c>
      <c r="G737" s="142" t="n"/>
      <c r="H737" s="142" t="inlineStr">
        <is>
          <t>Cặp</t>
        </is>
      </c>
      <c r="I737" s="45" t="n"/>
      <c r="J737" s="54" t="n"/>
      <c r="K737" s="54" t="n"/>
      <c r="L737" s="45" t="n"/>
      <c r="M737" s="45" t="n"/>
      <c r="N737" s="45" t="n"/>
      <c r="O737" s="45" t="n"/>
      <c r="P737" s="45" t="n"/>
    </row>
    <row r="738" ht="30" customHeight="1">
      <c r="A738" s="43" t="inlineStr">
        <is>
          <t>HH082279</t>
        </is>
      </c>
      <c r="B738" s="43" t="inlineStr">
        <is>
          <t>MITSUBISHI</t>
        </is>
      </c>
      <c r="C738" s="43" t="inlineStr">
        <is>
          <t>Dên S6KT/S4KT</t>
        </is>
      </c>
      <c r="D738" s="43" t="inlineStr">
        <is>
          <t>102</t>
        </is>
      </c>
      <c r="E738" s="43" t="inlineStr">
        <is>
          <t>Cos0</t>
        </is>
      </c>
      <c r="F738" s="43" t="inlineStr">
        <is>
          <t>Dên</t>
        </is>
      </c>
      <c r="G738" s="53" t="inlineStr">
        <is>
          <t>DAIDO NHẬT</t>
        </is>
      </c>
      <c r="H738" s="53" t="inlineStr">
        <is>
          <t>Cặp</t>
        </is>
      </c>
      <c r="I738" s="43" t="n"/>
      <c r="J738" s="53" t="n">
        <v>90000</v>
      </c>
      <c r="K738" s="53" t="n">
        <v>100000</v>
      </c>
      <c r="L738" s="53" t="n">
        <v>110000</v>
      </c>
      <c r="M738" s="43" t="n"/>
      <c r="N738" s="43" t="n"/>
      <c r="O738" s="43" t="inlineStr">
        <is>
          <t>RP6026K</t>
        </is>
      </c>
      <c r="P738" s="43" t="inlineStr">
        <is>
          <t>Miểng Dên S6KT/S4KT (RP6026K) Cos0 - DAIDO NHẬT</t>
        </is>
      </c>
    </row>
    <row r="739" ht="30" customHeight="1">
      <c r="A739" s="45" t="inlineStr">
        <is>
          <t>HH074432</t>
        </is>
      </c>
      <c r="B739" s="45" t="inlineStr">
        <is>
          <t>MITSUBISHI</t>
        </is>
      </c>
      <c r="C739" s="45" t="inlineStr">
        <is>
          <t>Dên S6KT/S4KT</t>
        </is>
      </c>
      <c r="D739" s="45" t="inlineStr">
        <is>
          <t>102</t>
        </is>
      </c>
      <c r="E739" s="45" t="inlineStr">
        <is>
          <t>Cos0</t>
        </is>
      </c>
      <c r="F739" s="45" t="inlineStr">
        <is>
          <t>Dên</t>
        </is>
      </c>
      <c r="G739" s="54" t="inlineStr">
        <is>
          <t>TAIHO</t>
        </is>
      </c>
      <c r="H739" s="54" t="inlineStr">
        <is>
          <t>Cặp</t>
        </is>
      </c>
      <c r="I739" s="45" t="n"/>
      <c r="J739" s="54" t="n">
        <v>80000</v>
      </c>
      <c r="K739" s="54" t="n">
        <v>90000</v>
      </c>
      <c r="L739" s="54" t="n">
        <v>100000</v>
      </c>
      <c r="M739" s="45" t="n"/>
      <c r="N739" s="45" t="n"/>
      <c r="O739" s="45" t="n"/>
      <c r="P739" s="45" t="inlineStr">
        <is>
          <t>Miểng Dên S6KT/S4KT (RP131H) Cos0 - Taiho</t>
        </is>
      </c>
    </row>
    <row r="740" ht="30" customHeight="1">
      <c r="A740" s="45" t="inlineStr">
        <is>
          <t>HH082280</t>
        </is>
      </c>
      <c r="B740" s="45" t="inlineStr">
        <is>
          <t>MITSUBISHI</t>
        </is>
      </c>
      <c r="C740" s="45" t="inlineStr">
        <is>
          <t>Dên S6KT/S4KT</t>
        </is>
      </c>
      <c r="D740" s="45" t="inlineStr">
        <is>
          <t>102</t>
        </is>
      </c>
      <c r="E740" s="45" t="inlineStr">
        <is>
          <t>Cos1</t>
        </is>
      </c>
      <c r="F740" s="45" t="inlineStr">
        <is>
          <t>Dên</t>
        </is>
      </c>
      <c r="G740" s="54" t="inlineStr">
        <is>
          <t>DAIDO NHẬT</t>
        </is>
      </c>
      <c r="H740" s="54" t="inlineStr">
        <is>
          <t>Cặp</t>
        </is>
      </c>
      <c r="I740" s="45" t="n"/>
      <c r="J740" s="54" t="n">
        <v>95000</v>
      </c>
      <c r="K740" s="54" t="n">
        <v>105000</v>
      </c>
      <c r="L740" s="54" t="n">
        <v>115000</v>
      </c>
      <c r="M740" s="45" t="n"/>
      <c r="N740" s="45" t="n"/>
      <c r="O740" s="45" t="inlineStr">
        <is>
          <t>RP6026K</t>
        </is>
      </c>
      <c r="P740" s="45" t="inlineStr">
        <is>
          <t>Miểng Dên S6KT/S4KT (RP6026K) Cos1 - DAIDO NHẬT</t>
        </is>
      </c>
    </row>
    <row r="741" ht="30" customHeight="1">
      <c r="A741" s="43" t="inlineStr">
        <is>
          <t>HH074433</t>
        </is>
      </c>
      <c r="B741" s="43" t="inlineStr">
        <is>
          <t>MITSUBISHI</t>
        </is>
      </c>
      <c r="C741" s="43" t="inlineStr">
        <is>
          <t>Dên S6KT/S4KT</t>
        </is>
      </c>
      <c r="D741" s="43" t="inlineStr">
        <is>
          <t>102</t>
        </is>
      </c>
      <c r="E741" s="43" t="inlineStr">
        <is>
          <t>Cos1</t>
        </is>
      </c>
      <c r="F741" s="43" t="inlineStr">
        <is>
          <t>Dên</t>
        </is>
      </c>
      <c r="G741" s="53" t="inlineStr">
        <is>
          <t>TAIHO</t>
        </is>
      </c>
      <c r="H741" s="53" t="inlineStr">
        <is>
          <t>Cặp</t>
        </is>
      </c>
      <c r="I741" s="43" t="n"/>
      <c r="J741" s="53" t="n">
        <v>85000</v>
      </c>
      <c r="K741" s="53" t="n">
        <v>95000</v>
      </c>
      <c r="L741" s="53" t="n">
        <v>105000</v>
      </c>
      <c r="M741" s="43" t="n"/>
      <c r="N741" s="43" t="n"/>
      <c r="O741" s="43" t="n"/>
      <c r="P741" s="43" t="inlineStr">
        <is>
          <t>Miểng Dên S6KT/S4KT (RP131H) Cos1 - Taiho</t>
        </is>
      </c>
    </row>
    <row r="742" ht="30" customHeight="1">
      <c r="A742" s="43" t="inlineStr">
        <is>
          <t>HH082281</t>
        </is>
      </c>
      <c r="B742" s="43" t="inlineStr">
        <is>
          <t>MITSUBISHI</t>
        </is>
      </c>
      <c r="C742" s="43" t="inlineStr">
        <is>
          <t>Dên S6KT/S4KT</t>
        </is>
      </c>
      <c r="D742" s="43" t="inlineStr">
        <is>
          <t>102</t>
        </is>
      </c>
      <c r="E742" s="43" t="inlineStr">
        <is>
          <t>Cos2</t>
        </is>
      </c>
      <c r="F742" s="43" t="inlineStr">
        <is>
          <t>Dên</t>
        </is>
      </c>
      <c r="G742" s="53" t="inlineStr">
        <is>
          <t>DAIDO NHẬT</t>
        </is>
      </c>
      <c r="H742" s="53" t="inlineStr">
        <is>
          <t>Cặp</t>
        </is>
      </c>
      <c r="I742" s="43" t="n"/>
      <c r="J742" s="53" t="n">
        <v>100000</v>
      </c>
      <c r="K742" s="53" t="n">
        <v>110000</v>
      </c>
      <c r="L742" s="53" t="n">
        <v>120000</v>
      </c>
      <c r="M742" s="43" t="n"/>
      <c r="N742" s="43" t="n"/>
      <c r="O742" s="43" t="inlineStr">
        <is>
          <t>RP6026K</t>
        </is>
      </c>
      <c r="P742" s="43" t="inlineStr">
        <is>
          <t>Miểng Dên S6KT/S4KT (RP6026K) Cos2 - DAIDO NHẬT</t>
        </is>
      </c>
    </row>
    <row r="743" ht="30" customHeight="1">
      <c r="A743" s="45" t="inlineStr">
        <is>
          <t>HH074434</t>
        </is>
      </c>
      <c r="B743" s="45" t="inlineStr">
        <is>
          <t>MITSUBISHI</t>
        </is>
      </c>
      <c r="C743" s="45" t="inlineStr">
        <is>
          <t>Dên S6KT/S4KT</t>
        </is>
      </c>
      <c r="D743" s="45" t="inlineStr">
        <is>
          <t>102</t>
        </is>
      </c>
      <c r="E743" s="45" t="inlineStr">
        <is>
          <t>Cos2</t>
        </is>
      </c>
      <c r="F743" s="45" t="inlineStr">
        <is>
          <t>Dên</t>
        </is>
      </c>
      <c r="G743" s="54" t="inlineStr">
        <is>
          <t>TAIHO</t>
        </is>
      </c>
      <c r="H743" s="54" t="inlineStr">
        <is>
          <t>Cặp</t>
        </is>
      </c>
      <c r="I743" s="45" t="n"/>
      <c r="J743" s="54" t="n">
        <v>85000</v>
      </c>
      <c r="K743" s="54" t="n">
        <v>90000</v>
      </c>
      <c r="L743" s="54" t="n">
        <v>100000</v>
      </c>
      <c r="M743" s="45" t="n"/>
      <c r="N743" s="45" t="n"/>
      <c r="O743" s="45" t="n"/>
      <c r="P743" s="45" t="inlineStr">
        <is>
          <t>Miểng Dên S6KT/S4KT (RP131H) Cos2 - Taiho</t>
        </is>
      </c>
    </row>
    <row r="744" ht="30" customHeight="1">
      <c r="A744" s="141" t="n"/>
      <c r="B744" s="141" t="inlineStr">
        <is>
          <t>MITSUBISHI</t>
        </is>
      </c>
      <c r="C744" s="141" t="inlineStr">
        <is>
          <t>Dên S6KT/S4KT</t>
        </is>
      </c>
      <c r="D744" s="141" t="inlineStr">
        <is>
          <t>102</t>
        </is>
      </c>
      <c r="E744" s="141" t="inlineStr">
        <is>
          <t>Cos3</t>
        </is>
      </c>
      <c r="F744" s="141" t="inlineStr">
        <is>
          <t>Dên</t>
        </is>
      </c>
      <c r="G744" s="142" t="n"/>
      <c r="H744" s="142" t="inlineStr">
        <is>
          <t>Cặp</t>
        </is>
      </c>
      <c r="I744" s="43" t="n"/>
      <c r="J744" s="53" t="n"/>
      <c r="K744" s="53" t="n"/>
      <c r="L744" s="43" t="n"/>
      <c r="M744" s="43" t="n"/>
      <c r="N744" s="43" t="n"/>
      <c r="O744" s="43" t="n"/>
      <c r="P744" s="43" t="n"/>
    </row>
    <row r="745" ht="30" customHeight="1">
      <c r="A745" s="141" t="n"/>
      <c r="B745" s="141" t="inlineStr">
        <is>
          <t>MITSUBISHI</t>
        </is>
      </c>
      <c r="C745" s="141" t="inlineStr">
        <is>
          <t>Dên S6KT/S4KT</t>
        </is>
      </c>
      <c r="D745" s="141" t="inlineStr">
        <is>
          <t>102</t>
        </is>
      </c>
      <c r="E745" s="141" t="inlineStr">
        <is>
          <t>Cos4</t>
        </is>
      </c>
      <c r="F745" s="141" t="inlineStr">
        <is>
          <t>Dên</t>
        </is>
      </c>
      <c r="G745" s="142" t="n"/>
      <c r="H745" s="142" t="inlineStr">
        <is>
          <t>Cặp</t>
        </is>
      </c>
      <c r="I745" s="45" t="n"/>
      <c r="J745" s="54" t="n"/>
      <c r="K745" s="54" t="n"/>
      <c r="L745" s="45" t="n"/>
      <c r="M745" s="45" t="n"/>
      <c r="N745" s="45" t="n"/>
      <c r="O745" s="45" t="n"/>
      <c r="P745" s="45" t="n"/>
    </row>
    <row r="746" ht="30" customHeight="1">
      <c r="A746" s="45" t="inlineStr">
        <is>
          <t>HH076584</t>
        </is>
      </c>
      <c r="B746" s="45" t="inlineStr">
        <is>
          <t>MITSUBISHI</t>
        </is>
      </c>
      <c r="C746" s="45" t="inlineStr">
        <is>
          <t>Baze 4D30/4D31/4D32/4D34</t>
        </is>
      </c>
      <c r="D746" s="45" t="inlineStr">
        <is>
          <t>104</t>
        </is>
      </c>
      <c r="E746" s="45" t="inlineStr">
        <is>
          <t>Cos0</t>
        </is>
      </c>
      <c r="F746" s="45" t="inlineStr">
        <is>
          <t>Baze</t>
        </is>
      </c>
      <c r="G746" s="54" t="inlineStr">
        <is>
          <t>CS IVECO</t>
        </is>
      </c>
      <c r="H746" s="54" t="inlineStr">
        <is>
          <t>Bộ</t>
        </is>
      </c>
      <c r="I746" s="45" t="n"/>
      <c r="J746" s="54" t="n">
        <v>270000</v>
      </c>
      <c r="K746" s="54" t="n">
        <v>280000</v>
      </c>
      <c r="L746" s="54" t="n">
        <v>300000</v>
      </c>
      <c r="M746" s="45" t="n"/>
      <c r="N746" s="45" t="n"/>
      <c r="O746" s="45" t="n"/>
      <c r="P746" s="45" t="inlineStr">
        <is>
          <t>Miểng baze 4D30/4D31/4D32/4D34 Cos0 - CS IVECO</t>
        </is>
      </c>
    </row>
    <row r="747" ht="30" customHeight="1">
      <c r="A747" s="141" t="n"/>
      <c r="B747" s="141" t="inlineStr">
        <is>
          <t>MITSUBISHI</t>
        </is>
      </c>
      <c r="C747" s="141" t="inlineStr">
        <is>
          <t>Baze 4D30/4D31/4D32/4D34</t>
        </is>
      </c>
      <c r="D747" s="141" t="inlineStr">
        <is>
          <t>104</t>
        </is>
      </c>
      <c r="E747" s="141" t="inlineStr">
        <is>
          <t>Cos1</t>
        </is>
      </c>
      <c r="F747" s="141" t="inlineStr">
        <is>
          <t>Baze</t>
        </is>
      </c>
      <c r="G747" s="142" t="n"/>
      <c r="H747" s="142" t="inlineStr">
        <is>
          <t>Bộ</t>
        </is>
      </c>
      <c r="I747" s="45" t="n"/>
      <c r="J747" s="54" t="n"/>
      <c r="K747" s="54" t="n"/>
      <c r="L747" s="45" t="n"/>
      <c r="M747" s="45" t="n"/>
      <c r="N747" s="45" t="n"/>
      <c r="O747" s="45" t="n"/>
      <c r="P747" s="45" t="n"/>
    </row>
    <row r="748" ht="30" customHeight="1">
      <c r="A748" s="45" t="inlineStr">
        <is>
          <t>HH076418</t>
        </is>
      </c>
      <c r="B748" s="45" t="inlineStr">
        <is>
          <t>MITSUBISHI</t>
        </is>
      </c>
      <c r="C748" s="45" t="inlineStr">
        <is>
          <t>Baze 4D30/4D31/4D32/4D34</t>
        </is>
      </c>
      <c r="D748" s="45" t="inlineStr">
        <is>
          <t>104</t>
        </is>
      </c>
      <c r="E748" s="45" t="inlineStr">
        <is>
          <t>Cos2</t>
        </is>
      </c>
      <c r="F748" s="45" t="inlineStr">
        <is>
          <t>Baze</t>
        </is>
      </c>
      <c r="G748" s="54" t="inlineStr">
        <is>
          <t>TAIHO</t>
        </is>
      </c>
      <c r="H748" s="54" t="inlineStr">
        <is>
          <t>Bộ</t>
        </is>
      </c>
      <c r="I748" s="45" t="n"/>
      <c r="J748" s="54" t="n">
        <v>310000</v>
      </c>
      <c r="K748" s="54" t="n">
        <v>330000</v>
      </c>
      <c r="L748" s="54" t="n">
        <v>340000</v>
      </c>
      <c r="M748" s="45" t="n"/>
      <c r="N748" s="45" t="n"/>
      <c r="O748" s="45" t="n"/>
      <c r="P748" s="45" t="inlineStr">
        <is>
          <t>Miểng baze 4D30/4D31/4D32/4D34 (M121H) Cos2 - TAIHO</t>
        </is>
      </c>
    </row>
    <row r="749" ht="30" customHeight="1">
      <c r="A749" s="141" t="n"/>
      <c r="B749" s="141" t="inlineStr">
        <is>
          <t>MITSUBISHI</t>
        </is>
      </c>
      <c r="C749" s="141" t="inlineStr">
        <is>
          <t>Baze 4D30/4D31/4D32/4D34</t>
        </is>
      </c>
      <c r="D749" s="141" t="inlineStr">
        <is>
          <t>104</t>
        </is>
      </c>
      <c r="E749" s="141" t="inlineStr">
        <is>
          <t>Cos3</t>
        </is>
      </c>
      <c r="F749" s="141" t="inlineStr">
        <is>
          <t>Baze</t>
        </is>
      </c>
      <c r="G749" s="142" t="n"/>
      <c r="H749" s="142" t="inlineStr">
        <is>
          <t>Bộ</t>
        </is>
      </c>
      <c r="I749" s="45" t="n"/>
      <c r="J749" s="54" t="n"/>
      <c r="K749" s="54" t="n"/>
      <c r="L749" s="45" t="n"/>
      <c r="M749" s="45" t="n"/>
      <c r="N749" s="45" t="n"/>
      <c r="O749" s="45" t="n"/>
      <c r="P749" s="45" t="n"/>
    </row>
    <row r="750" ht="30" customHeight="1">
      <c r="A750" s="141" t="n"/>
      <c r="B750" s="141" t="inlineStr">
        <is>
          <t>MITSUBISHI</t>
        </is>
      </c>
      <c r="C750" s="141" t="inlineStr">
        <is>
          <t>Baze 4D30/4D31/4D32/4D34</t>
        </is>
      </c>
      <c r="D750" s="141" t="inlineStr">
        <is>
          <t>104</t>
        </is>
      </c>
      <c r="E750" s="141" t="inlineStr">
        <is>
          <t>Cos4</t>
        </is>
      </c>
      <c r="F750" s="141" t="inlineStr">
        <is>
          <t>Baze</t>
        </is>
      </c>
      <c r="G750" s="142" t="n"/>
      <c r="H750" s="142" t="inlineStr">
        <is>
          <t>Bộ</t>
        </is>
      </c>
      <c r="I750" s="45" t="n"/>
      <c r="J750" s="54" t="n"/>
      <c r="K750" s="54" t="n"/>
      <c r="L750" s="45" t="n"/>
      <c r="M750" s="45" t="n"/>
      <c r="N750" s="45" t="n"/>
      <c r="O750" s="45" t="n"/>
      <c r="P750" s="45" t="n"/>
    </row>
    <row r="751" ht="30" customHeight="1">
      <c r="A751" s="43" t="inlineStr">
        <is>
          <t>HH082282</t>
        </is>
      </c>
      <c r="B751" s="43" t="inlineStr">
        <is>
          <t>MITSUBISHI</t>
        </is>
      </c>
      <c r="C751" s="43" t="inlineStr">
        <is>
          <t>Bạc miểng MITSU 4D34 (M6029K + R6032K) Cos0 - DAIDO NHẬT</t>
        </is>
      </c>
      <c r="D751" s="43" t="inlineStr">
        <is>
          <t>104</t>
        </is>
      </c>
      <c r="E751" s="43" t="inlineStr">
        <is>
          <t>Cos0</t>
        </is>
      </c>
      <c r="F751" s="43" t="inlineStr">
        <is>
          <t>Baze+Dên</t>
        </is>
      </c>
      <c r="G751" s="53" t="inlineStr">
        <is>
          <t>DAIDO NHẬT</t>
        </is>
      </c>
      <c r="H751" s="53" t="inlineStr">
        <is>
          <t>Bộ</t>
        </is>
      </c>
      <c r="I751" s="43" t="n"/>
      <c r="J751" s="53" t="n">
        <v>640000</v>
      </c>
      <c r="K751" s="53" t="n">
        <v>670000</v>
      </c>
      <c r="L751" s="53" t="n">
        <v>700000</v>
      </c>
      <c r="M751" s="43" t="n"/>
      <c r="N751" s="43" t="n"/>
      <c r="O751" s="43" t="n"/>
      <c r="P751" s="43" t="inlineStr">
        <is>
          <t>Bạc miểng MITSU 4D34 (M6029K + R6032K) Cos0 - DAIDO NHẬT</t>
        </is>
      </c>
    </row>
    <row r="752" ht="30" customHeight="1">
      <c r="A752" s="43" t="inlineStr">
        <is>
          <t>HH082283</t>
        </is>
      </c>
      <c r="B752" s="43" t="inlineStr">
        <is>
          <t>MITSUBISHI</t>
        </is>
      </c>
      <c r="C752" s="43" t="inlineStr">
        <is>
          <t>Bạc miểng 4D34 (M6029K + R6032K) Cos1 - DAIDO NHẬT</t>
        </is>
      </c>
      <c r="D752" s="43" t="inlineStr">
        <is>
          <t>104</t>
        </is>
      </c>
      <c r="E752" s="43" t="inlineStr">
        <is>
          <t>Cos1</t>
        </is>
      </c>
      <c r="F752" s="43" t="inlineStr">
        <is>
          <t>Baze+Dên</t>
        </is>
      </c>
      <c r="G752" s="53" t="inlineStr">
        <is>
          <t>DAIDO NHẬT</t>
        </is>
      </c>
      <c r="H752" s="53" t="inlineStr">
        <is>
          <t>Bộ</t>
        </is>
      </c>
      <c r="I752" s="43" t="n"/>
      <c r="J752" s="53" t="n">
        <v>700000</v>
      </c>
      <c r="K752" s="53" t="n">
        <v>750000</v>
      </c>
      <c r="L752" s="53" t="n">
        <v>800000</v>
      </c>
      <c r="M752" s="43" t="n"/>
      <c r="N752" s="43" t="n"/>
      <c r="O752" s="43" t="n"/>
      <c r="P752" s="43" t="inlineStr">
        <is>
          <t>Bạc miểng 4D34 (M6029K + R6032K) Cos1 - DAIDO NHẬT</t>
        </is>
      </c>
    </row>
    <row r="753" ht="30" customHeight="1">
      <c r="A753" s="43" t="inlineStr">
        <is>
          <t>HH082284</t>
        </is>
      </c>
      <c r="B753" s="43" t="inlineStr">
        <is>
          <t>MITSUBISHI</t>
        </is>
      </c>
      <c r="C753" s="43" t="inlineStr">
        <is>
          <t>Bạc miểng 4D34 (M6029K + R6032K) Cos2 - DAIDO NHẬT</t>
        </is>
      </c>
      <c r="D753" s="43" t="inlineStr">
        <is>
          <t>104</t>
        </is>
      </c>
      <c r="E753" s="43" t="inlineStr">
        <is>
          <t>Cos2</t>
        </is>
      </c>
      <c r="F753" s="43" t="inlineStr">
        <is>
          <t>Baze+Dên</t>
        </is>
      </c>
      <c r="G753" s="53" t="inlineStr">
        <is>
          <t>DAIDO NHẬT</t>
        </is>
      </c>
      <c r="H753" s="53" t="inlineStr">
        <is>
          <t>Bộ</t>
        </is>
      </c>
      <c r="I753" s="43" t="n"/>
      <c r="J753" s="53" t="n">
        <v>700000</v>
      </c>
      <c r="K753" s="53" t="n">
        <v>750000</v>
      </c>
      <c r="L753" s="53" t="n">
        <v>800000</v>
      </c>
      <c r="M753" s="43" t="n"/>
      <c r="N753" s="43" t="n"/>
      <c r="O753" s="43" t="n"/>
      <c r="P753" s="43" t="inlineStr">
        <is>
          <t>Bạc miểng 4D34 (M6029K + R6032K) Cos2 - DAIDO NHẬT</t>
        </is>
      </c>
    </row>
    <row r="754" ht="30" customHeight="1">
      <c r="A754" s="45" t="inlineStr">
        <is>
          <t>HH070716</t>
        </is>
      </c>
      <c r="B754" s="45" t="inlineStr">
        <is>
          <t>MITSUBISHI</t>
        </is>
      </c>
      <c r="C754" s="45" t="inlineStr">
        <is>
          <t>Bạc miểng 4D34 Cos3 - TAIHO</t>
        </is>
      </c>
      <c r="D754" s="45" t="inlineStr">
        <is>
          <t>104</t>
        </is>
      </c>
      <c r="E754" s="45" t="inlineStr">
        <is>
          <t>Cos3</t>
        </is>
      </c>
      <c r="F754" s="45" t="inlineStr">
        <is>
          <t>Baze+Dên</t>
        </is>
      </c>
      <c r="G754" s="54" t="inlineStr">
        <is>
          <t>TAIHO</t>
        </is>
      </c>
      <c r="H754" s="54" t="inlineStr">
        <is>
          <t>Bộ</t>
        </is>
      </c>
      <c r="I754" s="45" t="n"/>
      <c r="J754" s="54" t="n"/>
      <c r="K754" s="54" t="n"/>
      <c r="L754" s="45" t="n"/>
      <c r="M754" s="45" t="n"/>
      <c r="N754" s="45" t="n"/>
      <c r="O754" s="45" t="n"/>
      <c r="P754" s="45" t="inlineStr">
        <is>
          <t>Bạc miểng 4D34 Cos3 - TAIHO</t>
        </is>
      </c>
    </row>
    <row r="755" ht="30" customHeight="1">
      <c r="A755" s="45" t="inlineStr">
        <is>
          <t>HH070717</t>
        </is>
      </c>
      <c r="B755" s="45" t="inlineStr">
        <is>
          <t>MITSUBISHI</t>
        </is>
      </c>
      <c r="C755" s="45" t="inlineStr">
        <is>
          <t>Bạc miểng 4D34 Cos4 - TAIHO</t>
        </is>
      </c>
      <c r="D755" s="45" t="inlineStr">
        <is>
          <t>104</t>
        </is>
      </c>
      <c r="E755" s="45" t="inlineStr">
        <is>
          <t>Cos4</t>
        </is>
      </c>
      <c r="F755" s="45" t="inlineStr">
        <is>
          <t>Baze+Dên</t>
        </is>
      </c>
      <c r="G755" s="54" t="inlineStr">
        <is>
          <t>TAIHO</t>
        </is>
      </c>
      <c r="H755" s="54" t="inlineStr">
        <is>
          <t>Bộ</t>
        </is>
      </c>
      <c r="I755" s="45" t="n"/>
      <c r="J755" s="54" t="n"/>
      <c r="K755" s="54" t="n"/>
      <c r="L755" s="45" t="n"/>
      <c r="M755" s="45" t="n"/>
      <c r="N755" s="45" t="n"/>
      <c r="O755" s="45" t="n"/>
      <c r="P755" s="45" t="inlineStr">
        <is>
          <t>Bạc miểng 4D34 Cos4 - TAIHO</t>
        </is>
      </c>
    </row>
    <row r="756" ht="30" customHeight="1">
      <c r="A756" s="141" t="n"/>
      <c r="B756" s="141" t="inlineStr">
        <is>
          <t>MITSUBISHI</t>
        </is>
      </c>
      <c r="C756" s="141" t="inlineStr">
        <is>
          <t>Dên 4D34</t>
        </is>
      </c>
      <c r="D756" s="141" t="inlineStr">
        <is>
          <t>104</t>
        </is>
      </c>
      <c r="E756" s="141" t="inlineStr">
        <is>
          <t>Cos0</t>
        </is>
      </c>
      <c r="F756" s="141" t="inlineStr">
        <is>
          <t>Dên</t>
        </is>
      </c>
      <c r="G756" s="142" t="n"/>
      <c r="H756" s="142" t="inlineStr">
        <is>
          <t>Bộ</t>
        </is>
      </c>
      <c r="I756" s="45" t="n"/>
      <c r="J756" s="54" t="n"/>
      <c r="K756" s="54" t="n"/>
      <c r="L756" s="45" t="n"/>
      <c r="M756" s="45" t="n"/>
      <c r="N756" s="45" t="n"/>
      <c r="O756" s="45" t="n"/>
      <c r="P756" s="45" t="n"/>
    </row>
    <row r="757" ht="30" customHeight="1">
      <c r="A757" s="45" t="inlineStr">
        <is>
          <t>HH076420</t>
        </is>
      </c>
      <c r="B757" s="45" t="inlineStr">
        <is>
          <t>MITSUBISHI</t>
        </is>
      </c>
      <c r="C757" s="45" t="inlineStr">
        <is>
          <t>Dên 4D34</t>
        </is>
      </c>
      <c r="D757" s="45" t="inlineStr">
        <is>
          <t>104</t>
        </is>
      </c>
      <c r="E757" s="45" t="inlineStr">
        <is>
          <t>Cos1</t>
        </is>
      </c>
      <c r="F757" s="45" t="inlineStr">
        <is>
          <t>Dên</t>
        </is>
      </c>
      <c r="G757" s="54" t="inlineStr">
        <is>
          <t>TAIHO</t>
        </is>
      </c>
      <c r="H757" s="54" t="inlineStr">
        <is>
          <t>Bộ</t>
        </is>
      </c>
      <c r="I757" s="45" t="n"/>
      <c r="J757" s="54" t="n"/>
      <c r="K757" s="54" t="n"/>
      <c r="L757" s="45" t="n"/>
      <c r="M757" s="45" t="n"/>
      <c r="N757" s="45" t="n"/>
      <c r="O757" s="45" t="n"/>
      <c r="P757" s="45" t="inlineStr">
        <is>
          <t>Miểng dên 4D34 (R122H) Cos1 - TAIHO</t>
        </is>
      </c>
    </row>
    <row r="758" ht="30" customHeight="1">
      <c r="A758" s="45" t="inlineStr">
        <is>
          <t>HH076421</t>
        </is>
      </c>
      <c r="B758" s="45" t="inlineStr">
        <is>
          <t>MITSUBISHI</t>
        </is>
      </c>
      <c r="C758" s="45" t="inlineStr">
        <is>
          <t>Dên 4D34</t>
        </is>
      </c>
      <c r="D758" s="45" t="inlineStr">
        <is>
          <t>104</t>
        </is>
      </c>
      <c r="E758" s="45" t="inlineStr">
        <is>
          <t>Cos2</t>
        </is>
      </c>
      <c r="F758" s="45" t="inlineStr">
        <is>
          <t>Dên</t>
        </is>
      </c>
      <c r="G758" s="54" t="inlineStr">
        <is>
          <t>TAIHO</t>
        </is>
      </c>
      <c r="H758" s="54" t="inlineStr">
        <is>
          <t>Bộ</t>
        </is>
      </c>
      <c r="I758" s="45" t="n"/>
      <c r="J758" s="54" t="n"/>
      <c r="K758" s="54" t="n"/>
      <c r="L758" s="45" t="n"/>
      <c r="M758" s="45" t="n"/>
      <c r="N758" s="45" t="n"/>
      <c r="O758" s="45" t="n"/>
      <c r="P758" s="45" t="inlineStr">
        <is>
          <t>Miểng dên 4D34 (R122H) Cos2 - TAIHO</t>
        </is>
      </c>
    </row>
    <row r="759" ht="30" customHeight="1">
      <c r="A759" s="141" t="n"/>
      <c r="B759" s="141" t="inlineStr">
        <is>
          <t>MITSUBISHI</t>
        </is>
      </c>
      <c r="C759" s="141" t="inlineStr">
        <is>
          <t>Dên 4D34</t>
        </is>
      </c>
      <c r="D759" s="141" t="inlineStr">
        <is>
          <t>104</t>
        </is>
      </c>
      <c r="E759" s="141" t="inlineStr">
        <is>
          <t>Cos3</t>
        </is>
      </c>
      <c r="F759" s="141" t="inlineStr">
        <is>
          <t>Dên</t>
        </is>
      </c>
      <c r="G759" s="142" t="n"/>
      <c r="H759" s="142" t="inlineStr">
        <is>
          <t>Bộ</t>
        </is>
      </c>
      <c r="I759" s="45" t="n"/>
      <c r="J759" s="54" t="n"/>
      <c r="K759" s="54" t="n"/>
      <c r="L759" s="45" t="n"/>
      <c r="M759" s="45" t="n"/>
      <c r="N759" s="45" t="n"/>
      <c r="O759" s="45" t="n"/>
      <c r="P759" s="45" t="n"/>
    </row>
    <row r="760" ht="30" customHeight="1">
      <c r="A760" s="141" t="n"/>
      <c r="B760" s="141" t="inlineStr">
        <is>
          <t>MITSUBISHI</t>
        </is>
      </c>
      <c r="C760" s="141" t="inlineStr">
        <is>
          <t>Dên 4D34</t>
        </is>
      </c>
      <c r="D760" s="141" t="inlineStr">
        <is>
          <t>104</t>
        </is>
      </c>
      <c r="E760" s="141" t="inlineStr">
        <is>
          <t>Cos4</t>
        </is>
      </c>
      <c r="F760" s="141" t="inlineStr">
        <is>
          <t>Dên</t>
        </is>
      </c>
      <c r="G760" s="142" t="n"/>
      <c r="H760" s="142" t="inlineStr">
        <is>
          <t>Bộ</t>
        </is>
      </c>
      <c r="I760" s="45" t="n"/>
      <c r="J760" s="54" t="n"/>
      <c r="K760" s="54" t="n"/>
      <c r="L760" s="45" t="n"/>
      <c r="M760" s="45" t="n"/>
      <c r="N760" s="45" t="n"/>
      <c r="O760" s="45" t="n"/>
      <c r="P760" s="45" t="n"/>
    </row>
    <row r="761" ht="30" customHeight="1">
      <c r="A761" s="45" t="inlineStr">
        <is>
          <t>HH075927</t>
        </is>
      </c>
      <c r="B761" s="45" t="inlineStr">
        <is>
          <t>MITSUBISHI</t>
        </is>
      </c>
      <c r="C761" s="45" t="inlineStr">
        <is>
          <t>Baze 6D31/6D34</t>
        </is>
      </c>
      <c r="D761" s="45" t="inlineStr">
        <is>
          <t>104</t>
        </is>
      </c>
      <c r="E761" s="45" t="inlineStr">
        <is>
          <t>Cos0</t>
        </is>
      </c>
      <c r="F761" s="45" t="inlineStr">
        <is>
          <t>Baze</t>
        </is>
      </c>
      <c r="G761" s="54" t="inlineStr">
        <is>
          <t>MAHLE ME999711</t>
        </is>
      </c>
      <c r="H761" s="54" t="inlineStr">
        <is>
          <t>Bộ</t>
        </is>
      </c>
      <c r="I761" s="45" t="n"/>
      <c r="J761" s="54" t="n"/>
      <c r="K761" s="54" t="n"/>
      <c r="L761" s="45" t="n"/>
      <c r="M761" s="45" t="n"/>
      <c r="N761" s="45" t="n"/>
      <c r="O761" s="45" t="n"/>
      <c r="P761" s="45" t="inlineStr">
        <is>
          <t>Miểng baze 6D31/6D34 Cos0 - MAHLE ME999711</t>
        </is>
      </c>
    </row>
    <row r="762" ht="30" customHeight="1">
      <c r="A762" s="141" t="n"/>
      <c r="B762" s="141" t="inlineStr">
        <is>
          <t>MITSUBISHI</t>
        </is>
      </c>
      <c r="C762" s="141" t="inlineStr">
        <is>
          <t>Baze 6D31/6D34</t>
        </is>
      </c>
      <c r="D762" s="141" t="inlineStr">
        <is>
          <t>104</t>
        </is>
      </c>
      <c r="E762" s="141" t="inlineStr">
        <is>
          <t>Cos1</t>
        </is>
      </c>
      <c r="F762" s="141" t="inlineStr">
        <is>
          <t>Baze</t>
        </is>
      </c>
      <c r="G762" s="142" t="n"/>
      <c r="H762" s="142" t="inlineStr">
        <is>
          <t>Bộ</t>
        </is>
      </c>
      <c r="I762" s="45" t="n"/>
      <c r="J762" s="54" t="n"/>
      <c r="K762" s="54" t="n"/>
      <c r="L762" s="45" t="n"/>
      <c r="M762" s="45" t="n"/>
      <c r="N762" s="45" t="n"/>
      <c r="O762" s="45" t="n"/>
      <c r="P762" s="45" t="n"/>
    </row>
    <row r="763" ht="30" customHeight="1">
      <c r="A763" s="141" t="n"/>
      <c r="B763" s="141" t="inlineStr">
        <is>
          <t>MITSUBISHI</t>
        </is>
      </c>
      <c r="C763" s="141" t="inlineStr">
        <is>
          <t>Baze 6D31/6D34</t>
        </is>
      </c>
      <c r="D763" s="141" t="inlineStr">
        <is>
          <t>104</t>
        </is>
      </c>
      <c r="E763" s="141" t="inlineStr">
        <is>
          <t>Cos2</t>
        </is>
      </c>
      <c r="F763" s="141" t="inlineStr">
        <is>
          <t>Baze</t>
        </is>
      </c>
      <c r="G763" s="142" t="n"/>
      <c r="H763" s="142" t="inlineStr">
        <is>
          <t>Bộ</t>
        </is>
      </c>
      <c r="I763" s="45" t="n"/>
      <c r="J763" s="54" t="n"/>
      <c r="K763" s="54" t="n"/>
      <c r="L763" s="45" t="n"/>
      <c r="M763" s="45" t="n"/>
      <c r="N763" s="45" t="n"/>
      <c r="O763" s="45" t="n"/>
      <c r="P763" s="45" t="n"/>
    </row>
    <row r="764" ht="30" customHeight="1">
      <c r="A764" s="141" t="n"/>
      <c r="B764" s="141" t="inlineStr">
        <is>
          <t>MITSUBISHI</t>
        </is>
      </c>
      <c r="C764" s="141" t="inlineStr">
        <is>
          <t>Baze 6D31/6D34</t>
        </is>
      </c>
      <c r="D764" s="141" t="inlineStr">
        <is>
          <t>104</t>
        </is>
      </c>
      <c r="E764" s="141" t="inlineStr">
        <is>
          <t>Cos3</t>
        </is>
      </c>
      <c r="F764" s="141" t="inlineStr">
        <is>
          <t>Baze</t>
        </is>
      </c>
      <c r="G764" s="142" t="n"/>
      <c r="H764" s="142" t="inlineStr">
        <is>
          <t>Bộ</t>
        </is>
      </c>
      <c r="I764" s="45" t="n"/>
      <c r="J764" s="54" t="n"/>
      <c r="K764" s="54" t="n"/>
      <c r="L764" s="45" t="n"/>
      <c r="M764" s="45" t="n"/>
      <c r="N764" s="45" t="n"/>
      <c r="O764" s="45" t="n"/>
      <c r="P764" s="45" t="n"/>
    </row>
    <row r="765" ht="30" customHeight="1">
      <c r="A765" s="141" t="n"/>
      <c r="B765" s="141" t="inlineStr">
        <is>
          <t>MITSUBISHI</t>
        </is>
      </c>
      <c r="C765" s="141" t="inlineStr">
        <is>
          <t>Baze 6D31/6D34</t>
        </is>
      </c>
      <c r="D765" s="141" t="inlineStr">
        <is>
          <t>104</t>
        </is>
      </c>
      <c r="E765" s="141" t="inlineStr">
        <is>
          <t>Cos4</t>
        </is>
      </c>
      <c r="F765" s="141" t="inlineStr">
        <is>
          <t>Baze</t>
        </is>
      </c>
      <c r="G765" s="142" t="n"/>
      <c r="H765" s="142" t="inlineStr">
        <is>
          <t>Bộ</t>
        </is>
      </c>
      <c r="I765" s="45" t="n"/>
      <c r="J765" s="54" t="n"/>
      <c r="K765" s="54" t="n"/>
      <c r="L765" s="45" t="n"/>
      <c r="M765" s="45" t="n"/>
      <c r="N765" s="45" t="n"/>
      <c r="O765" s="45" t="n"/>
      <c r="P765" s="45" t="n"/>
    </row>
    <row r="766" ht="30" customHeight="1">
      <c r="A766" s="143" t="inlineStr">
        <is>
          <t>HH072133</t>
        </is>
      </c>
      <c r="B766" s="143" t="inlineStr">
        <is>
          <t>MITSUBISHI</t>
        </is>
      </c>
      <c r="C766" s="143" t="inlineStr">
        <is>
          <t>Bạc miểng 6D31 Cos4 - TAIHO</t>
        </is>
      </c>
      <c r="D766" s="143" t="n"/>
      <c r="E766" s="143" t="inlineStr">
        <is>
          <t>Cos4</t>
        </is>
      </c>
      <c r="F766" s="143" t="inlineStr">
        <is>
          <t>Baze+Dên</t>
        </is>
      </c>
      <c r="G766" s="144" t="inlineStr">
        <is>
          <t>TAIHO</t>
        </is>
      </c>
      <c r="H766" s="144" t="inlineStr">
        <is>
          <t>Bộ</t>
        </is>
      </c>
      <c r="I766" s="143" t="n"/>
      <c r="J766" s="144" t="n"/>
      <c r="K766" s="144" t="n"/>
      <c r="L766" s="144" t="n"/>
      <c r="M766" s="143" t="n"/>
      <c r="N766" s="143" t="n"/>
      <c r="O766" s="143" t="n"/>
      <c r="P766" s="143" t="inlineStr">
        <is>
          <t>Bạc miểng 6D31 Cos4 - TAIHO</t>
        </is>
      </c>
    </row>
    <row r="767" ht="30" customHeight="1">
      <c r="A767" s="143" t="inlineStr">
        <is>
          <t>HH00398</t>
        </is>
      </c>
      <c r="B767" s="143" t="inlineStr">
        <is>
          <t>MITSUBISHI</t>
        </is>
      </c>
      <c r="C767" s="143" t="inlineStr">
        <is>
          <t>Bạc miểng 6D31 - STD Cos0 - TAIHO</t>
        </is>
      </c>
      <c r="D767" s="143" t="n"/>
      <c r="E767" s="143" t="inlineStr">
        <is>
          <t>Cos0</t>
        </is>
      </c>
      <c r="F767" s="143" t="inlineStr">
        <is>
          <t>Baze+Dên</t>
        </is>
      </c>
      <c r="G767" s="144" t="inlineStr">
        <is>
          <t>TAIHO</t>
        </is>
      </c>
      <c r="H767" s="144" t="inlineStr">
        <is>
          <t>Bộ</t>
        </is>
      </c>
      <c r="I767" s="143" t="n"/>
      <c r="J767" s="144" t="n"/>
      <c r="K767" s="144" t="n"/>
      <c r="L767" s="144" t="n"/>
      <c r="M767" s="143" t="n"/>
      <c r="N767" s="143" t="n"/>
      <c r="O767" s="143" t="n"/>
      <c r="P767" s="143" t="inlineStr">
        <is>
          <t>Bạc miểng 6D31 - STD Cos0 - TAIHO</t>
        </is>
      </c>
    </row>
    <row r="768" ht="30" customHeight="1">
      <c r="A768" s="143" t="inlineStr">
        <is>
          <t>HH071252</t>
        </is>
      </c>
      <c r="B768" s="143" t="inlineStr">
        <is>
          <t>MITSUBISHI</t>
        </is>
      </c>
      <c r="C768" s="143" t="inlineStr">
        <is>
          <t>Bạc miểng 6D31 - 0.50 Cos2 - TAIHO</t>
        </is>
      </c>
      <c r="D768" s="143" t="n"/>
      <c r="E768" s="143" t="inlineStr">
        <is>
          <t>Cos2</t>
        </is>
      </c>
      <c r="F768" s="143" t="inlineStr">
        <is>
          <t>Baze+Dên</t>
        </is>
      </c>
      <c r="G768" s="144" t="inlineStr">
        <is>
          <t>TAIHO</t>
        </is>
      </c>
      <c r="H768" s="144" t="inlineStr">
        <is>
          <t>Bộ</t>
        </is>
      </c>
      <c r="I768" s="143" t="n"/>
      <c r="J768" s="144" t="n"/>
      <c r="K768" s="144" t="n"/>
      <c r="L768" s="144" t="n"/>
      <c r="M768" s="143" t="n"/>
      <c r="N768" s="143" t="n"/>
      <c r="O768" s="143" t="n"/>
      <c r="P768" s="143" t="inlineStr">
        <is>
          <t>Bạc miểng 6D31 - 0.50 Cos2 - TAIHO</t>
        </is>
      </c>
    </row>
    <row r="769" ht="30" customHeight="1">
      <c r="A769" s="45" t="inlineStr">
        <is>
          <t>HH082285</t>
        </is>
      </c>
      <c r="B769" s="45" t="inlineStr">
        <is>
          <t>MITSUBISHI</t>
        </is>
      </c>
      <c r="C769" s="45" t="inlineStr">
        <is>
          <t>Bạc miểng MITSU 6D34 Cos0 (M6331K + R6334K) - DAIDO NHẬT</t>
        </is>
      </c>
      <c r="D769" s="45" t="inlineStr">
        <is>
          <t>104</t>
        </is>
      </c>
      <c r="E769" s="45" t="inlineStr">
        <is>
          <t>Cos0</t>
        </is>
      </c>
      <c r="F769" s="45" t="inlineStr">
        <is>
          <t>Baze+Dên</t>
        </is>
      </c>
      <c r="G769" s="54" t="inlineStr">
        <is>
          <t>DAIDO NHẬT</t>
        </is>
      </c>
      <c r="H769" s="54" t="inlineStr">
        <is>
          <t>Bộ</t>
        </is>
      </c>
      <c r="I769" s="45" t="n"/>
      <c r="J769" s="54" t="n">
        <v>900000</v>
      </c>
      <c r="K769" s="54" t="n">
        <v>980000</v>
      </c>
      <c r="L769" s="54" t="n">
        <v>1050000</v>
      </c>
      <c r="M769" s="45" t="n"/>
      <c r="N769" s="45" t="n"/>
      <c r="O769" s="45" t="n"/>
      <c r="P769" s="45" t="inlineStr">
        <is>
          <t>Bạc miểng MITSU 6D34 Cos0 (M6331K + R6334K) - DAIDO NHẬT</t>
        </is>
      </c>
    </row>
    <row r="770" ht="30" customHeight="1">
      <c r="A770" s="43" t="inlineStr">
        <is>
          <t>HH00467</t>
        </is>
      </c>
      <c r="B770" s="43" t="inlineStr">
        <is>
          <t>MITSUBISHI</t>
        </is>
      </c>
      <c r="C770" s="43" t="inlineStr">
        <is>
          <t>Bạc miểng 6D34 Cos0 - TAIHO</t>
        </is>
      </c>
      <c r="D770" s="43" t="inlineStr">
        <is>
          <t>104</t>
        </is>
      </c>
      <c r="E770" s="43" t="inlineStr">
        <is>
          <t>Cos0</t>
        </is>
      </c>
      <c r="F770" s="43" t="inlineStr">
        <is>
          <t>Baze+Dên</t>
        </is>
      </c>
      <c r="G770" s="53" t="inlineStr">
        <is>
          <t>TAIHO</t>
        </is>
      </c>
      <c r="H770" s="53" t="inlineStr">
        <is>
          <t>Bộ</t>
        </is>
      </c>
      <c r="I770" s="43" t="n"/>
      <c r="J770" s="53" t="n"/>
      <c r="K770" s="53" t="n"/>
      <c r="L770" s="43" t="n"/>
      <c r="M770" s="43" t="n"/>
      <c r="N770" s="43" t="n"/>
      <c r="O770" s="43" t="n"/>
      <c r="P770" s="43" t="inlineStr">
        <is>
          <t>Bạc miểng 6D34 Cos0 - TAIHO</t>
        </is>
      </c>
    </row>
    <row r="771" ht="30" customHeight="1">
      <c r="A771" s="43" t="inlineStr">
        <is>
          <t>HH074803</t>
        </is>
      </c>
      <c r="B771" s="43" t="inlineStr">
        <is>
          <t>MITSUBISHI</t>
        </is>
      </c>
      <c r="C771" s="43" t="inlineStr">
        <is>
          <t>Bạc miểng 6D34 Cos1 (M6331K + R6334K) - DAIDO NHẬT</t>
        </is>
      </c>
      <c r="D771" s="43" t="inlineStr">
        <is>
          <t>104</t>
        </is>
      </c>
      <c r="E771" s="43" t="inlineStr">
        <is>
          <t>Cos1</t>
        </is>
      </c>
      <c r="F771" s="43" t="inlineStr">
        <is>
          <t>Baze+Dên</t>
        </is>
      </c>
      <c r="G771" s="53" t="inlineStr">
        <is>
          <t>DAIDO NHẬT</t>
        </is>
      </c>
      <c r="H771" s="53" t="inlineStr">
        <is>
          <t>Bộ</t>
        </is>
      </c>
      <c r="I771" s="43" t="n"/>
      <c r="J771" s="53" t="n">
        <v>1000000</v>
      </c>
      <c r="K771" s="53" t="n">
        <v>1100000</v>
      </c>
      <c r="L771" s="53" t="n">
        <v>1200000</v>
      </c>
      <c r="M771" s="43" t="n"/>
      <c r="N771" s="43" t="n"/>
      <c r="O771" s="43" t="n"/>
      <c r="P771" s="43" t="inlineStr">
        <is>
          <t>Bạc miểng 6D34 Cos1 (M6331K + R6334K) - DAIDO NHẬT</t>
        </is>
      </c>
    </row>
    <row r="772" ht="30" customHeight="1">
      <c r="A772" s="43" t="inlineStr">
        <is>
          <t>HH082286</t>
        </is>
      </c>
      <c r="B772" s="43" t="inlineStr">
        <is>
          <t>MITSUBISHI</t>
        </is>
      </c>
      <c r="C772" s="43" t="inlineStr">
        <is>
          <t>Bạc miểng 6D34 Cos2 (M6331K + R6334K) - DAIDO NHẬT</t>
        </is>
      </c>
      <c r="D772" s="43" t="inlineStr">
        <is>
          <t>104</t>
        </is>
      </c>
      <c r="E772" s="43" t="inlineStr">
        <is>
          <t>Cos2</t>
        </is>
      </c>
      <c r="F772" s="43" t="inlineStr">
        <is>
          <t>Baze+Dên</t>
        </is>
      </c>
      <c r="G772" s="53" t="inlineStr">
        <is>
          <t>DAIDO NHẬT</t>
        </is>
      </c>
      <c r="H772" s="53" t="inlineStr">
        <is>
          <t>Bộ</t>
        </is>
      </c>
      <c r="I772" s="43" t="n"/>
      <c r="J772" s="53" t="n">
        <v>1000000</v>
      </c>
      <c r="K772" s="53" t="n">
        <v>1100000</v>
      </c>
      <c r="L772" s="53" t="n">
        <v>1200000</v>
      </c>
      <c r="M772" s="43" t="n"/>
      <c r="N772" s="43" t="n"/>
      <c r="O772" s="43" t="n"/>
      <c r="P772" s="43" t="inlineStr">
        <is>
          <t>Bạc miểng 6D34 Cos2 (M6331K + R6334K) - DAIDO NHẬT</t>
        </is>
      </c>
    </row>
    <row r="773" ht="30" customHeight="1">
      <c r="A773" s="43" t="inlineStr">
        <is>
          <t>HH0560</t>
        </is>
      </c>
      <c r="B773" s="43" t="inlineStr">
        <is>
          <t>MITSUBISHI</t>
        </is>
      </c>
      <c r="C773" s="43" t="inlineStr">
        <is>
          <t>Bạc miểng 6D34 Cos3 - TAIHO</t>
        </is>
      </c>
      <c r="D773" s="43" t="inlineStr">
        <is>
          <t>104</t>
        </is>
      </c>
      <c r="E773" s="43" t="inlineStr">
        <is>
          <t>Cos3</t>
        </is>
      </c>
      <c r="F773" s="43" t="inlineStr">
        <is>
          <t>Baze+Dên</t>
        </is>
      </c>
      <c r="G773" s="53" t="inlineStr">
        <is>
          <t>TAIHO</t>
        </is>
      </c>
      <c r="H773" s="53" t="inlineStr">
        <is>
          <t>Bộ</t>
        </is>
      </c>
      <c r="I773" s="43" t="n"/>
      <c r="J773" s="53" t="n"/>
      <c r="K773" s="53" t="n"/>
      <c r="L773" s="43" t="n"/>
      <c r="M773" s="43" t="n"/>
      <c r="N773" s="43" t="n"/>
      <c r="O773" s="43" t="n"/>
      <c r="P773" s="43" t="inlineStr">
        <is>
          <t>Bạc miểng 6D34 Cos3 - TAIHO</t>
        </is>
      </c>
    </row>
    <row r="774" ht="30" customHeight="1">
      <c r="A774" s="141" t="n"/>
      <c r="B774" s="141" t="inlineStr">
        <is>
          <t>MITSUBISHI</t>
        </is>
      </c>
      <c r="C774" s="141" t="inlineStr">
        <is>
          <t>Bạc Miểng 6D34</t>
        </is>
      </c>
      <c r="D774" s="141" t="inlineStr">
        <is>
          <t>104</t>
        </is>
      </c>
      <c r="E774" s="141" t="inlineStr">
        <is>
          <t>Cos4</t>
        </is>
      </c>
      <c r="F774" s="141" t="inlineStr">
        <is>
          <t>Baze+Dên</t>
        </is>
      </c>
      <c r="G774" s="142" t="n"/>
      <c r="H774" s="142" t="inlineStr">
        <is>
          <t>Bộ</t>
        </is>
      </c>
      <c r="I774" s="43" t="n"/>
      <c r="J774" s="53" t="n"/>
      <c r="K774" s="53" t="n"/>
      <c r="L774" s="43" t="n"/>
      <c r="M774" s="43" t="n"/>
      <c r="N774" s="43" t="n"/>
      <c r="O774" s="43" t="n"/>
      <c r="P774" s="43" t="n"/>
    </row>
    <row r="775" ht="30" customHeight="1">
      <c r="A775" s="43" t="inlineStr">
        <is>
          <t>HH00226</t>
        </is>
      </c>
      <c r="B775" s="43" t="inlineStr">
        <is>
          <t>MITSUBISHI</t>
        </is>
      </c>
      <c r="C775" s="43" t="inlineStr">
        <is>
          <t>Bạc miểng 6D105/S6D105 (M405A + R405A) Cos0 - TAIHO</t>
        </is>
      </c>
      <c r="D775" s="43" t="inlineStr">
        <is>
          <t>105</t>
        </is>
      </c>
      <c r="E775" s="43" t="inlineStr">
        <is>
          <t>Cos0</t>
        </is>
      </c>
      <c r="F775" s="43" t="inlineStr">
        <is>
          <t>Baze+Dên</t>
        </is>
      </c>
      <c r="G775" s="53" t="inlineStr">
        <is>
          <t>TAIHO</t>
        </is>
      </c>
      <c r="H775" s="53" t="inlineStr">
        <is>
          <t>Bộ</t>
        </is>
      </c>
      <c r="I775" s="43" t="n"/>
      <c r="J775" s="53" t="n"/>
      <c r="K775" s="53" t="n"/>
      <c r="L775" s="43" t="n"/>
      <c r="M775" s="43" t="n"/>
      <c r="N775" s="43" t="n"/>
      <c r="O775" s="43" t="n"/>
      <c r="P775" s="43" t="inlineStr">
        <is>
          <t>Bạc miểng 6D105/S6D105 (M405A + R405A) Cos0 - TAIHO</t>
        </is>
      </c>
    </row>
    <row r="776" ht="30" customHeight="1">
      <c r="A776" s="45" t="inlineStr">
        <is>
          <t>HH00261</t>
        </is>
      </c>
      <c r="B776" s="45" t="inlineStr">
        <is>
          <t>MITSUBISHI</t>
        </is>
      </c>
      <c r="C776" s="45" t="inlineStr">
        <is>
          <t>Bạc miểng 6D105/S6D105 (M405A + R405A) Cos1 - TAIHO</t>
        </is>
      </c>
      <c r="D776" s="45" t="inlineStr">
        <is>
          <t>105</t>
        </is>
      </c>
      <c r="E776" s="45" t="inlineStr">
        <is>
          <t>Cos1</t>
        </is>
      </c>
      <c r="F776" s="45" t="inlineStr">
        <is>
          <t>Baze+Dên</t>
        </is>
      </c>
      <c r="G776" s="54" t="inlineStr">
        <is>
          <t>TAIHO</t>
        </is>
      </c>
      <c r="H776" s="54" t="inlineStr">
        <is>
          <t>Bộ</t>
        </is>
      </c>
      <c r="I776" s="45" t="n"/>
      <c r="J776" s="54" t="n"/>
      <c r="K776" s="54" t="n"/>
      <c r="L776" s="45" t="n"/>
      <c r="M776" s="45" t="n"/>
      <c r="N776" s="45" t="n"/>
      <c r="O776" s="45" t="n"/>
      <c r="P776" s="45" t="inlineStr">
        <is>
          <t>Bạc miểng 6D105/S6D105 (M405A + R405A) Cos1 - TAIHO</t>
        </is>
      </c>
    </row>
    <row r="777" ht="30" customHeight="1">
      <c r="A777" s="43" t="inlineStr">
        <is>
          <t>HH00284</t>
        </is>
      </c>
      <c r="B777" s="43" t="inlineStr">
        <is>
          <t>MITSUBISHI</t>
        </is>
      </c>
      <c r="C777" s="43" t="inlineStr">
        <is>
          <t>Bạc miểng 6D105/S6D105 (M405A + R405A) Cos2 - TAIHO</t>
        </is>
      </c>
      <c r="D777" s="43" t="inlineStr">
        <is>
          <t>105</t>
        </is>
      </c>
      <c r="E777" s="43" t="inlineStr">
        <is>
          <t>Cos2</t>
        </is>
      </c>
      <c r="F777" s="43" t="inlineStr">
        <is>
          <t>Baze+Dên</t>
        </is>
      </c>
      <c r="G777" s="53" t="inlineStr">
        <is>
          <t>TAIHO</t>
        </is>
      </c>
      <c r="H777" s="53" t="inlineStr">
        <is>
          <t>Bộ</t>
        </is>
      </c>
      <c r="I777" s="43" t="n"/>
      <c r="J777" s="53" t="n"/>
      <c r="K777" s="53" t="n"/>
      <c r="L777" s="43" t="n"/>
      <c r="M777" s="43" t="n"/>
      <c r="N777" s="43" t="n"/>
      <c r="O777" s="43" t="n"/>
      <c r="P777" s="43" t="inlineStr">
        <is>
          <t>Bạc miểng 6D105/S6D105 (M405A + R405A) Cos2 - TAIHO</t>
        </is>
      </c>
    </row>
    <row r="778" ht="30" customHeight="1">
      <c r="A778" s="141" t="n"/>
      <c r="B778" s="141" t="inlineStr">
        <is>
          <t>MITSUBISHI</t>
        </is>
      </c>
      <c r="C778" s="141" t="inlineStr">
        <is>
          <t>Bạc Miểng 6D105/S6D105</t>
        </is>
      </c>
      <c r="D778" s="141" t="inlineStr">
        <is>
          <t>105</t>
        </is>
      </c>
      <c r="E778" s="141" t="inlineStr">
        <is>
          <t>Cos3</t>
        </is>
      </c>
      <c r="F778" s="141" t="inlineStr">
        <is>
          <t>Baze+Dên</t>
        </is>
      </c>
      <c r="G778" s="142" t="n"/>
      <c r="H778" s="142" t="inlineStr">
        <is>
          <t>Bộ</t>
        </is>
      </c>
      <c r="I778" s="43" t="n"/>
      <c r="J778" s="53" t="n"/>
      <c r="K778" s="53" t="n"/>
      <c r="L778" s="43" t="n"/>
      <c r="M778" s="43" t="n"/>
      <c r="N778" s="43" t="n"/>
      <c r="O778" s="43" t="n"/>
      <c r="P778" s="43" t="n"/>
    </row>
    <row r="779" ht="30" customHeight="1">
      <c r="A779" s="45" t="inlineStr">
        <is>
          <t>HH00535</t>
        </is>
      </c>
      <c r="B779" s="45" t="inlineStr">
        <is>
          <t>MITSUBISHI</t>
        </is>
      </c>
      <c r="C779" s="45" t="inlineStr">
        <is>
          <t>Bạc miểng 6D105 / S6D105 Cos4 - NDC</t>
        </is>
      </c>
      <c r="D779" s="45" t="inlineStr">
        <is>
          <t>105</t>
        </is>
      </c>
      <c r="E779" s="45" t="inlineStr">
        <is>
          <t>Cos4</t>
        </is>
      </c>
      <c r="F779" s="45" t="inlineStr">
        <is>
          <t>Baze+Dên</t>
        </is>
      </c>
      <c r="G779" s="54" t="inlineStr">
        <is>
          <t>NDC</t>
        </is>
      </c>
      <c r="H779" s="54" t="inlineStr">
        <is>
          <t>Bộ</t>
        </is>
      </c>
      <c r="I779" s="45" t="n"/>
      <c r="J779" s="54" t="n"/>
      <c r="K779" s="54" t="n"/>
      <c r="L779" s="45" t="n"/>
      <c r="M779" s="45" t="n"/>
      <c r="N779" s="45" t="n"/>
      <c r="O779" s="45" t="n"/>
      <c r="P779" s="45" t="inlineStr">
        <is>
          <t>Bạc miểng 6D105 / S6D105 Cos4 - NDC</t>
        </is>
      </c>
    </row>
    <row r="780" ht="30" customHeight="1">
      <c r="A780" s="45" t="inlineStr">
        <is>
          <t>HH079850</t>
        </is>
      </c>
      <c r="B780" s="45" t="inlineStr">
        <is>
          <t>MITSUBISHI</t>
        </is>
      </c>
      <c r="C780" s="45" t="inlineStr">
        <is>
          <t>Baze 6D105/S6D105</t>
        </is>
      </c>
      <c r="D780" s="45" t="inlineStr">
        <is>
          <t>105</t>
        </is>
      </c>
      <c r="E780" s="45" t="inlineStr">
        <is>
          <t>Cos0</t>
        </is>
      </c>
      <c r="F780" s="45" t="inlineStr">
        <is>
          <t>Baze</t>
        </is>
      </c>
      <c r="G780" s="54" t="inlineStr">
        <is>
          <t>CS IVECO</t>
        </is>
      </c>
      <c r="H780" s="54" t="inlineStr">
        <is>
          <t>Bộ</t>
        </is>
      </c>
      <c r="I780" s="45" t="n"/>
      <c r="J780" s="54" t="n">
        <v>330000</v>
      </c>
      <c r="K780" s="54" t="n">
        <v>340000</v>
      </c>
      <c r="L780" s="54" t="n">
        <v>350000</v>
      </c>
      <c r="M780" s="45" t="n"/>
      <c r="N780" s="45" t="n"/>
      <c r="O780" s="45" t="n"/>
      <c r="P780" s="45" t="inlineStr">
        <is>
          <t>Miểng baze 6D105/ S6D105 (M405A) Cos0 - CS IVECO</t>
        </is>
      </c>
    </row>
    <row r="781" ht="30" customHeight="1">
      <c r="A781" s="43" t="inlineStr">
        <is>
          <t>HH079851</t>
        </is>
      </c>
      <c r="B781" s="43" t="inlineStr">
        <is>
          <t>MITSUBISHI</t>
        </is>
      </c>
      <c r="C781" s="43" t="inlineStr">
        <is>
          <t>Baze 6D105/S6D105</t>
        </is>
      </c>
      <c r="D781" s="43" t="inlineStr">
        <is>
          <t>105</t>
        </is>
      </c>
      <c r="E781" s="43" t="inlineStr">
        <is>
          <t>Cos1</t>
        </is>
      </c>
      <c r="F781" s="43" t="inlineStr">
        <is>
          <t>Baze</t>
        </is>
      </c>
      <c r="G781" s="53" t="inlineStr">
        <is>
          <t>CS IVECO</t>
        </is>
      </c>
      <c r="H781" s="53" t="inlineStr">
        <is>
          <t>Bộ</t>
        </is>
      </c>
      <c r="I781" s="43" t="n"/>
      <c r="J781" s="53" t="n">
        <v>330000</v>
      </c>
      <c r="K781" s="53" t="n">
        <v>350000</v>
      </c>
      <c r="L781" s="53" t="n">
        <v>370000</v>
      </c>
      <c r="M781" s="43" t="n"/>
      <c r="N781" s="43" t="n"/>
      <c r="O781" s="43" t="n"/>
      <c r="P781" s="43" t="inlineStr">
        <is>
          <t>Miểng baze 6D105/ S6D105 (M405A) Cos1 - CS IVECO</t>
        </is>
      </c>
    </row>
    <row r="782" ht="30" customHeight="1">
      <c r="A782" s="141" t="n"/>
      <c r="B782" s="141" t="inlineStr">
        <is>
          <t>MITSUBISHI</t>
        </is>
      </c>
      <c r="C782" s="141" t="inlineStr">
        <is>
          <t>Baze 6D105/S6D105</t>
        </is>
      </c>
      <c r="D782" s="141" t="inlineStr">
        <is>
          <t>105</t>
        </is>
      </c>
      <c r="E782" s="141" t="inlineStr">
        <is>
          <t>Cos2</t>
        </is>
      </c>
      <c r="F782" s="141" t="inlineStr">
        <is>
          <t>Baze</t>
        </is>
      </c>
      <c r="G782" s="142" t="n"/>
      <c r="H782" s="142" t="inlineStr">
        <is>
          <t>Bộ</t>
        </is>
      </c>
      <c r="I782" s="45" t="n"/>
      <c r="J782" s="54" t="n"/>
      <c r="K782" s="54" t="n"/>
      <c r="L782" s="45" t="n"/>
      <c r="M782" s="45" t="n"/>
      <c r="N782" s="45" t="n"/>
      <c r="O782" s="45" t="n"/>
      <c r="P782" s="45" t="n"/>
    </row>
    <row r="783" ht="30" customHeight="1">
      <c r="A783" s="141" t="n"/>
      <c r="B783" s="141" t="inlineStr">
        <is>
          <t>MITSUBISHI</t>
        </is>
      </c>
      <c r="C783" s="141" t="inlineStr">
        <is>
          <t>Baze 6D105/S6D105</t>
        </is>
      </c>
      <c r="D783" s="141" t="inlineStr">
        <is>
          <t>105</t>
        </is>
      </c>
      <c r="E783" s="141" t="inlineStr">
        <is>
          <t>Cos3</t>
        </is>
      </c>
      <c r="F783" s="141" t="inlineStr">
        <is>
          <t>Baze</t>
        </is>
      </c>
      <c r="G783" s="142" t="n"/>
      <c r="H783" s="142" t="inlineStr">
        <is>
          <t>Bộ</t>
        </is>
      </c>
      <c r="I783" s="45" t="n"/>
      <c r="J783" s="54" t="n"/>
      <c r="K783" s="54" t="n"/>
      <c r="L783" s="45" t="n"/>
      <c r="M783" s="45" t="n"/>
      <c r="N783" s="45" t="n"/>
      <c r="O783" s="45" t="n"/>
      <c r="P783" s="45" t="n"/>
    </row>
    <row r="784" ht="30" customHeight="1">
      <c r="A784" s="141" t="n"/>
      <c r="B784" s="141" t="inlineStr">
        <is>
          <t>MITSUBISHI</t>
        </is>
      </c>
      <c r="C784" s="141" t="inlineStr">
        <is>
          <t>Baze 6D105/S6D105</t>
        </is>
      </c>
      <c r="D784" s="141" t="inlineStr">
        <is>
          <t>105</t>
        </is>
      </c>
      <c r="E784" s="141" t="inlineStr">
        <is>
          <t>Cos4</t>
        </is>
      </c>
      <c r="F784" s="141" t="inlineStr">
        <is>
          <t>Baze</t>
        </is>
      </c>
      <c r="G784" s="142" t="n"/>
      <c r="H784" s="142" t="inlineStr">
        <is>
          <t>Bộ</t>
        </is>
      </c>
      <c r="I784" s="43" t="n"/>
      <c r="J784" s="53" t="n"/>
      <c r="K784" s="53" t="n"/>
      <c r="L784" s="43" t="n"/>
      <c r="M784" s="43" t="n"/>
      <c r="N784" s="43" t="n"/>
      <c r="O784" s="43" t="n"/>
      <c r="P784" s="43" t="n"/>
    </row>
    <row r="785" ht="30" customHeight="1">
      <c r="A785" s="43" t="inlineStr">
        <is>
          <t>HH079852</t>
        </is>
      </c>
      <c r="B785" s="43" t="inlineStr">
        <is>
          <t>MITSUBISHI</t>
        </is>
      </c>
      <c r="C785" s="43" t="inlineStr">
        <is>
          <t>Dên 6D105/S6D105</t>
        </is>
      </c>
      <c r="D785" s="43" t="inlineStr">
        <is>
          <t>105</t>
        </is>
      </c>
      <c r="E785" s="43" t="inlineStr">
        <is>
          <t>Cos0</t>
        </is>
      </c>
      <c r="F785" s="43" t="inlineStr">
        <is>
          <t>Dên</t>
        </is>
      </c>
      <c r="G785" s="53" t="inlineStr">
        <is>
          <t>CS IVECO</t>
        </is>
      </c>
      <c r="H785" s="53" t="inlineStr">
        <is>
          <t>Bộ</t>
        </is>
      </c>
      <c r="I785" s="43" t="n"/>
      <c r="J785" s="53" t="n">
        <v>220000</v>
      </c>
      <c r="K785" s="53" t="n">
        <v>230000</v>
      </c>
      <c r="L785" s="53" t="n">
        <v>240000</v>
      </c>
      <c r="M785" s="43" t="n"/>
      <c r="N785" s="43" t="n"/>
      <c r="O785" s="43" t="n"/>
      <c r="P785" s="43" t="inlineStr">
        <is>
          <t>Miểng dên 6D105/ S6D105 (R405A) Cos0 - CS IVECO</t>
        </is>
      </c>
    </row>
    <row r="786" ht="30" customHeight="1">
      <c r="A786" s="45" t="inlineStr">
        <is>
          <t>HH079853</t>
        </is>
      </c>
      <c r="B786" s="45" t="inlineStr">
        <is>
          <t>MITSUBISHI</t>
        </is>
      </c>
      <c r="C786" s="45" t="inlineStr">
        <is>
          <t>Dên 6D105/S6D105</t>
        </is>
      </c>
      <c r="D786" s="45" t="inlineStr">
        <is>
          <t>105</t>
        </is>
      </c>
      <c r="E786" s="45" t="inlineStr">
        <is>
          <t>Cos1</t>
        </is>
      </c>
      <c r="F786" s="45" t="inlineStr">
        <is>
          <t>Dên</t>
        </is>
      </c>
      <c r="G786" s="54" t="inlineStr">
        <is>
          <t>CS IVECO</t>
        </is>
      </c>
      <c r="H786" s="54" t="inlineStr">
        <is>
          <t>Bộ</t>
        </is>
      </c>
      <c r="I786" s="45" t="n"/>
      <c r="J786" s="54" t="n">
        <v>220000</v>
      </c>
      <c r="K786" s="54" t="n">
        <v>230000</v>
      </c>
      <c r="L786" s="54" t="n">
        <v>240000</v>
      </c>
      <c r="M786" s="45" t="n"/>
      <c r="N786" s="45" t="n"/>
      <c r="O786" s="45" t="n"/>
      <c r="P786" s="45" t="inlineStr">
        <is>
          <t>Miểng dên 6D105/ S6D105 (R405A) Cos1 - CS IVECO</t>
        </is>
      </c>
    </row>
    <row r="787" ht="30" customHeight="1">
      <c r="A787" s="141" t="n"/>
      <c r="B787" s="141" t="inlineStr">
        <is>
          <t>MITSUBISHI</t>
        </is>
      </c>
      <c r="C787" s="141" t="inlineStr">
        <is>
          <t>Dên 6D105/S6D105</t>
        </is>
      </c>
      <c r="D787" s="141" t="inlineStr">
        <is>
          <t>105</t>
        </is>
      </c>
      <c r="E787" s="141" t="inlineStr">
        <is>
          <t>Cos2</t>
        </is>
      </c>
      <c r="F787" s="141" t="inlineStr">
        <is>
          <t>Dên</t>
        </is>
      </c>
      <c r="G787" s="142" t="n"/>
      <c r="H787" s="142" t="inlineStr">
        <is>
          <t>Bộ</t>
        </is>
      </c>
      <c r="I787" s="43" t="n"/>
      <c r="J787" s="53" t="n"/>
      <c r="K787" s="53" t="n"/>
      <c r="L787" s="43" t="n"/>
      <c r="M787" s="43" t="n"/>
      <c r="N787" s="43" t="n"/>
      <c r="O787" s="43" t="n"/>
      <c r="P787" s="43" t="n"/>
    </row>
    <row r="788" ht="30" customHeight="1">
      <c r="A788" s="141" t="n"/>
      <c r="B788" s="141" t="inlineStr">
        <is>
          <t>MITSUBISHI</t>
        </is>
      </c>
      <c r="C788" s="141" t="inlineStr">
        <is>
          <t>Dên 6D105/S6D105</t>
        </is>
      </c>
      <c r="D788" s="141" t="inlineStr">
        <is>
          <t>105</t>
        </is>
      </c>
      <c r="E788" s="141" t="inlineStr">
        <is>
          <t>Cos3</t>
        </is>
      </c>
      <c r="F788" s="141" t="inlineStr">
        <is>
          <t>Dên</t>
        </is>
      </c>
      <c r="G788" s="142" t="n"/>
      <c r="H788" s="142" t="inlineStr">
        <is>
          <t>Bộ</t>
        </is>
      </c>
      <c r="I788" s="43" t="n"/>
      <c r="J788" s="53" t="n"/>
      <c r="K788" s="53" t="n"/>
      <c r="L788" s="43" t="n"/>
      <c r="M788" s="43" t="n"/>
      <c r="N788" s="43" t="n"/>
      <c r="O788" s="43" t="n"/>
      <c r="P788" s="43" t="n"/>
    </row>
    <row r="789" ht="30" customHeight="1">
      <c r="A789" s="141" t="n"/>
      <c r="B789" s="141" t="inlineStr">
        <is>
          <t>MITSUBISHI</t>
        </is>
      </c>
      <c r="C789" s="141" t="inlineStr">
        <is>
          <t>Dên 6D105/S6D105</t>
        </is>
      </c>
      <c r="D789" s="141" t="inlineStr">
        <is>
          <t>105</t>
        </is>
      </c>
      <c r="E789" s="141" t="inlineStr">
        <is>
          <t>Cos4</t>
        </is>
      </c>
      <c r="F789" s="141" t="inlineStr">
        <is>
          <t>Dên</t>
        </is>
      </c>
      <c r="G789" s="142" t="n"/>
      <c r="H789" s="142" t="inlineStr">
        <is>
          <t>Bộ</t>
        </is>
      </c>
      <c r="I789" s="45" t="n"/>
      <c r="J789" s="54" t="n"/>
      <c r="K789" s="54" t="n"/>
      <c r="L789" s="45" t="n"/>
      <c r="M789" s="45" t="n"/>
      <c r="N789" s="45" t="n"/>
      <c r="O789" s="45" t="n"/>
      <c r="P789" s="45" t="n"/>
    </row>
    <row r="790" ht="30" customHeight="1">
      <c r="A790" s="43" t="inlineStr">
        <is>
          <t>HH075339</t>
        </is>
      </c>
      <c r="B790" s="43" t="inlineStr">
        <is>
          <t>MITSUBISHI</t>
        </is>
      </c>
      <c r="C790" s="43" t="inlineStr">
        <is>
          <t>Bạc miểng 6D14/6D15/6D16 Cos0 - NDC</t>
        </is>
      </c>
      <c r="D790" s="43" t="inlineStr">
        <is>
          <t>110</t>
        </is>
      </c>
      <c r="E790" s="43" t="inlineStr">
        <is>
          <t>Cos0</t>
        </is>
      </c>
      <c r="F790" s="43" t="inlineStr">
        <is>
          <t>Baze+Dên</t>
        </is>
      </c>
      <c r="G790" s="53" t="inlineStr">
        <is>
          <t>NDC</t>
        </is>
      </c>
      <c r="H790" s="53" t="inlineStr">
        <is>
          <t>Bộ</t>
        </is>
      </c>
      <c r="I790" s="43" t="n"/>
      <c r="J790" s="53" t="n"/>
      <c r="K790" s="53" t="n"/>
      <c r="L790" s="43" t="n"/>
      <c r="M790" s="43" t="n"/>
      <c r="N790" s="43" t="n"/>
      <c r="O790" s="43" t="n"/>
      <c r="P790" s="43" t="inlineStr">
        <is>
          <t>Bạc miểng 6D14/6D15/6D16 Cos0 - NDC</t>
        </is>
      </c>
    </row>
    <row r="791" ht="30" customHeight="1">
      <c r="A791" s="45" t="inlineStr">
        <is>
          <t>HH082479</t>
        </is>
      </c>
      <c r="B791" s="45" t="inlineStr">
        <is>
          <t>MITSUBISHI</t>
        </is>
      </c>
      <c r="C791" s="45" t="inlineStr">
        <is>
          <t>Bạc miểng (hàng đã bóc hộp) 6D14/6D15/6D16 Cos1 - TAIHO</t>
        </is>
      </c>
      <c r="D791" s="45" t="inlineStr">
        <is>
          <t>110</t>
        </is>
      </c>
      <c r="E791" s="45" t="inlineStr">
        <is>
          <t>Cos1</t>
        </is>
      </c>
      <c r="F791" s="45" t="inlineStr">
        <is>
          <t>Baze+Dên</t>
        </is>
      </c>
      <c r="G791" s="54" t="inlineStr">
        <is>
          <t>TAIHO</t>
        </is>
      </c>
      <c r="H791" s="54" t="inlineStr">
        <is>
          <t>Bộ</t>
        </is>
      </c>
      <c r="I791" s="45" t="inlineStr">
        <is>
          <t>hàng đã bóc hộp</t>
        </is>
      </c>
      <c r="J791" s="54" t="n"/>
      <c r="K791" s="54" t="n"/>
      <c r="L791" s="45" t="n"/>
      <c r="M791" s="45" t="n"/>
      <c r="N791" s="45" t="n"/>
      <c r="O791" s="45" t="n"/>
      <c r="P791" s="45" t="inlineStr">
        <is>
          <t>Bạc miểng (hàng đã bóc hộp) 6D14/6D15/6D16 Cos1 - TAIHO</t>
        </is>
      </c>
    </row>
    <row r="792" ht="30" customHeight="1">
      <c r="A792" s="43" t="inlineStr">
        <is>
          <t>HH00231</t>
        </is>
      </c>
      <c r="B792" s="43" t="inlineStr">
        <is>
          <t>MITSUBISHI</t>
        </is>
      </c>
      <c r="C792" s="43" t="inlineStr">
        <is>
          <t>Bạc miểng 6D14/6D15/6D16 Cos1 - TAIHO</t>
        </is>
      </c>
      <c r="D792" s="43" t="inlineStr">
        <is>
          <t>110</t>
        </is>
      </c>
      <c r="E792" s="43" t="inlineStr">
        <is>
          <t>Cos1</t>
        </is>
      </c>
      <c r="F792" s="43" t="inlineStr">
        <is>
          <t>Baze+Dên</t>
        </is>
      </c>
      <c r="G792" s="53" t="inlineStr">
        <is>
          <t>TAIHO</t>
        </is>
      </c>
      <c r="H792" s="53" t="inlineStr">
        <is>
          <t>Bộ</t>
        </is>
      </c>
      <c r="I792" s="43" t="n"/>
      <c r="J792" s="53" t="n"/>
      <c r="K792" s="53" t="n"/>
      <c r="L792" s="43" t="n"/>
      <c r="M792" s="43" t="n"/>
      <c r="N792" s="43" t="n"/>
      <c r="O792" s="43" t="n"/>
      <c r="P792" s="43" t="inlineStr">
        <is>
          <t>Bạc miểng 6D14/6D15/6D16 Cos1 - TAIHO</t>
        </is>
      </c>
    </row>
    <row r="793" ht="30" customHeight="1">
      <c r="A793" s="45" t="inlineStr">
        <is>
          <t>HH00424</t>
        </is>
      </c>
      <c r="B793" s="45" t="inlineStr">
        <is>
          <t>MITSUBISHI</t>
        </is>
      </c>
      <c r="C793" s="45" t="inlineStr">
        <is>
          <t>Bạc miểng 6D14/6D15/6D16 Cos2 - TAIHO</t>
        </is>
      </c>
      <c r="D793" s="45" t="inlineStr">
        <is>
          <t>110</t>
        </is>
      </c>
      <c r="E793" s="45" t="inlineStr">
        <is>
          <t>Cos2</t>
        </is>
      </c>
      <c r="F793" s="45" t="inlineStr">
        <is>
          <t>Baze+Dên</t>
        </is>
      </c>
      <c r="G793" s="54" t="inlineStr">
        <is>
          <t>TAIHO</t>
        </is>
      </c>
      <c r="H793" s="54" t="inlineStr">
        <is>
          <t>Bộ</t>
        </is>
      </c>
      <c r="I793" s="45" t="n"/>
      <c r="J793" s="54" t="n"/>
      <c r="K793" s="54" t="n"/>
      <c r="L793" s="45" t="n"/>
      <c r="M793" s="45" t="n"/>
      <c r="N793" s="45" t="n"/>
      <c r="O793" s="45" t="n"/>
      <c r="P793" s="45" t="inlineStr">
        <is>
          <t>Bạc miểng 6D14/6D15/6D16 Cos2 - TAIHO</t>
        </is>
      </c>
    </row>
    <row r="794" ht="30" customHeight="1">
      <c r="A794" s="141" t="n"/>
      <c r="B794" s="141" t="inlineStr">
        <is>
          <t>MITSUBISHI</t>
        </is>
      </c>
      <c r="C794" s="141" t="inlineStr">
        <is>
          <t>Bạc Miểng 6D14/6D15/6D16</t>
        </is>
      </c>
      <c r="D794" s="141" t="inlineStr">
        <is>
          <t>110</t>
        </is>
      </c>
      <c r="E794" s="141" t="inlineStr">
        <is>
          <t>Cos3</t>
        </is>
      </c>
      <c r="F794" s="141" t="inlineStr">
        <is>
          <t>Baze+Dên</t>
        </is>
      </c>
      <c r="G794" s="142" t="n"/>
      <c r="H794" s="142" t="inlineStr">
        <is>
          <t>Bộ</t>
        </is>
      </c>
      <c r="I794" s="43" t="n"/>
      <c r="J794" s="53" t="n"/>
      <c r="K794" s="53" t="n"/>
      <c r="L794" s="43" t="n"/>
      <c r="M794" s="43" t="n"/>
      <c r="N794" s="43" t="n"/>
      <c r="O794" s="43" t="n"/>
      <c r="P794" s="43" t="n"/>
    </row>
    <row r="795" ht="30" customHeight="1">
      <c r="A795" s="141" t="n"/>
      <c r="B795" s="141" t="inlineStr">
        <is>
          <t>MITSUBISHI</t>
        </is>
      </c>
      <c r="C795" s="141" t="inlineStr">
        <is>
          <t>Bạc Miểng 6D14/6D15/6D16</t>
        </is>
      </c>
      <c r="D795" s="141" t="inlineStr">
        <is>
          <t>110</t>
        </is>
      </c>
      <c r="E795" s="141" t="inlineStr">
        <is>
          <t>Cos4</t>
        </is>
      </c>
      <c r="F795" s="141" t="inlineStr">
        <is>
          <t>Baze+Dên</t>
        </is>
      </c>
      <c r="G795" s="142" t="n"/>
      <c r="H795" s="142" t="inlineStr">
        <is>
          <t>Bộ</t>
        </is>
      </c>
      <c r="I795" s="45" t="n"/>
      <c r="J795" s="54" t="n"/>
      <c r="K795" s="54" t="n"/>
      <c r="L795" s="45" t="n"/>
      <c r="M795" s="45" t="n"/>
      <c r="N795" s="45" t="n"/>
      <c r="O795" s="45" t="n"/>
      <c r="P795" s="45" t="n"/>
    </row>
    <row r="796" ht="30" customHeight="1">
      <c r="A796" s="45" t="inlineStr">
        <is>
          <t>HH076590</t>
        </is>
      </c>
      <c r="B796" s="45" t="inlineStr">
        <is>
          <t>MITSUBISHI</t>
        </is>
      </c>
      <c r="C796" s="45" t="inlineStr">
        <is>
          <t>Dên 6D14/6D15/6D16/65</t>
        </is>
      </c>
      <c r="D796" s="45" t="inlineStr">
        <is>
          <t>110</t>
        </is>
      </c>
      <c r="E796" s="45" t="inlineStr">
        <is>
          <t>Cos0</t>
        </is>
      </c>
      <c r="F796" s="45" t="inlineStr">
        <is>
          <t>Dên</t>
        </is>
      </c>
      <c r="G796" s="54" t="inlineStr">
        <is>
          <t>CS IVECO</t>
        </is>
      </c>
      <c r="H796" s="54" t="inlineStr">
        <is>
          <t>Bộ</t>
        </is>
      </c>
      <c r="I796" s="45" t="n"/>
      <c r="J796" s="54" t="n">
        <v>290000</v>
      </c>
      <c r="K796" s="54" t="n">
        <v>310000</v>
      </c>
      <c r="L796" s="54" t="n">
        <v>330000</v>
      </c>
      <c r="M796" s="45" t="n"/>
      <c r="N796" s="45" t="n"/>
      <c r="O796" s="45" t="n"/>
      <c r="P796" s="45" t="inlineStr">
        <is>
          <t>Miểng dên 6D14/6D15/6D16 dên nhỏ 65 Cos0 - CS IVECO</t>
        </is>
      </c>
    </row>
    <row r="797" ht="30" customHeight="1">
      <c r="A797" s="45" t="inlineStr">
        <is>
          <t>HH076591</t>
        </is>
      </c>
      <c r="B797" s="45" t="inlineStr">
        <is>
          <t>MITSUBISHI</t>
        </is>
      </c>
      <c r="C797" s="45" t="inlineStr">
        <is>
          <t>Dên 6D14/6D15/6D16/65</t>
        </is>
      </c>
      <c r="D797" s="45" t="inlineStr">
        <is>
          <t>110</t>
        </is>
      </c>
      <c r="E797" s="45" t="inlineStr">
        <is>
          <t>Cos1</t>
        </is>
      </c>
      <c r="F797" s="45" t="inlineStr">
        <is>
          <t>Dên</t>
        </is>
      </c>
      <c r="G797" s="54" t="inlineStr">
        <is>
          <t>CS IVECO</t>
        </is>
      </c>
      <c r="H797" s="54" t="inlineStr">
        <is>
          <t>Bộ</t>
        </is>
      </c>
      <c r="I797" s="45" t="n"/>
      <c r="J797" s="54" t="n">
        <v>300000</v>
      </c>
      <c r="K797" s="54" t="n">
        <v>315000</v>
      </c>
      <c r="L797" s="54" t="n">
        <v>330000</v>
      </c>
      <c r="M797" s="45" t="n"/>
      <c r="N797" s="45" t="n"/>
      <c r="O797" s="45" t="n"/>
      <c r="P797" s="45" t="inlineStr">
        <is>
          <t>Miểng dên 6D14/6D15/6D16 dên nhỏ 65 Cos1 - CS IVECO</t>
        </is>
      </c>
    </row>
    <row r="798" ht="30" customHeight="1">
      <c r="A798" s="141" t="n"/>
      <c r="B798" s="141" t="inlineStr">
        <is>
          <t>MITSUBISHI</t>
        </is>
      </c>
      <c r="C798" s="141" t="inlineStr">
        <is>
          <t>Dên 6D14/6D15/6D16/65</t>
        </is>
      </c>
      <c r="D798" s="141" t="inlineStr">
        <is>
          <t>110</t>
        </is>
      </c>
      <c r="E798" s="141" t="inlineStr">
        <is>
          <t>Cos2</t>
        </is>
      </c>
      <c r="F798" s="141" t="inlineStr">
        <is>
          <t>Dên</t>
        </is>
      </c>
      <c r="G798" s="142" t="n"/>
      <c r="H798" s="142" t="inlineStr">
        <is>
          <t>Bộ</t>
        </is>
      </c>
      <c r="I798" s="45" t="n"/>
      <c r="J798" s="54" t="n"/>
      <c r="K798" s="54" t="n"/>
      <c r="L798" s="45" t="n"/>
      <c r="M798" s="45" t="n"/>
      <c r="N798" s="45" t="n"/>
      <c r="O798" s="45" t="n"/>
      <c r="P798" s="45" t="n"/>
    </row>
    <row r="799" ht="30" customHeight="1">
      <c r="A799" s="141" t="n"/>
      <c r="B799" s="141" t="inlineStr">
        <is>
          <t>MITSUBISHI</t>
        </is>
      </c>
      <c r="C799" s="141" t="inlineStr">
        <is>
          <t>Dên 6D14/6D15/6D16/65</t>
        </is>
      </c>
      <c r="D799" s="141" t="inlineStr">
        <is>
          <t>110</t>
        </is>
      </c>
      <c r="E799" s="141" t="inlineStr">
        <is>
          <t>Cos3</t>
        </is>
      </c>
      <c r="F799" s="141" t="inlineStr">
        <is>
          <t>Dên</t>
        </is>
      </c>
      <c r="G799" s="142" t="n"/>
      <c r="H799" s="142" t="inlineStr">
        <is>
          <t>Bộ</t>
        </is>
      </c>
      <c r="I799" s="45" t="n"/>
      <c r="J799" s="54" t="n"/>
      <c r="K799" s="54" t="n"/>
      <c r="L799" s="45" t="n"/>
      <c r="M799" s="45" t="n"/>
      <c r="N799" s="45" t="n"/>
      <c r="O799" s="45" t="n"/>
      <c r="P799" s="45" t="n"/>
    </row>
    <row r="800" ht="30" customHeight="1">
      <c r="A800" s="141" t="n"/>
      <c r="B800" s="141" t="inlineStr">
        <is>
          <t>MITSUBISHI</t>
        </is>
      </c>
      <c r="C800" s="141" t="inlineStr">
        <is>
          <t>Dên 6D14/6D15/6D16/65</t>
        </is>
      </c>
      <c r="D800" s="141" t="inlineStr">
        <is>
          <t>110</t>
        </is>
      </c>
      <c r="E800" s="141" t="inlineStr">
        <is>
          <t>Cos4</t>
        </is>
      </c>
      <c r="F800" s="141" t="inlineStr">
        <is>
          <t>Dên</t>
        </is>
      </c>
      <c r="G800" s="142" t="n"/>
      <c r="H800" s="142" t="inlineStr">
        <is>
          <t>Bộ</t>
        </is>
      </c>
      <c r="I800" s="45" t="n"/>
      <c r="J800" s="54" t="n"/>
      <c r="K800" s="54" t="n"/>
      <c r="L800" s="45" t="n"/>
      <c r="M800" s="45" t="n"/>
      <c r="N800" s="45" t="n"/>
      <c r="O800" s="45" t="n"/>
      <c r="P800" s="45" t="n"/>
    </row>
    <row r="801" ht="30" customHeight="1">
      <c r="A801" s="141" t="n"/>
      <c r="B801" s="141" t="inlineStr">
        <is>
          <t>MITSUBISHI</t>
        </is>
      </c>
      <c r="C801" s="141" t="inlineStr">
        <is>
          <t>Bạc Miểng 6D14/6D15/6D16/6D10</t>
        </is>
      </c>
      <c r="D801" s="141" t="inlineStr">
        <is>
          <t>110</t>
        </is>
      </c>
      <c r="E801" s="141" t="inlineStr">
        <is>
          <t>Cos0</t>
        </is>
      </c>
      <c r="F801" s="141" t="inlineStr">
        <is>
          <t>Baze+Dên</t>
        </is>
      </c>
      <c r="G801" s="142" t="n"/>
      <c r="H801" s="142" t="inlineStr">
        <is>
          <t>Bộ</t>
        </is>
      </c>
      <c r="I801" s="45" t="n"/>
      <c r="J801" s="54" t="n"/>
      <c r="K801" s="54" t="n"/>
      <c r="L801" s="45" t="n"/>
      <c r="M801" s="45" t="n"/>
      <c r="N801" s="45" t="n"/>
      <c r="O801" s="45" t="n"/>
      <c r="P801" s="45" t="n"/>
    </row>
    <row r="802" ht="30" customHeight="1">
      <c r="A802" s="45" t="inlineStr">
        <is>
          <t>HH00200</t>
        </is>
      </c>
      <c r="B802" s="45" t="inlineStr">
        <is>
          <t>MITSUBISHI</t>
        </is>
      </c>
      <c r="C802" s="45" t="inlineStr">
        <is>
          <t>Bạc miểng 6D14/6D15/6D16/6D10 Cos1 - NDC</t>
        </is>
      </c>
      <c r="D802" s="45" t="inlineStr">
        <is>
          <t>110</t>
        </is>
      </c>
      <c r="E802" s="45" t="inlineStr">
        <is>
          <t>Cos1</t>
        </is>
      </c>
      <c r="F802" s="45" t="inlineStr">
        <is>
          <t>Baze+Dên</t>
        </is>
      </c>
      <c r="G802" s="54" t="inlineStr">
        <is>
          <t>NDC</t>
        </is>
      </c>
      <c r="H802" s="54" t="inlineStr">
        <is>
          <t>Bộ</t>
        </is>
      </c>
      <c r="I802" s="45" t="n"/>
      <c r="J802" s="54" t="n"/>
      <c r="K802" s="54" t="n"/>
      <c r="L802" s="45" t="n"/>
      <c r="M802" s="45" t="n"/>
      <c r="N802" s="45" t="n"/>
      <c r="O802" s="45" t="n"/>
      <c r="P802" s="45" t="inlineStr">
        <is>
          <t>Bạc miểng 6D14/6D15/6D16/6D10 Cos1 - NDC</t>
        </is>
      </c>
    </row>
    <row r="803" ht="30" customHeight="1">
      <c r="A803" s="43" t="inlineStr">
        <is>
          <t>HH076000</t>
        </is>
      </c>
      <c r="B803" s="43" t="inlineStr">
        <is>
          <t>MITSUBISHI</t>
        </is>
      </c>
      <c r="C803" s="43" t="inlineStr">
        <is>
          <t>Bạc miểng 6D14/6D15/6D16/6D10 Cos1</t>
        </is>
      </c>
      <c r="D803" s="43" t="inlineStr">
        <is>
          <t>110</t>
        </is>
      </c>
      <c r="E803" s="43" t="inlineStr">
        <is>
          <t>Cos1</t>
        </is>
      </c>
      <c r="F803" s="43" t="inlineStr">
        <is>
          <t>Baze+Dên</t>
        </is>
      </c>
      <c r="G803" s="53" t="n"/>
      <c r="H803" s="53" t="inlineStr">
        <is>
          <t>Bộ</t>
        </is>
      </c>
      <c r="I803" s="43" t="n"/>
      <c r="J803" s="53" t="n"/>
      <c r="K803" s="53" t="n"/>
      <c r="L803" s="43" t="n"/>
      <c r="M803" s="43" t="n"/>
      <c r="N803" s="43" t="n"/>
      <c r="O803" s="43" t="n"/>
      <c r="P803" s="43" t="inlineStr">
        <is>
          <t>Bạc miểng 6D14/6D15/6D16/6D10 Cos1</t>
        </is>
      </c>
    </row>
    <row r="804" ht="30" customHeight="1">
      <c r="A804" s="141" t="n"/>
      <c r="B804" s="141" t="inlineStr">
        <is>
          <t>MITSUBISHI</t>
        </is>
      </c>
      <c r="C804" s="141" t="inlineStr">
        <is>
          <t>Bạc Miểng 6D14/6D15/6D16/6D10</t>
        </is>
      </c>
      <c r="D804" s="141" t="inlineStr">
        <is>
          <t>110</t>
        </is>
      </c>
      <c r="E804" s="141" t="inlineStr">
        <is>
          <t>Cos2</t>
        </is>
      </c>
      <c r="F804" s="141" t="inlineStr">
        <is>
          <t>Baze+Dên</t>
        </is>
      </c>
      <c r="G804" s="142" t="n"/>
      <c r="H804" s="142" t="inlineStr">
        <is>
          <t>Bộ</t>
        </is>
      </c>
      <c r="I804" s="45" t="n"/>
      <c r="J804" s="54" t="n"/>
      <c r="K804" s="54" t="n"/>
      <c r="L804" s="45" t="n"/>
      <c r="M804" s="45" t="n"/>
      <c r="N804" s="45" t="n"/>
      <c r="O804" s="45" t="n"/>
      <c r="P804" s="45" t="n"/>
    </row>
    <row r="805" ht="30" customHeight="1">
      <c r="A805" s="141" t="n"/>
      <c r="B805" s="141" t="inlineStr">
        <is>
          <t>MITSUBISHI</t>
        </is>
      </c>
      <c r="C805" s="141" t="inlineStr">
        <is>
          <t>Bạc Miểng 6D14/6D15/6D16/6D10</t>
        </is>
      </c>
      <c r="D805" s="141" t="inlineStr">
        <is>
          <t>110</t>
        </is>
      </c>
      <c r="E805" s="141" t="inlineStr">
        <is>
          <t>Cos3</t>
        </is>
      </c>
      <c r="F805" s="141" t="inlineStr">
        <is>
          <t>Baze+Dên</t>
        </is>
      </c>
      <c r="G805" s="142" t="n"/>
      <c r="H805" s="142" t="inlineStr">
        <is>
          <t>Bộ</t>
        </is>
      </c>
      <c r="I805" s="45" t="n"/>
      <c r="J805" s="54" t="n"/>
      <c r="K805" s="54" t="n"/>
      <c r="L805" s="45" t="n"/>
      <c r="M805" s="45" t="n"/>
      <c r="N805" s="45" t="n"/>
      <c r="O805" s="45" t="n"/>
      <c r="P805" s="45" t="n"/>
    </row>
    <row r="806" ht="30" customHeight="1">
      <c r="A806" s="141" t="n"/>
      <c r="B806" s="141" t="inlineStr">
        <is>
          <t>MITSUBISHI</t>
        </is>
      </c>
      <c r="C806" s="141" t="inlineStr">
        <is>
          <t>Bạc Miểng 6D14/6D15/6D16/6D10</t>
        </is>
      </c>
      <c r="D806" s="141" t="inlineStr">
        <is>
          <t>110</t>
        </is>
      </c>
      <c r="E806" s="141" t="inlineStr">
        <is>
          <t>Cos4</t>
        </is>
      </c>
      <c r="F806" s="141" t="inlineStr">
        <is>
          <t>Baze+Dên</t>
        </is>
      </c>
      <c r="G806" s="142" t="n"/>
      <c r="H806" s="142" t="inlineStr">
        <is>
          <t>Bộ</t>
        </is>
      </c>
      <c r="I806" s="43" t="n"/>
      <c r="J806" s="53" t="n"/>
      <c r="K806" s="53" t="n"/>
      <c r="L806" s="43" t="n"/>
      <c r="M806" s="43" t="n"/>
      <c r="N806" s="43" t="n"/>
      <c r="O806" s="43" t="n"/>
      <c r="P806" s="43" t="n"/>
    </row>
    <row r="807" ht="30" customHeight="1">
      <c r="A807" s="43" t="inlineStr">
        <is>
          <t>HH076380</t>
        </is>
      </c>
      <c r="B807" s="43" t="inlineStr">
        <is>
          <t>MITSUBISHI</t>
        </is>
      </c>
      <c r="C807" s="43" t="inlineStr">
        <is>
          <t>Baze 6D14/6D15/6D16/80</t>
        </is>
      </c>
      <c r="D807" s="43" t="inlineStr">
        <is>
          <t>110</t>
        </is>
      </c>
      <c r="E807" s="43" t="inlineStr">
        <is>
          <t>Cos0</t>
        </is>
      </c>
      <c r="F807" s="43" t="inlineStr">
        <is>
          <t>Baze</t>
        </is>
      </c>
      <c r="G807" s="53" t="inlineStr">
        <is>
          <t>TAIHO</t>
        </is>
      </c>
      <c r="H807" s="53" t="inlineStr">
        <is>
          <t>Bộ</t>
        </is>
      </c>
      <c r="I807" s="43" t="n"/>
      <c r="J807" s="53" t="n">
        <v>450000</v>
      </c>
      <c r="K807" s="53" t="n">
        <v>470000</v>
      </c>
      <c r="L807" s="53" t="n">
        <v>490000</v>
      </c>
      <c r="M807" s="43" t="n"/>
      <c r="N807" s="43" t="n"/>
      <c r="O807" s="43" t="n"/>
      <c r="P807" s="43" t="inlineStr">
        <is>
          <t>Miểng baze 6D14/6D15/6D16 baze nhỏ 80 (M112H2) Cos0 - TAIHO</t>
        </is>
      </c>
    </row>
    <row r="808" ht="30" customHeight="1">
      <c r="A808" s="45" t="inlineStr">
        <is>
          <t>HH076589</t>
        </is>
      </c>
      <c r="B808" s="45" t="inlineStr">
        <is>
          <t>MITSUBISHI</t>
        </is>
      </c>
      <c r="C808" s="45" t="inlineStr">
        <is>
          <t>Baze 6D14/6D15/6D16/80</t>
        </is>
      </c>
      <c r="D808" s="45" t="inlineStr">
        <is>
          <t>110</t>
        </is>
      </c>
      <c r="E808" s="45" t="inlineStr">
        <is>
          <t>Cos1</t>
        </is>
      </c>
      <c r="F808" s="45" t="inlineStr">
        <is>
          <t>Baze</t>
        </is>
      </c>
      <c r="G808" s="54" t="inlineStr">
        <is>
          <t>CS IVECO</t>
        </is>
      </c>
      <c r="H808" s="54" t="inlineStr">
        <is>
          <t>Bộ</t>
        </is>
      </c>
      <c r="I808" s="45" t="n"/>
      <c r="J808" s="54" t="n">
        <v>400000</v>
      </c>
      <c r="K808" s="54" t="n">
        <v>420000</v>
      </c>
      <c r="L808" s="54" t="n">
        <v>440000</v>
      </c>
      <c r="M808" s="45" t="n"/>
      <c r="N808" s="45" t="n"/>
      <c r="O808" s="45" t="n"/>
      <c r="P808" s="45" t="inlineStr">
        <is>
          <t>Miểng baze 6D14/6D15/6D16 baze nhỏ 80 Cos1 - CS IVECO</t>
        </is>
      </c>
    </row>
    <row r="809" ht="30" customHeight="1">
      <c r="A809" s="43" t="inlineStr">
        <is>
          <t>HH076381</t>
        </is>
      </c>
      <c r="B809" s="43" t="inlineStr">
        <is>
          <t>MITSUBISHI</t>
        </is>
      </c>
      <c r="C809" s="43" t="inlineStr">
        <is>
          <t>Baze 6D14/6D15/6D16/80</t>
        </is>
      </c>
      <c r="D809" s="43" t="inlineStr">
        <is>
          <t>110</t>
        </is>
      </c>
      <c r="E809" s="43" t="inlineStr">
        <is>
          <t>Cos1</t>
        </is>
      </c>
      <c r="F809" s="43" t="inlineStr">
        <is>
          <t>Baze</t>
        </is>
      </c>
      <c r="G809" s="53" t="inlineStr">
        <is>
          <t>TAIHO</t>
        </is>
      </c>
      <c r="H809" s="53" t="inlineStr">
        <is>
          <t>Bộ</t>
        </is>
      </c>
      <c r="I809" s="43" t="n"/>
      <c r="J809" s="53" t="n"/>
      <c r="K809" s="53" t="n"/>
      <c r="L809" s="43" t="n"/>
      <c r="M809" s="43" t="n"/>
      <c r="N809" s="43" t="n"/>
      <c r="O809" s="43" t="n"/>
      <c r="P809" s="43" t="inlineStr">
        <is>
          <t>Miểng baze 6D14/6D15/6D16 baze nhỏ 80 (M112H2) Cos1 - TAIHO</t>
        </is>
      </c>
    </row>
    <row r="810" ht="30" customHeight="1">
      <c r="A810" s="43" t="inlineStr">
        <is>
          <t>HH076382</t>
        </is>
      </c>
      <c r="B810" s="43" t="inlineStr">
        <is>
          <t>MITSUBISHI</t>
        </is>
      </c>
      <c r="C810" s="43" t="inlineStr">
        <is>
          <t>Baze 6D14/6D15/6D16/80</t>
        </is>
      </c>
      <c r="D810" s="43" t="inlineStr">
        <is>
          <t>110</t>
        </is>
      </c>
      <c r="E810" s="43" t="inlineStr">
        <is>
          <t>Cos2</t>
        </is>
      </c>
      <c r="F810" s="43" t="inlineStr">
        <is>
          <t>Baze</t>
        </is>
      </c>
      <c r="G810" s="53" t="inlineStr">
        <is>
          <t>TAIHO</t>
        </is>
      </c>
      <c r="H810" s="53" t="inlineStr">
        <is>
          <t>Bộ</t>
        </is>
      </c>
      <c r="I810" s="43" t="n"/>
      <c r="J810" s="53" t="n"/>
      <c r="K810" s="53" t="n"/>
      <c r="L810" s="43" t="n"/>
      <c r="M810" s="43" t="n"/>
      <c r="N810" s="43" t="n"/>
      <c r="O810" s="43" t="n"/>
      <c r="P810" s="43" t="inlineStr">
        <is>
          <t>Miểng baze 6D14/6D15/6D16 baze nhỏ 80 (M112H2) Cos2 - TAIHO</t>
        </is>
      </c>
    </row>
    <row r="811" ht="30" customHeight="1">
      <c r="A811" s="141" t="n"/>
      <c r="B811" s="141" t="inlineStr">
        <is>
          <t>MITSUBISHI</t>
        </is>
      </c>
      <c r="C811" s="141" t="inlineStr">
        <is>
          <t>Baze 6D14/6D15/6D16/80</t>
        </is>
      </c>
      <c r="D811" s="141" t="inlineStr">
        <is>
          <t>110</t>
        </is>
      </c>
      <c r="E811" s="141" t="inlineStr">
        <is>
          <t>Cos3</t>
        </is>
      </c>
      <c r="F811" s="141" t="inlineStr">
        <is>
          <t>Baze</t>
        </is>
      </c>
      <c r="G811" s="142" t="n"/>
      <c r="H811" s="142" t="inlineStr">
        <is>
          <t>Bộ</t>
        </is>
      </c>
      <c r="I811" s="43" t="n"/>
      <c r="J811" s="53" t="n"/>
      <c r="K811" s="53" t="n"/>
      <c r="L811" s="43" t="n"/>
      <c r="M811" s="43" t="n"/>
      <c r="N811" s="43" t="n"/>
      <c r="O811" s="43" t="n"/>
      <c r="P811" s="43" t="n"/>
    </row>
    <row r="812" ht="30" customHeight="1">
      <c r="A812" s="141" t="n"/>
      <c r="B812" s="141" t="inlineStr">
        <is>
          <t>MITSUBISHI</t>
        </is>
      </c>
      <c r="C812" s="141" t="inlineStr">
        <is>
          <t>Baze 6D14/6D15/6D16/80</t>
        </is>
      </c>
      <c r="D812" s="141" t="inlineStr">
        <is>
          <t>110</t>
        </is>
      </c>
      <c r="E812" s="141" t="inlineStr">
        <is>
          <t>Cos4</t>
        </is>
      </c>
      <c r="F812" s="141" t="inlineStr">
        <is>
          <t>Baze</t>
        </is>
      </c>
      <c r="G812" s="142" t="n"/>
      <c r="H812" s="142" t="inlineStr">
        <is>
          <t>Bộ</t>
        </is>
      </c>
      <c r="I812" s="43" t="n"/>
      <c r="J812" s="53" t="n"/>
      <c r="K812" s="53" t="n"/>
      <c r="L812" s="43" t="n"/>
      <c r="M812" s="43" t="n"/>
      <c r="N812" s="43" t="n"/>
      <c r="O812" s="43" t="n"/>
      <c r="P812" s="43" t="n"/>
    </row>
    <row r="813" ht="30" customHeight="1">
      <c r="A813" s="141" t="n"/>
      <c r="B813" s="141" t="inlineStr">
        <is>
          <t>MITSUBISHI</t>
        </is>
      </c>
      <c r="C813" s="141" t="inlineStr">
        <is>
          <t>Bạc Miểng 6D14/6d15/6D16</t>
        </is>
      </c>
      <c r="D813" s="141" t="inlineStr">
        <is>
          <t>110</t>
        </is>
      </c>
      <c r="E813" s="141" t="inlineStr">
        <is>
          <t>Cos0</t>
        </is>
      </c>
      <c r="F813" s="141" t="inlineStr">
        <is>
          <t>Baze+Dên</t>
        </is>
      </c>
      <c r="G813" s="142" t="n"/>
      <c r="H813" s="142" t="inlineStr">
        <is>
          <t>Bộ</t>
        </is>
      </c>
      <c r="I813" s="43" t="n"/>
      <c r="J813" s="53" t="n"/>
      <c r="K813" s="53" t="n"/>
      <c r="L813" s="43" t="n"/>
      <c r="M813" s="43" t="n"/>
      <c r="N813" s="43" t="n"/>
      <c r="O813" s="43" t="n"/>
      <c r="P813" s="43" t="n"/>
    </row>
    <row r="814" ht="30" customHeight="1">
      <c r="A814" s="141" t="n"/>
      <c r="B814" s="141" t="inlineStr">
        <is>
          <t>MITSUBISHI</t>
        </is>
      </c>
      <c r="C814" s="141" t="inlineStr">
        <is>
          <t>Bạc Miểng 6D14/6d15/6D16</t>
        </is>
      </c>
      <c r="D814" s="141" t="inlineStr">
        <is>
          <t>110</t>
        </is>
      </c>
      <c r="E814" s="141" t="inlineStr">
        <is>
          <t>Cos1</t>
        </is>
      </c>
      <c r="F814" s="141" t="inlineStr">
        <is>
          <t>Baze+Dên</t>
        </is>
      </c>
      <c r="G814" s="142" t="n"/>
      <c r="H814" s="142" t="inlineStr">
        <is>
          <t>Bộ</t>
        </is>
      </c>
      <c r="I814" s="43" t="n"/>
      <c r="J814" s="53" t="n"/>
      <c r="K814" s="53" t="n"/>
      <c r="L814" s="43" t="n"/>
      <c r="M814" s="43" t="n"/>
      <c r="N814" s="43" t="n"/>
      <c r="O814" s="43" t="n"/>
      <c r="P814" s="43" t="n"/>
    </row>
    <row r="815" ht="30" customHeight="1">
      <c r="A815" s="141" t="n"/>
      <c r="B815" s="141" t="inlineStr">
        <is>
          <t>MITSUBISHI</t>
        </is>
      </c>
      <c r="C815" s="141" t="inlineStr">
        <is>
          <t>Bạc Miểng 6D14/6d15/6D16</t>
        </is>
      </c>
      <c r="D815" s="141" t="inlineStr">
        <is>
          <t>110</t>
        </is>
      </c>
      <c r="E815" s="141" t="inlineStr">
        <is>
          <t>Cos2</t>
        </is>
      </c>
      <c r="F815" s="141" t="inlineStr">
        <is>
          <t>Baze+Dên</t>
        </is>
      </c>
      <c r="G815" s="142" t="n"/>
      <c r="H815" s="142" t="inlineStr">
        <is>
          <t>Bộ</t>
        </is>
      </c>
      <c r="I815" s="43" t="n"/>
      <c r="J815" s="53" t="n"/>
      <c r="K815" s="53" t="n"/>
      <c r="L815" s="43" t="n"/>
      <c r="M815" s="43" t="n"/>
      <c r="N815" s="43" t="n"/>
      <c r="O815" s="43" t="n"/>
      <c r="P815" s="43" t="n"/>
    </row>
    <row r="816" ht="30" customHeight="1">
      <c r="A816" s="141" t="n"/>
      <c r="B816" s="141" t="inlineStr">
        <is>
          <t>MITSUBISHI</t>
        </is>
      </c>
      <c r="C816" s="141" t="inlineStr">
        <is>
          <t>Bạc Miểng 6D14/6d15/6D16</t>
        </is>
      </c>
      <c r="D816" s="141" t="inlineStr">
        <is>
          <t>110</t>
        </is>
      </c>
      <c r="E816" s="141" t="inlineStr">
        <is>
          <t>Cos3</t>
        </is>
      </c>
      <c r="F816" s="141" t="inlineStr">
        <is>
          <t>Baze+Dên</t>
        </is>
      </c>
      <c r="G816" s="142" t="n"/>
      <c r="H816" s="142" t="inlineStr">
        <is>
          <t>Bộ</t>
        </is>
      </c>
      <c r="I816" s="43" t="n"/>
      <c r="J816" s="53" t="n"/>
      <c r="K816" s="53" t="n"/>
      <c r="L816" s="43" t="n"/>
      <c r="M816" s="43" t="n"/>
      <c r="N816" s="43" t="n"/>
      <c r="O816" s="43" t="n"/>
      <c r="P816" s="43" t="n"/>
    </row>
    <row r="817" ht="30" customHeight="1">
      <c r="A817" s="43" t="inlineStr">
        <is>
          <t>HH070542</t>
        </is>
      </c>
      <c r="B817" s="43" t="inlineStr">
        <is>
          <t>MITSUBISHI</t>
        </is>
      </c>
      <c r="C817" s="43" t="inlineStr">
        <is>
          <t>Bạc miểng 6D14/6d15/6D16 Cos4 - TAIHO</t>
        </is>
      </c>
      <c r="D817" s="43" t="inlineStr">
        <is>
          <t>110</t>
        </is>
      </c>
      <c r="E817" s="43" t="inlineStr">
        <is>
          <t>Cos4</t>
        </is>
      </c>
      <c r="F817" s="43" t="inlineStr">
        <is>
          <t>Baze+Dên</t>
        </is>
      </c>
      <c r="G817" s="53" t="inlineStr">
        <is>
          <t>TAIHO</t>
        </is>
      </c>
      <c r="H817" s="53" t="inlineStr">
        <is>
          <t>Bộ</t>
        </is>
      </c>
      <c r="I817" s="43" t="n"/>
      <c r="J817" s="53" t="n"/>
      <c r="K817" s="53" t="n"/>
      <c r="L817" s="43" t="n"/>
      <c r="M817" s="43" t="n"/>
      <c r="N817" s="43" t="n"/>
      <c r="O817" s="43" t="n"/>
      <c r="P817" s="43" t="inlineStr">
        <is>
          <t>Bạc miểng 6D14/6d15/6D16 Cos4 - TAIHO</t>
        </is>
      </c>
    </row>
    <row r="818" ht="30" customHeight="1">
      <c r="A818" s="45" t="inlineStr">
        <is>
          <t>HH00476</t>
        </is>
      </c>
      <c r="B818" s="45" t="inlineStr">
        <is>
          <t>MITSUBISHI</t>
        </is>
      </c>
      <c r="C818" s="45" t="inlineStr">
        <is>
          <t>Bạc miểng 6DB10 Cos0 - NDC</t>
        </is>
      </c>
      <c r="D818" s="45" t="inlineStr">
        <is>
          <t>110</t>
        </is>
      </c>
      <c r="E818" s="45" t="inlineStr">
        <is>
          <t>Cos0</t>
        </is>
      </c>
      <c r="F818" s="45" t="inlineStr">
        <is>
          <t>Baze+Dên</t>
        </is>
      </c>
      <c r="G818" s="54" t="inlineStr">
        <is>
          <t>NDC</t>
        </is>
      </c>
      <c r="H818" s="54" t="inlineStr">
        <is>
          <t>Bộ</t>
        </is>
      </c>
      <c r="I818" s="45" t="n"/>
      <c r="J818" s="54" t="n"/>
      <c r="K818" s="54" t="n"/>
      <c r="L818" s="45" t="n"/>
      <c r="M818" s="45" t="n"/>
      <c r="N818" s="45" t="n"/>
      <c r="O818" s="45" t="n"/>
      <c r="P818" s="45" t="inlineStr">
        <is>
          <t>Bạc miểng 6DB10 Cos0 - NDC</t>
        </is>
      </c>
    </row>
    <row r="819" ht="30" customHeight="1">
      <c r="A819" s="43" t="inlineStr">
        <is>
          <t>HH072646</t>
        </is>
      </c>
      <c r="B819" s="43" t="inlineStr">
        <is>
          <t>MITSUBISHI</t>
        </is>
      </c>
      <c r="C819" s="43" t="inlineStr">
        <is>
          <t>Bạc miểng 6DB10 Cos0 - TAIHO</t>
        </is>
      </c>
      <c r="D819" s="43" t="inlineStr">
        <is>
          <t>110</t>
        </is>
      </c>
      <c r="E819" s="43" t="inlineStr">
        <is>
          <t>Cos0</t>
        </is>
      </c>
      <c r="F819" s="43" t="inlineStr">
        <is>
          <t>Baze+Dên</t>
        </is>
      </c>
      <c r="G819" s="53" t="inlineStr">
        <is>
          <t>TAIHO</t>
        </is>
      </c>
      <c r="H819" s="53" t="inlineStr">
        <is>
          <t>Bộ</t>
        </is>
      </c>
      <c r="I819" s="43" t="n"/>
      <c r="J819" s="53" t="n"/>
      <c r="K819" s="53" t="n"/>
      <c r="L819" s="43" t="n"/>
      <c r="M819" s="43" t="n"/>
      <c r="N819" s="43" t="n"/>
      <c r="O819" s="43" t="n"/>
      <c r="P819" s="43" t="inlineStr">
        <is>
          <t>Bạc miểng 6DB10 Cos0 - TAIHO</t>
        </is>
      </c>
    </row>
    <row r="820" ht="30" customHeight="1">
      <c r="A820" s="43" t="inlineStr">
        <is>
          <t>HH071164</t>
        </is>
      </c>
      <c r="B820" s="43" t="inlineStr">
        <is>
          <t>MITSUBISHI</t>
        </is>
      </c>
      <c r="C820" s="43" t="inlineStr">
        <is>
          <t>Bạc miểng 6DB10 Cos1 - TAIHO</t>
        </is>
      </c>
      <c r="D820" s="43" t="inlineStr">
        <is>
          <t>110</t>
        </is>
      </c>
      <c r="E820" s="43" t="inlineStr">
        <is>
          <t>Cos1</t>
        </is>
      </c>
      <c r="F820" s="43" t="inlineStr">
        <is>
          <t>Baze+Dên</t>
        </is>
      </c>
      <c r="G820" s="53" t="inlineStr">
        <is>
          <t>TAIHO</t>
        </is>
      </c>
      <c r="H820" s="53" t="inlineStr">
        <is>
          <t>Bộ</t>
        </is>
      </c>
      <c r="I820" s="43" t="n"/>
      <c r="J820" s="53" t="n"/>
      <c r="K820" s="53" t="n"/>
      <c r="L820" s="43" t="n"/>
      <c r="M820" s="43" t="n"/>
      <c r="N820" s="43" t="n"/>
      <c r="O820" s="43" t="n"/>
      <c r="P820" s="43" t="inlineStr">
        <is>
          <t>Bạc miểng 6DB10 Cos1 - TAIHO</t>
        </is>
      </c>
    </row>
    <row r="821" ht="30" customHeight="1">
      <c r="A821" s="45" t="inlineStr">
        <is>
          <t>HH073926</t>
        </is>
      </c>
      <c r="B821" s="45" t="inlineStr">
        <is>
          <t>MITSUBISHI</t>
        </is>
      </c>
      <c r="C821" s="45" t="inlineStr">
        <is>
          <t>Bạc miểng 6DB10 Cos2 - Taiho</t>
        </is>
      </c>
      <c r="D821" s="45" t="inlineStr">
        <is>
          <t>110</t>
        </is>
      </c>
      <c r="E821" s="45" t="inlineStr">
        <is>
          <t>Cos2</t>
        </is>
      </c>
      <c r="F821" s="45" t="inlineStr">
        <is>
          <t>Baze+Dên</t>
        </is>
      </c>
      <c r="G821" s="54" t="inlineStr">
        <is>
          <t>TAIHO</t>
        </is>
      </c>
      <c r="H821" s="54" t="inlineStr">
        <is>
          <t>Bộ</t>
        </is>
      </c>
      <c r="I821" s="45" t="n"/>
      <c r="J821" s="54" t="n"/>
      <c r="K821" s="54" t="n"/>
      <c r="L821" s="45" t="n"/>
      <c r="M821" s="45" t="n"/>
      <c r="N821" s="45" t="n"/>
      <c r="O821" s="45" t="n"/>
      <c r="P821" s="45" t="inlineStr">
        <is>
          <t>Bạc miểng 6DB10 Cos2 - Taiho</t>
        </is>
      </c>
    </row>
    <row r="822" ht="30" customHeight="1">
      <c r="A822" s="141" t="n"/>
      <c r="B822" s="141" t="inlineStr">
        <is>
          <t>MITSUBISHI</t>
        </is>
      </c>
      <c r="C822" s="141" t="inlineStr">
        <is>
          <t>Bạc Miểng 6DB10</t>
        </is>
      </c>
      <c r="D822" s="141" t="inlineStr">
        <is>
          <t>110</t>
        </is>
      </c>
      <c r="E822" s="141" t="inlineStr">
        <is>
          <t>Cos3</t>
        </is>
      </c>
      <c r="F822" s="141" t="inlineStr">
        <is>
          <t>Baze+Dên</t>
        </is>
      </c>
      <c r="G822" s="142" t="n"/>
      <c r="H822" s="142" t="inlineStr">
        <is>
          <t>Bộ</t>
        </is>
      </c>
      <c r="I822" s="45" t="n"/>
      <c r="J822" s="54" t="n"/>
      <c r="K822" s="54" t="n"/>
      <c r="L822" s="45" t="n"/>
      <c r="M822" s="45" t="n"/>
      <c r="N822" s="45" t="n"/>
      <c r="O822" s="45" t="n"/>
      <c r="P822" s="45" t="n"/>
    </row>
    <row r="823" ht="30" customHeight="1">
      <c r="A823" s="141" t="n"/>
      <c r="B823" s="141" t="inlineStr">
        <is>
          <t>MITSUBISHI</t>
        </is>
      </c>
      <c r="C823" s="141" t="inlineStr">
        <is>
          <t>Bạc Miểng 6DB10</t>
        </is>
      </c>
      <c r="D823" s="141" t="inlineStr">
        <is>
          <t>110</t>
        </is>
      </c>
      <c r="E823" s="141" t="inlineStr">
        <is>
          <t>Cos4</t>
        </is>
      </c>
      <c r="F823" s="141" t="inlineStr">
        <is>
          <t>Baze+Dên</t>
        </is>
      </c>
      <c r="G823" s="142" t="n"/>
      <c r="H823" s="142" t="inlineStr">
        <is>
          <t>Bộ</t>
        </is>
      </c>
      <c r="I823" s="45" t="n"/>
      <c r="J823" s="54" t="n"/>
      <c r="K823" s="54" t="n"/>
      <c r="L823" s="45" t="n"/>
      <c r="M823" s="45" t="n"/>
      <c r="N823" s="45" t="n"/>
      <c r="O823" s="45" t="n"/>
      <c r="P823" s="45" t="n"/>
    </row>
    <row r="824" ht="30" customHeight="1">
      <c r="A824" s="45" t="inlineStr">
        <is>
          <t>HH076434</t>
        </is>
      </c>
      <c r="B824" s="45" t="inlineStr">
        <is>
          <t>MITSUBISHI</t>
        </is>
      </c>
      <c r="C824" s="45" t="inlineStr">
        <is>
          <t>Baze 6D16T/6D17/6M60/84</t>
        </is>
      </c>
      <c r="D824" s="45" t="inlineStr">
        <is>
          <t>118</t>
        </is>
      </c>
      <c r="E824" s="45" t="inlineStr">
        <is>
          <t>Cos0</t>
        </is>
      </c>
      <c r="F824" s="45" t="inlineStr">
        <is>
          <t>Baze</t>
        </is>
      </c>
      <c r="G824" s="54" t="inlineStr">
        <is>
          <t>TAIHO</t>
        </is>
      </c>
      <c r="H824" s="54" t="inlineStr">
        <is>
          <t>Bộ</t>
        </is>
      </c>
      <c r="I824" s="45" t="n"/>
      <c r="J824" s="54" t="n">
        <v>1000000</v>
      </c>
      <c r="K824" s="54" t="n">
        <v>1050000</v>
      </c>
      <c r="L824" s="54" t="n">
        <v>1100000</v>
      </c>
      <c r="M824" s="45" t="n"/>
      <c r="N824" s="45" t="n"/>
      <c r="O824" s="45" t="n"/>
      <c r="P824" s="45" t="inlineStr">
        <is>
          <t>Miểng baze 6D16T/6D17/6M60 lớn 84 (M146H) Cos0 - TAIHO</t>
        </is>
      </c>
    </row>
    <row r="825" ht="30" customHeight="1">
      <c r="A825" s="45" t="inlineStr">
        <is>
          <t>HH076436</t>
        </is>
      </c>
      <c r="B825" s="45" t="inlineStr">
        <is>
          <t>MITSUBISHI</t>
        </is>
      </c>
      <c r="C825" s="45" t="inlineStr">
        <is>
          <t>Baze 6D16T/6D17/6M60/84</t>
        </is>
      </c>
      <c r="D825" s="45" t="inlineStr">
        <is>
          <t>118</t>
        </is>
      </c>
      <c r="E825" s="45" t="inlineStr">
        <is>
          <t>Cos1</t>
        </is>
      </c>
      <c r="F825" s="45" t="inlineStr">
        <is>
          <t>Baze</t>
        </is>
      </c>
      <c r="G825" s="54" t="inlineStr">
        <is>
          <t>TAIHO</t>
        </is>
      </c>
      <c r="H825" s="54" t="inlineStr">
        <is>
          <t>Bộ</t>
        </is>
      </c>
      <c r="I825" s="45" t="n"/>
      <c r="J825" s="54" t="n">
        <v>1100000</v>
      </c>
      <c r="K825" s="54" t="n">
        <v>1150000</v>
      </c>
      <c r="L825" s="54" t="n">
        <v>1200000</v>
      </c>
      <c r="M825" s="45" t="n"/>
      <c r="N825" s="45" t="n"/>
      <c r="O825" s="45" t="n"/>
      <c r="P825" s="45" t="inlineStr">
        <is>
          <t>Miểng baze 6D16T/6D17/6M60 lớn 84 (M146H) Cos1 - TAIHO</t>
        </is>
      </c>
    </row>
    <row r="826" ht="30" customHeight="1">
      <c r="A826" s="43" t="inlineStr">
        <is>
          <t>HH076438</t>
        </is>
      </c>
      <c r="B826" s="43" t="inlineStr">
        <is>
          <t>MITSUBISHI</t>
        </is>
      </c>
      <c r="C826" s="43" t="inlineStr">
        <is>
          <t>Baze 6D16T/6D17/6M60/84</t>
        </is>
      </c>
      <c r="D826" s="43" t="inlineStr">
        <is>
          <t>118</t>
        </is>
      </c>
      <c r="E826" s="43" t="inlineStr">
        <is>
          <t>Cos2</t>
        </is>
      </c>
      <c r="F826" s="43" t="inlineStr">
        <is>
          <t>Baze</t>
        </is>
      </c>
      <c r="G826" s="53" t="inlineStr">
        <is>
          <t>TAIHO</t>
        </is>
      </c>
      <c r="H826" s="53" t="inlineStr">
        <is>
          <t>Bộ</t>
        </is>
      </c>
      <c r="I826" s="43" t="n"/>
      <c r="J826" s="53" t="n">
        <v>1100000</v>
      </c>
      <c r="K826" s="53" t="n">
        <v>1150000</v>
      </c>
      <c r="L826" s="53" t="n">
        <v>1250000</v>
      </c>
      <c r="M826" s="43" t="n"/>
      <c r="N826" s="43" t="n"/>
      <c r="O826" s="43" t="n"/>
      <c r="P826" s="43" t="inlineStr">
        <is>
          <t>Miểng baze 6D16T/6D17/6M60 lớn 84 (M146H) Cos2 - TAIHO</t>
        </is>
      </c>
    </row>
    <row r="827" ht="30" customHeight="1">
      <c r="A827" s="141" t="n"/>
      <c r="B827" s="141" t="inlineStr">
        <is>
          <t>MITSUBISHI</t>
        </is>
      </c>
      <c r="C827" s="141" t="inlineStr">
        <is>
          <t>Baze 6D16T/6D17/6M60/84</t>
        </is>
      </c>
      <c r="D827" s="141" t="inlineStr">
        <is>
          <t>118</t>
        </is>
      </c>
      <c r="E827" s="141" t="inlineStr">
        <is>
          <t>Cos3</t>
        </is>
      </c>
      <c r="F827" s="141" t="inlineStr">
        <is>
          <t>Baze</t>
        </is>
      </c>
      <c r="G827" s="142" t="n"/>
      <c r="H827" s="142" t="inlineStr">
        <is>
          <t>Bộ</t>
        </is>
      </c>
      <c r="I827" s="45" t="n"/>
      <c r="J827" s="54" t="n"/>
      <c r="K827" s="54" t="n"/>
      <c r="L827" s="45" t="n"/>
      <c r="M827" s="45" t="n"/>
      <c r="N827" s="45" t="n"/>
      <c r="O827" s="45" t="n"/>
      <c r="P827" s="45" t="n"/>
    </row>
    <row r="828" ht="30" customHeight="1">
      <c r="A828" s="141" t="n"/>
      <c r="B828" s="141" t="inlineStr">
        <is>
          <t>MITSUBISHI</t>
        </is>
      </c>
      <c r="C828" s="141" t="inlineStr">
        <is>
          <t>Baze 6D16T/6D17/6M60/84</t>
        </is>
      </c>
      <c r="D828" s="141" t="inlineStr">
        <is>
          <t>118</t>
        </is>
      </c>
      <c r="E828" s="141" t="inlineStr">
        <is>
          <t>Cos4</t>
        </is>
      </c>
      <c r="F828" s="141" t="inlineStr">
        <is>
          <t>Baze</t>
        </is>
      </c>
      <c r="G828" s="142" t="n"/>
      <c r="H828" s="142" t="inlineStr">
        <is>
          <t>Bộ</t>
        </is>
      </c>
      <c r="I828" s="43" t="n"/>
      <c r="J828" s="53" t="n"/>
      <c r="K828" s="53" t="n"/>
      <c r="L828" s="43" t="n"/>
      <c r="M828" s="43" t="n"/>
      <c r="N828" s="43" t="n"/>
      <c r="O828" s="43" t="n"/>
      <c r="P828" s="43" t="n"/>
    </row>
    <row r="829" ht="30" customHeight="1">
      <c r="A829" s="141" t="n"/>
      <c r="B829" s="141" t="inlineStr">
        <is>
          <t>MITSUBISHI</t>
        </is>
      </c>
      <c r="C829" s="141" t="inlineStr">
        <is>
          <t>Bạc Miểng 6D17/84-65</t>
        </is>
      </c>
      <c r="D829" s="141" t="inlineStr">
        <is>
          <t>118</t>
        </is>
      </c>
      <c r="E829" s="141" t="inlineStr">
        <is>
          <t>Cos0</t>
        </is>
      </c>
      <c r="F829" s="141" t="inlineStr">
        <is>
          <t>Baze+Dên</t>
        </is>
      </c>
      <c r="G829" s="142" t="n"/>
      <c r="H829" s="142" t="inlineStr">
        <is>
          <t>Bộ</t>
        </is>
      </c>
      <c r="I829" s="43" t="n"/>
      <c r="J829" s="53" t="n"/>
      <c r="K829" s="53" t="n"/>
      <c r="L829" s="43" t="n"/>
      <c r="M829" s="43" t="n"/>
      <c r="N829" s="43" t="n"/>
      <c r="O829" s="43" t="n"/>
      <c r="P829" s="43" t="n"/>
    </row>
    <row r="830" ht="30" customHeight="1">
      <c r="A830" s="43" t="inlineStr">
        <is>
          <t>HH00621</t>
        </is>
      </c>
      <c r="B830" s="43" t="inlineStr">
        <is>
          <t>MITSUBISHI</t>
        </is>
      </c>
      <c r="C830" s="43" t="inlineStr">
        <is>
          <t>Bạc miểng 6D17 Cos1 (M146H-R129H1) 84-65 - TAIHO</t>
        </is>
      </c>
      <c r="D830" s="43" t="inlineStr">
        <is>
          <t>118</t>
        </is>
      </c>
      <c r="E830" s="43" t="inlineStr">
        <is>
          <t>Cos1</t>
        </is>
      </c>
      <c r="F830" s="43" t="inlineStr">
        <is>
          <t>Baze+Dên</t>
        </is>
      </c>
      <c r="G830" s="53" t="inlineStr">
        <is>
          <t>TAIHO</t>
        </is>
      </c>
      <c r="H830" s="53" t="inlineStr">
        <is>
          <t>Bộ</t>
        </is>
      </c>
      <c r="I830" s="43" t="n"/>
      <c r="J830" s="53" t="n"/>
      <c r="K830" s="53" t="n"/>
      <c r="L830" s="43" t="n"/>
      <c r="M830" s="43" t="n"/>
      <c r="N830" s="43" t="n"/>
      <c r="O830" s="43" t="inlineStr">
        <is>
          <t>M146H-R129H1</t>
        </is>
      </c>
      <c r="P830" s="43" t="inlineStr">
        <is>
          <t>Bạc miểng 6D17 Cos1 (M146H-R129H1) 84-65 - TAIHO</t>
        </is>
      </c>
    </row>
    <row r="831" ht="30" customHeight="1">
      <c r="A831" s="45" t="inlineStr">
        <is>
          <t>HH00622</t>
        </is>
      </c>
      <c r="B831" s="45" t="inlineStr">
        <is>
          <t>MITSUBISHI</t>
        </is>
      </c>
      <c r="C831" s="45" t="inlineStr">
        <is>
          <t>Bạc miểng 6D17 (M146H-R129H1) 84-65 Cos2 - TAIHO</t>
        </is>
      </c>
      <c r="D831" s="45" t="inlineStr">
        <is>
          <t>118</t>
        </is>
      </c>
      <c r="E831" s="45" t="inlineStr">
        <is>
          <t>Cos2</t>
        </is>
      </c>
      <c r="F831" s="45" t="inlineStr">
        <is>
          <t>Baze+Dên</t>
        </is>
      </c>
      <c r="G831" s="54" t="inlineStr">
        <is>
          <t>TAIHO</t>
        </is>
      </c>
      <c r="H831" s="54" t="inlineStr">
        <is>
          <t>Bộ</t>
        </is>
      </c>
      <c r="I831" s="45" t="n"/>
      <c r="J831" s="54" t="n"/>
      <c r="K831" s="54" t="n"/>
      <c r="L831" s="45" t="n"/>
      <c r="M831" s="45" t="n"/>
      <c r="N831" s="45" t="n"/>
      <c r="O831" s="45" t="inlineStr">
        <is>
          <t>M146H-R129H1</t>
        </is>
      </c>
      <c r="P831" s="45" t="inlineStr">
        <is>
          <t>Bạc miểng 6D17 (M146H-R129H1) 84-65 Cos2 - TAIHO</t>
        </is>
      </c>
    </row>
    <row r="832" ht="30" customHeight="1">
      <c r="A832" s="141" t="n"/>
      <c r="B832" s="141" t="inlineStr">
        <is>
          <t>MITSUBISHI</t>
        </is>
      </c>
      <c r="C832" s="141" t="inlineStr">
        <is>
          <t>Bạc Miểng 6D17/84-65</t>
        </is>
      </c>
      <c r="D832" s="141" t="inlineStr">
        <is>
          <t>118</t>
        </is>
      </c>
      <c r="E832" s="141" t="inlineStr">
        <is>
          <t>Cos3</t>
        </is>
      </c>
      <c r="F832" s="141" t="inlineStr">
        <is>
          <t>Baze+Dên</t>
        </is>
      </c>
      <c r="G832" s="142" t="n"/>
      <c r="H832" s="142" t="inlineStr">
        <is>
          <t>Bộ</t>
        </is>
      </c>
      <c r="I832" s="43" t="n"/>
      <c r="J832" s="53" t="n"/>
      <c r="K832" s="53" t="n"/>
      <c r="L832" s="43" t="n"/>
      <c r="M832" s="43" t="n"/>
      <c r="N832" s="43" t="n"/>
      <c r="O832" s="43" t="n"/>
      <c r="P832" s="43" t="n"/>
    </row>
    <row r="833" ht="30" customHeight="1">
      <c r="A833" s="141" t="n"/>
      <c r="B833" s="141" t="inlineStr">
        <is>
          <t>MITSUBISHI</t>
        </is>
      </c>
      <c r="C833" s="141" t="inlineStr">
        <is>
          <t>Bạc Miểng 6D17/84-65</t>
        </is>
      </c>
      <c r="D833" s="141" t="inlineStr">
        <is>
          <t>118</t>
        </is>
      </c>
      <c r="E833" s="141" t="inlineStr">
        <is>
          <t>Cos4</t>
        </is>
      </c>
      <c r="F833" s="141" t="inlineStr">
        <is>
          <t>Baze+Dên</t>
        </is>
      </c>
      <c r="G833" s="142" t="n"/>
      <c r="H833" s="142" t="inlineStr">
        <is>
          <t>Bộ</t>
        </is>
      </c>
      <c r="I833" s="45" t="n"/>
      <c r="J833" s="54" t="n"/>
      <c r="K833" s="54" t="n"/>
      <c r="L833" s="45" t="n"/>
      <c r="M833" s="45" t="n"/>
      <c r="N833" s="45" t="n"/>
      <c r="O833" s="45" t="n"/>
      <c r="P833" s="45" t="n"/>
    </row>
    <row r="834" ht="30" customHeight="1">
      <c r="A834" s="43" t="inlineStr">
        <is>
          <t>HH076424</t>
        </is>
      </c>
      <c r="B834" s="43" t="inlineStr">
        <is>
          <t>MITSUBISHI</t>
        </is>
      </c>
      <c r="C834" s="43" t="inlineStr">
        <is>
          <t>Dên 6M60/6D16T/70</t>
        </is>
      </c>
      <c r="D834" s="43" t="inlineStr">
        <is>
          <t>118</t>
        </is>
      </c>
      <c r="E834" s="43" t="inlineStr">
        <is>
          <t>Cos0</t>
        </is>
      </c>
      <c r="F834" s="43" t="inlineStr">
        <is>
          <t>Dên</t>
        </is>
      </c>
      <c r="G834" s="53" t="inlineStr">
        <is>
          <t>TAIHO</t>
        </is>
      </c>
      <c r="H834" s="53" t="inlineStr">
        <is>
          <t>Bộ</t>
        </is>
      </c>
      <c r="I834" s="43" t="n"/>
      <c r="J834" s="53" t="n">
        <v>640000</v>
      </c>
      <c r="K834" s="53" t="n">
        <v>670000</v>
      </c>
      <c r="L834" s="53" t="n">
        <v>700000</v>
      </c>
      <c r="M834" s="43" t="n"/>
      <c r="N834" s="43" t="n"/>
      <c r="O834" s="43" t="n"/>
      <c r="P834" s="43" t="inlineStr">
        <is>
          <t>Miểng dên 6M60/6D16T dên lớn 70 (R146H) Cos0 - TAIHO</t>
        </is>
      </c>
    </row>
    <row r="835" ht="30" customHeight="1">
      <c r="A835" s="45" t="inlineStr">
        <is>
          <t>HH076425</t>
        </is>
      </c>
      <c r="B835" s="45" t="inlineStr">
        <is>
          <t>MITSUBISHI</t>
        </is>
      </c>
      <c r="C835" s="45" t="inlineStr">
        <is>
          <t>Dên 6M60/6D16T/70</t>
        </is>
      </c>
      <c r="D835" s="45" t="inlineStr">
        <is>
          <t>118</t>
        </is>
      </c>
      <c r="E835" s="45" t="inlineStr">
        <is>
          <t>Cos1</t>
        </is>
      </c>
      <c r="F835" s="45" t="inlineStr">
        <is>
          <t>Dên</t>
        </is>
      </c>
      <c r="G835" s="54" t="inlineStr">
        <is>
          <t>TAIHO</t>
        </is>
      </c>
      <c r="H835" s="54" t="inlineStr">
        <is>
          <t>Bộ</t>
        </is>
      </c>
      <c r="I835" s="45" t="n"/>
      <c r="J835" s="54" t="n">
        <v>700000</v>
      </c>
      <c r="K835" s="54" t="n">
        <v>740000</v>
      </c>
      <c r="L835" s="54" t="n">
        <v>780000</v>
      </c>
      <c r="M835" s="45" t="n"/>
      <c r="N835" s="45" t="n"/>
      <c r="O835" s="45" t="n"/>
      <c r="P835" s="45" t="inlineStr">
        <is>
          <t>Miểng dên 6M60/6D16T dên lớn 70 (R146H) Cos1 - TAIHO</t>
        </is>
      </c>
    </row>
    <row r="836" ht="30" customHeight="1">
      <c r="A836" s="43" t="inlineStr">
        <is>
          <t>HH076426</t>
        </is>
      </c>
      <c r="B836" s="43" t="inlineStr">
        <is>
          <t>MITSUBISHI</t>
        </is>
      </c>
      <c r="C836" s="43" t="inlineStr">
        <is>
          <t>Dên 6M60/6D16T/70</t>
        </is>
      </c>
      <c r="D836" s="43" t="inlineStr">
        <is>
          <t>118</t>
        </is>
      </c>
      <c r="E836" s="43" t="inlineStr">
        <is>
          <t>Cos2</t>
        </is>
      </c>
      <c r="F836" s="43" t="inlineStr">
        <is>
          <t>Dên</t>
        </is>
      </c>
      <c r="G836" s="53" t="inlineStr">
        <is>
          <t>TAIHO</t>
        </is>
      </c>
      <c r="H836" s="53" t="inlineStr">
        <is>
          <t>Bộ</t>
        </is>
      </c>
      <c r="I836" s="43" t="n"/>
      <c r="J836" s="53" t="n">
        <v>700000</v>
      </c>
      <c r="K836" s="53" t="n">
        <v>740000</v>
      </c>
      <c r="L836" s="53" t="n">
        <v>780000</v>
      </c>
      <c r="M836" s="43" t="n"/>
      <c r="N836" s="43" t="n"/>
      <c r="O836" s="43" t="n"/>
      <c r="P836" s="43" t="inlineStr">
        <is>
          <t>Miểng dên 6M60/6D16T dên lớn 70 (R146H) Cos2 - TAIHO</t>
        </is>
      </c>
    </row>
    <row r="837" ht="30" customHeight="1">
      <c r="A837" s="141" t="n"/>
      <c r="B837" s="141" t="inlineStr">
        <is>
          <t>MITSUBISHI</t>
        </is>
      </c>
      <c r="C837" s="141" t="inlineStr">
        <is>
          <t>Dên 6M60/6D16T/70</t>
        </is>
      </c>
      <c r="D837" s="141" t="inlineStr">
        <is>
          <t>118</t>
        </is>
      </c>
      <c r="E837" s="141" t="inlineStr">
        <is>
          <t>Cos3</t>
        </is>
      </c>
      <c r="F837" s="141" t="inlineStr">
        <is>
          <t>Dên</t>
        </is>
      </c>
      <c r="G837" s="142" t="n"/>
      <c r="H837" s="142" t="inlineStr">
        <is>
          <t>Bộ</t>
        </is>
      </c>
      <c r="I837" s="43" t="n"/>
      <c r="J837" s="53" t="n"/>
      <c r="K837" s="53" t="n"/>
      <c r="L837" s="43" t="n"/>
      <c r="M837" s="43" t="n"/>
      <c r="N837" s="43" t="n"/>
      <c r="O837" s="43" t="n"/>
      <c r="P837" s="43" t="n"/>
    </row>
    <row r="838" ht="30" customHeight="1">
      <c r="A838" s="141" t="n"/>
      <c r="B838" s="141" t="inlineStr">
        <is>
          <t>MITSUBISHI</t>
        </is>
      </c>
      <c r="C838" s="141" t="inlineStr">
        <is>
          <t>Dên 6M60/6D16T/70</t>
        </is>
      </c>
      <c r="D838" s="141" t="inlineStr">
        <is>
          <t>118</t>
        </is>
      </c>
      <c r="E838" s="141" t="inlineStr">
        <is>
          <t>Cos4</t>
        </is>
      </c>
      <c r="F838" s="141" t="inlineStr">
        <is>
          <t>Dên</t>
        </is>
      </c>
      <c r="G838" s="142" t="n"/>
      <c r="H838" s="142" t="inlineStr">
        <is>
          <t>Bộ</t>
        </is>
      </c>
      <c r="I838" s="43" t="n"/>
      <c r="J838" s="53" t="n"/>
      <c r="K838" s="53" t="n"/>
      <c r="L838" s="43" t="n"/>
      <c r="M838" s="43" t="n"/>
      <c r="N838" s="43" t="n"/>
      <c r="O838" s="43" t="n"/>
      <c r="P838" s="43" t="n"/>
    </row>
    <row r="839" ht="30" customHeight="1">
      <c r="A839" s="45" t="inlineStr">
        <is>
          <t>HH070870</t>
        </is>
      </c>
      <c r="B839" s="45" t="inlineStr">
        <is>
          <t>MITSUBISHI</t>
        </is>
      </c>
      <c r="C839" s="45" t="inlineStr">
        <is>
          <t>Bạc miểng 6D20/6D21/6D22 (M115H + R125H) Cos0 - TAIHO</t>
        </is>
      </c>
      <c r="D839" s="45" t="inlineStr">
        <is>
          <t>125</t>
        </is>
      </c>
      <c r="E839" s="45" t="inlineStr">
        <is>
          <t>Cos0</t>
        </is>
      </c>
      <c r="F839" s="45" t="inlineStr">
        <is>
          <t>Baze+Dên</t>
        </is>
      </c>
      <c r="G839" s="54" t="inlineStr">
        <is>
          <t>TAIHO</t>
        </is>
      </c>
      <c r="H839" s="54" t="inlineStr">
        <is>
          <t>Bộ</t>
        </is>
      </c>
      <c r="I839" s="45" t="n"/>
      <c r="J839" s="54" t="n"/>
      <c r="K839" s="54" t="n"/>
      <c r="L839" s="45" t="n"/>
      <c r="M839" s="45" t="n"/>
      <c r="N839" s="45" t="n"/>
      <c r="O839" s="45" t="n"/>
      <c r="P839" s="45" t="inlineStr">
        <is>
          <t>Bạc miểng 6D20/6D21/6D22 (M115H + R125H) Cos0 - TAIHO</t>
        </is>
      </c>
    </row>
    <row r="840" ht="30" customHeight="1">
      <c r="A840" s="43" t="inlineStr">
        <is>
          <t>HH00997</t>
        </is>
      </c>
      <c r="B840" s="43" t="inlineStr">
        <is>
          <t>MITSUBISHI</t>
        </is>
      </c>
      <c r="C840" s="43" t="inlineStr">
        <is>
          <t>Bạc miểng 6D20/6D21/6D22 (M115H + R125H) Cos1 - TAIHO</t>
        </is>
      </c>
      <c r="D840" s="43" t="inlineStr">
        <is>
          <t>125</t>
        </is>
      </c>
      <c r="E840" s="43" t="inlineStr">
        <is>
          <t>Cos1</t>
        </is>
      </c>
      <c r="F840" s="43" t="inlineStr">
        <is>
          <t>Baze+Dên</t>
        </is>
      </c>
      <c r="G840" s="53" t="inlineStr">
        <is>
          <t>TAIHO</t>
        </is>
      </c>
      <c r="H840" s="53" t="inlineStr">
        <is>
          <t>Bộ</t>
        </is>
      </c>
      <c r="I840" s="43" t="n"/>
      <c r="J840" s="53" t="n"/>
      <c r="K840" s="53" t="n"/>
      <c r="L840" s="43" t="n"/>
      <c r="M840" s="43" t="n"/>
      <c r="N840" s="43" t="n"/>
      <c r="O840" s="43" t="n"/>
      <c r="P840" s="43" t="inlineStr">
        <is>
          <t>Bạc miểng 6D20/6D21/6D22 (M115H + R125H) Cos1 - TAIHO</t>
        </is>
      </c>
    </row>
    <row r="841" ht="30" customHeight="1">
      <c r="A841" s="45" t="inlineStr">
        <is>
          <t>HH0683</t>
        </is>
      </c>
      <c r="B841" s="45" t="inlineStr">
        <is>
          <t>MITSUBISHI</t>
        </is>
      </c>
      <c r="C841" s="45" t="inlineStr">
        <is>
          <t>Bạc miểng 6D20/6D21/6D22 (M115H + R125H) Cos2 - TAIHO</t>
        </is>
      </c>
      <c r="D841" s="45" t="inlineStr">
        <is>
          <t>125</t>
        </is>
      </c>
      <c r="E841" s="45" t="inlineStr">
        <is>
          <t>Cos2</t>
        </is>
      </c>
      <c r="F841" s="45" t="inlineStr">
        <is>
          <t>Baze+Dên</t>
        </is>
      </c>
      <c r="G841" s="54" t="inlineStr">
        <is>
          <t>TAIHO</t>
        </is>
      </c>
      <c r="H841" s="54" t="inlineStr">
        <is>
          <t>Bộ</t>
        </is>
      </c>
      <c r="I841" s="45" t="n"/>
      <c r="J841" s="54" t="n"/>
      <c r="K841" s="54" t="n"/>
      <c r="L841" s="45" t="n"/>
      <c r="M841" s="45" t="n"/>
      <c r="N841" s="45" t="n"/>
      <c r="O841" s="45" t="n"/>
      <c r="P841" s="45" t="inlineStr">
        <is>
          <t>Bạc miểng 6D20/6D21/6D22 (M115H + R125H) Cos2 - TAIHO</t>
        </is>
      </c>
    </row>
    <row r="842" ht="30" customHeight="1">
      <c r="A842" s="43" t="inlineStr">
        <is>
          <t>HH071147</t>
        </is>
      </c>
      <c r="B842" s="43" t="inlineStr">
        <is>
          <t>MITSUBISHI</t>
        </is>
      </c>
      <c r="C842" s="43" t="inlineStr">
        <is>
          <t>Bạc miểng 6D20/6D21/6D22 Cos3 - TAIHO</t>
        </is>
      </c>
      <c r="D842" s="43" t="inlineStr">
        <is>
          <t>125</t>
        </is>
      </c>
      <c r="E842" s="43" t="inlineStr">
        <is>
          <t>Cos3</t>
        </is>
      </c>
      <c r="F842" s="43" t="inlineStr">
        <is>
          <t>Baze+Dên</t>
        </is>
      </c>
      <c r="G842" s="53" t="inlineStr">
        <is>
          <t>TAIHO</t>
        </is>
      </c>
      <c r="H842" s="53" t="inlineStr">
        <is>
          <t>Bộ</t>
        </is>
      </c>
      <c r="I842" s="43" t="n"/>
      <c r="J842" s="53" t="n"/>
      <c r="K842" s="53" t="n"/>
      <c r="L842" s="43" t="n"/>
      <c r="M842" s="43" t="n"/>
      <c r="N842" s="43" t="n"/>
      <c r="O842" s="43" t="n"/>
      <c r="P842" s="43" t="inlineStr">
        <is>
          <t>Bạc miểng 6D20/6D21/6D22 Cos3 - TAIHO</t>
        </is>
      </c>
    </row>
    <row r="843" ht="30" customHeight="1">
      <c r="A843" s="141" t="n"/>
      <c r="B843" s="141" t="inlineStr">
        <is>
          <t>MITSUBISHI</t>
        </is>
      </c>
      <c r="C843" s="141" t="inlineStr">
        <is>
          <t>Bạc Miểng 6D20/6D21/6D22</t>
        </is>
      </c>
      <c r="D843" s="141" t="inlineStr">
        <is>
          <t>125</t>
        </is>
      </c>
      <c r="E843" s="141" t="inlineStr">
        <is>
          <t>Cos4</t>
        </is>
      </c>
      <c r="F843" s="141" t="inlineStr">
        <is>
          <t>Baze+Dên</t>
        </is>
      </c>
      <c r="G843" s="142" t="n"/>
      <c r="H843" s="142" t="inlineStr">
        <is>
          <t>Bộ</t>
        </is>
      </c>
      <c r="I843" s="43" t="n"/>
      <c r="J843" s="53" t="n"/>
      <c r="K843" s="53" t="n"/>
      <c r="L843" s="43" t="n"/>
      <c r="M843" s="43" t="n"/>
      <c r="N843" s="43" t="n"/>
      <c r="O843" s="43" t="n"/>
      <c r="P843" s="43" t="n"/>
    </row>
    <row r="844" ht="30" customHeight="1">
      <c r="A844" s="45" t="inlineStr">
        <is>
          <t>HH083738</t>
        </is>
      </c>
      <c r="B844" s="45" t="inlineStr">
        <is>
          <t>MITSUBISHI</t>
        </is>
      </c>
      <c r="C844" s="45" t="inlineStr">
        <is>
          <t>Bạc miểng Mitsu 6D24 (M6310K, R6310K)-STD Cos0 - DAIDO NHẬT</t>
        </is>
      </c>
      <c r="D844" s="45" t="inlineStr">
        <is>
          <t>130</t>
        </is>
      </c>
      <c r="E844" s="45" t="inlineStr">
        <is>
          <t>Cos0</t>
        </is>
      </c>
      <c r="F844" s="45" t="inlineStr">
        <is>
          <t>Baze+Dên</t>
        </is>
      </c>
      <c r="G844" s="45" t="inlineStr">
        <is>
          <t>DAIDO NHẬT</t>
        </is>
      </c>
      <c r="H844" s="45" t="inlineStr">
        <is>
          <t>Bộ</t>
        </is>
      </c>
      <c r="I844" s="45" t="n"/>
      <c r="J844" s="54" t="n">
        <v>1820000</v>
      </c>
      <c r="K844" s="54" t="n">
        <v>1930000</v>
      </c>
      <c r="L844" s="54" t="n">
        <v>2060000</v>
      </c>
      <c r="M844" s="45" t="n"/>
      <c r="N844" s="45" t="n"/>
      <c r="O844" s="45" t="n"/>
      <c r="P844" s="45" t="inlineStr">
        <is>
          <t>Bạc miểng Mitsu 6D24 (M6310K, R6310K)-STD Cos0 - DAIDO NHẬT</t>
        </is>
      </c>
    </row>
    <row r="845" ht="30" customHeight="1">
      <c r="A845" s="141" t="n"/>
      <c r="B845" s="141" t="inlineStr">
        <is>
          <t>MITSUBISHI</t>
        </is>
      </c>
      <c r="C845" s="141" t="inlineStr">
        <is>
          <t>Bạc Miểng 6D24</t>
        </is>
      </c>
      <c r="D845" s="141" t="inlineStr">
        <is>
          <t>130</t>
        </is>
      </c>
      <c r="E845" s="141" t="inlineStr">
        <is>
          <t>Cos1</t>
        </is>
      </c>
      <c r="F845" s="141" t="inlineStr">
        <is>
          <t>Baze+Dên</t>
        </is>
      </c>
      <c r="G845" s="141" t="n"/>
      <c r="H845" s="141" t="inlineStr">
        <is>
          <t>Bộ</t>
        </is>
      </c>
      <c r="I845" s="45" t="n"/>
      <c r="J845" s="45" t="n"/>
      <c r="K845" s="45" t="n"/>
      <c r="L845" s="45" t="n"/>
      <c r="M845" s="45" t="n"/>
      <c r="N845" s="45" t="n"/>
      <c r="O845" s="45" t="n"/>
      <c r="P845" s="45" t="n"/>
    </row>
    <row r="846" ht="30" customHeight="1">
      <c r="A846" s="43" t="inlineStr">
        <is>
          <t>HH071566</t>
        </is>
      </c>
      <c r="B846" s="43" t="inlineStr">
        <is>
          <t>MITSUBISHI</t>
        </is>
      </c>
      <c r="C846" s="43" t="inlineStr">
        <is>
          <t>Bạc miểng 6D24 Cos2 - TAIHO</t>
        </is>
      </c>
      <c r="D846" s="43" t="inlineStr">
        <is>
          <t>130</t>
        </is>
      </c>
      <c r="E846" s="43" t="inlineStr">
        <is>
          <t>Cos2</t>
        </is>
      </c>
      <c r="F846" s="43" t="inlineStr">
        <is>
          <t>Baze+Dên</t>
        </is>
      </c>
      <c r="G846" s="43" t="inlineStr">
        <is>
          <t>TAIHO</t>
        </is>
      </c>
      <c r="H846" s="43" t="inlineStr">
        <is>
          <t>Bộ</t>
        </is>
      </c>
      <c r="I846" s="43" t="n"/>
      <c r="J846" s="43" t="n"/>
      <c r="K846" s="43" t="n"/>
      <c r="L846" s="43" t="n"/>
      <c r="M846" s="43" t="n"/>
      <c r="N846" s="43" t="n"/>
      <c r="O846" s="43" t="n"/>
      <c r="P846" s="43" t="inlineStr">
        <is>
          <t>Bạc miểng 6D24 Cos2 - TAIHO</t>
        </is>
      </c>
    </row>
    <row r="847" ht="30" customHeight="1">
      <c r="A847" s="141" t="n"/>
      <c r="B847" s="141" t="inlineStr">
        <is>
          <t>MITSUBISHI</t>
        </is>
      </c>
      <c r="C847" s="141" t="inlineStr">
        <is>
          <t>Bạc Miểng 6D24</t>
        </is>
      </c>
      <c r="D847" s="141" t="inlineStr">
        <is>
          <t>130</t>
        </is>
      </c>
      <c r="E847" s="141" t="inlineStr">
        <is>
          <t>Cos3</t>
        </is>
      </c>
      <c r="F847" s="141" t="inlineStr">
        <is>
          <t>Baze+Dên</t>
        </is>
      </c>
      <c r="G847" s="141" t="n"/>
      <c r="H847" s="141" t="inlineStr">
        <is>
          <t>Bộ</t>
        </is>
      </c>
      <c r="I847" s="45" t="n"/>
      <c r="J847" s="45" t="n"/>
      <c r="K847" s="45" t="n"/>
      <c r="L847" s="45" t="n"/>
      <c r="M847" s="45" t="n"/>
      <c r="N847" s="45" t="n"/>
      <c r="O847" s="45" t="n"/>
      <c r="P847" s="45" t="n"/>
    </row>
    <row r="848" ht="30" customHeight="1">
      <c r="A848" s="141" t="n"/>
      <c r="B848" s="141" t="inlineStr">
        <is>
          <t>MITSUBISHI</t>
        </is>
      </c>
      <c r="C848" s="141" t="inlineStr">
        <is>
          <t>Bạc Miểng 6D24</t>
        </is>
      </c>
      <c r="D848" s="141" t="inlineStr">
        <is>
          <t>130</t>
        </is>
      </c>
      <c r="E848" s="141" t="inlineStr">
        <is>
          <t>Cos4</t>
        </is>
      </c>
      <c r="F848" s="141" t="inlineStr">
        <is>
          <t>Baze+Dên</t>
        </is>
      </c>
      <c r="G848" s="141" t="n"/>
      <c r="H848" s="141" t="inlineStr">
        <is>
          <t>Bộ</t>
        </is>
      </c>
      <c r="I848" s="43" t="n"/>
      <c r="J848" s="43" t="n"/>
      <c r="K848" s="43" t="n"/>
      <c r="L848" s="43" t="n"/>
      <c r="M848" s="43" t="n"/>
      <c r="N848" s="43" t="n"/>
      <c r="O848" s="43" t="n"/>
      <c r="P848" s="43" t="n"/>
    </row>
    <row r="849" ht="30" customHeight="1">
      <c r="A849" s="43" t="inlineStr">
        <is>
          <t>HH079880</t>
        </is>
      </c>
      <c r="B849" s="43" t="inlineStr">
        <is>
          <t>MITSUBISHI</t>
        </is>
      </c>
      <c r="C849" s="43" t="inlineStr">
        <is>
          <t>Baze 6D24</t>
        </is>
      </c>
      <c r="D849" s="43" t="inlineStr">
        <is>
          <t>130</t>
        </is>
      </c>
      <c r="E849" s="43" t="inlineStr">
        <is>
          <t>Cos0</t>
        </is>
      </c>
      <c r="F849" s="43" t="inlineStr">
        <is>
          <t>Baze</t>
        </is>
      </c>
      <c r="G849" s="43" t="inlineStr">
        <is>
          <t>CS IVECO</t>
        </is>
      </c>
      <c r="H849" s="43" t="inlineStr">
        <is>
          <t>Bộ</t>
        </is>
      </c>
      <c r="I849" s="43" t="n"/>
      <c r="J849" s="53" t="n">
        <v>680000</v>
      </c>
      <c r="K849" s="53" t="n">
        <v>710000</v>
      </c>
      <c r="L849" s="53" t="n">
        <v>740000</v>
      </c>
      <c r="M849" s="43" t="n"/>
      <c r="N849" s="43" t="n"/>
      <c r="O849" s="43" t="n"/>
      <c r="P849" s="43" t="inlineStr">
        <is>
          <t>Miểng baze 6D24 (M901H) Cos0 - CS IVECO</t>
        </is>
      </c>
    </row>
    <row r="850" ht="30" customHeight="1">
      <c r="A850" s="43" t="inlineStr">
        <is>
          <t>HH079881</t>
        </is>
      </c>
      <c r="B850" s="43" t="inlineStr">
        <is>
          <t>MITSUBISHI</t>
        </is>
      </c>
      <c r="C850" s="43" t="inlineStr">
        <is>
          <t>Baze 6D24</t>
        </is>
      </c>
      <c r="D850" s="43" t="inlineStr">
        <is>
          <t>130</t>
        </is>
      </c>
      <c r="E850" s="43" t="inlineStr">
        <is>
          <t>Cos1</t>
        </is>
      </c>
      <c r="F850" s="43" t="inlineStr">
        <is>
          <t>Baze</t>
        </is>
      </c>
      <c r="G850" s="43" t="inlineStr">
        <is>
          <t>CS IVECO</t>
        </is>
      </c>
      <c r="H850" s="43" t="inlineStr">
        <is>
          <t>Bộ</t>
        </is>
      </c>
      <c r="I850" s="43" t="n"/>
      <c r="J850" s="53" t="n">
        <v>720000</v>
      </c>
      <c r="K850" s="53" t="n">
        <v>760000</v>
      </c>
      <c r="L850" s="53" t="n">
        <v>800000</v>
      </c>
      <c r="M850" s="43" t="n"/>
      <c r="N850" s="43" t="n"/>
      <c r="O850" s="43" t="n"/>
      <c r="P850" s="43" t="inlineStr">
        <is>
          <t>Miểng baze 6D24 (M901H) Cos1 - CS IVECO</t>
        </is>
      </c>
    </row>
    <row r="851" ht="30" customHeight="1">
      <c r="A851" s="141" t="n"/>
      <c r="B851" s="141" t="inlineStr">
        <is>
          <t>MITSUBISHI</t>
        </is>
      </c>
      <c r="C851" s="141" t="inlineStr">
        <is>
          <t>Baze 6D24</t>
        </is>
      </c>
      <c r="D851" s="141" t="inlineStr">
        <is>
          <t>130</t>
        </is>
      </c>
      <c r="E851" s="141" t="inlineStr">
        <is>
          <t>Cos2</t>
        </is>
      </c>
      <c r="F851" s="141" t="inlineStr">
        <is>
          <t>Baze</t>
        </is>
      </c>
      <c r="G851" s="141" t="n"/>
      <c r="H851" s="141" t="inlineStr">
        <is>
          <t>Bộ</t>
        </is>
      </c>
      <c r="I851" s="43" t="n"/>
      <c r="J851" s="43" t="n"/>
      <c r="K851" s="43" t="n"/>
      <c r="L851" s="43" t="n"/>
      <c r="M851" s="43" t="n"/>
      <c r="N851" s="43" t="n"/>
      <c r="O851" s="43" t="n"/>
      <c r="P851" s="43" t="n"/>
    </row>
    <row r="852" ht="30" customHeight="1">
      <c r="A852" s="141" t="n"/>
      <c r="B852" s="141" t="inlineStr">
        <is>
          <t>MITSUBISHI</t>
        </is>
      </c>
      <c r="C852" s="141" t="inlineStr">
        <is>
          <t>Baze 6D24</t>
        </is>
      </c>
      <c r="D852" s="141" t="inlineStr">
        <is>
          <t>130</t>
        </is>
      </c>
      <c r="E852" s="141" t="inlineStr">
        <is>
          <t>Cos3</t>
        </is>
      </c>
      <c r="F852" s="141" t="inlineStr">
        <is>
          <t>Baze</t>
        </is>
      </c>
      <c r="G852" s="141" t="n"/>
      <c r="H852" s="141" t="inlineStr">
        <is>
          <t>Bộ</t>
        </is>
      </c>
      <c r="I852" s="43" t="n"/>
      <c r="J852" s="43" t="n"/>
      <c r="K852" s="43" t="n"/>
      <c r="L852" s="43" t="n"/>
      <c r="M852" s="43" t="n"/>
      <c r="N852" s="43" t="n"/>
      <c r="O852" s="43" t="n"/>
      <c r="P852" s="43" t="n"/>
    </row>
    <row r="853" ht="30" customHeight="1">
      <c r="A853" s="141" t="n"/>
      <c r="B853" s="141" t="inlineStr">
        <is>
          <t>MITSUBISHI</t>
        </is>
      </c>
      <c r="C853" s="141" t="inlineStr">
        <is>
          <t>Baze 6D24</t>
        </is>
      </c>
      <c r="D853" s="141" t="inlineStr">
        <is>
          <t>130</t>
        </is>
      </c>
      <c r="E853" s="141" t="inlineStr">
        <is>
          <t>Cos4</t>
        </is>
      </c>
      <c r="F853" s="141" t="inlineStr">
        <is>
          <t>Baze</t>
        </is>
      </c>
      <c r="G853" s="141" t="n"/>
      <c r="H853" s="141" t="inlineStr">
        <is>
          <t>Bộ</t>
        </is>
      </c>
      <c r="I853" s="43" t="n"/>
      <c r="J853" s="43" t="n"/>
      <c r="K853" s="43" t="n"/>
      <c r="L853" s="43" t="n"/>
      <c r="M853" s="43" t="n"/>
      <c r="N853" s="43" t="n"/>
      <c r="O853" s="43" t="n"/>
      <c r="P853" s="43" t="n"/>
    </row>
    <row r="854" ht="30" customHeight="1">
      <c r="A854" s="45" t="inlineStr">
        <is>
          <t>HH079882</t>
        </is>
      </c>
      <c r="B854" s="45" t="inlineStr">
        <is>
          <t>MITSUBISHI</t>
        </is>
      </c>
      <c r="C854" s="45" t="inlineStr">
        <is>
          <t>Dên 6D24</t>
        </is>
      </c>
      <c r="D854" s="45" t="inlineStr">
        <is>
          <t>130</t>
        </is>
      </c>
      <c r="E854" s="45" t="inlineStr">
        <is>
          <t>Cos0</t>
        </is>
      </c>
      <c r="F854" s="45" t="inlineStr">
        <is>
          <t>Dên</t>
        </is>
      </c>
      <c r="G854" s="45" t="inlineStr">
        <is>
          <t>CS IVECO</t>
        </is>
      </c>
      <c r="H854" s="45" t="inlineStr">
        <is>
          <t>Bộ</t>
        </is>
      </c>
      <c r="I854" s="45" t="n"/>
      <c r="J854" s="54" t="n">
        <v>610000</v>
      </c>
      <c r="K854" s="54" t="n">
        <v>640000</v>
      </c>
      <c r="L854" s="54" t="n">
        <v>670000</v>
      </c>
      <c r="M854" s="45" t="n"/>
      <c r="N854" s="45" t="n"/>
      <c r="O854" s="45" t="n"/>
      <c r="P854" s="45" t="inlineStr">
        <is>
          <t>Miểng dên 6D24 (R901H) Cos0 - CS IVECO</t>
        </is>
      </c>
    </row>
    <row r="855" ht="30" customHeight="1">
      <c r="A855" s="45" t="inlineStr">
        <is>
          <t>HH079883</t>
        </is>
      </c>
      <c r="B855" s="45" t="inlineStr">
        <is>
          <t>MITSUBISHI</t>
        </is>
      </c>
      <c r="C855" s="45" t="inlineStr">
        <is>
          <t>Dên 6D24</t>
        </is>
      </c>
      <c r="D855" s="45" t="inlineStr">
        <is>
          <t>130</t>
        </is>
      </c>
      <c r="E855" s="45" t="inlineStr">
        <is>
          <t>Cos1</t>
        </is>
      </c>
      <c r="F855" s="45" t="inlineStr">
        <is>
          <t>Dên</t>
        </is>
      </c>
      <c r="G855" s="45" t="inlineStr">
        <is>
          <t>CS IVECO</t>
        </is>
      </c>
      <c r="H855" s="45" t="inlineStr">
        <is>
          <t>Bộ</t>
        </is>
      </c>
      <c r="I855" s="45" t="n"/>
      <c r="J855" s="54" t="n">
        <v>610000</v>
      </c>
      <c r="K855" s="54" t="n">
        <v>640000</v>
      </c>
      <c r="L855" s="54" t="n">
        <v>670000</v>
      </c>
      <c r="M855" s="45" t="n"/>
      <c r="N855" s="45" t="n"/>
      <c r="O855" s="45" t="n"/>
      <c r="P855" s="45" t="inlineStr">
        <is>
          <t>Miểng dên 6D24 (R901H) Cos1 - CS IVECO</t>
        </is>
      </c>
    </row>
    <row r="856" ht="30" customHeight="1">
      <c r="A856" s="141" t="n"/>
      <c r="B856" s="141" t="inlineStr">
        <is>
          <t>MITSUBISHI</t>
        </is>
      </c>
      <c r="C856" s="141" t="inlineStr">
        <is>
          <t>Dên 6D24</t>
        </is>
      </c>
      <c r="D856" s="141" t="inlineStr">
        <is>
          <t>130</t>
        </is>
      </c>
      <c r="E856" s="141" t="inlineStr">
        <is>
          <t>Cos2</t>
        </is>
      </c>
      <c r="F856" s="141" t="inlineStr">
        <is>
          <t>Dên</t>
        </is>
      </c>
      <c r="G856" s="141" t="n"/>
      <c r="H856" s="141" t="inlineStr">
        <is>
          <t>Bộ</t>
        </is>
      </c>
      <c r="I856" s="45" t="n"/>
      <c r="J856" s="45" t="n"/>
      <c r="K856" s="45" t="n"/>
      <c r="L856" s="45" t="n"/>
      <c r="M856" s="45" t="n"/>
      <c r="N856" s="45" t="n"/>
      <c r="O856" s="45" t="n"/>
      <c r="P856" s="45" t="n"/>
    </row>
    <row r="857" ht="30" customHeight="1">
      <c r="A857" s="141" t="n"/>
      <c r="B857" s="141" t="inlineStr">
        <is>
          <t>MITSUBISHI</t>
        </is>
      </c>
      <c r="C857" s="141" t="inlineStr">
        <is>
          <t>Dên 6D24</t>
        </is>
      </c>
      <c r="D857" s="141" t="inlineStr">
        <is>
          <t>130</t>
        </is>
      </c>
      <c r="E857" s="141" t="inlineStr">
        <is>
          <t>Cos3</t>
        </is>
      </c>
      <c r="F857" s="141" t="inlineStr">
        <is>
          <t>Dên</t>
        </is>
      </c>
      <c r="G857" s="141" t="n"/>
      <c r="H857" s="141" t="inlineStr">
        <is>
          <t>Bộ</t>
        </is>
      </c>
      <c r="I857" s="45" t="n"/>
      <c r="J857" s="45" t="n"/>
      <c r="K857" s="45" t="n"/>
      <c r="L857" s="45" t="n"/>
      <c r="M857" s="45" t="n"/>
      <c r="N857" s="45" t="n"/>
      <c r="O857" s="45" t="n"/>
      <c r="P857" s="45" t="n"/>
    </row>
    <row r="858" ht="30" customHeight="1">
      <c r="A858" s="141" t="n"/>
      <c r="B858" s="141" t="inlineStr">
        <is>
          <t>MITSUBISHI</t>
        </is>
      </c>
      <c r="C858" s="141" t="inlineStr">
        <is>
          <t>Dên 6D24</t>
        </is>
      </c>
      <c r="D858" s="141" t="inlineStr">
        <is>
          <t>130</t>
        </is>
      </c>
      <c r="E858" s="141" t="inlineStr">
        <is>
          <t>Cos4</t>
        </is>
      </c>
      <c r="F858" s="141" t="inlineStr">
        <is>
          <t>Dên</t>
        </is>
      </c>
      <c r="G858" s="141" t="n"/>
      <c r="H858" s="141" t="inlineStr">
        <is>
          <t>Bộ</t>
        </is>
      </c>
      <c r="I858" s="45" t="n"/>
      <c r="J858" s="45" t="n"/>
      <c r="K858" s="45" t="n"/>
      <c r="L858" s="45" t="n"/>
      <c r="M858" s="45" t="n"/>
      <c r="N858" s="45" t="n"/>
      <c r="O858" s="45" t="n"/>
      <c r="P858" s="45" t="n"/>
    </row>
    <row r="859" ht="30" customHeight="1">
      <c r="A859" s="45" t="inlineStr">
        <is>
          <t>HH0577</t>
        </is>
      </c>
      <c r="B859" s="45" t="inlineStr">
        <is>
          <t>MITSUBISHI</t>
        </is>
      </c>
      <c r="C859" s="45" t="inlineStr">
        <is>
          <t>Bạc miểng 8DC9 / 8DC10 / 8DC11 Cos0 - NDC</t>
        </is>
      </c>
      <c r="D859" s="45" t="inlineStr">
        <is>
          <t>135</t>
        </is>
      </c>
      <c r="E859" s="45" t="inlineStr">
        <is>
          <t>Cos0</t>
        </is>
      </c>
      <c r="F859" s="45" t="inlineStr">
        <is>
          <t>Baze+Dên</t>
        </is>
      </c>
      <c r="G859" s="45" t="inlineStr">
        <is>
          <t>NDC</t>
        </is>
      </c>
      <c r="H859" s="45" t="inlineStr">
        <is>
          <t>Bộ</t>
        </is>
      </c>
      <c r="I859" s="45" t="n"/>
      <c r="J859" s="45" t="n"/>
      <c r="K859" s="45" t="n"/>
      <c r="L859" s="45" t="n"/>
      <c r="M859" s="45" t="n"/>
      <c r="N859" s="45" t="n"/>
      <c r="O859" s="45" t="n"/>
      <c r="P859" s="45" t="inlineStr">
        <is>
          <t>Bạc miểng 8DC9 / 8DC10 / 8DC11 Cos0 - NDC</t>
        </is>
      </c>
    </row>
    <row r="860" ht="30" customHeight="1">
      <c r="A860" s="43" t="inlineStr">
        <is>
          <t>HH071029</t>
        </is>
      </c>
      <c r="B860" s="43" t="inlineStr">
        <is>
          <t>MITSUBISHI</t>
        </is>
      </c>
      <c r="C860" s="43" t="inlineStr">
        <is>
          <t>Bạc miểng 8DC9 / 8DC10 / 8DC11 Cos1 - TAIHO</t>
        </is>
      </c>
      <c r="D860" s="43" t="inlineStr">
        <is>
          <t>135</t>
        </is>
      </c>
      <c r="E860" s="43" t="inlineStr">
        <is>
          <t>Cos1</t>
        </is>
      </c>
      <c r="F860" s="43" t="inlineStr">
        <is>
          <t>Baze+Dên</t>
        </is>
      </c>
      <c r="G860" s="43" t="inlineStr">
        <is>
          <t>TAIHO</t>
        </is>
      </c>
      <c r="H860" s="43" t="inlineStr">
        <is>
          <t>Bộ</t>
        </is>
      </c>
      <c r="I860" s="43" t="n"/>
      <c r="J860" s="43" t="n"/>
      <c r="K860" s="43" t="n"/>
      <c r="L860" s="43" t="n"/>
      <c r="M860" s="43" t="n"/>
      <c r="N860" s="43" t="n"/>
      <c r="O860" s="43" t="n"/>
      <c r="P860" s="43" t="inlineStr">
        <is>
          <t>Bạc miểng 8DC9 / 8DC10 / 8DC11 Cos1 - TAIHO</t>
        </is>
      </c>
    </row>
    <row r="861" ht="30" customHeight="1">
      <c r="A861" s="45" t="inlineStr">
        <is>
          <t>HH072817</t>
        </is>
      </c>
      <c r="B861" s="45" t="inlineStr">
        <is>
          <t>MITSUBISHI</t>
        </is>
      </c>
      <c r="C861" s="45" t="inlineStr">
        <is>
          <t>Bạc miểng 8DC9 / 8DC10 / 8DC11 Cos2 - NDC</t>
        </is>
      </c>
      <c r="D861" s="45" t="inlineStr">
        <is>
          <t>135</t>
        </is>
      </c>
      <c r="E861" s="45" t="inlineStr">
        <is>
          <t>Cos2</t>
        </is>
      </c>
      <c r="F861" s="45" t="inlineStr">
        <is>
          <t>Baze+Dên</t>
        </is>
      </c>
      <c r="G861" s="45" t="inlineStr">
        <is>
          <t>NDC</t>
        </is>
      </c>
      <c r="H861" s="45" t="inlineStr">
        <is>
          <t>Bộ</t>
        </is>
      </c>
      <c r="I861" s="45" t="n"/>
      <c r="J861" s="45" t="n"/>
      <c r="K861" s="45" t="n"/>
      <c r="L861" s="45" t="n"/>
      <c r="M861" s="45" t="n"/>
      <c r="N861" s="45" t="n"/>
      <c r="O861" s="45" t="n"/>
      <c r="P861" s="45" t="inlineStr">
        <is>
          <t>Bạc miểng 8DC9 / 8DC10 / 8DC11 Cos2 - NDC</t>
        </is>
      </c>
    </row>
    <row r="862" ht="30" customHeight="1">
      <c r="A862" s="43" t="inlineStr">
        <is>
          <t>HH071219</t>
        </is>
      </c>
      <c r="B862" s="43" t="inlineStr">
        <is>
          <t>MITSUBISHI</t>
        </is>
      </c>
      <c r="C862" s="43" t="inlineStr">
        <is>
          <t>Bạc miểng 8DC9 / 8DC10 / 8DC11 Cos3 - TAIHO</t>
        </is>
      </c>
      <c r="D862" s="43" t="inlineStr">
        <is>
          <t>135</t>
        </is>
      </c>
      <c r="E862" s="43" t="inlineStr">
        <is>
          <t>Cos3</t>
        </is>
      </c>
      <c r="F862" s="43" t="inlineStr">
        <is>
          <t>Baze+Dên</t>
        </is>
      </c>
      <c r="G862" s="43" t="inlineStr">
        <is>
          <t>TAIHO</t>
        </is>
      </c>
      <c r="H862" s="43" t="inlineStr">
        <is>
          <t>Bộ</t>
        </is>
      </c>
      <c r="I862" s="43" t="n"/>
      <c r="J862" s="43" t="n"/>
      <c r="K862" s="43" t="n"/>
      <c r="L862" s="43" t="n"/>
      <c r="M862" s="43" t="n"/>
      <c r="N862" s="43" t="n"/>
      <c r="O862" s="43" t="n"/>
      <c r="P862" s="43" t="inlineStr">
        <is>
          <t>Bạc miểng 8DC9 / 8DC10 / 8DC11 Cos3 - TAIHO</t>
        </is>
      </c>
    </row>
    <row r="863" ht="30" customHeight="1">
      <c r="A863" s="45" t="inlineStr">
        <is>
          <t>HH071925</t>
        </is>
      </c>
      <c r="B863" s="45" t="inlineStr">
        <is>
          <t>MITSUBISHI</t>
        </is>
      </c>
      <c r="C863" s="45" t="inlineStr">
        <is>
          <t>Bạc miểng 8DC9 / 8DC10 / 8DC11 Cos4 - TAIHO</t>
        </is>
      </c>
      <c r="D863" s="45" t="inlineStr">
        <is>
          <t>135</t>
        </is>
      </c>
      <c r="E863" s="45" t="inlineStr">
        <is>
          <t>Cos4</t>
        </is>
      </c>
      <c r="F863" s="45" t="inlineStr">
        <is>
          <t>Baze+Dên</t>
        </is>
      </c>
      <c r="G863" s="45" t="inlineStr">
        <is>
          <t>TAIHO</t>
        </is>
      </c>
      <c r="H863" s="45" t="inlineStr">
        <is>
          <t>Bộ</t>
        </is>
      </c>
      <c r="I863" s="45" t="n"/>
      <c r="J863" s="45" t="n"/>
      <c r="K863" s="45" t="n"/>
      <c r="L863" s="45" t="n"/>
      <c r="M863" s="45" t="n"/>
      <c r="N863" s="45" t="n"/>
      <c r="O863" s="45" t="n"/>
      <c r="P863" s="45" t="inlineStr">
        <is>
          <t>Bạc miểng 8DC9 / 8DC10 / 8DC11 Cos4 - TAIHO</t>
        </is>
      </c>
    </row>
    <row r="864" ht="30" customHeight="1">
      <c r="A864" s="43" t="inlineStr">
        <is>
          <t>HH076408</t>
        </is>
      </c>
      <c r="B864" s="43" t="inlineStr">
        <is>
          <t>MITSUBISHI</t>
        </is>
      </c>
      <c r="C864" s="43" t="inlineStr">
        <is>
          <t>Baze 8DC9/8DC10/8DC11</t>
        </is>
      </c>
      <c r="D864" s="43" t="inlineStr">
        <is>
          <t>135</t>
        </is>
      </c>
      <c r="E864" s="43" t="inlineStr">
        <is>
          <t>Cos0</t>
        </is>
      </c>
      <c r="F864" s="43" t="inlineStr">
        <is>
          <t>Baze</t>
        </is>
      </c>
      <c r="G864" s="43" t="inlineStr">
        <is>
          <t>TAIHO</t>
        </is>
      </c>
      <c r="H864" s="43" t="inlineStr">
        <is>
          <t>Cặp</t>
        </is>
      </c>
      <c r="I864" s="43" t="n"/>
      <c r="J864" s="53" t="n">
        <v>80000</v>
      </c>
      <c r="K864" s="53" t="n">
        <v>90000</v>
      </c>
      <c r="L864" s="53" t="n">
        <v>100000</v>
      </c>
      <c r="M864" s="43" t="n"/>
      <c r="N864" s="43" t="n"/>
      <c r="O864" s="43" t="inlineStr">
        <is>
          <t>MP107H3</t>
        </is>
      </c>
      <c r="P864" s="43" t="inlineStr">
        <is>
          <t>Miểng baze 8DC9 / 8DC10 / 8DC11 (MP107H3) Cos0 - TAIHO</t>
        </is>
      </c>
    </row>
    <row r="865" ht="30" customHeight="1">
      <c r="A865" s="141" t="n"/>
      <c r="B865" s="141" t="inlineStr">
        <is>
          <t>MITSUBISHI</t>
        </is>
      </c>
      <c r="C865" s="141" t="inlineStr">
        <is>
          <t>Baze 8DC9/8DC10/8DC11</t>
        </is>
      </c>
      <c r="D865" s="141" t="inlineStr">
        <is>
          <t>135</t>
        </is>
      </c>
      <c r="E865" s="141" t="inlineStr">
        <is>
          <t>Cos1</t>
        </is>
      </c>
      <c r="F865" s="141" t="inlineStr">
        <is>
          <t>Baze</t>
        </is>
      </c>
      <c r="G865" s="141" t="n"/>
      <c r="H865" s="141" t="inlineStr">
        <is>
          <t>Cặp</t>
        </is>
      </c>
      <c r="I865" s="43" t="n"/>
      <c r="J865" s="43" t="n"/>
      <c r="K865" s="43" t="n"/>
      <c r="L865" s="43" t="n"/>
      <c r="M865" s="43" t="n"/>
      <c r="N865" s="43" t="n"/>
      <c r="O865" s="43" t="n"/>
      <c r="P865" s="43" t="n"/>
    </row>
    <row r="866" ht="30" customHeight="1">
      <c r="A866" s="43" t="inlineStr">
        <is>
          <t>HH076410</t>
        </is>
      </c>
      <c r="B866" s="43" t="inlineStr">
        <is>
          <t>MITSUBISHI</t>
        </is>
      </c>
      <c r="C866" s="43" t="inlineStr">
        <is>
          <t>Baze 8DC9/8DC10/8DC11</t>
        </is>
      </c>
      <c r="D866" s="43" t="inlineStr">
        <is>
          <t>135</t>
        </is>
      </c>
      <c r="E866" s="43" t="inlineStr">
        <is>
          <t>Cos2</t>
        </is>
      </c>
      <c r="F866" s="43" t="inlineStr">
        <is>
          <t>Baze</t>
        </is>
      </c>
      <c r="G866" s="43" t="inlineStr">
        <is>
          <t>TAIHO</t>
        </is>
      </c>
      <c r="H866" s="43" t="inlineStr">
        <is>
          <t>Cặp</t>
        </is>
      </c>
      <c r="I866" s="43" t="n"/>
      <c r="J866" s="43" t="n"/>
      <c r="K866" s="43" t="n"/>
      <c r="L866" s="43" t="n"/>
      <c r="M866" s="43" t="n"/>
      <c r="N866" s="43" t="n"/>
      <c r="O866" s="43" t="inlineStr">
        <is>
          <t>MP107H3</t>
        </is>
      </c>
      <c r="P866" s="43" t="inlineStr">
        <is>
          <t>Miểng baze 8DC9 / 8DC10 / 8DC11 (MP107H3) Cos2 - TAIHO</t>
        </is>
      </c>
    </row>
    <row r="867" ht="30" customHeight="1">
      <c r="A867" s="141" t="n"/>
      <c r="B867" s="141" t="inlineStr">
        <is>
          <t>MITSUBISHI</t>
        </is>
      </c>
      <c r="C867" s="141" t="inlineStr">
        <is>
          <t>Baze 8DC9/8DC10/8DC11</t>
        </is>
      </c>
      <c r="D867" s="141" t="inlineStr">
        <is>
          <t>135</t>
        </is>
      </c>
      <c r="E867" s="141" t="inlineStr">
        <is>
          <t>Cos3</t>
        </is>
      </c>
      <c r="F867" s="141" t="inlineStr">
        <is>
          <t>Baze</t>
        </is>
      </c>
      <c r="G867" s="141" t="n"/>
      <c r="H867" s="141" t="inlineStr">
        <is>
          <t>Cặp</t>
        </is>
      </c>
      <c r="I867" s="43" t="n"/>
      <c r="J867" s="43" t="n"/>
      <c r="K867" s="43" t="n"/>
      <c r="L867" s="43" t="n"/>
      <c r="M867" s="43" t="n"/>
      <c r="N867" s="43" t="n"/>
      <c r="O867" s="43" t="n"/>
      <c r="P867" s="43" t="n"/>
    </row>
    <row r="868" ht="30" customHeight="1">
      <c r="A868" s="141" t="n"/>
      <c r="B868" s="141" t="inlineStr">
        <is>
          <t>MITSUBISHI</t>
        </is>
      </c>
      <c r="C868" s="141" t="inlineStr">
        <is>
          <t>Baze 8DC9/8DC10/8DC11</t>
        </is>
      </c>
      <c r="D868" s="141" t="inlineStr">
        <is>
          <t>135</t>
        </is>
      </c>
      <c r="E868" s="141" t="inlineStr">
        <is>
          <t>Cos4</t>
        </is>
      </c>
      <c r="F868" s="141" t="inlineStr">
        <is>
          <t>Baze</t>
        </is>
      </c>
      <c r="G868" s="141" t="n"/>
      <c r="H868" s="141" t="inlineStr">
        <is>
          <t>Cặp</t>
        </is>
      </c>
      <c r="I868" s="43" t="n"/>
      <c r="J868" s="43" t="n"/>
      <c r="K868" s="43" t="n"/>
      <c r="L868" s="43" t="n"/>
      <c r="M868" s="43" t="n"/>
      <c r="N868" s="43" t="n"/>
      <c r="O868" s="43" t="n"/>
      <c r="P868" s="43" t="n"/>
    </row>
    <row r="869" ht="30" customHeight="1">
      <c r="A869" s="45" t="inlineStr">
        <is>
          <t>HH076411</t>
        </is>
      </c>
      <c r="B869" s="45" t="inlineStr">
        <is>
          <t>MITSUBISHI</t>
        </is>
      </c>
      <c r="C869" s="45" t="inlineStr">
        <is>
          <t>Dên 8DC9/8DC10/8DC11</t>
        </is>
      </c>
      <c r="D869" s="45" t="inlineStr">
        <is>
          <t>135</t>
        </is>
      </c>
      <c r="E869" s="45" t="inlineStr">
        <is>
          <t>Cos0</t>
        </is>
      </c>
      <c r="F869" s="45" t="inlineStr">
        <is>
          <t>Dên</t>
        </is>
      </c>
      <c r="G869" s="45" t="inlineStr">
        <is>
          <t>TAIHO</t>
        </is>
      </c>
      <c r="H869" s="45" t="inlineStr">
        <is>
          <t>Bộ</t>
        </is>
      </c>
      <c r="I869" s="45" t="n"/>
      <c r="J869" s="45" t="n"/>
      <c r="K869" s="45" t="n"/>
      <c r="L869" s="45" t="n"/>
      <c r="M869" s="45" t="n"/>
      <c r="N869" s="45" t="n"/>
      <c r="O869" s="45" t="n"/>
      <c r="P869" s="45" t="inlineStr">
        <is>
          <t>Miểng dên 8DC9 / 8DC10 / 8DC11 (R124H1) Cos0 - TAIHO</t>
        </is>
      </c>
    </row>
    <row r="870" ht="30" customHeight="1">
      <c r="A870" s="141" t="n"/>
      <c r="B870" s="141" t="inlineStr">
        <is>
          <t>MITSUBISHI</t>
        </is>
      </c>
      <c r="C870" s="141" t="inlineStr">
        <is>
          <t>Dên 8DC9/8DC10/8DC11</t>
        </is>
      </c>
      <c r="D870" s="141" t="inlineStr">
        <is>
          <t>135</t>
        </is>
      </c>
      <c r="E870" s="141" t="inlineStr">
        <is>
          <t>Cos1</t>
        </is>
      </c>
      <c r="F870" s="141" t="inlineStr">
        <is>
          <t>Dên</t>
        </is>
      </c>
      <c r="G870" s="141" t="n"/>
      <c r="H870" s="141" t="inlineStr">
        <is>
          <t>Bộ</t>
        </is>
      </c>
      <c r="I870" s="45" t="n"/>
      <c r="J870" s="45" t="n"/>
      <c r="K870" s="45" t="n"/>
      <c r="L870" s="45" t="n"/>
      <c r="M870" s="45" t="n"/>
      <c r="N870" s="45" t="n"/>
      <c r="O870" s="45" t="n"/>
      <c r="P870" s="45" t="n"/>
    </row>
    <row r="871" ht="30" customHeight="1">
      <c r="A871" s="45" t="inlineStr">
        <is>
          <t>HH076413</t>
        </is>
      </c>
      <c r="B871" s="45" t="inlineStr">
        <is>
          <t>MITSUBISHI</t>
        </is>
      </c>
      <c r="C871" s="45" t="inlineStr">
        <is>
          <t>Dên 8DC9/8DC10/8DC11</t>
        </is>
      </c>
      <c r="D871" s="45" t="inlineStr">
        <is>
          <t>135</t>
        </is>
      </c>
      <c r="E871" s="45" t="inlineStr">
        <is>
          <t>Cos2</t>
        </is>
      </c>
      <c r="F871" s="45" t="inlineStr">
        <is>
          <t>Dên</t>
        </is>
      </c>
      <c r="G871" s="45" t="inlineStr">
        <is>
          <t>TAIHO</t>
        </is>
      </c>
      <c r="H871" s="45" t="inlineStr">
        <is>
          <t>Bộ</t>
        </is>
      </c>
      <c r="I871" s="45" t="n"/>
      <c r="J871" s="45" t="n"/>
      <c r="K871" s="45" t="n"/>
      <c r="L871" s="45" t="n"/>
      <c r="M871" s="45" t="n"/>
      <c r="N871" s="45" t="n"/>
      <c r="O871" s="45" t="n"/>
      <c r="P871" s="45" t="inlineStr">
        <is>
          <t>Miểng dên 8DC9 / 8DC10 / 8DC11 (R124H1) Cos2 - TAIHO</t>
        </is>
      </c>
    </row>
    <row r="872" ht="30" customHeight="1">
      <c r="A872" s="141" t="n"/>
      <c r="B872" s="141" t="inlineStr">
        <is>
          <t>MITSUBISHI</t>
        </is>
      </c>
      <c r="C872" s="141" t="inlineStr">
        <is>
          <t>Dên 8DC9/8DC10/8DC11</t>
        </is>
      </c>
      <c r="D872" s="141" t="inlineStr">
        <is>
          <t>135</t>
        </is>
      </c>
      <c r="E872" s="141" t="inlineStr">
        <is>
          <t>Cos3</t>
        </is>
      </c>
      <c r="F872" s="141" t="inlineStr">
        <is>
          <t>Dên</t>
        </is>
      </c>
      <c r="G872" s="141" t="n"/>
      <c r="H872" s="141" t="inlineStr">
        <is>
          <t>Bộ</t>
        </is>
      </c>
      <c r="I872" s="45" t="n"/>
      <c r="J872" s="45" t="n"/>
      <c r="K872" s="45" t="n"/>
      <c r="L872" s="45" t="n"/>
      <c r="M872" s="45" t="n"/>
      <c r="N872" s="45" t="n"/>
      <c r="O872" s="45" t="n"/>
      <c r="P872" s="45" t="n"/>
    </row>
    <row r="873" ht="30" customHeight="1">
      <c r="A873" s="141" t="n"/>
      <c r="B873" s="141" t="inlineStr">
        <is>
          <t>MITSUBISHI</t>
        </is>
      </c>
      <c r="C873" s="141" t="inlineStr">
        <is>
          <t>Dên 8DC9/8DC10/8DC11</t>
        </is>
      </c>
      <c r="D873" s="141" t="inlineStr">
        <is>
          <t>135</t>
        </is>
      </c>
      <c r="E873" s="141" t="inlineStr">
        <is>
          <t>Cos4</t>
        </is>
      </c>
      <c r="F873" s="141" t="inlineStr">
        <is>
          <t>Dên</t>
        </is>
      </c>
      <c r="G873" s="141" t="n"/>
      <c r="H873" s="141" t="inlineStr">
        <is>
          <t>Bộ</t>
        </is>
      </c>
      <c r="I873" s="45" t="n"/>
      <c r="J873" s="45" t="n"/>
      <c r="K873" s="45" t="n"/>
      <c r="L873" s="45" t="n"/>
      <c r="M873" s="45" t="n"/>
      <c r="N873" s="45" t="n"/>
      <c r="O873" s="45" t="n"/>
      <c r="P873" s="45" t="n"/>
    </row>
    <row r="874" ht="30" customHeight="1">
      <c r="A874" s="143" t="inlineStr">
        <is>
          <t>HH071867</t>
        </is>
      </c>
      <c r="B874" s="143" t="inlineStr">
        <is>
          <t>MITSUBISHI</t>
        </is>
      </c>
      <c r="C874" s="143" t="inlineStr">
        <is>
          <t>Bạc miểng 8DC9 / 8DC10 / 8DC11 Cos1 - NDC</t>
        </is>
      </c>
      <c r="D874" s="143" t="n"/>
      <c r="E874" s="143" t="inlineStr">
        <is>
          <t>Cos1</t>
        </is>
      </c>
      <c r="F874" s="143" t="inlineStr">
        <is>
          <t>Baze+Dên</t>
        </is>
      </c>
      <c r="G874" s="144" t="inlineStr">
        <is>
          <t>NDC</t>
        </is>
      </c>
      <c r="H874" s="144" t="inlineStr">
        <is>
          <t>Bộ</t>
        </is>
      </c>
      <c r="I874" s="143" t="n"/>
      <c r="J874" s="144" t="n"/>
      <c r="K874" s="144" t="n"/>
      <c r="L874" s="144" t="n"/>
      <c r="M874" s="143" t="n"/>
      <c r="N874" s="143" t="n"/>
      <c r="O874" s="143" t="n"/>
      <c r="P874" s="143" t="inlineStr">
        <is>
          <t>Bạc miểng 8DC9 / 8DC10 / 8DC11 Cos1 - NDC</t>
        </is>
      </c>
    </row>
    <row r="875" ht="30" customHeight="1">
      <c r="A875" s="141" t="n"/>
      <c r="B875" s="141" t="inlineStr">
        <is>
          <t>MITSUBISHI</t>
        </is>
      </c>
      <c r="C875" s="141" t="inlineStr">
        <is>
          <t>Bạc Miểng 8DC11</t>
        </is>
      </c>
      <c r="D875" s="141" t="inlineStr">
        <is>
          <t>142</t>
        </is>
      </c>
      <c r="E875" s="141" t="inlineStr">
        <is>
          <t>Cos0</t>
        </is>
      </c>
      <c r="F875" s="141" t="inlineStr">
        <is>
          <t>Baze+Dên</t>
        </is>
      </c>
      <c r="G875" s="141" t="n"/>
      <c r="H875" s="141" t="inlineStr">
        <is>
          <t>Bộ</t>
        </is>
      </c>
      <c r="I875" s="43" t="n"/>
      <c r="J875" s="43" t="n"/>
      <c r="K875" s="43" t="n"/>
      <c r="L875" s="43" t="n"/>
      <c r="M875" s="43" t="n"/>
      <c r="N875" s="43" t="n"/>
      <c r="O875" s="43" t="n"/>
      <c r="P875" s="43" t="n"/>
    </row>
    <row r="876" ht="30" customHeight="1">
      <c r="A876" s="141" t="n"/>
      <c r="B876" s="141" t="inlineStr">
        <is>
          <t>MITSUBISHI</t>
        </is>
      </c>
      <c r="C876" s="141" t="inlineStr">
        <is>
          <t>Bạc Miểng 8DC11</t>
        </is>
      </c>
      <c r="D876" s="141" t="inlineStr">
        <is>
          <t>142</t>
        </is>
      </c>
      <c r="E876" s="141" t="inlineStr">
        <is>
          <t>Cos1</t>
        </is>
      </c>
      <c r="F876" s="141" t="inlineStr">
        <is>
          <t>Baze+Dên</t>
        </is>
      </c>
      <c r="G876" s="141" t="n"/>
      <c r="H876" s="141" t="inlineStr">
        <is>
          <t>Bộ</t>
        </is>
      </c>
      <c r="I876" s="43" t="n"/>
      <c r="J876" s="43" t="n"/>
      <c r="K876" s="43" t="n"/>
      <c r="L876" s="43" t="n"/>
      <c r="M876" s="43" t="n"/>
      <c r="N876" s="43" t="n"/>
      <c r="O876" s="43" t="n"/>
      <c r="P876" s="43" t="n"/>
    </row>
    <row r="877" ht="30" customHeight="1">
      <c r="A877" s="43" t="inlineStr">
        <is>
          <t>HH075404</t>
        </is>
      </c>
      <c r="B877" s="43" t="inlineStr">
        <is>
          <t>MITSUBISHI</t>
        </is>
      </c>
      <c r="C877" s="43" t="inlineStr">
        <is>
          <t>Bạc miểng 8DC11 Cos2 - DAIDO</t>
        </is>
      </c>
      <c r="D877" s="43" t="inlineStr">
        <is>
          <t>142</t>
        </is>
      </c>
      <c r="E877" s="43" t="inlineStr">
        <is>
          <t>Cos2</t>
        </is>
      </c>
      <c r="F877" s="43" t="inlineStr">
        <is>
          <t>Baze+Dên</t>
        </is>
      </c>
      <c r="G877" s="43" t="inlineStr">
        <is>
          <t>DAIDO</t>
        </is>
      </c>
      <c r="H877" s="43" t="inlineStr">
        <is>
          <t>Bộ</t>
        </is>
      </c>
      <c r="I877" s="43" t="n"/>
      <c r="J877" s="43" t="n"/>
      <c r="K877" s="43" t="n"/>
      <c r="L877" s="43" t="n"/>
      <c r="M877" s="43" t="n"/>
      <c r="N877" s="43" t="n"/>
      <c r="O877" s="43" t="n"/>
      <c r="P877" s="43" t="inlineStr">
        <is>
          <t>Bạc miểng 8DC11 Cos2 - DAIDO</t>
        </is>
      </c>
    </row>
    <row r="878" ht="30" customHeight="1">
      <c r="A878" s="141" t="n"/>
      <c r="B878" s="141" t="inlineStr">
        <is>
          <t>MITSUBISHI</t>
        </is>
      </c>
      <c r="C878" s="141" t="inlineStr">
        <is>
          <t>Bạc Miểng 8DC11</t>
        </is>
      </c>
      <c r="D878" s="141" t="inlineStr">
        <is>
          <t>142</t>
        </is>
      </c>
      <c r="E878" s="141" t="inlineStr">
        <is>
          <t>Cos3</t>
        </is>
      </c>
      <c r="F878" s="141" t="inlineStr">
        <is>
          <t>Baze+Dên</t>
        </is>
      </c>
      <c r="G878" s="141" t="n"/>
      <c r="H878" s="141" t="inlineStr">
        <is>
          <t>Bộ</t>
        </is>
      </c>
      <c r="I878" s="43" t="n"/>
      <c r="J878" s="43" t="n"/>
      <c r="K878" s="43" t="n"/>
      <c r="L878" s="43" t="n"/>
      <c r="M878" s="43" t="n"/>
      <c r="N878" s="43" t="n"/>
      <c r="O878" s="43" t="n"/>
      <c r="P878" s="43" t="n"/>
    </row>
    <row r="879" ht="30" customHeight="1">
      <c r="A879" s="141" t="n"/>
      <c r="B879" s="141" t="inlineStr">
        <is>
          <t>MITSUBISHI</t>
        </is>
      </c>
      <c r="C879" s="141" t="inlineStr">
        <is>
          <t>Bạc Miểng 8DC11</t>
        </is>
      </c>
      <c r="D879" s="141" t="inlineStr">
        <is>
          <t>142</t>
        </is>
      </c>
      <c r="E879" s="141" t="inlineStr">
        <is>
          <t>Cos4</t>
        </is>
      </c>
      <c r="F879" s="141" t="inlineStr">
        <is>
          <t>Baze+Dên</t>
        </is>
      </c>
      <c r="G879" s="141" t="n"/>
      <c r="H879" s="141" t="inlineStr">
        <is>
          <t>Bộ</t>
        </is>
      </c>
      <c r="I879" s="43" t="n"/>
      <c r="J879" s="43" t="n"/>
      <c r="K879" s="43" t="n"/>
      <c r="L879" s="43" t="n"/>
      <c r="M879" s="43" t="n"/>
      <c r="N879" s="43" t="n"/>
      <c r="O879" s="43" t="n"/>
      <c r="P879" s="43" t="n"/>
    </row>
    <row r="880" ht="30" customHeight="1">
      <c r="A880" s="45" t="inlineStr">
        <is>
          <t>HH083731</t>
        </is>
      </c>
      <c r="B880" s="45" t="inlineStr">
        <is>
          <t>MITSUBISHI</t>
        </is>
      </c>
      <c r="C880" s="45" t="inlineStr">
        <is>
          <t>Bạc miểng Mitsu 8M20/8M21 (M6315K, R6317K)-STD Cos0 - DAIDO NHẬT</t>
        </is>
      </c>
      <c r="D880" s="45" t="inlineStr">
        <is>
          <t>146</t>
        </is>
      </c>
      <c r="E880" s="45" t="inlineStr">
        <is>
          <t>Cos0</t>
        </is>
      </c>
      <c r="F880" s="45" t="inlineStr">
        <is>
          <t>Baze+Dên</t>
        </is>
      </c>
      <c r="G880" s="45" t="inlineStr">
        <is>
          <t>DAIDO NHẬT</t>
        </is>
      </c>
      <c r="H880" s="45" t="inlineStr">
        <is>
          <t>Bộ</t>
        </is>
      </c>
      <c r="I880" s="45" t="n"/>
      <c r="J880" s="45" t="n"/>
      <c r="K880" s="45" t="n"/>
      <c r="L880" s="45" t="n"/>
      <c r="M880" s="45" t="n"/>
      <c r="N880" s="45" t="n"/>
      <c r="O880" s="45" t="n"/>
      <c r="P880" s="45" t="inlineStr">
        <is>
          <t>Bạc miểng Mitsu 8M20/8M21 (M6315K, R6317K)-STD Cos0 - DAIDO NHẬT</t>
        </is>
      </c>
    </row>
    <row r="881" ht="30" customHeight="1">
      <c r="A881" s="141" t="n"/>
      <c r="B881" s="141" t="inlineStr">
        <is>
          <t>MITSUBISHI</t>
        </is>
      </c>
      <c r="C881" s="141" t="inlineStr">
        <is>
          <t>Bạc Miểng 8M20/8M21</t>
        </is>
      </c>
      <c r="D881" s="141" t="inlineStr">
        <is>
          <t>146</t>
        </is>
      </c>
      <c r="E881" s="141" t="inlineStr">
        <is>
          <t>Cos1</t>
        </is>
      </c>
      <c r="F881" s="141" t="inlineStr">
        <is>
          <t>Baze+Dên</t>
        </is>
      </c>
      <c r="G881" s="141" t="n"/>
      <c r="H881" s="141" t="inlineStr">
        <is>
          <t>Bộ</t>
        </is>
      </c>
      <c r="I881" s="45" t="n"/>
      <c r="J881" s="45" t="n"/>
      <c r="K881" s="45" t="n"/>
      <c r="L881" s="45" t="n"/>
      <c r="M881" s="45" t="n"/>
      <c r="N881" s="45" t="n"/>
      <c r="O881" s="45" t="n"/>
      <c r="P881" s="45" t="n"/>
    </row>
    <row r="882" ht="30" customHeight="1">
      <c r="A882" s="141" t="n"/>
      <c r="B882" s="141" t="inlineStr">
        <is>
          <t>MITSUBISHI</t>
        </is>
      </c>
      <c r="C882" s="141" t="inlineStr">
        <is>
          <t>Bạc Miểng 8M20/8M21</t>
        </is>
      </c>
      <c r="D882" s="141" t="inlineStr">
        <is>
          <t>146</t>
        </is>
      </c>
      <c r="E882" s="141" t="inlineStr">
        <is>
          <t>Cos2</t>
        </is>
      </c>
      <c r="F882" s="141" t="inlineStr">
        <is>
          <t>Baze+Dên</t>
        </is>
      </c>
      <c r="G882" s="141" t="n"/>
      <c r="H882" s="141" t="inlineStr">
        <is>
          <t>Bộ</t>
        </is>
      </c>
      <c r="I882" s="45" t="n"/>
      <c r="J882" s="45" t="n"/>
      <c r="K882" s="45" t="n"/>
      <c r="L882" s="45" t="n"/>
      <c r="M882" s="45" t="n"/>
      <c r="N882" s="45" t="n"/>
      <c r="O882" s="45" t="n"/>
      <c r="P882" s="45" t="n"/>
    </row>
    <row r="883" ht="30" customHeight="1">
      <c r="A883" s="141" t="n"/>
      <c r="B883" s="141" t="inlineStr">
        <is>
          <t>MITSUBISHI</t>
        </is>
      </c>
      <c r="C883" s="141" t="inlineStr">
        <is>
          <t>Bạc Miểng 8M20/8M21</t>
        </is>
      </c>
      <c r="D883" s="141" t="inlineStr">
        <is>
          <t>146</t>
        </is>
      </c>
      <c r="E883" s="141" t="inlineStr">
        <is>
          <t>Cos3</t>
        </is>
      </c>
      <c r="F883" s="141" t="inlineStr">
        <is>
          <t>Baze+Dên</t>
        </is>
      </c>
      <c r="G883" s="141" t="n"/>
      <c r="H883" s="141" t="inlineStr">
        <is>
          <t>Bộ</t>
        </is>
      </c>
      <c r="I883" s="45" t="n"/>
      <c r="J883" s="45" t="n"/>
      <c r="K883" s="45" t="n"/>
      <c r="L883" s="45" t="n"/>
      <c r="M883" s="45" t="n"/>
      <c r="N883" s="45" t="n"/>
      <c r="O883" s="45" t="n"/>
      <c r="P883" s="45" t="n"/>
    </row>
    <row r="884" ht="30" customHeight="1">
      <c r="A884" s="141" t="n"/>
      <c r="B884" s="141" t="inlineStr">
        <is>
          <t>MITSUBISHI</t>
        </is>
      </c>
      <c r="C884" s="141" t="inlineStr">
        <is>
          <t>Bạc Miểng 8M20/8M21</t>
        </is>
      </c>
      <c r="D884" s="141" t="inlineStr">
        <is>
          <t>146</t>
        </is>
      </c>
      <c r="E884" s="141" t="inlineStr">
        <is>
          <t>Cos4</t>
        </is>
      </c>
      <c r="F884" s="141" t="inlineStr">
        <is>
          <t>Baze+Dên</t>
        </is>
      </c>
      <c r="G884" s="141" t="n"/>
      <c r="H884" s="141" t="inlineStr">
        <is>
          <t>Bộ</t>
        </is>
      </c>
      <c r="I884" s="45" t="n"/>
      <c r="J884" s="45" t="n"/>
      <c r="K884" s="45" t="n"/>
      <c r="L884" s="45" t="n"/>
      <c r="M884" s="45" t="n"/>
      <c r="N884" s="45" t="n"/>
      <c r="O884" s="45" t="n"/>
      <c r="P884" s="45" t="n"/>
    </row>
    <row r="885" ht="30" customHeight="1">
      <c r="A885" s="43" t="inlineStr">
        <is>
          <t>HH084120</t>
        </is>
      </c>
      <c r="B885" s="43" t="inlineStr">
        <is>
          <t>MITSUBISHI</t>
        </is>
      </c>
      <c r="C885" s="43" t="inlineStr">
        <is>
          <t>Baze S6R2</t>
        </is>
      </c>
      <c r="D885" s="43" t="inlineStr">
        <is>
          <t>170</t>
        </is>
      </c>
      <c r="E885" s="43" t="inlineStr">
        <is>
          <t>Cos0</t>
        </is>
      </c>
      <c r="F885" s="43" t="inlineStr">
        <is>
          <t>Baze</t>
        </is>
      </c>
      <c r="G885" s="43" t="n"/>
      <c r="H885" s="43" t="inlineStr">
        <is>
          <t>Cặp</t>
        </is>
      </c>
      <c r="I885" s="43" t="n"/>
      <c r="J885" s="53" t="n">
        <v>330000</v>
      </c>
      <c r="K885" s="53" t="n">
        <v>350000</v>
      </c>
      <c r="L885" s="53" t="n">
        <v>380000</v>
      </c>
      <c r="M885" s="43" t="n"/>
      <c r="N885" s="43" t="n"/>
      <c r="O885" s="43" t="inlineStr">
        <is>
          <t>37509-50010</t>
        </is>
      </c>
      <c r="P885" s="43" t="inlineStr">
        <is>
          <t>Miểng baze Mitsu S6R2/ 37509-50010 (Cặp) STD cos0</t>
        </is>
      </c>
    </row>
    <row r="886" ht="30" customHeight="1">
      <c r="A886" s="141" t="n"/>
      <c r="B886" s="141" t="inlineStr">
        <is>
          <t>MITSUBISHI</t>
        </is>
      </c>
      <c r="C886" s="141" t="inlineStr">
        <is>
          <t>Baze S6R2</t>
        </is>
      </c>
      <c r="D886" s="141" t="inlineStr">
        <is>
          <t>170</t>
        </is>
      </c>
      <c r="E886" s="141" t="inlineStr">
        <is>
          <t>Cos1</t>
        </is>
      </c>
      <c r="F886" s="141" t="inlineStr">
        <is>
          <t>Baze</t>
        </is>
      </c>
      <c r="G886" s="141" t="n"/>
      <c r="H886" s="141" t="inlineStr">
        <is>
          <t>Cặp</t>
        </is>
      </c>
      <c r="I886" s="43" t="n"/>
      <c r="J886" s="43" t="n"/>
      <c r="K886" s="43" t="n"/>
      <c r="L886" s="43" t="n"/>
      <c r="M886" s="43" t="n"/>
      <c r="N886" s="43" t="n"/>
      <c r="O886" s="43" t="n"/>
      <c r="P886" s="43" t="n"/>
    </row>
    <row r="887" ht="30" customHeight="1">
      <c r="A887" s="141" t="n"/>
      <c r="B887" s="141" t="inlineStr">
        <is>
          <t>MITSUBISHI</t>
        </is>
      </c>
      <c r="C887" s="141" t="inlineStr">
        <is>
          <t>Baze S6R2</t>
        </is>
      </c>
      <c r="D887" s="141" t="inlineStr">
        <is>
          <t>170</t>
        </is>
      </c>
      <c r="E887" s="141" t="inlineStr">
        <is>
          <t>Cos2</t>
        </is>
      </c>
      <c r="F887" s="141" t="inlineStr">
        <is>
          <t>Baze</t>
        </is>
      </c>
      <c r="G887" s="141" t="n"/>
      <c r="H887" s="141" t="inlineStr">
        <is>
          <t>Cặp</t>
        </is>
      </c>
      <c r="I887" s="43" t="n"/>
      <c r="J887" s="43" t="n"/>
      <c r="K887" s="43" t="n"/>
      <c r="L887" s="43" t="n"/>
      <c r="M887" s="43" t="n"/>
      <c r="N887" s="43" t="n"/>
      <c r="O887" s="43" t="n"/>
      <c r="P887" s="43" t="n"/>
    </row>
    <row r="888" ht="30" customHeight="1">
      <c r="A888" s="141" t="n"/>
      <c r="B888" s="141" t="inlineStr">
        <is>
          <t>MITSUBISHI</t>
        </is>
      </c>
      <c r="C888" s="141" t="inlineStr">
        <is>
          <t>Baze S6R2</t>
        </is>
      </c>
      <c r="D888" s="141" t="inlineStr">
        <is>
          <t>170</t>
        </is>
      </c>
      <c r="E888" s="141" t="inlineStr">
        <is>
          <t>Cos3</t>
        </is>
      </c>
      <c r="F888" s="141" t="inlineStr">
        <is>
          <t>Baze</t>
        </is>
      </c>
      <c r="G888" s="141" t="n"/>
      <c r="H888" s="141" t="inlineStr">
        <is>
          <t>Cặp</t>
        </is>
      </c>
      <c r="I888" s="43" t="n"/>
      <c r="J888" s="43" t="n"/>
      <c r="K888" s="43" t="n"/>
      <c r="L888" s="43" t="n"/>
      <c r="M888" s="43" t="n"/>
      <c r="N888" s="43" t="n"/>
      <c r="O888" s="43" t="n"/>
      <c r="P888" s="43" t="n"/>
    </row>
    <row r="889" ht="30" customHeight="1">
      <c r="A889" s="141" t="n"/>
      <c r="B889" s="141" t="inlineStr">
        <is>
          <t>MITSUBISHI</t>
        </is>
      </c>
      <c r="C889" s="141" t="inlineStr">
        <is>
          <t>Baze S6R2</t>
        </is>
      </c>
      <c r="D889" s="141" t="inlineStr">
        <is>
          <t>170</t>
        </is>
      </c>
      <c r="E889" s="141" t="inlineStr">
        <is>
          <t>Cos4</t>
        </is>
      </c>
      <c r="F889" s="141" t="inlineStr">
        <is>
          <t>Baze</t>
        </is>
      </c>
      <c r="G889" s="141" t="n"/>
      <c r="H889" s="141" t="inlineStr">
        <is>
          <t>Cặp</t>
        </is>
      </c>
      <c r="I889" s="43" t="n"/>
      <c r="J889" s="43" t="n"/>
      <c r="K889" s="43" t="n"/>
      <c r="L889" s="43" t="n"/>
      <c r="M889" s="43" t="n"/>
      <c r="N889" s="43" t="n"/>
      <c r="O889" s="43" t="n"/>
      <c r="P889" s="43" t="n"/>
    </row>
    <row r="890" ht="30" customHeight="1">
      <c r="A890" s="45" t="inlineStr">
        <is>
          <t>HH084119</t>
        </is>
      </c>
      <c r="B890" s="45" t="inlineStr">
        <is>
          <t>MITSUBISHI</t>
        </is>
      </c>
      <c r="C890" s="45" t="inlineStr">
        <is>
          <t>Dên S6R2</t>
        </is>
      </c>
      <c r="D890" s="45" t="inlineStr">
        <is>
          <t>170</t>
        </is>
      </c>
      <c r="E890" s="45" t="inlineStr">
        <is>
          <t>Cos0</t>
        </is>
      </c>
      <c r="F890" s="45" t="inlineStr">
        <is>
          <t>Dên</t>
        </is>
      </c>
      <c r="G890" s="45" t="n"/>
      <c r="H890" s="45" t="inlineStr">
        <is>
          <t>Cặp</t>
        </is>
      </c>
      <c r="I890" s="45" t="n"/>
      <c r="J890" s="54" t="n">
        <v>300000</v>
      </c>
      <c r="K890" s="54" t="n">
        <v>315000</v>
      </c>
      <c r="L890" s="54" t="n">
        <v>350000</v>
      </c>
      <c r="M890" s="45" t="n"/>
      <c r="N890" s="45" t="n"/>
      <c r="O890" s="45" t="inlineStr">
        <is>
          <t>37519-13100</t>
        </is>
      </c>
      <c r="P890" s="45" t="inlineStr">
        <is>
          <t>Miểng dên Mitsu S6R2/ 37519-13100 (Cặp) STD cos0</t>
        </is>
      </c>
    </row>
    <row r="891" ht="30" customHeight="1">
      <c r="A891" s="141" t="n"/>
      <c r="B891" s="141" t="inlineStr">
        <is>
          <t>MITSUBISHI</t>
        </is>
      </c>
      <c r="C891" s="141" t="inlineStr">
        <is>
          <t>Dên S6R2</t>
        </is>
      </c>
      <c r="D891" s="141" t="inlineStr">
        <is>
          <t>170</t>
        </is>
      </c>
      <c r="E891" s="141" t="inlineStr">
        <is>
          <t>Cos1</t>
        </is>
      </c>
      <c r="F891" s="141" t="inlineStr">
        <is>
          <t>Dên</t>
        </is>
      </c>
      <c r="G891" s="141" t="n"/>
      <c r="H891" s="141" t="inlineStr">
        <is>
          <t>Cặp</t>
        </is>
      </c>
      <c r="I891" s="45" t="n"/>
      <c r="J891" s="45" t="n"/>
      <c r="K891" s="45" t="n"/>
      <c r="L891" s="45" t="n"/>
      <c r="M891" s="45" t="n"/>
      <c r="N891" s="45" t="n"/>
      <c r="O891" s="45" t="n"/>
      <c r="P891" s="45" t="n"/>
    </row>
    <row r="892" ht="30" customHeight="1">
      <c r="A892" s="141" t="n"/>
      <c r="B892" s="141" t="inlineStr">
        <is>
          <t>MITSUBISHI</t>
        </is>
      </c>
      <c r="C892" s="141" t="inlineStr">
        <is>
          <t>Dên S6R2</t>
        </is>
      </c>
      <c r="D892" s="141" t="inlineStr">
        <is>
          <t>170</t>
        </is>
      </c>
      <c r="E892" s="141" t="inlineStr">
        <is>
          <t>Cos2</t>
        </is>
      </c>
      <c r="F892" s="141" t="inlineStr">
        <is>
          <t>Dên</t>
        </is>
      </c>
      <c r="G892" s="141" t="n"/>
      <c r="H892" s="141" t="inlineStr">
        <is>
          <t>Cặp</t>
        </is>
      </c>
      <c r="I892" s="45" t="n"/>
      <c r="J892" s="45" t="n"/>
      <c r="K892" s="45" t="n"/>
      <c r="L892" s="45" t="n"/>
      <c r="M892" s="45" t="n"/>
      <c r="N892" s="45" t="n"/>
      <c r="O892" s="45" t="n"/>
      <c r="P892" s="45" t="n"/>
    </row>
    <row r="893" ht="30" customHeight="1">
      <c r="A893" s="141" t="n"/>
      <c r="B893" s="141" t="inlineStr">
        <is>
          <t>MITSUBISHI</t>
        </is>
      </c>
      <c r="C893" s="141" t="inlineStr">
        <is>
          <t>Dên S6R2</t>
        </is>
      </c>
      <c r="D893" s="141" t="inlineStr">
        <is>
          <t>170</t>
        </is>
      </c>
      <c r="E893" s="141" t="inlineStr">
        <is>
          <t>Cos3</t>
        </is>
      </c>
      <c r="F893" s="141" t="inlineStr">
        <is>
          <t>Dên</t>
        </is>
      </c>
      <c r="G893" s="141" t="n"/>
      <c r="H893" s="141" t="inlineStr">
        <is>
          <t>Cặp</t>
        </is>
      </c>
      <c r="I893" s="45" t="n"/>
      <c r="J893" s="45" t="n"/>
      <c r="K893" s="45" t="n"/>
      <c r="L893" s="45" t="n"/>
      <c r="M893" s="45" t="n"/>
      <c r="N893" s="45" t="n"/>
      <c r="O893" s="45" t="n"/>
      <c r="P893" s="45" t="n"/>
    </row>
    <row r="894" ht="30" customHeight="1">
      <c r="A894" s="141" t="n"/>
      <c r="B894" s="141" t="inlineStr">
        <is>
          <t>MITSUBISHI</t>
        </is>
      </c>
      <c r="C894" s="141" t="inlineStr">
        <is>
          <t>Dên S6R2</t>
        </is>
      </c>
      <c r="D894" s="141" t="inlineStr">
        <is>
          <t>170</t>
        </is>
      </c>
      <c r="E894" s="141" t="inlineStr">
        <is>
          <t>Cos4</t>
        </is>
      </c>
      <c r="F894" s="141" t="inlineStr">
        <is>
          <t>Dên</t>
        </is>
      </c>
      <c r="G894" s="141" t="n"/>
      <c r="H894" s="141" t="inlineStr">
        <is>
          <t>Cặp</t>
        </is>
      </c>
      <c r="I894" s="45" t="n"/>
      <c r="J894" s="45" t="n"/>
      <c r="K894" s="45" t="n"/>
      <c r="L894" s="45" t="n"/>
      <c r="M894" s="45" t="n"/>
      <c r="N894" s="45" t="n"/>
      <c r="O894" s="45" t="n"/>
      <c r="P894" s="45" t="n"/>
    </row>
    <row r="895" ht="30" customHeight="1">
      <c r="A895" s="141" t="n"/>
      <c r="B895" s="141" t="inlineStr">
        <is>
          <t>MITSUBISHI</t>
        </is>
      </c>
      <c r="C895" s="141" t="inlineStr">
        <is>
          <t>Bạc Miểng 4G30-37/4D65/M7280A-</t>
        </is>
      </c>
      <c r="D895" s="141" t="n"/>
      <c r="E895" s="141" t="inlineStr">
        <is>
          <t>Cos0</t>
        </is>
      </c>
      <c r="F895" s="141" t="inlineStr">
        <is>
          <t>Baze+Dên</t>
        </is>
      </c>
      <c r="G895" s="141" t="n"/>
      <c r="H895" s="141" t="inlineStr">
        <is>
          <t>Bộ</t>
        </is>
      </c>
      <c r="I895" s="43" t="n"/>
      <c r="J895" s="43" t="n"/>
      <c r="K895" s="43" t="n"/>
      <c r="L895" s="43" t="n"/>
      <c r="M895" s="43" t="n"/>
      <c r="N895" s="43" t="n"/>
      <c r="O895" s="43" t="n"/>
      <c r="P895" s="43" t="n"/>
    </row>
    <row r="896" ht="30" customHeight="1">
      <c r="A896" s="43" t="inlineStr">
        <is>
          <t>HH083852</t>
        </is>
      </c>
      <c r="B896" s="43" t="inlineStr">
        <is>
          <t>MITSUBISHI</t>
        </is>
      </c>
      <c r="C896" s="43" t="inlineStr">
        <is>
          <t>Bạc Miểng 4G30-37/4D65/M7280A-</t>
        </is>
      </c>
      <c r="D896" s="43" t="n"/>
      <c r="E896" s="43" t="inlineStr">
        <is>
          <t>Cos1</t>
        </is>
      </c>
      <c r="F896" s="43" t="inlineStr">
        <is>
          <t>Baze+Dên</t>
        </is>
      </c>
      <c r="G896" s="43" t="inlineStr">
        <is>
          <t>TDC</t>
        </is>
      </c>
      <c r="H896" s="43" t="inlineStr">
        <is>
          <t>Bộ</t>
        </is>
      </c>
      <c r="I896" s="43" t="n"/>
      <c r="J896" s="43" t="n"/>
      <c r="K896" s="43" t="n"/>
      <c r="L896" s="43" t="n"/>
      <c r="M896" s="43" t="n"/>
      <c r="N896" s="43" t="n"/>
      <c r="O896" s="43" t="n"/>
      <c r="P896" s="43" t="inlineStr">
        <is>
          <t>Miểng bazê MITSUBISHI 4G30-37 4D65(T) - M7280A-0.25 COS1 - TDC</t>
        </is>
      </c>
    </row>
    <row r="897" ht="30" customHeight="1">
      <c r="A897" s="141" t="n"/>
      <c r="B897" s="141" t="inlineStr">
        <is>
          <t>MITSUBISHI</t>
        </is>
      </c>
      <c r="C897" s="141" t="inlineStr">
        <is>
          <t>Bạc Miểng 4G30-37/4D65/M7280A-</t>
        </is>
      </c>
      <c r="D897" s="141" t="n"/>
      <c r="E897" s="141" t="inlineStr">
        <is>
          <t>Cos2</t>
        </is>
      </c>
      <c r="F897" s="141" t="inlineStr">
        <is>
          <t>Baze+Dên</t>
        </is>
      </c>
      <c r="G897" s="141" t="n"/>
      <c r="H897" s="141" t="inlineStr">
        <is>
          <t>Bộ</t>
        </is>
      </c>
      <c r="I897" s="43" t="n"/>
      <c r="J897" s="43" t="n"/>
      <c r="K897" s="43" t="n"/>
      <c r="L897" s="43" t="n"/>
      <c r="M897" s="43" t="n"/>
      <c r="N897" s="43" t="n"/>
      <c r="O897" s="43" t="n"/>
      <c r="P897" s="43" t="n"/>
    </row>
    <row r="898" ht="30" customHeight="1">
      <c r="A898" s="141" t="n"/>
      <c r="B898" s="141" t="inlineStr">
        <is>
          <t>MITSUBISHI</t>
        </is>
      </c>
      <c r="C898" s="141" t="inlineStr">
        <is>
          <t>Bạc Miểng 4G30-37/4D65/M7280A-</t>
        </is>
      </c>
      <c r="D898" s="141" t="n"/>
      <c r="E898" s="141" t="inlineStr">
        <is>
          <t>Cos3</t>
        </is>
      </c>
      <c r="F898" s="141" t="inlineStr">
        <is>
          <t>Baze+Dên</t>
        </is>
      </c>
      <c r="G898" s="141" t="n"/>
      <c r="H898" s="141" t="inlineStr">
        <is>
          <t>Bộ</t>
        </is>
      </c>
      <c r="I898" s="43" t="n"/>
      <c r="J898" s="43" t="n"/>
      <c r="K898" s="43" t="n"/>
      <c r="L898" s="43" t="n"/>
      <c r="M898" s="43" t="n"/>
      <c r="N898" s="43" t="n"/>
      <c r="O898" s="43" t="n"/>
      <c r="P898" s="43" t="n"/>
    </row>
    <row r="899" ht="30" customHeight="1">
      <c r="A899" s="141" t="n"/>
      <c r="B899" s="141" t="inlineStr">
        <is>
          <t>MITSUBISHI</t>
        </is>
      </c>
      <c r="C899" s="141" t="inlineStr">
        <is>
          <t>Bạc Miểng 4G30-37/4D65/M7280A-</t>
        </is>
      </c>
      <c r="D899" s="141" t="n"/>
      <c r="E899" s="141" t="inlineStr">
        <is>
          <t>Cos4</t>
        </is>
      </c>
      <c r="F899" s="141" t="inlineStr">
        <is>
          <t>Baze+Dên</t>
        </is>
      </c>
      <c r="G899" s="141" t="n"/>
      <c r="H899" s="141" t="inlineStr">
        <is>
          <t>Bộ</t>
        </is>
      </c>
      <c r="I899" s="43" t="n"/>
      <c r="J899" s="43" t="n"/>
      <c r="K899" s="43" t="n"/>
      <c r="L899" s="43" t="n"/>
      <c r="M899" s="43" t="n"/>
      <c r="N899" s="43" t="n"/>
      <c r="O899" s="43" t="n"/>
      <c r="P899" s="43" t="n"/>
    </row>
    <row r="900" ht="30" customHeight="1">
      <c r="A900" s="41" t="n"/>
      <c r="B900" s="41" t="n"/>
      <c r="C900" s="42" t="inlineStr">
        <is>
          <t>◆ HYUNDAI</t>
        </is>
      </c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</row>
    <row r="901" ht="30" customHeight="1">
      <c r="A901" s="43" t="inlineStr">
        <is>
          <t>HH082888</t>
        </is>
      </c>
      <c r="B901" s="43" t="inlineStr">
        <is>
          <t>HYUNDAI</t>
        </is>
      </c>
      <c r="C901" s="43" t="inlineStr">
        <is>
          <t>Bạc miểng Hyundai 6D22/ D6AC/ HD270 - Cos0 - Mobis</t>
        </is>
      </c>
      <c r="D901" s="43" t="inlineStr">
        <is>
          <t>130</t>
        </is>
      </c>
      <c r="E901" s="43" t="inlineStr">
        <is>
          <t>Cos0</t>
        </is>
      </c>
      <c r="F901" s="43" t="inlineStr">
        <is>
          <t>Baze+Dên</t>
        </is>
      </c>
      <c r="G901" s="43" t="inlineStr">
        <is>
          <t>MOBIS</t>
        </is>
      </c>
      <c r="H901" s="43" t="inlineStr">
        <is>
          <t>Bộ</t>
        </is>
      </c>
      <c r="I901" s="43" t="n"/>
      <c r="J901" s="43" t="n"/>
      <c r="K901" s="43" t="n"/>
      <c r="L901" s="43" t="n"/>
      <c r="M901" s="43" t="n"/>
      <c r="N901" s="43" t="n"/>
      <c r="O901" s="43" t="n"/>
      <c r="P901" s="43" t="inlineStr">
        <is>
          <t>Bạc miểng Hyundai 6D22/ D6AC/ HD270 - Cos0 - Mobis</t>
        </is>
      </c>
    </row>
    <row r="902" ht="30" customHeight="1">
      <c r="A902" s="141" t="n"/>
      <c r="B902" s="141" t="inlineStr">
        <is>
          <t>HYUNDAI</t>
        </is>
      </c>
      <c r="C902" s="141" t="inlineStr">
        <is>
          <t>Bạc Miểng 6D22/D6AC/HD270</t>
        </is>
      </c>
      <c r="D902" s="141" t="inlineStr">
        <is>
          <t>130</t>
        </is>
      </c>
      <c r="E902" s="141" t="inlineStr">
        <is>
          <t>Cos1</t>
        </is>
      </c>
      <c r="F902" s="141" t="inlineStr">
        <is>
          <t>Baze+Dên</t>
        </is>
      </c>
      <c r="G902" s="141" t="n"/>
      <c r="H902" s="141" t="inlineStr">
        <is>
          <t>Bộ</t>
        </is>
      </c>
      <c r="I902" s="43" t="n"/>
      <c r="J902" s="43" t="n"/>
      <c r="K902" s="43" t="n"/>
      <c r="L902" s="43" t="n"/>
      <c r="M902" s="43" t="n"/>
      <c r="N902" s="43" t="n"/>
      <c r="O902" s="43" t="n"/>
      <c r="P902" s="43" t="n"/>
    </row>
    <row r="903" ht="30" customHeight="1">
      <c r="A903" s="141" t="n"/>
      <c r="B903" s="141" t="inlineStr">
        <is>
          <t>HYUNDAI</t>
        </is>
      </c>
      <c r="C903" s="141" t="inlineStr">
        <is>
          <t>Bạc Miểng 6D22/D6AC/HD270</t>
        </is>
      </c>
      <c r="D903" s="141" t="inlineStr">
        <is>
          <t>130</t>
        </is>
      </c>
      <c r="E903" s="141" t="inlineStr">
        <is>
          <t>Cos2</t>
        </is>
      </c>
      <c r="F903" s="141" t="inlineStr">
        <is>
          <t>Baze+Dên</t>
        </is>
      </c>
      <c r="G903" s="141" t="n"/>
      <c r="H903" s="141" t="inlineStr">
        <is>
          <t>Bộ</t>
        </is>
      </c>
      <c r="I903" s="43" t="n"/>
      <c r="J903" s="43" t="n"/>
      <c r="K903" s="43" t="n"/>
      <c r="L903" s="43" t="n"/>
      <c r="M903" s="43" t="n"/>
      <c r="N903" s="43" t="n"/>
      <c r="O903" s="43" t="n"/>
      <c r="P903" s="43" t="n"/>
    </row>
    <row r="904" ht="30" customHeight="1">
      <c r="A904" s="141" t="n"/>
      <c r="B904" s="141" t="inlineStr">
        <is>
          <t>HYUNDAI</t>
        </is>
      </c>
      <c r="C904" s="141" t="inlineStr">
        <is>
          <t>Bạc Miểng 6D22/D6AC/HD270</t>
        </is>
      </c>
      <c r="D904" s="141" t="inlineStr">
        <is>
          <t>130</t>
        </is>
      </c>
      <c r="E904" s="141" t="inlineStr">
        <is>
          <t>Cos3</t>
        </is>
      </c>
      <c r="F904" s="141" t="inlineStr">
        <is>
          <t>Baze+Dên</t>
        </is>
      </c>
      <c r="G904" s="141" t="n"/>
      <c r="H904" s="141" t="inlineStr">
        <is>
          <t>Bộ</t>
        </is>
      </c>
      <c r="I904" s="43" t="n"/>
      <c r="J904" s="43" t="n"/>
      <c r="K904" s="43" t="n"/>
      <c r="L904" s="43" t="n"/>
      <c r="M904" s="43" t="n"/>
      <c r="N904" s="43" t="n"/>
      <c r="O904" s="43" t="n"/>
      <c r="P904" s="43" t="n"/>
    </row>
    <row r="905" ht="30" customHeight="1">
      <c r="A905" s="141" t="n"/>
      <c r="B905" s="141" t="inlineStr">
        <is>
          <t>HYUNDAI</t>
        </is>
      </c>
      <c r="C905" s="141" t="inlineStr">
        <is>
          <t>Bạc Miểng 6D22/D6AC/HD270</t>
        </is>
      </c>
      <c r="D905" s="141" t="inlineStr">
        <is>
          <t>130</t>
        </is>
      </c>
      <c r="E905" s="141" t="inlineStr">
        <is>
          <t>Cos4</t>
        </is>
      </c>
      <c r="F905" s="141" t="inlineStr">
        <is>
          <t>Baze+Dên</t>
        </is>
      </c>
      <c r="G905" s="141" t="n"/>
      <c r="H905" s="141" t="inlineStr">
        <is>
          <t>Bộ</t>
        </is>
      </c>
      <c r="I905" s="43" t="n"/>
      <c r="J905" s="43" t="n"/>
      <c r="K905" s="43" t="n"/>
      <c r="L905" s="43" t="n"/>
      <c r="M905" s="43" t="n"/>
      <c r="N905" s="43" t="n"/>
      <c r="O905" s="43" t="n"/>
      <c r="P905" s="43" t="n"/>
    </row>
    <row r="906" ht="30" customHeight="1">
      <c r="A906" s="43" t="inlineStr">
        <is>
          <t>HH076625</t>
        </is>
      </c>
      <c r="B906" s="43" t="inlineStr">
        <is>
          <t>HYUNDAI</t>
        </is>
      </c>
      <c r="C906" s="43" t="inlineStr">
        <is>
          <t>Dên D6CB</t>
        </is>
      </c>
      <c r="D906" s="43" t="inlineStr">
        <is>
          <t>130</t>
        </is>
      </c>
      <c r="E906" s="43" t="inlineStr">
        <is>
          <t>Cos0</t>
        </is>
      </c>
      <c r="F906" s="43" t="inlineStr">
        <is>
          <t>Dên</t>
        </is>
      </c>
      <c r="G906" s="43" t="inlineStr">
        <is>
          <t>EP</t>
        </is>
      </c>
      <c r="H906" s="43" t="inlineStr">
        <is>
          <t>Bộ</t>
        </is>
      </c>
      <c r="I906" s="43" t="n"/>
      <c r="J906" s="53" t="n">
        <v>750000</v>
      </c>
      <c r="K906" s="53" t="n">
        <v>810000</v>
      </c>
      <c r="L906" s="53" t="n">
        <v>870000</v>
      </c>
      <c r="M906" s="43" t="n"/>
      <c r="N906" s="43" t="n"/>
      <c r="O906" s="43" t="inlineStr">
        <is>
          <t>84800-40</t>
        </is>
      </c>
      <c r="P906" s="43" t="inlineStr">
        <is>
          <t>Miểng dên Hyundai D6CB (84800-40) - cos0 - EP</t>
        </is>
      </c>
    </row>
    <row r="907" ht="30" customHeight="1">
      <c r="A907" s="45" t="inlineStr">
        <is>
          <t>HH083151</t>
        </is>
      </c>
      <c r="B907" s="45" t="inlineStr">
        <is>
          <t>HYUNDAI</t>
        </is>
      </c>
      <c r="C907" s="45" t="inlineStr">
        <is>
          <t>Dên D6CB</t>
        </is>
      </c>
      <c r="D907" s="45" t="inlineStr">
        <is>
          <t>130</t>
        </is>
      </c>
      <c r="E907" s="45" t="inlineStr">
        <is>
          <t>Cos0</t>
        </is>
      </c>
      <c r="F907" s="45" t="inlineStr">
        <is>
          <t>Dên</t>
        </is>
      </c>
      <c r="G907" s="45" t="inlineStr">
        <is>
          <t>MOBIS</t>
        </is>
      </c>
      <c r="H907" s="45" t="inlineStr">
        <is>
          <t>Bộ</t>
        </is>
      </c>
      <c r="I907" s="45" t="n"/>
      <c r="J907" s="45" t="n"/>
      <c r="K907" s="45" t="n"/>
      <c r="L907" s="45" t="n"/>
      <c r="M907" s="45" t="n"/>
      <c r="N907" s="45" t="n"/>
      <c r="O907" s="45" t="inlineStr">
        <is>
          <t>23060-84801</t>
        </is>
      </c>
      <c r="P907" s="45" t="inlineStr">
        <is>
          <t>Miểng dên D6CB/ 23060-84801 - cos0 - MOBIS</t>
        </is>
      </c>
    </row>
    <row r="908" ht="30" customHeight="1">
      <c r="A908" s="43" t="inlineStr">
        <is>
          <t>HH079459</t>
        </is>
      </c>
      <c r="B908" s="43" t="inlineStr">
        <is>
          <t>HYUNDAI</t>
        </is>
      </c>
      <c r="C908" s="43" t="inlineStr">
        <is>
          <t>Dên D6CB</t>
        </is>
      </c>
      <c r="D908" s="43" t="inlineStr">
        <is>
          <t>130</t>
        </is>
      </c>
      <c r="E908" s="43" t="inlineStr">
        <is>
          <t>Cos1</t>
        </is>
      </c>
      <c r="F908" s="43" t="inlineStr">
        <is>
          <t>Dên</t>
        </is>
      </c>
      <c r="G908" s="43" t="inlineStr">
        <is>
          <t>AA/ EP</t>
        </is>
      </c>
      <c r="H908" s="43" t="inlineStr">
        <is>
          <t>Bộ</t>
        </is>
      </c>
      <c r="I908" s="43" t="n"/>
      <c r="J908" s="53" t="n">
        <v>740000</v>
      </c>
      <c r="K908" s="53" t="n">
        <v>800000</v>
      </c>
      <c r="L908" s="53" t="n">
        <v>860000</v>
      </c>
      <c r="M908" s="43" t="n"/>
      <c r="N908" s="43" t="n"/>
      <c r="O908" s="43" t="n"/>
      <c r="P908" s="43" t="inlineStr">
        <is>
          <t>Miểng dên D6CB cos1 - AA/ EP</t>
        </is>
      </c>
    </row>
    <row r="909" ht="30" customHeight="1">
      <c r="A909" s="43" t="inlineStr">
        <is>
          <t>HH077214</t>
        </is>
      </c>
      <c r="B909" s="43" t="inlineStr">
        <is>
          <t>HYUNDAI</t>
        </is>
      </c>
      <c r="C909" s="43" t="inlineStr">
        <is>
          <t>Dên D6CB</t>
        </is>
      </c>
      <c r="D909" s="43" t="inlineStr">
        <is>
          <t>130</t>
        </is>
      </c>
      <c r="E909" s="43" t="inlineStr">
        <is>
          <t>Cos2</t>
        </is>
      </c>
      <c r="F909" s="43" t="inlineStr">
        <is>
          <t>Dên</t>
        </is>
      </c>
      <c r="G909" s="43" t="inlineStr">
        <is>
          <t>AA/ EP</t>
        </is>
      </c>
      <c r="H909" s="43" t="inlineStr">
        <is>
          <t>Bộ</t>
        </is>
      </c>
      <c r="I909" s="43" t="n"/>
      <c r="J909" s="53" t="n">
        <v>740000</v>
      </c>
      <c r="K909" s="53" t="n">
        <v>800000</v>
      </c>
      <c r="L909" s="53" t="n">
        <v>860000</v>
      </c>
      <c r="M909" s="43" t="n"/>
      <c r="N909" s="43" t="n"/>
      <c r="O909" s="43" t="n"/>
      <c r="P909" s="43" t="inlineStr">
        <is>
          <t>Miểng dên D6CB cos2 - AA/ EP</t>
        </is>
      </c>
    </row>
    <row r="910" ht="30" customHeight="1">
      <c r="A910" s="141" t="n"/>
      <c r="B910" s="141" t="inlineStr">
        <is>
          <t>HYUNDAI</t>
        </is>
      </c>
      <c r="C910" s="141" t="inlineStr">
        <is>
          <t>Dên D6CB</t>
        </is>
      </c>
      <c r="D910" s="141" t="inlineStr">
        <is>
          <t>130</t>
        </is>
      </c>
      <c r="E910" s="141" t="inlineStr">
        <is>
          <t>Cos3</t>
        </is>
      </c>
      <c r="F910" s="141" t="inlineStr">
        <is>
          <t>Dên</t>
        </is>
      </c>
      <c r="G910" s="141" t="n"/>
      <c r="H910" s="141" t="inlineStr">
        <is>
          <t>Bộ</t>
        </is>
      </c>
      <c r="I910" s="43" t="n"/>
      <c r="J910" s="43" t="n"/>
      <c r="K910" s="43" t="n"/>
      <c r="L910" s="43" t="n"/>
      <c r="M910" s="43" t="n"/>
      <c r="N910" s="43" t="n"/>
      <c r="O910" s="43" t="n"/>
      <c r="P910" s="43" t="n"/>
    </row>
    <row r="911" ht="30" customHeight="1">
      <c r="A911" s="141" t="n"/>
      <c r="B911" s="141" t="inlineStr">
        <is>
          <t>HYUNDAI</t>
        </is>
      </c>
      <c r="C911" s="141" t="inlineStr">
        <is>
          <t>Dên D6CB</t>
        </is>
      </c>
      <c r="D911" s="141" t="inlineStr">
        <is>
          <t>130</t>
        </is>
      </c>
      <c r="E911" s="141" t="inlineStr">
        <is>
          <t>Cos4</t>
        </is>
      </c>
      <c r="F911" s="141" t="inlineStr">
        <is>
          <t>Dên</t>
        </is>
      </c>
      <c r="G911" s="141" t="n"/>
      <c r="H911" s="141" t="inlineStr">
        <is>
          <t>Bộ</t>
        </is>
      </c>
      <c r="I911" s="43" t="n"/>
      <c r="J911" s="43" t="n"/>
      <c r="K911" s="43" t="n"/>
      <c r="L911" s="43" t="n"/>
      <c r="M911" s="43" t="n"/>
      <c r="N911" s="43" t="n"/>
      <c r="O911" s="43" t="n"/>
      <c r="P911" s="43" t="n"/>
    </row>
    <row r="912" ht="30" customHeight="1">
      <c r="A912" s="45" t="inlineStr">
        <is>
          <t>HH076626</t>
        </is>
      </c>
      <c r="B912" s="45" t="inlineStr">
        <is>
          <t>HYUNDAI</t>
        </is>
      </c>
      <c r="C912" s="45" t="inlineStr">
        <is>
          <t>Baze D6CB/D6CA</t>
        </is>
      </c>
      <c r="D912" s="45" t="inlineStr">
        <is>
          <t>130</t>
        </is>
      </c>
      <c r="E912" s="45" t="inlineStr">
        <is>
          <t>Cos0</t>
        </is>
      </c>
      <c r="F912" s="45" t="inlineStr">
        <is>
          <t>Baze</t>
        </is>
      </c>
      <c r="G912" s="45" t="inlineStr">
        <is>
          <t>EP</t>
        </is>
      </c>
      <c r="H912" s="45" t="inlineStr">
        <is>
          <t>Bộ</t>
        </is>
      </c>
      <c r="I912" s="45" t="n"/>
      <c r="J912" s="54" t="n">
        <v>1150000</v>
      </c>
      <c r="K912" s="54" t="n">
        <v>1250000</v>
      </c>
      <c r="L912" s="54" t="n">
        <v>1350000</v>
      </c>
      <c r="M912" s="45" t="n"/>
      <c r="N912" s="45" t="n"/>
      <c r="O912" s="45" t="inlineStr">
        <is>
          <t>84700-20</t>
        </is>
      </c>
      <c r="P912" s="45" t="inlineStr">
        <is>
          <t>Miểng baze Hyundai D6CB/D6CA (84700-20) - cos0 - EP</t>
        </is>
      </c>
    </row>
    <row r="913" ht="30" customHeight="1">
      <c r="A913" s="45" t="inlineStr">
        <is>
          <t>HH079457</t>
        </is>
      </c>
      <c r="B913" s="45" t="inlineStr">
        <is>
          <t>HYUNDAI</t>
        </is>
      </c>
      <c r="C913" s="45" t="inlineStr">
        <is>
          <t>Baze D6CB/D6CA</t>
        </is>
      </c>
      <c r="D913" s="45" t="inlineStr">
        <is>
          <t>130</t>
        </is>
      </c>
      <c r="E913" s="45" t="inlineStr">
        <is>
          <t>Cos1</t>
        </is>
      </c>
      <c r="F913" s="45" t="inlineStr">
        <is>
          <t>Baze</t>
        </is>
      </c>
      <c r="G913" s="45" t="inlineStr">
        <is>
          <t>AA/ EP</t>
        </is>
      </c>
      <c r="H913" s="45" t="inlineStr">
        <is>
          <t>Bộ</t>
        </is>
      </c>
      <c r="I913" s="45" t="n"/>
      <c r="J913" s="54" t="n">
        <v>1050000</v>
      </c>
      <c r="K913" s="54" t="n">
        <v>1150000</v>
      </c>
      <c r="L913" s="54" t="n">
        <v>1250000</v>
      </c>
      <c r="M913" s="45" t="n"/>
      <c r="N913" s="45" t="n"/>
      <c r="O913" s="45" t="n"/>
      <c r="P913" s="45" t="inlineStr">
        <is>
          <t>Miểng baze D6CB/D6CA cos1 - AA/ EP</t>
        </is>
      </c>
    </row>
    <row r="914" ht="30" customHeight="1">
      <c r="A914" s="45" t="inlineStr">
        <is>
          <t>HH077213</t>
        </is>
      </c>
      <c r="B914" s="45" t="inlineStr">
        <is>
          <t>HYUNDAI</t>
        </is>
      </c>
      <c r="C914" s="45" t="inlineStr">
        <is>
          <t>Baze D6CB/D6CA</t>
        </is>
      </c>
      <c r="D914" s="45" t="inlineStr">
        <is>
          <t>130</t>
        </is>
      </c>
      <c r="E914" s="45" t="inlineStr">
        <is>
          <t>Cos2</t>
        </is>
      </c>
      <c r="F914" s="45" t="inlineStr">
        <is>
          <t>Baze</t>
        </is>
      </c>
      <c r="G914" s="45" t="inlineStr">
        <is>
          <t>AA/ EP</t>
        </is>
      </c>
      <c r="H914" s="45" t="inlineStr">
        <is>
          <t>Bộ</t>
        </is>
      </c>
      <c r="I914" s="45" t="n"/>
      <c r="J914" s="54" t="n">
        <v>1100000</v>
      </c>
      <c r="K914" s="54" t="n">
        <v>1200000</v>
      </c>
      <c r="L914" s="54" t="n">
        <v>1300000</v>
      </c>
      <c r="M914" s="45" t="n"/>
      <c r="N914" s="45" t="n"/>
      <c r="O914" s="45" t="n"/>
      <c r="P914" s="45" t="inlineStr">
        <is>
          <t>Miểng baze D6CB/D6CA cos2 - AA/ EP</t>
        </is>
      </c>
    </row>
    <row r="915" ht="30" customHeight="1">
      <c r="A915" s="141" t="n"/>
      <c r="B915" s="141" t="inlineStr">
        <is>
          <t>HYUNDAI</t>
        </is>
      </c>
      <c r="C915" s="141" t="inlineStr">
        <is>
          <t>Baze D6CB/D6CA</t>
        </is>
      </c>
      <c r="D915" s="141" t="inlineStr">
        <is>
          <t>130</t>
        </is>
      </c>
      <c r="E915" s="141" t="inlineStr">
        <is>
          <t>Cos3</t>
        </is>
      </c>
      <c r="F915" s="141" t="inlineStr">
        <is>
          <t>Baze</t>
        </is>
      </c>
      <c r="G915" s="141" t="n"/>
      <c r="H915" s="141" t="inlineStr">
        <is>
          <t>Bộ</t>
        </is>
      </c>
      <c r="I915" s="45" t="n"/>
      <c r="J915" s="45" t="n"/>
      <c r="K915" s="45" t="n"/>
      <c r="L915" s="45" t="n"/>
      <c r="M915" s="45" t="n"/>
      <c r="N915" s="45" t="n"/>
      <c r="O915" s="45" t="n"/>
      <c r="P915" s="45" t="n"/>
    </row>
    <row r="916" ht="30" customHeight="1">
      <c r="A916" s="141" t="n"/>
      <c r="B916" s="141" t="inlineStr">
        <is>
          <t>HYUNDAI</t>
        </is>
      </c>
      <c r="C916" s="141" t="inlineStr">
        <is>
          <t>Baze D6CB/D6CA</t>
        </is>
      </c>
      <c r="D916" s="141" t="inlineStr">
        <is>
          <t>130</t>
        </is>
      </c>
      <c r="E916" s="141" t="inlineStr">
        <is>
          <t>Cos4</t>
        </is>
      </c>
      <c r="F916" s="141" t="inlineStr">
        <is>
          <t>Baze</t>
        </is>
      </c>
      <c r="G916" s="141" t="n"/>
      <c r="H916" s="141" t="inlineStr">
        <is>
          <t>Bộ</t>
        </is>
      </c>
      <c r="I916" s="45" t="n"/>
      <c r="J916" s="45" t="n"/>
      <c r="K916" s="45" t="n"/>
      <c r="L916" s="45" t="n"/>
      <c r="M916" s="45" t="n"/>
      <c r="N916" s="45" t="n"/>
      <c r="O916" s="45" t="n"/>
      <c r="P916" s="45" t="n"/>
    </row>
    <row r="917" ht="30" customHeight="1">
      <c r="A917" s="141" t="n"/>
      <c r="B917" s="141" t="inlineStr">
        <is>
          <t>HYUNDAI</t>
        </is>
      </c>
      <c r="C917" s="141" t="inlineStr">
        <is>
          <t>Bạc Miểng D6CA</t>
        </is>
      </c>
      <c r="D917" s="141" t="inlineStr">
        <is>
          <t>133</t>
        </is>
      </c>
      <c r="E917" s="141" t="inlineStr">
        <is>
          <t>Cos0</t>
        </is>
      </c>
      <c r="F917" s="141" t="inlineStr">
        <is>
          <t>Baze+Dên</t>
        </is>
      </c>
      <c r="G917" s="141" t="n"/>
      <c r="H917" s="141" t="inlineStr">
        <is>
          <t>Bộ</t>
        </is>
      </c>
      <c r="I917" s="43" t="n"/>
      <c r="J917" s="43" t="n"/>
      <c r="K917" s="43" t="n"/>
      <c r="L917" s="43" t="n"/>
      <c r="M917" s="43" t="n"/>
      <c r="N917" s="43" t="n"/>
      <c r="O917" s="43" t="n"/>
      <c r="P917" s="43" t="n"/>
    </row>
    <row r="918" ht="30" customHeight="1">
      <c r="A918" s="141" t="n"/>
      <c r="B918" s="141" t="inlineStr">
        <is>
          <t>HYUNDAI</t>
        </is>
      </c>
      <c r="C918" s="141" t="inlineStr">
        <is>
          <t>Bạc Miểng D6CA</t>
        </is>
      </c>
      <c r="D918" s="141" t="inlineStr">
        <is>
          <t>133</t>
        </is>
      </c>
      <c r="E918" s="141" t="inlineStr">
        <is>
          <t>Cos1</t>
        </is>
      </c>
      <c r="F918" s="141" t="inlineStr">
        <is>
          <t>Baze+Dên</t>
        </is>
      </c>
      <c r="G918" s="141" t="n"/>
      <c r="H918" s="141" t="inlineStr">
        <is>
          <t>Bộ</t>
        </is>
      </c>
      <c r="I918" s="43" t="n"/>
      <c r="J918" s="43" t="n"/>
      <c r="K918" s="43" t="n"/>
      <c r="L918" s="43" t="n"/>
      <c r="M918" s="43" t="n"/>
      <c r="N918" s="43" t="n"/>
      <c r="O918" s="43" t="n"/>
      <c r="P918" s="43" t="n"/>
    </row>
    <row r="919" ht="30" customHeight="1">
      <c r="A919" s="43" t="inlineStr">
        <is>
          <t>HH074668</t>
        </is>
      </c>
      <c r="B919" s="43" t="inlineStr">
        <is>
          <t>HYUNDAI</t>
        </is>
      </c>
      <c r="C919" s="43" t="inlineStr">
        <is>
          <t>Bạc miểng D6CA cos2 - DAIDO CN</t>
        </is>
      </c>
      <c r="D919" s="43" t="inlineStr">
        <is>
          <t>133</t>
        </is>
      </c>
      <c r="E919" s="43" t="inlineStr">
        <is>
          <t>Cos2</t>
        </is>
      </c>
      <c r="F919" s="43" t="inlineStr">
        <is>
          <t>Baze+Dên</t>
        </is>
      </c>
      <c r="G919" s="43" t="inlineStr">
        <is>
          <t>DAIDO CN</t>
        </is>
      </c>
      <c r="H919" s="43" t="inlineStr">
        <is>
          <t>Bộ</t>
        </is>
      </c>
      <c r="I919" s="43" t="n"/>
      <c r="J919" s="53" t="n">
        <v>1550000</v>
      </c>
      <c r="K919" s="53" t="n">
        <v>1650000</v>
      </c>
      <c r="L919" s="53" t="n">
        <v>1750000</v>
      </c>
      <c r="M919" s="43" t="n"/>
      <c r="N919" s="43" t="n"/>
      <c r="O919" s="43" t="n"/>
      <c r="P919" s="43" t="inlineStr">
        <is>
          <t>Bạc miểng D6CA cos2 - DAIDO CN</t>
        </is>
      </c>
    </row>
    <row r="920" ht="30" customHeight="1">
      <c r="A920" s="141" t="n"/>
      <c r="B920" s="141" t="inlineStr">
        <is>
          <t>HYUNDAI</t>
        </is>
      </c>
      <c r="C920" s="141" t="inlineStr">
        <is>
          <t>Bạc Miểng D6CA</t>
        </is>
      </c>
      <c r="D920" s="141" t="inlineStr">
        <is>
          <t>133</t>
        </is>
      </c>
      <c r="E920" s="141" t="inlineStr">
        <is>
          <t>Cos3</t>
        </is>
      </c>
      <c r="F920" s="141" t="inlineStr">
        <is>
          <t>Baze+Dên</t>
        </is>
      </c>
      <c r="G920" s="141" t="n"/>
      <c r="H920" s="141" t="inlineStr">
        <is>
          <t>Bộ</t>
        </is>
      </c>
      <c r="I920" s="43" t="n"/>
      <c r="J920" s="43" t="n"/>
      <c r="K920" s="43" t="n"/>
      <c r="L920" s="43" t="n"/>
      <c r="M920" s="43" t="n"/>
      <c r="N920" s="43" t="n"/>
      <c r="O920" s="43" t="n"/>
      <c r="P920" s="43" t="n"/>
    </row>
    <row r="921" ht="30" customHeight="1">
      <c r="A921" s="141" t="n"/>
      <c r="B921" s="141" t="inlineStr">
        <is>
          <t>HYUNDAI</t>
        </is>
      </c>
      <c r="C921" s="141" t="inlineStr">
        <is>
          <t>Bạc Miểng D6CA</t>
        </is>
      </c>
      <c r="D921" s="141" t="inlineStr">
        <is>
          <t>133</t>
        </is>
      </c>
      <c r="E921" s="141" t="inlineStr">
        <is>
          <t>Cos4</t>
        </is>
      </c>
      <c r="F921" s="141" t="inlineStr">
        <is>
          <t>Baze+Dên</t>
        </is>
      </c>
      <c r="G921" s="141" t="n"/>
      <c r="H921" s="141" t="inlineStr">
        <is>
          <t>Bộ</t>
        </is>
      </c>
      <c r="I921" s="43" t="n"/>
      <c r="J921" s="43" t="n"/>
      <c r="K921" s="43" t="n"/>
      <c r="L921" s="43" t="n"/>
      <c r="M921" s="43" t="n"/>
      <c r="N921" s="43" t="n"/>
      <c r="O921" s="43" t="n"/>
      <c r="P921" s="43" t="n"/>
    </row>
    <row r="922" ht="30" customHeight="1">
      <c r="A922" s="43" t="inlineStr">
        <is>
          <t>HH075679</t>
        </is>
      </c>
      <c r="B922" s="43" t="inlineStr">
        <is>
          <t>HYUNDAI</t>
        </is>
      </c>
      <c r="C922" s="43" t="inlineStr">
        <is>
          <t>Dên D6CA</t>
        </is>
      </c>
      <c r="D922" s="43" t="inlineStr">
        <is>
          <t>133</t>
        </is>
      </c>
      <c r="E922" s="43" t="inlineStr">
        <is>
          <t>Cos0</t>
        </is>
      </c>
      <c r="F922" s="43" t="inlineStr">
        <is>
          <t>Dên</t>
        </is>
      </c>
      <c r="G922" s="43" t="inlineStr">
        <is>
          <t>EP</t>
        </is>
      </c>
      <c r="H922" s="43" t="inlineStr">
        <is>
          <t>Bộ</t>
        </is>
      </c>
      <c r="I922" s="43" t="n"/>
      <c r="J922" s="53" t="n">
        <v>750000</v>
      </c>
      <c r="K922" s="53" t="n">
        <v>810000</v>
      </c>
      <c r="L922" s="53" t="n">
        <v>870000</v>
      </c>
      <c r="M922" s="43" t="n"/>
      <c r="N922" s="43" t="n"/>
      <c r="O922" s="43" t="inlineStr">
        <is>
          <t>84000-40</t>
        </is>
      </c>
      <c r="P922" s="43" t="inlineStr">
        <is>
          <t>Miểng dên Hyundai D6CA (84000-40) - cos0 - EP</t>
        </is>
      </c>
    </row>
    <row r="923" ht="30" customHeight="1">
      <c r="A923" s="45" t="inlineStr">
        <is>
          <t>HH079458</t>
        </is>
      </c>
      <c r="B923" s="45" t="inlineStr">
        <is>
          <t>HYUNDAI</t>
        </is>
      </c>
      <c r="C923" s="45" t="inlineStr">
        <is>
          <t>Dên D6CA</t>
        </is>
      </c>
      <c r="D923" s="45" t="inlineStr">
        <is>
          <t>133</t>
        </is>
      </c>
      <c r="E923" s="45" t="inlineStr">
        <is>
          <t>Cos1</t>
        </is>
      </c>
      <c r="F923" s="45" t="inlineStr">
        <is>
          <t>Dên</t>
        </is>
      </c>
      <c r="G923" s="45" t="inlineStr">
        <is>
          <t>AA/ EP</t>
        </is>
      </c>
      <c r="H923" s="45" t="inlineStr">
        <is>
          <t>Bộ</t>
        </is>
      </c>
      <c r="I923" s="45" t="n"/>
      <c r="J923" s="54" t="n">
        <v>740000</v>
      </c>
      <c r="K923" s="54" t="n">
        <v>800000</v>
      </c>
      <c r="L923" s="54" t="n">
        <v>860000</v>
      </c>
      <c r="M923" s="45" t="n"/>
      <c r="N923" s="45" t="n"/>
      <c r="O923" s="45" t="n"/>
      <c r="P923" s="45" t="inlineStr">
        <is>
          <t>Miểng dên D6CA cos1 - AA/ EP</t>
        </is>
      </c>
    </row>
    <row r="924" ht="30" customHeight="1">
      <c r="A924" s="45" t="inlineStr">
        <is>
          <t>HH082697</t>
        </is>
      </c>
      <c r="B924" s="45" t="inlineStr">
        <is>
          <t>HYUNDAI</t>
        </is>
      </c>
      <c r="C924" s="45" t="inlineStr">
        <is>
          <t>Dên D6CA</t>
        </is>
      </c>
      <c r="D924" s="45" t="inlineStr">
        <is>
          <t>133</t>
        </is>
      </c>
      <c r="E924" s="45" t="inlineStr">
        <is>
          <t>Cos2</t>
        </is>
      </c>
      <c r="F924" s="45" t="inlineStr">
        <is>
          <t>Dên</t>
        </is>
      </c>
      <c r="G924" s="45" t="inlineStr">
        <is>
          <t>AA/ EP</t>
        </is>
      </c>
      <c r="H924" s="45" t="inlineStr">
        <is>
          <t>Bộ</t>
        </is>
      </c>
      <c r="I924" s="45" t="n"/>
      <c r="J924" s="54" t="n">
        <v>740000</v>
      </c>
      <c r="K924" s="54" t="n">
        <v>800000</v>
      </c>
      <c r="L924" s="54" t="n">
        <v>860000</v>
      </c>
      <c r="M924" s="45" t="n"/>
      <c r="N924" s="45" t="n"/>
      <c r="O924" s="45" t="n"/>
      <c r="P924" s="45" t="inlineStr">
        <is>
          <t>Miểng dên D6CA cos2 - AA/ EP</t>
        </is>
      </c>
    </row>
    <row r="925" ht="30" customHeight="1">
      <c r="A925" s="141" t="n"/>
      <c r="B925" s="141" t="inlineStr">
        <is>
          <t>HYUNDAI</t>
        </is>
      </c>
      <c r="C925" s="141" t="inlineStr">
        <is>
          <t>Dên D6CA</t>
        </is>
      </c>
      <c r="D925" s="141" t="inlineStr">
        <is>
          <t>133</t>
        </is>
      </c>
      <c r="E925" s="141" t="inlineStr">
        <is>
          <t>Cos3</t>
        </is>
      </c>
      <c r="F925" s="141" t="inlineStr">
        <is>
          <t>Dên</t>
        </is>
      </c>
      <c r="G925" s="141" t="n"/>
      <c r="H925" s="141" t="inlineStr">
        <is>
          <t>Bộ</t>
        </is>
      </c>
      <c r="I925" s="43" t="n"/>
      <c r="J925" s="43" t="n"/>
      <c r="K925" s="43" t="n"/>
      <c r="L925" s="43" t="n"/>
      <c r="M925" s="43" t="n"/>
      <c r="N925" s="43" t="n"/>
      <c r="O925" s="43" t="n"/>
      <c r="P925" s="43" t="n"/>
    </row>
    <row r="926" ht="30" customHeight="1">
      <c r="A926" s="141" t="n"/>
      <c r="B926" s="141" t="inlineStr">
        <is>
          <t>HYUNDAI</t>
        </is>
      </c>
      <c r="C926" s="141" t="inlineStr">
        <is>
          <t>Dên D6CA</t>
        </is>
      </c>
      <c r="D926" s="141" t="inlineStr">
        <is>
          <t>133</t>
        </is>
      </c>
      <c r="E926" s="141" t="inlineStr">
        <is>
          <t>Cos4</t>
        </is>
      </c>
      <c r="F926" s="141" t="inlineStr">
        <is>
          <t>Dên</t>
        </is>
      </c>
      <c r="G926" s="141" t="n"/>
      <c r="H926" s="141" t="inlineStr">
        <is>
          <t>Bộ</t>
        </is>
      </c>
      <c r="I926" s="45" t="n"/>
      <c r="J926" s="45" t="n"/>
      <c r="K926" s="45" t="n"/>
      <c r="L926" s="45" t="n"/>
      <c r="M926" s="45" t="n"/>
      <c r="N926" s="45" t="n"/>
      <c r="O926" s="45" t="n"/>
      <c r="P926" s="45" t="n"/>
    </row>
    <row r="927" ht="30" customHeight="1">
      <c r="A927" s="143" t="inlineStr">
        <is>
          <t>HH070749</t>
        </is>
      </c>
      <c r="B927" s="143" t="inlineStr">
        <is>
          <t>HYUNDAI</t>
        </is>
      </c>
      <c r="C927" s="143" t="inlineStr">
        <is>
          <t>Bạc miểng Porter II/ D4CB/ Starex cos1 - NDC</t>
        </is>
      </c>
      <c r="D927" s="143" t="n"/>
      <c r="E927" s="143" t="inlineStr">
        <is>
          <t>Cos1</t>
        </is>
      </c>
      <c r="F927" s="143" t="inlineStr">
        <is>
          <t>Baze+Dên</t>
        </is>
      </c>
      <c r="G927" s="144" t="inlineStr">
        <is>
          <t>NDC</t>
        </is>
      </c>
      <c r="H927" s="144" t="inlineStr">
        <is>
          <t>Bộ</t>
        </is>
      </c>
      <c r="I927" s="143" t="n"/>
      <c r="J927" s="144" t="n"/>
      <c r="K927" s="144" t="n"/>
      <c r="L927" s="144" t="n"/>
      <c r="M927" s="143" t="n"/>
      <c r="N927" s="143" t="n"/>
      <c r="O927" s="143" t="n"/>
      <c r="P927" s="143" t="inlineStr">
        <is>
          <t>Bạc miểng Porter II/ D4CB/ Starex cos1 - NDC</t>
        </is>
      </c>
    </row>
    <row r="928" ht="30" customHeight="1">
      <c r="A928" s="41" t="n"/>
      <c r="B928" s="41" t="n"/>
      <c r="C928" s="42" t="inlineStr">
        <is>
          <t>◆ CUMMINS</t>
        </is>
      </c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</row>
    <row r="929" ht="30" customHeight="1">
      <c r="A929" s="45" t="inlineStr">
        <is>
          <t>HH075698</t>
        </is>
      </c>
      <c r="B929" s="45" t="inlineStr">
        <is>
          <t>CUMMINS</t>
        </is>
      </c>
      <c r="C929" s="45" t="inlineStr">
        <is>
          <t>Baze 4BT</t>
        </is>
      </c>
      <c r="D929" s="45" t="inlineStr">
        <is>
          <t>102</t>
        </is>
      </c>
      <c r="E929" s="45" t="inlineStr">
        <is>
          <t>Cos0</t>
        </is>
      </c>
      <c r="F929" s="45" t="inlineStr">
        <is>
          <t>Baze</t>
        </is>
      </c>
      <c r="G929" s="45" t="inlineStr">
        <is>
          <t>EP</t>
        </is>
      </c>
      <c r="H929" s="45" t="inlineStr">
        <is>
          <t>Bộ</t>
        </is>
      </c>
      <c r="I929" s="45" t="n"/>
      <c r="J929" s="54" t="n">
        <v>300000</v>
      </c>
      <c r="K929" s="54" t="n">
        <v>320000</v>
      </c>
      <c r="L929" s="54" t="n">
        <v>350000</v>
      </c>
      <c r="M929" s="45" t="n"/>
      <c r="N929" s="45" t="n"/>
      <c r="O929" s="45" t="inlineStr">
        <is>
          <t>3802010</t>
        </is>
      </c>
      <c r="P929" s="45" t="inlineStr">
        <is>
          <t>Miểng baze Cum 4BT/ 3802010 (S4D102/4D102) - Cos0 - EP (300/20/50)</t>
        </is>
      </c>
    </row>
    <row r="930" ht="30" customHeight="1">
      <c r="A930" s="45" t="inlineStr">
        <is>
          <t>HH072985</t>
        </is>
      </c>
      <c r="B930" s="45" t="inlineStr">
        <is>
          <t>CUMMINS</t>
        </is>
      </c>
      <c r="C930" s="45" t="inlineStr">
        <is>
          <t>Baze 4BT</t>
        </is>
      </c>
      <c r="D930" s="45" t="inlineStr">
        <is>
          <t>102</t>
        </is>
      </c>
      <c r="E930" s="45" t="inlineStr">
        <is>
          <t>Cos1</t>
        </is>
      </c>
      <c r="F930" s="45" t="inlineStr">
        <is>
          <t>Baze</t>
        </is>
      </c>
      <c r="G930" s="45" t="inlineStr">
        <is>
          <t>EP</t>
        </is>
      </c>
      <c r="H930" s="45" t="inlineStr">
        <is>
          <t>Bộ</t>
        </is>
      </c>
      <c r="I930" s="45" t="n"/>
      <c r="J930" s="54" t="n">
        <v>300000</v>
      </c>
      <c r="K930" s="54" t="n">
        <v>320000</v>
      </c>
      <c r="L930" s="54" t="n">
        <v>350000</v>
      </c>
      <c r="M930" s="45" t="n"/>
      <c r="N930" s="45" t="n"/>
      <c r="O930" s="45" t="inlineStr">
        <is>
          <t>3802011</t>
        </is>
      </c>
      <c r="P930" s="45" t="inlineStr">
        <is>
          <t>Miểng baze Cum 4BT/ 3802011 (S4D102/4D102) - Cos1 - EP (300/20/50)</t>
        </is>
      </c>
    </row>
    <row r="931" ht="30" customHeight="1">
      <c r="A931" s="141" t="n"/>
      <c r="B931" s="141" t="inlineStr">
        <is>
          <t>CUMMINS</t>
        </is>
      </c>
      <c r="C931" s="141" t="inlineStr">
        <is>
          <t>Baze 4BT</t>
        </is>
      </c>
      <c r="D931" s="141" t="inlineStr">
        <is>
          <t>102</t>
        </is>
      </c>
      <c r="E931" s="141" t="inlineStr">
        <is>
          <t>Cos2</t>
        </is>
      </c>
      <c r="F931" s="141" t="inlineStr">
        <is>
          <t>Baze</t>
        </is>
      </c>
      <c r="G931" s="141" t="n"/>
      <c r="H931" s="141" t="inlineStr">
        <is>
          <t>Bộ</t>
        </is>
      </c>
      <c r="I931" s="45" t="n"/>
      <c r="J931" s="45" t="n"/>
      <c r="K931" s="45" t="n"/>
      <c r="L931" s="45" t="n"/>
      <c r="M931" s="45" t="n"/>
      <c r="N931" s="45" t="n"/>
      <c r="O931" s="45" t="n"/>
      <c r="P931" s="45" t="n"/>
    </row>
    <row r="932" ht="30" customHeight="1">
      <c r="A932" s="141" t="n"/>
      <c r="B932" s="141" t="inlineStr">
        <is>
          <t>CUMMINS</t>
        </is>
      </c>
      <c r="C932" s="141" t="inlineStr">
        <is>
          <t>Baze 4BT</t>
        </is>
      </c>
      <c r="D932" s="141" t="inlineStr">
        <is>
          <t>102</t>
        </is>
      </c>
      <c r="E932" s="141" t="inlineStr">
        <is>
          <t>Cos3</t>
        </is>
      </c>
      <c r="F932" s="141" t="inlineStr">
        <is>
          <t>Baze</t>
        </is>
      </c>
      <c r="G932" s="141" t="n"/>
      <c r="H932" s="141" t="inlineStr">
        <is>
          <t>Bộ</t>
        </is>
      </c>
      <c r="I932" s="45" t="n"/>
      <c r="J932" s="45" t="n"/>
      <c r="K932" s="45" t="n"/>
      <c r="L932" s="45" t="n"/>
      <c r="M932" s="45" t="n"/>
      <c r="N932" s="45" t="n"/>
      <c r="O932" s="45" t="n"/>
      <c r="P932" s="45" t="n"/>
    </row>
    <row r="933" ht="30" customHeight="1">
      <c r="A933" s="141" t="n"/>
      <c r="B933" s="141" t="inlineStr">
        <is>
          <t>CUMMINS</t>
        </is>
      </c>
      <c r="C933" s="141" t="inlineStr">
        <is>
          <t>Baze 4BT</t>
        </is>
      </c>
      <c r="D933" s="141" t="inlineStr">
        <is>
          <t>102</t>
        </is>
      </c>
      <c r="E933" s="141" t="inlineStr">
        <is>
          <t>Cos4</t>
        </is>
      </c>
      <c r="F933" s="141" t="inlineStr">
        <is>
          <t>Baze</t>
        </is>
      </c>
      <c r="G933" s="141" t="n"/>
      <c r="H933" s="141" t="inlineStr">
        <is>
          <t>Bộ</t>
        </is>
      </c>
      <c r="I933" s="45" t="n"/>
      <c r="J933" s="45" t="n"/>
      <c r="K933" s="45" t="n"/>
      <c r="L933" s="45" t="n"/>
      <c r="M933" s="45" t="n"/>
      <c r="N933" s="45" t="n"/>
      <c r="O933" s="45" t="n"/>
      <c r="P933" s="45" t="n"/>
    </row>
    <row r="934" ht="30" customHeight="1">
      <c r="A934" s="43" t="inlineStr">
        <is>
          <t>HH075677</t>
        </is>
      </c>
      <c r="B934" s="43" t="inlineStr">
        <is>
          <t>CUMMINS</t>
        </is>
      </c>
      <c r="C934" s="43" t="inlineStr">
        <is>
          <t>Dên 4BT</t>
        </is>
      </c>
      <c r="D934" s="43" t="inlineStr">
        <is>
          <t>102</t>
        </is>
      </c>
      <c r="E934" s="43" t="inlineStr">
        <is>
          <t>Cos0</t>
        </is>
      </c>
      <c r="F934" s="43" t="inlineStr">
        <is>
          <t>Dên</t>
        </is>
      </c>
      <c r="G934" s="43" t="inlineStr">
        <is>
          <t>EP</t>
        </is>
      </c>
      <c r="H934" s="43" t="inlineStr">
        <is>
          <t>Bộ</t>
        </is>
      </c>
      <c r="I934" s="43" t="n"/>
      <c r="J934" s="53" t="n">
        <v>250000</v>
      </c>
      <c r="K934" s="53" t="n">
        <v>270000</v>
      </c>
      <c r="L934" s="53" t="n">
        <v>300000</v>
      </c>
      <c r="M934" s="43" t="n"/>
      <c r="N934" s="43" t="n"/>
      <c r="O934" s="43" t="inlineStr">
        <is>
          <t>3939859</t>
        </is>
      </c>
      <c r="P934" s="43" t="inlineStr">
        <is>
          <t>Miểng dên Cum 4BT/ 3939859 (S4D102/4D102) - Cos0 - EP (250/70.300)</t>
        </is>
      </c>
    </row>
    <row r="935" ht="30" customHeight="1">
      <c r="A935" s="43" t="inlineStr">
        <is>
          <t>HH071452</t>
        </is>
      </c>
      <c r="B935" s="43" t="inlineStr">
        <is>
          <t>CUMMINS</t>
        </is>
      </c>
      <c r="C935" s="43" t="inlineStr">
        <is>
          <t>Dên 4BT</t>
        </is>
      </c>
      <c r="D935" s="43" t="inlineStr">
        <is>
          <t>102</t>
        </is>
      </c>
      <c r="E935" s="43" t="inlineStr">
        <is>
          <t>Cos1</t>
        </is>
      </c>
      <c r="F935" s="43" t="inlineStr">
        <is>
          <t>Dên</t>
        </is>
      </c>
      <c r="G935" s="43" t="inlineStr">
        <is>
          <t>EP</t>
        </is>
      </c>
      <c r="H935" s="43" t="inlineStr">
        <is>
          <t>Bộ</t>
        </is>
      </c>
      <c r="I935" s="43" t="n"/>
      <c r="J935" s="53" t="n">
        <v>250000</v>
      </c>
      <c r="K935" s="53" t="n">
        <v>270000</v>
      </c>
      <c r="L935" s="53" t="n">
        <v>300000</v>
      </c>
      <c r="M935" s="43" t="n"/>
      <c r="N935" s="43" t="n"/>
      <c r="O935" s="43" t="inlineStr">
        <is>
          <t>3939860</t>
        </is>
      </c>
      <c r="P935" s="43" t="inlineStr">
        <is>
          <t>Miểng dên Cum 4BT/ 3939860 (S4D102/4D102) - Cos1 - EP (250/70.300)</t>
        </is>
      </c>
    </row>
    <row r="936" ht="30" customHeight="1">
      <c r="A936" s="45" t="inlineStr">
        <is>
          <t>HH070954</t>
        </is>
      </c>
      <c r="B936" s="45" t="inlineStr">
        <is>
          <t>CUMMINS</t>
        </is>
      </c>
      <c r="C936" s="45" t="inlineStr">
        <is>
          <t>Dên 4BT</t>
        </is>
      </c>
      <c r="D936" s="45" t="inlineStr">
        <is>
          <t>102</t>
        </is>
      </c>
      <c r="E936" s="45" t="inlineStr">
        <is>
          <t>Cos2</t>
        </is>
      </c>
      <c r="F936" s="45" t="inlineStr">
        <is>
          <t>Dên</t>
        </is>
      </c>
      <c r="G936" s="45" t="inlineStr">
        <is>
          <t>EP</t>
        </is>
      </c>
      <c r="H936" s="45" t="inlineStr">
        <is>
          <t>Bộ</t>
        </is>
      </c>
      <c r="I936" s="45" t="n"/>
      <c r="J936" s="54" t="n">
        <v>250000</v>
      </c>
      <c r="K936" s="54" t="n">
        <v>270000</v>
      </c>
      <c r="L936" s="54" t="n">
        <v>300000</v>
      </c>
      <c r="M936" s="45" t="n"/>
      <c r="N936" s="45" t="n"/>
      <c r="O936" s="45" t="inlineStr">
        <is>
          <t>3939861</t>
        </is>
      </c>
      <c r="P936" s="45" t="inlineStr">
        <is>
          <t>Miểng dên Cum 4BT/ 3939861 (S4D102/4D102) - Cos2 - EP (250/70.300)</t>
        </is>
      </c>
    </row>
    <row r="937" ht="30" customHeight="1">
      <c r="A937" s="141" t="n"/>
      <c r="B937" s="141" t="inlineStr">
        <is>
          <t>CUMMINS</t>
        </is>
      </c>
      <c r="C937" s="141" t="inlineStr">
        <is>
          <t>Dên 4BT</t>
        </is>
      </c>
      <c r="D937" s="141" t="inlineStr">
        <is>
          <t>102</t>
        </is>
      </c>
      <c r="E937" s="141" t="inlineStr">
        <is>
          <t>Cos3</t>
        </is>
      </c>
      <c r="F937" s="141" t="inlineStr">
        <is>
          <t>Dên</t>
        </is>
      </c>
      <c r="G937" s="141" t="n"/>
      <c r="H937" s="141" t="inlineStr">
        <is>
          <t>Bộ</t>
        </is>
      </c>
      <c r="I937" s="43" t="n"/>
      <c r="J937" s="43" t="n"/>
      <c r="K937" s="43" t="n"/>
      <c r="L937" s="43" t="n"/>
      <c r="M937" s="43" t="n"/>
      <c r="N937" s="43" t="n"/>
      <c r="O937" s="43" t="n"/>
      <c r="P937" s="43" t="n"/>
    </row>
    <row r="938" ht="30" customHeight="1">
      <c r="A938" s="141" t="n"/>
      <c r="B938" s="141" t="inlineStr">
        <is>
          <t>CUMMINS</t>
        </is>
      </c>
      <c r="C938" s="141" t="inlineStr">
        <is>
          <t>Dên 4BT</t>
        </is>
      </c>
      <c r="D938" s="141" t="inlineStr">
        <is>
          <t>102</t>
        </is>
      </c>
      <c r="E938" s="141" t="inlineStr">
        <is>
          <t>Cos4</t>
        </is>
      </c>
      <c r="F938" s="141" t="inlineStr">
        <is>
          <t>Dên</t>
        </is>
      </c>
      <c r="G938" s="141" t="n"/>
      <c r="H938" s="141" t="inlineStr">
        <is>
          <t>Bộ</t>
        </is>
      </c>
      <c r="I938" s="45" t="n"/>
      <c r="J938" s="45" t="n"/>
      <c r="K938" s="45" t="n"/>
      <c r="L938" s="45" t="n"/>
      <c r="M938" s="45" t="n"/>
      <c r="N938" s="45" t="n"/>
      <c r="O938" s="45" t="n"/>
      <c r="P938" s="45" t="n"/>
    </row>
    <row r="939" ht="30" customHeight="1">
      <c r="A939" s="45" t="inlineStr">
        <is>
          <t>HH075803</t>
        </is>
      </c>
      <c r="B939" s="45" t="inlineStr">
        <is>
          <t>CUMMINS</t>
        </is>
      </c>
      <c r="C939" s="45" t="inlineStr">
        <is>
          <t>Dên 4BT/6BT</t>
        </is>
      </c>
      <c r="D939" s="45" t="inlineStr">
        <is>
          <t>102</t>
        </is>
      </c>
      <c r="E939" s="45" t="inlineStr">
        <is>
          <t>Cos0</t>
        </is>
      </c>
      <c r="F939" s="45" t="inlineStr">
        <is>
          <t>Dên</t>
        </is>
      </c>
      <c r="G939" s="45" t="inlineStr">
        <is>
          <t>TDC RB1722A1</t>
        </is>
      </c>
      <c r="H939" s="45" t="inlineStr">
        <is>
          <t>Cặp</t>
        </is>
      </c>
      <c r="I939" s="45" t="n"/>
      <c r="J939" s="54" t="n">
        <v>55000</v>
      </c>
      <c r="K939" s="54" t="n">
        <v>60000</v>
      </c>
      <c r="L939" s="54" t="n">
        <v>65000</v>
      </c>
      <c r="M939" s="45" t="n"/>
      <c r="N939" s="45" t="n"/>
      <c r="O939" s="45" t="inlineStr">
        <is>
          <t>4893693</t>
        </is>
      </c>
      <c r="P939" s="45" t="inlineStr">
        <is>
          <t>Miểng dên (cặp) 4BT/6BT đời điện - Cummins B series 4893693 Cos0 - TDC RB1722A1</t>
        </is>
      </c>
    </row>
    <row r="940" ht="30" customHeight="1">
      <c r="A940" s="141" t="n"/>
      <c r="B940" s="141" t="inlineStr">
        <is>
          <t>CUMMINS</t>
        </is>
      </c>
      <c r="C940" s="141" t="inlineStr">
        <is>
          <t>Dên 4BT/6BT</t>
        </is>
      </c>
      <c r="D940" s="141" t="inlineStr">
        <is>
          <t>102</t>
        </is>
      </c>
      <c r="E940" s="141" t="inlineStr">
        <is>
          <t>Cos1</t>
        </is>
      </c>
      <c r="F940" s="141" t="inlineStr">
        <is>
          <t>Dên</t>
        </is>
      </c>
      <c r="G940" s="141" t="n"/>
      <c r="H940" s="141" t="inlineStr">
        <is>
          <t>Cặp</t>
        </is>
      </c>
      <c r="I940" s="45" t="n"/>
      <c r="J940" s="45" t="n"/>
      <c r="K940" s="45" t="n"/>
      <c r="L940" s="45" t="n"/>
      <c r="M940" s="45" t="n"/>
      <c r="N940" s="45" t="n"/>
      <c r="O940" s="45" t="n"/>
      <c r="P940" s="45" t="n"/>
    </row>
    <row r="941" ht="30" customHeight="1">
      <c r="A941" s="141" t="n"/>
      <c r="B941" s="141" t="inlineStr">
        <is>
          <t>CUMMINS</t>
        </is>
      </c>
      <c r="C941" s="141" t="inlineStr">
        <is>
          <t>Dên 4BT/6BT</t>
        </is>
      </c>
      <c r="D941" s="141" t="inlineStr">
        <is>
          <t>102</t>
        </is>
      </c>
      <c r="E941" s="141" t="inlineStr">
        <is>
          <t>Cos2</t>
        </is>
      </c>
      <c r="F941" s="141" t="inlineStr">
        <is>
          <t>Dên</t>
        </is>
      </c>
      <c r="G941" s="141" t="n"/>
      <c r="H941" s="141" t="inlineStr">
        <is>
          <t>Cặp</t>
        </is>
      </c>
      <c r="I941" s="45" t="n"/>
      <c r="J941" s="45" t="n"/>
      <c r="K941" s="45" t="n"/>
      <c r="L941" s="45" t="n"/>
      <c r="M941" s="45" t="n"/>
      <c r="N941" s="45" t="n"/>
      <c r="O941" s="45" t="n"/>
      <c r="P941" s="45" t="n"/>
    </row>
    <row r="942" ht="30" customHeight="1">
      <c r="A942" s="141" t="n"/>
      <c r="B942" s="141" t="inlineStr">
        <is>
          <t>CUMMINS</t>
        </is>
      </c>
      <c r="C942" s="141" t="inlineStr">
        <is>
          <t>Dên 4BT/6BT</t>
        </is>
      </c>
      <c r="D942" s="141" t="inlineStr">
        <is>
          <t>102</t>
        </is>
      </c>
      <c r="E942" s="141" t="inlineStr">
        <is>
          <t>Cos3</t>
        </is>
      </c>
      <c r="F942" s="141" t="inlineStr">
        <is>
          <t>Dên</t>
        </is>
      </c>
      <c r="G942" s="141" t="n"/>
      <c r="H942" s="141" t="inlineStr">
        <is>
          <t>Cặp</t>
        </is>
      </c>
      <c r="I942" s="45" t="n"/>
      <c r="J942" s="45" t="n"/>
      <c r="K942" s="45" t="n"/>
      <c r="L942" s="45" t="n"/>
      <c r="M942" s="45" t="n"/>
      <c r="N942" s="45" t="n"/>
      <c r="O942" s="45" t="n"/>
      <c r="P942" s="45" t="n"/>
    </row>
    <row r="943" ht="30" customHeight="1">
      <c r="A943" s="141" t="n"/>
      <c r="B943" s="141" t="inlineStr">
        <is>
          <t>CUMMINS</t>
        </is>
      </c>
      <c r="C943" s="141" t="inlineStr">
        <is>
          <t>Dên 4BT/6BT</t>
        </is>
      </c>
      <c r="D943" s="141" t="inlineStr">
        <is>
          <t>102</t>
        </is>
      </c>
      <c r="E943" s="141" t="inlineStr">
        <is>
          <t>Cos4</t>
        </is>
      </c>
      <c r="F943" s="141" t="inlineStr">
        <is>
          <t>Dên</t>
        </is>
      </c>
      <c r="G943" s="141" t="n"/>
      <c r="H943" s="141" t="inlineStr">
        <is>
          <t>Cặp</t>
        </is>
      </c>
      <c r="I943" s="45" t="n"/>
      <c r="J943" s="45" t="n"/>
      <c r="K943" s="45" t="n"/>
      <c r="L943" s="45" t="n"/>
      <c r="M943" s="45" t="n"/>
      <c r="N943" s="45" t="n"/>
      <c r="O943" s="45" t="n"/>
      <c r="P943" s="45" t="n"/>
    </row>
    <row r="944" ht="30" customHeight="1">
      <c r="A944" s="141" t="n"/>
      <c r="B944" s="141" t="inlineStr">
        <is>
          <t>CUMMINS</t>
        </is>
      </c>
      <c r="C944" s="141" t="inlineStr">
        <is>
          <t>Bạc Miểng 4BT/S4D102</t>
        </is>
      </c>
      <c r="D944" s="141" t="inlineStr">
        <is>
          <t>102</t>
        </is>
      </c>
      <c r="E944" s="141" t="inlineStr">
        <is>
          <t>Cos0</t>
        </is>
      </c>
      <c r="F944" s="141" t="inlineStr">
        <is>
          <t>Baze+Dên</t>
        </is>
      </c>
      <c r="G944" s="141" t="n"/>
      <c r="H944" s="141" t="inlineStr">
        <is>
          <t>Bộ</t>
        </is>
      </c>
      <c r="I944" s="45" t="n"/>
      <c r="J944" s="45" t="n"/>
      <c r="K944" s="45" t="n"/>
      <c r="L944" s="45" t="n"/>
      <c r="M944" s="45" t="n"/>
      <c r="N944" s="45" t="n"/>
      <c r="O944" s="45" t="n"/>
      <c r="P944" s="45" t="n"/>
    </row>
    <row r="945" ht="30" customHeight="1">
      <c r="A945" s="45" t="inlineStr">
        <is>
          <t>HH074665</t>
        </is>
      </c>
      <c r="B945" s="45" t="inlineStr">
        <is>
          <t>CUMMINS</t>
        </is>
      </c>
      <c r="C945" s="45" t="inlineStr">
        <is>
          <t>Bạc miểng 4BT/S4D102 Cos1 - CUMMINS CN</t>
        </is>
      </c>
      <c r="D945" s="45" t="inlineStr">
        <is>
          <t>102</t>
        </is>
      </c>
      <c r="E945" s="45" t="inlineStr">
        <is>
          <t>Cos1</t>
        </is>
      </c>
      <c r="F945" s="45" t="inlineStr">
        <is>
          <t>Baze+Dên</t>
        </is>
      </c>
      <c r="G945" s="45" t="inlineStr">
        <is>
          <t>CUMMINS CN</t>
        </is>
      </c>
      <c r="H945" s="45" t="inlineStr">
        <is>
          <t>Bộ</t>
        </is>
      </c>
      <c r="I945" s="45" t="n"/>
      <c r="J945" s="45" t="n"/>
      <c r="K945" s="45" t="n"/>
      <c r="L945" s="45" t="n"/>
      <c r="M945" s="45" t="n"/>
      <c r="N945" s="45" t="n"/>
      <c r="O945" s="45" t="n"/>
      <c r="P945" s="45" t="inlineStr">
        <is>
          <t>Bạc miểng 4BT/S4D102 Cos1 - CUMMINS CN</t>
        </is>
      </c>
    </row>
    <row r="946" ht="30" customHeight="1">
      <c r="A946" s="43" t="inlineStr">
        <is>
          <t>HH00436</t>
        </is>
      </c>
      <c r="B946" s="43" t="inlineStr">
        <is>
          <t>CUMMINS</t>
        </is>
      </c>
      <c r="C946" s="43" t="inlineStr">
        <is>
          <t>Bạc miểng 4BT/S4D102 Cos1 - DAIDO</t>
        </is>
      </c>
      <c r="D946" s="43" t="inlineStr">
        <is>
          <t>102</t>
        </is>
      </c>
      <c r="E946" s="43" t="inlineStr">
        <is>
          <t>Cos1</t>
        </is>
      </c>
      <c r="F946" s="43" t="inlineStr">
        <is>
          <t>Baze+Dên</t>
        </is>
      </c>
      <c r="G946" s="43" t="inlineStr">
        <is>
          <t>DAIDO</t>
        </is>
      </c>
      <c r="H946" s="43" t="inlineStr">
        <is>
          <t>Bộ</t>
        </is>
      </c>
      <c r="I946" s="43" t="n"/>
      <c r="J946" s="43" t="n"/>
      <c r="K946" s="43" t="n"/>
      <c r="L946" s="43" t="n"/>
      <c r="M946" s="43" t="n"/>
      <c r="N946" s="43" t="n"/>
      <c r="O946" s="43" t="n"/>
      <c r="P946" s="43" t="inlineStr">
        <is>
          <t>Bạc miểng 4BT/S4D102 Cos1 - DAIDO</t>
        </is>
      </c>
    </row>
    <row r="947" ht="30" customHeight="1">
      <c r="A947" s="45" t="inlineStr">
        <is>
          <t>HH071914</t>
        </is>
      </c>
      <c r="B947" s="45" t="inlineStr">
        <is>
          <t>CUMMINS</t>
        </is>
      </c>
      <c r="C947" s="45" t="inlineStr">
        <is>
          <t>Bạc miểng 4BT/S4D102 Cos1 hộp Cummins/CCEC</t>
        </is>
      </c>
      <c r="D947" s="45" t="inlineStr">
        <is>
          <t>102</t>
        </is>
      </c>
      <c r="E947" s="45" t="inlineStr">
        <is>
          <t>Cos1</t>
        </is>
      </c>
      <c r="F947" s="45" t="inlineStr">
        <is>
          <t>Baze+Dên</t>
        </is>
      </c>
      <c r="G947" s="45" t="n"/>
      <c r="H947" s="45" t="inlineStr">
        <is>
          <t>Bộ</t>
        </is>
      </c>
      <c r="I947" s="45" t="n"/>
      <c r="J947" s="45" t="n"/>
      <c r="K947" s="45" t="n"/>
      <c r="L947" s="45" t="n"/>
      <c r="M947" s="45" t="n"/>
      <c r="N947" s="45" t="n"/>
      <c r="O947" s="45" t="n"/>
      <c r="P947" s="45" t="inlineStr">
        <is>
          <t>Bạc miểng 4BT/S4D102 Cos1 hộp Cummins/CCEC</t>
        </is>
      </c>
    </row>
    <row r="948" ht="30" customHeight="1">
      <c r="A948" s="141" t="n"/>
      <c r="B948" s="141" t="inlineStr">
        <is>
          <t>CUMMINS</t>
        </is>
      </c>
      <c r="C948" s="141" t="inlineStr">
        <is>
          <t>Bạc Miểng 4BT/S4D102</t>
        </is>
      </c>
      <c r="D948" s="141" t="inlineStr">
        <is>
          <t>102</t>
        </is>
      </c>
      <c r="E948" s="141" t="inlineStr">
        <is>
          <t>Cos2</t>
        </is>
      </c>
      <c r="F948" s="141" t="inlineStr">
        <is>
          <t>Baze+Dên</t>
        </is>
      </c>
      <c r="G948" s="141" t="n"/>
      <c r="H948" s="141" t="inlineStr">
        <is>
          <t>Bộ</t>
        </is>
      </c>
      <c r="I948" s="45" t="n"/>
      <c r="J948" s="45" t="n"/>
      <c r="K948" s="45" t="n"/>
      <c r="L948" s="45" t="n"/>
      <c r="M948" s="45" t="n"/>
      <c r="N948" s="45" t="n"/>
      <c r="O948" s="45" t="n"/>
      <c r="P948" s="45" t="n"/>
    </row>
    <row r="949" ht="30" customHeight="1">
      <c r="A949" s="141" t="n"/>
      <c r="B949" s="141" t="inlineStr">
        <is>
          <t>CUMMINS</t>
        </is>
      </c>
      <c r="C949" s="141" t="inlineStr">
        <is>
          <t>Bạc Miểng 4BT/S4D102</t>
        </is>
      </c>
      <c r="D949" s="141" t="inlineStr">
        <is>
          <t>102</t>
        </is>
      </c>
      <c r="E949" s="141" t="inlineStr">
        <is>
          <t>Cos3</t>
        </is>
      </c>
      <c r="F949" s="141" t="inlineStr">
        <is>
          <t>Baze+Dên</t>
        </is>
      </c>
      <c r="G949" s="141" t="n"/>
      <c r="H949" s="141" t="inlineStr">
        <is>
          <t>Bộ</t>
        </is>
      </c>
      <c r="I949" s="45" t="n"/>
      <c r="J949" s="45" t="n"/>
      <c r="K949" s="45" t="n"/>
      <c r="L949" s="45" t="n"/>
      <c r="M949" s="45" t="n"/>
      <c r="N949" s="45" t="n"/>
      <c r="O949" s="45" t="n"/>
      <c r="P949" s="45" t="n"/>
    </row>
    <row r="950" ht="30" customHeight="1">
      <c r="A950" s="141" t="n"/>
      <c r="B950" s="141" t="inlineStr">
        <is>
          <t>CUMMINS</t>
        </is>
      </c>
      <c r="C950" s="141" t="inlineStr">
        <is>
          <t>Bạc Miểng 4BT/S4D102</t>
        </is>
      </c>
      <c r="D950" s="141" t="inlineStr">
        <is>
          <t>102</t>
        </is>
      </c>
      <c r="E950" s="141" t="inlineStr">
        <is>
          <t>Cos4</t>
        </is>
      </c>
      <c r="F950" s="141" t="inlineStr">
        <is>
          <t>Baze+Dên</t>
        </is>
      </c>
      <c r="G950" s="141" t="n"/>
      <c r="H950" s="141" t="inlineStr">
        <is>
          <t>Bộ</t>
        </is>
      </c>
      <c r="I950" s="45" t="n"/>
      <c r="J950" s="45" t="n"/>
      <c r="K950" s="45" t="n"/>
      <c r="L950" s="45" t="n"/>
      <c r="M950" s="45" t="n"/>
      <c r="N950" s="45" t="n"/>
      <c r="O950" s="45" t="n"/>
      <c r="P950" s="45" t="n"/>
    </row>
    <row r="951" ht="30" customHeight="1">
      <c r="A951" s="141" t="n"/>
      <c r="B951" s="141" t="inlineStr">
        <is>
          <t>CUMMINS</t>
        </is>
      </c>
      <c r="C951" s="141" t="inlineStr">
        <is>
          <t>Baze 4BT/S4D102/4D102</t>
        </is>
      </c>
      <c r="D951" s="141" t="inlineStr">
        <is>
          <t>102</t>
        </is>
      </c>
      <c r="E951" s="141" t="inlineStr">
        <is>
          <t>Cos0</t>
        </is>
      </c>
      <c r="F951" s="141" t="inlineStr">
        <is>
          <t>Baze</t>
        </is>
      </c>
      <c r="G951" s="141" t="n"/>
      <c r="H951" s="141" t="inlineStr">
        <is>
          <t>Bộ</t>
        </is>
      </c>
      <c r="I951" s="43" t="n"/>
      <c r="J951" s="43" t="n"/>
      <c r="K951" s="43" t="n"/>
      <c r="L951" s="43" t="n"/>
      <c r="M951" s="43" t="n"/>
      <c r="N951" s="43" t="n"/>
      <c r="O951" s="43" t="n"/>
      <c r="P951" s="43" t="n"/>
    </row>
    <row r="952" ht="30" customHeight="1">
      <c r="A952" s="43" t="inlineStr">
        <is>
          <t>HH075699</t>
        </is>
      </c>
      <c r="B952" s="43" t="inlineStr">
        <is>
          <t>CUMMINS</t>
        </is>
      </c>
      <c r="C952" s="43" t="inlineStr">
        <is>
          <t>Baze 4BT/S4D102/4D102</t>
        </is>
      </c>
      <c r="D952" s="43" t="inlineStr">
        <is>
          <t>102</t>
        </is>
      </c>
      <c r="E952" s="43" t="inlineStr">
        <is>
          <t>Cos1</t>
        </is>
      </c>
      <c r="F952" s="43" t="inlineStr">
        <is>
          <t>Baze</t>
        </is>
      </c>
      <c r="G952" s="43" t="inlineStr">
        <is>
          <t>CS IVECO</t>
        </is>
      </c>
      <c r="H952" s="43" t="inlineStr">
        <is>
          <t>Bộ</t>
        </is>
      </c>
      <c r="I952" s="43" t="n"/>
      <c r="J952" s="53" t="n">
        <v>290000</v>
      </c>
      <c r="K952" s="53" t="n">
        <v>300000</v>
      </c>
      <c r="L952" s="53" t="n">
        <v>310000</v>
      </c>
      <c r="M952" s="43" t="n"/>
      <c r="N952" s="43" t="n"/>
      <c r="O952" s="43" t="inlineStr">
        <is>
          <t>3802011</t>
        </is>
      </c>
      <c r="P952" s="43" t="inlineStr">
        <is>
          <t>Miểng baze 4BT/S4D102/4D102/3802011 Cos1 - CS IVECO</t>
        </is>
      </c>
    </row>
    <row r="953" ht="30" customHeight="1">
      <c r="A953" s="43" t="inlineStr">
        <is>
          <t>HH075700</t>
        </is>
      </c>
      <c r="B953" s="43" t="inlineStr">
        <is>
          <t>CUMMINS</t>
        </is>
      </c>
      <c r="C953" s="43" t="inlineStr">
        <is>
          <t>Baze 4BT/S4D102/4D102</t>
        </is>
      </c>
      <c r="D953" s="43" t="inlineStr">
        <is>
          <t>102</t>
        </is>
      </c>
      <c r="E953" s="43" t="inlineStr">
        <is>
          <t>Cos2</t>
        </is>
      </c>
      <c r="F953" s="43" t="inlineStr">
        <is>
          <t>Baze</t>
        </is>
      </c>
      <c r="G953" s="43" t="inlineStr">
        <is>
          <t>CS IVECO</t>
        </is>
      </c>
      <c r="H953" s="43" t="inlineStr">
        <is>
          <t>Bộ</t>
        </is>
      </c>
      <c r="I953" s="43" t="n"/>
      <c r="J953" s="53" t="n">
        <v>320000</v>
      </c>
      <c r="K953" s="53" t="n">
        <v>330000</v>
      </c>
      <c r="L953" s="53" t="n">
        <v>340000</v>
      </c>
      <c r="M953" s="43" t="n"/>
      <c r="N953" s="43" t="n"/>
      <c r="O953" s="43" t="inlineStr">
        <is>
          <t>3802012</t>
        </is>
      </c>
      <c r="P953" s="43" t="inlineStr">
        <is>
          <t>Miểng baze 4BT/S4D102/4D102/3802012 Cos2 - CS IVECO</t>
        </is>
      </c>
    </row>
    <row r="954" ht="30" customHeight="1">
      <c r="A954" s="141" t="n"/>
      <c r="B954" s="141" t="inlineStr">
        <is>
          <t>CUMMINS</t>
        </is>
      </c>
      <c r="C954" s="141" t="inlineStr">
        <is>
          <t>Baze 4BT/S4D102/4D102</t>
        </is>
      </c>
      <c r="D954" s="141" t="inlineStr">
        <is>
          <t>102</t>
        </is>
      </c>
      <c r="E954" s="141" t="inlineStr">
        <is>
          <t>Cos3</t>
        </is>
      </c>
      <c r="F954" s="141" t="inlineStr">
        <is>
          <t>Baze</t>
        </is>
      </c>
      <c r="G954" s="141" t="n"/>
      <c r="H954" s="141" t="inlineStr">
        <is>
          <t>Bộ</t>
        </is>
      </c>
      <c r="I954" s="43" t="n"/>
      <c r="J954" s="43" t="n"/>
      <c r="K954" s="43" t="n"/>
      <c r="L954" s="43" t="n"/>
      <c r="M954" s="43" t="n"/>
      <c r="N954" s="43" t="n"/>
      <c r="O954" s="43" t="n"/>
      <c r="P954" s="43" t="n"/>
    </row>
    <row r="955" ht="30" customHeight="1">
      <c r="A955" s="141" t="n"/>
      <c r="B955" s="141" t="inlineStr">
        <is>
          <t>CUMMINS</t>
        </is>
      </c>
      <c r="C955" s="141" t="inlineStr">
        <is>
          <t>Baze 4BT/S4D102/4D102</t>
        </is>
      </c>
      <c r="D955" s="141" t="inlineStr">
        <is>
          <t>102</t>
        </is>
      </c>
      <c r="E955" s="141" t="inlineStr">
        <is>
          <t>Cos4</t>
        </is>
      </c>
      <c r="F955" s="141" t="inlineStr">
        <is>
          <t>Baze</t>
        </is>
      </c>
      <c r="G955" s="141" t="n"/>
      <c r="H955" s="141" t="inlineStr">
        <is>
          <t>Bộ</t>
        </is>
      </c>
      <c r="I955" s="43" t="n"/>
      <c r="J955" s="43" t="n"/>
      <c r="K955" s="43" t="n"/>
      <c r="L955" s="43" t="n"/>
      <c r="M955" s="43" t="n"/>
      <c r="N955" s="43" t="n"/>
      <c r="O955" s="43" t="n"/>
      <c r="P955" s="43" t="n"/>
    </row>
    <row r="956" ht="30" customHeight="1">
      <c r="A956" s="43" t="inlineStr">
        <is>
          <t>HH075701</t>
        </is>
      </c>
      <c r="B956" s="43" t="inlineStr">
        <is>
          <t>CUMMINS</t>
        </is>
      </c>
      <c r="C956" s="43" t="inlineStr">
        <is>
          <t>Dên 4BT/S4D102/4D102</t>
        </is>
      </c>
      <c r="D956" s="43" t="inlineStr">
        <is>
          <t>102</t>
        </is>
      </c>
      <c r="E956" s="43" t="inlineStr">
        <is>
          <t>Cos0</t>
        </is>
      </c>
      <c r="F956" s="43" t="inlineStr">
        <is>
          <t>Dên</t>
        </is>
      </c>
      <c r="G956" s="43" t="inlineStr">
        <is>
          <t>CS IVECO</t>
        </is>
      </c>
      <c r="H956" s="43" t="inlineStr">
        <is>
          <t>Bộ</t>
        </is>
      </c>
      <c r="I956" s="43" t="n"/>
      <c r="J956" s="53" t="n">
        <v>230000</v>
      </c>
      <c r="K956" s="53" t="n">
        <v>240000</v>
      </c>
      <c r="L956" s="53" t="n">
        <v>250000</v>
      </c>
      <c r="M956" s="43" t="n"/>
      <c r="N956" s="43" t="n"/>
      <c r="O956" s="43" t="inlineStr">
        <is>
          <t>3901170</t>
        </is>
      </c>
      <c r="P956" s="43" t="inlineStr">
        <is>
          <t>Miểng dên 4BT/S4D102/4D102/3901170 Cos0 - CS IVECO</t>
        </is>
      </c>
    </row>
    <row r="957" ht="30" customHeight="1">
      <c r="A957" s="45" t="inlineStr">
        <is>
          <t>HH075702</t>
        </is>
      </c>
      <c r="B957" s="45" t="inlineStr">
        <is>
          <t>CUMMINS</t>
        </is>
      </c>
      <c r="C957" s="45" t="inlineStr">
        <is>
          <t>Dên 4BT/S4D102/4D102</t>
        </is>
      </c>
      <c r="D957" s="45" t="inlineStr">
        <is>
          <t>102</t>
        </is>
      </c>
      <c r="E957" s="45" t="inlineStr">
        <is>
          <t>Cos1</t>
        </is>
      </c>
      <c r="F957" s="45" t="inlineStr">
        <is>
          <t>Dên</t>
        </is>
      </c>
      <c r="G957" s="45" t="inlineStr">
        <is>
          <t>CS IVECO</t>
        </is>
      </c>
      <c r="H957" s="45" t="inlineStr">
        <is>
          <t>Bộ</t>
        </is>
      </c>
      <c r="I957" s="45" t="n"/>
      <c r="J957" s="54" t="n">
        <v>210000</v>
      </c>
      <c r="K957" s="54" t="n">
        <v>220000</v>
      </c>
      <c r="L957" s="54" t="n">
        <v>230000</v>
      </c>
      <c r="M957" s="45" t="n"/>
      <c r="N957" s="45" t="n"/>
      <c r="O957" s="45" t="inlineStr">
        <is>
          <t>3901171</t>
        </is>
      </c>
      <c r="P957" s="45" t="inlineStr">
        <is>
          <t>Miểng dên 4BT/S4D102/4D102/3901171 Cos1 - CS IVECO</t>
        </is>
      </c>
    </row>
    <row r="958" ht="30" customHeight="1">
      <c r="A958" s="45" t="inlineStr">
        <is>
          <t>HH075703</t>
        </is>
      </c>
      <c r="B958" s="45" t="inlineStr">
        <is>
          <t>CUMMINS</t>
        </is>
      </c>
      <c r="C958" s="45" t="inlineStr">
        <is>
          <t>Dên 4BT/S4D102/4D102</t>
        </is>
      </c>
      <c r="D958" s="45" t="inlineStr">
        <is>
          <t>102</t>
        </is>
      </c>
      <c r="E958" s="45" t="inlineStr">
        <is>
          <t>Cos2</t>
        </is>
      </c>
      <c r="F958" s="45" t="inlineStr">
        <is>
          <t>Dên</t>
        </is>
      </c>
      <c r="G958" s="45" t="inlineStr">
        <is>
          <t>CS IVECO</t>
        </is>
      </c>
      <c r="H958" s="45" t="inlineStr">
        <is>
          <t>Bộ</t>
        </is>
      </c>
      <c r="I958" s="45" t="n"/>
      <c r="J958" s="54" t="n">
        <v>210000</v>
      </c>
      <c r="K958" s="54" t="n">
        <v>220000</v>
      </c>
      <c r="L958" s="54" t="n">
        <v>230000</v>
      </c>
      <c r="M958" s="45" t="n"/>
      <c r="N958" s="45" t="n"/>
      <c r="O958" s="45" t="inlineStr">
        <is>
          <t>3901171</t>
        </is>
      </c>
      <c r="P958" s="45" t="inlineStr">
        <is>
          <t>Miểng dên 4BT/S4D102/4D102/3901171 Cos2 - CS IVECO</t>
        </is>
      </c>
    </row>
    <row r="959" ht="30" customHeight="1">
      <c r="A959" s="141" t="n"/>
      <c r="B959" s="141" t="inlineStr">
        <is>
          <t>CUMMINS</t>
        </is>
      </c>
      <c r="C959" s="141" t="inlineStr">
        <is>
          <t>Dên 4BT/S4D102/4D102</t>
        </is>
      </c>
      <c r="D959" s="141" t="inlineStr">
        <is>
          <t>102</t>
        </is>
      </c>
      <c r="E959" s="141" t="inlineStr">
        <is>
          <t>Cos3</t>
        </is>
      </c>
      <c r="F959" s="141" t="inlineStr">
        <is>
          <t>Dên</t>
        </is>
      </c>
      <c r="G959" s="141" t="n"/>
      <c r="H959" s="141" t="inlineStr">
        <is>
          <t>Bộ</t>
        </is>
      </c>
      <c r="I959" s="43" t="n"/>
      <c r="J959" s="43" t="n"/>
      <c r="K959" s="43" t="n"/>
      <c r="L959" s="43" t="n"/>
      <c r="M959" s="43" t="n"/>
      <c r="N959" s="43" t="n"/>
      <c r="O959" s="43" t="n"/>
      <c r="P959" s="43" t="n"/>
    </row>
    <row r="960" ht="30" customHeight="1">
      <c r="A960" s="141" t="n"/>
      <c r="B960" s="141" t="inlineStr">
        <is>
          <t>CUMMINS</t>
        </is>
      </c>
      <c r="C960" s="141" t="inlineStr">
        <is>
          <t>Dên 4BT/S4D102/4D102</t>
        </is>
      </c>
      <c r="D960" s="141" t="inlineStr">
        <is>
          <t>102</t>
        </is>
      </c>
      <c r="E960" s="141" t="inlineStr">
        <is>
          <t>Cos4</t>
        </is>
      </c>
      <c r="F960" s="141" t="inlineStr">
        <is>
          <t>Dên</t>
        </is>
      </c>
      <c r="G960" s="141" t="n"/>
      <c r="H960" s="141" t="inlineStr">
        <is>
          <t>Bộ</t>
        </is>
      </c>
      <c r="I960" s="45" t="n"/>
      <c r="J960" s="45" t="n"/>
      <c r="K960" s="45" t="n"/>
      <c r="L960" s="45" t="n"/>
      <c r="M960" s="45" t="n"/>
      <c r="N960" s="45" t="n"/>
      <c r="O960" s="45" t="n"/>
      <c r="P960" s="45" t="n"/>
    </row>
    <row r="961" ht="30" customHeight="1">
      <c r="A961" s="141" t="n"/>
      <c r="B961" s="141" t="inlineStr">
        <is>
          <t>CUMMINS</t>
        </is>
      </c>
      <c r="C961" s="141" t="inlineStr">
        <is>
          <t>Dên 6BT/4BT</t>
        </is>
      </c>
      <c r="D961" s="141" t="inlineStr">
        <is>
          <t>102</t>
        </is>
      </c>
      <c r="E961" s="141" t="inlineStr">
        <is>
          <t>Cos0</t>
        </is>
      </c>
      <c r="F961" s="141" t="inlineStr">
        <is>
          <t>Dên</t>
        </is>
      </c>
      <c r="G961" s="141" t="n"/>
      <c r="H961" s="141" t="inlineStr">
        <is>
          <t>Cặp</t>
        </is>
      </c>
      <c r="I961" s="43" t="n"/>
      <c r="J961" s="43" t="n"/>
      <c r="K961" s="43" t="n"/>
      <c r="L961" s="43" t="n"/>
      <c r="M961" s="43" t="n"/>
      <c r="N961" s="43" t="n"/>
      <c r="O961" s="43" t="n"/>
      <c r="P961" s="43" t="n"/>
    </row>
    <row r="962" ht="30" customHeight="1">
      <c r="A962" s="43" t="inlineStr">
        <is>
          <t>HH075804</t>
        </is>
      </c>
      <c r="B962" s="43" t="inlineStr">
        <is>
          <t>CUMMINS</t>
        </is>
      </c>
      <c r="C962" s="43" t="inlineStr">
        <is>
          <t>Dên 6BT/4BT</t>
        </is>
      </c>
      <c r="D962" s="43" t="inlineStr">
        <is>
          <t>102</t>
        </is>
      </c>
      <c r="E962" s="43" t="inlineStr">
        <is>
          <t>Cos1</t>
        </is>
      </c>
      <c r="F962" s="43" t="inlineStr">
        <is>
          <t>Dên</t>
        </is>
      </c>
      <c r="G962" s="43" t="inlineStr">
        <is>
          <t>TDC RB1722A1</t>
        </is>
      </c>
      <c r="H962" s="43" t="inlineStr">
        <is>
          <t>Cặp</t>
        </is>
      </c>
      <c r="I962" s="43" t="n"/>
      <c r="J962" s="53" t="n">
        <v>45000</v>
      </c>
      <c r="K962" s="53" t="n">
        <v>50000</v>
      </c>
      <c r="L962" s="53" t="n">
        <v>60000</v>
      </c>
      <c r="M962" s="43" t="n"/>
      <c r="N962" s="43" t="n"/>
      <c r="O962" s="43" t="inlineStr">
        <is>
          <t>4893693</t>
        </is>
      </c>
      <c r="P962" s="43" t="inlineStr">
        <is>
          <t>Miểng dên (cặp) 6BT/4BT đời điện Cummins B series 4893693 Cos1 - TDC RB1722A1</t>
        </is>
      </c>
    </row>
    <row r="963" ht="30" customHeight="1">
      <c r="A963" s="43" t="inlineStr">
        <is>
          <t>HH075805</t>
        </is>
      </c>
      <c r="B963" s="43" t="inlineStr">
        <is>
          <t>CUMMINS</t>
        </is>
      </c>
      <c r="C963" s="43" t="inlineStr">
        <is>
          <t>Dên 6BT/4BT</t>
        </is>
      </c>
      <c r="D963" s="43" t="inlineStr">
        <is>
          <t>102</t>
        </is>
      </c>
      <c r="E963" s="43" t="inlineStr">
        <is>
          <t>Cos2</t>
        </is>
      </c>
      <c r="F963" s="43" t="inlineStr">
        <is>
          <t>Dên</t>
        </is>
      </c>
      <c r="G963" s="43" t="inlineStr">
        <is>
          <t>TDC RB1722A1</t>
        </is>
      </c>
      <c r="H963" s="43" t="inlineStr">
        <is>
          <t>Cặp</t>
        </is>
      </c>
      <c r="I963" s="43" t="n"/>
      <c r="J963" s="53" t="n">
        <v>40000</v>
      </c>
      <c r="K963" s="53" t="n">
        <v>50000</v>
      </c>
      <c r="L963" s="53" t="n">
        <v>60000</v>
      </c>
      <c r="M963" s="43" t="n"/>
      <c r="N963" s="43" t="n"/>
      <c r="O963" s="43" t="inlineStr">
        <is>
          <t>4893693</t>
        </is>
      </c>
      <c r="P963" s="43" t="inlineStr">
        <is>
          <t>Miểng dên (cặp) 6BT/4BT đời điện - Cummins B series 4893693 Cos2 - TDC RB1722A1</t>
        </is>
      </c>
    </row>
    <row r="964" ht="30" customHeight="1">
      <c r="A964" s="141" t="n"/>
      <c r="B964" s="141" t="inlineStr">
        <is>
          <t>CUMMINS</t>
        </is>
      </c>
      <c r="C964" s="141" t="inlineStr">
        <is>
          <t>Dên 6BT/4BT</t>
        </is>
      </c>
      <c r="D964" s="141" t="inlineStr">
        <is>
          <t>102</t>
        </is>
      </c>
      <c r="E964" s="141" t="inlineStr">
        <is>
          <t>Cos3</t>
        </is>
      </c>
      <c r="F964" s="141" t="inlineStr">
        <is>
          <t>Dên</t>
        </is>
      </c>
      <c r="G964" s="141" t="n"/>
      <c r="H964" s="141" t="inlineStr">
        <is>
          <t>Cặp</t>
        </is>
      </c>
      <c r="I964" s="43" t="n"/>
      <c r="J964" s="43" t="n"/>
      <c r="K964" s="43" t="n"/>
      <c r="L964" s="43" t="n"/>
      <c r="M964" s="43" t="n"/>
      <c r="N964" s="43" t="n"/>
      <c r="O964" s="43" t="n"/>
      <c r="P964" s="43" t="n"/>
    </row>
    <row r="965" ht="30" customHeight="1">
      <c r="A965" s="141" t="n"/>
      <c r="B965" s="141" t="inlineStr">
        <is>
          <t>CUMMINS</t>
        </is>
      </c>
      <c r="C965" s="141" t="inlineStr">
        <is>
          <t>Dên 6BT/4BT</t>
        </is>
      </c>
      <c r="D965" s="141" t="inlineStr">
        <is>
          <t>102</t>
        </is>
      </c>
      <c r="E965" s="141" t="inlineStr">
        <is>
          <t>Cos4</t>
        </is>
      </c>
      <c r="F965" s="141" t="inlineStr">
        <is>
          <t>Dên</t>
        </is>
      </c>
      <c r="G965" s="141" t="n"/>
      <c r="H965" s="141" t="inlineStr">
        <is>
          <t>Cặp</t>
        </is>
      </c>
      <c r="I965" s="43" t="n"/>
      <c r="J965" s="43" t="n"/>
      <c r="K965" s="43" t="n"/>
      <c r="L965" s="43" t="n"/>
      <c r="M965" s="43" t="n"/>
      <c r="N965" s="43" t="n"/>
      <c r="O965" s="43" t="n"/>
      <c r="P965" s="43" t="n"/>
    </row>
    <row r="966" ht="30" customHeight="1">
      <c r="A966" s="143" t="inlineStr">
        <is>
          <t>HH074423</t>
        </is>
      </c>
      <c r="B966" s="143" t="inlineStr">
        <is>
          <t>CUMMINS</t>
        </is>
      </c>
      <c r="C966" s="143" t="inlineStr">
        <is>
          <t>Bạc miểng 4BT/S4D102 Cos3 - CCEC</t>
        </is>
      </c>
      <c r="D966" s="143" t="n"/>
      <c r="E966" s="143" t="inlineStr">
        <is>
          <t>Cos3</t>
        </is>
      </c>
      <c r="F966" s="143" t="inlineStr">
        <is>
          <t>Baze+Dên</t>
        </is>
      </c>
      <c r="G966" s="144" t="inlineStr">
        <is>
          <t>CCEC</t>
        </is>
      </c>
      <c r="H966" s="144" t="inlineStr">
        <is>
          <t>Bộ</t>
        </is>
      </c>
      <c r="I966" s="143" t="n"/>
      <c r="J966" s="144" t="n"/>
      <c r="K966" s="144" t="n"/>
      <c r="L966" s="144" t="n"/>
      <c r="M966" s="143" t="n"/>
      <c r="N966" s="143" t="n"/>
      <c r="O966" s="143" t="n"/>
      <c r="P966" s="143" t="inlineStr">
        <is>
          <t>Bạc miểng 4BT/S4D102 Cos3 - CCEC</t>
        </is>
      </c>
    </row>
    <row r="967" ht="30" customHeight="1">
      <c r="A967" s="141" t="n"/>
      <c r="B967" s="141" t="inlineStr">
        <is>
          <t>CUMMINS</t>
        </is>
      </c>
      <c r="C967" s="141" t="inlineStr">
        <is>
          <t>Bạc Miểng 6BT/S6D102</t>
        </is>
      </c>
      <c r="D967" s="141" t="inlineStr">
        <is>
          <t>102</t>
        </is>
      </c>
      <c r="E967" s="141" t="inlineStr">
        <is>
          <t>Cos0</t>
        </is>
      </c>
      <c r="F967" s="141" t="inlineStr">
        <is>
          <t>Baze+Dên</t>
        </is>
      </c>
      <c r="G967" s="141" t="n"/>
      <c r="H967" s="141" t="inlineStr">
        <is>
          <t>Bộ</t>
        </is>
      </c>
      <c r="I967" s="45" t="n"/>
      <c r="J967" s="45" t="n"/>
      <c r="K967" s="45" t="n"/>
      <c r="L967" s="45" t="n"/>
      <c r="M967" s="45" t="n"/>
      <c r="N967" s="45" t="n"/>
      <c r="O967" s="45" t="n"/>
      <c r="P967" s="45" t="n"/>
    </row>
    <row r="968" ht="30" customHeight="1">
      <c r="A968" s="141" t="n"/>
      <c r="B968" s="141" t="inlineStr">
        <is>
          <t>CUMMINS</t>
        </is>
      </c>
      <c r="C968" s="141" t="inlineStr">
        <is>
          <t>Bạc Miểng 6BT/S6D102</t>
        </is>
      </c>
      <c r="D968" s="141" t="inlineStr">
        <is>
          <t>102</t>
        </is>
      </c>
      <c r="E968" s="141" t="inlineStr">
        <is>
          <t>Cos1</t>
        </is>
      </c>
      <c r="F968" s="141" t="inlineStr">
        <is>
          <t>Baze+Dên</t>
        </is>
      </c>
      <c r="G968" s="141" t="n"/>
      <c r="H968" s="141" t="inlineStr">
        <is>
          <t>Bộ</t>
        </is>
      </c>
      <c r="I968" s="45" t="n"/>
      <c r="J968" s="45" t="n"/>
      <c r="K968" s="45" t="n"/>
      <c r="L968" s="45" t="n"/>
      <c r="M968" s="45" t="n"/>
      <c r="N968" s="45" t="n"/>
      <c r="O968" s="45" t="n"/>
      <c r="P968" s="45" t="n"/>
    </row>
    <row r="969" ht="30" customHeight="1">
      <c r="A969" s="45" t="inlineStr">
        <is>
          <t>HH073834</t>
        </is>
      </c>
      <c r="B969" s="45" t="inlineStr">
        <is>
          <t>CUMMINS</t>
        </is>
      </c>
      <c r="C969" s="45" t="inlineStr">
        <is>
          <t>Bạc miểng 6BT/S6D102 Cos2 - CUMMINS CN</t>
        </is>
      </c>
      <c r="D969" s="45" t="inlineStr">
        <is>
          <t>102</t>
        </is>
      </c>
      <c r="E969" s="45" t="inlineStr">
        <is>
          <t>Cos2</t>
        </is>
      </c>
      <c r="F969" s="45" t="inlineStr">
        <is>
          <t>Baze+Dên</t>
        </is>
      </c>
      <c r="G969" s="45" t="inlineStr">
        <is>
          <t>CUMMINS CN</t>
        </is>
      </c>
      <c r="H969" s="45" t="inlineStr">
        <is>
          <t>Bộ</t>
        </is>
      </c>
      <c r="I969" s="45" t="n"/>
      <c r="J969" s="45" t="n"/>
      <c r="K969" s="45" t="n"/>
      <c r="L969" s="45" t="n"/>
      <c r="M969" s="45" t="n"/>
      <c r="N969" s="45" t="n"/>
      <c r="O969" s="45" t="n"/>
      <c r="P969" s="45" t="inlineStr">
        <is>
          <t>Bạc miểng 6BT/S6D102 Cos2 - CUMMINS CN</t>
        </is>
      </c>
    </row>
    <row r="970" ht="30" customHeight="1">
      <c r="A970" s="43" t="inlineStr">
        <is>
          <t>HH070985</t>
        </is>
      </c>
      <c r="B970" s="43" t="inlineStr">
        <is>
          <t>CUMMINS</t>
        </is>
      </c>
      <c r="C970" s="43" t="inlineStr">
        <is>
          <t>Bạc miểng 6BT/S6D102 Cos2 - DAIDO</t>
        </is>
      </c>
      <c r="D970" s="43" t="inlineStr">
        <is>
          <t>102</t>
        </is>
      </c>
      <c r="E970" s="43" t="inlineStr">
        <is>
          <t>Cos2</t>
        </is>
      </c>
      <c r="F970" s="43" t="inlineStr">
        <is>
          <t>Baze+Dên</t>
        </is>
      </c>
      <c r="G970" s="43" t="inlineStr">
        <is>
          <t>DAIDO</t>
        </is>
      </c>
      <c r="H970" s="43" t="inlineStr">
        <is>
          <t>Bộ</t>
        </is>
      </c>
      <c r="I970" s="43" t="n"/>
      <c r="J970" s="43" t="n"/>
      <c r="K970" s="43" t="n"/>
      <c r="L970" s="43" t="n"/>
      <c r="M970" s="43" t="n"/>
      <c r="N970" s="43" t="n"/>
      <c r="O970" s="43" t="n"/>
      <c r="P970" s="43" t="inlineStr">
        <is>
          <t>Bạc miểng 6BT/S6D102 Cos2 - DAIDO</t>
        </is>
      </c>
    </row>
    <row r="971" ht="30" customHeight="1">
      <c r="A971" s="141" t="n"/>
      <c r="B971" s="141" t="inlineStr">
        <is>
          <t>CUMMINS</t>
        </is>
      </c>
      <c r="C971" s="141" t="inlineStr">
        <is>
          <t>Bạc Miểng 6BT/S6D102</t>
        </is>
      </c>
      <c r="D971" s="141" t="inlineStr">
        <is>
          <t>102</t>
        </is>
      </c>
      <c r="E971" s="141" t="inlineStr">
        <is>
          <t>Cos3</t>
        </is>
      </c>
      <c r="F971" s="141" t="inlineStr">
        <is>
          <t>Baze+Dên</t>
        </is>
      </c>
      <c r="G971" s="141" t="n"/>
      <c r="H971" s="141" t="inlineStr">
        <is>
          <t>Bộ</t>
        </is>
      </c>
      <c r="I971" s="45" t="n"/>
      <c r="J971" s="45" t="n"/>
      <c r="K971" s="45" t="n"/>
      <c r="L971" s="45" t="n"/>
      <c r="M971" s="45" t="n"/>
      <c r="N971" s="45" t="n"/>
      <c r="O971" s="45" t="n"/>
      <c r="P971" s="45" t="n"/>
    </row>
    <row r="972" ht="30" customHeight="1">
      <c r="A972" s="141" t="n"/>
      <c r="B972" s="141" t="inlineStr">
        <is>
          <t>CUMMINS</t>
        </is>
      </c>
      <c r="C972" s="141" t="inlineStr">
        <is>
          <t>Bạc Miểng 6BT/S6D102</t>
        </is>
      </c>
      <c r="D972" s="141" t="inlineStr">
        <is>
          <t>102</t>
        </is>
      </c>
      <c r="E972" s="141" t="inlineStr">
        <is>
          <t>Cos4</t>
        </is>
      </c>
      <c r="F972" s="141" t="inlineStr">
        <is>
          <t>Baze+Dên</t>
        </is>
      </c>
      <c r="G972" s="141" t="n"/>
      <c r="H972" s="141" t="inlineStr">
        <is>
          <t>Bộ</t>
        </is>
      </c>
      <c r="I972" s="43" t="n"/>
      <c r="J972" s="43" t="n"/>
      <c r="K972" s="43" t="n"/>
      <c r="L972" s="43" t="n"/>
      <c r="M972" s="43" t="n"/>
      <c r="N972" s="43" t="n"/>
      <c r="O972" s="43" t="n"/>
      <c r="P972" s="43" t="n"/>
    </row>
    <row r="973" ht="30" customHeight="1">
      <c r="A973" s="45" t="inlineStr">
        <is>
          <t>HH075408</t>
        </is>
      </c>
      <c r="B973" s="45" t="inlineStr">
        <is>
          <t>CUMMINS</t>
        </is>
      </c>
      <c r="C973" s="45" t="inlineStr">
        <is>
          <t>Baze 6BT/S6D102</t>
        </is>
      </c>
      <c r="D973" s="45" t="inlineStr">
        <is>
          <t>102</t>
        </is>
      </c>
      <c r="E973" s="45" t="inlineStr">
        <is>
          <t>Cos0</t>
        </is>
      </c>
      <c r="F973" s="45" t="inlineStr">
        <is>
          <t>Baze</t>
        </is>
      </c>
      <c r="G973" s="45" t="inlineStr">
        <is>
          <t>HỘP CCEC</t>
        </is>
      </c>
      <c r="H973" s="45" t="inlineStr">
        <is>
          <t>Bộ</t>
        </is>
      </c>
      <c r="I973" s="45" t="n"/>
      <c r="J973" s="45" t="n"/>
      <c r="K973" s="45" t="n"/>
      <c r="L973" s="45" t="n"/>
      <c r="M973" s="45" t="n"/>
      <c r="N973" s="45" t="n"/>
      <c r="O973" s="45" t="n"/>
      <c r="P973" s="45" t="inlineStr">
        <is>
          <t>Miểng baze 6BT/S6D102 Cos0 - hộp CCEC</t>
        </is>
      </c>
    </row>
    <row r="974" ht="30" customHeight="1">
      <c r="A974" s="141" t="n"/>
      <c r="B974" s="141" t="inlineStr">
        <is>
          <t>CUMMINS</t>
        </is>
      </c>
      <c r="C974" s="141" t="inlineStr">
        <is>
          <t>Baze 6BT/S6D102</t>
        </is>
      </c>
      <c r="D974" s="141" t="inlineStr">
        <is>
          <t>102</t>
        </is>
      </c>
      <c r="E974" s="141" t="inlineStr">
        <is>
          <t>Cos1</t>
        </is>
      </c>
      <c r="F974" s="141" t="inlineStr">
        <is>
          <t>Baze</t>
        </is>
      </c>
      <c r="G974" s="141" t="n"/>
      <c r="H974" s="141" t="inlineStr">
        <is>
          <t>Bộ</t>
        </is>
      </c>
      <c r="I974" s="45" t="n"/>
      <c r="J974" s="45" t="n"/>
      <c r="K974" s="45" t="n"/>
      <c r="L974" s="45" t="n"/>
      <c r="M974" s="45" t="n"/>
      <c r="N974" s="45" t="n"/>
      <c r="O974" s="45" t="n"/>
      <c r="P974" s="45" t="n"/>
    </row>
    <row r="975" ht="30" customHeight="1">
      <c r="A975" s="141" t="n"/>
      <c r="B975" s="141" t="inlineStr">
        <is>
          <t>CUMMINS</t>
        </is>
      </c>
      <c r="C975" s="141" t="inlineStr">
        <is>
          <t>Baze 6BT/S6D102</t>
        </is>
      </c>
      <c r="D975" s="141" t="inlineStr">
        <is>
          <t>102</t>
        </is>
      </c>
      <c r="E975" s="141" t="inlineStr">
        <is>
          <t>Cos2</t>
        </is>
      </c>
      <c r="F975" s="141" t="inlineStr">
        <is>
          <t>Baze</t>
        </is>
      </c>
      <c r="G975" s="141" t="n"/>
      <c r="H975" s="141" t="inlineStr">
        <is>
          <t>Bộ</t>
        </is>
      </c>
      <c r="I975" s="45" t="n"/>
      <c r="J975" s="45" t="n"/>
      <c r="K975" s="45" t="n"/>
      <c r="L975" s="45" t="n"/>
      <c r="M975" s="45" t="n"/>
      <c r="N975" s="45" t="n"/>
      <c r="O975" s="45" t="n"/>
      <c r="P975" s="45" t="n"/>
    </row>
    <row r="976" ht="30" customHeight="1">
      <c r="A976" s="141" t="n"/>
      <c r="B976" s="141" t="inlineStr">
        <is>
          <t>CUMMINS</t>
        </is>
      </c>
      <c r="C976" s="141" t="inlineStr">
        <is>
          <t>Baze 6BT/S6D102</t>
        </is>
      </c>
      <c r="D976" s="141" t="inlineStr">
        <is>
          <t>102</t>
        </is>
      </c>
      <c r="E976" s="141" t="inlineStr">
        <is>
          <t>Cos3</t>
        </is>
      </c>
      <c r="F976" s="141" t="inlineStr">
        <is>
          <t>Baze</t>
        </is>
      </c>
      <c r="G976" s="141" t="n"/>
      <c r="H976" s="141" t="inlineStr">
        <is>
          <t>Bộ</t>
        </is>
      </c>
      <c r="I976" s="45" t="n"/>
      <c r="J976" s="45" t="n"/>
      <c r="K976" s="45" t="n"/>
      <c r="L976" s="45" t="n"/>
      <c r="M976" s="45" t="n"/>
      <c r="N976" s="45" t="n"/>
      <c r="O976" s="45" t="n"/>
      <c r="P976" s="45" t="n"/>
    </row>
    <row r="977" ht="30" customHeight="1">
      <c r="A977" s="141" t="n"/>
      <c r="B977" s="141" t="inlineStr">
        <is>
          <t>CUMMINS</t>
        </is>
      </c>
      <c r="C977" s="141" t="inlineStr">
        <is>
          <t>Baze 6BT/S6D102</t>
        </is>
      </c>
      <c r="D977" s="141" t="inlineStr">
        <is>
          <t>102</t>
        </is>
      </c>
      <c r="E977" s="141" t="inlineStr">
        <is>
          <t>Cos4</t>
        </is>
      </c>
      <c r="F977" s="141" t="inlineStr">
        <is>
          <t>Baze</t>
        </is>
      </c>
      <c r="G977" s="141" t="n"/>
      <c r="H977" s="141" t="inlineStr">
        <is>
          <t>Bộ</t>
        </is>
      </c>
      <c r="I977" s="45" t="n"/>
      <c r="J977" s="45" t="n"/>
      <c r="K977" s="45" t="n"/>
      <c r="L977" s="45" t="n"/>
      <c r="M977" s="45" t="n"/>
      <c r="N977" s="45" t="n"/>
      <c r="O977" s="45" t="n"/>
      <c r="P977" s="45" t="n"/>
    </row>
    <row r="978" ht="30" customHeight="1">
      <c r="A978" s="43" t="inlineStr">
        <is>
          <t>HH074405</t>
        </is>
      </c>
      <c r="B978" s="43" t="inlineStr">
        <is>
          <t>CUMMINS</t>
        </is>
      </c>
      <c r="C978" s="43" t="inlineStr">
        <is>
          <t>Dên 6BT/S6D102</t>
        </is>
      </c>
      <c r="D978" s="43" t="inlineStr">
        <is>
          <t>102</t>
        </is>
      </c>
      <c r="E978" s="43" t="inlineStr">
        <is>
          <t>Cos0</t>
        </is>
      </c>
      <c r="F978" s="43" t="inlineStr">
        <is>
          <t>Dên</t>
        </is>
      </c>
      <c r="G978" s="43" t="inlineStr">
        <is>
          <t>HỘP CCEC</t>
        </is>
      </c>
      <c r="H978" s="43" t="inlineStr">
        <is>
          <t>Bộ</t>
        </is>
      </c>
      <c r="I978" s="43" t="n"/>
      <c r="J978" s="43" t="n"/>
      <c r="K978" s="43" t="n"/>
      <c r="L978" s="43" t="n"/>
      <c r="M978" s="43" t="n"/>
      <c r="N978" s="43" t="n"/>
      <c r="O978" s="43" t="n"/>
      <c r="P978" s="43" t="inlineStr">
        <is>
          <t>Miểng dên 6BT/S6D102 Cos0 - hộp CCEC</t>
        </is>
      </c>
    </row>
    <row r="979" ht="30" customHeight="1">
      <c r="A979" s="141" t="n"/>
      <c r="B979" s="141" t="inlineStr">
        <is>
          <t>CUMMINS</t>
        </is>
      </c>
      <c r="C979" s="141" t="inlineStr">
        <is>
          <t>Dên 6BT/S6D102</t>
        </is>
      </c>
      <c r="D979" s="141" t="inlineStr">
        <is>
          <t>102</t>
        </is>
      </c>
      <c r="E979" s="141" t="inlineStr">
        <is>
          <t>Cos1</t>
        </is>
      </c>
      <c r="F979" s="141" t="inlineStr">
        <is>
          <t>Dên</t>
        </is>
      </c>
      <c r="G979" s="141" t="n"/>
      <c r="H979" s="141" t="inlineStr">
        <is>
          <t>Bộ</t>
        </is>
      </c>
      <c r="I979" s="43" t="n"/>
      <c r="J979" s="43" t="n"/>
      <c r="K979" s="43" t="n"/>
      <c r="L979" s="43" t="n"/>
      <c r="M979" s="43" t="n"/>
      <c r="N979" s="43" t="n"/>
      <c r="O979" s="43" t="n"/>
      <c r="P979" s="43" t="n"/>
    </row>
    <row r="980" ht="30" customHeight="1">
      <c r="A980" s="141" t="n"/>
      <c r="B980" s="141" t="inlineStr">
        <is>
          <t>CUMMINS</t>
        </is>
      </c>
      <c r="C980" s="141" t="inlineStr">
        <is>
          <t>Dên 6BT/S6D102</t>
        </is>
      </c>
      <c r="D980" s="141" t="inlineStr">
        <is>
          <t>102</t>
        </is>
      </c>
      <c r="E980" s="141" t="inlineStr">
        <is>
          <t>Cos2</t>
        </is>
      </c>
      <c r="F980" s="141" t="inlineStr">
        <is>
          <t>Dên</t>
        </is>
      </c>
      <c r="G980" s="141" t="n"/>
      <c r="H980" s="141" t="inlineStr">
        <is>
          <t>Bộ</t>
        </is>
      </c>
      <c r="I980" s="43" t="n"/>
      <c r="J980" s="43" t="n"/>
      <c r="K980" s="43" t="n"/>
      <c r="L980" s="43" t="n"/>
      <c r="M980" s="43" t="n"/>
      <c r="N980" s="43" t="n"/>
      <c r="O980" s="43" t="n"/>
      <c r="P980" s="43" t="n"/>
    </row>
    <row r="981" ht="30" customHeight="1">
      <c r="A981" s="141" t="n"/>
      <c r="B981" s="141" t="inlineStr">
        <is>
          <t>CUMMINS</t>
        </is>
      </c>
      <c r="C981" s="141" t="inlineStr">
        <is>
          <t>Dên 6BT/S6D102</t>
        </is>
      </c>
      <c r="D981" s="141" t="inlineStr">
        <is>
          <t>102</t>
        </is>
      </c>
      <c r="E981" s="141" t="inlineStr">
        <is>
          <t>Cos3</t>
        </is>
      </c>
      <c r="F981" s="141" t="inlineStr">
        <is>
          <t>Dên</t>
        </is>
      </c>
      <c r="G981" s="141" t="n"/>
      <c r="H981" s="141" t="inlineStr">
        <is>
          <t>Bộ</t>
        </is>
      </c>
      <c r="I981" s="43" t="n"/>
      <c r="J981" s="43" t="n"/>
      <c r="K981" s="43" t="n"/>
      <c r="L981" s="43" t="n"/>
      <c r="M981" s="43" t="n"/>
      <c r="N981" s="43" t="n"/>
      <c r="O981" s="43" t="n"/>
      <c r="P981" s="43" t="n"/>
    </row>
    <row r="982" ht="30" customHeight="1">
      <c r="A982" s="141" t="n"/>
      <c r="B982" s="141" t="inlineStr">
        <is>
          <t>CUMMINS</t>
        </is>
      </c>
      <c r="C982" s="141" t="inlineStr">
        <is>
          <t>Dên 6BT/S6D102</t>
        </is>
      </c>
      <c r="D982" s="141" t="inlineStr">
        <is>
          <t>102</t>
        </is>
      </c>
      <c r="E982" s="141" t="inlineStr">
        <is>
          <t>Cos4</t>
        </is>
      </c>
      <c r="F982" s="141" t="inlineStr">
        <is>
          <t>Dên</t>
        </is>
      </c>
      <c r="G982" s="141" t="n"/>
      <c r="H982" s="141" t="inlineStr">
        <is>
          <t>Bộ</t>
        </is>
      </c>
      <c r="I982" s="43" t="n"/>
      <c r="J982" s="43" t="n"/>
      <c r="K982" s="43" t="n"/>
      <c r="L982" s="43" t="n"/>
      <c r="M982" s="43" t="n"/>
      <c r="N982" s="43" t="n"/>
      <c r="O982" s="43" t="n"/>
      <c r="P982" s="43" t="n"/>
    </row>
    <row r="983" ht="30" customHeight="1">
      <c r="A983" s="141" t="n"/>
      <c r="B983" s="141" t="inlineStr">
        <is>
          <t>CUMMINS</t>
        </is>
      </c>
      <c r="C983" s="141" t="inlineStr">
        <is>
          <t>Bạc Miểng 6BT/S6D102/6D102</t>
        </is>
      </c>
      <c r="D983" s="141" t="inlineStr">
        <is>
          <t>102</t>
        </is>
      </c>
      <c r="E983" s="141" t="inlineStr">
        <is>
          <t>Cos0</t>
        </is>
      </c>
      <c r="F983" s="141" t="inlineStr">
        <is>
          <t>Baze+Dên</t>
        </is>
      </c>
      <c r="G983" s="141" t="n"/>
      <c r="H983" s="141" t="inlineStr">
        <is>
          <t>Bộ</t>
        </is>
      </c>
      <c r="I983" s="45" t="n"/>
      <c r="J983" s="45" t="n"/>
      <c r="K983" s="45" t="n"/>
      <c r="L983" s="45" t="n"/>
      <c r="M983" s="45" t="n"/>
      <c r="N983" s="45" t="n"/>
      <c r="O983" s="45" t="n"/>
      <c r="P983" s="45" t="n"/>
    </row>
    <row r="984" ht="30" customHeight="1">
      <c r="A984" s="141" t="n"/>
      <c r="B984" s="141" t="inlineStr">
        <is>
          <t>CUMMINS</t>
        </is>
      </c>
      <c r="C984" s="141" t="inlineStr">
        <is>
          <t>Bạc Miểng 6BT/S6D102/6D102</t>
        </is>
      </c>
      <c r="D984" s="141" t="inlineStr">
        <is>
          <t>102</t>
        </is>
      </c>
      <c r="E984" s="141" t="inlineStr">
        <is>
          <t>Cos1</t>
        </is>
      </c>
      <c r="F984" s="141" t="inlineStr">
        <is>
          <t>Baze+Dên</t>
        </is>
      </c>
      <c r="G984" s="141" t="n"/>
      <c r="H984" s="141" t="inlineStr">
        <is>
          <t>Bộ</t>
        </is>
      </c>
      <c r="I984" s="45" t="n"/>
      <c r="J984" s="45" t="n"/>
      <c r="K984" s="45" t="n"/>
      <c r="L984" s="45" t="n"/>
      <c r="M984" s="45" t="n"/>
      <c r="N984" s="45" t="n"/>
      <c r="O984" s="45" t="n"/>
      <c r="P984" s="45" t="n"/>
    </row>
    <row r="985" ht="30" customHeight="1">
      <c r="A985" s="45" t="inlineStr">
        <is>
          <t>HH071410</t>
        </is>
      </c>
      <c r="B985" s="45" t="inlineStr">
        <is>
          <t>CUMMINS</t>
        </is>
      </c>
      <c r="C985" s="45" t="inlineStr">
        <is>
          <t>Bạc miểng 6BT/S6D102/6D102 - Cos2 - TAIHO</t>
        </is>
      </c>
      <c r="D985" s="45" t="inlineStr">
        <is>
          <t>102</t>
        </is>
      </c>
      <c r="E985" s="45" t="inlineStr">
        <is>
          <t>Cos2</t>
        </is>
      </c>
      <c r="F985" s="45" t="inlineStr">
        <is>
          <t>Baze+Dên</t>
        </is>
      </c>
      <c r="G985" s="45" t="inlineStr">
        <is>
          <t>TAIHO</t>
        </is>
      </c>
      <c r="H985" s="45" t="inlineStr">
        <is>
          <t>Bộ</t>
        </is>
      </c>
      <c r="I985" s="45" t="n"/>
      <c r="J985" s="54" t="n">
        <v>1650000</v>
      </c>
      <c r="K985" s="54" t="n">
        <v>1740000</v>
      </c>
      <c r="L985" s="54" t="n">
        <v>1820000</v>
      </c>
      <c r="M985" s="45" t="n"/>
      <c r="N985" s="45" t="n"/>
      <c r="O985" s="45" t="n"/>
      <c r="P985" s="45" t="inlineStr">
        <is>
          <t>Bạc miểng 6BT/S6D102/6D102 - Cos2 - TAIHO</t>
        </is>
      </c>
    </row>
    <row r="986" ht="30" customHeight="1">
      <c r="A986" s="141" t="n"/>
      <c r="B986" s="141" t="inlineStr">
        <is>
          <t>CUMMINS</t>
        </is>
      </c>
      <c r="C986" s="141" t="inlineStr">
        <is>
          <t>Bạc Miểng 6BT/S6D102/6D102</t>
        </is>
      </c>
      <c r="D986" s="141" t="inlineStr">
        <is>
          <t>102</t>
        </is>
      </c>
      <c r="E986" s="141" t="inlineStr">
        <is>
          <t>Cos3</t>
        </is>
      </c>
      <c r="F986" s="141" t="inlineStr">
        <is>
          <t>Baze+Dên</t>
        </is>
      </c>
      <c r="G986" s="141" t="n"/>
      <c r="H986" s="141" t="inlineStr">
        <is>
          <t>Bộ</t>
        </is>
      </c>
      <c r="I986" s="45" t="n"/>
      <c r="J986" s="45" t="n"/>
      <c r="K986" s="45" t="n"/>
      <c r="L986" s="45" t="n"/>
      <c r="M986" s="45" t="n"/>
      <c r="N986" s="45" t="n"/>
      <c r="O986" s="45" t="n"/>
      <c r="P986" s="45" t="n"/>
    </row>
    <row r="987" ht="30" customHeight="1">
      <c r="A987" s="141" t="n"/>
      <c r="B987" s="141" t="inlineStr">
        <is>
          <t>CUMMINS</t>
        </is>
      </c>
      <c r="C987" s="141" t="inlineStr">
        <is>
          <t>Bạc Miểng 6BT/S6D102/6D102</t>
        </is>
      </c>
      <c r="D987" s="141" t="inlineStr">
        <is>
          <t>102</t>
        </is>
      </c>
      <c r="E987" s="141" t="inlineStr">
        <is>
          <t>Cos4</t>
        </is>
      </c>
      <c r="F987" s="141" t="inlineStr">
        <is>
          <t>Baze+Dên</t>
        </is>
      </c>
      <c r="G987" s="141" t="n"/>
      <c r="H987" s="141" t="inlineStr">
        <is>
          <t>Bộ</t>
        </is>
      </c>
      <c r="I987" s="45" t="n"/>
      <c r="J987" s="45" t="n"/>
      <c r="K987" s="45" t="n"/>
      <c r="L987" s="45" t="n"/>
      <c r="M987" s="45" t="n"/>
      <c r="N987" s="45" t="n"/>
      <c r="O987" s="45" t="n"/>
      <c r="P987" s="45" t="n"/>
    </row>
    <row r="988" ht="30" customHeight="1">
      <c r="A988" s="45" t="inlineStr">
        <is>
          <t>HH075692</t>
        </is>
      </c>
      <c r="B988" s="45" t="inlineStr">
        <is>
          <t>CUMMINS</t>
        </is>
      </c>
      <c r="C988" s="45" t="inlineStr">
        <is>
          <t>Baze 6BT/S6D102/6D102</t>
        </is>
      </c>
      <c r="D988" s="45" t="inlineStr">
        <is>
          <t>102</t>
        </is>
      </c>
      <c r="E988" s="45" t="inlineStr">
        <is>
          <t>Cos0</t>
        </is>
      </c>
      <c r="F988" s="45" t="inlineStr">
        <is>
          <t>Baze</t>
        </is>
      </c>
      <c r="G988" s="45" t="inlineStr">
        <is>
          <t>CS IVECO</t>
        </is>
      </c>
      <c r="H988" s="45" t="inlineStr">
        <is>
          <t>Bộ</t>
        </is>
      </c>
      <c r="I988" s="45" t="n"/>
      <c r="J988" s="45" t="n"/>
      <c r="K988" s="45" t="n"/>
      <c r="L988" s="45" t="n"/>
      <c r="M988" s="45" t="n"/>
      <c r="N988" s="45" t="n"/>
      <c r="O988" s="45" t="inlineStr">
        <is>
          <t>3802070</t>
        </is>
      </c>
      <c r="P988" s="45" t="inlineStr">
        <is>
          <t>Miểng baze 6BT/S6D102/6D102/3802070 Cos0 - CS IVECO</t>
        </is>
      </c>
    </row>
    <row r="989" ht="30" customHeight="1">
      <c r="A989" s="43" t="inlineStr">
        <is>
          <t>HH083242</t>
        </is>
      </c>
      <c r="B989" s="43" t="inlineStr">
        <is>
          <t>CUMMINS</t>
        </is>
      </c>
      <c r="C989" s="43" t="inlineStr">
        <is>
          <t>Baze 6BT/S6D102/6D102</t>
        </is>
      </c>
      <c r="D989" s="43" t="inlineStr">
        <is>
          <t>102</t>
        </is>
      </c>
      <c r="E989" s="43" t="inlineStr">
        <is>
          <t>Cos0</t>
        </is>
      </c>
      <c r="F989" s="43" t="inlineStr">
        <is>
          <t>Baze</t>
        </is>
      </c>
      <c r="G989" s="43" t="inlineStr">
        <is>
          <t>EP</t>
        </is>
      </c>
      <c r="H989" s="43" t="inlineStr">
        <is>
          <t>Bộ</t>
        </is>
      </c>
      <c r="I989" s="43" t="n"/>
      <c r="J989" s="53" t="n">
        <v>360000</v>
      </c>
      <c r="K989" s="53" t="n">
        <v>380000</v>
      </c>
      <c r="L989" s="53" t="n">
        <v>410000</v>
      </c>
      <c r="M989" s="43" t="n"/>
      <c r="N989" s="43" t="n"/>
      <c r="O989" s="43" t="inlineStr">
        <is>
          <t>3802070</t>
        </is>
      </c>
      <c r="P989" s="43" t="inlineStr">
        <is>
          <t>Miểng baze Cummins 6BT/S6D102/6D102 (3802070) - Cos0 - EP</t>
        </is>
      </c>
    </row>
    <row r="990" ht="30" customHeight="1">
      <c r="A990" s="45" t="inlineStr">
        <is>
          <t>HH075693</t>
        </is>
      </c>
      <c r="B990" s="45" t="inlineStr">
        <is>
          <t>CUMMINS</t>
        </is>
      </c>
      <c r="C990" s="45" t="inlineStr">
        <is>
          <t>Baze 6BT/S6D102/6D102</t>
        </is>
      </c>
      <c r="D990" s="45" t="inlineStr">
        <is>
          <t>102</t>
        </is>
      </c>
      <c r="E990" s="45" t="inlineStr">
        <is>
          <t>Cos1</t>
        </is>
      </c>
      <c r="F990" s="45" t="inlineStr">
        <is>
          <t>Baze</t>
        </is>
      </c>
      <c r="G990" s="45" t="inlineStr">
        <is>
          <t>CS IVECO</t>
        </is>
      </c>
      <c r="H990" s="45" t="inlineStr">
        <is>
          <t>Bộ</t>
        </is>
      </c>
      <c r="I990" s="45" t="n"/>
      <c r="J990" s="45" t="n"/>
      <c r="K990" s="45" t="n"/>
      <c r="L990" s="45" t="n"/>
      <c r="M990" s="45" t="n"/>
      <c r="N990" s="45" t="n"/>
      <c r="O990" s="45" t="inlineStr">
        <is>
          <t>3802071</t>
        </is>
      </c>
      <c r="P990" s="45" t="inlineStr">
        <is>
          <t>Miểng baze 6BT/S6D102/6D102/3802071 Cos1 - CS IVECO</t>
        </is>
      </c>
    </row>
    <row r="991" ht="30" customHeight="1">
      <c r="A991" s="43" t="inlineStr">
        <is>
          <t>HH074908</t>
        </is>
      </c>
      <c r="B991" s="43" t="inlineStr">
        <is>
          <t>CUMMINS</t>
        </is>
      </c>
      <c r="C991" s="43" t="inlineStr">
        <is>
          <t>Baze 6BT/S6D102/6D102</t>
        </is>
      </c>
      <c r="D991" s="43" t="inlineStr">
        <is>
          <t>102</t>
        </is>
      </c>
      <c r="E991" s="43" t="inlineStr">
        <is>
          <t>Cos1</t>
        </is>
      </c>
      <c r="F991" s="43" t="inlineStr">
        <is>
          <t>Baze</t>
        </is>
      </c>
      <c r="G991" s="43" t="inlineStr">
        <is>
          <t>EP</t>
        </is>
      </c>
      <c r="H991" s="43" t="inlineStr">
        <is>
          <t>Bộ</t>
        </is>
      </c>
      <c r="I991" s="43" t="n"/>
      <c r="J991" s="53" t="n">
        <v>350000</v>
      </c>
      <c r="K991" s="53" t="n">
        <v>380000</v>
      </c>
      <c r="L991" s="53" t="n">
        <v>410000</v>
      </c>
      <c r="M991" s="43" t="n"/>
      <c r="N991" s="43" t="n"/>
      <c r="O991" s="43" t="inlineStr">
        <is>
          <t>3802071</t>
        </is>
      </c>
      <c r="P991" s="43" t="inlineStr">
        <is>
          <t>Miểng baze Cummins 6BT/S6D102/6D102 (3802071) - cos1 - EP</t>
        </is>
      </c>
    </row>
    <row r="992" ht="30" customHeight="1">
      <c r="A992" s="43" t="inlineStr">
        <is>
          <t>HH075239</t>
        </is>
      </c>
      <c r="B992" s="43" t="inlineStr">
        <is>
          <t>CUMMINS</t>
        </is>
      </c>
      <c r="C992" s="43" t="inlineStr">
        <is>
          <t>Baze 6BT/S6D102/6D102</t>
        </is>
      </c>
      <c r="D992" s="43" t="inlineStr">
        <is>
          <t>102</t>
        </is>
      </c>
      <c r="E992" s="43" t="inlineStr">
        <is>
          <t>Cos2</t>
        </is>
      </c>
      <c r="F992" s="43" t="inlineStr">
        <is>
          <t>Baze</t>
        </is>
      </c>
      <c r="G992" s="43" t="inlineStr">
        <is>
          <t>EP</t>
        </is>
      </c>
      <c r="H992" s="43" t="inlineStr">
        <is>
          <t>Bộ</t>
        </is>
      </c>
      <c r="I992" s="43" t="n"/>
      <c r="J992" s="53" t="n">
        <v>350000</v>
      </c>
      <c r="K992" s="53" t="n">
        <v>380000</v>
      </c>
      <c r="L992" s="53" t="n">
        <v>410000</v>
      </c>
      <c r="M992" s="43" t="n"/>
      <c r="N992" s="43" t="n"/>
      <c r="O992" s="43" t="inlineStr">
        <is>
          <t>3802072</t>
        </is>
      </c>
      <c r="P992" s="43" t="inlineStr">
        <is>
          <t>Miểng baze Cummins 6BT/S6D102/6D102 (3802072) - cos2 - EP</t>
        </is>
      </c>
    </row>
    <row r="993" ht="30" customHeight="1">
      <c r="A993" s="141" t="n"/>
      <c r="B993" s="141" t="inlineStr">
        <is>
          <t>CUMMINS</t>
        </is>
      </c>
      <c r="C993" s="141" t="inlineStr">
        <is>
          <t>Baze 6BT/S6D102/6D102</t>
        </is>
      </c>
      <c r="D993" s="141" t="inlineStr">
        <is>
          <t>102</t>
        </is>
      </c>
      <c r="E993" s="141" t="inlineStr">
        <is>
          <t>Cos3</t>
        </is>
      </c>
      <c r="F993" s="141" t="inlineStr">
        <is>
          <t>Baze</t>
        </is>
      </c>
      <c r="G993" s="141" t="n"/>
      <c r="H993" s="141" t="inlineStr">
        <is>
          <t>Bộ</t>
        </is>
      </c>
      <c r="I993" s="45" t="n"/>
      <c r="J993" s="45" t="n"/>
      <c r="K993" s="45" t="n"/>
      <c r="L993" s="45" t="n"/>
      <c r="M993" s="45" t="n"/>
      <c r="N993" s="45" t="n"/>
      <c r="O993" s="45" t="n"/>
      <c r="P993" s="45" t="n"/>
    </row>
    <row r="994" ht="30" customHeight="1">
      <c r="A994" s="141" t="n"/>
      <c r="B994" s="141" t="inlineStr">
        <is>
          <t>CUMMINS</t>
        </is>
      </c>
      <c r="C994" s="141" t="inlineStr">
        <is>
          <t>Baze 6BT/S6D102/6D102</t>
        </is>
      </c>
      <c r="D994" s="141" t="inlineStr">
        <is>
          <t>102</t>
        </is>
      </c>
      <c r="E994" s="141" t="inlineStr">
        <is>
          <t>Cos4</t>
        </is>
      </c>
      <c r="F994" s="141" t="inlineStr">
        <is>
          <t>Baze</t>
        </is>
      </c>
      <c r="G994" s="141" t="n"/>
      <c r="H994" s="141" t="inlineStr">
        <is>
          <t>Bộ</t>
        </is>
      </c>
      <c r="I994" s="43" t="n"/>
      <c r="J994" s="43" t="n"/>
      <c r="K994" s="43" t="n"/>
      <c r="L994" s="43" t="n"/>
      <c r="M994" s="43" t="n"/>
      <c r="N994" s="43" t="n"/>
      <c r="O994" s="43" t="n"/>
      <c r="P994" s="43" t="n"/>
    </row>
    <row r="995" ht="30" customHeight="1">
      <c r="A995" s="45" t="inlineStr">
        <is>
          <t>HH075240</t>
        </is>
      </c>
      <c r="B995" s="45" t="inlineStr">
        <is>
          <t>CUMMINS</t>
        </is>
      </c>
      <c r="C995" s="45" t="inlineStr">
        <is>
          <t>Dên 6BT/S6D102/6D102</t>
        </is>
      </c>
      <c r="D995" s="45" t="inlineStr">
        <is>
          <t>102</t>
        </is>
      </c>
      <c r="E995" s="45" t="inlineStr">
        <is>
          <t>Cos0</t>
        </is>
      </c>
      <c r="F995" s="45" t="inlineStr">
        <is>
          <t>Dên</t>
        </is>
      </c>
      <c r="G995" s="45" t="inlineStr">
        <is>
          <t>EP</t>
        </is>
      </c>
      <c r="H995" s="45" t="inlineStr">
        <is>
          <t>Bộ</t>
        </is>
      </c>
      <c r="I995" s="45" t="n"/>
      <c r="J995" s="54" t="n">
        <v>360000</v>
      </c>
      <c r="K995" s="54" t="n">
        <v>380000</v>
      </c>
      <c r="L995" s="54" t="n">
        <v>400000</v>
      </c>
      <c r="M995" s="45" t="n"/>
      <c r="N995" s="45" t="n"/>
      <c r="O995" s="45" t="inlineStr">
        <is>
          <t>3901170</t>
        </is>
      </c>
      <c r="P995" s="45" t="inlineStr">
        <is>
          <t>Miểng dên Cum 6BT/ 3901170/ STD, S6D102/6D102 - Cos0 - EP</t>
        </is>
      </c>
    </row>
    <row r="996" ht="30" customHeight="1">
      <c r="A996" s="45" t="inlineStr">
        <is>
          <t>HH075696</t>
        </is>
      </c>
      <c r="B996" s="45" t="inlineStr">
        <is>
          <t>CUMMINS</t>
        </is>
      </c>
      <c r="C996" s="45" t="inlineStr">
        <is>
          <t>Dên 6BT/S6D102/6D102</t>
        </is>
      </c>
      <c r="D996" s="45" t="inlineStr">
        <is>
          <t>102</t>
        </is>
      </c>
      <c r="E996" s="45" t="inlineStr">
        <is>
          <t>Cos1</t>
        </is>
      </c>
      <c r="F996" s="45" t="inlineStr">
        <is>
          <t>Dên</t>
        </is>
      </c>
      <c r="G996" s="45" t="inlineStr">
        <is>
          <t>CS IVECO</t>
        </is>
      </c>
      <c r="H996" s="45" t="inlineStr">
        <is>
          <t>Bộ</t>
        </is>
      </c>
      <c r="I996" s="45" t="n"/>
      <c r="J996" s="54" t="n">
        <v>330000</v>
      </c>
      <c r="K996" s="54" t="n">
        <v>340000</v>
      </c>
      <c r="L996" s="54" t="n">
        <v>350000</v>
      </c>
      <c r="M996" s="45" t="n"/>
      <c r="N996" s="45" t="n"/>
      <c r="O996" s="45" t="inlineStr">
        <is>
          <t>3901171</t>
        </is>
      </c>
      <c r="P996" s="45" t="inlineStr">
        <is>
          <t>Miểng dên 6BT/S6D102/6D102/3901171 Cos1 - CS IVECO</t>
        </is>
      </c>
    </row>
    <row r="997" ht="30" customHeight="1">
      <c r="A997" s="43" t="inlineStr">
        <is>
          <t>HH075241</t>
        </is>
      </c>
      <c r="B997" s="43" t="inlineStr">
        <is>
          <t>CUMMINS</t>
        </is>
      </c>
      <c r="C997" s="43" t="inlineStr">
        <is>
          <t>Dên 6BT/S6D102/6D102</t>
        </is>
      </c>
      <c r="D997" s="43" t="inlineStr">
        <is>
          <t>102</t>
        </is>
      </c>
      <c r="E997" s="43" t="inlineStr">
        <is>
          <t>Cos1</t>
        </is>
      </c>
      <c r="F997" s="43" t="inlineStr">
        <is>
          <t>Dên</t>
        </is>
      </c>
      <c r="G997" s="43" t="inlineStr">
        <is>
          <t>EP</t>
        </is>
      </c>
      <c r="H997" s="43" t="inlineStr">
        <is>
          <t>Bộ</t>
        </is>
      </c>
      <c r="I997" s="43" t="n"/>
      <c r="J997" s="53" t="n">
        <v>360000</v>
      </c>
      <c r="K997" s="53" t="n">
        <v>380000</v>
      </c>
      <c r="L997" s="53" t="n">
        <v>400000</v>
      </c>
      <c r="M997" s="43" t="n"/>
      <c r="N997" s="43" t="n"/>
      <c r="O997" s="43" t="inlineStr">
        <is>
          <t>3901171</t>
        </is>
      </c>
      <c r="P997" s="43" t="inlineStr">
        <is>
          <t>Miểng dên Cum 6BT/ 3901171/ 0.25, S6D102/6D102 - Cos1 - EP</t>
        </is>
      </c>
    </row>
    <row r="998" ht="30" customHeight="1">
      <c r="A998" s="45" t="inlineStr">
        <is>
          <t>HH074909</t>
        </is>
      </c>
      <c r="B998" s="45" t="inlineStr">
        <is>
          <t>CUMMINS</t>
        </is>
      </c>
      <c r="C998" s="45" t="inlineStr">
        <is>
          <t>Dên 6BT/S6D102/6D102</t>
        </is>
      </c>
      <c r="D998" s="45" t="inlineStr">
        <is>
          <t>102</t>
        </is>
      </c>
      <c r="E998" s="45" t="inlineStr">
        <is>
          <t>Cos2</t>
        </is>
      </c>
      <c r="F998" s="45" t="inlineStr">
        <is>
          <t>Dên</t>
        </is>
      </c>
      <c r="G998" s="45" t="inlineStr">
        <is>
          <t>CUMMINS</t>
        </is>
      </c>
      <c r="H998" s="45" t="inlineStr">
        <is>
          <t>Bộ</t>
        </is>
      </c>
      <c r="I998" s="45" t="n"/>
      <c r="J998" s="54" t="n">
        <v>330000</v>
      </c>
      <c r="K998" s="54" t="n">
        <v>350000</v>
      </c>
      <c r="L998" s="54" t="n">
        <v>370000</v>
      </c>
      <c r="M998" s="45" t="n"/>
      <c r="N998" s="45" t="n"/>
      <c r="O998" s="45" t="n"/>
      <c r="P998" s="45" t="inlineStr">
        <is>
          <t>Miểng dên 6BT/S6D102/6D102 Cos2 - Cummins</t>
        </is>
      </c>
    </row>
    <row r="999" ht="30" customHeight="1">
      <c r="A999" s="43" t="inlineStr">
        <is>
          <t>HH082696</t>
        </is>
      </c>
      <c r="B999" s="43" t="inlineStr">
        <is>
          <t>CUMMINS</t>
        </is>
      </c>
      <c r="C999" s="43" t="inlineStr">
        <is>
          <t>Dên 6BT/S6D102/6D102</t>
        </is>
      </c>
      <c r="D999" s="43" t="inlineStr">
        <is>
          <t>102</t>
        </is>
      </c>
      <c r="E999" s="43" t="inlineStr">
        <is>
          <t>Cos2</t>
        </is>
      </c>
      <c r="F999" s="43" t="inlineStr">
        <is>
          <t>Dên</t>
        </is>
      </c>
      <c r="G999" s="43" t="inlineStr">
        <is>
          <t>CUMMINS/ EP</t>
        </is>
      </c>
      <c r="H999" s="43" t="inlineStr">
        <is>
          <t>Bộ</t>
        </is>
      </c>
      <c r="I999" s="43" t="n"/>
      <c r="J999" s="53" t="n">
        <v>350000</v>
      </c>
      <c r="K999" s="53" t="n">
        <v>370000</v>
      </c>
      <c r="L999" s="53" t="n">
        <v>390000</v>
      </c>
      <c r="M999" s="43" t="n"/>
      <c r="N999" s="43" t="n"/>
      <c r="O999" s="43" t="n"/>
      <c r="P999" s="43" t="inlineStr">
        <is>
          <t>Miểng dên 6BT/S6D102/6D102 Cos2 - Cummins/ EP</t>
        </is>
      </c>
    </row>
    <row r="1000" ht="30" customHeight="1">
      <c r="A1000" s="141" t="n"/>
      <c r="B1000" s="141" t="inlineStr">
        <is>
          <t>CUMMINS</t>
        </is>
      </c>
      <c r="C1000" s="141" t="inlineStr">
        <is>
          <t>Dên 6BT/S6D102/6D102</t>
        </is>
      </c>
      <c r="D1000" s="141" t="inlineStr">
        <is>
          <t>102</t>
        </is>
      </c>
      <c r="E1000" s="141" t="inlineStr">
        <is>
          <t>Cos3</t>
        </is>
      </c>
      <c r="F1000" s="141" t="inlineStr">
        <is>
          <t>Dên</t>
        </is>
      </c>
      <c r="G1000" s="141" t="n"/>
      <c r="H1000" s="141" t="inlineStr">
        <is>
          <t>Bộ</t>
        </is>
      </c>
      <c r="I1000" s="45" t="n"/>
      <c r="J1000" s="45" t="n"/>
      <c r="K1000" s="45" t="n"/>
      <c r="L1000" s="45" t="n"/>
      <c r="M1000" s="45" t="n"/>
      <c r="N1000" s="45" t="n"/>
      <c r="O1000" s="45" t="n"/>
      <c r="P1000" s="45" t="n"/>
    </row>
    <row r="1001" ht="30" customHeight="1">
      <c r="A1001" s="141" t="n"/>
      <c r="B1001" s="141" t="inlineStr">
        <is>
          <t>CUMMINS</t>
        </is>
      </c>
      <c r="C1001" s="141" t="inlineStr">
        <is>
          <t>Dên 6BT/S6D102/6D102</t>
        </is>
      </c>
      <c r="D1001" s="141" t="inlineStr">
        <is>
          <t>102</t>
        </is>
      </c>
      <c r="E1001" s="141" t="inlineStr">
        <is>
          <t>Cos4</t>
        </is>
      </c>
      <c r="F1001" s="141" t="inlineStr">
        <is>
          <t>Dên</t>
        </is>
      </c>
      <c r="G1001" s="141" t="n"/>
      <c r="H1001" s="141" t="inlineStr">
        <is>
          <t>Bộ</t>
        </is>
      </c>
      <c r="I1001" s="43" t="n"/>
      <c r="J1001" s="43" t="n"/>
      <c r="K1001" s="43" t="n"/>
      <c r="L1001" s="43" t="n"/>
      <c r="M1001" s="43" t="n"/>
      <c r="N1001" s="43" t="n"/>
      <c r="O1001" s="43" t="n"/>
      <c r="P1001" s="43" t="n"/>
    </row>
    <row r="1002" ht="30" customHeight="1">
      <c r="A1002" s="43" t="inlineStr">
        <is>
          <t>HH083223</t>
        </is>
      </c>
      <c r="B1002" s="43" t="inlineStr">
        <is>
          <t>CUMMINS</t>
        </is>
      </c>
      <c r="C1002" s="43" t="inlineStr">
        <is>
          <t>Bạc miểng KOM S6D102 (3901090/150 và 3901170)/ 6D102/ 6BT (agro 2 BÊN)- Cos0 - MAHLE</t>
        </is>
      </c>
      <c r="D1002" s="43" t="inlineStr">
        <is>
          <t>102</t>
        </is>
      </c>
      <c r="E1002" s="43" t="inlineStr">
        <is>
          <t>Cos0</t>
        </is>
      </c>
      <c r="F1002" s="43" t="inlineStr">
        <is>
          <t>Baze+Dên</t>
        </is>
      </c>
      <c r="G1002" s="43" t="inlineStr">
        <is>
          <t>MAHLE</t>
        </is>
      </c>
      <c r="H1002" s="43" t="inlineStr">
        <is>
          <t>Bộ</t>
        </is>
      </c>
      <c r="I1002" s="43" t="n"/>
      <c r="J1002" s="53" t="n">
        <v>840000</v>
      </c>
      <c r="K1002" s="53" t="n">
        <v>890000</v>
      </c>
      <c r="L1002" s="53" t="n">
        <v>950000</v>
      </c>
      <c r="M1002" s="43" t="n"/>
      <c r="N1002" s="43" t="n"/>
      <c r="O1002" s="43" t="inlineStr">
        <is>
          <t>3901090</t>
        </is>
      </c>
      <c r="P1002" s="43" t="inlineStr">
        <is>
          <t>Bạc miểng KOM S6D102 (3901090/150 và 3901170)/ 6D102/ 6BT (agro 2 BÊN)- Cos0 - MAHLE</t>
        </is>
      </c>
    </row>
    <row r="1003" ht="30" customHeight="1">
      <c r="A1003" s="141" t="n"/>
      <c r="B1003" s="141" t="inlineStr">
        <is>
          <t>CUMMINS</t>
        </is>
      </c>
      <c r="C1003" s="141" t="inlineStr">
        <is>
          <t>Bạc Miểng S6D102/6D102/6BT</t>
        </is>
      </c>
      <c r="D1003" s="141" t="inlineStr">
        <is>
          <t>102</t>
        </is>
      </c>
      <c r="E1003" s="141" t="inlineStr">
        <is>
          <t>Cos1</t>
        </is>
      </c>
      <c r="F1003" s="141" t="inlineStr">
        <is>
          <t>Baze+Dên</t>
        </is>
      </c>
      <c r="G1003" s="141" t="n"/>
      <c r="H1003" s="141" t="inlineStr">
        <is>
          <t>Bộ</t>
        </is>
      </c>
      <c r="I1003" s="43" t="n"/>
      <c r="J1003" s="43" t="n"/>
      <c r="K1003" s="43" t="n"/>
      <c r="L1003" s="43" t="n"/>
      <c r="M1003" s="43" t="n"/>
      <c r="N1003" s="43" t="n"/>
      <c r="O1003" s="43" t="n"/>
      <c r="P1003" s="43" t="n"/>
    </row>
    <row r="1004" ht="30" customHeight="1">
      <c r="A1004" s="141" t="n"/>
      <c r="B1004" s="141" t="inlineStr">
        <is>
          <t>CUMMINS</t>
        </is>
      </c>
      <c r="C1004" s="141" t="inlineStr">
        <is>
          <t>Bạc Miểng S6D102/6D102/6BT</t>
        </is>
      </c>
      <c r="D1004" s="141" t="inlineStr">
        <is>
          <t>102</t>
        </is>
      </c>
      <c r="E1004" s="141" t="inlineStr">
        <is>
          <t>Cos2</t>
        </is>
      </c>
      <c r="F1004" s="141" t="inlineStr">
        <is>
          <t>Baze+Dên</t>
        </is>
      </c>
      <c r="G1004" s="141" t="n"/>
      <c r="H1004" s="141" t="inlineStr">
        <is>
          <t>Bộ</t>
        </is>
      </c>
      <c r="I1004" s="43" t="n"/>
      <c r="J1004" s="43" t="n"/>
      <c r="K1004" s="43" t="n"/>
      <c r="L1004" s="43" t="n"/>
      <c r="M1004" s="43" t="n"/>
      <c r="N1004" s="43" t="n"/>
      <c r="O1004" s="43" t="n"/>
      <c r="P1004" s="43" t="n"/>
    </row>
    <row r="1005" ht="30" customHeight="1">
      <c r="A1005" s="141" t="n"/>
      <c r="B1005" s="141" t="inlineStr">
        <is>
          <t>CUMMINS</t>
        </is>
      </c>
      <c r="C1005" s="141" t="inlineStr">
        <is>
          <t>Bạc Miểng S6D102/6D102/6BT</t>
        </is>
      </c>
      <c r="D1005" s="141" t="inlineStr">
        <is>
          <t>102</t>
        </is>
      </c>
      <c r="E1005" s="141" t="inlineStr">
        <is>
          <t>Cos3</t>
        </is>
      </c>
      <c r="F1005" s="141" t="inlineStr">
        <is>
          <t>Baze+Dên</t>
        </is>
      </c>
      <c r="G1005" s="141" t="n"/>
      <c r="H1005" s="141" t="inlineStr">
        <is>
          <t>Bộ</t>
        </is>
      </c>
      <c r="I1005" s="43" t="n"/>
      <c r="J1005" s="43" t="n"/>
      <c r="K1005" s="43" t="n"/>
      <c r="L1005" s="43" t="n"/>
      <c r="M1005" s="43" t="n"/>
      <c r="N1005" s="43" t="n"/>
      <c r="O1005" s="43" t="n"/>
      <c r="P1005" s="43" t="n"/>
    </row>
    <row r="1006" ht="30" customHeight="1">
      <c r="A1006" s="141" t="n"/>
      <c r="B1006" s="141" t="inlineStr">
        <is>
          <t>CUMMINS</t>
        </is>
      </c>
      <c r="C1006" s="141" t="inlineStr">
        <is>
          <t>Bạc Miểng S6D102/6D102/6BT</t>
        </is>
      </c>
      <c r="D1006" s="141" t="inlineStr">
        <is>
          <t>102</t>
        </is>
      </c>
      <c r="E1006" s="141" t="inlineStr">
        <is>
          <t>Cos4</t>
        </is>
      </c>
      <c r="F1006" s="141" t="inlineStr">
        <is>
          <t>Baze+Dên</t>
        </is>
      </c>
      <c r="G1006" s="141" t="n"/>
      <c r="H1006" s="141" t="inlineStr">
        <is>
          <t>Bộ</t>
        </is>
      </c>
      <c r="I1006" s="43" t="n"/>
      <c r="J1006" s="43" t="n"/>
      <c r="K1006" s="43" t="n"/>
      <c r="L1006" s="43" t="n"/>
      <c r="M1006" s="43" t="n"/>
      <c r="N1006" s="43" t="n"/>
      <c r="O1006" s="43" t="n"/>
      <c r="P1006" s="43" t="n"/>
    </row>
    <row r="1007" ht="30" customHeight="1">
      <c r="A1007" s="141" t="n"/>
      <c r="B1007" s="141" t="inlineStr">
        <is>
          <t>CUMMINS</t>
        </is>
      </c>
      <c r="C1007" s="141" t="inlineStr">
        <is>
          <t>Dên 6BT/6D107/S6D107</t>
        </is>
      </c>
      <c r="D1007" s="141" t="inlineStr">
        <is>
          <t>107</t>
        </is>
      </c>
      <c r="E1007" s="141" t="inlineStr">
        <is>
          <t>Cos0</t>
        </is>
      </c>
      <c r="F1007" s="141" t="inlineStr">
        <is>
          <t>Dên</t>
        </is>
      </c>
      <c r="G1007" s="141" t="n"/>
      <c r="H1007" s="141" t="inlineStr">
        <is>
          <t>Bộ</t>
        </is>
      </c>
      <c r="I1007" s="45" t="n"/>
      <c r="J1007" s="45" t="n"/>
      <c r="K1007" s="45" t="n"/>
      <c r="L1007" s="45" t="n"/>
      <c r="M1007" s="45" t="n"/>
      <c r="N1007" s="45" t="n"/>
      <c r="O1007" s="45" t="n"/>
      <c r="P1007" s="45" t="n"/>
    </row>
    <row r="1008" ht="30" customHeight="1">
      <c r="A1008" s="45" t="inlineStr">
        <is>
          <t>HH076642</t>
        </is>
      </c>
      <c r="B1008" s="45" t="inlineStr">
        <is>
          <t>CUMMINS</t>
        </is>
      </c>
      <c r="C1008" s="45" t="inlineStr">
        <is>
          <t>Dên 6BT/6D107/S6D107</t>
        </is>
      </c>
      <c r="D1008" s="45" t="inlineStr">
        <is>
          <t>107</t>
        </is>
      </c>
      <c r="E1008" s="45" t="inlineStr">
        <is>
          <t>Cos1</t>
        </is>
      </c>
      <c r="F1008" s="45" t="inlineStr">
        <is>
          <t>Dên</t>
        </is>
      </c>
      <c r="G1008" s="45" t="inlineStr">
        <is>
          <t>CUMMINS/ EP</t>
        </is>
      </c>
      <c r="H1008" s="45" t="inlineStr">
        <is>
          <t>Bộ</t>
        </is>
      </c>
      <c r="I1008" s="45" t="n"/>
      <c r="J1008" s="54" t="n">
        <v>380000</v>
      </c>
      <c r="K1008" s="54" t="n">
        <v>400000</v>
      </c>
      <c r="L1008" s="54" t="n">
        <v>420000</v>
      </c>
      <c r="M1008" s="45" t="n"/>
      <c r="N1008" s="45" t="n"/>
      <c r="O1008" s="45" t="n"/>
      <c r="P1008" s="45" t="inlineStr">
        <is>
          <t>Miểng dên 6BT - New/ 6D107/ S6D107 Cos1 - Cummins/ EP</t>
        </is>
      </c>
    </row>
    <row r="1009" ht="30" customHeight="1">
      <c r="A1009" s="43" t="inlineStr">
        <is>
          <t>HH077110</t>
        </is>
      </c>
      <c r="B1009" s="43" t="inlineStr">
        <is>
          <t>CUMMINS</t>
        </is>
      </c>
      <c r="C1009" s="43" t="inlineStr">
        <is>
          <t>Dên 6BT/6D107/S6D107</t>
        </is>
      </c>
      <c r="D1009" s="43" t="inlineStr">
        <is>
          <t>107</t>
        </is>
      </c>
      <c r="E1009" s="43" t="inlineStr">
        <is>
          <t>Cos2</t>
        </is>
      </c>
      <c r="F1009" s="43" t="inlineStr">
        <is>
          <t>Dên</t>
        </is>
      </c>
      <c r="G1009" s="43" t="inlineStr">
        <is>
          <t>CUMMINS/ EP</t>
        </is>
      </c>
      <c r="H1009" s="43" t="inlineStr">
        <is>
          <t>Bộ</t>
        </is>
      </c>
      <c r="I1009" s="43" t="n"/>
      <c r="J1009" s="53" t="n">
        <v>350000</v>
      </c>
      <c r="K1009" s="53" t="n">
        <v>370000</v>
      </c>
      <c r="L1009" s="53" t="n">
        <v>390000</v>
      </c>
      <c r="M1009" s="43" t="n"/>
      <c r="N1009" s="43" t="n"/>
      <c r="O1009" s="43" t="n"/>
      <c r="P1009" s="43" t="inlineStr">
        <is>
          <t>Miểng dên 6BT - New/ 6D107/ S6D107 Cos2 - Cummins/ EP</t>
        </is>
      </c>
    </row>
    <row r="1010" ht="30" customHeight="1">
      <c r="A1010" s="141" t="n"/>
      <c r="B1010" s="141" t="inlineStr">
        <is>
          <t>CUMMINS</t>
        </is>
      </c>
      <c r="C1010" s="141" t="inlineStr">
        <is>
          <t>Dên 6BT/6D107/S6D107</t>
        </is>
      </c>
      <c r="D1010" s="141" t="inlineStr">
        <is>
          <t>107</t>
        </is>
      </c>
      <c r="E1010" s="141" t="inlineStr">
        <is>
          <t>Cos3</t>
        </is>
      </c>
      <c r="F1010" s="141" t="inlineStr">
        <is>
          <t>Dên</t>
        </is>
      </c>
      <c r="G1010" s="141" t="n"/>
      <c r="H1010" s="141" t="inlineStr">
        <is>
          <t>Bộ</t>
        </is>
      </c>
      <c r="I1010" s="45" t="n"/>
      <c r="J1010" s="45" t="n"/>
      <c r="K1010" s="45" t="n"/>
      <c r="L1010" s="45" t="n"/>
      <c r="M1010" s="45" t="n"/>
      <c r="N1010" s="45" t="n"/>
      <c r="O1010" s="45" t="n"/>
      <c r="P1010" s="45" t="n"/>
    </row>
    <row r="1011" ht="30" customHeight="1">
      <c r="A1011" s="141" t="n"/>
      <c r="B1011" s="141" t="inlineStr">
        <is>
          <t>CUMMINS</t>
        </is>
      </c>
      <c r="C1011" s="141" t="inlineStr">
        <is>
          <t>Dên 6BT/6D107/S6D107</t>
        </is>
      </c>
      <c r="D1011" s="141" t="inlineStr">
        <is>
          <t>107</t>
        </is>
      </c>
      <c r="E1011" s="141" t="inlineStr">
        <is>
          <t>Cos4</t>
        </is>
      </c>
      <c r="F1011" s="141" t="inlineStr">
        <is>
          <t>Dên</t>
        </is>
      </c>
      <c r="G1011" s="141" t="n"/>
      <c r="H1011" s="141" t="inlineStr">
        <is>
          <t>Bộ</t>
        </is>
      </c>
      <c r="I1011" s="43" t="n"/>
      <c r="J1011" s="43" t="n"/>
      <c r="K1011" s="43" t="n"/>
      <c r="L1011" s="43" t="n"/>
      <c r="M1011" s="43" t="n"/>
      <c r="N1011" s="43" t="n"/>
      <c r="O1011" s="43" t="n"/>
      <c r="P1011" s="43" t="n"/>
    </row>
    <row r="1012" ht="30" customHeight="1">
      <c r="A1012" s="45" t="inlineStr">
        <is>
          <t>HH076643</t>
        </is>
      </c>
      <c r="B1012" s="45" t="inlineStr">
        <is>
          <t>CUMMINS</t>
        </is>
      </c>
      <c r="C1012" s="45" t="inlineStr">
        <is>
          <t>Dên 6D107/S6D107/6BT</t>
        </is>
      </c>
      <c r="D1012" s="45" t="inlineStr">
        <is>
          <t>107</t>
        </is>
      </c>
      <c r="E1012" s="45" t="inlineStr">
        <is>
          <t>Cos0</t>
        </is>
      </c>
      <c r="F1012" s="45" t="inlineStr">
        <is>
          <t>Dên</t>
        </is>
      </c>
      <c r="G1012" s="45" t="inlineStr">
        <is>
          <t>EP</t>
        </is>
      </c>
      <c r="H1012" s="45" t="inlineStr">
        <is>
          <t>Bộ</t>
        </is>
      </c>
      <c r="I1012" s="45" t="n"/>
      <c r="J1012" s="54" t="n">
        <v>375000</v>
      </c>
      <c r="K1012" s="54" t="n">
        <v>400000</v>
      </c>
      <c r="L1012" s="54" t="n">
        <v>430000</v>
      </c>
      <c r="M1012" s="45" t="n"/>
      <c r="N1012" s="45" t="n"/>
      <c r="O1012" s="45" t="n"/>
      <c r="P1012" s="45" t="inlineStr">
        <is>
          <t>Miểng dên Cummins 6D107/ S6D107 (U:3969562/ L:4893693) 6BT, STD Cos0 - EP</t>
        </is>
      </c>
    </row>
    <row r="1013" ht="30" customHeight="1">
      <c r="A1013" s="141" t="n"/>
      <c r="B1013" s="141" t="inlineStr">
        <is>
          <t>CUMMINS</t>
        </is>
      </c>
      <c r="C1013" s="141" t="inlineStr">
        <is>
          <t>Dên 6D107/S6D107/6BT</t>
        </is>
      </c>
      <c r="D1013" s="141" t="inlineStr">
        <is>
          <t>107</t>
        </is>
      </c>
      <c r="E1013" s="141" t="inlineStr">
        <is>
          <t>Cos1</t>
        </is>
      </c>
      <c r="F1013" s="141" t="inlineStr">
        <is>
          <t>Dên</t>
        </is>
      </c>
      <c r="G1013" s="141" t="n"/>
      <c r="H1013" s="141" t="inlineStr">
        <is>
          <t>Bộ</t>
        </is>
      </c>
      <c r="I1013" s="45" t="n"/>
      <c r="J1013" s="45" t="n"/>
      <c r="K1013" s="45" t="n"/>
      <c r="L1013" s="45" t="n"/>
      <c r="M1013" s="45" t="n"/>
      <c r="N1013" s="45" t="n"/>
      <c r="O1013" s="45" t="n"/>
      <c r="P1013" s="45" t="n"/>
    </row>
    <row r="1014" ht="30" customHeight="1">
      <c r="A1014" s="141" t="n"/>
      <c r="B1014" s="141" t="inlineStr">
        <is>
          <t>CUMMINS</t>
        </is>
      </c>
      <c r="C1014" s="141" t="inlineStr">
        <is>
          <t>Dên 6D107/S6D107/6BT</t>
        </is>
      </c>
      <c r="D1014" s="141" t="inlineStr">
        <is>
          <t>107</t>
        </is>
      </c>
      <c r="E1014" s="141" t="inlineStr">
        <is>
          <t>Cos2</t>
        </is>
      </c>
      <c r="F1014" s="141" t="inlineStr">
        <is>
          <t>Dên</t>
        </is>
      </c>
      <c r="G1014" s="141" t="n"/>
      <c r="H1014" s="141" t="inlineStr">
        <is>
          <t>Bộ</t>
        </is>
      </c>
      <c r="I1014" s="45" t="n"/>
      <c r="J1014" s="45" t="n"/>
      <c r="K1014" s="45" t="n"/>
      <c r="L1014" s="45" t="n"/>
      <c r="M1014" s="45" t="n"/>
      <c r="N1014" s="45" t="n"/>
      <c r="O1014" s="45" t="n"/>
      <c r="P1014" s="45" t="n"/>
    </row>
    <row r="1015" ht="30" customHeight="1">
      <c r="A1015" s="141" t="n"/>
      <c r="B1015" s="141" t="inlineStr">
        <is>
          <t>CUMMINS</t>
        </is>
      </c>
      <c r="C1015" s="141" t="inlineStr">
        <is>
          <t>Dên 6D107/S6D107/6BT</t>
        </is>
      </c>
      <c r="D1015" s="141" t="inlineStr">
        <is>
          <t>107</t>
        </is>
      </c>
      <c r="E1015" s="141" t="inlineStr">
        <is>
          <t>Cos3</t>
        </is>
      </c>
      <c r="F1015" s="141" t="inlineStr">
        <is>
          <t>Dên</t>
        </is>
      </c>
      <c r="G1015" s="141" t="n"/>
      <c r="H1015" s="141" t="inlineStr">
        <is>
          <t>Bộ</t>
        </is>
      </c>
      <c r="I1015" s="45" t="n"/>
      <c r="J1015" s="45" t="n"/>
      <c r="K1015" s="45" t="n"/>
      <c r="L1015" s="45" t="n"/>
      <c r="M1015" s="45" t="n"/>
      <c r="N1015" s="45" t="n"/>
      <c r="O1015" s="45" t="n"/>
      <c r="P1015" s="45" t="n"/>
    </row>
    <row r="1016" ht="30" customHeight="1">
      <c r="A1016" s="141" t="n"/>
      <c r="B1016" s="141" t="inlineStr">
        <is>
          <t>CUMMINS</t>
        </is>
      </c>
      <c r="C1016" s="141" t="inlineStr">
        <is>
          <t>Dên 6D107/S6D107/6BT</t>
        </is>
      </c>
      <c r="D1016" s="141" t="inlineStr">
        <is>
          <t>107</t>
        </is>
      </c>
      <c r="E1016" s="141" t="inlineStr">
        <is>
          <t>Cos4</t>
        </is>
      </c>
      <c r="F1016" s="141" t="inlineStr">
        <is>
          <t>Dên</t>
        </is>
      </c>
      <c r="G1016" s="141" t="n"/>
      <c r="H1016" s="141" t="inlineStr">
        <is>
          <t>Bộ</t>
        </is>
      </c>
      <c r="I1016" s="45" t="n"/>
      <c r="J1016" s="45" t="n"/>
      <c r="K1016" s="45" t="n"/>
      <c r="L1016" s="45" t="n"/>
      <c r="M1016" s="45" t="n"/>
      <c r="N1016" s="45" t="n"/>
      <c r="O1016" s="45" t="n"/>
      <c r="P1016" s="45" t="n"/>
    </row>
    <row r="1017" ht="30" customHeight="1">
      <c r="A1017" s="43" t="inlineStr">
        <is>
          <t>HH083224</t>
        </is>
      </c>
      <c r="B1017" s="43" t="inlineStr">
        <is>
          <t>CUMMINS</t>
        </is>
      </c>
      <c r="C1017" s="43" t="inlineStr">
        <is>
          <t>Bạc miểng CUM QSB6.7 (3901090/150 và 4893693)/ 6D107/ S6D107 (agro 1 BÊN)- Cos0 - MAHLE</t>
        </is>
      </c>
      <c r="D1017" s="43" t="inlineStr">
        <is>
          <t>107</t>
        </is>
      </c>
      <c r="E1017" s="43" t="inlineStr">
        <is>
          <t>Cos0</t>
        </is>
      </c>
      <c r="F1017" s="43" t="inlineStr">
        <is>
          <t>Baze+Dên</t>
        </is>
      </c>
      <c r="G1017" s="43" t="inlineStr">
        <is>
          <t>MAHLE</t>
        </is>
      </c>
      <c r="H1017" s="43" t="inlineStr">
        <is>
          <t>Bộ</t>
        </is>
      </c>
      <c r="I1017" s="43" t="n"/>
      <c r="J1017" s="53" t="n">
        <v>840000</v>
      </c>
      <c r="K1017" s="53" t="n">
        <v>890000</v>
      </c>
      <c r="L1017" s="53" t="n">
        <v>950000</v>
      </c>
      <c r="M1017" s="43" t="n"/>
      <c r="N1017" s="43" t="n"/>
      <c r="O1017" s="43" t="inlineStr">
        <is>
          <t>3901090</t>
        </is>
      </c>
      <c r="P1017" s="43" t="inlineStr">
        <is>
          <t>Bạc miểng CUM QSB6.7 (3901090/150 và 4893693)/ 6D107/ S6D107 (agro 1 BÊN)- Cos0 - MAHLE</t>
        </is>
      </c>
    </row>
    <row r="1018" ht="30" customHeight="1">
      <c r="A1018" s="141" t="n"/>
      <c r="B1018" s="141" t="inlineStr">
        <is>
          <t>CUMMINS</t>
        </is>
      </c>
      <c r="C1018" s="141" t="inlineStr">
        <is>
          <t>Bạc Miểng QSB6.7/6D107/S6D107</t>
        </is>
      </c>
      <c r="D1018" s="141" t="inlineStr">
        <is>
          <t>107</t>
        </is>
      </c>
      <c r="E1018" s="141" t="inlineStr">
        <is>
          <t>Cos1</t>
        </is>
      </c>
      <c r="F1018" s="141" t="inlineStr">
        <is>
          <t>Baze+Dên</t>
        </is>
      </c>
      <c r="G1018" s="141" t="n"/>
      <c r="H1018" s="141" t="inlineStr">
        <is>
          <t>Bộ</t>
        </is>
      </c>
      <c r="I1018" s="43" t="n"/>
      <c r="J1018" s="43" t="n"/>
      <c r="K1018" s="43" t="n"/>
      <c r="L1018" s="43" t="n"/>
      <c r="M1018" s="43" t="n"/>
      <c r="N1018" s="43" t="n"/>
      <c r="O1018" s="43" t="n"/>
      <c r="P1018" s="43" t="n"/>
    </row>
    <row r="1019" ht="30" customHeight="1">
      <c r="A1019" s="141" t="n"/>
      <c r="B1019" s="141" t="inlineStr">
        <is>
          <t>CUMMINS</t>
        </is>
      </c>
      <c r="C1019" s="141" t="inlineStr">
        <is>
          <t>Bạc Miểng QSB6.7/6D107/S6D107</t>
        </is>
      </c>
      <c r="D1019" s="141" t="inlineStr">
        <is>
          <t>107</t>
        </is>
      </c>
      <c r="E1019" s="141" t="inlineStr">
        <is>
          <t>Cos2</t>
        </is>
      </c>
      <c r="F1019" s="141" t="inlineStr">
        <is>
          <t>Baze+Dên</t>
        </is>
      </c>
      <c r="G1019" s="141" t="n"/>
      <c r="H1019" s="141" t="inlineStr">
        <is>
          <t>Bộ</t>
        </is>
      </c>
      <c r="I1019" s="43" t="n"/>
      <c r="J1019" s="43" t="n"/>
      <c r="K1019" s="43" t="n"/>
      <c r="L1019" s="43" t="n"/>
      <c r="M1019" s="43" t="n"/>
      <c r="N1019" s="43" t="n"/>
      <c r="O1019" s="43" t="n"/>
      <c r="P1019" s="43" t="n"/>
    </row>
    <row r="1020" ht="30" customHeight="1">
      <c r="A1020" s="141" t="n"/>
      <c r="B1020" s="141" t="inlineStr">
        <is>
          <t>CUMMINS</t>
        </is>
      </c>
      <c r="C1020" s="141" t="inlineStr">
        <is>
          <t>Bạc Miểng QSB6.7/6D107/S6D107</t>
        </is>
      </c>
      <c r="D1020" s="141" t="inlineStr">
        <is>
          <t>107</t>
        </is>
      </c>
      <c r="E1020" s="141" t="inlineStr">
        <is>
          <t>Cos3</t>
        </is>
      </c>
      <c r="F1020" s="141" t="inlineStr">
        <is>
          <t>Baze+Dên</t>
        </is>
      </c>
      <c r="G1020" s="141" t="n"/>
      <c r="H1020" s="141" t="inlineStr">
        <is>
          <t>Bộ</t>
        </is>
      </c>
      <c r="I1020" s="43" t="n"/>
      <c r="J1020" s="43" t="n"/>
      <c r="K1020" s="43" t="n"/>
      <c r="L1020" s="43" t="n"/>
      <c r="M1020" s="43" t="n"/>
      <c r="N1020" s="43" t="n"/>
      <c r="O1020" s="43" t="n"/>
      <c r="P1020" s="43" t="n"/>
    </row>
    <row r="1021" ht="30" customHeight="1">
      <c r="A1021" s="141" t="n"/>
      <c r="B1021" s="141" t="inlineStr">
        <is>
          <t>CUMMINS</t>
        </is>
      </c>
      <c r="C1021" s="141" t="inlineStr">
        <is>
          <t>Bạc Miểng QSB6.7/6D107/S6D107</t>
        </is>
      </c>
      <c r="D1021" s="141" t="inlineStr">
        <is>
          <t>107</t>
        </is>
      </c>
      <c r="E1021" s="141" t="inlineStr">
        <is>
          <t>Cos4</t>
        </is>
      </c>
      <c r="F1021" s="141" t="inlineStr">
        <is>
          <t>Baze+Dên</t>
        </is>
      </c>
      <c r="G1021" s="141" t="n"/>
      <c r="H1021" s="141" t="inlineStr">
        <is>
          <t>Bộ</t>
        </is>
      </c>
      <c r="I1021" s="43" t="n"/>
      <c r="J1021" s="43" t="n"/>
      <c r="K1021" s="43" t="n"/>
      <c r="L1021" s="43" t="n"/>
      <c r="M1021" s="43" t="n"/>
      <c r="N1021" s="43" t="n"/>
      <c r="O1021" s="43" t="n"/>
      <c r="P1021" s="43" t="n"/>
    </row>
    <row r="1022" ht="30" customHeight="1">
      <c r="A1022" s="45" t="inlineStr">
        <is>
          <t>HH071265</t>
        </is>
      </c>
      <c r="B1022" s="45" t="inlineStr">
        <is>
          <t>CUMMINS</t>
        </is>
      </c>
      <c r="C1022" s="45" t="inlineStr">
        <is>
          <t>Bạc miểng 6CT Cos0 - CCEC</t>
        </is>
      </c>
      <c r="D1022" s="45" t="inlineStr">
        <is>
          <t>114</t>
        </is>
      </c>
      <c r="E1022" s="45" t="inlineStr">
        <is>
          <t>Cos0</t>
        </is>
      </c>
      <c r="F1022" s="45" t="inlineStr">
        <is>
          <t>Baze+Dên</t>
        </is>
      </c>
      <c r="G1022" s="45" t="inlineStr">
        <is>
          <t>CCEC</t>
        </is>
      </c>
      <c r="H1022" s="45" t="inlineStr">
        <is>
          <t>Bộ</t>
        </is>
      </c>
      <c r="I1022" s="45" t="n"/>
      <c r="J1022" s="45" t="n"/>
      <c r="K1022" s="45" t="n"/>
      <c r="L1022" s="45" t="n"/>
      <c r="M1022" s="45" t="n"/>
      <c r="N1022" s="45" t="n"/>
      <c r="O1022" s="45" t="n"/>
      <c r="P1022" s="45" t="inlineStr">
        <is>
          <t>Bạc miểng 6CT Cos0 - CCEC</t>
        </is>
      </c>
    </row>
    <row r="1023" ht="30" customHeight="1">
      <c r="A1023" s="43" t="inlineStr">
        <is>
          <t>HH01092</t>
        </is>
      </c>
      <c r="B1023" s="43" t="inlineStr">
        <is>
          <t>CUMMINS</t>
        </is>
      </c>
      <c r="C1023" s="43" t="inlineStr">
        <is>
          <t>Bạc miểng Cummins 6CT (3944153/58 + 3901430), STD cos0 - MAHLE</t>
        </is>
      </c>
      <c r="D1023" s="43" t="inlineStr">
        <is>
          <t>114</t>
        </is>
      </c>
      <c r="E1023" s="43" t="inlineStr">
        <is>
          <t>Cos0</t>
        </is>
      </c>
      <c r="F1023" s="43" t="inlineStr">
        <is>
          <t>Baze+Dên</t>
        </is>
      </c>
      <c r="G1023" s="43" t="inlineStr">
        <is>
          <t>MAHLE</t>
        </is>
      </c>
      <c r="H1023" s="43" t="inlineStr">
        <is>
          <t>Bộ</t>
        </is>
      </c>
      <c r="I1023" s="43" t="n"/>
      <c r="J1023" s="53" t="n">
        <v>1100000</v>
      </c>
      <c r="K1023" s="53" t="n">
        <v>1200000</v>
      </c>
      <c r="L1023" s="53" t="n">
        <v>1300000</v>
      </c>
      <c r="M1023" s="43" t="n"/>
      <c r="N1023" s="43" t="n"/>
      <c r="O1023" s="43" t="inlineStr">
        <is>
          <t>3944153</t>
        </is>
      </c>
      <c r="P1023" s="43" t="inlineStr">
        <is>
          <t>Bạc miểng Cummins 6CT (3944153/58 + 3901430), STD cos0 - MAHLE</t>
        </is>
      </c>
    </row>
    <row r="1024" ht="30" customHeight="1">
      <c r="A1024" s="141" t="n"/>
      <c r="B1024" s="141" t="inlineStr">
        <is>
          <t>CUMMINS</t>
        </is>
      </c>
      <c r="C1024" s="141" t="inlineStr">
        <is>
          <t>Bạc Miểng 6CT</t>
        </is>
      </c>
      <c r="D1024" s="141" t="inlineStr">
        <is>
          <t>114</t>
        </is>
      </c>
      <c r="E1024" s="141" t="inlineStr">
        <is>
          <t>Cos1</t>
        </is>
      </c>
      <c r="F1024" s="141" t="inlineStr">
        <is>
          <t>Baze+Dên</t>
        </is>
      </c>
      <c r="G1024" s="141" t="n"/>
      <c r="H1024" s="141" t="inlineStr">
        <is>
          <t>Bộ</t>
        </is>
      </c>
      <c r="I1024" s="45" t="n"/>
      <c r="J1024" s="45" t="n"/>
      <c r="K1024" s="45" t="n"/>
      <c r="L1024" s="45" t="n"/>
      <c r="M1024" s="45" t="n"/>
      <c r="N1024" s="45" t="n"/>
      <c r="O1024" s="45" t="n"/>
      <c r="P1024" s="45" t="n"/>
    </row>
    <row r="1025" ht="30" customHeight="1">
      <c r="A1025" s="45" t="inlineStr">
        <is>
          <t>HH01094</t>
        </is>
      </c>
      <c r="B1025" s="45" t="inlineStr">
        <is>
          <t>CUMMINS</t>
        </is>
      </c>
      <c r="C1025" s="45" t="inlineStr">
        <is>
          <t>Bạc miểng 6CT Cos2 - IVECO</t>
        </is>
      </c>
      <c r="D1025" s="45" t="inlineStr">
        <is>
          <t>114</t>
        </is>
      </c>
      <c r="E1025" s="45" t="inlineStr">
        <is>
          <t>Cos2</t>
        </is>
      </c>
      <c r="F1025" s="45" t="inlineStr">
        <is>
          <t>Baze+Dên</t>
        </is>
      </c>
      <c r="G1025" s="45" t="inlineStr">
        <is>
          <t>IVECO</t>
        </is>
      </c>
      <c r="H1025" s="45" t="inlineStr">
        <is>
          <t>Bộ</t>
        </is>
      </c>
      <c r="I1025" s="45" t="n"/>
      <c r="J1025" s="54" t="n">
        <v>900000</v>
      </c>
      <c r="K1025" s="54" t="n">
        <v>950000</v>
      </c>
      <c r="L1025" s="54" t="n">
        <v>1000000</v>
      </c>
      <c r="M1025" s="45" t="n"/>
      <c r="N1025" s="45" t="n"/>
      <c r="O1025" s="45" t="n"/>
      <c r="P1025" s="45" t="inlineStr">
        <is>
          <t>Bạc miểng 6CT Cos2 - IVECO</t>
        </is>
      </c>
    </row>
    <row r="1026" ht="30" customHeight="1">
      <c r="A1026" s="141" t="n"/>
      <c r="B1026" s="141" t="inlineStr">
        <is>
          <t>CUMMINS</t>
        </is>
      </c>
      <c r="C1026" s="141" t="inlineStr">
        <is>
          <t>Bạc Miểng 6CT</t>
        </is>
      </c>
      <c r="D1026" s="141" t="inlineStr">
        <is>
          <t>114</t>
        </is>
      </c>
      <c r="E1026" s="141" t="inlineStr">
        <is>
          <t>Cos3</t>
        </is>
      </c>
      <c r="F1026" s="141" t="inlineStr">
        <is>
          <t>Baze+Dên</t>
        </is>
      </c>
      <c r="G1026" s="141" t="n"/>
      <c r="H1026" s="141" t="inlineStr">
        <is>
          <t>Bộ</t>
        </is>
      </c>
      <c r="I1026" s="45" t="n"/>
      <c r="J1026" s="45" t="n"/>
      <c r="K1026" s="45" t="n"/>
      <c r="L1026" s="45" t="n"/>
      <c r="M1026" s="45" t="n"/>
      <c r="N1026" s="45" t="n"/>
      <c r="O1026" s="45" t="n"/>
      <c r="P1026" s="45" t="n"/>
    </row>
    <row r="1027" ht="30" customHeight="1">
      <c r="A1027" s="141" t="n"/>
      <c r="B1027" s="141" t="inlineStr">
        <is>
          <t>CUMMINS</t>
        </is>
      </c>
      <c r="C1027" s="141" t="inlineStr">
        <is>
          <t>Bạc Miểng 6CT</t>
        </is>
      </c>
      <c r="D1027" s="141" t="inlineStr">
        <is>
          <t>114</t>
        </is>
      </c>
      <c r="E1027" s="141" t="inlineStr">
        <is>
          <t>Cos4</t>
        </is>
      </c>
      <c r="F1027" s="141" t="inlineStr">
        <is>
          <t>Baze+Dên</t>
        </is>
      </c>
      <c r="G1027" s="141" t="n"/>
      <c r="H1027" s="141" t="inlineStr">
        <is>
          <t>Bộ</t>
        </is>
      </c>
      <c r="I1027" s="45" t="n"/>
      <c r="J1027" s="45" t="n"/>
      <c r="K1027" s="45" t="n"/>
      <c r="L1027" s="45" t="n"/>
      <c r="M1027" s="45" t="n"/>
      <c r="N1027" s="45" t="n"/>
      <c r="O1027" s="45" t="n"/>
      <c r="P1027" s="45" t="n"/>
    </row>
    <row r="1028" ht="30" customHeight="1">
      <c r="A1028" s="45" t="inlineStr">
        <is>
          <t>HH083401</t>
        </is>
      </c>
      <c r="B1028" s="45" t="inlineStr">
        <is>
          <t>CUMMINS</t>
        </is>
      </c>
      <c r="C1028" s="45" t="inlineStr">
        <is>
          <t>Dên 6CT</t>
        </is>
      </c>
      <c r="D1028" s="45" t="inlineStr">
        <is>
          <t>114</t>
        </is>
      </c>
      <c r="E1028" s="45" t="inlineStr">
        <is>
          <t>Cos0</t>
        </is>
      </c>
      <c r="F1028" s="45" t="inlineStr">
        <is>
          <t>Dên</t>
        </is>
      </c>
      <c r="G1028" s="45" t="inlineStr">
        <is>
          <t>CCEC</t>
        </is>
      </c>
      <c r="H1028" s="45" t="inlineStr">
        <is>
          <t>Bộ</t>
        </is>
      </c>
      <c r="I1028" s="45" t="n"/>
      <c r="J1028" s="45" t="n"/>
      <c r="K1028" s="45" t="n"/>
      <c r="L1028" s="45" t="n"/>
      <c r="M1028" s="45" t="n"/>
      <c r="N1028" s="45" t="n"/>
      <c r="O1028" s="45" t="n"/>
      <c r="P1028" s="45" t="inlineStr">
        <is>
          <t>Miểng dên 6CT Cos0 - CCEC</t>
        </is>
      </c>
    </row>
    <row r="1029" ht="30" customHeight="1">
      <c r="A1029" s="141" t="n"/>
      <c r="B1029" s="141" t="inlineStr">
        <is>
          <t>CUMMINS</t>
        </is>
      </c>
      <c r="C1029" s="141" t="inlineStr">
        <is>
          <t>Dên 6CT</t>
        </is>
      </c>
      <c r="D1029" s="141" t="inlineStr">
        <is>
          <t>114</t>
        </is>
      </c>
      <c r="E1029" s="141" t="inlineStr">
        <is>
          <t>Cos1</t>
        </is>
      </c>
      <c r="F1029" s="141" t="inlineStr">
        <is>
          <t>Dên</t>
        </is>
      </c>
      <c r="G1029" s="141" t="n"/>
      <c r="H1029" s="141" t="inlineStr">
        <is>
          <t>Bộ</t>
        </is>
      </c>
      <c r="I1029" s="45" t="n"/>
      <c r="J1029" s="45" t="n"/>
      <c r="K1029" s="45" t="n"/>
      <c r="L1029" s="45" t="n"/>
      <c r="M1029" s="45" t="n"/>
      <c r="N1029" s="45" t="n"/>
      <c r="O1029" s="45" t="n"/>
      <c r="P1029" s="45" t="n"/>
    </row>
    <row r="1030" ht="30" customHeight="1">
      <c r="A1030" s="141" t="n"/>
      <c r="B1030" s="141" t="inlineStr">
        <is>
          <t>CUMMINS</t>
        </is>
      </c>
      <c r="C1030" s="141" t="inlineStr">
        <is>
          <t>Dên 6CT</t>
        </is>
      </c>
      <c r="D1030" s="141" t="inlineStr">
        <is>
          <t>114</t>
        </is>
      </c>
      <c r="E1030" s="141" t="inlineStr">
        <is>
          <t>Cos2</t>
        </is>
      </c>
      <c r="F1030" s="141" t="inlineStr">
        <is>
          <t>Dên</t>
        </is>
      </c>
      <c r="G1030" s="141" t="n"/>
      <c r="H1030" s="141" t="inlineStr">
        <is>
          <t>Bộ</t>
        </is>
      </c>
      <c r="I1030" s="45" t="n"/>
      <c r="J1030" s="45" t="n"/>
      <c r="K1030" s="45" t="n"/>
      <c r="L1030" s="45" t="n"/>
      <c r="M1030" s="45" t="n"/>
      <c r="N1030" s="45" t="n"/>
      <c r="O1030" s="45" t="n"/>
      <c r="P1030" s="45" t="n"/>
    </row>
    <row r="1031" ht="30" customHeight="1">
      <c r="A1031" s="141" t="n"/>
      <c r="B1031" s="141" t="inlineStr">
        <is>
          <t>CUMMINS</t>
        </is>
      </c>
      <c r="C1031" s="141" t="inlineStr">
        <is>
          <t>Dên 6CT</t>
        </is>
      </c>
      <c r="D1031" s="141" t="inlineStr">
        <is>
          <t>114</t>
        </is>
      </c>
      <c r="E1031" s="141" t="inlineStr">
        <is>
          <t>Cos3</t>
        </is>
      </c>
      <c r="F1031" s="141" t="inlineStr">
        <is>
          <t>Dên</t>
        </is>
      </c>
      <c r="G1031" s="141" t="n"/>
      <c r="H1031" s="141" t="inlineStr">
        <is>
          <t>Bộ</t>
        </is>
      </c>
      <c r="I1031" s="45" t="n"/>
      <c r="J1031" s="45" t="n"/>
      <c r="K1031" s="45" t="n"/>
      <c r="L1031" s="45" t="n"/>
      <c r="M1031" s="45" t="n"/>
      <c r="N1031" s="45" t="n"/>
      <c r="O1031" s="45" t="n"/>
      <c r="P1031" s="45" t="n"/>
    </row>
    <row r="1032" ht="30" customHeight="1">
      <c r="A1032" s="141" t="n"/>
      <c r="B1032" s="141" t="inlineStr">
        <is>
          <t>CUMMINS</t>
        </is>
      </c>
      <c r="C1032" s="141" t="inlineStr">
        <is>
          <t>Dên 6CT</t>
        </is>
      </c>
      <c r="D1032" s="141" t="inlineStr">
        <is>
          <t>114</t>
        </is>
      </c>
      <c r="E1032" s="141" t="inlineStr">
        <is>
          <t>Cos4</t>
        </is>
      </c>
      <c r="F1032" s="141" t="inlineStr">
        <is>
          <t>Dên</t>
        </is>
      </c>
      <c r="G1032" s="141" t="n"/>
      <c r="H1032" s="141" t="inlineStr">
        <is>
          <t>Bộ</t>
        </is>
      </c>
      <c r="I1032" s="45" t="n"/>
      <c r="J1032" s="45" t="n"/>
      <c r="K1032" s="45" t="n"/>
      <c r="L1032" s="45" t="n"/>
      <c r="M1032" s="45" t="n"/>
      <c r="N1032" s="45" t="n"/>
      <c r="O1032" s="45" t="n"/>
      <c r="P1032" s="45" t="n"/>
    </row>
    <row r="1033" ht="30" customHeight="1">
      <c r="A1033" s="43" t="inlineStr">
        <is>
          <t>HH077992</t>
        </is>
      </c>
      <c r="B1033" s="43" t="inlineStr">
        <is>
          <t>CUMMINS</t>
        </is>
      </c>
      <c r="C1033" s="43" t="inlineStr">
        <is>
          <t>Baze 6CT/S6D114/6D114</t>
        </is>
      </c>
      <c r="D1033" s="43" t="inlineStr">
        <is>
          <t>114</t>
        </is>
      </c>
      <c r="E1033" s="43" t="inlineStr">
        <is>
          <t>Cos0</t>
        </is>
      </c>
      <c r="F1033" s="43" t="inlineStr">
        <is>
          <t>Baze</t>
        </is>
      </c>
      <c r="G1033" s="43" t="inlineStr">
        <is>
          <t>CCEC</t>
        </is>
      </c>
      <c r="H1033" s="43" t="inlineStr">
        <is>
          <t>Bộ</t>
        </is>
      </c>
      <c r="I1033" s="43" t="n"/>
      <c r="J1033" s="43" t="n"/>
      <c r="K1033" s="43" t="n"/>
      <c r="L1033" s="43" t="n"/>
      <c r="M1033" s="43" t="n"/>
      <c r="N1033" s="43" t="n"/>
      <c r="O1033" s="43" t="n"/>
      <c r="P1033" s="43" t="inlineStr">
        <is>
          <t>Miểng baze 6CT/S6D114/6D114 Cos0 - CCEC</t>
        </is>
      </c>
    </row>
    <row r="1034" ht="30" customHeight="1">
      <c r="A1034" s="45" t="inlineStr">
        <is>
          <t>HH075704</t>
        </is>
      </c>
      <c r="B1034" s="45" t="inlineStr">
        <is>
          <t>CUMMINS</t>
        </is>
      </c>
      <c r="C1034" s="45" t="inlineStr">
        <is>
          <t>Baze 6CT/S6D114/6D114</t>
        </is>
      </c>
      <c r="D1034" s="45" t="inlineStr">
        <is>
          <t>114</t>
        </is>
      </c>
      <c r="E1034" s="45" t="inlineStr">
        <is>
          <t>Cos0</t>
        </is>
      </c>
      <c r="F1034" s="45" t="inlineStr">
        <is>
          <t>Baze</t>
        </is>
      </c>
      <c r="G1034" s="45" t="inlineStr">
        <is>
          <t>CS IVECO</t>
        </is>
      </c>
      <c r="H1034" s="45" t="inlineStr">
        <is>
          <t>Bộ</t>
        </is>
      </c>
      <c r="I1034" s="45" t="n"/>
      <c r="J1034" s="54" t="n">
        <v>560000</v>
      </c>
      <c r="K1034" s="54" t="n">
        <v>590000</v>
      </c>
      <c r="L1034" s="54" t="n">
        <v>620000</v>
      </c>
      <c r="M1034" s="45" t="n"/>
      <c r="N1034" s="45" t="n"/>
      <c r="O1034" s="45" t="inlineStr">
        <is>
          <t>3945917</t>
        </is>
      </c>
      <c r="P1034" s="45" t="inlineStr">
        <is>
          <t>Miểng baze 6CT/S6D114/6D114/3945917 Cos0 - CS IVECO</t>
        </is>
      </c>
    </row>
    <row r="1035" ht="30" customHeight="1">
      <c r="A1035" s="45" t="inlineStr">
        <is>
          <t>HH075705</t>
        </is>
      </c>
      <c r="B1035" s="45" t="inlineStr">
        <is>
          <t>CUMMINS</t>
        </is>
      </c>
      <c r="C1035" s="45" t="inlineStr">
        <is>
          <t>Baze 6CT/S6D114/6D114</t>
        </is>
      </c>
      <c r="D1035" s="45" t="inlineStr">
        <is>
          <t>114</t>
        </is>
      </c>
      <c r="E1035" s="45" t="inlineStr">
        <is>
          <t>Cos1</t>
        </is>
      </c>
      <c r="F1035" s="45" t="inlineStr">
        <is>
          <t>Baze</t>
        </is>
      </c>
      <c r="G1035" s="45" t="inlineStr">
        <is>
          <t>CS IVECO</t>
        </is>
      </c>
      <c r="H1035" s="45" t="inlineStr">
        <is>
          <t>Bộ</t>
        </is>
      </c>
      <c r="I1035" s="45" t="n"/>
      <c r="J1035" s="54" t="n">
        <v>520000</v>
      </c>
      <c r="K1035" s="54" t="n">
        <v>540000</v>
      </c>
      <c r="L1035" s="54" t="n">
        <v>560000</v>
      </c>
      <c r="M1035" s="45" t="n"/>
      <c r="N1035" s="45" t="n"/>
      <c r="O1035" s="45" t="inlineStr">
        <is>
          <t>3945918</t>
        </is>
      </c>
      <c r="P1035" s="45" t="inlineStr">
        <is>
          <t>Miểng baze 6CT/S6D114/6D114/3945918 Cos1 - CS IVECO</t>
        </is>
      </c>
    </row>
    <row r="1036" ht="30" customHeight="1">
      <c r="A1036" s="43" t="inlineStr">
        <is>
          <t>HH075706</t>
        </is>
      </c>
      <c r="B1036" s="43" t="inlineStr">
        <is>
          <t>CUMMINS</t>
        </is>
      </c>
      <c r="C1036" s="43" t="inlineStr">
        <is>
          <t>Baze 6CT/S6D114/6D114</t>
        </is>
      </c>
      <c r="D1036" s="43" t="inlineStr">
        <is>
          <t>114</t>
        </is>
      </c>
      <c r="E1036" s="43" t="inlineStr">
        <is>
          <t>Cos2</t>
        </is>
      </c>
      <c r="F1036" s="43" t="inlineStr">
        <is>
          <t>Baze</t>
        </is>
      </c>
      <c r="G1036" s="43" t="inlineStr">
        <is>
          <t>CS IVECO</t>
        </is>
      </c>
      <c r="H1036" s="43" t="inlineStr">
        <is>
          <t>Bộ</t>
        </is>
      </c>
      <c r="I1036" s="43" t="n"/>
      <c r="J1036" s="53" t="n">
        <v>520000</v>
      </c>
      <c r="K1036" s="53" t="n">
        <v>550000</v>
      </c>
      <c r="L1036" s="53" t="n">
        <v>570000</v>
      </c>
      <c r="M1036" s="43" t="n"/>
      <c r="N1036" s="43" t="n"/>
      <c r="O1036" s="43" t="inlineStr">
        <is>
          <t>3945919</t>
        </is>
      </c>
      <c r="P1036" s="43" t="inlineStr">
        <is>
          <t>Miểng baze 6CT/S6D114/6D114/3945919 Cos2 - CS IVECO</t>
        </is>
      </c>
    </row>
    <row r="1037" ht="30" customHeight="1">
      <c r="A1037" s="141" t="n"/>
      <c r="B1037" s="141" t="inlineStr">
        <is>
          <t>CUMMINS</t>
        </is>
      </c>
      <c r="C1037" s="141" t="inlineStr">
        <is>
          <t>Baze 6CT/S6D114/6D114</t>
        </is>
      </c>
      <c r="D1037" s="141" t="inlineStr">
        <is>
          <t>114</t>
        </is>
      </c>
      <c r="E1037" s="141" t="inlineStr">
        <is>
          <t>Cos3</t>
        </is>
      </c>
      <c r="F1037" s="141" t="inlineStr">
        <is>
          <t>Baze</t>
        </is>
      </c>
      <c r="G1037" s="141" t="n"/>
      <c r="H1037" s="141" t="inlineStr">
        <is>
          <t>Bộ</t>
        </is>
      </c>
      <c r="I1037" s="43" t="n"/>
      <c r="J1037" s="43" t="n"/>
      <c r="K1037" s="43" t="n"/>
      <c r="L1037" s="43" t="n"/>
      <c r="M1037" s="43" t="n"/>
      <c r="N1037" s="43" t="n"/>
      <c r="O1037" s="43" t="n"/>
      <c r="P1037" s="43" t="n"/>
    </row>
    <row r="1038" ht="30" customHeight="1">
      <c r="A1038" s="141" t="n"/>
      <c r="B1038" s="141" t="inlineStr">
        <is>
          <t>CUMMINS</t>
        </is>
      </c>
      <c r="C1038" s="141" t="inlineStr">
        <is>
          <t>Baze 6CT/S6D114/6D114</t>
        </is>
      </c>
      <c r="D1038" s="141" t="inlineStr">
        <is>
          <t>114</t>
        </is>
      </c>
      <c r="E1038" s="141" t="inlineStr">
        <is>
          <t>Cos4</t>
        </is>
      </c>
      <c r="F1038" s="141" t="inlineStr">
        <is>
          <t>Baze</t>
        </is>
      </c>
      <c r="G1038" s="141" t="n"/>
      <c r="H1038" s="141" t="inlineStr">
        <is>
          <t>Bộ</t>
        </is>
      </c>
      <c r="I1038" s="43" t="n"/>
      <c r="J1038" s="43" t="n"/>
      <c r="K1038" s="43" t="n"/>
      <c r="L1038" s="43" t="n"/>
      <c r="M1038" s="43" t="n"/>
      <c r="N1038" s="43" t="n"/>
      <c r="O1038" s="43" t="n"/>
      <c r="P1038" s="43" t="n"/>
    </row>
    <row r="1039" ht="30" customHeight="1">
      <c r="A1039" s="141" t="n"/>
      <c r="B1039" s="141" t="inlineStr">
        <is>
          <t>CUMMINS</t>
        </is>
      </c>
      <c r="C1039" s="141" t="inlineStr">
        <is>
          <t>Dên 6CT/S6D114/6D114</t>
        </is>
      </c>
      <c r="D1039" s="141" t="inlineStr">
        <is>
          <t>114</t>
        </is>
      </c>
      <c r="E1039" s="141" t="inlineStr">
        <is>
          <t>Cos0</t>
        </is>
      </c>
      <c r="F1039" s="141" t="inlineStr">
        <is>
          <t>Dên</t>
        </is>
      </c>
      <c r="G1039" s="141" t="n"/>
      <c r="H1039" s="141" t="inlineStr">
        <is>
          <t>Bộ</t>
        </is>
      </c>
      <c r="I1039" s="43" t="n"/>
      <c r="J1039" s="43" t="n"/>
      <c r="K1039" s="43" t="n"/>
      <c r="L1039" s="43" t="n"/>
      <c r="M1039" s="43" t="n"/>
      <c r="N1039" s="43" t="n"/>
      <c r="O1039" s="43" t="n"/>
      <c r="P1039" s="43" t="n"/>
    </row>
    <row r="1040" ht="30" customHeight="1">
      <c r="A1040" s="43" t="inlineStr">
        <is>
          <t>HH075708</t>
        </is>
      </c>
      <c r="B1040" s="43" t="inlineStr">
        <is>
          <t>CUMMINS</t>
        </is>
      </c>
      <c r="C1040" s="43" t="inlineStr">
        <is>
          <t>Dên 6CT/S6D114/6D114</t>
        </is>
      </c>
      <c r="D1040" s="43" t="inlineStr">
        <is>
          <t>114</t>
        </is>
      </c>
      <c r="E1040" s="43" t="inlineStr">
        <is>
          <t>Cos1</t>
        </is>
      </c>
      <c r="F1040" s="43" t="inlineStr">
        <is>
          <t>Dên</t>
        </is>
      </c>
      <c r="G1040" s="43" t="inlineStr">
        <is>
          <t>CS IVECO</t>
        </is>
      </c>
      <c r="H1040" s="43" t="inlineStr">
        <is>
          <t>Bộ</t>
        </is>
      </c>
      <c r="I1040" s="43" t="n"/>
      <c r="J1040" s="53" t="n">
        <v>410000</v>
      </c>
      <c r="K1040" s="53" t="n">
        <v>430000</v>
      </c>
      <c r="L1040" s="53" t="n">
        <v>450000</v>
      </c>
      <c r="M1040" s="43" t="n"/>
      <c r="N1040" s="43" t="n"/>
      <c r="O1040" s="43" t="inlineStr">
        <is>
          <t>3950662</t>
        </is>
      </c>
      <c r="P1040" s="43" t="inlineStr">
        <is>
          <t>Miểng dên 6CT/S6D114/6D114/3950662 Cos1 - CS IVECO</t>
        </is>
      </c>
    </row>
    <row r="1041" ht="30" customHeight="1">
      <c r="A1041" s="45" t="inlineStr">
        <is>
          <t>HH075709</t>
        </is>
      </c>
      <c r="B1041" s="45" t="inlineStr">
        <is>
          <t>CUMMINS</t>
        </is>
      </c>
      <c r="C1041" s="45" t="inlineStr">
        <is>
          <t>Dên 6CT/S6D114/6D114</t>
        </is>
      </c>
      <c r="D1041" s="45" t="inlineStr">
        <is>
          <t>114</t>
        </is>
      </c>
      <c r="E1041" s="45" t="inlineStr">
        <is>
          <t>Cos2</t>
        </is>
      </c>
      <c r="F1041" s="45" t="inlineStr">
        <is>
          <t>Dên</t>
        </is>
      </c>
      <c r="G1041" s="45" t="inlineStr">
        <is>
          <t>CS IVECO</t>
        </is>
      </c>
      <c r="H1041" s="45" t="inlineStr">
        <is>
          <t>Bộ</t>
        </is>
      </c>
      <c r="I1041" s="45" t="n"/>
      <c r="J1041" s="54" t="n">
        <v>400000</v>
      </c>
      <c r="K1041" s="54" t="n">
        <v>425000</v>
      </c>
      <c r="L1041" s="54" t="n">
        <v>450000</v>
      </c>
      <c r="M1041" s="45" t="n"/>
      <c r="N1041" s="45" t="n"/>
      <c r="O1041" s="45" t="inlineStr">
        <is>
          <t>3950663</t>
        </is>
      </c>
      <c r="P1041" s="45" t="inlineStr">
        <is>
          <t>Miểng dên 6CT/S6D114/6D114/3950663 Cos2 - CS IVECO</t>
        </is>
      </c>
    </row>
    <row r="1042" ht="30" customHeight="1">
      <c r="A1042" s="141" t="n"/>
      <c r="B1042" s="141" t="inlineStr">
        <is>
          <t>CUMMINS</t>
        </is>
      </c>
      <c r="C1042" s="141" t="inlineStr">
        <is>
          <t>Dên 6CT/S6D114/6D114</t>
        </is>
      </c>
      <c r="D1042" s="141" t="inlineStr">
        <is>
          <t>114</t>
        </is>
      </c>
      <c r="E1042" s="141" t="inlineStr">
        <is>
          <t>Cos3</t>
        </is>
      </c>
      <c r="F1042" s="141" t="inlineStr">
        <is>
          <t>Dên</t>
        </is>
      </c>
      <c r="G1042" s="141" t="n"/>
      <c r="H1042" s="141" t="inlineStr">
        <is>
          <t>Bộ</t>
        </is>
      </c>
      <c r="I1042" s="43" t="n"/>
      <c r="J1042" s="43" t="n"/>
      <c r="K1042" s="43" t="n"/>
      <c r="L1042" s="43" t="n"/>
      <c r="M1042" s="43" t="n"/>
      <c r="N1042" s="43" t="n"/>
      <c r="O1042" s="43" t="n"/>
      <c r="P1042" s="43" t="n"/>
    </row>
    <row r="1043" ht="30" customHeight="1">
      <c r="A1043" s="141" t="n"/>
      <c r="B1043" s="141" t="inlineStr">
        <is>
          <t>CUMMINS</t>
        </is>
      </c>
      <c r="C1043" s="141" t="inlineStr">
        <is>
          <t>Dên 6CT/S6D114/6D114</t>
        </is>
      </c>
      <c r="D1043" s="141" t="inlineStr">
        <is>
          <t>114</t>
        </is>
      </c>
      <c r="E1043" s="141" t="inlineStr">
        <is>
          <t>Cos4</t>
        </is>
      </c>
      <c r="F1043" s="141" t="inlineStr">
        <is>
          <t>Dên</t>
        </is>
      </c>
      <c r="G1043" s="141" t="n"/>
      <c r="H1043" s="141" t="inlineStr">
        <is>
          <t>Bộ</t>
        </is>
      </c>
      <c r="I1043" s="45" t="n"/>
      <c r="J1043" s="45" t="n"/>
      <c r="K1043" s="45" t="n"/>
      <c r="L1043" s="45" t="n"/>
      <c r="M1043" s="45" t="n"/>
      <c r="N1043" s="45" t="n"/>
      <c r="O1043" s="45" t="n"/>
      <c r="P1043" s="45" t="n"/>
    </row>
    <row r="1044" ht="30" customHeight="1">
      <c r="A1044" s="141" t="n"/>
      <c r="B1044" s="141" t="inlineStr">
        <is>
          <t>CUMMINS</t>
        </is>
      </c>
      <c r="C1044" s="141" t="inlineStr">
        <is>
          <t>Baze 6CT/S6D114/6D114/6L</t>
        </is>
      </c>
      <c r="D1044" s="141" t="inlineStr">
        <is>
          <t>114</t>
        </is>
      </c>
      <c r="E1044" s="141" t="inlineStr">
        <is>
          <t>Cos0</t>
        </is>
      </c>
      <c r="F1044" s="141" t="inlineStr">
        <is>
          <t>Baze</t>
        </is>
      </c>
      <c r="G1044" s="141" t="n"/>
      <c r="H1044" s="141" t="inlineStr">
        <is>
          <t>Bộ</t>
        </is>
      </c>
      <c r="I1044" s="45" t="n"/>
      <c r="J1044" s="45" t="n"/>
      <c r="K1044" s="45" t="n"/>
      <c r="L1044" s="45" t="n"/>
      <c r="M1044" s="45" t="n"/>
      <c r="N1044" s="45" t="n"/>
      <c r="O1044" s="45" t="n"/>
      <c r="P1044" s="45" t="n"/>
    </row>
    <row r="1045" ht="30" customHeight="1">
      <c r="A1045" s="45" t="inlineStr">
        <is>
          <t>HH083607</t>
        </is>
      </c>
      <c r="B1045" s="45" t="inlineStr">
        <is>
          <t>CUMMINS</t>
        </is>
      </c>
      <c r="C1045" s="45" t="inlineStr">
        <is>
          <t>Baze 6CT/S6D114/6D114/6L</t>
        </is>
      </c>
      <c r="D1045" s="45" t="inlineStr">
        <is>
          <t>114</t>
        </is>
      </c>
      <c r="E1045" s="45" t="inlineStr">
        <is>
          <t>Cos1</t>
        </is>
      </c>
      <c r="F1045" s="45" t="inlineStr">
        <is>
          <t>Baze</t>
        </is>
      </c>
      <c r="G1045" s="45" t="inlineStr">
        <is>
          <t>EP</t>
        </is>
      </c>
      <c r="H1045" s="45" t="inlineStr">
        <is>
          <t>Bộ</t>
        </is>
      </c>
      <c r="I1045" s="45" t="n"/>
      <c r="J1045" s="54" t="n">
        <v>560000</v>
      </c>
      <c r="K1045" s="54" t="n">
        <v>590000</v>
      </c>
      <c r="L1045" s="54" t="n">
        <v>630000</v>
      </c>
      <c r="M1045" s="45" t="n"/>
      <c r="N1045" s="45" t="n"/>
      <c r="O1045" s="45" t="inlineStr">
        <is>
          <t>3802211</t>
        </is>
      </c>
      <c r="P1045" s="45" t="inlineStr">
        <is>
          <t>Miểng baze Cum 6CT/ 3802211/0.25, S6D114/6D114/6L - Cos1 - EP</t>
        </is>
      </c>
    </row>
    <row r="1046" ht="30" customHeight="1">
      <c r="A1046" s="141" t="n"/>
      <c r="B1046" s="141" t="inlineStr">
        <is>
          <t>CUMMINS</t>
        </is>
      </c>
      <c r="C1046" s="141" t="inlineStr">
        <is>
          <t>Baze 6CT/S6D114/6D114/6L</t>
        </is>
      </c>
      <c r="D1046" s="141" t="inlineStr">
        <is>
          <t>114</t>
        </is>
      </c>
      <c r="E1046" s="141" t="inlineStr">
        <is>
          <t>Cos2</t>
        </is>
      </c>
      <c r="F1046" s="141" t="inlineStr">
        <is>
          <t>Baze</t>
        </is>
      </c>
      <c r="G1046" s="141" t="n"/>
      <c r="H1046" s="141" t="inlineStr">
        <is>
          <t>Bộ</t>
        </is>
      </c>
      <c r="I1046" s="45" t="n"/>
      <c r="J1046" s="45" t="n"/>
      <c r="K1046" s="45" t="n"/>
      <c r="L1046" s="45" t="n"/>
      <c r="M1046" s="45" t="n"/>
      <c r="N1046" s="45" t="n"/>
      <c r="O1046" s="45" t="n"/>
      <c r="P1046" s="45" t="n"/>
    </row>
    <row r="1047" ht="30" customHeight="1">
      <c r="A1047" s="141" t="n"/>
      <c r="B1047" s="141" t="inlineStr">
        <is>
          <t>CUMMINS</t>
        </is>
      </c>
      <c r="C1047" s="141" t="inlineStr">
        <is>
          <t>Baze 6CT/S6D114/6D114/6L</t>
        </is>
      </c>
      <c r="D1047" s="141" t="inlineStr">
        <is>
          <t>114</t>
        </is>
      </c>
      <c r="E1047" s="141" t="inlineStr">
        <is>
          <t>Cos3</t>
        </is>
      </c>
      <c r="F1047" s="141" t="inlineStr">
        <is>
          <t>Baze</t>
        </is>
      </c>
      <c r="G1047" s="141" t="n"/>
      <c r="H1047" s="141" t="inlineStr">
        <is>
          <t>Bộ</t>
        </is>
      </c>
      <c r="I1047" s="45" t="n"/>
      <c r="J1047" s="45" t="n"/>
      <c r="K1047" s="45" t="n"/>
      <c r="L1047" s="45" t="n"/>
      <c r="M1047" s="45" t="n"/>
      <c r="N1047" s="45" t="n"/>
      <c r="O1047" s="45" t="n"/>
      <c r="P1047" s="45" t="n"/>
    </row>
    <row r="1048" ht="30" customHeight="1">
      <c r="A1048" s="141" t="n"/>
      <c r="B1048" s="141" t="inlineStr">
        <is>
          <t>CUMMINS</t>
        </is>
      </c>
      <c r="C1048" s="141" t="inlineStr">
        <is>
          <t>Baze 6CT/S6D114/6D114/6L</t>
        </is>
      </c>
      <c r="D1048" s="141" t="inlineStr">
        <is>
          <t>114</t>
        </is>
      </c>
      <c r="E1048" s="141" t="inlineStr">
        <is>
          <t>Cos4</t>
        </is>
      </c>
      <c r="F1048" s="141" t="inlineStr">
        <is>
          <t>Baze</t>
        </is>
      </c>
      <c r="G1048" s="141" t="n"/>
      <c r="H1048" s="141" t="inlineStr">
        <is>
          <t>Bộ</t>
        </is>
      </c>
      <c r="I1048" s="45" t="n"/>
      <c r="J1048" s="45" t="n"/>
      <c r="K1048" s="45" t="n"/>
      <c r="L1048" s="45" t="n"/>
      <c r="M1048" s="45" t="n"/>
      <c r="N1048" s="45" t="n"/>
      <c r="O1048" s="45" t="n"/>
      <c r="P1048" s="45" t="n"/>
    </row>
    <row r="1049" ht="30" customHeight="1">
      <c r="A1049" s="43" t="inlineStr">
        <is>
          <t>HH075707</t>
        </is>
      </c>
      <c r="B1049" s="43" t="inlineStr">
        <is>
          <t>CUMMINS</t>
        </is>
      </c>
      <c r="C1049" s="43" t="inlineStr">
        <is>
          <t>Dên 6CT/S6D114/6D114/6L</t>
        </is>
      </c>
      <c r="D1049" s="43" t="inlineStr">
        <is>
          <t>114</t>
        </is>
      </c>
      <c r="E1049" s="43" t="inlineStr">
        <is>
          <t>Cos0</t>
        </is>
      </c>
      <c r="F1049" s="43" t="inlineStr">
        <is>
          <t>Dên</t>
        </is>
      </c>
      <c r="G1049" s="43" t="inlineStr">
        <is>
          <t>EP</t>
        </is>
      </c>
      <c r="H1049" s="43" t="inlineStr">
        <is>
          <t>Bộ</t>
        </is>
      </c>
      <c r="I1049" s="43" t="n"/>
      <c r="J1049" s="53" t="n">
        <v>500000</v>
      </c>
      <c r="K1049" s="53" t="n">
        <v>530000</v>
      </c>
      <c r="L1049" s="53" t="n">
        <v>560000</v>
      </c>
      <c r="M1049" s="43" t="n"/>
      <c r="N1049" s="43" t="n"/>
      <c r="O1049" s="43" t="inlineStr">
        <is>
          <t>3901430</t>
        </is>
      </c>
      <c r="P1049" s="43" t="inlineStr">
        <is>
          <t>Miểng dên Cum 6CT/ 3901430/STD, S6D114/6D114/6L - Cos0 - EP</t>
        </is>
      </c>
    </row>
    <row r="1050" ht="30" customHeight="1">
      <c r="A1050" s="43" t="inlineStr">
        <is>
          <t>HH083608</t>
        </is>
      </c>
      <c r="B1050" s="43" t="inlineStr">
        <is>
          <t>CUMMINS</t>
        </is>
      </c>
      <c r="C1050" s="43" t="inlineStr">
        <is>
          <t>Dên 6CT/S6D114/6D114/6L</t>
        </is>
      </c>
      <c r="D1050" s="43" t="inlineStr">
        <is>
          <t>114</t>
        </is>
      </c>
      <c r="E1050" s="43" t="inlineStr">
        <is>
          <t>Cos1</t>
        </is>
      </c>
      <c r="F1050" s="43" t="inlineStr">
        <is>
          <t>Dên</t>
        </is>
      </c>
      <c r="G1050" s="43" t="inlineStr">
        <is>
          <t>EP</t>
        </is>
      </c>
      <c r="H1050" s="43" t="inlineStr">
        <is>
          <t>Bộ</t>
        </is>
      </c>
      <c r="I1050" s="43" t="n"/>
      <c r="J1050" s="53" t="n">
        <v>500000</v>
      </c>
      <c r="K1050" s="53" t="n">
        <v>530000</v>
      </c>
      <c r="L1050" s="53" t="n">
        <v>560000</v>
      </c>
      <c r="M1050" s="43" t="n"/>
      <c r="N1050" s="43" t="n"/>
      <c r="O1050" s="43" t="inlineStr">
        <is>
          <t>3901431</t>
        </is>
      </c>
      <c r="P1050" s="43" t="inlineStr">
        <is>
          <t>Miểng dên Cum 6CT/ 3901431/0.25, S6D114/6D114/6L - Cos1 - EP</t>
        </is>
      </c>
    </row>
    <row r="1051" ht="30" customHeight="1">
      <c r="A1051" s="141" t="n"/>
      <c r="B1051" s="141" t="inlineStr">
        <is>
          <t>CUMMINS</t>
        </is>
      </c>
      <c r="C1051" s="141" t="inlineStr">
        <is>
          <t>Dên 6CT/S6D114/6D114/6L</t>
        </is>
      </c>
      <c r="D1051" s="141" t="inlineStr">
        <is>
          <t>114</t>
        </is>
      </c>
      <c r="E1051" s="141" t="inlineStr">
        <is>
          <t>Cos2</t>
        </is>
      </c>
      <c r="F1051" s="141" t="inlineStr">
        <is>
          <t>Dên</t>
        </is>
      </c>
      <c r="G1051" s="141" t="n"/>
      <c r="H1051" s="141" t="inlineStr">
        <is>
          <t>Bộ</t>
        </is>
      </c>
      <c r="I1051" s="43" t="n"/>
      <c r="J1051" s="43" t="n"/>
      <c r="K1051" s="43" t="n"/>
      <c r="L1051" s="43" t="n"/>
      <c r="M1051" s="43" t="n"/>
      <c r="N1051" s="43" t="n"/>
      <c r="O1051" s="43" t="n"/>
      <c r="P1051" s="43" t="n"/>
    </row>
    <row r="1052" ht="30" customHeight="1">
      <c r="A1052" s="141" t="n"/>
      <c r="B1052" s="141" t="inlineStr">
        <is>
          <t>CUMMINS</t>
        </is>
      </c>
      <c r="C1052" s="141" t="inlineStr">
        <is>
          <t>Dên 6CT/S6D114/6D114/6L</t>
        </is>
      </c>
      <c r="D1052" s="141" t="inlineStr">
        <is>
          <t>114</t>
        </is>
      </c>
      <c r="E1052" s="141" t="inlineStr">
        <is>
          <t>Cos3</t>
        </is>
      </c>
      <c r="F1052" s="141" t="inlineStr">
        <is>
          <t>Dên</t>
        </is>
      </c>
      <c r="G1052" s="141" t="n"/>
      <c r="H1052" s="141" t="inlineStr">
        <is>
          <t>Bộ</t>
        </is>
      </c>
      <c r="I1052" s="43" t="n"/>
      <c r="J1052" s="43" t="n"/>
      <c r="K1052" s="43" t="n"/>
      <c r="L1052" s="43" t="n"/>
      <c r="M1052" s="43" t="n"/>
      <c r="N1052" s="43" t="n"/>
      <c r="O1052" s="43" t="n"/>
      <c r="P1052" s="43" t="n"/>
    </row>
    <row r="1053" ht="30" customHeight="1">
      <c r="A1053" s="141" t="n"/>
      <c r="B1053" s="141" t="inlineStr">
        <is>
          <t>CUMMINS</t>
        </is>
      </c>
      <c r="C1053" s="141" t="inlineStr">
        <is>
          <t>Dên 6CT/S6D114/6D114/6L</t>
        </is>
      </c>
      <c r="D1053" s="141" t="inlineStr">
        <is>
          <t>114</t>
        </is>
      </c>
      <c r="E1053" s="141" t="inlineStr">
        <is>
          <t>Cos4</t>
        </is>
      </c>
      <c r="F1053" s="141" t="inlineStr">
        <is>
          <t>Dên</t>
        </is>
      </c>
      <c r="G1053" s="141" t="n"/>
      <c r="H1053" s="141" t="inlineStr">
        <is>
          <t>Bộ</t>
        </is>
      </c>
      <c r="I1053" s="43" t="n"/>
      <c r="J1053" s="43" t="n"/>
      <c r="K1053" s="43" t="n"/>
      <c r="L1053" s="43" t="n"/>
      <c r="M1053" s="43" t="n"/>
      <c r="N1053" s="43" t="n"/>
      <c r="O1053" s="43" t="n"/>
      <c r="P1053" s="43" t="n"/>
    </row>
    <row r="1054" ht="30" customHeight="1">
      <c r="A1054" s="45" t="inlineStr">
        <is>
          <t>HH080862</t>
        </is>
      </c>
      <c r="B1054" s="45" t="inlineStr">
        <is>
          <t>CUMMINS</t>
        </is>
      </c>
      <c r="C1054" s="45" t="inlineStr">
        <is>
          <t>Bạc miểng M11 cos0 - CCEC</t>
        </is>
      </c>
      <c r="D1054" s="45" t="inlineStr">
        <is>
          <t>125</t>
        </is>
      </c>
      <c r="E1054" s="45" t="inlineStr">
        <is>
          <t>Cos0</t>
        </is>
      </c>
      <c r="F1054" s="45" t="inlineStr">
        <is>
          <t>Baze+Dên</t>
        </is>
      </c>
      <c r="G1054" s="45" t="inlineStr">
        <is>
          <t>CCEC</t>
        </is>
      </c>
      <c r="H1054" s="45" t="inlineStr">
        <is>
          <t>Bộ</t>
        </is>
      </c>
      <c r="I1054" s="45" t="n"/>
      <c r="J1054" s="45" t="n"/>
      <c r="K1054" s="45" t="n"/>
      <c r="L1054" s="45" t="n"/>
      <c r="M1054" s="45" t="n"/>
      <c r="N1054" s="45" t="n"/>
      <c r="O1054" s="45" t="n"/>
      <c r="P1054" s="45" t="inlineStr">
        <is>
          <t>Bạc miểng M11 cos0 - CCEC</t>
        </is>
      </c>
    </row>
    <row r="1055" ht="30" customHeight="1">
      <c r="A1055" s="43" t="inlineStr">
        <is>
          <t>HH072632</t>
        </is>
      </c>
      <c r="B1055" s="43" t="inlineStr">
        <is>
          <t>CUMMINS</t>
        </is>
      </c>
      <c r="C1055" s="43" t="inlineStr">
        <is>
          <t>Bạc miểng Cummins M11 (3801150, 3016760) - cos0 - EP</t>
        </is>
      </c>
      <c r="D1055" s="43" t="inlineStr">
        <is>
          <t>125</t>
        </is>
      </c>
      <c r="E1055" s="43" t="inlineStr">
        <is>
          <t>Cos0</t>
        </is>
      </c>
      <c r="F1055" s="43" t="inlineStr">
        <is>
          <t>Baze+Dên</t>
        </is>
      </c>
      <c r="G1055" s="43" t="inlineStr">
        <is>
          <t>EP</t>
        </is>
      </c>
      <c r="H1055" s="43" t="inlineStr">
        <is>
          <t>Bộ</t>
        </is>
      </c>
      <c r="I1055" s="43" t="n"/>
      <c r="J1055" s="53" t="n">
        <v>2200000</v>
      </c>
      <c r="K1055" s="53" t="n">
        <v>2350000</v>
      </c>
      <c r="L1055" s="53" t="n">
        <v>2500000</v>
      </c>
      <c r="M1055" s="43" t="n"/>
      <c r="N1055" s="43" t="n"/>
      <c r="O1055" s="43" t="inlineStr">
        <is>
          <t>3801150</t>
        </is>
      </c>
      <c r="P1055" s="43" t="inlineStr">
        <is>
          <t>Bạc miểng Cummins M11 (3801150, 3016760) - cos0 - EP</t>
        </is>
      </c>
    </row>
    <row r="1056" ht="30" customHeight="1">
      <c r="A1056" s="43" t="inlineStr">
        <is>
          <t>HH083246</t>
        </is>
      </c>
      <c r="B1056" s="43" t="inlineStr">
        <is>
          <t>CUMMINS</t>
        </is>
      </c>
      <c r="C1056" s="43" t="inlineStr">
        <is>
          <t>Bạc miểng Cummins M11 (3801151, 3016761) - cos1 (010) - EP</t>
        </is>
      </c>
      <c r="D1056" s="43" t="inlineStr">
        <is>
          <t>125</t>
        </is>
      </c>
      <c r="E1056" s="43" t="inlineStr">
        <is>
          <t>Cos1</t>
        </is>
      </c>
      <c r="F1056" s="43" t="inlineStr">
        <is>
          <t>Baze+Dên</t>
        </is>
      </c>
      <c r="G1056" s="43" t="inlineStr">
        <is>
          <t>EP</t>
        </is>
      </c>
      <c r="H1056" s="43" t="inlineStr">
        <is>
          <t>Bộ</t>
        </is>
      </c>
      <c r="I1056" s="43" t="n"/>
      <c r="J1056" s="53" t="n">
        <v>2300000</v>
      </c>
      <c r="K1056" s="53" t="n">
        <v>2450000</v>
      </c>
      <c r="L1056" s="53" t="n">
        <v>2600000</v>
      </c>
      <c r="M1056" s="43" t="n"/>
      <c r="N1056" s="43" t="n"/>
      <c r="O1056" s="43" t="inlineStr">
        <is>
          <t>3801151</t>
        </is>
      </c>
      <c r="P1056" s="43" t="inlineStr">
        <is>
          <t>Bạc miểng Cummins M11 (3801151, 3016761) - cos1 (010) - EP</t>
        </is>
      </c>
    </row>
    <row r="1057" ht="30" customHeight="1">
      <c r="A1057" s="141" t="n"/>
      <c r="B1057" s="141" t="inlineStr">
        <is>
          <t>CUMMINS</t>
        </is>
      </c>
      <c r="C1057" s="141" t="inlineStr">
        <is>
          <t>Bạc Miểng M11</t>
        </is>
      </c>
      <c r="D1057" s="141" t="inlineStr">
        <is>
          <t>125</t>
        </is>
      </c>
      <c r="E1057" s="141" t="inlineStr">
        <is>
          <t>Cos2</t>
        </is>
      </c>
      <c r="F1057" s="141" t="inlineStr">
        <is>
          <t>Baze+Dên</t>
        </is>
      </c>
      <c r="G1057" s="141" t="n"/>
      <c r="H1057" s="141" t="inlineStr">
        <is>
          <t>Bộ</t>
        </is>
      </c>
      <c r="I1057" s="45" t="n"/>
      <c r="J1057" s="45" t="n"/>
      <c r="K1057" s="45" t="n"/>
      <c r="L1057" s="45" t="n"/>
      <c r="M1057" s="45" t="n"/>
      <c r="N1057" s="45" t="n"/>
      <c r="O1057" s="45" t="n"/>
      <c r="P1057" s="45" t="n"/>
    </row>
    <row r="1058" ht="30" customHeight="1">
      <c r="A1058" s="141" t="n"/>
      <c r="B1058" s="141" t="inlineStr">
        <is>
          <t>CUMMINS</t>
        </is>
      </c>
      <c r="C1058" s="141" t="inlineStr">
        <is>
          <t>Bạc Miểng M11</t>
        </is>
      </c>
      <c r="D1058" s="141" t="inlineStr">
        <is>
          <t>125</t>
        </is>
      </c>
      <c r="E1058" s="141" t="inlineStr">
        <is>
          <t>Cos3</t>
        </is>
      </c>
      <c r="F1058" s="141" t="inlineStr">
        <is>
          <t>Baze+Dên</t>
        </is>
      </c>
      <c r="G1058" s="141" t="n"/>
      <c r="H1058" s="141" t="inlineStr">
        <is>
          <t>Bộ</t>
        </is>
      </c>
      <c r="I1058" s="45" t="n"/>
      <c r="J1058" s="45" t="n"/>
      <c r="K1058" s="45" t="n"/>
      <c r="L1058" s="45" t="n"/>
      <c r="M1058" s="45" t="n"/>
      <c r="N1058" s="45" t="n"/>
      <c r="O1058" s="45" t="n"/>
      <c r="P1058" s="45" t="n"/>
    </row>
    <row r="1059" ht="30" customHeight="1">
      <c r="A1059" s="141" t="n"/>
      <c r="B1059" s="141" t="inlineStr">
        <is>
          <t>CUMMINS</t>
        </is>
      </c>
      <c r="C1059" s="141" t="inlineStr">
        <is>
          <t>Bạc Miểng M11</t>
        </is>
      </c>
      <c r="D1059" s="141" t="inlineStr">
        <is>
          <t>125</t>
        </is>
      </c>
      <c r="E1059" s="141" t="inlineStr">
        <is>
          <t>Cos4</t>
        </is>
      </c>
      <c r="F1059" s="141" t="inlineStr">
        <is>
          <t>Baze+Dên</t>
        </is>
      </c>
      <c r="G1059" s="141" t="n"/>
      <c r="H1059" s="141" t="inlineStr">
        <is>
          <t>Bộ</t>
        </is>
      </c>
      <c r="I1059" s="43" t="n"/>
      <c r="J1059" s="43" t="n"/>
      <c r="K1059" s="43" t="n"/>
      <c r="L1059" s="43" t="n"/>
      <c r="M1059" s="43" t="n"/>
      <c r="N1059" s="43" t="n"/>
      <c r="O1059" s="43" t="n"/>
      <c r="P1059" s="43" t="n"/>
    </row>
    <row r="1060" ht="30" customHeight="1">
      <c r="A1060" s="45" t="inlineStr">
        <is>
          <t>HH081699</t>
        </is>
      </c>
      <c r="B1060" s="45" t="inlineStr">
        <is>
          <t>CUMMINS</t>
        </is>
      </c>
      <c r="C1060" s="45" t="inlineStr">
        <is>
          <t>Dên NH220</t>
        </is>
      </c>
      <c r="D1060" s="45" t="inlineStr">
        <is>
          <t>130</t>
        </is>
      </c>
      <c r="E1060" s="45" t="inlineStr">
        <is>
          <t>Cos0</t>
        </is>
      </c>
      <c r="F1060" s="45" t="inlineStr">
        <is>
          <t>Dên</t>
        </is>
      </c>
      <c r="G1060" s="45" t="n"/>
      <c r="H1060" s="45" t="inlineStr">
        <is>
          <t>Bộ</t>
        </is>
      </c>
      <c r="I1060" s="45" t="n"/>
      <c r="J1060" s="45" t="n"/>
      <c r="K1060" s="45" t="n"/>
      <c r="L1060" s="45" t="n"/>
      <c r="M1060" s="45" t="n"/>
      <c r="N1060" s="45" t="n"/>
      <c r="O1060" s="45" t="n"/>
      <c r="P1060" s="45" t="inlineStr">
        <is>
          <t>Miểng dên NH220 CCEC-Cos0</t>
        </is>
      </c>
    </row>
    <row r="1061" ht="30" customHeight="1">
      <c r="A1061" s="141" t="n"/>
      <c r="B1061" s="141" t="inlineStr">
        <is>
          <t>CUMMINS</t>
        </is>
      </c>
      <c r="C1061" s="141" t="inlineStr">
        <is>
          <t>Dên NH220</t>
        </is>
      </c>
      <c r="D1061" s="141" t="inlineStr">
        <is>
          <t>130</t>
        </is>
      </c>
      <c r="E1061" s="141" t="inlineStr">
        <is>
          <t>Cos1</t>
        </is>
      </c>
      <c r="F1061" s="141" t="inlineStr">
        <is>
          <t>Dên</t>
        </is>
      </c>
      <c r="G1061" s="141" t="n"/>
      <c r="H1061" s="141" t="inlineStr">
        <is>
          <t>Bộ</t>
        </is>
      </c>
      <c r="I1061" s="45" t="n"/>
      <c r="J1061" s="45" t="n"/>
      <c r="K1061" s="45" t="n"/>
      <c r="L1061" s="45" t="n"/>
      <c r="M1061" s="45" t="n"/>
      <c r="N1061" s="45" t="n"/>
      <c r="O1061" s="45" t="n"/>
      <c r="P1061" s="45" t="n"/>
    </row>
    <row r="1062" ht="30" customHeight="1">
      <c r="A1062" s="141" t="n"/>
      <c r="B1062" s="141" t="inlineStr">
        <is>
          <t>CUMMINS</t>
        </is>
      </c>
      <c r="C1062" s="141" t="inlineStr">
        <is>
          <t>Dên NH220</t>
        </is>
      </c>
      <c r="D1062" s="141" t="inlineStr">
        <is>
          <t>130</t>
        </is>
      </c>
      <c r="E1062" s="141" t="inlineStr">
        <is>
          <t>Cos2</t>
        </is>
      </c>
      <c r="F1062" s="141" t="inlineStr">
        <is>
          <t>Dên</t>
        </is>
      </c>
      <c r="G1062" s="141" t="n"/>
      <c r="H1062" s="141" t="inlineStr">
        <is>
          <t>Bộ</t>
        </is>
      </c>
      <c r="I1062" s="45" t="n"/>
      <c r="J1062" s="45" t="n"/>
      <c r="K1062" s="45" t="n"/>
      <c r="L1062" s="45" t="n"/>
      <c r="M1062" s="45" t="n"/>
      <c r="N1062" s="45" t="n"/>
      <c r="O1062" s="45" t="n"/>
      <c r="P1062" s="45" t="n"/>
    </row>
    <row r="1063" ht="30" customHeight="1">
      <c r="A1063" s="141" t="n"/>
      <c r="B1063" s="141" t="inlineStr">
        <is>
          <t>CUMMINS</t>
        </is>
      </c>
      <c r="C1063" s="141" t="inlineStr">
        <is>
          <t>Dên NH220</t>
        </is>
      </c>
      <c r="D1063" s="141" t="inlineStr">
        <is>
          <t>130</t>
        </is>
      </c>
      <c r="E1063" s="141" t="inlineStr">
        <is>
          <t>Cos3</t>
        </is>
      </c>
      <c r="F1063" s="141" t="inlineStr">
        <is>
          <t>Dên</t>
        </is>
      </c>
      <c r="G1063" s="141" t="n"/>
      <c r="H1063" s="141" t="inlineStr">
        <is>
          <t>Bộ</t>
        </is>
      </c>
      <c r="I1063" s="45" t="n"/>
      <c r="J1063" s="45" t="n"/>
      <c r="K1063" s="45" t="n"/>
      <c r="L1063" s="45" t="n"/>
      <c r="M1063" s="45" t="n"/>
      <c r="N1063" s="45" t="n"/>
      <c r="O1063" s="45" t="n"/>
      <c r="P1063" s="45" t="n"/>
    </row>
    <row r="1064" ht="30" customHeight="1">
      <c r="A1064" s="141" t="n"/>
      <c r="B1064" s="141" t="inlineStr">
        <is>
          <t>CUMMINS</t>
        </is>
      </c>
      <c r="C1064" s="141" t="inlineStr">
        <is>
          <t>Dên NH220</t>
        </is>
      </c>
      <c r="D1064" s="141" t="inlineStr">
        <is>
          <t>130</t>
        </is>
      </c>
      <c r="E1064" s="141" t="inlineStr">
        <is>
          <t>Cos4</t>
        </is>
      </c>
      <c r="F1064" s="141" t="inlineStr">
        <is>
          <t>Dên</t>
        </is>
      </c>
      <c r="G1064" s="141" t="n"/>
      <c r="H1064" s="141" t="inlineStr">
        <is>
          <t>Bộ</t>
        </is>
      </c>
      <c r="I1064" s="45" t="n"/>
      <c r="J1064" s="45" t="n"/>
      <c r="K1064" s="45" t="n"/>
      <c r="L1064" s="45" t="n"/>
      <c r="M1064" s="45" t="n"/>
      <c r="N1064" s="45" t="n"/>
      <c r="O1064" s="45" t="n"/>
      <c r="P1064" s="45" t="n"/>
    </row>
    <row r="1065" ht="30" customHeight="1">
      <c r="A1065" s="43" t="inlineStr">
        <is>
          <t>HH00614</t>
        </is>
      </c>
      <c r="B1065" s="43" t="inlineStr">
        <is>
          <t>CUMMINS</t>
        </is>
      </c>
      <c r="C1065" s="43" t="inlineStr">
        <is>
          <t>Bạc miểng NH220/6D130 Cos0 - TAIHO</t>
        </is>
      </c>
      <c r="D1065" s="43" t="inlineStr">
        <is>
          <t>130</t>
        </is>
      </c>
      <c r="E1065" s="43" t="inlineStr">
        <is>
          <t>Cos0</t>
        </is>
      </c>
      <c r="F1065" s="43" t="inlineStr">
        <is>
          <t>Baze+Dên</t>
        </is>
      </c>
      <c r="G1065" s="43" t="inlineStr">
        <is>
          <t>TAIHO</t>
        </is>
      </c>
      <c r="H1065" s="43" t="inlineStr">
        <is>
          <t>Bộ</t>
        </is>
      </c>
      <c r="I1065" s="43" t="n"/>
      <c r="J1065" s="43" t="n"/>
      <c r="K1065" s="43" t="n"/>
      <c r="L1065" s="43" t="n"/>
      <c r="M1065" s="43" t="n"/>
      <c r="N1065" s="43" t="n"/>
      <c r="O1065" s="43" t="n"/>
      <c r="P1065" s="43" t="inlineStr">
        <is>
          <t>Bạc miểng NH220/6D130 Cos0 - TAIHO</t>
        </is>
      </c>
    </row>
    <row r="1066" ht="30" customHeight="1">
      <c r="A1066" s="141" t="n"/>
      <c r="B1066" s="141" t="inlineStr">
        <is>
          <t>CUMMINS</t>
        </is>
      </c>
      <c r="C1066" s="141" t="inlineStr">
        <is>
          <t>Bạc Miểng NH220/6D130</t>
        </is>
      </c>
      <c r="D1066" s="141" t="inlineStr">
        <is>
          <t>130</t>
        </is>
      </c>
      <c r="E1066" s="141" t="inlineStr">
        <is>
          <t>Cos1</t>
        </is>
      </c>
      <c r="F1066" s="141" t="inlineStr">
        <is>
          <t>Baze+Dên</t>
        </is>
      </c>
      <c r="G1066" s="141" t="n"/>
      <c r="H1066" s="141" t="inlineStr">
        <is>
          <t>Bộ</t>
        </is>
      </c>
      <c r="I1066" s="43" t="n"/>
      <c r="J1066" s="43" t="n"/>
      <c r="K1066" s="43" t="n"/>
      <c r="L1066" s="43" t="n"/>
      <c r="M1066" s="43" t="n"/>
      <c r="N1066" s="43" t="n"/>
      <c r="O1066" s="43" t="n"/>
      <c r="P1066" s="43" t="n"/>
    </row>
    <row r="1067" ht="30" customHeight="1">
      <c r="A1067" s="141" t="n"/>
      <c r="B1067" s="141" t="inlineStr">
        <is>
          <t>CUMMINS</t>
        </is>
      </c>
      <c r="C1067" s="141" t="inlineStr">
        <is>
          <t>Bạc Miểng NH220/6D130</t>
        </is>
      </c>
      <c r="D1067" s="141" t="inlineStr">
        <is>
          <t>130</t>
        </is>
      </c>
      <c r="E1067" s="141" t="inlineStr">
        <is>
          <t>Cos2</t>
        </is>
      </c>
      <c r="F1067" s="141" t="inlineStr">
        <is>
          <t>Baze+Dên</t>
        </is>
      </c>
      <c r="G1067" s="141" t="n"/>
      <c r="H1067" s="141" t="inlineStr">
        <is>
          <t>Bộ</t>
        </is>
      </c>
      <c r="I1067" s="43" t="n"/>
      <c r="J1067" s="43" t="n"/>
      <c r="K1067" s="43" t="n"/>
      <c r="L1067" s="43" t="n"/>
      <c r="M1067" s="43" t="n"/>
      <c r="N1067" s="43" t="n"/>
      <c r="O1067" s="43" t="n"/>
      <c r="P1067" s="43" t="n"/>
    </row>
    <row r="1068" ht="30" customHeight="1">
      <c r="A1068" s="141" t="n"/>
      <c r="B1068" s="141" t="inlineStr">
        <is>
          <t>CUMMINS</t>
        </is>
      </c>
      <c r="C1068" s="141" t="inlineStr">
        <is>
          <t>Bạc Miểng NH220/6D130</t>
        </is>
      </c>
      <c r="D1068" s="141" t="inlineStr">
        <is>
          <t>130</t>
        </is>
      </c>
      <c r="E1068" s="141" t="inlineStr">
        <is>
          <t>Cos3</t>
        </is>
      </c>
      <c r="F1068" s="141" t="inlineStr">
        <is>
          <t>Baze+Dên</t>
        </is>
      </c>
      <c r="G1068" s="141" t="n"/>
      <c r="H1068" s="141" t="inlineStr">
        <is>
          <t>Bộ</t>
        </is>
      </c>
      <c r="I1068" s="43" t="n"/>
      <c r="J1068" s="43" t="n"/>
      <c r="K1068" s="43" t="n"/>
      <c r="L1068" s="43" t="n"/>
      <c r="M1068" s="43" t="n"/>
      <c r="N1068" s="43" t="n"/>
      <c r="O1068" s="43" t="n"/>
      <c r="P1068" s="43" t="n"/>
    </row>
    <row r="1069" ht="30" customHeight="1">
      <c r="A1069" s="141" t="n"/>
      <c r="B1069" s="141" t="inlineStr">
        <is>
          <t>CUMMINS</t>
        </is>
      </c>
      <c r="C1069" s="141" t="inlineStr">
        <is>
          <t>Bạc Miểng NH220/6D130</t>
        </is>
      </c>
      <c r="D1069" s="141" t="inlineStr">
        <is>
          <t>130</t>
        </is>
      </c>
      <c r="E1069" s="141" t="inlineStr">
        <is>
          <t>Cos4</t>
        </is>
      </c>
      <c r="F1069" s="141" t="inlineStr">
        <is>
          <t>Baze+Dên</t>
        </is>
      </c>
      <c r="G1069" s="141" t="n"/>
      <c r="H1069" s="141" t="inlineStr">
        <is>
          <t>Bộ</t>
        </is>
      </c>
      <c r="I1069" s="43" t="n"/>
      <c r="J1069" s="43" t="n"/>
      <c r="K1069" s="43" t="n"/>
      <c r="L1069" s="43" t="n"/>
      <c r="M1069" s="43" t="n"/>
      <c r="N1069" s="43" t="n"/>
      <c r="O1069" s="43" t="n"/>
      <c r="P1069" s="43" t="n"/>
    </row>
    <row r="1070" ht="30" customHeight="1">
      <c r="A1070" s="45" t="inlineStr">
        <is>
          <t>HH080248</t>
        </is>
      </c>
      <c r="B1070" s="45" t="inlineStr">
        <is>
          <t>CUMMINS</t>
        </is>
      </c>
      <c r="C1070" s="45" t="inlineStr">
        <is>
          <t>Bạc miểng Cummins NH220/6D130/ 3801260, 203670 STD, Cos0 - EP</t>
        </is>
      </c>
      <c r="D1070" s="45" t="inlineStr">
        <is>
          <t>130</t>
        </is>
      </c>
      <c r="E1070" s="45" t="inlineStr">
        <is>
          <t>Cos0</t>
        </is>
      </c>
      <c r="F1070" s="45" t="inlineStr">
        <is>
          <t>Baze+Dên</t>
        </is>
      </c>
      <c r="G1070" s="45" t="inlineStr">
        <is>
          <t>EP</t>
        </is>
      </c>
      <c r="H1070" s="45" t="inlineStr">
        <is>
          <t>Bộ</t>
        </is>
      </c>
      <c r="I1070" s="45" t="n"/>
      <c r="J1070" s="54" t="n">
        <v>1800000</v>
      </c>
      <c r="K1070" s="54" t="n">
        <v>1950000</v>
      </c>
      <c r="L1070" s="54" t="n">
        <v>2050000</v>
      </c>
      <c r="M1070" s="45" t="n"/>
      <c r="N1070" s="45" t="n"/>
      <c r="O1070" s="45" t="inlineStr">
        <is>
          <t>3801260</t>
        </is>
      </c>
      <c r="P1070" s="45" t="inlineStr">
        <is>
          <t>Bạc miểng Cummins NH220/6D130/ 3801260, 203670 STD, Cos0 - EP</t>
        </is>
      </c>
    </row>
    <row r="1071" ht="30" customHeight="1">
      <c r="A1071" s="141" t="n"/>
      <c r="B1071" s="141" t="inlineStr">
        <is>
          <t>CUMMINS</t>
        </is>
      </c>
      <c r="C1071" s="141" t="inlineStr">
        <is>
          <t>Bạc Miểng NH220/6D130/203670</t>
        </is>
      </c>
      <c r="D1071" s="141" t="inlineStr">
        <is>
          <t>130</t>
        </is>
      </c>
      <c r="E1071" s="141" t="inlineStr">
        <is>
          <t>Cos1</t>
        </is>
      </c>
      <c r="F1071" s="141" t="inlineStr">
        <is>
          <t>Baze+Dên</t>
        </is>
      </c>
      <c r="G1071" s="141" t="n"/>
      <c r="H1071" s="141" t="inlineStr">
        <is>
          <t>Bộ</t>
        </is>
      </c>
      <c r="I1071" s="45" t="n"/>
      <c r="J1071" s="45" t="n"/>
      <c r="K1071" s="45" t="n"/>
      <c r="L1071" s="45" t="n"/>
      <c r="M1071" s="45" t="n"/>
      <c r="N1071" s="45" t="n"/>
      <c r="O1071" s="45" t="n"/>
      <c r="P1071" s="45" t="n"/>
    </row>
    <row r="1072" ht="30" customHeight="1">
      <c r="A1072" s="141" t="n"/>
      <c r="B1072" s="141" t="inlineStr">
        <is>
          <t>CUMMINS</t>
        </is>
      </c>
      <c r="C1072" s="141" t="inlineStr">
        <is>
          <t>Bạc Miểng NH220/6D130/203670</t>
        </is>
      </c>
      <c r="D1072" s="141" t="inlineStr">
        <is>
          <t>130</t>
        </is>
      </c>
      <c r="E1072" s="141" t="inlineStr">
        <is>
          <t>Cos2</t>
        </is>
      </c>
      <c r="F1072" s="141" t="inlineStr">
        <is>
          <t>Baze+Dên</t>
        </is>
      </c>
      <c r="G1072" s="141" t="n"/>
      <c r="H1072" s="141" t="inlineStr">
        <is>
          <t>Bộ</t>
        </is>
      </c>
      <c r="I1072" s="45" t="n"/>
      <c r="J1072" s="45" t="n"/>
      <c r="K1072" s="45" t="n"/>
      <c r="L1072" s="45" t="n"/>
      <c r="M1072" s="45" t="n"/>
      <c r="N1072" s="45" t="n"/>
      <c r="O1072" s="45" t="n"/>
      <c r="P1072" s="45" t="n"/>
    </row>
    <row r="1073" ht="30" customHeight="1">
      <c r="A1073" s="141" t="n"/>
      <c r="B1073" s="141" t="inlineStr">
        <is>
          <t>CUMMINS</t>
        </is>
      </c>
      <c r="C1073" s="141" t="inlineStr">
        <is>
          <t>Bạc Miểng NH220/6D130/203670</t>
        </is>
      </c>
      <c r="D1073" s="141" t="inlineStr">
        <is>
          <t>130</t>
        </is>
      </c>
      <c r="E1073" s="141" t="inlineStr">
        <is>
          <t>Cos3</t>
        </is>
      </c>
      <c r="F1073" s="141" t="inlineStr">
        <is>
          <t>Baze+Dên</t>
        </is>
      </c>
      <c r="G1073" s="141" t="n"/>
      <c r="H1073" s="141" t="inlineStr">
        <is>
          <t>Bộ</t>
        </is>
      </c>
      <c r="I1073" s="45" t="n"/>
      <c r="J1073" s="45" t="n"/>
      <c r="K1073" s="45" t="n"/>
      <c r="L1073" s="45" t="n"/>
      <c r="M1073" s="45" t="n"/>
      <c r="N1073" s="45" t="n"/>
      <c r="O1073" s="45" t="n"/>
      <c r="P1073" s="45" t="n"/>
    </row>
    <row r="1074" ht="30" customHeight="1">
      <c r="A1074" s="141" t="n"/>
      <c r="B1074" s="141" t="inlineStr">
        <is>
          <t>CUMMINS</t>
        </is>
      </c>
      <c r="C1074" s="141" t="inlineStr">
        <is>
          <t>Bạc Miểng NH220/6D130/203670</t>
        </is>
      </c>
      <c r="D1074" s="141" t="inlineStr">
        <is>
          <t>130</t>
        </is>
      </c>
      <c r="E1074" s="141" t="inlineStr">
        <is>
          <t>Cos4</t>
        </is>
      </c>
      <c r="F1074" s="141" t="inlineStr">
        <is>
          <t>Baze+Dên</t>
        </is>
      </c>
      <c r="G1074" s="141" t="n"/>
      <c r="H1074" s="141" t="inlineStr">
        <is>
          <t>Bộ</t>
        </is>
      </c>
      <c r="I1074" s="45" t="n"/>
      <c r="J1074" s="45" t="n"/>
      <c r="K1074" s="45" t="n"/>
      <c r="L1074" s="45" t="n"/>
      <c r="M1074" s="45" t="n"/>
      <c r="N1074" s="45" t="n"/>
      <c r="O1074" s="45" t="n"/>
      <c r="P1074" s="45" t="n"/>
    </row>
    <row r="1075" ht="30" customHeight="1">
      <c r="A1075" s="141" t="n"/>
      <c r="B1075" s="141" t="inlineStr">
        <is>
          <t>CUMMINS</t>
        </is>
      </c>
      <c r="C1075" s="141" t="inlineStr">
        <is>
          <t>Bạc Miểng NH220/6D130/203671</t>
        </is>
      </c>
      <c r="D1075" s="141" t="inlineStr">
        <is>
          <t>130</t>
        </is>
      </c>
      <c r="E1075" s="141" t="inlineStr">
        <is>
          <t>Cos0</t>
        </is>
      </c>
      <c r="F1075" s="141" t="inlineStr">
        <is>
          <t>Baze+Dên</t>
        </is>
      </c>
      <c r="G1075" s="141" t="n"/>
      <c r="H1075" s="141" t="inlineStr">
        <is>
          <t>Bộ</t>
        </is>
      </c>
      <c r="I1075" s="43" t="n"/>
      <c r="J1075" s="43" t="n"/>
      <c r="K1075" s="43" t="n"/>
      <c r="L1075" s="43" t="n"/>
      <c r="M1075" s="43" t="n"/>
      <c r="N1075" s="43" t="n"/>
      <c r="O1075" s="43" t="n"/>
      <c r="P1075" s="43" t="n"/>
    </row>
    <row r="1076" ht="30" customHeight="1">
      <c r="A1076" s="43" t="inlineStr">
        <is>
          <t>HH00615</t>
        </is>
      </c>
      <c r="B1076" s="43" t="inlineStr">
        <is>
          <t>CUMMINS</t>
        </is>
      </c>
      <c r="C1076" s="43" t="inlineStr">
        <is>
          <t>Bạc miểng Cummins NH220/6D130/ 3801261, 203671 0.25, Cos1 - EP</t>
        </is>
      </c>
      <c r="D1076" s="43" t="inlineStr">
        <is>
          <t>130</t>
        </is>
      </c>
      <c r="E1076" s="43" t="inlineStr">
        <is>
          <t>Cos1</t>
        </is>
      </c>
      <c r="F1076" s="43" t="inlineStr">
        <is>
          <t>Baze+Dên</t>
        </is>
      </c>
      <c r="G1076" s="43" t="inlineStr">
        <is>
          <t>EP</t>
        </is>
      </c>
      <c r="H1076" s="43" t="inlineStr">
        <is>
          <t>Bộ</t>
        </is>
      </c>
      <c r="I1076" s="43" t="n"/>
      <c r="J1076" s="53" t="n">
        <v>1900000</v>
      </c>
      <c r="K1076" s="53" t="n">
        <v>2050000</v>
      </c>
      <c r="L1076" s="53" t="n">
        <v>2300000</v>
      </c>
      <c r="M1076" s="43" t="n"/>
      <c r="N1076" s="43" t="n"/>
      <c r="O1076" s="43" t="inlineStr">
        <is>
          <t>3801261</t>
        </is>
      </c>
      <c r="P1076" s="43" t="inlineStr">
        <is>
          <t>Bạc miểng Cummins NH220/6D130/ 3801261, 203671 0.25, Cos1 - EP</t>
        </is>
      </c>
    </row>
    <row r="1077" ht="30" customHeight="1">
      <c r="A1077" s="141" t="n"/>
      <c r="B1077" s="141" t="inlineStr">
        <is>
          <t>CUMMINS</t>
        </is>
      </c>
      <c r="C1077" s="141" t="inlineStr">
        <is>
          <t>Bạc Miểng NH220/6D130/203671</t>
        </is>
      </c>
      <c r="D1077" s="141" t="inlineStr">
        <is>
          <t>130</t>
        </is>
      </c>
      <c r="E1077" s="141" t="inlineStr">
        <is>
          <t>Cos2</t>
        </is>
      </c>
      <c r="F1077" s="141" t="inlineStr">
        <is>
          <t>Baze+Dên</t>
        </is>
      </c>
      <c r="G1077" s="141" t="n"/>
      <c r="H1077" s="141" t="inlineStr">
        <is>
          <t>Bộ</t>
        </is>
      </c>
      <c r="I1077" s="43" t="n"/>
      <c r="J1077" s="43" t="n"/>
      <c r="K1077" s="43" t="n"/>
      <c r="L1077" s="43" t="n"/>
      <c r="M1077" s="43" t="n"/>
      <c r="N1077" s="43" t="n"/>
      <c r="O1077" s="43" t="n"/>
      <c r="P1077" s="43" t="n"/>
    </row>
    <row r="1078" ht="30" customHeight="1">
      <c r="A1078" s="141" t="n"/>
      <c r="B1078" s="141" t="inlineStr">
        <is>
          <t>CUMMINS</t>
        </is>
      </c>
      <c r="C1078" s="141" t="inlineStr">
        <is>
          <t>Bạc Miểng NH220/6D130/203671</t>
        </is>
      </c>
      <c r="D1078" s="141" t="inlineStr">
        <is>
          <t>130</t>
        </is>
      </c>
      <c r="E1078" s="141" t="inlineStr">
        <is>
          <t>Cos3</t>
        </is>
      </c>
      <c r="F1078" s="141" t="inlineStr">
        <is>
          <t>Baze+Dên</t>
        </is>
      </c>
      <c r="G1078" s="141" t="n"/>
      <c r="H1078" s="141" t="inlineStr">
        <is>
          <t>Bộ</t>
        </is>
      </c>
      <c r="I1078" s="43" t="n"/>
      <c r="J1078" s="43" t="n"/>
      <c r="K1078" s="43" t="n"/>
      <c r="L1078" s="43" t="n"/>
      <c r="M1078" s="43" t="n"/>
      <c r="N1078" s="43" t="n"/>
      <c r="O1078" s="43" t="n"/>
      <c r="P1078" s="43" t="n"/>
    </row>
    <row r="1079" ht="30" customHeight="1">
      <c r="A1079" s="141" t="n"/>
      <c r="B1079" s="141" t="inlineStr">
        <is>
          <t>CUMMINS</t>
        </is>
      </c>
      <c r="C1079" s="141" t="inlineStr">
        <is>
          <t>Bạc Miểng NH220/6D130/203671</t>
        </is>
      </c>
      <c r="D1079" s="141" t="inlineStr">
        <is>
          <t>130</t>
        </is>
      </c>
      <c r="E1079" s="141" t="inlineStr">
        <is>
          <t>Cos4</t>
        </is>
      </c>
      <c r="F1079" s="141" t="inlineStr">
        <is>
          <t>Baze+Dên</t>
        </is>
      </c>
      <c r="G1079" s="141" t="n"/>
      <c r="H1079" s="141" t="inlineStr">
        <is>
          <t>Bộ</t>
        </is>
      </c>
      <c r="I1079" s="43" t="n"/>
      <c r="J1079" s="43" t="n"/>
      <c r="K1079" s="43" t="n"/>
      <c r="L1079" s="43" t="n"/>
      <c r="M1079" s="43" t="n"/>
      <c r="N1079" s="43" t="n"/>
      <c r="O1079" s="43" t="n"/>
      <c r="P1079" s="43" t="n"/>
    </row>
    <row r="1080" ht="30" customHeight="1">
      <c r="A1080" s="141" t="n"/>
      <c r="B1080" s="141" t="inlineStr">
        <is>
          <t>CUMMINS</t>
        </is>
      </c>
      <c r="C1080" s="141" t="inlineStr">
        <is>
          <t>Bạc Miểng NH220/6D130/203672</t>
        </is>
      </c>
      <c r="D1080" s="141" t="inlineStr">
        <is>
          <t>130</t>
        </is>
      </c>
      <c r="E1080" s="141" t="inlineStr">
        <is>
          <t>Cos0</t>
        </is>
      </c>
      <c r="F1080" s="141" t="inlineStr">
        <is>
          <t>Baze+Dên</t>
        </is>
      </c>
      <c r="G1080" s="141" t="n"/>
      <c r="H1080" s="141" t="inlineStr">
        <is>
          <t>Bộ</t>
        </is>
      </c>
      <c r="I1080" s="45" t="n"/>
      <c r="J1080" s="45" t="n"/>
      <c r="K1080" s="45" t="n"/>
      <c r="L1080" s="45" t="n"/>
      <c r="M1080" s="45" t="n"/>
      <c r="N1080" s="45" t="n"/>
      <c r="O1080" s="45" t="n"/>
      <c r="P1080" s="45" t="n"/>
    </row>
    <row r="1081" ht="30" customHeight="1">
      <c r="A1081" s="141" t="n"/>
      <c r="B1081" s="141" t="inlineStr">
        <is>
          <t>CUMMINS</t>
        </is>
      </c>
      <c r="C1081" s="141" t="inlineStr">
        <is>
          <t>Bạc Miểng NH220/6D130/203672</t>
        </is>
      </c>
      <c r="D1081" s="141" t="inlineStr">
        <is>
          <t>130</t>
        </is>
      </c>
      <c r="E1081" s="141" t="inlineStr">
        <is>
          <t>Cos1</t>
        </is>
      </c>
      <c r="F1081" s="141" t="inlineStr">
        <is>
          <t>Baze+Dên</t>
        </is>
      </c>
      <c r="G1081" s="141" t="n"/>
      <c r="H1081" s="141" t="inlineStr">
        <is>
          <t>Bộ</t>
        </is>
      </c>
      <c r="I1081" s="45" t="n"/>
      <c r="J1081" s="45" t="n"/>
      <c r="K1081" s="45" t="n"/>
      <c r="L1081" s="45" t="n"/>
      <c r="M1081" s="45" t="n"/>
      <c r="N1081" s="45" t="n"/>
      <c r="O1081" s="45" t="n"/>
      <c r="P1081" s="45" t="n"/>
    </row>
    <row r="1082" ht="30" customHeight="1">
      <c r="A1082" s="45" t="inlineStr">
        <is>
          <t>HH00616</t>
        </is>
      </c>
      <c r="B1082" s="45" t="inlineStr">
        <is>
          <t>CUMMINS</t>
        </is>
      </c>
      <c r="C1082" s="45" t="inlineStr">
        <is>
          <t>Bạc miểng Cummins NH220/6D130/ 3801262, 203672 0.50, Cos2 - EP</t>
        </is>
      </c>
      <c r="D1082" s="45" t="inlineStr">
        <is>
          <t>130</t>
        </is>
      </c>
      <c r="E1082" s="45" t="inlineStr">
        <is>
          <t>Cos2</t>
        </is>
      </c>
      <c r="F1082" s="45" t="inlineStr">
        <is>
          <t>Baze+Dên</t>
        </is>
      </c>
      <c r="G1082" s="45" t="inlineStr">
        <is>
          <t>EP</t>
        </is>
      </c>
      <c r="H1082" s="45" t="inlineStr">
        <is>
          <t>Bộ</t>
        </is>
      </c>
      <c r="I1082" s="45" t="n"/>
      <c r="J1082" s="54" t="n">
        <v>1900000</v>
      </c>
      <c r="K1082" s="54" t="n">
        <v>2050000</v>
      </c>
      <c r="L1082" s="54" t="n">
        <v>2300000</v>
      </c>
      <c r="M1082" s="45" t="n"/>
      <c r="N1082" s="45" t="n"/>
      <c r="O1082" s="45" t="inlineStr">
        <is>
          <t>3801262</t>
        </is>
      </c>
      <c r="P1082" s="45" t="inlineStr">
        <is>
          <t>Bạc miểng Cummins NH220/6D130/ 3801262, 203672 0.50, Cos2 - EP</t>
        </is>
      </c>
    </row>
    <row r="1083" ht="30" customHeight="1">
      <c r="A1083" s="141" t="n"/>
      <c r="B1083" s="141" t="inlineStr">
        <is>
          <t>CUMMINS</t>
        </is>
      </c>
      <c r="C1083" s="141" t="inlineStr">
        <is>
          <t>Bạc Miểng NH220/6D130/203672</t>
        </is>
      </c>
      <c r="D1083" s="141" t="inlineStr">
        <is>
          <t>130</t>
        </is>
      </c>
      <c r="E1083" s="141" t="inlineStr">
        <is>
          <t>Cos3</t>
        </is>
      </c>
      <c r="F1083" s="141" t="inlineStr">
        <is>
          <t>Baze+Dên</t>
        </is>
      </c>
      <c r="G1083" s="141" t="n"/>
      <c r="H1083" s="141" t="inlineStr">
        <is>
          <t>Bộ</t>
        </is>
      </c>
      <c r="I1083" s="45" t="n"/>
      <c r="J1083" s="45" t="n"/>
      <c r="K1083" s="45" t="n"/>
      <c r="L1083" s="45" t="n"/>
      <c r="M1083" s="45" t="n"/>
      <c r="N1083" s="45" t="n"/>
      <c r="O1083" s="45" t="n"/>
      <c r="P1083" s="45" t="n"/>
    </row>
    <row r="1084" ht="30" customHeight="1">
      <c r="A1084" s="141" t="n"/>
      <c r="B1084" s="141" t="inlineStr">
        <is>
          <t>CUMMINS</t>
        </is>
      </c>
      <c r="C1084" s="141" t="inlineStr">
        <is>
          <t>Bạc Miểng NH220/6D130/203672</t>
        </is>
      </c>
      <c r="D1084" s="141" t="inlineStr">
        <is>
          <t>130</t>
        </is>
      </c>
      <c r="E1084" s="141" t="inlineStr">
        <is>
          <t>Cos4</t>
        </is>
      </c>
      <c r="F1084" s="141" t="inlineStr">
        <is>
          <t>Baze+Dên</t>
        </is>
      </c>
      <c r="G1084" s="141" t="n"/>
      <c r="H1084" s="141" t="inlineStr">
        <is>
          <t>Bộ</t>
        </is>
      </c>
      <c r="I1084" s="45" t="n"/>
      <c r="J1084" s="45" t="n"/>
      <c r="K1084" s="45" t="n"/>
      <c r="L1084" s="45" t="n"/>
      <c r="M1084" s="45" t="n"/>
      <c r="N1084" s="45" t="n"/>
      <c r="O1084" s="45" t="n"/>
      <c r="P1084" s="45" t="n"/>
    </row>
    <row r="1085" ht="30" customHeight="1">
      <c r="A1085" s="43" t="inlineStr">
        <is>
          <t>HH00617</t>
        </is>
      </c>
      <c r="B1085" s="43" t="inlineStr">
        <is>
          <t>CUMMINS</t>
        </is>
      </c>
      <c r="C1085" s="43" t="inlineStr">
        <is>
          <t>Bạc miểng NT855 Cos0 - TAIHO</t>
        </is>
      </c>
      <c r="D1085" s="43" t="inlineStr">
        <is>
          <t>139.7</t>
        </is>
      </c>
      <c r="E1085" s="43" t="inlineStr">
        <is>
          <t>Cos0</t>
        </is>
      </c>
      <c r="F1085" s="43" t="inlineStr">
        <is>
          <t>Baze+Dên</t>
        </is>
      </c>
      <c r="G1085" s="43" t="inlineStr">
        <is>
          <t>TAIHO</t>
        </is>
      </c>
      <c r="H1085" s="43" t="inlineStr">
        <is>
          <t>Bộ</t>
        </is>
      </c>
      <c r="I1085" s="43" t="n"/>
      <c r="J1085" s="53" t="n">
        <v>2500000</v>
      </c>
      <c r="K1085" s="53" t="n">
        <v>2700000</v>
      </c>
      <c r="L1085" s="53" t="n">
        <v>2900000</v>
      </c>
      <c r="M1085" s="43" t="n"/>
      <c r="N1085" s="43" t="n"/>
      <c r="O1085" s="43" t="n"/>
      <c r="P1085" s="43" t="inlineStr">
        <is>
          <t>Bạc miểng NT855 Cos0 - TAIHO</t>
        </is>
      </c>
    </row>
    <row r="1086" ht="30" customHeight="1">
      <c r="A1086" s="43" t="inlineStr">
        <is>
          <t>HH00618</t>
        </is>
      </c>
      <c r="B1086" s="43" t="inlineStr">
        <is>
          <t>CUMMINS</t>
        </is>
      </c>
      <c r="C1086" s="43" t="inlineStr">
        <is>
          <t>Bạc miểng NT855 Cos1 - TAIHO</t>
        </is>
      </c>
      <c r="D1086" s="43" t="inlineStr">
        <is>
          <t>139.7</t>
        </is>
      </c>
      <c r="E1086" s="43" t="inlineStr">
        <is>
          <t>Cos1</t>
        </is>
      </c>
      <c r="F1086" s="43" t="inlineStr">
        <is>
          <t>Baze+Dên</t>
        </is>
      </c>
      <c r="G1086" s="43" t="inlineStr">
        <is>
          <t>TAIHO</t>
        </is>
      </c>
      <c r="H1086" s="43" t="inlineStr">
        <is>
          <t>Bộ</t>
        </is>
      </c>
      <c r="I1086" s="43" t="n"/>
      <c r="J1086" s="53" t="n">
        <v>2700000</v>
      </c>
      <c r="K1086" s="53" t="n">
        <v>2850000</v>
      </c>
      <c r="L1086" s="53" t="n">
        <v>3000000</v>
      </c>
      <c r="M1086" s="43" t="n"/>
      <c r="N1086" s="43" t="n"/>
      <c r="O1086" s="43" t="n"/>
      <c r="P1086" s="43" t="inlineStr">
        <is>
          <t>Bạc miểng NT855 Cos1 - TAIHO</t>
        </is>
      </c>
    </row>
    <row r="1087" ht="30" customHeight="1">
      <c r="A1087" s="43" t="inlineStr">
        <is>
          <t>HH076199</t>
        </is>
      </c>
      <c r="B1087" s="43" t="inlineStr">
        <is>
          <t>CUMMINS</t>
        </is>
      </c>
      <c r="C1087" s="43" t="inlineStr">
        <is>
          <t>Bạc miểng NT855 Cos2 -CCEC</t>
        </is>
      </c>
      <c r="D1087" s="43" t="inlineStr">
        <is>
          <t>139.7</t>
        </is>
      </c>
      <c r="E1087" s="43" t="inlineStr">
        <is>
          <t>Cos2</t>
        </is>
      </c>
      <c r="F1087" s="43" t="inlineStr">
        <is>
          <t>Baze+Dên</t>
        </is>
      </c>
      <c r="G1087" s="43" t="inlineStr">
        <is>
          <t>CCEC</t>
        </is>
      </c>
      <c r="H1087" s="43" t="inlineStr">
        <is>
          <t>Bộ</t>
        </is>
      </c>
      <c r="I1087" s="43" t="n"/>
      <c r="J1087" s="43" t="n"/>
      <c r="K1087" s="43" t="n"/>
      <c r="L1087" s="43" t="n"/>
      <c r="M1087" s="43" t="n"/>
      <c r="N1087" s="43" t="n"/>
      <c r="O1087" s="43" t="n"/>
      <c r="P1087" s="43" t="inlineStr">
        <is>
          <t>Bạc miểng NT855 Cos2 -CCEC</t>
        </is>
      </c>
    </row>
    <row r="1088" ht="30" customHeight="1">
      <c r="A1088" s="45" t="inlineStr">
        <is>
          <t>HH00619</t>
        </is>
      </c>
      <c r="B1088" s="45" t="inlineStr">
        <is>
          <t>CUMMINS</t>
        </is>
      </c>
      <c r="C1088" s="45" t="inlineStr">
        <is>
          <t>Bạc miểng NT855 Cos2 - TAIHO</t>
        </is>
      </c>
      <c r="D1088" s="45" t="inlineStr">
        <is>
          <t>139.7</t>
        </is>
      </c>
      <c r="E1088" s="45" t="inlineStr">
        <is>
          <t>Cos2</t>
        </is>
      </c>
      <c r="F1088" s="45" t="inlineStr">
        <is>
          <t>Baze+Dên</t>
        </is>
      </c>
      <c r="G1088" s="45" t="inlineStr">
        <is>
          <t>TAIHO</t>
        </is>
      </c>
      <c r="H1088" s="45" t="inlineStr">
        <is>
          <t>Bộ</t>
        </is>
      </c>
      <c r="I1088" s="45" t="n"/>
      <c r="J1088" s="54" t="n">
        <v>2700000</v>
      </c>
      <c r="K1088" s="54" t="n">
        <v>2850000</v>
      </c>
      <c r="L1088" s="54" t="n">
        <v>3000000</v>
      </c>
      <c r="M1088" s="45" t="n"/>
      <c r="N1088" s="45" t="n"/>
      <c r="O1088" s="45" t="n"/>
      <c r="P1088" s="45" t="inlineStr">
        <is>
          <t>Bạc miểng NT855 Cos2 - TAIHO</t>
        </is>
      </c>
    </row>
    <row r="1089" ht="30" customHeight="1">
      <c r="A1089" s="141" t="n"/>
      <c r="B1089" s="141" t="inlineStr">
        <is>
          <t>CUMMINS</t>
        </is>
      </c>
      <c r="C1089" s="141" t="inlineStr">
        <is>
          <t>Bạc Miểng NT855</t>
        </is>
      </c>
      <c r="D1089" s="141" t="inlineStr">
        <is>
          <t>139.7</t>
        </is>
      </c>
      <c r="E1089" s="141" t="inlineStr">
        <is>
          <t>Cos3</t>
        </is>
      </c>
      <c r="F1089" s="141" t="inlineStr">
        <is>
          <t>Baze+Dên</t>
        </is>
      </c>
      <c r="G1089" s="141" t="n"/>
      <c r="H1089" s="141" t="inlineStr">
        <is>
          <t>Bộ</t>
        </is>
      </c>
      <c r="I1089" s="43" t="n"/>
      <c r="J1089" s="43" t="n"/>
      <c r="K1089" s="43" t="n"/>
      <c r="L1089" s="43" t="n"/>
      <c r="M1089" s="43" t="n"/>
      <c r="N1089" s="43" t="n"/>
      <c r="O1089" s="43" t="n"/>
      <c r="P1089" s="43" t="n"/>
    </row>
    <row r="1090" ht="30" customHeight="1">
      <c r="A1090" s="141" t="n"/>
      <c r="B1090" s="141" t="inlineStr">
        <is>
          <t>CUMMINS</t>
        </is>
      </c>
      <c r="C1090" s="141" t="inlineStr">
        <is>
          <t>Bạc Miểng NT855</t>
        </is>
      </c>
      <c r="D1090" s="141" t="inlineStr">
        <is>
          <t>139.7</t>
        </is>
      </c>
      <c r="E1090" s="141" t="inlineStr">
        <is>
          <t>Cos4</t>
        </is>
      </c>
      <c r="F1090" s="141" t="inlineStr">
        <is>
          <t>Baze+Dên</t>
        </is>
      </c>
      <c r="G1090" s="141" t="n"/>
      <c r="H1090" s="141" t="inlineStr">
        <is>
          <t>Bộ</t>
        </is>
      </c>
      <c r="I1090" s="45" t="n"/>
      <c r="J1090" s="45" t="n"/>
      <c r="K1090" s="45" t="n"/>
      <c r="L1090" s="45" t="n"/>
      <c r="M1090" s="45" t="n"/>
      <c r="N1090" s="45" t="n"/>
      <c r="O1090" s="45" t="n"/>
      <c r="P1090" s="45" t="n"/>
    </row>
    <row r="1091" ht="30" customHeight="1">
      <c r="A1091" s="141" t="n"/>
      <c r="B1091" s="141" t="inlineStr">
        <is>
          <t>CUMMINS</t>
        </is>
      </c>
      <c r="C1091" s="141" t="inlineStr">
        <is>
          <t>Dên NT855</t>
        </is>
      </c>
      <c r="D1091" s="141" t="inlineStr">
        <is>
          <t>139.7</t>
        </is>
      </c>
      <c r="E1091" s="141" t="inlineStr">
        <is>
          <t>Cos0</t>
        </is>
      </c>
      <c r="F1091" s="141" t="inlineStr">
        <is>
          <t>Dên</t>
        </is>
      </c>
      <c r="G1091" s="141" t="n"/>
      <c r="H1091" s="141" t="inlineStr">
        <is>
          <t>Bộ</t>
        </is>
      </c>
      <c r="I1091" s="45" t="n"/>
      <c r="J1091" s="45" t="n"/>
      <c r="K1091" s="45" t="n"/>
      <c r="L1091" s="45" t="n"/>
      <c r="M1091" s="45" t="n"/>
      <c r="N1091" s="45" t="n"/>
      <c r="O1091" s="45" t="n"/>
      <c r="P1091" s="45" t="n"/>
    </row>
    <row r="1092" ht="30" customHeight="1">
      <c r="A1092" s="45" t="inlineStr">
        <is>
          <t>HH083662</t>
        </is>
      </c>
      <c r="B1092" s="45" t="inlineStr">
        <is>
          <t>CUMMINS</t>
        </is>
      </c>
      <c r="C1092" s="45" t="inlineStr">
        <is>
          <t>Dên NT855</t>
        </is>
      </c>
      <c r="D1092" s="45" t="inlineStr">
        <is>
          <t>139.7</t>
        </is>
      </c>
      <c r="E1092" s="45" t="inlineStr">
        <is>
          <t>Cos1</t>
        </is>
      </c>
      <c r="F1092" s="45" t="inlineStr">
        <is>
          <t>Dên</t>
        </is>
      </c>
      <c r="G1092" s="45" t="n"/>
      <c r="H1092" s="45" t="inlineStr">
        <is>
          <t>Bộ</t>
        </is>
      </c>
      <c r="I1092" s="45" t="n"/>
      <c r="J1092" s="45" t="n"/>
      <c r="K1092" s="45" t="n"/>
      <c r="L1092" s="45" t="n"/>
      <c r="M1092" s="45" t="n"/>
      <c r="N1092" s="45" t="n"/>
      <c r="O1092" s="45" t="n"/>
      <c r="P1092" s="45" t="inlineStr">
        <is>
          <t>Miểng dên NT855 ( Lỗ xéo) Cos1-CCEC</t>
        </is>
      </c>
    </row>
    <row r="1093" ht="30" customHeight="1">
      <c r="A1093" s="141" t="n"/>
      <c r="B1093" s="141" t="inlineStr">
        <is>
          <t>CUMMINS</t>
        </is>
      </c>
      <c r="C1093" s="141" t="inlineStr">
        <is>
          <t>Dên NT855</t>
        </is>
      </c>
      <c r="D1093" s="141" t="inlineStr">
        <is>
          <t>139.7</t>
        </is>
      </c>
      <c r="E1093" s="141" t="inlineStr">
        <is>
          <t>Cos2</t>
        </is>
      </c>
      <c r="F1093" s="141" t="inlineStr">
        <is>
          <t>Dên</t>
        </is>
      </c>
      <c r="G1093" s="141" t="n"/>
      <c r="H1093" s="141" t="inlineStr">
        <is>
          <t>Bộ</t>
        </is>
      </c>
      <c r="I1093" s="45" t="n"/>
      <c r="J1093" s="45" t="n"/>
      <c r="K1093" s="45" t="n"/>
      <c r="L1093" s="45" t="n"/>
      <c r="M1093" s="45" t="n"/>
      <c r="N1093" s="45" t="n"/>
      <c r="O1093" s="45" t="n"/>
      <c r="P1093" s="45" t="n"/>
    </row>
    <row r="1094" ht="30" customHeight="1">
      <c r="A1094" s="141" t="n"/>
      <c r="B1094" s="141" t="inlineStr">
        <is>
          <t>CUMMINS</t>
        </is>
      </c>
      <c r="C1094" s="141" t="inlineStr">
        <is>
          <t>Dên NT855</t>
        </is>
      </c>
      <c r="D1094" s="141" t="inlineStr">
        <is>
          <t>139.7</t>
        </is>
      </c>
      <c r="E1094" s="141" t="inlineStr">
        <is>
          <t>Cos3</t>
        </is>
      </c>
      <c r="F1094" s="141" t="inlineStr">
        <is>
          <t>Dên</t>
        </is>
      </c>
      <c r="G1094" s="141" t="n"/>
      <c r="H1094" s="141" t="inlineStr">
        <is>
          <t>Bộ</t>
        </is>
      </c>
      <c r="I1094" s="45" t="n"/>
      <c r="J1094" s="45" t="n"/>
      <c r="K1094" s="45" t="n"/>
      <c r="L1094" s="45" t="n"/>
      <c r="M1094" s="45" t="n"/>
      <c r="N1094" s="45" t="n"/>
      <c r="O1094" s="45" t="n"/>
      <c r="P1094" s="45" t="n"/>
    </row>
    <row r="1095" ht="30" customHeight="1">
      <c r="A1095" s="141" t="n"/>
      <c r="B1095" s="141" t="inlineStr">
        <is>
          <t>CUMMINS</t>
        </is>
      </c>
      <c r="C1095" s="141" t="inlineStr">
        <is>
          <t>Dên NT855</t>
        </is>
      </c>
      <c r="D1095" s="141" t="inlineStr">
        <is>
          <t>139.7</t>
        </is>
      </c>
      <c r="E1095" s="141" t="inlineStr">
        <is>
          <t>Cos4</t>
        </is>
      </c>
      <c r="F1095" s="141" t="inlineStr">
        <is>
          <t>Dên</t>
        </is>
      </c>
      <c r="G1095" s="141" t="n"/>
      <c r="H1095" s="141" t="inlineStr">
        <is>
          <t>Bộ</t>
        </is>
      </c>
      <c r="I1095" s="45" t="n"/>
      <c r="J1095" s="45" t="n"/>
      <c r="K1095" s="45" t="n"/>
      <c r="L1095" s="45" t="n"/>
      <c r="M1095" s="45" t="n"/>
      <c r="N1095" s="45" t="n"/>
      <c r="O1095" s="45" t="n"/>
      <c r="P1095" s="45" t="n"/>
    </row>
    <row r="1096" ht="30" customHeight="1">
      <c r="A1096" s="45" t="inlineStr">
        <is>
          <t>HH080278</t>
        </is>
      </c>
      <c r="B1096" s="45" t="inlineStr">
        <is>
          <t>CUMMINS</t>
        </is>
      </c>
      <c r="C1096" s="45" t="inlineStr">
        <is>
          <t>Baze NT855/N14/NH220</t>
        </is>
      </c>
      <c r="D1096" s="45" t="inlineStr">
        <is>
          <t>139.7</t>
        </is>
      </c>
      <c r="E1096" s="45" t="inlineStr">
        <is>
          <t>Cos0</t>
        </is>
      </c>
      <c r="F1096" s="45" t="inlineStr">
        <is>
          <t>Baze</t>
        </is>
      </c>
      <c r="G1096" s="45" t="inlineStr">
        <is>
          <t>CCEC</t>
        </is>
      </c>
      <c r="H1096" s="45" t="inlineStr">
        <is>
          <t>Bộ</t>
        </is>
      </c>
      <c r="I1096" s="45" t="n"/>
      <c r="J1096" s="45" t="n"/>
      <c r="K1096" s="45" t="n"/>
      <c r="L1096" s="45" t="n"/>
      <c r="M1096" s="45" t="n"/>
      <c r="N1096" s="45" t="n"/>
      <c r="O1096" s="45" t="n"/>
      <c r="P1096" s="45" t="inlineStr">
        <is>
          <t>Miểng baze NT855/N14/NH220 Cos0 - CCEC</t>
        </is>
      </c>
    </row>
    <row r="1097" ht="30" customHeight="1">
      <c r="A1097" s="43" t="inlineStr">
        <is>
          <t>HH076861</t>
        </is>
      </c>
      <c r="B1097" s="43" t="inlineStr">
        <is>
          <t>CUMMINS</t>
        </is>
      </c>
      <c r="C1097" s="43" t="inlineStr">
        <is>
          <t>Baze NT855/N14/NH220</t>
        </is>
      </c>
      <c r="D1097" s="43" t="inlineStr">
        <is>
          <t>139.7</t>
        </is>
      </c>
      <c r="E1097" s="43" t="inlineStr">
        <is>
          <t>Cos1</t>
        </is>
      </c>
      <c r="F1097" s="43" t="inlineStr">
        <is>
          <t>Baze</t>
        </is>
      </c>
      <c r="G1097" s="43" t="inlineStr">
        <is>
          <t>CCEC</t>
        </is>
      </c>
      <c r="H1097" s="43" t="inlineStr">
        <is>
          <t>Bộ</t>
        </is>
      </c>
      <c r="I1097" s="43" t="n"/>
      <c r="J1097" s="43" t="n"/>
      <c r="K1097" s="43" t="n"/>
      <c r="L1097" s="43" t="n"/>
      <c r="M1097" s="43" t="n"/>
      <c r="N1097" s="43" t="n"/>
      <c r="O1097" s="43" t="n"/>
      <c r="P1097" s="43" t="inlineStr">
        <is>
          <t>Miểng baze NT855/N14/NH220 Cos1 - CCEC</t>
        </is>
      </c>
    </row>
    <row r="1098" ht="30" customHeight="1">
      <c r="A1098" s="141" t="n"/>
      <c r="B1098" s="141" t="inlineStr">
        <is>
          <t>CUMMINS</t>
        </is>
      </c>
      <c r="C1098" s="141" t="inlineStr">
        <is>
          <t>Baze NT855/N14/NH220</t>
        </is>
      </c>
      <c r="D1098" s="141" t="inlineStr">
        <is>
          <t>139.7</t>
        </is>
      </c>
      <c r="E1098" s="141" t="inlineStr">
        <is>
          <t>Cos2</t>
        </is>
      </c>
      <c r="F1098" s="141" t="inlineStr">
        <is>
          <t>Baze</t>
        </is>
      </c>
      <c r="G1098" s="141" t="n"/>
      <c r="H1098" s="141" t="inlineStr">
        <is>
          <t>Bộ</t>
        </is>
      </c>
      <c r="I1098" s="45" t="n"/>
      <c r="J1098" s="45" t="n"/>
      <c r="K1098" s="45" t="n"/>
      <c r="L1098" s="45" t="n"/>
      <c r="M1098" s="45" t="n"/>
      <c r="N1098" s="45" t="n"/>
      <c r="O1098" s="45" t="n"/>
      <c r="P1098" s="45" t="n"/>
    </row>
    <row r="1099" ht="30" customHeight="1">
      <c r="A1099" s="141" t="n"/>
      <c r="B1099" s="141" t="inlineStr">
        <is>
          <t>CUMMINS</t>
        </is>
      </c>
      <c r="C1099" s="141" t="inlineStr">
        <is>
          <t>Baze NT855/N14/NH220</t>
        </is>
      </c>
      <c r="D1099" s="141" t="inlineStr">
        <is>
          <t>139.7</t>
        </is>
      </c>
      <c r="E1099" s="141" t="inlineStr">
        <is>
          <t>Cos3</t>
        </is>
      </c>
      <c r="F1099" s="141" t="inlineStr">
        <is>
          <t>Baze</t>
        </is>
      </c>
      <c r="G1099" s="141" t="n"/>
      <c r="H1099" s="141" t="inlineStr">
        <is>
          <t>Bộ</t>
        </is>
      </c>
      <c r="I1099" s="45" t="n"/>
      <c r="J1099" s="45" t="n"/>
      <c r="K1099" s="45" t="n"/>
      <c r="L1099" s="45" t="n"/>
      <c r="M1099" s="45" t="n"/>
      <c r="N1099" s="45" t="n"/>
      <c r="O1099" s="45" t="n"/>
      <c r="P1099" s="45" t="n"/>
    </row>
    <row r="1100" ht="30" customHeight="1">
      <c r="A1100" s="141" t="n"/>
      <c r="B1100" s="141" t="inlineStr">
        <is>
          <t>CUMMINS</t>
        </is>
      </c>
      <c r="C1100" s="141" t="inlineStr">
        <is>
          <t>Baze NT855/N14/NH220</t>
        </is>
      </c>
      <c r="D1100" s="141" t="inlineStr">
        <is>
          <t>139.7</t>
        </is>
      </c>
      <c r="E1100" s="141" t="inlineStr">
        <is>
          <t>Cos4</t>
        </is>
      </c>
      <c r="F1100" s="141" t="inlineStr">
        <is>
          <t>Baze</t>
        </is>
      </c>
      <c r="G1100" s="141" t="n"/>
      <c r="H1100" s="141" t="inlineStr">
        <is>
          <t>Bộ</t>
        </is>
      </c>
      <c r="I1100" s="43" t="n"/>
      <c r="J1100" s="43" t="n"/>
      <c r="K1100" s="43" t="n"/>
      <c r="L1100" s="43" t="n"/>
      <c r="M1100" s="43" t="n"/>
      <c r="N1100" s="43" t="n"/>
      <c r="O1100" s="43" t="n"/>
      <c r="P1100" s="43" t="n"/>
    </row>
    <row r="1101" ht="30" customHeight="1">
      <c r="A1101" s="45" t="inlineStr">
        <is>
          <t>HH078794</t>
        </is>
      </c>
      <c r="B1101" s="45" t="inlineStr">
        <is>
          <t>CUMMINS</t>
        </is>
      </c>
      <c r="C1101" s="45" t="inlineStr">
        <is>
          <t>Bạc miểng Cummins 94 (ISF2.8) cos0 - Izumi ARTSS</t>
        </is>
      </c>
      <c r="D1101" s="45" t="n"/>
      <c r="E1101" s="45" t="inlineStr">
        <is>
          <t>Cos0</t>
        </is>
      </c>
      <c r="F1101" s="45" t="inlineStr">
        <is>
          <t>Baze+Dên</t>
        </is>
      </c>
      <c r="G1101" s="45" t="inlineStr">
        <is>
          <t>IZUMI ARTSS</t>
        </is>
      </c>
      <c r="H1101" s="45" t="inlineStr">
        <is>
          <t>Bộ</t>
        </is>
      </c>
      <c r="I1101" s="45" t="n"/>
      <c r="J1101" s="45" t="n"/>
      <c r="K1101" s="45" t="n"/>
      <c r="L1101" s="45" t="n"/>
      <c r="M1101" s="45" t="n"/>
      <c r="N1101" s="45" t="n"/>
      <c r="O1101" s="45" t="n"/>
      <c r="P1101" s="45" t="inlineStr">
        <is>
          <t>Bạc miểng Cummins 94 (ISF2.8) cos0 - Izumi ARTSS</t>
        </is>
      </c>
    </row>
    <row r="1102" ht="30" customHeight="1">
      <c r="A1102" s="141" t="n"/>
      <c r="B1102" s="141" t="inlineStr">
        <is>
          <t>CUMMINS</t>
        </is>
      </c>
      <c r="C1102" s="141" t="inlineStr">
        <is>
          <t>Bạc Miểng 94</t>
        </is>
      </c>
      <c r="D1102" s="141" t="n"/>
      <c r="E1102" s="141" t="inlineStr">
        <is>
          <t>Cos1</t>
        </is>
      </c>
      <c r="F1102" s="141" t="inlineStr">
        <is>
          <t>Baze+Dên</t>
        </is>
      </c>
      <c r="G1102" s="141" t="n"/>
      <c r="H1102" s="141" t="inlineStr">
        <is>
          <t>Bộ</t>
        </is>
      </c>
      <c r="I1102" s="45" t="n"/>
      <c r="J1102" s="45" t="n"/>
      <c r="K1102" s="45" t="n"/>
      <c r="L1102" s="45" t="n"/>
      <c r="M1102" s="45" t="n"/>
      <c r="N1102" s="45" t="n"/>
      <c r="O1102" s="45" t="n"/>
      <c r="P1102" s="45" t="n"/>
    </row>
    <row r="1103" ht="30" customHeight="1">
      <c r="A1103" s="141" t="n"/>
      <c r="B1103" s="141" t="inlineStr">
        <is>
          <t>CUMMINS</t>
        </is>
      </c>
      <c r="C1103" s="141" t="inlineStr">
        <is>
          <t>Bạc Miểng 94</t>
        </is>
      </c>
      <c r="D1103" s="141" t="n"/>
      <c r="E1103" s="141" t="inlineStr">
        <is>
          <t>Cos2</t>
        </is>
      </c>
      <c r="F1103" s="141" t="inlineStr">
        <is>
          <t>Baze+Dên</t>
        </is>
      </c>
      <c r="G1103" s="141" t="n"/>
      <c r="H1103" s="141" t="inlineStr">
        <is>
          <t>Bộ</t>
        </is>
      </c>
      <c r="I1103" s="45" t="n"/>
      <c r="J1103" s="45" t="n"/>
      <c r="K1103" s="45" t="n"/>
      <c r="L1103" s="45" t="n"/>
      <c r="M1103" s="45" t="n"/>
      <c r="N1103" s="45" t="n"/>
      <c r="O1103" s="45" t="n"/>
      <c r="P1103" s="45" t="n"/>
    </row>
    <row r="1104" ht="30" customHeight="1">
      <c r="A1104" s="141" t="n"/>
      <c r="B1104" s="141" t="inlineStr">
        <is>
          <t>CUMMINS</t>
        </is>
      </c>
      <c r="C1104" s="141" t="inlineStr">
        <is>
          <t>Bạc Miểng 94</t>
        </is>
      </c>
      <c r="D1104" s="141" t="n"/>
      <c r="E1104" s="141" t="inlineStr">
        <is>
          <t>Cos3</t>
        </is>
      </c>
      <c r="F1104" s="141" t="inlineStr">
        <is>
          <t>Baze+Dên</t>
        </is>
      </c>
      <c r="G1104" s="141" t="n"/>
      <c r="H1104" s="141" t="inlineStr">
        <is>
          <t>Bộ</t>
        </is>
      </c>
      <c r="I1104" s="45" t="n"/>
      <c r="J1104" s="45" t="n"/>
      <c r="K1104" s="45" t="n"/>
      <c r="L1104" s="45" t="n"/>
      <c r="M1104" s="45" t="n"/>
      <c r="N1104" s="45" t="n"/>
      <c r="O1104" s="45" t="n"/>
      <c r="P1104" s="45" t="n"/>
    </row>
    <row r="1105" ht="30" customHeight="1">
      <c r="A1105" s="141" t="n"/>
      <c r="B1105" s="141" t="inlineStr">
        <is>
          <t>CUMMINS</t>
        </is>
      </c>
      <c r="C1105" s="141" t="inlineStr">
        <is>
          <t>Bạc Miểng 94</t>
        </is>
      </c>
      <c r="D1105" s="141" t="n"/>
      <c r="E1105" s="141" t="inlineStr">
        <is>
          <t>Cos4</t>
        </is>
      </c>
      <c r="F1105" s="141" t="inlineStr">
        <is>
          <t>Baze+Dên</t>
        </is>
      </c>
      <c r="G1105" s="141" t="n"/>
      <c r="H1105" s="141" t="inlineStr">
        <is>
          <t>Bộ</t>
        </is>
      </c>
      <c r="I1105" s="45" t="n"/>
      <c r="J1105" s="45" t="n"/>
      <c r="K1105" s="45" t="n"/>
      <c r="L1105" s="45" t="n"/>
      <c r="M1105" s="45" t="n"/>
      <c r="N1105" s="45" t="n"/>
      <c r="O1105" s="45" t="n"/>
      <c r="P1105" s="45" t="n"/>
    </row>
    <row r="1106" ht="30" customHeight="1">
      <c r="A1106" s="41" t="n"/>
      <c r="B1106" s="41" t="n"/>
      <c r="C1106" s="42" t="inlineStr">
        <is>
          <t>◆ NISSAN</t>
        </is>
      </c>
      <c r="D1106" s="41" t="n"/>
      <c r="E1106" s="41" t="n"/>
      <c r="F1106" s="41" t="n"/>
      <c r="G1106" s="41" t="n"/>
      <c r="H1106" s="41" t="n"/>
      <c r="I1106" s="41" t="n"/>
      <c r="J1106" s="41" t="n"/>
      <c r="K1106" s="41" t="n"/>
      <c r="L1106" s="41" t="n"/>
      <c r="M1106" s="41" t="n"/>
      <c r="N1106" s="41" t="n"/>
      <c r="O1106" s="41" t="n"/>
      <c r="P1106" s="41" t="n"/>
    </row>
    <row r="1107" ht="30" customHeight="1">
      <c r="A1107" s="141" t="n"/>
      <c r="B1107" s="141" t="inlineStr">
        <is>
          <t>NISSAN</t>
        </is>
      </c>
      <c r="C1107" s="141" t="inlineStr">
        <is>
          <t>Baze SD22/SD20</t>
        </is>
      </c>
      <c r="D1107" s="141" t="inlineStr">
        <is>
          <t>83</t>
        </is>
      </c>
      <c r="E1107" s="141" t="inlineStr">
        <is>
          <t>Cos0</t>
        </is>
      </c>
      <c r="F1107" s="141" t="inlineStr">
        <is>
          <t>Baze</t>
        </is>
      </c>
      <c r="G1107" s="141" t="n"/>
      <c r="H1107" s="141" t="inlineStr">
        <is>
          <t>Bộ</t>
        </is>
      </c>
      <c r="I1107" s="45" t="n"/>
      <c r="J1107" s="45" t="n"/>
      <c r="K1107" s="45" t="n"/>
      <c r="L1107" s="45" t="n"/>
      <c r="M1107" s="45" t="n"/>
      <c r="N1107" s="45" t="n"/>
      <c r="O1107" s="45" t="n"/>
      <c r="P1107" s="45" t="n"/>
    </row>
    <row r="1108" ht="30" customHeight="1">
      <c r="A1108" s="45" t="inlineStr">
        <is>
          <t>HH080517</t>
        </is>
      </c>
      <c r="B1108" s="45" t="inlineStr">
        <is>
          <t>NISSAN</t>
        </is>
      </c>
      <c r="C1108" s="45" t="inlineStr">
        <is>
          <t>Baze SD22/SD20</t>
        </is>
      </c>
      <c r="D1108" s="45" t="inlineStr">
        <is>
          <t>83</t>
        </is>
      </c>
      <c r="E1108" s="45" t="inlineStr">
        <is>
          <t>Cos1</t>
        </is>
      </c>
      <c r="F1108" s="45" t="inlineStr">
        <is>
          <t>Baze</t>
        </is>
      </c>
      <c r="G1108" s="45" t="inlineStr">
        <is>
          <t>TDC</t>
        </is>
      </c>
      <c r="H1108" s="45" t="inlineStr">
        <is>
          <t>Bộ</t>
        </is>
      </c>
      <c r="I1108" s="45" t="n"/>
      <c r="J1108" s="54" t="n">
        <v>150000</v>
      </c>
      <c r="K1108" s="54" t="n">
        <v>170000</v>
      </c>
      <c r="L1108" s="54" t="n">
        <v>190000</v>
      </c>
      <c r="M1108" s="45" t="n"/>
      <c r="N1108" s="45" t="n"/>
      <c r="O1108" s="45" t="n"/>
      <c r="P1108" s="45" t="inlineStr">
        <is>
          <t>Miểng baze SD22/ SD20 cos1 - TDC - M3020A</t>
        </is>
      </c>
    </row>
    <row r="1109" ht="30" customHeight="1">
      <c r="A1109" s="45" t="inlineStr">
        <is>
          <t>HH080516</t>
        </is>
      </c>
      <c r="B1109" s="45" t="inlineStr">
        <is>
          <t>NISSAN</t>
        </is>
      </c>
      <c r="C1109" s="45" t="inlineStr">
        <is>
          <t>Baze SD22/SD20</t>
        </is>
      </c>
      <c r="D1109" s="45" t="inlineStr">
        <is>
          <t>83</t>
        </is>
      </c>
      <c r="E1109" s="45" t="inlineStr">
        <is>
          <t>Cos2</t>
        </is>
      </c>
      <c r="F1109" s="45" t="inlineStr">
        <is>
          <t>Baze</t>
        </is>
      </c>
      <c r="G1109" s="45" t="inlineStr">
        <is>
          <t>TDC</t>
        </is>
      </c>
      <c r="H1109" s="45" t="inlineStr">
        <is>
          <t>Bộ</t>
        </is>
      </c>
      <c r="I1109" s="45" t="n"/>
      <c r="J1109" s="54" t="n">
        <v>150000</v>
      </c>
      <c r="K1109" s="54" t="n">
        <v>170000</v>
      </c>
      <c r="L1109" s="54" t="n">
        <v>190000</v>
      </c>
      <c r="M1109" s="45" t="n"/>
      <c r="N1109" s="45" t="n"/>
      <c r="O1109" s="45" t="n"/>
      <c r="P1109" s="45" t="inlineStr">
        <is>
          <t>Miểng baze SD22/ SD20 cos2 - TDC - M3020A</t>
        </is>
      </c>
    </row>
    <row r="1110" ht="30" customHeight="1">
      <c r="A1110" s="141" t="n"/>
      <c r="B1110" s="141" t="inlineStr">
        <is>
          <t>NISSAN</t>
        </is>
      </c>
      <c r="C1110" s="141" t="inlineStr">
        <is>
          <t>Baze SD22/SD20</t>
        </is>
      </c>
      <c r="D1110" s="141" t="inlineStr">
        <is>
          <t>83</t>
        </is>
      </c>
      <c r="E1110" s="141" t="inlineStr">
        <is>
          <t>Cos3</t>
        </is>
      </c>
      <c r="F1110" s="141" t="inlineStr">
        <is>
          <t>Baze</t>
        </is>
      </c>
      <c r="G1110" s="141" t="n"/>
      <c r="H1110" s="141" t="inlineStr">
        <is>
          <t>Bộ</t>
        </is>
      </c>
      <c r="I1110" s="45" t="n"/>
      <c r="J1110" s="45" t="n"/>
      <c r="K1110" s="45" t="n"/>
      <c r="L1110" s="45" t="n"/>
      <c r="M1110" s="45" t="n"/>
      <c r="N1110" s="45" t="n"/>
      <c r="O1110" s="45" t="n"/>
      <c r="P1110" s="45" t="n"/>
    </row>
    <row r="1111" ht="30" customHeight="1">
      <c r="A1111" s="141" t="n"/>
      <c r="B1111" s="141" t="inlineStr">
        <is>
          <t>NISSAN</t>
        </is>
      </c>
      <c r="C1111" s="141" t="inlineStr">
        <is>
          <t>Baze SD22/SD20</t>
        </is>
      </c>
      <c r="D1111" s="141" t="inlineStr">
        <is>
          <t>83</t>
        </is>
      </c>
      <c r="E1111" s="141" t="inlineStr">
        <is>
          <t>Cos4</t>
        </is>
      </c>
      <c r="F1111" s="141" t="inlineStr">
        <is>
          <t>Baze</t>
        </is>
      </c>
      <c r="G1111" s="141" t="n"/>
      <c r="H1111" s="141" t="inlineStr">
        <is>
          <t>Bộ</t>
        </is>
      </c>
      <c r="I1111" s="45" t="n"/>
      <c r="J1111" s="45" t="n"/>
      <c r="K1111" s="45" t="n"/>
      <c r="L1111" s="45" t="n"/>
      <c r="M1111" s="45" t="n"/>
      <c r="N1111" s="45" t="n"/>
      <c r="O1111" s="45" t="n"/>
      <c r="P1111" s="45" t="n"/>
    </row>
    <row r="1112" ht="30" customHeight="1">
      <c r="A1112" s="141" t="n"/>
      <c r="B1112" s="141" t="inlineStr">
        <is>
          <t>NISSAN</t>
        </is>
      </c>
      <c r="C1112" s="141" t="inlineStr">
        <is>
          <t>Dên SD22/SD20</t>
        </is>
      </c>
      <c r="D1112" s="141" t="inlineStr">
        <is>
          <t>83</t>
        </is>
      </c>
      <c r="E1112" s="141" t="inlineStr">
        <is>
          <t>Cos0</t>
        </is>
      </c>
      <c r="F1112" s="141" t="inlineStr">
        <is>
          <t>Dên</t>
        </is>
      </c>
      <c r="G1112" s="141" t="n"/>
      <c r="H1112" s="141" t="inlineStr">
        <is>
          <t>Bộ</t>
        </is>
      </c>
      <c r="I1112" s="43" t="n"/>
      <c r="J1112" s="43" t="n"/>
      <c r="K1112" s="43" t="n"/>
      <c r="L1112" s="43" t="n"/>
      <c r="M1112" s="43" t="n"/>
      <c r="N1112" s="43" t="n"/>
      <c r="O1112" s="43" t="n"/>
      <c r="P1112" s="43" t="n"/>
    </row>
    <row r="1113" ht="30" customHeight="1">
      <c r="A1113" s="43" t="inlineStr">
        <is>
          <t>HH080537</t>
        </is>
      </c>
      <c r="B1113" s="43" t="inlineStr">
        <is>
          <t>NISSAN</t>
        </is>
      </c>
      <c r="C1113" s="43" t="inlineStr">
        <is>
          <t>Dên SD22/SD20</t>
        </is>
      </c>
      <c r="D1113" s="43" t="inlineStr">
        <is>
          <t>83</t>
        </is>
      </c>
      <c r="E1113" s="43" t="inlineStr">
        <is>
          <t>Cos1</t>
        </is>
      </c>
      <c r="F1113" s="43" t="inlineStr">
        <is>
          <t>Dên</t>
        </is>
      </c>
      <c r="G1113" s="43" t="inlineStr">
        <is>
          <t>TDC</t>
        </is>
      </c>
      <c r="H1113" s="43" t="inlineStr">
        <is>
          <t>Bộ</t>
        </is>
      </c>
      <c r="I1113" s="43" t="n"/>
      <c r="J1113" s="53" t="n">
        <v>140000</v>
      </c>
      <c r="K1113" s="53" t="n">
        <v>150000</v>
      </c>
      <c r="L1113" s="53" t="n">
        <v>160000</v>
      </c>
      <c r="M1113" s="43" t="n"/>
      <c r="N1113" s="43" t="n"/>
      <c r="O1113" s="43" t="n"/>
      <c r="P1113" s="43" t="inlineStr">
        <is>
          <t>Miểng dên SD22/ SD20 cos1 - TDC - R3020A</t>
        </is>
      </c>
    </row>
    <row r="1114" ht="30" customHeight="1">
      <c r="A1114" s="43" t="inlineStr">
        <is>
          <t>HH080538</t>
        </is>
      </c>
      <c r="B1114" s="43" t="inlineStr">
        <is>
          <t>NISSAN</t>
        </is>
      </c>
      <c r="C1114" s="43" t="inlineStr">
        <is>
          <t>Dên SD22/SD20</t>
        </is>
      </c>
      <c r="D1114" s="43" t="inlineStr">
        <is>
          <t>83</t>
        </is>
      </c>
      <c r="E1114" s="43" t="inlineStr">
        <is>
          <t>Cos2</t>
        </is>
      </c>
      <c r="F1114" s="43" t="inlineStr">
        <is>
          <t>Dên</t>
        </is>
      </c>
      <c r="G1114" s="43" t="inlineStr">
        <is>
          <t>TDC</t>
        </is>
      </c>
      <c r="H1114" s="43" t="inlineStr">
        <is>
          <t>Bộ</t>
        </is>
      </c>
      <c r="I1114" s="43" t="n"/>
      <c r="J1114" s="53" t="n">
        <v>140000</v>
      </c>
      <c r="K1114" s="53" t="n">
        <v>150000</v>
      </c>
      <c r="L1114" s="53" t="n">
        <v>160000</v>
      </c>
      <c r="M1114" s="43" t="n"/>
      <c r="N1114" s="43" t="n"/>
      <c r="O1114" s="43" t="n"/>
      <c r="P1114" s="43" t="inlineStr">
        <is>
          <t>Miểng dên SD22/ SD20 cos2 - TDC - R3020A</t>
        </is>
      </c>
    </row>
    <row r="1115" ht="30" customHeight="1">
      <c r="A1115" s="141" t="n"/>
      <c r="B1115" s="141" t="inlineStr">
        <is>
          <t>NISSAN</t>
        </is>
      </c>
      <c r="C1115" s="141" t="inlineStr">
        <is>
          <t>Dên SD22/SD20</t>
        </is>
      </c>
      <c r="D1115" s="141" t="inlineStr">
        <is>
          <t>83</t>
        </is>
      </c>
      <c r="E1115" s="141" t="inlineStr">
        <is>
          <t>Cos3</t>
        </is>
      </c>
      <c r="F1115" s="141" t="inlineStr">
        <is>
          <t>Dên</t>
        </is>
      </c>
      <c r="G1115" s="141" t="n"/>
      <c r="H1115" s="141" t="inlineStr">
        <is>
          <t>Bộ</t>
        </is>
      </c>
      <c r="I1115" s="43" t="n"/>
      <c r="J1115" s="43" t="n"/>
      <c r="K1115" s="43" t="n"/>
      <c r="L1115" s="43" t="n"/>
      <c r="M1115" s="43" t="n"/>
      <c r="N1115" s="43" t="n"/>
      <c r="O1115" s="43" t="n"/>
      <c r="P1115" s="43" t="n"/>
    </row>
    <row r="1116" ht="30" customHeight="1">
      <c r="A1116" s="141" t="n"/>
      <c r="B1116" s="141" t="inlineStr">
        <is>
          <t>NISSAN</t>
        </is>
      </c>
      <c r="C1116" s="141" t="inlineStr">
        <is>
          <t>Dên SD22/SD20</t>
        </is>
      </c>
      <c r="D1116" s="141" t="inlineStr">
        <is>
          <t>83</t>
        </is>
      </c>
      <c r="E1116" s="141" t="inlineStr">
        <is>
          <t>Cos4</t>
        </is>
      </c>
      <c r="F1116" s="141" t="inlineStr">
        <is>
          <t>Dên</t>
        </is>
      </c>
      <c r="G1116" s="141" t="n"/>
      <c r="H1116" s="141" t="inlineStr">
        <is>
          <t>Bộ</t>
        </is>
      </c>
      <c r="I1116" s="43" t="n"/>
      <c r="J1116" s="43" t="n"/>
      <c r="K1116" s="43" t="n"/>
      <c r="L1116" s="43" t="n"/>
      <c r="M1116" s="43" t="n"/>
      <c r="N1116" s="43" t="n"/>
      <c r="O1116" s="43" t="n"/>
      <c r="P1116" s="43" t="n"/>
    </row>
    <row r="1117" ht="30" customHeight="1">
      <c r="A1117" s="141" t="n"/>
      <c r="B1117" s="141" t="inlineStr">
        <is>
          <t>NISSAN</t>
        </is>
      </c>
      <c r="C1117" s="141" t="inlineStr">
        <is>
          <t>Bạc Miểng TD22/TD27/QD32</t>
        </is>
      </c>
      <c r="D1117" s="141" t="inlineStr">
        <is>
          <t>96</t>
        </is>
      </c>
      <c r="E1117" s="141" t="inlineStr">
        <is>
          <t>Cos0</t>
        </is>
      </c>
      <c r="F1117" s="141" t="inlineStr">
        <is>
          <t>Baze+Dên</t>
        </is>
      </c>
      <c r="G1117" s="141" t="n"/>
      <c r="H1117" s="141" t="inlineStr">
        <is>
          <t>Bộ</t>
        </is>
      </c>
      <c r="I1117" s="45" t="n"/>
      <c r="J1117" s="45" t="n"/>
      <c r="K1117" s="45" t="n"/>
      <c r="L1117" s="45" t="n"/>
      <c r="M1117" s="45" t="n"/>
      <c r="N1117" s="45" t="n"/>
      <c r="O1117" s="45" t="n"/>
      <c r="P1117" s="45" t="n"/>
    </row>
    <row r="1118" ht="30" customHeight="1">
      <c r="A1118" s="141" t="n"/>
      <c r="B1118" s="141" t="inlineStr">
        <is>
          <t>NISSAN</t>
        </is>
      </c>
      <c r="C1118" s="141" t="inlineStr">
        <is>
          <t>Bạc Miểng TD22/TD27/QD32</t>
        </is>
      </c>
      <c r="D1118" s="141" t="inlineStr">
        <is>
          <t>96</t>
        </is>
      </c>
      <c r="E1118" s="141" t="inlineStr">
        <is>
          <t>Cos1</t>
        </is>
      </c>
      <c r="F1118" s="141" t="inlineStr">
        <is>
          <t>Baze+Dên</t>
        </is>
      </c>
      <c r="G1118" s="141" t="n"/>
      <c r="H1118" s="141" t="inlineStr">
        <is>
          <t>Bộ</t>
        </is>
      </c>
      <c r="I1118" s="45" t="n"/>
      <c r="J1118" s="45" t="n"/>
      <c r="K1118" s="45" t="n"/>
      <c r="L1118" s="45" t="n"/>
      <c r="M1118" s="45" t="n"/>
      <c r="N1118" s="45" t="n"/>
      <c r="O1118" s="45" t="n"/>
      <c r="P1118" s="45" t="n"/>
    </row>
    <row r="1119" ht="30" customHeight="1">
      <c r="A1119" s="45" t="inlineStr">
        <is>
          <t>HH0572</t>
        </is>
      </c>
      <c r="B1119" s="45" t="inlineStr">
        <is>
          <t>NISSAN</t>
        </is>
      </c>
      <c r="C1119" s="45" t="inlineStr">
        <is>
          <t>Bạc miểng TD22/TD27/QD32 Cos2 - NDC</t>
        </is>
      </c>
      <c r="D1119" s="45" t="inlineStr">
        <is>
          <t>96</t>
        </is>
      </c>
      <c r="E1119" s="45" t="inlineStr">
        <is>
          <t>Cos2</t>
        </is>
      </c>
      <c r="F1119" s="45" t="inlineStr">
        <is>
          <t>Baze+Dên</t>
        </is>
      </c>
      <c r="G1119" s="45" t="inlineStr">
        <is>
          <t>NDC</t>
        </is>
      </c>
      <c r="H1119" s="45" t="inlineStr">
        <is>
          <t>Bộ</t>
        </is>
      </c>
      <c r="I1119" s="45" t="n"/>
      <c r="J1119" s="45" t="n"/>
      <c r="K1119" s="45" t="n"/>
      <c r="L1119" s="45" t="n"/>
      <c r="M1119" s="45" t="n"/>
      <c r="N1119" s="45" t="n"/>
      <c r="O1119" s="45" t="n"/>
      <c r="P1119" s="45" t="inlineStr">
        <is>
          <t>Bạc miểng TD22/TD27/QD32 Cos2 - NDC</t>
        </is>
      </c>
    </row>
    <row r="1120" ht="30" customHeight="1">
      <c r="A1120" s="141" t="n"/>
      <c r="B1120" s="141" t="inlineStr">
        <is>
          <t>NISSAN</t>
        </is>
      </c>
      <c r="C1120" s="141" t="inlineStr">
        <is>
          <t>Bạc Miểng TD22/TD27/QD32</t>
        </is>
      </c>
      <c r="D1120" s="141" t="inlineStr">
        <is>
          <t>96</t>
        </is>
      </c>
      <c r="E1120" s="141" t="inlineStr">
        <is>
          <t>Cos3</t>
        </is>
      </c>
      <c r="F1120" s="141" t="inlineStr">
        <is>
          <t>Baze+Dên</t>
        </is>
      </c>
      <c r="G1120" s="141" t="n"/>
      <c r="H1120" s="141" t="inlineStr">
        <is>
          <t>Bộ</t>
        </is>
      </c>
      <c r="I1120" s="45" t="n"/>
      <c r="J1120" s="45" t="n"/>
      <c r="K1120" s="45" t="n"/>
      <c r="L1120" s="45" t="n"/>
      <c r="M1120" s="45" t="n"/>
      <c r="N1120" s="45" t="n"/>
      <c r="O1120" s="45" t="n"/>
      <c r="P1120" s="45" t="n"/>
    </row>
    <row r="1121" ht="30" customHeight="1">
      <c r="A1121" s="141" t="n"/>
      <c r="B1121" s="141" t="inlineStr">
        <is>
          <t>NISSAN</t>
        </is>
      </c>
      <c r="C1121" s="141" t="inlineStr">
        <is>
          <t>Bạc Miểng TD22/TD27/QD32</t>
        </is>
      </c>
      <c r="D1121" s="141" t="inlineStr">
        <is>
          <t>96</t>
        </is>
      </c>
      <c r="E1121" s="141" t="inlineStr">
        <is>
          <t>Cos4</t>
        </is>
      </c>
      <c r="F1121" s="141" t="inlineStr">
        <is>
          <t>Baze+Dên</t>
        </is>
      </c>
      <c r="G1121" s="141" t="n"/>
      <c r="H1121" s="141" t="inlineStr">
        <is>
          <t>Bộ</t>
        </is>
      </c>
      <c r="I1121" s="45" t="n"/>
      <c r="J1121" s="45" t="n"/>
      <c r="K1121" s="45" t="n"/>
      <c r="L1121" s="45" t="n"/>
      <c r="M1121" s="45" t="n"/>
      <c r="N1121" s="45" t="n"/>
      <c r="O1121" s="45" t="n"/>
      <c r="P1121" s="45" t="n"/>
    </row>
    <row r="1122" ht="30" customHeight="1">
      <c r="A1122" s="45" t="inlineStr">
        <is>
          <t>HH074519</t>
        </is>
      </c>
      <c r="B1122" s="45" t="inlineStr">
        <is>
          <t>NISSAN</t>
        </is>
      </c>
      <c r="C1122" s="45" t="inlineStr">
        <is>
          <t>Bạc miểng TD25/TD27/QD32/BD30 Cos0 - Taiho</t>
        </is>
      </c>
      <c r="D1122" s="45" t="inlineStr">
        <is>
          <t>96</t>
        </is>
      </c>
      <c r="E1122" s="45" t="inlineStr">
        <is>
          <t>Cos0</t>
        </is>
      </c>
      <c r="F1122" s="45" t="inlineStr">
        <is>
          <t>Baze+Dên</t>
        </is>
      </c>
      <c r="G1122" s="45" t="inlineStr">
        <is>
          <t>TAIHO</t>
        </is>
      </c>
      <c r="H1122" s="45" t="inlineStr">
        <is>
          <t>Bộ</t>
        </is>
      </c>
      <c r="I1122" s="45" t="n"/>
      <c r="J1122" s="45" t="n"/>
      <c r="K1122" s="45" t="n"/>
      <c r="L1122" s="45" t="n"/>
      <c r="M1122" s="45" t="n"/>
      <c r="N1122" s="45" t="n"/>
      <c r="O1122" s="45" t="n"/>
      <c r="P1122" s="45" t="inlineStr">
        <is>
          <t>Bạc miểng TD25/TD27/QD32/BD30 Cos0 - Taiho</t>
        </is>
      </c>
    </row>
    <row r="1123" ht="30" customHeight="1">
      <c r="A1123" s="43" t="inlineStr">
        <is>
          <t>HH078592</t>
        </is>
      </c>
      <c r="B1123" s="43" t="inlineStr">
        <is>
          <t>NISSAN</t>
        </is>
      </c>
      <c r="C1123" s="43" t="inlineStr">
        <is>
          <t>Bạc miểng TD25/TD27/QD32/BD30 Cos1 - Taiho</t>
        </is>
      </c>
      <c r="D1123" s="43" t="inlineStr">
        <is>
          <t>96</t>
        </is>
      </c>
      <c r="E1123" s="43" t="inlineStr">
        <is>
          <t>Cos1</t>
        </is>
      </c>
      <c r="F1123" s="43" t="inlineStr">
        <is>
          <t>Baze+Dên</t>
        </is>
      </c>
      <c r="G1123" s="43" t="inlineStr">
        <is>
          <t>TAIHO</t>
        </is>
      </c>
      <c r="H1123" s="43" t="inlineStr">
        <is>
          <t>Bộ</t>
        </is>
      </c>
      <c r="I1123" s="43" t="n"/>
      <c r="J1123" s="43" t="n"/>
      <c r="K1123" s="43" t="n"/>
      <c r="L1123" s="43" t="n"/>
      <c r="M1123" s="43" t="n"/>
      <c r="N1123" s="43" t="n"/>
      <c r="O1123" s="43" t="n"/>
      <c r="P1123" s="43" t="inlineStr">
        <is>
          <t>Bạc miểng TD25/TD27/QD32/BD30 Cos1 - Taiho</t>
        </is>
      </c>
    </row>
    <row r="1124" ht="30" customHeight="1">
      <c r="A1124" s="43" t="inlineStr">
        <is>
          <t>HH071099</t>
        </is>
      </c>
      <c r="B1124" s="43" t="inlineStr">
        <is>
          <t>NISSAN</t>
        </is>
      </c>
      <c r="C1124" s="43" t="inlineStr">
        <is>
          <t>Bạc miểng TD25/TD27/QD32/BD30 Cos2 - DAIDO nhật</t>
        </is>
      </c>
      <c r="D1124" s="43" t="inlineStr">
        <is>
          <t>96</t>
        </is>
      </c>
      <c r="E1124" s="43" t="inlineStr">
        <is>
          <t>Cos2</t>
        </is>
      </c>
      <c r="F1124" s="43" t="inlineStr">
        <is>
          <t>Baze+Dên</t>
        </is>
      </c>
      <c r="G1124" s="43" t="inlineStr">
        <is>
          <t>DAIDO NHẬT</t>
        </is>
      </c>
      <c r="H1124" s="43" t="inlineStr">
        <is>
          <t>Bộ</t>
        </is>
      </c>
      <c r="I1124" s="43" t="n"/>
      <c r="J1124" s="43" t="n"/>
      <c r="K1124" s="43" t="n"/>
      <c r="L1124" s="43" t="n"/>
      <c r="M1124" s="43" t="n"/>
      <c r="N1124" s="43" t="n"/>
      <c r="O1124" s="43" t="n"/>
      <c r="P1124" s="43" t="inlineStr">
        <is>
          <t>Bạc miểng TD25/TD27/QD32/BD30 Cos2 - DAIDO nhật</t>
        </is>
      </c>
    </row>
    <row r="1125" ht="30" customHeight="1">
      <c r="A1125" s="45" t="inlineStr">
        <is>
          <t>HH078593</t>
        </is>
      </c>
      <c r="B1125" s="45" t="inlineStr">
        <is>
          <t>NISSAN</t>
        </is>
      </c>
      <c r="C1125" s="45" t="inlineStr">
        <is>
          <t>Bạc miểng TD25/TD27/QD32/BD30 Cos2 - Taiho</t>
        </is>
      </c>
      <c r="D1125" s="45" t="inlineStr">
        <is>
          <t>96</t>
        </is>
      </c>
      <c r="E1125" s="45" t="inlineStr">
        <is>
          <t>Cos2</t>
        </is>
      </c>
      <c r="F1125" s="45" t="inlineStr">
        <is>
          <t>Baze+Dên</t>
        </is>
      </c>
      <c r="G1125" s="45" t="inlineStr">
        <is>
          <t>TAIHO</t>
        </is>
      </c>
      <c r="H1125" s="45" t="inlineStr">
        <is>
          <t>Bộ</t>
        </is>
      </c>
      <c r="I1125" s="45" t="n"/>
      <c r="J1125" s="45" t="n"/>
      <c r="K1125" s="45" t="n"/>
      <c r="L1125" s="45" t="n"/>
      <c r="M1125" s="45" t="n"/>
      <c r="N1125" s="45" t="n"/>
      <c r="O1125" s="45" t="n"/>
      <c r="P1125" s="45" t="inlineStr">
        <is>
          <t>Bạc miểng TD25/TD27/QD32/BD30 Cos2 - Taiho</t>
        </is>
      </c>
    </row>
    <row r="1126" ht="30" customHeight="1">
      <c r="A1126" s="141" t="n"/>
      <c r="B1126" s="141" t="inlineStr">
        <is>
          <t>NISSAN</t>
        </is>
      </c>
      <c r="C1126" s="141" t="inlineStr">
        <is>
          <t>Bạc Miểng TD25/TD27/QD32/BD30</t>
        </is>
      </c>
      <c r="D1126" s="141" t="inlineStr">
        <is>
          <t>96</t>
        </is>
      </c>
      <c r="E1126" s="141" t="inlineStr">
        <is>
          <t>Cos3</t>
        </is>
      </c>
      <c r="F1126" s="141" t="inlineStr">
        <is>
          <t>Baze+Dên</t>
        </is>
      </c>
      <c r="G1126" s="141" t="n"/>
      <c r="H1126" s="141" t="inlineStr">
        <is>
          <t>Bộ</t>
        </is>
      </c>
      <c r="I1126" s="45" t="n"/>
      <c r="J1126" s="45" t="n"/>
      <c r="K1126" s="45" t="n"/>
      <c r="L1126" s="45" t="n"/>
      <c r="M1126" s="45" t="n"/>
      <c r="N1126" s="45" t="n"/>
      <c r="O1126" s="45" t="n"/>
      <c r="P1126" s="45" t="n"/>
    </row>
    <row r="1127" ht="30" customHeight="1">
      <c r="A1127" s="43" t="inlineStr">
        <is>
          <t>HH083640</t>
        </is>
      </c>
      <c r="B1127" s="43" t="inlineStr">
        <is>
          <t>NISSAN</t>
        </is>
      </c>
      <c r="C1127" s="43" t="inlineStr">
        <is>
          <t>Bạc miểng TD25/TD27/QD32/BD30 Cos4 - Taiho</t>
        </is>
      </c>
      <c r="D1127" s="43" t="inlineStr">
        <is>
          <t>96</t>
        </is>
      </c>
      <c r="E1127" s="43" t="inlineStr">
        <is>
          <t>Cos4</t>
        </is>
      </c>
      <c r="F1127" s="43" t="inlineStr">
        <is>
          <t>Baze+Dên</t>
        </is>
      </c>
      <c r="G1127" s="43" t="inlineStr">
        <is>
          <t>TAIHO</t>
        </is>
      </c>
      <c r="H1127" s="43" t="inlineStr">
        <is>
          <t>Bộ</t>
        </is>
      </c>
      <c r="I1127" s="43" t="n"/>
      <c r="J1127" s="43" t="n"/>
      <c r="K1127" s="43" t="n"/>
      <c r="L1127" s="43" t="n"/>
      <c r="M1127" s="43" t="n"/>
      <c r="N1127" s="43" t="n"/>
      <c r="O1127" s="43" t="n"/>
      <c r="P1127" s="43" t="inlineStr">
        <is>
          <t>Bạc miểng TD25/TD27/QD32/BD30 Cos4 - Taiho</t>
        </is>
      </c>
    </row>
    <row r="1128" ht="30" customHeight="1">
      <c r="A1128" s="43" t="inlineStr">
        <is>
          <t>HH080518</t>
        </is>
      </c>
      <c r="B1128" s="43" t="inlineStr">
        <is>
          <t>NISSAN</t>
        </is>
      </c>
      <c r="C1128" s="43" t="inlineStr">
        <is>
          <t>Baze TD25/TD27/QD32/BD30</t>
        </is>
      </c>
      <c r="D1128" s="43" t="inlineStr">
        <is>
          <t>96</t>
        </is>
      </c>
      <c r="E1128" s="43" t="inlineStr">
        <is>
          <t>Cos0</t>
        </is>
      </c>
      <c r="F1128" s="43" t="inlineStr">
        <is>
          <t>Baze</t>
        </is>
      </c>
      <c r="G1128" s="43" t="inlineStr">
        <is>
          <t>TDC</t>
        </is>
      </c>
      <c r="H1128" s="43" t="inlineStr">
        <is>
          <t>Bộ</t>
        </is>
      </c>
      <c r="I1128" s="43" t="n"/>
      <c r="J1128" s="53" t="n">
        <v>230000</v>
      </c>
      <c r="K1128" s="53" t="n">
        <v>240000</v>
      </c>
      <c r="L1128" s="53" t="n">
        <v>250000</v>
      </c>
      <c r="M1128" s="43" t="n"/>
      <c r="N1128" s="43" t="n"/>
      <c r="O1128" s="43" t="n"/>
      <c r="P1128" s="43" t="inlineStr">
        <is>
          <t>Miểng baze TD25/TD27/QD32/BD30 Cos0 - TDC - M3035S</t>
        </is>
      </c>
    </row>
    <row r="1129" ht="30" customHeight="1">
      <c r="A1129" s="45" t="inlineStr">
        <is>
          <t>HH080519</t>
        </is>
      </c>
      <c r="B1129" s="45" t="inlineStr">
        <is>
          <t>NISSAN</t>
        </is>
      </c>
      <c r="C1129" s="45" t="inlineStr">
        <is>
          <t>Baze TD25/TD27/QD32/BD30</t>
        </is>
      </c>
      <c r="D1129" s="45" t="inlineStr">
        <is>
          <t>96</t>
        </is>
      </c>
      <c r="E1129" s="45" t="inlineStr">
        <is>
          <t>Cos1</t>
        </is>
      </c>
      <c r="F1129" s="45" t="inlineStr">
        <is>
          <t>Baze</t>
        </is>
      </c>
      <c r="G1129" s="45" t="inlineStr">
        <is>
          <t>TDC</t>
        </is>
      </c>
      <c r="H1129" s="45" t="inlineStr">
        <is>
          <t>Bộ</t>
        </is>
      </c>
      <c r="I1129" s="45" t="n"/>
      <c r="J1129" s="54" t="n">
        <v>230000</v>
      </c>
      <c r="K1129" s="54" t="n">
        <v>240000</v>
      </c>
      <c r="L1129" s="54" t="n">
        <v>250000</v>
      </c>
      <c r="M1129" s="45" t="n"/>
      <c r="N1129" s="45" t="n"/>
      <c r="O1129" s="45" t="n"/>
      <c r="P1129" s="45" t="inlineStr">
        <is>
          <t>Miểng baze TD25/TD27/QD32/BD30 Cos1 - TDC - M3035S</t>
        </is>
      </c>
    </row>
    <row r="1130" ht="30" customHeight="1">
      <c r="A1130" s="141" t="n"/>
      <c r="B1130" s="141" t="inlineStr">
        <is>
          <t>NISSAN</t>
        </is>
      </c>
      <c r="C1130" s="141" t="inlineStr">
        <is>
          <t>Baze TD25/TD27/QD32/BD30</t>
        </is>
      </c>
      <c r="D1130" s="141" t="inlineStr">
        <is>
          <t>96</t>
        </is>
      </c>
      <c r="E1130" s="141" t="inlineStr">
        <is>
          <t>Cos2</t>
        </is>
      </c>
      <c r="F1130" s="141" t="inlineStr">
        <is>
          <t>Baze</t>
        </is>
      </c>
      <c r="G1130" s="141" t="n"/>
      <c r="H1130" s="141" t="inlineStr">
        <is>
          <t>Bộ</t>
        </is>
      </c>
      <c r="I1130" s="43" t="n"/>
      <c r="J1130" s="43" t="n"/>
      <c r="K1130" s="43" t="n"/>
      <c r="L1130" s="43" t="n"/>
      <c r="M1130" s="43" t="n"/>
      <c r="N1130" s="43" t="n"/>
      <c r="O1130" s="43" t="n"/>
      <c r="P1130" s="43" t="n"/>
    </row>
    <row r="1131" ht="30" customHeight="1">
      <c r="A1131" s="141" t="n"/>
      <c r="B1131" s="141" t="inlineStr">
        <is>
          <t>NISSAN</t>
        </is>
      </c>
      <c r="C1131" s="141" t="inlineStr">
        <is>
          <t>Baze TD25/TD27/QD32/BD30</t>
        </is>
      </c>
      <c r="D1131" s="141" t="inlineStr">
        <is>
          <t>96</t>
        </is>
      </c>
      <c r="E1131" s="141" t="inlineStr">
        <is>
          <t>Cos3</t>
        </is>
      </c>
      <c r="F1131" s="141" t="inlineStr">
        <is>
          <t>Baze</t>
        </is>
      </c>
      <c r="G1131" s="141" t="n"/>
      <c r="H1131" s="141" t="inlineStr">
        <is>
          <t>Bộ</t>
        </is>
      </c>
      <c r="I1131" s="43" t="n"/>
      <c r="J1131" s="43" t="n"/>
      <c r="K1131" s="43" t="n"/>
      <c r="L1131" s="43" t="n"/>
      <c r="M1131" s="43" t="n"/>
      <c r="N1131" s="43" t="n"/>
      <c r="O1131" s="43" t="n"/>
      <c r="P1131" s="43" t="n"/>
    </row>
    <row r="1132" ht="30" customHeight="1">
      <c r="A1132" s="141" t="n"/>
      <c r="B1132" s="141" t="inlineStr">
        <is>
          <t>NISSAN</t>
        </is>
      </c>
      <c r="C1132" s="141" t="inlineStr">
        <is>
          <t>Baze TD25/TD27/QD32/BD30</t>
        </is>
      </c>
      <c r="D1132" s="141" t="inlineStr">
        <is>
          <t>96</t>
        </is>
      </c>
      <c r="E1132" s="141" t="inlineStr">
        <is>
          <t>Cos4</t>
        </is>
      </c>
      <c r="F1132" s="141" t="inlineStr">
        <is>
          <t>Baze</t>
        </is>
      </c>
      <c r="G1132" s="141" t="n"/>
      <c r="H1132" s="141" t="inlineStr">
        <is>
          <t>Bộ</t>
        </is>
      </c>
      <c r="I1132" s="45" t="n"/>
      <c r="J1132" s="45" t="n"/>
      <c r="K1132" s="45" t="n"/>
      <c r="L1132" s="45" t="n"/>
      <c r="M1132" s="45" t="n"/>
      <c r="N1132" s="45" t="n"/>
      <c r="O1132" s="45" t="n"/>
      <c r="P1132" s="45" t="n"/>
    </row>
    <row r="1133" ht="30" customHeight="1">
      <c r="A1133" s="45" t="inlineStr">
        <is>
          <t>HH080539</t>
        </is>
      </c>
      <c r="B1133" s="45" t="inlineStr">
        <is>
          <t>NISSAN</t>
        </is>
      </c>
      <c r="C1133" s="45" t="inlineStr">
        <is>
          <t>Dên TD25/TD27/QD32/BD30</t>
        </is>
      </c>
      <c r="D1133" s="45" t="inlineStr">
        <is>
          <t>96</t>
        </is>
      </c>
      <c r="E1133" s="45" t="inlineStr">
        <is>
          <t>Cos0</t>
        </is>
      </c>
      <c r="F1133" s="45" t="inlineStr">
        <is>
          <t>Dên</t>
        </is>
      </c>
      <c r="G1133" s="45" t="inlineStr">
        <is>
          <t>TDC</t>
        </is>
      </c>
      <c r="H1133" s="45" t="inlineStr">
        <is>
          <t>Bộ</t>
        </is>
      </c>
      <c r="I1133" s="45" t="n"/>
      <c r="J1133" s="54" t="n">
        <v>140000</v>
      </c>
      <c r="K1133" s="54" t="n">
        <v>150000</v>
      </c>
      <c r="L1133" s="54" t="n">
        <v>160000</v>
      </c>
      <c r="M1133" s="45" t="n"/>
      <c r="N1133" s="45" t="n"/>
      <c r="O1133" s="45" t="n"/>
      <c r="P1133" s="45" t="inlineStr">
        <is>
          <t>Miểng dên TD25/TD27/QD32/BD30 Cos0 - TDC - R3036S</t>
        </is>
      </c>
    </row>
    <row r="1134" ht="30" customHeight="1">
      <c r="A1134" s="43" t="inlineStr">
        <is>
          <t>HH080540</t>
        </is>
      </c>
      <c r="B1134" s="43" t="inlineStr">
        <is>
          <t>NISSAN</t>
        </is>
      </c>
      <c r="C1134" s="43" t="inlineStr">
        <is>
          <t>Dên TD25/TD27/QD32/BD30</t>
        </is>
      </c>
      <c r="D1134" s="43" t="inlineStr">
        <is>
          <t>96</t>
        </is>
      </c>
      <c r="E1134" s="43" t="inlineStr">
        <is>
          <t>Cos1</t>
        </is>
      </c>
      <c r="F1134" s="43" t="inlineStr">
        <is>
          <t>Dên</t>
        </is>
      </c>
      <c r="G1134" s="43" t="inlineStr">
        <is>
          <t>TDC</t>
        </is>
      </c>
      <c r="H1134" s="43" t="inlineStr">
        <is>
          <t>Bộ</t>
        </is>
      </c>
      <c r="I1134" s="43" t="n"/>
      <c r="J1134" s="53" t="n">
        <v>140000</v>
      </c>
      <c r="K1134" s="53" t="n">
        <v>150000</v>
      </c>
      <c r="L1134" s="53" t="n">
        <v>160000</v>
      </c>
      <c r="M1134" s="43" t="n"/>
      <c r="N1134" s="43" t="n"/>
      <c r="O1134" s="43" t="n"/>
      <c r="P1134" s="43" t="inlineStr">
        <is>
          <t>Miểng dên TD25/TD27/QD32/BD30 Cos1 - TDC - R3036S</t>
        </is>
      </c>
    </row>
    <row r="1135" ht="30" customHeight="1">
      <c r="A1135" s="141" t="n"/>
      <c r="B1135" s="141" t="inlineStr">
        <is>
          <t>NISSAN</t>
        </is>
      </c>
      <c r="C1135" s="141" t="inlineStr">
        <is>
          <t>Dên TD25/TD27/QD32/BD30</t>
        </is>
      </c>
      <c r="D1135" s="141" t="inlineStr">
        <is>
          <t>96</t>
        </is>
      </c>
      <c r="E1135" s="141" t="inlineStr">
        <is>
          <t>Cos2</t>
        </is>
      </c>
      <c r="F1135" s="141" t="inlineStr">
        <is>
          <t>Dên</t>
        </is>
      </c>
      <c r="G1135" s="141" t="n"/>
      <c r="H1135" s="141" t="inlineStr">
        <is>
          <t>Bộ</t>
        </is>
      </c>
      <c r="I1135" s="45" t="n"/>
      <c r="J1135" s="45" t="n"/>
      <c r="K1135" s="45" t="n"/>
      <c r="L1135" s="45" t="n"/>
      <c r="M1135" s="45" t="n"/>
      <c r="N1135" s="45" t="n"/>
      <c r="O1135" s="45" t="n"/>
      <c r="P1135" s="45" t="n"/>
    </row>
    <row r="1136" ht="30" customHeight="1">
      <c r="A1136" s="141" t="n"/>
      <c r="B1136" s="141" t="inlineStr">
        <is>
          <t>NISSAN</t>
        </is>
      </c>
      <c r="C1136" s="141" t="inlineStr">
        <is>
          <t>Dên TD25/TD27/QD32/BD30</t>
        </is>
      </c>
      <c r="D1136" s="141" t="inlineStr">
        <is>
          <t>96</t>
        </is>
      </c>
      <c r="E1136" s="141" t="inlineStr">
        <is>
          <t>Cos3</t>
        </is>
      </c>
      <c r="F1136" s="141" t="inlineStr">
        <is>
          <t>Dên</t>
        </is>
      </c>
      <c r="G1136" s="141" t="n"/>
      <c r="H1136" s="141" t="inlineStr">
        <is>
          <t>Bộ</t>
        </is>
      </c>
      <c r="I1136" s="45" t="n"/>
      <c r="J1136" s="45" t="n"/>
      <c r="K1136" s="45" t="n"/>
      <c r="L1136" s="45" t="n"/>
      <c r="M1136" s="45" t="n"/>
      <c r="N1136" s="45" t="n"/>
      <c r="O1136" s="45" t="n"/>
      <c r="P1136" s="45" t="n"/>
    </row>
    <row r="1137" ht="30" customHeight="1">
      <c r="A1137" s="141" t="n"/>
      <c r="B1137" s="141" t="inlineStr">
        <is>
          <t>NISSAN</t>
        </is>
      </c>
      <c r="C1137" s="141" t="inlineStr">
        <is>
          <t>Dên TD25/TD27/QD32/BD30</t>
        </is>
      </c>
      <c r="D1137" s="141" t="inlineStr">
        <is>
          <t>96</t>
        </is>
      </c>
      <c r="E1137" s="141" t="inlineStr">
        <is>
          <t>Cos4</t>
        </is>
      </c>
      <c r="F1137" s="141" t="inlineStr">
        <is>
          <t>Dên</t>
        </is>
      </c>
      <c r="G1137" s="141" t="n"/>
      <c r="H1137" s="141" t="inlineStr">
        <is>
          <t>Bộ</t>
        </is>
      </c>
      <c r="I1137" s="43" t="n"/>
      <c r="J1137" s="43" t="n"/>
      <c r="K1137" s="43" t="n"/>
      <c r="L1137" s="43" t="n"/>
      <c r="M1137" s="43" t="n"/>
      <c r="N1137" s="43" t="n"/>
      <c r="O1137" s="43" t="n"/>
      <c r="P1137" s="43" t="n"/>
    </row>
    <row r="1138" ht="30" customHeight="1">
      <c r="A1138" s="45" t="inlineStr">
        <is>
          <t>HH0557</t>
        </is>
      </c>
      <c r="B1138" s="45" t="inlineStr">
        <is>
          <t>NISSAN</t>
        </is>
      </c>
      <c r="C1138" s="45" t="inlineStr">
        <is>
          <t>Bạc miểng FD33/ED33 Cos0 - TAIHO</t>
        </is>
      </c>
      <c r="D1138" s="45" t="inlineStr">
        <is>
          <t>100</t>
        </is>
      </c>
      <c r="E1138" s="45" t="inlineStr">
        <is>
          <t>Cos0</t>
        </is>
      </c>
      <c r="F1138" s="45" t="inlineStr">
        <is>
          <t>Baze+Dên</t>
        </is>
      </c>
      <c r="G1138" s="45" t="inlineStr">
        <is>
          <t>TAIHO</t>
        </is>
      </c>
      <c r="H1138" s="45" t="inlineStr">
        <is>
          <t>Bộ</t>
        </is>
      </c>
      <c r="I1138" s="45" t="n"/>
      <c r="J1138" s="45" t="n"/>
      <c r="K1138" s="45" t="n"/>
      <c r="L1138" s="45" t="n"/>
      <c r="M1138" s="45" t="n"/>
      <c r="N1138" s="45" t="n"/>
      <c r="O1138" s="45" t="n"/>
      <c r="P1138" s="45" t="inlineStr">
        <is>
          <t>Bạc miểng FD33/ED33 Cos0 - TAIHO</t>
        </is>
      </c>
    </row>
    <row r="1139" ht="30" customHeight="1">
      <c r="A1139" s="43" t="inlineStr">
        <is>
          <t>HH0558</t>
        </is>
      </c>
      <c r="B1139" s="43" t="inlineStr">
        <is>
          <t>NISSAN</t>
        </is>
      </c>
      <c r="C1139" s="43" t="inlineStr">
        <is>
          <t>Bạc miểng FD33/ED33 Cos1 - TAIHO</t>
        </is>
      </c>
      <c r="D1139" s="43" t="inlineStr">
        <is>
          <t>100</t>
        </is>
      </c>
      <c r="E1139" s="43" t="inlineStr">
        <is>
          <t>Cos1</t>
        </is>
      </c>
      <c r="F1139" s="43" t="inlineStr">
        <is>
          <t>Baze+Dên</t>
        </is>
      </c>
      <c r="G1139" s="43" t="inlineStr">
        <is>
          <t>TAIHO</t>
        </is>
      </c>
      <c r="H1139" s="43" t="inlineStr">
        <is>
          <t>Bộ</t>
        </is>
      </c>
      <c r="I1139" s="43" t="n"/>
      <c r="J1139" s="43" t="n"/>
      <c r="K1139" s="43" t="n"/>
      <c r="L1139" s="43" t="n"/>
      <c r="M1139" s="43" t="n"/>
      <c r="N1139" s="43" t="n"/>
      <c r="O1139" s="43" t="n"/>
      <c r="P1139" s="43" t="inlineStr">
        <is>
          <t>Bạc miểng FD33/ED33 Cos1 - TAIHO</t>
        </is>
      </c>
    </row>
    <row r="1140" ht="30" customHeight="1">
      <c r="A1140" s="45" t="inlineStr">
        <is>
          <t>HH0564</t>
        </is>
      </c>
      <c r="B1140" s="45" t="inlineStr">
        <is>
          <t>NISSAN</t>
        </is>
      </c>
      <c r="C1140" s="45" t="inlineStr">
        <is>
          <t>Bạc miểng FD33/ED33 Cos2 - TAIHO</t>
        </is>
      </c>
      <c r="D1140" s="45" t="inlineStr">
        <is>
          <t>100</t>
        </is>
      </c>
      <c r="E1140" s="45" t="inlineStr">
        <is>
          <t>Cos2</t>
        </is>
      </c>
      <c r="F1140" s="45" t="inlineStr">
        <is>
          <t>Baze+Dên</t>
        </is>
      </c>
      <c r="G1140" s="45" t="inlineStr">
        <is>
          <t>TAIHO</t>
        </is>
      </c>
      <c r="H1140" s="45" t="inlineStr">
        <is>
          <t>Bộ</t>
        </is>
      </c>
      <c r="I1140" s="45" t="n"/>
      <c r="J1140" s="45" t="n"/>
      <c r="K1140" s="45" t="n"/>
      <c r="L1140" s="45" t="n"/>
      <c r="M1140" s="45" t="n"/>
      <c r="N1140" s="45" t="n"/>
      <c r="O1140" s="45" t="n"/>
      <c r="P1140" s="45" t="inlineStr">
        <is>
          <t>Bạc miểng FD33/ED33 Cos2 - TAIHO</t>
        </is>
      </c>
    </row>
    <row r="1141" ht="30" customHeight="1">
      <c r="A1141" s="141" t="n"/>
      <c r="B1141" s="141" t="inlineStr">
        <is>
          <t>NISSAN</t>
        </is>
      </c>
      <c r="C1141" s="141" t="inlineStr">
        <is>
          <t>Bạc Miểng FD33/ED33</t>
        </is>
      </c>
      <c r="D1141" s="141" t="inlineStr">
        <is>
          <t>100</t>
        </is>
      </c>
      <c r="E1141" s="141" t="inlineStr">
        <is>
          <t>Cos3</t>
        </is>
      </c>
      <c r="F1141" s="141" t="inlineStr">
        <is>
          <t>Baze+Dên</t>
        </is>
      </c>
      <c r="G1141" s="141" t="n"/>
      <c r="H1141" s="141" t="inlineStr">
        <is>
          <t>Bộ</t>
        </is>
      </c>
      <c r="I1141" s="45" t="n"/>
      <c r="J1141" s="45" t="n"/>
      <c r="K1141" s="45" t="n"/>
      <c r="L1141" s="45" t="n"/>
      <c r="M1141" s="45" t="n"/>
      <c r="N1141" s="45" t="n"/>
      <c r="O1141" s="45" t="n"/>
      <c r="P1141" s="45" t="n"/>
    </row>
    <row r="1142" ht="30" customHeight="1">
      <c r="A1142" s="141" t="n"/>
      <c r="B1142" s="141" t="inlineStr">
        <is>
          <t>NISSAN</t>
        </is>
      </c>
      <c r="C1142" s="141" t="inlineStr">
        <is>
          <t>Bạc Miểng FD33/ED33</t>
        </is>
      </c>
      <c r="D1142" s="141" t="inlineStr">
        <is>
          <t>100</t>
        </is>
      </c>
      <c r="E1142" s="141" t="inlineStr">
        <is>
          <t>Cos4</t>
        </is>
      </c>
      <c r="F1142" s="141" t="inlineStr">
        <is>
          <t>Baze+Dên</t>
        </is>
      </c>
      <c r="G1142" s="141" t="n"/>
      <c r="H1142" s="141" t="inlineStr">
        <is>
          <t>Bộ</t>
        </is>
      </c>
      <c r="I1142" s="45" t="n"/>
      <c r="J1142" s="45" t="n"/>
      <c r="K1142" s="45" t="n"/>
      <c r="L1142" s="45" t="n"/>
      <c r="M1142" s="45" t="n"/>
      <c r="N1142" s="45" t="n"/>
      <c r="O1142" s="45" t="n"/>
      <c r="P1142" s="45" t="n"/>
    </row>
    <row r="1143" ht="30" customHeight="1">
      <c r="A1143" s="43" t="inlineStr">
        <is>
          <t>HH082481</t>
        </is>
      </c>
      <c r="B1143" s="43" t="inlineStr">
        <is>
          <t>NISSAN</t>
        </is>
      </c>
      <c r="C1143" s="43" t="inlineStr">
        <is>
          <t>Bạc miểng FE6 Cos0 - Taiho</t>
        </is>
      </c>
      <c r="D1143" s="43" t="inlineStr">
        <is>
          <t>108</t>
        </is>
      </c>
      <c r="E1143" s="43" t="inlineStr">
        <is>
          <t>Cos0</t>
        </is>
      </c>
      <c r="F1143" s="43" t="inlineStr">
        <is>
          <t>Baze+Dên</t>
        </is>
      </c>
      <c r="G1143" s="43" t="inlineStr">
        <is>
          <t>TAIHO</t>
        </is>
      </c>
      <c r="H1143" s="43" t="inlineStr">
        <is>
          <t>Bộ</t>
        </is>
      </c>
      <c r="I1143" s="43" t="n"/>
      <c r="J1143" s="43" t="n"/>
      <c r="K1143" s="43" t="n"/>
      <c r="L1143" s="43" t="n"/>
      <c r="M1143" s="43" t="n"/>
      <c r="N1143" s="43" t="n"/>
      <c r="O1143" s="43" t="n"/>
      <c r="P1143" s="43" t="inlineStr">
        <is>
          <t>Bạc miểng FE6 Cos0 - Taiho</t>
        </is>
      </c>
    </row>
    <row r="1144" ht="30" customHeight="1">
      <c r="A1144" s="141" t="n"/>
      <c r="B1144" s="141" t="inlineStr">
        <is>
          <t>NISSAN</t>
        </is>
      </c>
      <c r="C1144" s="141" t="inlineStr">
        <is>
          <t>Bạc Miểng FE6</t>
        </is>
      </c>
      <c r="D1144" s="141" t="inlineStr">
        <is>
          <t>108</t>
        </is>
      </c>
      <c r="E1144" s="141" t="inlineStr">
        <is>
          <t>Cos1</t>
        </is>
      </c>
      <c r="F1144" s="141" t="inlineStr">
        <is>
          <t>Baze+Dên</t>
        </is>
      </c>
      <c r="G1144" s="141" t="n"/>
      <c r="H1144" s="141" t="inlineStr">
        <is>
          <t>Bộ</t>
        </is>
      </c>
      <c r="I1144" s="43" t="n"/>
      <c r="J1144" s="43" t="n"/>
      <c r="K1144" s="43" t="n"/>
      <c r="L1144" s="43" t="n"/>
      <c r="M1144" s="43" t="n"/>
      <c r="N1144" s="43" t="n"/>
      <c r="O1144" s="43" t="n"/>
      <c r="P1144" s="43" t="n"/>
    </row>
    <row r="1145" ht="30" customHeight="1">
      <c r="A1145" s="141" t="n"/>
      <c r="B1145" s="141" t="inlineStr">
        <is>
          <t>NISSAN</t>
        </is>
      </c>
      <c r="C1145" s="141" t="inlineStr">
        <is>
          <t>Bạc Miểng FE6</t>
        </is>
      </c>
      <c r="D1145" s="141" t="inlineStr">
        <is>
          <t>108</t>
        </is>
      </c>
      <c r="E1145" s="141" t="inlineStr">
        <is>
          <t>Cos2</t>
        </is>
      </c>
      <c r="F1145" s="141" t="inlineStr">
        <is>
          <t>Baze+Dên</t>
        </is>
      </c>
      <c r="G1145" s="141" t="n"/>
      <c r="H1145" s="141" t="inlineStr">
        <is>
          <t>Bộ</t>
        </is>
      </c>
      <c r="I1145" s="43" t="n"/>
      <c r="J1145" s="43" t="n"/>
      <c r="K1145" s="43" t="n"/>
      <c r="L1145" s="43" t="n"/>
      <c r="M1145" s="43" t="n"/>
      <c r="N1145" s="43" t="n"/>
      <c r="O1145" s="43" t="n"/>
      <c r="P1145" s="43" t="n"/>
    </row>
    <row r="1146" ht="30" customHeight="1">
      <c r="A1146" s="141" t="n"/>
      <c r="B1146" s="141" t="inlineStr">
        <is>
          <t>NISSAN</t>
        </is>
      </c>
      <c r="C1146" s="141" t="inlineStr">
        <is>
          <t>Bạc Miểng FE6</t>
        </is>
      </c>
      <c r="D1146" s="141" t="inlineStr">
        <is>
          <t>108</t>
        </is>
      </c>
      <c r="E1146" s="141" t="inlineStr">
        <is>
          <t>Cos3</t>
        </is>
      </c>
      <c r="F1146" s="141" t="inlineStr">
        <is>
          <t>Baze+Dên</t>
        </is>
      </c>
      <c r="G1146" s="141" t="n"/>
      <c r="H1146" s="141" t="inlineStr">
        <is>
          <t>Bộ</t>
        </is>
      </c>
      <c r="I1146" s="43" t="n"/>
      <c r="J1146" s="43" t="n"/>
      <c r="K1146" s="43" t="n"/>
      <c r="L1146" s="43" t="n"/>
      <c r="M1146" s="43" t="n"/>
      <c r="N1146" s="43" t="n"/>
      <c r="O1146" s="43" t="n"/>
      <c r="P1146" s="43" t="n"/>
    </row>
    <row r="1147" ht="30" customHeight="1">
      <c r="A1147" s="141" t="n"/>
      <c r="B1147" s="141" t="inlineStr">
        <is>
          <t>NISSAN</t>
        </is>
      </c>
      <c r="C1147" s="141" t="inlineStr">
        <is>
          <t>Bạc Miểng FE6</t>
        </is>
      </c>
      <c r="D1147" s="141" t="inlineStr">
        <is>
          <t>108</t>
        </is>
      </c>
      <c r="E1147" s="141" t="inlineStr">
        <is>
          <t>Cos4</t>
        </is>
      </c>
      <c r="F1147" s="141" t="inlineStr">
        <is>
          <t>Baze+Dên</t>
        </is>
      </c>
      <c r="G1147" s="141" t="n"/>
      <c r="H1147" s="141" t="inlineStr">
        <is>
          <t>Bộ</t>
        </is>
      </c>
      <c r="I1147" s="43" t="n"/>
      <c r="J1147" s="43" t="n"/>
      <c r="K1147" s="43" t="n"/>
      <c r="L1147" s="43" t="n"/>
      <c r="M1147" s="43" t="n"/>
      <c r="N1147" s="43" t="n"/>
      <c r="O1147" s="43" t="n"/>
      <c r="P1147" s="43" t="n"/>
    </row>
    <row r="1148" ht="30" customHeight="1">
      <c r="A1148" s="45" t="inlineStr">
        <is>
          <t>HH072840</t>
        </is>
      </c>
      <c r="B1148" s="45" t="inlineStr">
        <is>
          <t>NISSAN</t>
        </is>
      </c>
      <c r="C1148" s="45" t="inlineStr">
        <is>
          <t>Bạc miểng PE6/PD6 Cos0 - Taiho</t>
        </is>
      </c>
      <c r="D1148" s="45" t="inlineStr">
        <is>
          <t>133</t>
        </is>
      </c>
      <c r="E1148" s="45" t="inlineStr">
        <is>
          <t>Cos0</t>
        </is>
      </c>
      <c r="F1148" s="45" t="inlineStr">
        <is>
          <t>Baze+Dên</t>
        </is>
      </c>
      <c r="G1148" s="45" t="inlineStr">
        <is>
          <t>TAIHO</t>
        </is>
      </c>
      <c r="H1148" s="45" t="inlineStr">
        <is>
          <t>Bộ</t>
        </is>
      </c>
      <c r="I1148" s="45" t="n"/>
      <c r="J1148" s="45" t="n"/>
      <c r="K1148" s="45" t="n"/>
      <c r="L1148" s="45" t="n"/>
      <c r="M1148" s="45" t="n"/>
      <c r="N1148" s="45" t="n"/>
      <c r="O1148" s="45" t="n"/>
      <c r="P1148" s="45" t="inlineStr">
        <is>
          <t>Bạc miểng PE6/PD6 Cos0 - Taiho</t>
        </is>
      </c>
    </row>
    <row r="1149" ht="30" customHeight="1">
      <c r="A1149" s="141" t="n"/>
      <c r="B1149" s="141" t="inlineStr">
        <is>
          <t>NISSAN</t>
        </is>
      </c>
      <c r="C1149" s="141" t="inlineStr">
        <is>
          <t>Bạc Miểng PE6/PD6</t>
        </is>
      </c>
      <c r="D1149" s="141" t="inlineStr">
        <is>
          <t>133</t>
        </is>
      </c>
      <c r="E1149" s="141" t="inlineStr">
        <is>
          <t>Cos1</t>
        </is>
      </c>
      <c r="F1149" s="141" t="inlineStr">
        <is>
          <t>Baze+Dên</t>
        </is>
      </c>
      <c r="G1149" s="141" t="n"/>
      <c r="H1149" s="141" t="inlineStr">
        <is>
          <t>Bộ</t>
        </is>
      </c>
      <c r="I1149" s="45" t="n"/>
      <c r="J1149" s="45" t="n"/>
      <c r="K1149" s="45" t="n"/>
      <c r="L1149" s="45" t="n"/>
      <c r="M1149" s="45" t="n"/>
      <c r="N1149" s="45" t="n"/>
      <c r="O1149" s="45" t="n"/>
      <c r="P1149" s="45" t="n"/>
    </row>
    <row r="1150" ht="30" customHeight="1">
      <c r="A1150" s="43" t="inlineStr">
        <is>
          <t>HH071907</t>
        </is>
      </c>
      <c r="B1150" s="43" t="inlineStr">
        <is>
          <t>NISSAN</t>
        </is>
      </c>
      <c r="C1150" s="43" t="inlineStr">
        <is>
          <t>Bạc miểng PE6/PD6 Cos2 - Taiho</t>
        </is>
      </c>
      <c r="D1150" s="43" t="inlineStr">
        <is>
          <t>133</t>
        </is>
      </c>
      <c r="E1150" s="43" t="inlineStr">
        <is>
          <t>Cos2</t>
        </is>
      </c>
      <c r="F1150" s="43" t="inlineStr">
        <is>
          <t>Baze+Dên</t>
        </is>
      </c>
      <c r="G1150" s="43" t="inlineStr">
        <is>
          <t>TAIHO</t>
        </is>
      </c>
      <c r="H1150" s="43" t="inlineStr">
        <is>
          <t>Bộ</t>
        </is>
      </c>
      <c r="I1150" s="43" t="n"/>
      <c r="J1150" s="43" t="n"/>
      <c r="K1150" s="43" t="n"/>
      <c r="L1150" s="43" t="n"/>
      <c r="M1150" s="43" t="n"/>
      <c r="N1150" s="43" t="n"/>
      <c r="O1150" s="43" t="n"/>
      <c r="P1150" s="43" t="inlineStr">
        <is>
          <t>Bạc miểng PE6/PD6 Cos2 - Taiho</t>
        </is>
      </c>
    </row>
    <row r="1151" ht="30" customHeight="1">
      <c r="A1151" s="141" t="n"/>
      <c r="B1151" s="141" t="inlineStr">
        <is>
          <t>NISSAN</t>
        </is>
      </c>
      <c r="C1151" s="141" t="inlineStr">
        <is>
          <t>Bạc Miểng PE6/PD6</t>
        </is>
      </c>
      <c r="D1151" s="141" t="inlineStr">
        <is>
          <t>133</t>
        </is>
      </c>
      <c r="E1151" s="141" t="inlineStr">
        <is>
          <t>Cos3</t>
        </is>
      </c>
      <c r="F1151" s="141" t="inlineStr">
        <is>
          <t>Baze+Dên</t>
        </is>
      </c>
      <c r="G1151" s="141" t="n"/>
      <c r="H1151" s="141" t="inlineStr">
        <is>
          <t>Bộ</t>
        </is>
      </c>
      <c r="I1151" s="45" t="n"/>
      <c r="J1151" s="45" t="n"/>
      <c r="K1151" s="45" t="n"/>
      <c r="L1151" s="45" t="n"/>
      <c r="M1151" s="45" t="n"/>
      <c r="N1151" s="45" t="n"/>
      <c r="O1151" s="45" t="n"/>
      <c r="P1151" s="45" t="n"/>
    </row>
    <row r="1152" ht="30" customHeight="1">
      <c r="A1152" s="141" t="n"/>
      <c r="B1152" s="141" t="inlineStr">
        <is>
          <t>NISSAN</t>
        </is>
      </c>
      <c r="C1152" s="141" t="inlineStr">
        <is>
          <t>Bạc Miểng PE6/PD6</t>
        </is>
      </c>
      <c r="D1152" s="141" t="inlineStr">
        <is>
          <t>133</t>
        </is>
      </c>
      <c r="E1152" s="141" t="inlineStr">
        <is>
          <t>Cos4</t>
        </is>
      </c>
      <c r="F1152" s="141" t="inlineStr">
        <is>
          <t>Baze+Dên</t>
        </is>
      </c>
      <c r="G1152" s="141" t="n"/>
      <c r="H1152" s="141" t="inlineStr">
        <is>
          <t>Bộ</t>
        </is>
      </c>
      <c r="I1152" s="43" t="n"/>
      <c r="J1152" s="43" t="n"/>
      <c r="K1152" s="43" t="n"/>
      <c r="L1152" s="43" t="n"/>
      <c r="M1152" s="43" t="n"/>
      <c r="N1152" s="43" t="n"/>
      <c r="O1152" s="43" t="n"/>
      <c r="P1152" s="43" t="n"/>
    </row>
    <row r="1153" ht="30" customHeight="1">
      <c r="A1153" s="143" t="inlineStr">
        <is>
          <t>HH071906</t>
        </is>
      </c>
      <c r="B1153" s="143" t="inlineStr">
        <is>
          <t>NISSAN</t>
        </is>
      </c>
      <c r="C1153" s="143" t="inlineStr">
        <is>
          <t>Bạc miểng PE6/PD6 Cos1 - Taiho</t>
        </is>
      </c>
      <c r="D1153" s="143" t="n"/>
      <c r="E1153" s="143" t="inlineStr">
        <is>
          <t>Cos1</t>
        </is>
      </c>
      <c r="F1153" s="143" t="inlineStr">
        <is>
          <t>Baze+Dên</t>
        </is>
      </c>
      <c r="G1153" s="144" t="inlineStr">
        <is>
          <t>TAIHO</t>
        </is>
      </c>
      <c r="H1153" s="144" t="inlineStr">
        <is>
          <t>Bộ</t>
        </is>
      </c>
      <c r="I1153" s="143" t="n"/>
      <c r="J1153" s="144" t="n"/>
      <c r="K1153" s="144" t="n"/>
      <c r="L1153" s="144" t="n"/>
      <c r="M1153" s="143" t="n"/>
      <c r="N1153" s="143" t="n"/>
      <c r="O1153" s="143" t="n"/>
      <c r="P1153" s="143" t="inlineStr">
        <is>
          <t>Bạc miểng PE6/PD6 Cos1 - Taiho</t>
        </is>
      </c>
    </row>
    <row r="1154" ht="30" customHeight="1">
      <c r="A1154" s="143" t="inlineStr">
        <is>
          <t>HH072713</t>
        </is>
      </c>
      <c r="B1154" s="143" t="inlineStr">
        <is>
          <t>NISSAN</t>
        </is>
      </c>
      <c r="C1154" s="143" t="inlineStr">
        <is>
          <t>Bạc miểng NE6/ND6 Cos1 TAIHO</t>
        </is>
      </c>
      <c r="D1154" s="143" t="n"/>
      <c r="E1154" s="143" t="inlineStr">
        <is>
          <t>Cos1</t>
        </is>
      </c>
      <c r="F1154" s="143" t="inlineStr">
        <is>
          <t>Baze+Dên</t>
        </is>
      </c>
      <c r="G1154" s="144" t="inlineStr">
        <is>
          <t>TAIHO</t>
        </is>
      </c>
      <c r="H1154" s="144" t="inlineStr">
        <is>
          <t>Bộ</t>
        </is>
      </c>
      <c r="I1154" s="143" t="n"/>
      <c r="J1154" s="144" t="n"/>
      <c r="K1154" s="144" t="n"/>
      <c r="L1154" s="144" t="n"/>
      <c r="M1154" s="143" t="n"/>
      <c r="N1154" s="143" t="n"/>
      <c r="O1154" s="143" t="n"/>
      <c r="P1154" s="143" t="inlineStr">
        <is>
          <t>Bạc miểng NE6/ND6 Cos1 TAIHO</t>
        </is>
      </c>
    </row>
    <row r="1155" ht="30" customHeight="1">
      <c r="A1155" s="143" t="inlineStr">
        <is>
          <t>HH071514</t>
        </is>
      </c>
      <c r="B1155" s="143" t="inlineStr">
        <is>
          <t>NISSAN</t>
        </is>
      </c>
      <c r="C1155" s="143" t="inlineStr">
        <is>
          <t>Bạc miểng ED6/FD6 Cos1 - TAIHO</t>
        </is>
      </c>
      <c r="D1155" s="143" t="n"/>
      <c r="E1155" s="143" t="inlineStr">
        <is>
          <t>Cos1</t>
        </is>
      </c>
      <c r="F1155" s="143" t="inlineStr">
        <is>
          <t>Baze+Dên</t>
        </is>
      </c>
      <c r="G1155" s="144" t="inlineStr">
        <is>
          <t>TAIHO</t>
        </is>
      </c>
      <c r="H1155" s="144" t="inlineStr">
        <is>
          <t>Bộ</t>
        </is>
      </c>
      <c r="I1155" s="143" t="n"/>
      <c r="J1155" s="144" t="n"/>
      <c r="K1155" s="144" t="n"/>
      <c r="L1155" s="144" t="n"/>
      <c r="M1155" s="143" t="n"/>
      <c r="N1155" s="143" t="n"/>
      <c r="O1155" s="143" t="n"/>
      <c r="P1155" s="143" t="inlineStr">
        <is>
          <t>Bạc miểng ED6/FD6 Cos1 - TAIHO</t>
        </is>
      </c>
    </row>
    <row r="1156" ht="30" customHeight="1">
      <c r="A1156" s="41" t="n"/>
      <c r="B1156" s="41" t="n"/>
      <c r="C1156" s="42" t="inlineStr">
        <is>
          <t>◆ DOOSAN/DAEWOO</t>
        </is>
      </c>
      <c r="D1156" s="41" t="n"/>
      <c r="E1156" s="41" t="n"/>
      <c r="F1156" s="41" t="n"/>
      <c r="G1156" s="41" t="n"/>
      <c r="H1156" s="41" t="n"/>
      <c r="I1156" s="41" t="n"/>
      <c r="J1156" s="41" t="n"/>
      <c r="K1156" s="41" t="n"/>
      <c r="L1156" s="41" t="n"/>
      <c r="M1156" s="41" t="n"/>
      <c r="N1156" s="41" t="n"/>
      <c r="O1156" s="41" t="n"/>
      <c r="P1156" s="41" t="n"/>
    </row>
    <row r="1157" ht="30" customHeight="1">
      <c r="A1157" s="43" t="inlineStr">
        <is>
          <t>HH079910</t>
        </is>
      </c>
      <c r="B1157" s="43" t="inlineStr">
        <is>
          <t>DOOSAN/DAEWOO</t>
        </is>
      </c>
      <c r="C1157" s="43" t="inlineStr">
        <is>
          <t>Baze DL06</t>
        </is>
      </c>
      <c r="D1157" s="43" t="inlineStr">
        <is>
          <t>100</t>
        </is>
      </c>
      <c r="E1157" s="43" t="inlineStr">
        <is>
          <t>Cos0</t>
        </is>
      </c>
      <c r="F1157" s="43" t="inlineStr">
        <is>
          <t>Baze</t>
        </is>
      </c>
      <c r="G1157" s="43" t="inlineStr">
        <is>
          <t>CS IVECO</t>
        </is>
      </c>
      <c r="H1157" s="43" t="inlineStr">
        <is>
          <t>Bộ</t>
        </is>
      </c>
      <c r="I1157" s="43" t="n"/>
      <c r="J1157" s="53" t="n">
        <v>450000</v>
      </c>
      <c r="K1157" s="53" t="n">
        <v>470000</v>
      </c>
      <c r="L1157" s="53" t="n">
        <v>500000</v>
      </c>
      <c r="M1157" s="43" t="n"/>
      <c r="N1157" s="43" t="n"/>
      <c r="O1157" s="43" t="n"/>
      <c r="P1157" s="43" t="inlineStr">
        <is>
          <t>Miểng baze DL06 (65.01110-6140A) cos0 - CS IVECO</t>
        </is>
      </c>
    </row>
    <row r="1158" ht="30" customHeight="1">
      <c r="A1158" s="43" t="inlineStr">
        <is>
          <t>HH079911</t>
        </is>
      </c>
      <c r="B1158" s="43" t="inlineStr">
        <is>
          <t>DOOSAN/DAEWOO</t>
        </is>
      </c>
      <c r="C1158" s="43" t="inlineStr">
        <is>
          <t>Baze DL06</t>
        </is>
      </c>
      <c r="D1158" s="43" t="inlineStr">
        <is>
          <t>100</t>
        </is>
      </c>
      <c r="E1158" s="43" t="inlineStr">
        <is>
          <t>Cos1</t>
        </is>
      </c>
      <c r="F1158" s="43" t="inlineStr">
        <is>
          <t>Baze</t>
        </is>
      </c>
      <c r="G1158" s="43" t="inlineStr">
        <is>
          <t>CS IVECO</t>
        </is>
      </c>
      <c r="H1158" s="43" t="inlineStr">
        <is>
          <t>Bộ</t>
        </is>
      </c>
      <c r="I1158" s="43" t="n"/>
      <c r="J1158" s="53" t="n">
        <v>450000</v>
      </c>
      <c r="K1158" s="53" t="n">
        <v>470000</v>
      </c>
      <c r="L1158" s="53" t="n">
        <v>500000</v>
      </c>
      <c r="M1158" s="43" t="n"/>
      <c r="N1158" s="43" t="n"/>
      <c r="O1158" s="43" t="n"/>
      <c r="P1158" s="43" t="inlineStr">
        <is>
          <t>Miểng baze DL06 (65.01110-6140A) cos1 - CS IVECO</t>
        </is>
      </c>
    </row>
    <row r="1159" ht="30" customHeight="1">
      <c r="A1159" s="43" t="inlineStr">
        <is>
          <t>HH079912</t>
        </is>
      </c>
      <c r="B1159" s="43" t="inlineStr">
        <is>
          <t>DOOSAN/DAEWOO</t>
        </is>
      </c>
      <c r="C1159" s="43" t="inlineStr">
        <is>
          <t>Baze DL06</t>
        </is>
      </c>
      <c r="D1159" s="43" t="inlineStr">
        <is>
          <t>100</t>
        </is>
      </c>
      <c r="E1159" s="43" t="inlineStr">
        <is>
          <t>Cos2</t>
        </is>
      </c>
      <c r="F1159" s="43" t="inlineStr">
        <is>
          <t>Baze</t>
        </is>
      </c>
      <c r="G1159" s="43" t="inlineStr">
        <is>
          <t>CS IVECO</t>
        </is>
      </c>
      <c r="H1159" s="43" t="inlineStr">
        <is>
          <t>Bộ</t>
        </is>
      </c>
      <c r="I1159" s="43" t="n"/>
      <c r="J1159" s="53" t="n">
        <v>450000</v>
      </c>
      <c r="K1159" s="53" t="n">
        <v>470000</v>
      </c>
      <c r="L1159" s="53" t="n">
        <v>500000</v>
      </c>
      <c r="M1159" s="43" t="n"/>
      <c r="N1159" s="43" t="n"/>
      <c r="O1159" s="43" t="n"/>
      <c r="P1159" s="43" t="inlineStr">
        <is>
          <t>Miểng baze DL06 (65.01110-6140A) cos2 - CS IVECO</t>
        </is>
      </c>
    </row>
    <row r="1160" ht="30" customHeight="1">
      <c r="A1160" s="141" t="n"/>
      <c r="B1160" s="141" t="inlineStr">
        <is>
          <t>DOOSAN/DAEWOO</t>
        </is>
      </c>
      <c r="C1160" s="141" t="inlineStr">
        <is>
          <t>Baze DL06</t>
        </is>
      </c>
      <c r="D1160" s="141" t="inlineStr">
        <is>
          <t>100</t>
        </is>
      </c>
      <c r="E1160" s="141" t="inlineStr">
        <is>
          <t>Cos3</t>
        </is>
      </c>
      <c r="F1160" s="141" t="inlineStr">
        <is>
          <t>Baze</t>
        </is>
      </c>
      <c r="G1160" s="141" t="n"/>
      <c r="H1160" s="141" t="inlineStr">
        <is>
          <t>Bộ</t>
        </is>
      </c>
      <c r="I1160" s="43" t="n"/>
      <c r="J1160" s="43" t="n"/>
      <c r="K1160" s="43" t="n"/>
      <c r="L1160" s="43" t="n"/>
      <c r="M1160" s="43" t="n"/>
      <c r="N1160" s="43" t="n"/>
      <c r="O1160" s="43" t="n"/>
      <c r="P1160" s="43" t="n"/>
    </row>
    <row r="1161" ht="30" customHeight="1">
      <c r="A1161" s="141" t="n"/>
      <c r="B1161" s="141" t="inlineStr">
        <is>
          <t>DOOSAN/DAEWOO</t>
        </is>
      </c>
      <c r="C1161" s="141" t="inlineStr">
        <is>
          <t>Baze DL06</t>
        </is>
      </c>
      <c r="D1161" s="141" t="inlineStr">
        <is>
          <t>100</t>
        </is>
      </c>
      <c r="E1161" s="141" t="inlineStr">
        <is>
          <t>Cos4</t>
        </is>
      </c>
      <c r="F1161" s="141" t="inlineStr">
        <is>
          <t>Baze</t>
        </is>
      </c>
      <c r="G1161" s="141" t="n"/>
      <c r="H1161" s="141" t="inlineStr">
        <is>
          <t>Bộ</t>
        </is>
      </c>
      <c r="I1161" s="43" t="n"/>
      <c r="J1161" s="43" t="n"/>
      <c r="K1161" s="43" t="n"/>
      <c r="L1161" s="43" t="n"/>
      <c r="M1161" s="43" t="n"/>
      <c r="N1161" s="43" t="n"/>
      <c r="O1161" s="43" t="n"/>
      <c r="P1161" s="43" t="n"/>
    </row>
    <row r="1162" ht="30" customHeight="1">
      <c r="A1162" s="45" t="inlineStr">
        <is>
          <t>HH079913</t>
        </is>
      </c>
      <c r="B1162" s="45" t="inlineStr">
        <is>
          <t>DOOSAN/DAEWOO</t>
        </is>
      </c>
      <c r="C1162" s="45" t="inlineStr">
        <is>
          <t>Dên DL06</t>
        </is>
      </c>
      <c r="D1162" s="45" t="inlineStr">
        <is>
          <t>100</t>
        </is>
      </c>
      <c r="E1162" s="45" t="inlineStr">
        <is>
          <t>Cos0</t>
        </is>
      </c>
      <c r="F1162" s="45" t="inlineStr">
        <is>
          <t>Dên</t>
        </is>
      </c>
      <c r="G1162" s="45" t="inlineStr">
        <is>
          <t>CS IVECO</t>
        </is>
      </c>
      <c r="H1162" s="45" t="inlineStr">
        <is>
          <t>Bộ</t>
        </is>
      </c>
      <c r="I1162" s="45" t="n"/>
      <c r="J1162" s="54" t="n">
        <v>370000</v>
      </c>
      <c r="K1162" s="54" t="n">
        <v>390000</v>
      </c>
      <c r="L1162" s="54" t="n">
        <v>410000</v>
      </c>
      <c r="M1162" s="45" t="n"/>
      <c r="N1162" s="45" t="n"/>
      <c r="O1162" s="45" t="n"/>
      <c r="P1162" s="45" t="inlineStr">
        <is>
          <t>Miểng dên DL06 (65.02410-0050) cos0 - CS IVECO</t>
        </is>
      </c>
    </row>
    <row r="1163" ht="30" customHeight="1">
      <c r="A1163" s="45" t="inlineStr">
        <is>
          <t>HH079914</t>
        </is>
      </c>
      <c r="B1163" s="45" t="inlineStr">
        <is>
          <t>DOOSAN/DAEWOO</t>
        </is>
      </c>
      <c r="C1163" s="45" t="inlineStr">
        <is>
          <t>Dên DL06</t>
        </is>
      </c>
      <c r="D1163" s="45" t="inlineStr">
        <is>
          <t>100</t>
        </is>
      </c>
      <c r="E1163" s="45" t="inlineStr">
        <is>
          <t>Cos1</t>
        </is>
      </c>
      <c r="F1163" s="45" t="inlineStr">
        <is>
          <t>Dên</t>
        </is>
      </c>
      <c r="G1163" s="45" t="inlineStr">
        <is>
          <t>CS IVECO</t>
        </is>
      </c>
      <c r="H1163" s="45" t="inlineStr">
        <is>
          <t>Bộ</t>
        </is>
      </c>
      <c r="I1163" s="45" t="n"/>
      <c r="J1163" s="54" t="n">
        <v>370000</v>
      </c>
      <c r="K1163" s="54" t="n">
        <v>390000</v>
      </c>
      <c r="L1163" s="54" t="n">
        <v>410000</v>
      </c>
      <c r="M1163" s="45" t="n"/>
      <c r="N1163" s="45" t="n"/>
      <c r="O1163" s="45" t="n"/>
      <c r="P1163" s="45" t="inlineStr">
        <is>
          <t>Miểng dên DL06 (65.02410-0050) cos1 - CS IVECO</t>
        </is>
      </c>
    </row>
    <row r="1164" ht="30" customHeight="1">
      <c r="A1164" s="45" t="inlineStr">
        <is>
          <t>HH079915</t>
        </is>
      </c>
      <c r="B1164" s="45" t="inlineStr">
        <is>
          <t>DOOSAN/DAEWOO</t>
        </is>
      </c>
      <c r="C1164" s="45" t="inlineStr">
        <is>
          <t>Dên DL06</t>
        </is>
      </c>
      <c r="D1164" s="45" t="inlineStr">
        <is>
          <t>100</t>
        </is>
      </c>
      <c r="E1164" s="45" t="inlineStr">
        <is>
          <t>Cos2</t>
        </is>
      </c>
      <c r="F1164" s="45" t="inlineStr">
        <is>
          <t>Dên</t>
        </is>
      </c>
      <c r="G1164" s="45" t="inlineStr">
        <is>
          <t>CS IVECO</t>
        </is>
      </c>
      <c r="H1164" s="45" t="inlineStr">
        <is>
          <t>Bộ</t>
        </is>
      </c>
      <c r="I1164" s="45" t="n"/>
      <c r="J1164" s="54" t="n">
        <v>370000</v>
      </c>
      <c r="K1164" s="54" t="n">
        <v>390000</v>
      </c>
      <c r="L1164" s="54" t="n">
        <v>410000</v>
      </c>
      <c r="M1164" s="45" t="n"/>
      <c r="N1164" s="45" t="n"/>
      <c r="O1164" s="45" t="n"/>
      <c r="P1164" s="45" t="inlineStr">
        <is>
          <t>Miểng dên DL06 (65.02410-0050) cos2 - CS IVECO</t>
        </is>
      </c>
    </row>
    <row r="1165" ht="30" customHeight="1">
      <c r="A1165" s="141" t="n"/>
      <c r="B1165" s="141" t="inlineStr">
        <is>
          <t>DOOSAN/DAEWOO</t>
        </is>
      </c>
      <c r="C1165" s="141" t="inlineStr">
        <is>
          <t>Dên DL06</t>
        </is>
      </c>
      <c r="D1165" s="141" t="inlineStr">
        <is>
          <t>100</t>
        </is>
      </c>
      <c r="E1165" s="141" t="inlineStr">
        <is>
          <t>Cos3</t>
        </is>
      </c>
      <c r="F1165" s="141" t="inlineStr">
        <is>
          <t>Dên</t>
        </is>
      </c>
      <c r="G1165" s="141" t="n"/>
      <c r="H1165" s="141" t="inlineStr">
        <is>
          <t>Bộ</t>
        </is>
      </c>
      <c r="I1165" s="45" t="n"/>
      <c r="J1165" s="45" t="n"/>
      <c r="K1165" s="45" t="n"/>
      <c r="L1165" s="45" t="n"/>
      <c r="M1165" s="45" t="n"/>
      <c r="N1165" s="45" t="n"/>
      <c r="O1165" s="45" t="n"/>
      <c r="P1165" s="45" t="n"/>
    </row>
    <row r="1166" ht="30" customHeight="1">
      <c r="A1166" s="141" t="n"/>
      <c r="B1166" s="141" t="inlineStr">
        <is>
          <t>DOOSAN/DAEWOO</t>
        </is>
      </c>
      <c r="C1166" s="141" t="inlineStr">
        <is>
          <t>Dên DL06</t>
        </is>
      </c>
      <c r="D1166" s="141" t="inlineStr">
        <is>
          <t>100</t>
        </is>
      </c>
      <c r="E1166" s="141" t="inlineStr">
        <is>
          <t>Cos4</t>
        </is>
      </c>
      <c r="F1166" s="141" t="inlineStr">
        <is>
          <t>Dên</t>
        </is>
      </c>
      <c r="G1166" s="141" t="n"/>
      <c r="H1166" s="141" t="inlineStr">
        <is>
          <t>Bộ</t>
        </is>
      </c>
      <c r="I1166" s="45" t="n"/>
      <c r="J1166" s="45" t="n"/>
      <c r="K1166" s="45" t="n"/>
      <c r="L1166" s="45" t="n"/>
      <c r="M1166" s="45" t="n"/>
      <c r="N1166" s="45" t="n"/>
      <c r="O1166" s="45" t="n"/>
      <c r="P1166" s="45" t="n"/>
    </row>
    <row r="1167" ht="30" customHeight="1">
      <c r="A1167" s="43" t="inlineStr">
        <is>
          <t>HH075737</t>
        </is>
      </c>
      <c r="B1167" s="43" t="inlineStr">
        <is>
          <t>DOOSAN/DAEWOO</t>
        </is>
      </c>
      <c r="C1167" s="43" t="inlineStr">
        <is>
          <t>Baze DL06/65.01110-6140S</t>
        </is>
      </c>
      <c r="D1167" s="43" t="inlineStr">
        <is>
          <t>100</t>
        </is>
      </c>
      <c r="E1167" s="43" t="inlineStr">
        <is>
          <t>Cos0</t>
        </is>
      </c>
      <c r="F1167" s="43" t="inlineStr">
        <is>
          <t>Baze</t>
        </is>
      </c>
      <c r="G1167" s="43" t="inlineStr">
        <is>
          <t>DOOSAN</t>
        </is>
      </c>
      <c r="H1167" s="43" t="inlineStr">
        <is>
          <t>Bộ</t>
        </is>
      </c>
      <c r="I1167" s="43" t="n"/>
      <c r="J1167" s="53" t="n">
        <v>1100000</v>
      </c>
      <c r="K1167" s="53" t="n">
        <v>1200000</v>
      </c>
      <c r="L1167" s="53" t="n">
        <v>1300000</v>
      </c>
      <c r="M1167" s="43" t="n"/>
      <c r="N1167" s="43" t="n"/>
      <c r="O1167" s="43" t="n"/>
      <c r="P1167" s="43" t="inlineStr">
        <is>
          <t>Miểng baze DL06 / 65.01110-6140S - Cos0 - Doosan</t>
        </is>
      </c>
    </row>
    <row r="1168" ht="30" customHeight="1">
      <c r="A1168" s="141" t="n"/>
      <c r="B1168" s="141" t="inlineStr">
        <is>
          <t>DOOSAN/DAEWOO</t>
        </is>
      </c>
      <c r="C1168" s="141" t="inlineStr">
        <is>
          <t>Baze DL06/65.01110-6140S</t>
        </is>
      </c>
      <c r="D1168" s="141" t="inlineStr">
        <is>
          <t>100</t>
        </is>
      </c>
      <c r="E1168" s="141" t="inlineStr">
        <is>
          <t>Cos1</t>
        </is>
      </c>
      <c r="F1168" s="141" t="inlineStr">
        <is>
          <t>Baze</t>
        </is>
      </c>
      <c r="G1168" s="141" t="n"/>
      <c r="H1168" s="141" t="inlineStr">
        <is>
          <t>Bộ</t>
        </is>
      </c>
      <c r="I1168" s="43" t="n"/>
      <c r="J1168" s="43" t="n"/>
      <c r="K1168" s="43" t="n"/>
      <c r="L1168" s="43" t="n"/>
      <c r="M1168" s="43" t="n"/>
      <c r="N1168" s="43" t="n"/>
      <c r="O1168" s="43" t="n"/>
      <c r="P1168" s="43" t="n"/>
    </row>
    <row r="1169" ht="30" customHeight="1">
      <c r="A1169" s="141" t="n"/>
      <c r="B1169" s="141" t="inlineStr">
        <is>
          <t>DOOSAN/DAEWOO</t>
        </is>
      </c>
      <c r="C1169" s="141" t="inlineStr">
        <is>
          <t>Baze DL06/65.01110-6140S</t>
        </is>
      </c>
      <c r="D1169" s="141" t="inlineStr">
        <is>
          <t>100</t>
        </is>
      </c>
      <c r="E1169" s="141" t="inlineStr">
        <is>
          <t>Cos2</t>
        </is>
      </c>
      <c r="F1169" s="141" t="inlineStr">
        <is>
          <t>Baze</t>
        </is>
      </c>
      <c r="G1169" s="141" t="n"/>
      <c r="H1169" s="141" t="inlineStr">
        <is>
          <t>Bộ</t>
        </is>
      </c>
      <c r="I1169" s="43" t="n"/>
      <c r="J1169" s="43" t="n"/>
      <c r="K1169" s="43" t="n"/>
      <c r="L1169" s="43" t="n"/>
      <c r="M1169" s="43" t="n"/>
      <c r="N1169" s="43" t="n"/>
      <c r="O1169" s="43" t="n"/>
      <c r="P1169" s="43" t="n"/>
    </row>
    <row r="1170" ht="30" customHeight="1">
      <c r="A1170" s="141" t="n"/>
      <c r="B1170" s="141" t="inlineStr">
        <is>
          <t>DOOSAN/DAEWOO</t>
        </is>
      </c>
      <c r="C1170" s="141" t="inlineStr">
        <is>
          <t>Baze DL06/65.01110-6140S</t>
        </is>
      </c>
      <c r="D1170" s="141" t="inlineStr">
        <is>
          <t>100</t>
        </is>
      </c>
      <c r="E1170" s="141" t="inlineStr">
        <is>
          <t>Cos3</t>
        </is>
      </c>
      <c r="F1170" s="141" t="inlineStr">
        <is>
          <t>Baze</t>
        </is>
      </c>
      <c r="G1170" s="141" t="n"/>
      <c r="H1170" s="141" t="inlineStr">
        <is>
          <t>Bộ</t>
        </is>
      </c>
      <c r="I1170" s="43" t="n"/>
      <c r="J1170" s="43" t="n"/>
      <c r="K1170" s="43" t="n"/>
      <c r="L1170" s="43" t="n"/>
      <c r="M1170" s="43" t="n"/>
      <c r="N1170" s="43" t="n"/>
      <c r="O1170" s="43" t="n"/>
      <c r="P1170" s="43" t="n"/>
    </row>
    <row r="1171" ht="30" customHeight="1">
      <c r="A1171" s="141" t="n"/>
      <c r="B1171" s="141" t="inlineStr">
        <is>
          <t>DOOSAN/DAEWOO</t>
        </is>
      </c>
      <c r="C1171" s="141" t="inlineStr">
        <is>
          <t>Baze DL06/65.01110-6140S</t>
        </is>
      </c>
      <c r="D1171" s="141" t="inlineStr">
        <is>
          <t>100</t>
        </is>
      </c>
      <c r="E1171" s="141" t="inlineStr">
        <is>
          <t>Cos4</t>
        </is>
      </c>
      <c r="F1171" s="141" t="inlineStr">
        <is>
          <t>Baze</t>
        </is>
      </c>
      <c r="G1171" s="141" t="n"/>
      <c r="H1171" s="141" t="inlineStr">
        <is>
          <t>Bộ</t>
        </is>
      </c>
      <c r="I1171" s="43" t="n"/>
      <c r="J1171" s="43" t="n"/>
      <c r="K1171" s="43" t="n"/>
      <c r="L1171" s="43" t="n"/>
      <c r="M1171" s="43" t="n"/>
      <c r="N1171" s="43" t="n"/>
      <c r="O1171" s="43" t="n"/>
      <c r="P1171" s="43" t="n"/>
    </row>
    <row r="1172" ht="30" customHeight="1">
      <c r="A1172" s="45" t="inlineStr">
        <is>
          <t>HH075736</t>
        </is>
      </c>
      <c r="B1172" s="45" t="inlineStr">
        <is>
          <t>DOOSAN/DAEWOO</t>
        </is>
      </c>
      <c r="C1172" s="45" t="inlineStr">
        <is>
          <t>Dên DL06/65.02410-0040S/0050S</t>
        </is>
      </c>
      <c r="D1172" s="45" t="inlineStr">
        <is>
          <t>100</t>
        </is>
      </c>
      <c r="E1172" s="45" t="inlineStr">
        <is>
          <t>Cos0</t>
        </is>
      </c>
      <c r="F1172" s="45" t="inlineStr">
        <is>
          <t>Dên</t>
        </is>
      </c>
      <c r="G1172" s="45" t="inlineStr">
        <is>
          <t>DOOSAN</t>
        </is>
      </c>
      <c r="H1172" s="45" t="inlineStr">
        <is>
          <t>Bộ</t>
        </is>
      </c>
      <c r="I1172" s="45" t="n"/>
      <c r="J1172" s="54" t="n">
        <v>940000</v>
      </c>
      <c r="K1172" s="54" t="n">
        <v>1000000</v>
      </c>
      <c r="L1172" s="54" t="n">
        <v>1100000</v>
      </c>
      <c r="M1172" s="45" t="n"/>
      <c r="N1172" s="45" t="n"/>
      <c r="O1172" s="45" t="n"/>
      <c r="P1172" s="45" t="inlineStr">
        <is>
          <t>Miểng dên DL06 / 65.02410-0040S/0050S - cos0 - Doosan</t>
        </is>
      </c>
    </row>
    <row r="1173" ht="30" customHeight="1">
      <c r="A1173" s="141" t="n"/>
      <c r="B1173" s="141" t="inlineStr">
        <is>
          <t>DOOSAN/DAEWOO</t>
        </is>
      </c>
      <c r="C1173" s="141" t="inlineStr">
        <is>
          <t>Dên DL06/65.02410-0040S/0050S</t>
        </is>
      </c>
      <c r="D1173" s="141" t="inlineStr">
        <is>
          <t>100</t>
        </is>
      </c>
      <c r="E1173" s="141" t="inlineStr">
        <is>
          <t>Cos1</t>
        </is>
      </c>
      <c r="F1173" s="141" t="inlineStr">
        <is>
          <t>Dên</t>
        </is>
      </c>
      <c r="G1173" s="141" t="n"/>
      <c r="H1173" s="141" t="inlineStr">
        <is>
          <t>Bộ</t>
        </is>
      </c>
      <c r="I1173" s="45" t="n"/>
      <c r="J1173" s="45" t="n"/>
      <c r="K1173" s="45" t="n"/>
      <c r="L1173" s="45" t="n"/>
      <c r="M1173" s="45" t="n"/>
      <c r="N1173" s="45" t="n"/>
      <c r="O1173" s="45" t="n"/>
      <c r="P1173" s="45" t="n"/>
    </row>
    <row r="1174" ht="30" customHeight="1">
      <c r="A1174" s="141" t="n"/>
      <c r="B1174" s="141" t="inlineStr">
        <is>
          <t>DOOSAN/DAEWOO</t>
        </is>
      </c>
      <c r="C1174" s="141" t="inlineStr">
        <is>
          <t>Dên DL06/65.02410-0040S/0050S</t>
        </is>
      </c>
      <c r="D1174" s="141" t="inlineStr">
        <is>
          <t>100</t>
        </is>
      </c>
      <c r="E1174" s="141" t="inlineStr">
        <is>
          <t>Cos2</t>
        </is>
      </c>
      <c r="F1174" s="141" t="inlineStr">
        <is>
          <t>Dên</t>
        </is>
      </c>
      <c r="G1174" s="141" t="n"/>
      <c r="H1174" s="141" t="inlineStr">
        <is>
          <t>Bộ</t>
        </is>
      </c>
      <c r="I1174" s="45" t="n"/>
      <c r="J1174" s="45" t="n"/>
      <c r="K1174" s="45" t="n"/>
      <c r="L1174" s="45" t="n"/>
      <c r="M1174" s="45" t="n"/>
      <c r="N1174" s="45" t="n"/>
      <c r="O1174" s="45" t="n"/>
      <c r="P1174" s="45" t="n"/>
    </row>
    <row r="1175" ht="30" customHeight="1">
      <c r="A1175" s="141" t="n"/>
      <c r="B1175" s="141" t="inlineStr">
        <is>
          <t>DOOSAN/DAEWOO</t>
        </is>
      </c>
      <c r="C1175" s="141" t="inlineStr">
        <is>
          <t>Dên DL06/65.02410-0040S/0050S</t>
        </is>
      </c>
      <c r="D1175" s="141" t="inlineStr">
        <is>
          <t>100</t>
        </is>
      </c>
      <c r="E1175" s="141" t="inlineStr">
        <is>
          <t>Cos3</t>
        </is>
      </c>
      <c r="F1175" s="141" t="inlineStr">
        <is>
          <t>Dên</t>
        </is>
      </c>
      <c r="G1175" s="141" t="n"/>
      <c r="H1175" s="141" t="inlineStr">
        <is>
          <t>Bộ</t>
        </is>
      </c>
      <c r="I1175" s="45" t="n"/>
      <c r="J1175" s="45" t="n"/>
      <c r="K1175" s="45" t="n"/>
      <c r="L1175" s="45" t="n"/>
      <c r="M1175" s="45" t="n"/>
      <c r="N1175" s="45" t="n"/>
      <c r="O1175" s="45" t="n"/>
      <c r="P1175" s="45" t="n"/>
    </row>
    <row r="1176" ht="30" customHeight="1">
      <c r="A1176" s="141" t="n"/>
      <c r="B1176" s="141" t="inlineStr">
        <is>
          <t>DOOSAN/DAEWOO</t>
        </is>
      </c>
      <c r="C1176" s="141" t="inlineStr">
        <is>
          <t>Dên DL06/65.02410-0040S/0050S</t>
        </is>
      </c>
      <c r="D1176" s="141" t="inlineStr">
        <is>
          <t>100</t>
        </is>
      </c>
      <c r="E1176" s="141" t="inlineStr">
        <is>
          <t>Cos4</t>
        </is>
      </c>
      <c r="F1176" s="141" t="inlineStr">
        <is>
          <t>Dên</t>
        </is>
      </c>
      <c r="G1176" s="141" t="n"/>
      <c r="H1176" s="141" t="inlineStr">
        <is>
          <t>Bộ</t>
        </is>
      </c>
      <c r="I1176" s="45" t="n"/>
      <c r="J1176" s="45" t="n"/>
      <c r="K1176" s="45" t="n"/>
      <c r="L1176" s="45" t="n"/>
      <c r="M1176" s="45" t="n"/>
      <c r="N1176" s="45" t="n"/>
      <c r="O1176" s="45" t="n"/>
      <c r="P1176" s="45" t="n"/>
    </row>
    <row r="1177" ht="30" customHeight="1">
      <c r="A1177" s="43" t="inlineStr">
        <is>
          <t>HH072241</t>
        </is>
      </c>
      <c r="B1177" s="43" t="inlineStr">
        <is>
          <t>DOOSAN/DAEWOO</t>
        </is>
      </c>
      <c r="C1177" s="43" t="inlineStr">
        <is>
          <t>Bạc miểng D1146 Cos0 - AA</t>
        </is>
      </c>
      <c r="D1177" s="43" t="inlineStr">
        <is>
          <t>111</t>
        </is>
      </c>
      <c r="E1177" s="43" t="inlineStr">
        <is>
          <t>Cos0</t>
        </is>
      </c>
      <c r="F1177" s="43" t="inlineStr">
        <is>
          <t>Baze+Dên</t>
        </is>
      </c>
      <c r="G1177" s="43" t="inlineStr">
        <is>
          <t>AA</t>
        </is>
      </c>
      <c r="H1177" s="43" t="inlineStr">
        <is>
          <t>Bộ</t>
        </is>
      </c>
      <c r="I1177" s="43" t="n"/>
      <c r="J1177" s="43" t="n"/>
      <c r="K1177" s="43" t="n"/>
      <c r="L1177" s="43" t="n"/>
      <c r="M1177" s="43" t="n"/>
      <c r="N1177" s="43" t="n"/>
      <c r="O1177" s="43" t="n"/>
      <c r="P1177" s="43" t="inlineStr">
        <is>
          <t>Bạc miểng D1146 Cos0 - AA</t>
        </is>
      </c>
    </row>
    <row r="1178" ht="30" customHeight="1">
      <c r="A1178" s="141" t="n"/>
      <c r="B1178" s="141" t="inlineStr">
        <is>
          <t>DOOSAN/DAEWOO</t>
        </is>
      </c>
      <c r="C1178" s="141" t="inlineStr">
        <is>
          <t>Bạc Miểng D1146</t>
        </is>
      </c>
      <c r="D1178" s="141" t="inlineStr">
        <is>
          <t>111</t>
        </is>
      </c>
      <c r="E1178" s="141" t="inlineStr">
        <is>
          <t>Cos1</t>
        </is>
      </c>
      <c r="F1178" s="141" t="inlineStr">
        <is>
          <t>Baze+Dên</t>
        </is>
      </c>
      <c r="G1178" s="141" t="n"/>
      <c r="H1178" s="141" t="inlineStr">
        <is>
          <t>Bộ</t>
        </is>
      </c>
      <c r="I1178" s="43" t="n"/>
      <c r="J1178" s="43" t="n"/>
      <c r="K1178" s="43" t="n"/>
      <c r="L1178" s="43" t="n"/>
      <c r="M1178" s="43" t="n"/>
      <c r="N1178" s="43" t="n"/>
      <c r="O1178" s="43" t="n"/>
      <c r="P1178" s="43" t="n"/>
    </row>
    <row r="1179" ht="30" customHeight="1">
      <c r="A1179" s="141" t="n"/>
      <c r="B1179" s="141" t="inlineStr">
        <is>
          <t>DOOSAN/DAEWOO</t>
        </is>
      </c>
      <c r="C1179" s="141" t="inlineStr">
        <is>
          <t>Bạc Miểng D1146</t>
        </is>
      </c>
      <c r="D1179" s="141" t="inlineStr">
        <is>
          <t>111</t>
        </is>
      </c>
      <c r="E1179" s="141" t="inlineStr">
        <is>
          <t>Cos2</t>
        </is>
      </c>
      <c r="F1179" s="141" t="inlineStr">
        <is>
          <t>Baze+Dên</t>
        </is>
      </c>
      <c r="G1179" s="141" t="n"/>
      <c r="H1179" s="141" t="inlineStr">
        <is>
          <t>Bộ</t>
        </is>
      </c>
      <c r="I1179" s="43" t="n"/>
      <c r="J1179" s="43" t="n"/>
      <c r="K1179" s="43" t="n"/>
      <c r="L1179" s="43" t="n"/>
      <c r="M1179" s="43" t="n"/>
      <c r="N1179" s="43" t="n"/>
      <c r="O1179" s="43" t="n"/>
      <c r="P1179" s="43" t="n"/>
    </row>
    <row r="1180" ht="30" customHeight="1">
      <c r="A1180" s="141" t="n"/>
      <c r="B1180" s="141" t="inlineStr">
        <is>
          <t>DOOSAN/DAEWOO</t>
        </is>
      </c>
      <c r="C1180" s="141" t="inlineStr">
        <is>
          <t>Bạc Miểng D1146</t>
        </is>
      </c>
      <c r="D1180" s="141" t="inlineStr">
        <is>
          <t>111</t>
        </is>
      </c>
      <c r="E1180" s="141" t="inlineStr">
        <is>
          <t>Cos3</t>
        </is>
      </c>
      <c r="F1180" s="141" t="inlineStr">
        <is>
          <t>Baze+Dên</t>
        </is>
      </c>
      <c r="G1180" s="141" t="n"/>
      <c r="H1180" s="141" t="inlineStr">
        <is>
          <t>Bộ</t>
        </is>
      </c>
      <c r="I1180" s="43" t="n"/>
      <c r="J1180" s="43" t="n"/>
      <c r="K1180" s="43" t="n"/>
      <c r="L1180" s="43" t="n"/>
      <c r="M1180" s="43" t="n"/>
      <c r="N1180" s="43" t="n"/>
      <c r="O1180" s="43" t="n"/>
      <c r="P1180" s="43" t="n"/>
    </row>
    <row r="1181" ht="30" customHeight="1">
      <c r="A1181" s="141" t="n"/>
      <c r="B1181" s="141" t="inlineStr">
        <is>
          <t>DOOSAN/DAEWOO</t>
        </is>
      </c>
      <c r="C1181" s="141" t="inlineStr">
        <is>
          <t>Bạc Miểng D1146</t>
        </is>
      </c>
      <c r="D1181" s="141" t="inlineStr">
        <is>
          <t>111</t>
        </is>
      </c>
      <c r="E1181" s="141" t="inlineStr">
        <is>
          <t>Cos4</t>
        </is>
      </c>
      <c r="F1181" s="141" t="inlineStr">
        <is>
          <t>Baze+Dên</t>
        </is>
      </c>
      <c r="G1181" s="141" t="n"/>
      <c r="H1181" s="141" t="inlineStr">
        <is>
          <t>Bộ</t>
        </is>
      </c>
      <c r="I1181" s="43" t="n"/>
      <c r="J1181" s="43" t="n"/>
      <c r="K1181" s="43" t="n"/>
      <c r="L1181" s="43" t="n"/>
      <c r="M1181" s="43" t="n"/>
      <c r="N1181" s="43" t="n"/>
      <c r="O1181" s="43" t="n"/>
      <c r="P1181" s="43" t="n"/>
    </row>
    <row r="1182" ht="30" customHeight="1">
      <c r="A1182" s="141" t="n"/>
      <c r="B1182" s="141" t="inlineStr">
        <is>
          <t>DOOSAN/DAEWOO</t>
        </is>
      </c>
      <c r="C1182" s="141" t="inlineStr">
        <is>
          <t>Dên D1146/DL08</t>
        </is>
      </c>
      <c r="D1182" s="141" t="inlineStr">
        <is>
          <t>111</t>
        </is>
      </c>
      <c r="E1182" s="141" t="inlineStr">
        <is>
          <t>Cos0</t>
        </is>
      </c>
      <c r="F1182" s="141" t="inlineStr">
        <is>
          <t>Dên</t>
        </is>
      </c>
      <c r="G1182" s="141" t="n"/>
      <c r="H1182" s="141" t="inlineStr">
        <is>
          <t>Bộ</t>
        </is>
      </c>
      <c r="I1182" s="45" t="n"/>
      <c r="J1182" s="45" t="n"/>
      <c r="K1182" s="45" t="n"/>
      <c r="L1182" s="45" t="n"/>
      <c r="M1182" s="45" t="n"/>
      <c r="N1182" s="45" t="n"/>
      <c r="O1182" s="45" t="n"/>
      <c r="P1182" s="45" t="n"/>
    </row>
    <row r="1183" ht="30" customHeight="1">
      <c r="A1183" s="141" t="n"/>
      <c r="B1183" s="141" t="inlineStr">
        <is>
          <t>DOOSAN/DAEWOO</t>
        </is>
      </c>
      <c r="C1183" s="141" t="inlineStr">
        <is>
          <t>Dên D1146/DL08</t>
        </is>
      </c>
      <c r="D1183" s="141" t="inlineStr">
        <is>
          <t>111</t>
        </is>
      </c>
      <c r="E1183" s="141" t="inlineStr">
        <is>
          <t>Cos1</t>
        </is>
      </c>
      <c r="F1183" s="141" t="inlineStr">
        <is>
          <t>Dên</t>
        </is>
      </c>
      <c r="G1183" s="141" t="n"/>
      <c r="H1183" s="141" t="inlineStr">
        <is>
          <t>Bộ</t>
        </is>
      </c>
      <c r="I1183" s="45" t="n"/>
      <c r="J1183" s="45" t="n"/>
      <c r="K1183" s="45" t="n"/>
      <c r="L1183" s="45" t="n"/>
      <c r="M1183" s="45" t="n"/>
      <c r="N1183" s="45" t="n"/>
      <c r="O1183" s="45" t="n"/>
      <c r="P1183" s="45" t="n"/>
    </row>
    <row r="1184" ht="30" customHeight="1">
      <c r="A1184" s="45" t="inlineStr">
        <is>
          <t>HH075251</t>
        </is>
      </c>
      <c r="B1184" s="45" t="inlineStr">
        <is>
          <t>DOOSAN/DAEWOO</t>
        </is>
      </c>
      <c r="C1184" s="45" t="inlineStr">
        <is>
          <t>Dên D1146/DL08</t>
        </is>
      </c>
      <c r="D1184" s="45" t="inlineStr">
        <is>
          <t>111</t>
        </is>
      </c>
      <c r="E1184" s="45" t="inlineStr">
        <is>
          <t>Cos2</t>
        </is>
      </c>
      <c r="F1184" s="45" t="inlineStr">
        <is>
          <t>Dên</t>
        </is>
      </c>
      <c r="G1184" s="45" t="inlineStr">
        <is>
          <t>DOOSAN</t>
        </is>
      </c>
      <c r="H1184" s="45" t="inlineStr">
        <is>
          <t>Bộ</t>
        </is>
      </c>
      <c r="I1184" s="45" t="n"/>
      <c r="J1184" s="54" t="n">
        <v>530000</v>
      </c>
      <c r="K1184" s="54" t="n">
        <v>570000</v>
      </c>
      <c r="L1184" s="54" t="n">
        <v>610000</v>
      </c>
      <c r="M1184" s="45" t="n"/>
      <c r="N1184" s="45" t="n"/>
      <c r="O1184" s="45" t="n"/>
      <c r="P1184" s="45" t="inlineStr">
        <is>
          <t>Miểng dên D1146/ DL08, Cos2 - DOOSAN</t>
        </is>
      </c>
    </row>
    <row r="1185" ht="30" customHeight="1">
      <c r="A1185" s="141" t="n"/>
      <c r="B1185" s="141" t="inlineStr">
        <is>
          <t>DOOSAN/DAEWOO</t>
        </is>
      </c>
      <c r="C1185" s="141" t="inlineStr">
        <is>
          <t>Dên D1146/DL08</t>
        </is>
      </c>
      <c r="D1185" s="141" t="inlineStr">
        <is>
          <t>111</t>
        </is>
      </c>
      <c r="E1185" s="141" t="inlineStr">
        <is>
          <t>Cos3</t>
        </is>
      </c>
      <c r="F1185" s="141" t="inlineStr">
        <is>
          <t>Dên</t>
        </is>
      </c>
      <c r="G1185" s="141" t="n"/>
      <c r="H1185" s="141" t="inlineStr">
        <is>
          <t>Bộ</t>
        </is>
      </c>
      <c r="I1185" s="45" t="n"/>
      <c r="J1185" s="45" t="n"/>
      <c r="K1185" s="45" t="n"/>
      <c r="L1185" s="45" t="n"/>
      <c r="M1185" s="45" t="n"/>
      <c r="N1185" s="45" t="n"/>
      <c r="O1185" s="45" t="n"/>
      <c r="P1185" s="45" t="n"/>
    </row>
    <row r="1186" ht="30" customHeight="1">
      <c r="A1186" s="141" t="n"/>
      <c r="B1186" s="141" t="inlineStr">
        <is>
          <t>DOOSAN/DAEWOO</t>
        </is>
      </c>
      <c r="C1186" s="141" t="inlineStr">
        <is>
          <t>Dên D1146/DL08</t>
        </is>
      </c>
      <c r="D1186" s="141" t="inlineStr">
        <is>
          <t>111</t>
        </is>
      </c>
      <c r="E1186" s="141" t="inlineStr">
        <is>
          <t>Cos4</t>
        </is>
      </c>
      <c r="F1186" s="141" t="inlineStr">
        <is>
          <t>Dên</t>
        </is>
      </c>
      <c r="G1186" s="141" t="n"/>
      <c r="H1186" s="141" t="inlineStr">
        <is>
          <t>Bộ</t>
        </is>
      </c>
      <c r="I1186" s="45" t="n"/>
      <c r="J1186" s="45" t="n"/>
      <c r="K1186" s="45" t="n"/>
      <c r="L1186" s="45" t="n"/>
      <c r="M1186" s="45" t="n"/>
      <c r="N1186" s="45" t="n"/>
      <c r="O1186" s="45" t="n"/>
      <c r="P1186" s="45" t="n"/>
    </row>
    <row r="1187" ht="30" customHeight="1">
      <c r="A1187" s="45" t="inlineStr">
        <is>
          <t>HH075246</t>
        </is>
      </c>
      <c r="B1187" s="45" t="inlineStr">
        <is>
          <t>DOOSAN/DAEWOO</t>
        </is>
      </c>
      <c r="C1187" s="45" t="inlineStr">
        <is>
          <t>Baze D1146/DL08/65.01110-6351S</t>
        </is>
      </c>
      <c r="D1187" s="45" t="inlineStr">
        <is>
          <t>111</t>
        </is>
      </c>
      <c r="E1187" s="45" t="inlineStr">
        <is>
          <t>Cos0</t>
        </is>
      </c>
      <c r="F1187" s="45" t="inlineStr">
        <is>
          <t>Baze</t>
        </is>
      </c>
      <c r="G1187" s="45" t="inlineStr">
        <is>
          <t>DOOSAN</t>
        </is>
      </c>
      <c r="H1187" s="45" t="inlineStr">
        <is>
          <t>Bộ</t>
        </is>
      </c>
      <c r="I1187" s="45" t="n"/>
      <c r="J1187" s="54" t="n">
        <v>800000</v>
      </c>
      <c r="K1187" s="54" t="n">
        <v>860000</v>
      </c>
      <c r="L1187" s="54" t="n">
        <v>920000</v>
      </c>
      <c r="M1187" s="45" t="n"/>
      <c r="N1187" s="45" t="n"/>
      <c r="O1187" s="45" t="n"/>
      <c r="P1187" s="45" t="inlineStr">
        <is>
          <t>Miểng baze D1146/ DL08/ 65.01110-6351S (STD) - Cos0 - DOOSAN</t>
        </is>
      </c>
    </row>
    <row r="1188" ht="30" customHeight="1">
      <c r="A1188" s="141" t="n"/>
      <c r="B1188" s="141" t="inlineStr">
        <is>
          <t>DOOSAN/DAEWOO</t>
        </is>
      </c>
      <c r="C1188" s="141" t="inlineStr">
        <is>
          <t>Baze D1146/DL08/65.01110-6351S</t>
        </is>
      </c>
      <c r="D1188" s="141" t="inlineStr">
        <is>
          <t>111</t>
        </is>
      </c>
      <c r="E1188" s="141" t="inlineStr">
        <is>
          <t>Cos1</t>
        </is>
      </c>
      <c r="F1188" s="141" t="inlineStr">
        <is>
          <t>Baze</t>
        </is>
      </c>
      <c r="G1188" s="141" t="n"/>
      <c r="H1188" s="141" t="inlineStr">
        <is>
          <t>Bộ</t>
        </is>
      </c>
      <c r="I1188" s="45" t="n"/>
      <c r="J1188" s="45" t="n"/>
      <c r="K1188" s="45" t="n"/>
      <c r="L1188" s="45" t="n"/>
      <c r="M1188" s="45" t="n"/>
      <c r="N1188" s="45" t="n"/>
      <c r="O1188" s="45" t="n"/>
      <c r="P1188" s="45" t="n"/>
    </row>
    <row r="1189" ht="30" customHeight="1">
      <c r="A1189" s="141" t="n"/>
      <c r="B1189" s="141" t="inlineStr">
        <is>
          <t>DOOSAN/DAEWOO</t>
        </is>
      </c>
      <c r="C1189" s="141" t="inlineStr">
        <is>
          <t>Baze D1146/DL08/65.01110-6351S</t>
        </is>
      </c>
      <c r="D1189" s="141" t="inlineStr">
        <is>
          <t>111</t>
        </is>
      </c>
      <c r="E1189" s="141" t="inlineStr">
        <is>
          <t>Cos2</t>
        </is>
      </c>
      <c r="F1189" s="141" t="inlineStr">
        <is>
          <t>Baze</t>
        </is>
      </c>
      <c r="G1189" s="141" t="n"/>
      <c r="H1189" s="141" t="inlineStr">
        <is>
          <t>Bộ</t>
        </is>
      </c>
      <c r="I1189" s="45" t="n"/>
      <c r="J1189" s="45" t="n"/>
      <c r="K1189" s="45" t="n"/>
      <c r="L1189" s="45" t="n"/>
      <c r="M1189" s="45" t="n"/>
      <c r="N1189" s="45" t="n"/>
      <c r="O1189" s="45" t="n"/>
      <c r="P1189" s="45" t="n"/>
    </row>
    <row r="1190" ht="30" customHeight="1">
      <c r="A1190" s="141" t="n"/>
      <c r="B1190" s="141" t="inlineStr">
        <is>
          <t>DOOSAN/DAEWOO</t>
        </is>
      </c>
      <c r="C1190" s="141" t="inlineStr">
        <is>
          <t>Baze D1146/DL08/65.01110-6351S</t>
        </is>
      </c>
      <c r="D1190" s="141" t="inlineStr">
        <is>
          <t>111</t>
        </is>
      </c>
      <c r="E1190" s="141" t="inlineStr">
        <is>
          <t>Cos3</t>
        </is>
      </c>
      <c r="F1190" s="141" t="inlineStr">
        <is>
          <t>Baze</t>
        </is>
      </c>
      <c r="G1190" s="141" t="n"/>
      <c r="H1190" s="141" t="inlineStr">
        <is>
          <t>Bộ</t>
        </is>
      </c>
      <c r="I1190" s="45" t="n"/>
      <c r="J1190" s="45" t="n"/>
      <c r="K1190" s="45" t="n"/>
      <c r="L1190" s="45" t="n"/>
      <c r="M1190" s="45" t="n"/>
      <c r="N1190" s="45" t="n"/>
      <c r="O1190" s="45" t="n"/>
      <c r="P1190" s="45" t="n"/>
    </row>
    <row r="1191" ht="30" customHeight="1">
      <c r="A1191" s="141" t="n"/>
      <c r="B1191" s="141" t="inlineStr">
        <is>
          <t>DOOSAN/DAEWOO</t>
        </is>
      </c>
      <c r="C1191" s="141" t="inlineStr">
        <is>
          <t>Baze D1146/DL08/65.01110-6351S</t>
        </is>
      </c>
      <c r="D1191" s="141" t="inlineStr">
        <is>
          <t>111</t>
        </is>
      </c>
      <c r="E1191" s="141" t="inlineStr">
        <is>
          <t>Cos4</t>
        </is>
      </c>
      <c r="F1191" s="141" t="inlineStr">
        <is>
          <t>Baze</t>
        </is>
      </c>
      <c r="G1191" s="141" t="n"/>
      <c r="H1191" s="141" t="inlineStr">
        <is>
          <t>Bộ</t>
        </is>
      </c>
      <c r="I1191" s="45" t="n"/>
      <c r="J1191" s="45" t="n"/>
      <c r="K1191" s="45" t="n"/>
      <c r="L1191" s="45" t="n"/>
      <c r="M1191" s="45" t="n"/>
      <c r="N1191" s="45" t="n"/>
      <c r="O1191" s="45" t="n"/>
      <c r="P1191" s="45" t="n"/>
    </row>
    <row r="1192" ht="30" customHeight="1">
      <c r="A1192" s="141" t="n"/>
      <c r="B1192" s="141" t="inlineStr">
        <is>
          <t>DOOSAN/DAEWOO</t>
        </is>
      </c>
      <c r="C1192" s="141" t="inlineStr">
        <is>
          <t>Baze D1146/DL08/65.01110-6352S</t>
        </is>
      </c>
      <c r="D1192" s="141" t="inlineStr">
        <is>
          <t>111</t>
        </is>
      </c>
      <c r="E1192" s="141" t="inlineStr">
        <is>
          <t>Cos0</t>
        </is>
      </c>
      <c r="F1192" s="141" t="inlineStr">
        <is>
          <t>Baze</t>
        </is>
      </c>
      <c r="G1192" s="141" t="n"/>
      <c r="H1192" s="141" t="inlineStr">
        <is>
          <t>Bộ</t>
        </is>
      </c>
      <c r="I1192" s="45" t="n"/>
      <c r="J1192" s="45" t="n"/>
      <c r="K1192" s="45" t="n"/>
      <c r="L1192" s="45" t="n"/>
      <c r="M1192" s="45" t="n"/>
      <c r="N1192" s="45" t="n"/>
      <c r="O1192" s="45" t="n"/>
      <c r="P1192" s="45" t="n"/>
    </row>
    <row r="1193" ht="30" customHeight="1">
      <c r="A1193" s="45" t="inlineStr">
        <is>
          <t>HH075247</t>
        </is>
      </c>
      <c r="B1193" s="45" t="inlineStr">
        <is>
          <t>DOOSAN/DAEWOO</t>
        </is>
      </c>
      <c r="C1193" s="45" t="inlineStr">
        <is>
          <t>Baze D1146/DL08/65.01110-6352S</t>
        </is>
      </c>
      <c r="D1193" s="45" t="inlineStr">
        <is>
          <t>111</t>
        </is>
      </c>
      <c r="E1193" s="45" t="inlineStr">
        <is>
          <t>Cos1</t>
        </is>
      </c>
      <c r="F1193" s="45" t="inlineStr">
        <is>
          <t>Baze</t>
        </is>
      </c>
      <c r="G1193" s="45" t="inlineStr">
        <is>
          <t>DOOSAN</t>
        </is>
      </c>
      <c r="H1193" s="45" t="inlineStr">
        <is>
          <t>Bộ</t>
        </is>
      </c>
      <c r="I1193" s="45" t="n"/>
      <c r="J1193" s="54" t="n">
        <v>810000</v>
      </c>
      <c r="K1193" s="54" t="n">
        <v>860000</v>
      </c>
      <c r="L1193" s="54" t="n">
        <v>920000</v>
      </c>
      <c r="M1193" s="45" t="n"/>
      <c r="N1193" s="45" t="n"/>
      <c r="O1193" s="45" t="n"/>
      <c r="P1193" s="45" t="inlineStr">
        <is>
          <t>Miểng baze D1146/ DL08/ 65.01110-6352S(+0.25) - Cos1 - DOOSAN</t>
        </is>
      </c>
    </row>
    <row r="1194" ht="30" customHeight="1">
      <c r="A1194" s="141" t="n"/>
      <c r="B1194" s="141" t="inlineStr">
        <is>
          <t>DOOSAN/DAEWOO</t>
        </is>
      </c>
      <c r="C1194" s="141" t="inlineStr">
        <is>
          <t>Baze D1146/DL08/65.01110-6352S</t>
        </is>
      </c>
      <c r="D1194" s="141" t="inlineStr">
        <is>
          <t>111</t>
        </is>
      </c>
      <c r="E1194" s="141" t="inlineStr">
        <is>
          <t>Cos2</t>
        </is>
      </c>
      <c r="F1194" s="141" t="inlineStr">
        <is>
          <t>Baze</t>
        </is>
      </c>
      <c r="G1194" s="141" t="n"/>
      <c r="H1194" s="141" t="inlineStr">
        <is>
          <t>Bộ</t>
        </is>
      </c>
      <c r="I1194" s="45" t="n"/>
      <c r="J1194" s="45" t="n"/>
      <c r="K1194" s="45" t="n"/>
      <c r="L1194" s="45" t="n"/>
      <c r="M1194" s="45" t="n"/>
      <c r="N1194" s="45" t="n"/>
      <c r="O1194" s="45" t="n"/>
      <c r="P1194" s="45" t="n"/>
    </row>
    <row r="1195" ht="30" customHeight="1">
      <c r="A1195" s="141" t="n"/>
      <c r="B1195" s="141" t="inlineStr">
        <is>
          <t>DOOSAN/DAEWOO</t>
        </is>
      </c>
      <c r="C1195" s="141" t="inlineStr">
        <is>
          <t>Baze D1146/DL08/65.01110-6352S</t>
        </is>
      </c>
      <c r="D1195" s="141" t="inlineStr">
        <is>
          <t>111</t>
        </is>
      </c>
      <c r="E1195" s="141" t="inlineStr">
        <is>
          <t>Cos3</t>
        </is>
      </c>
      <c r="F1195" s="141" t="inlineStr">
        <is>
          <t>Baze</t>
        </is>
      </c>
      <c r="G1195" s="141" t="n"/>
      <c r="H1195" s="141" t="inlineStr">
        <is>
          <t>Bộ</t>
        </is>
      </c>
      <c r="I1195" s="45" t="n"/>
      <c r="J1195" s="45" t="n"/>
      <c r="K1195" s="45" t="n"/>
      <c r="L1195" s="45" t="n"/>
      <c r="M1195" s="45" t="n"/>
      <c r="N1195" s="45" t="n"/>
      <c r="O1195" s="45" t="n"/>
      <c r="P1195" s="45" t="n"/>
    </row>
    <row r="1196" ht="30" customHeight="1">
      <c r="A1196" s="141" t="n"/>
      <c r="B1196" s="141" t="inlineStr">
        <is>
          <t>DOOSAN/DAEWOO</t>
        </is>
      </c>
      <c r="C1196" s="141" t="inlineStr">
        <is>
          <t>Baze D1146/DL08/65.01110-6352S</t>
        </is>
      </c>
      <c r="D1196" s="141" t="inlineStr">
        <is>
          <t>111</t>
        </is>
      </c>
      <c r="E1196" s="141" t="inlineStr">
        <is>
          <t>Cos4</t>
        </is>
      </c>
      <c r="F1196" s="141" t="inlineStr">
        <is>
          <t>Baze</t>
        </is>
      </c>
      <c r="G1196" s="141" t="n"/>
      <c r="H1196" s="141" t="inlineStr">
        <is>
          <t>Bộ</t>
        </is>
      </c>
      <c r="I1196" s="45" t="n"/>
      <c r="J1196" s="45" t="n"/>
      <c r="K1196" s="45" t="n"/>
      <c r="L1196" s="45" t="n"/>
      <c r="M1196" s="45" t="n"/>
      <c r="N1196" s="45" t="n"/>
      <c r="O1196" s="45" t="n"/>
      <c r="P1196" s="45" t="n"/>
    </row>
    <row r="1197" ht="30" customHeight="1">
      <c r="A1197" s="43" t="inlineStr">
        <is>
          <t>HH075249</t>
        </is>
      </c>
      <c r="B1197" s="43" t="inlineStr">
        <is>
          <t>DOOSAN/DAEWOO</t>
        </is>
      </c>
      <c r="C1197" s="43" t="inlineStr">
        <is>
          <t>Dên D1146/DL08/65.02410-0010S</t>
        </is>
      </c>
      <c r="D1197" s="43" t="inlineStr">
        <is>
          <t>111</t>
        </is>
      </c>
      <c r="E1197" s="43" t="inlineStr">
        <is>
          <t>Cos0</t>
        </is>
      </c>
      <c r="F1197" s="43" t="inlineStr">
        <is>
          <t>Dên</t>
        </is>
      </c>
      <c r="G1197" s="43" t="inlineStr">
        <is>
          <t>DOOSAN</t>
        </is>
      </c>
      <c r="H1197" s="43" t="inlineStr">
        <is>
          <t>Bộ</t>
        </is>
      </c>
      <c r="I1197" s="43" t="n"/>
      <c r="J1197" s="53" t="n">
        <v>590000</v>
      </c>
      <c r="K1197" s="53" t="n">
        <v>620000</v>
      </c>
      <c r="L1197" s="53" t="n">
        <v>660000</v>
      </c>
      <c r="M1197" s="43" t="n"/>
      <c r="N1197" s="43" t="n"/>
      <c r="O1197" s="43" t="n"/>
      <c r="P1197" s="43" t="inlineStr">
        <is>
          <t>Miểng dên D1146/ DL08/ 65.02410-0010S (STD) - Cos0 - DOOSAN</t>
        </is>
      </c>
    </row>
    <row r="1198" ht="30" customHeight="1">
      <c r="A1198" s="141" t="n"/>
      <c r="B1198" s="141" t="inlineStr">
        <is>
          <t>DOOSAN/DAEWOO</t>
        </is>
      </c>
      <c r="C1198" s="141" t="inlineStr">
        <is>
          <t>Dên D1146/DL08/65.02410-0010S</t>
        </is>
      </c>
      <c r="D1198" s="141" t="inlineStr">
        <is>
          <t>111</t>
        </is>
      </c>
      <c r="E1198" s="141" t="inlineStr">
        <is>
          <t>Cos1</t>
        </is>
      </c>
      <c r="F1198" s="141" t="inlineStr">
        <is>
          <t>Dên</t>
        </is>
      </c>
      <c r="G1198" s="141" t="n"/>
      <c r="H1198" s="141" t="inlineStr">
        <is>
          <t>Bộ</t>
        </is>
      </c>
      <c r="I1198" s="43" t="n"/>
      <c r="J1198" s="43" t="n"/>
      <c r="K1198" s="43" t="n"/>
      <c r="L1198" s="43" t="n"/>
      <c r="M1198" s="43" t="n"/>
      <c r="N1198" s="43" t="n"/>
      <c r="O1198" s="43" t="n"/>
      <c r="P1198" s="43" t="n"/>
    </row>
    <row r="1199" ht="30" customHeight="1">
      <c r="A1199" s="141" t="n"/>
      <c r="B1199" s="141" t="inlineStr">
        <is>
          <t>DOOSAN/DAEWOO</t>
        </is>
      </c>
      <c r="C1199" s="141" t="inlineStr">
        <is>
          <t>Dên D1146/DL08/65.02410-0010S</t>
        </is>
      </c>
      <c r="D1199" s="141" t="inlineStr">
        <is>
          <t>111</t>
        </is>
      </c>
      <c r="E1199" s="141" t="inlineStr">
        <is>
          <t>Cos2</t>
        </is>
      </c>
      <c r="F1199" s="141" t="inlineStr">
        <is>
          <t>Dên</t>
        </is>
      </c>
      <c r="G1199" s="141" t="n"/>
      <c r="H1199" s="141" t="inlineStr">
        <is>
          <t>Bộ</t>
        </is>
      </c>
      <c r="I1199" s="43" t="n"/>
      <c r="J1199" s="43" t="n"/>
      <c r="K1199" s="43" t="n"/>
      <c r="L1199" s="43" t="n"/>
      <c r="M1199" s="43" t="n"/>
      <c r="N1199" s="43" t="n"/>
      <c r="O1199" s="43" t="n"/>
      <c r="P1199" s="43" t="n"/>
    </row>
    <row r="1200" ht="30" customHeight="1">
      <c r="A1200" s="141" t="n"/>
      <c r="B1200" s="141" t="inlineStr">
        <is>
          <t>DOOSAN/DAEWOO</t>
        </is>
      </c>
      <c r="C1200" s="141" t="inlineStr">
        <is>
          <t>Dên D1146/DL08/65.02410-0010S</t>
        </is>
      </c>
      <c r="D1200" s="141" t="inlineStr">
        <is>
          <t>111</t>
        </is>
      </c>
      <c r="E1200" s="141" t="inlineStr">
        <is>
          <t>Cos3</t>
        </is>
      </c>
      <c r="F1200" s="141" t="inlineStr">
        <is>
          <t>Dên</t>
        </is>
      </c>
      <c r="G1200" s="141" t="n"/>
      <c r="H1200" s="141" t="inlineStr">
        <is>
          <t>Bộ</t>
        </is>
      </c>
      <c r="I1200" s="43" t="n"/>
      <c r="J1200" s="43" t="n"/>
      <c r="K1200" s="43" t="n"/>
      <c r="L1200" s="43" t="n"/>
      <c r="M1200" s="43" t="n"/>
      <c r="N1200" s="43" t="n"/>
      <c r="O1200" s="43" t="n"/>
      <c r="P1200" s="43" t="n"/>
    </row>
    <row r="1201" ht="30" customHeight="1">
      <c r="A1201" s="141" t="n"/>
      <c r="B1201" s="141" t="inlineStr">
        <is>
          <t>DOOSAN/DAEWOO</t>
        </is>
      </c>
      <c r="C1201" s="141" t="inlineStr">
        <is>
          <t>Dên D1146/DL08/65.02410-0010S</t>
        </is>
      </c>
      <c r="D1201" s="141" t="inlineStr">
        <is>
          <t>111</t>
        </is>
      </c>
      <c r="E1201" s="141" t="inlineStr">
        <is>
          <t>Cos4</t>
        </is>
      </c>
      <c r="F1201" s="141" t="inlineStr">
        <is>
          <t>Dên</t>
        </is>
      </c>
      <c r="G1201" s="141" t="n"/>
      <c r="H1201" s="141" t="inlineStr">
        <is>
          <t>Bộ</t>
        </is>
      </c>
      <c r="I1201" s="43" t="n"/>
      <c r="J1201" s="43" t="n"/>
      <c r="K1201" s="43" t="n"/>
      <c r="L1201" s="43" t="n"/>
      <c r="M1201" s="43" t="n"/>
      <c r="N1201" s="43" t="n"/>
      <c r="O1201" s="43" t="n"/>
      <c r="P1201" s="43" t="n"/>
    </row>
    <row r="1202" ht="30" customHeight="1">
      <c r="A1202" s="141" t="n"/>
      <c r="B1202" s="141" t="inlineStr">
        <is>
          <t>DOOSAN/DAEWOO</t>
        </is>
      </c>
      <c r="C1202" s="141" t="inlineStr">
        <is>
          <t>Dên D1146/DL08/65.02410-0011S</t>
        </is>
      </c>
      <c r="D1202" s="141" t="inlineStr">
        <is>
          <t>111</t>
        </is>
      </c>
      <c r="E1202" s="141" t="inlineStr">
        <is>
          <t>Cos0</t>
        </is>
      </c>
      <c r="F1202" s="141" t="inlineStr">
        <is>
          <t>Dên</t>
        </is>
      </c>
      <c r="G1202" s="141" t="n"/>
      <c r="H1202" s="141" t="inlineStr">
        <is>
          <t>Bộ</t>
        </is>
      </c>
      <c r="I1202" s="43" t="n"/>
      <c r="J1202" s="43" t="n"/>
      <c r="K1202" s="43" t="n"/>
      <c r="L1202" s="43" t="n"/>
      <c r="M1202" s="43" t="n"/>
      <c r="N1202" s="43" t="n"/>
      <c r="O1202" s="43" t="n"/>
      <c r="P1202" s="43" t="n"/>
    </row>
    <row r="1203" ht="30" customHeight="1">
      <c r="A1203" s="43" t="inlineStr">
        <is>
          <t>HH075250</t>
        </is>
      </c>
      <c r="B1203" s="43" t="inlineStr">
        <is>
          <t>DOOSAN/DAEWOO</t>
        </is>
      </c>
      <c r="C1203" s="43" t="inlineStr">
        <is>
          <t>Dên D1146/DL08/65.02410-0011S</t>
        </is>
      </c>
      <c r="D1203" s="43" t="inlineStr">
        <is>
          <t>111</t>
        </is>
      </c>
      <c r="E1203" s="43" t="inlineStr">
        <is>
          <t>Cos1</t>
        </is>
      </c>
      <c r="F1203" s="43" t="inlineStr">
        <is>
          <t>Dên</t>
        </is>
      </c>
      <c r="G1203" s="43" t="inlineStr">
        <is>
          <t>DOOSAN</t>
        </is>
      </c>
      <c r="H1203" s="43" t="inlineStr">
        <is>
          <t>Bộ</t>
        </is>
      </c>
      <c r="I1203" s="43" t="n"/>
      <c r="J1203" s="53" t="n">
        <v>590000</v>
      </c>
      <c r="K1203" s="53" t="n">
        <v>620000</v>
      </c>
      <c r="L1203" s="53" t="n">
        <v>660000</v>
      </c>
      <c r="M1203" s="43" t="n"/>
      <c r="N1203" s="43" t="n"/>
      <c r="O1203" s="43" t="n"/>
      <c r="P1203" s="43" t="inlineStr">
        <is>
          <t>Miểng dên D1146/ DL08/ 65.02410-0011S (0.25) - Cos1 - DOOSAN</t>
        </is>
      </c>
    </row>
    <row r="1204" ht="30" customHeight="1">
      <c r="A1204" s="141" t="n"/>
      <c r="B1204" s="141" t="inlineStr">
        <is>
          <t>DOOSAN/DAEWOO</t>
        </is>
      </c>
      <c r="C1204" s="141" t="inlineStr">
        <is>
          <t>Dên D1146/DL08/65.02410-0011S</t>
        </is>
      </c>
      <c r="D1204" s="141" t="inlineStr">
        <is>
          <t>111</t>
        </is>
      </c>
      <c r="E1204" s="141" t="inlineStr">
        <is>
          <t>Cos2</t>
        </is>
      </c>
      <c r="F1204" s="141" t="inlineStr">
        <is>
          <t>Dên</t>
        </is>
      </c>
      <c r="G1204" s="141" t="n"/>
      <c r="H1204" s="141" t="inlineStr">
        <is>
          <t>Bộ</t>
        </is>
      </c>
      <c r="I1204" s="43" t="n"/>
      <c r="J1204" s="43" t="n"/>
      <c r="K1204" s="43" t="n"/>
      <c r="L1204" s="43" t="n"/>
      <c r="M1204" s="43" t="n"/>
      <c r="N1204" s="43" t="n"/>
      <c r="O1204" s="43" t="n"/>
      <c r="P1204" s="43" t="n"/>
    </row>
    <row r="1205" ht="30" customHeight="1">
      <c r="A1205" s="141" t="n"/>
      <c r="B1205" s="141" t="inlineStr">
        <is>
          <t>DOOSAN/DAEWOO</t>
        </is>
      </c>
      <c r="C1205" s="141" t="inlineStr">
        <is>
          <t>Dên D1146/DL08/65.02410-0011S</t>
        </is>
      </c>
      <c r="D1205" s="141" t="inlineStr">
        <is>
          <t>111</t>
        </is>
      </c>
      <c r="E1205" s="141" t="inlineStr">
        <is>
          <t>Cos3</t>
        </is>
      </c>
      <c r="F1205" s="141" t="inlineStr">
        <is>
          <t>Dên</t>
        </is>
      </c>
      <c r="G1205" s="141" t="n"/>
      <c r="H1205" s="141" t="inlineStr">
        <is>
          <t>Bộ</t>
        </is>
      </c>
      <c r="I1205" s="43" t="n"/>
      <c r="J1205" s="43" t="n"/>
      <c r="K1205" s="43" t="n"/>
      <c r="L1205" s="43" t="n"/>
      <c r="M1205" s="43" t="n"/>
      <c r="N1205" s="43" t="n"/>
      <c r="O1205" s="43" t="n"/>
      <c r="P1205" s="43" t="n"/>
    </row>
    <row r="1206" ht="30" customHeight="1">
      <c r="A1206" s="141" t="n"/>
      <c r="B1206" s="141" t="inlineStr">
        <is>
          <t>DOOSAN/DAEWOO</t>
        </is>
      </c>
      <c r="C1206" s="141" t="inlineStr">
        <is>
          <t>Dên D1146/DL08/65.02410-0011S</t>
        </is>
      </c>
      <c r="D1206" s="141" t="inlineStr">
        <is>
          <t>111</t>
        </is>
      </c>
      <c r="E1206" s="141" t="inlineStr">
        <is>
          <t>Cos4</t>
        </is>
      </c>
      <c r="F1206" s="141" t="inlineStr">
        <is>
          <t>Dên</t>
        </is>
      </c>
      <c r="G1206" s="141" t="n"/>
      <c r="H1206" s="141" t="inlineStr">
        <is>
          <t>Bộ</t>
        </is>
      </c>
      <c r="I1206" s="43" t="n"/>
      <c r="J1206" s="43" t="n"/>
      <c r="K1206" s="43" t="n"/>
      <c r="L1206" s="43" t="n"/>
      <c r="M1206" s="43" t="n"/>
      <c r="N1206" s="43" t="n"/>
      <c r="O1206" s="43" t="n"/>
      <c r="P1206" s="43" t="n"/>
    </row>
    <row r="1207" ht="30" customHeight="1">
      <c r="A1207" s="45" t="inlineStr">
        <is>
          <t>HH079901</t>
        </is>
      </c>
      <c r="B1207" s="45" t="inlineStr">
        <is>
          <t>DOOSAN/DAEWOO</t>
        </is>
      </c>
      <c r="C1207" s="45" t="inlineStr">
        <is>
          <t>Baze DE08/D1146</t>
        </is>
      </c>
      <c r="D1207" s="45" t="inlineStr">
        <is>
          <t>111</t>
        </is>
      </c>
      <c r="E1207" s="45" t="inlineStr">
        <is>
          <t>Cos0</t>
        </is>
      </c>
      <c r="F1207" s="45" t="inlineStr">
        <is>
          <t>Baze</t>
        </is>
      </c>
      <c r="G1207" s="45" t="inlineStr">
        <is>
          <t>CS IVECO</t>
        </is>
      </c>
      <c r="H1207" s="45" t="inlineStr">
        <is>
          <t>Bộ</t>
        </is>
      </c>
      <c r="I1207" s="45" t="n"/>
      <c r="J1207" s="54" t="n">
        <v>570000</v>
      </c>
      <c r="K1207" s="54" t="n">
        <v>600000</v>
      </c>
      <c r="L1207" s="54" t="n">
        <v>630000</v>
      </c>
      <c r="M1207" s="45" t="n"/>
      <c r="N1207" s="45" t="n"/>
      <c r="O1207" s="45" t="n"/>
      <c r="P1207" s="45" t="inlineStr">
        <is>
          <t>Miểng baze DE08/ D1146 (65.01110-6351) Cos0 - CS IVECO</t>
        </is>
      </c>
    </row>
    <row r="1208" ht="30" customHeight="1">
      <c r="A1208" s="45" t="inlineStr">
        <is>
          <t>HH079902</t>
        </is>
      </c>
      <c r="B1208" s="45" t="inlineStr">
        <is>
          <t>DOOSAN/DAEWOO</t>
        </is>
      </c>
      <c r="C1208" s="45" t="inlineStr">
        <is>
          <t>Baze DE08/D1146</t>
        </is>
      </c>
      <c r="D1208" s="45" t="inlineStr">
        <is>
          <t>111</t>
        </is>
      </c>
      <c r="E1208" s="45" t="inlineStr">
        <is>
          <t>Cos1</t>
        </is>
      </c>
      <c r="F1208" s="45" t="inlineStr">
        <is>
          <t>Baze</t>
        </is>
      </c>
      <c r="G1208" s="45" t="inlineStr">
        <is>
          <t>CS IVECO</t>
        </is>
      </c>
      <c r="H1208" s="45" t="inlineStr">
        <is>
          <t>Bộ</t>
        </is>
      </c>
      <c r="I1208" s="45" t="n"/>
      <c r="J1208" s="54" t="n">
        <v>580000</v>
      </c>
      <c r="K1208" s="54" t="n">
        <v>610000</v>
      </c>
      <c r="L1208" s="54" t="n">
        <v>640000</v>
      </c>
      <c r="M1208" s="45" t="n"/>
      <c r="N1208" s="45" t="n"/>
      <c r="O1208" s="45" t="n"/>
      <c r="P1208" s="45" t="inlineStr">
        <is>
          <t>Miểng baze Dae DE08/ D1146 (65.01110-6351) Cos1 - CS IVECO</t>
        </is>
      </c>
    </row>
    <row r="1209" ht="30" customHeight="1">
      <c r="A1209" s="43" t="inlineStr">
        <is>
          <t>HH079903</t>
        </is>
      </c>
      <c r="B1209" s="43" t="inlineStr">
        <is>
          <t>DOOSAN/DAEWOO</t>
        </is>
      </c>
      <c r="C1209" s="43" t="inlineStr">
        <is>
          <t>Baze DE08/D1146</t>
        </is>
      </c>
      <c r="D1209" s="43" t="inlineStr">
        <is>
          <t>111</t>
        </is>
      </c>
      <c r="E1209" s="43" t="inlineStr">
        <is>
          <t>Cos2</t>
        </is>
      </c>
      <c r="F1209" s="43" t="inlineStr">
        <is>
          <t>Baze</t>
        </is>
      </c>
      <c r="G1209" s="43" t="inlineStr">
        <is>
          <t>CS IVECO</t>
        </is>
      </c>
      <c r="H1209" s="43" t="inlineStr">
        <is>
          <t>Bộ</t>
        </is>
      </c>
      <c r="I1209" s="43" t="n"/>
      <c r="J1209" s="53" t="n">
        <v>610000</v>
      </c>
      <c r="K1209" s="53" t="n">
        <v>640000</v>
      </c>
      <c r="L1209" s="53" t="n">
        <v>670000</v>
      </c>
      <c r="M1209" s="43" t="n"/>
      <c r="N1209" s="43" t="n"/>
      <c r="O1209" s="43" t="n"/>
      <c r="P1209" s="43" t="inlineStr">
        <is>
          <t>Miểng baze DE08/ D1146 (65.01110-6351) Cos2 - CS IVECO</t>
        </is>
      </c>
    </row>
    <row r="1210" ht="30" customHeight="1">
      <c r="A1210" s="141" t="n"/>
      <c r="B1210" s="141" t="inlineStr">
        <is>
          <t>DOOSAN/DAEWOO</t>
        </is>
      </c>
      <c r="C1210" s="141" t="inlineStr">
        <is>
          <t>Baze DE08/D1146</t>
        </is>
      </c>
      <c r="D1210" s="141" t="inlineStr">
        <is>
          <t>111</t>
        </is>
      </c>
      <c r="E1210" s="141" t="inlineStr">
        <is>
          <t>Cos3</t>
        </is>
      </c>
      <c r="F1210" s="141" t="inlineStr">
        <is>
          <t>Baze</t>
        </is>
      </c>
      <c r="G1210" s="141" t="n"/>
      <c r="H1210" s="141" t="inlineStr">
        <is>
          <t>Bộ</t>
        </is>
      </c>
      <c r="I1210" s="45" t="n"/>
      <c r="J1210" s="45" t="n"/>
      <c r="K1210" s="45" t="n"/>
      <c r="L1210" s="45" t="n"/>
      <c r="M1210" s="45" t="n"/>
      <c r="N1210" s="45" t="n"/>
      <c r="O1210" s="45" t="n"/>
      <c r="P1210" s="45" t="n"/>
    </row>
    <row r="1211" ht="30" customHeight="1">
      <c r="A1211" s="141" t="n"/>
      <c r="B1211" s="141" t="inlineStr">
        <is>
          <t>DOOSAN/DAEWOO</t>
        </is>
      </c>
      <c r="C1211" s="141" t="inlineStr">
        <is>
          <t>Baze DE08/D1146</t>
        </is>
      </c>
      <c r="D1211" s="141" t="inlineStr">
        <is>
          <t>111</t>
        </is>
      </c>
      <c r="E1211" s="141" t="inlineStr">
        <is>
          <t>Cos4</t>
        </is>
      </c>
      <c r="F1211" s="141" t="inlineStr">
        <is>
          <t>Baze</t>
        </is>
      </c>
      <c r="G1211" s="141" t="n"/>
      <c r="H1211" s="141" t="inlineStr">
        <is>
          <t>Bộ</t>
        </is>
      </c>
      <c r="I1211" s="43" t="n"/>
      <c r="J1211" s="43" t="n"/>
      <c r="K1211" s="43" t="n"/>
      <c r="L1211" s="43" t="n"/>
      <c r="M1211" s="43" t="n"/>
      <c r="N1211" s="43" t="n"/>
      <c r="O1211" s="43" t="n"/>
      <c r="P1211" s="43" t="n"/>
    </row>
    <row r="1212" ht="30" customHeight="1">
      <c r="A1212" s="43" t="inlineStr">
        <is>
          <t>HH079904</t>
        </is>
      </c>
      <c r="B1212" s="43" t="inlineStr">
        <is>
          <t>DOOSAN/DAEWOO</t>
        </is>
      </c>
      <c r="C1212" s="43" t="inlineStr">
        <is>
          <t>Dên DE08/D1146</t>
        </is>
      </c>
      <c r="D1212" s="43" t="inlineStr">
        <is>
          <t>111</t>
        </is>
      </c>
      <c r="E1212" s="43" t="inlineStr">
        <is>
          <t>Cos0</t>
        </is>
      </c>
      <c r="F1212" s="43" t="inlineStr">
        <is>
          <t>Dên</t>
        </is>
      </c>
      <c r="G1212" s="43" t="inlineStr">
        <is>
          <t>CS IVECO</t>
        </is>
      </c>
      <c r="H1212" s="43" t="inlineStr">
        <is>
          <t>Bộ</t>
        </is>
      </c>
      <c r="I1212" s="43" t="n"/>
      <c r="J1212" s="53" t="n">
        <v>390000</v>
      </c>
      <c r="K1212" s="53" t="n">
        <v>410000</v>
      </c>
      <c r="L1212" s="53" t="n">
        <v>430000</v>
      </c>
      <c r="M1212" s="43" t="n"/>
      <c r="N1212" s="43" t="n"/>
      <c r="O1212" s="43" t="n"/>
      <c r="P1212" s="43" t="inlineStr">
        <is>
          <t>Miểng dên DE08/ D1146 (65.02410-0010 ) Cos0 - CS IVECO</t>
        </is>
      </c>
    </row>
    <row r="1213" ht="30" customHeight="1">
      <c r="A1213" s="43" t="inlineStr">
        <is>
          <t>HH079905</t>
        </is>
      </c>
      <c r="B1213" s="43" t="inlineStr">
        <is>
          <t>DOOSAN/DAEWOO</t>
        </is>
      </c>
      <c r="C1213" s="43" t="inlineStr">
        <is>
          <t>Dên DE08/D1146</t>
        </is>
      </c>
      <c r="D1213" s="43" t="inlineStr">
        <is>
          <t>111</t>
        </is>
      </c>
      <c r="E1213" s="43" t="inlineStr">
        <is>
          <t>Cos1</t>
        </is>
      </c>
      <c r="F1213" s="43" t="inlineStr">
        <is>
          <t>Dên</t>
        </is>
      </c>
      <c r="G1213" s="43" t="inlineStr">
        <is>
          <t>CS IVECO</t>
        </is>
      </c>
      <c r="H1213" s="43" t="inlineStr">
        <is>
          <t>Bộ</t>
        </is>
      </c>
      <c r="I1213" s="43" t="n"/>
      <c r="J1213" s="53" t="n">
        <v>390000</v>
      </c>
      <c r="K1213" s="53" t="n">
        <v>410000</v>
      </c>
      <c r="L1213" s="53" t="n">
        <v>430000</v>
      </c>
      <c r="M1213" s="43" t="n"/>
      <c r="N1213" s="43" t="n"/>
      <c r="O1213" s="43" t="n"/>
      <c r="P1213" s="43" t="inlineStr">
        <is>
          <t>Miểng dên Dae DE08/ D1146 (65.02410-0010 ) Cos1 - CS IVECO</t>
        </is>
      </c>
    </row>
    <row r="1214" ht="30" customHeight="1">
      <c r="A1214" s="45" t="inlineStr">
        <is>
          <t>HH079906</t>
        </is>
      </c>
      <c r="B1214" s="45" t="inlineStr">
        <is>
          <t>DOOSAN/DAEWOO</t>
        </is>
      </c>
      <c r="C1214" s="45" t="inlineStr">
        <is>
          <t>Dên DE08/D1146</t>
        </is>
      </c>
      <c r="D1214" s="45" t="inlineStr">
        <is>
          <t>111</t>
        </is>
      </c>
      <c r="E1214" s="45" t="inlineStr">
        <is>
          <t>Cos2</t>
        </is>
      </c>
      <c r="F1214" s="45" t="inlineStr">
        <is>
          <t>Dên</t>
        </is>
      </c>
      <c r="G1214" s="45" t="inlineStr">
        <is>
          <t>CS IVECO</t>
        </is>
      </c>
      <c r="H1214" s="45" t="inlineStr">
        <is>
          <t>Bộ</t>
        </is>
      </c>
      <c r="I1214" s="45" t="n"/>
      <c r="J1214" s="54" t="n">
        <v>390000</v>
      </c>
      <c r="K1214" s="54" t="n">
        <v>410000</v>
      </c>
      <c r="L1214" s="54" t="n">
        <v>430000</v>
      </c>
      <c r="M1214" s="45" t="n"/>
      <c r="N1214" s="45" t="n"/>
      <c r="O1214" s="45" t="n"/>
      <c r="P1214" s="45" t="inlineStr">
        <is>
          <t>Miểng dên DE08/ D1146 (65.02410-0010 ) Cos2 - CS IVECO</t>
        </is>
      </c>
    </row>
    <row r="1215" ht="30" customHeight="1">
      <c r="A1215" s="141" t="n"/>
      <c r="B1215" s="141" t="inlineStr">
        <is>
          <t>DOOSAN/DAEWOO</t>
        </is>
      </c>
      <c r="C1215" s="141" t="inlineStr">
        <is>
          <t>Dên DE08/D1146</t>
        </is>
      </c>
      <c r="D1215" s="141" t="inlineStr">
        <is>
          <t>111</t>
        </is>
      </c>
      <c r="E1215" s="141" t="inlineStr">
        <is>
          <t>Cos3</t>
        </is>
      </c>
      <c r="F1215" s="141" t="inlineStr">
        <is>
          <t>Dên</t>
        </is>
      </c>
      <c r="G1215" s="141" t="n"/>
      <c r="H1215" s="141" t="inlineStr">
        <is>
          <t>Bộ</t>
        </is>
      </c>
      <c r="I1215" s="43" t="n"/>
      <c r="J1215" s="43" t="n"/>
      <c r="K1215" s="43" t="n"/>
      <c r="L1215" s="43" t="n"/>
      <c r="M1215" s="43" t="n"/>
      <c r="N1215" s="43" t="n"/>
      <c r="O1215" s="43" t="n"/>
      <c r="P1215" s="43" t="n"/>
    </row>
    <row r="1216" ht="30" customHeight="1">
      <c r="A1216" s="141" t="n"/>
      <c r="B1216" s="141" t="inlineStr">
        <is>
          <t>DOOSAN/DAEWOO</t>
        </is>
      </c>
      <c r="C1216" s="141" t="inlineStr">
        <is>
          <t>Dên DE08/D1146</t>
        </is>
      </c>
      <c r="D1216" s="141" t="inlineStr">
        <is>
          <t>111</t>
        </is>
      </c>
      <c r="E1216" s="141" t="inlineStr">
        <is>
          <t>Cos4</t>
        </is>
      </c>
      <c r="F1216" s="141" t="inlineStr">
        <is>
          <t>Dên</t>
        </is>
      </c>
      <c r="G1216" s="141" t="n"/>
      <c r="H1216" s="141" t="inlineStr">
        <is>
          <t>Bộ</t>
        </is>
      </c>
      <c r="I1216" s="45" t="n"/>
      <c r="J1216" s="45" t="n"/>
      <c r="K1216" s="45" t="n"/>
      <c r="L1216" s="45" t="n"/>
      <c r="M1216" s="45" t="n"/>
      <c r="N1216" s="45" t="n"/>
      <c r="O1216" s="45" t="n"/>
      <c r="P1216" s="45" t="n"/>
    </row>
    <row r="1217" ht="30" customHeight="1">
      <c r="A1217" s="141" t="n"/>
      <c r="B1217" s="141" t="inlineStr">
        <is>
          <t>DOOSAN/DAEWOO</t>
        </is>
      </c>
      <c r="C1217" s="141" t="inlineStr">
        <is>
          <t>Bạc Miểng D2366</t>
        </is>
      </c>
      <c r="D1217" s="141" t="inlineStr">
        <is>
          <t>123</t>
        </is>
      </c>
      <c r="E1217" s="141" t="inlineStr">
        <is>
          <t>Cos0</t>
        </is>
      </c>
      <c r="F1217" s="141" t="inlineStr">
        <is>
          <t>Baze+Dên</t>
        </is>
      </c>
      <c r="G1217" s="141" t="n"/>
      <c r="H1217" s="141" t="inlineStr">
        <is>
          <t>Bộ</t>
        </is>
      </c>
      <c r="I1217" s="43" t="n"/>
      <c r="J1217" s="43" t="n"/>
      <c r="K1217" s="43" t="n"/>
      <c r="L1217" s="43" t="n"/>
      <c r="M1217" s="43" t="n"/>
      <c r="N1217" s="43" t="n"/>
      <c r="O1217" s="43" t="n"/>
      <c r="P1217" s="43" t="n"/>
    </row>
    <row r="1218" ht="30" customHeight="1">
      <c r="A1218" s="141" t="n"/>
      <c r="B1218" s="141" t="inlineStr">
        <is>
          <t>DOOSAN/DAEWOO</t>
        </is>
      </c>
      <c r="C1218" s="141" t="inlineStr">
        <is>
          <t>Bạc Miểng D2366</t>
        </is>
      </c>
      <c r="D1218" s="141" t="inlineStr">
        <is>
          <t>123</t>
        </is>
      </c>
      <c r="E1218" s="141" t="inlineStr">
        <is>
          <t>Cos1</t>
        </is>
      </c>
      <c r="F1218" s="141" t="inlineStr">
        <is>
          <t>Baze+Dên</t>
        </is>
      </c>
      <c r="G1218" s="141" t="n"/>
      <c r="H1218" s="141" t="inlineStr">
        <is>
          <t>Bộ</t>
        </is>
      </c>
      <c r="I1218" s="43" t="n"/>
      <c r="J1218" s="43" t="n"/>
      <c r="K1218" s="43" t="n"/>
      <c r="L1218" s="43" t="n"/>
      <c r="M1218" s="43" t="n"/>
      <c r="N1218" s="43" t="n"/>
      <c r="O1218" s="43" t="n"/>
      <c r="P1218" s="43" t="n"/>
    </row>
    <row r="1219" ht="30" customHeight="1">
      <c r="A1219" s="43" t="inlineStr">
        <is>
          <t>HH073779</t>
        </is>
      </c>
      <c r="B1219" s="43" t="inlineStr">
        <is>
          <t>DOOSAN/DAEWOO</t>
        </is>
      </c>
      <c r="C1219" s="43" t="inlineStr">
        <is>
          <t>Bạc miểng D2366 Cos2 - DOOSAN CN</t>
        </is>
      </c>
      <c r="D1219" s="43" t="inlineStr">
        <is>
          <t>123</t>
        </is>
      </c>
      <c r="E1219" s="43" t="inlineStr">
        <is>
          <t>Cos2</t>
        </is>
      </c>
      <c r="F1219" s="43" t="inlineStr">
        <is>
          <t>Baze+Dên</t>
        </is>
      </c>
      <c r="G1219" s="43" t="inlineStr">
        <is>
          <t>DOOSAN CN</t>
        </is>
      </c>
      <c r="H1219" s="43" t="inlineStr">
        <is>
          <t>Bộ</t>
        </is>
      </c>
      <c r="I1219" s="43" t="n"/>
      <c r="J1219" s="43" t="n"/>
      <c r="K1219" s="43" t="n"/>
      <c r="L1219" s="43" t="n"/>
      <c r="M1219" s="43" t="n"/>
      <c r="N1219" s="43" t="n"/>
      <c r="O1219" s="43" t="n"/>
      <c r="P1219" s="43" t="inlineStr">
        <is>
          <t>Bạc miểng D2366 Cos2 - DOOSAN CN</t>
        </is>
      </c>
    </row>
    <row r="1220" ht="30" customHeight="1">
      <c r="A1220" s="141" t="n"/>
      <c r="B1220" s="141" t="inlineStr">
        <is>
          <t>DOOSAN/DAEWOO</t>
        </is>
      </c>
      <c r="C1220" s="141" t="inlineStr">
        <is>
          <t>Bạc Miểng D2366</t>
        </is>
      </c>
      <c r="D1220" s="141" t="inlineStr">
        <is>
          <t>123</t>
        </is>
      </c>
      <c r="E1220" s="141" t="inlineStr">
        <is>
          <t>Cos3</t>
        </is>
      </c>
      <c r="F1220" s="141" t="inlineStr">
        <is>
          <t>Baze+Dên</t>
        </is>
      </c>
      <c r="G1220" s="141" t="n"/>
      <c r="H1220" s="141" t="inlineStr">
        <is>
          <t>Bộ</t>
        </is>
      </c>
      <c r="I1220" s="43" t="n"/>
      <c r="J1220" s="43" t="n"/>
      <c r="K1220" s="43" t="n"/>
      <c r="L1220" s="43" t="n"/>
      <c r="M1220" s="43" t="n"/>
      <c r="N1220" s="43" t="n"/>
      <c r="O1220" s="43" t="n"/>
      <c r="P1220" s="43" t="n"/>
    </row>
    <row r="1221" ht="30" customHeight="1">
      <c r="A1221" s="141" t="n"/>
      <c r="B1221" s="141" t="inlineStr">
        <is>
          <t>DOOSAN/DAEWOO</t>
        </is>
      </c>
      <c r="C1221" s="141" t="inlineStr">
        <is>
          <t>Bạc Miểng D2366</t>
        </is>
      </c>
      <c r="D1221" s="141" t="inlineStr">
        <is>
          <t>123</t>
        </is>
      </c>
      <c r="E1221" s="141" t="inlineStr">
        <is>
          <t>Cos4</t>
        </is>
      </c>
      <c r="F1221" s="141" t="inlineStr">
        <is>
          <t>Baze+Dên</t>
        </is>
      </c>
      <c r="G1221" s="141" t="n"/>
      <c r="H1221" s="141" t="inlineStr">
        <is>
          <t>Bộ</t>
        </is>
      </c>
      <c r="I1221" s="43" t="n"/>
      <c r="J1221" s="43" t="n"/>
      <c r="K1221" s="43" t="n"/>
      <c r="L1221" s="43" t="n"/>
      <c r="M1221" s="43" t="n"/>
      <c r="N1221" s="43" t="n"/>
      <c r="O1221" s="43" t="n"/>
      <c r="P1221" s="43" t="n"/>
    </row>
    <row r="1222" ht="30" customHeight="1">
      <c r="A1222" s="141" t="n"/>
      <c r="B1222" s="141" t="inlineStr">
        <is>
          <t>DOOSAN/DAEWOO</t>
        </is>
      </c>
      <c r="C1222" s="141" t="inlineStr">
        <is>
          <t>Baze D2366</t>
        </is>
      </c>
      <c r="D1222" s="141" t="inlineStr">
        <is>
          <t>123</t>
        </is>
      </c>
      <c r="E1222" s="141" t="inlineStr">
        <is>
          <t>Cos0</t>
        </is>
      </c>
      <c r="F1222" s="141" t="inlineStr">
        <is>
          <t>Baze</t>
        </is>
      </c>
      <c r="G1222" s="141" t="n"/>
      <c r="H1222" s="141" t="inlineStr">
        <is>
          <t>Bộ</t>
        </is>
      </c>
      <c r="I1222" s="45" t="n"/>
      <c r="J1222" s="45" t="n"/>
      <c r="K1222" s="45" t="n"/>
      <c r="L1222" s="45" t="n"/>
      <c r="M1222" s="45" t="n"/>
      <c r="N1222" s="45" t="n"/>
      <c r="O1222" s="45" t="n"/>
      <c r="P1222" s="45" t="n"/>
    </row>
    <row r="1223" ht="30" customHeight="1">
      <c r="A1223" s="141" t="n"/>
      <c r="B1223" s="141" t="inlineStr">
        <is>
          <t>DOOSAN/DAEWOO</t>
        </is>
      </c>
      <c r="C1223" s="141" t="inlineStr">
        <is>
          <t>Baze D2366</t>
        </is>
      </c>
      <c r="D1223" s="141" t="inlineStr">
        <is>
          <t>123</t>
        </is>
      </c>
      <c r="E1223" s="141" t="inlineStr">
        <is>
          <t>Cos1</t>
        </is>
      </c>
      <c r="F1223" s="141" t="inlineStr">
        <is>
          <t>Baze</t>
        </is>
      </c>
      <c r="G1223" s="141" t="n"/>
      <c r="H1223" s="141" t="inlineStr">
        <is>
          <t>Bộ</t>
        </is>
      </c>
      <c r="I1223" s="45" t="n"/>
      <c r="J1223" s="45" t="n"/>
      <c r="K1223" s="45" t="n"/>
      <c r="L1223" s="45" t="n"/>
      <c r="M1223" s="45" t="n"/>
      <c r="N1223" s="45" t="n"/>
      <c r="O1223" s="45" t="n"/>
      <c r="P1223" s="45" t="n"/>
    </row>
    <row r="1224" ht="30" customHeight="1">
      <c r="A1224" s="45" t="inlineStr">
        <is>
          <t>HH075254</t>
        </is>
      </c>
      <c r="B1224" s="45" t="inlineStr">
        <is>
          <t>DOOSAN/DAEWOO</t>
        </is>
      </c>
      <c r="C1224" s="45" t="inlineStr">
        <is>
          <t>Baze D2366</t>
        </is>
      </c>
      <c r="D1224" s="45" t="inlineStr">
        <is>
          <t>123</t>
        </is>
      </c>
      <c r="E1224" s="45" t="inlineStr">
        <is>
          <t>Cos2</t>
        </is>
      </c>
      <c r="F1224" s="45" t="inlineStr">
        <is>
          <t>Baze</t>
        </is>
      </c>
      <c r="G1224" s="45" t="inlineStr">
        <is>
          <t>DOOSAN</t>
        </is>
      </c>
      <c r="H1224" s="45" t="inlineStr">
        <is>
          <t>Bộ</t>
        </is>
      </c>
      <c r="I1224" s="45" t="n"/>
      <c r="J1224" s="54" t="n">
        <v>830000</v>
      </c>
      <c r="K1224" s="54" t="n">
        <v>900000</v>
      </c>
      <c r="L1224" s="54" t="n">
        <v>970000</v>
      </c>
      <c r="M1224" s="45" t="n"/>
      <c r="N1224" s="45" t="n"/>
      <c r="O1224" s="45" t="n"/>
      <c r="P1224" s="45" t="inlineStr">
        <is>
          <t>Miểng baze D2366 Cos2 - DOOSAN</t>
        </is>
      </c>
    </row>
    <row r="1225" ht="30" customHeight="1">
      <c r="A1225" s="141" t="n"/>
      <c r="B1225" s="141" t="inlineStr">
        <is>
          <t>DOOSAN/DAEWOO</t>
        </is>
      </c>
      <c r="C1225" s="141" t="inlineStr">
        <is>
          <t>Baze D2366</t>
        </is>
      </c>
      <c r="D1225" s="141" t="inlineStr">
        <is>
          <t>123</t>
        </is>
      </c>
      <c r="E1225" s="141" t="inlineStr">
        <is>
          <t>Cos3</t>
        </is>
      </c>
      <c r="F1225" s="141" t="inlineStr">
        <is>
          <t>Baze</t>
        </is>
      </c>
      <c r="G1225" s="141" t="n"/>
      <c r="H1225" s="141" t="inlineStr">
        <is>
          <t>Bộ</t>
        </is>
      </c>
      <c r="I1225" s="45" t="n"/>
      <c r="J1225" s="45" t="n"/>
      <c r="K1225" s="45" t="n"/>
      <c r="L1225" s="45" t="n"/>
      <c r="M1225" s="45" t="n"/>
      <c r="N1225" s="45" t="n"/>
      <c r="O1225" s="45" t="n"/>
      <c r="P1225" s="45" t="n"/>
    </row>
    <row r="1226" ht="30" customHeight="1">
      <c r="A1226" s="141" t="n"/>
      <c r="B1226" s="141" t="inlineStr">
        <is>
          <t>DOOSAN/DAEWOO</t>
        </is>
      </c>
      <c r="C1226" s="141" t="inlineStr">
        <is>
          <t>Baze D2366</t>
        </is>
      </c>
      <c r="D1226" s="141" t="inlineStr">
        <is>
          <t>123</t>
        </is>
      </c>
      <c r="E1226" s="141" t="inlineStr">
        <is>
          <t>Cos4</t>
        </is>
      </c>
      <c r="F1226" s="141" t="inlineStr">
        <is>
          <t>Baze</t>
        </is>
      </c>
      <c r="G1226" s="141" t="n"/>
      <c r="H1226" s="141" t="inlineStr">
        <is>
          <t>Bộ</t>
        </is>
      </c>
      <c r="I1226" s="45" t="n"/>
      <c r="J1226" s="45" t="n"/>
      <c r="K1226" s="45" t="n"/>
      <c r="L1226" s="45" t="n"/>
      <c r="M1226" s="45" t="n"/>
      <c r="N1226" s="45" t="n"/>
      <c r="O1226" s="45" t="n"/>
      <c r="P1226" s="45" t="n"/>
    </row>
    <row r="1227" ht="30" customHeight="1">
      <c r="A1227" s="43" t="inlineStr">
        <is>
          <t>HH075252</t>
        </is>
      </c>
      <c r="B1227" s="43" t="inlineStr">
        <is>
          <t>DOOSAN/DAEWOO</t>
        </is>
      </c>
      <c r="C1227" s="43" t="inlineStr">
        <is>
          <t>Baze D2366/DE12/65.01110-6055</t>
        </is>
      </c>
      <c r="D1227" s="43" t="inlineStr">
        <is>
          <t>123</t>
        </is>
      </c>
      <c r="E1227" s="43" t="inlineStr">
        <is>
          <t>Cos0</t>
        </is>
      </c>
      <c r="F1227" s="43" t="inlineStr">
        <is>
          <t>Baze</t>
        </is>
      </c>
      <c r="G1227" s="43" t="inlineStr">
        <is>
          <t>DOOSAN</t>
        </is>
      </c>
      <c r="H1227" s="43" t="inlineStr">
        <is>
          <t>Bộ</t>
        </is>
      </c>
      <c r="I1227" s="43" t="n"/>
      <c r="J1227" s="53" t="n">
        <v>900000</v>
      </c>
      <c r="K1227" s="53" t="n">
        <v>960000</v>
      </c>
      <c r="L1227" s="53" t="n">
        <v>1050000</v>
      </c>
      <c r="M1227" s="43" t="n"/>
      <c r="N1227" s="43" t="n"/>
      <c r="O1227" s="43" t="n"/>
      <c r="P1227" s="43" t="inlineStr">
        <is>
          <t>Miểng baze D2366/ DE12/ 65.01110-6055 (STD) - Cos0 - DOOSAN</t>
        </is>
      </c>
    </row>
    <row r="1228" ht="30" customHeight="1">
      <c r="A1228" s="141" t="n"/>
      <c r="B1228" s="141" t="inlineStr">
        <is>
          <t>DOOSAN/DAEWOO</t>
        </is>
      </c>
      <c r="C1228" s="141" t="inlineStr">
        <is>
          <t>Baze D2366/DE12/65.01110-6055</t>
        </is>
      </c>
      <c r="D1228" s="141" t="inlineStr">
        <is>
          <t>123</t>
        </is>
      </c>
      <c r="E1228" s="141" t="inlineStr">
        <is>
          <t>Cos1</t>
        </is>
      </c>
      <c r="F1228" s="141" t="inlineStr">
        <is>
          <t>Baze</t>
        </is>
      </c>
      <c r="G1228" s="141" t="n"/>
      <c r="H1228" s="141" t="inlineStr">
        <is>
          <t>Bộ</t>
        </is>
      </c>
      <c r="I1228" s="43" t="n"/>
      <c r="J1228" s="43" t="n"/>
      <c r="K1228" s="43" t="n"/>
      <c r="L1228" s="43" t="n"/>
      <c r="M1228" s="43" t="n"/>
      <c r="N1228" s="43" t="n"/>
      <c r="O1228" s="43" t="n"/>
      <c r="P1228" s="43" t="n"/>
    </row>
    <row r="1229" ht="30" customHeight="1">
      <c r="A1229" s="141" t="n"/>
      <c r="B1229" s="141" t="inlineStr">
        <is>
          <t>DOOSAN/DAEWOO</t>
        </is>
      </c>
      <c r="C1229" s="141" t="inlineStr">
        <is>
          <t>Baze D2366/DE12/65.01110-6055</t>
        </is>
      </c>
      <c r="D1229" s="141" t="inlineStr">
        <is>
          <t>123</t>
        </is>
      </c>
      <c r="E1229" s="141" t="inlineStr">
        <is>
          <t>Cos2</t>
        </is>
      </c>
      <c r="F1229" s="141" t="inlineStr">
        <is>
          <t>Baze</t>
        </is>
      </c>
      <c r="G1229" s="141" t="n"/>
      <c r="H1229" s="141" t="inlineStr">
        <is>
          <t>Bộ</t>
        </is>
      </c>
      <c r="I1229" s="43" t="n"/>
      <c r="J1229" s="43" t="n"/>
      <c r="K1229" s="43" t="n"/>
      <c r="L1229" s="43" t="n"/>
      <c r="M1229" s="43" t="n"/>
      <c r="N1229" s="43" t="n"/>
      <c r="O1229" s="43" t="n"/>
      <c r="P1229" s="43" t="n"/>
    </row>
    <row r="1230" ht="30" customHeight="1">
      <c r="A1230" s="141" t="n"/>
      <c r="B1230" s="141" t="inlineStr">
        <is>
          <t>DOOSAN/DAEWOO</t>
        </is>
      </c>
      <c r="C1230" s="141" t="inlineStr">
        <is>
          <t>Baze D2366/DE12/65.01110-6055</t>
        </is>
      </c>
      <c r="D1230" s="141" t="inlineStr">
        <is>
          <t>123</t>
        </is>
      </c>
      <c r="E1230" s="141" t="inlineStr">
        <is>
          <t>Cos3</t>
        </is>
      </c>
      <c r="F1230" s="141" t="inlineStr">
        <is>
          <t>Baze</t>
        </is>
      </c>
      <c r="G1230" s="141" t="n"/>
      <c r="H1230" s="141" t="inlineStr">
        <is>
          <t>Bộ</t>
        </is>
      </c>
      <c r="I1230" s="43" t="n"/>
      <c r="J1230" s="43" t="n"/>
      <c r="K1230" s="43" t="n"/>
      <c r="L1230" s="43" t="n"/>
      <c r="M1230" s="43" t="n"/>
      <c r="N1230" s="43" t="n"/>
      <c r="O1230" s="43" t="n"/>
      <c r="P1230" s="43" t="n"/>
    </row>
    <row r="1231" ht="30" customHeight="1">
      <c r="A1231" s="141" t="n"/>
      <c r="B1231" s="141" t="inlineStr">
        <is>
          <t>DOOSAN/DAEWOO</t>
        </is>
      </c>
      <c r="C1231" s="141" t="inlineStr">
        <is>
          <t>Baze D2366/DE12/65.01110-6055</t>
        </is>
      </c>
      <c r="D1231" s="141" t="inlineStr">
        <is>
          <t>123</t>
        </is>
      </c>
      <c r="E1231" s="141" t="inlineStr">
        <is>
          <t>Cos4</t>
        </is>
      </c>
      <c r="F1231" s="141" t="inlineStr">
        <is>
          <t>Baze</t>
        </is>
      </c>
      <c r="G1231" s="141" t="n"/>
      <c r="H1231" s="141" t="inlineStr">
        <is>
          <t>Bộ</t>
        </is>
      </c>
      <c r="I1231" s="43" t="n"/>
      <c r="J1231" s="43" t="n"/>
      <c r="K1231" s="43" t="n"/>
      <c r="L1231" s="43" t="n"/>
      <c r="M1231" s="43" t="n"/>
      <c r="N1231" s="43" t="n"/>
      <c r="O1231" s="43" t="n"/>
      <c r="P1231" s="43" t="n"/>
    </row>
    <row r="1232" ht="30" customHeight="1">
      <c r="A1232" s="141" t="n"/>
      <c r="B1232" s="141" t="inlineStr">
        <is>
          <t>DOOSAN/DAEWOO</t>
        </is>
      </c>
      <c r="C1232" s="141" t="inlineStr">
        <is>
          <t>Baze D2366/DE12/65.01110-6068</t>
        </is>
      </c>
      <c r="D1232" s="141" t="inlineStr">
        <is>
          <t>123</t>
        </is>
      </c>
      <c r="E1232" s="141" t="inlineStr">
        <is>
          <t>Cos0</t>
        </is>
      </c>
      <c r="F1232" s="141" t="inlineStr">
        <is>
          <t>Baze</t>
        </is>
      </c>
      <c r="G1232" s="141" t="n"/>
      <c r="H1232" s="141" t="inlineStr">
        <is>
          <t>Bộ</t>
        </is>
      </c>
      <c r="I1232" s="43" t="n"/>
      <c r="J1232" s="43" t="n"/>
      <c r="K1232" s="43" t="n"/>
      <c r="L1232" s="43" t="n"/>
      <c r="M1232" s="43" t="n"/>
      <c r="N1232" s="43" t="n"/>
      <c r="O1232" s="43" t="n"/>
      <c r="P1232" s="43" t="n"/>
    </row>
    <row r="1233" ht="30" customHeight="1">
      <c r="A1233" s="43" t="inlineStr">
        <is>
          <t>HH075253</t>
        </is>
      </c>
      <c r="B1233" s="43" t="inlineStr">
        <is>
          <t>DOOSAN/DAEWOO</t>
        </is>
      </c>
      <c r="C1233" s="43" t="inlineStr">
        <is>
          <t>Baze D2366/DE12/65.01110-6068</t>
        </is>
      </c>
      <c r="D1233" s="43" t="inlineStr">
        <is>
          <t>123</t>
        </is>
      </c>
      <c r="E1233" s="43" t="inlineStr">
        <is>
          <t>Cos1</t>
        </is>
      </c>
      <c r="F1233" s="43" t="inlineStr">
        <is>
          <t>Baze</t>
        </is>
      </c>
      <c r="G1233" s="43" t="inlineStr">
        <is>
          <t>DOOSAN</t>
        </is>
      </c>
      <c r="H1233" s="43" t="inlineStr">
        <is>
          <t>Bộ</t>
        </is>
      </c>
      <c r="I1233" s="43" t="n"/>
      <c r="J1233" s="53" t="n">
        <v>900000</v>
      </c>
      <c r="K1233" s="53" t="n">
        <v>960000</v>
      </c>
      <c r="L1233" s="53" t="n">
        <v>1050000</v>
      </c>
      <c r="M1233" s="43" t="n"/>
      <c r="N1233" s="43" t="n"/>
      <c r="O1233" s="43" t="n"/>
      <c r="P1233" s="43" t="inlineStr">
        <is>
          <t>Miểng baze D2366/ DE12/ 65.01110-6068 (0.25) - Cos1 - DOOSAN</t>
        </is>
      </c>
    </row>
    <row r="1234" ht="30" customHeight="1">
      <c r="A1234" s="141" t="n"/>
      <c r="B1234" s="141" t="inlineStr">
        <is>
          <t>DOOSAN/DAEWOO</t>
        </is>
      </c>
      <c r="C1234" s="141" t="inlineStr">
        <is>
          <t>Baze D2366/DE12/65.01110-6068</t>
        </is>
      </c>
      <c r="D1234" s="141" t="inlineStr">
        <is>
          <t>123</t>
        </is>
      </c>
      <c r="E1234" s="141" t="inlineStr">
        <is>
          <t>Cos2</t>
        </is>
      </c>
      <c r="F1234" s="141" t="inlineStr">
        <is>
          <t>Baze</t>
        </is>
      </c>
      <c r="G1234" s="141" t="n"/>
      <c r="H1234" s="141" t="inlineStr">
        <is>
          <t>Bộ</t>
        </is>
      </c>
      <c r="I1234" s="43" t="n"/>
      <c r="J1234" s="43" t="n"/>
      <c r="K1234" s="43" t="n"/>
      <c r="L1234" s="43" t="n"/>
      <c r="M1234" s="43" t="n"/>
      <c r="N1234" s="43" t="n"/>
      <c r="O1234" s="43" t="n"/>
      <c r="P1234" s="43" t="n"/>
    </row>
    <row r="1235" ht="30" customHeight="1">
      <c r="A1235" s="141" t="n"/>
      <c r="B1235" s="141" t="inlineStr">
        <is>
          <t>DOOSAN/DAEWOO</t>
        </is>
      </c>
      <c r="C1235" s="141" t="inlineStr">
        <is>
          <t>Baze D2366/DE12/65.01110-6068</t>
        </is>
      </c>
      <c r="D1235" s="141" t="inlineStr">
        <is>
          <t>123</t>
        </is>
      </c>
      <c r="E1235" s="141" t="inlineStr">
        <is>
          <t>Cos3</t>
        </is>
      </c>
      <c r="F1235" s="141" t="inlineStr">
        <is>
          <t>Baze</t>
        </is>
      </c>
      <c r="G1235" s="141" t="n"/>
      <c r="H1235" s="141" t="inlineStr">
        <is>
          <t>Bộ</t>
        </is>
      </c>
      <c r="I1235" s="43" t="n"/>
      <c r="J1235" s="43" t="n"/>
      <c r="K1235" s="43" t="n"/>
      <c r="L1235" s="43" t="n"/>
      <c r="M1235" s="43" t="n"/>
      <c r="N1235" s="43" t="n"/>
      <c r="O1235" s="43" t="n"/>
      <c r="P1235" s="43" t="n"/>
    </row>
    <row r="1236" ht="30" customHeight="1">
      <c r="A1236" s="141" t="n"/>
      <c r="B1236" s="141" t="inlineStr">
        <is>
          <t>DOOSAN/DAEWOO</t>
        </is>
      </c>
      <c r="C1236" s="141" t="inlineStr">
        <is>
          <t>Baze D2366/DE12/65.01110-6068</t>
        </is>
      </c>
      <c r="D1236" s="141" t="inlineStr">
        <is>
          <t>123</t>
        </is>
      </c>
      <c r="E1236" s="141" t="inlineStr">
        <is>
          <t>Cos4</t>
        </is>
      </c>
      <c r="F1236" s="141" t="inlineStr">
        <is>
          <t>Baze</t>
        </is>
      </c>
      <c r="G1236" s="141" t="n"/>
      <c r="H1236" s="141" t="inlineStr">
        <is>
          <t>Bộ</t>
        </is>
      </c>
      <c r="I1236" s="43" t="n"/>
      <c r="J1236" s="43" t="n"/>
      <c r="K1236" s="43" t="n"/>
      <c r="L1236" s="43" t="n"/>
      <c r="M1236" s="43" t="n"/>
      <c r="N1236" s="43" t="n"/>
      <c r="O1236" s="43" t="n"/>
      <c r="P1236" s="43" t="n"/>
    </row>
    <row r="1237" ht="30" customHeight="1">
      <c r="A1237" s="45" t="inlineStr">
        <is>
          <t>HH075255</t>
        </is>
      </c>
      <c r="B1237" s="45" t="inlineStr">
        <is>
          <t>DOOSAN/DAEWOO</t>
        </is>
      </c>
      <c r="C1237" s="45" t="inlineStr">
        <is>
          <t>Dên D2366/DE12/65.02410-6106S/6084</t>
        </is>
      </c>
      <c r="D1237" s="45" t="inlineStr">
        <is>
          <t>123</t>
        </is>
      </c>
      <c r="E1237" s="45" t="inlineStr">
        <is>
          <t>Cos0</t>
        </is>
      </c>
      <c r="F1237" s="45" t="inlineStr">
        <is>
          <t>Dên</t>
        </is>
      </c>
      <c r="G1237" s="45" t="inlineStr">
        <is>
          <t>DOOSAN</t>
        </is>
      </c>
      <c r="H1237" s="45" t="inlineStr">
        <is>
          <t>Bộ</t>
        </is>
      </c>
      <c r="I1237" s="45" t="n"/>
      <c r="J1237" s="54" t="n">
        <v>680000</v>
      </c>
      <c r="K1237" s="54" t="n">
        <v>730000</v>
      </c>
      <c r="L1237" s="54" t="n">
        <v>780000</v>
      </c>
      <c r="M1237" s="45" t="n"/>
      <c r="N1237" s="45" t="n"/>
      <c r="O1237" s="45" t="n"/>
      <c r="P1237" s="45" t="inlineStr">
        <is>
          <t>Miểng dên D2366 / DE12/ 65.02410-6106S/6084 (STD) - Cos0 - DOOSAN</t>
        </is>
      </c>
    </row>
    <row r="1238" ht="30" customHeight="1">
      <c r="A1238" s="141" t="n"/>
      <c r="B1238" s="141" t="inlineStr">
        <is>
          <t>DOOSAN/DAEWOO</t>
        </is>
      </c>
      <c r="C1238" s="141" t="inlineStr">
        <is>
          <t>Dên D2366/DE12/65.02410-6106S/6084</t>
        </is>
      </c>
      <c r="D1238" s="141" t="inlineStr">
        <is>
          <t>123</t>
        </is>
      </c>
      <c r="E1238" s="141" t="inlineStr">
        <is>
          <t>Cos1</t>
        </is>
      </c>
      <c r="F1238" s="141" t="inlineStr">
        <is>
          <t>Dên</t>
        </is>
      </c>
      <c r="G1238" s="141" t="n"/>
      <c r="H1238" s="141" t="inlineStr">
        <is>
          <t>Bộ</t>
        </is>
      </c>
      <c r="I1238" s="45" t="n"/>
      <c r="J1238" s="45" t="n"/>
      <c r="K1238" s="45" t="n"/>
      <c r="L1238" s="45" t="n"/>
      <c r="M1238" s="45" t="n"/>
      <c r="N1238" s="45" t="n"/>
      <c r="O1238" s="45" t="n"/>
      <c r="P1238" s="45" t="n"/>
    </row>
    <row r="1239" ht="30" customHeight="1">
      <c r="A1239" s="141" t="n"/>
      <c r="B1239" s="141" t="inlineStr">
        <is>
          <t>DOOSAN/DAEWOO</t>
        </is>
      </c>
      <c r="C1239" s="141" t="inlineStr">
        <is>
          <t>Dên D2366/DE12/65.02410-6106S/6084</t>
        </is>
      </c>
      <c r="D1239" s="141" t="inlineStr">
        <is>
          <t>123</t>
        </is>
      </c>
      <c r="E1239" s="141" t="inlineStr">
        <is>
          <t>Cos2</t>
        </is>
      </c>
      <c r="F1239" s="141" t="inlineStr">
        <is>
          <t>Dên</t>
        </is>
      </c>
      <c r="G1239" s="141" t="n"/>
      <c r="H1239" s="141" t="inlineStr">
        <is>
          <t>Bộ</t>
        </is>
      </c>
      <c r="I1239" s="45" t="n"/>
      <c r="J1239" s="45" t="n"/>
      <c r="K1239" s="45" t="n"/>
      <c r="L1239" s="45" t="n"/>
      <c r="M1239" s="45" t="n"/>
      <c r="N1239" s="45" t="n"/>
      <c r="O1239" s="45" t="n"/>
      <c r="P1239" s="45" t="n"/>
    </row>
    <row r="1240" ht="30" customHeight="1">
      <c r="A1240" s="141" t="n"/>
      <c r="B1240" s="141" t="inlineStr">
        <is>
          <t>DOOSAN/DAEWOO</t>
        </is>
      </c>
      <c r="C1240" s="141" t="inlineStr">
        <is>
          <t>Dên D2366/DE12/65.02410-6106S/6084</t>
        </is>
      </c>
      <c r="D1240" s="141" t="inlineStr">
        <is>
          <t>123</t>
        </is>
      </c>
      <c r="E1240" s="141" t="inlineStr">
        <is>
          <t>Cos3</t>
        </is>
      </c>
      <c r="F1240" s="141" t="inlineStr">
        <is>
          <t>Dên</t>
        </is>
      </c>
      <c r="G1240" s="141" t="n"/>
      <c r="H1240" s="141" t="inlineStr">
        <is>
          <t>Bộ</t>
        </is>
      </c>
      <c r="I1240" s="45" t="n"/>
      <c r="J1240" s="45" t="n"/>
      <c r="K1240" s="45" t="n"/>
      <c r="L1240" s="45" t="n"/>
      <c r="M1240" s="45" t="n"/>
      <c r="N1240" s="45" t="n"/>
      <c r="O1240" s="45" t="n"/>
      <c r="P1240" s="45" t="n"/>
    </row>
    <row r="1241" ht="30" customHeight="1">
      <c r="A1241" s="141" t="n"/>
      <c r="B1241" s="141" t="inlineStr">
        <is>
          <t>DOOSAN/DAEWOO</t>
        </is>
      </c>
      <c r="C1241" s="141" t="inlineStr">
        <is>
          <t>Dên D2366/DE12/65.02410-6106S/6084</t>
        </is>
      </c>
      <c r="D1241" s="141" t="inlineStr">
        <is>
          <t>123</t>
        </is>
      </c>
      <c r="E1241" s="141" t="inlineStr">
        <is>
          <t>Cos4</t>
        </is>
      </c>
      <c r="F1241" s="141" t="inlineStr">
        <is>
          <t>Dên</t>
        </is>
      </c>
      <c r="G1241" s="141" t="n"/>
      <c r="H1241" s="141" t="inlineStr">
        <is>
          <t>Bộ</t>
        </is>
      </c>
      <c r="I1241" s="45" t="n"/>
      <c r="J1241" s="45" t="n"/>
      <c r="K1241" s="45" t="n"/>
      <c r="L1241" s="45" t="n"/>
      <c r="M1241" s="45" t="n"/>
      <c r="N1241" s="45" t="n"/>
      <c r="O1241" s="45" t="n"/>
      <c r="P1241" s="45" t="n"/>
    </row>
    <row r="1242" ht="30" customHeight="1">
      <c r="A1242" s="141" t="n"/>
      <c r="B1242" s="141" t="inlineStr">
        <is>
          <t>DOOSAN/DAEWOO</t>
        </is>
      </c>
      <c r="C1242" s="141" t="inlineStr">
        <is>
          <t>Dên D2366/DE12/65.02410-6107</t>
        </is>
      </c>
      <c r="D1242" s="141" t="inlineStr">
        <is>
          <t>123</t>
        </is>
      </c>
      <c r="E1242" s="141" t="inlineStr">
        <is>
          <t>Cos0</t>
        </is>
      </c>
      <c r="F1242" s="141" t="inlineStr">
        <is>
          <t>Dên</t>
        </is>
      </c>
      <c r="G1242" s="141" t="n"/>
      <c r="H1242" s="141" t="inlineStr">
        <is>
          <t>Bộ</t>
        </is>
      </c>
      <c r="I1242" s="45" t="n"/>
      <c r="J1242" s="45" t="n"/>
      <c r="K1242" s="45" t="n"/>
      <c r="L1242" s="45" t="n"/>
      <c r="M1242" s="45" t="n"/>
      <c r="N1242" s="45" t="n"/>
      <c r="O1242" s="45" t="n"/>
      <c r="P1242" s="45" t="n"/>
    </row>
    <row r="1243" ht="30" customHeight="1">
      <c r="A1243" s="45" t="inlineStr">
        <is>
          <t>HH075256</t>
        </is>
      </c>
      <c r="B1243" s="45" t="inlineStr">
        <is>
          <t>DOOSAN/DAEWOO</t>
        </is>
      </c>
      <c r="C1243" s="45" t="inlineStr">
        <is>
          <t>Dên D2366/DE12/65.02410-6107</t>
        </is>
      </c>
      <c r="D1243" s="45" t="inlineStr">
        <is>
          <t>123</t>
        </is>
      </c>
      <c r="E1243" s="45" t="inlineStr">
        <is>
          <t>Cos1</t>
        </is>
      </c>
      <c r="F1243" s="45" t="inlineStr">
        <is>
          <t>Dên</t>
        </is>
      </c>
      <c r="G1243" s="45" t="inlineStr">
        <is>
          <t>DOOSAN</t>
        </is>
      </c>
      <c r="H1243" s="45" t="inlineStr">
        <is>
          <t>Bộ</t>
        </is>
      </c>
      <c r="I1243" s="45" t="n"/>
      <c r="J1243" s="54" t="n">
        <v>690000</v>
      </c>
      <c r="K1243" s="54" t="n">
        <v>735000</v>
      </c>
      <c r="L1243" s="54" t="n">
        <v>790000</v>
      </c>
      <c r="M1243" s="45" t="n"/>
      <c r="N1243" s="45" t="n"/>
      <c r="O1243" s="45" t="n"/>
      <c r="P1243" s="45" t="inlineStr">
        <is>
          <t>Miểng dên D2366/ DE12/ 65.02410-6107 (0.25) - Cos1 - DOOSAN</t>
        </is>
      </c>
    </row>
    <row r="1244" ht="30" customHeight="1">
      <c r="A1244" s="141" t="n"/>
      <c r="B1244" s="141" t="inlineStr">
        <is>
          <t>DOOSAN/DAEWOO</t>
        </is>
      </c>
      <c r="C1244" s="141" t="inlineStr">
        <is>
          <t>Dên D2366/DE12/65.02410-6107</t>
        </is>
      </c>
      <c r="D1244" s="141" t="inlineStr">
        <is>
          <t>123</t>
        </is>
      </c>
      <c r="E1244" s="141" t="inlineStr">
        <is>
          <t>Cos2</t>
        </is>
      </c>
      <c r="F1244" s="141" t="inlineStr">
        <is>
          <t>Dên</t>
        </is>
      </c>
      <c r="G1244" s="141" t="n"/>
      <c r="H1244" s="141" t="inlineStr">
        <is>
          <t>Bộ</t>
        </is>
      </c>
      <c r="I1244" s="45" t="n"/>
      <c r="J1244" s="45" t="n"/>
      <c r="K1244" s="45" t="n"/>
      <c r="L1244" s="45" t="n"/>
      <c r="M1244" s="45" t="n"/>
      <c r="N1244" s="45" t="n"/>
      <c r="O1244" s="45" t="n"/>
      <c r="P1244" s="45" t="n"/>
    </row>
    <row r="1245" ht="30" customHeight="1">
      <c r="A1245" s="141" t="n"/>
      <c r="B1245" s="141" t="inlineStr">
        <is>
          <t>DOOSAN/DAEWOO</t>
        </is>
      </c>
      <c r="C1245" s="141" t="inlineStr">
        <is>
          <t>Dên D2366/DE12/65.02410-6107</t>
        </is>
      </c>
      <c r="D1245" s="141" t="inlineStr">
        <is>
          <t>123</t>
        </is>
      </c>
      <c r="E1245" s="141" t="inlineStr">
        <is>
          <t>Cos3</t>
        </is>
      </c>
      <c r="F1245" s="141" t="inlineStr">
        <is>
          <t>Dên</t>
        </is>
      </c>
      <c r="G1245" s="141" t="n"/>
      <c r="H1245" s="141" t="inlineStr">
        <is>
          <t>Bộ</t>
        </is>
      </c>
      <c r="I1245" s="45" t="n"/>
      <c r="J1245" s="45" t="n"/>
      <c r="K1245" s="45" t="n"/>
      <c r="L1245" s="45" t="n"/>
      <c r="M1245" s="45" t="n"/>
      <c r="N1245" s="45" t="n"/>
      <c r="O1245" s="45" t="n"/>
      <c r="P1245" s="45" t="n"/>
    </row>
    <row r="1246" ht="30" customHeight="1">
      <c r="A1246" s="141" t="n"/>
      <c r="B1246" s="141" t="inlineStr">
        <is>
          <t>DOOSAN/DAEWOO</t>
        </is>
      </c>
      <c r="C1246" s="141" t="inlineStr">
        <is>
          <t>Dên D2366/DE12/65.02410-6107</t>
        </is>
      </c>
      <c r="D1246" s="141" t="inlineStr">
        <is>
          <t>123</t>
        </is>
      </c>
      <c r="E1246" s="141" t="inlineStr">
        <is>
          <t>Cos4</t>
        </is>
      </c>
      <c r="F1246" s="141" t="inlineStr">
        <is>
          <t>Dên</t>
        </is>
      </c>
      <c r="G1246" s="141" t="n"/>
      <c r="H1246" s="141" t="inlineStr">
        <is>
          <t>Bộ</t>
        </is>
      </c>
      <c r="I1246" s="45" t="n"/>
      <c r="J1246" s="45" t="n"/>
      <c r="K1246" s="45" t="n"/>
      <c r="L1246" s="45" t="n"/>
      <c r="M1246" s="45" t="n"/>
      <c r="N1246" s="45" t="n"/>
      <c r="O1246" s="45" t="n"/>
      <c r="P1246" s="45" t="n"/>
    </row>
    <row r="1247" ht="30" customHeight="1">
      <c r="A1247" s="141" t="n"/>
      <c r="B1247" s="141" t="inlineStr">
        <is>
          <t>DOOSAN/DAEWOO</t>
        </is>
      </c>
      <c r="C1247" s="141" t="inlineStr">
        <is>
          <t>Dên D2366/DE12/65.02410-6108S</t>
        </is>
      </c>
      <c r="D1247" s="141" t="inlineStr">
        <is>
          <t>123</t>
        </is>
      </c>
      <c r="E1247" s="141" t="inlineStr">
        <is>
          <t>Cos0</t>
        </is>
      </c>
      <c r="F1247" s="141" t="inlineStr">
        <is>
          <t>Dên</t>
        </is>
      </c>
      <c r="G1247" s="141" t="n"/>
      <c r="H1247" s="141" t="inlineStr">
        <is>
          <t>Bộ</t>
        </is>
      </c>
      <c r="I1247" s="43" t="n"/>
      <c r="J1247" s="43" t="n"/>
      <c r="K1247" s="43" t="n"/>
      <c r="L1247" s="43" t="n"/>
      <c r="M1247" s="43" t="n"/>
      <c r="N1247" s="43" t="n"/>
      <c r="O1247" s="43" t="n"/>
      <c r="P1247" s="43" t="n"/>
    </row>
    <row r="1248" ht="30" customHeight="1">
      <c r="A1248" s="141" t="n"/>
      <c r="B1248" s="141" t="inlineStr">
        <is>
          <t>DOOSAN/DAEWOO</t>
        </is>
      </c>
      <c r="C1248" s="141" t="inlineStr">
        <is>
          <t>Dên D2366/DE12/65.02410-6108S</t>
        </is>
      </c>
      <c r="D1248" s="141" t="inlineStr">
        <is>
          <t>123</t>
        </is>
      </c>
      <c r="E1248" s="141" t="inlineStr">
        <is>
          <t>Cos1</t>
        </is>
      </c>
      <c r="F1248" s="141" t="inlineStr">
        <is>
          <t>Dên</t>
        </is>
      </c>
      <c r="G1248" s="141" t="n"/>
      <c r="H1248" s="141" t="inlineStr">
        <is>
          <t>Bộ</t>
        </is>
      </c>
      <c r="I1248" s="43" t="n"/>
      <c r="J1248" s="43" t="n"/>
      <c r="K1248" s="43" t="n"/>
      <c r="L1248" s="43" t="n"/>
      <c r="M1248" s="43" t="n"/>
      <c r="N1248" s="43" t="n"/>
      <c r="O1248" s="43" t="n"/>
      <c r="P1248" s="43" t="n"/>
    </row>
    <row r="1249" ht="30" customHeight="1">
      <c r="A1249" s="43" t="inlineStr">
        <is>
          <t>HH075257</t>
        </is>
      </c>
      <c r="B1249" s="43" t="inlineStr">
        <is>
          <t>DOOSAN/DAEWOO</t>
        </is>
      </c>
      <c r="C1249" s="43" t="inlineStr">
        <is>
          <t>Dên D2366/DE12/65.02410-6108S</t>
        </is>
      </c>
      <c r="D1249" s="43" t="inlineStr">
        <is>
          <t>123</t>
        </is>
      </c>
      <c r="E1249" s="43" t="inlineStr">
        <is>
          <t>Cos2</t>
        </is>
      </c>
      <c r="F1249" s="43" t="inlineStr">
        <is>
          <t>Dên</t>
        </is>
      </c>
      <c r="G1249" s="43" t="inlineStr">
        <is>
          <t>DOOSAN</t>
        </is>
      </c>
      <c r="H1249" s="43" t="inlineStr">
        <is>
          <t>Bộ</t>
        </is>
      </c>
      <c r="I1249" s="43" t="n"/>
      <c r="J1249" s="53" t="n">
        <v>700000</v>
      </c>
      <c r="K1249" s="53" t="n">
        <v>750000</v>
      </c>
      <c r="L1249" s="53" t="n">
        <v>800000</v>
      </c>
      <c r="M1249" s="43" t="n"/>
      <c r="N1249" s="43" t="n"/>
      <c r="O1249" s="43" t="n"/>
      <c r="P1249" s="43" t="inlineStr">
        <is>
          <t>Miểng dên D2366/ DE12/ 65.02410-6108S (0.50) - Cos2 - DOOSAN</t>
        </is>
      </c>
    </row>
    <row r="1250" ht="30" customHeight="1">
      <c r="A1250" s="141" t="n"/>
      <c r="B1250" s="141" t="inlineStr">
        <is>
          <t>DOOSAN/DAEWOO</t>
        </is>
      </c>
      <c r="C1250" s="141" t="inlineStr">
        <is>
          <t>Dên D2366/DE12/65.02410-6108S</t>
        </is>
      </c>
      <c r="D1250" s="141" t="inlineStr">
        <is>
          <t>123</t>
        </is>
      </c>
      <c r="E1250" s="141" t="inlineStr">
        <is>
          <t>Cos3</t>
        </is>
      </c>
      <c r="F1250" s="141" t="inlineStr">
        <is>
          <t>Dên</t>
        </is>
      </c>
      <c r="G1250" s="141" t="n"/>
      <c r="H1250" s="141" t="inlineStr">
        <is>
          <t>Bộ</t>
        </is>
      </c>
      <c r="I1250" s="43" t="n"/>
      <c r="J1250" s="43" t="n"/>
      <c r="K1250" s="43" t="n"/>
      <c r="L1250" s="43" t="n"/>
      <c r="M1250" s="43" t="n"/>
      <c r="N1250" s="43" t="n"/>
      <c r="O1250" s="43" t="n"/>
      <c r="P1250" s="43" t="n"/>
    </row>
    <row r="1251" ht="30" customHeight="1">
      <c r="A1251" s="141" t="n"/>
      <c r="B1251" s="141" t="inlineStr">
        <is>
          <t>DOOSAN/DAEWOO</t>
        </is>
      </c>
      <c r="C1251" s="141" t="inlineStr">
        <is>
          <t>Dên D2366/DE12/65.02410-6108S</t>
        </is>
      </c>
      <c r="D1251" s="141" t="inlineStr">
        <is>
          <t>123</t>
        </is>
      </c>
      <c r="E1251" s="141" t="inlineStr">
        <is>
          <t>Cos4</t>
        </is>
      </c>
      <c r="F1251" s="141" t="inlineStr">
        <is>
          <t>Dên</t>
        </is>
      </c>
      <c r="G1251" s="141" t="n"/>
      <c r="H1251" s="141" t="inlineStr">
        <is>
          <t>Bộ</t>
        </is>
      </c>
      <c r="I1251" s="43" t="n"/>
      <c r="J1251" s="43" t="n"/>
      <c r="K1251" s="43" t="n"/>
      <c r="L1251" s="43" t="n"/>
      <c r="M1251" s="43" t="n"/>
      <c r="N1251" s="43" t="n"/>
      <c r="O1251" s="43" t="n"/>
      <c r="P1251" s="43" t="n"/>
    </row>
    <row r="1252" ht="30" customHeight="1">
      <c r="A1252" s="43" t="inlineStr">
        <is>
          <t>HH079892</t>
        </is>
      </c>
      <c r="B1252" s="43" t="inlineStr">
        <is>
          <t>DOOSAN/DAEWOO</t>
        </is>
      </c>
      <c r="C1252" s="43" t="inlineStr">
        <is>
          <t>Baze DE12/D2366</t>
        </is>
      </c>
      <c r="D1252" s="43" t="inlineStr">
        <is>
          <t>123</t>
        </is>
      </c>
      <c r="E1252" s="43" t="inlineStr">
        <is>
          <t>Cos0</t>
        </is>
      </c>
      <c r="F1252" s="43" t="inlineStr">
        <is>
          <t>Baze</t>
        </is>
      </c>
      <c r="G1252" s="43" t="inlineStr">
        <is>
          <t>CS IVECO</t>
        </is>
      </c>
      <c r="H1252" s="43" t="inlineStr">
        <is>
          <t>Bộ</t>
        </is>
      </c>
      <c r="I1252" s="43" t="n"/>
      <c r="J1252" s="53" t="n">
        <v>630000</v>
      </c>
      <c r="K1252" s="53" t="n">
        <v>660000</v>
      </c>
      <c r="L1252" s="53" t="n">
        <v>690000</v>
      </c>
      <c r="M1252" s="43" t="n"/>
      <c r="N1252" s="43" t="n"/>
      <c r="O1252" s="43" t="n"/>
      <c r="P1252" s="43" t="inlineStr">
        <is>
          <t>Miểng baze DE12/ D2366 (65.01110-6055A ) Cos0 - CS IVECO</t>
        </is>
      </c>
    </row>
    <row r="1253" ht="30" customHeight="1">
      <c r="A1253" s="43" t="inlineStr">
        <is>
          <t>HH079893</t>
        </is>
      </c>
      <c r="B1253" s="43" t="inlineStr">
        <is>
          <t>DOOSAN/DAEWOO</t>
        </is>
      </c>
      <c r="C1253" s="43" t="inlineStr">
        <is>
          <t>Baze DE12/D2366</t>
        </is>
      </c>
      <c r="D1253" s="43" t="inlineStr">
        <is>
          <t>123</t>
        </is>
      </c>
      <c r="E1253" s="43" t="inlineStr">
        <is>
          <t>Cos1</t>
        </is>
      </c>
      <c r="F1253" s="43" t="inlineStr">
        <is>
          <t>Baze</t>
        </is>
      </c>
      <c r="G1253" s="43" t="inlineStr">
        <is>
          <t>CS IVECO</t>
        </is>
      </c>
      <c r="H1253" s="43" t="inlineStr">
        <is>
          <t>Bộ</t>
        </is>
      </c>
      <c r="I1253" s="43" t="n"/>
      <c r="J1253" s="53" t="n">
        <v>630000</v>
      </c>
      <c r="K1253" s="53" t="n">
        <v>660000</v>
      </c>
      <c r="L1253" s="53" t="n">
        <v>690000</v>
      </c>
      <c r="M1253" s="43" t="n"/>
      <c r="N1253" s="43" t="n"/>
      <c r="O1253" s="43" t="n"/>
      <c r="P1253" s="43" t="inlineStr">
        <is>
          <t>Miểng baze DE12/ D2366 (65.01110-6055A ) Cos1 - CS IVECO</t>
        </is>
      </c>
    </row>
    <row r="1254" ht="30" customHeight="1">
      <c r="A1254" s="45" t="inlineStr">
        <is>
          <t>HH079894</t>
        </is>
      </c>
      <c r="B1254" s="45" t="inlineStr">
        <is>
          <t>DOOSAN/DAEWOO</t>
        </is>
      </c>
      <c r="C1254" s="45" t="inlineStr">
        <is>
          <t>Baze DE12/D2366</t>
        </is>
      </c>
      <c r="D1254" s="45" t="inlineStr">
        <is>
          <t>123</t>
        </is>
      </c>
      <c r="E1254" s="45" t="inlineStr">
        <is>
          <t>Cos2</t>
        </is>
      </c>
      <c r="F1254" s="45" t="inlineStr">
        <is>
          <t>Baze</t>
        </is>
      </c>
      <c r="G1254" s="45" t="inlineStr">
        <is>
          <t>CS IVECO</t>
        </is>
      </c>
      <c r="H1254" s="45" t="inlineStr">
        <is>
          <t>Bộ</t>
        </is>
      </c>
      <c r="I1254" s="45" t="n"/>
      <c r="J1254" s="54" t="n">
        <v>630000</v>
      </c>
      <c r="K1254" s="54" t="n">
        <v>660000</v>
      </c>
      <c r="L1254" s="54" t="n">
        <v>690000</v>
      </c>
      <c r="M1254" s="45" t="n"/>
      <c r="N1254" s="45" t="n"/>
      <c r="O1254" s="45" t="n"/>
      <c r="P1254" s="45" t="inlineStr">
        <is>
          <t>Miểng baze DE12/ D2366 (65.01110-6055A ) Cos2 - CS IVECO</t>
        </is>
      </c>
    </row>
    <row r="1255" ht="30" customHeight="1">
      <c r="A1255" s="141" t="n"/>
      <c r="B1255" s="141" t="inlineStr">
        <is>
          <t>DOOSAN/DAEWOO</t>
        </is>
      </c>
      <c r="C1255" s="141" t="inlineStr">
        <is>
          <t>Baze DE12/D2366</t>
        </is>
      </c>
      <c r="D1255" s="141" t="inlineStr">
        <is>
          <t>123</t>
        </is>
      </c>
      <c r="E1255" s="141" t="inlineStr">
        <is>
          <t>Cos3</t>
        </is>
      </c>
      <c r="F1255" s="141" t="inlineStr">
        <is>
          <t>Baze</t>
        </is>
      </c>
      <c r="G1255" s="141" t="n"/>
      <c r="H1255" s="141" t="inlineStr">
        <is>
          <t>Bộ</t>
        </is>
      </c>
      <c r="I1255" s="43" t="n"/>
      <c r="J1255" s="43" t="n"/>
      <c r="K1255" s="43" t="n"/>
      <c r="L1255" s="43" t="n"/>
      <c r="M1255" s="43" t="n"/>
      <c r="N1255" s="43" t="n"/>
      <c r="O1255" s="43" t="n"/>
      <c r="P1255" s="43" t="n"/>
    </row>
    <row r="1256" ht="30" customHeight="1">
      <c r="A1256" s="141" t="n"/>
      <c r="B1256" s="141" t="inlineStr">
        <is>
          <t>DOOSAN/DAEWOO</t>
        </is>
      </c>
      <c r="C1256" s="141" t="inlineStr">
        <is>
          <t>Baze DE12/D2366</t>
        </is>
      </c>
      <c r="D1256" s="141" t="inlineStr">
        <is>
          <t>123</t>
        </is>
      </c>
      <c r="E1256" s="141" t="inlineStr">
        <is>
          <t>Cos4</t>
        </is>
      </c>
      <c r="F1256" s="141" t="inlineStr">
        <is>
          <t>Baze</t>
        </is>
      </c>
      <c r="G1256" s="141" t="n"/>
      <c r="H1256" s="141" t="inlineStr">
        <is>
          <t>Bộ</t>
        </is>
      </c>
      <c r="I1256" s="45" t="n"/>
      <c r="J1256" s="45" t="n"/>
      <c r="K1256" s="45" t="n"/>
      <c r="L1256" s="45" t="n"/>
      <c r="M1256" s="45" t="n"/>
      <c r="N1256" s="45" t="n"/>
      <c r="O1256" s="45" t="n"/>
      <c r="P1256" s="45" t="n"/>
    </row>
    <row r="1257" ht="30" customHeight="1">
      <c r="A1257" s="45" t="inlineStr">
        <is>
          <t>HH079895</t>
        </is>
      </c>
      <c r="B1257" s="45" t="inlineStr">
        <is>
          <t>DOOSAN/DAEWOO</t>
        </is>
      </c>
      <c r="C1257" s="45" t="inlineStr">
        <is>
          <t>Dên DE12/D2366</t>
        </is>
      </c>
      <c r="D1257" s="45" t="inlineStr">
        <is>
          <t>123</t>
        </is>
      </c>
      <c r="E1257" s="45" t="inlineStr">
        <is>
          <t>Cos0</t>
        </is>
      </c>
      <c r="F1257" s="45" t="inlineStr">
        <is>
          <t>Dên</t>
        </is>
      </c>
      <c r="G1257" s="45" t="inlineStr">
        <is>
          <t>CS IVECO</t>
        </is>
      </c>
      <c r="H1257" s="45" t="inlineStr">
        <is>
          <t>Bộ</t>
        </is>
      </c>
      <c r="I1257" s="45" t="n"/>
      <c r="J1257" s="54" t="n">
        <v>440000</v>
      </c>
      <c r="K1257" s="54" t="n">
        <v>460000</v>
      </c>
      <c r="L1257" s="54" t="n">
        <v>490000</v>
      </c>
      <c r="M1257" s="45" t="n"/>
      <c r="N1257" s="45" t="n"/>
      <c r="O1257" s="45" t="n"/>
      <c r="P1257" s="45" t="inlineStr">
        <is>
          <t>Miểng dên DE12/ D2366 (65.02410-6106 ) Cos0 - CS IVECO</t>
        </is>
      </c>
    </row>
    <row r="1258" ht="30" customHeight="1">
      <c r="A1258" s="45" t="inlineStr">
        <is>
          <t>HH079896</t>
        </is>
      </c>
      <c r="B1258" s="45" t="inlineStr">
        <is>
          <t>DOOSAN/DAEWOO</t>
        </is>
      </c>
      <c r="C1258" s="45" t="inlineStr">
        <is>
          <t>Dên DE12/D2366</t>
        </is>
      </c>
      <c r="D1258" s="45" t="inlineStr">
        <is>
          <t>123</t>
        </is>
      </c>
      <c r="E1258" s="45" t="inlineStr">
        <is>
          <t>Cos1</t>
        </is>
      </c>
      <c r="F1258" s="45" t="inlineStr">
        <is>
          <t>Dên</t>
        </is>
      </c>
      <c r="G1258" s="45" t="inlineStr">
        <is>
          <t>CS IVECO</t>
        </is>
      </c>
      <c r="H1258" s="45" t="inlineStr">
        <is>
          <t>Bộ</t>
        </is>
      </c>
      <c r="I1258" s="45" t="n"/>
      <c r="J1258" s="54" t="n">
        <v>440000</v>
      </c>
      <c r="K1258" s="54" t="n">
        <v>460000</v>
      </c>
      <c r="L1258" s="54" t="n">
        <v>490000</v>
      </c>
      <c r="M1258" s="45" t="n"/>
      <c r="N1258" s="45" t="n"/>
      <c r="O1258" s="45" t="n"/>
      <c r="P1258" s="45" t="inlineStr">
        <is>
          <t>Miểng dên DE12/ D2366 (65.02410-6106 ) Cos1 - CS IVECO</t>
        </is>
      </c>
    </row>
    <row r="1259" ht="30" customHeight="1">
      <c r="A1259" s="43" t="inlineStr">
        <is>
          <t>HH079897</t>
        </is>
      </c>
      <c r="B1259" s="43" t="inlineStr">
        <is>
          <t>DOOSAN/DAEWOO</t>
        </is>
      </c>
      <c r="C1259" s="43" t="inlineStr">
        <is>
          <t>Dên DE12/D2366</t>
        </is>
      </c>
      <c r="D1259" s="43" t="inlineStr">
        <is>
          <t>123</t>
        </is>
      </c>
      <c r="E1259" s="43" t="inlineStr">
        <is>
          <t>Cos2</t>
        </is>
      </c>
      <c r="F1259" s="43" t="inlineStr">
        <is>
          <t>Dên</t>
        </is>
      </c>
      <c r="G1259" s="43" t="inlineStr">
        <is>
          <t>CS IVECO</t>
        </is>
      </c>
      <c r="H1259" s="43" t="inlineStr">
        <is>
          <t>Bộ</t>
        </is>
      </c>
      <c r="I1259" s="43" t="n"/>
      <c r="J1259" s="53" t="n">
        <v>440000</v>
      </c>
      <c r="K1259" s="53" t="n">
        <v>460000</v>
      </c>
      <c r="L1259" s="53" t="n">
        <v>490000</v>
      </c>
      <c r="M1259" s="43" t="n"/>
      <c r="N1259" s="43" t="n"/>
      <c r="O1259" s="43" t="n"/>
      <c r="P1259" s="43" t="inlineStr">
        <is>
          <t>Miểng dên DE12/ D2366 (65.02410-6106 ) Cos2 - CS IVECO</t>
        </is>
      </c>
    </row>
    <row r="1260" ht="30" customHeight="1">
      <c r="A1260" s="141" t="n"/>
      <c r="B1260" s="141" t="inlineStr">
        <is>
          <t>DOOSAN/DAEWOO</t>
        </is>
      </c>
      <c r="C1260" s="141" t="inlineStr">
        <is>
          <t>Dên DE12/D2366</t>
        </is>
      </c>
      <c r="D1260" s="141" t="inlineStr">
        <is>
          <t>123</t>
        </is>
      </c>
      <c r="E1260" s="141" t="inlineStr">
        <is>
          <t>Cos3</t>
        </is>
      </c>
      <c r="F1260" s="141" t="inlineStr">
        <is>
          <t>Dên</t>
        </is>
      </c>
      <c r="G1260" s="141" t="n"/>
      <c r="H1260" s="141" t="inlineStr">
        <is>
          <t>Bộ</t>
        </is>
      </c>
      <c r="I1260" s="45" t="n"/>
      <c r="J1260" s="45" t="n"/>
      <c r="K1260" s="45" t="n"/>
      <c r="L1260" s="45" t="n"/>
      <c r="M1260" s="45" t="n"/>
      <c r="N1260" s="45" t="n"/>
      <c r="O1260" s="45" t="n"/>
      <c r="P1260" s="45" t="n"/>
    </row>
    <row r="1261" ht="30" customHeight="1">
      <c r="A1261" s="141" t="n"/>
      <c r="B1261" s="141" t="inlineStr">
        <is>
          <t>DOOSAN/DAEWOO</t>
        </is>
      </c>
      <c r="C1261" s="141" t="inlineStr">
        <is>
          <t>Dên DE12/D2366</t>
        </is>
      </c>
      <c r="D1261" s="141" t="inlineStr">
        <is>
          <t>123</t>
        </is>
      </c>
      <c r="E1261" s="141" t="inlineStr">
        <is>
          <t>Cos4</t>
        </is>
      </c>
      <c r="F1261" s="141" t="inlineStr">
        <is>
          <t>Dên</t>
        </is>
      </c>
      <c r="G1261" s="141" t="n"/>
      <c r="H1261" s="141" t="inlineStr">
        <is>
          <t>Bộ</t>
        </is>
      </c>
      <c r="I1261" s="43" t="n"/>
      <c r="J1261" s="43" t="n"/>
      <c r="K1261" s="43" t="n"/>
      <c r="L1261" s="43" t="n"/>
      <c r="M1261" s="43" t="n"/>
      <c r="N1261" s="43" t="n"/>
      <c r="O1261" s="43" t="n"/>
      <c r="P1261" s="43" t="n"/>
    </row>
    <row r="1262" ht="30" customHeight="1">
      <c r="A1262" s="43" t="inlineStr">
        <is>
          <t>HH080346</t>
        </is>
      </c>
      <c r="B1262" s="43" t="inlineStr">
        <is>
          <t>DOOSAN/DAEWOO</t>
        </is>
      </c>
      <c r="C1262" s="43" t="inlineStr">
        <is>
          <t>Baze DX12</t>
        </is>
      </c>
      <c r="D1262" s="43" t="inlineStr">
        <is>
          <t>123</t>
        </is>
      </c>
      <c r="E1262" s="43" t="inlineStr">
        <is>
          <t>Cos0</t>
        </is>
      </c>
      <c r="F1262" s="43" t="inlineStr">
        <is>
          <t>Baze</t>
        </is>
      </c>
      <c r="G1262" s="43" t="inlineStr">
        <is>
          <t>DOOSAN</t>
        </is>
      </c>
      <c r="H1262" s="43" t="inlineStr">
        <is>
          <t>Bộ</t>
        </is>
      </c>
      <c r="I1262" s="43" t="n"/>
      <c r="J1262" s="53" t="n">
        <v>2200000</v>
      </c>
      <c r="K1262" s="53" t="n">
        <v>2350000</v>
      </c>
      <c r="L1262" s="53" t="n">
        <v>2500000</v>
      </c>
      <c r="M1262" s="43" t="n"/>
      <c r="N1262" s="43" t="n"/>
      <c r="O1262" s="43" t="inlineStr">
        <is>
          <t>140103-00144S</t>
        </is>
      </c>
      <c r="P1262" s="43" t="inlineStr">
        <is>
          <t>Miểng baze DX12 (140103-00144S/ 140103-00145S) Cos0 - DOOSAN</t>
        </is>
      </c>
    </row>
    <row r="1263" ht="30" customHeight="1">
      <c r="A1263" s="141" t="n"/>
      <c r="B1263" s="141" t="inlineStr">
        <is>
          <t>DOOSAN/DAEWOO</t>
        </is>
      </c>
      <c r="C1263" s="141" t="inlineStr">
        <is>
          <t>Baze DX12</t>
        </is>
      </c>
      <c r="D1263" s="141" t="inlineStr">
        <is>
          <t>123</t>
        </is>
      </c>
      <c r="E1263" s="141" t="inlineStr">
        <is>
          <t>Cos1</t>
        </is>
      </c>
      <c r="F1263" s="141" t="inlineStr">
        <is>
          <t>Baze</t>
        </is>
      </c>
      <c r="G1263" s="141" t="n"/>
      <c r="H1263" s="141" t="inlineStr">
        <is>
          <t>Bộ</t>
        </is>
      </c>
      <c r="I1263" s="43" t="n"/>
      <c r="J1263" s="43" t="n"/>
      <c r="K1263" s="43" t="n"/>
      <c r="L1263" s="43" t="n"/>
      <c r="M1263" s="43" t="n"/>
      <c r="N1263" s="43" t="n"/>
      <c r="O1263" s="43" t="n"/>
      <c r="P1263" s="43" t="n"/>
    </row>
    <row r="1264" ht="30" customHeight="1">
      <c r="A1264" s="141" t="n"/>
      <c r="B1264" s="141" t="inlineStr">
        <is>
          <t>DOOSAN/DAEWOO</t>
        </is>
      </c>
      <c r="C1264" s="141" t="inlineStr">
        <is>
          <t>Baze DX12</t>
        </is>
      </c>
      <c r="D1264" s="141" t="inlineStr">
        <is>
          <t>123</t>
        </is>
      </c>
      <c r="E1264" s="141" t="inlineStr">
        <is>
          <t>Cos2</t>
        </is>
      </c>
      <c r="F1264" s="141" t="inlineStr">
        <is>
          <t>Baze</t>
        </is>
      </c>
      <c r="G1264" s="141" t="n"/>
      <c r="H1264" s="141" t="inlineStr">
        <is>
          <t>Bộ</t>
        </is>
      </c>
      <c r="I1264" s="43" t="n"/>
      <c r="J1264" s="43" t="n"/>
      <c r="K1264" s="43" t="n"/>
      <c r="L1264" s="43" t="n"/>
      <c r="M1264" s="43" t="n"/>
      <c r="N1264" s="43" t="n"/>
      <c r="O1264" s="43" t="n"/>
      <c r="P1264" s="43" t="n"/>
    </row>
    <row r="1265" ht="30" customHeight="1">
      <c r="A1265" s="141" t="n"/>
      <c r="B1265" s="141" t="inlineStr">
        <is>
          <t>DOOSAN/DAEWOO</t>
        </is>
      </c>
      <c r="C1265" s="141" t="inlineStr">
        <is>
          <t>Baze DX12</t>
        </is>
      </c>
      <c r="D1265" s="141" t="inlineStr">
        <is>
          <t>123</t>
        </is>
      </c>
      <c r="E1265" s="141" t="inlineStr">
        <is>
          <t>Cos3</t>
        </is>
      </c>
      <c r="F1265" s="141" t="inlineStr">
        <is>
          <t>Baze</t>
        </is>
      </c>
      <c r="G1265" s="141" t="n"/>
      <c r="H1265" s="141" t="inlineStr">
        <is>
          <t>Bộ</t>
        </is>
      </c>
      <c r="I1265" s="43" t="n"/>
      <c r="J1265" s="43" t="n"/>
      <c r="K1265" s="43" t="n"/>
      <c r="L1265" s="43" t="n"/>
      <c r="M1265" s="43" t="n"/>
      <c r="N1265" s="43" t="n"/>
      <c r="O1265" s="43" t="n"/>
      <c r="P1265" s="43" t="n"/>
    </row>
    <row r="1266" ht="30" customHeight="1">
      <c r="A1266" s="141" t="n"/>
      <c r="B1266" s="141" t="inlineStr">
        <is>
          <t>DOOSAN/DAEWOO</t>
        </is>
      </c>
      <c r="C1266" s="141" t="inlineStr">
        <is>
          <t>Baze DX12</t>
        </is>
      </c>
      <c r="D1266" s="141" t="inlineStr">
        <is>
          <t>123</t>
        </is>
      </c>
      <c r="E1266" s="141" t="inlineStr">
        <is>
          <t>Cos4</t>
        </is>
      </c>
      <c r="F1266" s="141" t="inlineStr">
        <is>
          <t>Baze</t>
        </is>
      </c>
      <c r="G1266" s="141" t="n"/>
      <c r="H1266" s="141" t="inlineStr">
        <is>
          <t>Bộ</t>
        </is>
      </c>
      <c r="I1266" s="43" t="n"/>
      <c r="J1266" s="43" t="n"/>
      <c r="K1266" s="43" t="n"/>
      <c r="L1266" s="43" t="n"/>
      <c r="M1266" s="43" t="n"/>
      <c r="N1266" s="43" t="n"/>
      <c r="O1266" s="43" t="n"/>
      <c r="P1266" s="43" t="n"/>
    </row>
    <row r="1267" ht="30" customHeight="1">
      <c r="A1267" s="45" t="inlineStr">
        <is>
          <t>HH080347</t>
        </is>
      </c>
      <c r="B1267" s="45" t="inlineStr">
        <is>
          <t>DOOSAN/DAEWOO</t>
        </is>
      </c>
      <c r="C1267" s="45" t="inlineStr">
        <is>
          <t>Dên DX12</t>
        </is>
      </c>
      <c r="D1267" s="45" t="inlineStr">
        <is>
          <t>123</t>
        </is>
      </c>
      <c r="E1267" s="45" t="inlineStr">
        <is>
          <t>Cos0</t>
        </is>
      </c>
      <c r="F1267" s="45" t="inlineStr">
        <is>
          <t>Dên</t>
        </is>
      </c>
      <c r="G1267" s="45" t="inlineStr">
        <is>
          <t>DOOSAN</t>
        </is>
      </c>
      <c r="H1267" s="45" t="inlineStr">
        <is>
          <t>Bộ</t>
        </is>
      </c>
      <c r="I1267" s="45" t="n"/>
      <c r="J1267" s="54" t="n">
        <v>1450000</v>
      </c>
      <c r="K1267" s="54" t="n">
        <v>1550000</v>
      </c>
      <c r="L1267" s="54" t="n">
        <v>1650000</v>
      </c>
      <c r="M1267" s="45" t="n"/>
      <c r="N1267" s="45" t="n"/>
      <c r="O1267" s="45" t="inlineStr">
        <is>
          <t>140112-00106S</t>
        </is>
      </c>
      <c r="P1267" s="45" t="inlineStr">
        <is>
          <t>Miểng dên DX12 (140112-00106S/ 140112-00107S) Cos0 - DOOSAN</t>
        </is>
      </c>
    </row>
    <row r="1268" ht="30" customHeight="1">
      <c r="A1268" s="141" t="n"/>
      <c r="B1268" s="141" t="inlineStr">
        <is>
          <t>DOOSAN/DAEWOO</t>
        </is>
      </c>
      <c r="C1268" s="141" t="inlineStr">
        <is>
          <t>Dên DX12</t>
        </is>
      </c>
      <c r="D1268" s="141" t="inlineStr">
        <is>
          <t>123</t>
        </is>
      </c>
      <c r="E1268" s="141" t="inlineStr">
        <is>
          <t>Cos1</t>
        </is>
      </c>
      <c r="F1268" s="141" t="inlineStr">
        <is>
          <t>Dên</t>
        </is>
      </c>
      <c r="G1268" s="141" t="n"/>
      <c r="H1268" s="141" t="inlineStr">
        <is>
          <t>Bộ</t>
        </is>
      </c>
      <c r="I1268" s="45" t="n"/>
      <c r="J1268" s="45" t="n"/>
      <c r="K1268" s="45" t="n"/>
      <c r="L1268" s="45" t="n"/>
      <c r="M1268" s="45" t="n"/>
      <c r="N1268" s="45" t="n"/>
      <c r="O1268" s="45" t="n"/>
      <c r="P1268" s="45" t="n"/>
    </row>
    <row r="1269" ht="30" customHeight="1">
      <c r="A1269" s="141" t="n"/>
      <c r="B1269" s="141" t="inlineStr">
        <is>
          <t>DOOSAN/DAEWOO</t>
        </is>
      </c>
      <c r="C1269" s="141" t="inlineStr">
        <is>
          <t>Dên DX12</t>
        </is>
      </c>
      <c r="D1269" s="141" t="inlineStr">
        <is>
          <t>123</t>
        </is>
      </c>
      <c r="E1269" s="141" t="inlineStr">
        <is>
          <t>Cos2</t>
        </is>
      </c>
      <c r="F1269" s="141" t="inlineStr">
        <is>
          <t>Dên</t>
        </is>
      </c>
      <c r="G1269" s="141" t="n"/>
      <c r="H1269" s="141" t="inlineStr">
        <is>
          <t>Bộ</t>
        </is>
      </c>
      <c r="I1269" s="45" t="n"/>
      <c r="J1269" s="45" t="n"/>
      <c r="K1269" s="45" t="n"/>
      <c r="L1269" s="45" t="n"/>
      <c r="M1269" s="45" t="n"/>
      <c r="N1269" s="45" t="n"/>
      <c r="O1269" s="45" t="n"/>
      <c r="P1269" s="45" t="n"/>
    </row>
    <row r="1270" ht="30" customHeight="1">
      <c r="A1270" s="141" t="n"/>
      <c r="B1270" s="141" t="inlineStr">
        <is>
          <t>DOOSAN/DAEWOO</t>
        </is>
      </c>
      <c r="C1270" s="141" t="inlineStr">
        <is>
          <t>Dên DX12</t>
        </is>
      </c>
      <c r="D1270" s="141" t="inlineStr">
        <is>
          <t>123</t>
        </is>
      </c>
      <c r="E1270" s="141" t="inlineStr">
        <is>
          <t>Cos3</t>
        </is>
      </c>
      <c r="F1270" s="141" t="inlineStr">
        <is>
          <t>Dên</t>
        </is>
      </c>
      <c r="G1270" s="141" t="n"/>
      <c r="H1270" s="141" t="inlineStr">
        <is>
          <t>Bộ</t>
        </is>
      </c>
      <c r="I1270" s="45" t="n"/>
      <c r="J1270" s="45" t="n"/>
      <c r="K1270" s="45" t="n"/>
      <c r="L1270" s="45" t="n"/>
      <c r="M1270" s="45" t="n"/>
      <c r="N1270" s="45" t="n"/>
      <c r="O1270" s="45" t="n"/>
      <c r="P1270" s="45" t="n"/>
    </row>
    <row r="1271" ht="30" customHeight="1">
      <c r="A1271" s="141" t="n"/>
      <c r="B1271" s="141" t="inlineStr">
        <is>
          <t>DOOSAN/DAEWOO</t>
        </is>
      </c>
      <c r="C1271" s="141" t="inlineStr">
        <is>
          <t>Dên DX12</t>
        </is>
      </c>
      <c r="D1271" s="141" t="inlineStr">
        <is>
          <t>123</t>
        </is>
      </c>
      <c r="E1271" s="141" t="inlineStr">
        <is>
          <t>Cos4</t>
        </is>
      </c>
      <c r="F1271" s="141" t="inlineStr">
        <is>
          <t>Dên</t>
        </is>
      </c>
      <c r="G1271" s="141" t="n"/>
      <c r="H1271" s="141" t="inlineStr">
        <is>
          <t>Bộ</t>
        </is>
      </c>
      <c r="I1271" s="45" t="n"/>
      <c r="J1271" s="45" t="n"/>
      <c r="K1271" s="45" t="n"/>
      <c r="L1271" s="45" t="n"/>
      <c r="M1271" s="45" t="n"/>
      <c r="N1271" s="45" t="n"/>
      <c r="O1271" s="45" t="n"/>
      <c r="P1271" s="45" t="n"/>
    </row>
    <row r="1272" ht="30" customHeight="1">
      <c r="A1272" s="141" t="n"/>
      <c r="B1272" s="141" t="inlineStr">
        <is>
          <t>DOOSAN/DAEWOO</t>
        </is>
      </c>
      <c r="C1272" s="141" t="inlineStr">
        <is>
          <t>Baze DV11/65.01110-6523</t>
        </is>
      </c>
      <c r="D1272" s="141" t="inlineStr">
        <is>
          <t>128</t>
        </is>
      </c>
      <c r="E1272" s="141" t="inlineStr">
        <is>
          <t>Cos0</t>
        </is>
      </c>
      <c r="F1272" s="141" t="inlineStr">
        <is>
          <t>Baze</t>
        </is>
      </c>
      <c r="G1272" s="141" t="n"/>
      <c r="H1272" s="141" t="inlineStr">
        <is>
          <t>Bộ</t>
        </is>
      </c>
      <c r="I1272" s="43" t="n"/>
      <c r="J1272" s="43" t="n"/>
      <c r="K1272" s="43" t="n"/>
      <c r="L1272" s="43" t="n"/>
      <c r="M1272" s="43" t="n"/>
      <c r="N1272" s="43" t="n"/>
      <c r="O1272" s="43" t="n"/>
      <c r="P1272" s="43" t="n"/>
    </row>
    <row r="1273" ht="30" customHeight="1">
      <c r="A1273" s="43" t="inlineStr">
        <is>
          <t>HH081270</t>
        </is>
      </c>
      <c r="B1273" s="43" t="inlineStr">
        <is>
          <t>DOOSAN/DAEWOO</t>
        </is>
      </c>
      <c r="C1273" s="43" t="inlineStr">
        <is>
          <t>Baze DV11/65.01110-6523</t>
        </is>
      </c>
      <c r="D1273" s="43" t="inlineStr">
        <is>
          <t>128</t>
        </is>
      </c>
      <c r="E1273" s="43" t="inlineStr">
        <is>
          <t>Cos1</t>
        </is>
      </c>
      <c r="F1273" s="43" t="inlineStr">
        <is>
          <t>Baze</t>
        </is>
      </c>
      <c r="G1273" s="43" t="inlineStr">
        <is>
          <t>DOOSAN</t>
        </is>
      </c>
      <c r="H1273" s="43" t="inlineStr">
        <is>
          <t>Bộ</t>
        </is>
      </c>
      <c r="I1273" s="43" t="n"/>
      <c r="J1273" s="53" t="n">
        <v>1900000</v>
      </c>
      <c r="K1273" s="53" t="n">
        <v>2050000</v>
      </c>
      <c r="L1273" s="53" t="n">
        <v>2200000</v>
      </c>
      <c r="M1273" s="43" t="n"/>
      <c r="N1273" s="43" t="n"/>
      <c r="O1273" s="43" t="n"/>
      <c r="P1273" s="43" t="inlineStr">
        <is>
          <t>Miểng baze DV11 / 65.01110-6523(+0.25) - cos1 - DOOSAN</t>
        </is>
      </c>
    </row>
    <row r="1274" ht="30" customHeight="1">
      <c r="A1274" s="141" t="n"/>
      <c r="B1274" s="141" t="inlineStr">
        <is>
          <t>DOOSAN/DAEWOO</t>
        </is>
      </c>
      <c r="C1274" s="141" t="inlineStr">
        <is>
          <t>Baze DV11/65.01110-6523</t>
        </is>
      </c>
      <c r="D1274" s="141" t="inlineStr">
        <is>
          <t>128</t>
        </is>
      </c>
      <c r="E1274" s="141" t="inlineStr">
        <is>
          <t>Cos2</t>
        </is>
      </c>
      <c r="F1274" s="141" t="inlineStr">
        <is>
          <t>Baze</t>
        </is>
      </c>
      <c r="G1274" s="141" t="n"/>
      <c r="H1274" s="141" t="inlineStr">
        <is>
          <t>Bộ</t>
        </is>
      </c>
      <c r="I1274" s="43" t="n"/>
      <c r="J1274" s="43" t="n"/>
      <c r="K1274" s="43" t="n"/>
      <c r="L1274" s="43" t="n"/>
      <c r="M1274" s="43" t="n"/>
      <c r="N1274" s="43" t="n"/>
      <c r="O1274" s="43" t="n"/>
      <c r="P1274" s="43" t="n"/>
    </row>
    <row r="1275" ht="30" customHeight="1">
      <c r="A1275" s="141" t="n"/>
      <c r="B1275" s="141" t="inlineStr">
        <is>
          <t>DOOSAN/DAEWOO</t>
        </is>
      </c>
      <c r="C1275" s="141" t="inlineStr">
        <is>
          <t>Baze DV11/65.01110-6523</t>
        </is>
      </c>
      <c r="D1275" s="141" t="inlineStr">
        <is>
          <t>128</t>
        </is>
      </c>
      <c r="E1275" s="141" t="inlineStr">
        <is>
          <t>Cos3</t>
        </is>
      </c>
      <c r="F1275" s="141" t="inlineStr">
        <is>
          <t>Baze</t>
        </is>
      </c>
      <c r="G1275" s="141" t="n"/>
      <c r="H1275" s="141" t="inlineStr">
        <is>
          <t>Bộ</t>
        </is>
      </c>
      <c r="I1275" s="43" t="n"/>
      <c r="J1275" s="43" t="n"/>
      <c r="K1275" s="43" t="n"/>
      <c r="L1275" s="43" t="n"/>
      <c r="M1275" s="43" t="n"/>
      <c r="N1275" s="43" t="n"/>
      <c r="O1275" s="43" t="n"/>
      <c r="P1275" s="43" t="n"/>
    </row>
    <row r="1276" ht="30" customHeight="1">
      <c r="A1276" s="141" t="n"/>
      <c r="B1276" s="141" t="inlineStr">
        <is>
          <t>DOOSAN/DAEWOO</t>
        </is>
      </c>
      <c r="C1276" s="141" t="inlineStr">
        <is>
          <t>Baze DV11/65.01110-6523</t>
        </is>
      </c>
      <c r="D1276" s="141" t="inlineStr">
        <is>
          <t>128</t>
        </is>
      </c>
      <c r="E1276" s="141" t="inlineStr">
        <is>
          <t>Cos4</t>
        </is>
      </c>
      <c r="F1276" s="141" t="inlineStr">
        <is>
          <t>Baze</t>
        </is>
      </c>
      <c r="G1276" s="141" t="n"/>
      <c r="H1276" s="141" t="inlineStr">
        <is>
          <t>Bộ</t>
        </is>
      </c>
      <c r="I1276" s="43" t="n"/>
      <c r="J1276" s="43" t="n"/>
      <c r="K1276" s="43" t="n"/>
      <c r="L1276" s="43" t="n"/>
      <c r="M1276" s="43" t="n"/>
      <c r="N1276" s="43" t="n"/>
      <c r="O1276" s="43" t="n"/>
      <c r="P1276" s="43" t="n"/>
    </row>
    <row r="1277" ht="30" customHeight="1">
      <c r="A1277" s="45" t="inlineStr">
        <is>
          <t>HH078223</t>
        </is>
      </c>
      <c r="B1277" s="45" t="inlineStr">
        <is>
          <t>DOOSAN/DAEWOO</t>
        </is>
      </c>
      <c r="C1277" s="45" t="inlineStr">
        <is>
          <t>Baze DV11/65.01110-6529/65.01111-6539</t>
        </is>
      </c>
      <c r="D1277" s="45" t="inlineStr">
        <is>
          <t>128</t>
        </is>
      </c>
      <c r="E1277" s="45" t="inlineStr">
        <is>
          <t>Cos0</t>
        </is>
      </c>
      <c r="F1277" s="45" t="inlineStr">
        <is>
          <t>Baze</t>
        </is>
      </c>
      <c r="G1277" s="45" t="inlineStr">
        <is>
          <t>DOOSAN</t>
        </is>
      </c>
      <c r="H1277" s="45" t="inlineStr">
        <is>
          <t>Bộ</t>
        </is>
      </c>
      <c r="I1277" s="45" t="n"/>
      <c r="J1277" s="54" t="n">
        <v>2070000</v>
      </c>
      <c r="K1277" s="54" t="n">
        <v>2200000</v>
      </c>
      <c r="L1277" s="54" t="n">
        <v>2350000</v>
      </c>
      <c r="M1277" s="45" t="n"/>
      <c r="N1277" s="45" t="n"/>
      <c r="O1277" s="45" t="n"/>
      <c r="P1277" s="45" t="inlineStr">
        <is>
          <t>Miểng baze DV11/ 65.01110-6529 &amp; 65.01111-6539 (STD) - cos0 - DOOSAN</t>
        </is>
      </c>
    </row>
    <row r="1278" ht="30" customHeight="1">
      <c r="A1278" s="141" t="n"/>
      <c r="B1278" s="141" t="inlineStr">
        <is>
          <t>DOOSAN/DAEWOO</t>
        </is>
      </c>
      <c r="C1278" s="141" t="inlineStr">
        <is>
          <t>Baze DV11/65.01110-6529/65.01111-6539</t>
        </is>
      </c>
      <c r="D1278" s="141" t="inlineStr">
        <is>
          <t>128</t>
        </is>
      </c>
      <c r="E1278" s="141" t="inlineStr">
        <is>
          <t>Cos1</t>
        </is>
      </c>
      <c r="F1278" s="141" t="inlineStr">
        <is>
          <t>Baze</t>
        </is>
      </c>
      <c r="G1278" s="141" t="n"/>
      <c r="H1278" s="141" t="inlineStr">
        <is>
          <t>Bộ</t>
        </is>
      </c>
      <c r="I1278" s="45" t="n"/>
      <c r="J1278" s="45" t="n"/>
      <c r="K1278" s="45" t="n"/>
      <c r="L1278" s="45" t="n"/>
      <c r="M1278" s="45" t="n"/>
      <c r="N1278" s="45" t="n"/>
      <c r="O1278" s="45" t="n"/>
      <c r="P1278" s="45" t="n"/>
    </row>
    <row r="1279" ht="30" customHeight="1">
      <c r="A1279" s="141" t="n"/>
      <c r="B1279" s="141" t="inlineStr">
        <is>
          <t>DOOSAN/DAEWOO</t>
        </is>
      </c>
      <c r="C1279" s="141" t="inlineStr">
        <is>
          <t>Baze DV11/65.01110-6529/65.01111-6539</t>
        </is>
      </c>
      <c r="D1279" s="141" t="inlineStr">
        <is>
          <t>128</t>
        </is>
      </c>
      <c r="E1279" s="141" t="inlineStr">
        <is>
          <t>Cos2</t>
        </is>
      </c>
      <c r="F1279" s="141" t="inlineStr">
        <is>
          <t>Baze</t>
        </is>
      </c>
      <c r="G1279" s="141" t="n"/>
      <c r="H1279" s="141" t="inlineStr">
        <is>
          <t>Bộ</t>
        </is>
      </c>
      <c r="I1279" s="45" t="n"/>
      <c r="J1279" s="45" t="n"/>
      <c r="K1279" s="45" t="n"/>
      <c r="L1279" s="45" t="n"/>
      <c r="M1279" s="45" t="n"/>
      <c r="N1279" s="45" t="n"/>
      <c r="O1279" s="45" t="n"/>
      <c r="P1279" s="45" t="n"/>
    </row>
    <row r="1280" ht="30" customHeight="1">
      <c r="A1280" s="141" t="n"/>
      <c r="B1280" s="141" t="inlineStr">
        <is>
          <t>DOOSAN/DAEWOO</t>
        </is>
      </c>
      <c r="C1280" s="141" t="inlineStr">
        <is>
          <t>Baze DV11/65.01110-6529/65.01111-6539</t>
        </is>
      </c>
      <c r="D1280" s="141" t="inlineStr">
        <is>
          <t>128</t>
        </is>
      </c>
      <c r="E1280" s="141" t="inlineStr">
        <is>
          <t>Cos3</t>
        </is>
      </c>
      <c r="F1280" s="141" t="inlineStr">
        <is>
          <t>Baze</t>
        </is>
      </c>
      <c r="G1280" s="141" t="n"/>
      <c r="H1280" s="141" t="inlineStr">
        <is>
          <t>Bộ</t>
        </is>
      </c>
      <c r="I1280" s="45" t="n"/>
      <c r="J1280" s="45" t="n"/>
      <c r="K1280" s="45" t="n"/>
      <c r="L1280" s="45" t="n"/>
      <c r="M1280" s="45" t="n"/>
      <c r="N1280" s="45" t="n"/>
      <c r="O1280" s="45" t="n"/>
      <c r="P1280" s="45" t="n"/>
    </row>
    <row r="1281" ht="30" customHeight="1">
      <c r="A1281" s="141" t="n"/>
      <c r="B1281" s="141" t="inlineStr">
        <is>
          <t>DOOSAN/DAEWOO</t>
        </is>
      </c>
      <c r="C1281" s="141" t="inlineStr">
        <is>
          <t>Baze DV11/65.01110-6529/65.01111-6539</t>
        </is>
      </c>
      <c r="D1281" s="141" t="inlineStr">
        <is>
          <t>128</t>
        </is>
      </c>
      <c r="E1281" s="141" t="inlineStr">
        <is>
          <t>Cos4</t>
        </is>
      </c>
      <c r="F1281" s="141" t="inlineStr">
        <is>
          <t>Baze</t>
        </is>
      </c>
      <c r="G1281" s="141" t="n"/>
      <c r="H1281" s="141" t="inlineStr">
        <is>
          <t>Bộ</t>
        </is>
      </c>
      <c r="I1281" s="45" t="n"/>
      <c r="J1281" s="45" t="n"/>
      <c r="K1281" s="45" t="n"/>
      <c r="L1281" s="45" t="n"/>
      <c r="M1281" s="45" t="n"/>
      <c r="N1281" s="45" t="n"/>
      <c r="O1281" s="45" t="n"/>
      <c r="P1281" s="45" t="n"/>
    </row>
    <row r="1282" ht="30" customHeight="1">
      <c r="A1282" s="141" t="n"/>
      <c r="B1282" s="141" t="inlineStr">
        <is>
          <t>DOOSAN/DAEWOO</t>
        </is>
      </c>
      <c r="C1282" s="141" t="inlineStr">
        <is>
          <t>Dên DV11/65.02410-0078S/65.02410-0130</t>
        </is>
      </c>
      <c r="D1282" s="141" t="inlineStr">
        <is>
          <t>128</t>
        </is>
      </c>
      <c r="E1282" s="141" t="inlineStr">
        <is>
          <t>Cos0</t>
        </is>
      </c>
      <c r="F1282" s="141" t="inlineStr">
        <is>
          <t>Dên</t>
        </is>
      </c>
      <c r="G1282" s="141" t="n"/>
      <c r="H1282" s="141" t="inlineStr">
        <is>
          <t>Bộ</t>
        </is>
      </c>
      <c r="I1282" s="45" t="n"/>
      <c r="J1282" s="45" t="n"/>
      <c r="K1282" s="45" t="n"/>
      <c r="L1282" s="45" t="n"/>
      <c r="M1282" s="45" t="n"/>
      <c r="N1282" s="45" t="n"/>
      <c r="O1282" s="45" t="n"/>
      <c r="P1282" s="45" t="n"/>
    </row>
    <row r="1283" ht="30" customHeight="1">
      <c r="A1283" s="45" t="inlineStr">
        <is>
          <t>HH073464</t>
        </is>
      </c>
      <c r="B1283" s="45" t="inlineStr">
        <is>
          <t>DOOSAN/DAEWOO</t>
        </is>
      </c>
      <c r="C1283" s="45" t="inlineStr">
        <is>
          <t>Dên DV11/65.02410-0078S/65.02410-0130</t>
        </is>
      </c>
      <c r="D1283" s="45" t="inlineStr">
        <is>
          <t>128</t>
        </is>
      </c>
      <c r="E1283" s="45" t="inlineStr">
        <is>
          <t>Cos1</t>
        </is>
      </c>
      <c r="F1283" s="45" t="inlineStr">
        <is>
          <t>Dên</t>
        </is>
      </c>
      <c r="G1283" s="45" t="inlineStr">
        <is>
          <t>DOOSAN</t>
        </is>
      </c>
      <c r="H1283" s="45" t="inlineStr">
        <is>
          <t>Bộ</t>
        </is>
      </c>
      <c r="I1283" s="45" t="n"/>
      <c r="J1283" s="54" t="n">
        <v>1700000</v>
      </c>
      <c r="K1283" s="54" t="n">
        <v>1800000</v>
      </c>
      <c r="L1283" s="54" t="n">
        <v>1900000</v>
      </c>
      <c r="M1283" s="45" t="n"/>
      <c r="N1283" s="45" t="n"/>
      <c r="O1283" s="45" t="n"/>
      <c r="P1283" s="45" t="inlineStr">
        <is>
          <t>Miểng dên DV11(cao 30)/ 65.02410-0078S &amp; 65.02410-0130/ 0.25, cos1 - DOOSAN</t>
        </is>
      </c>
    </row>
    <row r="1284" ht="30" customHeight="1">
      <c r="A1284" s="141" t="n"/>
      <c r="B1284" s="141" t="inlineStr">
        <is>
          <t>DOOSAN/DAEWOO</t>
        </is>
      </c>
      <c r="C1284" s="141" t="inlineStr">
        <is>
          <t>Dên DV11/65.02410-0078S/65.02410-0130</t>
        </is>
      </c>
      <c r="D1284" s="141" t="inlineStr">
        <is>
          <t>128</t>
        </is>
      </c>
      <c r="E1284" s="141" t="inlineStr">
        <is>
          <t>Cos2</t>
        </is>
      </c>
      <c r="F1284" s="141" t="inlineStr">
        <is>
          <t>Dên</t>
        </is>
      </c>
      <c r="G1284" s="141" t="n"/>
      <c r="H1284" s="141" t="inlineStr">
        <is>
          <t>Bộ</t>
        </is>
      </c>
      <c r="I1284" s="45" t="n"/>
      <c r="J1284" s="45" t="n"/>
      <c r="K1284" s="45" t="n"/>
      <c r="L1284" s="45" t="n"/>
      <c r="M1284" s="45" t="n"/>
      <c r="N1284" s="45" t="n"/>
      <c r="O1284" s="45" t="n"/>
      <c r="P1284" s="45" t="n"/>
    </row>
    <row r="1285" ht="30" customHeight="1">
      <c r="A1285" s="141" t="n"/>
      <c r="B1285" s="141" t="inlineStr">
        <is>
          <t>DOOSAN/DAEWOO</t>
        </is>
      </c>
      <c r="C1285" s="141" t="inlineStr">
        <is>
          <t>Dên DV11/65.02410-0078S/65.02410-0130</t>
        </is>
      </c>
      <c r="D1285" s="141" t="inlineStr">
        <is>
          <t>128</t>
        </is>
      </c>
      <c r="E1285" s="141" t="inlineStr">
        <is>
          <t>Cos3</t>
        </is>
      </c>
      <c r="F1285" s="141" t="inlineStr">
        <is>
          <t>Dên</t>
        </is>
      </c>
      <c r="G1285" s="141" t="n"/>
      <c r="H1285" s="141" t="inlineStr">
        <is>
          <t>Bộ</t>
        </is>
      </c>
      <c r="I1285" s="45" t="n"/>
      <c r="J1285" s="45" t="n"/>
      <c r="K1285" s="45" t="n"/>
      <c r="L1285" s="45" t="n"/>
      <c r="M1285" s="45" t="n"/>
      <c r="N1285" s="45" t="n"/>
      <c r="O1285" s="45" t="n"/>
      <c r="P1285" s="45" t="n"/>
    </row>
    <row r="1286" ht="30" customHeight="1">
      <c r="A1286" s="141" t="n"/>
      <c r="B1286" s="141" t="inlineStr">
        <is>
          <t>DOOSAN/DAEWOO</t>
        </is>
      </c>
      <c r="C1286" s="141" t="inlineStr">
        <is>
          <t>Dên DV11/65.02410-0078S/65.02410-0130</t>
        </is>
      </c>
      <c r="D1286" s="141" t="inlineStr">
        <is>
          <t>128</t>
        </is>
      </c>
      <c r="E1286" s="141" t="inlineStr">
        <is>
          <t>Cos4</t>
        </is>
      </c>
      <c r="F1286" s="141" t="inlineStr">
        <is>
          <t>Dên</t>
        </is>
      </c>
      <c r="G1286" s="141" t="n"/>
      <c r="H1286" s="141" t="inlineStr">
        <is>
          <t>Bộ</t>
        </is>
      </c>
      <c r="I1286" s="45" t="n"/>
      <c r="J1286" s="45" t="n"/>
      <c r="K1286" s="45" t="n"/>
      <c r="L1286" s="45" t="n"/>
      <c r="M1286" s="45" t="n"/>
      <c r="N1286" s="45" t="n"/>
      <c r="O1286" s="45" t="n"/>
      <c r="P1286" s="45" t="n"/>
    </row>
    <row r="1287" ht="30" customHeight="1">
      <c r="A1287" s="43" t="inlineStr">
        <is>
          <t>HH082037</t>
        </is>
      </c>
      <c r="B1287" s="43" t="inlineStr">
        <is>
          <t>DOOSAN/DAEWOO</t>
        </is>
      </c>
      <c r="C1287" s="43" t="inlineStr">
        <is>
          <t>Dên DV11/65.02410-0110</t>
        </is>
      </c>
      <c r="D1287" s="43" t="inlineStr">
        <is>
          <t>128</t>
        </is>
      </c>
      <c r="E1287" s="43" t="inlineStr">
        <is>
          <t>Cos0</t>
        </is>
      </c>
      <c r="F1287" s="43" t="inlineStr">
        <is>
          <t>Dên</t>
        </is>
      </c>
      <c r="G1287" s="43" t="inlineStr">
        <is>
          <t>DOOSAN</t>
        </is>
      </c>
      <c r="H1287" s="43" t="inlineStr">
        <is>
          <t>Bộ</t>
        </is>
      </c>
      <c r="I1287" s="43" t="n"/>
      <c r="J1287" s="53" t="n">
        <v>1450000</v>
      </c>
      <c r="K1287" s="53" t="n">
        <v>1550000</v>
      </c>
      <c r="L1287" s="53" t="n">
        <v>1650000</v>
      </c>
      <c r="M1287" s="43" t="n"/>
      <c r="N1287" s="43" t="n"/>
      <c r="O1287" s="43" t="n"/>
      <c r="P1287" s="43" t="inlineStr">
        <is>
          <t>Miểng dên DV11 - Old / 65.02410-0110 (dên cao 26.5) - cos0 - DOOSAN</t>
        </is>
      </c>
    </row>
    <row r="1288" ht="30" customHeight="1">
      <c r="A1288" s="141" t="n"/>
      <c r="B1288" s="141" t="inlineStr">
        <is>
          <t>DOOSAN/DAEWOO</t>
        </is>
      </c>
      <c r="C1288" s="141" t="inlineStr">
        <is>
          <t>Dên DV11/65.02410-0110</t>
        </is>
      </c>
      <c r="D1288" s="141" t="inlineStr">
        <is>
          <t>128</t>
        </is>
      </c>
      <c r="E1288" s="141" t="inlineStr">
        <is>
          <t>Cos1</t>
        </is>
      </c>
      <c r="F1288" s="141" t="inlineStr">
        <is>
          <t>Dên</t>
        </is>
      </c>
      <c r="G1288" s="141" t="n"/>
      <c r="H1288" s="141" t="inlineStr">
        <is>
          <t>Bộ</t>
        </is>
      </c>
      <c r="I1288" s="43" t="n"/>
      <c r="J1288" s="43" t="n"/>
      <c r="K1288" s="43" t="n"/>
      <c r="L1288" s="43" t="n"/>
      <c r="M1288" s="43" t="n"/>
      <c r="N1288" s="43" t="n"/>
      <c r="O1288" s="43" t="n"/>
      <c r="P1288" s="43" t="n"/>
    </row>
    <row r="1289" ht="30" customHeight="1">
      <c r="A1289" s="141" t="n"/>
      <c r="B1289" s="141" t="inlineStr">
        <is>
          <t>DOOSAN/DAEWOO</t>
        </is>
      </c>
      <c r="C1289" s="141" t="inlineStr">
        <is>
          <t>Dên DV11/65.02410-0110</t>
        </is>
      </c>
      <c r="D1289" s="141" t="inlineStr">
        <is>
          <t>128</t>
        </is>
      </c>
      <c r="E1289" s="141" t="inlineStr">
        <is>
          <t>Cos2</t>
        </is>
      </c>
      <c r="F1289" s="141" t="inlineStr">
        <is>
          <t>Dên</t>
        </is>
      </c>
      <c r="G1289" s="141" t="n"/>
      <c r="H1289" s="141" t="inlineStr">
        <is>
          <t>Bộ</t>
        </is>
      </c>
      <c r="I1289" s="43" t="n"/>
      <c r="J1289" s="43" t="n"/>
      <c r="K1289" s="43" t="n"/>
      <c r="L1289" s="43" t="n"/>
      <c r="M1289" s="43" t="n"/>
      <c r="N1289" s="43" t="n"/>
      <c r="O1289" s="43" t="n"/>
      <c r="P1289" s="43" t="n"/>
    </row>
    <row r="1290" ht="30" customHeight="1">
      <c r="A1290" s="141" t="n"/>
      <c r="B1290" s="141" t="inlineStr">
        <is>
          <t>DOOSAN/DAEWOO</t>
        </is>
      </c>
      <c r="C1290" s="141" t="inlineStr">
        <is>
          <t>Dên DV11/65.02410-0110</t>
        </is>
      </c>
      <c r="D1290" s="141" t="inlineStr">
        <is>
          <t>128</t>
        </is>
      </c>
      <c r="E1290" s="141" t="inlineStr">
        <is>
          <t>Cos3</t>
        </is>
      </c>
      <c r="F1290" s="141" t="inlineStr">
        <is>
          <t>Dên</t>
        </is>
      </c>
      <c r="G1290" s="141" t="n"/>
      <c r="H1290" s="141" t="inlineStr">
        <is>
          <t>Bộ</t>
        </is>
      </c>
      <c r="I1290" s="43" t="n"/>
      <c r="J1290" s="43" t="n"/>
      <c r="K1290" s="43" t="n"/>
      <c r="L1290" s="43" t="n"/>
      <c r="M1290" s="43" t="n"/>
      <c r="N1290" s="43" t="n"/>
      <c r="O1290" s="43" t="n"/>
      <c r="P1290" s="43" t="n"/>
    </row>
    <row r="1291" ht="30" customHeight="1">
      <c r="A1291" s="141" t="n"/>
      <c r="B1291" s="141" t="inlineStr">
        <is>
          <t>DOOSAN/DAEWOO</t>
        </is>
      </c>
      <c r="C1291" s="141" t="inlineStr">
        <is>
          <t>Dên DV11/65.02410-0110</t>
        </is>
      </c>
      <c r="D1291" s="141" t="inlineStr">
        <is>
          <t>128</t>
        </is>
      </c>
      <c r="E1291" s="141" t="inlineStr">
        <is>
          <t>Cos4</t>
        </is>
      </c>
      <c r="F1291" s="141" t="inlineStr">
        <is>
          <t>Dên</t>
        </is>
      </c>
      <c r="G1291" s="141" t="n"/>
      <c r="H1291" s="141" t="inlineStr">
        <is>
          <t>Bộ</t>
        </is>
      </c>
      <c r="I1291" s="43" t="n"/>
      <c r="J1291" s="43" t="n"/>
      <c r="K1291" s="43" t="n"/>
      <c r="L1291" s="43" t="n"/>
      <c r="M1291" s="43" t="n"/>
      <c r="N1291" s="43" t="n"/>
      <c r="O1291" s="43" t="n"/>
      <c r="P1291" s="43" t="n"/>
    </row>
    <row r="1292" ht="30" customHeight="1">
      <c r="A1292" s="45" t="inlineStr">
        <is>
          <t>HH078224</t>
        </is>
      </c>
      <c r="B1292" s="45" t="inlineStr">
        <is>
          <t>DOOSAN/DAEWOO</t>
        </is>
      </c>
      <c r="C1292" s="45" t="inlineStr">
        <is>
          <t>Dên DV11/65.02410-0130/65.02410-0078</t>
        </is>
      </c>
      <c r="D1292" s="45" t="inlineStr">
        <is>
          <t>128</t>
        </is>
      </c>
      <c r="E1292" s="45" t="inlineStr">
        <is>
          <t>Cos0</t>
        </is>
      </c>
      <c r="F1292" s="45" t="inlineStr">
        <is>
          <t>Dên</t>
        </is>
      </c>
      <c r="G1292" s="45" t="inlineStr">
        <is>
          <t>DOOSAN</t>
        </is>
      </c>
      <c r="H1292" s="45" t="inlineStr">
        <is>
          <t>Bộ</t>
        </is>
      </c>
      <c r="I1292" s="45" t="n"/>
      <c r="J1292" s="54" t="n">
        <v>1500000</v>
      </c>
      <c r="K1292" s="54" t="n">
        <v>1600000</v>
      </c>
      <c r="L1292" s="54" t="n">
        <v>1700000</v>
      </c>
      <c r="M1292" s="45" t="n"/>
      <c r="N1292" s="45" t="n"/>
      <c r="O1292" s="45" t="n"/>
      <c r="P1292" s="45" t="inlineStr">
        <is>
          <t>Miểng dên DV11 /65.02410-0130 &amp; 65.02410-0078 (cao 30) STD - cos0 - DOOSAN</t>
        </is>
      </c>
    </row>
    <row r="1293" ht="30" customHeight="1">
      <c r="A1293" s="141" t="n"/>
      <c r="B1293" s="141" t="inlineStr">
        <is>
          <t>DOOSAN/DAEWOO</t>
        </is>
      </c>
      <c r="C1293" s="141" t="inlineStr">
        <is>
          <t>Dên DV11/65.02410-0130/65.02410-0078</t>
        </is>
      </c>
      <c r="D1293" s="141" t="inlineStr">
        <is>
          <t>128</t>
        </is>
      </c>
      <c r="E1293" s="141" t="inlineStr">
        <is>
          <t>Cos1</t>
        </is>
      </c>
      <c r="F1293" s="141" t="inlineStr">
        <is>
          <t>Dên</t>
        </is>
      </c>
      <c r="G1293" s="141" t="n"/>
      <c r="H1293" s="141" t="inlineStr">
        <is>
          <t>Bộ</t>
        </is>
      </c>
      <c r="I1293" s="45" t="n"/>
      <c r="J1293" s="45" t="n"/>
      <c r="K1293" s="45" t="n"/>
      <c r="L1293" s="45" t="n"/>
      <c r="M1293" s="45" t="n"/>
      <c r="N1293" s="45" t="n"/>
      <c r="O1293" s="45" t="n"/>
      <c r="P1293" s="45" t="n"/>
    </row>
    <row r="1294" ht="30" customHeight="1">
      <c r="A1294" s="141" t="n"/>
      <c r="B1294" s="141" t="inlineStr">
        <is>
          <t>DOOSAN/DAEWOO</t>
        </is>
      </c>
      <c r="C1294" s="141" t="inlineStr">
        <is>
          <t>Dên DV11/65.02410-0130/65.02410-0078</t>
        </is>
      </c>
      <c r="D1294" s="141" t="inlineStr">
        <is>
          <t>128</t>
        </is>
      </c>
      <c r="E1294" s="141" t="inlineStr">
        <is>
          <t>Cos2</t>
        </is>
      </c>
      <c r="F1294" s="141" t="inlineStr">
        <is>
          <t>Dên</t>
        </is>
      </c>
      <c r="G1294" s="141" t="n"/>
      <c r="H1294" s="141" t="inlineStr">
        <is>
          <t>Bộ</t>
        </is>
      </c>
      <c r="I1294" s="45" t="n"/>
      <c r="J1294" s="45" t="n"/>
      <c r="K1294" s="45" t="n"/>
      <c r="L1294" s="45" t="n"/>
      <c r="M1294" s="45" t="n"/>
      <c r="N1294" s="45" t="n"/>
      <c r="O1294" s="45" t="n"/>
      <c r="P1294" s="45" t="n"/>
    </row>
    <row r="1295" ht="30" customHeight="1">
      <c r="A1295" s="141" t="n"/>
      <c r="B1295" s="141" t="inlineStr">
        <is>
          <t>DOOSAN/DAEWOO</t>
        </is>
      </c>
      <c r="C1295" s="141" t="inlineStr">
        <is>
          <t>Dên DV11/65.02410-0130/65.02410-0078</t>
        </is>
      </c>
      <c r="D1295" s="141" t="inlineStr">
        <is>
          <t>128</t>
        </is>
      </c>
      <c r="E1295" s="141" t="inlineStr">
        <is>
          <t>Cos3</t>
        </is>
      </c>
      <c r="F1295" s="141" t="inlineStr">
        <is>
          <t>Dên</t>
        </is>
      </c>
      <c r="G1295" s="141" t="n"/>
      <c r="H1295" s="141" t="inlineStr">
        <is>
          <t>Bộ</t>
        </is>
      </c>
      <c r="I1295" s="45" t="n"/>
      <c r="J1295" s="45" t="n"/>
      <c r="K1295" s="45" t="n"/>
      <c r="L1295" s="45" t="n"/>
      <c r="M1295" s="45" t="n"/>
      <c r="N1295" s="45" t="n"/>
      <c r="O1295" s="45" t="n"/>
      <c r="P1295" s="45" t="n"/>
    </row>
    <row r="1296" ht="30" customHeight="1">
      <c r="A1296" s="141" t="n"/>
      <c r="B1296" s="141" t="inlineStr">
        <is>
          <t>DOOSAN/DAEWOO</t>
        </is>
      </c>
      <c r="C1296" s="141" t="inlineStr">
        <is>
          <t>Dên DV11/65.02410-0130/65.02410-0078</t>
        </is>
      </c>
      <c r="D1296" s="141" t="inlineStr">
        <is>
          <t>128</t>
        </is>
      </c>
      <c r="E1296" s="141" t="inlineStr">
        <is>
          <t>Cos4</t>
        </is>
      </c>
      <c r="F1296" s="141" t="inlineStr">
        <is>
          <t>Dên</t>
        </is>
      </c>
      <c r="G1296" s="141" t="n"/>
      <c r="H1296" s="141" t="inlineStr">
        <is>
          <t>Bộ</t>
        </is>
      </c>
      <c r="I1296" s="45" t="n"/>
      <c r="J1296" s="45" t="n"/>
      <c r="K1296" s="45" t="n"/>
      <c r="L1296" s="45" t="n"/>
      <c r="M1296" s="45" t="n"/>
      <c r="N1296" s="45" t="n"/>
      <c r="O1296" s="45" t="n"/>
      <c r="P1296" s="45" t="n"/>
    </row>
    <row r="1297" ht="30" customHeight="1">
      <c r="A1297" s="43" t="inlineStr">
        <is>
          <t>HH076940</t>
        </is>
      </c>
      <c r="B1297" s="43" t="inlineStr">
        <is>
          <t>DOOSAN/DAEWOO</t>
        </is>
      </c>
      <c r="C1297" s="43" t="inlineStr">
        <is>
          <t>Baze DV15/D2848</t>
        </is>
      </c>
      <c r="D1297" s="43" t="inlineStr">
        <is>
          <t>128</t>
        </is>
      </c>
      <c r="E1297" s="43" t="inlineStr">
        <is>
          <t>Cos0</t>
        </is>
      </c>
      <c r="F1297" s="43" t="inlineStr">
        <is>
          <t>Baze</t>
        </is>
      </c>
      <c r="G1297" s="43" t="inlineStr">
        <is>
          <t>DOOSAN</t>
        </is>
      </c>
      <c r="H1297" s="43" t="inlineStr">
        <is>
          <t>Bộ</t>
        </is>
      </c>
      <c r="I1297" s="43" t="n"/>
      <c r="J1297" s="53" t="n">
        <v>1800000</v>
      </c>
      <c r="K1297" s="53" t="n">
        <v>1950000</v>
      </c>
      <c r="L1297" s="53" t="n">
        <v>2100000</v>
      </c>
      <c r="M1297" s="43" t="n"/>
      <c r="N1297" s="43" t="n"/>
      <c r="O1297" s="43" t="n"/>
      <c r="P1297" s="43" t="inlineStr">
        <is>
          <t>Miểng baze DV15 / D2848 (65.01110-6529/ 65.01111-6539) cos0 - DOOSAN</t>
        </is>
      </c>
    </row>
    <row r="1298" ht="30" customHeight="1">
      <c r="A1298" s="43" t="inlineStr">
        <is>
          <t>HH080341</t>
        </is>
      </c>
      <c r="B1298" s="43" t="inlineStr">
        <is>
          <t>DOOSAN/DAEWOO</t>
        </is>
      </c>
      <c r="C1298" s="43" t="inlineStr">
        <is>
          <t>Baze DV15/D2848</t>
        </is>
      </c>
      <c r="D1298" s="43" t="inlineStr">
        <is>
          <t>128</t>
        </is>
      </c>
      <c r="E1298" s="43" t="inlineStr">
        <is>
          <t>Cos1</t>
        </is>
      </c>
      <c r="F1298" s="43" t="inlineStr">
        <is>
          <t>Baze</t>
        </is>
      </c>
      <c r="G1298" s="43" t="inlineStr">
        <is>
          <t>DOOSAN</t>
        </is>
      </c>
      <c r="H1298" s="43" t="inlineStr">
        <is>
          <t>Bộ</t>
        </is>
      </c>
      <c r="I1298" s="43" t="n"/>
      <c r="J1298" s="53" t="n">
        <v>2600000</v>
      </c>
      <c r="K1298" s="53" t="n">
        <v>2800000</v>
      </c>
      <c r="L1298" s="53" t="n">
        <v>3000000</v>
      </c>
      <c r="M1298" s="43" t="n"/>
      <c r="N1298" s="43" t="n"/>
      <c r="O1298" s="43" t="n"/>
      <c r="P1298" s="43" t="inlineStr">
        <is>
          <t>Miểng baze DV15/ D2848 (65.01110-6523/ 65.01111-6540) 0.25, cos1 - DOOSAN</t>
        </is>
      </c>
    </row>
    <row r="1299" ht="30" customHeight="1">
      <c r="A1299" s="43" t="inlineStr">
        <is>
          <t>HH080711</t>
        </is>
      </c>
      <c r="B1299" s="43" t="inlineStr">
        <is>
          <t>DOOSAN/DAEWOO</t>
        </is>
      </c>
      <c r="C1299" s="43" t="inlineStr">
        <is>
          <t>Baze DV15/D2848</t>
        </is>
      </c>
      <c r="D1299" s="43" t="inlineStr">
        <is>
          <t>128</t>
        </is>
      </c>
      <c r="E1299" s="43" t="inlineStr">
        <is>
          <t>Cos2</t>
        </is>
      </c>
      <c r="F1299" s="43" t="inlineStr">
        <is>
          <t>Baze</t>
        </is>
      </c>
      <c r="G1299" s="43" t="inlineStr">
        <is>
          <t>DOOSAN</t>
        </is>
      </c>
      <c r="H1299" s="43" t="inlineStr">
        <is>
          <t>Bộ</t>
        </is>
      </c>
      <c r="I1299" s="43" t="n"/>
      <c r="J1299" s="53" t="n">
        <v>1600000</v>
      </c>
      <c r="K1299" s="53" t="n">
        <v>1700000</v>
      </c>
      <c r="L1299" s="53" t="n">
        <v>1800000</v>
      </c>
      <c r="M1299" s="43" t="n"/>
      <c r="N1299" s="43" t="n"/>
      <c r="O1299" s="43" t="n"/>
      <c r="P1299" s="43" t="inlineStr">
        <is>
          <t>Miểng baze DV15 / D2848 (65.01110-6524) cos2 - DOOSAN</t>
        </is>
      </c>
    </row>
    <row r="1300" ht="30" customHeight="1">
      <c r="A1300" s="141" t="n"/>
      <c r="B1300" s="141" t="inlineStr">
        <is>
          <t>DOOSAN/DAEWOO</t>
        </is>
      </c>
      <c r="C1300" s="141" t="inlineStr">
        <is>
          <t>Baze DV15/D2848</t>
        </is>
      </c>
      <c r="D1300" s="141" t="inlineStr">
        <is>
          <t>128</t>
        </is>
      </c>
      <c r="E1300" s="141" t="inlineStr">
        <is>
          <t>Cos3</t>
        </is>
      </c>
      <c r="F1300" s="141" t="inlineStr">
        <is>
          <t>Baze</t>
        </is>
      </c>
      <c r="G1300" s="141" t="n"/>
      <c r="H1300" s="141" t="inlineStr">
        <is>
          <t>Bộ</t>
        </is>
      </c>
      <c r="I1300" s="43" t="n"/>
      <c r="J1300" s="43" t="n"/>
      <c r="K1300" s="43" t="n"/>
      <c r="L1300" s="43" t="n"/>
      <c r="M1300" s="43" t="n"/>
      <c r="N1300" s="43" t="n"/>
      <c r="O1300" s="43" t="n"/>
      <c r="P1300" s="43" t="n"/>
    </row>
    <row r="1301" ht="30" customHeight="1">
      <c r="A1301" s="141" t="n"/>
      <c r="B1301" s="141" t="inlineStr">
        <is>
          <t>DOOSAN/DAEWOO</t>
        </is>
      </c>
      <c r="C1301" s="141" t="inlineStr">
        <is>
          <t>Baze DV15/D2848</t>
        </is>
      </c>
      <c r="D1301" s="141" t="inlineStr">
        <is>
          <t>128</t>
        </is>
      </c>
      <c r="E1301" s="141" t="inlineStr">
        <is>
          <t>Cos4</t>
        </is>
      </c>
      <c r="F1301" s="141" t="inlineStr">
        <is>
          <t>Baze</t>
        </is>
      </c>
      <c r="G1301" s="141" t="n"/>
      <c r="H1301" s="141" t="inlineStr">
        <is>
          <t>Bộ</t>
        </is>
      </c>
      <c r="I1301" s="43" t="n"/>
      <c r="J1301" s="43" t="n"/>
      <c r="K1301" s="43" t="n"/>
      <c r="L1301" s="43" t="n"/>
      <c r="M1301" s="43" t="n"/>
      <c r="N1301" s="43" t="n"/>
      <c r="O1301" s="43" t="n"/>
      <c r="P1301" s="43" t="n"/>
    </row>
    <row r="1302" ht="30" customHeight="1">
      <c r="A1302" s="45" t="inlineStr">
        <is>
          <t>HH076941</t>
        </is>
      </c>
      <c r="B1302" s="45" t="inlineStr">
        <is>
          <t>DOOSAN/DAEWOO</t>
        </is>
      </c>
      <c r="C1302" s="45" t="inlineStr">
        <is>
          <t>Dên DV15/D2848</t>
        </is>
      </c>
      <c r="D1302" s="45" t="inlineStr">
        <is>
          <t>128</t>
        </is>
      </c>
      <c r="E1302" s="45" t="inlineStr">
        <is>
          <t>Cos0</t>
        </is>
      </c>
      <c r="F1302" s="45" t="inlineStr">
        <is>
          <t>Dên</t>
        </is>
      </c>
      <c r="G1302" s="45" t="inlineStr">
        <is>
          <t>DOOSAN</t>
        </is>
      </c>
      <c r="H1302" s="45" t="inlineStr">
        <is>
          <t>Bộ</t>
        </is>
      </c>
      <c r="I1302" s="45" t="n"/>
      <c r="J1302" s="54" t="n">
        <v>1150000</v>
      </c>
      <c r="K1302" s="54" t="n">
        <v>1230000</v>
      </c>
      <c r="L1302" s="54" t="n">
        <v>1300000</v>
      </c>
      <c r="M1302" s="45" t="n"/>
      <c r="N1302" s="45" t="n"/>
      <c r="O1302" s="45" t="n"/>
      <c r="P1302" s="45" t="inlineStr">
        <is>
          <t>Miểng dên DV15 / D2848 (65.02410-6100) cos0 - DOOSAN</t>
        </is>
      </c>
    </row>
    <row r="1303" ht="30" customHeight="1">
      <c r="A1303" s="45" t="inlineStr">
        <is>
          <t>HH080342</t>
        </is>
      </c>
      <c r="B1303" s="45" t="inlineStr">
        <is>
          <t>DOOSAN/DAEWOO</t>
        </is>
      </c>
      <c r="C1303" s="45" t="inlineStr">
        <is>
          <t>Dên DV15/D2848</t>
        </is>
      </c>
      <c r="D1303" s="45" t="inlineStr">
        <is>
          <t>128</t>
        </is>
      </c>
      <c r="E1303" s="45" t="inlineStr">
        <is>
          <t>Cos1</t>
        </is>
      </c>
      <c r="F1303" s="45" t="inlineStr">
        <is>
          <t>Dên</t>
        </is>
      </c>
      <c r="G1303" s="45" t="inlineStr">
        <is>
          <t>DOOSAN</t>
        </is>
      </c>
      <c r="H1303" s="45" t="inlineStr">
        <is>
          <t>Bộ</t>
        </is>
      </c>
      <c r="I1303" s="45" t="n"/>
      <c r="J1303" s="54" t="n">
        <v>1200000</v>
      </c>
      <c r="K1303" s="54" t="n">
        <v>1300000</v>
      </c>
      <c r="L1303" s="54" t="n">
        <v>1400000</v>
      </c>
      <c r="M1303" s="45" t="n"/>
      <c r="N1303" s="45" t="n"/>
      <c r="O1303" s="45" t="n"/>
      <c r="P1303" s="45" t="inlineStr">
        <is>
          <t>Miểng dên DV15 / D2848 (65.02410-6101) cos1 - DOOSAN</t>
        </is>
      </c>
    </row>
    <row r="1304" ht="30" customHeight="1">
      <c r="A1304" s="45" t="inlineStr">
        <is>
          <t>HH080710</t>
        </is>
      </c>
      <c r="B1304" s="45" t="inlineStr">
        <is>
          <t>DOOSAN/DAEWOO</t>
        </is>
      </c>
      <c r="C1304" s="45" t="inlineStr">
        <is>
          <t>Dên DV15/D2848</t>
        </is>
      </c>
      <c r="D1304" s="45" t="inlineStr">
        <is>
          <t>128</t>
        </is>
      </c>
      <c r="E1304" s="45" t="inlineStr">
        <is>
          <t>Cos2</t>
        </is>
      </c>
      <c r="F1304" s="45" t="inlineStr">
        <is>
          <t>Dên</t>
        </is>
      </c>
      <c r="G1304" s="45" t="inlineStr">
        <is>
          <t>DOOSAN</t>
        </is>
      </c>
      <c r="H1304" s="45" t="inlineStr">
        <is>
          <t>Bộ</t>
        </is>
      </c>
      <c r="I1304" s="45" t="n"/>
      <c r="J1304" s="54" t="n">
        <v>1300000</v>
      </c>
      <c r="K1304" s="54" t="n">
        <v>1400000</v>
      </c>
      <c r="L1304" s="54" t="n">
        <v>1500000</v>
      </c>
      <c r="M1304" s="45" t="n"/>
      <c r="N1304" s="45" t="n"/>
      <c r="O1304" s="45" t="n"/>
      <c r="P1304" s="45" t="inlineStr">
        <is>
          <t>Miểng dên DV15 / D2848 (65.02410-6102) cos2 - DOOSAN</t>
        </is>
      </c>
    </row>
    <row r="1305" ht="30" customHeight="1">
      <c r="A1305" s="141" t="n"/>
      <c r="B1305" s="141" t="inlineStr">
        <is>
          <t>DOOSAN/DAEWOO</t>
        </is>
      </c>
      <c r="C1305" s="141" t="inlineStr">
        <is>
          <t>Dên DV15/D2848</t>
        </is>
      </c>
      <c r="D1305" s="141" t="inlineStr">
        <is>
          <t>128</t>
        </is>
      </c>
      <c r="E1305" s="141" t="inlineStr">
        <is>
          <t>Cos3</t>
        </is>
      </c>
      <c r="F1305" s="141" t="inlineStr">
        <is>
          <t>Dên</t>
        </is>
      </c>
      <c r="G1305" s="141" t="n"/>
      <c r="H1305" s="141" t="inlineStr">
        <is>
          <t>Bộ</t>
        </is>
      </c>
      <c r="I1305" s="45" t="n"/>
      <c r="J1305" s="45" t="n"/>
      <c r="K1305" s="45" t="n"/>
      <c r="L1305" s="45" t="n"/>
      <c r="M1305" s="45" t="n"/>
      <c r="N1305" s="45" t="n"/>
      <c r="O1305" s="45" t="n"/>
      <c r="P1305" s="45" t="n"/>
    </row>
    <row r="1306" ht="30" customHeight="1">
      <c r="A1306" s="141" t="n"/>
      <c r="B1306" s="141" t="inlineStr">
        <is>
          <t>DOOSAN/DAEWOO</t>
        </is>
      </c>
      <c r="C1306" s="141" t="inlineStr">
        <is>
          <t>Dên DV15/D2848</t>
        </is>
      </c>
      <c r="D1306" s="141" t="inlineStr">
        <is>
          <t>128</t>
        </is>
      </c>
      <c r="E1306" s="141" t="inlineStr">
        <is>
          <t>Cos4</t>
        </is>
      </c>
      <c r="F1306" s="141" t="inlineStr">
        <is>
          <t>Dên</t>
        </is>
      </c>
      <c r="G1306" s="141" t="n"/>
      <c r="H1306" s="141" t="inlineStr">
        <is>
          <t>Bộ</t>
        </is>
      </c>
      <c r="I1306" s="45" t="n"/>
      <c r="J1306" s="45" t="n"/>
      <c r="K1306" s="45" t="n"/>
      <c r="L1306" s="45" t="n"/>
      <c r="M1306" s="45" t="n"/>
      <c r="N1306" s="45" t="n"/>
      <c r="O1306" s="45" t="n"/>
      <c r="P1306" s="45" t="n"/>
    </row>
    <row r="1307" ht="30" customHeight="1">
      <c r="A1307" s="143" t="inlineStr">
        <is>
          <t>HH00610</t>
        </is>
      </c>
      <c r="B1307" s="143" t="inlineStr">
        <is>
          <t>DOOSAN/DAEWOO</t>
        </is>
      </c>
      <c r="C1307" s="143" t="inlineStr">
        <is>
          <t>Bạc miểng DA120 Cos1 - TAIHO</t>
        </is>
      </c>
      <c r="D1307" s="143" t="n"/>
      <c r="E1307" s="143" t="inlineStr">
        <is>
          <t>Cos1</t>
        </is>
      </c>
      <c r="F1307" s="143" t="inlineStr">
        <is>
          <t>Baze+Dên</t>
        </is>
      </c>
      <c r="G1307" s="144" t="inlineStr">
        <is>
          <t>TAIHO</t>
        </is>
      </c>
      <c r="H1307" s="144" t="inlineStr">
        <is>
          <t>Bộ</t>
        </is>
      </c>
      <c r="I1307" s="143" t="n"/>
      <c r="J1307" s="144" t="n"/>
      <c r="K1307" s="144" t="n"/>
      <c r="L1307" s="144" t="n"/>
      <c r="M1307" s="143" t="n"/>
      <c r="N1307" s="143" t="n"/>
      <c r="O1307" s="143" t="n"/>
      <c r="P1307" s="143" t="inlineStr">
        <is>
          <t>Bạc miểng DA120 Cos1 - TAIHO</t>
        </is>
      </c>
    </row>
    <row r="1308" ht="30" customHeight="1">
      <c r="A1308" s="41" t="n"/>
      <c r="B1308" s="41" t="n"/>
      <c r="C1308" s="42" t="inlineStr">
        <is>
          <t>◆ YANMAR</t>
        </is>
      </c>
      <c r="D1308" s="41" t="n"/>
      <c r="E1308" s="41" t="n"/>
      <c r="F1308" s="41" t="n"/>
      <c r="G1308" s="41" t="n"/>
      <c r="H1308" s="41" t="n"/>
      <c r="I1308" s="41" t="n"/>
      <c r="J1308" s="41" t="n"/>
      <c r="K1308" s="41" t="n"/>
      <c r="L1308" s="41" t="n"/>
      <c r="M1308" s="41" t="n"/>
      <c r="N1308" s="41" t="n"/>
      <c r="O1308" s="41" t="n"/>
      <c r="P1308" s="41" t="n"/>
    </row>
    <row r="1309" ht="30" customHeight="1">
      <c r="A1309" s="45" t="inlineStr">
        <is>
          <t>HH082836</t>
        </is>
      </c>
      <c r="B1309" s="45" t="inlineStr">
        <is>
          <t>YANMAR</t>
        </is>
      </c>
      <c r="C1309" s="45" t="inlineStr">
        <is>
          <t>Dên 3TNE66/3TNE68</t>
        </is>
      </c>
      <c r="D1309" s="45" t="inlineStr">
        <is>
          <t>68</t>
        </is>
      </c>
      <c r="E1309" s="45" t="inlineStr">
        <is>
          <t>Cos0</t>
        </is>
      </c>
      <c r="F1309" s="45" t="inlineStr">
        <is>
          <t>Dên</t>
        </is>
      </c>
      <c r="G1309" s="45" t="inlineStr">
        <is>
          <t>R-TNE68A</t>
        </is>
      </c>
      <c r="H1309" s="45" t="inlineStr">
        <is>
          <t>Cặp</t>
        </is>
      </c>
      <c r="I1309" s="45" t="n"/>
      <c r="J1309" s="54" t="n">
        <v>30000</v>
      </c>
      <c r="K1309" s="54" t="n">
        <v>40000</v>
      </c>
      <c r="L1309" s="54" t="n">
        <v>50000</v>
      </c>
      <c r="M1309" s="45" t="n"/>
      <c r="N1309" s="45" t="n"/>
      <c r="O1309" s="45" t="n"/>
      <c r="P1309" s="45" t="inlineStr">
        <is>
          <t>Miểng dên 3TNE66/ 3TNE68 - cos0 - TDC - R-TNE68A</t>
        </is>
      </c>
    </row>
    <row r="1310" ht="30" customHeight="1">
      <c r="A1310" s="141" t="n"/>
      <c r="B1310" s="141" t="inlineStr">
        <is>
          <t>YANMAR</t>
        </is>
      </c>
      <c r="C1310" s="141" t="inlineStr">
        <is>
          <t>Dên 3TNE66/3TNE68</t>
        </is>
      </c>
      <c r="D1310" s="141" t="inlineStr">
        <is>
          <t>68</t>
        </is>
      </c>
      <c r="E1310" s="141" t="inlineStr">
        <is>
          <t>Cos1</t>
        </is>
      </c>
      <c r="F1310" s="141" t="inlineStr">
        <is>
          <t>Dên</t>
        </is>
      </c>
      <c r="G1310" s="141" t="n"/>
      <c r="H1310" s="141" t="inlineStr">
        <is>
          <t>Cặp</t>
        </is>
      </c>
      <c r="I1310" s="45" t="n"/>
      <c r="J1310" s="45" t="n"/>
      <c r="K1310" s="45" t="n"/>
      <c r="L1310" s="45" t="n"/>
      <c r="M1310" s="45" t="n"/>
      <c r="N1310" s="45" t="n"/>
      <c r="O1310" s="45" t="n"/>
      <c r="P1310" s="45" t="n"/>
    </row>
    <row r="1311" ht="30" customHeight="1">
      <c r="A1311" s="141" t="n"/>
      <c r="B1311" s="141" t="inlineStr">
        <is>
          <t>YANMAR</t>
        </is>
      </c>
      <c r="C1311" s="141" t="inlineStr">
        <is>
          <t>Dên 3TNE66/3TNE68</t>
        </is>
      </c>
      <c r="D1311" s="141" t="inlineStr">
        <is>
          <t>68</t>
        </is>
      </c>
      <c r="E1311" s="141" t="inlineStr">
        <is>
          <t>Cos2</t>
        </is>
      </c>
      <c r="F1311" s="141" t="inlineStr">
        <is>
          <t>Dên</t>
        </is>
      </c>
      <c r="G1311" s="141" t="n"/>
      <c r="H1311" s="141" t="inlineStr">
        <is>
          <t>Cặp</t>
        </is>
      </c>
      <c r="I1311" s="45" t="n"/>
      <c r="J1311" s="45" t="n"/>
      <c r="K1311" s="45" t="n"/>
      <c r="L1311" s="45" t="n"/>
      <c r="M1311" s="45" t="n"/>
      <c r="N1311" s="45" t="n"/>
      <c r="O1311" s="45" t="n"/>
      <c r="P1311" s="45" t="n"/>
    </row>
    <row r="1312" ht="30" customHeight="1">
      <c r="A1312" s="141" t="n"/>
      <c r="B1312" s="141" t="inlineStr">
        <is>
          <t>YANMAR</t>
        </is>
      </c>
      <c r="C1312" s="141" t="inlineStr">
        <is>
          <t>Dên 3TNE66/3TNE68</t>
        </is>
      </c>
      <c r="D1312" s="141" t="inlineStr">
        <is>
          <t>68</t>
        </is>
      </c>
      <c r="E1312" s="141" t="inlineStr">
        <is>
          <t>Cos3</t>
        </is>
      </c>
      <c r="F1312" s="141" t="inlineStr">
        <is>
          <t>Dên</t>
        </is>
      </c>
      <c r="G1312" s="141" t="n"/>
      <c r="H1312" s="141" t="inlineStr">
        <is>
          <t>Cặp</t>
        </is>
      </c>
      <c r="I1312" s="45" t="n"/>
      <c r="J1312" s="45" t="n"/>
      <c r="K1312" s="45" t="n"/>
      <c r="L1312" s="45" t="n"/>
      <c r="M1312" s="45" t="n"/>
      <c r="N1312" s="45" t="n"/>
      <c r="O1312" s="45" t="n"/>
      <c r="P1312" s="45" t="n"/>
    </row>
    <row r="1313" ht="30" customHeight="1">
      <c r="A1313" s="141" t="n"/>
      <c r="B1313" s="141" t="inlineStr">
        <is>
          <t>YANMAR</t>
        </is>
      </c>
      <c r="C1313" s="141" t="inlineStr">
        <is>
          <t>Dên 3TNE66/3TNE68</t>
        </is>
      </c>
      <c r="D1313" s="141" t="inlineStr">
        <is>
          <t>68</t>
        </is>
      </c>
      <c r="E1313" s="141" t="inlineStr">
        <is>
          <t>Cos4</t>
        </is>
      </c>
      <c r="F1313" s="141" t="inlineStr">
        <is>
          <t>Dên</t>
        </is>
      </c>
      <c r="G1313" s="141" t="n"/>
      <c r="H1313" s="141" t="inlineStr">
        <is>
          <t>Cặp</t>
        </is>
      </c>
      <c r="I1313" s="45" t="n"/>
      <c r="J1313" s="45" t="n"/>
      <c r="K1313" s="45" t="n"/>
      <c r="L1313" s="45" t="n"/>
      <c r="M1313" s="45" t="n"/>
      <c r="N1313" s="45" t="n"/>
      <c r="O1313" s="45" t="n"/>
      <c r="P1313" s="45" t="n"/>
    </row>
    <row r="1314" ht="30" customHeight="1">
      <c r="A1314" s="141" t="n"/>
      <c r="B1314" s="141" t="inlineStr">
        <is>
          <t>YANMAR</t>
        </is>
      </c>
      <c r="C1314" s="141" t="inlineStr">
        <is>
          <t>Baze 3TNE72/3TNA68/3TNM68/M-TNE72A</t>
        </is>
      </c>
      <c r="D1314" s="141" t="inlineStr">
        <is>
          <t>68</t>
        </is>
      </c>
      <c r="E1314" s="141" t="inlineStr">
        <is>
          <t>Cos0</t>
        </is>
      </c>
      <c r="F1314" s="141" t="inlineStr">
        <is>
          <t>Baze</t>
        </is>
      </c>
      <c r="G1314" s="141" t="n"/>
      <c r="H1314" s="141" t="inlineStr">
        <is>
          <t>Cặp</t>
        </is>
      </c>
      <c r="I1314" s="43" t="n"/>
      <c r="J1314" s="43" t="n"/>
      <c r="K1314" s="43" t="n"/>
      <c r="L1314" s="43" t="n"/>
      <c r="M1314" s="43" t="n"/>
      <c r="N1314" s="43" t="n"/>
      <c r="O1314" s="43" t="n"/>
      <c r="P1314" s="43" t="n"/>
    </row>
    <row r="1315" ht="30" customHeight="1">
      <c r="A1315" s="43" t="inlineStr">
        <is>
          <t>HH081624</t>
        </is>
      </c>
      <c r="B1315" s="43" t="inlineStr">
        <is>
          <t>YANMAR</t>
        </is>
      </c>
      <c r="C1315" s="43" t="inlineStr">
        <is>
          <t>Baze 3TNE72/3TNA68/3TNM68/M-TNE72A</t>
        </is>
      </c>
      <c r="D1315" s="43" t="inlineStr">
        <is>
          <t>68</t>
        </is>
      </c>
      <c r="E1315" s="43" t="inlineStr">
        <is>
          <t>Cos1</t>
        </is>
      </c>
      <c r="F1315" s="43" t="inlineStr">
        <is>
          <t>Baze</t>
        </is>
      </c>
      <c r="G1315" s="43" t="inlineStr">
        <is>
          <t>TDC</t>
        </is>
      </c>
      <c r="H1315" s="43" t="inlineStr">
        <is>
          <t>Cặp</t>
        </is>
      </c>
      <c r="I1315" s="43" t="n"/>
      <c r="J1315" s="53" t="n">
        <v>40000</v>
      </c>
      <c r="K1315" s="53" t="n">
        <v>50000</v>
      </c>
      <c r="L1315" s="53" t="n">
        <v>60000</v>
      </c>
      <c r="M1315" s="43" t="n"/>
      <c r="N1315" s="43" t="n"/>
      <c r="O1315" s="43" t="n"/>
      <c r="P1315" s="43" t="inlineStr">
        <is>
          <t>Miểng baze 3TNE72/3TNA68/3TNM68 cos1 - M-TNE72A - TDC</t>
        </is>
      </c>
    </row>
    <row r="1316" ht="30" customHeight="1">
      <c r="A1316" s="141" t="n"/>
      <c r="B1316" s="141" t="inlineStr">
        <is>
          <t>YANMAR</t>
        </is>
      </c>
      <c r="C1316" s="141" t="inlineStr">
        <is>
          <t>Baze 3TNE72/3TNA68/3TNM68/M-TNE72A</t>
        </is>
      </c>
      <c r="D1316" s="141" t="inlineStr">
        <is>
          <t>68</t>
        </is>
      </c>
      <c r="E1316" s="141" t="inlineStr">
        <is>
          <t>Cos2</t>
        </is>
      </c>
      <c r="F1316" s="141" t="inlineStr">
        <is>
          <t>Baze</t>
        </is>
      </c>
      <c r="G1316" s="141" t="n"/>
      <c r="H1316" s="141" t="inlineStr">
        <is>
          <t>Cặp</t>
        </is>
      </c>
      <c r="I1316" s="43" t="n"/>
      <c r="J1316" s="43" t="n"/>
      <c r="K1316" s="43" t="n"/>
      <c r="L1316" s="43" t="n"/>
      <c r="M1316" s="43" t="n"/>
      <c r="N1316" s="43" t="n"/>
      <c r="O1316" s="43" t="n"/>
      <c r="P1316" s="43" t="n"/>
    </row>
    <row r="1317" ht="30" customHeight="1">
      <c r="A1317" s="141" t="n"/>
      <c r="B1317" s="141" t="inlineStr">
        <is>
          <t>YANMAR</t>
        </is>
      </c>
      <c r="C1317" s="141" t="inlineStr">
        <is>
          <t>Baze 3TNE72/3TNA68/3TNM68/M-TNE72A</t>
        </is>
      </c>
      <c r="D1317" s="141" t="inlineStr">
        <is>
          <t>68</t>
        </is>
      </c>
      <c r="E1317" s="141" t="inlineStr">
        <is>
          <t>Cos3</t>
        </is>
      </c>
      <c r="F1317" s="141" t="inlineStr">
        <is>
          <t>Baze</t>
        </is>
      </c>
      <c r="G1317" s="141" t="n"/>
      <c r="H1317" s="141" t="inlineStr">
        <is>
          <t>Cặp</t>
        </is>
      </c>
      <c r="I1317" s="43" t="n"/>
      <c r="J1317" s="43" t="n"/>
      <c r="K1317" s="43" t="n"/>
      <c r="L1317" s="43" t="n"/>
      <c r="M1317" s="43" t="n"/>
      <c r="N1317" s="43" t="n"/>
      <c r="O1317" s="43" t="n"/>
      <c r="P1317" s="43" t="n"/>
    </row>
    <row r="1318" ht="30" customHeight="1">
      <c r="A1318" s="141" t="n"/>
      <c r="B1318" s="141" t="inlineStr">
        <is>
          <t>YANMAR</t>
        </is>
      </c>
      <c r="C1318" s="141" t="inlineStr">
        <is>
          <t>Baze 3TNE72/3TNA68/3TNM68/M-TNE72A</t>
        </is>
      </c>
      <c r="D1318" s="141" t="inlineStr">
        <is>
          <t>68</t>
        </is>
      </c>
      <c r="E1318" s="141" t="inlineStr">
        <is>
          <t>Cos4</t>
        </is>
      </c>
      <c r="F1318" s="141" t="inlineStr">
        <is>
          <t>Baze</t>
        </is>
      </c>
      <c r="G1318" s="141" t="n"/>
      <c r="H1318" s="141" t="inlineStr">
        <is>
          <t>Cặp</t>
        </is>
      </c>
      <c r="I1318" s="43" t="n"/>
      <c r="J1318" s="43" t="n"/>
      <c r="K1318" s="43" t="n"/>
      <c r="L1318" s="43" t="n"/>
      <c r="M1318" s="43" t="n"/>
      <c r="N1318" s="43" t="n"/>
      <c r="O1318" s="43" t="n"/>
      <c r="P1318" s="43" t="n"/>
    </row>
    <row r="1319" ht="30" customHeight="1">
      <c r="A1319" s="141" t="n"/>
      <c r="B1319" s="141" t="inlineStr">
        <is>
          <t>YANMAR</t>
        </is>
      </c>
      <c r="C1319" s="141" t="inlineStr">
        <is>
          <t>Bạc Miểng 3TN72</t>
        </is>
      </c>
      <c r="D1319" s="141" t="inlineStr">
        <is>
          <t>72</t>
        </is>
      </c>
      <c r="E1319" s="141" t="inlineStr">
        <is>
          <t>Cos0</t>
        </is>
      </c>
      <c r="F1319" s="141" t="inlineStr">
        <is>
          <t>Baze+Dên</t>
        </is>
      </c>
      <c r="G1319" s="141" t="n"/>
      <c r="H1319" s="141" t="inlineStr">
        <is>
          <t>Bộ</t>
        </is>
      </c>
      <c r="I1319" s="45" t="n"/>
      <c r="J1319" s="45" t="n"/>
      <c r="K1319" s="45" t="n"/>
      <c r="L1319" s="45" t="n"/>
      <c r="M1319" s="45" t="n"/>
      <c r="N1319" s="45" t="n"/>
      <c r="O1319" s="45" t="n"/>
      <c r="P1319" s="45" t="n"/>
    </row>
    <row r="1320" ht="30" customHeight="1">
      <c r="A1320" s="141" t="n"/>
      <c r="B1320" s="141" t="inlineStr">
        <is>
          <t>YANMAR</t>
        </is>
      </c>
      <c r="C1320" s="141" t="inlineStr">
        <is>
          <t>Bạc Miểng 3TN72</t>
        </is>
      </c>
      <c r="D1320" s="141" t="inlineStr">
        <is>
          <t>72</t>
        </is>
      </c>
      <c r="E1320" s="141" t="inlineStr">
        <is>
          <t>Cos1</t>
        </is>
      </c>
      <c r="F1320" s="141" t="inlineStr">
        <is>
          <t>Baze+Dên</t>
        </is>
      </c>
      <c r="G1320" s="141" t="n"/>
      <c r="H1320" s="141" t="inlineStr">
        <is>
          <t>Bộ</t>
        </is>
      </c>
      <c r="I1320" s="45" t="n"/>
      <c r="J1320" s="45" t="n"/>
      <c r="K1320" s="45" t="n"/>
      <c r="L1320" s="45" t="n"/>
      <c r="M1320" s="45" t="n"/>
      <c r="N1320" s="45" t="n"/>
      <c r="O1320" s="45" t="n"/>
      <c r="P1320" s="45" t="n"/>
    </row>
    <row r="1321" ht="30" customHeight="1">
      <c r="A1321" s="45" t="inlineStr">
        <is>
          <t>HH078663</t>
        </is>
      </c>
      <c r="B1321" s="45" t="inlineStr">
        <is>
          <t>YANMAR</t>
        </is>
      </c>
      <c r="C1321" s="45" t="inlineStr">
        <is>
          <t>Bạc miểng 3TN72 cos2- TDC</t>
        </is>
      </c>
      <c r="D1321" s="45" t="inlineStr">
        <is>
          <t>72</t>
        </is>
      </c>
      <c r="E1321" s="45" t="inlineStr">
        <is>
          <t>Cos2</t>
        </is>
      </c>
      <c r="F1321" s="45" t="inlineStr">
        <is>
          <t>Baze+Dên</t>
        </is>
      </c>
      <c r="G1321" s="45" t="inlineStr">
        <is>
          <t>TDC</t>
        </is>
      </c>
      <c r="H1321" s="45" t="inlineStr">
        <is>
          <t>Bộ</t>
        </is>
      </c>
      <c r="I1321" s="45" t="n"/>
      <c r="J1321" s="45" t="n"/>
      <c r="K1321" s="45" t="n"/>
      <c r="L1321" s="45" t="n"/>
      <c r="M1321" s="45" t="n"/>
      <c r="N1321" s="45" t="n"/>
      <c r="O1321" s="45" t="n"/>
      <c r="P1321" s="45" t="inlineStr">
        <is>
          <t>Bạc miểng 3TN72 cos2- TDC</t>
        </is>
      </c>
    </row>
    <row r="1322" ht="30" customHeight="1">
      <c r="A1322" s="141" t="n"/>
      <c r="B1322" s="141" t="inlineStr">
        <is>
          <t>YANMAR</t>
        </is>
      </c>
      <c r="C1322" s="141" t="inlineStr">
        <is>
          <t>Bạc Miểng 3TN72</t>
        </is>
      </c>
      <c r="D1322" s="141" t="inlineStr">
        <is>
          <t>72</t>
        </is>
      </c>
      <c r="E1322" s="141" t="inlineStr">
        <is>
          <t>Cos3</t>
        </is>
      </c>
      <c r="F1322" s="141" t="inlineStr">
        <is>
          <t>Baze+Dên</t>
        </is>
      </c>
      <c r="G1322" s="141" t="n"/>
      <c r="H1322" s="141" t="inlineStr">
        <is>
          <t>Bộ</t>
        </is>
      </c>
      <c r="I1322" s="45" t="n"/>
      <c r="J1322" s="45" t="n"/>
      <c r="K1322" s="45" t="n"/>
      <c r="L1322" s="45" t="n"/>
      <c r="M1322" s="45" t="n"/>
      <c r="N1322" s="45" t="n"/>
      <c r="O1322" s="45" t="n"/>
      <c r="P1322" s="45" t="n"/>
    </row>
    <row r="1323" ht="30" customHeight="1">
      <c r="A1323" s="141" t="n"/>
      <c r="B1323" s="141" t="inlineStr">
        <is>
          <t>YANMAR</t>
        </is>
      </c>
      <c r="C1323" s="141" t="inlineStr">
        <is>
          <t>Bạc Miểng 3TN72</t>
        </is>
      </c>
      <c r="D1323" s="141" t="inlineStr">
        <is>
          <t>72</t>
        </is>
      </c>
      <c r="E1323" s="141" t="inlineStr">
        <is>
          <t>Cos4</t>
        </is>
      </c>
      <c r="F1323" s="141" t="inlineStr">
        <is>
          <t>Baze+Dên</t>
        </is>
      </c>
      <c r="G1323" s="141" t="n"/>
      <c r="H1323" s="141" t="inlineStr">
        <is>
          <t>Bộ</t>
        </is>
      </c>
      <c r="I1323" s="45" t="n"/>
      <c r="J1323" s="45" t="n"/>
      <c r="K1323" s="45" t="n"/>
      <c r="L1323" s="45" t="n"/>
      <c r="M1323" s="45" t="n"/>
      <c r="N1323" s="45" t="n"/>
      <c r="O1323" s="45" t="n"/>
      <c r="P1323" s="45" t="n"/>
    </row>
    <row r="1324" ht="30" customHeight="1">
      <c r="A1324" s="45" t="inlineStr">
        <is>
          <t>HH078968</t>
        </is>
      </c>
      <c r="B1324" s="45" t="inlineStr">
        <is>
          <t>YANMAR</t>
        </is>
      </c>
      <c r="C1324" s="45" t="inlineStr">
        <is>
          <t>Dên 3TN72/3TNA68/3TNE72</t>
        </is>
      </c>
      <c r="D1324" s="45" t="inlineStr">
        <is>
          <t>72</t>
        </is>
      </c>
      <c r="E1324" s="45" t="inlineStr">
        <is>
          <t>Cos0</t>
        </is>
      </c>
      <c r="F1324" s="45" t="inlineStr">
        <is>
          <t>Dên</t>
        </is>
      </c>
      <c r="G1324" s="45" t="inlineStr">
        <is>
          <t>R-TNE72A</t>
        </is>
      </c>
      <c r="H1324" s="45" t="inlineStr">
        <is>
          <t>Cặp</t>
        </is>
      </c>
      <c r="I1324" s="45" t="n"/>
      <c r="J1324" s="45" t="n"/>
      <c r="K1324" s="45" t="n"/>
      <c r="L1324" s="45" t="n"/>
      <c r="M1324" s="45" t="n"/>
      <c r="N1324" s="45" t="n"/>
      <c r="O1324" s="45" t="n"/>
      <c r="P1324" s="45" t="inlineStr">
        <is>
          <t>Miểng dên 3TN72/3TNA68/3TNE72 - cos0 - TDC - R-TNE72A</t>
        </is>
      </c>
    </row>
    <row r="1325" ht="30" customHeight="1">
      <c r="A1325" s="43" t="inlineStr">
        <is>
          <t>HH080551</t>
        </is>
      </c>
      <c r="B1325" s="43" t="inlineStr">
        <is>
          <t>YANMAR</t>
        </is>
      </c>
      <c r="C1325" s="43" t="inlineStr">
        <is>
          <t>Dên 3TN72/3TNA68/3TNE72</t>
        </is>
      </c>
      <c r="D1325" s="43" t="inlineStr">
        <is>
          <t>72</t>
        </is>
      </c>
      <c r="E1325" s="43" t="inlineStr">
        <is>
          <t>Cos1</t>
        </is>
      </c>
      <c r="F1325" s="43" t="inlineStr">
        <is>
          <t>Dên</t>
        </is>
      </c>
      <c r="G1325" s="43" t="inlineStr">
        <is>
          <t>R-TNE72A</t>
        </is>
      </c>
      <c r="H1325" s="43" t="inlineStr">
        <is>
          <t>Cặp</t>
        </is>
      </c>
      <c r="I1325" s="43" t="n"/>
      <c r="J1325" s="53" t="n">
        <v>40000</v>
      </c>
      <c r="K1325" s="53" t="n">
        <v>50000</v>
      </c>
      <c r="L1325" s="53" t="n">
        <v>60000</v>
      </c>
      <c r="M1325" s="43" t="n"/>
      <c r="N1325" s="43" t="n"/>
      <c r="O1325" s="43" t="n"/>
      <c r="P1325" s="43" t="inlineStr">
        <is>
          <t>Miểng dên 3TN72/3TNA68/3TNE72 - cos1 - TDC - R-TNE72A</t>
        </is>
      </c>
    </row>
    <row r="1326" ht="30" customHeight="1">
      <c r="A1326" s="141" t="n"/>
      <c r="B1326" s="141" t="inlineStr">
        <is>
          <t>YANMAR</t>
        </is>
      </c>
      <c r="C1326" s="141" t="inlineStr">
        <is>
          <t>Dên 3TN72/3TNA68/3TNE72</t>
        </is>
      </c>
      <c r="D1326" s="141" t="inlineStr">
        <is>
          <t>72</t>
        </is>
      </c>
      <c r="E1326" s="141" t="inlineStr">
        <is>
          <t>Cos2</t>
        </is>
      </c>
      <c r="F1326" s="141" t="inlineStr">
        <is>
          <t>Dên</t>
        </is>
      </c>
      <c r="G1326" s="141" t="n"/>
      <c r="H1326" s="141" t="inlineStr">
        <is>
          <t>Cặp</t>
        </is>
      </c>
      <c r="I1326" s="45" t="n"/>
      <c r="J1326" s="45" t="n"/>
      <c r="K1326" s="45" t="n"/>
      <c r="L1326" s="45" t="n"/>
      <c r="M1326" s="45" t="n"/>
      <c r="N1326" s="45" t="n"/>
      <c r="O1326" s="45" t="n"/>
      <c r="P1326" s="45" t="n"/>
    </row>
    <row r="1327" ht="30" customHeight="1">
      <c r="A1327" s="141" t="n"/>
      <c r="B1327" s="141" t="inlineStr">
        <is>
          <t>YANMAR</t>
        </is>
      </c>
      <c r="C1327" s="141" t="inlineStr">
        <is>
          <t>Dên 3TN72/3TNA68/3TNE72</t>
        </is>
      </c>
      <c r="D1327" s="141" t="inlineStr">
        <is>
          <t>72</t>
        </is>
      </c>
      <c r="E1327" s="141" t="inlineStr">
        <is>
          <t>Cos3</t>
        </is>
      </c>
      <c r="F1327" s="141" t="inlineStr">
        <is>
          <t>Dên</t>
        </is>
      </c>
      <c r="G1327" s="141" t="n"/>
      <c r="H1327" s="141" t="inlineStr">
        <is>
          <t>Cặp</t>
        </is>
      </c>
      <c r="I1327" s="45" t="n"/>
      <c r="J1327" s="45" t="n"/>
      <c r="K1327" s="45" t="n"/>
      <c r="L1327" s="45" t="n"/>
      <c r="M1327" s="45" t="n"/>
      <c r="N1327" s="45" t="n"/>
      <c r="O1327" s="45" t="n"/>
      <c r="P1327" s="45" t="n"/>
    </row>
    <row r="1328" ht="30" customHeight="1">
      <c r="A1328" s="141" t="n"/>
      <c r="B1328" s="141" t="inlineStr">
        <is>
          <t>YANMAR</t>
        </is>
      </c>
      <c r="C1328" s="141" t="inlineStr">
        <is>
          <t>Dên 3TN72/3TNA68/3TNE72</t>
        </is>
      </c>
      <c r="D1328" s="141" t="inlineStr">
        <is>
          <t>72</t>
        </is>
      </c>
      <c r="E1328" s="141" t="inlineStr">
        <is>
          <t>Cos4</t>
        </is>
      </c>
      <c r="F1328" s="141" t="inlineStr">
        <is>
          <t>Dên</t>
        </is>
      </c>
      <c r="G1328" s="141" t="n"/>
      <c r="H1328" s="141" t="inlineStr">
        <is>
          <t>Cặp</t>
        </is>
      </c>
      <c r="I1328" s="43" t="n"/>
      <c r="J1328" s="43" t="n"/>
      <c r="K1328" s="43" t="n"/>
      <c r="L1328" s="43" t="n"/>
      <c r="M1328" s="43" t="n"/>
      <c r="N1328" s="43" t="n"/>
      <c r="O1328" s="43" t="n"/>
      <c r="P1328" s="43" t="n"/>
    </row>
    <row r="1329" ht="30" customHeight="1">
      <c r="A1329" s="141" t="n"/>
      <c r="B1329" s="141" t="inlineStr">
        <is>
          <t>YANMAR</t>
        </is>
      </c>
      <c r="C1329" s="141" t="inlineStr">
        <is>
          <t>Dên 3TNE78/3TN78/3TNE82/3D82</t>
        </is>
      </c>
      <c r="D1329" s="141" t="inlineStr">
        <is>
          <t>78</t>
        </is>
      </c>
      <c r="E1329" s="141" t="inlineStr">
        <is>
          <t>Cos0</t>
        </is>
      </c>
      <c r="F1329" s="141" t="inlineStr">
        <is>
          <t>Dên</t>
        </is>
      </c>
      <c r="G1329" s="141" t="n"/>
      <c r="H1329" s="141" t="inlineStr">
        <is>
          <t>Cặp</t>
        </is>
      </c>
      <c r="I1329" s="43" t="n"/>
      <c r="J1329" s="43" t="n"/>
      <c r="K1329" s="43" t="n"/>
      <c r="L1329" s="43" t="n"/>
      <c r="M1329" s="43" t="n"/>
      <c r="N1329" s="43" t="n"/>
      <c r="O1329" s="43" t="n"/>
      <c r="P1329" s="43" t="n"/>
    </row>
    <row r="1330" ht="30" customHeight="1">
      <c r="A1330" s="43" t="inlineStr">
        <is>
          <t>HH080552</t>
        </is>
      </c>
      <c r="B1330" s="43" t="inlineStr">
        <is>
          <t>YANMAR</t>
        </is>
      </c>
      <c r="C1330" s="43" t="inlineStr">
        <is>
          <t>Dên 3TNE78/3TN78/3TNE82/3D82</t>
        </is>
      </c>
      <c r="D1330" s="43" t="inlineStr">
        <is>
          <t>78</t>
        </is>
      </c>
      <c r="E1330" s="43" t="inlineStr">
        <is>
          <t>Cos1</t>
        </is>
      </c>
      <c r="F1330" s="43" t="inlineStr">
        <is>
          <t>Dên</t>
        </is>
      </c>
      <c r="G1330" s="43" t="inlineStr">
        <is>
          <t>R-TNE78A</t>
        </is>
      </c>
      <c r="H1330" s="43" t="inlineStr">
        <is>
          <t>Cặp</t>
        </is>
      </c>
      <c r="I1330" s="43" t="n"/>
      <c r="J1330" s="53" t="n">
        <v>40000</v>
      </c>
      <c r="K1330" s="53" t="n">
        <v>50000</v>
      </c>
      <c r="L1330" s="53" t="n">
        <v>60000</v>
      </c>
      <c r="M1330" s="43" t="n"/>
      <c r="N1330" s="43" t="n"/>
      <c r="O1330" s="43" t="n"/>
      <c r="P1330" s="43" t="inlineStr">
        <is>
          <t>Miểng dên (cặp) 3TNE78/ 3TN78/ 3TNE82/ 3D82 Cos1 - TDC - R-TNE78A</t>
        </is>
      </c>
    </row>
    <row r="1331" ht="30" customHeight="1">
      <c r="A1331" s="141" t="n"/>
      <c r="B1331" s="141" t="inlineStr">
        <is>
          <t>YANMAR</t>
        </is>
      </c>
      <c r="C1331" s="141" t="inlineStr">
        <is>
          <t>Dên 3TNE78/3TN78/3TNE82/3D82</t>
        </is>
      </c>
      <c r="D1331" s="141" t="inlineStr">
        <is>
          <t>78</t>
        </is>
      </c>
      <c r="E1331" s="141" t="inlineStr">
        <is>
          <t>Cos2</t>
        </is>
      </c>
      <c r="F1331" s="141" t="inlineStr">
        <is>
          <t>Dên</t>
        </is>
      </c>
      <c r="G1331" s="141" t="n"/>
      <c r="H1331" s="141" t="inlineStr">
        <is>
          <t>Cặp</t>
        </is>
      </c>
      <c r="I1331" s="43" t="n"/>
      <c r="J1331" s="43" t="n"/>
      <c r="K1331" s="43" t="n"/>
      <c r="L1331" s="43" t="n"/>
      <c r="M1331" s="43" t="n"/>
      <c r="N1331" s="43" t="n"/>
      <c r="O1331" s="43" t="n"/>
      <c r="P1331" s="43" t="n"/>
    </row>
    <row r="1332" ht="30" customHeight="1">
      <c r="A1332" s="141" t="n"/>
      <c r="B1332" s="141" t="inlineStr">
        <is>
          <t>YANMAR</t>
        </is>
      </c>
      <c r="C1332" s="141" t="inlineStr">
        <is>
          <t>Dên 3TNE78/3TN78/3TNE82/3D82</t>
        </is>
      </c>
      <c r="D1332" s="141" t="inlineStr">
        <is>
          <t>78</t>
        </is>
      </c>
      <c r="E1332" s="141" t="inlineStr">
        <is>
          <t>Cos3</t>
        </is>
      </c>
      <c r="F1332" s="141" t="inlineStr">
        <is>
          <t>Dên</t>
        </is>
      </c>
      <c r="G1332" s="141" t="n"/>
      <c r="H1332" s="141" t="inlineStr">
        <is>
          <t>Cặp</t>
        </is>
      </c>
      <c r="I1332" s="43" t="n"/>
      <c r="J1332" s="43" t="n"/>
      <c r="K1332" s="43" t="n"/>
      <c r="L1332" s="43" t="n"/>
      <c r="M1332" s="43" t="n"/>
      <c r="N1332" s="43" t="n"/>
      <c r="O1332" s="43" t="n"/>
      <c r="P1332" s="43" t="n"/>
    </row>
    <row r="1333" ht="30" customHeight="1">
      <c r="A1333" s="141" t="n"/>
      <c r="B1333" s="141" t="inlineStr">
        <is>
          <t>YANMAR</t>
        </is>
      </c>
      <c r="C1333" s="141" t="inlineStr">
        <is>
          <t>Dên 3TNE78/3TN78/3TNE82/3D82</t>
        </is>
      </c>
      <c r="D1333" s="141" t="inlineStr">
        <is>
          <t>78</t>
        </is>
      </c>
      <c r="E1333" s="141" t="inlineStr">
        <is>
          <t>Cos4</t>
        </is>
      </c>
      <c r="F1333" s="141" t="inlineStr">
        <is>
          <t>Dên</t>
        </is>
      </c>
      <c r="G1333" s="141" t="n"/>
      <c r="H1333" s="141" t="inlineStr">
        <is>
          <t>Cặp</t>
        </is>
      </c>
      <c r="I1333" s="43" t="n"/>
      <c r="J1333" s="43" t="n"/>
      <c r="K1333" s="43" t="n"/>
      <c r="L1333" s="43" t="n"/>
      <c r="M1333" s="43" t="n"/>
      <c r="N1333" s="43" t="n"/>
      <c r="O1333" s="43" t="n"/>
      <c r="P1333" s="43" t="n"/>
    </row>
    <row r="1334" ht="30" customHeight="1">
      <c r="A1334" s="141" t="n"/>
      <c r="B1334" s="141" t="inlineStr">
        <is>
          <t>YANMAR</t>
        </is>
      </c>
      <c r="C1334" s="141" t="inlineStr">
        <is>
          <t>Dên 3D84</t>
        </is>
      </c>
      <c r="D1334" s="141" t="inlineStr">
        <is>
          <t>84</t>
        </is>
      </c>
      <c r="E1334" s="141" t="inlineStr">
        <is>
          <t>Cos0</t>
        </is>
      </c>
      <c r="F1334" s="141" t="inlineStr">
        <is>
          <t>Dên</t>
        </is>
      </c>
      <c r="G1334" s="141" t="n"/>
      <c r="H1334" s="141" t="inlineStr">
        <is>
          <t>Bộ</t>
        </is>
      </c>
      <c r="I1334" s="43" t="n"/>
      <c r="J1334" s="43" t="n"/>
      <c r="K1334" s="43" t="n"/>
      <c r="L1334" s="43" t="n"/>
      <c r="M1334" s="43" t="n"/>
      <c r="N1334" s="43" t="n"/>
      <c r="O1334" s="43" t="n"/>
      <c r="P1334" s="43" t="n"/>
    </row>
    <row r="1335" ht="30" customHeight="1">
      <c r="A1335" s="141" t="n"/>
      <c r="B1335" s="141" t="inlineStr">
        <is>
          <t>YANMAR</t>
        </is>
      </c>
      <c r="C1335" s="141" t="inlineStr">
        <is>
          <t>Dên 3D84</t>
        </is>
      </c>
      <c r="D1335" s="141" t="inlineStr">
        <is>
          <t>84</t>
        </is>
      </c>
      <c r="E1335" s="141" t="inlineStr">
        <is>
          <t>Cos1</t>
        </is>
      </c>
      <c r="F1335" s="141" t="inlineStr">
        <is>
          <t>Dên</t>
        </is>
      </c>
      <c r="G1335" s="141" t="n"/>
      <c r="H1335" s="141" t="inlineStr">
        <is>
          <t>Bộ</t>
        </is>
      </c>
      <c r="I1335" s="43" t="n"/>
      <c r="J1335" s="43" t="n"/>
      <c r="K1335" s="43" t="n"/>
      <c r="L1335" s="43" t="n"/>
      <c r="M1335" s="43" t="n"/>
      <c r="N1335" s="43" t="n"/>
      <c r="O1335" s="43" t="n"/>
      <c r="P1335" s="43" t="n"/>
    </row>
    <row r="1336" ht="30" customHeight="1">
      <c r="A1336" s="43" t="inlineStr">
        <is>
          <t>HH075861</t>
        </is>
      </c>
      <c r="B1336" s="43" t="inlineStr">
        <is>
          <t>YANMAR</t>
        </is>
      </c>
      <c r="C1336" s="43" t="inlineStr">
        <is>
          <t>Dên 3D84</t>
        </is>
      </c>
      <c r="D1336" s="43" t="inlineStr">
        <is>
          <t>84</t>
        </is>
      </c>
      <c r="E1336" s="43" t="inlineStr">
        <is>
          <t>Cos2</t>
        </is>
      </c>
      <c r="F1336" s="43" t="inlineStr">
        <is>
          <t>Dên</t>
        </is>
      </c>
      <c r="G1336" s="43" t="inlineStr">
        <is>
          <t>TAIHO</t>
        </is>
      </c>
      <c r="H1336" s="43" t="inlineStr">
        <is>
          <t>Bộ</t>
        </is>
      </c>
      <c r="I1336" s="43" t="n"/>
      <c r="J1336" s="43" t="n"/>
      <c r="K1336" s="43" t="n"/>
      <c r="L1336" s="43" t="n"/>
      <c r="M1336" s="43" t="n"/>
      <c r="N1336" s="43" t="n"/>
      <c r="O1336" s="43" t="n"/>
      <c r="P1336" s="43" t="inlineStr">
        <is>
          <t>Miểng dên 3D84 (R415A) cos2 - TAIHO</t>
        </is>
      </c>
    </row>
    <row r="1337" ht="30" customHeight="1">
      <c r="A1337" s="141" t="n"/>
      <c r="B1337" s="141" t="inlineStr">
        <is>
          <t>YANMAR</t>
        </is>
      </c>
      <c r="C1337" s="141" t="inlineStr">
        <is>
          <t>Dên 3D84</t>
        </is>
      </c>
      <c r="D1337" s="141" t="inlineStr">
        <is>
          <t>84</t>
        </is>
      </c>
      <c r="E1337" s="141" t="inlineStr">
        <is>
          <t>Cos3</t>
        </is>
      </c>
      <c r="F1337" s="141" t="inlineStr">
        <is>
          <t>Dên</t>
        </is>
      </c>
      <c r="G1337" s="141" t="n"/>
      <c r="H1337" s="141" t="inlineStr">
        <is>
          <t>Bộ</t>
        </is>
      </c>
      <c r="I1337" s="43" t="n"/>
      <c r="J1337" s="43" t="n"/>
      <c r="K1337" s="43" t="n"/>
      <c r="L1337" s="43" t="n"/>
      <c r="M1337" s="43" t="n"/>
      <c r="N1337" s="43" t="n"/>
      <c r="O1337" s="43" t="n"/>
      <c r="P1337" s="43" t="n"/>
    </row>
    <row r="1338" ht="30" customHeight="1">
      <c r="A1338" s="141" t="n"/>
      <c r="B1338" s="141" t="inlineStr">
        <is>
          <t>YANMAR</t>
        </is>
      </c>
      <c r="C1338" s="141" t="inlineStr">
        <is>
          <t>Dên 3D84</t>
        </is>
      </c>
      <c r="D1338" s="141" t="inlineStr">
        <is>
          <t>84</t>
        </is>
      </c>
      <c r="E1338" s="141" t="inlineStr">
        <is>
          <t>Cos4</t>
        </is>
      </c>
      <c r="F1338" s="141" t="inlineStr">
        <is>
          <t>Dên</t>
        </is>
      </c>
      <c r="G1338" s="141" t="n"/>
      <c r="H1338" s="141" t="inlineStr">
        <is>
          <t>Bộ</t>
        </is>
      </c>
      <c r="I1338" s="43" t="n"/>
      <c r="J1338" s="43" t="n"/>
      <c r="K1338" s="43" t="n"/>
      <c r="L1338" s="43" t="n"/>
      <c r="M1338" s="43" t="n"/>
      <c r="N1338" s="43" t="n"/>
      <c r="O1338" s="43" t="n"/>
      <c r="P1338" s="43" t="n"/>
    </row>
    <row r="1339" ht="30" customHeight="1">
      <c r="A1339" s="45" t="inlineStr">
        <is>
          <t>HH072878</t>
        </is>
      </c>
      <c r="B1339" s="45" t="inlineStr">
        <is>
          <t>YANMAR</t>
        </is>
      </c>
      <c r="C1339" s="45" t="inlineStr">
        <is>
          <t>Dên 3D84/3TN84/4D84/4TN84/4D88</t>
        </is>
      </c>
      <c r="D1339" s="45" t="inlineStr">
        <is>
          <t>84</t>
        </is>
      </c>
      <c r="E1339" s="45" t="inlineStr">
        <is>
          <t>Cos0</t>
        </is>
      </c>
      <c r="F1339" s="45" t="inlineStr">
        <is>
          <t>Dên</t>
        </is>
      </c>
      <c r="G1339" s="45" t="inlineStr">
        <is>
          <t>LLE</t>
        </is>
      </c>
      <c r="H1339" s="45" t="inlineStr">
        <is>
          <t>Cặp</t>
        </is>
      </c>
      <c r="I1339" s="45" t="n"/>
      <c r="J1339" s="45" t="n"/>
      <c r="K1339" s="45" t="n"/>
      <c r="L1339" s="45" t="n"/>
      <c r="M1339" s="45" t="n"/>
      <c r="N1339" s="45" t="n"/>
      <c r="O1339" s="45" t="n"/>
      <c r="P1339" s="45" t="inlineStr">
        <is>
          <t>Miểng dên 3D84/3TN84/ 4D84/ 4TN84/ 4D88 Cos0 - LLE</t>
        </is>
      </c>
    </row>
    <row r="1340" ht="30" customHeight="1">
      <c r="A1340" s="141" t="n"/>
      <c r="B1340" s="141" t="inlineStr">
        <is>
          <t>YANMAR</t>
        </is>
      </c>
      <c r="C1340" s="141" t="inlineStr">
        <is>
          <t>Dên 3D84/3TN84/4D84/4TN84/4D88</t>
        </is>
      </c>
      <c r="D1340" s="141" t="inlineStr">
        <is>
          <t>84</t>
        </is>
      </c>
      <c r="E1340" s="141" t="inlineStr">
        <is>
          <t>Cos1</t>
        </is>
      </c>
      <c r="F1340" s="141" t="inlineStr">
        <is>
          <t>Dên</t>
        </is>
      </c>
      <c r="G1340" s="141" t="n"/>
      <c r="H1340" s="141" t="inlineStr">
        <is>
          <t>Cặp</t>
        </is>
      </c>
      <c r="I1340" s="45" t="n"/>
      <c r="J1340" s="45" t="n"/>
      <c r="K1340" s="45" t="n"/>
      <c r="L1340" s="45" t="n"/>
      <c r="M1340" s="45" t="n"/>
      <c r="N1340" s="45" t="n"/>
      <c r="O1340" s="45" t="n"/>
      <c r="P1340" s="45" t="n"/>
    </row>
    <row r="1341" ht="30" customHeight="1">
      <c r="A1341" s="141" t="n"/>
      <c r="B1341" s="141" t="inlineStr">
        <is>
          <t>YANMAR</t>
        </is>
      </c>
      <c r="C1341" s="141" t="inlineStr">
        <is>
          <t>Dên 3D84/3TN84/4D84/4TN84/4D88</t>
        </is>
      </c>
      <c r="D1341" s="141" t="inlineStr">
        <is>
          <t>84</t>
        </is>
      </c>
      <c r="E1341" s="141" t="inlineStr">
        <is>
          <t>Cos2</t>
        </is>
      </c>
      <c r="F1341" s="141" t="inlineStr">
        <is>
          <t>Dên</t>
        </is>
      </c>
      <c r="G1341" s="141" t="n"/>
      <c r="H1341" s="141" t="inlineStr">
        <is>
          <t>Cặp</t>
        </is>
      </c>
      <c r="I1341" s="45" t="n"/>
      <c r="J1341" s="45" t="n"/>
      <c r="K1341" s="45" t="n"/>
      <c r="L1341" s="45" t="n"/>
      <c r="M1341" s="45" t="n"/>
      <c r="N1341" s="45" t="n"/>
      <c r="O1341" s="45" t="n"/>
      <c r="P1341" s="45" t="n"/>
    </row>
    <row r="1342" ht="30" customHeight="1">
      <c r="A1342" s="141" t="n"/>
      <c r="B1342" s="141" t="inlineStr">
        <is>
          <t>YANMAR</t>
        </is>
      </c>
      <c r="C1342" s="141" t="inlineStr">
        <is>
          <t>Dên 3D84/3TN84/4D84/4TN84/4D88</t>
        </is>
      </c>
      <c r="D1342" s="141" t="inlineStr">
        <is>
          <t>84</t>
        </is>
      </c>
      <c r="E1342" s="141" t="inlineStr">
        <is>
          <t>Cos3</t>
        </is>
      </c>
      <c r="F1342" s="141" t="inlineStr">
        <is>
          <t>Dên</t>
        </is>
      </c>
      <c r="G1342" s="141" t="n"/>
      <c r="H1342" s="141" t="inlineStr">
        <is>
          <t>Cặp</t>
        </is>
      </c>
      <c r="I1342" s="45" t="n"/>
      <c r="J1342" s="45" t="n"/>
      <c r="K1342" s="45" t="n"/>
      <c r="L1342" s="45" t="n"/>
      <c r="M1342" s="45" t="n"/>
      <c r="N1342" s="45" t="n"/>
      <c r="O1342" s="45" t="n"/>
      <c r="P1342" s="45" t="n"/>
    </row>
    <row r="1343" ht="30" customHeight="1">
      <c r="A1343" s="141" t="n"/>
      <c r="B1343" s="141" t="inlineStr">
        <is>
          <t>YANMAR</t>
        </is>
      </c>
      <c r="C1343" s="141" t="inlineStr">
        <is>
          <t>Dên 3D84/3TN84/4D84/4TN84/4D88</t>
        </is>
      </c>
      <c r="D1343" s="141" t="inlineStr">
        <is>
          <t>84</t>
        </is>
      </c>
      <c r="E1343" s="141" t="inlineStr">
        <is>
          <t>Cos4</t>
        </is>
      </c>
      <c r="F1343" s="141" t="inlineStr">
        <is>
          <t>Dên</t>
        </is>
      </c>
      <c r="G1343" s="141" t="n"/>
      <c r="H1343" s="141" t="inlineStr">
        <is>
          <t>Cặp</t>
        </is>
      </c>
      <c r="I1343" s="45" t="n"/>
      <c r="J1343" s="45" t="n"/>
      <c r="K1343" s="45" t="n"/>
      <c r="L1343" s="45" t="n"/>
      <c r="M1343" s="45" t="n"/>
      <c r="N1343" s="45" t="n"/>
      <c r="O1343" s="45" t="n"/>
      <c r="P1343" s="45" t="n"/>
    </row>
    <row r="1344" ht="30" customHeight="1">
      <c r="A1344" s="141" t="n"/>
      <c r="B1344" s="141" t="inlineStr">
        <is>
          <t>YANMAR</t>
        </is>
      </c>
      <c r="C1344" s="141" t="inlineStr">
        <is>
          <t>Baze 3D84/4D84/3TN84/4TN84/3D88/4D88/3TN88/4TN88</t>
        </is>
      </c>
      <c r="D1344" s="141" t="inlineStr">
        <is>
          <t>84</t>
        </is>
      </c>
      <c r="E1344" s="141" t="inlineStr">
        <is>
          <t>Cos0</t>
        </is>
      </c>
      <c r="F1344" s="141" t="inlineStr">
        <is>
          <t>Baze</t>
        </is>
      </c>
      <c r="G1344" s="141" t="n"/>
      <c r="H1344" s="141" t="inlineStr">
        <is>
          <t>Cặp</t>
        </is>
      </c>
      <c r="I1344" s="45" t="n"/>
      <c r="J1344" s="45" t="n"/>
      <c r="K1344" s="45" t="n"/>
      <c r="L1344" s="45" t="n"/>
      <c r="M1344" s="45" t="n"/>
      <c r="N1344" s="45" t="n"/>
      <c r="O1344" s="45" t="n"/>
      <c r="P1344" s="45" t="n"/>
    </row>
    <row r="1345" ht="30" customHeight="1">
      <c r="A1345" s="45" t="inlineStr">
        <is>
          <t>HH076772</t>
        </is>
      </c>
      <c r="B1345" s="45" t="inlineStr">
        <is>
          <t>YANMAR</t>
        </is>
      </c>
      <c r="C1345" s="45" t="inlineStr">
        <is>
          <t>Baze 3D84/4D84/3TN84/4TN84/3D88/4D88/3TN88/4TN88</t>
        </is>
      </c>
      <c r="D1345" s="45" t="inlineStr">
        <is>
          <t>84</t>
        </is>
      </c>
      <c r="E1345" s="45" t="inlineStr">
        <is>
          <t>Cos1</t>
        </is>
      </c>
      <c r="F1345" s="45" t="inlineStr">
        <is>
          <t>Baze</t>
        </is>
      </c>
      <c r="G1345" s="45" t="inlineStr">
        <is>
          <t>LLE</t>
        </is>
      </c>
      <c r="H1345" s="45" t="inlineStr">
        <is>
          <t>Cặp</t>
        </is>
      </c>
      <c r="I1345" s="45" t="n"/>
      <c r="J1345" s="45" t="n"/>
      <c r="K1345" s="45" t="n"/>
      <c r="L1345" s="45" t="n"/>
      <c r="M1345" s="45" t="n"/>
      <c r="N1345" s="45" t="n"/>
      <c r="O1345" s="45" t="n"/>
      <c r="P1345" s="45" t="inlineStr">
        <is>
          <t>Miểng baze 3D84/4D84/3TN84/4TN84/3D88/4D88/3TN88/4TN88 Cos1- LLE</t>
        </is>
      </c>
    </row>
    <row r="1346" ht="30" customHeight="1">
      <c r="A1346" s="141" t="n"/>
      <c r="B1346" s="141" t="inlineStr">
        <is>
          <t>YANMAR</t>
        </is>
      </c>
      <c r="C1346" s="141" t="inlineStr">
        <is>
          <t>Baze 3D84/4D84/3TN84/4TN84/3D88/4D88/3TN88/4TN88</t>
        </is>
      </c>
      <c r="D1346" s="141" t="inlineStr">
        <is>
          <t>84</t>
        </is>
      </c>
      <c r="E1346" s="141" t="inlineStr">
        <is>
          <t>Cos2</t>
        </is>
      </c>
      <c r="F1346" s="141" t="inlineStr">
        <is>
          <t>Baze</t>
        </is>
      </c>
      <c r="G1346" s="141" t="n"/>
      <c r="H1346" s="141" t="inlineStr">
        <is>
          <t>Cặp</t>
        </is>
      </c>
      <c r="I1346" s="45" t="n"/>
      <c r="J1346" s="45" t="n"/>
      <c r="K1346" s="45" t="n"/>
      <c r="L1346" s="45" t="n"/>
      <c r="M1346" s="45" t="n"/>
      <c r="N1346" s="45" t="n"/>
      <c r="O1346" s="45" t="n"/>
      <c r="P1346" s="45" t="n"/>
    </row>
    <row r="1347" ht="30" customHeight="1">
      <c r="A1347" s="141" t="n"/>
      <c r="B1347" s="141" t="inlineStr">
        <is>
          <t>YANMAR</t>
        </is>
      </c>
      <c r="C1347" s="141" t="inlineStr">
        <is>
          <t>Baze 3D84/4D84/3TN84/4TN84/3D88/4D88/3TN88/4TN88</t>
        </is>
      </c>
      <c r="D1347" s="141" t="inlineStr">
        <is>
          <t>84</t>
        </is>
      </c>
      <c r="E1347" s="141" t="inlineStr">
        <is>
          <t>Cos3</t>
        </is>
      </c>
      <c r="F1347" s="141" t="inlineStr">
        <is>
          <t>Baze</t>
        </is>
      </c>
      <c r="G1347" s="141" t="n"/>
      <c r="H1347" s="141" t="inlineStr">
        <is>
          <t>Cặp</t>
        </is>
      </c>
      <c r="I1347" s="45" t="n"/>
      <c r="J1347" s="45" t="n"/>
      <c r="K1347" s="45" t="n"/>
      <c r="L1347" s="45" t="n"/>
      <c r="M1347" s="45" t="n"/>
      <c r="N1347" s="45" t="n"/>
      <c r="O1347" s="45" t="n"/>
      <c r="P1347" s="45" t="n"/>
    </row>
    <row r="1348" ht="30" customHeight="1">
      <c r="A1348" s="141" t="n"/>
      <c r="B1348" s="141" t="inlineStr">
        <is>
          <t>YANMAR</t>
        </is>
      </c>
      <c r="C1348" s="141" t="inlineStr">
        <is>
          <t>Baze 3D84/4D84/3TN84/4TN84/3D88/4D88/3TN88/4TN88</t>
        </is>
      </c>
      <c r="D1348" s="141" t="inlineStr">
        <is>
          <t>84</t>
        </is>
      </c>
      <c r="E1348" s="141" t="inlineStr">
        <is>
          <t>Cos4</t>
        </is>
      </c>
      <c r="F1348" s="141" t="inlineStr">
        <is>
          <t>Baze</t>
        </is>
      </c>
      <c r="G1348" s="141" t="n"/>
      <c r="H1348" s="141" t="inlineStr">
        <is>
          <t>Cặp</t>
        </is>
      </c>
      <c r="I1348" s="45" t="n"/>
      <c r="J1348" s="45" t="n"/>
      <c r="K1348" s="45" t="n"/>
      <c r="L1348" s="45" t="n"/>
      <c r="M1348" s="45" t="n"/>
      <c r="N1348" s="45" t="n"/>
      <c r="O1348" s="45" t="n"/>
      <c r="P1348" s="45" t="n"/>
    </row>
    <row r="1349" ht="30" customHeight="1">
      <c r="A1349" s="141" t="n"/>
      <c r="B1349" s="141" t="inlineStr">
        <is>
          <t>YANMAR</t>
        </is>
      </c>
      <c r="C1349" s="141" t="inlineStr">
        <is>
          <t>Bạc Miểng 3TN84/3D84</t>
        </is>
      </c>
      <c r="D1349" s="141" t="inlineStr">
        <is>
          <t>84</t>
        </is>
      </c>
      <c r="E1349" s="141" t="inlineStr">
        <is>
          <t>Cos0</t>
        </is>
      </c>
      <c r="F1349" s="141" t="inlineStr">
        <is>
          <t>Baze+Dên</t>
        </is>
      </c>
      <c r="G1349" s="141" t="n"/>
      <c r="H1349" s="141" t="inlineStr">
        <is>
          <t>Bộ</t>
        </is>
      </c>
      <c r="I1349" s="43" t="n"/>
      <c r="J1349" s="43" t="n"/>
      <c r="K1349" s="43" t="n"/>
      <c r="L1349" s="43" t="n"/>
      <c r="M1349" s="43" t="n"/>
      <c r="N1349" s="43" t="n"/>
      <c r="O1349" s="43" t="n"/>
      <c r="P1349" s="43" t="n"/>
    </row>
    <row r="1350" ht="30" customHeight="1">
      <c r="A1350" s="43" t="inlineStr">
        <is>
          <t>HH071020</t>
        </is>
      </c>
      <c r="B1350" s="43" t="inlineStr">
        <is>
          <t>YANMAR</t>
        </is>
      </c>
      <c r="C1350" s="43" t="inlineStr">
        <is>
          <t>Bạc miểng 3TN84/3D84 Cos1</t>
        </is>
      </c>
      <c r="D1350" s="43" t="inlineStr">
        <is>
          <t>84</t>
        </is>
      </c>
      <c r="E1350" s="43" t="inlineStr">
        <is>
          <t>Cos1</t>
        </is>
      </c>
      <c r="F1350" s="43" t="inlineStr">
        <is>
          <t>Baze+Dên</t>
        </is>
      </c>
      <c r="G1350" s="43" t="n"/>
      <c r="H1350" s="43" t="inlineStr">
        <is>
          <t>Bộ</t>
        </is>
      </c>
      <c r="I1350" s="43" t="n"/>
      <c r="J1350" s="43" t="n"/>
      <c r="K1350" s="43" t="n"/>
      <c r="L1350" s="43" t="n"/>
      <c r="M1350" s="43" t="n"/>
      <c r="N1350" s="43" t="n"/>
      <c r="O1350" s="43" t="n"/>
      <c r="P1350" s="43" t="inlineStr">
        <is>
          <t>Bạc miểng 3TN84/3D84 Cos1</t>
        </is>
      </c>
    </row>
    <row r="1351" ht="30" customHeight="1">
      <c r="A1351" s="45" t="inlineStr">
        <is>
          <t>HH071021</t>
        </is>
      </c>
      <c r="B1351" s="45" t="inlineStr">
        <is>
          <t>YANMAR</t>
        </is>
      </c>
      <c r="C1351" s="45" t="inlineStr">
        <is>
          <t>Bạc miểng 3TN84/3D84 Cos2</t>
        </is>
      </c>
      <c r="D1351" s="45" t="inlineStr">
        <is>
          <t>84</t>
        </is>
      </c>
      <c r="E1351" s="45" t="inlineStr">
        <is>
          <t>Cos2</t>
        </is>
      </c>
      <c r="F1351" s="45" t="inlineStr">
        <is>
          <t>Baze+Dên</t>
        </is>
      </c>
      <c r="G1351" s="45" t="n"/>
      <c r="H1351" s="45" t="inlineStr">
        <is>
          <t>Bộ</t>
        </is>
      </c>
      <c r="I1351" s="45" t="n"/>
      <c r="J1351" s="45" t="n"/>
      <c r="K1351" s="45" t="n"/>
      <c r="L1351" s="45" t="n"/>
      <c r="M1351" s="45" t="n"/>
      <c r="N1351" s="45" t="n"/>
      <c r="O1351" s="45" t="n"/>
      <c r="P1351" s="45" t="inlineStr">
        <is>
          <t>Bạc miểng 3TN84/3D84 Cos2</t>
        </is>
      </c>
    </row>
    <row r="1352" ht="30" customHeight="1">
      <c r="A1352" s="141" t="n"/>
      <c r="B1352" s="141" t="inlineStr">
        <is>
          <t>YANMAR</t>
        </is>
      </c>
      <c r="C1352" s="141" t="inlineStr">
        <is>
          <t>Bạc Miểng 3TN84/3D84</t>
        </is>
      </c>
      <c r="D1352" s="141" t="inlineStr">
        <is>
          <t>84</t>
        </is>
      </c>
      <c r="E1352" s="141" t="inlineStr">
        <is>
          <t>Cos3</t>
        </is>
      </c>
      <c r="F1352" s="141" t="inlineStr">
        <is>
          <t>Baze+Dên</t>
        </is>
      </c>
      <c r="G1352" s="141" t="n"/>
      <c r="H1352" s="141" t="inlineStr">
        <is>
          <t>Bộ</t>
        </is>
      </c>
      <c r="I1352" s="43" t="n"/>
      <c r="J1352" s="43" t="n"/>
      <c r="K1352" s="43" t="n"/>
      <c r="L1352" s="43" t="n"/>
      <c r="M1352" s="43" t="n"/>
      <c r="N1352" s="43" t="n"/>
      <c r="O1352" s="43" t="n"/>
      <c r="P1352" s="43" t="n"/>
    </row>
    <row r="1353" ht="30" customHeight="1">
      <c r="A1353" s="43" t="inlineStr">
        <is>
          <t>HH074636</t>
        </is>
      </c>
      <c r="B1353" s="43" t="inlineStr">
        <is>
          <t>YANMAR</t>
        </is>
      </c>
      <c r="C1353" s="43" t="inlineStr">
        <is>
          <t>Bạc miểng 3TN84/3D84 Cos4- Taiho</t>
        </is>
      </c>
      <c r="D1353" s="43" t="inlineStr">
        <is>
          <t>84</t>
        </is>
      </c>
      <c r="E1353" s="43" t="inlineStr">
        <is>
          <t>Cos4</t>
        </is>
      </c>
      <c r="F1353" s="43" t="inlineStr">
        <is>
          <t>Baze+Dên</t>
        </is>
      </c>
      <c r="G1353" s="43" t="inlineStr">
        <is>
          <t>TAIHO</t>
        </is>
      </c>
      <c r="H1353" s="43" t="inlineStr">
        <is>
          <t>Bộ</t>
        </is>
      </c>
      <c r="I1353" s="43" t="n"/>
      <c r="J1353" s="43" t="n"/>
      <c r="K1353" s="43" t="n"/>
      <c r="L1353" s="43" t="n"/>
      <c r="M1353" s="43" t="n"/>
      <c r="N1353" s="43" t="n"/>
      <c r="O1353" s="43" t="n"/>
      <c r="P1353" s="43" t="inlineStr">
        <is>
          <t>Bạc miểng 3TN84/3D84 Cos4- Taiho</t>
        </is>
      </c>
    </row>
    <row r="1354" ht="30" customHeight="1">
      <c r="A1354" s="43" t="inlineStr">
        <is>
          <t>HH071392</t>
        </is>
      </c>
      <c r="B1354" s="43" t="inlineStr">
        <is>
          <t>YANMAR</t>
        </is>
      </c>
      <c r="C1354" s="43" t="inlineStr">
        <is>
          <t>Bạc miểng 3TN84/3D84/3D88/3TN88 (M415A + R415A) Cos0 - TAIHO</t>
        </is>
      </c>
      <c r="D1354" s="43" t="inlineStr">
        <is>
          <t>84</t>
        </is>
      </c>
      <c r="E1354" s="43" t="inlineStr">
        <is>
          <t>Cos0</t>
        </is>
      </c>
      <c r="F1354" s="43" t="inlineStr">
        <is>
          <t>Baze+Dên</t>
        </is>
      </c>
      <c r="G1354" s="43" t="inlineStr">
        <is>
          <t>TAIHO</t>
        </is>
      </c>
      <c r="H1354" s="43" t="inlineStr">
        <is>
          <t>Bộ</t>
        </is>
      </c>
      <c r="I1354" s="43" t="n"/>
      <c r="J1354" s="43" t="n"/>
      <c r="K1354" s="43" t="n"/>
      <c r="L1354" s="43" t="n"/>
      <c r="M1354" s="43" t="n"/>
      <c r="N1354" s="43" t="n"/>
      <c r="O1354" s="43" t="n"/>
      <c r="P1354" s="43" t="inlineStr">
        <is>
          <t>Bạc miểng 3TN84/3D84/3D88/3TN88 (M415A + R415A) Cos0 - TAIHO</t>
        </is>
      </c>
    </row>
    <row r="1355" ht="30" customHeight="1">
      <c r="A1355" s="141" t="n"/>
      <c r="B1355" s="141" t="inlineStr">
        <is>
          <t>YANMAR</t>
        </is>
      </c>
      <c r="C1355" s="141" t="inlineStr">
        <is>
          <t>Bạc Miểng 3TN84/3D84/3D88/3TN88</t>
        </is>
      </c>
      <c r="D1355" s="141" t="inlineStr">
        <is>
          <t>84</t>
        </is>
      </c>
      <c r="E1355" s="141" t="inlineStr">
        <is>
          <t>Cos1</t>
        </is>
      </c>
      <c r="F1355" s="141" t="inlineStr">
        <is>
          <t>Baze+Dên</t>
        </is>
      </c>
      <c r="G1355" s="141" t="n"/>
      <c r="H1355" s="141" t="inlineStr">
        <is>
          <t>Bộ</t>
        </is>
      </c>
      <c r="I1355" s="43" t="n"/>
      <c r="J1355" s="43" t="n"/>
      <c r="K1355" s="43" t="n"/>
      <c r="L1355" s="43" t="n"/>
      <c r="M1355" s="43" t="n"/>
      <c r="N1355" s="43" t="n"/>
      <c r="O1355" s="43" t="n"/>
      <c r="P1355" s="43" t="n"/>
    </row>
    <row r="1356" ht="30" customHeight="1">
      <c r="A1356" s="141" t="n"/>
      <c r="B1356" s="141" t="inlineStr">
        <is>
          <t>YANMAR</t>
        </is>
      </c>
      <c r="C1356" s="141" t="inlineStr">
        <is>
          <t>Bạc Miểng 3TN84/3D84/3D88/3TN88</t>
        </is>
      </c>
      <c r="D1356" s="141" t="inlineStr">
        <is>
          <t>84</t>
        </is>
      </c>
      <c r="E1356" s="141" t="inlineStr">
        <is>
          <t>Cos2</t>
        </is>
      </c>
      <c r="F1356" s="141" t="inlineStr">
        <is>
          <t>Baze+Dên</t>
        </is>
      </c>
      <c r="G1356" s="141" t="n"/>
      <c r="H1356" s="141" t="inlineStr">
        <is>
          <t>Bộ</t>
        </is>
      </c>
      <c r="I1356" s="43" t="n"/>
      <c r="J1356" s="43" t="n"/>
      <c r="K1356" s="43" t="n"/>
      <c r="L1356" s="43" t="n"/>
      <c r="M1356" s="43" t="n"/>
      <c r="N1356" s="43" t="n"/>
      <c r="O1356" s="43" t="n"/>
      <c r="P1356" s="43" t="n"/>
    </row>
    <row r="1357" ht="30" customHeight="1">
      <c r="A1357" s="141" t="n"/>
      <c r="B1357" s="141" t="inlineStr">
        <is>
          <t>YANMAR</t>
        </is>
      </c>
      <c r="C1357" s="141" t="inlineStr">
        <is>
          <t>Bạc Miểng 3TN84/3D84/3D88/3TN88</t>
        </is>
      </c>
      <c r="D1357" s="141" t="inlineStr">
        <is>
          <t>84</t>
        </is>
      </c>
      <c r="E1357" s="141" t="inlineStr">
        <is>
          <t>Cos3</t>
        </is>
      </c>
      <c r="F1357" s="141" t="inlineStr">
        <is>
          <t>Baze+Dên</t>
        </is>
      </c>
      <c r="G1357" s="141" t="n"/>
      <c r="H1357" s="141" t="inlineStr">
        <is>
          <t>Bộ</t>
        </is>
      </c>
      <c r="I1357" s="43" t="n"/>
      <c r="J1357" s="43" t="n"/>
      <c r="K1357" s="43" t="n"/>
      <c r="L1357" s="43" t="n"/>
      <c r="M1357" s="43" t="n"/>
      <c r="N1357" s="43" t="n"/>
      <c r="O1357" s="43" t="n"/>
      <c r="P1357" s="43" t="n"/>
    </row>
    <row r="1358" ht="30" customHeight="1">
      <c r="A1358" s="141" t="n"/>
      <c r="B1358" s="141" t="inlineStr">
        <is>
          <t>YANMAR</t>
        </is>
      </c>
      <c r="C1358" s="141" t="inlineStr">
        <is>
          <t>Bạc Miểng 3TN84/3D84/3D88/3TN88</t>
        </is>
      </c>
      <c r="D1358" s="141" t="inlineStr">
        <is>
          <t>84</t>
        </is>
      </c>
      <c r="E1358" s="141" t="inlineStr">
        <is>
          <t>Cos4</t>
        </is>
      </c>
      <c r="F1358" s="141" t="inlineStr">
        <is>
          <t>Baze+Dên</t>
        </is>
      </c>
      <c r="G1358" s="141" t="n"/>
      <c r="H1358" s="141" t="inlineStr">
        <is>
          <t>Bộ</t>
        </is>
      </c>
      <c r="I1358" s="43" t="n"/>
      <c r="J1358" s="43" t="n"/>
      <c r="K1358" s="43" t="n"/>
      <c r="L1358" s="43" t="n"/>
      <c r="M1358" s="43" t="n"/>
      <c r="N1358" s="43" t="n"/>
      <c r="O1358" s="43" t="n"/>
      <c r="P1358" s="43" t="n"/>
    </row>
    <row r="1359" ht="30" customHeight="1">
      <c r="A1359" s="141" t="n"/>
      <c r="B1359" s="141" t="inlineStr">
        <is>
          <t>YANMAR</t>
        </is>
      </c>
      <c r="C1359" s="141" t="inlineStr">
        <is>
          <t>Dên 4D84</t>
        </is>
      </c>
      <c r="D1359" s="141" t="inlineStr">
        <is>
          <t>84</t>
        </is>
      </c>
      <c r="E1359" s="141" t="inlineStr">
        <is>
          <t>Cos0</t>
        </is>
      </c>
      <c r="F1359" s="141" t="inlineStr">
        <is>
          <t>Dên</t>
        </is>
      </c>
      <c r="G1359" s="141" t="n"/>
      <c r="H1359" s="141" t="inlineStr">
        <is>
          <t>Bộ</t>
        </is>
      </c>
      <c r="I1359" s="45" t="n"/>
      <c r="J1359" s="45" t="n"/>
      <c r="K1359" s="45" t="n"/>
      <c r="L1359" s="45" t="n"/>
      <c r="M1359" s="45" t="n"/>
      <c r="N1359" s="45" t="n"/>
      <c r="O1359" s="45" t="n"/>
      <c r="P1359" s="45" t="n"/>
    </row>
    <row r="1360" ht="30" customHeight="1">
      <c r="A1360" s="141" t="n"/>
      <c r="B1360" s="141" t="inlineStr">
        <is>
          <t>YANMAR</t>
        </is>
      </c>
      <c r="C1360" s="141" t="inlineStr">
        <is>
          <t>Dên 4D84</t>
        </is>
      </c>
      <c r="D1360" s="141" t="inlineStr">
        <is>
          <t>84</t>
        </is>
      </c>
      <c r="E1360" s="141" t="inlineStr">
        <is>
          <t>Cos1</t>
        </is>
      </c>
      <c r="F1360" s="141" t="inlineStr">
        <is>
          <t>Dên</t>
        </is>
      </c>
      <c r="G1360" s="141" t="n"/>
      <c r="H1360" s="141" t="inlineStr">
        <is>
          <t>Bộ</t>
        </is>
      </c>
      <c r="I1360" s="45" t="n"/>
      <c r="J1360" s="45" t="n"/>
      <c r="K1360" s="45" t="n"/>
      <c r="L1360" s="45" t="n"/>
      <c r="M1360" s="45" t="n"/>
      <c r="N1360" s="45" t="n"/>
      <c r="O1360" s="45" t="n"/>
      <c r="P1360" s="45" t="n"/>
    </row>
    <row r="1361" ht="30" customHeight="1">
      <c r="A1361" s="141" t="n"/>
      <c r="B1361" s="141" t="inlineStr">
        <is>
          <t>YANMAR</t>
        </is>
      </c>
      <c r="C1361" s="141" t="inlineStr">
        <is>
          <t>Dên 4D84</t>
        </is>
      </c>
      <c r="D1361" s="141" t="inlineStr">
        <is>
          <t>84</t>
        </is>
      </c>
      <c r="E1361" s="141" t="inlineStr">
        <is>
          <t>Cos2</t>
        </is>
      </c>
      <c r="F1361" s="141" t="inlineStr">
        <is>
          <t>Dên</t>
        </is>
      </c>
      <c r="G1361" s="141" t="n"/>
      <c r="H1361" s="141" t="inlineStr">
        <is>
          <t>Bộ</t>
        </is>
      </c>
      <c r="I1361" s="45" t="n"/>
      <c r="J1361" s="45" t="n"/>
      <c r="K1361" s="45" t="n"/>
      <c r="L1361" s="45" t="n"/>
      <c r="M1361" s="45" t="n"/>
      <c r="N1361" s="45" t="n"/>
      <c r="O1361" s="45" t="n"/>
      <c r="P1361" s="45" t="n"/>
    </row>
    <row r="1362" ht="30" customHeight="1">
      <c r="A1362" s="45" t="inlineStr">
        <is>
          <t>HH071496</t>
        </is>
      </c>
      <c r="B1362" s="45" t="inlineStr">
        <is>
          <t>YANMAR</t>
        </is>
      </c>
      <c r="C1362" s="45" t="inlineStr">
        <is>
          <t>Dên 4D84</t>
        </is>
      </c>
      <c r="D1362" s="45" t="inlineStr">
        <is>
          <t>84</t>
        </is>
      </c>
      <c r="E1362" s="45" t="inlineStr">
        <is>
          <t>Cos3</t>
        </is>
      </c>
      <c r="F1362" s="45" t="inlineStr">
        <is>
          <t>Dên</t>
        </is>
      </c>
      <c r="G1362" s="45" t="inlineStr">
        <is>
          <t>LLE</t>
        </is>
      </c>
      <c r="H1362" s="45" t="inlineStr">
        <is>
          <t>Bộ</t>
        </is>
      </c>
      <c r="I1362" s="45" t="n"/>
      <c r="J1362" s="45" t="n"/>
      <c r="K1362" s="45" t="n"/>
      <c r="L1362" s="45" t="n"/>
      <c r="M1362" s="45" t="n"/>
      <c r="N1362" s="45" t="n"/>
      <c r="O1362" s="45" t="n"/>
      <c r="P1362" s="45" t="inlineStr">
        <is>
          <t>Miểng dên 4D84 - cos3 - LLE</t>
        </is>
      </c>
    </row>
    <row r="1363" ht="30" customHeight="1">
      <c r="A1363" s="141" t="n"/>
      <c r="B1363" s="141" t="inlineStr">
        <is>
          <t>YANMAR</t>
        </is>
      </c>
      <c r="C1363" s="141" t="inlineStr">
        <is>
          <t>Dên 4D84</t>
        </is>
      </c>
      <c r="D1363" s="141" t="inlineStr">
        <is>
          <t>84</t>
        </is>
      </c>
      <c r="E1363" s="141" t="inlineStr">
        <is>
          <t>Cos4</t>
        </is>
      </c>
      <c r="F1363" s="141" t="inlineStr">
        <is>
          <t>Dên</t>
        </is>
      </c>
      <c r="G1363" s="141" t="n"/>
      <c r="H1363" s="141" t="inlineStr">
        <is>
          <t>Bộ</t>
        </is>
      </c>
      <c r="I1363" s="45" t="n"/>
      <c r="J1363" s="45" t="n"/>
      <c r="K1363" s="45" t="n"/>
      <c r="L1363" s="45" t="n"/>
      <c r="M1363" s="45" t="n"/>
      <c r="N1363" s="45" t="n"/>
      <c r="O1363" s="45" t="n"/>
      <c r="P1363" s="45" t="n"/>
    </row>
    <row r="1364" ht="30" customHeight="1">
      <c r="A1364" s="43" t="inlineStr">
        <is>
          <t>HH078371</t>
        </is>
      </c>
      <c r="B1364" s="43" t="inlineStr">
        <is>
          <t>YANMAR</t>
        </is>
      </c>
      <c r="C1364" s="43" t="inlineStr">
        <is>
          <t>Baze 4D84/4TN84/4D88/4TN88</t>
        </is>
      </c>
      <c r="D1364" s="43" t="inlineStr">
        <is>
          <t>84</t>
        </is>
      </c>
      <c r="E1364" s="43" t="inlineStr">
        <is>
          <t>Cos0</t>
        </is>
      </c>
      <c r="F1364" s="43" t="inlineStr">
        <is>
          <t>Baze</t>
        </is>
      </c>
      <c r="G1364" s="43" t="inlineStr">
        <is>
          <t>CS IVECO</t>
        </is>
      </c>
      <c r="H1364" s="43" t="inlineStr">
        <is>
          <t>Bộ</t>
        </is>
      </c>
      <c r="I1364" s="43" t="n"/>
      <c r="J1364" s="53" t="n">
        <v>130000</v>
      </c>
      <c r="K1364" s="53" t="n">
        <v>140000</v>
      </c>
      <c r="L1364" s="53" t="n">
        <v>150000</v>
      </c>
      <c r="M1364" s="43" t="n"/>
      <c r="N1364" s="43" t="n"/>
      <c r="O1364" s="43" t="n"/>
      <c r="P1364" s="43" t="inlineStr">
        <is>
          <t>Miểng baze 4D84/4TN84/4D88/4TN88 Cos0 - CS IVECO</t>
        </is>
      </c>
    </row>
    <row r="1365" ht="30" customHeight="1">
      <c r="A1365" s="45" t="inlineStr">
        <is>
          <t>HH080532</t>
        </is>
      </c>
      <c r="B1365" s="45" t="inlineStr">
        <is>
          <t>YANMAR</t>
        </is>
      </c>
      <c r="C1365" s="45" t="inlineStr">
        <is>
          <t>Baze 4D84/4TN84/4D88/4TN88</t>
        </is>
      </c>
      <c r="D1365" s="45" t="inlineStr">
        <is>
          <t>84</t>
        </is>
      </c>
      <c r="E1365" s="45" t="inlineStr">
        <is>
          <t>Cos0</t>
        </is>
      </c>
      <c r="F1365" s="45" t="inlineStr">
        <is>
          <t>Baze</t>
        </is>
      </c>
      <c r="G1365" s="45" t="inlineStr">
        <is>
          <t>M-TNE88A</t>
        </is>
      </c>
      <c r="H1365" s="45" t="inlineStr">
        <is>
          <t>Cặp</t>
        </is>
      </c>
      <c r="I1365" s="45" t="n"/>
      <c r="J1365" s="54" t="n">
        <v>45000</v>
      </c>
      <c r="K1365" s="54" t="n">
        <v>50000</v>
      </c>
      <c r="L1365" s="54" t="n">
        <v>60000</v>
      </c>
      <c r="M1365" s="45" t="n"/>
      <c r="N1365" s="45" t="n"/>
      <c r="O1365" s="45" t="n"/>
      <c r="P1365" s="45" t="inlineStr">
        <is>
          <t>Miểng baze (Cặp) 4D84/4TN84/4D88/4TN88 Cos0 - TDC - M-TNE88A</t>
        </is>
      </c>
    </row>
    <row r="1366" ht="30" customHeight="1">
      <c r="A1366" s="45" t="inlineStr">
        <is>
          <t>HH080507</t>
        </is>
      </c>
      <c r="B1366" s="45" t="inlineStr">
        <is>
          <t>YANMAR</t>
        </is>
      </c>
      <c r="C1366" s="45" t="inlineStr">
        <is>
          <t>Baze 4D84/4TN84/4D88/4TN88</t>
        </is>
      </c>
      <c r="D1366" s="45" t="inlineStr">
        <is>
          <t>84</t>
        </is>
      </c>
      <c r="E1366" s="45" t="inlineStr">
        <is>
          <t>Cos0</t>
        </is>
      </c>
      <c r="F1366" s="45" t="inlineStr">
        <is>
          <t>Baze</t>
        </is>
      </c>
      <c r="G1366" s="45" t="inlineStr">
        <is>
          <t>TDC</t>
        </is>
      </c>
      <c r="H1366" s="45" t="inlineStr">
        <is>
          <t>Bộ</t>
        </is>
      </c>
      <c r="I1366" s="45" t="n"/>
      <c r="J1366" s="54" t="n">
        <v>170000</v>
      </c>
      <c r="K1366" s="54" t="n">
        <v>190000</v>
      </c>
      <c r="L1366" s="54" t="n">
        <v>210000</v>
      </c>
      <c r="M1366" s="45" t="n"/>
      <c r="N1366" s="45" t="n"/>
      <c r="O1366" s="45" t="n"/>
      <c r="P1366" s="45" t="inlineStr">
        <is>
          <t>Miểng baze 4D84/4TN84/4D88/4TN88 Cos0 - TDC - M899A</t>
        </is>
      </c>
    </row>
    <row r="1367" ht="30" customHeight="1">
      <c r="A1367" s="45" t="inlineStr">
        <is>
          <t>HH078373</t>
        </is>
      </c>
      <c r="B1367" s="45" t="inlineStr">
        <is>
          <t>YANMAR</t>
        </is>
      </c>
      <c r="C1367" s="45" t="inlineStr">
        <is>
          <t>Baze 4D84/4TN84/4D88/4TN88</t>
        </is>
      </c>
      <c r="D1367" s="45" t="inlineStr">
        <is>
          <t>84</t>
        </is>
      </c>
      <c r="E1367" s="45" t="inlineStr">
        <is>
          <t>Cos1</t>
        </is>
      </c>
      <c r="F1367" s="45" t="inlineStr">
        <is>
          <t>Baze</t>
        </is>
      </c>
      <c r="G1367" s="45" t="inlineStr">
        <is>
          <t>CS IVECO</t>
        </is>
      </c>
      <c r="H1367" s="45" t="inlineStr">
        <is>
          <t>Bộ</t>
        </is>
      </c>
      <c r="I1367" s="45" t="n"/>
      <c r="J1367" s="54" t="n">
        <v>130000</v>
      </c>
      <c r="K1367" s="54" t="n">
        <v>140000</v>
      </c>
      <c r="L1367" s="54" t="n">
        <v>150000</v>
      </c>
      <c r="M1367" s="45" t="n"/>
      <c r="N1367" s="45" t="n"/>
      <c r="O1367" s="45" t="n"/>
      <c r="P1367" s="45" t="inlineStr">
        <is>
          <t>Miểng baze 4D84/4TN84/4D88/4TN88 Cos1 - CS IVECO</t>
        </is>
      </c>
    </row>
    <row r="1368" ht="30" customHeight="1">
      <c r="A1368" s="43" t="inlineStr">
        <is>
          <t>HH078375</t>
        </is>
      </c>
      <c r="B1368" s="43" t="inlineStr">
        <is>
          <t>YANMAR</t>
        </is>
      </c>
      <c r="C1368" s="43" t="inlineStr">
        <is>
          <t>Baze 4D84/4TN84/4D88/4TN88</t>
        </is>
      </c>
      <c r="D1368" s="43" t="inlineStr">
        <is>
          <t>84</t>
        </is>
      </c>
      <c r="E1368" s="43" t="inlineStr">
        <is>
          <t>Cos2</t>
        </is>
      </c>
      <c r="F1368" s="43" t="inlineStr">
        <is>
          <t>Baze</t>
        </is>
      </c>
      <c r="G1368" s="43" t="inlineStr">
        <is>
          <t>CS IVECO</t>
        </is>
      </c>
      <c r="H1368" s="43" t="inlineStr">
        <is>
          <t>Bộ</t>
        </is>
      </c>
      <c r="I1368" s="43" t="n"/>
      <c r="J1368" s="53" t="n">
        <v>140000</v>
      </c>
      <c r="K1368" s="53" t="n">
        <v>150000</v>
      </c>
      <c r="L1368" s="53" t="n">
        <v>160000</v>
      </c>
      <c r="M1368" s="43" t="n"/>
      <c r="N1368" s="43" t="n"/>
      <c r="O1368" s="43" t="n"/>
      <c r="P1368" s="43" t="inlineStr">
        <is>
          <t>Miểng baze 4D84/4TN84/4D88/4TN88 Cos2 - CS IVECO</t>
        </is>
      </c>
    </row>
    <row r="1369" ht="30" customHeight="1">
      <c r="A1369" s="141" t="n"/>
      <c r="B1369" s="141" t="inlineStr">
        <is>
          <t>YANMAR</t>
        </is>
      </c>
      <c r="C1369" s="141" t="inlineStr">
        <is>
          <t>Baze 4D84/4TN84/4D88/4TN88</t>
        </is>
      </c>
      <c r="D1369" s="141" t="inlineStr">
        <is>
          <t>84</t>
        </is>
      </c>
      <c r="E1369" s="141" t="inlineStr">
        <is>
          <t>Cos3</t>
        </is>
      </c>
      <c r="F1369" s="141" t="inlineStr">
        <is>
          <t>Baze</t>
        </is>
      </c>
      <c r="G1369" s="141" t="n"/>
      <c r="H1369" s="141" t="inlineStr">
        <is>
          <t>Bộ</t>
        </is>
      </c>
      <c r="I1369" s="43" t="n"/>
      <c r="J1369" s="43" t="n"/>
      <c r="K1369" s="43" t="n"/>
      <c r="L1369" s="43" t="n"/>
      <c r="M1369" s="43" t="n"/>
      <c r="N1369" s="43" t="n"/>
      <c r="O1369" s="43" t="n"/>
      <c r="P1369" s="43" t="n"/>
    </row>
    <row r="1370" ht="30" customHeight="1">
      <c r="A1370" s="141" t="n"/>
      <c r="B1370" s="141" t="inlineStr">
        <is>
          <t>YANMAR</t>
        </is>
      </c>
      <c r="C1370" s="141" t="inlineStr">
        <is>
          <t>Baze 4D84/4TN84/4D88/4TN88</t>
        </is>
      </c>
      <c r="D1370" s="141" t="inlineStr">
        <is>
          <t>84</t>
        </is>
      </c>
      <c r="E1370" s="141" t="inlineStr">
        <is>
          <t>Cos4</t>
        </is>
      </c>
      <c r="F1370" s="141" t="inlineStr">
        <is>
          <t>Baze</t>
        </is>
      </c>
      <c r="G1370" s="141" t="n"/>
      <c r="H1370" s="141" t="inlineStr">
        <is>
          <t>Bộ</t>
        </is>
      </c>
      <c r="I1370" s="43" t="n"/>
      <c r="J1370" s="43" t="n"/>
      <c r="K1370" s="43" t="n"/>
      <c r="L1370" s="43" t="n"/>
      <c r="M1370" s="43" t="n"/>
      <c r="N1370" s="43" t="n"/>
      <c r="O1370" s="43" t="n"/>
      <c r="P1370" s="43" t="n"/>
    </row>
    <row r="1371" ht="30" customHeight="1">
      <c r="A1371" s="43" t="inlineStr">
        <is>
          <t>HH078370</t>
        </is>
      </c>
      <c r="B1371" s="43" t="inlineStr">
        <is>
          <t>YANMAR</t>
        </is>
      </c>
      <c r="C1371" s="43" t="inlineStr">
        <is>
          <t>Dên 4D84/4TN84/4D88/4TN88</t>
        </is>
      </c>
      <c r="D1371" s="43" t="inlineStr">
        <is>
          <t>84</t>
        </is>
      </c>
      <c r="E1371" s="43" t="inlineStr">
        <is>
          <t>Cos0</t>
        </is>
      </c>
      <c r="F1371" s="43" t="inlineStr">
        <is>
          <t>Dên</t>
        </is>
      </c>
      <c r="G1371" s="43" t="inlineStr">
        <is>
          <t>CS IVECO</t>
        </is>
      </c>
      <c r="H1371" s="43" t="inlineStr">
        <is>
          <t>Bộ</t>
        </is>
      </c>
      <c r="I1371" s="43" t="n"/>
      <c r="J1371" s="43" t="n"/>
      <c r="K1371" s="43" t="n"/>
      <c r="L1371" s="43" t="n"/>
      <c r="M1371" s="43" t="n"/>
      <c r="N1371" s="43" t="n"/>
      <c r="O1371" s="43" t="n"/>
      <c r="P1371" s="43" t="inlineStr">
        <is>
          <t>Miểng dên 4D84/4TN84/4D88/4TN88 Cos0 - CS IVECO</t>
        </is>
      </c>
    </row>
    <row r="1372" ht="30" customHeight="1">
      <c r="A1372" s="43" t="inlineStr">
        <is>
          <t>HH078372</t>
        </is>
      </c>
      <c r="B1372" s="43" t="inlineStr">
        <is>
          <t>YANMAR</t>
        </is>
      </c>
      <c r="C1372" s="43" t="inlineStr">
        <is>
          <t>Dên 4D84/4TN84/4D88/4TN88</t>
        </is>
      </c>
      <c r="D1372" s="43" t="inlineStr">
        <is>
          <t>84</t>
        </is>
      </c>
      <c r="E1372" s="43" t="inlineStr">
        <is>
          <t>Cos1</t>
        </is>
      </c>
      <c r="F1372" s="43" t="inlineStr">
        <is>
          <t>Dên</t>
        </is>
      </c>
      <c r="G1372" s="43" t="inlineStr">
        <is>
          <t>CS IVECO</t>
        </is>
      </c>
      <c r="H1372" s="43" t="inlineStr">
        <is>
          <t>Bộ</t>
        </is>
      </c>
      <c r="I1372" s="43" t="n"/>
      <c r="J1372" s="53" t="n">
        <v>100000</v>
      </c>
      <c r="K1372" s="53" t="n">
        <v>110000</v>
      </c>
      <c r="L1372" s="53" t="n">
        <v>120000</v>
      </c>
      <c r="M1372" s="43" t="n"/>
      <c r="N1372" s="43" t="n"/>
      <c r="O1372" s="43" t="n"/>
      <c r="P1372" s="43" t="inlineStr">
        <is>
          <t>Miểng dên 4D84/4TN84/4D88/4TN88 Cos1 - CS IVECO</t>
        </is>
      </c>
    </row>
    <row r="1373" ht="30" customHeight="1">
      <c r="A1373" s="141" t="n"/>
      <c r="B1373" s="141" t="inlineStr">
        <is>
          <t>YANMAR</t>
        </is>
      </c>
      <c r="C1373" s="141" t="inlineStr">
        <is>
          <t>Dên 4D84/4TN84/4D88/4TN88</t>
        </is>
      </c>
      <c r="D1373" s="141" t="inlineStr">
        <is>
          <t>84</t>
        </is>
      </c>
      <c r="E1373" s="141" t="inlineStr">
        <is>
          <t>Cos2</t>
        </is>
      </c>
      <c r="F1373" s="141" t="inlineStr">
        <is>
          <t>Dên</t>
        </is>
      </c>
      <c r="G1373" s="141" t="n"/>
      <c r="H1373" s="141" t="inlineStr">
        <is>
          <t>Bộ</t>
        </is>
      </c>
      <c r="I1373" s="43" t="n"/>
      <c r="J1373" s="43" t="n"/>
      <c r="K1373" s="43" t="n"/>
      <c r="L1373" s="43" t="n"/>
      <c r="M1373" s="43" t="n"/>
      <c r="N1373" s="43" t="n"/>
      <c r="O1373" s="43" t="n"/>
      <c r="P1373" s="43" t="n"/>
    </row>
    <row r="1374" ht="30" customHeight="1">
      <c r="A1374" s="141" t="n"/>
      <c r="B1374" s="141" t="inlineStr">
        <is>
          <t>YANMAR</t>
        </is>
      </c>
      <c r="C1374" s="141" t="inlineStr">
        <is>
          <t>Dên 4D84/4TN84/4D88/4TN88</t>
        </is>
      </c>
      <c r="D1374" s="141" t="inlineStr">
        <is>
          <t>84</t>
        </is>
      </c>
      <c r="E1374" s="141" t="inlineStr">
        <is>
          <t>Cos3</t>
        </is>
      </c>
      <c r="F1374" s="141" t="inlineStr">
        <is>
          <t>Dên</t>
        </is>
      </c>
      <c r="G1374" s="141" t="n"/>
      <c r="H1374" s="141" t="inlineStr">
        <is>
          <t>Bộ</t>
        </is>
      </c>
      <c r="I1374" s="43" t="n"/>
      <c r="J1374" s="43" t="n"/>
      <c r="K1374" s="43" t="n"/>
      <c r="L1374" s="43" t="n"/>
      <c r="M1374" s="43" t="n"/>
      <c r="N1374" s="43" t="n"/>
      <c r="O1374" s="43" t="n"/>
      <c r="P1374" s="43" t="n"/>
    </row>
    <row r="1375" ht="30" customHeight="1">
      <c r="A1375" s="141" t="n"/>
      <c r="B1375" s="141" t="inlineStr">
        <is>
          <t>YANMAR</t>
        </is>
      </c>
      <c r="C1375" s="141" t="inlineStr">
        <is>
          <t>Dên 4D84/4TN84/4D88/4TN88</t>
        </is>
      </c>
      <c r="D1375" s="141" t="inlineStr">
        <is>
          <t>84</t>
        </is>
      </c>
      <c r="E1375" s="141" t="inlineStr">
        <is>
          <t>Cos4</t>
        </is>
      </c>
      <c r="F1375" s="141" t="inlineStr">
        <is>
          <t>Dên</t>
        </is>
      </c>
      <c r="G1375" s="141" t="n"/>
      <c r="H1375" s="141" t="inlineStr">
        <is>
          <t>Bộ</t>
        </is>
      </c>
      <c r="I1375" s="43" t="n"/>
      <c r="J1375" s="43" t="n"/>
      <c r="K1375" s="43" t="n"/>
      <c r="L1375" s="43" t="n"/>
      <c r="M1375" s="43" t="n"/>
      <c r="N1375" s="43" t="n"/>
      <c r="O1375" s="43" t="n"/>
      <c r="P1375" s="43" t="n"/>
    </row>
    <row r="1376" ht="30" customHeight="1">
      <c r="A1376" s="45" t="inlineStr">
        <is>
          <t>HH0232</t>
        </is>
      </c>
      <c r="B1376" s="45" t="inlineStr">
        <is>
          <t>YANMAR</t>
        </is>
      </c>
      <c r="C1376" s="45" t="inlineStr">
        <is>
          <t>Bạc miểng 4D84/4TN84/4TN88 Cos0 - (LLE) NDC CN</t>
        </is>
      </c>
      <c r="D1376" s="45" t="inlineStr">
        <is>
          <t>84</t>
        </is>
      </c>
      <c r="E1376" s="45" t="inlineStr">
        <is>
          <t>Cos0</t>
        </is>
      </c>
      <c r="F1376" s="45" t="inlineStr">
        <is>
          <t>Baze+Dên</t>
        </is>
      </c>
      <c r="G1376" s="45" t="inlineStr">
        <is>
          <t>NDC CN</t>
        </is>
      </c>
      <c r="H1376" s="45" t="inlineStr">
        <is>
          <t>Bộ</t>
        </is>
      </c>
      <c r="I1376" s="45" t="n"/>
      <c r="J1376" s="45" t="n"/>
      <c r="K1376" s="45" t="n"/>
      <c r="L1376" s="45" t="n"/>
      <c r="M1376" s="45" t="n"/>
      <c r="N1376" s="45" t="n"/>
      <c r="O1376" s="45" t="n"/>
      <c r="P1376" s="45" t="inlineStr">
        <is>
          <t>Bạc miểng 4D84/4TN84/4TN88 Cos0 - (LLE) NDC CN</t>
        </is>
      </c>
    </row>
    <row r="1377" ht="30" customHeight="1">
      <c r="A1377" s="45" t="inlineStr">
        <is>
          <t>HH071785</t>
        </is>
      </c>
      <c r="B1377" s="45" t="inlineStr">
        <is>
          <t>YANMAR</t>
        </is>
      </c>
      <c r="C1377" s="45" t="inlineStr">
        <is>
          <t>Bạc miểng 4D84/4TN84/4TN88 (M416A + R416A) Cos1 - TAIHO</t>
        </is>
      </c>
      <c r="D1377" s="45" t="inlineStr">
        <is>
          <t>84</t>
        </is>
      </c>
      <c r="E1377" s="45" t="inlineStr">
        <is>
          <t>Cos1</t>
        </is>
      </c>
      <c r="F1377" s="45" t="inlineStr">
        <is>
          <t>Baze+Dên</t>
        </is>
      </c>
      <c r="G1377" s="45" t="inlineStr">
        <is>
          <t>TAIHO</t>
        </is>
      </c>
      <c r="H1377" s="45" t="inlineStr">
        <is>
          <t>Bộ</t>
        </is>
      </c>
      <c r="I1377" s="45" t="n"/>
      <c r="J1377" s="45" t="n"/>
      <c r="K1377" s="45" t="n"/>
      <c r="L1377" s="45" t="n"/>
      <c r="M1377" s="45" t="n"/>
      <c r="N1377" s="45" t="n"/>
      <c r="O1377" s="45" t="n"/>
      <c r="P1377" s="45" t="inlineStr">
        <is>
          <t>Bạc miểng 4D84/4TN84/4TN88 (M416A + R416A) Cos1 - TAIHO</t>
        </is>
      </c>
    </row>
    <row r="1378" ht="30" customHeight="1">
      <c r="A1378" s="45" t="inlineStr">
        <is>
          <t>HH071786</t>
        </is>
      </c>
      <c r="B1378" s="45" t="inlineStr">
        <is>
          <t>YANMAR</t>
        </is>
      </c>
      <c r="C1378" s="45" t="inlineStr">
        <is>
          <t>Bạc miểng 4D84/4TN84/4TN88 (M416A + R416A) Cos2 - TAIHO</t>
        </is>
      </c>
      <c r="D1378" s="45" t="inlineStr">
        <is>
          <t>84</t>
        </is>
      </c>
      <c r="E1378" s="45" t="inlineStr">
        <is>
          <t>Cos2</t>
        </is>
      </c>
      <c r="F1378" s="45" t="inlineStr">
        <is>
          <t>Baze+Dên</t>
        </is>
      </c>
      <c r="G1378" s="45" t="inlineStr">
        <is>
          <t>TAIHO</t>
        </is>
      </c>
      <c r="H1378" s="45" t="inlineStr">
        <is>
          <t>Bộ</t>
        </is>
      </c>
      <c r="I1378" s="45" t="n"/>
      <c r="J1378" s="45" t="n"/>
      <c r="K1378" s="45" t="n"/>
      <c r="L1378" s="45" t="n"/>
      <c r="M1378" s="45" t="n"/>
      <c r="N1378" s="45" t="n"/>
      <c r="O1378" s="45" t="n"/>
      <c r="P1378" s="45" t="inlineStr">
        <is>
          <t>Bạc miểng 4D84/4TN84/4TN88 (M416A + R416A) Cos2 - TAIHO</t>
        </is>
      </c>
    </row>
    <row r="1379" ht="30" customHeight="1">
      <c r="A1379" s="141" t="n"/>
      <c r="B1379" s="141" t="inlineStr">
        <is>
          <t>YANMAR</t>
        </is>
      </c>
      <c r="C1379" s="141" t="inlineStr">
        <is>
          <t>Bạc Miểng 4D84/4TN84/4TN88</t>
        </is>
      </c>
      <c r="D1379" s="141" t="inlineStr">
        <is>
          <t>84</t>
        </is>
      </c>
      <c r="E1379" s="141" t="inlineStr">
        <is>
          <t>Cos3</t>
        </is>
      </c>
      <c r="F1379" s="141" t="inlineStr">
        <is>
          <t>Baze+Dên</t>
        </is>
      </c>
      <c r="G1379" s="141" t="n"/>
      <c r="H1379" s="141" t="inlineStr">
        <is>
          <t>Bộ</t>
        </is>
      </c>
      <c r="I1379" s="45" t="n"/>
      <c r="J1379" s="45" t="n"/>
      <c r="K1379" s="45" t="n"/>
      <c r="L1379" s="45" t="n"/>
      <c r="M1379" s="45" t="n"/>
      <c r="N1379" s="45" t="n"/>
      <c r="O1379" s="45" t="n"/>
      <c r="P1379" s="45" t="n"/>
    </row>
    <row r="1380" ht="30" customHeight="1">
      <c r="A1380" s="141" t="n"/>
      <c r="B1380" s="141" t="inlineStr">
        <is>
          <t>YANMAR</t>
        </is>
      </c>
      <c r="C1380" s="141" t="inlineStr">
        <is>
          <t>Bạc Miểng 4D84/4TN84/4TN88</t>
        </is>
      </c>
      <c r="D1380" s="141" t="inlineStr">
        <is>
          <t>84</t>
        </is>
      </c>
      <c r="E1380" s="141" t="inlineStr">
        <is>
          <t>Cos4</t>
        </is>
      </c>
      <c r="F1380" s="141" t="inlineStr">
        <is>
          <t>Baze+Dên</t>
        </is>
      </c>
      <c r="G1380" s="141" t="n"/>
      <c r="H1380" s="141" t="inlineStr">
        <is>
          <t>Bộ</t>
        </is>
      </c>
      <c r="I1380" s="45" t="n"/>
      <c r="J1380" s="45" t="n"/>
      <c r="K1380" s="45" t="n"/>
      <c r="L1380" s="45" t="n"/>
      <c r="M1380" s="45" t="n"/>
      <c r="N1380" s="45" t="n"/>
      <c r="O1380" s="45" t="n"/>
      <c r="P1380" s="45" t="n"/>
    </row>
    <row r="1381" ht="30" customHeight="1">
      <c r="A1381" s="43" t="inlineStr">
        <is>
          <t>HH071784</t>
        </is>
      </c>
      <c r="B1381" s="43" t="inlineStr">
        <is>
          <t>YANMAR</t>
        </is>
      </c>
      <c r="C1381" s="43" t="inlineStr">
        <is>
          <t>Bạc miểng 4D84/4TN84/4TN88/4D84E/4TNE84 (M416A + R416A) Cos0 - TAIHO</t>
        </is>
      </c>
      <c r="D1381" s="43" t="inlineStr">
        <is>
          <t>84</t>
        </is>
      </c>
      <c r="E1381" s="43" t="inlineStr">
        <is>
          <t>Cos0</t>
        </is>
      </c>
      <c r="F1381" s="43" t="inlineStr">
        <is>
          <t>Baze+Dên</t>
        </is>
      </c>
      <c r="G1381" s="43" t="inlineStr">
        <is>
          <t>TAIHO</t>
        </is>
      </c>
      <c r="H1381" s="43" t="inlineStr">
        <is>
          <t>Bộ</t>
        </is>
      </c>
      <c r="I1381" s="43" t="n"/>
      <c r="J1381" s="43" t="n"/>
      <c r="K1381" s="43" t="n"/>
      <c r="L1381" s="43" t="n"/>
      <c r="M1381" s="43" t="n"/>
      <c r="N1381" s="43" t="n"/>
      <c r="O1381" s="43" t="n"/>
      <c r="P1381" s="43" t="inlineStr">
        <is>
          <t>Bạc miểng 4D84/4TN84/4TN88/4D84E/4TNE84 (M416A + R416A) Cos0 - TAIHO</t>
        </is>
      </c>
    </row>
    <row r="1382" ht="30" customHeight="1">
      <c r="A1382" s="141" t="n"/>
      <c r="B1382" s="141" t="inlineStr">
        <is>
          <t>YANMAR</t>
        </is>
      </c>
      <c r="C1382" s="141" t="inlineStr">
        <is>
          <t>Bạc Miểng 4D84/4TN84/4TN88/4D84E/4TNE84</t>
        </is>
      </c>
      <c r="D1382" s="141" t="inlineStr">
        <is>
          <t>84</t>
        </is>
      </c>
      <c r="E1382" s="141" t="inlineStr">
        <is>
          <t>Cos1</t>
        </is>
      </c>
      <c r="F1382" s="141" t="inlineStr">
        <is>
          <t>Baze+Dên</t>
        </is>
      </c>
      <c r="G1382" s="141" t="n"/>
      <c r="H1382" s="141" t="inlineStr">
        <is>
          <t>Bộ</t>
        </is>
      </c>
      <c r="I1382" s="43" t="n"/>
      <c r="J1382" s="43" t="n"/>
      <c r="K1382" s="43" t="n"/>
      <c r="L1382" s="43" t="n"/>
      <c r="M1382" s="43" t="n"/>
      <c r="N1382" s="43" t="n"/>
      <c r="O1382" s="43" t="n"/>
      <c r="P1382" s="43" t="n"/>
    </row>
    <row r="1383" ht="30" customHeight="1">
      <c r="A1383" s="141" t="n"/>
      <c r="B1383" s="141" t="inlineStr">
        <is>
          <t>YANMAR</t>
        </is>
      </c>
      <c r="C1383" s="141" t="inlineStr">
        <is>
          <t>Bạc Miểng 4D84/4TN84/4TN88/4D84E/4TNE84</t>
        </is>
      </c>
      <c r="D1383" s="141" t="inlineStr">
        <is>
          <t>84</t>
        </is>
      </c>
      <c r="E1383" s="141" t="inlineStr">
        <is>
          <t>Cos2</t>
        </is>
      </c>
      <c r="F1383" s="141" t="inlineStr">
        <is>
          <t>Baze+Dên</t>
        </is>
      </c>
      <c r="G1383" s="141" t="n"/>
      <c r="H1383" s="141" t="inlineStr">
        <is>
          <t>Bộ</t>
        </is>
      </c>
      <c r="I1383" s="43" t="n"/>
      <c r="J1383" s="43" t="n"/>
      <c r="K1383" s="43" t="n"/>
      <c r="L1383" s="43" t="n"/>
      <c r="M1383" s="43" t="n"/>
      <c r="N1383" s="43" t="n"/>
      <c r="O1383" s="43" t="n"/>
      <c r="P1383" s="43" t="n"/>
    </row>
    <row r="1384" ht="30" customHeight="1">
      <c r="A1384" s="141" t="n"/>
      <c r="B1384" s="141" t="inlineStr">
        <is>
          <t>YANMAR</t>
        </is>
      </c>
      <c r="C1384" s="141" t="inlineStr">
        <is>
          <t>Bạc Miểng 4D84/4TN84/4TN88/4D84E/4TNE84</t>
        </is>
      </c>
      <c r="D1384" s="141" t="inlineStr">
        <is>
          <t>84</t>
        </is>
      </c>
      <c r="E1384" s="141" t="inlineStr">
        <is>
          <t>Cos3</t>
        </is>
      </c>
      <c r="F1384" s="141" t="inlineStr">
        <is>
          <t>Baze+Dên</t>
        </is>
      </c>
      <c r="G1384" s="141" t="n"/>
      <c r="H1384" s="141" t="inlineStr">
        <is>
          <t>Bộ</t>
        </is>
      </c>
      <c r="I1384" s="43" t="n"/>
      <c r="J1384" s="43" t="n"/>
      <c r="K1384" s="43" t="n"/>
      <c r="L1384" s="43" t="n"/>
      <c r="M1384" s="43" t="n"/>
      <c r="N1384" s="43" t="n"/>
      <c r="O1384" s="43" t="n"/>
      <c r="P1384" s="43" t="n"/>
    </row>
    <row r="1385" ht="30" customHeight="1">
      <c r="A1385" s="141" t="n"/>
      <c r="B1385" s="141" t="inlineStr">
        <is>
          <t>YANMAR</t>
        </is>
      </c>
      <c r="C1385" s="141" t="inlineStr">
        <is>
          <t>Bạc Miểng 4D84/4TN84/4TN88/4D84E/4TNE84</t>
        </is>
      </c>
      <c r="D1385" s="141" t="inlineStr">
        <is>
          <t>84</t>
        </is>
      </c>
      <c r="E1385" s="141" t="inlineStr">
        <is>
          <t>Cos4</t>
        </is>
      </c>
      <c r="F1385" s="141" t="inlineStr">
        <is>
          <t>Baze+Dên</t>
        </is>
      </c>
      <c r="G1385" s="141" t="n"/>
      <c r="H1385" s="141" t="inlineStr">
        <is>
          <t>Bộ</t>
        </is>
      </c>
      <c r="I1385" s="43" t="n"/>
      <c r="J1385" s="43" t="n"/>
      <c r="K1385" s="43" t="n"/>
      <c r="L1385" s="43" t="n"/>
      <c r="M1385" s="43" t="n"/>
      <c r="N1385" s="43" t="n"/>
      <c r="O1385" s="43" t="n"/>
      <c r="P1385" s="43" t="n"/>
    </row>
    <row r="1386" ht="30" customHeight="1">
      <c r="A1386" s="141" t="n"/>
      <c r="B1386" s="141" t="inlineStr">
        <is>
          <t>YANMAR</t>
        </is>
      </c>
      <c r="C1386" s="141" t="inlineStr">
        <is>
          <t>Baze 4D84/M896A</t>
        </is>
      </c>
      <c r="D1386" s="141" t="inlineStr">
        <is>
          <t>84</t>
        </is>
      </c>
      <c r="E1386" s="141" t="inlineStr">
        <is>
          <t>Cos0</t>
        </is>
      </c>
      <c r="F1386" s="141" t="inlineStr">
        <is>
          <t>Baze</t>
        </is>
      </c>
      <c r="G1386" s="141" t="n"/>
      <c r="H1386" s="141" t="inlineStr">
        <is>
          <t>Bộ</t>
        </is>
      </c>
      <c r="I1386" s="43" t="n"/>
      <c r="J1386" s="43" t="n"/>
      <c r="K1386" s="43" t="n"/>
      <c r="L1386" s="43" t="n"/>
      <c r="M1386" s="43" t="n"/>
      <c r="N1386" s="43" t="n"/>
      <c r="O1386" s="43" t="n"/>
      <c r="P1386" s="43" t="n"/>
    </row>
    <row r="1387" ht="30" customHeight="1">
      <c r="A1387" s="43" t="inlineStr">
        <is>
          <t>HH080508</t>
        </is>
      </c>
      <c r="B1387" s="43" t="inlineStr">
        <is>
          <t>YANMAR</t>
        </is>
      </c>
      <c r="C1387" s="43" t="inlineStr">
        <is>
          <t>Baze 4D84/M896A</t>
        </is>
      </c>
      <c r="D1387" s="43" t="inlineStr">
        <is>
          <t>84</t>
        </is>
      </c>
      <c r="E1387" s="43" t="inlineStr">
        <is>
          <t>Cos1</t>
        </is>
      </c>
      <c r="F1387" s="43" t="inlineStr">
        <is>
          <t>Baze</t>
        </is>
      </c>
      <c r="G1387" s="43" t="inlineStr">
        <is>
          <t>DAIDO CN</t>
        </is>
      </c>
      <c r="H1387" s="43" t="inlineStr">
        <is>
          <t>Bộ</t>
        </is>
      </c>
      <c r="I1387" s="43" t="n"/>
      <c r="J1387" s="53" t="n">
        <v>170000</v>
      </c>
      <c r="K1387" s="53" t="n">
        <v>180000</v>
      </c>
      <c r="L1387" s="53" t="n">
        <v>200000</v>
      </c>
      <c r="M1387" s="43" t="n"/>
      <c r="N1387" s="43" t="n"/>
      <c r="O1387" s="43" t="n"/>
      <c r="P1387" s="43" t="inlineStr">
        <is>
          <t>Miểng baze Yan 4D84/ M896A (4TN84/4D88/4TN88) - Cos1 - DAIDO CN (170/80.200)</t>
        </is>
      </c>
    </row>
    <row r="1388" ht="30" customHeight="1">
      <c r="A1388" s="141" t="n"/>
      <c r="B1388" s="141" t="inlineStr">
        <is>
          <t>YANMAR</t>
        </is>
      </c>
      <c r="C1388" s="141" t="inlineStr">
        <is>
          <t>Baze 4D84/M896A</t>
        </is>
      </c>
      <c r="D1388" s="141" t="inlineStr">
        <is>
          <t>84</t>
        </is>
      </c>
      <c r="E1388" s="141" t="inlineStr">
        <is>
          <t>Cos2</t>
        </is>
      </c>
      <c r="F1388" s="141" t="inlineStr">
        <is>
          <t>Baze</t>
        </is>
      </c>
      <c r="G1388" s="141" t="n"/>
      <c r="H1388" s="141" t="inlineStr">
        <is>
          <t>Bộ</t>
        </is>
      </c>
      <c r="I1388" s="43" t="n"/>
      <c r="J1388" s="43" t="n"/>
      <c r="K1388" s="43" t="n"/>
      <c r="L1388" s="43" t="n"/>
      <c r="M1388" s="43" t="n"/>
      <c r="N1388" s="43" t="n"/>
      <c r="O1388" s="43" t="n"/>
      <c r="P1388" s="43" t="n"/>
    </row>
    <row r="1389" ht="30" customHeight="1">
      <c r="A1389" s="141" t="n"/>
      <c r="B1389" s="141" t="inlineStr">
        <is>
          <t>YANMAR</t>
        </is>
      </c>
      <c r="C1389" s="141" t="inlineStr">
        <is>
          <t>Baze 4D84/M896A</t>
        </is>
      </c>
      <c r="D1389" s="141" t="inlineStr">
        <is>
          <t>84</t>
        </is>
      </c>
      <c r="E1389" s="141" t="inlineStr">
        <is>
          <t>Cos3</t>
        </is>
      </c>
      <c r="F1389" s="141" t="inlineStr">
        <is>
          <t>Baze</t>
        </is>
      </c>
      <c r="G1389" s="141" t="n"/>
      <c r="H1389" s="141" t="inlineStr">
        <is>
          <t>Bộ</t>
        </is>
      </c>
      <c r="I1389" s="43" t="n"/>
      <c r="J1389" s="43" t="n"/>
      <c r="K1389" s="43" t="n"/>
      <c r="L1389" s="43" t="n"/>
      <c r="M1389" s="43" t="n"/>
      <c r="N1389" s="43" t="n"/>
      <c r="O1389" s="43" t="n"/>
      <c r="P1389" s="43" t="n"/>
    </row>
    <row r="1390" ht="30" customHeight="1">
      <c r="A1390" s="141" t="n"/>
      <c r="B1390" s="141" t="inlineStr">
        <is>
          <t>YANMAR</t>
        </is>
      </c>
      <c r="C1390" s="141" t="inlineStr">
        <is>
          <t>Baze 4D84/M896A</t>
        </is>
      </c>
      <c r="D1390" s="141" t="inlineStr">
        <is>
          <t>84</t>
        </is>
      </c>
      <c r="E1390" s="141" t="inlineStr">
        <is>
          <t>Cos4</t>
        </is>
      </c>
      <c r="F1390" s="141" t="inlineStr">
        <is>
          <t>Baze</t>
        </is>
      </c>
      <c r="G1390" s="141" t="n"/>
      <c r="H1390" s="141" t="inlineStr">
        <is>
          <t>Bộ</t>
        </is>
      </c>
      <c r="I1390" s="43" t="n"/>
      <c r="J1390" s="43" t="n"/>
      <c r="K1390" s="43" t="n"/>
      <c r="L1390" s="43" t="n"/>
      <c r="M1390" s="43" t="n"/>
      <c r="N1390" s="43" t="n"/>
      <c r="O1390" s="43" t="n"/>
      <c r="P1390" s="43" t="n"/>
    </row>
    <row r="1391" ht="30" customHeight="1">
      <c r="A1391" s="141" t="n"/>
      <c r="B1391" s="141" t="inlineStr">
        <is>
          <t>YANMAR</t>
        </is>
      </c>
      <c r="C1391" s="141" t="inlineStr">
        <is>
          <t>Dên 4D84/R896A</t>
        </is>
      </c>
      <c r="D1391" s="141" t="inlineStr">
        <is>
          <t>84</t>
        </is>
      </c>
      <c r="E1391" s="141" t="inlineStr">
        <is>
          <t>Cos0</t>
        </is>
      </c>
      <c r="F1391" s="141" t="inlineStr">
        <is>
          <t>Dên</t>
        </is>
      </c>
      <c r="G1391" s="141" t="n"/>
      <c r="H1391" s="141" t="inlineStr">
        <is>
          <t>Bộ</t>
        </is>
      </c>
      <c r="I1391" s="45" t="n"/>
      <c r="J1391" s="45" t="n"/>
      <c r="K1391" s="45" t="n"/>
      <c r="L1391" s="45" t="n"/>
      <c r="M1391" s="45" t="n"/>
      <c r="N1391" s="45" t="n"/>
      <c r="O1391" s="45" t="n"/>
      <c r="P1391" s="45" t="n"/>
    </row>
    <row r="1392" ht="30" customHeight="1">
      <c r="A1392" s="45" t="inlineStr">
        <is>
          <t>HH083459</t>
        </is>
      </c>
      <c r="B1392" s="45" t="inlineStr">
        <is>
          <t>YANMAR</t>
        </is>
      </c>
      <c r="C1392" s="45" t="inlineStr">
        <is>
          <t>Dên 4D84/R896A</t>
        </is>
      </c>
      <c r="D1392" s="45" t="inlineStr">
        <is>
          <t>84</t>
        </is>
      </c>
      <c r="E1392" s="45" t="inlineStr">
        <is>
          <t>Cos1</t>
        </is>
      </c>
      <c r="F1392" s="45" t="inlineStr">
        <is>
          <t>Dên</t>
        </is>
      </c>
      <c r="G1392" s="45" t="inlineStr">
        <is>
          <t>DAIDO CN</t>
        </is>
      </c>
      <c r="H1392" s="45" t="inlineStr">
        <is>
          <t>Bộ</t>
        </is>
      </c>
      <c r="I1392" s="45" t="n"/>
      <c r="J1392" s="54" t="n">
        <v>120000</v>
      </c>
      <c r="K1392" s="54" t="n">
        <v>130000</v>
      </c>
      <c r="L1392" s="54" t="n">
        <v>150000</v>
      </c>
      <c r="M1392" s="45" t="n"/>
      <c r="N1392" s="45" t="n"/>
      <c r="O1392" s="45" t="n"/>
      <c r="P1392" s="45" t="inlineStr">
        <is>
          <t>Miểng dên Yan 4D84/ R896A (4TN84/4D88/4TN88) - Cos1 - DAIDO CN (120/30/50)</t>
        </is>
      </c>
    </row>
    <row r="1393" ht="30" customHeight="1">
      <c r="A1393" s="43" t="inlineStr">
        <is>
          <t>HH073501</t>
        </is>
      </c>
      <c r="B1393" s="43" t="inlineStr">
        <is>
          <t>YANMAR</t>
        </is>
      </c>
      <c r="C1393" s="43" t="inlineStr">
        <is>
          <t>Dên 4D84/R896A</t>
        </is>
      </c>
      <c r="D1393" s="43" t="inlineStr">
        <is>
          <t>84</t>
        </is>
      </c>
      <c r="E1393" s="43" t="inlineStr">
        <is>
          <t>Cos2</t>
        </is>
      </c>
      <c r="F1393" s="43" t="inlineStr">
        <is>
          <t>Dên</t>
        </is>
      </c>
      <c r="G1393" s="43" t="inlineStr">
        <is>
          <t>DAIDO CN</t>
        </is>
      </c>
      <c r="H1393" s="43" t="inlineStr">
        <is>
          <t>Bộ</t>
        </is>
      </c>
      <c r="I1393" s="43" t="n"/>
      <c r="J1393" s="53" t="n">
        <v>120000</v>
      </c>
      <c r="K1393" s="53" t="n">
        <v>130000</v>
      </c>
      <c r="L1393" s="53" t="n">
        <v>150000</v>
      </c>
      <c r="M1393" s="43" t="n"/>
      <c r="N1393" s="43" t="n"/>
      <c r="O1393" s="43" t="n"/>
      <c r="P1393" s="43" t="inlineStr">
        <is>
          <t>Miểng dên Yan 4D84/ R896A (4TN84/4D88/4TN88) - Cos2 - DAIDO CN (120/30/50)</t>
        </is>
      </c>
    </row>
    <row r="1394" ht="30" customHeight="1">
      <c r="A1394" s="141" t="n"/>
      <c r="B1394" s="141" t="inlineStr">
        <is>
          <t>YANMAR</t>
        </is>
      </c>
      <c r="C1394" s="141" t="inlineStr">
        <is>
          <t>Dên 4D84/R896A</t>
        </is>
      </c>
      <c r="D1394" s="141" t="inlineStr">
        <is>
          <t>84</t>
        </is>
      </c>
      <c r="E1394" s="141" t="inlineStr">
        <is>
          <t>Cos3</t>
        </is>
      </c>
      <c r="F1394" s="141" t="inlineStr">
        <is>
          <t>Dên</t>
        </is>
      </c>
      <c r="G1394" s="141" t="n"/>
      <c r="H1394" s="141" t="inlineStr">
        <is>
          <t>Bộ</t>
        </is>
      </c>
      <c r="I1394" s="45" t="n"/>
      <c r="J1394" s="45" t="n"/>
      <c r="K1394" s="45" t="n"/>
      <c r="L1394" s="45" t="n"/>
      <c r="M1394" s="45" t="n"/>
      <c r="N1394" s="45" t="n"/>
      <c r="O1394" s="45" t="n"/>
      <c r="P1394" s="45" t="n"/>
    </row>
    <row r="1395" ht="30" customHeight="1">
      <c r="A1395" s="141" t="n"/>
      <c r="B1395" s="141" t="inlineStr">
        <is>
          <t>YANMAR</t>
        </is>
      </c>
      <c r="C1395" s="141" t="inlineStr">
        <is>
          <t>Dên 4D84/R896A</t>
        </is>
      </c>
      <c r="D1395" s="141" t="inlineStr">
        <is>
          <t>84</t>
        </is>
      </c>
      <c r="E1395" s="141" t="inlineStr">
        <is>
          <t>Cos4</t>
        </is>
      </c>
      <c r="F1395" s="141" t="inlineStr">
        <is>
          <t>Dên</t>
        </is>
      </c>
      <c r="G1395" s="141" t="n"/>
      <c r="H1395" s="141" t="inlineStr">
        <is>
          <t>Bộ</t>
        </is>
      </c>
      <c r="I1395" s="43" t="n"/>
      <c r="J1395" s="43" t="n"/>
      <c r="K1395" s="43" t="n"/>
      <c r="L1395" s="43" t="n"/>
      <c r="M1395" s="43" t="n"/>
      <c r="N1395" s="43" t="n"/>
      <c r="O1395" s="43" t="n"/>
      <c r="P1395" s="43" t="n"/>
    </row>
    <row r="1396" ht="30" customHeight="1">
      <c r="A1396" s="45" t="inlineStr">
        <is>
          <t>HH073189</t>
        </is>
      </c>
      <c r="B1396" s="45" t="inlineStr">
        <is>
          <t>YANMAR</t>
        </is>
      </c>
      <c r="C1396" s="45" t="inlineStr">
        <is>
          <t>Bạc miểng 4TNE84/ 4TNE86/ 4TNE88/Cos0 - LLE</t>
        </is>
      </c>
      <c r="D1396" s="45" t="inlineStr">
        <is>
          <t>86</t>
        </is>
      </c>
      <c r="E1396" s="45" t="inlineStr">
        <is>
          <t>Cos0</t>
        </is>
      </c>
      <c r="F1396" s="45" t="inlineStr">
        <is>
          <t>Baze+Dên</t>
        </is>
      </c>
      <c r="G1396" s="45" t="inlineStr">
        <is>
          <t>LLE</t>
        </is>
      </c>
      <c r="H1396" s="45" t="inlineStr">
        <is>
          <t>Bộ</t>
        </is>
      </c>
      <c r="I1396" s="45" t="n"/>
      <c r="J1396" s="45" t="n"/>
      <c r="K1396" s="45" t="n"/>
      <c r="L1396" s="45" t="n"/>
      <c r="M1396" s="45" t="n"/>
      <c r="N1396" s="45" t="n"/>
      <c r="O1396" s="45" t="n"/>
      <c r="P1396" s="45" t="inlineStr">
        <is>
          <t>Bạc miểng 4TNE84/ 4TNE86/ 4TNE88/Cos0 - LLE</t>
        </is>
      </c>
    </row>
    <row r="1397" ht="30" customHeight="1">
      <c r="A1397" s="141" t="n"/>
      <c r="B1397" s="141" t="inlineStr">
        <is>
          <t>YANMAR</t>
        </is>
      </c>
      <c r="C1397" s="141" t="inlineStr">
        <is>
          <t>Bạc Miểng 4TNE84/4TNE86/4TNE88</t>
        </is>
      </c>
      <c r="D1397" s="141" t="inlineStr">
        <is>
          <t>86</t>
        </is>
      </c>
      <c r="E1397" s="141" t="inlineStr">
        <is>
          <t>Cos1</t>
        </is>
      </c>
      <c r="F1397" s="141" t="inlineStr">
        <is>
          <t>Baze+Dên</t>
        </is>
      </c>
      <c r="G1397" s="141" t="n"/>
      <c r="H1397" s="141" t="inlineStr">
        <is>
          <t>Bộ</t>
        </is>
      </c>
      <c r="I1397" s="45" t="n"/>
      <c r="J1397" s="45" t="n"/>
      <c r="K1397" s="45" t="n"/>
      <c r="L1397" s="45" t="n"/>
      <c r="M1397" s="45" t="n"/>
      <c r="N1397" s="45" t="n"/>
      <c r="O1397" s="45" t="n"/>
      <c r="P1397" s="45" t="n"/>
    </row>
    <row r="1398" ht="30" customHeight="1">
      <c r="A1398" s="141" t="n"/>
      <c r="B1398" s="141" t="inlineStr">
        <is>
          <t>YANMAR</t>
        </is>
      </c>
      <c r="C1398" s="141" t="inlineStr">
        <is>
          <t>Bạc Miểng 4TNE84/4TNE86/4TNE88</t>
        </is>
      </c>
      <c r="D1398" s="141" t="inlineStr">
        <is>
          <t>86</t>
        </is>
      </c>
      <c r="E1398" s="141" t="inlineStr">
        <is>
          <t>Cos2</t>
        </is>
      </c>
      <c r="F1398" s="141" t="inlineStr">
        <is>
          <t>Baze+Dên</t>
        </is>
      </c>
      <c r="G1398" s="141" t="n"/>
      <c r="H1398" s="141" t="inlineStr">
        <is>
          <t>Bộ</t>
        </is>
      </c>
      <c r="I1398" s="45" t="n"/>
      <c r="J1398" s="45" t="n"/>
      <c r="K1398" s="45" t="n"/>
      <c r="L1398" s="45" t="n"/>
      <c r="M1398" s="45" t="n"/>
      <c r="N1398" s="45" t="n"/>
      <c r="O1398" s="45" t="n"/>
      <c r="P1398" s="45" t="n"/>
    </row>
    <row r="1399" ht="30" customHeight="1">
      <c r="A1399" s="141" t="n"/>
      <c r="B1399" s="141" t="inlineStr">
        <is>
          <t>YANMAR</t>
        </is>
      </c>
      <c r="C1399" s="141" t="inlineStr">
        <is>
          <t>Bạc Miểng 4TNE84/4TNE86/4TNE88</t>
        </is>
      </c>
      <c r="D1399" s="141" t="inlineStr">
        <is>
          <t>86</t>
        </is>
      </c>
      <c r="E1399" s="141" t="inlineStr">
        <is>
          <t>Cos3</t>
        </is>
      </c>
      <c r="F1399" s="141" t="inlineStr">
        <is>
          <t>Baze+Dên</t>
        </is>
      </c>
      <c r="G1399" s="141" t="n"/>
      <c r="H1399" s="141" t="inlineStr">
        <is>
          <t>Bộ</t>
        </is>
      </c>
      <c r="I1399" s="45" t="n"/>
      <c r="J1399" s="45" t="n"/>
      <c r="K1399" s="45" t="n"/>
      <c r="L1399" s="45" t="n"/>
      <c r="M1399" s="45" t="n"/>
      <c r="N1399" s="45" t="n"/>
      <c r="O1399" s="45" t="n"/>
      <c r="P1399" s="45" t="n"/>
    </row>
    <row r="1400" ht="30" customHeight="1">
      <c r="A1400" s="141" t="n"/>
      <c r="B1400" s="141" t="inlineStr">
        <is>
          <t>YANMAR</t>
        </is>
      </c>
      <c r="C1400" s="141" t="inlineStr">
        <is>
          <t>Bạc Miểng 4TNE84/4TNE86/4TNE88</t>
        </is>
      </c>
      <c r="D1400" s="141" t="inlineStr">
        <is>
          <t>86</t>
        </is>
      </c>
      <c r="E1400" s="141" t="inlineStr">
        <is>
          <t>Cos4</t>
        </is>
      </c>
      <c r="F1400" s="141" t="inlineStr">
        <is>
          <t>Baze+Dên</t>
        </is>
      </c>
      <c r="G1400" s="141" t="n"/>
      <c r="H1400" s="141" t="inlineStr">
        <is>
          <t>Bộ</t>
        </is>
      </c>
      <c r="I1400" s="45" t="n"/>
      <c r="J1400" s="45" t="n"/>
      <c r="K1400" s="45" t="n"/>
      <c r="L1400" s="45" t="n"/>
      <c r="M1400" s="45" t="n"/>
      <c r="N1400" s="45" t="n"/>
      <c r="O1400" s="45" t="n"/>
      <c r="P1400" s="45" t="n"/>
    </row>
    <row r="1401" ht="30" customHeight="1">
      <c r="A1401" s="141" t="n"/>
      <c r="B1401" s="141" t="inlineStr">
        <is>
          <t>YANMAR</t>
        </is>
      </c>
      <c r="C1401" s="141" t="inlineStr">
        <is>
          <t>Baze 3TNE84/3TNE88/4TNE84/4TNE88</t>
        </is>
      </c>
      <c r="D1401" s="141" t="inlineStr">
        <is>
          <t>88</t>
        </is>
      </c>
      <c r="E1401" s="141" t="inlineStr">
        <is>
          <t>Cos0</t>
        </is>
      </c>
      <c r="F1401" s="141" t="inlineStr">
        <is>
          <t>Baze</t>
        </is>
      </c>
      <c r="G1401" s="141" t="n"/>
      <c r="H1401" s="141" t="inlineStr">
        <is>
          <t>Cặp</t>
        </is>
      </c>
      <c r="I1401" s="43" t="n"/>
      <c r="J1401" s="43" t="n"/>
      <c r="K1401" s="43" t="n"/>
      <c r="L1401" s="43" t="n"/>
      <c r="M1401" s="43" t="n"/>
      <c r="N1401" s="43" t="n"/>
      <c r="O1401" s="43" t="n"/>
      <c r="P1401" s="43" t="n"/>
    </row>
    <row r="1402" ht="30" customHeight="1">
      <c r="A1402" s="43" t="inlineStr">
        <is>
          <t>HH077267</t>
        </is>
      </c>
      <c r="B1402" s="43" t="inlineStr">
        <is>
          <t>YANMAR</t>
        </is>
      </c>
      <c r="C1402" s="43" t="inlineStr">
        <is>
          <t>Baze 3TNE84/3TNE88/4TNE84/4TNE88</t>
        </is>
      </c>
      <c r="D1402" s="43" t="inlineStr">
        <is>
          <t>88</t>
        </is>
      </c>
      <c r="E1402" s="43" t="inlineStr">
        <is>
          <t>Cos1</t>
        </is>
      </c>
      <c r="F1402" s="43" t="inlineStr">
        <is>
          <t>Baze</t>
        </is>
      </c>
      <c r="G1402" s="43" t="n"/>
      <c r="H1402" s="43" t="inlineStr">
        <is>
          <t>Cặp</t>
        </is>
      </c>
      <c r="I1402" s="43" t="n"/>
      <c r="J1402" s="43" t="n"/>
      <c r="K1402" s="43" t="n"/>
      <c r="L1402" s="43" t="n"/>
      <c r="M1402" s="43" t="n"/>
      <c r="N1402" s="43" t="n"/>
      <c r="O1402" s="43" t="n"/>
      <c r="P1402" s="43" t="inlineStr">
        <is>
          <t>Miểng baze 3TNE84/ 3TNE88/ 4TNE84/ 4TNE88 Cos1</t>
        </is>
      </c>
    </row>
    <row r="1403" ht="30" customHeight="1">
      <c r="A1403" s="141" t="n"/>
      <c r="B1403" s="141" t="inlineStr">
        <is>
          <t>YANMAR</t>
        </is>
      </c>
      <c r="C1403" s="141" t="inlineStr">
        <is>
          <t>Baze 3TNE84/3TNE88/4TNE84/4TNE88</t>
        </is>
      </c>
      <c r="D1403" s="141" t="inlineStr">
        <is>
          <t>88</t>
        </is>
      </c>
      <c r="E1403" s="141" t="inlineStr">
        <is>
          <t>Cos2</t>
        </is>
      </c>
      <c r="F1403" s="141" t="inlineStr">
        <is>
          <t>Baze</t>
        </is>
      </c>
      <c r="G1403" s="141" t="n"/>
      <c r="H1403" s="141" t="inlineStr">
        <is>
          <t>Cặp</t>
        </is>
      </c>
      <c r="I1403" s="43" t="n"/>
      <c r="J1403" s="43" t="n"/>
      <c r="K1403" s="43" t="n"/>
      <c r="L1403" s="43" t="n"/>
      <c r="M1403" s="43" t="n"/>
      <c r="N1403" s="43" t="n"/>
      <c r="O1403" s="43" t="n"/>
      <c r="P1403" s="43" t="n"/>
    </row>
    <row r="1404" ht="30" customHeight="1">
      <c r="A1404" s="141" t="n"/>
      <c r="B1404" s="141" t="inlineStr">
        <is>
          <t>YANMAR</t>
        </is>
      </c>
      <c r="C1404" s="141" t="inlineStr">
        <is>
          <t>Baze 3TNE84/3TNE88/4TNE84/4TNE88</t>
        </is>
      </c>
      <c r="D1404" s="141" t="inlineStr">
        <is>
          <t>88</t>
        </is>
      </c>
      <c r="E1404" s="141" t="inlineStr">
        <is>
          <t>Cos3</t>
        </is>
      </c>
      <c r="F1404" s="141" t="inlineStr">
        <is>
          <t>Baze</t>
        </is>
      </c>
      <c r="G1404" s="141" t="n"/>
      <c r="H1404" s="141" t="inlineStr">
        <is>
          <t>Cặp</t>
        </is>
      </c>
      <c r="I1404" s="43" t="n"/>
      <c r="J1404" s="43" t="n"/>
      <c r="K1404" s="43" t="n"/>
      <c r="L1404" s="43" t="n"/>
      <c r="M1404" s="43" t="n"/>
      <c r="N1404" s="43" t="n"/>
      <c r="O1404" s="43" t="n"/>
      <c r="P1404" s="43" t="n"/>
    </row>
    <row r="1405" ht="30" customHeight="1">
      <c r="A1405" s="141" t="n"/>
      <c r="B1405" s="141" t="inlineStr">
        <is>
          <t>YANMAR</t>
        </is>
      </c>
      <c r="C1405" s="141" t="inlineStr">
        <is>
          <t>Baze 3TNE84/3TNE88/4TNE84/4TNE88</t>
        </is>
      </c>
      <c r="D1405" s="141" t="inlineStr">
        <is>
          <t>88</t>
        </is>
      </c>
      <c r="E1405" s="141" t="inlineStr">
        <is>
          <t>Cos4</t>
        </is>
      </c>
      <c r="F1405" s="141" t="inlineStr">
        <is>
          <t>Baze</t>
        </is>
      </c>
      <c r="G1405" s="141" t="n"/>
      <c r="H1405" s="141" t="inlineStr">
        <is>
          <t>Cặp</t>
        </is>
      </c>
      <c r="I1405" s="43" t="n"/>
      <c r="J1405" s="43" t="n"/>
      <c r="K1405" s="43" t="n"/>
      <c r="L1405" s="43" t="n"/>
      <c r="M1405" s="43" t="n"/>
      <c r="N1405" s="43" t="n"/>
      <c r="O1405" s="43" t="n"/>
      <c r="P1405" s="43" t="n"/>
    </row>
    <row r="1406" ht="30" customHeight="1">
      <c r="A1406" s="141" t="n"/>
      <c r="B1406" s="141" t="inlineStr">
        <is>
          <t>YANMAR</t>
        </is>
      </c>
      <c r="C1406" s="141" t="inlineStr">
        <is>
          <t>Dên 3TNE84/3TNE88/4TNE84/4TNE88</t>
        </is>
      </c>
      <c r="D1406" s="141" t="inlineStr">
        <is>
          <t>88</t>
        </is>
      </c>
      <c r="E1406" s="141" t="inlineStr">
        <is>
          <t>Cos0</t>
        </is>
      </c>
      <c r="F1406" s="141" t="inlineStr">
        <is>
          <t>Dên</t>
        </is>
      </c>
      <c r="G1406" s="141" t="n"/>
      <c r="H1406" s="141" t="inlineStr">
        <is>
          <t>Cặp</t>
        </is>
      </c>
      <c r="I1406" s="45" t="n"/>
      <c r="J1406" s="45" t="n"/>
      <c r="K1406" s="45" t="n"/>
      <c r="L1406" s="45" t="n"/>
      <c r="M1406" s="45" t="n"/>
      <c r="N1406" s="45" t="n"/>
      <c r="O1406" s="45" t="n"/>
      <c r="P1406" s="45" t="n"/>
    </row>
    <row r="1407" ht="30" customHeight="1">
      <c r="A1407" s="45" t="inlineStr">
        <is>
          <t>HH077266</t>
        </is>
      </c>
      <c r="B1407" s="45" t="inlineStr">
        <is>
          <t>YANMAR</t>
        </is>
      </c>
      <c r="C1407" s="45" t="inlineStr">
        <is>
          <t>Dên 3TNE84/3TNE88/4TNE84/4TNE88</t>
        </is>
      </c>
      <c r="D1407" s="45" t="inlineStr">
        <is>
          <t>88</t>
        </is>
      </c>
      <c r="E1407" s="45" t="inlineStr">
        <is>
          <t>Cos1</t>
        </is>
      </c>
      <c r="F1407" s="45" t="inlineStr">
        <is>
          <t>Dên</t>
        </is>
      </c>
      <c r="G1407" s="45" t="n"/>
      <c r="H1407" s="45" t="inlineStr">
        <is>
          <t>Cặp</t>
        </is>
      </c>
      <c r="I1407" s="45" t="n"/>
      <c r="J1407" s="45" t="n"/>
      <c r="K1407" s="45" t="n"/>
      <c r="L1407" s="45" t="n"/>
      <c r="M1407" s="45" t="n"/>
      <c r="N1407" s="45" t="n"/>
      <c r="O1407" s="45" t="n"/>
      <c r="P1407" s="45" t="inlineStr">
        <is>
          <t>Miểng dên 3TNE84/ 3TNE88/ 4TNE84/ 4TNE88 Cos1</t>
        </is>
      </c>
    </row>
    <row r="1408" ht="30" customHeight="1">
      <c r="A1408" s="141" t="n"/>
      <c r="B1408" s="141" t="inlineStr">
        <is>
          <t>YANMAR</t>
        </is>
      </c>
      <c r="C1408" s="141" t="inlineStr">
        <is>
          <t>Dên 3TNE84/3TNE88/4TNE84/4TNE88</t>
        </is>
      </c>
      <c r="D1408" s="141" t="inlineStr">
        <is>
          <t>88</t>
        </is>
      </c>
      <c r="E1408" s="141" t="inlineStr">
        <is>
          <t>Cos2</t>
        </is>
      </c>
      <c r="F1408" s="141" t="inlineStr">
        <is>
          <t>Dên</t>
        </is>
      </c>
      <c r="G1408" s="141" t="n"/>
      <c r="H1408" s="141" t="inlineStr">
        <is>
          <t>Cặp</t>
        </is>
      </c>
      <c r="I1408" s="45" t="n"/>
      <c r="J1408" s="45" t="n"/>
      <c r="K1408" s="45" t="n"/>
      <c r="L1408" s="45" t="n"/>
      <c r="M1408" s="45" t="n"/>
      <c r="N1408" s="45" t="n"/>
      <c r="O1408" s="45" t="n"/>
      <c r="P1408" s="45" t="n"/>
    </row>
    <row r="1409" ht="30" customHeight="1">
      <c r="A1409" s="141" t="n"/>
      <c r="B1409" s="141" t="inlineStr">
        <is>
          <t>YANMAR</t>
        </is>
      </c>
      <c r="C1409" s="141" t="inlineStr">
        <is>
          <t>Dên 3TNE84/3TNE88/4TNE84/4TNE88</t>
        </is>
      </c>
      <c r="D1409" s="141" t="inlineStr">
        <is>
          <t>88</t>
        </is>
      </c>
      <c r="E1409" s="141" t="inlineStr">
        <is>
          <t>Cos3</t>
        </is>
      </c>
      <c r="F1409" s="141" t="inlineStr">
        <is>
          <t>Dên</t>
        </is>
      </c>
      <c r="G1409" s="141" t="n"/>
      <c r="H1409" s="141" t="inlineStr">
        <is>
          <t>Cặp</t>
        </is>
      </c>
      <c r="I1409" s="45" t="n"/>
      <c r="J1409" s="45" t="n"/>
      <c r="K1409" s="45" t="n"/>
      <c r="L1409" s="45" t="n"/>
      <c r="M1409" s="45" t="n"/>
      <c r="N1409" s="45" t="n"/>
      <c r="O1409" s="45" t="n"/>
      <c r="P1409" s="45" t="n"/>
    </row>
    <row r="1410" ht="30" customHeight="1">
      <c r="A1410" s="141" t="n"/>
      <c r="B1410" s="141" t="inlineStr">
        <is>
          <t>YANMAR</t>
        </is>
      </c>
      <c r="C1410" s="141" t="inlineStr">
        <is>
          <t>Dên 3TNE84/3TNE88/4TNE84/4TNE88</t>
        </is>
      </c>
      <c r="D1410" s="141" t="inlineStr">
        <is>
          <t>88</t>
        </is>
      </c>
      <c r="E1410" s="141" t="inlineStr">
        <is>
          <t>Cos4</t>
        </is>
      </c>
      <c r="F1410" s="141" t="inlineStr">
        <is>
          <t>Dên</t>
        </is>
      </c>
      <c r="G1410" s="141" t="n"/>
      <c r="H1410" s="141" t="inlineStr">
        <is>
          <t>Cặp</t>
        </is>
      </c>
      <c r="I1410" s="45" t="n"/>
      <c r="J1410" s="45" t="n"/>
      <c r="K1410" s="45" t="n"/>
      <c r="L1410" s="45" t="n"/>
      <c r="M1410" s="45" t="n"/>
      <c r="N1410" s="45" t="n"/>
      <c r="O1410" s="45" t="n"/>
      <c r="P1410" s="45" t="n"/>
    </row>
    <row r="1411" ht="30" customHeight="1">
      <c r="A1411" s="43" t="inlineStr">
        <is>
          <t>HH083850</t>
        </is>
      </c>
      <c r="B1411" s="43" t="inlineStr">
        <is>
          <t>YANMAR</t>
        </is>
      </c>
      <c r="C1411" s="43" t="inlineStr">
        <is>
          <t>Baze 4TNE88/M-4TNE88A/4D84/4D88/4TNE84</t>
        </is>
      </c>
      <c r="D1411" s="43" t="inlineStr">
        <is>
          <t>88</t>
        </is>
      </c>
      <c r="E1411" s="43" t="inlineStr">
        <is>
          <t>Cos0</t>
        </is>
      </c>
      <c r="F1411" s="43" t="inlineStr">
        <is>
          <t>Baze</t>
        </is>
      </c>
      <c r="G1411" s="43" t="inlineStr">
        <is>
          <t>TDC</t>
        </is>
      </c>
      <c r="H1411" s="43" t="inlineStr">
        <is>
          <t>Bộ</t>
        </is>
      </c>
      <c r="I1411" s="43" t="n"/>
      <c r="J1411" s="53" t="n">
        <v>210000</v>
      </c>
      <c r="K1411" s="53" t="n">
        <v>230000</v>
      </c>
      <c r="L1411" s="53" t="n">
        <v>250000</v>
      </c>
      <c r="M1411" s="43" t="n"/>
      <c r="N1411" s="43" t="n"/>
      <c r="O1411" s="43" t="n"/>
      <c r="P1411" s="43" t="inlineStr">
        <is>
          <t>Miểng baze Yan 4TNE88/ M-4TNE88A, 4D84/4D88/4TNE84 STD Cos0 - TDC</t>
        </is>
      </c>
    </row>
    <row r="1412" ht="30" customHeight="1">
      <c r="A1412" s="43" t="inlineStr">
        <is>
          <t>HH083851</t>
        </is>
      </c>
      <c r="B1412" s="43" t="inlineStr">
        <is>
          <t>YANMAR</t>
        </is>
      </c>
      <c r="C1412" s="43" t="inlineStr">
        <is>
          <t>Baze 4TNE88/M-4TNE88A/4D84/4D88/4TNE84</t>
        </is>
      </c>
      <c r="D1412" s="43" t="inlineStr">
        <is>
          <t>88</t>
        </is>
      </c>
      <c r="E1412" s="43" t="inlineStr">
        <is>
          <t>Cos1</t>
        </is>
      </c>
      <c r="F1412" s="43" t="inlineStr">
        <is>
          <t>Baze</t>
        </is>
      </c>
      <c r="G1412" s="43" t="inlineStr">
        <is>
          <t>TDC</t>
        </is>
      </c>
      <c r="H1412" s="43" t="inlineStr">
        <is>
          <t>Bộ</t>
        </is>
      </c>
      <c r="I1412" s="43" t="n"/>
      <c r="J1412" s="53" t="n">
        <v>210000</v>
      </c>
      <c r="K1412" s="53" t="n">
        <v>230000</v>
      </c>
      <c r="L1412" s="53" t="n">
        <v>250000</v>
      </c>
      <c r="M1412" s="43" t="n"/>
      <c r="N1412" s="43" t="n"/>
      <c r="O1412" s="43" t="n"/>
      <c r="P1412" s="43" t="inlineStr">
        <is>
          <t>Miểng baze Yan 4TNE88/ M-4TNE88A, 4D84/4D88/4TNE84 0.25-Cos1 - TDC</t>
        </is>
      </c>
    </row>
    <row r="1413" ht="30" customHeight="1">
      <c r="A1413" s="141" t="n"/>
      <c r="B1413" s="141" t="inlineStr">
        <is>
          <t>YANMAR</t>
        </is>
      </c>
      <c r="C1413" s="141" t="inlineStr">
        <is>
          <t>Baze 4TNE88/M-4TNE88A/4D84/4D88/4TNE84</t>
        </is>
      </c>
      <c r="D1413" s="141" t="inlineStr">
        <is>
          <t>88</t>
        </is>
      </c>
      <c r="E1413" s="141" t="inlineStr">
        <is>
          <t>Cos2</t>
        </is>
      </c>
      <c r="F1413" s="141" t="inlineStr">
        <is>
          <t>Baze</t>
        </is>
      </c>
      <c r="G1413" s="141" t="n"/>
      <c r="H1413" s="141" t="inlineStr">
        <is>
          <t>Bộ</t>
        </is>
      </c>
      <c r="I1413" s="43" t="n"/>
      <c r="J1413" s="43" t="n"/>
      <c r="K1413" s="43" t="n"/>
      <c r="L1413" s="43" t="n"/>
      <c r="M1413" s="43" t="n"/>
      <c r="N1413" s="43" t="n"/>
      <c r="O1413" s="43" t="n"/>
      <c r="P1413" s="43" t="n"/>
    </row>
    <row r="1414" ht="30" customHeight="1">
      <c r="A1414" s="141" t="n"/>
      <c r="B1414" s="141" t="inlineStr">
        <is>
          <t>YANMAR</t>
        </is>
      </c>
      <c r="C1414" s="141" t="inlineStr">
        <is>
          <t>Baze 4TNE88/M-4TNE88A/4D84/4D88/4TNE84</t>
        </is>
      </c>
      <c r="D1414" s="141" t="inlineStr">
        <is>
          <t>88</t>
        </is>
      </c>
      <c r="E1414" s="141" t="inlineStr">
        <is>
          <t>Cos3</t>
        </is>
      </c>
      <c r="F1414" s="141" t="inlineStr">
        <is>
          <t>Baze</t>
        </is>
      </c>
      <c r="G1414" s="141" t="n"/>
      <c r="H1414" s="141" t="inlineStr">
        <is>
          <t>Bộ</t>
        </is>
      </c>
      <c r="I1414" s="43" t="n"/>
      <c r="J1414" s="43" t="n"/>
      <c r="K1414" s="43" t="n"/>
      <c r="L1414" s="43" t="n"/>
      <c r="M1414" s="43" t="n"/>
      <c r="N1414" s="43" t="n"/>
      <c r="O1414" s="43" t="n"/>
      <c r="P1414" s="43" t="n"/>
    </row>
    <row r="1415" ht="30" customHeight="1">
      <c r="A1415" s="141" t="n"/>
      <c r="B1415" s="141" t="inlineStr">
        <is>
          <t>YANMAR</t>
        </is>
      </c>
      <c r="C1415" s="141" t="inlineStr">
        <is>
          <t>Baze 4TNE88/M-4TNE88A/4D84/4D88/4TNE84</t>
        </is>
      </c>
      <c r="D1415" s="141" t="inlineStr">
        <is>
          <t>88</t>
        </is>
      </c>
      <c r="E1415" s="141" t="inlineStr">
        <is>
          <t>Cos4</t>
        </is>
      </c>
      <c r="F1415" s="141" t="inlineStr">
        <is>
          <t>Baze</t>
        </is>
      </c>
      <c r="G1415" s="141" t="n"/>
      <c r="H1415" s="141" t="inlineStr">
        <is>
          <t>Bộ</t>
        </is>
      </c>
      <c r="I1415" s="43" t="n"/>
      <c r="J1415" s="43" t="n"/>
      <c r="K1415" s="43" t="n"/>
      <c r="L1415" s="43" t="n"/>
      <c r="M1415" s="43" t="n"/>
      <c r="N1415" s="43" t="n"/>
      <c r="O1415" s="43" t="n"/>
      <c r="P1415" s="43" t="n"/>
    </row>
    <row r="1416" ht="30" customHeight="1">
      <c r="A1416" s="141" t="n"/>
      <c r="B1416" s="141" t="inlineStr">
        <is>
          <t>YANMAR</t>
        </is>
      </c>
      <c r="C1416" s="141" t="inlineStr">
        <is>
          <t>Dên 4TNE88/R-4TNE88A/4D84/4D88/4TNE84</t>
        </is>
      </c>
      <c r="D1416" s="141" t="inlineStr">
        <is>
          <t>88</t>
        </is>
      </c>
      <c r="E1416" s="141" t="inlineStr">
        <is>
          <t>Cos0</t>
        </is>
      </c>
      <c r="F1416" s="141" t="inlineStr">
        <is>
          <t>Dên</t>
        </is>
      </c>
      <c r="G1416" s="141" t="n"/>
      <c r="H1416" s="141" t="inlineStr">
        <is>
          <t>Bộ</t>
        </is>
      </c>
      <c r="I1416" s="45" t="n"/>
      <c r="J1416" s="45" t="n"/>
      <c r="K1416" s="45" t="n"/>
      <c r="L1416" s="45" t="n"/>
      <c r="M1416" s="45" t="n"/>
      <c r="N1416" s="45" t="n"/>
      <c r="O1416" s="45" t="n"/>
      <c r="P1416" s="45" t="n"/>
    </row>
    <row r="1417" ht="30" customHeight="1">
      <c r="A1417" s="45" t="inlineStr">
        <is>
          <t>HH080511</t>
        </is>
      </c>
      <c r="B1417" s="45" t="inlineStr">
        <is>
          <t>YANMAR</t>
        </is>
      </c>
      <c r="C1417" s="45" t="inlineStr">
        <is>
          <t>Dên 4TNE88/R-4TNE88A/4D84/4D88/4TNE84</t>
        </is>
      </c>
      <c r="D1417" s="45" t="inlineStr">
        <is>
          <t>88</t>
        </is>
      </c>
      <c r="E1417" s="45" t="inlineStr">
        <is>
          <t>Cos1</t>
        </is>
      </c>
      <c r="F1417" s="45" t="inlineStr">
        <is>
          <t>Dên</t>
        </is>
      </c>
      <c r="G1417" s="45" t="inlineStr">
        <is>
          <t>TDC</t>
        </is>
      </c>
      <c r="H1417" s="45" t="inlineStr">
        <is>
          <t>Bộ</t>
        </is>
      </c>
      <c r="I1417" s="45" t="n"/>
      <c r="J1417" s="54" t="n">
        <v>140000</v>
      </c>
      <c r="K1417" s="54" t="n">
        <v>160000</v>
      </c>
      <c r="L1417" s="54" t="n">
        <v>180000</v>
      </c>
      <c r="M1417" s="45" t="n"/>
      <c r="N1417" s="45" t="n"/>
      <c r="O1417" s="45" t="n"/>
      <c r="P1417" s="45" t="inlineStr">
        <is>
          <t>Miểng dên Yan 4TNE88/ R-4TNE88A, 4D84/4D88/4TNE84 0.25-Cos1 - TDC</t>
        </is>
      </c>
    </row>
    <row r="1418" ht="30" customHeight="1">
      <c r="A1418" s="141" t="n"/>
      <c r="B1418" s="141" t="inlineStr">
        <is>
          <t>YANMAR</t>
        </is>
      </c>
      <c r="C1418" s="141" t="inlineStr">
        <is>
          <t>Dên 4TNE88/R-4TNE88A/4D84/4D88/4TNE84</t>
        </is>
      </c>
      <c r="D1418" s="141" t="inlineStr">
        <is>
          <t>88</t>
        </is>
      </c>
      <c r="E1418" s="141" t="inlineStr">
        <is>
          <t>Cos2</t>
        </is>
      </c>
      <c r="F1418" s="141" t="inlineStr">
        <is>
          <t>Dên</t>
        </is>
      </c>
      <c r="G1418" s="141" t="n"/>
      <c r="H1418" s="141" t="inlineStr">
        <is>
          <t>Bộ</t>
        </is>
      </c>
      <c r="I1418" s="45" t="n"/>
      <c r="J1418" s="45" t="n"/>
      <c r="K1418" s="45" t="n"/>
      <c r="L1418" s="45" t="n"/>
      <c r="M1418" s="45" t="n"/>
      <c r="N1418" s="45" t="n"/>
      <c r="O1418" s="45" t="n"/>
      <c r="P1418" s="45" t="n"/>
    </row>
    <row r="1419" ht="30" customHeight="1">
      <c r="A1419" s="141" t="n"/>
      <c r="B1419" s="141" t="inlineStr">
        <is>
          <t>YANMAR</t>
        </is>
      </c>
      <c r="C1419" s="141" t="inlineStr">
        <is>
          <t>Dên 4TNE88/R-4TNE88A/4D84/4D88/4TNE84</t>
        </is>
      </c>
      <c r="D1419" s="141" t="inlineStr">
        <is>
          <t>88</t>
        </is>
      </c>
      <c r="E1419" s="141" t="inlineStr">
        <is>
          <t>Cos3</t>
        </is>
      </c>
      <c r="F1419" s="141" t="inlineStr">
        <is>
          <t>Dên</t>
        </is>
      </c>
      <c r="G1419" s="141" t="n"/>
      <c r="H1419" s="141" t="inlineStr">
        <is>
          <t>Bộ</t>
        </is>
      </c>
      <c r="I1419" s="45" t="n"/>
      <c r="J1419" s="45" t="n"/>
      <c r="K1419" s="45" t="n"/>
      <c r="L1419" s="45" t="n"/>
      <c r="M1419" s="45" t="n"/>
      <c r="N1419" s="45" t="n"/>
      <c r="O1419" s="45" t="n"/>
      <c r="P1419" s="45" t="n"/>
    </row>
    <row r="1420" ht="30" customHeight="1">
      <c r="A1420" s="141" t="n"/>
      <c r="B1420" s="141" t="inlineStr">
        <is>
          <t>YANMAR</t>
        </is>
      </c>
      <c r="C1420" s="141" t="inlineStr">
        <is>
          <t>Dên 4TNE88/R-4TNE88A/4D84/4D88/4TNE84</t>
        </is>
      </c>
      <c r="D1420" s="141" t="inlineStr">
        <is>
          <t>88</t>
        </is>
      </c>
      <c r="E1420" s="141" t="inlineStr">
        <is>
          <t>Cos4</t>
        </is>
      </c>
      <c r="F1420" s="141" t="inlineStr">
        <is>
          <t>Dên</t>
        </is>
      </c>
      <c r="G1420" s="141" t="n"/>
      <c r="H1420" s="141" t="inlineStr">
        <is>
          <t>Bộ</t>
        </is>
      </c>
      <c r="I1420" s="45" t="n"/>
      <c r="J1420" s="45" t="n"/>
      <c r="K1420" s="45" t="n"/>
      <c r="L1420" s="45" t="n"/>
      <c r="M1420" s="45" t="n"/>
      <c r="N1420" s="45" t="n"/>
      <c r="O1420" s="45" t="n"/>
      <c r="P1420" s="45" t="n"/>
    </row>
    <row r="1421" ht="30" customHeight="1">
      <c r="A1421" s="45" t="inlineStr">
        <is>
          <t>HH080510</t>
        </is>
      </c>
      <c r="B1421" s="45" t="inlineStr">
        <is>
          <t>YANMAR</t>
        </is>
      </c>
      <c r="C1421" s="45" t="inlineStr">
        <is>
          <t>Dên 4TNE88/R-4TNE88A/4D88/4D84/4TNE84/4TNV84-</t>
        </is>
      </c>
      <c r="D1421" s="45" t="inlineStr">
        <is>
          <t>88</t>
        </is>
      </c>
      <c r="E1421" s="45" t="inlineStr">
        <is>
          <t>Cos0</t>
        </is>
      </c>
      <c r="F1421" s="45" t="inlineStr">
        <is>
          <t>Dên</t>
        </is>
      </c>
      <c r="G1421" s="45" t="inlineStr">
        <is>
          <t>TDC</t>
        </is>
      </c>
      <c r="H1421" s="45" t="inlineStr">
        <is>
          <t>Bộ</t>
        </is>
      </c>
      <c r="I1421" s="45" t="n"/>
      <c r="J1421" s="54" t="n">
        <v>150000</v>
      </c>
      <c r="K1421" s="54" t="n">
        <v>160000</v>
      </c>
      <c r="L1421" s="54" t="n">
        <v>180000</v>
      </c>
      <c r="M1421" s="45" t="n"/>
      <c r="N1421" s="45" t="n"/>
      <c r="O1421" s="45" t="n"/>
      <c r="P1421" s="45" t="inlineStr">
        <is>
          <t>Miểng dên Yan 4TNE88/R-4TNE88A, 4D88/4D84/4TNE84/4TNV84-STD Cos0 - TDC</t>
        </is>
      </c>
    </row>
    <row r="1422" ht="30" customHeight="1">
      <c r="A1422" s="141" t="n"/>
      <c r="B1422" s="141" t="inlineStr">
        <is>
          <t>YANMAR</t>
        </is>
      </c>
      <c r="C1422" s="141" t="inlineStr">
        <is>
          <t>Dên 4TNE88/R-4TNE88A/4D88/4D84/4TNE84/4TNV84-</t>
        </is>
      </c>
      <c r="D1422" s="141" t="inlineStr">
        <is>
          <t>88</t>
        </is>
      </c>
      <c r="E1422" s="141" t="inlineStr">
        <is>
          <t>Cos1</t>
        </is>
      </c>
      <c r="F1422" s="141" t="inlineStr">
        <is>
          <t>Dên</t>
        </is>
      </c>
      <c r="G1422" s="141" t="n"/>
      <c r="H1422" s="141" t="inlineStr">
        <is>
          <t>Bộ</t>
        </is>
      </c>
      <c r="I1422" s="45" t="n"/>
      <c r="J1422" s="45" t="n"/>
      <c r="K1422" s="45" t="n"/>
      <c r="L1422" s="45" t="n"/>
      <c r="M1422" s="45" t="n"/>
      <c r="N1422" s="45" t="n"/>
      <c r="O1422" s="45" t="n"/>
      <c r="P1422" s="45" t="n"/>
    </row>
    <row r="1423" ht="30" customHeight="1">
      <c r="A1423" s="141" t="n"/>
      <c r="B1423" s="141" t="inlineStr">
        <is>
          <t>YANMAR</t>
        </is>
      </c>
      <c r="C1423" s="141" t="inlineStr">
        <is>
          <t>Dên 4TNE88/R-4TNE88A/4D88/4D84/4TNE84/4TNV84-</t>
        </is>
      </c>
      <c r="D1423" s="141" t="inlineStr">
        <is>
          <t>88</t>
        </is>
      </c>
      <c r="E1423" s="141" t="inlineStr">
        <is>
          <t>Cos2</t>
        </is>
      </c>
      <c r="F1423" s="141" t="inlineStr">
        <is>
          <t>Dên</t>
        </is>
      </c>
      <c r="G1423" s="141" t="n"/>
      <c r="H1423" s="141" t="inlineStr">
        <is>
          <t>Bộ</t>
        </is>
      </c>
      <c r="I1423" s="45" t="n"/>
      <c r="J1423" s="45" t="n"/>
      <c r="K1423" s="45" t="n"/>
      <c r="L1423" s="45" t="n"/>
      <c r="M1423" s="45" t="n"/>
      <c r="N1423" s="45" t="n"/>
      <c r="O1423" s="45" t="n"/>
      <c r="P1423" s="45" t="n"/>
    </row>
    <row r="1424" ht="30" customHeight="1">
      <c r="A1424" s="141" t="n"/>
      <c r="B1424" s="141" t="inlineStr">
        <is>
          <t>YANMAR</t>
        </is>
      </c>
      <c r="C1424" s="141" t="inlineStr">
        <is>
          <t>Dên 4TNE88/R-4TNE88A/4D88/4D84/4TNE84/4TNV84-</t>
        </is>
      </c>
      <c r="D1424" s="141" t="inlineStr">
        <is>
          <t>88</t>
        </is>
      </c>
      <c r="E1424" s="141" t="inlineStr">
        <is>
          <t>Cos3</t>
        </is>
      </c>
      <c r="F1424" s="141" t="inlineStr">
        <is>
          <t>Dên</t>
        </is>
      </c>
      <c r="G1424" s="141" t="n"/>
      <c r="H1424" s="141" t="inlineStr">
        <is>
          <t>Bộ</t>
        </is>
      </c>
      <c r="I1424" s="45" t="n"/>
      <c r="J1424" s="45" t="n"/>
      <c r="K1424" s="45" t="n"/>
      <c r="L1424" s="45" t="n"/>
      <c r="M1424" s="45" t="n"/>
      <c r="N1424" s="45" t="n"/>
      <c r="O1424" s="45" t="n"/>
      <c r="P1424" s="45" t="n"/>
    </row>
    <row r="1425" ht="30" customHeight="1">
      <c r="A1425" s="141" t="n"/>
      <c r="B1425" s="141" t="inlineStr">
        <is>
          <t>YANMAR</t>
        </is>
      </c>
      <c r="C1425" s="141" t="inlineStr">
        <is>
          <t>Dên 4TNE88/R-4TNE88A/4D88/4D84/4TNE84/4TNV84-</t>
        </is>
      </c>
      <c r="D1425" s="141" t="inlineStr">
        <is>
          <t>88</t>
        </is>
      </c>
      <c r="E1425" s="141" t="inlineStr">
        <is>
          <t>Cos4</t>
        </is>
      </c>
      <c r="F1425" s="141" t="inlineStr">
        <is>
          <t>Dên</t>
        </is>
      </c>
      <c r="G1425" s="141" t="n"/>
      <c r="H1425" s="141" t="inlineStr">
        <is>
          <t>Bộ</t>
        </is>
      </c>
      <c r="I1425" s="45" t="n"/>
      <c r="J1425" s="45" t="n"/>
      <c r="K1425" s="45" t="n"/>
      <c r="L1425" s="45" t="n"/>
      <c r="M1425" s="45" t="n"/>
      <c r="N1425" s="45" t="n"/>
      <c r="O1425" s="45" t="n"/>
      <c r="P1425" s="45" t="n"/>
    </row>
    <row r="1426" ht="30" customHeight="1">
      <c r="A1426" s="43" t="inlineStr">
        <is>
          <t>HH00189</t>
        </is>
      </c>
      <c r="B1426" s="43" t="inlineStr">
        <is>
          <t>YANMAR</t>
        </is>
      </c>
      <c r="C1426" s="43" t="inlineStr">
        <is>
          <t>Bạc miểng 4D94/4D92 (M407H + R403H) Cos0 - TAIHO</t>
        </is>
      </c>
      <c r="D1426" s="43" t="inlineStr">
        <is>
          <t>94</t>
        </is>
      </c>
      <c r="E1426" s="43" t="inlineStr">
        <is>
          <t>Cos0</t>
        </is>
      </c>
      <c r="F1426" s="43" t="inlineStr">
        <is>
          <t>Baze+Dên</t>
        </is>
      </c>
      <c r="G1426" s="43" t="inlineStr">
        <is>
          <t>TAIHO</t>
        </is>
      </c>
      <c r="H1426" s="43" t="inlineStr">
        <is>
          <t>Bộ</t>
        </is>
      </c>
      <c r="I1426" s="43" t="n"/>
      <c r="J1426" s="43" t="n"/>
      <c r="K1426" s="43" t="n"/>
      <c r="L1426" s="43" t="n"/>
      <c r="M1426" s="43" t="n"/>
      <c r="N1426" s="43" t="n"/>
      <c r="O1426" s="43" t="n"/>
      <c r="P1426" s="43" t="inlineStr">
        <is>
          <t>Bạc miểng 4D94/4D92 (M407H + R403H) Cos0 - TAIHO</t>
        </is>
      </c>
    </row>
    <row r="1427" ht="30" customHeight="1">
      <c r="A1427" s="43" t="inlineStr">
        <is>
          <t>HH00389</t>
        </is>
      </c>
      <c r="B1427" s="43" t="inlineStr">
        <is>
          <t>YANMAR</t>
        </is>
      </c>
      <c r="C1427" s="43" t="inlineStr">
        <is>
          <t>Bạc miểng 4D94/4D92 (M407H + R403H) Cos1 - TAIHO</t>
        </is>
      </c>
      <c r="D1427" s="43" t="inlineStr">
        <is>
          <t>94</t>
        </is>
      </c>
      <c r="E1427" s="43" t="inlineStr">
        <is>
          <t>Cos1</t>
        </is>
      </c>
      <c r="F1427" s="43" t="inlineStr">
        <is>
          <t>Baze+Dên</t>
        </is>
      </c>
      <c r="G1427" s="43" t="inlineStr">
        <is>
          <t>TAIHO</t>
        </is>
      </c>
      <c r="H1427" s="43" t="inlineStr">
        <is>
          <t>Bộ</t>
        </is>
      </c>
      <c r="I1427" s="43" t="n"/>
      <c r="J1427" s="43" t="n"/>
      <c r="K1427" s="43" t="n"/>
      <c r="L1427" s="43" t="n"/>
      <c r="M1427" s="43" t="n"/>
      <c r="N1427" s="43" t="n"/>
      <c r="O1427" s="43" t="n"/>
      <c r="P1427" s="43" t="inlineStr">
        <is>
          <t>Bạc miểng 4D94/4D92 (M407H + R403H) Cos1 - TAIHO</t>
        </is>
      </c>
    </row>
    <row r="1428" ht="30" customHeight="1">
      <c r="A1428" s="45" t="inlineStr">
        <is>
          <t>HH00590</t>
        </is>
      </c>
      <c r="B1428" s="45" t="inlineStr">
        <is>
          <t>YANMAR</t>
        </is>
      </c>
      <c r="C1428" s="45" t="inlineStr">
        <is>
          <t>Bạc miểng 4D94/4D92 (M407H + R403H) Cos2 - TAIHO</t>
        </is>
      </c>
      <c r="D1428" s="45" t="inlineStr">
        <is>
          <t>94</t>
        </is>
      </c>
      <c r="E1428" s="45" t="inlineStr">
        <is>
          <t>Cos2</t>
        </is>
      </c>
      <c r="F1428" s="45" t="inlineStr">
        <is>
          <t>Baze+Dên</t>
        </is>
      </c>
      <c r="G1428" s="45" t="inlineStr">
        <is>
          <t>TAIHO</t>
        </is>
      </c>
      <c r="H1428" s="45" t="inlineStr">
        <is>
          <t>Bộ</t>
        </is>
      </c>
      <c r="I1428" s="45" t="n"/>
      <c r="J1428" s="45" t="n"/>
      <c r="K1428" s="45" t="n"/>
      <c r="L1428" s="45" t="n"/>
      <c r="M1428" s="45" t="n"/>
      <c r="N1428" s="45" t="n"/>
      <c r="O1428" s="45" t="n"/>
      <c r="P1428" s="45" t="inlineStr">
        <is>
          <t>Bạc miểng 4D94/4D92 (M407H + R403H) Cos2 - TAIHO</t>
        </is>
      </c>
    </row>
    <row r="1429" ht="30" customHeight="1">
      <c r="A1429" s="43" t="inlineStr">
        <is>
          <t>HH070663</t>
        </is>
      </c>
      <c r="B1429" s="43" t="inlineStr">
        <is>
          <t>YANMAR</t>
        </is>
      </c>
      <c r="C1429" s="43" t="inlineStr">
        <is>
          <t>Bạc miểng 4D94/4D92 Cos3 - TAIHO</t>
        </is>
      </c>
      <c r="D1429" s="43" t="inlineStr">
        <is>
          <t>94</t>
        </is>
      </c>
      <c r="E1429" s="43" t="inlineStr">
        <is>
          <t>Cos3</t>
        </is>
      </c>
      <c r="F1429" s="43" t="inlineStr">
        <is>
          <t>Baze+Dên</t>
        </is>
      </c>
      <c r="G1429" s="43" t="inlineStr">
        <is>
          <t>TAIHO</t>
        </is>
      </c>
      <c r="H1429" s="43" t="inlineStr">
        <is>
          <t>Bộ</t>
        </is>
      </c>
      <c r="I1429" s="43" t="n"/>
      <c r="J1429" s="43" t="n"/>
      <c r="K1429" s="43" t="n"/>
      <c r="L1429" s="43" t="n"/>
      <c r="M1429" s="43" t="n"/>
      <c r="N1429" s="43" t="n"/>
      <c r="O1429" s="43" t="n"/>
      <c r="P1429" s="43" t="inlineStr">
        <is>
          <t>Bạc miểng 4D94/4D92 Cos3 - TAIHO</t>
        </is>
      </c>
    </row>
    <row r="1430" ht="30" customHeight="1">
      <c r="A1430" s="141" t="n"/>
      <c r="B1430" s="141" t="inlineStr">
        <is>
          <t>YANMAR</t>
        </is>
      </c>
      <c r="C1430" s="141" t="inlineStr">
        <is>
          <t>Bạc Miểng 4D94/4D92</t>
        </is>
      </c>
      <c r="D1430" s="141" t="inlineStr">
        <is>
          <t>94</t>
        </is>
      </c>
      <c r="E1430" s="141" t="inlineStr">
        <is>
          <t>Cos4</t>
        </is>
      </c>
      <c r="F1430" s="141" t="inlineStr">
        <is>
          <t>Baze+Dên</t>
        </is>
      </c>
      <c r="G1430" s="141" t="n"/>
      <c r="H1430" s="141" t="inlineStr">
        <is>
          <t>Bộ</t>
        </is>
      </c>
      <c r="I1430" s="43" t="n"/>
      <c r="J1430" s="43" t="n"/>
      <c r="K1430" s="43" t="n"/>
      <c r="L1430" s="43" t="n"/>
      <c r="M1430" s="43" t="n"/>
      <c r="N1430" s="43" t="n"/>
      <c r="O1430" s="43" t="n"/>
      <c r="P1430" s="43" t="n"/>
    </row>
    <row r="1431" ht="30" customHeight="1">
      <c r="A1431" s="45" t="inlineStr">
        <is>
          <t>HH071454</t>
        </is>
      </c>
      <c r="B1431" s="45" t="inlineStr">
        <is>
          <t>YANMAR</t>
        </is>
      </c>
      <c r="C1431" s="45" t="inlineStr">
        <is>
          <t>Bạc miểng 4D94E/4D98 (M412A + R412A) Cos0 - TAIHO</t>
        </is>
      </c>
      <c r="D1431" s="45" t="inlineStr">
        <is>
          <t>94</t>
        </is>
      </c>
      <c r="E1431" s="45" t="inlineStr">
        <is>
          <t>Cos0</t>
        </is>
      </c>
      <c r="F1431" s="45" t="inlineStr">
        <is>
          <t>Baze+Dên</t>
        </is>
      </c>
      <c r="G1431" s="45" t="inlineStr">
        <is>
          <t>TAIHO</t>
        </is>
      </c>
      <c r="H1431" s="45" t="inlineStr">
        <is>
          <t>Bộ</t>
        </is>
      </c>
      <c r="I1431" s="45" t="n"/>
      <c r="J1431" s="45" t="n"/>
      <c r="K1431" s="45" t="n"/>
      <c r="L1431" s="45" t="n"/>
      <c r="M1431" s="45" t="n"/>
      <c r="N1431" s="45" t="n"/>
      <c r="O1431" s="45" t="n"/>
      <c r="P1431" s="45" t="inlineStr">
        <is>
          <t>Bạc miểng 4D94E/4D98 (M412A + R412A) Cos0 - TAIHO</t>
        </is>
      </c>
    </row>
    <row r="1432" ht="30" customHeight="1">
      <c r="A1432" s="45" t="inlineStr">
        <is>
          <t>HH071455</t>
        </is>
      </c>
      <c r="B1432" s="45" t="inlineStr">
        <is>
          <t>YANMAR</t>
        </is>
      </c>
      <c r="C1432" s="45" t="inlineStr">
        <is>
          <t>Bạc miểng 4D94E/4D98 (M412A + R412A) Cos1 - TAIHO</t>
        </is>
      </c>
      <c r="D1432" s="45" t="inlineStr">
        <is>
          <t>94</t>
        </is>
      </c>
      <c r="E1432" s="45" t="inlineStr">
        <is>
          <t>Cos1</t>
        </is>
      </c>
      <c r="F1432" s="45" t="inlineStr">
        <is>
          <t>Baze+Dên</t>
        </is>
      </c>
      <c r="G1432" s="45" t="inlineStr">
        <is>
          <t>TAIHO</t>
        </is>
      </c>
      <c r="H1432" s="45" t="inlineStr">
        <is>
          <t>Bộ</t>
        </is>
      </c>
      <c r="I1432" s="45" t="n"/>
      <c r="J1432" s="45" t="n"/>
      <c r="K1432" s="45" t="n"/>
      <c r="L1432" s="45" t="n"/>
      <c r="M1432" s="45" t="n"/>
      <c r="N1432" s="45" t="n"/>
      <c r="O1432" s="45" t="n"/>
      <c r="P1432" s="45" t="inlineStr">
        <is>
          <t>Bạc miểng 4D94E/4D98 (M412A + R412A) Cos1 - TAIHO</t>
        </is>
      </c>
    </row>
    <row r="1433" ht="30" customHeight="1">
      <c r="A1433" s="141" t="n"/>
      <c r="B1433" s="141" t="inlineStr">
        <is>
          <t>YANMAR</t>
        </is>
      </c>
      <c r="C1433" s="141" t="inlineStr">
        <is>
          <t>Bạc Miểng 4D94E/4D98</t>
        </is>
      </c>
      <c r="D1433" s="141" t="inlineStr">
        <is>
          <t>94</t>
        </is>
      </c>
      <c r="E1433" s="141" t="inlineStr">
        <is>
          <t>Cos2</t>
        </is>
      </c>
      <c r="F1433" s="141" t="inlineStr">
        <is>
          <t>Baze+Dên</t>
        </is>
      </c>
      <c r="G1433" s="141" t="n"/>
      <c r="H1433" s="141" t="inlineStr">
        <is>
          <t>Bộ</t>
        </is>
      </c>
      <c r="I1433" s="45" t="n"/>
      <c r="J1433" s="45" t="n"/>
      <c r="K1433" s="45" t="n"/>
      <c r="L1433" s="45" t="n"/>
      <c r="M1433" s="45" t="n"/>
      <c r="N1433" s="45" t="n"/>
      <c r="O1433" s="45" t="n"/>
      <c r="P1433" s="45" t="n"/>
    </row>
    <row r="1434" ht="30" customHeight="1">
      <c r="A1434" s="141" t="n"/>
      <c r="B1434" s="141" t="inlineStr">
        <is>
          <t>YANMAR</t>
        </is>
      </c>
      <c r="C1434" s="141" t="inlineStr">
        <is>
          <t>Bạc Miểng 4D94E/4D98</t>
        </is>
      </c>
      <c r="D1434" s="141" t="inlineStr">
        <is>
          <t>94</t>
        </is>
      </c>
      <c r="E1434" s="141" t="inlineStr">
        <is>
          <t>Cos3</t>
        </is>
      </c>
      <c r="F1434" s="141" t="inlineStr">
        <is>
          <t>Baze+Dên</t>
        </is>
      </c>
      <c r="G1434" s="141" t="n"/>
      <c r="H1434" s="141" t="inlineStr">
        <is>
          <t>Bộ</t>
        </is>
      </c>
      <c r="I1434" s="45" t="n"/>
      <c r="J1434" s="45" t="n"/>
      <c r="K1434" s="45" t="n"/>
      <c r="L1434" s="45" t="n"/>
      <c r="M1434" s="45" t="n"/>
      <c r="N1434" s="45" t="n"/>
      <c r="O1434" s="45" t="n"/>
      <c r="P1434" s="45" t="n"/>
    </row>
    <row r="1435" ht="30" customHeight="1">
      <c r="A1435" s="45" t="inlineStr">
        <is>
          <t>HH071227</t>
        </is>
      </c>
      <c r="B1435" s="45" t="inlineStr">
        <is>
          <t>YANMAR</t>
        </is>
      </c>
      <c r="C1435" s="45" t="inlineStr">
        <is>
          <t>Bạc miểng 4D94E/4D98  Cos4 - DAIDO TW</t>
        </is>
      </c>
      <c r="D1435" s="45" t="inlineStr">
        <is>
          <t>94</t>
        </is>
      </c>
      <c r="E1435" s="45" t="inlineStr">
        <is>
          <t>Cos4</t>
        </is>
      </c>
      <c r="F1435" s="45" t="inlineStr">
        <is>
          <t>Baze+Dên</t>
        </is>
      </c>
      <c r="G1435" s="45" t="inlineStr">
        <is>
          <t>DAIDO TW</t>
        </is>
      </c>
      <c r="H1435" s="45" t="inlineStr">
        <is>
          <t>Bộ</t>
        </is>
      </c>
      <c r="I1435" s="45" t="n"/>
      <c r="J1435" s="45" t="n"/>
      <c r="K1435" s="45" t="n"/>
      <c r="L1435" s="45" t="n"/>
      <c r="M1435" s="45" t="n"/>
      <c r="N1435" s="45" t="n"/>
      <c r="O1435" s="45" t="n"/>
      <c r="P1435" s="45" t="inlineStr">
        <is>
          <t>Bạc miểng 4D94E/4D98  Cos4 - DAIDO TW</t>
        </is>
      </c>
    </row>
    <row r="1436" ht="30" customHeight="1">
      <c r="A1436" s="141" t="n"/>
      <c r="B1436" s="141" t="inlineStr">
        <is>
          <t>YANMAR</t>
        </is>
      </c>
      <c r="C1436" s="141" t="inlineStr">
        <is>
          <t>Dên 4D94E/4D98</t>
        </is>
      </c>
      <c r="D1436" s="141" t="inlineStr">
        <is>
          <t>94</t>
        </is>
      </c>
      <c r="E1436" s="141" t="inlineStr">
        <is>
          <t>Cos0</t>
        </is>
      </c>
      <c r="F1436" s="141" t="inlineStr">
        <is>
          <t>Dên</t>
        </is>
      </c>
      <c r="G1436" s="141" t="n"/>
      <c r="H1436" s="141" t="inlineStr">
        <is>
          <t>Bộ</t>
        </is>
      </c>
      <c r="I1436" s="43" t="n"/>
      <c r="J1436" s="43" t="n"/>
      <c r="K1436" s="43" t="n"/>
      <c r="L1436" s="43" t="n"/>
      <c r="M1436" s="43" t="n"/>
      <c r="N1436" s="43" t="n"/>
      <c r="O1436" s="43" t="n"/>
      <c r="P1436" s="43" t="n"/>
    </row>
    <row r="1437" ht="30" customHeight="1">
      <c r="A1437" s="141" t="n"/>
      <c r="B1437" s="141" t="inlineStr">
        <is>
          <t>YANMAR</t>
        </is>
      </c>
      <c r="C1437" s="141" t="inlineStr">
        <is>
          <t>Dên 4D94E/4D98</t>
        </is>
      </c>
      <c r="D1437" s="141" t="inlineStr">
        <is>
          <t>94</t>
        </is>
      </c>
      <c r="E1437" s="141" t="inlineStr">
        <is>
          <t>Cos1</t>
        </is>
      </c>
      <c r="F1437" s="141" t="inlineStr">
        <is>
          <t>Dên</t>
        </is>
      </c>
      <c r="G1437" s="141" t="n"/>
      <c r="H1437" s="141" t="inlineStr">
        <is>
          <t>Bộ</t>
        </is>
      </c>
      <c r="I1437" s="43" t="n"/>
      <c r="J1437" s="43" t="n"/>
      <c r="K1437" s="43" t="n"/>
      <c r="L1437" s="43" t="n"/>
      <c r="M1437" s="43" t="n"/>
      <c r="N1437" s="43" t="n"/>
      <c r="O1437" s="43" t="n"/>
      <c r="P1437" s="43" t="n"/>
    </row>
    <row r="1438" ht="30" customHeight="1">
      <c r="A1438" s="43" t="inlineStr">
        <is>
          <t>HH075827</t>
        </is>
      </c>
      <c r="B1438" s="43" t="inlineStr">
        <is>
          <t>YANMAR</t>
        </is>
      </c>
      <c r="C1438" s="43" t="inlineStr">
        <is>
          <t>Dên 4D94E/4D98</t>
        </is>
      </c>
      <c r="D1438" s="43" t="inlineStr">
        <is>
          <t>94</t>
        </is>
      </c>
      <c r="E1438" s="43" t="inlineStr">
        <is>
          <t>Cos2</t>
        </is>
      </c>
      <c r="F1438" s="43" t="inlineStr">
        <is>
          <t>Dên</t>
        </is>
      </c>
      <c r="G1438" s="43" t="inlineStr">
        <is>
          <t>TAIHO</t>
        </is>
      </c>
      <c r="H1438" s="43" t="inlineStr">
        <is>
          <t>Bộ</t>
        </is>
      </c>
      <c r="I1438" s="43" t="n"/>
      <c r="J1438" s="43" t="n"/>
      <c r="K1438" s="43" t="n"/>
      <c r="L1438" s="43" t="n"/>
      <c r="M1438" s="43" t="n"/>
      <c r="N1438" s="43" t="n"/>
      <c r="O1438" s="43" t="n"/>
      <c r="P1438" s="43" t="inlineStr">
        <is>
          <t>Miểng dên 4D94E/4D98 (R412A)  Cos2 - TAIHO</t>
        </is>
      </c>
    </row>
    <row r="1439" ht="30" customHeight="1">
      <c r="A1439" s="141" t="n"/>
      <c r="B1439" s="141" t="inlineStr">
        <is>
          <t>YANMAR</t>
        </is>
      </c>
      <c r="C1439" s="141" t="inlineStr">
        <is>
          <t>Dên 4D94E/4D98</t>
        </is>
      </c>
      <c r="D1439" s="141" t="inlineStr">
        <is>
          <t>94</t>
        </is>
      </c>
      <c r="E1439" s="141" t="inlineStr">
        <is>
          <t>Cos3</t>
        </is>
      </c>
      <c r="F1439" s="141" t="inlineStr">
        <is>
          <t>Dên</t>
        </is>
      </c>
      <c r="G1439" s="141" t="n"/>
      <c r="H1439" s="141" t="inlineStr">
        <is>
          <t>Bộ</t>
        </is>
      </c>
      <c r="I1439" s="43" t="n"/>
      <c r="J1439" s="43" t="n"/>
      <c r="K1439" s="43" t="n"/>
      <c r="L1439" s="43" t="n"/>
      <c r="M1439" s="43" t="n"/>
      <c r="N1439" s="43" t="n"/>
      <c r="O1439" s="43" t="n"/>
      <c r="P1439" s="43" t="n"/>
    </row>
    <row r="1440" ht="30" customHeight="1">
      <c r="A1440" s="141" t="n"/>
      <c r="B1440" s="141" t="inlineStr">
        <is>
          <t>YANMAR</t>
        </is>
      </c>
      <c r="C1440" s="141" t="inlineStr">
        <is>
          <t>Dên 4D94E/4D98</t>
        </is>
      </c>
      <c r="D1440" s="141" t="inlineStr">
        <is>
          <t>94</t>
        </is>
      </c>
      <c r="E1440" s="141" t="inlineStr">
        <is>
          <t>Cos4</t>
        </is>
      </c>
      <c r="F1440" s="141" t="inlineStr">
        <is>
          <t>Dên</t>
        </is>
      </c>
      <c r="G1440" s="141" t="n"/>
      <c r="H1440" s="141" t="inlineStr">
        <is>
          <t>Bộ</t>
        </is>
      </c>
      <c r="I1440" s="43" t="n"/>
      <c r="J1440" s="43" t="n"/>
      <c r="K1440" s="43" t="n"/>
      <c r="L1440" s="43" t="n"/>
      <c r="M1440" s="43" t="n"/>
      <c r="N1440" s="43" t="n"/>
      <c r="O1440" s="43" t="n"/>
      <c r="P1440" s="43" t="n"/>
    </row>
    <row r="1441" ht="30" customHeight="1">
      <c r="A1441" s="43" t="inlineStr">
        <is>
          <t>HH070676</t>
        </is>
      </c>
      <c r="B1441" s="43" t="inlineStr">
        <is>
          <t>YANMAR</t>
        </is>
      </c>
      <c r="C1441" s="43" t="inlineStr">
        <is>
          <t>Bạc miểng Yanmar 4D94E/4D98/ 4TNE94/ 4TNV94 - STD Cos0 - DAIDO CN</t>
        </is>
      </c>
      <c r="D1441" s="43" t="inlineStr">
        <is>
          <t>94</t>
        </is>
      </c>
      <c r="E1441" s="43" t="inlineStr">
        <is>
          <t>Cos0</t>
        </is>
      </c>
      <c r="F1441" s="43" t="inlineStr">
        <is>
          <t>Baze+Dên</t>
        </is>
      </c>
      <c r="G1441" s="43" t="inlineStr">
        <is>
          <t>DAIDO CN</t>
        </is>
      </c>
      <c r="H1441" s="43" t="inlineStr">
        <is>
          <t>Bộ</t>
        </is>
      </c>
      <c r="I1441" s="43" t="n"/>
      <c r="J1441" s="53" t="n">
        <v>300000</v>
      </c>
      <c r="K1441" s="53" t="n">
        <v>320000</v>
      </c>
      <c r="L1441" s="53" t="n">
        <v>350000</v>
      </c>
      <c r="M1441" s="43" t="n"/>
      <c r="N1441" s="43" t="n"/>
      <c r="O1441" s="43" t="n"/>
      <c r="P1441" s="43" t="inlineStr">
        <is>
          <t>Bạc miểng Yanmar 4D94E/4D98/ 4TNE94/ 4TNV94 - STD Cos0 - DAIDO CN</t>
        </is>
      </c>
    </row>
    <row r="1442" ht="30" customHeight="1">
      <c r="A1442" s="141" t="n"/>
      <c r="B1442" s="141" t="inlineStr">
        <is>
          <t>YANMAR</t>
        </is>
      </c>
      <c r="C1442" s="141" t="inlineStr">
        <is>
          <t>Bạc Miểng 4D94E/4D98/4TNE94/4TNV94</t>
        </is>
      </c>
      <c r="D1442" s="141" t="inlineStr">
        <is>
          <t>94</t>
        </is>
      </c>
      <c r="E1442" s="141" t="inlineStr">
        <is>
          <t>Cos1</t>
        </is>
      </c>
      <c r="F1442" s="141" t="inlineStr">
        <is>
          <t>Baze+Dên</t>
        </is>
      </c>
      <c r="G1442" s="141" t="n"/>
      <c r="H1442" s="141" t="inlineStr">
        <is>
          <t>Bộ</t>
        </is>
      </c>
      <c r="I1442" s="43" t="n"/>
      <c r="J1442" s="43" t="n"/>
      <c r="K1442" s="43" t="n"/>
      <c r="L1442" s="43" t="n"/>
      <c r="M1442" s="43" t="n"/>
      <c r="N1442" s="43" t="n"/>
      <c r="O1442" s="43" t="n"/>
      <c r="P1442" s="43" t="n"/>
    </row>
    <row r="1443" ht="30" customHeight="1">
      <c r="A1443" s="45" t="inlineStr">
        <is>
          <t>HH070684</t>
        </is>
      </c>
      <c r="B1443" s="45" t="inlineStr">
        <is>
          <t>YANMAR</t>
        </is>
      </c>
      <c r="C1443" s="45" t="inlineStr">
        <is>
          <t>Bạc miểng 4D94E/4D98/4TNE94/4TNV94  Cos2 - DAIDO CN</t>
        </is>
      </c>
      <c r="D1443" s="45" t="inlineStr">
        <is>
          <t>94</t>
        </is>
      </c>
      <c r="E1443" s="45" t="inlineStr">
        <is>
          <t>Cos2</t>
        </is>
      </c>
      <c r="F1443" s="45" t="inlineStr">
        <is>
          <t>Baze+Dên</t>
        </is>
      </c>
      <c r="G1443" s="45" t="inlineStr">
        <is>
          <t>DAIDO CN</t>
        </is>
      </c>
      <c r="H1443" s="45" t="inlineStr">
        <is>
          <t>Bộ</t>
        </is>
      </c>
      <c r="I1443" s="45" t="n"/>
      <c r="J1443" s="54" t="n">
        <v>320000</v>
      </c>
      <c r="K1443" s="54" t="n">
        <v>340000</v>
      </c>
      <c r="L1443" s="54" t="n">
        <v>360000</v>
      </c>
      <c r="M1443" s="45" t="n"/>
      <c r="N1443" s="45" t="n"/>
      <c r="O1443" s="45" t="n"/>
      <c r="P1443" s="45" t="inlineStr">
        <is>
          <t>Bạc miểng 4D94E/4D98/4TNE94/4TNV94  Cos2 - DAIDO CN</t>
        </is>
      </c>
    </row>
    <row r="1444" ht="30" customHeight="1">
      <c r="A1444" s="141" t="n"/>
      <c r="B1444" s="141" t="inlineStr">
        <is>
          <t>YANMAR</t>
        </is>
      </c>
      <c r="C1444" s="141" t="inlineStr">
        <is>
          <t>Bạc Miểng 4D94E/4D98/4TNE94/4TNV94</t>
        </is>
      </c>
      <c r="D1444" s="141" t="inlineStr">
        <is>
          <t>94</t>
        </is>
      </c>
      <c r="E1444" s="141" t="inlineStr">
        <is>
          <t>Cos3</t>
        </is>
      </c>
      <c r="F1444" s="141" t="inlineStr">
        <is>
          <t>Baze+Dên</t>
        </is>
      </c>
      <c r="G1444" s="141" t="n"/>
      <c r="H1444" s="141" t="inlineStr">
        <is>
          <t>Bộ</t>
        </is>
      </c>
      <c r="I1444" s="43" t="n"/>
      <c r="J1444" s="43" t="n"/>
      <c r="K1444" s="43" t="n"/>
      <c r="L1444" s="43" t="n"/>
      <c r="M1444" s="43" t="n"/>
      <c r="N1444" s="43" t="n"/>
      <c r="O1444" s="43" t="n"/>
      <c r="P1444" s="43" t="n"/>
    </row>
    <row r="1445" ht="30" customHeight="1">
      <c r="A1445" s="141" t="n"/>
      <c r="B1445" s="141" t="inlineStr">
        <is>
          <t>YANMAR</t>
        </is>
      </c>
      <c r="C1445" s="141" t="inlineStr">
        <is>
          <t>Bạc Miểng 4D94E/4D98/4TNE94/4TNV94</t>
        </is>
      </c>
      <c r="D1445" s="141" t="inlineStr">
        <is>
          <t>94</t>
        </is>
      </c>
      <c r="E1445" s="141" t="inlineStr">
        <is>
          <t>Cos4</t>
        </is>
      </c>
      <c r="F1445" s="141" t="inlineStr">
        <is>
          <t>Baze+Dên</t>
        </is>
      </c>
      <c r="G1445" s="141" t="n"/>
      <c r="H1445" s="141" t="inlineStr">
        <is>
          <t>Bộ</t>
        </is>
      </c>
      <c r="I1445" s="45" t="n"/>
      <c r="J1445" s="45" t="n"/>
      <c r="K1445" s="45" t="n"/>
      <c r="L1445" s="45" t="n"/>
      <c r="M1445" s="45" t="n"/>
      <c r="N1445" s="45" t="n"/>
      <c r="O1445" s="45" t="n"/>
      <c r="P1445" s="45" t="n"/>
    </row>
    <row r="1446" ht="30" customHeight="1">
      <c r="A1446" s="141" t="n"/>
      <c r="B1446" s="141" t="inlineStr">
        <is>
          <t>YANMAR</t>
        </is>
      </c>
      <c r="C1446" s="141" t="inlineStr">
        <is>
          <t>Bạc Miểng 4D94E/4D98/4TNE94/4TNV94-</t>
        </is>
      </c>
      <c r="D1446" s="141" t="inlineStr">
        <is>
          <t>94</t>
        </is>
      </c>
      <c r="E1446" s="141" t="inlineStr">
        <is>
          <t>Cos0</t>
        </is>
      </c>
      <c r="F1446" s="141" t="inlineStr">
        <is>
          <t>Baze+Dên</t>
        </is>
      </c>
      <c r="G1446" s="141" t="n"/>
      <c r="H1446" s="141" t="inlineStr">
        <is>
          <t>Bộ</t>
        </is>
      </c>
      <c r="I1446" s="43" t="n"/>
      <c r="J1446" s="43" t="n"/>
      <c r="K1446" s="43" t="n"/>
      <c r="L1446" s="43" t="n"/>
      <c r="M1446" s="43" t="n"/>
      <c r="N1446" s="43" t="n"/>
      <c r="O1446" s="43" t="n"/>
      <c r="P1446" s="43" t="n"/>
    </row>
    <row r="1447" ht="30" customHeight="1">
      <c r="A1447" s="43" t="inlineStr">
        <is>
          <t>HH081205</t>
        </is>
      </c>
      <c r="B1447" s="43" t="inlineStr">
        <is>
          <t>YANMAR</t>
        </is>
      </c>
      <c r="C1447" s="43" t="inlineStr">
        <is>
          <t>Bạc miểng Yan 4D94E (M851A, R851A) 4D98/4TNE94/4TNV94- Cos1 - DAIDO CN</t>
        </is>
      </c>
      <c r="D1447" s="43" t="inlineStr">
        <is>
          <t>94</t>
        </is>
      </c>
      <c r="E1447" s="43" t="inlineStr">
        <is>
          <t>Cos1</t>
        </is>
      </c>
      <c r="F1447" s="43" t="inlineStr">
        <is>
          <t>Baze+Dên</t>
        </is>
      </c>
      <c r="G1447" s="43" t="inlineStr">
        <is>
          <t>DAIDO CN</t>
        </is>
      </c>
      <c r="H1447" s="43" t="inlineStr">
        <is>
          <t>Bộ</t>
        </is>
      </c>
      <c r="I1447" s="43" t="n"/>
      <c r="J1447" s="43" t="n"/>
      <c r="K1447" s="43" t="n"/>
      <c r="L1447" s="43" t="n"/>
      <c r="M1447" s="43" t="n"/>
      <c r="N1447" s="43" t="n"/>
      <c r="O1447" s="43" t="n"/>
      <c r="P1447" s="43" t="inlineStr">
        <is>
          <t>Bạc miểng Yan 4D94E (M851A, R851A) 4D98/4TNE94/4TNV94- Cos1 - DAIDO CN</t>
        </is>
      </c>
    </row>
    <row r="1448" ht="30" customHeight="1">
      <c r="A1448" s="141" t="n"/>
      <c r="B1448" s="141" t="inlineStr">
        <is>
          <t>YANMAR</t>
        </is>
      </c>
      <c r="C1448" s="141" t="inlineStr">
        <is>
          <t>Bạc Miểng 4D94E/4D98/4TNE94/4TNV94-</t>
        </is>
      </c>
      <c r="D1448" s="141" t="inlineStr">
        <is>
          <t>94</t>
        </is>
      </c>
      <c r="E1448" s="141" t="inlineStr">
        <is>
          <t>Cos2</t>
        </is>
      </c>
      <c r="F1448" s="141" t="inlineStr">
        <is>
          <t>Baze+Dên</t>
        </is>
      </c>
      <c r="G1448" s="141" t="n"/>
      <c r="H1448" s="141" t="inlineStr">
        <is>
          <t>Bộ</t>
        </is>
      </c>
      <c r="I1448" s="43" t="n"/>
      <c r="J1448" s="43" t="n"/>
      <c r="K1448" s="43" t="n"/>
      <c r="L1448" s="43" t="n"/>
      <c r="M1448" s="43" t="n"/>
      <c r="N1448" s="43" t="n"/>
      <c r="O1448" s="43" t="n"/>
      <c r="P1448" s="43" t="n"/>
    </row>
    <row r="1449" ht="30" customHeight="1">
      <c r="A1449" s="141" t="n"/>
      <c r="B1449" s="141" t="inlineStr">
        <is>
          <t>YANMAR</t>
        </is>
      </c>
      <c r="C1449" s="141" t="inlineStr">
        <is>
          <t>Bạc Miểng 4D94E/4D98/4TNE94/4TNV94-</t>
        </is>
      </c>
      <c r="D1449" s="141" t="inlineStr">
        <is>
          <t>94</t>
        </is>
      </c>
      <c r="E1449" s="141" t="inlineStr">
        <is>
          <t>Cos3</t>
        </is>
      </c>
      <c r="F1449" s="141" t="inlineStr">
        <is>
          <t>Baze+Dên</t>
        </is>
      </c>
      <c r="G1449" s="141" t="n"/>
      <c r="H1449" s="141" t="inlineStr">
        <is>
          <t>Bộ</t>
        </is>
      </c>
      <c r="I1449" s="43" t="n"/>
      <c r="J1449" s="43" t="n"/>
      <c r="K1449" s="43" t="n"/>
      <c r="L1449" s="43" t="n"/>
      <c r="M1449" s="43" t="n"/>
      <c r="N1449" s="43" t="n"/>
      <c r="O1449" s="43" t="n"/>
      <c r="P1449" s="43" t="n"/>
    </row>
    <row r="1450" ht="30" customHeight="1">
      <c r="A1450" s="141" t="n"/>
      <c r="B1450" s="141" t="inlineStr">
        <is>
          <t>YANMAR</t>
        </is>
      </c>
      <c r="C1450" s="141" t="inlineStr">
        <is>
          <t>Bạc Miểng 4D94E/4D98/4TNE94/4TNV94-</t>
        </is>
      </c>
      <c r="D1450" s="141" t="inlineStr">
        <is>
          <t>94</t>
        </is>
      </c>
      <c r="E1450" s="141" t="inlineStr">
        <is>
          <t>Cos4</t>
        </is>
      </c>
      <c r="F1450" s="141" t="inlineStr">
        <is>
          <t>Baze+Dên</t>
        </is>
      </c>
      <c r="G1450" s="141" t="n"/>
      <c r="H1450" s="141" t="inlineStr">
        <is>
          <t>Bộ</t>
        </is>
      </c>
      <c r="I1450" s="43" t="n"/>
      <c r="J1450" s="43" t="n"/>
      <c r="K1450" s="43" t="n"/>
      <c r="L1450" s="43" t="n"/>
      <c r="M1450" s="43" t="n"/>
      <c r="N1450" s="43" t="n"/>
      <c r="O1450" s="43" t="n"/>
      <c r="P1450" s="43" t="n"/>
    </row>
    <row r="1451" ht="30" customHeight="1">
      <c r="A1451" s="45" t="inlineStr">
        <is>
          <t>HH080959</t>
        </is>
      </c>
      <c r="B1451" s="45" t="inlineStr">
        <is>
          <t>YANMAR</t>
        </is>
      </c>
      <c r="C1451" s="45" t="inlineStr">
        <is>
          <t>Dên 4D94E/4TN94/4TNE94/4TNE98</t>
        </is>
      </c>
      <c r="D1451" s="45" t="inlineStr">
        <is>
          <t>94</t>
        </is>
      </c>
      <c r="E1451" s="45" t="inlineStr">
        <is>
          <t>Cos0</t>
        </is>
      </c>
      <c r="F1451" s="45" t="inlineStr">
        <is>
          <t>Dên</t>
        </is>
      </c>
      <c r="G1451" s="45" t="n"/>
      <c r="H1451" s="45" t="inlineStr">
        <is>
          <t>Bộ</t>
        </is>
      </c>
      <c r="I1451" s="45" t="n"/>
      <c r="J1451" s="45" t="n"/>
      <c r="K1451" s="45" t="n"/>
      <c r="L1451" s="45" t="n"/>
      <c r="M1451" s="45" t="n"/>
      <c r="N1451" s="45" t="n"/>
      <c r="O1451" s="45" t="n"/>
      <c r="P1451" s="45" t="inlineStr">
        <is>
          <t>Miểng dên 4D94E/4TN94/4TNE94/ 4TNE98 Cos0 (đơn vị tính Bộ)</t>
        </is>
      </c>
    </row>
    <row r="1452" ht="30" customHeight="1">
      <c r="A1452" s="141" t="n"/>
      <c r="B1452" s="141" t="inlineStr">
        <is>
          <t>YANMAR</t>
        </is>
      </c>
      <c r="C1452" s="141" t="inlineStr">
        <is>
          <t>Dên 4D94E/4TN94/4TNE94/4TNE98</t>
        </is>
      </c>
      <c r="D1452" s="141" t="inlineStr">
        <is>
          <t>94</t>
        </is>
      </c>
      <c r="E1452" s="141" t="inlineStr">
        <is>
          <t>Cos1</t>
        </is>
      </c>
      <c r="F1452" s="141" t="inlineStr">
        <is>
          <t>Dên</t>
        </is>
      </c>
      <c r="G1452" s="141" t="n"/>
      <c r="H1452" s="141" t="inlineStr">
        <is>
          <t>Bộ</t>
        </is>
      </c>
      <c r="I1452" s="45" t="n"/>
      <c r="J1452" s="45" t="n"/>
      <c r="K1452" s="45" t="n"/>
      <c r="L1452" s="45" t="n"/>
      <c r="M1452" s="45" t="n"/>
      <c r="N1452" s="45" t="n"/>
      <c r="O1452" s="45" t="n"/>
      <c r="P1452" s="45" t="n"/>
    </row>
    <row r="1453" ht="30" customHeight="1">
      <c r="A1453" s="141" t="n"/>
      <c r="B1453" s="141" t="inlineStr">
        <is>
          <t>YANMAR</t>
        </is>
      </c>
      <c r="C1453" s="141" t="inlineStr">
        <is>
          <t>Dên 4D94E/4TN94/4TNE94/4TNE98</t>
        </is>
      </c>
      <c r="D1453" s="141" t="inlineStr">
        <is>
          <t>94</t>
        </is>
      </c>
      <c r="E1453" s="141" t="inlineStr">
        <is>
          <t>Cos2</t>
        </is>
      </c>
      <c r="F1453" s="141" t="inlineStr">
        <is>
          <t>Dên</t>
        </is>
      </c>
      <c r="G1453" s="141" t="n"/>
      <c r="H1453" s="141" t="inlineStr">
        <is>
          <t>Bộ</t>
        </is>
      </c>
      <c r="I1453" s="45" t="n"/>
      <c r="J1453" s="45" t="n"/>
      <c r="K1453" s="45" t="n"/>
      <c r="L1453" s="45" t="n"/>
      <c r="M1453" s="45" t="n"/>
      <c r="N1453" s="45" t="n"/>
      <c r="O1453" s="45" t="n"/>
      <c r="P1453" s="45" t="n"/>
    </row>
    <row r="1454" ht="30" customHeight="1">
      <c r="A1454" s="141" t="n"/>
      <c r="B1454" s="141" t="inlineStr">
        <is>
          <t>YANMAR</t>
        </is>
      </c>
      <c r="C1454" s="141" t="inlineStr">
        <is>
          <t>Dên 4D94E/4TN94/4TNE94/4TNE98</t>
        </is>
      </c>
      <c r="D1454" s="141" t="inlineStr">
        <is>
          <t>94</t>
        </is>
      </c>
      <c r="E1454" s="141" t="inlineStr">
        <is>
          <t>Cos3</t>
        </is>
      </c>
      <c r="F1454" s="141" t="inlineStr">
        <is>
          <t>Dên</t>
        </is>
      </c>
      <c r="G1454" s="141" t="n"/>
      <c r="H1454" s="141" t="inlineStr">
        <is>
          <t>Bộ</t>
        </is>
      </c>
      <c r="I1454" s="45" t="n"/>
      <c r="J1454" s="45" t="n"/>
      <c r="K1454" s="45" t="n"/>
      <c r="L1454" s="45" t="n"/>
      <c r="M1454" s="45" t="n"/>
      <c r="N1454" s="45" t="n"/>
      <c r="O1454" s="45" t="n"/>
      <c r="P1454" s="45" t="n"/>
    </row>
    <row r="1455" ht="30" customHeight="1">
      <c r="A1455" s="141" t="n"/>
      <c r="B1455" s="141" t="inlineStr">
        <is>
          <t>YANMAR</t>
        </is>
      </c>
      <c r="C1455" s="141" t="inlineStr">
        <is>
          <t>Dên 4D94E/4TN94/4TNE94/4TNE98</t>
        </is>
      </c>
      <c r="D1455" s="141" t="inlineStr">
        <is>
          <t>94</t>
        </is>
      </c>
      <c r="E1455" s="141" t="inlineStr">
        <is>
          <t>Cos4</t>
        </is>
      </c>
      <c r="F1455" s="141" t="inlineStr">
        <is>
          <t>Dên</t>
        </is>
      </c>
      <c r="G1455" s="141" t="n"/>
      <c r="H1455" s="141" t="inlineStr">
        <is>
          <t>Bộ</t>
        </is>
      </c>
      <c r="I1455" s="45" t="n"/>
      <c r="J1455" s="45" t="n"/>
      <c r="K1455" s="45" t="n"/>
      <c r="L1455" s="45" t="n"/>
      <c r="M1455" s="45" t="n"/>
      <c r="N1455" s="45" t="n"/>
      <c r="O1455" s="45" t="n"/>
      <c r="P1455" s="45" t="n"/>
    </row>
    <row r="1456" ht="30" customHeight="1">
      <c r="A1456" s="141" t="n"/>
      <c r="B1456" s="141" t="inlineStr">
        <is>
          <t>YANMAR</t>
        </is>
      </c>
      <c r="C1456" s="141" t="inlineStr">
        <is>
          <t>Baze 4D94E/4TN94/4TNE94/4TNV94</t>
        </is>
      </c>
      <c r="D1456" s="141" t="inlineStr">
        <is>
          <t>94</t>
        </is>
      </c>
      <c r="E1456" s="141" t="inlineStr">
        <is>
          <t>Cos0</t>
        </is>
      </c>
      <c r="F1456" s="141" t="inlineStr">
        <is>
          <t>Baze</t>
        </is>
      </c>
      <c r="G1456" s="141" t="n"/>
      <c r="H1456" s="141" t="inlineStr">
        <is>
          <t>Bộ</t>
        </is>
      </c>
      <c r="I1456" s="45" t="n"/>
      <c r="J1456" s="45" t="n"/>
      <c r="K1456" s="45" t="n"/>
      <c r="L1456" s="45" t="n"/>
      <c r="M1456" s="45" t="n"/>
      <c r="N1456" s="45" t="n"/>
      <c r="O1456" s="45" t="n"/>
      <c r="P1456" s="45" t="n"/>
    </row>
    <row r="1457" ht="30" customHeight="1">
      <c r="A1457" s="45" t="inlineStr">
        <is>
          <t>HH075801</t>
        </is>
      </c>
      <c r="B1457" s="45" t="inlineStr">
        <is>
          <t>YANMAR</t>
        </is>
      </c>
      <c r="C1457" s="45" t="inlineStr">
        <is>
          <t>Baze 4D94E/4TN94/4TNE94/4TNV94</t>
        </is>
      </c>
      <c r="D1457" s="45" t="inlineStr">
        <is>
          <t>94</t>
        </is>
      </c>
      <c r="E1457" s="45" t="inlineStr">
        <is>
          <t>Cos1</t>
        </is>
      </c>
      <c r="F1457" s="45" t="inlineStr">
        <is>
          <t>Baze</t>
        </is>
      </c>
      <c r="G1457" s="45" t="inlineStr">
        <is>
          <t>TDC</t>
        </is>
      </c>
      <c r="H1457" s="45" t="inlineStr">
        <is>
          <t>Bộ</t>
        </is>
      </c>
      <c r="I1457" s="45" t="n"/>
      <c r="J1457" s="54" t="n">
        <v>200000</v>
      </c>
      <c r="K1457" s="54" t="n">
        <v>220000</v>
      </c>
      <c r="L1457" s="54" t="n">
        <v>250000</v>
      </c>
      <c r="M1457" s="45" t="n"/>
      <c r="N1457" s="45" t="n"/>
      <c r="O1457" s="45" t="n"/>
      <c r="P1457" s="45" t="inlineStr">
        <is>
          <t>Miểng Baze 4D94E/4TN94/4TNE94/4TNV94 Cos1 - TDC - M851A</t>
        </is>
      </c>
    </row>
    <row r="1458" ht="30" customHeight="1">
      <c r="A1458" s="43" t="inlineStr">
        <is>
          <t>HH078951</t>
        </is>
      </c>
      <c r="B1458" s="43" t="inlineStr">
        <is>
          <t>YANMAR</t>
        </is>
      </c>
      <c r="C1458" s="43" t="inlineStr">
        <is>
          <t>Baze 4D94E/4TN94/4TNE94/4TNV94</t>
        </is>
      </c>
      <c r="D1458" s="43" t="inlineStr">
        <is>
          <t>94</t>
        </is>
      </c>
      <c r="E1458" s="43" t="inlineStr">
        <is>
          <t>Cos2</t>
        </is>
      </c>
      <c r="F1458" s="43" t="inlineStr">
        <is>
          <t>Baze</t>
        </is>
      </c>
      <c r="G1458" s="43" t="inlineStr">
        <is>
          <t>TDC</t>
        </is>
      </c>
      <c r="H1458" s="43" t="inlineStr">
        <is>
          <t>Bộ</t>
        </is>
      </c>
      <c r="I1458" s="43" t="n"/>
      <c r="J1458" s="53" t="n">
        <v>190000</v>
      </c>
      <c r="K1458" s="53" t="n">
        <v>210000</v>
      </c>
      <c r="L1458" s="53" t="n">
        <v>230000</v>
      </c>
      <c r="M1458" s="43" t="n"/>
      <c r="N1458" s="43" t="n"/>
      <c r="O1458" s="43" t="n"/>
      <c r="P1458" s="43" t="inlineStr">
        <is>
          <t>Miểng Baze 4D94E/4TN94/4TNE94/4TNV94 Cos2 - TDC - M851A</t>
        </is>
      </c>
    </row>
    <row r="1459" ht="30" customHeight="1">
      <c r="A1459" s="141" t="n"/>
      <c r="B1459" s="141" t="inlineStr">
        <is>
          <t>YANMAR</t>
        </is>
      </c>
      <c r="C1459" s="141" t="inlineStr">
        <is>
          <t>Baze 4D94E/4TN94/4TNE94/4TNV94</t>
        </is>
      </c>
      <c r="D1459" s="141" t="inlineStr">
        <is>
          <t>94</t>
        </is>
      </c>
      <c r="E1459" s="141" t="inlineStr">
        <is>
          <t>Cos3</t>
        </is>
      </c>
      <c r="F1459" s="141" t="inlineStr">
        <is>
          <t>Baze</t>
        </is>
      </c>
      <c r="G1459" s="141" t="n"/>
      <c r="H1459" s="141" t="inlineStr">
        <is>
          <t>Bộ</t>
        </is>
      </c>
      <c r="I1459" s="45" t="n"/>
      <c r="J1459" s="45" t="n"/>
      <c r="K1459" s="45" t="n"/>
      <c r="L1459" s="45" t="n"/>
      <c r="M1459" s="45" t="n"/>
      <c r="N1459" s="45" t="n"/>
      <c r="O1459" s="45" t="n"/>
      <c r="P1459" s="45" t="n"/>
    </row>
    <row r="1460" ht="30" customHeight="1">
      <c r="A1460" s="141" t="n"/>
      <c r="B1460" s="141" t="inlineStr">
        <is>
          <t>YANMAR</t>
        </is>
      </c>
      <c r="C1460" s="141" t="inlineStr">
        <is>
          <t>Baze 4D94E/4TN94/4TNE94/4TNV94</t>
        </is>
      </c>
      <c r="D1460" s="141" t="inlineStr">
        <is>
          <t>94</t>
        </is>
      </c>
      <c r="E1460" s="141" t="inlineStr">
        <is>
          <t>Cos4</t>
        </is>
      </c>
      <c r="F1460" s="141" t="inlineStr">
        <is>
          <t>Baze</t>
        </is>
      </c>
      <c r="G1460" s="141" t="n"/>
      <c r="H1460" s="141" t="inlineStr">
        <is>
          <t>Bộ</t>
        </is>
      </c>
      <c r="I1460" s="43" t="n"/>
      <c r="J1460" s="43" t="n"/>
      <c r="K1460" s="43" t="n"/>
      <c r="L1460" s="43" t="n"/>
      <c r="M1460" s="43" t="n"/>
      <c r="N1460" s="43" t="n"/>
      <c r="O1460" s="43" t="n"/>
      <c r="P1460" s="43" t="n"/>
    </row>
    <row r="1461" ht="30" customHeight="1">
      <c r="A1461" s="141" t="n"/>
      <c r="B1461" s="141" t="inlineStr">
        <is>
          <t>YANMAR</t>
        </is>
      </c>
      <c r="C1461" s="141" t="inlineStr">
        <is>
          <t>Dên 4D94E/4TN94/4TNE94/4TNV94</t>
        </is>
      </c>
      <c r="D1461" s="141" t="inlineStr">
        <is>
          <t>94</t>
        </is>
      </c>
      <c r="E1461" s="141" t="inlineStr">
        <is>
          <t>Cos0</t>
        </is>
      </c>
      <c r="F1461" s="141" t="inlineStr">
        <is>
          <t>Dên</t>
        </is>
      </c>
      <c r="G1461" s="141" t="n"/>
      <c r="H1461" s="141" t="inlineStr">
        <is>
          <t>Bộ</t>
        </is>
      </c>
      <c r="I1461" s="43" t="n"/>
      <c r="J1461" s="43" t="n"/>
      <c r="K1461" s="43" t="n"/>
      <c r="L1461" s="43" t="n"/>
      <c r="M1461" s="43" t="n"/>
      <c r="N1461" s="43" t="n"/>
      <c r="O1461" s="43" t="n"/>
      <c r="P1461" s="43" t="n"/>
    </row>
    <row r="1462" ht="30" customHeight="1">
      <c r="A1462" s="43" t="inlineStr">
        <is>
          <t>HH075799</t>
        </is>
      </c>
      <c r="B1462" s="43" t="inlineStr">
        <is>
          <t>YANMAR</t>
        </is>
      </c>
      <c r="C1462" s="43" t="inlineStr">
        <is>
          <t>Dên 4D94E/4TN94/4TNE94/4TNV94</t>
        </is>
      </c>
      <c r="D1462" s="43" t="inlineStr">
        <is>
          <t>94</t>
        </is>
      </c>
      <c r="E1462" s="43" t="inlineStr">
        <is>
          <t>Cos1</t>
        </is>
      </c>
      <c r="F1462" s="43" t="inlineStr">
        <is>
          <t>Dên</t>
        </is>
      </c>
      <c r="G1462" s="43" t="inlineStr">
        <is>
          <t>TDC</t>
        </is>
      </c>
      <c r="H1462" s="43" t="inlineStr">
        <is>
          <t>Bộ</t>
        </is>
      </c>
      <c r="I1462" s="43" t="n"/>
      <c r="J1462" s="53" t="n">
        <v>150000</v>
      </c>
      <c r="K1462" s="53" t="n">
        <v>160000</v>
      </c>
      <c r="L1462" s="53" t="n">
        <v>180000</v>
      </c>
      <c r="M1462" s="43" t="n"/>
      <c r="N1462" s="43" t="n"/>
      <c r="O1462" s="43" t="n"/>
      <c r="P1462" s="43" t="inlineStr">
        <is>
          <t>Miểng dên 4D94E/4TN94/4TNE94/4TNV94 Cos1 - TDC - R851A</t>
        </is>
      </c>
    </row>
    <row r="1463" ht="30" customHeight="1">
      <c r="A1463" s="45" t="inlineStr">
        <is>
          <t>HH075800</t>
        </is>
      </c>
      <c r="B1463" s="45" t="inlineStr">
        <is>
          <t>YANMAR</t>
        </is>
      </c>
      <c r="C1463" s="45" t="inlineStr">
        <is>
          <t>Dên 4D94E/4TN94/4TNE94/4TNV94</t>
        </is>
      </c>
      <c r="D1463" s="45" t="inlineStr">
        <is>
          <t>94</t>
        </is>
      </c>
      <c r="E1463" s="45" t="inlineStr">
        <is>
          <t>Cos2</t>
        </is>
      </c>
      <c r="F1463" s="45" t="inlineStr">
        <is>
          <t>Dên</t>
        </is>
      </c>
      <c r="G1463" s="45" t="inlineStr">
        <is>
          <t>TDC</t>
        </is>
      </c>
      <c r="H1463" s="45" t="inlineStr">
        <is>
          <t>Bộ</t>
        </is>
      </c>
      <c r="I1463" s="45" t="n"/>
      <c r="J1463" s="54" t="n">
        <v>150000</v>
      </c>
      <c r="K1463" s="54" t="n">
        <v>160000</v>
      </c>
      <c r="L1463" s="54" t="n">
        <v>180000</v>
      </c>
      <c r="M1463" s="45" t="n"/>
      <c r="N1463" s="45" t="n"/>
      <c r="O1463" s="45" t="n"/>
      <c r="P1463" s="45" t="inlineStr">
        <is>
          <t>Miểng dên 4D94E/4TN94/4TNE94/4TNV94 Cos2 - TDC - R851A</t>
        </is>
      </c>
    </row>
    <row r="1464" ht="30" customHeight="1">
      <c r="A1464" s="141" t="n"/>
      <c r="B1464" s="141" t="inlineStr">
        <is>
          <t>YANMAR</t>
        </is>
      </c>
      <c r="C1464" s="141" t="inlineStr">
        <is>
          <t>Dên 4D94E/4TN94/4TNE94/4TNV94</t>
        </is>
      </c>
      <c r="D1464" s="141" t="inlineStr">
        <is>
          <t>94</t>
        </is>
      </c>
      <c r="E1464" s="141" t="inlineStr">
        <is>
          <t>Cos3</t>
        </is>
      </c>
      <c r="F1464" s="141" t="inlineStr">
        <is>
          <t>Dên</t>
        </is>
      </c>
      <c r="G1464" s="141" t="n"/>
      <c r="H1464" s="141" t="inlineStr">
        <is>
          <t>Bộ</t>
        </is>
      </c>
      <c r="I1464" s="43" t="n"/>
      <c r="J1464" s="43" t="n"/>
      <c r="K1464" s="43" t="n"/>
      <c r="L1464" s="43" t="n"/>
      <c r="M1464" s="43" t="n"/>
      <c r="N1464" s="43" t="n"/>
      <c r="O1464" s="43" t="n"/>
      <c r="P1464" s="43" t="n"/>
    </row>
    <row r="1465" ht="30" customHeight="1">
      <c r="A1465" s="141" t="n"/>
      <c r="B1465" s="141" t="inlineStr">
        <is>
          <t>YANMAR</t>
        </is>
      </c>
      <c r="C1465" s="141" t="inlineStr">
        <is>
          <t>Dên 4D94E/4TN94/4TNE94/4TNV94</t>
        </is>
      </c>
      <c r="D1465" s="141" t="inlineStr">
        <is>
          <t>94</t>
        </is>
      </c>
      <c r="E1465" s="141" t="inlineStr">
        <is>
          <t>Cos4</t>
        </is>
      </c>
      <c r="F1465" s="141" t="inlineStr">
        <is>
          <t>Dên</t>
        </is>
      </c>
      <c r="G1465" s="141" t="n"/>
      <c r="H1465" s="141" t="inlineStr">
        <is>
          <t>Bộ</t>
        </is>
      </c>
      <c r="I1465" s="45" t="n"/>
      <c r="J1465" s="45" t="n"/>
      <c r="K1465" s="45" t="n"/>
      <c r="L1465" s="45" t="n"/>
      <c r="M1465" s="45" t="n"/>
      <c r="N1465" s="45" t="n"/>
      <c r="O1465" s="45" t="n"/>
      <c r="P1465" s="45" t="n"/>
    </row>
    <row r="1466" ht="30" customHeight="1">
      <c r="A1466" s="43" t="inlineStr">
        <is>
          <t>HH078365</t>
        </is>
      </c>
      <c r="B1466" s="43" t="inlineStr">
        <is>
          <t>YANMAR</t>
        </is>
      </c>
      <c r="C1466" s="43" t="inlineStr">
        <is>
          <t>Baze 4D94E/4TN94/4TNE94/4TNV94/4TNE98/4TNV98</t>
        </is>
      </c>
      <c r="D1466" s="43" t="inlineStr">
        <is>
          <t>94</t>
        </is>
      </c>
      <c r="E1466" s="43" t="inlineStr">
        <is>
          <t>Cos0</t>
        </is>
      </c>
      <c r="F1466" s="43" t="inlineStr">
        <is>
          <t>Baze</t>
        </is>
      </c>
      <c r="G1466" s="43" t="inlineStr">
        <is>
          <t>CS IVECO</t>
        </is>
      </c>
      <c r="H1466" s="43" t="inlineStr">
        <is>
          <t>Bộ</t>
        </is>
      </c>
      <c r="I1466" s="43" t="n"/>
      <c r="J1466" s="53" t="n">
        <v>260000</v>
      </c>
      <c r="K1466" s="53" t="n">
        <v>280000</v>
      </c>
      <c r="L1466" s="53" t="n">
        <v>300000</v>
      </c>
      <c r="M1466" s="43" t="n"/>
      <c r="N1466" s="43" t="n"/>
      <c r="O1466" s="43" t="n"/>
      <c r="P1466" s="43" t="inlineStr">
        <is>
          <t>Miểng baze 4D94E/4TN94/4TNE94/4TNV94/4TNE98/4TNV98 Cos0 - CS IVECO</t>
        </is>
      </c>
    </row>
    <row r="1467" ht="30" customHeight="1">
      <c r="A1467" s="141" t="n"/>
      <c r="B1467" s="141" t="inlineStr">
        <is>
          <t>YANMAR</t>
        </is>
      </c>
      <c r="C1467" s="141" t="inlineStr">
        <is>
          <t>Baze 4D94E/4TN94/4TNE94/4TNV94/4TNE98/4TNV98</t>
        </is>
      </c>
      <c r="D1467" s="141" t="inlineStr">
        <is>
          <t>94</t>
        </is>
      </c>
      <c r="E1467" s="141" t="inlineStr">
        <is>
          <t>Cos1</t>
        </is>
      </c>
      <c r="F1467" s="141" t="inlineStr">
        <is>
          <t>Baze</t>
        </is>
      </c>
      <c r="G1467" s="141" t="n"/>
      <c r="H1467" s="141" t="inlineStr">
        <is>
          <t>Bộ</t>
        </is>
      </c>
      <c r="I1467" s="43" t="n"/>
      <c r="J1467" s="43" t="n"/>
      <c r="K1467" s="43" t="n"/>
      <c r="L1467" s="43" t="n"/>
      <c r="M1467" s="43" t="n"/>
      <c r="N1467" s="43" t="n"/>
      <c r="O1467" s="43" t="n"/>
      <c r="P1467" s="43" t="n"/>
    </row>
    <row r="1468" ht="30" customHeight="1">
      <c r="A1468" s="43" t="inlineStr">
        <is>
          <t>HH078369</t>
        </is>
      </c>
      <c r="B1468" s="43" t="inlineStr">
        <is>
          <t>YANMAR</t>
        </is>
      </c>
      <c r="C1468" s="43" t="inlineStr">
        <is>
          <t>Baze 4D94E/4TN94/4TNE94/4TNV94/4TNE98/4TNV98</t>
        </is>
      </c>
      <c r="D1468" s="43" t="inlineStr">
        <is>
          <t>94</t>
        </is>
      </c>
      <c r="E1468" s="43" t="inlineStr">
        <is>
          <t>Cos2</t>
        </is>
      </c>
      <c r="F1468" s="43" t="inlineStr">
        <is>
          <t>Baze</t>
        </is>
      </c>
      <c r="G1468" s="43" t="inlineStr">
        <is>
          <t>CS IVECO</t>
        </is>
      </c>
      <c r="H1468" s="43" t="inlineStr">
        <is>
          <t>Bộ</t>
        </is>
      </c>
      <c r="I1468" s="43" t="n"/>
      <c r="J1468" s="53" t="n">
        <v>240000</v>
      </c>
      <c r="K1468" s="53" t="n">
        <v>260000</v>
      </c>
      <c r="L1468" s="53" t="n">
        <v>280000</v>
      </c>
      <c r="M1468" s="43" t="n"/>
      <c r="N1468" s="43" t="n"/>
      <c r="O1468" s="43" t="n"/>
      <c r="P1468" s="43" t="inlineStr">
        <is>
          <t>Miểng baze 4D94E/4TN94/4TNE94/4TNV94/4TNE98/4TNV98 Cos2  - CS IVECO</t>
        </is>
      </c>
    </row>
    <row r="1469" ht="30" customHeight="1">
      <c r="A1469" s="141" t="n"/>
      <c r="B1469" s="141" t="inlineStr">
        <is>
          <t>YANMAR</t>
        </is>
      </c>
      <c r="C1469" s="141" t="inlineStr">
        <is>
          <t>Baze 4D94E/4TN94/4TNE94/4TNV94/4TNE98/4TNV98</t>
        </is>
      </c>
      <c r="D1469" s="141" t="inlineStr">
        <is>
          <t>94</t>
        </is>
      </c>
      <c r="E1469" s="141" t="inlineStr">
        <is>
          <t>Cos3</t>
        </is>
      </c>
      <c r="F1469" s="141" t="inlineStr">
        <is>
          <t>Baze</t>
        </is>
      </c>
      <c r="G1469" s="141" t="n"/>
      <c r="H1469" s="141" t="inlineStr">
        <is>
          <t>Bộ</t>
        </is>
      </c>
      <c r="I1469" s="43" t="n"/>
      <c r="J1469" s="43" t="n"/>
      <c r="K1469" s="43" t="n"/>
      <c r="L1469" s="43" t="n"/>
      <c r="M1469" s="43" t="n"/>
      <c r="N1469" s="43" t="n"/>
      <c r="O1469" s="43" t="n"/>
      <c r="P1469" s="43" t="n"/>
    </row>
    <row r="1470" ht="30" customHeight="1">
      <c r="A1470" s="141" t="n"/>
      <c r="B1470" s="141" t="inlineStr">
        <is>
          <t>YANMAR</t>
        </is>
      </c>
      <c r="C1470" s="141" t="inlineStr">
        <is>
          <t>Baze 4D94E/4TN94/4TNE94/4TNV94/4TNE98/4TNV98</t>
        </is>
      </c>
      <c r="D1470" s="141" t="inlineStr">
        <is>
          <t>94</t>
        </is>
      </c>
      <c r="E1470" s="141" t="inlineStr">
        <is>
          <t>Cos4</t>
        </is>
      </c>
      <c r="F1470" s="141" t="inlineStr">
        <is>
          <t>Baze</t>
        </is>
      </c>
      <c r="G1470" s="141" t="n"/>
      <c r="H1470" s="141" t="inlineStr">
        <is>
          <t>Bộ</t>
        </is>
      </c>
      <c r="I1470" s="43" t="n"/>
      <c r="J1470" s="43" t="n"/>
      <c r="K1470" s="43" t="n"/>
      <c r="L1470" s="43" t="n"/>
      <c r="M1470" s="43" t="n"/>
      <c r="N1470" s="43" t="n"/>
      <c r="O1470" s="43" t="n"/>
      <c r="P1470" s="43" t="n"/>
    </row>
    <row r="1471" ht="30" customHeight="1">
      <c r="A1471" s="45" t="inlineStr">
        <is>
          <t>HH078364</t>
        </is>
      </c>
      <c r="B1471" s="45" t="inlineStr">
        <is>
          <t>YANMAR</t>
        </is>
      </c>
      <c r="C1471" s="45" t="inlineStr">
        <is>
          <t>Dên 4D94E/4TN94/4TNE94/4TNV94/4TNE98/4TNV98</t>
        </is>
      </c>
      <c r="D1471" s="45" t="inlineStr">
        <is>
          <t>94</t>
        </is>
      </c>
      <c r="E1471" s="45" t="inlineStr">
        <is>
          <t>Cos0</t>
        </is>
      </c>
      <c r="F1471" s="45" t="inlineStr">
        <is>
          <t>Dên</t>
        </is>
      </c>
      <c r="G1471" s="45" t="inlineStr">
        <is>
          <t>CS IVECO</t>
        </is>
      </c>
      <c r="H1471" s="45" t="inlineStr">
        <is>
          <t>Bộ</t>
        </is>
      </c>
      <c r="I1471" s="45" t="n"/>
      <c r="J1471" s="45" t="n"/>
      <c r="K1471" s="45" t="n"/>
      <c r="L1471" s="45" t="n"/>
      <c r="M1471" s="45" t="n"/>
      <c r="N1471" s="45" t="n"/>
      <c r="O1471" s="45" t="n"/>
      <c r="P1471" s="45" t="inlineStr">
        <is>
          <t>Miểng dên 4D94E/4TN94/4TNE94/4TNV94/4TNE98/4TNV98 Cos0 - CS IVECO</t>
        </is>
      </c>
    </row>
    <row r="1472" ht="30" customHeight="1">
      <c r="A1472" s="141" t="n"/>
      <c r="B1472" s="141" t="inlineStr">
        <is>
          <t>YANMAR</t>
        </is>
      </c>
      <c r="C1472" s="141" t="inlineStr">
        <is>
          <t>Dên 4D94E/4TN94/4TNE94/4TNV94/4TNE98/4TNV98</t>
        </is>
      </c>
      <c r="D1472" s="141" t="inlineStr">
        <is>
          <t>94</t>
        </is>
      </c>
      <c r="E1472" s="141" t="inlineStr">
        <is>
          <t>Cos1</t>
        </is>
      </c>
      <c r="F1472" s="141" t="inlineStr">
        <is>
          <t>Dên</t>
        </is>
      </c>
      <c r="G1472" s="141" t="n"/>
      <c r="H1472" s="141" t="inlineStr">
        <is>
          <t>Bộ</t>
        </is>
      </c>
      <c r="I1472" s="45" t="n"/>
      <c r="J1472" s="45" t="n"/>
      <c r="K1472" s="45" t="n"/>
      <c r="L1472" s="45" t="n"/>
      <c r="M1472" s="45" t="n"/>
      <c r="N1472" s="45" t="n"/>
      <c r="O1472" s="45" t="n"/>
      <c r="P1472" s="45" t="n"/>
    </row>
    <row r="1473" ht="30" customHeight="1">
      <c r="A1473" s="45" t="inlineStr">
        <is>
          <t>HH078368</t>
        </is>
      </c>
      <c r="B1473" s="45" t="inlineStr">
        <is>
          <t>YANMAR</t>
        </is>
      </c>
      <c r="C1473" s="45" t="inlineStr">
        <is>
          <t>Dên 4D94E/4TN94/4TNE94/4TNV94/4TNE98/4TNV98</t>
        </is>
      </c>
      <c r="D1473" s="45" t="inlineStr">
        <is>
          <t>94</t>
        </is>
      </c>
      <c r="E1473" s="45" t="inlineStr">
        <is>
          <t>Cos2</t>
        </is>
      </c>
      <c r="F1473" s="45" t="inlineStr">
        <is>
          <t>Dên</t>
        </is>
      </c>
      <c r="G1473" s="45" t="inlineStr">
        <is>
          <t>CS IVECO</t>
        </is>
      </c>
      <c r="H1473" s="45" t="inlineStr">
        <is>
          <t>Bộ</t>
        </is>
      </c>
      <c r="I1473" s="45" t="n"/>
      <c r="J1473" s="54" t="n">
        <v>160000</v>
      </c>
      <c r="K1473" s="54" t="n">
        <v>180000</v>
      </c>
      <c r="L1473" s="54" t="n">
        <v>200000</v>
      </c>
      <c r="M1473" s="45" t="n"/>
      <c r="N1473" s="45" t="n"/>
      <c r="O1473" s="45" t="n"/>
      <c r="P1473" s="45" t="inlineStr">
        <is>
          <t>Miểng dên 4D94E/4TN94/4TNE94/4TNV94/4TNE98/4TNV98 Cos2 - CS IVECO</t>
        </is>
      </c>
    </row>
    <row r="1474" ht="30" customHeight="1">
      <c r="A1474" s="141" t="n"/>
      <c r="B1474" s="141" t="inlineStr">
        <is>
          <t>YANMAR</t>
        </is>
      </c>
      <c r="C1474" s="141" t="inlineStr">
        <is>
          <t>Dên 4D94E/4TN94/4TNE94/4TNV94/4TNE98/4TNV98</t>
        </is>
      </c>
      <c r="D1474" s="141" t="inlineStr">
        <is>
          <t>94</t>
        </is>
      </c>
      <c r="E1474" s="141" t="inlineStr">
        <is>
          <t>Cos3</t>
        </is>
      </c>
      <c r="F1474" s="141" t="inlineStr">
        <is>
          <t>Dên</t>
        </is>
      </c>
      <c r="G1474" s="141" t="n"/>
      <c r="H1474" s="141" t="inlineStr">
        <is>
          <t>Bộ</t>
        </is>
      </c>
      <c r="I1474" s="45" t="n"/>
      <c r="J1474" s="45" t="n"/>
      <c r="K1474" s="45" t="n"/>
      <c r="L1474" s="45" t="n"/>
      <c r="M1474" s="45" t="n"/>
      <c r="N1474" s="45" t="n"/>
      <c r="O1474" s="45" t="n"/>
      <c r="P1474" s="45" t="n"/>
    </row>
    <row r="1475" ht="30" customHeight="1">
      <c r="A1475" s="141" t="n"/>
      <c r="B1475" s="141" t="inlineStr">
        <is>
          <t>YANMAR</t>
        </is>
      </c>
      <c r="C1475" s="141" t="inlineStr">
        <is>
          <t>Dên 4D94E/4TN94/4TNE94/4TNV94/4TNE98/4TNV98</t>
        </is>
      </c>
      <c r="D1475" s="141" t="inlineStr">
        <is>
          <t>94</t>
        </is>
      </c>
      <c r="E1475" s="141" t="inlineStr">
        <is>
          <t>Cos4</t>
        </is>
      </c>
      <c r="F1475" s="141" t="inlineStr">
        <is>
          <t>Dên</t>
        </is>
      </c>
      <c r="G1475" s="141" t="n"/>
      <c r="H1475" s="141" t="inlineStr">
        <is>
          <t>Bộ</t>
        </is>
      </c>
      <c r="I1475" s="45" t="n"/>
      <c r="J1475" s="45" t="n"/>
      <c r="K1475" s="45" t="n"/>
      <c r="L1475" s="45" t="n"/>
      <c r="M1475" s="45" t="n"/>
      <c r="N1475" s="45" t="n"/>
      <c r="O1475" s="45" t="n"/>
      <c r="P1475" s="45" t="n"/>
    </row>
    <row r="1476" ht="30" customHeight="1">
      <c r="A1476" s="143" t="inlineStr">
        <is>
          <t>HH071226</t>
        </is>
      </c>
      <c r="B1476" s="143" t="inlineStr">
        <is>
          <t>YANMAR</t>
        </is>
      </c>
      <c r="C1476" s="143" t="inlineStr">
        <is>
          <t>Bạc miểng 4D94E/4D98  Cos3 - DAIDO TW</t>
        </is>
      </c>
      <c r="D1476" s="143" t="n"/>
      <c r="E1476" s="143" t="inlineStr">
        <is>
          <t>Cos3</t>
        </is>
      </c>
      <c r="F1476" s="143" t="inlineStr">
        <is>
          <t>Baze+Dên</t>
        </is>
      </c>
      <c r="G1476" s="144" t="inlineStr">
        <is>
          <t>DAIDO TW</t>
        </is>
      </c>
      <c r="H1476" s="144" t="inlineStr">
        <is>
          <t>Bộ</t>
        </is>
      </c>
      <c r="I1476" s="143" t="n"/>
      <c r="J1476" s="144" t="n"/>
      <c r="K1476" s="144" t="n"/>
      <c r="L1476" s="144" t="n"/>
      <c r="M1476" s="143" t="n"/>
      <c r="N1476" s="143" t="n"/>
      <c r="O1476" s="143" t="n"/>
      <c r="P1476" s="143" t="inlineStr">
        <is>
          <t>Bạc miểng 4D94E/4D98  Cos3 - DAIDO TW</t>
        </is>
      </c>
    </row>
    <row r="1477" ht="30" customHeight="1">
      <c r="A1477" s="141" t="n"/>
      <c r="B1477" s="141" t="inlineStr">
        <is>
          <t>YANMAR</t>
        </is>
      </c>
      <c r="C1477" s="141" t="inlineStr">
        <is>
          <t>Baze 3TN100/4TN100</t>
        </is>
      </c>
      <c r="D1477" s="141" t="n">
        <v>100</v>
      </c>
      <c r="E1477" s="141" t="inlineStr">
        <is>
          <t>Cos0</t>
        </is>
      </c>
      <c r="F1477" s="141" t="inlineStr">
        <is>
          <t>Baze</t>
        </is>
      </c>
      <c r="G1477" s="141" t="n"/>
      <c r="H1477" s="141" t="inlineStr">
        <is>
          <t>Bộ</t>
        </is>
      </c>
      <c r="I1477" s="43" t="n"/>
      <c r="J1477" s="43" t="n"/>
      <c r="K1477" s="43" t="n"/>
      <c r="L1477" s="43" t="n"/>
      <c r="M1477" s="43" t="n"/>
      <c r="N1477" s="43" t="n"/>
      <c r="O1477" s="43" t="n"/>
      <c r="P1477" s="43" t="n"/>
    </row>
    <row r="1478" ht="30" customHeight="1">
      <c r="A1478" s="141" t="n"/>
      <c r="B1478" s="141" t="inlineStr">
        <is>
          <t>YANMAR</t>
        </is>
      </c>
      <c r="C1478" s="141" t="inlineStr">
        <is>
          <t>Baze 3TN100/4TN100</t>
        </is>
      </c>
      <c r="D1478" s="141" t="n">
        <v>100</v>
      </c>
      <c r="E1478" s="141" t="inlineStr">
        <is>
          <t>Cos1</t>
        </is>
      </c>
      <c r="F1478" s="141" t="inlineStr">
        <is>
          <t>Baze</t>
        </is>
      </c>
      <c r="G1478" s="141" t="n"/>
      <c r="H1478" s="141" t="inlineStr">
        <is>
          <t>Bộ</t>
        </is>
      </c>
      <c r="I1478" s="43" t="n"/>
      <c r="J1478" s="43" t="n"/>
      <c r="K1478" s="43" t="n"/>
      <c r="L1478" s="43" t="n"/>
      <c r="M1478" s="43" t="n"/>
      <c r="N1478" s="43" t="n"/>
      <c r="O1478" s="43" t="n"/>
      <c r="P1478" s="43" t="n"/>
    </row>
    <row r="1479" ht="30" customHeight="1">
      <c r="A1479" s="141" t="n"/>
      <c r="B1479" s="141" t="inlineStr">
        <is>
          <t>YANMAR</t>
        </is>
      </c>
      <c r="C1479" s="141" t="inlineStr">
        <is>
          <t>Baze 3TN100/4TN100</t>
        </is>
      </c>
      <c r="D1479" s="141" t="n">
        <v>100</v>
      </c>
      <c r="E1479" s="141" t="inlineStr">
        <is>
          <t>Cos2</t>
        </is>
      </c>
      <c r="F1479" s="141" t="inlineStr">
        <is>
          <t>Baze</t>
        </is>
      </c>
      <c r="G1479" s="141" t="n"/>
      <c r="H1479" s="141" t="inlineStr">
        <is>
          <t>Bộ</t>
        </is>
      </c>
      <c r="I1479" s="43" t="n"/>
      <c r="J1479" s="43" t="n"/>
      <c r="K1479" s="43" t="n"/>
      <c r="L1479" s="43" t="n"/>
      <c r="M1479" s="43" t="n"/>
      <c r="N1479" s="43" t="n"/>
      <c r="O1479" s="43" t="n"/>
      <c r="P1479" s="43" t="n"/>
    </row>
    <row r="1480" ht="30" customHeight="1">
      <c r="A1480" s="141" t="n"/>
      <c r="B1480" s="141" t="inlineStr">
        <is>
          <t>YANMAR</t>
        </is>
      </c>
      <c r="C1480" s="141" t="inlineStr">
        <is>
          <t>Baze 3TN100/4TN100</t>
        </is>
      </c>
      <c r="D1480" s="141" t="n">
        <v>100</v>
      </c>
      <c r="E1480" s="141" t="inlineStr">
        <is>
          <t>Cos3</t>
        </is>
      </c>
      <c r="F1480" s="141" t="inlineStr">
        <is>
          <t>Baze</t>
        </is>
      </c>
      <c r="G1480" s="141" t="n"/>
      <c r="H1480" s="141" t="inlineStr">
        <is>
          <t>Bộ</t>
        </is>
      </c>
      <c r="I1480" s="43" t="n"/>
      <c r="J1480" s="43" t="n"/>
      <c r="K1480" s="43" t="n"/>
      <c r="L1480" s="43" t="n"/>
      <c r="M1480" s="43" t="n"/>
      <c r="N1480" s="43" t="n"/>
      <c r="O1480" s="43" t="n"/>
      <c r="P1480" s="43" t="n"/>
    </row>
    <row r="1481" ht="30" customHeight="1">
      <c r="A1481" s="69" t="inlineStr">
        <is>
          <t>HH073586</t>
        </is>
      </c>
      <c r="B1481" s="69" t="inlineStr">
        <is>
          <t>YANMAR</t>
        </is>
      </c>
      <c r="C1481" s="69" t="inlineStr">
        <is>
          <t>Baze 3TN100/4TN100</t>
        </is>
      </c>
      <c r="D1481" s="69" t="n">
        <v>100</v>
      </c>
      <c r="E1481" s="69" t="inlineStr">
        <is>
          <t>Cos4</t>
        </is>
      </c>
      <c r="F1481" s="69" t="inlineStr">
        <is>
          <t>Baze</t>
        </is>
      </c>
      <c r="G1481" s="69" t="n"/>
      <c r="H1481" s="69" t="inlineStr">
        <is>
          <t>Bộ</t>
        </is>
      </c>
      <c r="I1481" s="43" t="n"/>
      <c r="J1481" s="43" t="n"/>
      <c r="K1481" s="43" t="n"/>
      <c r="L1481" s="43" t="n"/>
      <c r="M1481" s="43" t="n"/>
      <c r="N1481" s="43" t="n"/>
      <c r="O1481" s="43" t="n"/>
      <c r="P1481" s="43" t="inlineStr">
        <is>
          <t>Baze 3TN100/4TN100 cos4</t>
        </is>
      </c>
    </row>
    <row r="1482" ht="30" customHeight="1">
      <c r="A1482" s="43" t="inlineStr">
        <is>
          <t>HH073141</t>
        </is>
      </c>
      <c r="B1482" s="43" t="inlineStr">
        <is>
          <t>YANMAR</t>
        </is>
      </c>
      <c r="C1482" s="43" t="inlineStr">
        <is>
          <t>Dên 3TN100/4TN100</t>
        </is>
      </c>
      <c r="D1482" s="43" t="inlineStr">
        <is>
          <t>100</t>
        </is>
      </c>
      <c r="E1482" s="43" t="inlineStr">
        <is>
          <t>Cos0</t>
        </is>
      </c>
      <c r="F1482" s="43" t="inlineStr">
        <is>
          <t>Dên</t>
        </is>
      </c>
      <c r="G1482" s="43" t="n"/>
      <c r="H1482" s="43" t="inlineStr">
        <is>
          <t>Cặp</t>
        </is>
      </c>
      <c r="I1482" s="43" t="n"/>
      <c r="J1482" s="43" t="n"/>
      <c r="K1482" s="43" t="n"/>
      <c r="L1482" s="43" t="n"/>
      <c r="M1482" s="43" t="n"/>
      <c r="N1482" s="43" t="n"/>
      <c r="O1482" s="43" t="n"/>
      <c r="P1482" s="43" t="inlineStr">
        <is>
          <t>Miểng Dên 3TN100/4TN100 cos0</t>
        </is>
      </c>
    </row>
    <row r="1483" ht="30" customHeight="1">
      <c r="A1483" s="141" t="n"/>
      <c r="B1483" s="141" t="inlineStr">
        <is>
          <t>YANMAR</t>
        </is>
      </c>
      <c r="C1483" s="141" t="inlineStr">
        <is>
          <t>Dên 3TN100/4TN100</t>
        </is>
      </c>
      <c r="D1483" s="141" t="inlineStr">
        <is>
          <t>100</t>
        </is>
      </c>
      <c r="E1483" s="141" t="inlineStr">
        <is>
          <t>Cos1</t>
        </is>
      </c>
      <c r="F1483" s="141" t="inlineStr">
        <is>
          <t>Dên</t>
        </is>
      </c>
      <c r="G1483" s="141" t="n"/>
      <c r="H1483" s="141" t="inlineStr">
        <is>
          <t>Cặp</t>
        </is>
      </c>
      <c r="I1483" s="43" t="n"/>
      <c r="J1483" s="43" t="n"/>
      <c r="K1483" s="43" t="n"/>
      <c r="L1483" s="43" t="n"/>
      <c r="M1483" s="43" t="n"/>
      <c r="N1483" s="43" t="n"/>
      <c r="O1483" s="43" t="n"/>
      <c r="P1483" s="43" t="n"/>
    </row>
    <row r="1484" ht="30" customHeight="1">
      <c r="A1484" s="141" t="n"/>
      <c r="B1484" s="141" t="inlineStr">
        <is>
          <t>YANMAR</t>
        </is>
      </c>
      <c r="C1484" s="141" t="inlineStr">
        <is>
          <t>Dên 3TN100/4TN100</t>
        </is>
      </c>
      <c r="D1484" s="141" t="inlineStr">
        <is>
          <t>100</t>
        </is>
      </c>
      <c r="E1484" s="141" t="inlineStr">
        <is>
          <t>Cos2</t>
        </is>
      </c>
      <c r="F1484" s="141" t="inlineStr">
        <is>
          <t>Dên</t>
        </is>
      </c>
      <c r="G1484" s="141" t="n"/>
      <c r="H1484" s="141" t="inlineStr">
        <is>
          <t>Cặp</t>
        </is>
      </c>
      <c r="I1484" s="43" t="n"/>
      <c r="J1484" s="43" t="n"/>
      <c r="K1484" s="43" t="n"/>
      <c r="L1484" s="43" t="n"/>
      <c r="M1484" s="43" t="n"/>
      <c r="N1484" s="43" t="n"/>
      <c r="O1484" s="43" t="n"/>
      <c r="P1484" s="43" t="n"/>
    </row>
    <row r="1485" ht="30" customHeight="1">
      <c r="A1485" s="141" t="n"/>
      <c r="B1485" s="141" t="inlineStr">
        <is>
          <t>YANMAR</t>
        </is>
      </c>
      <c r="C1485" s="141" t="inlineStr">
        <is>
          <t>Dên 3TN100/4TN100</t>
        </is>
      </c>
      <c r="D1485" s="141" t="inlineStr">
        <is>
          <t>100</t>
        </is>
      </c>
      <c r="E1485" s="141" t="inlineStr">
        <is>
          <t>Cos3</t>
        </is>
      </c>
      <c r="F1485" s="141" t="inlineStr">
        <is>
          <t>Dên</t>
        </is>
      </c>
      <c r="G1485" s="141" t="n"/>
      <c r="H1485" s="141" t="inlineStr">
        <is>
          <t>Cặp</t>
        </is>
      </c>
      <c r="I1485" s="43" t="n"/>
      <c r="J1485" s="43" t="n"/>
      <c r="K1485" s="43" t="n"/>
      <c r="L1485" s="43" t="n"/>
      <c r="M1485" s="43" t="n"/>
      <c r="N1485" s="43" t="n"/>
      <c r="O1485" s="43" t="n"/>
      <c r="P1485" s="43" t="n"/>
    </row>
    <row r="1486" ht="30" customHeight="1">
      <c r="A1486" s="43" t="inlineStr">
        <is>
          <t>HH073585</t>
        </is>
      </c>
      <c r="B1486" s="43" t="inlineStr">
        <is>
          <t>YANMAR</t>
        </is>
      </c>
      <c r="C1486" s="43" t="inlineStr">
        <is>
          <t>Dên 3TN100/4TN100</t>
        </is>
      </c>
      <c r="D1486" s="43" t="inlineStr">
        <is>
          <t>100</t>
        </is>
      </c>
      <c r="E1486" s="43" t="inlineStr">
        <is>
          <t>Cos4</t>
        </is>
      </c>
      <c r="F1486" s="43" t="inlineStr">
        <is>
          <t>Dên</t>
        </is>
      </c>
      <c r="G1486" s="43" t="n"/>
      <c r="H1486" s="43" t="inlineStr">
        <is>
          <t>Cặp</t>
        </is>
      </c>
      <c r="I1486" s="43" t="n"/>
      <c r="J1486" s="43" t="n"/>
      <c r="K1486" s="43" t="n"/>
      <c r="L1486" s="43" t="n"/>
      <c r="M1486" s="43" t="n"/>
      <c r="N1486" s="43" t="n"/>
      <c r="O1486" s="43" t="n"/>
      <c r="P1486" s="43" t="inlineStr">
        <is>
          <t>Miểng Dên 3TN100/4TN100 cos4</t>
        </is>
      </c>
    </row>
    <row r="1487" ht="30" customHeight="1">
      <c r="A1487" s="45" t="inlineStr">
        <is>
          <t>HH079029</t>
        </is>
      </c>
      <c r="B1487" s="45" t="inlineStr">
        <is>
          <t>YANMAR</t>
        </is>
      </c>
      <c r="C1487" s="45" t="inlineStr">
        <is>
          <t>Bạc miểng Yanmar 4TN100/4TNE100 - STD Cos0 - Daido CN</t>
        </is>
      </c>
      <c r="D1487" s="45" t="inlineStr">
        <is>
          <t>100</t>
        </is>
      </c>
      <c r="E1487" s="45" t="inlineStr">
        <is>
          <t>Cos0</t>
        </is>
      </c>
      <c r="F1487" s="45" t="inlineStr">
        <is>
          <t>Baze+Dên</t>
        </is>
      </c>
      <c r="G1487" s="45" t="inlineStr">
        <is>
          <t>DAIDO CN</t>
        </is>
      </c>
      <c r="H1487" s="45" t="inlineStr">
        <is>
          <t>Bộ</t>
        </is>
      </c>
      <c r="I1487" s="45" t="n"/>
      <c r="J1487" s="54" t="n">
        <v>700000</v>
      </c>
      <c r="K1487" s="54" t="n">
        <v>750000</v>
      </c>
      <c r="L1487" s="54" t="n">
        <v>800000</v>
      </c>
      <c r="M1487" s="45" t="n"/>
      <c r="N1487" s="45" t="n"/>
      <c r="O1487" s="45" t="inlineStr">
        <is>
          <t>4TNE100</t>
        </is>
      </c>
      <c r="P1487" s="45" t="inlineStr">
        <is>
          <t>Bạc miểng Yanmar 4TN100/4TNE100 - STD Cos0 - Daido CN</t>
        </is>
      </c>
    </row>
    <row r="1488" ht="30" customHeight="1">
      <c r="A1488" s="43" t="inlineStr">
        <is>
          <t>HH079030</t>
        </is>
      </c>
      <c r="B1488" s="43" t="inlineStr">
        <is>
          <t>YANMAR</t>
        </is>
      </c>
      <c r="C1488" s="43" t="inlineStr">
        <is>
          <t>Bạc miểng Yanmar 4TN100/4TNE100 - 0.25 Cos1 - Daido CN</t>
        </is>
      </c>
      <c r="D1488" s="43" t="inlineStr">
        <is>
          <t>100</t>
        </is>
      </c>
      <c r="E1488" s="43" t="inlineStr">
        <is>
          <t>Cos1</t>
        </is>
      </c>
      <c r="F1488" s="43" t="inlineStr">
        <is>
          <t>Baze+Dên</t>
        </is>
      </c>
      <c r="G1488" s="43" t="inlineStr">
        <is>
          <t>DAIDO CN</t>
        </is>
      </c>
      <c r="H1488" s="43" t="inlineStr">
        <is>
          <t>Bộ</t>
        </is>
      </c>
      <c r="I1488" s="43" t="n"/>
      <c r="J1488" s="53" t="n">
        <v>750000</v>
      </c>
      <c r="K1488" s="53" t="n">
        <v>800000</v>
      </c>
      <c r="L1488" s="53" t="n">
        <v>850000</v>
      </c>
      <c r="M1488" s="43" t="n"/>
      <c r="N1488" s="43" t="n"/>
      <c r="O1488" s="43" t="inlineStr">
        <is>
          <t>4TNE100</t>
        </is>
      </c>
      <c r="P1488" s="43" t="inlineStr">
        <is>
          <t>Bạc miểng Yanmar 4TN100/4TNE100 - 0.25 Cos1 - Daido CN</t>
        </is>
      </c>
    </row>
    <row r="1489" ht="30" customHeight="1">
      <c r="A1489" s="45" t="inlineStr">
        <is>
          <t>HH079031</t>
        </is>
      </c>
      <c r="B1489" s="45" t="inlineStr">
        <is>
          <t>YANMAR</t>
        </is>
      </c>
      <c r="C1489" s="45" t="inlineStr">
        <is>
          <t>Bạc miểng Yanmar 4TN100/4TNE100 - 0.50 Cos2 - Daido CN</t>
        </is>
      </c>
      <c r="D1489" s="45" t="inlineStr">
        <is>
          <t>100</t>
        </is>
      </c>
      <c r="E1489" s="45" t="inlineStr">
        <is>
          <t>Cos2</t>
        </is>
      </c>
      <c r="F1489" s="45" t="inlineStr">
        <is>
          <t>Baze+Dên</t>
        </is>
      </c>
      <c r="G1489" s="45" t="inlineStr">
        <is>
          <t>DAIDO CN</t>
        </is>
      </c>
      <c r="H1489" s="45" t="inlineStr">
        <is>
          <t>Bộ</t>
        </is>
      </c>
      <c r="I1489" s="45" t="n"/>
      <c r="J1489" s="54" t="n">
        <v>750000</v>
      </c>
      <c r="K1489" s="54" t="n">
        <v>800000</v>
      </c>
      <c r="L1489" s="54" t="n">
        <v>850000</v>
      </c>
      <c r="M1489" s="45" t="n"/>
      <c r="N1489" s="45" t="n"/>
      <c r="O1489" s="45" t="inlineStr">
        <is>
          <t>4TNE100</t>
        </is>
      </c>
      <c r="P1489" s="45" t="inlineStr">
        <is>
          <t>Bạc miểng Yanmar 4TN100/4TNE100 - 0.50 Cos2 - Daido CN</t>
        </is>
      </c>
    </row>
    <row r="1490" ht="30" customHeight="1">
      <c r="A1490" s="141" t="n"/>
      <c r="B1490" s="141" t="inlineStr">
        <is>
          <t>YANMAR</t>
        </is>
      </c>
      <c r="C1490" s="141" t="inlineStr">
        <is>
          <t>Bạc Miểng 4TN100</t>
        </is>
      </c>
      <c r="D1490" s="141" t="inlineStr">
        <is>
          <t>100</t>
        </is>
      </c>
      <c r="E1490" s="141" t="inlineStr">
        <is>
          <t>Cos3</t>
        </is>
      </c>
      <c r="F1490" s="141" t="inlineStr">
        <is>
          <t>Baze+Dên</t>
        </is>
      </c>
      <c r="G1490" s="141" t="n"/>
      <c r="H1490" s="141" t="inlineStr">
        <is>
          <t>Bộ</t>
        </is>
      </c>
      <c r="I1490" s="45" t="n"/>
      <c r="J1490" s="45" t="n"/>
      <c r="K1490" s="45" t="n"/>
      <c r="L1490" s="45" t="n"/>
      <c r="M1490" s="45" t="n"/>
      <c r="N1490" s="45" t="n"/>
      <c r="O1490" s="45" t="n"/>
      <c r="P1490" s="45" t="n"/>
    </row>
    <row r="1491" ht="30" customHeight="1">
      <c r="A1491" s="141" t="n"/>
      <c r="B1491" s="141" t="inlineStr">
        <is>
          <t>YANMAR</t>
        </is>
      </c>
      <c r="C1491" s="141" t="inlineStr">
        <is>
          <t>Bạc Miểng 4TN100</t>
        </is>
      </c>
      <c r="D1491" s="141" t="inlineStr">
        <is>
          <t>100</t>
        </is>
      </c>
      <c r="E1491" s="141" t="inlineStr">
        <is>
          <t>Cos4</t>
        </is>
      </c>
      <c r="F1491" s="141" t="inlineStr">
        <is>
          <t>Baze+Dên</t>
        </is>
      </c>
      <c r="G1491" s="141" t="n"/>
      <c r="H1491" s="141" t="inlineStr">
        <is>
          <t>Bộ</t>
        </is>
      </c>
      <c r="I1491" s="45" t="n"/>
      <c r="J1491" s="45" t="n"/>
      <c r="K1491" s="45" t="n"/>
      <c r="L1491" s="45" t="n"/>
      <c r="M1491" s="45" t="n"/>
      <c r="N1491" s="45" t="n"/>
      <c r="O1491" s="45" t="n"/>
      <c r="P1491" s="45" t="n"/>
    </row>
    <row r="1492" ht="30" customHeight="1">
      <c r="A1492" s="69" t="inlineStr">
        <is>
          <t>HH073138</t>
        </is>
      </c>
      <c r="B1492" s="69" t="inlineStr">
        <is>
          <t>YANMAR</t>
        </is>
      </c>
      <c r="C1492" s="69" t="inlineStr">
        <is>
          <t>Baze 4TN100/3TN100</t>
        </is>
      </c>
      <c r="D1492" s="69" t="n">
        <v>100</v>
      </c>
      <c r="E1492" s="69" t="inlineStr">
        <is>
          <t>Cos0</t>
        </is>
      </c>
      <c r="F1492" s="69" t="inlineStr">
        <is>
          <t>Baze</t>
        </is>
      </c>
      <c r="G1492" s="69" t="n"/>
      <c r="H1492" s="69" t="inlineStr">
        <is>
          <t>Bộ</t>
        </is>
      </c>
      <c r="I1492" s="43" t="n"/>
      <c r="J1492" s="43" t="n"/>
      <c r="K1492" s="43" t="n"/>
      <c r="L1492" s="43" t="n"/>
      <c r="M1492" s="43" t="n"/>
      <c r="N1492" s="43" t="n"/>
      <c r="O1492" s="43" t="n"/>
      <c r="P1492" s="43" t="inlineStr">
        <is>
          <t>Bazê 4TN100/3TN100 Cos0</t>
        </is>
      </c>
    </row>
    <row r="1493" ht="30" customHeight="1">
      <c r="A1493" s="141" t="n"/>
      <c r="B1493" s="141" t="inlineStr">
        <is>
          <t>YANMAR</t>
        </is>
      </c>
      <c r="C1493" s="141" t="inlineStr">
        <is>
          <t>Baze 4TN100/3TN100</t>
        </is>
      </c>
      <c r="D1493" s="141" t="n">
        <v>100</v>
      </c>
      <c r="E1493" s="141" t="inlineStr">
        <is>
          <t>Cos1</t>
        </is>
      </c>
      <c r="F1493" s="141" t="inlineStr">
        <is>
          <t>Baze</t>
        </is>
      </c>
      <c r="G1493" s="141" t="n"/>
      <c r="H1493" s="141" t="inlineStr">
        <is>
          <t>Bộ</t>
        </is>
      </c>
      <c r="I1493" s="43" t="n"/>
      <c r="J1493" s="43" t="n"/>
      <c r="K1493" s="43" t="n"/>
      <c r="L1493" s="43" t="n"/>
      <c r="M1493" s="43" t="n"/>
      <c r="N1493" s="43" t="n"/>
      <c r="O1493" s="43" t="n"/>
      <c r="P1493" s="43" t="n"/>
    </row>
    <row r="1494" ht="30" customHeight="1">
      <c r="A1494" s="141" t="n"/>
      <c r="B1494" s="141" t="inlineStr">
        <is>
          <t>YANMAR</t>
        </is>
      </c>
      <c r="C1494" s="141" t="inlineStr">
        <is>
          <t>Baze 4TN100/3TN100</t>
        </is>
      </c>
      <c r="D1494" s="141" t="n">
        <v>100</v>
      </c>
      <c r="E1494" s="141" t="inlineStr">
        <is>
          <t>Cos2</t>
        </is>
      </c>
      <c r="F1494" s="141" t="inlineStr">
        <is>
          <t>Baze</t>
        </is>
      </c>
      <c r="G1494" s="141" t="n"/>
      <c r="H1494" s="141" t="inlineStr">
        <is>
          <t>Bộ</t>
        </is>
      </c>
      <c r="I1494" s="43" t="n"/>
      <c r="J1494" s="43" t="n"/>
      <c r="K1494" s="43" t="n"/>
      <c r="L1494" s="43" t="n"/>
      <c r="M1494" s="43" t="n"/>
      <c r="N1494" s="43" t="n"/>
      <c r="O1494" s="43" t="n"/>
      <c r="P1494" s="43" t="n"/>
    </row>
    <row r="1495" ht="30" customHeight="1">
      <c r="A1495" s="141" t="n"/>
      <c r="B1495" s="141" t="inlineStr">
        <is>
          <t>YANMAR</t>
        </is>
      </c>
      <c r="C1495" s="141" t="inlineStr">
        <is>
          <t>Baze 4TN100/3TN100</t>
        </is>
      </c>
      <c r="D1495" s="141" t="n">
        <v>100</v>
      </c>
      <c r="E1495" s="141" t="inlineStr">
        <is>
          <t>Cos3</t>
        </is>
      </c>
      <c r="F1495" s="141" t="inlineStr">
        <is>
          <t>Baze</t>
        </is>
      </c>
      <c r="G1495" s="141" t="n"/>
      <c r="H1495" s="141" t="inlineStr">
        <is>
          <t>Bộ</t>
        </is>
      </c>
      <c r="I1495" s="43" t="n"/>
      <c r="J1495" s="43" t="n"/>
      <c r="K1495" s="43" t="n"/>
      <c r="L1495" s="43" t="n"/>
      <c r="M1495" s="43" t="n"/>
      <c r="N1495" s="43" t="n"/>
      <c r="O1495" s="43" t="n"/>
      <c r="P1495" s="43" t="n"/>
    </row>
    <row r="1496" ht="30" customHeight="1">
      <c r="A1496" s="141" t="n"/>
      <c r="B1496" s="141" t="inlineStr">
        <is>
          <t>YANMAR</t>
        </is>
      </c>
      <c r="C1496" s="141" t="inlineStr">
        <is>
          <t>Baze 4TN100/3TN100</t>
        </is>
      </c>
      <c r="D1496" s="141" t="n">
        <v>100</v>
      </c>
      <c r="E1496" s="141" t="inlineStr">
        <is>
          <t>Cos4</t>
        </is>
      </c>
      <c r="F1496" s="141" t="inlineStr">
        <is>
          <t>Baze</t>
        </is>
      </c>
      <c r="G1496" s="141" t="n"/>
      <c r="H1496" s="141" t="inlineStr">
        <is>
          <t>Bộ</t>
        </is>
      </c>
      <c r="I1496" s="43" t="n"/>
      <c r="J1496" s="43" t="n"/>
      <c r="K1496" s="43" t="n"/>
      <c r="L1496" s="43" t="n"/>
      <c r="M1496" s="43" t="n"/>
      <c r="N1496" s="43" t="n"/>
      <c r="O1496" s="43" t="n"/>
      <c r="P1496" s="43" t="n"/>
    </row>
    <row r="1497" ht="30" customHeight="1">
      <c r="A1497" s="45" t="inlineStr">
        <is>
          <t>HH083849</t>
        </is>
      </c>
      <c r="B1497" s="45" t="inlineStr">
        <is>
          <t>YANMAR</t>
        </is>
      </c>
      <c r="C1497" s="45" t="inlineStr">
        <is>
          <t>Dên 3TNE78/3TNE82/3D82E/R-3TNE78A-</t>
        </is>
      </c>
      <c r="D1497" s="45" t="inlineStr">
        <is>
          <t>91.1</t>
        </is>
      </c>
      <c r="E1497" s="45" t="inlineStr">
        <is>
          <t>Cos0</t>
        </is>
      </c>
      <c r="F1497" s="45" t="inlineStr">
        <is>
          <t>Dên</t>
        </is>
      </c>
      <c r="G1497" s="45" t="inlineStr">
        <is>
          <t>TDC</t>
        </is>
      </c>
      <c r="H1497" s="45" t="inlineStr">
        <is>
          <t>Bộ</t>
        </is>
      </c>
      <c r="I1497" s="45" t="n"/>
      <c r="J1497" s="54" t="n">
        <v>100000</v>
      </c>
      <c r="K1497" s="54" t="n">
        <v>110000</v>
      </c>
      <c r="L1497" s="54" t="n">
        <v>130000</v>
      </c>
      <c r="M1497" s="45" t="n"/>
      <c r="N1497" s="45" t="n"/>
      <c r="O1497" s="45" t="n"/>
      <c r="P1497" s="45" t="inlineStr">
        <is>
          <t>Miểng dên Yanmar 3TNE78, 3TNE82, 3D82E/ R-3TNE78A-STD Cos0 - TDC</t>
        </is>
      </c>
    </row>
    <row r="1498" ht="30" customHeight="1">
      <c r="A1498" s="141" t="n"/>
      <c r="B1498" s="141" t="inlineStr">
        <is>
          <t>YANMAR</t>
        </is>
      </c>
      <c r="C1498" s="141" t="inlineStr">
        <is>
          <t>Dên 3TNE78/3TNE82/3D82E/R-3TNE78A-</t>
        </is>
      </c>
      <c r="D1498" s="141" t="inlineStr">
        <is>
          <t>91.1</t>
        </is>
      </c>
      <c r="E1498" s="141" t="inlineStr">
        <is>
          <t>Cos1</t>
        </is>
      </c>
      <c r="F1498" s="141" t="inlineStr">
        <is>
          <t>Dên</t>
        </is>
      </c>
      <c r="G1498" s="141" t="n"/>
      <c r="H1498" s="141" t="inlineStr">
        <is>
          <t>Bộ</t>
        </is>
      </c>
      <c r="I1498" s="45" t="n"/>
      <c r="J1498" s="45" t="n"/>
      <c r="K1498" s="45" t="n"/>
      <c r="L1498" s="45" t="n"/>
      <c r="M1498" s="45" t="n"/>
      <c r="N1498" s="45" t="n"/>
      <c r="O1498" s="45" t="n"/>
      <c r="P1498" s="45" t="n"/>
    </row>
    <row r="1499" ht="30" customHeight="1">
      <c r="A1499" s="141" t="n"/>
      <c r="B1499" s="141" t="inlineStr">
        <is>
          <t>YANMAR</t>
        </is>
      </c>
      <c r="C1499" s="141" t="inlineStr">
        <is>
          <t>Dên 3TNE78/3TNE82/3D82E/R-3TNE78A-</t>
        </is>
      </c>
      <c r="D1499" s="141" t="inlineStr">
        <is>
          <t>91.1</t>
        </is>
      </c>
      <c r="E1499" s="141" t="inlineStr">
        <is>
          <t>Cos2</t>
        </is>
      </c>
      <c r="F1499" s="141" t="inlineStr">
        <is>
          <t>Dên</t>
        </is>
      </c>
      <c r="G1499" s="141" t="n"/>
      <c r="H1499" s="141" t="inlineStr">
        <is>
          <t>Bộ</t>
        </is>
      </c>
      <c r="I1499" s="45" t="n"/>
      <c r="J1499" s="45" t="n"/>
      <c r="K1499" s="45" t="n"/>
      <c r="L1499" s="45" t="n"/>
      <c r="M1499" s="45" t="n"/>
      <c r="N1499" s="45" t="n"/>
      <c r="O1499" s="45" t="n"/>
      <c r="P1499" s="45" t="n"/>
    </row>
    <row r="1500" ht="30" customHeight="1">
      <c r="A1500" s="141" t="n"/>
      <c r="B1500" s="141" t="inlineStr">
        <is>
          <t>YANMAR</t>
        </is>
      </c>
      <c r="C1500" s="141" t="inlineStr">
        <is>
          <t>Dên 3TNE78/3TNE82/3D82E/R-3TNE78A-</t>
        </is>
      </c>
      <c r="D1500" s="141" t="inlineStr">
        <is>
          <t>91.1</t>
        </is>
      </c>
      <c r="E1500" s="141" t="inlineStr">
        <is>
          <t>Cos3</t>
        </is>
      </c>
      <c r="F1500" s="141" t="inlineStr">
        <is>
          <t>Dên</t>
        </is>
      </c>
      <c r="G1500" s="141" t="n"/>
      <c r="H1500" s="141" t="inlineStr">
        <is>
          <t>Bộ</t>
        </is>
      </c>
      <c r="I1500" s="45" t="n"/>
      <c r="J1500" s="45" t="n"/>
      <c r="K1500" s="45" t="n"/>
      <c r="L1500" s="45" t="n"/>
      <c r="M1500" s="45" t="n"/>
      <c r="N1500" s="45" t="n"/>
      <c r="O1500" s="45" t="n"/>
      <c r="P1500" s="45" t="n"/>
    </row>
    <row r="1501" ht="30" customHeight="1">
      <c r="A1501" s="141" t="n"/>
      <c r="B1501" s="141" t="inlineStr">
        <is>
          <t>YANMAR</t>
        </is>
      </c>
      <c r="C1501" s="141" t="inlineStr">
        <is>
          <t>Dên 3TNE78/3TNE82/3D82E/R-3TNE78A-</t>
        </is>
      </c>
      <c r="D1501" s="141" t="inlineStr">
        <is>
          <t>91.1</t>
        </is>
      </c>
      <c r="E1501" s="141" t="inlineStr">
        <is>
          <t>Cos4</t>
        </is>
      </c>
      <c r="F1501" s="141" t="inlineStr">
        <is>
          <t>Dên</t>
        </is>
      </c>
      <c r="G1501" s="141" t="n"/>
      <c r="H1501" s="141" t="inlineStr">
        <is>
          <t>Bộ</t>
        </is>
      </c>
      <c r="I1501" s="45" t="n"/>
      <c r="J1501" s="45" t="n"/>
      <c r="K1501" s="45" t="n"/>
      <c r="L1501" s="45" t="n"/>
      <c r="M1501" s="45" t="n"/>
      <c r="N1501" s="45" t="n"/>
      <c r="O1501" s="45" t="n"/>
      <c r="P1501" s="45" t="n"/>
    </row>
    <row r="1502" ht="30" customHeight="1">
      <c r="A1502" s="41" t="n"/>
      <c r="B1502" s="41" t="n"/>
      <c r="C1502" s="42" t="inlineStr">
        <is>
          <t>◆ KUBOTA</t>
        </is>
      </c>
      <c r="D1502" s="41" t="n"/>
      <c r="E1502" s="41" t="n"/>
      <c r="F1502" s="41" t="n"/>
      <c r="G1502" s="41" t="n"/>
      <c r="H1502" s="41" t="n"/>
      <c r="I1502" s="41" t="n"/>
      <c r="J1502" s="41" t="n"/>
      <c r="K1502" s="41" t="n"/>
      <c r="L1502" s="41" t="n"/>
      <c r="M1502" s="41" t="n"/>
      <c r="N1502" s="41" t="n"/>
      <c r="O1502" s="41" t="n"/>
      <c r="P1502" s="41" t="n"/>
    </row>
    <row r="1503" ht="30" customHeight="1">
      <c r="A1503" s="45" t="inlineStr">
        <is>
          <t>HH081004</t>
        </is>
      </c>
      <c r="B1503" s="45" t="inlineStr">
        <is>
          <t>KUBOTA</t>
        </is>
      </c>
      <c r="C1503" s="45" t="inlineStr">
        <is>
          <t>Dên 3D76/3D82/3D85/3D87</t>
        </is>
      </c>
      <c r="D1503" s="45" t="inlineStr">
        <is>
          <t>76</t>
        </is>
      </c>
      <c r="E1503" s="45" t="inlineStr">
        <is>
          <t>Cos0</t>
        </is>
      </c>
      <c r="F1503" s="45" t="inlineStr">
        <is>
          <t>Dên</t>
        </is>
      </c>
      <c r="G1503" s="45" t="n"/>
      <c r="H1503" s="45" t="inlineStr">
        <is>
          <t>Bộ</t>
        </is>
      </c>
      <c r="I1503" s="45" t="n"/>
      <c r="J1503" s="45" t="n"/>
      <c r="K1503" s="45" t="n"/>
      <c r="L1503" s="45" t="n"/>
      <c r="M1503" s="45" t="n"/>
      <c r="N1503" s="45" t="n"/>
      <c r="O1503" s="45" t="n"/>
      <c r="P1503" s="45" t="inlineStr">
        <is>
          <t>Miểng dên Kubota 3D76/ 3D82/3D85/3D87 - Cos0</t>
        </is>
      </c>
    </row>
    <row r="1504" ht="30" customHeight="1">
      <c r="A1504" s="141" t="n"/>
      <c r="B1504" s="141" t="inlineStr">
        <is>
          <t>KUBOTA</t>
        </is>
      </c>
      <c r="C1504" s="141" t="inlineStr">
        <is>
          <t>Dên 3D76/3D82/3D85/3D87</t>
        </is>
      </c>
      <c r="D1504" s="141" t="inlineStr">
        <is>
          <t>76</t>
        </is>
      </c>
      <c r="E1504" s="141" t="inlineStr">
        <is>
          <t>Cos1</t>
        </is>
      </c>
      <c r="F1504" s="141" t="inlineStr">
        <is>
          <t>Dên</t>
        </is>
      </c>
      <c r="G1504" s="141" t="n"/>
      <c r="H1504" s="141" t="inlineStr">
        <is>
          <t>Bộ</t>
        </is>
      </c>
      <c r="I1504" s="45" t="n"/>
      <c r="J1504" s="45" t="n"/>
      <c r="K1504" s="45" t="n"/>
      <c r="L1504" s="45" t="n"/>
      <c r="M1504" s="45" t="n"/>
      <c r="N1504" s="45" t="n"/>
      <c r="O1504" s="45" t="n"/>
      <c r="P1504" s="45" t="n"/>
    </row>
    <row r="1505" ht="30" customHeight="1">
      <c r="A1505" s="141" t="n"/>
      <c r="B1505" s="141" t="inlineStr">
        <is>
          <t>KUBOTA</t>
        </is>
      </c>
      <c r="C1505" s="141" t="inlineStr">
        <is>
          <t>Dên 3D76/3D82/3D85/3D87</t>
        </is>
      </c>
      <c r="D1505" s="141" t="inlineStr">
        <is>
          <t>76</t>
        </is>
      </c>
      <c r="E1505" s="141" t="inlineStr">
        <is>
          <t>Cos2</t>
        </is>
      </c>
      <c r="F1505" s="141" t="inlineStr">
        <is>
          <t>Dên</t>
        </is>
      </c>
      <c r="G1505" s="141" t="n"/>
      <c r="H1505" s="141" t="inlineStr">
        <is>
          <t>Bộ</t>
        </is>
      </c>
      <c r="I1505" s="45" t="n"/>
      <c r="J1505" s="45" t="n"/>
      <c r="K1505" s="45" t="n"/>
      <c r="L1505" s="45" t="n"/>
      <c r="M1505" s="45" t="n"/>
      <c r="N1505" s="45" t="n"/>
      <c r="O1505" s="45" t="n"/>
      <c r="P1505" s="45" t="n"/>
    </row>
    <row r="1506" ht="30" customHeight="1">
      <c r="A1506" s="141" t="n"/>
      <c r="B1506" s="141" t="inlineStr">
        <is>
          <t>KUBOTA</t>
        </is>
      </c>
      <c r="C1506" s="141" t="inlineStr">
        <is>
          <t>Dên 3D76/3D82/3D85/3D87</t>
        </is>
      </c>
      <c r="D1506" s="141" t="inlineStr">
        <is>
          <t>76</t>
        </is>
      </c>
      <c r="E1506" s="141" t="inlineStr">
        <is>
          <t>Cos3</t>
        </is>
      </c>
      <c r="F1506" s="141" t="inlineStr">
        <is>
          <t>Dên</t>
        </is>
      </c>
      <c r="G1506" s="141" t="n"/>
      <c r="H1506" s="141" t="inlineStr">
        <is>
          <t>Bộ</t>
        </is>
      </c>
      <c r="I1506" s="45" t="n"/>
      <c r="J1506" s="45" t="n"/>
      <c r="K1506" s="45" t="n"/>
      <c r="L1506" s="45" t="n"/>
      <c r="M1506" s="45" t="n"/>
      <c r="N1506" s="45" t="n"/>
      <c r="O1506" s="45" t="n"/>
      <c r="P1506" s="45" t="n"/>
    </row>
    <row r="1507" ht="30" customHeight="1">
      <c r="A1507" s="141" t="n"/>
      <c r="B1507" s="141" t="inlineStr">
        <is>
          <t>KUBOTA</t>
        </is>
      </c>
      <c r="C1507" s="141" t="inlineStr">
        <is>
          <t>Dên 3D76/3D82/3D85/3D87</t>
        </is>
      </c>
      <c r="D1507" s="141" t="inlineStr">
        <is>
          <t>76</t>
        </is>
      </c>
      <c r="E1507" s="141" t="inlineStr">
        <is>
          <t>Cos4</t>
        </is>
      </c>
      <c r="F1507" s="141" t="inlineStr">
        <is>
          <t>Dên</t>
        </is>
      </c>
      <c r="G1507" s="141" t="n"/>
      <c r="H1507" s="141" t="inlineStr">
        <is>
          <t>Bộ</t>
        </is>
      </c>
      <c r="I1507" s="45" t="n"/>
      <c r="J1507" s="45" t="n"/>
      <c r="K1507" s="45" t="n"/>
      <c r="L1507" s="45" t="n"/>
      <c r="M1507" s="45" t="n"/>
      <c r="N1507" s="45" t="n"/>
      <c r="O1507" s="45" t="n"/>
      <c r="P1507" s="45" t="n"/>
    </row>
    <row r="1508" ht="30" customHeight="1">
      <c r="A1508" s="43" t="inlineStr">
        <is>
          <t>HH080865</t>
        </is>
      </c>
      <c r="B1508" s="43" t="inlineStr">
        <is>
          <t>KUBOTA</t>
        </is>
      </c>
      <c r="C1508" s="43" t="inlineStr">
        <is>
          <t>Bạc Miểng 4D76/L2000/3D76/4D82/4D85/87</t>
        </is>
      </c>
      <c r="D1508" s="43" t="inlineStr">
        <is>
          <t>76</t>
        </is>
      </c>
      <c r="E1508" s="43" t="inlineStr">
        <is>
          <t>Cos0</t>
        </is>
      </c>
      <c r="F1508" s="43" t="inlineStr">
        <is>
          <t>Baze+Dên</t>
        </is>
      </c>
      <c r="G1508" s="43" t="inlineStr">
        <is>
          <t>LLE</t>
        </is>
      </c>
      <c r="H1508" s="43" t="inlineStr">
        <is>
          <t>Bộ</t>
        </is>
      </c>
      <c r="I1508" s="43" t="n"/>
      <c r="J1508" s="43" t="n"/>
      <c r="K1508" s="43" t="n"/>
      <c r="L1508" s="43" t="n"/>
      <c r="M1508" s="43" t="n"/>
      <c r="N1508" s="43" t="n"/>
      <c r="O1508" s="43" t="n"/>
      <c r="P1508" s="43" t="inlineStr">
        <is>
          <t>Miểng bazê Kubota 4D76/L2000/3D76/4D82/4D85/87 Cos0 - LLE</t>
        </is>
      </c>
    </row>
    <row r="1509" ht="30" customHeight="1">
      <c r="A1509" s="141" t="n"/>
      <c r="B1509" s="141" t="inlineStr">
        <is>
          <t>KUBOTA</t>
        </is>
      </c>
      <c r="C1509" s="141" t="inlineStr">
        <is>
          <t>Bạc Miểng 4D76/L2000/3D76/4D82/4D85/87</t>
        </is>
      </c>
      <c r="D1509" s="141" t="inlineStr">
        <is>
          <t>76</t>
        </is>
      </c>
      <c r="E1509" s="141" t="inlineStr">
        <is>
          <t>Cos1</t>
        </is>
      </c>
      <c r="F1509" s="141" t="inlineStr">
        <is>
          <t>Baze+Dên</t>
        </is>
      </c>
      <c r="G1509" s="141" t="n"/>
      <c r="H1509" s="141" t="inlineStr">
        <is>
          <t>Bộ</t>
        </is>
      </c>
      <c r="I1509" s="43" t="n"/>
      <c r="J1509" s="43" t="n"/>
      <c r="K1509" s="43" t="n"/>
      <c r="L1509" s="43" t="n"/>
      <c r="M1509" s="43" t="n"/>
      <c r="N1509" s="43" t="n"/>
      <c r="O1509" s="43" t="n"/>
      <c r="P1509" s="43" t="n"/>
    </row>
    <row r="1510" ht="30" customHeight="1">
      <c r="A1510" s="141" t="n"/>
      <c r="B1510" s="141" t="inlineStr">
        <is>
          <t>KUBOTA</t>
        </is>
      </c>
      <c r="C1510" s="141" t="inlineStr">
        <is>
          <t>Bạc Miểng 4D76/L2000/3D76/4D82/4D85/87</t>
        </is>
      </c>
      <c r="D1510" s="141" t="inlineStr">
        <is>
          <t>76</t>
        </is>
      </c>
      <c r="E1510" s="141" t="inlineStr">
        <is>
          <t>Cos2</t>
        </is>
      </c>
      <c r="F1510" s="141" t="inlineStr">
        <is>
          <t>Baze+Dên</t>
        </is>
      </c>
      <c r="G1510" s="141" t="n"/>
      <c r="H1510" s="141" t="inlineStr">
        <is>
          <t>Bộ</t>
        </is>
      </c>
      <c r="I1510" s="43" t="n"/>
      <c r="J1510" s="43" t="n"/>
      <c r="K1510" s="43" t="n"/>
      <c r="L1510" s="43" t="n"/>
      <c r="M1510" s="43" t="n"/>
      <c r="N1510" s="43" t="n"/>
      <c r="O1510" s="43" t="n"/>
      <c r="P1510" s="43" t="n"/>
    </row>
    <row r="1511" ht="30" customHeight="1">
      <c r="A1511" s="141" t="n"/>
      <c r="B1511" s="141" t="inlineStr">
        <is>
          <t>KUBOTA</t>
        </is>
      </c>
      <c r="C1511" s="141" t="inlineStr">
        <is>
          <t>Bạc Miểng 4D76/L2000/3D76/4D82/4D85/87</t>
        </is>
      </c>
      <c r="D1511" s="141" t="inlineStr">
        <is>
          <t>76</t>
        </is>
      </c>
      <c r="E1511" s="141" t="inlineStr">
        <is>
          <t>Cos3</t>
        </is>
      </c>
      <c r="F1511" s="141" t="inlineStr">
        <is>
          <t>Baze+Dên</t>
        </is>
      </c>
      <c r="G1511" s="141" t="n"/>
      <c r="H1511" s="141" t="inlineStr">
        <is>
          <t>Bộ</t>
        </is>
      </c>
      <c r="I1511" s="43" t="n"/>
      <c r="J1511" s="43" t="n"/>
      <c r="K1511" s="43" t="n"/>
      <c r="L1511" s="43" t="n"/>
      <c r="M1511" s="43" t="n"/>
      <c r="N1511" s="43" t="n"/>
      <c r="O1511" s="43" t="n"/>
      <c r="P1511" s="43" t="n"/>
    </row>
    <row r="1512" ht="30" customHeight="1">
      <c r="A1512" s="141" t="n"/>
      <c r="B1512" s="141" t="inlineStr">
        <is>
          <t>KUBOTA</t>
        </is>
      </c>
      <c r="C1512" s="141" t="inlineStr">
        <is>
          <t>Bạc Miểng 4D76/L2000/3D76/4D82/4D85/87</t>
        </is>
      </c>
      <c r="D1512" s="141" t="inlineStr">
        <is>
          <t>76</t>
        </is>
      </c>
      <c r="E1512" s="141" t="inlineStr">
        <is>
          <t>Cos4</t>
        </is>
      </c>
      <c r="F1512" s="141" t="inlineStr">
        <is>
          <t>Baze+Dên</t>
        </is>
      </c>
      <c r="G1512" s="141" t="n"/>
      <c r="H1512" s="141" t="inlineStr">
        <is>
          <t>Bộ</t>
        </is>
      </c>
      <c r="I1512" s="43" t="n"/>
      <c r="J1512" s="43" t="n"/>
      <c r="K1512" s="43" t="n"/>
      <c r="L1512" s="43" t="n"/>
      <c r="M1512" s="43" t="n"/>
      <c r="N1512" s="43" t="n"/>
      <c r="O1512" s="43" t="n"/>
      <c r="P1512" s="43" t="n"/>
    </row>
    <row r="1513" ht="30" customHeight="1">
      <c r="A1513" s="45" t="inlineStr">
        <is>
          <t>HH073458</t>
        </is>
      </c>
      <c r="B1513" s="45" t="inlineStr">
        <is>
          <t>KUBOTA</t>
        </is>
      </c>
      <c r="C1513" s="45" t="inlineStr">
        <is>
          <t>Dên 4D76/L2000/3D76/4D82/4D85/87</t>
        </is>
      </c>
      <c r="D1513" s="45" t="inlineStr">
        <is>
          <t>76</t>
        </is>
      </c>
      <c r="E1513" s="45" t="inlineStr">
        <is>
          <t>Cos0</t>
        </is>
      </c>
      <c r="F1513" s="45" t="inlineStr">
        <is>
          <t>Dên</t>
        </is>
      </c>
      <c r="G1513" s="45" t="inlineStr">
        <is>
          <t>LLE</t>
        </is>
      </c>
      <c r="H1513" s="45" t="inlineStr">
        <is>
          <t>cặp</t>
        </is>
      </c>
      <c r="I1513" s="45" t="n"/>
      <c r="J1513" s="45" t="n"/>
      <c r="K1513" s="45" t="n"/>
      <c r="L1513" s="45" t="n"/>
      <c r="M1513" s="45" t="n"/>
      <c r="N1513" s="45" t="n"/>
      <c r="O1513" s="45" t="n"/>
      <c r="P1513" s="45" t="inlineStr">
        <is>
          <t>Miểng dên Kubota 4D76/L2000/3D76/4D82/4D85/87 - Cos0 - LLE</t>
        </is>
      </c>
    </row>
    <row r="1514" ht="30" customHeight="1">
      <c r="A1514" s="141" t="n"/>
      <c r="B1514" s="141" t="inlineStr">
        <is>
          <t>KUBOTA</t>
        </is>
      </c>
      <c r="C1514" s="141" t="inlineStr">
        <is>
          <t>Dên 4D76/L2000/3D76/4D82/4D85/87</t>
        </is>
      </c>
      <c r="D1514" s="141" t="inlineStr">
        <is>
          <t>76</t>
        </is>
      </c>
      <c r="E1514" s="141" t="inlineStr">
        <is>
          <t>Cos1</t>
        </is>
      </c>
      <c r="F1514" s="141" t="inlineStr">
        <is>
          <t>Dên</t>
        </is>
      </c>
      <c r="G1514" s="141" t="n"/>
      <c r="H1514" s="141" t="inlineStr">
        <is>
          <t>cặp</t>
        </is>
      </c>
      <c r="I1514" s="45" t="n"/>
      <c r="J1514" s="45" t="n"/>
      <c r="K1514" s="45" t="n"/>
      <c r="L1514" s="45" t="n"/>
      <c r="M1514" s="45" t="n"/>
      <c r="N1514" s="45" t="n"/>
      <c r="O1514" s="45" t="n"/>
      <c r="P1514" s="45" t="n"/>
    </row>
    <row r="1515" ht="30" customHeight="1">
      <c r="A1515" s="141" t="n"/>
      <c r="B1515" s="141" t="inlineStr">
        <is>
          <t>KUBOTA</t>
        </is>
      </c>
      <c r="C1515" s="141" t="inlineStr">
        <is>
          <t>Dên 4D76/L2000/3D76/4D82/4D85/87</t>
        </is>
      </c>
      <c r="D1515" s="141" t="inlineStr">
        <is>
          <t>76</t>
        </is>
      </c>
      <c r="E1515" s="141" t="inlineStr">
        <is>
          <t>Cos2</t>
        </is>
      </c>
      <c r="F1515" s="141" t="inlineStr">
        <is>
          <t>Dên</t>
        </is>
      </c>
      <c r="G1515" s="141" t="n"/>
      <c r="H1515" s="141" t="inlineStr">
        <is>
          <t>cặp</t>
        </is>
      </c>
      <c r="I1515" s="45" t="n"/>
      <c r="J1515" s="45" t="n"/>
      <c r="K1515" s="45" t="n"/>
      <c r="L1515" s="45" t="n"/>
      <c r="M1515" s="45" t="n"/>
      <c r="N1515" s="45" t="n"/>
      <c r="O1515" s="45" t="n"/>
      <c r="P1515" s="45" t="n"/>
    </row>
    <row r="1516" ht="30" customHeight="1">
      <c r="A1516" s="141" t="n"/>
      <c r="B1516" s="141" t="inlineStr">
        <is>
          <t>KUBOTA</t>
        </is>
      </c>
      <c r="C1516" s="141" t="inlineStr">
        <is>
          <t>Dên 4D76/L2000/3D76/4D82/4D85/87</t>
        </is>
      </c>
      <c r="D1516" s="141" t="inlineStr">
        <is>
          <t>76</t>
        </is>
      </c>
      <c r="E1516" s="141" t="inlineStr">
        <is>
          <t>Cos3</t>
        </is>
      </c>
      <c r="F1516" s="141" t="inlineStr">
        <is>
          <t>Dên</t>
        </is>
      </c>
      <c r="G1516" s="141" t="n"/>
      <c r="H1516" s="141" t="inlineStr">
        <is>
          <t>cặp</t>
        </is>
      </c>
      <c r="I1516" s="45" t="n"/>
      <c r="J1516" s="45" t="n"/>
      <c r="K1516" s="45" t="n"/>
      <c r="L1516" s="45" t="n"/>
      <c r="M1516" s="45" t="n"/>
      <c r="N1516" s="45" t="n"/>
      <c r="O1516" s="45" t="n"/>
      <c r="P1516" s="45" t="n"/>
    </row>
    <row r="1517" ht="30" customHeight="1">
      <c r="A1517" s="141" t="n"/>
      <c r="B1517" s="141" t="inlineStr">
        <is>
          <t>KUBOTA</t>
        </is>
      </c>
      <c r="C1517" s="141" t="inlineStr">
        <is>
          <t>Dên 4D76/L2000/3D76/4D82/4D85/87</t>
        </is>
      </c>
      <c r="D1517" s="141" t="inlineStr">
        <is>
          <t>76</t>
        </is>
      </c>
      <c r="E1517" s="141" t="inlineStr">
        <is>
          <t>Cos4</t>
        </is>
      </c>
      <c r="F1517" s="141" t="inlineStr">
        <is>
          <t>Dên</t>
        </is>
      </c>
      <c r="G1517" s="141" t="n"/>
      <c r="H1517" s="141" t="inlineStr">
        <is>
          <t>cặp</t>
        </is>
      </c>
      <c r="I1517" s="45" t="n"/>
      <c r="J1517" s="45" t="n"/>
      <c r="K1517" s="45" t="n"/>
      <c r="L1517" s="45" t="n"/>
      <c r="M1517" s="45" t="n"/>
      <c r="N1517" s="45" t="n"/>
      <c r="O1517" s="45" t="n"/>
      <c r="P1517" s="45" t="n"/>
    </row>
    <row r="1518" ht="30" customHeight="1">
      <c r="A1518" s="141" t="n"/>
      <c r="B1518" s="141" t="inlineStr">
        <is>
          <t>KUBOTA</t>
        </is>
      </c>
      <c r="C1518" s="141" t="inlineStr">
        <is>
          <t>Dên 4D76/L2000/3D76/82/85/87</t>
        </is>
      </c>
      <c r="D1518" s="141" t="inlineStr">
        <is>
          <t>76</t>
        </is>
      </c>
      <c r="E1518" s="141" t="inlineStr">
        <is>
          <t>Cos0</t>
        </is>
      </c>
      <c r="F1518" s="141" t="inlineStr">
        <is>
          <t>Dên</t>
        </is>
      </c>
      <c r="G1518" s="141" t="n"/>
      <c r="H1518" s="141" t="inlineStr">
        <is>
          <t>Cặp</t>
        </is>
      </c>
      <c r="I1518" s="43" t="n"/>
      <c r="J1518" s="43" t="n"/>
      <c r="K1518" s="43" t="n"/>
      <c r="L1518" s="43" t="n"/>
      <c r="M1518" s="43" t="n"/>
      <c r="N1518" s="43" t="n"/>
      <c r="O1518" s="43" t="n"/>
      <c r="P1518" s="43" t="n"/>
    </row>
    <row r="1519" ht="30" customHeight="1">
      <c r="A1519" s="141" t="n"/>
      <c r="B1519" s="141" t="inlineStr">
        <is>
          <t>KUBOTA</t>
        </is>
      </c>
      <c r="C1519" s="141" t="inlineStr">
        <is>
          <t>Dên 4D76/L2000/3D76/82/85/87</t>
        </is>
      </c>
      <c r="D1519" s="141" t="inlineStr">
        <is>
          <t>76</t>
        </is>
      </c>
      <c r="E1519" s="141" t="inlineStr">
        <is>
          <t>Cos1</t>
        </is>
      </c>
      <c r="F1519" s="141" t="inlineStr">
        <is>
          <t>Dên</t>
        </is>
      </c>
      <c r="G1519" s="141" t="n"/>
      <c r="H1519" s="141" t="inlineStr">
        <is>
          <t>Cặp</t>
        </is>
      </c>
      <c r="I1519" s="43" t="n"/>
      <c r="J1519" s="43" t="n"/>
      <c r="K1519" s="43" t="n"/>
      <c r="L1519" s="43" t="n"/>
      <c r="M1519" s="43" t="n"/>
      <c r="N1519" s="43" t="n"/>
      <c r="O1519" s="43" t="n"/>
      <c r="P1519" s="43" t="n"/>
    </row>
    <row r="1520" ht="30" customHeight="1">
      <c r="A1520" s="43" t="inlineStr">
        <is>
          <t>HH074669</t>
        </is>
      </c>
      <c r="B1520" s="43" t="inlineStr">
        <is>
          <t>KUBOTA</t>
        </is>
      </c>
      <c r="C1520" s="43" t="inlineStr">
        <is>
          <t>Dên 4D76/L2000/3D76/82/85/87</t>
        </is>
      </c>
      <c r="D1520" s="43" t="inlineStr">
        <is>
          <t>76</t>
        </is>
      </c>
      <c r="E1520" s="43" t="inlineStr">
        <is>
          <t>Cos2</t>
        </is>
      </c>
      <c r="F1520" s="43" t="inlineStr">
        <is>
          <t>Dên</t>
        </is>
      </c>
      <c r="G1520" s="43" t="inlineStr">
        <is>
          <t>LLE</t>
        </is>
      </c>
      <c r="H1520" s="43" t="inlineStr">
        <is>
          <t>Cặp</t>
        </is>
      </c>
      <c r="I1520" s="43" t="n"/>
      <c r="J1520" s="43" t="n"/>
      <c r="K1520" s="43" t="n"/>
      <c r="L1520" s="43" t="n"/>
      <c r="M1520" s="43" t="n"/>
      <c r="N1520" s="43" t="n"/>
      <c r="O1520" s="43" t="n"/>
      <c r="P1520" s="43" t="inlineStr">
        <is>
          <t>Miểng dên Kubota 4D76/L2000/3D76/82/85/87 Cos2 - LLE</t>
        </is>
      </c>
    </row>
    <row r="1521" ht="30" customHeight="1">
      <c r="A1521" s="141" t="n"/>
      <c r="B1521" s="141" t="inlineStr">
        <is>
          <t>KUBOTA</t>
        </is>
      </c>
      <c r="C1521" s="141" t="inlineStr">
        <is>
          <t>Dên 4D76/L2000/3D76/82/85/87</t>
        </is>
      </c>
      <c r="D1521" s="141" t="inlineStr">
        <is>
          <t>76</t>
        </is>
      </c>
      <c r="E1521" s="141" t="inlineStr">
        <is>
          <t>Cos3</t>
        </is>
      </c>
      <c r="F1521" s="141" t="inlineStr">
        <is>
          <t>Dên</t>
        </is>
      </c>
      <c r="G1521" s="141" t="n"/>
      <c r="H1521" s="141" t="inlineStr">
        <is>
          <t>Cặp</t>
        </is>
      </c>
      <c r="I1521" s="43" t="n"/>
      <c r="J1521" s="43" t="n"/>
      <c r="K1521" s="43" t="n"/>
      <c r="L1521" s="43" t="n"/>
      <c r="M1521" s="43" t="n"/>
      <c r="N1521" s="43" t="n"/>
      <c r="O1521" s="43" t="n"/>
      <c r="P1521" s="43" t="n"/>
    </row>
    <row r="1522" ht="30" customHeight="1">
      <c r="A1522" s="141" t="n"/>
      <c r="B1522" s="141" t="inlineStr">
        <is>
          <t>KUBOTA</t>
        </is>
      </c>
      <c r="C1522" s="141" t="inlineStr">
        <is>
          <t>Dên 4D76/L2000/3D76/82/85/87</t>
        </is>
      </c>
      <c r="D1522" s="141" t="inlineStr">
        <is>
          <t>76</t>
        </is>
      </c>
      <c r="E1522" s="141" t="inlineStr">
        <is>
          <t>Cos4</t>
        </is>
      </c>
      <c r="F1522" s="141" t="inlineStr">
        <is>
          <t>Dên</t>
        </is>
      </c>
      <c r="G1522" s="141" t="n"/>
      <c r="H1522" s="141" t="inlineStr">
        <is>
          <t>Cặp</t>
        </is>
      </c>
      <c r="I1522" s="43" t="n"/>
      <c r="J1522" s="43" t="n"/>
      <c r="K1522" s="43" t="n"/>
      <c r="L1522" s="43" t="n"/>
      <c r="M1522" s="43" t="n"/>
      <c r="N1522" s="43" t="n"/>
      <c r="O1522" s="43" t="n"/>
      <c r="P1522" s="43" t="n"/>
    </row>
    <row r="1523" ht="30" customHeight="1">
      <c r="A1523" s="45" t="inlineStr">
        <is>
          <t>HH083842</t>
        </is>
      </c>
      <c r="B1523" s="45" t="inlineStr">
        <is>
          <t>KUBOTA</t>
        </is>
      </c>
      <c r="C1523" s="45" t="inlineStr">
        <is>
          <t>Bạc miểng Kubota V1505/ R-4D1105A- STD, M-4D1105A- STD, Cos0- TDC</t>
        </is>
      </c>
      <c r="D1523" s="45" t="inlineStr">
        <is>
          <t>78</t>
        </is>
      </c>
      <c r="E1523" s="45" t="inlineStr">
        <is>
          <t>Cos0</t>
        </is>
      </c>
      <c r="F1523" s="45" t="inlineStr">
        <is>
          <t>Baze+Dên</t>
        </is>
      </c>
      <c r="G1523" s="45" t="inlineStr">
        <is>
          <t>TDC</t>
        </is>
      </c>
      <c r="H1523" s="45" t="inlineStr">
        <is>
          <t>Bộ</t>
        </is>
      </c>
      <c r="I1523" s="45" t="n"/>
      <c r="J1523" s="54" t="n">
        <v>400000</v>
      </c>
      <c r="K1523" s="54" t="n">
        <v>450000</v>
      </c>
      <c r="L1523" s="54" t="n">
        <v>500000</v>
      </c>
      <c r="M1523" s="45" t="n"/>
      <c r="N1523" s="45" t="n"/>
      <c r="O1523" s="45" t="inlineStr">
        <is>
          <t>R-4D1105A-</t>
        </is>
      </c>
      <c r="P1523" s="45" t="inlineStr">
        <is>
          <t>Bạc miểng Kubota V1505/ R-4D1105A- STD, M-4D1105A- STD, Cos0- TDC</t>
        </is>
      </c>
    </row>
    <row r="1524" ht="30" customHeight="1">
      <c r="A1524" s="141" t="n"/>
      <c r="B1524" s="141" t="inlineStr">
        <is>
          <t>KUBOTA</t>
        </is>
      </c>
      <c r="C1524" s="141" t="inlineStr">
        <is>
          <t>Bạc Miểng V1505</t>
        </is>
      </c>
      <c r="D1524" s="141" t="inlineStr">
        <is>
          <t>78</t>
        </is>
      </c>
      <c r="E1524" s="141" t="inlineStr">
        <is>
          <t>Cos1</t>
        </is>
      </c>
      <c r="F1524" s="141" t="inlineStr">
        <is>
          <t>Baze+Dên</t>
        </is>
      </c>
      <c r="G1524" s="141" t="n"/>
      <c r="H1524" s="141" t="inlineStr">
        <is>
          <t>Bộ</t>
        </is>
      </c>
      <c r="I1524" s="45" t="n"/>
      <c r="J1524" s="45" t="n"/>
      <c r="K1524" s="45" t="n"/>
      <c r="L1524" s="45" t="n"/>
      <c r="M1524" s="45" t="n"/>
      <c r="N1524" s="45" t="n"/>
      <c r="O1524" s="45" t="n"/>
      <c r="P1524" s="45" t="n"/>
    </row>
    <row r="1525" ht="30" customHeight="1">
      <c r="A1525" s="141" t="n"/>
      <c r="B1525" s="141" t="inlineStr">
        <is>
          <t>KUBOTA</t>
        </is>
      </c>
      <c r="C1525" s="141" t="inlineStr">
        <is>
          <t>Bạc Miểng V1505</t>
        </is>
      </c>
      <c r="D1525" s="141" t="inlineStr">
        <is>
          <t>78</t>
        </is>
      </c>
      <c r="E1525" s="141" t="inlineStr">
        <is>
          <t>Cos2</t>
        </is>
      </c>
      <c r="F1525" s="141" t="inlineStr">
        <is>
          <t>Baze+Dên</t>
        </is>
      </c>
      <c r="G1525" s="141" t="n"/>
      <c r="H1525" s="141" t="inlineStr">
        <is>
          <t>Bộ</t>
        </is>
      </c>
      <c r="I1525" s="45" t="n"/>
      <c r="J1525" s="45" t="n"/>
      <c r="K1525" s="45" t="n"/>
      <c r="L1525" s="45" t="n"/>
      <c r="M1525" s="45" t="n"/>
      <c r="N1525" s="45" t="n"/>
      <c r="O1525" s="45" t="n"/>
      <c r="P1525" s="45" t="n"/>
    </row>
    <row r="1526" ht="30" customHeight="1">
      <c r="A1526" s="141" t="n"/>
      <c r="B1526" s="141" t="inlineStr">
        <is>
          <t>KUBOTA</t>
        </is>
      </c>
      <c r="C1526" s="141" t="inlineStr">
        <is>
          <t>Bạc Miểng V1505</t>
        </is>
      </c>
      <c r="D1526" s="141" t="inlineStr">
        <is>
          <t>78</t>
        </is>
      </c>
      <c r="E1526" s="141" t="inlineStr">
        <is>
          <t>Cos3</t>
        </is>
      </c>
      <c r="F1526" s="141" t="inlineStr">
        <is>
          <t>Baze+Dên</t>
        </is>
      </c>
      <c r="G1526" s="141" t="n"/>
      <c r="H1526" s="141" t="inlineStr">
        <is>
          <t>Bộ</t>
        </is>
      </c>
      <c r="I1526" s="45" t="n"/>
      <c r="J1526" s="45" t="n"/>
      <c r="K1526" s="45" t="n"/>
      <c r="L1526" s="45" t="n"/>
      <c r="M1526" s="45" t="n"/>
      <c r="N1526" s="45" t="n"/>
      <c r="O1526" s="45" t="n"/>
      <c r="P1526" s="45" t="n"/>
    </row>
    <row r="1527" ht="30" customHeight="1">
      <c r="A1527" s="141" t="n"/>
      <c r="B1527" s="141" t="inlineStr">
        <is>
          <t>KUBOTA</t>
        </is>
      </c>
      <c r="C1527" s="141" t="inlineStr">
        <is>
          <t>Bạc Miểng V1505</t>
        </is>
      </c>
      <c r="D1527" s="141" t="inlineStr">
        <is>
          <t>78</t>
        </is>
      </c>
      <c r="E1527" s="141" t="inlineStr">
        <is>
          <t>Cos4</t>
        </is>
      </c>
      <c r="F1527" s="141" t="inlineStr">
        <is>
          <t>Baze+Dên</t>
        </is>
      </c>
      <c r="G1527" s="141" t="n"/>
      <c r="H1527" s="141" t="inlineStr">
        <is>
          <t>Bộ</t>
        </is>
      </c>
      <c r="I1527" s="45" t="n"/>
      <c r="J1527" s="45" t="n"/>
      <c r="K1527" s="45" t="n"/>
      <c r="L1527" s="45" t="n"/>
      <c r="M1527" s="45" t="n"/>
      <c r="N1527" s="45" t="n"/>
      <c r="O1527" s="45" t="n"/>
      <c r="P1527" s="45" t="n"/>
    </row>
    <row r="1528" ht="30" customHeight="1">
      <c r="A1528" s="43" t="inlineStr">
        <is>
          <t>HH072280</t>
        </is>
      </c>
      <c r="B1528" s="43" t="inlineStr">
        <is>
          <t>KUBOTA</t>
        </is>
      </c>
      <c r="C1528" s="43" t="inlineStr">
        <is>
          <t>Bạc miểng Kubota V1505 (STD) 4D78/ V1305/ V1405 - STD Cos0 - DAIDO CN</t>
        </is>
      </c>
      <c r="D1528" s="43" t="inlineStr">
        <is>
          <t>78</t>
        </is>
      </c>
      <c r="E1528" s="43" t="inlineStr">
        <is>
          <t>Cos0</t>
        </is>
      </c>
      <c r="F1528" s="43" t="inlineStr">
        <is>
          <t>Baze+Dên</t>
        </is>
      </c>
      <c r="G1528" s="43" t="inlineStr">
        <is>
          <t>DAIDO CN</t>
        </is>
      </c>
      <c r="H1528" s="43" t="inlineStr">
        <is>
          <t>Bộ</t>
        </is>
      </c>
      <c r="I1528" s="43" t="n"/>
      <c r="J1528" s="53" t="n">
        <v>400000</v>
      </c>
      <c r="K1528" s="53" t="n">
        <v>450000</v>
      </c>
      <c r="L1528" s="53" t="n">
        <v>500000</v>
      </c>
      <c r="M1528" s="43" t="n"/>
      <c r="N1528" s="43" t="n"/>
      <c r="O1528" s="43" t="n"/>
      <c r="P1528" s="43" t="inlineStr">
        <is>
          <t>Bạc miểng Kubota V1505 (STD) 4D78/ V1305/ V1405 - STD Cos0 - DAIDO CN</t>
        </is>
      </c>
    </row>
    <row r="1529" ht="30" customHeight="1">
      <c r="A1529" s="45" t="inlineStr">
        <is>
          <t>HH072281</t>
        </is>
      </c>
      <c r="B1529" s="45" t="inlineStr">
        <is>
          <t>KUBOTA</t>
        </is>
      </c>
      <c r="C1529" s="45" t="inlineStr">
        <is>
          <t>Bạc miểng Kubota V1505 (0.25), 4D78/ V1305/ V1405 - cos1 - DAIDO CN</t>
        </is>
      </c>
      <c r="D1529" s="45" t="inlineStr">
        <is>
          <t>78</t>
        </is>
      </c>
      <c r="E1529" s="45" t="inlineStr">
        <is>
          <t>Cos1</t>
        </is>
      </c>
      <c r="F1529" s="45" t="inlineStr">
        <is>
          <t>Baze+Dên</t>
        </is>
      </c>
      <c r="G1529" s="45" t="inlineStr">
        <is>
          <t>DAIDO CN</t>
        </is>
      </c>
      <c r="H1529" s="45" t="inlineStr">
        <is>
          <t>Bộ</t>
        </is>
      </c>
      <c r="I1529" s="45" t="n"/>
      <c r="J1529" s="54" t="n">
        <v>400000</v>
      </c>
      <c r="K1529" s="54" t="n">
        <v>450000</v>
      </c>
      <c r="L1529" s="54" t="n">
        <v>500000</v>
      </c>
      <c r="M1529" s="45" t="n"/>
      <c r="N1529" s="45" t="n"/>
      <c r="O1529" s="45" t="n"/>
      <c r="P1529" s="45" t="inlineStr">
        <is>
          <t>Bạc miểng Kubota V1505 (0.25), 4D78/ V1305/ V1405 - cos1 - DAIDO CN</t>
        </is>
      </c>
    </row>
    <row r="1530" ht="30" customHeight="1">
      <c r="A1530" s="43" t="inlineStr">
        <is>
          <t>HH073183</t>
        </is>
      </c>
      <c r="B1530" s="43" t="inlineStr">
        <is>
          <t>KUBOTA</t>
        </is>
      </c>
      <c r="C1530" s="43" t="inlineStr">
        <is>
          <t>Bạc miểng Kubota V1505 (0.50) 4D78/ V1305/ V1405 - cos2 - DAIDO CN</t>
        </is>
      </c>
      <c r="D1530" s="43" t="inlineStr">
        <is>
          <t>78</t>
        </is>
      </c>
      <c r="E1530" s="43" t="inlineStr">
        <is>
          <t>Cos2</t>
        </is>
      </c>
      <c r="F1530" s="43" t="inlineStr">
        <is>
          <t>Baze+Dên</t>
        </is>
      </c>
      <c r="G1530" s="43" t="inlineStr">
        <is>
          <t>DAIDO CN</t>
        </is>
      </c>
      <c r="H1530" s="43" t="inlineStr">
        <is>
          <t>Bộ</t>
        </is>
      </c>
      <c r="I1530" s="43" t="n"/>
      <c r="J1530" s="53" t="n">
        <v>400000</v>
      </c>
      <c r="K1530" s="53" t="n">
        <v>450000</v>
      </c>
      <c r="L1530" s="53" t="n">
        <v>500000</v>
      </c>
      <c r="M1530" s="43" t="n"/>
      <c r="N1530" s="43" t="n"/>
      <c r="O1530" s="43" t="n"/>
      <c r="P1530" s="43" t="inlineStr">
        <is>
          <t>Bạc miểng Kubota V1505 (0.50) 4D78/ V1305/ V1405 - cos2 - DAIDO CN</t>
        </is>
      </c>
    </row>
    <row r="1531" ht="30" customHeight="1">
      <c r="A1531" s="141" t="n"/>
      <c r="B1531" s="141" t="inlineStr">
        <is>
          <t>KUBOTA</t>
        </is>
      </c>
      <c r="C1531" s="141" t="inlineStr">
        <is>
          <t>Bạc Miểng V1505/4D78/V1305/V1405</t>
        </is>
      </c>
      <c r="D1531" s="141" t="inlineStr">
        <is>
          <t>78</t>
        </is>
      </c>
      <c r="E1531" s="141" t="inlineStr">
        <is>
          <t>Cos3</t>
        </is>
      </c>
      <c r="F1531" s="141" t="inlineStr">
        <is>
          <t>Baze+Dên</t>
        </is>
      </c>
      <c r="G1531" s="141" t="n"/>
      <c r="H1531" s="141" t="inlineStr">
        <is>
          <t>Bộ</t>
        </is>
      </c>
      <c r="I1531" s="43" t="n"/>
      <c r="J1531" s="43" t="n"/>
      <c r="K1531" s="43" t="n"/>
      <c r="L1531" s="43" t="n"/>
      <c r="M1531" s="43" t="n"/>
      <c r="N1531" s="43" t="n"/>
      <c r="O1531" s="43" t="n"/>
      <c r="P1531" s="43" t="n"/>
    </row>
    <row r="1532" ht="30" customHeight="1">
      <c r="A1532" s="141" t="n"/>
      <c r="B1532" s="141" t="inlineStr">
        <is>
          <t>KUBOTA</t>
        </is>
      </c>
      <c r="C1532" s="141" t="inlineStr">
        <is>
          <t>Bạc Miểng V1505/4D78/V1305/V1405</t>
        </is>
      </c>
      <c r="D1532" s="141" t="inlineStr">
        <is>
          <t>78</t>
        </is>
      </c>
      <c r="E1532" s="141" t="inlineStr">
        <is>
          <t>Cos4</t>
        </is>
      </c>
      <c r="F1532" s="141" t="inlineStr">
        <is>
          <t>Baze+Dên</t>
        </is>
      </c>
      <c r="G1532" s="141" t="n"/>
      <c r="H1532" s="141" t="inlineStr">
        <is>
          <t>Bộ</t>
        </is>
      </c>
      <c r="I1532" s="43" t="n"/>
      <c r="J1532" s="43" t="n"/>
      <c r="K1532" s="43" t="n"/>
      <c r="L1532" s="43" t="n"/>
      <c r="M1532" s="43" t="n"/>
      <c r="N1532" s="43" t="n"/>
      <c r="O1532" s="43" t="n"/>
      <c r="P1532" s="43" t="n"/>
    </row>
    <row r="1533" ht="30" customHeight="1">
      <c r="A1533" s="141" t="n"/>
      <c r="B1533" s="141" t="inlineStr">
        <is>
          <t>KUBOTA</t>
        </is>
      </c>
      <c r="C1533" s="141" t="inlineStr">
        <is>
          <t>Bạc Miểng 4D76/L2000/4D76/4D82/4D85/4D87</t>
        </is>
      </c>
      <c r="D1533" s="141" t="inlineStr">
        <is>
          <t>87</t>
        </is>
      </c>
      <c r="E1533" s="141" t="inlineStr">
        <is>
          <t>Cos0</t>
        </is>
      </c>
      <c r="F1533" s="141" t="inlineStr">
        <is>
          <t>Baze+Dên</t>
        </is>
      </c>
      <c r="G1533" s="141" t="n"/>
      <c r="H1533" s="141" t="inlineStr">
        <is>
          <t>Bộ</t>
        </is>
      </c>
      <c r="I1533" s="45" t="n"/>
      <c r="J1533" s="45" t="n"/>
      <c r="K1533" s="45" t="n"/>
      <c r="L1533" s="45" t="n"/>
      <c r="M1533" s="45" t="n"/>
      <c r="N1533" s="45" t="n"/>
      <c r="O1533" s="45" t="n"/>
      <c r="P1533" s="45" t="n"/>
    </row>
    <row r="1534" ht="30" customHeight="1">
      <c r="A1534" s="141" t="n"/>
      <c r="B1534" s="141" t="inlineStr">
        <is>
          <t>KUBOTA</t>
        </is>
      </c>
      <c r="C1534" s="141" t="inlineStr">
        <is>
          <t>Bạc Miểng 4D76/L2000/4D76/4D82/4D85/4D87</t>
        </is>
      </c>
      <c r="D1534" s="141" t="inlineStr">
        <is>
          <t>87</t>
        </is>
      </c>
      <c r="E1534" s="141" t="inlineStr">
        <is>
          <t>Cos1</t>
        </is>
      </c>
      <c r="F1534" s="141" t="inlineStr">
        <is>
          <t>Baze+Dên</t>
        </is>
      </c>
      <c r="G1534" s="141" t="n"/>
      <c r="H1534" s="141" t="inlineStr">
        <is>
          <t>Bộ</t>
        </is>
      </c>
      <c r="I1534" s="45" t="n"/>
      <c r="J1534" s="45" t="n"/>
      <c r="K1534" s="45" t="n"/>
      <c r="L1534" s="45" t="n"/>
      <c r="M1534" s="45" t="n"/>
      <c r="N1534" s="45" t="n"/>
      <c r="O1534" s="45" t="n"/>
      <c r="P1534" s="45" t="n"/>
    </row>
    <row r="1535" ht="30" customHeight="1">
      <c r="A1535" s="45" t="inlineStr">
        <is>
          <t>HH070757</t>
        </is>
      </c>
      <c r="B1535" s="45" t="inlineStr">
        <is>
          <t>KUBOTA</t>
        </is>
      </c>
      <c r="C1535" s="45" t="inlineStr">
        <is>
          <t>Bạc miểng Kubota 4D76/ L2000/ 4D76/4D82/4D85/4D87 - Cos2 - (LLE)</t>
        </is>
      </c>
      <c r="D1535" s="45" t="inlineStr">
        <is>
          <t>87</t>
        </is>
      </c>
      <c r="E1535" s="45" t="inlineStr">
        <is>
          <t>Cos2</t>
        </is>
      </c>
      <c r="F1535" s="45" t="inlineStr">
        <is>
          <t>Baze+Dên</t>
        </is>
      </c>
      <c r="G1535" s="45" t="n"/>
      <c r="H1535" s="45" t="inlineStr">
        <is>
          <t>Bộ</t>
        </is>
      </c>
      <c r="I1535" s="45" t="n"/>
      <c r="J1535" s="45" t="n"/>
      <c r="K1535" s="45" t="n"/>
      <c r="L1535" s="45" t="n"/>
      <c r="M1535" s="45" t="n"/>
      <c r="N1535" s="45" t="n"/>
      <c r="O1535" s="45" t="n"/>
      <c r="P1535" s="45" t="inlineStr">
        <is>
          <t>Bạc miểng Kubota 4D76/ L2000/ 4D76/4D82/4D85/4D87 - Cos2 - (LLE)</t>
        </is>
      </c>
    </row>
    <row r="1536" ht="30" customHeight="1">
      <c r="A1536" s="141" t="n"/>
      <c r="B1536" s="141" t="inlineStr">
        <is>
          <t>KUBOTA</t>
        </is>
      </c>
      <c r="C1536" s="141" t="inlineStr">
        <is>
          <t>Bạc Miểng 4D76/L2000/4D76/4D82/4D85/4D87</t>
        </is>
      </c>
      <c r="D1536" s="141" t="inlineStr">
        <is>
          <t>87</t>
        </is>
      </c>
      <c r="E1536" s="141" t="inlineStr">
        <is>
          <t>Cos3</t>
        </is>
      </c>
      <c r="F1536" s="141" t="inlineStr">
        <is>
          <t>Baze+Dên</t>
        </is>
      </c>
      <c r="G1536" s="141" t="n"/>
      <c r="H1536" s="141" t="inlineStr">
        <is>
          <t>Bộ</t>
        </is>
      </c>
      <c r="I1536" s="45" t="n"/>
      <c r="J1536" s="45" t="n"/>
      <c r="K1536" s="45" t="n"/>
      <c r="L1536" s="45" t="n"/>
      <c r="M1536" s="45" t="n"/>
      <c r="N1536" s="45" t="n"/>
      <c r="O1536" s="45" t="n"/>
      <c r="P1536" s="45" t="n"/>
    </row>
    <row r="1537" ht="30" customHeight="1">
      <c r="A1537" s="141" t="n"/>
      <c r="B1537" s="141" t="inlineStr">
        <is>
          <t>KUBOTA</t>
        </is>
      </c>
      <c r="C1537" s="141" t="inlineStr">
        <is>
          <t>Bạc Miểng 4D76/L2000/4D76/4D82/4D85/4D87</t>
        </is>
      </c>
      <c r="D1537" s="141" t="inlineStr">
        <is>
          <t>87</t>
        </is>
      </c>
      <c r="E1537" s="141" t="inlineStr">
        <is>
          <t>Cos4</t>
        </is>
      </c>
      <c r="F1537" s="141" t="inlineStr">
        <is>
          <t>Baze+Dên</t>
        </is>
      </c>
      <c r="G1537" s="141" t="n"/>
      <c r="H1537" s="141" t="inlineStr">
        <is>
          <t>Bộ</t>
        </is>
      </c>
      <c r="I1537" s="45" t="n"/>
      <c r="J1537" s="45" t="n"/>
      <c r="K1537" s="45" t="n"/>
      <c r="L1537" s="45" t="n"/>
      <c r="M1537" s="45" t="n"/>
      <c r="N1537" s="45" t="n"/>
      <c r="O1537" s="45" t="n"/>
      <c r="P1537" s="45" t="n"/>
    </row>
    <row r="1538" ht="30" customHeight="1">
      <c r="A1538" s="141" t="n"/>
      <c r="B1538" s="141" t="inlineStr">
        <is>
          <t>KUBOTA</t>
        </is>
      </c>
      <c r="C1538" s="141" t="inlineStr">
        <is>
          <t>Bạc Miểng DC60/DC70</t>
        </is>
      </c>
      <c r="D1538" s="141" t="inlineStr">
        <is>
          <t>87</t>
        </is>
      </c>
      <c r="E1538" s="141" t="inlineStr">
        <is>
          <t>Cos0</t>
        </is>
      </c>
      <c r="F1538" s="141" t="inlineStr">
        <is>
          <t>Baze+Dên</t>
        </is>
      </c>
      <c r="G1538" s="141" t="n"/>
      <c r="H1538" s="141" t="inlineStr">
        <is>
          <t>Bộ</t>
        </is>
      </c>
      <c r="I1538" s="43" t="n"/>
      <c r="J1538" s="43" t="n"/>
      <c r="K1538" s="43" t="n"/>
      <c r="L1538" s="43" t="n"/>
      <c r="M1538" s="43" t="n"/>
      <c r="N1538" s="43" t="n"/>
      <c r="O1538" s="43" t="n"/>
      <c r="P1538" s="43" t="n"/>
    </row>
    <row r="1539" ht="30" customHeight="1">
      <c r="A1539" s="141" t="n"/>
      <c r="B1539" s="141" t="inlineStr">
        <is>
          <t>KUBOTA</t>
        </is>
      </c>
      <c r="C1539" s="141" t="inlineStr">
        <is>
          <t>Bạc Miểng DC60/DC70</t>
        </is>
      </c>
      <c r="D1539" s="141" t="inlineStr">
        <is>
          <t>87</t>
        </is>
      </c>
      <c r="E1539" s="141" t="inlineStr">
        <is>
          <t>Cos1</t>
        </is>
      </c>
      <c r="F1539" s="141" t="inlineStr">
        <is>
          <t>Baze+Dên</t>
        </is>
      </c>
      <c r="G1539" s="141" t="n"/>
      <c r="H1539" s="141" t="inlineStr">
        <is>
          <t>Bộ</t>
        </is>
      </c>
      <c r="I1539" s="43" t="n"/>
      <c r="J1539" s="43" t="n"/>
      <c r="K1539" s="43" t="n"/>
      <c r="L1539" s="43" t="n"/>
      <c r="M1539" s="43" t="n"/>
      <c r="N1539" s="43" t="n"/>
      <c r="O1539" s="43" t="n"/>
      <c r="P1539" s="43" t="n"/>
    </row>
    <row r="1540" ht="30" customHeight="1">
      <c r="A1540" s="141" t="n"/>
      <c r="B1540" s="141" t="inlineStr">
        <is>
          <t>KUBOTA</t>
        </is>
      </c>
      <c r="C1540" s="141" t="inlineStr">
        <is>
          <t>Bạc Miểng DC60/DC70</t>
        </is>
      </c>
      <c r="D1540" s="141" t="inlineStr">
        <is>
          <t>87</t>
        </is>
      </c>
      <c r="E1540" s="141" t="inlineStr">
        <is>
          <t>Cos2</t>
        </is>
      </c>
      <c r="F1540" s="141" t="inlineStr">
        <is>
          <t>Baze+Dên</t>
        </is>
      </c>
      <c r="G1540" s="141" t="n"/>
      <c r="H1540" s="141" t="inlineStr">
        <is>
          <t>Bộ</t>
        </is>
      </c>
      <c r="I1540" s="43" t="n"/>
      <c r="J1540" s="43" t="n"/>
      <c r="K1540" s="43" t="n"/>
      <c r="L1540" s="43" t="n"/>
      <c r="M1540" s="43" t="n"/>
      <c r="N1540" s="43" t="n"/>
      <c r="O1540" s="43" t="n"/>
      <c r="P1540" s="43" t="n"/>
    </row>
    <row r="1541" ht="30" customHeight="1">
      <c r="A1541" s="43" t="inlineStr">
        <is>
          <t>HH070797</t>
        </is>
      </c>
      <c r="B1541" s="43" t="inlineStr">
        <is>
          <t>KUBOTA</t>
        </is>
      </c>
      <c r="C1541" s="43" t="inlineStr">
        <is>
          <t>Bạc miểng Kubota DC60/DC70 Cos3 - LLE</t>
        </is>
      </c>
      <c r="D1541" s="43" t="inlineStr">
        <is>
          <t>87</t>
        </is>
      </c>
      <c r="E1541" s="43" t="inlineStr">
        <is>
          <t>Cos3</t>
        </is>
      </c>
      <c r="F1541" s="43" t="inlineStr">
        <is>
          <t>Baze+Dên</t>
        </is>
      </c>
      <c r="G1541" s="43" t="inlineStr">
        <is>
          <t>LLE</t>
        </is>
      </c>
      <c r="H1541" s="43" t="inlineStr">
        <is>
          <t>Bộ</t>
        </is>
      </c>
      <c r="I1541" s="43" t="n"/>
      <c r="J1541" s="43" t="n"/>
      <c r="K1541" s="43" t="n"/>
      <c r="L1541" s="43" t="n"/>
      <c r="M1541" s="43" t="n"/>
      <c r="N1541" s="43" t="n"/>
      <c r="O1541" s="43" t="n"/>
      <c r="P1541" s="43" t="inlineStr">
        <is>
          <t>Bạc miểng Kubota DC60/DC70 Cos3 - LLE</t>
        </is>
      </c>
    </row>
    <row r="1542" ht="30" customHeight="1">
      <c r="A1542" s="141" t="n"/>
      <c r="B1542" s="141" t="inlineStr">
        <is>
          <t>KUBOTA</t>
        </is>
      </c>
      <c r="C1542" s="141" t="inlineStr">
        <is>
          <t>Bạc Miểng DC60/DC70</t>
        </is>
      </c>
      <c r="D1542" s="141" t="inlineStr">
        <is>
          <t>87</t>
        </is>
      </c>
      <c r="E1542" s="141" t="inlineStr">
        <is>
          <t>Cos4</t>
        </is>
      </c>
      <c r="F1542" s="141" t="inlineStr">
        <is>
          <t>Baze+Dên</t>
        </is>
      </c>
      <c r="G1542" s="141" t="n"/>
      <c r="H1542" s="141" t="inlineStr">
        <is>
          <t>Bộ</t>
        </is>
      </c>
      <c r="I1542" s="43" t="n"/>
      <c r="J1542" s="43" t="n"/>
      <c r="K1542" s="43" t="n"/>
      <c r="L1542" s="43" t="n"/>
      <c r="M1542" s="43" t="n"/>
      <c r="N1542" s="43" t="n"/>
      <c r="O1542" s="43" t="n"/>
      <c r="P1542" s="43" t="n"/>
    </row>
    <row r="1543" ht="30" customHeight="1">
      <c r="A1543" s="45" t="inlineStr">
        <is>
          <t>HH084116</t>
        </is>
      </c>
      <c r="B1543" s="45" t="inlineStr">
        <is>
          <t>KUBOTA</t>
        </is>
      </c>
      <c r="C1543" s="45" t="inlineStr">
        <is>
          <t>Dên L2000/4D76/4D82/4D85/4D87</t>
        </is>
      </c>
      <c r="D1543" s="45" t="inlineStr">
        <is>
          <t>87</t>
        </is>
      </c>
      <c r="E1543" s="45" t="inlineStr">
        <is>
          <t>Cos0</t>
        </is>
      </c>
      <c r="F1543" s="45" t="inlineStr">
        <is>
          <t>Dên</t>
        </is>
      </c>
      <c r="G1543" s="45" t="inlineStr">
        <is>
          <t>CN</t>
        </is>
      </c>
      <c r="H1543" s="45" t="inlineStr">
        <is>
          <t>Bộ</t>
        </is>
      </c>
      <c r="I1543" s="45" t="n"/>
      <c r="J1543" s="54" t="n">
        <v>120000</v>
      </c>
      <c r="K1543" s="54" t="n">
        <v>130000</v>
      </c>
      <c r="L1543" s="54" t="n">
        <v>150000</v>
      </c>
      <c r="M1543" s="45" t="n"/>
      <c r="N1543" s="45" t="n"/>
      <c r="O1543" s="45" t="n"/>
      <c r="P1543" s="45" t="inlineStr">
        <is>
          <t>Miểng dên Kubota L2000/4D76/4D82/4D85/4D87 - STD Cos0 - (DAIDO) CN</t>
        </is>
      </c>
    </row>
    <row r="1544" ht="30" customHeight="1">
      <c r="A1544" s="141" t="n"/>
      <c r="B1544" s="141" t="inlineStr">
        <is>
          <t>KUBOTA</t>
        </is>
      </c>
      <c r="C1544" s="141" t="inlineStr">
        <is>
          <t>Dên L2000/4D76/4D82/4D85/4D87</t>
        </is>
      </c>
      <c r="D1544" s="141" t="inlineStr">
        <is>
          <t>87</t>
        </is>
      </c>
      <c r="E1544" s="141" t="inlineStr">
        <is>
          <t>Cos1</t>
        </is>
      </c>
      <c r="F1544" s="141" t="inlineStr">
        <is>
          <t>Dên</t>
        </is>
      </c>
      <c r="G1544" s="141" t="n"/>
      <c r="H1544" s="141" t="inlineStr">
        <is>
          <t>Bộ</t>
        </is>
      </c>
      <c r="I1544" s="45" t="n"/>
      <c r="J1544" s="45" t="n"/>
      <c r="K1544" s="45" t="n"/>
      <c r="L1544" s="45" t="n"/>
      <c r="M1544" s="45" t="n"/>
      <c r="N1544" s="45" t="n"/>
      <c r="O1544" s="45" t="n"/>
      <c r="P1544" s="45" t="n"/>
    </row>
    <row r="1545" ht="30" customHeight="1">
      <c r="A1545" s="141" t="n"/>
      <c r="B1545" s="141" t="inlineStr">
        <is>
          <t>KUBOTA</t>
        </is>
      </c>
      <c r="C1545" s="141" t="inlineStr">
        <is>
          <t>Dên L2000/4D76/4D82/4D85/4D87</t>
        </is>
      </c>
      <c r="D1545" s="141" t="inlineStr">
        <is>
          <t>87</t>
        </is>
      </c>
      <c r="E1545" s="141" t="inlineStr">
        <is>
          <t>Cos2</t>
        </is>
      </c>
      <c r="F1545" s="141" t="inlineStr">
        <is>
          <t>Dên</t>
        </is>
      </c>
      <c r="G1545" s="141" t="n"/>
      <c r="H1545" s="141" t="inlineStr">
        <is>
          <t>Bộ</t>
        </is>
      </c>
      <c r="I1545" s="45" t="n"/>
      <c r="J1545" s="45" t="n"/>
      <c r="K1545" s="45" t="n"/>
      <c r="L1545" s="45" t="n"/>
      <c r="M1545" s="45" t="n"/>
      <c r="N1545" s="45" t="n"/>
      <c r="O1545" s="45" t="n"/>
      <c r="P1545" s="45" t="n"/>
    </row>
    <row r="1546" ht="30" customHeight="1">
      <c r="A1546" s="141" t="n"/>
      <c r="B1546" s="141" t="inlineStr">
        <is>
          <t>KUBOTA</t>
        </is>
      </c>
      <c r="C1546" s="141" t="inlineStr">
        <is>
          <t>Dên L2000/4D76/4D82/4D85/4D87</t>
        </is>
      </c>
      <c r="D1546" s="141" t="inlineStr">
        <is>
          <t>87</t>
        </is>
      </c>
      <c r="E1546" s="141" t="inlineStr">
        <is>
          <t>Cos3</t>
        </is>
      </c>
      <c r="F1546" s="141" t="inlineStr">
        <is>
          <t>Dên</t>
        </is>
      </c>
      <c r="G1546" s="141" t="n"/>
      <c r="H1546" s="141" t="inlineStr">
        <is>
          <t>Bộ</t>
        </is>
      </c>
      <c r="I1546" s="45" t="n"/>
      <c r="J1546" s="45" t="n"/>
      <c r="K1546" s="45" t="n"/>
      <c r="L1546" s="45" t="n"/>
      <c r="M1546" s="45" t="n"/>
      <c r="N1546" s="45" t="n"/>
      <c r="O1546" s="45" t="n"/>
      <c r="P1546" s="45" t="n"/>
    </row>
    <row r="1547" ht="30" customHeight="1">
      <c r="A1547" s="141" t="n"/>
      <c r="B1547" s="141" t="inlineStr">
        <is>
          <t>KUBOTA</t>
        </is>
      </c>
      <c r="C1547" s="141" t="inlineStr">
        <is>
          <t>Dên L2000/4D76/4D82/4D85/4D87</t>
        </is>
      </c>
      <c r="D1547" s="141" t="inlineStr">
        <is>
          <t>87</t>
        </is>
      </c>
      <c r="E1547" s="141" t="inlineStr">
        <is>
          <t>Cos4</t>
        </is>
      </c>
      <c r="F1547" s="141" t="inlineStr">
        <is>
          <t>Dên</t>
        </is>
      </c>
      <c r="G1547" s="141" t="n"/>
      <c r="H1547" s="141" t="inlineStr">
        <is>
          <t>Bộ</t>
        </is>
      </c>
      <c r="I1547" s="45" t="n"/>
      <c r="J1547" s="45" t="n"/>
      <c r="K1547" s="45" t="n"/>
      <c r="L1547" s="45" t="n"/>
      <c r="M1547" s="45" t="n"/>
      <c r="N1547" s="45" t="n"/>
      <c r="O1547" s="45" t="n"/>
      <c r="P1547" s="45" t="n"/>
    </row>
    <row r="1548" ht="30" customHeight="1">
      <c r="A1548" s="141" t="n"/>
      <c r="B1548" s="141" t="inlineStr">
        <is>
          <t>KUBOTA</t>
        </is>
      </c>
      <c r="C1548" s="141" t="inlineStr">
        <is>
          <t>Dên L2000/4D76/4D82/4D85/4D87/025</t>
        </is>
      </c>
      <c r="D1548" s="141" t="inlineStr">
        <is>
          <t>87</t>
        </is>
      </c>
      <c r="E1548" s="141" t="inlineStr">
        <is>
          <t>Cos0</t>
        </is>
      </c>
      <c r="F1548" s="141" t="inlineStr">
        <is>
          <t>Dên</t>
        </is>
      </c>
      <c r="G1548" s="141" t="n"/>
      <c r="H1548" s="141" t="inlineStr">
        <is>
          <t>Bộ</t>
        </is>
      </c>
      <c r="I1548" s="45" t="n"/>
      <c r="J1548" s="45" t="n"/>
      <c r="K1548" s="45" t="n"/>
      <c r="L1548" s="45" t="n"/>
      <c r="M1548" s="45" t="n"/>
      <c r="N1548" s="45" t="n"/>
      <c r="O1548" s="45" t="n"/>
      <c r="P1548" s="45" t="n"/>
    </row>
    <row r="1549" ht="30" customHeight="1">
      <c r="A1549" s="45" t="inlineStr">
        <is>
          <t>HH084117</t>
        </is>
      </c>
      <c r="B1549" s="45" t="inlineStr">
        <is>
          <t>KUBOTA</t>
        </is>
      </c>
      <c r="C1549" s="45" t="inlineStr">
        <is>
          <t>Dên L2000/4D76/4D82/4D85/4D87/025</t>
        </is>
      </c>
      <c r="D1549" s="45" t="inlineStr">
        <is>
          <t>87</t>
        </is>
      </c>
      <c r="E1549" s="45" t="inlineStr">
        <is>
          <t>Cos1</t>
        </is>
      </c>
      <c r="F1549" s="45" t="inlineStr">
        <is>
          <t>Dên</t>
        </is>
      </c>
      <c r="G1549" s="45" t="inlineStr">
        <is>
          <t>CN</t>
        </is>
      </c>
      <c r="H1549" s="45" t="inlineStr">
        <is>
          <t>Bộ</t>
        </is>
      </c>
      <c r="I1549" s="45" t="n"/>
      <c r="J1549" s="54" t="n">
        <v>120000</v>
      </c>
      <c r="K1549" s="54" t="n">
        <v>130000</v>
      </c>
      <c r="L1549" s="54" t="n">
        <v>150000</v>
      </c>
      <c r="M1549" s="45" t="n"/>
      <c r="N1549" s="45" t="n"/>
      <c r="O1549" s="45" t="n"/>
      <c r="P1549" s="45" t="inlineStr">
        <is>
          <t>Miểng dên Kubota L2000/4D76/4D82/4D85/4D87 - 025 Cos1 - (DAIDO) CN</t>
        </is>
      </c>
    </row>
    <row r="1550" ht="30" customHeight="1">
      <c r="A1550" s="141" t="n"/>
      <c r="B1550" s="141" t="inlineStr">
        <is>
          <t>KUBOTA</t>
        </is>
      </c>
      <c r="C1550" s="141" t="inlineStr">
        <is>
          <t>Dên L2000/4D76/4D82/4D85/4D87/025</t>
        </is>
      </c>
      <c r="D1550" s="141" t="inlineStr">
        <is>
          <t>87</t>
        </is>
      </c>
      <c r="E1550" s="141" t="inlineStr">
        <is>
          <t>Cos2</t>
        </is>
      </c>
      <c r="F1550" s="141" t="inlineStr">
        <is>
          <t>Dên</t>
        </is>
      </c>
      <c r="G1550" s="141" t="n"/>
      <c r="H1550" s="141" t="inlineStr">
        <is>
          <t>Bộ</t>
        </is>
      </c>
      <c r="I1550" s="45" t="n"/>
      <c r="J1550" s="45" t="n"/>
      <c r="K1550" s="45" t="n"/>
      <c r="L1550" s="45" t="n"/>
      <c r="M1550" s="45" t="n"/>
      <c r="N1550" s="45" t="n"/>
      <c r="O1550" s="45" t="n"/>
      <c r="P1550" s="45" t="n"/>
    </row>
    <row r="1551" ht="30" customHeight="1">
      <c r="A1551" s="141" t="n"/>
      <c r="B1551" s="141" t="inlineStr">
        <is>
          <t>KUBOTA</t>
        </is>
      </c>
      <c r="C1551" s="141" t="inlineStr">
        <is>
          <t>Dên L2000/4D76/4D82/4D85/4D87/025</t>
        </is>
      </c>
      <c r="D1551" s="141" t="inlineStr">
        <is>
          <t>87</t>
        </is>
      </c>
      <c r="E1551" s="141" t="inlineStr">
        <is>
          <t>Cos3</t>
        </is>
      </c>
      <c r="F1551" s="141" t="inlineStr">
        <is>
          <t>Dên</t>
        </is>
      </c>
      <c r="G1551" s="141" t="n"/>
      <c r="H1551" s="141" t="inlineStr">
        <is>
          <t>Bộ</t>
        </is>
      </c>
      <c r="I1551" s="45" t="n"/>
      <c r="J1551" s="45" t="n"/>
      <c r="K1551" s="45" t="n"/>
      <c r="L1551" s="45" t="n"/>
      <c r="M1551" s="45" t="n"/>
      <c r="N1551" s="45" t="n"/>
      <c r="O1551" s="45" t="n"/>
      <c r="P1551" s="45" t="n"/>
    </row>
    <row r="1552" ht="30" customHeight="1">
      <c r="A1552" s="141" t="n"/>
      <c r="B1552" s="141" t="inlineStr">
        <is>
          <t>KUBOTA</t>
        </is>
      </c>
      <c r="C1552" s="141" t="inlineStr">
        <is>
          <t>Dên L2000/4D76/4D82/4D85/4D87/025</t>
        </is>
      </c>
      <c r="D1552" s="141" t="inlineStr">
        <is>
          <t>87</t>
        </is>
      </c>
      <c r="E1552" s="141" t="inlineStr">
        <is>
          <t>Cos4</t>
        </is>
      </c>
      <c r="F1552" s="141" t="inlineStr">
        <is>
          <t>Dên</t>
        </is>
      </c>
      <c r="G1552" s="141" t="n"/>
      <c r="H1552" s="141" t="inlineStr">
        <is>
          <t>Bộ</t>
        </is>
      </c>
      <c r="I1552" s="45" t="n"/>
      <c r="J1552" s="45" t="n"/>
      <c r="K1552" s="45" t="n"/>
      <c r="L1552" s="45" t="n"/>
      <c r="M1552" s="45" t="n"/>
      <c r="N1552" s="45" t="n"/>
      <c r="O1552" s="45" t="n"/>
      <c r="P1552" s="45" t="n"/>
    </row>
    <row r="1553" ht="30" customHeight="1">
      <c r="A1553" s="141" t="n"/>
      <c r="B1553" s="141" t="inlineStr">
        <is>
          <t>KUBOTA</t>
        </is>
      </c>
      <c r="C1553" s="141" t="inlineStr">
        <is>
          <t>Dên L2000/4D76/4D82/4D85/4D87/050</t>
        </is>
      </c>
      <c r="D1553" s="141" t="inlineStr">
        <is>
          <t>87</t>
        </is>
      </c>
      <c r="E1553" s="141" t="inlineStr">
        <is>
          <t>Cos0</t>
        </is>
      </c>
      <c r="F1553" s="141" t="inlineStr">
        <is>
          <t>Dên</t>
        </is>
      </c>
      <c r="G1553" s="141" t="n"/>
      <c r="H1553" s="141" t="inlineStr">
        <is>
          <t>Bộ</t>
        </is>
      </c>
      <c r="I1553" s="43" t="n"/>
      <c r="J1553" s="43" t="n"/>
      <c r="K1553" s="43" t="n"/>
      <c r="L1553" s="43" t="n"/>
      <c r="M1553" s="43" t="n"/>
      <c r="N1553" s="43" t="n"/>
      <c r="O1553" s="43" t="n"/>
      <c r="P1553" s="43" t="n"/>
    </row>
    <row r="1554" ht="30" customHeight="1">
      <c r="A1554" s="141" t="n"/>
      <c r="B1554" s="141" t="inlineStr">
        <is>
          <t>KUBOTA</t>
        </is>
      </c>
      <c r="C1554" s="141" t="inlineStr">
        <is>
          <t>Dên L2000/4D76/4D82/4D85/4D87/050</t>
        </is>
      </c>
      <c r="D1554" s="141" t="inlineStr">
        <is>
          <t>87</t>
        </is>
      </c>
      <c r="E1554" s="141" t="inlineStr">
        <is>
          <t>Cos1</t>
        </is>
      </c>
      <c r="F1554" s="141" t="inlineStr">
        <is>
          <t>Dên</t>
        </is>
      </c>
      <c r="G1554" s="141" t="n"/>
      <c r="H1554" s="141" t="inlineStr">
        <is>
          <t>Bộ</t>
        </is>
      </c>
      <c r="I1554" s="43" t="n"/>
      <c r="J1554" s="43" t="n"/>
      <c r="K1554" s="43" t="n"/>
      <c r="L1554" s="43" t="n"/>
      <c r="M1554" s="43" t="n"/>
      <c r="N1554" s="43" t="n"/>
      <c r="O1554" s="43" t="n"/>
      <c r="P1554" s="43" t="n"/>
    </row>
    <row r="1555" ht="30" customHeight="1">
      <c r="A1555" s="43" t="inlineStr">
        <is>
          <t>HH084118</t>
        </is>
      </c>
      <c r="B1555" s="43" t="inlineStr">
        <is>
          <t>KUBOTA</t>
        </is>
      </c>
      <c r="C1555" s="43" t="inlineStr">
        <is>
          <t>Dên L2000/4D76/4D82/4D85/4D87/050</t>
        </is>
      </c>
      <c r="D1555" s="43" t="inlineStr">
        <is>
          <t>87</t>
        </is>
      </c>
      <c r="E1555" s="43" t="inlineStr">
        <is>
          <t>Cos2</t>
        </is>
      </c>
      <c r="F1555" s="43" t="inlineStr">
        <is>
          <t>Dên</t>
        </is>
      </c>
      <c r="G1555" s="43" t="inlineStr">
        <is>
          <t>CN</t>
        </is>
      </c>
      <c r="H1555" s="43" t="inlineStr">
        <is>
          <t>Bộ</t>
        </is>
      </c>
      <c r="I1555" s="43" t="n"/>
      <c r="J1555" s="53" t="n">
        <v>150000</v>
      </c>
      <c r="K1555" s="53" t="n">
        <v>160000</v>
      </c>
      <c r="L1555" s="53" t="n">
        <v>180000</v>
      </c>
      <c r="M1555" s="43" t="n"/>
      <c r="N1555" s="43" t="n"/>
      <c r="O1555" s="43" t="n"/>
      <c r="P1555" s="43" t="inlineStr">
        <is>
          <t>Miểng dên Kubota L2000/4D76/4D82/4D85/4D87 - 050 Cos2 - (DAIDO) CN</t>
        </is>
      </c>
    </row>
    <row r="1556" ht="30" customHeight="1">
      <c r="A1556" s="141" t="n"/>
      <c r="B1556" s="141" t="inlineStr">
        <is>
          <t>KUBOTA</t>
        </is>
      </c>
      <c r="C1556" s="141" t="inlineStr">
        <is>
          <t>Dên L2000/4D76/4D82/4D85/4D87/050</t>
        </is>
      </c>
      <c r="D1556" s="141" t="inlineStr">
        <is>
          <t>87</t>
        </is>
      </c>
      <c r="E1556" s="141" t="inlineStr">
        <is>
          <t>Cos3</t>
        </is>
      </c>
      <c r="F1556" s="141" t="inlineStr">
        <is>
          <t>Dên</t>
        </is>
      </c>
      <c r="G1556" s="141" t="n"/>
      <c r="H1556" s="141" t="inlineStr">
        <is>
          <t>Bộ</t>
        </is>
      </c>
      <c r="I1556" s="43" t="n"/>
      <c r="J1556" s="43" t="n"/>
      <c r="K1556" s="43" t="n"/>
      <c r="L1556" s="43" t="n"/>
      <c r="M1556" s="43" t="n"/>
      <c r="N1556" s="43" t="n"/>
      <c r="O1556" s="43" t="n"/>
      <c r="P1556" s="43" t="n"/>
    </row>
    <row r="1557" ht="30" customHeight="1">
      <c r="A1557" s="141" t="n"/>
      <c r="B1557" s="141" t="inlineStr">
        <is>
          <t>KUBOTA</t>
        </is>
      </c>
      <c r="C1557" s="141" t="inlineStr">
        <is>
          <t>Dên L2000/4D76/4D82/4D85/4D87/050</t>
        </is>
      </c>
      <c r="D1557" s="141" t="inlineStr">
        <is>
          <t>87</t>
        </is>
      </c>
      <c r="E1557" s="141" t="inlineStr">
        <is>
          <t>Cos4</t>
        </is>
      </c>
      <c r="F1557" s="141" t="inlineStr">
        <is>
          <t>Dên</t>
        </is>
      </c>
      <c r="G1557" s="141" t="n"/>
      <c r="H1557" s="141" t="inlineStr">
        <is>
          <t>Bộ</t>
        </is>
      </c>
      <c r="I1557" s="43" t="n"/>
      <c r="J1557" s="43" t="n"/>
      <c r="K1557" s="43" t="n"/>
      <c r="L1557" s="43" t="n"/>
      <c r="M1557" s="43" t="n"/>
      <c r="N1557" s="43" t="n"/>
      <c r="O1557" s="43" t="n"/>
      <c r="P1557" s="43" t="n"/>
    </row>
    <row r="1558" ht="30" customHeight="1">
      <c r="A1558" s="43" t="inlineStr">
        <is>
          <t>HH083843</t>
        </is>
      </c>
      <c r="B1558" s="43" t="inlineStr">
        <is>
          <t>KUBOTA</t>
        </is>
      </c>
      <c r="C1558" s="43" t="inlineStr">
        <is>
          <t>Baze L2000/V2203/4D87/4D76-</t>
        </is>
      </c>
      <c r="D1558" s="43" t="inlineStr">
        <is>
          <t>87</t>
        </is>
      </c>
      <c r="E1558" s="43" t="inlineStr">
        <is>
          <t>Cos0</t>
        </is>
      </c>
      <c r="F1558" s="43" t="inlineStr">
        <is>
          <t>Baze</t>
        </is>
      </c>
      <c r="G1558" s="43" t="inlineStr">
        <is>
          <t>TDC</t>
        </is>
      </c>
      <c r="H1558" s="43" t="inlineStr">
        <is>
          <t>Bộ</t>
        </is>
      </c>
      <c r="I1558" s="43" t="n"/>
      <c r="J1558" s="53" t="n">
        <v>190000</v>
      </c>
      <c r="K1558" s="53" t="n">
        <v>210000</v>
      </c>
      <c r="L1558" s="53" t="n">
        <v>250000</v>
      </c>
      <c r="M1558" s="43" t="n"/>
      <c r="N1558" s="43" t="n"/>
      <c r="O1558" s="43" t="inlineStr">
        <is>
          <t>M-4L2201A-</t>
        </is>
      </c>
      <c r="P1558" s="43" t="inlineStr">
        <is>
          <t>Miểng baze Kubota L2000/ M-4L2201A- STD, V2203/4D87/4D76- Cos0 - TDC</t>
        </is>
      </c>
    </row>
    <row r="1559" ht="30" customHeight="1">
      <c r="A1559" s="141" t="n"/>
      <c r="B1559" s="141" t="inlineStr">
        <is>
          <t>KUBOTA</t>
        </is>
      </c>
      <c r="C1559" s="141" t="inlineStr">
        <is>
          <t>Baze L2000/V2203/4D87/4D76-</t>
        </is>
      </c>
      <c r="D1559" s="141" t="inlineStr">
        <is>
          <t>87</t>
        </is>
      </c>
      <c r="E1559" s="141" t="inlineStr">
        <is>
          <t>Cos1</t>
        </is>
      </c>
      <c r="F1559" s="141" t="inlineStr">
        <is>
          <t>Baze</t>
        </is>
      </c>
      <c r="G1559" s="141" t="n"/>
      <c r="H1559" s="141" t="inlineStr">
        <is>
          <t>Bộ</t>
        </is>
      </c>
      <c r="I1559" s="43" t="n"/>
      <c r="J1559" s="43" t="n"/>
      <c r="K1559" s="43" t="n"/>
      <c r="L1559" s="43" t="n"/>
      <c r="M1559" s="43" t="n"/>
      <c r="N1559" s="43" t="n"/>
      <c r="O1559" s="43" t="n"/>
      <c r="P1559" s="43" t="n"/>
    </row>
    <row r="1560" ht="30" customHeight="1">
      <c r="A1560" s="45" t="inlineStr">
        <is>
          <t>HH083844</t>
        </is>
      </c>
      <c r="B1560" s="45" t="inlineStr">
        <is>
          <t>KUBOTA</t>
        </is>
      </c>
      <c r="C1560" s="45" t="inlineStr">
        <is>
          <t>Baze L2000/V2203/4D87/4D76-</t>
        </is>
      </c>
      <c r="D1560" s="45" t="inlineStr">
        <is>
          <t>87</t>
        </is>
      </c>
      <c r="E1560" s="45" t="inlineStr">
        <is>
          <t>Cos2</t>
        </is>
      </c>
      <c r="F1560" s="45" t="inlineStr">
        <is>
          <t>Baze</t>
        </is>
      </c>
      <c r="G1560" s="45" t="inlineStr">
        <is>
          <t>TDC</t>
        </is>
      </c>
      <c r="H1560" s="45" t="inlineStr">
        <is>
          <t>Bộ</t>
        </is>
      </c>
      <c r="I1560" s="45" t="n"/>
      <c r="J1560" s="54" t="n">
        <v>190000</v>
      </c>
      <c r="K1560" s="54" t="n">
        <v>210000</v>
      </c>
      <c r="L1560" s="54" t="n">
        <v>250000</v>
      </c>
      <c r="M1560" s="45" t="n"/>
      <c r="N1560" s="45" t="n"/>
      <c r="O1560" s="45" t="inlineStr">
        <is>
          <t>M-4L2201A-</t>
        </is>
      </c>
      <c r="P1560" s="45" t="inlineStr">
        <is>
          <t>Miểng baze Kubota L2000/ M-4L2201A-0.50, V2203/4D87/4D76- Cos2 - TDC</t>
        </is>
      </c>
    </row>
    <row r="1561" ht="30" customHeight="1">
      <c r="A1561" s="141" t="n"/>
      <c r="B1561" s="141" t="inlineStr">
        <is>
          <t>KUBOTA</t>
        </is>
      </c>
      <c r="C1561" s="141" t="inlineStr">
        <is>
          <t>Baze L2000/V2203/4D87/4D76-</t>
        </is>
      </c>
      <c r="D1561" s="141" t="inlineStr">
        <is>
          <t>87</t>
        </is>
      </c>
      <c r="E1561" s="141" t="inlineStr">
        <is>
          <t>Cos3</t>
        </is>
      </c>
      <c r="F1561" s="141" t="inlineStr">
        <is>
          <t>Baze</t>
        </is>
      </c>
      <c r="G1561" s="141" t="n"/>
      <c r="H1561" s="141" t="inlineStr">
        <is>
          <t>Bộ</t>
        </is>
      </c>
      <c r="I1561" s="43" t="n"/>
      <c r="J1561" s="43" t="n"/>
      <c r="K1561" s="43" t="n"/>
      <c r="L1561" s="43" t="n"/>
      <c r="M1561" s="43" t="n"/>
      <c r="N1561" s="43" t="n"/>
      <c r="O1561" s="43" t="n"/>
      <c r="P1561" s="43" t="n"/>
    </row>
    <row r="1562" ht="30" customHeight="1">
      <c r="A1562" s="141" t="n"/>
      <c r="B1562" s="141" t="inlineStr">
        <is>
          <t>KUBOTA</t>
        </is>
      </c>
      <c r="C1562" s="141" t="inlineStr">
        <is>
          <t>Baze L2000/V2203/4D87/4D76-</t>
        </is>
      </c>
      <c r="D1562" s="141" t="inlineStr">
        <is>
          <t>87</t>
        </is>
      </c>
      <c r="E1562" s="141" t="inlineStr">
        <is>
          <t>Cos4</t>
        </is>
      </c>
      <c r="F1562" s="141" t="inlineStr">
        <is>
          <t>Baze</t>
        </is>
      </c>
      <c r="G1562" s="141" t="n"/>
      <c r="H1562" s="141" t="inlineStr">
        <is>
          <t>Bộ</t>
        </is>
      </c>
      <c r="I1562" s="45" t="n"/>
      <c r="J1562" s="45" t="n"/>
      <c r="K1562" s="45" t="n"/>
      <c r="L1562" s="45" t="n"/>
      <c r="M1562" s="45" t="n"/>
      <c r="N1562" s="45" t="n"/>
      <c r="O1562" s="45" t="n"/>
      <c r="P1562" s="45" t="n"/>
    </row>
    <row r="1563" ht="30" customHeight="1">
      <c r="A1563" s="141" t="n"/>
      <c r="B1563" s="141" t="inlineStr">
        <is>
          <t>KUBOTA</t>
        </is>
      </c>
      <c r="C1563" s="141" t="inlineStr">
        <is>
          <t>Bạc Miểng V2203/4D87</t>
        </is>
      </c>
      <c r="D1563" s="141" t="inlineStr">
        <is>
          <t>87</t>
        </is>
      </c>
      <c r="E1563" s="141" t="inlineStr">
        <is>
          <t>Cos0</t>
        </is>
      </c>
      <c r="F1563" s="141" t="inlineStr">
        <is>
          <t>Baze+Dên</t>
        </is>
      </c>
      <c r="G1563" s="141" t="n"/>
      <c r="H1563" s="141" t="inlineStr">
        <is>
          <t>Bộ</t>
        </is>
      </c>
      <c r="I1563" s="43" t="n"/>
      <c r="J1563" s="43" t="n"/>
      <c r="K1563" s="43" t="n"/>
      <c r="L1563" s="43" t="n"/>
      <c r="M1563" s="43" t="n"/>
      <c r="N1563" s="43" t="n"/>
      <c r="O1563" s="43" t="n"/>
      <c r="P1563" s="43" t="n"/>
    </row>
    <row r="1564" ht="30" customHeight="1">
      <c r="A1564" s="43" t="inlineStr">
        <is>
          <t>HH074660</t>
        </is>
      </c>
      <c r="B1564" s="43" t="inlineStr">
        <is>
          <t>KUBOTA</t>
        </is>
      </c>
      <c r="C1564" s="43" t="inlineStr">
        <is>
          <t>Bạc miểng Kubota V2203/4D87 - Cos1 - (DAIDO) NDC CN</t>
        </is>
      </c>
      <c r="D1564" s="43" t="inlineStr">
        <is>
          <t>87</t>
        </is>
      </c>
      <c r="E1564" s="43" t="inlineStr">
        <is>
          <t>Cos1</t>
        </is>
      </c>
      <c r="F1564" s="43" t="inlineStr">
        <is>
          <t>Baze+Dên</t>
        </is>
      </c>
      <c r="G1564" s="43" t="inlineStr">
        <is>
          <t>NDC CN</t>
        </is>
      </c>
      <c r="H1564" s="43" t="inlineStr">
        <is>
          <t>Bộ</t>
        </is>
      </c>
      <c r="I1564" s="43" t="n"/>
      <c r="J1564" s="53" t="n">
        <v>300000</v>
      </c>
      <c r="K1564" s="53" t="n">
        <v>320000</v>
      </c>
      <c r="L1564" s="53" t="n">
        <v>340000</v>
      </c>
      <c r="M1564" s="43" t="n"/>
      <c r="N1564" s="43" t="n"/>
      <c r="O1564" s="43" t="n"/>
      <c r="P1564" s="43" t="inlineStr">
        <is>
          <t>Bạc miểng Kubota V2203/4D87 - Cos1 - (DAIDO) NDC CN</t>
        </is>
      </c>
    </row>
    <row r="1565" ht="30" customHeight="1">
      <c r="A1565" s="141" t="n"/>
      <c r="B1565" s="141" t="inlineStr">
        <is>
          <t>KUBOTA</t>
        </is>
      </c>
      <c r="C1565" s="141" t="inlineStr">
        <is>
          <t>Bạc Miểng V2203/4D87</t>
        </is>
      </c>
      <c r="D1565" s="141" t="inlineStr">
        <is>
          <t>87</t>
        </is>
      </c>
      <c r="E1565" s="141" t="inlineStr">
        <is>
          <t>Cos2</t>
        </is>
      </c>
      <c r="F1565" s="141" t="inlineStr">
        <is>
          <t>Baze+Dên</t>
        </is>
      </c>
      <c r="G1565" s="141" t="n"/>
      <c r="H1565" s="141" t="inlineStr">
        <is>
          <t>Bộ</t>
        </is>
      </c>
      <c r="I1565" s="43" t="n"/>
      <c r="J1565" s="43" t="n"/>
      <c r="K1565" s="43" t="n"/>
      <c r="L1565" s="43" t="n"/>
      <c r="M1565" s="43" t="n"/>
      <c r="N1565" s="43" t="n"/>
      <c r="O1565" s="43" t="n"/>
      <c r="P1565" s="43" t="n"/>
    </row>
    <row r="1566" ht="30" customHeight="1">
      <c r="A1566" s="141" t="n"/>
      <c r="B1566" s="141" t="inlineStr">
        <is>
          <t>KUBOTA</t>
        </is>
      </c>
      <c r="C1566" s="141" t="inlineStr">
        <is>
          <t>Bạc Miểng V2203/4D87</t>
        </is>
      </c>
      <c r="D1566" s="141" t="inlineStr">
        <is>
          <t>87</t>
        </is>
      </c>
      <c r="E1566" s="141" t="inlineStr">
        <is>
          <t>Cos3</t>
        </is>
      </c>
      <c r="F1566" s="141" t="inlineStr">
        <is>
          <t>Baze+Dên</t>
        </is>
      </c>
      <c r="G1566" s="141" t="n"/>
      <c r="H1566" s="141" t="inlineStr">
        <is>
          <t>Bộ</t>
        </is>
      </c>
      <c r="I1566" s="43" t="n"/>
      <c r="J1566" s="43" t="n"/>
      <c r="K1566" s="43" t="n"/>
      <c r="L1566" s="43" t="n"/>
      <c r="M1566" s="43" t="n"/>
      <c r="N1566" s="43" t="n"/>
      <c r="O1566" s="43" t="n"/>
      <c r="P1566" s="43" t="n"/>
    </row>
    <row r="1567" ht="30" customHeight="1">
      <c r="A1567" s="141" t="n"/>
      <c r="B1567" s="141" t="inlineStr">
        <is>
          <t>KUBOTA</t>
        </is>
      </c>
      <c r="C1567" s="141" t="inlineStr">
        <is>
          <t>Bạc Miểng V2203/4D87</t>
        </is>
      </c>
      <c r="D1567" s="141" t="inlineStr">
        <is>
          <t>87</t>
        </is>
      </c>
      <c r="E1567" s="141" t="inlineStr">
        <is>
          <t>Cos4</t>
        </is>
      </c>
      <c r="F1567" s="141" t="inlineStr">
        <is>
          <t>Baze+Dên</t>
        </is>
      </c>
      <c r="G1567" s="141" t="n"/>
      <c r="H1567" s="141" t="inlineStr">
        <is>
          <t>Bộ</t>
        </is>
      </c>
      <c r="I1567" s="43" t="n"/>
      <c r="J1567" s="43" t="n"/>
      <c r="K1567" s="43" t="n"/>
      <c r="L1567" s="43" t="n"/>
      <c r="M1567" s="43" t="n"/>
      <c r="N1567" s="43" t="n"/>
      <c r="O1567" s="43" t="n"/>
      <c r="P1567" s="43" t="n"/>
    </row>
    <row r="1568" ht="30" customHeight="1">
      <c r="A1568" s="45" t="inlineStr">
        <is>
          <t>HH075673</t>
        </is>
      </c>
      <c r="B1568" s="45" t="inlineStr">
        <is>
          <t>KUBOTA</t>
        </is>
      </c>
      <c r="C1568" s="45" t="inlineStr">
        <is>
          <t>Baze V2203/4D87/L2000/4D76</t>
        </is>
      </c>
      <c r="D1568" s="45" t="inlineStr">
        <is>
          <t>87</t>
        </is>
      </c>
      <c r="E1568" s="45" t="inlineStr">
        <is>
          <t>Cos0</t>
        </is>
      </c>
      <c r="F1568" s="45" t="inlineStr">
        <is>
          <t>Baze</t>
        </is>
      </c>
      <c r="G1568" s="45" t="inlineStr">
        <is>
          <t>DAIDO CN</t>
        </is>
      </c>
      <c r="H1568" s="45" t="inlineStr">
        <is>
          <t>Bộ</t>
        </is>
      </c>
      <c r="I1568" s="45" t="n"/>
      <c r="J1568" s="54" t="n">
        <v>190000</v>
      </c>
      <c r="K1568" s="54" t="n">
        <v>210000</v>
      </c>
      <c r="L1568" s="54" t="n">
        <v>250000</v>
      </c>
      <c r="M1568" s="45" t="n"/>
      <c r="N1568" s="45" t="n"/>
      <c r="O1568" s="45" t="n"/>
      <c r="P1568" s="45" t="inlineStr">
        <is>
          <t>Miểng baze Kubota V2203/ STD, 4D87/L2000/4D76 - Cos0 - Daido CN</t>
        </is>
      </c>
    </row>
    <row r="1569" ht="30" customHeight="1">
      <c r="A1569" s="141" t="n"/>
      <c r="B1569" s="141" t="inlineStr">
        <is>
          <t>KUBOTA</t>
        </is>
      </c>
      <c r="C1569" s="141" t="inlineStr">
        <is>
          <t>Baze V2203/4D87/L2000/4D76</t>
        </is>
      </c>
      <c r="D1569" s="141" t="inlineStr">
        <is>
          <t>87</t>
        </is>
      </c>
      <c r="E1569" s="141" t="inlineStr">
        <is>
          <t>Cos1</t>
        </is>
      </c>
      <c r="F1569" s="141" t="inlineStr">
        <is>
          <t>Baze</t>
        </is>
      </c>
      <c r="G1569" s="141" t="n"/>
      <c r="H1569" s="141" t="inlineStr">
        <is>
          <t>Bộ</t>
        </is>
      </c>
      <c r="I1569" s="45" t="n"/>
      <c r="J1569" s="45" t="n"/>
      <c r="K1569" s="45" t="n"/>
      <c r="L1569" s="45" t="n"/>
      <c r="M1569" s="45" t="n"/>
      <c r="N1569" s="45" t="n"/>
      <c r="O1569" s="45" t="n"/>
      <c r="P1569" s="45" t="n"/>
    </row>
    <row r="1570" ht="30" customHeight="1">
      <c r="A1570" s="43" t="inlineStr">
        <is>
          <t>HH075674</t>
        </is>
      </c>
      <c r="B1570" s="43" t="inlineStr">
        <is>
          <t>KUBOTA</t>
        </is>
      </c>
      <c r="C1570" s="43" t="inlineStr">
        <is>
          <t>Baze V2203/4D87/L2000/4D76</t>
        </is>
      </c>
      <c r="D1570" s="43" t="inlineStr">
        <is>
          <t>87</t>
        </is>
      </c>
      <c r="E1570" s="43" t="inlineStr">
        <is>
          <t>Cos2</t>
        </is>
      </c>
      <c r="F1570" s="43" t="inlineStr">
        <is>
          <t>Baze</t>
        </is>
      </c>
      <c r="G1570" s="43" t="inlineStr">
        <is>
          <t>DAIDO CN</t>
        </is>
      </c>
      <c r="H1570" s="43" t="inlineStr">
        <is>
          <t>Bộ</t>
        </is>
      </c>
      <c r="I1570" s="43" t="n"/>
      <c r="J1570" s="53" t="n">
        <v>190000</v>
      </c>
      <c r="K1570" s="53" t="n">
        <v>210000</v>
      </c>
      <c r="L1570" s="53" t="n">
        <v>250000</v>
      </c>
      <c r="M1570" s="43" t="n"/>
      <c r="N1570" s="43" t="n"/>
      <c r="O1570" s="43" t="n"/>
      <c r="P1570" s="43" t="inlineStr">
        <is>
          <t>Miểng baze Kubota V2203/ 0.50, 4D87/L2000/4D76 - Cos2 - Daido CN</t>
        </is>
      </c>
    </row>
    <row r="1571" ht="30" customHeight="1">
      <c r="A1571" s="141" t="n"/>
      <c r="B1571" s="141" t="inlineStr">
        <is>
          <t>KUBOTA</t>
        </is>
      </c>
      <c r="C1571" s="141" t="inlineStr">
        <is>
          <t>Baze V2203/4D87/L2000/4D76</t>
        </is>
      </c>
      <c r="D1571" s="141" t="inlineStr">
        <is>
          <t>87</t>
        </is>
      </c>
      <c r="E1571" s="141" t="inlineStr">
        <is>
          <t>Cos3</t>
        </is>
      </c>
      <c r="F1571" s="141" t="inlineStr">
        <is>
          <t>Baze</t>
        </is>
      </c>
      <c r="G1571" s="141" t="n"/>
      <c r="H1571" s="141" t="inlineStr">
        <is>
          <t>Bộ</t>
        </is>
      </c>
      <c r="I1571" s="45" t="n"/>
      <c r="J1571" s="45" t="n"/>
      <c r="K1571" s="45" t="n"/>
      <c r="L1571" s="45" t="n"/>
      <c r="M1571" s="45" t="n"/>
      <c r="N1571" s="45" t="n"/>
      <c r="O1571" s="45" t="n"/>
      <c r="P1571" s="45" t="n"/>
    </row>
    <row r="1572" ht="30" customHeight="1">
      <c r="A1572" s="141" t="n"/>
      <c r="B1572" s="141" t="inlineStr">
        <is>
          <t>KUBOTA</t>
        </is>
      </c>
      <c r="C1572" s="141" t="inlineStr">
        <is>
          <t>Baze V2203/4D87/L2000/4D76</t>
        </is>
      </c>
      <c r="D1572" s="141" t="inlineStr">
        <is>
          <t>87</t>
        </is>
      </c>
      <c r="E1572" s="141" t="inlineStr">
        <is>
          <t>Cos4</t>
        </is>
      </c>
      <c r="F1572" s="141" t="inlineStr">
        <is>
          <t>Baze</t>
        </is>
      </c>
      <c r="G1572" s="141" t="n"/>
      <c r="H1572" s="141" t="inlineStr">
        <is>
          <t>Bộ</t>
        </is>
      </c>
      <c r="I1572" s="43" t="n"/>
      <c r="J1572" s="43" t="n"/>
      <c r="K1572" s="43" t="n"/>
      <c r="L1572" s="43" t="n"/>
      <c r="M1572" s="43" t="n"/>
      <c r="N1572" s="43" t="n"/>
      <c r="O1572" s="43" t="n"/>
      <c r="P1572" s="43" t="n"/>
    </row>
    <row r="1573" ht="30" customHeight="1">
      <c r="A1573" s="141" t="n"/>
      <c r="B1573" s="141" t="inlineStr">
        <is>
          <t>KUBOTA</t>
        </is>
      </c>
      <c r="C1573" s="141" t="inlineStr">
        <is>
          <t>Dên V2203/V2403</t>
        </is>
      </c>
      <c r="D1573" s="141" t="inlineStr">
        <is>
          <t>87</t>
        </is>
      </c>
      <c r="E1573" s="141" t="inlineStr">
        <is>
          <t>Cos0</t>
        </is>
      </c>
      <c r="F1573" s="141" t="inlineStr">
        <is>
          <t>Dên</t>
        </is>
      </c>
      <c r="G1573" s="141" t="n"/>
      <c r="H1573" s="141" t="inlineStr">
        <is>
          <t>Bộ</t>
        </is>
      </c>
      <c r="I1573" s="45" t="n"/>
      <c r="J1573" s="45" t="n"/>
      <c r="K1573" s="45" t="n"/>
      <c r="L1573" s="45" t="n"/>
      <c r="M1573" s="45" t="n"/>
      <c r="N1573" s="45" t="n"/>
      <c r="O1573" s="45" t="n"/>
      <c r="P1573" s="45" t="n"/>
    </row>
    <row r="1574" ht="30" customHeight="1">
      <c r="A1574" s="45" t="inlineStr">
        <is>
          <t>HH075676</t>
        </is>
      </c>
      <c r="B1574" s="45" t="inlineStr">
        <is>
          <t>KUBOTA</t>
        </is>
      </c>
      <c r="C1574" s="45" t="inlineStr">
        <is>
          <t>Dên V2203/V2403</t>
        </is>
      </c>
      <c r="D1574" s="45" t="inlineStr">
        <is>
          <t>87</t>
        </is>
      </c>
      <c r="E1574" s="45" t="inlineStr">
        <is>
          <t>Cos1</t>
        </is>
      </c>
      <c r="F1574" s="45" t="inlineStr">
        <is>
          <t>Dên</t>
        </is>
      </c>
      <c r="G1574" s="45" t="inlineStr">
        <is>
          <t>DAIDO CN</t>
        </is>
      </c>
      <c r="H1574" s="45" t="inlineStr">
        <is>
          <t>Bộ</t>
        </is>
      </c>
      <c r="I1574" s="45" t="n"/>
      <c r="J1574" s="54" t="n">
        <v>120000</v>
      </c>
      <c r="K1574" s="54" t="n">
        <v>130000</v>
      </c>
      <c r="L1574" s="54" t="n">
        <v>150000</v>
      </c>
      <c r="M1574" s="45" t="n"/>
      <c r="N1574" s="45" t="n"/>
      <c r="O1574" s="45" t="n"/>
      <c r="P1574" s="45" t="inlineStr">
        <is>
          <t>Miểng dên Kubota V2203/V2403 - 0.25 cos1 - Daido CN</t>
        </is>
      </c>
    </row>
    <row r="1575" ht="30" customHeight="1">
      <c r="A1575" s="141" t="n"/>
      <c r="B1575" s="141" t="inlineStr">
        <is>
          <t>KUBOTA</t>
        </is>
      </c>
      <c r="C1575" s="141" t="inlineStr">
        <is>
          <t>Dên V2203/V2403</t>
        </is>
      </c>
      <c r="D1575" s="141" t="inlineStr">
        <is>
          <t>87</t>
        </is>
      </c>
      <c r="E1575" s="141" t="inlineStr">
        <is>
          <t>Cos2</t>
        </is>
      </c>
      <c r="F1575" s="141" t="inlineStr">
        <is>
          <t>Dên</t>
        </is>
      </c>
      <c r="G1575" s="141" t="n"/>
      <c r="H1575" s="141" t="inlineStr">
        <is>
          <t>Bộ</t>
        </is>
      </c>
      <c r="I1575" s="45" t="n"/>
      <c r="J1575" s="45" t="n"/>
      <c r="K1575" s="45" t="n"/>
      <c r="L1575" s="45" t="n"/>
      <c r="M1575" s="45" t="n"/>
      <c r="N1575" s="45" t="n"/>
      <c r="O1575" s="45" t="n"/>
      <c r="P1575" s="45" t="n"/>
    </row>
    <row r="1576" ht="30" customHeight="1">
      <c r="A1576" s="141" t="n"/>
      <c r="B1576" s="141" t="inlineStr">
        <is>
          <t>KUBOTA</t>
        </is>
      </c>
      <c r="C1576" s="141" t="inlineStr">
        <is>
          <t>Dên V2203/V2403</t>
        </is>
      </c>
      <c r="D1576" s="141" t="inlineStr">
        <is>
          <t>87</t>
        </is>
      </c>
      <c r="E1576" s="141" t="inlineStr">
        <is>
          <t>Cos3</t>
        </is>
      </c>
      <c r="F1576" s="141" t="inlineStr">
        <is>
          <t>Dên</t>
        </is>
      </c>
      <c r="G1576" s="141" t="n"/>
      <c r="H1576" s="141" t="inlineStr">
        <is>
          <t>Bộ</t>
        </is>
      </c>
      <c r="I1576" s="45" t="n"/>
      <c r="J1576" s="45" t="n"/>
      <c r="K1576" s="45" t="n"/>
      <c r="L1576" s="45" t="n"/>
      <c r="M1576" s="45" t="n"/>
      <c r="N1576" s="45" t="n"/>
      <c r="O1576" s="45" t="n"/>
      <c r="P1576" s="45" t="n"/>
    </row>
    <row r="1577" ht="30" customHeight="1">
      <c r="A1577" s="141" t="n"/>
      <c r="B1577" s="141" t="inlineStr">
        <is>
          <t>KUBOTA</t>
        </is>
      </c>
      <c r="C1577" s="141" t="inlineStr">
        <is>
          <t>Dên V2203/V2403</t>
        </is>
      </c>
      <c r="D1577" s="141" t="inlineStr">
        <is>
          <t>87</t>
        </is>
      </c>
      <c r="E1577" s="141" t="inlineStr">
        <is>
          <t>Cos4</t>
        </is>
      </c>
      <c r="F1577" s="141" t="inlineStr">
        <is>
          <t>Dên</t>
        </is>
      </c>
      <c r="G1577" s="141" t="n"/>
      <c r="H1577" s="141" t="inlineStr">
        <is>
          <t>Bộ</t>
        </is>
      </c>
      <c r="I1577" s="45" t="n"/>
      <c r="J1577" s="45" t="n"/>
      <c r="K1577" s="45" t="n"/>
      <c r="L1577" s="45" t="n"/>
      <c r="M1577" s="45" t="n"/>
      <c r="N1577" s="45" t="n"/>
      <c r="O1577" s="45" t="n"/>
      <c r="P1577" s="45" t="n"/>
    </row>
    <row r="1578" ht="30" customHeight="1">
      <c r="A1578" s="43" t="inlineStr">
        <is>
          <t>HH075552</t>
        </is>
      </c>
      <c r="B1578" s="43" t="inlineStr">
        <is>
          <t>KUBOTA</t>
        </is>
      </c>
      <c r="C1578" s="43" t="inlineStr">
        <is>
          <t>Dên V2203/V2403/DC60/DC70</t>
        </is>
      </c>
      <c r="D1578" s="43" t="inlineStr">
        <is>
          <t>87</t>
        </is>
      </c>
      <c r="E1578" s="43" t="inlineStr">
        <is>
          <t>Cos0</t>
        </is>
      </c>
      <c r="F1578" s="43" t="inlineStr">
        <is>
          <t>Dên</t>
        </is>
      </c>
      <c r="G1578" s="43" t="inlineStr">
        <is>
          <t>TDC</t>
        </is>
      </c>
      <c r="H1578" s="43" t="inlineStr">
        <is>
          <t>Bộ</t>
        </is>
      </c>
      <c r="I1578" s="43" t="n"/>
      <c r="J1578" s="53" t="n">
        <v>125000</v>
      </c>
      <c r="K1578" s="53" t="n">
        <v>135000</v>
      </c>
      <c r="L1578" s="53" t="n">
        <v>150000</v>
      </c>
      <c r="M1578" s="43" t="n"/>
      <c r="N1578" s="43" t="n"/>
      <c r="O1578" s="43" t="inlineStr">
        <is>
          <t>R-4V2203A-</t>
        </is>
      </c>
      <c r="P1578" s="43" t="inlineStr">
        <is>
          <t>Miểng Dên Kubota V2203/V2403/R-4V2203A- STD, Cos0, DC60, DC70- TDC</t>
        </is>
      </c>
    </row>
    <row r="1579" ht="30" customHeight="1">
      <c r="A1579" s="141" t="n"/>
      <c r="B1579" s="141" t="inlineStr">
        <is>
          <t>KUBOTA</t>
        </is>
      </c>
      <c r="C1579" s="141" t="inlineStr">
        <is>
          <t>Dên V2203/V2403/DC60/DC70</t>
        </is>
      </c>
      <c r="D1579" s="141" t="inlineStr">
        <is>
          <t>87</t>
        </is>
      </c>
      <c r="E1579" s="141" t="inlineStr">
        <is>
          <t>Cos1</t>
        </is>
      </c>
      <c r="F1579" s="141" t="inlineStr">
        <is>
          <t>Dên</t>
        </is>
      </c>
      <c r="G1579" s="141" t="n"/>
      <c r="H1579" s="141" t="inlineStr">
        <is>
          <t>Bộ</t>
        </is>
      </c>
      <c r="I1579" s="43" t="n"/>
      <c r="J1579" s="43" t="n"/>
      <c r="K1579" s="43" t="n"/>
      <c r="L1579" s="43" t="n"/>
      <c r="M1579" s="43" t="n"/>
      <c r="N1579" s="43" t="n"/>
      <c r="O1579" s="43" t="n"/>
      <c r="P1579" s="43" t="n"/>
    </row>
    <row r="1580" ht="30" customHeight="1">
      <c r="A1580" s="45" t="inlineStr">
        <is>
          <t>HH075554</t>
        </is>
      </c>
      <c r="B1580" s="45" t="inlineStr">
        <is>
          <t>KUBOTA</t>
        </is>
      </c>
      <c r="C1580" s="45" t="inlineStr">
        <is>
          <t>Dên V2203/V2403/DC60/DC70</t>
        </is>
      </c>
      <c r="D1580" s="45" t="inlineStr">
        <is>
          <t>87</t>
        </is>
      </c>
      <c r="E1580" s="45" t="inlineStr">
        <is>
          <t>Cos2</t>
        </is>
      </c>
      <c r="F1580" s="45" t="inlineStr">
        <is>
          <t>Dên</t>
        </is>
      </c>
      <c r="G1580" s="45" t="inlineStr">
        <is>
          <t>TDC</t>
        </is>
      </c>
      <c r="H1580" s="45" t="inlineStr">
        <is>
          <t>Bộ</t>
        </is>
      </c>
      <c r="I1580" s="45" t="n"/>
      <c r="J1580" s="54" t="n">
        <v>125000</v>
      </c>
      <c r="K1580" s="54" t="n">
        <v>135000</v>
      </c>
      <c r="L1580" s="54" t="n">
        <v>150000</v>
      </c>
      <c r="M1580" s="45" t="n"/>
      <c r="N1580" s="45" t="n"/>
      <c r="O1580" s="45" t="inlineStr">
        <is>
          <t>R-4V2203A-</t>
        </is>
      </c>
      <c r="P1580" s="45" t="inlineStr">
        <is>
          <t>Miểng Dên Kubota V2203/V2403/R-4V2203A-0.50, Cos2, DC60, DC70- TDC</t>
        </is>
      </c>
    </row>
    <row r="1581" ht="30" customHeight="1">
      <c r="A1581" s="141" t="n"/>
      <c r="B1581" s="141" t="inlineStr">
        <is>
          <t>KUBOTA</t>
        </is>
      </c>
      <c r="C1581" s="141" t="inlineStr">
        <is>
          <t>Dên V2203/V2403/DC60/DC70</t>
        </is>
      </c>
      <c r="D1581" s="141" t="inlineStr">
        <is>
          <t>87</t>
        </is>
      </c>
      <c r="E1581" s="141" t="inlineStr">
        <is>
          <t>Cos3</t>
        </is>
      </c>
      <c r="F1581" s="141" t="inlineStr">
        <is>
          <t>Dên</t>
        </is>
      </c>
      <c r="G1581" s="141" t="n"/>
      <c r="H1581" s="141" t="inlineStr">
        <is>
          <t>Bộ</t>
        </is>
      </c>
      <c r="I1581" s="43" t="n"/>
      <c r="J1581" s="43" t="n"/>
      <c r="K1581" s="43" t="n"/>
      <c r="L1581" s="43" t="n"/>
      <c r="M1581" s="43" t="n"/>
      <c r="N1581" s="43" t="n"/>
      <c r="O1581" s="43" t="n"/>
      <c r="P1581" s="43" t="n"/>
    </row>
    <row r="1582" ht="30" customHeight="1">
      <c r="A1582" s="141" t="n"/>
      <c r="B1582" s="141" t="inlineStr">
        <is>
          <t>KUBOTA</t>
        </is>
      </c>
      <c r="C1582" s="141" t="inlineStr">
        <is>
          <t>Dên V2203/V2403/DC60/DC70</t>
        </is>
      </c>
      <c r="D1582" s="141" t="inlineStr">
        <is>
          <t>87</t>
        </is>
      </c>
      <c r="E1582" s="141" t="inlineStr">
        <is>
          <t>Cos4</t>
        </is>
      </c>
      <c r="F1582" s="141" t="inlineStr">
        <is>
          <t>Dên</t>
        </is>
      </c>
      <c r="G1582" s="141" t="n"/>
      <c r="H1582" s="141" t="inlineStr">
        <is>
          <t>Bộ</t>
        </is>
      </c>
      <c r="I1582" s="45" t="n"/>
      <c r="J1582" s="45" t="n"/>
      <c r="K1582" s="45" t="n"/>
      <c r="L1582" s="45" t="n"/>
      <c r="M1582" s="45" t="n"/>
      <c r="N1582" s="45" t="n"/>
      <c r="O1582" s="45" t="n"/>
      <c r="P1582" s="45" t="n"/>
    </row>
    <row r="1583" ht="30" customHeight="1">
      <c r="A1583" s="45" t="inlineStr">
        <is>
          <t>HH074656</t>
        </is>
      </c>
      <c r="B1583" s="45" t="inlineStr">
        <is>
          <t>KUBOTA</t>
        </is>
      </c>
      <c r="C1583" s="45" t="inlineStr">
        <is>
          <t>Bạc miểng Kubota V2403/4D87 - Cos0 - (DAIDO) NDC CN</t>
        </is>
      </c>
      <c r="D1583" s="45" t="inlineStr">
        <is>
          <t>87</t>
        </is>
      </c>
      <c r="E1583" s="45" t="inlineStr">
        <is>
          <t>Cos0</t>
        </is>
      </c>
      <c r="F1583" s="45" t="inlineStr">
        <is>
          <t>Baze+Dên</t>
        </is>
      </c>
      <c r="G1583" s="45" t="inlineStr">
        <is>
          <t>NDC CN</t>
        </is>
      </c>
      <c r="H1583" s="45" t="inlineStr">
        <is>
          <t>Bộ</t>
        </is>
      </c>
      <c r="I1583" s="45" t="n"/>
      <c r="J1583" s="54" t="n">
        <v>305000</v>
      </c>
      <c r="K1583" s="54" t="n">
        <v>325000</v>
      </c>
      <c r="L1583" s="54" t="n">
        <v>350000</v>
      </c>
      <c r="M1583" s="45" t="n"/>
      <c r="N1583" s="45" t="n"/>
      <c r="O1583" s="45" t="n"/>
      <c r="P1583" s="45" t="inlineStr">
        <is>
          <t>Bạc miểng Kubota V2403/4D87 - Cos0 - (DAIDO) NDC CN</t>
        </is>
      </c>
    </row>
    <row r="1584" ht="30" customHeight="1">
      <c r="A1584" s="141" t="n"/>
      <c r="B1584" s="141" t="inlineStr">
        <is>
          <t>KUBOTA</t>
        </is>
      </c>
      <c r="C1584" s="141" t="inlineStr">
        <is>
          <t>Bạc Miểng V2403/4D87</t>
        </is>
      </c>
      <c r="D1584" s="141" t="inlineStr">
        <is>
          <t>87</t>
        </is>
      </c>
      <c r="E1584" s="141" t="inlineStr">
        <is>
          <t>Cos1</t>
        </is>
      </c>
      <c r="F1584" s="141" t="inlineStr">
        <is>
          <t>Baze+Dên</t>
        </is>
      </c>
      <c r="G1584" s="141" t="n"/>
      <c r="H1584" s="141" t="inlineStr">
        <is>
          <t>Bộ</t>
        </is>
      </c>
      <c r="I1584" s="45" t="n"/>
      <c r="J1584" s="45" t="n"/>
      <c r="K1584" s="45" t="n"/>
      <c r="L1584" s="45" t="n"/>
      <c r="M1584" s="45" t="n"/>
      <c r="N1584" s="45" t="n"/>
      <c r="O1584" s="45" t="n"/>
      <c r="P1584" s="45" t="n"/>
    </row>
    <row r="1585" ht="30" customHeight="1">
      <c r="A1585" s="141" t="n"/>
      <c r="B1585" s="141" t="inlineStr">
        <is>
          <t>KUBOTA</t>
        </is>
      </c>
      <c r="C1585" s="141" t="inlineStr">
        <is>
          <t>Bạc Miểng V2403/4D87</t>
        </is>
      </c>
      <c r="D1585" s="141" t="inlineStr">
        <is>
          <t>87</t>
        </is>
      </c>
      <c r="E1585" s="141" t="inlineStr">
        <is>
          <t>Cos2</t>
        </is>
      </c>
      <c r="F1585" s="141" t="inlineStr">
        <is>
          <t>Baze+Dên</t>
        </is>
      </c>
      <c r="G1585" s="141" t="n"/>
      <c r="H1585" s="141" t="inlineStr">
        <is>
          <t>Bộ</t>
        </is>
      </c>
      <c r="I1585" s="45" t="n"/>
      <c r="J1585" s="45" t="n"/>
      <c r="K1585" s="45" t="n"/>
      <c r="L1585" s="45" t="n"/>
      <c r="M1585" s="45" t="n"/>
      <c r="N1585" s="45" t="n"/>
      <c r="O1585" s="45" t="n"/>
      <c r="P1585" s="45" t="n"/>
    </row>
    <row r="1586" ht="30" customHeight="1">
      <c r="A1586" s="141" t="n"/>
      <c r="B1586" s="141" t="inlineStr">
        <is>
          <t>KUBOTA</t>
        </is>
      </c>
      <c r="C1586" s="141" t="inlineStr">
        <is>
          <t>Bạc Miểng V2403/4D87</t>
        </is>
      </c>
      <c r="D1586" s="141" t="inlineStr">
        <is>
          <t>87</t>
        </is>
      </c>
      <c r="E1586" s="141" t="inlineStr">
        <is>
          <t>Cos3</t>
        </is>
      </c>
      <c r="F1586" s="141" t="inlineStr">
        <is>
          <t>Baze+Dên</t>
        </is>
      </c>
      <c r="G1586" s="141" t="n"/>
      <c r="H1586" s="141" t="inlineStr">
        <is>
          <t>Bộ</t>
        </is>
      </c>
      <c r="I1586" s="45" t="n"/>
      <c r="J1586" s="45" t="n"/>
      <c r="K1586" s="45" t="n"/>
      <c r="L1586" s="45" t="n"/>
      <c r="M1586" s="45" t="n"/>
      <c r="N1586" s="45" t="n"/>
      <c r="O1586" s="45" t="n"/>
      <c r="P1586" s="45" t="n"/>
    </row>
    <row r="1587" ht="30" customHeight="1">
      <c r="A1587" s="141" t="n"/>
      <c r="B1587" s="141" t="inlineStr">
        <is>
          <t>KUBOTA</t>
        </is>
      </c>
      <c r="C1587" s="141" t="inlineStr">
        <is>
          <t>Bạc Miểng V2403/4D87</t>
        </is>
      </c>
      <c r="D1587" s="141" t="inlineStr">
        <is>
          <t>87</t>
        </is>
      </c>
      <c r="E1587" s="141" t="inlineStr">
        <is>
          <t>Cos4</t>
        </is>
      </c>
      <c r="F1587" s="141" t="inlineStr">
        <is>
          <t>Baze+Dên</t>
        </is>
      </c>
      <c r="G1587" s="141" t="n"/>
      <c r="H1587" s="141" t="inlineStr">
        <is>
          <t>Bộ</t>
        </is>
      </c>
      <c r="I1587" s="45" t="n"/>
      <c r="J1587" s="45" t="n"/>
      <c r="K1587" s="45" t="n"/>
      <c r="L1587" s="45" t="n"/>
      <c r="M1587" s="45" t="n"/>
      <c r="N1587" s="45" t="n"/>
      <c r="O1587" s="45" t="n"/>
      <c r="P1587" s="45" t="n"/>
    </row>
    <row r="1588" ht="30" customHeight="1">
      <c r="A1588" s="43" t="inlineStr">
        <is>
          <t>HH076600</t>
        </is>
      </c>
      <c r="B1588" s="43" t="inlineStr">
        <is>
          <t>KUBOTA</t>
        </is>
      </c>
      <c r="C1588" s="43" t="inlineStr">
        <is>
          <t>Baze V2403/4D87</t>
        </is>
      </c>
      <c r="D1588" s="43" t="inlineStr">
        <is>
          <t>87</t>
        </is>
      </c>
      <c r="E1588" s="43" t="inlineStr">
        <is>
          <t>Cos0</t>
        </is>
      </c>
      <c r="F1588" s="43" t="inlineStr">
        <is>
          <t>Baze</t>
        </is>
      </c>
      <c r="G1588" s="43" t="inlineStr">
        <is>
          <t>CS IVECO</t>
        </is>
      </c>
      <c r="H1588" s="43" t="inlineStr">
        <is>
          <t>Bộ</t>
        </is>
      </c>
      <c r="I1588" s="43" t="n"/>
      <c r="J1588" s="53" t="n">
        <v>170000</v>
      </c>
      <c r="K1588" s="53" t="n">
        <v>180000</v>
      </c>
      <c r="L1588" s="53" t="n">
        <v>190000</v>
      </c>
      <c r="M1588" s="43" t="n"/>
      <c r="N1588" s="43" t="n"/>
      <c r="O1588" s="43" t="n"/>
      <c r="P1588" s="43" t="inlineStr">
        <is>
          <t>Miểng baze V2403 / 4D87 (cổ trục 60) cos0 - CS IVECO</t>
        </is>
      </c>
    </row>
    <row r="1589" ht="30" customHeight="1">
      <c r="A1589" s="43" t="inlineStr">
        <is>
          <t>HH084212</t>
        </is>
      </c>
      <c r="B1589" s="43" t="inlineStr">
        <is>
          <t>KUBOTA</t>
        </is>
      </c>
      <c r="C1589" s="43" t="inlineStr">
        <is>
          <t>Baze V2403/4D87</t>
        </is>
      </c>
      <c r="D1589" s="43" t="inlineStr">
        <is>
          <t>87</t>
        </is>
      </c>
      <c r="E1589" s="43" t="inlineStr">
        <is>
          <t>Cos1</t>
        </is>
      </c>
      <c r="F1589" s="43" t="inlineStr">
        <is>
          <t>Baze</t>
        </is>
      </c>
      <c r="G1589" s="43" t="inlineStr">
        <is>
          <t>DAIDO</t>
        </is>
      </c>
      <c r="H1589" s="43" t="inlineStr">
        <is>
          <t>Bộ</t>
        </is>
      </c>
      <c r="I1589" s="43" t="n"/>
      <c r="J1589" s="43" t="n"/>
      <c r="K1589" s="43" t="n"/>
      <c r="L1589" s="43" t="n"/>
      <c r="M1589" s="43" t="n"/>
      <c r="N1589" s="43" t="n"/>
      <c r="O1589" s="43" t="n"/>
      <c r="P1589" s="43" t="inlineStr">
        <is>
          <t>Miểng baze Kubota V2403/4D87 (cổ trục 60) - Cos1 - Daido</t>
        </is>
      </c>
    </row>
    <row r="1590" ht="30" customHeight="1">
      <c r="A1590" s="43" t="inlineStr">
        <is>
          <t>HH078354</t>
        </is>
      </c>
      <c r="B1590" s="43" t="inlineStr">
        <is>
          <t>KUBOTA</t>
        </is>
      </c>
      <c r="C1590" s="43" t="inlineStr">
        <is>
          <t>Baze V2403/4D87</t>
        </is>
      </c>
      <c r="D1590" s="43" t="inlineStr">
        <is>
          <t>87</t>
        </is>
      </c>
      <c r="E1590" s="43" t="inlineStr">
        <is>
          <t>Cos2</t>
        </is>
      </c>
      <c r="F1590" s="43" t="inlineStr">
        <is>
          <t>Baze</t>
        </is>
      </c>
      <c r="G1590" s="43" t="inlineStr">
        <is>
          <t>CS IVECO</t>
        </is>
      </c>
      <c r="H1590" s="43" t="inlineStr">
        <is>
          <t>Bộ</t>
        </is>
      </c>
      <c r="I1590" s="43" t="n"/>
      <c r="J1590" s="53" t="n">
        <v>160000</v>
      </c>
      <c r="K1590" s="53" t="n">
        <v>170000</v>
      </c>
      <c r="L1590" s="53" t="n">
        <v>180000</v>
      </c>
      <c r="M1590" s="43" t="n"/>
      <c r="N1590" s="43" t="n"/>
      <c r="O1590" s="43" t="n"/>
      <c r="P1590" s="43" t="inlineStr">
        <is>
          <t>Miểng baze V2403 / 4D87 (cổ trục 60) cos2 - CS IVECO</t>
        </is>
      </c>
    </row>
    <row r="1591" ht="30" customHeight="1">
      <c r="A1591" s="141" t="n"/>
      <c r="B1591" s="141" t="inlineStr">
        <is>
          <t>KUBOTA</t>
        </is>
      </c>
      <c r="C1591" s="141" t="inlineStr">
        <is>
          <t>Baze V2403/4D87</t>
        </is>
      </c>
      <c r="D1591" s="141" t="inlineStr">
        <is>
          <t>87</t>
        </is>
      </c>
      <c r="E1591" s="141" t="inlineStr">
        <is>
          <t>Cos3</t>
        </is>
      </c>
      <c r="F1591" s="141" t="inlineStr">
        <is>
          <t>Baze</t>
        </is>
      </c>
      <c r="G1591" s="141" t="n"/>
      <c r="H1591" s="141" t="inlineStr">
        <is>
          <t>Bộ</t>
        </is>
      </c>
      <c r="I1591" s="43" t="n"/>
      <c r="J1591" s="43" t="n"/>
      <c r="K1591" s="43" t="n"/>
      <c r="L1591" s="43" t="n"/>
      <c r="M1591" s="43" t="n"/>
      <c r="N1591" s="43" t="n"/>
      <c r="O1591" s="43" t="n"/>
      <c r="P1591" s="43" t="n"/>
    </row>
    <row r="1592" ht="30" customHeight="1">
      <c r="A1592" s="141" t="n"/>
      <c r="B1592" s="141" t="inlineStr">
        <is>
          <t>KUBOTA</t>
        </is>
      </c>
      <c r="C1592" s="141" t="inlineStr">
        <is>
          <t>Baze V2403/4D87</t>
        </is>
      </c>
      <c r="D1592" s="141" t="inlineStr">
        <is>
          <t>87</t>
        </is>
      </c>
      <c r="E1592" s="141" t="inlineStr">
        <is>
          <t>Cos4</t>
        </is>
      </c>
      <c r="F1592" s="141" t="inlineStr">
        <is>
          <t>Baze</t>
        </is>
      </c>
      <c r="G1592" s="141" t="n"/>
      <c r="H1592" s="141" t="inlineStr">
        <is>
          <t>Bộ</t>
        </is>
      </c>
      <c r="I1592" s="43" t="n"/>
      <c r="J1592" s="43" t="n"/>
      <c r="K1592" s="43" t="n"/>
      <c r="L1592" s="43" t="n"/>
      <c r="M1592" s="43" t="n"/>
      <c r="N1592" s="43" t="n"/>
      <c r="O1592" s="43" t="n"/>
      <c r="P1592" s="43" t="n"/>
    </row>
    <row r="1593" ht="30" customHeight="1">
      <c r="A1593" s="141" t="n"/>
      <c r="B1593" s="141" t="inlineStr">
        <is>
          <t>KUBOTA</t>
        </is>
      </c>
      <c r="C1593" s="141" t="inlineStr">
        <is>
          <t>Dên V2403/4D87</t>
        </is>
      </c>
      <c r="D1593" s="141" t="inlineStr">
        <is>
          <t>87</t>
        </is>
      </c>
      <c r="E1593" s="141" t="inlineStr">
        <is>
          <t>Cos0</t>
        </is>
      </c>
      <c r="F1593" s="141" t="inlineStr">
        <is>
          <t>Dên</t>
        </is>
      </c>
      <c r="G1593" s="141" t="n"/>
      <c r="H1593" s="141" t="inlineStr">
        <is>
          <t>Bộ</t>
        </is>
      </c>
      <c r="I1593" s="45" t="n"/>
      <c r="J1593" s="45" t="n"/>
      <c r="K1593" s="45" t="n"/>
      <c r="L1593" s="45" t="n"/>
      <c r="M1593" s="45" t="n"/>
      <c r="N1593" s="45" t="n"/>
      <c r="O1593" s="45" t="n"/>
      <c r="P1593" s="45" t="n"/>
    </row>
    <row r="1594" ht="30" customHeight="1">
      <c r="A1594" s="45" t="inlineStr">
        <is>
          <t>HH075245</t>
        </is>
      </c>
      <c r="B1594" s="45" t="inlineStr">
        <is>
          <t>KUBOTA</t>
        </is>
      </c>
      <c r="C1594" s="45" t="inlineStr">
        <is>
          <t>Dên V2403/4D87</t>
        </is>
      </c>
      <c r="D1594" s="45" t="inlineStr">
        <is>
          <t>87</t>
        </is>
      </c>
      <c r="E1594" s="45" t="inlineStr">
        <is>
          <t>Cos1</t>
        </is>
      </c>
      <c r="F1594" s="45" t="inlineStr">
        <is>
          <t>Dên</t>
        </is>
      </c>
      <c r="G1594" s="45" t="inlineStr">
        <is>
          <t>DAIDO</t>
        </is>
      </c>
      <c r="H1594" s="45" t="inlineStr">
        <is>
          <t>Bộ</t>
        </is>
      </c>
      <c r="I1594" s="45" t="n"/>
      <c r="J1594" s="54" t="n">
        <v>110000</v>
      </c>
      <c r="K1594" s="54" t="n">
        <v>120000</v>
      </c>
      <c r="L1594" s="54" t="n">
        <v>130000</v>
      </c>
      <c r="M1594" s="45" t="n"/>
      <c r="N1594" s="45" t="n"/>
      <c r="O1594" s="45" t="n"/>
      <c r="P1594" s="45" t="inlineStr">
        <is>
          <t>Miểng dên Kubota V2403/4D87 (cổ biên 47) - Cos1 - Daido</t>
        </is>
      </c>
    </row>
    <row r="1595" ht="30" customHeight="1">
      <c r="A1595" s="141" t="n"/>
      <c r="B1595" s="141" t="inlineStr">
        <is>
          <t>KUBOTA</t>
        </is>
      </c>
      <c r="C1595" s="141" t="inlineStr">
        <is>
          <t>Dên V2403/4D87</t>
        </is>
      </c>
      <c r="D1595" s="141" t="inlineStr">
        <is>
          <t>87</t>
        </is>
      </c>
      <c r="E1595" s="141" t="inlineStr">
        <is>
          <t>Cos2</t>
        </is>
      </c>
      <c r="F1595" s="141" t="inlineStr">
        <is>
          <t>Dên</t>
        </is>
      </c>
      <c r="G1595" s="141" t="n"/>
      <c r="H1595" s="141" t="inlineStr">
        <is>
          <t>Bộ</t>
        </is>
      </c>
      <c r="I1595" s="45" t="n"/>
      <c r="J1595" s="45" t="n"/>
      <c r="K1595" s="45" t="n"/>
      <c r="L1595" s="45" t="n"/>
      <c r="M1595" s="45" t="n"/>
      <c r="N1595" s="45" t="n"/>
      <c r="O1595" s="45" t="n"/>
      <c r="P1595" s="45" t="n"/>
    </row>
    <row r="1596" ht="30" customHeight="1">
      <c r="A1596" s="141" t="n"/>
      <c r="B1596" s="141" t="inlineStr">
        <is>
          <t>KUBOTA</t>
        </is>
      </c>
      <c r="C1596" s="141" t="inlineStr">
        <is>
          <t>Dên V2403/4D87</t>
        </is>
      </c>
      <c r="D1596" s="141" t="inlineStr">
        <is>
          <t>87</t>
        </is>
      </c>
      <c r="E1596" s="141" t="inlineStr">
        <is>
          <t>Cos3</t>
        </is>
      </c>
      <c r="F1596" s="141" t="inlineStr">
        <is>
          <t>Dên</t>
        </is>
      </c>
      <c r="G1596" s="141" t="n"/>
      <c r="H1596" s="141" t="inlineStr">
        <is>
          <t>Bộ</t>
        </is>
      </c>
      <c r="I1596" s="45" t="n"/>
      <c r="J1596" s="45" t="n"/>
      <c r="K1596" s="45" t="n"/>
      <c r="L1596" s="45" t="n"/>
      <c r="M1596" s="45" t="n"/>
      <c r="N1596" s="45" t="n"/>
      <c r="O1596" s="45" t="n"/>
      <c r="P1596" s="45" t="n"/>
    </row>
    <row r="1597" ht="30" customHeight="1">
      <c r="A1597" s="141" t="n"/>
      <c r="B1597" s="141" t="inlineStr">
        <is>
          <t>KUBOTA</t>
        </is>
      </c>
      <c r="C1597" s="141" t="inlineStr">
        <is>
          <t>Dên V2403/4D87</t>
        </is>
      </c>
      <c r="D1597" s="141" t="inlineStr">
        <is>
          <t>87</t>
        </is>
      </c>
      <c r="E1597" s="141" t="inlineStr">
        <is>
          <t>Cos4</t>
        </is>
      </c>
      <c r="F1597" s="141" t="inlineStr">
        <is>
          <t>Dên</t>
        </is>
      </c>
      <c r="G1597" s="141" t="n"/>
      <c r="H1597" s="141" t="inlineStr">
        <is>
          <t>Bộ</t>
        </is>
      </c>
      <c r="I1597" s="45" t="n"/>
      <c r="J1597" s="45" t="n"/>
      <c r="K1597" s="45" t="n"/>
      <c r="L1597" s="45" t="n"/>
      <c r="M1597" s="45" t="n"/>
      <c r="N1597" s="45" t="n"/>
      <c r="O1597" s="45" t="n"/>
      <c r="P1597" s="45" t="n"/>
    </row>
    <row r="1598" ht="30" customHeight="1">
      <c r="A1598" s="45" t="inlineStr">
        <is>
          <t>HH075555</t>
        </is>
      </c>
      <c r="B1598" s="45" t="inlineStr">
        <is>
          <t>KUBOTA</t>
        </is>
      </c>
      <c r="C1598" s="45" t="inlineStr">
        <is>
          <t>Baze V2403/DC60/DC70</t>
        </is>
      </c>
      <c r="D1598" s="45" t="inlineStr">
        <is>
          <t>87</t>
        </is>
      </c>
      <c r="E1598" s="45" t="inlineStr">
        <is>
          <t>Cos0</t>
        </is>
      </c>
      <c r="F1598" s="45" t="inlineStr">
        <is>
          <t>Baze</t>
        </is>
      </c>
      <c r="G1598" s="45" t="inlineStr">
        <is>
          <t>TDC</t>
        </is>
      </c>
      <c r="H1598" s="45" t="inlineStr">
        <is>
          <t>Bộ</t>
        </is>
      </c>
      <c r="I1598" s="45" t="n"/>
      <c r="J1598" s="54" t="n">
        <v>190000</v>
      </c>
      <c r="K1598" s="54" t="n">
        <v>210000</v>
      </c>
      <c r="L1598" s="54" t="n">
        <v>250000</v>
      </c>
      <c r="M1598" s="45" t="n"/>
      <c r="N1598" s="45" t="n"/>
      <c r="O1598" s="45" t="inlineStr">
        <is>
          <t>M-4V2403A-</t>
        </is>
      </c>
      <c r="P1598" s="45" t="inlineStr">
        <is>
          <t>Miểng baze Kubota V2403/ M-4V2403A- STD cos0, DC60, DC70- TDC</t>
        </is>
      </c>
    </row>
    <row r="1599" ht="30" customHeight="1">
      <c r="A1599" s="141" t="n"/>
      <c r="B1599" s="141" t="inlineStr">
        <is>
          <t>KUBOTA</t>
        </is>
      </c>
      <c r="C1599" s="141" t="inlineStr">
        <is>
          <t>Baze V2403/DC60/DC70</t>
        </is>
      </c>
      <c r="D1599" s="141" t="inlineStr">
        <is>
          <t>87</t>
        </is>
      </c>
      <c r="E1599" s="141" t="inlineStr">
        <is>
          <t>Cos1</t>
        </is>
      </c>
      <c r="F1599" s="141" t="inlineStr">
        <is>
          <t>Baze</t>
        </is>
      </c>
      <c r="G1599" s="141" t="n"/>
      <c r="H1599" s="141" t="inlineStr">
        <is>
          <t>Bộ</t>
        </is>
      </c>
      <c r="I1599" s="45" t="n"/>
      <c r="J1599" s="45" t="n"/>
      <c r="K1599" s="45" t="n"/>
      <c r="L1599" s="45" t="n"/>
      <c r="M1599" s="45" t="n"/>
      <c r="N1599" s="45" t="n"/>
      <c r="O1599" s="45" t="n"/>
      <c r="P1599" s="45" t="n"/>
    </row>
    <row r="1600" ht="30" customHeight="1">
      <c r="A1600" s="45" t="inlineStr">
        <is>
          <t>HH075557</t>
        </is>
      </c>
      <c r="B1600" s="45" t="inlineStr">
        <is>
          <t>KUBOTA</t>
        </is>
      </c>
      <c r="C1600" s="45" t="inlineStr">
        <is>
          <t>Baze V2403/DC60/DC70</t>
        </is>
      </c>
      <c r="D1600" s="45" t="inlineStr">
        <is>
          <t>87</t>
        </is>
      </c>
      <c r="E1600" s="45" t="inlineStr">
        <is>
          <t>Cos2</t>
        </is>
      </c>
      <c r="F1600" s="45" t="inlineStr">
        <is>
          <t>Baze</t>
        </is>
      </c>
      <c r="G1600" s="45" t="inlineStr">
        <is>
          <t>TDC</t>
        </is>
      </c>
      <c r="H1600" s="45" t="inlineStr">
        <is>
          <t>Bộ</t>
        </is>
      </c>
      <c r="I1600" s="45" t="n"/>
      <c r="J1600" s="45" t="n"/>
      <c r="K1600" s="45" t="n"/>
      <c r="L1600" s="45" t="n"/>
      <c r="M1600" s="45" t="n"/>
      <c r="N1600" s="45" t="n"/>
      <c r="O1600" s="45" t="inlineStr">
        <is>
          <t>M-4V2403A-</t>
        </is>
      </c>
      <c r="P1600" s="45" t="inlineStr">
        <is>
          <t>Miểng baze Kubota V2403/M-4V2403A-0.50 Cos2, DC60, DC70 - TDC</t>
        </is>
      </c>
    </row>
    <row r="1601" ht="30" customHeight="1">
      <c r="A1601" s="141" t="n"/>
      <c r="B1601" s="141" t="inlineStr">
        <is>
          <t>KUBOTA</t>
        </is>
      </c>
      <c r="C1601" s="141" t="inlineStr">
        <is>
          <t>Baze V2403/DC60/DC70</t>
        </is>
      </c>
      <c r="D1601" s="141" t="inlineStr">
        <is>
          <t>87</t>
        </is>
      </c>
      <c r="E1601" s="141" t="inlineStr">
        <is>
          <t>Cos3</t>
        </is>
      </c>
      <c r="F1601" s="141" t="inlineStr">
        <is>
          <t>Baze</t>
        </is>
      </c>
      <c r="G1601" s="141" t="n"/>
      <c r="H1601" s="141" t="inlineStr">
        <is>
          <t>Bộ</t>
        </is>
      </c>
      <c r="I1601" s="45" t="n"/>
      <c r="J1601" s="45" t="n"/>
      <c r="K1601" s="45" t="n"/>
      <c r="L1601" s="45" t="n"/>
      <c r="M1601" s="45" t="n"/>
      <c r="N1601" s="45" t="n"/>
      <c r="O1601" s="45" t="n"/>
      <c r="P1601" s="45" t="n"/>
    </row>
    <row r="1602" ht="30" customHeight="1">
      <c r="A1602" s="141" t="n"/>
      <c r="B1602" s="141" t="inlineStr">
        <is>
          <t>KUBOTA</t>
        </is>
      </c>
      <c r="C1602" s="141" t="inlineStr">
        <is>
          <t>Baze V2403/DC60/DC70</t>
        </is>
      </c>
      <c r="D1602" s="141" t="inlineStr">
        <is>
          <t>87</t>
        </is>
      </c>
      <c r="E1602" s="141" t="inlineStr">
        <is>
          <t>Cos4</t>
        </is>
      </c>
      <c r="F1602" s="141" t="inlineStr">
        <is>
          <t>Baze</t>
        </is>
      </c>
      <c r="G1602" s="141" t="n"/>
      <c r="H1602" s="141" t="inlineStr">
        <is>
          <t>Bộ</t>
        </is>
      </c>
      <c r="I1602" s="45" t="n"/>
      <c r="J1602" s="45" t="n"/>
      <c r="K1602" s="45" t="n"/>
      <c r="L1602" s="45" t="n"/>
      <c r="M1602" s="45" t="n"/>
      <c r="N1602" s="45" t="n"/>
      <c r="O1602" s="45" t="n"/>
      <c r="P1602" s="45" t="n"/>
    </row>
    <row r="1603" ht="30" customHeight="1">
      <c r="A1603" s="43" t="inlineStr">
        <is>
          <t>HH076602</t>
        </is>
      </c>
      <c r="B1603" s="43" t="inlineStr">
        <is>
          <t>KUBOTA</t>
        </is>
      </c>
      <c r="C1603" s="43" t="inlineStr">
        <is>
          <t>Dên V2403/V2203/4D87</t>
        </is>
      </c>
      <c r="D1603" s="43" t="inlineStr">
        <is>
          <t>87</t>
        </is>
      </c>
      <c r="E1603" s="43" t="inlineStr">
        <is>
          <t>Cos0</t>
        </is>
      </c>
      <c r="F1603" s="43" t="inlineStr">
        <is>
          <t>Dên</t>
        </is>
      </c>
      <c r="G1603" s="43" t="inlineStr">
        <is>
          <t>CS IVECO</t>
        </is>
      </c>
      <c r="H1603" s="43" t="inlineStr">
        <is>
          <t>Bộ</t>
        </is>
      </c>
      <c r="I1603" s="43" t="n"/>
      <c r="J1603" s="43" t="n"/>
      <c r="K1603" s="43" t="n"/>
      <c r="L1603" s="43" t="n"/>
      <c r="M1603" s="43" t="n"/>
      <c r="N1603" s="43" t="n"/>
      <c r="O1603" s="43" t="n"/>
      <c r="P1603" s="43" t="inlineStr">
        <is>
          <t>Miểng Dên V2403 / V2203 / 4D87 Cos0 - CS IVECO</t>
        </is>
      </c>
    </row>
    <row r="1604" ht="30" customHeight="1">
      <c r="A1604" s="43" t="inlineStr">
        <is>
          <t>HH076603</t>
        </is>
      </c>
      <c r="B1604" s="43" t="inlineStr">
        <is>
          <t>KUBOTA</t>
        </is>
      </c>
      <c r="C1604" s="43" t="inlineStr">
        <is>
          <t>Dên V2403/V2203/4D87</t>
        </is>
      </c>
      <c r="D1604" s="43" t="inlineStr">
        <is>
          <t>87</t>
        </is>
      </c>
      <c r="E1604" s="43" t="inlineStr">
        <is>
          <t>Cos1</t>
        </is>
      </c>
      <c r="F1604" s="43" t="inlineStr">
        <is>
          <t>Dên</t>
        </is>
      </c>
      <c r="G1604" s="43" t="inlineStr">
        <is>
          <t>CS IVECO</t>
        </is>
      </c>
      <c r="H1604" s="43" t="inlineStr">
        <is>
          <t>Bộ</t>
        </is>
      </c>
      <c r="I1604" s="43" t="n"/>
      <c r="J1604" s="53" t="n">
        <v>110000</v>
      </c>
      <c r="K1604" s="53" t="n">
        <v>120000</v>
      </c>
      <c r="L1604" s="53" t="n">
        <v>130000</v>
      </c>
      <c r="M1604" s="43" t="n"/>
      <c r="N1604" s="43" t="n"/>
      <c r="O1604" s="43" t="n"/>
      <c r="P1604" s="43" t="inlineStr">
        <is>
          <t>Miểng Dên V2403 / V2203 / 4D87 Cos1 - CS IVECO</t>
        </is>
      </c>
    </row>
    <row r="1605" ht="30" customHeight="1">
      <c r="A1605" s="43" t="inlineStr">
        <is>
          <t>HH078355</t>
        </is>
      </c>
      <c r="B1605" s="43" t="inlineStr">
        <is>
          <t>KUBOTA</t>
        </is>
      </c>
      <c r="C1605" s="43" t="inlineStr">
        <is>
          <t>Dên V2403/V2203/4D87</t>
        </is>
      </c>
      <c r="D1605" s="43" t="inlineStr">
        <is>
          <t>87</t>
        </is>
      </c>
      <c r="E1605" s="43" t="inlineStr">
        <is>
          <t>Cos2</t>
        </is>
      </c>
      <c r="F1605" s="43" t="inlineStr">
        <is>
          <t>Dên</t>
        </is>
      </c>
      <c r="G1605" s="43" t="inlineStr">
        <is>
          <t>CS IVECO</t>
        </is>
      </c>
      <c r="H1605" s="43" t="inlineStr">
        <is>
          <t>Bộ</t>
        </is>
      </c>
      <c r="I1605" s="43" t="n"/>
      <c r="J1605" s="53" t="n">
        <v>100000</v>
      </c>
      <c r="K1605" s="53" t="n">
        <v>110000</v>
      </c>
      <c r="L1605" s="53" t="n">
        <v>120000</v>
      </c>
      <c r="M1605" s="43" t="n"/>
      <c r="N1605" s="43" t="n"/>
      <c r="O1605" s="43" t="n"/>
      <c r="P1605" s="43" t="inlineStr">
        <is>
          <t>Miểng Dên V2403 / V2203 / 4D87 cos2 - CS IVECO</t>
        </is>
      </c>
    </row>
    <row r="1606" ht="30" customHeight="1">
      <c r="A1606" s="45" t="inlineStr">
        <is>
          <t>HH082448</t>
        </is>
      </c>
      <c r="B1606" s="45" t="inlineStr">
        <is>
          <t>KUBOTA</t>
        </is>
      </c>
      <c r="C1606" s="45" t="inlineStr">
        <is>
          <t>Dên V2403/V2203/4D87</t>
        </is>
      </c>
      <c r="D1606" s="45" t="inlineStr">
        <is>
          <t>87</t>
        </is>
      </c>
      <c r="E1606" s="45" t="inlineStr">
        <is>
          <t>Cos2</t>
        </is>
      </c>
      <c r="F1606" s="45" t="inlineStr">
        <is>
          <t>Dên</t>
        </is>
      </c>
      <c r="G1606" s="45" t="inlineStr">
        <is>
          <t>DAIDO</t>
        </is>
      </c>
      <c r="H1606" s="45" t="inlineStr">
        <is>
          <t>Bộ</t>
        </is>
      </c>
      <c r="I1606" s="45" t="n"/>
      <c r="J1606" s="54" t="n">
        <v>100000</v>
      </c>
      <c r="K1606" s="54" t="n">
        <v>110000</v>
      </c>
      <c r="L1606" s="54" t="n">
        <v>120000</v>
      </c>
      <c r="M1606" s="45" t="n"/>
      <c r="N1606" s="45" t="n"/>
      <c r="O1606" s="45" t="n"/>
      <c r="P1606" s="45" t="inlineStr">
        <is>
          <t>Miểng Dên V2403 / V2203 / 4D87 cos2 - Daido</t>
        </is>
      </c>
    </row>
    <row r="1607" ht="30" customHeight="1">
      <c r="A1607" s="141" t="n"/>
      <c r="B1607" s="141" t="inlineStr">
        <is>
          <t>KUBOTA</t>
        </is>
      </c>
      <c r="C1607" s="141" t="inlineStr">
        <is>
          <t>Dên V2403/V2203/4D87</t>
        </is>
      </c>
      <c r="D1607" s="141" t="inlineStr">
        <is>
          <t>87</t>
        </is>
      </c>
      <c r="E1607" s="141" t="inlineStr">
        <is>
          <t>Cos3</t>
        </is>
      </c>
      <c r="F1607" s="141" t="inlineStr">
        <is>
          <t>Dên</t>
        </is>
      </c>
      <c r="G1607" s="141" t="n"/>
      <c r="H1607" s="141" t="inlineStr">
        <is>
          <t>Bộ</t>
        </is>
      </c>
      <c r="I1607" s="43" t="n"/>
      <c r="J1607" s="43" t="n"/>
      <c r="K1607" s="43" t="n"/>
      <c r="L1607" s="43" t="n"/>
      <c r="M1607" s="43" t="n"/>
      <c r="N1607" s="43" t="n"/>
      <c r="O1607" s="43" t="n"/>
      <c r="P1607" s="43" t="n"/>
    </row>
    <row r="1608" ht="30" customHeight="1">
      <c r="A1608" s="141" t="n"/>
      <c r="B1608" s="141" t="inlineStr">
        <is>
          <t>KUBOTA</t>
        </is>
      </c>
      <c r="C1608" s="141" t="inlineStr">
        <is>
          <t>Dên V2403/V2203/4D87</t>
        </is>
      </c>
      <c r="D1608" s="141" t="inlineStr">
        <is>
          <t>87</t>
        </is>
      </c>
      <c r="E1608" s="141" t="inlineStr">
        <is>
          <t>Cos4</t>
        </is>
      </c>
      <c r="F1608" s="141" t="inlineStr">
        <is>
          <t>Dên</t>
        </is>
      </c>
      <c r="G1608" s="141" t="n"/>
      <c r="H1608" s="141" t="inlineStr">
        <is>
          <t>Bộ</t>
        </is>
      </c>
      <c r="I1608" s="45" t="n"/>
      <c r="J1608" s="45" t="n"/>
      <c r="K1608" s="45" t="n"/>
      <c r="L1608" s="45" t="n"/>
      <c r="M1608" s="45" t="n"/>
      <c r="N1608" s="45" t="n"/>
      <c r="O1608" s="45" t="n"/>
      <c r="P1608" s="45" t="n"/>
    </row>
    <row r="1609" ht="30" customHeight="1">
      <c r="A1609" s="45" t="inlineStr">
        <is>
          <t>HH080941</t>
        </is>
      </c>
      <c r="B1609" s="45" t="inlineStr">
        <is>
          <t>KUBOTA</t>
        </is>
      </c>
      <c r="C1609" s="45" t="inlineStr">
        <is>
          <t>Bạc miểng V3300/ V3600/ V3800 cos0 - DAIDO TW</t>
        </is>
      </c>
      <c r="D1609" s="45" t="inlineStr">
        <is>
          <t>100</t>
        </is>
      </c>
      <c r="E1609" s="45" t="inlineStr">
        <is>
          <t>Cos0</t>
        </is>
      </c>
      <c r="F1609" s="45" t="inlineStr">
        <is>
          <t>Baze+Dên</t>
        </is>
      </c>
      <c r="G1609" s="45" t="inlineStr">
        <is>
          <t>DAIDO TW</t>
        </is>
      </c>
      <c r="H1609" s="45" t="inlineStr">
        <is>
          <t>Bộ</t>
        </is>
      </c>
      <c r="I1609" s="45" t="n"/>
      <c r="J1609" s="54" t="n">
        <v>310000</v>
      </c>
      <c r="K1609" s="54" t="n">
        <v>330000</v>
      </c>
      <c r="L1609" s="54" t="n">
        <v>350000</v>
      </c>
      <c r="M1609" s="45" t="n"/>
      <c r="N1609" s="45" t="n"/>
      <c r="O1609" s="45" t="n"/>
      <c r="P1609" s="45" t="inlineStr">
        <is>
          <t>Bạc miểng V3300/ V3600/ V3800 cos0 - DAIDO TW</t>
        </is>
      </c>
    </row>
    <row r="1610" ht="30" customHeight="1">
      <c r="A1610" s="43" t="inlineStr">
        <is>
          <t>HH073720</t>
        </is>
      </c>
      <c r="B1610" s="43" t="inlineStr">
        <is>
          <t>KUBOTA</t>
        </is>
      </c>
      <c r="C1610" s="43" t="inlineStr">
        <is>
          <t>Bạc miểng V3300/ V3600/ V3800 cos1 - DAIDO TW</t>
        </is>
      </c>
      <c r="D1610" s="43" t="inlineStr">
        <is>
          <t>100</t>
        </is>
      </c>
      <c r="E1610" s="43" t="inlineStr">
        <is>
          <t>Cos1</t>
        </is>
      </c>
      <c r="F1610" s="43" t="inlineStr">
        <is>
          <t>Baze+Dên</t>
        </is>
      </c>
      <c r="G1610" s="43" t="inlineStr">
        <is>
          <t>DAIDO TW</t>
        </is>
      </c>
      <c r="H1610" s="43" t="inlineStr">
        <is>
          <t>Bộ</t>
        </is>
      </c>
      <c r="I1610" s="43" t="n"/>
      <c r="J1610" s="53" t="n">
        <v>310000</v>
      </c>
      <c r="K1610" s="53" t="n">
        <v>340000</v>
      </c>
      <c r="L1610" s="53" t="n">
        <v>370000</v>
      </c>
      <c r="M1610" s="43" t="n"/>
      <c r="N1610" s="43" t="n"/>
      <c r="O1610" s="43" t="n"/>
      <c r="P1610" s="43" t="inlineStr">
        <is>
          <t>Bạc miểng V3300/ V3600/ V3800 cos1 - DAIDO TW</t>
        </is>
      </c>
    </row>
    <row r="1611" ht="30" customHeight="1">
      <c r="A1611" s="45" t="inlineStr">
        <is>
          <t>HH081052</t>
        </is>
      </c>
      <c r="B1611" s="45" t="inlineStr">
        <is>
          <t>KUBOTA</t>
        </is>
      </c>
      <c r="C1611" s="45" t="inlineStr">
        <is>
          <t>Bạc miểng V3300/ V3600/ V3800 cos2 - DAIDO TW</t>
        </is>
      </c>
      <c r="D1611" s="45" t="inlineStr">
        <is>
          <t>100</t>
        </is>
      </c>
      <c r="E1611" s="45" t="inlineStr">
        <is>
          <t>Cos2</t>
        </is>
      </c>
      <c r="F1611" s="45" t="inlineStr">
        <is>
          <t>Baze+Dên</t>
        </is>
      </c>
      <c r="G1611" s="45" t="inlineStr">
        <is>
          <t>DAIDO TW</t>
        </is>
      </c>
      <c r="H1611" s="45" t="inlineStr">
        <is>
          <t>Bộ</t>
        </is>
      </c>
      <c r="I1611" s="45" t="n"/>
      <c r="J1611" s="54" t="n">
        <v>310000</v>
      </c>
      <c r="K1611" s="54" t="n">
        <v>330000</v>
      </c>
      <c r="L1611" s="54" t="n">
        <v>350000</v>
      </c>
      <c r="M1611" s="45" t="n"/>
      <c r="N1611" s="45" t="n"/>
      <c r="O1611" s="45" t="n"/>
      <c r="P1611" s="45" t="inlineStr">
        <is>
          <t>Bạc miểng V3300/ V3600/ V3800 cos2 - DAIDO TW</t>
        </is>
      </c>
    </row>
    <row r="1612" ht="30" customHeight="1">
      <c r="A1612" s="141" t="n"/>
      <c r="B1612" s="141" t="inlineStr">
        <is>
          <t>KUBOTA</t>
        </is>
      </c>
      <c r="C1612" s="141" t="inlineStr">
        <is>
          <t>Bạc Miểng V3300/V3600/V3800</t>
        </is>
      </c>
      <c r="D1612" s="141" t="inlineStr">
        <is>
          <t>100</t>
        </is>
      </c>
      <c r="E1612" s="141" t="inlineStr">
        <is>
          <t>Cos3</t>
        </is>
      </c>
      <c r="F1612" s="141" t="inlineStr">
        <is>
          <t>Baze+Dên</t>
        </is>
      </c>
      <c r="G1612" s="141" t="n"/>
      <c r="H1612" s="141" t="inlineStr">
        <is>
          <t>Bộ</t>
        </is>
      </c>
      <c r="I1612" s="45" t="n"/>
      <c r="J1612" s="45" t="n"/>
      <c r="K1612" s="45" t="n"/>
      <c r="L1612" s="45" t="n"/>
      <c r="M1612" s="45" t="n"/>
      <c r="N1612" s="45" t="n"/>
      <c r="O1612" s="45" t="n"/>
      <c r="P1612" s="45" t="n"/>
    </row>
    <row r="1613" ht="30" customHeight="1">
      <c r="A1613" s="141" t="n"/>
      <c r="B1613" s="141" t="inlineStr">
        <is>
          <t>KUBOTA</t>
        </is>
      </c>
      <c r="C1613" s="141" t="inlineStr">
        <is>
          <t>Bạc Miểng V3300/V3600/V3800</t>
        </is>
      </c>
      <c r="D1613" s="141" t="inlineStr">
        <is>
          <t>100</t>
        </is>
      </c>
      <c r="E1613" s="141" t="inlineStr">
        <is>
          <t>Cos4</t>
        </is>
      </c>
      <c r="F1613" s="141" t="inlineStr">
        <is>
          <t>Baze+Dên</t>
        </is>
      </c>
      <c r="G1613" s="141" t="n"/>
      <c r="H1613" s="141" t="inlineStr">
        <is>
          <t>Bộ</t>
        </is>
      </c>
      <c r="I1613" s="45" t="n"/>
      <c r="J1613" s="45" t="n"/>
      <c r="K1613" s="45" t="n"/>
      <c r="L1613" s="45" t="n"/>
      <c r="M1613" s="45" t="n"/>
      <c r="N1613" s="45" t="n"/>
      <c r="O1613" s="45" t="n"/>
      <c r="P1613" s="45" t="n"/>
    </row>
    <row r="1614" ht="30" customHeight="1">
      <c r="A1614" s="43" t="inlineStr">
        <is>
          <t>HH074646</t>
        </is>
      </c>
      <c r="B1614" s="43" t="inlineStr">
        <is>
          <t>KUBOTA</t>
        </is>
      </c>
      <c r="C1614" s="43" t="inlineStr">
        <is>
          <t>Bạc miểng 4D105-1/3 Cos0 - NDC CN</t>
        </is>
      </c>
      <c r="D1614" s="43" t="inlineStr">
        <is>
          <t>105</t>
        </is>
      </c>
      <c r="E1614" s="43" t="inlineStr">
        <is>
          <t>Cos0</t>
        </is>
      </c>
      <c r="F1614" s="43" t="inlineStr">
        <is>
          <t>Baze+Dên</t>
        </is>
      </c>
      <c r="G1614" s="43" t="inlineStr">
        <is>
          <t>NDC CN</t>
        </is>
      </c>
      <c r="H1614" s="43" t="inlineStr">
        <is>
          <t>Bộ</t>
        </is>
      </c>
      <c r="I1614" s="43" t="n"/>
      <c r="J1614" s="53" t="n">
        <v>760000</v>
      </c>
      <c r="K1614" s="53" t="n">
        <v>800000</v>
      </c>
      <c r="L1614" s="53" t="n">
        <v>840000</v>
      </c>
      <c r="M1614" s="43" t="n"/>
      <c r="N1614" s="43" t="n"/>
      <c r="O1614" s="43" t="n"/>
      <c r="P1614" s="43" t="inlineStr">
        <is>
          <t>Bạc miểng 4D105-1/3 Cos0 - NDC CN</t>
        </is>
      </c>
    </row>
    <row r="1615" ht="30" customHeight="1">
      <c r="A1615" s="43" t="inlineStr">
        <is>
          <t>HH00245</t>
        </is>
      </c>
      <c r="B1615" s="43" t="inlineStr">
        <is>
          <t>KUBOTA</t>
        </is>
      </c>
      <c r="C1615" s="43" t="inlineStr">
        <is>
          <t>Bạc miểng 4D105-1/3 Cos1 - NDC</t>
        </is>
      </c>
      <c r="D1615" s="43" t="inlineStr">
        <is>
          <t>105</t>
        </is>
      </c>
      <c r="E1615" s="43" t="inlineStr">
        <is>
          <t>Cos1</t>
        </is>
      </c>
      <c r="F1615" s="43" t="inlineStr">
        <is>
          <t>Baze+Dên</t>
        </is>
      </c>
      <c r="G1615" s="43" t="inlineStr">
        <is>
          <t>NDC</t>
        </is>
      </c>
      <c r="H1615" s="43" t="inlineStr">
        <is>
          <t>Bộ</t>
        </is>
      </c>
      <c r="I1615" s="43" t="n"/>
      <c r="J1615" s="43" t="n"/>
      <c r="K1615" s="43" t="n"/>
      <c r="L1615" s="43" t="n"/>
      <c r="M1615" s="43" t="n"/>
      <c r="N1615" s="43" t="n"/>
      <c r="O1615" s="43" t="n"/>
      <c r="P1615" s="43" t="inlineStr">
        <is>
          <t>Bạc miểng 4D105-1/3 Cos1 - NDC</t>
        </is>
      </c>
    </row>
    <row r="1616" ht="30" customHeight="1">
      <c r="A1616" s="45" t="inlineStr">
        <is>
          <t>HH074648</t>
        </is>
      </c>
      <c r="B1616" s="45" t="inlineStr">
        <is>
          <t>KUBOTA</t>
        </is>
      </c>
      <c r="C1616" s="45" t="inlineStr">
        <is>
          <t>Bạc miểng 4D105-1/3 Cos2 - NDC CN</t>
        </is>
      </c>
      <c r="D1616" s="45" t="inlineStr">
        <is>
          <t>105</t>
        </is>
      </c>
      <c r="E1616" s="45" t="inlineStr">
        <is>
          <t>Cos2</t>
        </is>
      </c>
      <c r="F1616" s="45" t="inlineStr">
        <is>
          <t>Baze+Dên</t>
        </is>
      </c>
      <c r="G1616" s="45" t="inlineStr">
        <is>
          <t>NDC CN</t>
        </is>
      </c>
      <c r="H1616" s="45" t="inlineStr">
        <is>
          <t>Bộ</t>
        </is>
      </c>
      <c r="I1616" s="45" t="n"/>
      <c r="J1616" s="45" t="n"/>
      <c r="K1616" s="45" t="n"/>
      <c r="L1616" s="45" t="n"/>
      <c r="M1616" s="45" t="n"/>
      <c r="N1616" s="45" t="n"/>
      <c r="O1616" s="45" t="n"/>
      <c r="P1616" s="45" t="inlineStr">
        <is>
          <t>Bạc miểng 4D105-1/3 Cos2 - NDC CN</t>
        </is>
      </c>
    </row>
    <row r="1617" ht="30" customHeight="1">
      <c r="A1617" s="141" t="n"/>
      <c r="B1617" s="141" t="inlineStr">
        <is>
          <t>KUBOTA</t>
        </is>
      </c>
      <c r="C1617" s="141" t="inlineStr">
        <is>
          <t>Bạc Miểng 4D105-1/3</t>
        </is>
      </c>
      <c r="D1617" s="141" t="inlineStr">
        <is>
          <t>105</t>
        </is>
      </c>
      <c r="E1617" s="141" t="inlineStr">
        <is>
          <t>Cos3</t>
        </is>
      </c>
      <c r="F1617" s="141" t="inlineStr">
        <is>
          <t>Baze+Dên</t>
        </is>
      </c>
      <c r="G1617" s="141" t="n"/>
      <c r="H1617" s="141" t="inlineStr">
        <is>
          <t>Bộ</t>
        </is>
      </c>
      <c r="I1617" s="43" t="n"/>
      <c r="J1617" s="43" t="n"/>
      <c r="K1617" s="43" t="n"/>
      <c r="L1617" s="43" t="n"/>
      <c r="M1617" s="43" t="n"/>
      <c r="N1617" s="43" t="n"/>
      <c r="O1617" s="43" t="n"/>
      <c r="P1617" s="43" t="n"/>
    </row>
    <row r="1618" ht="30" customHeight="1">
      <c r="A1618" s="43" t="inlineStr">
        <is>
          <t>HH083418</t>
        </is>
      </c>
      <c r="B1618" s="43" t="inlineStr">
        <is>
          <t>KUBOTA</t>
        </is>
      </c>
      <c r="C1618" s="43" t="inlineStr">
        <is>
          <t>Bạc miểng 4D105-1/3 Cos4 - NDC CN</t>
        </is>
      </c>
      <c r="D1618" s="43" t="inlineStr">
        <is>
          <t>105</t>
        </is>
      </c>
      <c r="E1618" s="43" t="inlineStr">
        <is>
          <t>Cos4</t>
        </is>
      </c>
      <c r="F1618" s="43" t="inlineStr">
        <is>
          <t>Baze+Dên</t>
        </is>
      </c>
      <c r="G1618" s="43" t="inlineStr">
        <is>
          <t>NDC CN</t>
        </is>
      </c>
      <c r="H1618" s="43" t="inlineStr">
        <is>
          <t>Bộ</t>
        </is>
      </c>
      <c r="I1618" s="43" t="n"/>
      <c r="J1618" s="43" t="n"/>
      <c r="K1618" s="43" t="n"/>
      <c r="L1618" s="43" t="n"/>
      <c r="M1618" s="43" t="n"/>
      <c r="N1618" s="43" t="n"/>
      <c r="O1618" s="43" t="n"/>
      <c r="P1618" s="43" t="inlineStr">
        <is>
          <t>Bạc miểng 4D105-1/3 Cos4 - NDC CN</t>
        </is>
      </c>
    </row>
    <row r="1619" ht="30" customHeight="1">
      <c r="A1619" s="45" t="inlineStr">
        <is>
          <t>HH081625</t>
        </is>
      </c>
      <c r="B1619" s="45" t="inlineStr">
        <is>
          <t>KUBOTA</t>
        </is>
      </c>
      <c r="C1619" s="45" t="inlineStr">
        <is>
          <t>Bạc miểng V4000/V4300/V5900 Cos0 -Daido</t>
        </is>
      </c>
      <c r="D1619" s="45" t="inlineStr">
        <is>
          <t>105</t>
        </is>
      </c>
      <c r="E1619" s="45" t="inlineStr">
        <is>
          <t>Cos0</t>
        </is>
      </c>
      <c r="F1619" s="45" t="inlineStr">
        <is>
          <t>Baze+Dên</t>
        </is>
      </c>
      <c r="G1619" s="45" t="inlineStr">
        <is>
          <t>DAIDO</t>
        </is>
      </c>
      <c r="H1619" s="45" t="inlineStr">
        <is>
          <t>Bộ</t>
        </is>
      </c>
      <c r="I1619" s="45" t="n"/>
      <c r="J1619" s="45" t="n"/>
      <c r="K1619" s="45" t="n"/>
      <c r="L1619" s="45" t="n"/>
      <c r="M1619" s="45" t="n"/>
      <c r="N1619" s="45" t="n"/>
      <c r="O1619" s="45" t="n"/>
      <c r="P1619" s="45" t="inlineStr">
        <is>
          <t>Bạc miểng V4000/V4300/V5900 Cos0 -Daido</t>
        </is>
      </c>
    </row>
    <row r="1620" ht="30" customHeight="1">
      <c r="A1620" s="141" t="n"/>
      <c r="B1620" s="141" t="inlineStr">
        <is>
          <t>KUBOTA</t>
        </is>
      </c>
      <c r="C1620" s="141" t="inlineStr">
        <is>
          <t>Bạc Miểng V4000/V4300/V5900</t>
        </is>
      </c>
      <c r="D1620" s="141" t="inlineStr">
        <is>
          <t>105</t>
        </is>
      </c>
      <c r="E1620" s="141" t="inlineStr">
        <is>
          <t>Cos1</t>
        </is>
      </c>
      <c r="F1620" s="141" t="inlineStr">
        <is>
          <t>Baze+Dên</t>
        </is>
      </c>
      <c r="G1620" s="141" t="n"/>
      <c r="H1620" s="141" t="inlineStr">
        <is>
          <t>Bộ</t>
        </is>
      </c>
      <c r="I1620" s="45" t="n"/>
      <c r="J1620" s="45" t="n"/>
      <c r="K1620" s="45" t="n"/>
      <c r="L1620" s="45" t="n"/>
      <c r="M1620" s="45" t="n"/>
      <c r="N1620" s="45" t="n"/>
      <c r="O1620" s="45" t="n"/>
      <c r="P1620" s="45" t="n"/>
    </row>
    <row r="1621" ht="30" customHeight="1">
      <c r="A1621" s="141" t="n"/>
      <c r="B1621" s="141" t="inlineStr">
        <is>
          <t>KUBOTA</t>
        </is>
      </c>
      <c r="C1621" s="141" t="inlineStr">
        <is>
          <t>Bạc Miểng V4000/V4300/V5900</t>
        </is>
      </c>
      <c r="D1621" s="141" t="inlineStr">
        <is>
          <t>105</t>
        </is>
      </c>
      <c r="E1621" s="141" t="inlineStr">
        <is>
          <t>Cos2</t>
        </is>
      </c>
      <c r="F1621" s="141" t="inlineStr">
        <is>
          <t>Baze+Dên</t>
        </is>
      </c>
      <c r="G1621" s="141" t="n"/>
      <c r="H1621" s="141" t="inlineStr">
        <is>
          <t>Bộ</t>
        </is>
      </c>
      <c r="I1621" s="45" t="n"/>
      <c r="J1621" s="45" t="n"/>
      <c r="K1621" s="45" t="n"/>
      <c r="L1621" s="45" t="n"/>
      <c r="M1621" s="45" t="n"/>
      <c r="N1621" s="45" t="n"/>
      <c r="O1621" s="45" t="n"/>
      <c r="P1621" s="45" t="n"/>
    </row>
    <row r="1622" ht="30" customHeight="1">
      <c r="A1622" s="141" t="n"/>
      <c r="B1622" s="141" t="inlineStr">
        <is>
          <t>KUBOTA</t>
        </is>
      </c>
      <c r="C1622" s="141" t="inlineStr">
        <is>
          <t>Bạc Miểng V4000/V4300/V5900</t>
        </is>
      </c>
      <c r="D1622" s="141" t="inlineStr">
        <is>
          <t>105</t>
        </is>
      </c>
      <c r="E1622" s="141" t="inlineStr">
        <is>
          <t>Cos3</t>
        </is>
      </c>
      <c r="F1622" s="141" t="inlineStr">
        <is>
          <t>Baze+Dên</t>
        </is>
      </c>
      <c r="G1622" s="141" t="n"/>
      <c r="H1622" s="141" t="inlineStr">
        <is>
          <t>Bộ</t>
        </is>
      </c>
      <c r="I1622" s="45" t="n"/>
      <c r="J1622" s="45" t="n"/>
      <c r="K1622" s="45" t="n"/>
      <c r="L1622" s="45" t="n"/>
      <c r="M1622" s="45" t="n"/>
      <c r="N1622" s="45" t="n"/>
      <c r="O1622" s="45" t="n"/>
      <c r="P1622" s="45" t="n"/>
    </row>
    <row r="1623" ht="30" customHeight="1">
      <c r="A1623" s="141" t="n"/>
      <c r="B1623" s="141" t="inlineStr">
        <is>
          <t>KUBOTA</t>
        </is>
      </c>
      <c r="C1623" s="141" t="inlineStr">
        <is>
          <t>Bạc Miểng V4000/V4300/V5900</t>
        </is>
      </c>
      <c r="D1623" s="141" t="inlineStr">
        <is>
          <t>105</t>
        </is>
      </c>
      <c r="E1623" s="141" t="inlineStr">
        <is>
          <t>Cos4</t>
        </is>
      </c>
      <c r="F1623" s="141" t="inlineStr">
        <is>
          <t>Baze+Dên</t>
        </is>
      </c>
      <c r="G1623" s="141" t="n"/>
      <c r="H1623" s="141" t="inlineStr">
        <is>
          <t>Bộ</t>
        </is>
      </c>
      <c r="I1623" s="45" t="n"/>
      <c r="J1623" s="45" t="n"/>
      <c r="K1623" s="45" t="n"/>
      <c r="L1623" s="45" t="n"/>
      <c r="M1623" s="45" t="n"/>
      <c r="N1623" s="45" t="n"/>
      <c r="O1623" s="45" t="n"/>
      <c r="P1623" s="45" t="n"/>
    </row>
    <row r="1624" ht="30" customHeight="1">
      <c r="A1624" s="45" t="inlineStr">
        <is>
          <t>HH082058</t>
        </is>
      </c>
      <c r="B1624" s="45" t="inlineStr">
        <is>
          <t>KUBOTA</t>
        </is>
      </c>
      <c r="C1624" s="45" t="inlineStr">
        <is>
          <t>Bạc miểng Kubota V3307, STD Cos0 - DAIDO CN</t>
        </is>
      </c>
      <c r="D1624" s="45" t="inlineStr">
        <is>
          <t>94</t>
        </is>
      </c>
      <c r="E1624" s="45" t="inlineStr">
        <is>
          <t>Cos0</t>
        </is>
      </c>
      <c r="F1624" s="45" t="inlineStr">
        <is>
          <t>Baze+Dên</t>
        </is>
      </c>
      <c r="G1624" s="45" t="inlineStr">
        <is>
          <t>DAIDO CN</t>
        </is>
      </c>
      <c r="H1624" s="45" t="inlineStr">
        <is>
          <t>Bộ</t>
        </is>
      </c>
      <c r="I1624" s="45" t="n"/>
      <c r="J1624" s="54" t="n">
        <v>500000</v>
      </c>
      <c r="K1624" s="54" t="n">
        <v>550000</v>
      </c>
      <c r="L1624" s="54" t="n">
        <v>600000</v>
      </c>
      <c r="M1624" s="45" t="n"/>
      <c r="N1624" s="45" t="n"/>
      <c r="O1624" s="45" t="n"/>
      <c r="P1624" s="45" t="inlineStr">
        <is>
          <t>Bạc miểng Kubota V3307, STD Cos0 - DAIDO CN</t>
        </is>
      </c>
    </row>
    <row r="1625" ht="30" customHeight="1">
      <c r="A1625" s="43" t="inlineStr">
        <is>
          <t>HH083065</t>
        </is>
      </c>
      <c r="B1625" s="43" t="inlineStr">
        <is>
          <t>KUBOTA</t>
        </is>
      </c>
      <c r="C1625" s="43" t="inlineStr">
        <is>
          <t>Bạc miểng Kubota V3307, 0.25 Cos1 - DAIDO CN</t>
        </is>
      </c>
      <c r="D1625" s="43" t="inlineStr">
        <is>
          <t>94</t>
        </is>
      </c>
      <c r="E1625" s="43" t="inlineStr">
        <is>
          <t>Cos1</t>
        </is>
      </c>
      <c r="F1625" s="43" t="inlineStr">
        <is>
          <t>Baze+Dên</t>
        </is>
      </c>
      <c r="G1625" s="43" t="inlineStr">
        <is>
          <t>DAIDO CN</t>
        </is>
      </c>
      <c r="H1625" s="43" t="inlineStr">
        <is>
          <t>Bộ</t>
        </is>
      </c>
      <c r="I1625" s="43" t="n"/>
      <c r="J1625" s="53" t="n">
        <v>500000</v>
      </c>
      <c r="K1625" s="53" t="n">
        <v>550000</v>
      </c>
      <c r="L1625" s="53" t="n">
        <v>600000</v>
      </c>
      <c r="M1625" s="43" t="n"/>
      <c r="N1625" s="43" t="n"/>
      <c r="O1625" s="43" t="n"/>
      <c r="P1625" s="43" t="inlineStr">
        <is>
          <t>Bạc miểng Kubota V3307, 0.25 Cos1 - DAIDO CN</t>
        </is>
      </c>
    </row>
    <row r="1626" ht="30" customHeight="1">
      <c r="A1626" s="141" t="n"/>
      <c r="B1626" s="141" t="inlineStr">
        <is>
          <t>KUBOTA</t>
        </is>
      </c>
      <c r="C1626" s="141" t="inlineStr">
        <is>
          <t>Bạc Miểng V3307</t>
        </is>
      </c>
      <c r="D1626" s="141" t="inlineStr">
        <is>
          <t>94</t>
        </is>
      </c>
      <c r="E1626" s="141" t="inlineStr">
        <is>
          <t>Cos2</t>
        </is>
      </c>
      <c r="F1626" s="141" t="inlineStr">
        <is>
          <t>Baze+Dên</t>
        </is>
      </c>
      <c r="G1626" s="141" t="n"/>
      <c r="H1626" s="141" t="inlineStr">
        <is>
          <t>Bộ</t>
        </is>
      </c>
      <c r="I1626" s="45" t="n"/>
      <c r="J1626" s="45" t="n"/>
      <c r="K1626" s="45" t="n"/>
      <c r="L1626" s="45" t="n"/>
      <c r="M1626" s="45" t="n"/>
      <c r="N1626" s="45" t="n"/>
      <c r="O1626" s="45" t="n"/>
      <c r="P1626" s="45" t="n"/>
    </row>
    <row r="1627" ht="30" customHeight="1">
      <c r="A1627" s="141" t="n"/>
      <c r="B1627" s="141" t="inlineStr">
        <is>
          <t>KUBOTA</t>
        </is>
      </c>
      <c r="C1627" s="141" t="inlineStr">
        <is>
          <t>Bạc Miểng V3307</t>
        </is>
      </c>
      <c r="D1627" s="141" t="inlineStr">
        <is>
          <t>94</t>
        </is>
      </c>
      <c r="E1627" s="141" t="inlineStr">
        <is>
          <t>Cos3</t>
        </is>
      </c>
      <c r="F1627" s="141" t="inlineStr">
        <is>
          <t>Baze+Dên</t>
        </is>
      </c>
      <c r="G1627" s="141" t="n"/>
      <c r="H1627" s="141" t="inlineStr">
        <is>
          <t>Bộ</t>
        </is>
      </c>
      <c r="I1627" s="45" t="n"/>
      <c r="J1627" s="45" t="n"/>
      <c r="K1627" s="45" t="n"/>
      <c r="L1627" s="45" t="n"/>
      <c r="M1627" s="45" t="n"/>
      <c r="N1627" s="45" t="n"/>
      <c r="O1627" s="45" t="n"/>
      <c r="P1627" s="45" t="n"/>
    </row>
    <row r="1628" ht="30" customHeight="1">
      <c r="A1628" s="141" t="n"/>
      <c r="B1628" s="141" t="inlineStr">
        <is>
          <t>KUBOTA</t>
        </is>
      </c>
      <c r="C1628" s="141" t="inlineStr">
        <is>
          <t>Bạc Miểng V3307</t>
        </is>
      </c>
      <c r="D1628" s="141" t="inlineStr">
        <is>
          <t>94</t>
        </is>
      </c>
      <c r="E1628" s="141" t="inlineStr">
        <is>
          <t>Cos4</t>
        </is>
      </c>
      <c r="F1628" s="141" t="inlineStr">
        <is>
          <t>Baze+Dên</t>
        </is>
      </c>
      <c r="G1628" s="141" t="n"/>
      <c r="H1628" s="141" t="inlineStr">
        <is>
          <t>Bộ</t>
        </is>
      </c>
      <c r="I1628" s="43" t="n"/>
      <c r="J1628" s="43" t="n"/>
      <c r="K1628" s="43" t="n"/>
      <c r="L1628" s="43" t="n"/>
      <c r="M1628" s="43" t="n"/>
      <c r="N1628" s="43" t="n"/>
      <c r="O1628" s="43" t="n"/>
      <c r="P1628" s="43" t="n"/>
    </row>
    <row r="1629" ht="30" customHeight="1">
      <c r="A1629" s="41" t="n"/>
      <c r="B1629" s="41" t="n"/>
      <c r="C1629" s="42" t="inlineStr">
        <is>
          <t>◆ SUZUKI</t>
        </is>
      </c>
      <c r="D1629" s="41" t="n"/>
      <c r="E1629" s="41" t="n"/>
      <c r="F1629" s="41" t="n"/>
      <c r="G1629" s="41" t="n"/>
      <c r="H1629" s="41" t="n"/>
      <c r="I1629" s="41" t="n"/>
      <c r="J1629" s="41" t="n"/>
      <c r="K1629" s="41" t="n"/>
      <c r="L1629" s="41" t="n"/>
      <c r="M1629" s="41" t="n"/>
      <c r="N1629" s="41" t="n"/>
      <c r="O1629" s="41" t="n"/>
      <c r="P1629" s="41" t="n"/>
    </row>
    <row r="1630" ht="30" customHeight="1">
      <c r="A1630" s="141" t="n"/>
      <c r="B1630" s="141" t="inlineStr">
        <is>
          <t>SUZUKI</t>
        </is>
      </c>
      <c r="C1630" s="141" t="inlineStr">
        <is>
          <t>Bạc Miểng F10A</t>
        </is>
      </c>
      <c r="D1630" s="141" t="inlineStr">
        <is>
          <t>65.5</t>
        </is>
      </c>
      <c r="E1630" s="141" t="inlineStr">
        <is>
          <t>Cos0</t>
        </is>
      </c>
      <c r="F1630" s="141" t="inlineStr">
        <is>
          <t>Baze+Dên</t>
        </is>
      </c>
      <c r="G1630" s="141" t="n"/>
      <c r="H1630" s="141" t="inlineStr">
        <is>
          <t>Bộ</t>
        </is>
      </c>
      <c r="I1630" s="45" t="n"/>
      <c r="J1630" s="45" t="n"/>
      <c r="K1630" s="45" t="n"/>
      <c r="L1630" s="45" t="n"/>
      <c r="M1630" s="45" t="n"/>
      <c r="N1630" s="45" t="n"/>
      <c r="O1630" s="45" t="n"/>
      <c r="P1630" s="45" t="n"/>
    </row>
    <row r="1631" ht="30" customHeight="1">
      <c r="A1631" s="45" t="inlineStr">
        <is>
          <t>HH072137</t>
        </is>
      </c>
      <c r="B1631" s="45" t="inlineStr">
        <is>
          <t>SUZUKI</t>
        </is>
      </c>
      <c r="C1631" s="45" t="inlineStr">
        <is>
          <t>Bạc miểng F10A Cos1 - TAIHO</t>
        </is>
      </c>
      <c r="D1631" s="45" t="inlineStr">
        <is>
          <t>65.5</t>
        </is>
      </c>
      <c r="E1631" s="45" t="inlineStr">
        <is>
          <t>Cos1</t>
        </is>
      </c>
      <c r="F1631" s="45" t="inlineStr">
        <is>
          <t>Baze+Dên</t>
        </is>
      </c>
      <c r="G1631" s="45" t="inlineStr">
        <is>
          <t>TAIHO</t>
        </is>
      </c>
      <c r="H1631" s="45" t="inlineStr">
        <is>
          <t>Bộ</t>
        </is>
      </c>
      <c r="I1631" s="45" t="n"/>
      <c r="J1631" s="45" t="n"/>
      <c r="K1631" s="45" t="n"/>
      <c r="L1631" s="45" t="n"/>
      <c r="M1631" s="45" t="n"/>
      <c r="N1631" s="45" t="n"/>
      <c r="O1631" s="45" t="n"/>
      <c r="P1631" s="45" t="inlineStr">
        <is>
          <t>Bạc miểng F10A Cos1 - TAIHO</t>
        </is>
      </c>
    </row>
    <row r="1632" ht="30" customHeight="1">
      <c r="A1632" s="141" t="n"/>
      <c r="B1632" s="141" t="inlineStr">
        <is>
          <t>SUZUKI</t>
        </is>
      </c>
      <c r="C1632" s="141" t="inlineStr">
        <is>
          <t>Bạc Miểng F10A</t>
        </is>
      </c>
      <c r="D1632" s="141" t="inlineStr">
        <is>
          <t>65.5</t>
        </is>
      </c>
      <c r="E1632" s="141" t="inlineStr">
        <is>
          <t>Cos2</t>
        </is>
      </c>
      <c r="F1632" s="141" t="inlineStr">
        <is>
          <t>Baze+Dên</t>
        </is>
      </c>
      <c r="G1632" s="141" t="n"/>
      <c r="H1632" s="141" t="inlineStr">
        <is>
          <t>Bộ</t>
        </is>
      </c>
      <c r="I1632" s="45" t="n"/>
      <c r="J1632" s="45" t="n"/>
      <c r="K1632" s="45" t="n"/>
      <c r="L1632" s="45" t="n"/>
      <c r="M1632" s="45" t="n"/>
      <c r="N1632" s="45" t="n"/>
      <c r="O1632" s="45" t="n"/>
      <c r="P1632" s="45" t="n"/>
    </row>
    <row r="1633" ht="30" customHeight="1">
      <c r="A1633" s="141" t="n"/>
      <c r="B1633" s="141" t="inlineStr">
        <is>
          <t>SUZUKI</t>
        </is>
      </c>
      <c r="C1633" s="141" t="inlineStr">
        <is>
          <t>Bạc Miểng F10A</t>
        </is>
      </c>
      <c r="D1633" s="141" t="inlineStr">
        <is>
          <t>65.5</t>
        </is>
      </c>
      <c r="E1633" s="141" t="inlineStr">
        <is>
          <t>Cos3</t>
        </is>
      </c>
      <c r="F1633" s="141" t="inlineStr">
        <is>
          <t>Baze+Dên</t>
        </is>
      </c>
      <c r="G1633" s="141" t="n"/>
      <c r="H1633" s="141" t="inlineStr">
        <is>
          <t>Bộ</t>
        </is>
      </c>
      <c r="I1633" s="45" t="n"/>
      <c r="J1633" s="45" t="n"/>
      <c r="K1633" s="45" t="n"/>
      <c r="L1633" s="45" t="n"/>
      <c r="M1633" s="45" t="n"/>
      <c r="N1633" s="45" t="n"/>
      <c r="O1633" s="45" t="n"/>
      <c r="P1633" s="45" t="n"/>
    </row>
    <row r="1634" ht="30" customHeight="1">
      <c r="A1634" s="141" t="n"/>
      <c r="B1634" s="141" t="inlineStr">
        <is>
          <t>SUZUKI</t>
        </is>
      </c>
      <c r="C1634" s="141" t="inlineStr">
        <is>
          <t>Bạc Miểng F10A</t>
        </is>
      </c>
      <c r="D1634" s="141" t="inlineStr">
        <is>
          <t>65.5</t>
        </is>
      </c>
      <c r="E1634" s="141" t="inlineStr">
        <is>
          <t>Cos4</t>
        </is>
      </c>
      <c r="F1634" s="141" t="inlineStr">
        <is>
          <t>Baze+Dên</t>
        </is>
      </c>
      <c r="G1634" s="141" t="n"/>
      <c r="H1634" s="141" t="inlineStr">
        <is>
          <t>Bộ</t>
        </is>
      </c>
      <c r="I1634" s="45" t="n"/>
      <c r="J1634" s="45" t="n"/>
      <c r="K1634" s="45" t="n"/>
      <c r="L1634" s="45" t="n"/>
      <c r="M1634" s="45" t="n"/>
      <c r="N1634" s="45" t="n"/>
      <c r="O1634" s="45" t="n"/>
      <c r="P1634" s="45" t="n"/>
    </row>
    <row r="1635" ht="30" customHeight="1">
      <c r="A1635" s="141" t="n"/>
      <c r="B1635" s="141" t="inlineStr">
        <is>
          <t>SUZUKI</t>
        </is>
      </c>
      <c r="C1635" s="141" t="inlineStr">
        <is>
          <t>Bạc Miểng F10A/-025</t>
        </is>
      </c>
      <c r="D1635" s="141" t="inlineStr">
        <is>
          <t>65.5</t>
        </is>
      </c>
      <c r="E1635" s="141" t="inlineStr">
        <is>
          <t>Cos0</t>
        </is>
      </c>
      <c r="F1635" s="141" t="inlineStr">
        <is>
          <t>Baze+Dên</t>
        </is>
      </c>
      <c r="G1635" s="141" t="n"/>
      <c r="H1635" s="141" t="inlineStr">
        <is>
          <t>Bộ</t>
        </is>
      </c>
      <c r="I1635" s="43" t="n"/>
      <c r="J1635" s="43" t="n"/>
      <c r="K1635" s="43" t="n"/>
      <c r="L1635" s="43" t="n"/>
      <c r="M1635" s="43" t="n"/>
      <c r="N1635" s="43" t="n"/>
      <c r="O1635" s="43" t="n"/>
      <c r="P1635" s="43" t="n"/>
    </row>
    <row r="1636" ht="30" customHeight="1">
      <c r="A1636" s="43" t="inlineStr">
        <is>
          <t>HH071315</t>
        </is>
      </c>
      <c r="B1636" s="43" t="inlineStr">
        <is>
          <t>SUZUKI</t>
        </is>
      </c>
      <c r="C1636" s="43" t="inlineStr">
        <is>
          <t>Bạc miểng Suzuki F10A (M5983A, R5983A)-025 Cos1 - DAIDO NHẬT</t>
        </is>
      </c>
      <c r="D1636" s="43" t="inlineStr">
        <is>
          <t>65.5</t>
        </is>
      </c>
      <c r="E1636" s="43" t="inlineStr">
        <is>
          <t>Cos1</t>
        </is>
      </c>
      <c r="F1636" s="43" t="inlineStr">
        <is>
          <t>Baze+Dên</t>
        </is>
      </c>
      <c r="G1636" s="43" t="inlineStr">
        <is>
          <t>DAIDO NHẬT</t>
        </is>
      </c>
      <c r="H1636" s="43" t="inlineStr">
        <is>
          <t>Bộ</t>
        </is>
      </c>
      <c r="I1636" s="43" t="n"/>
      <c r="J1636" s="53" t="n">
        <v>270000</v>
      </c>
      <c r="K1636" s="53" t="n">
        <v>290000</v>
      </c>
      <c r="L1636" s="53" t="n">
        <v>310000</v>
      </c>
      <c r="M1636" s="43" t="n"/>
      <c r="N1636" s="43" t="n"/>
      <c r="O1636" s="43" t="n"/>
      <c r="P1636" s="43" t="inlineStr">
        <is>
          <t>Bạc miểng Suzuki F10A (M5983A, R5983A)-025 Cos1 - DAIDO NHẬT</t>
        </is>
      </c>
    </row>
    <row r="1637" ht="30" customHeight="1">
      <c r="A1637" s="141" t="n"/>
      <c r="B1637" s="141" t="inlineStr">
        <is>
          <t>SUZUKI</t>
        </is>
      </c>
      <c r="C1637" s="141" t="inlineStr">
        <is>
          <t>Bạc Miểng F10A/-025</t>
        </is>
      </c>
      <c r="D1637" s="141" t="inlineStr">
        <is>
          <t>65.5</t>
        </is>
      </c>
      <c r="E1637" s="141" t="inlineStr">
        <is>
          <t>Cos2</t>
        </is>
      </c>
      <c r="F1637" s="141" t="inlineStr">
        <is>
          <t>Baze+Dên</t>
        </is>
      </c>
      <c r="G1637" s="141" t="n"/>
      <c r="H1637" s="141" t="inlineStr">
        <is>
          <t>Bộ</t>
        </is>
      </c>
      <c r="I1637" s="43" t="n"/>
      <c r="J1637" s="43" t="n"/>
      <c r="K1637" s="43" t="n"/>
      <c r="L1637" s="43" t="n"/>
      <c r="M1637" s="43" t="n"/>
      <c r="N1637" s="43" t="n"/>
      <c r="O1637" s="43" t="n"/>
      <c r="P1637" s="43" t="n"/>
    </row>
    <row r="1638" ht="30" customHeight="1">
      <c r="A1638" s="141" t="n"/>
      <c r="B1638" s="141" t="inlineStr">
        <is>
          <t>SUZUKI</t>
        </is>
      </c>
      <c r="C1638" s="141" t="inlineStr">
        <is>
          <t>Bạc Miểng F10A/-025</t>
        </is>
      </c>
      <c r="D1638" s="141" t="inlineStr">
        <is>
          <t>65.5</t>
        </is>
      </c>
      <c r="E1638" s="141" t="inlineStr">
        <is>
          <t>Cos3</t>
        </is>
      </c>
      <c r="F1638" s="141" t="inlineStr">
        <is>
          <t>Baze+Dên</t>
        </is>
      </c>
      <c r="G1638" s="141" t="n"/>
      <c r="H1638" s="141" t="inlineStr">
        <is>
          <t>Bộ</t>
        </is>
      </c>
      <c r="I1638" s="43" t="n"/>
      <c r="J1638" s="43" t="n"/>
      <c r="K1638" s="43" t="n"/>
      <c r="L1638" s="43" t="n"/>
      <c r="M1638" s="43" t="n"/>
      <c r="N1638" s="43" t="n"/>
      <c r="O1638" s="43" t="n"/>
      <c r="P1638" s="43" t="n"/>
    </row>
    <row r="1639" ht="30" customHeight="1">
      <c r="A1639" s="141" t="n"/>
      <c r="B1639" s="141" t="inlineStr">
        <is>
          <t>SUZUKI</t>
        </is>
      </c>
      <c r="C1639" s="141" t="inlineStr">
        <is>
          <t>Bạc Miểng F10A/-025</t>
        </is>
      </c>
      <c r="D1639" s="141" t="inlineStr">
        <is>
          <t>65.5</t>
        </is>
      </c>
      <c r="E1639" s="141" t="inlineStr">
        <is>
          <t>Cos4</t>
        </is>
      </c>
      <c r="F1639" s="141" t="inlineStr">
        <is>
          <t>Baze+Dên</t>
        </is>
      </c>
      <c r="G1639" s="141" t="n"/>
      <c r="H1639" s="141" t="inlineStr">
        <is>
          <t>Bộ</t>
        </is>
      </c>
      <c r="I1639" s="43" t="n"/>
      <c r="J1639" s="43" t="n"/>
      <c r="K1639" s="43" t="n"/>
      <c r="L1639" s="43" t="n"/>
      <c r="M1639" s="43" t="n"/>
      <c r="N1639" s="43" t="n"/>
      <c r="O1639" s="43" t="n"/>
      <c r="P1639" s="43" t="n"/>
    </row>
    <row r="1640" ht="30" customHeight="1">
      <c r="A1640" s="43" t="inlineStr">
        <is>
          <t>HH082212</t>
        </is>
      </c>
      <c r="B1640" s="43" t="inlineStr">
        <is>
          <t>SUZUKI</t>
        </is>
      </c>
      <c r="C1640" s="43" t="inlineStr">
        <is>
          <t>Bạc miểng F10A/F8A Cos0 - TAIHO</t>
        </is>
      </c>
      <c r="D1640" s="43" t="inlineStr">
        <is>
          <t>65.5</t>
        </is>
      </c>
      <c r="E1640" s="43" t="inlineStr">
        <is>
          <t>Cos0</t>
        </is>
      </c>
      <c r="F1640" s="43" t="inlineStr">
        <is>
          <t>Baze+Dên</t>
        </is>
      </c>
      <c r="G1640" s="43" t="inlineStr">
        <is>
          <t>TAIHO</t>
        </is>
      </c>
      <c r="H1640" s="43" t="inlineStr">
        <is>
          <t>Bộ</t>
        </is>
      </c>
      <c r="I1640" s="43" t="n"/>
      <c r="J1640" s="43" t="n"/>
      <c r="K1640" s="43" t="n"/>
      <c r="L1640" s="43" t="n"/>
      <c r="M1640" s="43" t="n"/>
      <c r="N1640" s="43" t="n"/>
      <c r="O1640" s="43" t="n"/>
      <c r="P1640" s="43" t="inlineStr">
        <is>
          <t>Bạc miểng F10A/F8A Cos0 - TAIHO</t>
        </is>
      </c>
    </row>
    <row r="1641" ht="30" customHeight="1">
      <c r="A1641" s="141" t="n"/>
      <c r="B1641" s="141" t="inlineStr">
        <is>
          <t>SUZUKI</t>
        </is>
      </c>
      <c r="C1641" s="141" t="inlineStr">
        <is>
          <t>Bạc Miểng F10A/F8A</t>
        </is>
      </c>
      <c r="D1641" s="141" t="inlineStr">
        <is>
          <t>65.5</t>
        </is>
      </c>
      <c r="E1641" s="141" t="inlineStr">
        <is>
          <t>Cos1</t>
        </is>
      </c>
      <c r="F1641" s="141" t="inlineStr">
        <is>
          <t>Baze+Dên</t>
        </is>
      </c>
      <c r="G1641" s="141" t="n"/>
      <c r="H1641" s="141" t="inlineStr">
        <is>
          <t>Bộ</t>
        </is>
      </c>
      <c r="I1641" s="43" t="n"/>
      <c r="J1641" s="43" t="n"/>
      <c r="K1641" s="43" t="n"/>
      <c r="L1641" s="43" t="n"/>
      <c r="M1641" s="43" t="n"/>
      <c r="N1641" s="43" t="n"/>
      <c r="O1641" s="43" t="n"/>
      <c r="P1641" s="43" t="n"/>
    </row>
    <row r="1642" ht="30" customHeight="1">
      <c r="A1642" s="141" t="n"/>
      <c r="B1642" s="141" t="inlineStr">
        <is>
          <t>SUZUKI</t>
        </is>
      </c>
      <c r="C1642" s="141" t="inlineStr">
        <is>
          <t>Bạc Miểng F10A/F8A</t>
        </is>
      </c>
      <c r="D1642" s="141" t="inlineStr">
        <is>
          <t>65.5</t>
        </is>
      </c>
      <c r="E1642" s="141" t="inlineStr">
        <is>
          <t>Cos2</t>
        </is>
      </c>
      <c r="F1642" s="141" t="inlineStr">
        <is>
          <t>Baze+Dên</t>
        </is>
      </c>
      <c r="G1642" s="141" t="n"/>
      <c r="H1642" s="141" t="inlineStr">
        <is>
          <t>Bộ</t>
        </is>
      </c>
      <c r="I1642" s="43" t="n"/>
      <c r="J1642" s="43" t="n"/>
      <c r="K1642" s="43" t="n"/>
      <c r="L1642" s="43" t="n"/>
      <c r="M1642" s="43" t="n"/>
      <c r="N1642" s="43" t="n"/>
      <c r="O1642" s="43" t="n"/>
      <c r="P1642" s="43" t="n"/>
    </row>
    <row r="1643" ht="30" customHeight="1">
      <c r="A1643" s="43" t="inlineStr">
        <is>
          <t>HH071399</t>
        </is>
      </c>
      <c r="B1643" s="43" t="inlineStr">
        <is>
          <t>SUZUKI</t>
        </is>
      </c>
      <c r="C1643" s="43" t="inlineStr">
        <is>
          <t>Bạc miểng F10A/F8A Cos3 - TAIHO</t>
        </is>
      </c>
      <c r="D1643" s="43" t="inlineStr">
        <is>
          <t>65.5</t>
        </is>
      </c>
      <c r="E1643" s="43" t="inlineStr">
        <is>
          <t>Cos3</t>
        </is>
      </c>
      <c r="F1643" s="43" t="inlineStr">
        <is>
          <t>Baze+Dên</t>
        </is>
      </c>
      <c r="G1643" s="43" t="inlineStr">
        <is>
          <t>TAIHO</t>
        </is>
      </c>
      <c r="H1643" s="43" t="inlineStr">
        <is>
          <t>Bộ</t>
        </is>
      </c>
      <c r="I1643" s="43" t="n"/>
      <c r="J1643" s="43" t="n"/>
      <c r="K1643" s="43" t="n"/>
      <c r="L1643" s="43" t="n"/>
      <c r="M1643" s="43" t="n"/>
      <c r="N1643" s="43" t="n"/>
      <c r="O1643" s="43" t="n"/>
      <c r="P1643" s="43" t="inlineStr">
        <is>
          <t>Bạc miểng F10A/F8A Cos3 - TAIHO</t>
        </is>
      </c>
    </row>
    <row r="1644" ht="30" customHeight="1">
      <c r="A1644" s="45" t="inlineStr">
        <is>
          <t>HH073670</t>
        </is>
      </c>
      <c r="B1644" s="45" t="inlineStr">
        <is>
          <t>SUZUKI</t>
        </is>
      </c>
      <c r="C1644" s="45" t="inlineStr">
        <is>
          <t>Bạc miểng F10A/F8A Cos4 - TAIHO</t>
        </is>
      </c>
      <c r="D1644" s="45" t="inlineStr">
        <is>
          <t>65.5</t>
        </is>
      </c>
      <c r="E1644" s="45" t="inlineStr">
        <is>
          <t>Cos4</t>
        </is>
      </c>
      <c r="F1644" s="45" t="inlineStr">
        <is>
          <t>Baze+Dên</t>
        </is>
      </c>
      <c r="G1644" s="45" t="inlineStr">
        <is>
          <t>TAIHO</t>
        </is>
      </c>
      <c r="H1644" s="45" t="inlineStr">
        <is>
          <t>Bộ</t>
        </is>
      </c>
      <c r="I1644" s="45" t="n"/>
      <c r="J1644" s="45" t="n"/>
      <c r="K1644" s="45" t="n"/>
      <c r="L1644" s="45" t="n"/>
      <c r="M1644" s="45" t="n"/>
      <c r="N1644" s="45" t="n"/>
      <c r="O1644" s="45" t="n"/>
      <c r="P1644" s="45" t="inlineStr">
        <is>
          <t>Bạc miểng F10A/F8A Cos4 - TAIHO</t>
        </is>
      </c>
    </row>
    <row r="1645" ht="30" customHeight="1">
      <c r="A1645" s="45" t="inlineStr">
        <is>
          <t>HH078961</t>
        </is>
      </c>
      <c r="B1645" s="45" t="inlineStr">
        <is>
          <t>SUZUKI</t>
        </is>
      </c>
      <c r="C1645" s="45" t="inlineStr">
        <is>
          <t>Baze F10A/F8A</t>
        </is>
      </c>
      <c r="D1645" s="45" t="inlineStr">
        <is>
          <t>65.5</t>
        </is>
      </c>
      <c r="E1645" s="45" t="inlineStr">
        <is>
          <t>Cos0</t>
        </is>
      </c>
      <c r="F1645" s="45" t="inlineStr">
        <is>
          <t>Baze</t>
        </is>
      </c>
      <c r="G1645" s="45" t="inlineStr">
        <is>
          <t>TDC</t>
        </is>
      </c>
      <c r="H1645" s="45" t="inlineStr">
        <is>
          <t>Bộ</t>
        </is>
      </c>
      <c r="I1645" s="45" t="n"/>
      <c r="J1645" s="54" t="n">
        <v>150000</v>
      </c>
      <c r="K1645" s="54" t="n">
        <v>160000</v>
      </c>
      <c r="L1645" s="54" t="n">
        <v>170000</v>
      </c>
      <c r="M1645" s="45" t="n"/>
      <c r="N1645" s="45" t="n"/>
      <c r="O1645" s="45" t="n"/>
      <c r="P1645" s="45" t="inlineStr">
        <is>
          <t>Miểng baze F10A/F8A Cos0 - TDC - M5983A</t>
        </is>
      </c>
    </row>
    <row r="1646" ht="30" customHeight="1">
      <c r="A1646" s="141" t="n"/>
      <c r="B1646" s="141" t="inlineStr">
        <is>
          <t>SUZUKI</t>
        </is>
      </c>
      <c r="C1646" s="141" t="inlineStr">
        <is>
          <t>Baze F10A/F8A</t>
        </is>
      </c>
      <c r="D1646" s="141" t="inlineStr">
        <is>
          <t>65.5</t>
        </is>
      </c>
      <c r="E1646" s="141" t="inlineStr">
        <is>
          <t>Cos1</t>
        </is>
      </c>
      <c r="F1646" s="141" t="inlineStr">
        <is>
          <t>Baze</t>
        </is>
      </c>
      <c r="G1646" s="141" t="n"/>
      <c r="H1646" s="141" t="inlineStr">
        <is>
          <t>Bộ</t>
        </is>
      </c>
      <c r="I1646" s="45" t="n"/>
      <c r="J1646" s="45" t="n"/>
      <c r="K1646" s="45" t="n"/>
      <c r="L1646" s="45" t="n"/>
      <c r="M1646" s="45" t="n"/>
      <c r="N1646" s="45" t="n"/>
      <c r="O1646" s="45" t="n"/>
      <c r="P1646" s="45" t="n"/>
    </row>
    <row r="1647" ht="30" customHeight="1">
      <c r="A1647" s="141" t="n"/>
      <c r="B1647" s="141" t="inlineStr">
        <is>
          <t>SUZUKI</t>
        </is>
      </c>
      <c r="C1647" s="141" t="inlineStr">
        <is>
          <t>Baze F10A/F8A</t>
        </is>
      </c>
      <c r="D1647" s="141" t="inlineStr">
        <is>
          <t>65.5</t>
        </is>
      </c>
      <c r="E1647" s="141" t="inlineStr">
        <is>
          <t>Cos2</t>
        </is>
      </c>
      <c r="F1647" s="141" t="inlineStr">
        <is>
          <t>Baze</t>
        </is>
      </c>
      <c r="G1647" s="141" t="n"/>
      <c r="H1647" s="141" t="inlineStr">
        <is>
          <t>Bộ</t>
        </is>
      </c>
      <c r="I1647" s="45" t="n"/>
      <c r="J1647" s="45" t="n"/>
      <c r="K1647" s="45" t="n"/>
      <c r="L1647" s="45" t="n"/>
      <c r="M1647" s="45" t="n"/>
      <c r="N1647" s="45" t="n"/>
      <c r="O1647" s="45" t="n"/>
      <c r="P1647" s="45" t="n"/>
    </row>
    <row r="1648" ht="30" customHeight="1">
      <c r="A1648" s="141" t="n"/>
      <c r="B1648" s="141" t="inlineStr">
        <is>
          <t>SUZUKI</t>
        </is>
      </c>
      <c r="C1648" s="141" t="inlineStr">
        <is>
          <t>Baze F10A/F8A</t>
        </is>
      </c>
      <c r="D1648" s="141" t="inlineStr">
        <is>
          <t>65.5</t>
        </is>
      </c>
      <c r="E1648" s="141" t="inlineStr">
        <is>
          <t>Cos3</t>
        </is>
      </c>
      <c r="F1648" s="141" t="inlineStr">
        <is>
          <t>Baze</t>
        </is>
      </c>
      <c r="G1648" s="141" t="n"/>
      <c r="H1648" s="141" t="inlineStr">
        <is>
          <t>Bộ</t>
        </is>
      </c>
      <c r="I1648" s="45" t="n"/>
      <c r="J1648" s="45" t="n"/>
      <c r="K1648" s="45" t="n"/>
      <c r="L1648" s="45" t="n"/>
      <c r="M1648" s="45" t="n"/>
      <c r="N1648" s="45" t="n"/>
      <c r="O1648" s="45" t="n"/>
      <c r="P1648" s="45" t="n"/>
    </row>
    <row r="1649" ht="30" customHeight="1">
      <c r="A1649" s="141" t="n"/>
      <c r="B1649" s="141" t="inlineStr">
        <is>
          <t>SUZUKI</t>
        </is>
      </c>
      <c r="C1649" s="141" t="inlineStr">
        <is>
          <t>Baze F10A/F8A</t>
        </is>
      </c>
      <c r="D1649" s="141" t="inlineStr">
        <is>
          <t>65.5</t>
        </is>
      </c>
      <c r="E1649" s="141" t="inlineStr">
        <is>
          <t>Cos4</t>
        </is>
      </c>
      <c r="F1649" s="141" t="inlineStr">
        <is>
          <t>Baze</t>
        </is>
      </c>
      <c r="G1649" s="141" t="n"/>
      <c r="H1649" s="141" t="inlineStr">
        <is>
          <t>Bộ</t>
        </is>
      </c>
      <c r="I1649" s="45" t="n"/>
      <c r="J1649" s="45" t="n"/>
      <c r="K1649" s="45" t="n"/>
      <c r="L1649" s="45" t="n"/>
      <c r="M1649" s="45" t="n"/>
      <c r="N1649" s="45" t="n"/>
      <c r="O1649" s="45" t="n"/>
      <c r="P1649" s="45" t="n"/>
    </row>
    <row r="1650" ht="30" customHeight="1">
      <c r="A1650" s="43" t="inlineStr">
        <is>
          <t>HH078972</t>
        </is>
      </c>
      <c r="B1650" s="43" t="inlineStr">
        <is>
          <t>SUZUKI</t>
        </is>
      </c>
      <c r="C1650" s="43" t="inlineStr">
        <is>
          <t>Dên F10A/F8A</t>
        </is>
      </c>
      <c r="D1650" s="43" t="inlineStr">
        <is>
          <t>65.5</t>
        </is>
      </c>
      <c r="E1650" s="43" t="inlineStr">
        <is>
          <t>Cos0</t>
        </is>
      </c>
      <c r="F1650" s="43" t="inlineStr">
        <is>
          <t>Dên</t>
        </is>
      </c>
      <c r="G1650" s="43" t="inlineStr">
        <is>
          <t>TDC</t>
        </is>
      </c>
      <c r="H1650" s="43" t="inlineStr">
        <is>
          <t>Bộ</t>
        </is>
      </c>
      <c r="I1650" s="43" t="n"/>
      <c r="J1650" s="53" t="n">
        <v>90000</v>
      </c>
      <c r="K1650" s="53" t="n">
        <v>100000</v>
      </c>
      <c r="L1650" s="53" t="n">
        <v>110000</v>
      </c>
      <c r="M1650" s="43" t="n"/>
      <c r="N1650" s="43" t="n"/>
      <c r="O1650" s="43" t="n"/>
      <c r="P1650" s="43" t="inlineStr">
        <is>
          <t>Miểng dên F10A/F8A Cos0 - TDC - R5983A</t>
        </is>
      </c>
    </row>
    <row r="1651" ht="30" customHeight="1">
      <c r="A1651" s="141" t="n"/>
      <c r="B1651" s="141" t="inlineStr">
        <is>
          <t>SUZUKI</t>
        </is>
      </c>
      <c r="C1651" s="141" t="inlineStr">
        <is>
          <t>Dên F10A/F8A</t>
        </is>
      </c>
      <c r="D1651" s="141" t="inlineStr">
        <is>
          <t>65.5</t>
        </is>
      </c>
      <c r="E1651" s="141" t="inlineStr">
        <is>
          <t>Cos1</t>
        </is>
      </c>
      <c r="F1651" s="141" t="inlineStr">
        <is>
          <t>Dên</t>
        </is>
      </c>
      <c r="G1651" s="141" t="n"/>
      <c r="H1651" s="141" t="inlineStr">
        <is>
          <t>Bộ</t>
        </is>
      </c>
      <c r="I1651" s="43" t="n"/>
      <c r="J1651" s="43" t="n"/>
      <c r="K1651" s="43" t="n"/>
      <c r="L1651" s="43" t="n"/>
      <c r="M1651" s="43" t="n"/>
      <c r="N1651" s="43" t="n"/>
      <c r="O1651" s="43" t="n"/>
      <c r="P1651" s="43" t="n"/>
    </row>
    <row r="1652" ht="30" customHeight="1">
      <c r="A1652" s="141" t="n"/>
      <c r="B1652" s="141" t="inlineStr">
        <is>
          <t>SUZUKI</t>
        </is>
      </c>
      <c r="C1652" s="141" t="inlineStr">
        <is>
          <t>Dên F10A/F8A</t>
        </is>
      </c>
      <c r="D1652" s="141" t="inlineStr">
        <is>
          <t>65.5</t>
        </is>
      </c>
      <c r="E1652" s="141" t="inlineStr">
        <is>
          <t>Cos2</t>
        </is>
      </c>
      <c r="F1652" s="141" t="inlineStr">
        <is>
          <t>Dên</t>
        </is>
      </c>
      <c r="G1652" s="141" t="n"/>
      <c r="H1652" s="141" t="inlineStr">
        <is>
          <t>Bộ</t>
        </is>
      </c>
      <c r="I1652" s="43" t="n"/>
      <c r="J1652" s="43" t="n"/>
      <c r="K1652" s="43" t="n"/>
      <c r="L1652" s="43" t="n"/>
      <c r="M1652" s="43" t="n"/>
      <c r="N1652" s="43" t="n"/>
      <c r="O1652" s="43" t="n"/>
      <c r="P1652" s="43" t="n"/>
    </row>
    <row r="1653" ht="30" customHeight="1">
      <c r="A1653" s="141" t="n"/>
      <c r="B1653" s="141" t="inlineStr">
        <is>
          <t>SUZUKI</t>
        </is>
      </c>
      <c r="C1653" s="141" t="inlineStr">
        <is>
          <t>Dên F10A/F8A</t>
        </is>
      </c>
      <c r="D1653" s="141" t="inlineStr">
        <is>
          <t>65.5</t>
        </is>
      </c>
      <c r="E1653" s="141" t="inlineStr">
        <is>
          <t>Cos3</t>
        </is>
      </c>
      <c r="F1653" s="141" t="inlineStr">
        <is>
          <t>Dên</t>
        </is>
      </c>
      <c r="G1653" s="141" t="n"/>
      <c r="H1653" s="141" t="inlineStr">
        <is>
          <t>Bộ</t>
        </is>
      </c>
      <c r="I1653" s="43" t="n"/>
      <c r="J1653" s="43" t="n"/>
      <c r="K1653" s="43" t="n"/>
      <c r="L1653" s="43" t="n"/>
      <c r="M1653" s="43" t="n"/>
      <c r="N1653" s="43" t="n"/>
      <c r="O1653" s="43" t="n"/>
      <c r="P1653" s="43" t="n"/>
    </row>
    <row r="1654" ht="30" customHeight="1">
      <c r="A1654" s="141" t="n"/>
      <c r="B1654" s="141" t="inlineStr">
        <is>
          <t>SUZUKI</t>
        </is>
      </c>
      <c r="C1654" s="141" t="inlineStr">
        <is>
          <t>Dên F10A/F8A</t>
        </is>
      </c>
      <c r="D1654" s="141" t="inlineStr">
        <is>
          <t>65.5</t>
        </is>
      </c>
      <c r="E1654" s="141" t="inlineStr">
        <is>
          <t>Cos4</t>
        </is>
      </c>
      <c r="F1654" s="141" t="inlineStr">
        <is>
          <t>Dên</t>
        </is>
      </c>
      <c r="G1654" s="141" t="n"/>
      <c r="H1654" s="141" t="inlineStr">
        <is>
          <t>Bộ</t>
        </is>
      </c>
      <c r="I1654" s="43" t="n"/>
      <c r="J1654" s="43" t="n"/>
      <c r="K1654" s="43" t="n"/>
      <c r="L1654" s="43" t="n"/>
      <c r="M1654" s="43" t="n"/>
      <c r="N1654" s="43" t="n"/>
      <c r="O1654" s="43" t="n"/>
      <c r="P1654" s="43" t="n"/>
    </row>
    <row r="1655" ht="30" customHeight="1">
      <c r="A1655" s="141" t="n"/>
      <c r="B1655" s="141" t="inlineStr">
        <is>
          <t>SUZUKI</t>
        </is>
      </c>
      <c r="C1655" s="141" t="inlineStr">
        <is>
          <t>Dên F10A/F8A/R5983A</t>
        </is>
      </c>
      <c r="D1655" s="141" t="inlineStr">
        <is>
          <t>65.5</t>
        </is>
      </c>
      <c r="E1655" s="141" t="inlineStr">
        <is>
          <t>Cos0</t>
        </is>
      </c>
      <c r="F1655" s="141" t="inlineStr">
        <is>
          <t>Dên</t>
        </is>
      </c>
      <c r="G1655" s="141" t="n"/>
      <c r="H1655" s="141" t="inlineStr">
        <is>
          <t>Bộ</t>
        </is>
      </c>
      <c r="I1655" s="45" t="n"/>
      <c r="J1655" s="45" t="n"/>
      <c r="K1655" s="45" t="n"/>
      <c r="L1655" s="45" t="n"/>
      <c r="M1655" s="45" t="n"/>
      <c r="N1655" s="45" t="n"/>
      <c r="O1655" s="45" t="n"/>
      <c r="P1655" s="45" t="n"/>
    </row>
    <row r="1656" ht="30" customHeight="1">
      <c r="A1656" s="141" t="n"/>
      <c r="B1656" s="141" t="inlineStr">
        <is>
          <t>SUZUKI</t>
        </is>
      </c>
      <c r="C1656" s="141" t="inlineStr">
        <is>
          <t>Dên F10A/F8A/R5983A</t>
        </is>
      </c>
      <c r="D1656" s="141" t="inlineStr">
        <is>
          <t>65.5</t>
        </is>
      </c>
      <c r="E1656" s="141" t="inlineStr">
        <is>
          <t>Cos1</t>
        </is>
      </c>
      <c r="F1656" s="141" t="inlineStr">
        <is>
          <t>Dên</t>
        </is>
      </c>
      <c r="G1656" s="141" t="n"/>
      <c r="H1656" s="141" t="inlineStr">
        <is>
          <t>Bộ</t>
        </is>
      </c>
      <c r="I1656" s="45" t="n"/>
      <c r="J1656" s="45" t="n"/>
      <c r="K1656" s="45" t="n"/>
      <c r="L1656" s="45" t="n"/>
      <c r="M1656" s="45" t="n"/>
      <c r="N1656" s="45" t="n"/>
      <c r="O1656" s="45" t="n"/>
      <c r="P1656" s="45" t="n"/>
    </row>
    <row r="1657" ht="30" customHeight="1">
      <c r="A1657" s="45" t="inlineStr">
        <is>
          <t>HH078966</t>
        </is>
      </c>
      <c r="B1657" s="45" t="inlineStr">
        <is>
          <t>SUZUKI</t>
        </is>
      </c>
      <c r="C1657" s="45" t="inlineStr">
        <is>
          <t>Dên F10A/F8A/R5983A</t>
        </is>
      </c>
      <c r="D1657" s="45" t="inlineStr">
        <is>
          <t>65.5</t>
        </is>
      </c>
      <c r="E1657" s="45" t="inlineStr">
        <is>
          <t>Cos2</t>
        </is>
      </c>
      <c r="F1657" s="45" t="inlineStr">
        <is>
          <t>Dên</t>
        </is>
      </c>
      <c r="G1657" s="45" t="inlineStr">
        <is>
          <t>TDC</t>
        </is>
      </c>
      <c r="H1657" s="45" t="inlineStr">
        <is>
          <t>Bộ</t>
        </is>
      </c>
      <c r="I1657" s="45" t="n"/>
      <c r="J1657" s="45" t="n"/>
      <c r="K1657" s="45" t="n"/>
      <c r="L1657" s="45" t="n"/>
      <c r="M1657" s="45" t="n"/>
      <c r="N1657" s="45" t="n"/>
      <c r="O1657" s="45" t="n"/>
      <c r="P1657" s="45" t="inlineStr">
        <is>
          <t>Miểng dên F10A/F8A/R5983A, Cos2 (BII-01) - TDC</t>
        </is>
      </c>
    </row>
    <row r="1658" ht="30" customHeight="1">
      <c r="A1658" s="141" t="n"/>
      <c r="B1658" s="141" t="inlineStr">
        <is>
          <t>SUZUKI</t>
        </is>
      </c>
      <c r="C1658" s="141" t="inlineStr">
        <is>
          <t>Dên F10A/F8A/R5983A</t>
        </is>
      </c>
      <c r="D1658" s="141" t="inlineStr">
        <is>
          <t>65.5</t>
        </is>
      </c>
      <c r="E1658" s="141" t="inlineStr">
        <is>
          <t>Cos3</t>
        </is>
      </c>
      <c r="F1658" s="141" t="inlineStr">
        <is>
          <t>Dên</t>
        </is>
      </c>
      <c r="G1658" s="141" t="n"/>
      <c r="H1658" s="141" t="inlineStr">
        <is>
          <t>Bộ</t>
        </is>
      </c>
      <c r="I1658" s="45" t="n"/>
      <c r="J1658" s="45" t="n"/>
      <c r="K1658" s="45" t="n"/>
      <c r="L1658" s="45" t="n"/>
      <c r="M1658" s="45" t="n"/>
      <c r="N1658" s="45" t="n"/>
      <c r="O1658" s="45" t="n"/>
      <c r="P1658" s="45" t="n"/>
    </row>
    <row r="1659" ht="30" customHeight="1">
      <c r="A1659" s="141" t="n"/>
      <c r="B1659" s="141" t="inlineStr">
        <is>
          <t>SUZUKI</t>
        </is>
      </c>
      <c r="C1659" s="141" t="inlineStr">
        <is>
          <t>Dên F10A/F8A/R5983A</t>
        </is>
      </c>
      <c r="D1659" s="141" t="inlineStr">
        <is>
          <t>65.5</t>
        </is>
      </c>
      <c r="E1659" s="141" t="inlineStr">
        <is>
          <t>Cos4</t>
        </is>
      </c>
      <c r="F1659" s="141" t="inlineStr">
        <is>
          <t>Dên</t>
        </is>
      </c>
      <c r="G1659" s="141" t="n"/>
      <c r="H1659" s="141" t="inlineStr">
        <is>
          <t>Bộ</t>
        </is>
      </c>
      <c r="I1659" s="45" t="n"/>
      <c r="J1659" s="45" t="n"/>
      <c r="K1659" s="45" t="n"/>
      <c r="L1659" s="45" t="n"/>
      <c r="M1659" s="45" t="n"/>
      <c r="N1659" s="45" t="n"/>
      <c r="O1659" s="45" t="n"/>
      <c r="P1659" s="45" t="n"/>
    </row>
    <row r="1660" ht="30" customHeight="1">
      <c r="A1660" s="41" t="n"/>
      <c r="B1660" s="41" t="n"/>
      <c r="C1660" s="42" t="inlineStr">
        <is>
          <t>◆ TOYOTA</t>
        </is>
      </c>
      <c r="D1660" s="41" t="n"/>
      <c r="E1660" s="41" t="n"/>
      <c r="F1660" s="41" t="n"/>
      <c r="G1660" s="41" t="n"/>
      <c r="H1660" s="41" t="n"/>
      <c r="I1660" s="41" t="n"/>
      <c r="J1660" s="41" t="n"/>
      <c r="K1660" s="41" t="n"/>
      <c r="L1660" s="41" t="n"/>
      <c r="M1660" s="41" t="n"/>
      <c r="N1660" s="41" t="n"/>
      <c r="O1660" s="41" t="n"/>
      <c r="P1660" s="41" t="n"/>
    </row>
    <row r="1661" ht="30" customHeight="1">
      <c r="A1661" s="43" t="inlineStr">
        <is>
          <t>HH083732</t>
        </is>
      </c>
      <c r="B1661" s="43" t="inlineStr">
        <is>
          <t>TOYOTA</t>
        </is>
      </c>
      <c r="C1661" s="43" t="inlineStr">
        <is>
          <t>Bạc miểng Toyota 1DZ (M9350A, R9350A) STD cos0 - DAIDO NHẬT</t>
        </is>
      </c>
      <c r="D1661" s="43" t="inlineStr">
        <is>
          <t>86</t>
        </is>
      </c>
      <c r="E1661" s="43" t="inlineStr">
        <is>
          <t>Cos0</t>
        </is>
      </c>
      <c r="F1661" s="43" t="inlineStr">
        <is>
          <t>Baze+Dên</t>
        </is>
      </c>
      <c r="G1661" s="43" t="inlineStr">
        <is>
          <t>DAIDO NHẬT</t>
        </is>
      </c>
      <c r="H1661" s="43" t="inlineStr">
        <is>
          <t>Bộ</t>
        </is>
      </c>
      <c r="I1661" s="43" t="n"/>
      <c r="J1661" s="53" t="n">
        <v>450000</v>
      </c>
      <c r="K1661" s="53" t="n">
        <v>500000</v>
      </c>
      <c r="L1661" s="53" t="n">
        <v>550000</v>
      </c>
      <c r="M1661" s="43" t="n"/>
      <c r="N1661" s="43" t="n"/>
      <c r="O1661" s="43" t="n"/>
      <c r="P1661" s="43" t="inlineStr">
        <is>
          <t>Bạc miểng Toyota 1DZ (M9350A, R9350A) STD cos0 - DAIDO NHẬT</t>
        </is>
      </c>
    </row>
    <row r="1662" ht="30" customHeight="1">
      <c r="A1662" s="45" t="inlineStr">
        <is>
          <t>HH071297</t>
        </is>
      </c>
      <c r="B1662" s="45" t="inlineStr">
        <is>
          <t>TOYOTA</t>
        </is>
      </c>
      <c r="C1662" s="45" t="inlineStr">
        <is>
          <t>Bạc miểng 1DZ cos0 - TAIHO</t>
        </is>
      </c>
      <c r="D1662" s="45" t="inlineStr">
        <is>
          <t>86</t>
        </is>
      </c>
      <c r="E1662" s="45" t="inlineStr">
        <is>
          <t>Cos0</t>
        </is>
      </c>
      <c r="F1662" s="45" t="inlineStr">
        <is>
          <t>Baze+Dên</t>
        </is>
      </c>
      <c r="G1662" s="45" t="inlineStr">
        <is>
          <t>TAIHO</t>
        </is>
      </c>
      <c r="H1662" s="45" t="inlineStr">
        <is>
          <t>Bộ</t>
        </is>
      </c>
      <c r="I1662" s="45" t="n"/>
      <c r="J1662" s="45" t="n"/>
      <c r="K1662" s="45" t="n"/>
      <c r="L1662" s="45" t="n"/>
      <c r="M1662" s="45" t="n"/>
      <c r="N1662" s="45" t="n"/>
      <c r="O1662" s="45" t="n"/>
      <c r="P1662" s="45" t="inlineStr">
        <is>
          <t>Bạc miểng 1DZ cos0 - TAIHO</t>
        </is>
      </c>
    </row>
    <row r="1663" ht="30" customHeight="1">
      <c r="A1663" s="141" t="n"/>
      <c r="B1663" s="141" t="inlineStr">
        <is>
          <t>TOYOTA</t>
        </is>
      </c>
      <c r="C1663" s="141" t="inlineStr">
        <is>
          <t>Bạc Miểng 1DZ</t>
        </is>
      </c>
      <c r="D1663" s="141" t="inlineStr">
        <is>
          <t>86</t>
        </is>
      </c>
      <c r="E1663" s="141" t="inlineStr">
        <is>
          <t>Cos1</t>
        </is>
      </c>
      <c r="F1663" s="141" t="inlineStr">
        <is>
          <t>Baze+Dên</t>
        </is>
      </c>
      <c r="G1663" s="141" t="n"/>
      <c r="H1663" s="141" t="inlineStr">
        <is>
          <t>Bộ</t>
        </is>
      </c>
      <c r="I1663" s="43" t="n"/>
      <c r="J1663" s="43" t="n"/>
      <c r="K1663" s="43" t="n"/>
      <c r="L1663" s="43" t="n"/>
      <c r="M1663" s="43" t="n"/>
      <c r="N1663" s="43" t="n"/>
      <c r="O1663" s="43" t="n"/>
      <c r="P1663" s="43" t="n"/>
    </row>
    <row r="1664" ht="30" customHeight="1">
      <c r="A1664" s="43" t="inlineStr">
        <is>
          <t>HH072406</t>
        </is>
      </c>
      <c r="B1664" s="43" t="inlineStr">
        <is>
          <t>TOYOTA</t>
        </is>
      </c>
      <c r="C1664" s="43" t="inlineStr">
        <is>
          <t>Bạc miểng 1DZ cos2 - TAIHO</t>
        </is>
      </c>
      <c r="D1664" s="43" t="inlineStr">
        <is>
          <t>86</t>
        </is>
      </c>
      <c r="E1664" s="43" t="inlineStr">
        <is>
          <t>Cos2</t>
        </is>
      </c>
      <c r="F1664" s="43" t="inlineStr">
        <is>
          <t>Baze+Dên</t>
        </is>
      </c>
      <c r="G1664" s="43" t="inlineStr">
        <is>
          <t>TAIHO</t>
        </is>
      </c>
      <c r="H1664" s="43" t="inlineStr">
        <is>
          <t>Bộ</t>
        </is>
      </c>
      <c r="I1664" s="43" t="n"/>
      <c r="J1664" s="43" t="n"/>
      <c r="K1664" s="43" t="n"/>
      <c r="L1664" s="43" t="n"/>
      <c r="M1664" s="43" t="n"/>
      <c r="N1664" s="43" t="n"/>
      <c r="O1664" s="43" t="n"/>
      <c r="P1664" s="43" t="inlineStr">
        <is>
          <t>Bạc miểng 1DZ cos2 - TAIHO</t>
        </is>
      </c>
    </row>
    <row r="1665" ht="30" customHeight="1">
      <c r="A1665" s="45" t="inlineStr">
        <is>
          <t>HH073981</t>
        </is>
      </c>
      <c r="B1665" s="45" t="inlineStr">
        <is>
          <t>TOYOTA</t>
        </is>
      </c>
      <c r="C1665" s="45" t="inlineStr">
        <is>
          <t>Bạc miểng 1DZ cos3 - TAIHO</t>
        </is>
      </c>
      <c r="D1665" s="45" t="inlineStr">
        <is>
          <t>86</t>
        </is>
      </c>
      <c r="E1665" s="45" t="inlineStr">
        <is>
          <t>Cos3</t>
        </is>
      </c>
      <c r="F1665" s="45" t="inlineStr">
        <is>
          <t>Baze+Dên</t>
        </is>
      </c>
      <c r="G1665" s="45" t="inlineStr">
        <is>
          <t>TAIHO</t>
        </is>
      </c>
      <c r="H1665" s="45" t="inlineStr">
        <is>
          <t>Bộ</t>
        </is>
      </c>
      <c r="I1665" s="45" t="n"/>
      <c r="J1665" s="45" t="n"/>
      <c r="K1665" s="45" t="n"/>
      <c r="L1665" s="45" t="n"/>
      <c r="M1665" s="45" t="n"/>
      <c r="N1665" s="45" t="n"/>
      <c r="O1665" s="45" t="n"/>
      <c r="P1665" s="45" t="inlineStr">
        <is>
          <t>Bạc miểng 1DZ cos3 - TAIHO</t>
        </is>
      </c>
    </row>
    <row r="1666" ht="30" customHeight="1">
      <c r="A1666" s="43" t="inlineStr">
        <is>
          <t>HH076104</t>
        </is>
      </c>
      <c r="B1666" s="43" t="inlineStr">
        <is>
          <t>TOYOTA</t>
        </is>
      </c>
      <c r="C1666" s="43" t="inlineStr">
        <is>
          <t>Bạc miểng 1DZ cos4 - DAIDO</t>
        </is>
      </c>
      <c r="D1666" s="43" t="inlineStr">
        <is>
          <t>86</t>
        </is>
      </c>
      <c r="E1666" s="43" t="inlineStr">
        <is>
          <t>Cos4</t>
        </is>
      </c>
      <c r="F1666" s="43" t="inlineStr">
        <is>
          <t>Baze+Dên</t>
        </is>
      </c>
      <c r="G1666" s="43" t="inlineStr">
        <is>
          <t>DAIDO</t>
        </is>
      </c>
      <c r="H1666" s="43" t="inlineStr">
        <is>
          <t>Bộ</t>
        </is>
      </c>
      <c r="I1666" s="43" t="n"/>
      <c r="J1666" s="43" t="n"/>
      <c r="K1666" s="43" t="n"/>
      <c r="L1666" s="43" t="n"/>
      <c r="M1666" s="43" t="n"/>
      <c r="N1666" s="43" t="n"/>
      <c r="O1666" s="43" t="n"/>
      <c r="P1666" s="43" t="inlineStr">
        <is>
          <t>Bạc miểng 1DZ cos4 - DAIDO</t>
        </is>
      </c>
    </row>
    <row r="1667" ht="30" customHeight="1">
      <c r="A1667" s="45" t="inlineStr">
        <is>
          <t>HH080525</t>
        </is>
      </c>
      <c r="B1667" s="45" t="inlineStr">
        <is>
          <t>TOYOTA</t>
        </is>
      </c>
      <c r="C1667" s="45" t="inlineStr">
        <is>
          <t>Baze 1DZ</t>
        </is>
      </c>
      <c r="D1667" s="45" t="inlineStr">
        <is>
          <t>86</t>
        </is>
      </c>
      <c r="E1667" s="45" t="inlineStr">
        <is>
          <t>Cos0</t>
        </is>
      </c>
      <c r="F1667" s="45" t="inlineStr">
        <is>
          <t>Baze</t>
        </is>
      </c>
      <c r="G1667" s="45" t="inlineStr">
        <is>
          <t>TDC</t>
        </is>
      </c>
      <c r="H1667" s="45" t="inlineStr">
        <is>
          <t>Bộ</t>
        </is>
      </c>
      <c r="I1667" s="45" t="n"/>
      <c r="J1667" s="54" t="n">
        <v>170000</v>
      </c>
      <c r="K1667" s="54" t="n">
        <v>180000</v>
      </c>
      <c r="L1667" s="54" t="n">
        <v>190000</v>
      </c>
      <c r="M1667" s="45" t="n"/>
      <c r="N1667" s="45" t="n"/>
      <c r="O1667" s="45" t="n"/>
      <c r="P1667" s="45" t="inlineStr">
        <is>
          <t>Miểng baze 1DZ cos0 - TDC - M9350A</t>
        </is>
      </c>
    </row>
    <row r="1668" ht="30" customHeight="1">
      <c r="A1668" s="45" t="inlineStr">
        <is>
          <t>HH080526</t>
        </is>
      </c>
      <c r="B1668" s="45" t="inlineStr">
        <is>
          <t>TOYOTA</t>
        </is>
      </c>
      <c r="C1668" s="45" t="inlineStr">
        <is>
          <t>Baze 1DZ</t>
        </is>
      </c>
      <c r="D1668" s="45" t="inlineStr">
        <is>
          <t>86</t>
        </is>
      </c>
      <c r="E1668" s="45" t="inlineStr">
        <is>
          <t>Cos1</t>
        </is>
      </c>
      <c r="F1668" s="45" t="inlineStr">
        <is>
          <t>Baze</t>
        </is>
      </c>
      <c r="G1668" s="45" t="inlineStr">
        <is>
          <t>TDC</t>
        </is>
      </c>
      <c r="H1668" s="45" t="inlineStr">
        <is>
          <t>Bộ</t>
        </is>
      </c>
      <c r="I1668" s="45" t="n"/>
      <c r="J1668" s="54" t="n">
        <v>170000</v>
      </c>
      <c r="K1668" s="54" t="n">
        <v>180000</v>
      </c>
      <c r="L1668" s="54" t="n">
        <v>190000</v>
      </c>
      <c r="M1668" s="45" t="n"/>
      <c r="N1668" s="45" t="n"/>
      <c r="O1668" s="45" t="n"/>
      <c r="P1668" s="45" t="inlineStr">
        <is>
          <t>Miểng baze 1DZ cos1 - TDC - M9350A</t>
        </is>
      </c>
    </row>
    <row r="1669" ht="30" customHeight="1">
      <c r="A1669" s="141" t="n"/>
      <c r="B1669" s="141" t="inlineStr">
        <is>
          <t>TOYOTA</t>
        </is>
      </c>
      <c r="C1669" s="141" t="inlineStr">
        <is>
          <t>Baze 1DZ</t>
        </is>
      </c>
      <c r="D1669" s="141" t="inlineStr">
        <is>
          <t>86</t>
        </is>
      </c>
      <c r="E1669" s="141" t="inlineStr">
        <is>
          <t>Cos2</t>
        </is>
      </c>
      <c r="F1669" s="141" t="inlineStr">
        <is>
          <t>Baze</t>
        </is>
      </c>
      <c r="G1669" s="141" t="n"/>
      <c r="H1669" s="141" t="inlineStr">
        <is>
          <t>Bộ</t>
        </is>
      </c>
      <c r="I1669" s="45" t="n"/>
      <c r="J1669" s="45" t="n"/>
      <c r="K1669" s="45" t="n"/>
      <c r="L1669" s="45" t="n"/>
      <c r="M1669" s="45" t="n"/>
      <c r="N1669" s="45" t="n"/>
      <c r="O1669" s="45" t="n"/>
      <c r="P1669" s="45" t="n"/>
    </row>
    <row r="1670" ht="30" customHeight="1">
      <c r="A1670" s="141" t="n"/>
      <c r="B1670" s="141" t="inlineStr">
        <is>
          <t>TOYOTA</t>
        </is>
      </c>
      <c r="C1670" s="141" t="inlineStr">
        <is>
          <t>Baze 1DZ</t>
        </is>
      </c>
      <c r="D1670" s="141" t="inlineStr">
        <is>
          <t>86</t>
        </is>
      </c>
      <c r="E1670" s="141" t="inlineStr">
        <is>
          <t>Cos3</t>
        </is>
      </c>
      <c r="F1670" s="141" t="inlineStr">
        <is>
          <t>Baze</t>
        </is>
      </c>
      <c r="G1670" s="141" t="n"/>
      <c r="H1670" s="141" t="inlineStr">
        <is>
          <t>Bộ</t>
        </is>
      </c>
      <c r="I1670" s="45" t="n"/>
      <c r="J1670" s="45" t="n"/>
      <c r="K1670" s="45" t="n"/>
      <c r="L1670" s="45" t="n"/>
      <c r="M1670" s="45" t="n"/>
      <c r="N1670" s="45" t="n"/>
      <c r="O1670" s="45" t="n"/>
      <c r="P1670" s="45" t="n"/>
    </row>
    <row r="1671" ht="30" customHeight="1">
      <c r="A1671" s="141" t="n"/>
      <c r="B1671" s="141" t="inlineStr">
        <is>
          <t>TOYOTA</t>
        </is>
      </c>
      <c r="C1671" s="141" t="inlineStr">
        <is>
          <t>Baze 1DZ</t>
        </is>
      </c>
      <c r="D1671" s="141" t="inlineStr">
        <is>
          <t>86</t>
        </is>
      </c>
      <c r="E1671" s="141" t="inlineStr">
        <is>
          <t>Cos4</t>
        </is>
      </c>
      <c r="F1671" s="141" t="inlineStr">
        <is>
          <t>Baze</t>
        </is>
      </c>
      <c r="G1671" s="141" t="n"/>
      <c r="H1671" s="141" t="inlineStr">
        <is>
          <t>Bộ</t>
        </is>
      </c>
      <c r="I1671" s="45" t="n"/>
      <c r="J1671" s="45" t="n"/>
      <c r="K1671" s="45" t="n"/>
      <c r="L1671" s="45" t="n"/>
      <c r="M1671" s="45" t="n"/>
      <c r="N1671" s="45" t="n"/>
      <c r="O1671" s="45" t="n"/>
      <c r="P1671" s="45" t="n"/>
    </row>
    <row r="1672" ht="30" customHeight="1">
      <c r="A1672" s="43" t="inlineStr">
        <is>
          <t>HH080546</t>
        </is>
      </c>
      <c r="B1672" s="43" t="inlineStr">
        <is>
          <t>TOYOTA</t>
        </is>
      </c>
      <c r="C1672" s="43" t="inlineStr">
        <is>
          <t>Dên 1DZ</t>
        </is>
      </c>
      <c r="D1672" s="43" t="inlineStr">
        <is>
          <t>86</t>
        </is>
      </c>
      <c r="E1672" s="43" t="inlineStr">
        <is>
          <t>Cos0</t>
        </is>
      </c>
      <c r="F1672" s="43" t="inlineStr">
        <is>
          <t>Dên</t>
        </is>
      </c>
      <c r="G1672" s="43" t="inlineStr">
        <is>
          <t>TDC</t>
        </is>
      </c>
      <c r="H1672" s="43" t="inlineStr">
        <is>
          <t>Bộ</t>
        </is>
      </c>
      <c r="I1672" s="43" t="n"/>
      <c r="J1672" s="53" t="n">
        <v>120000</v>
      </c>
      <c r="K1672" s="53" t="n">
        <v>130000</v>
      </c>
      <c r="L1672" s="53" t="n">
        <v>140000</v>
      </c>
      <c r="M1672" s="43" t="n"/>
      <c r="N1672" s="43" t="n"/>
      <c r="O1672" s="43" t="n"/>
      <c r="P1672" s="43" t="inlineStr">
        <is>
          <t>Miểng dên 1DZ cos0 - TDC - R9350A</t>
        </is>
      </c>
    </row>
    <row r="1673" ht="30" customHeight="1">
      <c r="A1673" s="43" t="inlineStr">
        <is>
          <t>HH080547</t>
        </is>
      </c>
      <c r="B1673" s="43" t="inlineStr">
        <is>
          <t>TOYOTA</t>
        </is>
      </c>
      <c r="C1673" s="43" t="inlineStr">
        <is>
          <t>Dên 1DZ</t>
        </is>
      </c>
      <c r="D1673" s="43" t="inlineStr">
        <is>
          <t>86</t>
        </is>
      </c>
      <c r="E1673" s="43" t="inlineStr">
        <is>
          <t>Cos1</t>
        </is>
      </c>
      <c r="F1673" s="43" t="inlineStr">
        <is>
          <t>Dên</t>
        </is>
      </c>
      <c r="G1673" s="43" t="inlineStr">
        <is>
          <t>TDC</t>
        </is>
      </c>
      <c r="H1673" s="43" t="inlineStr">
        <is>
          <t>Bộ</t>
        </is>
      </c>
      <c r="I1673" s="43" t="n"/>
      <c r="J1673" s="53" t="n">
        <v>120000</v>
      </c>
      <c r="K1673" s="53" t="n">
        <v>130000</v>
      </c>
      <c r="L1673" s="53" t="n">
        <v>140000</v>
      </c>
      <c r="M1673" s="43" t="n"/>
      <c r="N1673" s="43" t="n"/>
      <c r="O1673" s="43" t="n"/>
      <c r="P1673" s="43" t="inlineStr">
        <is>
          <t>Miểng dên 1DZ cos1 - TDC - R9350A</t>
        </is>
      </c>
    </row>
    <row r="1674" ht="30" customHeight="1">
      <c r="A1674" s="141" t="n"/>
      <c r="B1674" s="141" t="inlineStr">
        <is>
          <t>TOYOTA</t>
        </is>
      </c>
      <c r="C1674" s="141" t="inlineStr">
        <is>
          <t>Dên 1DZ</t>
        </is>
      </c>
      <c r="D1674" s="141" t="inlineStr">
        <is>
          <t>86</t>
        </is>
      </c>
      <c r="E1674" s="141" t="inlineStr">
        <is>
          <t>Cos2</t>
        </is>
      </c>
      <c r="F1674" s="141" t="inlineStr">
        <is>
          <t>Dên</t>
        </is>
      </c>
      <c r="G1674" s="141" t="n"/>
      <c r="H1674" s="141" t="inlineStr">
        <is>
          <t>Bộ</t>
        </is>
      </c>
      <c r="I1674" s="43" t="n"/>
      <c r="J1674" s="43" t="n"/>
      <c r="K1674" s="43" t="n"/>
      <c r="L1674" s="43" t="n"/>
      <c r="M1674" s="43" t="n"/>
      <c r="N1674" s="43" t="n"/>
      <c r="O1674" s="43" t="n"/>
      <c r="P1674" s="43" t="n"/>
    </row>
    <row r="1675" ht="30" customHeight="1">
      <c r="A1675" s="141" t="n"/>
      <c r="B1675" s="141" t="inlineStr">
        <is>
          <t>TOYOTA</t>
        </is>
      </c>
      <c r="C1675" s="141" t="inlineStr">
        <is>
          <t>Dên 1DZ</t>
        </is>
      </c>
      <c r="D1675" s="141" t="inlineStr">
        <is>
          <t>86</t>
        </is>
      </c>
      <c r="E1675" s="141" t="inlineStr">
        <is>
          <t>Cos3</t>
        </is>
      </c>
      <c r="F1675" s="141" t="inlineStr">
        <is>
          <t>Dên</t>
        </is>
      </c>
      <c r="G1675" s="141" t="n"/>
      <c r="H1675" s="141" t="inlineStr">
        <is>
          <t>Bộ</t>
        </is>
      </c>
      <c r="I1675" s="43" t="n"/>
      <c r="J1675" s="43" t="n"/>
      <c r="K1675" s="43" t="n"/>
      <c r="L1675" s="43" t="n"/>
      <c r="M1675" s="43" t="n"/>
      <c r="N1675" s="43" t="n"/>
      <c r="O1675" s="43" t="n"/>
      <c r="P1675" s="43" t="n"/>
    </row>
    <row r="1676" ht="30" customHeight="1">
      <c r="A1676" s="141" t="n"/>
      <c r="B1676" s="141" t="inlineStr">
        <is>
          <t>TOYOTA</t>
        </is>
      </c>
      <c r="C1676" s="141" t="inlineStr">
        <is>
          <t>Dên 1DZ</t>
        </is>
      </c>
      <c r="D1676" s="141" t="inlineStr">
        <is>
          <t>86</t>
        </is>
      </c>
      <c r="E1676" s="141" t="inlineStr">
        <is>
          <t>Cos4</t>
        </is>
      </c>
      <c r="F1676" s="141" t="inlineStr">
        <is>
          <t>Dên</t>
        </is>
      </c>
      <c r="G1676" s="141" t="n"/>
      <c r="H1676" s="141" t="inlineStr">
        <is>
          <t>Bộ</t>
        </is>
      </c>
      <c r="I1676" s="43" t="n"/>
      <c r="J1676" s="43" t="n"/>
      <c r="K1676" s="43" t="n"/>
      <c r="L1676" s="43" t="n"/>
      <c r="M1676" s="43" t="n"/>
      <c r="N1676" s="43" t="n"/>
      <c r="O1676" s="43" t="n"/>
      <c r="P1676" s="43" t="n"/>
    </row>
    <row r="1677" ht="30" customHeight="1">
      <c r="A1677" s="141" t="n"/>
      <c r="B1677" s="141" t="inlineStr">
        <is>
          <t>TOYOTA</t>
        </is>
      </c>
      <c r="C1677" s="141" t="inlineStr">
        <is>
          <t>Bạc Miểng 1DZ/025</t>
        </is>
      </c>
      <c r="D1677" s="141" t="inlineStr">
        <is>
          <t>86</t>
        </is>
      </c>
      <c r="E1677" s="141" t="inlineStr">
        <is>
          <t>Cos0</t>
        </is>
      </c>
      <c r="F1677" s="141" t="inlineStr">
        <is>
          <t>Baze+Dên</t>
        </is>
      </c>
      <c r="G1677" s="141" t="n"/>
      <c r="H1677" s="141" t="inlineStr">
        <is>
          <t>Bộ</t>
        </is>
      </c>
      <c r="I1677" s="45" t="n"/>
      <c r="J1677" s="45" t="n"/>
      <c r="K1677" s="45" t="n"/>
      <c r="L1677" s="45" t="n"/>
      <c r="M1677" s="45" t="n"/>
      <c r="N1677" s="45" t="n"/>
      <c r="O1677" s="45" t="n"/>
      <c r="P1677" s="45" t="n"/>
    </row>
    <row r="1678" ht="30" customHeight="1">
      <c r="A1678" s="45" t="inlineStr">
        <is>
          <t>HH083733</t>
        </is>
      </c>
      <c r="B1678" s="45" t="inlineStr">
        <is>
          <t>TOYOTA</t>
        </is>
      </c>
      <c r="C1678" s="45" t="inlineStr">
        <is>
          <t>Bạc miểng Toyota 1DZ (M9350A, R9350A)025 Cos1 - DAIDO NHẬT</t>
        </is>
      </c>
      <c r="D1678" s="45" t="inlineStr">
        <is>
          <t>86</t>
        </is>
      </c>
      <c r="E1678" s="45" t="inlineStr">
        <is>
          <t>Cos1</t>
        </is>
      </c>
      <c r="F1678" s="45" t="inlineStr">
        <is>
          <t>Baze+Dên</t>
        </is>
      </c>
      <c r="G1678" s="45" t="inlineStr">
        <is>
          <t>DAIDO NHẬT</t>
        </is>
      </c>
      <c r="H1678" s="45" t="inlineStr">
        <is>
          <t>Bộ</t>
        </is>
      </c>
      <c r="I1678" s="45" t="n"/>
      <c r="J1678" s="54" t="n">
        <v>490000</v>
      </c>
      <c r="K1678" s="54" t="n">
        <v>550000</v>
      </c>
      <c r="L1678" s="54" t="n">
        <v>600000</v>
      </c>
      <c r="M1678" s="45" t="n"/>
      <c r="N1678" s="45" t="n"/>
      <c r="O1678" s="45" t="n"/>
      <c r="P1678" s="45" t="inlineStr">
        <is>
          <t>Bạc miểng Toyota 1DZ (M9350A, R9350A)025 Cos1 - DAIDO NHẬT</t>
        </is>
      </c>
    </row>
    <row r="1679" ht="30" customHeight="1">
      <c r="A1679" s="141" t="n"/>
      <c r="B1679" s="141" t="inlineStr">
        <is>
          <t>TOYOTA</t>
        </is>
      </c>
      <c r="C1679" s="141" t="inlineStr">
        <is>
          <t>Bạc Miểng 1DZ/025</t>
        </is>
      </c>
      <c r="D1679" s="141" t="inlineStr">
        <is>
          <t>86</t>
        </is>
      </c>
      <c r="E1679" s="141" t="inlineStr">
        <is>
          <t>Cos2</t>
        </is>
      </c>
      <c r="F1679" s="141" t="inlineStr">
        <is>
          <t>Baze+Dên</t>
        </is>
      </c>
      <c r="G1679" s="141" t="n"/>
      <c r="H1679" s="141" t="inlineStr">
        <is>
          <t>Bộ</t>
        </is>
      </c>
      <c r="I1679" s="45" t="n"/>
      <c r="J1679" s="45" t="n"/>
      <c r="K1679" s="45" t="n"/>
      <c r="L1679" s="45" t="n"/>
      <c r="M1679" s="45" t="n"/>
      <c r="N1679" s="45" t="n"/>
      <c r="O1679" s="45" t="n"/>
      <c r="P1679" s="45" t="n"/>
    </row>
    <row r="1680" ht="30" customHeight="1">
      <c r="A1680" s="141" t="n"/>
      <c r="B1680" s="141" t="inlineStr">
        <is>
          <t>TOYOTA</t>
        </is>
      </c>
      <c r="C1680" s="141" t="inlineStr">
        <is>
          <t>Bạc Miểng 1DZ/025</t>
        </is>
      </c>
      <c r="D1680" s="141" t="inlineStr">
        <is>
          <t>86</t>
        </is>
      </c>
      <c r="E1680" s="141" t="inlineStr">
        <is>
          <t>Cos3</t>
        </is>
      </c>
      <c r="F1680" s="141" t="inlineStr">
        <is>
          <t>Baze+Dên</t>
        </is>
      </c>
      <c r="G1680" s="141" t="n"/>
      <c r="H1680" s="141" t="inlineStr">
        <is>
          <t>Bộ</t>
        </is>
      </c>
      <c r="I1680" s="45" t="n"/>
      <c r="J1680" s="45" t="n"/>
      <c r="K1680" s="45" t="n"/>
      <c r="L1680" s="45" t="n"/>
      <c r="M1680" s="45" t="n"/>
      <c r="N1680" s="45" t="n"/>
      <c r="O1680" s="45" t="n"/>
      <c r="P1680" s="45" t="n"/>
    </row>
    <row r="1681" ht="30" customHeight="1">
      <c r="A1681" s="141" t="n"/>
      <c r="B1681" s="141" t="inlineStr">
        <is>
          <t>TOYOTA</t>
        </is>
      </c>
      <c r="C1681" s="141" t="inlineStr">
        <is>
          <t>Bạc Miểng 1DZ/025</t>
        </is>
      </c>
      <c r="D1681" s="141" t="inlineStr">
        <is>
          <t>86</t>
        </is>
      </c>
      <c r="E1681" s="141" t="inlineStr">
        <is>
          <t>Cos4</t>
        </is>
      </c>
      <c r="F1681" s="141" t="inlineStr">
        <is>
          <t>Baze+Dên</t>
        </is>
      </c>
      <c r="G1681" s="141" t="n"/>
      <c r="H1681" s="141" t="inlineStr">
        <is>
          <t>Bộ</t>
        </is>
      </c>
      <c r="I1681" s="45" t="n"/>
      <c r="J1681" s="45" t="n"/>
      <c r="K1681" s="45" t="n"/>
      <c r="L1681" s="45" t="n"/>
      <c r="M1681" s="45" t="n"/>
      <c r="N1681" s="45" t="n"/>
      <c r="O1681" s="45" t="n"/>
      <c r="P1681" s="45" t="n"/>
    </row>
    <row r="1682" ht="30" customHeight="1">
      <c r="A1682" s="45" t="inlineStr">
        <is>
          <t>HH082161</t>
        </is>
      </c>
      <c r="B1682" s="45" t="inlineStr">
        <is>
          <t>TOYOTA</t>
        </is>
      </c>
      <c r="C1682" s="45" t="inlineStr">
        <is>
          <t>Bạc miểng 2H - Cos0 - NDC</t>
        </is>
      </c>
      <c r="D1682" s="45" t="inlineStr">
        <is>
          <t>91</t>
        </is>
      </c>
      <c r="E1682" s="45" t="inlineStr">
        <is>
          <t>Cos0</t>
        </is>
      </c>
      <c r="F1682" s="45" t="inlineStr">
        <is>
          <t>Baze+Dên</t>
        </is>
      </c>
      <c r="G1682" s="45" t="inlineStr">
        <is>
          <t>NDC</t>
        </is>
      </c>
      <c r="H1682" s="45" t="inlineStr">
        <is>
          <t>Bộ</t>
        </is>
      </c>
      <c r="I1682" s="45" t="n"/>
      <c r="J1682" s="45" t="n"/>
      <c r="K1682" s="45" t="n"/>
      <c r="L1682" s="45" t="n"/>
      <c r="M1682" s="45" t="n"/>
      <c r="N1682" s="45" t="n"/>
      <c r="O1682" s="45" t="n"/>
      <c r="P1682" s="45" t="inlineStr">
        <is>
          <t>Bạc miểng 2H - Cos0 - NDC</t>
        </is>
      </c>
    </row>
    <row r="1683" ht="30" customHeight="1">
      <c r="A1683" s="141" t="n"/>
      <c r="B1683" s="141" t="inlineStr">
        <is>
          <t>TOYOTA</t>
        </is>
      </c>
      <c r="C1683" s="141" t="inlineStr">
        <is>
          <t>Bạc Miểng 2H</t>
        </is>
      </c>
      <c r="D1683" s="141" t="inlineStr">
        <is>
          <t>91</t>
        </is>
      </c>
      <c r="E1683" s="141" t="inlineStr">
        <is>
          <t>Cos1</t>
        </is>
      </c>
      <c r="F1683" s="141" t="inlineStr">
        <is>
          <t>Baze+Dên</t>
        </is>
      </c>
      <c r="G1683" s="141" t="n"/>
      <c r="H1683" s="141" t="inlineStr">
        <is>
          <t>Bộ</t>
        </is>
      </c>
      <c r="I1683" s="45" t="n"/>
      <c r="J1683" s="45" t="n"/>
      <c r="K1683" s="45" t="n"/>
      <c r="L1683" s="45" t="n"/>
      <c r="M1683" s="45" t="n"/>
      <c r="N1683" s="45" t="n"/>
      <c r="O1683" s="45" t="n"/>
      <c r="P1683" s="45" t="n"/>
    </row>
    <row r="1684" ht="30" customHeight="1">
      <c r="A1684" s="141" t="n"/>
      <c r="B1684" s="141" t="inlineStr">
        <is>
          <t>TOYOTA</t>
        </is>
      </c>
      <c r="C1684" s="141" t="inlineStr">
        <is>
          <t>Bạc Miểng 2H</t>
        </is>
      </c>
      <c r="D1684" s="141" t="inlineStr">
        <is>
          <t>91</t>
        </is>
      </c>
      <c r="E1684" s="141" t="inlineStr">
        <is>
          <t>Cos2</t>
        </is>
      </c>
      <c r="F1684" s="141" t="inlineStr">
        <is>
          <t>Baze+Dên</t>
        </is>
      </c>
      <c r="G1684" s="141" t="n"/>
      <c r="H1684" s="141" t="inlineStr">
        <is>
          <t>Bộ</t>
        </is>
      </c>
      <c r="I1684" s="45" t="n"/>
      <c r="J1684" s="45" t="n"/>
      <c r="K1684" s="45" t="n"/>
      <c r="L1684" s="45" t="n"/>
      <c r="M1684" s="45" t="n"/>
      <c r="N1684" s="45" t="n"/>
      <c r="O1684" s="45" t="n"/>
      <c r="P1684" s="45" t="n"/>
    </row>
    <row r="1685" ht="30" customHeight="1">
      <c r="A1685" s="141" t="n"/>
      <c r="B1685" s="141" t="inlineStr">
        <is>
          <t>TOYOTA</t>
        </is>
      </c>
      <c r="C1685" s="141" t="inlineStr">
        <is>
          <t>Bạc Miểng 2H</t>
        </is>
      </c>
      <c r="D1685" s="141" t="inlineStr">
        <is>
          <t>91</t>
        </is>
      </c>
      <c r="E1685" s="141" t="inlineStr">
        <is>
          <t>Cos3</t>
        </is>
      </c>
      <c r="F1685" s="141" t="inlineStr">
        <is>
          <t>Baze+Dên</t>
        </is>
      </c>
      <c r="G1685" s="141" t="n"/>
      <c r="H1685" s="141" t="inlineStr">
        <is>
          <t>Bộ</t>
        </is>
      </c>
      <c r="I1685" s="45" t="n"/>
      <c r="J1685" s="45" t="n"/>
      <c r="K1685" s="45" t="n"/>
      <c r="L1685" s="45" t="n"/>
      <c r="M1685" s="45" t="n"/>
      <c r="N1685" s="45" t="n"/>
      <c r="O1685" s="45" t="n"/>
      <c r="P1685" s="45" t="n"/>
    </row>
    <row r="1686" ht="30" customHeight="1">
      <c r="A1686" s="141" t="n"/>
      <c r="B1686" s="141" t="inlineStr">
        <is>
          <t>TOYOTA</t>
        </is>
      </c>
      <c r="C1686" s="141" t="inlineStr">
        <is>
          <t>Bạc Miểng 2H</t>
        </is>
      </c>
      <c r="D1686" s="141" t="inlineStr">
        <is>
          <t>91</t>
        </is>
      </c>
      <c r="E1686" s="141" t="inlineStr">
        <is>
          <t>Cos4</t>
        </is>
      </c>
      <c r="F1686" s="141" t="inlineStr">
        <is>
          <t>Baze+Dên</t>
        </is>
      </c>
      <c r="G1686" s="141" t="n"/>
      <c r="H1686" s="141" t="inlineStr">
        <is>
          <t>Bộ</t>
        </is>
      </c>
      <c r="I1686" s="45" t="n"/>
      <c r="J1686" s="45" t="n"/>
      <c r="K1686" s="45" t="n"/>
      <c r="L1686" s="45" t="n"/>
      <c r="M1686" s="45" t="n"/>
      <c r="N1686" s="45" t="n"/>
      <c r="O1686" s="45" t="n"/>
      <c r="P1686" s="45" t="n"/>
    </row>
    <row r="1687" ht="30" customHeight="1">
      <c r="A1687" s="43" t="inlineStr">
        <is>
          <t>HH083736</t>
        </is>
      </c>
      <c r="B1687" s="43" t="inlineStr">
        <is>
          <t>TOYOTA</t>
        </is>
      </c>
      <c r="C1687" s="43" t="inlineStr">
        <is>
          <t>Bạc miểng Toyota 1Z (M9416A, R9416A) STD cos0 - DAIDO NHẬT</t>
        </is>
      </c>
      <c r="D1687" s="43" t="inlineStr">
        <is>
          <t>96</t>
        </is>
      </c>
      <c r="E1687" s="43" t="inlineStr">
        <is>
          <t>Cos0</t>
        </is>
      </c>
      <c r="F1687" s="43" t="inlineStr">
        <is>
          <t>Baze+Dên</t>
        </is>
      </c>
      <c r="G1687" s="43" t="inlineStr">
        <is>
          <t>DAIDO NHẬT</t>
        </is>
      </c>
      <c r="H1687" s="43" t="inlineStr">
        <is>
          <t>Bộ</t>
        </is>
      </c>
      <c r="I1687" s="43" t="n"/>
      <c r="J1687" s="53" t="n">
        <v>700000</v>
      </c>
      <c r="K1687" s="53" t="n">
        <v>750000</v>
      </c>
      <c r="L1687" s="53" t="n">
        <v>800000</v>
      </c>
      <c r="M1687" s="43" t="n"/>
      <c r="N1687" s="43" t="n"/>
      <c r="O1687" s="43" t="n"/>
      <c r="P1687" s="43" t="inlineStr">
        <is>
          <t>Bạc miểng Toyota 1Z (M9416A, R9416A) STD cos0 - DAIDO NHẬT</t>
        </is>
      </c>
    </row>
    <row r="1688" ht="30" customHeight="1">
      <c r="A1688" s="141" t="n"/>
      <c r="B1688" s="141" t="inlineStr">
        <is>
          <t>TOYOTA</t>
        </is>
      </c>
      <c r="C1688" s="141" t="inlineStr">
        <is>
          <t>Bạc Miểng 1Z</t>
        </is>
      </c>
      <c r="D1688" s="141" t="inlineStr">
        <is>
          <t>96</t>
        </is>
      </c>
      <c r="E1688" s="141" t="inlineStr">
        <is>
          <t>Cos1</t>
        </is>
      </c>
      <c r="F1688" s="141" t="inlineStr">
        <is>
          <t>Baze+Dên</t>
        </is>
      </c>
      <c r="G1688" s="141" t="n"/>
      <c r="H1688" s="141" t="inlineStr">
        <is>
          <t>Bộ</t>
        </is>
      </c>
      <c r="I1688" s="43" t="n"/>
      <c r="J1688" s="43" t="n"/>
      <c r="K1688" s="43" t="n"/>
      <c r="L1688" s="43" t="n"/>
      <c r="M1688" s="43" t="n"/>
      <c r="N1688" s="43" t="n"/>
      <c r="O1688" s="43" t="n"/>
      <c r="P1688" s="43" t="n"/>
    </row>
    <row r="1689" ht="30" customHeight="1">
      <c r="A1689" s="141" t="n"/>
      <c r="B1689" s="141" t="inlineStr">
        <is>
          <t>TOYOTA</t>
        </is>
      </c>
      <c r="C1689" s="141" t="inlineStr">
        <is>
          <t>Bạc Miểng 1Z</t>
        </is>
      </c>
      <c r="D1689" s="141" t="inlineStr">
        <is>
          <t>96</t>
        </is>
      </c>
      <c r="E1689" s="141" t="inlineStr">
        <is>
          <t>Cos2</t>
        </is>
      </c>
      <c r="F1689" s="141" t="inlineStr">
        <is>
          <t>Baze+Dên</t>
        </is>
      </c>
      <c r="G1689" s="141" t="n"/>
      <c r="H1689" s="141" t="inlineStr">
        <is>
          <t>Bộ</t>
        </is>
      </c>
      <c r="I1689" s="43" t="n"/>
      <c r="J1689" s="43" t="n"/>
      <c r="K1689" s="43" t="n"/>
      <c r="L1689" s="43" t="n"/>
      <c r="M1689" s="43" t="n"/>
      <c r="N1689" s="43" t="n"/>
      <c r="O1689" s="43" t="n"/>
      <c r="P1689" s="43" t="n"/>
    </row>
    <row r="1690" ht="30" customHeight="1">
      <c r="A1690" s="141" t="n"/>
      <c r="B1690" s="141" t="inlineStr">
        <is>
          <t>TOYOTA</t>
        </is>
      </c>
      <c r="C1690" s="141" t="inlineStr">
        <is>
          <t>Bạc Miểng 1Z</t>
        </is>
      </c>
      <c r="D1690" s="141" t="inlineStr">
        <is>
          <t>96</t>
        </is>
      </c>
      <c r="E1690" s="141" t="inlineStr">
        <is>
          <t>Cos3</t>
        </is>
      </c>
      <c r="F1690" s="141" t="inlineStr">
        <is>
          <t>Baze+Dên</t>
        </is>
      </c>
      <c r="G1690" s="141" t="n"/>
      <c r="H1690" s="141" t="inlineStr">
        <is>
          <t>Bộ</t>
        </is>
      </c>
      <c r="I1690" s="43" t="n"/>
      <c r="J1690" s="43" t="n"/>
      <c r="K1690" s="43" t="n"/>
      <c r="L1690" s="43" t="n"/>
      <c r="M1690" s="43" t="n"/>
      <c r="N1690" s="43" t="n"/>
      <c r="O1690" s="43" t="n"/>
      <c r="P1690" s="43" t="n"/>
    </row>
    <row r="1691" ht="30" customHeight="1">
      <c r="A1691" s="141" t="n"/>
      <c r="B1691" s="141" t="inlineStr">
        <is>
          <t>TOYOTA</t>
        </is>
      </c>
      <c r="C1691" s="141" t="inlineStr">
        <is>
          <t>Bạc Miểng 1Z</t>
        </is>
      </c>
      <c r="D1691" s="141" t="inlineStr">
        <is>
          <t>96</t>
        </is>
      </c>
      <c r="E1691" s="141" t="inlineStr">
        <is>
          <t>Cos4</t>
        </is>
      </c>
      <c r="F1691" s="141" t="inlineStr">
        <is>
          <t>Baze+Dên</t>
        </is>
      </c>
      <c r="G1691" s="141" t="n"/>
      <c r="H1691" s="141" t="inlineStr">
        <is>
          <t>Bộ</t>
        </is>
      </c>
      <c r="I1691" s="43" t="n"/>
      <c r="J1691" s="43" t="n"/>
      <c r="K1691" s="43" t="n"/>
      <c r="L1691" s="43" t="n"/>
      <c r="M1691" s="43" t="n"/>
      <c r="N1691" s="43" t="n"/>
      <c r="O1691" s="43" t="n"/>
      <c r="P1691" s="43" t="n"/>
    </row>
    <row r="1692" ht="30" customHeight="1">
      <c r="A1692" s="141" t="n"/>
      <c r="B1692" s="141" t="inlineStr">
        <is>
          <t>TOYOTA</t>
        </is>
      </c>
      <c r="C1692" s="141" t="inlineStr">
        <is>
          <t>Bạc Miểng 1Z/-025</t>
        </is>
      </c>
      <c r="D1692" s="141" t="inlineStr">
        <is>
          <t>96</t>
        </is>
      </c>
      <c r="E1692" s="141" t="inlineStr">
        <is>
          <t>Cos0</t>
        </is>
      </c>
      <c r="F1692" s="141" t="inlineStr">
        <is>
          <t>Baze+Dên</t>
        </is>
      </c>
      <c r="G1692" s="141" t="n"/>
      <c r="H1692" s="141" t="inlineStr">
        <is>
          <t>Bộ</t>
        </is>
      </c>
      <c r="I1692" s="45" t="n"/>
      <c r="J1692" s="45" t="n"/>
      <c r="K1692" s="45" t="n"/>
      <c r="L1692" s="45" t="n"/>
      <c r="M1692" s="45" t="n"/>
      <c r="N1692" s="45" t="n"/>
      <c r="O1692" s="45" t="n"/>
      <c r="P1692" s="45" t="n"/>
    </row>
    <row r="1693" ht="30" customHeight="1">
      <c r="A1693" s="45" t="inlineStr">
        <is>
          <t>HH083737</t>
        </is>
      </c>
      <c r="B1693" s="45" t="inlineStr">
        <is>
          <t>TOYOTA</t>
        </is>
      </c>
      <c r="C1693" s="45" t="inlineStr">
        <is>
          <t>Bạc miểng Toyota 1Z (M9416A, R9416A)-025 cos1 - DAIDO NHẬT</t>
        </is>
      </c>
      <c r="D1693" s="45" t="inlineStr">
        <is>
          <t>96</t>
        </is>
      </c>
      <c r="E1693" s="45" t="inlineStr">
        <is>
          <t>Cos1</t>
        </is>
      </c>
      <c r="F1693" s="45" t="inlineStr">
        <is>
          <t>Baze+Dên</t>
        </is>
      </c>
      <c r="G1693" s="45" t="inlineStr">
        <is>
          <t>DAIDO NHẬT</t>
        </is>
      </c>
      <c r="H1693" s="45" t="inlineStr">
        <is>
          <t>Bộ</t>
        </is>
      </c>
      <c r="I1693" s="45" t="n"/>
      <c r="J1693" s="54" t="n">
        <v>760000</v>
      </c>
      <c r="K1693" s="54" t="n">
        <v>810000</v>
      </c>
      <c r="L1693" s="54" t="n">
        <v>860000</v>
      </c>
      <c r="M1693" s="45" t="n"/>
      <c r="N1693" s="45" t="n"/>
      <c r="O1693" s="45" t="n"/>
      <c r="P1693" s="45" t="inlineStr">
        <is>
          <t>Bạc miểng Toyota 1Z (M9416A, R9416A)-025 cos1 - DAIDO NHẬT</t>
        </is>
      </c>
    </row>
    <row r="1694" ht="30" customHeight="1">
      <c r="A1694" s="141" t="n"/>
      <c r="B1694" s="141" t="inlineStr">
        <is>
          <t>TOYOTA</t>
        </is>
      </c>
      <c r="C1694" s="141" t="inlineStr">
        <is>
          <t>Bạc Miểng 1Z/-025</t>
        </is>
      </c>
      <c r="D1694" s="141" t="inlineStr">
        <is>
          <t>96</t>
        </is>
      </c>
      <c r="E1694" s="141" t="inlineStr">
        <is>
          <t>Cos2</t>
        </is>
      </c>
      <c r="F1694" s="141" t="inlineStr">
        <is>
          <t>Baze+Dên</t>
        </is>
      </c>
      <c r="G1694" s="141" t="n"/>
      <c r="H1694" s="141" t="inlineStr">
        <is>
          <t>Bộ</t>
        </is>
      </c>
      <c r="I1694" s="45" t="n"/>
      <c r="J1694" s="45" t="n"/>
      <c r="K1694" s="45" t="n"/>
      <c r="L1694" s="45" t="n"/>
      <c r="M1694" s="45" t="n"/>
      <c r="N1694" s="45" t="n"/>
      <c r="O1694" s="45" t="n"/>
      <c r="P1694" s="45" t="n"/>
    </row>
    <row r="1695" ht="30" customHeight="1">
      <c r="A1695" s="141" t="n"/>
      <c r="B1695" s="141" t="inlineStr">
        <is>
          <t>TOYOTA</t>
        </is>
      </c>
      <c r="C1695" s="141" t="inlineStr">
        <is>
          <t>Bạc Miểng 1Z/-025</t>
        </is>
      </c>
      <c r="D1695" s="141" t="inlineStr">
        <is>
          <t>96</t>
        </is>
      </c>
      <c r="E1695" s="141" t="inlineStr">
        <is>
          <t>Cos3</t>
        </is>
      </c>
      <c r="F1695" s="141" t="inlineStr">
        <is>
          <t>Baze+Dên</t>
        </is>
      </c>
      <c r="G1695" s="141" t="n"/>
      <c r="H1695" s="141" t="inlineStr">
        <is>
          <t>Bộ</t>
        </is>
      </c>
      <c r="I1695" s="45" t="n"/>
      <c r="J1695" s="45" t="n"/>
      <c r="K1695" s="45" t="n"/>
      <c r="L1695" s="45" t="n"/>
      <c r="M1695" s="45" t="n"/>
      <c r="N1695" s="45" t="n"/>
      <c r="O1695" s="45" t="n"/>
      <c r="P1695" s="45" t="n"/>
    </row>
    <row r="1696" ht="30" customHeight="1">
      <c r="A1696" s="141" t="n"/>
      <c r="B1696" s="141" t="inlineStr">
        <is>
          <t>TOYOTA</t>
        </is>
      </c>
      <c r="C1696" s="141" t="inlineStr">
        <is>
          <t>Bạc Miểng 1Z/-025</t>
        </is>
      </c>
      <c r="D1696" s="141" t="inlineStr">
        <is>
          <t>96</t>
        </is>
      </c>
      <c r="E1696" s="141" t="inlineStr">
        <is>
          <t>Cos4</t>
        </is>
      </c>
      <c r="F1696" s="141" t="inlineStr">
        <is>
          <t>Baze+Dên</t>
        </is>
      </c>
      <c r="G1696" s="141" t="n"/>
      <c r="H1696" s="141" t="inlineStr">
        <is>
          <t>Bộ</t>
        </is>
      </c>
      <c r="I1696" s="45" t="n"/>
      <c r="J1696" s="45" t="n"/>
      <c r="K1696" s="45" t="n"/>
      <c r="L1696" s="45" t="n"/>
      <c r="M1696" s="45" t="n"/>
      <c r="N1696" s="45" t="n"/>
      <c r="O1696" s="45" t="n"/>
      <c r="P1696" s="45" t="n"/>
    </row>
    <row r="1697" ht="30" customHeight="1">
      <c r="A1697" s="141" t="n"/>
      <c r="B1697" s="141" t="inlineStr">
        <is>
          <t>TOYOTA</t>
        </is>
      </c>
      <c r="C1697" s="141" t="inlineStr">
        <is>
          <t>Bạc Miểng 2Z</t>
        </is>
      </c>
      <c r="D1697" s="141" t="inlineStr">
        <is>
          <t>98</t>
        </is>
      </c>
      <c r="E1697" s="141" t="inlineStr">
        <is>
          <t>Cos0</t>
        </is>
      </c>
      <c r="F1697" s="141" t="inlineStr">
        <is>
          <t>Baze+Dên</t>
        </is>
      </c>
      <c r="G1697" s="141" t="n"/>
      <c r="H1697" s="141" t="inlineStr">
        <is>
          <t>Bộ</t>
        </is>
      </c>
      <c r="I1697" s="43" t="n"/>
      <c r="J1697" s="43" t="n"/>
      <c r="K1697" s="43" t="n"/>
      <c r="L1697" s="43" t="n"/>
      <c r="M1697" s="43" t="n"/>
      <c r="N1697" s="43" t="n"/>
      <c r="O1697" s="43" t="n"/>
      <c r="P1697" s="43" t="n"/>
    </row>
    <row r="1698" ht="30" customHeight="1">
      <c r="A1698" s="141" t="n"/>
      <c r="B1698" s="141" t="inlineStr">
        <is>
          <t>TOYOTA</t>
        </is>
      </c>
      <c r="C1698" s="141" t="inlineStr">
        <is>
          <t>Bạc Miểng 2Z</t>
        </is>
      </c>
      <c r="D1698" s="141" t="inlineStr">
        <is>
          <t>98</t>
        </is>
      </c>
      <c r="E1698" s="141" t="inlineStr">
        <is>
          <t>Cos1</t>
        </is>
      </c>
      <c r="F1698" s="141" t="inlineStr">
        <is>
          <t>Baze+Dên</t>
        </is>
      </c>
      <c r="G1698" s="141" t="n"/>
      <c r="H1698" s="141" t="inlineStr">
        <is>
          <t>Bộ</t>
        </is>
      </c>
      <c r="I1698" s="43" t="n"/>
      <c r="J1698" s="43" t="n"/>
      <c r="K1698" s="43" t="n"/>
      <c r="L1698" s="43" t="n"/>
      <c r="M1698" s="43" t="n"/>
      <c r="N1698" s="43" t="n"/>
      <c r="O1698" s="43" t="n"/>
      <c r="P1698" s="43" t="n"/>
    </row>
    <row r="1699" ht="30" customHeight="1">
      <c r="A1699" s="141" t="n"/>
      <c r="B1699" s="141" t="inlineStr">
        <is>
          <t>TOYOTA</t>
        </is>
      </c>
      <c r="C1699" s="141" t="inlineStr">
        <is>
          <t>Bạc Miểng 2Z</t>
        </is>
      </c>
      <c r="D1699" s="141" t="inlineStr">
        <is>
          <t>98</t>
        </is>
      </c>
      <c r="E1699" s="141" t="inlineStr">
        <is>
          <t>Cos2</t>
        </is>
      </c>
      <c r="F1699" s="141" t="inlineStr">
        <is>
          <t>Baze+Dên</t>
        </is>
      </c>
      <c r="G1699" s="141" t="n"/>
      <c r="H1699" s="141" t="inlineStr">
        <is>
          <t>Bộ</t>
        </is>
      </c>
      <c r="I1699" s="43" t="n"/>
      <c r="J1699" s="43" t="n"/>
      <c r="K1699" s="43" t="n"/>
      <c r="L1699" s="43" t="n"/>
      <c r="M1699" s="43" t="n"/>
      <c r="N1699" s="43" t="n"/>
      <c r="O1699" s="43" t="n"/>
      <c r="P1699" s="43" t="n"/>
    </row>
    <row r="1700" ht="30" customHeight="1">
      <c r="A1700" s="43" t="inlineStr">
        <is>
          <t>HH073112</t>
        </is>
      </c>
      <c r="B1700" s="43" t="inlineStr">
        <is>
          <t>TOYOTA</t>
        </is>
      </c>
      <c r="C1700" s="43" t="inlineStr">
        <is>
          <t>Bạc miểng Toyota 2Z cos3 - TAIHO</t>
        </is>
      </c>
      <c r="D1700" s="43" t="inlineStr">
        <is>
          <t>98</t>
        </is>
      </c>
      <c r="E1700" s="43" t="inlineStr">
        <is>
          <t>Cos3</t>
        </is>
      </c>
      <c r="F1700" s="43" t="inlineStr">
        <is>
          <t>Baze+Dên</t>
        </is>
      </c>
      <c r="G1700" s="43" t="inlineStr">
        <is>
          <t>TAIHO</t>
        </is>
      </c>
      <c r="H1700" s="43" t="inlineStr">
        <is>
          <t>Bộ</t>
        </is>
      </c>
      <c r="I1700" s="43" t="n"/>
      <c r="J1700" s="43" t="n"/>
      <c r="K1700" s="43" t="n"/>
      <c r="L1700" s="43" t="n"/>
      <c r="M1700" s="43" t="n"/>
      <c r="N1700" s="43" t="n"/>
      <c r="O1700" s="43" t="n"/>
      <c r="P1700" s="43" t="inlineStr">
        <is>
          <t>Bạc miểng Toyota 2Z cos3 - TAIHO</t>
        </is>
      </c>
    </row>
    <row r="1701" ht="30" customHeight="1">
      <c r="A1701" s="141" t="n"/>
      <c r="B1701" s="141" t="inlineStr">
        <is>
          <t>TOYOTA</t>
        </is>
      </c>
      <c r="C1701" s="141" t="inlineStr">
        <is>
          <t>Bạc Miểng 2Z</t>
        </is>
      </c>
      <c r="D1701" s="141" t="inlineStr">
        <is>
          <t>98</t>
        </is>
      </c>
      <c r="E1701" s="141" t="inlineStr">
        <is>
          <t>Cos4</t>
        </is>
      </c>
      <c r="F1701" s="141" t="inlineStr">
        <is>
          <t>Baze+Dên</t>
        </is>
      </c>
      <c r="G1701" s="141" t="n"/>
      <c r="H1701" s="141" t="inlineStr">
        <is>
          <t>Bộ</t>
        </is>
      </c>
      <c r="I1701" s="43" t="n"/>
      <c r="J1701" s="43" t="n"/>
      <c r="K1701" s="43" t="n"/>
      <c r="L1701" s="43" t="n"/>
      <c r="M1701" s="43" t="n"/>
      <c r="N1701" s="43" t="n"/>
      <c r="O1701" s="43" t="n"/>
      <c r="P1701" s="43" t="n"/>
    </row>
    <row r="1702" ht="30" customHeight="1">
      <c r="A1702" s="41" t="n"/>
      <c r="B1702" s="41" t="n"/>
      <c r="C1702" s="42" t="inlineStr">
        <is>
          <t>◆ CATERPILLAR</t>
        </is>
      </c>
      <c r="D1702" s="41" t="n"/>
      <c r="E1702" s="41" t="n"/>
      <c r="F1702" s="41" t="n"/>
      <c r="G1702" s="41" t="n"/>
      <c r="H1702" s="41" t="n"/>
      <c r="I1702" s="41" t="n"/>
      <c r="J1702" s="41" t="n"/>
      <c r="K1702" s="41" t="n"/>
      <c r="L1702" s="41" t="n"/>
      <c r="M1702" s="41" t="n"/>
      <c r="N1702" s="41" t="n"/>
      <c r="O1702" s="41" t="n"/>
      <c r="P1702" s="41" t="n"/>
    </row>
    <row r="1703" ht="30" customHeight="1">
      <c r="A1703" s="43" t="inlineStr">
        <is>
          <t>HH077207</t>
        </is>
      </c>
      <c r="B1703" s="43" t="inlineStr">
        <is>
          <t>CATERPILLAR</t>
        </is>
      </c>
      <c r="C1703" s="43" t="inlineStr">
        <is>
          <t>Baze C7</t>
        </is>
      </c>
      <c r="D1703" s="43" t="inlineStr">
        <is>
          <t>110</t>
        </is>
      </c>
      <c r="E1703" s="43" t="inlineStr">
        <is>
          <t>Cos0</t>
        </is>
      </c>
      <c r="F1703" s="43" t="inlineStr">
        <is>
          <t>Baze</t>
        </is>
      </c>
      <c r="G1703" s="43" t="inlineStr">
        <is>
          <t>MAHLE</t>
        </is>
      </c>
      <c r="H1703" s="43" t="inlineStr">
        <is>
          <t>Bộ</t>
        </is>
      </c>
      <c r="I1703" s="43" t="n"/>
      <c r="J1703" s="53" t="n">
        <v>900000</v>
      </c>
      <c r="K1703" s="53" t="n">
        <v>960000</v>
      </c>
      <c r="L1703" s="53" t="n">
        <v>1050000</v>
      </c>
      <c r="M1703" s="43" t="n"/>
      <c r="N1703" s="43" t="n"/>
      <c r="O1703" s="43" t="n"/>
      <c r="P1703" s="43" t="inlineStr">
        <is>
          <t>Miểng baze CAT C7 - cos0 - MAHLE 2246638</t>
        </is>
      </c>
    </row>
    <row r="1704" ht="30" customHeight="1">
      <c r="A1704" s="141" t="n"/>
      <c r="B1704" s="141" t="inlineStr">
        <is>
          <t>CATERPILLAR</t>
        </is>
      </c>
      <c r="C1704" s="141" t="inlineStr">
        <is>
          <t>Baze C7</t>
        </is>
      </c>
      <c r="D1704" s="141" t="inlineStr">
        <is>
          <t>110</t>
        </is>
      </c>
      <c r="E1704" s="141" t="inlineStr">
        <is>
          <t>Cos1</t>
        </is>
      </c>
      <c r="F1704" s="141" t="inlineStr">
        <is>
          <t>Baze</t>
        </is>
      </c>
      <c r="G1704" s="141" t="n"/>
      <c r="H1704" s="141" t="inlineStr">
        <is>
          <t>Bộ</t>
        </is>
      </c>
      <c r="I1704" s="43" t="n"/>
      <c r="J1704" s="43" t="n"/>
      <c r="K1704" s="43" t="n"/>
      <c r="L1704" s="43" t="n"/>
      <c r="M1704" s="43" t="n"/>
      <c r="N1704" s="43" t="n"/>
      <c r="O1704" s="43" t="n"/>
      <c r="P1704" s="43" t="n"/>
    </row>
    <row r="1705" ht="30" customHeight="1">
      <c r="A1705" s="141" t="n"/>
      <c r="B1705" s="141" t="inlineStr">
        <is>
          <t>CATERPILLAR</t>
        </is>
      </c>
      <c r="C1705" s="141" t="inlineStr">
        <is>
          <t>Baze C7</t>
        </is>
      </c>
      <c r="D1705" s="141" t="inlineStr">
        <is>
          <t>110</t>
        </is>
      </c>
      <c r="E1705" s="141" t="inlineStr">
        <is>
          <t>Cos2</t>
        </is>
      </c>
      <c r="F1705" s="141" t="inlineStr">
        <is>
          <t>Baze</t>
        </is>
      </c>
      <c r="G1705" s="141" t="n"/>
      <c r="H1705" s="141" t="inlineStr">
        <is>
          <t>Bộ</t>
        </is>
      </c>
      <c r="I1705" s="43" t="n"/>
      <c r="J1705" s="43" t="n"/>
      <c r="K1705" s="43" t="n"/>
      <c r="L1705" s="43" t="n"/>
      <c r="M1705" s="43" t="n"/>
      <c r="N1705" s="43" t="n"/>
      <c r="O1705" s="43" t="n"/>
      <c r="P1705" s="43" t="n"/>
    </row>
    <row r="1706" ht="30" customHeight="1">
      <c r="A1706" s="141" t="n"/>
      <c r="B1706" s="141" t="inlineStr">
        <is>
          <t>CATERPILLAR</t>
        </is>
      </c>
      <c r="C1706" s="141" t="inlineStr">
        <is>
          <t>Baze C7</t>
        </is>
      </c>
      <c r="D1706" s="141" t="inlineStr">
        <is>
          <t>110</t>
        </is>
      </c>
      <c r="E1706" s="141" t="inlineStr">
        <is>
          <t>Cos3</t>
        </is>
      </c>
      <c r="F1706" s="141" t="inlineStr">
        <is>
          <t>Baze</t>
        </is>
      </c>
      <c r="G1706" s="141" t="n"/>
      <c r="H1706" s="141" t="inlineStr">
        <is>
          <t>Bộ</t>
        </is>
      </c>
      <c r="I1706" s="43" t="n"/>
      <c r="J1706" s="43" t="n"/>
      <c r="K1706" s="43" t="n"/>
      <c r="L1706" s="43" t="n"/>
      <c r="M1706" s="43" t="n"/>
      <c r="N1706" s="43" t="n"/>
      <c r="O1706" s="43" t="n"/>
      <c r="P1706" s="43" t="n"/>
    </row>
    <row r="1707" ht="30" customHeight="1">
      <c r="A1707" s="141" t="n"/>
      <c r="B1707" s="141" t="inlineStr">
        <is>
          <t>CATERPILLAR</t>
        </is>
      </c>
      <c r="C1707" s="141" t="inlineStr">
        <is>
          <t>Baze C7</t>
        </is>
      </c>
      <c r="D1707" s="141" t="inlineStr">
        <is>
          <t>110</t>
        </is>
      </c>
      <c r="E1707" s="141" t="inlineStr">
        <is>
          <t>Cos4</t>
        </is>
      </c>
      <c r="F1707" s="141" t="inlineStr">
        <is>
          <t>Baze</t>
        </is>
      </c>
      <c r="G1707" s="141" t="n"/>
      <c r="H1707" s="141" t="inlineStr">
        <is>
          <t>Bộ</t>
        </is>
      </c>
      <c r="I1707" s="43" t="n"/>
      <c r="J1707" s="43" t="n"/>
      <c r="K1707" s="43" t="n"/>
      <c r="L1707" s="43" t="n"/>
      <c r="M1707" s="43" t="n"/>
      <c r="N1707" s="43" t="n"/>
      <c r="O1707" s="43" t="n"/>
      <c r="P1707" s="43" t="n"/>
    </row>
    <row r="1708" ht="30" customHeight="1">
      <c r="A1708" s="45" t="inlineStr">
        <is>
          <t>HH077208</t>
        </is>
      </c>
      <c r="B1708" s="45" t="inlineStr">
        <is>
          <t>CATERPILLAR</t>
        </is>
      </c>
      <c r="C1708" s="45" t="inlineStr">
        <is>
          <t>Dên C7</t>
        </is>
      </c>
      <c r="D1708" s="45" t="inlineStr">
        <is>
          <t>110</t>
        </is>
      </c>
      <c r="E1708" s="45" t="inlineStr">
        <is>
          <t>Cos0</t>
        </is>
      </c>
      <c r="F1708" s="45" t="inlineStr">
        <is>
          <t>Dên</t>
        </is>
      </c>
      <c r="G1708" s="45" t="inlineStr">
        <is>
          <t>MAHLE</t>
        </is>
      </c>
      <c r="H1708" s="45" t="inlineStr">
        <is>
          <t>Bộ</t>
        </is>
      </c>
      <c r="I1708" s="45" t="n"/>
      <c r="J1708" s="54" t="n">
        <v>700000</v>
      </c>
      <c r="K1708" s="54" t="n">
        <v>750000</v>
      </c>
      <c r="L1708" s="54" t="n">
        <v>800000</v>
      </c>
      <c r="M1708" s="45" t="n"/>
      <c r="N1708" s="45" t="n"/>
      <c r="O1708" s="45" t="n"/>
      <c r="P1708" s="45" t="inlineStr">
        <is>
          <t>Miểng dên CAT C7 - cos0 - MAHLE 1077708</t>
        </is>
      </c>
    </row>
    <row r="1709" ht="30" customHeight="1">
      <c r="A1709" s="141" t="n"/>
      <c r="B1709" s="141" t="inlineStr">
        <is>
          <t>CATERPILLAR</t>
        </is>
      </c>
      <c r="C1709" s="141" t="inlineStr">
        <is>
          <t>Dên C7</t>
        </is>
      </c>
      <c r="D1709" s="141" t="inlineStr">
        <is>
          <t>110</t>
        </is>
      </c>
      <c r="E1709" s="141" t="inlineStr">
        <is>
          <t>Cos1</t>
        </is>
      </c>
      <c r="F1709" s="141" t="inlineStr">
        <is>
          <t>Dên</t>
        </is>
      </c>
      <c r="G1709" s="141" t="n"/>
      <c r="H1709" s="141" t="inlineStr">
        <is>
          <t>Bộ</t>
        </is>
      </c>
      <c r="I1709" s="45" t="n"/>
      <c r="J1709" s="45" t="n"/>
      <c r="K1709" s="45" t="n"/>
      <c r="L1709" s="45" t="n"/>
      <c r="M1709" s="45" t="n"/>
      <c r="N1709" s="45" t="n"/>
      <c r="O1709" s="45" t="n"/>
      <c r="P1709" s="45" t="n"/>
    </row>
    <row r="1710" ht="30" customHeight="1">
      <c r="A1710" s="141" t="n"/>
      <c r="B1710" s="141" t="inlineStr">
        <is>
          <t>CATERPILLAR</t>
        </is>
      </c>
      <c r="C1710" s="141" t="inlineStr">
        <is>
          <t>Dên C7</t>
        </is>
      </c>
      <c r="D1710" s="141" t="inlineStr">
        <is>
          <t>110</t>
        </is>
      </c>
      <c r="E1710" s="141" t="inlineStr">
        <is>
          <t>Cos2</t>
        </is>
      </c>
      <c r="F1710" s="141" t="inlineStr">
        <is>
          <t>Dên</t>
        </is>
      </c>
      <c r="G1710" s="141" t="n"/>
      <c r="H1710" s="141" t="inlineStr">
        <is>
          <t>Bộ</t>
        </is>
      </c>
      <c r="I1710" s="45" t="n"/>
      <c r="J1710" s="45" t="n"/>
      <c r="K1710" s="45" t="n"/>
      <c r="L1710" s="45" t="n"/>
      <c r="M1710" s="45" t="n"/>
      <c r="N1710" s="45" t="n"/>
      <c r="O1710" s="45" t="n"/>
      <c r="P1710" s="45" t="n"/>
    </row>
    <row r="1711" ht="30" customHeight="1">
      <c r="A1711" s="141" t="n"/>
      <c r="B1711" s="141" t="inlineStr">
        <is>
          <t>CATERPILLAR</t>
        </is>
      </c>
      <c r="C1711" s="141" t="inlineStr">
        <is>
          <t>Dên C7</t>
        </is>
      </c>
      <c r="D1711" s="141" t="inlineStr">
        <is>
          <t>110</t>
        </is>
      </c>
      <c r="E1711" s="141" t="inlineStr">
        <is>
          <t>Cos3</t>
        </is>
      </c>
      <c r="F1711" s="141" t="inlineStr">
        <is>
          <t>Dên</t>
        </is>
      </c>
      <c r="G1711" s="141" t="n"/>
      <c r="H1711" s="141" t="inlineStr">
        <is>
          <t>Bộ</t>
        </is>
      </c>
      <c r="I1711" s="45" t="n"/>
      <c r="J1711" s="45" t="n"/>
      <c r="K1711" s="45" t="n"/>
      <c r="L1711" s="45" t="n"/>
      <c r="M1711" s="45" t="n"/>
      <c r="N1711" s="45" t="n"/>
      <c r="O1711" s="45" t="n"/>
      <c r="P1711" s="45" t="n"/>
    </row>
    <row r="1712" ht="30" customHeight="1">
      <c r="A1712" s="141" t="n"/>
      <c r="B1712" s="141" t="inlineStr">
        <is>
          <t>CATERPILLAR</t>
        </is>
      </c>
      <c r="C1712" s="141" t="inlineStr">
        <is>
          <t>Dên C7</t>
        </is>
      </c>
      <c r="D1712" s="141" t="inlineStr">
        <is>
          <t>110</t>
        </is>
      </c>
      <c r="E1712" s="141" t="inlineStr">
        <is>
          <t>Cos4</t>
        </is>
      </c>
      <c r="F1712" s="141" t="inlineStr">
        <is>
          <t>Dên</t>
        </is>
      </c>
      <c r="G1712" s="141" t="n"/>
      <c r="H1712" s="141" t="inlineStr">
        <is>
          <t>Bộ</t>
        </is>
      </c>
      <c r="I1712" s="45" t="n"/>
      <c r="J1712" s="45" t="n"/>
      <c r="K1712" s="45" t="n"/>
      <c r="L1712" s="45" t="n"/>
      <c r="M1712" s="45" t="n"/>
      <c r="N1712" s="45" t="n"/>
      <c r="O1712" s="45" t="n"/>
      <c r="P1712" s="45" t="n"/>
    </row>
    <row r="1713" ht="30" customHeight="1">
      <c r="A1713" s="43" t="inlineStr">
        <is>
          <t>HH076628</t>
        </is>
      </c>
      <c r="B1713" s="43" t="inlineStr">
        <is>
          <t>CATERPILLAR</t>
        </is>
      </c>
      <c r="C1713" s="43" t="inlineStr">
        <is>
          <t>Baze C9</t>
        </is>
      </c>
      <c r="D1713" s="43" t="inlineStr">
        <is>
          <t>112</t>
        </is>
      </c>
      <c r="E1713" s="43" t="inlineStr">
        <is>
          <t>Cos0</t>
        </is>
      </c>
      <c r="F1713" s="43" t="inlineStr">
        <is>
          <t>Baze</t>
        </is>
      </c>
      <c r="G1713" s="43" t="inlineStr">
        <is>
          <t>MAHLE</t>
        </is>
      </c>
      <c r="H1713" s="43" t="inlineStr">
        <is>
          <t>Bộ</t>
        </is>
      </c>
      <c r="I1713" s="43" t="n"/>
      <c r="J1713" s="53" t="n">
        <v>1000000</v>
      </c>
      <c r="K1713" s="53" t="n">
        <v>1100000</v>
      </c>
      <c r="L1713" s="53" t="n">
        <v>1200000</v>
      </c>
      <c r="M1713" s="43" t="n"/>
      <c r="N1713" s="43" t="n"/>
      <c r="O1713" s="43" t="n"/>
      <c r="P1713" s="43" t="inlineStr">
        <is>
          <t>Miểng baze C9 Cos0 - MAHLE 2133139</t>
        </is>
      </c>
    </row>
    <row r="1714" ht="30" customHeight="1">
      <c r="A1714" s="43" t="inlineStr">
        <is>
          <t>HH079930</t>
        </is>
      </c>
      <c r="B1714" s="43" t="inlineStr">
        <is>
          <t>CATERPILLAR</t>
        </is>
      </c>
      <c r="C1714" s="43" t="inlineStr">
        <is>
          <t>Baze C9</t>
        </is>
      </c>
      <c r="D1714" s="43" t="inlineStr">
        <is>
          <t>112</t>
        </is>
      </c>
      <c r="E1714" s="43" t="inlineStr">
        <is>
          <t>Cos1</t>
        </is>
      </c>
      <c r="F1714" s="43" t="inlineStr">
        <is>
          <t>Baze</t>
        </is>
      </c>
      <c r="G1714" s="43" t="inlineStr">
        <is>
          <t>CS IVECO</t>
        </is>
      </c>
      <c r="H1714" s="43" t="inlineStr">
        <is>
          <t>Bộ</t>
        </is>
      </c>
      <c r="I1714" s="43" t="n"/>
      <c r="J1714" s="53" t="n">
        <v>810000</v>
      </c>
      <c r="K1714" s="53" t="n">
        <v>880000</v>
      </c>
      <c r="L1714" s="53" t="n">
        <v>950000</v>
      </c>
      <c r="M1714" s="43" t="n"/>
      <c r="N1714" s="43" t="n"/>
      <c r="O1714" s="43" t="inlineStr">
        <is>
          <t>213-4190</t>
        </is>
      </c>
      <c r="P1714" s="43" t="inlineStr">
        <is>
          <t>Miểng baze C9 (213-4190) Cos1 - CS IVECO</t>
        </is>
      </c>
    </row>
    <row r="1715" ht="30" customHeight="1">
      <c r="A1715" s="141" t="n"/>
      <c r="B1715" s="141" t="inlineStr">
        <is>
          <t>CATERPILLAR</t>
        </is>
      </c>
      <c r="C1715" s="141" t="inlineStr">
        <is>
          <t>Baze C9</t>
        </is>
      </c>
      <c r="D1715" s="141" t="inlineStr">
        <is>
          <t>112</t>
        </is>
      </c>
      <c r="E1715" s="141" t="inlineStr">
        <is>
          <t>Cos2</t>
        </is>
      </c>
      <c r="F1715" s="141" t="inlineStr">
        <is>
          <t>Baze</t>
        </is>
      </c>
      <c r="G1715" s="141" t="n"/>
      <c r="H1715" s="141" t="inlineStr">
        <is>
          <t>Bộ</t>
        </is>
      </c>
      <c r="I1715" s="43" t="n"/>
      <c r="J1715" s="43" t="n"/>
      <c r="K1715" s="43" t="n"/>
      <c r="L1715" s="43" t="n"/>
      <c r="M1715" s="43" t="n"/>
      <c r="N1715" s="43" t="n"/>
      <c r="O1715" s="43" t="n"/>
      <c r="P1715" s="43" t="n"/>
    </row>
    <row r="1716" ht="30" customHeight="1">
      <c r="A1716" s="141" t="n"/>
      <c r="B1716" s="141" t="inlineStr">
        <is>
          <t>CATERPILLAR</t>
        </is>
      </c>
      <c r="C1716" s="141" t="inlineStr">
        <is>
          <t>Baze C9</t>
        </is>
      </c>
      <c r="D1716" s="141" t="inlineStr">
        <is>
          <t>112</t>
        </is>
      </c>
      <c r="E1716" s="141" t="inlineStr">
        <is>
          <t>Cos3</t>
        </is>
      </c>
      <c r="F1716" s="141" t="inlineStr">
        <is>
          <t>Baze</t>
        </is>
      </c>
      <c r="G1716" s="141" t="n"/>
      <c r="H1716" s="141" t="inlineStr">
        <is>
          <t>Bộ</t>
        </is>
      </c>
      <c r="I1716" s="43" t="n"/>
      <c r="J1716" s="43" t="n"/>
      <c r="K1716" s="43" t="n"/>
      <c r="L1716" s="43" t="n"/>
      <c r="M1716" s="43" t="n"/>
      <c r="N1716" s="43" t="n"/>
      <c r="O1716" s="43" t="n"/>
      <c r="P1716" s="43" t="n"/>
    </row>
    <row r="1717" ht="30" customHeight="1">
      <c r="A1717" s="141" t="n"/>
      <c r="B1717" s="141" t="inlineStr">
        <is>
          <t>CATERPILLAR</t>
        </is>
      </c>
      <c r="C1717" s="141" t="inlineStr">
        <is>
          <t>Baze C9</t>
        </is>
      </c>
      <c r="D1717" s="141" t="inlineStr">
        <is>
          <t>112</t>
        </is>
      </c>
      <c r="E1717" s="141" t="inlineStr">
        <is>
          <t>Cos4</t>
        </is>
      </c>
      <c r="F1717" s="141" t="inlineStr">
        <is>
          <t>Baze</t>
        </is>
      </c>
      <c r="G1717" s="141" t="n"/>
      <c r="H1717" s="141" t="inlineStr">
        <is>
          <t>Bộ</t>
        </is>
      </c>
      <c r="I1717" s="43" t="n"/>
      <c r="J1717" s="43" t="n"/>
      <c r="K1717" s="43" t="n"/>
      <c r="L1717" s="43" t="n"/>
      <c r="M1717" s="43" t="n"/>
      <c r="N1717" s="43" t="n"/>
      <c r="O1717" s="43" t="n"/>
      <c r="P1717" s="43" t="n"/>
    </row>
    <row r="1718" ht="30" customHeight="1">
      <c r="A1718" s="45" t="inlineStr">
        <is>
          <t>HH076629</t>
        </is>
      </c>
      <c r="B1718" s="45" t="inlineStr">
        <is>
          <t>CATERPILLAR</t>
        </is>
      </c>
      <c r="C1718" s="45" t="inlineStr">
        <is>
          <t>Dên C9</t>
        </is>
      </c>
      <c r="D1718" s="45" t="inlineStr">
        <is>
          <t>112</t>
        </is>
      </c>
      <c r="E1718" s="45" t="inlineStr">
        <is>
          <t>Cos0</t>
        </is>
      </c>
      <c r="F1718" s="45" t="inlineStr">
        <is>
          <t>Dên</t>
        </is>
      </c>
      <c r="G1718" s="45" t="inlineStr">
        <is>
          <t>MAHLE</t>
        </is>
      </c>
      <c r="H1718" s="45" t="inlineStr">
        <is>
          <t>Bộ</t>
        </is>
      </c>
      <c r="I1718" s="45" t="n"/>
      <c r="J1718" s="54" t="n">
        <v>760000</v>
      </c>
      <c r="K1718" s="54" t="n">
        <v>800000</v>
      </c>
      <c r="L1718" s="54" t="n">
        <v>840000</v>
      </c>
      <c r="M1718" s="45" t="n"/>
      <c r="N1718" s="45" t="n"/>
      <c r="O1718" s="45" t="n"/>
      <c r="P1718" s="45" t="inlineStr">
        <is>
          <t>Miểng dên C9 Cos0 - MAHLE 2133190</t>
        </is>
      </c>
    </row>
    <row r="1719" ht="30" customHeight="1">
      <c r="A1719" s="45" t="inlineStr">
        <is>
          <t>HH079929</t>
        </is>
      </c>
      <c r="B1719" s="45" t="inlineStr">
        <is>
          <t>CATERPILLAR</t>
        </is>
      </c>
      <c r="C1719" s="45" t="inlineStr">
        <is>
          <t>Dên C9</t>
        </is>
      </c>
      <c r="D1719" s="45" t="inlineStr">
        <is>
          <t>112</t>
        </is>
      </c>
      <c r="E1719" s="45" t="inlineStr">
        <is>
          <t>Cos1</t>
        </is>
      </c>
      <c r="F1719" s="45" t="inlineStr">
        <is>
          <t>Dên</t>
        </is>
      </c>
      <c r="G1719" s="45" t="inlineStr">
        <is>
          <t>CS IVECO</t>
        </is>
      </c>
      <c r="H1719" s="45" t="inlineStr">
        <is>
          <t>Bộ</t>
        </is>
      </c>
      <c r="I1719" s="45" t="n"/>
      <c r="J1719" s="54" t="n">
        <v>650000</v>
      </c>
      <c r="K1719" s="54" t="n">
        <v>680000</v>
      </c>
      <c r="L1719" s="54" t="n">
        <v>710000</v>
      </c>
      <c r="M1719" s="45" t="n"/>
      <c r="N1719" s="45" t="n"/>
      <c r="O1719" s="45" t="inlineStr">
        <is>
          <t>151-3939</t>
        </is>
      </c>
      <c r="P1719" s="45" t="inlineStr">
        <is>
          <t>Miểng dên C9 (151-3939) Cos1 - CS IVECO</t>
        </is>
      </c>
    </row>
    <row r="1720" ht="30" customHeight="1">
      <c r="A1720" s="141" t="n"/>
      <c r="B1720" s="141" t="inlineStr">
        <is>
          <t>CATERPILLAR</t>
        </is>
      </c>
      <c r="C1720" s="141" t="inlineStr">
        <is>
          <t>Dên C9</t>
        </is>
      </c>
      <c r="D1720" s="141" t="inlineStr">
        <is>
          <t>112</t>
        </is>
      </c>
      <c r="E1720" s="141" t="inlineStr">
        <is>
          <t>Cos2</t>
        </is>
      </c>
      <c r="F1720" s="141" t="inlineStr">
        <is>
          <t>Dên</t>
        </is>
      </c>
      <c r="G1720" s="141" t="n"/>
      <c r="H1720" s="141" t="inlineStr">
        <is>
          <t>Bộ</t>
        </is>
      </c>
      <c r="I1720" s="45" t="n"/>
      <c r="J1720" s="45" t="n"/>
      <c r="K1720" s="45" t="n"/>
      <c r="L1720" s="45" t="n"/>
      <c r="M1720" s="45" t="n"/>
      <c r="N1720" s="45" t="n"/>
      <c r="O1720" s="45" t="n"/>
      <c r="P1720" s="45" t="n"/>
    </row>
    <row r="1721" ht="30" customHeight="1">
      <c r="A1721" s="141" t="n"/>
      <c r="B1721" s="141" t="inlineStr">
        <is>
          <t>CATERPILLAR</t>
        </is>
      </c>
      <c r="C1721" s="141" t="inlineStr">
        <is>
          <t>Dên C9</t>
        </is>
      </c>
      <c r="D1721" s="141" t="inlineStr">
        <is>
          <t>112</t>
        </is>
      </c>
      <c r="E1721" s="141" t="inlineStr">
        <is>
          <t>Cos3</t>
        </is>
      </c>
      <c r="F1721" s="141" t="inlineStr">
        <is>
          <t>Dên</t>
        </is>
      </c>
      <c r="G1721" s="141" t="n"/>
      <c r="H1721" s="141" t="inlineStr">
        <is>
          <t>Bộ</t>
        </is>
      </c>
      <c r="I1721" s="45" t="n"/>
      <c r="J1721" s="45" t="n"/>
      <c r="K1721" s="45" t="n"/>
      <c r="L1721" s="45" t="n"/>
      <c r="M1721" s="45" t="n"/>
      <c r="N1721" s="45" t="n"/>
      <c r="O1721" s="45" t="n"/>
      <c r="P1721" s="45" t="n"/>
    </row>
    <row r="1722" ht="30" customHeight="1">
      <c r="A1722" s="141" t="n"/>
      <c r="B1722" s="141" t="inlineStr">
        <is>
          <t>CATERPILLAR</t>
        </is>
      </c>
      <c r="C1722" s="141" t="inlineStr">
        <is>
          <t>Dên C9</t>
        </is>
      </c>
      <c r="D1722" s="141" t="inlineStr">
        <is>
          <t>112</t>
        </is>
      </c>
      <c r="E1722" s="141" t="inlineStr">
        <is>
          <t>Cos4</t>
        </is>
      </c>
      <c r="F1722" s="141" t="inlineStr">
        <is>
          <t>Dên</t>
        </is>
      </c>
      <c r="G1722" s="141" t="n"/>
      <c r="H1722" s="141" t="inlineStr">
        <is>
          <t>Bộ</t>
        </is>
      </c>
      <c r="I1722" s="45" t="n"/>
      <c r="J1722" s="45" t="n"/>
      <c r="K1722" s="45" t="n"/>
      <c r="L1722" s="45" t="n"/>
      <c r="M1722" s="45" t="n"/>
      <c r="N1722" s="45" t="n"/>
      <c r="O1722" s="45" t="n"/>
      <c r="P1722" s="45" t="n"/>
    </row>
    <row r="1723" ht="30" customHeight="1">
      <c r="A1723" s="41" t="n"/>
      <c r="B1723" s="41" t="n"/>
      <c r="C1723" s="42" t="inlineStr">
        <is>
          <t>◆ VOLVO</t>
        </is>
      </c>
      <c r="D1723" s="41" t="n"/>
      <c r="E1723" s="41" t="n"/>
      <c r="F1723" s="41" t="n"/>
      <c r="G1723" s="41" t="n"/>
      <c r="H1723" s="41" t="n"/>
      <c r="I1723" s="41" t="n"/>
      <c r="J1723" s="41" t="n"/>
      <c r="K1723" s="41" t="n"/>
      <c r="L1723" s="41" t="n"/>
      <c r="M1723" s="41" t="n"/>
      <c r="N1723" s="41" t="n"/>
      <c r="O1723" s="41" t="n"/>
      <c r="P1723" s="41" t="n"/>
    </row>
    <row r="1724" ht="30" customHeight="1">
      <c r="A1724" s="45" t="inlineStr">
        <is>
          <t>HH076638</t>
        </is>
      </c>
      <c r="B1724" s="45" t="inlineStr">
        <is>
          <t>VOLVO</t>
        </is>
      </c>
      <c r="C1724" s="45" t="inlineStr">
        <is>
          <t>Dên D6D</t>
        </is>
      </c>
      <c r="D1724" s="45" t="inlineStr">
        <is>
          <t>98</t>
        </is>
      </c>
      <c r="E1724" s="45" t="inlineStr">
        <is>
          <t>Cos0</t>
        </is>
      </c>
      <c r="F1724" s="45" t="inlineStr">
        <is>
          <t>Dên</t>
        </is>
      </c>
      <c r="G1724" s="45" t="inlineStr">
        <is>
          <t>MAHLE</t>
        </is>
      </c>
      <c r="H1724" s="45" t="inlineStr">
        <is>
          <t>Bộ</t>
        </is>
      </c>
      <c r="I1724" s="45" t="n"/>
      <c r="J1724" s="54" t="n">
        <v>470000</v>
      </c>
      <c r="K1724" s="54" t="n">
        <v>500000</v>
      </c>
      <c r="L1724" s="54" t="n">
        <v>550000</v>
      </c>
      <c r="M1724" s="45" t="n"/>
      <c r="N1724" s="45" t="n"/>
      <c r="O1724" s="45" t="n"/>
      <c r="P1724" s="45" t="inlineStr">
        <is>
          <t>Miểng dên Volvo D6D cos0 - MAHLE 0293-1406</t>
        </is>
      </c>
    </row>
    <row r="1725" ht="30" customHeight="1">
      <c r="A1725" s="141" t="n"/>
      <c r="B1725" s="141" t="inlineStr">
        <is>
          <t>VOLVO</t>
        </is>
      </c>
      <c r="C1725" s="141" t="inlineStr">
        <is>
          <t>Dên D6D</t>
        </is>
      </c>
      <c r="D1725" s="141" t="inlineStr">
        <is>
          <t>98</t>
        </is>
      </c>
      <c r="E1725" s="141" t="inlineStr">
        <is>
          <t>Cos1</t>
        </is>
      </c>
      <c r="F1725" s="141" t="inlineStr">
        <is>
          <t>Dên</t>
        </is>
      </c>
      <c r="G1725" s="141" t="n"/>
      <c r="H1725" s="141" t="inlineStr">
        <is>
          <t>Bộ</t>
        </is>
      </c>
      <c r="I1725" s="45" t="n"/>
      <c r="J1725" s="45" t="n"/>
      <c r="K1725" s="45" t="n"/>
      <c r="L1725" s="45" t="n"/>
      <c r="M1725" s="45" t="n"/>
      <c r="N1725" s="45" t="n"/>
      <c r="O1725" s="45" t="n"/>
      <c r="P1725" s="45" t="n"/>
    </row>
    <row r="1726" ht="30" customHeight="1">
      <c r="A1726" s="141" t="n"/>
      <c r="B1726" s="141" t="inlineStr">
        <is>
          <t>VOLVO</t>
        </is>
      </c>
      <c r="C1726" s="141" t="inlineStr">
        <is>
          <t>Dên D6D</t>
        </is>
      </c>
      <c r="D1726" s="141" t="inlineStr">
        <is>
          <t>98</t>
        </is>
      </c>
      <c r="E1726" s="141" t="inlineStr">
        <is>
          <t>Cos2</t>
        </is>
      </c>
      <c r="F1726" s="141" t="inlineStr">
        <is>
          <t>Dên</t>
        </is>
      </c>
      <c r="G1726" s="141" t="n"/>
      <c r="H1726" s="141" t="inlineStr">
        <is>
          <t>Bộ</t>
        </is>
      </c>
      <c r="I1726" s="45" t="n"/>
      <c r="J1726" s="45" t="n"/>
      <c r="K1726" s="45" t="n"/>
      <c r="L1726" s="45" t="n"/>
      <c r="M1726" s="45" t="n"/>
      <c r="N1726" s="45" t="n"/>
      <c r="O1726" s="45" t="n"/>
      <c r="P1726" s="45" t="n"/>
    </row>
    <row r="1727" ht="30" customHeight="1">
      <c r="A1727" s="141" t="n"/>
      <c r="B1727" s="141" t="inlineStr">
        <is>
          <t>VOLVO</t>
        </is>
      </c>
      <c r="C1727" s="141" t="inlineStr">
        <is>
          <t>Dên D6D</t>
        </is>
      </c>
      <c r="D1727" s="141" t="inlineStr">
        <is>
          <t>98</t>
        </is>
      </c>
      <c r="E1727" s="141" t="inlineStr">
        <is>
          <t>Cos3</t>
        </is>
      </c>
      <c r="F1727" s="141" t="inlineStr">
        <is>
          <t>Dên</t>
        </is>
      </c>
      <c r="G1727" s="141" t="n"/>
      <c r="H1727" s="141" t="inlineStr">
        <is>
          <t>Bộ</t>
        </is>
      </c>
      <c r="I1727" s="45" t="n"/>
      <c r="J1727" s="45" t="n"/>
      <c r="K1727" s="45" t="n"/>
      <c r="L1727" s="45" t="n"/>
      <c r="M1727" s="45" t="n"/>
      <c r="N1727" s="45" t="n"/>
      <c r="O1727" s="45" t="n"/>
      <c r="P1727" s="45" t="n"/>
    </row>
    <row r="1728" ht="30" customHeight="1">
      <c r="A1728" s="141" t="n"/>
      <c r="B1728" s="141" t="inlineStr">
        <is>
          <t>VOLVO</t>
        </is>
      </c>
      <c r="C1728" s="141" t="inlineStr">
        <is>
          <t>Dên D6D</t>
        </is>
      </c>
      <c r="D1728" s="141" t="inlineStr">
        <is>
          <t>98</t>
        </is>
      </c>
      <c r="E1728" s="141" t="inlineStr">
        <is>
          <t>Cos4</t>
        </is>
      </c>
      <c r="F1728" s="141" t="inlineStr">
        <is>
          <t>Dên</t>
        </is>
      </c>
      <c r="G1728" s="141" t="n"/>
      <c r="H1728" s="141" t="inlineStr">
        <is>
          <t>Bộ</t>
        </is>
      </c>
      <c r="I1728" s="45" t="n"/>
      <c r="J1728" s="45" t="n"/>
      <c r="K1728" s="45" t="n"/>
      <c r="L1728" s="45" t="n"/>
      <c r="M1728" s="45" t="n"/>
      <c r="N1728" s="45" t="n"/>
      <c r="O1728" s="45" t="n"/>
      <c r="P1728" s="45" t="n"/>
    </row>
    <row r="1729" ht="30" customHeight="1">
      <c r="A1729" s="43" t="inlineStr">
        <is>
          <t>HH076636</t>
        </is>
      </c>
      <c r="B1729" s="43" t="inlineStr">
        <is>
          <t>VOLVO</t>
        </is>
      </c>
      <c r="C1729" s="43" t="inlineStr">
        <is>
          <t>Baze D6D/D6E/25</t>
        </is>
      </c>
      <c r="D1729" s="43" t="inlineStr">
        <is>
          <t>98</t>
        </is>
      </c>
      <c r="E1729" s="43" t="inlineStr">
        <is>
          <t>Cos0</t>
        </is>
      </c>
      <c r="F1729" s="43" t="inlineStr">
        <is>
          <t>Baze</t>
        </is>
      </c>
      <c r="G1729" s="43" t="inlineStr">
        <is>
          <t>MAHLE</t>
        </is>
      </c>
      <c r="H1729" s="43" t="inlineStr">
        <is>
          <t>Bộ</t>
        </is>
      </c>
      <c r="I1729" s="43" t="n"/>
      <c r="J1729" s="53" t="n">
        <v>500000</v>
      </c>
      <c r="K1729" s="53" t="n">
        <v>550000</v>
      </c>
      <c r="L1729" s="53" t="n">
        <v>600000</v>
      </c>
      <c r="M1729" s="43" t="n"/>
      <c r="N1729" s="43" t="n"/>
      <c r="O1729" s="43" t="n"/>
      <c r="P1729" s="43" t="inlineStr">
        <is>
          <t>Miểng baze Volvo D6D/D6E - STD cos0, cao 25 - MAHLE 0293-0162</t>
        </is>
      </c>
    </row>
    <row r="1730" ht="30" customHeight="1">
      <c r="A1730" s="141" t="n"/>
      <c r="B1730" s="141" t="inlineStr">
        <is>
          <t>VOLVO</t>
        </is>
      </c>
      <c r="C1730" s="141" t="inlineStr">
        <is>
          <t>Baze D6D/D6E/25</t>
        </is>
      </c>
      <c r="D1730" s="141" t="inlineStr">
        <is>
          <t>98</t>
        </is>
      </c>
      <c r="E1730" s="141" t="inlineStr">
        <is>
          <t>Cos1</t>
        </is>
      </c>
      <c r="F1730" s="141" t="inlineStr">
        <is>
          <t>Baze</t>
        </is>
      </c>
      <c r="G1730" s="141" t="n"/>
      <c r="H1730" s="141" t="inlineStr">
        <is>
          <t>Bộ</t>
        </is>
      </c>
      <c r="I1730" s="43" t="n"/>
      <c r="J1730" s="43" t="n"/>
      <c r="K1730" s="43" t="n"/>
      <c r="L1730" s="43" t="n"/>
      <c r="M1730" s="43" t="n"/>
      <c r="N1730" s="43" t="n"/>
      <c r="O1730" s="43" t="n"/>
      <c r="P1730" s="43" t="n"/>
    </row>
    <row r="1731" ht="30" customHeight="1">
      <c r="A1731" s="141" t="n"/>
      <c r="B1731" s="141" t="inlineStr">
        <is>
          <t>VOLVO</t>
        </is>
      </c>
      <c r="C1731" s="141" t="inlineStr">
        <is>
          <t>Baze D6D/D6E/25</t>
        </is>
      </c>
      <c r="D1731" s="141" t="inlineStr">
        <is>
          <t>98</t>
        </is>
      </c>
      <c r="E1731" s="141" t="inlineStr">
        <is>
          <t>Cos2</t>
        </is>
      </c>
      <c r="F1731" s="141" t="inlineStr">
        <is>
          <t>Baze</t>
        </is>
      </c>
      <c r="G1731" s="141" t="n"/>
      <c r="H1731" s="141" t="inlineStr">
        <is>
          <t>Bộ</t>
        </is>
      </c>
      <c r="I1731" s="43" t="n"/>
      <c r="J1731" s="43" t="n"/>
      <c r="K1731" s="43" t="n"/>
      <c r="L1731" s="43" t="n"/>
      <c r="M1731" s="43" t="n"/>
      <c r="N1731" s="43" t="n"/>
      <c r="O1731" s="43" t="n"/>
      <c r="P1731" s="43" t="n"/>
    </row>
    <row r="1732" ht="30" customHeight="1">
      <c r="A1732" s="141" t="n"/>
      <c r="B1732" s="141" t="inlineStr">
        <is>
          <t>VOLVO</t>
        </is>
      </c>
      <c r="C1732" s="141" t="inlineStr">
        <is>
          <t>Baze D6D/D6E/25</t>
        </is>
      </c>
      <c r="D1732" s="141" t="inlineStr">
        <is>
          <t>98</t>
        </is>
      </c>
      <c r="E1732" s="141" t="inlineStr">
        <is>
          <t>Cos3</t>
        </is>
      </c>
      <c r="F1732" s="141" t="inlineStr">
        <is>
          <t>Baze</t>
        </is>
      </c>
      <c r="G1732" s="141" t="n"/>
      <c r="H1732" s="141" t="inlineStr">
        <is>
          <t>Bộ</t>
        </is>
      </c>
      <c r="I1732" s="43" t="n"/>
      <c r="J1732" s="43" t="n"/>
      <c r="K1732" s="43" t="n"/>
      <c r="L1732" s="43" t="n"/>
      <c r="M1732" s="43" t="n"/>
      <c r="N1732" s="43" t="n"/>
      <c r="O1732" s="43" t="n"/>
      <c r="P1732" s="43" t="n"/>
    </row>
    <row r="1733" ht="30" customHeight="1">
      <c r="A1733" s="141" t="n"/>
      <c r="B1733" s="141" t="inlineStr">
        <is>
          <t>VOLVO</t>
        </is>
      </c>
      <c r="C1733" s="141" t="inlineStr">
        <is>
          <t>Baze D6D/D6E/25</t>
        </is>
      </c>
      <c r="D1733" s="141" t="inlineStr">
        <is>
          <t>98</t>
        </is>
      </c>
      <c r="E1733" s="141" t="inlineStr">
        <is>
          <t>Cos4</t>
        </is>
      </c>
      <c r="F1733" s="141" t="inlineStr">
        <is>
          <t>Baze</t>
        </is>
      </c>
      <c r="G1733" s="141" t="n"/>
      <c r="H1733" s="141" t="inlineStr">
        <is>
          <t>Bộ</t>
        </is>
      </c>
      <c r="I1733" s="43" t="n"/>
      <c r="J1733" s="43" t="n"/>
      <c r="K1733" s="43" t="n"/>
      <c r="L1733" s="43" t="n"/>
      <c r="M1733" s="43" t="n"/>
      <c r="N1733" s="43" t="n"/>
      <c r="O1733" s="43" t="n"/>
      <c r="P1733" s="43" t="n"/>
    </row>
    <row r="1734" ht="30" customHeight="1">
      <c r="A1734" s="45" t="inlineStr">
        <is>
          <t>HH076637</t>
        </is>
      </c>
      <c r="B1734" s="45" t="inlineStr">
        <is>
          <t>VOLVO</t>
        </is>
      </c>
      <c r="C1734" s="45" t="inlineStr">
        <is>
          <t>Dên D6E</t>
        </is>
      </c>
      <c r="D1734" s="45" t="inlineStr">
        <is>
          <t>98</t>
        </is>
      </c>
      <c r="E1734" s="45" t="inlineStr">
        <is>
          <t>Cos0</t>
        </is>
      </c>
      <c r="F1734" s="45" t="inlineStr">
        <is>
          <t>Dên</t>
        </is>
      </c>
      <c r="G1734" s="45" t="inlineStr">
        <is>
          <t>MAHLE</t>
        </is>
      </c>
      <c r="H1734" s="45" t="inlineStr">
        <is>
          <t>Bộ</t>
        </is>
      </c>
      <c r="I1734" s="45" t="n"/>
      <c r="J1734" s="54" t="n">
        <v>480000</v>
      </c>
      <c r="K1734" s="54" t="n">
        <v>510000</v>
      </c>
      <c r="L1734" s="54" t="n">
        <v>540000</v>
      </c>
      <c r="M1734" s="45" t="n"/>
      <c r="N1734" s="45" t="n"/>
      <c r="O1734" s="45" t="n"/>
      <c r="P1734" s="45" t="inlineStr">
        <is>
          <t>Miểng dên D6E cos0 - MAHLE 0293-1578</t>
        </is>
      </c>
    </row>
    <row r="1735" ht="30" customHeight="1">
      <c r="A1735" s="141" t="n"/>
      <c r="B1735" s="141" t="inlineStr">
        <is>
          <t>VOLVO</t>
        </is>
      </c>
      <c r="C1735" s="141" t="inlineStr">
        <is>
          <t>Dên D6E</t>
        </is>
      </c>
      <c r="D1735" s="141" t="inlineStr">
        <is>
          <t>98</t>
        </is>
      </c>
      <c r="E1735" s="141" t="inlineStr">
        <is>
          <t>Cos1</t>
        </is>
      </c>
      <c r="F1735" s="141" t="inlineStr">
        <is>
          <t>Dên</t>
        </is>
      </c>
      <c r="G1735" s="141" t="n"/>
      <c r="H1735" s="141" t="inlineStr">
        <is>
          <t>Bộ</t>
        </is>
      </c>
      <c r="I1735" s="45" t="n"/>
      <c r="J1735" s="45" t="n"/>
      <c r="K1735" s="45" t="n"/>
      <c r="L1735" s="45" t="n"/>
      <c r="M1735" s="45" t="n"/>
      <c r="N1735" s="45" t="n"/>
      <c r="O1735" s="45" t="n"/>
      <c r="P1735" s="45" t="n"/>
    </row>
    <row r="1736" ht="30" customHeight="1">
      <c r="A1736" s="141" t="n"/>
      <c r="B1736" s="141" t="inlineStr">
        <is>
          <t>VOLVO</t>
        </is>
      </c>
      <c r="C1736" s="141" t="inlineStr">
        <is>
          <t>Dên D6E</t>
        </is>
      </c>
      <c r="D1736" s="141" t="inlineStr">
        <is>
          <t>98</t>
        </is>
      </c>
      <c r="E1736" s="141" t="inlineStr">
        <is>
          <t>Cos2</t>
        </is>
      </c>
      <c r="F1736" s="141" t="inlineStr">
        <is>
          <t>Dên</t>
        </is>
      </c>
      <c r="G1736" s="141" t="n"/>
      <c r="H1736" s="141" t="inlineStr">
        <is>
          <t>Bộ</t>
        </is>
      </c>
      <c r="I1736" s="45" t="n"/>
      <c r="J1736" s="45" t="n"/>
      <c r="K1736" s="45" t="n"/>
      <c r="L1736" s="45" t="n"/>
      <c r="M1736" s="45" t="n"/>
      <c r="N1736" s="45" t="n"/>
      <c r="O1736" s="45" t="n"/>
      <c r="P1736" s="45" t="n"/>
    </row>
    <row r="1737" ht="30" customHeight="1">
      <c r="A1737" s="141" t="n"/>
      <c r="B1737" s="141" t="inlineStr">
        <is>
          <t>VOLVO</t>
        </is>
      </c>
      <c r="C1737" s="141" t="inlineStr">
        <is>
          <t>Dên D6E</t>
        </is>
      </c>
      <c r="D1737" s="141" t="inlineStr">
        <is>
          <t>98</t>
        </is>
      </c>
      <c r="E1737" s="141" t="inlineStr">
        <is>
          <t>Cos3</t>
        </is>
      </c>
      <c r="F1737" s="141" t="inlineStr">
        <is>
          <t>Dên</t>
        </is>
      </c>
      <c r="G1737" s="141" t="n"/>
      <c r="H1737" s="141" t="inlineStr">
        <is>
          <t>Bộ</t>
        </is>
      </c>
      <c r="I1737" s="45" t="n"/>
      <c r="J1737" s="45" t="n"/>
      <c r="K1737" s="45" t="n"/>
      <c r="L1737" s="45" t="n"/>
      <c r="M1737" s="45" t="n"/>
      <c r="N1737" s="45" t="n"/>
      <c r="O1737" s="45" t="n"/>
      <c r="P1737" s="45" t="n"/>
    </row>
    <row r="1738" ht="30" customHeight="1">
      <c r="A1738" s="141" t="n"/>
      <c r="B1738" s="141" t="inlineStr">
        <is>
          <t>VOLVO</t>
        </is>
      </c>
      <c r="C1738" s="141" t="inlineStr">
        <is>
          <t>Dên D6E</t>
        </is>
      </c>
      <c r="D1738" s="141" t="inlineStr">
        <is>
          <t>98</t>
        </is>
      </c>
      <c r="E1738" s="141" t="inlineStr">
        <is>
          <t>Cos4</t>
        </is>
      </c>
      <c r="F1738" s="141" t="inlineStr">
        <is>
          <t>Dên</t>
        </is>
      </c>
      <c r="G1738" s="141" t="n"/>
      <c r="H1738" s="141" t="inlineStr">
        <is>
          <t>Bộ</t>
        </is>
      </c>
      <c r="I1738" s="45" t="n"/>
      <c r="J1738" s="45" t="n"/>
      <c r="K1738" s="45" t="n"/>
      <c r="L1738" s="45" t="n"/>
      <c r="M1738" s="45" t="n"/>
      <c r="N1738" s="45" t="n"/>
      <c r="O1738" s="45" t="n"/>
      <c r="P1738" s="45" t="n"/>
    </row>
    <row r="1739" ht="30" customHeight="1">
      <c r="A1739" s="43" t="inlineStr">
        <is>
          <t>HH076640</t>
        </is>
      </c>
      <c r="B1739" s="43" t="inlineStr">
        <is>
          <t>VOLVO</t>
        </is>
      </c>
      <c r="C1739" s="43" t="inlineStr">
        <is>
          <t>Baze D7D</t>
        </is>
      </c>
      <c r="D1739" s="43" t="inlineStr">
        <is>
          <t>108</t>
        </is>
      </c>
      <c r="E1739" s="43" t="inlineStr">
        <is>
          <t>Cos0</t>
        </is>
      </c>
      <c r="F1739" s="43" t="inlineStr">
        <is>
          <t>Baze</t>
        </is>
      </c>
      <c r="G1739" s="43" t="inlineStr">
        <is>
          <t>MAHLE</t>
        </is>
      </c>
      <c r="H1739" s="43" t="inlineStr">
        <is>
          <t>Bộ</t>
        </is>
      </c>
      <c r="I1739" s="43" t="n"/>
      <c r="J1739" s="53" t="n">
        <v>480000</v>
      </c>
      <c r="K1739" s="53" t="n">
        <v>500000</v>
      </c>
      <c r="L1739" s="53" t="n">
        <v>550000</v>
      </c>
      <c r="M1739" s="43" t="n"/>
      <c r="N1739" s="43" t="n"/>
      <c r="O1739" s="43" t="inlineStr">
        <is>
          <t>BF6M1013</t>
        </is>
      </c>
      <c r="P1739" s="43" t="inlineStr">
        <is>
          <t>Miểng baze D7D/ BF6M1013 cos0 - MAHLE 1005081-52D</t>
        </is>
      </c>
    </row>
    <row r="1740" ht="30" customHeight="1">
      <c r="A1740" s="141" t="n"/>
      <c r="B1740" s="141" t="inlineStr">
        <is>
          <t>VOLVO</t>
        </is>
      </c>
      <c r="C1740" s="141" t="inlineStr">
        <is>
          <t>Baze D7D</t>
        </is>
      </c>
      <c r="D1740" s="141" t="inlineStr">
        <is>
          <t>108</t>
        </is>
      </c>
      <c r="E1740" s="141" t="inlineStr">
        <is>
          <t>Cos1</t>
        </is>
      </c>
      <c r="F1740" s="141" t="inlineStr">
        <is>
          <t>Baze</t>
        </is>
      </c>
      <c r="G1740" s="141" t="n"/>
      <c r="H1740" s="141" t="inlineStr">
        <is>
          <t>Bộ</t>
        </is>
      </c>
      <c r="I1740" s="43" t="n"/>
      <c r="J1740" s="43" t="n"/>
      <c r="K1740" s="43" t="n"/>
      <c r="L1740" s="43" t="n"/>
      <c r="M1740" s="43" t="n"/>
      <c r="N1740" s="43" t="n"/>
      <c r="O1740" s="43" t="n"/>
      <c r="P1740" s="43" t="n"/>
    </row>
    <row r="1741" ht="30" customHeight="1">
      <c r="A1741" s="141" t="n"/>
      <c r="B1741" s="141" t="inlineStr">
        <is>
          <t>VOLVO</t>
        </is>
      </c>
      <c r="C1741" s="141" t="inlineStr">
        <is>
          <t>Baze D7D</t>
        </is>
      </c>
      <c r="D1741" s="141" t="inlineStr">
        <is>
          <t>108</t>
        </is>
      </c>
      <c r="E1741" s="141" t="inlineStr">
        <is>
          <t>Cos2</t>
        </is>
      </c>
      <c r="F1741" s="141" t="inlineStr">
        <is>
          <t>Baze</t>
        </is>
      </c>
      <c r="G1741" s="141" t="n"/>
      <c r="H1741" s="141" t="inlineStr">
        <is>
          <t>Bộ</t>
        </is>
      </c>
      <c r="I1741" s="43" t="n"/>
      <c r="J1741" s="43" t="n"/>
      <c r="K1741" s="43" t="n"/>
      <c r="L1741" s="43" t="n"/>
      <c r="M1741" s="43" t="n"/>
      <c r="N1741" s="43" t="n"/>
      <c r="O1741" s="43" t="n"/>
      <c r="P1741" s="43" t="n"/>
    </row>
    <row r="1742" ht="30" customHeight="1">
      <c r="A1742" s="141" t="n"/>
      <c r="B1742" s="141" t="inlineStr">
        <is>
          <t>VOLVO</t>
        </is>
      </c>
      <c r="C1742" s="141" t="inlineStr">
        <is>
          <t>Baze D7D</t>
        </is>
      </c>
      <c r="D1742" s="141" t="inlineStr">
        <is>
          <t>108</t>
        </is>
      </c>
      <c r="E1742" s="141" t="inlineStr">
        <is>
          <t>Cos3</t>
        </is>
      </c>
      <c r="F1742" s="141" t="inlineStr">
        <is>
          <t>Baze</t>
        </is>
      </c>
      <c r="G1742" s="141" t="n"/>
      <c r="H1742" s="141" t="inlineStr">
        <is>
          <t>Bộ</t>
        </is>
      </c>
      <c r="I1742" s="43" t="n"/>
      <c r="J1742" s="43" t="n"/>
      <c r="K1742" s="43" t="n"/>
      <c r="L1742" s="43" t="n"/>
      <c r="M1742" s="43" t="n"/>
      <c r="N1742" s="43" t="n"/>
      <c r="O1742" s="43" t="n"/>
      <c r="P1742" s="43" t="n"/>
    </row>
    <row r="1743" ht="30" customHeight="1">
      <c r="A1743" s="141" t="n"/>
      <c r="B1743" s="141" t="inlineStr">
        <is>
          <t>VOLVO</t>
        </is>
      </c>
      <c r="C1743" s="141" t="inlineStr">
        <is>
          <t>Baze D7D</t>
        </is>
      </c>
      <c r="D1743" s="141" t="inlineStr">
        <is>
          <t>108</t>
        </is>
      </c>
      <c r="E1743" s="141" t="inlineStr">
        <is>
          <t>Cos4</t>
        </is>
      </c>
      <c r="F1743" s="141" t="inlineStr">
        <is>
          <t>Baze</t>
        </is>
      </c>
      <c r="G1743" s="141" t="n"/>
      <c r="H1743" s="141" t="inlineStr">
        <is>
          <t>Bộ</t>
        </is>
      </c>
      <c r="I1743" s="43" t="n"/>
      <c r="J1743" s="43" t="n"/>
      <c r="K1743" s="43" t="n"/>
      <c r="L1743" s="43" t="n"/>
      <c r="M1743" s="43" t="n"/>
      <c r="N1743" s="43" t="n"/>
      <c r="O1743" s="43" t="n"/>
      <c r="P1743" s="43" t="n"/>
    </row>
    <row r="1744" ht="30" customHeight="1">
      <c r="A1744" s="45" t="inlineStr">
        <is>
          <t>HH076639</t>
        </is>
      </c>
      <c r="B1744" s="45" t="inlineStr">
        <is>
          <t>VOLVO</t>
        </is>
      </c>
      <c r="C1744" s="45" t="inlineStr">
        <is>
          <t>Dên D7D</t>
        </is>
      </c>
      <c r="D1744" s="45" t="inlineStr">
        <is>
          <t>108</t>
        </is>
      </c>
      <c r="E1744" s="45" t="inlineStr">
        <is>
          <t>Cos0</t>
        </is>
      </c>
      <c r="F1744" s="45" t="inlineStr">
        <is>
          <t>Dên</t>
        </is>
      </c>
      <c r="G1744" s="45" t="inlineStr">
        <is>
          <t>MAHLE</t>
        </is>
      </c>
      <c r="H1744" s="45" t="inlineStr">
        <is>
          <t>Bộ</t>
        </is>
      </c>
      <c r="I1744" s="45" t="n"/>
      <c r="J1744" s="54" t="n">
        <v>400000</v>
      </c>
      <c r="K1744" s="54" t="n">
        <v>430000</v>
      </c>
      <c r="L1744" s="54" t="n">
        <v>460000</v>
      </c>
      <c r="M1744" s="45" t="n"/>
      <c r="N1744" s="45" t="n"/>
      <c r="O1744" s="45" t="inlineStr">
        <is>
          <t>BF6M1013</t>
        </is>
      </c>
      <c r="P1744" s="45" t="inlineStr">
        <is>
          <t>Miểng dên D7D/ BF6M1013 cos0 - MAHLE 1004058-52D</t>
        </is>
      </c>
    </row>
    <row r="1745" ht="30" customHeight="1">
      <c r="A1745" s="141" t="n"/>
      <c r="B1745" s="141" t="inlineStr">
        <is>
          <t>VOLVO</t>
        </is>
      </c>
      <c r="C1745" s="141" t="inlineStr">
        <is>
          <t>Dên D7D</t>
        </is>
      </c>
      <c r="D1745" s="141" t="inlineStr">
        <is>
          <t>108</t>
        </is>
      </c>
      <c r="E1745" s="141" t="inlineStr">
        <is>
          <t>Cos1</t>
        </is>
      </c>
      <c r="F1745" s="141" t="inlineStr">
        <is>
          <t>Dên</t>
        </is>
      </c>
      <c r="G1745" s="141" t="n"/>
      <c r="H1745" s="141" t="inlineStr">
        <is>
          <t>Bộ</t>
        </is>
      </c>
      <c r="I1745" s="45" t="n"/>
      <c r="J1745" s="45" t="n"/>
      <c r="K1745" s="45" t="n"/>
      <c r="L1745" s="45" t="n"/>
      <c r="M1745" s="45" t="n"/>
      <c r="N1745" s="45" t="n"/>
      <c r="O1745" s="45" t="n"/>
      <c r="P1745" s="45" t="n"/>
    </row>
    <row r="1746" ht="30" customHeight="1">
      <c r="A1746" s="141" t="n"/>
      <c r="B1746" s="141" t="inlineStr">
        <is>
          <t>VOLVO</t>
        </is>
      </c>
      <c r="C1746" s="141" t="inlineStr">
        <is>
          <t>Dên D7D</t>
        </is>
      </c>
      <c r="D1746" s="141" t="inlineStr">
        <is>
          <t>108</t>
        </is>
      </c>
      <c r="E1746" s="141" t="inlineStr">
        <is>
          <t>Cos2</t>
        </is>
      </c>
      <c r="F1746" s="141" t="inlineStr">
        <is>
          <t>Dên</t>
        </is>
      </c>
      <c r="G1746" s="141" t="n"/>
      <c r="H1746" s="141" t="inlineStr">
        <is>
          <t>Bộ</t>
        </is>
      </c>
      <c r="I1746" s="45" t="n"/>
      <c r="J1746" s="45" t="n"/>
      <c r="K1746" s="45" t="n"/>
      <c r="L1746" s="45" t="n"/>
      <c r="M1746" s="45" t="n"/>
      <c r="N1746" s="45" t="n"/>
      <c r="O1746" s="45" t="n"/>
      <c r="P1746" s="45" t="n"/>
    </row>
    <row r="1747" ht="30" customHeight="1">
      <c r="A1747" s="141" t="n"/>
      <c r="B1747" s="141" t="inlineStr">
        <is>
          <t>VOLVO</t>
        </is>
      </c>
      <c r="C1747" s="141" t="inlineStr">
        <is>
          <t>Dên D7D</t>
        </is>
      </c>
      <c r="D1747" s="141" t="inlineStr">
        <is>
          <t>108</t>
        </is>
      </c>
      <c r="E1747" s="141" t="inlineStr">
        <is>
          <t>Cos3</t>
        </is>
      </c>
      <c r="F1747" s="141" t="inlineStr">
        <is>
          <t>Dên</t>
        </is>
      </c>
      <c r="G1747" s="141" t="n"/>
      <c r="H1747" s="141" t="inlineStr">
        <is>
          <t>Bộ</t>
        </is>
      </c>
      <c r="I1747" s="45" t="n"/>
      <c r="J1747" s="45" t="n"/>
      <c r="K1747" s="45" t="n"/>
      <c r="L1747" s="45" t="n"/>
      <c r="M1747" s="45" t="n"/>
      <c r="N1747" s="45" t="n"/>
      <c r="O1747" s="45" t="n"/>
      <c r="P1747" s="45" t="n"/>
    </row>
    <row r="1748" ht="30" customHeight="1">
      <c r="A1748" s="141" t="n"/>
      <c r="B1748" s="141" t="inlineStr">
        <is>
          <t>VOLVO</t>
        </is>
      </c>
      <c r="C1748" s="141" t="inlineStr">
        <is>
          <t>Dên D7D</t>
        </is>
      </c>
      <c r="D1748" s="141" t="inlineStr">
        <is>
          <t>108</t>
        </is>
      </c>
      <c r="E1748" s="141" t="inlineStr">
        <is>
          <t>Cos4</t>
        </is>
      </c>
      <c r="F1748" s="141" t="inlineStr">
        <is>
          <t>Dên</t>
        </is>
      </c>
      <c r="G1748" s="141" t="n"/>
      <c r="H1748" s="141" t="inlineStr">
        <is>
          <t>Bộ</t>
        </is>
      </c>
      <c r="I1748" s="45" t="n"/>
      <c r="J1748" s="45" t="n"/>
      <c r="K1748" s="45" t="n"/>
      <c r="L1748" s="45" t="n"/>
      <c r="M1748" s="45" t="n"/>
      <c r="N1748" s="45" t="n"/>
      <c r="O1748" s="45" t="n"/>
      <c r="P1748" s="45" t="n"/>
    </row>
    <row r="1749" ht="30" customHeight="1">
      <c r="A1749" s="143" t="inlineStr">
        <is>
          <t>HH084412</t>
        </is>
      </c>
      <c r="B1749" s="143" t="inlineStr">
        <is>
          <t>VOLVO</t>
        </is>
      </c>
      <c r="C1749" s="143" t="inlineStr">
        <is>
          <t>Bạc miểng Volvo TWD1630, cos0 - KS</t>
        </is>
      </c>
      <c r="D1749" s="143" t="n"/>
      <c r="E1749" s="143" t="inlineStr">
        <is>
          <t>Cos0</t>
        </is>
      </c>
      <c r="F1749" s="143" t="inlineStr">
        <is>
          <t>Baze+Dên</t>
        </is>
      </c>
      <c r="G1749" s="144" t="inlineStr">
        <is>
          <t>KS</t>
        </is>
      </c>
      <c r="H1749" s="144" t="inlineStr">
        <is>
          <t>Bộ</t>
        </is>
      </c>
      <c r="I1749" s="143" t="n"/>
      <c r="J1749" s="144" t="n"/>
      <c r="K1749" s="144" t="n"/>
      <c r="L1749" s="144" t="n"/>
      <c r="M1749" s="143" t="n"/>
      <c r="N1749" s="143" t="n"/>
      <c r="O1749" s="143" t="n"/>
      <c r="P1749" s="143" t="inlineStr">
        <is>
          <t>Bạc miểng Volvo TWD1630, cos0 - KS</t>
        </is>
      </c>
    </row>
    <row r="1750" ht="30" customHeight="1">
      <c r="A1750" s="41" t="n"/>
      <c r="B1750" s="41" t="n"/>
      <c r="C1750" s="42" t="inlineStr">
        <is>
          <t>◆ CHANGCHAI</t>
        </is>
      </c>
      <c r="D1750" s="41" t="n"/>
      <c r="E1750" s="41" t="n"/>
      <c r="F1750" s="41" t="n"/>
      <c r="G1750" s="41" t="n"/>
      <c r="H1750" s="41" t="n"/>
      <c r="I1750" s="41" t="n"/>
      <c r="J1750" s="41" t="n"/>
      <c r="K1750" s="41" t="n"/>
      <c r="L1750" s="41" t="n"/>
      <c r="M1750" s="41" t="n"/>
      <c r="N1750" s="41" t="n"/>
      <c r="O1750" s="41" t="n"/>
      <c r="P1750" s="41" t="n"/>
    </row>
    <row r="1751" ht="30" customHeight="1">
      <c r="A1751" s="141" t="n"/>
      <c r="B1751" s="141" t="inlineStr">
        <is>
          <t>CHANGCHAI</t>
        </is>
      </c>
      <c r="C1751" s="141" t="inlineStr">
        <is>
          <t>Bạc Miểng N-495/4L68/4L88</t>
        </is>
      </c>
      <c r="D1751" s="141" t="inlineStr">
        <is>
          <t>95</t>
        </is>
      </c>
      <c r="E1751" s="141" t="inlineStr">
        <is>
          <t>Cos0</t>
        </is>
      </c>
      <c r="F1751" s="141" t="inlineStr">
        <is>
          <t>Baze+Dên</t>
        </is>
      </c>
      <c r="G1751" s="141" t="n"/>
      <c r="H1751" s="141" t="inlineStr">
        <is>
          <t>Bộ</t>
        </is>
      </c>
      <c r="I1751" s="45" t="n"/>
      <c r="J1751" s="45" t="n"/>
      <c r="K1751" s="45" t="n"/>
      <c r="L1751" s="45" t="n"/>
      <c r="M1751" s="45" t="n"/>
      <c r="N1751" s="45" t="n"/>
      <c r="O1751" s="45" t="n"/>
      <c r="P1751" s="45" t="n"/>
    </row>
    <row r="1752" ht="30" customHeight="1">
      <c r="A1752" s="45" t="inlineStr">
        <is>
          <t>HH081306</t>
        </is>
      </c>
      <c r="B1752" s="45" t="inlineStr">
        <is>
          <t>CHANGCHAI</t>
        </is>
      </c>
      <c r="C1752" s="45" t="inlineStr">
        <is>
          <t>Bạc miểng (dên + baze) N-495/4L68/4L88 (0.25) cos1</t>
        </is>
      </c>
      <c r="D1752" s="45" t="inlineStr">
        <is>
          <t>95</t>
        </is>
      </c>
      <c r="E1752" s="45" t="inlineStr">
        <is>
          <t>Cos1</t>
        </is>
      </c>
      <c r="F1752" s="45" t="inlineStr">
        <is>
          <t>Baze+Dên</t>
        </is>
      </c>
      <c r="G1752" s="45" t="n"/>
      <c r="H1752" s="45" t="inlineStr">
        <is>
          <t>Bộ</t>
        </is>
      </c>
      <c r="I1752" s="45" t="n"/>
      <c r="J1752" s="45" t="n"/>
      <c r="K1752" s="45" t="n"/>
      <c r="L1752" s="45" t="n"/>
      <c r="M1752" s="45" t="n"/>
      <c r="N1752" s="45" t="n"/>
      <c r="O1752" s="45" t="n"/>
      <c r="P1752" s="45" t="inlineStr">
        <is>
          <t>Bạc miểng (dên + baze) N-495/4L68/4L88 (0.25) cos1</t>
        </is>
      </c>
    </row>
    <row r="1753" ht="30" customHeight="1">
      <c r="A1753" s="141" t="n"/>
      <c r="B1753" s="141" t="inlineStr">
        <is>
          <t>CHANGCHAI</t>
        </is>
      </c>
      <c r="C1753" s="141" t="inlineStr">
        <is>
          <t>Bạc Miểng N-495/4L68/4L88</t>
        </is>
      </c>
      <c r="D1753" s="141" t="inlineStr">
        <is>
          <t>95</t>
        </is>
      </c>
      <c r="E1753" s="141" t="inlineStr">
        <is>
          <t>Cos2</t>
        </is>
      </c>
      <c r="F1753" s="141" t="inlineStr">
        <is>
          <t>Baze+Dên</t>
        </is>
      </c>
      <c r="G1753" s="141" t="n"/>
      <c r="H1753" s="141" t="inlineStr">
        <is>
          <t>Bộ</t>
        </is>
      </c>
      <c r="I1753" s="45" t="n"/>
      <c r="J1753" s="45" t="n"/>
      <c r="K1753" s="45" t="n"/>
      <c r="L1753" s="45" t="n"/>
      <c r="M1753" s="45" t="n"/>
      <c r="N1753" s="45" t="n"/>
      <c r="O1753" s="45" t="n"/>
      <c r="P1753" s="45" t="n"/>
    </row>
    <row r="1754" ht="30" customHeight="1">
      <c r="A1754" s="141" t="n"/>
      <c r="B1754" s="141" t="inlineStr">
        <is>
          <t>CHANGCHAI</t>
        </is>
      </c>
      <c r="C1754" s="141" t="inlineStr">
        <is>
          <t>Bạc Miểng N-495/4L68/4L88</t>
        </is>
      </c>
      <c r="D1754" s="141" t="inlineStr">
        <is>
          <t>95</t>
        </is>
      </c>
      <c r="E1754" s="141" t="inlineStr">
        <is>
          <t>Cos3</t>
        </is>
      </c>
      <c r="F1754" s="141" t="inlineStr">
        <is>
          <t>Baze+Dên</t>
        </is>
      </c>
      <c r="G1754" s="141" t="n"/>
      <c r="H1754" s="141" t="inlineStr">
        <is>
          <t>Bộ</t>
        </is>
      </c>
      <c r="I1754" s="45" t="n"/>
      <c r="J1754" s="45" t="n"/>
      <c r="K1754" s="45" t="n"/>
      <c r="L1754" s="45" t="n"/>
      <c r="M1754" s="45" t="n"/>
      <c r="N1754" s="45" t="n"/>
      <c r="O1754" s="45" t="n"/>
      <c r="P1754" s="45" t="n"/>
    </row>
    <row r="1755" ht="30" customHeight="1">
      <c r="A1755" s="141" t="n"/>
      <c r="B1755" s="141" t="inlineStr">
        <is>
          <t>CHANGCHAI</t>
        </is>
      </c>
      <c r="C1755" s="141" t="inlineStr">
        <is>
          <t>Bạc Miểng N-495/4L68/4L88</t>
        </is>
      </c>
      <c r="D1755" s="141" t="inlineStr">
        <is>
          <t>95</t>
        </is>
      </c>
      <c r="E1755" s="141" t="inlineStr">
        <is>
          <t>Cos4</t>
        </is>
      </c>
      <c r="F1755" s="141" t="inlineStr">
        <is>
          <t>Baze+Dên</t>
        </is>
      </c>
      <c r="G1755" s="141" t="n"/>
      <c r="H1755" s="141" t="inlineStr">
        <is>
          <t>Bộ</t>
        </is>
      </c>
      <c r="I1755" s="45" t="n"/>
      <c r="J1755" s="45" t="n"/>
      <c r="K1755" s="45" t="n"/>
      <c r="L1755" s="45" t="n"/>
      <c r="M1755" s="45" t="n"/>
      <c r="N1755" s="45" t="n"/>
      <c r="O1755" s="45" t="n"/>
      <c r="P1755" s="45" t="n"/>
    </row>
    <row r="1756" ht="30" customHeight="1">
      <c r="A1756" s="45" t="inlineStr">
        <is>
          <t>HH081305</t>
        </is>
      </c>
      <c r="B1756" s="45" t="inlineStr">
        <is>
          <t>CHANGCHAI</t>
        </is>
      </c>
      <c r="C1756" s="45" t="inlineStr">
        <is>
          <t>Baze N-495/4L68/4L88</t>
        </is>
      </c>
      <c r="D1756" s="45" t="inlineStr">
        <is>
          <t>95</t>
        </is>
      </c>
      <c r="E1756" s="45" t="inlineStr">
        <is>
          <t>Cos0</t>
        </is>
      </c>
      <c r="F1756" s="45" t="inlineStr">
        <is>
          <t>Baze</t>
        </is>
      </c>
      <c r="G1756" s="45" t="n"/>
      <c r="H1756" s="45" t="inlineStr">
        <is>
          <t>Bộ</t>
        </is>
      </c>
      <c r="I1756" s="45" t="n"/>
      <c r="J1756" s="45" t="n"/>
      <c r="K1756" s="45" t="n"/>
      <c r="L1756" s="45" t="n"/>
      <c r="M1756" s="45" t="n"/>
      <c r="N1756" s="45" t="n"/>
      <c r="O1756" s="45" t="n"/>
      <c r="P1756" s="45" t="inlineStr">
        <is>
          <t>Miểng Baze N-495/4L68/4L88 (STD) cos0</t>
        </is>
      </c>
    </row>
    <row r="1757" ht="30" customHeight="1">
      <c r="A1757" s="141" t="n"/>
      <c r="B1757" s="141" t="inlineStr">
        <is>
          <t>CHANGCHAI</t>
        </is>
      </c>
      <c r="C1757" s="141" t="inlineStr">
        <is>
          <t>Baze N-495/4L68/4L88</t>
        </is>
      </c>
      <c r="D1757" s="141" t="inlineStr">
        <is>
          <t>95</t>
        </is>
      </c>
      <c r="E1757" s="141" t="inlineStr">
        <is>
          <t>Cos1</t>
        </is>
      </c>
      <c r="F1757" s="141" t="inlineStr">
        <is>
          <t>Baze</t>
        </is>
      </c>
      <c r="G1757" s="141" t="n"/>
      <c r="H1757" s="141" t="inlineStr">
        <is>
          <t>Bộ</t>
        </is>
      </c>
      <c r="I1757" s="45" t="n"/>
      <c r="J1757" s="45" t="n"/>
      <c r="K1757" s="45" t="n"/>
      <c r="L1757" s="45" t="n"/>
      <c r="M1757" s="45" t="n"/>
      <c r="N1757" s="45" t="n"/>
      <c r="O1757" s="45" t="n"/>
      <c r="P1757" s="45" t="n"/>
    </row>
    <row r="1758" ht="30" customHeight="1">
      <c r="A1758" s="141" t="n"/>
      <c r="B1758" s="141" t="inlineStr">
        <is>
          <t>CHANGCHAI</t>
        </is>
      </c>
      <c r="C1758" s="141" t="inlineStr">
        <is>
          <t>Baze N-495/4L68/4L88</t>
        </is>
      </c>
      <c r="D1758" s="141" t="inlineStr">
        <is>
          <t>95</t>
        </is>
      </c>
      <c r="E1758" s="141" t="inlineStr">
        <is>
          <t>Cos2</t>
        </is>
      </c>
      <c r="F1758" s="141" t="inlineStr">
        <is>
          <t>Baze</t>
        </is>
      </c>
      <c r="G1758" s="141" t="n"/>
      <c r="H1758" s="141" t="inlineStr">
        <is>
          <t>Bộ</t>
        </is>
      </c>
      <c r="I1758" s="45" t="n"/>
      <c r="J1758" s="45" t="n"/>
      <c r="K1758" s="45" t="n"/>
      <c r="L1758" s="45" t="n"/>
      <c r="M1758" s="45" t="n"/>
      <c r="N1758" s="45" t="n"/>
      <c r="O1758" s="45" t="n"/>
      <c r="P1758" s="45" t="n"/>
    </row>
    <row r="1759" ht="30" customHeight="1">
      <c r="A1759" s="141" t="n"/>
      <c r="B1759" s="141" t="inlineStr">
        <is>
          <t>CHANGCHAI</t>
        </is>
      </c>
      <c r="C1759" s="141" t="inlineStr">
        <is>
          <t>Baze N-495/4L68/4L88</t>
        </is>
      </c>
      <c r="D1759" s="141" t="inlineStr">
        <is>
          <t>95</t>
        </is>
      </c>
      <c r="E1759" s="141" t="inlineStr">
        <is>
          <t>Cos3</t>
        </is>
      </c>
      <c r="F1759" s="141" t="inlineStr">
        <is>
          <t>Baze</t>
        </is>
      </c>
      <c r="G1759" s="141" t="n"/>
      <c r="H1759" s="141" t="inlineStr">
        <is>
          <t>Bộ</t>
        </is>
      </c>
      <c r="I1759" s="45" t="n"/>
      <c r="J1759" s="45" t="n"/>
      <c r="K1759" s="45" t="n"/>
      <c r="L1759" s="45" t="n"/>
      <c r="M1759" s="45" t="n"/>
      <c r="N1759" s="45" t="n"/>
      <c r="O1759" s="45" t="n"/>
      <c r="P1759" s="45" t="n"/>
    </row>
    <row r="1760" ht="30" customHeight="1">
      <c r="A1760" s="141" t="n"/>
      <c r="B1760" s="141" t="inlineStr">
        <is>
          <t>CHANGCHAI</t>
        </is>
      </c>
      <c r="C1760" s="141" t="inlineStr">
        <is>
          <t>Baze N-495/4L68/4L88</t>
        </is>
      </c>
      <c r="D1760" s="141" t="inlineStr">
        <is>
          <t>95</t>
        </is>
      </c>
      <c r="E1760" s="141" t="inlineStr">
        <is>
          <t>Cos4</t>
        </is>
      </c>
      <c r="F1760" s="141" t="inlineStr">
        <is>
          <t>Baze</t>
        </is>
      </c>
      <c r="G1760" s="141" t="n"/>
      <c r="H1760" s="141" t="inlineStr">
        <is>
          <t>Bộ</t>
        </is>
      </c>
      <c r="I1760" s="45" t="n"/>
      <c r="J1760" s="45" t="n"/>
      <c r="K1760" s="45" t="n"/>
      <c r="L1760" s="45" t="n"/>
      <c r="M1760" s="45" t="n"/>
      <c r="N1760" s="45" t="n"/>
      <c r="O1760" s="45" t="n"/>
      <c r="P1760" s="45" t="n"/>
    </row>
    <row r="1761" ht="30" customHeight="1">
      <c r="A1761" s="43" t="inlineStr">
        <is>
          <t>HH081304</t>
        </is>
      </c>
      <c r="B1761" s="43" t="inlineStr">
        <is>
          <t>CHANGCHAI</t>
        </is>
      </c>
      <c r="C1761" s="43" t="inlineStr">
        <is>
          <t>Dên N-495/4L68/4L88</t>
        </is>
      </c>
      <c r="D1761" s="43" t="inlineStr">
        <is>
          <t>95</t>
        </is>
      </c>
      <c r="E1761" s="43" t="inlineStr">
        <is>
          <t>Cos0</t>
        </is>
      </c>
      <c r="F1761" s="43" t="inlineStr">
        <is>
          <t>Dên</t>
        </is>
      </c>
      <c r="G1761" s="43" t="n"/>
      <c r="H1761" s="43" t="inlineStr">
        <is>
          <t>Bộ</t>
        </is>
      </c>
      <c r="I1761" s="43" t="n"/>
      <c r="J1761" s="43" t="n"/>
      <c r="K1761" s="43" t="n"/>
      <c r="L1761" s="43" t="n"/>
      <c r="M1761" s="43" t="n"/>
      <c r="N1761" s="43" t="n"/>
      <c r="O1761" s="43" t="n"/>
      <c r="P1761" s="43" t="inlineStr">
        <is>
          <t>Miểng dên N-495/4L68/4L88 (STD) cos0</t>
        </is>
      </c>
    </row>
    <row r="1762" ht="30" customHeight="1">
      <c r="A1762" s="141" t="n"/>
      <c r="B1762" s="141" t="inlineStr">
        <is>
          <t>CHANGCHAI</t>
        </is>
      </c>
      <c r="C1762" s="141" t="inlineStr">
        <is>
          <t>Dên N-495/4L68/4L88</t>
        </is>
      </c>
      <c r="D1762" s="141" t="inlineStr">
        <is>
          <t>95</t>
        </is>
      </c>
      <c r="E1762" s="141" t="inlineStr">
        <is>
          <t>Cos1</t>
        </is>
      </c>
      <c r="F1762" s="141" t="inlineStr">
        <is>
          <t>Dên</t>
        </is>
      </c>
      <c r="G1762" s="141" t="n"/>
      <c r="H1762" s="141" t="inlineStr">
        <is>
          <t>Bộ</t>
        </is>
      </c>
      <c r="I1762" s="43" t="n"/>
      <c r="J1762" s="43" t="n"/>
      <c r="K1762" s="43" t="n"/>
      <c r="L1762" s="43" t="n"/>
      <c r="M1762" s="43" t="n"/>
      <c r="N1762" s="43" t="n"/>
      <c r="O1762" s="43" t="n"/>
      <c r="P1762" s="43" t="n"/>
    </row>
    <row r="1763" ht="30" customHeight="1">
      <c r="A1763" s="141" t="n"/>
      <c r="B1763" s="141" t="inlineStr">
        <is>
          <t>CHANGCHAI</t>
        </is>
      </c>
      <c r="C1763" s="141" t="inlineStr">
        <is>
          <t>Dên N-495/4L68/4L88</t>
        </is>
      </c>
      <c r="D1763" s="141" t="inlineStr">
        <is>
          <t>95</t>
        </is>
      </c>
      <c r="E1763" s="141" t="inlineStr">
        <is>
          <t>Cos2</t>
        </is>
      </c>
      <c r="F1763" s="141" t="inlineStr">
        <is>
          <t>Dên</t>
        </is>
      </c>
      <c r="G1763" s="141" t="n"/>
      <c r="H1763" s="141" t="inlineStr">
        <is>
          <t>Bộ</t>
        </is>
      </c>
      <c r="I1763" s="43" t="n"/>
      <c r="J1763" s="43" t="n"/>
      <c r="K1763" s="43" t="n"/>
      <c r="L1763" s="43" t="n"/>
      <c r="M1763" s="43" t="n"/>
      <c r="N1763" s="43" t="n"/>
      <c r="O1763" s="43" t="n"/>
      <c r="P1763" s="43" t="n"/>
    </row>
    <row r="1764" ht="30" customHeight="1">
      <c r="A1764" s="141" t="n"/>
      <c r="B1764" s="141" t="inlineStr">
        <is>
          <t>CHANGCHAI</t>
        </is>
      </c>
      <c r="C1764" s="141" t="inlineStr">
        <is>
          <t>Dên N-495/4L68/4L88</t>
        </is>
      </c>
      <c r="D1764" s="141" t="inlineStr">
        <is>
          <t>95</t>
        </is>
      </c>
      <c r="E1764" s="141" t="inlineStr">
        <is>
          <t>Cos3</t>
        </is>
      </c>
      <c r="F1764" s="141" t="inlineStr">
        <is>
          <t>Dên</t>
        </is>
      </c>
      <c r="G1764" s="141" t="n"/>
      <c r="H1764" s="141" t="inlineStr">
        <is>
          <t>Bộ</t>
        </is>
      </c>
      <c r="I1764" s="43" t="n"/>
      <c r="J1764" s="43" t="n"/>
      <c r="K1764" s="43" t="n"/>
      <c r="L1764" s="43" t="n"/>
      <c r="M1764" s="43" t="n"/>
      <c r="N1764" s="43" t="n"/>
      <c r="O1764" s="43" t="n"/>
      <c r="P1764" s="43" t="n"/>
    </row>
    <row r="1765" ht="30" customHeight="1">
      <c r="A1765" s="141" t="n"/>
      <c r="B1765" s="141" t="inlineStr">
        <is>
          <t>CHANGCHAI</t>
        </is>
      </c>
      <c r="C1765" s="141" t="inlineStr">
        <is>
          <t>Dên N-495/4L68/4L88</t>
        </is>
      </c>
      <c r="D1765" s="141" t="inlineStr">
        <is>
          <t>95</t>
        </is>
      </c>
      <c r="E1765" s="141" t="inlineStr">
        <is>
          <t>Cos4</t>
        </is>
      </c>
      <c r="F1765" s="141" t="inlineStr">
        <is>
          <t>Dên</t>
        </is>
      </c>
      <c r="G1765" s="141" t="n"/>
      <c r="H1765" s="141" t="inlineStr">
        <is>
          <t>Bộ</t>
        </is>
      </c>
      <c r="I1765" s="43" t="n"/>
      <c r="J1765" s="43" t="n"/>
      <c r="K1765" s="43" t="n"/>
      <c r="L1765" s="43" t="n"/>
      <c r="M1765" s="43" t="n"/>
      <c r="N1765" s="43" t="n"/>
      <c r="O1765" s="43" t="n"/>
      <c r="P1765" s="43" t="n"/>
    </row>
    <row r="1766" ht="30" customHeight="1">
      <c r="A1766" s="41" t="n"/>
      <c r="B1766" s="41" t="n"/>
      <c r="C1766" s="42" t="inlineStr">
        <is>
          <t>◆ FAW</t>
        </is>
      </c>
      <c r="D1766" s="41" t="n"/>
      <c r="E1766" s="41" t="n"/>
      <c r="F1766" s="41" t="n"/>
      <c r="G1766" s="41" t="n"/>
      <c r="H1766" s="41" t="n"/>
      <c r="I1766" s="41" t="n"/>
      <c r="J1766" s="41" t="n"/>
      <c r="K1766" s="41" t="n"/>
      <c r="L1766" s="41" t="n"/>
      <c r="M1766" s="41" t="n"/>
      <c r="N1766" s="41" t="n"/>
      <c r="O1766" s="41" t="n"/>
      <c r="P1766" s="41" t="n"/>
    </row>
    <row r="1767" ht="30" customHeight="1">
      <c r="A1767" s="45" t="inlineStr">
        <is>
          <t>HH080968</t>
        </is>
      </c>
      <c r="B1767" s="45" t="inlineStr">
        <is>
          <t>FAW</t>
        </is>
      </c>
      <c r="C1767" s="45" t="inlineStr">
        <is>
          <t>Bạc miểng (dên+baze) CA-6110/ 6DL-28 (Cos0) L6000000-PJLW/ L6000000-PJZW</t>
        </is>
      </c>
      <c r="D1767" s="45" t="inlineStr">
        <is>
          <t>110</t>
        </is>
      </c>
      <c r="E1767" s="45" t="inlineStr">
        <is>
          <t>Cos0</t>
        </is>
      </c>
      <c r="F1767" s="45" t="inlineStr">
        <is>
          <t>Baze+Dên</t>
        </is>
      </c>
      <c r="G1767" s="45" t="n"/>
      <c r="H1767" s="45" t="inlineStr">
        <is>
          <t>Bộ</t>
        </is>
      </c>
      <c r="I1767" s="45" t="n"/>
      <c r="J1767" s="45" t="n"/>
      <c r="K1767" s="45" t="n"/>
      <c r="L1767" s="45" t="n"/>
      <c r="M1767" s="45" t="n"/>
      <c r="N1767" s="45" t="n"/>
      <c r="O1767" s="45" t="inlineStr">
        <is>
          <t>L6000000-PJLW</t>
        </is>
      </c>
      <c r="P1767" s="45" t="inlineStr">
        <is>
          <t>Bạc miểng (dên+baze) CA-6110/ 6DL-28 (Cos0) L6000000-PJLW/ L6000000-PJZW</t>
        </is>
      </c>
    </row>
    <row r="1768" ht="30" customHeight="1">
      <c r="A1768" s="141" t="n"/>
      <c r="B1768" s="141" t="inlineStr">
        <is>
          <t>FAW</t>
        </is>
      </c>
      <c r="C1768" s="141" t="inlineStr">
        <is>
          <t>Bạc Miểng CA-6110/6DL-28</t>
        </is>
      </c>
      <c r="D1768" s="141" t="inlineStr">
        <is>
          <t>110</t>
        </is>
      </c>
      <c r="E1768" s="141" t="inlineStr">
        <is>
          <t>Cos1</t>
        </is>
      </c>
      <c r="F1768" s="141" t="inlineStr">
        <is>
          <t>Baze+Dên</t>
        </is>
      </c>
      <c r="G1768" s="141" t="n"/>
      <c r="H1768" s="141" t="inlineStr">
        <is>
          <t>Bộ</t>
        </is>
      </c>
      <c r="I1768" s="45" t="n"/>
      <c r="J1768" s="45" t="n"/>
      <c r="K1768" s="45" t="n"/>
      <c r="L1768" s="45" t="n"/>
      <c r="M1768" s="45" t="n"/>
      <c r="N1768" s="45" t="n"/>
      <c r="O1768" s="45" t="n"/>
      <c r="P1768" s="45" t="n"/>
    </row>
    <row r="1769" ht="30" customHeight="1">
      <c r="A1769" s="141" t="n"/>
      <c r="B1769" s="141" t="inlineStr">
        <is>
          <t>FAW</t>
        </is>
      </c>
      <c r="C1769" s="141" t="inlineStr">
        <is>
          <t>Bạc Miểng CA-6110/6DL-28</t>
        </is>
      </c>
      <c r="D1769" s="141" t="inlineStr">
        <is>
          <t>110</t>
        </is>
      </c>
      <c r="E1769" s="141" t="inlineStr">
        <is>
          <t>Cos2</t>
        </is>
      </c>
      <c r="F1769" s="141" t="inlineStr">
        <is>
          <t>Baze+Dên</t>
        </is>
      </c>
      <c r="G1769" s="141" t="n"/>
      <c r="H1769" s="141" t="inlineStr">
        <is>
          <t>Bộ</t>
        </is>
      </c>
      <c r="I1769" s="45" t="n"/>
      <c r="J1769" s="45" t="n"/>
      <c r="K1769" s="45" t="n"/>
      <c r="L1769" s="45" t="n"/>
      <c r="M1769" s="45" t="n"/>
      <c r="N1769" s="45" t="n"/>
      <c r="O1769" s="45" t="n"/>
      <c r="P1769" s="45" t="n"/>
    </row>
    <row r="1770" ht="30" customHeight="1">
      <c r="A1770" s="141" t="n"/>
      <c r="B1770" s="141" t="inlineStr">
        <is>
          <t>FAW</t>
        </is>
      </c>
      <c r="C1770" s="141" t="inlineStr">
        <is>
          <t>Bạc Miểng CA-6110/6DL-28</t>
        </is>
      </c>
      <c r="D1770" s="141" t="inlineStr">
        <is>
          <t>110</t>
        </is>
      </c>
      <c r="E1770" s="141" t="inlineStr">
        <is>
          <t>Cos3</t>
        </is>
      </c>
      <c r="F1770" s="141" t="inlineStr">
        <is>
          <t>Baze+Dên</t>
        </is>
      </c>
      <c r="G1770" s="141" t="n"/>
      <c r="H1770" s="141" t="inlineStr">
        <is>
          <t>Bộ</t>
        </is>
      </c>
      <c r="I1770" s="45" t="n"/>
      <c r="J1770" s="45" t="n"/>
      <c r="K1770" s="45" t="n"/>
      <c r="L1770" s="45" t="n"/>
      <c r="M1770" s="45" t="n"/>
      <c r="N1770" s="45" t="n"/>
      <c r="O1770" s="45" t="n"/>
      <c r="P1770" s="45" t="n"/>
    </row>
    <row r="1771" ht="30" customHeight="1">
      <c r="A1771" s="141" t="n"/>
      <c r="B1771" s="141" t="inlineStr">
        <is>
          <t>FAW</t>
        </is>
      </c>
      <c r="C1771" s="141" t="inlineStr">
        <is>
          <t>Bạc Miểng CA-6110/6DL-28</t>
        </is>
      </c>
      <c r="D1771" s="141" t="inlineStr">
        <is>
          <t>110</t>
        </is>
      </c>
      <c r="E1771" s="141" t="inlineStr">
        <is>
          <t>Cos4</t>
        </is>
      </c>
      <c r="F1771" s="141" t="inlineStr">
        <is>
          <t>Baze+Dên</t>
        </is>
      </c>
      <c r="G1771" s="141" t="n"/>
      <c r="H1771" s="141" t="inlineStr">
        <is>
          <t>Bộ</t>
        </is>
      </c>
      <c r="I1771" s="45" t="n"/>
      <c r="J1771" s="45" t="n"/>
      <c r="K1771" s="45" t="n"/>
      <c r="L1771" s="45" t="n"/>
      <c r="M1771" s="45" t="n"/>
      <c r="N1771" s="45" t="n"/>
      <c r="O1771" s="45" t="n"/>
      <c r="P1771" s="45" t="n"/>
    </row>
    <row r="1772" ht="30" customHeight="1">
      <c r="A1772" s="41" t="n"/>
      <c r="B1772" s="41" t="n"/>
      <c r="C1772" s="42" t="inlineStr">
        <is>
          <t>◆ QUANCHAI</t>
        </is>
      </c>
      <c r="D1772" s="41" t="n"/>
      <c r="E1772" s="41" t="n"/>
      <c r="F1772" s="41" t="n"/>
      <c r="G1772" s="41" t="n"/>
      <c r="H1772" s="41" t="n"/>
      <c r="I1772" s="41" t="n"/>
      <c r="J1772" s="41" t="n"/>
      <c r="K1772" s="41" t="n"/>
      <c r="L1772" s="41" t="n"/>
      <c r="M1772" s="41" t="n"/>
      <c r="N1772" s="41" t="n"/>
      <c r="O1772" s="41" t="n"/>
      <c r="P1772" s="41" t="n"/>
    </row>
    <row r="1773" ht="30" customHeight="1">
      <c r="A1773" s="45" t="inlineStr">
        <is>
          <t>HH073575</t>
        </is>
      </c>
      <c r="B1773" s="45" t="inlineStr">
        <is>
          <t>QUANCHAI</t>
        </is>
      </c>
      <c r="C1773" s="45" t="inlineStr">
        <is>
          <t>Bạc miểng 490QB cos0 Trung Quốc</t>
        </is>
      </c>
      <c r="D1773" s="45" t="inlineStr">
        <is>
          <t>90</t>
        </is>
      </c>
      <c r="E1773" s="45" t="inlineStr">
        <is>
          <t>Cos0</t>
        </is>
      </c>
      <c r="F1773" s="45" t="inlineStr">
        <is>
          <t>Baze+Dên</t>
        </is>
      </c>
      <c r="G1773" s="45" t="n"/>
      <c r="H1773" s="45" t="inlineStr">
        <is>
          <t>Bộ</t>
        </is>
      </c>
      <c r="I1773" s="45" t="n"/>
      <c r="J1773" s="45" t="n"/>
      <c r="K1773" s="45" t="n"/>
      <c r="L1773" s="45" t="n"/>
      <c r="M1773" s="45" t="n"/>
      <c r="N1773" s="45" t="n"/>
      <c r="O1773" s="45" t="n"/>
      <c r="P1773" s="45" t="inlineStr">
        <is>
          <t>Bạc miểng 490QB cos0 Trung Quốc</t>
        </is>
      </c>
    </row>
    <row r="1774" ht="30" customHeight="1">
      <c r="A1774" s="141" t="n"/>
      <c r="B1774" s="141" t="inlineStr">
        <is>
          <t>QUANCHAI</t>
        </is>
      </c>
      <c r="C1774" s="141" t="inlineStr">
        <is>
          <t>Bạc Miểng 490QB</t>
        </is>
      </c>
      <c r="D1774" s="141" t="inlineStr">
        <is>
          <t>90</t>
        </is>
      </c>
      <c r="E1774" s="141" t="inlineStr">
        <is>
          <t>Cos1</t>
        </is>
      </c>
      <c r="F1774" s="141" t="inlineStr">
        <is>
          <t>Baze+Dên</t>
        </is>
      </c>
      <c r="G1774" s="141" t="n"/>
      <c r="H1774" s="141" t="inlineStr">
        <is>
          <t>Bộ</t>
        </is>
      </c>
      <c r="I1774" s="45" t="n"/>
      <c r="J1774" s="45" t="n"/>
      <c r="K1774" s="45" t="n"/>
      <c r="L1774" s="45" t="n"/>
      <c r="M1774" s="45" t="n"/>
      <c r="N1774" s="45" t="n"/>
      <c r="O1774" s="45" t="n"/>
      <c r="P1774" s="45" t="n"/>
    </row>
    <row r="1775" ht="30" customHeight="1">
      <c r="A1775" s="141" t="n"/>
      <c r="B1775" s="141" t="inlineStr">
        <is>
          <t>QUANCHAI</t>
        </is>
      </c>
      <c r="C1775" s="141" t="inlineStr">
        <is>
          <t>Bạc Miểng 490QB</t>
        </is>
      </c>
      <c r="D1775" s="141" t="inlineStr">
        <is>
          <t>90</t>
        </is>
      </c>
      <c r="E1775" s="141" t="inlineStr">
        <is>
          <t>Cos2</t>
        </is>
      </c>
      <c r="F1775" s="141" t="inlineStr">
        <is>
          <t>Baze+Dên</t>
        </is>
      </c>
      <c r="G1775" s="141" t="n"/>
      <c r="H1775" s="141" t="inlineStr">
        <is>
          <t>Bộ</t>
        </is>
      </c>
      <c r="I1775" s="45" t="n"/>
      <c r="J1775" s="45" t="n"/>
      <c r="K1775" s="45" t="n"/>
      <c r="L1775" s="45" t="n"/>
      <c r="M1775" s="45" t="n"/>
      <c r="N1775" s="45" t="n"/>
      <c r="O1775" s="45" t="n"/>
      <c r="P1775" s="45" t="n"/>
    </row>
    <row r="1776" ht="30" customHeight="1">
      <c r="A1776" s="141" t="n"/>
      <c r="B1776" s="141" t="inlineStr">
        <is>
          <t>QUANCHAI</t>
        </is>
      </c>
      <c r="C1776" s="141" t="inlineStr">
        <is>
          <t>Bạc Miểng 490QB</t>
        </is>
      </c>
      <c r="D1776" s="141" t="inlineStr">
        <is>
          <t>90</t>
        </is>
      </c>
      <c r="E1776" s="141" t="inlineStr">
        <is>
          <t>Cos3</t>
        </is>
      </c>
      <c r="F1776" s="141" t="inlineStr">
        <is>
          <t>Baze+Dên</t>
        </is>
      </c>
      <c r="G1776" s="141" t="n"/>
      <c r="H1776" s="141" t="inlineStr">
        <is>
          <t>Bộ</t>
        </is>
      </c>
      <c r="I1776" s="45" t="n"/>
      <c r="J1776" s="45" t="n"/>
      <c r="K1776" s="45" t="n"/>
      <c r="L1776" s="45" t="n"/>
      <c r="M1776" s="45" t="n"/>
      <c r="N1776" s="45" t="n"/>
      <c r="O1776" s="45" t="n"/>
      <c r="P1776" s="45" t="n"/>
    </row>
    <row r="1777" ht="30" customHeight="1">
      <c r="A1777" s="141" t="n"/>
      <c r="B1777" s="141" t="inlineStr">
        <is>
          <t>QUANCHAI</t>
        </is>
      </c>
      <c r="C1777" s="141" t="inlineStr">
        <is>
          <t>Bạc Miểng 490QB</t>
        </is>
      </c>
      <c r="D1777" s="141" t="inlineStr">
        <is>
          <t>90</t>
        </is>
      </c>
      <c r="E1777" s="141" t="inlineStr">
        <is>
          <t>Cos4</t>
        </is>
      </c>
      <c r="F1777" s="141" t="inlineStr">
        <is>
          <t>Baze+Dên</t>
        </is>
      </c>
      <c r="G1777" s="141" t="n"/>
      <c r="H1777" s="141" t="inlineStr">
        <is>
          <t>Bộ</t>
        </is>
      </c>
      <c r="I1777" s="45" t="n"/>
      <c r="J1777" s="45" t="n"/>
      <c r="K1777" s="45" t="n"/>
      <c r="L1777" s="45" t="n"/>
      <c r="M1777" s="45" t="n"/>
      <c r="N1777" s="45" t="n"/>
      <c r="O1777" s="45" t="n"/>
      <c r="P1777" s="45" t="n"/>
    </row>
    <row r="1778" ht="30" customHeight="1">
      <c r="A1778" s="43" t="inlineStr">
        <is>
          <t>HH081873</t>
        </is>
      </c>
      <c r="B1778" s="43" t="inlineStr">
        <is>
          <t>QUANCHAI</t>
        </is>
      </c>
      <c r="C1778" s="43" t="inlineStr">
        <is>
          <t>Dên YN-490-Q/490QB</t>
        </is>
      </c>
      <c r="D1778" s="43" t="inlineStr">
        <is>
          <t>90</t>
        </is>
      </c>
      <c r="E1778" s="43" t="inlineStr">
        <is>
          <t>Cos0</t>
        </is>
      </c>
      <c r="F1778" s="43" t="inlineStr">
        <is>
          <t>Dên</t>
        </is>
      </c>
      <c r="G1778" s="43" t="n"/>
      <c r="H1778" s="43" t="inlineStr">
        <is>
          <t>Bộ</t>
        </is>
      </c>
      <c r="I1778" s="43" t="n"/>
      <c r="J1778" s="43" t="n"/>
      <c r="K1778" s="43" t="n"/>
      <c r="L1778" s="43" t="n"/>
      <c r="M1778" s="43" t="n"/>
      <c r="N1778" s="43" t="n"/>
      <c r="O1778" s="43" t="n"/>
      <c r="P1778" s="43" t="inlineStr">
        <is>
          <t>Miểng dên YN-490-Q/ 490QB - Cos0</t>
        </is>
      </c>
    </row>
    <row r="1779" ht="30" customHeight="1">
      <c r="A1779" s="141" t="n"/>
      <c r="B1779" s="141" t="inlineStr">
        <is>
          <t>QUANCHAI</t>
        </is>
      </c>
      <c r="C1779" s="141" t="inlineStr">
        <is>
          <t>Dên YN-490-Q/490QB</t>
        </is>
      </c>
      <c r="D1779" s="141" t="inlineStr">
        <is>
          <t>90</t>
        </is>
      </c>
      <c r="E1779" s="141" t="inlineStr">
        <is>
          <t>Cos1</t>
        </is>
      </c>
      <c r="F1779" s="141" t="inlineStr">
        <is>
          <t>Dên</t>
        </is>
      </c>
      <c r="G1779" s="141" t="n"/>
      <c r="H1779" s="141" t="inlineStr">
        <is>
          <t>Bộ</t>
        </is>
      </c>
      <c r="I1779" s="43" t="n"/>
      <c r="J1779" s="43" t="n"/>
      <c r="K1779" s="43" t="n"/>
      <c r="L1779" s="43" t="n"/>
      <c r="M1779" s="43" t="n"/>
      <c r="N1779" s="43" t="n"/>
      <c r="O1779" s="43" t="n"/>
      <c r="P1779" s="43" t="n"/>
    </row>
    <row r="1780" ht="30" customHeight="1">
      <c r="A1780" s="141" t="n"/>
      <c r="B1780" s="141" t="inlineStr">
        <is>
          <t>QUANCHAI</t>
        </is>
      </c>
      <c r="C1780" s="141" t="inlineStr">
        <is>
          <t>Dên YN-490-Q/490QB</t>
        </is>
      </c>
      <c r="D1780" s="141" t="inlineStr">
        <is>
          <t>90</t>
        </is>
      </c>
      <c r="E1780" s="141" t="inlineStr">
        <is>
          <t>Cos2</t>
        </is>
      </c>
      <c r="F1780" s="141" t="inlineStr">
        <is>
          <t>Dên</t>
        </is>
      </c>
      <c r="G1780" s="141" t="n"/>
      <c r="H1780" s="141" t="inlineStr">
        <is>
          <t>Bộ</t>
        </is>
      </c>
      <c r="I1780" s="43" t="n"/>
      <c r="J1780" s="43" t="n"/>
      <c r="K1780" s="43" t="n"/>
      <c r="L1780" s="43" t="n"/>
      <c r="M1780" s="43" t="n"/>
      <c r="N1780" s="43" t="n"/>
      <c r="O1780" s="43" t="n"/>
      <c r="P1780" s="43" t="n"/>
    </row>
    <row r="1781" ht="30" customHeight="1">
      <c r="A1781" s="141" t="n"/>
      <c r="B1781" s="141" t="inlineStr">
        <is>
          <t>QUANCHAI</t>
        </is>
      </c>
      <c r="C1781" s="141" t="inlineStr">
        <is>
          <t>Dên YN-490-Q/490QB</t>
        </is>
      </c>
      <c r="D1781" s="141" t="inlineStr">
        <is>
          <t>90</t>
        </is>
      </c>
      <c r="E1781" s="141" t="inlineStr">
        <is>
          <t>Cos3</t>
        </is>
      </c>
      <c r="F1781" s="141" t="inlineStr">
        <is>
          <t>Dên</t>
        </is>
      </c>
      <c r="G1781" s="141" t="n"/>
      <c r="H1781" s="141" t="inlineStr">
        <is>
          <t>Bộ</t>
        </is>
      </c>
      <c r="I1781" s="43" t="n"/>
      <c r="J1781" s="43" t="n"/>
      <c r="K1781" s="43" t="n"/>
      <c r="L1781" s="43" t="n"/>
      <c r="M1781" s="43" t="n"/>
      <c r="N1781" s="43" t="n"/>
      <c r="O1781" s="43" t="n"/>
      <c r="P1781" s="43" t="n"/>
    </row>
    <row r="1782" ht="30" customHeight="1">
      <c r="A1782" s="141" t="n"/>
      <c r="B1782" s="141" t="inlineStr">
        <is>
          <t>QUANCHAI</t>
        </is>
      </c>
      <c r="C1782" s="141" t="inlineStr">
        <is>
          <t>Dên YN-490-Q/490QB</t>
        </is>
      </c>
      <c r="D1782" s="141" t="inlineStr">
        <is>
          <t>90</t>
        </is>
      </c>
      <c r="E1782" s="141" t="inlineStr">
        <is>
          <t>Cos4</t>
        </is>
      </c>
      <c r="F1782" s="141" t="inlineStr">
        <is>
          <t>Dên</t>
        </is>
      </c>
      <c r="G1782" s="141" t="n"/>
      <c r="H1782" s="141" t="inlineStr">
        <is>
          <t>Bộ</t>
        </is>
      </c>
      <c r="I1782" s="43" t="n"/>
      <c r="J1782" s="43" t="n"/>
      <c r="K1782" s="43" t="n"/>
      <c r="L1782" s="43" t="n"/>
      <c r="M1782" s="43" t="n"/>
      <c r="N1782" s="43" t="n"/>
      <c r="O1782" s="43" t="n"/>
      <c r="P1782" s="43" t="n"/>
    </row>
    <row r="1783" ht="30" customHeight="1">
      <c r="A1783" s="41" t="n"/>
      <c r="B1783" s="41" t="n"/>
      <c r="C1783" s="42" t="inlineStr">
        <is>
          <t>◆ WEICHAI</t>
        </is>
      </c>
      <c r="D1783" s="41" t="n"/>
      <c r="E1783" s="41" t="n"/>
      <c r="F1783" s="41" t="n"/>
      <c r="G1783" s="41" t="n"/>
      <c r="H1783" s="41" t="n"/>
      <c r="I1783" s="41" t="n"/>
      <c r="J1783" s="41" t="n"/>
      <c r="K1783" s="41" t="n"/>
      <c r="L1783" s="41" t="n"/>
      <c r="M1783" s="41" t="n"/>
      <c r="N1783" s="41" t="n"/>
      <c r="O1783" s="41" t="n"/>
      <c r="P1783" s="41" t="n"/>
    </row>
    <row r="1784" ht="30" customHeight="1">
      <c r="A1784" s="43" t="inlineStr">
        <is>
          <t>HH081867</t>
        </is>
      </c>
      <c r="B1784" s="43" t="inlineStr">
        <is>
          <t>WEICHAI</t>
        </is>
      </c>
      <c r="C1784" s="43" t="inlineStr">
        <is>
          <t>Bạc miểng 489/ WP2.3Q95E40 - Cos0 (WEICHAI)</t>
        </is>
      </c>
      <c r="D1784" s="43" t="inlineStr">
        <is>
          <t>89</t>
        </is>
      </c>
      <c r="E1784" s="43" t="inlineStr">
        <is>
          <t>Cos0</t>
        </is>
      </c>
      <c r="F1784" s="43" t="inlineStr">
        <is>
          <t>Baze+Dên</t>
        </is>
      </c>
      <c r="G1784" s="43" t="n"/>
      <c r="H1784" s="43" t="inlineStr">
        <is>
          <t>Bộ</t>
        </is>
      </c>
      <c r="I1784" s="43" t="n"/>
      <c r="J1784" s="43" t="n"/>
      <c r="K1784" s="43" t="n"/>
      <c r="L1784" s="43" t="n"/>
      <c r="M1784" s="43" t="n"/>
      <c r="N1784" s="43" t="n"/>
      <c r="O1784" s="43" t="n"/>
      <c r="P1784" s="43" t="inlineStr">
        <is>
          <t>Bạc miểng 489/ WP2.3Q95E40 - Cos0 (WEICHAI)</t>
        </is>
      </c>
    </row>
    <row r="1785" ht="30" customHeight="1">
      <c r="A1785" s="141" t="n"/>
      <c r="B1785" s="141" t="inlineStr">
        <is>
          <t>WEICHAI</t>
        </is>
      </c>
      <c r="C1785" s="141" t="inlineStr">
        <is>
          <t>Bạc Miểng 489/WP2.3Q95E40</t>
        </is>
      </c>
      <c r="D1785" s="141" t="inlineStr">
        <is>
          <t>89</t>
        </is>
      </c>
      <c r="E1785" s="141" t="inlineStr">
        <is>
          <t>Cos1</t>
        </is>
      </c>
      <c r="F1785" s="141" t="inlineStr">
        <is>
          <t>Baze+Dên</t>
        </is>
      </c>
      <c r="G1785" s="141" t="n"/>
      <c r="H1785" s="141" t="inlineStr">
        <is>
          <t>Bộ</t>
        </is>
      </c>
      <c r="I1785" s="43" t="n"/>
      <c r="J1785" s="43" t="n"/>
      <c r="K1785" s="43" t="n"/>
      <c r="L1785" s="43" t="n"/>
      <c r="M1785" s="43" t="n"/>
      <c r="N1785" s="43" t="n"/>
      <c r="O1785" s="43" t="n"/>
      <c r="P1785" s="43" t="n"/>
    </row>
    <row r="1786" ht="30" customHeight="1">
      <c r="A1786" s="141" t="n"/>
      <c r="B1786" s="141" t="inlineStr">
        <is>
          <t>WEICHAI</t>
        </is>
      </c>
      <c r="C1786" s="141" t="inlineStr">
        <is>
          <t>Bạc Miểng 489/WP2.3Q95E40</t>
        </is>
      </c>
      <c r="D1786" s="141" t="inlineStr">
        <is>
          <t>89</t>
        </is>
      </c>
      <c r="E1786" s="141" t="inlineStr">
        <is>
          <t>Cos2</t>
        </is>
      </c>
      <c r="F1786" s="141" t="inlineStr">
        <is>
          <t>Baze+Dên</t>
        </is>
      </c>
      <c r="G1786" s="141" t="n"/>
      <c r="H1786" s="141" t="inlineStr">
        <is>
          <t>Bộ</t>
        </is>
      </c>
      <c r="I1786" s="43" t="n"/>
      <c r="J1786" s="43" t="n"/>
      <c r="K1786" s="43" t="n"/>
      <c r="L1786" s="43" t="n"/>
      <c r="M1786" s="43" t="n"/>
      <c r="N1786" s="43" t="n"/>
      <c r="O1786" s="43" t="n"/>
      <c r="P1786" s="43" t="n"/>
    </row>
    <row r="1787" ht="30" customHeight="1">
      <c r="A1787" s="141" t="n"/>
      <c r="B1787" s="141" t="inlineStr">
        <is>
          <t>WEICHAI</t>
        </is>
      </c>
      <c r="C1787" s="141" t="inlineStr">
        <is>
          <t>Bạc Miểng 489/WP2.3Q95E40</t>
        </is>
      </c>
      <c r="D1787" s="141" t="inlineStr">
        <is>
          <t>89</t>
        </is>
      </c>
      <c r="E1787" s="141" t="inlineStr">
        <is>
          <t>Cos3</t>
        </is>
      </c>
      <c r="F1787" s="141" t="inlineStr">
        <is>
          <t>Baze+Dên</t>
        </is>
      </c>
      <c r="G1787" s="141" t="n"/>
      <c r="H1787" s="141" t="inlineStr">
        <is>
          <t>Bộ</t>
        </is>
      </c>
      <c r="I1787" s="43" t="n"/>
      <c r="J1787" s="43" t="n"/>
      <c r="K1787" s="43" t="n"/>
      <c r="L1787" s="43" t="n"/>
      <c r="M1787" s="43" t="n"/>
      <c r="N1787" s="43" t="n"/>
      <c r="O1787" s="43" t="n"/>
      <c r="P1787" s="43" t="n"/>
    </row>
    <row r="1788" ht="30" customHeight="1">
      <c r="A1788" s="141" t="n"/>
      <c r="B1788" s="141" t="inlineStr">
        <is>
          <t>WEICHAI</t>
        </is>
      </c>
      <c r="C1788" s="141" t="inlineStr">
        <is>
          <t>Bạc Miểng 489/WP2.3Q95E40</t>
        </is>
      </c>
      <c r="D1788" s="141" t="inlineStr">
        <is>
          <t>89</t>
        </is>
      </c>
      <c r="E1788" s="141" t="inlineStr">
        <is>
          <t>Cos4</t>
        </is>
      </c>
      <c r="F1788" s="141" t="inlineStr">
        <is>
          <t>Baze+Dên</t>
        </is>
      </c>
      <c r="G1788" s="141" t="n"/>
      <c r="H1788" s="141" t="inlineStr">
        <is>
          <t>Bộ</t>
        </is>
      </c>
      <c r="I1788" s="43" t="n"/>
      <c r="J1788" s="43" t="n"/>
      <c r="K1788" s="43" t="n"/>
      <c r="L1788" s="43" t="n"/>
      <c r="M1788" s="43" t="n"/>
      <c r="N1788" s="43" t="n"/>
      <c r="O1788" s="43" t="n"/>
      <c r="P1788" s="43" t="n"/>
    </row>
    <row r="1789" ht="30" customHeight="1">
      <c r="A1789" s="45" t="inlineStr">
        <is>
          <t>HH081866</t>
        </is>
      </c>
      <c r="B1789" s="45" t="inlineStr">
        <is>
          <t>WEICHAI</t>
        </is>
      </c>
      <c r="C1789" s="45" t="inlineStr">
        <is>
          <t>Bạc miểng (dên + baze) 4105/ WP4.165E32 - Cos0</t>
        </is>
      </c>
      <c r="D1789" s="45" t="inlineStr">
        <is>
          <t>105</t>
        </is>
      </c>
      <c r="E1789" s="45" t="inlineStr">
        <is>
          <t>Cos0</t>
        </is>
      </c>
      <c r="F1789" s="45" t="inlineStr">
        <is>
          <t>Baze+Dên</t>
        </is>
      </c>
      <c r="G1789" s="45" t="n"/>
      <c r="H1789" s="45" t="inlineStr">
        <is>
          <t>Bộ</t>
        </is>
      </c>
      <c r="I1789" s="45" t="n"/>
      <c r="J1789" s="45" t="n"/>
      <c r="K1789" s="45" t="n"/>
      <c r="L1789" s="45" t="n"/>
      <c r="M1789" s="45" t="n"/>
      <c r="N1789" s="45" t="n"/>
      <c r="O1789" s="45" t="n"/>
      <c r="P1789" s="45" t="inlineStr">
        <is>
          <t>Bạc miểng (dên + baze) 4105/ WP4.165E32 - Cos0</t>
        </is>
      </c>
    </row>
    <row r="1790" ht="30" customHeight="1">
      <c r="A1790" s="141" t="n"/>
      <c r="B1790" s="141" t="inlineStr">
        <is>
          <t>WEICHAI</t>
        </is>
      </c>
      <c r="C1790" s="141" t="inlineStr">
        <is>
          <t>Bạc Miểng 4105/WP4.165E32</t>
        </is>
      </c>
      <c r="D1790" s="141" t="inlineStr">
        <is>
          <t>105</t>
        </is>
      </c>
      <c r="E1790" s="141" t="inlineStr">
        <is>
          <t>Cos1</t>
        </is>
      </c>
      <c r="F1790" s="141" t="inlineStr">
        <is>
          <t>Baze+Dên</t>
        </is>
      </c>
      <c r="G1790" s="141" t="n"/>
      <c r="H1790" s="141" t="inlineStr">
        <is>
          <t>Bộ</t>
        </is>
      </c>
      <c r="I1790" s="45" t="n"/>
      <c r="J1790" s="45" t="n"/>
      <c r="K1790" s="45" t="n"/>
      <c r="L1790" s="45" t="n"/>
      <c r="M1790" s="45" t="n"/>
      <c r="N1790" s="45" t="n"/>
      <c r="O1790" s="45" t="n"/>
      <c r="P1790" s="45" t="n"/>
    </row>
    <row r="1791" ht="30" customHeight="1">
      <c r="A1791" s="141" t="n"/>
      <c r="B1791" s="141" t="inlineStr">
        <is>
          <t>WEICHAI</t>
        </is>
      </c>
      <c r="C1791" s="141" t="inlineStr">
        <is>
          <t>Bạc Miểng 4105/WP4.165E32</t>
        </is>
      </c>
      <c r="D1791" s="141" t="inlineStr">
        <is>
          <t>105</t>
        </is>
      </c>
      <c r="E1791" s="141" t="inlineStr">
        <is>
          <t>Cos2</t>
        </is>
      </c>
      <c r="F1791" s="141" t="inlineStr">
        <is>
          <t>Baze+Dên</t>
        </is>
      </c>
      <c r="G1791" s="141" t="n"/>
      <c r="H1791" s="141" t="inlineStr">
        <is>
          <t>Bộ</t>
        </is>
      </c>
      <c r="I1791" s="45" t="n"/>
      <c r="J1791" s="45" t="n"/>
      <c r="K1791" s="45" t="n"/>
      <c r="L1791" s="45" t="n"/>
      <c r="M1791" s="45" t="n"/>
      <c r="N1791" s="45" t="n"/>
      <c r="O1791" s="45" t="n"/>
      <c r="P1791" s="45" t="n"/>
    </row>
    <row r="1792" ht="30" customHeight="1">
      <c r="A1792" s="141" t="n"/>
      <c r="B1792" s="141" t="inlineStr">
        <is>
          <t>WEICHAI</t>
        </is>
      </c>
      <c r="C1792" s="141" t="inlineStr">
        <is>
          <t>Bạc Miểng 4105/WP4.165E32</t>
        </is>
      </c>
      <c r="D1792" s="141" t="inlineStr">
        <is>
          <t>105</t>
        </is>
      </c>
      <c r="E1792" s="141" t="inlineStr">
        <is>
          <t>Cos3</t>
        </is>
      </c>
      <c r="F1792" s="141" t="inlineStr">
        <is>
          <t>Baze+Dên</t>
        </is>
      </c>
      <c r="G1792" s="141" t="n"/>
      <c r="H1792" s="141" t="inlineStr">
        <is>
          <t>Bộ</t>
        </is>
      </c>
      <c r="I1792" s="45" t="n"/>
      <c r="J1792" s="45" t="n"/>
      <c r="K1792" s="45" t="n"/>
      <c r="L1792" s="45" t="n"/>
      <c r="M1792" s="45" t="n"/>
      <c r="N1792" s="45" t="n"/>
      <c r="O1792" s="45" t="n"/>
      <c r="P1792" s="45" t="n"/>
    </row>
    <row r="1793" ht="30" customHeight="1">
      <c r="A1793" s="141" t="n"/>
      <c r="B1793" s="141" t="inlineStr">
        <is>
          <t>WEICHAI</t>
        </is>
      </c>
      <c r="C1793" s="141" t="inlineStr">
        <is>
          <t>Bạc Miểng 4105/WP4.165E32</t>
        </is>
      </c>
      <c r="D1793" s="141" t="inlineStr">
        <is>
          <t>105</t>
        </is>
      </c>
      <c r="E1793" s="141" t="inlineStr">
        <is>
          <t>Cos4</t>
        </is>
      </c>
      <c r="F1793" s="141" t="inlineStr">
        <is>
          <t>Baze+Dên</t>
        </is>
      </c>
      <c r="G1793" s="141" t="n"/>
      <c r="H1793" s="141" t="inlineStr">
        <is>
          <t>Bộ</t>
        </is>
      </c>
      <c r="I1793" s="45" t="n"/>
      <c r="J1793" s="45" t="n"/>
      <c r="K1793" s="45" t="n"/>
      <c r="L1793" s="45" t="n"/>
      <c r="M1793" s="45" t="n"/>
      <c r="N1793" s="45" t="n"/>
      <c r="O1793" s="45" t="n"/>
      <c r="P1793" s="45" t="n"/>
    </row>
    <row r="1794" ht="30" customHeight="1">
      <c r="A1794" s="43" t="inlineStr">
        <is>
          <t>HH081870</t>
        </is>
      </c>
      <c r="B1794" s="43" t="inlineStr">
        <is>
          <t>WEICHAI</t>
        </is>
      </c>
      <c r="C1794" s="43" t="inlineStr">
        <is>
          <t>Bạc miểng 4108/ WP5.180 - Cos0 (TAIMAU) - (MKT.01)</t>
        </is>
      </c>
      <c r="D1794" s="43" t="inlineStr">
        <is>
          <t>108</t>
        </is>
      </c>
      <c r="E1794" s="43" t="inlineStr">
        <is>
          <t>Cos0</t>
        </is>
      </c>
      <c r="F1794" s="43" t="inlineStr">
        <is>
          <t>Baze+Dên</t>
        </is>
      </c>
      <c r="G1794" s="43" t="n"/>
      <c r="H1794" s="43" t="inlineStr">
        <is>
          <t>Bộ</t>
        </is>
      </c>
      <c r="I1794" s="43" t="n"/>
      <c r="J1794" s="43" t="n"/>
      <c r="K1794" s="43" t="n"/>
      <c r="L1794" s="43" t="n"/>
      <c r="M1794" s="43" t="n"/>
      <c r="N1794" s="43" t="n"/>
      <c r="O1794" s="43" t="n"/>
      <c r="P1794" s="43" t="inlineStr">
        <is>
          <t>Bạc miểng 4108/ WP5.180 - Cos0 (TAIMAU) - (MKT.01)</t>
        </is>
      </c>
    </row>
    <row r="1795" ht="30" customHeight="1">
      <c r="A1795" s="141" t="n"/>
      <c r="B1795" s="141" t="inlineStr">
        <is>
          <t>WEICHAI</t>
        </is>
      </c>
      <c r="C1795" s="141" t="inlineStr">
        <is>
          <t>Bạc Miểng 4108/WP5.180</t>
        </is>
      </c>
      <c r="D1795" s="141" t="inlineStr">
        <is>
          <t>108</t>
        </is>
      </c>
      <c r="E1795" s="141" t="inlineStr">
        <is>
          <t>Cos1</t>
        </is>
      </c>
      <c r="F1795" s="141" t="inlineStr">
        <is>
          <t>Baze+Dên</t>
        </is>
      </c>
      <c r="G1795" s="141" t="n"/>
      <c r="H1795" s="141" t="inlineStr">
        <is>
          <t>Bộ</t>
        </is>
      </c>
      <c r="I1795" s="43" t="n"/>
      <c r="J1795" s="43" t="n"/>
      <c r="K1795" s="43" t="n"/>
      <c r="L1795" s="43" t="n"/>
      <c r="M1795" s="43" t="n"/>
      <c r="N1795" s="43" t="n"/>
      <c r="O1795" s="43" t="n"/>
      <c r="P1795" s="43" t="n"/>
    </row>
    <row r="1796" ht="30" customHeight="1">
      <c r="A1796" s="141" t="n"/>
      <c r="B1796" s="141" t="inlineStr">
        <is>
          <t>WEICHAI</t>
        </is>
      </c>
      <c r="C1796" s="141" t="inlineStr">
        <is>
          <t>Bạc Miểng 4108/WP5.180</t>
        </is>
      </c>
      <c r="D1796" s="141" t="inlineStr">
        <is>
          <t>108</t>
        </is>
      </c>
      <c r="E1796" s="141" t="inlineStr">
        <is>
          <t>Cos2</t>
        </is>
      </c>
      <c r="F1796" s="141" t="inlineStr">
        <is>
          <t>Baze+Dên</t>
        </is>
      </c>
      <c r="G1796" s="141" t="n"/>
      <c r="H1796" s="141" t="inlineStr">
        <is>
          <t>Bộ</t>
        </is>
      </c>
      <c r="I1796" s="43" t="n"/>
      <c r="J1796" s="43" t="n"/>
      <c r="K1796" s="43" t="n"/>
      <c r="L1796" s="43" t="n"/>
      <c r="M1796" s="43" t="n"/>
      <c r="N1796" s="43" t="n"/>
      <c r="O1796" s="43" t="n"/>
      <c r="P1796" s="43" t="n"/>
    </row>
    <row r="1797" ht="30" customHeight="1">
      <c r="A1797" s="141" t="n"/>
      <c r="B1797" s="141" t="inlineStr">
        <is>
          <t>WEICHAI</t>
        </is>
      </c>
      <c r="C1797" s="141" t="inlineStr">
        <is>
          <t>Bạc Miểng 4108/WP5.180</t>
        </is>
      </c>
      <c r="D1797" s="141" t="inlineStr">
        <is>
          <t>108</t>
        </is>
      </c>
      <c r="E1797" s="141" t="inlineStr">
        <is>
          <t>Cos3</t>
        </is>
      </c>
      <c r="F1797" s="141" t="inlineStr">
        <is>
          <t>Baze+Dên</t>
        </is>
      </c>
      <c r="G1797" s="141" t="n"/>
      <c r="H1797" s="141" t="inlineStr">
        <is>
          <t>Bộ</t>
        </is>
      </c>
      <c r="I1797" s="43" t="n"/>
      <c r="J1797" s="43" t="n"/>
      <c r="K1797" s="43" t="n"/>
      <c r="L1797" s="43" t="n"/>
      <c r="M1797" s="43" t="n"/>
      <c r="N1797" s="43" t="n"/>
      <c r="O1797" s="43" t="n"/>
      <c r="P1797" s="43" t="n"/>
    </row>
    <row r="1798" ht="30" customHeight="1">
      <c r="A1798" s="141" t="n"/>
      <c r="B1798" s="141" t="inlineStr">
        <is>
          <t>WEICHAI</t>
        </is>
      </c>
      <c r="C1798" s="141" t="inlineStr">
        <is>
          <t>Bạc Miểng 4108/WP5.180</t>
        </is>
      </c>
      <c r="D1798" s="141" t="inlineStr">
        <is>
          <t>108</t>
        </is>
      </c>
      <c r="E1798" s="141" t="inlineStr">
        <is>
          <t>Cos4</t>
        </is>
      </c>
      <c r="F1798" s="141" t="inlineStr">
        <is>
          <t>Baze+Dên</t>
        </is>
      </c>
      <c r="G1798" s="141" t="n"/>
      <c r="H1798" s="141" t="inlineStr">
        <is>
          <t>Bộ</t>
        </is>
      </c>
      <c r="I1798" s="43" t="n"/>
      <c r="J1798" s="43" t="n"/>
      <c r="K1798" s="43" t="n"/>
      <c r="L1798" s="43" t="n"/>
      <c r="M1798" s="43" t="n"/>
      <c r="N1798" s="43" t="n"/>
      <c r="O1798" s="43" t="n"/>
      <c r="P1798" s="43" t="n"/>
    </row>
    <row r="1799" ht="30" customHeight="1">
      <c r="A1799" s="45" t="inlineStr">
        <is>
          <t>HH079931</t>
        </is>
      </c>
      <c r="B1799" s="45" t="inlineStr">
        <is>
          <t>WEICHAI</t>
        </is>
      </c>
      <c r="C1799" s="45" t="inlineStr">
        <is>
          <t>Baze WD615/WP1E32</t>
        </is>
      </c>
      <c r="D1799" s="45" t="inlineStr">
        <is>
          <t>126</t>
        </is>
      </c>
      <c r="E1799" s="45" t="inlineStr">
        <is>
          <t>Cos0</t>
        </is>
      </c>
      <c r="F1799" s="45" t="inlineStr">
        <is>
          <t>Baze</t>
        </is>
      </c>
      <c r="G1799" s="45" t="inlineStr">
        <is>
          <t>CS IVECO</t>
        </is>
      </c>
      <c r="H1799" s="45" t="inlineStr">
        <is>
          <t>Bộ</t>
        </is>
      </c>
      <c r="I1799" s="45" t="n"/>
      <c r="J1799" s="54" t="n">
        <v>370000</v>
      </c>
      <c r="K1799" s="54" t="n">
        <v>390000</v>
      </c>
      <c r="L1799" s="54" t="n">
        <v>410000</v>
      </c>
      <c r="M1799" s="45" t="n"/>
      <c r="N1799" s="45" t="n"/>
      <c r="O1799" s="45" t="inlineStr">
        <is>
          <t>81500010046</t>
        </is>
      </c>
      <c r="P1799" s="45" t="inlineStr">
        <is>
          <t>Miểng baze WD615/ WP10.340E32 (81500010046) Cos0 - CS IVECO</t>
        </is>
      </c>
    </row>
    <row r="1800" ht="30" customHeight="1">
      <c r="A1800" s="43" t="inlineStr">
        <is>
          <t>HH083931</t>
        </is>
      </c>
      <c r="B1800" s="43" t="inlineStr">
        <is>
          <t>WEICHAI</t>
        </is>
      </c>
      <c r="C1800" s="43" t="inlineStr">
        <is>
          <t>Baze WD615/WP1E32</t>
        </is>
      </c>
      <c r="D1800" s="43" t="inlineStr">
        <is>
          <t>126</t>
        </is>
      </c>
      <c r="E1800" s="43" t="inlineStr">
        <is>
          <t>Cos0</t>
        </is>
      </c>
      <c r="F1800" s="43" t="inlineStr">
        <is>
          <t>Baze</t>
        </is>
      </c>
      <c r="G1800" s="43" t="inlineStr">
        <is>
          <t>WEICHAI CHINA</t>
        </is>
      </c>
      <c r="H1800" s="43" t="inlineStr">
        <is>
          <t>Bộ</t>
        </is>
      </c>
      <c r="I1800" s="43" t="n"/>
      <c r="J1800" s="53" t="n">
        <v>500000</v>
      </c>
      <c r="K1800" s="53" t="n">
        <v>530000</v>
      </c>
      <c r="L1800" s="53" t="n">
        <v>560000</v>
      </c>
      <c r="M1800" s="43" t="n"/>
      <c r="N1800" s="43" t="n"/>
      <c r="O1800" s="43" t="inlineStr">
        <is>
          <t>81500010046</t>
        </is>
      </c>
      <c r="P1800" s="43" t="inlineStr">
        <is>
          <t>Miểng baze Weichai WD615/ WP10.340E32 (81500010046) STD, Cos0 - WEICHAI CHINA</t>
        </is>
      </c>
    </row>
    <row r="1801" ht="30" customHeight="1">
      <c r="A1801" s="141" t="n"/>
      <c r="B1801" s="141" t="inlineStr">
        <is>
          <t>WEICHAI</t>
        </is>
      </c>
      <c r="C1801" s="141" t="inlineStr">
        <is>
          <t>Baze WD615/WP1E32</t>
        </is>
      </c>
      <c r="D1801" s="141" t="inlineStr">
        <is>
          <t>126</t>
        </is>
      </c>
      <c r="E1801" s="141" t="inlineStr">
        <is>
          <t>Cos1</t>
        </is>
      </c>
      <c r="F1801" s="141" t="inlineStr">
        <is>
          <t>Baze</t>
        </is>
      </c>
      <c r="G1801" s="141" t="n"/>
      <c r="H1801" s="141" t="inlineStr">
        <is>
          <t>Bộ</t>
        </is>
      </c>
      <c r="I1801" s="45" t="n"/>
      <c r="J1801" s="45" t="n"/>
      <c r="K1801" s="45" t="n"/>
      <c r="L1801" s="45" t="n"/>
      <c r="M1801" s="45" t="n"/>
      <c r="N1801" s="45" t="n"/>
      <c r="O1801" s="45" t="n"/>
      <c r="P1801" s="45" t="n"/>
    </row>
    <row r="1802" ht="30" customHeight="1">
      <c r="A1802" s="45" t="inlineStr">
        <is>
          <t>HH079933</t>
        </is>
      </c>
      <c r="B1802" s="45" t="inlineStr">
        <is>
          <t>WEICHAI</t>
        </is>
      </c>
      <c r="C1802" s="45" t="inlineStr">
        <is>
          <t>Baze WD615/WP1E32</t>
        </is>
      </c>
      <c r="D1802" s="45" t="inlineStr">
        <is>
          <t>126</t>
        </is>
      </c>
      <c r="E1802" s="45" t="inlineStr">
        <is>
          <t>Cos2</t>
        </is>
      </c>
      <c r="F1802" s="45" t="inlineStr">
        <is>
          <t>Baze</t>
        </is>
      </c>
      <c r="G1802" s="45" t="inlineStr">
        <is>
          <t>CS IVECO</t>
        </is>
      </c>
      <c r="H1802" s="45" t="inlineStr">
        <is>
          <t>Bộ</t>
        </is>
      </c>
      <c r="I1802" s="45" t="n"/>
      <c r="J1802" s="54" t="n">
        <v>370000</v>
      </c>
      <c r="K1802" s="54" t="n">
        <v>390000</v>
      </c>
      <c r="L1802" s="54" t="n">
        <v>410000</v>
      </c>
      <c r="M1802" s="45" t="n"/>
      <c r="N1802" s="45" t="n"/>
      <c r="O1802" s="45" t="inlineStr">
        <is>
          <t>81500010046</t>
        </is>
      </c>
      <c r="P1802" s="45" t="inlineStr">
        <is>
          <t>Miểng baze WD615/ WP10.340E32 (81500010046) Cos2 - CS IVECO</t>
        </is>
      </c>
    </row>
    <row r="1803" ht="30" customHeight="1">
      <c r="A1803" s="141" t="n"/>
      <c r="B1803" s="141" t="inlineStr">
        <is>
          <t>WEICHAI</t>
        </is>
      </c>
      <c r="C1803" s="141" t="inlineStr">
        <is>
          <t>Baze WD615/WP1E32</t>
        </is>
      </c>
      <c r="D1803" s="141" t="inlineStr">
        <is>
          <t>126</t>
        </is>
      </c>
      <c r="E1803" s="141" t="inlineStr">
        <is>
          <t>Cos3</t>
        </is>
      </c>
      <c r="F1803" s="141" t="inlineStr">
        <is>
          <t>Baze</t>
        </is>
      </c>
      <c r="G1803" s="141" t="n"/>
      <c r="H1803" s="141" t="inlineStr">
        <is>
          <t>Bộ</t>
        </is>
      </c>
      <c r="I1803" s="45" t="n"/>
      <c r="J1803" s="45" t="n"/>
      <c r="K1803" s="45" t="n"/>
      <c r="L1803" s="45" t="n"/>
      <c r="M1803" s="45" t="n"/>
      <c r="N1803" s="45" t="n"/>
      <c r="O1803" s="45" t="n"/>
      <c r="P1803" s="45" t="n"/>
    </row>
    <row r="1804" ht="30" customHeight="1">
      <c r="A1804" s="141" t="n"/>
      <c r="B1804" s="141" t="inlineStr">
        <is>
          <t>WEICHAI</t>
        </is>
      </c>
      <c r="C1804" s="141" t="inlineStr">
        <is>
          <t>Baze WD615/WP1E32</t>
        </is>
      </c>
      <c r="D1804" s="141" t="inlineStr">
        <is>
          <t>126</t>
        </is>
      </c>
      <c r="E1804" s="141" t="inlineStr">
        <is>
          <t>Cos4</t>
        </is>
      </c>
      <c r="F1804" s="141" t="inlineStr">
        <is>
          <t>Baze</t>
        </is>
      </c>
      <c r="G1804" s="141" t="n"/>
      <c r="H1804" s="141" t="inlineStr">
        <is>
          <t>Bộ</t>
        </is>
      </c>
      <c r="I1804" s="45" t="n"/>
      <c r="J1804" s="45" t="n"/>
      <c r="K1804" s="45" t="n"/>
      <c r="L1804" s="45" t="n"/>
      <c r="M1804" s="45" t="n"/>
      <c r="N1804" s="45" t="n"/>
      <c r="O1804" s="45" t="n"/>
      <c r="P1804" s="45" t="n"/>
    </row>
    <row r="1805" ht="30" customHeight="1">
      <c r="A1805" s="45" t="inlineStr">
        <is>
          <t>HH079934</t>
        </is>
      </c>
      <c r="B1805" s="45" t="inlineStr">
        <is>
          <t>WEICHAI</t>
        </is>
      </c>
      <c r="C1805" s="45" t="inlineStr">
        <is>
          <t>Dên WD615/WP1E32</t>
        </is>
      </c>
      <c r="D1805" s="45" t="inlineStr">
        <is>
          <t>126</t>
        </is>
      </c>
      <c r="E1805" s="45" t="inlineStr">
        <is>
          <t>Cos0</t>
        </is>
      </c>
      <c r="F1805" s="45" t="inlineStr">
        <is>
          <t>Dên</t>
        </is>
      </c>
      <c r="G1805" s="45" t="inlineStr">
        <is>
          <t>WEICHAI CHINA</t>
        </is>
      </c>
      <c r="H1805" s="45" t="inlineStr">
        <is>
          <t>Bộ</t>
        </is>
      </c>
      <c r="I1805" s="45" t="n"/>
      <c r="J1805" s="54" t="n">
        <v>500000</v>
      </c>
      <c r="K1805" s="54" t="n">
        <v>530000</v>
      </c>
      <c r="L1805" s="54" t="n">
        <v>560000</v>
      </c>
      <c r="M1805" s="45" t="n"/>
      <c r="N1805" s="45" t="n"/>
      <c r="O1805" s="45" t="inlineStr">
        <is>
          <t>61560030033</t>
        </is>
      </c>
      <c r="P1805" s="45" t="inlineStr">
        <is>
          <t>Miểng dên Weichai WD615/ WP10.340E32 (61560030033, 612600030020) STD, Cos0 - WEICHAI CHINA</t>
        </is>
      </c>
    </row>
    <row r="1806" ht="30" customHeight="1">
      <c r="A1806" s="141" t="n"/>
      <c r="B1806" s="141" t="inlineStr">
        <is>
          <t>WEICHAI</t>
        </is>
      </c>
      <c r="C1806" s="141" t="inlineStr">
        <is>
          <t>Dên WD615/WP1E32</t>
        </is>
      </c>
      <c r="D1806" s="141" t="inlineStr">
        <is>
          <t>126</t>
        </is>
      </c>
      <c r="E1806" s="141" t="inlineStr">
        <is>
          <t>Cos1</t>
        </is>
      </c>
      <c r="F1806" s="141" t="inlineStr">
        <is>
          <t>Dên</t>
        </is>
      </c>
      <c r="G1806" s="141" t="n"/>
      <c r="H1806" s="141" t="inlineStr">
        <is>
          <t>Bộ</t>
        </is>
      </c>
      <c r="I1806" s="45" t="n"/>
      <c r="J1806" s="45" t="n"/>
      <c r="K1806" s="45" t="n"/>
      <c r="L1806" s="45" t="n"/>
      <c r="M1806" s="45" t="n"/>
      <c r="N1806" s="45" t="n"/>
      <c r="O1806" s="45" t="n"/>
      <c r="P1806" s="45" t="n"/>
    </row>
    <row r="1807" ht="30" customHeight="1">
      <c r="A1807" s="43" t="inlineStr">
        <is>
          <t>HH079936</t>
        </is>
      </c>
      <c r="B1807" s="43" t="inlineStr">
        <is>
          <t>WEICHAI</t>
        </is>
      </c>
      <c r="C1807" s="43" t="inlineStr">
        <is>
          <t>Dên WD615/WP1E32</t>
        </is>
      </c>
      <c r="D1807" s="43" t="inlineStr">
        <is>
          <t>126</t>
        </is>
      </c>
      <c r="E1807" s="43" t="inlineStr">
        <is>
          <t>Cos2</t>
        </is>
      </c>
      <c r="F1807" s="43" t="inlineStr">
        <is>
          <t>Dên</t>
        </is>
      </c>
      <c r="G1807" s="43" t="inlineStr">
        <is>
          <t>CS IVECO</t>
        </is>
      </c>
      <c r="H1807" s="43" t="inlineStr">
        <is>
          <t>Bộ</t>
        </is>
      </c>
      <c r="I1807" s="43" t="n"/>
      <c r="J1807" s="53" t="n">
        <v>500000</v>
      </c>
      <c r="K1807" s="53" t="n">
        <v>530000</v>
      </c>
      <c r="L1807" s="53" t="n">
        <v>560000</v>
      </c>
      <c r="M1807" s="43" t="n"/>
      <c r="N1807" s="43" t="n"/>
      <c r="O1807" s="43" t="inlineStr">
        <is>
          <t>612600030020</t>
        </is>
      </c>
      <c r="P1807" s="43" t="inlineStr">
        <is>
          <t>Miểng dên WD615/ WP10.340E32 (612600030020) Cos2 - CS IVECO</t>
        </is>
      </c>
    </row>
    <row r="1808" ht="30" customHeight="1">
      <c r="A1808" s="141" t="n"/>
      <c r="B1808" s="141" t="inlineStr">
        <is>
          <t>WEICHAI</t>
        </is>
      </c>
      <c r="C1808" s="141" t="inlineStr">
        <is>
          <t>Dên WD615/WP1E32</t>
        </is>
      </c>
      <c r="D1808" s="141" t="inlineStr">
        <is>
          <t>126</t>
        </is>
      </c>
      <c r="E1808" s="141" t="inlineStr">
        <is>
          <t>Cos3</t>
        </is>
      </c>
      <c r="F1808" s="141" t="inlineStr">
        <is>
          <t>Dên</t>
        </is>
      </c>
      <c r="G1808" s="141" t="n"/>
      <c r="H1808" s="141" t="inlineStr">
        <is>
          <t>Bộ</t>
        </is>
      </c>
      <c r="I1808" s="45" t="n"/>
      <c r="J1808" s="45" t="n"/>
      <c r="K1808" s="45" t="n"/>
      <c r="L1808" s="45" t="n"/>
      <c r="M1808" s="45" t="n"/>
      <c r="N1808" s="45" t="n"/>
      <c r="O1808" s="45" t="n"/>
      <c r="P1808" s="45" t="n"/>
    </row>
    <row r="1809" ht="30" customHeight="1">
      <c r="A1809" s="141" t="n"/>
      <c r="B1809" s="141" t="inlineStr">
        <is>
          <t>WEICHAI</t>
        </is>
      </c>
      <c r="C1809" s="141" t="inlineStr">
        <is>
          <t>Dên WD615/WP1E32</t>
        </is>
      </c>
      <c r="D1809" s="141" t="inlineStr">
        <is>
          <t>126</t>
        </is>
      </c>
      <c r="E1809" s="141" t="inlineStr">
        <is>
          <t>Cos4</t>
        </is>
      </c>
      <c r="F1809" s="141" t="inlineStr">
        <is>
          <t>Dên</t>
        </is>
      </c>
      <c r="G1809" s="141" t="n"/>
      <c r="H1809" s="141" t="inlineStr">
        <is>
          <t>Bộ</t>
        </is>
      </c>
      <c r="I1809" s="43" t="n"/>
      <c r="J1809" s="43" t="n"/>
      <c r="K1809" s="43" t="n"/>
      <c r="L1809" s="43" t="n"/>
      <c r="M1809" s="43" t="n"/>
      <c r="N1809" s="43" t="n"/>
      <c r="O1809" s="43" t="n"/>
      <c r="P1809" s="43" t="n"/>
    </row>
    <row r="1810" ht="30" customHeight="1">
      <c r="A1810" s="43" t="inlineStr">
        <is>
          <t>HH080997</t>
        </is>
      </c>
      <c r="B1810" s="43" t="inlineStr">
        <is>
          <t>WEICHAI</t>
        </is>
      </c>
      <c r="C1810" s="43" t="inlineStr">
        <is>
          <t>Bạc miểng Weichai WD618/ WP12 (61800010128/32, 612600030033) (std) cos0 - CN</t>
        </is>
      </c>
      <c r="D1810" s="43" t="inlineStr">
        <is>
          <t>126</t>
        </is>
      </c>
      <c r="E1810" s="43" t="inlineStr">
        <is>
          <t>Cos0</t>
        </is>
      </c>
      <c r="F1810" s="43" t="inlineStr">
        <is>
          <t>Baze+Dên</t>
        </is>
      </c>
      <c r="G1810" s="43" t="inlineStr">
        <is>
          <t>CN</t>
        </is>
      </c>
      <c r="H1810" s="43" t="inlineStr">
        <is>
          <t>Bộ</t>
        </is>
      </c>
      <c r="I1810" s="43" t="n"/>
      <c r="J1810" s="53" t="n">
        <v>1050000</v>
      </c>
      <c r="K1810" s="53" t="n">
        <v>1150000</v>
      </c>
      <c r="L1810" s="53" t="n">
        <v>1250000</v>
      </c>
      <c r="M1810" s="43" t="n"/>
      <c r="N1810" s="43" t="n"/>
      <c r="O1810" s="43" t="inlineStr">
        <is>
          <t>61800010128</t>
        </is>
      </c>
      <c r="P1810" s="43" t="inlineStr">
        <is>
          <t>Bạc miểng Weichai WD618/ WP12 (61800010128/32, 612600030033) (std) cos0 - CN</t>
        </is>
      </c>
    </row>
    <row r="1811" ht="30" customHeight="1">
      <c r="A1811" s="45" t="inlineStr">
        <is>
          <t>HH084109</t>
        </is>
      </c>
      <c r="B1811" s="45" t="inlineStr">
        <is>
          <t>WEICHAI</t>
        </is>
      </c>
      <c r="C1811" s="45" t="inlineStr">
        <is>
          <t>Bạc miểng Weichai WD618/ WP12 (61800010128/32, 612600030033) (0.25) cos1 - CN</t>
        </is>
      </c>
      <c r="D1811" s="45" t="inlineStr">
        <is>
          <t>126</t>
        </is>
      </c>
      <c r="E1811" s="45" t="inlineStr">
        <is>
          <t>Cos1</t>
        </is>
      </c>
      <c r="F1811" s="45" t="inlineStr">
        <is>
          <t>Baze+Dên</t>
        </is>
      </c>
      <c r="G1811" s="45" t="inlineStr">
        <is>
          <t>CN</t>
        </is>
      </c>
      <c r="H1811" s="45" t="inlineStr">
        <is>
          <t>Bộ</t>
        </is>
      </c>
      <c r="I1811" s="45" t="n"/>
      <c r="J1811" s="54" t="n">
        <v>1100000</v>
      </c>
      <c r="K1811" s="54" t="n">
        <v>1200000</v>
      </c>
      <c r="L1811" s="54" t="n">
        <v>1300000</v>
      </c>
      <c r="M1811" s="45" t="n"/>
      <c r="N1811" s="45" t="n"/>
      <c r="O1811" s="45" t="inlineStr">
        <is>
          <t>61800010128</t>
        </is>
      </c>
      <c r="P1811" s="45" t="inlineStr">
        <is>
          <t>Bạc miểng Weichai WD618/ WP12 (61800010128/32, 612600030033) (0.25) cos1 - CN</t>
        </is>
      </c>
    </row>
    <row r="1812" ht="30" customHeight="1">
      <c r="A1812" s="141" t="n"/>
      <c r="B1812" s="141" t="inlineStr">
        <is>
          <t>WEICHAI</t>
        </is>
      </c>
      <c r="C1812" s="141" t="inlineStr">
        <is>
          <t>Bạc Miểng WD618/WP12</t>
        </is>
      </c>
      <c r="D1812" s="141" t="inlineStr">
        <is>
          <t>126</t>
        </is>
      </c>
      <c r="E1812" s="141" t="inlineStr">
        <is>
          <t>Cos2</t>
        </is>
      </c>
      <c r="F1812" s="141" t="inlineStr">
        <is>
          <t>Baze+Dên</t>
        </is>
      </c>
      <c r="G1812" s="141" t="n"/>
      <c r="H1812" s="141" t="inlineStr">
        <is>
          <t>Bộ</t>
        </is>
      </c>
      <c r="I1812" s="43" t="n"/>
      <c r="J1812" s="43" t="n"/>
      <c r="K1812" s="43" t="n"/>
      <c r="L1812" s="43" t="n"/>
      <c r="M1812" s="43" t="n"/>
      <c r="N1812" s="43" t="n"/>
      <c r="O1812" s="43" t="n"/>
      <c r="P1812" s="43" t="n"/>
    </row>
    <row r="1813" ht="30" customHeight="1">
      <c r="A1813" s="141" t="n"/>
      <c r="B1813" s="141" t="inlineStr">
        <is>
          <t>WEICHAI</t>
        </is>
      </c>
      <c r="C1813" s="141" t="inlineStr">
        <is>
          <t>Bạc Miểng WD618/WP12</t>
        </is>
      </c>
      <c r="D1813" s="141" t="inlineStr">
        <is>
          <t>126</t>
        </is>
      </c>
      <c r="E1813" s="141" t="inlineStr">
        <is>
          <t>Cos3</t>
        </is>
      </c>
      <c r="F1813" s="141" t="inlineStr">
        <is>
          <t>Baze+Dên</t>
        </is>
      </c>
      <c r="G1813" s="141" t="n"/>
      <c r="H1813" s="141" t="inlineStr">
        <is>
          <t>Bộ</t>
        </is>
      </c>
      <c r="I1813" s="43" t="n"/>
      <c r="J1813" s="43" t="n"/>
      <c r="K1813" s="43" t="n"/>
      <c r="L1813" s="43" t="n"/>
      <c r="M1813" s="43" t="n"/>
      <c r="N1813" s="43" t="n"/>
      <c r="O1813" s="43" t="n"/>
      <c r="P1813" s="43" t="n"/>
    </row>
    <row r="1814" ht="30" customHeight="1">
      <c r="A1814" s="141" t="n"/>
      <c r="B1814" s="141" t="inlineStr">
        <is>
          <t>WEICHAI</t>
        </is>
      </c>
      <c r="C1814" s="141" t="inlineStr">
        <is>
          <t>Bạc Miểng WD618/WP12</t>
        </is>
      </c>
      <c r="D1814" s="141" t="inlineStr">
        <is>
          <t>126</t>
        </is>
      </c>
      <c r="E1814" s="141" t="inlineStr">
        <is>
          <t>Cos4</t>
        </is>
      </c>
      <c r="F1814" s="141" t="inlineStr">
        <is>
          <t>Baze+Dên</t>
        </is>
      </c>
      <c r="G1814" s="141" t="n"/>
      <c r="H1814" s="141" t="inlineStr">
        <is>
          <t>Bộ</t>
        </is>
      </c>
      <c r="I1814" s="45" t="n"/>
      <c r="J1814" s="45" t="n"/>
      <c r="K1814" s="45" t="n"/>
      <c r="L1814" s="45" t="n"/>
      <c r="M1814" s="45" t="n"/>
      <c r="N1814" s="45" t="n"/>
      <c r="O1814" s="45" t="n"/>
      <c r="P1814" s="45" t="n"/>
    </row>
    <row r="1815" ht="30" customHeight="1">
      <c r="A1815" s="141" t="n"/>
      <c r="B1815" s="141" t="inlineStr">
        <is>
          <t>WEICHAI</t>
        </is>
      </c>
      <c r="C1815" s="141" t="inlineStr">
        <is>
          <t>Bạc Miểng WP12.380E32/WD618</t>
        </is>
      </c>
      <c r="D1815" s="141" t="inlineStr">
        <is>
          <t>126</t>
        </is>
      </c>
      <c r="E1815" s="141" t="inlineStr">
        <is>
          <t>Cos0</t>
        </is>
      </c>
      <c r="F1815" s="141" t="inlineStr">
        <is>
          <t>Baze+Dên</t>
        </is>
      </c>
      <c r="G1815" s="141" t="n"/>
      <c r="H1815" s="141" t="inlineStr">
        <is>
          <t>Bộ</t>
        </is>
      </c>
      <c r="I1815" s="43" t="n"/>
      <c r="J1815" s="43" t="n"/>
      <c r="K1815" s="43" t="n"/>
      <c r="L1815" s="43" t="n"/>
      <c r="M1815" s="43" t="n"/>
      <c r="N1815" s="43" t="n"/>
      <c r="O1815" s="43" t="n"/>
      <c r="P1815" s="43" t="n"/>
    </row>
    <row r="1816" ht="30" customHeight="1">
      <c r="A1816" s="43" t="inlineStr">
        <is>
          <t>HH080971</t>
        </is>
      </c>
      <c r="B1816" s="43" t="inlineStr">
        <is>
          <t>WEICHAI</t>
        </is>
      </c>
      <c r="C1816" s="43" t="inlineStr">
        <is>
          <t>Bạc miểng WP12.380E32/ WD618 (0.25) cos1 - (WEICHAI) 61800010132/28/1307010BW13(6110A-24</t>
        </is>
      </c>
      <c r="D1816" s="43" t="inlineStr">
        <is>
          <t>126</t>
        </is>
      </c>
      <c r="E1816" s="43" t="inlineStr">
        <is>
          <t>Cos1</t>
        </is>
      </c>
      <c r="F1816" s="43" t="inlineStr">
        <is>
          <t>Baze+Dên</t>
        </is>
      </c>
      <c r="G1816" s="43" t="n"/>
      <c r="H1816" s="43" t="inlineStr">
        <is>
          <t>Bộ</t>
        </is>
      </c>
      <c r="I1816" s="43" t="n"/>
      <c r="J1816" s="43" t="n"/>
      <c r="K1816" s="43" t="n"/>
      <c r="L1816" s="43" t="n"/>
      <c r="M1816" s="43" t="n"/>
      <c r="N1816" s="43" t="n"/>
      <c r="O1816" s="43" t="n"/>
      <c r="P1816" s="43" t="inlineStr">
        <is>
          <t>Bạc miểng WP12.380E32/ WD618 (0.25) cos1 - (WEICHAI) 61800010132/28/1307010BW13(6110A-24</t>
        </is>
      </c>
    </row>
    <row r="1817" ht="30" customHeight="1">
      <c r="A1817" s="141" t="n"/>
      <c r="B1817" s="141" t="inlineStr">
        <is>
          <t>WEICHAI</t>
        </is>
      </c>
      <c r="C1817" s="141" t="inlineStr">
        <is>
          <t>Bạc Miểng WP12.380E32/WD618</t>
        </is>
      </c>
      <c r="D1817" s="141" t="inlineStr">
        <is>
          <t>126</t>
        </is>
      </c>
      <c r="E1817" s="141" t="inlineStr">
        <is>
          <t>Cos2</t>
        </is>
      </c>
      <c r="F1817" s="141" t="inlineStr">
        <is>
          <t>Baze+Dên</t>
        </is>
      </c>
      <c r="G1817" s="141" t="n"/>
      <c r="H1817" s="141" t="inlineStr">
        <is>
          <t>Bộ</t>
        </is>
      </c>
      <c r="I1817" s="43" t="n"/>
      <c r="J1817" s="43" t="n"/>
      <c r="K1817" s="43" t="n"/>
      <c r="L1817" s="43" t="n"/>
      <c r="M1817" s="43" t="n"/>
      <c r="N1817" s="43" t="n"/>
      <c r="O1817" s="43" t="n"/>
      <c r="P1817" s="43" t="n"/>
    </row>
    <row r="1818" ht="30" customHeight="1">
      <c r="A1818" s="141" t="n"/>
      <c r="B1818" s="141" t="inlineStr">
        <is>
          <t>WEICHAI</t>
        </is>
      </c>
      <c r="C1818" s="141" t="inlineStr">
        <is>
          <t>Bạc Miểng WP12.380E32/WD618</t>
        </is>
      </c>
      <c r="D1818" s="141" t="inlineStr">
        <is>
          <t>126</t>
        </is>
      </c>
      <c r="E1818" s="141" t="inlineStr">
        <is>
          <t>Cos3</t>
        </is>
      </c>
      <c r="F1818" s="141" t="inlineStr">
        <is>
          <t>Baze+Dên</t>
        </is>
      </c>
      <c r="G1818" s="141" t="n"/>
      <c r="H1818" s="141" t="inlineStr">
        <is>
          <t>Bộ</t>
        </is>
      </c>
      <c r="I1818" s="43" t="n"/>
      <c r="J1818" s="43" t="n"/>
      <c r="K1818" s="43" t="n"/>
      <c r="L1818" s="43" t="n"/>
      <c r="M1818" s="43" t="n"/>
      <c r="N1818" s="43" t="n"/>
      <c r="O1818" s="43" t="n"/>
      <c r="P1818" s="43" t="n"/>
    </row>
    <row r="1819" ht="30" customHeight="1">
      <c r="A1819" s="141" t="n"/>
      <c r="B1819" s="141" t="inlineStr">
        <is>
          <t>WEICHAI</t>
        </is>
      </c>
      <c r="C1819" s="141" t="inlineStr">
        <is>
          <t>Bạc Miểng WP12.380E32/WD618</t>
        </is>
      </c>
      <c r="D1819" s="141" t="inlineStr">
        <is>
          <t>126</t>
        </is>
      </c>
      <c r="E1819" s="141" t="inlineStr">
        <is>
          <t>Cos4</t>
        </is>
      </c>
      <c r="F1819" s="141" t="inlineStr">
        <is>
          <t>Baze+Dên</t>
        </is>
      </c>
      <c r="G1819" s="141" t="n"/>
      <c r="H1819" s="141" t="inlineStr">
        <is>
          <t>Bộ</t>
        </is>
      </c>
      <c r="I1819" s="43" t="n"/>
      <c r="J1819" s="43" t="n"/>
      <c r="K1819" s="43" t="n"/>
      <c r="L1819" s="43" t="n"/>
      <c r="M1819" s="43" t="n"/>
      <c r="N1819" s="43" t="n"/>
      <c r="O1819" s="43" t="n"/>
      <c r="P1819" s="43" t="n"/>
    </row>
    <row r="1820" ht="30" customHeight="1">
      <c r="A1820" s="41" t="n"/>
      <c r="B1820" s="41" t="n"/>
      <c r="C1820" s="42" t="inlineStr">
        <is>
          <t>◆ YUCHAI</t>
        </is>
      </c>
      <c r="D1820" s="41" t="n"/>
      <c r="E1820" s="41" t="n"/>
      <c r="F1820" s="41" t="n"/>
      <c r="G1820" s="41" t="n"/>
      <c r="H1820" s="41" t="n"/>
      <c r="I1820" s="41" t="n"/>
      <c r="J1820" s="41" t="n"/>
      <c r="K1820" s="41" t="n"/>
      <c r="L1820" s="41" t="n"/>
      <c r="M1820" s="41" t="n"/>
      <c r="N1820" s="41" t="n"/>
      <c r="O1820" s="41" t="n"/>
      <c r="P1820" s="41" t="n"/>
    </row>
    <row r="1821" ht="30" customHeight="1">
      <c r="A1821" s="43" t="inlineStr">
        <is>
          <t>HH081854</t>
        </is>
      </c>
      <c r="B1821" s="43" t="inlineStr">
        <is>
          <t>YUCHAI</t>
        </is>
      </c>
      <c r="C1821" s="43" t="inlineStr">
        <is>
          <t>Baze YC4F/492</t>
        </is>
      </c>
      <c r="D1821" s="43" t="inlineStr">
        <is>
          <t>92</t>
        </is>
      </c>
      <c r="E1821" s="43" t="inlineStr">
        <is>
          <t>Cos0</t>
        </is>
      </c>
      <c r="F1821" s="43" t="inlineStr">
        <is>
          <t>Baze</t>
        </is>
      </c>
      <c r="G1821" s="43" t="inlineStr">
        <is>
          <t>YUCHAI</t>
        </is>
      </c>
      <c r="H1821" s="43" t="inlineStr">
        <is>
          <t>Bộ</t>
        </is>
      </c>
      <c r="I1821" s="43" t="n"/>
      <c r="J1821" s="43" t="n"/>
      <c r="K1821" s="43" t="n"/>
      <c r="L1821" s="43" t="n"/>
      <c r="M1821" s="43" t="n"/>
      <c r="N1821" s="43" t="n"/>
      <c r="O1821" s="43" t="n"/>
      <c r="P1821" s="43" t="inlineStr">
        <is>
          <t>Miểng baze YC4F/ 492 - Cos0 (Yuchai)</t>
        </is>
      </c>
    </row>
    <row r="1822" ht="30" customHeight="1">
      <c r="A1822" s="141" t="n"/>
      <c r="B1822" s="141" t="inlineStr">
        <is>
          <t>YUCHAI</t>
        </is>
      </c>
      <c r="C1822" s="141" t="inlineStr">
        <is>
          <t>Baze YC4F/492</t>
        </is>
      </c>
      <c r="D1822" s="141" t="inlineStr">
        <is>
          <t>92</t>
        </is>
      </c>
      <c r="E1822" s="141" t="inlineStr">
        <is>
          <t>Cos1</t>
        </is>
      </c>
      <c r="F1822" s="141" t="inlineStr">
        <is>
          <t>Baze</t>
        </is>
      </c>
      <c r="G1822" s="141" t="n"/>
      <c r="H1822" s="141" t="inlineStr">
        <is>
          <t>Bộ</t>
        </is>
      </c>
      <c r="I1822" s="43" t="n"/>
      <c r="J1822" s="43" t="n"/>
      <c r="K1822" s="43" t="n"/>
      <c r="L1822" s="43" t="n"/>
      <c r="M1822" s="43" t="n"/>
      <c r="N1822" s="43" t="n"/>
      <c r="O1822" s="43" t="n"/>
      <c r="P1822" s="43" t="n"/>
    </row>
    <row r="1823" ht="30" customHeight="1">
      <c r="A1823" s="141" t="n"/>
      <c r="B1823" s="141" t="inlineStr">
        <is>
          <t>YUCHAI</t>
        </is>
      </c>
      <c r="C1823" s="141" t="inlineStr">
        <is>
          <t>Baze YC4F/492</t>
        </is>
      </c>
      <c r="D1823" s="141" t="inlineStr">
        <is>
          <t>92</t>
        </is>
      </c>
      <c r="E1823" s="141" t="inlineStr">
        <is>
          <t>Cos2</t>
        </is>
      </c>
      <c r="F1823" s="141" t="inlineStr">
        <is>
          <t>Baze</t>
        </is>
      </c>
      <c r="G1823" s="141" t="n"/>
      <c r="H1823" s="141" t="inlineStr">
        <is>
          <t>Bộ</t>
        </is>
      </c>
      <c r="I1823" s="43" t="n"/>
      <c r="J1823" s="43" t="n"/>
      <c r="K1823" s="43" t="n"/>
      <c r="L1823" s="43" t="n"/>
      <c r="M1823" s="43" t="n"/>
      <c r="N1823" s="43" t="n"/>
      <c r="O1823" s="43" t="n"/>
      <c r="P1823" s="43" t="n"/>
    </row>
    <row r="1824" ht="30" customHeight="1">
      <c r="A1824" s="141" t="n"/>
      <c r="B1824" s="141" t="inlineStr">
        <is>
          <t>YUCHAI</t>
        </is>
      </c>
      <c r="C1824" s="141" t="inlineStr">
        <is>
          <t>Baze YC4F/492</t>
        </is>
      </c>
      <c r="D1824" s="141" t="inlineStr">
        <is>
          <t>92</t>
        </is>
      </c>
      <c r="E1824" s="141" t="inlineStr">
        <is>
          <t>Cos3</t>
        </is>
      </c>
      <c r="F1824" s="141" t="inlineStr">
        <is>
          <t>Baze</t>
        </is>
      </c>
      <c r="G1824" s="141" t="n"/>
      <c r="H1824" s="141" t="inlineStr">
        <is>
          <t>Bộ</t>
        </is>
      </c>
      <c r="I1824" s="43" t="n"/>
      <c r="J1824" s="43" t="n"/>
      <c r="K1824" s="43" t="n"/>
      <c r="L1824" s="43" t="n"/>
      <c r="M1824" s="43" t="n"/>
      <c r="N1824" s="43" t="n"/>
      <c r="O1824" s="43" t="n"/>
      <c r="P1824" s="43" t="n"/>
    </row>
    <row r="1825" ht="30" customHeight="1">
      <c r="A1825" s="141" t="n"/>
      <c r="B1825" s="141" t="inlineStr">
        <is>
          <t>YUCHAI</t>
        </is>
      </c>
      <c r="C1825" s="141" t="inlineStr">
        <is>
          <t>Baze YC4F/492</t>
        </is>
      </c>
      <c r="D1825" s="141" t="inlineStr">
        <is>
          <t>92</t>
        </is>
      </c>
      <c r="E1825" s="141" t="inlineStr">
        <is>
          <t>Cos4</t>
        </is>
      </c>
      <c r="F1825" s="141" t="inlineStr">
        <is>
          <t>Baze</t>
        </is>
      </c>
      <c r="G1825" s="141" t="n"/>
      <c r="H1825" s="141" t="inlineStr">
        <is>
          <t>Bộ</t>
        </is>
      </c>
      <c r="I1825" s="43" t="n"/>
      <c r="J1825" s="43" t="n"/>
      <c r="K1825" s="43" t="n"/>
      <c r="L1825" s="43" t="n"/>
      <c r="M1825" s="43" t="n"/>
      <c r="N1825" s="43" t="n"/>
      <c r="O1825" s="43" t="n"/>
      <c r="P1825" s="43" t="n"/>
    </row>
    <row r="1826" ht="30" customHeight="1">
      <c r="A1826" s="45" t="inlineStr">
        <is>
          <t>HH081855</t>
        </is>
      </c>
      <c r="B1826" s="45" t="inlineStr">
        <is>
          <t>YUCHAI</t>
        </is>
      </c>
      <c r="C1826" s="45" t="inlineStr">
        <is>
          <t>Dên YC4F/4FA/492/496</t>
        </is>
      </c>
      <c r="D1826" s="45" t="inlineStr">
        <is>
          <t>92</t>
        </is>
      </c>
      <c r="E1826" s="45" t="inlineStr">
        <is>
          <t>Cos0</t>
        </is>
      </c>
      <c r="F1826" s="45" t="inlineStr">
        <is>
          <t>Dên</t>
        </is>
      </c>
      <c r="G1826" s="45" t="inlineStr">
        <is>
          <t>YUCHAI</t>
        </is>
      </c>
      <c r="H1826" s="45" t="inlineStr">
        <is>
          <t>Bộ</t>
        </is>
      </c>
      <c r="I1826" s="45" t="n"/>
      <c r="J1826" s="45" t="n"/>
      <c r="K1826" s="45" t="n"/>
      <c r="L1826" s="45" t="n"/>
      <c r="M1826" s="45" t="n"/>
      <c r="N1826" s="45" t="n"/>
      <c r="O1826" s="45" t="n"/>
      <c r="P1826" s="45" t="inlineStr">
        <is>
          <t>Miểng dên YC4F/ 4FA/ 492/ 496 - Cos0 (Yuchai)</t>
        </is>
      </c>
    </row>
    <row r="1827" ht="30" customHeight="1">
      <c r="A1827" s="141" t="n"/>
      <c r="B1827" s="141" t="inlineStr">
        <is>
          <t>YUCHAI</t>
        </is>
      </c>
      <c r="C1827" s="141" t="inlineStr">
        <is>
          <t>Dên YC4F/4FA/492/496</t>
        </is>
      </c>
      <c r="D1827" s="141" t="inlineStr">
        <is>
          <t>92</t>
        </is>
      </c>
      <c r="E1827" s="141" t="inlineStr">
        <is>
          <t>Cos1</t>
        </is>
      </c>
      <c r="F1827" s="141" t="inlineStr">
        <is>
          <t>Dên</t>
        </is>
      </c>
      <c r="G1827" s="141" t="n"/>
      <c r="H1827" s="141" t="inlineStr">
        <is>
          <t>Bộ</t>
        </is>
      </c>
      <c r="I1827" s="45" t="n"/>
      <c r="J1827" s="45" t="n"/>
      <c r="K1827" s="45" t="n"/>
      <c r="L1827" s="45" t="n"/>
      <c r="M1827" s="45" t="n"/>
      <c r="N1827" s="45" t="n"/>
      <c r="O1827" s="45" t="n"/>
      <c r="P1827" s="45" t="n"/>
    </row>
    <row r="1828" ht="30" customHeight="1">
      <c r="A1828" s="141" t="n"/>
      <c r="B1828" s="141" t="inlineStr">
        <is>
          <t>YUCHAI</t>
        </is>
      </c>
      <c r="C1828" s="141" t="inlineStr">
        <is>
          <t>Dên YC4F/4FA/492/496</t>
        </is>
      </c>
      <c r="D1828" s="141" t="inlineStr">
        <is>
          <t>92</t>
        </is>
      </c>
      <c r="E1828" s="141" t="inlineStr">
        <is>
          <t>Cos2</t>
        </is>
      </c>
      <c r="F1828" s="141" t="inlineStr">
        <is>
          <t>Dên</t>
        </is>
      </c>
      <c r="G1828" s="141" t="n"/>
      <c r="H1828" s="141" t="inlineStr">
        <is>
          <t>Bộ</t>
        </is>
      </c>
      <c r="I1828" s="45" t="n"/>
      <c r="J1828" s="45" t="n"/>
      <c r="K1828" s="45" t="n"/>
      <c r="L1828" s="45" t="n"/>
      <c r="M1828" s="45" t="n"/>
      <c r="N1828" s="45" t="n"/>
      <c r="O1828" s="45" t="n"/>
      <c r="P1828" s="45" t="n"/>
    </row>
    <row r="1829" ht="30" customHeight="1">
      <c r="A1829" s="141" t="n"/>
      <c r="B1829" s="141" t="inlineStr">
        <is>
          <t>YUCHAI</t>
        </is>
      </c>
      <c r="C1829" s="141" t="inlineStr">
        <is>
          <t>Dên YC4F/4FA/492/496</t>
        </is>
      </c>
      <c r="D1829" s="141" t="inlineStr">
        <is>
          <t>92</t>
        </is>
      </c>
      <c r="E1829" s="141" t="inlineStr">
        <is>
          <t>Cos3</t>
        </is>
      </c>
      <c r="F1829" s="141" t="inlineStr">
        <is>
          <t>Dên</t>
        </is>
      </c>
      <c r="G1829" s="141" t="n"/>
      <c r="H1829" s="141" t="inlineStr">
        <is>
          <t>Bộ</t>
        </is>
      </c>
      <c r="I1829" s="45" t="n"/>
      <c r="J1829" s="45" t="n"/>
      <c r="K1829" s="45" t="n"/>
      <c r="L1829" s="45" t="n"/>
      <c r="M1829" s="45" t="n"/>
      <c r="N1829" s="45" t="n"/>
      <c r="O1829" s="45" t="n"/>
      <c r="P1829" s="45" t="n"/>
    </row>
    <row r="1830" ht="30" customHeight="1">
      <c r="A1830" s="141" t="n"/>
      <c r="B1830" s="141" t="inlineStr">
        <is>
          <t>YUCHAI</t>
        </is>
      </c>
      <c r="C1830" s="141" t="inlineStr">
        <is>
          <t>Dên YC4F/4FA/492/496</t>
        </is>
      </c>
      <c r="D1830" s="141" t="inlineStr">
        <is>
          <t>92</t>
        </is>
      </c>
      <c r="E1830" s="141" t="inlineStr">
        <is>
          <t>Cos4</t>
        </is>
      </c>
      <c r="F1830" s="141" t="inlineStr">
        <is>
          <t>Dên</t>
        </is>
      </c>
      <c r="G1830" s="141" t="n"/>
      <c r="H1830" s="141" t="inlineStr">
        <is>
          <t>Bộ</t>
        </is>
      </c>
      <c r="I1830" s="45" t="n"/>
      <c r="J1830" s="45" t="n"/>
      <c r="K1830" s="45" t="n"/>
      <c r="L1830" s="45" t="n"/>
      <c r="M1830" s="45" t="n"/>
      <c r="N1830" s="45" t="n"/>
      <c r="O1830" s="45" t="n"/>
      <c r="P1830" s="45" t="n"/>
    </row>
    <row r="1831" ht="30" customHeight="1">
      <c r="A1831" s="43" t="inlineStr">
        <is>
          <t>HH081856</t>
        </is>
      </c>
      <c r="B1831" s="43" t="inlineStr">
        <is>
          <t>YUCHAI</t>
        </is>
      </c>
      <c r="C1831" s="43" t="inlineStr">
        <is>
          <t>Dên YC4F/YC-492</t>
        </is>
      </c>
      <c r="D1831" s="43" t="inlineStr">
        <is>
          <t>92</t>
        </is>
      </c>
      <c r="E1831" s="43" t="inlineStr">
        <is>
          <t>Cos0</t>
        </is>
      </c>
      <c r="F1831" s="43" t="inlineStr">
        <is>
          <t>Dên</t>
        </is>
      </c>
      <c r="G1831" s="43" t="inlineStr">
        <is>
          <t>YUCHAI</t>
        </is>
      </c>
      <c r="H1831" s="43" t="inlineStr">
        <is>
          <t>Bộ</t>
        </is>
      </c>
      <c r="I1831" s="43" t="n"/>
      <c r="J1831" s="43" t="n"/>
      <c r="K1831" s="43" t="n"/>
      <c r="L1831" s="43" t="n"/>
      <c r="M1831" s="43" t="n"/>
      <c r="N1831" s="43" t="n"/>
      <c r="O1831" s="43" t="n"/>
      <c r="P1831" s="43" t="inlineStr">
        <is>
          <t>Miểng dên YC4F/ YC-492 - Cos0 (Yuchai)</t>
        </is>
      </c>
    </row>
    <row r="1832" ht="30" customHeight="1">
      <c r="A1832" s="141" t="n"/>
      <c r="B1832" s="141" t="inlineStr">
        <is>
          <t>YUCHAI</t>
        </is>
      </c>
      <c r="C1832" s="141" t="inlineStr">
        <is>
          <t>Dên YC4F/YC-492</t>
        </is>
      </c>
      <c r="D1832" s="141" t="inlineStr">
        <is>
          <t>92</t>
        </is>
      </c>
      <c r="E1832" s="141" t="inlineStr">
        <is>
          <t>Cos1</t>
        </is>
      </c>
      <c r="F1832" s="141" t="inlineStr">
        <is>
          <t>Dên</t>
        </is>
      </c>
      <c r="G1832" s="141" t="n"/>
      <c r="H1832" s="141" t="inlineStr">
        <is>
          <t>Bộ</t>
        </is>
      </c>
      <c r="I1832" s="43" t="n"/>
      <c r="J1832" s="43" t="n"/>
      <c r="K1832" s="43" t="n"/>
      <c r="L1832" s="43" t="n"/>
      <c r="M1832" s="43" t="n"/>
      <c r="N1832" s="43" t="n"/>
      <c r="O1832" s="43" t="n"/>
      <c r="P1832" s="43" t="n"/>
    </row>
    <row r="1833" ht="30" customHeight="1">
      <c r="A1833" s="141" t="n"/>
      <c r="B1833" s="141" t="inlineStr">
        <is>
          <t>YUCHAI</t>
        </is>
      </c>
      <c r="C1833" s="141" t="inlineStr">
        <is>
          <t>Dên YC4F/YC-492</t>
        </is>
      </c>
      <c r="D1833" s="141" t="inlineStr">
        <is>
          <t>92</t>
        </is>
      </c>
      <c r="E1833" s="141" t="inlineStr">
        <is>
          <t>Cos2</t>
        </is>
      </c>
      <c r="F1833" s="141" t="inlineStr">
        <is>
          <t>Dên</t>
        </is>
      </c>
      <c r="G1833" s="141" t="n"/>
      <c r="H1833" s="141" t="inlineStr">
        <is>
          <t>Bộ</t>
        </is>
      </c>
      <c r="I1833" s="43" t="n"/>
      <c r="J1833" s="43" t="n"/>
      <c r="K1833" s="43" t="n"/>
      <c r="L1833" s="43" t="n"/>
      <c r="M1833" s="43" t="n"/>
      <c r="N1833" s="43" t="n"/>
      <c r="O1833" s="43" t="n"/>
      <c r="P1833" s="43" t="n"/>
    </row>
    <row r="1834" ht="30" customHeight="1">
      <c r="A1834" s="141" t="n"/>
      <c r="B1834" s="141" t="inlineStr">
        <is>
          <t>YUCHAI</t>
        </is>
      </c>
      <c r="C1834" s="141" t="inlineStr">
        <is>
          <t>Dên YC4F/YC-492</t>
        </is>
      </c>
      <c r="D1834" s="141" t="inlineStr">
        <is>
          <t>92</t>
        </is>
      </c>
      <c r="E1834" s="141" t="inlineStr">
        <is>
          <t>Cos3</t>
        </is>
      </c>
      <c r="F1834" s="141" t="inlineStr">
        <is>
          <t>Dên</t>
        </is>
      </c>
      <c r="G1834" s="141" t="n"/>
      <c r="H1834" s="141" t="inlineStr">
        <is>
          <t>Bộ</t>
        </is>
      </c>
      <c r="I1834" s="43" t="n"/>
      <c r="J1834" s="43" t="n"/>
      <c r="K1834" s="43" t="n"/>
      <c r="L1834" s="43" t="n"/>
      <c r="M1834" s="43" t="n"/>
      <c r="N1834" s="43" t="n"/>
      <c r="O1834" s="43" t="n"/>
      <c r="P1834" s="43" t="n"/>
    </row>
    <row r="1835" ht="30" customHeight="1">
      <c r="A1835" s="141" t="n"/>
      <c r="B1835" s="141" t="inlineStr">
        <is>
          <t>YUCHAI</t>
        </is>
      </c>
      <c r="C1835" s="141" t="inlineStr">
        <is>
          <t>Dên YC4F/YC-492</t>
        </is>
      </c>
      <c r="D1835" s="141" t="inlineStr">
        <is>
          <t>92</t>
        </is>
      </c>
      <c r="E1835" s="141" t="inlineStr">
        <is>
          <t>Cos4</t>
        </is>
      </c>
      <c r="F1835" s="141" t="inlineStr">
        <is>
          <t>Dên</t>
        </is>
      </c>
      <c r="G1835" s="141" t="n"/>
      <c r="H1835" s="141" t="inlineStr">
        <is>
          <t>Bộ</t>
        </is>
      </c>
      <c r="I1835" s="43" t="n"/>
      <c r="J1835" s="43" t="n"/>
      <c r="K1835" s="43" t="n"/>
      <c r="L1835" s="43" t="n"/>
      <c r="M1835" s="43" t="n"/>
      <c r="N1835" s="43" t="n"/>
      <c r="O1835" s="43" t="n"/>
      <c r="P1835" s="43" t="n"/>
    </row>
    <row r="1836" ht="30" customHeight="1">
      <c r="A1836" s="141" t="n"/>
      <c r="B1836" s="141" t="inlineStr">
        <is>
          <t>YUCHAI</t>
        </is>
      </c>
      <c r="C1836" s="141" t="inlineStr">
        <is>
          <t>Baze YC6J</t>
        </is>
      </c>
      <c r="D1836" s="141" t="inlineStr">
        <is>
          <t>105</t>
        </is>
      </c>
      <c r="E1836" s="141" t="inlineStr">
        <is>
          <t>Cos0</t>
        </is>
      </c>
      <c r="F1836" s="141" t="inlineStr">
        <is>
          <t>Baze</t>
        </is>
      </c>
      <c r="G1836" s="141" t="n"/>
      <c r="H1836" s="141" t="inlineStr">
        <is>
          <t>Bộ</t>
        </is>
      </c>
      <c r="I1836" s="43" t="n"/>
      <c r="J1836" s="43" t="n"/>
      <c r="K1836" s="43" t="n"/>
      <c r="L1836" s="43" t="n"/>
      <c r="M1836" s="43" t="n"/>
      <c r="N1836" s="43" t="n"/>
      <c r="O1836" s="43" t="n"/>
      <c r="P1836" s="43" t="n"/>
    </row>
    <row r="1837" ht="30" customHeight="1">
      <c r="A1837" s="43" t="inlineStr">
        <is>
          <t>HH081001</t>
        </is>
      </c>
      <c r="B1837" s="43" t="inlineStr">
        <is>
          <t>YUCHAI</t>
        </is>
      </c>
      <c r="C1837" s="43" t="inlineStr">
        <is>
          <t>Baze YC6J</t>
        </is>
      </c>
      <c r="D1837" s="43" t="inlineStr">
        <is>
          <t>105</t>
        </is>
      </c>
      <c r="E1837" s="43" t="inlineStr">
        <is>
          <t>Cos1</t>
        </is>
      </c>
      <c r="F1837" s="43" t="inlineStr">
        <is>
          <t>Baze</t>
        </is>
      </c>
      <c r="G1837" s="43" t="inlineStr">
        <is>
          <t>YUCHAI</t>
        </is>
      </c>
      <c r="H1837" s="43" t="inlineStr">
        <is>
          <t>Bộ</t>
        </is>
      </c>
      <c r="I1837" s="43" t="n"/>
      <c r="J1837" s="43" t="n"/>
      <c r="K1837" s="43" t="n"/>
      <c r="L1837" s="43" t="n"/>
      <c r="M1837" s="43" t="n"/>
      <c r="N1837" s="43" t="n"/>
      <c r="O1837" s="43" t="inlineStr">
        <is>
          <t>YC6JA180-50</t>
        </is>
      </c>
      <c r="P1837" s="43" t="inlineStr">
        <is>
          <t>Miểng Baze YC6J/YC6JA180-50/YC6108ZQ (0.25) cos1 (Yuchai)</t>
        </is>
      </c>
    </row>
    <row r="1838" ht="30" customHeight="1">
      <c r="A1838" s="141" t="n"/>
      <c r="B1838" s="141" t="inlineStr">
        <is>
          <t>YUCHAI</t>
        </is>
      </c>
      <c r="C1838" s="141" t="inlineStr">
        <is>
          <t>Baze YC6J</t>
        </is>
      </c>
      <c r="D1838" s="141" t="inlineStr">
        <is>
          <t>105</t>
        </is>
      </c>
      <c r="E1838" s="141" t="inlineStr">
        <is>
          <t>Cos2</t>
        </is>
      </c>
      <c r="F1838" s="141" t="inlineStr">
        <is>
          <t>Baze</t>
        </is>
      </c>
      <c r="G1838" s="141" t="n"/>
      <c r="H1838" s="141" t="inlineStr">
        <is>
          <t>Bộ</t>
        </is>
      </c>
      <c r="I1838" s="43" t="n"/>
      <c r="J1838" s="43" t="n"/>
      <c r="K1838" s="43" t="n"/>
      <c r="L1838" s="43" t="n"/>
      <c r="M1838" s="43" t="n"/>
      <c r="N1838" s="43" t="n"/>
      <c r="O1838" s="43" t="n"/>
      <c r="P1838" s="43" t="n"/>
    </row>
    <row r="1839" ht="30" customHeight="1">
      <c r="A1839" s="141" t="n"/>
      <c r="B1839" s="141" t="inlineStr">
        <is>
          <t>YUCHAI</t>
        </is>
      </c>
      <c r="C1839" s="141" t="inlineStr">
        <is>
          <t>Baze YC6J</t>
        </is>
      </c>
      <c r="D1839" s="141" t="inlineStr">
        <is>
          <t>105</t>
        </is>
      </c>
      <c r="E1839" s="141" t="inlineStr">
        <is>
          <t>Cos3</t>
        </is>
      </c>
      <c r="F1839" s="141" t="inlineStr">
        <is>
          <t>Baze</t>
        </is>
      </c>
      <c r="G1839" s="141" t="n"/>
      <c r="H1839" s="141" t="inlineStr">
        <is>
          <t>Bộ</t>
        </is>
      </c>
      <c r="I1839" s="43" t="n"/>
      <c r="J1839" s="43" t="n"/>
      <c r="K1839" s="43" t="n"/>
      <c r="L1839" s="43" t="n"/>
      <c r="M1839" s="43" t="n"/>
      <c r="N1839" s="43" t="n"/>
      <c r="O1839" s="43" t="n"/>
      <c r="P1839" s="43" t="n"/>
    </row>
    <row r="1840" ht="30" customHeight="1">
      <c r="A1840" s="141" t="n"/>
      <c r="B1840" s="141" t="inlineStr">
        <is>
          <t>YUCHAI</t>
        </is>
      </c>
      <c r="C1840" s="141" t="inlineStr">
        <is>
          <t>Baze YC6J</t>
        </is>
      </c>
      <c r="D1840" s="141" t="inlineStr">
        <is>
          <t>105</t>
        </is>
      </c>
      <c r="E1840" s="141" t="inlineStr">
        <is>
          <t>Cos4</t>
        </is>
      </c>
      <c r="F1840" s="141" t="inlineStr">
        <is>
          <t>Baze</t>
        </is>
      </c>
      <c r="G1840" s="141" t="n"/>
      <c r="H1840" s="141" t="inlineStr">
        <is>
          <t>Bộ</t>
        </is>
      </c>
      <c r="I1840" s="43" t="n"/>
      <c r="J1840" s="43" t="n"/>
      <c r="K1840" s="43" t="n"/>
      <c r="L1840" s="43" t="n"/>
      <c r="M1840" s="43" t="n"/>
      <c r="N1840" s="43" t="n"/>
      <c r="O1840" s="43" t="n"/>
      <c r="P1840" s="43" t="n"/>
    </row>
    <row r="1841" ht="30" customHeight="1">
      <c r="A1841" s="45" t="inlineStr">
        <is>
          <t>HH080999</t>
        </is>
      </c>
      <c r="B1841" s="45" t="inlineStr">
        <is>
          <t>YUCHAI</t>
        </is>
      </c>
      <c r="C1841" s="45" t="inlineStr">
        <is>
          <t>Baze YC6J/6108-Q</t>
        </is>
      </c>
      <c r="D1841" s="45" t="inlineStr">
        <is>
          <t>105</t>
        </is>
      </c>
      <c r="E1841" s="45" t="inlineStr">
        <is>
          <t>Cos0</t>
        </is>
      </c>
      <c r="F1841" s="45" t="inlineStr">
        <is>
          <t>Baze</t>
        </is>
      </c>
      <c r="G1841" s="45" t="inlineStr">
        <is>
          <t>YUCHAI</t>
        </is>
      </c>
      <c r="H1841" s="45" t="inlineStr">
        <is>
          <t>Bộ</t>
        </is>
      </c>
      <c r="I1841" s="45" t="n"/>
      <c r="J1841" s="45" t="n"/>
      <c r="K1841" s="45" t="n"/>
      <c r="L1841" s="45" t="n"/>
      <c r="M1841" s="45" t="n"/>
      <c r="N1841" s="45" t="n"/>
      <c r="O1841" s="45" t="n"/>
      <c r="P1841" s="45" t="inlineStr">
        <is>
          <t>Miểng Baze YC6J/ 6108-Q (STD) cos0 (Yuchai)</t>
        </is>
      </c>
    </row>
    <row r="1842" ht="30" customHeight="1">
      <c r="A1842" s="141" t="n"/>
      <c r="B1842" s="141" t="inlineStr">
        <is>
          <t>YUCHAI</t>
        </is>
      </c>
      <c r="C1842" s="141" t="inlineStr">
        <is>
          <t>Baze YC6J/6108-Q</t>
        </is>
      </c>
      <c r="D1842" s="141" t="inlineStr">
        <is>
          <t>105</t>
        </is>
      </c>
      <c r="E1842" s="141" t="inlineStr">
        <is>
          <t>Cos1</t>
        </is>
      </c>
      <c r="F1842" s="141" t="inlineStr">
        <is>
          <t>Baze</t>
        </is>
      </c>
      <c r="G1842" s="141" t="n"/>
      <c r="H1842" s="141" t="inlineStr">
        <is>
          <t>Bộ</t>
        </is>
      </c>
      <c r="I1842" s="45" t="n"/>
      <c r="J1842" s="45" t="n"/>
      <c r="K1842" s="45" t="n"/>
      <c r="L1842" s="45" t="n"/>
      <c r="M1842" s="45" t="n"/>
      <c r="N1842" s="45" t="n"/>
      <c r="O1842" s="45" t="n"/>
      <c r="P1842" s="45" t="n"/>
    </row>
    <row r="1843" ht="30" customHeight="1">
      <c r="A1843" s="141" t="n"/>
      <c r="B1843" s="141" t="inlineStr">
        <is>
          <t>YUCHAI</t>
        </is>
      </c>
      <c r="C1843" s="141" t="inlineStr">
        <is>
          <t>Baze YC6J/6108-Q</t>
        </is>
      </c>
      <c r="D1843" s="141" t="inlineStr">
        <is>
          <t>105</t>
        </is>
      </c>
      <c r="E1843" s="141" t="inlineStr">
        <is>
          <t>Cos2</t>
        </is>
      </c>
      <c r="F1843" s="141" t="inlineStr">
        <is>
          <t>Baze</t>
        </is>
      </c>
      <c r="G1843" s="141" t="n"/>
      <c r="H1843" s="141" t="inlineStr">
        <is>
          <t>Bộ</t>
        </is>
      </c>
      <c r="I1843" s="45" t="n"/>
      <c r="J1843" s="45" t="n"/>
      <c r="K1843" s="45" t="n"/>
      <c r="L1843" s="45" t="n"/>
      <c r="M1843" s="45" t="n"/>
      <c r="N1843" s="45" t="n"/>
      <c r="O1843" s="45" t="n"/>
      <c r="P1843" s="45" t="n"/>
    </row>
    <row r="1844" ht="30" customHeight="1">
      <c r="A1844" s="141" t="n"/>
      <c r="B1844" s="141" t="inlineStr">
        <is>
          <t>YUCHAI</t>
        </is>
      </c>
      <c r="C1844" s="141" t="inlineStr">
        <is>
          <t>Baze YC6J/6108-Q</t>
        </is>
      </c>
      <c r="D1844" s="141" t="inlineStr">
        <is>
          <t>105</t>
        </is>
      </c>
      <c r="E1844" s="141" t="inlineStr">
        <is>
          <t>Cos3</t>
        </is>
      </c>
      <c r="F1844" s="141" t="inlineStr">
        <is>
          <t>Baze</t>
        </is>
      </c>
      <c r="G1844" s="141" t="n"/>
      <c r="H1844" s="141" t="inlineStr">
        <is>
          <t>Bộ</t>
        </is>
      </c>
      <c r="I1844" s="45" t="n"/>
      <c r="J1844" s="45" t="n"/>
      <c r="K1844" s="45" t="n"/>
      <c r="L1844" s="45" t="n"/>
      <c r="M1844" s="45" t="n"/>
      <c r="N1844" s="45" t="n"/>
      <c r="O1844" s="45" t="n"/>
      <c r="P1844" s="45" t="n"/>
    </row>
    <row r="1845" ht="30" customHeight="1">
      <c r="A1845" s="141" t="n"/>
      <c r="B1845" s="141" t="inlineStr">
        <is>
          <t>YUCHAI</t>
        </is>
      </c>
      <c r="C1845" s="141" t="inlineStr">
        <is>
          <t>Baze YC6J/6108-Q</t>
        </is>
      </c>
      <c r="D1845" s="141" t="inlineStr">
        <is>
          <t>105</t>
        </is>
      </c>
      <c r="E1845" s="141" t="inlineStr">
        <is>
          <t>Cos4</t>
        </is>
      </c>
      <c r="F1845" s="141" t="inlineStr">
        <is>
          <t>Baze</t>
        </is>
      </c>
      <c r="G1845" s="141" t="n"/>
      <c r="H1845" s="141" t="inlineStr">
        <is>
          <t>Bộ</t>
        </is>
      </c>
      <c r="I1845" s="45" t="n"/>
      <c r="J1845" s="45" t="n"/>
      <c r="K1845" s="45" t="n"/>
      <c r="L1845" s="45" t="n"/>
      <c r="M1845" s="45" t="n"/>
      <c r="N1845" s="45" t="n"/>
      <c r="O1845" s="45" t="n"/>
      <c r="P1845" s="45" t="n"/>
    </row>
    <row r="1846" ht="30" customHeight="1">
      <c r="A1846" s="43" t="inlineStr">
        <is>
          <t>HH081010</t>
        </is>
      </c>
      <c r="B1846" s="43" t="inlineStr">
        <is>
          <t>YUCHAI</t>
        </is>
      </c>
      <c r="C1846" s="43" t="inlineStr">
        <is>
          <t>Dên YC6J/6108Q</t>
        </is>
      </c>
      <c r="D1846" s="43" t="inlineStr">
        <is>
          <t>105</t>
        </is>
      </c>
      <c r="E1846" s="43" t="inlineStr">
        <is>
          <t>Cos0</t>
        </is>
      </c>
      <c r="F1846" s="43" t="inlineStr">
        <is>
          <t>Dên</t>
        </is>
      </c>
      <c r="G1846" s="43" t="inlineStr">
        <is>
          <t>YUCHAI</t>
        </is>
      </c>
      <c r="H1846" s="43" t="inlineStr">
        <is>
          <t>Bộ</t>
        </is>
      </c>
      <c r="I1846" s="43" t="n"/>
      <c r="J1846" s="43" t="n"/>
      <c r="K1846" s="43" t="n"/>
      <c r="L1846" s="43" t="n"/>
      <c r="M1846" s="43" t="n"/>
      <c r="N1846" s="43" t="n"/>
      <c r="O1846" s="43" t="n"/>
      <c r="P1846" s="43" t="inlineStr">
        <is>
          <t>Miểng dên YC6J/6108Q (STD) cos0 (Yuchai)</t>
        </is>
      </c>
    </row>
    <row r="1847" ht="30" customHeight="1">
      <c r="A1847" s="141" t="n"/>
      <c r="B1847" s="141" t="inlineStr">
        <is>
          <t>YUCHAI</t>
        </is>
      </c>
      <c r="C1847" s="141" t="inlineStr">
        <is>
          <t>Dên YC6J/6108Q</t>
        </is>
      </c>
      <c r="D1847" s="141" t="inlineStr">
        <is>
          <t>105</t>
        </is>
      </c>
      <c r="E1847" s="141" t="inlineStr">
        <is>
          <t>Cos1</t>
        </is>
      </c>
      <c r="F1847" s="141" t="inlineStr">
        <is>
          <t>Dên</t>
        </is>
      </c>
      <c r="G1847" s="141" t="n"/>
      <c r="H1847" s="141" t="inlineStr">
        <is>
          <t>Bộ</t>
        </is>
      </c>
      <c r="I1847" s="43" t="n"/>
      <c r="J1847" s="43" t="n"/>
      <c r="K1847" s="43" t="n"/>
      <c r="L1847" s="43" t="n"/>
      <c r="M1847" s="43" t="n"/>
      <c r="N1847" s="43" t="n"/>
      <c r="O1847" s="43" t="n"/>
      <c r="P1847" s="43" t="n"/>
    </row>
    <row r="1848" ht="30" customHeight="1">
      <c r="A1848" s="141" t="n"/>
      <c r="B1848" s="141" t="inlineStr">
        <is>
          <t>YUCHAI</t>
        </is>
      </c>
      <c r="C1848" s="141" t="inlineStr">
        <is>
          <t>Dên YC6J/6108Q</t>
        </is>
      </c>
      <c r="D1848" s="141" t="inlineStr">
        <is>
          <t>105</t>
        </is>
      </c>
      <c r="E1848" s="141" t="inlineStr">
        <is>
          <t>Cos2</t>
        </is>
      </c>
      <c r="F1848" s="141" t="inlineStr">
        <is>
          <t>Dên</t>
        </is>
      </c>
      <c r="G1848" s="141" t="n"/>
      <c r="H1848" s="141" t="inlineStr">
        <is>
          <t>Bộ</t>
        </is>
      </c>
      <c r="I1848" s="43" t="n"/>
      <c r="J1848" s="43" t="n"/>
      <c r="K1848" s="43" t="n"/>
      <c r="L1848" s="43" t="n"/>
      <c r="M1848" s="43" t="n"/>
      <c r="N1848" s="43" t="n"/>
      <c r="O1848" s="43" t="n"/>
      <c r="P1848" s="43" t="n"/>
    </row>
    <row r="1849" ht="30" customHeight="1">
      <c r="A1849" s="141" t="n"/>
      <c r="B1849" s="141" t="inlineStr">
        <is>
          <t>YUCHAI</t>
        </is>
      </c>
      <c r="C1849" s="141" t="inlineStr">
        <is>
          <t>Dên YC6J/6108Q</t>
        </is>
      </c>
      <c r="D1849" s="141" t="inlineStr">
        <is>
          <t>105</t>
        </is>
      </c>
      <c r="E1849" s="141" t="inlineStr">
        <is>
          <t>Cos3</t>
        </is>
      </c>
      <c r="F1849" s="141" t="inlineStr">
        <is>
          <t>Dên</t>
        </is>
      </c>
      <c r="G1849" s="141" t="n"/>
      <c r="H1849" s="141" t="inlineStr">
        <is>
          <t>Bộ</t>
        </is>
      </c>
      <c r="I1849" s="43" t="n"/>
      <c r="J1849" s="43" t="n"/>
      <c r="K1849" s="43" t="n"/>
      <c r="L1849" s="43" t="n"/>
      <c r="M1849" s="43" t="n"/>
      <c r="N1849" s="43" t="n"/>
      <c r="O1849" s="43" t="n"/>
      <c r="P1849" s="43" t="n"/>
    </row>
    <row r="1850" ht="30" customHeight="1">
      <c r="A1850" s="141" t="n"/>
      <c r="B1850" s="141" t="inlineStr">
        <is>
          <t>YUCHAI</t>
        </is>
      </c>
      <c r="C1850" s="141" t="inlineStr">
        <is>
          <t>Dên YC6J/6108Q</t>
        </is>
      </c>
      <c r="D1850" s="141" t="inlineStr">
        <is>
          <t>105</t>
        </is>
      </c>
      <c r="E1850" s="141" t="inlineStr">
        <is>
          <t>Cos4</t>
        </is>
      </c>
      <c r="F1850" s="141" t="inlineStr">
        <is>
          <t>Dên</t>
        </is>
      </c>
      <c r="G1850" s="141" t="n"/>
      <c r="H1850" s="141" t="inlineStr">
        <is>
          <t>Bộ</t>
        </is>
      </c>
      <c r="I1850" s="43" t="n"/>
      <c r="J1850" s="43" t="n"/>
      <c r="K1850" s="43" t="n"/>
      <c r="L1850" s="43" t="n"/>
      <c r="M1850" s="43" t="n"/>
      <c r="N1850" s="43" t="n"/>
      <c r="O1850" s="43" t="n"/>
      <c r="P1850" s="43" t="n"/>
    </row>
    <row r="1851" ht="30" customHeight="1">
      <c r="A1851" s="141" t="n"/>
      <c r="B1851" s="141" t="inlineStr">
        <is>
          <t>YUCHAI</t>
        </is>
      </c>
      <c r="C1851" s="141" t="inlineStr">
        <is>
          <t>Dên YC6J/6108ZQ</t>
        </is>
      </c>
      <c r="D1851" s="141" t="inlineStr">
        <is>
          <t>105</t>
        </is>
      </c>
      <c r="E1851" s="141" t="inlineStr">
        <is>
          <t>Cos0</t>
        </is>
      </c>
      <c r="F1851" s="141" t="inlineStr">
        <is>
          <t>Dên</t>
        </is>
      </c>
      <c r="G1851" s="141" t="n"/>
      <c r="H1851" s="141" t="inlineStr">
        <is>
          <t>Bộ</t>
        </is>
      </c>
      <c r="I1851" s="45" t="n"/>
      <c r="J1851" s="45" t="n"/>
      <c r="K1851" s="45" t="n"/>
      <c r="L1851" s="45" t="n"/>
      <c r="M1851" s="45" t="n"/>
      <c r="N1851" s="45" t="n"/>
      <c r="O1851" s="45" t="n"/>
      <c r="P1851" s="45" t="n"/>
    </row>
    <row r="1852" ht="30" customHeight="1">
      <c r="A1852" s="45" t="inlineStr">
        <is>
          <t>HH081011</t>
        </is>
      </c>
      <c r="B1852" s="45" t="inlineStr">
        <is>
          <t>YUCHAI</t>
        </is>
      </c>
      <c r="C1852" s="45" t="inlineStr">
        <is>
          <t>Dên YC6J/6108ZQ</t>
        </is>
      </c>
      <c r="D1852" s="45" t="inlineStr">
        <is>
          <t>105</t>
        </is>
      </c>
      <c r="E1852" s="45" t="inlineStr">
        <is>
          <t>Cos1</t>
        </is>
      </c>
      <c r="F1852" s="45" t="inlineStr">
        <is>
          <t>Dên</t>
        </is>
      </c>
      <c r="G1852" s="45" t="inlineStr">
        <is>
          <t>YUCHAI</t>
        </is>
      </c>
      <c r="H1852" s="45" t="inlineStr">
        <is>
          <t>Bộ</t>
        </is>
      </c>
      <c r="I1852" s="45" t="n"/>
      <c r="J1852" s="45" t="n"/>
      <c r="K1852" s="45" t="n"/>
      <c r="L1852" s="45" t="n"/>
      <c r="M1852" s="45" t="n"/>
      <c r="N1852" s="45" t="n"/>
      <c r="O1852" s="45" t="n"/>
      <c r="P1852" s="45" t="inlineStr">
        <is>
          <t>Miểng dên YC6J/6108ZQ (0.25) cos1 (Yuchai)</t>
        </is>
      </c>
    </row>
    <row r="1853" ht="30" customHeight="1">
      <c r="A1853" s="141" t="n"/>
      <c r="B1853" s="141" t="inlineStr">
        <is>
          <t>YUCHAI</t>
        </is>
      </c>
      <c r="C1853" s="141" t="inlineStr">
        <is>
          <t>Dên YC6J/6108ZQ</t>
        </is>
      </c>
      <c r="D1853" s="141" t="inlineStr">
        <is>
          <t>105</t>
        </is>
      </c>
      <c r="E1853" s="141" t="inlineStr">
        <is>
          <t>Cos2</t>
        </is>
      </c>
      <c r="F1853" s="141" t="inlineStr">
        <is>
          <t>Dên</t>
        </is>
      </c>
      <c r="G1853" s="141" t="n"/>
      <c r="H1853" s="141" t="inlineStr">
        <is>
          <t>Bộ</t>
        </is>
      </c>
      <c r="I1853" s="45" t="n"/>
      <c r="J1853" s="45" t="n"/>
      <c r="K1853" s="45" t="n"/>
      <c r="L1853" s="45" t="n"/>
      <c r="M1853" s="45" t="n"/>
      <c r="N1853" s="45" t="n"/>
      <c r="O1853" s="45" t="n"/>
      <c r="P1853" s="45" t="n"/>
    </row>
    <row r="1854" ht="30" customHeight="1">
      <c r="A1854" s="141" t="n"/>
      <c r="B1854" s="141" t="inlineStr">
        <is>
          <t>YUCHAI</t>
        </is>
      </c>
      <c r="C1854" s="141" t="inlineStr">
        <is>
          <t>Dên YC6J/6108ZQ</t>
        </is>
      </c>
      <c r="D1854" s="141" t="inlineStr">
        <is>
          <t>105</t>
        </is>
      </c>
      <c r="E1854" s="141" t="inlineStr">
        <is>
          <t>Cos3</t>
        </is>
      </c>
      <c r="F1854" s="141" t="inlineStr">
        <is>
          <t>Dên</t>
        </is>
      </c>
      <c r="G1854" s="141" t="n"/>
      <c r="H1854" s="141" t="inlineStr">
        <is>
          <t>Bộ</t>
        </is>
      </c>
      <c r="I1854" s="45" t="n"/>
      <c r="J1854" s="45" t="n"/>
      <c r="K1854" s="45" t="n"/>
      <c r="L1854" s="45" t="n"/>
      <c r="M1854" s="45" t="n"/>
      <c r="N1854" s="45" t="n"/>
      <c r="O1854" s="45" t="n"/>
      <c r="P1854" s="45" t="n"/>
    </row>
    <row r="1855" ht="30" customHeight="1">
      <c r="A1855" s="141" t="n"/>
      <c r="B1855" s="141" t="inlineStr">
        <is>
          <t>YUCHAI</t>
        </is>
      </c>
      <c r="C1855" s="141" t="inlineStr">
        <is>
          <t>Dên YC6J/6108ZQ</t>
        </is>
      </c>
      <c r="D1855" s="141" t="inlineStr">
        <is>
          <t>105</t>
        </is>
      </c>
      <c r="E1855" s="141" t="inlineStr">
        <is>
          <t>Cos4</t>
        </is>
      </c>
      <c r="F1855" s="141" t="inlineStr">
        <is>
          <t>Dên</t>
        </is>
      </c>
      <c r="G1855" s="141" t="n"/>
      <c r="H1855" s="141" t="inlineStr">
        <is>
          <t>Bộ</t>
        </is>
      </c>
      <c r="I1855" s="45" t="n"/>
      <c r="J1855" s="45" t="n"/>
      <c r="K1855" s="45" t="n"/>
      <c r="L1855" s="45" t="n"/>
      <c r="M1855" s="45" t="n"/>
      <c r="N1855" s="45" t="n"/>
      <c r="O1855" s="45" t="n"/>
      <c r="P1855" s="45" t="n"/>
    </row>
    <row r="1856" ht="30" customHeight="1">
      <c r="A1856" s="45" t="inlineStr">
        <is>
          <t>HH081000</t>
        </is>
      </c>
      <c r="B1856" s="45" t="inlineStr">
        <is>
          <t>YUCHAI</t>
        </is>
      </c>
      <c r="C1856" s="45" t="inlineStr">
        <is>
          <t>Baze YC6J/6A/6105/6108ZQ</t>
        </is>
      </c>
      <c r="D1856" s="45" t="inlineStr">
        <is>
          <t>105</t>
        </is>
      </c>
      <c r="E1856" s="45" t="inlineStr">
        <is>
          <t>Cos0</t>
        </is>
      </c>
      <c r="F1856" s="45" t="inlineStr">
        <is>
          <t>Baze</t>
        </is>
      </c>
      <c r="G1856" s="45" t="inlineStr">
        <is>
          <t>ANTEK</t>
        </is>
      </c>
      <c r="H1856" s="45" t="inlineStr">
        <is>
          <t>Bộ</t>
        </is>
      </c>
      <c r="I1856" s="45" t="n"/>
      <c r="J1856" s="45" t="n"/>
      <c r="K1856" s="45" t="n"/>
      <c r="L1856" s="45" t="n"/>
      <c r="M1856" s="45" t="n"/>
      <c r="N1856" s="45" t="n"/>
      <c r="O1856" s="45" t="n"/>
      <c r="P1856" s="45" t="inlineStr">
        <is>
          <t>Miểng Baze YC6J/6A/6105/6108ZQ (STD) cos0 (Antek)</t>
        </is>
      </c>
    </row>
    <row r="1857" ht="30" customHeight="1">
      <c r="A1857" s="141" t="n"/>
      <c r="B1857" s="141" t="inlineStr">
        <is>
          <t>YUCHAI</t>
        </is>
      </c>
      <c r="C1857" s="141" t="inlineStr">
        <is>
          <t>Baze YC6J/6A/6105/6108ZQ</t>
        </is>
      </c>
      <c r="D1857" s="141" t="inlineStr">
        <is>
          <t>105</t>
        </is>
      </c>
      <c r="E1857" s="141" t="inlineStr">
        <is>
          <t>Cos1</t>
        </is>
      </c>
      <c r="F1857" s="141" t="inlineStr">
        <is>
          <t>Baze</t>
        </is>
      </c>
      <c r="G1857" s="141" t="n"/>
      <c r="H1857" s="141" t="inlineStr">
        <is>
          <t>Bộ</t>
        </is>
      </c>
      <c r="I1857" s="45" t="n"/>
      <c r="J1857" s="45" t="n"/>
      <c r="K1857" s="45" t="n"/>
      <c r="L1857" s="45" t="n"/>
      <c r="M1857" s="45" t="n"/>
      <c r="N1857" s="45" t="n"/>
      <c r="O1857" s="45" t="n"/>
      <c r="P1857" s="45" t="n"/>
    </row>
    <row r="1858" ht="30" customHeight="1">
      <c r="A1858" s="141" t="n"/>
      <c r="B1858" s="141" t="inlineStr">
        <is>
          <t>YUCHAI</t>
        </is>
      </c>
      <c r="C1858" s="141" t="inlineStr">
        <is>
          <t>Baze YC6J/6A/6105/6108ZQ</t>
        </is>
      </c>
      <c r="D1858" s="141" t="inlineStr">
        <is>
          <t>105</t>
        </is>
      </c>
      <c r="E1858" s="141" t="inlineStr">
        <is>
          <t>Cos2</t>
        </is>
      </c>
      <c r="F1858" s="141" t="inlineStr">
        <is>
          <t>Baze</t>
        </is>
      </c>
      <c r="G1858" s="141" t="n"/>
      <c r="H1858" s="141" t="inlineStr">
        <is>
          <t>Bộ</t>
        </is>
      </c>
      <c r="I1858" s="45" t="n"/>
      <c r="J1858" s="45" t="n"/>
      <c r="K1858" s="45" t="n"/>
      <c r="L1858" s="45" t="n"/>
      <c r="M1858" s="45" t="n"/>
      <c r="N1858" s="45" t="n"/>
      <c r="O1858" s="45" t="n"/>
      <c r="P1858" s="45" t="n"/>
    </row>
    <row r="1859" ht="30" customHeight="1">
      <c r="A1859" s="141" t="n"/>
      <c r="B1859" s="141" t="inlineStr">
        <is>
          <t>YUCHAI</t>
        </is>
      </c>
      <c r="C1859" s="141" t="inlineStr">
        <is>
          <t>Baze YC6J/6A/6105/6108ZQ</t>
        </is>
      </c>
      <c r="D1859" s="141" t="inlineStr">
        <is>
          <t>105</t>
        </is>
      </c>
      <c r="E1859" s="141" t="inlineStr">
        <is>
          <t>Cos3</t>
        </is>
      </c>
      <c r="F1859" s="141" t="inlineStr">
        <is>
          <t>Baze</t>
        </is>
      </c>
      <c r="G1859" s="141" t="n"/>
      <c r="H1859" s="141" t="inlineStr">
        <is>
          <t>Bộ</t>
        </is>
      </c>
      <c r="I1859" s="45" t="n"/>
      <c r="J1859" s="45" t="n"/>
      <c r="K1859" s="45" t="n"/>
      <c r="L1859" s="45" t="n"/>
      <c r="M1859" s="45" t="n"/>
      <c r="N1859" s="45" t="n"/>
      <c r="O1859" s="45" t="n"/>
      <c r="P1859" s="45" t="n"/>
    </row>
    <row r="1860" ht="30" customHeight="1">
      <c r="A1860" s="141" t="n"/>
      <c r="B1860" s="141" t="inlineStr">
        <is>
          <t>YUCHAI</t>
        </is>
      </c>
      <c r="C1860" s="141" t="inlineStr">
        <is>
          <t>Baze YC6J/6A/6105/6108ZQ</t>
        </is>
      </c>
      <c r="D1860" s="141" t="inlineStr">
        <is>
          <t>105</t>
        </is>
      </c>
      <c r="E1860" s="141" t="inlineStr">
        <is>
          <t>Cos4</t>
        </is>
      </c>
      <c r="F1860" s="141" t="inlineStr">
        <is>
          <t>Baze</t>
        </is>
      </c>
      <c r="G1860" s="141" t="n"/>
      <c r="H1860" s="141" t="inlineStr">
        <is>
          <t>Bộ</t>
        </is>
      </c>
      <c r="I1860" s="45" t="n"/>
      <c r="J1860" s="45" t="n"/>
      <c r="K1860" s="45" t="n"/>
      <c r="L1860" s="45" t="n"/>
      <c r="M1860" s="45" t="n"/>
      <c r="N1860" s="45" t="n"/>
      <c r="O1860" s="45" t="n"/>
      <c r="P1860" s="45" t="n"/>
    </row>
    <row r="1861" ht="30" customHeight="1">
      <c r="A1861" s="43" t="inlineStr">
        <is>
          <t>HH080998</t>
        </is>
      </c>
      <c r="B1861" s="43" t="inlineStr">
        <is>
          <t>YUCHAI</t>
        </is>
      </c>
      <c r="C1861" s="43" t="inlineStr">
        <is>
          <t>Baze A3100/A30</t>
        </is>
      </c>
      <c r="D1861" s="43" t="inlineStr">
        <is>
          <t>108</t>
        </is>
      </c>
      <c r="E1861" s="43" t="inlineStr">
        <is>
          <t>Cos0</t>
        </is>
      </c>
      <c r="F1861" s="43" t="inlineStr">
        <is>
          <t>Baze</t>
        </is>
      </c>
      <c r="G1861" s="43" t="inlineStr">
        <is>
          <t>YUCHAI</t>
        </is>
      </c>
      <c r="H1861" s="43" t="inlineStr">
        <is>
          <t>Bộ</t>
        </is>
      </c>
      <c r="I1861" s="43" t="n"/>
      <c r="J1861" s="43" t="n"/>
      <c r="K1861" s="43" t="n"/>
      <c r="L1861" s="43" t="n"/>
      <c r="M1861" s="43" t="n"/>
      <c r="N1861" s="43" t="n"/>
      <c r="O1861" s="43" t="inlineStr">
        <is>
          <t>YC-6108-ZQB</t>
        </is>
      </c>
      <c r="P1861" s="43" t="inlineStr">
        <is>
          <t>Miểng Baze YC-6108-ZQB/A3100/6A270-50/A30 (STD) cos0 (Yuchai)</t>
        </is>
      </c>
    </row>
    <row r="1862" ht="30" customHeight="1">
      <c r="A1862" s="141" t="n"/>
      <c r="B1862" s="141" t="inlineStr">
        <is>
          <t>YUCHAI</t>
        </is>
      </c>
      <c r="C1862" s="141" t="inlineStr">
        <is>
          <t>Baze A3100/A30</t>
        </is>
      </c>
      <c r="D1862" s="141" t="inlineStr">
        <is>
          <t>108</t>
        </is>
      </c>
      <c r="E1862" s="141" t="inlineStr">
        <is>
          <t>Cos1</t>
        </is>
      </c>
      <c r="F1862" s="141" t="inlineStr">
        <is>
          <t>Baze</t>
        </is>
      </c>
      <c r="G1862" s="141" t="n"/>
      <c r="H1862" s="141" t="inlineStr">
        <is>
          <t>Bộ</t>
        </is>
      </c>
      <c r="I1862" s="43" t="n"/>
      <c r="J1862" s="43" t="n"/>
      <c r="K1862" s="43" t="n"/>
      <c r="L1862" s="43" t="n"/>
      <c r="M1862" s="43" t="n"/>
      <c r="N1862" s="43" t="n"/>
      <c r="O1862" s="43" t="n"/>
      <c r="P1862" s="43" t="n"/>
    </row>
    <row r="1863" ht="30" customHeight="1">
      <c r="A1863" s="141" t="n"/>
      <c r="B1863" s="141" t="inlineStr">
        <is>
          <t>YUCHAI</t>
        </is>
      </c>
      <c r="C1863" s="141" t="inlineStr">
        <is>
          <t>Baze A3100/A30</t>
        </is>
      </c>
      <c r="D1863" s="141" t="inlineStr">
        <is>
          <t>108</t>
        </is>
      </c>
      <c r="E1863" s="141" t="inlineStr">
        <is>
          <t>Cos2</t>
        </is>
      </c>
      <c r="F1863" s="141" t="inlineStr">
        <is>
          <t>Baze</t>
        </is>
      </c>
      <c r="G1863" s="141" t="n"/>
      <c r="H1863" s="141" t="inlineStr">
        <is>
          <t>Bộ</t>
        </is>
      </c>
      <c r="I1863" s="43" t="n"/>
      <c r="J1863" s="43" t="n"/>
      <c r="K1863" s="43" t="n"/>
      <c r="L1863" s="43" t="n"/>
      <c r="M1863" s="43" t="n"/>
      <c r="N1863" s="43" t="n"/>
      <c r="O1863" s="43" t="n"/>
      <c r="P1863" s="43" t="n"/>
    </row>
    <row r="1864" ht="30" customHeight="1">
      <c r="A1864" s="141" t="n"/>
      <c r="B1864" s="141" t="inlineStr">
        <is>
          <t>YUCHAI</t>
        </is>
      </c>
      <c r="C1864" s="141" t="inlineStr">
        <is>
          <t>Baze A3100/A30</t>
        </is>
      </c>
      <c r="D1864" s="141" t="inlineStr">
        <is>
          <t>108</t>
        </is>
      </c>
      <c r="E1864" s="141" t="inlineStr">
        <is>
          <t>Cos3</t>
        </is>
      </c>
      <c r="F1864" s="141" t="inlineStr">
        <is>
          <t>Baze</t>
        </is>
      </c>
      <c r="G1864" s="141" t="n"/>
      <c r="H1864" s="141" t="inlineStr">
        <is>
          <t>Bộ</t>
        </is>
      </c>
      <c r="I1864" s="43" t="n"/>
      <c r="J1864" s="43" t="n"/>
      <c r="K1864" s="43" t="n"/>
      <c r="L1864" s="43" t="n"/>
      <c r="M1864" s="43" t="n"/>
      <c r="N1864" s="43" t="n"/>
      <c r="O1864" s="43" t="n"/>
      <c r="P1864" s="43" t="n"/>
    </row>
    <row r="1865" ht="30" customHeight="1">
      <c r="A1865" s="141" t="n"/>
      <c r="B1865" s="141" t="inlineStr">
        <is>
          <t>YUCHAI</t>
        </is>
      </c>
      <c r="C1865" s="141" t="inlineStr">
        <is>
          <t>Baze A3100/A30</t>
        </is>
      </c>
      <c r="D1865" s="141" t="inlineStr">
        <is>
          <t>108</t>
        </is>
      </c>
      <c r="E1865" s="141" t="inlineStr">
        <is>
          <t>Cos4</t>
        </is>
      </c>
      <c r="F1865" s="141" t="inlineStr">
        <is>
          <t>Baze</t>
        </is>
      </c>
      <c r="G1865" s="141" t="n"/>
      <c r="H1865" s="141" t="inlineStr">
        <is>
          <t>Bộ</t>
        </is>
      </c>
      <c r="I1865" s="43" t="n"/>
      <c r="J1865" s="43" t="n"/>
      <c r="K1865" s="43" t="n"/>
      <c r="L1865" s="43" t="n"/>
      <c r="M1865" s="43" t="n"/>
      <c r="N1865" s="43" t="n"/>
      <c r="O1865" s="43" t="n"/>
      <c r="P1865" s="43" t="n"/>
    </row>
    <row r="1866" ht="30" customHeight="1">
      <c r="A1866" s="45" t="inlineStr">
        <is>
          <t>HH081857</t>
        </is>
      </c>
      <c r="B1866" s="45" t="inlineStr">
        <is>
          <t>YUCHAI</t>
        </is>
      </c>
      <c r="C1866" s="45" t="inlineStr">
        <is>
          <t>Dên YC-4108/4110/YC4D/4E</t>
        </is>
      </c>
      <c r="D1866" s="45" t="inlineStr">
        <is>
          <t>108</t>
        </is>
      </c>
      <c r="E1866" s="45" t="inlineStr">
        <is>
          <t>Cos0</t>
        </is>
      </c>
      <c r="F1866" s="45" t="inlineStr">
        <is>
          <t>Dên</t>
        </is>
      </c>
      <c r="G1866" s="45" t="inlineStr">
        <is>
          <t>ANTEK</t>
        </is>
      </c>
      <c r="H1866" s="45" t="inlineStr">
        <is>
          <t>Bộ</t>
        </is>
      </c>
      <c r="I1866" s="45" t="n"/>
      <c r="J1866" s="45" t="n"/>
      <c r="K1866" s="45" t="n"/>
      <c r="L1866" s="45" t="n"/>
      <c r="M1866" s="45" t="n"/>
      <c r="N1866" s="45" t="n"/>
      <c r="O1866" s="45" t="n"/>
      <c r="P1866" s="45" t="inlineStr">
        <is>
          <t>Miểng dên YC-4108/ 4110/ YC4D/4E - Cos0 (Antek)</t>
        </is>
      </c>
    </row>
    <row r="1867" ht="30" customHeight="1">
      <c r="A1867" s="141" t="n"/>
      <c r="B1867" s="141" t="inlineStr">
        <is>
          <t>YUCHAI</t>
        </is>
      </c>
      <c r="C1867" s="141" t="inlineStr">
        <is>
          <t>Dên YC-4108/4110/YC4D/4E</t>
        </is>
      </c>
      <c r="D1867" s="141" t="inlineStr">
        <is>
          <t>108</t>
        </is>
      </c>
      <c r="E1867" s="141" t="inlineStr">
        <is>
          <t>Cos1</t>
        </is>
      </c>
      <c r="F1867" s="141" t="inlineStr">
        <is>
          <t>Dên</t>
        </is>
      </c>
      <c r="G1867" s="141" t="n"/>
      <c r="H1867" s="141" t="inlineStr">
        <is>
          <t>Bộ</t>
        </is>
      </c>
      <c r="I1867" s="45" t="n"/>
      <c r="J1867" s="45" t="n"/>
      <c r="K1867" s="45" t="n"/>
      <c r="L1867" s="45" t="n"/>
      <c r="M1867" s="45" t="n"/>
      <c r="N1867" s="45" t="n"/>
      <c r="O1867" s="45" t="n"/>
      <c r="P1867" s="45" t="n"/>
    </row>
    <row r="1868" ht="30" customHeight="1">
      <c r="A1868" s="141" t="n"/>
      <c r="B1868" s="141" t="inlineStr">
        <is>
          <t>YUCHAI</t>
        </is>
      </c>
      <c r="C1868" s="141" t="inlineStr">
        <is>
          <t>Dên YC-4108/4110/YC4D/4E</t>
        </is>
      </c>
      <c r="D1868" s="141" t="inlineStr">
        <is>
          <t>108</t>
        </is>
      </c>
      <c r="E1868" s="141" t="inlineStr">
        <is>
          <t>Cos2</t>
        </is>
      </c>
      <c r="F1868" s="141" t="inlineStr">
        <is>
          <t>Dên</t>
        </is>
      </c>
      <c r="G1868" s="141" t="n"/>
      <c r="H1868" s="141" t="inlineStr">
        <is>
          <t>Bộ</t>
        </is>
      </c>
      <c r="I1868" s="45" t="n"/>
      <c r="J1868" s="45" t="n"/>
      <c r="K1868" s="45" t="n"/>
      <c r="L1868" s="45" t="n"/>
      <c r="M1868" s="45" t="n"/>
      <c r="N1868" s="45" t="n"/>
      <c r="O1868" s="45" t="n"/>
      <c r="P1868" s="45" t="n"/>
    </row>
    <row r="1869" ht="30" customHeight="1">
      <c r="A1869" s="141" t="n"/>
      <c r="B1869" s="141" t="inlineStr">
        <is>
          <t>YUCHAI</t>
        </is>
      </c>
      <c r="C1869" s="141" t="inlineStr">
        <is>
          <t>Dên YC-4108/4110/YC4D/4E</t>
        </is>
      </c>
      <c r="D1869" s="141" t="inlineStr">
        <is>
          <t>108</t>
        </is>
      </c>
      <c r="E1869" s="141" t="inlineStr">
        <is>
          <t>Cos3</t>
        </is>
      </c>
      <c r="F1869" s="141" t="inlineStr">
        <is>
          <t>Dên</t>
        </is>
      </c>
      <c r="G1869" s="141" t="n"/>
      <c r="H1869" s="141" t="inlineStr">
        <is>
          <t>Bộ</t>
        </is>
      </c>
      <c r="I1869" s="45" t="n"/>
      <c r="J1869" s="45" t="n"/>
      <c r="K1869" s="45" t="n"/>
      <c r="L1869" s="45" t="n"/>
      <c r="M1869" s="45" t="n"/>
      <c r="N1869" s="45" t="n"/>
      <c r="O1869" s="45" t="n"/>
      <c r="P1869" s="45" t="n"/>
    </row>
    <row r="1870" ht="30" customHeight="1">
      <c r="A1870" s="141" t="n"/>
      <c r="B1870" s="141" t="inlineStr">
        <is>
          <t>YUCHAI</t>
        </is>
      </c>
      <c r="C1870" s="141" t="inlineStr">
        <is>
          <t>Dên YC-4108/4110/YC4D/4E</t>
        </is>
      </c>
      <c r="D1870" s="141" t="inlineStr">
        <is>
          <t>108</t>
        </is>
      </c>
      <c r="E1870" s="141" t="inlineStr">
        <is>
          <t>Cos4</t>
        </is>
      </c>
      <c r="F1870" s="141" t="inlineStr">
        <is>
          <t>Dên</t>
        </is>
      </c>
      <c r="G1870" s="141" t="n"/>
      <c r="H1870" s="141" t="inlineStr">
        <is>
          <t>Bộ</t>
        </is>
      </c>
      <c r="I1870" s="45" t="n"/>
      <c r="J1870" s="45" t="n"/>
      <c r="K1870" s="45" t="n"/>
      <c r="L1870" s="45" t="n"/>
      <c r="M1870" s="45" t="n"/>
      <c r="N1870" s="45" t="n"/>
      <c r="O1870" s="45" t="n"/>
      <c r="P1870" s="45" t="n"/>
    </row>
    <row r="1871" ht="30" customHeight="1">
      <c r="A1871" s="43" t="inlineStr">
        <is>
          <t>HH081858</t>
        </is>
      </c>
      <c r="B1871" s="43" t="inlineStr">
        <is>
          <t>YUCHAI</t>
        </is>
      </c>
      <c r="C1871" s="43" t="inlineStr">
        <is>
          <t>Baze YC-4108/YC4D</t>
        </is>
      </c>
      <c r="D1871" s="43" t="inlineStr">
        <is>
          <t>108</t>
        </is>
      </c>
      <c r="E1871" s="43" t="inlineStr">
        <is>
          <t>Cos0</t>
        </is>
      </c>
      <c r="F1871" s="43" t="inlineStr">
        <is>
          <t>Baze</t>
        </is>
      </c>
      <c r="G1871" s="43" t="inlineStr">
        <is>
          <t>ANTEK</t>
        </is>
      </c>
      <c r="H1871" s="43" t="inlineStr">
        <is>
          <t>Bộ</t>
        </is>
      </c>
      <c r="I1871" s="43" t="n"/>
      <c r="J1871" s="43" t="n"/>
      <c r="K1871" s="43" t="n"/>
      <c r="L1871" s="43" t="n"/>
      <c r="M1871" s="43" t="n"/>
      <c r="N1871" s="43" t="n"/>
      <c r="O1871" s="43" t="n"/>
      <c r="P1871" s="43" t="inlineStr">
        <is>
          <t>Miểng baze YC-4108/ YC4D - Cos0 (Antek)</t>
        </is>
      </c>
    </row>
    <row r="1872" ht="30" customHeight="1">
      <c r="A1872" s="141" t="n"/>
      <c r="B1872" s="141" t="inlineStr">
        <is>
          <t>YUCHAI</t>
        </is>
      </c>
      <c r="C1872" s="141" t="inlineStr">
        <is>
          <t>Baze YC-4108/YC4D</t>
        </is>
      </c>
      <c r="D1872" s="141" t="inlineStr">
        <is>
          <t>108</t>
        </is>
      </c>
      <c r="E1872" s="141" t="inlineStr">
        <is>
          <t>Cos1</t>
        </is>
      </c>
      <c r="F1872" s="141" t="inlineStr">
        <is>
          <t>Baze</t>
        </is>
      </c>
      <c r="G1872" s="141" t="n"/>
      <c r="H1872" s="141" t="inlineStr">
        <is>
          <t>Bộ</t>
        </is>
      </c>
      <c r="I1872" s="43" t="n"/>
      <c r="J1872" s="43" t="n"/>
      <c r="K1872" s="43" t="n"/>
      <c r="L1872" s="43" t="n"/>
      <c r="M1872" s="43" t="n"/>
      <c r="N1872" s="43" t="n"/>
      <c r="O1872" s="43" t="n"/>
      <c r="P1872" s="43" t="n"/>
    </row>
    <row r="1873" ht="30" customHeight="1">
      <c r="A1873" s="141" t="n"/>
      <c r="B1873" s="141" t="inlineStr">
        <is>
          <t>YUCHAI</t>
        </is>
      </c>
      <c r="C1873" s="141" t="inlineStr">
        <is>
          <t>Baze YC-4108/YC4D</t>
        </is>
      </c>
      <c r="D1873" s="141" t="inlineStr">
        <is>
          <t>108</t>
        </is>
      </c>
      <c r="E1873" s="141" t="inlineStr">
        <is>
          <t>Cos2</t>
        </is>
      </c>
      <c r="F1873" s="141" t="inlineStr">
        <is>
          <t>Baze</t>
        </is>
      </c>
      <c r="G1873" s="141" t="n"/>
      <c r="H1873" s="141" t="inlineStr">
        <is>
          <t>Bộ</t>
        </is>
      </c>
      <c r="I1873" s="43" t="n"/>
      <c r="J1873" s="43" t="n"/>
      <c r="K1873" s="43" t="n"/>
      <c r="L1873" s="43" t="n"/>
      <c r="M1873" s="43" t="n"/>
      <c r="N1873" s="43" t="n"/>
      <c r="O1873" s="43" t="n"/>
      <c r="P1873" s="43" t="n"/>
    </row>
    <row r="1874" ht="30" customHeight="1">
      <c r="A1874" s="141" t="n"/>
      <c r="B1874" s="141" t="inlineStr">
        <is>
          <t>YUCHAI</t>
        </is>
      </c>
      <c r="C1874" s="141" t="inlineStr">
        <is>
          <t>Baze YC-4108/YC4D</t>
        </is>
      </c>
      <c r="D1874" s="141" t="inlineStr">
        <is>
          <t>108</t>
        </is>
      </c>
      <c r="E1874" s="141" t="inlineStr">
        <is>
          <t>Cos3</t>
        </is>
      </c>
      <c r="F1874" s="141" t="inlineStr">
        <is>
          <t>Baze</t>
        </is>
      </c>
      <c r="G1874" s="141" t="n"/>
      <c r="H1874" s="141" t="inlineStr">
        <is>
          <t>Bộ</t>
        </is>
      </c>
      <c r="I1874" s="43" t="n"/>
      <c r="J1874" s="43" t="n"/>
      <c r="K1874" s="43" t="n"/>
      <c r="L1874" s="43" t="n"/>
      <c r="M1874" s="43" t="n"/>
      <c r="N1874" s="43" t="n"/>
      <c r="O1874" s="43" t="n"/>
      <c r="P1874" s="43" t="n"/>
    </row>
    <row r="1875" ht="30" customHeight="1">
      <c r="A1875" s="141" t="n"/>
      <c r="B1875" s="141" t="inlineStr">
        <is>
          <t>YUCHAI</t>
        </is>
      </c>
      <c r="C1875" s="141" t="inlineStr">
        <is>
          <t>Baze YC-4108/YC4D</t>
        </is>
      </c>
      <c r="D1875" s="141" t="inlineStr">
        <is>
          <t>108</t>
        </is>
      </c>
      <c r="E1875" s="141" t="inlineStr">
        <is>
          <t>Cos4</t>
        </is>
      </c>
      <c r="F1875" s="141" t="inlineStr">
        <is>
          <t>Baze</t>
        </is>
      </c>
      <c r="G1875" s="141" t="n"/>
      <c r="H1875" s="141" t="inlineStr">
        <is>
          <t>Bộ</t>
        </is>
      </c>
      <c r="I1875" s="43" t="n"/>
      <c r="J1875" s="43" t="n"/>
      <c r="K1875" s="43" t="n"/>
      <c r="L1875" s="43" t="n"/>
      <c r="M1875" s="43" t="n"/>
      <c r="N1875" s="43" t="n"/>
      <c r="O1875" s="43" t="n"/>
      <c r="P1875" s="43" t="n"/>
    </row>
    <row r="1876" ht="30" customHeight="1">
      <c r="A1876" s="141" t="n"/>
      <c r="B1876" s="141" t="inlineStr">
        <is>
          <t>YUCHAI</t>
        </is>
      </c>
      <c r="C1876" s="141" t="inlineStr">
        <is>
          <t>Baze YC4D/4108</t>
        </is>
      </c>
      <c r="D1876" s="141" t="inlineStr">
        <is>
          <t>108</t>
        </is>
      </c>
      <c r="E1876" s="141" t="inlineStr">
        <is>
          <t>Cos0</t>
        </is>
      </c>
      <c r="F1876" s="141" t="inlineStr">
        <is>
          <t>Baze</t>
        </is>
      </c>
      <c r="G1876" s="141" t="n"/>
      <c r="H1876" s="141" t="inlineStr">
        <is>
          <t>Bộ</t>
        </is>
      </c>
      <c r="I1876" s="43" t="n"/>
      <c r="J1876" s="43" t="n"/>
      <c r="K1876" s="43" t="n"/>
      <c r="L1876" s="43" t="n"/>
      <c r="M1876" s="43" t="n"/>
      <c r="N1876" s="43" t="n"/>
      <c r="O1876" s="43" t="n"/>
      <c r="P1876" s="43" t="n"/>
    </row>
    <row r="1877" ht="30" customHeight="1">
      <c r="A1877" s="43" t="inlineStr">
        <is>
          <t>HH081862</t>
        </is>
      </c>
      <c r="B1877" s="43" t="inlineStr">
        <is>
          <t>YUCHAI</t>
        </is>
      </c>
      <c r="C1877" s="43" t="inlineStr">
        <is>
          <t>Baze YC4D/4108</t>
        </is>
      </c>
      <c r="D1877" s="43" t="inlineStr">
        <is>
          <t>108</t>
        </is>
      </c>
      <c r="E1877" s="43" t="inlineStr">
        <is>
          <t>Cos1</t>
        </is>
      </c>
      <c r="F1877" s="43" t="inlineStr">
        <is>
          <t>Baze</t>
        </is>
      </c>
      <c r="G1877" s="43" t="inlineStr">
        <is>
          <t>YUCHAI</t>
        </is>
      </c>
      <c r="H1877" s="43" t="inlineStr">
        <is>
          <t>Bộ</t>
        </is>
      </c>
      <c r="I1877" s="43" t="n"/>
      <c r="J1877" s="43" t="n"/>
      <c r="K1877" s="43" t="n"/>
      <c r="L1877" s="43" t="n"/>
      <c r="M1877" s="43" t="n"/>
      <c r="N1877" s="43" t="n"/>
      <c r="O1877" s="43" t="n"/>
      <c r="P1877" s="43" t="inlineStr">
        <is>
          <t>Miểng baze YC4D/ 4108 - Cos1 (Yuchai)</t>
        </is>
      </c>
    </row>
    <row r="1878" ht="30" customHeight="1">
      <c r="A1878" s="141" t="n"/>
      <c r="B1878" s="141" t="inlineStr">
        <is>
          <t>YUCHAI</t>
        </is>
      </c>
      <c r="C1878" s="141" t="inlineStr">
        <is>
          <t>Baze YC4D/4108</t>
        </is>
      </c>
      <c r="D1878" s="141" t="inlineStr">
        <is>
          <t>108</t>
        </is>
      </c>
      <c r="E1878" s="141" t="inlineStr">
        <is>
          <t>Cos2</t>
        </is>
      </c>
      <c r="F1878" s="141" t="inlineStr">
        <is>
          <t>Baze</t>
        </is>
      </c>
      <c r="G1878" s="141" t="n"/>
      <c r="H1878" s="141" t="inlineStr">
        <is>
          <t>Bộ</t>
        </is>
      </c>
      <c r="I1878" s="43" t="n"/>
      <c r="J1878" s="43" t="n"/>
      <c r="K1878" s="43" t="n"/>
      <c r="L1878" s="43" t="n"/>
      <c r="M1878" s="43" t="n"/>
      <c r="N1878" s="43" t="n"/>
      <c r="O1878" s="43" t="n"/>
      <c r="P1878" s="43" t="n"/>
    </row>
    <row r="1879" ht="30" customHeight="1">
      <c r="A1879" s="141" t="n"/>
      <c r="B1879" s="141" t="inlineStr">
        <is>
          <t>YUCHAI</t>
        </is>
      </c>
      <c r="C1879" s="141" t="inlineStr">
        <is>
          <t>Baze YC4D/4108</t>
        </is>
      </c>
      <c r="D1879" s="141" t="inlineStr">
        <is>
          <t>108</t>
        </is>
      </c>
      <c r="E1879" s="141" t="inlineStr">
        <is>
          <t>Cos3</t>
        </is>
      </c>
      <c r="F1879" s="141" t="inlineStr">
        <is>
          <t>Baze</t>
        </is>
      </c>
      <c r="G1879" s="141" t="n"/>
      <c r="H1879" s="141" t="inlineStr">
        <is>
          <t>Bộ</t>
        </is>
      </c>
      <c r="I1879" s="43" t="n"/>
      <c r="J1879" s="43" t="n"/>
      <c r="K1879" s="43" t="n"/>
      <c r="L1879" s="43" t="n"/>
      <c r="M1879" s="43" t="n"/>
      <c r="N1879" s="43" t="n"/>
      <c r="O1879" s="43" t="n"/>
      <c r="P1879" s="43" t="n"/>
    </row>
    <row r="1880" ht="30" customHeight="1">
      <c r="A1880" s="141" t="n"/>
      <c r="B1880" s="141" t="inlineStr">
        <is>
          <t>YUCHAI</t>
        </is>
      </c>
      <c r="C1880" s="141" t="inlineStr">
        <is>
          <t>Baze YC4D/4108</t>
        </is>
      </c>
      <c r="D1880" s="141" t="inlineStr">
        <is>
          <t>108</t>
        </is>
      </c>
      <c r="E1880" s="141" t="inlineStr">
        <is>
          <t>Cos4</t>
        </is>
      </c>
      <c r="F1880" s="141" t="inlineStr">
        <is>
          <t>Baze</t>
        </is>
      </c>
      <c r="G1880" s="141" t="n"/>
      <c r="H1880" s="141" t="inlineStr">
        <is>
          <t>Bộ</t>
        </is>
      </c>
      <c r="I1880" s="43" t="n"/>
      <c r="J1880" s="43" t="n"/>
      <c r="K1880" s="43" t="n"/>
      <c r="L1880" s="43" t="n"/>
      <c r="M1880" s="43" t="n"/>
      <c r="N1880" s="43" t="n"/>
      <c r="O1880" s="43" t="n"/>
      <c r="P1880" s="43" t="n"/>
    </row>
    <row r="1881" ht="30" customHeight="1">
      <c r="A1881" s="141" t="n"/>
      <c r="B1881" s="141" t="inlineStr">
        <is>
          <t>YUCHAI</t>
        </is>
      </c>
      <c r="C1881" s="141" t="inlineStr">
        <is>
          <t>Dên YC4D/4E/4108/4110</t>
        </is>
      </c>
      <c r="D1881" s="141" t="inlineStr">
        <is>
          <t>108</t>
        </is>
      </c>
      <c r="E1881" s="141" t="inlineStr">
        <is>
          <t>Cos0</t>
        </is>
      </c>
      <c r="F1881" s="141" t="inlineStr">
        <is>
          <t>Dên</t>
        </is>
      </c>
      <c r="G1881" s="141" t="n"/>
      <c r="H1881" s="141" t="inlineStr">
        <is>
          <t>Bộ</t>
        </is>
      </c>
      <c r="I1881" s="45" t="n"/>
      <c r="J1881" s="45" t="n"/>
      <c r="K1881" s="45" t="n"/>
      <c r="L1881" s="45" t="n"/>
      <c r="M1881" s="45" t="n"/>
      <c r="N1881" s="45" t="n"/>
      <c r="O1881" s="45" t="n"/>
      <c r="P1881" s="45" t="n"/>
    </row>
    <row r="1882" ht="30" customHeight="1">
      <c r="A1882" s="45" t="inlineStr">
        <is>
          <t>HH081860</t>
        </is>
      </c>
      <c r="B1882" s="45" t="inlineStr">
        <is>
          <t>YUCHAI</t>
        </is>
      </c>
      <c r="C1882" s="45" t="inlineStr">
        <is>
          <t>Dên YC4D/4E/4108/4110</t>
        </is>
      </c>
      <c r="D1882" s="45" t="inlineStr">
        <is>
          <t>108</t>
        </is>
      </c>
      <c r="E1882" s="45" t="inlineStr">
        <is>
          <t>Cos1</t>
        </is>
      </c>
      <c r="F1882" s="45" t="inlineStr">
        <is>
          <t>Dên</t>
        </is>
      </c>
      <c r="G1882" s="45" t="inlineStr">
        <is>
          <t>YUCHAI</t>
        </is>
      </c>
      <c r="H1882" s="45" t="inlineStr">
        <is>
          <t>Bộ</t>
        </is>
      </c>
      <c r="I1882" s="45" t="n"/>
      <c r="J1882" s="45" t="n"/>
      <c r="K1882" s="45" t="n"/>
      <c r="L1882" s="45" t="n"/>
      <c r="M1882" s="45" t="n"/>
      <c r="N1882" s="45" t="n"/>
      <c r="O1882" s="45" t="n"/>
      <c r="P1882" s="45" t="inlineStr">
        <is>
          <t>Miểng dên YC4D/4E/ 4108/ 4110 - Cos1 (Yuchai)</t>
        </is>
      </c>
    </row>
    <row r="1883" ht="30" customHeight="1">
      <c r="A1883" s="141" t="n"/>
      <c r="B1883" s="141" t="inlineStr">
        <is>
          <t>YUCHAI</t>
        </is>
      </c>
      <c r="C1883" s="141" t="inlineStr">
        <is>
          <t>Dên YC4D/4E/4108/4110</t>
        </is>
      </c>
      <c r="D1883" s="141" t="inlineStr">
        <is>
          <t>108</t>
        </is>
      </c>
      <c r="E1883" s="141" t="inlineStr">
        <is>
          <t>Cos2</t>
        </is>
      </c>
      <c r="F1883" s="141" t="inlineStr">
        <is>
          <t>Dên</t>
        </is>
      </c>
      <c r="G1883" s="141" t="n"/>
      <c r="H1883" s="141" t="inlineStr">
        <is>
          <t>Bộ</t>
        </is>
      </c>
      <c r="I1883" s="45" t="n"/>
      <c r="J1883" s="45" t="n"/>
      <c r="K1883" s="45" t="n"/>
      <c r="L1883" s="45" t="n"/>
      <c r="M1883" s="45" t="n"/>
      <c r="N1883" s="45" t="n"/>
      <c r="O1883" s="45" t="n"/>
      <c r="P1883" s="45" t="n"/>
    </row>
    <row r="1884" ht="30" customHeight="1">
      <c r="A1884" s="141" t="n"/>
      <c r="B1884" s="141" t="inlineStr">
        <is>
          <t>YUCHAI</t>
        </is>
      </c>
      <c r="C1884" s="141" t="inlineStr">
        <is>
          <t>Dên YC4D/4E/4108/4110</t>
        </is>
      </c>
      <c r="D1884" s="141" t="inlineStr">
        <is>
          <t>108</t>
        </is>
      </c>
      <c r="E1884" s="141" t="inlineStr">
        <is>
          <t>Cos3</t>
        </is>
      </c>
      <c r="F1884" s="141" t="inlineStr">
        <is>
          <t>Dên</t>
        </is>
      </c>
      <c r="G1884" s="141" t="n"/>
      <c r="H1884" s="141" t="inlineStr">
        <is>
          <t>Bộ</t>
        </is>
      </c>
      <c r="I1884" s="45" t="n"/>
      <c r="J1884" s="45" t="n"/>
      <c r="K1884" s="45" t="n"/>
      <c r="L1884" s="45" t="n"/>
      <c r="M1884" s="45" t="n"/>
      <c r="N1884" s="45" t="n"/>
      <c r="O1884" s="45" t="n"/>
      <c r="P1884" s="45" t="n"/>
    </row>
    <row r="1885" ht="30" customHeight="1">
      <c r="A1885" s="141" t="n"/>
      <c r="B1885" s="141" t="inlineStr">
        <is>
          <t>YUCHAI</t>
        </is>
      </c>
      <c r="C1885" s="141" t="inlineStr">
        <is>
          <t>Dên YC4D/4E/4108/4110</t>
        </is>
      </c>
      <c r="D1885" s="141" t="inlineStr">
        <is>
          <t>108</t>
        </is>
      </c>
      <c r="E1885" s="141" t="inlineStr">
        <is>
          <t>Cos4</t>
        </is>
      </c>
      <c r="F1885" s="141" t="inlineStr">
        <is>
          <t>Dên</t>
        </is>
      </c>
      <c r="G1885" s="141" t="n"/>
      <c r="H1885" s="141" t="inlineStr">
        <is>
          <t>Bộ</t>
        </is>
      </c>
      <c r="I1885" s="45" t="n"/>
      <c r="J1885" s="45" t="n"/>
      <c r="K1885" s="45" t="n"/>
      <c r="L1885" s="45" t="n"/>
      <c r="M1885" s="45" t="n"/>
      <c r="N1885" s="45" t="n"/>
      <c r="O1885" s="45" t="n"/>
      <c r="P1885" s="45" t="n"/>
    </row>
    <row r="1886" ht="30" customHeight="1">
      <c r="A1886" s="45" t="inlineStr">
        <is>
          <t>HH081009</t>
        </is>
      </c>
      <c r="B1886" s="45" t="inlineStr">
        <is>
          <t>YUCHAI</t>
        </is>
      </c>
      <c r="C1886" s="45" t="inlineStr">
        <is>
          <t>Dên YC6A/A3100</t>
        </is>
      </c>
      <c r="D1886" s="45" t="inlineStr">
        <is>
          <t>108</t>
        </is>
      </c>
      <c r="E1886" s="45" t="inlineStr">
        <is>
          <t>Cos0</t>
        </is>
      </c>
      <c r="F1886" s="45" t="inlineStr">
        <is>
          <t>Dên</t>
        </is>
      </c>
      <c r="G1886" s="45" t="inlineStr">
        <is>
          <t>YUCHAI</t>
        </is>
      </c>
      <c r="H1886" s="45" t="inlineStr">
        <is>
          <t>Bộ</t>
        </is>
      </c>
      <c r="I1886" s="45" t="n"/>
      <c r="J1886" s="45" t="n"/>
      <c r="K1886" s="45" t="n"/>
      <c r="L1886" s="45" t="n"/>
      <c r="M1886" s="45" t="n"/>
      <c r="N1886" s="45" t="n"/>
      <c r="O1886" s="45" t="inlineStr">
        <is>
          <t>6108ZQB</t>
        </is>
      </c>
      <c r="P1886" s="45" t="inlineStr">
        <is>
          <t>Miểng dên YC6A/6108ZQB/A3100 (STD) cos0 (Yuchai)</t>
        </is>
      </c>
    </row>
    <row r="1887" ht="30" customHeight="1">
      <c r="A1887" s="141" t="n"/>
      <c r="B1887" s="141" t="inlineStr">
        <is>
          <t>YUCHAI</t>
        </is>
      </c>
      <c r="C1887" s="141" t="inlineStr">
        <is>
          <t>Dên YC6A/A3100</t>
        </is>
      </c>
      <c r="D1887" s="141" t="inlineStr">
        <is>
          <t>108</t>
        </is>
      </c>
      <c r="E1887" s="141" t="inlineStr">
        <is>
          <t>Cos1</t>
        </is>
      </c>
      <c r="F1887" s="141" t="inlineStr">
        <is>
          <t>Dên</t>
        </is>
      </c>
      <c r="G1887" s="141" t="n"/>
      <c r="H1887" s="141" t="inlineStr">
        <is>
          <t>Bộ</t>
        </is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</row>
    <row r="1888" ht="30" customHeight="1">
      <c r="A1888" s="141" t="n"/>
      <c r="B1888" s="141" t="inlineStr">
        <is>
          <t>YUCHAI</t>
        </is>
      </c>
      <c r="C1888" s="141" t="inlineStr">
        <is>
          <t>Dên YC6A/A3100</t>
        </is>
      </c>
      <c r="D1888" s="141" t="inlineStr">
        <is>
          <t>108</t>
        </is>
      </c>
      <c r="E1888" s="141" t="inlineStr">
        <is>
          <t>Cos2</t>
        </is>
      </c>
      <c r="F1888" s="141" t="inlineStr">
        <is>
          <t>Dên</t>
        </is>
      </c>
      <c r="G1888" s="141" t="n"/>
      <c r="H1888" s="141" t="inlineStr">
        <is>
          <t>Bộ</t>
        </is>
      </c>
      <c r="I1888" s="45" t="n"/>
      <c r="J1888" s="45" t="n"/>
      <c r="K1888" s="45" t="n"/>
      <c r="L1888" s="45" t="n"/>
      <c r="M1888" s="45" t="n"/>
      <c r="N1888" s="45" t="n"/>
      <c r="O1888" s="45" t="n"/>
      <c r="P1888" s="45" t="n"/>
    </row>
    <row r="1889" ht="30" customHeight="1">
      <c r="A1889" s="141" t="n"/>
      <c r="B1889" s="141" t="inlineStr">
        <is>
          <t>YUCHAI</t>
        </is>
      </c>
      <c r="C1889" s="141" t="inlineStr">
        <is>
          <t>Dên YC6A/A3100</t>
        </is>
      </c>
      <c r="D1889" s="141" t="inlineStr">
        <is>
          <t>108</t>
        </is>
      </c>
      <c r="E1889" s="141" t="inlineStr">
        <is>
          <t>Cos3</t>
        </is>
      </c>
      <c r="F1889" s="141" t="inlineStr">
        <is>
          <t>Dên</t>
        </is>
      </c>
      <c r="G1889" s="141" t="n"/>
      <c r="H1889" s="141" t="inlineStr">
        <is>
          <t>Bộ</t>
        </is>
      </c>
      <c r="I1889" s="45" t="n"/>
      <c r="J1889" s="45" t="n"/>
      <c r="K1889" s="45" t="n"/>
      <c r="L1889" s="45" t="n"/>
      <c r="M1889" s="45" t="n"/>
      <c r="N1889" s="45" t="n"/>
      <c r="O1889" s="45" t="n"/>
      <c r="P1889" s="45" t="n"/>
    </row>
    <row r="1890" ht="30" customHeight="1">
      <c r="A1890" s="141" t="n"/>
      <c r="B1890" s="141" t="inlineStr">
        <is>
          <t>YUCHAI</t>
        </is>
      </c>
      <c r="C1890" s="141" t="inlineStr">
        <is>
          <t>Dên YC6A/A3100</t>
        </is>
      </c>
      <c r="D1890" s="141" t="inlineStr">
        <is>
          <t>108</t>
        </is>
      </c>
      <c r="E1890" s="141" t="inlineStr">
        <is>
          <t>Cos4</t>
        </is>
      </c>
      <c r="F1890" s="141" t="inlineStr">
        <is>
          <t>Dên</t>
        </is>
      </c>
      <c r="G1890" s="141" t="n"/>
      <c r="H1890" s="141" t="inlineStr">
        <is>
          <t>Bộ</t>
        </is>
      </c>
      <c r="I1890" s="45" t="n"/>
      <c r="J1890" s="45" t="n"/>
      <c r="K1890" s="45" t="n"/>
      <c r="L1890" s="45" t="n"/>
      <c r="M1890" s="45" t="n"/>
      <c r="N1890" s="45" t="n"/>
      <c r="O1890" s="45" t="n"/>
      <c r="P1890" s="45" t="n"/>
    </row>
    <row r="1891" ht="30" customHeight="1">
      <c r="A1891" s="43" t="inlineStr">
        <is>
          <t>HH081859</t>
        </is>
      </c>
      <c r="B1891" s="43" t="inlineStr">
        <is>
          <t>YUCHAI</t>
        </is>
      </c>
      <c r="C1891" s="43" t="inlineStr">
        <is>
          <t>Baze YC-4110/YC4E</t>
        </is>
      </c>
      <c r="D1891" s="43" t="inlineStr">
        <is>
          <t>110</t>
        </is>
      </c>
      <c r="E1891" s="43" t="inlineStr">
        <is>
          <t>Cos0</t>
        </is>
      </c>
      <c r="F1891" s="43" t="inlineStr">
        <is>
          <t>Baze</t>
        </is>
      </c>
      <c r="G1891" s="43" t="inlineStr">
        <is>
          <t>ANTEK</t>
        </is>
      </c>
      <c r="H1891" s="43" t="inlineStr">
        <is>
          <t>Bộ</t>
        </is>
      </c>
      <c r="I1891" s="43" t="n"/>
      <c r="J1891" s="43" t="n"/>
      <c r="K1891" s="43" t="n"/>
      <c r="L1891" s="43" t="n"/>
      <c r="M1891" s="43" t="n"/>
      <c r="N1891" s="43" t="n"/>
      <c r="O1891" s="43" t="n"/>
      <c r="P1891" s="43" t="inlineStr">
        <is>
          <t>Miểng baze YC-4110/ YC4E - Cos0 (Antek)</t>
        </is>
      </c>
    </row>
    <row r="1892" ht="30" customHeight="1">
      <c r="A1892" s="141" t="n"/>
      <c r="B1892" s="141" t="inlineStr">
        <is>
          <t>YUCHAI</t>
        </is>
      </c>
      <c r="C1892" s="141" t="inlineStr">
        <is>
          <t>Baze YC-4110/YC4E</t>
        </is>
      </c>
      <c r="D1892" s="141" t="inlineStr">
        <is>
          <t>110</t>
        </is>
      </c>
      <c r="E1892" s="141" t="inlineStr">
        <is>
          <t>Cos1</t>
        </is>
      </c>
      <c r="F1892" s="141" t="inlineStr">
        <is>
          <t>Baze</t>
        </is>
      </c>
      <c r="G1892" s="141" t="n"/>
      <c r="H1892" s="141" t="inlineStr">
        <is>
          <t>Bộ</t>
        </is>
      </c>
      <c r="I1892" s="43" t="n"/>
      <c r="J1892" s="43" t="n"/>
      <c r="K1892" s="43" t="n"/>
      <c r="L1892" s="43" t="n"/>
      <c r="M1892" s="43" t="n"/>
      <c r="N1892" s="43" t="n"/>
      <c r="O1892" s="43" t="n"/>
      <c r="P1892" s="43" t="n"/>
    </row>
    <row r="1893" ht="30" customHeight="1">
      <c r="A1893" s="141" t="n"/>
      <c r="B1893" s="141" t="inlineStr">
        <is>
          <t>YUCHAI</t>
        </is>
      </c>
      <c r="C1893" s="141" t="inlineStr">
        <is>
          <t>Baze YC-4110/YC4E</t>
        </is>
      </c>
      <c r="D1893" s="141" t="inlineStr">
        <is>
          <t>110</t>
        </is>
      </c>
      <c r="E1893" s="141" t="inlineStr">
        <is>
          <t>Cos2</t>
        </is>
      </c>
      <c r="F1893" s="141" t="inlineStr">
        <is>
          <t>Baze</t>
        </is>
      </c>
      <c r="G1893" s="141" t="n"/>
      <c r="H1893" s="141" t="inlineStr">
        <is>
          <t>Bộ</t>
        </is>
      </c>
      <c r="I1893" s="43" t="n"/>
      <c r="J1893" s="43" t="n"/>
      <c r="K1893" s="43" t="n"/>
      <c r="L1893" s="43" t="n"/>
      <c r="M1893" s="43" t="n"/>
      <c r="N1893" s="43" t="n"/>
      <c r="O1893" s="43" t="n"/>
      <c r="P1893" s="43" t="n"/>
    </row>
    <row r="1894" ht="30" customHeight="1">
      <c r="A1894" s="141" t="n"/>
      <c r="B1894" s="141" t="inlineStr">
        <is>
          <t>YUCHAI</t>
        </is>
      </c>
      <c r="C1894" s="141" t="inlineStr">
        <is>
          <t>Baze YC-4110/YC4E</t>
        </is>
      </c>
      <c r="D1894" s="141" t="inlineStr">
        <is>
          <t>110</t>
        </is>
      </c>
      <c r="E1894" s="141" t="inlineStr">
        <is>
          <t>Cos3</t>
        </is>
      </c>
      <c r="F1894" s="141" t="inlineStr">
        <is>
          <t>Baze</t>
        </is>
      </c>
      <c r="G1894" s="141" t="n"/>
      <c r="H1894" s="141" t="inlineStr">
        <is>
          <t>Bộ</t>
        </is>
      </c>
      <c r="I1894" s="43" t="n"/>
      <c r="J1894" s="43" t="n"/>
      <c r="K1894" s="43" t="n"/>
      <c r="L1894" s="43" t="n"/>
      <c r="M1894" s="43" t="n"/>
      <c r="N1894" s="43" t="n"/>
      <c r="O1894" s="43" t="n"/>
      <c r="P1894" s="43" t="n"/>
    </row>
    <row r="1895" ht="30" customHeight="1">
      <c r="A1895" s="141" t="n"/>
      <c r="B1895" s="141" t="inlineStr">
        <is>
          <t>YUCHAI</t>
        </is>
      </c>
      <c r="C1895" s="141" t="inlineStr">
        <is>
          <t>Baze YC-4110/YC4E</t>
        </is>
      </c>
      <c r="D1895" s="141" t="inlineStr">
        <is>
          <t>110</t>
        </is>
      </c>
      <c r="E1895" s="141" t="inlineStr">
        <is>
          <t>Cos4</t>
        </is>
      </c>
      <c r="F1895" s="141" t="inlineStr">
        <is>
          <t>Baze</t>
        </is>
      </c>
      <c r="G1895" s="141" t="n"/>
      <c r="H1895" s="141" t="inlineStr">
        <is>
          <t>Bộ</t>
        </is>
      </c>
      <c r="I1895" s="43" t="n"/>
      <c r="J1895" s="43" t="n"/>
      <c r="K1895" s="43" t="n"/>
      <c r="L1895" s="43" t="n"/>
      <c r="M1895" s="43" t="n"/>
      <c r="N1895" s="43" t="n"/>
      <c r="O1895" s="43" t="n"/>
      <c r="P1895" s="43" t="n"/>
    </row>
    <row r="1896" ht="30" customHeight="1">
      <c r="A1896" s="141" t="n"/>
      <c r="B1896" s="141" t="inlineStr">
        <is>
          <t>YUCHAI</t>
        </is>
      </c>
      <c r="C1896" s="141" t="inlineStr">
        <is>
          <t>Baze YC4E/4110</t>
        </is>
      </c>
      <c r="D1896" s="141" t="inlineStr">
        <is>
          <t>110</t>
        </is>
      </c>
      <c r="E1896" s="141" t="inlineStr">
        <is>
          <t>Cos0</t>
        </is>
      </c>
      <c r="F1896" s="141" t="inlineStr">
        <is>
          <t>Baze</t>
        </is>
      </c>
      <c r="G1896" s="141" t="n"/>
      <c r="H1896" s="141" t="inlineStr">
        <is>
          <t>Bộ</t>
        </is>
      </c>
      <c r="I1896" s="43" t="n"/>
      <c r="J1896" s="43" t="n"/>
      <c r="K1896" s="43" t="n"/>
      <c r="L1896" s="43" t="n"/>
      <c r="M1896" s="43" t="n"/>
      <c r="N1896" s="43" t="n"/>
      <c r="O1896" s="43" t="n"/>
      <c r="P1896" s="43" t="n"/>
    </row>
    <row r="1897" ht="30" customHeight="1">
      <c r="A1897" s="43" t="inlineStr">
        <is>
          <t>HH081861</t>
        </is>
      </c>
      <c r="B1897" s="43" t="inlineStr">
        <is>
          <t>YUCHAI</t>
        </is>
      </c>
      <c r="C1897" s="43" t="inlineStr">
        <is>
          <t>Baze YC4E/4110</t>
        </is>
      </c>
      <c r="D1897" s="43" t="inlineStr">
        <is>
          <t>110</t>
        </is>
      </c>
      <c r="E1897" s="43" t="inlineStr">
        <is>
          <t>Cos1</t>
        </is>
      </c>
      <c r="F1897" s="43" t="inlineStr">
        <is>
          <t>Baze</t>
        </is>
      </c>
      <c r="G1897" s="43" t="inlineStr">
        <is>
          <t>YUCHAI</t>
        </is>
      </c>
      <c r="H1897" s="43" t="inlineStr">
        <is>
          <t>Bộ</t>
        </is>
      </c>
      <c r="I1897" s="43" t="n"/>
      <c r="J1897" s="43" t="n"/>
      <c r="K1897" s="43" t="n"/>
      <c r="L1897" s="43" t="n"/>
      <c r="M1897" s="43" t="n"/>
      <c r="N1897" s="43" t="n"/>
      <c r="O1897" s="43" t="n"/>
      <c r="P1897" s="43" t="inlineStr">
        <is>
          <t>Miểng baze YC4E/ 4110 - Cos1 (Yuchai)</t>
        </is>
      </c>
    </row>
    <row r="1898" ht="30" customHeight="1">
      <c r="A1898" s="141" t="n"/>
      <c r="B1898" s="141" t="inlineStr">
        <is>
          <t>YUCHAI</t>
        </is>
      </c>
      <c r="C1898" s="141" t="inlineStr">
        <is>
          <t>Baze YC4E/4110</t>
        </is>
      </c>
      <c r="D1898" s="141" t="inlineStr">
        <is>
          <t>110</t>
        </is>
      </c>
      <c r="E1898" s="141" t="inlineStr">
        <is>
          <t>Cos2</t>
        </is>
      </c>
      <c r="F1898" s="141" t="inlineStr">
        <is>
          <t>Baze</t>
        </is>
      </c>
      <c r="G1898" s="141" t="n"/>
      <c r="H1898" s="141" t="inlineStr">
        <is>
          <t>Bộ</t>
        </is>
      </c>
      <c r="I1898" s="43" t="n"/>
      <c r="J1898" s="43" t="n"/>
      <c r="K1898" s="43" t="n"/>
      <c r="L1898" s="43" t="n"/>
      <c r="M1898" s="43" t="n"/>
      <c r="N1898" s="43" t="n"/>
      <c r="O1898" s="43" t="n"/>
      <c r="P1898" s="43" t="n"/>
    </row>
    <row r="1899" ht="30" customHeight="1">
      <c r="A1899" s="141" t="n"/>
      <c r="B1899" s="141" t="inlineStr">
        <is>
          <t>YUCHAI</t>
        </is>
      </c>
      <c r="C1899" s="141" t="inlineStr">
        <is>
          <t>Baze YC4E/4110</t>
        </is>
      </c>
      <c r="D1899" s="141" t="inlineStr">
        <is>
          <t>110</t>
        </is>
      </c>
      <c r="E1899" s="141" t="inlineStr">
        <is>
          <t>Cos3</t>
        </is>
      </c>
      <c r="F1899" s="141" t="inlineStr">
        <is>
          <t>Baze</t>
        </is>
      </c>
      <c r="G1899" s="141" t="n"/>
      <c r="H1899" s="141" t="inlineStr">
        <is>
          <t>Bộ</t>
        </is>
      </c>
      <c r="I1899" s="43" t="n"/>
      <c r="J1899" s="43" t="n"/>
      <c r="K1899" s="43" t="n"/>
      <c r="L1899" s="43" t="n"/>
      <c r="M1899" s="43" t="n"/>
      <c r="N1899" s="43" t="n"/>
      <c r="O1899" s="43" t="n"/>
      <c r="P1899" s="43" t="n"/>
    </row>
    <row r="1900" ht="30" customHeight="1">
      <c r="A1900" s="141" t="n"/>
      <c r="B1900" s="141" t="inlineStr">
        <is>
          <t>YUCHAI</t>
        </is>
      </c>
      <c r="C1900" s="141" t="inlineStr">
        <is>
          <t>Baze YC4E/4110</t>
        </is>
      </c>
      <c r="D1900" s="141" t="inlineStr">
        <is>
          <t>110</t>
        </is>
      </c>
      <c r="E1900" s="141" t="inlineStr">
        <is>
          <t>Cos4</t>
        </is>
      </c>
      <c r="F1900" s="141" t="inlineStr">
        <is>
          <t>Baze</t>
        </is>
      </c>
      <c r="G1900" s="141" t="n"/>
      <c r="H1900" s="141" t="inlineStr">
        <is>
          <t>Bộ</t>
        </is>
      </c>
      <c r="I1900" s="43" t="n"/>
      <c r="J1900" s="43" t="n"/>
      <c r="K1900" s="43" t="n"/>
      <c r="L1900" s="43" t="n"/>
      <c r="M1900" s="43" t="n"/>
      <c r="N1900" s="43" t="n"/>
      <c r="O1900" s="43" t="n"/>
      <c r="P1900" s="43" t="n"/>
    </row>
    <row r="1901" ht="30" customHeight="1">
      <c r="A1901" s="45" t="inlineStr">
        <is>
          <t>HH081865</t>
        </is>
      </c>
      <c r="B1901" s="45" t="inlineStr">
        <is>
          <t>YUCHAI</t>
        </is>
      </c>
      <c r="C1901" s="45" t="inlineStr">
        <is>
          <t>Dên YC4E/4D/4108/4110/ERO4</t>
        </is>
      </c>
      <c r="D1901" s="45" t="inlineStr">
        <is>
          <t>110</t>
        </is>
      </c>
      <c r="E1901" s="45" t="inlineStr">
        <is>
          <t>Cos0</t>
        </is>
      </c>
      <c r="F1901" s="45" t="inlineStr">
        <is>
          <t>Dên</t>
        </is>
      </c>
      <c r="G1901" s="45" t="inlineStr">
        <is>
          <t>YUCHAI</t>
        </is>
      </c>
      <c r="H1901" s="45" t="inlineStr">
        <is>
          <t>Bộ</t>
        </is>
      </c>
      <c r="I1901" s="45" t="n"/>
      <c r="J1901" s="45" t="n"/>
      <c r="K1901" s="45" t="n"/>
      <c r="L1901" s="45" t="n"/>
      <c r="M1901" s="45" t="n"/>
      <c r="N1901" s="45" t="n"/>
      <c r="O1901" s="45" t="n"/>
      <c r="P1901" s="45" t="inlineStr">
        <is>
          <t>Miểng dên YC4E/4D/ 4108/ 4110 ERO4 - Cos0 (Yuchai)</t>
        </is>
      </c>
    </row>
    <row r="1902" ht="30" customHeight="1">
      <c r="A1902" s="141" t="n"/>
      <c r="B1902" s="141" t="inlineStr">
        <is>
          <t>YUCHAI</t>
        </is>
      </c>
      <c r="C1902" s="141" t="inlineStr">
        <is>
          <t>Dên YC4E/4D/4108/4110/ERO4</t>
        </is>
      </c>
      <c r="D1902" s="141" t="inlineStr">
        <is>
          <t>110</t>
        </is>
      </c>
      <c r="E1902" s="141" t="inlineStr">
        <is>
          <t>Cos1</t>
        </is>
      </c>
      <c r="F1902" s="141" t="inlineStr">
        <is>
          <t>Dên</t>
        </is>
      </c>
      <c r="G1902" s="141" t="n"/>
      <c r="H1902" s="141" t="inlineStr">
        <is>
          <t>Bộ</t>
        </is>
      </c>
      <c r="I1902" s="45" t="n"/>
      <c r="J1902" s="45" t="n"/>
      <c r="K1902" s="45" t="n"/>
      <c r="L1902" s="45" t="n"/>
      <c r="M1902" s="45" t="n"/>
      <c r="N1902" s="45" t="n"/>
      <c r="O1902" s="45" t="n"/>
      <c r="P1902" s="45" t="n"/>
    </row>
    <row r="1903" ht="30" customHeight="1">
      <c r="A1903" s="141" t="n"/>
      <c r="B1903" s="141" t="inlineStr">
        <is>
          <t>YUCHAI</t>
        </is>
      </c>
      <c r="C1903" s="141" t="inlineStr">
        <is>
          <t>Dên YC4E/4D/4108/4110/ERO4</t>
        </is>
      </c>
      <c r="D1903" s="141" t="inlineStr">
        <is>
          <t>110</t>
        </is>
      </c>
      <c r="E1903" s="141" t="inlineStr">
        <is>
          <t>Cos2</t>
        </is>
      </c>
      <c r="F1903" s="141" t="inlineStr">
        <is>
          <t>Dên</t>
        </is>
      </c>
      <c r="G1903" s="141" t="n"/>
      <c r="H1903" s="141" t="inlineStr">
        <is>
          <t>Bộ</t>
        </is>
      </c>
      <c r="I1903" s="45" t="n"/>
      <c r="J1903" s="45" t="n"/>
      <c r="K1903" s="45" t="n"/>
      <c r="L1903" s="45" t="n"/>
      <c r="M1903" s="45" t="n"/>
      <c r="N1903" s="45" t="n"/>
      <c r="O1903" s="45" t="n"/>
      <c r="P1903" s="45" t="n"/>
    </row>
    <row r="1904" ht="30" customHeight="1">
      <c r="A1904" s="141" t="n"/>
      <c r="B1904" s="141" t="inlineStr">
        <is>
          <t>YUCHAI</t>
        </is>
      </c>
      <c r="C1904" s="141" t="inlineStr">
        <is>
          <t>Dên YC4E/4D/4108/4110/ERO4</t>
        </is>
      </c>
      <c r="D1904" s="141" t="inlineStr">
        <is>
          <t>110</t>
        </is>
      </c>
      <c r="E1904" s="141" t="inlineStr">
        <is>
          <t>Cos3</t>
        </is>
      </c>
      <c r="F1904" s="141" t="inlineStr">
        <is>
          <t>Dên</t>
        </is>
      </c>
      <c r="G1904" s="141" t="n"/>
      <c r="H1904" s="141" t="inlineStr">
        <is>
          <t>Bộ</t>
        </is>
      </c>
      <c r="I1904" s="45" t="n"/>
      <c r="J1904" s="45" t="n"/>
      <c r="K1904" s="45" t="n"/>
      <c r="L1904" s="45" t="n"/>
      <c r="M1904" s="45" t="n"/>
      <c r="N1904" s="45" t="n"/>
      <c r="O1904" s="45" t="n"/>
      <c r="P1904" s="45" t="n"/>
    </row>
    <row r="1905" ht="30" customHeight="1">
      <c r="A1905" s="141" t="n"/>
      <c r="B1905" s="141" t="inlineStr">
        <is>
          <t>YUCHAI</t>
        </is>
      </c>
      <c r="C1905" s="141" t="inlineStr">
        <is>
          <t>Dên YC4E/4D/4108/4110/ERO4</t>
        </is>
      </c>
      <c r="D1905" s="141" t="inlineStr">
        <is>
          <t>110</t>
        </is>
      </c>
      <c r="E1905" s="141" t="inlineStr">
        <is>
          <t>Cos4</t>
        </is>
      </c>
      <c r="F1905" s="141" t="inlineStr">
        <is>
          <t>Dên</t>
        </is>
      </c>
      <c r="G1905" s="141" t="n"/>
      <c r="H1905" s="141" t="inlineStr">
        <is>
          <t>Bộ</t>
        </is>
      </c>
      <c r="I1905" s="45" t="n"/>
      <c r="J1905" s="45" t="n"/>
      <c r="K1905" s="45" t="n"/>
      <c r="L1905" s="45" t="n"/>
      <c r="M1905" s="45" t="n"/>
      <c r="N1905" s="45" t="n"/>
      <c r="O1905" s="45" t="n"/>
      <c r="P1905" s="45" t="n"/>
    </row>
    <row r="1906" ht="30" customHeight="1">
      <c r="A1906" s="45" t="inlineStr">
        <is>
          <t>HH081002</t>
        </is>
      </c>
      <c r="B1906" s="45" t="inlineStr">
        <is>
          <t>YUCHAI</t>
        </is>
      </c>
      <c r="C1906" s="45" t="inlineStr">
        <is>
          <t>Baze YC6L/6113</t>
        </is>
      </c>
      <c r="D1906" s="45" t="inlineStr">
        <is>
          <t>113</t>
        </is>
      </c>
      <c r="E1906" s="45" t="inlineStr">
        <is>
          <t>Cos0</t>
        </is>
      </c>
      <c r="F1906" s="45" t="inlineStr">
        <is>
          <t>Baze</t>
        </is>
      </c>
      <c r="G1906" s="45" t="inlineStr">
        <is>
          <t>YUCHAI</t>
        </is>
      </c>
      <c r="H1906" s="45" t="inlineStr">
        <is>
          <t>Bộ</t>
        </is>
      </c>
      <c r="I1906" s="45" t="n"/>
      <c r="J1906" s="45" t="n"/>
      <c r="K1906" s="45" t="n"/>
      <c r="L1906" s="45" t="n"/>
      <c r="M1906" s="45" t="n"/>
      <c r="N1906" s="45" t="n"/>
      <c r="O1906" s="45" t="inlineStr">
        <is>
          <t>6L330-50</t>
        </is>
      </c>
      <c r="P1906" s="45" t="inlineStr">
        <is>
          <t>Miểng Baze YC6L/6L330-50/6113 (STD) cos0 (Yuchai)</t>
        </is>
      </c>
    </row>
    <row r="1907" ht="30" customHeight="1">
      <c r="A1907" s="141" t="n"/>
      <c r="B1907" s="141" t="inlineStr">
        <is>
          <t>YUCHAI</t>
        </is>
      </c>
      <c r="C1907" s="141" t="inlineStr">
        <is>
          <t>Baze YC6L/6113</t>
        </is>
      </c>
      <c r="D1907" s="141" t="inlineStr">
        <is>
          <t>113</t>
        </is>
      </c>
      <c r="E1907" s="141" t="inlineStr">
        <is>
          <t>Cos1</t>
        </is>
      </c>
      <c r="F1907" s="141" t="inlineStr">
        <is>
          <t>Baze</t>
        </is>
      </c>
      <c r="G1907" s="141" t="n"/>
      <c r="H1907" s="141" t="inlineStr">
        <is>
          <t>Bộ</t>
        </is>
      </c>
      <c r="I1907" s="45" t="n"/>
      <c r="J1907" s="45" t="n"/>
      <c r="K1907" s="45" t="n"/>
      <c r="L1907" s="45" t="n"/>
      <c r="M1907" s="45" t="n"/>
      <c r="N1907" s="45" t="n"/>
      <c r="O1907" s="45" t="n"/>
      <c r="P1907" s="45" t="n"/>
    </row>
    <row r="1908" ht="30" customHeight="1">
      <c r="A1908" s="141" t="n"/>
      <c r="B1908" s="141" t="inlineStr">
        <is>
          <t>YUCHAI</t>
        </is>
      </c>
      <c r="C1908" s="141" t="inlineStr">
        <is>
          <t>Baze YC6L/6113</t>
        </is>
      </c>
      <c r="D1908" s="141" t="inlineStr">
        <is>
          <t>113</t>
        </is>
      </c>
      <c r="E1908" s="141" t="inlineStr">
        <is>
          <t>Cos2</t>
        </is>
      </c>
      <c r="F1908" s="141" t="inlineStr">
        <is>
          <t>Baze</t>
        </is>
      </c>
      <c r="G1908" s="141" t="n"/>
      <c r="H1908" s="141" t="inlineStr">
        <is>
          <t>Bộ</t>
        </is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</row>
    <row r="1909" ht="30" customHeight="1">
      <c r="A1909" s="141" t="n"/>
      <c r="B1909" s="141" t="inlineStr">
        <is>
          <t>YUCHAI</t>
        </is>
      </c>
      <c r="C1909" s="141" t="inlineStr">
        <is>
          <t>Baze YC6L/6113</t>
        </is>
      </c>
      <c r="D1909" s="141" t="inlineStr">
        <is>
          <t>113</t>
        </is>
      </c>
      <c r="E1909" s="141" t="inlineStr">
        <is>
          <t>Cos3</t>
        </is>
      </c>
      <c r="F1909" s="141" t="inlineStr">
        <is>
          <t>Baze</t>
        </is>
      </c>
      <c r="G1909" s="141" t="n"/>
      <c r="H1909" s="141" t="inlineStr">
        <is>
          <t>Bộ</t>
        </is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</row>
    <row r="1910" ht="30" customHeight="1">
      <c r="A1910" s="141" t="n"/>
      <c r="B1910" s="141" t="inlineStr">
        <is>
          <t>YUCHAI</t>
        </is>
      </c>
      <c r="C1910" s="141" t="inlineStr">
        <is>
          <t>Baze YC6L/6113</t>
        </is>
      </c>
      <c r="D1910" s="141" t="inlineStr">
        <is>
          <t>113</t>
        </is>
      </c>
      <c r="E1910" s="141" t="inlineStr">
        <is>
          <t>Cos4</t>
        </is>
      </c>
      <c r="F1910" s="141" t="inlineStr">
        <is>
          <t>Baze</t>
        </is>
      </c>
      <c r="G1910" s="141" t="n"/>
      <c r="H1910" s="141" t="inlineStr">
        <is>
          <t>Bộ</t>
        </is>
      </c>
      <c r="I1910" s="45" t="n"/>
      <c r="J1910" s="45" t="n"/>
      <c r="K1910" s="45" t="n"/>
      <c r="L1910" s="45" t="n"/>
      <c r="M1910" s="45" t="n"/>
      <c r="N1910" s="45" t="n"/>
      <c r="O1910" s="45" t="n"/>
      <c r="P1910" s="45" t="n"/>
    </row>
    <row r="1911" ht="30" customHeight="1">
      <c r="A1911" s="43" t="inlineStr">
        <is>
          <t>HH081012</t>
        </is>
      </c>
      <c r="B1911" s="43" t="inlineStr">
        <is>
          <t>YUCHAI</t>
        </is>
      </c>
      <c r="C1911" s="43" t="inlineStr">
        <is>
          <t>Dên YC6L/6113</t>
        </is>
      </c>
      <c r="D1911" s="43" t="inlineStr">
        <is>
          <t>113</t>
        </is>
      </c>
      <c r="E1911" s="43" t="inlineStr">
        <is>
          <t>Cos0</t>
        </is>
      </c>
      <c r="F1911" s="43" t="inlineStr">
        <is>
          <t>Dên</t>
        </is>
      </c>
      <c r="G1911" s="43" t="inlineStr">
        <is>
          <t>YUCHAI</t>
        </is>
      </c>
      <c r="H1911" s="43" t="inlineStr">
        <is>
          <t>Bộ</t>
        </is>
      </c>
      <c r="I1911" s="43" t="n"/>
      <c r="J1911" s="43" t="n"/>
      <c r="K1911" s="43" t="n"/>
      <c r="L1911" s="43" t="n"/>
      <c r="M1911" s="43" t="n"/>
      <c r="N1911" s="43" t="n"/>
      <c r="O1911" s="43" t="n"/>
      <c r="P1911" s="43" t="inlineStr">
        <is>
          <t>Miểng dên YC6L/6113 (STD) acgo cùng chiều cos0 (Yuchai)</t>
        </is>
      </c>
    </row>
    <row r="1912" ht="30" customHeight="1">
      <c r="A1912" s="45" t="inlineStr">
        <is>
          <t>HH081013</t>
        </is>
      </c>
      <c r="B1912" s="45" t="inlineStr">
        <is>
          <t>YUCHAI</t>
        </is>
      </c>
      <c r="C1912" s="45" t="inlineStr">
        <is>
          <t>Dên YC6L/6113</t>
        </is>
      </c>
      <c r="D1912" s="45" t="inlineStr">
        <is>
          <t>113</t>
        </is>
      </c>
      <c r="E1912" s="45" t="inlineStr">
        <is>
          <t>Cos0</t>
        </is>
      </c>
      <c r="F1912" s="45" t="inlineStr">
        <is>
          <t>Dên</t>
        </is>
      </c>
      <c r="G1912" s="45" t="inlineStr">
        <is>
          <t>YUCHAI</t>
        </is>
      </c>
      <c r="H1912" s="45" t="inlineStr">
        <is>
          <t>Bộ</t>
        </is>
      </c>
      <c r="I1912" s="45" t="n"/>
      <c r="J1912" s="45" t="n"/>
      <c r="K1912" s="45" t="n"/>
      <c r="L1912" s="45" t="n"/>
      <c r="M1912" s="45" t="n"/>
      <c r="N1912" s="45" t="n"/>
      <c r="O1912" s="45" t="inlineStr">
        <is>
          <t>6L330-50</t>
        </is>
      </c>
      <c r="P1912" s="45" t="inlineStr">
        <is>
          <t>Miểng dên YC6L/6L330-50/6113 (STD) acgo ngược chiều cos0 (Yuchai)</t>
        </is>
      </c>
    </row>
    <row r="1913" ht="30" customHeight="1">
      <c r="A1913" s="141" t="n"/>
      <c r="B1913" s="141" t="inlineStr">
        <is>
          <t>YUCHAI</t>
        </is>
      </c>
      <c r="C1913" s="141" t="inlineStr">
        <is>
          <t>Dên YC6L/6113</t>
        </is>
      </c>
      <c r="D1913" s="141" t="inlineStr">
        <is>
          <t>113</t>
        </is>
      </c>
      <c r="E1913" s="141" t="inlineStr">
        <is>
          <t>Cos1</t>
        </is>
      </c>
      <c r="F1913" s="141" t="inlineStr">
        <is>
          <t>Dên</t>
        </is>
      </c>
      <c r="G1913" s="141" t="n"/>
      <c r="H1913" s="141" t="inlineStr">
        <is>
          <t>Bộ</t>
        </is>
      </c>
      <c r="I1913" s="43" t="n"/>
      <c r="J1913" s="43" t="n"/>
      <c r="K1913" s="43" t="n"/>
      <c r="L1913" s="43" t="n"/>
      <c r="M1913" s="43" t="n"/>
      <c r="N1913" s="43" t="n"/>
      <c r="O1913" s="43" t="n"/>
      <c r="P1913" s="43" t="n"/>
    </row>
    <row r="1914" ht="30" customHeight="1">
      <c r="A1914" s="141" t="n"/>
      <c r="B1914" s="141" t="inlineStr">
        <is>
          <t>YUCHAI</t>
        </is>
      </c>
      <c r="C1914" s="141" t="inlineStr">
        <is>
          <t>Dên YC6L/6113</t>
        </is>
      </c>
      <c r="D1914" s="141" t="inlineStr">
        <is>
          <t>113</t>
        </is>
      </c>
      <c r="E1914" s="141" t="inlineStr">
        <is>
          <t>Cos2</t>
        </is>
      </c>
      <c r="F1914" s="141" t="inlineStr">
        <is>
          <t>Dên</t>
        </is>
      </c>
      <c r="G1914" s="141" t="n"/>
      <c r="H1914" s="141" t="inlineStr">
        <is>
          <t>Bộ</t>
        </is>
      </c>
      <c r="I1914" s="43" t="n"/>
      <c r="J1914" s="43" t="n"/>
      <c r="K1914" s="43" t="n"/>
      <c r="L1914" s="43" t="n"/>
      <c r="M1914" s="43" t="n"/>
      <c r="N1914" s="43" t="n"/>
      <c r="O1914" s="43" t="n"/>
      <c r="P1914" s="43" t="n"/>
    </row>
    <row r="1915" ht="30" customHeight="1">
      <c r="A1915" s="141" t="n"/>
      <c r="B1915" s="141" t="inlineStr">
        <is>
          <t>YUCHAI</t>
        </is>
      </c>
      <c r="C1915" s="141" t="inlineStr">
        <is>
          <t>Dên YC6L/6113</t>
        </is>
      </c>
      <c r="D1915" s="141" t="inlineStr">
        <is>
          <t>113</t>
        </is>
      </c>
      <c r="E1915" s="141" t="inlineStr">
        <is>
          <t>Cos3</t>
        </is>
      </c>
      <c r="F1915" s="141" t="inlineStr">
        <is>
          <t>Dên</t>
        </is>
      </c>
      <c r="G1915" s="141" t="n"/>
      <c r="H1915" s="141" t="inlineStr">
        <is>
          <t>Bộ</t>
        </is>
      </c>
      <c r="I1915" s="43" t="n"/>
      <c r="J1915" s="43" t="n"/>
      <c r="K1915" s="43" t="n"/>
      <c r="L1915" s="43" t="n"/>
      <c r="M1915" s="43" t="n"/>
      <c r="N1915" s="43" t="n"/>
      <c r="O1915" s="43" t="n"/>
      <c r="P1915" s="43" t="n"/>
    </row>
    <row r="1916" ht="30" customHeight="1">
      <c r="A1916" s="141" t="n"/>
      <c r="B1916" s="141" t="inlineStr">
        <is>
          <t>YUCHAI</t>
        </is>
      </c>
      <c r="C1916" s="141" t="inlineStr">
        <is>
          <t>Dên YC6L/6113</t>
        </is>
      </c>
      <c r="D1916" s="141" t="inlineStr">
        <is>
          <t>113</t>
        </is>
      </c>
      <c r="E1916" s="141" t="inlineStr">
        <is>
          <t>Cos4</t>
        </is>
      </c>
      <c r="F1916" s="141" t="inlineStr">
        <is>
          <t>Dên</t>
        </is>
      </c>
      <c r="G1916" s="141" t="n"/>
      <c r="H1916" s="141" t="inlineStr">
        <is>
          <t>Bộ</t>
        </is>
      </c>
      <c r="I1916" s="45" t="n"/>
      <c r="J1916" s="45" t="n"/>
      <c r="K1916" s="45" t="n"/>
      <c r="L1916" s="45" t="n"/>
      <c r="M1916" s="45" t="n"/>
      <c r="N1916" s="45" t="n"/>
      <c r="O1916" s="45" t="n"/>
      <c r="P1916" s="45" t="n"/>
    </row>
    <row r="1917" ht="30" customHeight="1">
      <c r="A1917" s="43" t="inlineStr">
        <is>
          <t>HH081007</t>
        </is>
      </c>
      <c r="B1917" s="43" t="inlineStr">
        <is>
          <t>YUCHAI</t>
        </is>
      </c>
      <c r="C1917" s="43" t="inlineStr">
        <is>
          <t>Baze YC6M/6MK/6120/6123</t>
        </is>
      </c>
      <c r="D1917" s="43" t="n"/>
      <c r="E1917" s="43" t="inlineStr">
        <is>
          <t>Cos0</t>
        </is>
      </c>
      <c r="F1917" s="43" t="inlineStr">
        <is>
          <t>Baze</t>
        </is>
      </c>
      <c r="G1917" s="43" t="inlineStr">
        <is>
          <t>YUCHAI</t>
        </is>
      </c>
      <c r="H1917" s="43" t="inlineStr">
        <is>
          <t>Bộ</t>
        </is>
      </c>
      <c r="I1917" s="43" t="n"/>
      <c r="J1917" s="43" t="n"/>
      <c r="K1917" s="43" t="n"/>
      <c r="L1917" s="43" t="n"/>
      <c r="M1917" s="43" t="n"/>
      <c r="N1917" s="43" t="n"/>
      <c r="O1917" s="43" t="n"/>
      <c r="P1917" s="43" t="inlineStr">
        <is>
          <t>Miểng Baze YC6M/6MK/6120/6123 (STD) cos0 (Yuchai)</t>
        </is>
      </c>
    </row>
    <row r="1918" ht="30" customHeight="1">
      <c r="A1918" s="141" t="n"/>
      <c r="B1918" s="141" t="inlineStr">
        <is>
          <t>YUCHAI</t>
        </is>
      </c>
      <c r="C1918" s="141" t="inlineStr">
        <is>
          <t>Baze YC6M/6MK/6120/6123</t>
        </is>
      </c>
      <c r="D1918" s="141" t="n"/>
      <c r="E1918" s="141" t="inlineStr">
        <is>
          <t>Cos1</t>
        </is>
      </c>
      <c r="F1918" s="141" t="inlineStr">
        <is>
          <t>Baze</t>
        </is>
      </c>
      <c r="G1918" s="141" t="n"/>
      <c r="H1918" s="141" t="inlineStr">
        <is>
          <t>Bộ</t>
        </is>
      </c>
      <c r="I1918" s="43" t="n"/>
      <c r="J1918" s="43" t="n"/>
      <c r="K1918" s="43" t="n"/>
      <c r="L1918" s="43" t="n"/>
      <c r="M1918" s="43" t="n"/>
      <c r="N1918" s="43" t="n"/>
      <c r="O1918" s="43" t="n"/>
      <c r="P1918" s="43" t="n"/>
    </row>
    <row r="1919" ht="30" customHeight="1">
      <c r="A1919" s="141" t="n"/>
      <c r="B1919" s="141" t="inlineStr">
        <is>
          <t>YUCHAI</t>
        </is>
      </c>
      <c r="C1919" s="141" t="inlineStr">
        <is>
          <t>Baze YC6M/6MK/6120/6123</t>
        </is>
      </c>
      <c r="D1919" s="141" t="n"/>
      <c r="E1919" s="141" t="inlineStr">
        <is>
          <t>Cos2</t>
        </is>
      </c>
      <c r="F1919" s="141" t="inlineStr">
        <is>
          <t>Baze</t>
        </is>
      </c>
      <c r="G1919" s="141" t="n"/>
      <c r="H1919" s="141" t="inlineStr">
        <is>
          <t>Bộ</t>
        </is>
      </c>
      <c r="I1919" s="43" t="n"/>
      <c r="J1919" s="43" t="n"/>
      <c r="K1919" s="43" t="n"/>
      <c r="L1919" s="43" t="n"/>
      <c r="M1919" s="43" t="n"/>
      <c r="N1919" s="43" t="n"/>
      <c r="O1919" s="43" t="n"/>
      <c r="P1919" s="43" t="n"/>
    </row>
    <row r="1920" ht="30" customHeight="1">
      <c r="A1920" s="141" t="n"/>
      <c r="B1920" s="141" t="inlineStr">
        <is>
          <t>YUCHAI</t>
        </is>
      </c>
      <c r="C1920" s="141" t="inlineStr">
        <is>
          <t>Baze YC6M/6MK/6120/6123</t>
        </is>
      </c>
      <c r="D1920" s="141" t="n"/>
      <c r="E1920" s="141" t="inlineStr">
        <is>
          <t>Cos3</t>
        </is>
      </c>
      <c r="F1920" s="141" t="inlineStr">
        <is>
          <t>Baze</t>
        </is>
      </c>
      <c r="G1920" s="141" t="n"/>
      <c r="H1920" s="141" t="inlineStr">
        <is>
          <t>Bộ</t>
        </is>
      </c>
      <c r="I1920" s="43" t="n"/>
      <c r="J1920" s="43" t="n"/>
      <c r="K1920" s="43" t="n"/>
      <c r="L1920" s="43" t="n"/>
      <c r="M1920" s="43" t="n"/>
      <c r="N1920" s="43" t="n"/>
      <c r="O1920" s="43" t="n"/>
      <c r="P1920" s="43" t="n"/>
    </row>
    <row r="1921" ht="30" customHeight="1">
      <c r="A1921" s="141" t="n"/>
      <c r="B1921" s="141" t="inlineStr">
        <is>
          <t>YUCHAI</t>
        </is>
      </c>
      <c r="C1921" s="141" t="inlineStr">
        <is>
          <t>Baze YC6M/6MK/6120/6123</t>
        </is>
      </c>
      <c r="D1921" s="141" t="n"/>
      <c r="E1921" s="141" t="inlineStr">
        <is>
          <t>Cos4</t>
        </is>
      </c>
      <c r="F1921" s="141" t="inlineStr">
        <is>
          <t>Baze</t>
        </is>
      </c>
      <c r="G1921" s="141" t="n"/>
      <c r="H1921" s="141" t="inlineStr">
        <is>
          <t>Bộ</t>
        </is>
      </c>
      <c r="I1921" s="43" t="n"/>
      <c r="J1921" s="43" t="n"/>
      <c r="K1921" s="43" t="n"/>
      <c r="L1921" s="43" t="n"/>
      <c r="M1921" s="43" t="n"/>
      <c r="N1921" s="43" t="n"/>
      <c r="O1921" s="43" t="n"/>
      <c r="P1921" s="43" t="n"/>
    </row>
    <row r="1922" ht="30" customHeight="1">
      <c r="A1922" s="45" t="inlineStr">
        <is>
          <t>HH081014</t>
        </is>
      </c>
      <c r="B1922" s="45" t="inlineStr">
        <is>
          <t>YUCHAI</t>
        </is>
      </c>
      <c r="C1922" s="45" t="inlineStr">
        <is>
          <t>Dên YC6M/6MK/6120/6123</t>
        </is>
      </c>
      <c r="D1922" s="45" t="n"/>
      <c r="E1922" s="45" t="inlineStr">
        <is>
          <t>Cos0</t>
        </is>
      </c>
      <c r="F1922" s="45" t="inlineStr">
        <is>
          <t>Dên</t>
        </is>
      </c>
      <c r="G1922" s="45" t="inlineStr">
        <is>
          <t>YUCHAI</t>
        </is>
      </c>
      <c r="H1922" s="45" t="inlineStr">
        <is>
          <t>Bộ</t>
        </is>
      </c>
      <c r="I1922" s="45" t="n"/>
      <c r="J1922" s="45" t="n"/>
      <c r="K1922" s="45" t="n"/>
      <c r="L1922" s="45" t="n"/>
      <c r="M1922" s="45" t="n"/>
      <c r="N1922" s="45" t="n"/>
      <c r="O1922" s="45" t="n"/>
      <c r="P1922" s="45" t="inlineStr">
        <is>
          <t>Miểng dên YC6M/6MK/6120/6123 (STD) cos0 (Yuchai)</t>
        </is>
      </c>
    </row>
    <row r="1923" ht="30" customHeight="1">
      <c r="A1923" s="141" t="n"/>
      <c r="B1923" s="141" t="inlineStr">
        <is>
          <t>YUCHAI</t>
        </is>
      </c>
      <c r="C1923" s="141" t="inlineStr">
        <is>
          <t>Dên YC6M/6MK/6120/6123</t>
        </is>
      </c>
      <c r="D1923" s="141" t="n"/>
      <c r="E1923" s="141" t="inlineStr">
        <is>
          <t>Cos1</t>
        </is>
      </c>
      <c r="F1923" s="141" t="inlineStr">
        <is>
          <t>Dên</t>
        </is>
      </c>
      <c r="G1923" s="141" t="n"/>
      <c r="H1923" s="141" t="inlineStr">
        <is>
          <t>Bộ</t>
        </is>
      </c>
      <c r="I1923" s="45" t="n"/>
      <c r="J1923" s="45" t="n"/>
      <c r="K1923" s="45" t="n"/>
      <c r="L1923" s="45" t="n"/>
      <c r="M1923" s="45" t="n"/>
      <c r="N1923" s="45" t="n"/>
      <c r="O1923" s="45" t="n"/>
      <c r="P1923" s="45" t="n"/>
    </row>
    <row r="1924" ht="30" customHeight="1">
      <c r="A1924" s="141" t="n"/>
      <c r="B1924" s="141" t="inlineStr">
        <is>
          <t>YUCHAI</t>
        </is>
      </c>
      <c r="C1924" s="141" t="inlineStr">
        <is>
          <t>Dên YC6M/6MK/6120/6123</t>
        </is>
      </c>
      <c r="D1924" s="141" t="n"/>
      <c r="E1924" s="141" t="inlineStr">
        <is>
          <t>Cos2</t>
        </is>
      </c>
      <c r="F1924" s="141" t="inlineStr">
        <is>
          <t>Dên</t>
        </is>
      </c>
      <c r="G1924" s="141" t="n"/>
      <c r="H1924" s="141" t="inlineStr">
        <is>
          <t>Bộ</t>
        </is>
      </c>
      <c r="I1924" s="45" t="n"/>
      <c r="J1924" s="45" t="n"/>
      <c r="K1924" s="45" t="n"/>
      <c r="L1924" s="45" t="n"/>
      <c r="M1924" s="45" t="n"/>
      <c r="N1924" s="45" t="n"/>
      <c r="O1924" s="45" t="n"/>
      <c r="P1924" s="45" t="n"/>
    </row>
    <row r="1925" ht="30" customHeight="1">
      <c r="A1925" s="141" t="n"/>
      <c r="B1925" s="141" t="inlineStr">
        <is>
          <t>YUCHAI</t>
        </is>
      </c>
      <c r="C1925" s="141" t="inlineStr">
        <is>
          <t>Dên YC6M/6MK/6120/6123</t>
        </is>
      </c>
      <c r="D1925" s="141" t="n"/>
      <c r="E1925" s="141" t="inlineStr">
        <is>
          <t>Cos3</t>
        </is>
      </c>
      <c r="F1925" s="141" t="inlineStr">
        <is>
          <t>Dên</t>
        </is>
      </c>
      <c r="G1925" s="141" t="n"/>
      <c r="H1925" s="141" t="inlineStr">
        <is>
          <t>Bộ</t>
        </is>
      </c>
      <c r="I1925" s="45" t="n"/>
      <c r="J1925" s="45" t="n"/>
      <c r="K1925" s="45" t="n"/>
      <c r="L1925" s="45" t="n"/>
      <c r="M1925" s="45" t="n"/>
      <c r="N1925" s="45" t="n"/>
      <c r="O1925" s="45" t="n"/>
      <c r="P1925" s="45" t="n"/>
    </row>
    <row r="1926" ht="30" customHeight="1">
      <c r="A1926" s="141" t="n"/>
      <c r="B1926" s="141" t="inlineStr">
        <is>
          <t>YUCHAI</t>
        </is>
      </c>
      <c r="C1926" s="141" t="inlineStr">
        <is>
          <t>Dên YC6M/6MK/6120/6123</t>
        </is>
      </c>
      <c r="D1926" s="141" t="n"/>
      <c r="E1926" s="141" t="inlineStr">
        <is>
          <t>Cos4</t>
        </is>
      </c>
      <c r="F1926" s="141" t="inlineStr">
        <is>
          <t>Dên</t>
        </is>
      </c>
      <c r="G1926" s="141" t="n"/>
      <c r="H1926" s="141" t="inlineStr">
        <is>
          <t>Bộ</t>
        </is>
      </c>
      <c r="I1926" s="45" t="n"/>
      <c r="J1926" s="45" t="n"/>
      <c r="K1926" s="45" t="n"/>
      <c r="L1926" s="45" t="n"/>
      <c r="M1926" s="45" t="n"/>
      <c r="N1926" s="45" t="n"/>
      <c r="O1926" s="45" t="n"/>
      <c r="P1926" s="45" t="n"/>
    </row>
    <row r="1927" ht="30" customHeight="1">
      <c r="A1927" s="41" t="n"/>
      <c r="B1927" s="41" t="n"/>
      <c r="C1927" s="42" t="inlineStr">
        <is>
          <t>◆ PERKINS</t>
        </is>
      </c>
      <c r="D1927" s="41" t="n"/>
      <c r="E1927" s="41" t="n"/>
      <c r="F1927" s="41" t="n"/>
      <c r="G1927" s="41" t="n"/>
      <c r="H1927" s="41" t="n"/>
      <c r="I1927" s="41" t="n"/>
      <c r="J1927" s="41" t="n"/>
      <c r="K1927" s="41" t="n"/>
      <c r="L1927" s="41" t="n"/>
      <c r="M1927" s="41" t="n"/>
      <c r="N1927" s="41" t="n"/>
      <c r="O1927" s="41" t="n"/>
      <c r="P1927" s="41" t="n"/>
    </row>
    <row r="1928" ht="30" customHeight="1">
      <c r="A1928" s="141" t="n"/>
      <c r="B1928" s="141" t="inlineStr">
        <is>
          <t>PERKINS</t>
        </is>
      </c>
      <c r="C1928" s="141" t="inlineStr">
        <is>
          <t>Baze 1104/3054C</t>
        </is>
      </c>
      <c r="D1928" s="141" t="inlineStr">
        <is>
          <t>105</t>
        </is>
      </c>
      <c r="E1928" s="141" t="inlineStr">
        <is>
          <t>Cos0</t>
        </is>
      </c>
      <c r="F1928" s="141" t="inlineStr">
        <is>
          <t>Baze</t>
        </is>
      </c>
      <c r="G1928" s="141" t="n"/>
      <c r="H1928" s="141" t="inlineStr">
        <is>
          <t>Bộ</t>
        </is>
      </c>
      <c r="I1928" s="43" t="n"/>
      <c r="J1928" s="43" t="n"/>
      <c r="K1928" s="43" t="n"/>
      <c r="L1928" s="43" t="n"/>
      <c r="M1928" s="43" t="n"/>
      <c r="N1928" s="43" t="n"/>
      <c r="O1928" s="43" t="n"/>
      <c r="P1928" s="43" t="n"/>
    </row>
    <row r="1929" ht="30" customHeight="1">
      <c r="A1929" s="141" t="n"/>
      <c r="B1929" s="141" t="inlineStr">
        <is>
          <t>PERKINS</t>
        </is>
      </c>
      <c r="C1929" s="141" t="inlineStr">
        <is>
          <t>Baze 1104/3054C</t>
        </is>
      </c>
      <c r="D1929" s="141" t="inlineStr">
        <is>
          <t>105</t>
        </is>
      </c>
      <c r="E1929" s="141" t="inlineStr">
        <is>
          <t>Cos1</t>
        </is>
      </c>
      <c r="F1929" s="141" t="inlineStr">
        <is>
          <t>Baze</t>
        </is>
      </c>
      <c r="G1929" s="141" t="n"/>
      <c r="H1929" s="141" t="inlineStr">
        <is>
          <t>Bộ</t>
        </is>
      </c>
      <c r="I1929" s="43" t="n"/>
      <c r="J1929" s="43" t="n"/>
      <c r="K1929" s="43" t="n"/>
      <c r="L1929" s="43" t="n"/>
      <c r="M1929" s="43" t="n"/>
      <c r="N1929" s="43" t="n"/>
      <c r="O1929" s="43" t="n"/>
      <c r="P1929" s="43" t="n"/>
    </row>
    <row r="1930" ht="30" customHeight="1">
      <c r="A1930" s="43" t="inlineStr">
        <is>
          <t>HH079437</t>
        </is>
      </c>
      <c r="B1930" s="43" t="inlineStr">
        <is>
          <t>PERKINS</t>
        </is>
      </c>
      <c r="C1930" s="43" t="inlineStr">
        <is>
          <t>Baze 1104/3054C</t>
        </is>
      </c>
      <c r="D1930" s="43" t="inlineStr">
        <is>
          <t>105</t>
        </is>
      </c>
      <c r="E1930" s="43" t="inlineStr">
        <is>
          <t>Cos2</t>
        </is>
      </c>
      <c r="F1930" s="43" t="inlineStr">
        <is>
          <t>Baze</t>
        </is>
      </c>
      <c r="G1930" s="43" t="inlineStr">
        <is>
          <t>FP</t>
        </is>
      </c>
      <c r="H1930" s="43" t="inlineStr">
        <is>
          <t>Bộ</t>
        </is>
      </c>
      <c r="I1930" s="43" t="n"/>
      <c r="J1930" s="53" t="n">
        <v>250000</v>
      </c>
      <c r="K1930" s="53" t="n">
        <v>270000</v>
      </c>
      <c r="L1930" s="53" t="n">
        <v>300000</v>
      </c>
      <c r="M1930" s="43" t="n"/>
      <c r="N1930" s="43" t="n"/>
      <c r="O1930" s="43" t="inlineStr">
        <is>
          <t>353-7425</t>
        </is>
      </c>
      <c r="P1930" s="43" t="inlineStr">
        <is>
          <t>Miểng baze Perkins 1104/ Cat 3054C/ 353-7425 - cos2 - FP</t>
        </is>
      </c>
    </row>
    <row r="1931" ht="30" customHeight="1">
      <c r="A1931" s="141" t="n"/>
      <c r="B1931" s="141" t="inlineStr">
        <is>
          <t>PERKINS</t>
        </is>
      </c>
      <c r="C1931" s="141" t="inlineStr">
        <is>
          <t>Baze 1104/3054C</t>
        </is>
      </c>
      <c r="D1931" s="141" t="inlineStr">
        <is>
          <t>105</t>
        </is>
      </c>
      <c r="E1931" s="141" t="inlineStr">
        <is>
          <t>Cos3</t>
        </is>
      </c>
      <c r="F1931" s="141" t="inlineStr">
        <is>
          <t>Baze</t>
        </is>
      </c>
      <c r="G1931" s="141" t="n"/>
      <c r="H1931" s="141" t="inlineStr">
        <is>
          <t>Bộ</t>
        </is>
      </c>
      <c r="I1931" s="43" t="n"/>
      <c r="J1931" s="43" t="n"/>
      <c r="K1931" s="43" t="n"/>
      <c r="L1931" s="43" t="n"/>
      <c r="M1931" s="43" t="n"/>
      <c r="N1931" s="43" t="n"/>
      <c r="O1931" s="43" t="n"/>
      <c r="P1931" s="43" t="n"/>
    </row>
    <row r="1932" ht="30" customHeight="1">
      <c r="A1932" s="141" t="n"/>
      <c r="B1932" s="141" t="inlineStr">
        <is>
          <t>PERKINS</t>
        </is>
      </c>
      <c r="C1932" s="141" t="inlineStr">
        <is>
          <t>Baze 1104/3054C</t>
        </is>
      </c>
      <c r="D1932" s="141" t="inlineStr">
        <is>
          <t>105</t>
        </is>
      </c>
      <c r="E1932" s="141" t="inlineStr">
        <is>
          <t>Cos4</t>
        </is>
      </c>
      <c r="F1932" s="141" t="inlineStr">
        <is>
          <t>Baze</t>
        </is>
      </c>
      <c r="G1932" s="141" t="n"/>
      <c r="H1932" s="141" t="inlineStr">
        <is>
          <t>Bộ</t>
        </is>
      </c>
      <c r="I1932" s="43" t="n"/>
      <c r="J1932" s="43" t="n"/>
      <c r="K1932" s="43" t="n"/>
      <c r="L1932" s="43" t="n"/>
      <c r="M1932" s="43" t="n"/>
      <c r="N1932" s="43" t="n"/>
      <c r="O1932" s="43" t="n"/>
      <c r="P1932" s="43" t="n"/>
    </row>
    <row r="1933" ht="30" customHeight="1">
      <c r="A1933" s="141" t="n"/>
      <c r="B1933" s="141" t="inlineStr">
        <is>
          <t>PERKINS</t>
        </is>
      </c>
      <c r="C1933" s="141" t="inlineStr">
        <is>
          <t>Dên 1104/3054C</t>
        </is>
      </c>
      <c r="D1933" s="141" t="inlineStr">
        <is>
          <t>105</t>
        </is>
      </c>
      <c r="E1933" s="141" t="inlineStr">
        <is>
          <t>Cos0</t>
        </is>
      </c>
      <c r="F1933" s="141" t="inlineStr">
        <is>
          <t>Dên</t>
        </is>
      </c>
      <c r="G1933" s="141" t="n"/>
      <c r="H1933" s="141" t="inlineStr">
        <is>
          <t>Bộ</t>
        </is>
      </c>
      <c r="I1933" s="45" t="n"/>
      <c r="J1933" s="45" t="n"/>
      <c r="K1933" s="45" t="n"/>
      <c r="L1933" s="45" t="n"/>
      <c r="M1933" s="45" t="n"/>
      <c r="N1933" s="45" t="n"/>
      <c r="O1933" s="45" t="n"/>
      <c r="P1933" s="45" t="n"/>
    </row>
    <row r="1934" ht="30" customHeight="1">
      <c r="A1934" s="45" t="inlineStr">
        <is>
          <t>HH079442</t>
        </is>
      </c>
      <c r="B1934" s="45" t="inlineStr">
        <is>
          <t>PERKINS</t>
        </is>
      </c>
      <c r="C1934" s="45" t="inlineStr">
        <is>
          <t>Dên 1104/3054C</t>
        </is>
      </c>
      <c r="D1934" s="45" t="inlineStr">
        <is>
          <t>105</t>
        </is>
      </c>
      <c r="E1934" s="45" t="inlineStr">
        <is>
          <t>Cos1</t>
        </is>
      </c>
      <c r="F1934" s="45" t="inlineStr">
        <is>
          <t>Dên</t>
        </is>
      </c>
      <c r="G1934" s="45" t="inlineStr">
        <is>
          <t>FP</t>
        </is>
      </c>
      <c r="H1934" s="45" t="inlineStr">
        <is>
          <t>Bộ</t>
        </is>
      </c>
      <c r="I1934" s="45" t="n"/>
      <c r="J1934" s="54" t="n">
        <v>200000</v>
      </c>
      <c r="K1934" s="54" t="n">
        <v>220000</v>
      </c>
      <c r="L1934" s="54" t="n">
        <v>240000</v>
      </c>
      <c r="M1934" s="45" t="n"/>
      <c r="N1934" s="45" t="n"/>
      <c r="O1934" s="45" t="inlineStr">
        <is>
          <t>T420155</t>
        </is>
      </c>
      <c r="P1934" s="45" t="inlineStr">
        <is>
          <t>Miểng dên Perkins 1104/ Cat 3054C/ T420155 - cos1 - FP</t>
        </is>
      </c>
    </row>
    <row r="1935" ht="30" customHeight="1">
      <c r="A1935" s="45" t="inlineStr">
        <is>
          <t>HH079443</t>
        </is>
      </c>
      <c r="B1935" s="45" t="inlineStr">
        <is>
          <t>PERKINS</t>
        </is>
      </c>
      <c r="C1935" s="45" t="inlineStr">
        <is>
          <t>Dên 1104/3054C</t>
        </is>
      </c>
      <c r="D1935" s="45" t="inlineStr">
        <is>
          <t>105</t>
        </is>
      </c>
      <c r="E1935" s="45" t="inlineStr">
        <is>
          <t>Cos2</t>
        </is>
      </c>
      <c r="F1935" s="45" t="inlineStr">
        <is>
          <t>Dên</t>
        </is>
      </c>
      <c r="G1935" s="45" t="inlineStr">
        <is>
          <t>FP</t>
        </is>
      </c>
      <c r="H1935" s="45" t="inlineStr">
        <is>
          <t>Bộ</t>
        </is>
      </c>
      <c r="I1935" s="45" t="n"/>
      <c r="J1935" s="54" t="n">
        <v>200000</v>
      </c>
      <c r="K1935" s="54" t="n">
        <v>220000</v>
      </c>
      <c r="L1935" s="54" t="n">
        <v>240000</v>
      </c>
      <c r="M1935" s="45" t="n"/>
      <c r="N1935" s="45" t="n"/>
      <c r="O1935" s="45" t="inlineStr">
        <is>
          <t>T420154</t>
        </is>
      </c>
      <c r="P1935" s="45" t="inlineStr">
        <is>
          <t>Miểng dên Perkins 1104/ Cat 3054C/ T420154 - cos2 - FP</t>
        </is>
      </c>
    </row>
    <row r="1936" ht="30" customHeight="1">
      <c r="A1936" s="141" t="n"/>
      <c r="B1936" s="141" t="inlineStr">
        <is>
          <t>PERKINS</t>
        </is>
      </c>
      <c r="C1936" s="141" t="inlineStr">
        <is>
          <t>Dên 1104/3054C</t>
        </is>
      </c>
      <c r="D1936" s="141" t="inlineStr">
        <is>
          <t>105</t>
        </is>
      </c>
      <c r="E1936" s="141" t="inlineStr">
        <is>
          <t>Cos3</t>
        </is>
      </c>
      <c r="F1936" s="141" t="inlineStr">
        <is>
          <t>Dên</t>
        </is>
      </c>
      <c r="G1936" s="141" t="n"/>
      <c r="H1936" s="141" t="inlineStr">
        <is>
          <t>Bộ</t>
        </is>
      </c>
      <c r="I1936" s="45" t="n"/>
      <c r="J1936" s="45" t="n"/>
      <c r="K1936" s="45" t="n"/>
      <c r="L1936" s="45" t="n"/>
      <c r="M1936" s="45" t="n"/>
      <c r="N1936" s="45" t="n"/>
      <c r="O1936" s="45" t="n"/>
      <c r="P1936" s="45" t="n"/>
    </row>
    <row r="1937" ht="30" customHeight="1">
      <c r="A1937" s="141" t="n"/>
      <c r="B1937" s="141" t="inlineStr">
        <is>
          <t>PERKINS</t>
        </is>
      </c>
      <c r="C1937" s="141" t="inlineStr">
        <is>
          <t>Dên 1104/3054C</t>
        </is>
      </c>
      <c r="D1937" s="141" t="inlineStr">
        <is>
          <t>105</t>
        </is>
      </c>
      <c r="E1937" s="141" t="inlineStr">
        <is>
          <t>Cos4</t>
        </is>
      </c>
      <c r="F1937" s="141" t="inlineStr">
        <is>
          <t>Dên</t>
        </is>
      </c>
      <c r="G1937" s="141" t="n"/>
      <c r="H1937" s="141" t="inlineStr">
        <is>
          <t>Bộ</t>
        </is>
      </c>
      <c r="I1937" s="45" t="n"/>
      <c r="J1937" s="45" t="n"/>
      <c r="K1937" s="45" t="n"/>
      <c r="L1937" s="45" t="n"/>
      <c r="M1937" s="45" t="n"/>
      <c r="N1937" s="45" t="n"/>
      <c r="O1937" s="45" t="n"/>
      <c r="P1937" s="45" t="n"/>
    </row>
    <row r="1938" ht="30" customHeight="1">
      <c r="A1938" s="45" t="inlineStr">
        <is>
          <t>HH079444</t>
        </is>
      </c>
      <c r="B1938" s="45" t="inlineStr">
        <is>
          <t>PERKINS</t>
        </is>
      </c>
      <c r="C1938" s="45" t="inlineStr">
        <is>
          <t>Baze 1106/C6.6/C7.1</t>
        </is>
      </c>
      <c r="D1938" s="45" t="inlineStr">
        <is>
          <t>105</t>
        </is>
      </c>
      <c r="E1938" s="45" t="inlineStr">
        <is>
          <t>Cos0</t>
        </is>
      </c>
      <c r="F1938" s="45" t="inlineStr">
        <is>
          <t>Baze</t>
        </is>
      </c>
      <c r="G1938" s="45" t="inlineStr">
        <is>
          <t>FP</t>
        </is>
      </c>
      <c r="H1938" s="45" t="inlineStr">
        <is>
          <t>Bộ</t>
        </is>
      </c>
      <c r="I1938" s="45" t="n"/>
      <c r="J1938" s="54" t="n">
        <v>360000</v>
      </c>
      <c r="K1938" s="54" t="n">
        <v>380000</v>
      </c>
      <c r="L1938" s="54" t="n">
        <v>400000</v>
      </c>
      <c r="M1938" s="45" t="n"/>
      <c r="N1938" s="45" t="n"/>
      <c r="O1938" s="45" t="inlineStr">
        <is>
          <t>T409189</t>
        </is>
      </c>
      <c r="P1938" s="45" t="inlineStr">
        <is>
          <t>Miểng baze Perkins 1106/ C6.6/ C7.1/ T409189 - cos0 - FP</t>
        </is>
      </c>
    </row>
    <row r="1939" ht="30" customHeight="1">
      <c r="A1939" s="43" t="inlineStr">
        <is>
          <t>HH079445</t>
        </is>
      </c>
      <c r="B1939" s="43" t="inlineStr">
        <is>
          <t>PERKINS</t>
        </is>
      </c>
      <c r="C1939" s="43" t="inlineStr">
        <is>
          <t>Baze 1106/C6.6/C7.1</t>
        </is>
      </c>
      <c r="D1939" s="43" t="inlineStr">
        <is>
          <t>105</t>
        </is>
      </c>
      <c r="E1939" s="43" t="inlineStr">
        <is>
          <t>Cos1</t>
        </is>
      </c>
      <c r="F1939" s="43" t="inlineStr">
        <is>
          <t>Baze</t>
        </is>
      </c>
      <c r="G1939" s="43" t="inlineStr">
        <is>
          <t>FP</t>
        </is>
      </c>
      <c r="H1939" s="43" t="inlineStr">
        <is>
          <t>Bộ</t>
        </is>
      </c>
      <c r="I1939" s="43" t="n"/>
      <c r="J1939" s="53" t="n">
        <v>360000</v>
      </c>
      <c r="K1939" s="53" t="n">
        <v>380000</v>
      </c>
      <c r="L1939" s="53" t="n">
        <v>400000</v>
      </c>
      <c r="M1939" s="43" t="n"/>
      <c r="N1939" s="43" t="n"/>
      <c r="O1939" s="43" t="inlineStr">
        <is>
          <t>T418680</t>
        </is>
      </c>
      <c r="P1939" s="43" t="inlineStr">
        <is>
          <t>Miểng baze Perkins 1106/ C6.6/ C7.1/ T418680 - cos1 - FP</t>
        </is>
      </c>
    </row>
    <row r="1940" ht="30" customHeight="1">
      <c r="A1940" s="43" t="inlineStr">
        <is>
          <t>HH079446</t>
        </is>
      </c>
      <c r="B1940" s="43" t="inlineStr">
        <is>
          <t>PERKINS</t>
        </is>
      </c>
      <c r="C1940" s="43" t="inlineStr">
        <is>
          <t>Baze 1106/C6.6/C7.1</t>
        </is>
      </c>
      <c r="D1940" s="43" t="inlineStr">
        <is>
          <t>105</t>
        </is>
      </c>
      <c r="E1940" s="43" t="inlineStr">
        <is>
          <t>Cos2</t>
        </is>
      </c>
      <c r="F1940" s="43" t="inlineStr">
        <is>
          <t>Baze</t>
        </is>
      </c>
      <c r="G1940" s="43" t="inlineStr">
        <is>
          <t>FP</t>
        </is>
      </c>
      <c r="H1940" s="43" t="inlineStr">
        <is>
          <t>Bộ</t>
        </is>
      </c>
      <c r="I1940" s="43" t="n"/>
      <c r="J1940" s="53" t="n">
        <v>360000</v>
      </c>
      <c r="K1940" s="53" t="n">
        <v>380000</v>
      </c>
      <c r="L1940" s="53" t="n">
        <v>400000</v>
      </c>
      <c r="M1940" s="43" t="n"/>
      <c r="N1940" s="43" t="n"/>
      <c r="O1940" s="43" t="inlineStr">
        <is>
          <t>T418696</t>
        </is>
      </c>
      <c r="P1940" s="43" t="inlineStr">
        <is>
          <t>Miểng baze Perkins 1106/ C6.6/ C7.1/ T418696 - cos2 - FP</t>
        </is>
      </c>
    </row>
    <row r="1941" ht="30" customHeight="1">
      <c r="A1941" s="141" t="n"/>
      <c r="B1941" s="141" t="inlineStr">
        <is>
          <t>PERKINS</t>
        </is>
      </c>
      <c r="C1941" s="141" t="inlineStr">
        <is>
          <t>Baze 1106/C6.6/C7.1</t>
        </is>
      </c>
      <c r="D1941" s="141" t="inlineStr">
        <is>
          <t>105</t>
        </is>
      </c>
      <c r="E1941" s="141" t="inlineStr">
        <is>
          <t>Cos3</t>
        </is>
      </c>
      <c r="F1941" s="141" t="inlineStr">
        <is>
          <t>Baze</t>
        </is>
      </c>
      <c r="G1941" s="141" t="n"/>
      <c r="H1941" s="141" t="inlineStr">
        <is>
          <t>Bộ</t>
        </is>
      </c>
      <c r="I1941" s="45" t="n"/>
      <c r="J1941" s="45" t="n"/>
      <c r="K1941" s="45" t="n"/>
      <c r="L1941" s="45" t="n"/>
      <c r="M1941" s="45" t="n"/>
      <c r="N1941" s="45" t="n"/>
      <c r="O1941" s="45" t="n"/>
      <c r="P1941" s="45" t="n"/>
    </row>
    <row r="1942" ht="30" customHeight="1">
      <c r="A1942" s="141" t="n"/>
      <c r="B1942" s="141" t="inlineStr">
        <is>
          <t>PERKINS</t>
        </is>
      </c>
      <c r="C1942" s="141" t="inlineStr">
        <is>
          <t>Baze 1106/C6.6/C7.1</t>
        </is>
      </c>
      <c r="D1942" s="141" t="inlineStr">
        <is>
          <t>105</t>
        </is>
      </c>
      <c r="E1942" s="141" t="inlineStr">
        <is>
          <t>Cos4</t>
        </is>
      </c>
      <c r="F1942" s="141" t="inlineStr">
        <is>
          <t>Baze</t>
        </is>
      </c>
      <c r="G1942" s="141" t="n"/>
      <c r="H1942" s="141" t="inlineStr">
        <is>
          <t>Bộ</t>
        </is>
      </c>
      <c r="I1942" s="43" t="n"/>
      <c r="J1942" s="43" t="n"/>
      <c r="K1942" s="43" t="n"/>
      <c r="L1942" s="43" t="n"/>
      <c r="M1942" s="43" t="n"/>
      <c r="N1942" s="43" t="n"/>
      <c r="O1942" s="43" t="n"/>
      <c r="P1942" s="43" t="n"/>
    </row>
    <row r="1943" ht="30" customHeight="1">
      <c r="A1943" s="43" t="inlineStr">
        <is>
          <t>HH079447</t>
        </is>
      </c>
      <c r="B1943" s="43" t="inlineStr">
        <is>
          <t>PERKINS</t>
        </is>
      </c>
      <c r="C1943" s="43" t="inlineStr">
        <is>
          <t>Dên 1106/C6.6/C7.1</t>
        </is>
      </c>
      <c r="D1943" s="43" t="inlineStr">
        <is>
          <t>105</t>
        </is>
      </c>
      <c r="E1943" s="43" t="inlineStr">
        <is>
          <t>Cos0</t>
        </is>
      </c>
      <c r="F1943" s="43" t="inlineStr">
        <is>
          <t>Dên</t>
        </is>
      </c>
      <c r="G1943" s="43" t="inlineStr">
        <is>
          <t>FP</t>
        </is>
      </c>
      <c r="H1943" s="43" t="inlineStr">
        <is>
          <t>Bộ</t>
        </is>
      </c>
      <c r="I1943" s="43" t="n"/>
      <c r="J1943" s="53" t="n">
        <v>260000</v>
      </c>
      <c r="K1943" s="53" t="n">
        <v>280000</v>
      </c>
      <c r="L1943" s="53" t="n">
        <v>300000</v>
      </c>
      <c r="M1943" s="43" t="n"/>
      <c r="N1943" s="43" t="n"/>
      <c r="O1943" s="43" t="inlineStr">
        <is>
          <t>T409188</t>
        </is>
      </c>
      <c r="P1943" s="43" t="inlineStr">
        <is>
          <t>Miểng dên Perkins 1106/ C6.6/ C7.1/ T409188 - cos0 - FP</t>
        </is>
      </c>
    </row>
    <row r="1944" ht="30" customHeight="1">
      <c r="A1944" s="45" t="inlineStr">
        <is>
          <t>HH079448</t>
        </is>
      </c>
      <c r="B1944" s="45" t="inlineStr">
        <is>
          <t>PERKINS</t>
        </is>
      </c>
      <c r="C1944" s="45" t="inlineStr">
        <is>
          <t>Dên 1106/C6.6/C7.1</t>
        </is>
      </c>
      <c r="D1944" s="45" t="inlineStr">
        <is>
          <t>105</t>
        </is>
      </c>
      <c r="E1944" s="45" t="inlineStr">
        <is>
          <t>Cos1</t>
        </is>
      </c>
      <c r="F1944" s="45" t="inlineStr">
        <is>
          <t>Dên</t>
        </is>
      </c>
      <c r="G1944" s="45" t="inlineStr">
        <is>
          <t>FP</t>
        </is>
      </c>
      <c r="H1944" s="45" t="inlineStr">
        <is>
          <t>Bộ</t>
        </is>
      </c>
      <c r="I1944" s="45" t="n"/>
      <c r="J1944" s="54" t="n">
        <v>260000</v>
      </c>
      <c r="K1944" s="54" t="n">
        <v>280000</v>
      </c>
      <c r="L1944" s="54" t="n">
        <v>300000</v>
      </c>
      <c r="M1944" s="45" t="n"/>
      <c r="N1944" s="45" t="n"/>
      <c r="O1944" s="45" t="inlineStr">
        <is>
          <t>T400524</t>
        </is>
      </c>
      <c r="P1944" s="45" t="inlineStr">
        <is>
          <t>Miểng dên Perkins 1106/ C6.6/ C7.1/ T400524 - cos1 - FP</t>
        </is>
      </c>
    </row>
    <row r="1945" ht="30" customHeight="1">
      <c r="A1945" s="45" t="inlineStr">
        <is>
          <t>HH079449</t>
        </is>
      </c>
      <c r="B1945" s="45" t="inlineStr">
        <is>
          <t>PERKINS</t>
        </is>
      </c>
      <c r="C1945" s="45" t="inlineStr">
        <is>
          <t>Dên 1106/C6.6/C7.1</t>
        </is>
      </c>
      <c r="D1945" s="45" t="inlineStr">
        <is>
          <t>105</t>
        </is>
      </c>
      <c r="E1945" s="45" t="inlineStr">
        <is>
          <t>Cos2</t>
        </is>
      </c>
      <c r="F1945" s="45" t="inlineStr">
        <is>
          <t>Dên</t>
        </is>
      </c>
      <c r="G1945" s="45" t="inlineStr">
        <is>
          <t>FP</t>
        </is>
      </c>
      <c r="H1945" s="45" t="inlineStr">
        <is>
          <t>Bộ</t>
        </is>
      </c>
      <c r="I1945" s="45" t="n"/>
      <c r="J1945" s="54" t="n">
        <v>260000</v>
      </c>
      <c r="K1945" s="54" t="n">
        <v>280000</v>
      </c>
      <c r="L1945" s="54" t="n">
        <v>300000</v>
      </c>
      <c r="M1945" s="45" t="n"/>
      <c r="N1945" s="45" t="n"/>
      <c r="O1945" s="45" t="inlineStr">
        <is>
          <t>T400525</t>
        </is>
      </c>
      <c r="P1945" s="45" t="inlineStr">
        <is>
          <t>Miểng dên Perkins 1106/ C6.6/ C7.1/ T400525 - cos2 - FP</t>
        </is>
      </c>
    </row>
    <row r="1946" ht="30" customHeight="1">
      <c r="A1946" s="141" t="n"/>
      <c r="B1946" s="141" t="inlineStr">
        <is>
          <t>PERKINS</t>
        </is>
      </c>
      <c r="C1946" s="141" t="inlineStr">
        <is>
          <t>Dên 1106/C6.6/C7.1</t>
        </is>
      </c>
      <c r="D1946" s="141" t="inlineStr">
        <is>
          <t>105</t>
        </is>
      </c>
      <c r="E1946" s="141" t="inlineStr">
        <is>
          <t>Cos3</t>
        </is>
      </c>
      <c r="F1946" s="141" t="inlineStr">
        <is>
          <t>Dên</t>
        </is>
      </c>
      <c r="G1946" s="141" t="n"/>
      <c r="H1946" s="141" t="inlineStr">
        <is>
          <t>Bộ</t>
        </is>
      </c>
      <c r="I1946" s="43" t="n"/>
      <c r="J1946" s="43" t="n"/>
      <c r="K1946" s="43" t="n"/>
      <c r="L1946" s="43" t="n"/>
      <c r="M1946" s="43" t="n"/>
      <c r="N1946" s="43" t="n"/>
      <c r="O1946" s="43" t="n"/>
      <c r="P1946" s="43" t="n"/>
    </row>
    <row r="1947" ht="30" customHeight="1">
      <c r="A1947" s="141" t="n"/>
      <c r="B1947" s="141" t="inlineStr">
        <is>
          <t>PERKINS</t>
        </is>
      </c>
      <c r="C1947" s="141" t="inlineStr">
        <is>
          <t>Dên 1106/C6.6/C7.1</t>
        </is>
      </c>
      <c r="D1947" s="141" t="inlineStr">
        <is>
          <t>105</t>
        </is>
      </c>
      <c r="E1947" s="141" t="inlineStr">
        <is>
          <t>Cos4</t>
        </is>
      </c>
      <c r="F1947" s="141" t="inlineStr">
        <is>
          <t>Dên</t>
        </is>
      </c>
      <c r="G1947" s="141" t="n"/>
      <c r="H1947" s="141" t="inlineStr">
        <is>
          <t>Bộ</t>
        </is>
      </c>
      <c r="I1947" s="45" t="n"/>
      <c r="J1947" s="45" t="n"/>
      <c r="K1947" s="45" t="n"/>
      <c r="L1947" s="45" t="n"/>
      <c r="M1947" s="45" t="n"/>
      <c r="N1947" s="45" t="n"/>
      <c r="O1947" s="45" t="n"/>
      <c r="P1947" s="45" t="n"/>
    </row>
    <row r="1948" ht="30" customHeight="1">
      <c r="A1948" s="43" t="inlineStr">
        <is>
          <t>HH083243</t>
        </is>
      </c>
      <c r="B1948" s="43" t="inlineStr">
        <is>
          <t>PERKINS</t>
        </is>
      </c>
      <c r="C1948" s="43" t="inlineStr">
        <is>
          <t>Bạc miểng Perkins 1006 (U5MB0030, U5ME0003) - Cos0 - EP</t>
        </is>
      </c>
      <c r="D1948" s="43" t="n"/>
      <c r="E1948" s="43" t="inlineStr">
        <is>
          <t>Cos0</t>
        </is>
      </c>
      <c r="F1948" s="43" t="inlineStr">
        <is>
          <t>Baze+Dên</t>
        </is>
      </c>
      <c r="G1948" s="43" t="inlineStr">
        <is>
          <t>EP</t>
        </is>
      </c>
      <c r="H1948" s="43" t="inlineStr">
        <is>
          <t>Bộ</t>
        </is>
      </c>
      <c r="I1948" s="43" t="n"/>
      <c r="J1948" s="53" t="n">
        <v>700000</v>
      </c>
      <c r="K1948" s="53" t="n">
        <v>750000</v>
      </c>
      <c r="L1948" s="53" t="n">
        <v>800000</v>
      </c>
      <c r="M1948" s="43" t="n"/>
      <c r="N1948" s="43" t="n"/>
      <c r="O1948" s="43" t="inlineStr">
        <is>
          <t>U5MB0030</t>
        </is>
      </c>
      <c r="P1948" s="43" t="inlineStr">
        <is>
          <t>Bạc miểng Perkins 1006 (U5MB0030, U5ME0003) - Cos0 - EP</t>
        </is>
      </c>
    </row>
    <row r="1949" ht="30" customHeight="1">
      <c r="A1949" s="43" t="inlineStr">
        <is>
          <t>HH076663</t>
        </is>
      </c>
      <c r="B1949" s="43" t="inlineStr">
        <is>
          <t>PERKINS</t>
        </is>
      </c>
      <c r="C1949" s="43" t="inlineStr">
        <is>
          <t>Bạc miểng Perkins 1006 (U5MB0030A, U5ME0003A) - Cos1 - EP</t>
        </is>
      </c>
      <c r="D1949" s="43" t="n"/>
      <c r="E1949" s="43" t="inlineStr">
        <is>
          <t>Cos1</t>
        </is>
      </c>
      <c r="F1949" s="43" t="inlineStr">
        <is>
          <t>Baze+Dên</t>
        </is>
      </c>
      <c r="G1949" s="43" t="inlineStr">
        <is>
          <t>EP</t>
        </is>
      </c>
      <c r="H1949" s="43" t="inlineStr">
        <is>
          <t>Bộ</t>
        </is>
      </c>
      <c r="I1949" s="43" t="n"/>
      <c r="J1949" s="53" t="n">
        <v>700000</v>
      </c>
      <c r="K1949" s="53" t="n">
        <v>750000</v>
      </c>
      <c r="L1949" s="53" t="n">
        <v>800000</v>
      </c>
      <c r="M1949" s="43" t="n"/>
      <c r="N1949" s="43" t="n"/>
      <c r="O1949" s="43" t="inlineStr">
        <is>
          <t>U5MB0030A</t>
        </is>
      </c>
      <c r="P1949" s="43" t="inlineStr">
        <is>
          <t>Bạc miểng Perkins 1006 (U5MB0030A, U5ME0003A) - Cos1 - EP</t>
        </is>
      </c>
    </row>
    <row r="1950" ht="30" customHeight="1">
      <c r="A1950" s="43" t="inlineStr">
        <is>
          <t>HH076697</t>
        </is>
      </c>
      <c r="B1950" s="43" t="inlineStr">
        <is>
          <t>PERKINS</t>
        </is>
      </c>
      <c r="C1950" s="43" t="inlineStr">
        <is>
          <t>Bạc miểng Perkins 1006 (U5MB0030B, U5ME0003B) - Cos2 - EP</t>
        </is>
      </c>
      <c r="D1950" s="43" t="n"/>
      <c r="E1950" s="43" t="inlineStr">
        <is>
          <t>Cos2</t>
        </is>
      </c>
      <c r="F1950" s="43" t="inlineStr">
        <is>
          <t>Baze+Dên</t>
        </is>
      </c>
      <c r="G1950" s="43" t="inlineStr">
        <is>
          <t>EP</t>
        </is>
      </c>
      <c r="H1950" s="43" t="inlineStr">
        <is>
          <t>Bộ</t>
        </is>
      </c>
      <c r="I1950" s="43" t="n"/>
      <c r="J1950" s="53" t="n">
        <v>700000</v>
      </c>
      <c r="K1950" s="53" t="n">
        <v>750000</v>
      </c>
      <c r="L1950" s="53" t="n">
        <v>800000</v>
      </c>
      <c r="M1950" s="43" t="n"/>
      <c r="N1950" s="43" t="n"/>
      <c r="O1950" s="43" t="inlineStr">
        <is>
          <t>U5MB0030B</t>
        </is>
      </c>
      <c r="P1950" s="43" t="inlineStr">
        <is>
          <t>Bạc miểng Perkins 1006 (U5MB0030B, U5ME0003B) - Cos2 - EP</t>
        </is>
      </c>
    </row>
    <row r="1951" ht="30" customHeight="1">
      <c r="A1951" s="141" t="n"/>
      <c r="B1951" s="141" t="inlineStr">
        <is>
          <t>PERKINS</t>
        </is>
      </c>
      <c r="C1951" s="141" t="inlineStr">
        <is>
          <t>Bạc Miểng 1006</t>
        </is>
      </c>
      <c r="D1951" s="141" t="n"/>
      <c r="E1951" s="141" t="inlineStr">
        <is>
          <t>Cos3</t>
        </is>
      </c>
      <c r="F1951" s="141" t="inlineStr">
        <is>
          <t>Baze+Dên</t>
        </is>
      </c>
      <c r="G1951" s="141" t="n"/>
      <c r="H1951" s="141" t="inlineStr">
        <is>
          <t>Bộ</t>
        </is>
      </c>
      <c r="I1951" s="43" t="n"/>
      <c r="J1951" s="43" t="n"/>
      <c r="K1951" s="43" t="n"/>
      <c r="L1951" s="43" t="n"/>
      <c r="M1951" s="43" t="n"/>
      <c r="N1951" s="43" t="n"/>
      <c r="O1951" s="43" t="n"/>
      <c r="P1951" s="43" t="n"/>
    </row>
    <row r="1952" ht="30" customHeight="1">
      <c r="A1952" s="141" t="n"/>
      <c r="B1952" s="141" t="inlineStr">
        <is>
          <t>PERKINS</t>
        </is>
      </c>
      <c r="C1952" s="141" t="inlineStr">
        <is>
          <t>Bạc Miểng 1006</t>
        </is>
      </c>
      <c r="D1952" s="141" t="n"/>
      <c r="E1952" s="141" t="inlineStr">
        <is>
          <t>Cos4</t>
        </is>
      </c>
      <c r="F1952" s="141" t="inlineStr">
        <is>
          <t>Baze+Dên</t>
        </is>
      </c>
      <c r="G1952" s="141" t="n"/>
      <c r="H1952" s="141" t="inlineStr">
        <is>
          <t>Bộ</t>
        </is>
      </c>
      <c r="I1952" s="43" t="n"/>
      <c r="J1952" s="43" t="n"/>
      <c r="K1952" s="43" t="n"/>
      <c r="L1952" s="43" t="n"/>
      <c r="M1952" s="43" t="n"/>
      <c r="N1952" s="43" t="n"/>
      <c r="O1952" s="43" t="n"/>
      <c r="P1952" s="43" t="n"/>
    </row>
    <row r="1953" ht="30" customHeight="1">
      <c r="A1953" s="141" t="n"/>
      <c r="B1953" s="141" t="inlineStr">
        <is>
          <t>PERKINS</t>
        </is>
      </c>
      <c r="C1953" s="141" t="inlineStr">
        <is>
          <t>Dên 1006</t>
        </is>
      </c>
      <c r="D1953" s="141" t="n"/>
      <c r="E1953" s="141" t="inlineStr">
        <is>
          <t>Cos0</t>
        </is>
      </c>
      <c r="F1953" s="141" t="inlineStr">
        <is>
          <t>Dên</t>
        </is>
      </c>
      <c r="G1953" s="141" t="n"/>
      <c r="H1953" s="141" t="inlineStr">
        <is>
          <t>Bộ</t>
        </is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</row>
    <row r="1954" ht="30" customHeight="1">
      <c r="A1954" s="141" t="n"/>
      <c r="B1954" s="141" t="inlineStr">
        <is>
          <t>PERKINS</t>
        </is>
      </c>
      <c r="C1954" s="141" t="inlineStr">
        <is>
          <t>Dên 1006</t>
        </is>
      </c>
      <c r="D1954" s="141" t="n"/>
      <c r="E1954" s="141" t="inlineStr">
        <is>
          <t>Cos1</t>
        </is>
      </c>
      <c r="F1954" s="141" t="inlineStr">
        <is>
          <t>Dên</t>
        </is>
      </c>
      <c r="G1954" s="141" t="n"/>
      <c r="H1954" s="141" t="inlineStr">
        <is>
          <t>Bộ</t>
        </is>
      </c>
      <c r="I1954" s="45" t="n"/>
      <c r="J1954" s="45" t="n"/>
      <c r="K1954" s="45" t="n"/>
      <c r="L1954" s="45" t="n"/>
      <c r="M1954" s="45" t="n"/>
      <c r="N1954" s="45" t="n"/>
      <c r="O1954" s="45" t="n"/>
      <c r="P1954" s="45" t="n"/>
    </row>
    <row r="1955" ht="30" customHeight="1">
      <c r="A1955" s="45" t="inlineStr">
        <is>
          <t>HH077226</t>
        </is>
      </c>
      <c r="B1955" s="45" t="inlineStr">
        <is>
          <t>PERKINS</t>
        </is>
      </c>
      <c r="C1955" s="45" t="inlineStr">
        <is>
          <t>Dên 1006</t>
        </is>
      </c>
      <c r="D1955" s="45" t="n"/>
      <c r="E1955" s="45" t="inlineStr">
        <is>
          <t>Cos2</t>
        </is>
      </c>
      <c r="F1955" s="45" t="inlineStr">
        <is>
          <t>Dên</t>
        </is>
      </c>
      <c r="G1955" s="45" t="n"/>
      <c r="H1955" s="45" t="inlineStr">
        <is>
          <t>Bộ</t>
        </is>
      </c>
      <c r="I1955" s="45" t="n"/>
      <c r="J1955" s="54" t="n">
        <v>410000</v>
      </c>
      <c r="K1955" s="54" t="n">
        <v>450000</v>
      </c>
      <c r="L1955" s="54" t="n">
        <v>490000</v>
      </c>
      <c r="M1955" s="45" t="n"/>
      <c r="N1955" s="45" t="n"/>
      <c r="O1955" s="45" t="inlineStr">
        <is>
          <t>T400525</t>
        </is>
      </c>
      <c r="P1955" s="45" t="inlineStr">
        <is>
          <t>Miểng dên Perkins 1006 - cos2 - (T400525)</t>
        </is>
      </c>
    </row>
    <row r="1956" ht="30" customHeight="1">
      <c r="A1956" s="141" t="n"/>
      <c r="B1956" s="141" t="inlineStr">
        <is>
          <t>PERKINS</t>
        </is>
      </c>
      <c r="C1956" s="141" t="inlineStr">
        <is>
          <t>Dên 1006</t>
        </is>
      </c>
      <c r="D1956" s="141" t="n"/>
      <c r="E1956" s="141" t="inlineStr">
        <is>
          <t>Cos3</t>
        </is>
      </c>
      <c r="F1956" s="141" t="inlineStr">
        <is>
          <t>Dên</t>
        </is>
      </c>
      <c r="G1956" s="141" t="n"/>
      <c r="H1956" s="141" t="inlineStr">
        <is>
          <t>Bộ</t>
        </is>
      </c>
      <c r="I1956" s="45" t="n"/>
      <c r="J1956" s="45" t="n"/>
      <c r="K1956" s="45" t="n"/>
      <c r="L1956" s="45" t="n"/>
      <c r="M1956" s="45" t="n"/>
      <c r="N1956" s="45" t="n"/>
      <c r="O1956" s="45" t="n"/>
      <c r="P1956" s="45" t="n"/>
    </row>
    <row r="1957" ht="30" customHeight="1">
      <c r="A1957" s="141" t="n"/>
      <c r="B1957" s="141" t="inlineStr">
        <is>
          <t>PERKINS</t>
        </is>
      </c>
      <c r="C1957" s="141" t="inlineStr">
        <is>
          <t>Dên 1006</t>
        </is>
      </c>
      <c r="D1957" s="141" t="n"/>
      <c r="E1957" s="141" t="inlineStr">
        <is>
          <t>Cos4</t>
        </is>
      </c>
      <c r="F1957" s="141" t="inlineStr">
        <is>
          <t>Dên</t>
        </is>
      </c>
      <c r="G1957" s="141" t="n"/>
      <c r="H1957" s="141" t="inlineStr">
        <is>
          <t>Bộ</t>
        </is>
      </c>
      <c r="I1957" s="45" t="n"/>
      <c r="J1957" s="45" t="n"/>
      <c r="K1957" s="45" t="n"/>
      <c r="L1957" s="45" t="n"/>
      <c r="M1957" s="45" t="n"/>
      <c r="N1957" s="45" t="n"/>
      <c r="O1957" s="45" t="n"/>
      <c r="P1957" s="45" t="n"/>
    </row>
    <row r="1958" ht="30" customHeight="1">
      <c r="A1958" s="141" t="n"/>
      <c r="B1958" s="141" t="inlineStr">
        <is>
          <t>PERKINS</t>
        </is>
      </c>
      <c r="C1958" s="141" t="inlineStr">
        <is>
          <t>Bạc Miểng 1104</t>
        </is>
      </c>
      <c r="D1958" s="141" t="n"/>
      <c r="E1958" s="141" t="inlineStr">
        <is>
          <t>Cos0</t>
        </is>
      </c>
      <c r="F1958" s="141" t="inlineStr">
        <is>
          <t>Baze+Dên</t>
        </is>
      </c>
      <c r="G1958" s="141" t="n"/>
      <c r="H1958" s="141" t="inlineStr">
        <is>
          <t>Bộ</t>
        </is>
      </c>
      <c r="I1958" s="45" t="n"/>
      <c r="J1958" s="45" t="n"/>
      <c r="K1958" s="45" t="n"/>
      <c r="L1958" s="45" t="n"/>
      <c r="M1958" s="45" t="n"/>
      <c r="N1958" s="45" t="n"/>
      <c r="O1958" s="45" t="n"/>
      <c r="P1958" s="45" t="n"/>
    </row>
    <row r="1959" ht="30" customHeight="1">
      <c r="A1959" s="45" t="inlineStr">
        <is>
          <t>HH076776</t>
        </is>
      </c>
      <c r="B1959" s="45" t="inlineStr">
        <is>
          <t>PERKINS</t>
        </is>
      </c>
      <c r="C1959" s="45" t="inlineStr">
        <is>
          <t>Bạc miểng Perkins 1104 Cos1- Bepco</t>
        </is>
      </c>
      <c r="D1959" s="45" t="n"/>
      <c r="E1959" s="45" t="inlineStr">
        <is>
          <t>Cos1</t>
        </is>
      </c>
      <c r="F1959" s="45" t="inlineStr">
        <is>
          <t>Baze+Dên</t>
        </is>
      </c>
      <c r="G1959" s="45" t="inlineStr">
        <is>
          <t>BEPCO</t>
        </is>
      </c>
      <c r="H1959" s="45" t="inlineStr">
        <is>
          <t>Bộ</t>
        </is>
      </c>
      <c r="I1959" s="45" t="n"/>
      <c r="J1959" s="45" t="n"/>
      <c r="K1959" s="45" t="n"/>
      <c r="L1959" s="45" t="n"/>
      <c r="M1959" s="45" t="n"/>
      <c r="N1959" s="45" t="n"/>
      <c r="O1959" s="45" t="n"/>
      <c r="P1959" s="45" t="inlineStr">
        <is>
          <t>Bạc miểng Perkins 1104 Cos1- Bepco</t>
        </is>
      </c>
    </row>
    <row r="1960" ht="30" customHeight="1">
      <c r="A1960" s="141" t="n"/>
      <c r="B1960" s="141" t="inlineStr">
        <is>
          <t>PERKINS</t>
        </is>
      </c>
      <c r="C1960" s="141" t="inlineStr">
        <is>
          <t>Bạc Miểng 1104</t>
        </is>
      </c>
      <c r="D1960" s="141" t="n"/>
      <c r="E1960" s="141" t="inlineStr">
        <is>
          <t>Cos2</t>
        </is>
      </c>
      <c r="F1960" s="141" t="inlineStr">
        <is>
          <t>Baze+Dên</t>
        </is>
      </c>
      <c r="G1960" s="141" t="n"/>
      <c r="H1960" s="141" t="inlineStr">
        <is>
          <t>Bộ</t>
        </is>
      </c>
      <c r="I1960" s="45" t="n"/>
      <c r="J1960" s="45" t="n"/>
      <c r="K1960" s="45" t="n"/>
      <c r="L1960" s="45" t="n"/>
      <c r="M1960" s="45" t="n"/>
      <c r="N1960" s="45" t="n"/>
      <c r="O1960" s="45" t="n"/>
      <c r="P1960" s="45" t="n"/>
    </row>
    <row r="1961" ht="30" customHeight="1">
      <c r="A1961" s="141" t="n"/>
      <c r="B1961" s="141" t="inlineStr">
        <is>
          <t>PERKINS</t>
        </is>
      </c>
      <c r="C1961" s="141" t="inlineStr">
        <is>
          <t>Bạc Miểng 1104</t>
        </is>
      </c>
      <c r="D1961" s="141" t="n"/>
      <c r="E1961" s="141" t="inlineStr">
        <is>
          <t>Cos3</t>
        </is>
      </c>
      <c r="F1961" s="141" t="inlineStr">
        <is>
          <t>Baze+Dên</t>
        </is>
      </c>
      <c r="G1961" s="141" t="n"/>
      <c r="H1961" s="141" t="inlineStr">
        <is>
          <t>Bộ</t>
        </is>
      </c>
      <c r="I1961" s="45" t="n"/>
      <c r="J1961" s="45" t="n"/>
      <c r="K1961" s="45" t="n"/>
      <c r="L1961" s="45" t="n"/>
      <c r="M1961" s="45" t="n"/>
      <c r="N1961" s="45" t="n"/>
      <c r="O1961" s="45" t="n"/>
      <c r="P1961" s="45" t="n"/>
    </row>
    <row r="1962" ht="30" customHeight="1">
      <c r="A1962" s="141" t="n"/>
      <c r="B1962" s="141" t="inlineStr">
        <is>
          <t>PERKINS</t>
        </is>
      </c>
      <c r="C1962" s="141" t="inlineStr">
        <is>
          <t>Bạc Miểng 1104</t>
        </is>
      </c>
      <c r="D1962" s="141" t="n"/>
      <c r="E1962" s="141" t="inlineStr">
        <is>
          <t>Cos4</t>
        </is>
      </c>
      <c r="F1962" s="141" t="inlineStr">
        <is>
          <t>Baze+Dên</t>
        </is>
      </c>
      <c r="G1962" s="141" t="n"/>
      <c r="H1962" s="141" t="inlineStr">
        <is>
          <t>Bộ</t>
        </is>
      </c>
      <c r="I1962" s="45" t="n"/>
      <c r="J1962" s="45" t="n"/>
      <c r="K1962" s="45" t="n"/>
      <c r="L1962" s="45" t="n"/>
      <c r="M1962" s="45" t="n"/>
      <c r="N1962" s="45" t="n"/>
      <c r="O1962" s="45" t="n"/>
      <c r="P1962" s="45" t="n"/>
    </row>
    <row r="1963" ht="30" customHeight="1">
      <c r="A1963" s="45" t="inlineStr">
        <is>
          <t>HH075309</t>
        </is>
      </c>
      <c r="B1963" s="45" t="inlineStr">
        <is>
          <t>PERKINS</t>
        </is>
      </c>
      <c r="C1963" s="45" t="inlineStr">
        <is>
          <t>Dên 1104</t>
        </is>
      </c>
      <c r="D1963" s="45" t="n"/>
      <c r="E1963" s="45" t="inlineStr">
        <is>
          <t>Cos0</t>
        </is>
      </c>
      <c r="F1963" s="45" t="inlineStr">
        <is>
          <t>Dên</t>
        </is>
      </c>
      <c r="G1963" s="45" t="inlineStr">
        <is>
          <t>BEPCO</t>
        </is>
      </c>
      <c r="H1963" s="45" t="inlineStr">
        <is>
          <t>Bộ</t>
        </is>
      </c>
      <c r="I1963" s="45" t="n"/>
      <c r="J1963" s="45" t="n"/>
      <c r="K1963" s="45" t="n"/>
      <c r="L1963" s="45" t="n"/>
      <c r="M1963" s="45" t="n"/>
      <c r="N1963" s="45" t="n"/>
      <c r="O1963" s="45" t="n"/>
      <c r="P1963" s="45" t="inlineStr">
        <is>
          <t>Miểng dên Perkins 1104 (4 máy phi 105) Cos0 - Bepco</t>
        </is>
      </c>
    </row>
    <row r="1964" ht="30" customHeight="1">
      <c r="A1964" s="141" t="n"/>
      <c r="B1964" s="141" t="inlineStr">
        <is>
          <t>PERKINS</t>
        </is>
      </c>
      <c r="C1964" s="141" t="inlineStr">
        <is>
          <t>Dên 1104</t>
        </is>
      </c>
      <c r="D1964" s="141" t="n"/>
      <c r="E1964" s="141" t="inlineStr">
        <is>
          <t>Cos1</t>
        </is>
      </c>
      <c r="F1964" s="141" t="inlineStr">
        <is>
          <t>Dên</t>
        </is>
      </c>
      <c r="G1964" s="141" t="n"/>
      <c r="H1964" s="141" t="inlineStr">
        <is>
          <t>Bộ</t>
        </is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</row>
    <row r="1965" ht="30" customHeight="1">
      <c r="A1965" s="141" t="n"/>
      <c r="B1965" s="141" t="inlineStr">
        <is>
          <t>PERKINS</t>
        </is>
      </c>
      <c r="C1965" s="141" t="inlineStr">
        <is>
          <t>Dên 1104</t>
        </is>
      </c>
      <c r="D1965" s="141" t="n"/>
      <c r="E1965" s="141" t="inlineStr">
        <is>
          <t>Cos2</t>
        </is>
      </c>
      <c r="F1965" s="141" t="inlineStr">
        <is>
          <t>Dên</t>
        </is>
      </c>
      <c r="G1965" s="141" t="n"/>
      <c r="H1965" s="141" t="inlineStr">
        <is>
          <t>Bộ</t>
        </is>
      </c>
      <c r="I1965" s="45" t="n"/>
      <c r="J1965" s="45" t="n"/>
      <c r="K1965" s="45" t="n"/>
      <c r="L1965" s="45" t="n"/>
      <c r="M1965" s="45" t="n"/>
      <c r="N1965" s="45" t="n"/>
      <c r="O1965" s="45" t="n"/>
      <c r="P1965" s="45" t="n"/>
    </row>
    <row r="1966" ht="30" customHeight="1">
      <c r="A1966" s="141" t="n"/>
      <c r="B1966" s="141" t="inlineStr">
        <is>
          <t>PERKINS</t>
        </is>
      </c>
      <c r="C1966" s="141" t="inlineStr">
        <is>
          <t>Dên 1104</t>
        </is>
      </c>
      <c r="D1966" s="141" t="n"/>
      <c r="E1966" s="141" t="inlineStr">
        <is>
          <t>Cos3</t>
        </is>
      </c>
      <c r="F1966" s="141" t="inlineStr">
        <is>
          <t>Dên</t>
        </is>
      </c>
      <c r="G1966" s="141" t="n"/>
      <c r="H1966" s="141" t="inlineStr">
        <is>
          <t>Bộ</t>
        </is>
      </c>
      <c r="I1966" s="45" t="n"/>
      <c r="J1966" s="45" t="n"/>
      <c r="K1966" s="45" t="n"/>
      <c r="L1966" s="45" t="n"/>
      <c r="M1966" s="45" t="n"/>
      <c r="N1966" s="45" t="n"/>
      <c r="O1966" s="45" t="n"/>
      <c r="P1966" s="45" t="n"/>
    </row>
    <row r="1967" ht="30" customHeight="1">
      <c r="A1967" s="141" t="n"/>
      <c r="B1967" s="141" t="inlineStr">
        <is>
          <t>PERKINS</t>
        </is>
      </c>
      <c r="C1967" s="141" t="inlineStr">
        <is>
          <t>Dên 1104</t>
        </is>
      </c>
      <c r="D1967" s="141" t="n"/>
      <c r="E1967" s="141" t="inlineStr">
        <is>
          <t>Cos4</t>
        </is>
      </c>
      <c r="F1967" s="141" t="inlineStr">
        <is>
          <t>Dên</t>
        </is>
      </c>
      <c r="G1967" s="141" t="n"/>
      <c r="H1967" s="141" t="inlineStr">
        <is>
          <t>Bộ</t>
        </is>
      </c>
      <c r="I1967" s="45" t="n"/>
      <c r="J1967" s="45" t="n"/>
      <c r="K1967" s="45" t="n"/>
      <c r="L1967" s="45" t="n"/>
      <c r="M1967" s="45" t="n"/>
      <c r="N1967" s="45" t="n"/>
      <c r="O1967" s="45" t="n"/>
      <c r="P1967" s="45" t="n"/>
    </row>
    <row r="1968" ht="30" customHeight="1">
      <c r="A1968" s="43" t="inlineStr">
        <is>
          <t>HH079438</t>
        </is>
      </c>
      <c r="B1968" s="43" t="inlineStr">
        <is>
          <t>PERKINS</t>
        </is>
      </c>
      <c r="C1968" s="43" t="inlineStr">
        <is>
          <t>Dên 1104/3054B</t>
        </is>
      </c>
      <c r="D1968" s="43" t="n"/>
      <c r="E1968" s="43" t="inlineStr">
        <is>
          <t>Cos0</t>
        </is>
      </c>
      <c r="F1968" s="43" t="inlineStr">
        <is>
          <t>Dên</t>
        </is>
      </c>
      <c r="G1968" s="43" t="inlineStr">
        <is>
          <t>FP</t>
        </is>
      </c>
      <c r="H1968" s="43" t="inlineStr">
        <is>
          <t>Bộ</t>
        </is>
      </c>
      <c r="I1968" s="43" t="n"/>
      <c r="J1968" s="53" t="n">
        <v>200000</v>
      </c>
      <c r="K1968" s="53" t="n">
        <v>220000</v>
      </c>
      <c r="L1968" s="53" t="n">
        <v>240000</v>
      </c>
      <c r="M1968" s="43" t="n"/>
      <c r="N1968" s="43" t="n"/>
      <c r="O1968" s="43" t="inlineStr">
        <is>
          <t>353-2205</t>
        </is>
      </c>
      <c r="P1968" s="43" t="inlineStr">
        <is>
          <t>Miểng dên Perkins 1104/ Cat 3054B/ 353-2205 - cos0 - FP</t>
        </is>
      </c>
    </row>
    <row r="1969" ht="30" customHeight="1">
      <c r="A1969" s="43" t="inlineStr">
        <is>
          <t>HH079439</t>
        </is>
      </c>
      <c r="B1969" s="43" t="inlineStr">
        <is>
          <t>PERKINS</t>
        </is>
      </c>
      <c r="C1969" s="43" t="inlineStr">
        <is>
          <t>Dên 1104/3054B</t>
        </is>
      </c>
      <c r="D1969" s="43" t="n"/>
      <c r="E1969" s="43" t="inlineStr">
        <is>
          <t>Cos1</t>
        </is>
      </c>
      <c r="F1969" s="43" t="inlineStr">
        <is>
          <t>Dên</t>
        </is>
      </c>
      <c r="G1969" s="43" t="inlineStr">
        <is>
          <t>FP</t>
        </is>
      </c>
      <c r="H1969" s="43" t="inlineStr">
        <is>
          <t>Bộ</t>
        </is>
      </c>
      <c r="I1969" s="43" t="n"/>
      <c r="J1969" s="53" t="n">
        <v>190000</v>
      </c>
      <c r="K1969" s="53" t="n">
        <v>210000</v>
      </c>
      <c r="L1969" s="53" t="n">
        <v>230000</v>
      </c>
      <c r="M1969" s="43" t="n"/>
      <c r="N1969" s="43" t="n"/>
      <c r="O1969" s="43" t="inlineStr">
        <is>
          <t>353-2206</t>
        </is>
      </c>
      <c r="P1969" s="43" t="inlineStr">
        <is>
          <t>Miểng dên Perkins 1104/ Cat 3054B/ 353-2206 - cos1 - FP</t>
        </is>
      </c>
    </row>
    <row r="1970" ht="30" customHeight="1">
      <c r="A1970" s="43" t="inlineStr">
        <is>
          <t>HH079440</t>
        </is>
      </c>
      <c r="B1970" s="43" t="inlineStr">
        <is>
          <t>PERKINS</t>
        </is>
      </c>
      <c r="C1970" s="43" t="inlineStr">
        <is>
          <t>Dên 1104/3054B</t>
        </is>
      </c>
      <c r="D1970" s="43" t="n"/>
      <c r="E1970" s="43" t="inlineStr">
        <is>
          <t>Cos2</t>
        </is>
      </c>
      <c r="F1970" s="43" t="inlineStr">
        <is>
          <t>Dên</t>
        </is>
      </c>
      <c r="G1970" s="43" t="inlineStr">
        <is>
          <t>FP</t>
        </is>
      </c>
      <c r="H1970" s="43" t="inlineStr">
        <is>
          <t>Bộ</t>
        </is>
      </c>
      <c r="I1970" s="43" t="n"/>
      <c r="J1970" s="53" t="n">
        <v>190000</v>
      </c>
      <c r="K1970" s="53" t="n">
        <v>210000</v>
      </c>
      <c r="L1970" s="53" t="n">
        <v>230000</v>
      </c>
      <c r="M1970" s="43" t="n"/>
      <c r="N1970" s="43" t="n"/>
      <c r="O1970" s="43" t="inlineStr">
        <is>
          <t>353-2207</t>
        </is>
      </c>
      <c r="P1970" s="43" t="inlineStr">
        <is>
          <t>Miểng dên Perkins 1104/ Cat 3054B/ 353-2207 - cos2 - FP</t>
        </is>
      </c>
    </row>
    <row r="1971" ht="30" customHeight="1">
      <c r="A1971" s="141" t="n"/>
      <c r="B1971" s="141" t="inlineStr">
        <is>
          <t>PERKINS</t>
        </is>
      </c>
      <c r="C1971" s="141" t="inlineStr">
        <is>
          <t>Dên 1104/3054B</t>
        </is>
      </c>
      <c r="D1971" s="141" t="n"/>
      <c r="E1971" s="141" t="inlineStr">
        <is>
          <t>Cos3</t>
        </is>
      </c>
      <c r="F1971" s="141" t="inlineStr">
        <is>
          <t>Dên</t>
        </is>
      </c>
      <c r="G1971" s="141" t="n"/>
      <c r="H1971" s="141" t="inlineStr">
        <is>
          <t>Bộ</t>
        </is>
      </c>
      <c r="I1971" s="43" t="n"/>
      <c r="J1971" s="43" t="n"/>
      <c r="K1971" s="43" t="n"/>
      <c r="L1971" s="43" t="n"/>
      <c r="M1971" s="43" t="n"/>
      <c r="N1971" s="43" t="n"/>
      <c r="O1971" s="43" t="n"/>
      <c r="P1971" s="43" t="n"/>
    </row>
    <row r="1972" ht="30" customHeight="1">
      <c r="A1972" s="141" t="n"/>
      <c r="B1972" s="141" t="inlineStr">
        <is>
          <t>PERKINS</t>
        </is>
      </c>
      <c r="C1972" s="141" t="inlineStr">
        <is>
          <t>Dên 1104/3054B</t>
        </is>
      </c>
      <c r="D1972" s="141" t="n"/>
      <c r="E1972" s="141" t="inlineStr">
        <is>
          <t>Cos4</t>
        </is>
      </c>
      <c r="F1972" s="141" t="inlineStr">
        <is>
          <t>Dên</t>
        </is>
      </c>
      <c r="G1972" s="141" t="n"/>
      <c r="H1972" s="141" t="inlineStr">
        <is>
          <t>Bộ</t>
        </is>
      </c>
      <c r="I1972" s="43" t="n"/>
      <c r="J1972" s="43" t="n"/>
      <c r="K1972" s="43" t="n"/>
      <c r="L1972" s="43" t="n"/>
      <c r="M1972" s="43" t="n"/>
      <c r="N1972" s="43" t="n"/>
      <c r="O1972" s="43" t="n"/>
      <c r="P1972" s="43" t="n"/>
    </row>
    <row r="1973" ht="30" customHeight="1">
      <c r="A1973" s="45" t="inlineStr">
        <is>
          <t>HH077221</t>
        </is>
      </c>
      <c r="B1973" s="45" t="inlineStr">
        <is>
          <t>PERKINS</t>
        </is>
      </c>
      <c r="C1973" s="45" t="inlineStr">
        <is>
          <t>Baze 1106</t>
        </is>
      </c>
      <c r="D1973" s="45" t="inlineStr">
        <is>
          <t>100/105</t>
        </is>
      </c>
      <c r="E1973" s="45" t="inlineStr">
        <is>
          <t>Cos0</t>
        </is>
      </c>
      <c r="F1973" s="45" t="inlineStr">
        <is>
          <t>Baze</t>
        </is>
      </c>
      <c r="G1973" s="45" t="n"/>
      <c r="H1973" s="45" t="inlineStr">
        <is>
          <t>Bộ</t>
        </is>
      </c>
      <c r="I1973" s="45" t="n"/>
      <c r="J1973" s="54" t="n">
        <v>440000</v>
      </c>
      <c r="K1973" s="54" t="n">
        <v>460000</v>
      </c>
      <c r="L1973" s="54" t="n">
        <v>500000</v>
      </c>
      <c r="M1973" s="45" t="n"/>
      <c r="N1973" s="45" t="n"/>
      <c r="O1973" s="45" t="inlineStr">
        <is>
          <t>T417566</t>
        </is>
      </c>
      <c r="P1973" s="45" t="inlineStr">
        <is>
          <t>Miểng baze Perkins 1106 - cos0 (T417566)</t>
        </is>
      </c>
    </row>
    <row r="1974" ht="30" customHeight="1">
      <c r="A1974" s="141" t="n"/>
      <c r="B1974" s="141" t="inlineStr">
        <is>
          <t>PERKINS</t>
        </is>
      </c>
      <c r="C1974" s="141" t="inlineStr">
        <is>
          <t>Baze 1106</t>
        </is>
      </c>
      <c r="D1974" s="141" t="inlineStr">
        <is>
          <t>100/105</t>
        </is>
      </c>
      <c r="E1974" s="141" t="inlineStr">
        <is>
          <t>Cos1</t>
        </is>
      </c>
      <c r="F1974" s="141" t="inlineStr">
        <is>
          <t>Baze</t>
        </is>
      </c>
      <c r="G1974" s="141" t="n"/>
      <c r="H1974" s="141" t="inlineStr">
        <is>
          <t>Bộ</t>
        </is>
      </c>
      <c r="I1974" s="45" t="n"/>
      <c r="J1974" s="45" t="n"/>
      <c r="K1974" s="45" t="n"/>
      <c r="L1974" s="45" t="n"/>
      <c r="M1974" s="45" t="n"/>
      <c r="N1974" s="45" t="n"/>
      <c r="O1974" s="45" t="n"/>
      <c r="P1974" s="45" t="n"/>
    </row>
    <row r="1975" ht="30" customHeight="1">
      <c r="A1975" s="45" t="inlineStr">
        <is>
          <t>HH077223</t>
        </is>
      </c>
      <c r="B1975" s="45" t="inlineStr">
        <is>
          <t>PERKINS</t>
        </is>
      </c>
      <c r="C1975" s="45" t="inlineStr">
        <is>
          <t>Baze 1106</t>
        </is>
      </c>
      <c r="D1975" s="45" t="inlineStr">
        <is>
          <t>100/105</t>
        </is>
      </c>
      <c r="E1975" s="45" t="inlineStr">
        <is>
          <t>Cos2</t>
        </is>
      </c>
      <c r="F1975" s="45" t="inlineStr">
        <is>
          <t>Baze</t>
        </is>
      </c>
      <c r="G1975" s="45" t="n"/>
      <c r="H1975" s="45" t="inlineStr">
        <is>
          <t>Bộ</t>
        </is>
      </c>
      <c r="I1975" s="45" t="n"/>
      <c r="J1975" s="54" t="n">
        <v>480000</v>
      </c>
      <c r="K1975" s="54" t="n">
        <v>520000</v>
      </c>
      <c r="L1975" s="54" t="n">
        <v>560000</v>
      </c>
      <c r="M1975" s="45" t="n"/>
      <c r="N1975" s="45" t="n"/>
      <c r="O1975" s="45" t="inlineStr">
        <is>
          <t>T417564</t>
        </is>
      </c>
      <c r="P1975" s="45" t="inlineStr">
        <is>
          <t>Miểng baze Perkins 1106 - cos2 (T417564)</t>
        </is>
      </c>
    </row>
    <row r="1976" ht="30" customHeight="1">
      <c r="A1976" s="141" t="n"/>
      <c r="B1976" s="141" t="inlineStr">
        <is>
          <t>PERKINS</t>
        </is>
      </c>
      <c r="C1976" s="141" t="inlineStr">
        <is>
          <t>Baze 1106</t>
        </is>
      </c>
      <c r="D1976" s="141" t="inlineStr">
        <is>
          <t>100/105</t>
        </is>
      </c>
      <c r="E1976" s="141" t="inlineStr">
        <is>
          <t>Cos3</t>
        </is>
      </c>
      <c r="F1976" s="141" t="inlineStr">
        <is>
          <t>Baze</t>
        </is>
      </c>
      <c r="G1976" s="141" t="n"/>
      <c r="H1976" s="141" t="inlineStr">
        <is>
          <t>Bộ</t>
        </is>
      </c>
      <c r="I1976" s="45" t="n"/>
      <c r="J1976" s="45" t="n"/>
      <c r="K1976" s="45" t="n"/>
      <c r="L1976" s="45" t="n"/>
      <c r="M1976" s="45" t="n"/>
      <c r="N1976" s="45" t="n"/>
      <c r="O1976" s="45" t="n"/>
      <c r="P1976" s="45" t="n"/>
    </row>
    <row r="1977" ht="30" customHeight="1">
      <c r="A1977" s="141" t="n"/>
      <c r="B1977" s="141" t="inlineStr">
        <is>
          <t>PERKINS</t>
        </is>
      </c>
      <c r="C1977" s="141" t="inlineStr">
        <is>
          <t>Baze 1106</t>
        </is>
      </c>
      <c r="D1977" s="141" t="inlineStr">
        <is>
          <t>100/105</t>
        </is>
      </c>
      <c r="E1977" s="141" t="inlineStr">
        <is>
          <t>Cos4</t>
        </is>
      </c>
      <c r="F1977" s="141" t="inlineStr">
        <is>
          <t>Baze</t>
        </is>
      </c>
      <c r="G1977" s="141" t="n"/>
      <c r="H1977" s="141" t="inlineStr">
        <is>
          <t>Bộ</t>
        </is>
      </c>
      <c r="I1977" s="45" t="n"/>
      <c r="J1977" s="45" t="n"/>
      <c r="K1977" s="45" t="n"/>
      <c r="L1977" s="45" t="n"/>
      <c r="M1977" s="45" t="n"/>
      <c r="N1977" s="45" t="n"/>
      <c r="O1977" s="45" t="n"/>
      <c r="P1977" s="45" t="n"/>
    </row>
    <row r="1978" ht="30" customHeight="1">
      <c r="A1978" s="43" t="inlineStr">
        <is>
          <t>HH077224</t>
        </is>
      </c>
      <c r="B1978" s="43" t="inlineStr">
        <is>
          <t>PERKINS</t>
        </is>
      </c>
      <c r="C1978" s="43" t="inlineStr">
        <is>
          <t>Dên 1106</t>
        </is>
      </c>
      <c r="D1978" s="43" t="inlineStr">
        <is>
          <t>100/105</t>
        </is>
      </c>
      <c r="E1978" s="43" t="inlineStr">
        <is>
          <t>Cos0</t>
        </is>
      </c>
      <c r="F1978" s="43" t="inlineStr">
        <is>
          <t>Dên</t>
        </is>
      </c>
      <c r="G1978" s="43" t="n"/>
      <c r="H1978" s="43" t="inlineStr">
        <is>
          <t>Bộ</t>
        </is>
      </c>
      <c r="I1978" s="43" t="n"/>
      <c r="J1978" s="53" t="n">
        <v>400000</v>
      </c>
      <c r="K1978" s="53" t="n">
        <v>450000</v>
      </c>
      <c r="L1978" s="53" t="n">
        <v>500000</v>
      </c>
      <c r="M1978" s="43" t="n"/>
      <c r="N1978" s="43" t="n"/>
      <c r="O1978" s="43" t="inlineStr">
        <is>
          <t>T415862</t>
        </is>
      </c>
      <c r="P1978" s="43" t="inlineStr">
        <is>
          <t>Miểng dên Perkins 1106 - cos0 (T415862)</t>
        </is>
      </c>
    </row>
    <row r="1979" ht="30" customHeight="1">
      <c r="A1979" s="45" t="inlineStr">
        <is>
          <t>HH077225</t>
        </is>
      </c>
      <c r="B1979" s="45" t="inlineStr">
        <is>
          <t>PERKINS</t>
        </is>
      </c>
      <c r="C1979" s="45" t="inlineStr">
        <is>
          <t>Dên 1106</t>
        </is>
      </c>
      <c r="D1979" s="45" t="inlineStr">
        <is>
          <t>100/105</t>
        </is>
      </c>
      <c r="E1979" s="45" t="inlineStr">
        <is>
          <t>Cos1</t>
        </is>
      </c>
      <c r="F1979" s="45" t="inlineStr">
        <is>
          <t>Dên</t>
        </is>
      </c>
      <c r="G1979" s="45" t="n"/>
      <c r="H1979" s="45" t="inlineStr">
        <is>
          <t>Bộ</t>
        </is>
      </c>
      <c r="I1979" s="45" t="n"/>
      <c r="J1979" s="54" t="n">
        <v>400000</v>
      </c>
      <c r="K1979" s="54" t="n">
        <v>450000</v>
      </c>
      <c r="L1979" s="54" t="n">
        <v>500000</v>
      </c>
      <c r="M1979" s="45" t="n"/>
      <c r="N1979" s="45" t="n"/>
      <c r="O1979" s="45" t="inlineStr">
        <is>
          <t>T400524</t>
        </is>
      </c>
      <c r="P1979" s="45" t="inlineStr">
        <is>
          <t>Miểng dên Perkins 1106 - cos1 (T400524)</t>
        </is>
      </c>
    </row>
    <row r="1980" ht="30" customHeight="1">
      <c r="A1980" s="141" t="n"/>
      <c r="B1980" s="141" t="inlineStr">
        <is>
          <t>PERKINS</t>
        </is>
      </c>
      <c r="C1980" s="141" t="inlineStr">
        <is>
          <t>Dên 1106</t>
        </is>
      </c>
      <c r="D1980" s="141" t="inlineStr">
        <is>
          <t>100/105</t>
        </is>
      </c>
      <c r="E1980" s="141" t="inlineStr">
        <is>
          <t>Cos2</t>
        </is>
      </c>
      <c r="F1980" s="141" t="inlineStr">
        <is>
          <t>Dên</t>
        </is>
      </c>
      <c r="G1980" s="141" t="n"/>
      <c r="H1980" s="141" t="inlineStr">
        <is>
          <t>Bộ</t>
        </is>
      </c>
      <c r="I1980" s="43" t="n"/>
      <c r="J1980" s="43" t="n"/>
      <c r="K1980" s="43" t="n"/>
      <c r="L1980" s="43" t="n"/>
      <c r="M1980" s="43" t="n"/>
      <c r="N1980" s="43" t="n"/>
      <c r="O1980" s="43" t="n"/>
      <c r="P1980" s="43" t="n"/>
    </row>
    <row r="1981" ht="30" customHeight="1">
      <c r="A1981" s="141" t="n"/>
      <c r="B1981" s="141" t="inlineStr">
        <is>
          <t>PERKINS</t>
        </is>
      </c>
      <c r="C1981" s="141" t="inlineStr">
        <is>
          <t>Dên 1106</t>
        </is>
      </c>
      <c r="D1981" s="141" t="inlineStr">
        <is>
          <t>100/105</t>
        </is>
      </c>
      <c r="E1981" s="141" t="inlineStr">
        <is>
          <t>Cos3</t>
        </is>
      </c>
      <c r="F1981" s="141" t="inlineStr">
        <is>
          <t>Dên</t>
        </is>
      </c>
      <c r="G1981" s="141" t="n"/>
      <c r="H1981" s="141" t="inlineStr">
        <is>
          <t>Bộ</t>
        </is>
      </c>
      <c r="I1981" s="43" t="n"/>
      <c r="J1981" s="43" t="n"/>
      <c r="K1981" s="43" t="n"/>
      <c r="L1981" s="43" t="n"/>
      <c r="M1981" s="43" t="n"/>
      <c r="N1981" s="43" t="n"/>
      <c r="O1981" s="43" t="n"/>
      <c r="P1981" s="43" t="n"/>
    </row>
    <row r="1982" ht="30" customHeight="1">
      <c r="A1982" s="141" t="n"/>
      <c r="B1982" s="141" t="inlineStr">
        <is>
          <t>PERKINS</t>
        </is>
      </c>
      <c r="C1982" s="141" t="inlineStr">
        <is>
          <t>Dên 1106</t>
        </is>
      </c>
      <c r="D1982" s="141" t="inlineStr">
        <is>
          <t>100/105</t>
        </is>
      </c>
      <c r="E1982" s="141" t="inlineStr">
        <is>
          <t>Cos4</t>
        </is>
      </c>
      <c r="F1982" s="141" t="inlineStr">
        <is>
          <t>Dên</t>
        </is>
      </c>
      <c r="G1982" s="141" t="n"/>
      <c r="H1982" s="141" t="inlineStr">
        <is>
          <t>Bộ</t>
        </is>
      </c>
      <c r="I1982" s="45" t="n"/>
      <c r="J1982" s="45" t="n"/>
      <c r="K1982" s="45" t="n"/>
      <c r="L1982" s="45" t="n"/>
      <c r="M1982" s="45" t="n"/>
      <c r="N1982" s="45" t="n"/>
      <c r="O1982" s="45" t="n"/>
      <c r="P1982" s="45" t="n"/>
    </row>
    <row r="1983" ht="30" customHeight="1">
      <c r="A1983" s="41" t="n"/>
      <c r="B1983" s="41" t="n"/>
      <c r="C1983" s="42" t="inlineStr">
        <is>
          <t>◆ DEUTZ</t>
        </is>
      </c>
      <c r="D1983" s="41" t="n"/>
      <c r="E1983" s="41" t="n"/>
      <c r="F1983" s="41" t="n"/>
      <c r="G1983" s="41" t="n"/>
      <c r="H1983" s="41" t="n"/>
      <c r="I1983" s="41" t="n"/>
      <c r="J1983" s="41" t="n"/>
      <c r="K1983" s="41" t="n"/>
      <c r="L1983" s="41" t="n"/>
      <c r="M1983" s="41" t="n"/>
      <c r="N1983" s="41" t="n"/>
      <c r="O1983" s="41" t="n"/>
      <c r="P1983" s="41" t="n"/>
    </row>
    <row r="1984" ht="30" customHeight="1">
      <c r="A1984" s="141" t="n"/>
      <c r="B1984" s="141" t="inlineStr">
        <is>
          <t>DEUTZ</t>
        </is>
      </c>
      <c r="C1984" s="141" t="n"/>
      <c r="D1984" s="141" t="n"/>
      <c r="E1984" s="141" t="inlineStr">
        <is>
          <t>Cos0</t>
        </is>
      </c>
      <c r="F1984" s="141" t="n"/>
      <c r="G1984" s="141" t="n"/>
      <c r="H1984" s="141" t="inlineStr">
        <is>
          <t>Bộ</t>
        </is>
      </c>
      <c r="I1984" s="45" t="n"/>
      <c r="J1984" s="45" t="n"/>
      <c r="K1984" s="45" t="n"/>
      <c r="L1984" s="45" t="n"/>
      <c r="M1984" s="45" t="n"/>
      <c r="N1984" s="45" t="n"/>
      <c r="O1984" s="45" t="n"/>
      <c r="P1984" s="45" t="n"/>
    </row>
    <row r="1985" ht="30" customHeight="1">
      <c r="A1985" s="141" t="n"/>
      <c r="B1985" s="141" t="inlineStr">
        <is>
          <t>DEUTZ</t>
        </is>
      </c>
      <c r="C1985" s="141" t="n"/>
      <c r="D1985" s="141" t="n"/>
      <c r="E1985" s="141" t="inlineStr">
        <is>
          <t>Cos1</t>
        </is>
      </c>
      <c r="F1985" s="141" t="n"/>
      <c r="G1985" s="141" t="n"/>
      <c r="H1985" s="141" t="inlineStr">
        <is>
          <t>Bộ</t>
        </is>
      </c>
      <c r="I1985" s="45" t="n"/>
      <c r="J1985" s="45" t="n"/>
      <c r="K1985" s="45" t="n"/>
      <c r="L1985" s="45" t="n"/>
      <c r="M1985" s="45" t="n"/>
      <c r="N1985" s="45" t="n"/>
      <c r="O1985" s="45" t="n"/>
      <c r="P1985" s="45" t="n"/>
    </row>
    <row r="1986" ht="30" customHeight="1">
      <c r="A1986" s="45" t="inlineStr">
        <is>
          <t>HH073057</t>
        </is>
      </c>
      <c r="B1986" s="45" t="inlineStr">
        <is>
          <t>DEUTZ</t>
        </is>
      </c>
      <c r="C1986" s="45" t="inlineStr">
        <is>
          <t>Bạc miểng DEUTZ BF4L912 Cos2 - KS</t>
        </is>
      </c>
      <c r="D1986" s="45" t="n"/>
      <c r="E1986" s="45" t="inlineStr">
        <is>
          <t>Cos2</t>
        </is>
      </c>
      <c r="F1986" s="45" t="n"/>
      <c r="G1986" s="45" t="inlineStr">
        <is>
          <t>KS</t>
        </is>
      </c>
      <c r="H1986" s="45" t="inlineStr">
        <is>
          <t>Bộ</t>
        </is>
      </c>
      <c r="I1986" s="45" t="n"/>
      <c r="J1986" s="45" t="n"/>
      <c r="K1986" s="45" t="n"/>
      <c r="L1986" s="45" t="n"/>
      <c r="M1986" s="45" t="n"/>
      <c r="N1986" s="45" t="n"/>
      <c r="O1986" s="45" t="inlineStr">
        <is>
          <t>BF4L912</t>
        </is>
      </c>
      <c r="P1986" s="45" t="inlineStr">
        <is>
          <t>Bạc miểng DEUTZ BF4L912 Cos2 - KS</t>
        </is>
      </c>
    </row>
    <row r="1987" ht="30" customHeight="1">
      <c r="A1987" s="141" t="n"/>
      <c r="B1987" s="141" t="inlineStr">
        <is>
          <t>DEUTZ</t>
        </is>
      </c>
      <c r="C1987" s="141" t="n"/>
      <c r="D1987" s="141" t="n"/>
      <c r="E1987" s="141" t="inlineStr">
        <is>
          <t>Cos3</t>
        </is>
      </c>
      <c r="F1987" s="141" t="n"/>
      <c r="G1987" s="141" t="n"/>
      <c r="H1987" s="141" t="inlineStr">
        <is>
          <t>Bộ</t>
        </is>
      </c>
      <c r="I1987" s="45" t="n"/>
      <c r="J1987" s="45" t="n"/>
      <c r="K1987" s="45" t="n"/>
      <c r="L1987" s="45" t="n"/>
      <c r="M1987" s="45" t="n"/>
      <c r="N1987" s="45" t="n"/>
      <c r="O1987" s="45" t="n"/>
      <c r="P1987" s="45" t="n"/>
    </row>
    <row r="1988" ht="30" customHeight="1">
      <c r="A1988" s="141" t="n"/>
      <c r="B1988" s="141" t="inlineStr">
        <is>
          <t>DEUTZ</t>
        </is>
      </c>
      <c r="C1988" s="141" t="n"/>
      <c r="D1988" s="141" t="n"/>
      <c r="E1988" s="141" t="inlineStr">
        <is>
          <t>Cos4</t>
        </is>
      </c>
      <c r="F1988" s="141" t="n"/>
      <c r="G1988" s="141" t="n"/>
      <c r="H1988" s="141" t="inlineStr">
        <is>
          <t>Bộ</t>
        </is>
      </c>
      <c r="I1988" s="45" t="n"/>
      <c r="J1988" s="45" t="n"/>
      <c r="K1988" s="45" t="n"/>
      <c r="L1988" s="45" t="n"/>
      <c r="M1988" s="45" t="n"/>
      <c r="N1988" s="45" t="n"/>
      <c r="O1988" s="45" t="n"/>
      <c r="P1988" s="45" t="n"/>
    </row>
    <row r="1989" ht="30" customHeight="1">
      <c r="A1989" s="41" t="n"/>
      <c r="B1989" s="41" t="n"/>
      <c r="C1989" s="42" t="inlineStr">
        <is>
          <t>◆ (chưa rõ hãng)</t>
        </is>
      </c>
      <c r="D1989" s="41" t="n"/>
      <c r="E1989" s="41" t="n"/>
      <c r="F1989" s="41" t="n"/>
      <c r="G1989" s="41" t="n"/>
      <c r="H1989" s="41" t="n"/>
      <c r="I1989" s="41" t="n"/>
      <c r="J1989" s="41" t="n"/>
      <c r="K1989" s="41" t="n"/>
      <c r="L1989" s="41" t="n"/>
      <c r="M1989" s="41" t="n"/>
      <c r="N1989" s="41" t="n"/>
      <c r="O1989" s="41" t="n"/>
      <c r="P1989" s="41" t="n"/>
    </row>
    <row r="1990" ht="30" customHeight="1">
      <c r="A1990" s="43" t="inlineStr">
        <is>
          <t>HH081875</t>
        </is>
      </c>
      <c r="B1990" s="43" t="n"/>
      <c r="C1990" s="43" t="n"/>
      <c r="D1990" s="43" t="n"/>
      <c r="E1990" s="43" t="inlineStr">
        <is>
          <t>Cos0</t>
        </is>
      </c>
      <c r="F1990" s="43" t="inlineStr">
        <is>
          <t>dên</t>
        </is>
      </c>
      <c r="G1990" s="43" t="inlineStr">
        <is>
          <t>ANTEK</t>
        </is>
      </c>
      <c r="H1990" s="43" t="inlineStr">
        <is>
          <t>Bộ</t>
        </is>
      </c>
      <c r="I1990" s="43" t="n"/>
      <c r="J1990" s="43" t="n"/>
      <c r="K1990" s="43" t="n"/>
      <c r="L1990" s="43" t="n"/>
      <c r="M1990" s="43" t="n"/>
      <c r="N1990" s="43" t="n"/>
      <c r="O1990" s="43" t="inlineStr">
        <is>
          <t>YN-4102-QB</t>
        </is>
      </c>
      <c r="P1990" s="43" t="inlineStr">
        <is>
          <t>Miểng dên YN-4102-QB (Cos0) (Antek)</t>
        </is>
      </c>
    </row>
    <row r="1991" ht="30" customHeight="1">
      <c r="A1991" s="45" t="inlineStr">
        <is>
          <t>HH079923</t>
        </is>
      </c>
      <c r="B1991" s="45" t="n"/>
      <c r="C1991" s="45" t="n"/>
      <c r="D1991" s="45" t="n"/>
      <c r="E1991" s="45" t="inlineStr">
        <is>
          <t>Cos0</t>
        </is>
      </c>
      <c r="F1991" s="45" t="inlineStr">
        <is>
          <t>baze</t>
        </is>
      </c>
      <c r="G1991" s="45" t="inlineStr">
        <is>
          <t>CS IVECO</t>
        </is>
      </c>
      <c r="H1991" s="45" t="inlineStr">
        <is>
          <t>Bộ</t>
        </is>
      </c>
      <c r="I1991" s="45" t="n"/>
      <c r="J1991" s="54" t="n">
        <v>380000</v>
      </c>
      <c r="K1991" s="54" t="n">
        <v>400000</v>
      </c>
      <c r="L1991" s="54" t="n">
        <v>420000</v>
      </c>
      <c r="M1991" s="45" t="n"/>
      <c r="N1991" s="45" t="n"/>
      <c r="O1991" s="45" t="inlineStr">
        <is>
          <t>0336-2379</t>
        </is>
      </c>
      <c r="P1991" s="45" t="inlineStr">
        <is>
          <t>Miểng baze BF6L912 (0336-2379) cos0 - CS IVECO</t>
        </is>
      </c>
    </row>
    <row r="1992" ht="30" customHeight="1">
      <c r="A1992" s="45" t="inlineStr">
        <is>
          <t>HH079917</t>
        </is>
      </c>
      <c r="B1992" s="45" t="n"/>
      <c r="C1992" s="45" t="n"/>
      <c r="D1992" s="45" t="n"/>
      <c r="E1992" s="45" t="inlineStr">
        <is>
          <t>Cos0</t>
        </is>
      </c>
      <c r="F1992" s="45" t="inlineStr">
        <is>
          <t>baze</t>
        </is>
      </c>
      <c r="G1992" s="45" t="inlineStr">
        <is>
          <t>CS IVECO</t>
        </is>
      </c>
      <c r="H1992" s="45" t="inlineStr">
        <is>
          <t>Bộ</t>
        </is>
      </c>
      <c r="I1992" s="45" t="n"/>
      <c r="J1992" s="54" t="n">
        <v>490000</v>
      </c>
      <c r="K1992" s="54" t="n">
        <v>520000</v>
      </c>
      <c r="L1992" s="54" t="n">
        <v>550000</v>
      </c>
      <c r="M1992" s="45" t="n"/>
      <c r="N1992" s="45" t="n"/>
      <c r="O1992" s="45" t="inlineStr">
        <is>
          <t>4231079</t>
        </is>
      </c>
      <c r="P1992" s="45" t="inlineStr">
        <is>
          <t>Miểng baze BF6L913 (4231079) cos0 - CS IVECO</t>
        </is>
      </c>
    </row>
    <row r="1993" ht="30" customHeight="1">
      <c r="A1993" s="45" t="inlineStr">
        <is>
          <t>HH079924</t>
        </is>
      </c>
      <c r="B1993" s="45" t="n"/>
      <c r="C1993" s="45" t="n"/>
      <c r="D1993" s="45" t="n"/>
      <c r="E1993" s="45" t="inlineStr">
        <is>
          <t>Cos0</t>
        </is>
      </c>
      <c r="F1993" s="45" t="inlineStr">
        <is>
          <t>dên</t>
        </is>
      </c>
      <c r="G1993" s="45" t="inlineStr">
        <is>
          <t>CS IVECO</t>
        </is>
      </c>
      <c r="H1993" s="45" t="inlineStr">
        <is>
          <t>Bộ</t>
        </is>
      </c>
      <c r="I1993" s="45" t="n"/>
      <c r="J1993" s="54" t="n">
        <v>280000</v>
      </c>
      <c r="K1993" s="54" t="n">
        <v>300000</v>
      </c>
      <c r="L1993" s="54" t="n">
        <v>320000</v>
      </c>
      <c r="M1993" s="45" t="n"/>
      <c r="N1993" s="45" t="n"/>
      <c r="O1993" s="45" t="inlineStr">
        <is>
          <t>0423-2679</t>
        </is>
      </c>
      <c r="P1993" s="45" t="inlineStr">
        <is>
          <t>Miểng dên BF6L912 (0423-2679) cos0 - CS IVECO</t>
        </is>
      </c>
    </row>
    <row r="1994" ht="30" customHeight="1">
      <c r="A1994" s="45" t="inlineStr">
        <is>
          <t>HH079918</t>
        </is>
      </c>
      <c r="B1994" s="45" t="n"/>
      <c r="C1994" s="45" t="n"/>
      <c r="D1994" s="45" t="n"/>
      <c r="E1994" s="45" t="inlineStr">
        <is>
          <t>Cos0</t>
        </is>
      </c>
      <c r="F1994" s="45" t="inlineStr">
        <is>
          <t>dên</t>
        </is>
      </c>
      <c r="G1994" s="45" t="inlineStr">
        <is>
          <t>CS IVECO</t>
        </is>
      </c>
      <c r="H1994" s="45" t="inlineStr">
        <is>
          <t>Bộ</t>
        </is>
      </c>
      <c r="I1994" s="45" t="n"/>
      <c r="J1994" s="54" t="n">
        <v>360000</v>
      </c>
      <c r="K1994" s="54" t="n">
        <v>380000</v>
      </c>
      <c r="L1994" s="54" t="n">
        <v>400000</v>
      </c>
      <c r="M1994" s="45" t="n"/>
      <c r="N1994" s="45" t="n"/>
      <c r="O1994" s="45" t="inlineStr">
        <is>
          <t>2235183</t>
        </is>
      </c>
      <c r="P1994" s="45" t="inlineStr">
        <is>
          <t>Miểng dên BF6L913 (2235183) cos0 - CS IVECO</t>
        </is>
      </c>
    </row>
    <row r="1995" ht="30" customHeight="1">
      <c r="A1995" s="45" t="inlineStr">
        <is>
          <t>HH071088</t>
        </is>
      </c>
      <c r="B1995" s="45" t="n"/>
      <c r="C1995" s="45" t="inlineStr">
        <is>
          <t>Bạc miểng TF, TM Cos0 - DaiDo Nhật</t>
        </is>
      </c>
      <c r="D1995" s="45" t="n"/>
      <c r="E1995" s="45" t="inlineStr">
        <is>
          <t>Cos0</t>
        </is>
      </c>
      <c r="F1995" s="45" t="n"/>
      <c r="G1995" s="45" t="inlineStr">
        <is>
          <t>DAIDO NHẬT</t>
        </is>
      </c>
      <c r="H1995" s="45" t="inlineStr">
        <is>
          <t>Bộ</t>
        </is>
      </c>
      <c r="I1995" s="45" t="n"/>
      <c r="J1995" s="54" t="n">
        <v>600000</v>
      </c>
      <c r="K1995" s="54" t="n">
        <v>630000</v>
      </c>
      <c r="L1995" s="54" t="n">
        <v>660000</v>
      </c>
      <c r="M1995" s="45" t="n"/>
      <c r="N1995" s="45" t="n"/>
      <c r="O1995" s="45" t="n"/>
      <c r="P1995" s="45" t="inlineStr">
        <is>
          <t>Bạc miểng TF, TM Cos0 - DaiDo Nhật</t>
        </is>
      </c>
    </row>
    <row r="1996" ht="30" customHeight="1">
      <c r="A1996" s="45" t="inlineStr">
        <is>
          <t>HH01098</t>
        </is>
      </c>
      <c r="B1996" s="45" t="n"/>
      <c r="C1996" s="45" t="n"/>
      <c r="D1996" s="45" t="n"/>
      <c r="E1996" s="45" t="inlineStr">
        <is>
          <t>Cos0</t>
        </is>
      </c>
      <c r="F1996" s="45" t="inlineStr">
        <is>
          <t>baze</t>
        </is>
      </c>
      <c r="G1996" s="45" t="inlineStr">
        <is>
          <t>IVECO</t>
        </is>
      </c>
      <c r="H1996" s="45" t="inlineStr">
        <is>
          <t>Cặp</t>
        </is>
      </c>
      <c r="I1996" s="45" t="n"/>
      <c r="J1996" s="45" t="n"/>
      <c r="K1996" s="45" t="n"/>
      <c r="L1996" s="45" t="n"/>
      <c r="M1996" s="45" t="n"/>
      <c r="N1996" s="45" t="n"/>
      <c r="O1996" s="45" t="inlineStr">
        <is>
          <t>BF6L913</t>
        </is>
      </c>
      <c r="P1996" s="45" t="inlineStr">
        <is>
          <t>Bạc trục chính (miểng baze) BF6L913 Cos0 - IVECO</t>
        </is>
      </c>
    </row>
    <row r="1997" ht="30" customHeight="1">
      <c r="A1997" s="43" t="inlineStr">
        <is>
          <t>HH01099</t>
        </is>
      </c>
      <c r="B1997" s="43" t="n"/>
      <c r="C1997" s="43" t="n"/>
      <c r="D1997" s="43" t="n"/>
      <c r="E1997" s="43" t="inlineStr">
        <is>
          <t>Cos0</t>
        </is>
      </c>
      <c r="F1997" s="43" t="inlineStr">
        <is>
          <t>dên</t>
        </is>
      </c>
      <c r="G1997" s="43" t="inlineStr">
        <is>
          <t>IVECO</t>
        </is>
      </c>
      <c r="H1997" s="43" t="inlineStr">
        <is>
          <t>Cặp</t>
        </is>
      </c>
      <c r="I1997" s="43" t="n"/>
      <c r="J1997" s="43" t="n"/>
      <c r="K1997" s="43" t="n"/>
      <c r="L1997" s="43" t="n"/>
      <c r="M1997" s="43" t="n"/>
      <c r="N1997" s="43" t="n"/>
      <c r="O1997" s="43" t="inlineStr">
        <is>
          <t>BF6L913</t>
        </is>
      </c>
      <c r="P1997" s="43" t="inlineStr">
        <is>
          <t>Bạc trục tay biên (miểng dên) BF6L913 Cos0 - IVECO</t>
        </is>
      </c>
    </row>
    <row r="1998" ht="30" customHeight="1">
      <c r="A1998" s="43" t="inlineStr">
        <is>
          <t>HH079274</t>
        </is>
      </c>
      <c r="B1998" s="43" t="n"/>
      <c r="C1998" s="43" t="n"/>
      <c r="D1998" s="43" t="n"/>
      <c r="E1998" s="43" t="inlineStr">
        <is>
          <t>Cos0</t>
        </is>
      </c>
      <c r="F1998" s="43" t="inlineStr">
        <is>
          <t>baze</t>
        </is>
      </c>
      <c r="G1998" s="43" t="inlineStr">
        <is>
          <t>KS ĐỨC</t>
        </is>
      </c>
      <c r="H1998" s="43" t="inlineStr">
        <is>
          <t>Cặp</t>
        </is>
      </c>
      <c r="I1998" s="43" t="n"/>
      <c r="J1998" s="43" t="n"/>
      <c r="K1998" s="43" t="n"/>
      <c r="L1998" s="43" t="n"/>
      <c r="M1998" s="43" t="n"/>
      <c r="N1998" s="43" t="n"/>
      <c r="O1998" s="43" t="inlineStr">
        <is>
          <t>BF6L912</t>
        </is>
      </c>
      <c r="P1998" s="43" t="inlineStr">
        <is>
          <t>Miểng baze BF6L912 cos0 - KS Đức</t>
        </is>
      </c>
    </row>
    <row r="1999" ht="30" customHeight="1">
      <c r="A1999" s="43" t="inlineStr">
        <is>
          <t>HH079190</t>
        </is>
      </c>
      <c r="B1999" s="43" t="n"/>
      <c r="C1999" s="43" t="n"/>
      <c r="D1999" s="43" t="n"/>
      <c r="E1999" s="43" t="inlineStr">
        <is>
          <t>Cos0</t>
        </is>
      </c>
      <c r="F1999" s="43" t="inlineStr">
        <is>
          <t>baze</t>
        </is>
      </c>
      <c r="G1999" s="43" t="inlineStr">
        <is>
          <t>KS ĐỨC</t>
        </is>
      </c>
      <c r="H1999" s="43" t="inlineStr">
        <is>
          <t>Cặp</t>
        </is>
      </c>
      <c r="I1999" s="43" t="n"/>
      <c r="J1999" s="43" t="n"/>
      <c r="K1999" s="43" t="n"/>
      <c r="L1999" s="43" t="n"/>
      <c r="M1999" s="43" t="n"/>
      <c r="N1999" s="43" t="n"/>
      <c r="O1999" s="43" t="inlineStr">
        <is>
          <t>BF6L913</t>
        </is>
      </c>
      <c r="P1999" s="43" t="inlineStr">
        <is>
          <t>Miểng baze BF6L913 cos0 - KS Đức</t>
        </is>
      </c>
    </row>
    <row r="2000" ht="30" customHeight="1">
      <c r="A2000" s="43" t="inlineStr">
        <is>
          <t>HH079273</t>
        </is>
      </c>
      <c r="B2000" s="43" t="n"/>
      <c r="C2000" s="43" t="n"/>
      <c r="D2000" s="43" t="n"/>
      <c r="E2000" s="43" t="inlineStr">
        <is>
          <t>Cos0</t>
        </is>
      </c>
      <c r="F2000" s="43" t="inlineStr">
        <is>
          <t>dên</t>
        </is>
      </c>
      <c r="G2000" s="43" t="inlineStr">
        <is>
          <t>KS ĐỨC</t>
        </is>
      </c>
      <c r="H2000" s="43" t="inlineStr">
        <is>
          <t>Cặp</t>
        </is>
      </c>
      <c r="I2000" s="43" t="n"/>
      <c r="J2000" s="43" t="n"/>
      <c r="K2000" s="43" t="n"/>
      <c r="L2000" s="43" t="n"/>
      <c r="M2000" s="43" t="n"/>
      <c r="N2000" s="43" t="n"/>
      <c r="O2000" s="43" t="inlineStr">
        <is>
          <t>BF6L912</t>
        </is>
      </c>
      <c r="P2000" s="43" t="inlineStr">
        <is>
          <t>Miểng dên BF6L912 cos0 - KS Đức</t>
        </is>
      </c>
    </row>
    <row r="2001" ht="30" customHeight="1">
      <c r="A2001" s="43" t="inlineStr">
        <is>
          <t>HH072666</t>
        </is>
      </c>
      <c r="B2001" s="43" t="n"/>
      <c r="C2001" s="43" t="inlineStr">
        <is>
          <t>Bạc miểng WL/WL-T cos0 - TAIHO</t>
        </is>
      </c>
      <c r="D2001" s="43" t="n"/>
      <c r="E2001" s="43" t="inlineStr">
        <is>
          <t>Cos0</t>
        </is>
      </c>
      <c r="F2001" s="43" t="n"/>
      <c r="G2001" s="43" t="inlineStr">
        <is>
          <t>TAIHO</t>
        </is>
      </c>
      <c r="H2001" s="43" t="inlineStr">
        <is>
          <t>Bộ</t>
        </is>
      </c>
      <c r="I2001" s="43" t="n"/>
      <c r="J2001" s="43" t="n"/>
      <c r="K2001" s="43" t="n"/>
      <c r="L2001" s="43" t="n"/>
      <c r="M2001" s="43" t="n"/>
      <c r="N2001" s="43" t="n"/>
      <c r="O2001" s="43" t="n"/>
      <c r="P2001" s="43" t="inlineStr">
        <is>
          <t>Bạc miểng WL/WL-T cos0 - TAIHO</t>
        </is>
      </c>
    </row>
    <row r="2002" ht="30" customHeight="1">
      <c r="A2002" s="43" t="inlineStr">
        <is>
          <t>HH079925</t>
        </is>
      </c>
      <c r="B2002" s="43" t="n"/>
      <c r="C2002" s="43" t="n"/>
      <c r="D2002" s="43" t="n"/>
      <c r="E2002" s="43" t="inlineStr">
        <is>
          <t>Cos1</t>
        </is>
      </c>
      <c r="F2002" s="43" t="inlineStr">
        <is>
          <t>baze</t>
        </is>
      </c>
      <c r="G2002" s="43" t="inlineStr">
        <is>
          <t>CS IVECO</t>
        </is>
      </c>
      <c r="H2002" s="43" t="inlineStr">
        <is>
          <t>Bộ</t>
        </is>
      </c>
      <c r="I2002" s="43" t="n"/>
      <c r="J2002" s="53" t="n">
        <v>380000</v>
      </c>
      <c r="K2002" s="53" t="n">
        <v>400000</v>
      </c>
      <c r="L2002" s="53" t="n">
        <v>420000</v>
      </c>
      <c r="M2002" s="43" t="n"/>
      <c r="N2002" s="43" t="n"/>
      <c r="O2002" s="43" t="inlineStr">
        <is>
          <t>0336-2380</t>
        </is>
      </c>
      <c r="P2002" s="43" t="inlineStr">
        <is>
          <t>Miểng baze BF6L912 (0336-2380) cos1 - CS IVECO</t>
        </is>
      </c>
    </row>
    <row r="2003" ht="30" customHeight="1">
      <c r="A2003" s="43" t="inlineStr">
        <is>
          <t>HH079919</t>
        </is>
      </c>
      <c r="B2003" s="43" t="n"/>
      <c r="C2003" s="43" t="n"/>
      <c r="D2003" s="43" t="n"/>
      <c r="E2003" s="43" t="inlineStr">
        <is>
          <t>Cos1</t>
        </is>
      </c>
      <c r="F2003" s="43" t="inlineStr">
        <is>
          <t>baze</t>
        </is>
      </c>
      <c r="G2003" s="43" t="inlineStr">
        <is>
          <t>CS IVECO</t>
        </is>
      </c>
      <c r="H2003" s="43" t="inlineStr">
        <is>
          <t>Bộ</t>
        </is>
      </c>
      <c r="I2003" s="43" t="n"/>
      <c r="J2003" s="53" t="n">
        <v>530000</v>
      </c>
      <c r="K2003" s="53" t="n">
        <v>570000</v>
      </c>
      <c r="L2003" s="53" t="n">
        <v>610000</v>
      </c>
      <c r="M2003" s="43" t="n"/>
      <c r="N2003" s="43" t="n"/>
      <c r="O2003" s="43" t="inlineStr">
        <is>
          <t>4231079</t>
        </is>
      </c>
      <c r="P2003" s="43" t="inlineStr">
        <is>
          <t>Miểng baze BF6L913 (4231079) cos1 - CS IVECO</t>
        </is>
      </c>
    </row>
    <row r="2004" ht="30" customHeight="1">
      <c r="A2004" s="45" t="inlineStr">
        <is>
          <t>HH079926</t>
        </is>
      </c>
      <c r="B2004" s="45" t="n"/>
      <c r="C2004" s="45" t="n"/>
      <c r="D2004" s="45" t="n"/>
      <c r="E2004" s="45" t="inlineStr">
        <is>
          <t>Cos1</t>
        </is>
      </c>
      <c r="F2004" s="45" t="inlineStr">
        <is>
          <t>dên</t>
        </is>
      </c>
      <c r="G2004" s="45" t="inlineStr">
        <is>
          <t>CS IVECO</t>
        </is>
      </c>
      <c r="H2004" s="45" t="inlineStr">
        <is>
          <t>Bộ</t>
        </is>
      </c>
      <c r="I2004" s="45" t="n"/>
      <c r="J2004" s="54" t="n">
        <v>280000</v>
      </c>
      <c r="K2004" s="54" t="n">
        <v>300000</v>
      </c>
      <c r="L2004" s="54" t="n">
        <v>320000</v>
      </c>
      <c r="M2004" s="45" t="n"/>
      <c r="N2004" s="45" t="n"/>
      <c r="O2004" s="45" t="inlineStr">
        <is>
          <t>0213-7754</t>
        </is>
      </c>
      <c r="P2004" s="45" t="inlineStr">
        <is>
          <t>Miểng dên BF6L912 (0213-7754) cos1 - CS IVECO</t>
        </is>
      </c>
    </row>
    <row r="2005" ht="30" customHeight="1">
      <c r="A2005" s="43" t="inlineStr">
        <is>
          <t>HH079920</t>
        </is>
      </c>
      <c r="B2005" s="43" t="n"/>
      <c r="C2005" s="43" t="n"/>
      <c r="D2005" s="43" t="n"/>
      <c r="E2005" s="43" t="inlineStr">
        <is>
          <t>Cos1</t>
        </is>
      </c>
      <c r="F2005" s="43" t="inlineStr">
        <is>
          <t>dên</t>
        </is>
      </c>
      <c r="G2005" s="43" t="inlineStr">
        <is>
          <t>CS IVECO</t>
        </is>
      </c>
      <c r="H2005" s="43" t="inlineStr">
        <is>
          <t>Bộ</t>
        </is>
      </c>
      <c r="I2005" s="43" t="n"/>
      <c r="J2005" s="53" t="n">
        <v>390000</v>
      </c>
      <c r="K2005" s="53" t="n">
        <v>420000</v>
      </c>
      <c r="L2005" s="53" t="n">
        <v>450000</v>
      </c>
      <c r="M2005" s="43" t="n"/>
      <c r="N2005" s="43" t="n"/>
      <c r="O2005" s="43" t="inlineStr">
        <is>
          <t>2235183</t>
        </is>
      </c>
      <c r="P2005" s="43" t="inlineStr">
        <is>
          <t>Miểng dên BF6L913 (2235183) cos1 - CS IVECO</t>
        </is>
      </c>
    </row>
    <row r="2006" ht="30" customHeight="1">
      <c r="A2006" s="43" t="inlineStr">
        <is>
          <t>HH071089</t>
        </is>
      </c>
      <c r="B2006" s="43" t="n"/>
      <c r="C2006" s="43" t="inlineStr">
        <is>
          <t>Bạc miểng TF, TM Cos1 - DaiDo Nhật</t>
        </is>
      </c>
      <c r="D2006" s="43" t="n"/>
      <c r="E2006" s="43" t="inlineStr">
        <is>
          <t>Cos1</t>
        </is>
      </c>
      <c r="F2006" s="43" t="n"/>
      <c r="G2006" s="43" t="inlineStr">
        <is>
          <t>DAIDO NHẬT</t>
        </is>
      </c>
      <c r="H2006" s="43" t="inlineStr">
        <is>
          <t>Bộ</t>
        </is>
      </c>
      <c r="I2006" s="43" t="n"/>
      <c r="J2006" s="53" t="n">
        <v>690000</v>
      </c>
      <c r="K2006" s="53" t="n">
        <v>720000</v>
      </c>
      <c r="L2006" s="53" t="n">
        <v>750000</v>
      </c>
      <c r="M2006" s="43" t="n"/>
      <c r="N2006" s="43" t="n"/>
      <c r="O2006" s="43" t="n"/>
      <c r="P2006" s="43" t="inlineStr">
        <is>
          <t>Bạc miểng TF, TM Cos1 - DaiDo Nhật</t>
        </is>
      </c>
    </row>
    <row r="2007" ht="30" customHeight="1">
      <c r="A2007" s="45" t="inlineStr">
        <is>
          <t>HH073740</t>
        </is>
      </c>
      <c r="B2007" s="45" t="n"/>
      <c r="C2007" s="45" t="inlineStr">
        <is>
          <t>Bạc miểng BF6L913 cos1 - KS Đức</t>
        </is>
      </c>
      <c r="D2007" s="45" t="n"/>
      <c r="E2007" s="45" t="inlineStr">
        <is>
          <t>Cos1</t>
        </is>
      </c>
      <c r="F2007" s="45" t="n"/>
      <c r="G2007" s="45" t="inlineStr">
        <is>
          <t>KS ĐỨC</t>
        </is>
      </c>
      <c r="H2007" s="45" t="inlineStr">
        <is>
          <t>Bộ</t>
        </is>
      </c>
      <c r="I2007" s="45" t="n"/>
      <c r="J2007" s="45" t="n"/>
      <c r="K2007" s="45" t="n"/>
      <c r="L2007" s="45" t="n"/>
      <c r="M2007" s="45" t="n"/>
      <c r="N2007" s="45" t="n"/>
      <c r="O2007" s="45" t="inlineStr">
        <is>
          <t>BF6L913</t>
        </is>
      </c>
      <c r="P2007" s="45" t="inlineStr">
        <is>
          <t>Bạc miểng BF6L913 cos1 - KS Đức</t>
        </is>
      </c>
    </row>
    <row r="2008" ht="30" customHeight="1">
      <c r="A2008" s="45" t="inlineStr">
        <is>
          <t>HH077131</t>
        </is>
      </c>
      <c r="B2008" s="45" t="n"/>
      <c r="C2008" s="45" t="n"/>
      <c r="D2008" s="45" t="n"/>
      <c r="E2008" s="45" t="inlineStr">
        <is>
          <t>Cos1</t>
        </is>
      </c>
      <c r="F2008" s="45" t="inlineStr">
        <is>
          <t>baze</t>
        </is>
      </c>
      <c r="G2008" s="45" t="inlineStr">
        <is>
          <t>KS ĐỨC</t>
        </is>
      </c>
      <c r="H2008" s="45" t="inlineStr">
        <is>
          <t>Cặp</t>
        </is>
      </c>
      <c r="I2008" s="45" t="n"/>
      <c r="J2008" s="45" t="n"/>
      <c r="K2008" s="45" t="n"/>
      <c r="L2008" s="45" t="n"/>
      <c r="M2008" s="45" t="n"/>
      <c r="N2008" s="45" t="n"/>
      <c r="O2008" s="45" t="inlineStr">
        <is>
          <t>BF6L912</t>
        </is>
      </c>
      <c r="P2008" s="45" t="inlineStr">
        <is>
          <t>Miểng baze BF6L912 cos1 - KS Đức</t>
        </is>
      </c>
    </row>
    <row r="2009" ht="30" customHeight="1">
      <c r="A2009" s="43" t="inlineStr">
        <is>
          <t>HH074162</t>
        </is>
      </c>
      <c r="B2009" s="43" t="n"/>
      <c r="C2009" s="43" t="inlineStr">
        <is>
          <t>Bạc miểng JT / bongo III Cos1 - NDC</t>
        </is>
      </c>
      <c r="D2009" s="43" t="n"/>
      <c r="E2009" s="43" t="inlineStr">
        <is>
          <t>Cos1</t>
        </is>
      </c>
      <c r="F2009" s="43" t="n"/>
      <c r="G2009" s="43" t="inlineStr">
        <is>
          <t>NDC</t>
        </is>
      </c>
      <c r="H2009" s="43" t="inlineStr">
        <is>
          <t>Bộ</t>
        </is>
      </c>
      <c r="I2009" s="43" t="n"/>
      <c r="J2009" s="43" t="n"/>
      <c r="K2009" s="43" t="n"/>
      <c r="L2009" s="43" t="n"/>
      <c r="M2009" s="43" t="n"/>
      <c r="N2009" s="43" t="n"/>
      <c r="O2009" s="43" t="n"/>
      <c r="P2009" s="43" t="inlineStr">
        <is>
          <t>Bạc miểng JT / bongo III Cos1 - NDC</t>
        </is>
      </c>
    </row>
    <row r="2010" ht="30" customHeight="1">
      <c r="A2010" s="45" t="inlineStr">
        <is>
          <t>HH070758</t>
        </is>
      </c>
      <c r="B2010" s="45" t="n"/>
      <c r="C2010" s="45" t="inlineStr">
        <is>
          <t>Bạc miểng Mitsu TRITON (không xài chung 4D55/ 4D56) Cos1 - TAIHO</t>
        </is>
      </c>
      <c r="D2010" s="45" t="n"/>
      <c r="E2010" s="45" t="inlineStr">
        <is>
          <t>Cos1</t>
        </is>
      </c>
      <c r="F2010" s="45" t="n"/>
      <c r="G2010" s="45" t="inlineStr">
        <is>
          <t>TAIHO</t>
        </is>
      </c>
      <c r="H2010" s="45" t="inlineStr">
        <is>
          <t>Bộ</t>
        </is>
      </c>
      <c r="I2010" s="45" t="n"/>
      <c r="J2010" s="45" t="n"/>
      <c r="K2010" s="45" t="n"/>
      <c r="L2010" s="45" t="n"/>
      <c r="M2010" s="45" t="n"/>
      <c r="N2010" s="45" t="n"/>
      <c r="O2010" s="45" t="n"/>
      <c r="P2010" s="45" t="inlineStr">
        <is>
          <t>Bạc miểng Mitsu TRITON (không xài chung 4D55/ 4D56) Cos1 - TAIHO</t>
        </is>
      </c>
    </row>
    <row r="2011" ht="30" customHeight="1">
      <c r="A2011" s="45" t="inlineStr">
        <is>
          <t>HH072358</t>
        </is>
      </c>
      <c r="B2011" s="45" t="n"/>
      <c r="C2011" s="45" t="inlineStr">
        <is>
          <t>Bạc miểng WL/WL-T cos1 - TAIHO</t>
        </is>
      </c>
      <c r="D2011" s="45" t="n"/>
      <c r="E2011" s="45" t="inlineStr">
        <is>
          <t>Cos1</t>
        </is>
      </c>
      <c r="F2011" s="45" t="n"/>
      <c r="G2011" s="45" t="inlineStr">
        <is>
          <t>TAIHO</t>
        </is>
      </c>
      <c r="H2011" s="45" t="inlineStr">
        <is>
          <t>Bộ</t>
        </is>
      </c>
      <c r="I2011" s="45" t="n"/>
      <c r="J2011" s="45" t="n"/>
      <c r="K2011" s="45" t="n"/>
      <c r="L2011" s="45" t="n"/>
      <c r="M2011" s="45" t="n"/>
      <c r="N2011" s="45" t="n"/>
      <c r="O2011" s="45" t="n"/>
      <c r="P2011" s="45" t="inlineStr">
        <is>
          <t>Bạc miểng WL/WL-T cos1 - TAIHO</t>
        </is>
      </c>
    </row>
    <row r="2012" ht="30" customHeight="1">
      <c r="A2012" s="45" t="inlineStr">
        <is>
          <t>HH079927</t>
        </is>
      </c>
      <c r="B2012" s="45" t="n"/>
      <c r="C2012" s="45" t="n"/>
      <c r="D2012" s="45" t="n"/>
      <c r="E2012" s="45" t="inlineStr">
        <is>
          <t>Cos2</t>
        </is>
      </c>
      <c r="F2012" s="45" t="inlineStr">
        <is>
          <t>baze</t>
        </is>
      </c>
      <c r="G2012" s="45" t="inlineStr">
        <is>
          <t>CS IVECO</t>
        </is>
      </c>
      <c r="H2012" s="45" t="inlineStr">
        <is>
          <t>Bộ</t>
        </is>
      </c>
      <c r="I2012" s="45" t="n"/>
      <c r="J2012" s="54" t="n">
        <v>410000</v>
      </c>
      <c r="K2012" s="54" t="n">
        <v>440000</v>
      </c>
      <c r="L2012" s="54" t="n">
        <v>470000</v>
      </c>
      <c r="M2012" s="45" t="n"/>
      <c r="N2012" s="45" t="n"/>
      <c r="O2012" s="45" t="inlineStr">
        <is>
          <t>0336-2381</t>
        </is>
      </c>
      <c r="P2012" s="45" t="inlineStr">
        <is>
          <t>Miểng baze BF6L912 (0336-2381) cos2 - CS IVECO</t>
        </is>
      </c>
    </row>
    <row r="2013" ht="30" customHeight="1">
      <c r="A2013" s="45" t="inlineStr">
        <is>
          <t>HH079921</t>
        </is>
      </c>
      <c r="B2013" s="45" t="n"/>
      <c r="C2013" s="45" t="n"/>
      <c r="D2013" s="45" t="n"/>
      <c r="E2013" s="45" t="inlineStr">
        <is>
          <t>Cos2</t>
        </is>
      </c>
      <c r="F2013" s="45" t="inlineStr">
        <is>
          <t>baze</t>
        </is>
      </c>
      <c r="G2013" s="45" t="inlineStr">
        <is>
          <t>CS IVECO</t>
        </is>
      </c>
      <c r="H2013" s="45" t="inlineStr">
        <is>
          <t>Bộ</t>
        </is>
      </c>
      <c r="I2013" s="45" t="n"/>
      <c r="J2013" s="54" t="n">
        <v>530000</v>
      </c>
      <c r="K2013" s="54" t="n">
        <v>570000</v>
      </c>
      <c r="L2013" s="54" t="n">
        <v>610000</v>
      </c>
      <c r="M2013" s="45" t="n"/>
      <c r="N2013" s="45" t="n"/>
      <c r="O2013" s="45" t="inlineStr">
        <is>
          <t>4231079</t>
        </is>
      </c>
      <c r="P2013" s="45" t="inlineStr">
        <is>
          <t>Miểng baze BF6L913 (4231079) cos2 - CS IVECO</t>
        </is>
      </c>
    </row>
    <row r="2014" ht="30" customHeight="1">
      <c r="A2014" s="43" t="inlineStr">
        <is>
          <t>HH079928</t>
        </is>
      </c>
      <c r="B2014" s="43" t="n"/>
      <c r="C2014" s="43" t="n"/>
      <c r="D2014" s="43" t="n"/>
      <c r="E2014" s="43" t="inlineStr">
        <is>
          <t>Cos2</t>
        </is>
      </c>
      <c r="F2014" s="43" t="inlineStr">
        <is>
          <t>dên</t>
        </is>
      </c>
      <c r="G2014" s="43" t="inlineStr">
        <is>
          <t>CS IVECO</t>
        </is>
      </c>
      <c r="H2014" s="43" t="inlineStr">
        <is>
          <t>Bộ</t>
        </is>
      </c>
      <c r="I2014" s="43" t="n"/>
      <c r="J2014" s="53" t="n">
        <v>290000</v>
      </c>
      <c r="K2014" s="53" t="n">
        <v>310000</v>
      </c>
      <c r="L2014" s="53" t="n">
        <v>330000</v>
      </c>
      <c r="M2014" s="43" t="n"/>
      <c r="N2014" s="43" t="n"/>
      <c r="O2014" s="43" t="inlineStr">
        <is>
          <t>0213-7758</t>
        </is>
      </c>
      <c r="P2014" s="43" t="inlineStr">
        <is>
          <t>Miểng dên BF6L912 (0213-7758) cos2 - CS IVECO</t>
        </is>
      </c>
    </row>
    <row r="2015" ht="30" customHeight="1">
      <c r="A2015" s="43" t="inlineStr">
        <is>
          <t>HH079922</t>
        </is>
      </c>
      <c r="B2015" s="43" t="n"/>
      <c r="C2015" s="43" t="n"/>
      <c r="D2015" s="43" t="n"/>
      <c r="E2015" s="43" t="inlineStr">
        <is>
          <t>Cos2</t>
        </is>
      </c>
      <c r="F2015" s="43" t="inlineStr">
        <is>
          <t>dên</t>
        </is>
      </c>
      <c r="G2015" s="43" t="inlineStr">
        <is>
          <t>CS IVECO</t>
        </is>
      </c>
      <c r="H2015" s="43" t="inlineStr">
        <is>
          <t>Bộ</t>
        </is>
      </c>
      <c r="I2015" s="43" t="n"/>
      <c r="J2015" s="53" t="n">
        <v>390000</v>
      </c>
      <c r="K2015" s="53" t="n">
        <v>420000</v>
      </c>
      <c r="L2015" s="53" t="n">
        <v>450000</v>
      </c>
      <c r="M2015" s="43" t="n"/>
      <c r="N2015" s="43" t="n"/>
      <c r="O2015" s="43" t="inlineStr">
        <is>
          <t>2235183</t>
        </is>
      </c>
      <c r="P2015" s="43" t="inlineStr">
        <is>
          <t>Miểng dên BF6L913 (2235183) cos2 - CS IVECO</t>
        </is>
      </c>
    </row>
    <row r="2016" ht="30" customHeight="1">
      <c r="A2016" s="45" t="inlineStr">
        <is>
          <t>HH071090</t>
        </is>
      </c>
      <c r="B2016" s="45" t="n"/>
      <c r="C2016" s="45" t="inlineStr">
        <is>
          <t>Bạc miểng TF, TM Cos2 - DaiDo Nhật</t>
        </is>
      </c>
      <c r="D2016" s="45" t="n"/>
      <c r="E2016" s="45" t="inlineStr">
        <is>
          <t>Cos2</t>
        </is>
      </c>
      <c r="F2016" s="45" t="n"/>
      <c r="G2016" s="45" t="inlineStr">
        <is>
          <t>DAIDO NHẬT</t>
        </is>
      </c>
      <c r="H2016" s="45" t="inlineStr">
        <is>
          <t>Bộ</t>
        </is>
      </c>
      <c r="I2016" s="45" t="n"/>
      <c r="J2016" s="54" t="n">
        <v>690000</v>
      </c>
      <c r="K2016" s="54" t="n">
        <v>720000</v>
      </c>
      <c r="L2016" s="54" t="n">
        <v>750000</v>
      </c>
      <c r="M2016" s="45" t="n"/>
      <c r="N2016" s="45" t="n"/>
      <c r="O2016" s="45" t="n"/>
      <c r="P2016" s="45" t="inlineStr">
        <is>
          <t>Bạc miểng TF, TM Cos2 - DaiDo Nhật</t>
        </is>
      </c>
    </row>
    <row r="2017" ht="30" customHeight="1">
      <c r="A2017" s="43" t="inlineStr">
        <is>
          <t>HH079630</t>
        </is>
      </c>
      <c r="B2017" s="43" t="n"/>
      <c r="C2017" s="43" t="n"/>
      <c r="D2017" s="43" t="n"/>
      <c r="E2017" s="43" t="inlineStr">
        <is>
          <t>Cos2</t>
        </is>
      </c>
      <c r="F2017" s="43" t="inlineStr">
        <is>
          <t>baze</t>
        </is>
      </c>
      <c r="G2017" s="43" t="inlineStr">
        <is>
          <t>KS ĐỨC</t>
        </is>
      </c>
      <c r="H2017" s="43" t="inlineStr">
        <is>
          <t>Cặp</t>
        </is>
      </c>
      <c r="I2017" s="43" t="n"/>
      <c r="J2017" s="43" t="n"/>
      <c r="K2017" s="43" t="n"/>
      <c r="L2017" s="43" t="n"/>
      <c r="M2017" s="43" t="n"/>
      <c r="N2017" s="43" t="n"/>
      <c r="O2017" s="43" t="inlineStr">
        <is>
          <t>BF6L912</t>
        </is>
      </c>
      <c r="P2017" s="43" t="inlineStr">
        <is>
          <t>Miểng baze BF6L912 cos2 - KS Đức</t>
        </is>
      </c>
    </row>
    <row r="2018" ht="30" customHeight="1">
      <c r="A2018" s="45" t="inlineStr">
        <is>
          <t>HH079629</t>
        </is>
      </c>
      <c r="B2018" s="45" t="n"/>
      <c r="C2018" s="45" t="n"/>
      <c r="D2018" s="45" t="n"/>
      <c r="E2018" s="45" t="inlineStr">
        <is>
          <t>Cos2</t>
        </is>
      </c>
      <c r="F2018" s="45" t="inlineStr">
        <is>
          <t>dên</t>
        </is>
      </c>
      <c r="G2018" s="45" t="inlineStr">
        <is>
          <t>KS ĐỨC</t>
        </is>
      </c>
      <c r="H2018" s="45" t="inlineStr">
        <is>
          <t>Cặp</t>
        </is>
      </c>
      <c r="I2018" s="45" t="n"/>
      <c r="J2018" s="45" t="n"/>
      <c r="K2018" s="45" t="n"/>
      <c r="L2018" s="45" t="n"/>
      <c r="M2018" s="45" t="n"/>
      <c r="N2018" s="45" t="n"/>
      <c r="O2018" s="45" t="inlineStr">
        <is>
          <t>BF6L912</t>
        </is>
      </c>
      <c r="P2018" s="45" t="inlineStr">
        <is>
          <t>Miểng dên BF6L912 cos2 - KS Đức</t>
        </is>
      </c>
    </row>
    <row r="2019" ht="30" customHeight="1">
      <c r="A2019" s="43" t="inlineStr">
        <is>
          <t>HH074167</t>
        </is>
      </c>
      <c r="B2019" s="43" t="n"/>
      <c r="C2019" s="43" t="inlineStr">
        <is>
          <t>Bạc miểng WL/WL-T cos2 - TAIHO</t>
        </is>
      </c>
      <c r="D2019" s="43" t="n"/>
      <c r="E2019" s="43" t="inlineStr">
        <is>
          <t>Cos2</t>
        </is>
      </c>
      <c r="F2019" s="43" t="n"/>
      <c r="G2019" s="43" t="inlineStr">
        <is>
          <t>TAIHO</t>
        </is>
      </c>
      <c r="H2019" s="43" t="inlineStr">
        <is>
          <t>Bộ</t>
        </is>
      </c>
      <c r="I2019" s="43" t="n"/>
      <c r="J2019" s="43" t="n"/>
      <c r="K2019" s="43" t="n"/>
      <c r="L2019" s="43" t="n"/>
      <c r="M2019" s="43" t="n"/>
      <c r="N2019" s="43" t="n"/>
      <c r="O2019" s="43" t="n"/>
      <c r="P2019" s="43" t="inlineStr">
        <is>
          <t>Bạc miểng WL/WL-T cos2 - TAIHO</t>
        </is>
      </c>
    </row>
    <row r="2020" ht="30" customHeight="1">
      <c r="A2020" s="45" t="inlineStr">
        <is>
          <t>HH01097</t>
        </is>
      </c>
      <c r="B2020" s="45" t="n"/>
      <c r="C2020" s="45" t="n"/>
      <c r="D2020" s="45" t="n"/>
      <c r="E2020" s="45" t="inlineStr">
        <is>
          <t>Cos3</t>
        </is>
      </c>
      <c r="F2020" s="45" t="inlineStr">
        <is>
          <t>baze</t>
        </is>
      </c>
      <c r="G2020" s="45" t="inlineStr">
        <is>
          <t>IVECO</t>
        </is>
      </c>
      <c r="H2020" s="45" t="inlineStr">
        <is>
          <t>Cặp</t>
        </is>
      </c>
      <c r="I2020" s="45" t="n"/>
      <c r="J2020" s="54" t="n">
        <v>60000</v>
      </c>
      <c r="K2020" s="54" t="n">
        <v>70000</v>
      </c>
      <c r="L2020" s="54" t="n">
        <v>80000</v>
      </c>
      <c r="M2020" s="45" t="n"/>
      <c r="N2020" s="45" t="n"/>
      <c r="O2020" s="45" t="inlineStr">
        <is>
          <t>BF6L913</t>
        </is>
      </c>
      <c r="P2020" s="45" t="inlineStr">
        <is>
          <t>Bạc trục chính (miểng baze) BF6L913 Cos3 - IVECO</t>
        </is>
      </c>
    </row>
    <row r="2021" ht="30" customHeight="1">
      <c r="A2021" s="43" t="inlineStr">
        <is>
          <t>HH01100</t>
        </is>
      </c>
      <c r="B2021" s="43" t="n"/>
      <c r="C2021" s="43" t="n"/>
      <c r="D2021" s="43" t="n"/>
      <c r="E2021" s="43" t="inlineStr">
        <is>
          <t>Cos3</t>
        </is>
      </c>
      <c r="F2021" s="43" t="inlineStr">
        <is>
          <t>dên</t>
        </is>
      </c>
      <c r="G2021" s="43" t="inlineStr">
        <is>
          <t>IVECO</t>
        </is>
      </c>
      <c r="H2021" s="43" t="inlineStr">
        <is>
          <t>Cặp</t>
        </is>
      </c>
      <c r="I2021" s="43" t="n"/>
      <c r="J2021" s="53" t="n">
        <v>50000</v>
      </c>
      <c r="K2021" s="53" t="n">
        <v>60000</v>
      </c>
      <c r="L2021" s="53" t="n">
        <v>70000</v>
      </c>
      <c r="M2021" s="43" t="n"/>
      <c r="N2021" s="43" t="n"/>
      <c r="O2021" s="43" t="inlineStr">
        <is>
          <t>BF6L913</t>
        </is>
      </c>
      <c r="P2021" s="43" t="inlineStr">
        <is>
          <t>Bạc trục tay biên (miểng dên) BF6L913 Cos3 - IVECO</t>
        </is>
      </c>
    </row>
    <row r="2022" ht="30" customHeight="1">
      <c r="A2022" s="43" t="inlineStr">
        <is>
          <t>HH074795</t>
        </is>
      </c>
      <c r="B2022" s="43" t="n"/>
      <c r="C2022" s="43" t="inlineStr">
        <is>
          <t>Bạc miểng WL/WL-T cos3 - TAIHO</t>
        </is>
      </c>
      <c r="D2022" s="43" t="n"/>
      <c r="E2022" s="43" t="inlineStr">
        <is>
          <t>Cos3</t>
        </is>
      </c>
      <c r="F2022" s="43" t="n"/>
      <c r="G2022" s="43" t="inlineStr">
        <is>
          <t>TAIHO</t>
        </is>
      </c>
      <c r="H2022" s="43" t="inlineStr">
        <is>
          <t>Bộ</t>
        </is>
      </c>
      <c r="I2022" s="43" t="n"/>
      <c r="J2022" s="43" t="n"/>
      <c r="K2022" s="43" t="n"/>
      <c r="L2022" s="43" t="n"/>
      <c r="M2022" s="43" t="n"/>
      <c r="N2022" s="43" t="n"/>
      <c r="O2022" s="43" t="n"/>
      <c r="P2022" s="43" t="inlineStr">
        <is>
          <t>Bạc miểng WL/WL-T cos3 - TAIHO</t>
        </is>
      </c>
    </row>
    <row r="2023" ht="30" customHeight="1">
      <c r="A2023" s="141" t="n"/>
      <c r="B2023" s="141" t="n"/>
      <c r="C2023" s="141" t="n"/>
      <c r="D2023" s="141" t="n"/>
      <c r="E2023" s="141" t="inlineStr">
        <is>
          <t>Cos4</t>
        </is>
      </c>
      <c r="F2023" s="141" t="inlineStr">
        <is>
          <t>dên</t>
        </is>
      </c>
      <c r="G2023" s="141" t="n"/>
      <c r="H2023" s="141" t="inlineStr">
        <is>
          <t>Cặp</t>
        </is>
      </c>
      <c r="I2023" s="43" t="n"/>
      <c r="J2023" s="43" t="n"/>
      <c r="K2023" s="43" t="n"/>
      <c r="L2023" s="43" t="n"/>
      <c r="M2023" s="43" t="n"/>
      <c r="N2023" s="43" t="n"/>
      <c r="O2023" s="43" t="n"/>
      <c r="P2023" s="43" t="n"/>
    </row>
    <row r="2024" ht="30" customHeight="1">
      <c r="A2024" s="141" t="n"/>
      <c r="B2024" s="141" t="n"/>
      <c r="C2024" s="141" t="n"/>
      <c r="D2024" s="141" t="n"/>
      <c r="E2024" s="141" t="inlineStr">
        <is>
          <t>Cos4</t>
        </is>
      </c>
      <c r="F2024" s="141" t="inlineStr">
        <is>
          <t>baze</t>
        </is>
      </c>
      <c r="G2024" s="141" t="n"/>
      <c r="H2024" s="141" t="inlineStr">
        <is>
          <t>Cặp</t>
        </is>
      </c>
      <c r="I2024" s="45" t="n"/>
      <c r="J2024" s="45" t="n"/>
      <c r="K2024" s="45" t="n"/>
      <c r="L2024" s="45" t="n"/>
      <c r="M2024" s="45" t="n"/>
      <c r="N2024" s="45" t="n"/>
      <c r="O2024" s="45" t="n"/>
      <c r="P2024" s="45" t="n"/>
    </row>
    <row r="2025" ht="30" customHeight="1">
      <c r="A2025" s="141" t="n"/>
      <c r="B2025" s="141" t="n"/>
      <c r="C2025" s="141" t="n"/>
      <c r="D2025" s="141" t="n"/>
      <c r="E2025" s="141" t="inlineStr">
        <is>
          <t>Cos4</t>
        </is>
      </c>
      <c r="F2025" s="141" t="n"/>
      <c r="G2025" s="141" t="n"/>
      <c r="H2025" s="141" t="inlineStr">
        <is>
          <t>Bộ</t>
        </is>
      </c>
      <c r="I2025" s="43" t="n"/>
      <c r="J2025" s="43" t="n"/>
      <c r="K2025" s="43" t="n"/>
      <c r="L2025" s="43" t="n"/>
      <c r="M2025" s="43" t="n"/>
      <c r="N2025" s="43" t="n"/>
      <c r="O2025" s="43" t="n"/>
      <c r="P2025" s="43" t="n"/>
    </row>
    <row r="2026" ht="30" customHeight="1">
      <c r="A2026" s="43" t="inlineStr">
        <is>
          <t>HH073568</t>
        </is>
      </c>
      <c r="B2026" s="43" t="inlineStr">
        <is>
          <t>TOYOTA</t>
        </is>
      </c>
      <c r="C2026" s="43" t="inlineStr">
        <is>
          <t>Bạc miểng 2J Cos0 - Taiho</t>
        </is>
      </c>
      <c r="D2026" s="43" t="inlineStr">
        <is>
          <t>88</t>
        </is>
      </c>
      <c r="E2026" s="43" t="inlineStr">
        <is>
          <t>Cos0</t>
        </is>
      </c>
      <c r="F2026" s="43" t="inlineStr">
        <is>
          <t>Baze+Dên</t>
        </is>
      </c>
      <c r="G2026" s="43" t="inlineStr">
        <is>
          <t>TAIHO</t>
        </is>
      </c>
      <c r="H2026" s="43" t="inlineStr">
        <is>
          <t>Bộ</t>
        </is>
      </c>
      <c r="I2026" s="43" t="n"/>
      <c r="J2026" s="43" t="n"/>
      <c r="K2026" s="43" t="n"/>
      <c r="L2026" s="43" t="n"/>
      <c r="M2026" s="43" t="n"/>
      <c r="N2026" s="43" t="n"/>
      <c r="O2026" s="43" t="n"/>
      <c r="P2026" s="43" t="inlineStr">
        <is>
          <t>Bạc miểng 2J Cos0 - Taiho</t>
        </is>
      </c>
    </row>
    <row r="2027" ht="30" customHeight="1">
      <c r="A2027" s="141" t="n"/>
      <c r="B2027" s="141" t="inlineStr">
        <is>
          <t>TOYOTA</t>
        </is>
      </c>
      <c r="C2027" s="141" t="inlineStr">
        <is>
          <t>Bạc Miểng 2J</t>
        </is>
      </c>
      <c r="D2027" s="141" t="inlineStr">
        <is>
          <t>88</t>
        </is>
      </c>
      <c r="E2027" s="141" t="inlineStr">
        <is>
          <t>Cos1</t>
        </is>
      </c>
      <c r="F2027" s="141" t="inlineStr">
        <is>
          <t>Baze+Dên</t>
        </is>
      </c>
      <c r="G2027" s="141" t="n"/>
      <c r="H2027" s="141" t="inlineStr">
        <is>
          <t>Bộ</t>
        </is>
      </c>
      <c r="I2027" s="43" t="n"/>
      <c r="J2027" s="43" t="n"/>
      <c r="K2027" s="43" t="n"/>
      <c r="L2027" s="43" t="n"/>
      <c r="M2027" s="43" t="n"/>
      <c r="N2027" s="43" t="n"/>
      <c r="O2027" s="43" t="n"/>
      <c r="P2027" s="43" t="n"/>
    </row>
    <row r="2028" ht="30" customHeight="1">
      <c r="A2028" s="45" t="inlineStr">
        <is>
          <t>HH073965</t>
        </is>
      </c>
      <c r="B2028" s="45" t="inlineStr">
        <is>
          <t>TOYOTA</t>
        </is>
      </c>
      <c r="C2028" s="45" t="inlineStr">
        <is>
          <t>Bạc miểng 2J Cos2 - Taiho</t>
        </is>
      </c>
      <c r="D2028" s="45" t="inlineStr">
        <is>
          <t>88</t>
        </is>
      </c>
      <c r="E2028" s="45" t="inlineStr">
        <is>
          <t>Cos2</t>
        </is>
      </c>
      <c r="F2028" s="45" t="inlineStr">
        <is>
          <t>Baze+Dên</t>
        </is>
      </c>
      <c r="G2028" s="45" t="inlineStr">
        <is>
          <t>TAIHO</t>
        </is>
      </c>
      <c r="H2028" s="45" t="inlineStr">
        <is>
          <t>Bộ</t>
        </is>
      </c>
      <c r="I2028" s="45" t="n"/>
      <c r="J2028" s="45" t="n"/>
      <c r="K2028" s="45" t="n"/>
      <c r="L2028" s="45" t="n"/>
      <c r="M2028" s="45" t="n"/>
      <c r="N2028" s="45" t="n"/>
      <c r="O2028" s="45" t="n"/>
      <c r="P2028" s="45" t="inlineStr">
        <is>
          <t>Bạc miểng 2J Cos2 - Taiho</t>
        </is>
      </c>
    </row>
    <row r="2029" ht="30" customHeight="1">
      <c r="A2029" s="141" t="n"/>
      <c r="B2029" s="141" t="inlineStr">
        <is>
          <t>TOYOTA</t>
        </is>
      </c>
      <c r="C2029" s="141" t="inlineStr">
        <is>
          <t>Bạc Miểng 2J</t>
        </is>
      </c>
      <c r="D2029" s="141" t="inlineStr">
        <is>
          <t>88</t>
        </is>
      </c>
      <c r="E2029" s="141" t="inlineStr">
        <is>
          <t>Cos3</t>
        </is>
      </c>
      <c r="F2029" s="141" t="inlineStr">
        <is>
          <t>Baze+Dên</t>
        </is>
      </c>
      <c r="G2029" s="141" t="n"/>
      <c r="H2029" s="141" t="inlineStr">
        <is>
          <t>Bộ</t>
        </is>
      </c>
      <c r="I2029" s="43" t="n"/>
      <c r="J2029" s="43" t="n"/>
      <c r="K2029" s="43" t="n"/>
      <c r="L2029" s="43" t="n"/>
      <c r="M2029" s="43" t="n"/>
      <c r="N2029" s="43" t="n"/>
      <c r="O2029" s="43" t="n"/>
      <c r="P2029" s="43" t="n"/>
    </row>
    <row r="2030" ht="30" customHeight="1">
      <c r="A2030" s="141" t="n"/>
      <c r="B2030" s="141" t="inlineStr">
        <is>
          <t>TOYOTA</t>
        </is>
      </c>
      <c r="C2030" s="141" t="inlineStr">
        <is>
          <t>Bạc Miểng 2J</t>
        </is>
      </c>
      <c r="D2030" s="141" t="inlineStr">
        <is>
          <t>88</t>
        </is>
      </c>
      <c r="E2030" s="141" t="inlineStr">
        <is>
          <t>Cos4</t>
        </is>
      </c>
      <c r="F2030" s="141" t="inlineStr">
        <is>
          <t>Baze+Dên</t>
        </is>
      </c>
      <c r="G2030" s="141" t="n"/>
      <c r="H2030" s="141" t="inlineStr">
        <is>
          <t>Bộ</t>
        </is>
      </c>
      <c r="I2030" s="45" t="n"/>
      <c r="J2030" s="45" t="n"/>
      <c r="K2030" s="45" t="n"/>
      <c r="L2030" s="45" t="n"/>
      <c r="M2030" s="45" t="n"/>
      <c r="N2030" s="45" t="n"/>
      <c r="O2030" s="45" t="n"/>
      <c r="P2030" s="45" t="n"/>
    </row>
    <row r="2031" ht="30" customHeight="1">
      <c r="A2031" s="141" t="n"/>
      <c r="B2031" s="141" t="inlineStr">
        <is>
          <t>CATERPILLAR</t>
        </is>
      </c>
      <c r="C2031" s="141" t="inlineStr">
        <is>
          <t>Dên 3204/1N3821</t>
        </is>
      </c>
      <c r="D2031" s="141" t="n"/>
      <c r="E2031" s="141" t="inlineStr">
        <is>
          <t>Cos0</t>
        </is>
      </c>
      <c r="F2031" s="141" t="inlineStr">
        <is>
          <t>Dên</t>
        </is>
      </c>
      <c r="G2031" s="141" t="n"/>
      <c r="H2031" s="141" t="inlineStr">
        <is>
          <t>Cặp</t>
        </is>
      </c>
      <c r="I2031" s="45" t="n"/>
      <c r="J2031" s="45" t="n"/>
      <c r="K2031" s="45" t="n"/>
      <c r="L2031" s="45" t="n"/>
      <c r="M2031" s="45" t="n"/>
      <c r="N2031" s="45" t="n"/>
      <c r="O2031" s="45" t="n"/>
      <c r="P2031" s="45" t="n"/>
    </row>
    <row r="2032" ht="30" customHeight="1">
      <c r="A2032" s="45" t="inlineStr">
        <is>
          <t>HH079455</t>
        </is>
      </c>
      <c r="B2032" s="45" t="inlineStr">
        <is>
          <t>CATERPILLAR</t>
        </is>
      </c>
      <c r="C2032" s="45" t="inlineStr">
        <is>
          <t>Dên 3204/1N3821</t>
        </is>
      </c>
      <c r="D2032" s="45" t="n"/>
      <c r="E2032" s="45" t="inlineStr">
        <is>
          <t>Cos1</t>
        </is>
      </c>
      <c r="F2032" s="45" t="inlineStr">
        <is>
          <t>Dên</t>
        </is>
      </c>
      <c r="G2032" s="45" t="inlineStr">
        <is>
          <t>FP</t>
        </is>
      </c>
      <c r="H2032" s="45" t="inlineStr">
        <is>
          <t>Cặp</t>
        </is>
      </c>
      <c r="I2032" s="45" t="n"/>
      <c r="J2032" s="54" t="n">
        <v>110000</v>
      </c>
      <c r="K2032" s="54" t="n">
        <v>120000</v>
      </c>
      <c r="L2032" s="54" t="n">
        <v>130000</v>
      </c>
      <c r="M2032" s="45" t="n"/>
      <c r="N2032" s="45" t="n"/>
      <c r="O2032" s="45" t="n"/>
      <c r="P2032" s="45" t="inlineStr">
        <is>
          <t>Miểng dên CAT 3204/1N3821 - cos1 - FP</t>
        </is>
      </c>
    </row>
    <row r="2033" ht="30" customHeight="1">
      <c r="A2033" s="141" t="n"/>
      <c r="B2033" s="141" t="inlineStr">
        <is>
          <t>CATERPILLAR</t>
        </is>
      </c>
      <c r="C2033" s="141" t="inlineStr">
        <is>
          <t>Dên 3204/1N3821</t>
        </is>
      </c>
      <c r="D2033" s="141" t="n"/>
      <c r="E2033" s="141" t="inlineStr">
        <is>
          <t>Cos2</t>
        </is>
      </c>
      <c r="F2033" s="141" t="inlineStr">
        <is>
          <t>Dên</t>
        </is>
      </c>
      <c r="G2033" s="141" t="n"/>
      <c r="H2033" s="141" t="inlineStr">
        <is>
          <t>Cặp</t>
        </is>
      </c>
      <c r="I2033" s="45" t="n"/>
      <c r="J2033" s="45" t="n"/>
      <c r="K2033" s="45" t="n"/>
      <c r="L2033" s="45" t="n"/>
      <c r="M2033" s="45" t="n"/>
      <c r="N2033" s="45" t="n"/>
      <c r="O2033" s="45" t="n"/>
      <c r="P2033" s="45" t="n"/>
    </row>
    <row r="2034" ht="30" customHeight="1">
      <c r="A2034" s="141" t="n"/>
      <c r="B2034" s="141" t="inlineStr">
        <is>
          <t>CATERPILLAR</t>
        </is>
      </c>
      <c r="C2034" s="141" t="inlineStr">
        <is>
          <t>Dên 3204/1N3821</t>
        </is>
      </c>
      <c r="D2034" s="141" t="n"/>
      <c r="E2034" s="141" t="inlineStr">
        <is>
          <t>Cos3</t>
        </is>
      </c>
      <c r="F2034" s="141" t="inlineStr">
        <is>
          <t>Dên</t>
        </is>
      </c>
      <c r="G2034" s="141" t="n"/>
      <c r="H2034" s="141" t="inlineStr">
        <is>
          <t>Cặp</t>
        </is>
      </c>
      <c r="I2034" s="45" t="n"/>
      <c r="J2034" s="45" t="n"/>
      <c r="K2034" s="45" t="n"/>
      <c r="L2034" s="45" t="n"/>
      <c r="M2034" s="45" t="n"/>
      <c r="N2034" s="45" t="n"/>
      <c r="O2034" s="45" t="n"/>
      <c r="P2034" s="45" t="n"/>
    </row>
    <row r="2035" ht="30" customHeight="1">
      <c r="A2035" s="141" t="n"/>
      <c r="B2035" s="141" t="inlineStr">
        <is>
          <t>CATERPILLAR</t>
        </is>
      </c>
      <c r="C2035" s="141" t="inlineStr">
        <is>
          <t>Dên 3204/1N3821</t>
        </is>
      </c>
      <c r="D2035" s="141" t="n"/>
      <c r="E2035" s="141" t="inlineStr">
        <is>
          <t>Cos4</t>
        </is>
      </c>
      <c r="F2035" s="141" t="inlineStr">
        <is>
          <t>Dên</t>
        </is>
      </c>
      <c r="G2035" s="141" t="n"/>
      <c r="H2035" s="141" t="inlineStr">
        <is>
          <t>Cặp</t>
        </is>
      </c>
      <c r="I2035" s="45" t="n"/>
      <c r="J2035" s="45" t="n"/>
      <c r="K2035" s="45" t="n"/>
      <c r="L2035" s="45" t="n"/>
      <c r="M2035" s="45" t="n"/>
      <c r="N2035" s="45" t="n"/>
      <c r="O2035" s="45" t="n"/>
      <c r="P2035" s="45" t="n"/>
    </row>
    <row r="2036" ht="30" customHeight="1">
      <c r="A2036" s="45" t="inlineStr">
        <is>
          <t>HH079450</t>
        </is>
      </c>
      <c r="B2036" s="45" t="inlineStr">
        <is>
          <t>CATERPILLAR</t>
        </is>
      </c>
      <c r="C2036" s="45" t="inlineStr">
        <is>
          <t>Baze 3204/1W0311</t>
        </is>
      </c>
      <c r="D2036" s="45" t="n"/>
      <c r="E2036" s="45" t="inlineStr">
        <is>
          <t>Cos0</t>
        </is>
      </c>
      <c r="F2036" s="45" t="inlineStr">
        <is>
          <t>Baze</t>
        </is>
      </c>
      <c r="G2036" s="45" t="inlineStr">
        <is>
          <t>FP</t>
        </is>
      </c>
      <c r="H2036" s="45" t="inlineStr">
        <is>
          <t>Cặp</t>
        </is>
      </c>
      <c r="I2036" s="45" t="n"/>
      <c r="J2036" s="54" t="n">
        <v>110000</v>
      </c>
      <c r="K2036" s="54" t="n">
        <v>120000</v>
      </c>
      <c r="L2036" s="54" t="n">
        <v>130000</v>
      </c>
      <c r="M2036" s="45" t="n"/>
      <c r="N2036" s="45" t="n"/>
      <c r="O2036" s="45" t="n"/>
      <c r="P2036" s="45" t="inlineStr">
        <is>
          <t>Miểng baze CAT 3204/ 1W0311 - cos0 - FP</t>
        </is>
      </c>
    </row>
    <row r="2037" ht="30" customHeight="1">
      <c r="A2037" s="141" t="n"/>
      <c r="B2037" s="141" t="inlineStr">
        <is>
          <t>CATERPILLAR</t>
        </is>
      </c>
      <c r="C2037" s="141" t="inlineStr">
        <is>
          <t>Baze 3204/1W0311</t>
        </is>
      </c>
      <c r="D2037" s="141" t="n"/>
      <c r="E2037" s="141" t="inlineStr">
        <is>
          <t>Cos1</t>
        </is>
      </c>
      <c r="F2037" s="141" t="inlineStr">
        <is>
          <t>Baze</t>
        </is>
      </c>
      <c r="G2037" s="141" t="n"/>
      <c r="H2037" s="141" t="inlineStr">
        <is>
          <t>Cặp</t>
        </is>
      </c>
      <c r="I2037" s="45" t="n"/>
      <c r="J2037" s="45" t="n"/>
      <c r="K2037" s="45" t="n"/>
      <c r="L2037" s="45" t="n"/>
      <c r="M2037" s="45" t="n"/>
      <c r="N2037" s="45" t="n"/>
      <c r="O2037" s="45" t="n"/>
      <c r="P2037" s="45" t="n"/>
    </row>
    <row r="2038" ht="30" customHeight="1">
      <c r="A2038" s="141" t="n"/>
      <c r="B2038" s="141" t="inlineStr">
        <is>
          <t>CATERPILLAR</t>
        </is>
      </c>
      <c r="C2038" s="141" t="inlineStr">
        <is>
          <t>Baze 3204/1W0311</t>
        </is>
      </c>
      <c r="D2038" s="141" t="n"/>
      <c r="E2038" s="141" t="inlineStr">
        <is>
          <t>Cos2</t>
        </is>
      </c>
      <c r="F2038" s="141" t="inlineStr">
        <is>
          <t>Baze</t>
        </is>
      </c>
      <c r="G2038" s="141" t="n"/>
      <c r="H2038" s="141" t="inlineStr">
        <is>
          <t>Cặp</t>
        </is>
      </c>
      <c r="I2038" s="45" t="n"/>
      <c r="J2038" s="45" t="n"/>
      <c r="K2038" s="45" t="n"/>
      <c r="L2038" s="45" t="n"/>
      <c r="M2038" s="45" t="n"/>
      <c r="N2038" s="45" t="n"/>
      <c r="O2038" s="45" t="n"/>
      <c r="P2038" s="45" t="n"/>
    </row>
    <row r="2039" ht="30" customHeight="1">
      <c r="A2039" s="141" t="n"/>
      <c r="B2039" s="141" t="inlineStr">
        <is>
          <t>CATERPILLAR</t>
        </is>
      </c>
      <c r="C2039" s="141" t="inlineStr">
        <is>
          <t>Baze 3204/1W0311</t>
        </is>
      </c>
      <c r="D2039" s="141" t="n"/>
      <c r="E2039" s="141" t="inlineStr">
        <is>
          <t>Cos3</t>
        </is>
      </c>
      <c r="F2039" s="141" t="inlineStr">
        <is>
          <t>Baze</t>
        </is>
      </c>
      <c r="G2039" s="141" t="n"/>
      <c r="H2039" s="141" t="inlineStr">
        <is>
          <t>Cặp</t>
        </is>
      </c>
      <c r="I2039" s="45" t="n"/>
      <c r="J2039" s="45" t="n"/>
      <c r="K2039" s="45" t="n"/>
      <c r="L2039" s="45" t="n"/>
      <c r="M2039" s="45" t="n"/>
      <c r="N2039" s="45" t="n"/>
      <c r="O2039" s="45" t="n"/>
      <c r="P2039" s="45" t="n"/>
    </row>
    <row r="2040" ht="30" customHeight="1">
      <c r="A2040" s="141" t="n"/>
      <c r="B2040" s="141" t="inlineStr">
        <is>
          <t>CATERPILLAR</t>
        </is>
      </c>
      <c r="C2040" s="141" t="inlineStr">
        <is>
          <t>Baze 3204/1W0311</t>
        </is>
      </c>
      <c r="D2040" s="141" t="n"/>
      <c r="E2040" s="141" t="inlineStr">
        <is>
          <t>Cos4</t>
        </is>
      </c>
      <c r="F2040" s="141" t="inlineStr">
        <is>
          <t>Baze</t>
        </is>
      </c>
      <c r="G2040" s="141" t="n"/>
      <c r="H2040" s="141" t="inlineStr">
        <is>
          <t>Cặp</t>
        </is>
      </c>
      <c r="I2040" s="45" t="n"/>
      <c r="J2040" s="45" t="n"/>
      <c r="K2040" s="45" t="n"/>
      <c r="L2040" s="45" t="n"/>
      <c r="M2040" s="45" t="n"/>
      <c r="N2040" s="45" t="n"/>
      <c r="O2040" s="45" t="n"/>
      <c r="P2040" s="45" t="n"/>
    </row>
    <row r="2041" ht="30" customHeight="1">
      <c r="A2041" s="43" t="inlineStr">
        <is>
          <t>HH079451</t>
        </is>
      </c>
      <c r="B2041" s="43" t="inlineStr">
        <is>
          <t>CATERPILLAR</t>
        </is>
      </c>
      <c r="C2041" s="43" t="inlineStr">
        <is>
          <t>Baze 3204/1W0312</t>
        </is>
      </c>
      <c r="D2041" s="43" t="n"/>
      <c r="E2041" s="43" t="inlineStr">
        <is>
          <t>Cos0</t>
        </is>
      </c>
      <c r="F2041" s="43" t="inlineStr">
        <is>
          <t>Baze</t>
        </is>
      </c>
      <c r="G2041" s="43" t="inlineStr">
        <is>
          <t>FP</t>
        </is>
      </c>
      <c r="H2041" s="43" t="inlineStr">
        <is>
          <t>Cặp</t>
        </is>
      </c>
      <c r="I2041" s="43" t="n"/>
      <c r="J2041" s="53" t="n">
        <v>110000</v>
      </c>
      <c r="K2041" s="53" t="n">
        <v>120000</v>
      </c>
      <c r="L2041" s="53" t="n">
        <v>130000</v>
      </c>
      <c r="M2041" s="43" t="n"/>
      <c r="N2041" s="43" t="n"/>
      <c r="O2041" s="43" t="n"/>
      <c r="P2041" s="43" t="inlineStr">
        <is>
          <t>Miểng baze CAT 3204/ 1W0312 - cos0 - FP</t>
        </is>
      </c>
    </row>
    <row r="2042" ht="30" customHeight="1">
      <c r="A2042" s="141" t="n"/>
      <c r="B2042" s="141" t="inlineStr">
        <is>
          <t>CATERPILLAR</t>
        </is>
      </c>
      <c r="C2042" s="141" t="inlineStr">
        <is>
          <t>Baze 3204/1W0312</t>
        </is>
      </c>
      <c r="D2042" s="141" t="n"/>
      <c r="E2042" s="141" t="inlineStr">
        <is>
          <t>Cos1</t>
        </is>
      </c>
      <c r="F2042" s="141" t="inlineStr">
        <is>
          <t>Baze</t>
        </is>
      </c>
      <c r="G2042" s="141" t="n"/>
      <c r="H2042" s="141" t="inlineStr">
        <is>
          <t>Cặp</t>
        </is>
      </c>
      <c r="I2042" s="43" t="n"/>
      <c r="J2042" s="43" t="n"/>
      <c r="K2042" s="43" t="n"/>
      <c r="L2042" s="43" t="n"/>
      <c r="M2042" s="43" t="n"/>
      <c r="N2042" s="43" t="n"/>
      <c r="O2042" s="43" t="n"/>
      <c r="P2042" s="43" t="n"/>
    </row>
    <row r="2043" ht="30" customHeight="1">
      <c r="A2043" s="141" t="n"/>
      <c r="B2043" s="141" t="inlineStr">
        <is>
          <t>CATERPILLAR</t>
        </is>
      </c>
      <c r="C2043" s="141" t="inlineStr">
        <is>
          <t>Baze 3204/1W0312</t>
        </is>
      </c>
      <c r="D2043" s="141" t="n"/>
      <c r="E2043" s="141" t="inlineStr">
        <is>
          <t>Cos2</t>
        </is>
      </c>
      <c r="F2043" s="141" t="inlineStr">
        <is>
          <t>Baze</t>
        </is>
      </c>
      <c r="G2043" s="141" t="n"/>
      <c r="H2043" s="141" t="inlineStr">
        <is>
          <t>Cặp</t>
        </is>
      </c>
      <c r="I2043" s="43" t="n"/>
      <c r="J2043" s="43" t="n"/>
      <c r="K2043" s="43" t="n"/>
      <c r="L2043" s="43" t="n"/>
      <c r="M2043" s="43" t="n"/>
      <c r="N2043" s="43" t="n"/>
      <c r="O2043" s="43" t="n"/>
      <c r="P2043" s="43" t="n"/>
    </row>
    <row r="2044" ht="30" customHeight="1">
      <c r="A2044" s="141" t="n"/>
      <c r="B2044" s="141" t="inlineStr">
        <is>
          <t>CATERPILLAR</t>
        </is>
      </c>
      <c r="C2044" s="141" t="inlineStr">
        <is>
          <t>Baze 3204/1W0312</t>
        </is>
      </c>
      <c r="D2044" s="141" t="n"/>
      <c r="E2044" s="141" t="inlineStr">
        <is>
          <t>Cos3</t>
        </is>
      </c>
      <c r="F2044" s="141" t="inlineStr">
        <is>
          <t>Baze</t>
        </is>
      </c>
      <c r="G2044" s="141" t="n"/>
      <c r="H2044" s="141" t="inlineStr">
        <is>
          <t>Cặp</t>
        </is>
      </c>
      <c r="I2044" s="43" t="n"/>
      <c r="J2044" s="43" t="n"/>
      <c r="K2044" s="43" t="n"/>
      <c r="L2044" s="43" t="n"/>
      <c r="M2044" s="43" t="n"/>
      <c r="N2044" s="43" t="n"/>
      <c r="O2044" s="43" t="n"/>
      <c r="P2044" s="43" t="n"/>
    </row>
    <row r="2045" ht="30" customHeight="1">
      <c r="A2045" s="141" t="n"/>
      <c r="B2045" s="141" t="inlineStr">
        <is>
          <t>CATERPILLAR</t>
        </is>
      </c>
      <c r="C2045" s="141" t="inlineStr">
        <is>
          <t>Baze 3204/1W0312</t>
        </is>
      </c>
      <c r="D2045" s="141" t="n"/>
      <c r="E2045" s="141" t="inlineStr">
        <is>
          <t>Cos4</t>
        </is>
      </c>
      <c r="F2045" s="141" t="inlineStr">
        <is>
          <t>Baze</t>
        </is>
      </c>
      <c r="G2045" s="141" t="n"/>
      <c r="H2045" s="141" t="inlineStr">
        <is>
          <t>Cặp</t>
        </is>
      </c>
      <c r="I2045" s="43" t="n"/>
      <c r="J2045" s="43" t="n"/>
      <c r="K2045" s="43" t="n"/>
      <c r="L2045" s="43" t="n"/>
      <c r="M2045" s="43" t="n"/>
      <c r="N2045" s="43" t="n"/>
      <c r="O2045" s="43" t="n"/>
      <c r="P2045" s="43" t="n"/>
    </row>
    <row r="2046" ht="30" customHeight="1">
      <c r="A2046" s="141" t="n"/>
      <c r="B2046" s="141" t="inlineStr">
        <is>
          <t>CATERPILLAR</t>
        </is>
      </c>
      <c r="C2046" s="141" t="inlineStr">
        <is>
          <t>Baze 3204/1W1655</t>
        </is>
      </c>
      <c r="D2046" s="141" t="n"/>
      <c r="E2046" s="141" t="inlineStr">
        <is>
          <t>Cos0</t>
        </is>
      </c>
      <c r="F2046" s="141" t="inlineStr">
        <is>
          <t>Baze</t>
        </is>
      </c>
      <c r="G2046" s="141" t="n"/>
      <c r="H2046" s="141" t="inlineStr">
        <is>
          <t>Cặp</t>
        </is>
      </c>
      <c r="I2046" s="43" t="n"/>
      <c r="J2046" s="43" t="n"/>
      <c r="K2046" s="43" t="n"/>
      <c r="L2046" s="43" t="n"/>
      <c r="M2046" s="43" t="n"/>
      <c r="N2046" s="43" t="n"/>
      <c r="O2046" s="43" t="n"/>
      <c r="P2046" s="43" t="n"/>
    </row>
    <row r="2047" ht="30" customHeight="1">
      <c r="A2047" s="43" t="inlineStr">
        <is>
          <t>HH079452</t>
        </is>
      </c>
      <c r="B2047" s="43" t="inlineStr">
        <is>
          <t>CATERPILLAR</t>
        </is>
      </c>
      <c r="C2047" s="43" t="inlineStr">
        <is>
          <t>Baze 3204/1W1655</t>
        </is>
      </c>
      <c r="D2047" s="43" t="n"/>
      <c r="E2047" s="43" t="inlineStr">
        <is>
          <t>Cos1</t>
        </is>
      </c>
      <c r="F2047" s="43" t="inlineStr">
        <is>
          <t>Baze</t>
        </is>
      </c>
      <c r="G2047" s="43" t="inlineStr">
        <is>
          <t>FP</t>
        </is>
      </c>
      <c r="H2047" s="43" t="inlineStr">
        <is>
          <t>Cặp</t>
        </is>
      </c>
      <c r="I2047" s="43" t="n"/>
      <c r="J2047" s="53" t="n">
        <v>110000</v>
      </c>
      <c r="K2047" s="53" t="n">
        <v>120000</v>
      </c>
      <c r="L2047" s="53" t="n">
        <v>130000</v>
      </c>
      <c r="M2047" s="43" t="n"/>
      <c r="N2047" s="43" t="n"/>
      <c r="O2047" s="43" t="n"/>
      <c r="P2047" s="43" t="inlineStr">
        <is>
          <t>Miểng baze CAT 3204/ 1W1655 - cos1 - FP</t>
        </is>
      </c>
    </row>
    <row r="2048" ht="30" customHeight="1">
      <c r="A2048" s="141" t="n"/>
      <c r="B2048" s="141" t="inlineStr">
        <is>
          <t>CATERPILLAR</t>
        </is>
      </c>
      <c r="C2048" s="141" t="inlineStr">
        <is>
          <t>Baze 3204/1W1655</t>
        </is>
      </c>
      <c r="D2048" s="141" t="n"/>
      <c r="E2048" s="141" t="inlineStr">
        <is>
          <t>Cos2</t>
        </is>
      </c>
      <c r="F2048" s="141" t="inlineStr">
        <is>
          <t>Baze</t>
        </is>
      </c>
      <c r="G2048" s="141" t="n"/>
      <c r="H2048" s="141" t="inlineStr">
        <is>
          <t>Cặp</t>
        </is>
      </c>
      <c r="I2048" s="43" t="n"/>
      <c r="J2048" s="43" t="n"/>
      <c r="K2048" s="43" t="n"/>
      <c r="L2048" s="43" t="n"/>
      <c r="M2048" s="43" t="n"/>
      <c r="N2048" s="43" t="n"/>
      <c r="O2048" s="43" t="n"/>
      <c r="P2048" s="43" t="n"/>
    </row>
    <row r="2049" ht="30" customHeight="1">
      <c r="A2049" s="141" t="n"/>
      <c r="B2049" s="141" t="inlineStr">
        <is>
          <t>CATERPILLAR</t>
        </is>
      </c>
      <c r="C2049" s="141" t="inlineStr">
        <is>
          <t>Baze 3204/1W1655</t>
        </is>
      </c>
      <c r="D2049" s="141" t="n"/>
      <c r="E2049" s="141" t="inlineStr">
        <is>
          <t>Cos3</t>
        </is>
      </c>
      <c r="F2049" s="141" t="inlineStr">
        <is>
          <t>Baze</t>
        </is>
      </c>
      <c r="G2049" s="141" t="n"/>
      <c r="H2049" s="141" t="inlineStr">
        <is>
          <t>Cặp</t>
        </is>
      </c>
      <c r="I2049" s="43" t="n"/>
      <c r="J2049" s="43" t="n"/>
      <c r="K2049" s="43" t="n"/>
      <c r="L2049" s="43" t="n"/>
      <c r="M2049" s="43" t="n"/>
      <c r="N2049" s="43" t="n"/>
      <c r="O2049" s="43" t="n"/>
      <c r="P2049" s="43" t="n"/>
    </row>
    <row r="2050" ht="30" customHeight="1">
      <c r="A2050" s="141" t="n"/>
      <c r="B2050" s="141" t="inlineStr">
        <is>
          <t>CATERPILLAR</t>
        </is>
      </c>
      <c r="C2050" s="141" t="inlineStr">
        <is>
          <t>Baze 3204/1W1655</t>
        </is>
      </c>
      <c r="D2050" s="141" t="n"/>
      <c r="E2050" s="141" t="inlineStr">
        <is>
          <t>Cos4</t>
        </is>
      </c>
      <c r="F2050" s="141" t="inlineStr">
        <is>
          <t>Baze</t>
        </is>
      </c>
      <c r="G2050" s="141" t="n"/>
      <c r="H2050" s="141" t="inlineStr">
        <is>
          <t>Cặp</t>
        </is>
      </c>
      <c r="I2050" s="43" t="n"/>
      <c r="J2050" s="43" t="n"/>
      <c r="K2050" s="43" t="n"/>
      <c r="L2050" s="43" t="n"/>
      <c r="M2050" s="43" t="n"/>
      <c r="N2050" s="43" t="n"/>
      <c r="O2050" s="43" t="n"/>
      <c r="P2050" s="43" t="n"/>
    </row>
    <row r="2051" ht="30" customHeight="1">
      <c r="A2051" s="141" t="n"/>
      <c r="B2051" s="141" t="inlineStr">
        <is>
          <t>CATERPILLAR</t>
        </is>
      </c>
      <c r="C2051" s="141" t="inlineStr">
        <is>
          <t>Baze 3204/1W1661</t>
        </is>
      </c>
      <c r="D2051" s="141" t="n"/>
      <c r="E2051" s="141" t="inlineStr">
        <is>
          <t>Cos0</t>
        </is>
      </c>
      <c r="F2051" s="141" t="inlineStr">
        <is>
          <t>Baze</t>
        </is>
      </c>
      <c r="G2051" s="141" t="n"/>
      <c r="H2051" s="141" t="inlineStr">
        <is>
          <t>Cặp</t>
        </is>
      </c>
      <c r="I2051" s="45" t="n"/>
      <c r="J2051" s="45" t="n"/>
      <c r="K2051" s="45" t="n"/>
      <c r="L2051" s="45" t="n"/>
      <c r="M2051" s="45" t="n"/>
      <c r="N2051" s="45" t="n"/>
      <c r="O2051" s="45" t="n"/>
      <c r="P2051" s="45" t="n"/>
    </row>
    <row r="2052" ht="30" customHeight="1">
      <c r="A2052" s="45" t="inlineStr">
        <is>
          <t>HH079453</t>
        </is>
      </c>
      <c r="B2052" s="45" t="inlineStr">
        <is>
          <t>CATERPILLAR</t>
        </is>
      </c>
      <c r="C2052" s="45" t="inlineStr">
        <is>
          <t>Baze 3204/1W1661</t>
        </is>
      </c>
      <c r="D2052" s="45" t="n"/>
      <c r="E2052" s="45" t="inlineStr">
        <is>
          <t>Cos1</t>
        </is>
      </c>
      <c r="F2052" s="45" t="inlineStr">
        <is>
          <t>Baze</t>
        </is>
      </c>
      <c r="G2052" s="45" t="inlineStr">
        <is>
          <t>FP</t>
        </is>
      </c>
      <c r="H2052" s="45" t="inlineStr">
        <is>
          <t>Cặp</t>
        </is>
      </c>
      <c r="I2052" s="45" t="n"/>
      <c r="J2052" s="54" t="n">
        <v>110000</v>
      </c>
      <c r="K2052" s="54" t="n">
        <v>120000</v>
      </c>
      <c r="L2052" s="54" t="n">
        <v>130000</v>
      </c>
      <c r="M2052" s="45" t="n"/>
      <c r="N2052" s="45" t="n"/>
      <c r="O2052" s="45" t="n"/>
      <c r="P2052" s="45" t="inlineStr">
        <is>
          <t>Miểng baze CAT 3204/ 1W1661 - cos1 - FP</t>
        </is>
      </c>
    </row>
    <row r="2053" ht="30" customHeight="1">
      <c r="A2053" s="141" t="n"/>
      <c r="B2053" s="141" t="inlineStr">
        <is>
          <t>CATERPILLAR</t>
        </is>
      </c>
      <c r="C2053" s="141" t="inlineStr">
        <is>
          <t>Baze 3204/1W1661</t>
        </is>
      </c>
      <c r="D2053" s="141" t="n"/>
      <c r="E2053" s="141" t="inlineStr">
        <is>
          <t>Cos2</t>
        </is>
      </c>
      <c r="F2053" s="141" t="inlineStr">
        <is>
          <t>Baze</t>
        </is>
      </c>
      <c r="G2053" s="141" t="n"/>
      <c r="H2053" s="141" t="inlineStr">
        <is>
          <t>Cặp</t>
        </is>
      </c>
      <c r="I2053" s="45" t="n"/>
      <c r="J2053" s="45" t="n"/>
      <c r="K2053" s="45" t="n"/>
      <c r="L2053" s="45" t="n"/>
      <c r="M2053" s="45" t="n"/>
      <c r="N2053" s="45" t="n"/>
      <c r="O2053" s="45" t="n"/>
      <c r="P2053" s="45" t="n"/>
    </row>
    <row r="2054" ht="30" customHeight="1">
      <c r="A2054" s="141" t="n"/>
      <c r="B2054" s="141" t="inlineStr">
        <is>
          <t>CATERPILLAR</t>
        </is>
      </c>
      <c r="C2054" s="141" t="inlineStr">
        <is>
          <t>Baze 3204/1W1661</t>
        </is>
      </c>
      <c r="D2054" s="141" t="n"/>
      <c r="E2054" s="141" t="inlineStr">
        <is>
          <t>Cos3</t>
        </is>
      </c>
      <c r="F2054" s="141" t="inlineStr">
        <is>
          <t>Baze</t>
        </is>
      </c>
      <c r="G2054" s="141" t="n"/>
      <c r="H2054" s="141" t="inlineStr">
        <is>
          <t>Cặp</t>
        </is>
      </c>
      <c r="I2054" s="45" t="n"/>
      <c r="J2054" s="45" t="n"/>
      <c r="K2054" s="45" t="n"/>
      <c r="L2054" s="45" t="n"/>
      <c r="M2054" s="45" t="n"/>
      <c r="N2054" s="45" t="n"/>
      <c r="O2054" s="45" t="n"/>
      <c r="P2054" s="45" t="n"/>
    </row>
    <row r="2055" ht="30" customHeight="1">
      <c r="A2055" s="141" t="n"/>
      <c r="B2055" s="141" t="inlineStr">
        <is>
          <t>CATERPILLAR</t>
        </is>
      </c>
      <c r="C2055" s="141" t="inlineStr">
        <is>
          <t>Baze 3204/1W1661</t>
        </is>
      </c>
      <c r="D2055" s="141" t="n"/>
      <c r="E2055" s="141" t="inlineStr">
        <is>
          <t>Cos4</t>
        </is>
      </c>
      <c r="F2055" s="141" t="inlineStr">
        <is>
          <t>Baze</t>
        </is>
      </c>
      <c r="G2055" s="141" t="n"/>
      <c r="H2055" s="141" t="inlineStr">
        <is>
          <t>Cặp</t>
        </is>
      </c>
      <c r="I2055" s="45" t="n"/>
      <c r="J2055" s="45" t="n"/>
      <c r="K2055" s="45" t="n"/>
      <c r="L2055" s="45" t="n"/>
      <c r="M2055" s="45" t="n"/>
      <c r="N2055" s="45" t="n"/>
      <c r="O2055" s="45" t="n"/>
      <c r="P2055" s="45" t="n"/>
    </row>
    <row r="2056" ht="30" customHeight="1">
      <c r="A2056" s="45" t="inlineStr">
        <is>
          <t>HH079454</t>
        </is>
      </c>
      <c r="B2056" s="45" t="inlineStr">
        <is>
          <t>CATERPILLAR</t>
        </is>
      </c>
      <c r="C2056" s="45" t="inlineStr">
        <is>
          <t>Dên 3204/8N6308</t>
        </is>
      </c>
      <c r="D2056" s="45" t="n"/>
      <c r="E2056" s="45" t="inlineStr">
        <is>
          <t>Cos0</t>
        </is>
      </c>
      <c r="F2056" s="45" t="inlineStr">
        <is>
          <t>Dên</t>
        </is>
      </c>
      <c r="G2056" s="45" t="inlineStr">
        <is>
          <t>FP</t>
        </is>
      </c>
      <c r="H2056" s="45" t="inlineStr">
        <is>
          <t>Cặp</t>
        </is>
      </c>
      <c r="I2056" s="45" t="n"/>
      <c r="J2056" s="54" t="n">
        <v>110000</v>
      </c>
      <c r="K2056" s="54" t="n">
        <v>120000</v>
      </c>
      <c r="L2056" s="54" t="n">
        <v>130000</v>
      </c>
      <c r="M2056" s="45" t="n"/>
      <c r="N2056" s="45" t="n"/>
      <c r="O2056" s="45" t="n"/>
      <c r="P2056" s="45" t="inlineStr">
        <is>
          <t>Miểng dên CAT 3204/8N6308 - cos0 - FP</t>
        </is>
      </c>
    </row>
    <row r="2057" ht="30" customHeight="1">
      <c r="A2057" s="141" t="n"/>
      <c r="B2057" s="141" t="inlineStr">
        <is>
          <t>CATERPILLAR</t>
        </is>
      </c>
      <c r="C2057" s="141" t="inlineStr">
        <is>
          <t>Dên 3204/8N6308</t>
        </is>
      </c>
      <c r="D2057" s="141" t="n"/>
      <c r="E2057" s="141" t="inlineStr">
        <is>
          <t>Cos1</t>
        </is>
      </c>
      <c r="F2057" s="141" t="inlineStr">
        <is>
          <t>Dên</t>
        </is>
      </c>
      <c r="G2057" s="141" t="n"/>
      <c r="H2057" s="141" t="inlineStr">
        <is>
          <t>Cặp</t>
        </is>
      </c>
      <c r="I2057" s="45" t="n"/>
      <c r="J2057" s="45" t="n"/>
      <c r="K2057" s="45" t="n"/>
      <c r="L2057" s="45" t="n"/>
      <c r="M2057" s="45" t="n"/>
      <c r="N2057" s="45" t="n"/>
      <c r="O2057" s="45" t="n"/>
      <c r="P2057" s="45" t="n"/>
    </row>
    <row r="2058" ht="30" customHeight="1">
      <c r="A2058" s="141" t="n"/>
      <c r="B2058" s="141" t="inlineStr">
        <is>
          <t>CATERPILLAR</t>
        </is>
      </c>
      <c r="C2058" s="141" t="inlineStr">
        <is>
          <t>Dên 3204/8N6308</t>
        </is>
      </c>
      <c r="D2058" s="141" t="n"/>
      <c r="E2058" s="141" t="inlineStr">
        <is>
          <t>Cos2</t>
        </is>
      </c>
      <c r="F2058" s="141" t="inlineStr">
        <is>
          <t>Dên</t>
        </is>
      </c>
      <c r="G2058" s="141" t="n"/>
      <c r="H2058" s="141" t="inlineStr">
        <is>
          <t>Cặp</t>
        </is>
      </c>
      <c r="I2058" s="45" t="n"/>
      <c r="J2058" s="45" t="n"/>
      <c r="K2058" s="45" t="n"/>
      <c r="L2058" s="45" t="n"/>
      <c r="M2058" s="45" t="n"/>
      <c r="N2058" s="45" t="n"/>
      <c r="O2058" s="45" t="n"/>
      <c r="P2058" s="45" t="n"/>
    </row>
    <row r="2059" ht="30" customHeight="1">
      <c r="A2059" s="141" t="n"/>
      <c r="B2059" s="141" t="inlineStr">
        <is>
          <t>CATERPILLAR</t>
        </is>
      </c>
      <c r="C2059" s="141" t="inlineStr">
        <is>
          <t>Dên 3204/8N6308</t>
        </is>
      </c>
      <c r="D2059" s="141" t="n"/>
      <c r="E2059" s="141" t="inlineStr">
        <is>
          <t>Cos3</t>
        </is>
      </c>
      <c r="F2059" s="141" t="inlineStr">
        <is>
          <t>Dên</t>
        </is>
      </c>
      <c r="G2059" s="141" t="n"/>
      <c r="H2059" s="141" t="inlineStr">
        <is>
          <t>Cặp</t>
        </is>
      </c>
      <c r="I2059" s="45" t="n"/>
      <c r="J2059" s="45" t="n"/>
      <c r="K2059" s="45" t="n"/>
      <c r="L2059" s="45" t="n"/>
      <c r="M2059" s="45" t="n"/>
      <c r="N2059" s="45" t="n"/>
      <c r="O2059" s="45" t="n"/>
      <c r="P2059" s="45" t="n"/>
    </row>
    <row r="2060" ht="30" customHeight="1">
      <c r="A2060" s="141" t="n"/>
      <c r="B2060" s="141" t="inlineStr">
        <is>
          <t>CATERPILLAR</t>
        </is>
      </c>
      <c r="C2060" s="141" t="inlineStr">
        <is>
          <t>Dên 3204/8N6308</t>
        </is>
      </c>
      <c r="D2060" s="141" t="n"/>
      <c r="E2060" s="141" t="inlineStr">
        <is>
          <t>Cos4</t>
        </is>
      </c>
      <c r="F2060" s="141" t="inlineStr">
        <is>
          <t>Dên</t>
        </is>
      </c>
      <c r="G2060" s="141" t="n"/>
      <c r="H2060" s="141" t="inlineStr">
        <is>
          <t>Cặp</t>
        </is>
      </c>
      <c r="I2060" s="45" t="n"/>
      <c r="J2060" s="45" t="n"/>
      <c r="K2060" s="45" t="n"/>
      <c r="L2060" s="45" t="n"/>
      <c r="M2060" s="45" t="n"/>
      <c r="N2060" s="45" t="n"/>
      <c r="O2060" s="45" t="n"/>
      <c r="P2060" s="45" t="n"/>
    </row>
    <row r="2061" ht="30" customHeight="1">
      <c r="A2061" s="43" t="inlineStr">
        <is>
          <t>HH074516</t>
        </is>
      </c>
      <c r="B2061" s="43" t="inlineStr">
        <is>
          <t>CATERPILLAR</t>
        </is>
      </c>
      <c r="C2061" s="43" t="inlineStr">
        <is>
          <t>Bạc miểng CAT 3306 Cos0 - hàng bãi</t>
        </is>
      </c>
      <c r="D2061" s="43" t="n"/>
      <c r="E2061" s="43" t="inlineStr">
        <is>
          <t>Cos0</t>
        </is>
      </c>
      <c r="F2061" s="43" t="inlineStr">
        <is>
          <t>Baze+Dên</t>
        </is>
      </c>
      <c r="G2061" s="43" t="inlineStr">
        <is>
          <t>HÀNG BÃI</t>
        </is>
      </c>
      <c r="H2061" s="43" t="inlineStr">
        <is>
          <t>Bộ</t>
        </is>
      </c>
      <c r="I2061" s="43" t="n"/>
      <c r="J2061" s="43" t="n"/>
      <c r="K2061" s="43" t="n"/>
      <c r="L2061" s="43" t="n"/>
      <c r="M2061" s="43" t="n"/>
      <c r="N2061" s="43" t="n"/>
      <c r="O2061" s="43" t="n"/>
      <c r="P2061" s="43" t="inlineStr">
        <is>
          <t>Bạc miểng CAT 3306 Cos0 - hàng bãi</t>
        </is>
      </c>
    </row>
    <row r="2062" ht="30" customHeight="1">
      <c r="A2062" s="141" t="n"/>
      <c r="B2062" s="141" t="inlineStr">
        <is>
          <t>CATERPILLAR</t>
        </is>
      </c>
      <c r="C2062" s="141" t="inlineStr">
        <is>
          <t>Bạc Miểng 3306</t>
        </is>
      </c>
      <c r="D2062" s="141" t="n"/>
      <c r="E2062" s="141" t="inlineStr">
        <is>
          <t>Cos1</t>
        </is>
      </c>
      <c r="F2062" s="141" t="inlineStr">
        <is>
          <t>Baze+Dên</t>
        </is>
      </c>
      <c r="G2062" s="141" t="n"/>
      <c r="H2062" s="141" t="inlineStr">
        <is>
          <t>Bộ</t>
        </is>
      </c>
      <c r="I2062" s="43" t="n"/>
      <c r="J2062" s="43" t="n"/>
      <c r="K2062" s="43" t="n"/>
      <c r="L2062" s="43" t="n"/>
      <c r="M2062" s="43" t="n"/>
      <c r="N2062" s="43" t="n"/>
      <c r="O2062" s="43" t="n"/>
      <c r="P2062" s="43" t="n"/>
    </row>
    <row r="2063" ht="30" customHeight="1">
      <c r="A2063" s="141" t="n"/>
      <c r="B2063" s="141" t="inlineStr">
        <is>
          <t>CATERPILLAR</t>
        </is>
      </c>
      <c r="C2063" s="141" t="inlineStr">
        <is>
          <t>Bạc Miểng 3306</t>
        </is>
      </c>
      <c r="D2063" s="141" t="n"/>
      <c r="E2063" s="141" t="inlineStr">
        <is>
          <t>Cos2</t>
        </is>
      </c>
      <c r="F2063" s="141" t="inlineStr">
        <is>
          <t>Baze+Dên</t>
        </is>
      </c>
      <c r="G2063" s="141" t="n"/>
      <c r="H2063" s="141" t="inlineStr">
        <is>
          <t>Bộ</t>
        </is>
      </c>
      <c r="I2063" s="43" t="n"/>
      <c r="J2063" s="43" t="n"/>
      <c r="K2063" s="43" t="n"/>
      <c r="L2063" s="43" t="n"/>
      <c r="M2063" s="43" t="n"/>
      <c r="N2063" s="43" t="n"/>
      <c r="O2063" s="43" t="n"/>
      <c r="P2063" s="43" t="n"/>
    </row>
    <row r="2064" ht="30" customHeight="1">
      <c r="A2064" s="141" t="n"/>
      <c r="B2064" s="141" t="inlineStr">
        <is>
          <t>CATERPILLAR</t>
        </is>
      </c>
      <c r="C2064" s="141" t="inlineStr">
        <is>
          <t>Bạc Miểng 3306</t>
        </is>
      </c>
      <c r="D2064" s="141" t="n"/>
      <c r="E2064" s="141" t="inlineStr">
        <is>
          <t>Cos3</t>
        </is>
      </c>
      <c r="F2064" s="141" t="inlineStr">
        <is>
          <t>Baze+Dên</t>
        </is>
      </c>
      <c r="G2064" s="141" t="n"/>
      <c r="H2064" s="141" t="inlineStr">
        <is>
          <t>Bộ</t>
        </is>
      </c>
      <c r="I2064" s="43" t="n"/>
      <c r="J2064" s="43" t="n"/>
      <c r="K2064" s="43" t="n"/>
      <c r="L2064" s="43" t="n"/>
      <c r="M2064" s="43" t="n"/>
      <c r="N2064" s="43" t="n"/>
      <c r="O2064" s="43" t="n"/>
      <c r="P2064" s="43" t="n"/>
    </row>
    <row r="2065" ht="30" customHeight="1">
      <c r="A2065" s="141" t="n"/>
      <c r="B2065" s="141" t="inlineStr">
        <is>
          <t>CATERPILLAR</t>
        </is>
      </c>
      <c r="C2065" s="141" t="inlineStr">
        <is>
          <t>Bạc Miểng 3306</t>
        </is>
      </c>
      <c r="D2065" s="141" t="n"/>
      <c r="E2065" s="141" t="inlineStr">
        <is>
          <t>Cos4</t>
        </is>
      </c>
      <c r="F2065" s="141" t="inlineStr">
        <is>
          <t>Baze+Dên</t>
        </is>
      </c>
      <c r="G2065" s="141" t="n"/>
      <c r="H2065" s="141" t="inlineStr">
        <is>
          <t>Bộ</t>
        </is>
      </c>
      <c r="I2065" s="43" t="n"/>
      <c r="J2065" s="43" t="n"/>
      <c r="K2065" s="43" t="n"/>
      <c r="L2065" s="43" t="n"/>
      <c r="M2065" s="43" t="n"/>
      <c r="N2065" s="43" t="n"/>
      <c r="O2065" s="43" t="n"/>
      <c r="P2065" s="43" t="n"/>
    </row>
    <row r="2066" ht="30" customHeight="1">
      <c r="A2066" s="45" t="inlineStr">
        <is>
          <t>HH080529</t>
        </is>
      </c>
      <c r="B2066" s="45" t="inlineStr">
        <is>
          <t>YANMAR</t>
        </is>
      </c>
      <c r="C2066" s="45" t="inlineStr">
        <is>
          <t>Baze 3TNE78/3TNE82/3D82E</t>
        </is>
      </c>
      <c r="D2066" s="45" t="n"/>
      <c r="E2066" s="45" t="inlineStr">
        <is>
          <t>Cos0</t>
        </is>
      </c>
      <c r="F2066" s="45" t="inlineStr">
        <is>
          <t>Baze</t>
        </is>
      </c>
      <c r="G2066" s="45" t="inlineStr">
        <is>
          <t>M-TNE78A</t>
        </is>
      </c>
      <c r="H2066" s="45" t="inlineStr">
        <is>
          <t>Cặp</t>
        </is>
      </c>
      <c r="I2066" s="45" t="n"/>
      <c r="J2066" s="54" t="n">
        <v>40000</v>
      </c>
      <c r="K2066" s="54" t="n">
        <v>50000</v>
      </c>
      <c r="L2066" s="54" t="n">
        <v>60000</v>
      </c>
      <c r="M2066" s="45" t="n"/>
      <c r="N2066" s="45" t="n"/>
      <c r="O2066" s="45" t="n"/>
      <c r="P2066" s="45" t="inlineStr">
        <is>
          <t>Miểng baze 3TNE78, 3TNE82, 3D82E Cos0 - TDC - M-TNE78A</t>
        </is>
      </c>
    </row>
    <row r="2067" ht="30" customHeight="1">
      <c r="A2067" s="43" t="inlineStr">
        <is>
          <t>HH080530</t>
        </is>
      </c>
      <c r="B2067" s="43" t="inlineStr">
        <is>
          <t>YANMAR</t>
        </is>
      </c>
      <c r="C2067" s="43" t="inlineStr">
        <is>
          <t>Baze 3TNE78/3TNE82/3D82E</t>
        </is>
      </c>
      <c r="D2067" s="43" t="n"/>
      <c r="E2067" s="43" t="inlineStr">
        <is>
          <t>Cos1</t>
        </is>
      </c>
      <c r="F2067" s="43" t="inlineStr">
        <is>
          <t>Baze</t>
        </is>
      </c>
      <c r="G2067" s="43" t="inlineStr">
        <is>
          <t>M-TNE78A</t>
        </is>
      </c>
      <c r="H2067" s="43" t="inlineStr">
        <is>
          <t>Cặp</t>
        </is>
      </c>
      <c r="I2067" s="43" t="n"/>
      <c r="J2067" s="53" t="n">
        <v>40000</v>
      </c>
      <c r="K2067" s="53" t="n">
        <v>50000</v>
      </c>
      <c r="L2067" s="53" t="n">
        <v>60000</v>
      </c>
      <c r="M2067" s="43" t="n"/>
      <c r="N2067" s="43" t="n"/>
      <c r="O2067" s="43" t="n"/>
      <c r="P2067" s="43" t="inlineStr">
        <is>
          <t>Miểng baze 3TNE78, 3TNE82, 3D82E Cos1 - TDC - M-TNE78A</t>
        </is>
      </c>
    </row>
    <row r="2068" ht="30" customHeight="1">
      <c r="A2068" s="43" t="inlineStr">
        <is>
          <t>HH080531</t>
        </is>
      </c>
      <c r="B2068" s="43" t="inlineStr">
        <is>
          <t>YANMAR</t>
        </is>
      </c>
      <c r="C2068" s="43" t="inlineStr">
        <is>
          <t>Baze 3TNE78/3TNE82/3D82E</t>
        </is>
      </c>
      <c r="D2068" s="43" t="n"/>
      <c r="E2068" s="43" t="inlineStr">
        <is>
          <t>Cos2</t>
        </is>
      </c>
      <c r="F2068" s="43" t="inlineStr">
        <is>
          <t>Baze</t>
        </is>
      </c>
      <c r="G2068" s="43" t="inlineStr">
        <is>
          <t>M-TNE78A</t>
        </is>
      </c>
      <c r="H2068" s="43" t="inlineStr">
        <is>
          <t>Cặp</t>
        </is>
      </c>
      <c r="I2068" s="43" t="n"/>
      <c r="J2068" s="53" t="n">
        <v>40000</v>
      </c>
      <c r="K2068" s="53" t="n">
        <v>50000</v>
      </c>
      <c r="L2068" s="53" t="n">
        <v>60000</v>
      </c>
      <c r="M2068" s="43" t="n"/>
      <c r="N2068" s="43" t="n"/>
      <c r="O2068" s="43" t="n"/>
      <c r="P2068" s="43" t="inlineStr">
        <is>
          <t>Miểng baze 3TNE78, 3TNE82, 3D82E Cos2 - TDC - M-TNE78A</t>
        </is>
      </c>
    </row>
    <row r="2069" ht="30" customHeight="1">
      <c r="A2069" s="141" t="n"/>
      <c r="B2069" s="141" t="inlineStr">
        <is>
          <t>YANMAR</t>
        </is>
      </c>
      <c r="C2069" s="141" t="inlineStr">
        <is>
          <t>Baze 3TNE78/3TNE82/3D82E</t>
        </is>
      </c>
      <c r="D2069" s="141" t="n"/>
      <c r="E2069" s="141" t="inlineStr">
        <is>
          <t>Cos3</t>
        </is>
      </c>
      <c r="F2069" s="141" t="inlineStr">
        <is>
          <t>Baze</t>
        </is>
      </c>
      <c r="G2069" s="141" t="n"/>
      <c r="H2069" s="141" t="inlineStr">
        <is>
          <t>Cặp</t>
        </is>
      </c>
      <c r="I2069" s="45" t="n"/>
      <c r="J2069" s="45" t="n"/>
      <c r="K2069" s="45" t="n"/>
      <c r="L2069" s="45" t="n"/>
      <c r="M2069" s="45" t="n"/>
      <c r="N2069" s="45" t="n"/>
      <c r="O2069" s="45" t="n"/>
      <c r="P2069" s="45" t="n"/>
    </row>
    <row r="2070" ht="30" customHeight="1">
      <c r="A2070" s="141" t="n"/>
      <c r="B2070" s="141" t="inlineStr">
        <is>
          <t>YANMAR</t>
        </is>
      </c>
      <c r="C2070" s="141" t="inlineStr">
        <is>
          <t>Baze 3TNE78/3TNE82/3D82E</t>
        </is>
      </c>
      <c r="D2070" s="141" t="n"/>
      <c r="E2070" s="141" t="inlineStr">
        <is>
          <t>Cos4</t>
        </is>
      </c>
      <c r="F2070" s="141" t="inlineStr">
        <is>
          <t>Baze</t>
        </is>
      </c>
      <c r="G2070" s="141" t="n"/>
      <c r="H2070" s="141" t="inlineStr">
        <is>
          <t>Cặp</t>
        </is>
      </c>
      <c r="I2070" s="43" t="n"/>
      <c r="J2070" s="43" t="n"/>
      <c r="K2070" s="43" t="n"/>
      <c r="L2070" s="43" t="n"/>
      <c r="M2070" s="43" t="n"/>
      <c r="N2070" s="43" t="n"/>
      <c r="O2070" s="43" t="n"/>
      <c r="P2070" s="43" t="n"/>
    </row>
    <row r="2071" ht="30" customHeight="1">
      <c r="A2071" s="43" t="inlineStr">
        <is>
          <t>HH082835</t>
        </is>
      </c>
      <c r="B2071" s="43" t="inlineStr">
        <is>
          <t>YANMAR</t>
        </is>
      </c>
      <c r="C2071" s="43" t="inlineStr">
        <is>
          <t>Dên 3TNE78/3TNE82/3D82E</t>
        </is>
      </c>
      <c r="D2071" s="43" t="n"/>
      <c r="E2071" s="43" t="inlineStr">
        <is>
          <t>Cos0</t>
        </is>
      </c>
      <c r="F2071" s="43" t="inlineStr">
        <is>
          <t>Dên</t>
        </is>
      </c>
      <c r="G2071" s="43" t="inlineStr">
        <is>
          <t>R-TNE78A</t>
        </is>
      </c>
      <c r="H2071" s="43" t="inlineStr">
        <is>
          <t>Cặp</t>
        </is>
      </c>
      <c r="I2071" s="43" t="n"/>
      <c r="J2071" s="53" t="n">
        <v>40000</v>
      </c>
      <c r="K2071" s="53" t="n">
        <v>50000</v>
      </c>
      <c r="L2071" s="53" t="n">
        <v>60000</v>
      </c>
      <c r="M2071" s="43" t="n"/>
      <c r="N2071" s="43" t="n"/>
      <c r="O2071" s="43" t="n"/>
      <c r="P2071" s="43" t="inlineStr">
        <is>
          <t>Miểng dên 3TNE78, 3TNE82, 3D82E Cos0 - TDC - R-TNE78A</t>
        </is>
      </c>
    </row>
    <row r="2072" ht="30" customHeight="1">
      <c r="A2072" s="141" t="n"/>
      <c r="B2072" s="141" t="inlineStr">
        <is>
          <t>YANMAR</t>
        </is>
      </c>
      <c r="C2072" s="141" t="inlineStr">
        <is>
          <t>Dên 3TNE78/3TNE82/3D82E</t>
        </is>
      </c>
      <c r="D2072" s="141" t="n"/>
      <c r="E2072" s="141" t="inlineStr">
        <is>
          <t>Cos1</t>
        </is>
      </c>
      <c r="F2072" s="141" t="inlineStr">
        <is>
          <t>Dên</t>
        </is>
      </c>
      <c r="G2072" s="141" t="n"/>
      <c r="H2072" s="141" t="inlineStr">
        <is>
          <t>Cặp</t>
        </is>
      </c>
      <c r="I2072" s="43" t="n"/>
      <c r="J2072" s="43" t="n"/>
      <c r="K2072" s="43" t="n"/>
      <c r="L2072" s="43" t="n"/>
      <c r="M2072" s="43" t="n"/>
      <c r="N2072" s="43" t="n"/>
      <c r="O2072" s="43" t="n"/>
      <c r="P2072" s="43" t="n"/>
    </row>
    <row r="2073" ht="30" customHeight="1">
      <c r="A2073" s="141" t="n"/>
      <c r="B2073" s="141" t="inlineStr">
        <is>
          <t>YANMAR</t>
        </is>
      </c>
      <c r="C2073" s="141" t="inlineStr">
        <is>
          <t>Dên 3TNE78/3TNE82/3D82E</t>
        </is>
      </c>
      <c r="D2073" s="141" t="n"/>
      <c r="E2073" s="141" t="inlineStr">
        <is>
          <t>Cos2</t>
        </is>
      </c>
      <c r="F2073" s="141" t="inlineStr">
        <is>
          <t>Dên</t>
        </is>
      </c>
      <c r="G2073" s="141" t="n"/>
      <c r="H2073" s="141" t="inlineStr">
        <is>
          <t>Cặp</t>
        </is>
      </c>
      <c r="I2073" s="43" t="n"/>
      <c r="J2073" s="43" t="n"/>
      <c r="K2073" s="43" t="n"/>
      <c r="L2073" s="43" t="n"/>
      <c r="M2073" s="43" t="n"/>
      <c r="N2073" s="43" t="n"/>
      <c r="O2073" s="43" t="n"/>
      <c r="P2073" s="43" t="n"/>
    </row>
    <row r="2074" ht="30" customHeight="1">
      <c r="A2074" s="141" t="n"/>
      <c r="B2074" s="141" t="inlineStr">
        <is>
          <t>YANMAR</t>
        </is>
      </c>
      <c r="C2074" s="141" t="inlineStr">
        <is>
          <t>Dên 3TNE78/3TNE82/3D82E</t>
        </is>
      </c>
      <c r="D2074" s="141" t="n"/>
      <c r="E2074" s="141" t="inlineStr">
        <is>
          <t>Cos3</t>
        </is>
      </c>
      <c r="F2074" s="141" t="inlineStr">
        <is>
          <t>Dên</t>
        </is>
      </c>
      <c r="G2074" s="141" t="n"/>
      <c r="H2074" s="141" t="inlineStr">
        <is>
          <t>Cặp</t>
        </is>
      </c>
      <c r="I2074" s="43" t="n"/>
      <c r="J2074" s="43" t="n"/>
      <c r="K2074" s="43" t="n"/>
      <c r="L2074" s="43" t="n"/>
      <c r="M2074" s="43" t="n"/>
      <c r="N2074" s="43" t="n"/>
      <c r="O2074" s="43" t="n"/>
      <c r="P2074" s="43" t="n"/>
    </row>
    <row r="2075" ht="30" customHeight="1">
      <c r="A2075" s="141" t="n"/>
      <c r="B2075" s="141" t="inlineStr">
        <is>
          <t>YANMAR</t>
        </is>
      </c>
      <c r="C2075" s="141" t="inlineStr">
        <is>
          <t>Dên 3TNE78/3TNE82/3D82E</t>
        </is>
      </c>
      <c r="D2075" s="141" t="n"/>
      <c r="E2075" s="141" t="inlineStr">
        <is>
          <t>Cos4</t>
        </is>
      </c>
      <c r="F2075" s="141" t="inlineStr">
        <is>
          <t>Dên</t>
        </is>
      </c>
      <c r="G2075" s="141" t="n"/>
      <c r="H2075" s="141" t="inlineStr">
        <is>
          <t>Cặp</t>
        </is>
      </c>
      <c r="I2075" s="43" t="n"/>
      <c r="J2075" s="43" t="n"/>
      <c r="K2075" s="43" t="n"/>
      <c r="L2075" s="43" t="n"/>
      <c r="M2075" s="43" t="n"/>
      <c r="N2075" s="43" t="n"/>
      <c r="O2075" s="43" t="n"/>
      <c r="P2075" s="43" t="n"/>
    </row>
    <row r="2076" ht="30" customHeight="1">
      <c r="A2076" s="45" t="inlineStr">
        <is>
          <t>HH076935</t>
        </is>
      </c>
      <c r="B2076" s="45" t="n"/>
      <c r="C2076" s="45" t="inlineStr">
        <is>
          <t>Bạc miểng 4100/ 4105 cos0 - TQ</t>
        </is>
      </c>
      <c r="D2076" s="45" t="inlineStr">
        <is>
          <t>105</t>
        </is>
      </c>
      <c r="E2076" s="45" t="inlineStr">
        <is>
          <t>Cos0</t>
        </is>
      </c>
      <c r="F2076" s="45" t="inlineStr">
        <is>
          <t>Baze+Dên</t>
        </is>
      </c>
      <c r="G2076" s="45" t="inlineStr">
        <is>
          <t>TQ</t>
        </is>
      </c>
      <c r="H2076" s="45" t="inlineStr">
        <is>
          <t>Bộ</t>
        </is>
      </c>
      <c r="I2076" s="45" t="n"/>
      <c r="J2076" s="45" t="n"/>
      <c r="K2076" s="45" t="n"/>
      <c r="L2076" s="45" t="n"/>
      <c r="M2076" s="45" t="n"/>
      <c r="N2076" s="45" t="n"/>
      <c r="O2076" s="45" t="n"/>
      <c r="P2076" s="45" t="inlineStr">
        <is>
          <t>Bạc miểng 4100/ 4105 cos0 - TQ</t>
        </is>
      </c>
    </row>
    <row r="2077" ht="30" customHeight="1">
      <c r="A2077" s="141" t="n"/>
      <c r="B2077" s="141" t="n"/>
      <c r="C2077" s="141" t="inlineStr">
        <is>
          <t>Bạc Miểng 4100/4105</t>
        </is>
      </c>
      <c r="D2077" s="141" t="inlineStr">
        <is>
          <t>105</t>
        </is>
      </c>
      <c r="E2077" s="141" t="inlineStr">
        <is>
          <t>Cos1</t>
        </is>
      </c>
      <c r="F2077" s="141" t="inlineStr">
        <is>
          <t>Baze+Dên</t>
        </is>
      </c>
      <c r="G2077" s="141" t="n"/>
      <c r="H2077" s="141" t="inlineStr">
        <is>
          <t>Bộ</t>
        </is>
      </c>
      <c r="I2077" s="45" t="n"/>
      <c r="J2077" s="45" t="n"/>
      <c r="K2077" s="45" t="n"/>
      <c r="L2077" s="45" t="n"/>
      <c r="M2077" s="45" t="n"/>
      <c r="N2077" s="45" t="n"/>
      <c r="O2077" s="45" t="n"/>
      <c r="P2077" s="45" t="n"/>
    </row>
    <row r="2078" ht="30" customHeight="1">
      <c r="A2078" s="141" t="n"/>
      <c r="B2078" s="141" t="n"/>
      <c r="C2078" s="141" t="inlineStr">
        <is>
          <t>Bạc Miểng 4100/4105</t>
        </is>
      </c>
      <c r="D2078" s="141" t="inlineStr">
        <is>
          <t>105</t>
        </is>
      </c>
      <c r="E2078" s="141" t="inlineStr">
        <is>
          <t>Cos2</t>
        </is>
      </c>
      <c r="F2078" s="141" t="inlineStr">
        <is>
          <t>Baze+Dên</t>
        </is>
      </c>
      <c r="G2078" s="141" t="n"/>
      <c r="H2078" s="141" t="inlineStr">
        <is>
          <t>Bộ</t>
        </is>
      </c>
      <c r="I2078" s="45" t="n"/>
      <c r="J2078" s="45" t="n"/>
      <c r="K2078" s="45" t="n"/>
      <c r="L2078" s="45" t="n"/>
      <c r="M2078" s="45" t="n"/>
      <c r="N2078" s="45" t="n"/>
      <c r="O2078" s="45" t="n"/>
      <c r="P2078" s="45" t="n"/>
    </row>
    <row r="2079" ht="30" customHeight="1">
      <c r="A2079" s="141" t="n"/>
      <c r="B2079" s="141" t="n"/>
      <c r="C2079" s="141" t="inlineStr">
        <is>
          <t>Bạc Miểng 4100/4105</t>
        </is>
      </c>
      <c r="D2079" s="141" t="inlineStr">
        <is>
          <t>105</t>
        </is>
      </c>
      <c r="E2079" s="141" t="inlineStr">
        <is>
          <t>Cos3</t>
        </is>
      </c>
      <c r="F2079" s="141" t="inlineStr">
        <is>
          <t>Baze+Dên</t>
        </is>
      </c>
      <c r="G2079" s="141" t="n"/>
      <c r="H2079" s="141" t="inlineStr">
        <is>
          <t>Bộ</t>
        </is>
      </c>
      <c r="I2079" s="45" t="n"/>
      <c r="J2079" s="45" t="n"/>
      <c r="K2079" s="45" t="n"/>
      <c r="L2079" s="45" t="n"/>
      <c r="M2079" s="45" t="n"/>
      <c r="N2079" s="45" t="n"/>
      <c r="O2079" s="45" t="n"/>
      <c r="P2079" s="45" t="n"/>
    </row>
    <row r="2080" ht="30" customHeight="1">
      <c r="A2080" s="141" t="n"/>
      <c r="B2080" s="141" t="n"/>
      <c r="C2080" s="141" t="inlineStr">
        <is>
          <t>Bạc Miểng 4100/4105</t>
        </is>
      </c>
      <c r="D2080" s="141" t="inlineStr">
        <is>
          <t>105</t>
        </is>
      </c>
      <c r="E2080" s="141" t="inlineStr">
        <is>
          <t>Cos4</t>
        </is>
      </c>
      <c r="F2080" s="141" t="inlineStr">
        <is>
          <t>Baze+Dên</t>
        </is>
      </c>
      <c r="G2080" s="141" t="n"/>
      <c r="H2080" s="141" t="inlineStr">
        <is>
          <t>Bộ</t>
        </is>
      </c>
      <c r="I2080" s="45" t="n"/>
      <c r="J2080" s="45" t="n"/>
      <c r="K2080" s="45" t="n"/>
      <c r="L2080" s="45" t="n"/>
      <c r="M2080" s="45" t="n"/>
      <c r="N2080" s="45" t="n"/>
      <c r="O2080" s="45" t="n"/>
      <c r="P2080" s="45" t="n"/>
    </row>
    <row r="2081" ht="30" customHeight="1">
      <c r="A2081" s="43" t="inlineStr">
        <is>
          <t>HH081868</t>
        </is>
      </c>
      <c r="B2081" s="43" t="n"/>
      <c r="C2081" s="43" t="inlineStr">
        <is>
          <t>Bạc miểng 4102/ WP3.7Q130E40/ YZ4DA2-40 - Cos0 (TAIMAU)</t>
        </is>
      </c>
      <c r="D2081" s="43" t="inlineStr">
        <is>
          <t>102</t>
        </is>
      </c>
      <c r="E2081" s="43" t="inlineStr">
        <is>
          <t>Cos0</t>
        </is>
      </c>
      <c r="F2081" s="43" t="inlineStr">
        <is>
          <t>Baze+Dên</t>
        </is>
      </c>
      <c r="G2081" s="43" t="n"/>
      <c r="H2081" s="43" t="inlineStr">
        <is>
          <t>Bộ</t>
        </is>
      </c>
      <c r="I2081" s="43" t="n"/>
      <c r="J2081" s="43" t="n"/>
      <c r="K2081" s="43" t="n"/>
      <c r="L2081" s="43" t="n"/>
      <c r="M2081" s="43" t="n"/>
      <c r="N2081" s="43" t="n"/>
      <c r="O2081" s="43" t="inlineStr">
        <is>
          <t>YZ4DA2-40</t>
        </is>
      </c>
      <c r="P2081" s="43" t="inlineStr">
        <is>
          <t>Bạc miểng 4102/ WP3.7Q130E40/ YZ4DA2-40 - Cos0 (TAIMAU)</t>
        </is>
      </c>
    </row>
    <row r="2082" ht="30" customHeight="1">
      <c r="A2082" s="141" t="n"/>
      <c r="B2082" s="141" t="n"/>
      <c r="C2082" s="141" t="inlineStr">
        <is>
          <t>Bạc Miểng 4102/WP3.7Q130E40</t>
        </is>
      </c>
      <c r="D2082" s="141" t="inlineStr">
        <is>
          <t>102</t>
        </is>
      </c>
      <c r="E2082" s="141" t="inlineStr">
        <is>
          <t>Cos1</t>
        </is>
      </c>
      <c r="F2082" s="141" t="inlineStr">
        <is>
          <t>Baze+Dên</t>
        </is>
      </c>
      <c r="G2082" s="141" t="n"/>
      <c r="H2082" s="141" t="inlineStr">
        <is>
          <t>Bộ</t>
        </is>
      </c>
      <c r="I2082" s="43" t="n"/>
      <c r="J2082" s="43" t="n"/>
      <c r="K2082" s="43" t="n"/>
      <c r="L2082" s="43" t="n"/>
      <c r="M2082" s="43" t="n"/>
      <c r="N2082" s="43" t="n"/>
      <c r="O2082" s="43" t="n"/>
      <c r="P2082" s="43" t="n"/>
    </row>
    <row r="2083" ht="30" customHeight="1">
      <c r="A2083" s="141" t="n"/>
      <c r="B2083" s="141" t="n"/>
      <c r="C2083" s="141" t="inlineStr">
        <is>
          <t>Bạc Miểng 4102/WP3.7Q130E40</t>
        </is>
      </c>
      <c r="D2083" s="141" t="inlineStr">
        <is>
          <t>102</t>
        </is>
      </c>
      <c r="E2083" s="141" t="inlineStr">
        <is>
          <t>Cos2</t>
        </is>
      </c>
      <c r="F2083" s="141" t="inlineStr">
        <is>
          <t>Baze+Dên</t>
        </is>
      </c>
      <c r="G2083" s="141" t="n"/>
      <c r="H2083" s="141" t="inlineStr">
        <is>
          <t>Bộ</t>
        </is>
      </c>
      <c r="I2083" s="43" t="n"/>
      <c r="J2083" s="43" t="n"/>
      <c r="K2083" s="43" t="n"/>
      <c r="L2083" s="43" t="n"/>
      <c r="M2083" s="43" t="n"/>
      <c r="N2083" s="43" t="n"/>
      <c r="O2083" s="43" t="n"/>
      <c r="P2083" s="43" t="n"/>
    </row>
    <row r="2084" ht="30" customHeight="1">
      <c r="A2084" s="141" t="n"/>
      <c r="B2084" s="141" t="n"/>
      <c r="C2084" s="141" t="inlineStr">
        <is>
          <t>Bạc Miểng 4102/WP3.7Q130E40</t>
        </is>
      </c>
      <c r="D2084" s="141" t="inlineStr">
        <is>
          <t>102</t>
        </is>
      </c>
      <c r="E2084" s="141" t="inlineStr">
        <is>
          <t>Cos3</t>
        </is>
      </c>
      <c r="F2084" s="141" t="inlineStr">
        <is>
          <t>Baze+Dên</t>
        </is>
      </c>
      <c r="G2084" s="141" t="n"/>
      <c r="H2084" s="141" t="inlineStr">
        <is>
          <t>Bộ</t>
        </is>
      </c>
      <c r="I2084" s="43" t="n"/>
      <c r="J2084" s="43" t="n"/>
      <c r="K2084" s="43" t="n"/>
      <c r="L2084" s="43" t="n"/>
      <c r="M2084" s="43" t="n"/>
      <c r="N2084" s="43" t="n"/>
      <c r="O2084" s="43" t="n"/>
      <c r="P2084" s="43" t="n"/>
    </row>
    <row r="2085" ht="30" customHeight="1">
      <c r="A2085" s="141" t="n"/>
      <c r="B2085" s="141" t="n"/>
      <c r="C2085" s="141" t="inlineStr">
        <is>
          <t>Bạc Miểng 4102/WP3.7Q130E40</t>
        </is>
      </c>
      <c r="D2085" s="141" t="inlineStr">
        <is>
          <t>102</t>
        </is>
      </c>
      <c r="E2085" s="141" t="inlineStr">
        <is>
          <t>Cos4</t>
        </is>
      </c>
      <c r="F2085" s="141" t="inlineStr">
        <is>
          <t>Baze+Dên</t>
        </is>
      </c>
      <c r="G2085" s="141" t="n"/>
      <c r="H2085" s="141" t="inlineStr">
        <is>
          <t>Bộ</t>
        </is>
      </c>
      <c r="I2085" s="43" t="n"/>
      <c r="J2085" s="43" t="n"/>
      <c r="K2085" s="43" t="n"/>
      <c r="L2085" s="43" t="n"/>
      <c r="M2085" s="43" t="n"/>
      <c r="N2085" s="43" t="n"/>
      <c r="O2085" s="43" t="n"/>
      <c r="P2085" s="43" t="n"/>
    </row>
    <row r="2086" ht="30" customHeight="1">
      <c r="A2086" s="45" t="inlineStr">
        <is>
          <t>HH081853</t>
        </is>
      </c>
      <c r="B2086" s="45" t="n"/>
      <c r="C2086" s="45" t="inlineStr">
        <is>
          <t>Bạc miểng (dên + baze) Biên YC-4102-Q/ 4105-Q/ YCD4J11T-88 - Cos0</t>
        </is>
      </c>
      <c r="D2086" s="45" t="inlineStr">
        <is>
          <t>105</t>
        </is>
      </c>
      <c r="E2086" s="45" t="inlineStr">
        <is>
          <t>Cos0</t>
        </is>
      </c>
      <c r="F2086" s="45" t="inlineStr">
        <is>
          <t>Baze+Dên</t>
        </is>
      </c>
      <c r="G2086" s="45" t="n"/>
      <c r="H2086" s="45" t="inlineStr">
        <is>
          <t>Bộ</t>
        </is>
      </c>
      <c r="I2086" s="45" t="n"/>
      <c r="J2086" s="45" t="n"/>
      <c r="K2086" s="45" t="n"/>
      <c r="L2086" s="45" t="n"/>
      <c r="M2086" s="45" t="n"/>
      <c r="N2086" s="45" t="n"/>
      <c r="O2086" s="45" t="inlineStr">
        <is>
          <t>YC-4102-Q</t>
        </is>
      </c>
      <c r="P2086" s="45" t="inlineStr">
        <is>
          <t>Bạc miểng (dên + baze) Biên YC-4102-Q/ 4105-Q/ YCD4J11T-88 - Cos0</t>
        </is>
      </c>
    </row>
    <row r="2087" ht="30" customHeight="1">
      <c r="A2087" s="141" t="n"/>
      <c r="B2087" s="141" t="n"/>
      <c r="C2087" s="141" t="inlineStr">
        <is>
          <t>Bạc Miểng 4105-Q</t>
        </is>
      </c>
      <c r="D2087" s="141" t="inlineStr">
        <is>
          <t>105</t>
        </is>
      </c>
      <c r="E2087" s="141" t="inlineStr">
        <is>
          <t>Cos1</t>
        </is>
      </c>
      <c r="F2087" s="141" t="inlineStr">
        <is>
          <t>Baze+Dên</t>
        </is>
      </c>
      <c r="G2087" s="141" t="n"/>
      <c r="H2087" s="141" t="inlineStr">
        <is>
          <t>Bộ</t>
        </is>
      </c>
      <c r="I2087" s="45" t="n"/>
      <c r="J2087" s="45" t="n"/>
      <c r="K2087" s="45" t="n"/>
      <c r="L2087" s="45" t="n"/>
      <c r="M2087" s="45" t="n"/>
      <c r="N2087" s="45" t="n"/>
      <c r="O2087" s="45" t="n"/>
      <c r="P2087" s="45" t="n"/>
    </row>
    <row r="2088" ht="30" customHeight="1">
      <c r="A2088" s="141" t="n"/>
      <c r="B2088" s="141" t="n"/>
      <c r="C2088" s="141" t="inlineStr">
        <is>
          <t>Bạc Miểng 4105-Q</t>
        </is>
      </c>
      <c r="D2088" s="141" t="inlineStr">
        <is>
          <t>105</t>
        </is>
      </c>
      <c r="E2088" s="141" t="inlineStr">
        <is>
          <t>Cos2</t>
        </is>
      </c>
      <c r="F2088" s="141" t="inlineStr">
        <is>
          <t>Baze+Dên</t>
        </is>
      </c>
      <c r="G2088" s="141" t="n"/>
      <c r="H2088" s="141" t="inlineStr">
        <is>
          <t>Bộ</t>
        </is>
      </c>
      <c r="I2088" s="45" t="n"/>
      <c r="J2088" s="45" t="n"/>
      <c r="K2088" s="45" t="n"/>
      <c r="L2088" s="45" t="n"/>
      <c r="M2088" s="45" t="n"/>
      <c r="N2088" s="45" t="n"/>
      <c r="O2088" s="45" t="n"/>
      <c r="P2088" s="45" t="n"/>
    </row>
    <row r="2089" ht="30" customHeight="1">
      <c r="A2089" s="141" t="n"/>
      <c r="B2089" s="141" t="n"/>
      <c r="C2089" s="141" t="inlineStr">
        <is>
          <t>Bạc Miểng 4105-Q</t>
        </is>
      </c>
      <c r="D2089" s="141" t="inlineStr">
        <is>
          <t>105</t>
        </is>
      </c>
      <c r="E2089" s="141" t="inlineStr">
        <is>
          <t>Cos3</t>
        </is>
      </c>
      <c r="F2089" s="141" t="inlineStr">
        <is>
          <t>Baze+Dên</t>
        </is>
      </c>
      <c r="G2089" s="141" t="n"/>
      <c r="H2089" s="141" t="inlineStr">
        <is>
          <t>Bộ</t>
        </is>
      </c>
      <c r="I2089" s="45" t="n"/>
      <c r="J2089" s="45" t="n"/>
      <c r="K2089" s="45" t="n"/>
      <c r="L2089" s="45" t="n"/>
      <c r="M2089" s="45" t="n"/>
      <c r="N2089" s="45" t="n"/>
      <c r="O2089" s="45" t="n"/>
      <c r="P2089" s="45" t="n"/>
    </row>
    <row r="2090" ht="30" customHeight="1">
      <c r="A2090" s="141" t="n"/>
      <c r="B2090" s="141" t="n"/>
      <c r="C2090" s="141" t="inlineStr">
        <is>
          <t>Bạc Miểng 4105-Q</t>
        </is>
      </c>
      <c r="D2090" s="141" t="inlineStr">
        <is>
          <t>105</t>
        </is>
      </c>
      <c r="E2090" s="141" t="inlineStr">
        <is>
          <t>Cos4</t>
        </is>
      </c>
      <c r="F2090" s="141" t="inlineStr">
        <is>
          <t>Baze+Dên</t>
        </is>
      </c>
      <c r="G2090" s="141" t="n"/>
      <c r="H2090" s="141" t="inlineStr">
        <is>
          <t>Bộ</t>
        </is>
      </c>
      <c r="I2090" s="45" t="n"/>
      <c r="J2090" s="45" t="n"/>
      <c r="K2090" s="45" t="n"/>
      <c r="L2090" s="45" t="n"/>
      <c r="M2090" s="45" t="n"/>
      <c r="N2090" s="45" t="n"/>
      <c r="O2090" s="45" t="n"/>
      <c r="P2090" s="45" t="n"/>
    </row>
    <row r="2091" ht="30" customHeight="1">
      <c r="A2091" s="43" t="inlineStr">
        <is>
          <t>HH081864</t>
        </is>
      </c>
      <c r="B2091" s="43" t="inlineStr">
        <is>
          <t>YUCHAI</t>
        </is>
      </c>
      <c r="C2091" s="43" t="inlineStr">
        <is>
          <t>Bạc miểng (dên+baze) YC4EG200-50/ 4112 - Cos0 (Yuchai)</t>
        </is>
      </c>
      <c r="D2091" s="43" t="inlineStr">
        <is>
          <t>112</t>
        </is>
      </c>
      <c r="E2091" s="43" t="inlineStr">
        <is>
          <t>Cos0</t>
        </is>
      </c>
      <c r="F2091" s="43" t="inlineStr">
        <is>
          <t>Baze+Dên</t>
        </is>
      </c>
      <c r="G2091" s="43" t="inlineStr">
        <is>
          <t>YUCHAI</t>
        </is>
      </c>
      <c r="H2091" s="43" t="inlineStr">
        <is>
          <t>Bộ</t>
        </is>
      </c>
      <c r="I2091" s="43" t="n"/>
      <c r="J2091" s="43" t="n"/>
      <c r="K2091" s="43" t="n"/>
      <c r="L2091" s="43" t="n"/>
      <c r="M2091" s="43" t="n"/>
      <c r="N2091" s="43" t="n"/>
      <c r="O2091" s="43" t="inlineStr">
        <is>
          <t>YC4EG200-50</t>
        </is>
      </c>
      <c r="P2091" s="43" t="inlineStr">
        <is>
          <t>Bạc miểng (dên+baze) YC4EG200-50/ 4112 - Cos0 (Yuchai)</t>
        </is>
      </c>
    </row>
    <row r="2092" ht="30" customHeight="1">
      <c r="A2092" s="141" t="n"/>
      <c r="B2092" s="141" t="inlineStr">
        <is>
          <t>YUCHAI</t>
        </is>
      </c>
      <c r="C2092" s="141" t="inlineStr">
        <is>
          <t>Bạc Miểng 4112</t>
        </is>
      </c>
      <c r="D2092" s="141" t="inlineStr">
        <is>
          <t>112</t>
        </is>
      </c>
      <c r="E2092" s="141" t="inlineStr">
        <is>
          <t>Cos1</t>
        </is>
      </c>
      <c r="F2092" s="141" t="inlineStr">
        <is>
          <t>Baze+Dên</t>
        </is>
      </c>
      <c r="G2092" s="141" t="n"/>
      <c r="H2092" s="141" t="inlineStr">
        <is>
          <t>Bộ</t>
        </is>
      </c>
      <c r="I2092" s="43" t="n"/>
      <c r="J2092" s="43" t="n"/>
      <c r="K2092" s="43" t="n"/>
      <c r="L2092" s="43" t="n"/>
      <c r="M2092" s="43" t="n"/>
      <c r="N2092" s="43" t="n"/>
      <c r="O2092" s="43" t="n"/>
      <c r="P2092" s="43" t="n"/>
    </row>
    <row r="2093" ht="30" customHeight="1">
      <c r="A2093" s="141" t="n"/>
      <c r="B2093" s="141" t="inlineStr">
        <is>
          <t>YUCHAI</t>
        </is>
      </c>
      <c r="C2093" s="141" t="inlineStr">
        <is>
          <t>Bạc Miểng 4112</t>
        </is>
      </c>
      <c r="D2093" s="141" t="inlineStr">
        <is>
          <t>112</t>
        </is>
      </c>
      <c r="E2093" s="141" t="inlineStr">
        <is>
          <t>Cos2</t>
        </is>
      </c>
      <c r="F2093" s="141" t="inlineStr">
        <is>
          <t>Baze+Dên</t>
        </is>
      </c>
      <c r="G2093" s="141" t="n"/>
      <c r="H2093" s="141" t="inlineStr">
        <is>
          <t>Bộ</t>
        </is>
      </c>
      <c r="I2093" s="43" t="n"/>
      <c r="J2093" s="43" t="n"/>
      <c r="K2093" s="43" t="n"/>
      <c r="L2093" s="43" t="n"/>
      <c r="M2093" s="43" t="n"/>
      <c r="N2093" s="43" t="n"/>
      <c r="O2093" s="43" t="n"/>
      <c r="P2093" s="43" t="n"/>
    </row>
    <row r="2094" ht="30" customHeight="1">
      <c r="A2094" s="141" t="n"/>
      <c r="B2094" s="141" t="inlineStr">
        <is>
          <t>YUCHAI</t>
        </is>
      </c>
      <c r="C2094" s="141" t="inlineStr">
        <is>
          <t>Bạc Miểng 4112</t>
        </is>
      </c>
      <c r="D2094" s="141" t="inlineStr">
        <is>
          <t>112</t>
        </is>
      </c>
      <c r="E2094" s="141" t="inlineStr">
        <is>
          <t>Cos3</t>
        </is>
      </c>
      <c r="F2094" s="141" t="inlineStr">
        <is>
          <t>Baze+Dên</t>
        </is>
      </c>
      <c r="G2094" s="141" t="n"/>
      <c r="H2094" s="141" t="inlineStr">
        <is>
          <t>Bộ</t>
        </is>
      </c>
      <c r="I2094" s="43" t="n"/>
      <c r="J2094" s="43" t="n"/>
      <c r="K2094" s="43" t="n"/>
      <c r="L2094" s="43" t="n"/>
      <c r="M2094" s="43" t="n"/>
      <c r="N2094" s="43" t="n"/>
      <c r="O2094" s="43" t="n"/>
      <c r="P2094" s="43" t="n"/>
    </row>
    <row r="2095" ht="30" customHeight="1">
      <c r="A2095" s="141" t="n"/>
      <c r="B2095" s="141" t="inlineStr">
        <is>
          <t>YUCHAI</t>
        </is>
      </c>
      <c r="C2095" s="141" t="inlineStr">
        <is>
          <t>Bạc Miểng 4112</t>
        </is>
      </c>
      <c r="D2095" s="141" t="inlineStr">
        <is>
          <t>112</t>
        </is>
      </c>
      <c r="E2095" s="141" t="inlineStr">
        <is>
          <t>Cos4</t>
        </is>
      </c>
      <c r="F2095" s="141" t="inlineStr">
        <is>
          <t>Baze+Dên</t>
        </is>
      </c>
      <c r="G2095" s="141" t="n"/>
      <c r="H2095" s="141" t="inlineStr">
        <is>
          <t>Bộ</t>
        </is>
      </c>
      <c r="I2095" s="43" t="n"/>
      <c r="J2095" s="43" t="n"/>
      <c r="K2095" s="43" t="n"/>
      <c r="L2095" s="43" t="n"/>
      <c r="M2095" s="43" t="n"/>
      <c r="N2095" s="43" t="n"/>
      <c r="O2095" s="43" t="n"/>
      <c r="P2095" s="43" t="n"/>
    </row>
    <row r="2096" ht="30" customHeight="1">
      <c r="A2096" s="45" t="inlineStr">
        <is>
          <t>HH081851</t>
        </is>
      </c>
      <c r="B2096" s="45" t="n"/>
      <c r="C2096" s="45" t="inlineStr">
        <is>
          <t>Bạc miểng (dên+baze) 495-B - cos0 (OUERMAN-AT)</t>
        </is>
      </c>
      <c r="D2096" s="45" t="inlineStr">
        <is>
          <t>95</t>
        </is>
      </c>
      <c r="E2096" s="45" t="inlineStr">
        <is>
          <t>Cos0</t>
        </is>
      </c>
      <c r="F2096" s="45" t="inlineStr">
        <is>
          <t>Baze+Dên</t>
        </is>
      </c>
      <c r="G2096" s="45" t="n"/>
      <c r="H2096" s="45" t="inlineStr">
        <is>
          <t>Bộ</t>
        </is>
      </c>
      <c r="I2096" s="45" t="n"/>
      <c r="J2096" s="45" t="n"/>
      <c r="K2096" s="45" t="n"/>
      <c r="L2096" s="45" t="n"/>
      <c r="M2096" s="45" t="n"/>
      <c r="N2096" s="45" t="n"/>
      <c r="O2096" s="45" t="n"/>
      <c r="P2096" s="45" t="inlineStr">
        <is>
          <t>Bạc miểng (dên+baze) 495-B - cos0 (OUERMAN-AT)</t>
        </is>
      </c>
    </row>
    <row r="2097" ht="30" customHeight="1">
      <c r="A2097" s="45" t="inlineStr">
        <is>
          <t>HH081852</t>
        </is>
      </c>
      <c r="B2097" s="45" t="n"/>
      <c r="C2097" s="45" t="inlineStr">
        <is>
          <t>Bạc miểng (dên+baze) 495-B - cos1</t>
        </is>
      </c>
      <c r="D2097" s="45" t="inlineStr">
        <is>
          <t>95</t>
        </is>
      </c>
      <c r="E2097" s="45" t="inlineStr">
        <is>
          <t>Cos1</t>
        </is>
      </c>
      <c r="F2097" s="45" t="inlineStr">
        <is>
          <t>Baze+Dên</t>
        </is>
      </c>
      <c r="G2097" s="45" t="n"/>
      <c r="H2097" s="45" t="inlineStr">
        <is>
          <t>Bộ</t>
        </is>
      </c>
      <c r="I2097" s="45" t="n"/>
      <c r="J2097" s="45" t="n"/>
      <c r="K2097" s="45" t="n"/>
      <c r="L2097" s="45" t="n"/>
      <c r="M2097" s="45" t="n"/>
      <c r="N2097" s="45" t="n"/>
      <c r="O2097" s="45" t="n"/>
      <c r="P2097" s="45" t="inlineStr">
        <is>
          <t>Bạc miểng (dên+baze) 495-B - cos1</t>
        </is>
      </c>
    </row>
    <row r="2098" ht="30" customHeight="1">
      <c r="A2098" s="141" t="n"/>
      <c r="B2098" s="141" t="n"/>
      <c r="C2098" s="141" t="inlineStr">
        <is>
          <t>Bạc Miểng 495-B</t>
        </is>
      </c>
      <c r="D2098" s="141" t="inlineStr">
        <is>
          <t>95</t>
        </is>
      </c>
      <c r="E2098" s="141" t="inlineStr">
        <is>
          <t>Cos2</t>
        </is>
      </c>
      <c r="F2098" s="141" t="inlineStr">
        <is>
          <t>Baze+Dên</t>
        </is>
      </c>
      <c r="G2098" s="141" t="n"/>
      <c r="H2098" s="141" t="inlineStr">
        <is>
          <t>Bộ</t>
        </is>
      </c>
      <c r="I2098" s="45" t="n"/>
      <c r="J2098" s="45" t="n"/>
      <c r="K2098" s="45" t="n"/>
      <c r="L2098" s="45" t="n"/>
      <c r="M2098" s="45" t="n"/>
      <c r="N2098" s="45" t="n"/>
      <c r="O2098" s="45" t="n"/>
      <c r="P2098" s="45" t="n"/>
    </row>
    <row r="2099" ht="30" customHeight="1">
      <c r="A2099" s="141" t="n"/>
      <c r="B2099" s="141" t="n"/>
      <c r="C2099" s="141" t="inlineStr">
        <is>
          <t>Bạc Miểng 495-B</t>
        </is>
      </c>
      <c r="D2099" s="141" t="inlineStr">
        <is>
          <t>95</t>
        </is>
      </c>
      <c r="E2099" s="141" t="inlineStr">
        <is>
          <t>Cos3</t>
        </is>
      </c>
      <c r="F2099" s="141" t="inlineStr">
        <is>
          <t>Baze+Dên</t>
        </is>
      </c>
      <c r="G2099" s="141" t="n"/>
      <c r="H2099" s="141" t="inlineStr">
        <is>
          <t>Bộ</t>
        </is>
      </c>
      <c r="I2099" s="45" t="n"/>
      <c r="J2099" s="45" t="n"/>
      <c r="K2099" s="45" t="n"/>
      <c r="L2099" s="45" t="n"/>
      <c r="M2099" s="45" t="n"/>
      <c r="N2099" s="45" t="n"/>
      <c r="O2099" s="45" t="n"/>
      <c r="P2099" s="45" t="n"/>
    </row>
    <row r="2100" ht="30" customHeight="1">
      <c r="A2100" s="141" t="n"/>
      <c r="B2100" s="141" t="n"/>
      <c r="C2100" s="141" t="inlineStr">
        <is>
          <t>Bạc Miểng 495-B</t>
        </is>
      </c>
      <c r="D2100" s="141" t="inlineStr">
        <is>
          <t>95</t>
        </is>
      </c>
      <c r="E2100" s="141" t="inlineStr">
        <is>
          <t>Cos4</t>
        </is>
      </c>
      <c r="F2100" s="141" t="inlineStr">
        <is>
          <t>Baze+Dên</t>
        </is>
      </c>
      <c r="G2100" s="141" t="n"/>
      <c r="H2100" s="141" t="inlineStr">
        <is>
          <t>Bộ</t>
        </is>
      </c>
      <c r="I2100" s="45" t="n"/>
      <c r="J2100" s="45" t="n"/>
      <c r="K2100" s="45" t="n"/>
      <c r="L2100" s="45" t="n"/>
      <c r="M2100" s="45" t="n"/>
      <c r="N2100" s="45" t="n"/>
      <c r="O2100" s="45" t="n"/>
      <c r="P2100" s="45" t="n"/>
    </row>
    <row r="2101" ht="30" customHeight="1">
      <c r="A2101" s="43" t="inlineStr">
        <is>
          <t>HH01089</t>
        </is>
      </c>
      <c r="B2101" s="43" t="n"/>
      <c r="C2101" s="43" t="inlineStr">
        <is>
          <t>Bạc miểng 4CT Cos0 - IVECO</t>
        </is>
      </c>
      <c r="D2101" s="43" t="n"/>
      <c r="E2101" s="43" t="inlineStr">
        <is>
          <t>Cos0</t>
        </is>
      </c>
      <c r="F2101" s="43" t="inlineStr">
        <is>
          <t>Baze+Dên</t>
        </is>
      </c>
      <c r="G2101" s="43" t="inlineStr">
        <is>
          <t>IVECO</t>
        </is>
      </c>
      <c r="H2101" s="43" t="inlineStr">
        <is>
          <t>Bộ</t>
        </is>
      </c>
      <c r="I2101" s="43" t="n"/>
      <c r="J2101" s="53" t="n">
        <v>490000</v>
      </c>
      <c r="K2101" s="53" t="n">
        <v>500000</v>
      </c>
      <c r="L2101" s="53" t="n">
        <v>510000</v>
      </c>
      <c r="M2101" s="43" t="n"/>
      <c r="N2101" s="43" t="n"/>
      <c r="O2101" s="43" t="n"/>
      <c r="P2101" s="43" t="inlineStr">
        <is>
          <t>Bạc miểng 4CT Cos0 - IVECO</t>
        </is>
      </c>
    </row>
    <row r="2102" ht="30" customHeight="1">
      <c r="A2102" s="43" t="inlineStr">
        <is>
          <t>HH01090</t>
        </is>
      </c>
      <c r="B2102" s="43" t="n"/>
      <c r="C2102" s="43" t="inlineStr">
        <is>
          <t>Bạc miểng 4CT Cos1 - IVECO</t>
        </is>
      </c>
      <c r="D2102" s="43" t="n"/>
      <c r="E2102" s="43" t="inlineStr">
        <is>
          <t>Cos1</t>
        </is>
      </c>
      <c r="F2102" s="43" t="inlineStr">
        <is>
          <t>Baze+Dên</t>
        </is>
      </c>
      <c r="G2102" s="43" t="inlineStr">
        <is>
          <t>IVECO</t>
        </is>
      </c>
      <c r="H2102" s="43" t="inlineStr">
        <is>
          <t>Bộ</t>
        </is>
      </c>
      <c r="I2102" s="43" t="n"/>
      <c r="J2102" s="53" t="n">
        <v>490000</v>
      </c>
      <c r="K2102" s="53" t="n">
        <v>500000</v>
      </c>
      <c r="L2102" s="53" t="n">
        <v>510000</v>
      </c>
      <c r="M2102" s="43" t="n"/>
      <c r="N2102" s="43" t="n"/>
      <c r="O2102" s="43" t="n"/>
      <c r="P2102" s="43" t="inlineStr">
        <is>
          <t>Bạc miểng 4CT Cos1 - IVECO</t>
        </is>
      </c>
    </row>
    <row r="2103" ht="30" customHeight="1">
      <c r="A2103" s="45" t="inlineStr">
        <is>
          <t>HH01091</t>
        </is>
      </c>
      <c r="B2103" s="45" t="n"/>
      <c r="C2103" s="45" t="inlineStr">
        <is>
          <t>Bạc miểng 4CT Cos2 - IVECO</t>
        </is>
      </c>
      <c r="D2103" s="45" t="n"/>
      <c r="E2103" s="45" t="inlineStr">
        <is>
          <t>Cos2</t>
        </is>
      </c>
      <c r="F2103" s="45" t="inlineStr">
        <is>
          <t>Baze+Dên</t>
        </is>
      </c>
      <c r="G2103" s="45" t="inlineStr">
        <is>
          <t>IVECO</t>
        </is>
      </c>
      <c r="H2103" s="45" t="inlineStr">
        <is>
          <t>Bộ</t>
        </is>
      </c>
      <c r="I2103" s="45" t="n"/>
      <c r="J2103" s="54" t="n">
        <v>490000</v>
      </c>
      <c r="K2103" s="54" t="n">
        <v>500000</v>
      </c>
      <c r="L2103" s="54" t="n">
        <v>510000</v>
      </c>
      <c r="M2103" s="45" t="n"/>
      <c r="N2103" s="45" t="n"/>
      <c r="O2103" s="45" t="n"/>
      <c r="P2103" s="45" t="inlineStr">
        <is>
          <t>Bạc miểng 4CT Cos2 - IVECO</t>
        </is>
      </c>
    </row>
    <row r="2104" ht="30" customHeight="1">
      <c r="A2104" s="141" t="n"/>
      <c r="B2104" s="141" t="n"/>
      <c r="C2104" s="141" t="inlineStr">
        <is>
          <t>Bạc Miểng 4CT</t>
        </is>
      </c>
      <c r="D2104" s="141" t="n"/>
      <c r="E2104" s="141" t="inlineStr">
        <is>
          <t>Cos3</t>
        </is>
      </c>
      <c r="F2104" s="141" t="inlineStr">
        <is>
          <t>Baze+Dên</t>
        </is>
      </c>
      <c r="G2104" s="141" t="n"/>
      <c r="H2104" s="141" t="inlineStr">
        <is>
          <t>Bộ</t>
        </is>
      </c>
      <c r="I2104" s="43" t="n"/>
      <c r="J2104" s="43" t="n"/>
      <c r="K2104" s="43" t="n"/>
      <c r="L2104" s="43" t="n"/>
      <c r="M2104" s="43" t="n"/>
      <c r="N2104" s="43" t="n"/>
      <c r="O2104" s="43" t="n"/>
      <c r="P2104" s="43" t="n"/>
    </row>
    <row r="2105" ht="30" customHeight="1">
      <c r="A2105" s="141" t="n"/>
      <c r="B2105" s="141" t="n"/>
      <c r="C2105" s="141" t="inlineStr">
        <is>
          <t>Bạc Miểng 4CT</t>
        </is>
      </c>
      <c r="D2105" s="141" t="n"/>
      <c r="E2105" s="141" t="inlineStr">
        <is>
          <t>Cos4</t>
        </is>
      </c>
      <c r="F2105" s="141" t="inlineStr">
        <is>
          <t>Baze+Dên</t>
        </is>
      </c>
      <c r="G2105" s="141" t="n"/>
      <c r="H2105" s="141" t="inlineStr">
        <is>
          <t>Bộ</t>
        </is>
      </c>
      <c r="I2105" s="45" t="n"/>
      <c r="J2105" s="45" t="n"/>
      <c r="K2105" s="45" t="n"/>
      <c r="L2105" s="45" t="n"/>
      <c r="M2105" s="45" t="n"/>
      <c r="N2105" s="45" t="n"/>
      <c r="O2105" s="45" t="n"/>
      <c r="P2105" s="45" t="n"/>
    </row>
    <row r="2106" ht="30" customHeight="1">
      <c r="A2106" s="45" t="inlineStr">
        <is>
          <t>HH081871</t>
        </is>
      </c>
      <c r="B2106" s="45" t="inlineStr">
        <is>
          <t>FAW</t>
        </is>
      </c>
      <c r="C2106" s="45" t="inlineStr">
        <is>
          <t>Bạc miểng (dên+baze) CA-4113-BKZ/ 4DF2-17 - Cos0</t>
        </is>
      </c>
      <c r="D2106" s="45" t="n"/>
      <c r="E2106" s="45" t="inlineStr">
        <is>
          <t>Cos0</t>
        </is>
      </c>
      <c r="F2106" s="45" t="inlineStr">
        <is>
          <t>Baze+Dên</t>
        </is>
      </c>
      <c r="G2106" s="45" t="n"/>
      <c r="H2106" s="45" t="inlineStr">
        <is>
          <t>Bộ</t>
        </is>
      </c>
      <c r="I2106" s="45" t="n"/>
      <c r="J2106" s="45" t="n"/>
      <c r="K2106" s="45" t="n"/>
      <c r="L2106" s="45" t="n"/>
      <c r="M2106" s="45" t="n"/>
      <c r="N2106" s="45" t="n"/>
      <c r="O2106" s="45" t="inlineStr">
        <is>
          <t>CA-4113-BKZ</t>
        </is>
      </c>
      <c r="P2106" s="45" t="inlineStr">
        <is>
          <t>Bạc miểng (dên+baze) CA-4113-BKZ/ 4DF2-17 - Cos0</t>
        </is>
      </c>
    </row>
    <row r="2107" ht="30" customHeight="1">
      <c r="A2107" s="45" t="inlineStr">
        <is>
          <t>HH081872</t>
        </is>
      </c>
      <c r="B2107" s="45" t="inlineStr">
        <is>
          <t>FAW</t>
        </is>
      </c>
      <c r="C2107" s="45" t="inlineStr">
        <is>
          <t>Bạc miểng (dên+baze) CA-4113-BKZ/ 4DF2-17 - Cos1</t>
        </is>
      </c>
      <c r="D2107" s="45" t="n"/>
      <c r="E2107" s="45" t="inlineStr">
        <is>
          <t>Cos1</t>
        </is>
      </c>
      <c r="F2107" s="45" t="inlineStr">
        <is>
          <t>Baze+Dên</t>
        </is>
      </c>
      <c r="G2107" s="45" t="n"/>
      <c r="H2107" s="45" t="inlineStr">
        <is>
          <t>Bộ</t>
        </is>
      </c>
      <c r="I2107" s="45" t="n"/>
      <c r="J2107" s="45" t="n"/>
      <c r="K2107" s="45" t="n"/>
      <c r="L2107" s="45" t="n"/>
      <c r="M2107" s="45" t="n"/>
      <c r="N2107" s="45" t="n"/>
      <c r="O2107" s="45" t="inlineStr">
        <is>
          <t>CA-4113-BKZ</t>
        </is>
      </c>
      <c r="P2107" s="45" t="inlineStr">
        <is>
          <t>Bạc miểng (dên+baze) CA-4113-BKZ/ 4DF2-17 - Cos1</t>
        </is>
      </c>
    </row>
    <row r="2108" ht="30" customHeight="1">
      <c r="A2108" s="141" t="n"/>
      <c r="B2108" s="141" t="inlineStr">
        <is>
          <t>FAW</t>
        </is>
      </c>
      <c r="C2108" s="141" t="inlineStr">
        <is>
          <t>Bạc Miểng 4DF2-17</t>
        </is>
      </c>
      <c r="D2108" s="141" t="n"/>
      <c r="E2108" s="141" t="inlineStr">
        <is>
          <t>Cos2</t>
        </is>
      </c>
      <c r="F2108" s="141" t="inlineStr">
        <is>
          <t>Baze+Dên</t>
        </is>
      </c>
      <c r="G2108" s="141" t="n"/>
      <c r="H2108" s="141" t="inlineStr">
        <is>
          <t>Bộ</t>
        </is>
      </c>
      <c r="I2108" s="45" t="n"/>
      <c r="J2108" s="45" t="n"/>
      <c r="K2108" s="45" t="n"/>
      <c r="L2108" s="45" t="n"/>
      <c r="M2108" s="45" t="n"/>
      <c r="N2108" s="45" t="n"/>
      <c r="O2108" s="45" t="n"/>
      <c r="P2108" s="45" t="n"/>
    </row>
    <row r="2109" ht="30" customHeight="1">
      <c r="A2109" s="141" t="n"/>
      <c r="B2109" s="141" t="inlineStr">
        <is>
          <t>FAW</t>
        </is>
      </c>
      <c r="C2109" s="141" t="inlineStr">
        <is>
          <t>Bạc Miểng 4DF2-17</t>
        </is>
      </c>
      <c r="D2109" s="141" t="n"/>
      <c r="E2109" s="141" t="inlineStr">
        <is>
          <t>Cos3</t>
        </is>
      </c>
      <c r="F2109" s="141" t="inlineStr">
        <is>
          <t>Baze+Dên</t>
        </is>
      </c>
      <c r="G2109" s="141" t="n"/>
      <c r="H2109" s="141" t="inlineStr">
        <is>
          <t>Bộ</t>
        </is>
      </c>
      <c r="I2109" s="45" t="n"/>
      <c r="J2109" s="45" t="n"/>
      <c r="K2109" s="45" t="n"/>
      <c r="L2109" s="45" t="n"/>
      <c r="M2109" s="45" t="n"/>
      <c r="N2109" s="45" t="n"/>
      <c r="O2109" s="45" t="n"/>
      <c r="P2109" s="45" t="n"/>
    </row>
    <row r="2110" ht="30" customHeight="1">
      <c r="A2110" s="141" t="n"/>
      <c r="B2110" s="141" t="inlineStr">
        <is>
          <t>FAW</t>
        </is>
      </c>
      <c r="C2110" s="141" t="inlineStr">
        <is>
          <t>Bạc Miểng 4DF2-17</t>
        </is>
      </c>
      <c r="D2110" s="141" t="n"/>
      <c r="E2110" s="141" t="inlineStr">
        <is>
          <t>Cos4</t>
        </is>
      </c>
      <c r="F2110" s="141" t="inlineStr">
        <is>
          <t>Baze+Dên</t>
        </is>
      </c>
      <c r="G2110" s="141" t="n"/>
      <c r="H2110" s="141" t="inlineStr">
        <is>
          <t>Bộ</t>
        </is>
      </c>
      <c r="I2110" s="45" t="n"/>
      <c r="J2110" s="45" t="n"/>
      <c r="K2110" s="45" t="n"/>
      <c r="L2110" s="45" t="n"/>
      <c r="M2110" s="45" t="n"/>
      <c r="N2110" s="45" t="n"/>
      <c r="O2110" s="45" t="n"/>
      <c r="P2110" s="45" t="n"/>
    </row>
    <row r="2111" ht="30" customHeight="1">
      <c r="A2111" s="141" t="n"/>
      <c r="B2111" s="141" t="n"/>
      <c r="C2111" s="141" t="inlineStr">
        <is>
          <t>Bạc Miểng 4FE11/4FB1/4FC1</t>
        </is>
      </c>
      <c r="D2111" s="141" t="n"/>
      <c r="E2111" s="141" t="inlineStr">
        <is>
          <t>Cos0</t>
        </is>
      </c>
      <c r="F2111" s="141" t="inlineStr">
        <is>
          <t>Baze+Dên</t>
        </is>
      </c>
      <c r="G2111" s="141" t="n"/>
      <c r="H2111" s="141" t="inlineStr">
        <is>
          <t>Bộ</t>
        </is>
      </c>
      <c r="I2111" s="43" t="n"/>
      <c r="J2111" s="43" t="n"/>
      <c r="K2111" s="43" t="n"/>
      <c r="L2111" s="43" t="n"/>
      <c r="M2111" s="43" t="n"/>
      <c r="N2111" s="43" t="n"/>
      <c r="O2111" s="43" t="n"/>
      <c r="P2111" s="43" t="n"/>
    </row>
    <row r="2112" ht="30" customHeight="1">
      <c r="A2112" s="43" t="inlineStr">
        <is>
          <t>HH070763</t>
        </is>
      </c>
      <c r="B2112" s="43" t="n"/>
      <c r="C2112" s="43" t="inlineStr">
        <is>
          <t>Bạc miểng 4FE11/4FB1/4FC1 Cos1 - TAIHO</t>
        </is>
      </c>
      <c r="D2112" s="43" t="n"/>
      <c r="E2112" s="43" t="inlineStr">
        <is>
          <t>Cos1</t>
        </is>
      </c>
      <c r="F2112" s="43" t="inlineStr">
        <is>
          <t>Baze+Dên</t>
        </is>
      </c>
      <c r="G2112" s="43" t="inlineStr">
        <is>
          <t>TAIHO</t>
        </is>
      </c>
      <c r="H2112" s="43" t="inlineStr">
        <is>
          <t>Bộ</t>
        </is>
      </c>
      <c r="I2112" s="43" t="n"/>
      <c r="J2112" s="43" t="n"/>
      <c r="K2112" s="43" t="n"/>
      <c r="L2112" s="43" t="n"/>
      <c r="M2112" s="43" t="n"/>
      <c r="N2112" s="43" t="n"/>
      <c r="O2112" s="43" t="n"/>
      <c r="P2112" s="43" t="inlineStr">
        <is>
          <t>Bạc miểng 4FE11/4FB1/4FC1 Cos1 - TAIHO</t>
        </is>
      </c>
    </row>
    <row r="2113" ht="30" customHeight="1">
      <c r="A2113" s="141" t="n"/>
      <c r="B2113" s="141" t="n"/>
      <c r="C2113" s="141" t="inlineStr">
        <is>
          <t>Bạc Miểng 4FE11/4FB1/4FC1</t>
        </is>
      </c>
      <c r="D2113" s="141" t="n"/>
      <c r="E2113" s="141" t="inlineStr">
        <is>
          <t>Cos2</t>
        </is>
      </c>
      <c r="F2113" s="141" t="inlineStr">
        <is>
          <t>Baze+Dên</t>
        </is>
      </c>
      <c r="G2113" s="141" t="n"/>
      <c r="H2113" s="141" t="inlineStr">
        <is>
          <t>Bộ</t>
        </is>
      </c>
      <c r="I2113" s="43" t="n"/>
      <c r="J2113" s="43" t="n"/>
      <c r="K2113" s="43" t="n"/>
      <c r="L2113" s="43" t="n"/>
      <c r="M2113" s="43" t="n"/>
      <c r="N2113" s="43" t="n"/>
      <c r="O2113" s="43" t="n"/>
      <c r="P2113" s="43" t="n"/>
    </row>
    <row r="2114" ht="30" customHeight="1">
      <c r="A2114" s="141" t="n"/>
      <c r="B2114" s="141" t="n"/>
      <c r="C2114" s="141" t="inlineStr">
        <is>
          <t>Bạc Miểng 4FE11/4FB1/4FC1</t>
        </is>
      </c>
      <c r="D2114" s="141" t="n"/>
      <c r="E2114" s="141" t="inlineStr">
        <is>
          <t>Cos3</t>
        </is>
      </c>
      <c r="F2114" s="141" t="inlineStr">
        <is>
          <t>Baze+Dên</t>
        </is>
      </c>
      <c r="G2114" s="141" t="n"/>
      <c r="H2114" s="141" t="inlineStr">
        <is>
          <t>Bộ</t>
        </is>
      </c>
      <c r="I2114" s="43" t="n"/>
      <c r="J2114" s="43" t="n"/>
      <c r="K2114" s="43" t="n"/>
      <c r="L2114" s="43" t="n"/>
      <c r="M2114" s="43" t="n"/>
      <c r="N2114" s="43" t="n"/>
      <c r="O2114" s="43" t="n"/>
      <c r="P2114" s="43" t="n"/>
    </row>
    <row r="2115" ht="30" customHeight="1">
      <c r="A2115" s="141" t="n"/>
      <c r="B2115" s="141" t="n"/>
      <c r="C2115" s="141" t="inlineStr">
        <is>
          <t>Bạc Miểng 4FE11/4FB1/4FC1</t>
        </is>
      </c>
      <c r="D2115" s="141" t="n"/>
      <c r="E2115" s="141" t="inlineStr">
        <is>
          <t>Cos4</t>
        </is>
      </c>
      <c r="F2115" s="141" t="inlineStr">
        <is>
          <t>Baze+Dên</t>
        </is>
      </c>
      <c r="G2115" s="141" t="n"/>
      <c r="H2115" s="141" t="inlineStr">
        <is>
          <t>Bộ</t>
        </is>
      </c>
      <c r="I2115" s="43" t="n"/>
      <c r="J2115" s="43" t="n"/>
      <c r="K2115" s="43" t="n"/>
      <c r="L2115" s="43" t="n"/>
      <c r="M2115" s="43" t="n"/>
      <c r="N2115" s="43" t="n"/>
      <c r="O2115" s="43" t="n"/>
      <c r="P2115" s="43" t="n"/>
    </row>
    <row r="2116" ht="30" customHeight="1">
      <c r="A2116" s="141" t="n"/>
      <c r="B2116" s="141" t="n"/>
      <c r="C2116" s="141" t="inlineStr">
        <is>
          <t>Bạc Miểng 4JE1/4JF1</t>
        </is>
      </c>
      <c r="D2116" s="141" t="n"/>
      <c r="E2116" s="141" t="inlineStr">
        <is>
          <t>Cos0</t>
        </is>
      </c>
      <c r="F2116" s="141" t="inlineStr">
        <is>
          <t>Baze+Dên</t>
        </is>
      </c>
      <c r="G2116" s="141" t="n"/>
      <c r="H2116" s="141" t="inlineStr">
        <is>
          <t>Bộ</t>
        </is>
      </c>
      <c r="I2116" s="45" t="n"/>
      <c r="J2116" s="45" t="n"/>
      <c r="K2116" s="45" t="n"/>
      <c r="L2116" s="45" t="n"/>
      <c r="M2116" s="45" t="n"/>
      <c r="N2116" s="45" t="n"/>
      <c r="O2116" s="45" t="n"/>
      <c r="P2116" s="45" t="n"/>
    </row>
    <row r="2117" ht="30" customHeight="1">
      <c r="A2117" s="45" t="inlineStr">
        <is>
          <t>HH076671</t>
        </is>
      </c>
      <c r="B2117" s="45" t="n"/>
      <c r="C2117" s="45" t="inlineStr">
        <is>
          <t>Bạc miểng 4JE1/ 4JF1 Cos1 - NDC</t>
        </is>
      </c>
      <c r="D2117" s="45" t="n"/>
      <c r="E2117" s="45" t="inlineStr">
        <is>
          <t>Cos1</t>
        </is>
      </c>
      <c r="F2117" s="45" t="inlineStr">
        <is>
          <t>Baze+Dên</t>
        </is>
      </c>
      <c r="G2117" s="45" t="inlineStr">
        <is>
          <t>NDC</t>
        </is>
      </c>
      <c r="H2117" s="45" t="inlineStr">
        <is>
          <t>Bộ</t>
        </is>
      </c>
      <c r="I2117" s="45" t="n"/>
      <c r="J2117" s="45" t="n"/>
      <c r="K2117" s="45" t="n"/>
      <c r="L2117" s="45" t="n"/>
      <c r="M2117" s="45" t="n"/>
      <c r="N2117" s="45" t="n"/>
      <c r="O2117" s="45" t="n"/>
      <c r="P2117" s="45" t="inlineStr">
        <is>
          <t>Bạc miểng 4JE1/ 4JF1 Cos1 - NDC</t>
        </is>
      </c>
    </row>
    <row r="2118" ht="30" customHeight="1">
      <c r="A2118" s="141" t="n"/>
      <c r="B2118" s="141" t="n"/>
      <c r="C2118" s="141" t="inlineStr">
        <is>
          <t>Bạc Miểng 4JE1/4JF1</t>
        </is>
      </c>
      <c r="D2118" s="141" t="n"/>
      <c r="E2118" s="141" t="inlineStr">
        <is>
          <t>Cos2</t>
        </is>
      </c>
      <c r="F2118" s="141" t="inlineStr">
        <is>
          <t>Baze+Dên</t>
        </is>
      </c>
      <c r="G2118" s="141" t="n"/>
      <c r="H2118" s="141" t="inlineStr">
        <is>
          <t>Bộ</t>
        </is>
      </c>
      <c r="I2118" s="45" t="n"/>
      <c r="J2118" s="45" t="n"/>
      <c r="K2118" s="45" t="n"/>
      <c r="L2118" s="45" t="n"/>
      <c r="M2118" s="45" t="n"/>
      <c r="N2118" s="45" t="n"/>
      <c r="O2118" s="45" t="n"/>
      <c r="P2118" s="45" t="n"/>
    </row>
    <row r="2119" ht="30" customHeight="1">
      <c r="A2119" s="141" t="n"/>
      <c r="B2119" s="141" t="n"/>
      <c r="C2119" s="141" t="inlineStr">
        <is>
          <t>Bạc Miểng 4JE1/4JF1</t>
        </is>
      </c>
      <c r="D2119" s="141" t="n"/>
      <c r="E2119" s="141" t="inlineStr">
        <is>
          <t>Cos3</t>
        </is>
      </c>
      <c r="F2119" s="141" t="inlineStr">
        <is>
          <t>Baze+Dên</t>
        </is>
      </c>
      <c r="G2119" s="141" t="n"/>
      <c r="H2119" s="141" t="inlineStr">
        <is>
          <t>Bộ</t>
        </is>
      </c>
      <c r="I2119" s="45" t="n"/>
      <c r="J2119" s="45" t="n"/>
      <c r="K2119" s="45" t="n"/>
      <c r="L2119" s="45" t="n"/>
      <c r="M2119" s="45" t="n"/>
      <c r="N2119" s="45" t="n"/>
      <c r="O2119" s="45" t="n"/>
      <c r="P2119" s="45" t="n"/>
    </row>
    <row r="2120" ht="30" customHeight="1">
      <c r="A2120" s="141" t="n"/>
      <c r="B2120" s="141" t="n"/>
      <c r="C2120" s="141" t="inlineStr">
        <is>
          <t>Bạc Miểng 4JE1/4JF1</t>
        </is>
      </c>
      <c r="D2120" s="141" t="n"/>
      <c r="E2120" s="141" t="inlineStr">
        <is>
          <t>Cos4</t>
        </is>
      </c>
      <c r="F2120" s="141" t="inlineStr">
        <is>
          <t>Baze+Dên</t>
        </is>
      </c>
      <c r="G2120" s="141" t="n"/>
      <c r="H2120" s="141" t="inlineStr">
        <is>
          <t>Bộ</t>
        </is>
      </c>
      <c r="I2120" s="45" t="n"/>
      <c r="J2120" s="45" t="n"/>
      <c r="K2120" s="45" t="n"/>
      <c r="L2120" s="45" t="n"/>
      <c r="M2120" s="45" t="n"/>
      <c r="N2120" s="45" t="n"/>
      <c r="O2120" s="45" t="n"/>
      <c r="P2120" s="45" t="n"/>
    </row>
    <row r="2121" ht="30" customHeight="1">
      <c r="A2121" s="43" t="inlineStr">
        <is>
          <t>HH081008</t>
        </is>
      </c>
      <c r="B2121" s="43" t="n"/>
      <c r="C2121" s="43" t="inlineStr">
        <is>
          <t>Dên 6108-ZQ</t>
        </is>
      </c>
      <c r="D2121" s="43" t="inlineStr">
        <is>
          <t>108</t>
        </is>
      </c>
      <c r="E2121" s="43" t="inlineStr">
        <is>
          <t>Cos0</t>
        </is>
      </c>
      <c r="F2121" s="43" t="inlineStr">
        <is>
          <t>Dên</t>
        </is>
      </c>
      <c r="G2121" s="43" t="inlineStr">
        <is>
          <t>ANTEK</t>
        </is>
      </c>
      <c r="H2121" s="43" t="inlineStr">
        <is>
          <t>Bộ</t>
        </is>
      </c>
      <c r="I2121" s="43" t="n"/>
      <c r="J2121" s="43" t="n"/>
      <c r="K2121" s="43" t="n"/>
      <c r="L2121" s="43" t="n"/>
      <c r="M2121" s="43" t="n"/>
      <c r="N2121" s="43" t="n"/>
      <c r="O2121" s="43" t="inlineStr">
        <is>
          <t>YC-6105-ZLQ</t>
        </is>
      </c>
      <c r="P2121" s="43" t="inlineStr">
        <is>
          <t>Miểng dên YC-6105-ZLQ/ 6108-ZQ (STD) cos0 (Antek)</t>
        </is>
      </c>
    </row>
    <row r="2122" ht="30" customHeight="1">
      <c r="A2122" s="141" t="n"/>
      <c r="B2122" s="141" t="n"/>
      <c r="C2122" s="141" t="inlineStr">
        <is>
          <t>Dên 6108-ZQ</t>
        </is>
      </c>
      <c r="D2122" s="141" t="inlineStr">
        <is>
          <t>108</t>
        </is>
      </c>
      <c r="E2122" s="141" t="inlineStr">
        <is>
          <t>Cos1</t>
        </is>
      </c>
      <c r="F2122" s="141" t="inlineStr">
        <is>
          <t>Dên</t>
        </is>
      </c>
      <c r="G2122" s="141" t="n"/>
      <c r="H2122" s="141" t="inlineStr">
        <is>
          <t>Bộ</t>
        </is>
      </c>
      <c r="I2122" s="43" t="n"/>
      <c r="J2122" s="43" t="n"/>
      <c r="K2122" s="43" t="n"/>
      <c r="L2122" s="43" t="n"/>
      <c r="M2122" s="43" t="n"/>
      <c r="N2122" s="43" t="n"/>
      <c r="O2122" s="43" t="n"/>
      <c r="P2122" s="43" t="n"/>
    </row>
    <row r="2123" ht="30" customHeight="1">
      <c r="A2123" s="141" t="n"/>
      <c r="B2123" s="141" t="n"/>
      <c r="C2123" s="141" t="inlineStr">
        <is>
          <t>Dên 6108-ZQ</t>
        </is>
      </c>
      <c r="D2123" s="141" t="inlineStr">
        <is>
          <t>108</t>
        </is>
      </c>
      <c r="E2123" s="141" t="inlineStr">
        <is>
          <t>Cos2</t>
        </is>
      </c>
      <c r="F2123" s="141" t="inlineStr">
        <is>
          <t>Dên</t>
        </is>
      </c>
      <c r="G2123" s="141" t="n"/>
      <c r="H2123" s="141" t="inlineStr">
        <is>
          <t>Bộ</t>
        </is>
      </c>
      <c r="I2123" s="43" t="n"/>
      <c r="J2123" s="43" t="n"/>
      <c r="K2123" s="43" t="n"/>
      <c r="L2123" s="43" t="n"/>
      <c r="M2123" s="43" t="n"/>
      <c r="N2123" s="43" t="n"/>
      <c r="O2123" s="43" t="n"/>
      <c r="P2123" s="43" t="n"/>
    </row>
    <row r="2124" ht="30" customHeight="1">
      <c r="A2124" s="141" t="n"/>
      <c r="B2124" s="141" t="n"/>
      <c r="C2124" s="141" t="inlineStr">
        <is>
          <t>Dên 6108-ZQ</t>
        </is>
      </c>
      <c r="D2124" s="141" t="inlineStr">
        <is>
          <t>108</t>
        </is>
      </c>
      <c r="E2124" s="141" t="inlineStr">
        <is>
          <t>Cos3</t>
        </is>
      </c>
      <c r="F2124" s="141" t="inlineStr">
        <is>
          <t>Dên</t>
        </is>
      </c>
      <c r="G2124" s="141" t="n"/>
      <c r="H2124" s="141" t="inlineStr">
        <is>
          <t>Bộ</t>
        </is>
      </c>
      <c r="I2124" s="43" t="n"/>
      <c r="J2124" s="43" t="n"/>
      <c r="K2124" s="43" t="n"/>
      <c r="L2124" s="43" t="n"/>
      <c r="M2124" s="43" t="n"/>
      <c r="N2124" s="43" t="n"/>
      <c r="O2124" s="43" t="n"/>
      <c r="P2124" s="43" t="n"/>
    </row>
    <row r="2125" ht="30" customHeight="1">
      <c r="A2125" s="141" t="n"/>
      <c r="B2125" s="141" t="n"/>
      <c r="C2125" s="141" t="inlineStr">
        <is>
          <t>Dên 6108-ZQ</t>
        </is>
      </c>
      <c r="D2125" s="141" t="inlineStr">
        <is>
          <t>108</t>
        </is>
      </c>
      <c r="E2125" s="141" t="inlineStr">
        <is>
          <t>Cos4</t>
        </is>
      </c>
      <c r="F2125" s="141" t="inlineStr">
        <is>
          <t>Dên</t>
        </is>
      </c>
      <c r="G2125" s="141" t="n"/>
      <c r="H2125" s="141" t="inlineStr">
        <is>
          <t>Bộ</t>
        </is>
      </c>
      <c r="I2125" s="43" t="n"/>
      <c r="J2125" s="43" t="n"/>
      <c r="K2125" s="43" t="n"/>
      <c r="L2125" s="43" t="n"/>
      <c r="M2125" s="43" t="n"/>
      <c r="N2125" s="43" t="n"/>
      <c r="O2125" s="43" t="n"/>
      <c r="P2125" s="43" t="n"/>
    </row>
    <row r="2126" ht="30" customHeight="1">
      <c r="A2126" s="45" t="inlineStr">
        <is>
          <t>HH083445</t>
        </is>
      </c>
      <c r="B2126" s="45" t="n"/>
      <c r="C2126" s="45" t="inlineStr">
        <is>
          <t>Bạc miểng 6DR5 Cos0 - NDC</t>
        </is>
      </c>
      <c r="D2126" s="45" t="inlineStr">
        <is>
          <t>92</t>
        </is>
      </c>
      <c r="E2126" s="45" t="inlineStr">
        <is>
          <t>Cos0</t>
        </is>
      </c>
      <c r="F2126" s="45" t="inlineStr">
        <is>
          <t>Baze+Dên</t>
        </is>
      </c>
      <c r="G2126" s="45" t="inlineStr">
        <is>
          <t>NDC</t>
        </is>
      </c>
      <c r="H2126" s="45" t="inlineStr">
        <is>
          <t>Bộ</t>
        </is>
      </c>
      <c r="I2126" s="45" t="n"/>
      <c r="J2126" s="45" t="n"/>
      <c r="K2126" s="45" t="n"/>
      <c r="L2126" s="45" t="n"/>
      <c r="M2126" s="45" t="n"/>
      <c r="N2126" s="45" t="n"/>
      <c r="O2126" s="45" t="n"/>
      <c r="P2126" s="45" t="inlineStr">
        <is>
          <t>Bạc miểng 6DR5 Cos0 - NDC</t>
        </is>
      </c>
    </row>
    <row r="2127" ht="30" customHeight="1">
      <c r="A2127" s="141" t="n"/>
      <c r="B2127" s="141" t="n"/>
      <c r="C2127" s="141" t="inlineStr">
        <is>
          <t>Bạc Miểng 6DR5</t>
        </is>
      </c>
      <c r="D2127" s="141" t="inlineStr">
        <is>
          <t>92</t>
        </is>
      </c>
      <c r="E2127" s="141" t="inlineStr">
        <is>
          <t>Cos1</t>
        </is>
      </c>
      <c r="F2127" s="141" t="inlineStr">
        <is>
          <t>Baze+Dên</t>
        </is>
      </c>
      <c r="G2127" s="141" t="n"/>
      <c r="H2127" s="141" t="inlineStr">
        <is>
          <t>Bộ</t>
        </is>
      </c>
      <c r="I2127" s="45" t="n"/>
      <c r="J2127" s="45" t="n"/>
      <c r="K2127" s="45" t="n"/>
      <c r="L2127" s="45" t="n"/>
      <c r="M2127" s="45" t="n"/>
      <c r="N2127" s="45" t="n"/>
      <c r="O2127" s="45" t="n"/>
      <c r="P2127" s="45" t="n"/>
    </row>
    <row r="2128" ht="30" customHeight="1">
      <c r="A2128" s="43" t="inlineStr">
        <is>
          <t>HH076100</t>
        </is>
      </c>
      <c r="B2128" s="43" t="n"/>
      <c r="C2128" s="43" t="inlineStr">
        <is>
          <t>Bạc miểng 6DR5 Cos2 - NDC</t>
        </is>
      </c>
      <c r="D2128" s="43" t="inlineStr">
        <is>
          <t>92</t>
        </is>
      </c>
      <c r="E2128" s="43" t="inlineStr">
        <is>
          <t>Cos2</t>
        </is>
      </c>
      <c r="F2128" s="43" t="inlineStr">
        <is>
          <t>Baze+Dên</t>
        </is>
      </c>
      <c r="G2128" s="43" t="inlineStr">
        <is>
          <t>NDC</t>
        </is>
      </c>
      <c r="H2128" s="43" t="inlineStr">
        <is>
          <t>Bộ</t>
        </is>
      </c>
      <c r="I2128" s="43" t="n"/>
      <c r="J2128" s="43" t="n"/>
      <c r="K2128" s="43" t="n"/>
      <c r="L2128" s="43" t="n"/>
      <c r="M2128" s="43" t="n"/>
      <c r="N2128" s="43" t="n"/>
      <c r="O2128" s="43" t="n"/>
      <c r="P2128" s="43" t="inlineStr">
        <is>
          <t>Bạc miểng 6DR5 Cos2 - NDC</t>
        </is>
      </c>
    </row>
    <row r="2129" ht="30" customHeight="1">
      <c r="A2129" s="141" t="n"/>
      <c r="B2129" s="141" t="n"/>
      <c r="C2129" s="141" t="inlineStr">
        <is>
          <t>Bạc Miểng 6DR5</t>
        </is>
      </c>
      <c r="D2129" s="141" t="inlineStr">
        <is>
          <t>92</t>
        </is>
      </c>
      <c r="E2129" s="141" t="inlineStr">
        <is>
          <t>Cos3</t>
        </is>
      </c>
      <c r="F2129" s="141" t="inlineStr">
        <is>
          <t>Baze+Dên</t>
        </is>
      </c>
      <c r="G2129" s="141" t="n"/>
      <c r="H2129" s="141" t="inlineStr">
        <is>
          <t>Bộ</t>
        </is>
      </c>
      <c r="I2129" s="45" t="n"/>
      <c r="J2129" s="45" t="n"/>
      <c r="K2129" s="45" t="n"/>
      <c r="L2129" s="45" t="n"/>
      <c r="M2129" s="45" t="n"/>
      <c r="N2129" s="45" t="n"/>
      <c r="O2129" s="45" t="n"/>
      <c r="P2129" s="45" t="n"/>
    </row>
    <row r="2130" ht="30" customHeight="1">
      <c r="A2130" s="141" t="n"/>
      <c r="B2130" s="141" t="n"/>
      <c r="C2130" s="141" t="inlineStr">
        <is>
          <t>Bạc Miểng 6DR5</t>
        </is>
      </c>
      <c r="D2130" s="141" t="inlineStr">
        <is>
          <t>92</t>
        </is>
      </c>
      <c r="E2130" s="141" t="inlineStr">
        <is>
          <t>Cos4</t>
        </is>
      </c>
      <c r="F2130" s="141" t="inlineStr">
        <is>
          <t>Baze+Dên</t>
        </is>
      </c>
      <c r="G2130" s="141" t="n"/>
      <c r="H2130" s="141" t="inlineStr">
        <is>
          <t>Bộ</t>
        </is>
      </c>
      <c r="I2130" s="43" t="n"/>
      <c r="J2130" s="43" t="n"/>
      <c r="K2130" s="43" t="n"/>
      <c r="L2130" s="43" t="n"/>
      <c r="M2130" s="43" t="n"/>
      <c r="N2130" s="43" t="n"/>
      <c r="O2130" s="43" t="n"/>
      <c r="P2130" s="43" t="n"/>
    </row>
    <row r="2131" ht="30" customHeight="1">
      <c r="A2131" s="43" t="inlineStr">
        <is>
          <t>HH081308</t>
        </is>
      </c>
      <c r="B2131" s="43" t="inlineStr">
        <is>
          <t>FAW</t>
        </is>
      </c>
      <c r="C2131" s="43" t="inlineStr">
        <is>
          <t>Baze CA-498/X2</t>
        </is>
      </c>
      <c r="D2131" s="43" t="n"/>
      <c r="E2131" s="43" t="inlineStr">
        <is>
          <t>Cos0</t>
        </is>
      </c>
      <c r="F2131" s="43" t="inlineStr">
        <is>
          <t>Baze</t>
        </is>
      </c>
      <c r="G2131" s="43" t="n"/>
      <c r="H2131" s="43" t="inlineStr">
        <is>
          <t>Bộ</t>
        </is>
      </c>
      <c r="I2131" s="43" t="n"/>
      <c r="J2131" s="43" t="n"/>
      <c r="K2131" s="43" t="n"/>
      <c r="L2131" s="43" t="n"/>
      <c r="M2131" s="43" t="n"/>
      <c r="N2131" s="43" t="n"/>
      <c r="O2131" s="43" t="n"/>
      <c r="P2131" s="43" t="inlineStr">
        <is>
          <t>Miểng baze CA-498 X2 (STD) cos0</t>
        </is>
      </c>
    </row>
    <row r="2132" ht="30" customHeight="1">
      <c r="A2132" s="141" t="n"/>
      <c r="B2132" s="141" t="inlineStr">
        <is>
          <t>FAW</t>
        </is>
      </c>
      <c r="C2132" s="141" t="inlineStr">
        <is>
          <t>Baze CA-498/X2</t>
        </is>
      </c>
      <c r="D2132" s="141" t="n"/>
      <c r="E2132" s="141" t="inlineStr">
        <is>
          <t>Cos1</t>
        </is>
      </c>
      <c r="F2132" s="141" t="inlineStr">
        <is>
          <t>Baze</t>
        </is>
      </c>
      <c r="G2132" s="141" t="n"/>
      <c r="H2132" s="141" t="inlineStr">
        <is>
          <t>Bộ</t>
        </is>
      </c>
      <c r="I2132" s="43" t="n"/>
      <c r="J2132" s="43" t="n"/>
      <c r="K2132" s="43" t="n"/>
      <c r="L2132" s="43" t="n"/>
      <c r="M2132" s="43" t="n"/>
      <c r="N2132" s="43" t="n"/>
      <c r="O2132" s="43" t="n"/>
      <c r="P2132" s="43" t="n"/>
    </row>
    <row r="2133" ht="30" customHeight="1">
      <c r="A2133" s="141" t="n"/>
      <c r="B2133" s="141" t="inlineStr">
        <is>
          <t>FAW</t>
        </is>
      </c>
      <c r="C2133" s="141" t="inlineStr">
        <is>
          <t>Baze CA-498/X2</t>
        </is>
      </c>
      <c r="D2133" s="141" t="n"/>
      <c r="E2133" s="141" t="inlineStr">
        <is>
          <t>Cos2</t>
        </is>
      </c>
      <c r="F2133" s="141" t="inlineStr">
        <is>
          <t>Baze</t>
        </is>
      </c>
      <c r="G2133" s="141" t="n"/>
      <c r="H2133" s="141" t="inlineStr">
        <is>
          <t>Bộ</t>
        </is>
      </c>
      <c r="I2133" s="43" t="n"/>
      <c r="J2133" s="43" t="n"/>
      <c r="K2133" s="43" t="n"/>
      <c r="L2133" s="43" t="n"/>
      <c r="M2133" s="43" t="n"/>
      <c r="N2133" s="43" t="n"/>
      <c r="O2133" s="43" t="n"/>
      <c r="P2133" s="43" t="n"/>
    </row>
    <row r="2134" ht="30" customHeight="1">
      <c r="A2134" s="141" t="n"/>
      <c r="B2134" s="141" t="inlineStr">
        <is>
          <t>FAW</t>
        </is>
      </c>
      <c r="C2134" s="141" t="inlineStr">
        <is>
          <t>Baze CA-498/X2</t>
        </is>
      </c>
      <c r="D2134" s="141" t="n"/>
      <c r="E2134" s="141" t="inlineStr">
        <is>
          <t>Cos3</t>
        </is>
      </c>
      <c r="F2134" s="141" t="inlineStr">
        <is>
          <t>Baze</t>
        </is>
      </c>
      <c r="G2134" s="141" t="n"/>
      <c r="H2134" s="141" t="inlineStr">
        <is>
          <t>Bộ</t>
        </is>
      </c>
      <c r="I2134" s="43" t="n"/>
      <c r="J2134" s="43" t="n"/>
      <c r="K2134" s="43" t="n"/>
      <c r="L2134" s="43" t="n"/>
      <c r="M2134" s="43" t="n"/>
      <c r="N2134" s="43" t="n"/>
      <c r="O2134" s="43" t="n"/>
      <c r="P2134" s="43" t="n"/>
    </row>
    <row r="2135" ht="30" customHeight="1">
      <c r="A2135" s="141" t="n"/>
      <c r="B2135" s="141" t="inlineStr">
        <is>
          <t>FAW</t>
        </is>
      </c>
      <c r="C2135" s="141" t="inlineStr">
        <is>
          <t>Baze CA-498/X2</t>
        </is>
      </c>
      <c r="D2135" s="141" t="n"/>
      <c r="E2135" s="141" t="inlineStr">
        <is>
          <t>Cos4</t>
        </is>
      </c>
      <c r="F2135" s="141" t="inlineStr">
        <is>
          <t>Baze</t>
        </is>
      </c>
      <c r="G2135" s="141" t="n"/>
      <c r="H2135" s="141" t="inlineStr">
        <is>
          <t>Bộ</t>
        </is>
      </c>
      <c r="I2135" s="43" t="n"/>
      <c r="J2135" s="43" t="n"/>
      <c r="K2135" s="43" t="n"/>
      <c r="L2135" s="43" t="n"/>
      <c r="M2135" s="43" t="n"/>
      <c r="N2135" s="43" t="n"/>
      <c r="O2135" s="43" t="n"/>
      <c r="P2135" s="43" t="n"/>
    </row>
    <row r="2136" ht="30" customHeight="1">
      <c r="A2136" s="45" t="inlineStr">
        <is>
          <t>HH081307</t>
        </is>
      </c>
      <c r="B2136" s="45" t="inlineStr">
        <is>
          <t>FAW</t>
        </is>
      </c>
      <c r="C2136" s="45" t="inlineStr">
        <is>
          <t>Dên CA-498/X2/57</t>
        </is>
      </c>
      <c r="D2136" s="45" t="n"/>
      <c r="E2136" s="45" t="inlineStr">
        <is>
          <t>Cos0</t>
        </is>
      </c>
      <c r="F2136" s="45" t="inlineStr">
        <is>
          <t>Dên</t>
        </is>
      </c>
      <c r="G2136" s="45" t="n"/>
      <c r="H2136" s="45" t="inlineStr">
        <is>
          <t>Bộ</t>
        </is>
      </c>
      <c r="I2136" s="45" t="n"/>
      <c r="J2136" s="45" t="n"/>
      <c r="K2136" s="45" t="n"/>
      <c r="L2136" s="45" t="n"/>
      <c r="M2136" s="45" t="n"/>
      <c r="N2136" s="45" t="n"/>
      <c r="O2136" s="45" t="n"/>
      <c r="P2136" s="45" t="inlineStr">
        <is>
          <t>Miểng dên CA-498 X2 cổ 57 (STD) cos0</t>
        </is>
      </c>
    </row>
    <row r="2137" ht="30" customHeight="1">
      <c r="A2137" s="141" t="n"/>
      <c r="B2137" s="141" t="inlineStr">
        <is>
          <t>FAW</t>
        </is>
      </c>
      <c r="C2137" s="141" t="inlineStr">
        <is>
          <t>Dên CA-498/X2/57</t>
        </is>
      </c>
      <c r="D2137" s="141" t="n"/>
      <c r="E2137" s="141" t="inlineStr">
        <is>
          <t>Cos1</t>
        </is>
      </c>
      <c r="F2137" s="141" t="inlineStr">
        <is>
          <t>Dên</t>
        </is>
      </c>
      <c r="G2137" s="141" t="n"/>
      <c r="H2137" s="141" t="inlineStr">
        <is>
          <t>Bộ</t>
        </is>
      </c>
      <c r="I2137" s="45" t="n"/>
      <c r="J2137" s="45" t="n"/>
      <c r="K2137" s="45" t="n"/>
      <c r="L2137" s="45" t="n"/>
      <c r="M2137" s="45" t="n"/>
      <c r="N2137" s="45" t="n"/>
      <c r="O2137" s="45" t="n"/>
      <c r="P2137" s="45" t="n"/>
    </row>
    <row r="2138" ht="30" customHeight="1">
      <c r="A2138" s="141" t="n"/>
      <c r="B2138" s="141" t="inlineStr">
        <is>
          <t>FAW</t>
        </is>
      </c>
      <c r="C2138" s="141" t="inlineStr">
        <is>
          <t>Dên CA-498/X2/57</t>
        </is>
      </c>
      <c r="D2138" s="141" t="n"/>
      <c r="E2138" s="141" t="inlineStr">
        <is>
          <t>Cos2</t>
        </is>
      </c>
      <c r="F2138" s="141" t="inlineStr">
        <is>
          <t>Dên</t>
        </is>
      </c>
      <c r="G2138" s="141" t="n"/>
      <c r="H2138" s="141" t="inlineStr">
        <is>
          <t>Bộ</t>
        </is>
      </c>
      <c r="I2138" s="45" t="n"/>
      <c r="J2138" s="45" t="n"/>
      <c r="K2138" s="45" t="n"/>
      <c r="L2138" s="45" t="n"/>
      <c r="M2138" s="45" t="n"/>
      <c r="N2138" s="45" t="n"/>
      <c r="O2138" s="45" t="n"/>
      <c r="P2138" s="45" t="n"/>
    </row>
    <row r="2139" ht="30" customHeight="1">
      <c r="A2139" s="141" t="n"/>
      <c r="B2139" s="141" t="inlineStr">
        <is>
          <t>FAW</t>
        </is>
      </c>
      <c r="C2139" s="141" t="inlineStr">
        <is>
          <t>Dên CA-498/X2/57</t>
        </is>
      </c>
      <c r="D2139" s="141" t="n"/>
      <c r="E2139" s="141" t="inlineStr">
        <is>
          <t>Cos3</t>
        </is>
      </c>
      <c r="F2139" s="141" t="inlineStr">
        <is>
          <t>Dên</t>
        </is>
      </c>
      <c r="G2139" s="141" t="n"/>
      <c r="H2139" s="141" t="inlineStr">
        <is>
          <t>Bộ</t>
        </is>
      </c>
      <c r="I2139" s="45" t="n"/>
      <c r="J2139" s="45" t="n"/>
      <c r="K2139" s="45" t="n"/>
      <c r="L2139" s="45" t="n"/>
      <c r="M2139" s="45" t="n"/>
      <c r="N2139" s="45" t="n"/>
      <c r="O2139" s="45" t="n"/>
      <c r="P2139" s="45" t="n"/>
    </row>
    <row r="2140" ht="30" customHeight="1">
      <c r="A2140" s="141" t="n"/>
      <c r="B2140" s="141" t="inlineStr">
        <is>
          <t>FAW</t>
        </is>
      </c>
      <c r="C2140" s="141" t="inlineStr">
        <is>
          <t>Dên CA-498/X2/57</t>
        </is>
      </c>
      <c r="D2140" s="141" t="n"/>
      <c r="E2140" s="141" t="inlineStr">
        <is>
          <t>Cos4</t>
        </is>
      </c>
      <c r="F2140" s="141" t="inlineStr">
        <is>
          <t>Dên</t>
        </is>
      </c>
      <c r="G2140" s="141" t="n"/>
      <c r="H2140" s="141" t="inlineStr">
        <is>
          <t>Bộ</t>
        </is>
      </c>
      <c r="I2140" s="45" t="n"/>
      <c r="J2140" s="45" t="n"/>
      <c r="K2140" s="45" t="n"/>
      <c r="L2140" s="45" t="n"/>
      <c r="M2140" s="45" t="n"/>
      <c r="N2140" s="45" t="n"/>
      <c r="O2140" s="45" t="n"/>
      <c r="P2140" s="45" t="n"/>
    </row>
    <row r="2141" ht="30" customHeight="1">
      <c r="A2141" s="43" t="inlineStr">
        <is>
          <t>HH081904</t>
        </is>
      </c>
      <c r="B2141" s="43" t="n"/>
      <c r="C2141" s="43" t="inlineStr">
        <is>
          <t>Bạc miểng (dên+baze) CA-6110/ 6DF1-21/26/ CA6110A (Cos0) 1005171/72/K0010000-PJLW</t>
        </is>
      </c>
      <c r="D2141" s="43" t="n"/>
      <c r="E2141" s="43" t="inlineStr">
        <is>
          <t>Cos0</t>
        </is>
      </c>
      <c r="F2141" s="43" t="inlineStr">
        <is>
          <t>Baze+Dên</t>
        </is>
      </c>
      <c r="G2141" s="43" t="n"/>
      <c r="H2141" s="43" t="inlineStr">
        <is>
          <t>Bộ</t>
        </is>
      </c>
      <c r="I2141" s="43" t="n"/>
      <c r="J2141" s="43" t="n"/>
      <c r="K2141" s="43" t="n"/>
      <c r="L2141" s="43" t="n"/>
      <c r="M2141" s="43" t="n"/>
      <c r="N2141" s="43" t="n"/>
      <c r="O2141" s="43" t="inlineStr">
        <is>
          <t>CA6110A</t>
        </is>
      </c>
      <c r="P2141" s="43" t="inlineStr">
        <is>
          <t>Bạc miểng (dên+baze) CA-6110/ 6DF1-21/26/ CA6110A (Cos0) 1005171/72/K0010000-PJLW</t>
        </is>
      </c>
    </row>
    <row r="2142" ht="30" customHeight="1">
      <c r="A2142" s="141" t="n"/>
      <c r="B2142" s="141" t="n"/>
      <c r="C2142" s="141" t="inlineStr">
        <is>
          <t>Bạc Miểng CA-6110/6DF1-21/26/72</t>
        </is>
      </c>
      <c r="D2142" s="141" t="n"/>
      <c r="E2142" s="141" t="inlineStr">
        <is>
          <t>Cos1</t>
        </is>
      </c>
      <c r="F2142" s="141" t="inlineStr">
        <is>
          <t>Baze+Dên</t>
        </is>
      </c>
      <c r="G2142" s="141" t="n"/>
      <c r="H2142" s="141" t="inlineStr">
        <is>
          <t>Bộ</t>
        </is>
      </c>
      <c r="I2142" s="43" t="n"/>
      <c r="J2142" s="43" t="n"/>
      <c r="K2142" s="43" t="n"/>
      <c r="L2142" s="43" t="n"/>
      <c r="M2142" s="43" t="n"/>
      <c r="N2142" s="43" t="n"/>
      <c r="O2142" s="43" t="n"/>
      <c r="P2142" s="43" t="n"/>
    </row>
    <row r="2143" ht="30" customHeight="1">
      <c r="A2143" s="141" t="n"/>
      <c r="B2143" s="141" t="n"/>
      <c r="C2143" s="141" t="inlineStr">
        <is>
          <t>Bạc Miểng CA-6110/6DF1-21/26/72</t>
        </is>
      </c>
      <c r="D2143" s="141" t="n"/>
      <c r="E2143" s="141" t="inlineStr">
        <is>
          <t>Cos2</t>
        </is>
      </c>
      <c r="F2143" s="141" t="inlineStr">
        <is>
          <t>Baze+Dên</t>
        </is>
      </c>
      <c r="G2143" s="141" t="n"/>
      <c r="H2143" s="141" t="inlineStr">
        <is>
          <t>Bộ</t>
        </is>
      </c>
      <c r="I2143" s="43" t="n"/>
      <c r="J2143" s="43" t="n"/>
      <c r="K2143" s="43" t="n"/>
      <c r="L2143" s="43" t="n"/>
      <c r="M2143" s="43" t="n"/>
      <c r="N2143" s="43" t="n"/>
      <c r="O2143" s="43" t="n"/>
      <c r="P2143" s="43" t="n"/>
    </row>
    <row r="2144" ht="30" customHeight="1">
      <c r="A2144" s="141" t="n"/>
      <c r="B2144" s="141" t="n"/>
      <c r="C2144" s="141" t="inlineStr">
        <is>
          <t>Bạc Miểng CA-6110/6DF1-21/26/72</t>
        </is>
      </c>
      <c r="D2144" s="141" t="n"/>
      <c r="E2144" s="141" t="inlineStr">
        <is>
          <t>Cos3</t>
        </is>
      </c>
      <c r="F2144" s="141" t="inlineStr">
        <is>
          <t>Baze+Dên</t>
        </is>
      </c>
      <c r="G2144" s="141" t="n"/>
      <c r="H2144" s="141" t="inlineStr">
        <is>
          <t>Bộ</t>
        </is>
      </c>
      <c r="I2144" s="43" t="n"/>
      <c r="J2144" s="43" t="n"/>
      <c r="K2144" s="43" t="n"/>
      <c r="L2144" s="43" t="n"/>
      <c r="M2144" s="43" t="n"/>
      <c r="N2144" s="43" t="n"/>
      <c r="O2144" s="43" t="n"/>
      <c r="P2144" s="43" t="n"/>
    </row>
    <row r="2145" ht="30" customHeight="1">
      <c r="A2145" s="141" t="n"/>
      <c r="B2145" s="141" t="n"/>
      <c r="C2145" s="141" t="inlineStr">
        <is>
          <t>Bạc Miểng CA-6110/6DF1-21/26/72</t>
        </is>
      </c>
      <c r="D2145" s="141" t="n"/>
      <c r="E2145" s="141" t="inlineStr">
        <is>
          <t>Cos4</t>
        </is>
      </c>
      <c r="F2145" s="141" t="inlineStr">
        <is>
          <t>Baze+Dên</t>
        </is>
      </c>
      <c r="G2145" s="141" t="n"/>
      <c r="H2145" s="141" t="inlineStr">
        <is>
          <t>Bộ</t>
        </is>
      </c>
      <c r="I2145" s="43" t="n"/>
      <c r="J2145" s="43" t="n"/>
      <c r="K2145" s="43" t="n"/>
      <c r="L2145" s="43" t="n"/>
      <c r="M2145" s="43" t="n"/>
      <c r="N2145" s="43" t="n"/>
      <c r="O2145" s="43" t="n"/>
      <c r="P2145" s="43" t="n"/>
    </row>
    <row r="2146" ht="30" customHeight="1">
      <c r="A2146" s="45" t="inlineStr">
        <is>
          <t>HH071085</t>
        </is>
      </c>
      <c r="B2146" s="45" t="n"/>
      <c r="C2146" s="45" t="inlineStr">
        <is>
          <t>Bạc miểng J2, JT (M0404A + R0404A) Cos0 - DAIDO NHẬT</t>
        </is>
      </c>
      <c r="D2146" s="45" t="n"/>
      <c r="E2146" s="45" t="inlineStr">
        <is>
          <t>Cos0</t>
        </is>
      </c>
      <c r="F2146" s="45" t="inlineStr">
        <is>
          <t>Baze+Dên</t>
        </is>
      </c>
      <c r="G2146" s="45" t="inlineStr">
        <is>
          <t>DAIDO NHẬT</t>
        </is>
      </c>
      <c r="H2146" s="45" t="inlineStr">
        <is>
          <t>Bộ</t>
        </is>
      </c>
      <c r="I2146" s="45" t="n"/>
      <c r="J2146" s="54" t="n">
        <v>450000</v>
      </c>
      <c r="K2146" s="54" t="n">
        <v>500000</v>
      </c>
      <c r="L2146" s="54" t="n">
        <v>550000</v>
      </c>
      <c r="M2146" s="45" t="n"/>
      <c r="N2146" s="45" t="n"/>
      <c r="O2146" s="45" t="n"/>
      <c r="P2146" s="45" t="inlineStr">
        <is>
          <t>Bạc miểng J2, JT (M0404A + R0404A) Cos0 - DAIDO NHẬT</t>
        </is>
      </c>
    </row>
    <row r="2147" ht="30" customHeight="1">
      <c r="A2147" s="141" t="n"/>
      <c r="B2147" s="141" t="n"/>
      <c r="C2147" s="141" t="inlineStr">
        <is>
          <t>Bạc Miểng J2</t>
        </is>
      </c>
      <c r="D2147" s="141" t="n"/>
      <c r="E2147" s="141" t="inlineStr">
        <is>
          <t>Cos1</t>
        </is>
      </c>
      <c r="F2147" s="141" t="inlineStr">
        <is>
          <t>Baze+Dên</t>
        </is>
      </c>
      <c r="G2147" s="141" t="n"/>
      <c r="H2147" s="141" t="inlineStr">
        <is>
          <t>Bộ</t>
        </is>
      </c>
      <c r="I2147" s="45" t="n"/>
      <c r="J2147" s="45" t="n"/>
      <c r="K2147" s="45" t="n"/>
      <c r="L2147" s="45" t="n"/>
      <c r="M2147" s="45" t="n"/>
      <c r="N2147" s="45" t="n"/>
      <c r="O2147" s="45" t="n"/>
      <c r="P2147" s="45" t="n"/>
    </row>
    <row r="2148" ht="30" customHeight="1">
      <c r="A2148" s="141" t="n"/>
      <c r="B2148" s="141" t="n"/>
      <c r="C2148" s="141" t="inlineStr">
        <is>
          <t>Bạc Miểng J2</t>
        </is>
      </c>
      <c r="D2148" s="141" t="n"/>
      <c r="E2148" s="141" t="inlineStr">
        <is>
          <t>Cos2</t>
        </is>
      </c>
      <c r="F2148" s="141" t="inlineStr">
        <is>
          <t>Baze+Dên</t>
        </is>
      </c>
      <c r="G2148" s="141" t="n"/>
      <c r="H2148" s="141" t="inlineStr">
        <is>
          <t>Bộ</t>
        </is>
      </c>
      <c r="I2148" s="45" t="n"/>
      <c r="J2148" s="45" t="n"/>
      <c r="K2148" s="45" t="n"/>
      <c r="L2148" s="45" t="n"/>
      <c r="M2148" s="45" t="n"/>
      <c r="N2148" s="45" t="n"/>
      <c r="O2148" s="45" t="n"/>
      <c r="P2148" s="45" t="n"/>
    </row>
    <row r="2149" ht="30" customHeight="1">
      <c r="A2149" s="45" t="inlineStr">
        <is>
          <t>HH078266</t>
        </is>
      </c>
      <c r="B2149" s="45" t="n"/>
      <c r="C2149" s="45" t="inlineStr">
        <is>
          <t>Bạc miểng JT/J2 Cos3 - NDC</t>
        </is>
      </c>
      <c r="D2149" s="45" t="n"/>
      <c r="E2149" s="45" t="inlineStr">
        <is>
          <t>Cos3</t>
        </is>
      </c>
      <c r="F2149" s="45" t="inlineStr">
        <is>
          <t>Baze+Dên</t>
        </is>
      </c>
      <c r="G2149" s="45" t="inlineStr">
        <is>
          <t>NDC</t>
        </is>
      </c>
      <c r="H2149" s="45" t="inlineStr">
        <is>
          <t>Bộ</t>
        </is>
      </c>
      <c r="I2149" s="45" t="n"/>
      <c r="J2149" s="45" t="n"/>
      <c r="K2149" s="45" t="n"/>
      <c r="L2149" s="45" t="n"/>
      <c r="M2149" s="45" t="n"/>
      <c r="N2149" s="45" t="n"/>
      <c r="O2149" s="45" t="n"/>
      <c r="P2149" s="45" t="inlineStr">
        <is>
          <t>Bạc miểng JT/J2 Cos3 - NDC</t>
        </is>
      </c>
    </row>
    <row r="2150" ht="30" customHeight="1">
      <c r="A2150" s="141" t="n"/>
      <c r="B2150" s="141" t="n"/>
      <c r="C2150" s="141" t="inlineStr">
        <is>
          <t>Bạc Miểng J2</t>
        </is>
      </c>
      <c r="D2150" s="141" t="n"/>
      <c r="E2150" s="141" t="inlineStr">
        <is>
          <t>Cos4</t>
        </is>
      </c>
      <c r="F2150" s="141" t="inlineStr">
        <is>
          <t>Baze+Dên</t>
        </is>
      </c>
      <c r="G2150" s="141" t="n"/>
      <c r="H2150" s="141" t="inlineStr">
        <is>
          <t>Bộ</t>
        </is>
      </c>
      <c r="I2150" s="45" t="n"/>
      <c r="J2150" s="45" t="n"/>
      <c r="K2150" s="45" t="n"/>
      <c r="L2150" s="45" t="n"/>
      <c r="M2150" s="45" t="n"/>
      <c r="N2150" s="45" t="n"/>
      <c r="O2150" s="45" t="n"/>
      <c r="P2150" s="45" t="n"/>
    </row>
    <row r="2151" ht="30" customHeight="1">
      <c r="A2151" s="43" t="inlineStr">
        <is>
          <t>HH075438</t>
        </is>
      </c>
      <c r="B2151" s="43" t="n"/>
      <c r="C2151" s="43" t="inlineStr">
        <is>
          <t>Bạc miểng J2, JT / Fronteer 3.0 Cos0 - NDC</t>
        </is>
      </c>
      <c r="D2151" s="43" t="n"/>
      <c r="E2151" s="43" t="inlineStr">
        <is>
          <t>Cos0</t>
        </is>
      </c>
      <c r="F2151" s="43" t="inlineStr">
        <is>
          <t>Baze+Dên</t>
        </is>
      </c>
      <c r="G2151" s="43" t="inlineStr">
        <is>
          <t>NDC</t>
        </is>
      </c>
      <c r="H2151" s="43" t="inlineStr">
        <is>
          <t>Bộ</t>
        </is>
      </c>
      <c r="I2151" s="43" t="n"/>
      <c r="J2151" s="43" t="n"/>
      <c r="K2151" s="43" t="n"/>
      <c r="L2151" s="43" t="n"/>
      <c r="M2151" s="43" t="n"/>
      <c r="N2151" s="43" t="n"/>
      <c r="O2151" s="43" t="n"/>
      <c r="P2151" s="43" t="inlineStr">
        <is>
          <t>Bạc miểng J2, JT / Fronteer 3.0 Cos0 - NDC</t>
        </is>
      </c>
    </row>
    <row r="2152" ht="30" customHeight="1">
      <c r="A2152" s="45" t="inlineStr">
        <is>
          <t>HH073691</t>
        </is>
      </c>
      <c r="B2152" s="45" t="n"/>
      <c r="C2152" s="45" t="inlineStr">
        <is>
          <t>Bạc miểng J2, JT / Fronteer 3.0 Cos0 - Taiho</t>
        </is>
      </c>
      <c r="D2152" s="45" t="n"/>
      <c r="E2152" s="45" t="inlineStr">
        <is>
          <t>Cos0</t>
        </is>
      </c>
      <c r="F2152" s="45" t="inlineStr">
        <is>
          <t>Baze+Dên</t>
        </is>
      </c>
      <c r="G2152" s="45" t="inlineStr">
        <is>
          <t>TAIHO</t>
        </is>
      </c>
      <c r="H2152" s="45" t="inlineStr">
        <is>
          <t>Bộ</t>
        </is>
      </c>
      <c r="I2152" s="45" t="n"/>
      <c r="J2152" s="45" t="n"/>
      <c r="K2152" s="45" t="n"/>
      <c r="L2152" s="45" t="n"/>
      <c r="M2152" s="45" t="n"/>
      <c r="N2152" s="45" t="n"/>
      <c r="O2152" s="45" t="n"/>
      <c r="P2152" s="45" t="inlineStr">
        <is>
          <t>Bạc miểng J2, JT / Fronteer 3.0 Cos0 - Taiho</t>
        </is>
      </c>
    </row>
    <row r="2153" ht="30" customHeight="1">
      <c r="A2153" s="43" t="inlineStr">
        <is>
          <t>HH073438</t>
        </is>
      </c>
      <c r="B2153" s="43" t="n"/>
      <c r="C2153" s="43" t="inlineStr">
        <is>
          <t>Bạc miểng J2, JT / Frontieer 3.0 Cos1 - TAIHO</t>
        </is>
      </c>
      <c r="D2153" s="43" t="n"/>
      <c r="E2153" s="43" t="inlineStr">
        <is>
          <t>Cos1</t>
        </is>
      </c>
      <c r="F2153" s="43" t="inlineStr">
        <is>
          <t>Baze+Dên</t>
        </is>
      </c>
      <c r="G2153" s="43" t="inlineStr">
        <is>
          <t>TAIHO</t>
        </is>
      </c>
      <c r="H2153" s="43" t="inlineStr">
        <is>
          <t>Bộ</t>
        </is>
      </c>
      <c r="I2153" s="43" t="n"/>
      <c r="J2153" s="43" t="n"/>
      <c r="K2153" s="43" t="n"/>
      <c r="L2153" s="43" t="n"/>
      <c r="M2153" s="43" t="n"/>
      <c r="N2153" s="43" t="n"/>
      <c r="O2153" s="43" t="n"/>
      <c r="P2153" s="43" t="inlineStr">
        <is>
          <t>Bạc miểng J2, JT / Frontieer 3.0 Cos1 - TAIHO</t>
        </is>
      </c>
    </row>
    <row r="2154" ht="30" customHeight="1">
      <c r="A2154" s="45" t="inlineStr">
        <is>
          <t>HH076051</t>
        </is>
      </c>
      <c r="B2154" s="45" t="n"/>
      <c r="C2154" s="45" t="inlineStr">
        <is>
          <t>Bạc miểng J2, JT / Fronteer 3.0 Cos2 - NDC</t>
        </is>
      </c>
      <c r="D2154" s="45" t="n"/>
      <c r="E2154" s="45" t="inlineStr">
        <is>
          <t>Cos2</t>
        </is>
      </c>
      <c r="F2154" s="45" t="inlineStr">
        <is>
          <t>Baze+Dên</t>
        </is>
      </c>
      <c r="G2154" s="45" t="inlineStr">
        <is>
          <t>NDC</t>
        </is>
      </c>
      <c r="H2154" s="45" t="inlineStr">
        <is>
          <t>Bộ</t>
        </is>
      </c>
      <c r="I2154" s="45" t="n"/>
      <c r="J2154" s="45" t="n"/>
      <c r="K2154" s="45" t="n"/>
      <c r="L2154" s="45" t="n"/>
      <c r="M2154" s="45" t="n"/>
      <c r="N2154" s="45" t="n"/>
      <c r="O2154" s="45" t="n"/>
      <c r="P2154" s="45" t="inlineStr">
        <is>
          <t>Bạc miểng J2, JT / Fronteer 3.0 Cos2 - NDC</t>
        </is>
      </c>
    </row>
    <row r="2155" ht="30" customHeight="1">
      <c r="A2155" s="141" t="n"/>
      <c r="B2155" s="141" t="n"/>
      <c r="C2155" s="141" t="inlineStr">
        <is>
          <t>Bạc Miểng J2/3.0</t>
        </is>
      </c>
      <c r="D2155" s="141" t="n"/>
      <c r="E2155" s="141" t="inlineStr">
        <is>
          <t>Cos3</t>
        </is>
      </c>
      <c r="F2155" s="141" t="inlineStr">
        <is>
          <t>Baze+Dên</t>
        </is>
      </c>
      <c r="G2155" s="141" t="n"/>
      <c r="H2155" s="141" t="inlineStr">
        <is>
          <t>Bộ</t>
        </is>
      </c>
      <c r="I2155" s="43" t="n"/>
      <c r="J2155" s="43" t="n"/>
      <c r="K2155" s="43" t="n"/>
      <c r="L2155" s="43" t="n"/>
      <c r="M2155" s="43" t="n"/>
      <c r="N2155" s="43" t="n"/>
      <c r="O2155" s="43" t="n"/>
      <c r="P2155" s="43" t="n"/>
    </row>
    <row r="2156" ht="30" customHeight="1">
      <c r="A2156" s="141" t="n"/>
      <c r="B2156" s="141" t="n"/>
      <c r="C2156" s="141" t="inlineStr">
        <is>
          <t>Bạc Miểng J2/3.0</t>
        </is>
      </c>
      <c r="D2156" s="141" t="n"/>
      <c r="E2156" s="141" t="inlineStr">
        <is>
          <t>Cos4</t>
        </is>
      </c>
      <c r="F2156" s="141" t="inlineStr">
        <is>
          <t>Baze+Dên</t>
        </is>
      </c>
      <c r="G2156" s="141" t="n"/>
      <c r="H2156" s="141" t="inlineStr">
        <is>
          <t>Bộ</t>
        </is>
      </c>
      <c r="I2156" s="45" t="n"/>
      <c r="J2156" s="45" t="n"/>
      <c r="K2156" s="45" t="n"/>
      <c r="L2156" s="45" t="n"/>
      <c r="M2156" s="45" t="n"/>
      <c r="N2156" s="45" t="n"/>
      <c r="O2156" s="45" t="n"/>
      <c r="P2156" s="45" t="n"/>
    </row>
    <row r="2157" ht="30" customHeight="1">
      <c r="A2157" s="43" t="inlineStr">
        <is>
          <t>HH076385</t>
        </is>
      </c>
      <c r="B2157" s="43" t="n"/>
      <c r="C2157" s="43" t="inlineStr">
        <is>
          <t>Baze J2/3.0</t>
        </is>
      </c>
      <c r="D2157" s="43" t="n"/>
      <c r="E2157" s="43" t="inlineStr">
        <is>
          <t>Cos0</t>
        </is>
      </c>
      <c r="F2157" s="43" t="inlineStr">
        <is>
          <t>Baze</t>
        </is>
      </c>
      <c r="G2157" s="43" t="inlineStr">
        <is>
          <t>TDC</t>
        </is>
      </c>
      <c r="H2157" s="43" t="inlineStr">
        <is>
          <t>Bộ</t>
        </is>
      </c>
      <c r="I2157" s="43" t="n"/>
      <c r="J2157" s="53" t="n">
        <v>230000</v>
      </c>
      <c r="K2157" s="53" t="n">
        <v>240000</v>
      </c>
      <c r="L2157" s="53" t="n">
        <v>250000</v>
      </c>
      <c r="M2157" s="43" t="n"/>
      <c r="N2157" s="43" t="n"/>
      <c r="O2157" s="43" t="inlineStr">
        <is>
          <t>MK8405A</t>
        </is>
      </c>
      <c r="P2157" s="43" t="inlineStr">
        <is>
          <t>Miểng baze J2, JT / Fronteer 3.0 - Cos0 - (MK8405A) - TDC</t>
        </is>
      </c>
    </row>
    <row r="2158" ht="30" customHeight="1">
      <c r="A2158" s="45" t="inlineStr">
        <is>
          <t>HH076386</t>
        </is>
      </c>
      <c r="B2158" s="45" t="n"/>
      <c r="C2158" s="45" t="inlineStr">
        <is>
          <t>Baze J2/3.0</t>
        </is>
      </c>
      <c r="D2158" s="45" t="n"/>
      <c r="E2158" s="45" t="inlineStr">
        <is>
          <t>Cos1</t>
        </is>
      </c>
      <c r="F2158" s="45" t="inlineStr">
        <is>
          <t>Baze</t>
        </is>
      </c>
      <c r="G2158" s="45" t="inlineStr">
        <is>
          <t>TAIHO</t>
        </is>
      </c>
      <c r="H2158" s="45" t="inlineStr">
        <is>
          <t>Bộ</t>
        </is>
      </c>
      <c r="I2158" s="45" t="n"/>
      <c r="J2158" s="45" t="n"/>
      <c r="K2158" s="45" t="n"/>
      <c r="L2158" s="45" t="n"/>
      <c r="M2158" s="45" t="n"/>
      <c r="N2158" s="45" t="n"/>
      <c r="O2158" s="45" t="n"/>
      <c r="P2158" s="45" t="inlineStr">
        <is>
          <t>Miểng baze J2, JT / Fronteer 3.0 (M3003A) Cos1 - Taiho</t>
        </is>
      </c>
    </row>
    <row r="2159" ht="30" customHeight="1">
      <c r="A2159" s="43" t="inlineStr">
        <is>
          <t>HH076387</t>
        </is>
      </c>
      <c r="B2159" s="43" t="n"/>
      <c r="C2159" s="43" t="inlineStr">
        <is>
          <t>Baze J2/3.0</t>
        </is>
      </c>
      <c r="D2159" s="43" t="n"/>
      <c r="E2159" s="43" t="inlineStr">
        <is>
          <t>Cos2</t>
        </is>
      </c>
      <c r="F2159" s="43" t="inlineStr">
        <is>
          <t>Baze</t>
        </is>
      </c>
      <c r="G2159" s="43" t="inlineStr">
        <is>
          <t>TAIHO</t>
        </is>
      </c>
      <c r="H2159" s="43" t="inlineStr">
        <is>
          <t>Bộ</t>
        </is>
      </c>
      <c r="I2159" s="43" t="n"/>
      <c r="J2159" s="43" t="n"/>
      <c r="K2159" s="43" t="n"/>
      <c r="L2159" s="43" t="n"/>
      <c r="M2159" s="43" t="n"/>
      <c r="N2159" s="43" t="n"/>
      <c r="O2159" s="43" t="n"/>
      <c r="P2159" s="43" t="inlineStr">
        <is>
          <t>Miểng baze J2, JT / Fronteer 3.0 (M3003A) Cos2 - Taiho</t>
        </is>
      </c>
    </row>
    <row r="2160" ht="30" customHeight="1">
      <c r="A2160" s="141" t="n"/>
      <c r="B2160" s="141" t="n"/>
      <c r="C2160" s="141" t="inlineStr">
        <is>
          <t>Baze J2/3.0</t>
        </is>
      </c>
      <c r="D2160" s="141" t="n"/>
      <c r="E2160" s="141" t="inlineStr">
        <is>
          <t>Cos3</t>
        </is>
      </c>
      <c r="F2160" s="141" t="inlineStr">
        <is>
          <t>Baze</t>
        </is>
      </c>
      <c r="G2160" s="141" t="n"/>
      <c r="H2160" s="141" t="inlineStr">
        <is>
          <t>Bộ</t>
        </is>
      </c>
      <c r="I2160" s="43" t="n"/>
      <c r="J2160" s="43" t="n"/>
      <c r="K2160" s="43" t="n"/>
      <c r="L2160" s="43" t="n"/>
      <c r="M2160" s="43" t="n"/>
      <c r="N2160" s="43" t="n"/>
      <c r="O2160" s="43" t="n"/>
      <c r="P2160" s="43" t="n"/>
    </row>
    <row r="2161" ht="30" customHeight="1">
      <c r="A2161" s="141" t="n"/>
      <c r="B2161" s="141" t="n"/>
      <c r="C2161" s="141" t="inlineStr">
        <is>
          <t>Baze J2/3.0</t>
        </is>
      </c>
      <c r="D2161" s="141" t="n"/>
      <c r="E2161" s="141" t="inlineStr">
        <is>
          <t>Cos4</t>
        </is>
      </c>
      <c r="F2161" s="141" t="inlineStr">
        <is>
          <t>Baze</t>
        </is>
      </c>
      <c r="G2161" s="141" t="n"/>
      <c r="H2161" s="141" t="inlineStr">
        <is>
          <t>Bộ</t>
        </is>
      </c>
      <c r="I2161" s="43" t="n"/>
      <c r="J2161" s="43" t="n"/>
      <c r="K2161" s="43" t="n"/>
      <c r="L2161" s="43" t="n"/>
      <c r="M2161" s="43" t="n"/>
      <c r="N2161" s="43" t="n"/>
      <c r="O2161" s="43" t="n"/>
      <c r="P2161" s="43" t="n"/>
    </row>
    <row r="2162" ht="30" customHeight="1">
      <c r="A2162" s="45" t="inlineStr">
        <is>
          <t>HH076325</t>
        </is>
      </c>
      <c r="B2162" s="45" t="n"/>
      <c r="C2162" s="45" t="inlineStr">
        <is>
          <t>Dên J2/3.0</t>
        </is>
      </c>
      <c r="D2162" s="45" t="n"/>
      <c r="E2162" s="45" t="inlineStr">
        <is>
          <t>Cos0</t>
        </is>
      </c>
      <c r="F2162" s="45" t="inlineStr">
        <is>
          <t>Dên</t>
        </is>
      </c>
      <c r="G2162" s="45" t="inlineStr">
        <is>
          <t>TDC RK8405A</t>
        </is>
      </c>
      <c r="H2162" s="45" t="inlineStr">
        <is>
          <t>Bộ</t>
        </is>
      </c>
      <c r="I2162" s="45" t="n"/>
      <c r="J2162" s="54" t="n">
        <v>160000</v>
      </c>
      <c r="K2162" s="54" t="n">
        <v>170000</v>
      </c>
      <c r="L2162" s="54" t="n">
        <v>180000</v>
      </c>
      <c r="M2162" s="45" t="n"/>
      <c r="N2162" s="45" t="n"/>
      <c r="O2162" s="45" t="n"/>
      <c r="P2162" s="45" t="inlineStr">
        <is>
          <t>Miểng dên J2, JT / Fronteer 3.0 Cos0 - TDC RK8405A</t>
        </is>
      </c>
    </row>
    <row r="2163" ht="30" customHeight="1">
      <c r="A2163" s="43" t="inlineStr">
        <is>
          <t>HH076389</t>
        </is>
      </c>
      <c r="B2163" s="43" t="n"/>
      <c r="C2163" s="43" t="inlineStr">
        <is>
          <t>Dên J2/3.0</t>
        </is>
      </c>
      <c r="D2163" s="43" t="n"/>
      <c r="E2163" s="43" t="inlineStr">
        <is>
          <t>Cos1</t>
        </is>
      </c>
      <c r="F2163" s="43" t="inlineStr">
        <is>
          <t>Dên</t>
        </is>
      </c>
      <c r="G2163" s="43" t="inlineStr">
        <is>
          <t>TAIHO</t>
        </is>
      </c>
      <c r="H2163" s="43" t="inlineStr">
        <is>
          <t>Bộ</t>
        </is>
      </c>
      <c r="I2163" s="43" t="n"/>
      <c r="J2163" s="43" t="n"/>
      <c r="K2163" s="43" t="n"/>
      <c r="L2163" s="43" t="n"/>
      <c r="M2163" s="43" t="n"/>
      <c r="N2163" s="43" t="n"/>
      <c r="O2163" s="43" t="n"/>
      <c r="P2163" s="43" t="inlineStr">
        <is>
          <t>Miểng dên J2, JT / Fronteer 3.0 (R3003A) Cos1 - Taiho</t>
        </is>
      </c>
    </row>
    <row r="2164" ht="30" customHeight="1">
      <c r="A2164" s="45" t="inlineStr">
        <is>
          <t>HH076390</t>
        </is>
      </c>
      <c r="B2164" s="45" t="n"/>
      <c r="C2164" s="45" t="inlineStr">
        <is>
          <t>Dên J2/3.0</t>
        </is>
      </c>
      <c r="D2164" s="45" t="n"/>
      <c r="E2164" s="45" t="inlineStr">
        <is>
          <t>Cos2</t>
        </is>
      </c>
      <c r="F2164" s="45" t="inlineStr">
        <is>
          <t>Dên</t>
        </is>
      </c>
      <c r="G2164" s="45" t="inlineStr">
        <is>
          <t>TAIHO</t>
        </is>
      </c>
      <c r="H2164" s="45" t="inlineStr">
        <is>
          <t>Bộ</t>
        </is>
      </c>
      <c r="I2164" s="45" t="n"/>
      <c r="J2164" s="45" t="n"/>
      <c r="K2164" s="45" t="n"/>
      <c r="L2164" s="45" t="n"/>
      <c r="M2164" s="45" t="n"/>
      <c r="N2164" s="45" t="n"/>
      <c r="O2164" s="45" t="n"/>
      <c r="P2164" s="45" t="inlineStr">
        <is>
          <t>Miểng dên J2, JT / Fronteer 3.0 (R3003A) Cos2 - Taiho</t>
        </is>
      </c>
    </row>
    <row r="2165" ht="30" customHeight="1">
      <c r="A2165" s="141" t="n"/>
      <c r="B2165" s="141" t="n"/>
      <c r="C2165" s="141" t="inlineStr">
        <is>
          <t>Dên J2/3.0</t>
        </is>
      </c>
      <c r="D2165" s="141" t="n"/>
      <c r="E2165" s="141" t="inlineStr">
        <is>
          <t>Cos3</t>
        </is>
      </c>
      <c r="F2165" s="141" t="inlineStr">
        <is>
          <t>Dên</t>
        </is>
      </c>
      <c r="G2165" s="141" t="n"/>
      <c r="H2165" s="141" t="inlineStr">
        <is>
          <t>Bộ</t>
        </is>
      </c>
      <c r="I2165" s="45" t="n"/>
      <c r="J2165" s="45" t="n"/>
      <c r="K2165" s="45" t="n"/>
      <c r="L2165" s="45" t="n"/>
      <c r="M2165" s="45" t="n"/>
      <c r="N2165" s="45" t="n"/>
      <c r="O2165" s="45" t="n"/>
      <c r="P2165" s="45" t="n"/>
    </row>
    <row r="2166" ht="30" customHeight="1">
      <c r="A2166" s="141" t="n"/>
      <c r="B2166" s="141" t="n"/>
      <c r="C2166" s="141" t="inlineStr">
        <is>
          <t>Dên J2/3.0</t>
        </is>
      </c>
      <c r="D2166" s="141" t="n"/>
      <c r="E2166" s="141" t="inlineStr">
        <is>
          <t>Cos4</t>
        </is>
      </c>
      <c r="F2166" s="141" t="inlineStr">
        <is>
          <t>Dên</t>
        </is>
      </c>
      <c r="G2166" s="141" t="n"/>
      <c r="H2166" s="141" t="inlineStr">
        <is>
          <t>Bộ</t>
        </is>
      </c>
      <c r="I2166" s="45" t="n"/>
      <c r="J2166" s="45" t="n"/>
      <c r="K2166" s="45" t="n"/>
      <c r="L2166" s="45" t="n"/>
      <c r="M2166" s="45" t="n"/>
      <c r="N2166" s="45" t="n"/>
      <c r="O2166" s="45" t="n"/>
      <c r="P2166" s="45" t="n"/>
    </row>
    <row r="2167" ht="30" customHeight="1">
      <c r="A2167" s="43" t="inlineStr">
        <is>
          <t>HH071162</t>
        </is>
      </c>
      <c r="B2167" s="43" t="inlineStr">
        <is>
          <t>NISSAN</t>
        </is>
      </c>
      <c r="C2167" s="43" t="inlineStr">
        <is>
          <t>Bạc miểng NE6/ND6 Cos0 TAIHO</t>
        </is>
      </c>
      <c r="D2167" s="43" t="n"/>
      <c r="E2167" s="43" t="inlineStr">
        <is>
          <t>Cos0</t>
        </is>
      </c>
      <c r="F2167" s="43" t="inlineStr">
        <is>
          <t>Baze+Dên</t>
        </is>
      </c>
      <c r="G2167" s="43" t="n"/>
      <c r="H2167" s="43" t="inlineStr">
        <is>
          <t>Bộ</t>
        </is>
      </c>
      <c r="I2167" s="43" t="n"/>
      <c r="J2167" s="43" t="n"/>
      <c r="K2167" s="43" t="n"/>
      <c r="L2167" s="43" t="n"/>
      <c r="M2167" s="43" t="n"/>
      <c r="N2167" s="43" t="n"/>
      <c r="O2167" s="43" t="n"/>
      <c r="P2167" s="43" t="inlineStr">
        <is>
          <t>Bạc miểng NE6/ND6 Cos0 TAIHO</t>
        </is>
      </c>
    </row>
    <row r="2168" ht="30" customHeight="1">
      <c r="A2168" s="141" t="n"/>
      <c r="B2168" s="141" t="inlineStr">
        <is>
          <t>NISSAN</t>
        </is>
      </c>
      <c r="C2168" s="141" t="inlineStr">
        <is>
          <t>Bạc Miểng NE6/ND6</t>
        </is>
      </c>
      <c r="D2168" s="141" t="n"/>
      <c r="E2168" s="141" t="inlineStr">
        <is>
          <t>Cos1</t>
        </is>
      </c>
      <c r="F2168" s="141" t="inlineStr">
        <is>
          <t>Baze+Dên</t>
        </is>
      </c>
      <c r="G2168" s="141" t="n"/>
      <c r="H2168" s="141" t="inlineStr">
        <is>
          <t>Bộ</t>
        </is>
      </c>
      <c r="I2168" s="43" t="n"/>
      <c r="J2168" s="43" t="n"/>
      <c r="K2168" s="43" t="n"/>
      <c r="L2168" s="43" t="n"/>
      <c r="M2168" s="43" t="n"/>
      <c r="N2168" s="43" t="n"/>
      <c r="O2168" s="43" t="n"/>
      <c r="P2168" s="43" t="n"/>
    </row>
    <row r="2169" ht="30" customHeight="1">
      <c r="A2169" s="43" t="inlineStr">
        <is>
          <t>HH073957</t>
        </is>
      </c>
      <c r="B2169" s="43" t="inlineStr">
        <is>
          <t>NISSAN</t>
        </is>
      </c>
      <c r="C2169" s="43" t="inlineStr">
        <is>
          <t>Bạc miểng NE6/ND6 Cos2 TAIHO</t>
        </is>
      </c>
      <c r="D2169" s="43" t="n"/>
      <c r="E2169" s="43" t="inlineStr">
        <is>
          <t>Cos2</t>
        </is>
      </c>
      <c r="F2169" s="43" t="inlineStr">
        <is>
          <t>Baze+Dên</t>
        </is>
      </c>
      <c r="G2169" s="43" t="n"/>
      <c r="H2169" s="43" t="inlineStr">
        <is>
          <t>Bộ</t>
        </is>
      </c>
      <c r="I2169" s="43" t="n"/>
      <c r="J2169" s="43" t="n"/>
      <c r="K2169" s="43" t="n"/>
      <c r="L2169" s="43" t="n"/>
      <c r="M2169" s="43" t="n"/>
      <c r="N2169" s="43" t="n"/>
      <c r="O2169" s="43" t="n"/>
      <c r="P2169" s="43" t="inlineStr">
        <is>
          <t>Bạc miểng NE6/ND6 Cos2 TAIHO</t>
        </is>
      </c>
    </row>
    <row r="2170" ht="30" customHeight="1">
      <c r="A2170" s="141" t="n"/>
      <c r="B2170" s="141" t="inlineStr">
        <is>
          <t>NISSAN</t>
        </is>
      </c>
      <c r="C2170" s="141" t="inlineStr">
        <is>
          <t>Bạc Miểng NE6/ND6</t>
        </is>
      </c>
      <c r="D2170" s="141" t="n"/>
      <c r="E2170" s="141" t="inlineStr">
        <is>
          <t>Cos3</t>
        </is>
      </c>
      <c r="F2170" s="141" t="inlineStr">
        <is>
          <t>Baze+Dên</t>
        </is>
      </c>
      <c r="G2170" s="141" t="n"/>
      <c r="H2170" s="141" t="inlineStr">
        <is>
          <t>Bộ</t>
        </is>
      </c>
      <c r="I2170" s="43" t="n"/>
      <c r="J2170" s="43" t="n"/>
      <c r="K2170" s="43" t="n"/>
      <c r="L2170" s="43" t="n"/>
      <c r="M2170" s="43" t="n"/>
      <c r="N2170" s="43" t="n"/>
      <c r="O2170" s="43" t="n"/>
      <c r="P2170" s="43" t="n"/>
    </row>
    <row r="2171" ht="30" customHeight="1">
      <c r="A2171" s="141" t="n"/>
      <c r="B2171" s="141" t="inlineStr">
        <is>
          <t>NISSAN</t>
        </is>
      </c>
      <c r="C2171" s="141" t="inlineStr">
        <is>
          <t>Bạc Miểng NE6/ND6</t>
        </is>
      </c>
      <c r="D2171" s="141" t="n"/>
      <c r="E2171" s="141" t="inlineStr">
        <is>
          <t>Cos4</t>
        </is>
      </c>
      <c r="F2171" s="141" t="inlineStr">
        <is>
          <t>Baze+Dên</t>
        </is>
      </c>
      <c r="G2171" s="141" t="n"/>
      <c r="H2171" s="141" t="inlineStr">
        <is>
          <t>Bộ</t>
        </is>
      </c>
      <c r="I2171" s="43" t="n"/>
      <c r="J2171" s="43" t="n"/>
      <c r="K2171" s="43" t="n"/>
      <c r="L2171" s="43" t="n"/>
      <c r="M2171" s="43" t="n"/>
      <c r="N2171" s="43" t="n"/>
      <c r="O2171" s="43" t="n"/>
      <c r="P2171" s="43" t="n"/>
    </row>
    <row r="2172" ht="30" customHeight="1">
      <c r="A2172" s="45" t="inlineStr">
        <is>
          <t>HH075139</t>
        </is>
      </c>
      <c r="B2172" s="45" t="inlineStr">
        <is>
          <t>MERCEDES</t>
        </is>
      </c>
      <c r="C2172" s="45" t="inlineStr">
        <is>
          <t>Bạc miểng OM602 cos0 - DAIDO</t>
        </is>
      </c>
      <c r="D2172" s="45" t="n"/>
      <c r="E2172" s="45" t="inlineStr">
        <is>
          <t>Cos0</t>
        </is>
      </c>
      <c r="F2172" s="45" t="inlineStr">
        <is>
          <t>Baze+Dên</t>
        </is>
      </c>
      <c r="G2172" s="45" t="inlineStr">
        <is>
          <t>DAIDO</t>
        </is>
      </c>
      <c r="H2172" s="45" t="inlineStr">
        <is>
          <t>Bộ</t>
        </is>
      </c>
      <c r="I2172" s="45" t="n"/>
      <c r="J2172" s="45" t="n"/>
      <c r="K2172" s="45" t="n"/>
      <c r="L2172" s="45" t="n"/>
      <c r="M2172" s="45" t="n"/>
      <c r="N2172" s="45" t="n"/>
      <c r="O2172" s="45" t="n"/>
      <c r="P2172" s="45" t="inlineStr">
        <is>
          <t>Bạc miểng OM602 cos0 - DAIDO</t>
        </is>
      </c>
    </row>
    <row r="2173" ht="30" customHeight="1">
      <c r="A2173" s="141" t="n"/>
      <c r="B2173" s="141" t="inlineStr">
        <is>
          <t>MERCEDES</t>
        </is>
      </c>
      <c r="C2173" s="141" t="inlineStr">
        <is>
          <t>Bạc Miểng OM602</t>
        </is>
      </c>
      <c r="D2173" s="141" t="n"/>
      <c r="E2173" s="141" t="inlineStr">
        <is>
          <t>Cos1</t>
        </is>
      </c>
      <c r="F2173" s="141" t="inlineStr">
        <is>
          <t>Baze+Dên</t>
        </is>
      </c>
      <c r="G2173" s="141" t="n"/>
      <c r="H2173" s="141" t="inlineStr">
        <is>
          <t>Bộ</t>
        </is>
      </c>
      <c r="I2173" s="45" t="n"/>
      <c r="J2173" s="45" t="n"/>
      <c r="K2173" s="45" t="n"/>
      <c r="L2173" s="45" t="n"/>
      <c r="M2173" s="45" t="n"/>
      <c r="N2173" s="45" t="n"/>
      <c r="O2173" s="45" t="n"/>
      <c r="P2173" s="45" t="n"/>
    </row>
    <row r="2174" ht="30" customHeight="1">
      <c r="A2174" s="141" t="n"/>
      <c r="B2174" s="141" t="inlineStr">
        <is>
          <t>MERCEDES</t>
        </is>
      </c>
      <c r="C2174" s="141" t="inlineStr">
        <is>
          <t>Bạc Miểng OM602</t>
        </is>
      </c>
      <c r="D2174" s="141" t="n"/>
      <c r="E2174" s="141" t="inlineStr">
        <is>
          <t>Cos2</t>
        </is>
      </c>
      <c r="F2174" s="141" t="inlineStr">
        <is>
          <t>Baze+Dên</t>
        </is>
      </c>
      <c r="G2174" s="141" t="n"/>
      <c r="H2174" s="141" t="inlineStr">
        <is>
          <t>Bộ</t>
        </is>
      </c>
      <c r="I2174" s="45" t="n"/>
      <c r="J2174" s="45" t="n"/>
      <c r="K2174" s="45" t="n"/>
      <c r="L2174" s="45" t="n"/>
      <c r="M2174" s="45" t="n"/>
      <c r="N2174" s="45" t="n"/>
      <c r="O2174" s="45" t="n"/>
      <c r="P2174" s="45" t="n"/>
    </row>
    <row r="2175" ht="30" customHeight="1">
      <c r="A2175" s="141" t="n"/>
      <c r="B2175" s="141" t="inlineStr">
        <is>
          <t>MERCEDES</t>
        </is>
      </c>
      <c r="C2175" s="141" t="inlineStr">
        <is>
          <t>Bạc Miểng OM602</t>
        </is>
      </c>
      <c r="D2175" s="141" t="n"/>
      <c r="E2175" s="141" t="inlineStr">
        <is>
          <t>Cos3</t>
        </is>
      </c>
      <c r="F2175" s="141" t="inlineStr">
        <is>
          <t>Baze+Dên</t>
        </is>
      </c>
      <c r="G2175" s="141" t="n"/>
      <c r="H2175" s="141" t="inlineStr">
        <is>
          <t>Bộ</t>
        </is>
      </c>
      <c r="I2175" s="45" t="n"/>
      <c r="J2175" s="45" t="n"/>
      <c r="K2175" s="45" t="n"/>
      <c r="L2175" s="45" t="n"/>
      <c r="M2175" s="45" t="n"/>
      <c r="N2175" s="45" t="n"/>
      <c r="O2175" s="45" t="n"/>
      <c r="P2175" s="45" t="n"/>
    </row>
    <row r="2176" ht="30" customHeight="1">
      <c r="A2176" s="141" t="n"/>
      <c r="B2176" s="141" t="inlineStr">
        <is>
          <t>MERCEDES</t>
        </is>
      </c>
      <c r="C2176" s="141" t="inlineStr">
        <is>
          <t>Bạc Miểng OM602</t>
        </is>
      </c>
      <c r="D2176" s="141" t="n"/>
      <c r="E2176" s="141" t="inlineStr">
        <is>
          <t>Cos4</t>
        </is>
      </c>
      <c r="F2176" s="141" t="inlineStr">
        <is>
          <t>Baze+Dên</t>
        </is>
      </c>
      <c r="G2176" s="141" t="n"/>
      <c r="H2176" s="141" t="inlineStr">
        <is>
          <t>Bộ</t>
        </is>
      </c>
      <c r="I2176" s="45" t="n"/>
      <c r="J2176" s="45" t="n"/>
      <c r="K2176" s="45" t="n"/>
      <c r="L2176" s="45" t="n"/>
      <c r="M2176" s="45" t="n"/>
      <c r="N2176" s="45" t="n"/>
      <c r="O2176" s="45" t="n"/>
      <c r="P2176" s="45" t="n"/>
    </row>
    <row r="2177" ht="30" customHeight="1">
      <c r="A2177" s="43" t="inlineStr">
        <is>
          <t>HH071073</t>
        </is>
      </c>
      <c r="B2177" s="43" t="n"/>
      <c r="C2177" s="43" t="inlineStr">
        <is>
          <t>Bạc miểng RF/R2 Cos0 - DaiDo Nhật</t>
        </is>
      </c>
      <c r="D2177" s="43" t="n"/>
      <c r="E2177" s="43" t="inlineStr">
        <is>
          <t>Cos0</t>
        </is>
      </c>
      <c r="F2177" s="43" t="inlineStr">
        <is>
          <t>Baze+Dên</t>
        </is>
      </c>
      <c r="G2177" s="43" t="inlineStr">
        <is>
          <t>DAIDO NHẬT</t>
        </is>
      </c>
      <c r="H2177" s="43" t="inlineStr">
        <is>
          <t>Bộ</t>
        </is>
      </c>
      <c r="I2177" s="43" t="n"/>
      <c r="J2177" s="53" t="n">
        <v>430000</v>
      </c>
      <c r="K2177" s="53" t="n">
        <v>450000</v>
      </c>
      <c r="L2177" s="53" t="n">
        <v>470000</v>
      </c>
      <c r="M2177" s="43" t="n"/>
      <c r="N2177" s="43" t="n"/>
      <c r="O2177" s="43" t="n"/>
      <c r="P2177" s="43" t="inlineStr">
        <is>
          <t>Bạc miểng RF/R2 Cos0 - DaiDo Nhật</t>
        </is>
      </c>
    </row>
    <row r="2178" ht="30" customHeight="1">
      <c r="A2178" s="141" t="n"/>
      <c r="B2178" s="141" t="n"/>
      <c r="C2178" s="141" t="inlineStr">
        <is>
          <t>Bạc Miểng R2</t>
        </is>
      </c>
      <c r="D2178" s="141" t="n"/>
      <c r="E2178" s="141" t="inlineStr">
        <is>
          <t>Cos1</t>
        </is>
      </c>
      <c r="F2178" s="141" t="inlineStr">
        <is>
          <t>Baze+Dên</t>
        </is>
      </c>
      <c r="G2178" s="141" t="n"/>
      <c r="H2178" s="141" t="inlineStr">
        <is>
          <t>Bộ</t>
        </is>
      </c>
      <c r="I2178" s="43" t="n"/>
      <c r="J2178" s="43" t="n"/>
      <c r="K2178" s="43" t="n"/>
      <c r="L2178" s="43" t="n"/>
      <c r="M2178" s="43" t="n"/>
      <c r="N2178" s="43" t="n"/>
      <c r="O2178" s="43" t="n"/>
      <c r="P2178" s="43" t="n"/>
    </row>
    <row r="2179" ht="30" customHeight="1">
      <c r="A2179" s="45" t="inlineStr">
        <is>
          <t>HH071075</t>
        </is>
      </c>
      <c r="B2179" s="45" t="n"/>
      <c r="C2179" s="45" t="inlineStr">
        <is>
          <t>Bạc miểng RF/R2 Cos2 - DaiDo Nhật</t>
        </is>
      </c>
      <c r="D2179" s="45" t="n"/>
      <c r="E2179" s="45" t="inlineStr">
        <is>
          <t>Cos2</t>
        </is>
      </c>
      <c r="F2179" s="45" t="inlineStr">
        <is>
          <t>Baze+Dên</t>
        </is>
      </c>
      <c r="G2179" s="45" t="inlineStr">
        <is>
          <t>DAIDO NHẬT</t>
        </is>
      </c>
      <c r="H2179" s="45" t="inlineStr">
        <is>
          <t>Bộ</t>
        </is>
      </c>
      <c r="I2179" s="45" t="n"/>
      <c r="J2179" s="54" t="n">
        <v>450000</v>
      </c>
      <c r="K2179" s="54" t="n">
        <v>470000</v>
      </c>
      <c r="L2179" s="54" t="n">
        <v>490000</v>
      </c>
      <c r="M2179" s="45" t="n"/>
      <c r="N2179" s="45" t="n"/>
      <c r="O2179" s="45" t="n"/>
      <c r="P2179" s="45" t="inlineStr">
        <is>
          <t>Bạc miểng RF/R2 Cos2 - DaiDo Nhật</t>
        </is>
      </c>
    </row>
    <row r="2180" ht="30" customHeight="1">
      <c r="A2180" s="141" t="n"/>
      <c r="B2180" s="141" t="n"/>
      <c r="C2180" s="141" t="inlineStr">
        <is>
          <t>Bạc Miểng R2</t>
        </is>
      </c>
      <c r="D2180" s="141" t="n"/>
      <c r="E2180" s="141" t="inlineStr">
        <is>
          <t>Cos3</t>
        </is>
      </c>
      <c r="F2180" s="141" t="inlineStr">
        <is>
          <t>Baze+Dên</t>
        </is>
      </c>
      <c r="G2180" s="141" t="n"/>
      <c r="H2180" s="141" t="inlineStr">
        <is>
          <t>Bộ</t>
        </is>
      </c>
      <c r="I2180" s="43" t="n"/>
      <c r="J2180" s="43" t="n"/>
      <c r="K2180" s="43" t="n"/>
      <c r="L2180" s="43" t="n"/>
      <c r="M2180" s="43" t="n"/>
      <c r="N2180" s="43" t="n"/>
      <c r="O2180" s="43" t="n"/>
      <c r="P2180" s="43" t="n"/>
    </row>
    <row r="2181" ht="30" customHeight="1">
      <c r="A2181" s="141" t="n"/>
      <c r="B2181" s="141" t="n"/>
      <c r="C2181" s="141" t="inlineStr">
        <is>
          <t>Bạc Miểng R2</t>
        </is>
      </c>
      <c r="D2181" s="141" t="n"/>
      <c r="E2181" s="141" t="inlineStr">
        <is>
          <t>Cos4</t>
        </is>
      </c>
      <c r="F2181" s="141" t="inlineStr">
        <is>
          <t>Baze+Dên</t>
        </is>
      </c>
      <c r="G2181" s="141" t="n"/>
      <c r="H2181" s="141" t="inlineStr">
        <is>
          <t>Bộ</t>
        </is>
      </c>
      <c r="I2181" s="45" t="n"/>
      <c r="J2181" s="45" t="n"/>
      <c r="K2181" s="45" t="n"/>
      <c r="L2181" s="45" t="n"/>
      <c r="M2181" s="45" t="n"/>
      <c r="N2181" s="45" t="n"/>
      <c r="O2181" s="45" t="n"/>
      <c r="P2181" s="45" t="n"/>
    </row>
    <row r="2182" ht="30" customHeight="1">
      <c r="A2182" s="141" t="n"/>
      <c r="B2182" s="141" t="n"/>
      <c r="C2182" s="141" t="inlineStr">
        <is>
          <t>Bạc Miểng S2</t>
        </is>
      </c>
      <c r="D2182" s="141" t="n"/>
      <c r="E2182" s="141" t="inlineStr">
        <is>
          <t>Cos0</t>
        </is>
      </c>
      <c r="F2182" s="141" t="inlineStr">
        <is>
          <t>Baze+Dên</t>
        </is>
      </c>
      <c r="G2182" s="141" t="n"/>
      <c r="H2182" s="141" t="inlineStr">
        <is>
          <t>Bộ</t>
        </is>
      </c>
      <c r="I2182" s="43" t="n"/>
      <c r="J2182" s="43" t="n"/>
      <c r="K2182" s="43" t="n"/>
      <c r="L2182" s="43" t="n"/>
      <c r="M2182" s="43" t="n"/>
      <c r="N2182" s="43" t="n"/>
      <c r="O2182" s="43" t="n"/>
      <c r="P2182" s="43" t="n"/>
    </row>
    <row r="2183" ht="30" customHeight="1">
      <c r="A2183" s="141" t="n"/>
      <c r="B2183" s="141" t="n"/>
      <c r="C2183" s="141" t="inlineStr">
        <is>
          <t>Bạc Miểng S2</t>
        </is>
      </c>
      <c r="D2183" s="141" t="n"/>
      <c r="E2183" s="141" t="inlineStr">
        <is>
          <t>Cos1</t>
        </is>
      </c>
      <c r="F2183" s="141" t="inlineStr">
        <is>
          <t>Baze+Dên</t>
        </is>
      </c>
      <c r="G2183" s="141" t="n"/>
      <c r="H2183" s="141" t="inlineStr">
        <is>
          <t>Bộ</t>
        </is>
      </c>
      <c r="I2183" s="43" t="n"/>
      <c r="J2183" s="43" t="n"/>
      <c r="K2183" s="43" t="n"/>
      <c r="L2183" s="43" t="n"/>
      <c r="M2183" s="43" t="n"/>
      <c r="N2183" s="43" t="n"/>
      <c r="O2183" s="43" t="n"/>
      <c r="P2183" s="43" t="n"/>
    </row>
    <row r="2184" ht="30" customHeight="1">
      <c r="A2184" s="141" t="n"/>
      <c r="B2184" s="141" t="n"/>
      <c r="C2184" s="141" t="inlineStr">
        <is>
          <t>Bạc Miểng S2</t>
        </is>
      </c>
      <c r="D2184" s="141" t="n"/>
      <c r="E2184" s="141" t="inlineStr">
        <is>
          <t>Cos2</t>
        </is>
      </c>
      <c r="F2184" s="141" t="inlineStr">
        <is>
          <t>Baze+Dên</t>
        </is>
      </c>
      <c r="G2184" s="141" t="n"/>
      <c r="H2184" s="141" t="inlineStr">
        <is>
          <t>Bộ</t>
        </is>
      </c>
      <c r="I2184" s="43" t="n"/>
      <c r="J2184" s="43" t="n"/>
      <c r="K2184" s="43" t="n"/>
      <c r="L2184" s="43" t="n"/>
      <c r="M2184" s="43" t="n"/>
      <c r="N2184" s="43" t="n"/>
      <c r="O2184" s="43" t="n"/>
      <c r="P2184" s="43" t="n"/>
    </row>
    <row r="2185" ht="30" customHeight="1">
      <c r="A2185" s="43" t="inlineStr">
        <is>
          <t>HH078478</t>
        </is>
      </c>
      <c r="B2185" s="43" t="n"/>
      <c r="C2185" s="43" t="inlineStr">
        <is>
          <t>Bạc miểng JS/S2 Cos3 - NDC</t>
        </is>
      </c>
      <c r="D2185" s="43" t="n"/>
      <c r="E2185" s="43" t="inlineStr">
        <is>
          <t>Cos3</t>
        </is>
      </c>
      <c r="F2185" s="43" t="inlineStr">
        <is>
          <t>Baze+Dên</t>
        </is>
      </c>
      <c r="G2185" s="43" t="inlineStr">
        <is>
          <t>NDC</t>
        </is>
      </c>
      <c r="H2185" s="43" t="inlineStr">
        <is>
          <t>Bộ</t>
        </is>
      </c>
      <c r="I2185" s="43" t="n"/>
      <c r="J2185" s="43" t="n"/>
      <c r="K2185" s="43" t="n"/>
      <c r="L2185" s="43" t="n"/>
      <c r="M2185" s="43" t="n"/>
      <c r="N2185" s="43" t="n"/>
      <c r="O2185" s="43" t="n"/>
      <c r="P2185" s="43" t="inlineStr">
        <is>
          <t>Bạc miểng JS/S2 Cos3 - NDC</t>
        </is>
      </c>
    </row>
    <row r="2186" ht="30" customHeight="1">
      <c r="A2186" s="141" t="n"/>
      <c r="B2186" s="141" t="n"/>
      <c r="C2186" s="141" t="inlineStr">
        <is>
          <t>Bạc Miểng S2</t>
        </is>
      </c>
      <c r="D2186" s="141" t="n"/>
      <c r="E2186" s="141" t="inlineStr">
        <is>
          <t>Cos4</t>
        </is>
      </c>
      <c r="F2186" s="141" t="inlineStr">
        <is>
          <t>Baze+Dên</t>
        </is>
      </c>
      <c r="G2186" s="141" t="n"/>
      <c r="H2186" s="141" t="inlineStr">
        <is>
          <t>Bộ</t>
        </is>
      </c>
      <c r="I2186" s="43" t="n"/>
      <c r="J2186" s="43" t="n"/>
      <c r="K2186" s="43" t="n"/>
      <c r="L2186" s="43" t="n"/>
      <c r="M2186" s="43" t="n"/>
      <c r="N2186" s="43" t="n"/>
      <c r="O2186" s="43" t="n"/>
      <c r="P2186" s="43" t="n"/>
    </row>
    <row r="2187" ht="30" customHeight="1">
      <c r="A2187" s="141" t="n"/>
      <c r="B2187" s="141" t="n"/>
      <c r="C2187" s="141" t="inlineStr">
        <is>
          <t>Bạc Miểng S4KT</t>
        </is>
      </c>
      <c r="D2187" s="141" t="inlineStr">
        <is>
          <t>102</t>
        </is>
      </c>
      <c r="E2187" s="141" t="inlineStr">
        <is>
          <t>Cos0</t>
        </is>
      </c>
      <c r="F2187" s="141" t="inlineStr">
        <is>
          <t>Baze+Dên</t>
        </is>
      </c>
      <c r="G2187" s="141" t="n"/>
      <c r="H2187" s="141" t="inlineStr">
        <is>
          <t>Bộ</t>
        </is>
      </c>
      <c r="I2187" s="45" t="n"/>
      <c r="J2187" s="45" t="n"/>
      <c r="K2187" s="45" t="n"/>
      <c r="L2187" s="45" t="n"/>
      <c r="M2187" s="45" t="n"/>
      <c r="N2187" s="45" t="n"/>
      <c r="O2187" s="45" t="n"/>
      <c r="P2187" s="45" t="n"/>
    </row>
    <row r="2188" ht="30" customHeight="1">
      <c r="A2188" s="45" t="inlineStr">
        <is>
          <t>HH00512</t>
        </is>
      </c>
      <c r="B2188" s="45" t="n"/>
      <c r="C2188" s="45" t="inlineStr">
        <is>
          <t>Bạc miểng S4KT Cos1 - NDC</t>
        </is>
      </c>
      <c r="D2188" s="45" t="inlineStr">
        <is>
          <t>102</t>
        </is>
      </c>
      <c r="E2188" s="45" t="inlineStr">
        <is>
          <t>Cos1</t>
        </is>
      </c>
      <c r="F2188" s="45" t="inlineStr">
        <is>
          <t>Baze+Dên</t>
        </is>
      </c>
      <c r="G2188" s="45" t="inlineStr">
        <is>
          <t>NDC</t>
        </is>
      </c>
      <c r="H2188" s="45" t="inlineStr">
        <is>
          <t>Bộ</t>
        </is>
      </c>
      <c r="I2188" s="45" t="n"/>
      <c r="J2188" s="45" t="n"/>
      <c r="K2188" s="45" t="n"/>
      <c r="L2188" s="45" t="n"/>
      <c r="M2188" s="45" t="n"/>
      <c r="N2188" s="45" t="n"/>
      <c r="O2188" s="45" t="n"/>
      <c r="P2188" s="45" t="inlineStr">
        <is>
          <t>Bạc miểng S4KT Cos1 - NDC</t>
        </is>
      </c>
    </row>
    <row r="2189" ht="30" customHeight="1">
      <c r="A2189" s="43" t="inlineStr">
        <is>
          <t>HH071583</t>
        </is>
      </c>
      <c r="B2189" s="43" t="n"/>
      <c r="C2189" s="43" t="inlineStr">
        <is>
          <t>Bạc miểng S4KT Cos1 - Taiho</t>
        </is>
      </c>
      <c r="D2189" s="43" t="inlineStr">
        <is>
          <t>102</t>
        </is>
      </c>
      <c r="E2189" s="43" t="inlineStr">
        <is>
          <t>Cos1</t>
        </is>
      </c>
      <c r="F2189" s="43" t="inlineStr">
        <is>
          <t>Baze+Dên</t>
        </is>
      </c>
      <c r="G2189" s="43" t="inlineStr">
        <is>
          <t>TAIHO</t>
        </is>
      </c>
      <c r="H2189" s="43" t="inlineStr">
        <is>
          <t>Bộ</t>
        </is>
      </c>
      <c r="I2189" s="43" t="n"/>
      <c r="J2189" s="43" t="n"/>
      <c r="K2189" s="43" t="n"/>
      <c r="L2189" s="43" t="n"/>
      <c r="M2189" s="43" t="n"/>
      <c r="N2189" s="43" t="n"/>
      <c r="O2189" s="43" t="n"/>
      <c r="P2189" s="43" t="inlineStr">
        <is>
          <t>Bạc miểng S4KT Cos1 - Taiho</t>
        </is>
      </c>
    </row>
    <row r="2190" ht="30" customHeight="1">
      <c r="A2190" s="43" t="inlineStr">
        <is>
          <t>HH00513</t>
        </is>
      </c>
      <c r="B2190" s="43" t="n"/>
      <c r="C2190" s="43" t="inlineStr">
        <is>
          <t>Bạc miểng S4KT Cos2 - NDC</t>
        </is>
      </c>
      <c r="D2190" s="43" t="inlineStr">
        <is>
          <t>102</t>
        </is>
      </c>
      <c r="E2190" s="43" t="inlineStr">
        <is>
          <t>Cos2</t>
        </is>
      </c>
      <c r="F2190" s="43" t="inlineStr">
        <is>
          <t>Baze+Dên</t>
        </is>
      </c>
      <c r="G2190" s="43" t="inlineStr">
        <is>
          <t>NDC</t>
        </is>
      </c>
      <c r="H2190" s="43" t="inlineStr">
        <is>
          <t>Bộ</t>
        </is>
      </c>
      <c r="I2190" s="43" t="n"/>
      <c r="J2190" s="43" t="n"/>
      <c r="K2190" s="43" t="n"/>
      <c r="L2190" s="43" t="n"/>
      <c r="M2190" s="43" t="n"/>
      <c r="N2190" s="43" t="n"/>
      <c r="O2190" s="43" t="n"/>
      <c r="P2190" s="43" t="inlineStr">
        <is>
          <t>Bạc miểng S4KT Cos2 - NDC</t>
        </is>
      </c>
    </row>
    <row r="2191" ht="30" customHeight="1">
      <c r="A2191" s="45" t="inlineStr">
        <is>
          <t>HH071584</t>
        </is>
      </c>
      <c r="B2191" s="45" t="n"/>
      <c r="C2191" s="45" t="inlineStr">
        <is>
          <t>Bạc miểng S4KT Cos2 - Taiho</t>
        </is>
      </c>
      <c r="D2191" s="45" t="inlineStr">
        <is>
          <t>102</t>
        </is>
      </c>
      <c r="E2191" s="45" t="inlineStr">
        <is>
          <t>Cos2</t>
        </is>
      </c>
      <c r="F2191" s="45" t="inlineStr">
        <is>
          <t>Baze+Dên</t>
        </is>
      </c>
      <c r="G2191" s="45" t="inlineStr">
        <is>
          <t>TAIHO</t>
        </is>
      </c>
      <c r="H2191" s="45" t="inlineStr">
        <is>
          <t>Bộ</t>
        </is>
      </c>
      <c r="I2191" s="45" t="n"/>
      <c r="J2191" s="45" t="n"/>
      <c r="K2191" s="45" t="n"/>
      <c r="L2191" s="45" t="n"/>
      <c r="M2191" s="45" t="n"/>
      <c r="N2191" s="45" t="n"/>
      <c r="O2191" s="45" t="n"/>
      <c r="P2191" s="45" t="inlineStr">
        <is>
          <t>Bạc miểng S4KT Cos2 - Taiho</t>
        </is>
      </c>
    </row>
    <row r="2192" ht="30" customHeight="1">
      <c r="A2192" s="45" t="inlineStr">
        <is>
          <t>HH071400</t>
        </is>
      </c>
      <c r="B2192" s="45" t="n"/>
      <c r="C2192" s="45" t="inlineStr">
        <is>
          <t>Bạc miểng S4KT Cos3 - NDC</t>
        </is>
      </c>
      <c r="D2192" s="45" t="inlineStr">
        <is>
          <t>102</t>
        </is>
      </c>
      <c r="E2192" s="45" t="inlineStr">
        <is>
          <t>Cos3</t>
        </is>
      </c>
      <c r="F2192" s="45" t="inlineStr">
        <is>
          <t>Baze+Dên</t>
        </is>
      </c>
      <c r="G2192" s="45" t="inlineStr">
        <is>
          <t>NDC</t>
        </is>
      </c>
      <c r="H2192" s="45" t="inlineStr">
        <is>
          <t>Bộ</t>
        </is>
      </c>
      <c r="I2192" s="45" t="n"/>
      <c r="J2192" s="45" t="n"/>
      <c r="K2192" s="45" t="n"/>
      <c r="L2192" s="45" t="n"/>
      <c r="M2192" s="45" t="n"/>
      <c r="N2192" s="45" t="n"/>
      <c r="O2192" s="45" t="n"/>
      <c r="P2192" s="45" t="inlineStr">
        <is>
          <t>Bạc miểng S4KT Cos3 - NDC</t>
        </is>
      </c>
    </row>
    <row r="2193" ht="30" customHeight="1">
      <c r="A2193" s="43" t="inlineStr">
        <is>
          <t>HH071585</t>
        </is>
      </c>
      <c r="B2193" s="43" t="n"/>
      <c r="C2193" s="43" t="inlineStr">
        <is>
          <t>Bạc miểng S4KT Cos3 - Taiho</t>
        </is>
      </c>
      <c r="D2193" s="43" t="inlineStr">
        <is>
          <t>102</t>
        </is>
      </c>
      <c r="E2193" s="43" t="inlineStr">
        <is>
          <t>Cos3</t>
        </is>
      </c>
      <c r="F2193" s="43" t="inlineStr">
        <is>
          <t>Baze+Dên</t>
        </is>
      </c>
      <c r="G2193" s="43" t="inlineStr">
        <is>
          <t>TAIHO</t>
        </is>
      </c>
      <c r="H2193" s="43" t="inlineStr">
        <is>
          <t>Bộ</t>
        </is>
      </c>
      <c r="I2193" s="43" t="n"/>
      <c r="J2193" s="43" t="n"/>
      <c r="K2193" s="43" t="n"/>
      <c r="L2193" s="43" t="n"/>
      <c r="M2193" s="43" t="n"/>
      <c r="N2193" s="43" t="n"/>
      <c r="O2193" s="43" t="n"/>
      <c r="P2193" s="43" t="inlineStr">
        <is>
          <t>Bạc miểng S4KT Cos3 - Taiho</t>
        </is>
      </c>
    </row>
    <row r="2194" ht="30" customHeight="1">
      <c r="A2194" s="141" t="n"/>
      <c r="B2194" s="141" t="n"/>
      <c r="C2194" s="141" t="inlineStr">
        <is>
          <t>Bạc Miểng S4KT</t>
        </is>
      </c>
      <c r="D2194" s="141" t="inlineStr">
        <is>
          <t>102</t>
        </is>
      </c>
      <c r="E2194" s="141" t="inlineStr">
        <is>
          <t>Cos4</t>
        </is>
      </c>
      <c r="F2194" s="141" t="inlineStr">
        <is>
          <t>Baze+Dên</t>
        </is>
      </c>
      <c r="G2194" s="141" t="n"/>
      <c r="H2194" s="141" t="inlineStr">
        <is>
          <t>Bộ</t>
        </is>
      </c>
      <c r="I2194" s="43" t="n"/>
      <c r="J2194" s="43" t="n"/>
      <c r="K2194" s="43" t="n"/>
      <c r="L2194" s="43" t="n"/>
      <c r="M2194" s="43" t="n"/>
      <c r="N2194" s="43" t="n"/>
      <c r="O2194" s="43" t="n"/>
      <c r="P2194" s="43" t="n"/>
    </row>
    <row r="2195" ht="30" customHeight="1">
      <c r="A2195" s="45" t="inlineStr">
        <is>
          <t>HH081373</t>
        </is>
      </c>
      <c r="B2195" s="45" t="n"/>
      <c r="C2195" s="45" t="inlineStr">
        <is>
          <t>Bạc miểng S6E Cos0 - Taiho</t>
        </is>
      </c>
      <c r="D2195" s="45" t="n"/>
      <c r="E2195" s="45" t="inlineStr">
        <is>
          <t>Cos0</t>
        </is>
      </c>
      <c r="F2195" s="45" t="inlineStr">
        <is>
          <t>Baze+Dên</t>
        </is>
      </c>
      <c r="G2195" s="45" t="inlineStr">
        <is>
          <t>TAIHO</t>
        </is>
      </c>
      <c r="H2195" s="45" t="inlineStr">
        <is>
          <t>Bộ</t>
        </is>
      </c>
      <c r="I2195" s="45" t="n"/>
      <c r="J2195" s="45" t="n"/>
      <c r="K2195" s="45" t="n"/>
      <c r="L2195" s="45" t="n"/>
      <c r="M2195" s="45" t="n"/>
      <c r="N2195" s="45" t="n"/>
      <c r="O2195" s="45" t="n"/>
      <c r="P2195" s="45" t="inlineStr">
        <is>
          <t>Bạc miểng S6E Cos0 - Taiho</t>
        </is>
      </c>
    </row>
    <row r="2196" ht="30" customHeight="1">
      <c r="A2196" s="141" t="n"/>
      <c r="B2196" s="141" t="n"/>
      <c r="C2196" s="141" t="inlineStr">
        <is>
          <t>Bạc Miểng S6E</t>
        </is>
      </c>
      <c r="D2196" s="141" t="n"/>
      <c r="E2196" s="141" t="inlineStr">
        <is>
          <t>Cos1</t>
        </is>
      </c>
      <c r="F2196" s="141" t="inlineStr">
        <is>
          <t>Baze+Dên</t>
        </is>
      </c>
      <c r="G2196" s="141" t="n"/>
      <c r="H2196" s="141" t="inlineStr">
        <is>
          <t>Bộ</t>
        </is>
      </c>
      <c r="I2196" s="45" t="n"/>
      <c r="J2196" s="45" t="n"/>
      <c r="K2196" s="45" t="n"/>
      <c r="L2196" s="45" t="n"/>
      <c r="M2196" s="45" t="n"/>
      <c r="N2196" s="45" t="n"/>
      <c r="O2196" s="45" t="n"/>
      <c r="P2196" s="45" t="n"/>
    </row>
    <row r="2197" ht="30" customHeight="1">
      <c r="A2197" s="141" t="n"/>
      <c r="B2197" s="141" t="n"/>
      <c r="C2197" s="141" t="inlineStr">
        <is>
          <t>Bạc Miểng S6E</t>
        </is>
      </c>
      <c r="D2197" s="141" t="n"/>
      <c r="E2197" s="141" t="inlineStr">
        <is>
          <t>Cos2</t>
        </is>
      </c>
      <c r="F2197" s="141" t="inlineStr">
        <is>
          <t>Baze+Dên</t>
        </is>
      </c>
      <c r="G2197" s="141" t="n"/>
      <c r="H2197" s="141" t="inlineStr">
        <is>
          <t>Bộ</t>
        </is>
      </c>
      <c r="I2197" s="45" t="n"/>
      <c r="J2197" s="45" t="n"/>
      <c r="K2197" s="45" t="n"/>
      <c r="L2197" s="45" t="n"/>
      <c r="M2197" s="45" t="n"/>
      <c r="N2197" s="45" t="n"/>
      <c r="O2197" s="45" t="n"/>
      <c r="P2197" s="45" t="n"/>
    </row>
    <row r="2198" ht="30" customHeight="1">
      <c r="A2198" s="141" t="n"/>
      <c r="B2198" s="141" t="n"/>
      <c r="C2198" s="141" t="inlineStr">
        <is>
          <t>Bạc Miểng S6E</t>
        </is>
      </c>
      <c r="D2198" s="141" t="n"/>
      <c r="E2198" s="141" t="inlineStr">
        <is>
          <t>Cos3</t>
        </is>
      </c>
      <c r="F2198" s="141" t="inlineStr">
        <is>
          <t>Baze+Dên</t>
        </is>
      </c>
      <c r="G2198" s="141" t="n"/>
      <c r="H2198" s="141" t="inlineStr">
        <is>
          <t>Bộ</t>
        </is>
      </c>
      <c r="I2198" s="45" t="n"/>
      <c r="J2198" s="45" t="n"/>
      <c r="K2198" s="45" t="n"/>
      <c r="L2198" s="45" t="n"/>
      <c r="M2198" s="45" t="n"/>
      <c r="N2198" s="45" t="n"/>
      <c r="O2198" s="45" t="n"/>
      <c r="P2198" s="45" t="n"/>
    </row>
    <row r="2199" ht="30" customHeight="1">
      <c r="A2199" s="141" t="n"/>
      <c r="B2199" s="141" t="n"/>
      <c r="C2199" s="141" t="inlineStr">
        <is>
          <t>Bạc Miểng S6E</t>
        </is>
      </c>
      <c r="D2199" s="141" t="n"/>
      <c r="E2199" s="141" t="inlineStr">
        <is>
          <t>Cos4</t>
        </is>
      </c>
      <c r="F2199" s="141" t="inlineStr">
        <is>
          <t>Baze+Dên</t>
        </is>
      </c>
      <c r="G2199" s="141" t="n"/>
      <c r="H2199" s="141" t="inlineStr">
        <is>
          <t>Bộ</t>
        </is>
      </c>
      <c r="I2199" s="45" t="n"/>
      <c r="J2199" s="45" t="n"/>
      <c r="K2199" s="45" t="n"/>
      <c r="L2199" s="45" t="n"/>
      <c r="M2199" s="45" t="n"/>
      <c r="N2199" s="45" t="n"/>
      <c r="O2199" s="45" t="n"/>
      <c r="P2199" s="45" t="n"/>
    </row>
    <row r="2200" ht="30" customHeight="1">
      <c r="A2200" s="43" t="inlineStr">
        <is>
          <t>HH081378</t>
        </is>
      </c>
      <c r="B2200" s="43" t="inlineStr">
        <is>
          <t>NISSAN</t>
        </is>
      </c>
      <c r="C2200" s="43" t="inlineStr">
        <is>
          <t>Bạc miểng SD33 Cos0 - Taiho</t>
        </is>
      </c>
      <c r="D2200" s="43" t="n"/>
      <c r="E2200" s="43" t="inlineStr">
        <is>
          <t>Cos0</t>
        </is>
      </c>
      <c r="F2200" s="43" t="inlineStr">
        <is>
          <t>Baze+Dên</t>
        </is>
      </c>
      <c r="G2200" s="43" t="inlineStr">
        <is>
          <t>TAIHO</t>
        </is>
      </c>
      <c r="H2200" s="43" t="inlineStr">
        <is>
          <t>Bộ</t>
        </is>
      </c>
      <c r="I2200" s="43" t="n"/>
      <c r="J2200" s="43" t="n"/>
      <c r="K2200" s="43" t="n"/>
      <c r="L2200" s="43" t="n"/>
      <c r="M2200" s="43" t="n"/>
      <c r="N2200" s="43" t="n"/>
      <c r="O2200" s="43" t="n"/>
      <c r="P2200" s="43" t="inlineStr">
        <is>
          <t>Bạc miểng SD33 Cos0 - Taiho</t>
        </is>
      </c>
    </row>
    <row r="2201" ht="30" customHeight="1">
      <c r="A2201" s="141" t="n"/>
      <c r="B2201" s="141" t="inlineStr">
        <is>
          <t>NISSAN</t>
        </is>
      </c>
      <c r="C2201" s="141" t="inlineStr">
        <is>
          <t>Bạc Miểng SD33</t>
        </is>
      </c>
      <c r="D2201" s="141" t="n"/>
      <c r="E2201" s="141" t="inlineStr">
        <is>
          <t>Cos1</t>
        </is>
      </c>
      <c r="F2201" s="141" t="inlineStr">
        <is>
          <t>Baze+Dên</t>
        </is>
      </c>
      <c r="G2201" s="141" t="n"/>
      <c r="H2201" s="141" t="inlineStr">
        <is>
          <t>Bộ</t>
        </is>
      </c>
      <c r="I2201" s="43" t="n"/>
      <c r="J2201" s="43" t="n"/>
      <c r="K2201" s="43" t="n"/>
      <c r="L2201" s="43" t="n"/>
      <c r="M2201" s="43" t="n"/>
      <c r="N2201" s="43" t="n"/>
      <c r="O2201" s="43" t="n"/>
      <c r="P2201" s="43" t="n"/>
    </row>
    <row r="2202" ht="30" customHeight="1">
      <c r="A2202" s="141" t="n"/>
      <c r="B2202" s="141" t="inlineStr">
        <is>
          <t>NISSAN</t>
        </is>
      </c>
      <c r="C2202" s="141" t="inlineStr">
        <is>
          <t>Bạc Miểng SD33</t>
        </is>
      </c>
      <c r="D2202" s="141" t="n"/>
      <c r="E2202" s="141" t="inlineStr">
        <is>
          <t>Cos2</t>
        </is>
      </c>
      <c r="F2202" s="141" t="inlineStr">
        <is>
          <t>Baze+Dên</t>
        </is>
      </c>
      <c r="G2202" s="141" t="n"/>
      <c r="H2202" s="141" t="inlineStr">
        <is>
          <t>Bộ</t>
        </is>
      </c>
      <c r="I2202" s="43" t="n"/>
      <c r="J2202" s="43" t="n"/>
      <c r="K2202" s="43" t="n"/>
      <c r="L2202" s="43" t="n"/>
      <c r="M2202" s="43" t="n"/>
      <c r="N2202" s="43" t="n"/>
      <c r="O2202" s="43" t="n"/>
      <c r="P2202" s="43" t="n"/>
    </row>
    <row r="2203" ht="30" customHeight="1">
      <c r="A2203" s="141" t="n"/>
      <c r="B2203" s="141" t="inlineStr">
        <is>
          <t>NISSAN</t>
        </is>
      </c>
      <c r="C2203" s="141" t="inlineStr">
        <is>
          <t>Bạc Miểng SD33</t>
        </is>
      </c>
      <c r="D2203" s="141" t="n"/>
      <c r="E2203" s="141" t="inlineStr">
        <is>
          <t>Cos3</t>
        </is>
      </c>
      <c r="F2203" s="141" t="inlineStr">
        <is>
          <t>Baze+Dên</t>
        </is>
      </c>
      <c r="G2203" s="141" t="n"/>
      <c r="H2203" s="141" t="inlineStr">
        <is>
          <t>Bộ</t>
        </is>
      </c>
      <c r="I2203" s="43" t="n"/>
      <c r="J2203" s="43" t="n"/>
      <c r="K2203" s="43" t="n"/>
      <c r="L2203" s="43" t="n"/>
      <c r="M2203" s="43" t="n"/>
      <c r="N2203" s="43" t="n"/>
      <c r="O2203" s="43" t="n"/>
      <c r="P2203" s="43" t="n"/>
    </row>
    <row r="2204" ht="30" customHeight="1">
      <c r="A2204" s="141" t="n"/>
      <c r="B2204" s="141" t="inlineStr">
        <is>
          <t>NISSAN</t>
        </is>
      </c>
      <c r="C2204" s="141" t="inlineStr">
        <is>
          <t>Bạc Miểng SD33</t>
        </is>
      </c>
      <c r="D2204" s="141" t="n"/>
      <c r="E2204" s="141" t="inlineStr">
        <is>
          <t>Cos4</t>
        </is>
      </c>
      <c r="F2204" s="141" t="inlineStr">
        <is>
          <t>Baze+Dên</t>
        </is>
      </c>
      <c r="G2204" s="141" t="n"/>
      <c r="H2204" s="141" t="inlineStr">
        <is>
          <t>Bộ</t>
        </is>
      </c>
      <c r="I2204" s="43" t="n"/>
      <c r="J2204" s="43" t="n"/>
      <c r="K2204" s="43" t="n"/>
      <c r="L2204" s="43" t="n"/>
      <c r="M2204" s="43" t="n"/>
      <c r="N2204" s="43" t="n"/>
      <c r="O2204" s="43" t="n"/>
      <c r="P2204" s="43" t="n"/>
    </row>
    <row r="2205" ht="30" customHeight="1">
      <c r="A2205" s="141" t="n"/>
      <c r="B2205" s="141" t="inlineStr">
        <is>
          <t>KUBOTA</t>
        </is>
      </c>
      <c r="C2205" s="141" t="inlineStr">
        <is>
          <t>Dên V2403</t>
        </is>
      </c>
      <c r="D2205" s="141" t="n"/>
      <c r="E2205" s="141" t="inlineStr">
        <is>
          <t>Cos0</t>
        </is>
      </c>
      <c r="F2205" s="141" t="inlineStr">
        <is>
          <t>Dên</t>
        </is>
      </c>
      <c r="G2205" s="141" t="n"/>
      <c r="H2205" s="141" t="inlineStr">
        <is>
          <t>Bộ</t>
        </is>
      </c>
      <c r="I2205" s="45" t="n"/>
      <c r="J2205" s="45" t="n"/>
      <c r="K2205" s="45" t="n"/>
      <c r="L2205" s="45" t="n"/>
      <c r="M2205" s="45" t="n"/>
      <c r="N2205" s="45" t="n"/>
      <c r="O2205" s="45" t="n"/>
      <c r="P2205" s="45" t="n"/>
    </row>
    <row r="2206" ht="30" customHeight="1">
      <c r="A2206" s="45" t="inlineStr">
        <is>
          <t>HH075553</t>
        </is>
      </c>
      <c r="B2206" s="45" t="inlineStr">
        <is>
          <t>KUBOTA</t>
        </is>
      </c>
      <c r="C2206" s="45" t="inlineStr">
        <is>
          <t>Dên V2403</t>
        </is>
      </c>
      <c r="D2206" s="45" t="n"/>
      <c r="E2206" s="45" t="inlineStr">
        <is>
          <t>Cos1</t>
        </is>
      </c>
      <c r="F2206" s="45" t="inlineStr">
        <is>
          <t>Dên</t>
        </is>
      </c>
      <c r="G2206" s="45" t="inlineStr">
        <is>
          <t>TDC</t>
        </is>
      </c>
      <c r="H2206" s="45" t="inlineStr">
        <is>
          <t>Bộ</t>
        </is>
      </c>
      <c r="I2206" s="45" t="n"/>
      <c r="J2206" s="54" t="n">
        <v>125000</v>
      </c>
      <c r="K2206" s="54" t="n">
        <v>135000</v>
      </c>
      <c r="L2206" s="54" t="n">
        <v>150000</v>
      </c>
      <c r="M2206" s="45" t="n"/>
      <c r="N2206" s="45" t="n"/>
      <c r="O2206" s="45" t="n"/>
      <c r="P2206" s="45" t="inlineStr">
        <is>
          <t>Miểng Dên V2403 Cos1 - TDC - R-4V2203A</t>
        </is>
      </c>
    </row>
    <row r="2207" ht="30" customHeight="1">
      <c r="A2207" s="141" t="n"/>
      <c r="B2207" s="141" t="inlineStr">
        <is>
          <t>KUBOTA</t>
        </is>
      </c>
      <c r="C2207" s="141" t="inlineStr">
        <is>
          <t>Dên V2403</t>
        </is>
      </c>
      <c r="D2207" s="141" t="n"/>
      <c r="E2207" s="141" t="inlineStr">
        <is>
          <t>Cos2</t>
        </is>
      </c>
      <c r="F2207" s="141" t="inlineStr">
        <is>
          <t>Dên</t>
        </is>
      </c>
      <c r="G2207" s="141" t="n"/>
      <c r="H2207" s="141" t="inlineStr">
        <is>
          <t>Bộ</t>
        </is>
      </c>
      <c r="I2207" s="45" t="n"/>
      <c r="J2207" s="45" t="n"/>
      <c r="K2207" s="45" t="n"/>
      <c r="L2207" s="45" t="n"/>
      <c r="M2207" s="45" t="n"/>
      <c r="N2207" s="45" t="n"/>
      <c r="O2207" s="45" t="n"/>
      <c r="P2207" s="45" t="n"/>
    </row>
    <row r="2208" ht="30" customHeight="1">
      <c r="A2208" s="141" t="n"/>
      <c r="B2208" s="141" t="inlineStr">
        <is>
          <t>KUBOTA</t>
        </is>
      </c>
      <c r="C2208" s="141" t="inlineStr">
        <is>
          <t>Dên V2403</t>
        </is>
      </c>
      <c r="D2208" s="141" t="n"/>
      <c r="E2208" s="141" t="inlineStr">
        <is>
          <t>Cos3</t>
        </is>
      </c>
      <c r="F2208" s="141" t="inlineStr">
        <is>
          <t>Dên</t>
        </is>
      </c>
      <c r="G2208" s="141" t="n"/>
      <c r="H2208" s="141" t="inlineStr">
        <is>
          <t>Bộ</t>
        </is>
      </c>
      <c r="I2208" s="45" t="n"/>
      <c r="J2208" s="45" t="n"/>
      <c r="K2208" s="45" t="n"/>
      <c r="L2208" s="45" t="n"/>
      <c r="M2208" s="45" t="n"/>
      <c r="N2208" s="45" t="n"/>
      <c r="O2208" s="45" t="n"/>
      <c r="P2208" s="45" t="n"/>
    </row>
    <row r="2209" ht="15.75" customHeight="1">
      <c r="A2209" s="141" t="n"/>
      <c r="B2209" s="141" t="inlineStr">
        <is>
          <t>KUBOTA</t>
        </is>
      </c>
      <c r="C2209" s="141" t="inlineStr">
        <is>
          <t>Dên V2403</t>
        </is>
      </c>
      <c r="D2209" s="141" t="n"/>
      <c r="E2209" s="141" t="inlineStr">
        <is>
          <t>Cos4</t>
        </is>
      </c>
      <c r="F2209" s="141" t="inlineStr">
        <is>
          <t>Dên</t>
        </is>
      </c>
      <c r="G2209" s="141" t="n"/>
      <c r="H2209" s="141" t="inlineStr">
        <is>
          <t>Bộ</t>
        </is>
      </c>
      <c r="I2209" s="45" t="n"/>
      <c r="J2209" s="45" t="n"/>
      <c r="K2209" s="45" t="n"/>
      <c r="L2209" s="45" t="n"/>
      <c r="M2209" s="45" t="n"/>
      <c r="N2209" s="45" t="n"/>
      <c r="O2209" s="45" t="n"/>
      <c r="P2209" s="45" t="n"/>
    </row>
    <row r="2210" ht="15.75" customHeight="1">
      <c r="A2210" s="141" t="n"/>
      <c r="B2210" s="141" t="n"/>
      <c r="C2210" s="141" t="inlineStr">
        <is>
          <t>Bạc Miểng YN-490-QB</t>
        </is>
      </c>
      <c r="D2210" s="141" t="n"/>
      <c r="E2210" s="141" t="inlineStr">
        <is>
          <t>Cos0</t>
        </is>
      </c>
      <c r="F2210" s="141" t="inlineStr">
        <is>
          <t>Baze+Dên</t>
        </is>
      </c>
      <c r="G2210" s="141" t="n"/>
      <c r="H2210" s="141" t="inlineStr">
        <is>
          <t>Bộ</t>
        </is>
      </c>
      <c r="I2210" s="43" t="n"/>
      <c r="J2210" s="43" t="n"/>
      <c r="K2210" s="43" t="n"/>
      <c r="L2210" s="43" t="n"/>
      <c r="M2210" s="43" t="n"/>
      <c r="N2210" s="43" t="n"/>
      <c r="O2210" s="43" t="n"/>
      <c r="P2210" s="43" t="n"/>
    </row>
    <row r="2211" ht="15.75" customHeight="1">
      <c r="A2211" s="43" t="inlineStr">
        <is>
          <t>HH081874</t>
        </is>
      </c>
      <c r="B2211" s="43" t="n"/>
      <c r="C2211" s="43" t="inlineStr">
        <is>
          <t>Bạc miểng (dên+baze) YN-490-QB (Cos1)</t>
        </is>
      </c>
      <c r="D2211" s="43" t="n"/>
      <c r="E2211" s="43" t="inlineStr">
        <is>
          <t>Cos1</t>
        </is>
      </c>
      <c r="F2211" s="43" t="inlineStr">
        <is>
          <t>Baze+Dên</t>
        </is>
      </c>
      <c r="G2211" s="43" t="n"/>
      <c r="H2211" s="43" t="inlineStr">
        <is>
          <t>Bộ</t>
        </is>
      </c>
      <c r="I2211" s="43" t="n"/>
      <c r="J2211" s="43" t="n"/>
      <c r="K2211" s="43" t="n"/>
      <c r="L2211" s="43" t="n"/>
      <c r="M2211" s="43" t="n"/>
      <c r="N2211" s="43" t="n"/>
      <c r="O2211" s="43" t="n"/>
      <c r="P2211" s="43" t="inlineStr">
        <is>
          <t>Bạc miểng (dên+baze) YN-490-QB (Cos1)</t>
        </is>
      </c>
    </row>
    <row r="2212" ht="15.75" customHeight="1">
      <c r="A2212" s="141" t="n"/>
      <c r="B2212" s="141" t="n"/>
      <c r="C2212" s="141" t="inlineStr">
        <is>
          <t>Bạc Miểng YN-490-QB</t>
        </is>
      </c>
      <c r="D2212" s="141" t="n"/>
      <c r="E2212" s="141" t="inlineStr">
        <is>
          <t>Cos2</t>
        </is>
      </c>
      <c r="F2212" s="141" t="inlineStr">
        <is>
          <t>Baze+Dên</t>
        </is>
      </c>
      <c r="G2212" s="141" t="n"/>
      <c r="H2212" s="141" t="inlineStr">
        <is>
          <t>Bộ</t>
        </is>
      </c>
      <c r="I2212" s="43" t="n"/>
      <c r="J2212" s="43" t="n"/>
      <c r="K2212" s="43" t="n"/>
      <c r="L2212" s="43" t="n"/>
      <c r="M2212" s="43" t="n"/>
      <c r="N2212" s="43" t="n"/>
      <c r="O2212" s="43" t="n"/>
      <c r="P2212" s="43" t="n"/>
    </row>
    <row r="2213" ht="15.75" customHeight="1">
      <c r="A2213" s="141" t="n"/>
      <c r="B2213" s="141" t="n"/>
      <c r="C2213" s="141" t="inlineStr">
        <is>
          <t>Bạc Miểng YN-490-QB</t>
        </is>
      </c>
      <c r="D2213" s="141" t="n"/>
      <c r="E2213" s="141" t="inlineStr">
        <is>
          <t>Cos3</t>
        </is>
      </c>
      <c r="F2213" s="141" t="inlineStr">
        <is>
          <t>Baze+Dên</t>
        </is>
      </c>
      <c r="G2213" s="141" t="n"/>
      <c r="H2213" s="141" t="inlineStr">
        <is>
          <t>Bộ</t>
        </is>
      </c>
      <c r="I2213" s="43" t="n"/>
      <c r="J2213" s="43" t="n"/>
      <c r="K2213" s="43" t="n"/>
      <c r="L2213" s="43" t="n"/>
      <c r="M2213" s="43" t="n"/>
      <c r="N2213" s="43" t="n"/>
      <c r="O2213" s="43" t="n"/>
      <c r="P2213" s="43" t="n"/>
    </row>
    <row r="2214" ht="15.75" customHeight="1">
      <c r="A2214" s="141" t="n"/>
      <c r="B2214" s="141" t="n"/>
      <c r="C2214" s="141" t="inlineStr">
        <is>
          <t>Bạc Miểng YN-490-QB</t>
        </is>
      </c>
      <c r="D2214" s="141" t="n"/>
      <c r="E2214" s="141" t="inlineStr">
        <is>
          <t>Cos4</t>
        </is>
      </c>
      <c r="F2214" s="141" t="inlineStr">
        <is>
          <t>Baze+Dên</t>
        </is>
      </c>
      <c r="G2214" s="141" t="n"/>
      <c r="H2214" s="141" t="inlineStr">
        <is>
          <t>Bộ</t>
        </is>
      </c>
      <c r="I2214" s="43" t="n"/>
      <c r="J2214" s="43" t="n"/>
      <c r="K2214" s="43" t="n"/>
      <c r="L2214" s="43" t="n"/>
      <c r="M2214" s="43" t="n"/>
      <c r="N2214" s="43" t="n"/>
      <c r="O2214" s="43" t="n"/>
      <c r="P2214" s="43" t="n"/>
    </row>
    <row r="2215" ht="15.75" customHeight="1">
      <c r="A2215" s="141" t="n"/>
      <c r="B2215" s="141" t="n"/>
      <c r="C2215" s="141" t="inlineStr">
        <is>
          <t>Bạc Miểng ZH-4102</t>
        </is>
      </c>
      <c r="D2215" s="141" t="inlineStr">
        <is>
          <t>102</t>
        </is>
      </c>
      <c r="E2215" s="141" t="inlineStr">
        <is>
          <t>Cos0</t>
        </is>
      </c>
      <c r="F2215" s="141" t="inlineStr">
        <is>
          <t>Baze+Dên</t>
        </is>
      </c>
      <c r="G2215" s="141" t="n"/>
      <c r="H2215" s="141" t="inlineStr">
        <is>
          <t>Bộ</t>
        </is>
      </c>
      <c r="I2215" s="45" t="n"/>
      <c r="J2215" s="45" t="n"/>
      <c r="K2215" s="45" t="n"/>
      <c r="L2215" s="45" t="n"/>
      <c r="M2215" s="45" t="n"/>
      <c r="N2215" s="45" t="n"/>
      <c r="O2215" s="45" t="n"/>
      <c r="P2215" s="45" t="n"/>
    </row>
    <row r="2216" ht="15.75" customHeight="1">
      <c r="A2216" s="45" t="inlineStr">
        <is>
          <t>HH081313</t>
        </is>
      </c>
      <c r="B2216" s="45" t="n"/>
      <c r="C2216" s="45" t="inlineStr">
        <is>
          <t>Bạc miểng YN-4100-QB/ ZH-4102 (0.25) cos1 (OUERMAN-AT)</t>
        </is>
      </c>
      <c r="D2216" s="45" t="inlineStr">
        <is>
          <t>102</t>
        </is>
      </c>
      <c r="E2216" s="45" t="inlineStr">
        <is>
          <t>Cos1</t>
        </is>
      </c>
      <c r="F2216" s="45" t="inlineStr">
        <is>
          <t>Baze+Dên</t>
        </is>
      </c>
      <c r="G2216" s="45" t="n"/>
      <c r="H2216" s="45" t="inlineStr">
        <is>
          <t>Bộ</t>
        </is>
      </c>
      <c r="I2216" s="45" t="n"/>
      <c r="J2216" s="45" t="n"/>
      <c r="K2216" s="45" t="n"/>
      <c r="L2216" s="45" t="n"/>
      <c r="M2216" s="45" t="n"/>
      <c r="N2216" s="45" t="n"/>
      <c r="O2216" s="45" t="inlineStr">
        <is>
          <t>YN-4100-QB</t>
        </is>
      </c>
      <c r="P2216" s="45" t="inlineStr">
        <is>
          <t>Bạc miểng YN-4100-QB/ ZH-4102 (0.25) cos1 (OUERMAN-AT)</t>
        </is>
      </c>
    </row>
    <row r="2217" ht="15.75" customHeight="1">
      <c r="A2217" s="141" t="n"/>
      <c r="B2217" s="141" t="n"/>
      <c r="C2217" s="141" t="inlineStr">
        <is>
          <t>Bạc Miểng ZH-4102</t>
        </is>
      </c>
      <c r="D2217" s="141" t="inlineStr">
        <is>
          <t>102</t>
        </is>
      </c>
      <c r="E2217" s="141" t="inlineStr">
        <is>
          <t>Cos2</t>
        </is>
      </c>
      <c r="F2217" s="141" t="inlineStr">
        <is>
          <t>Baze+Dên</t>
        </is>
      </c>
      <c r="G2217" s="141" t="n"/>
      <c r="H2217" s="141" t="inlineStr">
        <is>
          <t>Bộ</t>
        </is>
      </c>
      <c r="I2217" s="45" t="n"/>
      <c r="J2217" s="45" t="n"/>
      <c r="K2217" s="45" t="n"/>
      <c r="L2217" s="45" t="n"/>
      <c r="M2217" s="45" t="n"/>
      <c r="N2217" s="45" t="n"/>
      <c r="O2217" s="45" t="n"/>
      <c r="P2217" s="45" t="n"/>
    </row>
    <row r="2218" ht="15.75" customHeight="1">
      <c r="A2218" s="141" t="n"/>
      <c r="B2218" s="141" t="n"/>
      <c r="C2218" s="141" t="inlineStr">
        <is>
          <t>Bạc Miểng ZH-4102</t>
        </is>
      </c>
      <c r="D2218" s="141" t="inlineStr">
        <is>
          <t>102</t>
        </is>
      </c>
      <c r="E2218" s="141" t="inlineStr">
        <is>
          <t>Cos3</t>
        </is>
      </c>
      <c r="F2218" s="141" t="inlineStr">
        <is>
          <t>Baze+Dên</t>
        </is>
      </c>
      <c r="G2218" s="141" t="n"/>
      <c r="H2218" s="141" t="inlineStr">
        <is>
          <t>Bộ</t>
        </is>
      </c>
      <c r="I2218" s="45" t="n"/>
      <c r="J2218" s="45" t="n"/>
      <c r="K2218" s="45" t="n"/>
      <c r="L2218" s="45" t="n"/>
      <c r="M2218" s="45" t="n"/>
      <c r="N2218" s="45" t="n"/>
      <c r="O2218" s="45" t="n"/>
      <c r="P2218" s="45" t="n"/>
    </row>
    <row r="2219" ht="15.75" customHeight="1">
      <c r="A2219" s="141" t="n"/>
      <c r="B2219" s="141" t="n"/>
      <c r="C2219" s="141" t="inlineStr">
        <is>
          <t>Bạc Miểng ZH-4102</t>
        </is>
      </c>
      <c r="D2219" s="141" t="inlineStr">
        <is>
          <t>102</t>
        </is>
      </c>
      <c r="E2219" s="141" t="inlineStr">
        <is>
          <t>Cos4</t>
        </is>
      </c>
      <c r="F2219" s="141" t="inlineStr">
        <is>
          <t>Baze+Dên</t>
        </is>
      </c>
      <c r="G2219" s="141" t="n"/>
      <c r="H2219" s="141" t="inlineStr">
        <is>
          <t>Bộ</t>
        </is>
      </c>
      <c r="I2219" s="45" t="n"/>
      <c r="J2219" s="45" t="n"/>
      <c r="K2219" s="45" t="n"/>
      <c r="L2219" s="45" t="n"/>
      <c r="M2219" s="45" t="n"/>
      <c r="N2219" s="45" t="n"/>
      <c r="O2219" s="45" t="n"/>
      <c r="P2219" s="45" t="n"/>
    </row>
    <row r="2220" ht="15.75" customHeight="1">
      <c r="A2220" s="45" t="inlineStr">
        <is>
          <t>HH081312</t>
        </is>
      </c>
      <c r="B2220" s="45" t="n"/>
      <c r="C2220" s="45" t="inlineStr">
        <is>
          <t>Baze ZH-4102</t>
        </is>
      </c>
      <c r="D2220" s="45" t="inlineStr">
        <is>
          <t>102</t>
        </is>
      </c>
      <c r="E2220" s="45" t="inlineStr">
        <is>
          <t>Cos0</t>
        </is>
      </c>
      <c r="F2220" s="45" t="inlineStr">
        <is>
          <t>Baze</t>
        </is>
      </c>
      <c r="G2220" s="45" t="inlineStr">
        <is>
          <t>ANTEK</t>
        </is>
      </c>
      <c r="H2220" s="45" t="inlineStr">
        <is>
          <t>Bộ</t>
        </is>
      </c>
      <c r="I2220" s="45" t="n"/>
      <c r="J2220" s="45" t="n"/>
      <c r="K2220" s="45" t="n"/>
      <c r="L2220" s="45" t="n"/>
      <c r="M2220" s="45" t="n"/>
      <c r="N2220" s="45" t="n"/>
      <c r="O2220" s="45" t="inlineStr">
        <is>
          <t>YN-4100-QB</t>
        </is>
      </c>
      <c r="P2220" s="45" t="inlineStr">
        <is>
          <t>Miểng baze YN-4100-QB/ ZH-4102 (STD) cos0 (Antek)</t>
        </is>
      </c>
    </row>
    <row r="2221" ht="15.75" customHeight="1">
      <c r="A2221" s="141" t="n"/>
      <c r="B2221" s="141" t="n"/>
      <c r="C2221" s="141" t="inlineStr">
        <is>
          <t>Baze ZH-4102</t>
        </is>
      </c>
      <c r="D2221" s="141" t="inlineStr">
        <is>
          <t>102</t>
        </is>
      </c>
      <c r="E2221" s="141" t="inlineStr">
        <is>
          <t>Cos1</t>
        </is>
      </c>
      <c r="F2221" s="141" t="inlineStr">
        <is>
          <t>Baze</t>
        </is>
      </c>
      <c r="G2221" s="141" t="n"/>
      <c r="H2221" s="141" t="inlineStr">
        <is>
          <t>Bộ</t>
        </is>
      </c>
      <c r="I2221" s="45" t="n"/>
      <c r="J2221" s="45" t="n"/>
      <c r="K2221" s="45" t="n"/>
      <c r="L2221" s="45" t="n"/>
      <c r="M2221" s="45" t="n"/>
      <c r="N2221" s="45" t="n"/>
      <c r="O2221" s="45" t="n"/>
      <c r="P2221" s="45" t="n"/>
    </row>
    <row r="2222" ht="15.75" customHeight="1">
      <c r="A2222" s="141" t="n"/>
      <c r="B2222" s="141" t="n"/>
      <c r="C2222" s="141" t="inlineStr">
        <is>
          <t>Baze ZH-4102</t>
        </is>
      </c>
      <c r="D2222" s="141" t="inlineStr">
        <is>
          <t>102</t>
        </is>
      </c>
      <c r="E2222" s="141" t="inlineStr">
        <is>
          <t>Cos2</t>
        </is>
      </c>
      <c r="F2222" s="141" t="inlineStr">
        <is>
          <t>Baze</t>
        </is>
      </c>
      <c r="G2222" s="141" t="n"/>
      <c r="H2222" s="141" t="inlineStr">
        <is>
          <t>Bộ</t>
        </is>
      </c>
      <c r="I2222" s="45" t="n"/>
      <c r="J2222" s="45" t="n"/>
      <c r="K2222" s="45" t="n"/>
      <c r="L2222" s="45" t="n"/>
      <c r="M2222" s="45" t="n"/>
      <c r="N2222" s="45" t="n"/>
      <c r="O2222" s="45" t="n"/>
      <c r="P2222" s="45" t="n"/>
    </row>
    <row r="2223" ht="15.75" customHeight="1">
      <c r="A2223" s="141" t="n"/>
      <c r="B2223" s="141" t="n"/>
      <c r="C2223" s="141" t="inlineStr">
        <is>
          <t>Baze ZH-4102</t>
        </is>
      </c>
      <c r="D2223" s="141" t="inlineStr">
        <is>
          <t>102</t>
        </is>
      </c>
      <c r="E2223" s="141" t="inlineStr">
        <is>
          <t>Cos3</t>
        </is>
      </c>
      <c r="F2223" s="141" t="inlineStr">
        <is>
          <t>Baze</t>
        </is>
      </c>
      <c r="G2223" s="141" t="n"/>
      <c r="H2223" s="141" t="inlineStr">
        <is>
          <t>Bộ</t>
        </is>
      </c>
      <c r="I2223" s="45" t="n"/>
      <c r="J2223" s="45" t="n"/>
      <c r="K2223" s="45" t="n"/>
      <c r="L2223" s="45" t="n"/>
      <c r="M2223" s="45" t="n"/>
      <c r="N2223" s="45" t="n"/>
      <c r="O2223" s="45" t="n"/>
      <c r="P2223" s="45" t="n"/>
    </row>
    <row r="2224" ht="15.75" customHeight="1">
      <c r="A2224" s="141" t="n"/>
      <c r="B2224" s="141" t="n"/>
      <c r="C2224" s="141" t="inlineStr">
        <is>
          <t>Baze ZH-4102</t>
        </is>
      </c>
      <c r="D2224" s="141" t="inlineStr">
        <is>
          <t>102</t>
        </is>
      </c>
      <c r="E2224" s="141" t="inlineStr">
        <is>
          <t>Cos4</t>
        </is>
      </c>
      <c r="F2224" s="141" t="inlineStr">
        <is>
          <t>Baze</t>
        </is>
      </c>
      <c r="G2224" s="141" t="n"/>
      <c r="H2224" s="141" t="inlineStr">
        <is>
          <t>Bộ</t>
        </is>
      </c>
      <c r="I2224" s="45" t="n"/>
      <c r="J2224" s="45" t="n"/>
      <c r="K2224" s="45" t="n"/>
      <c r="L2224" s="45" t="n"/>
      <c r="M2224" s="45" t="n"/>
      <c r="N2224" s="45" t="n"/>
      <c r="O2224" s="45" t="n"/>
      <c r="P2224" s="45" t="n"/>
    </row>
    <row r="2225" ht="15.75" customHeight="1">
      <c r="A2225" s="43" t="inlineStr">
        <is>
          <t>HH081311</t>
        </is>
      </c>
      <c r="B2225" s="43" t="n"/>
      <c r="C2225" s="43" t="inlineStr">
        <is>
          <t>Dên ZH-4102</t>
        </is>
      </c>
      <c r="D2225" s="43" t="inlineStr">
        <is>
          <t>102</t>
        </is>
      </c>
      <c r="E2225" s="43" t="inlineStr">
        <is>
          <t>Cos0</t>
        </is>
      </c>
      <c r="F2225" s="43" t="inlineStr">
        <is>
          <t>Dên</t>
        </is>
      </c>
      <c r="G2225" s="43" t="inlineStr">
        <is>
          <t>ANTEK</t>
        </is>
      </c>
      <c r="H2225" s="43" t="inlineStr">
        <is>
          <t>Bộ</t>
        </is>
      </c>
      <c r="I2225" s="43" t="n"/>
      <c r="J2225" s="43" t="n"/>
      <c r="K2225" s="43" t="n"/>
      <c r="L2225" s="43" t="n"/>
      <c r="M2225" s="43" t="n"/>
      <c r="N2225" s="43" t="n"/>
      <c r="O2225" s="43" t="inlineStr">
        <is>
          <t>YN-4100-QB</t>
        </is>
      </c>
      <c r="P2225" s="43" t="inlineStr">
        <is>
          <t>Miểng dên YN-4100-QB/ 4100-QBZL/ ZH-4102 (STD) cos0 (Antek)</t>
        </is>
      </c>
    </row>
    <row r="2226" ht="15.75" customHeight="1">
      <c r="A2226" s="141" t="n"/>
      <c r="B2226" s="141" t="n"/>
      <c r="C2226" s="141" t="inlineStr">
        <is>
          <t>Dên ZH-4102</t>
        </is>
      </c>
      <c r="D2226" s="141" t="inlineStr">
        <is>
          <t>102</t>
        </is>
      </c>
      <c r="E2226" s="141" t="inlineStr">
        <is>
          <t>Cos1</t>
        </is>
      </c>
      <c r="F2226" s="141" t="inlineStr">
        <is>
          <t>Dên</t>
        </is>
      </c>
      <c r="G2226" s="141" t="n"/>
      <c r="H2226" s="141" t="inlineStr">
        <is>
          <t>Bộ</t>
        </is>
      </c>
      <c r="I2226" s="43" t="n"/>
      <c r="J2226" s="43" t="n"/>
      <c r="K2226" s="43" t="n"/>
      <c r="L2226" s="43" t="n"/>
      <c r="M2226" s="43" t="n"/>
      <c r="N2226" s="43" t="n"/>
      <c r="O2226" s="43" t="n"/>
      <c r="P2226" s="43" t="n"/>
    </row>
    <row r="2227" ht="15.75" customHeight="1">
      <c r="A2227" s="141" t="n"/>
      <c r="B2227" s="141" t="n"/>
      <c r="C2227" s="141" t="inlineStr">
        <is>
          <t>Dên ZH-4102</t>
        </is>
      </c>
      <c r="D2227" s="141" t="inlineStr">
        <is>
          <t>102</t>
        </is>
      </c>
      <c r="E2227" s="141" t="inlineStr">
        <is>
          <t>Cos2</t>
        </is>
      </c>
      <c r="F2227" s="141" t="inlineStr">
        <is>
          <t>Dên</t>
        </is>
      </c>
      <c r="G2227" s="141" t="n"/>
      <c r="H2227" s="141" t="inlineStr">
        <is>
          <t>Bộ</t>
        </is>
      </c>
      <c r="I2227" s="43" t="n"/>
      <c r="J2227" s="43" t="n"/>
      <c r="K2227" s="43" t="n"/>
      <c r="L2227" s="43" t="n"/>
      <c r="M2227" s="43" t="n"/>
      <c r="N2227" s="43" t="n"/>
      <c r="O2227" s="43" t="n"/>
      <c r="P2227" s="43" t="n"/>
    </row>
    <row r="2228" ht="15.75" customHeight="1">
      <c r="A2228" s="141" t="n"/>
      <c r="B2228" s="141" t="n"/>
      <c r="C2228" s="141" t="inlineStr">
        <is>
          <t>Dên ZH-4102</t>
        </is>
      </c>
      <c r="D2228" s="141" t="inlineStr">
        <is>
          <t>102</t>
        </is>
      </c>
      <c r="E2228" s="141" t="inlineStr">
        <is>
          <t>Cos3</t>
        </is>
      </c>
      <c r="F2228" s="141" t="inlineStr">
        <is>
          <t>Dên</t>
        </is>
      </c>
      <c r="G2228" s="141" t="n"/>
      <c r="H2228" s="141" t="inlineStr">
        <is>
          <t>Bộ</t>
        </is>
      </c>
      <c r="I2228" s="43" t="n"/>
      <c r="J2228" s="43" t="n"/>
      <c r="K2228" s="43" t="n"/>
      <c r="L2228" s="43" t="n"/>
      <c r="M2228" s="43" t="n"/>
      <c r="N2228" s="43" t="n"/>
      <c r="O2228" s="43" t="n"/>
      <c r="P2228" s="43" t="n"/>
    </row>
    <row r="2229" ht="15.75" customHeight="1">
      <c r="A2229" s="141" t="n"/>
      <c r="B2229" s="141" t="n"/>
      <c r="C2229" s="141" t="inlineStr">
        <is>
          <t>Dên ZH-4102</t>
        </is>
      </c>
      <c r="D2229" s="141" t="inlineStr">
        <is>
          <t>102</t>
        </is>
      </c>
      <c r="E2229" s="141" t="inlineStr">
        <is>
          <t>Cos4</t>
        </is>
      </c>
      <c r="F2229" s="141" t="inlineStr">
        <is>
          <t>Dên</t>
        </is>
      </c>
      <c r="G2229" s="141" t="n"/>
      <c r="H2229" s="141" t="inlineStr">
        <is>
          <t>Bộ</t>
        </is>
      </c>
      <c r="I2229" s="43" t="n"/>
      <c r="J2229" s="43" t="n"/>
      <c r="K2229" s="43" t="n"/>
      <c r="L2229" s="43" t="n"/>
      <c r="M2229" s="43" t="n"/>
      <c r="N2229" s="43" t="n"/>
      <c r="O2229" s="43" t="n"/>
      <c r="P2229" s="43" t="n"/>
    </row>
    <row r="2230" ht="15.75" customHeight="1">
      <c r="A2230" s="143" t="inlineStr">
        <is>
          <t>HH073733</t>
        </is>
      </c>
      <c r="B2230" s="143" t="inlineStr">
        <is>
          <t>(chưa rõ hãng)</t>
        </is>
      </c>
      <c r="C2230" s="143" t="inlineStr">
        <is>
          <t>Bạc miểng K4E cos0</t>
        </is>
      </c>
      <c r="D2230" s="143" t="n"/>
      <c r="E2230" s="143" t="inlineStr">
        <is>
          <t>Cos0</t>
        </is>
      </c>
      <c r="F2230" s="143" t="inlineStr">
        <is>
          <t>Baze+Dên</t>
        </is>
      </c>
      <c r="G2230" s="144" t="n"/>
      <c r="H2230" s="144" t="inlineStr">
        <is>
          <t>Bộ</t>
        </is>
      </c>
      <c r="I2230" s="143" t="n"/>
      <c r="J2230" s="144" t="n"/>
      <c r="K2230" s="144" t="n"/>
      <c r="L2230" s="144" t="n"/>
      <c r="M2230" s="143" t="n"/>
      <c r="N2230" s="143" t="n"/>
      <c r="O2230" s="143" t="n"/>
      <c r="P2230" s="143" t="inlineStr">
        <is>
          <t>Bạc miểng K4E cos0</t>
        </is>
      </c>
    </row>
  </sheetData>
  <autoFilter ref="A2:P2230"/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52"/>
  <sheetViews>
    <sheetView showGridLines="0" workbookViewId="0">
      <pane ySplit="2" topLeftCell="A367" activePane="bottomLeft" state="frozen"/>
      <selection activeCell="A1" sqref="A1"/>
      <selection pane="bottomLeft" activeCell="B394" sqref="B394"/>
    </sheetView>
  </sheetViews>
  <sheetFormatPr baseColWidth="8" defaultColWidth="8.676190476190479" defaultRowHeight="15"/>
  <cols>
    <col width="9" customWidth="1" min="1" max="1"/>
    <col width="16" customWidth="1" min="2" max="2"/>
    <col width="9" customWidth="1" min="3" max="3"/>
    <col width="14" customWidth="1" min="4" max="4"/>
    <col width="12" customWidth="1" min="5" max="5"/>
    <col width="9" customWidth="1" min="6" max="7"/>
    <col width="7" customWidth="1" min="8" max="10"/>
    <col width="10" customWidth="1" min="11" max="11"/>
    <col width="9" customWidth="1" min="12" max="13"/>
    <col width="10" customWidth="1" min="14" max="14"/>
    <col width="9" customWidth="1" min="15" max="17"/>
    <col width="7" customWidth="1" min="18" max="18"/>
  </cols>
  <sheetData>
    <row r="1" ht="24" customHeight="1">
      <c r="A1" s="46" t="inlineStr">
        <is>
          <t>🔍 MIỂNG TRA CỨU — chuyển từ v10 (điền Mã HH + giá để vào Báo giá)</t>
        </is>
      </c>
    </row>
    <row r="2">
      <c r="A2" s="133" t="inlineStr">
        <is>
          <t>🏭 Hãng</t>
        </is>
      </c>
      <c r="B2" s="133" t="inlineStr">
        <is>
          <t>⚙️ Mã ĐC</t>
        </is>
      </c>
      <c r="C2" s="133" t="inlineStr">
        <is>
          <t>📐 ĐK</t>
        </is>
      </c>
      <c r="D2" s="133" t="inlineStr">
        <is>
          <t>Loại</t>
        </is>
      </c>
      <c r="E2" s="133" t="inlineStr">
        <is>
          <t>Tên loại</t>
        </is>
      </c>
      <c r="F2" s="133" t="inlineStr">
        <is>
          <t>PARNO</t>
        </is>
      </c>
      <c r="G2" s="133" t="inlineStr">
        <is>
          <t>Cung trong</t>
        </is>
      </c>
      <c r="H2" s="133" t="inlineStr">
        <is>
          <t>Cung ngoài</t>
        </is>
      </c>
      <c r="I2" s="133" t="inlineStr">
        <is>
          <t>Cao</t>
        </is>
      </c>
      <c r="J2" s="133" t="inlineStr">
        <is>
          <t>Dày</t>
        </is>
      </c>
      <c r="K2" s="133" t="inlineStr">
        <is>
          <t>📦 ĐVT</t>
        </is>
      </c>
      <c r="L2" s="133" t="inlineStr">
        <is>
          <t>🏷️ Mã HH</t>
        </is>
      </c>
      <c r="M2" s="133" t="inlineStr">
        <is>
          <t>🏷️ TH SX</t>
        </is>
      </c>
      <c r="N2" s="133" t="inlineStr">
        <is>
          <t>💰 Vốn</t>
        </is>
      </c>
      <c r="O2" s="133" t="inlineStr">
        <is>
          <t>🟢 VIP</t>
        </is>
      </c>
      <c r="P2" s="133" t="inlineStr">
        <is>
          <t>🟡 Ưu đãi</t>
        </is>
      </c>
      <c r="Q2" s="133" t="inlineStr">
        <is>
          <t>🔵 Đại lý</t>
        </is>
      </c>
      <c r="R2" s="133" t="inlineStr">
        <is>
          <t>🟣 Gara</t>
        </is>
      </c>
      <c r="S2" s="133" t="inlineStr">
        <is>
          <t>📦 Tồn</t>
        </is>
      </c>
    </row>
    <row r="3">
      <c r="A3" s="134" t="inlineStr">
        <is>
          <t>CATERPILLAR</t>
        </is>
      </c>
      <c r="B3" s="32" t="inlineStr">
        <is>
          <t>1140/1145/1150/1160/3145/3150/3160</t>
        </is>
      </c>
      <c r="D3" s="32" t="inlineStr">
        <is>
          <t>M</t>
        </is>
      </c>
      <c r="E3" s="135" t="inlineStr">
        <is>
          <t>Miểng baze</t>
        </is>
      </c>
      <c r="F3" s="135" t="inlineStr">
        <is>
          <t>4W8091</t>
        </is>
      </c>
      <c r="G3" s="135" t="n"/>
      <c r="H3" s="135" t="inlineStr">
        <is>
          <t>94.195</t>
        </is>
      </c>
      <c r="I3" s="135" t="inlineStr">
        <is>
          <t>25.4</t>
        </is>
      </c>
      <c r="J3" s="135" t="inlineStr">
        <is>
          <t>2.604</t>
        </is>
      </c>
      <c r="K3" s="135" t="inlineStr">
        <is>
          <t>Bộ</t>
        </is>
      </c>
      <c r="L3" s="135" t="n"/>
      <c r="M3" s="135" t="n"/>
      <c r="N3" s="136" t="n"/>
      <c r="O3" s="136" t="n"/>
      <c r="P3" s="136" t="n"/>
      <c r="Q3" s="136" t="n"/>
      <c r="R3" s="136" t="n"/>
      <c r="S3" s="135" t="inlineStr">
        <is>
          <t>🟢 CÓ</t>
        </is>
      </c>
    </row>
    <row r="4">
      <c r="A4" s="134" t="inlineStr">
        <is>
          <t>CATERPILLAR</t>
        </is>
      </c>
      <c r="B4" s="32" t="inlineStr">
        <is>
          <t>1140/1145/1150/1160/3145/3150/3160</t>
        </is>
      </c>
      <c r="D4" s="32" t="inlineStr">
        <is>
          <t>R</t>
        </is>
      </c>
      <c r="E4" s="135" t="inlineStr">
        <is>
          <t>Miểng dên</t>
        </is>
      </c>
      <c r="F4" s="135" t="inlineStr">
        <is>
          <t>9N5923</t>
        </is>
      </c>
      <c r="G4" s="135" t="n"/>
      <c r="H4" s="135" t="inlineStr">
        <is>
          <t>73.74</t>
        </is>
      </c>
      <c r="I4" s="135" t="inlineStr">
        <is>
          <t>24.3</t>
        </is>
      </c>
      <c r="J4" s="135" t="inlineStr">
        <is>
          <t>2.407</t>
        </is>
      </c>
      <c r="K4" s="135" t="inlineStr">
        <is>
          <t>Bộ</t>
        </is>
      </c>
      <c r="L4" s="135" t="n"/>
      <c r="M4" s="135" t="n"/>
      <c r="N4" s="136" t="n"/>
      <c r="O4" s="136" t="n"/>
      <c r="P4" s="136" t="n"/>
      <c r="Q4" s="136" t="n"/>
      <c r="R4" s="136" t="n"/>
      <c r="S4" s="135" t="inlineStr">
        <is>
          <t>🟢 CÓ</t>
        </is>
      </c>
    </row>
    <row r="5">
      <c r="A5" s="134" t="inlineStr">
        <is>
          <t>CATERPILLAR</t>
        </is>
      </c>
      <c r="B5" s="32" t="inlineStr">
        <is>
          <t>3013C</t>
        </is>
      </c>
      <c r="D5" s="32" t="inlineStr">
        <is>
          <t>M</t>
        </is>
      </c>
      <c r="E5" s="135" t="inlineStr">
        <is>
          <t>Miểng baze</t>
        </is>
      </c>
      <c r="F5" s="135" t="n"/>
      <c r="G5" s="135" t="n"/>
      <c r="H5" s="135" t="inlineStr">
        <is>
          <t>72.02</t>
        </is>
      </c>
      <c r="I5" s="135" t="inlineStr">
        <is>
          <t>19.5</t>
        </is>
      </c>
      <c r="J5" s="135" t="inlineStr">
        <is>
          <t>2</t>
        </is>
      </c>
      <c r="K5" s="135" t="inlineStr">
        <is>
          <t>Bộ</t>
        </is>
      </c>
      <c r="L5" s="135" t="n"/>
      <c r="M5" s="135" t="n"/>
      <c r="N5" s="136" t="n"/>
      <c r="O5" s="136" t="n"/>
      <c r="P5" s="136" t="n"/>
      <c r="Q5" s="136" t="n"/>
      <c r="R5" s="136" t="n"/>
      <c r="S5" s="135" t="inlineStr">
        <is>
          <t>🟢 CÓ</t>
        </is>
      </c>
    </row>
    <row r="6">
      <c r="A6" s="134" t="inlineStr">
        <is>
          <t>CATERPILLAR</t>
        </is>
      </c>
      <c r="B6" s="32" t="inlineStr">
        <is>
          <t>3013C</t>
        </is>
      </c>
      <c r="D6" s="32" t="inlineStr">
        <is>
          <t>R</t>
        </is>
      </c>
      <c r="E6" s="135" t="inlineStr">
        <is>
          <t>Miểng dên</t>
        </is>
      </c>
      <c r="F6" s="135" t="n"/>
      <c r="G6" s="135" t="n"/>
      <c r="H6" s="135" t="inlineStr">
        <is>
          <t>55.02</t>
        </is>
      </c>
      <c r="I6" s="135" t="inlineStr">
        <is>
          <t>19.75</t>
        </is>
      </c>
      <c r="J6" s="135" t="inlineStr">
        <is>
          <t>1.5</t>
        </is>
      </c>
      <c r="K6" s="135" t="inlineStr">
        <is>
          <t>Bộ</t>
        </is>
      </c>
      <c r="L6" s="135" t="n"/>
      <c r="M6" s="135" t="n"/>
      <c r="N6" s="136" t="n"/>
      <c r="O6" s="136" t="n"/>
      <c r="P6" s="136" t="n"/>
      <c r="Q6" s="136" t="n"/>
      <c r="R6" s="136" t="n"/>
      <c r="S6" s="135" t="inlineStr">
        <is>
          <t>🟢 CÓ</t>
        </is>
      </c>
    </row>
    <row r="7">
      <c r="A7" s="134" t="inlineStr">
        <is>
          <t>CATERPILLAR</t>
        </is>
      </c>
      <c r="B7" s="32" t="inlineStr">
        <is>
          <t>3024/3024T</t>
        </is>
      </c>
      <c r="D7" s="32" t="inlineStr">
        <is>
          <t>M</t>
        </is>
      </c>
      <c r="E7" s="135" t="inlineStr">
        <is>
          <t>Miểng baze</t>
        </is>
      </c>
      <c r="F7" s="135" t="n"/>
      <c r="G7" s="135" t="n"/>
      <c r="H7" s="135" t="inlineStr">
        <is>
          <t>72.02</t>
        </is>
      </c>
      <c r="I7" s="135" t="inlineStr">
        <is>
          <t>19.5</t>
        </is>
      </c>
      <c r="J7" s="135" t="inlineStr">
        <is>
          <t>2</t>
        </is>
      </c>
      <c r="K7" s="135" t="inlineStr">
        <is>
          <t>Bộ</t>
        </is>
      </c>
      <c r="L7" s="135" t="n"/>
      <c r="M7" s="135" t="n"/>
      <c r="N7" s="136" t="n"/>
      <c r="O7" s="136" t="n"/>
      <c r="P7" s="136" t="n"/>
      <c r="Q7" s="136" t="n"/>
      <c r="R7" s="136" t="n"/>
      <c r="S7" s="135" t="inlineStr">
        <is>
          <t>🟢 CÓ</t>
        </is>
      </c>
    </row>
    <row r="8">
      <c r="A8" s="134" t="inlineStr">
        <is>
          <t>CATERPILLAR</t>
        </is>
      </c>
      <c r="B8" s="32" t="inlineStr">
        <is>
          <t>3114</t>
        </is>
      </c>
      <c r="C8" t="inlineStr">
        <is>
          <t>105</t>
        </is>
      </c>
      <c r="D8" s="32" t="inlineStr">
        <is>
          <t>M</t>
        </is>
      </c>
      <c r="E8" s="135" t="inlineStr">
        <is>
          <t>Miểng baze</t>
        </is>
      </c>
      <c r="F8" s="135" t="inlineStr">
        <is>
          <t>101-1530</t>
        </is>
      </c>
      <c r="G8" s="135" t="n"/>
      <c r="H8" s="135" t="inlineStr">
        <is>
          <t>95.015</t>
        </is>
      </c>
      <c r="I8" s="135" t="inlineStr">
        <is>
          <t>31.8</t>
        </is>
      </c>
      <c r="J8" s="135" t="inlineStr">
        <is>
          <t>2.44</t>
        </is>
      </c>
      <c r="K8" s="135" t="inlineStr">
        <is>
          <t>Bộ</t>
        </is>
      </c>
      <c r="L8" s="135" t="n"/>
      <c r="M8" s="135" t="n"/>
      <c r="N8" s="136" t="n"/>
      <c r="O8" s="136" t="n"/>
      <c r="P8" s="136" t="n"/>
      <c r="Q8" s="136" t="n"/>
      <c r="R8" s="136" t="n"/>
      <c r="S8" s="135" t="inlineStr">
        <is>
          <t>🟢 CÓ</t>
        </is>
      </c>
    </row>
    <row r="9">
      <c r="A9" s="134" t="inlineStr">
        <is>
          <t>CATERPILLAR</t>
        </is>
      </c>
      <c r="B9" s="32" t="inlineStr">
        <is>
          <t>3114</t>
        </is>
      </c>
      <c r="C9" t="inlineStr">
        <is>
          <t>105</t>
        </is>
      </c>
      <c r="D9" s="32" t="inlineStr">
        <is>
          <t>R</t>
        </is>
      </c>
      <c r="E9" s="135" t="inlineStr">
        <is>
          <t>Miểng dên</t>
        </is>
      </c>
      <c r="F9" s="135" t="inlineStr">
        <is>
          <t>7W9415</t>
        </is>
      </c>
      <c r="G9" s="135" t="n"/>
      <c r="H9" s="135" t="inlineStr">
        <is>
          <t>75.014</t>
        </is>
      </c>
      <c r="I9" s="135" t="inlineStr">
        <is>
          <t>33.8</t>
        </is>
      </c>
      <c r="J9" s="135" t="inlineStr">
        <is>
          <t>2.465</t>
        </is>
      </c>
      <c r="K9" s="135" t="inlineStr">
        <is>
          <t>Bộ</t>
        </is>
      </c>
      <c r="L9" s="135" t="n"/>
      <c r="M9" s="135" t="n"/>
      <c r="N9" s="136" t="n"/>
      <c r="O9" s="136" t="n"/>
      <c r="P9" s="136" t="n"/>
      <c r="Q9" s="136" t="n"/>
      <c r="R9" s="136" t="n"/>
      <c r="S9" s="135" t="inlineStr">
        <is>
          <t>🟢 CÓ</t>
        </is>
      </c>
    </row>
    <row r="10">
      <c r="A10" s="134" t="inlineStr">
        <is>
          <t>CATERPILLAR</t>
        </is>
      </c>
      <c r="B10" s="32" t="inlineStr">
        <is>
          <t>3114/3116/3126</t>
        </is>
      </c>
      <c r="C10" t="inlineStr">
        <is>
          <t>105/110</t>
        </is>
      </c>
      <c r="D10" s="32" t="inlineStr">
        <is>
          <t>M</t>
        </is>
      </c>
      <c r="E10" s="135" t="inlineStr">
        <is>
          <t>Miểng baze</t>
        </is>
      </c>
      <c r="F10" s="135" t="inlineStr">
        <is>
          <t>107-7708</t>
        </is>
      </c>
      <c r="G10" s="135" t="n"/>
      <c r="H10" s="135" t="inlineStr">
        <is>
          <t>95.015</t>
        </is>
      </c>
      <c r="I10" s="135" t="inlineStr">
        <is>
          <t>31.8</t>
        </is>
      </c>
      <c r="J10" s="135" t="inlineStr">
        <is>
          <t>2.44</t>
        </is>
      </c>
      <c r="K10" s="135" t="inlineStr">
        <is>
          <t>Bộ</t>
        </is>
      </c>
      <c r="L10" s="135" t="n"/>
      <c r="M10" s="135" t="n"/>
      <c r="N10" s="136" t="n"/>
      <c r="O10" s="136" t="n"/>
      <c r="P10" s="136" t="n"/>
      <c r="Q10" s="136" t="n"/>
      <c r="R10" s="136" t="n"/>
      <c r="S10" s="135" t="inlineStr">
        <is>
          <t>🟢 CÓ</t>
        </is>
      </c>
    </row>
    <row r="11">
      <c r="A11" s="134" t="inlineStr">
        <is>
          <t>CATERPILLAR</t>
        </is>
      </c>
      <c r="B11" s="32" t="inlineStr">
        <is>
          <t>3114/3116/3126</t>
        </is>
      </c>
      <c r="C11" t="inlineStr">
        <is>
          <t>105/110</t>
        </is>
      </c>
      <c r="D11" s="32" t="inlineStr">
        <is>
          <t>R</t>
        </is>
      </c>
      <c r="E11" s="135" t="inlineStr">
        <is>
          <t>Miểng dên</t>
        </is>
      </c>
      <c r="F11" s="135" t="inlineStr">
        <is>
          <t>7W9415</t>
        </is>
      </c>
      <c r="G11" s="135" t="n"/>
      <c r="H11" s="135" t="inlineStr">
        <is>
          <t>75.014</t>
        </is>
      </c>
      <c r="I11" s="135" t="inlineStr">
        <is>
          <t>33.8</t>
        </is>
      </c>
      <c r="J11" s="135" t="inlineStr">
        <is>
          <t>2.465</t>
        </is>
      </c>
      <c r="K11" s="135" t="inlineStr">
        <is>
          <t>Bộ</t>
        </is>
      </c>
      <c r="L11" s="135" t="n"/>
      <c r="M11" s="135" t="n"/>
      <c r="N11" s="136" t="n"/>
      <c r="O11" s="136" t="n"/>
      <c r="P11" s="136" t="n"/>
      <c r="Q11" s="136" t="n"/>
      <c r="R11" s="136" t="n"/>
      <c r="S11" s="135" t="inlineStr">
        <is>
          <t>🟢 CÓ</t>
        </is>
      </c>
    </row>
    <row r="12">
      <c r="A12" s="134" t="inlineStr">
        <is>
          <t>CATERPILLAR</t>
        </is>
      </c>
      <c r="B12" s="32" t="inlineStr">
        <is>
          <t>3116</t>
        </is>
      </c>
      <c r="C12" t="inlineStr">
        <is>
          <t>105</t>
        </is>
      </c>
      <c r="D12" s="32" t="inlineStr">
        <is>
          <t>M</t>
        </is>
      </c>
      <c r="E12" s="135" t="inlineStr">
        <is>
          <t>Miểng baze</t>
        </is>
      </c>
      <c r="F12" s="135" t="inlineStr">
        <is>
          <t>101-1530</t>
        </is>
      </c>
      <c r="G12" s="135" t="n"/>
      <c r="H12" s="135" t="inlineStr">
        <is>
          <t>95.015</t>
        </is>
      </c>
      <c r="I12" s="135" t="inlineStr">
        <is>
          <t>31.8</t>
        </is>
      </c>
      <c r="J12" s="135" t="inlineStr">
        <is>
          <t>2.44</t>
        </is>
      </c>
      <c r="K12" s="135" t="inlineStr">
        <is>
          <t>Bộ</t>
        </is>
      </c>
      <c r="L12" s="135" t="n"/>
      <c r="M12" s="135" t="n"/>
      <c r="N12" s="136" t="n"/>
      <c r="O12" s="136" t="n"/>
      <c r="P12" s="136" t="n"/>
      <c r="Q12" s="136" t="n"/>
      <c r="R12" s="136" t="n"/>
      <c r="S12" s="135" t="inlineStr">
        <is>
          <t>🟢 CÓ</t>
        </is>
      </c>
    </row>
    <row r="13">
      <c r="A13" s="134" t="inlineStr">
        <is>
          <t>CATERPILLAR</t>
        </is>
      </c>
      <c r="B13" s="32" t="inlineStr">
        <is>
          <t>3116</t>
        </is>
      </c>
      <c r="C13" t="inlineStr">
        <is>
          <t>105</t>
        </is>
      </c>
      <c r="D13" s="32" t="inlineStr">
        <is>
          <t>R</t>
        </is>
      </c>
      <c r="E13" s="135" t="inlineStr">
        <is>
          <t>Miểng dên</t>
        </is>
      </c>
      <c r="F13" s="135" t="inlineStr">
        <is>
          <t>7W9415</t>
        </is>
      </c>
      <c r="G13" s="135" t="n"/>
      <c r="H13" s="135" t="inlineStr">
        <is>
          <t>75.014</t>
        </is>
      </c>
      <c r="I13" s="135" t="inlineStr">
        <is>
          <t>33.8</t>
        </is>
      </c>
      <c r="J13" s="135" t="inlineStr">
        <is>
          <t>2.465</t>
        </is>
      </c>
      <c r="K13" s="135" t="inlineStr">
        <is>
          <t>Bộ</t>
        </is>
      </c>
      <c r="L13" s="135" t="n"/>
      <c r="M13" s="135" t="n"/>
      <c r="N13" s="136" t="n"/>
      <c r="O13" s="136" t="n"/>
      <c r="P13" s="136" t="n"/>
      <c r="Q13" s="136" t="n"/>
      <c r="R13" s="136" t="n"/>
      <c r="S13" s="135" t="inlineStr">
        <is>
          <t>🟢 CÓ</t>
        </is>
      </c>
    </row>
    <row r="14">
      <c r="A14" s="134" t="inlineStr">
        <is>
          <t>CATERPILLAR</t>
        </is>
      </c>
      <c r="B14" s="32" t="inlineStr">
        <is>
          <t>3126</t>
        </is>
      </c>
      <c r="C14" t="inlineStr">
        <is>
          <t>110</t>
        </is>
      </c>
      <c r="D14" s="32" t="inlineStr">
        <is>
          <t>M</t>
        </is>
      </c>
      <c r="E14" s="135" t="inlineStr">
        <is>
          <t>Miểng baze</t>
        </is>
      </c>
      <c r="F14" s="135" t="inlineStr">
        <is>
          <t>107-7708</t>
        </is>
      </c>
      <c r="G14" s="135" t="n"/>
      <c r="H14" s="135" t="inlineStr">
        <is>
          <t>95.015</t>
        </is>
      </c>
      <c r="I14" s="135" t="inlineStr">
        <is>
          <t>31.8</t>
        </is>
      </c>
      <c r="J14" s="135" t="inlineStr">
        <is>
          <t>2.44</t>
        </is>
      </c>
      <c r="K14" s="135" t="inlineStr">
        <is>
          <t>Bộ</t>
        </is>
      </c>
      <c r="L14" s="135" t="n"/>
      <c r="M14" s="135" t="n"/>
      <c r="N14" s="136" t="n"/>
      <c r="O14" s="136" t="n"/>
      <c r="P14" s="136" t="n"/>
      <c r="Q14" s="136" t="n"/>
      <c r="R14" s="136" t="n"/>
      <c r="S14" s="135" t="inlineStr">
        <is>
          <t>🟢 CÓ</t>
        </is>
      </c>
    </row>
    <row r="15">
      <c r="A15" s="134" t="inlineStr">
        <is>
          <t>CATERPILLAR</t>
        </is>
      </c>
      <c r="B15" s="32" t="inlineStr">
        <is>
          <t>3126</t>
        </is>
      </c>
      <c r="C15" t="inlineStr">
        <is>
          <t>110</t>
        </is>
      </c>
      <c r="D15" s="32" t="inlineStr">
        <is>
          <t>R</t>
        </is>
      </c>
      <c r="E15" s="135" t="inlineStr">
        <is>
          <t>Miểng dên</t>
        </is>
      </c>
      <c r="F15" s="135" t="inlineStr">
        <is>
          <t>7W9415</t>
        </is>
      </c>
      <c r="G15" s="135" t="n"/>
      <c r="H15" s="135" t="inlineStr">
        <is>
          <t>75.014</t>
        </is>
      </c>
      <c r="I15" s="135" t="inlineStr">
        <is>
          <t>33.8</t>
        </is>
      </c>
      <c r="J15" s="135" t="inlineStr">
        <is>
          <t>2.465</t>
        </is>
      </c>
      <c r="K15" s="135" t="inlineStr">
        <is>
          <t>Bộ</t>
        </is>
      </c>
      <c r="L15" s="135" t="n"/>
      <c r="M15" s="135" t="n"/>
      <c r="N15" s="136" t="n"/>
      <c r="O15" s="136" t="n"/>
      <c r="P15" s="136" t="n"/>
      <c r="Q15" s="136" t="n"/>
      <c r="R15" s="136" t="n"/>
      <c r="S15" s="135" t="inlineStr">
        <is>
          <t>🟢 CÓ</t>
        </is>
      </c>
    </row>
    <row r="16">
      <c r="A16" s="134" t="inlineStr">
        <is>
          <t>CATERPILLAR</t>
        </is>
      </c>
      <c r="B16" s="32" t="inlineStr">
        <is>
          <t>3145/3150/3160</t>
        </is>
      </c>
      <c r="D16" s="32" t="inlineStr">
        <is>
          <t>M</t>
        </is>
      </c>
      <c r="E16" s="135" t="inlineStr">
        <is>
          <t>Miểng baze</t>
        </is>
      </c>
      <c r="F16" s="135" t="inlineStr">
        <is>
          <t>4W8091</t>
        </is>
      </c>
      <c r="G16" s="135" t="n"/>
      <c r="H16" s="135" t="inlineStr">
        <is>
          <t>94.195</t>
        </is>
      </c>
      <c r="I16" s="135" t="inlineStr">
        <is>
          <t>25.4</t>
        </is>
      </c>
      <c r="J16" s="135" t="inlineStr">
        <is>
          <t>2.604</t>
        </is>
      </c>
      <c r="K16" s="135" t="inlineStr">
        <is>
          <t>Bộ</t>
        </is>
      </c>
      <c r="L16" s="135" t="n"/>
      <c r="M16" s="135" t="n"/>
      <c r="N16" s="136" t="n"/>
      <c r="O16" s="136" t="n"/>
      <c r="P16" s="136" t="n"/>
      <c r="Q16" s="136" t="n"/>
      <c r="R16" s="136" t="n"/>
      <c r="S16" s="135" t="inlineStr">
        <is>
          <t>🟢 CÓ</t>
        </is>
      </c>
    </row>
    <row r="17">
      <c r="A17" s="134" t="inlineStr">
        <is>
          <t>CATERPILLAR</t>
        </is>
      </c>
      <c r="B17" s="32" t="inlineStr">
        <is>
          <t>3145/3150/3160</t>
        </is>
      </c>
      <c r="D17" s="32" t="inlineStr">
        <is>
          <t>R</t>
        </is>
      </c>
      <c r="E17" s="135" t="inlineStr">
        <is>
          <t>Miểng dên</t>
        </is>
      </c>
      <c r="F17" s="135" t="inlineStr">
        <is>
          <t>9N5923</t>
        </is>
      </c>
      <c r="G17" s="135" t="n"/>
      <c r="H17" s="135" t="inlineStr">
        <is>
          <t>73.74</t>
        </is>
      </c>
      <c r="I17" s="135" t="inlineStr">
        <is>
          <t>24.3</t>
        </is>
      </c>
      <c r="J17" s="135" t="inlineStr">
        <is>
          <t>2.407</t>
        </is>
      </c>
      <c r="K17" s="135" t="inlineStr">
        <is>
          <t>Bộ</t>
        </is>
      </c>
      <c r="L17" s="135" t="n"/>
      <c r="M17" s="135" t="n"/>
      <c r="N17" s="136" t="n"/>
      <c r="O17" s="136" t="n"/>
      <c r="P17" s="136" t="n"/>
      <c r="Q17" s="136" t="n"/>
      <c r="R17" s="136" t="n"/>
      <c r="S17" s="135" t="inlineStr">
        <is>
          <t>🟢 CÓ</t>
        </is>
      </c>
    </row>
    <row r="18">
      <c r="A18" s="134" t="inlineStr">
        <is>
          <t>CATERPILLAR</t>
        </is>
      </c>
      <c r="B18" s="32" t="inlineStr">
        <is>
          <t>3176</t>
        </is>
      </c>
      <c r="D18" s="32" t="inlineStr">
        <is>
          <t>M</t>
        </is>
      </c>
      <c r="E18" s="135" t="inlineStr">
        <is>
          <t>Miểng baze</t>
        </is>
      </c>
      <c r="F18" s="135" t="inlineStr">
        <is>
          <t>7W4107</t>
        </is>
      </c>
      <c r="G18" s="135" t="n"/>
      <c r="H18" s="135" t="inlineStr">
        <is>
          <t>108.014</t>
        </is>
      </c>
      <c r="I18" s="135" t="inlineStr">
        <is>
          <t>35.8</t>
        </is>
      </c>
      <c r="J18" s="135" t="inlineStr">
        <is>
          <t>3.955</t>
        </is>
      </c>
      <c r="K18" s="135" t="inlineStr">
        <is>
          <t>Bộ</t>
        </is>
      </c>
      <c r="L18" s="135" t="n"/>
      <c r="M18" s="135" t="n"/>
      <c r="N18" s="136" t="n"/>
      <c r="O18" s="136" t="n"/>
      <c r="P18" s="136" t="n"/>
      <c r="Q18" s="136" t="n"/>
      <c r="R18" s="136" t="n"/>
      <c r="S18" s="135" t="inlineStr">
        <is>
          <t>🟢 CÓ</t>
        </is>
      </c>
    </row>
    <row r="19">
      <c r="A19" s="134" t="inlineStr">
        <is>
          <t>CATERPILLAR</t>
        </is>
      </c>
      <c r="B19" s="32" t="inlineStr">
        <is>
          <t>3176</t>
        </is>
      </c>
      <c r="D19" s="32" t="inlineStr">
        <is>
          <t>R</t>
        </is>
      </c>
      <c r="E19" s="135" t="inlineStr">
        <is>
          <t>Miểng dên</t>
        </is>
      </c>
      <c r="F19" s="135" t="inlineStr">
        <is>
          <t>4P8167</t>
        </is>
      </c>
      <c r="G19" s="135" t="n"/>
      <c r="H19" s="135" t="inlineStr">
        <is>
          <t>86.812</t>
        </is>
      </c>
      <c r="I19" s="135" t="inlineStr">
        <is>
          <t>43.3</t>
        </is>
      </c>
      <c r="J19" s="135" t="inlineStr">
        <is>
          <t>2.363</t>
        </is>
      </c>
      <c r="K19" s="135" t="inlineStr">
        <is>
          <t>Bộ</t>
        </is>
      </c>
      <c r="L19" s="135" t="n"/>
      <c r="M19" s="135" t="n"/>
      <c r="N19" s="136" t="n"/>
      <c r="O19" s="136" t="n"/>
      <c r="P19" s="136" t="n"/>
      <c r="Q19" s="136" t="n"/>
      <c r="R19" s="136" t="n"/>
      <c r="S19" s="135" t="inlineStr">
        <is>
          <t>🟢 CÓ</t>
        </is>
      </c>
    </row>
    <row r="20">
      <c r="A20" s="134" t="inlineStr">
        <is>
          <t>CATERPILLAR</t>
        </is>
      </c>
      <c r="B20" s="32" t="inlineStr">
        <is>
          <t>3204</t>
        </is>
      </c>
      <c r="D20" s="32" t="inlineStr">
        <is>
          <t>M</t>
        </is>
      </c>
      <c r="E20" s="135" t="inlineStr">
        <is>
          <t>Miểng baze</t>
        </is>
      </c>
      <c r="F20" s="135" t="inlineStr">
        <is>
          <t>4W8093</t>
        </is>
      </c>
      <c r="G20" s="135" t="n"/>
      <c r="H20" s="135" t="inlineStr">
        <is>
          <t>94.195</t>
        </is>
      </c>
      <c r="I20" s="135" t="inlineStr">
        <is>
          <t>25.4</t>
        </is>
      </c>
      <c r="J20" s="135" t="inlineStr">
        <is>
          <t>2.604</t>
        </is>
      </c>
      <c r="K20" s="135" t="inlineStr">
        <is>
          <t>Bộ</t>
        </is>
      </c>
      <c r="L20" s="135" t="n"/>
      <c r="M20" s="135" t="n"/>
      <c r="N20" s="136" t="n"/>
      <c r="O20" s="136" t="n"/>
      <c r="P20" s="136" t="n"/>
      <c r="Q20" s="136" t="n"/>
      <c r="R20" s="136" t="n"/>
      <c r="S20" s="135" t="inlineStr">
        <is>
          <t>🟢 CÓ</t>
        </is>
      </c>
    </row>
    <row r="21">
      <c r="A21" s="134" t="inlineStr">
        <is>
          <t>CATERPILLAR</t>
        </is>
      </c>
      <c r="B21" s="32" t="inlineStr">
        <is>
          <t>3204</t>
        </is>
      </c>
      <c r="D21" s="32" t="inlineStr">
        <is>
          <t>R</t>
        </is>
      </c>
      <c r="E21" s="135" t="inlineStr">
        <is>
          <t>Miểng dên</t>
        </is>
      </c>
      <c r="F21" s="135" t="inlineStr">
        <is>
          <t>8N6308</t>
        </is>
      </c>
      <c r="G21" s="135" t="n"/>
      <c r="H21" s="135" t="inlineStr">
        <is>
          <t>96.2</t>
        </is>
      </c>
      <c r="I21" s="135" t="inlineStr">
        <is>
          <t>49.1</t>
        </is>
      </c>
      <c r="J21" s="135" t="inlineStr">
        <is>
          <t>3.058</t>
        </is>
      </c>
      <c r="K21" s="135" t="inlineStr">
        <is>
          <t>Bộ</t>
        </is>
      </c>
      <c r="L21" s="135" t="n"/>
      <c r="M21" s="135" t="n"/>
      <c r="N21" s="136" t="n"/>
      <c r="O21" s="136" t="n"/>
      <c r="P21" s="136" t="n"/>
      <c r="Q21" s="136" t="n"/>
      <c r="R21" s="136" t="n"/>
      <c r="S21" s="135" t="inlineStr">
        <is>
          <t>🟢 CÓ</t>
        </is>
      </c>
    </row>
    <row r="22">
      <c r="A22" s="134" t="inlineStr">
        <is>
          <t>CATERPILLAR</t>
        </is>
      </c>
      <c r="B22" s="32" t="inlineStr">
        <is>
          <t>3406/3408/3412</t>
        </is>
      </c>
      <c r="D22" s="32" t="inlineStr">
        <is>
          <t>M</t>
        </is>
      </c>
      <c r="E22" s="135" t="inlineStr">
        <is>
          <t>Miểng baze</t>
        </is>
      </c>
      <c r="F22" s="135" t="inlineStr">
        <is>
          <t>4W5492</t>
        </is>
      </c>
      <c r="G22" s="135" t="n"/>
      <c r="H22" s="135" t="inlineStr">
        <is>
          <t>129.903</t>
        </is>
      </c>
      <c r="I22" s="135" t="inlineStr">
        <is>
          <t>41.8</t>
        </is>
      </c>
      <c r="J22" s="135" t="inlineStr">
        <is>
          <t>4.58</t>
        </is>
      </c>
      <c r="K22" s="135" t="inlineStr">
        <is>
          <t>Bộ</t>
        </is>
      </c>
      <c r="L22" s="135" t="n"/>
      <c r="M22" s="135" t="n"/>
      <c r="N22" s="136" t="n"/>
      <c r="O22" s="136" t="n"/>
      <c r="P22" s="136" t="n"/>
      <c r="Q22" s="136" t="n"/>
      <c r="R22" s="136" t="n"/>
      <c r="S22" s="135" t="inlineStr">
        <is>
          <t>🟢 CÓ</t>
        </is>
      </c>
    </row>
    <row r="23">
      <c r="A23" s="134" t="inlineStr">
        <is>
          <t>CATERPILLAR</t>
        </is>
      </c>
      <c r="B23" s="32" t="inlineStr">
        <is>
          <t>3406/3408/3412</t>
        </is>
      </c>
      <c r="D23" s="32" t="inlineStr">
        <is>
          <t>R</t>
        </is>
      </c>
      <c r="E23" s="135" t="inlineStr">
        <is>
          <t>Miểng dên</t>
        </is>
      </c>
      <c r="F23" s="135" t="inlineStr">
        <is>
          <t>9Y9497</t>
        </is>
      </c>
      <c r="G23" s="135" t="n"/>
      <c r="H23" s="135" t="inlineStr">
        <is>
          <t>103.512</t>
        </is>
      </c>
      <c r="I23" s="135" t="inlineStr">
        <is>
          <t>39</t>
        </is>
      </c>
      <c r="J23" s="135" t="inlineStr">
        <is>
          <t>3.195</t>
        </is>
      </c>
      <c r="K23" s="135" t="inlineStr">
        <is>
          <t>Bộ</t>
        </is>
      </c>
      <c r="L23" s="135" t="n"/>
      <c r="M23" s="135" t="n"/>
      <c r="N23" s="136" t="n"/>
      <c r="O23" s="136" t="n"/>
      <c r="P23" s="136" t="n"/>
      <c r="Q23" s="136" t="n"/>
      <c r="R23" s="136" t="n"/>
      <c r="S23" s="135" t="inlineStr">
        <is>
          <t>🟢 CÓ</t>
        </is>
      </c>
    </row>
    <row r="24">
      <c r="A24" s="134" t="inlineStr">
        <is>
          <t>CATERPILLAR</t>
        </is>
      </c>
      <c r="B24" s="32" t="inlineStr">
        <is>
          <t>3508</t>
        </is>
      </c>
      <c r="D24" s="32" t="inlineStr">
        <is>
          <t>M</t>
        </is>
      </c>
      <c r="E24" s="135" t="inlineStr">
        <is>
          <t>Miểng baze</t>
        </is>
      </c>
      <c r="F24" s="135" t="inlineStr">
        <is>
          <t>149-6031</t>
        </is>
      </c>
      <c r="G24" s="135" t="n"/>
      <c r="H24" s="135" t="inlineStr">
        <is>
          <t>169.762</t>
        </is>
      </c>
      <c r="I24" s="135" t="inlineStr">
        <is>
          <t>57.1</t>
        </is>
      </c>
      <c r="J24" s="135" t="inlineStr">
        <is>
          <t>4.805</t>
        </is>
      </c>
      <c r="K24" s="135" t="inlineStr">
        <is>
          <t>Bộ</t>
        </is>
      </c>
      <c r="L24" s="135" t="n"/>
      <c r="M24" s="135" t="n"/>
      <c r="N24" s="136" t="n"/>
      <c r="O24" s="136" t="n"/>
      <c r="P24" s="136" t="n"/>
      <c r="Q24" s="136" t="n"/>
      <c r="R24" s="136" t="n"/>
      <c r="S24" s="135" t="inlineStr">
        <is>
          <t>🟢 CÓ</t>
        </is>
      </c>
    </row>
    <row r="25">
      <c r="A25" s="134" t="inlineStr">
        <is>
          <t>CATERPILLAR</t>
        </is>
      </c>
      <c r="B25" s="32" t="inlineStr">
        <is>
          <t>3508</t>
        </is>
      </c>
      <c r="D25" s="32" t="inlineStr">
        <is>
          <t>R</t>
        </is>
      </c>
      <c r="E25" s="135" t="inlineStr">
        <is>
          <t>Miểng dên</t>
        </is>
      </c>
      <c r="F25" s="135" t="inlineStr">
        <is>
          <t>107-7330</t>
        </is>
      </c>
      <c r="G25" s="135" t="n"/>
      <c r="H25" s="135" t="inlineStr">
        <is>
          <t>143.043</t>
        </is>
      </c>
      <c r="I25" s="135" t="inlineStr">
        <is>
          <t>57.1</t>
        </is>
      </c>
      <c r="J25" s="135" t="inlineStr">
        <is>
          <t>3.955</t>
        </is>
      </c>
      <c r="K25" s="135" t="inlineStr">
        <is>
          <t>Bộ</t>
        </is>
      </c>
      <c r="L25" s="135" t="n"/>
      <c r="M25" s="135" t="n"/>
      <c r="N25" s="136" t="n"/>
      <c r="O25" s="136" t="n"/>
      <c r="P25" s="136" t="n"/>
      <c r="Q25" s="136" t="n"/>
      <c r="R25" s="136" t="n"/>
      <c r="S25" s="135" t="inlineStr">
        <is>
          <t>🟢 CÓ</t>
        </is>
      </c>
    </row>
    <row r="26">
      <c r="A26" s="134" t="inlineStr">
        <is>
          <t>CATERPILLAR</t>
        </is>
      </c>
      <c r="B26" s="32" t="inlineStr">
        <is>
          <t>3512</t>
        </is>
      </c>
      <c r="D26" s="32" t="inlineStr">
        <is>
          <t>M</t>
        </is>
      </c>
      <c r="E26" s="135" t="inlineStr">
        <is>
          <t>Miểng baze</t>
        </is>
      </c>
      <c r="F26" s="135" t="inlineStr">
        <is>
          <t>105-0253</t>
        </is>
      </c>
      <c r="G26" s="135" t="n"/>
      <c r="H26" s="135" t="inlineStr">
        <is>
          <t>169.762</t>
        </is>
      </c>
      <c r="I26" s="135" t="inlineStr">
        <is>
          <t>57.1</t>
        </is>
      </c>
      <c r="J26" s="135" t="inlineStr">
        <is>
          <t>4.805</t>
        </is>
      </c>
      <c r="K26" s="135" t="inlineStr">
        <is>
          <t>Bộ</t>
        </is>
      </c>
      <c r="L26" s="135" t="n"/>
      <c r="M26" s="135" t="n"/>
      <c r="N26" s="136" t="n"/>
      <c r="O26" s="136" t="n"/>
      <c r="P26" s="136" t="n"/>
      <c r="Q26" s="136" t="n"/>
      <c r="R26" s="136" t="n"/>
      <c r="S26" s="135" t="inlineStr">
        <is>
          <t>🟢 CÓ</t>
        </is>
      </c>
    </row>
    <row r="27">
      <c r="A27" s="134" t="inlineStr">
        <is>
          <t>CATERPILLAR</t>
        </is>
      </c>
      <c r="B27" s="32" t="inlineStr">
        <is>
          <t>3512</t>
        </is>
      </c>
      <c r="D27" s="32" t="inlineStr">
        <is>
          <t>R</t>
        </is>
      </c>
      <c r="E27" s="135" t="inlineStr">
        <is>
          <t>Miểng dên</t>
        </is>
      </c>
      <c r="F27" s="135" t="inlineStr">
        <is>
          <t>107-7330</t>
        </is>
      </c>
      <c r="G27" s="135" t="n"/>
      <c r="H27" s="135" t="inlineStr">
        <is>
          <t>143.043</t>
        </is>
      </c>
      <c r="I27" s="135" t="inlineStr">
        <is>
          <t>57.1</t>
        </is>
      </c>
      <c r="J27" s="135" t="inlineStr">
        <is>
          <t>3.955</t>
        </is>
      </c>
      <c r="K27" s="135" t="inlineStr">
        <is>
          <t>Bộ</t>
        </is>
      </c>
      <c r="L27" s="135" t="n"/>
      <c r="M27" s="135" t="n"/>
      <c r="N27" s="136" t="n"/>
      <c r="O27" s="136" t="n"/>
      <c r="P27" s="136" t="n"/>
      <c r="Q27" s="136" t="n"/>
      <c r="R27" s="136" t="n"/>
      <c r="S27" s="135" t="inlineStr">
        <is>
          <t>🟢 CÓ</t>
        </is>
      </c>
    </row>
    <row r="28">
      <c r="A28" s="134" t="inlineStr">
        <is>
          <t>CATERPILLAR</t>
        </is>
      </c>
      <c r="B28" s="32" t="inlineStr">
        <is>
          <t>C6.4</t>
        </is>
      </c>
      <c r="D28" s="32" t="inlineStr">
        <is>
          <t>M</t>
        </is>
      </c>
      <c r="E28" s="135" t="inlineStr">
        <is>
          <t>Miểng baze</t>
        </is>
      </c>
      <c r="F28" s="135" t="inlineStr">
        <is>
          <t>34309-09050</t>
        </is>
      </c>
      <c r="G28" s="135" t="n"/>
      <c r="H28" s="135" t="inlineStr">
        <is>
          <t>95</t>
        </is>
      </c>
      <c r="I28" s="135" t="inlineStr">
        <is>
          <t>27.13</t>
        </is>
      </c>
      <c r="J28" s="135" t="inlineStr">
        <is>
          <t>2.49</t>
        </is>
      </c>
      <c r="K28" s="135" t="inlineStr">
        <is>
          <t>Bộ</t>
        </is>
      </c>
      <c r="L28" s="135" t="n"/>
      <c r="M28" s="135" t="n"/>
      <c r="N28" s="136" t="n"/>
      <c r="O28" s="136" t="n"/>
      <c r="P28" s="136" t="n"/>
      <c r="Q28" s="136" t="n"/>
      <c r="R28" s="136" t="n"/>
      <c r="S28" s="135" t="inlineStr">
        <is>
          <t>🟢 CÓ</t>
        </is>
      </c>
    </row>
    <row r="29">
      <c r="A29" s="134" t="inlineStr">
        <is>
          <t>CATERPILLAR</t>
        </is>
      </c>
      <c r="B29" s="32" t="inlineStr">
        <is>
          <t>C6.4</t>
        </is>
      </c>
      <c r="D29" s="32" t="inlineStr">
        <is>
          <t>R</t>
        </is>
      </c>
      <c r="E29" s="135" t="inlineStr">
        <is>
          <t>Miểng dên</t>
        </is>
      </c>
      <c r="F29" s="135" t="inlineStr">
        <is>
          <t>297-1748</t>
        </is>
      </c>
      <c r="G29" s="135" t="n"/>
      <c r="H29" s="135" t="inlineStr">
        <is>
          <t>69.02</t>
        </is>
      </c>
      <c r="I29" s="135" t="inlineStr">
        <is>
          <t>27.6</t>
        </is>
      </c>
      <c r="J29" s="135" t="inlineStr">
        <is>
          <t>2</t>
        </is>
      </c>
      <c r="K29" s="135" t="inlineStr">
        <is>
          <t>Bộ</t>
        </is>
      </c>
      <c r="L29" s="135" t="n"/>
      <c r="M29" s="135" t="n"/>
      <c r="N29" s="136" t="n"/>
      <c r="O29" s="136" t="n"/>
      <c r="P29" s="136" t="n"/>
      <c r="Q29" s="136" t="n"/>
      <c r="R29" s="136" t="n"/>
      <c r="S29" s="135" t="inlineStr">
        <is>
          <t>🟢 CÓ</t>
        </is>
      </c>
    </row>
    <row r="30">
      <c r="A30" s="134" t="inlineStr">
        <is>
          <t>CATERPILLAR</t>
        </is>
      </c>
      <c r="B30" s="32" t="inlineStr">
        <is>
          <t>C6.6</t>
        </is>
      </c>
      <c r="C30" t="inlineStr">
        <is>
          <t>105</t>
        </is>
      </c>
      <c r="D30" s="32" t="inlineStr">
        <is>
          <t>M</t>
        </is>
      </c>
      <c r="E30" s="135" t="inlineStr">
        <is>
          <t>Miểng baze</t>
        </is>
      </c>
      <c r="F30" s="135" t="inlineStr">
        <is>
          <t>211-0588</t>
        </is>
      </c>
      <c r="G30" s="135" t="n"/>
      <c r="H30" s="135" t="inlineStr">
        <is>
          <t>116.013</t>
        </is>
      </c>
      <c r="I30" s="135" t="inlineStr">
        <is>
          <t>35.7</t>
        </is>
      </c>
      <c r="J30" s="135" t="inlineStr">
        <is>
          <t>3.952</t>
        </is>
      </c>
      <c r="K30" s="135" t="inlineStr">
        <is>
          <t>Bộ</t>
        </is>
      </c>
      <c r="L30" s="135" t="n"/>
      <c r="M30" s="135" t="n"/>
      <c r="N30" s="136" t="n"/>
      <c r="O30" s="136" t="n"/>
      <c r="P30" s="136" t="n"/>
      <c r="Q30" s="136" t="n"/>
      <c r="R30" s="136" t="n"/>
      <c r="S30" s="135" t="inlineStr">
        <is>
          <t>🟢 CÓ</t>
        </is>
      </c>
    </row>
    <row r="31">
      <c r="A31" s="134" t="inlineStr">
        <is>
          <t>CATERPILLAR</t>
        </is>
      </c>
      <c r="B31" s="32" t="inlineStr">
        <is>
          <t>C6.6</t>
        </is>
      </c>
      <c r="C31" t="inlineStr">
        <is>
          <t>105</t>
        </is>
      </c>
      <c r="D31" s="32" t="inlineStr">
        <is>
          <t>R</t>
        </is>
      </c>
      <c r="E31" s="135" t="inlineStr">
        <is>
          <t>Miểng dên</t>
        </is>
      </c>
      <c r="F31" s="135" t="inlineStr">
        <is>
          <t>217-0577</t>
        </is>
      </c>
      <c r="G31" s="135" t="n"/>
      <c r="H31" s="135" t="inlineStr">
        <is>
          <t>86.813</t>
        </is>
      </c>
      <c r="I31" s="135" t="inlineStr">
        <is>
          <t>45.3</t>
        </is>
      </c>
      <c r="J31" s="135" t="inlineStr">
        <is>
          <t>2.368</t>
        </is>
      </c>
      <c r="K31" s="135" t="inlineStr">
        <is>
          <t>Bộ</t>
        </is>
      </c>
      <c r="L31" s="135" t="n"/>
      <c r="M31" s="135" t="n"/>
      <c r="N31" s="136" t="n"/>
      <c r="O31" s="136" t="n"/>
      <c r="P31" s="136" t="n"/>
      <c r="Q31" s="136" t="n"/>
      <c r="R31" s="136" t="n"/>
      <c r="S31" s="135" t="inlineStr">
        <is>
          <t>🟢 CÓ</t>
        </is>
      </c>
    </row>
    <row r="32">
      <c r="A32" s="134" t="inlineStr">
        <is>
          <t>CATERPILLAR</t>
        </is>
      </c>
      <c r="B32" s="32" t="inlineStr">
        <is>
          <t>C7</t>
        </is>
      </c>
      <c r="D32" s="32" t="inlineStr">
        <is>
          <t>R</t>
        </is>
      </c>
      <c r="E32" s="135" t="inlineStr">
        <is>
          <t>Miểng dên</t>
        </is>
      </c>
      <c r="F32" s="135" t="inlineStr">
        <is>
          <t>M2246638-6</t>
        </is>
      </c>
      <c r="G32" s="135" t="n"/>
      <c r="H32" s="135" t="inlineStr">
        <is>
          <t>75.013</t>
        </is>
      </c>
      <c r="I32" s="135" t="inlineStr">
        <is>
          <t>33.8</t>
        </is>
      </c>
      <c r="J32" s="135" t="inlineStr">
        <is>
          <t>2.465</t>
        </is>
      </c>
      <c r="K32" s="135" t="inlineStr">
        <is>
          <t>Bộ</t>
        </is>
      </c>
      <c r="L32" s="135" t="n"/>
      <c r="M32" s="135" t="n"/>
      <c r="N32" s="136" t="n"/>
      <c r="O32" s="136" t="n"/>
      <c r="P32" s="136" t="n"/>
      <c r="Q32" s="136" t="n"/>
      <c r="R32" s="136" t="n"/>
      <c r="S32" s="135" t="inlineStr">
        <is>
          <t>🟢 CÓ</t>
        </is>
      </c>
    </row>
    <row r="33">
      <c r="A33" s="134" t="inlineStr">
        <is>
          <t>CATERPILLAR</t>
        </is>
      </c>
      <c r="B33" s="32" t="inlineStr">
        <is>
          <t>C9 537</t>
        </is>
      </c>
      <c r="C33" t="inlineStr">
        <is>
          <t>112</t>
        </is>
      </c>
      <c r="D33" s="32" t="inlineStr">
        <is>
          <t>M</t>
        </is>
      </c>
      <c r="E33" s="135" t="inlineStr">
        <is>
          <t>Miểng baze</t>
        </is>
      </c>
      <c r="F33" s="135" t="inlineStr">
        <is>
          <t>151-2939</t>
        </is>
      </c>
      <c r="G33" s="135" t="n"/>
      <c r="H33" s="135" t="inlineStr">
        <is>
          <t>112.013</t>
        </is>
      </c>
      <c r="I33" s="135" t="inlineStr">
        <is>
          <t>30.7</t>
        </is>
      </c>
      <c r="J33" s="135" t="inlineStr">
        <is>
          <t>3.952</t>
        </is>
      </c>
      <c r="K33" s="135" t="inlineStr">
        <is>
          <t>Bộ</t>
        </is>
      </c>
      <c r="L33" s="135" t="n"/>
      <c r="M33" s="135" t="n"/>
      <c r="N33" s="136" t="n"/>
      <c r="O33" s="136" t="n"/>
      <c r="P33" s="136" t="n"/>
      <c r="Q33" s="136" t="n"/>
      <c r="R33" s="136" t="n"/>
      <c r="S33" s="135" t="inlineStr">
        <is>
          <t>🟢 CÓ</t>
        </is>
      </c>
    </row>
    <row r="34">
      <c r="A34" s="134" t="inlineStr">
        <is>
          <t>CATERPILLAR</t>
        </is>
      </c>
      <c r="B34" s="32" t="inlineStr">
        <is>
          <t>C9 537</t>
        </is>
      </c>
      <c r="C34" t="inlineStr">
        <is>
          <t>112</t>
        </is>
      </c>
      <c r="D34" s="32" t="inlineStr">
        <is>
          <t>R</t>
        </is>
      </c>
      <c r="E34" s="135" t="inlineStr">
        <is>
          <t>Miểng dên</t>
        </is>
      </c>
      <c r="F34" s="135" t="inlineStr">
        <is>
          <t>213-3190</t>
        </is>
      </c>
      <c r="G34" s="135" t="n"/>
      <c r="H34" s="135" t="inlineStr">
        <is>
          <t>85.013</t>
        </is>
      </c>
      <c r="I34" s="135" t="inlineStr">
        <is>
          <t>36.6</t>
        </is>
      </c>
      <c r="J34" s="135" t="inlineStr">
        <is>
          <t>2.469</t>
        </is>
      </c>
      <c r="K34" s="135" t="inlineStr">
        <is>
          <t>Bộ</t>
        </is>
      </c>
      <c r="L34" s="135" t="n"/>
      <c r="M34" s="135" t="n"/>
      <c r="N34" s="136" t="n"/>
      <c r="O34" s="136" t="n"/>
      <c r="P34" s="136" t="n"/>
      <c r="Q34" s="136" t="n"/>
      <c r="R34" s="136" t="n"/>
      <c r="S34" s="135" t="inlineStr">
        <is>
          <t>🟢 CÓ</t>
        </is>
      </c>
    </row>
    <row r="35">
      <c r="A35" s="134" t="inlineStr">
        <is>
          <t>CATERPILLAR</t>
        </is>
      </c>
      <c r="B35" s="32" t="inlineStr">
        <is>
          <t>D315/D315G/D318/D318G</t>
        </is>
      </c>
      <c r="D35" s="32" t="inlineStr">
        <is>
          <t>M</t>
        </is>
      </c>
      <c r="E35" s="135" t="inlineStr">
        <is>
          <t>Miểng baze</t>
        </is>
      </c>
      <c r="F35" s="135" t="inlineStr">
        <is>
          <t>4F1726</t>
        </is>
      </c>
      <c r="G35" s="135" t="n"/>
      <c r="H35" s="135" t="inlineStr">
        <is>
          <t>107.963</t>
        </is>
      </c>
      <c r="I35" s="135" t="inlineStr">
        <is>
          <t>69.5</t>
        </is>
      </c>
      <c r="J35" s="135" t="inlineStr">
        <is>
          <t>9.45</t>
        </is>
      </c>
      <c r="K35" s="135" t="inlineStr">
        <is>
          <t>Bộ</t>
        </is>
      </c>
      <c r="L35" s="135" t="n"/>
      <c r="M35" s="135" t="n"/>
      <c r="N35" s="136" t="n"/>
      <c r="O35" s="136" t="n"/>
      <c r="P35" s="136" t="n"/>
      <c r="Q35" s="136" t="n"/>
      <c r="R35" s="136" t="n"/>
      <c r="S35" s="135" t="inlineStr">
        <is>
          <t>🟢 CÓ</t>
        </is>
      </c>
    </row>
    <row r="36">
      <c r="A36" s="134" t="inlineStr">
        <is>
          <t>CATERPILLAR</t>
        </is>
      </c>
      <c r="B36" s="32" t="inlineStr">
        <is>
          <t>D315/D315G/D318/D318G</t>
        </is>
      </c>
      <c r="D36" s="32" t="inlineStr">
        <is>
          <t>R</t>
        </is>
      </c>
      <c r="E36" s="135" t="inlineStr">
        <is>
          <t>Miểng dên</t>
        </is>
      </c>
      <c r="F36" s="135" t="inlineStr">
        <is>
          <t>9F8580</t>
        </is>
      </c>
      <c r="G36" s="135" t="n"/>
      <c r="H36" s="135" t="inlineStr">
        <is>
          <t>84.557</t>
        </is>
      </c>
      <c r="I36" s="135" t="inlineStr">
        <is>
          <t>38.1</t>
        </is>
      </c>
      <c r="J36" s="135" t="inlineStr">
        <is>
          <t>4.13</t>
        </is>
      </c>
      <c r="K36" s="135" t="inlineStr">
        <is>
          <t>Bộ</t>
        </is>
      </c>
      <c r="L36" s="135" t="n"/>
      <c r="M36" s="135" t="n"/>
      <c r="N36" s="136" t="n"/>
      <c r="O36" s="136" t="n"/>
      <c r="P36" s="136" t="n"/>
      <c r="Q36" s="136" t="n"/>
      <c r="R36" s="136" t="n"/>
      <c r="S36" s="135" t="inlineStr">
        <is>
          <t>🟢 CÓ</t>
        </is>
      </c>
    </row>
    <row r="37">
      <c r="A37" s="134" t="inlineStr">
        <is>
          <t>CATERPILLAR</t>
        </is>
      </c>
      <c r="B37" s="32" t="inlineStr">
        <is>
          <t>D330/D333/G333/D334/3304/3306/C3306</t>
        </is>
      </c>
      <c r="D37" s="32" t="inlineStr">
        <is>
          <t>M</t>
        </is>
      </c>
      <c r="E37" s="135" t="inlineStr">
        <is>
          <t>Miểng baze</t>
        </is>
      </c>
      <c r="F37" s="135" t="inlineStr">
        <is>
          <t>4W5738</t>
        </is>
      </c>
      <c r="G37" s="135" t="n"/>
      <c r="H37" s="135" t="inlineStr">
        <is>
          <t>96.926</t>
        </is>
      </c>
      <c r="I37" s="135" t="inlineStr">
        <is>
          <t>28.7</t>
        </is>
      </c>
      <c r="J37" s="135" t="inlineStr">
        <is>
          <t>3.988</t>
        </is>
      </c>
      <c r="K37" s="135" t="inlineStr">
        <is>
          <t>Bộ</t>
        </is>
      </c>
      <c r="L37" s="135" t="n"/>
      <c r="M37" s="135" t="n"/>
      <c r="N37" s="136" t="n"/>
      <c r="O37" s="136" t="n"/>
      <c r="P37" s="136" t="n"/>
      <c r="Q37" s="136" t="n"/>
      <c r="R37" s="136" t="n"/>
      <c r="S37" s="135" t="inlineStr">
        <is>
          <t>🟢 CÓ</t>
        </is>
      </c>
    </row>
    <row r="38">
      <c r="A38" s="134" t="inlineStr">
        <is>
          <t>CATERPILLAR</t>
        </is>
      </c>
      <c r="B38" s="32" t="inlineStr">
        <is>
          <t>D330/D333/G333/D334/3304/3306/C3306</t>
        </is>
      </c>
      <c r="D38" s="32" t="inlineStr">
        <is>
          <t>R</t>
        </is>
      </c>
      <c r="E38" s="135" t="inlineStr">
        <is>
          <t>Miểng dên</t>
        </is>
      </c>
      <c r="F38" s="135" t="inlineStr">
        <is>
          <t>9F8580</t>
        </is>
      </c>
      <c r="G38" s="135" t="n"/>
      <c r="H38" s="135" t="inlineStr">
        <is>
          <t>84.55</t>
        </is>
      </c>
      <c r="I38" s="135" t="inlineStr">
        <is>
          <t>38.1</t>
        </is>
      </c>
      <c r="J38" s="135" t="inlineStr">
        <is>
          <t>4.13</t>
        </is>
      </c>
      <c r="K38" s="135" t="inlineStr">
        <is>
          <t>Bộ</t>
        </is>
      </c>
      <c r="L38" s="135" t="n"/>
      <c r="M38" s="135" t="n"/>
      <c r="N38" s="136" t="n"/>
      <c r="O38" s="136" t="n"/>
      <c r="P38" s="136" t="n"/>
      <c r="Q38" s="136" t="n"/>
      <c r="R38" s="136" t="n"/>
      <c r="S38" s="135" t="inlineStr">
        <is>
          <t>🟢 CÓ</t>
        </is>
      </c>
    </row>
    <row r="39">
      <c r="A39" s="134" t="inlineStr">
        <is>
          <t>CATERPILLAR</t>
        </is>
      </c>
      <c r="B39" s="32" t="inlineStr">
        <is>
          <t>D339</t>
        </is>
      </c>
      <c r="D39" s="32" t="inlineStr">
        <is>
          <t>M</t>
        </is>
      </c>
      <c r="E39" s="135" t="inlineStr">
        <is>
          <t>Miểng baze</t>
        </is>
      </c>
      <c r="F39" s="135" t="inlineStr">
        <is>
          <t>8N7928</t>
        </is>
      </c>
      <c r="G39" s="135" t="n"/>
      <c r="H39" s="135" t="inlineStr">
        <is>
          <t>117.474</t>
        </is>
      </c>
      <c r="I39" s="135" t="inlineStr">
        <is>
          <t>82.6</t>
        </is>
      </c>
      <c r="J39" s="135" t="inlineStr">
        <is>
          <t>4.572</t>
        </is>
      </c>
      <c r="K39" s="135" t="inlineStr">
        <is>
          <t>Bộ</t>
        </is>
      </c>
      <c r="L39" s="135" t="n"/>
      <c r="M39" s="135" t="n"/>
      <c r="N39" s="136" t="n"/>
      <c r="O39" s="136" t="n"/>
      <c r="P39" s="136" t="n"/>
      <c r="Q39" s="136" t="n"/>
      <c r="R39" s="136" t="n"/>
      <c r="S39" s="135" t="inlineStr">
        <is>
          <t>🟢 CÓ</t>
        </is>
      </c>
    </row>
    <row r="40">
      <c r="A40" s="134" t="inlineStr">
        <is>
          <t>CATERPILLAR</t>
        </is>
      </c>
      <c r="B40" s="32" t="inlineStr">
        <is>
          <t>D339</t>
        </is>
      </c>
      <c r="D40" s="32" t="inlineStr">
        <is>
          <t>R</t>
        </is>
      </c>
      <c r="E40" s="135" t="inlineStr">
        <is>
          <t>Miểng dên</t>
        </is>
      </c>
      <c r="F40" s="135" t="inlineStr">
        <is>
          <t>8N7933</t>
        </is>
      </c>
      <c r="G40" s="135" t="n"/>
      <c r="H40" s="135" t="inlineStr">
        <is>
          <t>100.774</t>
        </is>
      </c>
      <c r="I40" s="135" t="inlineStr">
        <is>
          <t>50.8</t>
        </is>
      </c>
      <c r="J40" s="135" t="inlineStr">
        <is>
          <t>4.3</t>
        </is>
      </c>
      <c r="K40" s="135" t="inlineStr">
        <is>
          <t>Bộ</t>
        </is>
      </c>
      <c r="L40" s="135" t="n"/>
      <c r="M40" s="135" t="n"/>
      <c r="N40" s="136" t="n"/>
      <c r="O40" s="136" t="n"/>
      <c r="P40" s="136" t="n"/>
      <c r="Q40" s="136" t="n"/>
      <c r="R40" s="136" t="n"/>
      <c r="S40" s="135" t="inlineStr">
        <is>
          <t>🟢 CÓ</t>
        </is>
      </c>
    </row>
    <row r="41">
      <c r="A41" s="134" t="inlineStr">
        <is>
          <t>CATERPILLAR</t>
        </is>
      </c>
      <c r="B41" s="32" t="inlineStr">
        <is>
          <t>D339/D342/G342/D7/D7C/D7D/D7E</t>
        </is>
      </c>
      <c r="C41" t="inlineStr">
        <is>
          <t>108</t>
        </is>
      </c>
      <c r="D41" s="32" t="inlineStr">
        <is>
          <t>M</t>
        </is>
      </c>
      <c r="E41" s="135" t="inlineStr">
        <is>
          <t>Miểng baze</t>
        </is>
      </c>
      <c r="F41" s="135" t="inlineStr">
        <is>
          <t>9M2430</t>
        </is>
      </c>
      <c r="G41" s="135" t="n"/>
      <c r="H41" s="135" t="inlineStr">
        <is>
          <t>104.515</t>
        </is>
      </c>
      <c r="I41" s="135" t="inlineStr">
        <is>
          <t>82.7</t>
        </is>
      </c>
      <c r="J41" s="135" t="inlineStr">
        <is>
          <t>4.572</t>
        </is>
      </c>
      <c r="K41" s="135" t="inlineStr">
        <is>
          <t>Bộ</t>
        </is>
      </c>
      <c r="L41" s="135" t="n"/>
      <c r="M41" s="135" t="n"/>
      <c r="N41" s="136" t="n"/>
      <c r="O41" s="136" t="n"/>
      <c r="P41" s="136" t="n"/>
      <c r="Q41" s="136" t="n"/>
      <c r="R41" s="136" t="n"/>
      <c r="S41" s="135" t="inlineStr">
        <is>
          <t>🟢 CÓ</t>
        </is>
      </c>
    </row>
    <row r="42">
      <c r="A42" s="134" t="inlineStr">
        <is>
          <t>CATERPILLAR</t>
        </is>
      </c>
      <c r="B42" s="32" t="inlineStr">
        <is>
          <t>D339/D342/G342/D7/D7C/D7D/D7E</t>
        </is>
      </c>
      <c r="C42" t="inlineStr">
        <is>
          <t>108</t>
        </is>
      </c>
      <c r="D42" s="32" t="inlineStr">
        <is>
          <t>R</t>
        </is>
      </c>
      <c r="E42" s="135" t="inlineStr">
        <is>
          <t>Miểng dên</t>
        </is>
      </c>
      <c r="F42" s="135" t="inlineStr">
        <is>
          <t>2M6499</t>
        </is>
      </c>
      <c r="G42" s="135" t="n"/>
      <c r="H42" s="135" t="inlineStr">
        <is>
          <t>100.774</t>
        </is>
      </c>
      <c r="I42" s="135" t="inlineStr">
        <is>
          <t>65.1</t>
        </is>
      </c>
      <c r="J42" s="135" t="inlineStr">
        <is>
          <t>4.29</t>
        </is>
      </c>
      <c r="K42" s="135" t="inlineStr">
        <is>
          <t>Bộ</t>
        </is>
      </c>
      <c r="L42" s="135" t="n"/>
      <c r="M42" s="135" t="n"/>
      <c r="N42" s="136" t="n"/>
      <c r="O42" s="136" t="n"/>
      <c r="P42" s="136" t="n"/>
      <c r="Q42" s="136" t="n"/>
      <c r="R42" s="136" t="n"/>
      <c r="S42" s="135" t="inlineStr">
        <is>
          <t>🟢 CÓ</t>
        </is>
      </c>
    </row>
    <row r="43">
      <c r="A43" s="134" t="inlineStr">
        <is>
          <t>CATERPILLAR</t>
        </is>
      </c>
      <c r="B43" s="32" t="inlineStr">
        <is>
          <t>D343/G343</t>
        </is>
      </c>
      <c r="D43" s="32" t="inlineStr">
        <is>
          <t>M</t>
        </is>
      </c>
      <c r="E43" s="135" t="inlineStr">
        <is>
          <t>Miểng baze</t>
        </is>
      </c>
      <c r="F43" s="135" t="inlineStr">
        <is>
          <t>7W2137</t>
        </is>
      </c>
      <c r="G43" s="135" t="n"/>
      <c r="H43" s="135" t="inlineStr">
        <is>
          <t>124.104</t>
        </is>
      </c>
      <c r="I43" s="135" t="inlineStr">
        <is>
          <t>38.1</t>
        </is>
      </c>
      <c r="J43" s="135" t="inlineStr">
        <is>
          <t>4.856</t>
        </is>
      </c>
      <c r="K43" s="135" t="inlineStr">
        <is>
          <t>Bộ</t>
        </is>
      </c>
      <c r="L43" s="135" t="n"/>
      <c r="M43" s="135" t="n"/>
      <c r="N43" s="136" t="n"/>
      <c r="O43" s="136" t="n"/>
      <c r="P43" s="136" t="n"/>
      <c r="Q43" s="136" t="n"/>
      <c r="R43" s="136" t="n"/>
      <c r="S43" s="135" t="inlineStr">
        <is>
          <t>🟢 CÓ</t>
        </is>
      </c>
    </row>
    <row r="44">
      <c r="A44" s="134" t="inlineStr">
        <is>
          <t>CATERPILLAR</t>
        </is>
      </c>
      <c r="B44" s="32" t="inlineStr">
        <is>
          <t>D343/G343</t>
        </is>
      </c>
      <c r="D44" s="32" t="inlineStr">
        <is>
          <t>R</t>
        </is>
      </c>
      <c r="E44" s="135" t="inlineStr">
        <is>
          <t>Miểng dên</t>
        </is>
      </c>
      <c r="F44" s="135" t="inlineStr">
        <is>
          <t>7W2136</t>
        </is>
      </c>
      <c r="G44" s="135" t="n"/>
      <c r="H44" s="135" t="inlineStr">
        <is>
          <t>97.942</t>
        </is>
      </c>
      <c r="I44" s="135" t="inlineStr">
        <is>
          <t>45.08</t>
        </is>
      </c>
      <c r="J44" s="135" t="inlineStr">
        <is>
          <t>3.96</t>
        </is>
      </c>
      <c r="K44" s="135" t="inlineStr">
        <is>
          <t>Bộ</t>
        </is>
      </c>
      <c r="L44" s="135" t="n"/>
      <c r="M44" s="135" t="n"/>
      <c r="N44" s="136" t="n"/>
      <c r="O44" s="136" t="n"/>
      <c r="P44" s="136" t="n"/>
      <c r="Q44" s="136" t="n"/>
      <c r="R44" s="136" t="n"/>
      <c r="S44" s="135" t="inlineStr">
        <is>
          <t>🟢 CÓ</t>
        </is>
      </c>
    </row>
    <row r="45">
      <c r="A45" s="134" t="inlineStr">
        <is>
          <t>CATERPILLAR</t>
        </is>
      </c>
      <c r="B45" s="32" t="inlineStr">
        <is>
          <t>D346/D348/D349</t>
        </is>
      </c>
      <c r="D45" s="32" t="inlineStr">
        <is>
          <t>M</t>
        </is>
      </c>
      <c r="E45" s="135" t="inlineStr">
        <is>
          <t>Miểng baze</t>
        </is>
      </c>
      <c r="F45" s="135" t="inlineStr">
        <is>
          <t>4W5488</t>
        </is>
      </c>
      <c r="G45" s="135" t="n"/>
      <c r="H45" s="135" t="inlineStr">
        <is>
          <t>143.129</t>
        </is>
      </c>
      <c r="I45" s="135" t="inlineStr">
        <is>
          <t>47.9</t>
        </is>
      </c>
      <c r="J45" s="135" t="inlineStr">
        <is>
          <t>4.808</t>
        </is>
      </c>
      <c r="K45" s="135" t="inlineStr">
        <is>
          <t>Bộ</t>
        </is>
      </c>
      <c r="L45" s="135" t="n"/>
      <c r="M45" s="135" t="n"/>
      <c r="N45" s="136" t="n"/>
      <c r="O45" s="136" t="n"/>
      <c r="P45" s="136" t="n"/>
      <c r="Q45" s="136" t="n"/>
      <c r="R45" s="136" t="n"/>
      <c r="S45" s="135" t="inlineStr">
        <is>
          <t>🟢 CÓ</t>
        </is>
      </c>
    </row>
    <row r="46">
      <c r="A46" s="134" t="inlineStr">
        <is>
          <t>CATERPILLAR</t>
        </is>
      </c>
      <c r="B46" s="32" t="inlineStr">
        <is>
          <t>D346/D348/D349</t>
        </is>
      </c>
      <c r="D46" s="32" t="inlineStr">
        <is>
          <t>R</t>
        </is>
      </c>
      <c r="E46" s="135" t="inlineStr">
        <is>
          <t>Miểng dên</t>
        </is>
      </c>
      <c r="F46" s="135" t="inlineStr">
        <is>
          <t>1W8539</t>
        </is>
      </c>
      <c r="G46" s="135" t="n"/>
      <c r="H46" s="135" t="inlineStr">
        <is>
          <t>119.913</t>
        </is>
      </c>
      <c r="I46" s="135" t="inlineStr">
        <is>
          <t>34.9</t>
        </is>
      </c>
      <c r="J46" s="135" t="inlineStr">
        <is>
          <t>4.348</t>
        </is>
      </c>
      <c r="K46" s="135" t="inlineStr">
        <is>
          <t>Bộ</t>
        </is>
      </c>
      <c r="L46" s="135" t="n"/>
      <c r="M46" s="135" t="n"/>
      <c r="N46" s="136" t="n"/>
      <c r="O46" s="136" t="n"/>
      <c r="P46" s="136" t="n"/>
      <c r="Q46" s="136" t="n"/>
      <c r="R46" s="136" t="n"/>
      <c r="S46" s="135" t="inlineStr">
        <is>
          <t>🟢 CÓ</t>
        </is>
      </c>
    </row>
    <row r="47">
      <c r="A47" s="134" t="inlineStr">
        <is>
          <t>CATERPILLAR</t>
        </is>
      </c>
      <c r="B47" s="32" t="inlineStr">
        <is>
          <t>D353/D353C/D353D/D9/D9D/D9E/D9H</t>
        </is>
      </c>
      <c r="D47" s="32" t="inlineStr">
        <is>
          <t>M</t>
        </is>
      </c>
      <c r="E47" s="135" t="inlineStr">
        <is>
          <t>Miểng baze</t>
        </is>
      </c>
      <c r="F47" s="135" t="inlineStr">
        <is>
          <t>9M3896</t>
        </is>
      </c>
      <c r="G47" s="135" t="n"/>
      <c r="H47" s="135" t="inlineStr">
        <is>
          <t>130.175</t>
        </is>
      </c>
      <c r="I47" s="135" t="inlineStr">
        <is>
          <t>73.2</t>
        </is>
      </c>
      <c r="J47" s="135" t="inlineStr">
        <is>
          <t>6.29</t>
        </is>
      </c>
      <c r="K47" s="135" t="inlineStr">
        <is>
          <t>Bộ</t>
        </is>
      </c>
      <c r="L47" s="135" t="n"/>
      <c r="M47" s="135" t="n"/>
      <c r="N47" s="136" t="n"/>
      <c r="O47" s="136" t="n"/>
      <c r="P47" s="136" t="n"/>
      <c r="Q47" s="136" t="n"/>
      <c r="R47" s="136" t="n"/>
      <c r="S47" s="135" t="inlineStr">
        <is>
          <t>🟢 CÓ</t>
        </is>
      </c>
    </row>
    <row r="48">
      <c r="A48" s="134" t="inlineStr">
        <is>
          <t>CATERPILLAR</t>
        </is>
      </c>
      <c r="B48" s="32" t="inlineStr">
        <is>
          <t>D353/D353C/D353D/D9/D9D/D9E/D9H</t>
        </is>
      </c>
      <c r="D48" s="32" t="inlineStr">
        <is>
          <t>R</t>
        </is>
      </c>
      <c r="E48" s="135" t="inlineStr">
        <is>
          <t>Miểng dên</t>
        </is>
      </c>
      <c r="F48" s="135" t="inlineStr">
        <is>
          <t>1N4336</t>
        </is>
      </c>
      <c r="G48" s="135" t="n"/>
      <c r="H48" s="135" t="inlineStr">
        <is>
          <t>112.788</t>
        </is>
      </c>
      <c r="I48" s="135" t="inlineStr">
        <is>
          <t>50.3</t>
        </is>
      </c>
      <c r="J48" s="135" t="inlineStr">
        <is>
          <t>3.955</t>
        </is>
      </c>
      <c r="K48" s="135" t="inlineStr">
        <is>
          <t>Bộ</t>
        </is>
      </c>
      <c r="L48" s="135" t="n"/>
      <c r="M48" s="135" t="n"/>
      <c r="N48" s="136" t="n"/>
      <c r="O48" s="136" t="n"/>
      <c r="P48" s="136" t="n"/>
      <c r="Q48" s="136" t="n"/>
      <c r="R48" s="136" t="n"/>
      <c r="S48" s="135" t="inlineStr">
        <is>
          <t>🟢 CÓ</t>
        </is>
      </c>
    </row>
    <row r="49">
      <c r="A49" s="134" t="inlineStr">
        <is>
          <t>CATERPILLAR</t>
        </is>
      </c>
      <c r="B49" s="32" t="inlineStr">
        <is>
          <t>D379/G379/D398/G398/D399/G399</t>
        </is>
      </c>
      <c r="D49" s="32" t="inlineStr">
        <is>
          <t>M</t>
        </is>
      </c>
      <c r="E49" s="135" t="inlineStr">
        <is>
          <t>Miểng baze</t>
        </is>
      </c>
      <c r="F49" s="135" t="inlineStr">
        <is>
          <t>8N7764</t>
        </is>
      </c>
      <c r="G49" s="135" t="n"/>
      <c r="H49" s="135" t="inlineStr">
        <is>
          <t>161.874</t>
        </is>
      </c>
      <c r="I49" s="135" t="inlineStr">
        <is>
          <t>54.1</t>
        </is>
      </c>
      <c r="J49" s="135" t="inlineStr">
        <is>
          <t>7.854</t>
        </is>
      </c>
      <c r="K49" s="135" t="inlineStr">
        <is>
          <t>Bộ</t>
        </is>
      </c>
      <c r="L49" s="135" t="n"/>
      <c r="M49" s="135" t="n"/>
      <c r="N49" s="136" t="n"/>
      <c r="O49" s="136" t="n"/>
      <c r="P49" s="136" t="n"/>
      <c r="Q49" s="136" t="n"/>
      <c r="R49" s="136" t="n"/>
      <c r="S49" s="135" t="inlineStr">
        <is>
          <t>🟢 CÓ</t>
        </is>
      </c>
    </row>
    <row r="50">
      <c r="A50" s="134" t="inlineStr">
        <is>
          <t>CATERPILLAR</t>
        </is>
      </c>
      <c r="B50" s="32" t="inlineStr">
        <is>
          <t>D379/G379/D398/G398/D399/G399</t>
        </is>
      </c>
      <c r="D50" s="32" t="inlineStr">
        <is>
          <t>R</t>
        </is>
      </c>
      <c r="E50" s="135" t="inlineStr">
        <is>
          <t>Miểng dên</t>
        </is>
      </c>
      <c r="F50" s="135" t="inlineStr">
        <is>
          <t>1N4336</t>
        </is>
      </c>
      <c r="G50" s="135" t="n"/>
      <c r="H50" s="135" t="inlineStr">
        <is>
          <t>112.788</t>
        </is>
      </c>
      <c r="I50" s="135" t="inlineStr">
        <is>
          <t>50.3</t>
        </is>
      </c>
      <c r="J50" s="135" t="inlineStr">
        <is>
          <t>3.955</t>
        </is>
      </c>
      <c r="K50" s="135" t="inlineStr">
        <is>
          <t>Bộ</t>
        </is>
      </c>
      <c r="L50" s="135" t="n"/>
      <c r="M50" s="135" t="n"/>
      <c r="N50" s="136" t="n"/>
      <c r="O50" s="136" t="n"/>
      <c r="P50" s="136" t="n"/>
      <c r="Q50" s="136" t="n"/>
      <c r="R50" s="136" t="n"/>
      <c r="S50" s="135" t="inlineStr">
        <is>
          <t>🟢 CÓ</t>
        </is>
      </c>
    </row>
    <row r="51">
      <c r="A51" s="134" t="inlineStr">
        <is>
          <t>CATERPILLAR</t>
        </is>
      </c>
      <c r="B51" s="32" t="inlineStr">
        <is>
          <t>S4K/S6K</t>
        </is>
      </c>
      <c r="D51" s="32" t="inlineStr">
        <is>
          <t>M</t>
        </is>
      </c>
      <c r="E51" s="135" t="inlineStr">
        <is>
          <t>Miểng baze</t>
        </is>
      </c>
      <c r="F51" s="135" t="inlineStr">
        <is>
          <t>5I-7588</t>
        </is>
      </c>
      <c r="G51" s="135" t="n"/>
      <c r="H51" s="135" t="inlineStr">
        <is>
          <t>95</t>
        </is>
      </c>
      <c r="I51" s="135" t="inlineStr">
        <is>
          <t>27.1</t>
        </is>
      </c>
      <c r="J51" s="135" t="inlineStr">
        <is>
          <t>2.49</t>
        </is>
      </c>
      <c r="K51" s="135" t="inlineStr">
        <is>
          <t>Bộ</t>
        </is>
      </c>
      <c r="L51" s="135" t="n"/>
      <c r="M51" s="135" t="n"/>
      <c r="N51" s="136" t="n"/>
      <c r="O51" s="136" t="n"/>
      <c r="P51" s="136" t="n"/>
      <c r="Q51" s="136" t="n"/>
      <c r="R51" s="136" t="n"/>
      <c r="S51" s="135" t="inlineStr">
        <is>
          <t>🟢 CÓ</t>
        </is>
      </c>
    </row>
    <row r="52">
      <c r="A52" s="134" t="inlineStr">
        <is>
          <t>CATERPILLAR</t>
        </is>
      </c>
      <c r="B52" s="32" t="inlineStr">
        <is>
          <t>S4K/S6K</t>
        </is>
      </c>
      <c r="D52" s="32" t="inlineStr">
        <is>
          <t>R</t>
        </is>
      </c>
      <c r="E52" s="135" t="inlineStr">
        <is>
          <t>Miểng dên</t>
        </is>
      </c>
      <c r="F52" s="135" t="inlineStr">
        <is>
          <t>5I-7637</t>
        </is>
      </c>
      <c r="G52" s="135" t="n"/>
      <c r="H52" s="135" t="inlineStr">
        <is>
          <t>64</t>
        </is>
      </c>
      <c r="I52" s="135" t="inlineStr">
        <is>
          <t>29.6</t>
        </is>
      </c>
      <c r="J52" s="135" t="inlineStr">
        <is>
          <t>2</t>
        </is>
      </c>
      <c r="K52" s="135" t="inlineStr">
        <is>
          <t>Bộ</t>
        </is>
      </c>
      <c r="L52" s="135" t="n"/>
      <c r="M52" s="135" t="n"/>
      <c r="N52" s="136" t="n"/>
      <c r="O52" s="136" t="n"/>
      <c r="P52" s="136" t="n"/>
      <c r="Q52" s="136" t="n"/>
      <c r="R52" s="136" t="n"/>
      <c r="S52" s="135" t="inlineStr">
        <is>
          <t>🟢 CÓ</t>
        </is>
      </c>
    </row>
    <row r="53">
      <c r="A53" s="134" t="inlineStr">
        <is>
          <t>CATERPILLAR</t>
        </is>
      </c>
      <c r="B53" s="32" t="inlineStr">
        <is>
          <t>XN1P</t>
        </is>
      </c>
      <c r="D53" s="32" t="inlineStr">
        <is>
          <t>M</t>
        </is>
      </c>
      <c r="E53" s="135" t="inlineStr">
        <is>
          <t>Miểng baze</t>
        </is>
      </c>
      <c r="F53" s="135" t="inlineStr">
        <is>
          <t>H1241/5</t>
        </is>
      </c>
      <c r="G53" s="135" t="n"/>
      <c r="H53" s="135" t="inlineStr">
        <is>
          <t>63.246</t>
        </is>
      </c>
      <c r="I53" s="135" t="inlineStr">
        <is>
          <t>29.5</t>
        </is>
      </c>
      <c r="J53" s="135" t="inlineStr">
        <is>
          <t>1.888</t>
        </is>
      </c>
      <c r="K53" s="135" t="inlineStr">
        <is>
          <t>Bộ</t>
        </is>
      </c>
      <c r="L53" s="135" t="n"/>
      <c r="M53" s="135" t="n"/>
      <c r="N53" s="136" t="n"/>
      <c r="O53" s="136" t="n"/>
      <c r="P53" s="136" t="n"/>
      <c r="Q53" s="136" t="n"/>
      <c r="R53" s="136" t="n"/>
      <c r="S53" s="135" t="inlineStr">
        <is>
          <t>🟢 CÓ</t>
        </is>
      </c>
    </row>
    <row r="54">
      <c r="A54" s="134" t="inlineStr">
        <is>
          <t>CATERPILLAR</t>
        </is>
      </c>
      <c r="B54" s="32" t="inlineStr">
        <is>
          <t>XN1P</t>
        </is>
      </c>
      <c r="D54" s="32" t="inlineStr">
        <is>
          <t>R</t>
        </is>
      </c>
      <c r="E54" s="135" t="inlineStr">
        <is>
          <t>Miểng dên</t>
        </is>
      </c>
      <c r="F54" s="135" t="inlineStr">
        <is>
          <t>01-4558/4</t>
        </is>
      </c>
      <c r="G54" s="135" t="n"/>
      <c r="H54" s="135" t="inlineStr">
        <is>
          <t>53.674</t>
        </is>
      </c>
      <c r="I54" s="135" t="inlineStr">
        <is>
          <t>23.4</t>
        </is>
      </c>
      <c r="J54" s="135" t="inlineStr">
        <is>
          <t>1.818</t>
        </is>
      </c>
      <c r="K54" s="135" t="inlineStr">
        <is>
          <t>Bộ</t>
        </is>
      </c>
      <c r="L54" s="135" t="n"/>
      <c r="M54" s="135" t="n"/>
      <c r="N54" s="136" t="n"/>
      <c r="O54" s="136" t="n"/>
      <c r="P54" s="136" t="n"/>
      <c r="Q54" s="136" t="n"/>
      <c r="R54" s="136" t="n"/>
      <c r="S54" s="135" t="inlineStr">
        <is>
          <t>🟢 CÓ</t>
        </is>
      </c>
    </row>
    <row r="55">
      <c r="A55" s="137" t="inlineStr">
        <is>
          <t>◆ CUMMINS (39 sản phẩm)</t>
        </is>
      </c>
      <c r="B55" s="138" t="n"/>
      <c r="D55" s="138" t="n"/>
      <c r="E55" s="138" t="n"/>
      <c r="F55" s="138" t="n"/>
      <c r="G55" s="138" t="n"/>
      <c r="H55" s="138" t="n"/>
      <c r="I55" s="138" t="n"/>
      <c r="J55" s="138" t="n"/>
      <c r="K55" s="138" t="n"/>
      <c r="L55" s="138" t="n"/>
      <c r="M55" s="138" t="n"/>
      <c r="N55" s="138" t="n"/>
      <c r="O55" s="138" t="n"/>
      <c r="P55" s="138" t="n"/>
      <c r="Q55" s="138" t="n"/>
      <c r="R55" s="138" t="n"/>
      <c r="S55" s="138" t="n"/>
    </row>
    <row r="56">
      <c r="A56" s="134" t="inlineStr">
        <is>
          <t>CUMMINS</t>
        </is>
      </c>
      <c r="B56" s="32" t="inlineStr">
        <is>
          <t>4BT/4D102/6D102/6BT</t>
        </is>
      </c>
      <c r="C56" t="inlineStr">
        <is>
          <t>102</t>
        </is>
      </c>
      <c r="D56" s="32" t="inlineStr">
        <is>
          <t>M</t>
        </is>
      </c>
      <c r="E56" s="135" t="inlineStr">
        <is>
          <t>Miểng baze</t>
        </is>
      </c>
      <c r="F56" s="135" t="inlineStr">
        <is>
          <t>3802070</t>
        </is>
      </c>
      <c r="G56" s="135" t="n">
        <v>83</v>
      </c>
      <c r="H56" s="135" t="inlineStr">
        <is>
          <t>88</t>
        </is>
      </c>
      <c r="I56" s="135" t="n">
        <v>37.3</v>
      </c>
      <c r="J56" s="135" t="inlineStr">
        <is>
          <t>2.46</t>
        </is>
      </c>
      <c r="K56" s="135" t="inlineStr">
        <is>
          <t>Bộ</t>
        </is>
      </c>
      <c r="L56" s="135" t="n"/>
      <c r="M56" s="135" t="n"/>
      <c r="N56" s="136" t="n"/>
      <c r="O56" s="136" t="n"/>
      <c r="P56" s="136" t="n"/>
      <c r="Q56" s="136" t="n"/>
      <c r="R56" s="136" t="n"/>
      <c r="S56" s="135" t="inlineStr">
        <is>
          <t>🟢 CÓ</t>
        </is>
      </c>
    </row>
    <row r="57">
      <c r="A57" s="134" t="inlineStr">
        <is>
          <t>CUMMINS</t>
        </is>
      </c>
      <c r="B57" s="32" t="inlineStr">
        <is>
          <t>4BT/4D102/6D102/6BT</t>
        </is>
      </c>
      <c r="C57" t="inlineStr">
        <is>
          <t>102</t>
        </is>
      </c>
      <c r="D57" s="32" t="inlineStr">
        <is>
          <t>R</t>
        </is>
      </c>
      <c r="E57" s="135" t="inlineStr">
        <is>
          <t>Miểng dên</t>
        </is>
      </c>
      <c r="F57" s="135" t="n">
        <v>3901170</v>
      </c>
      <c r="G57" s="135" t="n">
        <v>69</v>
      </c>
      <c r="H57" s="135" t="inlineStr">
        <is>
          <t>73</t>
        </is>
      </c>
      <c r="I57" s="135" t="inlineStr">
        <is>
          <t>31.1</t>
        </is>
      </c>
      <c r="J57" s="135" t="inlineStr">
        <is>
          <t>1.97</t>
        </is>
      </c>
      <c r="K57" s="135" t="inlineStr">
        <is>
          <t>Bộ</t>
        </is>
      </c>
      <c r="L57" s="135" t="n"/>
      <c r="M57" s="135" t="n"/>
      <c r="N57" s="136" t="n"/>
      <c r="O57" s="136" t="n"/>
      <c r="P57" s="136" t="n"/>
      <c r="Q57" s="136" t="n"/>
      <c r="R57" s="136" t="n"/>
      <c r="S57" s="135" t="inlineStr">
        <is>
          <t>🟢 CÓ</t>
        </is>
      </c>
    </row>
    <row r="58">
      <c r="A58" s="134" t="inlineStr">
        <is>
          <t>CUMMINS</t>
        </is>
      </c>
      <c r="B58" s="32" t="inlineStr">
        <is>
          <t>6CT</t>
        </is>
      </c>
      <c r="C58" t="inlineStr">
        <is>
          <t>114</t>
        </is>
      </c>
      <c r="D58" s="32" t="inlineStr">
        <is>
          <t>M</t>
        </is>
      </c>
      <c r="E58" s="135" t="inlineStr">
        <is>
          <t>Miểng baze</t>
        </is>
      </c>
      <c r="F58" s="135" t="inlineStr">
        <is>
          <t>3802210</t>
        </is>
      </c>
      <c r="G58" s="135" t="n"/>
      <c r="H58" s="135" t="inlineStr">
        <is>
          <t>105</t>
        </is>
      </c>
      <c r="I58" s="135" t="n">
        <v>42.85</v>
      </c>
      <c r="J58" s="135" t="inlineStr">
        <is>
          <t>3.45</t>
        </is>
      </c>
      <c r="K58" s="135" t="inlineStr">
        <is>
          <t>Bộ</t>
        </is>
      </c>
      <c r="L58" s="135" t="n"/>
      <c r="M58" s="135" t="n"/>
      <c r="N58" s="136" t="n"/>
      <c r="O58" s="136" t="n"/>
      <c r="P58" s="136" t="n"/>
      <c r="Q58" s="136" t="n"/>
      <c r="R58" s="136" t="n"/>
      <c r="S58" s="135" t="n"/>
    </row>
    <row r="59">
      <c r="A59" s="134" t="inlineStr">
        <is>
          <t>CUMMINS</t>
        </is>
      </c>
      <c r="B59" s="32" t="inlineStr">
        <is>
          <t>6CT</t>
        </is>
      </c>
      <c r="C59" t="inlineStr">
        <is>
          <t>114</t>
        </is>
      </c>
      <c r="D59" s="32" t="inlineStr">
        <is>
          <t>R</t>
        </is>
      </c>
      <c r="E59" s="135" t="inlineStr">
        <is>
          <t>Miểng dên</t>
        </is>
      </c>
      <c r="F59" s="135" t="inlineStr">
        <is>
          <t>3901430</t>
        </is>
      </c>
      <c r="G59" s="135" t="n"/>
      <c r="H59" s="135" t="inlineStr">
        <is>
          <t>81</t>
        </is>
      </c>
      <c r="I59" s="135" t="inlineStr">
        <is>
          <t>38.1</t>
        </is>
      </c>
      <c r="J59" s="135" t="inlineStr">
        <is>
          <t>2.47</t>
        </is>
      </c>
      <c r="K59" s="135" t="inlineStr">
        <is>
          <t>Bộ</t>
        </is>
      </c>
      <c r="L59" s="135" t="n"/>
      <c r="M59" s="135" t="n"/>
      <c r="N59" s="136" t="n"/>
      <c r="O59" s="136" t="n"/>
      <c r="P59" s="136" t="n"/>
      <c r="Q59" s="136" t="n"/>
      <c r="R59" s="136" t="n"/>
      <c r="S59" s="135" t="inlineStr">
        <is>
          <t>🟢 CÓ</t>
        </is>
      </c>
    </row>
    <row r="60">
      <c r="A60" s="134" t="inlineStr">
        <is>
          <t>CUMMINS</t>
        </is>
      </c>
      <c r="B60" s="32" t="inlineStr">
        <is>
          <t>6D107/QSB6.7/6BT NEW</t>
        </is>
      </c>
      <c r="C60" t="inlineStr">
        <is>
          <t>102/107</t>
        </is>
      </c>
      <c r="D60" s="32" t="inlineStr">
        <is>
          <t>M</t>
        </is>
      </c>
      <c r="E60" s="135" t="inlineStr">
        <is>
          <t>Miểng baze</t>
        </is>
      </c>
      <c r="F60" s="135" t="inlineStr">
        <is>
          <t>6736-21-8110</t>
        </is>
      </c>
      <c r="G60" s="135" t="n"/>
      <c r="H60" s="135" t="inlineStr">
        <is>
          <t>88</t>
        </is>
      </c>
      <c r="I60" s="135" t="n">
        <v>37.3</v>
      </c>
      <c r="J60" s="135" t="inlineStr">
        <is>
          <t>2.46</t>
        </is>
      </c>
      <c r="K60" s="135" t="inlineStr">
        <is>
          <t>Bộ</t>
        </is>
      </c>
      <c r="L60" s="135" t="n"/>
      <c r="M60" s="135" t="n"/>
      <c r="N60" s="136" t="n"/>
      <c r="O60" s="136" t="n"/>
      <c r="P60" s="136" t="n"/>
      <c r="Q60" s="136" t="n"/>
      <c r="R60" s="136" t="n"/>
      <c r="S60" s="135" t="inlineStr">
        <is>
          <t>🟢 CÓ</t>
        </is>
      </c>
    </row>
    <row r="61">
      <c r="A61" s="134" t="inlineStr">
        <is>
          <t>CUMMINS</t>
        </is>
      </c>
      <c r="B61" s="32" t="inlineStr">
        <is>
          <t>6D107/QSB6.7/6BT NEW</t>
        </is>
      </c>
      <c r="C61" t="inlineStr">
        <is>
          <t>102/107</t>
        </is>
      </c>
      <c r="D61" s="32" t="inlineStr">
        <is>
          <t>R</t>
        </is>
      </c>
      <c r="E61" s="135" t="inlineStr">
        <is>
          <t>Miểng dên</t>
        </is>
      </c>
      <c r="F61" s="135" t="inlineStr">
        <is>
          <t>6754-31-3410</t>
        </is>
      </c>
      <c r="G61" s="135" t="n"/>
      <c r="H61" s="135" t="inlineStr">
        <is>
          <t>73</t>
        </is>
      </c>
      <c r="I61" s="135" t="inlineStr">
        <is>
          <t>31.1</t>
        </is>
      </c>
      <c r="J61" s="135" t="inlineStr">
        <is>
          <t>1.97</t>
        </is>
      </c>
      <c r="K61" s="135" t="inlineStr">
        <is>
          <t>Bộ</t>
        </is>
      </c>
      <c r="L61" s="135" t="n"/>
      <c r="M61" s="135" t="n"/>
      <c r="N61" s="136" t="n"/>
      <c r="O61" s="136" t="n"/>
      <c r="P61" s="136" t="n"/>
      <c r="Q61" s="136" t="n"/>
      <c r="R61" s="136" t="n"/>
      <c r="S61" s="135" t="inlineStr">
        <is>
          <t>🟢 CÓ</t>
        </is>
      </c>
    </row>
    <row r="62">
      <c r="A62" s="134" t="inlineStr">
        <is>
          <t>CUMMINS</t>
        </is>
      </c>
      <c r="B62" s="32" t="inlineStr">
        <is>
          <t>A2300</t>
        </is>
      </c>
      <c r="D62" s="32" t="inlineStr">
        <is>
          <t>M</t>
        </is>
      </c>
      <c r="E62" s="135" t="inlineStr">
        <is>
          <t>Miểng baze</t>
        </is>
      </c>
      <c r="F62" s="135" t="inlineStr">
        <is>
          <t>4900232</t>
        </is>
      </c>
      <c r="G62" s="135" t="n"/>
      <c r="H62" s="135" t="inlineStr">
        <is>
          <t>58</t>
        </is>
      </c>
      <c r="I62" s="135" t="inlineStr">
        <is>
          <t>22.05</t>
        </is>
      </c>
      <c r="J62" s="135" t="inlineStr">
        <is>
          <t>2</t>
        </is>
      </c>
      <c r="K62" s="135" t="inlineStr">
        <is>
          <t>Bộ</t>
        </is>
      </c>
      <c r="L62" s="135" t="n"/>
      <c r="M62" s="135" t="n"/>
      <c r="N62" s="136" t="n"/>
      <c r="O62" s="136" t="n"/>
      <c r="P62" s="136" t="n"/>
      <c r="Q62" s="136" t="n"/>
      <c r="R62" s="136" t="n"/>
      <c r="S62" s="135" t="inlineStr">
        <is>
          <t>🟢 CÓ</t>
        </is>
      </c>
    </row>
    <row r="63">
      <c r="A63" s="134" t="inlineStr">
        <is>
          <t>CUMMINS</t>
        </is>
      </c>
      <c r="B63" s="32" t="inlineStr">
        <is>
          <t>A2300</t>
        </is>
      </c>
      <c r="D63" s="32" t="inlineStr">
        <is>
          <t>R</t>
        </is>
      </c>
      <c r="E63" s="135" t="inlineStr">
        <is>
          <t>Miểng dên</t>
        </is>
      </c>
      <c r="F63" s="135" t="inlineStr">
        <is>
          <t>4900563</t>
        </is>
      </c>
      <c r="G63" s="135" t="n"/>
      <c r="H63" s="135" t="inlineStr">
        <is>
          <t>53</t>
        </is>
      </c>
      <c r="I63" s="135" t="inlineStr">
        <is>
          <t>22.05</t>
        </is>
      </c>
      <c r="J63" s="135" t="inlineStr">
        <is>
          <t>1.5</t>
        </is>
      </c>
      <c r="K63" s="135" t="inlineStr">
        <is>
          <t>Bộ</t>
        </is>
      </c>
      <c r="L63" s="135" t="n"/>
      <c r="M63" s="135" t="n"/>
      <c r="N63" s="136" t="n"/>
      <c r="O63" s="136" t="n"/>
      <c r="P63" s="136" t="n"/>
      <c r="Q63" s="136" t="n"/>
      <c r="R63" s="136" t="n"/>
      <c r="S63" s="135" t="inlineStr">
        <is>
          <t>🟢 CÓ</t>
        </is>
      </c>
    </row>
    <row r="64">
      <c r="A64" s="134" t="inlineStr">
        <is>
          <t>CUMMINS</t>
        </is>
      </c>
      <c r="B64" s="32" t="inlineStr">
        <is>
          <t>ISB</t>
        </is>
      </c>
      <c r="C64" t="inlineStr">
        <is>
          <t>102</t>
        </is>
      </c>
      <c r="D64" s="32" t="inlineStr">
        <is>
          <t>M</t>
        </is>
      </c>
      <c r="E64" s="135" t="inlineStr">
        <is>
          <t>Miểng baze</t>
        </is>
      </c>
      <c r="F64" s="135" t="inlineStr">
        <is>
          <t>3802070</t>
        </is>
      </c>
      <c r="G64" s="135" t="n"/>
      <c r="H64" s="135" t="inlineStr">
        <is>
          <t>88</t>
        </is>
      </c>
      <c r="I64" s="135" t="inlineStr">
        <is>
          <t>F37.300</t>
        </is>
      </c>
      <c r="J64" s="135" t="inlineStr">
        <is>
          <t>2.46</t>
        </is>
      </c>
      <c r="K64" s="135" t="inlineStr">
        <is>
          <t>Bộ</t>
        </is>
      </c>
      <c r="L64" s="135" t="n"/>
      <c r="M64" s="135" t="n"/>
      <c r="N64" s="136" t="n"/>
      <c r="O64" s="136" t="n"/>
      <c r="P64" s="136" t="n"/>
      <c r="Q64" s="136" t="n"/>
      <c r="R64" s="136" t="n"/>
      <c r="S64" s="135" t="inlineStr">
        <is>
          <t>🟢 CÓ</t>
        </is>
      </c>
    </row>
    <row r="65">
      <c r="A65" s="134" t="inlineStr">
        <is>
          <t>CUMMINS</t>
        </is>
      </c>
      <c r="B65" s="32" t="inlineStr">
        <is>
          <t>ISB</t>
        </is>
      </c>
      <c r="C65" t="inlineStr">
        <is>
          <t>102</t>
        </is>
      </c>
      <c r="D65" s="32" t="inlineStr">
        <is>
          <t>R</t>
        </is>
      </c>
      <c r="E65" s="135" t="inlineStr">
        <is>
          <t>Miểng dên</t>
        </is>
      </c>
      <c r="F65" s="135" t="inlineStr">
        <is>
          <t>4893693</t>
        </is>
      </c>
      <c r="G65" s="135" t="n"/>
      <c r="H65" s="135" t="inlineStr">
        <is>
          <t>73</t>
        </is>
      </c>
      <c r="I65" s="135" t="inlineStr">
        <is>
          <t>31.1</t>
        </is>
      </c>
      <c r="J65" s="135" t="inlineStr">
        <is>
          <t>1.97</t>
        </is>
      </c>
      <c r="K65" s="135" t="inlineStr">
        <is>
          <t>Bộ</t>
        </is>
      </c>
      <c r="L65" s="135" t="n"/>
      <c r="M65" s="135" t="n"/>
      <c r="N65" s="136" t="n"/>
      <c r="O65" s="136" t="n"/>
      <c r="P65" s="136" t="n"/>
      <c r="Q65" s="136" t="n"/>
      <c r="R65" s="136" t="n"/>
      <c r="S65" s="135" t="inlineStr">
        <is>
          <t>🟢 CÓ</t>
        </is>
      </c>
    </row>
    <row r="66">
      <c r="A66" s="134" t="inlineStr">
        <is>
          <t>CUMMINS</t>
        </is>
      </c>
      <c r="B66" s="32" t="inlineStr">
        <is>
          <t>ISC</t>
        </is>
      </c>
      <c r="D66" s="32" t="inlineStr">
        <is>
          <t>M</t>
        </is>
      </c>
      <c r="E66" s="135" t="inlineStr">
        <is>
          <t>Miểng baze</t>
        </is>
      </c>
      <c r="F66" s="135" t="inlineStr">
        <is>
          <t>3945917</t>
        </is>
      </c>
      <c r="G66" s="135" t="n"/>
      <c r="H66" s="135" t="inlineStr">
        <is>
          <t>105</t>
        </is>
      </c>
      <c r="I66" s="135" t="inlineStr">
        <is>
          <t>F42.850</t>
        </is>
      </c>
      <c r="J66" s="135" t="inlineStr">
        <is>
          <t>3.45</t>
        </is>
      </c>
      <c r="K66" s="135" t="inlineStr">
        <is>
          <t>Bộ</t>
        </is>
      </c>
      <c r="L66" s="135" t="n"/>
      <c r="M66" s="135" t="n"/>
      <c r="N66" s="136" t="n"/>
      <c r="O66" s="136" t="n"/>
      <c r="P66" s="136" t="n"/>
      <c r="Q66" s="136" t="n"/>
      <c r="R66" s="136" t="n"/>
      <c r="S66" s="135" t="inlineStr">
        <is>
          <t>🟢 CÓ</t>
        </is>
      </c>
    </row>
    <row r="67">
      <c r="A67" s="134" t="inlineStr">
        <is>
          <t>CUMMINS</t>
        </is>
      </c>
      <c r="B67" s="32" t="inlineStr">
        <is>
          <t>ISC</t>
        </is>
      </c>
      <c r="D67" s="32" t="inlineStr">
        <is>
          <t>R</t>
        </is>
      </c>
      <c r="E67" s="135" t="inlineStr">
        <is>
          <t>Miểng dên</t>
        </is>
      </c>
      <c r="F67" s="135" t="inlineStr">
        <is>
          <t>3950661</t>
        </is>
      </c>
      <c r="G67" s="135" t="n"/>
      <c r="H67" s="135" t="inlineStr">
        <is>
          <t>81</t>
        </is>
      </c>
      <c r="I67" s="135" t="inlineStr">
        <is>
          <t>36</t>
        </is>
      </c>
      <c r="J67" s="135" t="inlineStr">
        <is>
          <t>2.47</t>
        </is>
      </c>
      <c r="K67" s="135" t="inlineStr">
        <is>
          <t>Bộ</t>
        </is>
      </c>
      <c r="L67" s="135" t="n"/>
      <c r="M67" s="135" t="n"/>
      <c r="N67" s="136" t="n"/>
      <c r="O67" s="136" t="n"/>
      <c r="P67" s="136" t="n"/>
      <c r="Q67" s="136" t="n"/>
      <c r="R67" s="136" t="n"/>
      <c r="S67" s="135" t="inlineStr">
        <is>
          <t>🟢 CÓ</t>
        </is>
      </c>
    </row>
    <row r="68">
      <c r="A68" s="134" t="inlineStr">
        <is>
          <t>CUMMINS</t>
        </is>
      </c>
      <c r="B68" s="32" t="inlineStr">
        <is>
          <t>ISF</t>
        </is>
      </c>
      <c r="D68" s="32" t="inlineStr">
        <is>
          <t>M</t>
        </is>
      </c>
      <c r="E68" s="135" t="inlineStr">
        <is>
          <t>Miểng baze</t>
        </is>
      </c>
      <c r="F68" s="135" t="inlineStr">
        <is>
          <t>4996250</t>
        </is>
      </c>
      <c r="G68" s="135" t="n"/>
      <c r="H68" s="135" t="inlineStr">
        <is>
          <t>79.018</t>
        </is>
      </c>
      <c r="I68" s="135" t="inlineStr">
        <is>
          <t>F32.24</t>
        </is>
      </c>
      <c r="J68" s="135" t="inlineStr">
        <is>
          <t>2.465</t>
        </is>
      </c>
      <c r="K68" s="135" t="inlineStr">
        <is>
          <t>Bộ</t>
        </is>
      </c>
      <c r="L68" s="135" t="n"/>
      <c r="M68" s="135" t="n"/>
      <c r="N68" s="136" t="n"/>
      <c r="O68" s="136" t="n"/>
      <c r="P68" s="136" t="n"/>
      <c r="Q68" s="136" t="n"/>
      <c r="R68" s="136" t="n"/>
      <c r="S68" s="135" t="inlineStr">
        <is>
          <t>🟢 CÓ</t>
        </is>
      </c>
    </row>
    <row r="69">
      <c r="A69" s="134" t="inlineStr">
        <is>
          <t>CUMMINS</t>
        </is>
      </c>
      <c r="B69" s="32" t="inlineStr">
        <is>
          <t>ISF</t>
        </is>
      </c>
      <c r="D69" s="32" t="inlineStr">
        <is>
          <t>R</t>
        </is>
      </c>
      <c r="E69" s="135" t="inlineStr">
        <is>
          <t>Miểng dên</t>
        </is>
      </c>
      <c r="F69" s="135" t="n"/>
      <c r="G69" s="135" t="n"/>
      <c r="H69" s="135" t="inlineStr">
        <is>
          <t>73</t>
        </is>
      </c>
      <c r="I69" s="135" t="inlineStr">
        <is>
          <t>31.1</t>
        </is>
      </c>
      <c r="J69" s="135" t="inlineStr">
        <is>
          <t>1.97</t>
        </is>
      </c>
      <c r="K69" s="135" t="inlineStr">
        <is>
          <t>Bộ</t>
        </is>
      </c>
      <c r="L69" s="135" t="n"/>
      <c r="M69" s="135" t="n"/>
      <c r="N69" s="136" t="n"/>
      <c r="O69" s="136" t="n"/>
      <c r="P69" s="136" t="n"/>
      <c r="Q69" s="136" t="n"/>
      <c r="R69" s="136" t="n"/>
      <c r="S69" s="135" t="inlineStr">
        <is>
          <t>🟢 CÓ</t>
        </is>
      </c>
    </row>
    <row r="70">
      <c r="A70" s="134" t="inlineStr">
        <is>
          <t>CUMMINS</t>
        </is>
      </c>
      <c r="B70" s="32" t="inlineStr">
        <is>
          <t>ISX/QSX</t>
        </is>
      </c>
      <c r="D70" s="32" t="inlineStr">
        <is>
          <t>M</t>
        </is>
      </c>
      <c r="E70" s="135" t="inlineStr">
        <is>
          <t>Miểng baze</t>
        </is>
      </c>
      <c r="F70" s="135" t="inlineStr">
        <is>
          <t>3800298</t>
        </is>
      </c>
      <c r="G70" s="135" t="n"/>
      <c r="H70" s="135" t="inlineStr">
        <is>
          <t>133</t>
        </is>
      </c>
      <c r="I70" s="135" t="inlineStr">
        <is>
          <t>39.7</t>
        </is>
      </c>
      <c r="J70" s="135" t="inlineStr">
        <is>
          <t>3.21</t>
        </is>
      </c>
      <c r="K70" s="135" t="inlineStr">
        <is>
          <t>Bộ</t>
        </is>
      </c>
      <c r="L70" s="135" t="n"/>
      <c r="M70" s="135" t="n"/>
      <c r="N70" s="136" t="n"/>
      <c r="O70" s="136" t="n"/>
      <c r="P70" s="136" t="n"/>
      <c r="Q70" s="136" t="n"/>
      <c r="R70" s="136" t="n"/>
      <c r="S70" s="135" t="inlineStr">
        <is>
          <t>🟢 CÓ</t>
        </is>
      </c>
    </row>
    <row r="71">
      <c r="A71" s="134" t="inlineStr">
        <is>
          <t>CUMMINS</t>
        </is>
      </c>
      <c r="B71" s="32" t="inlineStr">
        <is>
          <t>ISX/QSX</t>
        </is>
      </c>
      <c r="D71" s="32" t="inlineStr">
        <is>
          <t>R</t>
        </is>
      </c>
      <c r="E71" s="135" t="inlineStr">
        <is>
          <t>Miểng dên</t>
        </is>
      </c>
      <c r="F71" s="135" t="inlineStr">
        <is>
          <t>4089405</t>
        </is>
      </c>
      <c r="G71" s="135" t="n"/>
      <c r="H71" s="135" t="inlineStr">
        <is>
          <t>99</t>
        </is>
      </c>
      <c r="I71" s="135" t="inlineStr">
        <is>
          <t>46.7</t>
        </is>
      </c>
      <c r="J71" s="135" t="inlineStr">
        <is>
          <t>2.375</t>
        </is>
      </c>
      <c r="K71" s="135" t="inlineStr">
        <is>
          <t>Bộ</t>
        </is>
      </c>
      <c r="L71" s="135" t="n"/>
      <c r="M71" s="135" t="n"/>
      <c r="N71" s="136" t="n"/>
      <c r="O71" s="136" t="n"/>
      <c r="P71" s="136" t="n"/>
      <c r="Q71" s="136" t="n"/>
      <c r="R71" s="136" t="n"/>
      <c r="S71" s="135" t="inlineStr">
        <is>
          <t>🟢 CÓ</t>
        </is>
      </c>
    </row>
    <row r="72">
      <c r="A72" s="134" t="inlineStr">
        <is>
          <t>CUMMINS</t>
        </is>
      </c>
      <c r="B72" s="32" t="inlineStr">
        <is>
          <t>K38，KT38，KTA38/KTAA38/KTA2300，KV12</t>
        </is>
      </c>
      <c r="D72" s="32" t="inlineStr">
        <is>
          <t>M</t>
        </is>
      </c>
      <c r="E72" s="135" t="inlineStr">
        <is>
          <t>Miểng baze</t>
        </is>
      </c>
      <c r="F72" s="135" t="inlineStr">
        <is>
          <t>AR12250</t>
        </is>
      </c>
      <c r="G72" s="135" t="n"/>
      <c r="H72" s="135" t="inlineStr">
        <is>
          <t>173.88</t>
        </is>
      </c>
      <c r="I72" s="135" t="inlineStr">
        <is>
          <t>52.7</t>
        </is>
      </c>
      <c r="J72" s="135" t="inlineStr">
        <is>
          <t>4.335</t>
        </is>
      </c>
      <c r="K72" s="135" t="inlineStr">
        <is>
          <t>Bộ</t>
        </is>
      </c>
      <c r="L72" s="135" t="n"/>
      <c r="M72" s="135" t="n"/>
      <c r="N72" s="136" t="n"/>
      <c r="O72" s="136" t="n"/>
      <c r="P72" s="136" t="n"/>
      <c r="Q72" s="136" t="n"/>
      <c r="R72" s="136" t="n"/>
      <c r="S72" s="135" t="inlineStr">
        <is>
          <t>🟢 CÓ</t>
        </is>
      </c>
    </row>
    <row r="73">
      <c r="A73" s="134" t="inlineStr">
        <is>
          <t>CUMMINS</t>
        </is>
      </c>
      <c r="B73" s="32" t="inlineStr">
        <is>
          <t>K38，KT38，KTA38/KTAA38/KTA2300，KV12</t>
        </is>
      </c>
      <c r="D73" s="32" t="inlineStr">
        <is>
          <t>R</t>
        </is>
      </c>
      <c r="E73" s="135" t="inlineStr">
        <is>
          <t>Miểng dên</t>
        </is>
      </c>
      <c r="F73" s="135" t="inlineStr">
        <is>
          <t>3047390</t>
        </is>
      </c>
      <c r="G73" s="135" t="n"/>
      <c r="H73" s="135" t="inlineStr">
        <is>
          <t>114.36</t>
        </is>
      </c>
      <c r="I73" s="135" t="inlineStr">
        <is>
          <t>52.7</t>
        </is>
      </c>
      <c r="J73" s="135" t="inlineStr">
        <is>
          <t>3.157</t>
        </is>
      </c>
      <c r="K73" s="135" t="inlineStr">
        <is>
          <t>Bộ</t>
        </is>
      </c>
      <c r="L73" s="135" t="n"/>
      <c r="M73" s="135" t="n"/>
      <c r="N73" s="136" t="n"/>
      <c r="O73" s="136" t="n"/>
      <c r="P73" s="136" t="n"/>
      <c r="Q73" s="136" t="n"/>
      <c r="R73" s="136" t="n"/>
      <c r="S73" s="135" t="inlineStr">
        <is>
          <t>🟢 CÓ</t>
        </is>
      </c>
    </row>
    <row r="74">
      <c r="A74" s="134" t="inlineStr">
        <is>
          <t>CUMMINS</t>
        </is>
      </c>
      <c r="B74" s="32" t="inlineStr">
        <is>
          <t>K50，KT50，KTA50/KTAA50/KT3067，KTA3067，KV16</t>
        </is>
      </c>
      <c r="D74" s="32" t="inlineStr">
        <is>
          <t>M</t>
        </is>
      </c>
      <c r="E74" s="135" t="inlineStr">
        <is>
          <t>Miểng baze</t>
        </is>
      </c>
      <c r="F74" s="135" t="inlineStr">
        <is>
          <t>3018210</t>
        </is>
      </c>
      <c r="G74" s="135" t="n"/>
      <c r="H74" s="135" t="inlineStr">
        <is>
          <t>173.88</t>
        </is>
      </c>
      <c r="I74" s="135" t="inlineStr">
        <is>
          <t>52.7</t>
        </is>
      </c>
      <c r="J74" s="135" t="inlineStr">
        <is>
          <t>4.335</t>
        </is>
      </c>
      <c r="K74" s="135" t="inlineStr">
        <is>
          <t>Bộ</t>
        </is>
      </c>
      <c r="L74" s="135" t="n"/>
      <c r="M74" s="135" t="n"/>
      <c r="N74" s="136" t="n"/>
      <c r="O74" s="136" t="n"/>
      <c r="P74" s="136" t="n"/>
      <c r="Q74" s="136" t="n"/>
      <c r="R74" s="136" t="n"/>
      <c r="S74" s="135" t="inlineStr">
        <is>
          <t>🟢 CÓ</t>
        </is>
      </c>
    </row>
    <row r="75">
      <c r="A75" s="134" t="inlineStr">
        <is>
          <t>CUMMINS</t>
        </is>
      </c>
      <c r="B75" s="32" t="inlineStr">
        <is>
          <t>K50，KT50，KTA50/KTAA50/KT3067，KTA3067，KV16</t>
        </is>
      </c>
      <c r="D75" s="32" t="inlineStr">
        <is>
          <t>R</t>
        </is>
      </c>
      <c r="E75" s="135" t="inlineStr">
        <is>
          <t>Miểng dên</t>
        </is>
      </c>
      <c r="F75" s="135" t="inlineStr">
        <is>
          <t>3047390</t>
        </is>
      </c>
      <c r="G75" s="135" t="n"/>
      <c r="H75" s="135" t="inlineStr">
        <is>
          <t>114.36</t>
        </is>
      </c>
      <c r="I75" s="135" t="inlineStr">
        <is>
          <t>52.7</t>
        </is>
      </c>
      <c r="J75" s="135" t="inlineStr">
        <is>
          <t>3.157</t>
        </is>
      </c>
      <c r="K75" s="135" t="inlineStr">
        <is>
          <t>Bộ</t>
        </is>
      </c>
      <c r="L75" s="135" t="n"/>
      <c r="M75" s="135" t="n"/>
      <c r="N75" s="136" t="n"/>
      <c r="O75" s="136" t="n"/>
      <c r="P75" s="136" t="n"/>
      <c r="Q75" s="136" t="n"/>
      <c r="R75" s="136" t="n"/>
      <c r="S75" s="135" t="inlineStr">
        <is>
          <t>🟢 CÓ</t>
        </is>
      </c>
    </row>
    <row r="76">
      <c r="A76" s="134" t="inlineStr">
        <is>
          <t>CUMMINS</t>
        </is>
      </c>
      <c r="B76" s="32" t="inlineStr">
        <is>
          <t>KT6/KT450/KTA600/KT1150/KT19</t>
        </is>
      </c>
      <c r="C76" t="inlineStr">
        <is>
          <t>158.7</t>
        </is>
      </c>
      <c r="D76" s="32" t="inlineStr">
        <is>
          <t>M</t>
        </is>
      </c>
      <c r="E76" s="135" t="inlineStr">
        <is>
          <t>Miểng baze</t>
        </is>
      </c>
      <c r="F76" s="135" t="inlineStr">
        <is>
          <t>AR12270</t>
        </is>
      </c>
      <c r="G76" s="135" t="n"/>
      <c r="H76" s="135" t="inlineStr">
        <is>
          <t>148.49</t>
        </is>
      </c>
      <c r="I76" s="135" t="inlineStr">
        <is>
          <t>46</t>
        </is>
      </c>
      <c r="J76" s="135" t="inlineStr">
        <is>
          <t>4.35</t>
        </is>
      </c>
      <c r="K76" s="135" t="inlineStr">
        <is>
          <t>Bộ</t>
        </is>
      </c>
      <c r="L76" s="135" t="n"/>
      <c r="M76" s="135" t="n"/>
      <c r="N76" s="136" t="n"/>
      <c r="O76" s="136" t="n"/>
      <c r="P76" s="136" t="n"/>
      <c r="Q76" s="136" t="n"/>
      <c r="R76" s="136" t="n"/>
      <c r="S76" s="135" t="inlineStr">
        <is>
          <t>🟢 CÓ</t>
        </is>
      </c>
    </row>
    <row r="77">
      <c r="A77" s="134" t="inlineStr">
        <is>
          <t>CUMMINS</t>
        </is>
      </c>
      <c r="B77" s="32" t="inlineStr">
        <is>
          <t>KT6/KT450/KTA600/KT1150/KT19</t>
        </is>
      </c>
      <c r="C77" t="inlineStr">
        <is>
          <t>158.7</t>
        </is>
      </c>
      <c r="D77" s="32" t="inlineStr">
        <is>
          <t>R</t>
        </is>
      </c>
      <c r="E77" s="135" t="inlineStr">
        <is>
          <t>Miểng dên</t>
        </is>
      </c>
      <c r="F77" s="135" t="inlineStr">
        <is>
          <t>205840</t>
        </is>
      </c>
      <c r="G77" s="135" t="n"/>
      <c r="H77" s="135" t="inlineStr">
        <is>
          <t>108.05</t>
        </is>
      </c>
      <c r="I77" s="135" t="inlineStr">
        <is>
          <t>56.1</t>
        </is>
      </c>
      <c r="J77" s="135" t="inlineStr">
        <is>
          <t>3.17</t>
        </is>
      </c>
      <c r="K77" s="135" t="inlineStr">
        <is>
          <t>Bộ</t>
        </is>
      </c>
      <c r="L77" s="135" t="n"/>
      <c r="M77" s="135" t="n"/>
      <c r="N77" s="136" t="n"/>
      <c r="O77" s="136" t="n"/>
      <c r="P77" s="136" t="n"/>
      <c r="Q77" s="136" t="n"/>
      <c r="R77" s="136" t="n"/>
      <c r="S77" s="135" t="inlineStr">
        <is>
          <t>🟢 CÓ</t>
        </is>
      </c>
    </row>
    <row r="78">
      <c r="A78" s="134" t="inlineStr">
        <is>
          <t>CUMMINS</t>
        </is>
      </c>
      <c r="B78" s="32" t="inlineStr">
        <is>
          <t>L-10/LT-10/MT10/M11/ISM</t>
        </is>
      </c>
      <c r="C78" t="inlineStr">
        <is>
          <t>91.1/125</t>
        </is>
      </c>
      <c r="D78" s="32" t="inlineStr">
        <is>
          <t>M</t>
        </is>
      </c>
      <c r="E78" s="135" t="inlineStr">
        <is>
          <t>Miểng baze</t>
        </is>
      </c>
      <c r="F78" s="135" t="inlineStr">
        <is>
          <t>3801150</t>
        </is>
      </c>
      <c r="G78" s="135" t="n"/>
      <c r="H78" s="135" t="inlineStr">
        <is>
          <t>122</t>
        </is>
      </c>
      <c r="I78" s="135" t="inlineStr">
        <is>
          <t>36.6</t>
        </is>
      </c>
      <c r="J78" s="135" t="inlineStr">
        <is>
          <t>3.94</t>
        </is>
      </c>
      <c r="K78" s="135" t="inlineStr">
        <is>
          <t>Bộ</t>
        </is>
      </c>
      <c r="L78" s="135" t="n"/>
      <c r="M78" s="135" t="n"/>
      <c r="N78" s="136" t="n"/>
      <c r="O78" s="136" t="n"/>
      <c r="P78" s="136" t="n"/>
      <c r="Q78" s="136" t="n"/>
      <c r="R78" s="136" t="n"/>
      <c r="S78" s="135" t="inlineStr">
        <is>
          <t>🟢 CÓ</t>
        </is>
      </c>
    </row>
    <row r="79">
      <c r="A79" s="134" t="inlineStr">
        <is>
          <t>CUMMINS</t>
        </is>
      </c>
      <c r="B79" s="32" t="inlineStr">
        <is>
          <t>L-10/LT-10/MT10/M11/ISM</t>
        </is>
      </c>
      <c r="C79" t="inlineStr">
        <is>
          <t>91.1/125</t>
        </is>
      </c>
      <c r="D79" s="32" t="inlineStr">
        <is>
          <t>R</t>
        </is>
      </c>
      <c r="E79" s="135" t="inlineStr">
        <is>
          <t>Miểng dên</t>
        </is>
      </c>
      <c r="F79" s="135" t="inlineStr">
        <is>
          <t>3016760</t>
        </is>
      </c>
      <c r="G79" s="135" t="n"/>
      <c r="H79" s="135" t="inlineStr">
        <is>
          <t>84</t>
        </is>
      </c>
      <c r="I79" s="135" t="inlineStr">
        <is>
          <t>42.2</t>
        </is>
      </c>
      <c r="J79" s="135" t="inlineStr">
        <is>
          <t>2.47</t>
        </is>
      </c>
      <c r="K79" s="135" t="inlineStr">
        <is>
          <t>Bộ</t>
        </is>
      </c>
      <c r="L79" s="135" t="n"/>
      <c r="M79" s="135" t="n"/>
      <c r="N79" s="136" t="n"/>
      <c r="O79" s="136" t="n"/>
      <c r="P79" s="136" t="n"/>
      <c r="Q79" s="136" t="n"/>
      <c r="R79" s="136" t="n"/>
      <c r="S79" s="135" t="inlineStr">
        <is>
          <t>🟢 CÓ</t>
        </is>
      </c>
    </row>
    <row r="80">
      <c r="A80" s="134" t="inlineStr">
        <is>
          <t>CUMMINS</t>
        </is>
      </c>
      <c r="B80" s="32" t="inlineStr">
        <is>
          <t>L/P/N14</t>
        </is>
      </c>
      <c r="C80" t="inlineStr">
        <is>
          <t>91.1/139.7</t>
        </is>
      </c>
      <c r="D80" s="32" t="inlineStr">
        <is>
          <t>M</t>
        </is>
      </c>
      <c r="E80" s="135" t="inlineStr">
        <is>
          <t>Miểng baze</t>
        </is>
      </c>
      <c r="F80" s="135" t="inlineStr">
        <is>
          <t>3801260</t>
        </is>
      </c>
      <c r="G80" s="135" t="n"/>
      <c r="H80" s="135" t="inlineStr">
        <is>
          <t>120.65</t>
        </is>
      </c>
      <c r="I80" s="135" t="inlineStr">
        <is>
          <t>55.88</t>
        </is>
      </c>
      <c r="J80" s="135" t="inlineStr">
        <is>
          <t>3.14</t>
        </is>
      </c>
      <c r="K80" s="135" t="inlineStr">
        <is>
          <t>Bộ</t>
        </is>
      </c>
      <c r="L80" s="135" t="n"/>
      <c r="M80" s="135" t="n"/>
      <c r="N80" s="136" t="n"/>
      <c r="O80" s="136" t="n"/>
      <c r="P80" s="136" t="n"/>
      <c r="Q80" s="136" t="n"/>
      <c r="R80" s="136" t="n"/>
      <c r="S80" s="135" t="inlineStr">
        <is>
          <t>🟢 CÓ</t>
        </is>
      </c>
    </row>
    <row r="81">
      <c r="A81" s="134" t="inlineStr">
        <is>
          <t>CUMMINS</t>
        </is>
      </c>
      <c r="B81" s="32" t="inlineStr">
        <is>
          <t>L/P/N14</t>
        </is>
      </c>
      <c r="C81" t="inlineStr">
        <is>
          <t>91.1/139.7</t>
        </is>
      </c>
      <c r="D81" s="32" t="inlineStr">
        <is>
          <t>R</t>
        </is>
      </c>
      <c r="E81" s="135" t="inlineStr">
        <is>
          <t>Miểng dên</t>
        </is>
      </c>
      <c r="F81" s="135" t="inlineStr">
        <is>
          <t>3055145</t>
        </is>
      </c>
      <c r="G81" s="135" t="n"/>
      <c r="H81" s="135" t="inlineStr">
        <is>
          <t>93.76</t>
        </is>
      </c>
      <c r="I81" s="135" t="inlineStr">
        <is>
          <t>48.54</t>
        </is>
      </c>
      <c r="J81" s="135" t="inlineStr">
        <is>
          <t>2.405</t>
        </is>
      </c>
      <c r="K81" s="135" t="inlineStr">
        <is>
          <t>Bộ</t>
        </is>
      </c>
      <c r="L81" s="135" t="n"/>
      <c r="M81" s="135" t="n"/>
      <c r="N81" s="136" t="n"/>
      <c r="O81" s="136" t="n"/>
      <c r="P81" s="136" t="n"/>
      <c r="Q81" s="136" t="n"/>
      <c r="R81" s="136" t="n"/>
      <c r="S81" s="135" t="inlineStr">
        <is>
          <t>🟢 CÓ</t>
        </is>
      </c>
    </row>
    <row r="82">
      <c r="A82" s="134" t="inlineStr">
        <is>
          <t>CUMMINS</t>
        </is>
      </c>
      <c r="B82" s="32" t="inlineStr">
        <is>
          <t>NH6/NH180/195/NH195/200/NH220/250/NH260/280/NH290/320/NT855 CID</t>
        </is>
      </c>
      <c r="C82" t="inlineStr">
        <is>
          <t>130/139.7</t>
        </is>
      </c>
      <c r="D82" s="32" t="inlineStr">
        <is>
          <t>M</t>
        </is>
      </c>
      <c r="E82" s="135" t="inlineStr">
        <is>
          <t>Miểng baze</t>
        </is>
      </c>
      <c r="F82" s="135" t="inlineStr">
        <is>
          <t>3801260</t>
        </is>
      </c>
      <c r="G82" s="135" t="n"/>
      <c r="H82" s="135" t="inlineStr">
        <is>
          <t>120.65</t>
        </is>
      </c>
      <c r="I82" s="135" t="inlineStr">
        <is>
          <t>55.88</t>
        </is>
      </c>
      <c r="J82" s="135" t="inlineStr">
        <is>
          <t>3.14</t>
        </is>
      </c>
      <c r="K82" s="135" t="inlineStr">
        <is>
          <t>Bộ</t>
        </is>
      </c>
      <c r="L82" s="135" t="n"/>
      <c r="M82" s="135" t="n"/>
      <c r="N82" s="136" t="n"/>
      <c r="O82" s="136" t="n"/>
      <c r="P82" s="136" t="n"/>
      <c r="Q82" s="136" t="n"/>
      <c r="R82" s="136" t="n"/>
      <c r="S82" s="135" t="inlineStr">
        <is>
          <t>🟢 CÓ</t>
        </is>
      </c>
    </row>
    <row r="83">
      <c r="A83" s="134" t="inlineStr">
        <is>
          <t>CUMMINS</t>
        </is>
      </c>
      <c r="B83" s="32" t="inlineStr">
        <is>
          <t>NH6/NH180/195/NH195/200/NH220/250/NH260/280/NH290/320/NT855 CID</t>
        </is>
      </c>
      <c r="C83" t="inlineStr">
        <is>
          <t>130/139.7</t>
        </is>
      </c>
      <c r="D83" s="32" t="inlineStr">
        <is>
          <t>R</t>
        </is>
      </c>
      <c r="E83" s="135" t="inlineStr">
        <is>
          <t>Miểng dên</t>
        </is>
      </c>
      <c r="F83" s="135" t="inlineStr">
        <is>
          <t>203670</t>
        </is>
      </c>
      <c r="G83" s="135" t="n"/>
      <c r="H83" s="135" t="inlineStr">
        <is>
          <t>83.13</t>
        </is>
      </c>
      <c r="I83" s="135" t="inlineStr">
        <is>
          <t>50.3</t>
        </is>
      </c>
      <c r="J83" s="135" t="inlineStr">
        <is>
          <t>1.85</t>
        </is>
      </c>
      <c r="K83" s="135" t="inlineStr">
        <is>
          <t>Bộ</t>
        </is>
      </c>
      <c r="L83" s="135" t="n"/>
      <c r="M83" s="135" t="n"/>
      <c r="N83" s="136" t="n"/>
      <c r="O83" s="136" t="n"/>
      <c r="P83" s="136" t="n"/>
      <c r="Q83" s="136" t="n"/>
      <c r="R83" s="136" t="n"/>
      <c r="S83" s="135" t="inlineStr">
        <is>
          <t>🟢 CÓ</t>
        </is>
      </c>
    </row>
    <row r="84">
      <c r="A84" s="134" t="inlineStr">
        <is>
          <t>CUMMINS</t>
        </is>
      </c>
      <c r="B84" s="32" t="inlineStr">
        <is>
          <t>QSB/4B-3.3</t>
        </is>
      </c>
      <c r="D84" s="32" t="inlineStr">
        <is>
          <t>M</t>
        </is>
      </c>
      <c r="E84" s="135" t="inlineStr">
        <is>
          <t>Miểng baze</t>
        </is>
      </c>
      <c r="F84" s="135" t="inlineStr">
        <is>
          <t>3800872</t>
        </is>
      </c>
      <c r="G84" s="135" t="n"/>
      <c r="H84" s="135" t="inlineStr">
        <is>
          <t>74</t>
        </is>
      </c>
      <c r="I84" s="135" t="inlineStr">
        <is>
          <t>25</t>
        </is>
      </c>
      <c r="J84" s="135" t="inlineStr">
        <is>
          <t>1.971</t>
        </is>
      </c>
      <c r="K84" s="135" t="inlineStr">
        <is>
          <t>Bộ</t>
        </is>
      </c>
      <c r="L84" s="135" t="n"/>
      <c r="M84" s="135" t="n"/>
      <c r="N84" s="136" t="n"/>
      <c r="O84" s="136" t="n"/>
      <c r="P84" s="136" t="n"/>
      <c r="Q84" s="136" t="n"/>
      <c r="R84" s="136" t="n"/>
      <c r="S84" s="135" t="inlineStr">
        <is>
          <t>🟢 CÓ</t>
        </is>
      </c>
    </row>
    <row r="85">
      <c r="A85" s="134" t="inlineStr">
        <is>
          <t>CUMMINS</t>
        </is>
      </c>
      <c r="B85" s="32" t="inlineStr">
        <is>
          <t>QSB/4B-3.3</t>
        </is>
      </c>
      <c r="D85" s="32" t="inlineStr">
        <is>
          <t>R</t>
        </is>
      </c>
      <c r="E85" s="135" t="inlineStr">
        <is>
          <t>Miểng dên</t>
        </is>
      </c>
      <c r="F85" s="135" t="inlineStr">
        <is>
          <t>4993834</t>
        </is>
      </c>
      <c r="G85" s="135" t="n"/>
      <c r="H85" s="135" t="inlineStr">
        <is>
          <t>61</t>
        </is>
      </c>
      <c r="I85" s="135" t="inlineStr">
        <is>
          <t>25</t>
        </is>
      </c>
      <c r="J85" s="135" t="inlineStr">
        <is>
          <t>1.978</t>
        </is>
      </c>
      <c r="K85" s="135" t="inlineStr">
        <is>
          <t>Bộ</t>
        </is>
      </c>
      <c r="L85" s="135" t="n"/>
      <c r="M85" s="135" t="n"/>
      <c r="N85" s="136" t="n"/>
      <c r="O85" s="136" t="n"/>
      <c r="P85" s="136" t="n"/>
      <c r="Q85" s="136" t="n"/>
      <c r="R85" s="136" t="n"/>
      <c r="S85" s="135" t="inlineStr">
        <is>
          <t>🟢 CÓ</t>
        </is>
      </c>
    </row>
    <row r="86">
      <c r="A86" s="134" t="inlineStr">
        <is>
          <t>CUMMINS</t>
        </is>
      </c>
      <c r="B86" s="32" t="inlineStr">
        <is>
          <t>V378</t>
        </is>
      </c>
      <c r="D86" s="32" t="inlineStr">
        <is>
          <t>M</t>
        </is>
      </c>
      <c r="E86" s="135" t="inlineStr">
        <is>
          <t>Miểng baze</t>
        </is>
      </c>
      <c r="F86" s="135" t="inlineStr">
        <is>
          <t>BM99830</t>
        </is>
      </c>
      <c r="G86" s="135" t="n"/>
      <c r="H86" s="135" t="inlineStr">
        <is>
          <t>95.33</t>
        </is>
      </c>
      <c r="I86" s="135" t="inlineStr">
        <is>
          <t>29</t>
        </is>
      </c>
      <c r="J86" s="135" t="inlineStr">
        <is>
          <t>3.18</t>
        </is>
      </c>
      <c r="K86" s="135" t="inlineStr">
        <is>
          <t>Bộ</t>
        </is>
      </c>
      <c r="L86" s="135" t="n"/>
      <c r="M86" s="135" t="n"/>
      <c r="N86" s="136" t="n"/>
      <c r="O86" s="136" t="n"/>
      <c r="P86" s="136" t="n"/>
      <c r="Q86" s="136" t="n"/>
      <c r="R86" s="136" t="n"/>
      <c r="S86" s="135" t="inlineStr">
        <is>
          <t>🟢 CÓ</t>
        </is>
      </c>
    </row>
    <row r="87">
      <c r="A87" s="134" t="inlineStr">
        <is>
          <t>CUMMINS</t>
        </is>
      </c>
      <c r="B87" s="32" t="inlineStr">
        <is>
          <t>V378</t>
        </is>
      </c>
      <c r="D87" s="32" t="inlineStr">
        <is>
          <t>R</t>
        </is>
      </c>
      <c r="E87" s="135" t="inlineStr">
        <is>
          <t>Miểng dên</t>
        </is>
      </c>
      <c r="F87" s="135" t="inlineStr">
        <is>
          <t>553650</t>
        </is>
      </c>
      <c r="G87" s="135" t="n"/>
      <c r="H87" s="135" t="inlineStr">
        <is>
          <t>68.38</t>
        </is>
      </c>
      <c r="I87" s="135" t="inlineStr">
        <is>
          <t>29.8</t>
        </is>
      </c>
      <c r="J87" s="135" t="inlineStr">
        <is>
          <t>2.4</t>
        </is>
      </c>
      <c r="K87" s="135" t="inlineStr">
        <is>
          <t>Bộ</t>
        </is>
      </c>
      <c r="L87" s="135" t="n"/>
      <c r="M87" s="135" t="n"/>
      <c r="N87" s="136" t="n"/>
      <c r="O87" s="136" t="n"/>
      <c r="P87" s="136" t="n"/>
      <c r="Q87" s="136" t="n"/>
      <c r="R87" s="136" t="n"/>
      <c r="S87" s="135" t="inlineStr">
        <is>
          <t>🟢 CÓ</t>
        </is>
      </c>
    </row>
    <row r="88">
      <c r="A88" s="134" t="inlineStr">
        <is>
          <t>CUMMINS</t>
        </is>
      </c>
      <c r="B88" s="32" t="inlineStr">
        <is>
          <t>V504/V505</t>
        </is>
      </c>
      <c r="D88" s="32" t="inlineStr">
        <is>
          <t>M</t>
        </is>
      </c>
      <c r="E88" s="135" t="inlineStr">
        <is>
          <t>Miểng baze</t>
        </is>
      </c>
      <c r="F88" s="135" t="inlineStr">
        <is>
          <t>BM99820</t>
        </is>
      </c>
      <c r="G88" s="135" t="n"/>
      <c r="H88" s="135" t="inlineStr">
        <is>
          <t>95.33</t>
        </is>
      </c>
      <c r="I88" s="135" t="inlineStr">
        <is>
          <t>29</t>
        </is>
      </c>
      <c r="J88" s="135" t="inlineStr">
        <is>
          <t>3.18</t>
        </is>
      </c>
      <c r="K88" s="135" t="inlineStr">
        <is>
          <t>Bộ</t>
        </is>
      </c>
      <c r="L88" s="135" t="n"/>
      <c r="M88" s="135" t="n"/>
      <c r="N88" s="136" t="n"/>
      <c r="O88" s="136" t="n"/>
      <c r="P88" s="136" t="n"/>
      <c r="Q88" s="136" t="n"/>
      <c r="R88" s="136" t="n"/>
      <c r="S88" s="135" t="inlineStr">
        <is>
          <t>🟢 CÓ</t>
        </is>
      </c>
    </row>
    <row r="89">
      <c r="A89" s="134" t="inlineStr">
        <is>
          <t>CUMMINS</t>
        </is>
      </c>
      <c r="B89" s="32" t="inlineStr">
        <is>
          <t>V504/V505</t>
        </is>
      </c>
      <c r="D89" s="32" t="inlineStr">
        <is>
          <t>R</t>
        </is>
      </c>
      <c r="E89" s="135" t="inlineStr">
        <is>
          <t>Miểng dên</t>
        </is>
      </c>
      <c r="F89" s="135" t="inlineStr">
        <is>
          <t>553650</t>
        </is>
      </c>
      <c r="G89" s="135" t="n"/>
      <c r="H89" s="135" t="inlineStr">
        <is>
          <t>68.38</t>
        </is>
      </c>
      <c r="I89" s="135" t="inlineStr">
        <is>
          <t>29.8</t>
        </is>
      </c>
      <c r="J89" s="135" t="inlineStr">
        <is>
          <t>2.4</t>
        </is>
      </c>
      <c r="K89" s="135" t="inlineStr">
        <is>
          <t>Bộ</t>
        </is>
      </c>
      <c r="L89" s="135" t="n"/>
      <c r="M89" s="135" t="n"/>
      <c r="N89" s="136" t="n"/>
      <c r="O89" s="136" t="n"/>
      <c r="P89" s="136" t="n"/>
      <c r="Q89" s="136" t="n"/>
      <c r="R89" s="136" t="n"/>
      <c r="S89" s="135" t="inlineStr">
        <is>
          <t>🟢 CÓ</t>
        </is>
      </c>
    </row>
    <row r="90">
      <c r="A90" s="134" t="inlineStr">
        <is>
          <t>CUMMINS</t>
        </is>
      </c>
      <c r="B90" s="32" t="inlineStr">
        <is>
          <t>V8-155</t>
        </is>
      </c>
      <c r="D90" s="32" t="inlineStr">
        <is>
          <t>M</t>
        </is>
      </c>
      <c r="E90" s="135" t="inlineStr">
        <is>
          <t>Miểng baze</t>
        </is>
      </c>
      <c r="F90" s="135" t="inlineStr">
        <is>
          <t>BM99830</t>
        </is>
      </c>
      <c r="G90" s="135" t="n"/>
      <c r="H90" s="135" t="inlineStr">
        <is>
          <t>95.33</t>
        </is>
      </c>
      <c r="I90" s="135" t="inlineStr">
        <is>
          <t>29</t>
        </is>
      </c>
      <c r="J90" s="135" t="inlineStr">
        <is>
          <t>3.18</t>
        </is>
      </c>
      <c r="K90" s="135" t="inlineStr">
        <is>
          <t>Bộ</t>
        </is>
      </c>
      <c r="L90" s="135" t="n"/>
      <c r="M90" s="135" t="n"/>
      <c r="N90" s="136" t="n"/>
      <c r="O90" s="136" t="n"/>
      <c r="P90" s="136" t="n"/>
      <c r="Q90" s="136" t="n"/>
      <c r="R90" s="136" t="n"/>
      <c r="S90" s="135" t="inlineStr">
        <is>
          <t>🟢 CÓ</t>
        </is>
      </c>
    </row>
    <row r="91">
      <c r="A91" s="134" t="inlineStr">
        <is>
          <t>CUMMINS</t>
        </is>
      </c>
      <c r="B91" s="32" t="inlineStr">
        <is>
          <t>V8-155</t>
        </is>
      </c>
      <c r="D91" s="32" t="inlineStr">
        <is>
          <t>R</t>
        </is>
      </c>
      <c r="E91" s="135" t="inlineStr">
        <is>
          <t>Miểng dên</t>
        </is>
      </c>
      <c r="F91" s="135" t="inlineStr">
        <is>
          <t>3012360</t>
        </is>
      </c>
      <c r="G91" s="135" t="n"/>
      <c r="H91" s="135" t="inlineStr">
        <is>
          <t>68.38</t>
        </is>
      </c>
      <c r="I91" s="135" t="inlineStr">
        <is>
          <t>29.8</t>
        </is>
      </c>
      <c r="J91" s="135" t="inlineStr">
        <is>
          <t>2.4</t>
        </is>
      </c>
      <c r="K91" s="135" t="inlineStr">
        <is>
          <t>Bộ</t>
        </is>
      </c>
      <c r="L91" s="135" t="n"/>
      <c r="M91" s="135" t="n"/>
      <c r="N91" s="136" t="n"/>
      <c r="O91" s="136" t="n"/>
      <c r="P91" s="136" t="n"/>
      <c r="Q91" s="136" t="n"/>
      <c r="R91" s="136" t="n"/>
      <c r="S91" s="135" t="inlineStr">
        <is>
          <t>🟢 CÓ</t>
        </is>
      </c>
    </row>
    <row r="92">
      <c r="A92" s="134" t="inlineStr">
        <is>
          <t>CUMMINS</t>
        </is>
      </c>
      <c r="B92" s="32" t="inlineStr">
        <is>
          <t>V903/VT903</t>
        </is>
      </c>
      <c r="D92" s="32" t="inlineStr">
        <is>
          <t>M</t>
        </is>
      </c>
      <c r="E92" s="135" t="inlineStr">
        <is>
          <t>Miểng baze</t>
        </is>
      </c>
      <c r="F92" s="135" t="inlineStr">
        <is>
          <t>MS-1265P</t>
        </is>
      </c>
      <c r="G92" s="135" t="n"/>
      <c r="H92" s="135" t="inlineStr">
        <is>
          <t>103.2</t>
        </is>
      </c>
      <c r="I92" s="135" t="inlineStr">
        <is>
          <t>33.3</t>
        </is>
      </c>
      <c r="J92" s="135" t="inlineStr">
        <is>
          <t>3.94</t>
        </is>
      </c>
      <c r="K92" s="135" t="inlineStr">
        <is>
          <t>Bộ</t>
        </is>
      </c>
      <c r="L92" s="135" t="n"/>
      <c r="M92" s="135" t="n"/>
      <c r="N92" s="136" t="n"/>
      <c r="O92" s="136" t="n"/>
      <c r="P92" s="136" t="n"/>
      <c r="Q92" s="136" t="n"/>
      <c r="R92" s="136" t="n"/>
      <c r="S92" s="135" t="inlineStr">
        <is>
          <t>🟢 CÓ</t>
        </is>
      </c>
    </row>
    <row r="93">
      <c r="A93" s="134" t="inlineStr">
        <is>
          <t>CUMMINS</t>
        </is>
      </c>
      <c r="B93" s="32" t="inlineStr">
        <is>
          <t>V903/VT903</t>
        </is>
      </c>
      <c r="D93" s="32" t="inlineStr">
        <is>
          <t>R</t>
        </is>
      </c>
      <c r="E93" s="135" t="inlineStr">
        <is>
          <t>Miểng dên</t>
        </is>
      </c>
      <c r="F93" s="135" t="inlineStr">
        <is>
          <t>CB-1073P</t>
        </is>
      </c>
      <c r="G93" s="135" t="n"/>
      <c r="H93" s="135" t="inlineStr">
        <is>
          <t>84.24</t>
        </is>
      </c>
      <c r="I93" s="135" t="inlineStr">
        <is>
          <t>33.9</t>
        </is>
      </c>
      <c r="J93" s="135" t="inlineStr">
        <is>
          <t>2.4</t>
        </is>
      </c>
      <c r="K93" s="135" t="inlineStr">
        <is>
          <t>Bộ</t>
        </is>
      </c>
      <c r="L93" s="135" t="n"/>
      <c r="M93" s="135" t="n"/>
      <c r="N93" s="136" t="n"/>
      <c r="O93" s="136" t="n"/>
      <c r="P93" s="136" t="n"/>
      <c r="Q93" s="136" t="n"/>
      <c r="R93" s="136" t="n"/>
      <c r="S93" s="135" t="inlineStr">
        <is>
          <t>🟢 CÓ</t>
        </is>
      </c>
    </row>
    <row r="94">
      <c r="A94" s="134" t="inlineStr">
        <is>
          <t>CUMMINS</t>
        </is>
      </c>
      <c r="B94" s="32" t="inlineStr">
        <is>
          <t>VT1710/VT700/VT900/VT28</t>
        </is>
      </c>
      <c r="D94" s="32" t="inlineStr">
        <is>
          <t>R</t>
        </is>
      </c>
      <c r="E94" s="135" t="inlineStr">
        <is>
          <t>Miểng dên</t>
        </is>
      </c>
      <c r="F94" s="135" t="inlineStr">
        <is>
          <t>200600</t>
        </is>
      </c>
      <c r="G94" s="135" t="n"/>
      <c r="H94" s="135" t="inlineStr">
        <is>
          <t>101.663</t>
        </is>
      </c>
      <c r="I94" s="135" t="inlineStr">
        <is>
          <t>46.1</t>
        </is>
      </c>
      <c r="J94" s="135" t="inlineStr">
        <is>
          <t>3.17</t>
        </is>
      </c>
      <c r="K94" s="135" t="inlineStr">
        <is>
          <t>Bộ</t>
        </is>
      </c>
      <c r="L94" s="135" t="n"/>
      <c r="M94" s="135" t="n"/>
      <c r="N94" s="136" t="n"/>
      <c r="O94" s="136" t="n"/>
      <c r="P94" s="136" t="n"/>
      <c r="Q94" s="136" t="n"/>
      <c r="R94" s="136" t="n"/>
      <c r="S94" s="135" t="inlineStr">
        <is>
          <t>🟢 CÓ</t>
        </is>
      </c>
    </row>
    <row r="95">
      <c r="A95" s="137" t="inlineStr">
        <is>
          <t>◆ DEUTZ-KHD (38 sản phẩm)</t>
        </is>
      </c>
      <c r="B95" s="138" t="n"/>
      <c r="D95" s="138" t="n"/>
      <c r="E95" s="138" t="n"/>
      <c r="F95" s="138" t="n"/>
      <c r="G95" s="138" t="n"/>
      <c r="H95" s="138" t="n"/>
      <c r="I95" s="138" t="n"/>
      <c r="J95" s="138" t="n"/>
      <c r="K95" s="138" t="n"/>
      <c r="L95" s="138" t="n"/>
      <c r="M95" s="138" t="n"/>
      <c r="N95" s="138" t="n"/>
      <c r="O95" s="138" t="n"/>
      <c r="P95" s="138" t="n"/>
      <c r="Q95" s="138" t="n"/>
      <c r="R95" s="138" t="n"/>
      <c r="S95" s="138" t="n"/>
    </row>
    <row r="96">
      <c r="A96" s="134" t="inlineStr">
        <is>
          <t>DEUTZ-KHD</t>
        </is>
      </c>
      <c r="B96" s="32" t="inlineStr">
        <is>
          <t>BF 4M 1013</t>
        </is>
      </c>
      <c r="D96" s="32" t="inlineStr">
        <is>
          <t>M</t>
        </is>
      </c>
      <c r="E96" s="135" t="inlineStr">
        <is>
          <t>Miểng baze</t>
        </is>
      </c>
      <c r="F96" s="135" t="inlineStr">
        <is>
          <t>02-3808</t>
        </is>
      </c>
      <c r="G96" s="135" t="n"/>
      <c r="H96" s="135" t="inlineStr">
        <is>
          <t>90.52</t>
        </is>
      </c>
      <c r="I96" s="135" t="inlineStr">
        <is>
          <t>31</t>
        </is>
      </c>
      <c r="J96" s="135" t="inlineStr">
        <is>
          <t>2.73</t>
        </is>
      </c>
      <c r="K96" s="135" t="inlineStr">
        <is>
          <t>Bộ</t>
        </is>
      </c>
      <c r="L96" s="135" t="n"/>
      <c r="M96" s="135" t="n"/>
      <c r="N96" s="136" t="n"/>
      <c r="O96" s="136" t="n"/>
      <c r="P96" s="136" t="n"/>
      <c r="Q96" s="136" t="n"/>
      <c r="R96" s="136" t="n"/>
      <c r="S96" s="135" t="inlineStr">
        <is>
          <t>🟢 CÓ</t>
        </is>
      </c>
    </row>
    <row r="97">
      <c r="A97" s="134" t="inlineStr">
        <is>
          <t>DEUTZ-KHD</t>
        </is>
      </c>
      <c r="B97" s="32" t="inlineStr">
        <is>
          <t>BF 4M 1013</t>
        </is>
      </c>
      <c r="D97" s="32" t="inlineStr">
        <is>
          <t>R</t>
        </is>
      </c>
      <c r="E97" s="135" t="inlineStr">
        <is>
          <t>Miểng dên</t>
        </is>
      </c>
      <c r="F97" s="135" t="inlineStr">
        <is>
          <t>71-3922</t>
        </is>
      </c>
      <c r="G97" s="135" t="n"/>
      <c r="H97" s="135" t="inlineStr">
        <is>
          <t>72.52</t>
        </is>
      </c>
      <c r="I97" s="135" t="inlineStr">
        <is>
          <t>30</t>
        </is>
      </c>
      <c r="J97" s="135" t="inlineStr">
        <is>
          <t>2.232</t>
        </is>
      </c>
      <c r="K97" s="135" t="inlineStr">
        <is>
          <t>Bộ</t>
        </is>
      </c>
      <c r="L97" s="135" t="n"/>
      <c r="M97" s="135" t="n"/>
      <c r="N97" s="136" t="n"/>
      <c r="O97" s="136" t="n"/>
      <c r="P97" s="136" t="n"/>
      <c r="Q97" s="136" t="n"/>
      <c r="R97" s="136" t="n"/>
      <c r="S97" s="135" t="inlineStr">
        <is>
          <t>🟢 CÓ</t>
        </is>
      </c>
    </row>
    <row r="98">
      <c r="A98" s="134" t="inlineStr">
        <is>
          <t>DEUTZ-KHD</t>
        </is>
      </c>
      <c r="B98" s="32" t="inlineStr">
        <is>
          <t>BF 6 L 913/BF 6 L 913 T/BF 6L 913/BF 6L 913 C/BF 6L 913 T</t>
        </is>
      </c>
      <c r="C98" t="inlineStr">
        <is>
          <t>91.1/114</t>
        </is>
      </c>
      <c r="D98" s="32" t="inlineStr">
        <is>
          <t>M</t>
        </is>
      </c>
      <c r="E98" s="135" t="inlineStr">
        <is>
          <t>Miểng baze</t>
        </is>
      </c>
      <c r="F98" s="135" t="inlineStr">
        <is>
          <t>02-3168</t>
        </is>
      </c>
      <c r="G98" s="135" t="n"/>
      <c r="H98" s="135" t="inlineStr">
        <is>
          <t>79</t>
        </is>
      </c>
      <c r="I98" s="135" t="inlineStr">
        <is>
          <t>25</t>
        </is>
      </c>
      <c r="J98" s="135" t="inlineStr">
        <is>
          <t>1.98</t>
        </is>
      </c>
      <c r="K98" s="135" t="inlineStr">
        <is>
          <t>Bộ</t>
        </is>
      </c>
      <c r="L98" s="135" t="n"/>
      <c r="M98" s="135" t="n"/>
      <c r="N98" s="136" t="n"/>
      <c r="O98" s="136" t="n"/>
      <c r="P98" s="136" t="n"/>
      <c r="Q98" s="136" t="n"/>
      <c r="R98" s="136" t="n"/>
      <c r="S98" s="135" t="inlineStr">
        <is>
          <t>🟢 CÓ</t>
        </is>
      </c>
    </row>
    <row r="99">
      <c r="A99" s="134" t="inlineStr">
        <is>
          <t>DEUTZ-KHD</t>
        </is>
      </c>
      <c r="B99" s="32" t="inlineStr">
        <is>
          <t>BF 6 L 913/BF 6 L 913 T/BF 6L 913/BF 6L 913 C/BF 6L 913 T</t>
        </is>
      </c>
      <c r="C99" t="inlineStr">
        <is>
          <t>91.1/114</t>
        </is>
      </c>
      <c r="D99" s="32" t="inlineStr">
        <is>
          <t>R</t>
        </is>
      </c>
      <c r="E99" s="135" t="inlineStr">
        <is>
          <t>Miểng dên</t>
        </is>
      </c>
      <c r="F99" s="135" t="n"/>
      <c r="G99" s="135" t="n"/>
      <c r="H99" s="135" t="inlineStr">
        <is>
          <t>70</t>
        </is>
      </c>
      <c r="I99" s="135" t="inlineStr">
        <is>
          <t>25</t>
        </is>
      </c>
      <c r="J99" s="135" t="inlineStr">
        <is>
          <t>1.98</t>
        </is>
      </c>
      <c r="K99" s="135" t="inlineStr">
        <is>
          <t>Bộ</t>
        </is>
      </c>
      <c r="L99" s="135" t="n"/>
      <c r="M99" s="135" t="n"/>
      <c r="N99" s="136" t="n"/>
      <c r="O99" s="136" t="n"/>
      <c r="P99" s="136" t="n"/>
      <c r="Q99" s="136" t="n"/>
      <c r="R99" s="136" t="n"/>
      <c r="S99" s="135" t="inlineStr">
        <is>
          <t>🟢 CÓ</t>
        </is>
      </c>
    </row>
    <row r="100">
      <c r="A100" s="134" t="inlineStr">
        <is>
          <t>DEUTZ-KHD</t>
        </is>
      </c>
      <c r="B100" s="32" t="inlineStr">
        <is>
          <t>BF 6L 413/F 6L 413/F6L 413L</t>
        </is>
      </c>
      <c r="C100" t="inlineStr">
        <is>
          <t>114</t>
        </is>
      </c>
      <c r="D100" s="32" t="inlineStr">
        <is>
          <t>M</t>
        </is>
      </c>
      <c r="E100" s="135" t="inlineStr">
        <is>
          <t>Miểng baze</t>
        </is>
      </c>
      <c r="F100" s="135" t="inlineStr">
        <is>
          <t>H925/4</t>
        </is>
      </c>
      <c r="G100" s="135" t="n"/>
      <c r="H100" s="135" t="inlineStr">
        <is>
          <t>96</t>
        </is>
      </c>
      <c r="I100" s="135" t="inlineStr">
        <is>
          <t>29</t>
        </is>
      </c>
      <c r="J100" s="135" t="inlineStr">
        <is>
          <t>2.97</t>
        </is>
      </c>
      <c r="K100" s="135" t="inlineStr">
        <is>
          <t>Bộ</t>
        </is>
      </c>
      <c r="L100" s="135" t="n"/>
      <c r="M100" s="135" t="n"/>
      <c r="N100" s="136" t="n"/>
      <c r="O100" s="136" t="n"/>
      <c r="P100" s="136" t="n"/>
      <c r="Q100" s="136" t="n"/>
      <c r="R100" s="136" t="n"/>
      <c r="S100" s="135" t="inlineStr">
        <is>
          <t>🟢 CÓ</t>
        </is>
      </c>
    </row>
    <row r="101">
      <c r="A101" s="134" t="inlineStr">
        <is>
          <t>DEUTZ-KHD</t>
        </is>
      </c>
      <c r="B101" s="32" t="inlineStr">
        <is>
          <t>BF 6L 413/F 6L 413/F6L 413L</t>
        </is>
      </c>
      <c r="C101" t="inlineStr">
        <is>
          <t>114</t>
        </is>
      </c>
      <c r="D101" s="32" t="inlineStr">
        <is>
          <t>R</t>
        </is>
      </c>
      <c r="E101" s="135" t="inlineStr">
        <is>
          <t>Miểng dên</t>
        </is>
      </c>
      <c r="F101" s="135" t="inlineStr">
        <is>
          <t>71-2834</t>
        </is>
      </c>
      <c r="G101" s="135" t="n"/>
      <c r="H101" s="135" t="inlineStr">
        <is>
          <t>80</t>
        </is>
      </c>
      <c r="I101" s="135" t="inlineStr">
        <is>
          <t>27.8</t>
        </is>
      </c>
      <c r="J101" s="135" t="inlineStr">
        <is>
          <t>2.47</t>
        </is>
      </c>
      <c r="K101" s="135" t="inlineStr">
        <is>
          <t>Bộ</t>
        </is>
      </c>
      <c r="L101" s="135" t="n"/>
      <c r="M101" s="135" t="n"/>
      <c r="N101" s="136" t="n"/>
      <c r="O101" s="136" t="n"/>
      <c r="P101" s="136" t="n"/>
      <c r="Q101" s="136" t="n"/>
      <c r="R101" s="136" t="n"/>
      <c r="S101" s="135" t="inlineStr">
        <is>
          <t>🟢 CÓ</t>
        </is>
      </c>
    </row>
    <row r="102">
      <c r="A102" s="134" t="inlineStr">
        <is>
          <t>DEUTZ-KHD</t>
        </is>
      </c>
      <c r="B102" s="32" t="inlineStr">
        <is>
          <t>BF 6M 1012</t>
        </is>
      </c>
      <c r="D102" s="32" t="inlineStr">
        <is>
          <t>M</t>
        </is>
      </c>
      <c r="E102" s="135" t="inlineStr">
        <is>
          <t>Miểng baze</t>
        </is>
      </c>
      <c r="F102" s="135" t="inlineStr">
        <is>
          <t>71-3803</t>
        </is>
      </c>
      <c r="G102" s="135" t="n"/>
      <c r="H102" s="135" t="inlineStr">
        <is>
          <t>79.019</t>
        </is>
      </c>
      <c r="I102" s="135" t="inlineStr">
        <is>
          <t>29</t>
        </is>
      </c>
      <c r="J102" s="135" t="inlineStr">
        <is>
          <t>2.485</t>
        </is>
      </c>
      <c r="K102" s="135" t="inlineStr">
        <is>
          <t>Bộ</t>
        </is>
      </c>
      <c r="L102" s="135" t="n"/>
      <c r="M102" s="135" t="n"/>
      <c r="N102" s="136" t="n"/>
      <c r="O102" s="136" t="n"/>
      <c r="P102" s="136" t="n"/>
      <c r="Q102" s="136" t="n"/>
      <c r="R102" s="136" t="n"/>
      <c r="S102" s="135" t="inlineStr">
        <is>
          <t>🟢 CÓ</t>
        </is>
      </c>
    </row>
    <row r="103">
      <c r="A103" s="134" t="inlineStr">
        <is>
          <t>DEUTZ-KHD</t>
        </is>
      </c>
      <c r="B103" s="32" t="inlineStr">
        <is>
          <t>BF 6M 1012</t>
        </is>
      </c>
      <c r="D103" s="32" t="inlineStr">
        <is>
          <t>R</t>
        </is>
      </c>
      <c r="E103" s="135" t="inlineStr">
        <is>
          <t>Miểng dên</t>
        </is>
      </c>
      <c r="F103" s="135" t="inlineStr">
        <is>
          <t>71-3802</t>
        </is>
      </c>
      <c r="G103" s="135" t="n"/>
      <c r="H103" s="135" t="inlineStr">
        <is>
          <t>61.62</t>
        </is>
      </c>
      <c r="I103" s="135" t="inlineStr">
        <is>
          <t>26.6</t>
        </is>
      </c>
      <c r="J103" s="135" t="inlineStr">
        <is>
          <t>1.785</t>
        </is>
      </c>
      <c r="K103" s="135" t="inlineStr">
        <is>
          <t>Bộ</t>
        </is>
      </c>
      <c r="L103" s="135" t="n"/>
      <c r="M103" s="135" t="n"/>
      <c r="N103" s="136" t="n"/>
      <c r="O103" s="136" t="n"/>
      <c r="P103" s="136" t="n"/>
      <c r="Q103" s="136" t="n"/>
      <c r="R103" s="136" t="n"/>
      <c r="S103" s="135" t="inlineStr">
        <is>
          <t>🟢 CÓ</t>
        </is>
      </c>
    </row>
    <row r="104">
      <c r="A104" s="134" t="inlineStr">
        <is>
          <t>DEUTZ-KHD</t>
        </is>
      </c>
      <c r="B104" s="32" t="inlineStr">
        <is>
          <t>BF 6M 1013/1013C/1013CP/BF 6M 1013 E/1013EC/BF 6M 1013FC/1013CP</t>
        </is>
      </c>
      <c r="D104" s="32" t="inlineStr">
        <is>
          <t>M</t>
        </is>
      </c>
      <c r="E104" s="135" t="inlineStr">
        <is>
          <t>Miểng baze</t>
        </is>
      </c>
      <c r="F104" s="135" t="inlineStr">
        <is>
          <t>02-3808</t>
        </is>
      </c>
      <c r="G104" s="135" t="n"/>
      <c r="H104" s="135" t="inlineStr">
        <is>
          <t>90.52</t>
        </is>
      </c>
      <c r="I104" s="135" t="inlineStr">
        <is>
          <t>31</t>
        </is>
      </c>
      <c r="J104" s="135" t="inlineStr">
        <is>
          <t>2.73</t>
        </is>
      </c>
      <c r="K104" s="135" t="inlineStr">
        <is>
          <t>Bộ</t>
        </is>
      </c>
      <c r="L104" s="135" t="n"/>
      <c r="M104" s="135" t="n"/>
      <c r="N104" s="136" t="n"/>
      <c r="O104" s="136" t="n"/>
      <c r="P104" s="136" t="n"/>
      <c r="Q104" s="136" t="n"/>
      <c r="R104" s="136" t="n"/>
      <c r="S104" s="135" t="inlineStr">
        <is>
          <t>🟢 CÓ</t>
        </is>
      </c>
    </row>
    <row r="105">
      <c r="A105" s="134" t="inlineStr">
        <is>
          <t>DEUTZ-KHD</t>
        </is>
      </c>
      <c r="B105" s="32" t="inlineStr">
        <is>
          <t>BF 6M 1013/1013C/1013CP/BF 6M 1013 E/1013EC/BF 6M 1013FC/1013CP</t>
        </is>
      </c>
      <c r="D105" s="32" t="inlineStr">
        <is>
          <t>R</t>
        </is>
      </c>
      <c r="E105" s="135" t="inlineStr">
        <is>
          <t>Miểng dên</t>
        </is>
      </c>
      <c r="F105" s="135" t="inlineStr">
        <is>
          <t>71-3922</t>
        </is>
      </c>
      <c r="G105" s="135" t="n"/>
      <c r="H105" s="135" t="inlineStr">
        <is>
          <t>72.52</t>
        </is>
      </c>
      <c r="I105" s="135" t="inlineStr">
        <is>
          <t>30</t>
        </is>
      </c>
      <c r="J105" s="135" t="inlineStr">
        <is>
          <t>2.232</t>
        </is>
      </c>
      <c r="K105" s="135" t="inlineStr">
        <is>
          <t>Bộ</t>
        </is>
      </c>
      <c r="L105" s="135" t="n"/>
      <c r="M105" s="135" t="n"/>
      <c r="N105" s="136" t="n"/>
      <c r="O105" s="136" t="n"/>
      <c r="P105" s="136" t="n"/>
      <c r="Q105" s="136" t="n"/>
      <c r="R105" s="136" t="n"/>
      <c r="S105" s="135" t="inlineStr">
        <is>
          <t>🟢 CÓ</t>
        </is>
      </c>
    </row>
    <row r="106">
      <c r="A106" s="134" t="inlineStr">
        <is>
          <t>DEUTZ-KHD</t>
        </is>
      </c>
      <c r="B106" s="32" t="inlineStr">
        <is>
          <t>BF 8L 413/F 8L 413/F 8L 413W/F 8 L413L</t>
        </is>
      </c>
      <c r="D106" s="32" t="inlineStr">
        <is>
          <t>M</t>
        </is>
      </c>
      <c r="E106" s="135" t="inlineStr">
        <is>
          <t>Miểng baze</t>
        </is>
      </c>
      <c r="F106" s="135" t="inlineStr">
        <is>
          <t>H925/5</t>
        </is>
      </c>
      <c r="G106" s="135" t="n"/>
      <c r="H106" s="135" t="inlineStr">
        <is>
          <t>96</t>
        </is>
      </c>
      <c r="I106" s="135" t="inlineStr">
        <is>
          <t>29</t>
        </is>
      </c>
      <c r="J106" s="135" t="inlineStr">
        <is>
          <t>2.97</t>
        </is>
      </c>
      <c r="K106" s="135" t="inlineStr">
        <is>
          <t>Bộ</t>
        </is>
      </c>
      <c r="L106" s="135" t="n"/>
      <c r="M106" s="135" t="n"/>
      <c r="N106" s="136" t="n"/>
      <c r="O106" s="136" t="n"/>
      <c r="P106" s="136" t="n"/>
      <c r="Q106" s="136" t="n"/>
      <c r="R106" s="136" t="n"/>
      <c r="S106" s="135" t="inlineStr">
        <is>
          <t>🟢 CÓ</t>
        </is>
      </c>
    </row>
    <row r="107">
      <c r="A107" s="134" t="inlineStr">
        <is>
          <t>DEUTZ-KHD</t>
        </is>
      </c>
      <c r="B107" s="32" t="inlineStr">
        <is>
          <t>BF 8L 413/F 8L 413/F 8L 413W/F 8 L413L</t>
        </is>
      </c>
      <c r="D107" s="32" t="inlineStr">
        <is>
          <t>R</t>
        </is>
      </c>
      <c r="E107" s="135" t="inlineStr">
        <is>
          <t>Miểng dên</t>
        </is>
      </c>
      <c r="F107" s="135" t="inlineStr">
        <is>
          <t>71-2834</t>
        </is>
      </c>
      <c r="G107" s="135" t="n"/>
      <c r="H107" s="135" t="inlineStr">
        <is>
          <t>80</t>
        </is>
      </c>
      <c r="I107" s="135" t="inlineStr">
        <is>
          <t>27.8</t>
        </is>
      </c>
      <c r="J107" s="135" t="inlineStr">
        <is>
          <t>2.47</t>
        </is>
      </c>
      <c r="K107" s="135" t="inlineStr">
        <is>
          <t>Bộ</t>
        </is>
      </c>
      <c r="L107" s="135" t="n"/>
      <c r="M107" s="135" t="n"/>
      <c r="N107" s="136" t="n"/>
      <c r="O107" s="136" t="n"/>
      <c r="P107" s="136" t="n"/>
      <c r="Q107" s="136" t="n"/>
      <c r="R107" s="136" t="n"/>
      <c r="S107" s="135" t="inlineStr">
        <is>
          <t>🟢 CÓ</t>
        </is>
      </c>
    </row>
    <row r="108">
      <c r="A108" s="134" t="inlineStr">
        <is>
          <t>DEUTZ-KHD</t>
        </is>
      </c>
      <c r="B108" s="32" t="inlineStr">
        <is>
          <t>BF4M 2012</t>
        </is>
      </c>
      <c r="D108" s="32" t="inlineStr">
        <is>
          <t>M</t>
        </is>
      </c>
      <c r="E108" s="135" t="inlineStr">
        <is>
          <t>Miểng baze</t>
        </is>
      </c>
      <c r="F108" s="135" t="inlineStr">
        <is>
          <t>0293 1580</t>
        </is>
      </c>
      <c r="G108" s="135" t="n"/>
      <c r="H108" s="135" t="inlineStr">
        <is>
          <t>89.022</t>
        </is>
      </c>
      <c r="I108" s="135" t="inlineStr">
        <is>
          <t>22.8</t>
        </is>
      </c>
      <c r="J108" s="135" t="inlineStr">
        <is>
          <t>2.485</t>
        </is>
      </c>
      <c r="K108" s="135" t="inlineStr">
        <is>
          <t>Bộ</t>
        </is>
      </c>
      <c r="L108" s="135" t="n"/>
      <c r="M108" s="135" t="n"/>
      <c r="N108" s="136" t="n"/>
      <c r="O108" s="136" t="n"/>
      <c r="P108" s="136" t="n"/>
      <c r="Q108" s="136" t="n"/>
      <c r="R108" s="136" t="n"/>
      <c r="S108" s="135" t="inlineStr">
        <is>
          <t>🟢 CÓ</t>
        </is>
      </c>
    </row>
    <row r="109">
      <c r="A109" s="134" t="inlineStr">
        <is>
          <t>DEUTZ-KHD</t>
        </is>
      </c>
      <c r="B109" s="32" t="inlineStr">
        <is>
          <t>BF4M 2012</t>
        </is>
      </c>
      <c r="D109" s="32" t="inlineStr">
        <is>
          <t>R</t>
        </is>
      </c>
      <c r="E109" s="135" t="inlineStr">
        <is>
          <t>Miểng dên</t>
        </is>
      </c>
      <c r="F109" s="135" t="inlineStr">
        <is>
          <t>0293 1578?</t>
        </is>
      </c>
      <c r="G109" s="135" t="n"/>
      <c r="H109" s="135" t="inlineStr">
        <is>
          <t>66.619</t>
        </is>
      </c>
      <c r="I109" s="135" t="inlineStr">
        <is>
          <t>29.3</t>
        </is>
      </c>
      <c r="J109" s="135" t="inlineStr">
        <is>
          <t>1.787</t>
        </is>
      </c>
      <c r="K109" s="135" t="inlineStr">
        <is>
          <t>Bộ</t>
        </is>
      </c>
      <c r="L109" s="135" t="n"/>
      <c r="M109" s="135" t="n"/>
      <c r="N109" s="136" t="n"/>
      <c r="O109" s="136" t="n"/>
      <c r="P109" s="136" t="n"/>
      <c r="Q109" s="136" t="n"/>
      <c r="R109" s="136" t="n"/>
      <c r="S109" s="135" t="inlineStr">
        <is>
          <t>🟢 CÓ</t>
        </is>
      </c>
    </row>
    <row r="110">
      <c r="A110" s="134" t="inlineStr">
        <is>
          <t>DEUTZ-KHD</t>
        </is>
      </c>
      <c r="B110" s="32" t="inlineStr">
        <is>
          <t>BF6M 1015/BF8M 1015</t>
        </is>
      </c>
      <c r="D110" s="32" t="inlineStr">
        <is>
          <t>M</t>
        </is>
      </c>
      <c r="E110" s="135" t="inlineStr">
        <is>
          <t>Miểng baze</t>
        </is>
      </c>
      <c r="F110" s="135" t="inlineStr">
        <is>
          <t>0293 1681</t>
        </is>
      </c>
      <c r="G110" s="135" t="n"/>
      <c r="H110" s="135" t="inlineStr">
        <is>
          <t>108.022</t>
        </is>
      </c>
      <c r="I110" s="135" t="inlineStr">
        <is>
          <t>30</t>
        </is>
      </c>
      <c r="J110" s="135" t="inlineStr">
        <is>
          <t>2.47</t>
        </is>
      </c>
      <c r="K110" s="135" t="inlineStr">
        <is>
          <t>Bộ</t>
        </is>
      </c>
      <c r="L110" s="135" t="n"/>
      <c r="M110" s="135" t="n"/>
      <c r="N110" s="136" t="n"/>
      <c r="O110" s="136" t="n"/>
      <c r="P110" s="136" t="n"/>
      <c r="Q110" s="136" t="n"/>
      <c r="R110" s="136" t="n"/>
      <c r="S110" s="135" t="inlineStr">
        <is>
          <t>🟢 CÓ</t>
        </is>
      </c>
    </row>
    <row r="111">
      <c r="A111" s="134" t="inlineStr">
        <is>
          <t>DEUTZ-KHD</t>
        </is>
      </c>
      <c r="B111" s="32" t="inlineStr">
        <is>
          <t>BF6M 1015/BF8M 1015</t>
        </is>
      </c>
      <c r="D111" s="32" t="inlineStr">
        <is>
          <t>R</t>
        </is>
      </c>
      <c r="E111" s="135" t="inlineStr">
        <is>
          <t>Miểng dên</t>
        </is>
      </c>
      <c r="F111" s="135" t="inlineStr">
        <is>
          <t>0293 1410</t>
        </is>
      </c>
      <c r="G111" s="135" t="n"/>
      <c r="H111" s="135" t="inlineStr">
        <is>
          <t>92.028</t>
        </is>
      </c>
      <c r="I111" s="135" t="inlineStr">
        <is>
          <t>25</t>
        </is>
      </c>
      <c r="J111" s="135" t="inlineStr">
        <is>
          <t>1.975</t>
        </is>
      </c>
      <c r="K111" s="135" t="inlineStr">
        <is>
          <t>Bộ</t>
        </is>
      </c>
      <c r="L111" s="135" t="n"/>
      <c r="M111" s="135" t="n"/>
      <c r="N111" s="136" t="n"/>
      <c r="O111" s="136" t="n"/>
      <c r="P111" s="136" t="n"/>
      <c r="Q111" s="136" t="n"/>
      <c r="R111" s="136" t="n"/>
      <c r="S111" s="135" t="inlineStr">
        <is>
          <t>🟢 CÓ</t>
        </is>
      </c>
    </row>
    <row r="112">
      <c r="A112" s="134" t="inlineStr">
        <is>
          <t>DEUTZ-KHD</t>
        </is>
      </c>
      <c r="B112" s="32" t="inlineStr">
        <is>
          <t>BF6M 2012</t>
        </is>
      </c>
      <c r="D112" s="32" t="inlineStr">
        <is>
          <t>M</t>
        </is>
      </c>
      <c r="E112" s="135" t="inlineStr">
        <is>
          <t>Miểng baze</t>
        </is>
      </c>
      <c r="F112" s="135" t="inlineStr">
        <is>
          <t>0412 4746</t>
        </is>
      </c>
      <c r="G112" s="135" t="n"/>
      <c r="H112" s="135" t="inlineStr">
        <is>
          <t>89.022</t>
        </is>
      </c>
      <c r="I112" s="135" t="inlineStr">
        <is>
          <t>22.8</t>
        </is>
      </c>
      <c r="J112" s="135" t="inlineStr">
        <is>
          <t>2</t>
        </is>
      </c>
      <c r="K112" s="135" t="inlineStr">
        <is>
          <t>Bộ</t>
        </is>
      </c>
      <c r="L112" s="135" t="n"/>
      <c r="M112" s="135" t="n"/>
      <c r="N112" s="136" t="n"/>
      <c r="O112" s="136" t="n"/>
      <c r="P112" s="136" t="n"/>
      <c r="Q112" s="136" t="n"/>
      <c r="R112" s="136" t="n"/>
      <c r="S112" s="135" t="inlineStr">
        <is>
          <t>🟢 CÓ</t>
        </is>
      </c>
    </row>
    <row r="113">
      <c r="A113" s="134" t="inlineStr">
        <is>
          <t>DEUTZ-KHD</t>
        </is>
      </c>
      <c r="B113" s="32" t="inlineStr">
        <is>
          <t>BF6M 2012</t>
        </is>
      </c>
      <c r="D113" s="32" t="inlineStr">
        <is>
          <t>R</t>
        </is>
      </c>
      <c r="E113" s="135" t="inlineStr">
        <is>
          <t>Miểng dên</t>
        </is>
      </c>
      <c r="F113" s="135" t="inlineStr">
        <is>
          <t>0412 4790</t>
        </is>
      </c>
      <c r="G113" s="135" t="n"/>
      <c r="H113" s="135" t="inlineStr">
        <is>
          <t>71.619</t>
        </is>
      </c>
      <c r="I113" s="135" t="inlineStr">
        <is>
          <t>25.6</t>
        </is>
      </c>
      <c r="J113" s="135" t="inlineStr">
        <is>
          <t>1.75</t>
        </is>
      </c>
      <c r="K113" s="135" t="inlineStr">
        <is>
          <t>Bộ</t>
        </is>
      </c>
      <c r="L113" s="135" t="n"/>
      <c r="M113" s="135" t="n"/>
      <c r="N113" s="136" t="n"/>
      <c r="O113" s="136" t="n"/>
      <c r="P113" s="136" t="n"/>
      <c r="Q113" s="136" t="n"/>
      <c r="R113" s="136" t="n"/>
      <c r="S113" s="135" t="inlineStr">
        <is>
          <t>🟢 CÓ</t>
        </is>
      </c>
    </row>
    <row r="114">
      <c r="A114" s="134" t="inlineStr">
        <is>
          <t>DEUTZ-KHD</t>
        </is>
      </c>
      <c r="B114" s="32" t="inlineStr">
        <is>
          <t>F1L 511</t>
        </is>
      </c>
      <c r="D114" s="32" t="inlineStr">
        <is>
          <t>R</t>
        </is>
      </c>
      <c r="E114" s="135" t="inlineStr">
        <is>
          <t>Miểng dên</t>
        </is>
      </c>
      <c r="F114" s="135" t="n"/>
      <c r="G114" s="135" t="n"/>
      <c r="H114" s="135" t="inlineStr">
        <is>
          <t>57.02</t>
        </is>
      </c>
      <c r="I114" s="135" t="inlineStr">
        <is>
          <t>24.9</t>
        </is>
      </c>
      <c r="J114" s="135" t="inlineStr">
        <is>
          <t>2.48</t>
        </is>
      </c>
      <c r="K114" s="135" t="inlineStr">
        <is>
          <t>Bộ</t>
        </is>
      </c>
      <c r="L114" s="135" t="n"/>
      <c r="M114" s="135" t="n"/>
      <c r="N114" s="136" t="n"/>
      <c r="O114" s="136" t="n"/>
      <c r="P114" s="136" t="n"/>
      <c r="Q114" s="136" t="n"/>
      <c r="R114" s="136" t="n"/>
      <c r="S114" s="135" t="inlineStr">
        <is>
          <t>🟢 CÓ</t>
        </is>
      </c>
    </row>
    <row r="115">
      <c r="A115" s="134" t="inlineStr">
        <is>
          <t>DEUTZ-KHD</t>
        </is>
      </c>
      <c r="B115" s="32" t="inlineStr">
        <is>
          <t>F2L1011/F2M1011/F2L2011/F2M2011/D2011L2/BF3M1011/F/F3L1011/F/F3M1011/F/F3L2011/BF3L2011/F3M2011/BF3M2011/D2011L3/BF4L1011F/FT/BF4M1011F/F4L1011/F/F4M1011F/BF4L1011/F4L2011/BF4L2011/F4M2011/BF4M2011/M</t>
        </is>
      </c>
      <c r="C115" t="inlineStr">
        <is>
          <t>91/94</t>
        </is>
      </c>
      <c r="D115" s="32" t="inlineStr">
        <is>
          <t>M</t>
        </is>
      </c>
      <c r="E115" s="135" t="inlineStr">
        <is>
          <t>Miểng baze</t>
        </is>
      </c>
      <c r="F115" s="135" t="inlineStr">
        <is>
          <t>02-3689</t>
        </is>
      </c>
      <c r="G115" s="135" t="n"/>
      <c r="H115" s="135" t="inlineStr">
        <is>
          <t>75.019</t>
        </is>
      </c>
      <c r="I115" s="135" t="inlineStr">
        <is>
          <t>28</t>
        </is>
      </c>
      <c r="J115" s="135" t="inlineStr">
        <is>
          <t>2.49</t>
        </is>
      </c>
      <c r="K115" s="135" t="inlineStr">
        <is>
          <t>Bộ</t>
        </is>
      </c>
      <c r="L115" s="135" t="n"/>
      <c r="M115" s="135" t="n"/>
      <c r="N115" s="136" t="n"/>
      <c r="O115" s="136" t="n"/>
      <c r="P115" s="136" t="n"/>
      <c r="Q115" s="136" t="n"/>
      <c r="R115" s="136" t="n"/>
      <c r="S115" s="135" t="inlineStr">
        <is>
          <t>🟢 CÓ</t>
        </is>
      </c>
    </row>
    <row r="116">
      <c r="A116" s="134" t="inlineStr">
        <is>
          <t>DEUTZ-KHD</t>
        </is>
      </c>
      <c r="B116" s="32" t="inlineStr">
        <is>
          <t>F2L1011/F2M1011/F2L2011/F2M2011/D2011L2/BF3M1011/F/F3L1011/F/F3M1011/F/F3L2011/BF3L2011/F3M2011/BF3M2011/D2011L3/BF4L1011F/FT/BF4M1011F/F4L1011/F/F4M1011F/BF4L1011/F4L2011/BF4L2011/F4M2011/BF4M2011/M</t>
        </is>
      </c>
      <c r="C116" t="inlineStr">
        <is>
          <t>91/94</t>
        </is>
      </c>
      <c r="D116" s="32" t="inlineStr">
        <is>
          <t>R</t>
        </is>
      </c>
      <c r="E116" s="135" t="inlineStr">
        <is>
          <t>Miểng dên</t>
        </is>
      </c>
      <c r="F116" s="135" t="inlineStr">
        <is>
          <t>01-3688</t>
        </is>
      </c>
      <c r="G116" s="135" t="n"/>
      <c r="H116" s="135" t="inlineStr">
        <is>
          <t>58.525</t>
        </is>
      </c>
      <c r="I116" s="135" t="inlineStr">
        <is>
          <t>25.6</t>
        </is>
      </c>
      <c r="J116" s="135" t="inlineStr">
        <is>
          <t>1.748</t>
        </is>
      </c>
      <c r="K116" s="135" t="inlineStr">
        <is>
          <t>Bộ</t>
        </is>
      </c>
      <c r="L116" s="135" t="n"/>
      <c r="M116" s="135" t="n"/>
      <c r="N116" s="136" t="n"/>
      <c r="O116" s="136" t="n"/>
      <c r="P116" s="136" t="n"/>
      <c r="Q116" s="136" t="n"/>
      <c r="R116" s="136" t="n"/>
      <c r="S116" s="135" t="inlineStr">
        <is>
          <t>🟢 CÓ</t>
        </is>
      </c>
    </row>
    <row r="117">
      <c r="A117" s="134" t="inlineStr">
        <is>
          <t>DEUTZ-KHD</t>
        </is>
      </c>
      <c r="B117" s="32" t="inlineStr">
        <is>
          <t>F3L 911/F3L 912/F3L 912 D/F3L 912 W</t>
        </is>
      </c>
      <c r="D117" s="32" t="inlineStr">
        <is>
          <t>M</t>
        </is>
      </c>
      <c r="E117" s="135" t="inlineStr">
        <is>
          <t>Miểng baze</t>
        </is>
      </c>
      <c r="F117" s="135" t="inlineStr">
        <is>
          <t>02-2228</t>
        </is>
      </c>
      <c r="G117" s="135" t="n"/>
      <c r="H117" s="135" t="inlineStr">
        <is>
          <t>74.5</t>
        </is>
      </c>
      <c r="I117" s="135" t="inlineStr">
        <is>
          <t>27</t>
        </is>
      </c>
      <c r="J117" s="135" t="inlineStr">
        <is>
          <t>2.23</t>
        </is>
      </c>
      <c r="K117" s="135" t="inlineStr">
        <is>
          <t>Bộ</t>
        </is>
      </c>
      <c r="L117" s="135" t="n"/>
      <c r="M117" s="135" t="n"/>
      <c r="N117" s="136" t="n"/>
      <c r="O117" s="136" t="n"/>
      <c r="P117" s="136" t="n"/>
      <c r="Q117" s="136" t="n"/>
      <c r="R117" s="136" t="n"/>
      <c r="S117" s="135" t="inlineStr">
        <is>
          <t>🟢 CÓ</t>
        </is>
      </c>
    </row>
    <row r="118">
      <c r="A118" s="134" t="inlineStr">
        <is>
          <t>DEUTZ-KHD</t>
        </is>
      </c>
      <c r="B118" s="32" t="inlineStr">
        <is>
          <t>F3L 911/F3L 912/F3L 912 D/F3L 912 W</t>
        </is>
      </c>
      <c r="D118" s="32" t="inlineStr">
        <is>
          <t>R</t>
        </is>
      </c>
      <c r="E118" s="135" t="inlineStr">
        <is>
          <t>Miểng dên</t>
        </is>
      </c>
      <c r="F118" s="135" t="inlineStr">
        <is>
          <t>01-2800</t>
        </is>
      </c>
      <c r="G118" s="135" t="n"/>
      <c r="H118" s="135" t="inlineStr">
        <is>
          <t>64</t>
        </is>
      </c>
      <c r="I118" s="135" t="inlineStr">
        <is>
          <t>25</t>
        </is>
      </c>
      <c r="J118" s="135" t="inlineStr">
        <is>
          <t>2</t>
        </is>
      </c>
      <c r="K118" s="135" t="inlineStr">
        <is>
          <t>Bộ</t>
        </is>
      </c>
      <c r="L118" s="135" t="n"/>
      <c r="M118" s="135" t="n"/>
      <c r="N118" s="136" t="n"/>
      <c r="O118" s="136" t="n"/>
      <c r="P118" s="136" t="n"/>
      <c r="Q118" s="136" t="n"/>
      <c r="R118" s="136" t="n"/>
      <c r="S118" s="135" t="inlineStr">
        <is>
          <t>🟢 CÓ</t>
        </is>
      </c>
    </row>
    <row r="119">
      <c r="A119" s="134" t="inlineStr">
        <is>
          <t>DEUTZ-KHD</t>
        </is>
      </c>
      <c r="B119" s="32" t="inlineStr">
        <is>
          <t>F4L 1114</t>
        </is>
      </c>
      <c r="D119" s="32" t="inlineStr">
        <is>
          <t>M</t>
        </is>
      </c>
      <c r="E119" s="135" t="inlineStr">
        <is>
          <t>Miểng baze</t>
        </is>
      </c>
      <c r="F119" s="135" t="inlineStr">
        <is>
          <t>1-61961CP</t>
        </is>
      </c>
      <c r="G119" s="135" t="n"/>
      <c r="H119" s="135" t="inlineStr">
        <is>
          <t>90.022</t>
        </is>
      </c>
      <c r="I119" s="135" t="inlineStr">
        <is>
          <t>29</t>
        </is>
      </c>
      <c r="J119" s="135" t="inlineStr">
        <is>
          <t>2.471</t>
        </is>
      </c>
      <c r="K119" s="135" t="inlineStr">
        <is>
          <t>Bộ</t>
        </is>
      </c>
      <c r="L119" s="135" t="n"/>
      <c r="M119" s="135" t="n"/>
      <c r="N119" s="136" t="n"/>
      <c r="O119" s="136" t="n"/>
      <c r="P119" s="136" t="n"/>
      <c r="Q119" s="136" t="n"/>
      <c r="R119" s="136" t="n"/>
      <c r="S119" s="135" t="inlineStr">
        <is>
          <t>🟢 CÓ</t>
        </is>
      </c>
    </row>
    <row r="120">
      <c r="A120" s="134" t="inlineStr">
        <is>
          <t>DEUTZ-KHD</t>
        </is>
      </c>
      <c r="B120" s="32" t="inlineStr">
        <is>
          <t>F4L 1114</t>
        </is>
      </c>
      <c r="D120" s="32" t="inlineStr">
        <is>
          <t>R</t>
        </is>
      </c>
      <c r="E120" s="135" t="inlineStr">
        <is>
          <t>Miểng dên</t>
        </is>
      </c>
      <c r="F120" s="135" t="inlineStr">
        <is>
          <t>1-61960CP</t>
        </is>
      </c>
      <c r="G120" s="135" t="n"/>
      <c r="H120" s="135" t="inlineStr">
        <is>
          <t>85.022</t>
        </is>
      </c>
      <c r="I120" s="135" t="inlineStr">
        <is>
          <t>29</t>
        </is>
      </c>
      <c r="J120" s="135" t="inlineStr">
        <is>
          <t>2.47</t>
        </is>
      </c>
      <c r="K120" s="135" t="inlineStr">
        <is>
          <t>Bộ</t>
        </is>
      </c>
      <c r="L120" s="135" t="n"/>
      <c r="M120" s="135" t="n"/>
      <c r="N120" s="136" t="n"/>
      <c r="O120" s="136" t="n"/>
      <c r="P120" s="136" t="n"/>
      <c r="Q120" s="136" t="n"/>
      <c r="R120" s="136" t="n"/>
      <c r="S120" s="135" t="inlineStr">
        <is>
          <t>🟢 CÓ</t>
        </is>
      </c>
    </row>
    <row r="121">
      <c r="A121" s="134" t="inlineStr">
        <is>
          <t>DEUTZ-KHD</t>
        </is>
      </c>
      <c r="B121" s="32" t="inlineStr">
        <is>
          <t>F4L 911/F4L 912/F4L 912 D/F4L 912 W</t>
        </is>
      </c>
      <c r="D121" s="32" t="inlineStr">
        <is>
          <t>M</t>
        </is>
      </c>
      <c r="E121" s="135" t="inlineStr">
        <is>
          <t>Miểng baze</t>
        </is>
      </c>
      <c r="F121" s="135" t="inlineStr">
        <is>
          <t>02-2228</t>
        </is>
      </c>
      <c r="G121" s="135" t="n"/>
      <c r="H121" s="135" t="inlineStr">
        <is>
          <t>74.5</t>
        </is>
      </c>
      <c r="I121" s="135" t="inlineStr">
        <is>
          <t>27</t>
        </is>
      </c>
      <c r="J121" s="135" t="inlineStr">
        <is>
          <t>2.23</t>
        </is>
      </c>
      <c r="K121" s="135" t="inlineStr">
        <is>
          <t>Bộ</t>
        </is>
      </c>
      <c r="L121" s="135" t="n"/>
      <c r="M121" s="135" t="n"/>
      <c r="N121" s="136" t="n"/>
      <c r="O121" s="136" t="n"/>
      <c r="P121" s="136" t="n"/>
      <c r="Q121" s="136" t="n"/>
      <c r="R121" s="136" t="n"/>
      <c r="S121" s="135" t="inlineStr">
        <is>
          <t>🟢 CÓ</t>
        </is>
      </c>
    </row>
    <row r="122">
      <c r="A122" s="134" t="inlineStr">
        <is>
          <t>DEUTZ-KHD</t>
        </is>
      </c>
      <c r="B122" s="32" t="inlineStr">
        <is>
          <t>F4L 911/F4L 912/F4L 912 D/F4L 912 W</t>
        </is>
      </c>
      <c r="D122" s="32" t="inlineStr">
        <is>
          <t>R</t>
        </is>
      </c>
      <c r="E122" s="135" t="inlineStr">
        <is>
          <t>Miểng dên</t>
        </is>
      </c>
      <c r="F122" s="135" t="inlineStr">
        <is>
          <t>01-2800</t>
        </is>
      </c>
      <c r="G122" s="135" t="n"/>
      <c r="H122" s="135" t="inlineStr">
        <is>
          <t>64</t>
        </is>
      </c>
      <c r="I122" s="135" t="inlineStr">
        <is>
          <t>25</t>
        </is>
      </c>
      <c r="J122" s="135" t="inlineStr">
        <is>
          <t>2</t>
        </is>
      </c>
      <c r="K122" s="135" t="inlineStr">
        <is>
          <t>Bộ</t>
        </is>
      </c>
      <c r="L122" s="135" t="n"/>
      <c r="M122" s="135" t="n"/>
      <c r="N122" s="136" t="n"/>
      <c r="O122" s="136" t="n"/>
      <c r="P122" s="136" t="n"/>
      <c r="Q122" s="136" t="n"/>
      <c r="R122" s="136" t="n"/>
      <c r="S122" s="135" t="inlineStr">
        <is>
          <t>🟢 CÓ</t>
        </is>
      </c>
    </row>
    <row r="123">
      <c r="A123" s="134" t="inlineStr">
        <is>
          <t>DEUTZ-KHD</t>
        </is>
      </c>
      <c r="B123" s="32" t="inlineStr">
        <is>
          <t>F4M1012/BF4M1012</t>
        </is>
      </c>
      <c r="C123" t="inlineStr">
        <is>
          <t>94</t>
        </is>
      </c>
      <c r="D123" s="32" t="inlineStr">
        <is>
          <t>M</t>
        </is>
      </c>
      <c r="E123" s="135" t="inlineStr">
        <is>
          <t>Miểng baze</t>
        </is>
      </c>
      <c r="F123" s="135" t="inlineStr">
        <is>
          <t>71-3803</t>
        </is>
      </c>
      <c r="G123" s="135" t="n"/>
      <c r="H123" s="135" t="inlineStr">
        <is>
          <t>79.019</t>
        </is>
      </c>
      <c r="I123" s="135" t="inlineStr">
        <is>
          <t>29</t>
        </is>
      </c>
      <c r="J123" s="135" t="inlineStr">
        <is>
          <t>2.485</t>
        </is>
      </c>
      <c r="K123" s="135" t="inlineStr">
        <is>
          <t>Bộ</t>
        </is>
      </c>
      <c r="L123" s="135" t="n"/>
      <c r="M123" s="135" t="n"/>
      <c r="N123" s="136" t="n"/>
      <c r="O123" s="136" t="n"/>
      <c r="P123" s="136" t="n"/>
      <c r="Q123" s="136" t="n"/>
      <c r="R123" s="136" t="n"/>
      <c r="S123" s="135" t="inlineStr">
        <is>
          <t>🟢 CÓ</t>
        </is>
      </c>
    </row>
    <row r="124">
      <c r="A124" s="134" t="inlineStr">
        <is>
          <t>DEUTZ-KHD</t>
        </is>
      </c>
      <c r="B124" s="32" t="inlineStr">
        <is>
          <t>F4M1012/BF4M1012</t>
        </is>
      </c>
      <c r="C124" t="inlineStr">
        <is>
          <t>94</t>
        </is>
      </c>
      <c r="D124" s="32" t="inlineStr">
        <is>
          <t>R</t>
        </is>
      </c>
      <c r="E124" s="135" t="inlineStr">
        <is>
          <t>Miểng dên</t>
        </is>
      </c>
      <c r="F124" s="135" t="inlineStr">
        <is>
          <t>71-3802</t>
        </is>
      </c>
      <c r="G124" s="135" t="n"/>
      <c r="H124" s="135" t="inlineStr">
        <is>
          <t>61.62</t>
        </is>
      </c>
      <c r="I124" s="135" t="inlineStr">
        <is>
          <t>26.6</t>
        </is>
      </c>
      <c r="J124" s="135" t="inlineStr">
        <is>
          <t>1.785</t>
        </is>
      </c>
      <c r="K124" s="135" t="inlineStr">
        <is>
          <t>Bộ</t>
        </is>
      </c>
      <c r="L124" s="135" t="n"/>
      <c r="M124" s="135" t="n"/>
      <c r="N124" s="136" t="n"/>
      <c r="O124" s="136" t="n"/>
      <c r="P124" s="136" t="n"/>
      <c r="Q124" s="136" t="n"/>
      <c r="R124" s="136" t="n"/>
      <c r="S124" s="135" t="inlineStr">
        <is>
          <t>🟢 CÓ</t>
        </is>
      </c>
    </row>
    <row r="125">
      <c r="A125" s="134" t="inlineStr">
        <is>
          <t>DEUTZ-KHD</t>
        </is>
      </c>
      <c r="B125" s="32" t="inlineStr">
        <is>
          <t>F5L 413FR</t>
        </is>
      </c>
      <c r="D125" s="32" t="inlineStr">
        <is>
          <t>M</t>
        </is>
      </c>
      <c r="E125" s="135" t="inlineStr">
        <is>
          <t>Miểng baze</t>
        </is>
      </c>
      <c r="F125" s="135" t="n"/>
      <c r="G125" s="135" t="n"/>
      <c r="H125" s="135" t="inlineStr">
        <is>
          <t>109</t>
        </is>
      </c>
      <c r="I125" s="135" t="inlineStr">
        <is>
          <t>30</t>
        </is>
      </c>
      <c r="J125" s="135" t="inlineStr">
        <is>
          <t>2.97</t>
        </is>
      </c>
      <c r="K125" s="135" t="inlineStr">
        <is>
          <t>Bộ</t>
        </is>
      </c>
      <c r="L125" s="135" t="n"/>
      <c r="M125" s="135" t="n"/>
      <c r="N125" s="136" t="n"/>
      <c r="O125" s="136" t="n"/>
      <c r="P125" s="136" t="n"/>
      <c r="Q125" s="136" t="n"/>
      <c r="R125" s="136" t="n"/>
      <c r="S125" s="135" t="inlineStr">
        <is>
          <t>🟢 CÓ</t>
        </is>
      </c>
    </row>
    <row r="126">
      <c r="A126" s="134" t="inlineStr">
        <is>
          <t>DEUTZ-KHD</t>
        </is>
      </c>
      <c r="B126" s="32" t="inlineStr">
        <is>
          <t>F5L 413FR</t>
        </is>
      </c>
      <c r="D126" s="32" t="inlineStr">
        <is>
          <t>R</t>
        </is>
      </c>
      <c r="E126" s="135" t="inlineStr">
        <is>
          <t>Miểng dên</t>
        </is>
      </c>
      <c r="F126" s="135" t="n"/>
      <c r="G126" s="135" t="n"/>
      <c r="H126" s="135" t="inlineStr">
        <is>
          <t>87</t>
        </is>
      </c>
      <c r="I126" s="135" t="inlineStr">
        <is>
          <t>28</t>
        </is>
      </c>
      <c r="J126" s="135" t="inlineStr">
        <is>
          <t>2.47</t>
        </is>
      </c>
      <c r="K126" s="135" t="inlineStr">
        <is>
          <t>Bộ</t>
        </is>
      </c>
      <c r="L126" s="135" t="n"/>
      <c r="M126" s="135" t="n"/>
      <c r="N126" s="136" t="n"/>
      <c r="O126" s="136" t="n"/>
      <c r="P126" s="136" t="n"/>
      <c r="Q126" s="136" t="n"/>
      <c r="R126" s="136" t="n"/>
      <c r="S126" s="135" t="inlineStr">
        <is>
          <t>🟢 CÓ</t>
        </is>
      </c>
    </row>
    <row r="127">
      <c r="A127" s="134" t="inlineStr">
        <is>
          <t>DEUTZ-KHD</t>
        </is>
      </c>
      <c r="B127" s="32" t="inlineStr">
        <is>
          <t>F5L 912/F5L 912 D</t>
        </is>
      </c>
      <c r="D127" s="32" t="inlineStr">
        <is>
          <t>M</t>
        </is>
      </c>
      <c r="E127" s="135" t="inlineStr">
        <is>
          <t>Miểng baze</t>
        </is>
      </c>
      <c r="F127" s="135" t="inlineStr">
        <is>
          <t>02-2228</t>
        </is>
      </c>
      <c r="G127" s="135" t="n"/>
      <c r="H127" s="135" t="inlineStr">
        <is>
          <t>74.5</t>
        </is>
      </c>
      <c r="I127" s="135" t="inlineStr">
        <is>
          <t>27</t>
        </is>
      </c>
      <c r="J127" s="135" t="inlineStr">
        <is>
          <t>2.23</t>
        </is>
      </c>
      <c r="K127" s="135" t="inlineStr">
        <is>
          <t>Bộ</t>
        </is>
      </c>
      <c r="L127" s="135" t="n"/>
      <c r="M127" s="135" t="n"/>
      <c r="N127" s="136" t="n"/>
      <c r="O127" s="136" t="n"/>
      <c r="P127" s="136" t="n"/>
      <c r="Q127" s="136" t="n"/>
      <c r="R127" s="136" t="n"/>
      <c r="S127" s="135" t="inlineStr">
        <is>
          <t>🟢 CÓ</t>
        </is>
      </c>
    </row>
    <row r="128">
      <c r="A128" s="134" t="inlineStr">
        <is>
          <t>DEUTZ-KHD</t>
        </is>
      </c>
      <c r="B128" s="32" t="inlineStr">
        <is>
          <t>F5L 912/F5L 912 D</t>
        </is>
      </c>
      <c r="D128" s="32" t="inlineStr">
        <is>
          <t>R</t>
        </is>
      </c>
      <c r="E128" s="135" t="inlineStr">
        <is>
          <t>Miểng dên</t>
        </is>
      </c>
      <c r="F128" s="135" t="inlineStr">
        <is>
          <t>01-2800</t>
        </is>
      </c>
      <c r="G128" s="135" t="n"/>
      <c r="H128" s="135" t="inlineStr">
        <is>
          <t>64</t>
        </is>
      </c>
      <c r="I128" s="135" t="inlineStr">
        <is>
          <t>25</t>
        </is>
      </c>
      <c r="J128" s="135" t="inlineStr">
        <is>
          <t>2</t>
        </is>
      </c>
      <c r="K128" s="135" t="inlineStr">
        <is>
          <t>Bộ</t>
        </is>
      </c>
      <c r="L128" s="135" t="n"/>
      <c r="M128" s="135" t="n"/>
      <c r="N128" s="136" t="n"/>
      <c r="O128" s="136" t="n"/>
      <c r="P128" s="136" t="n"/>
      <c r="Q128" s="136" t="n"/>
      <c r="R128" s="136" t="n"/>
      <c r="S128" s="135" t="inlineStr">
        <is>
          <t>🟢 CÓ</t>
        </is>
      </c>
    </row>
    <row r="129">
      <c r="A129" s="134" t="inlineStr">
        <is>
          <t>DEUTZ-KHD</t>
        </is>
      </c>
      <c r="B129" s="32" t="inlineStr">
        <is>
          <t>F6L 2114</t>
        </is>
      </c>
      <c r="D129" s="32" t="inlineStr">
        <is>
          <t>M</t>
        </is>
      </c>
      <c r="E129" s="135" t="inlineStr">
        <is>
          <t>Miểng baze</t>
        </is>
      </c>
      <c r="F129" s="135" t="inlineStr">
        <is>
          <t>1-61961CP</t>
        </is>
      </c>
      <c r="G129" s="135" t="n"/>
      <c r="H129" s="135" t="inlineStr">
        <is>
          <t>90.022</t>
        </is>
      </c>
      <c r="I129" s="135" t="inlineStr">
        <is>
          <t>29</t>
        </is>
      </c>
      <c r="J129" s="135" t="inlineStr">
        <is>
          <t>2.471</t>
        </is>
      </c>
      <c r="K129" s="135" t="inlineStr">
        <is>
          <t>Bộ</t>
        </is>
      </c>
      <c r="L129" s="135" t="n"/>
      <c r="M129" s="135" t="n"/>
      <c r="N129" s="136" t="n"/>
      <c r="O129" s="136" t="n"/>
      <c r="P129" s="136" t="n"/>
      <c r="Q129" s="136" t="n"/>
      <c r="R129" s="136" t="n"/>
      <c r="S129" s="135" t="inlineStr">
        <is>
          <t>🟢 CÓ</t>
        </is>
      </c>
    </row>
    <row r="130">
      <c r="A130" s="134" t="inlineStr">
        <is>
          <t>DEUTZ-KHD</t>
        </is>
      </c>
      <c r="B130" s="32" t="inlineStr">
        <is>
          <t>F6L 2114</t>
        </is>
      </c>
      <c r="D130" s="32" t="inlineStr">
        <is>
          <t>R</t>
        </is>
      </c>
      <c r="E130" s="135" t="inlineStr">
        <is>
          <t>Miểng dên</t>
        </is>
      </c>
      <c r="F130" s="135" t="inlineStr">
        <is>
          <t>1-61960CP</t>
        </is>
      </c>
      <c r="G130" s="135" t="n"/>
      <c r="H130" s="135" t="inlineStr">
        <is>
          <t>85.022</t>
        </is>
      </c>
      <c r="I130" s="135" t="inlineStr">
        <is>
          <t>29</t>
        </is>
      </c>
      <c r="J130" s="135" t="inlineStr">
        <is>
          <t>2.47</t>
        </is>
      </c>
      <c r="K130" s="135" t="inlineStr">
        <is>
          <t>Bộ</t>
        </is>
      </c>
      <c r="L130" s="135" t="n"/>
      <c r="M130" s="135" t="n"/>
      <c r="N130" s="136" t="n"/>
      <c r="O130" s="136" t="n"/>
      <c r="P130" s="136" t="n"/>
      <c r="Q130" s="136" t="n"/>
      <c r="R130" s="136" t="n"/>
      <c r="S130" s="135" t="inlineStr">
        <is>
          <t>🟢 CÓ</t>
        </is>
      </c>
    </row>
    <row r="131">
      <c r="A131" s="134" t="inlineStr">
        <is>
          <t>DEUTZ-KHD</t>
        </is>
      </c>
      <c r="B131" s="32" t="inlineStr">
        <is>
          <t>F6L 413FR</t>
        </is>
      </c>
      <c r="D131" s="32" t="inlineStr">
        <is>
          <t>M</t>
        </is>
      </c>
      <c r="E131" s="135" t="inlineStr">
        <is>
          <t>Miểng baze</t>
        </is>
      </c>
      <c r="F131" s="135" t="n"/>
      <c r="G131" s="135" t="n"/>
      <c r="H131" s="135" t="inlineStr">
        <is>
          <t>109</t>
        </is>
      </c>
      <c r="I131" s="135" t="inlineStr">
        <is>
          <t>30</t>
        </is>
      </c>
      <c r="J131" s="135" t="inlineStr">
        <is>
          <t>2.97</t>
        </is>
      </c>
      <c r="K131" s="135" t="inlineStr">
        <is>
          <t>Bộ</t>
        </is>
      </c>
      <c r="L131" s="135" t="n"/>
      <c r="M131" s="135" t="n"/>
      <c r="N131" s="136" t="n"/>
      <c r="O131" s="136" t="n"/>
      <c r="P131" s="136" t="n"/>
      <c r="Q131" s="136" t="n"/>
      <c r="R131" s="136" t="n"/>
      <c r="S131" s="135" t="inlineStr">
        <is>
          <t>🟢 CÓ</t>
        </is>
      </c>
    </row>
    <row r="132">
      <c r="A132" s="134" t="inlineStr">
        <is>
          <t>DEUTZ-KHD</t>
        </is>
      </c>
      <c r="B132" s="32" t="inlineStr">
        <is>
          <t>F6L 911/F6L 912/F6L 912 D/F6L 912 W</t>
        </is>
      </c>
      <c r="D132" s="32" t="inlineStr">
        <is>
          <t>M</t>
        </is>
      </c>
      <c r="E132" s="135" t="inlineStr">
        <is>
          <t>Miểng baze</t>
        </is>
      </c>
      <c r="F132" s="135" t="inlineStr">
        <is>
          <t>02-2228</t>
        </is>
      </c>
      <c r="G132" s="135" t="n"/>
      <c r="H132" s="135" t="inlineStr">
        <is>
          <t>74.5</t>
        </is>
      </c>
      <c r="I132" s="135" t="inlineStr">
        <is>
          <t>27</t>
        </is>
      </c>
      <c r="J132" s="135" t="inlineStr">
        <is>
          <t>2.23</t>
        </is>
      </c>
      <c r="K132" s="135" t="inlineStr">
        <is>
          <t>Bộ</t>
        </is>
      </c>
      <c r="L132" s="135" t="n"/>
      <c r="M132" s="135" t="n"/>
      <c r="N132" s="136" t="n"/>
      <c r="O132" s="136" t="n"/>
      <c r="P132" s="136" t="n"/>
      <c r="Q132" s="136" t="n"/>
      <c r="R132" s="136" t="n"/>
      <c r="S132" s="135" t="inlineStr">
        <is>
          <t>🟢 CÓ</t>
        </is>
      </c>
    </row>
    <row r="133">
      <c r="A133" s="134" t="inlineStr">
        <is>
          <t>DEUTZ-KHD</t>
        </is>
      </c>
      <c r="B133" s="32" t="inlineStr">
        <is>
          <t>F6L 911/F6L 912/F6L 912 D/F6L 912 W</t>
        </is>
      </c>
      <c r="D133" s="32" t="inlineStr">
        <is>
          <t>R</t>
        </is>
      </c>
      <c r="E133" s="135" t="inlineStr">
        <is>
          <t>Miểng dên</t>
        </is>
      </c>
      <c r="F133" s="135" t="inlineStr">
        <is>
          <t>01-2800</t>
        </is>
      </c>
      <c r="G133" s="135" t="n"/>
      <c r="H133" s="135" t="inlineStr">
        <is>
          <t>64</t>
        </is>
      </c>
      <c r="I133" s="135" t="inlineStr">
        <is>
          <t>25</t>
        </is>
      </c>
      <c r="J133" s="135" t="inlineStr">
        <is>
          <t>2</t>
        </is>
      </c>
      <c r="K133" s="135" t="inlineStr">
        <is>
          <t>Bộ</t>
        </is>
      </c>
      <c r="L133" s="135" t="n"/>
      <c r="M133" s="135" t="n"/>
      <c r="N133" s="136" t="n"/>
      <c r="O133" s="136" t="n"/>
      <c r="P133" s="136" t="n"/>
      <c r="Q133" s="136" t="n"/>
      <c r="R133" s="136" t="n"/>
      <c r="S133" s="135" t="inlineStr">
        <is>
          <t>🟢 CÓ</t>
        </is>
      </c>
    </row>
    <row r="134">
      <c r="A134" s="137" t="inlineStr">
        <is>
          <t>◆ DOOSAN/DAEWOO (20 sản phẩm)</t>
        </is>
      </c>
      <c r="B134" s="138" t="n"/>
      <c r="D134" s="138" t="n"/>
      <c r="E134" s="138" t="n"/>
      <c r="F134" s="138" t="n"/>
      <c r="G134" s="138" t="n"/>
      <c r="H134" s="138" t="n"/>
      <c r="I134" s="138" t="n"/>
      <c r="J134" s="138" t="n"/>
      <c r="K134" s="138" t="n"/>
      <c r="L134" s="138" t="n"/>
      <c r="M134" s="138" t="n"/>
      <c r="N134" s="138" t="n"/>
      <c r="O134" s="138" t="n"/>
      <c r="P134" s="138" t="n"/>
      <c r="Q134" s="138" t="n"/>
      <c r="R134" s="138" t="n"/>
      <c r="S134" s="138" t="n"/>
    </row>
    <row r="135">
      <c r="A135" s="134" t="inlineStr">
        <is>
          <t>DOOSAN/DAEWOO</t>
        </is>
      </c>
      <c r="B135" s="32" t="inlineStr">
        <is>
          <t>2492cc DOHC 24V</t>
        </is>
      </c>
      <c r="D135" s="32" t="inlineStr">
        <is>
          <t>M</t>
        </is>
      </c>
      <c r="E135" s="135" t="inlineStr">
        <is>
          <t>Miểng baze</t>
        </is>
      </c>
      <c r="F135" s="135" t="inlineStr">
        <is>
          <t>12340-86Z00-0B0</t>
        </is>
      </c>
      <c r="G135" s="135" t="n"/>
      <c r="H135" s="135" t="inlineStr">
        <is>
          <t>65</t>
        </is>
      </c>
      <c r="I135" s="135" t="inlineStr">
        <is>
          <t>16</t>
        </is>
      </c>
      <c r="J135" s="135" t="inlineStr">
        <is>
          <t>3.515</t>
        </is>
      </c>
      <c r="K135" s="135" t="inlineStr">
        <is>
          <t>Bộ</t>
        </is>
      </c>
      <c r="L135" s="135" t="n"/>
      <c r="M135" s="135" t="n"/>
      <c r="N135" s="136" t="n"/>
      <c r="O135" s="136" t="n"/>
      <c r="P135" s="136" t="n"/>
      <c r="Q135" s="136" t="n"/>
      <c r="R135" s="136" t="n"/>
      <c r="S135" s="135" t="inlineStr">
        <is>
          <t>🟢 CÓ</t>
        </is>
      </c>
    </row>
    <row r="136">
      <c r="A136" s="134" t="inlineStr">
        <is>
          <t>DOOSAN/DAEWOO</t>
        </is>
      </c>
      <c r="B136" s="32" t="inlineStr">
        <is>
          <t>2492cc DOHC 24V</t>
        </is>
      </c>
      <c r="D136" s="32" t="inlineStr">
        <is>
          <t>R</t>
        </is>
      </c>
      <c r="E136" s="135" t="inlineStr">
        <is>
          <t>Miểng dên</t>
        </is>
      </c>
      <c r="F136" s="135" t="inlineStr">
        <is>
          <t>12100-86Z00-0A0</t>
        </is>
      </c>
      <c r="G136" s="135" t="n"/>
      <c r="H136" s="135" t="inlineStr">
        <is>
          <t>47.2</t>
        </is>
      </c>
      <c r="I136" s="135" t="inlineStr">
        <is>
          <t>14.6</t>
        </is>
      </c>
      <c r="J136" s="135" t="inlineStr">
        <is>
          <t>1.6</t>
        </is>
      </c>
      <c r="K136" s="135" t="inlineStr">
        <is>
          <t>Bộ</t>
        </is>
      </c>
      <c r="L136" s="135" t="n"/>
      <c r="M136" s="135" t="n"/>
      <c r="N136" s="136" t="n"/>
      <c r="O136" s="136" t="n"/>
      <c r="P136" s="136" t="n"/>
      <c r="Q136" s="136" t="n"/>
      <c r="R136" s="136" t="n"/>
      <c r="S136" s="135" t="inlineStr">
        <is>
          <t>🟢 CÓ</t>
        </is>
      </c>
    </row>
    <row r="137">
      <c r="A137" s="134" t="inlineStr">
        <is>
          <t>DOOSAN/DAEWOO</t>
        </is>
      </c>
      <c r="B137" s="32" t="inlineStr">
        <is>
          <t>A15 SERIES/A16/G15MF/C16XE</t>
        </is>
      </c>
      <c r="D137" s="32" t="inlineStr">
        <is>
          <t>M</t>
        </is>
      </c>
      <c r="E137" s="135" t="inlineStr">
        <is>
          <t>Miểng baze</t>
        </is>
      </c>
      <c r="F137" s="135" t="inlineStr">
        <is>
          <t>90098313</t>
        </is>
      </c>
      <c r="G137" s="135" t="n"/>
      <c r="H137" s="135" t="inlineStr">
        <is>
          <t>59</t>
        </is>
      </c>
      <c r="I137" s="135" t="inlineStr">
        <is>
          <t>19.3</t>
        </is>
      </c>
      <c r="J137" s="135" t="inlineStr">
        <is>
          <t>2</t>
        </is>
      </c>
      <c r="K137" s="135" t="inlineStr">
        <is>
          <t>Bộ</t>
        </is>
      </c>
      <c r="L137" s="135" t="n"/>
      <c r="M137" s="135" t="n"/>
      <c r="N137" s="136" t="n"/>
      <c r="O137" s="136" t="n"/>
      <c r="P137" s="136" t="n"/>
      <c r="Q137" s="136" t="n"/>
      <c r="R137" s="136" t="n"/>
      <c r="S137" s="135" t="inlineStr">
        <is>
          <t>🟢 CÓ</t>
        </is>
      </c>
    </row>
    <row r="138">
      <c r="A138" s="134" t="inlineStr">
        <is>
          <t>DOOSAN/DAEWOO</t>
        </is>
      </c>
      <c r="B138" s="32" t="inlineStr">
        <is>
          <t>A15 SERIES/A16/G15MF/C16XE</t>
        </is>
      </c>
      <c r="D138" s="32" t="inlineStr">
        <is>
          <t>R</t>
        </is>
      </c>
      <c r="E138" s="135" t="inlineStr">
        <is>
          <t>Miểng dên</t>
        </is>
      </c>
      <c r="F138" s="135" t="inlineStr">
        <is>
          <t>90323617</t>
        </is>
      </c>
      <c r="G138" s="135" t="n"/>
      <c r="H138" s="135" t="inlineStr">
        <is>
          <t>46</t>
        </is>
      </c>
      <c r="I138" s="135" t="inlineStr">
        <is>
          <t>16.6</t>
        </is>
      </c>
      <c r="J138" s="135" t="inlineStr">
        <is>
          <t>1.497</t>
        </is>
      </c>
      <c r="K138" s="135" t="inlineStr">
        <is>
          <t>Bộ</t>
        </is>
      </c>
      <c r="L138" s="135" t="n"/>
      <c r="M138" s="135" t="n"/>
      <c r="N138" s="136" t="n"/>
      <c r="O138" s="136" t="n"/>
      <c r="P138" s="136" t="n"/>
      <c r="Q138" s="136" t="n"/>
      <c r="R138" s="136" t="n"/>
      <c r="S138" s="135" t="inlineStr">
        <is>
          <t>🟢 CÓ</t>
        </is>
      </c>
    </row>
    <row r="139">
      <c r="A139" s="134" t="inlineStr">
        <is>
          <t>DOOSAN/DAEWOO</t>
        </is>
      </c>
      <c r="B139" s="32" t="inlineStr">
        <is>
          <t>C20NE/X20SED/X22SE</t>
        </is>
      </c>
      <c r="D139" s="32" t="inlineStr">
        <is>
          <t>M</t>
        </is>
      </c>
      <c r="E139" s="135" t="inlineStr">
        <is>
          <t>Miểng baze</t>
        </is>
      </c>
      <c r="F139" s="135" t="inlineStr">
        <is>
          <t>H982/5</t>
        </is>
      </c>
      <c r="G139" s="135" t="n"/>
      <c r="H139" s="135" t="inlineStr">
        <is>
          <t>62.013</t>
        </is>
      </c>
      <c r="I139" s="135" t="inlineStr">
        <is>
          <t>19.5</t>
        </is>
      </c>
      <c r="J139" s="135" t="inlineStr">
        <is>
          <t>1.995</t>
        </is>
      </c>
      <c r="K139" s="135" t="inlineStr">
        <is>
          <t>Bộ</t>
        </is>
      </c>
      <c r="L139" s="135" t="n"/>
      <c r="M139" s="135" t="n"/>
      <c r="N139" s="136" t="n"/>
      <c r="O139" s="136" t="n"/>
      <c r="P139" s="136" t="n"/>
      <c r="Q139" s="136" t="n"/>
      <c r="R139" s="136" t="n"/>
      <c r="S139" s="135" t="inlineStr">
        <is>
          <t>🟢 CÓ</t>
        </is>
      </c>
    </row>
    <row r="140">
      <c r="A140" s="134" t="inlineStr">
        <is>
          <t>DOOSAN/DAEWOO</t>
        </is>
      </c>
      <c r="B140" s="32" t="inlineStr">
        <is>
          <t>C20NE/X20SED/X22SE</t>
        </is>
      </c>
      <c r="D140" s="32" t="inlineStr">
        <is>
          <t>R</t>
        </is>
      </c>
      <c r="E140" s="135" t="inlineStr">
        <is>
          <t>Miểng dên</t>
        </is>
      </c>
      <c r="F140" s="135" t="inlineStr">
        <is>
          <t>71-3626/4</t>
        </is>
      </c>
      <c r="G140" s="135" t="n"/>
      <c r="H140" s="135" t="inlineStr">
        <is>
          <t>52</t>
        </is>
      </c>
      <c r="I140" s="135" t="inlineStr">
        <is>
          <t>19.3</t>
        </is>
      </c>
      <c r="J140" s="135" t="inlineStr">
        <is>
          <t>1.5</t>
        </is>
      </c>
      <c r="K140" s="135" t="inlineStr">
        <is>
          <t>Bộ</t>
        </is>
      </c>
      <c r="L140" s="135" t="n"/>
      <c r="M140" s="135" t="n"/>
      <c r="N140" s="136" t="n"/>
      <c r="O140" s="136" t="n"/>
      <c r="P140" s="136" t="n"/>
      <c r="Q140" s="136" t="n"/>
      <c r="R140" s="136" t="n"/>
      <c r="S140" s="135" t="inlineStr">
        <is>
          <t>🟢 CÓ</t>
        </is>
      </c>
    </row>
    <row r="141">
      <c r="A141" s="134" t="inlineStr">
        <is>
          <t>DOOSAN/DAEWOO</t>
        </is>
      </c>
      <c r="B141" s="32" t="inlineStr">
        <is>
          <t>C30NE</t>
        </is>
      </c>
      <c r="D141" s="32" t="inlineStr">
        <is>
          <t>M</t>
        </is>
      </c>
      <c r="E141" s="135" t="inlineStr">
        <is>
          <t>Miểng baze</t>
        </is>
      </c>
      <c r="F141" s="135" t="n"/>
      <c r="G141" s="135" t="n"/>
      <c r="H141" s="135" t="inlineStr">
        <is>
          <t>62</t>
        </is>
      </c>
      <c r="I141" s="135" t="inlineStr">
        <is>
          <t>22.42</t>
        </is>
      </c>
      <c r="J141" s="135" t="inlineStr">
        <is>
          <t>1.989</t>
        </is>
      </c>
      <c r="K141" s="135" t="inlineStr">
        <is>
          <t>Bộ</t>
        </is>
      </c>
      <c r="L141" s="135" t="n"/>
      <c r="M141" s="135" t="n"/>
      <c r="N141" s="136" t="n"/>
      <c r="O141" s="136" t="n"/>
      <c r="P141" s="136" t="n"/>
      <c r="Q141" s="136" t="n"/>
      <c r="R141" s="136" t="n"/>
      <c r="S141" s="135" t="inlineStr">
        <is>
          <t>🟢 CÓ</t>
        </is>
      </c>
    </row>
    <row r="142">
      <c r="A142" s="134" t="inlineStr">
        <is>
          <t>DOOSAN/DAEWOO</t>
        </is>
      </c>
      <c r="B142" s="32" t="inlineStr">
        <is>
          <t>C30NE</t>
        </is>
      </c>
      <c r="D142" s="32" t="inlineStr">
        <is>
          <t>R</t>
        </is>
      </c>
      <c r="E142" s="135" t="inlineStr">
        <is>
          <t>Miểng dên</t>
        </is>
      </c>
      <c r="F142" s="135" t="n"/>
      <c r="G142" s="135" t="n"/>
      <c r="H142" s="135" t="inlineStr">
        <is>
          <t>55</t>
        </is>
      </c>
      <c r="I142" s="135" t="inlineStr">
        <is>
          <t>19.61</t>
        </is>
      </c>
      <c r="J142" s="135" t="inlineStr">
        <is>
          <t>1.499</t>
        </is>
      </c>
      <c r="K142" s="135" t="inlineStr">
        <is>
          <t>Bộ</t>
        </is>
      </c>
      <c r="L142" s="135" t="n"/>
      <c r="M142" s="135" t="n"/>
      <c r="N142" s="136" t="n"/>
      <c r="O142" s="136" t="n"/>
      <c r="P142" s="136" t="n"/>
      <c r="Q142" s="136" t="n"/>
      <c r="R142" s="136" t="n"/>
      <c r="S142" s="135" t="inlineStr">
        <is>
          <t>🟢 CÓ</t>
        </is>
      </c>
    </row>
    <row r="143">
      <c r="A143" s="134" t="inlineStr">
        <is>
          <t>DOOSAN/DAEWOO</t>
        </is>
      </c>
      <c r="B143" s="32" t="inlineStr">
        <is>
          <t>DV11</t>
        </is>
      </c>
      <c r="C143" t="inlineStr">
        <is>
          <t>128</t>
        </is>
      </c>
      <c r="D143" s="32" t="inlineStr">
        <is>
          <t>R</t>
        </is>
      </c>
      <c r="E143" s="135" t="inlineStr">
        <is>
          <t>Miểng dên</t>
        </is>
      </c>
      <c r="F143" s="135" t="n"/>
      <c r="G143" s="135" t="n"/>
      <c r="H143" s="135" t="n">
        <v>98</v>
      </c>
      <c r="I143" s="135" t="n">
        <v>30</v>
      </c>
      <c r="J143" s="135" t="n"/>
      <c r="K143" s="135" t="inlineStr">
        <is>
          <t>Bộ</t>
        </is>
      </c>
      <c r="L143" s="135" t="n"/>
      <c r="M143" s="135" t="n"/>
      <c r="N143" s="136" t="n"/>
      <c r="O143" s="136" t="n"/>
      <c r="P143" s="136" t="n"/>
      <c r="Q143" s="136" t="n"/>
      <c r="R143" s="136" t="n"/>
      <c r="S143" s="135" t="inlineStr">
        <is>
          <t>🟢 CÓ</t>
        </is>
      </c>
    </row>
    <row r="144">
      <c r="A144" s="134" t="inlineStr">
        <is>
          <t>DOOSAN/DAEWOO</t>
        </is>
      </c>
      <c r="B144" s="32" t="inlineStr">
        <is>
          <t>F8B</t>
        </is>
      </c>
      <c r="D144" s="32" t="inlineStr">
        <is>
          <t>M</t>
        </is>
      </c>
      <c r="E144" s="135" t="inlineStr">
        <is>
          <t>Miểng baze</t>
        </is>
      </c>
      <c r="F144" s="135" t="n"/>
      <c r="G144" s="135" t="n"/>
      <c r="H144" s="135" t="inlineStr">
        <is>
          <t>54</t>
        </is>
      </c>
      <c r="I144" s="135" t="inlineStr">
        <is>
          <t>17.1</t>
        </is>
      </c>
      <c r="J144" s="135" t="inlineStr">
        <is>
          <t>1.991</t>
        </is>
      </c>
      <c r="K144" s="135" t="inlineStr">
        <is>
          <t>Bộ</t>
        </is>
      </c>
      <c r="L144" s="135" t="n"/>
      <c r="M144" s="135" t="n"/>
      <c r="N144" s="136" t="n"/>
      <c r="O144" s="136" t="n"/>
      <c r="P144" s="136" t="n"/>
      <c r="Q144" s="136" t="n"/>
      <c r="R144" s="136" t="n"/>
      <c r="S144" s="135" t="inlineStr">
        <is>
          <t>🟢 CÓ</t>
        </is>
      </c>
    </row>
    <row r="145">
      <c r="A145" s="134" t="inlineStr">
        <is>
          <t>DOOSAN/DAEWOO</t>
        </is>
      </c>
      <c r="B145" s="32" t="inlineStr">
        <is>
          <t>F8B</t>
        </is>
      </c>
      <c r="D145" s="32" t="inlineStr">
        <is>
          <t>R</t>
        </is>
      </c>
      <c r="E145" s="135" t="inlineStr">
        <is>
          <t>Miểng dên</t>
        </is>
      </c>
      <c r="F145" s="135" t="n"/>
      <c r="G145" s="135" t="n"/>
      <c r="H145" s="135" t="inlineStr">
        <is>
          <t>41</t>
        </is>
      </c>
      <c r="I145" s="135" t="inlineStr">
        <is>
          <t>18.1</t>
        </is>
      </c>
      <c r="J145" s="135" t="inlineStr">
        <is>
          <t>1.491</t>
        </is>
      </c>
      <c r="K145" s="135" t="inlineStr">
        <is>
          <t>Bộ</t>
        </is>
      </c>
      <c r="L145" s="135" t="n"/>
      <c r="M145" s="135" t="n"/>
      <c r="N145" s="136" t="n"/>
      <c r="O145" s="136" t="n"/>
      <c r="P145" s="136" t="n"/>
      <c r="Q145" s="136" t="n"/>
      <c r="R145" s="136" t="n"/>
      <c r="S145" s="135" t="n"/>
    </row>
    <row r="146">
      <c r="A146" s="134" t="inlineStr">
        <is>
          <t>DOOSAN/DAEWOO</t>
        </is>
      </c>
      <c r="B146" s="32" t="inlineStr">
        <is>
          <t>F8C, F8CL</t>
        </is>
      </c>
      <c r="D146" s="32" t="inlineStr">
        <is>
          <t>M</t>
        </is>
      </c>
      <c r="E146" s="135" t="inlineStr">
        <is>
          <t>Miểng baze</t>
        </is>
      </c>
      <c r="F146" s="135" t="inlineStr">
        <is>
          <t>12300-61810</t>
        </is>
      </c>
      <c r="G146" s="135" t="n"/>
      <c r="H146" s="135" t="inlineStr">
        <is>
          <t>48</t>
        </is>
      </c>
      <c r="I146" s="135" t="inlineStr">
        <is>
          <t>17</t>
        </is>
      </c>
      <c r="J146" s="135" t="inlineStr">
        <is>
          <t>1.99</t>
        </is>
      </c>
      <c r="K146" s="135" t="inlineStr">
        <is>
          <t>Bộ</t>
        </is>
      </c>
      <c r="L146" s="135" t="n"/>
      <c r="M146" s="135" t="n"/>
      <c r="N146" s="136" t="n"/>
      <c r="O146" s="136" t="n"/>
      <c r="P146" s="136" t="n"/>
      <c r="Q146" s="136" t="n"/>
      <c r="R146" s="136" t="n"/>
      <c r="S146" s="135" t="inlineStr">
        <is>
          <t>🟢 CÓ</t>
        </is>
      </c>
    </row>
    <row r="147">
      <c r="A147" s="134" t="inlineStr">
        <is>
          <t>DOOSAN/DAEWOO</t>
        </is>
      </c>
      <c r="B147" s="32" t="inlineStr">
        <is>
          <t>F8C, F8CL</t>
        </is>
      </c>
      <c r="D147" s="32" t="inlineStr">
        <is>
          <t>R</t>
        </is>
      </c>
      <c r="E147" s="135" t="inlineStr">
        <is>
          <t>Miểng dên</t>
        </is>
      </c>
      <c r="F147" s="135" t="inlineStr">
        <is>
          <t>23060-33030</t>
        </is>
      </c>
      <c r="G147" s="135" t="n"/>
      <c r="H147" s="135" t="inlineStr">
        <is>
          <t>41</t>
        </is>
      </c>
      <c r="I147" s="135" t="inlineStr">
        <is>
          <t>18</t>
        </is>
      </c>
      <c r="J147" s="135" t="inlineStr">
        <is>
          <t>1.49</t>
        </is>
      </c>
      <c r="K147" s="135" t="inlineStr">
        <is>
          <t>Bộ</t>
        </is>
      </c>
      <c r="L147" s="135" t="n"/>
      <c r="M147" s="135" t="n"/>
      <c r="N147" s="136" t="n"/>
      <c r="O147" s="136" t="n"/>
      <c r="P147" s="136" t="n"/>
      <c r="Q147" s="136" t="n"/>
      <c r="R147" s="136" t="n"/>
      <c r="S147" s="135" t="inlineStr">
        <is>
          <t>🟢 CÓ</t>
        </is>
      </c>
    </row>
    <row r="148">
      <c r="A148" s="134" t="inlineStr">
        <is>
          <t>DOOSAN/DAEWOO</t>
        </is>
      </c>
      <c r="B148" s="32" t="inlineStr">
        <is>
          <t>FAMILLY II/C20LE/SED/X20SE/SED/X22SE</t>
        </is>
      </c>
      <c r="D148" s="32" t="inlineStr">
        <is>
          <t>M</t>
        </is>
      </c>
      <c r="E148" s="135" t="inlineStr">
        <is>
          <t>Miểng baze</t>
        </is>
      </c>
      <c r="F148" s="135" t="inlineStr">
        <is>
          <t>92017650</t>
        </is>
      </c>
      <c r="G148" s="135" t="n"/>
      <c r="H148" s="135" t="inlineStr">
        <is>
          <t>62</t>
        </is>
      </c>
      <c r="I148" s="135" t="inlineStr">
        <is>
          <t>19.5</t>
        </is>
      </c>
      <c r="J148" s="135" t="inlineStr">
        <is>
          <t>1.995</t>
        </is>
      </c>
      <c r="K148" s="135" t="inlineStr">
        <is>
          <t>Bộ</t>
        </is>
      </c>
      <c r="L148" s="135" t="n"/>
      <c r="M148" s="135" t="n"/>
      <c r="N148" s="136" t="n"/>
      <c r="O148" s="136" t="n"/>
      <c r="P148" s="136" t="n"/>
      <c r="Q148" s="136" t="n"/>
      <c r="R148" s="136" t="n"/>
      <c r="S148" s="135" t="inlineStr">
        <is>
          <t>🟢 CÓ</t>
        </is>
      </c>
    </row>
    <row r="149">
      <c r="A149" s="134" t="inlineStr">
        <is>
          <t>DOOSAN/DAEWOO</t>
        </is>
      </c>
      <c r="B149" s="32" t="inlineStr">
        <is>
          <t>FAMILLY II/C20LE/SED/X20SE/SED/X22SE</t>
        </is>
      </c>
      <c r="D149" s="32" t="inlineStr">
        <is>
          <t>R</t>
        </is>
      </c>
      <c r="E149" s="135" t="inlineStr">
        <is>
          <t>Miểng dên</t>
        </is>
      </c>
      <c r="F149" s="135" t="inlineStr">
        <is>
          <t>92028817</t>
        </is>
      </c>
      <c r="G149" s="135" t="n"/>
      <c r="H149" s="135" t="inlineStr">
        <is>
          <t>52</t>
        </is>
      </c>
      <c r="I149" s="135" t="inlineStr">
        <is>
          <t>19.3</t>
        </is>
      </c>
      <c r="J149" s="135" t="inlineStr">
        <is>
          <t>1.5</t>
        </is>
      </c>
      <c r="K149" s="135" t="inlineStr">
        <is>
          <t>Bộ</t>
        </is>
      </c>
      <c r="L149" s="135" t="n"/>
      <c r="M149" s="135" t="n"/>
      <c r="N149" s="136" t="n"/>
      <c r="O149" s="136" t="n"/>
      <c r="P149" s="136" t="n"/>
      <c r="Q149" s="136" t="n"/>
      <c r="R149" s="136" t="n"/>
      <c r="S149" s="135" t="inlineStr">
        <is>
          <t>🟢 CÓ</t>
        </is>
      </c>
    </row>
    <row r="150">
      <c r="A150" s="134" t="inlineStr">
        <is>
          <t>DOOSAN/DAEWOO</t>
        </is>
      </c>
      <c r="B150" s="32" t="inlineStr">
        <is>
          <t>G13B</t>
        </is>
      </c>
      <c r="D150" s="32" t="inlineStr">
        <is>
          <t>M</t>
        </is>
      </c>
      <c r="E150" s="135" t="inlineStr">
        <is>
          <t>Miểng baze</t>
        </is>
      </c>
      <c r="F150" s="135" t="inlineStr">
        <is>
          <t>12340-82000</t>
        </is>
      </c>
      <c r="G150" s="135" t="n"/>
      <c r="H150" s="135" t="inlineStr">
        <is>
          <t>49</t>
        </is>
      </c>
      <c r="I150" s="135" t="inlineStr">
        <is>
          <t>18.1</t>
        </is>
      </c>
      <c r="J150" s="135" t="inlineStr">
        <is>
          <t>2</t>
        </is>
      </c>
      <c r="K150" s="135" t="inlineStr">
        <is>
          <t>Bộ</t>
        </is>
      </c>
      <c r="L150" s="135" t="n"/>
      <c r="M150" s="135" t="n"/>
      <c r="N150" s="136" t="n"/>
      <c r="O150" s="136" t="n"/>
      <c r="P150" s="136" t="n"/>
      <c r="Q150" s="136" t="n"/>
      <c r="R150" s="136" t="n"/>
      <c r="S150" s="135" t="inlineStr">
        <is>
          <t>🟢 CÓ</t>
        </is>
      </c>
    </row>
    <row r="151">
      <c r="A151" s="134" t="inlineStr">
        <is>
          <t>DOOSAN/DAEWOO</t>
        </is>
      </c>
      <c r="B151" s="32" t="inlineStr">
        <is>
          <t>G13B</t>
        </is>
      </c>
      <c r="D151" s="32" t="inlineStr">
        <is>
          <t>R</t>
        </is>
      </c>
      <c r="E151" s="135" t="inlineStr">
        <is>
          <t>Miểng dên</t>
        </is>
      </c>
      <c r="F151" s="135" t="inlineStr">
        <is>
          <t>12100-82810</t>
        </is>
      </c>
      <c r="G151" s="135" t="n"/>
      <c r="H151" s="135" t="inlineStr">
        <is>
          <t>45</t>
        </is>
      </c>
      <c r="I151" s="135" t="inlineStr">
        <is>
          <t>18.1</t>
        </is>
      </c>
      <c r="J151" s="135" t="inlineStr">
        <is>
          <t>1.49</t>
        </is>
      </c>
      <c r="K151" s="135" t="inlineStr">
        <is>
          <t>Bộ</t>
        </is>
      </c>
      <c r="L151" s="135" t="n"/>
      <c r="M151" s="135" t="n"/>
      <c r="N151" s="136" t="n"/>
      <c r="O151" s="136" t="n"/>
      <c r="P151" s="136" t="n"/>
      <c r="Q151" s="136" t="n"/>
      <c r="R151" s="136" t="n"/>
      <c r="S151" s="135" t="inlineStr">
        <is>
          <t>🟢 CÓ</t>
        </is>
      </c>
    </row>
    <row r="152">
      <c r="A152" s="134" t="inlineStr">
        <is>
          <t>DOOSAN/DAEWOO</t>
        </is>
      </c>
      <c r="B152" s="32" t="inlineStr">
        <is>
          <t>S-TEC</t>
        </is>
      </c>
      <c r="D152" s="32" t="inlineStr">
        <is>
          <t>R</t>
        </is>
      </c>
      <c r="E152" s="135" t="inlineStr">
        <is>
          <t>Miểng dên</t>
        </is>
      </c>
      <c r="F152" s="135" t="inlineStr">
        <is>
          <t>4-66755RA</t>
        </is>
      </c>
      <c r="G152" s="135" t="n"/>
      <c r="H152" s="135" t="inlineStr">
        <is>
          <t>41</t>
        </is>
      </c>
      <c r="I152" s="135" t="inlineStr">
        <is>
          <t>18</t>
        </is>
      </c>
      <c r="J152" s="135" t="inlineStr">
        <is>
          <t>1.49</t>
        </is>
      </c>
      <c r="K152" s="135" t="inlineStr">
        <is>
          <t>Bộ</t>
        </is>
      </c>
      <c r="L152" s="135" t="n"/>
      <c r="M152" s="135" t="n"/>
      <c r="N152" s="136" t="n"/>
      <c r="O152" s="136" t="n"/>
      <c r="P152" s="136" t="n"/>
      <c r="Q152" s="136" t="n"/>
      <c r="R152" s="136" t="n"/>
      <c r="S152" s="135" t="inlineStr">
        <is>
          <t>🟢 CÓ</t>
        </is>
      </c>
    </row>
    <row r="153">
      <c r="A153" s="134" t="inlineStr">
        <is>
          <t>DOOSAN/DAEWOO</t>
        </is>
      </c>
      <c r="B153" s="32" t="inlineStr">
        <is>
          <t>X22SE/T22SED</t>
        </is>
      </c>
      <c r="D153" s="32" t="inlineStr">
        <is>
          <t>M</t>
        </is>
      </c>
      <c r="E153" s="135" t="inlineStr">
        <is>
          <t>Miểng baze</t>
        </is>
      </c>
      <c r="F153" s="135" t="inlineStr">
        <is>
          <t>H059/5</t>
        </is>
      </c>
      <c r="G153" s="135" t="n"/>
      <c r="H153" s="135" t="inlineStr">
        <is>
          <t>62.013</t>
        </is>
      </c>
      <c r="I153" s="135" t="inlineStr">
        <is>
          <t>19.5</t>
        </is>
      </c>
      <c r="J153" s="135" t="inlineStr">
        <is>
          <t>1.995</t>
        </is>
      </c>
      <c r="K153" s="135" t="inlineStr">
        <is>
          <t>Bộ</t>
        </is>
      </c>
      <c r="L153" s="135" t="n"/>
      <c r="M153" s="135" t="n"/>
      <c r="N153" s="136" t="n"/>
      <c r="O153" s="136" t="n"/>
      <c r="P153" s="136" t="n"/>
      <c r="Q153" s="136" t="n"/>
      <c r="R153" s="136" t="n"/>
      <c r="S153" s="135" t="inlineStr">
        <is>
          <t>🟢 CÓ</t>
        </is>
      </c>
    </row>
    <row r="154">
      <c r="A154" s="134" t="inlineStr">
        <is>
          <t>DOOSAN/DAEWOO</t>
        </is>
      </c>
      <c r="B154" s="32" t="inlineStr">
        <is>
          <t>X22SE/T22SED</t>
        </is>
      </c>
      <c r="D154" s="32" t="inlineStr">
        <is>
          <t>R</t>
        </is>
      </c>
      <c r="E154" s="135" t="inlineStr">
        <is>
          <t>Miểng dên</t>
        </is>
      </c>
      <c r="F154" s="135" t="inlineStr">
        <is>
          <t>92028817</t>
        </is>
      </c>
      <c r="G154" s="135" t="n"/>
      <c r="H154" s="135" t="inlineStr">
        <is>
          <t>52</t>
        </is>
      </c>
      <c r="I154" s="135" t="inlineStr">
        <is>
          <t>19.3</t>
        </is>
      </c>
      <c r="J154" s="135" t="inlineStr">
        <is>
          <t>1.5</t>
        </is>
      </c>
      <c r="K154" s="135" t="inlineStr">
        <is>
          <t>Bộ</t>
        </is>
      </c>
      <c r="L154" s="135" t="n"/>
      <c r="M154" s="135" t="n"/>
      <c r="N154" s="136" t="n"/>
      <c r="O154" s="136" t="n"/>
      <c r="P154" s="136" t="n"/>
      <c r="Q154" s="136" t="n"/>
      <c r="R154" s="136" t="n"/>
      <c r="S154" s="135" t="inlineStr">
        <is>
          <t>🟢 CÓ</t>
        </is>
      </c>
    </row>
    <row r="155">
      <c r="A155" s="137" t="inlineStr">
        <is>
          <t>◆ FORD USA (85 sản phẩm)</t>
        </is>
      </c>
      <c r="B155" s="138" t="n"/>
      <c r="D155" s="138" t="n"/>
      <c r="E155" s="138" t="n"/>
      <c r="F155" s="138" t="n"/>
      <c r="G155" s="138" t="n"/>
      <c r="H155" s="138" t="n"/>
      <c r="I155" s="138" t="n"/>
      <c r="J155" s="138" t="n"/>
      <c r="K155" s="138" t="n"/>
      <c r="L155" s="138" t="n"/>
      <c r="M155" s="138" t="n"/>
      <c r="N155" s="138" t="n"/>
      <c r="O155" s="138" t="n"/>
      <c r="P155" s="138" t="n"/>
      <c r="Q155" s="138" t="n"/>
      <c r="R155" s="138" t="n"/>
      <c r="S155" s="138" t="n"/>
    </row>
    <row r="156">
      <c r="A156" s="134" t="inlineStr">
        <is>
          <t>FORD USA</t>
        </is>
      </c>
      <c r="B156" s="32" t="inlineStr">
        <is>
          <t>116 TURBO</t>
        </is>
      </c>
      <c r="D156" s="32" t="inlineStr">
        <is>
          <t>M</t>
        </is>
      </c>
      <c r="E156" s="135" t="inlineStr">
        <is>
          <t>Miểng baze</t>
        </is>
      </c>
      <c r="F156" s="135" t="inlineStr">
        <is>
          <t>5M1706A</t>
        </is>
      </c>
      <c r="G156" s="135" t="n"/>
      <c r="H156" s="135" t="inlineStr">
        <is>
          <t>62.30112</t>
        </is>
      </c>
      <c r="I156" s="135" t="inlineStr">
        <is>
          <t>21.45</t>
        </is>
      </c>
      <c r="J156" s="135" t="inlineStr">
        <is>
          <t>2.12852</t>
        </is>
      </c>
      <c r="K156" s="135" t="inlineStr">
        <is>
          <t>Bộ</t>
        </is>
      </c>
      <c r="L156" s="135" t="n"/>
      <c r="M156" s="135" t="n"/>
      <c r="N156" s="136" t="n"/>
      <c r="O156" s="136" t="n"/>
      <c r="P156" s="136" t="n"/>
      <c r="Q156" s="136" t="n"/>
      <c r="R156" s="136" t="n"/>
      <c r="S156" s="135" t="inlineStr">
        <is>
          <t>🟢 CÓ</t>
        </is>
      </c>
    </row>
    <row r="157">
      <c r="A157" s="134" t="inlineStr">
        <is>
          <t>FORD USA</t>
        </is>
      </c>
      <c r="B157" s="32" t="inlineStr">
        <is>
          <t>116 TURBO</t>
        </is>
      </c>
      <c r="D157" s="32" t="inlineStr">
        <is>
          <t>R</t>
        </is>
      </c>
      <c r="E157" s="135" t="inlineStr">
        <is>
          <t>Miểng dên</t>
        </is>
      </c>
      <c r="F157" s="135" t="inlineStr">
        <is>
          <t>4B1380A</t>
        </is>
      </c>
      <c r="G157" s="135" t="n"/>
      <c r="H157" s="135" t="inlineStr">
        <is>
          <t>46.90872</t>
        </is>
      </c>
      <c r="I157" s="135" t="inlineStr">
        <is>
          <t>19.4818</t>
        </is>
      </c>
      <c r="J157" s="135" t="inlineStr">
        <is>
          <t>1.48844</t>
        </is>
      </c>
      <c r="K157" s="135" t="inlineStr">
        <is>
          <t>Bộ</t>
        </is>
      </c>
      <c r="L157" s="135" t="n"/>
      <c r="M157" s="135" t="n"/>
      <c r="N157" s="136" t="n"/>
      <c r="O157" s="136" t="n"/>
      <c r="P157" s="136" t="n"/>
      <c r="Q157" s="136" t="n"/>
      <c r="R157" s="136" t="n"/>
      <c r="S157" s="135" t="inlineStr">
        <is>
          <t>🟢 CÓ</t>
        </is>
      </c>
    </row>
    <row r="158">
      <c r="A158" s="134" t="inlineStr">
        <is>
          <t>FORD USA</t>
        </is>
      </c>
      <c r="B158" s="32" t="inlineStr">
        <is>
          <t>121 DOHC Zetec/122 DOHC Zetec</t>
        </is>
      </c>
      <c r="D158" s="32" t="inlineStr">
        <is>
          <t>M</t>
        </is>
      </c>
      <c r="E158" s="135" t="inlineStr">
        <is>
          <t>Miểng baze</t>
        </is>
      </c>
      <c r="F158" s="135" t="inlineStr">
        <is>
          <t>5M7193A</t>
        </is>
      </c>
      <c r="G158" s="135" t="n"/>
      <c r="H158" s="135" t="inlineStr">
        <is>
          <t>62.3</t>
        </is>
      </c>
      <c r="I158" s="135" t="inlineStr">
        <is>
          <t>19.21</t>
        </is>
      </c>
      <c r="J158" s="135" t="inlineStr">
        <is>
          <t>2.131</t>
        </is>
      </c>
      <c r="K158" s="135" t="inlineStr">
        <is>
          <t>Bộ</t>
        </is>
      </c>
      <c r="L158" s="135" t="n"/>
      <c r="M158" s="135" t="n"/>
      <c r="N158" s="136" t="n"/>
      <c r="O158" s="136" t="n"/>
      <c r="P158" s="136" t="n"/>
      <c r="Q158" s="136" t="n"/>
      <c r="R158" s="136" t="n"/>
      <c r="S158" s="135" t="inlineStr">
        <is>
          <t>🟢 CÓ</t>
        </is>
      </c>
    </row>
    <row r="159">
      <c r="A159" s="134" t="inlineStr">
        <is>
          <t>FORD USA</t>
        </is>
      </c>
      <c r="B159" s="32" t="inlineStr">
        <is>
          <t>121 DOHC Zetec/122 DOHC Zetec</t>
        </is>
      </c>
      <c r="D159" s="32" t="inlineStr">
        <is>
          <t>R</t>
        </is>
      </c>
      <c r="E159" s="135" t="inlineStr">
        <is>
          <t>Miểng dên</t>
        </is>
      </c>
      <c r="F159" s="135" t="inlineStr">
        <is>
          <t>4B4135A</t>
        </is>
      </c>
      <c r="G159" s="135" t="n"/>
      <c r="H159" s="135" t="inlineStr">
        <is>
          <t>49.91</t>
        </is>
      </c>
      <c r="I159" s="135" t="inlineStr">
        <is>
          <t>20.3</t>
        </is>
      </c>
      <c r="J159" s="135" t="inlineStr">
        <is>
          <t>1.475</t>
        </is>
      </c>
      <c r="K159" s="135" t="inlineStr">
        <is>
          <t>Bộ</t>
        </is>
      </c>
      <c r="L159" s="135" t="n"/>
      <c r="M159" s="135" t="n"/>
      <c r="N159" s="136" t="n"/>
      <c r="O159" s="136" t="n"/>
      <c r="P159" s="136" t="n"/>
      <c r="Q159" s="136" t="n"/>
      <c r="R159" s="136" t="n"/>
      <c r="S159" s="135" t="inlineStr">
        <is>
          <t>🟢 CÓ</t>
        </is>
      </c>
    </row>
    <row r="160">
      <c r="A160" s="134" t="inlineStr">
        <is>
          <t>FORD USA</t>
        </is>
      </c>
      <c r="B160" s="32" t="inlineStr">
        <is>
          <t>121 Duratec</t>
        </is>
      </c>
      <c r="D160" s="32" t="inlineStr">
        <is>
          <t>M</t>
        </is>
      </c>
      <c r="E160" s="135" t="inlineStr">
        <is>
          <t>Miểng baze</t>
        </is>
      </c>
      <c r="F160" s="135" t="inlineStr">
        <is>
          <t>5M8174A</t>
        </is>
      </c>
      <c r="G160" s="135" t="n"/>
      <c r="H160" s="135" t="inlineStr">
        <is>
          <t>57.036</t>
        </is>
      </c>
      <c r="I160" s="135" t="inlineStr">
        <is>
          <t>19.1</t>
        </is>
      </c>
      <c r="J160" s="135" t="inlineStr">
        <is>
          <t>2.515</t>
        </is>
      </c>
      <c r="K160" s="135" t="inlineStr">
        <is>
          <t>Bộ</t>
        </is>
      </c>
      <c r="L160" s="135" t="n"/>
      <c r="M160" s="135" t="n"/>
      <c r="N160" s="136" t="n"/>
      <c r="O160" s="136" t="n"/>
      <c r="P160" s="136" t="n"/>
      <c r="Q160" s="136" t="n"/>
      <c r="R160" s="136" t="n"/>
      <c r="S160" s="135" t="inlineStr">
        <is>
          <t>🟢 CÓ</t>
        </is>
      </c>
    </row>
    <row r="161">
      <c r="A161" s="134" t="inlineStr">
        <is>
          <t>FORD USA</t>
        </is>
      </c>
      <c r="B161" s="32" t="inlineStr">
        <is>
          <t>121 Duratec</t>
        </is>
      </c>
      <c r="D161" s="32" t="inlineStr">
        <is>
          <t>R</t>
        </is>
      </c>
      <c r="E161" s="135" t="inlineStr">
        <is>
          <t>Miểng dên</t>
        </is>
      </c>
      <c r="F161" s="135" t="inlineStr">
        <is>
          <t>4B4390A</t>
        </is>
      </c>
      <c r="G161" s="135" t="n"/>
      <c r="H161" s="135" t="inlineStr">
        <is>
          <t>50.046</t>
        </is>
      </c>
      <c r="I161" s="135" t="inlineStr">
        <is>
          <t>16.26</t>
        </is>
      </c>
      <c r="J161" s="135" t="inlineStr">
        <is>
          <t>1.504</t>
        </is>
      </c>
      <c r="K161" s="135" t="inlineStr">
        <is>
          <t>Bộ</t>
        </is>
      </c>
      <c r="L161" s="135" t="n"/>
      <c r="M161" s="135" t="n"/>
      <c r="N161" s="136" t="n"/>
      <c r="O161" s="136" t="n"/>
      <c r="P161" s="136" t="n"/>
      <c r="Q161" s="136" t="n"/>
      <c r="R161" s="136" t="n"/>
      <c r="S161" s="135" t="inlineStr">
        <is>
          <t>🟢 CÓ</t>
        </is>
      </c>
    </row>
    <row r="162">
      <c r="A162" s="134" t="inlineStr">
        <is>
          <t>FORD USA</t>
        </is>
      </c>
      <c r="B162" s="32" t="inlineStr">
        <is>
          <t>122 DOHC 16V Ecoboost/140 DOHC 16V/152 DOHC 16V</t>
        </is>
      </c>
      <c r="C162" t="inlineStr">
        <is>
          <t>98</t>
        </is>
      </c>
      <c r="D162" s="32" t="inlineStr">
        <is>
          <t>M</t>
        </is>
      </c>
      <c r="E162" s="135" t="inlineStr">
        <is>
          <t>Miểng baze</t>
        </is>
      </c>
      <c r="F162" s="135" t="inlineStr">
        <is>
          <t>L3YS-11-SGO</t>
        </is>
      </c>
      <c r="G162" s="135" t="n"/>
      <c r="H162" s="135" t="inlineStr">
        <is>
          <t>57.036</t>
        </is>
      </c>
      <c r="I162" s="135" t="inlineStr">
        <is>
          <t>19.1</t>
        </is>
      </c>
      <c r="J162" s="135" t="inlineStr">
        <is>
          <t>2.504</t>
        </is>
      </c>
      <c r="K162" s="135" t="inlineStr">
        <is>
          <t>Bộ</t>
        </is>
      </c>
      <c r="L162" s="135" t="n"/>
      <c r="M162" s="135" t="n"/>
      <c r="N162" s="136" t="n"/>
      <c r="O162" s="136" t="n"/>
      <c r="P162" s="136" t="n"/>
      <c r="Q162" s="136" t="n"/>
      <c r="R162" s="136" t="n"/>
      <c r="S162" s="135" t="inlineStr">
        <is>
          <t>🟢 CÓ</t>
        </is>
      </c>
    </row>
    <row r="163">
      <c r="A163" s="134" t="inlineStr">
        <is>
          <t>FORD USA</t>
        </is>
      </c>
      <c r="B163" s="32" t="inlineStr">
        <is>
          <t>122 DOHC 16V Ecoboost/140 DOHC 16V/152 DOHC 16V</t>
        </is>
      </c>
      <c r="C163" t="inlineStr">
        <is>
          <t>98</t>
        </is>
      </c>
      <c r="D163" s="32" t="inlineStr">
        <is>
          <t>R</t>
        </is>
      </c>
      <c r="E163" s="135" t="inlineStr">
        <is>
          <t>Miểng dên</t>
        </is>
      </c>
      <c r="F163" s="135" t="n"/>
      <c r="G163" s="135" t="n"/>
      <c r="H163" s="135" t="inlineStr">
        <is>
          <t>55.034</t>
        </is>
      </c>
      <c r="I163" s="135" t="inlineStr">
        <is>
          <t>16.891</t>
        </is>
      </c>
      <c r="J163" s="135" t="inlineStr">
        <is>
          <t>1.501</t>
        </is>
      </c>
      <c r="K163" s="135" t="inlineStr">
        <is>
          <t>Bộ</t>
        </is>
      </c>
      <c r="L163" s="135" t="n"/>
      <c r="M163" s="135" t="n"/>
      <c r="N163" s="136" t="n"/>
      <c r="O163" s="136" t="n"/>
      <c r="P163" s="136" t="n"/>
      <c r="Q163" s="136" t="n"/>
      <c r="R163" s="136" t="n"/>
      <c r="S163" s="135" t="inlineStr">
        <is>
          <t>🟢 CÓ</t>
        </is>
      </c>
    </row>
    <row r="164">
      <c r="A164" s="134" t="inlineStr">
        <is>
          <t>FORD USA</t>
        </is>
      </c>
      <c r="B164" s="32" t="inlineStr">
        <is>
          <t>122 OHC</t>
        </is>
      </c>
      <c r="D164" s="32" t="inlineStr">
        <is>
          <t>M</t>
        </is>
      </c>
      <c r="E164" s="135" t="inlineStr">
        <is>
          <t>Miểng baze</t>
        </is>
      </c>
      <c r="F164" s="135" t="inlineStr">
        <is>
          <t>5M1084A</t>
        </is>
      </c>
      <c r="G164" s="135" t="n"/>
      <c r="H164" s="135" t="inlineStr">
        <is>
          <t>60.63996</t>
        </is>
      </c>
      <c r="I164" s="135" t="inlineStr">
        <is>
          <t>23.622</t>
        </is>
      </c>
      <c r="J164" s="135" t="inlineStr">
        <is>
          <t>1.8034</t>
        </is>
      </c>
      <c r="K164" s="135" t="inlineStr">
        <is>
          <t>Bộ</t>
        </is>
      </c>
      <c r="L164" s="135" t="n"/>
      <c r="M164" s="135" t="n"/>
      <c r="N164" s="136" t="n"/>
      <c r="O164" s="136" t="n"/>
      <c r="P164" s="136" t="n"/>
      <c r="Q164" s="136" t="n"/>
      <c r="R164" s="136" t="n"/>
      <c r="S164" s="135" t="inlineStr">
        <is>
          <t>🟢 CÓ</t>
        </is>
      </c>
    </row>
    <row r="165">
      <c r="A165" s="134" t="inlineStr">
        <is>
          <t>FORD USA</t>
        </is>
      </c>
      <c r="B165" s="32" t="inlineStr">
        <is>
          <t>122 OHC</t>
        </is>
      </c>
      <c r="D165" s="32" t="inlineStr">
        <is>
          <t>R</t>
        </is>
      </c>
      <c r="E165" s="135" t="inlineStr">
        <is>
          <t>Miểng dên</t>
        </is>
      </c>
      <c r="F165" s="135" t="inlineStr">
        <is>
          <t>4B943A</t>
        </is>
      </c>
      <c r="G165" s="135" t="n"/>
      <c r="H165" s="135" t="inlineStr">
        <is>
          <t>55.01894</t>
        </is>
      </c>
      <c r="I165" s="135" t="inlineStr">
        <is>
          <t>20.1168</t>
        </is>
      </c>
      <c r="J165" s="135" t="inlineStr">
        <is>
          <t>1.49098</t>
        </is>
      </c>
      <c r="K165" s="135" t="inlineStr">
        <is>
          <t>Bộ</t>
        </is>
      </c>
      <c r="L165" s="135" t="n"/>
      <c r="M165" s="135" t="n"/>
      <c r="N165" s="136" t="n"/>
      <c r="O165" s="136" t="n"/>
      <c r="P165" s="136" t="n"/>
      <c r="Q165" s="136" t="n"/>
      <c r="R165" s="136" t="n"/>
      <c r="S165" s="135" t="inlineStr">
        <is>
          <t>🟢 CÓ</t>
        </is>
      </c>
    </row>
    <row r="166">
      <c r="A166" s="134" t="inlineStr">
        <is>
          <t>FORD USA</t>
        </is>
      </c>
      <c r="B166" s="32" t="inlineStr">
        <is>
          <t>122 SOHC</t>
        </is>
      </c>
      <c r="D166" s="32" t="inlineStr">
        <is>
          <t>M</t>
        </is>
      </c>
      <c r="E166" s="135" t="inlineStr">
        <is>
          <t>Miểng baze</t>
        </is>
      </c>
      <c r="F166" s="135" t="inlineStr">
        <is>
          <t>5M1706A</t>
        </is>
      </c>
      <c r="G166" s="135" t="n"/>
      <c r="H166" s="135" t="inlineStr">
        <is>
          <t>62.30112</t>
        </is>
      </c>
      <c r="I166" s="135" t="inlineStr">
        <is>
          <t>21.45</t>
        </is>
      </c>
      <c r="J166" s="135" t="inlineStr">
        <is>
          <t>2.12852</t>
        </is>
      </c>
      <c r="K166" s="135" t="inlineStr">
        <is>
          <t>Bộ</t>
        </is>
      </c>
      <c r="L166" s="135" t="n"/>
      <c r="M166" s="135" t="n"/>
      <c r="N166" s="136" t="n"/>
      <c r="O166" s="136" t="n"/>
      <c r="P166" s="136" t="n"/>
      <c r="Q166" s="136" t="n"/>
      <c r="R166" s="136" t="n"/>
      <c r="S166" s="135" t="inlineStr">
        <is>
          <t>🟢 CÓ</t>
        </is>
      </c>
    </row>
    <row r="167">
      <c r="A167" s="134" t="inlineStr">
        <is>
          <t>FORD USA</t>
        </is>
      </c>
      <c r="B167" s="32" t="inlineStr">
        <is>
          <t>122 SOHC</t>
        </is>
      </c>
      <c r="D167" s="32" t="inlineStr">
        <is>
          <t>R</t>
        </is>
      </c>
      <c r="E167" s="135" t="inlineStr">
        <is>
          <t>Miểng dên</t>
        </is>
      </c>
      <c r="F167" s="135" t="inlineStr">
        <is>
          <t>4B1380A</t>
        </is>
      </c>
      <c r="G167" s="135" t="n"/>
      <c r="H167" s="135" t="inlineStr">
        <is>
          <t>46.90872</t>
        </is>
      </c>
      <c r="I167" s="135" t="inlineStr">
        <is>
          <t>19.4818</t>
        </is>
      </c>
      <c r="J167" s="135" t="inlineStr">
        <is>
          <t>1.48844</t>
        </is>
      </c>
      <c r="K167" s="135" t="inlineStr">
        <is>
          <t>Bộ</t>
        </is>
      </c>
      <c r="L167" s="135" t="n"/>
      <c r="M167" s="135" t="n"/>
      <c r="N167" s="136" t="n"/>
      <c r="O167" s="136" t="n"/>
      <c r="P167" s="136" t="n"/>
      <c r="Q167" s="136" t="n"/>
      <c r="R167" s="136" t="n"/>
      <c r="S167" s="135" t="inlineStr">
        <is>
          <t>🟢 CÓ</t>
        </is>
      </c>
    </row>
    <row r="168">
      <c r="A168" s="134" t="inlineStr">
        <is>
          <t>FORD USA</t>
        </is>
      </c>
      <c r="B168" s="32" t="inlineStr">
        <is>
          <t>140 (Mitsubishi 4D55)</t>
        </is>
      </c>
      <c r="C168" t="inlineStr">
        <is>
          <t>91.1</t>
        </is>
      </c>
      <c r="D168" s="32" t="inlineStr">
        <is>
          <t>M</t>
        </is>
      </c>
      <c r="E168" s="135" t="inlineStr">
        <is>
          <t>Miểng baze</t>
        </is>
      </c>
      <c r="F168" s="135" t="inlineStr">
        <is>
          <t>5M1134A</t>
        </is>
      </c>
      <c r="G168" s="135" t="n"/>
      <c r="H168" s="135" t="inlineStr">
        <is>
          <t>70.02</t>
        </is>
      </c>
      <c r="I168" s="135" t="inlineStr">
        <is>
          <t>25.1</t>
        </is>
      </c>
      <c r="J168" s="135" t="inlineStr">
        <is>
          <t>1.99</t>
        </is>
      </c>
      <c r="K168" s="135" t="inlineStr">
        <is>
          <t>Bộ</t>
        </is>
      </c>
      <c r="L168" s="135" t="n"/>
      <c r="M168" s="135" t="n"/>
      <c r="N168" s="136" t="n"/>
      <c r="O168" s="136" t="n"/>
      <c r="P168" s="136" t="n"/>
      <c r="Q168" s="136" t="n"/>
      <c r="R168" s="136" t="n"/>
      <c r="S168" s="135" t="inlineStr">
        <is>
          <t>🟢 CÓ</t>
        </is>
      </c>
    </row>
    <row r="169">
      <c r="A169" s="134" t="inlineStr">
        <is>
          <t>FORD USA</t>
        </is>
      </c>
      <c r="B169" s="32" t="inlineStr">
        <is>
          <t>140 (Mitsubishi 4D55)</t>
        </is>
      </c>
      <c r="C169" t="inlineStr">
        <is>
          <t>91.1</t>
        </is>
      </c>
      <c r="D169" s="32" t="inlineStr">
        <is>
          <t>R</t>
        </is>
      </c>
      <c r="E169" s="135" t="inlineStr">
        <is>
          <t>Miểng dên</t>
        </is>
      </c>
      <c r="F169" s="135" t="inlineStr">
        <is>
          <t>4B1136A</t>
        </is>
      </c>
      <c r="G169" s="135" t="n"/>
      <c r="H169" s="135" t="inlineStr">
        <is>
          <t>56.007</t>
        </is>
      </c>
      <c r="I169" s="135" t="inlineStr">
        <is>
          <t>25.13</t>
        </is>
      </c>
      <c r="J169" s="135" t="inlineStr">
        <is>
          <t>1.493</t>
        </is>
      </c>
      <c r="K169" s="135" t="inlineStr">
        <is>
          <t>Bộ</t>
        </is>
      </c>
      <c r="L169" s="135" t="n"/>
      <c r="M169" s="135" t="n"/>
      <c r="N169" s="136" t="n"/>
      <c r="O169" s="136" t="n"/>
      <c r="P169" s="136" t="n"/>
      <c r="Q169" s="136" t="n"/>
      <c r="R169" s="136" t="n"/>
      <c r="S169" s="135" t="inlineStr">
        <is>
          <t>🟢 CÓ</t>
        </is>
      </c>
    </row>
    <row r="170">
      <c r="A170" s="134" t="inlineStr">
        <is>
          <t>FORD USA</t>
        </is>
      </c>
      <c r="B170" s="32" t="inlineStr">
        <is>
          <t>140 Duratec</t>
        </is>
      </c>
      <c r="D170" s="32" t="inlineStr">
        <is>
          <t>M</t>
        </is>
      </c>
      <c r="E170" s="135" t="inlineStr">
        <is>
          <t>Miểng baze</t>
        </is>
      </c>
      <c r="F170" s="135" t="inlineStr">
        <is>
          <t>5M8174A</t>
        </is>
      </c>
      <c r="G170" s="135" t="n"/>
      <c r="H170" s="135" t="inlineStr">
        <is>
          <t>57.036</t>
        </is>
      </c>
      <c r="I170" s="135" t="inlineStr">
        <is>
          <t>19.1</t>
        </is>
      </c>
      <c r="J170" s="135" t="inlineStr">
        <is>
          <t>2.515</t>
        </is>
      </c>
      <c r="K170" s="135" t="inlineStr">
        <is>
          <t>Bộ</t>
        </is>
      </c>
      <c r="L170" s="135" t="n"/>
      <c r="M170" s="135" t="n"/>
      <c r="N170" s="136" t="n"/>
      <c r="O170" s="136" t="n"/>
      <c r="P170" s="136" t="n"/>
      <c r="Q170" s="136" t="n"/>
      <c r="R170" s="136" t="n"/>
      <c r="S170" s="135" t="inlineStr">
        <is>
          <t>🟢 CÓ</t>
        </is>
      </c>
    </row>
    <row r="171">
      <c r="A171" s="134" t="inlineStr">
        <is>
          <t>FORD USA</t>
        </is>
      </c>
      <c r="B171" s="32" t="inlineStr">
        <is>
          <t>140 Duratec</t>
        </is>
      </c>
      <c r="D171" s="32" t="inlineStr">
        <is>
          <t>R</t>
        </is>
      </c>
      <c r="E171" s="135" t="inlineStr">
        <is>
          <t>Miểng dên</t>
        </is>
      </c>
      <c r="F171" s="135" t="inlineStr">
        <is>
          <t>4B8170A</t>
        </is>
      </c>
      <c r="G171" s="135" t="n"/>
      <c r="H171" s="135" t="inlineStr">
        <is>
          <t>53.045</t>
        </is>
      </c>
      <c r="I171" s="135" t="inlineStr">
        <is>
          <t>16.79</t>
        </is>
      </c>
      <c r="J171" s="135" t="inlineStr">
        <is>
          <t>1.499</t>
        </is>
      </c>
      <c r="K171" s="135" t="inlineStr">
        <is>
          <t>Bộ</t>
        </is>
      </c>
      <c r="L171" s="135" t="n"/>
      <c r="M171" s="135" t="n"/>
      <c r="N171" s="136" t="n"/>
      <c r="O171" s="136" t="n"/>
      <c r="P171" s="136" t="n"/>
      <c r="Q171" s="136" t="n"/>
      <c r="R171" s="136" t="n"/>
      <c r="S171" s="135" t="inlineStr">
        <is>
          <t>🟢 CÓ</t>
        </is>
      </c>
    </row>
    <row r="172">
      <c r="A172" s="134" t="inlineStr">
        <is>
          <t>FORD USA</t>
        </is>
      </c>
      <c r="B172" s="32" t="inlineStr">
        <is>
          <t>140 OHV HSC/153 OHV HSC</t>
        </is>
      </c>
      <c r="D172" s="32" t="inlineStr">
        <is>
          <t>M</t>
        </is>
      </c>
      <c r="E172" s="135" t="inlineStr">
        <is>
          <t>Miểng baze</t>
        </is>
      </c>
      <c r="F172" s="135" t="inlineStr">
        <is>
          <t>5M1629A</t>
        </is>
      </c>
      <c r="G172" s="135" t="n"/>
      <c r="H172" s="135" t="inlineStr">
        <is>
          <t>61.0108</t>
        </is>
      </c>
      <c r="I172" s="135" t="inlineStr">
        <is>
          <t>25.908</t>
        </is>
      </c>
      <c r="J172" s="135" t="inlineStr">
        <is>
          <t>1.93</t>
        </is>
      </c>
      <c r="K172" s="135" t="inlineStr">
        <is>
          <t>Bộ</t>
        </is>
      </c>
      <c r="L172" s="135" t="n"/>
      <c r="M172" s="135" t="n"/>
      <c r="N172" s="136" t="n"/>
      <c r="O172" s="136" t="n"/>
      <c r="P172" s="136" t="n"/>
      <c r="Q172" s="136" t="n"/>
      <c r="R172" s="136" t="n"/>
      <c r="S172" s="135" t="inlineStr">
        <is>
          <t>🟢 CÓ</t>
        </is>
      </c>
    </row>
    <row r="173">
      <c r="A173" s="134" t="inlineStr">
        <is>
          <t>FORD USA</t>
        </is>
      </c>
      <c r="B173" s="32" t="inlineStr">
        <is>
          <t>140 OHV HSC/153 OHV HSC</t>
        </is>
      </c>
      <c r="D173" s="32" t="inlineStr">
        <is>
          <t>R</t>
        </is>
      </c>
      <c r="E173" s="135" t="inlineStr">
        <is>
          <t>Miểng dên</t>
        </is>
      </c>
      <c r="F173" s="135" t="inlineStr">
        <is>
          <t>4B1383A</t>
        </is>
      </c>
      <c r="G173" s="135" t="n"/>
      <c r="H173" s="135" t="inlineStr">
        <is>
          <t>56.89092</t>
        </is>
      </c>
      <c r="I173" s="135" t="inlineStr">
        <is>
          <t>20.574</t>
        </is>
      </c>
      <c r="J173" s="135" t="inlineStr">
        <is>
          <t>1.45796</t>
        </is>
      </c>
      <c r="K173" s="135" t="inlineStr">
        <is>
          <t>Bộ</t>
        </is>
      </c>
      <c r="L173" s="135" t="n"/>
      <c r="M173" s="135" t="n"/>
      <c r="N173" s="136" t="n"/>
      <c r="O173" s="136" t="n"/>
      <c r="P173" s="136" t="n"/>
      <c r="Q173" s="136" t="n"/>
      <c r="R173" s="136" t="n"/>
      <c r="S173" s="135" t="inlineStr">
        <is>
          <t>🟢 CÓ</t>
        </is>
      </c>
    </row>
    <row r="174">
      <c r="A174" s="134" t="inlineStr">
        <is>
          <t>FORD USA</t>
        </is>
      </c>
      <c r="B174" s="32" t="inlineStr">
        <is>
          <t>140/170/200 4 Main</t>
        </is>
      </c>
      <c r="D174" s="32" t="inlineStr">
        <is>
          <t>M</t>
        </is>
      </c>
      <c r="E174" s="135" t="inlineStr">
        <is>
          <t>Miểng baze</t>
        </is>
      </c>
      <c r="F174" s="135" t="inlineStr">
        <is>
          <t>4M771A</t>
        </is>
      </c>
      <c r="G174" s="135" t="n"/>
      <c r="H174" s="135" t="inlineStr">
        <is>
          <t>61.0108</t>
        </is>
      </c>
      <c r="I174" s="135" t="inlineStr">
        <is>
          <t>25.908</t>
        </is>
      </c>
      <c r="J174" s="135" t="inlineStr">
        <is>
          <t>1.928</t>
        </is>
      </c>
      <c r="K174" s="135" t="inlineStr">
        <is>
          <t>Bộ</t>
        </is>
      </c>
      <c r="L174" s="135" t="n"/>
      <c r="M174" s="135" t="n"/>
      <c r="N174" s="136" t="n"/>
      <c r="O174" s="136" t="n"/>
      <c r="P174" s="136" t="n"/>
      <c r="Q174" s="136" t="n"/>
      <c r="R174" s="136" t="n"/>
      <c r="S174" s="135" t="inlineStr">
        <is>
          <t>🟢 CÓ</t>
        </is>
      </c>
    </row>
    <row r="175">
      <c r="A175" s="134" t="inlineStr">
        <is>
          <t>FORD USA</t>
        </is>
      </c>
      <c r="B175" s="32" t="inlineStr">
        <is>
          <t>140/170/200 4 Main</t>
        </is>
      </c>
      <c r="D175" s="32" t="inlineStr">
        <is>
          <t>R</t>
        </is>
      </c>
      <c r="E175" s="135" t="inlineStr">
        <is>
          <t>Miểng dên</t>
        </is>
      </c>
      <c r="F175" s="135" t="inlineStr">
        <is>
          <t>6B583A</t>
        </is>
      </c>
      <c r="G175" s="135" t="n"/>
      <c r="H175" s="135" t="inlineStr">
        <is>
          <t>56.89092</t>
        </is>
      </c>
      <c r="I175" s="135" t="inlineStr">
        <is>
          <t>20.574</t>
        </is>
      </c>
      <c r="J175" s="135" t="inlineStr">
        <is>
          <t>1.45796</t>
        </is>
      </c>
      <c r="K175" s="135" t="inlineStr">
        <is>
          <t>Bộ</t>
        </is>
      </c>
      <c r="L175" s="135" t="n"/>
      <c r="M175" s="135" t="n"/>
      <c r="N175" s="136" t="n"/>
      <c r="O175" s="136" t="n"/>
      <c r="P175" s="136" t="n"/>
      <c r="Q175" s="136" t="n"/>
      <c r="R175" s="136" t="n"/>
      <c r="S175" s="135" t="inlineStr">
        <is>
          <t>🟢 CÓ</t>
        </is>
      </c>
    </row>
    <row r="176">
      <c r="A176" s="134" t="inlineStr">
        <is>
          <t>FORD USA</t>
        </is>
      </c>
      <c r="B176" s="32" t="inlineStr">
        <is>
          <t>155 Duratec/182 Duratec</t>
        </is>
      </c>
      <c r="D176" s="32" t="inlineStr">
        <is>
          <t>M</t>
        </is>
      </c>
      <c r="E176" s="135" t="inlineStr">
        <is>
          <t>Miểng baze</t>
        </is>
      </c>
      <c r="F176" s="135" t="inlineStr">
        <is>
          <t>4M7262A</t>
        </is>
      </c>
      <c r="G176" s="135" t="n"/>
      <c r="H176" s="135" t="inlineStr">
        <is>
          <t>68.02</t>
        </is>
      </c>
      <c r="I176" s="135" t="inlineStr">
        <is>
          <t>17.9578</t>
        </is>
      </c>
      <c r="J176" s="135" t="inlineStr">
        <is>
          <t>2.49174</t>
        </is>
      </c>
      <c r="K176" s="135" t="inlineStr">
        <is>
          <t>Bộ</t>
        </is>
      </c>
      <c r="L176" s="135" t="n"/>
      <c r="M176" s="135" t="n"/>
      <c r="N176" s="136" t="n"/>
      <c r="O176" s="136" t="n"/>
      <c r="P176" s="136" t="n"/>
      <c r="Q176" s="136" t="n"/>
      <c r="R176" s="136" t="n"/>
      <c r="S176" s="135" t="inlineStr">
        <is>
          <t>🟢 CÓ</t>
        </is>
      </c>
    </row>
    <row r="177">
      <c r="A177" s="134" t="inlineStr">
        <is>
          <t>FORD USA</t>
        </is>
      </c>
      <c r="B177" s="32" t="inlineStr">
        <is>
          <t>155 Duratec/182 Duratec</t>
        </is>
      </c>
      <c r="D177" s="32" t="inlineStr">
        <is>
          <t>R</t>
        </is>
      </c>
      <c r="E177" s="135" t="inlineStr">
        <is>
          <t>Miểng dên</t>
        </is>
      </c>
      <c r="F177" s="135" t="inlineStr">
        <is>
          <t>6B4395A</t>
        </is>
      </c>
      <c r="G177" s="135" t="n"/>
      <c r="H177" s="135" t="inlineStr">
        <is>
          <t>53.0352</t>
        </is>
      </c>
      <c r="I177" s="135" t="inlineStr">
        <is>
          <t>18.0086</t>
        </is>
      </c>
      <c r="J177" s="135" t="inlineStr">
        <is>
          <t>1.50114</t>
        </is>
      </c>
      <c r="K177" s="135" t="inlineStr">
        <is>
          <t>Bộ</t>
        </is>
      </c>
      <c r="L177" s="135" t="n"/>
      <c r="M177" s="135" t="n"/>
      <c r="N177" s="136" t="n"/>
      <c r="O177" s="136" t="n"/>
      <c r="P177" s="136" t="n"/>
      <c r="Q177" s="136" t="n"/>
      <c r="R177" s="136" t="n"/>
      <c r="S177" s="135" t="inlineStr">
        <is>
          <t>🟢 CÓ</t>
        </is>
      </c>
    </row>
    <row r="178">
      <c r="A178" s="134" t="inlineStr">
        <is>
          <t>FORD USA</t>
        </is>
      </c>
      <c r="B178" s="32" t="inlineStr">
        <is>
          <t>1588cc (Lotus Twin cam)/67 OHV/98 OHV</t>
        </is>
      </c>
      <c r="D178" s="32" t="inlineStr">
        <is>
          <t>M</t>
        </is>
      </c>
      <c r="E178" s="135" t="inlineStr">
        <is>
          <t>Miểng baze</t>
        </is>
      </c>
      <c r="F178" s="135" t="inlineStr">
        <is>
          <t>5M742A</t>
        </is>
      </c>
      <c r="G178" s="135" t="n"/>
      <c r="H178" s="135" t="inlineStr">
        <is>
          <t>57.696</t>
        </is>
      </c>
      <c r="I178" s="135" t="inlineStr">
        <is>
          <t>25.53</t>
        </is>
      </c>
      <c r="J178" s="135" t="inlineStr">
        <is>
          <t>1.834</t>
        </is>
      </c>
      <c r="K178" s="135" t="inlineStr">
        <is>
          <t>Bộ</t>
        </is>
      </c>
      <c r="L178" s="135" t="n"/>
      <c r="M178" s="135" t="n"/>
      <c r="N178" s="136" t="n"/>
      <c r="O178" s="136" t="n"/>
      <c r="P178" s="136" t="n"/>
      <c r="Q178" s="136" t="n"/>
      <c r="R178" s="136" t="n"/>
      <c r="S178" s="135" t="inlineStr">
        <is>
          <t>🟢 CÓ</t>
        </is>
      </c>
    </row>
    <row r="179">
      <c r="A179" s="134" t="inlineStr">
        <is>
          <t>FORD USA</t>
        </is>
      </c>
      <c r="B179" s="32" t="inlineStr">
        <is>
          <t>1588cc (Lotus Twin cam)/67 OHV/98 OHV</t>
        </is>
      </c>
      <c r="D179" s="32" t="inlineStr">
        <is>
          <t>R</t>
        </is>
      </c>
      <c r="E179" s="135" t="inlineStr">
        <is>
          <t>Miểng dên</t>
        </is>
      </c>
      <c r="F179" s="135" t="inlineStr">
        <is>
          <t>4B603A</t>
        </is>
      </c>
      <c r="G179" s="135" t="n"/>
      <c r="H179" s="135" t="inlineStr">
        <is>
          <t>52.91</t>
        </is>
      </c>
      <c r="I179" s="135" t="inlineStr">
        <is>
          <t>22.35</t>
        </is>
      </c>
      <c r="J179" s="135" t="inlineStr">
        <is>
          <t>1.83</t>
        </is>
      </c>
      <c r="K179" s="135" t="inlineStr">
        <is>
          <t>Bộ</t>
        </is>
      </c>
      <c r="L179" s="135" t="n"/>
      <c r="M179" s="135" t="n"/>
      <c r="N179" s="136" t="n"/>
      <c r="O179" s="136" t="n"/>
      <c r="P179" s="136" t="n"/>
      <c r="Q179" s="136" t="n"/>
      <c r="R179" s="136" t="n"/>
      <c r="S179" s="135" t="inlineStr">
        <is>
          <t>🟢 CÓ</t>
        </is>
      </c>
    </row>
    <row r="180">
      <c r="A180" s="134" t="inlineStr">
        <is>
          <t>FORD USA</t>
        </is>
      </c>
      <c r="B180" s="32" t="inlineStr">
        <is>
          <t>171/177</t>
        </is>
      </c>
      <c r="D180" s="32" t="inlineStr">
        <is>
          <t>M</t>
        </is>
      </c>
      <c r="E180" s="135" t="inlineStr">
        <is>
          <t>Miểng baze</t>
        </is>
      </c>
      <c r="F180" s="135" t="inlineStr">
        <is>
          <t>4M860A</t>
        </is>
      </c>
      <c r="G180" s="135" t="n"/>
      <c r="H180" s="135" t="inlineStr">
        <is>
          <t>60.63996</t>
        </is>
      </c>
      <c r="I180" s="135" t="inlineStr">
        <is>
          <t>21.59</t>
        </is>
      </c>
      <c r="J180" s="135" t="inlineStr">
        <is>
          <t>1.8034</t>
        </is>
      </c>
      <c r="K180" s="135" t="inlineStr">
        <is>
          <t>Bộ</t>
        </is>
      </c>
      <c r="L180" s="135" t="n"/>
      <c r="M180" s="135" t="n"/>
      <c r="N180" s="136" t="n"/>
      <c r="O180" s="136" t="n"/>
      <c r="P180" s="136" t="n"/>
      <c r="Q180" s="136" t="n"/>
      <c r="R180" s="136" t="n"/>
      <c r="S180" s="135" t="inlineStr">
        <is>
          <t>🟢 CÓ</t>
        </is>
      </c>
    </row>
    <row r="181">
      <c r="A181" s="134" t="inlineStr">
        <is>
          <t>FORD USA</t>
        </is>
      </c>
      <c r="B181" s="32" t="inlineStr">
        <is>
          <t>171/177</t>
        </is>
      </c>
      <c r="D181" s="32" t="inlineStr">
        <is>
          <t>R</t>
        </is>
      </c>
      <c r="E181" s="135" t="inlineStr">
        <is>
          <t>Miểng dên</t>
        </is>
      </c>
      <c r="F181" s="135" t="inlineStr">
        <is>
          <t>6B723A</t>
        </is>
      </c>
      <c r="G181" s="135" t="n"/>
      <c r="H181" s="135" t="inlineStr">
        <is>
          <t>56.84012</t>
        </is>
      </c>
      <c r="I181" s="135" t="inlineStr">
        <is>
          <t>16.48</t>
        </is>
      </c>
      <c r="J181" s="135" t="inlineStr">
        <is>
          <t>1.40208</t>
        </is>
      </c>
      <c r="K181" s="135" t="inlineStr">
        <is>
          <t>Bộ</t>
        </is>
      </c>
      <c r="L181" s="135" t="n"/>
      <c r="M181" s="135" t="n"/>
      <c r="N181" s="136" t="n"/>
      <c r="O181" s="136" t="n"/>
      <c r="P181" s="136" t="n"/>
      <c r="Q181" s="136" t="n"/>
      <c r="R181" s="136" t="n"/>
      <c r="S181" s="135" t="inlineStr">
        <is>
          <t>🟢 CÓ</t>
        </is>
      </c>
    </row>
    <row r="182">
      <c r="A182" s="134" t="inlineStr">
        <is>
          <t>FORD USA</t>
        </is>
      </c>
      <c r="B182" s="32" t="inlineStr">
        <is>
          <t>182</t>
        </is>
      </c>
      <c r="D182" s="32" t="inlineStr">
        <is>
          <t>M</t>
        </is>
      </c>
      <c r="E182" s="135" t="inlineStr">
        <is>
          <t>Miểng baze</t>
        </is>
      </c>
      <c r="F182" s="135" t="inlineStr">
        <is>
          <t>4M1702A</t>
        </is>
      </c>
      <c r="G182" s="135" t="n"/>
      <c r="H182" s="135" t="inlineStr">
        <is>
          <t>68.90258</t>
        </is>
      </c>
      <c r="I182" s="135" t="inlineStr">
        <is>
          <t>18.8</t>
        </is>
      </c>
      <c r="J182" s="135" t="inlineStr">
        <is>
          <t>2.441</t>
        </is>
      </c>
      <c r="K182" s="135" t="inlineStr">
        <is>
          <t>Bộ</t>
        </is>
      </c>
      <c r="L182" s="135" t="n"/>
      <c r="M182" s="135" t="n"/>
      <c r="N182" s="136" t="n"/>
      <c r="O182" s="136" t="n"/>
      <c r="P182" s="136" t="n"/>
      <c r="Q182" s="136" t="n"/>
      <c r="R182" s="136" t="n"/>
      <c r="S182" s="135" t="inlineStr">
        <is>
          <t>🟢 CÓ</t>
        </is>
      </c>
    </row>
    <row r="183">
      <c r="A183" s="134" t="inlineStr">
        <is>
          <t>FORD USA</t>
        </is>
      </c>
      <c r="B183" s="32" t="inlineStr">
        <is>
          <t>182</t>
        </is>
      </c>
      <c r="D183" s="32" t="inlineStr">
        <is>
          <t>R</t>
        </is>
      </c>
      <c r="E183" s="135" t="inlineStr">
        <is>
          <t>Miểng dên</t>
        </is>
      </c>
      <c r="F183" s="135" t="inlineStr">
        <is>
          <t>6B1385A</t>
        </is>
      </c>
      <c r="G183" s="135" t="n"/>
      <c r="H183" s="135" t="inlineStr">
        <is>
          <t>57.17032</t>
        </is>
      </c>
      <c r="I183" s="135" t="inlineStr">
        <is>
          <t>19.3802</t>
        </is>
      </c>
      <c r="J183" s="135" t="inlineStr">
        <is>
          <t>1.56718</t>
        </is>
      </c>
      <c r="K183" s="135" t="inlineStr">
        <is>
          <t>Bộ</t>
        </is>
      </c>
      <c r="L183" s="135" t="n"/>
      <c r="M183" s="135" t="n"/>
      <c r="N183" s="136" t="n"/>
      <c r="O183" s="136" t="n"/>
      <c r="P183" s="136" t="n"/>
      <c r="Q183" s="136" t="n"/>
      <c r="R183" s="136" t="n"/>
      <c r="S183" s="135" t="inlineStr">
        <is>
          <t>🟢 CÓ</t>
        </is>
      </c>
    </row>
    <row r="184">
      <c r="A184" s="134" t="inlineStr">
        <is>
          <t>FORD USA</t>
        </is>
      </c>
      <c r="B184" s="32" t="inlineStr">
        <is>
          <t>2.3L MAZDA MZR</t>
        </is>
      </c>
      <c r="D184" s="32" t="inlineStr">
        <is>
          <t>M</t>
        </is>
      </c>
      <c r="E184" s="135" t="inlineStr">
        <is>
          <t>Miểng baze</t>
        </is>
      </c>
      <c r="F184" s="135" t="inlineStr">
        <is>
          <t>L3YS-11-SGO</t>
        </is>
      </c>
      <c r="G184" s="135" t="n"/>
      <c r="H184" s="135" t="inlineStr">
        <is>
          <t>57.036</t>
        </is>
      </c>
      <c r="I184" s="135" t="inlineStr">
        <is>
          <t>19.1</t>
        </is>
      </c>
      <c r="J184" s="135" t="inlineStr">
        <is>
          <t>2.504</t>
        </is>
      </c>
      <c r="K184" s="135" t="inlineStr">
        <is>
          <t>Bộ</t>
        </is>
      </c>
      <c r="L184" s="135" t="n"/>
      <c r="M184" s="135" t="n"/>
      <c r="N184" s="136" t="n"/>
      <c r="O184" s="136" t="n"/>
      <c r="P184" s="136" t="n"/>
      <c r="Q184" s="136" t="n"/>
      <c r="R184" s="136" t="n"/>
      <c r="S184" s="135" t="inlineStr">
        <is>
          <t>🟢 CÓ</t>
        </is>
      </c>
    </row>
    <row r="185">
      <c r="A185" s="134" t="inlineStr">
        <is>
          <t>FORD USA</t>
        </is>
      </c>
      <c r="B185" s="32" t="inlineStr">
        <is>
          <t>2.3L MAZDA MZR</t>
        </is>
      </c>
      <c r="D185" s="32" t="inlineStr">
        <is>
          <t>R</t>
        </is>
      </c>
      <c r="E185" s="135" t="inlineStr">
        <is>
          <t>Miểng dên</t>
        </is>
      </c>
      <c r="F185" s="135" t="inlineStr">
        <is>
          <t>L3Y2-11-SE0</t>
        </is>
      </c>
      <c r="G185" s="135" t="n"/>
      <c r="H185" s="135" t="inlineStr">
        <is>
          <t>55.042</t>
        </is>
      </c>
      <c r="I185" s="135" t="inlineStr">
        <is>
          <t>16.891</t>
        </is>
      </c>
      <c r="J185" s="135" t="inlineStr">
        <is>
          <t>1.506</t>
        </is>
      </c>
      <c r="K185" s="135" t="inlineStr">
        <is>
          <t>Bộ</t>
        </is>
      </c>
      <c r="L185" s="135" t="n"/>
      <c r="M185" s="135" t="n"/>
      <c r="N185" s="136" t="n"/>
      <c r="O185" s="136" t="n"/>
      <c r="P185" s="136" t="n"/>
      <c r="Q185" s="136" t="n"/>
      <c r="R185" s="136" t="n"/>
      <c r="S185" s="135" t="inlineStr">
        <is>
          <t>🟢 CÓ</t>
        </is>
      </c>
    </row>
    <row r="186">
      <c r="A186" s="134" t="inlineStr">
        <is>
          <t>FORD USA</t>
        </is>
      </c>
      <c r="B186" s="32" t="inlineStr">
        <is>
          <t>200 7 Main</t>
        </is>
      </c>
      <c r="C186" t="inlineStr">
        <is>
          <t>125/140</t>
        </is>
      </c>
      <c r="D186" s="32" t="inlineStr">
        <is>
          <t>M</t>
        </is>
      </c>
      <c r="E186" s="135" t="inlineStr">
        <is>
          <t>Miểng baze</t>
        </is>
      </c>
      <c r="F186" s="135" t="inlineStr">
        <is>
          <t>7M771A</t>
        </is>
      </c>
      <c r="G186" s="135" t="n"/>
      <c r="H186" s="135" t="inlineStr">
        <is>
          <t>61.0108</t>
        </is>
      </c>
      <c r="I186" s="135" t="inlineStr">
        <is>
          <t>25.908</t>
        </is>
      </c>
      <c r="J186" s="135" t="inlineStr">
        <is>
          <t>1.92786</t>
        </is>
      </c>
      <c r="K186" s="135" t="inlineStr">
        <is>
          <t>Bộ</t>
        </is>
      </c>
      <c r="L186" s="135" t="n"/>
      <c r="M186" s="135" t="n"/>
      <c r="N186" s="136" t="n"/>
      <c r="O186" s="136" t="n"/>
      <c r="P186" s="136" t="n"/>
      <c r="Q186" s="136" t="n"/>
      <c r="R186" s="136" t="n"/>
      <c r="S186" s="135" t="inlineStr">
        <is>
          <t>🟢 CÓ</t>
        </is>
      </c>
    </row>
    <row r="187">
      <c r="A187" s="134" t="inlineStr">
        <is>
          <t>FORD USA</t>
        </is>
      </c>
      <c r="B187" s="32" t="inlineStr">
        <is>
          <t>200 7 Main</t>
        </is>
      </c>
      <c r="C187" t="inlineStr">
        <is>
          <t>125/140</t>
        </is>
      </c>
      <c r="D187" s="32" t="inlineStr">
        <is>
          <t>R</t>
        </is>
      </c>
      <c r="E187" s="135" t="inlineStr">
        <is>
          <t>Miểng dên</t>
        </is>
      </c>
      <c r="F187" s="135" t="inlineStr">
        <is>
          <t>6B583A</t>
        </is>
      </c>
      <c r="G187" s="135" t="n"/>
      <c r="H187" s="135" t="inlineStr">
        <is>
          <t>56.89092</t>
        </is>
      </c>
      <c r="I187" s="135" t="inlineStr">
        <is>
          <t>20.574</t>
        </is>
      </c>
      <c r="J187" s="135" t="inlineStr">
        <is>
          <t>1.45796</t>
        </is>
      </c>
      <c r="K187" s="135" t="inlineStr">
        <is>
          <t>Bộ</t>
        </is>
      </c>
      <c r="L187" s="135" t="n"/>
      <c r="M187" s="135" t="n"/>
      <c r="N187" s="136" t="n"/>
      <c r="O187" s="136" t="n"/>
      <c r="P187" s="136" t="n"/>
      <c r="Q187" s="136" t="n"/>
      <c r="R187" s="136" t="n"/>
      <c r="S187" s="135" t="inlineStr">
        <is>
          <t>🟢 CÓ</t>
        </is>
      </c>
    </row>
    <row r="188">
      <c r="A188" s="134" t="inlineStr">
        <is>
          <t>FORD USA</t>
        </is>
      </c>
      <c r="B188" s="32" t="inlineStr">
        <is>
          <t>213 CID Duratec/213 EcoBoost/227 CID Duratec/227 CID 99K, 99M, 99R</t>
        </is>
      </c>
      <c r="D188" s="32" t="inlineStr">
        <is>
          <t>M</t>
        </is>
      </c>
      <c r="E188" s="135" t="inlineStr">
        <is>
          <t>Miểng baze</t>
        </is>
      </c>
      <c r="F188" s="135" t="inlineStr">
        <is>
          <t>7T4Z-6D309-B</t>
        </is>
      </c>
      <c r="G188" s="135" t="n"/>
      <c r="H188" s="135" t="inlineStr">
        <is>
          <t>72.42</t>
        </is>
      </c>
      <c r="I188" s="135" t="inlineStr">
        <is>
          <t>22.9</t>
        </is>
      </c>
      <c r="J188" s="135" t="inlineStr">
        <is>
          <t>2.45</t>
        </is>
      </c>
      <c r="K188" s="135" t="inlineStr">
        <is>
          <t>Bộ</t>
        </is>
      </c>
      <c r="L188" s="135" t="n"/>
      <c r="M188" s="135" t="n"/>
      <c r="N188" s="136" t="n"/>
      <c r="O188" s="136" t="n"/>
      <c r="P188" s="136" t="n"/>
      <c r="Q188" s="136" t="n"/>
      <c r="R188" s="136" t="n"/>
      <c r="S188" s="135" t="inlineStr">
        <is>
          <t>🟢 CÓ</t>
        </is>
      </c>
    </row>
    <row r="189">
      <c r="A189" s="134" t="inlineStr">
        <is>
          <t>FORD USA</t>
        </is>
      </c>
      <c r="B189" s="32" t="inlineStr">
        <is>
          <t>213 CID Duratec/213 EcoBoost/227 CID Duratec/227 CID 99K, 99M, 99R</t>
        </is>
      </c>
      <c r="D189" s="32" t="inlineStr">
        <is>
          <t>R</t>
        </is>
      </c>
      <c r="E189" s="135" t="inlineStr">
        <is>
          <t>Miểng dên</t>
        </is>
      </c>
      <c r="F189" s="135" t="inlineStr">
        <is>
          <t>7U3Z-6211-C</t>
        </is>
      </c>
      <c r="G189" s="135" t="n"/>
      <c r="H189" s="135" t="inlineStr">
        <is>
          <t>59.886</t>
        </is>
      </c>
      <c r="I189" s="135" t="inlineStr">
        <is>
          <t>18.41</t>
        </is>
      </c>
      <c r="J189" s="135" t="inlineStr">
        <is>
          <t>1.925</t>
        </is>
      </c>
      <c r="K189" s="135" t="inlineStr">
        <is>
          <t>Bộ</t>
        </is>
      </c>
      <c r="L189" s="135" t="n"/>
      <c r="M189" s="135" t="n"/>
      <c r="N189" s="136" t="n"/>
      <c r="O189" s="136" t="n"/>
      <c r="P189" s="136" t="n"/>
      <c r="Q189" s="136" t="n"/>
      <c r="R189" s="136" t="n"/>
      <c r="S189" s="135" t="inlineStr">
        <is>
          <t>🟢 CÓ</t>
        </is>
      </c>
    </row>
    <row r="190">
      <c r="A190" s="134" t="inlineStr">
        <is>
          <t>FORD USA</t>
        </is>
      </c>
      <c r="B190" s="32" t="inlineStr">
        <is>
          <t>213 CID/227 CID</t>
        </is>
      </c>
      <c r="D190" s="32" t="inlineStr">
        <is>
          <t>M</t>
        </is>
      </c>
      <c r="E190" s="135" t="inlineStr">
        <is>
          <t>Miểng baze</t>
        </is>
      </c>
      <c r="F190" s="135" t="inlineStr">
        <is>
          <t>1M9802A</t>
        </is>
      </c>
      <c r="G190" s="135" t="n"/>
      <c r="H190" s="135" t="inlineStr">
        <is>
          <t>67.843</t>
        </is>
      </c>
      <c r="I190" s="135" t="inlineStr">
        <is>
          <t>F57.180</t>
        </is>
      </c>
      <c r="J190" s="135" t="inlineStr">
        <is>
          <t>2.172</t>
        </is>
      </c>
      <c r="K190" s="135" t="inlineStr">
        <is>
          <t>Bộ</t>
        </is>
      </c>
      <c r="L190" s="135" t="n"/>
      <c r="M190" s="135" t="n"/>
      <c r="N190" s="136" t="n"/>
      <c r="O190" s="136" t="n"/>
      <c r="P190" s="136" t="n"/>
      <c r="Q190" s="136" t="n"/>
      <c r="R190" s="136" t="n"/>
      <c r="S190" s="135" t="inlineStr">
        <is>
          <t>🟢 CÓ</t>
        </is>
      </c>
    </row>
    <row r="191">
      <c r="A191" s="134" t="inlineStr">
        <is>
          <t>FORD USA</t>
        </is>
      </c>
      <c r="B191" s="32" t="inlineStr">
        <is>
          <t>213 CID/227 CID</t>
        </is>
      </c>
      <c r="D191" s="32" t="inlineStr">
        <is>
          <t>R</t>
        </is>
      </c>
      <c r="E191" s="135" t="inlineStr">
        <is>
          <t>Miểng dên</t>
        </is>
      </c>
      <c r="F191" s="135" t="inlineStr">
        <is>
          <t>CB-1911A*6</t>
        </is>
      </c>
      <c r="G191" s="135" t="n"/>
      <c r="H191" s="135" t="inlineStr">
        <is>
          <t>59.886</t>
        </is>
      </c>
      <c r="I191" s="135" t="inlineStr">
        <is>
          <t>18.41</t>
        </is>
      </c>
      <c r="J191" s="135" t="inlineStr">
        <is>
          <t>1.925</t>
        </is>
      </c>
      <c r="K191" s="135" t="inlineStr">
        <is>
          <t>Bộ</t>
        </is>
      </c>
      <c r="L191" s="135" t="n"/>
      <c r="M191" s="135" t="n"/>
      <c r="N191" s="136" t="n"/>
      <c r="O191" s="136" t="n"/>
      <c r="P191" s="136" t="n"/>
      <c r="Q191" s="136" t="n"/>
      <c r="R191" s="136" t="n"/>
      <c r="S191" s="135" t="inlineStr">
        <is>
          <t>🟢 CÓ</t>
        </is>
      </c>
    </row>
    <row r="192">
      <c r="A192" s="134" t="inlineStr">
        <is>
          <t>FORD USA</t>
        </is>
      </c>
      <c r="B192" s="32" t="inlineStr">
        <is>
          <t>221/255/260/289/302</t>
        </is>
      </c>
      <c r="D192" s="32" t="inlineStr">
        <is>
          <t>M</t>
        </is>
      </c>
      <c r="E192" s="135" t="inlineStr">
        <is>
          <t>Miểng baze</t>
        </is>
      </c>
      <c r="F192" s="135" t="inlineStr">
        <is>
          <t>5M590A</t>
        </is>
      </c>
      <c r="G192" s="135" t="n"/>
      <c r="H192" s="135" t="inlineStr">
        <is>
          <t>62.0268</t>
        </is>
      </c>
      <c r="I192" s="135" t="inlineStr">
        <is>
          <t>22.352</t>
        </is>
      </c>
      <c r="J192" s="135" t="inlineStr">
        <is>
          <t>2.44348</t>
        </is>
      </c>
      <c r="K192" s="135" t="inlineStr">
        <is>
          <t>Bộ</t>
        </is>
      </c>
      <c r="L192" s="135" t="n"/>
      <c r="M192" s="135" t="n"/>
      <c r="N192" s="136" t="n"/>
      <c r="O192" s="136" t="n"/>
      <c r="P192" s="136" t="n"/>
      <c r="Q192" s="136" t="n"/>
      <c r="R192" s="136" t="n"/>
      <c r="S192" s="135" t="inlineStr">
        <is>
          <t>🟢 CÓ</t>
        </is>
      </c>
    </row>
    <row r="193">
      <c r="A193" s="134" t="inlineStr">
        <is>
          <t>FORD USA</t>
        </is>
      </c>
      <c r="B193" s="32" t="inlineStr">
        <is>
          <t>221/255/260/289/302</t>
        </is>
      </c>
      <c r="D193" s="32" t="inlineStr">
        <is>
          <t>R</t>
        </is>
      </c>
      <c r="E193" s="135" t="inlineStr">
        <is>
          <t>Miểng dên</t>
        </is>
      </c>
      <c r="F193" s="135" t="inlineStr">
        <is>
          <t>8B634P</t>
        </is>
      </c>
      <c r="G193" s="135" t="n"/>
      <c r="H193" s="135" t="inlineStr">
        <is>
          <t>56.89092</t>
        </is>
      </c>
      <c r="I193" s="135" t="inlineStr">
        <is>
          <t>18.4404</t>
        </is>
      </c>
      <c r="J193" s="135" t="inlineStr">
        <is>
          <t>1.46558</t>
        </is>
      </c>
      <c r="K193" s="135" t="inlineStr">
        <is>
          <t>Bộ</t>
        </is>
      </c>
      <c r="L193" s="135" t="n"/>
      <c r="M193" s="135" t="n"/>
      <c r="N193" s="136" t="n"/>
      <c r="O193" s="136" t="n"/>
      <c r="P193" s="136" t="n"/>
      <c r="Q193" s="136" t="n"/>
      <c r="R193" s="136" t="n"/>
      <c r="S193" s="135" t="inlineStr">
        <is>
          <t>🟢 CÓ</t>
        </is>
      </c>
    </row>
    <row r="194">
      <c r="A194" s="134" t="inlineStr">
        <is>
          <t>FORD USA</t>
        </is>
      </c>
      <c r="B194" s="32" t="inlineStr">
        <is>
          <t>232/232 Supercharged</t>
        </is>
      </c>
      <c r="D194" s="32" t="inlineStr">
        <is>
          <t>M</t>
        </is>
      </c>
      <c r="E194" s="135" t="inlineStr">
        <is>
          <t>Miểng baze</t>
        </is>
      </c>
      <c r="F194" s="135" t="inlineStr">
        <is>
          <t>4M1782A</t>
        </is>
      </c>
      <c r="G194" s="135" t="n"/>
      <c r="H194" s="135" t="inlineStr">
        <is>
          <t>68.9102</t>
        </is>
      </c>
      <c r="I194" s="135" t="inlineStr">
        <is>
          <t>21.7932</t>
        </is>
      </c>
      <c r="J194" s="135" t="inlineStr">
        <is>
          <t>2.4511</t>
        </is>
      </c>
      <c r="K194" s="135" t="inlineStr">
        <is>
          <t>Bộ</t>
        </is>
      </c>
      <c r="L194" s="135" t="n"/>
      <c r="M194" s="135" t="n"/>
      <c r="N194" s="136" t="n"/>
      <c r="O194" s="136" t="n"/>
      <c r="P194" s="136" t="n"/>
      <c r="Q194" s="136" t="n"/>
      <c r="R194" s="136" t="n"/>
      <c r="S194" s="135" t="inlineStr">
        <is>
          <t>🟢 CÓ</t>
        </is>
      </c>
    </row>
    <row r="195">
      <c r="A195" s="134" t="inlineStr">
        <is>
          <t>FORD USA</t>
        </is>
      </c>
      <c r="B195" s="32" t="inlineStr">
        <is>
          <t>232/232 Supercharged</t>
        </is>
      </c>
      <c r="D195" s="32" t="inlineStr">
        <is>
          <t>R</t>
        </is>
      </c>
      <c r="E195" s="135" t="inlineStr">
        <is>
          <t>Miểng dên</t>
        </is>
      </c>
      <c r="F195" s="135" t="inlineStr">
        <is>
          <t>6B1283A</t>
        </is>
      </c>
      <c r="G195" s="135" t="n"/>
      <c r="H195" s="135" t="inlineStr">
        <is>
          <t>61.65596</t>
        </is>
      </c>
      <c r="I195" s="135" t="inlineStr">
        <is>
          <t>16.9164</t>
        </is>
      </c>
      <c r="J195" s="135" t="inlineStr">
        <is>
          <t>1.4605</t>
        </is>
      </c>
      <c r="K195" s="135" t="inlineStr">
        <is>
          <t>Bộ</t>
        </is>
      </c>
      <c r="L195" s="135" t="n"/>
      <c r="M195" s="135" t="n"/>
      <c r="N195" s="136" t="n"/>
      <c r="O195" s="136" t="n"/>
      <c r="P195" s="136" t="n"/>
      <c r="Q195" s="136" t="n"/>
      <c r="R195" s="136" t="n"/>
      <c r="S195" s="135" t="inlineStr">
        <is>
          <t>🟢 CÓ</t>
        </is>
      </c>
    </row>
    <row r="196">
      <c r="A196" s="134" t="inlineStr">
        <is>
          <t>FORD USA</t>
        </is>
      </c>
      <c r="B196" s="32" t="inlineStr">
        <is>
          <t>239/256/272/292</t>
        </is>
      </c>
      <c r="D196" s="32" t="inlineStr">
        <is>
          <t>M</t>
        </is>
      </c>
      <c r="E196" s="135" t="inlineStr">
        <is>
          <t>Miểng baze</t>
        </is>
      </c>
      <c r="F196" s="135" t="inlineStr">
        <is>
          <t>MS-178AL</t>
        </is>
      </c>
      <c r="G196" s="135" t="n"/>
      <c r="H196" s="135" t="inlineStr">
        <is>
          <t>68.377</t>
        </is>
      </c>
      <c r="I196" s="135" t="inlineStr">
        <is>
          <t>F28.450</t>
        </is>
      </c>
      <c r="J196" s="135" t="inlineStr">
        <is>
          <t>2.441</t>
        </is>
      </c>
      <c r="K196" s="135" t="inlineStr">
        <is>
          <t>Bộ</t>
        </is>
      </c>
      <c r="L196" s="135" t="n"/>
      <c r="M196" s="135" t="n"/>
      <c r="N196" s="136" t="n"/>
      <c r="O196" s="136" t="n"/>
      <c r="P196" s="136" t="n"/>
      <c r="Q196" s="136" t="n"/>
      <c r="R196" s="136" t="n"/>
      <c r="S196" s="135" t="inlineStr">
        <is>
          <t>🟢 CÓ</t>
        </is>
      </c>
    </row>
    <row r="197">
      <c r="A197" s="134" t="inlineStr">
        <is>
          <t>FORD USA</t>
        </is>
      </c>
      <c r="B197" s="32" t="inlineStr">
        <is>
          <t>239/256/272/292</t>
        </is>
      </c>
      <c r="D197" s="32" t="inlineStr">
        <is>
          <t>R</t>
        </is>
      </c>
      <c r="E197" s="135" t="inlineStr">
        <is>
          <t>Miểng dên</t>
        </is>
      </c>
      <c r="F197" s="135" t="inlineStr">
        <is>
          <t>CB-461AL*8</t>
        </is>
      </c>
      <c r="G197" s="135" t="n"/>
      <c r="H197" s="135" t="inlineStr">
        <is>
          <t>58.745</t>
        </is>
      </c>
      <c r="I197" s="135" t="inlineStr">
        <is>
          <t>18.95</t>
        </is>
      </c>
      <c r="J197" s="135" t="inlineStr">
        <is>
          <t>1.562</t>
        </is>
      </c>
      <c r="K197" s="135" t="inlineStr">
        <is>
          <t>Bộ</t>
        </is>
      </c>
      <c r="L197" s="135" t="n"/>
      <c r="M197" s="135" t="n"/>
      <c r="N197" s="136" t="n"/>
      <c r="O197" s="136" t="n"/>
      <c r="P197" s="136" t="n"/>
      <c r="Q197" s="136" t="n"/>
      <c r="R197" s="136" t="n"/>
      <c r="S197" s="135" t="inlineStr">
        <is>
          <t>🟢 CÓ</t>
        </is>
      </c>
    </row>
    <row r="198">
      <c r="A198" s="134" t="inlineStr">
        <is>
          <t>FORD USA</t>
        </is>
      </c>
      <c r="B198" s="32" t="inlineStr">
        <is>
          <t>240/300</t>
        </is>
      </c>
      <c r="D198" s="32" t="inlineStr">
        <is>
          <t>M</t>
        </is>
      </c>
      <c r="E198" s="135" t="inlineStr">
        <is>
          <t>Miểng baze</t>
        </is>
      </c>
      <c r="F198" s="135" t="inlineStr">
        <is>
          <t>7M979A</t>
        </is>
      </c>
      <c r="G198" s="135" t="n"/>
      <c r="H198" s="135" t="inlineStr">
        <is>
          <t>65.811</t>
        </is>
      </c>
      <c r="I198" s="135" t="inlineStr">
        <is>
          <t>24.13</t>
        </is>
      </c>
      <c r="J198" s="135" t="inlineStr">
        <is>
          <t>2.428</t>
        </is>
      </c>
      <c r="K198" s="135" t="inlineStr">
        <is>
          <t>Bộ</t>
        </is>
      </c>
      <c r="L198" s="135" t="n"/>
      <c r="M198" s="135" t="n"/>
      <c r="N198" s="136" t="n"/>
      <c r="O198" s="136" t="n"/>
      <c r="P198" s="136" t="n"/>
      <c r="Q198" s="136" t="n"/>
      <c r="R198" s="136" t="n"/>
      <c r="S198" s="135" t="n"/>
    </row>
    <row r="199">
      <c r="A199" s="134" t="inlineStr">
        <is>
          <t>FORD USA</t>
        </is>
      </c>
      <c r="B199" s="32" t="inlineStr">
        <is>
          <t>240/300</t>
        </is>
      </c>
      <c r="D199" s="32" t="inlineStr">
        <is>
          <t>R</t>
        </is>
      </c>
      <c r="E199" s="135" t="inlineStr">
        <is>
          <t>Miểng dên</t>
        </is>
      </c>
      <c r="F199" s="135" t="inlineStr">
        <is>
          <t>6B699A</t>
        </is>
      </c>
      <c r="G199" s="135" t="n"/>
      <c r="H199" s="135" t="inlineStr">
        <is>
          <t>57.80532</t>
        </is>
      </c>
      <c r="I199" s="135" t="inlineStr">
        <is>
          <t>20.32</t>
        </is>
      </c>
      <c r="J199" s="135" t="inlineStr">
        <is>
          <t>1.92278</t>
        </is>
      </c>
      <c r="K199" s="135" t="inlineStr">
        <is>
          <t>Bộ</t>
        </is>
      </c>
      <c r="L199" s="135" t="n"/>
      <c r="M199" s="135" t="n"/>
      <c r="N199" s="136" t="n"/>
      <c r="O199" s="136" t="n"/>
      <c r="P199" s="136" t="n"/>
      <c r="Q199" s="136" t="n"/>
      <c r="R199" s="136" t="n"/>
      <c r="S199" s="135" t="inlineStr">
        <is>
          <t>🟢 CÓ</t>
        </is>
      </c>
    </row>
    <row r="200">
      <c r="A200" s="134" t="inlineStr">
        <is>
          <t>FORD USA</t>
        </is>
      </c>
      <c r="B200" s="32" t="inlineStr">
        <is>
          <t>245</t>
        </is>
      </c>
      <c r="D200" s="32" t="inlineStr">
        <is>
          <t>M</t>
        </is>
      </c>
      <c r="E200" s="135" t="inlineStr">
        <is>
          <t>Miểng baze</t>
        </is>
      </c>
      <c r="F200" s="135" t="inlineStr">
        <is>
          <t>4M2006A</t>
        </is>
      </c>
      <c r="G200" s="135" t="n"/>
      <c r="H200" s="135" t="inlineStr">
        <is>
          <t>60.63996</t>
        </is>
      </c>
      <c r="I200" s="135" t="inlineStr">
        <is>
          <t>21.59</t>
        </is>
      </c>
      <c r="J200" s="135" t="inlineStr">
        <is>
          <t>1.8034</t>
        </is>
      </c>
      <c r="K200" s="135" t="inlineStr">
        <is>
          <t>Bộ</t>
        </is>
      </c>
      <c r="L200" s="135" t="n"/>
      <c r="M200" s="135" t="n"/>
      <c r="N200" s="136" t="n"/>
      <c r="O200" s="136" t="n"/>
      <c r="P200" s="136" t="n"/>
      <c r="Q200" s="136" t="n"/>
      <c r="R200" s="136" t="n"/>
      <c r="S200" s="135" t="inlineStr">
        <is>
          <t>🟢 CÓ</t>
        </is>
      </c>
    </row>
    <row r="201">
      <c r="A201" s="134" t="inlineStr">
        <is>
          <t>FORD USA</t>
        </is>
      </c>
      <c r="B201" s="32" t="inlineStr">
        <is>
          <t>245</t>
        </is>
      </c>
      <c r="D201" s="32" t="inlineStr">
        <is>
          <t>R</t>
        </is>
      </c>
      <c r="E201" s="135" t="inlineStr">
        <is>
          <t>Miểng dên</t>
        </is>
      </c>
      <c r="F201" s="135" t="inlineStr">
        <is>
          <t>6B723A</t>
        </is>
      </c>
      <c r="G201" s="135" t="n"/>
      <c r="H201" s="135" t="inlineStr">
        <is>
          <t>56.84012</t>
        </is>
      </c>
      <c r="I201" s="135" t="inlineStr">
        <is>
          <t>16.48</t>
        </is>
      </c>
      <c r="J201" s="135" t="inlineStr">
        <is>
          <t>1.40208</t>
        </is>
      </c>
      <c r="K201" s="135" t="inlineStr">
        <is>
          <t>Bộ</t>
        </is>
      </c>
      <c r="L201" s="135" t="n"/>
      <c r="M201" s="135" t="n"/>
      <c r="N201" s="136" t="n"/>
      <c r="O201" s="136" t="n"/>
      <c r="P201" s="136" t="n"/>
      <c r="Q201" s="136" t="n"/>
      <c r="R201" s="136" t="n"/>
      <c r="S201" s="135" t="inlineStr">
        <is>
          <t>🟢 CÓ</t>
        </is>
      </c>
    </row>
    <row r="202">
      <c r="A202" s="134" t="inlineStr">
        <is>
          <t>FORD USA</t>
        </is>
      </c>
      <c r="B202" s="32" t="inlineStr">
        <is>
          <t>250</t>
        </is>
      </c>
      <c r="D202" s="32" t="inlineStr">
        <is>
          <t>M</t>
        </is>
      </c>
      <c r="E202" s="135" t="inlineStr">
        <is>
          <t>Miểng baze</t>
        </is>
      </c>
      <c r="F202" s="135" t="inlineStr">
        <is>
          <t>7M979A</t>
        </is>
      </c>
      <c r="G202" s="135" t="n"/>
      <c r="H202" s="135" t="inlineStr">
        <is>
          <t>65.811</t>
        </is>
      </c>
      <c r="I202" s="135" t="inlineStr">
        <is>
          <t>24.13</t>
        </is>
      </c>
      <c r="J202" s="135" t="inlineStr">
        <is>
          <t>2.428</t>
        </is>
      </c>
      <c r="K202" s="135" t="inlineStr">
        <is>
          <t>Bộ</t>
        </is>
      </c>
      <c r="L202" s="135" t="n"/>
      <c r="M202" s="135" t="n"/>
      <c r="N202" s="136" t="n"/>
      <c r="O202" s="136" t="n"/>
      <c r="P202" s="136" t="n"/>
      <c r="Q202" s="136" t="n"/>
      <c r="R202" s="136" t="n"/>
      <c r="S202" s="135" t="inlineStr">
        <is>
          <t>🟢 CÓ</t>
        </is>
      </c>
    </row>
    <row r="203">
      <c r="A203" s="134" t="inlineStr">
        <is>
          <t>FORD USA</t>
        </is>
      </c>
      <c r="B203" s="32" t="inlineStr">
        <is>
          <t>250</t>
        </is>
      </c>
      <c r="D203" s="32" t="inlineStr">
        <is>
          <t>R</t>
        </is>
      </c>
      <c r="E203" s="135" t="inlineStr">
        <is>
          <t>Miểng dên</t>
        </is>
      </c>
      <c r="F203" s="135" t="inlineStr">
        <is>
          <t>6B583A</t>
        </is>
      </c>
      <c r="G203" s="135" t="n"/>
      <c r="H203" s="135" t="inlineStr">
        <is>
          <t>56.89092</t>
        </is>
      </c>
      <c r="I203" s="135" t="inlineStr">
        <is>
          <t>20.574</t>
        </is>
      </c>
      <c r="J203" s="135" t="inlineStr">
        <is>
          <t>1.45796</t>
        </is>
      </c>
      <c r="K203" s="135" t="inlineStr">
        <is>
          <t>Bộ</t>
        </is>
      </c>
      <c r="L203" s="135" t="n"/>
      <c r="M203" s="135" t="n"/>
      <c r="N203" s="136" t="n"/>
      <c r="O203" s="136" t="n"/>
      <c r="P203" s="136" t="n"/>
      <c r="Q203" s="136" t="n"/>
      <c r="R203" s="136" t="n"/>
      <c r="S203" s="135" t="inlineStr">
        <is>
          <t>🟢 CÓ</t>
        </is>
      </c>
    </row>
    <row r="204">
      <c r="A204" s="134" t="inlineStr">
        <is>
          <t>FORD USA</t>
        </is>
      </c>
      <c r="B204" s="32" t="inlineStr">
        <is>
          <t>256</t>
        </is>
      </c>
      <c r="D204" s="32" t="inlineStr">
        <is>
          <t>M</t>
        </is>
      </c>
      <c r="E204" s="135" t="inlineStr">
        <is>
          <t>Miểng baze</t>
        </is>
      </c>
      <c r="F204" s="135" t="inlineStr">
        <is>
          <t>4M7295A</t>
        </is>
      </c>
      <c r="G204" s="135" t="n"/>
      <c r="H204" s="135" t="inlineStr">
        <is>
          <t>68.9102</t>
        </is>
      </c>
      <c r="I204" s="135" t="inlineStr">
        <is>
          <t>21.79</t>
        </is>
      </c>
      <c r="J204" s="135" t="inlineStr">
        <is>
          <t>2.4511</t>
        </is>
      </c>
      <c r="K204" s="135" t="inlineStr">
        <is>
          <t>Bộ</t>
        </is>
      </c>
      <c r="L204" s="135" t="n"/>
      <c r="M204" s="135" t="n"/>
      <c r="N204" s="136" t="n"/>
      <c r="O204" s="136" t="n"/>
      <c r="P204" s="136" t="n"/>
      <c r="Q204" s="136" t="n"/>
      <c r="R204" s="136" t="n"/>
      <c r="S204" s="135" t="inlineStr">
        <is>
          <t>🟢 CÓ</t>
        </is>
      </c>
    </row>
    <row r="205">
      <c r="A205" s="134" t="inlineStr">
        <is>
          <t>FORD USA</t>
        </is>
      </c>
      <c r="B205" s="32" t="inlineStr">
        <is>
          <t>256</t>
        </is>
      </c>
      <c r="D205" s="32" t="inlineStr">
        <is>
          <t>R</t>
        </is>
      </c>
      <c r="E205" s="135" t="inlineStr">
        <is>
          <t>Miểng dên</t>
        </is>
      </c>
      <c r="F205" s="135" t="inlineStr">
        <is>
          <t>6B4500A</t>
        </is>
      </c>
      <c r="G205" s="135" t="n"/>
      <c r="H205" s="135" t="inlineStr">
        <is>
          <t>61.64834</t>
        </is>
      </c>
      <c r="I205" s="135" t="inlineStr">
        <is>
          <t>19.9136</t>
        </is>
      </c>
      <c r="J205" s="135" t="inlineStr">
        <is>
          <t>1.4605</t>
        </is>
      </c>
      <c r="K205" s="135" t="inlineStr">
        <is>
          <t>Bộ</t>
        </is>
      </c>
      <c r="L205" s="135" t="n"/>
      <c r="M205" s="135" t="n"/>
      <c r="N205" s="136" t="n"/>
      <c r="O205" s="136" t="n"/>
      <c r="P205" s="136" t="n"/>
      <c r="Q205" s="136" t="n"/>
      <c r="R205" s="136" t="n"/>
      <c r="S205" s="135" t="inlineStr">
        <is>
          <t>🟢 CÓ</t>
        </is>
      </c>
    </row>
    <row r="206">
      <c r="A206" s="134" t="inlineStr">
        <is>
          <t>FORD USA</t>
        </is>
      </c>
      <c r="B206" s="32" t="inlineStr">
        <is>
          <t>281/330 (Triton)/330 Supercharged</t>
        </is>
      </c>
      <c r="D206" s="32" t="inlineStr">
        <is>
          <t>M</t>
        </is>
      </c>
      <c r="E206" s="135" t="inlineStr">
        <is>
          <t>Miểng baze</t>
        </is>
      </c>
      <c r="F206" s="135" t="inlineStr">
        <is>
          <t>MS-2259A</t>
        </is>
      </c>
      <c r="G206" s="135" t="n"/>
      <c r="H206" s="135" t="inlineStr">
        <is>
          <t>72.42048</t>
        </is>
      </c>
      <c r="I206" s="135" t="inlineStr">
        <is>
          <t>19.2532</t>
        </is>
      </c>
      <c r="J206" s="135" t="inlineStr">
        <is>
          <t>2.44348</t>
        </is>
      </c>
      <c r="K206" s="135" t="inlineStr">
        <is>
          <t>Bộ</t>
        </is>
      </c>
      <c r="L206" s="135" t="n"/>
      <c r="M206" s="135" t="n"/>
      <c r="N206" s="136" t="n"/>
      <c r="O206" s="136" t="n"/>
      <c r="P206" s="136" t="n"/>
      <c r="Q206" s="136" t="n"/>
      <c r="R206" s="136" t="n"/>
      <c r="S206" s="135" t="inlineStr">
        <is>
          <t>🟢 CÓ</t>
        </is>
      </c>
    </row>
    <row r="207">
      <c r="A207" s="134" t="inlineStr">
        <is>
          <t>FORD USA</t>
        </is>
      </c>
      <c r="B207" s="32" t="inlineStr">
        <is>
          <t>281/330 (Triton)/330 Supercharged</t>
        </is>
      </c>
      <c r="D207" s="32" t="inlineStr">
        <is>
          <t>R</t>
        </is>
      </c>
      <c r="E207" s="135" t="inlineStr">
        <is>
          <t>Miểng dên</t>
        </is>
      </c>
      <c r="F207" s="135" t="inlineStr">
        <is>
          <t>8B1442P</t>
        </is>
      </c>
      <c r="G207" s="135" t="n"/>
      <c r="H207" s="135" t="inlineStr">
        <is>
          <t>56.88584</t>
        </is>
      </c>
      <c r="I207" s="135" t="inlineStr">
        <is>
          <t>21</t>
        </is>
      </c>
      <c r="J207" s="135" t="inlineStr">
        <is>
          <t>1.928</t>
        </is>
      </c>
      <c r="K207" s="135" t="inlineStr">
        <is>
          <t>Bộ</t>
        </is>
      </c>
      <c r="L207" s="135" t="n"/>
      <c r="M207" s="135" t="n"/>
      <c r="N207" s="136" t="n"/>
      <c r="O207" s="136" t="n"/>
      <c r="P207" s="136" t="n"/>
      <c r="Q207" s="136" t="n"/>
      <c r="R207" s="136" t="n"/>
      <c r="S207" s="135" t="inlineStr">
        <is>
          <t>🟢 CÓ</t>
        </is>
      </c>
    </row>
    <row r="208">
      <c r="A208" s="134" t="inlineStr">
        <is>
          <t>FORD USA</t>
        </is>
      </c>
      <c r="B208" s="32" t="inlineStr">
        <is>
          <t>2L/122 OHC/140 OHC/140 OHC TURBO/153 SOHC 8V</t>
        </is>
      </c>
      <c r="C208" t="inlineStr">
        <is>
          <t>92/115</t>
        </is>
      </c>
      <c r="D208" s="32" t="inlineStr">
        <is>
          <t>M</t>
        </is>
      </c>
      <c r="E208" s="135" t="inlineStr">
        <is>
          <t>Miểng baze</t>
        </is>
      </c>
      <c r="F208" s="135" t="inlineStr">
        <is>
          <t>5M1117A</t>
        </is>
      </c>
      <c r="G208" s="135" t="n"/>
      <c r="H208" s="135" t="inlineStr">
        <is>
          <t>65.8114</t>
        </is>
      </c>
      <c r="I208" s="135" t="inlineStr">
        <is>
          <t>24.13</t>
        </is>
      </c>
      <c r="J208" s="135" t="inlineStr">
        <is>
          <t>2.42824</t>
        </is>
      </c>
      <c r="K208" s="135" t="inlineStr">
        <is>
          <t>Bộ</t>
        </is>
      </c>
      <c r="L208" s="135" t="n"/>
      <c r="M208" s="135" t="n"/>
      <c r="N208" s="136" t="n"/>
      <c r="O208" s="136" t="n"/>
      <c r="P208" s="136" t="n"/>
      <c r="Q208" s="136" t="n"/>
      <c r="R208" s="136" t="n"/>
      <c r="S208" s="135" t="inlineStr">
        <is>
          <t>🟢 CÓ</t>
        </is>
      </c>
    </row>
    <row r="209">
      <c r="A209" s="134" t="inlineStr">
        <is>
          <t>FORD USA</t>
        </is>
      </c>
      <c r="B209" s="32" t="inlineStr">
        <is>
          <t>2L/122 OHC/140 OHC/140 OHC TURBO/153 SOHC 8V</t>
        </is>
      </c>
      <c r="C209" t="inlineStr">
        <is>
          <t>92/115</t>
        </is>
      </c>
      <c r="D209" s="32" t="inlineStr">
        <is>
          <t>R</t>
        </is>
      </c>
      <c r="E209" s="135" t="inlineStr">
        <is>
          <t>Miểng dên</t>
        </is>
      </c>
      <c r="F209" s="135" t="inlineStr">
        <is>
          <t>4B984A</t>
        </is>
      </c>
      <c r="G209" s="135" t="n"/>
      <c r="H209" s="135" t="inlineStr">
        <is>
          <t>55.18912</t>
        </is>
      </c>
      <c r="I209" s="135" t="inlineStr">
        <is>
          <t>20.32</t>
        </is>
      </c>
      <c r="J209" s="135" t="inlineStr">
        <is>
          <t>1.58496</t>
        </is>
      </c>
      <c r="K209" s="135" t="inlineStr">
        <is>
          <t>Bộ</t>
        </is>
      </c>
      <c r="L209" s="135" t="n"/>
      <c r="M209" s="135" t="n"/>
      <c r="N209" s="136" t="n"/>
      <c r="O209" s="136" t="n"/>
      <c r="P209" s="136" t="n"/>
      <c r="Q209" s="136" t="n"/>
      <c r="R209" s="136" t="n"/>
      <c r="S209" s="135" t="inlineStr">
        <is>
          <t>🟢 CÓ</t>
        </is>
      </c>
    </row>
    <row r="210">
      <c r="A210" s="134" t="inlineStr">
        <is>
          <t>FORD USA</t>
        </is>
      </c>
      <c r="B210" s="32" t="inlineStr">
        <is>
          <t>3022E</t>
        </is>
      </c>
      <c r="D210" s="32" t="inlineStr">
        <is>
          <t>M</t>
        </is>
      </c>
      <c r="E210" s="135" t="inlineStr">
        <is>
          <t>Miểng baze</t>
        </is>
      </c>
      <c r="F210" s="135" t="inlineStr">
        <is>
          <t>4M1642</t>
        </is>
      </c>
      <c r="G210" s="135" t="n"/>
      <c r="H210" s="135" t="inlineStr">
        <is>
          <t>67.716</t>
        </is>
      </c>
      <c r="I210" s="135" t="inlineStr">
        <is>
          <t>20.95</t>
        </is>
      </c>
      <c r="J210" s="135" t="inlineStr">
        <is>
          <t>2.078</t>
        </is>
      </c>
      <c r="K210" s="135" t="inlineStr">
        <is>
          <t>Bộ</t>
        </is>
      </c>
      <c r="L210" s="135" t="n"/>
      <c r="M210" s="135" t="n"/>
      <c r="N210" s="136" t="n"/>
      <c r="O210" s="136" t="n"/>
      <c r="P210" s="136" t="n"/>
      <c r="Q210" s="136" t="n"/>
      <c r="R210" s="136" t="n"/>
      <c r="S210" s="135" t="inlineStr">
        <is>
          <t>🟢 CÓ</t>
        </is>
      </c>
    </row>
    <row r="211">
      <c r="A211" s="134" t="inlineStr">
        <is>
          <t>FORD USA</t>
        </is>
      </c>
      <c r="B211" s="32" t="inlineStr">
        <is>
          <t>3022E</t>
        </is>
      </c>
      <c r="D211" s="32" t="inlineStr">
        <is>
          <t>R</t>
        </is>
      </c>
      <c r="E211" s="135" t="inlineStr">
        <is>
          <t>Miểng dên</t>
        </is>
      </c>
      <c r="F211" s="135" t="inlineStr">
        <is>
          <t>6B1641</t>
        </is>
      </c>
      <c r="G211" s="135" t="n"/>
      <c r="H211" s="135" t="inlineStr">
        <is>
          <t>64.046</t>
        </is>
      </c>
      <c r="I211" s="135" t="inlineStr">
        <is>
          <t>17.9</t>
        </is>
      </c>
      <c r="J211" s="135" t="inlineStr">
        <is>
          <t>1.821</t>
        </is>
      </c>
      <c r="K211" s="135" t="inlineStr">
        <is>
          <t>Bộ</t>
        </is>
      </c>
      <c r="L211" s="135" t="n"/>
      <c r="M211" s="135" t="n"/>
      <c r="N211" s="136" t="n"/>
      <c r="O211" s="136" t="n"/>
      <c r="P211" s="136" t="n"/>
      <c r="Q211" s="136" t="n"/>
      <c r="R211" s="136" t="n"/>
      <c r="S211" s="135" t="inlineStr">
        <is>
          <t>🟢 CÓ</t>
        </is>
      </c>
    </row>
    <row r="212">
      <c r="A212" s="134" t="inlineStr">
        <is>
          <t>FORD USA</t>
        </is>
      </c>
      <c r="B212" s="32" t="inlineStr">
        <is>
          <t>330/332/352/360/361/389/390/391/410/427/428</t>
        </is>
      </c>
      <c r="D212" s="32" t="inlineStr">
        <is>
          <t>M</t>
        </is>
      </c>
      <c r="E212" s="135" t="inlineStr">
        <is>
          <t>Miểng baze</t>
        </is>
      </c>
      <c r="F212" s="135" t="inlineStr">
        <is>
          <t>4020M</t>
        </is>
      </c>
      <c r="G212" s="135" t="n"/>
      <c r="H212" s="135" t="inlineStr">
        <is>
          <t>74.7268</t>
        </is>
      </c>
      <c r="I212" s="135" t="inlineStr">
        <is>
          <t>23.1648</t>
        </is>
      </c>
      <c r="J212" s="135" t="inlineStr">
        <is>
          <t>2.4384</t>
        </is>
      </c>
      <c r="K212" s="135" t="inlineStr">
        <is>
          <t>Bộ</t>
        </is>
      </c>
      <c r="L212" s="135" t="n"/>
      <c r="M212" s="135" t="n"/>
      <c r="N212" s="136" t="n"/>
      <c r="O212" s="136" t="n"/>
      <c r="P212" s="136" t="n"/>
      <c r="Q212" s="136" t="n"/>
      <c r="R212" s="136" t="n"/>
      <c r="S212" s="135" t="inlineStr">
        <is>
          <t>🟢 CÓ</t>
        </is>
      </c>
    </row>
    <row r="213">
      <c r="A213" s="134" t="inlineStr">
        <is>
          <t>FORD USA</t>
        </is>
      </c>
      <c r="B213" s="32" t="inlineStr">
        <is>
          <t>330/332/352/360/361/389/390/391/410/427/428</t>
        </is>
      </c>
      <c r="D213" s="32" t="inlineStr">
        <is>
          <t>R</t>
        </is>
      </c>
      <c r="E213" s="135" t="inlineStr">
        <is>
          <t>Miểng dên</t>
        </is>
      </c>
      <c r="F213" s="135" t="inlineStr">
        <is>
          <t>8B760A</t>
        </is>
      </c>
      <c r="G213" s="135" t="n"/>
      <c r="H213" s="135" t="inlineStr">
        <is>
          <t>65.8241</t>
        </is>
      </c>
      <c r="I213" s="135" t="inlineStr">
        <is>
          <t>18.6436</t>
        </is>
      </c>
      <c r="J213" s="135" t="inlineStr">
        <is>
          <t>1.9177</t>
        </is>
      </c>
      <c r="K213" s="135" t="inlineStr">
        <is>
          <t>Bộ</t>
        </is>
      </c>
      <c r="L213" s="135" t="n"/>
      <c r="M213" s="135" t="n"/>
      <c r="N213" s="136" t="n"/>
      <c r="O213" s="136" t="n"/>
      <c r="P213" s="136" t="n"/>
      <c r="Q213" s="136" t="n"/>
      <c r="R213" s="136" t="n"/>
      <c r="S213" s="135" t="inlineStr">
        <is>
          <t>🟢 CÓ</t>
        </is>
      </c>
    </row>
    <row r="214">
      <c r="A214" s="134" t="inlineStr">
        <is>
          <t>FORD USA</t>
        </is>
      </c>
      <c r="B214" s="32" t="inlineStr">
        <is>
          <t>351</t>
        </is>
      </c>
      <c r="D214" s="32" t="inlineStr">
        <is>
          <t>M</t>
        </is>
      </c>
      <c r="E214" s="135" t="inlineStr">
        <is>
          <t>Miểng baze</t>
        </is>
      </c>
      <c r="F214" s="135" t="inlineStr">
        <is>
          <t>5M1010A</t>
        </is>
      </c>
      <c r="G214" s="135" t="n"/>
      <c r="H214" s="135" t="inlineStr">
        <is>
          <t>74.74</t>
        </is>
      </c>
      <c r="I214" s="135" t="inlineStr">
        <is>
          <t>22.35</t>
        </is>
      </c>
      <c r="J214" s="135" t="inlineStr">
        <is>
          <t>2.443</t>
        </is>
      </c>
      <c r="K214" s="135" t="inlineStr">
        <is>
          <t>Bộ</t>
        </is>
      </c>
      <c r="L214" s="135" t="n"/>
      <c r="M214" s="135" t="n"/>
      <c r="N214" s="136" t="n"/>
      <c r="O214" s="136" t="n"/>
      <c r="P214" s="136" t="n"/>
      <c r="Q214" s="136" t="n"/>
      <c r="R214" s="136" t="n"/>
      <c r="S214" s="135" t="inlineStr">
        <is>
          <t>🟢 CÓ</t>
        </is>
      </c>
    </row>
    <row r="215">
      <c r="A215" s="134" t="inlineStr">
        <is>
          <t>FORD USA</t>
        </is>
      </c>
      <c r="B215" s="32" t="inlineStr">
        <is>
          <t>351</t>
        </is>
      </c>
      <c r="D215" s="32" t="inlineStr">
        <is>
          <t>R</t>
        </is>
      </c>
      <c r="E215" s="135" t="inlineStr">
        <is>
          <t>Miểng dên</t>
        </is>
      </c>
      <c r="F215" s="135" t="inlineStr">
        <is>
          <t>8B927P</t>
        </is>
      </c>
      <c r="G215" s="135" t="n"/>
      <c r="H215" s="135" t="inlineStr">
        <is>
          <t>61.897</t>
        </is>
      </c>
      <c r="I215" s="135" t="inlineStr">
        <is>
          <t>18.4404</t>
        </is>
      </c>
      <c r="J215" s="135" t="inlineStr">
        <is>
          <t>1.588</t>
        </is>
      </c>
      <c r="K215" s="135" t="inlineStr">
        <is>
          <t>Bộ</t>
        </is>
      </c>
      <c r="L215" s="135" t="n"/>
      <c r="M215" s="135" t="n"/>
      <c r="N215" s="136" t="n"/>
      <c r="O215" s="136" t="n"/>
      <c r="P215" s="136" t="n"/>
      <c r="Q215" s="136" t="n"/>
      <c r="R215" s="136" t="n"/>
      <c r="S215" s="135" t="inlineStr">
        <is>
          <t>🟢 CÓ</t>
        </is>
      </c>
    </row>
    <row r="216">
      <c r="A216" s="134" t="inlineStr">
        <is>
          <t>FORD USA</t>
        </is>
      </c>
      <c r="B216" s="32" t="inlineStr">
        <is>
          <t>351 Modified/400</t>
        </is>
      </c>
      <c r="D216" s="32" t="inlineStr">
        <is>
          <t>M</t>
        </is>
      </c>
      <c r="E216" s="135" t="inlineStr">
        <is>
          <t>Miểng baze</t>
        </is>
      </c>
      <c r="F216" s="135" t="inlineStr">
        <is>
          <t>5M1432A</t>
        </is>
      </c>
      <c r="G216" s="135" t="n"/>
      <c r="H216" s="135" t="inlineStr">
        <is>
          <t>81.1022</t>
        </is>
      </c>
      <c r="I216" s="135" t="inlineStr">
        <is>
          <t>21.336</t>
        </is>
      </c>
      <c r="J216" s="135" t="inlineStr">
        <is>
          <t>2.4384</t>
        </is>
      </c>
      <c r="K216" s="135" t="inlineStr">
        <is>
          <t>Bộ</t>
        </is>
      </c>
      <c r="L216" s="135" t="n"/>
      <c r="M216" s="135" t="n"/>
      <c r="N216" s="136" t="n"/>
      <c r="O216" s="136" t="n"/>
      <c r="P216" s="136" t="n"/>
      <c r="Q216" s="136" t="n"/>
      <c r="R216" s="136" t="n"/>
      <c r="S216" s="135" t="inlineStr">
        <is>
          <t>🟢 CÓ</t>
        </is>
      </c>
    </row>
    <row r="217">
      <c r="A217" s="134" t="inlineStr">
        <is>
          <t>FORD USA</t>
        </is>
      </c>
      <c r="B217" s="32" t="inlineStr">
        <is>
          <t>351 Modified/400</t>
        </is>
      </c>
      <c r="D217" s="32" t="inlineStr">
        <is>
          <t>R</t>
        </is>
      </c>
      <c r="E217" s="135" t="inlineStr">
        <is>
          <t>Miểng dên</t>
        </is>
      </c>
      <c r="F217" s="135" t="inlineStr">
        <is>
          <t>8B927P</t>
        </is>
      </c>
      <c r="G217" s="135" t="n"/>
      <c r="H217" s="135" t="inlineStr">
        <is>
          <t>61.897</t>
        </is>
      </c>
      <c r="I217" s="135" t="inlineStr">
        <is>
          <t>18.4404</t>
        </is>
      </c>
      <c r="J217" s="135" t="inlineStr">
        <is>
          <t>1.588</t>
        </is>
      </c>
      <c r="K217" s="135" t="inlineStr">
        <is>
          <t>Bộ</t>
        </is>
      </c>
      <c r="L217" s="135" t="n"/>
      <c r="M217" s="135" t="n"/>
      <c r="N217" s="136" t="n"/>
      <c r="O217" s="136" t="n"/>
      <c r="P217" s="136" t="n"/>
      <c r="Q217" s="136" t="n"/>
      <c r="R217" s="136" t="n"/>
      <c r="S217" s="135" t="inlineStr">
        <is>
          <t>🟢 CÓ</t>
        </is>
      </c>
    </row>
    <row r="218">
      <c r="A218" s="134" t="inlineStr">
        <is>
          <t>FORD USA</t>
        </is>
      </c>
      <c r="B218" s="32" t="inlineStr">
        <is>
          <t>351 Windsor</t>
        </is>
      </c>
      <c r="D218" s="32" t="inlineStr">
        <is>
          <t>M</t>
        </is>
      </c>
      <c r="E218" s="135" t="inlineStr">
        <is>
          <t>Miểng baze</t>
        </is>
      </c>
      <c r="F218" s="135" t="inlineStr">
        <is>
          <t>5M1432A</t>
        </is>
      </c>
      <c r="G218" s="135" t="n"/>
      <c r="H218" s="135" t="inlineStr">
        <is>
          <t>81.1022</t>
        </is>
      </c>
      <c r="I218" s="135" t="inlineStr">
        <is>
          <t>21.336</t>
        </is>
      </c>
      <c r="J218" s="135" t="inlineStr">
        <is>
          <t>2.4384</t>
        </is>
      </c>
      <c r="K218" s="135" t="inlineStr">
        <is>
          <t>Bộ</t>
        </is>
      </c>
      <c r="L218" s="135" t="n"/>
      <c r="M218" s="135" t="n"/>
      <c r="N218" s="136" t="n"/>
      <c r="O218" s="136" t="n"/>
      <c r="P218" s="136" t="n"/>
      <c r="Q218" s="136" t="n"/>
      <c r="R218" s="136" t="n"/>
      <c r="S218" s="135" t="inlineStr">
        <is>
          <t>🟢 CÓ</t>
        </is>
      </c>
    </row>
    <row r="219">
      <c r="A219" s="134" t="inlineStr">
        <is>
          <t>FORD USA</t>
        </is>
      </c>
      <c r="B219" s="32" t="inlineStr">
        <is>
          <t>351 Windsor</t>
        </is>
      </c>
      <c r="D219" s="32" t="inlineStr">
        <is>
          <t>R</t>
        </is>
      </c>
      <c r="E219" s="135" t="inlineStr">
        <is>
          <t>Miểng dên</t>
        </is>
      </c>
      <c r="F219" s="135" t="inlineStr">
        <is>
          <t>8B831A</t>
        </is>
      </c>
      <c r="G219" s="135" t="n"/>
      <c r="H219" s="135" t="inlineStr">
        <is>
          <t>61.65342</t>
        </is>
      </c>
      <c r="I219" s="135" t="inlineStr">
        <is>
          <t>18.3</t>
        </is>
      </c>
      <c r="J219" s="135" t="inlineStr">
        <is>
          <t>1.46558</t>
        </is>
      </c>
      <c r="K219" s="135" t="inlineStr">
        <is>
          <t>Bộ</t>
        </is>
      </c>
      <c r="L219" s="135" t="n"/>
      <c r="M219" s="135" t="n"/>
      <c r="N219" s="136" t="n"/>
      <c r="O219" s="136" t="n"/>
      <c r="P219" s="136" t="n"/>
      <c r="Q219" s="136" t="n"/>
      <c r="R219" s="136" t="n"/>
      <c r="S219" s="135" t="inlineStr">
        <is>
          <t>🟢 CÓ</t>
        </is>
      </c>
    </row>
    <row r="220">
      <c r="A220" s="134" t="inlineStr">
        <is>
          <t>FORD USA</t>
        </is>
      </c>
      <c r="B220" s="32" t="inlineStr">
        <is>
          <t>363 CID/VT365 TURBO</t>
        </is>
      </c>
      <c r="D220" s="32" t="inlineStr">
        <is>
          <t>M</t>
        </is>
      </c>
      <c r="E220" s="135" t="inlineStr">
        <is>
          <t>Miểng baze</t>
        </is>
      </c>
      <c r="F220" s="135" t="inlineStr">
        <is>
          <t>MS-2223P</t>
        </is>
      </c>
      <c r="G220" s="135" t="n"/>
      <c r="H220" s="135" t="inlineStr">
        <is>
          <t>86.00948</t>
        </is>
      </c>
      <c r="I220" s="135" t="inlineStr">
        <is>
          <t>21.5011</t>
        </is>
      </c>
      <c r="J220" s="135" t="inlineStr">
        <is>
          <t>2.47904</t>
        </is>
      </c>
      <c r="K220" s="135" t="inlineStr">
        <is>
          <t>Bộ</t>
        </is>
      </c>
      <c r="L220" s="135" t="n"/>
      <c r="M220" s="135" t="n"/>
      <c r="N220" s="136" t="n"/>
      <c r="O220" s="136" t="n"/>
      <c r="P220" s="136" t="n"/>
      <c r="Q220" s="136" t="n"/>
      <c r="R220" s="136" t="n"/>
      <c r="S220" s="135" t="inlineStr">
        <is>
          <t>🟢 CÓ</t>
        </is>
      </c>
    </row>
    <row r="221">
      <c r="A221" s="134" t="inlineStr">
        <is>
          <t>FORD USA</t>
        </is>
      </c>
      <c r="B221" s="32" t="inlineStr">
        <is>
          <t>363 CID/VT365 TURBO</t>
        </is>
      </c>
      <c r="D221" s="32" t="inlineStr">
        <is>
          <t>R</t>
        </is>
      </c>
      <c r="E221" s="135" t="inlineStr">
        <is>
          <t>Miểng dên</t>
        </is>
      </c>
      <c r="F221" s="135" t="inlineStr">
        <is>
          <t>CB-1814P</t>
        </is>
      </c>
      <c r="G221" s="135" t="n"/>
      <c r="H221" s="135" t="inlineStr">
        <is>
          <t>73.00976</t>
        </is>
      </c>
      <c r="I221" s="135" t="inlineStr">
        <is>
          <t>21.1074</t>
        </is>
      </c>
      <c r="J221" s="135" t="inlineStr">
        <is>
          <t>1.9812</t>
        </is>
      </c>
      <c r="K221" s="135" t="inlineStr">
        <is>
          <t>Bộ</t>
        </is>
      </c>
      <c r="L221" s="135" t="n"/>
      <c r="M221" s="135" t="n"/>
      <c r="N221" s="136" t="n"/>
      <c r="O221" s="136" t="n"/>
      <c r="P221" s="136" t="n"/>
      <c r="Q221" s="136" t="n"/>
      <c r="R221" s="136" t="n"/>
      <c r="S221" s="135" t="inlineStr">
        <is>
          <t>🟢 CÓ</t>
        </is>
      </c>
    </row>
    <row r="222">
      <c r="A222" s="134" t="inlineStr">
        <is>
          <t>FORD USA</t>
        </is>
      </c>
      <c r="B222" s="32" t="inlineStr">
        <is>
          <t>370/429 Truck/429 Passenger/460</t>
        </is>
      </c>
      <c r="D222" s="32" t="inlineStr">
        <is>
          <t>M</t>
        </is>
      </c>
      <c r="E222" s="135" t="inlineStr">
        <is>
          <t>Miểng baze</t>
        </is>
      </c>
      <c r="F222" s="135" t="inlineStr">
        <is>
          <t>5M1039A</t>
        </is>
      </c>
      <c r="G222" s="135" t="n"/>
      <c r="H222" s="135" t="inlineStr">
        <is>
          <t>81.1022</t>
        </is>
      </c>
      <c r="I222" s="135" t="inlineStr">
        <is>
          <t>24.13</t>
        </is>
      </c>
      <c r="J222" s="135" t="inlineStr">
        <is>
          <t>2.43332</t>
        </is>
      </c>
      <c r="K222" s="135" t="inlineStr">
        <is>
          <t>Bộ</t>
        </is>
      </c>
      <c r="L222" s="135" t="n"/>
      <c r="M222" s="135" t="n"/>
      <c r="N222" s="136" t="n"/>
      <c r="O222" s="136" t="n"/>
      <c r="P222" s="136" t="n"/>
      <c r="Q222" s="136" t="n"/>
      <c r="R222" s="136" t="n"/>
      <c r="S222" s="135" t="inlineStr">
        <is>
          <t>🟢 CÓ</t>
        </is>
      </c>
    </row>
    <row r="223">
      <c r="A223" s="134" t="inlineStr">
        <is>
          <t>FORD USA</t>
        </is>
      </c>
      <c r="B223" s="32" t="inlineStr">
        <is>
          <t>370/429 Truck/429 Passenger/460</t>
        </is>
      </c>
      <c r="D223" s="32" t="inlineStr">
        <is>
          <t>R</t>
        </is>
      </c>
      <c r="E223" s="135" t="inlineStr">
        <is>
          <t>Miểng dên</t>
        </is>
      </c>
      <c r="F223" s="135" t="inlineStr">
        <is>
          <t>8B818A</t>
        </is>
      </c>
      <c r="G223" s="135" t="n"/>
      <c r="H223" s="135" t="inlineStr">
        <is>
          <t>67.40652</t>
        </is>
      </c>
      <c r="I223" s="135" t="inlineStr">
        <is>
          <t>22</t>
        </is>
      </c>
      <c r="J223" s="135" t="inlineStr">
        <is>
          <t>1.93548</t>
        </is>
      </c>
      <c r="K223" s="135" t="inlineStr">
        <is>
          <t>Bộ</t>
        </is>
      </c>
      <c r="L223" s="135" t="n"/>
      <c r="M223" s="135" t="n"/>
      <c r="N223" s="136" t="n"/>
      <c r="O223" s="136" t="n"/>
      <c r="P223" s="136" t="n"/>
      <c r="Q223" s="136" t="n"/>
      <c r="R223" s="136" t="n"/>
      <c r="S223" s="135" t="inlineStr">
        <is>
          <t>🟢 CÓ</t>
        </is>
      </c>
    </row>
    <row r="224">
      <c r="A224" s="134" t="inlineStr">
        <is>
          <t>FORD USA</t>
        </is>
      </c>
      <c r="B224" s="32" t="inlineStr">
        <is>
          <t>379</t>
        </is>
      </c>
      <c r="D224" s="32" t="inlineStr">
        <is>
          <t>M</t>
        </is>
      </c>
      <c r="E224" s="135" t="inlineStr">
        <is>
          <t>Miểng baze</t>
        </is>
      </c>
      <c r="F224" s="135" t="inlineStr">
        <is>
          <t>AU7Z-6D309-A</t>
        </is>
      </c>
      <c r="G224" s="135" t="n"/>
      <c r="H224" s="135" t="inlineStr">
        <is>
          <t>72.42</t>
        </is>
      </c>
      <c r="I224" s="135" t="inlineStr">
        <is>
          <t>24.8</t>
        </is>
      </c>
      <c r="J224" s="135" t="inlineStr">
        <is>
          <t>2.43</t>
        </is>
      </c>
      <c r="K224" s="135" t="inlineStr">
        <is>
          <t>Bộ</t>
        </is>
      </c>
      <c r="L224" s="135" t="n"/>
      <c r="M224" s="135" t="n"/>
      <c r="N224" s="136" t="n"/>
      <c r="O224" s="136" t="n"/>
      <c r="P224" s="136" t="n"/>
      <c r="Q224" s="136" t="n"/>
      <c r="R224" s="136" t="n"/>
      <c r="S224" s="135" t="inlineStr">
        <is>
          <t>🟢 CÓ</t>
        </is>
      </c>
    </row>
    <row r="225">
      <c r="A225" s="134" t="inlineStr">
        <is>
          <t>FORD USA</t>
        </is>
      </c>
      <c r="B225" s="32" t="inlineStr">
        <is>
          <t>379</t>
        </is>
      </c>
      <c r="D225" s="32" t="inlineStr">
        <is>
          <t>R</t>
        </is>
      </c>
      <c r="E225" s="135" t="inlineStr">
        <is>
          <t>Miểng dên</t>
        </is>
      </c>
      <c r="F225" s="135" t="inlineStr">
        <is>
          <t>AL3Z-6211-A</t>
        </is>
      </c>
      <c r="G225" s="135" t="n"/>
      <c r="H225" s="135" t="inlineStr">
        <is>
          <t>56.891</t>
        </is>
      </c>
      <c r="I225" s="135" t="inlineStr">
        <is>
          <t>21.9</t>
        </is>
      </c>
      <c r="J225" s="135" t="inlineStr">
        <is>
          <t>1.925</t>
        </is>
      </c>
      <c r="K225" s="135" t="inlineStr">
        <is>
          <t>Bộ</t>
        </is>
      </c>
      <c r="L225" s="135" t="n"/>
      <c r="M225" s="135" t="n"/>
      <c r="N225" s="136" t="n"/>
      <c r="O225" s="136" t="n"/>
      <c r="P225" s="136" t="n"/>
      <c r="Q225" s="136" t="n"/>
      <c r="R225" s="136" t="n"/>
      <c r="S225" s="135" t="inlineStr">
        <is>
          <t>🟢 CÓ</t>
        </is>
      </c>
    </row>
    <row r="226">
      <c r="A226" s="134" t="inlineStr">
        <is>
          <t>FORD USA</t>
        </is>
      </c>
      <c r="B226" s="32" t="inlineStr">
        <is>
          <t>387</t>
        </is>
      </c>
      <c r="D226" s="32" t="inlineStr">
        <is>
          <t>R</t>
        </is>
      </c>
      <c r="E226" s="135" t="inlineStr">
        <is>
          <t>Miểng dên</t>
        </is>
      </c>
      <c r="F226" s="135" t="n"/>
      <c r="G226" s="135" t="n"/>
      <c r="H226" s="135" t="inlineStr">
        <is>
          <t>75.727</t>
        </is>
      </c>
      <c r="I226" s="135" t="inlineStr">
        <is>
          <t>21.1</t>
        </is>
      </c>
      <c r="J226" s="135" t="inlineStr">
        <is>
          <t>1.975</t>
        </is>
      </c>
      <c r="K226" s="135" t="inlineStr">
        <is>
          <t>Bộ</t>
        </is>
      </c>
      <c r="L226" s="135" t="n"/>
      <c r="M226" s="135" t="n"/>
      <c r="N226" s="136" t="n"/>
      <c r="O226" s="136" t="n"/>
      <c r="P226" s="136" t="n"/>
      <c r="Q226" s="136" t="n"/>
      <c r="R226" s="136" t="n"/>
      <c r="S226" s="135" t="inlineStr">
        <is>
          <t>🟢 CÓ</t>
        </is>
      </c>
    </row>
    <row r="227">
      <c r="A227" s="134" t="inlineStr">
        <is>
          <t>FORD USA</t>
        </is>
      </c>
      <c r="B227" s="32" t="inlineStr">
        <is>
          <t>391 CID</t>
        </is>
      </c>
      <c r="D227" s="32" t="inlineStr">
        <is>
          <t>M</t>
        </is>
      </c>
      <c r="E227" s="135" t="inlineStr">
        <is>
          <t>Miểng baze</t>
        </is>
      </c>
      <c r="F227" s="135" t="inlineStr">
        <is>
          <t>MS-2223P</t>
        </is>
      </c>
      <c r="G227" s="135" t="n"/>
      <c r="H227" s="135" t="inlineStr">
        <is>
          <t>86.00948</t>
        </is>
      </c>
      <c r="I227" s="135" t="inlineStr">
        <is>
          <t>21.5011</t>
        </is>
      </c>
      <c r="J227" s="135" t="inlineStr">
        <is>
          <t>2.47904</t>
        </is>
      </c>
      <c r="K227" s="135" t="inlineStr">
        <is>
          <t>Bộ</t>
        </is>
      </c>
      <c r="L227" s="135" t="n"/>
      <c r="M227" s="135" t="n"/>
      <c r="N227" s="136" t="n"/>
      <c r="O227" s="136" t="n"/>
      <c r="P227" s="136" t="n"/>
      <c r="Q227" s="136" t="n"/>
      <c r="R227" s="136" t="n"/>
      <c r="S227" s="135" t="inlineStr">
        <is>
          <t>🟢 CÓ</t>
        </is>
      </c>
    </row>
    <row r="228">
      <c r="A228" s="134" t="inlineStr">
        <is>
          <t>FORD USA</t>
        </is>
      </c>
      <c r="B228" s="32" t="inlineStr">
        <is>
          <t>391 CID</t>
        </is>
      </c>
      <c r="D228" s="32" t="inlineStr">
        <is>
          <t>R</t>
        </is>
      </c>
      <c r="E228" s="135" t="inlineStr">
        <is>
          <t>Miểng dên</t>
        </is>
      </c>
      <c r="F228" s="135" t="inlineStr">
        <is>
          <t>CB-1869P</t>
        </is>
      </c>
      <c r="G228" s="135" t="n"/>
      <c r="H228" s="135" t="inlineStr">
        <is>
          <t>76.01204</t>
        </is>
      </c>
      <c r="I228" s="135" t="inlineStr">
        <is>
          <t>21.1074</t>
        </is>
      </c>
      <c r="J228" s="135" t="inlineStr">
        <is>
          <t>1.9812</t>
        </is>
      </c>
      <c r="K228" s="135" t="inlineStr">
        <is>
          <t>Bộ</t>
        </is>
      </c>
      <c r="L228" s="135" t="n"/>
      <c r="M228" s="135" t="n"/>
      <c r="N228" s="136" t="n"/>
      <c r="O228" s="136" t="n"/>
      <c r="P228" s="136" t="n"/>
      <c r="Q228" s="136" t="n"/>
      <c r="R228" s="136" t="n"/>
      <c r="S228" s="135" t="inlineStr">
        <is>
          <t>🟢 CÓ</t>
        </is>
      </c>
    </row>
    <row r="229">
      <c r="A229" s="134" t="inlineStr">
        <is>
          <t>FORD USA</t>
        </is>
      </c>
      <c r="B229" s="32" t="inlineStr">
        <is>
          <t>400/430/455</t>
        </is>
      </c>
      <c r="D229" s="32" t="inlineStr">
        <is>
          <t>M</t>
        </is>
      </c>
      <c r="E229" s="135" t="inlineStr">
        <is>
          <t>Miểng baze</t>
        </is>
      </c>
      <c r="F229" s="135" t="inlineStr">
        <is>
          <t>4265M</t>
        </is>
      </c>
      <c r="G229" s="135" t="n"/>
      <c r="H229" s="135" t="inlineStr">
        <is>
          <t>68.275</t>
        </is>
      </c>
      <c r="I229" s="135" t="inlineStr">
        <is>
          <t>24</t>
        </is>
      </c>
      <c r="J229" s="135" t="inlineStr">
        <is>
          <t>2.238</t>
        </is>
      </c>
      <c r="K229" s="135" t="inlineStr">
        <is>
          <t>Bộ</t>
        </is>
      </c>
      <c r="L229" s="135" t="n"/>
      <c r="M229" s="135" t="n"/>
      <c r="N229" s="136" t="n"/>
      <c r="O229" s="136" t="n"/>
      <c r="P229" s="136" t="n"/>
      <c r="Q229" s="136" t="n"/>
      <c r="R229" s="136" t="n"/>
      <c r="S229" s="135" t="inlineStr">
        <is>
          <t>🟢 CÓ</t>
        </is>
      </c>
    </row>
    <row r="230">
      <c r="A230" s="134" t="inlineStr">
        <is>
          <t>FORD USA</t>
        </is>
      </c>
      <c r="B230" s="32" t="inlineStr">
        <is>
          <t>400/430/455</t>
        </is>
      </c>
      <c r="D230" s="32" t="inlineStr">
        <is>
          <t>R</t>
        </is>
      </c>
      <c r="E230" s="135" t="inlineStr">
        <is>
          <t>Miểng dên</t>
        </is>
      </c>
      <c r="F230" s="135" t="inlineStr">
        <is>
          <t>8B762P</t>
        </is>
      </c>
      <c r="G230" s="135" t="n"/>
      <c r="H230" s="135" t="inlineStr">
        <is>
          <t>60.312</t>
        </is>
      </c>
      <c r="I230" s="135" t="inlineStr">
        <is>
          <t>20.98</t>
        </is>
      </c>
      <c r="J230" s="135" t="inlineStr">
        <is>
          <t>1.572</t>
        </is>
      </c>
      <c r="K230" s="135" t="inlineStr">
        <is>
          <t>Bộ</t>
        </is>
      </c>
      <c r="L230" s="135" t="n"/>
      <c r="M230" s="135" t="n"/>
      <c r="N230" s="136" t="n"/>
      <c r="O230" s="136" t="n"/>
      <c r="P230" s="136" t="n"/>
      <c r="Q230" s="136" t="n"/>
      <c r="R230" s="136" t="n"/>
      <c r="S230" s="135" t="inlineStr">
        <is>
          <t>🟢 CÓ</t>
        </is>
      </c>
    </row>
    <row r="231">
      <c r="A231" s="134" t="inlineStr">
        <is>
          <t>FORD USA</t>
        </is>
      </c>
      <c r="B231" s="32" t="inlineStr">
        <is>
          <t>415</t>
        </is>
      </c>
      <c r="D231" s="32" t="inlineStr">
        <is>
          <t>M</t>
        </is>
      </c>
      <c r="E231" s="135" t="inlineStr">
        <is>
          <t>Miểng baze</t>
        </is>
      </c>
      <c r="F231" s="135" t="inlineStr">
        <is>
          <t>6M7296A</t>
        </is>
      </c>
      <c r="G231" s="135" t="n"/>
      <c r="H231" s="135" t="inlineStr">
        <is>
          <t>72.42</t>
        </is>
      </c>
      <c r="I231" s="135" t="inlineStr">
        <is>
          <t>19.25</t>
        </is>
      </c>
      <c r="J231" s="135" t="inlineStr">
        <is>
          <t>2.443</t>
        </is>
      </c>
      <c r="K231" s="135" t="inlineStr">
        <is>
          <t>Bộ</t>
        </is>
      </c>
      <c r="L231" s="135" t="n"/>
      <c r="M231" s="135" t="n"/>
      <c r="N231" s="136" t="n"/>
      <c r="O231" s="136" t="n"/>
      <c r="P231" s="136" t="n"/>
      <c r="Q231" s="136" t="n"/>
      <c r="R231" s="136" t="n"/>
      <c r="S231" s="135" t="inlineStr">
        <is>
          <t>🟢 CÓ</t>
        </is>
      </c>
    </row>
    <row r="232">
      <c r="A232" s="134" t="inlineStr">
        <is>
          <t>FORD USA</t>
        </is>
      </c>
      <c r="B232" s="32" t="inlineStr">
        <is>
          <t>415</t>
        </is>
      </c>
      <c r="D232" s="32" t="inlineStr">
        <is>
          <t>R</t>
        </is>
      </c>
      <c r="E232" s="135" t="inlineStr">
        <is>
          <t>Miểng dên</t>
        </is>
      </c>
      <c r="F232" s="135" t="inlineStr">
        <is>
          <t>10B1442A</t>
        </is>
      </c>
      <c r="G232" s="135" t="n"/>
      <c r="H232" s="135" t="inlineStr">
        <is>
          <t>56.886</t>
        </is>
      </c>
      <c r="I232" s="135" t="inlineStr">
        <is>
          <t>20.9804</t>
        </is>
      </c>
      <c r="J232" s="135" t="inlineStr">
        <is>
          <t>1.928</t>
        </is>
      </c>
      <c r="K232" s="135" t="inlineStr">
        <is>
          <t>Bộ</t>
        </is>
      </c>
      <c r="L232" s="135" t="n"/>
      <c r="M232" s="135" t="n"/>
      <c r="N232" s="136" t="n"/>
      <c r="O232" s="136" t="n"/>
      <c r="P232" s="136" t="n"/>
      <c r="Q232" s="136" t="n"/>
      <c r="R232" s="136" t="n"/>
      <c r="S232" s="135" t="inlineStr">
        <is>
          <t>🟢 CÓ</t>
        </is>
      </c>
    </row>
    <row r="233">
      <c r="A233" s="134" t="inlineStr">
        <is>
          <t>FORD USA</t>
        </is>
      </c>
      <c r="B233" s="32" t="inlineStr">
        <is>
          <t>420 CID/444E CID</t>
        </is>
      </c>
      <c r="C233" t="inlineStr">
        <is>
          <t>126</t>
        </is>
      </c>
      <c r="D233" s="32" t="inlineStr">
        <is>
          <t>M</t>
        </is>
      </c>
      <c r="E233" s="135" t="inlineStr">
        <is>
          <t>Miểng baze</t>
        </is>
      </c>
      <c r="F233" s="135" t="inlineStr">
        <is>
          <t>MS-1596P</t>
        </is>
      </c>
      <c r="G233" s="135" t="n"/>
      <c r="H233" s="135" t="inlineStr">
        <is>
          <t>84.23148</t>
        </is>
      </c>
      <c r="I233" s="135" t="inlineStr">
        <is>
          <t>22.225</t>
        </is>
      </c>
      <c r="J233" s="135" t="inlineStr">
        <is>
          <t>2.41046</t>
        </is>
      </c>
      <c r="K233" s="135" t="inlineStr">
        <is>
          <t>Bộ</t>
        </is>
      </c>
      <c r="L233" s="135" t="n"/>
      <c r="M233" s="135" t="n"/>
      <c r="N233" s="136" t="n"/>
      <c r="O233" s="136" t="n"/>
      <c r="P233" s="136" t="n"/>
      <c r="Q233" s="136" t="n"/>
      <c r="R233" s="136" t="n"/>
      <c r="S233" s="135" t="inlineStr">
        <is>
          <t>🟢 CÓ</t>
        </is>
      </c>
    </row>
    <row r="234">
      <c r="A234" s="134" t="inlineStr">
        <is>
          <t>FORD USA</t>
        </is>
      </c>
      <c r="B234" s="32" t="inlineStr">
        <is>
          <t>420 CID/444E CID</t>
        </is>
      </c>
      <c r="C234" t="inlineStr">
        <is>
          <t>126</t>
        </is>
      </c>
      <c r="D234" s="32" t="inlineStr">
        <is>
          <t>R</t>
        </is>
      </c>
      <c r="E234" s="135" t="inlineStr">
        <is>
          <t>Miểng dên</t>
        </is>
      </c>
      <c r="F234" s="135" t="inlineStr">
        <is>
          <t>CB-1627P</t>
        </is>
      </c>
      <c r="G234" s="135" t="n"/>
      <c r="H234" s="135" t="inlineStr">
        <is>
          <t>68.3641</t>
        </is>
      </c>
      <c r="I234" s="135" t="inlineStr">
        <is>
          <t>22.55</t>
        </is>
      </c>
      <c r="J234" s="135" t="inlineStr">
        <is>
          <t>2.41808</t>
        </is>
      </c>
      <c r="K234" s="135" t="inlineStr">
        <is>
          <t>Bộ</t>
        </is>
      </c>
      <c r="L234" s="135" t="n"/>
      <c r="M234" s="135" t="n"/>
      <c r="N234" s="136" t="n"/>
      <c r="O234" s="136" t="n"/>
      <c r="P234" s="136" t="n"/>
      <c r="Q234" s="136" t="n"/>
      <c r="R234" s="136" t="n"/>
      <c r="S234" s="135" t="inlineStr">
        <is>
          <t>🟢 CÓ</t>
        </is>
      </c>
    </row>
    <row r="235">
      <c r="A235" s="134" t="inlineStr">
        <is>
          <t>FORD USA</t>
        </is>
      </c>
      <c r="B235" s="32" t="inlineStr">
        <is>
          <t>98 OHC/98 OHC TURBO</t>
        </is>
      </c>
      <c r="D235" s="32" t="inlineStr">
        <is>
          <t>M</t>
        </is>
      </c>
      <c r="E235" s="135" t="inlineStr">
        <is>
          <t>Miểng baze</t>
        </is>
      </c>
      <c r="F235" s="135" t="inlineStr">
        <is>
          <t>5M1557A</t>
        </is>
      </c>
      <c r="G235" s="135" t="n"/>
      <c r="H235" s="135" t="inlineStr">
        <is>
          <t>62.30112</t>
        </is>
      </c>
      <c r="I235" s="135" t="inlineStr">
        <is>
          <t>22.45</t>
        </is>
      </c>
      <c r="J235" s="135" t="inlineStr">
        <is>
          <t>2.13868</t>
        </is>
      </c>
      <c r="K235" s="135" t="inlineStr">
        <is>
          <t>Bộ</t>
        </is>
      </c>
      <c r="L235" s="135" t="n"/>
      <c r="M235" s="135" t="n"/>
      <c r="N235" s="136" t="n"/>
      <c r="O235" s="136" t="n"/>
      <c r="P235" s="136" t="n"/>
      <c r="Q235" s="136" t="n"/>
      <c r="R235" s="136" t="n"/>
      <c r="S235" s="135" t="inlineStr">
        <is>
          <t>🟢 CÓ</t>
        </is>
      </c>
    </row>
    <row r="236">
      <c r="A236" s="134" t="inlineStr">
        <is>
          <t>FORD USA</t>
        </is>
      </c>
      <c r="B236" s="32" t="inlineStr">
        <is>
          <t>98 OHC/98 OHC TURBO</t>
        </is>
      </c>
      <c r="D236" s="32" t="inlineStr">
        <is>
          <t>R</t>
        </is>
      </c>
      <c r="E236" s="135" t="inlineStr">
        <is>
          <t>Miểng dên</t>
        </is>
      </c>
      <c r="F236" s="135" t="inlineStr">
        <is>
          <t>4B1276A</t>
        </is>
      </c>
      <c r="G236" s="135" t="n"/>
      <c r="H236" s="135" t="inlineStr">
        <is>
          <t>50.90922</t>
        </is>
      </c>
      <c r="I236" s="135" t="inlineStr">
        <is>
          <t>19.5072</t>
        </is>
      </c>
      <c r="J236" s="135" t="inlineStr">
        <is>
          <t>1.48844</t>
        </is>
      </c>
      <c r="K236" s="135" t="inlineStr">
        <is>
          <t>Bộ</t>
        </is>
      </c>
      <c r="L236" s="135" t="n"/>
      <c r="M236" s="135" t="n"/>
      <c r="N236" s="136" t="n"/>
      <c r="O236" s="136" t="n"/>
      <c r="P236" s="136" t="n"/>
      <c r="Q236" s="136" t="n"/>
      <c r="R236" s="136" t="n"/>
      <c r="S236" s="135" t="inlineStr">
        <is>
          <t>🟢 CÓ</t>
        </is>
      </c>
    </row>
    <row r="237">
      <c r="A237" s="134" t="inlineStr">
        <is>
          <t>FORD USA</t>
        </is>
      </c>
      <c r="B237" s="32" t="inlineStr">
        <is>
          <t>98 OHV</t>
        </is>
      </c>
      <c r="D237" s="32" t="inlineStr">
        <is>
          <t>M</t>
        </is>
      </c>
      <c r="E237" s="135" t="inlineStr">
        <is>
          <t>Miểng baze</t>
        </is>
      </c>
      <c r="F237" s="135" t="inlineStr">
        <is>
          <t>5M1455A</t>
        </is>
      </c>
      <c r="G237" s="135" t="n"/>
      <c r="H237" s="135" t="inlineStr">
        <is>
          <t>62.301</t>
        </is>
      </c>
      <c r="I237" s="135" t="inlineStr">
        <is>
          <t>22.59</t>
        </is>
      </c>
      <c r="J237" s="135" t="inlineStr">
        <is>
          <t>2.139</t>
        </is>
      </c>
      <c r="K237" s="135" t="inlineStr">
        <is>
          <t>Bộ</t>
        </is>
      </c>
      <c r="L237" s="135" t="n"/>
      <c r="M237" s="135" t="n"/>
      <c r="N237" s="136" t="n"/>
      <c r="O237" s="136" t="n"/>
      <c r="P237" s="136" t="n"/>
      <c r="Q237" s="136" t="n"/>
      <c r="R237" s="136" t="n"/>
      <c r="S237" s="135" t="inlineStr">
        <is>
          <t>🟢 CÓ</t>
        </is>
      </c>
    </row>
    <row r="238">
      <c r="A238" s="134" t="inlineStr">
        <is>
          <t>FORD USA</t>
        </is>
      </c>
      <c r="B238" s="32" t="inlineStr">
        <is>
          <t>98 OHV</t>
        </is>
      </c>
      <c r="D238" s="32" t="inlineStr">
        <is>
          <t>R</t>
        </is>
      </c>
      <c r="E238" s="135" t="inlineStr">
        <is>
          <t>Miểng dên</t>
        </is>
      </c>
      <c r="F238" s="135" t="inlineStr">
        <is>
          <t>4B603A</t>
        </is>
      </c>
      <c r="G238" s="135" t="n"/>
      <c r="H238" s="135" t="inlineStr">
        <is>
          <t>52.91</t>
        </is>
      </c>
      <c r="I238" s="135" t="inlineStr">
        <is>
          <t>22.35</t>
        </is>
      </c>
      <c r="J238" s="135" t="inlineStr">
        <is>
          <t>1.83</t>
        </is>
      </c>
      <c r="K238" s="135" t="inlineStr">
        <is>
          <t>Bộ</t>
        </is>
      </c>
      <c r="L238" s="135" t="n"/>
      <c r="M238" s="135" t="n"/>
      <c r="N238" s="136" t="n"/>
      <c r="O238" s="136" t="n"/>
      <c r="P238" s="136" t="n"/>
      <c r="Q238" s="136" t="n"/>
      <c r="R238" s="136" t="n"/>
      <c r="S238" s="135" t="inlineStr">
        <is>
          <t>🟢 CÓ</t>
        </is>
      </c>
    </row>
    <row r="239">
      <c r="A239" s="134" t="inlineStr">
        <is>
          <t>FORD USA</t>
        </is>
      </c>
      <c r="B239" s="32" t="inlineStr">
        <is>
          <t>ENGINE MODEL/HCS</t>
        </is>
      </c>
      <c r="D239" s="32" t="inlineStr">
        <is>
          <t>M</t>
        </is>
      </c>
      <c r="E239" s="135" t="inlineStr">
        <is>
          <t>Miểng baze</t>
        </is>
      </c>
      <c r="F239" s="135" t="inlineStr">
        <is>
          <t>5M1815A</t>
        </is>
      </c>
      <c r="G239" s="135" t="n"/>
      <c r="H239" s="135" t="inlineStr">
        <is>
          <t>60.636</t>
        </is>
      </c>
      <c r="I239" s="135" t="inlineStr">
        <is>
          <t>18.7</t>
        </is>
      </c>
      <c r="J239" s="135" t="inlineStr">
        <is>
          <t>1.807</t>
        </is>
      </c>
      <c r="K239" s="135" t="inlineStr">
        <is>
          <t>Bộ</t>
        </is>
      </c>
      <c r="L239" s="135" t="n"/>
      <c r="M239" s="135" t="n"/>
      <c r="N239" s="136" t="n"/>
      <c r="O239" s="136" t="n"/>
      <c r="P239" s="136" t="n"/>
      <c r="Q239" s="136" t="n"/>
      <c r="R239" s="136" t="n"/>
      <c r="S239" s="135" t="inlineStr">
        <is>
          <t>🟢 CÓ</t>
        </is>
      </c>
    </row>
    <row r="240">
      <c r="A240" s="134" t="inlineStr">
        <is>
          <t>FORD USA</t>
        </is>
      </c>
      <c r="B240" s="32" t="inlineStr">
        <is>
          <t>ENGINE MODEL/HCS</t>
        </is>
      </c>
      <c r="D240" s="32" t="inlineStr">
        <is>
          <t>R</t>
        </is>
      </c>
      <c r="E240" s="135" t="inlineStr">
        <is>
          <t>Miểng dên</t>
        </is>
      </c>
      <c r="F240" s="135" t="inlineStr">
        <is>
          <t>4B1810A</t>
        </is>
      </c>
      <c r="G240" s="135" t="n"/>
      <c r="H240" s="135" t="inlineStr">
        <is>
          <t>44.01</t>
        </is>
      </c>
      <c r="I240" s="135" t="inlineStr">
        <is>
          <t>18.1</t>
        </is>
      </c>
      <c r="J240" s="135" t="inlineStr">
        <is>
          <t>1.483</t>
        </is>
      </c>
      <c r="K240" s="135" t="inlineStr">
        <is>
          <t>Bộ</t>
        </is>
      </c>
      <c r="L240" s="135" t="n"/>
      <c r="M240" s="135" t="n"/>
      <c r="N240" s="136" t="n"/>
      <c r="O240" s="136" t="n"/>
      <c r="P240" s="136" t="n"/>
      <c r="Q240" s="136" t="n"/>
      <c r="R240" s="136" t="n"/>
      <c r="S240" s="135" t="inlineStr">
        <is>
          <t>🟢 CÓ</t>
        </is>
      </c>
    </row>
    <row r="241">
      <c r="A241" s="137" t="inlineStr">
        <is>
          <t>◆ HINO (62 sản phẩm)</t>
        </is>
      </c>
      <c r="B241" s="138" t="n"/>
      <c r="D241" s="138" t="n"/>
      <c r="E241" s="138" t="n"/>
      <c r="F241" s="138" t="n"/>
      <c r="G241" s="138" t="n"/>
      <c r="H241" s="138" t="n"/>
      <c r="I241" s="138" t="n"/>
      <c r="J241" s="138" t="n"/>
      <c r="K241" s="138" t="n"/>
      <c r="L241" s="138" t="n"/>
      <c r="M241" s="138" t="n"/>
      <c r="N241" s="138" t="n"/>
      <c r="O241" s="138" t="n"/>
      <c r="P241" s="138" t="n"/>
      <c r="Q241" s="138" t="n"/>
      <c r="R241" s="138" t="n"/>
      <c r="S241" s="138" t="n"/>
    </row>
    <row r="242">
      <c r="A242" s="134" t="inlineStr">
        <is>
          <t>HINO</t>
        </is>
      </c>
      <c r="B242" s="32" t="inlineStr">
        <is>
          <t>EC100</t>
        </is>
      </c>
      <c r="C242" t="inlineStr">
        <is>
          <t>97</t>
        </is>
      </c>
      <c r="D242" s="32" t="inlineStr">
        <is>
          <t>M</t>
        </is>
      </c>
      <c r="E242" s="135" t="inlineStr">
        <is>
          <t>Miểng baze</t>
        </is>
      </c>
      <c r="F242" s="135" t="inlineStr">
        <is>
          <t>11701-1260</t>
        </is>
      </c>
      <c r="G242" s="135" t="n"/>
      <c r="H242" s="135" t="inlineStr">
        <is>
          <t>78.985</t>
        </is>
      </c>
      <c r="I242" s="135" t="inlineStr">
        <is>
          <t>32.13</t>
        </is>
      </c>
      <c r="J242" s="135" t="inlineStr">
        <is>
          <t>2.487</t>
        </is>
      </c>
      <c r="K242" s="135" t="inlineStr">
        <is>
          <t>Bộ</t>
        </is>
      </c>
      <c r="L242" s="135" t="n"/>
      <c r="M242" s="135" t="n"/>
      <c r="N242" s="136" t="n"/>
      <c r="O242" s="136" t="n"/>
      <c r="P242" s="136" t="n"/>
      <c r="Q242" s="136" t="n"/>
      <c r="R242" s="136" t="n"/>
      <c r="S242" s="135" t="inlineStr">
        <is>
          <t>🟢 CÓ</t>
        </is>
      </c>
    </row>
    <row r="243">
      <c r="A243" s="134" t="inlineStr">
        <is>
          <t>HINO</t>
        </is>
      </c>
      <c r="B243" s="32" t="inlineStr">
        <is>
          <t>EC100</t>
        </is>
      </c>
      <c r="C243" t="inlineStr">
        <is>
          <t>97</t>
        </is>
      </c>
      <c r="D243" s="32" t="inlineStr">
        <is>
          <t>R</t>
        </is>
      </c>
      <c r="E243" s="135" t="inlineStr">
        <is>
          <t>Miểng dên</t>
        </is>
      </c>
      <c r="F243" s="135" t="inlineStr">
        <is>
          <t>13201-1170</t>
        </is>
      </c>
      <c r="G243" s="135" t="n"/>
      <c r="H243" s="135" t="inlineStr">
        <is>
          <t>63.985</t>
        </is>
      </c>
      <c r="I243" s="135" t="inlineStr">
        <is>
          <t>33.63</t>
        </is>
      </c>
      <c r="J243" s="135" t="inlineStr">
        <is>
          <t>2</t>
        </is>
      </c>
      <c r="K243" s="135" t="inlineStr">
        <is>
          <t>Bộ</t>
        </is>
      </c>
      <c r="L243" s="135" t="n"/>
      <c r="M243" s="135" t="n"/>
      <c r="N243" s="136" t="n"/>
      <c r="O243" s="136" t="n"/>
      <c r="P243" s="136" t="n"/>
      <c r="Q243" s="136" t="n"/>
      <c r="R243" s="136" t="n"/>
      <c r="S243" s="135" t="inlineStr">
        <is>
          <t>🟢 CÓ</t>
        </is>
      </c>
    </row>
    <row r="244">
      <c r="A244" s="134" t="inlineStr">
        <is>
          <t>HINO</t>
        </is>
      </c>
      <c r="B244" s="32" t="inlineStr">
        <is>
          <t>EF100/EF100-T/EF300/EG100</t>
        </is>
      </c>
      <c r="D244" s="32" t="inlineStr">
        <is>
          <t>M</t>
        </is>
      </c>
      <c r="E244" s="135" t="inlineStr">
        <is>
          <t>Miểng baze</t>
        </is>
      </c>
      <c r="F244" s="135" t="inlineStr">
        <is>
          <t>11071-1431</t>
        </is>
      </c>
      <c r="G244" s="135" t="n"/>
      <c r="H244" s="135" t="inlineStr">
        <is>
          <t>111</t>
        </is>
      </c>
      <c r="I244" s="135" t="inlineStr">
        <is>
          <t>34</t>
        </is>
      </c>
      <c r="J244" s="135" t="inlineStr">
        <is>
          <t>3.01</t>
        </is>
      </c>
      <c r="K244" s="135" t="inlineStr">
        <is>
          <t>Bộ</t>
        </is>
      </c>
      <c r="L244" s="135" t="n"/>
      <c r="M244" s="135" t="n"/>
      <c r="N244" s="136" t="n"/>
      <c r="O244" s="136" t="n"/>
      <c r="P244" s="136" t="n"/>
      <c r="Q244" s="136" t="n"/>
      <c r="R244" s="136" t="n"/>
      <c r="S244" s="135" t="n"/>
    </row>
    <row r="245">
      <c r="A245" s="134" t="inlineStr">
        <is>
          <t>HINO</t>
        </is>
      </c>
      <c r="B245" s="32" t="inlineStr">
        <is>
          <t>EF100/EF100-T/EF300/EG100</t>
        </is>
      </c>
      <c r="D245" s="32" t="inlineStr">
        <is>
          <t>R</t>
        </is>
      </c>
      <c r="E245" s="135" t="inlineStr">
        <is>
          <t>Miểng dên</t>
        </is>
      </c>
      <c r="F245" s="135" t="inlineStr">
        <is>
          <t>13201-1021</t>
        </is>
      </c>
      <c r="G245" s="135" t="n"/>
      <c r="H245" s="135" t="inlineStr">
        <is>
          <t>89.015</t>
        </is>
      </c>
      <c r="I245" s="135" t="inlineStr">
        <is>
          <t>32.7</t>
        </is>
      </c>
      <c r="J245" s="135" t="inlineStr">
        <is>
          <t>2.497</t>
        </is>
      </c>
      <c r="K245" s="135" t="inlineStr">
        <is>
          <t>Bộ</t>
        </is>
      </c>
      <c r="L245" s="135" t="n"/>
      <c r="M245" s="135" t="n"/>
      <c r="N245" s="136" t="n"/>
      <c r="O245" s="136" t="n"/>
      <c r="P245" s="136" t="n"/>
      <c r="Q245" s="136" t="n"/>
      <c r="R245" s="136" t="n"/>
      <c r="S245" s="135" t="inlineStr">
        <is>
          <t>🟢 CÓ</t>
        </is>
      </c>
    </row>
    <row r="246">
      <c r="A246" s="134" t="inlineStr">
        <is>
          <t>HINO</t>
        </is>
      </c>
      <c r="B246" s="32" t="inlineStr">
        <is>
          <t>EF350/EF500/EF700/EF700-T</t>
        </is>
      </c>
      <c r="D246" s="32" t="inlineStr">
        <is>
          <t>M</t>
        </is>
      </c>
      <c r="E246" s="135" t="inlineStr">
        <is>
          <t>Miểng baze</t>
        </is>
      </c>
      <c r="F246" s="135" t="inlineStr">
        <is>
          <t>11701-1023</t>
        </is>
      </c>
      <c r="G246" s="135" t="n"/>
      <c r="H246" s="135" t="inlineStr">
        <is>
          <t>111</t>
        </is>
      </c>
      <c r="I246" s="135" t="inlineStr">
        <is>
          <t>35</t>
        </is>
      </c>
      <c r="J246" s="135" t="inlineStr">
        <is>
          <t>3.007</t>
        </is>
      </c>
      <c r="K246" s="135" t="inlineStr">
        <is>
          <t>Bộ</t>
        </is>
      </c>
      <c r="L246" s="135" t="n"/>
      <c r="M246" s="135" t="n"/>
      <c r="N246" s="136" t="n"/>
      <c r="O246" s="136" t="n"/>
      <c r="P246" s="136" t="n"/>
      <c r="Q246" s="136" t="n"/>
      <c r="R246" s="136" t="n"/>
      <c r="S246" s="135" t="inlineStr">
        <is>
          <t>🟢 CÓ</t>
        </is>
      </c>
    </row>
    <row r="247">
      <c r="A247" s="134" t="inlineStr">
        <is>
          <t>HINO</t>
        </is>
      </c>
      <c r="B247" s="32" t="inlineStr">
        <is>
          <t>EF350/EF500/EF700/EF700-T</t>
        </is>
      </c>
      <c r="D247" s="32" t="inlineStr">
        <is>
          <t>R</t>
        </is>
      </c>
      <c r="E247" s="135" t="inlineStr">
        <is>
          <t>Miểng dên</t>
        </is>
      </c>
      <c r="F247" s="135" t="inlineStr">
        <is>
          <t>13201-1021</t>
        </is>
      </c>
      <c r="G247" s="135" t="n"/>
      <c r="H247" s="135" t="inlineStr">
        <is>
          <t>89.015</t>
        </is>
      </c>
      <c r="I247" s="135" t="inlineStr">
        <is>
          <t>32.7</t>
        </is>
      </c>
      <c r="J247" s="135" t="inlineStr">
        <is>
          <t>2.497</t>
        </is>
      </c>
      <c r="K247" s="135" t="inlineStr">
        <is>
          <t>Bộ</t>
        </is>
      </c>
      <c r="L247" s="135" t="n"/>
      <c r="M247" s="135" t="n"/>
      <c r="N247" s="136" t="n"/>
      <c r="O247" s="136" t="n"/>
      <c r="P247" s="136" t="n"/>
      <c r="Q247" s="136" t="n"/>
      <c r="R247" s="136" t="n"/>
      <c r="S247" s="135" t="inlineStr">
        <is>
          <t>🟢 CÓ</t>
        </is>
      </c>
    </row>
    <row r="248">
      <c r="A248" s="134" t="inlineStr">
        <is>
          <t>HINO</t>
        </is>
      </c>
      <c r="B248" s="32" t="inlineStr">
        <is>
          <t>EF550/EF750/EF750-T</t>
        </is>
      </c>
      <c r="C248" t="inlineStr">
        <is>
          <t>137</t>
        </is>
      </c>
      <c r="D248" s="32" t="inlineStr">
        <is>
          <t>M</t>
        </is>
      </c>
      <c r="E248" s="135" t="inlineStr">
        <is>
          <t>Miểng baze</t>
        </is>
      </c>
      <c r="F248" s="135" t="inlineStr">
        <is>
          <t>11701-1580</t>
        </is>
      </c>
      <c r="G248" s="135" t="n"/>
      <c r="H248" s="135" t="inlineStr">
        <is>
          <t>116</t>
        </is>
      </c>
      <c r="I248" s="135" t="inlineStr">
        <is>
          <t>35</t>
        </is>
      </c>
      <c r="J248" s="135" t="inlineStr">
        <is>
          <t>3.007</t>
        </is>
      </c>
      <c r="K248" s="135" t="inlineStr">
        <is>
          <t>Bộ</t>
        </is>
      </c>
      <c r="L248" s="135" t="n"/>
      <c r="M248" s="135" t="n"/>
      <c r="N248" s="136" t="n"/>
      <c r="O248" s="136" t="n"/>
      <c r="P248" s="136" t="n"/>
      <c r="Q248" s="136" t="n"/>
      <c r="R248" s="136" t="n"/>
      <c r="S248" s="135" t="inlineStr">
        <is>
          <t>🟢 CÓ</t>
        </is>
      </c>
    </row>
    <row r="249">
      <c r="A249" s="134" t="inlineStr">
        <is>
          <t>HINO</t>
        </is>
      </c>
      <c r="B249" s="32" t="inlineStr">
        <is>
          <t>EF550/EF750/EF750-T</t>
        </is>
      </c>
      <c r="C249" t="inlineStr">
        <is>
          <t>137</t>
        </is>
      </c>
      <c r="D249" s="32" t="inlineStr">
        <is>
          <t>R</t>
        </is>
      </c>
      <c r="E249" s="135" t="inlineStr">
        <is>
          <t>Miểng dên</t>
        </is>
      </c>
      <c r="F249" s="135" t="inlineStr">
        <is>
          <t>13201-1380</t>
        </is>
      </c>
      <c r="G249" s="135" t="n"/>
      <c r="H249" s="135" t="inlineStr">
        <is>
          <t>89.015</t>
        </is>
      </c>
      <c r="I249" s="135" t="inlineStr">
        <is>
          <t>32.7</t>
        </is>
      </c>
      <c r="J249" s="135" t="inlineStr">
        <is>
          <t>2.497</t>
        </is>
      </c>
      <c r="K249" s="135" t="inlineStr">
        <is>
          <t>Bộ</t>
        </is>
      </c>
      <c r="L249" s="135" t="n"/>
      <c r="M249" s="135" t="n"/>
      <c r="N249" s="136" t="n"/>
      <c r="O249" s="136" t="n"/>
      <c r="P249" s="136" t="n"/>
      <c r="Q249" s="136" t="n"/>
      <c r="R249" s="136" t="n"/>
      <c r="S249" s="135" t="inlineStr">
        <is>
          <t>🟢 CÓ</t>
        </is>
      </c>
    </row>
    <row r="250">
      <c r="A250" s="134" t="inlineStr">
        <is>
          <t>HINO</t>
        </is>
      </c>
      <c r="B250" s="32" t="inlineStr">
        <is>
          <t>EH100</t>
        </is>
      </c>
      <c r="C250" t="inlineStr">
        <is>
          <t>105</t>
        </is>
      </c>
      <c r="D250" s="32" t="inlineStr">
        <is>
          <t>M</t>
        </is>
      </c>
      <c r="E250" s="135" t="inlineStr">
        <is>
          <t>Miểng baze</t>
        </is>
      </c>
      <c r="F250" s="135" t="inlineStr">
        <is>
          <t>11701-1271</t>
        </is>
      </c>
      <c r="G250" s="135" t="n"/>
      <c r="H250" s="135" t="inlineStr">
        <is>
          <t>78.985</t>
        </is>
      </c>
      <c r="I250" s="135" t="inlineStr">
        <is>
          <t>32.13</t>
        </is>
      </c>
      <c r="J250" s="135" t="inlineStr">
        <is>
          <t>2.487</t>
        </is>
      </c>
      <c r="K250" s="135" t="inlineStr">
        <is>
          <t>Bộ</t>
        </is>
      </c>
      <c r="L250" s="135" t="n"/>
      <c r="M250" s="135" t="n"/>
      <c r="N250" s="136" t="n"/>
      <c r="O250" s="136" t="n"/>
      <c r="P250" s="136" t="n"/>
      <c r="Q250" s="136" t="n"/>
      <c r="R250" s="136" t="n"/>
      <c r="S250" s="135" t="inlineStr">
        <is>
          <t>🟢 CÓ</t>
        </is>
      </c>
    </row>
    <row r="251">
      <c r="A251" s="134" t="inlineStr">
        <is>
          <t>HINO</t>
        </is>
      </c>
      <c r="B251" s="32" t="inlineStr">
        <is>
          <t>EH100</t>
        </is>
      </c>
      <c r="C251" t="inlineStr">
        <is>
          <t>105</t>
        </is>
      </c>
      <c r="D251" s="32" t="inlineStr">
        <is>
          <t>R</t>
        </is>
      </c>
      <c r="E251" s="135" t="inlineStr">
        <is>
          <t>Miểng dên</t>
        </is>
      </c>
      <c r="F251" s="135" t="inlineStr">
        <is>
          <t>13201-1180</t>
        </is>
      </c>
      <c r="G251" s="135" t="n"/>
      <c r="H251" s="135" t="inlineStr">
        <is>
          <t>66.985</t>
        </is>
      </c>
      <c r="I251" s="135" t="inlineStr">
        <is>
          <t>33.63</t>
        </is>
      </c>
      <c r="J251" s="135" t="inlineStr">
        <is>
          <t>2</t>
        </is>
      </c>
      <c r="K251" s="135" t="inlineStr">
        <is>
          <t>Bộ</t>
        </is>
      </c>
      <c r="L251" s="135" t="n"/>
      <c r="M251" s="135" t="n"/>
      <c r="N251" s="136" t="n"/>
      <c r="O251" s="136" t="n"/>
      <c r="P251" s="136" t="n"/>
      <c r="Q251" s="136" t="n"/>
      <c r="R251" s="136" t="n"/>
      <c r="S251" s="135" t="inlineStr">
        <is>
          <t>🟢 CÓ</t>
        </is>
      </c>
    </row>
    <row r="252">
      <c r="A252" s="134" t="inlineStr">
        <is>
          <t>HINO</t>
        </is>
      </c>
      <c r="B252" s="32" t="inlineStr">
        <is>
          <t>EH300</t>
        </is>
      </c>
      <c r="C252" t="inlineStr">
        <is>
          <t>108</t>
        </is>
      </c>
      <c r="D252" s="32" t="inlineStr">
        <is>
          <t>M</t>
        </is>
      </c>
      <c r="E252" s="135" t="inlineStr">
        <is>
          <t>Miểng baze</t>
        </is>
      </c>
      <c r="F252" s="135" t="inlineStr">
        <is>
          <t>11701-1271</t>
        </is>
      </c>
      <c r="G252" s="135" t="n"/>
      <c r="H252" s="135" t="inlineStr">
        <is>
          <t>78.985</t>
        </is>
      </c>
      <c r="I252" s="135" t="inlineStr">
        <is>
          <t>32.13</t>
        </is>
      </c>
      <c r="J252" s="135" t="inlineStr">
        <is>
          <t>2.487</t>
        </is>
      </c>
      <c r="K252" s="135" t="inlineStr">
        <is>
          <t>Bộ</t>
        </is>
      </c>
      <c r="L252" s="135" t="n"/>
      <c r="M252" s="135" t="n"/>
      <c r="N252" s="136" t="n"/>
      <c r="O252" s="136" t="n"/>
      <c r="P252" s="136" t="n"/>
      <c r="Q252" s="136" t="n"/>
      <c r="R252" s="136" t="n"/>
      <c r="S252" s="135" t="inlineStr">
        <is>
          <t>🟢 CÓ</t>
        </is>
      </c>
    </row>
    <row r="253">
      <c r="A253" s="134" t="inlineStr">
        <is>
          <t>HINO</t>
        </is>
      </c>
      <c r="B253" s="32" t="inlineStr">
        <is>
          <t>EH300</t>
        </is>
      </c>
      <c r="C253" t="inlineStr">
        <is>
          <t>108</t>
        </is>
      </c>
      <c r="D253" s="32" t="inlineStr">
        <is>
          <t>R</t>
        </is>
      </c>
      <c r="E253" s="135" t="inlineStr">
        <is>
          <t>Miểng dên</t>
        </is>
      </c>
      <c r="F253" s="135" t="inlineStr">
        <is>
          <t>13201-1190</t>
        </is>
      </c>
      <c r="G253" s="135" t="n"/>
      <c r="H253" s="135" t="inlineStr">
        <is>
          <t>68.985</t>
        </is>
      </c>
      <c r="I253" s="135" t="inlineStr">
        <is>
          <t>33.63</t>
        </is>
      </c>
      <c r="J253" s="135" t="inlineStr">
        <is>
          <t>1.997</t>
        </is>
      </c>
      <c r="K253" s="135" t="inlineStr">
        <is>
          <t>Bộ</t>
        </is>
      </c>
      <c r="L253" s="135" t="n"/>
      <c r="M253" s="135" t="n"/>
      <c r="N253" s="136" t="n"/>
      <c r="O253" s="136" t="n"/>
      <c r="P253" s="136" t="n"/>
      <c r="Q253" s="136" t="n"/>
      <c r="R253" s="136" t="n"/>
      <c r="S253" s="135" t="inlineStr">
        <is>
          <t>🟢 CÓ</t>
        </is>
      </c>
    </row>
    <row r="254">
      <c r="A254" s="134" t="inlineStr">
        <is>
          <t>HINO</t>
        </is>
      </c>
      <c r="B254" s="32" t="inlineStr">
        <is>
          <t>EH500/EH700/EH700-T</t>
        </is>
      </c>
      <c r="C254" t="inlineStr">
        <is>
          <t>110</t>
        </is>
      </c>
      <c r="D254" s="32" t="inlineStr">
        <is>
          <t>M</t>
        </is>
      </c>
      <c r="E254" s="135" t="inlineStr">
        <is>
          <t>Miểng baze</t>
        </is>
      </c>
      <c r="F254" s="135" t="inlineStr">
        <is>
          <t>11701-1271</t>
        </is>
      </c>
      <c r="G254" s="135" t="n"/>
      <c r="H254" s="135" t="inlineStr">
        <is>
          <t>78.985</t>
        </is>
      </c>
      <c r="I254" s="135" t="inlineStr">
        <is>
          <t>32.13</t>
        </is>
      </c>
      <c r="J254" s="135" t="inlineStr">
        <is>
          <t>2.487</t>
        </is>
      </c>
      <c r="K254" s="135" t="inlineStr">
        <is>
          <t>Bộ</t>
        </is>
      </c>
      <c r="L254" s="135" t="n"/>
      <c r="M254" s="135" t="n"/>
      <c r="N254" s="136" t="n"/>
      <c r="O254" s="136" t="n"/>
      <c r="P254" s="136" t="n"/>
      <c r="Q254" s="136" t="n"/>
      <c r="R254" s="136" t="n"/>
      <c r="S254" s="135" t="inlineStr">
        <is>
          <t>🟢 CÓ</t>
        </is>
      </c>
    </row>
    <row r="255">
      <c r="A255" s="134" t="inlineStr">
        <is>
          <t>HINO</t>
        </is>
      </c>
      <c r="B255" s="32" t="inlineStr">
        <is>
          <t>EH500/EH700/EH700-T</t>
        </is>
      </c>
      <c r="C255" t="inlineStr">
        <is>
          <t>110</t>
        </is>
      </c>
      <c r="D255" s="32" t="inlineStr">
        <is>
          <t>R</t>
        </is>
      </c>
      <c r="E255" s="135" t="inlineStr">
        <is>
          <t>Miểng dên</t>
        </is>
      </c>
      <c r="F255" s="135" t="inlineStr">
        <is>
          <t>13201-1261</t>
        </is>
      </c>
      <c r="G255" s="135" t="n"/>
      <c r="H255" s="135" t="inlineStr">
        <is>
          <t>68.985</t>
        </is>
      </c>
      <c r="I255" s="135" t="inlineStr">
        <is>
          <t>33.63</t>
        </is>
      </c>
      <c r="J255" s="135" t="inlineStr">
        <is>
          <t>2</t>
        </is>
      </c>
      <c r="K255" s="135" t="inlineStr">
        <is>
          <t>Bộ</t>
        </is>
      </c>
      <c r="L255" s="135" t="n"/>
      <c r="M255" s="135" t="n"/>
      <c r="N255" s="136" t="n"/>
      <c r="O255" s="136" t="n"/>
      <c r="P255" s="136" t="n"/>
      <c r="Q255" s="136" t="n"/>
      <c r="R255" s="136" t="n"/>
      <c r="S255" s="135" t="inlineStr">
        <is>
          <t>🟢 CÓ</t>
        </is>
      </c>
    </row>
    <row r="256">
      <c r="A256" s="134" t="inlineStr">
        <is>
          <t>HINO</t>
        </is>
      </c>
      <c r="B256" s="32" t="inlineStr">
        <is>
          <t>EK100/EK100-T/EK200/EK130-T</t>
        </is>
      </c>
      <c r="C256" t="inlineStr">
        <is>
          <t>137</t>
        </is>
      </c>
      <c r="D256" s="32" t="inlineStr">
        <is>
          <t>M</t>
        </is>
      </c>
      <c r="E256" s="135" t="inlineStr">
        <is>
          <t>Miểng baze</t>
        </is>
      </c>
      <c r="F256" s="135" t="inlineStr">
        <is>
          <t>11701-1013</t>
        </is>
      </c>
      <c r="G256" s="135" t="n"/>
      <c r="H256" s="135" t="inlineStr">
        <is>
          <t>96</t>
        </is>
      </c>
      <c r="I256" s="135" t="inlineStr">
        <is>
          <t>40</t>
        </is>
      </c>
      <c r="J256" s="135" t="inlineStr">
        <is>
          <t>3</t>
        </is>
      </c>
      <c r="K256" s="135" t="inlineStr">
        <is>
          <t>Bộ</t>
        </is>
      </c>
      <c r="L256" s="135" t="n"/>
      <c r="M256" s="135" t="n"/>
      <c r="N256" s="136" t="n"/>
      <c r="O256" s="136" t="n"/>
      <c r="P256" s="136" t="n"/>
      <c r="Q256" s="136" t="n"/>
      <c r="R256" s="136" t="n"/>
      <c r="S256" s="135" t="inlineStr">
        <is>
          <t>🟢 CÓ</t>
        </is>
      </c>
    </row>
    <row r="257">
      <c r="A257" s="134" t="inlineStr">
        <is>
          <t>HINO</t>
        </is>
      </c>
      <c r="B257" s="32" t="inlineStr">
        <is>
          <t>EK100/EK100-T/EK200/EK130-T</t>
        </is>
      </c>
      <c r="C257" t="inlineStr">
        <is>
          <t>137</t>
        </is>
      </c>
      <c r="D257" s="32" t="inlineStr">
        <is>
          <t>R</t>
        </is>
      </c>
      <c r="E257" s="135" t="inlineStr">
        <is>
          <t>Miểng dên</t>
        </is>
      </c>
      <c r="F257" s="135" t="inlineStr">
        <is>
          <t>13201-1012</t>
        </is>
      </c>
      <c r="G257" s="135" t="n"/>
      <c r="H257" s="135" t="inlineStr">
        <is>
          <t>89.015</t>
        </is>
      </c>
      <c r="I257" s="135" t="inlineStr">
        <is>
          <t>40.6</t>
        </is>
      </c>
      <c r="J257" s="135" t="inlineStr">
        <is>
          <t>2.5</t>
        </is>
      </c>
      <c r="K257" s="135" t="inlineStr">
        <is>
          <t>Bộ</t>
        </is>
      </c>
      <c r="L257" s="135" t="n"/>
      <c r="M257" s="135" t="n"/>
      <c r="N257" s="136" t="n"/>
      <c r="O257" s="136" t="n"/>
      <c r="P257" s="136" t="n"/>
      <c r="Q257" s="136" t="n"/>
      <c r="R257" s="136" t="n"/>
      <c r="S257" s="135" t="inlineStr">
        <is>
          <t>🟢 CÓ</t>
        </is>
      </c>
    </row>
    <row r="258">
      <c r="A258" s="134" t="inlineStr">
        <is>
          <t>HINO</t>
        </is>
      </c>
      <c r="B258" s="32" t="inlineStr">
        <is>
          <t>EK100/EK200/K13D/K13U/K130-T</t>
        </is>
      </c>
      <c r="C258" t="inlineStr">
        <is>
          <t>137</t>
        </is>
      </c>
      <c r="D258" s="32" t="inlineStr">
        <is>
          <t>M</t>
        </is>
      </c>
      <c r="E258" s="135" t="inlineStr">
        <is>
          <t>Miểng baze</t>
        </is>
      </c>
      <c r="F258" s="135" t="inlineStr">
        <is>
          <t>11701-1013</t>
        </is>
      </c>
      <c r="G258" s="135" t="n"/>
      <c r="H258" s="135" t="inlineStr">
        <is>
          <t>96</t>
        </is>
      </c>
      <c r="I258" s="135" t="inlineStr">
        <is>
          <t>40</t>
        </is>
      </c>
      <c r="J258" s="135" t="inlineStr">
        <is>
          <t>3</t>
        </is>
      </c>
      <c r="K258" s="135" t="inlineStr">
        <is>
          <t>Bộ</t>
        </is>
      </c>
      <c r="L258" s="135" t="n"/>
      <c r="M258" s="135" t="n"/>
      <c r="N258" s="136" t="n"/>
      <c r="O258" s="136" t="n"/>
      <c r="P258" s="136" t="n"/>
      <c r="Q258" s="136" t="n"/>
      <c r="R258" s="136" t="n"/>
      <c r="S258" s="135" t="inlineStr">
        <is>
          <t>🟢 CÓ</t>
        </is>
      </c>
    </row>
    <row r="259">
      <c r="A259" s="134" t="inlineStr">
        <is>
          <t>HINO</t>
        </is>
      </c>
      <c r="B259" s="32" t="inlineStr">
        <is>
          <t>EK100/EK200/K13D/K13U/K130-T</t>
        </is>
      </c>
      <c r="C259" t="inlineStr">
        <is>
          <t>137</t>
        </is>
      </c>
      <c r="D259" s="32" t="inlineStr">
        <is>
          <t>R</t>
        </is>
      </c>
      <c r="E259" s="135" t="inlineStr">
        <is>
          <t>Miểng dên</t>
        </is>
      </c>
      <c r="F259" s="135" t="inlineStr">
        <is>
          <t>13201-1012</t>
        </is>
      </c>
      <c r="G259" s="135" t="n"/>
      <c r="H259" s="135" t="inlineStr">
        <is>
          <t>89.015</t>
        </is>
      </c>
      <c r="I259" s="135" t="inlineStr">
        <is>
          <t>40.6</t>
        </is>
      </c>
      <c r="J259" s="135" t="inlineStr">
        <is>
          <t>2.5</t>
        </is>
      </c>
      <c r="K259" s="135" t="inlineStr">
        <is>
          <t>Bộ</t>
        </is>
      </c>
      <c r="L259" s="135" t="n"/>
      <c r="M259" s="135" t="n"/>
      <c r="N259" s="136" t="n"/>
      <c r="O259" s="136" t="n"/>
      <c r="P259" s="136" t="n"/>
      <c r="Q259" s="136" t="n"/>
      <c r="R259" s="136" t="n"/>
      <c r="S259" s="135" t="inlineStr">
        <is>
          <t>🟢 CÓ</t>
        </is>
      </c>
    </row>
    <row r="260">
      <c r="A260" s="134" t="inlineStr">
        <is>
          <t>HINO</t>
        </is>
      </c>
      <c r="B260" s="32" t="inlineStr">
        <is>
          <t>EL100/EL100-T</t>
        </is>
      </c>
      <c r="C260" t="inlineStr">
        <is>
          <t>116</t>
        </is>
      </c>
      <c r="D260" s="32" t="inlineStr">
        <is>
          <t>M</t>
        </is>
      </c>
      <c r="E260" s="135" t="inlineStr">
        <is>
          <t>Miểng baze</t>
        </is>
      </c>
      <c r="F260" s="135" t="inlineStr">
        <is>
          <t>11701-1460</t>
        </is>
      </c>
      <c r="G260" s="135" t="n"/>
      <c r="H260" s="135" t="inlineStr">
        <is>
          <t>96</t>
        </is>
      </c>
      <c r="I260" s="135" t="inlineStr">
        <is>
          <t>34</t>
        </is>
      </c>
      <c r="J260" s="135" t="inlineStr">
        <is>
          <t>3.01</t>
        </is>
      </c>
      <c r="K260" s="135" t="inlineStr">
        <is>
          <t>Bộ</t>
        </is>
      </c>
      <c r="L260" s="135" t="n"/>
      <c r="M260" s="135" t="n"/>
      <c r="N260" s="136" t="n"/>
      <c r="O260" s="136" t="n"/>
      <c r="P260" s="136" t="n"/>
      <c r="Q260" s="136" t="n"/>
      <c r="R260" s="136" t="n"/>
      <c r="S260" s="135" t="inlineStr">
        <is>
          <t>🟢 CÓ</t>
        </is>
      </c>
    </row>
    <row r="261">
      <c r="A261" s="134" t="inlineStr">
        <is>
          <t>HINO</t>
        </is>
      </c>
      <c r="B261" s="32" t="inlineStr">
        <is>
          <t>EL100/EL100-T</t>
        </is>
      </c>
      <c r="C261" t="inlineStr">
        <is>
          <t>116</t>
        </is>
      </c>
      <c r="D261" s="32" t="inlineStr">
        <is>
          <t>R</t>
        </is>
      </c>
      <c r="E261" s="135" t="inlineStr">
        <is>
          <t>Miểng dên</t>
        </is>
      </c>
      <c r="F261" s="135" t="inlineStr">
        <is>
          <t>13201-1312</t>
        </is>
      </c>
      <c r="G261" s="135" t="n"/>
      <c r="H261" s="135" t="inlineStr">
        <is>
          <t>77.015</t>
        </is>
      </c>
      <c r="I261" s="135" t="inlineStr">
        <is>
          <t>32</t>
        </is>
      </c>
      <c r="J261" s="135" t="inlineStr">
        <is>
          <t>2.002</t>
        </is>
      </c>
      <c r="K261" s="135" t="inlineStr">
        <is>
          <t>Bộ</t>
        </is>
      </c>
      <c r="L261" s="135" t="n"/>
      <c r="M261" s="135" t="n"/>
      <c r="N261" s="136" t="n"/>
      <c r="O261" s="136" t="n"/>
      <c r="P261" s="136" t="n"/>
      <c r="Q261" s="136" t="n"/>
      <c r="R261" s="136" t="n"/>
      <c r="S261" s="135" t="inlineStr">
        <is>
          <t>🟢 CÓ</t>
        </is>
      </c>
    </row>
    <row r="262">
      <c r="A262" s="134" t="inlineStr">
        <is>
          <t>HINO</t>
        </is>
      </c>
      <c r="B262" s="32" t="inlineStr">
        <is>
          <t>EM100</t>
        </is>
      </c>
      <c r="C262" t="inlineStr">
        <is>
          <t>124</t>
        </is>
      </c>
      <c r="D262" s="32" t="inlineStr">
        <is>
          <t>M</t>
        </is>
      </c>
      <c r="E262" s="135" t="inlineStr">
        <is>
          <t>Miểng baze</t>
        </is>
      </c>
      <c r="F262" s="135" t="inlineStr">
        <is>
          <t>11701-1460</t>
        </is>
      </c>
      <c r="G262" s="135" t="n"/>
      <c r="H262" s="135" t="inlineStr">
        <is>
          <t>96</t>
        </is>
      </c>
      <c r="I262" s="135" t="inlineStr">
        <is>
          <t>34</t>
        </is>
      </c>
      <c r="J262" s="135" t="inlineStr">
        <is>
          <t>3.01</t>
        </is>
      </c>
      <c r="K262" s="135" t="inlineStr">
        <is>
          <t>Bộ</t>
        </is>
      </c>
      <c r="L262" s="135" t="n"/>
      <c r="M262" s="135" t="n"/>
      <c r="N262" s="136" t="n"/>
      <c r="O262" s="136" t="n"/>
      <c r="P262" s="136" t="n"/>
      <c r="Q262" s="136" t="n"/>
      <c r="R262" s="136" t="n"/>
      <c r="S262" s="135" t="inlineStr">
        <is>
          <t>🟢 CÓ</t>
        </is>
      </c>
    </row>
    <row r="263">
      <c r="A263" s="134" t="inlineStr">
        <is>
          <t>HINO</t>
        </is>
      </c>
      <c r="B263" s="32" t="inlineStr">
        <is>
          <t>EM100</t>
        </is>
      </c>
      <c r="C263" t="inlineStr">
        <is>
          <t>124</t>
        </is>
      </c>
      <c r="D263" s="32" t="inlineStr">
        <is>
          <t>R</t>
        </is>
      </c>
      <c r="E263" s="135" t="inlineStr">
        <is>
          <t>Miểng dên</t>
        </is>
      </c>
      <c r="F263" s="135" t="inlineStr">
        <is>
          <t>13201-1400</t>
        </is>
      </c>
      <c r="G263" s="135" t="n"/>
      <c r="H263" s="135" t="inlineStr">
        <is>
          <t>80.015</t>
        </is>
      </c>
      <c r="I263" s="135" t="inlineStr">
        <is>
          <t>32</t>
        </is>
      </c>
      <c r="J263" s="135" t="inlineStr">
        <is>
          <t>2.502</t>
        </is>
      </c>
      <c r="K263" s="135" t="inlineStr">
        <is>
          <t>Bộ</t>
        </is>
      </c>
      <c r="L263" s="135" t="n"/>
      <c r="M263" s="135" t="n"/>
      <c r="N263" s="136" t="n"/>
      <c r="O263" s="136" t="n"/>
      <c r="P263" s="136" t="n"/>
      <c r="Q263" s="136" t="n"/>
      <c r="R263" s="136" t="n"/>
      <c r="S263" s="135" t="inlineStr">
        <is>
          <t>🟢 CÓ</t>
        </is>
      </c>
    </row>
    <row r="264">
      <c r="A264" s="134" t="inlineStr">
        <is>
          <t>HINO</t>
        </is>
      </c>
      <c r="B264" s="32" t="inlineStr">
        <is>
          <t>EP100-T</t>
        </is>
      </c>
      <c r="D264" s="32" t="inlineStr">
        <is>
          <t>M</t>
        </is>
      </c>
      <c r="E264" s="135" t="inlineStr">
        <is>
          <t>Miểng baze</t>
        </is>
      </c>
      <c r="F264" s="135" t="inlineStr">
        <is>
          <t>11701-1590</t>
        </is>
      </c>
      <c r="G264" s="135" t="n"/>
      <c r="H264" s="135" t="inlineStr">
        <is>
          <t>96</t>
        </is>
      </c>
      <c r="I264" s="135" t="inlineStr">
        <is>
          <t>34</t>
        </is>
      </c>
      <c r="J264" s="135" t="inlineStr">
        <is>
          <t>3.01</t>
        </is>
      </c>
      <c r="K264" s="135" t="inlineStr">
        <is>
          <t>Bộ</t>
        </is>
      </c>
      <c r="L264" s="135" t="n"/>
      <c r="M264" s="135" t="n"/>
      <c r="N264" s="136" t="n"/>
      <c r="O264" s="136" t="n"/>
      <c r="P264" s="136" t="n"/>
      <c r="Q264" s="136" t="n"/>
      <c r="R264" s="136" t="n"/>
      <c r="S264" s="135" t="inlineStr">
        <is>
          <t>🟢 CÓ</t>
        </is>
      </c>
    </row>
    <row r="265">
      <c r="A265" s="134" t="inlineStr">
        <is>
          <t>HINO</t>
        </is>
      </c>
      <c r="B265" s="32" t="inlineStr">
        <is>
          <t>EP100-T</t>
        </is>
      </c>
      <c r="D265" s="32" t="inlineStr">
        <is>
          <t>R</t>
        </is>
      </c>
      <c r="E265" s="135" t="inlineStr">
        <is>
          <t>Miểng dên</t>
        </is>
      </c>
      <c r="F265" s="135" t="inlineStr">
        <is>
          <t>13201-1490</t>
        </is>
      </c>
      <c r="G265" s="135" t="n"/>
      <c r="H265" s="135" t="inlineStr">
        <is>
          <t>80.015</t>
        </is>
      </c>
      <c r="I265" s="135" t="inlineStr">
        <is>
          <t>32</t>
        </is>
      </c>
      <c r="J265" s="135" t="inlineStr">
        <is>
          <t>2.502</t>
        </is>
      </c>
      <c r="K265" s="135" t="inlineStr">
        <is>
          <t>Bộ</t>
        </is>
      </c>
      <c r="L265" s="135" t="n"/>
      <c r="M265" s="135" t="n"/>
      <c r="N265" s="136" t="n"/>
      <c r="O265" s="136" t="n"/>
      <c r="P265" s="136" t="n"/>
      <c r="Q265" s="136" t="n"/>
      <c r="R265" s="136" t="n"/>
      <c r="S265" s="135" t="inlineStr">
        <is>
          <t>🟢 CÓ</t>
        </is>
      </c>
    </row>
    <row r="266">
      <c r="A266" s="134" t="inlineStr">
        <is>
          <t>HINO</t>
        </is>
      </c>
      <c r="B266" s="32" t="inlineStr">
        <is>
          <t>EP100/EP100-T/P09B-T</t>
        </is>
      </c>
      <c r="D266" s="32" t="inlineStr">
        <is>
          <t>M</t>
        </is>
      </c>
      <c r="E266" s="135" t="inlineStr">
        <is>
          <t>Miểng baze</t>
        </is>
      </c>
      <c r="F266" s="135" t="inlineStr">
        <is>
          <t>11701-1590</t>
        </is>
      </c>
      <c r="G266" s="135" t="n"/>
      <c r="H266" s="135" t="inlineStr">
        <is>
          <t>96</t>
        </is>
      </c>
      <c r="I266" s="135" t="inlineStr">
        <is>
          <t>34</t>
        </is>
      </c>
      <c r="J266" s="135" t="inlineStr">
        <is>
          <t>3.01</t>
        </is>
      </c>
      <c r="K266" s="135" t="inlineStr">
        <is>
          <t>Bộ</t>
        </is>
      </c>
      <c r="L266" s="135" t="n"/>
      <c r="M266" s="135" t="n"/>
      <c r="N266" s="136" t="n"/>
      <c r="O266" s="136" t="n"/>
      <c r="P266" s="136" t="n"/>
      <c r="Q266" s="136" t="n"/>
      <c r="R266" s="136" t="n"/>
      <c r="S266" s="135" t="inlineStr">
        <is>
          <t>🟢 CÓ</t>
        </is>
      </c>
    </row>
    <row r="267">
      <c r="A267" s="134" t="inlineStr">
        <is>
          <t>HINO</t>
        </is>
      </c>
      <c r="B267" s="32" t="inlineStr">
        <is>
          <t>EP100/EP100-T/P09B-T</t>
        </is>
      </c>
      <c r="D267" s="32" t="inlineStr">
        <is>
          <t>R</t>
        </is>
      </c>
      <c r="E267" s="135" t="inlineStr">
        <is>
          <t>Miểng dên</t>
        </is>
      </c>
      <c r="F267" s="135" t="inlineStr">
        <is>
          <t>13201-1490</t>
        </is>
      </c>
      <c r="G267" s="135" t="n"/>
      <c r="H267" s="135" t="inlineStr">
        <is>
          <t>80.015</t>
        </is>
      </c>
      <c r="I267" s="135" t="inlineStr">
        <is>
          <t>32</t>
        </is>
      </c>
      <c r="J267" s="135" t="inlineStr">
        <is>
          <t>2.502</t>
        </is>
      </c>
      <c r="K267" s="135" t="inlineStr">
        <is>
          <t>Bộ</t>
        </is>
      </c>
      <c r="L267" s="135" t="n"/>
      <c r="M267" s="135" t="n"/>
      <c r="N267" s="136" t="n"/>
      <c r="O267" s="136" t="n"/>
      <c r="P267" s="136" t="n"/>
      <c r="Q267" s="136" t="n"/>
      <c r="R267" s="136" t="n"/>
      <c r="S267" s="135" t="inlineStr">
        <is>
          <t>🟢 CÓ</t>
        </is>
      </c>
    </row>
    <row r="268">
      <c r="A268" s="134" t="inlineStr">
        <is>
          <t>HINO</t>
        </is>
      </c>
      <c r="B268" s="32" t="inlineStr">
        <is>
          <t>F17C/T/F17D/T/F17E/F20C</t>
        </is>
      </c>
      <c r="C268" t="inlineStr">
        <is>
          <t>137/139</t>
        </is>
      </c>
      <c r="D268" s="32" t="inlineStr">
        <is>
          <t>M</t>
        </is>
      </c>
      <c r="E268" s="135" t="inlineStr">
        <is>
          <t>Miểng baze</t>
        </is>
      </c>
      <c r="F268" s="135" t="inlineStr">
        <is>
          <t>11701-1580</t>
        </is>
      </c>
      <c r="G268" s="135" t="n"/>
      <c r="H268" s="135" t="inlineStr">
        <is>
          <t>116</t>
        </is>
      </c>
      <c r="I268" s="135" t="inlineStr">
        <is>
          <t>35</t>
        </is>
      </c>
      <c r="J268" s="135" t="inlineStr">
        <is>
          <t>3.007</t>
        </is>
      </c>
      <c r="K268" s="135" t="inlineStr">
        <is>
          <t>Bộ</t>
        </is>
      </c>
      <c r="L268" s="135" t="n"/>
      <c r="M268" s="135" t="n"/>
      <c r="N268" s="136" t="n"/>
      <c r="O268" s="136" t="n"/>
      <c r="P268" s="136" t="n"/>
      <c r="Q268" s="136" t="n"/>
      <c r="R268" s="136" t="n"/>
      <c r="S268" s="135" t="inlineStr">
        <is>
          <t>🟢 CÓ</t>
        </is>
      </c>
    </row>
    <row r="269">
      <c r="A269" s="134" t="inlineStr">
        <is>
          <t>HINO</t>
        </is>
      </c>
      <c r="B269" s="32" t="inlineStr">
        <is>
          <t>F17C/T/F17D/T/F17E/F20C</t>
        </is>
      </c>
      <c r="C269" t="inlineStr">
        <is>
          <t>137/139</t>
        </is>
      </c>
      <c r="D269" s="32" t="inlineStr">
        <is>
          <t>R</t>
        </is>
      </c>
      <c r="E269" s="135" t="inlineStr">
        <is>
          <t>Miểng dên</t>
        </is>
      </c>
      <c r="F269" s="135" t="inlineStr">
        <is>
          <t>13201-1380</t>
        </is>
      </c>
      <c r="G269" s="135" t="n"/>
      <c r="H269" s="135" t="inlineStr">
        <is>
          <t>89.015</t>
        </is>
      </c>
      <c r="I269" s="135" t="inlineStr">
        <is>
          <t>32.7</t>
        </is>
      </c>
      <c r="J269" s="135" t="inlineStr">
        <is>
          <t>2.497</t>
        </is>
      </c>
      <c r="K269" s="135" t="inlineStr">
        <is>
          <t>Bộ</t>
        </is>
      </c>
      <c r="L269" s="135" t="n"/>
      <c r="M269" s="135" t="n"/>
      <c r="N269" s="136" t="n"/>
      <c r="O269" s="136" t="n"/>
      <c r="P269" s="136" t="n"/>
      <c r="Q269" s="136" t="n"/>
      <c r="R269" s="136" t="n"/>
      <c r="S269" s="135" t="inlineStr">
        <is>
          <t>🟢 CÓ</t>
        </is>
      </c>
    </row>
    <row r="270">
      <c r="A270" s="134" t="inlineStr">
        <is>
          <t>HINO</t>
        </is>
      </c>
      <c r="B270" s="32" t="inlineStr">
        <is>
          <t>F21C</t>
        </is>
      </c>
      <c r="C270" t="inlineStr">
        <is>
          <t>150</t>
        </is>
      </c>
      <c r="D270" s="32" t="inlineStr">
        <is>
          <t>M</t>
        </is>
      </c>
      <c r="E270" s="135" t="inlineStr">
        <is>
          <t>Miểng baze</t>
        </is>
      </c>
      <c r="F270" s="135" t="inlineStr">
        <is>
          <t>11701-2370A</t>
        </is>
      </c>
      <c r="G270" s="135" t="n"/>
      <c r="H270" s="135" t="inlineStr">
        <is>
          <t>116</t>
        </is>
      </c>
      <c r="I270" s="135" t="inlineStr">
        <is>
          <t>35</t>
        </is>
      </c>
      <c r="J270" s="135" t="inlineStr">
        <is>
          <t>3.007</t>
        </is>
      </c>
      <c r="K270" s="135" t="inlineStr">
        <is>
          <t>Bộ</t>
        </is>
      </c>
      <c r="L270" s="135" t="n"/>
      <c r="M270" s="135" t="n"/>
      <c r="N270" s="136" t="n"/>
      <c r="O270" s="136" t="n"/>
      <c r="P270" s="136" t="n"/>
      <c r="Q270" s="136" t="n"/>
      <c r="R270" s="136" t="n"/>
      <c r="S270" s="135" t="inlineStr">
        <is>
          <t>🟢 CÓ</t>
        </is>
      </c>
    </row>
    <row r="271">
      <c r="A271" s="134" t="inlineStr">
        <is>
          <t>HINO</t>
        </is>
      </c>
      <c r="B271" s="32" t="inlineStr">
        <is>
          <t>F21C</t>
        </is>
      </c>
      <c r="C271" t="inlineStr">
        <is>
          <t>150</t>
        </is>
      </c>
      <c r="D271" s="32" t="inlineStr">
        <is>
          <t>R</t>
        </is>
      </c>
      <c r="E271" s="135" t="inlineStr">
        <is>
          <t>Miểng dên</t>
        </is>
      </c>
      <c r="F271" s="135" t="inlineStr">
        <is>
          <t>13201-1380C</t>
        </is>
      </c>
      <c r="G271" s="135" t="n"/>
      <c r="H271" s="135" t="inlineStr">
        <is>
          <t>89.015</t>
        </is>
      </c>
      <c r="I271" s="135" t="inlineStr">
        <is>
          <t>32.7</t>
        </is>
      </c>
      <c r="J271" s="135" t="inlineStr">
        <is>
          <t>2.497</t>
        </is>
      </c>
      <c r="K271" s="135" t="inlineStr">
        <is>
          <t>Bộ</t>
        </is>
      </c>
      <c r="L271" s="135" t="n"/>
      <c r="M271" s="135" t="n"/>
      <c r="N271" s="136" t="n"/>
      <c r="O271" s="136" t="n"/>
      <c r="P271" s="136" t="n"/>
      <c r="Q271" s="136" t="n"/>
      <c r="R271" s="136" t="n"/>
      <c r="S271" s="135" t="inlineStr">
        <is>
          <t>🟢 CÓ</t>
        </is>
      </c>
    </row>
    <row r="272">
      <c r="A272" s="134" t="inlineStr">
        <is>
          <t>HINO</t>
        </is>
      </c>
      <c r="B272" s="32" t="inlineStr">
        <is>
          <t>H06C-TI</t>
        </is>
      </c>
      <c r="C272" t="inlineStr">
        <is>
          <t>108</t>
        </is>
      </c>
      <c r="D272" s="32" t="inlineStr">
        <is>
          <t>M</t>
        </is>
      </c>
      <c r="E272" s="135" t="inlineStr">
        <is>
          <t>Miểng baze</t>
        </is>
      </c>
      <c r="F272" s="135" t="inlineStr">
        <is>
          <t>11701-2290A</t>
        </is>
      </c>
      <c r="G272" s="135" t="n"/>
      <c r="H272" s="135" t="inlineStr">
        <is>
          <t>85</t>
        </is>
      </c>
      <c r="I272" s="135" t="inlineStr">
        <is>
          <t>32.13</t>
        </is>
      </c>
      <c r="J272" s="135" t="inlineStr">
        <is>
          <t>2.487</t>
        </is>
      </c>
      <c r="K272" s="135" t="inlineStr">
        <is>
          <t>Bộ</t>
        </is>
      </c>
      <c r="L272" s="135" t="n"/>
      <c r="M272" s="135" t="n"/>
      <c r="N272" s="136" t="n"/>
      <c r="O272" s="136" t="n"/>
      <c r="P272" s="136" t="n"/>
      <c r="Q272" s="136" t="n"/>
      <c r="R272" s="136" t="n"/>
      <c r="S272" s="135" t="inlineStr">
        <is>
          <t>🟢 CÓ</t>
        </is>
      </c>
    </row>
    <row r="273">
      <c r="A273" s="134" t="inlineStr">
        <is>
          <t>HINO</t>
        </is>
      </c>
      <c r="B273" s="32" t="inlineStr">
        <is>
          <t>H06C-TI</t>
        </is>
      </c>
      <c r="C273" t="inlineStr">
        <is>
          <t>108</t>
        </is>
      </c>
      <c r="D273" s="32" t="inlineStr">
        <is>
          <t>R</t>
        </is>
      </c>
      <c r="E273" s="135" t="inlineStr">
        <is>
          <t>Miểng dên</t>
        </is>
      </c>
      <c r="F273" s="135" t="inlineStr">
        <is>
          <t>13201-1600A</t>
        </is>
      </c>
      <c r="G273" s="135" t="n"/>
      <c r="H273" s="135" t="inlineStr">
        <is>
          <t>68.985</t>
        </is>
      </c>
      <c r="I273" s="135" t="inlineStr">
        <is>
          <t>33.13</t>
        </is>
      </c>
      <c r="J273" s="135" t="inlineStr">
        <is>
          <t>1.997</t>
        </is>
      </c>
      <c r="K273" s="135" t="inlineStr">
        <is>
          <t>Bộ</t>
        </is>
      </c>
      <c r="L273" s="135" t="n"/>
      <c r="M273" s="135" t="n"/>
      <c r="N273" s="136" t="n"/>
      <c r="O273" s="136" t="n"/>
      <c r="P273" s="136" t="n"/>
      <c r="Q273" s="136" t="n"/>
      <c r="R273" s="136" t="n"/>
      <c r="S273" s="135" t="inlineStr">
        <is>
          <t>🟢 CÓ</t>
        </is>
      </c>
    </row>
    <row r="274">
      <c r="A274" s="134" t="inlineStr">
        <is>
          <t>HINO</t>
        </is>
      </c>
      <c r="B274" s="32" t="inlineStr">
        <is>
          <t>H06C/H07C/H06B-T/H06C-T/D6DA</t>
        </is>
      </c>
      <c r="C274" t="inlineStr">
        <is>
          <t>108/109</t>
        </is>
      </c>
      <c r="D274" s="32" t="inlineStr">
        <is>
          <t>M</t>
        </is>
      </c>
      <c r="E274" s="135" t="inlineStr">
        <is>
          <t>Miểng baze</t>
        </is>
      </c>
      <c r="F274" s="135" t="inlineStr">
        <is>
          <t>11701-1790</t>
        </is>
      </c>
      <c r="G274" s="135" t="n"/>
      <c r="H274" s="135" t="inlineStr">
        <is>
          <t>84.985</t>
        </is>
      </c>
      <c r="I274" s="135" t="inlineStr">
        <is>
          <t>32.13</t>
        </is>
      </c>
      <c r="J274" s="135" t="inlineStr">
        <is>
          <t>2.487</t>
        </is>
      </c>
      <c r="K274" s="135" t="inlineStr">
        <is>
          <t>Bộ</t>
        </is>
      </c>
      <c r="L274" s="135" t="n"/>
      <c r="M274" s="135" t="n"/>
      <c r="N274" s="136" t="n"/>
      <c r="O274" s="136" t="n"/>
      <c r="P274" s="136" t="n"/>
      <c r="Q274" s="136" t="n"/>
      <c r="R274" s="136" t="n"/>
      <c r="S274" s="135" t="inlineStr">
        <is>
          <t>🟢 CÓ</t>
        </is>
      </c>
    </row>
    <row r="275">
      <c r="A275" s="134" t="inlineStr">
        <is>
          <t>HINO</t>
        </is>
      </c>
      <c r="B275" s="32" t="inlineStr">
        <is>
          <t>H06C/H07C/H06B-T/H06C-T/D6DA</t>
        </is>
      </c>
      <c r="C275" t="inlineStr">
        <is>
          <t>108/109</t>
        </is>
      </c>
      <c r="D275" s="32" t="inlineStr">
        <is>
          <t>R</t>
        </is>
      </c>
      <c r="E275" s="135" t="inlineStr">
        <is>
          <t>Miểng dên</t>
        </is>
      </c>
      <c r="F275" s="135" t="inlineStr">
        <is>
          <t>13201-1460</t>
        </is>
      </c>
      <c r="G275" s="135" t="n"/>
      <c r="H275" s="135" t="inlineStr">
        <is>
          <t>68.985</t>
        </is>
      </c>
      <c r="I275" s="135" t="inlineStr">
        <is>
          <t>33.13</t>
        </is>
      </c>
      <c r="J275" s="135" t="inlineStr">
        <is>
          <t>1.997</t>
        </is>
      </c>
      <c r="K275" s="135" t="inlineStr">
        <is>
          <t>Bộ</t>
        </is>
      </c>
      <c r="L275" s="135" t="n"/>
      <c r="M275" s="135" t="n"/>
      <c r="N275" s="136" t="n"/>
      <c r="O275" s="136" t="n"/>
      <c r="P275" s="136" t="n"/>
      <c r="Q275" s="136" t="n"/>
      <c r="R275" s="136" t="n"/>
      <c r="S275" s="135" t="inlineStr">
        <is>
          <t>🟢 CÓ</t>
        </is>
      </c>
    </row>
    <row r="276">
      <c r="A276" s="134" t="inlineStr">
        <is>
          <t>HINO</t>
        </is>
      </c>
      <c r="B276" s="32" t="inlineStr">
        <is>
          <t>H07D</t>
        </is>
      </c>
      <c r="C276" t="inlineStr">
        <is>
          <t>110</t>
        </is>
      </c>
      <c r="D276" s="32" t="inlineStr">
        <is>
          <t>M</t>
        </is>
      </c>
      <c r="E276" s="135" t="inlineStr">
        <is>
          <t>Miểng baze</t>
        </is>
      </c>
      <c r="F276" s="135" t="inlineStr">
        <is>
          <t>11701-1661</t>
        </is>
      </c>
      <c r="G276" s="135" t="n"/>
      <c r="H276" s="135" t="inlineStr">
        <is>
          <t>84.985</t>
        </is>
      </c>
      <c r="I276" s="135" t="inlineStr">
        <is>
          <t>32.13</t>
        </is>
      </c>
      <c r="J276" s="135" t="inlineStr">
        <is>
          <t>2.487</t>
        </is>
      </c>
      <c r="K276" s="135" t="inlineStr">
        <is>
          <t>Bộ</t>
        </is>
      </c>
      <c r="L276" s="135" t="n"/>
      <c r="M276" s="135" t="n"/>
      <c r="N276" s="136" t="n"/>
      <c r="O276" s="136" t="n"/>
      <c r="P276" s="136" t="n"/>
      <c r="Q276" s="136" t="n"/>
      <c r="R276" s="136" t="n"/>
      <c r="S276" s="135" t="inlineStr">
        <is>
          <t>🟢 CÓ</t>
        </is>
      </c>
    </row>
    <row r="277">
      <c r="A277" s="134" t="inlineStr">
        <is>
          <t>HINO</t>
        </is>
      </c>
      <c r="B277" s="32" t="inlineStr">
        <is>
          <t>H07D</t>
        </is>
      </c>
      <c r="C277" t="inlineStr">
        <is>
          <t>110</t>
        </is>
      </c>
      <c r="D277" s="32" t="inlineStr">
        <is>
          <t>R</t>
        </is>
      </c>
      <c r="E277" s="135" t="inlineStr">
        <is>
          <t>Miểng dên</t>
        </is>
      </c>
      <c r="F277" s="135" t="inlineStr">
        <is>
          <t>13201-1631</t>
        </is>
      </c>
      <c r="G277" s="135" t="n"/>
      <c r="H277" s="135" t="inlineStr">
        <is>
          <t>68.985</t>
        </is>
      </c>
      <c r="I277" s="135" t="inlineStr">
        <is>
          <t>25.13</t>
        </is>
      </c>
      <c r="J277" s="135" t="inlineStr">
        <is>
          <t>1.997</t>
        </is>
      </c>
      <c r="K277" s="135" t="inlineStr">
        <is>
          <t>Bộ</t>
        </is>
      </c>
      <c r="L277" s="135" t="n"/>
      <c r="M277" s="135" t="n"/>
      <c r="N277" s="136" t="n"/>
      <c r="O277" s="136" t="n"/>
      <c r="P277" s="136" t="n"/>
      <c r="Q277" s="136" t="n"/>
      <c r="R277" s="136" t="n"/>
      <c r="S277" s="135" t="inlineStr">
        <is>
          <t>🟢 CÓ</t>
        </is>
      </c>
    </row>
    <row r="278">
      <c r="A278" s="134" t="inlineStr">
        <is>
          <t>HINO</t>
        </is>
      </c>
      <c r="B278" s="32" t="inlineStr">
        <is>
          <t>J05C/J05C-T1</t>
        </is>
      </c>
      <c r="D278" s="32" t="inlineStr">
        <is>
          <t>M</t>
        </is>
      </c>
      <c r="E278" s="135" t="inlineStr">
        <is>
          <t>Miểng baze</t>
        </is>
      </c>
      <c r="F278" s="135" t="inlineStr">
        <is>
          <t>11701-2160A</t>
        </is>
      </c>
      <c r="G278" s="135" t="n"/>
      <c r="H278" s="135" t="inlineStr">
        <is>
          <t>85</t>
        </is>
      </c>
      <c r="I278" s="135" t="inlineStr">
        <is>
          <t>28.13</t>
        </is>
      </c>
      <c r="J278" s="135" t="inlineStr">
        <is>
          <t>2.487</t>
        </is>
      </c>
      <c r="K278" s="135" t="inlineStr">
        <is>
          <t>Bộ</t>
        </is>
      </c>
      <c r="L278" s="135" t="n"/>
      <c r="M278" s="135" t="n"/>
      <c r="N278" s="136" t="n"/>
      <c r="O278" s="136" t="n"/>
      <c r="P278" s="136" t="n"/>
      <c r="Q278" s="136" t="n"/>
      <c r="R278" s="136" t="n"/>
      <c r="S278" s="135" t="inlineStr">
        <is>
          <t>🟢 CÓ</t>
        </is>
      </c>
    </row>
    <row r="279">
      <c r="A279" s="134" t="inlineStr">
        <is>
          <t>HINO</t>
        </is>
      </c>
      <c r="B279" s="32" t="inlineStr">
        <is>
          <t>J05C/J05C-T1</t>
        </is>
      </c>
      <c r="D279" s="32" t="inlineStr">
        <is>
          <t>R</t>
        </is>
      </c>
      <c r="E279" s="135" t="inlineStr">
        <is>
          <t>Miểng dên</t>
        </is>
      </c>
      <c r="F279" s="135" t="inlineStr">
        <is>
          <t>13201-1780A</t>
        </is>
      </c>
      <c r="G279" s="135" t="n"/>
      <c r="H279" s="135" t="n">
        <v>69</v>
      </c>
      <c r="I279" s="135" t="n">
        <v>25</v>
      </c>
      <c r="J279" s="135" t="n">
        <v>1.997</v>
      </c>
      <c r="K279" s="135" t="inlineStr">
        <is>
          <t>Bộ</t>
        </is>
      </c>
      <c r="L279" s="135" t="n"/>
      <c r="M279" s="135" t="n"/>
      <c r="N279" s="136" t="n"/>
      <c r="O279" s="136" t="n"/>
      <c r="P279" s="136" t="n"/>
      <c r="Q279" s="136" t="n"/>
      <c r="R279" s="136" t="n"/>
      <c r="S279" s="135" t="inlineStr">
        <is>
          <t>🟢 CÓ</t>
        </is>
      </c>
    </row>
    <row r="280">
      <c r="A280" s="134" t="inlineStr">
        <is>
          <t>HINO</t>
        </is>
      </c>
      <c r="B280" s="32" t="inlineStr">
        <is>
          <t>J05E</t>
        </is>
      </c>
      <c r="C280" t="inlineStr">
        <is>
          <t>112</t>
        </is>
      </c>
      <c r="D280" s="32" t="inlineStr">
        <is>
          <t>R</t>
        </is>
      </c>
      <c r="E280" s="135" t="inlineStr">
        <is>
          <t>Miểng dên</t>
        </is>
      </c>
      <c r="F280" s="135" t="inlineStr">
        <is>
          <t>13201-2110A</t>
        </is>
      </c>
      <c r="G280" s="135" t="n"/>
      <c r="H280" s="135" t="n">
        <v>69</v>
      </c>
      <c r="I280" s="135" t="n">
        <v>28</v>
      </c>
      <c r="J280" s="135" t="n">
        <v>1.997</v>
      </c>
      <c r="K280" s="135" t="inlineStr">
        <is>
          <t>Bộ</t>
        </is>
      </c>
      <c r="L280" s="135" t="n"/>
      <c r="M280" s="135" t="n"/>
      <c r="N280" s="136" t="n"/>
      <c r="O280" s="136" t="n"/>
      <c r="P280" s="136" t="n"/>
      <c r="Q280" s="136" t="n"/>
      <c r="R280" s="136" t="n"/>
      <c r="S280" s="135" t="inlineStr">
        <is>
          <t>🟢 CÓ</t>
        </is>
      </c>
    </row>
    <row r="281">
      <c r="A281" s="134" t="inlineStr">
        <is>
          <t>HINO</t>
        </is>
      </c>
      <c r="B281" s="32" t="inlineStr">
        <is>
          <t>J07C</t>
        </is>
      </c>
      <c r="C281" t="inlineStr">
        <is>
          <t>114</t>
        </is>
      </c>
      <c r="D281" s="32" t="inlineStr">
        <is>
          <t>M</t>
        </is>
      </c>
      <c r="E281" s="135" t="inlineStr">
        <is>
          <t>Miểng baze</t>
        </is>
      </c>
      <c r="F281" s="135" t="inlineStr">
        <is>
          <t>11701-2160A</t>
        </is>
      </c>
      <c r="G281" s="135" t="n"/>
      <c r="H281" s="135" t="inlineStr">
        <is>
          <t>85</t>
        </is>
      </c>
      <c r="I281" s="135" t="inlineStr">
        <is>
          <t>28.13</t>
        </is>
      </c>
      <c r="J281" s="135" t="inlineStr">
        <is>
          <t>2.487</t>
        </is>
      </c>
      <c r="K281" s="135" t="inlineStr">
        <is>
          <t>Bộ</t>
        </is>
      </c>
      <c r="L281" s="135" t="n"/>
      <c r="M281" s="135" t="n"/>
      <c r="N281" s="136" t="n"/>
      <c r="O281" s="136" t="n"/>
      <c r="P281" s="136" t="n"/>
      <c r="Q281" s="136" t="n"/>
      <c r="R281" s="136" t="n"/>
      <c r="S281" s="135" t="inlineStr">
        <is>
          <t>🟢 CÓ</t>
        </is>
      </c>
    </row>
    <row r="282">
      <c r="A282" s="134" t="inlineStr">
        <is>
          <t>HINO</t>
        </is>
      </c>
      <c r="B282" s="32" t="inlineStr">
        <is>
          <t>J07C</t>
        </is>
      </c>
      <c r="C282" t="inlineStr">
        <is>
          <t>114</t>
        </is>
      </c>
      <c r="D282" s="32" t="inlineStr">
        <is>
          <t>R</t>
        </is>
      </c>
      <c r="E282" s="135" t="inlineStr">
        <is>
          <t>Miểng dên</t>
        </is>
      </c>
      <c r="F282" s="135" t="inlineStr">
        <is>
          <t>13201-1780A</t>
        </is>
      </c>
      <c r="G282" s="135" t="n"/>
      <c r="H282" s="135" t="inlineStr">
        <is>
          <t>68.985</t>
        </is>
      </c>
      <c r="I282" s="135" t="n">
        <v>25</v>
      </c>
      <c r="J282" s="135" t="inlineStr">
        <is>
          <t>1.997</t>
        </is>
      </c>
      <c r="K282" s="135" t="inlineStr">
        <is>
          <t>Bộ</t>
        </is>
      </c>
      <c r="L282" s="135" t="n"/>
      <c r="M282" s="135" t="n"/>
      <c r="N282" s="136" t="n"/>
      <c r="O282" s="136" t="n"/>
      <c r="P282" s="136" t="n"/>
      <c r="Q282" s="136" t="n"/>
      <c r="R282" s="136" t="n"/>
      <c r="S282" s="135" t="n"/>
    </row>
    <row r="283">
      <c r="A283" s="134" t="inlineStr">
        <is>
          <t>HINO</t>
        </is>
      </c>
      <c r="B283" s="32" t="inlineStr">
        <is>
          <t>J08C</t>
        </is>
      </c>
      <c r="C283" t="inlineStr">
        <is>
          <t>114</t>
        </is>
      </c>
      <c r="D283" s="32" t="inlineStr">
        <is>
          <t>M</t>
        </is>
      </c>
      <c r="E283" s="135" t="inlineStr">
        <is>
          <t>Miểng baze</t>
        </is>
      </c>
      <c r="F283" s="135" t="inlineStr">
        <is>
          <t>11701-2160A</t>
        </is>
      </c>
      <c r="G283" s="135" t="n"/>
      <c r="H283" s="135" t="inlineStr">
        <is>
          <t>85</t>
        </is>
      </c>
      <c r="I283" s="135" t="inlineStr">
        <is>
          <t>28.13</t>
        </is>
      </c>
      <c r="J283" s="135" t="inlineStr">
        <is>
          <t>2.487</t>
        </is>
      </c>
      <c r="K283" s="135" t="inlineStr">
        <is>
          <t>Bộ</t>
        </is>
      </c>
      <c r="L283" s="135" t="n"/>
      <c r="M283" s="135" t="n"/>
      <c r="N283" s="136" t="n"/>
      <c r="O283" s="136" t="n"/>
      <c r="P283" s="136" t="n"/>
      <c r="Q283" s="136" t="n"/>
      <c r="R283" s="136" t="n"/>
      <c r="S283" s="135" t="inlineStr">
        <is>
          <t>🟢 CÓ</t>
        </is>
      </c>
    </row>
    <row r="284">
      <c r="A284" s="134" t="inlineStr">
        <is>
          <t>HINO</t>
        </is>
      </c>
      <c r="B284" s="32" t="inlineStr">
        <is>
          <t>J08C</t>
        </is>
      </c>
      <c r="C284" t="inlineStr">
        <is>
          <t>114</t>
        </is>
      </c>
      <c r="D284" s="32" t="inlineStr">
        <is>
          <t>R</t>
        </is>
      </c>
      <c r="E284" s="135" t="inlineStr">
        <is>
          <t>Miểng dên</t>
        </is>
      </c>
      <c r="F284" s="135" t="inlineStr">
        <is>
          <t>13201-1631</t>
        </is>
      </c>
      <c r="G284" s="135" t="n"/>
      <c r="H284" s="135" t="inlineStr">
        <is>
          <t>68.985</t>
        </is>
      </c>
      <c r="I284" s="135" t="n">
        <v>25</v>
      </c>
      <c r="J284" s="135" t="inlineStr">
        <is>
          <t>1.997</t>
        </is>
      </c>
      <c r="K284" s="135" t="inlineStr">
        <is>
          <t>Bộ</t>
        </is>
      </c>
      <c r="L284" s="135" t="n"/>
      <c r="M284" s="135" t="n"/>
      <c r="N284" s="136" t="n"/>
      <c r="O284" s="136" t="n"/>
      <c r="P284" s="136" t="n"/>
      <c r="Q284" s="136" t="n"/>
      <c r="R284" s="136" t="n"/>
      <c r="S284" s="135" t="inlineStr">
        <is>
          <t>🟢 CÓ</t>
        </is>
      </c>
    </row>
    <row r="285">
      <c r="A285" s="134" t="inlineStr">
        <is>
          <t>HINO</t>
        </is>
      </c>
      <c r="B285" s="32" t="inlineStr">
        <is>
          <t>J08C-T1</t>
        </is>
      </c>
      <c r="C285" t="inlineStr">
        <is>
          <t>114</t>
        </is>
      </c>
      <c r="D285" s="32" t="inlineStr">
        <is>
          <t>M</t>
        </is>
      </c>
      <c r="E285" s="135" t="inlineStr">
        <is>
          <t>Miểng baze</t>
        </is>
      </c>
      <c r="F285" s="135" t="inlineStr">
        <is>
          <t>11701-2110A</t>
        </is>
      </c>
      <c r="G285" s="135" t="n"/>
      <c r="H285" s="135" t="inlineStr">
        <is>
          <t>85</t>
        </is>
      </c>
      <c r="I285" s="135" t="inlineStr">
        <is>
          <t>28.13</t>
        </is>
      </c>
      <c r="J285" s="135" t="inlineStr">
        <is>
          <t>2.487</t>
        </is>
      </c>
      <c r="K285" s="135" t="inlineStr">
        <is>
          <t>Bộ</t>
        </is>
      </c>
      <c r="L285" s="135" t="n"/>
      <c r="M285" s="135" t="n"/>
      <c r="N285" s="136" t="n"/>
      <c r="O285" s="136" t="n"/>
      <c r="P285" s="136" t="n"/>
      <c r="Q285" s="136" t="n"/>
      <c r="R285" s="136" t="n"/>
      <c r="S285" s="135" t="inlineStr">
        <is>
          <t>🟢 CÓ</t>
        </is>
      </c>
    </row>
    <row r="286">
      <c r="A286" s="134" t="inlineStr">
        <is>
          <t>HINO</t>
        </is>
      </c>
      <c r="B286" s="32" t="inlineStr">
        <is>
          <t>J08C-T1</t>
        </is>
      </c>
      <c r="C286" t="inlineStr">
        <is>
          <t>114</t>
        </is>
      </c>
      <c r="D286" s="32" t="inlineStr">
        <is>
          <t>R</t>
        </is>
      </c>
      <c r="E286" s="135" t="inlineStr">
        <is>
          <t>Miểng dên</t>
        </is>
      </c>
      <c r="F286" s="135" t="inlineStr">
        <is>
          <t>13201-1751A</t>
        </is>
      </c>
      <c r="G286" s="135" t="n"/>
      <c r="H286" s="135" t="inlineStr">
        <is>
          <t>68.985</t>
        </is>
      </c>
      <c r="I286" s="135" t="n">
        <v>25</v>
      </c>
      <c r="J286" s="135" t="inlineStr">
        <is>
          <t>1.997</t>
        </is>
      </c>
      <c r="K286" s="135" t="inlineStr">
        <is>
          <t>Bộ</t>
        </is>
      </c>
      <c r="L286" s="135" t="n"/>
      <c r="M286" s="135" t="n"/>
      <c r="N286" s="136" t="n"/>
      <c r="O286" s="136" t="n"/>
      <c r="P286" s="136" t="n"/>
      <c r="Q286" s="136" t="n"/>
      <c r="R286" s="136" t="n"/>
      <c r="S286" s="135" t="inlineStr">
        <is>
          <t>🟢 CÓ</t>
        </is>
      </c>
    </row>
    <row r="287">
      <c r="A287" s="134" t="inlineStr">
        <is>
          <t>HINO</t>
        </is>
      </c>
      <c r="B287" s="32" t="inlineStr">
        <is>
          <t>K13C/K13C-T</t>
        </is>
      </c>
      <c r="D287" s="32" t="inlineStr">
        <is>
          <t>M</t>
        </is>
      </c>
      <c r="E287" s="135" t="inlineStr">
        <is>
          <t>Miểng baze</t>
        </is>
      </c>
      <c r="F287" s="135" t="inlineStr">
        <is>
          <t>11701-1013</t>
        </is>
      </c>
      <c r="G287" s="135" t="n"/>
      <c r="H287" s="135" t="inlineStr">
        <is>
          <t>96</t>
        </is>
      </c>
      <c r="I287" s="135" t="inlineStr">
        <is>
          <t>40</t>
        </is>
      </c>
      <c r="J287" s="135" t="inlineStr">
        <is>
          <t>3</t>
        </is>
      </c>
      <c r="K287" s="135" t="inlineStr">
        <is>
          <t>Bộ</t>
        </is>
      </c>
      <c r="L287" s="135" t="n"/>
      <c r="M287" s="135" t="n"/>
      <c r="N287" s="136" t="n"/>
      <c r="O287" s="136" t="n"/>
      <c r="P287" s="136" t="n"/>
      <c r="Q287" s="136" t="n"/>
      <c r="R287" s="136" t="n"/>
      <c r="S287" s="135" t="inlineStr">
        <is>
          <t>🟢 CÓ</t>
        </is>
      </c>
    </row>
    <row r="288">
      <c r="A288" s="134" t="inlineStr">
        <is>
          <t>HINO</t>
        </is>
      </c>
      <c r="B288" s="32" t="inlineStr">
        <is>
          <t>K13C/K13C-T</t>
        </is>
      </c>
      <c r="D288" s="32" t="inlineStr">
        <is>
          <t>R</t>
        </is>
      </c>
      <c r="E288" s="135" t="inlineStr">
        <is>
          <t>Miểng dên</t>
        </is>
      </c>
      <c r="F288" s="135" t="inlineStr">
        <is>
          <t>13201-1610</t>
        </is>
      </c>
      <c r="G288" s="135" t="n"/>
      <c r="H288" s="135" t="inlineStr">
        <is>
          <t>89.015</t>
        </is>
      </c>
      <c r="I288" s="135" t="inlineStr">
        <is>
          <t>40.6</t>
        </is>
      </c>
      <c r="J288" s="135" t="inlineStr">
        <is>
          <t>2.5</t>
        </is>
      </c>
      <c r="K288" s="135" t="inlineStr">
        <is>
          <t>Bộ</t>
        </is>
      </c>
      <c r="L288" s="135" t="n"/>
      <c r="M288" s="135" t="n"/>
      <c r="N288" s="136" t="n"/>
      <c r="O288" s="136" t="n"/>
      <c r="P288" s="136" t="n"/>
      <c r="Q288" s="136" t="n"/>
      <c r="R288" s="136" t="n"/>
      <c r="S288" s="135" t="inlineStr">
        <is>
          <t>🟢 CÓ</t>
        </is>
      </c>
    </row>
    <row r="289">
      <c r="A289" s="134" t="inlineStr">
        <is>
          <t>HINO</t>
        </is>
      </c>
      <c r="B289" s="32" t="inlineStr">
        <is>
          <t>K13D</t>
        </is>
      </c>
      <c r="C289" t="inlineStr">
        <is>
          <t>137</t>
        </is>
      </c>
      <c r="D289" s="32" t="inlineStr">
        <is>
          <t>M</t>
        </is>
      </c>
      <c r="E289" s="135" t="inlineStr">
        <is>
          <t>Miểng baze</t>
        </is>
      </c>
      <c r="F289" s="135" t="inlineStr">
        <is>
          <t>11701-1013A</t>
        </is>
      </c>
      <c r="G289" s="135" t="n"/>
      <c r="H289" s="135" t="inlineStr">
        <is>
          <t>96</t>
        </is>
      </c>
      <c r="I289" s="135" t="inlineStr">
        <is>
          <t>40</t>
        </is>
      </c>
      <c r="J289" s="135" t="inlineStr">
        <is>
          <t>3</t>
        </is>
      </c>
      <c r="K289" s="135" t="inlineStr">
        <is>
          <t>Bộ</t>
        </is>
      </c>
      <c r="L289" s="135" t="n"/>
      <c r="M289" s="135" t="n"/>
      <c r="N289" s="136" t="n"/>
      <c r="O289" s="136" t="n"/>
      <c r="P289" s="136" t="n"/>
      <c r="Q289" s="136" t="n"/>
      <c r="R289" s="136" t="n"/>
      <c r="S289" s="135" t="inlineStr">
        <is>
          <t>🟢 CÓ</t>
        </is>
      </c>
    </row>
    <row r="290">
      <c r="A290" s="134" t="inlineStr">
        <is>
          <t>HINO</t>
        </is>
      </c>
      <c r="B290" s="32" t="inlineStr">
        <is>
          <t>K13D</t>
        </is>
      </c>
      <c r="C290" t="inlineStr">
        <is>
          <t>137</t>
        </is>
      </c>
      <c r="D290" s="32" t="inlineStr">
        <is>
          <t>R</t>
        </is>
      </c>
      <c r="E290" s="135" t="inlineStr">
        <is>
          <t>Miểng dên</t>
        </is>
      </c>
      <c r="F290" s="135" t="inlineStr">
        <is>
          <t>13201-1012A</t>
        </is>
      </c>
      <c r="G290" s="135" t="n"/>
      <c r="H290" s="135" t="inlineStr">
        <is>
          <t>89.015</t>
        </is>
      </c>
      <c r="I290" s="135" t="inlineStr">
        <is>
          <t>40.6</t>
        </is>
      </c>
      <c r="J290" s="135" t="inlineStr">
        <is>
          <t>2.5</t>
        </is>
      </c>
      <c r="K290" s="135" t="inlineStr">
        <is>
          <t>Bộ</t>
        </is>
      </c>
      <c r="L290" s="135" t="n"/>
      <c r="M290" s="135" t="n"/>
      <c r="N290" s="136" t="n"/>
      <c r="O290" s="136" t="n"/>
      <c r="P290" s="136" t="n"/>
      <c r="Q290" s="136" t="n"/>
      <c r="R290" s="136" t="n"/>
      <c r="S290" s="135" t="inlineStr">
        <is>
          <t>🟢 CÓ</t>
        </is>
      </c>
    </row>
    <row r="291">
      <c r="A291" s="134" t="inlineStr">
        <is>
          <t>HINO</t>
        </is>
      </c>
      <c r="B291" s="32" t="inlineStr">
        <is>
          <t>M10U</t>
        </is>
      </c>
      <c r="D291" s="32" t="inlineStr">
        <is>
          <t>M</t>
        </is>
      </c>
      <c r="E291" s="135" t="inlineStr">
        <is>
          <t>Miểng baze</t>
        </is>
      </c>
      <c r="F291" s="135" t="inlineStr">
        <is>
          <t>11701-1740</t>
        </is>
      </c>
      <c r="G291" s="135" t="n"/>
      <c r="H291" s="135" t="inlineStr">
        <is>
          <t>96</t>
        </is>
      </c>
      <c r="I291" s="135" t="inlineStr">
        <is>
          <t>34</t>
        </is>
      </c>
      <c r="J291" s="135" t="inlineStr">
        <is>
          <t>3.01</t>
        </is>
      </c>
      <c r="K291" s="135" t="inlineStr">
        <is>
          <t>Bộ</t>
        </is>
      </c>
      <c r="L291" s="135" t="n"/>
      <c r="M291" s="135" t="n"/>
      <c r="N291" s="136" t="n"/>
      <c r="O291" s="136" t="n"/>
      <c r="P291" s="136" t="n"/>
      <c r="Q291" s="136" t="n"/>
      <c r="R291" s="136" t="n"/>
      <c r="S291" s="135" t="inlineStr">
        <is>
          <t>🟢 CÓ</t>
        </is>
      </c>
    </row>
    <row r="292">
      <c r="A292" s="134" t="inlineStr">
        <is>
          <t>HINO</t>
        </is>
      </c>
      <c r="B292" s="32" t="inlineStr">
        <is>
          <t>M10U</t>
        </is>
      </c>
      <c r="D292" s="32" t="inlineStr">
        <is>
          <t>R</t>
        </is>
      </c>
      <c r="E292" s="135" t="inlineStr">
        <is>
          <t>Miểng dên</t>
        </is>
      </c>
      <c r="F292" s="135" t="inlineStr">
        <is>
          <t>13201-1520</t>
        </is>
      </c>
      <c r="G292" s="135" t="n"/>
      <c r="H292" s="135" t="inlineStr">
        <is>
          <t>80.015</t>
        </is>
      </c>
      <c r="I292" s="135" t="inlineStr">
        <is>
          <t>32</t>
        </is>
      </c>
      <c r="J292" s="135" t="inlineStr">
        <is>
          <t>2.502</t>
        </is>
      </c>
      <c r="K292" s="135" t="inlineStr">
        <is>
          <t>Bộ</t>
        </is>
      </c>
      <c r="L292" s="135" t="n"/>
      <c r="M292" s="135" t="n"/>
      <c r="N292" s="136" t="n"/>
      <c r="O292" s="136" t="n"/>
      <c r="P292" s="136" t="n"/>
      <c r="Q292" s="136" t="n"/>
      <c r="R292" s="136" t="n"/>
      <c r="S292" s="135" t="inlineStr">
        <is>
          <t>🟢 CÓ</t>
        </is>
      </c>
    </row>
    <row r="293">
      <c r="A293" s="134" t="inlineStr">
        <is>
          <t>HINO</t>
        </is>
      </c>
      <c r="B293" s="32" t="inlineStr">
        <is>
          <t>P09C-T</t>
        </is>
      </c>
      <c r="C293" t="inlineStr">
        <is>
          <t>120</t>
        </is>
      </c>
      <c r="D293" s="32" t="inlineStr">
        <is>
          <t>M</t>
        </is>
      </c>
      <c r="E293" s="135" t="inlineStr">
        <is>
          <t>Miểng baze</t>
        </is>
      </c>
      <c r="F293" s="135" t="inlineStr">
        <is>
          <t>11701-1870A</t>
        </is>
      </c>
      <c r="G293" s="135" t="n"/>
      <c r="H293" s="135" t="inlineStr">
        <is>
          <t>96</t>
        </is>
      </c>
      <c r="I293" s="135" t="inlineStr">
        <is>
          <t>34</t>
        </is>
      </c>
      <c r="J293" s="135" t="inlineStr">
        <is>
          <t>3.007</t>
        </is>
      </c>
      <c r="K293" s="135" t="inlineStr">
        <is>
          <t>Bộ</t>
        </is>
      </c>
      <c r="L293" s="135" t="n"/>
      <c r="M293" s="135" t="n"/>
      <c r="N293" s="136" t="n"/>
      <c r="O293" s="136" t="n"/>
      <c r="P293" s="136" t="n"/>
      <c r="Q293" s="136" t="n"/>
      <c r="R293" s="136" t="n"/>
      <c r="S293" s="135" t="inlineStr">
        <is>
          <t>🟢 CÓ</t>
        </is>
      </c>
    </row>
    <row r="294">
      <c r="A294" s="134" t="inlineStr">
        <is>
          <t>HINO</t>
        </is>
      </c>
      <c r="B294" s="32" t="inlineStr">
        <is>
          <t>P09C-T</t>
        </is>
      </c>
      <c r="C294" t="inlineStr">
        <is>
          <t>120</t>
        </is>
      </c>
      <c r="D294" s="32" t="inlineStr">
        <is>
          <t>R</t>
        </is>
      </c>
      <c r="E294" s="135" t="inlineStr">
        <is>
          <t>Miểng dên</t>
        </is>
      </c>
      <c r="F294" s="135" t="inlineStr">
        <is>
          <t>13201-1520</t>
        </is>
      </c>
      <c r="G294" s="135" t="n"/>
      <c r="H294" s="135" t="inlineStr">
        <is>
          <t>80.015</t>
        </is>
      </c>
      <c r="I294" s="135" t="inlineStr">
        <is>
          <t>32</t>
        </is>
      </c>
      <c r="J294" s="135" t="inlineStr">
        <is>
          <t>2.502</t>
        </is>
      </c>
      <c r="K294" s="135" t="inlineStr">
        <is>
          <t>Bộ</t>
        </is>
      </c>
      <c r="L294" s="135" t="n"/>
      <c r="M294" s="135" t="n"/>
      <c r="N294" s="136" t="n"/>
      <c r="O294" s="136" t="n"/>
      <c r="P294" s="136" t="n"/>
      <c r="Q294" s="136" t="n"/>
      <c r="R294" s="136" t="n"/>
      <c r="S294" s="135" t="inlineStr">
        <is>
          <t>🟢 CÓ</t>
        </is>
      </c>
    </row>
    <row r="295">
      <c r="A295" s="134" t="inlineStr">
        <is>
          <t>HINO</t>
        </is>
      </c>
      <c r="B295" s="32" t="inlineStr">
        <is>
          <t>P11C</t>
        </is>
      </c>
      <c r="D295" s="32" t="inlineStr">
        <is>
          <t>M</t>
        </is>
      </c>
      <c r="E295" s="135" t="inlineStr">
        <is>
          <t>Miểng baze</t>
        </is>
      </c>
      <c r="F295" s="135" t="inlineStr">
        <is>
          <t>11701-1851A</t>
        </is>
      </c>
      <c r="G295" s="135" t="n"/>
      <c r="H295" s="135" t="inlineStr">
        <is>
          <t>96</t>
        </is>
      </c>
      <c r="I295" s="135" t="inlineStr">
        <is>
          <t>34</t>
        </is>
      </c>
      <c r="J295" s="135" t="inlineStr">
        <is>
          <t>3.01</t>
        </is>
      </c>
      <c r="K295" s="135" t="inlineStr">
        <is>
          <t>Bộ</t>
        </is>
      </c>
      <c r="L295" s="135" t="n"/>
      <c r="M295" s="135" t="n"/>
      <c r="N295" s="136" t="n"/>
      <c r="O295" s="136" t="n"/>
      <c r="P295" s="136" t="n"/>
      <c r="Q295" s="136" t="n"/>
      <c r="R295" s="136" t="n"/>
      <c r="S295" s="135" t="inlineStr">
        <is>
          <t>🟢 CÓ</t>
        </is>
      </c>
    </row>
    <row r="296">
      <c r="A296" s="134" t="inlineStr">
        <is>
          <t>HINO</t>
        </is>
      </c>
      <c r="B296" s="32" t="inlineStr">
        <is>
          <t>P11C</t>
        </is>
      </c>
      <c r="D296" s="32" t="inlineStr">
        <is>
          <t>R</t>
        </is>
      </c>
      <c r="E296" s="135" t="inlineStr">
        <is>
          <t>Miểng dên</t>
        </is>
      </c>
      <c r="F296" s="135" t="inlineStr">
        <is>
          <t>13201-1880B</t>
        </is>
      </c>
      <c r="G296" s="135" t="n"/>
      <c r="H296" s="135" t="inlineStr">
        <is>
          <t>85.015</t>
        </is>
      </c>
      <c r="I296" s="135" t="inlineStr">
        <is>
          <t>32</t>
        </is>
      </c>
      <c r="J296" s="135" t="inlineStr">
        <is>
          <t>2.51</t>
        </is>
      </c>
      <c r="K296" s="135" t="inlineStr">
        <is>
          <t>Bộ</t>
        </is>
      </c>
      <c r="L296" s="135" t="n"/>
      <c r="M296" s="135" t="n"/>
      <c r="N296" s="136" t="n"/>
      <c r="O296" s="136" t="n"/>
      <c r="P296" s="136" t="n"/>
      <c r="Q296" s="136" t="n"/>
      <c r="R296" s="136" t="n"/>
      <c r="S296" s="135" t="inlineStr">
        <is>
          <t>🟢 CÓ</t>
        </is>
      </c>
    </row>
    <row r="297">
      <c r="A297" s="134" t="inlineStr">
        <is>
          <t>HINO</t>
        </is>
      </c>
      <c r="B297" s="32" t="inlineStr">
        <is>
          <t>V21C/V22C/V25C</t>
        </is>
      </c>
      <c r="D297" s="32" t="inlineStr">
        <is>
          <t>M</t>
        </is>
      </c>
      <c r="E297" s="135" t="inlineStr">
        <is>
          <t>Miểng baze</t>
        </is>
      </c>
      <c r="F297" s="135" t="inlineStr">
        <is>
          <t>11701-1780</t>
        </is>
      </c>
      <c r="G297" s="135" t="n"/>
      <c r="H297" s="135" t="inlineStr">
        <is>
          <t>116</t>
        </is>
      </c>
      <c r="I297" s="135" t="inlineStr">
        <is>
          <t>35</t>
        </is>
      </c>
      <c r="J297" s="135" t="inlineStr">
        <is>
          <t>3.007</t>
        </is>
      </c>
      <c r="K297" s="135" t="inlineStr">
        <is>
          <t>Bộ</t>
        </is>
      </c>
      <c r="L297" s="135" t="n"/>
      <c r="M297" s="135" t="n"/>
      <c r="N297" s="136" t="n"/>
      <c r="O297" s="136" t="n"/>
      <c r="P297" s="136" t="n"/>
      <c r="Q297" s="136" t="n"/>
      <c r="R297" s="136" t="n"/>
      <c r="S297" s="135" t="inlineStr">
        <is>
          <t>🟢 CÓ</t>
        </is>
      </c>
    </row>
    <row r="298">
      <c r="A298" s="134" t="inlineStr">
        <is>
          <t>HINO</t>
        </is>
      </c>
      <c r="B298" s="32" t="inlineStr">
        <is>
          <t>V21C/V22C/V25C</t>
        </is>
      </c>
      <c r="D298" s="32" t="inlineStr">
        <is>
          <t>R</t>
        </is>
      </c>
      <c r="E298" s="135" t="inlineStr">
        <is>
          <t>Miểng dên</t>
        </is>
      </c>
      <c r="F298" s="135" t="inlineStr">
        <is>
          <t>13201-1620</t>
        </is>
      </c>
      <c r="G298" s="135" t="n"/>
      <c r="H298" s="135" t="inlineStr">
        <is>
          <t>89.015</t>
        </is>
      </c>
      <c r="I298" s="135" t="inlineStr">
        <is>
          <t>32.7</t>
        </is>
      </c>
      <c r="J298" s="135" t="inlineStr">
        <is>
          <t>2.497</t>
        </is>
      </c>
      <c r="K298" s="135" t="inlineStr">
        <is>
          <t>Bộ</t>
        </is>
      </c>
      <c r="L298" s="135" t="n"/>
      <c r="M298" s="135" t="n"/>
      <c r="N298" s="136" t="n"/>
      <c r="O298" s="136" t="n"/>
      <c r="P298" s="136" t="n"/>
      <c r="Q298" s="136" t="n"/>
      <c r="R298" s="136" t="n"/>
      <c r="S298" s="135" t="inlineStr">
        <is>
          <t>🟢 CÓ</t>
        </is>
      </c>
    </row>
    <row r="299">
      <c r="A299" s="134" t="inlineStr">
        <is>
          <t>HINO</t>
        </is>
      </c>
      <c r="B299" s="32" t="inlineStr">
        <is>
          <t>V25C/V26C/V22D</t>
        </is>
      </c>
      <c r="C299" t="inlineStr">
        <is>
          <t>150</t>
        </is>
      </c>
      <c r="D299" s="32" t="inlineStr">
        <is>
          <t>M</t>
        </is>
      </c>
      <c r="E299" s="135" t="inlineStr">
        <is>
          <t>Miểng baze</t>
        </is>
      </c>
      <c r="F299" s="135" t="inlineStr">
        <is>
          <t>11701-2380</t>
        </is>
      </c>
      <c r="G299" s="135" t="n"/>
      <c r="H299" s="135" t="inlineStr">
        <is>
          <t>116</t>
        </is>
      </c>
      <c r="I299" s="135" t="inlineStr">
        <is>
          <t>35</t>
        </is>
      </c>
      <c r="J299" s="135" t="inlineStr">
        <is>
          <t>3.007</t>
        </is>
      </c>
      <c r="K299" s="135" t="inlineStr">
        <is>
          <t>Bộ</t>
        </is>
      </c>
      <c r="L299" s="135" t="n"/>
      <c r="M299" s="135" t="n"/>
      <c r="N299" s="136" t="n"/>
      <c r="O299" s="136" t="n"/>
      <c r="P299" s="136" t="n"/>
      <c r="Q299" s="136" t="n"/>
      <c r="R299" s="136" t="n"/>
      <c r="S299" s="135" t="inlineStr">
        <is>
          <t>🟢 CÓ</t>
        </is>
      </c>
    </row>
    <row r="300">
      <c r="A300" s="134" t="inlineStr">
        <is>
          <t>HINO</t>
        </is>
      </c>
      <c r="B300" s="32" t="inlineStr">
        <is>
          <t>W04C-T/W04D/W04D-T</t>
        </is>
      </c>
      <c r="C300" t="inlineStr">
        <is>
          <t>104</t>
        </is>
      </c>
      <c r="D300" s="32" t="inlineStr">
        <is>
          <t>M</t>
        </is>
      </c>
      <c r="E300" s="135" t="inlineStr">
        <is>
          <t>Miểng baze</t>
        </is>
      </c>
      <c r="F300" s="135" t="inlineStr">
        <is>
          <t>11701-1611</t>
        </is>
      </c>
      <c r="G300" s="135" t="n"/>
      <c r="H300" s="135" t="inlineStr">
        <is>
          <t>78</t>
        </is>
      </c>
      <c r="I300" s="135" t="inlineStr">
        <is>
          <t>25.13</t>
        </is>
      </c>
      <c r="J300" s="135" t="inlineStr">
        <is>
          <t>2.493</t>
        </is>
      </c>
      <c r="K300" s="135" t="inlineStr">
        <is>
          <t>Bộ</t>
        </is>
      </c>
      <c r="L300" s="135" t="n"/>
      <c r="M300" s="135" t="n"/>
      <c r="N300" s="136" t="n"/>
      <c r="O300" s="136" t="n"/>
      <c r="P300" s="136" t="n"/>
      <c r="Q300" s="136" t="n"/>
      <c r="R300" s="136" t="n"/>
      <c r="S300" s="135" t="inlineStr">
        <is>
          <t>🟢 CÓ</t>
        </is>
      </c>
    </row>
    <row r="301">
      <c r="A301" s="134" t="inlineStr">
        <is>
          <t>HINO</t>
        </is>
      </c>
      <c r="B301" s="32" t="inlineStr">
        <is>
          <t>W04C-T/W04D/W04D-T</t>
        </is>
      </c>
      <c r="C301" t="inlineStr">
        <is>
          <t>104</t>
        </is>
      </c>
      <c r="D301" s="32" t="inlineStr">
        <is>
          <t>R</t>
        </is>
      </c>
      <c r="E301" s="135" t="inlineStr">
        <is>
          <t>Miểng dên</t>
        </is>
      </c>
      <c r="F301" s="135" t="inlineStr">
        <is>
          <t>13201-1540</t>
        </is>
      </c>
      <c r="G301" s="135" t="n"/>
      <c r="H301" s="135" t="inlineStr">
        <is>
          <t>65.985</t>
        </is>
      </c>
      <c r="I301" s="135" t="inlineStr">
        <is>
          <t>28.13</t>
        </is>
      </c>
      <c r="J301" s="135" t="inlineStr">
        <is>
          <t>1.997</t>
        </is>
      </c>
      <c r="K301" s="135" t="inlineStr">
        <is>
          <t>Bộ</t>
        </is>
      </c>
      <c r="L301" s="135" t="n"/>
      <c r="M301" s="135" t="n"/>
      <c r="N301" s="136" t="n"/>
      <c r="O301" s="136" t="n"/>
      <c r="P301" s="136" t="n"/>
      <c r="Q301" s="136" t="n"/>
      <c r="R301" s="136" t="n"/>
      <c r="S301" s="135" t="inlineStr">
        <is>
          <t>🟢 CÓ</t>
        </is>
      </c>
    </row>
    <row r="302">
      <c r="A302" s="134" t="inlineStr">
        <is>
          <t>HINO</t>
        </is>
      </c>
      <c r="B302" s="32" t="inlineStr">
        <is>
          <t>W06D/W06D-T/W06E</t>
        </is>
      </c>
      <c r="C302" t="inlineStr">
        <is>
          <t>104</t>
        </is>
      </c>
      <c r="D302" s="32" t="inlineStr">
        <is>
          <t>M</t>
        </is>
      </c>
      <c r="E302" s="135" t="inlineStr">
        <is>
          <t>Miểng baze</t>
        </is>
      </c>
      <c r="F302" s="135" t="inlineStr">
        <is>
          <t>11701-1630</t>
        </is>
      </c>
      <c r="G302" s="135" t="n"/>
      <c r="H302" s="135" t="inlineStr">
        <is>
          <t>78</t>
        </is>
      </c>
      <c r="I302" s="135" t="inlineStr">
        <is>
          <t>25.13</t>
        </is>
      </c>
      <c r="J302" s="135" t="inlineStr">
        <is>
          <t>2.493</t>
        </is>
      </c>
      <c r="K302" s="135" t="inlineStr">
        <is>
          <t>Bộ</t>
        </is>
      </c>
      <c r="L302" s="135" t="n"/>
      <c r="M302" s="135" t="n"/>
      <c r="N302" s="136" t="n"/>
      <c r="O302" s="136" t="n"/>
      <c r="P302" s="136" t="n"/>
      <c r="Q302" s="136" t="n"/>
      <c r="R302" s="136" t="n"/>
      <c r="S302" s="135" t="inlineStr">
        <is>
          <t>🟢 CÓ</t>
        </is>
      </c>
    </row>
    <row r="303">
      <c r="A303" s="134" t="inlineStr">
        <is>
          <t>HINO</t>
        </is>
      </c>
      <c r="B303" s="32" t="inlineStr">
        <is>
          <t>W06D/W06D-T/W06E</t>
        </is>
      </c>
      <c r="C303" t="inlineStr">
        <is>
          <t>104</t>
        </is>
      </c>
      <c r="D303" s="32" t="inlineStr">
        <is>
          <t>R</t>
        </is>
      </c>
      <c r="E303" s="135" t="inlineStr">
        <is>
          <t>Miểng dên</t>
        </is>
      </c>
      <c r="F303" s="135" t="inlineStr">
        <is>
          <t>13201-1450</t>
        </is>
      </c>
      <c r="G303" s="135" t="n"/>
      <c r="H303" s="135" t="inlineStr">
        <is>
          <t>65.985</t>
        </is>
      </c>
      <c r="I303" s="135" t="inlineStr">
        <is>
          <t>28.13</t>
        </is>
      </c>
      <c r="J303" s="135" t="inlineStr">
        <is>
          <t>1.997</t>
        </is>
      </c>
      <c r="K303" s="135" t="inlineStr">
        <is>
          <t>Bộ</t>
        </is>
      </c>
      <c r="L303" s="135" t="n"/>
      <c r="M303" s="135" t="n"/>
      <c r="N303" s="136" t="n"/>
      <c r="O303" s="136" t="n"/>
      <c r="P303" s="136" t="n"/>
      <c r="Q303" s="136" t="n"/>
      <c r="R303" s="136" t="n"/>
      <c r="S303" s="135" t="inlineStr">
        <is>
          <t>🟢 CÓ</t>
        </is>
      </c>
    </row>
    <row r="304">
      <c r="A304" s="137" t="inlineStr">
        <is>
          <t>◆ HYUNDAI (66 sản phẩm)</t>
        </is>
      </c>
      <c r="B304" s="138" t="n"/>
      <c r="D304" s="138" t="n"/>
      <c r="E304" s="138" t="n"/>
      <c r="F304" s="138" t="n"/>
      <c r="G304" s="138" t="n"/>
      <c r="H304" s="138" t="n"/>
      <c r="I304" s="138" t="n"/>
      <c r="J304" s="138" t="n"/>
      <c r="K304" s="138" t="n"/>
      <c r="L304" s="138" t="n"/>
      <c r="M304" s="138" t="n"/>
      <c r="N304" s="138" t="n"/>
      <c r="O304" s="138" t="n"/>
      <c r="P304" s="138" t="n"/>
      <c r="Q304" s="138" t="n"/>
      <c r="R304" s="138" t="n"/>
      <c r="S304" s="138" t="n"/>
    </row>
    <row r="305">
      <c r="A305" s="134" t="inlineStr">
        <is>
          <t>HYUNDAI</t>
        </is>
      </c>
      <c r="B305" s="32" t="inlineStr">
        <is>
          <t>4G36/4G33/4G32/4G34/G4CN/G4CR/4G63/G4CS</t>
        </is>
      </c>
      <c r="D305" s="32" t="inlineStr">
        <is>
          <t>M</t>
        </is>
      </c>
      <c r="E305" s="135" t="inlineStr">
        <is>
          <t>Miểng baze</t>
        </is>
      </c>
      <c r="F305" s="135" t="inlineStr">
        <is>
          <t>21020-32884</t>
        </is>
      </c>
      <c r="G305" s="135" t="n"/>
      <c r="H305" s="135" t="inlineStr">
        <is>
          <t>61</t>
        </is>
      </c>
      <c r="I305" s="135" t="inlineStr">
        <is>
          <t>23.13</t>
        </is>
      </c>
      <c r="J305" s="135" t="inlineStr">
        <is>
          <t>1.99</t>
        </is>
      </c>
      <c r="K305" s="135" t="inlineStr">
        <is>
          <t>Bộ</t>
        </is>
      </c>
      <c r="L305" s="135" t="n"/>
      <c r="M305" s="135" t="n"/>
      <c r="N305" s="136" t="n"/>
      <c r="O305" s="136" t="n"/>
      <c r="P305" s="136" t="n"/>
      <c r="Q305" s="136" t="n"/>
      <c r="R305" s="136" t="n"/>
      <c r="S305" s="135" t="inlineStr">
        <is>
          <t>🟢 CÓ</t>
        </is>
      </c>
    </row>
    <row r="306">
      <c r="A306" s="134" t="inlineStr">
        <is>
          <t>HYUNDAI</t>
        </is>
      </c>
      <c r="B306" s="32" t="inlineStr">
        <is>
          <t>4G36/4G33/4G32/4G34/G4CN/G4CR/4G63/G4CS</t>
        </is>
      </c>
      <c r="D306" s="32" t="inlineStr">
        <is>
          <t>R</t>
        </is>
      </c>
      <c r="E306" s="135" t="inlineStr">
        <is>
          <t>Miểng dên</t>
        </is>
      </c>
      <c r="F306" s="135" t="inlineStr">
        <is>
          <t>23060-33030</t>
        </is>
      </c>
      <c r="G306" s="135" t="n"/>
      <c r="H306" s="135" t="inlineStr">
        <is>
          <t>48</t>
        </is>
      </c>
      <c r="I306" s="135" t="inlineStr">
        <is>
          <t>23.63</t>
        </is>
      </c>
      <c r="J306" s="135" t="inlineStr">
        <is>
          <t>1.493</t>
        </is>
      </c>
      <c r="K306" s="135" t="inlineStr">
        <is>
          <t>Bộ</t>
        </is>
      </c>
      <c r="L306" s="135" t="n"/>
      <c r="M306" s="135" t="n"/>
      <c r="N306" s="136" t="n"/>
      <c r="O306" s="136" t="n"/>
      <c r="P306" s="136" t="n"/>
      <c r="Q306" s="136" t="n"/>
      <c r="R306" s="136" t="n"/>
      <c r="S306" s="135" t="inlineStr">
        <is>
          <t>🟢 CÓ</t>
        </is>
      </c>
    </row>
    <row r="307">
      <c r="A307" s="134" t="inlineStr">
        <is>
          <t>HYUNDAI</t>
        </is>
      </c>
      <c r="B307" s="32" t="inlineStr">
        <is>
          <t>6D22A</t>
        </is>
      </c>
      <c r="D307" s="32" t="inlineStr">
        <is>
          <t>M</t>
        </is>
      </c>
      <c r="E307" s="135" t="inlineStr">
        <is>
          <t>Miểng baze</t>
        </is>
      </c>
      <c r="F307" s="135" t="inlineStr">
        <is>
          <t>30909-00010</t>
        </is>
      </c>
      <c r="G307" s="135" t="n"/>
      <c r="H307" s="135" t="inlineStr">
        <is>
          <t>106</t>
        </is>
      </c>
      <c r="I307" s="135" t="inlineStr">
        <is>
          <t>31.1</t>
        </is>
      </c>
      <c r="J307" s="135" t="inlineStr">
        <is>
          <t>3</t>
        </is>
      </c>
      <c r="K307" s="135" t="inlineStr">
        <is>
          <t>Bộ</t>
        </is>
      </c>
      <c r="L307" s="135" t="n"/>
      <c r="M307" s="135" t="n"/>
      <c r="N307" s="136" t="n"/>
      <c r="O307" s="136" t="n"/>
      <c r="P307" s="136" t="n"/>
      <c r="Q307" s="136" t="n"/>
      <c r="R307" s="136" t="n"/>
      <c r="S307" s="135" t="inlineStr">
        <is>
          <t>🟢 CÓ</t>
        </is>
      </c>
    </row>
    <row r="308">
      <c r="A308" s="134" t="inlineStr">
        <is>
          <t>HYUNDAI</t>
        </is>
      </c>
      <c r="B308" s="32" t="inlineStr">
        <is>
          <t>6D22A</t>
        </is>
      </c>
      <c r="D308" s="32" t="inlineStr">
        <is>
          <t>R</t>
        </is>
      </c>
      <c r="E308" s="135" t="inlineStr">
        <is>
          <t>Miểng dên</t>
        </is>
      </c>
      <c r="F308" s="135" t="inlineStr">
        <is>
          <t>30919-02101</t>
        </is>
      </c>
      <c r="G308" s="135" t="n"/>
      <c r="H308" s="135" t="inlineStr">
        <is>
          <t>90</t>
        </is>
      </c>
      <c r="I308" s="135" t="inlineStr">
        <is>
          <t>44.1</t>
        </is>
      </c>
      <c r="J308" s="135" t="inlineStr">
        <is>
          <t>3</t>
        </is>
      </c>
      <c r="K308" s="135" t="inlineStr">
        <is>
          <t>Bộ</t>
        </is>
      </c>
      <c r="L308" s="135" t="n"/>
      <c r="M308" s="135" t="n"/>
      <c r="N308" s="136" t="n"/>
      <c r="O308" s="136" t="n"/>
      <c r="P308" s="136" t="n"/>
      <c r="Q308" s="136" t="n"/>
      <c r="R308" s="136" t="n"/>
      <c r="S308" s="135" t="inlineStr">
        <is>
          <t>🟢 CÓ</t>
        </is>
      </c>
    </row>
    <row r="309">
      <c r="A309" s="134" t="inlineStr">
        <is>
          <t>HYUNDAI</t>
        </is>
      </c>
      <c r="B309" s="32" t="inlineStr">
        <is>
          <t>CRDI</t>
        </is>
      </c>
      <c r="D309" s="32" t="inlineStr">
        <is>
          <t>M</t>
        </is>
      </c>
      <c r="E309" s="135" t="inlineStr">
        <is>
          <t>Miểng baze</t>
        </is>
      </c>
      <c r="F309" s="135" t="inlineStr">
        <is>
          <t>93743373</t>
        </is>
      </c>
      <c r="G309" s="135" t="n"/>
      <c r="H309" s="135" t="inlineStr">
        <is>
          <t>64</t>
        </is>
      </c>
      <c r="I309" s="135" t="inlineStr">
        <is>
          <t>21.5</t>
        </is>
      </c>
      <c r="J309" s="135" t="inlineStr">
        <is>
          <t>1.983</t>
        </is>
      </c>
      <c r="K309" s="135" t="inlineStr">
        <is>
          <t>Bộ</t>
        </is>
      </c>
      <c r="L309" s="135" t="n"/>
      <c r="M309" s="135" t="n"/>
      <c r="N309" s="136" t="n"/>
      <c r="O309" s="136" t="n"/>
      <c r="P309" s="136" t="n"/>
      <c r="Q309" s="136" t="n"/>
      <c r="R309" s="136" t="n"/>
      <c r="S309" s="135" t="inlineStr">
        <is>
          <t>🟢 CÓ</t>
        </is>
      </c>
    </row>
    <row r="310">
      <c r="A310" s="134" t="inlineStr">
        <is>
          <t>HYUNDAI</t>
        </is>
      </c>
      <c r="B310" s="32" t="inlineStr">
        <is>
          <t>CRDI</t>
        </is>
      </c>
      <c r="D310" s="32" t="inlineStr">
        <is>
          <t>R</t>
        </is>
      </c>
      <c r="E310" s="135" t="inlineStr">
        <is>
          <t>Miểng dên</t>
        </is>
      </c>
      <c r="F310" s="135" t="n"/>
      <c r="G310" s="135" t="n"/>
      <c r="H310" s="135" t="inlineStr">
        <is>
          <t>53</t>
        </is>
      </c>
      <c r="I310" s="135" t="inlineStr">
        <is>
          <t>22</t>
        </is>
      </c>
      <c r="J310" s="135" t="inlineStr">
        <is>
          <t>1.483</t>
        </is>
      </c>
      <c r="K310" s="135" t="inlineStr">
        <is>
          <t>Bộ</t>
        </is>
      </c>
      <c r="L310" s="135" t="n"/>
      <c r="M310" s="135" t="n"/>
      <c r="N310" s="136" t="n"/>
      <c r="O310" s="136" t="n"/>
      <c r="P310" s="136" t="n"/>
      <c r="Q310" s="136" t="n"/>
      <c r="R310" s="136" t="n"/>
      <c r="S310" s="135" t="inlineStr">
        <is>
          <t>🟢 CÓ</t>
        </is>
      </c>
    </row>
    <row r="311">
      <c r="A311" s="134" t="inlineStr">
        <is>
          <t>HYUNDAI</t>
        </is>
      </c>
      <c r="B311" s="32" t="inlineStr">
        <is>
          <t>D3EA</t>
        </is>
      </c>
      <c r="D311" s="32" t="inlineStr">
        <is>
          <t>M</t>
        </is>
      </c>
      <c r="E311" s="135" t="inlineStr">
        <is>
          <t>Miểng baze</t>
        </is>
      </c>
      <c r="F311" s="135" t="inlineStr">
        <is>
          <t>21020-27905</t>
        </is>
      </c>
      <c r="G311" s="135" t="n"/>
      <c r="H311" s="135" t="inlineStr">
        <is>
          <t>64</t>
        </is>
      </c>
      <c r="I311" s="135" t="inlineStr">
        <is>
          <t>21.5</t>
        </is>
      </c>
      <c r="J311" s="135" t="inlineStr">
        <is>
          <t>1.985</t>
        </is>
      </c>
      <c r="K311" s="135" t="inlineStr">
        <is>
          <t>Bộ</t>
        </is>
      </c>
      <c r="L311" s="135" t="n"/>
      <c r="M311" s="135" t="n"/>
      <c r="N311" s="136" t="n"/>
      <c r="O311" s="136" t="n"/>
      <c r="P311" s="136" t="n"/>
      <c r="Q311" s="136" t="n"/>
      <c r="R311" s="136" t="n"/>
      <c r="S311" s="135" t="inlineStr">
        <is>
          <t>🟢 CÓ</t>
        </is>
      </c>
    </row>
    <row r="312">
      <c r="A312" s="134" t="inlineStr">
        <is>
          <t>HYUNDAI</t>
        </is>
      </c>
      <c r="B312" s="32" t="inlineStr">
        <is>
          <t>D3EA</t>
        </is>
      </c>
      <c r="D312" s="32" t="inlineStr">
        <is>
          <t>R</t>
        </is>
      </c>
      <c r="E312" s="135" t="inlineStr">
        <is>
          <t>Miểng dên</t>
        </is>
      </c>
      <c r="F312" s="135" t="inlineStr">
        <is>
          <t>23060-27900</t>
        </is>
      </c>
      <c r="G312" s="135" t="n"/>
      <c r="H312" s="135" t="inlineStr">
        <is>
          <t>53</t>
        </is>
      </c>
      <c r="I312" s="135" t="inlineStr">
        <is>
          <t>22</t>
        </is>
      </c>
      <c r="J312" s="135" t="inlineStr">
        <is>
          <t>1.49</t>
        </is>
      </c>
      <c r="K312" s="135" t="inlineStr">
        <is>
          <t>Bộ</t>
        </is>
      </c>
      <c r="L312" s="135" t="n"/>
      <c r="M312" s="135" t="n"/>
      <c r="N312" s="136" t="n"/>
      <c r="O312" s="136" t="n"/>
      <c r="P312" s="136" t="n"/>
      <c r="Q312" s="136" t="n"/>
      <c r="R312" s="136" t="n"/>
      <c r="S312" s="135" t="n"/>
    </row>
    <row r="313">
      <c r="A313" s="134" t="inlineStr">
        <is>
          <t>HYUNDAI</t>
        </is>
      </c>
      <c r="B313" s="32" t="inlineStr">
        <is>
          <t>D4AK/D4AE (4D30, 4D31)/D4AL/D4D/D4AF</t>
        </is>
      </c>
      <c r="C313" t="inlineStr">
        <is>
          <t>100/104</t>
        </is>
      </c>
      <c r="D313" s="32" t="inlineStr">
        <is>
          <t>M</t>
        </is>
      </c>
      <c r="E313" s="135" t="inlineStr">
        <is>
          <t>Miểng baze</t>
        </is>
      </c>
      <c r="F313" s="135" t="inlineStr">
        <is>
          <t>21020-41010</t>
        </is>
      </c>
      <c r="G313" s="135" t="n"/>
      <c r="H313" s="135" t="inlineStr">
        <is>
          <t>82</t>
        </is>
      </c>
      <c r="I313" s="135" t="inlineStr">
        <is>
          <t>27.13</t>
        </is>
      </c>
      <c r="J313" s="135" t="inlineStr">
        <is>
          <t>2.007</t>
        </is>
      </c>
      <c r="K313" s="135" t="inlineStr">
        <is>
          <t>Bộ</t>
        </is>
      </c>
      <c r="L313" s="135" t="n"/>
      <c r="M313" s="135" t="n"/>
      <c r="N313" s="136" t="n"/>
      <c r="O313" s="136" t="n"/>
      <c r="P313" s="136" t="n"/>
      <c r="Q313" s="136" t="n"/>
      <c r="R313" s="136" t="n"/>
      <c r="S313" s="135" t="inlineStr">
        <is>
          <t>🟢 CÓ</t>
        </is>
      </c>
    </row>
    <row r="314">
      <c r="A314" s="134" t="inlineStr">
        <is>
          <t>HYUNDAI</t>
        </is>
      </c>
      <c r="B314" s="32" t="inlineStr">
        <is>
          <t>D4AK/D4AE (4D30, 4D31)/D4AL/D4D/D4AF</t>
        </is>
      </c>
      <c r="C314" t="inlineStr">
        <is>
          <t>100/104</t>
        </is>
      </c>
      <c r="D314" s="32" t="inlineStr">
        <is>
          <t>R</t>
        </is>
      </c>
      <c r="E314" s="135" t="inlineStr">
        <is>
          <t>Miểng dên</t>
        </is>
      </c>
      <c r="F314" s="135" t="inlineStr">
        <is>
          <t>23060-41010</t>
        </is>
      </c>
      <c r="G314" s="135" t="n"/>
      <c r="H314" s="135" t="inlineStr">
        <is>
          <t>64</t>
        </is>
      </c>
      <c r="I314" s="135" t="inlineStr">
        <is>
          <t>33.13</t>
        </is>
      </c>
      <c r="J314" s="135" t="inlineStr">
        <is>
          <t>2</t>
        </is>
      </c>
      <c r="K314" s="135" t="inlineStr">
        <is>
          <t>Bộ</t>
        </is>
      </c>
      <c r="L314" s="135" t="n"/>
      <c r="M314" s="135" t="n"/>
      <c r="N314" s="136" t="n"/>
      <c r="O314" s="136" t="n"/>
      <c r="P314" s="136" t="n"/>
      <c r="Q314" s="136" t="n"/>
      <c r="R314" s="136" t="n"/>
      <c r="S314" s="135" t="inlineStr">
        <is>
          <t>🟢 CÓ</t>
        </is>
      </c>
    </row>
    <row r="315">
      <c r="A315" s="134" t="inlineStr">
        <is>
          <t>HYUNDAI</t>
        </is>
      </c>
      <c r="B315" s="32" t="inlineStr">
        <is>
          <t>D4B/4D55/4D56</t>
        </is>
      </c>
      <c r="C315" t="inlineStr">
        <is>
          <t>91.1</t>
        </is>
      </c>
      <c r="D315" s="32" t="inlineStr">
        <is>
          <t>M</t>
        </is>
      </c>
      <c r="E315" s="135" t="inlineStr">
        <is>
          <t>Miểng baze</t>
        </is>
      </c>
      <c r="F315" s="135" t="inlineStr">
        <is>
          <t>21020-42030</t>
        </is>
      </c>
      <c r="G315" s="135" t="n"/>
      <c r="H315" s="135" t="inlineStr">
        <is>
          <t>70</t>
        </is>
      </c>
      <c r="I315" s="135" t="inlineStr">
        <is>
          <t>23.13</t>
        </is>
      </c>
      <c r="J315" s="135" t="inlineStr">
        <is>
          <t>1.99</t>
        </is>
      </c>
      <c r="K315" s="135" t="inlineStr">
        <is>
          <t>Bộ</t>
        </is>
      </c>
      <c r="L315" s="135" t="n"/>
      <c r="M315" s="135" t="n"/>
      <c r="N315" s="136" t="n"/>
      <c r="O315" s="136" t="n"/>
      <c r="P315" s="136" t="n"/>
      <c r="Q315" s="136" t="n"/>
      <c r="R315" s="136" t="n"/>
      <c r="S315" s="135" t="inlineStr">
        <is>
          <t>🟢 CÓ</t>
        </is>
      </c>
    </row>
    <row r="316">
      <c r="A316" s="134" t="inlineStr">
        <is>
          <t>HYUNDAI</t>
        </is>
      </c>
      <c r="B316" s="32" t="inlineStr">
        <is>
          <t>D4B/4D55/4D56</t>
        </is>
      </c>
      <c r="C316" t="inlineStr">
        <is>
          <t>91.1</t>
        </is>
      </c>
      <c r="D316" s="32" t="inlineStr">
        <is>
          <t>R</t>
        </is>
      </c>
      <c r="E316" s="135" t="inlineStr">
        <is>
          <t>Miểng dên</t>
        </is>
      </c>
      <c r="F316" s="135" t="inlineStr">
        <is>
          <t>23611-42000</t>
        </is>
      </c>
      <c r="G316" s="135" t="n"/>
      <c r="H316" s="135" t="inlineStr">
        <is>
          <t>56</t>
        </is>
      </c>
      <c r="I316" s="135" t="inlineStr">
        <is>
          <t>25.1</t>
        </is>
      </c>
      <c r="J316" s="135" t="inlineStr">
        <is>
          <t>1.493</t>
        </is>
      </c>
      <c r="K316" s="135" t="inlineStr">
        <is>
          <t>Bộ</t>
        </is>
      </c>
      <c r="L316" s="135" t="n"/>
      <c r="M316" s="135" t="n"/>
      <c r="N316" s="136" t="n"/>
      <c r="O316" s="136" t="n"/>
      <c r="P316" s="136" t="n"/>
      <c r="Q316" s="136" t="n"/>
      <c r="R316" s="136" t="n"/>
      <c r="S316" s="135" t="inlineStr">
        <is>
          <t>🟢 CÓ</t>
        </is>
      </c>
    </row>
    <row r="317">
      <c r="A317" s="134" t="inlineStr">
        <is>
          <t>HYUNDAI</t>
        </is>
      </c>
      <c r="B317" s="32" t="inlineStr">
        <is>
          <t>D4CB</t>
        </is>
      </c>
      <c r="C317" t="inlineStr">
        <is>
          <t>91.1</t>
        </is>
      </c>
      <c r="D317" s="32" t="inlineStr">
        <is>
          <t>M</t>
        </is>
      </c>
      <c r="E317" s="135" t="inlineStr">
        <is>
          <t>Miểng baze</t>
        </is>
      </c>
      <c r="F317" s="135" t="inlineStr">
        <is>
          <t>21020-4A920</t>
        </is>
      </c>
      <c r="G317" s="135" t="n"/>
      <c r="H317" s="135" t="inlineStr">
        <is>
          <t>71</t>
        </is>
      </c>
      <c r="I317" s="135" t="inlineStr">
        <is>
          <t>24.1</t>
        </is>
      </c>
      <c r="J317" s="135" t="inlineStr">
        <is>
          <t>1.99</t>
        </is>
      </c>
      <c r="K317" s="135" t="inlineStr">
        <is>
          <t>Bộ</t>
        </is>
      </c>
      <c r="L317" s="135" t="n"/>
      <c r="M317" s="135" t="n"/>
      <c r="N317" s="136" t="n"/>
      <c r="O317" s="136" t="n"/>
      <c r="P317" s="136" t="n"/>
      <c r="Q317" s="136" t="n"/>
      <c r="R317" s="136" t="n"/>
      <c r="S317" s="135" t="inlineStr">
        <is>
          <t>🟢 CÓ</t>
        </is>
      </c>
    </row>
    <row r="318">
      <c r="A318" s="134" t="inlineStr">
        <is>
          <t>HYUNDAI</t>
        </is>
      </c>
      <c r="B318" s="32" t="inlineStr">
        <is>
          <t>D4CB</t>
        </is>
      </c>
      <c r="C318" t="inlineStr">
        <is>
          <t>91.1</t>
        </is>
      </c>
      <c r="D318" s="32" t="inlineStr">
        <is>
          <t>R</t>
        </is>
      </c>
      <c r="E318" s="135" t="inlineStr">
        <is>
          <t>Miểng dên</t>
        </is>
      </c>
      <c r="F318" s="135" t="inlineStr">
        <is>
          <t>23060-4A900</t>
        </is>
      </c>
      <c r="G318" s="135" t="n"/>
      <c r="H318" s="135" t="inlineStr">
        <is>
          <t>60</t>
        </is>
      </c>
      <c r="I318" s="135" t="inlineStr">
        <is>
          <t>27</t>
        </is>
      </c>
      <c r="J318" s="135" t="inlineStr">
        <is>
          <t>1.5</t>
        </is>
      </c>
      <c r="K318" s="135" t="inlineStr">
        <is>
          <t>Bộ</t>
        </is>
      </c>
      <c r="L318" s="135" t="n"/>
      <c r="M318" s="135" t="n"/>
      <c r="N318" s="136" t="n"/>
      <c r="O318" s="136" t="n"/>
      <c r="P318" s="136" t="n"/>
      <c r="Q318" s="136" t="n"/>
      <c r="R318" s="136" t="n"/>
      <c r="S318" s="135" t="inlineStr">
        <is>
          <t>🟢 CÓ</t>
        </is>
      </c>
    </row>
    <row r="319">
      <c r="A319" s="134" t="inlineStr">
        <is>
          <t>HYUNDAI</t>
        </is>
      </c>
      <c r="B319" s="32" t="inlineStr">
        <is>
          <t>D4DC</t>
        </is>
      </c>
      <c r="C319" t="inlineStr">
        <is>
          <t>104</t>
        </is>
      </c>
      <c r="D319" s="32" t="inlineStr">
        <is>
          <t>M</t>
        </is>
      </c>
      <c r="E319" s="135" t="inlineStr">
        <is>
          <t>Miểng baze</t>
        </is>
      </c>
      <c r="F319" s="135" t="inlineStr">
        <is>
          <t>21020-41010</t>
        </is>
      </c>
      <c r="G319" s="135" t="n"/>
      <c r="H319" s="135" t="inlineStr">
        <is>
          <t>82</t>
        </is>
      </c>
      <c r="I319" s="135" t="inlineStr">
        <is>
          <t>27.13</t>
        </is>
      </c>
      <c r="J319" s="135" t="inlineStr">
        <is>
          <t>2.007</t>
        </is>
      </c>
      <c r="K319" s="135" t="inlineStr">
        <is>
          <t>Bộ</t>
        </is>
      </c>
      <c r="L319" s="135" t="n"/>
      <c r="M319" s="135" t="n"/>
      <c r="N319" s="136" t="n"/>
      <c r="O319" s="136" t="n"/>
      <c r="P319" s="136" t="n"/>
      <c r="Q319" s="136" t="n"/>
      <c r="R319" s="136" t="n"/>
      <c r="S319" s="135" t="inlineStr">
        <is>
          <t>🟢 CÓ</t>
        </is>
      </c>
    </row>
    <row r="320">
      <c r="A320" s="134" t="inlineStr">
        <is>
          <t>HYUNDAI</t>
        </is>
      </c>
      <c r="B320" s="32" t="inlineStr">
        <is>
          <t>D4DC</t>
        </is>
      </c>
      <c r="C320" t="inlineStr">
        <is>
          <t>104</t>
        </is>
      </c>
      <c r="D320" s="32" t="inlineStr">
        <is>
          <t>R</t>
        </is>
      </c>
      <c r="E320" s="135" t="inlineStr">
        <is>
          <t>Miểng dên</t>
        </is>
      </c>
      <c r="F320" s="135" t="inlineStr">
        <is>
          <t>ME997261</t>
        </is>
      </c>
      <c r="G320" s="135" t="n"/>
      <c r="H320" s="135" t="inlineStr">
        <is>
          <t>69</t>
        </is>
      </c>
      <c r="I320" s="135" t="inlineStr">
        <is>
          <t>33.13</t>
        </is>
      </c>
      <c r="J320" s="135" t="inlineStr">
        <is>
          <t>2</t>
        </is>
      </c>
      <c r="K320" s="135" t="inlineStr">
        <is>
          <t>Bộ</t>
        </is>
      </c>
      <c r="L320" s="135" t="n"/>
      <c r="M320" s="135" t="n"/>
      <c r="N320" s="136" t="n"/>
      <c r="O320" s="136" t="n"/>
      <c r="P320" s="136" t="n"/>
      <c r="Q320" s="136" t="n"/>
      <c r="R320" s="136" t="n"/>
      <c r="S320" s="135" t="inlineStr">
        <is>
          <t>🟢 CÓ</t>
        </is>
      </c>
    </row>
    <row r="321">
      <c r="A321" s="134" t="inlineStr">
        <is>
          <t>HYUNDAI</t>
        </is>
      </c>
      <c r="B321" s="32" t="inlineStr">
        <is>
          <t>D4EA/D4EB</t>
        </is>
      </c>
      <c r="D321" s="32" t="inlineStr">
        <is>
          <t>M</t>
        </is>
      </c>
      <c r="E321" s="135" t="inlineStr">
        <is>
          <t>Miểng baze</t>
        </is>
      </c>
      <c r="F321" s="135" t="inlineStr">
        <is>
          <t>21020-27900</t>
        </is>
      </c>
      <c r="G321" s="135" t="n"/>
      <c r="H321" s="135" t="inlineStr">
        <is>
          <t>64</t>
        </is>
      </c>
      <c r="I321" s="135" t="inlineStr">
        <is>
          <t>21.5</t>
        </is>
      </c>
      <c r="J321" s="135" t="inlineStr">
        <is>
          <t>1.985</t>
        </is>
      </c>
      <c r="K321" s="135" t="inlineStr">
        <is>
          <t>Bộ</t>
        </is>
      </c>
      <c r="L321" s="135" t="n"/>
      <c r="M321" s="135" t="n"/>
      <c r="N321" s="136" t="n"/>
      <c r="O321" s="136" t="n"/>
      <c r="P321" s="136" t="n"/>
      <c r="Q321" s="136" t="n"/>
      <c r="R321" s="136" t="n"/>
      <c r="S321" s="135" t="inlineStr">
        <is>
          <t>🟢 CÓ</t>
        </is>
      </c>
    </row>
    <row r="322">
      <c r="A322" s="134" t="inlineStr">
        <is>
          <t>HYUNDAI</t>
        </is>
      </c>
      <c r="B322" s="32" t="inlineStr">
        <is>
          <t>D4EA/D4EB</t>
        </is>
      </c>
      <c r="D322" s="32" t="inlineStr">
        <is>
          <t>R</t>
        </is>
      </c>
      <c r="E322" s="135" t="inlineStr">
        <is>
          <t>Miểng dên</t>
        </is>
      </c>
      <c r="F322" s="135" t="inlineStr">
        <is>
          <t>23060-27900</t>
        </is>
      </c>
      <c r="G322" s="135" t="n"/>
      <c r="H322" s="135" t="inlineStr">
        <is>
          <t>53</t>
        </is>
      </c>
      <c r="I322" s="135" t="inlineStr">
        <is>
          <t>22</t>
        </is>
      </c>
      <c r="J322" s="135" t="inlineStr">
        <is>
          <t>1.49</t>
        </is>
      </c>
      <c r="K322" s="135" t="inlineStr">
        <is>
          <t>Bộ</t>
        </is>
      </c>
      <c r="L322" s="135" t="n"/>
      <c r="M322" s="135" t="n"/>
      <c r="N322" s="136" t="n"/>
      <c r="O322" s="136" t="n"/>
      <c r="P322" s="136" t="n"/>
      <c r="Q322" s="136" t="n"/>
      <c r="R322" s="136" t="n"/>
      <c r="S322" s="135" t="inlineStr">
        <is>
          <t>🟢 CÓ</t>
        </is>
      </c>
    </row>
    <row r="323">
      <c r="A323" s="134" t="inlineStr">
        <is>
          <t>HYUNDAI</t>
        </is>
      </c>
      <c r="B323" s="32" t="inlineStr">
        <is>
          <t>D4FA</t>
        </is>
      </c>
      <c r="D323" s="32" t="inlineStr">
        <is>
          <t>M</t>
        </is>
      </c>
      <c r="E323" s="135" t="inlineStr">
        <is>
          <t>Miểng baze</t>
        </is>
      </c>
      <c r="F323" s="135" t="inlineStr">
        <is>
          <t>21021-2A921(F)</t>
        </is>
      </c>
      <c r="G323" s="135" t="n"/>
      <c r="H323" s="135" t="inlineStr">
        <is>
          <t>58</t>
        </is>
      </c>
      <c r="I323" s="135" t="inlineStr">
        <is>
          <t>18.1</t>
        </is>
      </c>
      <c r="J323" s="135" t="inlineStr">
        <is>
          <t>1.99</t>
        </is>
      </c>
      <c r="K323" s="135" t="inlineStr">
        <is>
          <t>Bộ</t>
        </is>
      </c>
      <c r="L323" s="135" t="n"/>
      <c r="M323" s="135" t="n"/>
      <c r="N323" s="136" t="n"/>
      <c r="O323" s="136" t="n"/>
      <c r="P323" s="136" t="n"/>
      <c r="Q323" s="136" t="n"/>
      <c r="R323" s="136" t="n"/>
      <c r="S323" s="135" t="inlineStr">
        <is>
          <t>🟢 CÓ</t>
        </is>
      </c>
    </row>
    <row r="324">
      <c r="A324" s="134" t="inlineStr">
        <is>
          <t>HYUNDAI</t>
        </is>
      </c>
      <c r="B324" s="32" t="inlineStr">
        <is>
          <t>D4FA</t>
        </is>
      </c>
      <c r="D324" s="32" t="inlineStr">
        <is>
          <t>R</t>
        </is>
      </c>
      <c r="E324" s="135" t="inlineStr">
        <is>
          <t>Miểng dên</t>
        </is>
      </c>
      <c r="F324" s="135" t="inlineStr">
        <is>
          <t>23060-2A922</t>
        </is>
      </c>
      <c r="G324" s="135" t="n"/>
      <c r="H324" s="135" t="inlineStr">
        <is>
          <t>49</t>
        </is>
      </c>
      <c r="I324" s="135" t="inlineStr">
        <is>
          <t>18.7</t>
        </is>
      </c>
      <c r="J324" s="135" t="inlineStr">
        <is>
          <t>1.495</t>
        </is>
      </c>
      <c r="K324" s="135" t="inlineStr">
        <is>
          <t>Bộ</t>
        </is>
      </c>
      <c r="L324" s="135" t="n"/>
      <c r="M324" s="135" t="n"/>
      <c r="N324" s="136" t="n"/>
      <c r="O324" s="136" t="n"/>
      <c r="P324" s="136" t="n"/>
      <c r="Q324" s="136" t="n"/>
      <c r="R324" s="136" t="n"/>
      <c r="S324" s="135" t="inlineStr">
        <is>
          <t>🟢 CÓ</t>
        </is>
      </c>
    </row>
    <row r="325">
      <c r="A325" s="134" t="inlineStr">
        <is>
          <t>HYUNDAI</t>
        </is>
      </c>
      <c r="B325" s="32" t="inlineStr">
        <is>
          <t>D4HA</t>
        </is>
      </c>
      <c r="C325" t="inlineStr">
        <is>
          <t>84</t>
        </is>
      </c>
      <c r="D325" s="32" t="inlineStr">
        <is>
          <t>M</t>
        </is>
      </c>
      <c r="E325" s="135" t="inlineStr">
        <is>
          <t>Miểng baze</t>
        </is>
      </c>
      <c r="F325" s="135" t="inlineStr">
        <is>
          <t>21020-2F900</t>
        </is>
      </c>
      <c r="G325" s="135" t="n"/>
      <c r="H325" s="135" t="inlineStr">
        <is>
          <t>64.013</t>
        </is>
      </c>
      <c r="I325" s="135" t="inlineStr">
        <is>
          <t>18.9</t>
        </is>
      </c>
      <c r="J325" s="135" t="inlineStr">
        <is>
          <t>1.985</t>
        </is>
      </c>
      <c r="K325" s="135" t="inlineStr">
        <is>
          <t>Bộ</t>
        </is>
      </c>
      <c r="L325" s="135" t="n"/>
      <c r="M325" s="135" t="n"/>
      <c r="N325" s="136" t="n"/>
      <c r="O325" s="136" t="n"/>
      <c r="P325" s="136" t="n"/>
      <c r="Q325" s="136" t="n"/>
      <c r="R325" s="136" t="n"/>
      <c r="S325" s="135" t="inlineStr">
        <is>
          <t>🟢 CÓ</t>
        </is>
      </c>
    </row>
    <row r="326">
      <c r="A326" s="134" t="inlineStr">
        <is>
          <t>HYUNDAI</t>
        </is>
      </c>
      <c r="B326" s="32" t="inlineStr">
        <is>
          <t>D4HA</t>
        </is>
      </c>
      <c r="C326" t="inlineStr">
        <is>
          <t>84</t>
        </is>
      </c>
      <c r="D326" s="32" t="inlineStr">
        <is>
          <t>R</t>
        </is>
      </c>
      <c r="E326" s="135" t="inlineStr">
        <is>
          <t>Miểng dên</t>
        </is>
      </c>
      <c r="F326" s="135" t="inlineStr">
        <is>
          <t>23060-2F900</t>
        </is>
      </c>
      <c r="G326" s="135" t="n"/>
      <c r="H326" s="135" t="inlineStr">
        <is>
          <t>51.018</t>
        </is>
      </c>
      <c r="I326" s="135" t="inlineStr">
        <is>
          <t>20.9</t>
        </is>
      </c>
      <c r="J326" s="135" t="inlineStr">
        <is>
          <t>1.485</t>
        </is>
      </c>
      <c r="K326" s="135" t="inlineStr">
        <is>
          <t>Bộ</t>
        </is>
      </c>
      <c r="L326" s="135" t="n"/>
      <c r="M326" s="135" t="n"/>
      <c r="N326" s="136" t="n"/>
      <c r="O326" s="136" t="n"/>
      <c r="P326" s="136" t="n"/>
      <c r="Q326" s="136" t="n"/>
      <c r="R326" s="136" t="n"/>
      <c r="S326" s="135" t="inlineStr">
        <is>
          <t>🟢 CÓ</t>
        </is>
      </c>
    </row>
    <row r="327">
      <c r="A327" s="134" t="inlineStr">
        <is>
          <t>HYUNDAI</t>
        </is>
      </c>
      <c r="B327" s="32" t="inlineStr">
        <is>
          <t>D4HB</t>
        </is>
      </c>
      <c r="D327" s="32" t="inlineStr">
        <is>
          <t>M</t>
        </is>
      </c>
      <c r="E327" s="135" t="inlineStr">
        <is>
          <t>Miểng baze</t>
        </is>
      </c>
      <c r="F327" s="135" t="inlineStr">
        <is>
          <t>21020-2F900</t>
        </is>
      </c>
      <c r="G327" s="135" t="n"/>
      <c r="H327" s="135" t="inlineStr">
        <is>
          <t>64.013</t>
        </is>
      </c>
      <c r="I327" s="135" t="inlineStr">
        <is>
          <t>18.9</t>
        </is>
      </c>
      <c r="J327" s="135" t="inlineStr">
        <is>
          <t>1.985</t>
        </is>
      </c>
      <c r="K327" s="135" t="inlineStr">
        <is>
          <t>Bộ</t>
        </is>
      </c>
      <c r="L327" s="135" t="n"/>
      <c r="M327" s="135" t="n"/>
      <c r="N327" s="136" t="n"/>
      <c r="O327" s="136" t="n"/>
      <c r="P327" s="136" t="n"/>
      <c r="Q327" s="136" t="n"/>
      <c r="R327" s="136" t="n"/>
      <c r="S327" s="135" t="inlineStr">
        <is>
          <t>🟢 CÓ</t>
        </is>
      </c>
    </row>
    <row r="328">
      <c r="A328" s="134" t="inlineStr">
        <is>
          <t>HYUNDAI</t>
        </is>
      </c>
      <c r="B328" s="32" t="inlineStr">
        <is>
          <t>D4HB</t>
        </is>
      </c>
      <c r="D328" s="32" t="inlineStr">
        <is>
          <t>R</t>
        </is>
      </c>
      <c r="E328" s="135" t="inlineStr">
        <is>
          <t>Miểng dên</t>
        </is>
      </c>
      <c r="F328" s="135" t="inlineStr">
        <is>
          <t>71-5007/4</t>
        </is>
      </c>
      <c r="G328" s="135" t="n"/>
      <c r="H328" s="135" t="inlineStr">
        <is>
          <t>55.018</t>
        </is>
      </c>
      <c r="I328" s="135" t="inlineStr">
        <is>
          <t>20.9</t>
        </is>
      </c>
      <c r="J328" s="135" t="inlineStr">
        <is>
          <t>1.485</t>
        </is>
      </c>
      <c r="K328" s="135" t="inlineStr">
        <is>
          <t>Bộ</t>
        </is>
      </c>
      <c r="L328" s="135" t="n"/>
      <c r="M328" s="135" t="n"/>
      <c r="N328" s="136" t="n"/>
      <c r="O328" s="136" t="n"/>
      <c r="P328" s="136" t="n"/>
      <c r="Q328" s="136" t="n"/>
      <c r="R328" s="136" t="n"/>
      <c r="S328" s="135" t="inlineStr">
        <is>
          <t>🟢 CÓ</t>
        </is>
      </c>
    </row>
    <row r="329">
      <c r="A329" s="134" t="inlineStr">
        <is>
          <t>HYUNDAI</t>
        </is>
      </c>
      <c r="B329" s="32" t="inlineStr">
        <is>
          <t>D6BR (6D16)</t>
        </is>
      </c>
      <c r="C329" t="inlineStr">
        <is>
          <t>118</t>
        </is>
      </c>
      <c r="D329" s="32" t="inlineStr">
        <is>
          <t>M</t>
        </is>
      </c>
      <c r="E329" s="135" t="inlineStr">
        <is>
          <t>Miểng baze</t>
        </is>
      </c>
      <c r="F329" s="135" t="inlineStr">
        <is>
          <t>ME031078</t>
        </is>
      </c>
      <c r="G329" s="135" t="n"/>
      <c r="H329" s="135" t="inlineStr">
        <is>
          <t>85</t>
        </is>
      </c>
      <c r="I329" s="135" t="inlineStr">
        <is>
          <t>28.1</t>
        </is>
      </c>
      <c r="J329" s="135" t="inlineStr">
        <is>
          <t>2.5</t>
        </is>
      </c>
      <c r="K329" s="135" t="inlineStr">
        <is>
          <t>Bộ</t>
        </is>
      </c>
      <c r="L329" s="135" t="n"/>
      <c r="M329" s="135" t="n"/>
      <c r="N329" s="136" t="n"/>
      <c r="O329" s="136" t="n"/>
      <c r="P329" s="136" t="n"/>
      <c r="Q329" s="136" t="n"/>
      <c r="R329" s="136" t="n"/>
      <c r="S329" s="135" t="inlineStr">
        <is>
          <t>🟢 CÓ</t>
        </is>
      </c>
    </row>
    <row r="330">
      <c r="A330" s="134" t="inlineStr">
        <is>
          <t>HYUNDAI</t>
        </is>
      </c>
      <c r="B330" s="32" t="inlineStr">
        <is>
          <t>DJY</t>
        </is>
      </c>
      <c r="D330" s="32" t="inlineStr">
        <is>
          <t>M</t>
        </is>
      </c>
      <c r="E330" s="135" t="inlineStr">
        <is>
          <t>Miểng baze</t>
        </is>
      </c>
      <c r="F330" s="135" t="inlineStr">
        <is>
          <t>H1057/5</t>
        </is>
      </c>
      <c r="G330" s="135" t="n"/>
      <c r="H330" s="135" t="inlineStr">
        <is>
          <t>63.75</t>
        </is>
      </c>
      <c r="I330" s="135" t="inlineStr">
        <is>
          <t>20.3</t>
        </is>
      </c>
      <c r="J330" s="135" t="inlineStr">
        <is>
          <t>1.845</t>
        </is>
      </c>
      <c r="K330" s="135" t="inlineStr">
        <is>
          <t>Bộ</t>
        </is>
      </c>
      <c r="L330" s="135" t="n"/>
      <c r="M330" s="135" t="n"/>
      <c r="N330" s="136" t="n"/>
      <c r="O330" s="136" t="n"/>
      <c r="P330" s="136" t="n"/>
      <c r="Q330" s="136" t="n"/>
      <c r="R330" s="136" t="n"/>
      <c r="S330" s="135" t="inlineStr">
        <is>
          <t>🟢 CÓ</t>
        </is>
      </c>
    </row>
    <row r="331">
      <c r="A331" s="134" t="inlineStr">
        <is>
          <t>HYUNDAI</t>
        </is>
      </c>
      <c r="B331" s="32" t="inlineStr">
        <is>
          <t>DJY</t>
        </is>
      </c>
      <c r="D331" s="32" t="inlineStr">
        <is>
          <t>R</t>
        </is>
      </c>
      <c r="E331" s="135" t="inlineStr">
        <is>
          <t>Miểng dên</t>
        </is>
      </c>
      <c r="F331" s="135" t="inlineStr">
        <is>
          <t>01-4200/4</t>
        </is>
      </c>
      <c r="G331" s="135" t="n"/>
      <c r="H331" s="135" t="inlineStr">
        <is>
          <t>53.708</t>
        </is>
      </c>
      <c r="I331" s="135" t="inlineStr">
        <is>
          <t>20.5</t>
        </is>
      </c>
      <c r="J331" s="135" t="inlineStr">
        <is>
          <t>1.83</t>
        </is>
      </c>
      <c r="K331" s="135" t="inlineStr">
        <is>
          <t>Bộ</t>
        </is>
      </c>
      <c r="L331" s="135" t="n"/>
      <c r="M331" s="135" t="n"/>
      <c r="N331" s="136" t="n"/>
      <c r="O331" s="136" t="n"/>
      <c r="P331" s="136" t="n"/>
      <c r="Q331" s="136" t="n"/>
      <c r="R331" s="136" t="n"/>
      <c r="S331" s="135" t="inlineStr">
        <is>
          <t>🟢 CÓ</t>
        </is>
      </c>
    </row>
    <row r="332">
      <c r="A332" s="134" t="inlineStr">
        <is>
          <t>HYUNDAI</t>
        </is>
      </c>
      <c r="B332" s="32" t="inlineStr">
        <is>
          <t>G3LA</t>
        </is>
      </c>
      <c r="D332" s="32" t="inlineStr">
        <is>
          <t>M</t>
        </is>
      </c>
      <c r="E332" s="135" t="inlineStr">
        <is>
          <t>Miểng baze</t>
        </is>
      </c>
      <c r="F332" s="135" t="inlineStr">
        <is>
          <t>21020-04000</t>
        </is>
      </c>
      <c r="G332" s="135" t="n"/>
      <c r="H332" s="135" t="inlineStr">
        <is>
          <t>52.02</t>
        </is>
      </c>
      <c r="I332" s="135" t="inlineStr">
        <is>
          <t>15.1</t>
        </is>
      </c>
      <c r="J332" s="135" t="inlineStr">
        <is>
          <t>1.99</t>
        </is>
      </c>
      <c r="K332" s="135" t="inlineStr">
        <is>
          <t>Bộ</t>
        </is>
      </c>
      <c r="L332" s="135" t="n"/>
      <c r="M332" s="135" t="n"/>
      <c r="N332" s="136" t="n"/>
      <c r="O332" s="136" t="n"/>
      <c r="P332" s="136" t="n"/>
      <c r="Q332" s="136" t="n"/>
      <c r="R332" s="136" t="n"/>
      <c r="S332" s="135" t="inlineStr">
        <is>
          <t>🟢 CÓ</t>
        </is>
      </c>
    </row>
    <row r="333">
      <c r="A333" s="134" t="inlineStr">
        <is>
          <t>HYUNDAI</t>
        </is>
      </c>
      <c r="B333" s="32" t="inlineStr">
        <is>
          <t>G3LA</t>
        </is>
      </c>
      <c r="D333" s="32" t="inlineStr">
        <is>
          <t>R</t>
        </is>
      </c>
      <c r="E333" s="135" t="inlineStr">
        <is>
          <t>Miểng dên</t>
        </is>
      </c>
      <c r="F333" s="135" t="inlineStr">
        <is>
          <t>23060-04000</t>
        </is>
      </c>
      <c r="G333" s="135" t="n"/>
      <c r="H333" s="135" t="inlineStr">
        <is>
          <t>42</t>
        </is>
      </c>
      <c r="I333" s="135" t="inlineStr">
        <is>
          <t>14.1</t>
        </is>
      </c>
      <c r="J333" s="135" t="inlineStr">
        <is>
          <t>1.492</t>
        </is>
      </c>
      <c r="K333" s="135" t="inlineStr">
        <is>
          <t>Bộ</t>
        </is>
      </c>
      <c r="L333" s="135" t="n"/>
      <c r="M333" s="135" t="n"/>
      <c r="N333" s="136" t="n"/>
      <c r="O333" s="136" t="n"/>
      <c r="P333" s="136" t="n"/>
      <c r="Q333" s="136" t="n"/>
      <c r="R333" s="136" t="n"/>
      <c r="S333" s="135" t="inlineStr">
        <is>
          <t>🟢 CÓ</t>
        </is>
      </c>
    </row>
    <row r="334">
      <c r="A334" s="134" t="inlineStr">
        <is>
          <t>HYUNDAI</t>
        </is>
      </c>
      <c r="B334" s="32" t="inlineStr">
        <is>
          <t>G4AJ/G4DJ/4G15</t>
        </is>
      </c>
      <c r="D334" s="32" t="inlineStr">
        <is>
          <t>M</t>
        </is>
      </c>
      <c r="E334" s="135" t="inlineStr">
        <is>
          <t>Miểng baze</t>
        </is>
      </c>
      <c r="F334" s="135" t="inlineStr">
        <is>
          <t>21020-2112</t>
        </is>
      </c>
      <c r="G334" s="135" t="n"/>
      <c r="H334" s="135" t="inlineStr">
        <is>
          <t>52</t>
        </is>
      </c>
      <c r="I334" s="135" t="inlineStr">
        <is>
          <t>19.13</t>
        </is>
      </c>
      <c r="J334" s="135" t="inlineStr">
        <is>
          <t>1.99</t>
        </is>
      </c>
      <c r="K334" s="135" t="inlineStr">
        <is>
          <t>Bộ</t>
        </is>
      </c>
      <c r="L334" s="135" t="n"/>
      <c r="M334" s="135" t="n"/>
      <c r="N334" s="136" t="n"/>
      <c r="O334" s="136" t="n"/>
      <c r="P334" s="136" t="n"/>
      <c r="Q334" s="136" t="n"/>
      <c r="R334" s="136" t="n"/>
      <c r="S334" s="135" t="inlineStr">
        <is>
          <t>🟢 CÓ</t>
        </is>
      </c>
    </row>
    <row r="335">
      <c r="A335" s="134" t="inlineStr">
        <is>
          <t>HYUNDAI</t>
        </is>
      </c>
      <c r="B335" s="32" t="inlineStr">
        <is>
          <t>G4AJ/G4DJ/4G15</t>
        </is>
      </c>
      <c r="D335" s="32" t="inlineStr">
        <is>
          <t>R</t>
        </is>
      </c>
      <c r="E335" s="135" t="inlineStr">
        <is>
          <t>Miểng dên</t>
        </is>
      </c>
      <c r="F335" s="135" t="inlineStr">
        <is>
          <t>23060-2112</t>
        </is>
      </c>
      <c r="G335" s="135" t="n"/>
      <c r="H335" s="135" t="inlineStr">
        <is>
          <t>45</t>
        </is>
      </c>
      <c r="I335" s="135" t="inlineStr">
        <is>
          <t>17.63</t>
        </is>
      </c>
      <c r="J335" s="135" t="inlineStr">
        <is>
          <t>1.493</t>
        </is>
      </c>
      <c r="K335" s="135" t="inlineStr">
        <is>
          <t>Bộ</t>
        </is>
      </c>
      <c r="L335" s="135" t="n"/>
      <c r="M335" s="135" t="n"/>
      <c r="N335" s="136" t="n"/>
      <c r="O335" s="136" t="n"/>
      <c r="P335" s="136" t="n"/>
      <c r="Q335" s="136" t="n"/>
      <c r="R335" s="136" t="n"/>
      <c r="S335" s="135" t="inlineStr">
        <is>
          <t>🟢 CÓ</t>
        </is>
      </c>
    </row>
    <row r="336">
      <c r="A336" s="134" t="inlineStr">
        <is>
          <t>HYUNDAI</t>
        </is>
      </c>
      <c r="B336" s="32" t="inlineStr">
        <is>
          <t>G4CP</t>
        </is>
      </c>
      <c r="D336" s="32" t="inlineStr">
        <is>
          <t>M</t>
        </is>
      </c>
      <c r="E336" s="135" t="inlineStr">
        <is>
          <t>Miểng baze</t>
        </is>
      </c>
      <c r="F336" s="135" t="inlineStr">
        <is>
          <t>MD195906</t>
        </is>
      </c>
      <c r="G336" s="135" t="n"/>
      <c r="H336" s="135" t="inlineStr">
        <is>
          <t>61</t>
        </is>
      </c>
      <c r="I336" s="135" t="inlineStr">
        <is>
          <t>20.63</t>
        </is>
      </c>
      <c r="J336" s="135" t="inlineStr">
        <is>
          <t>1.99</t>
        </is>
      </c>
      <c r="K336" s="135" t="inlineStr">
        <is>
          <t>Bộ</t>
        </is>
      </c>
      <c r="L336" s="135" t="n"/>
      <c r="M336" s="135" t="n"/>
      <c r="N336" s="136" t="n"/>
      <c r="O336" s="136" t="n"/>
      <c r="P336" s="136" t="n"/>
      <c r="Q336" s="136" t="n"/>
      <c r="R336" s="136" t="n"/>
      <c r="S336" s="135" t="inlineStr">
        <is>
          <t>🟢 CÓ</t>
        </is>
      </c>
    </row>
    <row r="337">
      <c r="A337" s="134" t="inlineStr">
        <is>
          <t>HYUNDAI</t>
        </is>
      </c>
      <c r="B337" s="32" t="inlineStr">
        <is>
          <t>G4CP</t>
        </is>
      </c>
      <c r="D337" s="32" t="inlineStr">
        <is>
          <t>R</t>
        </is>
      </c>
      <c r="E337" s="135" t="inlineStr">
        <is>
          <t>Miểng dên</t>
        </is>
      </c>
      <c r="F337" s="135" t="inlineStr">
        <is>
          <t>MD327503</t>
        </is>
      </c>
      <c r="G337" s="135" t="n"/>
      <c r="H337" s="135" t="inlineStr">
        <is>
          <t>48</t>
        </is>
      </c>
      <c r="I337" s="135" t="inlineStr">
        <is>
          <t>21.23</t>
        </is>
      </c>
      <c r="J337" s="135" t="inlineStr">
        <is>
          <t>1.49</t>
        </is>
      </c>
      <c r="K337" s="135" t="inlineStr">
        <is>
          <t>Bộ</t>
        </is>
      </c>
      <c r="L337" s="135" t="n"/>
      <c r="M337" s="135" t="n"/>
      <c r="N337" s="136" t="n"/>
      <c r="O337" s="136" t="n"/>
      <c r="P337" s="136" t="n"/>
      <c r="Q337" s="136" t="n"/>
      <c r="R337" s="136" t="n"/>
      <c r="S337" s="135" t="inlineStr">
        <is>
          <t>🟢 CÓ</t>
        </is>
      </c>
    </row>
    <row r="338">
      <c r="A338" s="134" t="inlineStr">
        <is>
          <t>HYUNDAI</t>
        </is>
      </c>
      <c r="B338" s="32" t="inlineStr">
        <is>
          <t>G4EA/G4EH/G4EB/G4EK/G4EK-T/G4FK/G4ED</t>
        </is>
      </c>
      <c r="D338" s="32" t="inlineStr">
        <is>
          <t>M</t>
        </is>
      </c>
      <c r="E338" s="135" t="inlineStr">
        <is>
          <t>Miểng baze</t>
        </is>
      </c>
      <c r="F338" s="135" t="inlineStr">
        <is>
          <t>21020-26040</t>
        </is>
      </c>
      <c r="G338" s="135" t="n"/>
      <c r="H338" s="135" t="inlineStr">
        <is>
          <t>54</t>
        </is>
      </c>
      <c r="I338" s="135" t="inlineStr">
        <is>
          <t>18</t>
        </is>
      </c>
      <c r="J338" s="135" t="inlineStr">
        <is>
          <t>2.017</t>
        </is>
      </c>
      <c r="K338" s="135" t="inlineStr">
        <is>
          <t>Bộ</t>
        </is>
      </c>
      <c r="L338" s="135" t="n"/>
      <c r="M338" s="135" t="n"/>
      <c r="N338" s="136" t="n"/>
      <c r="O338" s="136" t="n"/>
      <c r="P338" s="136" t="n"/>
      <c r="Q338" s="136" t="n"/>
      <c r="R338" s="136" t="n"/>
      <c r="S338" s="135" t="inlineStr">
        <is>
          <t>🟢 CÓ</t>
        </is>
      </c>
    </row>
    <row r="339">
      <c r="A339" s="134" t="inlineStr">
        <is>
          <t>HYUNDAI</t>
        </is>
      </c>
      <c r="B339" s="32" t="inlineStr">
        <is>
          <t>G4EA/G4EH/G4EB/G4EK/G4EK-T/G4FK/G4ED</t>
        </is>
      </c>
      <c r="D339" s="32" t="inlineStr">
        <is>
          <t>R</t>
        </is>
      </c>
      <c r="E339" s="135" t="inlineStr">
        <is>
          <t>Miểng dên</t>
        </is>
      </c>
      <c r="F339" s="135" t="inlineStr">
        <is>
          <t>23060-26040</t>
        </is>
      </c>
      <c r="G339" s="135" t="n"/>
      <c r="H339" s="135" t="inlineStr">
        <is>
          <t>48</t>
        </is>
      </c>
      <c r="I339" s="135" t="inlineStr">
        <is>
          <t>19.1</t>
        </is>
      </c>
      <c r="J339" s="135" t="inlineStr">
        <is>
          <t>1.505</t>
        </is>
      </c>
      <c r="K339" s="135" t="inlineStr">
        <is>
          <t>Bộ</t>
        </is>
      </c>
      <c r="L339" s="135" t="n"/>
      <c r="M339" s="135" t="n"/>
      <c r="N339" s="136" t="n"/>
      <c r="O339" s="136" t="n"/>
      <c r="P339" s="136" t="n"/>
      <c r="Q339" s="136" t="n"/>
      <c r="R339" s="136" t="n"/>
      <c r="S339" s="135" t="inlineStr">
        <is>
          <t>🟢 CÓ</t>
        </is>
      </c>
    </row>
    <row r="340">
      <c r="A340" s="134" t="inlineStr">
        <is>
          <t>HYUNDAI</t>
        </is>
      </c>
      <c r="B340" s="32" t="inlineStr">
        <is>
          <t>G4FA</t>
        </is>
      </c>
      <c r="D340" s="32" t="inlineStr">
        <is>
          <t>M</t>
        </is>
      </c>
      <c r="E340" s="135" t="inlineStr">
        <is>
          <t>Miểng baze</t>
        </is>
      </c>
      <c r="F340" s="135" t="inlineStr">
        <is>
          <t>21020-2B010</t>
        </is>
      </c>
      <c r="G340" s="135" t="n"/>
      <c r="H340" s="135" t="inlineStr">
        <is>
          <t>52</t>
        </is>
      </c>
      <c r="I340" s="135" t="inlineStr">
        <is>
          <t>16</t>
        </is>
      </c>
      <c r="J340" s="135" t="inlineStr">
        <is>
          <t>2.017</t>
        </is>
      </c>
      <c r="K340" s="135" t="inlineStr">
        <is>
          <t>Bộ</t>
        </is>
      </c>
      <c r="L340" s="135" t="n"/>
      <c r="M340" s="135" t="n"/>
      <c r="N340" s="136" t="n"/>
      <c r="O340" s="136" t="n"/>
      <c r="P340" s="136" t="n"/>
      <c r="Q340" s="136" t="n"/>
      <c r="R340" s="136" t="n"/>
      <c r="S340" s="135" t="inlineStr">
        <is>
          <t>🟢 CÓ</t>
        </is>
      </c>
    </row>
    <row r="341">
      <c r="A341" s="134" t="inlineStr">
        <is>
          <t>HYUNDAI</t>
        </is>
      </c>
      <c r="B341" s="32" t="inlineStr">
        <is>
          <t>G4FA</t>
        </is>
      </c>
      <c r="D341" s="32" t="inlineStr">
        <is>
          <t>R</t>
        </is>
      </c>
      <c r="E341" s="135" t="inlineStr">
        <is>
          <t>Miểng dên</t>
        </is>
      </c>
      <c r="F341" s="135" t="inlineStr">
        <is>
          <t>23060-2B020</t>
        </is>
      </c>
      <c r="G341" s="135" t="n"/>
      <c r="H341" s="135" t="inlineStr">
        <is>
          <t>45</t>
        </is>
      </c>
      <c r="I341" s="135" t="inlineStr">
        <is>
          <t>14.4</t>
        </is>
      </c>
      <c r="J341" s="135" t="inlineStr">
        <is>
          <t>1.505</t>
        </is>
      </c>
      <c r="K341" s="135" t="inlineStr">
        <is>
          <t>Bộ</t>
        </is>
      </c>
      <c r="L341" s="135" t="n"/>
      <c r="M341" s="135" t="n"/>
      <c r="N341" s="136" t="n"/>
      <c r="O341" s="136" t="n"/>
      <c r="P341" s="136" t="n"/>
      <c r="Q341" s="136" t="n"/>
      <c r="R341" s="136" t="n"/>
      <c r="S341" s="135" t="inlineStr">
        <is>
          <t>🟢 CÓ</t>
        </is>
      </c>
    </row>
    <row r="342">
      <c r="A342" s="134" t="inlineStr">
        <is>
          <t>HYUNDAI</t>
        </is>
      </c>
      <c r="B342" s="32" t="inlineStr">
        <is>
          <t>G4FD, G4FC, G4FG, G4FJ</t>
        </is>
      </c>
      <c r="D342" s="32" t="inlineStr">
        <is>
          <t>M</t>
        </is>
      </c>
      <c r="E342" s="135" t="inlineStr">
        <is>
          <t>Miểng baze</t>
        </is>
      </c>
      <c r="F342" s="135" t="inlineStr">
        <is>
          <t>21020-2B000</t>
        </is>
      </c>
      <c r="G342" s="135" t="n"/>
      <c r="H342" s="135" t="inlineStr">
        <is>
          <t>52.02</t>
        </is>
      </c>
      <c r="I342" s="135" t="inlineStr">
        <is>
          <t>16</t>
        </is>
      </c>
      <c r="J342" s="135" t="inlineStr">
        <is>
          <t>2.017</t>
        </is>
      </c>
      <c r="K342" s="135" t="inlineStr">
        <is>
          <t>Bộ</t>
        </is>
      </c>
      <c r="L342" s="135" t="n"/>
      <c r="M342" s="135" t="n"/>
      <c r="N342" s="136" t="n"/>
      <c r="O342" s="136" t="n"/>
      <c r="P342" s="136" t="n"/>
      <c r="Q342" s="136" t="n"/>
      <c r="R342" s="136" t="n"/>
      <c r="S342" s="135" t="inlineStr">
        <is>
          <t>🟢 CÓ</t>
        </is>
      </c>
    </row>
    <row r="343">
      <c r="A343" s="134" t="inlineStr">
        <is>
          <t>HYUNDAI</t>
        </is>
      </c>
      <c r="B343" s="32" t="inlineStr">
        <is>
          <t>G4FD, G4FC, G4FG, G4FJ</t>
        </is>
      </c>
      <c r="D343" s="32" t="inlineStr">
        <is>
          <t>R</t>
        </is>
      </c>
      <c r="E343" s="135" t="inlineStr">
        <is>
          <t>Miểng dên</t>
        </is>
      </c>
      <c r="F343" s="135" t="inlineStr">
        <is>
          <t>23060-2B002</t>
        </is>
      </c>
      <c r="G343" s="135" t="n"/>
      <c r="H343" s="135" t="inlineStr">
        <is>
          <t>45.02</t>
        </is>
      </c>
      <c r="I343" s="135" t="inlineStr">
        <is>
          <t>14.4</t>
        </is>
      </c>
      <c r="J343" s="135" t="inlineStr">
        <is>
          <t>1.505</t>
        </is>
      </c>
      <c r="K343" s="135" t="inlineStr">
        <is>
          <t>Bộ</t>
        </is>
      </c>
      <c r="L343" s="135" t="n"/>
      <c r="M343" s="135" t="n"/>
      <c r="N343" s="136" t="n"/>
      <c r="O343" s="136" t="n"/>
      <c r="P343" s="136" t="n"/>
      <c r="Q343" s="136" t="n"/>
      <c r="R343" s="136" t="n"/>
      <c r="S343" s="135" t="inlineStr">
        <is>
          <t>🟢 CÓ</t>
        </is>
      </c>
    </row>
    <row r="344">
      <c r="A344" s="134" t="inlineStr">
        <is>
          <t>HYUNDAI</t>
        </is>
      </c>
      <c r="B344" s="32" t="inlineStr">
        <is>
          <t>G4GB/G4CM/G4GM/G4CP/G4GF BETA</t>
        </is>
      </c>
      <c r="D344" s="32" t="inlineStr">
        <is>
          <t>M</t>
        </is>
      </c>
      <c r="E344" s="135" t="inlineStr">
        <is>
          <t>Miểng baze</t>
        </is>
      </c>
      <c r="F344" s="135" t="inlineStr">
        <is>
          <t>21020-23140</t>
        </is>
      </c>
      <c r="G344" s="135" t="n"/>
      <c r="H344" s="135" t="inlineStr">
        <is>
          <t>61</t>
        </is>
      </c>
      <c r="I344" s="135" t="inlineStr">
        <is>
          <t>21</t>
        </is>
      </c>
      <c r="J344" s="135" t="inlineStr">
        <is>
          <t>1.991</t>
        </is>
      </c>
      <c r="K344" s="135" t="inlineStr">
        <is>
          <t>Bộ</t>
        </is>
      </c>
      <c r="L344" s="135" t="n"/>
      <c r="M344" s="135" t="n"/>
      <c r="N344" s="136" t="n"/>
      <c r="O344" s="136" t="n"/>
      <c r="P344" s="136" t="n"/>
      <c r="Q344" s="136" t="n"/>
      <c r="R344" s="136" t="n"/>
      <c r="S344" s="135" t="inlineStr">
        <is>
          <t>🟢 CÓ</t>
        </is>
      </c>
    </row>
    <row r="345">
      <c r="A345" s="134" t="inlineStr">
        <is>
          <t>HYUNDAI</t>
        </is>
      </c>
      <c r="B345" s="32" t="inlineStr">
        <is>
          <t>G4GB/G4CM/G4GM/G4CP/G4GF BETA</t>
        </is>
      </c>
      <c r="D345" s="32" t="inlineStr">
        <is>
          <t>R</t>
        </is>
      </c>
      <c r="E345" s="135" t="inlineStr">
        <is>
          <t>Miểng dên</t>
        </is>
      </c>
      <c r="F345" s="135" t="inlineStr">
        <is>
          <t>23060-23140</t>
        </is>
      </c>
      <c r="G345" s="135" t="n"/>
      <c r="H345" s="135" t="inlineStr">
        <is>
          <t>48</t>
        </is>
      </c>
      <c r="I345" s="135" t="inlineStr">
        <is>
          <t>21</t>
        </is>
      </c>
      <c r="J345" s="135" t="inlineStr">
        <is>
          <t>1.499</t>
        </is>
      </c>
      <c r="K345" s="135" t="inlineStr">
        <is>
          <t>Bộ</t>
        </is>
      </c>
      <c r="L345" s="135" t="n"/>
      <c r="M345" s="135" t="n"/>
      <c r="N345" s="136" t="n"/>
      <c r="O345" s="136" t="n"/>
      <c r="P345" s="136" t="n"/>
      <c r="Q345" s="136" t="n"/>
      <c r="R345" s="136" t="n"/>
      <c r="S345" s="135" t="inlineStr">
        <is>
          <t>🟢 CÓ</t>
        </is>
      </c>
    </row>
    <row r="346">
      <c r="A346" s="134" t="inlineStr">
        <is>
          <t>HYUNDAI</t>
        </is>
      </c>
      <c r="B346" s="32" t="inlineStr">
        <is>
          <t>G4GC BETA II 16V</t>
        </is>
      </c>
      <c r="C346" t="inlineStr">
        <is>
          <t>98</t>
        </is>
      </c>
      <c r="D346" s="32" t="inlineStr">
        <is>
          <t>M</t>
        </is>
      </c>
      <c r="E346" s="135" t="inlineStr">
        <is>
          <t>Miểng baze</t>
        </is>
      </c>
      <c r="F346" s="135" t="inlineStr">
        <is>
          <t>21020-23330</t>
        </is>
      </c>
      <c r="G346" s="135" t="n"/>
      <c r="H346" s="135" t="inlineStr">
        <is>
          <t>61</t>
        </is>
      </c>
      <c r="I346" s="135" t="inlineStr">
        <is>
          <t>21</t>
        </is>
      </c>
      <c r="J346" s="135" t="inlineStr">
        <is>
          <t>1.991</t>
        </is>
      </c>
      <c r="K346" s="135" t="inlineStr">
        <is>
          <t>Bộ</t>
        </is>
      </c>
      <c r="L346" s="135" t="n"/>
      <c r="M346" s="135" t="n"/>
      <c r="N346" s="136" t="n"/>
      <c r="O346" s="136" t="n"/>
      <c r="P346" s="136" t="n"/>
      <c r="Q346" s="136" t="n"/>
      <c r="R346" s="136" t="n"/>
      <c r="S346" s="135" t="inlineStr">
        <is>
          <t>🟢 CÓ</t>
        </is>
      </c>
    </row>
    <row r="347">
      <c r="A347" s="134" t="inlineStr">
        <is>
          <t>HYUNDAI</t>
        </is>
      </c>
      <c r="B347" s="32" t="inlineStr">
        <is>
          <t>G4GC BETA II 16V</t>
        </is>
      </c>
      <c r="C347" t="inlineStr">
        <is>
          <t>98</t>
        </is>
      </c>
      <c r="D347" s="32" t="inlineStr">
        <is>
          <t>R</t>
        </is>
      </c>
      <c r="E347" s="135" t="inlineStr">
        <is>
          <t>Miểng dên</t>
        </is>
      </c>
      <c r="F347" s="135" t="inlineStr">
        <is>
          <t>23060-23610</t>
        </is>
      </c>
      <c r="G347" s="135" t="n"/>
      <c r="H347" s="135" t="inlineStr">
        <is>
          <t>48</t>
        </is>
      </c>
      <c r="I347" s="135" t="inlineStr">
        <is>
          <t>21</t>
        </is>
      </c>
      <c r="J347" s="135" t="inlineStr">
        <is>
          <t>1.499</t>
        </is>
      </c>
      <c r="K347" s="135" t="inlineStr">
        <is>
          <t>Bộ</t>
        </is>
      </c>
      <c r="L347" s="135" t="n"/>
      <c r="M347" s="135" t="n"/>
      <c r="N347" s="136" t="n"/>
      <c r="O347" s="136" t="n"/>
      <c r="P347" s="136" t="n"/>
      <c r="Q347" s="136" t="n"/>
      <c r="R347" s="136" t="n"/>
      <c r="S347" s="135" t="inlineStr">
        <is>
          <t>🟢 CÓ</t>
        </is>
      </c>
    </row>
    <row r="348">
      <c r="A348" s="134" t="inlineStr">
        <is>
          <t>HYUNDAI</t>
        </is>
      </c>
      <c r="B348" s="32" t="inlineStr">
        <is>
          <t>G4HC/G4HG</t>
        </is>
      </c>
      <c r="D348" s="32" t="inlineStr">
        <is>
          <t>M</t>
        </is>
      </c>
      <c r="E348" s="135" t="inlineStr">
        <is>
          <t>Miểng baze</t>
        </is>
      </c>
      <c r="F348" s="135" t="inlineStr">
        <is>
          <t>21020-02540</t>
        </is>
      </c>
      <c r="G348" s="135" t="n"/>
      <c r="H348" s="135" t="inlineStr">
        <is>
          <t>46</t>
        </is>
      </c>
      <c r="I348" s="135" t="inlineStr">
        <is>
          <t>16.1</t>
        </is>
      </c>
      <c r="J348" s="135" t="inlineStr">
        <is>
          <t>2</t>
        </is>
      </c>
      <c r="K348" s="135" t="inlineStr">
        <is>
          <t>Bộ</t>
        </is>
      </c>
      <c r="L348" s="135" t="n"/>
      <c r="M348" s="135" t="n"/>
      <c r="N348" s="136" t="n"/>
      <c r="O348" s="136" t="n"/>
      <c r="P348" s="136" t="n"/>
      <c r="Q348" s="136" t="n"/>
      <c r="R348" s="136" t="n"/>
      <c r="S348" s="135" t="inlineStr">
        <is>
          <t>🟢 CÓ</t>
        </is>
      </c>
    </row>
    <row r="349">
      <c r="A349" s="134" t="inlineStr">
        <is>
          <t>HYUNDAI</t>
        </is>
      </c>
      <c r="B349" s="32" t="inlineStr">
        <is>
          <t>G4HC/G4HG</t>
        </is>
      </c>
      <c r="D349" s="32" t="inlineStr">
        <is>
          <t>R</t>
        </is>
      </c>
      <c r="E349" s="135" t="inlineStr">
        <is>
          <t>Miểng dên</t>
        </is>
      </c>
      <c r="F349" s="135" t="inlineStr">
        <is>
          <t>23060-02700</t>
        </is>
      </c>
      <c r="G349" s="135" t="n"/>
      <c r="H349" s="135" t="inlineStr">
        <is>
          <t>41</t>
        </is>
      </c>
      <c r="I349" s="135" t="inlineStr">
        <is>
          <t>14.1</t>
        </is>
      </c>
      <c r="J349" s="135" t="inlineStr">
        <is>
          <t>1.495</t>
        </is>
      </c>
      <c r="K349" s="135" t="inlineStr">
        <is>
          <t>Bộ</t>
        </is>
      </c>
      <c r="L349" s="135" t="n"/>
      <c r="M349" s="135" t="n"/>
      <c r="N349" s="136" t="n"/>
      <c r="O349" s="136" t="n"/>
      <c r="P349" s="136" t="n"/>
      <c r="Q349" s="136" t="n"/>
      <c r="R349" s="136" t="n"/>
      <c r="S349" s="135" t="inlineStr">
        <is>
          <t>🟢 CÓ</t>
        </is>
      </c>
    </row>
    <row r="350">
      <c r="A350" s="134" t="inlineStr">
        <is>
          <t>HYUNDAI</t>
        </is>
      </c>
      <c r="B350" s="32" t="inlineStr">
        <is>
          <t>G4JS</t>
        </is>
      </c>
      <c r="D350" s="32" t="inlineStr">
        <is>
          <t>M</t>
        </is>
      </c>
      <c r="E350" s="135" t="inlineStr">
        <is>
          <t>Miểng baze</t>
        </is>
      </c>
      <c r="F350" s="135" t="inlineStr">
        <is>
          <t>21020-38540</t>
        </is>
      </c>
      <c r="G350" s="135" t="n"/>
      <c r="H350" s="135" t="inlineStr">
        <is>
          <t>61</t>
        </is>
      </c>
      <c r="I350" s="135" t="inlineStr">
        <is>
          <t>21</t>
        </is>
      </c>
      <c r="J350" s="135" t="inlineStr">
        <is>
          <t>1.99</t>
        </is>
      </c>
      <c r="K350" s="135" t="inlineStr">
        <is>
          <t>Bộ</t>
        </is>
      </c>
      <c r="L350" s="135" t="n"/>
      <c r="M350" s="135" t="n"/>
      <c r="N350" s="136" t="n"/>
      <c r="O350" s="136" t="n"/>
      <c r="P350" s="136" t="n"/>
      <c r="Q350" s="136" t="n"/>
      <c r="R350" s="136" t="n"/>
      <c r="S350" s="135" t="inlineStr">
        <is>
          <t>🟢 CÓ</t>
        </is>
      </c>
    </row>
    <row r="351">
      <c r="A351" s="134" t="inlineStr">
        <is>
          <t>HYUNDAI</t>
        </is>
      </c>
      <c r="B351" s="32" t="inlineStr">
        <is>
          <t>G4JS</t>
        </is>
      </c>
      <c r="D351" s="32" t="inlineStr">
        <is>
          <t>R</t>
        </is>
      </c>
      <c r="E351" s="135" t="inlineStr">
        <is>
          <t>Miểng dên</t>
        </is>
      </c>
      <c r="F351" s="135" t="inlineStr">
        <is>
          <t>MD327503</t>
        </is>
      </c>
      <c r="G351" s="135" t="n"/>
      <c r="H351" s="135" t="inlineStr">
        <is>
          <t>48</t>
        </is>
      </c>
      <c r="I351" s="135" t="inlineStr">
        <is>
          <t>21.23</t>
        </is>
      </c>
      <c r="J351" s="135" t="inlineStr">
        <is>
          <t>1.49</t>
        </is>
      </c>
      <c r="K351" s="135" t="inlineStr">
        <is>
          <t>Bộ</t>
        </is>
      </c>
      <c r="L351" s="135" t="n"/>
      <c r="M351" s="135" t="n"/>
      <c r="N351" s="136" t="n"/>
      <c r="O351" s="136" t="n"/>
      <c r="P351" s="136" t="n"/>
      <c r="Q351" s="136" t="n"/>
      <c r="R351" s="136" t="n"/>
      <c r="S351" s="135" t="inlineStr">
        <is>
          <t>🟢 CÓ</t>
        </is>
      </c>
    </row>
    <row r="352">
      <c r="A352" s="134" t="inlineStr">
        <is>
          <t>HYUNDAI</t>
        </is>
      </c>
      <c r="B352" s="32" t="inlineStr">
        <is>
          <t>G4KC, ,G4KD, G4KE, G4KF/G4KG, G4KJ</t>
        </is>
      </c>
      <c r="D352" s="32" t="inlineStr">
        <is>
          <t>M</t>
        </is>
      </c>
      <c r="E352" s="135" t="inlineStr">
        <is>
          <t>Miểng baze</t>
        </is>
      </c>
      <c r="F352" s="135" t="inlineStr">
        <is>
          <t>21020-25100</t>
        </is>
      </c>
      <c r="G352" s="135" t="n"/>
      <c r="H352" s="135" t="inlineStr">
        <is>
          <t>56</t>
        </is>
      </c>
      <c r="I352" s="135" t="inlineStr">
        <is>
          <t>18.1</t>
        </is>
      </c>
      <c r="J352" s="135" t="inlineStr">
        <is>
          <t>2.015</t>
        </is>
      </c>
      <c r="K352" s="135" t="inlineStr">
        <is>
          <t>Bộ</t>
        </is>
      </c>
      <c r="L352" s="135" t="n"/>
      <c r="M352" s="135" t="n"/>
      <c r="N352" s="136" t="n"/>
      <c r="O352" s="136" t="n"/>
      <c r="P352" s="136" t="n"/>
      <c r="Q352" s="136" t="n"/>
      <c r="R352" s="136" t="n"/>
      <c r="S352" s="135" t="inlineStr">
        <is>
          <t>🟢 CÓ</t>
        </is>
      </c>
    </row>
    <row r="353">
      <c r="A353" s="134" t="inlineStr">
        <is>
          <t>HYUNDAI</t>
        </is>
      </c>
      <c r="B353" s="32" t="inlineStr">
        <is>
          <t>G4KC, ,G4KD, G4KE, G4KF/G4KG, G4KJ</t>
        </is>
      </c>
      <c r="D353" s="32" t="inlineStr">
        <is>
          <t>R</t>
        </is>
      </c>
      <c r="E353" s="135" t="inlineStr">
        <is>
          <t>Miểng dên</t>
        </is>
      </c>
      <c r="F353" s="135" t="inlineStr">
        <is>
          <t>23060-25100</t>
        </is>
      </c>
      <c r="G353" s="135" t="n"/>
      <c r="H353" s="135" t="inlineStr">
        <is>
          <t>51</t>
        </is>
      </c>
      <c r="I353" s="135" t="inlineStr">
        <is>
          <t>17.1</t>
        </is>
      </c>
      <c r="J353" s="135" t="inlineStr">
        <is>
          <t>1.502</t>
        </is>
      </c>
      <c r="K353" s="135" t="inlineStr">
        <is>
          <t>Bộ</t>
        </is>
      </c>
      <c r="L353" s="135" t="n"/>
      <c r="M353" s="135" t="n"/>
      <c r="N353" s="136" t="n"/>
      <c r="O353" s="136" t="n"/>
      <c r="P353" s="136" t="n"/>
      <c r="Q353" s="136" t="n"/>
      <c r="R353" s="136" t="n"/>
      <c r="S353" s="135" t="inlineStr">
        <is>
          <t>🟢 CÓ</t>
        </is>
      </c>
    </row>
    <row r="354">
      <c r="A354" s="134" t="inlineStr">
        <is>
          <t>HYUNDAI</t>
        </is>
      </c>
      <c r="B354" s="32" t="inlineStr">
        <is>
          <t>G4LA</t>
        </is>
      </c>
      <c r="D354" s="32" t="inlineStr">
        <is>
          <t>M</t>
        </is>
      </c>
      <c r="E354" s="135" t="inlineStr">
        <is>
          <t>Miểng baze</t>
        </is>
      </c>
      <c r="F354" s="135" t="inlineStr">
        <is>
          <t>21020-03000</t>
        </is>
      </c>
      <c r="G354" s="135" t="n"/>
      <c r="H354" s="135" t="inlineStr">
        <is>
          <t>47</t>
        </is>
      </c>
      <c r="I354" s="135" t="inlineStr">
        <is>
          <t>15.1</t>
        </is>
      </c>
      <c r="J354" s="135" t="inlineStr">
        <is>
          <t>2.015</t>
        </is>
      </c>
      <c r="K354" s="135" t="inlineStr">
        <is>
          <t>Bộ</t>
        </is>
      </c>
      <c r="L354" s="135" t="n"/>
      <c r="M354" s="135" t="n"/>
      <c r="N354" s="136" t="n"/>
      <c r="O354" s="136" t="n"/>
      <c r="P354" s="136" t="n"/>
      <c r="Q354" s="136" t="n"/>
      <c r="R354" s="136" t="n"/>
      <c r="S354" s="135" t="inlineStr">
        <is>
          <t>🟢 CÓ</t>
        </is>
      </c>
    </row>
    <row r="355">
      <c r="A355" s="134" t="inlineStr">
        <is>
          <t>HYUNDAI</t>
        </is>
      </c>
      <c r="B355" s="32" t="inlineStr">
        <is>
          <t>G4LA</t>
        </is>
      </c>
      <c r="D355" s="32" t="inlineStr">
        <is>
          <t>R</t>
        </is>
      </c>
      <c r="E355" s="135" t="inlineStr">
        <is>
          <t>Miểng dên</t>
        </is>
      </c>
      <c r="F355" s="135" t="inlineStr">
        <is>
          <t>23060-03000</t>
        </is>
      </c>
      <c r="G355" s="135" t="n"/>
      <c r="H355" s="135" t="inlineStr">
        <is>
          <t>42</t>
        </is>
      </c>
      <c r="I355" s="135" t="inlineStr">
        <is>
          <t>14</t>
        </is>
      </c>
      <c r="J355" s="135" t="inlineStr">
        <is>
          <t>1.51</t>
        </is>
      </c>
      <c r="K355" s="135" t="inlineStr">
        <is>
          <t>Bộ</t>
        </is>
      </c>
      <c r="L355" s="135" t="n"/>
      <c r="M355" s="135" t="n"/>
      <c r="N355" s="136" t="n"/>
      <c r="O355" s="136" t="n"/>
      <c r="P355" s="136" t="n"/>
      <c r="Q355" s="136" t="n"/>
      <c r="R355" s="136" t="n"/>
      <c r="S355" s="135" t="inlineStr">
        <is>
          <t>🟢 CÓ</t>
        </is>
      </c>
    </row>
    <row r="356">
      <c r="A356" s="134" t="inlineStr">
        <is>
          <t>HYUNDAI</t>
        </is>
      </c>
      <c r="B356" s="32" t="inlineStr">
        <is>
          <t>G4LC</t>
        </is>
      </c>
      <c r="D356" s="32" t="inlineStr">
        <is>
          <t>R</t>
        </is>
      </c>
      <c r="E356" s="135" t="inlineStr">
        <is>
          <t>Miểng dên</t>
        </is>
      </c>
      <c r="F356" s="135" t="inlineStr">
        <is>
          <t>23060-03000</t>
        </is>
      </c>
      <c r="G356" s="135" t="n"/>
      <c r="H356" s="135" t="inlineStr">
        <is>
          <t>42</t>
        </is>
      </c>
      <c r="I356" s="135" t="inlineStr">
        <is>
          <t>14</t>
        </is>
      </c>
      <c r="J356" s="135" t="inlineStr">
        <is>
          <t>1.51</t>
        </is>
      </c>
      <c r="K356" s="135" t="inlineStr">
        <is>
          <t>Bộ</t>
        </is>
      </c>
      <c r="L356" s="135" t="n"/>
      <c r="M356" s="135" t="n"/>
      <c r="N356" s="136" t="n"/>
      <c r="O356" s="136" t="n"/>
      <c r="P356" s="136" t="n"/>
      <c r="Q356" s="136" t="n"/>
      <c r="R356" s="136" t="n"/>
      <c r="S356" s="135" t="inlineStr">
        <is>
          <t>🟢 CÓ</t>
        </is>
      </c>
    </row>
    <row r="357">
      <c r="A357" s="134" t="inlineStr">
        <is>
          <t>HYUNDAI</t>
        </is>
      </c>
      <c r="B357" s="32" t="inlineStr">
        <is>
          <t>G4NA/G4NB</t>
        </is>
      </c>
      <c r="D357" s="32" t="inlineStr">
        <is>
          <t>M</t>
        </is>
      </c>
      <c r="E357" s="135" t="inlineStr">
        <is>
          <t>Miểng baze</t>
        </is>
      </c>
      <c r="F357" s="135" t="inlineStr">
        <is>
          <t>21020-2E000</t>
        </is>
      </c>
      <c r="G357" s="135" t="n"/>
      <c r="H357" s="135" t="inlineStr">
        <is>
          <t>59.018</t>
        </is>
      </c>
      <c r="I357" s="135" t="inlineStr">
        <is>
          <t>18.13</t>
        </is>
      </c>
      <c r="J357" s="135" t="inlineStr">
        <is>
          <t>2.018</t>
        </is>
      </c>
      <c r="K357" s="135" t="inlineStr">
        <is>
          <t>Bộ</t>
        </is>
      </c>
      <c r="L357" s="135" t="n"/>
      <c r="M357" s="135" t="n"/>
      <c r="N357" s="136" t="n"/>
      <c r="O357" s="136" t="n"/>
      <c r="P357" s="136" t="n"/>
      <c r="Q357" s="136" t="n"/>
      <c r="R357" s="136" t="n"/>
      <c r="S357" s="135" t="inlineStr">
        <is>
          <t>🟢 CÓ</t>
        </is>
      </c>
    </row>
    <row r="358">
      <c r="A358" s="134" t="inlineStr">
        <is>
          <t>HYUNDAI</t>
        </is>
      </c>
      <c r="B358" s="32" t="inlineStr">
        <is>
          <t>G4NA/G4NB</t>
        </is>
      </c>
      <c r="D358" s="32" t="inlineStr">
        <is>
          <t>R</t>
        </is>
      </c>
      <c r="E358" s="135" t="inlineStr">
        <is>
          <t>Miểng dên</t>
        </is>
      </c>
      <c r="F358" s="135" t="inlineStr">
        <is>
          <t>23060-2E003</t>
        </is>
      </c>
      <c r="G358" s="135" t="n"/>
      <c r="H358" s="135" t="inlineStr">
        <is>
          <t>48.018</t>
        </is>
      </c>
      <c r="I358" s="135" t="inlineStr">
        <is>
          <t>16.1</t>
        </is>
      </c>
      <c r="J358" s="135" t="inlineStr">
        <is>
          <t>1.506</t>
        </is>
      </c>
      <c r="K358" s="135" t="inlineStr">
        <is>
          <t>Bộ</t>
        </is>
      </c>
      <c r="L358" s="135" t="n"/>
      <c r="M358" s="135" t="n"/>
      <c r="N358" s="136" t="n"/>
      <c r="O358" s="136" t="n"/>
      <c r="P358" s="136" t="n"/>
      <c r="Q358" s="136" t="n"/>
      <c r="R358" s="136" t="n"/>
      <c r="S358" s="135" t="inlineStr">
        <is>
          <t>🟢 CÓ</t>
        </is>
      </c>
    </row>
    <row r="359">
      <c r="A359" s="134" t="inlineStr">
        <is>
          <t>HYUNDAI</t>
        </is>
      </c>
      <c r="B359" s="32" t="inlineStr">
        <is>
          <t>G4NC</t>
        </is>
      </c>
      <c r="D359" s="32" t="inlineStr">
        <is>
          <t>M</t>
        </is>
      </c>
      <c r="E359" s="135" t="inlineStr">
        <is>
          <t>Miểng baze</t>
        </is>
      </c>
      <c r="F359" s="135" t="inlineStr">
        <is>
          <t>21020-2E000</t>
        </is>
      </c>
      <c r="G359" s="135" t="n"/>
      <c r="H359" s="135" t="inlineStr">
        <is>
          <t>59.018</t>
        </is>
      </c>
      <c r="I359" s="135" t="inlineStr">
        <is>
          <t>18.13</t>
        </is>
      </c>
      <c r="J359" s="135" t="inlineStr">
        <is>
          <t>2.018</t>
        </is>
      </c>
      <c r="K359" s="135" t="inlineStr">
        <is>
          <t>Bộ</t>
        </is>
      </c>
      <c r="L359" s="135" t="n"/>
      <c r="M359" s="135" t="n"/>
      <c r="N359" s="136" t="n"/>
      <c r="O359" s="136" t="n"/>
      <c r="P359" s="136" t="n"/>
      <c r="Q359" s="136" t="n"/>
      <c r="R359" s="136" t="n"/>
      <c r="S359" s="135" t="inlineStr">
        <is>
          <t>🟢 CÓ</t>
        </is>
      </c>
    </row>
    <row r="360">
      <c r="A360" s="134" t="inlineStr">
        <is>
          <t>HYUNDAI</t>
        </is>
      </c>
      <c r="B360" s="32" t="inlineStr">
        <is>
          <t>G4NC</t>
        </is>
      </c>
      <c r="D360" s="32" t="inlineStr">
        <is>
          <t>R</t>
        </is>
      </c>
      <c r="E360" s="135" t="inlineStr">
        <is>
          <t>Miểng dên</t>
        </is>
      </c>
      <c r="F360" s="135" t="inlineStr">
        <is>
          <t>23060-2E100</t>
        </is>
      </c>
      <c r="G360" s="135" t="n"/>
      <c r="H360" s="135" t="inlineStr">
        <is>
          <t>48.018</t>
        </is>
      </c>
      <c r="I360" s="135" t="inlineStr">
        <is>
          <t>16.1</t>
        </is>
      </c>
      <c r="J360" s="135" t="inlineStr">
        <is>
          <t>1.506</t>
        </is>
      </c>
      <c r="K360" s="135" t="inlineStr">
        <is>
          <t>Bộ</t>
        </is>
      </c>
      <c r="L360" s="135" t="n"/>
      <c r="M360" s="135" t="n"/>
      <c r="N360" s="136" t="n"/>
      <c r="O360" s="136" t="n"/>
      <c r="P360" s="136" t="n"/>
      <c r="Q360" s="136" t="n"/>
      <c r="R360" s="136" t="n"/>
      <c r="S360" s="135" t="inlineStr">
        <is>
          <t>🟢 CÓ</t>
        </is>
      </c>
    </row>
    <row r="361">
      <c r="A361" s="134" t="inlineStr">
        <is>
          <t>HYUNDAI</t>
        </is>
      </c>
      <c r="B361" s="32" t="inlineStr">
        <is>
          <t>G6AT</t>
        </is>
      </c>
      <c r="D361" s="32" t="inlineStr">
        <is>
          <t>M</t>
        </is>
      </c>
      <c r="E361" s="135" t="inlineStr">
        <is>
          <t>Miểng baze</t>
        </is>
      </c>
      <c r="F361" s="135" t="inlineStr">
        <is>
          <t>H1100/5</t>
        </is>
      </c>
      <c r="G361" s="135" t="n"/>
      <c r="H361" s="135" t="inlineStr">
        <is>
          <t>54.038</t>
        </is>
      </c>
      <c r="I361" s="135" t="inlineStr">
        <is>
          <t>16.1</t>
        </is>
      </c>
      <c r="J361" s="135" t="inlineStr">
        <is>
          <t>3.013</t>
        </is>
      </c>
      <c r="K361" s="135" t="inlineStr">
        <is>
          <t>Bộ</t>
        </is>
      </c>
      <c r="L361" s="135" t="n"/>
      <c r="M361" s="135" t="n"/>
      <c r="N361" s="136" t="n"/>
      <c r="O361" s="136" t="n"/>
      <c r="P361" s="136" t="n"/>
      <c r="Q361" s="136" t="n"/>
      <c r="R361" s="136" t="n"/>
      <c r="S361" s="135" t="inlineStr">
        <is>
          <t>🟢 CÓ</t>
        </is>
      </c>
    </row>
    <row r="362">
      <c r="A362" s="134" t="inlineStr">
        <is>
          <t>HYUNDAI</t>
        </is>
      </c>
      <c r="B362" s="32" t="inlineStr">
        <is>
          <t>G6AT</t>
        </is>
      </c>
      <c r="D362" s="32" t="inlineStr">
        <is>
          <t>R</t>
        </is>
      </c>
      <c r="E362" s="135" t="inlineStr">
        <is>
          <t>Miểng dên</t>
        </is>
      </c>
      <c r="F362" s="135" t="inlineStr">
        <is>
          <t>01-4040/4</t>
        </is>
      </c>
      <c r="G362" s="135" t="n"/>
      <c r="H362" s="135" t="inlineStr">
        <is>
          <t>47.045</t>
        </is>
      </c>
      <c r="I362" s="135" t="inlineStr">
        <is>
          <t>15.3</t>
        </is>
      </c>
      <c r="J362" s="135" t="inlineStr">
        <is>
          <t>1.516</t>
        </is>
      </c>
      <c r="K362" s="135" t="inlineStr">
        <is>
          <t>Bộ</t>
        </is>
      </c>
      <c r="L362" s="135" t="n"/>
      <c r="M362" s="135" t="n"/>
      <c r="N362" s="136" t="n"/>
      <c r="O362" s="136" t="n"/>
      <c r="P362" s="136" t="n"/>
      <c r="Q362" s="136" t="n"/>
      <c r="R362" s="136" t="n"/>
      <c r="S362" s="135" t="inlineStr">
        <is>
          <t>🟢 CÓ</t>
        </is>
      </c>
    </row>
    <row r="363">
      <c r="A363" s="134" t="inlineStr">
        <is>
          <t>HYUNDAI</t>
        </is>
      </c>
      <c r="B363" s="32" t="inlineStr">
        <is>
          <t>G6AT/G6AV/G6CT</t>
        </is>
      </c>
      <c r="D363" s="32" t="inlineStr">
        <is>
          <t>M</t>
        </is>
      </c>
      <c r="E363" s="135" t="inlineStr">
        <is>
          <t>Miểng baze</t>
        </is>
      </c>
      <c r="F363" s="135" t="inlineStr">
        <is>
          <t>MD105269</t>
        </is>
      </c>
      <c r="G363" s="135" t="n"/>
      <c r="H363" s="135" t="inlineStr">
        <is>
          <t>64</t>
        </is>
      </c>
      <c r="I363" s="135" t="inlineStr">
        <is>
          <t>18.13</t>
        </is>
      </c>
      <c r="J363" s="135" t="inlineStr">
        <is>
          <t>1.99</t>
        </is>
      </c>
      <c r="K363" s="135" t="inlineStr">
        <is>
          <t>Bộ</t>
        </is>
      </c>
      <c r="L363" s="135" t="n"/>
      <c r="M363" s="135" t="n"/>
      <c r="N363" s="136" t="n"/>
      <c r="O363" s="136" t="n"/>
      <c r="P363" s="136" t="n"/>
      <c r="Q363" s="136" t="n"/>
      <c r="R363" s="136" t="n"/>
      <c r="S363" s="135" t="inlineStr">
        <is>
          <t>🟢 CÓ</t>
        </is>
      </c>
    </row>
    <row r="364">
      <c r="A364" s="134" t="inlineStr">
        <is>
          <t>HYUNDAI</t>
        </is>
      </c>
      <c r="B364" s="32" t="inlineStr">
        <is>
          <t>G6AT/G6AV/G6CT</t>
        </is>
      </c>
      <c r="D364" s="32" t="inlineStr">
        <is>
          <t>R</t>
        </is>
      </c>
      <c r="E364" s="135" t="inlineStr">
        <is>
          <t>Miểng dên</t>
        </is>
      </c>
      <c r="F364" s="135" t="inlineStr">
        <is>
          <t>MD105277</t>
        </is>
      </c>
      <c r="G364" s="135" t="n"/>
      <c r="H364" s="135" t="inlineStr">
        <is>
          <t>53</t>
        </is>
      </c>
      <c r="I364" s="135" t="inlineStr">
        <is>
          <t>15.5</t>
        </is>
      </c>
      <c r="J364" s="135" t="inlineStr">
        <is>
          <t>1.493</t>
        </is>
      </c>
      <c r="K364" s="135" t="inlineStr">
        <is>
          <t>Bộ</t>
        </is>
      </c>
      <c r="L364" s="135" t="n"/>
      <c r="M364" s="135" t="n"/>
      <c r="N364" s="136" t="n"/>
      <c r="O364" s="136" t="n"/>
      <c r="P364" s="136" t="n"/>
      <c r="Q364" s="136" t="n"/>
      <c r="R364" s="136" t="n"/>
      <c r="S364" s="135" t="inlineStr">
        <is>
          <t>🟢 CÓ</t>
        </is>
      </c>
    </row>
    <row r="365">
      <c r="A365" s="134" t="inlineStr">
        <is>
          <t>HYUNDAI</t>
        </is>
      </c>
      <c r="B365" s="32" t="inlineStr">
        <is>
          <t>G6BV/G6BA</t>
        </is>
      </c>
      <c r="D365" s="32" t="inlineStr">
        <is>
          <t>M</t>
        </is>
      </c>
      <c r="E365" s="135" t="inlineStr">
        <is>
          <t>Miểng baze</t>
        </is>
      </c>
      <c r="F365" s="135" t="inlineStr">
        <is>
          <t>21211-37140</t>
        </is>
      </c>
      <c r="G365" s="135" t="n"/>
      <c r="H365" s="135" t="inlineStr">
        <is>
          <t>66</t>
        </is>
      </c>
      <c r="I365" s="135" t="inlineStr">
        <is>
          <t>17</t>
        </is>
      </c>
      <c r="J365" s="135" t="inlineStr">
        <is>
          <t>2.013</t>
        </is>
      </c>
      <c r="K365" s="135" t="inlineStr">
        <is>
          <t>Bộ</t>
        </is>
      </c>
      <c r="L365" s="135" t="n"/>
      <c r="M365" s="135" t="n"/>
      <c r="N365" s="136" t="n"/>
      <c r="O365" s="136" t="n"/>
      <c r="P365" s="136" t="n"/>
      <c r="Q365" s="136" t="n"/>
      <c r="R365" s="136" t="n"/>
      <c r="S365" s="135" t="inlineStr">
        <is>
          <t>🟢 CÓ</t>
        </is>
      </c>
    </row>
    <row r="366">
      <c r="A366" s="134" t="inlineStr">
        <is>
          <t>HYUNDAI</t>
        </is>
      </c>
      <c r="B366" s="32" t="inlineStr">
        <is>
          <t>G6BV/G6BA</t>
        </is>
      </c>
      <c r="D366" s="32" t="inlineStr">
        <is>
          <t>R</t>
        </is>
      </c>
      <c r="E366" s="135" t="inlineStr">
        <is>
          <t>Miểng dên</t>
        </is>
      </c>
      <c r="F366" s="135" t="inlineStr">
        <is>
          <t>23060-37200</t>
        </is>
      </c>
      <c r="G366" s="135" t="n"/>
      <c r="H366" s="135" t="inlineStr">
        <is>
          <t>51</t>
        </is>
      </c>
      <c r="I366" s="135" t="inlineStr">
        <is>
          <t>15</t>
        </is>
      </c>
      <c r="J366" s="135" t="inlineStr">
        <is>
          <t>1.495</t>
        </is>
      </c>
      <c r="K366" s="135" t="inlineStr">
        <is>
          <t>Bộ</t>
        </is>
      </c>
      <c r="L366" s="135" t="n"/>
      <c r="M366" s="135" t="n"/>
      <c r="N366" s="136" t="n"/>
      <c r="O366" s="136" t="n"/>
      <c r="P366" s="136" t="n"/>
      <c r="Q366" s="136" t="n"/>
      <c r="R366" s="136" t="n"/>
      <c r="S366" s="135" t="inlineStr">
        <is>
          <t>🟢 CÓ</t>
        </is>
      </c>
    </row>
    <row r="367">
      <c r="A367" s="134" t="inlineStr">
        <is>
          <t>HYUNDAI</t>
        </is>
      </c>
      <c r="B367" s="32" t="inlineStr">
        <is>
          <t>G6CU</t>
        </is>
      </c>
      <c r="D367" s="32" t="inlineStr">
        <is>
          <t>M</t>
        </is>
      </c>
      <c r="E367" s="135" t="inlineStr">
        <is>
          <t>Miểng baze</t>
        </is>
      </c>
      <c r="F367" s="135" t="inlineStr">
        <is>
          <t>MD197907</t>
        </is>
      </c>
      <c r="G367" s="135" t="n"/>
      <c r="H367" s="135" t="inlineStr">
        <is>
          <t>68</t>
        </is>
      </c>
      <c r="I367" s="135" t="inlineStr">
        <is>
          <t>17.13</t>
        </is>
      </c>
      <c r="J367" s="135" t="inlineStr">
        <is>
          <t>1.993</t>
        </is>
      </c>
      <c r="K367" s="135" t="inlineStr">
        <is>
          <t>Bộ</t>
        </is>
      </c>
      <c r="L367" s="135" t="n"/>
      <c r="M367" s="135" t="n"/>
      <c r="N367" s="136" t="n"/>
      <c r="O367" s="136" t="n"/>
      <c r="P367" s="136" t="n"/>
      <c r="Q367" s="136" t="n"/>
      <c r="R367" s="136" t="n"/>
      <c r="S367" s="135" t="inlineStr">
        <is>
          <t>🟢 CÓ</t>
        </is>
      </c>
    </row>
    <row r="368">
      <c r="A368" s="134" t="inlineStr">
        <is>
          <t>HYUNDAI</t>
        </is>
      </c>
      <c r="B368" s="32" t="inlineStr">
        <is>
          <t>G6CU</t>
        </is>
      </c>
      <c r="D368" s="32" t="inlineStr">
        <is>
          <t>R</t>
        </is>
      </c>
      <c r="E368" s="135" t="inlineStr">
        <is>
          <t>Miểng dên</t>
        </is>
      </c>
      <c r="F368" s="135" t="inlineStr">
        <is>
          <t>MD311928</t>
        </is>
      </c>
      <c r="G368" s="135" t="n"/>
      <c r="H368" s="135" t="inlineStr">
        <is>
          <t>58</t>
        </is>
      </c>
      <c r="I368" s="135" t="inlineStr">
        <is>
          <t>15.5</t>
        </is>
      </c>
      <c r="J368" s="135" t="inlineStr">
        <is>
          <t>1.493</t>
        </is>
      </c>
      <c r="K368" s="135" t="inlineStr">
        <is>
          <t>Bộ</t>
        </is>
      </c>
      <c r="L368" s="135" t="n"/>
      <c r="M368" s="135" t="n"/>
      <c r="N368" s="136" t="n"/>
      <c r="O368" s="136" t="n"/>
      <c r="P368" s="136" t="n"/>
      <c r="Q368" s="136" t="n"/>
      <c r="R368" s="136" t="n"/>
      <c r="S368" s="135" t="inlineStr">
        <is>
          <t>🟢 CÓ</t>
        </is>
      </c>
    </row>
    <row r="369">
      <c r="A369" s="134" t="inlineStr">
        <is>
          <t>HYUNDAI</t>
        </is>
      </c>
      <c r="B369" s="32" t="inlineStr">
        <is>
          <t>G6DA/G6DB/G6DH</t>
        </is>
      </c>
      <c r="D369" s="32" t="inlineStr">
        <is>
          <t>M</t>
        </is>
      </c>
      <c r="E369" s="135" t="inlineStr">
        <is>
          <t>Miểng baze</t>
        </is>
      </c>
      <c r="F369" s="135" t="inlineStr">
        <is>
          <t>21020 3C930</t>
        </is>
      </c>
      <c r="G369" s="135" t="n"/>
      <c r="H369" s="135" t="inlineStr">
        <is>
          <t>73.5</t>
        </is>
      </c>
      <c r="I369" s="135" t="inlineStr">
        <is>
          <t>18</t>
        </is>
      </c>
      <c r="J369" s="135" t="inlineStr">
        <is>
          <t>2.235</t>
        </is>
      </c>
      <c r="K369" s="135" t="inlineStr">
        <is>
          <t>Bộ</t>
        </is>
      </c>
      <c r="L369" s="135" t="n"/>
      <c r="M369" s="135" t="n"/>
      <c r="N369" s="136" t="n"/>
      <c r="O369" s="136" t="n"/>
      <c r="P369" s="136" t="n"/>
      <c r="Q369" s="136" t="n"/>
      <c r="R369" s="136" t="n"/>
      <c r="S369" s="135" t="inlineStr">
        <is>
          <t>🟢 CÓ</t>
        </is>
      </c>
    </row>
    <row r="370">
      <c r="A370" s="134" t="inlineStr">
        <is>
          <t>HYUNDAI</t>
        </is>
      </c>
      <c r="B370" s="32" t="inlineStr">
        <is>
          <t>G6DA/G6DB/G6DH</t>
        </is>
      </c>
      <c r="D370" s="32" t="inlineStr">
        <is>
          <t>R</t>
        </is>
      </c>
      <c r="E370" s="135" t="inlineStr">
        <is>
          <t>Miểng dên</t>
        </is>
      </c>
      <c r="F370" s="135" t="inlineStr">
        <is>
          <t>23060 3C944</t>
        </is>
      </c>
      <c r="G370" s="135" t="n"/>
      <c r="H370" s="135" t="inlineStr">
        <is>
          <t>58</t>
        </is>
      </c>
      <c r="I370" s="135" t="inlineStr">
        <is>
          <t>16</t>
        </is>
      </c>
      <c r="J370" s="135" t="inlineStr">
        <is>
          <t>1.493</t>
        </is>
      </c>
      <c r="K370" s="135" t="inlineStr">
        <is>
          <t>Bộ</t>
        </is>
      </c>
      <c r="L370" s="135" t="n"/>
      <c r="M370" s="135" t="n"/>
      <c r="N370" s="136" t="n"/>
      <c r="O370" s="136" t="n"/>
      <c r="P370" s="136" t="n"/>
      <c r="Q370" s="136" t="n"/>
      <c r="R370" s="136" t="n"/>
      <c r="S370" s="135" t="inlineStr">
        <is>
          <t>🟢 CÓ</t>
        </is>
      </c>
    </row>
    <row r="371">
      <c r="A371" s="137" t="inlineStr">
        <is>
          <t>◆ ISUZU (82 sản phẩm)</t>
        </is>
      </c>
      <c r="B371" s="138" t="n"/>
      <c r="D371" s="138" t="n"/>
      <c r="E371" s="138" t="n"/>
      <c r="F371" s="138" t="n"/>
      <c r="G371" s="138" t="n"/>
      <c r="H371" s="138" t="n"/>
      <c r="I371" s="138" t="n"/>
      <c r="J371" s="138" t="n"/>
      <c r="K371" s="138" t="n"/>
      <c r="L371" s="138" t="n"/>
      <c r="M371" s="138" t="n"/>
      <c r="N371" s="138" t="n"/>
      <c r="O371" s="138" t="n"/>
      <c r="P371" s="138" t="n"/>
      <c r="Q371" s="138" t="n"/>
      <c r="R371" s="138" t="n"/>
      <c r="S371" s="138" t="n"/>
    </row>
    <row r="372">
      <c r="A372" s="134" t="inlineStr">
        <is>
          <t>ISUZU</t>
        </is>
      </c>
      <c r="B372" s="32" t="inlineStr">
        <is>
          <t>169</t>
        </is>
      </c>
      <c r="D372" s="32" t="inlineStr">
        <is>
          <t>M</t>
        </is>
      </c>
      <c r="E372" s="135" t="inlineStr">
        <is>
          <t>Miểng baze</t>
        </is>
      </c>
      <c r="F372" s="135" t="inlineStr">
        <is>
          <t>5M2224A</t>
        </is>
      </c>
      <c r="G372" s="135" t="n"/>
      <c r="H372" s="135" t="inlineStr">
        <is>
          <t>78.08722</t>
        </is>
      </c>
      <c r="I372" s="135" t="inlineStr">
        <is>
          <t>20.67814</t>
        </is>
      </c>
      <c r="J372" s="135" t="inlineStr">
        <is>
          <t>4.04368</t>
        </is>
      </c>
      <c r="K372" s="135" t="inlineStr">
        <is>
          <t>Bộ</t>
        </is>
      </c>
      <c r="L372" s="135" t="n"/>
      <c r="M372" s="135" t="n"/>
      <c r="N372" s="136" t="n"/>
      <c r="O372" s="136" t="n"/>
      <c r="P372" s="136" t="n"/>
      <c r="Q372" s="136" t="n"/>
      <c r="R372" s="136" t="n"/>
      <c r="S372" s="135" t="inlineStr">
        <is>
          <t>🟢 CÓ</t>
        </is>
      </c>
    </row>
    <row r="373">
      <c r="A373" s="134" t="inlineStr">
        <is>
          <t>ISUZU</t>
        </is>
      </c>
      <c r="B373" s="32" t="inlineStr">
        <is>
          <t>169</t>
        </is>
      </c>
      <c r="D373" s="32" t="inlineStr">
        <is>
          <t>R</t>
        </is>
      </c>
      <c r="E373" s="135" t="inlineStr">
        <is>
          <t>Miểng dên</t>
        </is>
      </c>
      <c r="F373" s="135" t="inlineStr">
        <is>
          <t>4B2290A</t>
        </is>
      </c>
      <c r="G373" s="135" t="n"/>
      <c r="H373" s="135" t="inlineStr">
        <is>
          <t>60.3377</t>
        </is>
      </c>
      <c r="I373" s="135" t="inlineStr">
        <is>
          <t>20.5994</t>
        </is>
      </c>
      <c r="J373" s="135" t="inlineStr">
        <is>
          <t>1.80594</t>
        </is>
      </c>
      <c r="K373" s="135" t="inlineStr">
        <is>
          <t>Bộ</t>
        </is>
      </c>
      <c r="L373" s="135" t="n"/>
      <c r="M373" s="135" t="n"/>
      <c r="N373" s="136" t="n"/>
      <c r="O373" s="136" t="n"/>
      <c r="P373" s="136" t="n"/>
      <c r="Q373" s="136" t="n"/>
      <c r="R373" s="136" t="n"/>
      <c r="S373" s="135" t="inlineStr">
        <is>
          <t>🟢 CÓ</t>
        </is>
      </c>
    </row>
    <row r="374">
      <c r="A374" s="134" t="inlineStr">
        <is>
          <t>ISUZU</t>
        </is>
      </c>
      <c r="B374" s="32" t="inlineStr">
        <is>
          <t>211</t>
        </is>
      </c>
      <c r="D374" s="32" t="inlineStr">
        <is>
          <t>M</t>
        </is>
      </c>
      <c r="E374" s="135" t="inlineStr">
        <is>
          <t>Miểng baze</t>
        </is>
      </c>
      <c r="F374" s="135" t="inlineStr">
        <is>
          <t>6M2224A</t>
        </is>
      </c>
      <c r="G374" s="135" t="n"/>
      <c r="H374" s="135" t="inlineStr">
        <is>
          <t>78.08722</t>
        </is>
      </c>
      <c r="I374" s="135" t="inlineStr">
        <is>
          <t>20.67814</t>
        </is>
      </c>
      <c r="J374" s="135" t="inlineStr">
        <is>
          <t>4.04368</t>
        </is>
      </c>
      <c r="K374" s="135" t="inlineStr">
        <is>
          <t>Bộ</t>
        </is>
      </c>
      <c r="L374" s="135" t="n"/>
      <c r="M374" s="135" t="n"/>
      <c r="N374" s="136" t="n"/>
      <c r="O374" s="136" t="n"/>
      <c r="P374" s="136" t="n"/>
      <c r="Q374" s="136" t="n"/>
      <c r="R374" s="136" t="n"/>
      <c r="S374" s="135" t="inlineStr">
        <is>
          <t>🟢 CÓ</t>
        </is>
      </c>
    </row>
    <row r="375">
      <c r="A375" s="134" t="inlineStr">
        <is>
          <t>ISUZU</t>
        </is>
      </c>
      <c r="B375" s="32" t="inlineStr">
        <is>
          <t>211</t>
        </is>
      </c>
      <c r="D375" s="32" t="inlineStr">
        <is>
          <t>R</t>
        </is>
      </c>
      <c r="E375" s="135" t="inlineStr">
        <is>
          <t>Miểng dên</t>
        </is>
      </c>
      <c r="F375" s="135" t="inlineStr">
        <is>
          <t>5B2290A</t>
        </is>
      </c>
      <c r="G375" s="135" t="n"/>
      <c r="H375" s="135" t="inlineStr">
        <is>
          <t>60.3377</t>
        </is>
      </c>
      <c r="I375" s="135" t="inlineStr">
        <is>
          <t>20.5994</t>
        </is>
      </c>
      <c r="J375" s="135" t="inlineStr">
        <is>
          <t>1.80594</t>
        </is>
      </c>
      <c r="K375" s="135" t="inlineStr">
        <is>
          <t>Bộ</t>
        </is>
      </c>
      <c r="L375" s="135" t="n"/>
      <c r="M375" s="135" t="n"/>
      <c r="N375" s="136" t="n"/>
      <c r="O375" s="136" t="n"/>
      <c r="P375" s="136" t="n"/>
      <c r="Q375" s="136" t="n"/>
      <c r="R375" s="136" t="n"/>
      <c r="S375" s="135" t="n"/>
    </row>
    <row r="376">
      <c r="A376" s="134" t="inlineStr">
        <is>
          <t>ISUZU</t>
        </is>
      </c>
      <c r="B376" s="32" t="inlineStr">
        <is>
          <t>2180cc Chevrolet Eng.</t>
        </is>
      </c>
      <c r="D376" s="32" t="inlineStr">
        <is>
          <t>M</t>
        </is>
      </c>
      <c r="E376" s="135" t="inlineStr">
        <is>
          <t>Miểng baze</t>
        </is>
      </c>
      <c r="F376" s="135" t="inlineStr">
        <is>
          <t>5M7124A</t>
        </is>
      </c>
      <c r="G376" s="135" t="n"/>
      <c r="H376" s="135" t="inlineStr">
        <is>
          <t>68.275</t>
        </is>
      </c>
      <c r="I376" s="135" t="inlineStr">
        <is>
          <t>18.85</t>
        </is>
      </c>
      <c r="J376" s="135" t="inlineStr">
        <is>
          <t>2.423</t>
        </is>
      </c>
      <c r="K376" s="135" t="inlineStr">
        <is>
          <t>Bộ</t>
        </is>
      </c>
      <c r="L376" s="135" t="n"/>
      <c r="M376" s="135" t="n"/>
      <c r="N376" s="136" t="n"/>
      <c r="O376" s="136" t="n"/>
      <c r="P376" s="136" t="n"/>
      <c r="Q376" s="136" t="n"/>
      <c r="R376" s="136" t="n"/>
      <c r="S376" s="135" t="inlineStr">
        <is>
          <t>🟢 CÓ</t>
        </is>
      </c>
    </row>
    <row r="377">
      <c r="A377" s="134" t="inlineStr">
        <is>
          <t>ISUZU</t>
        </is>
      </c>
      <c r="B377" s="32" t="inlineStr">
        <is>
          <t>2180cc Chevrolet Eng.</t>
        </is>
      </c>
      <c r="D377" s="32" t="inlineStr">
        <is>
          <t>R</t>
        </is>
      </c>
      <c r="E377" s="135" t="inlineStr">
        <is>
          <t>Miểng dên</t>
        </is>
      </c>
      <c r="F377" s="135" t="inlineStr">
        <is>
          <t>4B745A</t>
        </is>
      </c>
      <c r="G377" s="135" t="n"/>
      <c r="H377" s="135" t="inlineStr">
        <is>
          <t>53.988</t>
        </is>
      </c>
      <c r="I377" s="135" t="inlineStr">
        <is>
          <t>21.4</t>
        </is>
      </c>
      <c r="J377" s="135" t="inlineStr">
        <is>
          <t>1.577</t>
        </is>
      </c>
      <c r="K377" s="135" t="inlineStr">
        <is>
          <t>Bộ</t>
        </is>
      </c>
      <c r="L377" s="135" t="n"/>
      <c r="M377" s="135" t="n"/>
      <c r="N377" s="136" t="n"/>
      <c r="O377" s="136" t="n"/>
      <c r="P377" s="136" t="n"/>
      <c r="Q377" s="136" t="n"/>
      <c r="R377" s="136" t="n"/>
      <c r="S377" s="135" t="inlineStr">
        <is>
          <t>🟢 CÓ</t>
        </is>
      </c>
    </row>
    <row r="378">
      <c r="A378" s="134" t="inlineStr">
        <is>
          <t>ISUZU</t>
        </is>
      </c>
      <c r="B378" s="32" t="inlineStr">
        <is>
          <t>256</t>
        </is>
      </c>
      <c r="D378" s="32" t="inlineStr">
        <is>
          <t>M</t>
        </is>
      </c>
      <c r="E378" s="135" t="inlineStr">
        <is>
          <t>Miểng baze</t>
        </is>
      </c>
      <c r="F378" s="135" t="inlineStr">
        <is>
          <t>7M2224A</t>
        </is>
      </c>
      <c r="G378" s="135" t="n"/>
      <c r="H378" s="135" t="inlineStr">
        <is>
          <t>78.08722</t>
        </is>
      </c>
      <c r="I378" s="135" t="inlineStr">
        <is>
          <t>20.67814</t>
        </is>
      </c>
      <c r="J378" s="135" t="inlineStr">
        <is>
          <t>4.04368</t>
        </is>
      </c>
      <c r="K378" s="135" t="inlineStr">
        <is>
          <t>Bộ</t>
        </is>
      </c>
      <c r="L378" s="135" t="n"/>
      <c r="M378" s="135" t="n"/>
      <c r="N378" s="136" t="n"/>
      <c r="O378" s="136" t="n"/>
      <c r="P378" s="136" t="n"/>
      <c r="Q378" s="136" t="n"/>
      <c r="R378" s="136" t="n"/>
      <c r="S378" s="135" t="inlineStr">
        <is>
          <t>🟢 CÓ</t>
        </is>
      </c>
    </row>
    <row r="379">
      <c r="A379" s="134" t="inlineStr">
        <is>
          <t>ISUZU</t>
        </is>
      </c>
      <c r="B379" s="32" t="inlineStr">
        <is>
          <t>256</t>
        </is>
      </c>
      <c r="D379" s="32" t="inlineStr">
        <is>
          <t>R</t>
        </is>
      </c>
      <c r="E379" s="135" t="inlineStr">
        <is>
          <t>Miểng dên</t>
        </is>
      </c>
      <c r="F379" s="135" t="inlineStr">
        <is>
          <t>6B2290A</t>
        </is>
      </c>
      <c r="G379" s="135" t="n"/>
      <c r="H379" s="135" t="inlineStr">
        <is>
          <t>60.3377</t>
        </is>
      </c>
      <c r="I379" s="135" t="inlineStr">
        <is>
          <t>20.5994</t>
        </is>
      </c>
      <c r="J379" s="135" t="inlineStr">
        <is>
          <t>1.80594</t>
        </is>
      </c>
      <c r="K379" s="135" t="inlineStr">
        <is>
          <t>Bộ</t>
        </is>
      </c>
      <c r="L379" s="135" t="n"/>
      <c r="M379" s="135" t="n"/>
      <c r="N379" s="136" t="n"/>
      <c r="O379" s="136" t="n"/>
      <c r="P379" s="136" t="n"/>
      <c r="Q379" s="136" t="n"/>
      <c r="R379" s="136" t="n"/>
      <c r="S379" s="135" t="inlineStr">
        <is>
          <t>🟢 CÓ</t>
        </is>
      </c>
    </row>
    <row r="380">
      <c r="A380" s="134" t="inlineStr">
        <is>
          <t>ISUZU</t>
        </is>
      </c>
      <c r="B380" s="32" t="inlineStr">
        <is>
          <t>323</t>
        </is>
      </c>
      <c r="D380" s="32" t="inlineStr">
        <is>
          <t>M</t>
        </is>
      </c>
      <c r="E380" s="135" t="inlineStr">
        <is>
          <t>Miểng baze</t>
        </is>
      </c>
      <c r="F380" s="135" t="inlineStr">
        <is>
          <t>5M7298A</t>
        </is>
      </c>
      <c r="G380" s="135" t="n"/>
      <c r="H380" s="135" t="inlineStr">
        <is>
          <t>69.88556</t>
        </is>
      </c>
      <c r="I380" s="135" t="inlineStr">
        <is>
          <t>20.447</t>
        </is>
      </c>
      <c r="J380" s="135" t="inlineStr">
        <is>
          <t>2.4257</t>
        </is>
      </c>
      <c r="K380" s="135" t="inlineStr">
        <is>
          <t>Bộ</t>
        </is>
      </c>
      <c r="L380" s="135" t="n"/>
      <c r="M380" s="135" t="n"/>
      <c r="N380" s="136" t="n"/>
      <c r="O380" s="136" t="n"/>
      <c r="P380" s="136" t="n"/>
      <c r="Q380" s="136" t="n"/>
      <c r="R380" s="136" t="n"/>
      <c r="S380" s="135" t="inlineStr">
        <is>
          <t>🟢 CÓ</t>
        </is>
      </c>
    </row>
    <row r="381">
      <c r="A381" s="134" t="inlineStr">
        <is>
          <t>ISUZU</t>
        </is>
      </c>
      <c r="B381" s="32" t="inlineStr">
        <is>
          <t>323</t>
        </is>
      </c>
      <c r="D381" s="32" t="inlineStr">
        <is>
          <t>R</t>
        </is>
      </c>
      <c r="E381" s="135" t="inlineStr">
        <is>
          <t>Miểng dên</t>
        </is>
      </c>
      <c r="F381" s="135" t="inlineStr">
        <is>
          <t>8B663P</t>
        </is>
      </c>
      <c r="G381" s="135" t="n"/>
      <c r="H381" s="135" t="inlineStr">
        <is>
          <t>56.52</t>
        </is>
      </c>
      <c r="I381" s="135" t="inlineStr">
        <is>
          <t>21.4</t>
        </is>
      </c>
      <c r="J381" s="135" t="inlineStr">
        <is>
          <t>1.58</t>
        </is>
      </c>
      <c r="K381" s="135" t="inlineStr">
        <is>
          <t>Bộ</t>
        </is>
      </c>
      <c r="L381" s="135" t="n"/>
      <c r="M381" s="135" t="n"/>
      <c r="N381" s="136" t="n"/>
      <c r="O381" s="136" t="n"/>
      <c r="P381" s="136" t="n"/>
      <c r="Q381" s="136" t="n"/>
      <c r="R381" s="136" t="n"/>
      <c r="S381" s="135" t="inlineStr">
        <is>
          <t>🟢 CÓ</t>
        </is>
      </c>
    </row>
    <row r="382">
      <c r="A382" s="134" t="inlineStr">
        <is>
          <t>ISUZU</t>
        </is>
      </c>
      <c r="B382" s="32" t="inlineStr">
        <is>
          <t>3AE1/3AF1</t>
        </is>
      </c>
      <c r="D382" s="32" t="inlineStr">
        <is>
          <t>M</t>
        </is>
      </c>
      <c r="E382" s="135" t="inlineStr">
        <is>
          <t>Miểng baze</t>
        </is>
      </c>
      <c r="F382" s="135" t="inlineStr">
        <is>
          <t>5-11510-033</t>
        </is>
      </c>
      <c r="G382" s="135" t="n"/>
      <c r="H382" s="135" t="inlineStr">
        <is>
          <t>74</t>
        </is>
      </c>
      <c r="I382" s="135" t="inlineStr">
        <is>
          <t>26.63</t>
        </is>
      </c>
      <c r="J382" s="135" t="inlineStr">
        <is>
          <t>2.017</t>
        </is>
      </c>
      <c r="K382" s="135" t="inlineStr">
        <is>
          <t>Bộ</t>
        </is>
      </c>
      <c r="L382" s="135" t="n"/>
      <c r="M382" s="135" t="n"/>
      <c r="N382" s="136" t="n"/>
      <c r="O382" s="136" t="n"/>
      <c r="P382" s="136" t="n"/>
      <c r="Q382" s="136" t="n"/>
      <c r="R382" s="136" t="n"/>
      <c r="S382" s="135" t="inlineStr">
        <is>
          <t>🟢 CÓ</t>
        </is>
      </c>
    </row>
    <row r="383">
      <c r="A383" s="134" t="inlineStr">
        <is>
          <t>ISUZU</t>
        </is>
      </c>
      <c r="B383" s="32" t="inlineStr">
        <is>
          <t>3AE1/3AF1</t>
        </is>
      </c>
      <c r="D383" s="32" t="inlineStr">
        <is>
          <t>R</t>
        </is>
      </c>
      <c r="E383" s="135" t="inlineStr">
        <is>
          <t>Miểng dên</t>
        </is>
      </c>
      <c r="F383" s="135" t="inlineStr">
        <is>
          <t>8-94110-930</t>
        </is>
      </c>
      <c r="G383" s="135" t="n"/>
      <c r="H383" s="135" t="inlineStr">
        <is>
          <t>52</t>
        </is>
      </c>
      <c r="I383" s="135" t="inlineStr">
        <is>
          <t>22.13</t>
        </is>
      </c>
      <c r="J383" s="135" t="inlineStr">
        <is>
          <t>1.505</t>
        </is>
      </c>
      <c r="K383" s="135" t="inlineStr">
        <is>
          <t>Bộ</t>
        </is>
      </c>
      <c r="L383" s="135" t="n"/>
      <c r="M383" s="135" t="n"/>
      <c r="N383" s="136" t="n"/>
      <c r="O383" s="136" t="n"/>
      <c r="P383" s="136" t="n"/>
      <c r="Q383" s="136" t="n"/>
      <c r="R383" s="136" t="n"/>
      <c r="S383" s="135" t="inlineStr">
        <is>
          <t>🟢 CÓ</t>
        </is>
      </c>
    </row>
    <row r="384">
      <c r="A384" s="134" t="inlineStr">
        <is>
          <t>ISUZU</t>
        </is>
      </c>
      <c r="B384" s="32" t="inlineStr">
        <is>
          <t>3KR1</t>
        </is>
      </c>
      <c r="C384" t="inlineStr">
        <is>
          <t>81</t>
        </is>
      </c>
      <c r="D384" s="32" t="inlineStr">
        <is>
          <t>M</t>
        </is>
      </c>
      <c r="E384" s="135" t="inlineStr">
        <is>
          <t>Miểng baze</t>
        </is>
      </c>
      <c r="F384" s="135" t="inlineStr">
        <is>
          <t>5-11510-066</t>
        </is>
      </c>
      <c r="G384" s="135" t="n"/>
      <c r="H384" s="135" t="inlineStr">
        <is>
          <t>64</t>
        </is>
      </c>
      <c r="I384" s="135" t="inlineStr">
        <is>
          <t>16.52</t>
        </is>
      </c>
      <c r="J384" s="135" t="inlineStr">
        <is>
          <t>2.009</t>
        </is>
      </c>
      <c r="K384" s="135" t="inlineStr">
        <is>
          <t>Bộ</t>
        </is>
      </c>
      <c r="L384" s="135" t="n"/>
      <c r="M384" s="135" t="n"/>
      <c r="N384" s="136" t="n"/>
      <c r="O384" s="136" t="n"/>
      <c r="P384" s="136" t="n"/>
      <c r="Q384" s="136" t="n"/>
      <c r="R384" s="136" t="n"/>
      <c r="S384" s="135" t="inlineStr">
        <is>
          <t>🟢 CÓ</t>
        </is>
      </c>
    </row>
    <row r="385">
      <c r="A385" s="134" t="inlineStr">
        <is>
          <t>ISUZU</t>
        </is>
      </c>
      <c r="B385" s="32" t="inlineStr">
        <is>
          <t>3KR1</t>
        </is>
      </c>
      <c r="C385" t="inlineStr">
        <is>
          <t>81</t>
        </is>
      </c>
      <c r="D385" s="32" t="inlineStr">
        <is>
          <t>R</t>
        </is>
      </c>
      <c r="E385" s="135" t="inlineStr">
        <is>
          <t>Miểng dên</t>
        </is>
      </c>
      <c r="F385" s="135" t="inlineStr">
        <is>
          <t>8-94110-930</t>
        </is>
      </c>
      <c r="G385" s="135" t="n"/>
      <c r="H385" s="135" t="inlineStr">
        <is>
          <t>52</t>
        </is>
      </c>
      <c r="I385" s="135" t="inlineStr">
        <is>
          <t>22.13</t>
        </is>
      </c>
      <c r="J385" s="135" t="inlineStr">
        <is>
          <t>1.505</t>
        </is>
      </c>
      <c r="K385" s="135" t="inlineStr">
        <is>
          <t>Bộ</t>
        </is>
      </c>
      <c r="L385" s="135" t="n"/>
      <c r="M385" s="135" t="n"/>
      <c r="N385" s="136" t="n"/>
      <c r="O385" s="136" t="n"/>
      <c r="P385" s="136" t="n"/>
      <c r="Q385" s="136" t="n"/>
      <c r="R385" s="136" t="n"/>
      <c r="S385" s="135" t="inlineStr">
        <is>
          <t>🟢 CÓ</t>
        </is>
      </c>
    </row>
    <row r="386">
      <c r="A386" s="134" t="inlineStr">
        <is>
          <t>ISUZU</t>
        </is>
      </c>
      <c r="B386" s="32" t="inlineStr">
        <is>
          <t>3LB1/3KA1, 3KB1, 3KC1</t>
        </is>
      </c>
      <c r="C386" t="inlineStr">
        <is>
          <t>74/77.4</t>
        </is>
      </c>
      <c r="D386" s="32" t="inlineStr">
        <is>
          <t>M</t>
        </is>
      </c>
      <c r="E386" s="135" t="inlineStr">
        <is>
          <t>Miểng baze</t>
        </is>
      </c>
      <c r="F386" s="135" t="inlineStr">
        <is>
          <t>MS-1647A</t>
        </is>
      </c>
      <c r="G386" s="135" t="n"/>
      <c r="H386" s="135" t="inlineStr">
        <is>
          <t>55.98</t>
        </is>
      </c>
      <c r="I386" s="135" t="inlineStr">
        <is>
          <t>16.5</t>
        </is>
      </c>
      <c r="J386" s="135" t="inlineStr">
        <is>
          <t>2.003</t>
        </is>
      </c>
      <c r="K386" s="135" t="inlineStr">
        <is>
          <t>Bộ</t>
        </is>
      </c>
      <c r="L386" s="135" t="n"/>
      <c r="M386" s="135" t="n"/>
      <c r="N386" s="136" t="n"/>
      <c r="O386" s="136" t="n"/>
      <c r="P386" s="136" t="n"/>
      <c r="Q386" s="136" t="n"/>
      <c r="R386" s="136" t="n"/>
      <c r="S386" s="135" t="inlineStr">
        <is>
          <t>🟢 CÓ</t>
        </is>
      </c>
    </row>
    <row r="387">
      <c r="A387" s="134" t="inlineStr">
        <is>
          <t>ISUZU</t>
        </is>
      </c>
      <c r="B387" s="32" t="inlineStr">
        <is>
          <t>3LB1/3KA1, 3KB1, 3KC1</t>
        </is>
      </c>
      <c r="C387" t="inlineStr">
        <is>
          <t>74/77.4</t>
        </is>
      </c>
      <c r="D387" s="32" t="inlineStr">
        <is>
          <t>R</t>
        </is>
      </c>
      <c r="E387" s="135" t="inlineStr">
        <is>
          <t>Miểng dên</t>
        </is>
      </c>
      <c r="F387" s="135" t="inlineStr">
        <is>
          <t>CB-1647A</t>
        </is>
      </c>
      <c r="G387" s="135" t="n"/>
      <c r="H387" s="135" t="inlineStr">
        <is>
          <t>46</t>
        </is>
      </c>
      <c r="I387" s="135" t="inlineStr">
        <is>
          <t>16.5</t>
        </is>
      </c>
      <c r="J387" s="135" t="inlineStr">
        <is>
          <t>1.51</t>
        </is>
      </c>
      <c r="K387" s="135" t="inlineStr">
        <is>
          <t>Bộ</t>
        </is>
      </c>
      <c r="L387" s="135" t="n"/>
      <c r="M387" s="135" t="n"/>
      <c r="N387" s="136" t="n"/>
      <c r="O387" s="136" t="n"/>
      <c r="P387" s="136" t="n"/>
      <c r="Q387" s="136" t="n"/>
      <c r="R387" s="136" t="n"/>
      <c r="S387" s="135" t="inlineStr">
        <is>
          <t>🟢 CÓ</t>
        </is>
      </c>
    </row>
    <row r="388">
      <c r="A388" s="134" t="inlineStr">
        <is>
          <t>ISUZU</t>
        </is>
      </c>
      <c r="B388" s="32" t="inlineStr">
        <is>
          <t>3LD1/3LE1</t>
        </is>
      </c>
      <c r="C388" t="inlineStr">
        <is>
          <t>83</t>
        </is>
      </c>
      <c r="D388" s="32" t="inlineStr">
        <is>
          <t>M</t>
        </is>
      </c>
      <c r="E388" s="135" t="inlineStr">
        <is>
          <t>Miểng baze</t>
        </is>
      </c>
      <c r="F388" s="135" t="inlineStr">
        <is>
          <t>8-98089-085</t>
        </is>
      </c>
      <c r="G388" s="135" t="n"/>
      <c r="H388" s="135" t="inlineStr">
        <is>
          <t>64</t>
        </is>
      </c>
      <c r="I388" s="135" t="inlineStr">
        <is>
          <t>16.52</t>
        </is>
      </c>
      <c r="J388" s="135" t="inlineStr">
        <is>
          <t>2.009</t>
        </is>
      </c>
      <c r="K388" s="135" t="inlineStr">
        <is>
          <t>Bộ</t>
        </is>
      </c>
      <c r="L388" s="135" t="n"/>
      <c r="M388" s="135" t="n"/>
      <c r="N388" s="136" t="n"/>
      <c r="O388" s="136" t="n"/>
      <c r="P388" s="136" t="n"/>
      <c r="Q388" s="136" t="n"/>
      <c r="R388" s="136" t="n"/>
      <c r="S388" s="135" t="inlineStr">
        <is>
          <t>🟢 CÓ</t>
        </is>
      </c>
    </row>
    <row r="389">
      <c r="A389" s="134" t="inlineStr">
        <is>
          <t>ISUZU</t>
        </is>
      </c>
      <c r="B389" s="32" t="inlineStr">
        <is>
          <t>3LD1/3LE1</t>
        </is>
      </c>
      <c r="C389" t="inlineStr">
        <is>
          <t>83</t>
        </is>
      </c>
      <c r="D389" s="32" t="inlineStr">
        <is>
          <t>R</t>
        </is>
      </c>
      <c r="E389" s="135" t="inlineStr">
        <is>
          <t>Miểng dên</t>
        </is>
      </c>
      <c r="F389" s="135" t="inlineStr">
        <is>
          <t>8-94110-930</t>
        </is>
      </c>
      <c r="G389" s="135" t="n"/>
      <c r="H389" s="135" t="inlineStr">
        <is>
          <t>52</t>
        </is>
      </c>
      <c r="I389" s="135" t="inlineStr">
        <is>
          <t>22.13</t>
        </is>
      </c>
      <c r="J389" s="135" t="inlineStr">
        <is>
          <t>1.505</t>
        </is>
      </c>
      <c r="K389" s="135" t="inlineStr">
        <is>
          <t>Bộ</t>
        </is>
      </c>
      <c r="L389" s="135" t="n"/>
      <c r="M389" s="135" t="n"/>
      <c r="N389" s="136" t="n"/>
      <c r="O389" s="136" t="n"/>
      <c r="P389" s="136" t="n"/>
      <c r="Q389" s="136" t="n"/>
      <c r="R389" s="136" t="n"/>
      <c r="S389" s="135" t="inlineStr">
        <is>
          <t>🟢 CÓ</t>
        </is>
      </c>
    </row>
    <row r="390">
      <c r="A390" s="134" t="inlineStr">
        <is>
          <t>ISUZU</t>
        </is>
      </c>
      <c r="B390" s="32" t="inlineStr">
        <is>
          <t>4294cc Chevrolet Eng.</t>
        </is>
      </c>
      <c r="D390" s="32" t="inlineStr">
        <is>
          <t>M</t>
        </is>
      </c>
      <c r="E390" s="135" t="inlineStr">
        <is>
          <t>Miểng baze</t>
        </is>
      </c>
      <c r="F390" s="135" t="inlineStr">
        <is>
          <t>4M1454A</t>
        </is>
      </c>
      <c r="G390" s="135" t="n"/>
      <c r="H390" s="135" t="inlineStr">
        <is>
          <t>67.094</t>
        </is>
      </c>
      <c r="I390" s="135" t="inlineStr">
        <is>
          <t>20.4978</t>
        </is>
      </c>
      <c r="J390" s="135" t="inlineStr">
        <is>
          <t>2.426</t>
        </is>
      </c>
      <c r="K390" s="135" t="inlineStr">
        <is>
          <t>Bộ</t>
        </is>
      </c>
      <c r="L390" s="135" t="n"/>
      <c r="M390" s="135" t="n"/>
      <c r="N390" s="136" t="n"/>
      <c r="O390" s="136" t="n"/>
      <c r="P390" s="136" t="n"/>
      <c r="Q390" s="136" t="n"/>
      <c r="R390" s="136" t="n"/>
      <c r="S390" s="135" t="inlineStr">
        <is>
          <t>🟢 CÓ</t>
        </is>
      </c>
    </row>
    <row r="391">
      <c r="A391" s="134" t="inlineStr">
        <is>
          <t>ISUZU</t>
        </is>
      </c>
      <c r="B391" s="32" t="inlineStr">
        <is>
          <t>4294cc Chevrolet Eng.</t>
        </is>
      </c>
      <c r="D391" s="32" t="inlineStr">
        <is>
          <t>R</t>
        </is>
      </c>
      <c r="E391" s="135" t="inlineStr">
        <is>
          <t>Miểng dên</t>
        </is>
      </c>
      <c r="F391" s="135" t="inlineStr">
        <is>
          <t>6B1358A</t>
        </is>
      </c>
      <c r="G391" s="135" t="n"/>
      <c r="H391" s="135" t="inlineStr">
        <is>
          <t>60.343</t>
        </is>
      </c>
      <c r="I391" s="135" t="inlineStr">
        <is>
          <t>19.13</t>
        </is>
      </c>
      <c r="J391" s="135" t="inlineStr">
        <is>
          <t>1.575</t>
        </is>
      </c>
      <c r="K391" s="135" t="inlineStr">
        <is>
          <t>Bộ</t>
        </is>
      </c>
      <c r="L391" s="135" t="n"/>
      <c r="M391" s="135" t="n"/>
      <c r="N391" s="136" t="n"/>
      <c r="O391" s="136" t="n"/>
      <c r="P391" s="136" t="n"/>
      <c r="Q391" s="136" t="n"/>
      <c r="R391" s="136" t="n"/>
      <c r="S391" s="135" t="inlineStr">
        <is>
          <t>🟢 CÓ</t>
        </is>
      </c>
    </row>
    <row r="392">
      <c r="A392" s="134" t="inlineStr">
        <is>
          <t>ISUZU</t>
        </is>
      </c>
      <c r="B392" s="32" t="inlineStr">
        <is>
          <t>4BB1/4BA1/4BC1/4BC2/4BE1/4BE2</t>
        </is>
      </c>
      <c r="C392" t="inlineStr">
        <is>
          <t>98/102/105</t>
        </is>
      </c>
      <c r="D392" s="32" t="inlineStr">
        <is>
          <t>M</t>
        </is>
      </c>
      <c r="E392" s="135" t="inlineStr">
        <is>
          <t>Miểng baze</t>
        </is>
      </c>
      <c r="F392" s="135" t="inlineStr">
        <is>
          <t>8-94114-564</t>
        </is>
      </c>
      <c r="G392" s="135" t="n">
        <v>76</v>
      </c>
      <c r="H392" s="135" t="inlineStr">
        <is>
          <t>81</t>
        </is>
      </c>
      <c r="I392" s="135" t="inlineStr">
        <is>
          <t>27.83</t>
        </is>
      </c>
      <c r="J392" s="135" t="inlineStr">
        <is>
          <t>2.525</t>
        </is>
      </c>
      <c r="K392" s="135" t="inlineStr">
        <is>
          <t>Bộ</t>
        </is>
      </c>
      <c r="L392" s="135" t="n"/>
      <c r="M392" s="135" t="n"/>
      <c r="N392" s="136" t="n"/>
      <c r="O392" s="136" t="n"/>
      <c r="P392" s="136" t="n"/>
      <c r="Q392" s="136" t="n"/>
      <c r="R392" s="136" t="n"/>
      <c r="S392" s="135" t="inlineStr">
        <is>
          <t>🟢 CÓ</t>
        </is>
      </c>
    </row>
    <row r="393">
      <c r="A393" s="134" t="inlineStr">
        <is>
          <t>ISUZU</t>
        </is>
      </c>
      <c r="B393" s="32" t="inlineStr">
        <is>
          <t>4BB1/4BA1/4BC1/4BC2/4BE1/4BE2</t>
        </is>
      </c>
      <c r="C393" t="inlineStr">
        <is>
          <t>98/102/105</t>
        </is>
      </c>
      <c r="D393" s="32" t="inlineStr">
        <is>
          <t>R</t>
        </is>
      </c>
      <c r="E393" s="135" t="inlineStr">
        <is>
          <t>Miểng dên</t>
        </is>
      </c>
      <c r="F393" s="135" t="inlineStr">
        <is>
          <t>9-12271-002</t>
        </is>
      </c>
      <c r="G393" s="135" t="n"/>
      <c r="H393" s="135" t="inlineStr">
        <is>
          <t>68</t>
        </is>
      </c>
      <c r="I393" s="135" t="inlineStr">
        <is>
          <t>29.93</t>
        </is>
      </c>
      <c r="J393" s="135" t="inlineStr">
        <is>
          <t>2.013</t>
        </is>
      </c>
      <c r="K393" s="135" t="inlineStr">
        <is>
          <t>Bộ</t>
        </is>
      </c>
      <c r="L393" s="135" t="n"/>
      <c r="M393" s="135" t="n"/>
      <c r="N393" s="136" t="n"/>
      <c r="O393" s="136" t="n"/>
      <c r="P393" s="136" t="n"/>
      <c r="Q393" s="136" t="n"/>
      <c r="R393" s="136" t="n"/>
      <c r="S393" s="135" t="inlineStr">
        <is>
          <t>🟢 CÓ</t>
        </is>
      </c>
    </row>
    <row r="394">
      <c r="A394" s="134" t="inlineStr">
        <is>
          <t>ISUZU</t>
        </is>
      </c>
      <c r="B394" s="32" t="inlineStr">
        <is>
          <t>4BD1/4BD1-T/4BG1</t>
        </is>
      </c>
      <c r="C394" t="inlineStr">
        <is>
          <t>102/105</t>
        </is>
      </c>
      <c r="D394" s="32" t="inlineStr">
        <is>
          <t>M</t>
        </is>
      </c>
      <c r="E394" s="135" t="inlineStr">
        <is>
          <t>Miểng baze</t>
        </is>
      </c>
      <c r="F394" s="135" t="inlineStr">
        <is>
          <t>8-94132-813</t>
        </is>
      </c>
      <c r="G394" s="135" t="n">
        <v>80</v>
      </c>
      <c r="H394" s="135" t="inlineStr">
        <is>
          <t>85</t>
        </is>
      </c>
      <c r="I394" s="135" t="inlineStr">
        <is>
          <t>26.73</t>
        </is>
      </c>
      <c r="J394" s="135" t="inlineStr">
        <is>
          <t>2.516</t>
        </is>
      </c>
      <c r="K394" s="135" t="inlineStr">
        <is>
          <t>Bộ</t>
        </is>
      </c>
      <c r="L394" s="135" t="n"/>
      <c r="M394" s="135" t="n"/>
      <c r="N394" s="136" t="n"/>
      <c r="O394" s="136" t="n"/>
      <c r="P394" s="136" t="n"/>
      <c r="Q394" s="136" t="n"/>
      <c r="R394" s="136" t="n"/>
      <c r="S394" s="135" t="inlineStr">
        <is>
          <t>🟢 CÓ</t>
        </is>
      </c>
    </row>
    <row r="395">
      <c r="A395" s="134" t="inlineStr">
        <is>
          <t>ISUZU</t>
        </is>
      </c>
      <c r="B395" s="32" t="inlineStr">
        <is>
          <t>4BD1/4BD1-T/4BG1</t>
        </is>
      </c>
      <c r="C395" t="inlineStr">
        <is>
          <t>102/105</t>
        </is>
      </c>
      <c r="D395" s="32" t="inlineStr">
        <is>
          <t>R</t>
        </is>
      </c>
      <c r="E395" s="135" t="inlineStr">
        <is>
          <t>Miểng dên</t>
        </is>
      </c>
      <c r="F395" s="135" t="inlineStr">
        <is>
          <t>8-97011-031</t>
        </is>
      </c>
      <c r="G395" s="135" t="n"/>
      <c r="H395" s="135" t="inlineStr">
        <is>
          <t>68</t>
        </is>
      </c>
      <c r="I395" s="135" t="inlineStr">
        <is>
          <t>29.93</t>
        </is>
      </c>
      <c r="J395" s="135" t="inlineStr">
        <is>
          <t>2.013</t>
        </is>
      </c>
      <c r="K395" s="135" t="inlineStr">
        <is>
          <t>Bộ</t>
        </is>
      </c>
      <c r="L395" s="135" t="n"/>
      <c r="M395" s="135" t="n"/>
      <c r="N395" s="136" t="n"/>
      <c r="O395" s="136" t="n"/>
      <c r="P395" s="136" t="n"/>
      <c r="Q395" s="136" t="n"/>
      <c r="R395" s="136" t="n"/>
      <c r="S395" s="135" t="inlineStr">
        <is>
          <t>🟢 CÓ</t>
        </is>
      </c>
    </row>
    <row r="396">
      <c r="A396" s="134" t="inlineStr">
        <is>
          <t>ISUZU</t>
        </is>
      </c>
      <c r="B396" s="32" t="inlineStr">
        <is>
          <t>4EC1/4ECT-T</t>
        </is>
      </c>
      <c r="D396" s="32" t="inlineStr">
        <is>
          <t>M</t>
        </is>
      </c>
      <c r="E396" s="135" t="inlineStr">
        <is>
          <t>Miểng baze</t>
        </is>
      </c>
      <c r="F396" s="135" t="inlineStr">
        <is>
          <t>8-94151-600</t>
        </is>
      </c>
      <c r="G396" s="135" t="n"/>
      <c r="H396" s="135" t="inlineStr">
        <is>
          <t>52</t>
        </is>
      </c>
      <c r="I396" s="135" t="inlineStr">
        <is>
          <t>15.53</t>
        </is>
      </c>
      <c r="J396" s="135" t="inlineStr">
        <is>
          <t>2.006</t>
        </is>
      </c>
      <c r="K396" s="135" t="inlineStr">
        <is>
          <t>Bộ</t>
        </is>
      </c>
      <c r="L396" s="135" t="n"/>
      <c r="M396" s="135" t="n"/>
      <c r="N396" s="136" t="n"/>
      <c r="O396" s="136" t="n"/>
      <c r="P396" s="136" t="n"/>
      <c r="Q396" s="136" t="n"/>
      <c r="R396" s="136" t="n"/>
      <c r="S396" s="135" t="inlineStr">
        <is>
          <t>🟢 CÓ</t>
        </is>
      </c>
    </row>
    <row r="397">
      <c r="A397" s="134" t="inlineStr">
        <is>
          <t>ISUZU</t>
        </is>
      </c>
      <c r="B397" s="32" t="inlineStr">
        <is>
          <t>4EC1/4ECT-T</t>
        </is>
      </c>
      <c r="D397" s="32" t="inlineStr">
        <is>
          <t>R</t>
        </is>
      </c>
      <c r="E397" s="135" t="inlineStr">
        <is>
          <t>Miểng dên</t>
        </is>
      </c>
      <c r="F397" s="135" t="inlineStr">
        <is>
          <t>8-94314-253</t>
        </is>
      </c>
      <c r="G397" s="135" t="n"/>
      <c r="H397" s="135" t="inlineStr">
        <is>
          <t>49</t>
        </is>
      </c>
      <c r="I397" s="135" t="inlineStr">
        <is>
          <t>16.83</t>
        </is>
      </c>
      <c r="J397" s="135" t="inlineStr">
        <is>
          <t>1.506</t>
        </is>
      </c>
      <c r="K397" s="135" t="inlineStr">
        <is>
          <t>Bộ</t>
        </is>
      </c>
      <c r="L397" s="135" t="n"/>
      <c r="M397" s="135" t="n"/>
      <c r="N397" s="136" t="n"/>
      <c r="O397" s="136" t="n"/>
      <c r="P397" s="136" t="n"/>
      <c r="Q397" s="136" t="n"/>
      <c r="R397" s="136" t="n"/>
      <c r="S397" s="135" t="inlineStr">
        <is>
          <t>🟢 CÓ</t>
        </is>
      </c>
    </row>
    <row r="398">
      <c r="A398" s="134" t="inlineStr">
        <is>
          <t>ISUZU</t>
        </is>
      </c>
      <c r="B398" s="32" t="inlineStr">
        <is>
          <t>4EE1-T</t>
        </is>
      </c>
      <c r="D398" s="32" t="inlineStr">
        <is>
          <t>M</t>
        </is>
      </c>
      <c r="E398" s="135" t="inlineStr">
        <is>
          <t>Miểng baze</t>
        </is>
      </c>
      <c r="F398" s="135" t="inlineStr">
        <is>
          <t>8-94381-684</t>
        </is>
      </c>
      <c r="G398" s="135" t="n"/>
      <c r="H398" s="135" t="inlineStr">
        <is>
          <t>56</t>
        </is>
      </c>
      <c r="I398" s="135" t="inlineStr">
        <is>
          <t>15.53</t>
        </is>
      </c>
      <c r="J398" s="135" t="inlineStr">
        <is>
          <t>2.006</t>
        </is>
      </c>
      <c r="K398" s="135" t="inlineStr">
        <is>
          <t>Bộ</t>
        </is>
      </c>
      <c r="L398" s="135" t="n"/>
      <c r="M398" s="135" t="n"/>
      <c r="N398" s="136" t="n"/>
      <c r="O398" s="136" t="n"/>
      <c r="P398" s="136" t="n"/>
      <c r="Q398" s="136" t="n"/>
      <c r="R398" s="136" t="n"/>
      <c r="S398" s="135" t="inlineStr">
        <is>
          <t>🟢 CÓ</t>
        </is>
      </c>
    </row>
    <row r="399">
      <c r="A399" s="134" t="inlineStr">
        <is>
          <t>ISUZU</t>
        </is>
      </c>
      <c r="B399" s="32" t="inlineStr">
        <is>
          <t>4EE1-T</t>
        </is>
      </c>
      <c r="D399" s="32" t="inlineStr">
        <is>
          <t>R</t>
        </is>
      </c>
      <c r="E399" s="135" t="inlineStr">
        <is>
          <t>Miểng dên</t>
        </is>
      </c>
      <c r="F399" s="135" t="inlineStr">
        <is>
          <t>8-94381-678</t>
        </is>
      </c>
      <c r="G399" s="135" t="n"/>
      <c r="H399" s="135" t="inlineStr">
        <is>
          <t>49</t>
        </is>
      </c>
      <c r="I399" s="135" t="inlineStr">
        <is>
          <t>16.83</t>
        </is>
      </c>
      <c r="J399" s="135" t="inlineStr">
        <is>
          <t>1.506</t>
        </is>
      </c>
      <c r="K399" s="135" t="inlineStr">
        <is>
          <t>Bộ</t>
        </is>
      </c>
      <c r="L399" s="135" t="n"/>
      <c r="M399" s="135" t="n"/>
      <c r="N399" s="136" t="n"/>
      <c r="O399" s="136" t="n"/>
      <c r="P399" s="136" t="n"/>
      <c r="Q399" s="136" t="n"/>
      <c r="R399" s="136" t="n"/>
      <c r="S399" s="135" t="inlineStr">
        <is>
          <t>🟢 CÓ</t>
        </is>
      </c>
    </row>
    <row r="400">
      <c r="A400" s="134" t="inlineStr">
        <is>
          <t>ISUZU</t>
        </is>
      </c>
      <c r="B400" s="32" t="inlineStr">
        <is>
          <t>4FA1/4FA1-T/4FB1/4FB1-T/4FC1/4FC1-T/4FD1/4FE1/4FE1-T/4FG1</t>
        </is>
      </c>
      <c r="D400" s="32" t="inlineStr">
        <is>
          <t>M</t>
        </is>
      </c>
      <c r="E400" s="135" t="inlineStr">
        <is>
          <t>Miểng baze</t>
        </is>
      </c>
      <c r="F400" s="135" t="inlineStr">
        <is>
          <t>8-94110-927</t>
        </is>
      </c>
      <c r="G400" s="135" t="n"/>
      <c r="H400" s="135" t="inlineStr">
        <is>
          <t>60</t>
        </is>
      </c>
      <c r="I400" s="135" t="inlineStr">
        <is>
          <t>21.86</t>
        </is>
      </c>
      <c r="J400" s="135" t="inlineStr">
        <is>
          <t>2.008</t>
        </is>
      </c>
      <c r="K400" s="135" t="inlineStr">
        <is>
          <t>Bộ</t>
        </is>
      </c>
      <c r="L400" s="135" t="n"/>
      <c r="M400" s="135" t="n"/>
      <c r="N400" s="136" t="n"/>
      <c r="O400" s="136" t="n"/>
      <c r="P400" s="136" t="n"/>
      <c r="Q400" s="136" t="n"/>
      <c r="R400" s="136" t="n"/>
      <c r="S400" s="135" t="inlineStr">
        <is>
          <t>🟢 CÓ</t>
        </is>
      </c>
    </row>
    <row r="401">
      <c r="A401" s="134" t="inlineStr">
        <is>
          <t>ISUZU</t>
        </is>
      </c>
      <c r="B401" s="32" t="inlineStr">
        <is>
          <t>4FA1/4FA1-T/4FB1/4FB1-T/4FC1/4FC1-T/4FD1/4FE1/4FE1-T/4FG1</t>
        </is>
      </c>
      <c r="D401" s="32" t="inlineStr">
        <is>
          <t>R</t>
        </is>
      </c>
      <c r="E401" s="135" t="inlineStr">
        <is>
          <t>Miểng dên</t>
        </is>
      </c>
      <c r="F401" s="135" t="inlineStr">
        <is>
          <t>8-94110-930</t>
        </is>
      </c>
      <c r="G401" s="135" t="n"/>
      <c r="H401" s="135" t="inlineStr">
        <is>
          <t>52</t>
        </is>
      </c>
      <c r="I401" s="135" t="inlineStr">
        <is>
          <t>21.63</t>
        </is>
      </c>
      <c r="J401" s="135" t="inlineStr">
        <is>
          <t>1.505</t>
        </is>
      </c>
      <c r="K401" s="135" t="inlineStr">
        <is>
          <t>Bộ</t>
        </is>
      </c>
      <c r="L401" s="135" t="n"/>
      <c r="M401" s="135" t="n"/>
      <c r="N401" s="136" t="n"/>
      <c r="O401" s="136" t="n"/>
      <c r="P401" s="136" t="n"/>
      <c r="Q401" s="136" t="n"/>
      <c r="R401" s="136" t="n"/>
      <c r="S401" s="135" t="inlineStr">
        <is>
          <t>🟢 CÓ</t>
        </is>
      </c>
    </row>
    <row r="402">
      <c r="A402" s="134" t="inlineStr">
        <is>
          <t>ISUZU</t>
        </is>
      </c>
      <c r="B402" s="32" t="inlineStr">
        <is>
          <t>4HE1-T/4HF1/4HG1/4HJ1/4HK1</t>
        </is>
      </c>
      <c r="C402" t="inlineStr">
        <is>
          <t>112/115</t>
        </is>
      </c>
      <c r="D402" s="32" t="inlineStr">
        <is>
          <t>M</t>
        </is>
      </c>
      <c r="E402" s="135" t="inlineStr">
        <is>
          <t>Miểng baze</t>
        </is>
      </c>
      <c r="F402" s="135" t="inlineStr">
        <is>
          <t>8-97045-915</t>
        </is>
      </c>
      <c r="G402" s="135" t="n"/>
      <c r="H402" s="135" t="inlineStr">
        <is>
          <t>87</t>
        </is>
      </c>
      <c r="I402" s="135" t="inlineStr">
        <is>
          <t>27.33</t>
        </is>
      </c>
      <c r="J402" s="135" t="inlineStr">
        <is>
          <t>2.518</t>
        </is>
      </c>
      <c r="K402" s="135" t="inlineStr">
        <is>
          <t>Bộ</t>
        </is>
      </c>
      <c r="L402" s="135" t="n"/>
      <c r="M402" s="135" t="n"/>
      <c r="N402" s="136" t="n"/>
      <c r="O402" s="136" t="n"/>
      <c r="P402" s="136" t="n"/>
      <c r="Q402" s="136" t="n"/>
      <c r="R402" s="136" t="n"/>
      <c r="S402" s="135" t="inlineStr">
        <is>
          <t>🟢 CÓ</t>
        </is>
      </c>
    </row>
    <row r="403">
      <c r="A403" s="134" t="inlineStr">
        <is>
          <t>ISUZU</t>
        </is>
      </c>
      <c r="B403" s="32" t="inlineStr">
        <is>
          <t>4HE1-T/4HF1/4HG1/4HJ1/4HK1</t>
        </is>
      </c>
      <c r="C403" t="inlineStr">
        <is>
          <t>112/115</t>
        </is>
      </c>
      <c r="D403" s="32" t="inlineStr">
        <is>
          <t>R</t>
        </is>
      </c>
      <c r="E403" s="135" t="inlineStr">
        <is>
          <t>Miểng dên</t>
        </is>
      </c>
      <c r="F403" s="135" t="inlineStr">
        <is>
          <t>8-97131-186</t>
        </is>
      </c>
      <c r="G403" s="135" t="n"/>
      <c r="H403" s="135" t="inlineStr">
        <is>
          <t>78</t>
        </is>
      </c>
      <c r="I403" s="135" t="inlineStr">
        <is>
          <t>30.43</t>
        </is>
      </c>
      <c r="J403" s="135" t="inlineStr">
        <is>
          <t>2.517</t>
        </is>
      </c>
      <c r="K403" s="135" t="inlineStr">
        <is>
          <t>Bộ</t>
        </is>
      </c>
      <c r="L403" s="135" t="n"/>
      <c r="M403" s="135" t="n"/>
      <c r="N403" s="136" t="n"/>
      <c r="O403" s="136" t="n"/>
      <c r="P403" s="136" t="n"/>
      <c r="Q403" s="136" t="n"/>
      <c r="R403" s="136" t="n"/>
      <c r="S403" s="135" t="inlineStr">
        <is>
          <t>🟢 CÓ</t>
        </is>
      </c>
    </row>
    <row r="404">
      <c r="A404" s="134" t="inlineStr">
        <is>
          <t>ISUZU</t>
        </is>
      </c>
      <c r="B404" s="32" t="inlineStr">
        <is>
          <t>4JA1/4JC1/4JD1/4JE1/4JF1/D201</t>
        </is>
      </c>
      <c r="C404" t="inlineStr">
        <is>
          <t>88</t>
        </is>
      </c>
      <c r="D404" s="32" t="inlineStr">
        <is>
          <t>M</t>
        </is>
      </c>
      <c r="E404" s="135" t="inlineStr">
        <is>
          <t>Miểng baze</t>
        </is>
      </c>
      <c r="F404" s="135" t="inlineStr">
        <is>
          <t>8-94168-553</t>
        </is>
      </c>
      <c r="G404" s="135" t="n"/>
      <c r="H404" s="135" t="inlineStr">
        <is>
          <t>64</t>
        </is>
      </c>
      <c r="I404" s="135" t="inlineStr">
        <is>
          <t>23.03</t>
        </is>
      </c>
      <c r="J404" s="135" t="inlineStr">
        <is>
          <t>2.004</t>
        </is>
      </c>
      <c r="K404" s="135" t="inlineStr">
        <is>
          <t>Bộ</t>
        </is>
      </c>
      <c r="L404" s="135" t="n"/>
      <c r="M404" s="135" t="n"/>
      <c r="N404" s="136" t="n"/>
      <c r="O404" s="136" t="n"/>
      <c r="P404" s="136" t="n"/>
      <c r="Q404" s="136" t="n"/>
      <c r="R404" s="136" t="n"/>
      <c r="S404" s="135" t="inlineStr">
        <is>
          <t>🟢 CÓ</t>
        </is>
      </c>
    </row>
    <row r="405">
      <c r="A405" s="134" t="inlineStr">
        <is>
          <t>ISUZU</t>
        </is>
      </c>
      <c r="B405" s="32" t="inlineStr">
        <is>
          <t>4JA1/4JC1/4JD1/4JE1/4JF1/D201</t>
        </is>
      </c>
      <c r="C405" t="inlineStr">
        <is>
          <t>88</t>
        </is>
      </c>
      <c r="D405" s="32" t="inlineStr">
        <is>
          <t>R</t>
        </is>
      </c>
      <c r="E405" s="135" t="inlineStr">
        <is>
          <t>Miểng dên</t>
        </is>
      </c>
      <c r="F405" s="135" t="inlineStr">
        <is>
          <t>8-94324-159</t>
        </is>
      </c>
      <c r="G405" s="135" t="n"/>
      <c r="H405" s="135" t="inlineStr">
        <is>
          <t>56</t>
        </is>
      </c>
      <c r="I405" s="135" t="inlineStr">
        <is>
          <t>25.83</t>
        </is>
      </c>
      <c r="J405" s="135" t="inlineStr">
        <is>
          <t>1.513</t>
        </is>
      </c>
      <c r="K405" s="135" t="inlineStr">
        <is>
          <t>Bộ</t>
        </is>
      </c>
      <c r="L405" s="135" t="n"/>
      <c r="M405" s="135" t="n"/>
      <c r="N405" s="136" t="n"/>
      <c r="O405" s="136" t="n"/>
      <c r="P405" s="136" t="n"/>
      <c r="Q405" s="136" t="n"/>
      <c r="R405" s="136" t="n"/>
      <c r="S405" s="135" t="inlineStr">
        <is>
          <t>🟢 CÓ</t>
        </is>
      </c>
    </row>
    <row r="406">
      <c r="A406" s="134" t="inlineStr">
        <is>
          <t>ISUZU</t>
        </is>
      </c>
      <c r="B406" s="32" t="inlineStr">
        <is>
          <t>4JB1/4JB1-T/4JG1/4JG2/4JH1-T</t>
        </is>
      </c>
      <c r="C406" t="inlineStr">
        <is>
          <t>93/95.4</t>
        </is>
      </c>
      <c r="D406" s="32" t="inlineStr">
        <is>
          <t>M</t>
        </is>
      </c>
      <c r="E406" s="135" t="inlineStr">
        <is>
          <t>Miểng baze</t>
        </is>
      </c>
      <c r="F406" s="135" t="inlineStr">
        <is>
          <t>8-94168-552</t>
        </is>
      </c>
      <c r="G406" s="135" t="n"/>
      <c r="H406" s="135" t="inlineStr">
        <is>
          <t>74</t>
        </is>
      </c>
      <c r="I406" s="135" t="inlineStr">
        <is>
          <t>23.03</t>
        </is>
      </c>
      <c r="J406" s="135" t="inlineStr">
        <is>
          <t>2.006</t>
        </is>
      </c>
      <c r="K406" s="135" t="inlineStr">
        <is>
          <t>Bộ</t>
        </is>
      </c>
      <c r="L406" s="135" t="n"/>
      <c r="M406" s="135" t="n"/>
      <c r="N406" s="136" t="n"/>
      <c r="O406" s="136" t="n"/>
      <c r="P406" s="136" t="n"/>
      <c r="Q406" s="136" t="n"/>
      <c r="R406" s="136" t="n"/>
      <c r="S406" s="135" t="inlineStr">
        <is>
          <t>🟢 CÓ</t>
        </is>
      </c>
    </row>
    <row r="407">
      <c r="A407" s="134" t="inlineStr">
        <is>
          <t>ISUZU</t>
        </is>
      </c>
      <c r="B407" s="32" t="inlineStr">
        <is>
          <t>4JB1/4JB1-T/4JG1/4JG2/4JH1-T</t>
        </is>
      </c>
      <c r="C407" t="inlineStr">
        <is>
          <t>93/95.4</t>
        </is>
      </c>
      <c r="D407" s="32" t="inlineStr">
        <is>
          <t>R</t>
        </is>
      </c>
      <c r="E407" s="135" t="inlineStr">
        <is>
          <t>Miểng dên</t>
        </is>
      </c>
      <c r="F407" s="135" t="inlineStr">
        <is>
          <t>8-94125-747</t>
        </is>
      </c>
      <c r="G407" s="135" t="n"/>
      <c r="H407" s="135" t="inlineStr">
        <is>
          <t>56</t>
        </is>
      </c>
      <c r="I407" s="135" t="inlineStr">
        <is>
          <t>25.83</t>
        </is>
      </c>
      <c r="J407" s="135" t="inlineStr">
        <is>
          <t>1.513</t>
        </is>
      </c>
      <c r="K407" s="135" t="inlineStr">
        <is>
          <t>Bộ</t>
        </is>
      </c>
      <c r="L407" s="135" t="n"/>
      <c r="M407" s="135" t="n"/>
      <c r="N407" s="136" t="n"/>
      <c r="O407" s="136" t="n"/>
      <c r="P407" s="136" t="n"/>
      <c r="Q407" s="136" t="n"/>
      <c r="R407" s="136" t="n"/>
      <c r="S407" s="135" t="inlineStr">
        <is>
          <t>🟢 CÓ</t>
        </is>
      </c>
    </row>
    <row r="408">
      <c r="A408" s="134" t="inlineStr">
        <is>
          <t>ISUZU</t>
        </is>
      </c>
      <c r="B408" s="32" t="inlineStr">
        <is>
          <t>4LB1</t>
        </is>
      </c>
      <c r="C408" t="inlineStr">
        <is>
          <t>77.4</t>
        </is>
      </c>
      <c r="D408" s="32" t="inlineStr">
        <is>
          <t>M</t>
        </is>
      </c>
      <c r="E408" s="135" t="inlineStr">
        <is>
          <t>Miểng baze</t>
        </is>
      </c>
      <c r="F408" s="135" t="inlineStr">
        <is>
          <t>MS-1648A</t>
        </is>
      </c>
      <c r="G408" s="135" t="n"/>
      <c r="H408" s="135" t="inlineStr">
        <is>
          <t>60</t>
        </is>
      </c>
      <c r="I408" s="135" t="inlineStr">
        <is>
          <t>16.5</t>
        </is>
      </c>
      <c r="J408" s="135" t="inlineStr">
        <is>
          <t>2.01</t>
        </is>
      </c>
      <c r="K408" s="135" t="inlineStr">
        <is>
          <t>Bộ</t>
        </is>
      </c>
      <c r="L408" s="135" t="n"/>
      <c r="M408" s="135" t="n"/>
      <c r="N408" s="136" t="n"/>
      <c r="O408" s="136" t="n"/>
      <c r="P408" s="136" t="n"/>
      <c r="Q408" s="136" t="n"/>
      <c r="R408" s="136" t="n"/>
      <c r="S408" s="135" t="inlineStr">
        <is>
          <t>🟢 CÓ</t>
        </is>
      </c>
    </row>
    <row r="409">
      <c r="A409" s="134" t="inlineStr">
        <is>
          <t>ISUZU</t>
        </is>
      </c>
      <c r="B409" s="32" t="inlineStr">
        <is>
          <t>4LE1</t>
        </is>
      </c>
      <c r="C409" t="inlineStr">
        <is>
          <t>85</t>
        </is>
      </c>
      <c r="D409" s="32" t="inlineStr">
        <is>
          <t>M</t>
        </is>
      </c>
      <c r="E409" s="135" t="inlineStr">
        <is>
          <t>Miểng baze</t>
        </is>
      </c>
      <c r="F409" s="135" t="inlineStr">
        <is>
          <t>8-97141-210</t>
        </is>
      </c>
      <c r="G409" s="135" t="n"/>
      <c r="H409" s="135" t="inlineStr">
        <is>
          <t>64</t>
        </is>
      </c>
      <c r="I409" s="135" t="inlineStr">
        <is>
          <t>16.52</t>
        </is>
      </c>
      <c r="J409" s="135" t="inlineStr">
        <is>
          <t>2.009</t>
        </is>
      </c>
      <c r="K409" s="135" t="inlineStr">
        <is>
          <t>Bộ</t>
        </is>
      </c>
      <c r="L409" s="135" t="n"/>
      <c r="M409" s="135" t="n"/>
      <c r="N409" s="136" t="n"/>
      <c r="O409" s="136" t="n"/>
      <c r="P409" s="136" t="n"/>
      <c r="Q409" s="136" t="n"/>
      <c r="R409" s="136" t="n"/>
      <c r="S409" s="135" t="n"/>
    </row>
    <row r="410">
      <c r="A410" s="134" t="inlineStr">
        <is>
          <t>ISUZU</t>
        </is>
      </c>
      <c r="B410" s="32" t="inlineStr">
        <is>
          <t>4LE1</t>
        </is>
      </c>
      <c r="C410" t="inlineStr">
        <is>
          <t>85</t>
        </is>
      </c>
      <c r="D410" s="32" t="inlineStr">
        <is>
          <t>R</t>
        </is>
      </c>
      <c r="E410" s="135" t="inlineStr">
        <is>
          <t>Miểng dên</t>
        </is>
      </c>
      <c r="F410" s="135" t="inlineStr">
        <is>
          <t>8-94256-084</t>
        </is>
      </c>
      <c r="G410" s="135" t="n"/>
      <c r="H410" s="135" t="inlineStr">
        <is>
          <t>52</t>
        </is>
      </c>
      <c r="I410" s="135" t="inlineStr">
        <is>
          <t>22.13</t>
        </is>
      </c>
      <c r="J410" s="135" t="inlineStr">
        <is>
          <t>1.505</t>
        </is>
      </c>
      <c r="K410" s="135" t="inlineStr">
        <is>
          <t>Bộ</t>
        </is>
      </c>
      <c r="L410" s="135" t="n"/>
      <c r="M410" s="135" t="n"/>
      <c r="N410" s="136" t="n"/>
      <c r="O410" s="136" t="n"/>
      <c r="P410" s="136" t="n"/>
      <c r="Q410" s="136" t="n"/>
      <c r="R410" s="136" t="n"/>
      <c r="S410" s="135" t="inlineStr">
        <is>
          <t>🟢 CÓ</t>
        </is>
      </c>
    </row>
    <row r="411">
      <c r="A411" s="134" t="inlineStr">
        <is>
          <t>ISUZU</t>
        </is>
      </c>
      <c r="B411" s="32" t="inlineStr">
        <is>
          <t>4LE2</t>
        </is>
      </c>
      <c r="C411" t="inlineStr">
        <is>
          <t>85</t>
        </is>
      </c>
      <c r="D411" s="32" t="inlineStr">
        <is>
          <t>M</t>
        </is>
      </c>
      <c r="E411" s="135" t="inlineStr">
        <is>
          <t>Miểng baze</t>
        </is>
      </c>
      <c r="F411" s="135" t="inlineStr">
        <is>
          <t>8-97141-210</t>
        </is>
      </c>
      <c r="G411" s="135" t="n"/>
      <c r="H411" s="135" t="inlineStr">
        <is>
          <t>64</t>
        </is>
      </c>
      <c r="I411" s="135" t="inlineStr">
        <is>
          <t>16.52</t>
        </is>
      </c>
      <c r="J411" s="135" t="inlineStr">
        <is>
          <t>2.009</t>
        </is>
      </c>
      <c r="K411" s="135" t="inlineStr">
        <is>
          <t>Bộ</t>
        </is>
      </c>
      <c r="L411" s="135" t="n"/>
      <c r="M411" s="135" t="n"/>
      <c r="N411" s="136" t="n"/>
      <c r="O411" s="136" t="n"/>
      <c r="P411" s="136" t="n"/>
      <c r="Q411" s="136" t="n"/>
      <c r="R411" s="136" t="n"/>
      <c r="S411" s="135" t="inlineStr">
        <is>
          <t>🟢 CÓ</t>
        </is>
      </c>
    </row>
    <row r="412">
      <c r="A412" s="134" t="inlineStr">
        <is>
          <t>ISUZU</t>
        </is>
      </c>
      <c r="B412" s="32" t="inlineStr">
        <is>
          <t>4LE2</t>
        </is>
      </c>
      <c r="C412" t="inlineStr">
        <is>
          <t>85</t>
        </is>
      </c>
      <c r="D412" s="32" t="inlineStr">
        <is>
          <t>R</t>
        </is>
      </c>
      <c r="E412" s="135" t="inlineStr">
        <is>
          <t>Miểng dên</t>
        </is>
      </c>
      <c r="F412" s="135" t="inlineStr">
        <is>
          <t>8-97077-793</t>
        </is>
      </c>
      <c r="G412" s="135" t="n"/>
      <c r="H412" s="135" t="inlineStr">
        <is>
          <t>49</t>
        </is>
      </c>
      <c r="I412" s="135" t="inlineStr">
        <is>
          <t>16.53</t>
        </is>
      </c>
      <c r="J412" s="135" t="inlineStr">
        <is>
          <t>1.506</t>
        </is>
      </c>
      <c r="K412" s="135" t="inlineStr">
        <is>
          <t>Bộ</t>
        </is>
      </c>
      <c r="L412" s="135" t="n"/>
      <c r="M412" s="135" t="n"/>
      <c r="N412" s="136" t="n"/>
      <c r="O412" s="136" t="n"/>
      <c r="P412" s="136" t="n"/>
      <c r="Q412" s="136" t="n"/>
      <c r="R412" s="136" t="n"/>
      <c r="S412" s="135" t="inlineStr">
        <is>
          <t>🟢 CÓ</t>
        </is>
      </c>
    </row>
    <row r="413">
      <c r="A413" s="134" t="inlineStr">
        <is>
          <t>ISUZU</t>
        </is>
      </c>
      <c r="B413" s="32" t="inlineStr">
        <is>
          <t>4XC1/4XC1-T/4XE1</t>
        </is>
      </c>
      <c r="D413" s="32" t="inlineStr">
        <is>
          <t>M</t>
        </is>
      </c>
      <c r="E413" s="135" t="inlineStr">
        <is>
          <t>Miểng baze</t>
        </is>
      </c>
      <c r="F413" s="135" t="inlineStr">
        <is>
          <t>8-94151-527</t>
        </is>
      </c>
      <c r="G413" s="135" t="n"/>
      <c r="H413" s="135" t="inlineStr">
        <is>
          <t>52</t>
        </is>
      </c>
      <c r="I413" s="135" t="inlineStr">
        <is>
          <t>17.13</t>
        </is>
      </c>
      <c r="J413" s="135" t="inlineStr">
        <is>
          <t>2.009</t>
        </is>
      </c>
      <c r="K413" s="135" t="inlineStr">
        <is>
          <t>Bộ</t>
        </is>
      </c>
      <c r="L413" s="135" t="n"/>
      <c r="M413" s="135" t="n"/>
      <c r="N413" s="136" t="n"/>
      <c r="O413" s="136" t="n"/>
      <c r="P413" s="136" t="n"/>
      <c r="Q413" s="136" t="n"/>
      <c r="R413" s="136" t="n"/>
      <c r="S413" s="135" t="inlineStr">
        <is>
          <t>🟢 CÓ</t>
        </is>
      </c>
    </row>
    <row r="414">
      <c r="A414" s="134" t="inlineStr">
        <is>
          <t>ISUZU</t>
        </is>
      </c>
      <c r="B414" s="32" t="inlineStr">
        <is>
          <t>4XC1/4XC1-T/4XE1</t>
        </is>
      </c>
      <c r="D414" s="32" t="inlineStr">
        <is>
          <t>R</t>
        </is>
      </c>
      <c r="E414" s="135" t="inlineStr">
        <is>
          <t>Miểng dên</t>
        </is>
      </c>
      <c r="F414" s="135" t="inlineStr">
        <is>
          <t>8-94151-531</t>
        </is>
      </c>
      <c r="G414" s="135" t="n"/>
      <c r="H414" s="135" t="inlineStr">
        <is>
          <t>43</t>
        </is>
      </c>
      <c r="I414" s="135" t="inlineStr">
        <is>
          <t>17.13</t>
        </is>
      </c>
      <c r="J414" s="135" t="inlineStr">
        <is>
          <t>1.505</t>
        </is>
      </c>
      <c r="K414" s="135" t="inlineStr">
        <is>
          <t>Bộ</t>
        </is>
      </c>
      <c r="L414" s="135" t="n"/>
      <c r="M414" s="135" t="n"/>
      <c r="N414" s="136" t="n"/>
      <c r="O414" s="136" t="n"/>
      <c r="P414" s="136" t="n"/>
      <c r="Q414" s="136" t="n"/>
      <c r="R414" s="136" t="n"/>
      <c r="S414" s="135" t="inlineStr">
        <is>
          <t>🟢 CÓ</t>
        </is>
      </c>
    </row>
    <row r="415">
      <c r="A415" s="134" t="inlineStr">
        <is>
          <t>ISUZU</t>
        </is>
      </c>
      <c r="B415" s="32" t="inlineStr">
        <is>
          <t>4ZA1/4ZB1/4ZB1-T/4ZC1/4ZC1-T/4ZD1</t>
        </is>
      </c>
      <c r="D415" s="32" t="inlineStr">
        <is>
          <t>M</t>
        </is>
      </c>
      <c r="E415" s="135" t="inlineStr">
        <is>
          <t>Miểng baze</t>
        </is>
      </c>
      <c r="F415" s="135" t="inlineStr">
        <is>
          <t>8-94251-263</t>
        </is>
      </c>
      <c r="G415" s="135" t="n"/>
      <c r="H415" s="135" t="inlineStr">
        <is>
          <t>60</t>
        </is>
      </c>
      <c r="I415" s="135" t="inlineStr">
        <is>
          <t>21.86</t>
        </is>
      </c>
      <c r="J415" s="135" t="inlineStr">
        <is>
          <t>2.008</t>
        </is>
      </c>
      <c r="K415" s="135" t="inlineStr">
        <is>
          <t>Bộ</t>
        </is>
      </c>
      <c r="L415" s="135" t="n"/>
      <c r="M415" s="135" t="n"/>
      <c r="N415" s="136" t="n"/>
      <c r="O415" s="136" t="n"/>
      <c r="P415" s="136" t="n"/>
      <c r="Q415" s="136" t="n"/>
      <c r="R415" s="136" t="n"/>
      <c r="S415" s="135" t="inlineStr">
        <is>
          <t>🟢 CÓ</t>
        </is>
      </c>
    </row>
    <row r="416">
      <c r="A416" s="134" t="inlineStr">
        <is>
          <t>ISUZU</t>
        </is>
      </c>
      <c r="B416" s="32" t="inlineStr">
        <is>
          <t>4ZA1/4ZB1/4ZB1-T/4ZC1/4ZC1-T/4ZD1</t>
        </is>
      </c>
      <c r="D416" s="32" t="inlineStr">
        <is>
          <t>R</t>
        </is>
      </c>
      <c r="E416" s="135" t="inlineStr">
        <is>
          <t>Miểng dên</t>
        </is>
      </c>
      <c r="F416" s="135" t="inlineStr">
        <is>
          <t>8-94414-305</t>
        </is>
      </c>
      <c r="G416" s="135" t="n"/>
      <c r="H416" s="135" t="inlineStr">
        <is>
          <t>52</t>
        </is>
      </c>
      <c r="I416" s="135" t="inlineStr">
        <is>
          <t>21.63</t>
        </is>
      </c>
      <c r="J416" s="135" t="inlineStr">
        <is>
          <t>1.51</t>
        </is>
      </c>
      <c r="K416" s="135" t="inlineStr">
        <is>
          <t>Bộ</t>
        </is>
      </c>
      <c r="L416" s="135" t="n"/>
      <c r="M416" s="135" t="n"/>
      <c r="N416" s="136" t="n"/>
      <c r="O416" s="136" t="n"/>
      <c r="P416" s="136" t="n"/>
      <c r="Q416" s="136" t="n"/>
      <c r="R416" s="136" t="n"/>
      <c r="S416" s="135" t="inlineStr">
        <is>
          <t>🟢 CÓ</t>
        </is>
      </c>
    </row>
    <row r="417">
      <c r="A417" s="134" t="inlineStr">
        <is>
          <t>ISUZU</t>
        </is>
      </c>
      <c r="B417" s="32" t="inlineStr">
        <is>
          <t>4ZE1</t>
        </is>
      </c>
      <c r="D417" s="32" t="inlineStr">
        <is>
          <t>M</t>
        </is>
      </c>
      <c r="E417" s="135" t="inlineStr">
        <is>
          <t>Miểng baze</t>
        </is>
      </c>
      <c r="F417" s="135" t="inlineStr">
        <is>
          <t>8-94446-580</t>
        </is>
      </c>
      <c r="G417" s="135" t="n"/>
      <c r="H417" s="135" t="inlineStr">
        <is>
          <t>60</t>
        </is>
      </c>
      <c r="I417" s="135" t="inlineStr">
        <is>
          <t>21.86</t>
        </is>
      </c>
      <c r="J417" s="135" t="inlineStr">
        <is>
          <t>2.008</t>
        </is>
      </c>
      <c r="K417" s="135" t="inlineStr">
        <is>
          <t>Bộ</t>
        </is>
      </c>
      <c r="L417" s="135" t="n"/>
      <c r="M417" s="135" t="n"/>
      <c r="N417" s="136" t="n"/>
      <c r="O417" s="136" t="n"/>
      <c r="P417" s="136" t="n"/>
      <c r="Q417" s="136" t="n"/>
      <c r="R417" s="136" t="n"/>
      <c r="S417" s="135" t="inlineStr">
        <is>
          <t>🟢 CÓ</t>
        </is>
      </c>
    </row>
    <row r="418">
      <c r="A418" s="134" t="inlineStr">
        <is>
          <t>ISUZU</t>
        </is>
      </c>
      <c r="B418" s="32" t="inlineStr">
        <is>
          <t>4ZE1</t>
        </is>
      </c>
      <c r="D418" s="32" t="inlineStr">
        <is>
          <t>R</t>
        </is>
      </c>
      <c r="E418" s="135" t="inlineStr">
        <is>
          <t>Miểng dên</t>
        </is>
      </c>
      <c r="F418" s="135" t="inlineStr">
        <is>
          <t>8-94440-093</t>
        </is>
      </c>
      <c r="G418" s="135" t="n"/>
      <c r="H418" s="135" t="inlineStr">
        <is>
          <t>52</t>
        </is>
      </c>
      <c r="I418" s="135" t="inlineStr">
        <is>
          <t>22.13</t>
        </is>
      </c>
      <c r="J418" s="135" t="inlineStr">
        <is>
          <t>1.51</t>
        </is>
      </c>
      <c r="K418" s="135" t="inlineStr">
        <is>
          <t>Bộ</t>
        </is>
      </c>
      <c r="L418" s="135" t="n"/>
      <c r="M418" s="135" t="n"/>
      <c r="N418" s="136" t="n"/>
      <c r="O418" s="136" t="n"/>
      <c r="P418" s="136" t="n"/>
      <c r="Q418" s="136" t="n"/>
      <c r="R418" s="136" t="n"/>
      <c r="S418" s="135" t="inlineStr">
        <is>
          <t>🟢 CÓ</t>
        </is>
      </c>
    </row>
    <row r="419">
      <c r="A419" s="134" t="inlineStr">
        <is>
          <t>ISUZU</t>
        </is>
      </c>
      <c r="B419" s="32" t="inlineStr">
        <is>
          <t>6BB1</t>
        </is>
      </c>
      <c r="C419" t="inlineStr">
        <is>
          <t>102</t>
        </is>
      </c>
      <c r="D419" s="32" t="inlineStr">
        <is>
          <t>M</t>
        </is>
      </c>
      <c r="E419" s="135" t="inlineStr">
        <is>
          <t>Miểng baze</t>
        </is>
      </c>
      <c r="F419" s="135" t="inlineStr">
        <is>
          <t>9-11510-606</t>
        </is>
      </c>
      <c r="G419" s="135" t="n"/>
      <c r="H419" s="135" t="inlineStr">
        <is>
          <t>76-81</t>
        </is>
      </c>
      <c r="I419" s="135" t="inlineStr">
        <is>
          <t>27.83</t>
        </is>
      </c>
      <c r="J419" s="135" t="inlineStr">
        <is>
          <t>2.525</t>
        </is>
      </c>
      <c r="K419" s="135" t="inlineStr">
        <is>
          <t>Bộ</t>
        </is>
      </c>
      <c r="L419" s="135" t="n"/>
      <c r="M419" s="135" t="n"/>
      <c r="N419" s="136" t="n"/>
      <c r="O419" s="136" t="n"/>
      <c r="P419" s="136" t="n"/>
      <c r="Q419" s="136" t="n"/>
      <c r="R419" s="136" t="n"/>
      <c r="S419" s="135" t="inlineStr">
        <is>
          <t>🟢 CÓ</t>
        </is>
      </c>
    </row>
    <row r="420">
      <c r="A420" s="134" t="inlineStr">
        <is>
          <t>ISUZU</t>
        </is>
      </c>
      <c r="B420" s="32" t="inlineStr">
        <is>
          <t>6BB1</t>
        </is>
      </c>
      <c r="C420" t="inlineStr">
        <is>
          <t>102</t>
        </is>
      </c>
      <c r="D420" s="32" t="inlineStr">
        <is>
          <t>R</t>
        </is>
      </c>
      <c r="E420" s="135" t="inlineStr">
        <is>
          <t>Miểng dên</t>
        </is>
      </c>
      <c r="F420" s="135" t="inlineStr">
        <is>
          <t>9-12271-608</t>
        </is>
      </c>
      <c r="G420" s="135" t="n"/>
      <c r="H420" s="135" t="inlineStr">
        <is>
          <t>64-68</t>
        </is>
      </c>
      <c r="I420" s="135" t="inlineStr">
        <is>
          <t>29.93</t>
        </is>
      </c>
      <c r="J420" s="135" t="inlineStr">
        <is>
          <t>2.013</t>
        </is>
      </c>
      <c r="K420" s="135" t="inlineStr">
        <is>
          <t>Bộ</t>
        </is>
      </c>
      <c r="L420" s="135" t="n"/>
      <c r="M420" s="135" t="n"/>
      <c r="N420" s="136" t="n"/>
      <c r="O420" s="136" t="n"/>
      <c r="P420" s="136" t="n"/>
      <c r="Q420" s="136" t="n"/>
      <c r="R420" s="136" t="n"/>
      <c r="S420" s="135" t="inlineStr">
        <is>
          <t>🟢 CÓ</t>
        </is>
      </c>
    </row>
    <row r="421">
      <c r="A421" s="134" t="inlineStr">
        <is>
          <t>ISUZU</t>
        </is>
      </c>
      <c r="B421" s="32" t="inlineStr">
        <is>
          <t>6BD1/6BF1/6BG1/6BD1-T/6BF1/6BF1-T/DB58/D500</t>
        </is>
      </c>
      <c r="C421" t="inlineStr">
        <is>
          <t>98/102/105</t>
        </is>
      </c>
      <c r="D421" s="32" t="inlineStr">
        <is>
          <t>M</t>
        </is>
      </c>
      <c r="E421" s="135" t="inlineStr">
        <is>
          <t>Miểng baze</t>
        </is>
      </c>
      <c r="F421" s="135" t="inlineStr">
        <is>
          <t>5-11510-048</t>
        </is>
      </c>
      <c r="G421" s="135" t="n"/>
      <c r="H421" s="135" t="inlineStr">
        <is>
          <t>80-85</t>
        </is>
      </c>
      <c r="I421" s="135" t="inlineStr">
        <is>
          <t>27.83</t>
        </is>
      </c>
      <c r="J421" s="135" t="inlineStr">
        <is>
          <t>2.525</t>
        </is>
      </c>
      <c r="K421" s="135" t="inlineStr">
        <is>
          <t>Bộ</t>
        </is>
      </c>
      <c r="L421" s="135" t="n"/>
      <c r="M421" s="135" t="n"/>
      <c r="N421" s="136" t="n"/>
      <c r="O421" s="136" t="n"/>
      <c r="P421" s="136" t="n"/>
      <c r="Q421" s="136" t="n"/>
      <c r="R421" s="136" t="n"/>
      <c r="S421" s="135" t="inlineStr">
        <is>
          <t>🟢 CÓ</t>
        </is>
      </c>
    </row>
    <row r="422">
      <c r="A422" s="134" t="inlineStr">
        <is>
          <t>ISUZU</t>
        </is>
      </c>
      <c r="B422" s="32" t="inlineStr">
        <is>
          <t>6BD1/6BF1/6BG1/6BD1-T/6BF1/6BF1-T/DB58/D500</t>
        </is>
      </c>
      <c r="C422" t="inlineStr">
        <is>
          <t>98/102/105</t>
        </is>
      </c>
      <c r="D422" s="32" t="inlineStr">
        <is>
          <t>R</t>
        </is>
      </c>
      <c r="E422" s="135" t="inlineStr">
        <is>
          <t>Miểng dên</t>
        </is>
      </c>
      <c r="F422" s="135" t="inlineStr">
        <is>
          <t>9-12271-608</t>
        </is>
      </c>
      <c r="G422" s="135" t="n"/>
      <c r="H422" s="135" t="inlineStr">
        <is>
          <t>64-68</t>
        </is>
      </c>
      <c r="I422" s="135" t="inlineStr">
        <is>
          <t>29.93</t>
        </is>
      </c>
      <c r="J422" s="135" t="inlineStr">
        <is>
          <t>2.013</t>
        </is>
      </c>
      <c r="K422" s="135" t="inlineStr">
        <is>
          <t>Bộ</t>
        </is>
      </c>
      <c r="L422" s="135" t="n"/>
      <c r="M422" s="135" t="n"/>
      <c r="N422" s="136" t="n"/>
      <c r="O422" s="136" t="n"/>
      <c r="P422" s="136" t="n"/>
      <c r="Q422" s="136" t="n"/>
      <c r="R422" s="136" t="n"/>
      <c r="S422" s="135" t="inlineStr">
        <is>
          <t>🟢 CÓ</t>
        </is>
      </c>
    </row>
    <row r="423">
      <c r="A423" s="134" t="inlineStr">
        <is>
          <t>ISUZU</t>
        </is>
      </c>
      <c r="B423" s="32" t="inlineStr">
        <is>
          <t>6HE1-T/6HK1</t>
        </is>
      </c>
      <c r="C423" t="inlineStr">
        <is>
          <t>110/115</t>
        </is>
      </c>
      <c r="D423" s="32" t="inlineStr">
        <is>
          <t>M</t>
        </is>
      </c>
      <c r="E423" s="135" t="inlineStr">
        <is>
          <t>Miểng baze</t>
        </is>
      </c>
      <c r="F423" s="135" t="inlineStr">
        <is>
          <t>8-94393-327</t>
        </is>
      </c>
      <c r="G423" s="135" t="n"/>
      <c r="H423" s="135" t="inlineStr">
        <is>
          <t>87</t>
        </is>
      </c>
      <c r="I423" s="135" t="inlineStr">
        <is>
          <t>27.33</t>
        </is>
      </c>
      <c r="J423" s="135" t="inlineStr">
        <is>
          <t>2.518</t>
        </is>
      </c>
      <c r="K423" s="135" t="inlineStr">
        <is>
          <t>Bộ</t>
        </is>
      </c>
      <c r="L423" s="135" t="n"/>
      <c r="M423" s="135" t="n"/>
      <c r="N423" s="136" t="n"/>
      <c r="O423" s="136" t="n"/>
      <c r="P423" s="136" t="n"/>
      <c r="Q423" s="136" t="n"/>
      <c r="R423" s="136" t="n"/>
      <c r="S423" s="135" t="inlineStr">
        <is>
          <t>🟢 CÓ</t>
        </is>
      </c>
    </row>
    <row r="424">
      <c r="A424" s="134" t="inlineStr">
        <is>
          <t>ISUZU</t>
        </is>
      </c>
      <c r="B424" s="32" t="inlineStr">
        <is>
          <t>6HE1-T/6HK1</t>
        </is>
      </c>
      <c r="C424" t="inlineStr">
        <is>
          <t>110/115</t>
        </is>
      </c>
      <c r="D424" s="32" t="inlineStr">
        <is>
          <t>R</t>
        </is>
      </c>
      <c r="E424" s="135" t="inlineStr">
        <is>
          <t>Miểng dên</t>
        </is>
      </c>
      <c r="F424" s="135" t="inlineStr">
        <is>
          <t>8-97131-186</t>
        </is>
      </c>
      <c r="G424" s="135" t="n"/>
      <c r="H424" s="135" t="n">
        <v>77.985</v>
      </c>
      <c r="I424" s="135" t="inlineStr">
        <is>
          <t>30.43</t>
        </is>
      </c>
      <c r="J424" s="135" t="inlineStr">
        <is>
          <t>2.517</t>
        </is>
      </c>
      <c r="K424" s="135" t="inlineStr">
        <is>
          <t>Bộ</t>
        </is>
      </c>
      <c r="L424" s="135" t="n"/>
      <c r="M424" s="135" t="n"/>
      <c r="N424" s="136" t="n"/>
      <c r="O424" s="136" t="n"/>
      <c r="P424" s="136" t="n"/>
      <c r="Q424" s="136" t="n"/>
      <c r="R424" s="136" t="n"/>
      <c r="S424" s="135" t="inlineStr">
        <is>
          <t>🟢 CÓ</t>
        </is>
      </c>
    </row>
    <row r="425">
      <c r="A425" s="134" t="inlineStr">
        <is>
          <t>ISUZU</t>
        </is>
      </c>
      <c r="B425" s="32" t="inlineStr">
        <is>
          <t>6HE1/6HH1</t>
        </is>
      </c>
      <c r="C425" t="inlineStr">
        <is>
          <t>110/115</t>
        </is>
      </c>
      <c r="D425" s="32" t="inlineStr">
        <is>
          <t>M</t>
        </is>
      </c>
      <c r="E425" s="135" t="inlineStr">
        <is>
          <t>Miểng baze</t>
        </is>
      </c>
      <c r="F425" s="135" t="inlineStr">
        <is>
          <t>8-94393-327</t>
        </is>
      </c>
      <c r="G425" s="135" t="n"/>
      <c r="H425" s="135" t="inlineStr">
        <is>
          <t>87</t>
        </is>
      </c>
      <c r="I425" s="135" t="inlineStr">
        <is>
          <t>27.33</t>
        </is>
      </c>
      <c r="J425" s="135" t="inlineStr">
        <is>
          <t>2.518</t>
        </is>
      </c>
      <c r="K425" s="135" t="inlineStr">
        <is>
          <t>Bộ</t>
        </is>
      </c>
      <c r="L425" s="135" t="n"/>
      <c r="M425" s="135" t="n"/>
      <c r="N425" s="136" t="n"/>
      <c r="O425" s="136" t="n"/>
      <c r="P425" s="136" t="n"/>
      <c r="Q425" s="136" t="n"/>
      <c r="R425" s="136" t="n"/>
      <c r="S425" s="135" t="inlineStr">
        <is>
          <t>🟢 CÓ</t>
        </is>
      </c>
    </row>
    <row r="426">
      <c r="A426" s="134" t="inlineStr">
        <is>
          <t>ISUZU</t>
        </is>
      </c>
      <c r="B426" s="32" t="inlineStr">
        <is>
          <t>6HE1/6HH1</t>
        </is>
      </c>
      <c r="C426" t="inlineStr">
        <is>
          <t>110/115</t>
        </is>
      </c>
      <c r="D426" s="32" t="inlineStr">
        <is>
          <t>R</t>
        </is>
      </c>
      <c r="E426" s="135" t="inlineStr">
        <is>
          <t>Miểng dên</t>
        </is>
      </c>
      <c r="F426" s="135" t="inlineStr">
        <is>
          <t>8-97045-800/1</t>
        </is>
      </c>
      <c r="G426" s="135" t="n"/>
      <c r="H426" s="135" t="inlineStr">
        <is>
          <t>69.985</t>
        </is>
      </c>
      <c r="I426" s="135" t="inlineStr">
        <is>
          <t>30.43</t>
        </is>
      </c>
      <c r="J426" s="135" t="inlineStr">
        <is>
          <t>2.013</t>
        </is>
      </c>
      <c r="K426" s="135" t="inlineStr">
        <is>
          <t>Bộ</t>
        </is>
      </c>
      <c r="L426" s="135" t="n"/>
      <c r="M426" s="135" t="n"/>
      <c r="N426" s="136" t="n"/>
      <c r="O426" s="136" t="n"/>
      <c r="P426" s="136" t="n"/>
      <c r="Q426" s="136" t="n"/>
      <c r="R426" s="136" t="n"/>
      <c r="S426" s="135" t="inlineStr">
        <is>
          <t>🟢 CÓ</t>
        </is>
      </c>
    </row>
    <row r="427">
      <c r="A427" s="134" t="inlineStr">
        <is>
          <t>ISUZU</t>
        </is>
      </c>
      <c r="B427" s="32" t="inlineStr">
        <is>
          <t>6VD1</t>
        </is>
      </c>
      <c r="D427" s="32" t="inlineStr">
        <is>
          <t>M</t>
        </is>
      </c>
      <c r="E427" s="135" t="inlineStr">
        <is>
          <t>Miểng baze</t>
        </is>
      </c>
      <c r="F427" s="135" t="inlineStr">
        <is>
          <t>8-97072-982</t>
        </is>
      </c>
      <c r="G427" s="135" t="n"/>
      <c r="H427" s="135" t="inlineStr">
        <is>
          <t>69</t>
        </is>
      </c>
      <c r="I427" s="135" t="inlineStr">
        <is>
          <t>18.5</t>
        </is>
      </c>
      <c r="J427" s="135" t="inlineStr">
        <is>
          <t>2.525</t>
        </is>
      </c>
      <c r="K427" s="135" t="inlineStr">
        <is>
          <t>Bộ</t>
        </is>
      </c>
      <c r="L427" s="135" t="n"/>
      <c r="M427" s="135" t="n"/>
      <c r="N427" s="136" t="n"/>
      <c r="O427" s="136" t="n"/>
      <c r="P427" s="136" t="n"/>
      <c r="Q427" s="136" t="n"/>
      <c r="R427" s="136" t="n"/>
      <c r="S427" s="135" t="inlineStr">
        <is>
          <t>🟢 CÓ</t>
        </is>
      </c>
    </row>
    <row r="428">
      <c r="A428" s="134" t="inlineStr">
        <is>
          <t>ISUZU</t>
        </is>
      </c>
      <c r="B428" s="32" t="inlineStr">
        <is>
          <t>6VD1</t>
        </is>
      </c>
      <c r="D428" s="32" t="inlineStr">
        <is>
          <t>R</t>
        </is>
      </c>
      <c r="E428" s="135" t="inlineStr">
        <is>
          <t>Miểng dên</t>
        </is>
      </c>
      <c r="F428" s="135" t="inlineStr">
        <is>
          <t>8-97072-986</t>
        </is>
      </c>
      <c r="G428" s="135" t="n"/>
      <c r="H428" s="135" t="inlineStr">
        <is>
          <t>57</t>
        </is>
      </c>
      <c r="I428" s="135" t="inlineStr">
        <is>
          <t>17.13</t>
        </is>
      </c>
      <c r="J428" s="135" t="inlineStr">
        <is>
          <t>1.518</t>
        </is>
      </c>
      <c r="K428" s="135" t="inlineStr">
        <is>
          <t>Bộ</t>
        </is>
      </c>
      <c r="L428" s="135" t="n"/>
      <c r="M428" s="135" t="n"/>
      <c r="N428" s="136" t="n"/>
      <c r="O428" s="136" t="n"/>
      <c r="P428" s="136" t="n"/>
      <c r="Q428" s="136" t="n"/>
      <c r="R428" s="136" t="n"/>
      <c r="S428" s="135" t="inlineStr">
        <is>
          <t>🟢 CÓ</t>
        </is>
      </c>
    </row>
    <row r="429">
      <c r="A429" s="134" t="inlineStr">
        <is>
          <t>ISUZU</t>
        </is>
      </c>
      <c r="B429" s="32" t="inlineStr">
        <is>
          <t>6WA1-T/6WG1-T/6WF1-T</t>
        </is>
      </c>
      <c r="C429" t="inlineStr">
        <is>
          <t>147</t>
        </is>
      </c>
      <c r="D429" s="32" t="inlineStr">
        <is>
          <t>M</t>
        </is>
      </c>
      <c r="E429" s="135" t="inlineStr">
        <is>
          <t>Miểng baze</t>
        </is>
      </c>
      <c r="F429" s="135" t="inlineStr">
        <is>
          <t>1-11510-093-0</t>
        </is>
      </c>
      <c r="G429" s="135" t="n"/>
      <c r="H429" s="135" t="inlineStr">
        <is>
          <t>110.97</t>
        </is>
      </c>
      <c r="I429" s="135" t="inlineStr">
        <is>
          <t>37.5</t>
        </is>
      </c>
      <c r="J429" s="135" t="inlineStr">
        <is>
          <t>3.013</t>
        </is>
      </c>
      <c r="K429" s="135" t="inlineStr">
        <is>
          <t>Bộ</t>
        </is>
      </c>
      <c r="L429" s="135" t="n"/>
      <c r="M429" s="135" t="n"/>
      <c r="N429" s="136" t="n"/>
      <c r="O429" s="136" t="n"/>
      <c r="P429" s="136" t="n"/>
      <c r="Q429" s="136" t="n"/>
      <c r="R429" s="136" t="n"/>
      <c r="S429" s="135" t="inlineStr">
        <is>
          <t>🟢 CÓ</t>
        </is>
      </c>
    </row>
    <row r="430">
      <c r="A430" s="134" t="inlineStr">
        <is>
          <t>ISUZU</t>
        </is>
      </c>
      <c r="B430" s="32" t="inlineStr">
        <is>
          <t>6WA1-T/6WG1-T/6WF1-T</t>
        </is>
      </c>
      <c r="C430" t="inlineStr">
        <is>
          <t>147</t>
        </is>
      </c>
      <c r="D430" s="32" t="inlineStr">
        <is>
          <t>R</t>
        </is>
      </c>
      <c r="E430" s="135" t="inlineStr">
        <is>
          <t>Miểng dên</t>
        </is>
      </c>
      <c r="F430" s="135" t="inlineStr">
        <is>
          <t>1-12271-072-0</t>
        </is>
      </c>
      <c r="G430" s="135" t="n"/>
      <c r="H430" s="135" t="inlineStr">
        <is>
          <t>97.98</t>
        </is>
      </c>
      <c r="I430" s="135" t="inlineStr">
        <is>
          <t>44.5</t>
        </is>
      </c>
      <c r="J430" s="135" t="inlineStr">
        <is>
          <t>3.011</t>
        </is>
      </c>
      <c r="K430" s="135" t="inlineStr">
        <is>
          <t>Bộ</t>
        </is>
      </c>
      <c r="L430" s="135" t="n"/>
      <c r="M430" s="135" t="n"/>
      <c r="N430" s="136" t="n"/>
      <c r="O430" s="136" t="n"/>
      <c r="P430" s="136" t="n"/>
      <c r="Q430" s="136" t="n"/>
      <c r="R430" s="136" t="n"/>
      <c r="S430" s="135" t="inlineStr">
        <is>
          <t>🟢 CÓ</t>
        </is>
      </c>
    </row>
    <row r="431">
      <c r="A431" s="134" t="inlineStr">
        <is>
          <t>ISUZU</t>
        </is>
      </c>
      <c r="B431" s="32" t="inlineStr">
        <is>
          <t>A17DTJ</t>
        </is>
      </c>
      <c r="D431" s="32" t="inlineStr">
        <is>
          <t>R</t>
        </is>
      </c>
      <c r="E431" s="135" t="inlineStr">
        <is>
          <t>Miểng dên</t>
        </is>
      </c>
      <c r="F431" s="135" t="inlineStr">
        <is>
          <t>98073966</t>
        </is>
      </c>
      <c r="G431" s="135" t="n"/>
      <c r="H431" s="135" t="inlineStr">
        <is>
          <t>49</t>
        </is>
      </c>
      <c r="I431" s="135" t="inlineStr">
        <is>
          <t>16.7</t>
        </is>
      </c>
      <c r="J431" s="135" t="inlineStr">
        <is>
          <t>1.5</t>
        </is>
      </c>
      <c r="K431" s="135" t="inlineStr">
        <is>
          <t>Bộ</t>
        </is>
      </c>
      <c r="L431" s="135" t="n"/>
      <c r="M431" s="135" t="n"/>
      <c r="N431" s="136" t="n"/>
      <c r="O431" s="136" t="n"/>
      <c r="P431" s="136" t="n"/>
      <c r="Q431" s="136" t="n"/>
      <c r="R431" s="136" t="n"/>
      <c r="S431" s="135" t="inlineStr">
        <is>
          <t>🟢 CÓ</t>
        </is>
      </c>
    </row>
    <row r="432">
      <c r="A432" s="134" t="inlineStr">
        <is>
          <t>ISUZU</t>
        </is>
      </c>
      <c r="B432" s="32" t="inlineStr">
        <is>
          <t>C190</t>
        </is>
      </c>
      <c r="D432" s="32" t="inlineStr">
        <is>
          <t>M</t>
        </is>
      </c>
      <c r="E432" s="135" t="inlineStr">
        <is>
          <t>Miểng baze</t>
        </is>
      </c>
      <c r="F432" s="135" t="inlineStr">
        <is>
          <t>5-11510-020</t>
        </is>
      </c>
      <c r="G432" s="135" t="n"/>
      <c r="H432" s="135" t="inlineStr">
        <is>
          <t>64</t>
        </is>
      </c>
      <c r="I432" s="135" t="inlineStr">
        <is>
          <t>30.63</t>
        </is>
      </c>
      <c r="J432" s="135" t="inlineStr">
        <is>
          <t>2.017</t>
        </is>
      </c>
      <c r="K432" s="135" t="inlineStr">
        <is>
          <t>Bộ</t>
        </is>
      </c>
      <c r="L432" s="135" t="n"/>
      <c r="M432" s="135" t="n"/>
      <c r="N432" s="136" t="n"/>
      <c r="O432" s="136" t="n"/>
      <c r="P432" s="136" t="n"/>
      <c r="Q432" s="136" t="n"/>
      <c r="R432" s="136" t="n"/>
      <c r="S432" s="135" t="inlineStr">
        <is>
          <t>🟢 CÓ</t>
        </is>
      </c>
    </row>
    <row r="433">
      <c r="A433" s="134" t="inlineStr">
        <is>
          <t>ISUZU</t>
        </is>
      </c>
      <c r="B433" s="32" t="inlineStr">
        <is>
          <t>C190</t>
        </is>
      </c>
      <c r="D433" s="32" t="inlineStr">
        <is>
          <t>R</t>
        </is>
      </c>
      <c r="E433" s="135" t="inlineStr">
        <is>
          <t>Miểng dên</t>
        </is>
      </c>
      <c r="F433" s="135" t="inlineStr">
        <is>
          <t>5-12271-005</t>
        </is>
      </c>
      <c r="G433" s="135" t="n"/>
      <c r="H433" s="135" t="inlineStr">
        <is>
          <t>56</t>
        </is>
      </c>
      <c r="I433" s="135" t="inlineStr">
        <is>
          <t>22.5</t>
        </is>
      </c>
      <c r="J433" s="135" t="inlineStr">
        <is>
          <t>1.508</t>
        </is>
      </c>
      <c r="K433" s="135" t="inlineStr">
        <is>
          <t>Bộ</t>
        </is>
      </c>
      <c r="L433" s="135" t="n"/>
      <c r="M433" s="135" t="n"/>
      <c r="N433" s="136" t="n"/>
      <c r="O433" s="136" t="n"/>
      <c r="P433" s="136" t="n"/>
      <c r="Q433" s="136" t="n"/>
      <c r="R433" s="136" t="n"/>
      <c r="S433" s="135" t="inlineStr">
        <is>
          <t>🟢 CÓ</t>
        </is>
      </c>
    </row>
    <row r="434">
      <c r="A434" s="134" t="inlineStr">
        <is>
          <t>ISUZU</t>
        </is>
      </c>
      <c r="B434" s="32" t="inlineStr">
        <is>
          <t>C190/C223/C223-T</t>
        </is>
      </c>
      <c r="C434" t="inlineStr">
        <is>
          <t>88</t>
        </is>
      </c>
      <c r="D434" s="32" t="inlineStr">
        <is>
          <t>M</t>
        </is>
      </c>
      <c r="E434" s="135" t="inlineStr">
        <is>
          <t>Miểng baze</t>
        </is>
      </c>
      <c r="F434" s="135" t="inlineStr">
        <is>
          <t>8-94118-830</t>
        </is>
      </c>
      <c r="G434" s="135" t="n"/>
      <c r="H434" s="135" t="inlineStr">
        <is>
          <t>64</t>
        </is>
      </c>
      <c r="I434" s="135" t="inlineStr">
        <is>
          <t>27.63</t>
        </is>
      </c>
      <c r="J434" s="135" t="inlineStr">
        <is>
          <t>2.017</t>
        </is>
      </c>
      <c r="K434" s="135" t="inlineStr">
        <is>
          <t>Bộ</t>
        </is>
      </c>
      <c r="L434" s="135" t="n"/>
      <c r="M434" s="135" t="n"/>
      <c r="N434" s="136" t="n"/>
      <c r="O434" s="136" t="n"/>
      <c r="P434" s="136" t="n"/>
      <c r="Q434" s="136" t="n"/>
      <c r="R434" s="136" t="n"/>
      <c r="S434" s="135" t="inlineStr">
        <is>
          <t>🟢 CÓ</t>
        </is>
      </c>
    </row>
    <row r="435">
      <c r="A435" s="134" t="inlineStr">
        <is>
          <t>ISUZU</t>
        </is>
      </c>
      <c r="B435" s="32" t="inlineStr">
        <is>
          <t>C190/C223/C223-T</t>
        </is>
      </c>
      <c r="C435" t="inlineStr">
        <is>
          <t>88</t>
        </is>
      </c>
      <c r="D435" s="32" t="inlineStr">
        <is>
          <t>R</t>
        </is>
      </c>
      <c r="E435" s="135" t="inlineStr">
        <is>
          <t>Miểng dên</t>
        </is>
      </c>
      <c r="F435" s="135" t="inlineStr">
        <is>
          <t>8-94462-943</t>
        </is>
      </c>
      <c r="G435" s="135" t="n"/>
      <c r="H435" s="135" t="inlineStr">
        <is>
          <t>56</t>
        </is>
      </c>
      <c r="I435" s="135" t="inlineStr">
        <is>
          <t>22.5</t>
        </is>
      </c>
      <c r="J435" s="135" t="inlineStr">
        <is>
          <t>1.508</t>
        </is>
      </c>
      <c r="K435" s="135" t="inlineStr">
        <is>
          <t>Bộ</t>
        </is>
      </c>
      <c r="L435" s="135" t="n"/>
      <c r="M435" s="135" t="n"/>
      <c r="N435" s="136" t="n"/>
      <c r="O435" s="136" t="n"/>
      <c r="P435" s="136" t="n"/>
      <c r="Q435" s="136" t="n"/>
      <c r="R435" s="136" t="n"/>
      <c r="S435" s="135" t="inlineStr">
        <is>
          <t>🟢 CÓ</t>
        </is>
      </c>
    </row>
    <row r="436">
      <c r="A436" s="134" t="inlineStr">
        <is>
          <t>ISUZU</t>
        </is>
      </c>
      <c r="B436" s="32" t="inlineStr">
        <is>
          <t>C221/C240</t>
        </is>
      </c>
      <c r="C436" t="inlineStr">
        <is>
          <t>83/86</t>
        </is>
      </c>
      <c r="D436" s="32" t="inlineStr">
        <is>
          <t>M</t>
        </is>
      </c>
      <c r="E436" s="135" t="inlineStr">
        <is>
          <t>Miểng baze</t>
        </is>
      </c>
      <c r="F436" s="135" t="inlineStr">
        <is>
          <t>5-11510-021</t>
        </is>
      </c>
      <c r="G436" s="135" t="n"/>
      <c r="H436" s="135" t="inlineStr">
        <is>
          <t>74</t>
        </is>
      </c>
      <c r="I436" s="135" t="inlineStr">
        <is>
          <t>30.63</t>
        </is>
      </c>
      <c r="J436" s="135" t="inlineStr">
        <is>
          <t>2.017</t>
        </is>
      </c>
      <c r="K436" s="135" t="inlineStr">
        <is>
          <t>Bộ</t>
        </is>
      </c>
      <c r="L436" s="135" t="n"/>
      <c r="M436" s="135" t="n"/>
      <c r="N436" s="136" t="n"/>
      <c r="O436" s="136" t="n"/>
      <c r="P436" s="136" t="n"/>
      <c r="Q436" s="136" t="n"/>
      <c r="R436" s="136" t="n"/>
      <c r="S436" s="135" t="inlineStr">
        <is>
          <t>🟢 CÓ</t>
        </is>
      </c>
    </row>
    <row r="437">
      <c r="A437" s="134" t="inlineStr">
        <is>
          <t>ISUZU</t>
        </is>
      </c>
      <c r="B437" s="32" t="inlineStr">
        <is>
          <t>C221/C240</t>
        </is>
      </c>
      <c r="C437" t="inlineStr">
        <is>
          <t>83/86</t>
        </is>
      </c>
      <c r="D437" s="32" t="inlineStr">
        <is>
          <t>R</t>
        </is>
      </c>
      <c r="E437" s="135" t="inlineStr">
        <is>
          <t>Miểng dên</t>
        </is>
      </c>
      <c r="F437" s="135" t="inlineStr">
        <is>
          <t>5-12271-005</t>
        </is>
      </c>
      <c r="G437" s="135" t="n"/>
      <c r="H437" s="135" t="inlineStr">
        <is>
          <t>56</t>
        </is>
      </c>
      <c r="I437" s="135" t="inlineStr">
        <is>
          <t>22.5</t>
        </is>
      </c>
      <c r="J437" s="135" t="inlineStr">
        <is>
          <t>1.508</t>
        </is>
      </c>
      <c r="K437" s="135" t="inlineStr">
        <is>
          <t>Bộ</t>
        </is>
      </c>
      <c r="L437" s="135" t="n"/>
      <c r="M437" s="135" t="n"/>
      <c r="N437" s="136" t="n"/>
      <c r="O437" s="136" t="n"/>
      <c r="P437" s="136" t="n"/>
      <c r="Q437" s="136" t="n"/>
      <c r="R437" s="136" t="n"/>
      <c r="S437" s="135" t="inlineStr">
        <is>
          <t>🟢 CÓ</t>
        </is>
      </c>
    </row>
    <row r="438">
      <c r="A438" s="134" t="inlineStr">
        <is>
          <t>ISUZU</t>
        </is>
      </c>
      <c r="B438" s="32" t="inlineStr">
        <is>
          <t>C330</t>
        </is>
      </c>
      <c r="C438" t="inlineStr">
        <is>
          <t>98</t>
        </is>
      </c>
      <c r="D438" s="32" t="inlineStr">
        <is>
          <t>M</t>
        </is>
      </c>
      <c r="E438" s="135" t="inlineStr">
        <is>
          <t>Miểng baze</t>
        </is>
      </c>
      <c r="F438" s="135" t="inlineStr">
        <is>
          <t>5-11510-002</t>
        </is>
      </c>
      <c r="G438" s="135" t="n"/>
      <c r="H438" s="135" t="inlineStr">
        <is>
          <t>81</t>
        </is>
      </c>
      <c r="I438" s="135" t="inlineStr">
        <is>
          <t>27.83</t>
        </is>
      </c>
      <c r="J438" s="135" t="inlineStr">
        <is>
          <t>2.525</t>
        </is>
      </c>
      <c r="K438" s="135" t="inlineStr">
        <is>
          <t>Bộ</t>
        </is>
      </c>
      <c r="L438" s="135" t="n"/>
      <c r="M438" s="135" t="n"/>
      <c r="N438" s="136" t="n"/>
      <c r="O438" s="136" t="n"/>
      <c r="P438" s="136" t="n"/>
      <c r="Q438" s="136" t="n"/>
      <c r="R438" s="136" t="n"/>
      <c r="S438" s="135" t="inlineStr">
        <is>
          <t>🟢 CÓ</t>
        </is>
      </c>
    </row>
    <row r="439">
      <c r="A439" s="134" t="inlineStr">
        <is>
          <t>ISUZU</t>
        </is>
      </c>
      <c r="B439" s="32" t="inlineStr">
        <is>
          <t>C330</t>
        </is>
      </c>
      <c r="C439" t="inlineStr">
        <is>
          <t>98</t>
        </is>
      </c>
      <c r="D439" s="32" t="inlineStr">
        <is>
          <t>R</t>
        </is>
      </c>
      <c r="E439" s="135" t="inlineStr">
        <is>
          <t>Miểng dên</t>
        </is>
      </c>
      <c r="F439" s="135" t="inlineStr">
        <is>
          <t>9-12271-608</t>
        </is>
      </c>
      <c r="G439" s="135" t="n"/>
      <c r="H439" s="135" t="inlineStr">
        <is>
          <t>68</t>
        </is>
      </c>
      <c r="I439" s="135" t="inlineStr">
        <is>
          <t>29.93</t>
        </is>
      </c>
      <c r="J439" s="135" t="inlineStr">
        <is>
          <t>2.013</t>
        </is>
      </c>
      <c r="K439" s="135" t="inlineStr">
        <is>
          <t>Bộ</t>
        </is>
      </c>
      <c r="L439" s="135" t="n"/>
      <c r="M439" s="135" t="n"/>
      <c r="N439" s="136" t="n"/>
      <c r="O439" s="136" t="n"/>
      <c r="P439" s="136" t="n"/>
      <c r="Q439" s="136" t="n"/>
      <c r="R439" s="136" t="n"/>
      <c r="S439" s="135" t="inlineStr">
        <is>
          <t>🟢 CÓ</t>
        </is>
      </c>
    </row>
    <row r="440">
      <c r="A440" s="134" t="inlineStr">
        <is>
          <t>ISUZU</t>
        </is>
      </c>
      <c r="B440" s="32" t="inlineStr">
        <is>
          <t>D500</t>
        </is>
      </c>
      <c r="C440" t="inlineStr">
        <is>
          <t>98</t>
        </is>
      </c>
      <c r="D440" s="32" t="inlineStr">
        <is>
          <t>M</t>
        </is>
      </c>
      <c r="E440" s="135" t="inlineStr">
        <is>
          <t>Miểng baze</t>
        </is>
      </c>
      <c r="F440" s="135" t="inlineStr">
        <is>
          <t>5-11510-041</t>
        </is>
      </c>
      <c r="G440" s="135" t="n"/>
      <c r="H440" s="135" t="inlineStr">
        <is>
          <t>81</t>
        </is>
      </c>
      <c r="I440" s="135" t="inlineStr">
        <is>
          <t>27.83</t>
        </is>
      </c>
      <c r="J440" s="135" t="inlineStr">
        <is>
          <t>2.525</t>
        </is>
      </c>
      <c r="K440" s="135" t="inlineStr">
        <is>
          <t>Bộ</t>
        </is>
      </c>
      <c r="L440" s="135" t="n"/>
      <c r="M440" s="135" t="n"/>
      <c r="N440" s="136" t="n"/>
      <c r="O440" s="136" t="n"/>
      <c r="P440" s="136" t="n"/>
      <c r="Q440" s="136" t="n"/>
      <c r="R440" s="136" t="n"/>
      <c r="S440" s="135" t="inlineStr">
        <is>
          <t>🟢 CÓ</t>
        </is>
      </c>
    </row>
    <row r="441">
      <c r="A441" s="134" t="inlineStr">
        <is>
          <t>ISUZU</t>
        </is>
      </c>
      <c r="B441" s="32" t="inlineStr">
        <is>
          <t>D500</t>
        </is>
      </c>
      <c r="C441" t="inlineStr">
        <is>
          <t>98</t>
        </is>
      </c>
      <c r="D441" s="32" t="inlineStr">
        <is>
          <t>R</t>
        </is>
      </c>
      <c r="E441" s="135" t="inlineStr">
        <is>
          <t>Miểng dên</t>
        </is>
      </c>
      <c r="F441" s="135" t="inlineStr">
        <is>
          <t>9-12271-178</t>
        </is>
      </c>
      <c r="G441" s="135" t="n"/>
      <c r="H441" s="135" t="inlineStr">
        <is>
          <t>68</t>
        </is>
      </c>
      <c r="I441" s="135" t="inlineStr">
        <is>
          <t>29.93</t>
        </is>
      </c>
      <c r="J441" s="135" t="inlineStr">
        <is>
          <t>2.013</t>
        </is>
      </c>
      <c r="K441" s="135" t="inlineStr">
        <is>
          <t>Bộ</t>
        </is>
      </c>
      <c r="L441" s="135" t="n"/>
      <c r="M441" s="135" t="n"/>
      <c r="N441" s="136" t="n"/>
      <c r="O441" s="136" t="n"/>
      <c r="P441" s="136" t="n"/>
      <c r="Q441" s="136" t="n"/>
      <c r="R441" s="136" t="n"/>
      <c r="S441" s="135" t="inlineStr">
        <is>
          <t>🟢 CÓ</t>
        </is>
      </c>
    </row>
    <row r="442">
      <c r="A442" s="134" t="inlineStr">
        <is>
          <t>ISUZU</t>
        </is>
      </c>
      <c r="B442" s="32" t="inlineStr">
        <is>
          <t>E120 E120H</t>
        </is>
      </c>
      <c r="D442" s="32" t="inlineStr">
        <is>
          <t>M</t>
        </is>
      </c>
      <c r="E442" s="135" t="inlineStr">
        <is>
          <t>Miểng baze</t>
        </is>
      </c>
      <c r="F442" s="135" t="inlineStr">
        <is>
          <t>MS-1154GP</t>
        </is>
      </c>
      <c r="G442" s="135" t="n"/>
      <c r="H442" s="135" t="inlineStr">
        <is>
          <t>105.97</t>
        </is>
      </c>
      <c r="I442" s="135" t="inlineStr">
        <is>
          <t>34</t>
        </is>
      </c>
      <c r="J442" s="135" t="inlineStr">
        <is>
          <t>3.01</t>
        </is>
      </c>
      <c r="K442" s="135" t="inlineStr">
        <is>
          <t>Bộ</t>
        </is>
      </c>
      <c r="L442" s="135" t="n"/>
      <c r="M442" s="135" t="n"/>
      <c r="N442" s="136" t="n"/>
      <c r="O442" s="136" t="n"/>
      <c r="P442" s="136" t="n"/>
      <c r="Q442" s="136" t="n"/>
      <c r="R442" s="136" t="n"/>
      <c r="S442" s="135" t="inlineStr">
        <is>
          <t>🟢 CÓ</t>
        </is>
      </c>
    </row>
    <row r="443">
      <c r="A443" s="134" t="inlineStr">
        <is>
          <t>ISUZU</t>
        </is>
      </c>
      <c r="B443" s="32" t="inlineStr">
        <is>
          <t>E120 E120H</t>
        </is>
      </c>
      <c r="D443" s="32" t="inlineStr">
        <is>
          <t>R</t>
        </is>
      </c>
      <c r="E443" s="135" t="inlineStr">
        <is>
          <t>Miểng dên</t>
        </is>
      </c>
      <c r="F443" s="135" t="inlineStr">
        <is>
          <t>CB-1154GP</t>
        </is>
      </c>
      <c r="G443" s="135" t="n"/>
      <c r="H443" s="135" t="inlineStr">
        <is>
          <t>93.98</t>
        </is>
      </c>
      <c r="I443" s="135" t="inlineStr">
        <is>
          <t>42.5</t>
        </is>
      </c>
      <c r="J443" s="135" t="inlineStr">
        <is>
          <t>3.011</t>
        </is>
      </c>
      <c r="K443" s="135" t="inlineStr">
        <is>
          <t>Bộ</t>
        </is>
      </c>
      <c r="L443" s="135" t="n"/>
      <c r="M443" s="135" t="n"/>
      <c r="N443" s="136" t="n"/>
      <c r="O443" s="136" t="n"/>
      <c r="P443" s="136" t="n"/>
      <c r="Q443" s="136" t="n"/>
      <c r="R443" s="136" t="n"/>
      <c r="S443" s="135" t="inlineStr">
        <is>
          <t>🟢 CÓ</t>
        </is>
      </c>
    </row>
    <row r="444">
      <c r="A444" s="134" t="inlineStr">
        <is>
          <t>ISUZU</t>
        </is>
      </c>
      <c r="B444" s="32" t="inlineStr">
        <is>
          <t>G130/G150/G160/G161/G161W/G180W/G180Z/G180S/G200W/G201</t>
        </is>
      </c>
      <c r="D444" s="32" t="inlineStr">
        <is>
          <t>M</t>
        </is>
      </c>
      <c r="E444" s="135" t="inlineStr">
        <is>
          <t>Miểng baze</t>
        </is>
      </c>
      <c r="F444" s="135" t="inlineStr">
        <is>
          <t>8-94215-641</t>
        </is>
      </c>
      <c r="G444" s="135" t="n"/>
      <c r="H444" s="135" t="inlineStr">
        <is>
          <t>58.98</t>
        </is>
      </c>
      <c r="I444" s="135" t="inlineStr">
        <is>
          <t>32.13</t>
        </is>
      </c>
      <c r="J444" s="135" t="inlineStr">
        <is>
          <t>1.517</t>
        </is>
      </c>
      <c r="K444" s="135" t="inlineStr">
        <is>
          <t>Bộ</t>
        </is>
      </c>
      <c r="L444" s="135" t="n"/>
      <c r="M444" s="135" t="n"/>
      <c r="N444" s="136" t="n"/>
      <c r="O444" s="136" t="n"/>
      <c r="P444" s="136" t="n"/>
      <c r="Q444" s="136" t="n"/>
      <c r="R444" s="136" t="n"/>
      <c r="S444" s="135" t="inlineStr">
        <is>
          <t>🟢 CÓ</t>
        </is>
      </c>
    </row>
    <row r="445">
      <c r="A445" s="134" t="inlineStr">
        <is>
          <t>ISUZU</t>
        </is>
      </c>
      <c r="B445" s="32" t="inlineStr">
        <is>
          <t>G130/G150/G160/G161/G161W/G180W/G180Z/G180S/G200W/G201</t>
        </is>
      </c>
      <c r="D445" s="32" t="inlineStr">
        <is>
          <t>R</t>
        </is>
      </c>
      <c r="E445" s="135" t="inlineStr">
        <is>
          <t>Miểng dên</t>
        </is>
      </c>
      <c r="F445" s="135" t="inlineStr">
        <is>
          <t>9-12271-143</t>
        </is>
      </c>
      <c r="G445" s="135" t="n"/>
      <c r="H445" s="135" t="inlineStr">
        <is>
          <t>51.985</t>
        </is>
      </c>
      <c r="I445" s="135" t="inlineStr">
        <is>
          <t>22.13</t>
        </is>
      </c>
      <c r="J445" s="135" t="inlineStr">
        <is>
          <t>1.513</t>
        </is>
      </c>
      <c r="K445" s="135" t="inlineStr">
        <is>
          <t>Bộ</t>
        </is>
      </c>
      <c r="L445" s="135" t="n"/>
      <c r="M445" s="135" t="n"/>
      <c r="N445" s="136" t="n"/>
      <c r="O445" s="136" t="n"/>
      <c r="P445" s="136" t="n"/>
      <c r="Q445" s="136" t="n"/>
      <c r="R445" s="136" t="n"/>
      <c r="S445" s="135" t="inlineStr">
        <is>
          <t>🟢 CÓ</t>
        </is>
      </c>
    </row>
    <row r="446">
      <c r="A446" s="134" t="inlineStr">
        <is>
          <t>ISUZU</t>
        </is>
      </c>
      <c r="B446" s="32" t="inlineStr">
        <is>
          <t>G200</t>
        </is>
      </c>
      <c r="D446" s="32" t="inlineStr">
        <is>
          <t>M</t>
        </is>
      </c>
      <c r="E446" s="135" t="inlineStr">
        <is>
          <t>Miểng baze</t>
        </is>
      </c>
      <c r="F446" s="135" t="inlineStr">
        <is>
          <t>8-94251-263</t>
        </is>
      </c>
      <c r="G446" s="135" t="n"/>
      <c r="H446" s="135" t="inlineStr">
        <is>
          <t>59.98</t>
        </is>
      </c>
      <c r="I446" s="135" t="inlineStr">
        <is>
          <t>21.86</t>
        </is>
      </c>
      <c r="J446" s="135" t="inlineStr">
        <is>
          <t>2.008</t>
        </is>
      </c>
      <c r="K446" s="135" t="inlineStr">
        <is>
          <t>Bộ</t>
        </is>
      </c>
      <c r="L446" s="135" t="n"/>
      <c r="M446" s="135" t="n"/>
      <c r="N446" s="136" t="n"/>
      <c r="O446" s="136" t="n"/>
      <c r="P446" s="136" t="n"/>
      <c r="Q446" s="136" t="n"/>
      <c r="R446" s="136" t="n"/>
      <c r="S446" s="135" t="inlineStr">
        <is>
          <t>🟢 CÓ</t>
        </is>
      </c>
    </row>
    <row r="447">
      <c r="A447" s="134" t="inlineStr">
        <is>
          <t>ISUZU</t>
        </is>
      </c>
      <c r="B447" s="32" t="inlineStr">
        <is>
          <t>G200</t>
        </is>
      </c>
      <c r="D447" s="32" t="inlineStr">
        <is>
          <t>R</t>
        </is>
      </c>
      <c r="E447" s="135" t="inlineStr">
        <is>
          <t>Miểng dên</t>
        </is>
      </c>
      <c r="F447" s="135" t="inlineStr">
        <is>
          <t>8-94251-266</t>
        </is>
      </c>
      <c r="G447" s="135" t="n"/>
      <c r="H447" s="135" t="inlineStr">
        <is>
          <t>51.985</t>
        </is>
      </c>
      <c r="I447" s="135" t="inlineStr">
        <is>
          <t>21.63</t>
        </is>
      </c>
      <c r="J447" s="135" t="inlineStr">
        <is>
          <t>1.51</t>
        </is>
      </c>
      <c r="K447" s="135" t="inlineStr">
        <is>
          <t>Bộ</t>
        </is>
      </c>
      <c r="L447" s="135" t="n"/>
      <c r="M447" s="135" t="n"/>
      <c r="N447" s="136" t="n"/>
      <c r="O447" s="136" t="n"/>
      <c r="P447" s="136" t="n"/>
      <c r="Q447" s="136" t="n"/>
      <c r="R447" s="136" t="n"/>
      <c r="S447" s="135" t="inlineStr">
        <is>
          <t>🟢 CÓ</t>
        </is>
      </c>
    </row>
    <row r="448">
      <c r="A448" s="134" t="inlineStr">
        <is>
          <t>ISUZU</t>
        </is>
      </c>
      <c r="B448" s="32" t="inlineStr">
        <is>
          <t>G200Z/G200W</t>
        </is>
      </c>
      <c r="D448" s="32" t="inlineStr">
        <is>
          <t>M</t>
        </is>
      </c>
      <c r="E448" s="135" t="inlineStr">
        <is>
          <t>Miểng baze</t>
        </is>
      </c>
      <c r="F448" s="135" t="inlineStr">
        <is>
          <t>8-94215-641</t>
        </is>
      </c>
      <c r="G448" s="135" t="n"/>
      <c r="H448" s="135" t="inlineStr">
        <is>
          <t>58.98</t>
        </is>
      </c>
      <c r="I448" s="135" t="inlineStr">
        <is>
          <t>32.13</t>
        </is>
      </c>
      <c r="J448" s="135" t="inlineStr">
        <is>
          <t>1.517</t>
        </is>
      </c>
      <c r="K448" s="135" t="inlineStr">
        <is>
          <t>Bộ</t>
        </is>
      </c>
      <c r="L448" s="135" t="n"/>
      <c r="M448" s="135" t="n"/>
      <c r="N448" s="136" t="n"/>
      <c r="O448" s="136" t="n"/>
      <c r="P448" s="136" t="n"/>
      <c r="Q448" s="136" t="n"/>
      <c r="R448" s="136" t="n"/>
      <c r="S448" s="135" t="inlineStr">
        <is>
          <t>🟢 CÓ</t>
        </is>
      </c>
    </row>
    <row r="449">
      <c r="A449" s="134" t="inlineStr">
        <is>
          <t>ISUZU</t>
        </is>
      </c>
      <c r="B449" s="32" t="inlineStr">
        <is>
          <t>G200Z/G200W</t>
        </is>
      </c>
      <c r="D449" s="32" t="inlineStr">
        <is>
          <t>R</t>
        </is>
      </c>
      <c r="E449" s="135" t="inlineStr">
        <is>
          <t>Miểng dên</t>
        </is>
      </c>
      <c r="F449" s="135" t="inlineStr">
        <is>
          <t>8-94115-354</t>
        </is>
      </c>
      <c r="G449" s="135" t="n"/>
      <c r="H449" s="135" t="inlineStr">
        <is>
          <t>51.985</t>
        </is>
      </c>
      <c r="I449" s="135" t="inlineStr">
        <is>
          <t>21.63</t>
        </is>
      </c>
      <c r="J449" s="135" t="inlineStr">
        <is>
          <t>1.51</t>
        </is>
      </c>
      <c r="K449" s="135" t="inlineStr">
        <is>
          <t>Bộ</t>
        </is>
      </c>
      <c r="L449" s="135" t="n"/>
      <c r="M449" s="135" t="n"/>
      <c r="N449" s="136" t="n"/>
      <c r="O449" s="136" t="n"/>
      <c r="P449" s="136" t="n"/>
      <c r="Q449" s="136" t="n"/>
      <c r="R449" s="136" t="n"/>
      <c r="S449" s="135" t="inlineStr">
        <is>
          <t>🟢 CÓ</t>
        </is>
      </c>
    </row>
    <row r="450">
      <c r="A450" s="134" t="inlineStr">
        <is>
          <t>ISUZU</t>
        </is>
      </c>
      <c r="B450" s="32" t="inlineStr">
        <is>
          <t>LL2 Chevrolet Eng./LG6 Chevrolet Eng.</t>
        </is>
      </c>
      <c r="D450" s="32" t="inlineStr">
        <is>
          <t>M</t>
        </is>
      </c>
      <c r="E450" s="135" t="inlineStr">
        <is>
          <t>Miểng baze</t>
        </is>
      </c>
      <c r="F450" s="135" t="inlineStr">
        <is>
          <t>4M2037A</t>
        </is>
      </c>
      <c r="G450" s="135" t="n"/>
      <c r="H450" s="135" t="inlineStr">
        <is>
          <t>72.174</t>
        </is>
      </c>
      <c r="I450" s="135" t="inlineStr">
        <is>
          <t>24.8</t>
        </is>
      </c>
      <c r="J450" s="135" t="inlineStr">
        <is>
          <t>2.426</t>
        </is>
      </c>
      <c r="K450" s="135" t="inlineStr">
        <is>
          <t>Bộ</t>
        </is>
      </c>
      <c r="L450" s="135" t="n"/>
      <c r="M450" s="135" t="n"/>
      <c r="N450" s="136" t="n"/>
      <c r="O450" s="136" t="n"/>
      <c r="P450" s="136" t="n"/>
      <c r="Q450" s="136" t="n"/>
      <c r="R450" s="136" t="n"/>
      <c r="S450" s="135" t="inlineStr">
        <is>
          <t>🟢 CÓ</t>
        </is>
      </c>
    </row>
    <row r="451">
      <c r="A451" s="134" t="inlineStr">
        <is>
          <t>ISUZU</t>
        </is>
      </c>
      <c r="B451" s="32" t="inlineStr">
        <is>
          <t>LL2 Chevrolet Eng./LG6 Chevrolet Eng.</t>
        </is>
      </c>
      <c r="D451" s="32" t="inlineStr">
        <is>
          <t>R</t>
        </is>
      </c>
      <c r="E451" s="135" t="inlineStr">
        <is>
          <t>Miểng dên</t>
        </is>
      </c>
      <c r="F451" s="135" t="inlineStr">
        <is>
          <t>6B1238A</t>
        </is>
      </c>
      <c r="G451" s="135" t="n"/>
      <c r="H451" s="135" t="inlineStr">
        <is>
          <t>53.988</t>
        </is>
      </c>
      <c r="I451" s="135" t="inlineStr">
        <is>
          <t>18.3</t>
        </is>
      </c>
      <c r="J451" s="135" t="inlineStr">
        <is>
          <t>1.577</t>
        </is>
      </c>
      <c r="K451" s="135" t="inlineStr">
        <is>
          <t>Bộ</t>
        </is>
      </c>
      <c r="L451" s="135" t="n"/>
      <c r="M451" s="135" t="n"/>
      <c r="N451" s="136" t="n"/>
      <c r="O451" s="136" t="n"/>
      <c r="P451" s="136" t="n"/>
      <c r="Q451" s="136" t="n"/>
      <c r="R451" s="136" t="n"/>
      <c r="S451" s="135" t="inlineStr">
        <is>
          <t>🟢 CÓ</t>
        </is>
      </c>
    </row>
    <row r="452">
      <c r="A452" s="134" t="inlineStr">
        <is>
          <t>ISUZU</t>
        </is>
      </c>
      <c r="B452" s="32" t="inlineStr">
        <is>
          <t>X22SE</t>
        </is>
      </c>
      <c r="D452" s="32" t="inlineStr">
        <is>
          <t>M</t>
        </is>
      </c>
      <c r="E452" s="135" t="inlineStr">
        <is>
          <t>Miểng baze</t>
        </is>
      </c>
      <c r="F452" s="135" t="inlineStr">
        <is>
          <t>5M2329A</t>
        </is>
      </c>
      <c r="G452" s="135" t="n"/>
      <c r="H452" s="135" t="inlineStr">
        <is>
          <t>62.01</t>
        </is>
      </c>
      <c r="I452" s="135" t="inlineStr">
        <is>
          <t>19.51</t>
        </is>
      </c>
      <c r="J452" s="135" t="inlineStr">
        <is>
          <t>1.991</t>
        </is>
      </c>
      <c r="K452" s="135" t="inlineStr">
        <is>
          <t>Bộ</t>
        </is>
      </c>
      <c r="L452" s="135" t="n"/>
      <c r="M452" s="135" t="n"/>
      <c r="N452" s="136" t="n"/>
      <c r="O452" s="136" t="n"/>
      <c r="P452" s="136" t="n"/>
      <c r="Q452" s="136" t="n"/>
      <c r="R452" s="136" t="n"/>
      <c r="S452" s="135" t="inlineStr">
        <is>
          <t>🟢 CÓ</t>
        </is>
      </c>
    </row>
    <row r="453">
      <c r="A453" s="134" t="inlineStr">
        <is>
          <t>ISUZU</t>
        </is>
      </c>
      <c r="B453" s="32" t="inlineStr">
        <is>
          <t>X22SE</t>
        </is>
      </c>
      <c r="D453" s="32" t="inlineStr">
        <is>
          <t>R</t>
        </is>
      </c>
      <c r="E453" s="135" t="inlineStr">
        <is>
          <t>Miểng dên</t>
        </is>
      </c>
      <c r="F453" s="135" t="inlineStr">
        <is>
          <t>4B2322A</t>
        </is>
      </c>
      <c r="G453" s="135" t="n"/>
      <c r="H453" s="135" t="inlineStr">
        <is>
          <t>52.01</t>
        </is>
      </c>
      <c r="I453" s="135" t="inlineStr">
        <is>
          <t>19.3</t>
        </is>
      </c>
      <c r="J453" s="135" t="inlineStr">
        <is>
          <t>1.496</t>
        </is>
      </c>
      <c r="K453" s="135" t="inlineStr">
        <is>
          <t>Bộ</t>
        </is>
      </c>
      <c r="L453" s="135" t="n"/>
      <c r="M453" s="135" t="n"/>
      <c r="N453" s="136" t="n"/>
      <c r="O453" s="136" t="n"/>
      <c r="P453" s="136" t="n"/>
      <c r="Q453" s="136" t="n"/>
      <c r="R453" s="136" t="n"/>
      <c r="S453" s="135" t="inlineStr">
        <is>
          <t>🟢 CÓ</t>
        </is>
      </c>
    </row>
    <row r="454">
      <c r="A454" s="137" t="inlineStr">
        <is>
          <t>◆ KIA (23 sản phẩm)</t>
        </is>
      </c>
      <c r="B454" s="138" t="n"/>
      <c r="D454" s="138" t="n"/>
      <c r="E454" s="138" t="n"/>
      <c r="F454" s="138" t="n"/>
      <c r="G454" s="138" t="n"/>
      <c r="H454" s="138" t="n"/>
      <c r="I454" s="138" t="n"/>
      <c r="J454" s="138" t="n"/>
      <c r="K454" s="138" t="n"/>
      <c r="L454" s="138" t="n"/>
      <c r="M454" s="138" t="n"/>
      <c r="N454" s="138" t="n"/>
      <c r="O454" s="138" t="n"/>
      <c r="P454" s="138" t="n"/>
      <c r="Q454" s="138" t="n"/>
      <c r="R454" s="138" t="n"/>
      <c r="S454" s="138" t="n"/>
    </row>
    <row r="455">
      <c r="A455" s="134" t="inlineStr">
        <is>
          <t>KIA</t>
        </is>
      </c>
      <c r="B455" s="32" t="inlineStr">
        <is>
          <t>B3/B5</t>
        </is>
      </c>
      <c r="D455" s="32" t="inlineStr">
        <is>
          <t>M</t>
        </is>
      </c>
      <c r="E455" s="135" t="inlineStr">
        <is>
          <t>Miểng baze</t>
        </is>
      </c>
      <c r="F455" s="135" t="inlineStr">
        <is>
          <t>KK1Y0-11-SGO</t>
        </is>
      </c>
      <c r="G455" s="135" t="n"/>
      <c r="H455" s="135" t="inlineStr">
        <is>
          <t>54</t>
        </is>
      </c>
      <c r="I455" s="135" t="inlineStr">
        <is>
          <t>17.6</t>
        </is>
      </c>
      <c r="J455" s="135" t="inlineStr">
        <is>
          <t>2.012</t>
        </is>
      </c>
      <c r="K455" s="135" t="inlineStr">
        <is>
          <t>Bộ</t>
        </is>
      </c>
      <c r="L455" s="135" t="n"/>
      <c r="M455" s="135" t="n"/>
      <c r="N455" s="136" t="n"/>
      <c r="O455" s="136" t="n"/>
      <c r="P455" s="136" t="n"/>
      <c r="Q455" s="136" t="n"/>
      <c r="R455" s="136" t="n"/>
      <c r="S455" s="135" t="inlineStr">
        <is>
          <t>🟢 CÓ</t>
        </is>
      </c>
    </row>
    <row r="456">
      <c r="A456" s="134" t="inlineStr">
        <is>
          <t>KIA</t>
        </is>
      </c>
      <c r="B456" s="32" t="inlineStr">
        <is>
          <t>B3/B5</t>
        </is>
      </c>
      <c r="D456" s="32" t="inlineStr">
        <is>
          <t>R</t>
        </is>
      </c>
      <c r="E456" s="135" t="inlineStr">
        <is>
          <t>Miểng dên</t>
        </is>
      </c>
      <c r="F456" s="135" t="n"/>
      <c r="G456" s="135" t="n"/>
      <c r="H456" s="135" t="inlineStr">
        <is>
          <t>48</t>
        </is>
      </c>
      <c r="I456" s="135" t="inlineStr">
        <is>
          <t>17.13</t>
        </is>
      </c>
      <c r="J456" s="135" t="inlineStr">
        <is>
          <t>1.508</t>
        </is>
      </c>
      <c r="K456" s="135" t="inlineStr">
        <is>
          <t>Bộ</t>
        </is>
      </c>
      <c r="L456" s="135" t="n"/>
      <c r="M456" s="135" t="n"/>
      <c r="N456" s="136" t="n"/>
      <c r="O456" s="136" t="n"/>
      <c r="P456" s="136" t="n"/>
      <c r="Q456" s="136" t="n"/>
      <c r="R456" s="136" t="n"/>
      <c r="S456" s="135" t="inlineStr">
        <is>
          <t>🟢 CÓ</t>
        </is>
      </c>
    </row>
    <row r="457">
      <c r="A457" s="134" t="inlineStr">
        <is>
          <t>KIA</t>
        </is>
      </c>
      <c r="B457" s="32" t="inlineStr">
        <is>
          <t>BP/B6</t>
        </is>
      </c>
      <c r="D457" s="32" t="inlineStr">
        <is>
          <t>M</t>
        </is>
      </c>
      <c r="E457" s="135" t="inlineStr">
        <is>
          <t>Miểng baze</t>
        </is>
      </c>
      <c r="F457" s="135" t="inlineStr">
        <is>
          <t>B6Y0-11-SG0</t>
        </is>
      </c>
      <c r="G457" s="135" t="n"/>
      <c r="H457" s="135" t="inlineStr">
        <is>
          <t>54</t>
        </is>
      </c>
      <c r="I457" s="135" t="inlineStr">
        <is>
          <t>17.03</t>
        </is>
      </c>
      <c r="J457" s="135" t="inlineStr">
        <is>
          <t>2.012</t>
        </is>
      </c>
      <c r="K457" s="135" t="inlineStr">
        <is>
          <t>Bộ</t>
        </is>
      </c>
      <c r="L457" s="135" t="n"/>
      <c r="M457" s="135" t="n"/>
      <c r="N457" s="136" t="n"/>
      <c r="O457" s="136" t="n"/>
      <c r="P457" s="136" t="n"/>
      <c r="Q457" s="136" t="n"/>
      <c r="R457" s="136" t="n"/>
      <c r="S457" s="135" t="inlineStr">
        <is>
          <t>🟢 CÓ</t>
        </is>
      </c>
    </row>
    <row r="458">
      <c r="A458" s="134" t="inlineStr">
        <is>
          <t>KIA</t>
        </is>
      </c>
      <c r="B458" s="32" t="inlineStr">
        <is>
          <t>BP/B6</t>
        </is>
      </c>
      <c r="D458" s="32" t="inlineStr">
        <is>
          <t>R</t>
        </is>
      </c>
      <c r="E458" s="135" t="inlineStr">
        <is>
          <t>Miểng dên</t>
        </is>
      </c>
      <c r="F458" s="135" t="inlineStr">
        <is>
          <t>B6Y0-11-SEO</t>
        </is>
      </c>
      <c r="G458" s="135" t="n"/>
      <c r="H458" s="135" t="inlineStr">
        <is>
          <t>48</t>
        </is>
      </c>
      <c r="I458" s="135" t="inlineStr">
        <is>
          <t>17.13</t>
        </is>
      </c>
      <c r="J458" s="135" t="inlineStr">
        <is>
          <t>1.508</t>
        </is>
      </c>
      <c r="K458" s="135" t="inlineStr">
        <is>
          <t>Bộ</t>
        </is>
      </c>
      <c r="L458" s="135" t="n"/>
      <c r="M458" s="135" t="n"/>
      <c r="N458" s="136" t="n"/>
      <c r="O458" s="136" t="n"/>
      <c r="P458" s="136" t="n"/>
      <c r="Q458" s="136" t="n"/>
      <c r="R458" s="136" t="n"/>
      <c r="S458" s="135" t="inlineStr">
        <is>
          <t>🟢 CÓ</t>
        </is>
      </c>
    </row>
    <row r="459">
      <c r="A459" s="134" t="inlineStr">
        <is>
          <t>KIA</t>
        </is>
      </c>
      <c r="B459" s="32" t="inlineStr">
        <is>
          <t>DC</t>
        </is>
      </c>
      <c r="D459" s="32" t="inlineStr">
        <is>
          <t>M</t>
        </is>
      </c>
      <c r="E459" s="135" t="inlineStr">
        <is>
          <t>Miểng baze</t>
        </is>
      </c>
      <c r="F459" s="135" t="inlineStr">
        <is>
          <t>B6Y2-11-SGO</t>
        </is>
      </c>
      <c r="G459" s="135" t="n"/>
      <c r="H459" s="135" t="inlineStr">
        <is>
          <t>54</t>
        </is>
      </c>
      <c r="I459" s="135" t="inlineStr">
        <is>
          <t>19.1</t>
        </is>
      </c>
      <c r="J459" s="135" t="inlineStr">
        <is>
          <t>2.012</t>
        </is>
      </c>
      <c r="K459" s="135" t="inlineStr">
        <is>
          <t>Bộ</t>
        </is>
      </c>
      <c r="L459" s="135" t="n"/>
      <c r="M459" s="135" t="n"/>
      <c r="N459" s="136" t="n"/>
      <c r="O459" s="136" t="n"/>
      <c r="P459" s="136" t="n"/>
      <c r="Q459" s="136" t="n"/>
      <c r="R459" s="136" t="n"/>
      <c r="S459" s="135" t="inlineStr">
        <is>
          <t>🟢 CÓ</t>
        </is>
      </c>
    </row>
    <row r="460">
      <c r="A460" s="134" t="inlineStr">
        <is>
          <t>KIA</t>
        </is>
      </c>
      <c r="B460" s="32" t="inlineStr">
        <is>
          <t>DC</t>
        </is>
      </c>
      <c r="D460" s="32" t="inlineStr">
        <is>
          <t>R</t>
        </is>
      </c>
      <c r="E460" s="135" t="inlineStr">
        <is>
          <t>Miểng dên</t>
        </is>
      </c>
      <c r="F460" s="135" t="inlineStr">
        <is>
          <t>8034-23-105</t>
        </is>
      </c>
      <c r="G460" s="135" t="n"/>
      <c r="H460" s="135" t="inlineStr">
        <is>
          <t>43</t>
        </is>
      </c>
      <c r="I460" s="135" t="inlineStr">
        <is>
          <t>17.13</t>
        </is>
      </c>
      <c r="J460" s="135" t="inlineStr">
        <is>
          <t>1.513</t>
        </is>
      </c>
      <c r="K460" s="135" t="inlineStr">
        <is>
          <t>Bộ</t>
        </is>
      </c>
      <c r="L460" s="135" t="n"/>
      <c r="M460" s="135" t="n"/>
      <c r="N460" s="136" t="n"/>
      <c r="O460" s="136" t="n"/>
      <c r="P460" s="136" t="n"/>
      <c r="Q460" s="136" t="n"/>
      <c r="R460" s="136" t="n"/>
      <c r="S460" s="135" t="inlineStr">
        <is>
          <t>🟢 CÓ</t>
        </is>
      </c>
    </row>
    <row r="461">
      <c r="A461" s="134" t="inlineStr">
        <is>
          <t>KIA</t>
        </is>
      </c>
      <c r="B461" s="32" t="inlineStr">
        <is>
          <t>EPSILON</t>
        </is>
      </c>
      <c r="D461" s="32" t="inlineStr">
        <is>
          <t>M</t>
        </is>
      </c>
      <c r="E461" s="135" t="inlineStr">
        <is>
          <t>Miểng baze</t>
        </is>
      </c>
      <c r="F461" s="135" t="inlineStr">
        <is>
          <t>21020-02500</t>
        </is>
      </c>
      <c r="G461" s="135" t="n"/>
      <c r="H461" s="135" t="inlineStr">
        <is>
          <t>46</t>
        </is>
      </c>
      <c r="I461" s="135" t="inlineStr">
        <is>
          <t>16.1</t>
        </is>
      </c>
      <c r="J461" s="135" t="inlineStr">
        <is>
          <t>2</t>
        </is>
      </c>
      <c r="K461" s="135" t="inlineStr">
        <is>
          <t>Bộ</t>
        </is>
      </c>
      <c r="L461" s="135" t="n"/>
      <c r="M461" s="135" t="n"/>
      <c r="N461" s="136" t="n"/>
      <c r="O461" s="136" t="n"/>
      <c r="P461" s="136" t="n"/>
      <c r="Q461" s="136" t="n"/>
      <c r="R461" s="136" t="n"/>
      <c r="S461" s="135" t="inlineStr">
        <is>
          <t>🟢 CÓ</t>
        </is>
      </c>
    </row>
    <row r="462">
      <c r="A462" s="134" t="inlineStr">
        <is>
          <t>KIA</t>
        </is>
      </c>
      <c r="B462" s="32" t="inlineStr">
        <is>
          <t>EPSILON</t>
        </is>
      </c>
      <c r="D462" s="32" t="inlineStr">
        <is>
          <t>R</t>
        </is>
      </c>
      <c r="E462" s="135" t="inlineStr">
        <is>
          <t>Miểng dên</t>
        </is>
      </c>
      <c r="F462" s="135" t="inlineStr">
        <is>
          <t>23060-02513</t>
        </is>
      </c>
      <c r="G462" s="135" t="n"/>
      <c r="H462" s="135" t="inlineStr">
        <is>
          <t>41</t>
        </is>
      </c>
      <c r="I462" s="135" t="inlineStr">
        <is>
          <t>14.1</t>
        </is>
      </c>
      <c r="J462" s="135" t="inlineStr">
        <is>
          <t>1.495</t>
        </is>
      </c>
      <c r="K462" s="135" t="inlineStr">
        <is>
          <t>Bộ</t>
        </is>
      </c>
      <c r="L462" s="135" t="n"/>
      <c r="M462" s="135" t="n"/>
      <c r="N462" s="136" t="n"/>
      <c r="O462" s="136" t="n"/>
      <c r="P462" s="136" t="n"/>
      <c r="Q462" s="136" t="n"/>
      <c r="R462" s="136" t="n"/>
      <c r="S462" s="135" t="inlineStr">
        <is>
          <t>🟢 CÓ</t>
        </is>
      </c>
    </row>
    <row r="463">
      <c r="A463" s="134" t="inlineStr">
        <is>
          <t>KIA</t>
        </is>
      </c>
      <c r="B463" s="32" t="inlineStr">
        <is>
          <t>F2</t>
        </is>
      </c>
      <c r="D463" s="32" t="inlineStr">
        <is>
          <t>M</t>
        </is>
      </c>
      <c r="E463" s="135" t="inlineStr">
        <is>
          <t>Miểng baze</t>
        </is>
      </c>
      <c r="F463" s="135" t="inlineStr">
        <is>
          <t>FE1H-11-SGO</t>
        </is>
      </c>
      <c r="G463" s="135" t="n"/>
      <c r="H463" s="135" t="inlineStr">
        <is>
          <t>64</t>
        </is>
      </c>
      <c r="I463" s="135" t="inlineStr">
        <is>
          <t>18.53</t>
        </is>
      </c>
      <c r="J463" s="135" t="inlineStr">
        <is>
          <t>2.014</t>
        </is>
      </c>
      <c r="K463" s="135" t="inlineStr">
        <is>
          <t>Bộ</t>
        </is>
      </c>
      <c r="L463" s="135" t="n"/>
      <c r="M463" s="135" t="n"/>
      <c r="N463" s="136" t="n"/>
      <c r="O463" s="136" t="n"/>
      <c r="P463" s="136" t="n"/>
      <c r="Q463" s="136" t="n"/>
      <c r="R463" s="136" t="n"/>
      <c r="S463" s="135" t="inlineStr">
        <is>
          <t>🟢 CÓ</t>
        </is>
      </c>
    </row>
    <row r="464">
      <c r="A464" s="134" t="inlineStr">
        <is>
          <t>KIA</t>
        </is>
      </c>
      <c r="B464" s="32" t="inlineStr">
        <is>
          <t>F2</t>
        </is>
      </c>
      <c r="D464" s="32" t="inlineStr">
        <is>
          <t>R</t>
        </is>
      </c>
      <c r="E464" s="135" t="inlineStr">
        <is>
          <t>Miểng dên</t>
        </is>
      </c>
      <c r="F464" s="135" t="inlineStr">
        <is>
          <t>FEYA-11-SEO</t>
        </is>
      </c>
      <c r="G464" s="135" t="n"/>
      <c r="H464" s="135" t="inlineStr">
        <is>
          <t>54.002</t>
        </is>
      </c>
      <c r="I464" s="135" t="inlineStr">
        <is>
          <t>21.13</t>
        </is>
      </c>
      <c r="J464" s="135" t="inlineStr">
        <is>
          <t>1.51</t>
        </is>
      </c>
      <c r="K464" s="135" t="inlineStr">
        <is>
          <t>Bộ</t>
        </is>
      </c>
      <c r="L464" s="135" t="n"/>
      <c r="M464" s="135" t="n"/>
      <c r="N464" s="136" t="n"/>
      <c r="O464" s="136" t="n"/>
      <c r="P464" s="136" t="n"/>
      <c r="Q464" s="136" t="n"/>
      <c r="R464" s="136" t="n"/>
      <c r="S464" s="135" t="inlineStr">
        <is>
          <t>🟢 CÓ</t>
        </is>
      </c>
    </row>
    <row r="465">
      <c r="A465" s="134" t="inlineStr">
        <is>
          <t>KIA</t>
        </is>
      </c>
      <c r="B465" s="32" t="inlineStr">
        <is>
          <t>FE/F8</t>
        </is>
      </c>
      <c r="D465" s="32" t="inlineStr">
        <is>
          <t>M</t>
        </is>
      </c>
      <c r="E465" s="135" t="inlineStr">
        <is>
          <t>Miểng baze</t>
        </is>
      </c>
      <c r="F465" s="135" t="inlineStr">
        <is>
          <t>OKFY0-11-SGO</t>
        </is>
      </c>
      <c r="G465" s="135" t="n"/>
      <c r="H465" s="135" t="inlineStr">
        <is>
          <t>64</t>
        </is>
      </c>
      <c r="I465" s="135" t="inlineStr">
        <is>
          <t>18.53</t>
        </is>
      </c>
      <c r="J465" s="135" t="inlineStr">
        <is>
          <t>2.014</t>
        </is>
      </c>
      <c r="K465" s="135" t="inlineStr">
        <is>
          <t>Bộ</t>
        </is>
      </c>
      <c r="L465" s="135" t="n"/>
      <c r="M465" s="135" t="n"/>
      <c r="N465" s="136" t="n"/>
      <c r="O465" s="136" t="n"/>
      <c r="P465" s="136" t="n"/>
      <c r="Q465" s="136" t="n"/>
      <c r="R465" s="136" t="n"/>
      <c r="S465" s="135" t="inlineStr">
        <is>
          <t>🟢 CÓ</t>
        </is>
      </c>
    </row>
    <row r="466">
      <c r="A466" s="134" t="inlineStr">
        <is>
          <t>KIA</t>
        </is>
      </c>
      <c r="B466" s="32" t="inlineStr">
        <is>
          <t>FE/F8</t>
        </is>
      </c>
      <c r="D466" s="32" t="inlineStr">
        <is>
          <t>R</t>
        </is>
      </c>
      <c r="E466" s="135" t="inlineStr">
        <is>
          <t>Miểng dên</t>
        </is>
      </c>
      <c r="F466" s="135" t="inlineStr">
        <is>
          <t>F810-23-105A</t>
        </is>
      </c>
      <c r="G466" s="135" t="n"/>
      <c r="H466" s="135" t="inlineStr">
        <is>
          <t>54.002</t>
        </is>
      </c>
      <c r="I466" s="135" t="inlineStr">
        <is>
          <t>21.13</t>
        </is>
      </c>
      <c r="J466" s="135" t="inlineStr">
        <is>
          <t>1.51</t>
        </is>
      </c>
      <c r="K466" s="135" t="inlineStr">
        <is>
          <t>Bộ</t>
        </is>
      </c>
      <c r="L466" s="135" t="n"/>
      <c r="M466" s="135" t="n"/>
      <c r="N466" s="136" t="n"/>
      <c r="O466" s="136" t="n"/>
      <c r="P466" s="136" t="n"/>
      <c r="Q466" s="136" t="n"/>
      <c r="R466" s="136" t="n"/>
      <c r="S466" s="135" t="inlineStr">
        <is>
          <t>🟢 CÓ</t>
        </is>
      </c>
    </row>
    <row r="467">
      <c r="A467" s="134" t="inlineStr">
        <is>
          <t>KIA</t>
        </is>
      </c>
      <c r="B467" s="32" t="inlineStr">
        <is>
          <t>J2/D4BH/J3-T/JS/JT</t>
        </is>
      </c>
      <c r="C467" t="inlineStr">
        <is>
          <t>98</t>
        </is>
      </c>
      <c r="D467" s="32" t="inlineStr">
        <is>
          <t>M</t>
        </is>
      </c>
      <c r="E467" s="135" t="inlineStr">
        <is>
          <t>Miểng baze</t>
        </is>
      </c>
      <c r="F467" s="135" t="inlineStr">
        <is>
          <t>OVNY1-11-SGO</t>
        </is>
      </c>
      <c r="G467" s="135" t="n"/>
      <c r="H467" s="135" t="inlineStr">
        <is>
          <t>80.1</t>
        </is>
      </c>
      <c r="I467" s="135" t="inlineStr">
        <is>
          <t>27.1</t>
        </is>
      </c>
      <c r="J467" s="135" t="inlineStr">
        <is>
          <t>2.518</t>
        </is>
      </c>
      <c r="K467" s="135" t="inlineStr">
        <is>
          <t>Bộ</t>
        </is>
      </c>
      <c r="L467" s="135" t="n"/>
      <c r="M467" s="135" t="n"/>
      <c r="N467" s="136" t="n"/>
      <c r="O467" s="136" t="n"/>
      <c r="P467" s="136" t="n"/>
      <c r="Q467" s="136" t="n"/>
      <c r="R467" s="136" t="n"/>
      <c r="S467" s="135" t="inlineStr">
        <is>
          <t>🟢 CÓ</t>
        </is>
      </c>
    </row>
    <row r="468">
      <c r="A468" s="134" t="inlineStr">
        <is>
          <t>KIA</t>
        </is>
      </c>
      <c r="B468" s="32" t="inlineStr">
        <is>
          <t>J2/D4BH/J3-T/JS/JT</t>
        </is>
      </c>
      <c r="C468" t="inlineStr">
        <is>
          <t>98</t>
        </is>
      </c>
      <c r="D468" s="32" t="inlineStr">
        <is>
          <t>R</t>
        </is>
      </c>
      <c r="E468" s="135" t="inlineStr">
        <is>
          <t>Miểng dên</t>
        </is>
      </c>
      <c r="F468" s="135" t="inlineStr">
        <is>
          <t>OVNY1-11-SEO</t>
        </is>
      </c>
      <c r="G468" s="135" t="n"/>
      <c r="H468" s="135" t="inlineStr">
        <is>
          <t>60.85</t>
        </is>
      </c>
      <c r="I468" s="135" t="inlineStr">
        <is>
          <t>26.7</t>
        </is>
      </c>
      <c r="J468" s="135" t="inlineStr">
        <is>
          <t>1.838</t>
        </is>
      </c>
      <c r="K468" s="135" t="inlineStr">
        <is>
          <t>Bộ</t>
        </is>
      </c>
      <c r="L468" s="135" t="n"/>
      <c r="M468" s="135" t="n"/>
      <c r="N468" s="136" t="n"/>
      <c r="O468" s="136" t="n"/>
      <c r="P468" s="136" t="n"/>
      <c r="Q468" s="136" t="n"/>
      <c r="R468" s="136" t="n"/>
      <c r="S468" s="135" t="inlineStr">
        <is>
          <t>🟢 CÓ</t>
        </is>
      </c>
    </row>
    <row r="469">
      <c r="A469" s="134" t="inlineStr">
        <is>
          <t>KIA</t>
        </is>
      </c>
      <c r="B469" s="32" t="inlineStr">
        <is>
          <t>JADE</t>
        </is>
      </c>
      <c r="D469" s="32" t="inlineStr">
        <is>
          <t>M</t>
        </is>
      </c>
      <c r="E469" s="135" t="inlineStr">
        <is>
          <t>Miểng baze</t>
        </is>
      </c>
      <c r="F469" s="135" t="inlineStr">
        <is>
          <t>11702-87705</t>
        </is>
      </c>
      <c r="G469" s="135" t="n"/>
      <c r="H469" s="135" t="inlineStr">
        <is>
          <t>46</t>
        </is>
      </c>
      <c r="I469" s="135" t="inlineStr">
        <is>
          <t>19.5</t>
        </is>
      </c>
      <c r="J469" s="135" t="inlineStr">
        <is>
          <t>1.994</t>
        </is>
      </c>
      <c r="K469" s="135" t="inlineStr">
        <is>
          <t>Bộ</t>
        </is>
      </c>
      <c r="L469" s="135" t="n"/>
      <c r="M469" s="135" t="n"/>
      <c r="N469" s="136" t="n"/>
      <c r="O469" s="136" t="n"/>
      <c r="P469" s="136" t="n"/>
      <c r="Q469" s="136" t="n"/>
      <c r="R469" s="136" t="n"/>
      <c r="S469" s="135" t="inlineStr">
        <is>
          <t>🟢 CÓ</t>
        </is>
      </c>
    </row>
    <row r="470">
      <c r="A470" s="134" t="inlineStr">
        <is>
          <t>KIA</t>
        </is>
      </c>
      <c r="B470" s="32" t="inlineStr">
        <is>
          <t>JADE</t>
        </is>
      </c>
      <c r="D470" s="32" t="inlineStr">
        <is>
          <t>R</t>
        </is>
      </c>
      <c r="E470" s="135" t="inlineStr">
        <is>
          <t>Miểng dên</t>
        </is>
      </c>
      <c r="F470" s="135" t="inlineStr">
        <is>
          <t>13041-87702</t>
        </is>
      </c>
      <c r="G470" s="135" t="n"/>
      <c r="H470" s="135" t="inlineStr">
        <is>
          <t>43</t>
        </is>
      </c>
      <c r="I470" s="135" t="inlineStr">
        <is>
          <t>18</t>
        </is>
      </c>
      <c r="J470" s="135" t="inlineStr">
        <is>
          <t>1.494</t>
        </is>
      </c>
      <c r="K470" s="135" t="inlineStr">
        <is>
          <t>Bộ</t>
        </is>
      </c>
      <c r="L470" s="135" t="n"/>
      <c r="M470" s="135" t="n"/>
      <c r="N470" s="136" t="n"/>
      <c r="O470" s="136" t="n"/>
      <c r="P470" s="136" t="n"/>
      <c r="Q470" s="136" t="n"/>
      <c r="R470" s="136" t="n"/>
      <c r="S470" s="135" t="inlineStr">
        <is>
          <t>🟢 CÓ</t>
        </is>
      </c>
    </row>
    <row r="471">
      <c r="A471" s="134" t="inlineStr">
        <is>
          <t>KIA</t>
        </is>
      </c>
      <c r="B471" s="32" t="inlineStr">
        <is>
          <t>Prejio</t>
        </is>
      </c>
      <c r="D471" s="32" t="inlineStr">
        <is>
          <t>M</t>
        </is>
      </c>
      <c r="E471" s="135" t="inlineStr">
        <is>
          <t>Miểng baze</t>
        </is>
      </c>
      <c r="F471" s="135" t="inlineStr">
        <is>
          <t>OVNY1-11-SHO</t>
        </is>
      </c>
      <c r="G471" s="135" t="n"/>
      <c r="H471" s="135" t="inlineStr">
        <is>
          <t>74.8</t>
        </is>
      </c>
      <c r="I471" s="135" t="inlineStr">
        <is>
          <t>26.9</t>
        </is>
      </c>
      <c r="J471" s="135" t="inlineStr">
        <is>
          <t>2</t>
        </is>
      </c>
      <c r="K471" s="135" t="inlineStr">
        <is>
          <t>Bộ</t>
        </is>
      </c>
      <c r="L471" s="135" t="n"/>
      <c r="M471" s="135" t="n"/>
      <c r="N471" s="136" t="n"/>
      <c r="O471" s="136" t="n"/>
      <c r="P471" s="136" t="n"/>
      <c r="Q471" s="136" t="n"/>
      <c r="R471" s="136" t="n"/>
      <c r="S471" s="135" t="inlineStr">
        <is>
          <t>🟢 CÓ</t>
        </is>
      </c>
    </row>
    <row r="472">
      <c r="A472" s="134" t="inlineStr">
        <is>
          <t>KIA</t>
        </is>
      </c>
      <c r="B472" s="32" t="inlineStr">
        <is>
          <t>Prejio</t>
        </is>
      </c>
      <c r="D472" s="32" t="inlineStr">
        <is>
          <t>R</t>
        </is>
      </c>
      <c r="E472" s="135" t="inlineStr">
        <is>
          <t>Miểng dên</t>
        </is>
      </c>
      <c r="F472" s="135" t="inlineStr">
        <is>
          <t>OVNY1-11-SFO</t>
        </is>
      </c>
      <c r="G472" s="135" t="n"/>
      <c r="H472" s="135" t="inlineStr">
        <is>
          <t>60.833</t>
        </is>
      </c>
      <c r="I472" s="135" t="inlineStr">
        <is>
          <t>27.6</t>
        </is>
      </c>
      <c r="J472" s="135" t="inlineStr">
        <is>
          <t>1.836</t>
        </is>
      </c>
      <c r="K472" s="135" t="inlineStr">
        <is>
          <t>Bộ</t>
        </is>
      </c>
      <c r="L472" s="135" t="n"/>
      <c r="M472" s="135" t="n"/>
      <c r="N472" s="136" t="n"/>
      <c r="O472" s="136" t="n"/>
      <c r="P472" s="136" t="n"/>
      <c r="Q472" s="136" t="n"/>
      <c r="R472" s="136" t="n"/>
      <c r="S472" s="135" t="inlineStr">
        <is>
          <t>🟢 CÓ</t>
        </is>
      </c>
    </row>
    <row r="473">
      <c r="A473" s="134" t="inlineStr">
        <is>
          <t>KIA</t>
        </is>
      </c>
      <c r="B473" s="32" t="inlineStr">
        <is>
          <t>PRIDE</t>
        </is>
      </c>
      <c r="D473" s="32" t="inlineStr">
        <is>
          <t>M</t>
        </is>
      </c>
      <c r="E473" s="135" t="inlineStr">
        <is>
          <t>Miểng baze</t>
        </is>
      </c>
      <c r="F473" s="135" t="inlineStr">
        <is>
          <t>KK1Y0-11-SG0</t>
        </is>
      </c>
      <c r="G473" s="135" t="n"/>
      <c r="H473" s="135" t="inlineStr">
        <is>
          <t>54</t>
        </is>
      </c>
      <c r="I473" s="135" t="inlineStr">
        <is>
          <t>17.6</t>
        </is>
      </c>
      <c r="J473" s="135" t="inlineStr">
        <is>
          <t>2.018</t>
        </is>
      </c>
      <c r="K473" s="135" t="inlineStr">
        <is>
          <t>Bộ</t>
        </is>
      </c>
      <c r="L473" s="135" t="n"/>
      <c r="M473" s="135" t="n"/>
      <c r="N473" s="136" t="n"/>
      <c r="O473" s="136" t="n"/>
      <c r="P473" s="136" t="n"/>
      <c r="Q473" s="136" t="n"/>
      <c r="R473" s="136" t="n"/>
      <c r="S473" s="135" t="inlineStr">
        <is>
          <t>🟢 CÓ</t>
        </is>
      </c>
    </row>
    <row r="474">
      <c r="A474" s="134" t="inlineStr">
        <is>
          <t>KIA</t>
        </is>
      </c>
      <c r="B474" s="32" t="inlineStr">
        <is>
          <t>PRIDE</t>
        </is>
      </c>
      <c r="D474" s="32" t="inlineStr">
        <is>
          <t>R</t>
        </is>
      </c>
      <c r="E474" s="135" t="inlineStr">
        <is>
          <t>Miểng dên</t>
        </is>
      </c>
      <c r="F474" s="135" t="inlineStr">
        <is>
          <t>KK1Y0-11-SEO</t>
        </is>
      </c>
      <c r="G474" s="135" t="n"/>
      <c r="H474" s="135" t="inlineStr">
        <is>
          <t>43</t>
        </is>
      </c>
      <c r="I474" s="135" t="inlineStr">
        <is>
          <t>17.13</t>
        </is>
      </c>
      <c r="J474" s="135" t="inlineStr">
        <is>
          <t>1.508</t>
        </is>
      </c>
      <c r="K474" s="135" t="inlineStr">
        <is>
          <t>Bộ</t>
        </is>
      </c>
      <c r="L474" s="135" t="n"/>
      <c r="M474" s="135" t="n"/>
      <c r="N474" s="136" t="n"/>
      <c r="O474" s="136" t="n"/>
      <c r="P474" s="136" t="n"/>
      <c r="Q474" s="136" t="n"/>
      <c r="R474" s="136" t="n"/>
      <c r="S474" s="135" t="inlineStr">
        <is>
          <t>🟢 CÓ</t>
        </is>
      </c>
    </row>
    <row r="475">
      <c r="A475" s="134" t="inlineStr">
        <is>
          <t>KIA</t>
        </is>
      </c>
      <c r="B475" s="32" t="inlineStr">
        <is>
          <t>S2</t>
        </is>
      </c>
      <c r="D475" s="32" t="inlineStr">
        <is>
          <t>M</t>
        </is>
      </c>
      <c r="E475" s="135" t="inlineStr">
        <is>
          <t>Miểng baze</t>
        </is>
      </c>
      <c r="F475" s="135" t="inlineStr">
        <is>
          <t>K7Z0-11-SGO</t>
        </is>
      </c>
      <c r="G475" s="135" t="n"/>
      <c r="H475" s="135" t="inlineStr">
        <is>
          <t>69</t>
        </is>
      </c>
      <c r="I475" s="135" t="inlineStr">
        <is>
          <t>28.7</t>
        </is>
      </c>
      <c r="J475" s="135" t="inlineStr">
        <is>
          <t>1.983</t>
        </is>
      </c>
      <c r="K475" s="135" t="inlineStr">
        <is>
          <t>Bộ</t>
        </is>
      </c>
      <c r="L475" s="135" t="n"/>
      <c r="M475" s="135" t="n"/>
      <c r="N475" s="136" t="n"/>
      <c r="O475" s="136" t="n"/>
      <c r="P475" s="136" t="n"/>
      <c r="Q475" s="136" t="n"/>
      <c r="R475" s="136" t="n"/>
      <c r="S475" s="135" t="inlineStr">
        <is>
          <t>🟢 CÓ</t>
        </is>
      </c>
    </row>
    <row r="476">
      <c r="A476" s="134" t="inlineStr">
        <is>
          <t>KIA</t>
        </is>
      </c>
      <c r="B476" s="32" t="inlineStr">
        <is>
          <t>S2</t>
        </is>
      </c>
      <c r="D476" s="32" t="inlineStr">
        <is>
          <t>R</t>
        </is>
      </c>
      <c r="E476" s="135" t="inlineStr">
        <is>
          <t>Miểng dên</t>
        </is>
      </c>
      <c r="F476" s="135" t="inlineStr">
        <is>
          <t>K7Z0-11-SEO</t>
        </is>
      </c>
      <c r="G476" s="135" t="n"/>
      <c r="H476" s="135" t="inlineStr">
        <is>
          <t>56.696</t>
        </is>
      </c>
      <c r="I476" s="135" t="inlineStr">
        <is>
          <t>28.65</t>
        </is>
      </c>
      <c r="J476" s="135" t="inlineStr">
        <is>
          <t>1.83</t>
        </is>
      </c>
      <c r="K476" s="135" t="inlineStr">
        <is>
          <t>Bộ</t>
        </is>
      </c>
      <c r="L476" s="135" t="n"/>
      <c r="M476" s="135" t="n"/>
      <c r="N476" s="136" t="n"/>
      <c r="O476" s="136" t="n"/>
      <c r="P476" s="136" t="n"/>
      <c r="Q476" s="136" t="n"/>
      <c r="R476" s="136" t="n"/>
      <c r="S476" s="135" t="inlineStr">
        <is>
          <t>🟢 CÓ</t>
        </is>
      </c>
    </row>
    <row r="477">
      <c r="A477" s="134" t="inlineStr">
        <is>
          <t>KIA</t>
        </is>
      </c>
      <c r="B477" s="32" t="inlineStr">
        <is>
          <t>WL</t>
        </is>
      </c>
      <c r="D477" s="32" t="inlineStr">
        <is>
          <t>R</t>
        </is>
      </c>
      <c r="E477" s="135" t="inlineStr">
        <is>
          <t>Miểng dên</t>
        </is>
      </c>
      <c r="F477" s="135" t="inlineStr">
        <is>
          <t>WLY1-11-SEO</t>
        </is>
      </c>
      <c r="G477" s="135" t="n"/>
      <c r="H477" s="135" t="inlineStr">
        <is>
          <t>58</t>
        </is>
      </c>
      <c r="I477" s="135" t="inlineStr">
        <is>
          <t>23.6</t>
        </is>
      </c>
      <c r="J477" s="135" t="inlineStr">
        <is>
          <t>1.507</t>
        </is>
      </c>
      <c r="K477" s="135" t="inlineStr">
        <is>
          <t>Bộ</t>
        </is>
      </c>
      <c r="L477" s="135" t="n"/>
      <c r="M477" s="135" t="n"/>
      <c r="N477" s="136" t="n"/>
      <c r="O477" s="136" t="n"/>
      <c r="P477" s="136" t="n"/>
      <c r="Q477" s="136" t="n"/>
      <c r="R477" s="136" t="n"/>
      <c r="S477" s="135" t="inlineStr">
        <is>
          <t>🟢 CÓ</t>
        </is>
      </c>
    </row>
    <row r="478">
      <c r="A478" s="137" t="inlineStr">
        <is>
          <t>◆ KOMATSU (41 sản phẩm)</t>
        </is>
      </c>
      <c r="B478" s="138" t="n"/>
      <c r="D478" s="138" t="n"/>
      <c r="E478" s="138" t="n"/>
      <c r="F478" s="138" t="n"/>
      <c r="G478" s="138" t="n"/>
      <c r="H478" s="138" t="n"/>
      <c r="I478" s="138" t="n"/>
      <c r="J478" s="138" t="n"/>
      <c r="K478" s="138" t="n"/>
      <c r="L478" s="138" t="n"/>
      <c r="M478" s="138" t="n"/>
      <c r="N478" s="138" t="n"/>
      <c r="O478" s="138" t="n"/>
      <c r="P478" s="138" t="n"/>
      <c r="Q478" s="138" t="n"/>
      <c r="R478" s="138" t="n"/>
      <c r="S478" s="138" t="n"/>
    </row>
    <row r="479">
      <c r="A479" s="134" t="inlineStr">
        <is>
          <t>KOMATSU</t>
        </is>
      </c>
      <c r="B479" s="32" t="inlineStr">
        <is>
          <t>2D92. 2D92-1/2D94-1/2D94-2</t>
        </is>
      </c>
      <c r="D479" s="32" t="inlineStr">
        <is>
          <t>M</t>
        </is>
      </c>
      <c r="E479" s="135" t="inlineStr">
        <is>
          <t>Miểng baze</t>
        </is>
      </c>
      <c r="F479" s="135" t="inlineStr">
        <is>
          <t>6140-21-8010</t>
        </is>
      </c>
      <c r="G479" s="135" t="n"/>
      <c r="H479" s="135" t="inlineStr">
        <is>
          <t>75</t>
        </is>
      </c>
      <c r="I479" s="135" t="inlineStr">
        <is>
          <t>25</t>
        </is>
      </c>
      <c r="J479" s="135" t="inlineStr">
        <is>
          <t>2.471</t>
        </is>
      </c>
      <c r="K479" s="135" t="inlineStr">
        <is>
          <t>Bộ</t>
        </is>
      </c>
      <c r="L479" s="135" t="n"/>
      <c r="M479" s="135" t="n"/>
      <c r="N479" s="136" t="n"/>
      <c r="O479" s="136" t="n"/>
      <c r="P479" s="136" t="n"/>
      <c r="Q479" s="136" t="n"/>
      <c r="R479" s="136" t="n"/>
      <c r="S479" s="135" t="inlineStr">
        <is>
          <t>🟢 CÓ</t>
        </is>
      </c>
    </row>
    <row r="480">
      <c r="A480" s="134" t="inlineStr">
        <is>
          <t>KOMATSU</t>
        </is>
      </c>
      <c r="B480" s="32" t="inlineStr">
        <is>
          <t>2D92. 2D92-1/2D94-1/2D94-2</t>
        </is>
      </c>
      <c r="D480" s="32" t="inlineStr">
        <is>
          <t>R</t>
        </is>
      </c>
      <c r="E480" s="135" t="inlineStr">
        <is>
          <t>Miểng dên</t>
        </is>
      </c>
      <c r="F480" s="135" t="inlineStr">
        <is>
          <t>6140-21-3410</t>
        </is>
      </c>
      <c r="G480" s="135" t="n"/>
      <c r="H480" s="135" t="inlineStr">
        <is>
          <t>64</t>
        </is>
      </c>
      <c r="I480" s="135" t="inlineStr">
        <is>
          <t>25</t>
        </is>
      </c>
      <c r="J480" s="135" t="inlineStr">
        <is>
          <t>1.982</t>
        </is>
      </c>
      <c r="K480" s="135" t="inlineStr">
        <is>
          <t>Bộ</t>
        </is>
      </c>
      <c r="L480" s="135" t="n"/>
      <c r="M480" s="135" t="n"/>
      <c r="N480" s="136" t="n"/>
      <c r="O480" s="136" t="n"/>
      <c r="P480" s="136" t="n"/>
      <c r="Q480" s="136" t="n"/>
      <c r="R480" s="136" t="n"/>
      <c r="S480" s="135" t="inlineStr">
        <is>
          <t>🟢 CÓ</t>
        </is>
      </c>
    </row>
    <row r="481">
      <c r="A481" s="134" t="inlineStr">
        <is>
          <t>KOMATSU</t>
        </is>
      </c>
      <c r="B481" s="32" t="inlineStr">
        <is>
          <t>3D94-2</t>
        </is>
      </c>
      <c r="D481" s="32" t="inlineStr">
        <is>
          <t>M</t>
        </is>
      </c>
      <c r="E481" s="135" t="inlineStr">
        <is>
          <t>Miểng baze</t>
        </is>
      </c>
      <c r="F481" s="135" t="inlineStr">
        <is>
          <t>6140-21-8010</t>
        </is>
      </c>
      <c r="G481" s="135" t="n"/>
      <c r="H481" s="135" t="inlineStr">
        <is>
          <t>75</t>
        </is>
      </c>
      <c r="I481" s="135" t="inlineStr">
        <is>
          <t>25</t>
        </is>
      </c>
      <c r="J481" s="135" t="inlineStr">
        <is>
          <t>2.471</t>
        </is>
      </c>
      <c r="K481" s="135" t="inlineStr">
        <is>
          <t>Bộ</t>
        </is>
      </c>
      <c r="L481" s="135" t="n"/>
      <c r="M481" s="135" t="n"/>
      <c r="N481" s="136" t="n"/>
      <c r="O481" s="136" t="n"/>
      <c r="P481" s="136" t="n"/>
      <c r="Q481" s="136" t="n"/>
      <c r="R481" s="136" t="n"/>
      <c r="S481" s="135" t="inlineStr">
        <is>
          <t>🟢 CÓ</t>
        </is>
      </c>
    </row>
    <row r="482">
      <c r="A482" s="134" t="inlineStr">
        <is>
          <t>KOMATSU</t>
        </is>
      </c>
      <c r="B482" s="32" t="inlineStr">
        <is>
          <t>3D94-2</t>
        </is>
      </c>
      <c r="D482" s="32" t="inlineStr">
        <is>
          <t>R</t>
        </is>
      </c>
      <c r="E482" s="135" t="inlineStr">
        <is>
          <t>Miểng dên</t>
        </is>
      </c>
      <c r="F482" s="135" t="inlineStr">
        <is>
          <t>6140-21-3410</t>
        </is>
      </c>
      <c r="G482" s="135" t="n"/>
      <c r="H482" s="135" t="inlineStr">
        <is>
          <t>64</t>
        </is>
      </c>
      <c r="I482" s="135" t="inlineStr">
        <is>
          <t>25</t>
        </is>
      </c>
      <c r="J482" s="135" t="inlineStr">
        <is>
          <t>1.982</t>
        </is>
      </c>
      <c r="K482" s="135" t="inlineStr">
        <is>
          <t>Bộ</t>
        </is>
      </c>
      <c r="L482" s="135" t="n"/>
      <c r="M482" s="135" t="n"/>
      <c r="N482" s="136" t="n"/>
      <c r="O482" s="136" t="n"/>
      <c r="P482" s="136" t="n"/>
      <c r="Q482" s="136" t="n"/>
      <c r="R482" s="136" t="n"/>
      <c r="S482" s="135" t="inlineStr">
        <is>
          <t>🟢 CÓ</t>
        </is>
      </c>
    </row>
    <row r="483">
      <c r="A483" s="134" t="inlineStr">
        <is>
          <t>KOMATSU</t>
        </is>
      </c>
      <c r="B483" s="32" t="inlineStr">
        <is>
          <t>3D95S-W-1</t>
        </is>
      </c>
      <c r="D483" s="32" t="inlineStr">
        <is>
          <t>M</t>
        </is>
      </c>
      <c r="E483" s="135" t="inlineStr">
        <is>
          <t>Miểng baze</t>
        </is>
      </c>
      <c r="F483" s="135" t="inlineStr">
        <is>
          <t>6204-21-8010</t>
        </is>
      </c>
      <c r="G483" s="135" t="n"/>
      <c r="H483" s="135" t="inlineStr">
        <is>
          <t>74</t>
        </is>
      </c>
      <c r="I483" s="135" t="inlineStr">
        <is>
          <t>25</t>
        </is>
      </c>
      <c r="J483" s="135" t="inlineStr">
        <is>
          <t>1.971</t>
        </is>
      </c>
      <c r="K483" s="135" t="inlineStr">
        <is>
          <t>Bộ</t>
        </is>
      </c>
      <c r="L483" s="135" t="n"/>
      <c r="M483" s="135" t="n"/>
      <c r="N483" s="136" t="n"/>
      <c r="O483" s="136" t="n"/>
      <c r="P483" s="136" t="n"/>
      <c r="Q483" s="136" t="n"/>
      <c r="R483" s="136" t="n"/>
      <c r="S483" s="135" t="inlineStr">
        <is>
          <t>🟢 CÓ</t>
        </is>
      </c>
    </row>
    <row r="484">
      <c r="A484" s="134" t="inlineStr">
        <is>
          <t>KOMATSU</t>
        </is>
      </c>
      <c r="B484" s="32" t="inlineStr">
        <is>
          <t>3D95S-W-1</t>
        </is>
      </c>
      <c r="D484" s="32" t="inlineStr">
        <is>
          <t>R</t>
        </is>
      </c>
      <c r="E484" s="135" t="inlineStr">
        <is>
          <t>Miểng dên</t>
        </is>
      </c>
      <c r="F484" s="135" t="inlineStr">
        <is>
          <t>6204-21-3400</t>
        </is>
      </c>
      <c r="G484" s="135" t="n"/>
      <c r="H484" s="135" t="inlineStr">
        <is>
          <t>61</t>
        </is>
      </c>
      <c r="I484" s="135" t="inlineStr">
        <is>
          <t>25</t>
        </is>
      </c>
      <c r="J484" s="135" t="inlineStr">
        <is>
          <t>1.978</t>
        </is>
      </c>
      <c r="K484" s="135" t="inlineStr">
        <is>
          <t>Bộ</t>
        </is>
      </c>
      <c r="L484" s="135" t="n"/>
      <c r="M484" s="135" t="n"/>
      <c r="N484" s="136" t="n"/>
      <c r="O484" s="136" t="n"/>
      <c r="P484" s="136" t="n"/>
      <c r="Q484" s="136" t="n"/>
      <c r="R484" s="136" t="n"/>
      <c r="S484" s="135" t="inlineStr">
        <is>
          <t>🟢 CÓ</t>
        </is>
      </c>
    </row>
    <row r="485">
      <c r="A485" s="134" t="inlineStr">
        <is>
          <t>KOMATSU</t>
        </is>
      </c>
      <c r="B485" s="32" t="inlineStr">
        <is>
          <t>4D105-3/S4D105-3/4D105-1</t>
        </is>
      </c>
      <c r="C485" t="inlineStr">
        <is>
          <t>105</t>
        </is>
      </c>
      <c r="D485" s="32" t="inlineStr">
        <is>
          <t>M</t>
        </is>
      </c>
      <c r="E485" s="135" t="inlineStr">
        <is>
          <t>Miểng baze</t>
        </is>
      </c>
      <c r="F485" s="135" t="inlineStr">
        <is>
          <t>6130-21-8000</t>
        </is>
      </c>
      <c r="G485" s="135" t="n"/>
      <c r="H485" s="135" t="inlineStr">
        <is>
          <t>88</t>
        </is>
      </c>
      <c r="I485" s="135" t="inlineStr">
        <is>
          <t>26.63</t>
        </is>
      </c>
      <c r="J485" s="135" t="inlineStr">
        <is>
          <t>2.995</t>
        </is>
      </c>
      <c r="K485" s="135" t="inlineStr">
        <is>
          <t>Bộ</t>
        </is>
      </c>
      <c r="L485" s="135" t="n"/>
      <c r="M485" s="135" t="n"/>
      <c r="N485" s="136" t="n"/>
      <c r="O485" s="136" t="n"/>
      <c r="P485" s="136" t="n"/>
      <c r="Q485" s="136" t="n"/>
      <c r="R485" s="136" t="n"/>
      <c r="S485" s="135" t="inlineStr">
        <is>
          <t>🟢 CÓ</t>
        </is>
      </c>
    </row>
    <row r="486">
      <c r="A486" s="134" t="inlineStr">
        <is>
          <t>KOMATSU</t>
        </is>
      </c>
      <c r="B486" s="32" t="inlineStr">
        <is>
          <t>4D105-3/S4D105-3/4D105-1</t>
        </is>
      </c>
      <c r="C486" t="inlineStr">
        <is>
          <t>105</t>
        </is>
      </c>
      <c r="D486" s="32" t="inlineStr">
        <is>
          <t>R</t>
        </is>
      </c>
      <c r="E486" s="135" t="inlineStr">
        <is>
          <t>Miểng dên</t>
        </is>
      </c>
      <c r="F486" s="135" t="inlineStr">
        <is>
          <t>6130-31-3040</t>
        </is>
      </c>
      <c r="G486" s="135" t="n"/>
      <c r="H486" s="135" t="inlineStr">
        <is>
          <t>70</t>
        </is>
      </c>
      <c r="I486" s="135" t="inlineStr">
        <is>
          <t>37.13</t>
        </is>
      </c>
      <c r="J486" s="135" t="inlineStr">
        <is>
          <t>2.005</t>
        </is>
      </c>
      <c r="K486" s="135" t="inlineStr">
        <is>
          <t>Bộ</t>
        </is>
      </c>
      <c r="L486" s="135" t="n"/>
      <c r="M486" s="135" t="n"/>
      <c r="N486" s="136" t="n"/>
      <c r="O486" s="136" t="n"/>
      <c r="P486" s="136" t="n"/>
      <c r="Q486" s="136" t="n"/>
      <c r="R486" s="136" t="n"/>
      <c r="S486" s="135" t="inlineStr">
        <is>
          <t>🟢 CÓ</t>
        </is>
      </c>
    </row>
    <row r="487">
      <c r="A487" s="134" t="inlineStr">
        <is>
          <t>KOMATSU</t>
        </is>
      </c>
      <c r="B487" s="32" t="inlineStr">
        <is>
          <t>4D105/4D105-T/6D105/S6D105 S6D105-T/6D110/S6D110-T, SA6D110-T</t>
        </is>
      </c>
      <c r="C487" t="inlineStr">
        <is>
          <t>105/110</t>
        </is>
      </c>
      <c r="D487" s="32" t="inlineStr">
        <is>
          <t>M</t>
        </is>
      </c>
      <c r="E487" s="135" t="inlineStr">
        <is>
          <t>Miểng baze</t>
        </is>
      </c>
      <c r="F487" s="135" t="inlineStr">
        <is>
          <t>6134-21-8000</t>
        </is>
      </c>
      <c r="G487" s="135" t="n"/>
      <c r="H487" s="135" t="inlineStr">
        <is>
          <t>91</t>
        </is>
      </c>
      <c r="I487" s="135" t="inlineStr">
        <is>
          <t>30.13</t>
        </is>
      </c>
      <c r="J487" s="135" t="inlineStr">
        <is>
          <t>2.995</t>
        </is>
      </c>
      <c r="K487" s="135" t="inlineStr">
        <is>
          <t>Bộ</t>
        </is>
      </c>
      <c r="L487" s="135" t="n"/>
      <c r="M487" s="135" t="n"/>
      <c r="N487" s="136" t="n"/>
      <c r="O487" s="136" t="n"/>
      <c r="P487" s="136" t="n"/>
      <c r="Q487" s="136" t="n"/>
      <c r="R487" s="136" t="n"/>
      <c r="S487" s="135" t="inlineStr">
        <is>
          <t>🟢 CÓ</t>
        </is>
      </c>
    </row>
    <row r="488">
      <c r="A488" s="134" t="inlineStr">
        <is>
          <t>KOMATSU</t>
        </is>
      </c>
      <c r="B488" s="32" t="inlineStr">
        <is>
          <t>4D105/4D105-T/6D105/S6D105 S6D105-T/6D110/S6D110-T, SA6D110-T</t>
        </is>
      </c>
      <c r="C488" t="inlineStr">
        <is>
          <t>105/110</t>
        </is>
      </c>
      <c r="D488" s="32" t="inlineStr">
        <is>
          <t>R</t>
        </is>
      </c>
      <c r="E488" s="135" t="inlineStr">
        <is>
          <t>Miểng dên</t>
        </is>
      </c>
      <c r="F488" s="135" t="inlineStr">
        <is>
          <t>6138-31-3040</t>
        </is>
      </c>
      <c r="G488" s="135" t="n"/>
      <c r="H488" s="135" t="inlineStr">
        <is>
          <t>70.019</t>
        </is>
      </c>
      <c r="I488" s="135" t="inlineStr">
        <is>
          <t>33.13</t>
        </is>
      </c>
      <c r="J488" s="135" t="inlineStr">
        <is>
          <t>2.005</t>
        </is>
      </c>
      <c r="K488" s="135" t="inlineStr">
        <is>
          <t>Bộ</t>
        </is>
      </c>
      <c r="L488" s="135" t="n"/>
      <c r="M488" s="135" t="n"/>
      <c r="N488" s="136" t="n"/>
      <c r="O488" s="136" t="n"/>
      <c r="P488" s="136" t="n"/>
      <c r="Q488" s="136" t="n"/>
      <c r="R488" s="136" t="n"/>
      <c r="S488" s="135" t="inlineStr">
        <is>
          <t>🟢 CÓ</t>
        </is>
      </c>
    </row>
    <row r="489">
      <c r="A489" s="134" t="inlineStr">
        <is>
          <t>KOMATSU</t>
        </is>
      </c>
      <c r="B489" s="32" t="inlineStr">
        <is>
          <t>4D120/4D130</t>
        </is>
      </c>
      <c r="C489" t="inlineStr">
        <is>
          <t>120/130</t>
        </is>
      </c>
      <c r="D489" s="32" t="inlineStr">
        <is>
          <t>M</t>
        </is>
      </c>
      <c r="E489" s="135" t="inlineStr">
        <is>
          <t>Miểng baze</t>
        </is>
      </c>
      <c r="F489" s="135" t="inlineStr">
        <is>
          <t>6112-23-8000</t>
        </is>
      </c>
      <c r="G489" s="135" t="n"/>
      <c r="H489" s="135" t="inlineStr">
        <is>
          <t>102</t>
        </is>
      </c>
      <c r="I489" s="135" t="inlineStr">
        <is>
          <t>50.1</t>
        </is>
      </c>
      <c r="J489" s="135" t="inlineStr">
        <is>
          <t>3.5</t>
        </is>
      </c>
      <c r="K489" s="135" t="inlineStr">
        <is>
          <t>Bộ</t>
        </is>
      </c>
      <c r="L489" s="135" t="n"/>
      <c r="M489" s="135" t="n"/>
      <c r="N489" s="136" t="n"/>
      <c r="O489" s="136" t="n"/>
      <c r="P489" s="136" t="n"/>
      <c r="Q489" s="136" t="n"/>
      <c r="R489" s="136" t="n"/>
      <c r="S489" s="135" t="inlineStr">
        <is>
          <t>🟢 CÓ</t>
        </is>
      </c>
    </row>
    <row r="490">
      <c r="A490" s="134" t="inlineStr">
        <is>
          <t>KOMATSU</t>
        </is>
      </c>
      <c r="B490" s="32" t="inlineStr">
        <is>
          <t>4D120/4D130</t>
        </is>
      </c>
      <c r="C490" t="inlineStr">
        <is>
          <t>120/130</t>
        </is>
      </c>
      <c r="D490" s="32" t="inlineStr">
        <is>
          <t>R</t>
        </is>
      </c>
      <c r="E490" s="135" t="inlineStr">
        <is>
          <t>Miểng dên</t>
        </is>
      </c>
      <c r="F490" s="135" t="inlineStr">
        <is>
          <t>6110-30-3500</t>
        </is>
      </c>
      <c r="G490" s="135" t="n"/>
      <c r="H490" s="135" t="inlineStr">
        <is>
          <t>81</t>
        </is>
      </c>
      <c r="I490" s="135" t="inlineStr">
        <is>
          <t>20.1</t>
        </is>
      </c>
      <c r="J490" s="135" t="inlineStr">
        <is>
          <t>2.995</t>
        </is>
      </c>
      <c r="K490" s="135" t="inlineStr">
        <is>
          <t>Bộ</t>
        </is>
      </c>
      <c r="L490" s="135" t="n"/>
      <c r="M490" s="135" t="n"/>
      <c r="N490" s="136" t="n"/>
      <c r="O490" s="136" t="n"/>
      <c r="P490" s="136" t="n"/>
      <c r="Q490" s="136" t="n"/>
      <c r="R490" s="136" t="n"/>
      <c r="S490" s="135" t="inlineStr">
        <is>
          <t>🟢 CÓ</t>
        </is>
      </c>
    </row>
    <row r="491">
      <c r="A491" s="134" t="inlineStr">
        <is>
          <t>KOMATSU</t>
        </is>
      </c>
      <c r="B491" s="32" t="inlineStr">
        <is>
          <t>4D155-4/S4D155-4</t>
        </is>
      </c>
      <c r="D491" s="32" t="inlineStr">
        <is>
          <t>M</t>
        </is>
      </c>
      <c r="E491" s="135" t="inlineStr">
        <is>
          <t>Miểng baze</t>
        </is>
      </c>
      <c r="F491" s="135" t="inlineStr">
        <is>
          <t>6127-21-8011</t>
        </is>
      </c>
      <c r="G491" s="135" t="n"/>
      <c r="H491" s="135" t="inlineStr">
        <is>
          <t>132</t>
        </is>
      </c>
      <c r="I491" s="135" t="inlineStr">
        <is>
          <t>48.13</t>
        </is>
      </c>
      <c r="J491" s="135" t="inlineStr">
        <is>
          <t>3.48</t>
        </is>
      </c>
      <c r="K491" s="135" t="inlineStr">
        <is>
          <t>Bộ</t>
        </is>
      </c>
      <c r="L491" s="135" t="n"/>
      <c r="M491" s="135" t="n"/>
      <c r="N491" s="136" t="n"/>
      <c r="O491" s="136" t="n"/>
      <c r="P491" s="136" t="n"/>
      <c r="Q491" s="136" t="n"/>
      <c r="R491" s="136" t="n"/>
      <c r="S491" s="135" t="inlineStr">
        <is>
          <t>🟢 CÓ</t>
        </is>
      </c>
    </row>
    <row r="492">
      <c r="A492" s="134" t="inlineStr">
        <is>
          <t>KOMATSU</t>
        </is>
      </c>
      <c r="B492" s="32" t="inlineStr">
        <is>
          <t>4D155-4/S4D155-4</t>
        </is>
      </c>
      <c r="D492" s="32" t="inlineStr">
        <is>
          <t>R</t>
        </is>
      </c>
      <c r="E492" s="135" t="inlineStr">
        <is>
          <t>Miểng dên</t>
        </is>
      </c>
      <c r="F492" s="135" t="inlineStr">
        <is>
          <t>6127-31-3040</t>
        </is>
      </c>
      <c r="G492" s="135" t="n"/>
      <c r="H492" s="135" t="inlineStr">
        <is>
          <t>109</t>
        </is>
      </c>
      <c r="I492" s="135" t="inlineStr">
        <is>
          <t>61.13</t>
        </is>
      </c>
      <c r="J492" s="135" t="inlineStr">
        <is>
          <t>3.49</t>
        </is>
      </c>
      <c r="K492" s="135" t="inlineStr">
        <is>
          <t>Bộ</t>
        </is>
      </c>
      <c r="L492" s="135" t="n"/>
      <c r="M492" s="135" t="n"/>
      <c r="N492" s="136" t="n"/>
      <c r="O492" s="136" t="n"/>
      <c r="P492" s="136" t="n"/>
      <c r="Q492" s="136" t="n"/>
      <c r="R492" s="136" t="n"/>
      <c r="S492" s="135" t="inlineStr">
        <is>
          <t>🟢 CÓ</t>
        </is>
      </c>
    </row>
    <row r="493">
      <c r="A493" s="134" t="inlineStr">
        <is>
          <t>KOMATSU</t>
        </is>
      </c>
      <c r="B493" s="32" t="inlineStr">
        <is>
          <t>4D92/4D92-1/4D94-2</t>
        </is>
      </c>
      <c r="C493" t="inlineStr">
        <is>
          <t>92/94</t>
        </is>
      </c>
      <c r="D493" s="32" t="inlineStr">
        <is>
          <t>M</t>
        </is>
      </c>
      <c r="E493" s="135" t="inlineStr">
        <is>
          <t>Miểng baze</t>
        </is>
      </c>
      <c r="F493" s="135" t="inlineStr">
        <is>
          <t>6140-21-8010</t>
        </is>
      </c>
      <c r="G493" s="135" t="n"/>
      <c r="H493" s="135" t="inlineStr">
        <is>
          <t>75</t>
        </is>
      </c>
      <c r="I493" s="135" t="inlineStr">
        <is>
          <t>25</t>
        </is>
      </c>
      <c r="J493" s="135" t="inlineStr">
        <is>
          <t>2.471</t>
        </is>
      </c>
      <c r="K493" s="135" t="inlineStr">
        <is>
          <t>Bộ</t>
        </is>
      </c>
      <c r="L493" s="135" t="n"/>
      <c r="M493" s="135" t="n"/>
      <c r="N493" s="136" t="n"/>
      <c r="O493" s="136" t="n"/>
      <c r="P493" s="136" t="n"/>
      <c r="Q493" s="136" t="n"/>
      <c r="R493" s="136" t="n"/>
      <c r="S493" s="135" t="inlineStr">
        <is>
          <t>🟢 CÓ</t>
        </is>
      </c>
    </row>
    <row r="494">
      <c r="A494" s="134" t="inlineStr">
        <is>
          <t>KOMATSU</t>
        </is>
      </c>
      <c r="B494" s="32" t="inlineStr">
        <is>
          <t>4D92/4D92-1/4D94-2</t>
        </is>
      </c>
      <c r="C494" t="inlineStr">
        <is>
          <t>92/94</t>
        </is>
      </c>
      <c r="D494" s="32" t="inlineStr">
        <is>
          <t>R</t>
        </is>
      </c>
      <c r="E494" s="135" t="inlineStr">
        <is>
          <t>Miểng dên</t>
        </is>
      </c>
      <c r="F494" s="135" t="inlineStr">
        <is>
          <t>6140-31-3040</t>
        </is>
      </c>
      <c r="G494" s="135" t="n"/>
      <c r="H494" s="135" t="inlineStr">
        <is>
          <t>64</t>
        </is>
      </c>
      <c r="I494" s="135" t="inlineStr">
        <is>
          <t>25</t>
        </is>
      </c>
      <c r="J494" s="135" t="inlineStr">
        <is>
          <t>1.982</t>
        </is>
      </c>
      <c r="K494" s="135" t="inlineStr">
        <is>
          <t>Bộ</t>
        </is>
      </c>
      <c r="L494" s="135" t="n"/>
      <c r="M494" s="135" t="n"/>
      <c r="N494" s="136" t="n"/>
      <c r="O494" s="136" t="n"/>
      <c r="P494" s="136" t="n"/>
      <c r="Q494" s="136" t="n"/>
      <c r="R494" s="136" t="n"/>
      <c r="S494" s="135" t="inlineStr">
        <is>
          <t>🟢 CÓ</t>
        </is>
      </c>
    </row>
    <row r="495">
      <c r="A495" s="134" t="inlineStr">
        <is>
          <t>KOMATSU</t>
        </is>
      </c>
      <c r="B495" s="32" t="inlineStr">
        <is>
          <t>4D95L/4D95S</t>
        </is>
      </c>
      <c r="D495" s="32" t="inlineStr">
        <is>
          <t>M</t>
        </is>
      </c>
      <c r="E495" s="135" t="inlineStr">
        <is>
          <t>Miểng baze</t>
        </is>
      </c>
      <c r="F495" s="135" t="inlineStr">
        <is>
          <t>6204-21-8010</t>
        </is>
      </c>
      <c r="G495" s="135" t="n"/>
      <c r="H495" s="135" t="inlineStr">
        <is>
          <t>74</t>
        </is>
      </c>
      <c r="I495" s="135" t="inlineStr">
        <is>
          <t>25</t>
        </is>
      </c>
      <c r="J495" s="135" t="inlineStr">
        <is>
          <t>1.971</t>
        </is>
      </c>
      <c r="K495" s="135" t="inlineStr">
        <is>
          <t>Bộ</t>
        </is>
      </c>
      <c r="L495" s="135" t="n"/>
      <c r="M495" s="135" t="n"/>
      <c r="N495" s="136" t="n"/>
      <c r="O495" s="136" t="n"/>
      <c r="P495" s="136" t="n"/>
      <c r="Q495" s="136" t="n"/>
      <c r="R495" s="136" t="n"/>
      <c r="S495" s="135" t="inlineStr">
        <is>
          <t>🟢 CÓ</t>
        </is>
      </c>
    </row>
    <row r="496">
      <c r="A496" s="134" t="inlineStr">
        <is>
          <t>KOMATSU</t>
        </is>
      </c>
      <c r="B496" s="32" t="inlineStr">
        <is>
          <t>4D95L/4D95S</t>
        </is>
      </c>
      <c r="D496" s="32" t="inlineStr">
        <is>
          <t>R</t>
        </is>
      </c>
      <c r="E496" s="135" t="inlineStr">
        <is>
          <t>Miểng dên</t>
        </is>
      </c>
      <c r="F496" s="135" t="inlineStr">
        <is>
          <t>6204-31-3400</t>
        </is>
      </c>
      <c r="G496" s="135" t="n"/>
      <c r="H496" s="135" t="inlineStr">
        <is>
          <t>61</t>
        </is>
      </c>
      <c r="I496" s="135" t="inlineStr">
        <is>
          <t>25</t>
        </is>
      </c>
      <c r="J496" s="135" t="inlineStr">
        <is>
          <t>1.978</t>
        </is>
      </c>
      <c r="K496" s="135" t="inlineStr">
        <is>
          <t>Bộ</t>
        </is>
      </c>
      <c r="L496" s="135" t="n"/>
      <c r="M496" s="135" t="n"/>
      <c r="N496" s="136" t="n"/>
      <c r="O496" s="136" t="n"/>
      <c r="P496" s="136" t="n"/>
      <c r="Q496" s="136" t="n"/>
      <c r="R496" s="136" t="n"/>
      <c r="S496" s="135" t="inlineStr">
        <is>
          <t>🟢 CÓ</t>
        </is>
      </c>
    </row>
    <row r="497">
      <c r="A497" s="134" t="inlineStr">
        <is>
          <t>KOMATSU</t>
        </is>
      </c>
      <c r="B497" s="32" t="inlineStr">
        <is>
          <t>6D108/6D108-T</t>
        </is>
      </c>
      <c r="D497" s="32" t="inlineStr">
        <is>
          <t>M</t>
        </is>
      </c>
      <c r="E497" s="135" t="inlineStr">
        <is>
          <t>Miểng baze</t>
        </is>
      </c>
      <c r="F497" s="135" t="inlineStr">
        <is>
          <t>6221-21-8010</t>
        </is>
      </c>
      <c r="G497" s="135" t="n">
        <v>94.93000000000001</v>
      </c>
      <c r="H497" s="135" t="inlineStr">
        <is>
          <t>101</t>
        </is>
      </c>
      <c r="I497" s="135" t="inlineStr">
        <is>
          <t>30</t>
        </is>
      </c>
      <c r="J497" s="135" t="inlineStr">
        <is>
          <t>2.99</t>
        </is>
      </c>
      <c r="K497" s="135" t="inlineStr">
        <is>
          <t>Bộ</t>
        </is>
      </c>
      <c r="L497" s="135" t="n"/>
      <c r="M497" s="135" t="n"/>
      <c r="N497" s="136" t="n"/>
      <c r="O497" s="136" t="n"/>
      <c r="P497" s="136" t="n"/>
      <c r="Q497" s="136" t="n"/>
      <c r="R497" s="136" t="n"/>
      <c r="S497" s="135" t="inlineStr">
        <is>
          <t>🟢 CÓ</t>
        </is>
      </c>
    </row>
    <row r="498">
      <c r="A498" s="134" t="inlineStr">
        <is>
          <t>KOMATSU</t>
        </is>
      </c>
      <c r="B498" s="32" t="inlineStr">
        <is>
          <t>6D108/6D108-T</t>
        </is>
      </c>
      <c r="D498" s="32" t="inlineStr">
        <is>
          <t>R</t>
        </is>
      </c>
      <c r="E498" s="135" t="inlineStr">
        <is>
          <t>Miểng dên</t>
        </is>
      </c>
      <c r="F498" s="135" t="inlineStr">
        <is>
          <t>6221-31-3040</t>
        </is>
      </c>
      <c r="G498" s="135" t="n">
        <v>69.93000000000001</v>
      </c>
      <c r="H498" s="135" t="inlineStr">
        <is>
          <t>73.8</t>
        </is>
      </c>
      <c r="I498" s="135" t="inlineStr">
        <is>
          <t>33.1</t>
        </is>
      </c>
      <c r="J498" s="135" t="inlineStr">
        <is>
          <t>1.991</t>
        </is>
      </c>
      <c r="K498" s="135" t="inlineStr">
        <is>
          <t>Bộ</t>
        </is>
      </c>
      <c r="L498" s="135" t="n"/>
      <c r="M498" s="135" t="n"/>
      <c r="N498" s="136" t="n"/>
      <c r="O498" s="136" t="n"/>
      <c r="P498" s="136" t="n"/>
      <c r="Q498" s="136" t="n"/>
      <c r="R498" s="136" t="n"/>
      <c r="S498" s="135" t="inlineStr">
        <is>
          <t>🟢 CÓ</t>
        </is>
      </c>
    </row>
    <row r="499">
      <c r="A499" s="134" t="inlineStr">
        <is>
          <t>KOMATSU</t>
        </is>
      </c>
      <c r="B499" s="32" t="inlineStr">
        <is>
          <t>6D125/S6D125/SA6D125-T</t>
        </is>
      </c>
      <c r="C499" t="inlineStr">
        <is>
          <t>125</t>
        </is>
      </c>
      <c r="D499" s="32" t="inlineStr">
        <is>
          <t>M</t>
        </is>
      </c>
      <c r="E499" s="135" t="inlineStr">
        <is>
          <t>Miểng baze</t>
        </is>
      </c>
      <c r="F499" s="135" t="inlineStr">
        <is>
          <t>6150-21-8000</t>
        </is>
      </c>
      <c r="G499" s="135" t="n"/>
      <c r="H499" s="135" t="inlineStr">
        <is>
          <t>116</t>
        </is>
      </c>
      <c r="I499" s="135" t="inlineStr">
        <is>
          <t>34.13</t>
        </is>
      </c>
      <c r="J499" s="135" t="inlineStr">
        <is>
          <t>2.995</t>
        </is>
      </c>
      <c r="K499" s="135" t="inlineStr">
        <is>
          <t>Bộ</t>
        </is>
      </c>
      <c r="L499" s="135" t="n"/>
      <c r="M499" s="135" t="n"/>
      <c r="N499" s="136" t="n"/>
      <c r="O499" s="136" t="n"/>
      <c r="P499" s="136" t="n"/>
      <c r="Q499" s="136" t="n"/>
      <c r="R499" s="136" t="n"/>
      <c r="S499" s="135" t="inlineStr">
        <is>
          <t>🟢 CÓ</t>
        </is>
      </c>
    </row>
    <row r="500">
      <c r="A500" s="134" t="inlineStr">
        <is>
          <t>KOMATSU</t>
        </is>
      </c>
      <c r="B500" s="32" t="inlineStr">
        <is>
          <t>6D125/S6D125/SA6D125-T</t>
        </is>
      </c>
      <c r="C500" t="inlineStr">
        <is>
          <t>125</t>
        </is>
      </c>
      <c r="D500" s="32" t="inlineStr">
        <is>
          <t>R</t>
        </is>
      </c>
      <c r="E500" s="135" t="inlineStr">
        <is>
          <t>Miểng dên</t>
        </is>
      </c>
      <c r="F500" s="135" t="inlineStr">
        <is>
          <t>6150-31-3040</t>
        </is>
      </c>
      <c r="G500" s="135" t="n"/>
      <c r="H500" s="135" t="inlineStr">
        <is>
          <t>85</t>
        </is>
      </c>
      <c r="I500" s="135" t="inlineStr">
        <is>
          <t>40.13</t>
        </is>
      </c>
      <c r="J500" s="135" t="inlineStr">
        <is>
          <t>2.505</t>
        </is>
      </c>
      <c r="K500" s="135" t="inlineStr">
        <is>
          <t>Bộ</t>
        </is>
      </c>
      <c r="L500" s="135" t="n"/>
      <c r="M500" s="135" t="n"/>
      <c r="N500" s="136" t="n"/>
      <c r="O500" s="136" t="n"/>
      <c r="P500" s="136" t="n"/>
      <c r="Q500" s="136" t="n"/>
      <c r="R500" s="136" t="n"/>
      <c r="S500" s="135" t="inlineStr">
        <is>
          <t>🟢 CÓ</t>
        </is>
      </c>
    </row>
    <row r="501">
      <c r="A501" s="134" t="inlineStr">
        <is>
          <t>KOMATSU</t>
        </is>
      </c>
      <c r="B501" s="32" t="inlineStr">
        <is>
          <t>6D130/NH220/NT855/NTA855</t>
        </is>
      </c>
      <c r="C501" t="inlineStr">
        <is>
          <t>130/139.7</t>
        </is>
      </c>
      <c r="D501" s="32" t="inlineStr">
        <is>
          <t>M</t>
        </is>
      </c>
      <c r="E501" s="135" t="inlineStr">
        <is>
          <t>Miểng baze</t>
        </is>
      </c>
      <c r="F501" s="135" t="inlineStr">
        <is>
          <t>6610-21-8010</t>
        </is>
      </c>
      <c r="G501" s="135" t="n">
        <v>114.27</v>
      </c>
      <c r="H501" s="135" t="inlineStr">
        <is>
          <t>120.625</t>
        </is>
      </c>
      <c r="I501" s="135" t="inlineStr">
        <is>
          <t>54.09</t>
        </is>
      </c>
      <c r="J501" s="135" t="inlineStr">
        <is>
          <t>3.2412</t>
        </is>
      </c>
      <c r="K501" s="135" t="inlineStr">
        <is>
          <t>Bộ</t>
        </is>
      </c>
      <c r="L501" s="135" t="n"/>
      <c r="M501" s="135" t="n"/>
      <c r="N501" s="136" t="n"/>
      <c r="O501" s="136" t="n"/>
      <c r="P501" s="136" t="n"/>
      <c r="Q501" s="136" t="n"/>
      <c r="R501" s="136" t="n"/>
      <c r="S501" s="135" t="inlineStr">
        <is>
          <t>🟢 CÓ</t>
        </is>
      </c>
    </row>
    <row r="502">
      <c r="A502" s="134" t="inlineStr">
        <is>
          <t>KOMATSU</t>
        </is>
      </c>
      <c r="B502" s="32" t="inlineStr">
        <is>
          <t>6D130/NH220/NT855/NTA855</t>
        </is>
      </c>
      <c r="C502" t="inlineStr">
        <is>
          <t>130/139.7</t>
        </is>
      </c>
      <c r="D502" s="32" t="inlineStr">
        <is>
          <t>R</t>
        </is>
      </c>
      <c r="E502" s="135" t="inlineStr">
        <is>
          <t>Miểng dên</t>
        </is>
      </c>
      <c r="F502" s="135" t="inlineStr">
        <is>
          <t>6610-31-3040</t>
        </is>
      </c>
      <c r="G502" s="135" t="n">
        <v>79.34999999999999</v>
      </c>
      <c r="H502" s="135" t="inlineStr">
        <is>
          <t>83.122</t>
        </is>
      </c>
      <c r="I502" s="135" t="inlineStr">
        <is>
          <t>50.28</t>
        </is>
      </c>
      <c r="J502" s="135" t="inlineStr">
        <is>
          <t>1.852</t>
        </is>
      </c>
      <c r="K502" s="135" t="inlineStr">
        <is>
          <t>Bộ</t>
        </is>
      </c>
      <c r="L502" s="135" t="n"/>
      <c r="M502" s="135" t="n"/>
      <c r="N502" s="136" t="n"/>
      <c r="O502" s="136" t="n"/>
      <c r="P502" s="136" t="n"/>
      <c r="Q502" s="136" t="n"/>
      <c r="R502" s="136" t="n"/>
      <c r="S502" s="135" t="inlineStr">
        <is>
          <t>🟢 CÓ</t>
        </is>
      </c>
    </row>
    <row r="503">
      <c r="A503" s="134" t="inlineStr">
        <is>
          <t>KOMATSU</t>
        </is>
      </c>
      <c r="B503" s="32" t="inlineStr">
        <is>
          <t>6D155/S6D155-T/SA6D155-T</t>
        </is>
      </c>
      <c r="C503" t="inlineStr">
        <is>
          <t>155</t>
        </is>
      </c>
      <c r="D503" s="32" t="inlineStr">
        <is>
          <t>M</t>
        </is>
      </c>
      <c r="E503" s="135" t="inlineStr">
        <is>
          <t>Miểng baze</t>
        </is>
      </c>
      <c r="F503" s="135" t="inlineStr">
        <is>
          <t>6127-21-8000</t>
        </is>
      </c>
      <c r="G503" s="135" t="n"/>
      <c r="H503" s="135" t="inlineStr">
        <is>
          <t>132</t>
        </is>
      </c>
      <c r="I503" s="135" t="inlineStr">
        <is>
          <t>48.13</t>
        </is>
      </c>
      <c r="J503" s="135" t="inlineStr">
        <is>
          <t>3.48</t>
        </is>
      </c>
      <c r="K503" s="135" t="inlineStr">
        <is>
          <t>Bộ</t>
        </is>
      </c>
      <c r="L503" s="135" t="n"/>
      <c r="M503" s="135" t="n"/>
      <c r="N503" s="136" t="n"/>
      <c r="O503" s="136" t="n"/>
      <c r="P503" s="136" t="n"/>
      <c r="Q503" s="136" t="n"/>
      <c r="R503" s="136" t="n"/>
      <c r="S503" s="135" t="inlineStr">
        <is>
          <t>🟢 CÓ</t>
        </is>
      </c>
    </row>
    <row r="504">
      <c r="A504" s="134" t="inlineStr">
        <is>
          <t>KOMATSU</t>
        </is>
      </c>
      <c r="B504" s="32" t="inlineStr">
        <is>
          <t>6D155/S6D155-T/SA6D155-T</t>
        </is>
      </c>
      <c r="C504" t="inlineStr">
        <is>
          <t>155</t>
        </is>
      </c>
      <c r="D504" s="32" t="inlineStr">
        <is>
          <t>R</t>
        </is>
      </c>
      <c r="E504" s="135" t="inlineStr">
        <is>
          <t>Miểng dên</t>
        </is>
      </c>
      <c r="F504" s="135" t="inlineStr">
        <is>
          <t>6127-31-3041</t>
        </is>
      </c>
      <c r="G504" s="135" t="n"/>
      <c r="H504" s="135" t="inlineStr">
        <is>
          <t>109</t>
        </is>
      </c>
      <c r="I504" s="135" t="inlineStr">
        <is>
          <t>61.13</t>
        </is>
      </c>
      <c r="J504" s="135" t="inlineStr">
        <is>
          <t>3.49</t>
        </is>
      </c>
      <c r="K504" s="135" t="inlineStr">
        <is>
          <t>Bộ</t>
        </is>
      </c>
      <c r="L504" s="135" t="n"/>
      <c r="M504" s="135" t="n"/>
      <c r="N504" s="136" t="n"/>
      <c r="O504" s="136" t="n"/>
      <c r="P504" s="136" t="n"/>
      <c r="Q504" s="136" t="n"/>
      <c r="R504" s="136" t="n"/>
      <c r="S504" s="135" t="inlineStr">
        <is>
          <t>🟢 CÓ</t>
        </is>
      </c>
    </row>
    <row r="505">
      <c r="A505" s="134" t="inlineStr">
        <is>
          <t>KOMATSU</t>
        </is>
      </c>
      <c r="B505" s="32" t="inlineStr">
        <is>
          <t>6D95L/S6D95</t>
        </is>
      </c>
      <c r="D505" s="32" t="inlineStr">
        <is>
          <t>M</t>
        </is>
      </c>
      <c r="E505" s="135" t="inlineStr">
        <is>
          <t>Miểng baze</t>
        </is>
      </c>
      <c r="F505" s="135" t="inlineStr">
        <is>
          <t>6204-21-8100</t>
        </is>
      </c>
      <c r="G505" s="135" t="n"/>
      <c r="H505" s="135" t="inlineStr">
        <is>
          <t>74</t>
        </is>
      </c>
      <c r="I505" s="135" t="inlineStr">
        <is>
          <t>25</t>
        </is>
      </c>
      <c r="J505" s="135" t="inlineStr">
        <is>
          <t>1.971</t>
        </is>
      </c>
      <c r="K505" s="135" t="inlineStr">
        <is>
          <t>Bộ</t>
        </is>
      </c>
      <c r="L505" s="135" t="n"/>
      <c r="M505" s="135" t="n"/>
      <c r="N505" s="136" t="n"/>
      <c r="O505" s="136" t="n"/>
      <c r="P505" s="136" t="n"/>
      <c r="Q505" s="136" t="n"/>
      <c r="R505" s="136" t="n"/>
      <c r="S505" s="135" t="inlineStr">
        <is>
          <t>🟢 CÓ</t>
        </is>
      </c>
    </row>
    <row r="506">
      <c r="A506" s="134" t="inlineStr">
        <is>
          <t>KOMATSU</t>
        </is>
      </c>
      <c r="B506" s="32" t="inlineStr">
        <is>
          <t>6D95L/S6D95</t>
        </is>
      </c>
      <c r="D506" s="32" t="inlineStr">
        <is>
          <t>R</t>
        </is>
      </c>
      <c r="E506" s="135" t="inlineStr">
        <is>
          <t>Miểng dên</t>
        </is>
      </c>
      <c r="F506" s="135" t="inlineStr">
        <is>
          <t>6204-31-3400</t>
        </is>
      </c>
      <c r="G506" s="135" t="n"/>
      <c r="H506" s="135" t="inlineStr">
        <is>
          <t>61</t>
        </is>
      </c>
      <c r="I506" s="135" t="inlineStr">
        <is>
          <t>25</t>
        </is>
      </c>
      <c r="J506" s="135" t="inlineStr">
        <is>
          <t>1.978</t>
        </is>
      </c>
      <c r="K506" s="135" t="inlineStr">
        <is>
          <t>Bộ</t>
        </is>
      </c>
      <c r="L506" s="135" t="n"/>
      <c r="M506" s="135" t="n"/>
      <c r="N506" s="136" t="n"/>
      <c r="O506" s="136" t="n"/>
      <c r="P506" s="136" t="n"/>
      <c r="Q506" s="136" t="n"/>
      <c r="R506" s="136" t="n"/>
      <c r="S506" s="135" t="inlineStr">
        <is>
          <t>🟢 CÓ</t>
        </is>
      </c>
    </row>
    <row r="507">
      <c r="A507" s="134" t="inlineStr">
        <is>
          <t>KOMATSU</t>
        </is>
      </c>
      <c r="B507" s="32" t="inlineStr">
        <is>
          <t>S6D140-T/SA6D140-T</t>
        </is>
      </c>
      <c r="C507" t="inlineStr">
        <is>
          <t>140</t>
        </is>
      </c>
      <c r="D507" s="32" t="inlineStr">
        <is>
          <t>M</t>
        </is>
      </c>
      <c r="E507" s="135" t="inlineStr">
        <is>
          <t>Miểng baze</t>
        </is>
      </c>
      <c r="F507" s="135" t="inlineStr">
        <is>
          <t>6210-21-8010</t>
        </is>
      </c>
      <c r="G507" s="135" t="n"/>
      <c r="H507" s="135" t="inlineStr">
        <is>
          <t>127</t>
        </is>
      </c>
      <c r="I507" s="135" t="inlineStr">
        <is>
          <t>40.13</t>
        </is>
      </c>
      <c r="J507" s="135" t="inlineStr">
        <is>
          <t>3.5</t>
        </is>
      </c>
      <c r="K507" s="135" t="inlineStr">
        <is>
          <t>Bộ</t>
        </is>
      </c>
      <c r="L507" s="135" t="n"/>
      <c r="M507" s="135" t="n"/>
      <c r="N507" s="136" t="n"/>
      <c r="O507" s="136" t="n"/>
      <c r="P507" s="136" t="n"/>
      <c r="Q507" s="136" t="n"/>
      <c r="R507" s="136" t="n"/>
      <c r="S507" s="135" t="inlineStr">
        <is>
          <t>🟢 CÓ</t>
        </is>
      </c>
    </row>
    <row r="508">
      <c r="A508" s="134" t="inlineStr">
        <is>
          <t>KOMATSU</t>
        </is>
      </c>
      <c r="B508" s="32" t="inlineStr">
        <is>
          <t>S6D140-T/SA6D140-T</t>
        </is>
      </c>
      <c r="C508" t="inlineStr">
        <is>
          <t>140</t>
        </is>
      </c>
      <c r="D508" s="32" t="inlineStr">
        <is>
          <t>R</t>
        </is>
      </c>
      <c r="E508" s="135" t="inlineStr">
        <is>
          <t>Miểng dên</t>
        </is>
      </c>
      <c r="F508" s="135" t="inlineStr">
        <is>
          <t>6210-31-3040</t>
        </is>
      </c>
      <c r="G508" s="135" t="n"/>
      <c r="H508" s="135" t="inlineStr">
        <is>
          <t>95</t>
        </is>
      </c>
      <c r="I508" s="135" t="inlineStr">
        <is>
          <t>46.13</t>
        </is>
      </c>
      <c r="J508" s="135" t="inlineStr">
        <is>
          <t>2.5</t>
        </is>
      </c>
      <c r="K508" s="135" t="inlineStr">
        <is>
          <t>Bộ</t>
        </is>
      </c>
      <c r="L508" s="135" t="n"/>
      <c r="M508" s="135" t="n"/>
      <c r="N508" s="136" t="n"/>
      <c r="O508" s="136" t="n"/>
      <c r="P508" s="136" t="n"/>
      <c r="Q508" s="136" t="n"/>
      <c r="R508" s="136" t="n"/>
      <c r="S508" s="135" t="n"/>
    </row>
    <row r="509">
      <c r="A509" s="134" t="inlineStr">
        <is>
          <t>KOMATSU</t>
        </is>
      </c>
      <c r="B509" s="32" t="inlineStr">
        <is>
          <t>S6D170-T/SA6D170-T</t>
        </is>
      </c>
      <c r="D509" s="32" t="inlineStr">
        <is>
          <t>M</t>
        </is>
      </c>
      <c r="E509" s="135" t="inlineStr">
        <is>
          <t>Miểng baze</t>
        </is>
      </c>
      <c r="F509" s="135" t="inlineStr">
        <is>
          <t>6162-23-8000</t>
        </is>
      </c>
      <c r="G509" s="135" t="n"/>
      <c r="H509" s="135" t="inlineStr">
        <is>
          <t>148</t>
        </is>
      </c>
      <c r="I509" s="135" t="inlineStr">
        <is>
          <t>50.01</t>
        </is>
      </c>
      <c r="J509" s="135" t="inlineStr">
        <is>
          <t>3.962</t>
        </is>
      </c>
      <c r="K509" s="135" t="inlineStr">
        <is>
          <t>Bộ</t>
        </is>
      </c>
      <c r="L509" s="135" t="n"/>
      <c r="M509" s="135" t="n"/>
      <c r="N509" s="136" t="n"/>
      <c r="O509" s="136" t="n"/>
      <c r="P509" s="136" t="n"/>
      <c r="Q509" s="136" t="n"/>
      <c r="R509" s="136" t="n"/>
      <c r="S509" s="135" t="inlineStr">
        <is>
          <t>🟢 CÓ</t>
        </is>
      </c>
    </row>
    <row r="510">
      <c r="A510" s="134" t="inlineStr">
        <is>
          <t>KOMATSU</t>
        </is>
      </c>
      <c r="B510" s="32" t="inlineStr">
        <is>
          <t>S6D170-T/SA6D170-T</t>
        </is>
      </c>
      <c r="D510" s="32" t="inlineStr">
        <is>
          <t>R</t>
        </is>
      </c>
      <c r="E510" s="135" t="inlineStr">
        <is>
          <t>Miểng dên</t>
        </is>
      </c>
      <c r="F510" s="135" t="inlineStr">
        <is>
          <t>6162-33-3040</t>
        </is>
      </c>
      <c r="G510" s="135" t="n"/>
      <c r="H510" s="135" t="inlineStr">
        <is>
          <t>115</t>
        </is>
      </c>
      <c r="I510" s="135" t="inlineStr">
        <is>
          <t>58.01</t>
        </is>
      </c>
      <c r="J510" s="135" t="inlineStr">
        <is>
          <t>3.471</t>
        </is>
      </c>
      <c r="K510" s="135" t="inlineStr">
        <is>
          <t>Bộ</t>
        </is>
      </c>
      <c r="L510" s="135" t="n"/>
      <c r="M510" s="135" t="n"/>
      <c r="N510" s="136" t="n"/>
      <c r="O510" s="136" t="n"/>
      <c r="P510" s="136" t="n"/>
      <c r="Q510" s="136" t="n"/>
      <c r="R510" s="136" t="n"/>
      <c r="S510" s="135" t="inlineStr">
        <is>
          <t>🟢 CÓ</t>
        </is>
      </c>
    </row>
    <row r="511">
      <c r="A511" s="134" t="inlineStr">
        <is>
          <t>KOMATSU</t>
        </is>
      </c>
      <c r="B511" s="32" t="inlineStr">
        <is>
          <t>YANMAR 3D82E/3TNE82/3TNE78/3TNE75</t>
        </is>
      </c>
      <c r="D511" s="32" t="inlineStr">
        <is>
          <t>M</t>
        </is>
      </c>
      <c r="E511" s="135" t="inlineStr">
        <is>
          <t>Miểng baze</t>
        </is>
      </c>
      <c r="F511" s="135" t="inlineStr">
        <is>
          <t>119810-02800</t>
        </is>
      </c>
      <c r="G511" s="135" t="n"/>
      <c r="H511" s="135" t="inlineStr">
        <is>
          <t>51</t>
        </is>
      </c>
      <c r="I511" s="135" t="inlineStr">
        <is>
          <t>18.1</t>
        </is>
      </c>
      <c r="J511" s="135" t="inlineStr">
        <is>
          <t>2</t>
        </is>
      </c>
      <c r="K511" s="135" t="inlineStr">
        <is>
          <t>Bộ</t>
        </is>
      </c>
      <c r="L511" s="135" t="n"/>
      <c r="M511" s="135" t="n"/>
      <c r="N511" s="136" t="n"/>
      <c r="O511" s="136" t="n"/>
      <c r="P511" s="136" t="n"/>
      <c r="Q511" s="136" t="n"/>
      <c r="R511" s="136" t="n"/>
      <c r="S511" s="135" t="inlineStr">
        <is>
          <t>🟢 CÓ</t>
        </is>
      </c>
    </row>
    <row r="512">
      <c r="A512" s="134" t="inlineStr">
        <is>
          <t>KOMATSU</t>
        </is>
      </c>
      <c r="B512" s="32" t="inlineStr">
        <is>
          <t>YANMAR 3D82E/3TNE82/3TNE78/3TNE75</t>
        </is>
      </c>
      <c r="D512" s="32" t="inlineStr">
        <is>
          <t>R</t>
        </is>
      </c>
      <c r="E512" s="135" t="inlineStr">
        <is>
          <t>Miểng dên</t>
        </is>
      </c>
      <c r="F512" s="135" t="inlineStr">
        <is>
          <t>119810-23610</t>
        </is>
      </c>
      <c r="G512" s="135" t="n"/>
      <c r="H512" s="135" t="inlineStr">
        <is>
          <t>46</t>
        </is>
      </c>
      <c r="I512" s="135" t="inlineStr">
        <is>
          <t>18.1</t>
        </is>
      </c>
      <c r="J512" s="135" t="inlineStr">
        <is>
          <t>1.5</t>
        </is>
      </c>
      <c r="K512" s="135" t="inlineStr">
        <is>
          <t>Bộ</t>
        </is>
      </c>
      <c r="L512" s="135" t="n"/>
      <c r="M512" s="135" t="n"/>
      <c r="N512" s="136" t="n"/>
      <c r="O512" s="136" t="n"/>
      <c r="P512" s="136" t="n"/>
      <c r="Q512" s="136" t="n"/>
      <c r="R512" s="136" t="n"/>
      <c r="S512" s="135" t="inlineStr">
        <is>
          <t>🟢 CÓ</t>
        </is>
      </c>
    </row>
    <row r="513">
      <c r="A513" s="134" t="inlineStr">
        <is>
          <t>KOMATSU</t>
        </is>
      </c>
      <c r="B513" s="32" t="inlineStr">
        <is>
          <t>YANMAR 3D84-1</t>
        </is>
      </c>
      <c r="C513" t="inlineStr">
        <is>
          <t>84</t>
        </is>
      </c>
      <c r="D513" s="32" t="inlineStr">
        <is>
          <t>R</t>
        </is>
      </c>
      <c r="E513" s="135" t="inlineStr">
        <is>
          <t>Miểng dên</t>
        </is>
      </c>
      <c r="F513" s="135" t="n"/>
      <c r="G513" s="135" t="n">
        <v>47</v>
      </c>
      <c r="H513" s="135" t="n">
        <v>52</v>
      </c>
      <c r="I513" s="135" t="n"/>
      <c r="J513" s="135" t="n"/>
      <c r="K513" s="135" t="inlineStr">
        <is>
          <t>Bộ</t>
        </is>
      </c>
      <c r="L513" s="135" t="n"/>
      <c r="M513" s="135" t="n"/>
      <c r="N513" s="136" t="n"/>
      <c r="O513" s="136" t="n"/>
      <c r="P513" s="136" t="n"/>
      <c r="Q513" s="136" t="n"/>
      <c r="R513" s="136" t="n"/>
      <c r="S513" s="135" t="inlineStr">
        <is>
          <t>🟢 CÓ</t>
        </is>
      </c>
    </row>
    <row r="514">
      <c r="A514" s="134" t="inlineStr">
        <is>
          <t>KOMATSU</t>
        </is>
      </c>
      <c r="B514" s="32" t="inlineStr">
        <is>
          <t>YANMAR 3D84E/4D84E/3D84/3D88/3TN88</t>
        </is>
      </c>
      <c r="C514" t="inlineStr">
        <is>
          <t>84/88</t>
        </is>
      </c>
      <c r="D514" s="32" t="inlineStr">
        <is>
          <t>M</t>
        </is>
      </c>
      <c r="E514" s="135" t="inlineStr">
        <is>
          <t>Miểng baze (M415A)</t>
        </is>
      </c>
      <c r="F514" s="135" t="inlineStr">
        <is>
          <t>129150-02800</t>
        </is>
      </c>
      <c r="G514" s="135" t="n">
        <v>50</v>
      </c>
      <c r="H514" s="135" t="inlineStr">
        <is>
          <t>54</t>
        </is>
      </c>
      <c r="I514" s="135" t="inlineStr">
        <is>
          <t>20</t>
        </is>
      </c>
      <c r="J514" s="135" t="inlineStr">
        <is>
          <t>2</t>
        </is>
      </c>
      <c r="K514" s="135" t="inlineStr">
        <is>
          <t>Bộ</t>
        </is>
      </c>
      <c r="L514" s="135" t="n"/>
      <c r="M514" s="135" t="n"/>
      <c r="N514" s="136" t="n"/>
      <c r="O514" s="136" t="n"/>
      <c r="P514" s="136" t="n"/>
      <c r="Q514" s="136" t="n"/>
      <c r="R514" s="136" t="n"/>
      <c r="S514" s="135" t="inlineStr">
        <is>
          <t>🟢 CÓ</t>
        </is>
      </c>
    </row>
    <row r="515">
      <c r="A515" s="134" t="inlineStr">
        <is>
          <t>KOMATSU</t>
        </is>
      </c>
      <c r="B515" s="32" t="inlineStr">
        <is>
          <t>YANMAR 3D84E/4D84E/3D84/3D88/3TN88</t>
        </is>
      </c>
      <c r="C515" t="inlineStr">
        <is>
          <t>84/88</t>
        </is>
      </c>
      <c r="D515" s="32" t="inlineStr">
        <is>
          <t>R</t>
        </is>
      </c>
      <c r="E515" s="135" t="inlineStr">
        <is>
          <t>Miểng dên (R415A)</t>
        </is>
      </c>
      <c r="F515" s="135" t="inlineStr">
        <is>
          <t>129150-23600</t>
        </is>
      </c>
      <c r="G515" s="135" t="n">
        <v>48</v>
      </c>
      <c r="H515" s="135" t="inlineStr">
        <is>
          <t>51</t>
        </is>
      </c>
      <c r="I515" s="135" t="inlineStr">
        <is>
          <t>20</t>
        </is>
      </c>
      <c r="J515" s="135" t="n">
        <v>1.5</v>
      </c>
      <c r="K515" s="135" t="inlineStr">
        <is>
          <t>Bộ</t>
        </is>
      </c>
      <c r="L515" s="135" t="n"/>
      <c r="M515" s="135" t="n"/>
      <c r="N515" s="136" t="n"/>
      <c r="O515" s="136" t="n"/>
      <c r="P515" s="136" t="n"/>
      <c r="Q515" s="136" t="n"/>
      <c r="R515" s="136" t="n"/>
      <c r="S515" s="135" t="inlineStr">
        <is>
          <t>🟢 CÓ</t>
        </is>
      </c>
    </row>
    <row r="516">
      <c r="A516" s="134" t="inlineStr">
        <is>
          <t>KOMATSU</t>
        </is>
      </c>
      <c r="B516" s="32" t="inlineStr">
        <is>
          <t>YANMAR 4D94E/4D98E/4TNE92</t>
        </is>
      </c>
      <c r="C516" t="inlineStr">
        <is>
          <t>92/94/98</t>
        </is>
      </c>
      <c r="D516" s="32" t="inlineStr">
        <is>
          <t>M</t>
        </is>
      </c>
      <c r="E516" s="135" t="inlineStr">
        <is>
          <t>Miểng baze</t>
        </is>
      </c>
      <c r="F516" s="135" t="inlineStr">
        <is>
          <t>129900-02800</t>
        </is>
      </c>
      <c r="G516" s="135" t="n"/>
      <c r="H516" s="135" t="inlineStr">
        <is>
          <t>69.03</t>
        </is>
      </c>
      <c r="I516" s="135" t="inlineStr">
        <is>
          <t>23</t>
        </is>
      </c>
      <c r="J516" s="135" t="inlineStr">
        <is>
          <t>2</t>
        </is>
      </c>
      <c r="K516" s="135" t="inlineStr">
        <is>
          <t>Bộ</t>
        </is>
      </c>
      <c r="L516" s="135" t="n"/>
      <c r="M516" s="135" t="n"/>
      <c r="N516" s="136" t="n"/>
      <c r="O516" s="136" t="n"/>
      <c r="P516" s="136" t="n"/>
      <c r="Q516" s="136" t="n"/>
      <c r="R516" s="136" t="n"/>
      <c r="S516" s="135" t="inlineStr">
        <is>
          <t>🟢 CÓ</t>
        </is>
      </c>
    </row>
    <row r="517">
      <c r="A517" s="134" t="inlineStr">
        <is>
          <t>KOMATSU</t>
        </is>
      </c>
      <c r="B517" s="32" t="inlineStr">
        <is>
          <t>YANMAR 4D94E/4D98E/4TNE92</t>
        </is>
      </c>
      <c r="C517" t="inlineStr">
        <is>
          <t>92/94/98</t>
        </is>
      </c>
      <c r="D517" s="32" t="inlineStr">
        <is>
          <t>R</t>
        </is>
      </c>
      <c r="E517" s="135" t="inlineStr">
        <is>
          <t>Miểng dên</t>
        </is>
      </c>
      <c r="F517" s="135" t="inlineStr">
        <is>
          <t>129900-23600</t>
        </is>
      </c>
      <c r="G517" s="135" t="n"/>
      <c r="H517" s="135" t="inlineStr">
        <is>
          <t>61.02</t>
        </is>
      </c>
      <c r="I517" s="135" t="inlineStr">
        <is>
          <t>22.9</t>
        </is>
      </c>
      <c r="J517" s="135" t="inlineStr">
        <is>
          <t>1.5</t>
        </is>
      </c>
      <c r="K517" s="135" t="inlineStr">
        <is>
          <t>Bộ</t>
        </is>
      </c>
      <c r="L517" s="135" t="n"/>
      <c r="M517" s="135" t="n"/>
      <c r="N517" s="136" t="n"/>
      <c r="O517" s="136" t="n"/>
      <c r="P517" s="136" t="n"/>
      <c r="Q517" s="136" t="n"/>
      <c r="R517" s="136" t="n"/>
      <c r="S517" s="135" t="inlineStr">
        <is>
          <t>🟢 CÓ</t>
        </is>
      </c>
    </row>
    <row r="518">
      <c r="A518" s="134" t="inlineStr">
        <is>
          <t>KOMATSU</t>
        </is>
      </c>
      <c r="B518" s="32" t="inlineStr">
        <is>
          <t>YANMAR 4TNE106</t>
        </is>
      </c>
      <c r="D518" s="32" t="inlineStr">
        <is>
          <t>M</t>
        </is>
      </c>
      <c r="E518" s="135" t="inlineStr">
        <is>
          <t>Miểng baze</t>
        </is>
      </c>
      <c r="F518" s="135" t="inlineStr">
        <is>
          <t>123900-02800</t>
        </is>
      </c>
      <c r="G518" s="135" t="n"/>
      <c r="H518" s="135" t="inlineStr">
        <is>
          <t>81.02</t>
        </is>
      </c>
      <c r="I518" s="135" t="inlineStr">
        <is>
          <t>26.9</t>
        </is>
      </c>
      <c r="J518" s="135" t="inlineStr">
        <is>
          <t>2.487</t>
        </is>
      </c>
      <c r="K518" s="135" t="inlineStr">
        <is>
          <t>Bộ</t>
        </is>
      </c>
      <c r="L518" s="135" t="n"/>
      <c r="M518" s="135" t="n"/>
      <c r="N518" s="136" t="n"/>
      <c r="O518" s="136" t="n"/>
      <c r="P518" s="136" t="n"/>
      <c r="Q518" s="136" t="n"/>
      <c r="R518" s="136" t="n"/>
      <c r="S518" s="135" t="inlineStr">
        <is>
          <t>🟢 CÓ</t>
        </is>
      </c>
    </row>
    <row r="519">
      <c r="A519" s="134" t="inlineStr">
        <is>
          <t>KOMATSU</t>
        </is>
      </c>
      <c r="B519" s="32" t="inlineStr">
        <is>
          <t>YANMAR 4TNE106</t>
        </is>
      </c>
      <c r="D519" s="32" t="inlineStr">
        <is>
          <t>R</t>
        </is>
      </c>
      <c r="E519" s="135" t="inlineStr">
        <is>
          <t>Miểng dên</t>
        </is>
      </c>
      <c r="F519" s="135" t="inlineStr">
        <is>
          <t>123900-23600</t>
        </is>
      </c>
      <c r="G519" s="135" t="n"/>
      <c r="H519" s="135" t="inlineStr">
        <is>
          <t>68.02</t>
        </is>
      </c>
      <c r="I519" s="135" t="inlineStr">
        <is>
          <t>26.8</t>
        </is>
      </c>
      <c r="J519" s="135" t="inlineStr">
        <is>
          <t>1.982</t>
        </is>
      </c>
      <c r="K519" s="135" t="inlineStr">
        <is>
          <t>Bộ</t>
        </is>
      </c>
      <c r="L519" s="135" t="n"/>
      <c r="M519" s="135" t="n"/>
      <c r="N519" s="136" t="n"/>
      <c r="O519" s="136" t="n"/>
      <c r="P519" s="136" t="n"/>
      <c r="Q519" s="136" t="n"/>
      <c r="R519" s="136" t="n"/>
      <c r="S519" s="135" t="inlineStr">
        <is>
          <t>🟢 CÓ</t>
        </is>
      </c>
    </row>
    <row r="520">
      <c r="A520" s="137" t="inlineStr">
        <is>
          <t>◆ KUBOTA (56 sản phẩm)</t>
        </is>
      </c>
      <c r="B520" s="138" t="n"/>
      <c r="D520" s="138" t="n"/>
      <c r="E520" s="138" t="n"/>
      <c r="F520" s="138" t="n"/>
      <c r="G520" s="138" t="n"/>
      <c r="H520" s="138" t="n"/>
      <c r="I520" s="138" t="n"/>
      <c r="J520" s="138" t="n"/>
      <c r="K520" s="138" t="n"/>
      <c r="L520" s="138" t="n"/>
      <c r="M520" s="138" t="n"/>
      <c r="N520" s="138" t="n"/>
      <c r="O520" s="138" t="n"/>
      <c r="P520" s="138" t="n"/>
      <c r="Q520" s="138" t="n"/>
      <c r="R520" s="138" t="n"/>
      <c r="S520" s="138" t="n"/>
    </row>
    <row r="521">
      <c r="A521" s="134" t="inlineStr">
        <is>
          <t>KUBOTA</t>
        </is>
      </c>
      <c r="B521" s="32" t="inlineStr">
        <is>
          <t>4D76/82/85/L2000/220//240-C 4D76/82/85/L2000/220/240-F</t>
        </is>
      </c>
      <c r="C521" t="inlineStr">
        <is>
          <t>76</t>
        </is>
      </c>
      <c r="D521" s="32" t="inlineStr">
        <is>
          <t>M</t>
        </is>
      </c>
      <c r="E521" s="135" t="inlineStr">
        <is>
          <t>Miểng baze</t>
        </is>
      </c>
      <c r="F521" s="135" t="n"/>
      <c r="G521" s="135" t="n">
        <v>52</v>
      </c>
      <c r="H521" s="135" t="n">
        <v>56</v>
      </c>
      <c r="I521" s="135" t="n">
        <v>19</v>
      </c>
      <c r="J521" s="135" t="n">
        <v>2</v>
      </c>
      <c r="K521" s="135" t="inlineStr">
        <is>
          <t>Bộ</t>
        </is>
      </c>
      <c r="L521" s="135" t="n"/>
      <c r="M521" s="135" t="n"/>
      <c r="N521" s="136" t="n"/>
      <c r="O521" s="136" t="n"/>
      <c r="P521" s="136" t="n"/>
      <c r="Q521" s="136" t="n"/>
      <c r="R521" s="136" t="n"/>
      <c r="S521" s="135" t="inlineStr">
        <is>
          <t>🟢 CÓ</t>
        </is>
      </c>
    </row>
    <row r="522">
      <c r="A522" s="134" t="inlineStr">
        <is>
          <t>KUBOTA</t>
        </is>
      </c>
      <c r="B522" s="32" t="inlineStr">
        <is>
          <t>4D76/82/85/L2000/220//240-C 4D76/82/85/L2000/220/240-F</t>
        </is>
      </c>
      <c r="C522" t="inlineStr">
        <is>
          <t>76</t>
        </is>
      </c>
      <c r="D522" s="32" t="inlineStr">
        <is>
          <t>R</t>
        </is>
      </c>
      <c r="E522" s="135" t="inlineStr">
        <is>
          <t>Miểng dên</t>
        </is>
      </c>
      <c r="F522" s="135" t="n"/>
      <c r="G522" s="135" t="n">
        <v>44</v>
      </c>
      <c r="H522" s="135" t="n">
        <v>47</v>
      </c>
      <c r="I522" s="135" t="n">
        <v>19</v>
      </c>
      <c r="J522" s="135" t="n">
        <v>1.5</v>
      </c>
      <c r="K522" s="135" t="inlineStr">
        <is>
          <t>Bộ</t>
        </is>
      </c>
      <c r="L522" s="135" t="n"/>
      <c r="M522" s="135" t="n"/>
      <c r="N522" s="136" t="n"/>
      <c r="O522" s="136" t="n"/>
      <c r="P522" s="136" t="n"/>
      <c r="Q522" s="136" t="n"/>
      <c r="R522" s="136" t="n"/>
      <c r="S522" s="135" t="inlineStr">
        <is>
          <t>🟢 CÓ</t>
        </is>
      </c>
    </row>
    <row r="523">
      <c r="A523" s="134" t="inlineStr">
        <is>
          <t>KUBOTA</t>
        </is>
      </c>
      <c r="B523" s="32" t="inlineStr">
        <is>
          <t>B6000/ZL600</t>
        </is>
      </c>
      <c r="D523" s="32" t="inlineStr">
        <is>
          <t>M</t>
        </is>
      </c>
      <c r="E523" s="135" t="inlineStr">
        <is>
          <t>Miểng baze</t>
        </is>
      </c>
      <c r="F523" s="135" t="n"/>
      <c r="G523" s="135" t="n"/>
      <c r="H523" s="135" t="inlineStr">
        <is>
          <t>54</t>
        </is>
      </c>
      <c r="I523" s="135" t="inlineStr">
        <is>
          <t>21</t>
        </is>
      </c>
      <c r="J523" s="135" t="n">
        <v>2</v>
      </c>
      <c r="K523" s="135" t="inlineStr">
        <is>
          <t>Bộ</t>
        </is>
      </c>
      <c r="L523" s="135" t="n"/>
      <c r="M523" s="135" t="n"/>
      <c r="N523" s="136" t="n"/>
      <c r="O523" s="136" t="n"/>
      <c r="P523" s="136" t="n"/>
      <c r="Q523" s="136" t="n"/>
      <c r="R523" s="136" t="n"/>
      <c r="S523" s="135" t="inlineStr">
        <is>
          <t>🟢 CÓ</t>
        </is>
      </c>
    </row>
    <row r="524">
      <c r="A524" s="134" t="inlineStr">
        <is>
          <t>KUBOTA</t>
        </is>
      </c>
      <c r="B524" s="32" t="inlineStr">
        <is>
          <t>B6000/ZL600</t>
        </is>
      </c>
      <c r="D524" s="32" t="inlineStr">
        <is>
          <t>R</t>
        </is>
      </c>
      <c r="E524" s="135" t="inlineStr">
        <is>
          <t>Miểng dên</t>
        </is>
      </c>
      <c r="F524" s="135" t="n"/>
      <c r="G524" s="135" t="n"/>
      <c r="H524" s="135" t="inlineStr">
        <is>
          <t>42</t>
        </is>
      </c>
      <c r="I524" s="135" t="inlineStr">
        <is>
          <t>17.3</t>
        </is>
      </c>
      <c r="J524" s="135" t="inlineStr">
        <is>
          <t>1.5</t>
        </is>
      </c>
      <c r="K524" s="135" t="inlineStr">
        <is>
          <t>Bộ</t>
        </is>
      </c>
      <c r="L524" s="135" t="n"/>
      <c r="M524" s="135" t="n"/>
      <c r="N524" s="136" t="n"/>
      <c r="O524" s="136" t="n"/>
      <c r="P524" s="136" t="n"/>
      <c r="Q524" s="136" t="n"/>
      <c r="R524" s="136" t="n"/>
      <c r="S524" s="135" t="inlineStr">
        <is>
          <t>🟢 CÓ</t>
        </is>
      </c>
    </row>
    <row r="525">
      <c r="A525" s="134" t="inlineStr">
        <is>
          <t>KUBOTA</t>
        </is>
      </c>
      <c r="B525" s="32" t="inlineStr">
        <is>
          <t>D1105/3D78</t>
        </is>
      </c>
      <c r="D525" s="32" t="inlineStr">
        <is>
          <t>M</t>
        </is>
      </c>
      <c r="E525" s="135" t="inlineStr">
        <is>
          <t>Miểng baze</t>
        </is>
      </c>
      <c r="F525" s="135" t="inlineStr">
        <is>
          <t>16241-2345</t>
        </is>
      </c>
      <c r="G525" s="135" t="n"/>
      <c r="H525" s="135" t="inlineStr">
        <is>
          <t>52</t>
        </is>
      </c>
      <c r="I525" s="135" t="inlineStr">
        <is>
          <t>24</t>
        </is>
      </c>
      <c r="J525" s="135" t="inlineStr">
        <is>
          <t>2</t>
        </is>
      </c>
      <c r="K525" s="135" t="inlineStr">
        <is>
          <t>Bộ</t>
        </is>
      </c>
      <c r="L525" s="135" t="n"/>
      <c r="M525" s="135" t="n"/>
      <c r="N525" s="136" t="n"/>
      <c r="O525" s="136" t="n"/>
      <c r="P525" s="136" t="n"/>
      <c r="Q525" s="136" t="n"/>
      <c r="R525" s="136" t="n"/>
      <c r="S525" s="135" t="inlineStr">
        <is>
          <t>🟢 CÓ</t>
        </is>
      </c>
    </row>
    <row r="526">
      <c r="A526" s="134" t="inlineStr">
        <is>
          <t>KUBOTA</t>
        </is>
      </c>
      <c r="B526" s="32" t="inlineStr">
        <is>
          <t>D1105/3D78</t>
        </is>
      </c>
      <c r="D526" s="32" t="inlineStr">
        <is>
          <t>R</t>
        </is>
      </c>
      <c r="E526" s="135" t="inlineStr">
        <is>
          <t>Miểng dên</t>
        </is>
      </c>
      <c r="F526" s="135" t="n"/>
      <c r="G526" s="135" t="n"/>
      <c r="H526" s="135" t="inlineStr">
        <is>
          <t>43</t>
        </is>
      </c>
      <c r="I526" s="135" t="inlineStr">
        <is>
          <t>18</t>
        </is>
      </c>
      <c r="J526" s="135" t="inlineStr">
        <is>
          <t>1.5</t>
        </is>
      </c>
      <c r="K526" s="135" t="inlineStr">
        <is>
          <t>Bộ</t>
        </is>
      </c>
      <c r="L526" s="135" t="n"/>
      <c r="M526" s="135" t="n"/>
      <c r="N526" s="136" t="n"/>
      <c r="O526" s="136" t="n"/>
      <c r="P526" s="136" t="n"/>
      <c r="Q526" s="136" t="n"/>
      <c r="R526" s="136" t="n"/>
      <c r="S526" s="135" t="inlineStr">
        <is>
          <t>🟢 CÓ</t>
        </is>
      </c>
    </row>
    <row r="527">
      <c r="A527" s="134" t="inlineStr">
        <is>
          <t>KUBOTA</t>
        </is>
      </c>
      <c r="B527" s="32" t="inlineStr">
        <is>
          <t>D1302</t>
        </is>
      </c>
      <c r="D527" s="32" t="inlineStr">
        <is>
          <t>M</t>
        </is>
      </c>
      <c r="E527" s="135" t="inlineStr">
        <is>
          <t>Miểng baze</t>
        </is>
      </c>
      <c r="F527" s="135" t="inlineStr">
        <is>
          <t>15471-22311</t>
        </is>
      </c>
      <c r="G527" s="135" t="n"/>
      <c r="H527" s="135" t="inlineStr">
        <is>
          <t>57.1</t>
        </is>
      </c>
      <c r="I527" s="135" t="inlineStr">
        <is>
          <t>20.1</t>
        </is>
      </c>
      <c r="J527" s="135" t="inlineStr">
        <is>
          <t>2</t>
        </is>
      </c>
      <c r="K527" s="135" t="inlineStr">
        <is>
          <t>Bộ</t>
        </is>
      </c>
      <c r="L527" s="135" t="n"/>
      <c r="M527" s="135" t="n"/>
      <c r="N527" s="136" t="n"/>
      <c r="O527" s="136" t="n"/>
      <c r="P527" s="136" t="n"/>
      <c r="Q527" s="136" t="n"/>
      <c r="R527" s="136" t="n"/>
      <c r="S527" s="135" t="inlineStr">
        <is>
          <t>🟢 CÓ</t>
        </is>
      </c>
    </row>
    <row r="528">
      <c r="A528" s="134" t="inlineStr">
        <is>
          <t>KUBOTA</t>
        </is>
      </c>
      <c r="B528" s="32" t="inlineStr">
        <is>
          <t>D1302</t>
        </is>
      </c>
      <c r="D528" s="32" t="inlineStr">
        <is>
          <t>R</t>
        </is>
      </c>
      <c r="E528" s="135" t="inlineStr">
        <is>
          <t>Miểng dên</t>
        </is>
      </c>
      <c r="F528" s="135" t="inlineStr">
        <is>
          <t>17311-23480</t>
        </is>
      </c>
      <c r="G528" s="135" t="n"/>
      <c r="H528" s="135" t="inlineStr">
        <is>
          <t>47.02</t>
        </is>
      </c>
      <c r="I528" s="135" t="inlineStr">
        <is>
          <t>19.1</t>
        </is>
      </c>
      <c r="J528" s="135" t="inlineStr">
        <is>
          <t>1.5</t>
        </is>
      </c>
      <c r="K528" s="135" t="inlineStr">
        <is>
          <t>Bộ</t>
        </is>
      </c>
      <c r="L528" s="135" t="n"/>
      <c r="M528" s="135" t="n"/>
      <c r="N528" s="136" t="n"/>
      <c r="O528" s="136" t="n"/>
      <c r="P528" s="136" t="n"/>
      <c r="Q528" s="136" t="n"/>
      <c r="R528" s="136" t="n"/>
      <c r="S528" s="135" t="inlineStr">
        <is>
          <t>🟢 CÓ</t>
        </is>
      </c>
    </row>
    <row r="529">
      <c r="A529" s="134" t="inlineStr">
        <is>
          <t>KUBOTA</t>
        </is>
      </c>
      <c r="B529" s="32" t="inlineStr">
        <is>
          <t>D1403/ D1503/ D1703/ V1903/ V2003/V2203 DC60 /70 /4TN87-C D1403/ D1503/ D1703/ V1903/ V2003/V2203 DC60 /70 /4TN87-F</t>
        </is>
      </c>
      <c r="C529" t="inlineStr">
        <is>
          <t>87</t>
        </is>
      </c>
      <c r="D529" s="32" t="inlineStr">
        <is>
          <t>M</t>
        </is>
      </c>
      <c r="E529" s="135" t="inlineStr">
        <is>
          <t>Miểng baze</t>
        </is>
      </c>
      <c r="F529" s="135" t="n"/>
      <c r="G529" s="135" t="n">
        <v>60</v>
      </c>
      <c r="H529" s="135" t="n">
        <v>64</v>
      </c>
      <c r="I529" s="135" t="n">
        <v>2</v>
      </c>
      <c r="J529" s="135" t="n">
        <v>19</v>
      </c>
      <c r="K529" s="135" t="inlineStr">
        <is>
          <t>Bộ</t>
        </is>
      </c>
      <c r="L529" s="135" t="n"/>
      <c r="M529" s="135" t="n"/>
      <c r="N529" s="136" t="n"/>
      <c r="O529" s="136" t="n"/>
      <c r="P529" s="136" t="n"/>
      <c r="Q529" s="136" t="n"/>
      <c r="R529" s="136" t="n"/>
      <c r="S529" s="135" t="inlineStr">
        <is>
          <t>🟢 CÓ</t>
        </is>
      </c>
    </row>
    <row r="530">
      <c r="A530" s="134" t="inlineStr">
        <is>
          <t>KUBOTA</t>
        </is>
      </c>
      <c r="B530" s="32" t="inlineStr">
        <is>
          <t>D1403/ D1503/ D1703/ V1903/ V2003/V2203 DC60 /70 /4TN87-C D1403/ D1503/ D1703/ V1903/ V2003/V2203 DC60 /70 /4TN87-F</t>
        </is>
      </c>
      <c r="C530" t="inlineStr">
        <is>
          <t>87</t>
        </is>
      </c>
      <c r="D530" s="32" t="inlineStr">
        <is>
          <t>R</t>
        </is>
      </c>
      <c r="E530" s="135" t="inlineStr">
        <is>
          <t>Miểng dên</t>
        </is>
      </c>
      <c r="F530" s="135" t="n"/>
      <c r="G530" s="135" t="n">
        <v>47</v>
      </c>
      <c r="H530" s="135" t="n">
        <v>50</v>
      </c>
      <c r="I530" s="135" t="inlineStr">
        <is>
          <t>2, 1</t>
        </is>
      </c>
      <c r="J530" s="135" t="n">
        <v>1.5</v>
      </c>
      <c r="K530" s="135" t="inlineStr">
        <is>
          <t>Bộ</t>
        </is>
      </c>
      <c r="L530" s="135" t="n"/>
      <c r="M530" s="135" t="n"/>
      <c r="N530" s="136" t="n"/>
      <c r="O530" s="136" t="n"/>
      <c r="P530" s="136" t="n"/>
      <c r="Q530" s="136" t="n"/>
      <c r="R530" s="136" t="n"/>
      <c r="S530" s="135" t="inlineStr">
        <is>
          <t>🟢 CÓ</t>
        </is>
      </c>
    </row>
    <row r="531">
      <c r="A531" s="134" t="inlineStr">
        <is>
          <t>KUBOTA</t>
        </is>
      </c>
      <c r="B531" s="32" t="inlineStr">
        <is>
          <t>D722</t>
        </is>
      </c>
      <c r="C531" t="inlineStr">
        <is>
          <t>67</t>
        </is>
      </c>
      <c r="D531" s="32" t="inlineStr">
        <is>
          <t>M</t>
        </is>
      </c>
      <c r="E531" s="135" t="inlineStr">
        <is>
          <t>Miểng baze</t>
        </is>
      </c>
      <c r="F531" s="135" t="inlineStr">
        <is>
          <t>15841-23470</t>
        </is>
      </c>
      <c r="G531" s="135" t="n"/>
      <c r="H531" s="135" t="inlineStr">
        <is>
          <t>44</t>
        </is>
      </c>
      <c r="I531" s="135" t="inlineStr">
        <is>
          <t>19.7</t>
        </is>
      </c>
      <c r="J531" s="135" t="inlineStr">
        <is>
          <t>2</t>
        </is>
      </c>
      <c r="K531" s="135" t="inlineStr">
        <is>
          <t>Bộ</t>
        </is>
      </c>
      <c r="L531" s="135" t="n"/>
      <c r="M531" s="135" t="n"/>
      <c r="N531" s="136" t="n"/>
      <c r="O531" s="136" t="n"/>
      <c r="P531" s="136" t="n"/>
      <c r="Q531" s="136" t="n"/>
      <c r="R531" s="136" t="n"/>
      <c r="S531" s="135" t="inlineStr">
        <is>
          <t>🟢 CÓ</t>
        </is>
      </c>
    </row>
    <row r="532">
      <c r="A532" s="134" t="inlineStr">
        <is>
          <t>KUBOTA</t>
        </is>
      </c>
      <c r="B532" s="32" t="inlineStr">
        <is>
          <t>D722</t>
        </is>
      </c>
      <c r="C532" t="inlineStr">
        <is>
          <t>67</t>
        </is>
      </c>
      <c r="D532" s="32" t="inlineStr">
        <is>
          <t>R</t>
        </is>
      </c>
      <c r="E532" s="135" t="inlineStr">
        <is>
          <t>Miểng dên</t>
        </is>
      </c>
      <c r="F532" s="135" t="inlineStr">
        <is>
          <t>16851-22320</t>
        </is>
      </c>
      <c r="G532" s="135" t="n"/>
      <c r="H532" s="135" t="inlineStr">
        <is>
          <t>37.02</t>
        </is>
      </c>
      <c r="I532" s="135" t="inlineStr">
        <is>
          <t>15</t>
        </is>
      </c>
      <c r="J532" s="135" t="inlineStr">
        <is>
          <t>1.505</t>
        </is>
      </c>
      <c r="K532" s="135" t="inlineStr">
        <is>
          <t>Bộ</t>
        </is>
      </c>
      <c r="L532" s="135" t="n"/>
      <c r="M532" s="135" t="n"/>
      <c r="N532" s="136" t="n"/>
      <c r="O532" s="136" t="n"/>
      <c r="P532" s="136" t="n"/>
      <c r="Q532" s="136" t="n"/>
      <c r="R532" s="136" t="n"/>
      <c r="S532" s="135" t="inlineStr">
        <is>
          <t>🟢 CÓ</t>
        </is>
      </c>
    </row>
    <row r="533">
      <c r="A533" s="134" t="inlineStr">
        <is>
          <t>KUBOTA</t>
        </is>
      </c>
      <c r="B533" s="32" t="inlineStr">
        <is>
          <t>D750</t>
        </is>
      </c>
      <c r="D533" s="32" t="inlineStr">
        <is>
          <t>M</t>
        </is>
      </c>
      <c r="E533" s="135" t="inlineStr">
        <is>
          <t>Miểng baze</t>
        </is>
      </c>
      <c r="F533" s="135" t="inlineStr">
        <is>
          <t>15694-23470</t>
        </is>
      </c>
      <c r="G533" s="135" t="n"/>
      <c r="H533" s="135" t="inlineStr">
        <is>
          <t>48.08</t>
        </is>
      </c>
      <c r="I533" s="135" t="inlineStr">
        <is>
          <t>18</t>
        </is>
      </c>
      <c r="J533" s="135" t="inlineStr">
        <is>
          <t>2</t>
        </is>
      </c>
      <c r="K533" s="135" t="inlineStr">
        <is>
          <t>Bộ</t>
        </is>
      </c>
      <c r="L533" s="135" t="n"/>
      <c r="M533" s="135" t="n"/>
      <c r="N533" s="136" t="n"/>
      <c r="O533" s="136" t="n"/>
      <c r="P533" s="136" t="n"/>
      <c r="Q533" s="136" t="n"/>
      <c r="R533" s="136" t="n"/>
      <c r="S533" s="135" t="inlineStr">
        <is>
          <t>🟢 CÓ</t>
        </is>
      </c>
    </row>
    <row r="534">
      <c r="A534" s="134" t="inlineStr">
        <is>
          <t>KUBOTA</t>
        </is>
      </c>
      <c r="B534" s="32" t="inlineStr">
        <is>
          <t>D750</t>
        </is>
      </c>
      <c r="D534" s="32" t="inlineStr">
        <is>
          <t>R</t>
        </is>
      </c>
      <c r="E534" s="135" t="inlineStr">
        <is>
          <t>Miểng dên</t>
        </is>
      </c>
      <c r="F534" s="135" t="inlineStr">
        <is>
          <t>15694-22310</t>
        </is>
      </c>
      <c r="G534" s="135" t="n"/>
      <c r="H534" s="135" t="inlineStr">
        <is>
          <t>40</t>
        </is>
      </c>
      <c r="I534" s="135" t="inlineStr">
        <is>
          <t>16.1</t>
        </is>
      </c>
      <c r="J534" s="135" t="inlineStr">
        <is>
          <t>1.5</t>
        </is>
      </c>
      <c r="K534" s="135" t="inlineStr">
        <is>
          <t>Bộ</t>
        </is>
      </c>
      <c r="L534" s="135" t="n"/>
      <c r="M534" s="135" t="n"/>
      <c r="N534" s="136" t="n"/>
      <c r="O534" s="136" t="n"/>
      <c r="P534" s="136" t="n"/>
      <c r="Q534" s="136" t="n"/>
      <c r="R534" s="136" t="n"/>
      <c r="S534" s="135" t="inlineStr">
        <is>
          <t>🟢 CÓ</t>
        </is>
      </c>
    </row>
    <row r="535">
      <c r="A535" s="134" t="inlineStr">
        <is>
          <t>KUBOTA</t>
        </is>
      </c>
      <c r="B535" s="32" t="inlineStr">
        <is>
          <t>D850/3D72/D950</t>
        </is>
      </c>
      <c r="D535" s="32" t="inlineStr">
        <is>
          <t>M</t>
        </is>
      </c>
      <c r="E535" s="135" t="inlineStr">
        <is>
          <t>Miểng baze</t>
        </is>
      </c>
      <c r="F535" s="135" t="n"/>
      <c r="G535" s="135" t="n"/>
      <c r="H535" s="135" t="inlineStr">
        <is>
          <t>48</t>
        </is>
      </c>
      <c r="I535" s="135" t="inlineStr">
        <is>
          <t>18.2</t>
        </is>
      </c>
      <c r="J535" s="135" t="inlineStr">
        <is>
          <t>2</t>
        </is>
      </c>
      <c r="K535" s="135" t="inlineStr">
        <is>
          <t>Bộ</t>
        </is>
      </c>
      <c r="L535" s="135" t="n"/>
      <c r="M535" s="135" t="n"/>
      <c r="N535" s="136" t="n"/>
      <c r="O535" s="136" t="n"/>
      <c r="P535" s="136" t="n"/>
      <c r="Q535" s="136" t="n"/>
      <c r="R535" s="136" t="n"/>
      <c r="S535" s="135" t="inlineStr">
        <is>
          <t>🟢 CÓ</t>
        </is>
      </c>
    </row>
    <row r="536">
      <c r="A536" s="134" t="inlineStr">
        <is>
          <t>KUBOTA</t>
        </is>
      </c>
      <c r="B536" s="32" t="inlineStr">
        <is>
          <t>D850/3D72/D950</t>
        </is>
      </c>
      <c r="D536" s="32" t="inlineStr">
        <is>
          <t>R</t>
        </is>
      </c>
      <c r="E536" s="135" t="inlineStr">
        <is>
          <t>Miểng dên</t>
        </is>
      </c>
      <c r="F536" s="135" t="n"/>
      <c r="G536" s="135" t="n"/>
      <c r="H536" s="135" t="inlineStr">
        <is>
          <t>40</t>
        </is>
      </c>
      <c r="I536" s="135" t="inlineStr">
        <is>
          <t>16</t>
        </is>
      </c>
      <c r="J536" s="135" t="inlineStr">
        <is>
          <t>1.5</t>
        </is>
      </c>
      <c r="K536" s="135" t="inlineStr">
        <is>
          <t>Bộ</t>
        </is>
      </c>
      <c r="L536" s="135" t="n"/>
      <c r="M536" s="135" t="n"/>
      <c r="N536" s="136" t="n"/>
      <c r="O536" s="136" t="n"/>
      <c r="P536" s="136" t="n"/>
      <c r="Q536" s="136" t="n"/>
      <c r="R536" s="136" t="n"/>
      <c r="S536" s="135" t="inlineStr">
        <is>
          <t>🟢 CÓ</t>
        </is>
      </c>
    </row>
    <row r="537">
      <c r="A537" s="134" t="inlineStr">
        <is>
          <t>KUBOTA</t>
        </is>
      </c>
      <c r="B537" s="32" t="inlineStr">
        <is>
          <t>D902</t>
        </is>
      </c>
      <c r="D537" s="32" t="inlineStr">
        <is>
          <t>M</t>
        </is>
      </c>
      <c r="E537" s="135" t="inlineStr">
        <is>
          <t>Miểng baze</t>
        </is>
      </c>
      <c r="F537" s="135" t="inlineStr">
        <is>
          <t>1G460-23472</t>
        </is>
      </c>
      <c r="G537" s="135" t="n"/>
      <c r="H537" s="135" t="inlineStr">
        <is>
          <t>48</t>
        </is>
      </c>
      <c r="I537" s="135" t="inlineStr">
        <is>
          <t>19.7</t>
        </is>
      </c>
      <c r="J537" s="135" t="inlineStr">
        <is>
          <t>2</t>
        </is>
      </c>
      <c r="K537" s="135" t="inlineStr">
        <is>
          <t>Bộ</t>
        </is>
      </c>
      <c r="L537" s="135" t="n"/>
      <c r="M537" s="135" t="n"/>
      <c r="N537" s="136" t="n"/>
      <c r="O537" s="136" t="n"/>
      <c r="P537" s="136" t="n"/>
      <c r="Q537" s="136" t="n"/>
      <c r="R537" s="136" t="n"/>
      <c r="S537" s="135" t="inlineStr">
        <is>
          <t>🟢 CÓ</t>
        </is>
      </c>
    </row>
    <row r="538">
      <c r="A538" s="134" t="inlineStr">
        <is>
          <t>KUBOTA</t>
        </is>
      </c>
      <c r="B538" s="32" t="inlineStr">
        <is>
          <t>D902</t>
        </is>
      </c>
      <c r="D538" s="32" t="inlineStr">
        <is>
          <t>R</t>
        </is>
      </c>
      <c r="E538" s="135" t="inlineStr">
        <is>
          <t>Miểng dên</t>
        </is>
      </c>
      <c r="F538" s="135" t="inlineStr">
        <is>
          <t>15861-22314</t>
        </is>
      </c>
      <c r="G538" s="135" t="n"/>
      <c r="H538" s="135" t="inlineStr">
        <is>
          <t>37</t>
        </is>
      </c>
      <c r="I538" s="135" t="inlineStr">
        <is>
          <t>15</t>
        </is>
      </c>
      <c r="J538" s="135" t="inlineStr">
        <is>
          <t>1.5</t>
        </is>
      </c>
      <c r="K538" s="135" t="inlineStr">
        <is>
          <t>Bộ</t>
        </is>
      </c>
      <c r="L538" s="135" t="n"/>
      <c r="M538" s="135" t="n"/>
      <c r="N538" s="136" t="n"/>
      <c r="O538" s="136" t="n"/>
      <c r="P538" s="136" t="n"/>
      <c r="Q538" s="136" t="n"/>
      <c r="R538" s="136" t="n"/>
      <c r="S538" s="135" t="inlineStr">
        <is>
          <t>🟢 CÓ</t>
        </is>
      </c>
    </row>
    <row r="539">
      <c r="A539" s="134" t="inlineStr">
        <is>
          <t>KUBOTA</t>
        </is>
      </c>
      <c r="B539" s="32" t="inlineStr">
        <is>
          <t>EP84</t>
        </is>
      </c>
      <c r="D539" s="32" t="inlineStr">
        <is>
          <t>R</t>
        </is>
      </c>
      <c r="E539" s="135" t="inlineStr">
        <is>
          <t>Miểng dên</t>
        </is>
      </c>
      <c r="F539" s="135" t="n"/>
      <c r="G539" s="135" t="n"/>
      <c r="H539" s="135" t="inlineStr">
        <is>
          <t>40</t>
        </is>
      </c>
      <c r="I539" s="135" t="inlineStr">
        <is>
          <t>16</t>
        </is>
      </c>
      <c r="J539" s="135" t="inlineStr">
        <is>
          <t>1.5</t>
        </is>
      </c>
      <c r="K539" s="135" t="inlineStr">
        <is>
          <t>Bộ</t>
        </is>
      </c>
      <c r="L539" s="135" t="n"/>
      <c r="M539" s="135" t="n"/>
      <c r="N539" s="136" t="n"/>
      <c r="O539" s="136" t="n"/>
      <c r="P539" s="136" t="n"/>
      <c r="Q539" s="136" t="n"/>
      <c r="R539" s="136" t="n"/>
      <c r="S539" s="135" t="inlineStr">
        <is>
          <t>🟢 CÓ</t>
        </is>
      </c>
    </row>
    <row r="540">
      <c r="A540" s="134" t="inlineStr">
        <is>
          <t>KUBOTA</t>
        </is>
      </c>
      <c r="B540" s="32" t="inlineStr">
        <is>
          <t>ER17/ER20/ER100/ER220/ER2200</t>
        </is>
      </c>
      <c r="D540" s="32" t="inlineStr">
        <is>
          <t>R</t>
        </is>
      </c>
      <c r="E540" s="135" t="inlineStr">
        <is>
          <t>Miểng dên</t>
        </is>
      </c>
      <c r="F540" s="135" t="inlineStr">
        <is>
          <t>14311-2231</t>
        </is>
      </c>
      <c r="G540" s="135" t="n"/>
      <c r="H540" s="135" t="inlineStr">
        <is>
          <t>61</t>
        </is>
      </c>
      <c r="I540" s="135" t="inlineStr">
        <is>
          <t>30.2</t>
        </is>
      </c>
      <c r="J540" s="135" t="inlineStr">
        <is>
          <t>1.5</t>
        </is>
      </c>
      <c r="K540" s="135" t="inlineStr">
        <is>
          <t>Bộ</t>
        </is>
      </c>
      <c r="L540" s="135" t="n"/>
      <c r="M540" s="135" t="n"/>
      <c r="N540" s="136" t="n"/>
      <c r="O540" s="136" t="n"/>
      <c r="P540" s="136" t="n"/>
      <c r="Q540" s="136" t="n"/>
      <c r="R540" s="136" t="n"/>
      <c r="S540" s="135" t="inlineStr">
        <is>
          <t>🟢 CÓ</t>
        </is>
      </c>
    </row>
    <row r="541">
      <c r="A541" s="134" t="inlineStr">
        <is>
          <t>KUBOTA</t>
        </is>
      </c>
      <c r="B541" s="32" t="inlineStr">
        <is>
          <t>ER50/ER50N/GA80</t>
        </is>
      </c>
      <c r="D541" s="32" t="inlineStr">
        <is>
          <t>R</t>
        </is>
      </c>
      <c r="E541" s="135" t="inlineStr">
        <is>
          <t>Miểng dên</t>
        </is>
      </c>
      <c r="F541" s="135" t="inlineStr">
        <is>
          <t>14351-2231</t>
        </is>
      </c>
      <c r="G541" s="135" t="n"/>
      <c r="H541" s="135" t="inlineStr">
        <is>
          <t>47.016</t>
        </is>
      </c>
      <c r="I541" s="135" t="inlineStr">
        <is>
          <t>23.4</t>
        </is>
      </c>
      <c r="J541" s="135" t="inlineStr">
        <is>
          <t>1.498</t>
        </is>
      </c>
      <c r="K541" s="135" t="inlineStr">
        <is>
          <t>Bộ</t>
        </is>
      </c>
      <c r="L541" s="135" t="n"/>
      <c r="M541" s="135" t="n"/>
      <c r="N541" s="136" t="n"/>
      <c r="O541" s="136" t="n"/>
      <c r="P541" s="136" t="n"/>
      <c r="Q541" s="136" t="n"/>
      <c r="R541" s="136" t="n"/>
      <c r="S541" s="135" t="inlineStr">
        <is>
          <t>🟢 CÓ</t>
        </is>
      </c>
    </row>
    <row r="542">
      <c r="A542" s="134" t="inlineStr">
        <is>
          <t>KUBOTA</t>
        </is>
      </c>
      <c r="B542" s="32" t="inlineStr">
        <is>
          <t>ER8/ER65/ER65N/GA90/GA100</t>
        </is>
      </c>
      <c r="D542" s="32" t="inlineStr">
        <is>
          <t>R</t>
        </is>
      </c>
      <c r="E542" s="135" t="inlineStr">
        <is>
          <t>Miểng dên</t>
        </is>
      </c>
      <c r="F542" s="135" t="inlineStr">
        <is>
          <t>14301-2231</t>
        </is>
      </c>
      <c r="G542" s="135" t="n"/>
      <c r="H542" s="135" t="inlineStr">
        <is>
          <t>51.019</t>
        </is>
      </c>
      <c r="I542" s="135" t="inlineStr">
        <is>
          <t>24.4</t>
        </is>
      </c>
      <c r="J542" s="135" t="inlineStr">
        <is>
          <t>1.495</t>
        </is>
      </c>
      <c r="K542" s="135" t="inlineStr">
        <is>
          <t>Bộ</t>
        </is>
      </c>
      <c r="L542" s="135" t="n"/>
      <c r="M542" s="135" t="n"/>
      <c r="N542" s="136" t="n"/>
      <c r="O542" s="136" t="n"/>
      <c r="P542" s="136" t="n"/>
      <c r="Q542" s="136" t="n"/>
      <c r="R542" s="136" t="n"/>
      <c r="S542" s="135" t="inlineStr">
        <is>
          <t>🟢 CÓ</t>
        </is>
      </c>
    </row>
    <row r="543">
      <c r="A543" s="134" t="inlineStr">
        <is>
          <t>KUBOTA</t>
        </is>
      </c>
      <c r="B543" s="32" t="inlineStr">
        <is>
          <t>ET70/ET80/ER600/ER700/KND70A/KND80A/RK80/RK95</t>
        </is>
      </c>
      <c r="D543" s="32" t="inlineStr">
        <is>
          <t>R</t>
        </is>
      </c>
      <c r="E543" s="135" t="inlineStr">
        <is>
          <t>Miểng dên</t>
        </is>
      </c>
      <c r="F543" s="135" t="inlineStr">
        <is>
          <t>14911-2231</t>
        </is>
      </c>
      <c r="G543" s="135" t="n"/>
      <c r="H543" s="135" t="inlineStr">
        <is>
          <t>47.02</t>
        </is>
      </c>
      <c r="I543" s="135" t="inlineStr">
        <is>
          <t>21.13</t>
        </is>
      </c>
      <c r="J543" s="135" t="inlineStr">
        <is>
          <t>1.492</t>
        </is>
      </c>
      <c r="K543" s="135" t="inlineStr">
        <is>
          <t>Bộ</t>
        </is>
      </c>
      <c r="L543" s="135" t="n"/>
      <c r="M543" s="135" t="n"/>
      <c r="N543" s="136" t="n"/>
      <c r="O543" s="136" t="n"/>
      <c r="P543" s="136" t="n"/>
      <c r="Q543" s="136" t="n"/>
      <c r="R543" s="136" t="n"/>
      <c r="S543" s="135" t="inlineStr">
        <is>
          <t>🟢 CÓ</t>
        </is>
      </c>
    </row>
    <row r="544">
      <c r="A544" s="134" t="inlineStr">
        <is>
          <t>KUBOTA</t>
        </is>
      </c>
      <c r="B544" s="32" t="inlineStr">
        <is>
          <t>ET90/ET95/ET100/RK105/RK125</t>
        </is>
      </c>
      <c r="D544" s="32" t="inlineStr">
        <is>
          <t>R</t>
        </is>
      </c>
      <c r="E544" s="135" t="inlineStr">
        <is>
          <t>Miểng dên</t>
        </is>
      </c>
      <c r="F544" s="135" t="inlineStr">
        <is>
          <t>14921-2231</t>
        </is>
      </c>
      <c r="G544" s="135" t="n"/>
      <c r="H544" s="135" t="inlineStr">
        <is>
          <t>51.02</t>
        </is>
      </c>
      <c r="I544" s="135" t="inlineStr">
        <is>
          <t>22.1</t>
        </is>
      </c>
      <c r="J544" s="135" t="inlineStr">
        <is>
          <t>1.495</t>
        </is>
      </c>
      <c r="K544" s="135" t="inlineStr">
        <is>
          <t>Bộ</t>
        </is>
      </c>
      <c r="L544" s="135" t="n"/>
      <c r="M544" s="135" t="n"/>
      <c r="N544" s="136" t="n"/>
      <c r="O544" s="136" t="n"/>
      <c r="P544" s="136" t="n"/>
      <c r="Q544" s="136" t="n"/>
      <c r="R544" s="136" t="n"/>
      <c r="S544" s="135" t="inlineStr">
        <is>
          <t>🟢 CÓ</t>
        </is>
      </c>
    </row>
    <row r="545">
      <c r="A545" s="134" t="inlineStr">
        <is>
          <t>KUBOTA</t>
        </is>
      </c>
      <c r="B545" s="32" t="inlineStr">
        <is>
          <t>KND3/40/KND3R/ER5/30, 40/GA70</t>
        </is>
      </c>
      <c r="D545" s="32" t="inlineStr">
        <is>
          <t>R</t>
        </is>
      </c>
      <c r="E545" s="135" t="inlineStr">
        <is>
          <t>Miểng dên</t>
        </is>
      </c>
      <c r="F545" s="135" t="n"/>
      <c r="G545" s="135" t="n"/>
      <c r="H545" s="135" t="inlineStr">
        <is>
          <t>44.016</t>
        </is>
      </c>
      <c r="I545" s="135" t="inlineStr">
        <is>
          <t>23.4</t>
        </is>
      </c>
      <c r="J545" s="135" t="inlineStr">
        <is>
          <t>1.98</t>
        </is>
      </c>
      <c r="K545" s="135" t="inlineStr">
        <is>
          <t>Bộ</t>
        </is>
      </c>
      <c r="L545" s="135" t="n"/>
      <c r="M545" s="135" t="n"/>
      <c r="N545" s="136" t="n"/>
      <c r="O545" s="136" t="n"/>
      <c r="P545" s="136" t="n"/>
      <c r="Q545" s="136" t="n"/>
      <c r="R545" s="136" t="n"/>
      <c r="S545" s="135" t="inlineStr">
        <is>
          <t>🟢 CÓ</t>
        </is>
      </c>
    </row>
    <row r="546">
      <c r="A546" s="134" t="inlineStr">
        <is>
          <t>KUBOTA</t>
        </is>
      </c>
      <c r="B546" s="32" t="inlineStr">
        <is>
          <t>KND5/KNDR5</t>
        </is>
      </c>
      <c r="D546" s="32" t="inlineStr">
        <is>
          <t>R</t>
        </is>
      </c>
      <c r="E546" s="135" t="inlineStr">
        <is>
          <t>Miểng dên</t>
        </is>
      </c>
      <c r="F546" s="135" t="n"/>
      <c r="G546" s="135" t="n"/>
      <c r="H546" s="135" t="inlineStr">
        <is>
          <t>50.016</t>
        </is>
      </c>
      <c r="I546" s="135" t="inlineStr">
        <is>
          <t>24.6</t>
        </is>
      </c>
      <c r="J546" s="135" t="inlineStr">
        <is>
          <t>1.98</t>
        </is>
      </c>
      <c r="K546" s="135" t="inlineStr">
        <is>
          <t>Bộ</t>
        </is>
      </c>
      <c r="L546" s="135" t="n"/>
      <c r="M546" s="135" t="n"/>
      <c r="N546" s="136" t="n"/>
      <c r="O546" s="136" t="n"/>
      <c r="P546" s="136" t="n"/>
      <c r="Q546" s="136" t="n"/>
      <c r="R546" s="136" t="n"/>
      <c r="S546" s="135" t="inlineStr">
        <is>
          <t>🟢 CÓ</t>
        </is>
      </c>
    </row>
    <row r="547">
      <c r="A547" s="134" t="inlineStr">
        <is>
          <t>KUBOTA</t>
        </is>
      </c>
      <c r="B547" s="32" t="inlineStr">
        <is>
          <t>KND5B/KND45/KND55/KND65/KNRD55</t>
        </is>
      </c>
      <c r="D547" s="32" t="inlineStr">
        <is>
          <t>R</t>
        </is>
      </c>
      <c r="E547" s="135" t="inlineStr">
        <is>
          <t>Miểng dên</t>
        </is>
      </c>
      <c r="F547" s="135" t="inlineStr">
        <is>
          <t>14109-2231</t>
        </is>
      </c>
      <c r="G547" s="135" t="n"/>
      <c r="H547" s="135" t="inlineStr">
        <is>
          <t>50.016</t>
        </is>
      </c>
      <c r="I547" s="135" t="inlineStr">
        <is>
          <t>24.6</t>
        </is>
      </c>
      <c r="J547" s="135" t="inlineStr">
        <is>
          <t>1.98</t>
        </is>
      </c>
      <c r="K547" s="135" t="inlineStr">
        <is>
          <t>Bộ</t>
        </is>
      </c>
      <c r="L547" s="135" t="n"/>
      <c r="M547" s="135" t="n"/>
      <c r="N547" s="136" t="n"/>
      <c r="O547" s="136" t="n"/>
      <c r="P547" s="136" t="n"/>
      <c r="Q547" s="136" t="n"/>
      <c r="R547" s="136" t="n"/>
      <c r="S547" s="135" t="inlineStr">
        <is>
          <t>🟢 CÓ</t>
        </is>
      </c>
    </row>
    <row r="548">
      <c r="A548" s="134" t="inlineStr">
        <is>
          <t>KUBOTA</t>
        </is>
      </c>
      <c r="B548" s="32" t="inlineStr">
        <is>
          <t>KND70A/KND90/ER900/ER130</t>
        </is>
      </c>
      <c r="D548" s="32" t="inlineStr">
        <is>
          <t>R</t>
        </is>
      </c>
      <c r="E548" s="135" t="inlineStr">
        <is>
          <t>Miểng dên</t>
        </is>
      </c>
      <c r="F548" s="135" t="inlineStr">
        <is>
          <t>14118-2231</t>
        </is>
      </c>
      <c r="G548" s="135" t="n"/>
      <c r="H548" s="135" t="inlineStr">
        <is>
          <t>57</t>
        </is>
      </c>
      <c r="I548" s="135" t="inlineStr">
        <is>
          <t>35.4</t>
        </is>
      </c>
      <c r="J548" s="135" t="inlineStr">
        <is>
          <t>1.99</t>
        </is>
      </c>
      <c r="K548" s="135" t="inlineStr">
        <is>
          <t>Bộ</t>
        </is>
      </c>
      <c r="L548" s="135" t="n"/>
      <c r="M548" s="135" t="n"/>
      <c r="N548" s="136" t="n"/>
      <c r="O548" s="136" t="n"/>
      <c r="P548" s="136" t="n"/>
      <c r="Q548" s="136" t="n"/>
      <c r="R548" s="136" t="n"/>
      <c r="S548" s="135" t="inlineStr">
        <is>
          <t>🟢 CÓ</t>
        </is>
      </c>
    </row>
    <row r="549">
      <c r="A549" s="134" t="inlineStr">
        <is>
          <t>KUBOTA</t>
        </is>
      </c>
      <c r="B549" s="32" t="inlineStr">
        <is>
          <t>L1501/L1801/L2201/V1502/ZB650</t>
        </is>
      </c>
      <c r="D549" s="32" t="inlineStr">
        <is>
          <t>M</t>
        </is>
      </c>
      <c r="E549" s="135" t="inlineStr">
        <is>
          <t>Miểng baze</t>
        </is>
      </c>
      <c r="F549" s="135" t="inlineStr">
        <is>
          <t>17311-23470</t>
        </is>
      </c>
      <c r="G549" s="135" t="n"/>
      <c r="H549" s="135" t="inlineStr">
        <is>
          <t>57.1</t>
        </is>
      </c>
      <c r="I549" s="135" t="inlineStr">
        <is>
          <t>20.1</t>
        </is>
      </c>
      <c r="J549" s="135" t="inlineStr">
        <is>
          <t>2.5</t>
        </is>
      </c>
      <c r="K549" s="135" t="inlineStr">
        <is>
          <t>Bộ</t>
        </is>
      </c>
      <c r="L549" s="135" t="n"/>
      <c r="M549" s="135" t="n"/>
      <c r="N549" s="136" t="n"/>
      <c r="O549" s="136" t="n"/>
      <c r="P549" s="136" t="n"/>
      <c r="Q549" s="136" t="n"/>
      <c r="R549" s="136" t="n"/>
      <c r="S549" s="135" t="inlineStr">
        <is>
          <t>🟢 CÓ</t>
        </is>
      </c>
    </row>
    <row r="550">
      <c r="A550" s="134" t="inlineStr">
        <is>
          <t>KUBOTA</t>
        </is>
      </c>
      <c r="B550" s="32" t="inlineStr">
        <is>
          <t>L1501/L1801/L2201/V1502/ZB650</t>
        </is>
      </c>
      <c r="D550" s="32" t="inlineStr">
        <is>
          <t>R</t>
        </is>
      </c>
      <c r="E550" s="135" t="inlineStr">
        <is>
          <t>Miểng dên</t>
        </is>
      </c>
      <c r="F550" s="135" t="inlineStr">
        <is>
          <t>15521-2231</t>
        </is>
      </c>
      <c r="G550" s="135" t="n"/>
      <c r="H550" s="135" t="inlineStr">
        <is>
          <t>47.02</t>
        </is>
      </c>
      <c r="I550" s="135" t="inlineStr">
        <is>
          <t>19</t>
        </is>
      </c>
      <c r="J550" s="135" t="inlineStr">
        <is>
          <t>1.49</t>
        </is>
      </c>
      <c r="K550" s="135" t="inlineStr">
        <is>
          <t>Bộ</t>
        </is>
      </c>
      <c r="L550" s="135" t="n"/>
      <c r="M550" s="135" t="n"/>
      <c r="N550" s="136" t="n"/>
      <c r="O550" s="136" t="n"/>
      <c r="P550" s="136" t="n"/>
      <c r="Q550" s="136" t="n"/>
      <c r="R550" s="136" t="n"/>
      <c r="S550" s="135" t="inlineStr">
        <is>
          <t>🟢 CÓ</t>
        </is>
      </c>
    </row>
    <row r="551">
      <c r="A551" s="134" t="inlineStr">
        <is>
          <t>KUBOTA</t>
        </is>
      </c>
      <c r="B551" s="32" t="inlineStr">
        <is>
          <t>L240/L3500</t>
        </is>
      </c>
      <c r="D551" s="32" t="inlineStr">
        <is>
          <t>M</t>
        </is>
      </c>
      <c r="E551" s="135" t="inlineStr">
        <is>
          <t>Miểng baze</t>
        </is>
      </c>
      <c r="F551" s="135" t="n"/>
      <c r="G551" s="135" t="n"/>
      <c r="H551" s="135" t="inlineStr">
        <is>
          <t>69.02</t>
        </is>
      </c>
      <c r="I551" s="135" t="inlineStr">
        <is>
          <t>33.1</t>
        </is>
      </c>
      <c r="J551" s="135" t="inlineStr">
        <is>
          <t>3</t>
        </is>
      </c>
      <c r="K551" s="135" t="inlineStr">
        <is>
          <t>Bộ</t>
        </is>
      </c>
      <c r="L551" s="135" t="n"/>
      <c r="M551" s="135" t="n"/>
      <c r="N551" s="136" t="n"/>
      <c r="O551" s="136" t="n"/>
      <c r="P551" s="136" t="n"/>
      <c r="Q551" s="136" t="n"/>
      <c r="R551" s="136" t="n"/>
      <c r="S551" s="135" t="inlineStr">
        <is>
          <t>🟢 CÓ</t>
        </is>
      </c>
    </row>
    <row r="552">
      <c r="A552" s="134" t="inlineStr">
        <is>
          <t>KUBOTA</t>
        </is>
      </c>
      <c r="B552" s="32" t="inlineStr">
        <is>
          <t>L240/L3500</t>
        </is>
      </c>
      <c r="D552" s="32" t="inlineStr">
        <is>
          <t>R</t>
        </is>
      </c>
      <c r="E552" s="135" t="inlineStr">
        <is>
          <t>Miểng dên</t>
        </is>
      </c>
      <c r="F552" s="135" t="n"/>
      <c r="G552" s="135" t="n"/>
      <c r="H552" s="135" t="inlineStr">
        <is>
          <t>62.42</t>
        </is>
      </c>
      <c r="I552" s="135" t="inlineStr">
        <is>
          <t>24.7</t>
        </is>
      </c>
      <c r="J552" s="135" t="inlineStr">
        <is>
          <t>1.816</t>
        </is>
      </c>
      <c r="K552" s="135" t="inlineStr">
        <is>
          <t>Bộ</t>
        </is>
      </c>
      <c r="L552" s="135" t="n"/>
      <c r="M552" s="135" t="n"/>
      <c r="N552" s="136" t="n"/>
      <c r="O552" s="136" t="n"/>
      <c r="P552" s="136" t="n"/>
      <c r="Q552" s="136" t="n"/>
      <c r="R552" s="136" t="n"/>
      <c r="S552" s="135" t="inlineStr">
        <is>
          <t>🟢 CÓ</t>
        </is>
      </c>
    </row>
    <row r="553">
      <c r="A553" s="134" t="inlineStr">
        <is>
          <t>KUBOTA</t>
        </is>
      </c>
      <c r="B553" s="32" t="inlineStr">
        <is>
          <t>L3408</t>
        </is>
      </c>
      <c r="D553" s="32" t="inlineStr">
        <is>
          <t>M</t>
        </is>
      </c>
      <c r="E553" s="135" t="inlineStr">
        <is>
          <t>Miểng baze</t>
        </is>
      </c>
      <c r="F553" s="135" t="n"/>
      <c r="G553" s="135" t="n"/>
      <c r="H553" s="135" t="inlineStr">
        <is>
          <t>64.02</t>
        </is>
      </c>
      <c r="I553" s="135" t="inlineStr">
        <is>
          <t>19</t>
        </is>
      </c>
      <c r="J553" s="135" t="inlineStr">
        <is>
          <t>2</t>
        </is>
      </c>
      <c r="K553" s="135" t="inlineStr">
        <is>
          <t>Bộ</t>
        </is>
      </c>
      <c r="L553" s="135" t="n"/>
      <c r="M553" s="135" t="n"/>
      <c r="N553" s="136" t="n"/>
      <c r="O553" s="136" t="n"/>
      <c r="P553" s="136" t="n"/>
      <c r="Q553" s="136" t="n"/>
      <c r="R553" s="136" t="n"/>
      <c r="S553" s="135" t="inlineStr">
        <is>
          <t>🟢 CÓ</t>
        </is>
      </c>
    </row>
    <row r="554">
      <c r="A554" s="134" t="inlineStr">
        <is>
          <t>KUBOTA</t>
        </is>
      </c>
      <c r="B554" s="32" t="inlineStr">
        <is>
          <t>L3408</t>
        </is>
      </c>
      <c r="D554" s="32" t="inlineStr">
        <is>
          <t>R</t>
        </is>
      </c>
      <c r="E554" s="135" t="inlineStr">
        <is>
          <t>Miểng dên</t>
        </is>
      </c>
      <c r="F554" s="135" t="n"/>
      <c r="G554" s="135" t="n"/>
      <c r="H554" s="135" t="inlineStr">
        <is>
          <t>50.02</t>
        </is>
      </c>
      <c r="I554" s="135" t="inlineStr">
        <is>
          <t>21</t>
        </is>
      </c>
      <c r="J554" s="135" t="inlineStr">
        <is>
          <t>1.49</t>
        </is>
      </c>
      <c r="K554" s="135" t="inlineStr">
        <is>
          <t>Bộ</t>
        </is>
      </c>
      <c r="L554" s="135" t="n"/>
      <c r="M554" s="135" t="n"/>
      <c r="N554" s="136" t="n"/>
      <c r="O554" s="136" t="n"/>
      <c r="P554" s="136" t="n"/>
      <c r="Q554" s="136" t="n"/>
      <c r="R554" s="136" t="n"/>
      <c r="S554" s="135" t="inlineStr">
        <is>
          <t>🟢 CÓ</t>
        </is>
      </c>
    </row>
    <row r="555">
      <c r="A555" s="134" t="inlineStr">
        <is>
          <t>KUBOTA</t>
        </is>
      </c>
      <c r="B555" s="32" t="inlineStr">
        <is>
          <t>L40</t>
        </is>
      </c>
      <c r="D555" s="32" t="inlineStr">
        <is>
          <t>R</t>
        </is>
      </c>
      <c r="E555" s="135" t="inlineStr">
        <is>
          <t>Miểng dên</t>
        </is>
      </c>
      <c r="F555" s="135" t="n"/>
      <c r="G555" s="135" t="n"/>
      <c r="H555" s="135" t="inlineStr">
        <is>
          <t>33</t>
        </is>
      </c>
      <c r="I555" s="135" t="inlineStr">
        <is>
          <t>19</t>
        </is>
      </c>
      <c r="J555" s="135" t="inlineStr">
        <is>
          <t>1.5</t>
        </is>
      </c>
      <c r="K555" s="135" t="inlineStr">
        <is>
          <t>Bộ</t>
        </is>
      </c>
      <c r="L555" s="135" t="n"/>
      <c r="M555" s="135" t="n"/>
      <c r="N555" s="136" t="n"/>
      <c r="O555" s="136" t="n"/>
      <c r="P555" s="136" t="n"/>
      <c r="Q555" s="136" t="n"/>
      <c r="R555" s="136" t="n"/>
      <c r="S555" s="135" t="inlineStr">
        <is>
          <t>🟢 CÓ</t>
        </is>
      </c>
    </row>
    <row r="556">
      <c r="A556" s="134" t="inlineStr">
        <is>
          <t>KUBOTA</t>
        </is>
      </c>
      <c r="B556" s="32" t="inlineStr">
        <is>
          <t>M SERIES</t>
        </is>
      </c>
      <c r="D556" s="32" t="inlineStr">
        <is>
          <t>M</t>
        </is>
      </c>
      <c r="E556" s="135" t="inlineStr">
        <is>
          <t>Miểng baze</t>
        </is>
      </c>
      <c r="F556" s="135" t="inlineStr">
        <is>
          <t>16541-23470</t>
        </is>
      </c>
      <c r="G556" s="135" t="n"/>
      <c r="H556" s="135" t="inlineStr">
        <is>
          <t>81.02</t>
        </is>
      </c>
      <c r="I556" s="135" t="inlineStr">
        <is>
          <t>25.5</t>
        </is>
      </c>
      <c r="J556" s="135" t="inlineStr">
        <is>
          <t>2.48</t>
        </is>
      </c>
      <c r="K556" s="135" t="inlineStr">
        <is>
          <t>Bộ</t>
        </is>
      </c>
      <c r="L556" s="135" t="n"/>
      <c r="M556" s="135" t="n"/>
      <c r="N556" s="136" t="n"/>
      <c r="O556" s="136" t="n"/>
      <c r="P556" s="136" t="n"/>
      <c r="Q556" s="136" t="n"/>
      <c r="R556" s="136" t="n"/>
      <c r="S556" s="135" t="inlineStr">
        <is>
          <t>🟢 CÓ</t>
        </is>
      </c>
    </row>
    <row r="557">
      <c r="A557" s="134" t="inlineStr">
        <is>
          <t>KUBOTA</t>
        </is>
      </c>
      <c r="B557" s="32" t="inlineStr">
        <is>
          <t>M SERIES</t>
        </is>
      </c>
      <c r="D557" s="32" t="inlineStr">
        <is>
          <t>R</t>
        </is>
      </c>
      <c r="E557" s="135" t="inlineStr">
        <is>
          <t>Miểng dên</t>
        </is>
      </c>
      <c r="F557" s="135" t="inlineStr">
        <is>
          <t>16541-22313</t>
        </is>
      </c>
      <c r="G557" s="135" t="n"/>
      <c r="H557" s="135" t="inlineStr">
        <is>
          <t>68.02</t>
        </is>
      </c>
      <c r="I557" s="135" t="inlineStr">
        <is>
          <t>30.5</t>
        </is>
      </c>
      <c r="J557" s="135" t="inlineStr">
        <is>
          <t>1.985</t>
        </is>
      </c>
      <c r="K557" s="135" t="inlineStr">
        <is>
          <t>Bộ</t>
        </is>
      </c>
      <c r="L557" s="135" t="n"/>
      <c r="M557" s="135" t="n"/>
      <c r="N557" s="136" t="n"/>
      <c r="O557" s="136" t="n"/>
      <c r="P557" s="136" t="n"/>
      <c r="Q557" s="136" t="n"/>
      <c r="R557" s="136" t="n"/>
      <c r="S557" s="135" t="inlineStr">
        <is>
          <t>🟢 CÓ</t>
        </is>
      </c>
    </row>
    <row r="558">
      <c r="A558" s="134" t="inlineStr">
        <is>
          <t>KUBOTA</t>
        </is>
      </c>
      <c r="B558" s="32" t="inlineStr">
        <is>
          <t>RK50/RK60/RK70/RD65</t>
        </is>
      </c>
      <c r="D558" s="32" t="inlineStr">
        <is>
          <t>R</t>
        </is>
      </c>
      <c r="E558" s="135" t="inlineStr">
        <is>
          <t>Miểng dên</t>
        </is>
      </c>
      <c r="F558" s="135" t="inlineStr">
        <is>
          <t>11131-22310</t>
        </is>
      </c>
      <c r="G558" s="135" t="n"/>
      <c r="H558" s="135" t="inlineStr">
        <is>
          <t>45</t>
        </is>
      </c>
      <c r="I558" s="135" t="inlineStr">
        <is>
          <t>17</t>
        </is>
      </c>
      <c r="J558" s="135" t="inlineStr">
        <is>
          <t>1.5</t>
        </is>
      </c>
      <c r="K558" s="135" t="inlineStr">
        <is>
          <t>Bộ</t>
        </is>
      </c>
      <c r="L558" s="135" t="n"/>
      <c r="M558" s="135" t="n"/>
      <c r="N558" s="136" t="n"/>
      <c r="O558" s="136" t="n"/>
      <c r="P558" s="136" t="n"/>
      <c r="Q558" s="136" t="n"/>
      <c r="R558" s="136" t="n"/>
      <c r="S558" s="135" t="inlineStr">
        <is>
          <t>🟢 CÓ</t>
        </is>
      </c>
    </row>
    <row r="559">
      <c r="A559" s="134" t="inlineStr">
        <is>
          <t>KUBOTA</t>
        </is>
      </c>
      <c r="B559" s="32" t="inlineStr">
        <is>
          <t>V1505/4D78/V1405</t>
        </is>
      </c>
      <c r="C559" t="inlineStr">
        <is>
          <t>76/78</t>
        </is>
      </c>
      <c r="D559" s="32" t="inlineStr">
        <is>
          <t>M</t>
        </is>
      </c>
      <c r="E559" s="135" t="inlineStr">
        <is>
          <t>Miểng baze</t>
        </is>
      </c>
      <c r="F559" s="135" t="inlineStr">
        <is>
          <t>16241-2345</t>
        </is>
      </c>
      <c r="G559" s="135" t="n">
        <v>48</v>
      </c>
      <c r="H559" s="135" t="inlineStr">
        <is>
          <t>52</t>
        </is>
      </c>
      <c r="I559" s="135" t="n">
        <v>24</v>
      </c>
      <c r="J559" s="135" t="n">
        <v>2</v>
      </c>
      <c r="K559" s="135" t="inlineStr">
        <is>
          <t>Bộ</t>
        </is>
      </c>
      <c r="L559" s="135" t="n"/>
      <c r="M559" s="135" t="n"/>
      <c r="N559" s="136" t="n"/>
      <c r="O559" s="136" t="n"/>
      <c r="P559" s="136" t="n"/>
      <c r="Q559" s="136" t="n"/>
      <c r="R559" s="136" t="n"/>
      <c r="S559" s="135" t="inlineStr">
        <is>
          <t>🟢 CÓ</t>
        </is>
      </c>
    </row>
    <row r="560">
      <c r="A560" s="134" t="inlineStr">
        <is>
          <t>KUBOTA</t>
        </is>
      </c>
      <c r="B560" s="32" t="inlineStr">
        <is>
          <t>V1505/4D78/V1405</t>
        </is>
      </c>
      <c r="C560" t="inlineStr">
        <is>
          <t>76/78</t>
        </is>
      </c>
      <c r="D560" s="32" t="inlineStr">
        <is>
          <t>R</t>
        </is>
      </c>
      <c r="E560" s="135" t="inlineStr">
        <is>
          <t>Miểng dên</t>
        </is>
      </c>
      <c r="F560" s="135" t="n"/>
      <c r="G560" s="135" t="n">
        <v>40</v>
      </c>
      <c r="H560" s="135" t="inlineStr">
        <is>
          <t>43</t>
        </is>
      </c>
      <c r="I560" s="135" t="inlineStr">
        <is>
          <t>18</t>
        </is>
      </c>
      <c r="J560" s="135" t="inlineStr">
        <is>
          <t>1.5</t>
        </is>
      </c>
      <c r="K560" s="135" t="inlineStr">
        <is>
          <t>Bộ</t>
        </is>
      </c>
      <c r="L560" s="135" t="n"/>
      <c r="M560" s="135" t="n"/>
      <c r="N560" s="136" t="n"/>
      <c r="O560" s="136" t="n"/>
      <c r="P560" s="136" t="n"/>
      <c r="Q560" s="136" t="n"/>
      <c r="R560" s="136" t="n"/>
      <c r="S560" s="135" t="inlineStr">
        <is>
          <t>🟢 CÓ</t>
        </is>
      </c>
    </row>
    <row r="561">
      <c r="A561" s="134" t="inlineStr">
        <is>
          <t>KUBOTA</t>
        </is>
      </c>
      <c r="B561" s="32" t="inlineStr">
        <is>
          <t>V1702/V1902</t>
        </is>
      </c>
      <c r="D561" s="32" t="inlineStr">
        <is>
          <t>R</t>
        </is>
      </c>
      <c r="E561" s="135" t="inlineStr">
        <is>
          <t>Miểng dên</t>
        </is>
      </c>
      <c r="F561" s="135" t="n"/>
      <c r="G561" s="135" t="n"/>
      <c r="H561" s="135" t="n"/>
      <c r="I561" s="135" t="n"/>
      <c r="J561" s="135" t="n"/>
      <c r="K561" s="135" t="inlineStr">
        <is>
          <t>Bộ</t>
        </is>
      </c>
      <c r="L561" s="135" t="n"/>
      <c r="M561" s="135" t="n"/>
      <c r="N561" s="136" t="n"/>
      <c r="O561" s="136" t="n"/>
      <c r="P561" s="136" t="n"/>
      <c r="Q561" s="136" t="n"/>
      <c r="R561" s="136" t="n"/>
      <c r="S561" s="135" t="inlineStr">
        <is>
          <t>🟢 CÓ</t>
        </is>
      </c>
    </row>
    <row r="562">
      <c r="A562" s="134" t="inlineStr">
        <is>
          <t>KUBOTA</t>
        </is>
      </c>
      <c r="B562" s="32" t="inlineStr">
        <is>
          <t>V2203, 2003/V2203-NEW/V2403</t>
        </is>
      </c>
      <c r="C562" t="inlineStr">
        <is>
          <t>87</t>
        </is>
      </c>
      <c r="D562" s="32" t="inlineStr">
        <is>
          <t>M</t>
        </is>
      </c>
      <c r="E562" s="135" t="inlineStr">
        <is>
          <t>Miểng baze</t>
        </is>
      </c>
      <c r="F562" s="135" t="inlineStr">
        <is>
          <t>1A091-23480</t>
        </is>
      </c>
      <c r="G562" s="135" t="n"/>
      <c r="H562" s="135" t="inlineStr">
        <is>
          <t>64.02</t>
        </is>
      </c>
      <c r="I562" s="135" t="inlineStr">
        <is>
          <t>19</t>
        </is>
      </c>
      <c r="J562" s="135" t="inlineStr">
        <is>
          <t>2</t>
        </is>
      </c>
      <c r="K562" s="135" t="inlineStr">
        <is>
          <t>Bộ</t>
        </is>
      </c>
      <c r="L562" s="135" t="n"/>
      <c r="M562" s="135" t="n"/>
      <c r="N562" s="136" t="n"/>
      <c r="O562" s="136" t="n"/>
      <c r="P562" s="136" t="n"/>
      <c r="Q562" s="136" t="n"/>
      <c r="R562" s="136" t="n"/>
      <c r="S562" s="135" t="inlineStr">
        <is>
          <t>🟢 CÓ</t>
        </is>
      </c>
    </row>
    <row r="563">
      <c r="A563" s="134" t="inlineStr">
        <is>
          <t>KUBOTA</t>
        </is>
      </c>
      <c r="B563" s="32" t="inlineStr">
        <is>
          <t>V2203, 2003/V2203-NEW/V2403</t>
        </is>
      </c>
      <c r="C563" t="inlineStr">
        <is>
          <t>87</t>
        </is>
      </c>
      <c r="D563" s="32" t="inlineStr">
        <is>
          <t>R</t>
        </is>
      </c>
      <c r="E563" s="135" t="inlineStr">
        <is>
          <t>Miểng dên</t>
        </is>
      </c>
      <c r="F563" s="135" t="inlineStr">
        <is>
          <t>17311-22310</t>
        </is>
      </c>
      <c r="G563" s="135" t="n"/>
      <c r="H563" s="135" t="inlineStr">
        <is>
          <t>50.02</t>
        </is>
      </c>
      <c r="I563" s="135" t="inlineStr">
        <is>
          <t>21</t>
        </is>
      </c>
      <c r="J563" s="135" t="inlineStr">
        <is>
          <t>1.495</t>
        </is>
      </c>
      <c r="K563" s="135" t="inlineStr">
        <is>
          <t>Bộ</t>
        </is>
      </c>
      <c r="L563" s="135" t="n"/>
      <c r="M563" s="135" t="n"/>
      <c r="N563" s="136" t="n"/>
      <c r="O563" s="136" t="n"/>
      <c r="P563" s="136" t="n"/>
      <c r="Q563" s="136" t="n"/>
      <c r="R563" s="136" t="n"/>
      <c r="S563" s="135" t="inlineStr">
        <is>
          <t>🟢 CÓ</t>
        </is>
      </c>
    </row>
    <row r="564">
      <c r="A564" s="134" t="inlineStr">
        <is>
          <t>KUBOTA</t>
        </is>
      </c>
      <c r="B564" s="32" t="inlineStr">
        <is>
          <t>V2203-OLD</t>
        </is>
      </c>
      <c r="C564" t="inlineStr">
        <is>
          <t>87</t>
        </is>
      </c>
      <c r="D564" s="32" t="inlineStr">
        <is>
          <t>M</t>
        </is>
      </c>
      <c r="E564" s="135" t="inlineStr">
        <is>
          <t>Miểng baze</t>
        </is>
      </c>
      <c r="F564" s="135" t="inlineStr">
        <is>
          <t>17311-23480</t>
        </is>
      </c>
      <c r="G564" s="135" t="n"/>
      <c r="H564" s="135" t="inlineStr">
        <is>
          <t>56</t>
        </is>
      </c>
      <c r="I564" s="135" t="inlineStr">
        <is>
          <t>19.1</t>
        </is>
      </c>
      <c r="J564" s="135" t="inlineStr">
        <is>
          <t>2</t>
        </is>
      </c>
      <c r="K564" s="135" t="inlineStr">
        <is>
          <t>Bộ</t>
        </is>
      </c>
      <c r="L564" s="135" t="n"/>
      <c r="M564" s="135" t="n"/>
      <c r="N564" s="136" t="n"/>
      <c r="O564" s="136" t="n"/>
      <c r="P564" s="136" t="n"/>
      <c r="Q564" s="136" t="n"/>
      <c r="R564" s="136" t="n"/>
      <c r="S564" s="135" t="inlineStr">
        <is>
          <t>🟢 CÓ</t>
        </is>
      </c>
    </row>
    <row r="565">
      <c r="A565" s="134" t="inlineStr">
        <is>
          <t>KUBOTA</t>
        </is>
      </c>
      <c r="B565" s="32" t="inlineStr">
        <is>
          <t>V2203-OLD</t>
        </is>
      </c>
      <c r="C565" t="inlineStr">
        <is>
          <t>87</t>
        </is>
      </c>
      <c r="D565" s="32" t="inlineStr">
        <is>
          <t>R</t>
        </is>
      </c>
      <c r="E565" s="135" t="inlineStr">
        <is>
          <t>Miểng dên</t>
        </is>
      </c>
      <c r="F565" s="135" t="inlineStr">
        <is>
          <t>17311-22310</t>
        </is>
      </c>
      <c r="G565" s="135" t="n"/>
      <c r="H565" s="135" t="inlineStr">
        <is>
          <t>50.02</t>
        </is>
      </c>
      <c r="I565" s="135" t="inlineStr">
        <is>
          <t>21</t>
        </is>
      </c>
      <c r="J565" s="135" t="inlineStr">
        <is>
          <t>1.495</t>
        </is>
      </c>
      <c r="K565" s="135" t="inlineStr">
        <is>
          <t>Bộ</t>
        </is>
      </c>
      <c r="L565" s="135" t="n"/>
      <c r="M565" s="135" t="n"/>
      <c r="N565" s="136" t="n"/>
      <c r="O565" s="136" t="n"/>
      <c r="P565" s="136" t="n"/>
      <c r="Q565" s="136" t="n"/>
      <c r="R565" s="136" t="n"/>
      <c r="S565" s="135" t="inlineStr">
        <is>
          <t>🟢 CÓ</t>
        </is>
      </c>
    </row>
    <row r="566">
      <c r="A566" s="134" t="inlineStr">
        <is>
          <t>KUBOTA</t>
        </is>
      </c>
      <c r="B566" s="32" t="inlineStr">
        <is>
          <t>V2607T</t>
        </is>
      </c>
      <c r="D566" s="32" t="inlineStr">
        <is>
          <t>M</t>
        </is>
      </c>
      <c r="E566" s="135" t="inlineStr">
        <is>
          <t>Miểng baze</t>
        </is>
      </c>
      <c r="F566" s="135" t="inlineStr">
        <is>
          <t>1J700-23470</t>
        </is>
      </c>
      <c r="G566" s="135" t="n"/>
      <c r="H566" s="135" t="inlineStr">
        <is>
          <t>78.02</t>
        </is>
      </c>
      <c r="I566" s="135" t="inlineStr">
        <is>
          <t>18.5</t>
        </is>
      </c>
      <c r="J566" s="135" t="inlineStr">
        <is>
          <t>2.49</t>
        </is>
      </c>
      <c r="K566" s="135" t="inlineStr">
        <is>
          <t>Bộ</t>
        </is>
      </c>
      <c r="L566" s="135" t="n"/>
      <c r="M566" s="135" t="n"/>
      <c r="N566" s="136" t="n"/>
      <c r="O566" s="136" t="n"/>
      <c r="P566" s="136" t="n"/>
      <c r="Q566" s="136" t="n"/>
      <c r="R566" s="136" t="n"/>
      <c r="S566" s="135" t="inlineStr">
        <is>
          <t>🟢 CÓ</t>
        </is>
      </c>
    </row>
    <row r="567">
      <c r="A567" s="134" t="inlineStr">
        <is>
          <t>KUBOTA</t>
        </is>
      </c>
      <c r="B567" s="32" t="inlineStr">
        <is>
          <t>V2607T</t>
        </is>
      </c>
      <c r="D567" s="32" t="inlineStr">
        <is>
          <t>R</t>
        </is>
      </c>
      <c r="E567" s="135" t="inlineStr">
        <is>
          <t>Miểng dên</t>
        </is>
      </c>
      <c r="F567" s="135" t="inlineStr">
        <is>
          <t>1J700-22310</t>
        </is>
      </c>
      <c r="G567" s="135" t="n"/>
      <c r="H567" s="135" t="inlineStr">
        <is>
          <t>50.02</t>
        </is>
      </c>
      <c r="I567" s="135" t="inlineStr">
        <is>
          <t>21</t>
        </is>
      </c>
      <c r="J567" s="135" t="inlineStr">
        <is>
          <t>1.5</t>
        </is>
      </c>
      <c r="K567" s="135" t="inlineStr">
        <is>
          <t>Bộ</t>
        </is>
      </c>
      <c r="L567" s="135" t="n"/>
      <c r="M567" s="135" t="n"/>
      <c r="N567" s="136" t="n"/>
      <c r="O567" s="136" t="n"/>
      <c r="P567" s="136" t="n"/>
      <c r="Q567" s="136" t="n"/>
      <c r="R567" s="136" t="n"/>
      <c r="S567" s="135" t="inlineStr">
        <is>
          <t>🟢 CÓ</t>
        </is>
      </c>
    </row>
    <row r="568">
      <c r="A568" s="134" t="inlineStr">
        <is>
          <t>KUBOTA</t>
        </is>
      </c>
      <c r="B568" s="32" t="inlineStr">
        <is>
          <t>V3240</t>
        </is>
      </c>
      <c r="D568" s="32" t="inlineStr">
        <is>
          <t>M</t>
        </is>
      </c>
      <c r="E568" s="135" t="inlineStr">
        <is>
          <t>Miểng baze</t>
        </is>
      </c>
      <c r="F568" s="135" t="n"/>
      <c r="G568" s="135" t="n"/>
      <c r="H568" s="135" t="inlineStr">
        <is>
          <t>64.02</t>
        </is>
      </c>
      <c r="I568" s="135" t="inlineStr">
        <is>
          <t>19</t>
        </is>
      </c>
      <c r="J568" s="135" t="inlineStr">
        <is>
          <t>2.005</t>
        </is>
      </c>
      <c r="K568" s="135" t="inlineStr">
        <is>
          <t>Bộ</t>
        </is>
      </c>
      <c r="L568" s="135" t="n"/>
      <c r="M568" s="135" t="n"/>
      <c r="N568" s="136" t="n"/>
      <c r="O568" s="136" t="n"/>
      <c r="P568" s="136" t="n"/>
      <c r="Q568" s="136" t="n"/>
      <c r="R568" s="136" t="n"/>
      <c r="S568" s="135" t="inlineStr">
        <is>
          <t>🟢 CÓ</t>
        </is>
      </c>
    </row>
    <row r="569">
      <c r="A569" s="134" t="inlineStr">
        <is>
          <t>KUBOTA</t>
        </is>
      </c>
      <c r="B569" s="32" t="inlineStr">
        <is>
          <t>V3300T</t>
        </is>
      </c>
      <c r="D569" s="32" t="inlineStr">
        <is>
          <t>M</t>
        </is>
      </c>
      <c r="E569" s="135" t="inlineStr">
        <is>
          <t>Miểng baze</t>
        </is>
      </c>
      <c r="F569" s="135" t="inlineStr">
        <is>
          <t>1C010-23470</t>
        </is>
      </c>
      <c r="G569" s="135" t="n"/>
      <c r="H569" s="135" t="inlineStr">
        <is>
          <t>80.02</t>
        </is>
      </c>
      <c r="I569" s="135" t="inlineStr">
        <is>
          <t>22.1</t>
        </is>
      </c>
      <c r="J569" s="135" t="inlineStr">
        <is>
          <t>2.5</t>
        </is>
      </c>
      <c r="K569" s="135" t="inlineStr">
        <is>
          <t>Bộ</t>
        </is>
      </c>
      <c r="L569" s="135" t="n"/>
      <c r="M569" s="135" t="n"/>
      <c r="N569" s="136" t="n"/>
      <c r="O569" s="136" t="n"/>
      <c r="P569" s="136" t="n"/>
      <c r="Q569" s="136" t="n"/>
      <c r="R569" s="136" t="n"/>
      <c r="S569" s="135" t="inlineStr">
        <is>
          <t>🟢 CÓ</t>
        </is>
      </c>
    </row>
    <row r="570">
      <c r="A570" s="134" t="inlineStr">
        <is>
          <t>KUBOTA</t>
        </is>
      </c>
      <c r="B570" s="32" t="inlineStr">
        <is>
          <t>V3300T</t>
        </is>
      </c>
      <c r="D570" s="32" t="inlineStr">
        <is>
          <t>R</t>
        </is>
      </c>
      <c r="E570" s="135" t="inlineStr">
        <is>
          <t>Miểng dên</t>
        </is>
      </c>
      <c r="F570" s="135" t="inlineStr">
        <is>
          <t>1C020-22310</t>
        </is>
      </c>
      <c r="G570" s="135" t="n"/>
      <c r="H570" s="135" t="inlineStr">
        <is>
          <t>56.018</t>
        </is>
      </c>
      <c r="I570" s="135" t="inlineStr">
        <is>
          <t>25.1</t>
        </is>
      </c>
      <c r="J570" s="135" t="inlineStr">
        <is>
          <t>1.5</t>
        </is>
      </c>
      <c r="K570" s="135" t="inlineStr">
        <is>
          <t>Bộ</t>
        </is>
      </c>
      <c r="L570" s="135" t="n"/>
      <c r="M570" s="135" t="n"/>
      <c r="N570" s="136" t="n"/>
      <c r="O570" s="136" t="n"/>
      <c r="P570" s="136" t="n"/>
      <c r="Q570" s="136" t="n"/>
      <c r="R570" s="136" t="n"/>
      <c r="S570" s="135" t="inlineStr">
        <is>
          <t>🟢 CÓ</t>
        </is>
      </c>
    </row>
    <row r="571">
      <c r="A571" s="134" t="inlineStr">
        <is>
          <t>KUBOTA</t>
        </is>
      </c>
      <c r="B571" s="32" t="inlineStr">
        <is>
          <t>V3307</t>
        </is>
      </c>
      <c r="C571" t="inlineStr">
        <is>
          <t>94</t>
        </is>
      </c>
      <c r="D571" s="32" t="inlineStr">
        <is>
          <t>M</t>
        </is>
      </c>
      <c r="E571" s="135" t="inlineStr">
        <is>
          <t>Miểng baze</t>
        </is>
      </c>
      <c r="F571" s="135" t="inlineStr">
        <is>
          <t>1G777-23402</t>
        </is>
      </c>
      <c r="G571" s="135" t="n"/>
      <c r="H571" s="135" t="inlineStr">
        <is>
          <t>85.02</t>
        </is>
      </c>
      <c r="I571" s="135" t="inlineStr">
        <is>
          <t>20.9</t>
        </is>
      </c>
      <c r="J571" s="135" t="inlineStr">
        <is>
          <t>2.5</t>
        </is>
      </c>
      <c r="K571" s="135" t="inlineStr">
        <is>
          <t>Bộ</t>
        </is>
      </c>
      <c r="L571" s="135" t="n"/>
      <c r="M571" s="135" t="n"/>
      <c r="N571" s="136" t="n"/>
      <c r="O571" s="136" t="n"/>
      <c r="P571" s="136" t="n"/>
      <c r="Q571" s="136" t="n"/>
      <c r="R571" s="136" t="n"/>
      <c r="S571" s="135" t="inlineStr">
        <is>
          <t>🟢 CÓ</t>
        </is>
      </c>
    </row>
    <row r="572">
      <c r="A572" s="134" t="inlineStr">
        <is>
          <t>KUBOTA</t>
        </is>
      </c>
      <c r="B572" s="32" t="inlineStr">
        <is>
          <t>V3307</t>
        </is>
      </c>
      <c r="C572" t="inlineStr">
        <is>
          <t>94</t>
        </is>
      </c>
      <c r="D572" s="32" t="inlineStr">
        <is>
          <t>R</t>
        </is>
      </c>
      <c r="E572" s="135" t="inlineStr">
        <is>
          <t>Miểng dên</t>
        </is>
      </c>
      <c r="F572" s="135" t="inlineStr">
        <is>
          <t>1G772-03310</t>
        </is>
      </c>
      <c r="G572" s="135" t="n"/>
      <c r="H572" s="135" t="inlineStr">
        <is>
          <t>53.02</t>
        </is>
      </c>
      <c r="I572" s="135" t="inlineStr">
        <is>
          <t>22.9</t>
        </is>
      </c>
      <c r="J572" s="135" t="inlineStr">
        <is>
          <t>1.5</t>
        </is>
      </c>
      <c r="K572" s="135" t="inlineStr">
        <is>
          <t>Bộ</t>
        </is>
      </c>
      <c r="L572" s="135" t="n"/>
      <c r="M572" s="135" t="n"/>
      <c r="N572" s="136" t="n"/>
      <c r="O572" s="136" t="n"/>
      <c r="P572" s="136" t="n"/>
      <c r="Q572" s="136" t="n"/>
      <c r="R572" s="136" t="n"/>
      <c r="S572" s="135" t="inlineStr">
        <is>
          <t>🟢 CÓ</t>
        </is>
      </c>
    </row>
    <row r="573">
      <c r="A573" s="134" t="inlineStr">
        <is>
          <t>KUBOTA</t>
        </is>
      </c>
      <c r="B573" s="32" t="inlineStr">
        <is>
          <t>V4000</t>
        </is>
      </c>
      <c r="C573" t="inlineStr">
        <is>
          <t>105</t>
        </is>
      </c>
      <c r="D573" s="32" t="inlineStr">
        <is>
          <t>M</t>
        </is>
      </c>
      <c r="E573" s="135" t="inlineStr">
        <is>
          <t>Miểng baze</t>
        </is>
      </c>
      <c r="F573" s="135" t="n"/>
      <c r="G573" s="135" t="n"/>
      <c r="H573" s="135" t="inlineStr">
        <is>
          <t>81.7</t>
        </is>
      </c>
      <c r="I573" s="135" t="inlineStr">
        <is>
          <t>25.5</t>
        </is>
      </c>
      <c r="J573" s="135" t="inlineStr">
        <is>
          <t>2.5</t>
        </is>
      </c>
      <c r="K573" s="135" t="inlineStr">
        <is>
          <t>Bộ</t>
        </is>
      </c>
      <c r="L573" s="135" t="n"/>
      <c r="M573" s="135" t="n"/>
      <c r="N573" s="136" t="n"/>
      <c r="O573" s="136" t="n"/>
      <c r="P573" s="136" t="n"/>
      <c r="Q573" s="136" t="n"/>
      <c r="R573" s="136" t="n"/>
      <c r="S573" s="135" t="inlineStr">
        <is>
          <t>🟢 CÓ</t>
        </is>
      </c>
    </row>
    <row r="574">
      <c r="A574" s="134" t="inlineStr">
        <is>
          <t>KUBOTA</t>
        </is>
      </c>
      <c r="B574" s="32" t="inlineStr">
        <is>
          <t>V4000</t>
        </is>
      </c>
      <c r="C574" t="inlineStr">
        <is>
          <t>105</t>
        </is>
      </c>
      <c r="D574" s="32" t="inlineStr">
        <is>
          <t>R</t>
        </is>
      </c>
      <c r="E574" s="135" t="inlineStr">
        <is>
          <t>Miểng dên</t>
        </is>
      </c>
      <c r="F574" s="135" t="n"/>
      <c r="G574" s="135" t="n"/>
      <c r="H574" s="135" t="inlineStr">
        <is>
          <t>68</t>
        </is>
      </c>
      <c r="I574" s="135" t="inlineStr">
        <is>
          <t>28.5</t>
        </is>
      </c>
      <c r="J574" s="135" t="inlineStr">
        <is>
          <t>2</t>
        </is>
      </c>
      <c r="K574" s="135" t="inlineStr">
        <is>
          <t>Bộ</t>
        </is>
      </c>
      <c r="L574" s="135" t="n"/>
      <c r="M574" s="135" t="n"/>
      <c r="N574" s="136" t="n"/>
      <c r="O574" s="136" t="n"/>
      <c r="P574" s="136" t="n"/>
      <c r="Q574" s="136" t="n"/>
      <c r="R574" s="136" t="n"/>
      <c r="S574" s="135" t="inlineStr">
        <is>
          <t>🟢 CÓ</t>
        </is>
      </c>
    </row>
    <row r="575">
      <c r="A575" s="134" t="inlineStr">
        <is>
          <t>KUBOTA</t>
        </is>
      </c>
      <c r="B575" s="32" t="inlineStr">
        <is>
          <t>ZB500/ZB600</t>
        </is>
      </c>
      <c r="D575" s="32" t="inlineStr">
        <is>
          <t>M</t>
        </is>
      </c>
      <c r="E575" s="135" t="inlineStr">
        <is>
          <t>Miểng baze</t>
        </is>
      </c>
      <c r="F575" s="135" t="inlineStr">
        <is>
          <t>15274-23471</t>
        </is>
      </c>
      <c r="G575" s="135" t="n"/>
      <c r="H575" s="135" t="inlineStr">
        <is>
          <t>48</t>
        </is>
      </c>
      <c r="I575" s="135" t="inlineStr">
        <is>
          <t>18</t>
        </is>
      </c>
      <c r="J575" s="135" t="inlineStr">
        <is>
          <t>2.5</t>
        </is>
      </c>
      <c r="K575" s="135" t="inlineStr">
        <is>
          <t>Bộ</t>
        </is>
      </c>
      <c r="L575" s="135" t="n"/>
      <c r="M575" s="135" t="n"/>
      <c r="N575" s="136" t="n"/>
      <c r="O575" s="136" t="n"/>
      <c r="P575" s="136" t="n"/>
      <c r="Q575" s="136" t="n"/>
      <c r="R575" s="136" t="n"/>
      <c r="S575" s="135" t="inlineStr">
        <is>
          <t>🟢 CÓ</t>
        </is>
      </c>
    </row>
    <row r="576">
      <c r="A576" s="134" t="inlineStr">
        <is>
          <t>KUBOTA</t>
        </is>
      </c>
      <c r="B576" s="32" t="inlineStr">
        <is>
          <t>ZB500/ZB600</t>
        </is>
      </c>
      <c r="D576" s="32" t="inlineStr">
        <is>
          <t>R</t>
        </is>
      </c>
      <c r="E576" s="135" t="inlineStr">
        <is>
          <t>Miểng dên</t>
        </is>
      </c>
      <c r="F576" s="135" t="inlineStr">
        <is>
          <t>15531-22311</t>
        </is>
      </c>
      <c r="G576" s="135" t="n"/>
      <c r="H576" s="135" t="inlineStr">
        <is>
          <t>40</t>
        </is>
      </c>
      <c r="I576" s="135" t="inlineStr">
        <is>
          <t>16</t>
        </is>
      </c>
      <c r="J576" s="135" t="inlineStr">
        <is>
          <t>1.5</t>
        </is>
      </c>
      <c r="K576" s="135" t="inlineStr">
        <is>
          <t>Bộ</t>
        </is>
      </c>
      <c r="L576" s="135" t="n"/>
      <c r="M576" s="135" t="n"/>
      <c r="N576" s="136" t="n"/>
      <c r="O576" s="136" t="n"/>
      <c r="P576" s="136" t="n"/>
      <c r="Q576" s="136" t="n"/>
      <c r="R576" s="136" t="n"/>
      <c r="S576" s="135" t="inlineStr">
        <is>
          <t>🟢 CÓ</t>
        </is>
      </c>
    </row>
    <row r="577">
      <c r="A577" s="137" t="inlineStr">
        <is>
          <t>◆ MAZDA (41 sản phẩm)</t>
        </is>
      </c>
      <c r="B577" s="138" t="n"/>
      <c r="D577" s="138" t="n"/>
      <c r="E577" s="138" t="n"/>
      <c r="F577" s="138" t="n"/>
      <c r="G577" s="138" t="n"/>
      <c r="H577" s="138" t="n"/>
      <c r="I577" s="138" t="n"/>
      <c r="J577" s="138" t="n"/>
      <c r="K577" s="138" t="n"/>
      <c r="L577" s="138" t="n"/>
      <c r="M577" s="138" t="n"/>
      <c r="N577" s="138" t="n"/>
      <c r="O577" s="138" t="n"/>
      <c r="P577" s="138" t="n"/>
      <c r="Q577" s="138" t="n"/>
      <c r="R577" s="138" t="n"/>
      <c r="S577" s="138" t="n"/>
    </row>
    <row r="578">
      <c r="A578" s="134" t="inlineStr">
        <is>
          <t>MAZDA</t>
        </is>
      </c>
      <c r="B578" s="32" t="inlineStr">
        <is>
          <t>2.3L MAZDA MZR</t>
        </is>
      </c>
      <c r="D578" s="32" t="inlineStr">
        <is>
          <t>M</t>
        </is>
      </c>
      <c r="E578" s="135" t="inlineStr">
        <is>
          <t>Miểng baze</t>
        </is>
      </c>
      <c r="F578" s="135" t="inlineStr">
        <is>
          <t>L3YS-11-SGO</t>
        </is>
      </c>
      <c r="G578" s="135" t="n"/>
      <c r="H578" s="135" t="inlineStr">
        <is>
          <t>57.036</t>
        </is>
      </c>
      <c r="I578" s="135" t="inlineStr">
        <is>
          <t>19.1</t>
        </is>
      </c>
      <c r="J578" s="135" t="inlineStr">
        <is>
          <t>2.504</t>
        </is>
      </c>
      <c r="K578" s="135" t="inlineStr">
        <is>
          <t>Bộ</t>
        </is>
      </c>
      <c r="L578" s="135" t="n"/>
      <c r="M578" s="135" t="n"/>
      <c r="N578" s="136" t="n"/>
      <c r="O578" s="136" t="n"/>
      <c r="P578" s="136" t="n"/>
      <c r="Q578" s="136" t="n"/>
      <c r="R578" s="136" t="n"/>
      <c r="S578" s="135" t="inlineStr">
        <is>
          <t>🟢 CÓ</t>
        </is>
      </c>
    </row>
    <row r="579">
      <c r="A579" s="134" t="inlineStr">
        <is>
          <t>MAZDA</t>
        </is>
      </c>
      <c r="B579" s="32" t="inlineStr">
        <is>
          <t>2.3L MAZDA MZR</t>
        </is>
      </c>
      <c r="D579" s="32" t="inlineStr">
        <is>
          <t>R</t>
        </is>
      </c>
      <c r="E579" s="135" t="inlineStr">
        <is>
          <t>Miểng dên</t>
        </is>
      </c>
      <c r="F579" s="135" t="inlineStr">
        <is>
          <t>L3Y2-11-SE0</t>
        </is>
      </c>
      <c r="G579" s="135" t="n"/>
      <c r="H579" s="135" t="inlineStr">
        <is>
          <t>55.042</t>
        </is>
      </c>
      <c r="I579" s="135" t="inlineStr">
        <is>
          <t>16.891</t>
        </is>
      </c>
      <c r="J579" s="135" t="inlineStr">
        <is>
          <t>1.506</t>
        </is>
      </c>
      <c r="K579" s="135" t="inlineStr">
        <is>
          <t>Bộ</t>
        </is>
      </c>
      <c r="L579" s="135" t="n"/>
      <c r="M579" s="135" t="n"/>
      <c r="N579" s="136" t="n"/>
      <c r="O579" s="136" t="n"/>
      <c r="P579" s="136" t="n"/>
      <c r="Q579" s="136" t="n"/>
      <c r="R579" s="136" t="n"/>
      <c r="S579" s="135" t="inlineStr">
        <is>
          <t>🟢 CÓ</t>
        </is>
      </c>
    </row>
    <row r="580">
      <c r="A580" s="134" t="inlineStr">
        <is>
          <t>MAZDA</t>
        </is>
      </c>
      <c r="B580" s="32" t="inlineStr">
        <is>
          <t>4EE1-T</t>
        </is>
      </c>
      <c r="D580" s="32" t="inlineStr">
        <is>
          <t>M</t>
        </is>
      </c>
      <c r="E580" s="135" t="inlineStr">
        <is>
          <t>Miểng baze</t>
        </is>
      </c>
      <c r="F580" s="135" t="inlineStr">
        <is>
          <t>H1127/5</t>
        </is>
      </c>
      <c r="G580" s="135" t="n"/>
      <c r="H580" s="135" t="inlineStr">
        <is>
          <t>56</t>
        </is>
      </c>
      <c r="I580" s="135" t="inlineStr">
        <is>
          <t>15.53</t>
        </is>
      </c>
      <c r="J580" s="135" t="inlineStr">
        <is>
          <t>2.006</t>
        </is>
      </c>
      <c r="K580" s="135" t="inlineStr">
        <is>
          <t>Bộ</t>
        </is>
      </c>
      <c r="L580" s="135" t="n"/>
      <c r="M580" s="135" t="n"/>
      <c r="N580" s="136" t="n"/>
      <c r="O580" s="136" t="n"/>
      <c r="P580" s="136" t="n"/>
      <c r="Q580" s="136" t="n"/>
      <c r="R580" s="136" t="n"/>
      <c r="S580" s="135" t="inlineStr">
        <is>
          <t>🟢 CÓ</t>
        </is>
      </c>
    </row>
    <row r="581">
      <c r="A581" s="134" t="inlineStr">
        <is>
          <t>MAZDA</t>
        </is>
      </c>
      <c r="B581" s="32" t="inlineStr">
        <is>
          <t>4EE1-T</t>
        </is>
      </c>
      <c r="D581" s="32" t="inlineStr">
        <is>
          <t>R</t>
        </is>
      </c>
      <c r="E581" s="135" t="inlineStr">
        <is>
          <t>Miểng dên</t>
        </is>
      </c>
      <c r="F581" s="135" t="inlineStr">
        <is>
          <t>01-4361/4</t>
        </is>
      </c>
      <c r="G581" s="135" t="n"/>
      <c r="H581" s="135" t="inlineStr">
        <is>
          <t>49</t>
        </is>
      </c>
      <c r="I581" s="135" t="inlineStr">
        <is>
          <t>16.7</t>
        </is>
      </c>
      <c r="J581" s="135" t="inlineStr">
        <is>
          <t>1.5</t>
        </is>
      </c>
      <c r="K581" s="135" t="inlineStr">
        <is>
          <t>Bộ</t>
        </is>
      </c>
      <c r="L581" s="135" t="n"/>
      <c r="M581" s="135" t="n"/>
      <c r="N581" s="136" t="n"/>
      <c r="O581" s="136" t="n"/>
      <c r="P581" s="136" t="n"/>
      <c r="Q581" s="136" t="n"/>
      <c r="R581" s="136" t="n"/>
      <c r="S581" s="135" t="inlineStr">
        <is>
          <t>🟢 CÓ</t>
        </is>
      </c>
    </row>
    <row r="582">
      <c r="A582" s="134" t="inlineStr">
        <is>
          <t>MAZDA</t>
        </is>
      </c>
      <c r="B582" s="32" t="inlineStr">
        <is>
          <t>G6</t>
        </is>
      </c>
      <c r="D582" s="32" t="inlineStr">
        <is>
          <t>M</t>
        </is>
      </c>
      <c r="E582" s="135" t="inlineStr">
        <is>
          <t>Miểng baze</t>
        </is>
      </c>
      <c r="F582" s="135" t="inlineStr">
        <is>
          <t>G601-11-SG0</t>
        </is>
      </c>
      <c r="G582" s="135" t="n"/>
      <c r="H582" s="135" t="inlineStr">
        <is>
          <t>64</t>
        </is>
      </c>
      <c r="I582" s="135" t="inlineStr">
        <is>
          <t>20.1</t>
        </is>
      </c>
      <c r="J582" s="135" t="inlineStr">
        <is>
          <t>2.013</t>
        </is>
      </c>
      <c r="K582" s="135" t="inlineStr">
        <is>
          <t>Bộ</t>
        </is>
      </c>
      <c r="L582" s="135" t="n"/>
      <c r="M582" s="135" t="n"/>
      <c r="N582" s="136" t="n"/>
      <c r="O582" s="136" t="n"/>
      <c r="P582" s="136" t="n"/>
      <c r="Q582" s="136" t="n"/>
      <c r="R582" s="136" t="n"/>
      <c r="S582" s="135" t="inlineStr">
        <is>
          <t>🟢 CÓ</t>
        </is>
      </c>
    </row>
    <row r="583">
      <c r="A583" s="134" t="inlineStr">
        <is>
          <t>MAZDA</t>
        </is>
      </c>
      <c r="B583" s="32" t="inlineStr">
        <is>
          <t>G6</t>
        </is>
      </c>
      <c r="D583" s="32" t="inlineStr">
        <is>
          <t>R</t>
        </is>
      </c>
      <c r="E583" s="135" t="inlineStr">
        <is>
          <t>Miểng dên</t>
        </is>
      </c>
      <c r="F583" s="135" t="inlineStr">
        <is>
          <t>FEYA-11-SE0</t>
        </is>
      </c>
      <c r="G583" s="135" t="n"/>
      <c r="H583" s="135" t="inlineStr">
        <is>
          <t>54.002</t>
        </is>
      </c>
      <c r="I583" s="135" t="inlineStr">
        <is>
          <t>21.13</t>
        </is>
      </c>
      <c r="J583" s="135" t="inlineStr">
        <is>
          <t>1.51</t>
        </is>
      </c>
      <c r="K583" s="135" t="inlineStr">
        <is>
          <t>Bộ</t>
        </is>
      </c>
      <c r="L583" s="135" t="n"/>
      <c r="M583" s="135" t="n"/>
      <c r="N583" s="136" t="n"/>
      <c r="O583" s="136" t="n"/>
      <c r="P583" s="136" t="n"/>
      <c r="Q583" s="136" t="n"/>
      <c r="R583" s="136" t="n"/>
      <c r="S583" s="135" t="inlineStr">
        <is>
          <t>🟢 CÓ</t>
        </is>
      </c>
    </row>
    <row r="584">
      <c r="A584" s="134" t="inlineStr">
        <is>
          <t>MAZDA</t>
        </is>
      </c>
      <c r="B584" s="32" t="inlineStr">
        <is>
          <t>HA (E3000/T3000)/SL/SL-T (E3500/T3500)</t>
        </is>
      </c>
      <c r="C584" t="inlineStr">
        <is>
          <t>95</t>
        </is>
      </c>
      <c r="D584" s="32" t="inlineStr">
        <is>
          <t>M</t>
        </is>
      </c>
      <c r="E584" s="135" t="inlineStr">
        <is>
          <t>Miểng baze</t>
        </is>
      </c>
      <c r="F584" s="135" t="inlineStr">
        <is>
          <t>SL01-23-110</t>
        </is>
      </c>
      <c r="G584" s="135" t="n"/>
      <c r="H584" s="135" t="inlineStr">
        <is>
          <t>80.066</t>
        </is>
      </c>
      <c r="I584" s="135" t="inlineStr">
        <is>
          <t>28.7</t>
        </is>
      </c>
      <c r="J584" s="135" t="inlineStr">
        <is>
          <t>2.093</t>
        </is>
      </c>
      <c r="K584" s="135" t="inlineStr">
        <is>
          <t>Bộ</t>
        </is>
      </c>
      <c r="L584" s="135" t="n"/>
      <c r="M584" s="135" t="n"/>
      <c r="N584" s="136" t="n"/>
      <c r="O584" s="136" t="n"/>
      <c r="P584" s="136" t="n"/>
      <c r="Q584" s="136" t="n"/>
      <c r="R584" s="136" t="n"/>
      <c r="S584" s="135" t="inlineStr">
        <is>
          <t>🟢 CÓ</t>
        </is>
      </c>
    </row>
    <row r="585">
      <c r="A585" s="134" t="inlineStr">
        <is>
          <t>MAZDA</t>
        </is>
      </c>
      <c r="B585" s="32" t="inlineStr">
        <is>
          <t>HA (E3000/T3000)/SL/SL-T (E3500/T3500)</t>
        </is>
      </c>
      <c r="C585" t="inlineStr">
        <is>
          <t>95</t>
        </is>
      </c>
      <c r="D585" s="32" t="inlineStr">
        <is>
          <t>R</t>
        </is>
      </c>
      <c r="E585" s="135" t="inlineStr">
        <is>
          <t>Miểng dên</t>
        </is>
      </c>
      <c r="F585" s="135" t="inlineStr">
        <is>
          <t>SE45-11-SE0</t>
        </is>
      </c>
      <c r="G585" s="135" t="n"/>
      <c r="H585" s="135" t="inlineStr">
        <is>
          <t>64.833</t>
        </is>
      </c>
      <c r="I585" s="135" t="inlineStr">
        <is>
          <t>28.05</t>
        </is>
      </c>
      <c r="J585" s="135" t="inlineStr">
        <is>
          <t>1.835</t>
        </is>
      </c>
      <c r="K585" s="135" t="inlineStr">
        <is>
          <t>Bộ</t>
        </is>
      </c>
      <c r="L585" s="135" t="n"/>
      <c r="M585" s="135" t="n"/>
      <c r="N585" s="136" t="n"/>
      <c r="O585" s="136" t="n"/>
      <c r="P585" s="136" t="n"/>
      <c r="Q585" s="136" t="n"/>
      <c r="R585" s="136" t="n"/>
      <c r="S585" s="135" t="inlineStr">
        <is>
          <t>🟢 CÓ</t>
        </is>
      </c>
    </row>
    <row r="586">
      <c r="A586" s="134" t="inlineStr">
        <is>
          <t>MAZDA</t>
        </is>
      </c>
      <c r="B586" s="32" t="inlineStr">
        <is>
          <t>JE/JF</t>
        </is>
      </c>
      <c r="D586" s="32" t="inlineStr">
        <is>
          <t>M</t>
        </is>
      </c>
      <c r="E586" s="135" t="inlineStr">
        <is>
          <t>Miểng baze</t>
        </is>
      </c>
      <c r="F586" s="135" t="inlineStr">
        <is>
          <t>JFY1-11-SG0/A</t>
        </is>
      </c>
      <c r="G586" s="135" t="n"/>
      <c r="H586" s="135" t="inlineStr">
        <is>
          <t>66</t>
        </is>
      </c>
      <c r="I586" s="135" t="inlineStr">
        <is>
          <t>18.13</t>
        </is>
      </c>
      <c r="J586" s="135" t="inlineStr">
        <is>
          <t>2.012</t>
        </is>
      </c>
      <c r="K586" s="135" t="inlineStr">
        <is>
          <t>Bộ</t>
        </is>
      </c>
      <c r="L586" s="135" t="n"/>
      <c r="M586" s="135" t="n"/>
      <c r="N586" s="136" t="n"/>
      <c r="O586" s="136" t="n"/>
      <c r="P586" s="136" t="n"/>
      <c r="Q586" s="136" t="n"/>
      <c r="R586" s="136" t="n"/>
      <c r="S586" s="135" t="inlineStr">
        <is>
          <t>🟢 CÓ</t>
        </is>
      </c>
    </row>
    <row r="587">
      <c r="A587" s="134" t="inlineStr">
        <is>
          <t>MAZDA</t>
        </is>
      </c>
      <c r="B587" s="32" t="inlineStr">
        <is>
          <t>JE/JF</t>
        </is>
      </c>
      <c r="D587" s="32" t="inlineStr">
        <is>
          <t>R</t>
        </is>
      </c>
      <c r="E587" s="135" t="inlineStr">
        <is>
          <t>Miểng dên</t>
        </is>
      </c>
      <c r="F587" s="135" t="inlineStr">
        <is>
          <t>JEY1-11-SE0</t>
        </is>
      </c>
      <c r="G587" s="135" t="n"/>
      <c r="H587" s="135" t="inlineStr">
        <is>
          <t>56</t>
        </is>
      </c>
      <c r="I587" s="135" t="inlineStr">
        <is>
          <t>17.03</t>
        </is>
      </c>
      <c r="J587" s="135" t="inlineStr">
        <is>
          <t>1.511</t>
        </is>
      </c>
      <c r="K587" s="135" t="inlineStr">
        <is>
          <t>Bộ</t>
        </is>
      </c>
      <c r="L587" s="135" t="n"/>
      <c r="M587" s="135" t="n"/>
      <c r="N587" s="136" t="n"/>
      <c r="O587" s="136" t="n"/>
      <c r="P587" s="136" t="n"/>
      <c r="Q587" s="136" t="n"/>
      <c r="R587" s="136" t="n"/>
      <c r="S587" s="135" t="inlineStr">
        <is>
          <t>🟢 CÓ</t>
        </is>
      </c>
    </row>
    <row r="588">
      <c r="A588" s="134" t="inlineStr">
        <is>
          <t>MAZDA</t>
        </is>
      </c>
      <c r="B588" s="32" t="inlineStr">
        <is>
          <t>KF/K8</t>
        </is>
      </c>
      <c r="D588" s="32" t="inlineStr">
        <is>
          <t>M</t>
        </is>
      </c>
      <c r="E588" s="135" t="inlineStr">
        <is>
          <t>Miểng baze</t>
        </is>
      </c>
      <c r="F588" s="135" t="inlineStr">
        <is>
          <t>KLY1-11-SG0B</t>
        </is>
      </c>
      <c r="G588" s="135" t="n"/>
      <c r="H588" s="135" t="inlineStr">
        <is>
          <t>67</t>
        </is>
      </c>
      <c r="I588" s="135" t="inlineStr">
        <is>
          <t>18.13</t>
        </is>
      </c>
      <c r="J588" s="135" t="inlineStr">
        <is>
          <t>2.506</t>
        </is>
      </c>
      <c r="K588" s="135" t="inlineStr">
        <is>
          <t>Bộ</t>
        </is>
      </c>
      <c r="L588" s="135" t="n"/>
      <c r="M588" s="135" t="n"/>
      <c r="N588" s="136" t="n"/>
      <c r="O588" s="136" t="n"/>
      <c r="P588" s="136" t="n"/>
      <c r="Q588" s="136" t="n"/>
      <c r="R588" s="136" t="n"/>
      <c r="S588" s="135" t="inlineStr">
        <is>
          <t>🟢 CÓ</t>
        </is>
      </c>
    </row>
    <row r="589">
      <c r="A589" s="134" t="inlineStr">
        <is>
          <t>MAZDA</t>
        </is>
      </c>
      <c r="B589" s="32" t="inlineStr">
        <is>
          <t>KF/K8</t>
        </is>
      </c>
      <c r="D589" s="32" t="inlineStr">
        <is>
          <t>R</t>
        </is>
      </c>
      <c r="E589" s="135" t="inlineStr">
        <is>
          <t>Miểng dên</t>
        </is>
      </c>
      <c r="F589" s="135" t="inlineStr">
        <is>
          <t>K8Y1-11-SEOA</t>
        </is>
      </c>
      <c r="G589" s="135" t="n"/>
      <c r="H589" s="135" t="inlineStr">
        <is>
          <t>51</t>
        </is>
      </c>
      <c r="I589" s="135" t="inlineStr">
        <is>
          <t>17.03</t>
        </is>
      </c>
      <c r="J589" s="135" t="inlineStr">
        <is>
          <t>1.511</t>
        </is>
      </c>
      <c r="K589" s="135" t="inlineStr">
        <is>
          <t>Bộ</t>
        </is>
      </c>
      <c r="L589" s="135" t="n"/>
      <c r="M589" s="135" t="n"/>
      <c r="N589" s="136" t="n"/>
      <c r="O589" s="136" t="n"/>
      <c r="P589" s="136" t="n"/>
      <c r="Q589" s="136" t="n"/>
      <c r="R589" s="136" t="n"/>
      <c r="S589" s="135" t="inlineStr">
        <is>
          <t>🟢 CÓ</t>
        </is>
      </c>
    </row>
    <row r="590">
      <c r="A590" s="134" t="inlineStr">
        <is>
          <t>MAZDA</t>
        </is>
      </c>
      <c r="B590" s="32" t="inlineStr">
        <is>
          <t>KJ/KL-ZE</t>
        </is>
      </c>
      <c r="D590" s="32" t="inlineStr">
        <is>
          <t>M</t>
        </is>
      </c>
      <c r="E590" s="135" t="inlineStr">
        <is>
          <t>Miểng baze</t>
        </is>
      </c>
      <c r="F590" s="135" t="inlineStr">
        <is>
          <t>KJY1-11-SG0A</t>
        </is>
      </c>
      <c r="G590" s="135" t="n"/>
      <c r="H590" s="135" t="inlineStr">
        <is>
          <t>67</t>
        </is>
      </c>
      <c r="I590" s="135" t="inlineStr">
        <is>
          <t>18.13</t>
        </is>
      </c>
      <c r="J590" s="135" t="inlineStr">
        <is>
          <t>2.506</t>
        </is>
      </c>
      <c r="K590" s="135" t="inlineStr">
        <is>
          <t>Bộ</t>
        </is>
      </c>
      <c r="L590" s="135" t="n"/>
      <c r="M590" s="135" t="n"/>
      <c r="N590" s="136" t="n"/>
      <c r="O590" s="136" t="n"/>
      <c r="P590" s="136" t="n"/>
      <c r="Q590" s="136" t="n"/>
      <c r="R590" s="136" t="n"/>
      <c r="S590" s="135" t="inlineStr">
        <is>
          <t>🟢 CÓ</t>
        </is>
      </c>
    </row>
    <row r="591">
      <c r="A591" s="134" t="inlineStr">
        <is>
          <t>MAZDA</t>
        </is>
      </c>
      <c r="B591" s="32" t="inlineStr">
        <is>
          <t>KJ/KL-ZE</t>
        </is>
      </c>
      <c r="D591" s="32" t="inlineStr">
        <is>
          <t>R</t>
        </is>
      </c>
      <c r="E591" s="135" t="inlineStr">
        <is>
          <t>Miểng dên</t>
        </is>
      </c>
      <c r="F591" s="135" t="inlineStr">
        <is>
          <t>KJY1-11-SE0</t>
        </is>
      </c>
      <c r="G591" s="135" t="n"/>
      <c r="H591" s="135" t="inlineStr">
        <is>
          <t>56</t>
        </is>
      </c>
      <c r="I591" s="135" t="inlineStr">
        <is>
          <t>17.03</t>
        </is>
      </c>
      <c r="J591" s="135" t="inlineStr">
        <is>
          <t>1.511</t>
        </is>
      </c>
      <c r="K591" s="135" t="inlineStr">
        <is>
          <t>Bộ</t>
        </is>
      </c>
      <c r="L591" s="135" t="n"/>
      <c r="M591" s="135" t="n"/>
      <c r="N591" s="136" t="n"/>
      <c r="O591" s="136" t="n"/>
      <c r="P591" s="136" t="n"/>
      <c r="Q591" s="136" t="n"/>
      <c r="R591" s="136" t="n"/>
      <c r="S591" s="135" t="inlineStr">
        <is>
          <t>🟢 CÓ</t>
        </is>
      </c>
    </row>
    <row r="592">
      <c r="A592" s="134" t="inlineStr">
        <is>
          <t>MAZDA</t>
        </is>
      </c>
      <c r="B592" s="32" t="inlineStr">
        <is>
          <t>L3</t>
        </is>
      </c>
      <c r="D592" s="32" t="inlineStr">
        <is>
          <t>M</t>
        </is>
      </c>
      <c r="E592" s="135" t="inlineStr">
        <is>
          <t>Miểng baze</t>
        </is>
      </c>
      <c r="F592" s="135" t="inlineStr">
        <is>
          <t>L3Y2-11-SGO</t>
        </is>
      </c>
      <c r="G592" s="135" t="n"/>
      <c r="H592" s="135" t="inlineStr">
        <is>
          <t>57.02</t>
        </is>
      </c>
      <c r="I592" s="135" t="inlineStr">
        <is>
          <t>19.1</t>
        </is>
      </c>
      <c r="J592" s="135" t="inlineStr">
        <is>
          <t>2.527</t>
        </is>
      </c>
      <c r="K592" s="135" t="inlineStr">
        <is>
          <t>Bộ</t>
        </is>
      </c>
      <c r="L592" s="135" t="n"/>
      <c r="M592" s="135" t="n"/>
      <c r="N592" s="136" t="n"/>
      <c r="O592" s="136" t="n"/>
      <c r="P592" s="136" t="n"/>
      <c r="Q592" s="136" t="n"/>
      <c r="R592" s="136" t="n"/>
      <c r="S592" s="135" t="inlineStr">
        <is>
          <t>🟢 CÓ</t>
        </is>
      </c>
    </row>
    <row r="593">
      <c r="A593" s="134" t="inlineStr">
        <is>
          <t>MAZDA</t>
        </is>
      </c>
      <c r="B593" s="32" t="inlineStr">
        <is>
          <t>L3</t>
        </is>
      </c>
      <c r="D593" s="32" t="inlineStr">
        <is>
          <t>R</t>
        </is>
      </c>
      <c r="E593" s="135" t="inlineStr">
        <is>
          <t>Miểng dên</t>
        </is>
      </c>
      <c r="F593" s="135" t="inlineStr">
        <is>
          <t>L3Y1-11-SFOA</t>
        </is>
      </c>
      <c r="G593" s="135" t="n"/>
      <c r="H593" s="135" t="inlineStr">
        <is>
          <t>53.025</t>
        </is>
      </c>
      <c r="I593" s="135" t="inlineStr">
        <is>
          <t>16.9</t>
        </is>
      </c>
      <c r="J593" s="135" t="inlineStr">
        <is>
          <t>1.52</t>
        </is>
      </c>
      <c r="K593" s="135" t="inlineStr">
        <is>
          <t>Bộ</t>
        </is>
      </c>
      <c r="L593" s="135" t="n"/>
      <c r="M593" s="135" t="n"/>
      <c r="N593" s="136" t="n"/>
      <c r="O593" s="136" t="n"/>
      <c r="P593" s="136" t="n"/>
      <c r="Q593" s="136" t="n"/>
      <c r="R593" s="136" t="n"/>
      <c r="S593" s="135" t="inlineStr">
        <is>
          <t>🟢 CÓ</t>
        </is>
      </c>
    </row>
    <row r="594">
      <c r="A594" s="134" t="inlineStr">
        <is>
          <t>MAZDA</t>
        </is>
      </c>
      <c r="B594" s="32" t="inlineStr">
        <is>
          <t>L3X/L3V/L3T/L3VDT Duratec/L3VDT/MZR DOHC 16V</t>
        </is>
      </c>
      <c r="C594" t="inlineStr">
        <is>
          <t>98</t>
        </is>
      </c>
      <c r="D594" s="32" t="inlineStr">
        <is>
          <t>M</t>
        </is>
      </c>
      <c r="E594" s="135" t="inlineStr">
        <is>
          <t>Miểng baze</t>
        </is>
      </c>
      <c r="F594" s="135" t="inlineStr">
        <is>
          <t>L3YS-11-SGO</t>
        </is>
      </c>
      <c r="G594" s="135" t="n"/>
      <c r="H594" s="135" t="inlineStr">
        <is>
          <t>57.036</t>
        </is>
      </c>
      <c r="I594" s="135" t="inlineStr">
        <is>
          <t>19.1</t>
        </is>
      </c>
      <c r="J594" s="135" t="inlineStr">
        <is>
          <t>2.504</t>
        </is>
      </c>
      <c r="K594" s="135" t="inlineStr">
        <is>
          <t>Bộ</t>
        </is>
      </c>
      <c r="L594" s="135" t="n"/>
      <c r="M594" s="135" t="n"/>
      <c r="N594" s="136" t="n"/>
      <c r="O594" s="136" t="n"/>
      <c r="P594" s="136" t="n"/>
      <c r="Q594" s="136" t="n"/>
      <c r="R594" s="136" t="n"/>
      <c r="S594" s="135" t="inlineStr">
        <is>
          <t>🟢 CÓ</t>
        </is>
      </c>
    </row>
    <row r="595">
      <c r="A595" s="134" t="inlineStr">
        <is>
          <t>MAZDA</t>
        </is>
      </c>
      <c r="B595" s="32" t="inlineStr">
        <is>
          <t>L3X/L3V/L3T/L3VDT Duratec/L3VDT/MZR DOHC 16V</t>
        </is>
      </c>
      <c r="C595" t="inlineStr">
        <is>
          <t>98</t>
        </is>
      </c>
      <c r="D595" s="32" t="inlineStr">
        <is>
          <t>R</t>
        </is>
      </c>
      <c r="E595" s="135" t="inlineStr">
        <is>
          <t>Miểng dên</t>
        </is>
      </c>
      <c r="F595" s="135" t="n"/>
      <c r="G595" s="135" t="n"/>
      <c r="H595" s="135" t="inlineStr">
        <is>
          <t>55.034</t>
        </is>
      </c>
      <c r="I595" s="135" t="inlineStr">
        <is>
          <t>16.891</t>
        </is>
      </c>
      <c r="J595" s="135" t="inlineStr">
        <is>
          <t>1.501</t>
        </is>
      </c>
      <c r="K595" s="135" t="inlineStr">
        <is>
          <t>Bộ</t>
        </is>
      </c>
      <c r="L595" s="135" t="n"/>
      <c r="M595" s="135" t="n"/>
      <c r="N595" s="136" t="n"/>
      <c r="O595" s="136" t="n"/>
      <c r="P595" s="136" t="n"/>
      <c r="Q595" s="136" t="n"/>
      <c r="R595" s="136" t="n"/>
      <c r="S595" s="135" t="inlineStr">
        <is>
          <t>🟢 CÓ</t>
        </is>
      </c>
    </row>
    <row r="596">
      <c r="A596" s="134" t="inlineStr">
        <is>
          <t>MAZDA</t>
        </is>
      </c>
      <c r="B596" s="32" t="inlineStr">
        <is>
          <t>L813/LF17/LF18</t>
        </is>
      </c>
      <c r="D596" s="32" t="inlineStr">
        <is>
          <t>M</t>
        </is>
      </c>
      <c r="E596" s="135" t="inlineStr">
        <is>
          <t>Miểng baze</t>
        </is>
      </c>
      <c r="F596" s="135" t="inlineStr">
        <is>
          <t>H1086/5</t>
        </is>
      </c>
      <c r="G596" s="135" t="n"/>
      <c r="H596" s="135" t="inlineStr">
        <is>
          <t>62.3</t>
        </is>
      </c>
      <c r="I596" s="135" t="inlineStr">
        <is>
          <t>19.21</t>
        </is>
      </c>
      <c r="J596" s="135" t="inlineStr">
        <is>
          <t>2.131</t>
        </is>
      </c>
      <c r="K596" s="135" t="inlineStr">
        <is>
          <t>Bộ</t>
        </is>
      </c>
      <c r="L596" s="135" t="n"/>
      <c r="M596" s="135" t="n"/>
      <c r="N596" s="136" t="n"/>
      <c r="O596" s="136" t="n"/>
      <c r="P596" s="136" t="n"/>
      <c r="Q596" s="136" t="n"/>
      <c r="R596" s="136" t="n"/>
      <c r="S596" s="135" t="inlineStr">
        <is>
          <t>🟢 CÓ</t>
        </is>
      </c>
    </row>
    <row r="597">
      <c r="A597" s="134" t="inlineStr">
        <is>
          <t>MAZDA</t>
        </is>
      </c>
      <c r="B597" s="32" t="inlineStr">
        <is>
          <t>L813/LF17/LF18</t>
        </is>
      </c>
      <c r="D597" s="32" t="inlineStr">
        <is>
          <t>R</t>
        </is>
      </c>
      <c r="E597" s="135" t="inlineStr">
        <is>
          <t>Miểng dên</t>
        </is>
      </c>
      <c r="F597" s="135" t="inlineStr">
        <is>
          <t>01-4148/4</t>
        </is>
      </c>
      <c r="G597" s="135" t="n"/>
      <c r="H597" s="135" t="inlineStr">
        <is>
          <t>49.91</t>
        </is>
      </c>
      <c r="I597" s="135" t="inlineStr">
        <is>
          <t>20.1</t>
        </is>
      </c>
      <c r="J597" s="135" t="inlineStr">
        <is>
          <t>1.475</t>
        </is>
      </c>
      <c r="K597" s="135" t="inlineStr">
        <is>
          <t>Bộ</t>
        </is>
      </c>
      <c r="L597" s="135" t="n"/>
      <c r="M597" s="135" t="n"/>
      <c r="N597" s="136" t="n"/>
      <c r="O597" s="136" t="n"/>
      <c r="P597" s="136" t="n"/>
      <c r="Q597" s="136" t="n"/>
      <c r="R597" s="136" t="n"/>
      <c r="S597" s="135" t="inlineStr">
        <is>
          <t>🟢 CÓ</t>
        </is>
      </c>
    </row>
    <row r="598">
      <c r="A598" s="134" t="inlineStr">
        <is>
          <t>MAZDA</t>
        </is>
      </c>
      <c r="B598" s="32" t="inlineStr">
        <is>
          <t>LF</t>
        </is>
      </c>
      <c r="D598" s="32" t="inlineStr">
        <is>
          <t>M</t>
        </is>
      </c>
      <c r="E598" s="135" t="inlineStr">
        <is>
          <t>Miểng baze</t>
        </is>
      </c>
      <c r="F598" s="135" t="inlineStr">
        <is>
          <t>L3Y2-11-SGO</t>
        </is>
      </c>
      <c r="G598" s="135" t="n"/>
      <c r="H598" s="135" t="inlineStr">
        <is>
          <t>57.02</t>
        </is>
      </c>
      <c r="I598" s="135" t="inlineStr">
        <is>
          <t>19.1</t>
        </is>
      </c>
      <c r="J598" s="135" t="inlineStr">
        <is>
          <t>2.527</t>
        </is>
      </c>
      <c r="K598" s="135" t="inlineStr">
        <is>
          <t>Bộ</t>
        </is>
      </c>
      <c r="L598" s="135" t="n"/>
      <c r="M598" s="135" t="n"/>
      <c r="N598" s="136" t="n"/>
      <c r="O598" s="136" t="n"/>
      <c r="P598" s="136" t="n"/>
      <c r="Q598" s="136" t="n"/>
      <c r="R598" s="136" t="n"/>
      <c r="S598" s="135" t="n"/>
    </row>
    <row r="599">
      <c r="A599" s="134" t="inlineStr">
        <is>
          <t>MAZDA</t>
        </is>
      </c>
      <c r="B599" s="32" t="inlineStr">
        <is>
          <t>LF</t>
        </is>
      </c>
      <c r="D599" s="32" t="inlineStr">
        <is>
          <t>R</t>
        </is>
      </c>
      <c r="E599" s="135" t="inlineStr">
        <is>
          <t>Miểng dên</t>
        </is>
      </c>
      <c r="F599" s="135" t="inlineStr">
        <is>
          <t>LFY1-11-SEOA</t>
        </is>
      </c>
      <c r="G599" s="135" t="n"/>
      <c r="H599" s="135" t="inlineStr">
        <is>
          <t>50.025</t>
        </is>
      </c>
      <c r="I599" s="135" t="inlineStr">
        <is>
          <t>16.9</t>
        </is>
      </c>
      <c r="J599" s="135" t="inlineStr">
        <is>
          <t>1.504</t>
        </is>
      </c>
      <c r="K599" s="135" t="inlineStr">
        <is>
          <t>Bộ</t>
        </is>
      </c>
      <c r="L599" s="135" t="n"/>
      <c r="M599" s="135" t="n"/>
      <c r="N599" s="136" t="n"/>
      <c r="O599" s="136" t="n"/>
      <c r="P599" s="136" t="n"/>
      <c r="Q599" s="136" t="n"/>
      <c r="R599" s="136" t="n"/>
      <c r="S599" s="135" t="inlineStr">
        <is>
          <t>🟢 CÓ</t>
        </is>
      </c>
    </row>
    <row r="600">
      <c r="A600" s="134" t="inlineStr">
        <is>
          <t>MAZDA</t>
        </is>
      </c>
      <c r="B600" s="32" t="inlineStr">
        <is>
          <t>MA/VB</t>
        </is>
      </c>
      <c r="D600" s="32" t="inlineStr">
        <is>
          <t>M</t>
        </is>
      </c>
      <c r="E600" s="135" t="inlineStr">
        <is>
          <t>Miểng baze</t>
        </is>
      </c>
      <c r="F600" s="135" t="inlineStr">
        <is>
          <t>0305-23-151A</t>
        </is>
      </c>
      <c r="G600" s="135" t="n"/>
      <c r="H600" s="135" t="inlineStr">
        <is>
          <t>67</t>
        </is>
      </c>
      <c r="I600" s="135" t="inlineStr">
        <is>
          <t>18.13</t>
        </is>
      </c>
      <c r="J600" s="135" t="inlineStr">
        <is>
          <t>2.01</t>
        </is>
      </c>
      <c r="K600" s="135" t="inlineStr">
        <is>
          <t>Bộ</t>
        </is>
      </c>
      <c r="L600" s="135" t="n"/>
      <c r="M600" s="135" t="n"/>
      <c r="N600" s="136" t="n"/>
      <c r="O600" s="136" t="n"/>
      <c r="P600" s="136" t="n"/>
      <c r="Q600" s="136" t="n"/>
      <c r="R600" s="136" t="n"/>
      <c r="S600" s="135" t="inlineStr">
        <is>
          <t>🟢 CÓ</t>
        </is>
      </c>
    </row>
    <row r="601">
      <c r="A601" s="134" t="inlineStr">
        <is>
          <t>MAZDA</t>
        </is>
      </c>
      <c r="B601" s="32" t="inlineStr">
        <is>
          <t>MA/VB</t>
        </is>
      </c>
      <c r="D601" s="32" t="inlineStr">
        <is>
          <t>R</t>
        </is>
      </c>
      <c r="E601" s="135" t="inlineStr">
        <is>
          <t>Miểng dên</t>
        </is>
      </c>
      <c r="F601" s="135" t="inlineStr">
        <is>
          <t>3975-23-105</t>
        </is>
      </c>
      <c r="G601" s="135" t="n"/>
      <c r="H601" s="135" t="inlineStr">
        <is>
          <t>56</t>
        </is>
      </c>
      <c r="I601" s="135" t="inlineStr">
        <is>
          <t>22.13</t>
        </is>
      </c>
      <c r="J601" s="135" t="inlineStr">
        <is>
          <t>1.511</t>
        </is>
      </c>
      <c r="K601" s="135" t="inlineStr">
        <is>
          <t>Bộ</t>
        </is>
      </c>
      <c r="L601" s="135" t="n"/>
      <c r="M601" s="135" t="n"/>
      <c r="N601" s="136" t="n"/>
      <c r="O601" s="136" t="n"/>
      <c r="P601" s="136" t="n"/>
      <c r="Q601" s="136" t="n"/>
      <c r="R601" s="136" t="n"/>
      <c r="S601" s="135" t="inlineStr">
        <is>
          <t>🟢 CÓ</t>
        </is>
      </c>
    </row>
    <row r="602">
      <c r="A602" s="134" t="inlineStr">
        <is>
          <t>MAZDA</t>
        </is>
      </c>
      <c r="B602" s="32" t="inlineStr">
        <is>
          <t>NA (616, 626, 808, B/E1600)/UB/VC</t>
        </is>
      </c>
      <c r="D602" s="32" t="inlineStr">
        <is>
          <t>M</t>
        </is>
      </c>
      <c r="E602" s="135" t="inlineStr">
        <is>
          <t>Miểng baze</t>
        </is>
      </c>
      <c r="F602" s="135" t="inlineStr">
        <is>
          <t>0305-23-151A</t>
        </is>
      </c>
      <c r="G602" s="135" t="n"/>
      <c r="H602" s="135" t="inlineStr">
        <is>
          <t>67</t>
        </is>
      </c>
      <c r="I602" s="135" t="inlineStr">
        <is>
          <t>18.13</t>
        </is>
      </c>
      <c r="J602" s="135" t="inlineStr">
        <is>
          <t>2.01</t>
        </is>
      </c>
      <c r="K602" s="135" t="inlineStr">
        <is>
          <t>Bộ</t>
        </is>
      </c>
      <c r="L602" s="135" t="n"/>
      <c r="M602" s="135" t="n"/>
      <c r="N602" s="136" t="n"/>
      <c r="O602" s="136" t="n"/>
      <c r="P602" s="136" t="n"/>
      <c r="Q602" s="136" t="n"/>
      <c r="R602" s="136" t="n"/>
      <c r="S602" s="135" t="inlineStr">
        <is>
          <t>🟢 CÓ</t>
        </is>
      </c>
    </row>
    <row r="603">
      <c r="A603" s="134" t="inlineStr">
        <is>
          <t>MAZDA</t>
        </is>
      </c>
      <c r="B603" s="32" t="inlineStr">
        <is>
          <t>NA (616, 626, 808, B/E1600)/UB/VC</t>
        </is>
      </c>
      <c r="D603" s="32" t="inlineStr">
        <is>
          <t>R</t>
        </is>
      </c>
      <c r="E603" s="135" t="inlineStr">
        <is>
          <t>Miểng dên</t>
        </is>
      </c>
      <c r="F603" s="135" t="inlineStr">
        <is>
          <t>GE01-23-105</t>
        </is>
      </c>
      <c r="G603" s="135" t="n"/>
      <c r="H603" s="135" t="inlineStr">
        <is>
          <t>56</t>
        </is>
      </c>
      <c r="I603" s="135" t="inlineStr">
        <is>
          <t>20.93</t>
        </is>
      </c>
      <c r="J603" s="135" t="inlineStr">
        <is>
          <t>1.51</t>
        </is>
      </c>
      <c r="K603" s="135" t="inlineStr">
        <is>
          <t>Bộ</t>
        </is>
      </c>
      <c r="L603" s="135" t="n"/>
      <c r="M603" s="135" t="n"/>
      <c r="N603" s="136" t="n"/>
      <c r="O603" s="136" t="n"/>
      <c r="P603" s="136" t="n"/>
      <c r="Q603" s="136" t="n"/>
      <c r="R603" s="136" t="n"/>
      <c r="S603" s="135" t="inlineStr">
        <is>
          <t>🟢 CÓ</t>
        </is>
      </c>
    </row>
    <row r="604">
      <c r="A604" s="134" t="inlineStr">
        <is>
          <t>MAZDA</t>
        </is>
      </c>
      <c r="B604" s="32" t="inlineStr">
        <is>
          <t>P3</t>
        </is>
      </c>
      <c r="D604" s="32" t="inlineStr">
        <is>
          <t>M</t>
        </is>
      </c>
      <c r="E604" s="135" t="inlineStr">
        <is>
          <t>Miểng baze</t>
        </is>
      </c>
      <c r="F604" s="135" t="inlineStr">
        <is>
          <t>P3Y1-11-SG0/SH0</t>
        </is>
      </c>
      <c r="G604" s="135" t="n"/>
      <c r="H604" s="135" t="n"/>
      <c r="I604" s="135" t="n"/>
      <c r="J604" s="135" t="n"/>
      <c r="K604" s="135" t="inlineStr">
        <is>
          <t>Bộ</t>
        </is>
      </c>
      <c r="L604" s="135" t="n"/>
      <c r="M604" s="135" t="n"/>
      <c r="N604" s="136" t="n"/>
      <c r="O604" s="136" t="n"/>
      <c r="P604" s="136" t="n"/>
      <c r="Q604" s="136" t="n"/>
      <c r="R604" s="136" t="n"/>
      <c r="S604" s="135" t="inlineStr">
        <is>
          <t>🟢 CÓ</t>
        </is>
      </c>
    </row>
    <row r="605">
      <c r="A605" s="134" t="inlineStr">
        <is>
          <t>MAZDA</t>
        </is>
      </c>
      <c r="B605" s="32" t="inlineStr">
        <is>
          <t>P3</t>
        </is>
      </c>
      <c r="D605" s="32" t="inlineStr">
        <is>
          <t>R</t>
        </is>
      </c>
      <c r="E605" s="135" t="inlineStr">
        <is>
          <t>Miểng dên</t>
        </is>
      </c>
      <c r="F605" s="135" t="inlineStr">
        <is>
          <t>P3Y1-11-SE0/SF0</t>
        </is>
      </c>
      <c r="G605" s="135" t="n"/>
      <c r="H605" s="135" t="n"/>
      <c r="I605" s="135" t="n"/>
      <c r="J605" s="135" t="n"/>
      <c r="K605" s="135" t="inlineStr">
        <is>
          <t>Bộ</t>
        </is>
      </c>
      <c r="L605" s="135" t="n"/>
      <c r="M605" s="135" t="n"/>
      <c r="N605" s="136" t="n"/>
      <c r="O605" s="136" t="n"/>
      <c r="P605" s="136" t="n"/>
      <c r="Q605" s="136" t="n"/>
      <c r="R605" s="136" t="n"/>
      <c r="S605" s="135" t="inlineStr">
        <is>
          <t>🟢 CÓ</t>
        </is>
      </c>
    </row>
    <row r="606">
      <c r="A606" s="134" t="inlineStr">
        <is>
          <t>MAZDA</t>
        </is>
      </c>
      <c r="B606" s="32" t="inlineStr">
        <is>
          <t>TF/TM</t>
        </is>
      </c>
      <c r="C606" t="inlineStr">
        <is>
          <t>105.5/109</t>
        </is>
      </c>
      <c r="D606" s="32" t="inlineStr">
        <is>
          <t>M</t>
        </is>
      </c>
      <c r="E606" s="135" t="inlineStr">
        <is>
          <t>Miểng baze</t>
        </is>
      </c>
      <c r="F606" s="135" t="inlineStr">
        <is>
          <t>TF01-11-SG0</t>
        </is>
      </c>
      <c r="G606" s="135" t="n"/>
      <c r="H606" s="135" t="inlineStr">
        <is>
          <t>84.1</t>
        </is>
      </c>
      <c r="I606" s="135" t="inlineStr">
        <is>
          <t>29.4</t>
        </is>
      </c>
      <c r="J606" s="135" t="inlineStr">
        <is>
          <t>2.525</t>
        </is>
      </c>
      <c r="K606" s="135" t="inlineStr">
        <is>
          <t>Bộ</t>
        </is>
      </c>
      <c r="L606" s="135" t="n"/>
      <c r="M606" s="135" t="n"/>
      <c r="N606" s="136" t="n"/>
      <c r="O606" s="136" t="n"/>
      <c r="P606" s="136" t="n"/>
      <c r="Q606" s="136" t="n"/>
      <c r="R606" s="136" t="n"/>
      <c r="S606" s="135" t="inlineStr">
        <is>
          <t>🟢 CÓ</t>
        </is>
      </c>
    </row>
    <row r="607">
      <c r="A607" s="134" t="inlineStr">
        <is>
          <t>MAZDA</t>
        </is>
      </c>
      <c r="B607" s="32" t="inlineStr">
        <is>
          <t>TF/TM</t>
        </is>
      </c>
      <c r="C607" t="inlineStr">
        <is>
          <t>105.5/109</t>
        </is>
      </c>
      <c r="D607" s="32" t="inlineStr">
        <is>
          <t>R</t>
        </is>
      </c>
      <c r="E607" s="135" t="inlineStr">
        <is>
          <t>Miểng dên</t>
        </is>
      </c>
      <c r="F607" s="135" t="inlineStr">
        <is>
          <t>TF01-11-SE0A</t>
        </is>
      </c>
      <c r="G607" s="135" t="n"/>
      <c r="H607" s="135" t="inlineStr">
        <is>
          <t>68.1</t>
        </is>
      </c>
      <c r="I607" s="135" t="inlineStr">
        <is>
          <t>29.9</t>
        </is>
      </c>
      <c r="J607" s="135" t="inlineStr">
        <is>
          <t>2.03</t>
        </is>
      </c>
      <c r="K607" s="135" t="inlineStr">
        <is>
          <t>Bộ</t>
        </is>
      </c>
      <c r="L607" s="135" t="n"/>
      <c r="M607" s="135" t="n"/>
      <c r="N607" s="136" t="n"/>
      <c r="O607" s="136" t="n"/>
      <c r="P607" s="136" t="n"/>
      <c r="Q607" s="136" t="n"/>
      <c r="R607" s="136" t="n"/>
      <c r="S607" s="135" t="inlineStr">
        <is>
          <t>🟢 CÓ</t>
        </is>
      </c>
    </row>
    <row r="608">
      <c r="A608" s="134" t="inlineStr">
        <is>
          <t>MAZDA</t>
        </is>
      </c>
      <c r="B608" s="32" t="inlineStr">
        <is>
          <t>VA (E2000)</t>
        </is>
      </c>
      <c r="D608" s="32" t="inlineStr">
        <is>
          <t>M</t>
        </is>
      </c>
      <c r="E608" s="135" t="inlineStr">
        <is>
          <t>Miểng baze</t>
        </is>
      </c>
      <c r="F608" s="135" t="inlineStr">
        <is>
          <t>0552-23-140</t>
        </is>
      </c>
      <c r="G608" s="135" t="n"/>
      <c r="H608" s="135" t="inlineStr">
        <is>
          <t>67.005</t>
        </is>
      </c>
      <c r="I608" s="135" t="inlineStr">
        <is>
          <t>24.63</t>
        </is>
      </c>
      <c r="J608" s="135" t="inlineStr">
        <is>
          <t>2.007</t>
        </is>
      </c>
      <c r="K608" s="135" t="inlineStr">
        <is>
          <t>Bộ</t>
        </is>
      </c>
      <c r="L608" s="135" t="n"/>
      <c r="M608" s="135" t="n"/>
      <c r="N608" s="136" t="n"/>
      <c r="O608" s="136" t="n"/>
      <c r="P608" s="136" t="n"/>
      <c r="Q608" s="136" t="n"/>
      <c r="R608" s="136" t="n"/>
      <c r="S608" s="135" t="inlineStr">
        <is>
          <t>🟢 CÓ</t>
        </is>
      </c>
    </row>
    <row r="609">
      <c r="A609" s="134" t="inlineStr">
        <is>
          <t>MAZDA</t>
        </is>
      </c>
      <c r="B609" s="32" t="inlineStr">
        <is>
          <t>VA (E2000)</t>
        </is>
      </c>
      <c r="D609" s="32" t="inlineStr">
        <is>
          <t>R</t>
        </is>
      </c>
      <c r="E609" s="135" t="inlineStr">
        <is>
          <t>Miểng dên</t>
        </is>
      </c>
      <c r="F609" s="135" t="inlineStr">
        <is>
          <t>GE01-23-105</t>
        </is>
      </c>
      <c r="G609" s="135" t="n"/>
      <c r="H609" s="135" t="inlineStr">
        <is>
          <t>56.005</t>
        </is>
      </c>
      <c r="I609" s="135" t="inlineStr">
        <is>
          <t>20.93</t>
        </is>
      </c>
      <c r="J609" s="135" t="inlineStr">
        <is>
          <t>1.51</t>
        </is>
      </c>
      <c r="K609" s="135" t="inlineStr">
        <is>
          <t>Bộ</t>
        </is>
      </c>
      <c r="L609" s="135" t="n"/>
      <c r="M609" s="135" t="n"/>
      <c r="N609" s="136" t="n"/>
      <c r="O609" s="136" t="n"/>
      <c r="P609" s="136" t="n"/>
      <c r="Q609" s="136" t="n"/>
      <c r="R609" s="136" t="n"/>
      <c r="S609" s="135" t="inlineStr">
        <is>
          <t>🟢 CÓ</t>
        </is>
      </c>
    </row>
    <row r="610">
      <c r="A610" s="134" t="inlineStr">
        <is>
          <t>MAZDA</t>
        </is>
      </c>
      <c r="B610" s="32" t="inlineStr">
        <is>
          <t>WL/WL-T (B2500)/W9/WE</t>
        </is>
      </c>
      <c r="C610" t="inlineStr">
        <is>
          <t>93/96</t>
        </is>
      </c>
      <c r="D610" s="32" t="inlineStr">
        <is>
          <t>M</t>
        </is>
      </c>
      <c r="E610" s="135" t="inlineStr">
        <is>
          <t>Miểng baze</t>
        </is>
      </c>
      <c r="F610" s="135" t="inlineStr">
        <is>
          <t>WLY1-11-SG0</t>
        </is>
      </c>
      <c r="G610" s="135" t="n"/>
      <c r="H610" s="135" t="inlineStr">
        <is>
          <t>71</t>
        </is>
      </c>
      <c r="I610" s="135" t="inlineStr">
        <is>
          <t>22.6</t>
        </is>
      </c>
      <c r="J610" s="135" t="inlineStr">
        <is>
          <t>2.006</t>
        </is>
      </c>
      <c r="K610" s="135" t="inlineStr">
        <is>
          <t>Bộ</t>
        </is>
      </c>
      <c r="L610" s="135" t="n"/>
      <c r="M610" s="135" t="n"/>
      <c r="N610" s="136" t="n"/>
      <c r="O610" s="136" t="n"/>
      <c r="P610" s="136" t="n"/>
      <c r="Q610" s="136" t="n"/>
      <c r="R610" s="136" t="n"/>
      <c r="S610" s="135" t="inlineStr">
        <is>
          <t>🟢 CÓ</t>
        </is>
      </c>
    </row>
    <row r="611">
      <c r="A611" s="134" t="inlineStr">
        <is>
          <t>MAZDA</t>
        </is>
      </c>
      <c r="B611" s="32" t="inlineStr">
        <is>
          <t>WL/WL-T (B2500)/W9/WE</t>
        </is>
      </c>
      <c r="C611" t="inlineStr">
        <is>
          <t>93/96</t>
        </is>
      </c>
      <c r="D611" s="32" t="inlineStr">
        <is>
          <t>R</t>
        </is>
      </c>
      <c r="E611" s="135" t="inlineStr">
        <is>
          <t>Miểng dên</t>
        </is>
      </c>
      <c r="F611" s="135" t="inlineStr">
        <is>
          <t>W9Y2-11-SE0</t>
        </is>
      </c>
      <c r="G611" s="135" t="n"/>
      <c r="H611" s="135" t="inlineStr">
        <is>
          <t>60</t>
        </is>
      </c>
      <c r="I611" s="135" t="inlineStr">
        <is>
          <t>23.6</t>
        </is>
      </c>
      <c r="J611" s="135" t="inlineStr">
        <is>
          <t>1.507</t>
        </is>
      </c>
      <c r="K611" s="135" t="inlineStr">
        <is>
          <t>Bộ</t>
        </is>
      </c>
      <c r="L611" s="135" t="n"/>
      <c r="M611" s="135" t="n"/>
      <c r="N611" s="136" t="n"/>
      <c r="O611" s="136" t="n"/>
      <c r="P611" s="136" t="n"/>
      <c r="Q611" s="136" t="n"/>
      <c r="R611" s="136" t="n"/>
      <c r="S611" s="135" t="inlineStr">
        <is>
          <t>🟢 CÓ</t>
        </is>
      </c>
    </row>
    <row r="612">
      <c r="A612" s="134" t="inlineStr">
        <is>
          <t>MAZDA</t>
        </is>
      </c>
      <c r="B612" s="32" t="inlineStr">
        <is>
          <t>XA (E2500/T2500)/XB (E2700)</t>
        </is>
      </c>
      <c r="C612" t="inlineStr">
        <is>
          <t>88.9</t>
        </is>
      </c>
      <c r="D612" s="32" t="inlineStr">
        <is>
          <t>M</t>
        </is>
      </c>
      <c r="E612" s="135" t="inlineStr">
        <is>
          <t>Miểng baze</t>
        </is>
      </c>
      <c r="F612" s="135" t="inlineStr">
        <is>
          <t>S501-23-110</t>
        </is>
      </c>
      <c r="G612" s="135" t="n"/>
      <c r="H612" s="135" t="inlineStr">
        <is>
          <t>74.066</t>
        </is>
      </c>
      <c r="I612" s="135" t="inlineStr">
        <is>
          <t>28.7</t>
        </is>
      </c>
      <c r="J612" s="135" t="inlineStr">
        <is>
          <t>2.093</t>
        </is>
      </c>
      <c r="K612" s="135" t="inlineStr">
        <is>
          <t>Bộ</t>
        </is>
      </c>
      <c r="L612" s="135" t="n"/>
      <c r="M612" s="135" t="n"/>
      <c r="N612" s="136" t="n"/>
      <c r="O612" s="136" t="n"/>
      <c r="P612" s="136" t="n"/>
      <c r="Q612" s="136" t="n"/>
      <c r="R612" s="136" t="n"/>
      <c r="S612" s="135" t="inlineStr">
        <is>
          <t>🟢 CÓ</t>
        </is>
      </c>
    </row>
    <row r="613">
      <c r="A613" s="134" t="inlineStr">
        <is>
          <t>MAZDA</t>
        </is>
      </c>
      <c r="B613" s="32" t="inlineStr">
        <is>
          <t>XA (E2500/T2500)/XB (E2700)</t>
        </is>
      </c>
      <c r="C613" t="inlineStr">
        <is>
          <t>88.9</t>
        </is>
      </c>
      <c r="D613" s="32" t="inlineStr">
        <is>
          <t>R</t>
        </is>
      </c>
      <c r="E613" s="135" t="inlineStr">
        <is>
          <t>Miểng dên</t>
        </is>
      </c>
      <c r="F613" s="135" t="inlineStr">
        <is>
          <t>0527-23-105</t>
        </is>
      </c>
      <c r="G613" s="135" t="n"/>
      <c r="H613" s="135" t="inlineStr">
        <is>
          <t>60.833</t>
        </is>
      </c>
      <c r="I613" s="135" t="inlineStr">
        <is>
          <t>28.65</t>
        </is>
      </c>
      <c r="J613" s="135" t="inlineStr">
        <is>
          <t>1.836</t>
        </is>
      </c>
      <c r="K613" s="135" t="inlineStr">
        <is>
          <t>Bộ</t>
        </is>
      </c>
      <c r="L613" s="135" t="n"/>
      <c r="M613" s="135" t="n"/>
      <c r="N613" s="136" t="n"/>
      <c r="O613" s="136" t="n"/>
      <c r="P613" s="136" t="n"/>
      <c r="Q613" s="136" t="n"/>
      <c r="R613" s="136" t="n"/>
      <c r="S613" s="135" t="inlineStr">
        <is>
          <t>🟢 CÓ</t>
        </is>
      </c>
    </row>
    <row r="614">
      <c r="A614" s="134" t="inlineStr">
        <is>
          <t>MAZDA</t>
        </is>
      </c>
      <c r="B614" s="32" t="inlineStr">
        <is>
          <t>YA/ZB (E4100/T4100)</t>
        </is>
      </c>
      <c r="C614" t="inlineStr">
        <is>
          <t>92</t>
        </is>
      </c>
      <c r="D614" s="32" t="inlineStr">
        <is>
          <t>M</t>
        </is>
      </c>
      <c r="E614" s="135" t="inlineStr">
        <is>
          <t>Miểng baze</t>
        </is>
      </c>
      <c r="F614" s="135" t="inlineStr">
        <is>
          <t>V101-23-110A</t>
        </is>
      </c>
      <c r="G614" s="135" t="n"/>
      <c r="H614" s="135" t="inlineStr">
        <is>
          <t>74.066</t>
        </is>
      </c>
      <c r="I614" s="135" t="inlineStr">
        <is>
          <t>28.7</t>
        </is>
      </c>
      <c r="J614" s="135" t="inlineStr">
        <is>
          <t>2.093</t>
        </is>
      </c>
      <c r="K614" s="135" t="inlineStr">
        <is>
          <t>Bộ</t>
        </is>
      </c>
      <c r="L614" s="135" t="n"/>
      <c r="M614" s="135" t="n"/>
      <c r="N614" s="136" t="n"/>
      <c r="O614" s="136" t="n"/>
      <c r="P614" s="136" t="n"/>
      <c r="Q614" s="136" t="n"/>
      <c r="R614" s="136" t="n"/>
      <c r="S614" s="135" t="inlineStr">
        <is>
          <t>🟢 CÓ</t>
        </is>
      </c>
    </row>
    <row r="615">
      <c r="A615" s="134" t="inlineStr">
        <is>
          <t>MAZDA</t>
        </is>
      </c>
      <c r="B615" s="32" t="inlineStr">
        <is>
          <t>YA/ZB (E4100/T4100)</t>
        </is>
      </c>
      <c r="C615" t="inlineStr">
        <is>
          <t>92</t>
        </is>
      </c>
      <c r="D615" s="32" t="inlineStr">
        <is>
          <t>R</t>
        </is>
      </c>
      <c r="E615" s="135" t="inlineStr">
        <is>
          <t>Miểng dên</t>
        </is>
      </c>
      <c r="F615" s="135" t="inlineStr">
        <is>
          <t>0784-23-105</t>
        </is>
      </c>
      <c r="G615" s="135" t="n"/>
      <c r="H615" s="135" t="inlineStr">
        <is>
          <t>60.833</t>
        </is>
      </c>
      <c r="I615" s="135" t="inlineStr">
        <is>
          <t>28.65</t>
        </is>
      </c>
      <c r="J615" s="135" t="inlineStr">
        <is>
          <t>1.836</t>
        </is>
      </c>
      <c r="K615" s="135" t="inlineStr">
        <is>
          <t>Bộ</t>
        </is>
      </c>
      <c r="L615" s="135" t="n"/>
      <c r="M615" s="135" t="n"/>
      <c r="N615" s="136" t="n"/>
      <c r="O615" s="136" t="n"/>
      <c r="P615" s="136" t="n"/>
      <c r="Q615" s="136" t="n"/>
      <c r="R615" s="136" t="n"/>
      <c r="S615" s="135" t="inlineStr">
        <is>
          <t>🟢 CÓ</t>
        </is>
      </c>
    </row>
    <row r="616">
      <c r="A616" s="134" t="inlineStr">
        <is>
          <t>MAZDA</t>
        </is>
      </c>
      <c r="B616" s="32" t="inlineStr">
        <is>
          <t>ZJ</t>
        </is>
      </c>
      <c r="D616" s="32" t="inlineStr">
        <is>
          <t>M</t>
        </is>
      </c>
      <c r="E616" s="135" t="inlineStr">
        <is>
          <t>Miểng baze</t>
        </is>
      </c>
      <c r="F616" s="135" t="inlineStr">
        <is>
          <t>ZJY1-11-SG0</t>
        </is>
      </c>
      <c r="G616" s="135" t="n"/>
      <c r="H616" s="135" t="inlineStr">
        <is>
          <t>55</t>
        </is>
      </c>
      <c r="I616" s="135" t="inlineStr">
        <is>
          <t>17</t>
        </is>
      </c>
      <c r="J616" s="135" t="inlineStr">
        <is>
          <t>2.52</t>
        </is>
      </c>
      <c r="K616" s="135" t="inlineStr">
        <is>
          <t>Bộ</t>
        </is>
      </c>
      <c r="L616" s="135" t="n"/>
      <c r="M616" s="135" t="n"/>
      <c r="N616" s="136" t="n"/>
      <c r="O616" s="136" t="n"/>
      <c r="P616" s="136" t="n"/>
      <c r="Q616" s="136" t="n"/>
      <c r="R616" s="136" t="n"/>
      <c r="S616" s="135" t="inlineStr">
        <is>
          <t>🟢 CÓ</t>
        </is>
      </c>
    </row>
    <row r="617">
      <c r="A617" s="134" t="inlineStr">
        <is>
          <t>MAZDA</t>
        </is>
      </c>
      <c r="B617" s="32" t="inlineStr">
        <is>
          <t>ZJ</t>
        </is>
      </c>
      <c r="D617" s="32" t="inlineStr">
        <is>
          <t>R</t>
        </is>
      </c>
      <c r="E617" s="135" t="inlineStr">
        <is>
          <t>Miểng dên</t>
        </is>
      </c>
      <c r="F617" s="135" t="inlineStr">
        <is>
          <t>ZJY1-11-SEO</t>
        </is>
      </c>
      <c r="G617" s="135" t="n"/>
      <c r="H617" s="135" t="inlineStr">
        <is>
          <t>43.021</t>
        </is>
      </c>
      <c r="I617" s="135" t="inlineStr">
        <is>
          <t>16.7</t>
        </is>
      </c>
      <c r="J617" s="135" t="inlineStr">
        <is>
          <t>1.505</t>
        </is>
      </c>
      <c r="K617" s="135" t="inlineStr">
        <is>
          <t>Bộ</t>
        </is>
      </c>
      <c r="L617" s="135" t="n"/>
      <c r="M617" s="135" t="n"/>
      <c r="N617" s="136" t="n"/>
      <c r="O617" s="136" t="n"/>
      <c r="P617" s="136" t="n"/>
      <c r="Q617" s="136" t="n"/>
      <c r="R617" s="136" t="n"/>
      <c r="S617" s="135" t="inlineStr">
        <is>
          <t>🟢 CÓ</t>
        </is>
      </c>
    </row>
    <row r="618">
      <c r="A618" s="134" t="inlineStr">
        <is>
          <t>MAZDA</t>
        </is>
      </c>
      <c r="B618" s="32" t="inlineStr">
        <is>
          <t>ZY/ZM/Z6</t>
        </is>
      </c>
      <c r="D618" s="32" t="inlineStr">
        <is>
          <t>R</t>
        </is>
      </c>
      <c r="E618" s="135" t="inlineStr">
        <is>
          <t>Miểng dên</t>
        </is>
      </c>
      <c r="F618" s="135" t="inlineStr">
        <is>
          <t>ZYY1-11-SEO</t>
        </is>
      </c>
      <c r="G618" s="135" t="n"/>
      <c r="H618" s="135" t="inlineStr">
        <is>
          <t>51</t>
        </is>
      </c>
      <c r="I618" s="135" t="inlineStr">
        <is>
          <t>16.7</t>
        </is>
      </c>
      <c r="J618" s="135" t="inlineStr">
        <is>
          <t>1.51</t>
        </is>
      </c>
      <c r="K618" s="135" t="inlineStr">
        <is>
          <t>Bộ</t>
        </is>
      </c>
      <c r="L618" s="135" t="n"/>
      <c r="M618" s="135" t="n"/>
      <c r="N618" s="136" t="n"/>
      <c r="O618" s="136" t="n"/>
      <c r="P618" s="136" t="n"/>
      <c r="Q618" s="136" t="n"/>
      <c r="R618" s="136" t="n"/>
      <c r="S618" s="135" t="inlineStr">
        <is>
          <t>🟢 CÓ</t>
        </is>
      </c>
    </row>
    <row r="619">
      <c r="A619" s="137" t="inlineStr">
        <is>
          <t>◆ MITSUBISHI (122 sản phẩm · 🚢 53 Máy Thủy)</t>
        </is>
      </c>
      <c r="B619" s="138" t="n"/>
      <c r="D619" s="138" t="n"/>
      <c r="E619" s="138" t="n"/>
      <c r="F619" s="138" t="n"/>
      <c r="G619" s="138" t="n"/>
      <c r="H619" s="138" t="n"/>
      <c r="I619" s="138" t="n"/>
      <c r="J619" s="138" t="n"/>
      <c r="K619" s="138" t="n"/>
      <c r="L619" s="138" t="n"/>
      <c r="M619" s="138" t="n"/>
      <c r="N619" s="138" t="n"/>
      <c r="O619" s="138" t="n"/>
      <c r="P619" s="138" t="n"/>
      <c r="Q619" s="138" t="n"/>
      <c r="R619" s="138" t="n"/>
      <c r="S619" s="138" t="n"/>
    </row>
    <row r="620">
      <c r="A620" s="134" t="inlineStr">
        <is>
          <t>MITSUBISHI</t>
        </is>
      </c>
      <c r="B620" s="32" t="inlineStr">
        <is>
          <t>181</t>
        </is>
      </c>
      <c r="D620" s="32" t="inlineStr">
        <is>
          <t>M</t>
        </is>
      </c>
      <c r="E620" s="135" t="inlineStr">
        <is>
          <t>Miểng baze</t>
        </is>
      </c>
      <c r="F620" s="135" t="inlineStr">
        <is>
          <t>7090MA</t>
        </is>
      </c>
      <c r="G620" s="135" t="n"/>
      <c r="H620" s="135" t="inlineStr">
        <is>
          <t>64.02</t>
        </is>
      </c>
      <c r="I620" s="135" t="inlineStr">
        <is>
          <t>18</t>
        </is>
      </c>
      <c r="J620" s="135" t="inlineStr">
        <is>
          <t>1.991</t>
        </is>
      </c>
      <c r="K620" s="135" t="inlineStr">
        <is>
          <t>Bộ</t>
        </is>
      </c>
      <c r="L620" s="135" t="n"/>
      <c r="M620" s="135" t="n"/>
      <c r="N620" s="136" t="n"/>
      <c r="O620" s="136" t="n"/>
      <c r="P620" s="136" t="n"/>
      <c r="Q620" s="136" t="n"/>
      <c r="R620" s="136" t="n"/>
      <c r="S620" s="135" t="inlineStr">
        <is>
          <t>🟢 CÓ</t>
        </is>
      </c>
    </row>
    <row r="621">
      <c r="A621" s="134" t="inlineStr">
        <is>
          <t>MITSUBISHI</t>
        </is>
      </c>
      <c r="B621" s="32" t="inlineStr">
        <is>
          <t>181</t>
        </is>
      </c>
      <c r="D621" s="32" t="inlineStr">
        <is>
          <t>R</t>
        </is>
      </c>
      <c r="E621" s="135" t="inlineStr">
        <is>
          <t>Miểng dên</t>
        </is>
      </c>
      <c r="F621" s="135" t="inlineStr">
        <is>
          <t>6-1735CP</t>
        </is>
      </c>
      <c r="G621" s="135" t="n"/>
      <c r="H621" s="135" t="inlineStr">
        <is>
          <t>53.02</t>
        </is>
      </c>
      <c r="I621" s="135" t="inlineStr">
        <is>
          <t>15.4</t>
        </is>
      </c>
      <c r="J621" s="135" t="inlineStr">
        <is>
          <t>1.49</t>
        </is>
      </c>
      <c r="K621" s="135" t="inlineStr">
        <is>
          <t>Bộ</t>
        </is>
      </c>
      <c r="L621" s="135" t="n"/>
      <c r="M621" s="135" t="n"/>
      <c r="N621" s="136" t="n"/>
      <c r="O621" s="136" t="n"/>
      <c r="P621" s="136" t="n"/>
      <c r="Q621" s="136" t="n"/>
      <c r="R621" s="136" t="n"/>
      <c r="S621" s="135" t="n"/>
    </row>
    <row r="622">
      <c r="A622" s="134" t="inlineStr">
        <is>
          <t>MITSUBISHI</t>
        </is>
      </c>
      <c r="B622" s="32" t="inlineStr">
        <is>
          <t>2G23/G23B/2G24</t>
        </is>
      </c>
      <c r="D622" s="32" t="inlineStr">
        <is>
          <t>M</t>
        </is>
      </c>
      <c r="E622" s="135" t="inlineStr">
        <is>
          <t>Miểng baze</t>
        </is>
      </c>
      <c r="F622" s="135" t="inlineStr">
        <is>
          <t>MD019871</t>
        </is>
      </c>
      <c r="G622" s="135" t="n"/>
      <c r="H622" s="135" t="inlineStr">
        <is>
          <t>47</t>
        </is>
      </c>
      <c r="I622" s="135" t="inlineStr">
        <is>
          <t>19.43</t>
        </is>
      </c>
      <c r="J622" s="135" t="inlineStr">
        <is>
          <t>1.99</t>
        </is>
      </c>
      <c r="K622" s="135" t="inlineStr">
        <is>
          <t>Bộ</t>
        </is>
      </c>
      <c r="L622" s="135" t="n"/>
      <c r="M622" s="135" t="n"/>
      <c r="N622" s="136" t="n"/>
      <c r="O622" s="136" t="n"/>
      <c r="P622" s="136" t="n"/>
      <c r="Q622" s="136" t="n"/>
      <c r="R622" s="136" t="n"/>
      <c r="S622" s="135" t="inlineStr">
        <is>
          <t>🟢 CÓ</t>
        </is>
      </c>
    </row>
    <row r="623">
      <c r="A623" s="134" t="inlineStr">
        <is>
          <t>MITSUBISHI</t>
        </is>
      </c>
      <c r="B623" s="32" t="inlineStr">
        <is>
          <t>2G23/G23B/2G24</t>
        </is>
      </c>
      <c r="D623" s="32" t="inlineStr">
        <is>
          <t>R</t>
        </is>
      </c>
      <c r="E623" s="135" t="inlineStr">
        <is>
          <t>Miểng dên</t>
        </is>
      </c>
      <c r="F623" s="135" t="inlineStr">
        <is>
          <t>MD019635</t>
        </is>
      </c>
      <c r="G623" s="135" t="n"/>
      <c r="H623" s="135" t="inlineStr">
        <is>
          <t>43</t>
        </is>
      </c>
      <c r="I623" s="135" t="inlineStr">
        <is>
          <t>17.13</t>
        </is>
      </c>
      <c r="J623" s="135" t="inlineStr">
        <is>
          <t>1.495</t>
        </is>
      </c>
      <c r="K623" s="135" t="inlineStr">
        <is>
          <t>Bộ</t>
        </is>
      </c>
      <c r="L623" s="135" t="n"/>
      <c r="M623" s="135" t="n"/>
      <c r="N623" s="136" t="n"/>
      <c r="O623" s="136" t="n"/>
      <c r="P623" s="136" t="n"/>
      <c r="Q623" s="136" t="n"/>
      <c r="R623" s="136" t="n"/>
      <c r="S623" s="135" t="inlineStr">
        <is>
          <t>🟢 CÓ</t>
        </is>
      </c>
    </row>
    <row r="624">
      <c r="A624" s="134" t="inlineStr">
        <is>
          <t>MITSUBISHI</t>
        </is>
      </c>
      <c r="B624" s="32" t="inlineStr">
        <is>
          <t>3G81/3G82/3G83</t>
        </is>
      </c>
      <c r="D624" s="32" t="inlineStr">
        <is>
          <t>M</t>
        </is>
      </c>
      <c r="E624" s="135" t="inlineStr">
        <is>
          <t>Miểng baze</t>
        </is>
      </c>
      <c r="F624" s="135" t="inlineStr">
        <is>
          <t>MD114812</t>
        </is>
      </c>
      <c r="G624" s="135" t="n"/>
      <c r="H624" s="135" t="inlineStr">
        <is>
          <t>44</t>
        </is>
      </c>
      <c r="I624" s="135" t="inlineStr">
        <is>
          <t>17.13</t>
        </is>
      </c>
      <c r="J624" s="135" t="inlineStr">
        <is>
          <t>1.99</t>
        </is>
      </c>
      <c r="K624" s="135" t="inlineStr">
        <is>
          <t>Bộ</t>
        </is>
      </c>
      <c r="L624" s="135" t="n"/>
      <c r="M624" s="135" t="n"/>
      <c r="N624" s="136" t="n"/>
      <c r="O624" s="136" t="n"/>
      <c r="P624" s="136" t="n"/>
      <c r="Q624" s="136" t="n"/>
      <c r="R624" s="136" t="n"/>
      <c r="S624" s="135" t="inlineStr">
        <is>
          <t>🟢 CÓ</t>
        </is>
      </c>
    </row>
    <row r="625">
      <c r="A625" s="134" t="inlineStr">
        <is>
          <t>MITSUBISHI</t>
        </is>
      </c>
      <c r="B625" s="32" t="inlineStr">
        <is>
          <t>3G81/3G82/3G83</t>
        </is>
      </c>
      <c r="D625" s="32" t="inlineStr">
        <is>
          <t>R</t>
        </is>
      </c>
      <c r="E625" s="135" t="inlineStr">
        <is>
          <t>Miểng dên</t>
        </is>
      </c>
      <c r="F625" s="135" t="inlineStr">
        <is>
          <t>MD114816</t>
        </is>
      </c>
      <c r="G625" s="135" t="n"/>
      <c r="H625" s="135" t="inlineStr">
        <is>
          <t>39</t>
        </is>
      </c>
      <c r="I625" s="135" t="inlineStr">
        <is>
          <t>14.63</t>
        </is>
      </c>
      <c r="J625" s="135" t="inlineStr">
        <is>
          <t>1.489</t>
        </is>
      </c>
      <c r="K625" s="135" t="inlineStr">
        <is>
          <t>Bộ</t>
        </is>
      </c>
      <c r="L625" s="135" t="n"/>
      <c r="M625" s="135" t="n"/>
      <c r="N625" s="136" t="n"/>
      <c r="O625" s="136" t="n"/>
      <c r="P625" s="136" t="n"/>
      <c r="Q625" s="136" t="n"/>
      <c r="R625" s="136" t="n"/>
      <c r="S625" s="135" t="inlineStr">
        <is>
          <t>🟢 CÓ</t>
        </is>
      </c>
    </row>
    <row r="626">
      <c r="A626" s="134" t="inlineStr">
        <is>
          <t>MITSUBISHI</t>
        </is>
      </c>
      <c r="B626" s="32" t="inlineStr">
        <is>
          <t>4A90/4A91</t>
        </is>
      </c>
      <c r="D626" s="32" t="inlineStr">
        <is>
          <t>M</t>
        </is>
      </c>
      <c r="E626" s="135" t="inlineStr">
        <is>
          <t>Miểng baze</t>
        </is>
      </c>
      <c r="F626" s="135" t="inlineStr">
        <is>
          <t>MN195602-9</t>
        </is>
      </c>
      <c r="G626" s="135" t="n"/>
      <c r="H626" s="135" t="inlineStr">
        <is>
          <t>50</t>
        </is>
      </c>
      <c r="I626" s="135" t="inlineStr">
        <is>
          <t>16.1</t>
        </is>
      </c>
      <c r="J626" s="135" t="inlineStr">
        <is>
          <t>1.99</t>
        </is>
      </c>
      <c r="K626" s="135" t="inlineStr">
        <is>
          <t>Bộ</t>
        </is>
      </c>
      <c r="L626" s="135" t="n"/>
      <c r="M626" s="135" t="n"/>
      <c r="N626" s="136" t="n"/>
      <c r="O626" s="136" t="n"/>
      <c r="P626" s="136" t="n"/>
      <c r="Q626" s="136" t="n"/>
      <c r="R626" s="136" t="n"/>
      <c r="S626" s="135" t="inlineStr">
        <is>
          <t>🟢 CÓ</t>
        </is>
      </c>
    </row>
    <row r="627">
      <c r="A627" s="134" t="inlineStr">
        <is>
          <t>MITSUBISHI</t>
        </is>
      </c>
      <c r="B627" s="32" t="inlineStr">
        <is>
          <t>4A90/4A91</t>
        </is>
      </c>
      <c r="D627" s="32" t="inlineStr">
        <is>
          <t>R</t>
        </is>
      </c>
      <c r="E627" s="135" t="inlineStr">
        <is>
          <t>Miểng dên</t>
        </is>
      </c>
      <c r="F627" s="135" t="inlineStr">
        <is>
          <t>MN195884-6</t>
        </is>
      </c>
      <c r="G627" s="135" t="n"/>
      <c r="H627" s="135" t="inlineStr">
        <is>
          <t>43</t>
        </is>
      </c>
      <c r="I627" s="135" t="inlineStr">
        <is>
          <t>13.63</t>
        </is>
      </c>
      <c r="J627" s="135" t="inlineStr">
        <is>
          <t>1.493</t>
        </is>
      </c>
      <c r="K627" s="135" t="inlineStr">
        <is>
          <t>Bộ</t>
        </is>
      </c>
      <c r="L627" s="135" t="n"/>
      <c r="M627" s="135" t="n"/>
      <c r="N627" s="136" t="n"/>
      <c r="O627" s="136" t="n"/>
      <c r="P627" s="136" t="n"/>
      <c r="Q627" s="136" t="n"/>
      <c r="R627" s="136" t="n"/>
      <c r="S627" s="135" t="inlineStr">
        <is>
          <t>🟢 CÓ</t>
        </is>
      </c>
    </row>
    <row r="628">
      <c r="A628" s="134" t="inlineStr">
        <is>
          <t>MITSUBISHI</t>
        </is>
      </c>
      <c r="B628" s="32" t="inlineStr">
        <is>
          <t>4B10/4B11/4B11TC/4B12</t>
        </is>
      </c>
      <c r="D628" s="32" t="inlineStr">
        <is>
          <t>M</t>
        </is>
      </c>
      <c r="E628" s="135" t="inlineStr">
        <is>
          <t>Miểng baze</t>
        </is>
      </c>
      <c r="F628" s="135" t="inlineStr">
        <is>
          <t>5M7191A</t>
        </is>
      </c>
      <c r="G628" s="135" t="n"/>
      <c r="H628" s="135" t="inlineStr">
        <is>
          <t>56.007</t>
        </is>
      </c>
      <c r="I628" s="135" t="inlineStr">
        <is>
          <t>18</t>
        </is>
      </c>
      <c r="J628" s="135" t="inlineStr">
        <is>
          <t>2.005</t>
        </is>
      </c>
      <c r="K628" s="135" t="inlineStr">
        <is>
          <t>Bộ</t>
        </is>
      </c>
      <c r="L628" s="135" t="n"/>
      <c r="M628" s="135" t="n"/>
      <c r="N628" s="136" t="n"/>
      <c r="O628" s="136" t="n"/>
      <c r="P628" s="136" t="n"/>
      <c r="Q628" s="136" t="n"/>
      <c r="R628" s="136" t="n"/>
      <c r="S628" s="135" t="inlineStr">
        <is>
          <t>🟢 CÓ</t>
        </is>
      </c>
    </row>
    <row r="629">
      <c r="A629" s="134" t="inlineStr">
        <is>
          <t>MITSUBISHI</t>
        </is>
      </c>
      <c r="B629" s="32" t="inlineStr">
        <is>
          <t>4B10/4B11/4B11TC/4B12</t>
        </is>
      </c>
      <c r="D629" s="32" t="inlineStr">
        <is>
          <t>R</t>
        </is>
      </c>
      <c r="E629" s="135" t="inlineStr">
        <is>
          <t>Miểng dên</t>
        </is>
      </c>
      <c r="F629" s="135" t="inlineStr">
        <is>
          <t>4B7190A</t>
        </is>
      </c>
      <c r="G629" s="135" t="n"/>
      <c r="H629" s="135" t="inlineStr">
        <is>
          <t>51.02</t>
        </is>
      </c>
      <c r="I629" s="135" t="inlineStr">
        <is>
          <t>17</t>
        </is>
      </c>
      <c r="J629" s="135" t="inlineStr">
        <is>
          <t>1.483</t>
        </is>
      </c>
      <c r="K629" s="135" t="inlineStr">
        <is>
          <t>Bộ</t>
        </is>
      </c>
      <c r="L629" s="135" t="n"/>
      <c r="M629" s="135" t="n"/>
      <c r="N629" s="136" t="n"/>
      <c r="O629" s="136" t="n"/>
      <c r="P629" s="136" t="n"/>
      <c r="Q629" s="136" t="n"/>
      <c r="R629" s="136" t="n"/>
      <c r="S629" s="135" t="inlineStr">
        <is>
          <t>🟢 CÓ</t>
        </is>
      </c>
    </row>
    <row r="630">
      <c r="A630" s="134" t="inlineStr">
        <is>
          <t>MITSUBISHI</t>
        </is>
      </c>
      <c r="B630" s="32" t="inlineStr">
        <is>
          <t>4D55/4D55-T/4D56/4D56-T</t>
        </is>
      </c>
      <c r="C630" t="inlineStr">
        <is>
          <t>91.1</t>
        </is>
      </c>
      <c r="D630" s="32" t="inlineStr">
        <is>
          <t>M</t>
        </is>
      </c>
      <c r="E630" s="135" t="inlineStr">
        <is>
          <t>Miểng baze</t>
        </is>
      </c>
      <c r="F630" s="135" t="inlineStr">
        <is>
          <t>MD050360</t>
        </is>
      </c>
      <c r="G630" s="135" t="n"/>
      <c r="H630" s="135" t="inlineStr">
        <is>
          <t>70</t>
        </is>
      </c>
      <c r="I630" s="135" t="inlineStr">
        <is>
          <t>25.13</t>
        </is>
      </c>
      <c r="J630" s="135" t="inlineStr">
        <is>
          <t>1.99</t>
        </is>
      </c>
      <c r="K630" s="135" t="inlineStr">
        <is>
          <t>Bộ</t>
        </is>
      </c>
      <c r="L630" s="135" t="n"/>
      <c r="M630" s="135" t="n"/>
      <c r="N630" s="136" t="n"/>
      <c r="O630" s="136" t="n"/>
      <c r="P630" s="136" t="n"/>
      <c r="Q630" s="136" t="n"/>
      <c r="R630" s="136" t="n"/>
      <c r="S630" s="135" t="inlineStr">
        <is>
          <t>🟢 CÓ</t>
        </is>
      </c>
    </row>
    <row r="631">
      <c r="A631" s="134" t="inlineStr">
        <is>
          <t>MITSUBISHI</t>
        </is>
      </c>
      <c r="B631" s="32" t="inlineStr">
        <is>
          <t>4D55/4D55-T/4D56/4D56-T</t>
        </is>
      </c>
      <c r="C631" t="inlineStr">
        <is>
          <t>91.1</t>
        </is>
      </c>
      <c r="D631" s="32" t="inlineStr">
        <is>
          <t>R</t>
        </is>
      </c>
      <c r="E631" s="135" t="inlineStr">
        <is>
          <t>Miểng dên</t>
        </is>
      </c>
      <c r="F631" s="135" t="inlineStr">
        <is>
          <t>MD026430</t>
        </is>
      </c>
      <c r="G631" s="135" t="n"/>
      <c r="H631" s="135" t="inlineStr">
        <is>
          <t>56.007</t>
        </is>
      </c>
      <c r="I631" s="135" t="inlineStr">
        <is>
          <t>25.13</t>
        </is>
      </c>
      <c r="J631" s="135" t="inlineStr">
        <is>
          <t>1.493</t>
        </is>
      </c>
      <c r="K631" s="135" t="inlineStr">
        <is>
          <t>Bộ</t>
        </is>
      </c>
      <c r="L631" s="135" t="n"/>
      <c r="M631" s="135" t="n"/>
      <c r="N631" s="136" t="n"/>
      <c r="O631" s="136" t="n"/>
      <c r="P631" s="136" t="n"/>
      <c r="Q631" s="136" t="n"/>
      <c r="R631" s="136" t="n"/>
      <c r="S631" s="135" t="inlineStr">
        <is>
          <t>🟢 CÓ</t>
        </is>
      </c>
    </row>
    <row r="632">
      <c r="A632" s="134" t="inlineStr">
        <is>
          <t>MITSUBISHI</t>
        </is>
      </c>
      <c r="B632" s="32" t="inlineStr">
        <is>
          <t>4D56-Ti</t>
        </is>
      </c>
      <c r="D632" s="32" t="inlineStr">
        <is>
          <t>M</t>
        </is>
      </c>
      <c r="E632" s="135" t="inlineStr">
        <is>
          <t>Miểng baze</t>
        </is>
      </c>
      <c r="F632" s="135" t="inlineStr">
        <is>
          <t>MD310665</t>
        </is>
      </c>
      <c r="G632" s="135" t="n"/>
      <c r="H632" s="135" t="inlineStr">
        <is>
          <t>70</t>
        </is>
      </c>
      <c r="I632" s="135" t="inlineStr">
        <is>
          <t>25.13</t>
        </is>
      </c>
      <c r="J632" s="135" t="inlineStr">
        <is>
          <t>1.99</t>
        </is>
      </c>
      <c r="K632" s="135" t="inlineStr">
        <is>
          <t>Bộ</t>
        </is>
      </c>
      <c r="L632" s="135" t="n"/>
      <c r="M632" s="135" t="n"/>
      <c r="N632" s="136" t="n"/>
      <c r="O632" s="136" t="n"/>
      <c r="P632" s="136" t="n"/>
      <c r="Q632" s="136" t="n"/>
      <c r="R632" s="136" t="n"/>
      <c r="S632" s="135" t="inlineStr">
        <is>
          <t>🟢 CÓ</t>
        </is>
      </c>
    </row>
    <row r="633">
      <c r="A633" s="134" t="inlineStr">
        <is>
          <t>MITSUBISHI</t>
        </is>
      </c>
      <c r="B633" s="32" t="inlineStr">
        <is>
          <t>4D56-Ti</t>
        </is>
      </c>
      <c r="D633" s="32" t="inlineStr">
        <is>
          <t>R</t>
        </is>
      </c>
      <c r="E633" s="135" t="inlineStr">
        <is>
          <t>Miểng dên</t>
        </is>
      </c>
      <c r="F633" s="135" t="inlineStr">
        <is>
          <t>1115A117</t>
        </is>
      </c>
      <c r="G633" s="135" t="n"/>
      <c r="H633" s="135" t="inlineStr">
        <is>
          <t>60</t>
        </is>
      </c>
      <c r="I633" s="135" t="inlineStr">
        <is>
          <t>25.1</t>
        </is>
      </c>
      <c r="J633" s="135" t="inlineStr">
        <is>
          <t>1.493</t>
        </is>
      </c>
      <c r="K633" s="135" t="inlineStr">
        <is>
          <t>Bộ</t>
        </is>
      </c>
      <c r="L633" s="135" t="n"/>
      <c r="M633" s="135" t="n"/>
      <c r="N633" s="136" t="n"/>
      <c r="O633" s="136" t="n"/>
      <c r="P633" s="136" t="n"/>
      <c r="Q633" s="136" t="n"/>
      <c r="R633" s="136" t="n"/>
      <c r="S633" s="135" t="inlineStr">
        <is>
          <t>🟢 CÓ</t>
        </is>
      </c>
    </row>
    <row r="634">
      <c r="A634" s="134" t="inlineStr">
        <is>
          <t>MITSUBISHI</t>
        </is>
      </c>
      <c r="B634" s="32" t="inlineStr">
        <is>
          <t>4D65/4D65-T</t>
        </is>
      </c>
      <c r="D634" s="32" t="inlineStr">
        <is>
          <t>M</t>
        </is>
      </c>
      <c r="E634" s="135" t="inlineStr">
        <is>
          <t>Miểng baze</t>
        </is>
      </c>
      <c r="F634" s="135" t="inlineStr">
        <is>
          <t>MD091399</t>
        </is>
      </c>
      <c r="G634" s="135" t="n"/>
      <c r="H634" s="135" t="inlineStr">
        <is>
          <t>61</t>
        </is>
      </c>
      <c r="I634" s="135" t="inlineStr">
        <is>
          <t>23.13</t>
        </is>
      </c>
      <c r="J634" s="135" t="inlineStr">
        <is>
          <t>1.99</t>
        </is>
      </c>
      <c r="K634" s="135" t="inlineStr">
        <is>
          <t>Bộ</t>
        </is>
      </c>
      <c r="L634" s="135" t="n"/>
      <c r="M634" s="135" t="n"/>
      <c r="N634" s="136" t="n"/>
      <c r="O634" s="136" t="n"/>
      <c r="P634" s="136" t="n"/>
      <c r="Q634" s="136" t="n"/>
      <c r="R634" s="136" t="n"/>
      <c r="S634" s="135" t="inlineStr">
        <is>
          <t>🟢 CÓ</t>
        </is>
      </c>
    </row>
    <row r="635">
      <c r="A635" s="134" t="inlineStr">
        <is>
          <t>MITSUBISHI</t>
        </is>
      </c>
      <c r="B635" s="32" t="inlineStr">
        <is>
          <t>4D65/4D65-T</t>
        </is>
      </c>
      <c r="D635" s="32" t="inlineStr">
        <is>
          <t>R</t>
        </is>
      </c>
      <c r="E635" s="135" t="inlineStr">
        <is>
          <t>Miểng dên</t>
        </is>
      </c>
      <c r="F635" s="135" t="inlineStr">
        <is>
          <t>MD071298</t>
        </is>
      </c>
      <c r="G635" s="135" t="n"/>
      <c r="H635" s="135" t="inlineStr">
        <is>
          <t>48</t>
        </is>
      </c>
      <c r="I635" s="135" t="inlineStr">
        <is>
          <t>23.63</t>
        </is>
      </c>
      <c r="J635" s="135" t="inlineStr">
        <is>
          <t>1.493</t>
        </is>
      </c>
      <c r="K635" s="135" t="inlineStr">
        <is>
          <t>Bộ</t>
        </is>
      </c>
      <c r="L635" s="135" t="n"/>
      <c r="M635" s="135" t="n"/>
      <c r="N635" s="136" t="n"/>
      <c r="O635" s="136" t="n"/>
      <c r="P635" s="136" t="n"/>
      <c r="Q635" s="136" t="n"/>
      <c r="R635" s="136" t="n"/>
      <c r="S635" s="135" t="inlineStr">
        <is>
          <t>🟢 CÓ</t>
        </is>
      </c>
    </row>
    <row r="636">
      <c r="A636" s="134" t="inlineStr">
        <is>
          <t>MITSUBISHI</t>
        </is>
      </c>
      <c r="B636" s="32" t="inlineStr">
        <is>
          <t>4D68</t>
        </is>
      </c>
      <c r="D636" s="32" t="inlineStr">
        <is>
          <t>M</t>
        </is>
      </c>
      <c r="E636" s="135" t="inlineStr">
        <is>
          <t>Miểng baze</t>
        </is>
      </c>
      <c r="F636" s="135" t="inlineStr">
        <is>
          <t>MD195926</t>
        </is>
      </c>
      <c r="G636" s="135" t="n"/>
      <c r="H636" s="135" t="inlineStr">
        <is>
          <t>61</t>
        </is>
      </c>
      <c r="I636" s="135" t="inlineStr">
        <is>
          <t>20.63</t>
        </is>
      </c>
      <c r="J636" s="135" t="inlineStr">
        <is>
          <t>2.003</t>
        </is>
      </c>
      <c r="K636" s="135" t="inlineStr">
        <is>
          <t>Bộ</t>
        </is>
      </c>
      <c r="L636" s="135" t="n"/>
      <c r="M636" s="135" t="n"/>
      <c r="N636" s="136" t="n"/>
      <c r="O636" s="136" t="n"/>
      <c r="P636" s="136" t="n"/>
      <c r="Q636" s="136" t="n"/>
      <c r="R636" s="136" t="n"/>
      <c r="S636" s="135" t="inlineStr">
        <is>
          <t>🟢 CÓ</t>
        </is>
      </c>
    </row>
    <row r="637">
      <c r="A637" s="134" t="inlineStr">
        <is>
          <t>MITSUBISHI</t>
        </is>
      </c>
      <c r="B637" s="32" t="inlineStr">
        <is>
          <t>4D68</t>
        </is>
      </c>
      <c r="D637" s="32" t="inlineStr">
        <is>
          <t>R</t>
        </is>
      </c>
      <c r="E637" s="135" t="inlineStr">
        <is>
          <t>Miểng dên</t>
        </is>
      </c>
      <c r="F637" s="135" t="inlineStr">
        <is>
          <t>MD32315</t>
        </is>
      </c>
      <c r="G637" s="135" t="n"/>
      <c r="H637" s="135" t="inlineStr">
        <is>
          <t>48</t>
        </is>
      </c>
      <c r="I637" s="135" t="inlineStr">
        <is>
          <t>21.23</t>
        </is>
      </c>
      <c r="J637" s="135" t="inlineStr">
        <is>
          <t>1.499</t>
        </is>
      </c>
      <c r="K637" s="135" t="inlineStr">
        <is>
          <t>Bộ</t>
        </is>
      </c>
      <c r="L637" s="135" t="n"/>
      <c r="M637" s="135" t="n"/>
      <c r="N637" s="136" t="n"/>
      <c r="O637" s="136" t="n"/>
      <c r="P637" s="136" t="n"/>
      <c r="Q637" s="136" t="n"/>
      <c r="R637" s="136" t="n"/>
      <c r="S637" s="135" t="inlineStr">
        <is>
          <t>🟢 CÓ</t>
        </is>
      </c>
    </row>
    <row r="638">
      <c r="A638" s="134" t="inlineStr">
        <is>
          <t>MITSUBISHI</t>
        </is>
      </c>
      <c r="B638" s="32" t="inlineStr">
        <is>
          <t>4G30/G31B/4G41/G32B/4G32/G33B/4G33/4G35/4G36/G37B/4G37/G62B/4G62/G63B/4G63/G64B/4G64</t>
        </is>
      </c>
      <c r="D638" s="32" t="inlineStr">
        <is>
          <t>M</t>
        </is>
      </c>
      <c r="E638" s="135" t="inlineStr">
        <is>
          <t>Miểng baze</t>
        </is>
      </c>
      <c r="F638" s="135" t="inlineStr">
        <is>
          <t>MD091399</t>
        </is>
      </c>
      <c r="G638" s="135" t="n"/>
      <c r="H638" s="135" t="inlineStr">
        <is>
          <t>61</t>
        </is>
      </c>
      <c r="I638" s="135" t="inlineStr">
        <is>
          <t>23.13</t>
        </is>
      </c>
      <c r="J638" s="135" t="inlineStr">
        <is>
          <t>1.99</t>
        </is>
      </c>
      <c r="K638" s="135" t="inlineStr">
        <is>
          <t>Bộ</t>
        </is>
      </c>
      <c r="L638" s="135" t="n"/>
      <c r="M638" s="135" t="n"/>
      <c r="N638" s="136" t="n"/>
      <c r="O638" s="136" t="n"/>
      <c r="P638" s="136" t="n"/>
      <c r="Q638" s="136" t="n"/>
      <c r="R638" s="136" t="n"/>
      <c r="S638" s="135" t="inlineStr">
        <is>
          <t>🟢 CÓ</t>
        </is>
      </c>
    </row>
    <row r="639">
      <c r="A639" s="134" t="inlineStr">
        <is>
          <t>MITSUBISHI</t>
        </is>
      </c>
      <c r="B639" s="32" t="inlineStr">
        <is>
          <t>4G30/G31B/4G41/G32B/4G32/G33B/4G33/4G35/4G36/G37B/4G37/G62B/4G62/G63B/4G63/G64B/4G64</t>
        </is>
      </c>
      <c r="D639" s="32" t="inlineStr">
        <is>
          <t>R</t>
        </is>
      </c>
      <c r="E639" s="135" t="inlineStr">
        <is>
          <t>Miểng dên</t>
        </is>
      </c>
      <c r="F639" s="135" t="inlineStr">
        <is>
          <t>MD071298</t>
        </is>
      </c>
      <c r="G639" s="135" t="n"/>
      <c r="H639" s="135" t="inlineStr">
        <is>
          <t>48</t>
        </is>
      </c>
      <c r="I639" s="135" t="inlineStr">
        <is>
          <t>23.63</t>
        </is>
      </c>
      <c r="J639" s="135" t="inlineStr">
        <is>
          <t>1.493</t>
        </is>
      </c>
      <c r="K639" s="135" t="inlineStr">
        <is>
          <t>Bộ</t>
        </is>
      </c>
      <c r="L639" s="135" t="n"/>
      <c r="M639" s="135" t="n"/>
      <c r="N639" s="136" t="n"/>
      <c r="O639" s="136" t="n"/>
      <c r="P639" s="136" t="n"/>
      <c r="Q639" s="136" t="n"/>
      <c r="R639" s="136" t="n"/>
      <c r="S639" s="135" t="inlineStr">
        <is>
          <t>🟢 CÓ</t>
        </is>
      </c>
    </row>
    <row r="640">
      <c r="A640" s="134" t="inlineStr">
        <is>
          <t>MITSUBISHI</t>
        </is>
      </c>
      <c r="B640" s="32" t="inlineStr">
        <is>
          <t>4G41/4G42/KE43/KE44/KE46</t>
        </is>
      </c>
      <c r="D640" s="32" t="inlineStr">
        <is>
          <t>M</t>
        </is>
      </c>
      <c r="E640" s="135" t="inlineStr">
        <is>
          <t>Miểng baze</t>
        </is>
      </c>
      <c r="F640" s="135" t="inlineStr">
        <is>
          <t>MD010780</t>
        </is>
      </c>
      <c r="G640" s="135" t="n"/>
      <c r="H640" s="135" t="inlineStr">
        <is>
          <t>68</t>
        </is>
      </c>
      <c r="I640" s="135" t="inlineStr">
        <is>
          <t>25.13</t>
        </is>
      </c>
      <c r="J640" s="135" t="inlineStr">
        <is>
          <t>1.993</t>
        </is>
      </c>
      <c r="K640" s="135" t="inlineStr">
        <is>
          <t>Bộ</t>
        </is>
      </c>
      <c r="L640" s="135" t="n"/>
      <c r="M640" s="135" t="n"/>
      <c r="N640" s="136" t="n"/>
      <c r="O640" s="136" t="n"/>
      <c r="P640" s="136" t="n"/>
      <c r="Q640" s="136" t="n"/>
      <c r="R640" s="136" t="n"/>
      <c r="S640" s="135" t="inlineStr">
        <is>
          <t>🟢 CÓ</t>
        </is>
      </c>
    </row>
    <row r="641">
      <c r="A641" s="134" t="inlineStr">
        <is>
          <t>MITSUBISHI</t>
        </is>
      </c>
      <c r="B641" s="32" t="inlineStr">
        <is>
          <t>4G41/4G42/KE43/KE44/KE46</t>
        </is>
      </c>
      <c r="D641" s="32" t="inlineStr">
        <is>
          <t>R</t>
        </is>
      </c>
      <c r="E641" s="135" t="inlineStr">
        <is>
          <t>Miểng dên</t>
        </is>
      </c>
      <c r="F641" s="135" t="inlineStr">
        <is>
          <t>MD010859</t>
        </is>
      </c>
      <c r="G641" s="135" t="n"/>
      <c r="H641" s="135" t="inlineStr">
        <is>
          <t>55</t>
        </is>
      </c>
      <c r="I641" s="135" t="inlineStr">
        <is>
          <t>22.13</t>
        </is>
      </c>
      <c r="J641" s="135" t="inlineStr">
        <is>
          <t>1.493</t>
        </is>
      </c>
      <c r="K641" s="135" t="inlineStr">
        <is>
          <t>Bộ</t>
        </is>
      </c>
      <c r="L641" s="135" t="n"/>
      <c r="M641" s="135" t="n"/>
      <c r="N641" s="136" t="n"/>
      <c r="O641" s="136" t="n"/>
      <c r="P641" s="136" t="n"/>
      <c r="Q641" s="136" t="n"/>
      <c r="R641" s="136" t="n"/>
      <c r="S641" s="135" t="inlineStr">
        <is>
          <t>🟢 CÓ</t>
        </is>
      </c>
    </row>
    <row r="642">
      <c r="A642" s="134" t="inlineStr">
        <is>
          <t>MITSUBISHI</t>
        </is>
      </c>
      <c r="B642" s="32" t="inlineStr">
        <is>
          <t>4G63/4G64</t>
        </is>
      </c>
      <c r="D642" s="32" t="inlineStr">
        <is>
          <t>M</t>
        </is>
      </c>
      <c r="E642" s="135" t="inlineStr">
        <is>
          <t>Miểng baze</t>
        </is>
      </c>
      <c r="F642" s="135" t="inlineStr">
        <is>
          <t>MD195906</t>
        </is>
      </c>
      <c r="G642" s="135" t="n"/>
      <c r="H642" s="135" t="inlineStr">
        <is>
          <t>61</t>
        </is>
      </c>
      <c r="I642" s="135" t="inlineStr">
        <is>
          <t>20.63</t>
        </is>
      </c>
      <c r="J642" s="135" t="inlineStr">
        <is>
          <t>1.99</t>
        </is>
      </c>
      <c r="K642" s="135" t="inlineStr">
        <is>
          <t>Bộ</t>
        </is>
      </c>
      <c r="L642" s="135" t="n"/>
      <c r="M642" s="135" t="n"/>
      <c r="N642" s="136" t="n"/>
      <c r="O642" s="136" t="n"/>
      <c r="P642" s="136" t="n"/>
      <c r="Q642" s="136" t="n"/>
      <c r="R642" s="136" t="n"/>
      <c r="S642" s="135" t="inlineStr">
        <is>
          <t>🟢 CÓ</t>
        </is>
      </c>
    </row>
    <row r="643">
      <c r="A643" s="134" t="inlineStr">
        <is>
          <t>MITSUBISHI</t>
        </is>
      </c>
      <c r="B643" s="32" t="inlineStr">
        <is>
          <t>4G63/4G64</t>
        </is>
      </c>
      <c r="D643" s="32" t="inlineStr">
        <is>
          <t>R</t>
        </is>
      </c>
      <c r="E643" s="135" t="inlineStr">
        <is>
          <t>Miểng dên</t>
        </is>
      </c>
      <c r="F643" s="135" t="inlineStr">
        <is>
          <t>MD327503</t>
        </is>
      </c>
      <c r="G643" s="135" t="n"/>
      <c r="H643" s="135" t="inlineStr">
        <is>
          <t>48</t>
        </is>
      </c>
      <c r="I643" s="135" t="inlineStr">
        <is>
          <t>21.23</t>
        </is>
      </c>
      <c r="J643" s="135" t="inlineStr">
        <is>
          <t>1.49</t>
        </is>
      </c>
      <c r="K643" s="135" t="inlineStr">
        <is>
          <t>Bộ</t>
        </is>
      </c>
      <c r="L643" s="135" t="n"/>
      <c r="M643" s="135" t="n"/>
      <c r="N643" s="136" t="n"/>
      <c r="O643" s="136" t="n"/>
      <c r="P643" s="136" t="n"/>
      <c r="Q643" s="136" t="n"/>
      <c r="R643" s="136" t="n"/>
      <c r="S643" s="135" t="inlineStr">
        <is>
          <t>🟢 CÓ</t>
        </is>
      </c>
    </row>
    <row r="644">
      <c r="A644" s="134" t="inlineStr">
        <is>
          <t>MITSUBISHI</t>
        </is>
      </c>
      <c r="B644" s="32" t="inlineStr">
        <is>
          <t>4G81/4G82/4G83</t>
        </is>
      </c>
      <c r="D644" s="32" t="inlineStr">
        <is>
          <t>M</t>
        </is>
      </c>
      <c r="E644" s="135" t="inlineStr">
        <is>
          <t>Miểng baze</t>
        </is>
      </c>
      <c r="F644" s="135" t="inlineStr">
        <is>
          <t>MD114812</t>
        </is>
      </c>
      <c r="G644" s="135" t="n"/>
      <c r="H644" s="135" t="inlineStr">
        <is>
          <t>44</t>
        </is>
      </c>
      <c r="I644" s="135" t="inlineStr">
        <is>
          <t>17.13</t>
        </is>
      </c>
      <c r="J644" s="135" t="inlineStr">
        <is>
          <t>1.99</t>
        </is>
      </c>
      <c r="K644" s="135" t="inlineStr">
        <is>
          <t>Bộ</t>
        </is>
      </c>
      <c r="L644" s="135" t="n"/>
      <c r="M644" s="135" t="n"/>
      <c r="N644" s="136" t="n"/>
      <c r="O644" s="136" t="n"/>
      <c r="P644" s="136" t="n"/>
      <c r="Q644" s="136" t="n"/>
      <c r="R644" s="136" t="n"/>
      <c r="S644" s="135" t="inlineStr">
        <is>
          <t>🟢 CÓ</t>
        </is>
      </c>
    </row>
    <row r="645">
      <c r="A645" s="134" t="inlineStr">
        <is>
          <t>MITSUBISHI</t>
        </is>
      </c>
      <c r="B645" s="32" t="inlineStr">
        <is>
          <t>4G81/4G82/4G83</t>
        </is>
      </c>
      <c r="D645" s="32" t="inlineStr">
        <is>
          <t>R</t>
        </is>
      </c>
      <c r="E645" s="135" t="inlineStr">
        <is>
          <t>Miểng dên</t>
        </is>
      </c>
      <c r="F645" s="135" t="inlineStr">
        <is>
          <t>MD114816</t>
        </is>
      </c>
      <c r="G645" s="135" t="n"/>
      <c r="H645" s="135" t="inlineStr">
        <is>
          <t>39</t>
        </is>
      </c>
      <c r="I645" s="135" t="inlineStr">
        <is>
          <t>14.63</t>
        </is>
      </c>
      <c r="J645" s="135" t="inlineStr">
        <is>
          <t>1.489</t>
        </is>
      </c>
      <c r="K645" s="135" t="inlineStr">
        <is>
          <t>Bộ</t>
        </is>
      </c>
      <c r="L645" s="135" t="n"/>
      <c r="M645" s="135" t="n"/>
      <c r="N645" s="136" t="n"/>
      <c r="O645" s="136" t="n"/>
      <c r="P645" s="136" t="n"/>
      <c r="Q645" s="136" t="n"/>
      <c r="R645" s="136" t="n"/>
      <c r="S645" s="135" t="inlineStr">
        <is>
          <t>🟢 CÓ</t>
        </is>
      </c>
    </row>
    <row r="646">
      <c r="A646" s="134" t="inlineStr">
        <is>
          <t>MITSUBISHI</t>
        </is>
      </c>
      <c r="B646" s="32" t="inlineStr">
        <is>
          <t>4G91/4G93</t>
        </is>
      </c>
      <c r="D646" s="32" t="inlineStr">
        <is>
          <t>M</t>
        </is>
      </c>
      <c r="E646" s="135" t="inlineStr">
        <is>
          <t>Miểng baze</t>
        </is>
      </c>
      <c r="F646" s="135" t="inlineStr">
        <is>
          <t>MD174857</t>
        </is>
      </c>
      <c r="G646" s="135" t="n"/>
      <c r="H646" s="135" t="inlineStr">
        <is>
          <t>54</t>
        </is>
      </c>
      <c r="I646" s="135" t="inlineStr">
        <is>
          <t>19.13</t>
        </is>
      </c>
      <c r="J646" s="135" t="inlineStr">
        <is>
          <t>1.99</t>
        </is>
      </c>
      <c r="K646" s="135" t="inlineStr">
        <is>
          <t>Bộ</t>
        </is>
      </c>
      <c r="L646" s="135" t="n"/>
      <c r="M646" s="135" t="n"/>
      <c r="N646" s="136" t="n"/>
      <c r="O646" s="136" t="n"/>
      <c r="P646" s="136" t="n"/>
      <c r="Q646" s="136" t="n"/>
      <c r="R646" s="136" t="n"/>
      <c r="S646" s="135" t="inlineStr">
        <is>
          <t>🟢 CÓ</t>
        </is>
      </c>
    </row>
    <row r="647">
      <c r="A647" s="134" t="inlineStr">
        <is>
          <t>MITSUBISHI</t>
        </is>
      </c>
      <c r="B647" s="32" t="inlineStr">
        <is>
          <t>4G91/4G93</t>
        </is>
      </c>
      <c r="D647" s="32" t="inlineStr">
        <is>
          <t>R</t>
        </is>
      </c>
      <c r="E647" s="135" t="inlineStr">
        <is>
          <t>Miểng dên</t>
        </is>
      </c>
      <c r="F647" s="135" t="inlineStr">
        <is>
          <t>MD174884</t>
        </is>
      </c>
      <c r="G647" s="135" t="n"/>
      <c r="H647" s="135" t="inlineStr">
        <is>
          <t>48</t>
        </is>
      </c>
      <c r="I647" s="135" t="inlineStr">
        <is>
          <t>16.8</t>
        </is>
      </c>
      <c r="J647" s="135" t="inlineStr">
        <is>
          <t>1.49</t>
        </is>
      </c>
      <c r="K647" s="135" t="inlineStr">
        <is>
          <t>Bộ</t>
        </is>
      </c>
      <c r="L647" s="135" t="n"/>
      <c r="M647" s="135" t="n"/>
      <c r="N647" s="136" t="n"/>
      <c r="O647" s="136" t="n"/>
      <c r="P647" s="136" t="n"/>
      <c r="Q647" s="136" t="n"/>
      <c r="R647" s="136" t="n"/>
      <c r="S647" s="135" t="inlineStr">
        <is>
          <t>🟢 CÓ</t>
        </is>
      </c>
    </row>
    <row r="648">
      <c r="A648" s="134" t="inlineStr">
        <is>
          <t>MITSUBISHI</t>
        </is>
      </c>
      <c r="B648" s="32" t="inlineStr">
        <is>
          <t>4G92</t>
        </is>
      </c>
      <c r="D648" s="32" t="inlineStr">
        <is>
          <t>M</t>
        </is>
      </c>
      <c r="E648" s="135" t="inlineStr">
        <is>
          <t>Miểng baze</t>
        </is>
      </c>
      <c r="F648" s="135" t="inlineStr">
        <is>
          <t>MD194178</t>
        </is>
      </c>
      <c r="G648" s="135" t="n"/>
      <c r="H648" s="135" t="inlineStr">
        <is>
          <t>54</t>
        </is>
      </c>
      <c r="I648" s="135" t="inlineStr">
        <is>
          <t>19.13</t>
        </is>
      </c>
      <c r="J648" s="135" t="inlineStr">
        <is>
          <t>1.99</t>
        </is>
      </c>
      <c r="K648" s="135" t="inlineStr">
        <is>
          <t>Bộ</t>
        </is>
      </c>
      <c r="L648" s="135" t="n"/>
      <c r="M648" s="135" t="n"/>
      <c r="N648" s="136" t="n"/>
      <c r="O648" s="136" t="n"/>
      <c r="P648" s="136" t="n"/>
      <c r="Q648" s="136" t="n"/>
      <c r="R648" s="136" t="n"/>
      <c r="S648" s="135" t="inlineStr">
        <is>
          <t>🟢 CÓ</t>
        </is>
      </c>
    </row>
    <row r="649">
      <c r="A649" s="134" t="inlineStr">
        <is>
          <t>MITSUBISHI</t>
        </is>
      </c>
      <c r="B649" s="32" t="inlineStr">
        <is>
          <t>4G92</t>
        </is>
      </c>
      <c r="D649" s="32" t="inlineStr">
        <is>
          <t>R</t>
        </is>
      </c>
      <c r="E649" s="135" t="inlineStr">
        <is>
          <t>Miểng dên</t>
        </is>
      </c>
      <c r="F649" s="135" t="inlineStr">
        <is>
          <t>MD177046</t>
        </is>
      </c>
      <c r="G649" s="135" t="n"/>
      <c r="H649" s="135" t="inlineStr">
        <is>
          <t>48</t>
        </is>
      </c>
      <c r="I649" s="135" t="inlineStr">
        <is>
          <t>16.8</t>
        </is>
      </c>
      <c r="J649" s="135" t="inlineStr">
        <is>
          <t>1.49</t>
        </is>
      </c>
      <c r="K649" s="135" t="inlineStr">
        <is>
          <t>Bộ</t>
        </is>
      </c>
      <c r="L649" s="135" t="n"/>
      <c r="M649" s="135" t="n"/>
      <c r="N649" s="136" t="n"/>
      <c r="O649" s="136" t="n"/>
      <c r="P649" s="136" t="n"/>
      <c r="Q649" s="136" t="n"/>
      <c r="R649" s="136" t="n"/>
      <c r="S649" s="135" t="inlineStr">
        <is>
          <t>🟢 CÓ</t>
        </is>
      </c>
    </row>
    <row r="650">
      <c r="A650" s="134" t="inlineStr">
        <is>
          <t>MITSUBISHI</t>
        </is>
      </c>
      <c r="B650" s="32" t="inlineStr">
        <is>
          <t>4G92/4G93-T</t>
        </is>
      </c>
      <c r="D650" s="32" t="inlineStr">
        <is>
          <t>M</t>
        </is>
      </c>
      <c r="E650" s="135" t="inlineStr">
        <is>
          <t>Miểng baze</t>
        </is>
      </c>
      <c r="F650" s="135" t="inlineStr">
        <is>
          <t>MD174857</t>
        </is>
      </c>
      <c r="G650" s="135" t="n"/>
      <c r="H650" s="135" t="inlineStr">
        <is>
          <t>54</t>
        </is>
      </c>
      <c r="I650" s="135" t="inlineStr">
        <is>
          <t>19.13</t>
        </is>
      </c>
      <c r="J650" s="135" t="inlineStr">
        <is>
          <t>1.99</t>
        </is>
      </c>
      <c r="K650" s="135" t="inlineStr">
        <is>
          <t>Bộ</t>
        </is>
      </c>
      <c r="L650" s="135" t="n"/>
      <c r="M650" s="135" t="n"/>
      <c r="N650" s="136" t="n"/>
      <c r="O650" s="136" t="n"/>
      <c r="P650" s="136" t="n"/>
      <c r="Q650" s="136" t="n"/>
      <c r="R650" s="136" t="n"/>
      <c r="S650" s="135" t="inlineStr">
        <is>
          <t>🟢 CÓ</t>
        </is>
      </c>
    </row>
    <row r="651">
      <c r="A651" s="134" t="inlineStr">
        <is>
          <t>MITSUBISHI</t>
        </is>
      </c>
      <c r="B651" s="32" t="inlineStr">
        <is>
          <t>4G92/4G93-T</t>
        </is>
      </c>
      <c r="D651" s="32" t="inlineStr">
        <is>
          <t>R</t>
        </is>
      </c>
      <c r="E651" s="135" t="inlineStr">
        <is>
          <t>Miểng dên</t>
        </is>
      </c>
      <c r="F651" s="135" t="inlineStr">
        <is>
          <t>MD177046</t>
        </is>
      </c>
      <c r="G651" s="135" t="n"/>
      <c r="H651" s="135" t="inlineStr">
        <is>
          <t>48</t>
        </is>
      </c>
      <c r="I651" s="135" t="inlineStr">
        <is>
          <t>16.8</t>
        </is>
      </c>
      <c r="J651" s="135" t="inlineStr">
        <is>
          <t>1.49</t>
        </is>
      </c>
      <c r="K651" s="135" t="inlineStr">
        <is>
          <t>Bộ</t>
        </is>
      </c>
      <c r="L651" s="135" t="n"/>
      <c r="M651" s="135" t="n"/>
      <c r="N651" s="136" t="n"/>
      <c r="O651" s="136" t="n"/>
      <c r="P651" s="136" t="n"/>
      <c r="Q651" s="136" t="n"/>
      <c r="R651" s="136" t="n"/>
      <c r="S651" s="135" t="inlineStr">
        <is>
          <t>🟢 CÓ</t>
        </is>
      </c>
    </row>
    <row r="652">
      <c r="A652" s="134" t="inlineStr">
        <is>
          <t>MITSUBISHI</t>
        </is>
      </c>
      <c r="B652" s="32" t="inlineStr">
        <is>
          <t>4G94</t>
        </is>
      </c>
      <c r="D652" s="32" t="inlineStr">
        <is>
          <t>M</t>
        </is>
      </c>
      <c r="E652" s="135" t="inlineStr">
        <is>
          <t>Miểng baze</t>
        </is>
      </c>
      <c r="F652" s="135" t="inlineStr">
        <is>
          <t>MD174857</t>
        </is>
      </c>
      <c r="G652" s="135" t="n"/>
      <c r="H652" s="135" t="inlineStr">
        <is>
          <t>54</t>
        </is>
      </c>
      <c r="I652" s="135" t="inlineStr">
        <is>
          <t>19.13</t>
        </is>
      </c>
      <c r="J652" s="135" t="inlineStr">
        <is>
          <t>1.99</t>
        </is>
      </c>
      <c r="K652" s="135" t="inlineStr">
        <is>
          <t>Bộ</t>
        </is>
      </c>
      <c r="L652" s="135" t="n"/>
      <c r="M652" s="135" t="n"/>
      <c r="N652" s="136" t="n"/>
      <c r="O652" s="136" t="n"/>
      <c r="P652" s="136" t="n"/>
      <c r="Q652" s="136" t="n"/>
      <c r="R652" s="136" t="n"/>
      <c r="S652" s="135" t="inlineStr">
        <is>
          <t>🟢 CÓ</t>
        </is>
      </c>
    </row>
    <row r="653">
      <c r="A653" s="134" t="inlineStr">
        <is>
          <t>MITSUBISHI</t>
        </is>
      </c>
      <c r="B653" s="32" t="inlineStr">
        <is>
          <t>4G94</t>
        </is>
      </c>
      <c r="D653" s="32" t="inlineStr">
        <is>
          <t>R</t>
        </is>
      </c>
      <c r="E653" s="135" t="inlineStr">
        <is>
          <t>Miểng dên</t>
        </is>
      </c>
      <c r="F653" s="135" t="inlineStr">
        <is>
          <t>1115A104</t>
        </is>
      </c>
      <c r="G653" s="135" t="n"/>
      <c r="H653" s="135" t="inlineStr">
        <is>
          <t>50</t>
        </is>
      </c>
      <c r="I653" s="135" t="inlineStr">
        <is>
          <t>16.8</t>
        </is>
      </c>
      <c r="J653" s="135" t="inlineStr">
        <is>
          <t>1.49</t>
        </is>
      </c>
      <c r="K653" s="135" t="inlineStr">
        <is>
          <t>Bộ</t>
        </is>
      </c>
      <c r="L653" s="135" t="n"/>
      <c r="M653" s="135" t="n"/>
      <c r="N653" s="136" t="n"/>
      <c r="O653" s="136" t="n"/>
      <c r="P653" s="136" t="n"/>
      <c r="Q653" s="136" t="n"/>
      <c r="R653" s="136" t="n"/>
      <c r="S653" s="135" t="inlineStr">
        <is>
          <t>🟢 CÓ</t>
        </is>
      </c>
    </row>
    <row r="654">
      <c r="A654" s="134" t="inlineStr">
        <is>
          <t>MITSUBISHI</t>
        </is>
      </c>
      <c r="B654" s="32" t="inlineStr">
        <is>
          <t>4M40/4M41/4M42</t>
        </is>
      </c>
      <c r="C654" t="inlineStr">
        <is>
          <t>95</t>
        </is>
      </c>
      <c r="D654" s="32" t="inlineStr">
        <is>
          <t>M</t>
        </is>
      </c>
      <c r="E654" s="135" t="inlineStr">
        <is>
          <t>Miểng baze</t>
        </is>
      </c>
      <c r="F654" s="135" t="inlineStr">
        <is>
          <t>ME996520</t>
        </is>
      </c>
      <c r="G654" s="135" t="n"/>
      <c r="H654" s="135" t="inlineStr">
        <is>
          <t>72</t>
        </is>
      </c>
      <c r="I654" s="135" t="inlineStr">
        <is>
          <t>22</t>
        </is>
      </c>
      <c r="J654" s="135" t="inlineStr">
        <is>
          <t>2</t>
        </is>
      </c>
      <c r="K654" s="135" t="inlineStr">
        <is>
          <t>Bộ</t>
        </is>
      </c>
      <c r="L654" s="135" t="n"/>
      <c r="M654" s="135" t="n"/>
      <c r="N654" s="136" t="n"/>
      <c r="O654" s="136" t="n"/>
      <c r="P654" s="136" t="n"/>
      <c r="Q654" s="136" t="n"/>
      <c r="R654" s="136" t="n"/>
      <c r="S654" s="135" t="inlineStr">
        <is>
          <t>🟢 CÓ</t>
        </is>
      </c>
    </row>
    <row r="655">
      <c r="A655" s="134" t="inlineStr">
        <is>
          <t>MITSUBISHI</t>
        </is>
      </c>
      <c r="B655" s="32" t="inlineStr">
        <is>
          <t>4M40/4M41/4M42</t>
        </is>
      </c>
      <c r="C655" t="inlineStr">
        <is>
          <t>95</t>
        </is>
      </c>
      <c r="D655" s="32" t="inlineStr">
        <is>
          <t>R</t>
        </is>
      </c>
      <c r="E655" s="135" t="inlineStr">
        <is>
          <t>Miểng dên</t>
        </is>
      </c>
      <c r="F655" s="135" t="inlineStr">
        <is>
          <t>ME996534</t>
        </is>
      </c>
      <c r="G655" s="135" t="n"/>
      <c r="H655" s="135" t="inlineStr">
        <is>
          <t>58</t>
        </is>
      </c>
      <c r="I655" s="135" t="inlineStr">
        <is>
          <t>27.5</t>
        </is>
      </c>
      <c r="J655" s="135" t="inlineStr">
        <is>
          <t>1.995</t>
        </is>
      </c>
      <c r="K655" s="135" t="inlineStr">
        <is>
          <t>Bộ</t>
        </is>
      </c>
      <c r="L655" s="135" t="n"/>
      <c r="M655" s="135" t="n"/>
      <c r="N655" s="136" t="n"/>
      <c r="O655" s="136" t="n"/>
      <c r="P655" s="136" t="n"/>
      <c r="Q655" s="136" t="n"/>
      <c r="R655" s="136" t="n"/>
      <c r="S655" s="135" t="inlineStr">
        <is>
          <t>🟢 CÓ</t>
        </is>
      </c>
    </row>
    <row r="656">
      <c r="A656" s="134" t="inlineStr">
        <is>
          <t>MITSUBISHI</t>
        </is>
      </c>
      <c r="B656" s="32" t="inlineStr">
        <is>
          <t>4N15</t>
        </is>
      </c>
      <c r="D656" s="32" t="inlineStr">
        <is>
          <t>M</t>
        </is>
      </c>
      <c r="E656" s="135" t="inlineStr">
        <is>
          <t>Miểng baze</t>
        </is>
      </c>
      <c r="F656" s="135" t="inlineStr">
        <is>
          <t>1052B367</t>
        </is>
      </c>
      <c r="G656" s="135" t="n"/>
      <c r="H656" s="135" t="inlineStr">
        <is>
          <t>64.021</t>
        </is>
      </c>
      <c r="I656" s="135" t="inlineStr">
        <is>
          <t>17.9</t>
        </is>
      </c>
      <c r="J656" s="135" t="inlineStr">
        <is>
          <t>1.994</t>
        </is>
      </c>
      <c r="K656" s="135" t="inlineStr">
        <is>
          <t>Bộ</t>
        </is>
      </c>
      <c r="L656" s="135" t="n"/>
      <c r="M656" s="135" t="n"/>
      <c r="N656" s="136" t="n"/>
      <c r="O656" s="136" t="n"/>
      <c r="P656" s="136" t="n"/>
      <c r="Q656" s="136" t="n"/>
      <c r="R656" s="136" t="n"/>
      <c r="S656" s="135" t="inlineStr">
        <is>
          <t>🟢 CÓ</t>
        </is>
      </c>
    </row>
    <row r="657">
      <c r="A657" s="134" t="inlineStr">
        <is>
          <t>MITSUBISHI</t>
        </is>
      </c>
      <c r="B657" s="32" t="inlineStr">
        <is>
          <t>4N15</t>
        </is>
      </c>
      <c r="D657" s="32" t="inlineStr">
        <is>
          <t>R</t>
        </is>
      </c>
      <c r="E657" s="135" t="inlineStr">
        <is>
          <t>Miểng dên</t>
        </is>
      </c>
      <c r="F657" s="135" t="inlineStr">
        <is>
          <t>1115A574</t>
        </is>
      </c>
      <c r="G657" s="135" t="n"/>
      <c r="H657" s="135" t="inlineStr">
        <is>
          <t>55.019</t>
        </is>
      </c>
      <c r="I657" s="135" t="inlineStr">
        <is>
          <t>21.1</t>
        </is>
      </c>
      <c r="J657" s="135" t="inlineStr">
        <is>
          <t>1.506</t>
        </is>
      </c>
      <c r="K657" s="135" t="inlineStr">
        <is>
          <t>Bộ</t>
        </is>
      </c>
      <c r="L657" s="135" t="n"/>
      <c r="M657" s="135" t="n"/>
      <c r="N657" s="136" t="n"/>
      <c r="O657" s="136" t="n"/>
      <c r="P657" s="136" t="n"/>
      <c r="Q657" s="136" t="n"/>
      <c r="R657" s="136" t="n"/>
      <c r="S657" s="135" t="inlineStr">
        <is>
          <t>🟢 CÓ</t>
        </is>
      </c>
    </row>
    <row r="658">
      <c r="A658" s="134" t="inlineStr">
        <is>
          <t>MITSUBISHI</t>
        </is>
      </c>
      <c r="B658" s="32" t="inlineStr">
        <is>
          <t>4P10</t>
        </is>
      </c>
      <c r="D658" s="32" t="inlineStr">
        <is>
          <t>M</t>
        </is>
      </c>
      <c r="E658" s="135" t="inlineStr">
        <is>
          <t>Miểng baze</t>
        </is>
      </c>
      <c r="F658" s="135" t="n"/>
      <c r="G658" s="135" t="n"/>
      <c r="H658" s="135" t="inlineStr">
        <is>
          <t>80.614</t>
        </is>
      </c>
      <c r="I658" s="135" t="inlineStr">
        <is>
          <t>F32.480</t>
        </is>
      </c>
      <c r="J658" s="135" t="inlineStr">
        <is>
          <t>2.174</t>
        </is>
      </c>
      <c r="K658" s="135" t="inlineStr">
        <is>
          <t>Bộ</t>
        </is>
      </c>
      <c r="L658" s="135" t="n"/>
      <c r="M658" s="135" t="n"/>
      <c r="N658" s="136" t="n"/>
      <c r="O658" s="136" t="n"/>
      <c r="P658" s="136" t="n"/>
      <c r="Q658" s="136" t="n"/>
      <c r="R658" s="136" t="n"/>
      <c r="S658" s="135" t="inlineStr">
        <is>
          <t>🟢 CÓ</t>
        </is>
      </c>
    </row>
    <row r="659">
      <c r="A659" s="134" t="inlineStr">
        <is>
          <t>MITSUBISHI</t>
        </is>
      </c>
      <c r="B659" s="32" t="inlineStr">
        <is>
          <t>4P10</t>
        </is>
      </c>
      <c r="D659" s="32" t="inlineStr">
        <is>
          <t>R</t>
        </is>
      </c>
      <c r="E659" s="135" t="inlineStr">
        <is>
          <t>Miểng dên</t>
        </is>
      </c>
      <c r="F659" s="135" t="inlineStr">
        <is>
          <t>71-4082/4</t>
        </is>
      </c>
      <c r="G659" s="135" t="n"/>
      <c r="H659" s="135" t="inlineStr">
        <is>
          <t>67.848</t>
        </is>
      </c>
      <c r="I659" s="135" t="inlineStr">
        <is>
          <t>26.8</t>
        </is>
      </c>
      <c r="J659" s="135" t="inlineStr">
        <is>
          <t>1.883</t>
        </is>
      </c>
      <c r="K659" s="135" t="inlineStr">
        <is>
          <t>Bộ</t>
        </is>
      </c>
      <c r="L659" s="135" t="n"/>
      <c r="M659" s="135" t="n"/>
      <c r="N659" s="136" t="n"/>
      <c r="O659" s="136" t="n"/>
      <c r="P659" s="136" t="n"/>
      <c r="Q659" s="136" t="n"/>
      <c r="R659" s="136" t="n"/>
      <c r="S659" s="135" t="inlineStr">
        <is>
          <t>🟢 CÓ</t>
        </is>
      </c>
    </row>
    <row r="660">
      <c r="A660" s="134" t="inlineStr">
        <is>
          <t>MITSUBISHI</t>
        </is>
      </c>
      <c r="B660" s="32" t="inlineStr">
        <is>
          <t>6A105, 6A105, 9, 6A109, 6A110, 6A111, 6A117</t>
        </is>
      </c>
      <c r="C660" t="inlineStr">
        <is>
          <t>110</t>
        </is>
      </c>
      <c r="D660" s="32" t="inlineStr">
        <is>
          <t>M</t>
        </is>
      </c>
      <c r="E660" s="135" t="inlineStr">
        <is>
          <t>Miểng baze</t>
        </is>
      </c>
      <c r="F660" s="135" t="n"/>
      <c r="G660" s="135" t="n"/>
      <c r="H660" s="135" t="n"/>
      <c r="I660" s="135" t="n"/>
      <c r="J660" s="135" t="n"/>
      <c r="K660" s="135" t="inlineStr">
        <is>
          <t>Bộ</t>
        </is>
      </c>
      <c r="L660" s="135" t="n"/>
      <c r="M660" s="135" t="n"/>
      <c r="N660" s="136" t="n"/>
      <c r="O660" s="136" t="n"/>
      <c r="P660" s="136" t="n"/>
      <c r="Q660" s="136" t="n"/>
      <c r="R660" s="136" t="n"/>
      <c r="S660" s="135" t="inlineStr">
        <is>
          <t>🟢 CÓ</t>
        </is>
      </c>
    </row>
    <row r="661">
      <c r="A661" s="134" t="inlineStr">
        <is>
          <t>MITSUBISHI</t>
        </is>
      </c>
      <c r="B661" s="32" t="inlineStr">
        <is>
          <t>6A105, 6A105, 9, 6A109, 6A110, 6A111, 6A117</t>
        </is>
      </c>
      <c r="C661" t="inlineStr">
        <is>
          <t>110</t>
        </is>
      </c>
      <c r="D661" s="32" t="inlineStr">
        <is>
          <t>R</t>
        </is>
      </c>
      <c r="E661" s="135" t="inlineStr">
        <is>
          <t>Miểng dên</t>
        </is>
      </c>
      <c r="F661" s="135" t="n"/>
      <c r="G661" s="135" t="n"/>
      <c r="H661" s="135" t="n"/>
      <c r="I661" s="135" t="n"/>
      <c r="J661" s="135" t="n"/>
      <c r="K661" s="135" t="inlineStr">
        <is>
          <t>Bộ</t>
        </is>
      </c>
      <c r="L661" s="135" t="n"/>
      <c r="M661" s="135" t="n"/>
      <c r="N661" s="136" t="n"/>
      <c r="O661" s="136" t="n"/>
      <c r="P661" s="136" t="n"/>
      <c r="Q661" s="136" t="n"/>
      <c r="R661" s="136" t="n"/>
      <c r="S661" s="135" t="inlineStr">
        <is>
          <t>🟢 CÓ</t>
        </is>
      </c>
    </row>
    <row r="662">
      <c r="A662" s="134" t="inlineStr">
        <is>
          <t>MITSUBISHI</t>
        </is>
      </c>
      <c r="B662" s="32" t="inlineStr">
        <is>
          <t>6A12</t>
        </is>
      </c>
      <c r="D662" s="32" t="inlineStr">
        <is>
          <t>M</t>
        </is>
      </c>
      <c r="E662" s="135" t="inlineStr">
        <is>
          <t>Miểng baze</t>
        </is>
      </c>
      <c r="F662" s="135" t="inlineStr">
        <is>
          <t>MD189832</t>
        </is>
      </c>
      <c r="G662" s="135" t="n"/>
      <c r="H662" s="135" t="inlineStr">
        <is>
          <t>57</t>
        </is>
      </c>
      <c r="I662" s="135" t="inlineStr">
        <is>
          <t>17.1</t>
        </is>
      </c>
      <c r="J662" s="135" t="inlineStr">
        <is>
          <t>1.99</t>
        </is>
      </c>
      <c r="K662" s="135" t="inlineStr">
        <is>
          <t>Bộ</t>
        </is>
      </c>
      <c r="L662" s="135" t="n"/>
      <c r="M662" s="135" t="n"/>
      <c r="N662" s="136" t="n"/>
      <c r="O662" s="136" t="n"/>
      <c r="P662" s="136" t="n"/>
      <c r="Q662" s="136" t="n"/>
      <c r="R662" s="136" t="n"/>
      <c r="S662" s="135" t="inlineStr">
        <is>
          <t>🟢 CÓ</t>
        </is>
      </c>
    </row>
    <row r="663">
      <c r="A663" s="134" t="inlineStr">
        <is>
          <t>MITSUBISHI</t>
        </is>
      </c>
      <c r="B663" s="32" t="inlineStr">
        <is>
          <t>6A12</t>
        </is>
      </c>
      <c r="D663" s="32" t="inlineStr">
        <is>
          <t>R</t>
        </is>
      </c>
      <c r="E663" s="135" t="inlineStr">
        <is>
          <t>Miểng dên</t>
        </is>
      </c>
      <c r="F663" s="135" t="inlineStr">
        <is>
          <t>MD312142</t>
        </is>
      </c>
      <c r="G663" s="135" t="n"/>
      <c r="H663" s="135" t="inlineStr">
        <is>
          <t>46</t>
        </is>
      </c>
      <c r="I663" s="135" t="inlineStr">
        <is>
          <t>15.1</t>
        </is>
      </c>
      <c r="J663" s="135" t="inlineStr">
        <is>
          <t>1.491</t>
        </is>
      </c>
      <c r="K663" s="135" t="inlineStr">
        <is>
          <t>Bộ</t>
        </is>
      </c>
      <c r="L663" s="135" t="n"/>
      <c r="M663" s="135" t="n"/>
      <c r="N663" s="136" t="n"/>
      <c r="O663" s="136" t="n"/>
      <c r="P663" s="136" t="n"/>
      <c r="Q663" s="136" t="n"/>
      <c r="R663" s="136" t="n"/>
      <c r="S663" s="135" t="inlineStr">
        <is>
          <t>🟢 CÓ</t>
        </is>
      </c>
    </row>
    <row r="664">
      <c r="A664" s="134" t="inlineStr">
        <is>
          <t>MITSUBISHI</t>
        </is>
      </c>
      <c r="B664" s="32" t="inlineStr">
        <is>
          <t>6G71</t>
        </is>
      </c>
      <c r="D664" s="32" t="inlineStr">
        <is>
          <t>M</t>
        </is>
      </c>
      <c r="E664" s="135" t="inlineStr">
        <is>
          <t>Miểng baze</t>
        </is>
      </c>
      <c r="F664" s="135" t="inlineStr">
        <is>
          <t>MD124496</t>
        </is>
      </c>
      <c r="G664" s="135" t="n"/>
      <c r="H664" s="135" t="inlineStr">
        <is>
          <t>64</t>
        </is>
      </c>
      <c r="I664" s="135" t="inlineStr">
        <is>
          <t>18.13</t>
        </is>
      </c>
      <c r="J664" s="135" t="inlineStr">
        <is>
          <t>1.99</t>
        </is>
      </c>
      <c r="K664" s="135" t="inlineStr">
        <is>
          <t>Bộ</t>
        </is>
      </c>
      <c r="L664" s="135" t="n"/>
      <c r="M664" s="135" t="n"/>
      <c r="N664" s="136" t="n"/>
      <c r="O664" s="136" t="n"/>
      <c r="P664" s="136" t="n"/>
      <c r="Q664" s="136" t="n"/>
      <c r="R664" s="136" t="n"/>
      <c r="S664" s="135" t="inlineStr">
        <is>
          <t>🟢 CÓ</t>
        </is>
      </c>
    </row>
    <row r="665">
      <c r="A665" s="134" t="inlineStr">
        <is>
          <t>MITSUBISHI</t>
        </is>
      </c>
      <c r="B665" s="32" t="inlineStr">
        <is>
          <t>6G71</t>
        </is>
      </c>
      <c r="D665" s="32" t="inlineStr">
        <is>
          <t>R</t>
        </is>
      </c>
      <c r="E665" s="135" t="inlineStr">
        <is>
          <t>Miểng dên</t>
        </is>
      </c>
      <c r="F665" s="135" t="inlineStr">
        <is>
          <t>MD124592</t>
        </is>
      </c>
      <c r="G665" s="135" t="n"/>
      <c r="H665" s="135" t="inlineStr">
        <is>
          <t>48</t>
        </is>
      </c>
      <c r="I665" s="135" t="inlineStr">
        <is>
          <t>15.5</t>
        </is>
      </c>
      <c r="J665" s="135" t="inlineStr">
        <is>
          <t>1.493</t>
        </is>
      </c>
      <c r="K665" s="135" t="inlineStr">
        <is>
          <t>Bộ</t>
        </is>
      </c>
      <c r="L665" s="135" t="n"/>
      <c r="M665" s="135" t="n"/>
      <c r="N665" s="136" t="n"/>
      <c r="O665" s="136" t="n"/>
      <c r="P665" s="136" t="n"/>
      <c r="Q665" s="136" t="n"/>
      <c r="R665" s="136" t="n"/>
      <c r="S665" s="135" t="inlineStr">
        <is>
          <t>🟢 CÓ</t>
        </is>
      </c>
    </row>
    <row r="666">
      <c r="A666" s="134" t="inlineStr">
        <is>
          <t>MITSUBISHI</t>
        </is>
      </c>
      <c r="B666" s="32" t="inlineStr">
        <is>
          <t>6G72</t>
        </is>
      </c>
      <c r="D666" s="32" t="inlineStr">
        <is>
          <t>M</t>
        </is>
      </c>
      <c r="E666" s="135" t="inlineStr">
        <is>
          <t>Miểng baze</t>
        </is>
      </c>
      <c r="F666" s="135" t="inlineStr">
        <is>
          <t>MD124496</t>
        </is>
      </c>
      <c r="G666" s="135" t="n"/>
      <c r="H666" s="135" t="inlineStr">
        <is>
          <t>64</t>
        </is>
      </c>
      <c r="I666" s="135" t="inlineStr">
        <is>
          <t>18.13</t>
        </is>
      </c>
      <c r="J666" s="135" t="inlineStr">
        <is>
          <t>1.99</t>
        </is>
      </c>
      <c r="K666" s="135" t="inlineStr">
        <is>
          <t>Bộ</t>
        </is>
      </c>
      <c r="L666" s="135" t="n"/>
      <c r="M666" s="135" t="n"/>
      <c r="N666" s="136" t="n"/>
      <c r="O666" s="136" t="n"/>
      <c r="P666" s="136" t="n"/>
      <c r="Q666" s="136" t="n"/>
      <c r="R666" s="136" t="n"/>
      <c r="S666" s="135" t="inlineStr">
        <is>
          <t>🟢 CÓ</t>
        </is>
      </c>
    </row>
    <row r="667">
      <c r="A667" s="134" t="inlineStr">
        <is>
          <t>MITSUBISHI</t>
        </is>
      </c>
      <c r="B667" s="32" t="inlineStr">
        <is>
          <t>6G72</t>
        </is>
      </c>
      <c r="D667" s="32" t="inlineStr">
        <is>
          <t>R</t>
        </is>
      </c>
      <c r="E667" s="135" t="inlineStr">
        <is>
          <t>Miểng dên</t>
        </is>
      </c>
      <c r="F667" s="135" t="inlineStr">
        <is>
          <t>MD105277</t>
        </is>
      </c>
      <c r="G667" s="135" t="n"/>
      <c r="H667" s="135" t="inlineStr">
        <is>
          <t>53</t>
        </is>
      </c>
      <c r="I667" s="135" t="inlineStr">
        <is>
          <t>15.5</t>
        </is>
      </c>
      <c r="J667" s="135" t="inlineStr">
        <is>
          <t>1.493</t>
        </is>
      </c>
      <c r="K667" s="135" t="inlineStr">
        <is>
          <t>Bộ</t>
        </is>
      </c>
      <c r="L667" s="135" t="n"/>
      <c r="M667" s="135" t="n"/>
      <c r="N667" s="136" t="n"/>
      <c r="O667" s="136" t="n"/>
      <c r="P667" s="136" t="n"/>
      <c r="Q667" s="136" t="n"/>
      <c r="R667" s="136" t="n"/>
      <c r="S667" s="135" t="inlineStr">
        <is>
          <t>🟢 CÓ</t>
        </is>
      </c>
    </row>
    <row r="668">
      <c r="A668" s="134" t="inlineStr">
        <is>
          <t>MITSUBISHI</t>
        </is>
      </c>
      <c r="B668" s="32" t="inlineStr">
        <is>
          <t>6G74</t>
        </is>
      </c>
      <c r="D668" s="32" t="inlineStr">
        <is>
          <t>M</t>
        </is>
      </c>
      <c r="E668" s="135" t="inlineStr">
        <is>
          <t>Miểng baze</t>
        </is>
      </c>
      <c r="F668" s="135" t="inlineStr">
        <is>
          <t>MD197907</t>
        </is>
      </c>
      <c r="G668" s="135" t="n"/>
      <c r="H668" s="135" t="inlineStr">
        <is>
          <t>68</t>
        </is>
      </c>
      <c r="I668" s="135" t="inlineStr">
        <is>
          <t>17.13</t>
        </is>
      </c>
      <c r="J668" s="135" t="inlineStr">
        <is>
          <t>1.993</t>
        </is>
      </c>
      <c r="K668" s="135" t="inlineStr">
        <is>
          <t>Bộ</t>
        </is>
      </c>
      <c r="L668" s="135" t="n"/>
      <c r="M668" s="135" t="n"/>
      <c r="N668" s="136" t="n"/>
      <c r="O668" s="136" t="n"/>
      <c r="P668" s="136" t="n"/>
      <c r="Q668" s="136" t="n"/>
      <c r="R668" s="136" t="n"/>
      <c r="S668" s="135" t="inlineStr">
        <is>
          <t>🟢 CÓ</t>
        </is>
      </c>
    </row>
    <row r="669">
      <c r="A669" s="134" t="inlineStr">
        <is>
          <t>MITSUBISHI</t>
        </is>
      </c>
      <c r="B669" s="32" t="inlineStr">
        <is>
          <t>6G74</t>
        </is>
      </c>
      <c r="D669" s="32" t="inlineStr">
        <is>
          <t>R</t>
        </is>
      </c>
      <c r="E669" s="135" t="inlineStr">
        <is>
          <t>Miểng dên</t>
        </is>
      </c>
      <c r="F669" s="135" t="inlineStr">
        <is>
          <t>MD311928</t>
        </is>
      </c>
      <c r="G669" s="135" t="n"/>
      <c r="H669" s="135" t="inlineStr">
        <is>
          <t>58</t>
        </is>
      </c>
      <c r="I669" s="135" t="inlineStr">
        <is>
          <t>15.5</t>
        </is>
      </c>
      <c r="J669" s="135" t="inlineStr">
        <is>
          <t>1.493</t>
        </is>
      </c>
      <c r="K669" s="135" t="inlineStr">
        <is>
          <t>Bộ</t>
        </is>
      </c>
      <c r="L669" s="135" t="n"/>
      <c r="M669" s="135" t="n"/>
      <c r="N669" s="136" t="n"/>
      <c r="O669" s="136" t="n"/>
      <c r="P669" s="136" t="n"/>
      <c r="Q669" s="136" t="n"/>
      <c r="R669" s="136" t="n"/>
      <c r="S669" s="135" t="inlineStr">
        <is>
          <t>🟢 CÓ</t>
        </is>
      </c>
    </row>
    <row r="670">
      <c r="A670" s="134" t="inlineStr">
        <is>
          <t>MITSUBISHI</t>
        </is>
      </c>
      <c r="B670" s="32" t="inlineStr">
        <is>
          <t>BKD</t>
        </is>
      </c>
      <c r="D670" s="32" t="inlineStr">
        <is>
          <t>M</t>
        </is>
      </c>
      <c r="E670" s="135" t="inlineStr">
        <is>
          <t>Miểng baze</t>
        </is>
      </c>
      <c r="F670" s="135" t="inlineStr">
        <is>
          <t>H079/5</t>
        </is>
      </c>
      <c r="G670" s="135" t="n"/>
      <c r="H670" s="135" t="inlineStr">
        <is>
          <t>59.019</t>
        </is>
      </c>
      <c r="I670" s="135" t="inlineStr">
        <is>
          <t>18.5</t>
        </is>
      </c>
      <c r="J670" s="135" t="inlineStr">
        <is>
          <t>2.501</t>
        </is>
      </c>
      <c r="K670" s="135" t="inlineStr">
        <is>
          <t>Bộ</t>
        </is>
      </c>
      <c r="L670" s="135" t="n"/>
      <c r="M670" s="135" t="n"/>
      <c r="N670" s="136" t="n"/>
      <c r="O670" s="136" t="n"/>
      <c r="P670" s="136" t="n"/>
      <c r="Q670" s="136" t="n"/>
      <c r="R670" s="136" t="n"/>
      <c r="S670" s="135" t="inlineStr">
        <is>
          <t>🟢 CÓ</t>
        </is>
      </c>
    </row>
    <row r="671">
      <c r="A671" s="134" t="inlineStr">
        <is>
          <t>MITSUBISHI</t>
        </is>
      </c>
      <c r="B671" s="32" t="inlineStr">
        <is>
          <t>BKD</t>
        </is>
      </c>
      <c r="D671" s="32" t="inlineStr">
        <is>
          <t>R</t>
        </is>
      </c>
      <c r="E671" s="135" t="inlineStr">
        <is>
          <t>Miểng dên</t>
        </is>
      </c>
      <c r="F671" s="135" t="inlineStr">
        <is>
          <t>71-3930/4</t>
        </is>
      </c>
      <c r="G671" s="135" t="n"/>
      <c r="H671" s="135" t="inlineStr">
        <is>
          <t>53.712</t>
        </is>
      </c>
      <c r="I671" s="135" t="inlineStr">
        <is>
          <t>20.4</t>
        </is>
      </c>
      <c r="J671" s="135" t="inlineStr">
        <is>
          <t>1.403</t>
        </is>
      </c>
      <c r="K671" s="135" t="inlineStr">
        <is>
          <t>Bộ</t>
        </is>
      </c>
      <c r="L671" s="135" t="n"/>
      <c r="M671" s="135" t="n"/>
      <c r="N671" s="136" t="n"/>
      <c r="O671" s="136" t="n"/>
      <c r="P671" s="136" t="n"/>
      <c r="Q671" s="136" t="n"/>
      <c r="R671" s="136" t="n"/>
      <c r="S671" s="135" t="inlineStr">
        <is>
          <t>🟢 CÓ</t>
        </is>
      </c>
    </row>
    <row r="672">
      <c r="A672" s="134" t="inlineStr">
        <is>
          <t>MITSUBISHI</t>
        </is>
      </c>
      <c r="B672" s="32" t="inlineStr">
        <is>
          <t>CE 12S</t>
        </is>
      </c>
      <c r="D672" s="32" t="inlineStr">
        <is>
          <t>M</t>
        </is>
      </c>
      <c r="E672" s="135" t="inlineStr">
        <is>
          <t>Miểng baze</t>
        </is>
      </c>
      <c r="F672" s="135" t="n"/>
      <c r="G672" s="135" t="n"/>
      <c r="H672" s="135" t="inlineStr">
        <is>
          <t>49.016</t>
        </is>
      </c>
      <c r="I672" s="135" t="inlineStr">
        <is>
          <t>20.1</t>
        </is>
      </c>
      <c r="J672" s="135" t="inlineStr">
        <is>
          <t>1.998</t>
        </is>
      </c>
      <c r="K672" s="135" t="inlineStr">
        <is>
          <t>Bộ</t>
        </is>
      </c>
      <c r="L672" s="135" t="n"/>
      <c r="M672" s="135" t="n"/>
      <c r="N672" s="136" t="n"/>
      <c r="O672" s="136" t="n"/>
      <c r="P672" s="136" t="n"/>
      <c r="Q672" s="136" t="n"/>
      <c r="R672" s="136" t="n"/>
      <c r="S672" s="135" t="inlineStr">
        <is>
          <t>🟢 CÓ</t>
        </is>
      </c>
    </row>
    <row r="673">
      <c r="A673" s="134" t="inlineStr">
        <is>
          <t>MITSUBISHI</t>
        </is>
      </c>
      <c r="B673" s="32" t="inlineStr">
        <is>
          <t>CE 12S</t>
        </is>
      </c>
      <c r="D673" s="32" t="inlineStr">
        <is>
          <t>R</t>
        </is>
      </c>
      <c r="E673" s="135" t="inlineStr">
        <is>
          <t>Miểng dên</t>
        </is>
      </c>
      <c r="F673" s="135" t="n"/>
      <c r="G673" s="135" t="n"/>
      <c r="H673" s="135" t="inlineStr">
        <is>
          <t>45.016</t>
        </is>
      </c>
      <c r="I673" s="135" t="inlineStr">
        <is>
          <t>15</t>
        </is>
      </c>
      <c r="J673" s="135" t="inlineStr">
        <is>
          <t>1.495</t>
        </is>
      </c>
      <c r="K673" s="135" t="inlineStr">
        <is>
          <t>Bộ</t>
        </is>
      </c>
      <c r="L673" s="135" t="n"/>
      <c r="M673" s="135" t="n"/>
      <c r="N673" s="136" t="n"/>
      <c r="O673" s="136" t="n"/>
      <c r="P673" s="136" t="n"/>
      <c r="Q673" s="136" t="n"/>
      <c r="R673" s="136" t="n"/>
      <c r="S673" s="135" t="inlineStr">
        <is>
          <t>🟢 CÓ</t>
        </is>
      </c>
    </row>
    <row r="674">
      <c r="A674" s="134" t="inlineStr">
        <is>
          <t>MITSUBISHI</t>
        </is>
      </c>
      <c r="B674" s="32" t="inlineStr">
        <is>
          <t>GA150</t>
        </is>
      </c>
      <c r="D674" s="32" t="inlineStr">
        <is>
          <t>R</t>
        </is>
      </c>
      <c r="E674" s="135" t="inlineStr">
        <is>
          <t>Miểng dên</t>
        </is>
      </c>
      <c r="F674" s="135" t="n"/>
      <c r="G674" s="135" t="n"/>
      <c r="H674" s="135" t="inlineStr">
        <is>
          <t>53</t>
        </is>
      </c>
      <c r="I674" s="135" t="inlineStr">
        <is>
          <t>23</t>
        </is>
      </c>
      <c r="J674" s="135" t="inlineStr">
        <is>
          <t>1.5</t>
        </is>
      </c>
      <c r="K674" s="135" t="inlineStr">
        <is>
          <t>Bộ</t>
        </is>
      </c>
      <c r="L674" s="135" t="n"/>
      <c r="M674" s="135" t="n"/>
      <c r="N674" s="136" t="n"/>
      <c r="O674" s="136" t="n"/>
      <c r="P674" s="136" t="n"/>
      <c r="Q674" s="136" t="n"/>
      <c r="R674" s="136" t="n"/>
      <c r="S674" s="135" t="inlineStr">
        <is>
          <t>🟢 CÓ</t>
        </is>
      </c>
    </row>
    <row r="675">
      <c r="A675" s="134" t="inlineStr">
        <is>
          <t>MITSUBISHI</t>
        </is>
      </c>
      <c r="B675" s="32" t="inlineStr">
        <is>
          <t>K4N</t>
        </is>
      </c>
      <c r="C675" t="inlineStr">
        <is>
          <t>90</t>
        </is>
      </c>
      <c r="D675" s="32" t="inlineStr">
        <is>
          <t>R</t>
        </is>
      </c>
      <c r="E675" s="135" t="inlineStr">
        <is>
          <t>Miểng dên</t>
        </is>
      </c>
      <c r="F675" s="135" t="n"/>
      <c r="G675" s="135" t="n"/>
      <c r="H675" s="135" t="inlineStr">
        <is>
          <t>51</t>
        </is>
      </c>
      <c r="I675" s="135" t="inlineStr">
        <is>
          <t>25</t>
        </is>
      </c>
      <c r="J675" s="135" t="inlineStr">
        <is>
          <t>1.5</t>
        </is>
      </c>
      <c r="K675" s="135" t="inlineStr">
        <is>
          <t>Bộ</t>
        </is>
      </c>
      <c r="L675" s="135" t="n"/>
      <c r="M675" s="135" t="n"/>
      <c r="N675" s="136" t="n"/>
      <c r="O675" s="136" t="n"/>
      <c r="P675" s="136" t="n"/>
      <c r="Q675" s="136" t="n"/>
      <c r="R675" s="136" t="n"/>
      <c r="S675" s="135" t="inlineStr">
        <is>
          <t>🟢 CÓ</t>
        </is>
      </c>
    </row>
    <row r="676">
      <c r="A676" s="134" t="inlineStr">
        <is>
          <t>MITSUBISHI</t>
        </is>
      </c>
      <c r="B676" s="32" t="inlineStr">
        <is>
          <t>L240/L3500</t>
        </is>
      </c>
      <c r="D676" s="32" t="inlineStr">
        <is>
          <t>M</t>
        </is>
      </c>
      <c r="E676" s="135" t="inlineStr">
        <is>
          <t>Miểng baze</t>
        </is>
      </c>
      <c r="F676" s="135" t="n"/>
      <c r="G676" s="135" t="n"/>
      <c r="H676" s="135" t="inlineStr">
        <is>
          <t>69</t>
        </is>
      </c>
      <c r="I676" s="135" t="inlineStr">
        <is>
          <t>33</t>
        </is>
      </c>
      <c r="J676" s="135" t="inlineStr">
        <is>
          <t>3</t>
        </is>
      </c>
      <c r="K676" s="135" t="inlineStr">
        <is>
          <t>Bộ</t>
        </is>
      </c>
      <c r="L676" s="135" t="n"/>
      <c r="M676" s="135" t="n"/>
      <c r="N676" s="136" t="n"/>
      <c r="O676" s="136" t="n"/>
      <c r="P676" s="136" t="n"/>
      <c r="Q676" s="136" t="n"/>
      <c r="R676" s="136" t="n"/>
      <c r="S676" s="135" t="inlineStr">
        <is>
          <t>🟢 CÓ</t>
        </is>
      </c>
    </row>
    <row r="677">
      <c r="A677" s="134" t="inlineStr">
        <is>
          <t>MITSUBISHI</t>
        </is>
      </c>
      <c r="B677" s="32" t="inlineStr">
        <is>
          <t>L240/L3500</t>
        </is>
      </c>
      <c r="D677" s="32" t="inlineStr">
        <is>
          <t>R</t>
        </is>
      </c>
      <c r="E677" s="135" t="inlineStr">
        <is>
          <t>Miểng dên</t>
        </is>
      </c>
      <c r="F677" s="135" t="n"/>
      <c r="G677" s="135" t="n"/>
      <c r="H677" s="135" t="inlineStr">
        <is>
          <t>62.4</t>
        </is>
      </c>
      <c r="I677" s="135" t="inlineStr">
        <is>
          <t>24.7</t>
        </is>
      </c>
      <c r="J677" s="135" t="inlineStr">
        <is>
          <t>1.82</t>
        </is>
      </c>
      <c r="K677" s="135" t="inlineStr">
        <is>
          <t>Bộ</t>
        </is>
      </c>
      <c r="L677" s="135" t="n"/>
      <c r="M677" s="135" t="n"/>
      <c r="N677" s="136" t="n"/>
      <c r="O677" s="136" t="n"/>
      <c r="P677" s="136" t="n"/>
      <c r="Q677" s="136" t="n"/>
      <c r="R677" s="136" t="n"/>
      <c r="S677" s="135" t="inlineStr">
        <is>
          <t>🟢 CÓ</t>
        </is>
      </c>
    </row>
    <row r="678">
      <c r="A678" s="134" t="inlineStr">
        <is>
          <t>MITSUBISHI</t>
        </is>
      </c>
      <c r="B678" s="32" t="inlineStr">
        <is>
          <t>L3E</t>
        </is>
      </c>
      <c r="D678" s="32" t="inlineStr">
        <is>
          <t>M</t>
        </is>
      </c>
      <c r="E678" s="135" t="inlineStr">
        <is>
          <t>Miểng baze</t>
        </is>
      </c>
      <c r="F678" s="135" t="inlineStr">
        <is>
          <t>MM438799-STD</t>
        </is>
      </c>
      <c r="G678" s="135" t="n"/>
      <c r="H678" s="135" t="inlineStr">
        <is>
          <t>47.02</t>
        </is>
      </c>
      <c r="I678" s="135" t="inlineStr">
        <is>
          <t>19.43</t>
        </is>
      </c>
      <c r="J678" s="135" t="inlineStr">
        <is>
          <t>1.99</t>
        </is>
      </c>
      <c r="K678" s="135" t="inlineStr">
        <is>
          <t>Bộ</t>
        </is>
      </c>
      <c r="L678" s="135" t="n"/>
      <c r="M678" s="135" t="n"/>
      <c r="N678" s="136" t="n"/>
      <c r="O678" s="136" t="n"/>
      <c r="P678" s="136" t="n"/>
      <c r="Q678" s="136" t="n"/>
      <c r="R678" s="136" t="n"/>
      <c r="S678" s="135" t="inlineStr">
        <is>
          <t>🟢 CÓ</t>
        </is>
      </c>
    </row>
    <row r="679">
      <c r="A679" s="134" t="inlineStr">
        <is>
          <t>MITSUBISHI</t>
        </is>
      </c>
      <c r="B679" s="32" t="inlineStr">
        <is>
          <t>L3E</t>
        </is>
      </c>
      <c r="D679" s="32" t="inlineStr">
        <is>
          <t>R</t>
        </is>
      </c>
      <c r="E679" s="135" t="inlineStr">
        <is>
          <t>Miểng dên</t>
        </is>
      </c>
      <c r="F679" s="135" t="inlineStr">
        <is>
          <t>MM438806-STD</t>
        </is>
      </c>
      <c r="G679" s="135" t="n"/>
      <c r="H679" s="135" t="inlineStr">
        <is>
          <t>43</t>
        </is>
      </c>
      <c r="I679" s="135" t="inlineStr">
        <is>
          <t>17.13</t>
        </is>
      </c>
      <c r="J679" s="135" t="inlineStr">
        <is>
          <t>1.495</t>
        </is>
      </c>
      <c r="K679" s="135" t="inlineStr">
        <is>
          <t>Bộ</t>
        </is>
      </c>
      <c r="L679" s="135" t="n"/>
      <c r="M679" s="135" t="n"/>
      <c r="N679" s="136" t="n"/>
      <c r="O679" s="136" t="n"/>
      <c r="P679" s="136" t="n"/>
      <c r="Q679" s="136" t="n"/>
      <c r="R679" s="136" t="n"/>
      <c r="S679" s="135" t="inlineStr">
        <is>
          <t>🟢 CÓ</t>
        </is>
      </c>
    </row>
    <row r="680">
      <c r="A680" s="134" t="inlineStr">
        <is>
          <t>MITSUBISHI</t>
        </is>
      </c>
      <c r="B680" s="32" t="inlineStr">
        <is>
          <t>NM130/M11</t>
        </is>
      </c>
      <c r="C680" t="inlineStr">
        <is>
          <t>125</t>
        </is>
      </c>
      <c r="D680" s="32" t="inlineStr">
        <is>
          <t>R</t>
        </is>
      </c>
      <c r="E680" s="135" t="inlineStr">
        <is>
          <t>Miểng dên</t>
        </is>
      </c>
      <c r="F680" s="135" t="n"/>
      <c r="G680" s="135" t="n"/>
      <c r="H680" s="135" t="inlineStr">
        <is>
          <t>57</t>
        </is>
      </c>
      <c r="I680" s="135" t="inlineStr">
        <is>
          <t>33</t>
        </is>
      </c>
      <c r="J680" s="135" t="inlineStr">
        <is>
          <t>33</t>
        </is>
      </c>
      <c r="K680" s="135" t="inlineStr">
        <is>
          <t>Bộ</t>
        </is>
      </c>
      <c r="L680" s="135" t="n"/>
      <c r="M680" s="135" t="n"/>
      <c r="N680" s="136" t="n"/>
      <c r="O680" s="136" t="n"/>
      <c r="P680" s="136" t="n"/>
      <c r="Q680" s="136" t="n"/>
      <c r="R680" s="136" t="n"/>
      <c r="S680" s="135" t="inlineStr">
        <is>
          <t>🟢 CÓ</t>
        </is>
      </c>
    </row>
    <row r="681">
      <c r="A681" s="134" t="inlineStr">
        <is>
          <t>MITSUBISHI</t>
        </is>
      </c>
      <c r="B681" s="32" t="inlineStr">
        <is>
          <t>NM150/NM180/M14/M16/M18</t>
        </is>
      </c>
      <c r="D681" s="32" t="inlineStr">
        <is>
          <t>R</t>
        </is>
      </c>
      <c r="E681" s="135" t="inlineStr">
        <is>
          <t>Miểng dên</t>
        </is>
      </c>
      <c r="F681" s="135" t="n"/>
      <c r="G681" s="135" t="n"/>
      <c r="H681" s="135" t="inlineStr">
        <is>
          <t>62</t>
        </is>
      </c>
      <c r="I681" s="135" t="inlineStr">
        <is>
          <t>35</t>
        </is>
      </c>
      <c r="J681" s="135" t="inlineStr">
        <is>
          <t>2</t>
        </is>
      </c>
      <c r="K681" s="135" t="inlineStr">
        <is>
          <t>Bộ</t>
        </is>
      </c>
      <c r="L681" s="135" t="n"/>
      <c r="M681" s="135" t="n"/>
      <c r="N681" s="136" t="n"/>
      <c r="O681" s="136" t="n"/>
      <c r="P681" s="136" t="n"/>
      <c r="Q681" s="136" t="n"/>
      <c r="R681" s="136" t="n"/>
      <c r="S681" s="135" t="inlineStr">
        <is>
          <t>🟢 CÓ</t>
        </is>
      </c>
    </row>
    <row r="682">
      <c r="A682" s="134" t="inlineStr">
        <is>
          <t>MITSUBISHI</t>
        </is>
      </c>
      <c r="B682" s="32" t="inlineStr">
        <is>
          <t>NM240/NM260</t>
        </is>
      </c>
      <c r="D682" s="32" t="inlineStr">
        <is>
          <t>R</t>
        </is>
      </c>
      <c r="E682" s="135" t="inlineStr">
        <is>
          <t>Miểng dên</t>
        </is>
      </c>
      <c r="F682" s="135" t="inlineStr">
        <is>
          <t>ME032417</t>
        </is>
      </c>
      <c r="G682" s="135" t="n"/>
      <c r="H682" s="135" t="inlineStr">
        <is>
          <t>69</t>
        </is>
      </c>
      <c r="I682" s="135" t="inlineStr">
        <is>
          <t>34</t>
        </is>
      </c>
      <c r="J682" s="135" t="inlineStr">
        <is>
          <t>2</t>
        </is>
      </c>
      <c r="K682" s="135" t="inlineStr">
        <is>
          <t>Bộ</t>
        </is>
      </c>
      <c r="L682" s="135" t="n"/>
      <c r="M682" s="135" t="n"/>
      <c r="N682" s="136" t="n"/>
      <c r="O682" s="136" t="n"/>
      <c r="P682" s="136" t="n"/>
      <c r="Q682" s="136" t="n"/>
      <c r="R682" s="136" t="n"/>
      <c r="S682" s="135" t="inlineStr">
        <is>
          <t>🟢 CÓ</t>
        </is>
      </c>
    </row>
    <row r="683">
      <c r="A683" s="134" t="inlineStr">
        <is>
          <t>MITSUBISHI</t>
        </is>
      </c>
      <c r="B683" s="32" t="inlineStr">
        <is>
          <t>NM45/NM55/M4</t>
        </is>
      </c>
      <c r="D683" s="32" t="inlineStr">
        <is>
          <t>R</t>
        </is>
      </c>
      <c r="E683" s="135" t="inlineStr">
        <is>
          <t>Miểng dên</t>
        </is>
      </c>
      <c r="F683" s="135" t="n"/>
      <c r="G683" s="135" t="n"/>
      <c r="H683" s="135" t="inlineStr">
        <is>
          <t>41</t>
        </is>
      </c>
      <c r="I683" s="135" t="inlineStr">
        <is>
          <t>24</t>
        </is>
      </c>
      <c r="J683" s="135" t="inlineStr">
        <is>
          <t>1.5</t>
        </is>
      </c>
      <c r="K683" s="135" t="inlineStr">
        <is>
          <t>Bộ</t>
        </is>
      </c>
      <c r="L683" s="135" t="n"/>
      <c r="M683" s="135" t="n"/>
      <c r="N683" s="136" t="n"/>
      <c r="O683" s="136" t="n"/>
      <c r="P683" s="136" t="n"/>
      <c r="Q683" s="136" t="n"/>
      <c r="R683" s="136" t="n"/>
      <c r="S683" s="135" t="inlineStr">
        <is>
          <t>🟢 CÓ</t>
        </is>
      </c>
    </row>
    <row r="684">
      <c r="A684" s="134" t="inlineStr">
        <is>
          <t>MITSUBISHI</t>
        </is>
      </c>
      <c r="B684" s="32" t="inlineStr">
        <is>
          <t>NM65</t>
        </is>
      </c>
      <c r="D684" s="32" t="inlineStr">
        <is>
          <t>R</t>
        </is>
      </c>
      <c r="E684" s="135" t="inlineStr">
        <is>
          <t>Miểng dên</t>
        </is>
      </c>
      <c r="F684" s="135" t="n"/>
      <c r="G684" s="135" t="n"/>
      <c r="H684" s="135" t="inlineStr">
        <is>
          <t>48</t>
        </is>
      </c>
      <c r="I684" s="135" t="inlineStr">
        <is>
          <t>23.6</t>
        </is>
      </c>
      <c r="J684" s="135" t="inlineStr">
        <is>
          <t>1.5</t>
        </is>
      </c>
      <c r="K684" s="135" t="inlineStr">
        <is>
          <t>Bộ</t>
        </is>
      </c>
      <c r="L684" s="135" t="n"/>
      <c r="M684" s="135" t="n"/>
      <c r="N684" s="136" t="n"/>
      <c r="O684" s="136" t="n"/>
      <c r="P684" s="136" t="n"/>
      <c r="Q684" s="136" t="n"/>
      <c r="R684" s="136" t="n"/>
      <c r="S684" s="135" t="inlineStr">
        <is>
          <t>🟢 CÓ</t>
        </is>
      </c>
    </row>
    <row r="685">
      <c r="A685" s="134" t="inlineStr">
        <is>
          <t>MITSUBISHI</t>
        </is>
      </c>
      <c r="B685" s="32" t="inlineStr">
        <is>
          <t>NM75</t>
        </is>
      </c>
      <c r="D685" s="32" t="inlineStr">
        <is>
          <t>R</t>
        </is>
      </c>
      <c r="E685" s="135" t="inlineStr">
        <is>
          <t>Miểng dên</t>
        </is>
      </c>
      <c r="F685" s="135" t="n"/>
      <c r="G685" s="135" t="n"/>
      <c r="H685" s="135" t="inlineStr">
        <is>
          <t>50</t>
        </is>
      </c>
      <c r="I685" s="135" t="inlineStr">
        <is>
          <t>28</t>
        </is>
      </c>
      <c r="J685" s="135" t="inlineStr">
        <is>
          <t>2</t>
        </is>
      </c>
      <c r="K685" s="135" t="inlineStr">
        <is>
          <t>Bộ</t>
        </is>
      </c>
      <c r="L685" s="135" t="n"/>
      <c r="M685" s="135" t="n"/>
      <c r="N685" s="136" t="n"/>
      <c r="O685" s="136" t="n"/>
      <c r="P685" s="136" t="n"/>
      <c r="Q685" s="136" t="n"/>
      <c r="R685" s="136" t="n"/>
      <c r="S685" s="135" t="inlineStr">
        <is>
          <t>🟢 CÓ</t>
        </is>
      </c>
    </row>
    <row r="686">
      <c r="A686" s="134" t="inlineStr">
        <is>
          <t>MITSUBISHI</t>
        </is>
      </c>
      <c r="B686" s="32" t="inlineStr">
        <is>
          <t>NM85/NM90/NM110</t>
        </is>
      </c>
      <c r="D686" s="32" t="inlineStr">
        <is>
          <t>R</t>
        </is>
      </c>
      <c r="E686" s="135" t="inlineStr">
        <is>
          <t>Miểng dên</t>
        </is>
      </c>
      <c r="F686" s="135" t="n"/>
      <c r="G686" s="135" t="n"/>
      <c r="H686" s="135" t="inlineStr">
        <is>
          <t>52.01</t>
        </is>
      </c>
      <c r="I686" s="135" t="inlineStr">
        <is>
          <t>30.9</t>
        </is>
      </c>
      <c r="J686" s="135" t="inlineStr">
        <is>
          <t>1.972</t>
        </is>
      </c>
      <c r="K686" s="135" t="inlineStr">
        <is>
          <t>Bộ</t>
        </is>
      </c>
      <c r="L686" s="135" t="n"/>
      <c r="M686" s="135" t="n"/>
      <c r="N686" s="136" t="n"/>
      <c r="O686" s="136" t="n"/>
      <c r="P686" s="136" t="n"/>
      <c r="Q686" s="136" t="n"/>
      <c r="R686" s="136" t="n"/>
      <c r="S686" s="135" t="inlineStr">
        <is>
          <t>🟢 CÓ</t>
        </is>
      </c>
    </row>
    <row r="687">
      <c r="A687" s="134" t="inlineStr">
        <is>
          <t>MITSUBISHI</t>
        </is>
      </c>
      <c r="B687" s="32" t="inlineStr">
        <is>
          <t>SD4</t>
        </is>
      </c>
      <c r="D687" s="32" t="inlineStr">
        <is>
          <t>R</t>
        </is>
      </c>
      <c r="E687" s="135" t="inlineStr">
        <is>
          <t>Miểng dên</t>
        </is>
      </c>
      <c r="F687" s="135" t="n"/>
      <c r="G687" s="135" t="n"/>
      <c r="H687" s="135" t="inlineStr">
        <is>
          <t>43</t>
        </is>
      </c>
      <c r="I687" s="135" t="inlineStr">
        <is>
          <t>24.8</t>
        </is>
      </c>
      <c r="J687" s="135" t="inlineStr">
        <is>
          <t>1.5</t>
        </is>
      </c>
      <c r="K687" s="135" t="inlineStr">
        <is>
          <t>Bộ</t>
        </is>
      </c>
      <c r="L687" s="135" t="n"/>
      <c r="M687" s="135" t="n"/>
      <c r="N687" s="136" t="n"/>
      <c r="O687" s="136" t="n"/>
      <c r="P687" s="136" t="n"/>
      <c r="Q687" s="136" t="n"/>
      <c r="R687" s="136" t="n"/>
      <c r="S687" s="135" t="inlineStr">
        <is>
          <t>🟢 CÓ</t>
        </is>
      </c>
    </row>
    <row r="688">
      <c r="A688" s="134" t="inlineStr">
        <is>
          <t>MITSUBISHI</t>
        </is>
      </c>
      <c r="B688" s="32" t="inlineStr">
        <is>
          <t>SD8</t>
        </is>
      </c>
      <c r="D688" s="32" t="inlineStr">
        <is>
          <t>R</t>
        </is>
      </c>
      <c r="E688" s="135" t="inlineStr">
        <is>
          <t>Miểng dên</t>
        </is>
      </c>
      <c r="F688" s="135" t="n"/>
      <c r="G688" s="135" t="n"/>
      <c r="H688" s="135" t="inlineStr">
        <is>
          <t>59</t>
        </is>
      </c>
      <c r="I688" s="135" t="inlineStr">
        <is>
          <t>34.8</t>
        </is>
      </c>
      <c r="J688" s="135" t="inlineStr">
        <is>
          <t>2</t>
        </is>
      </c>
      <c r="K688" s="135" t="inlineStr">
        <is>
          <t>Bộ</t>
        </is>
      </c>
      <c r="L688" s="135" t="n"/>
      <c r="M688" s="135" t="n"/>
      <c r="N688" s="136" t="n"/>
      <c r="O688" s="136" t="n"/>
      <c r="P688" s="136" t="n"/>
      <c r="Q688" s="136" t="n"/>
      <c r="R688" s="136" t="n"/>
      <c r="S688" s="135" t="inlineStr">
        <is>
          <t>🟢 CÓ</t>
        </is>
      </c>
    </row>
    <row r="689">
      <c r="A689" s="134" t="inlineStr">
        <is>
          <t>🚢 ─── Máy Thủy (53) ───</t>
        </is>
      </c>
      <c r="B689" s="32" t="n"/>
      <c r="D689" s="32" t="n"/>
      <c r="E689" s="135" t="n"/>
      <c r="F689" s="135" t="n"/>
      <c r="G689" s="135" t="n"/>
      <c r="H689" s="135" t="n"/>
      <c r="I689" s="135" t="n"/>
      <c r="J689" s="135" t="n"/>
      <c r="K689" s="135" t="n"/>
      <c r="L689" s="135" t="n"/>
      <c r="M689" s="135" t="n"/>
      <c r="N689" s="136" t="n"/>
      <c r="O689" s="136" t="n"/>
      <c r="P689" s="136" t="n"/>
      <c r="Q689" s="136" t="n"/>
      <c r="R689" s="136" t="n"/>
      <c r="S689" s="135" t="n"/>
    </row>
    <row r="690">
      <c r="A690" s="134" t="inlineStr">
        <is>
          <t>MITSUBISHI</t>
        </is>
      </c>
      <c r="B690" s="32" t="inlineStr">
        <is>
          <t>S12A2-MPTA, S12A2-PTA, S12A2-PTA2, S12A2-MPTK</t>
        </is>
      </c>
      <c r="D690" s="32" t="inlineStr">
        <is>
          <t>M</t>
        </is>
      </c>
      <c r="E690" s="135" t="inlineStr">
        <is>
          <t>Main Bearing</t>
        </is>
      </c>
      <c r="F690" s="135" t="inlineStr">
        <is>
          <t>32509-20010</t>
        </is>
      </c>
      <c r="G690" s="135" t="n"/>
      <c r="H690" s="135" t="n"/>
      <c r="I690" s="135" t="n"/>
      <c r="J690" s="135" t="n"/>
      <c r="K690" s="135" t="n"/>
      <c r="L690" s="135" t="n"/>
      <c r="M690" s="135" t="n"/>
      <c r="N690" s="136" t="n"/>
      <c r="O690" s="136" t="inlineStr">
        <is>
          <t>🆕 MT</t>
        </is>
      </c>
      <c r="P690" s="136" t="n"/>
      <c r="Q690" s="136" t="n"/>
      <c r="R690" s="136" t="n"/>
      <c r="S690" s="135" t="n"/>
    </row>
    <row r="691">
      <c r="A691" s="134" t="inlineStr">
        <is>
          <t>MITSUBISHI</t>
        </is>
      </c>
      <c r="B691" s="32" t="inlineStr">
        <is>
          <t>S12A2-MPTA, S12A2-PTA, S12A2-PTA2, S12A2-MPTK</t>
        </is>
      </c>
      <c r="D691" s="32" t="inlineStr">
        <is>
          <t>R</t>
        </is>
      </c>
      <c r="E691" s="135" t="inlineStr">
        <is>
          <t>Rod Bearing</t>
        </is>
      </c>
      <c r="F691" s="135" t="inlineStr">
        <is>
          <t>32519-42100</t>
        </is>
      </c>
      <c r="G691" s="135" t="n"/>
      <c r="H691" s="135" t="n"/>
      <c r="I691" s="135" t="n"/>
      <c r="J691" s="135" t="n"/>
      <c r="K691" s="135" t="n"/>
      <c r="L691" s="135" t="n"/>
      <c r="M691" s="135" t="n"/>
      <c r="N691" s="136" t="n"/>
      <c r="O691" s="136" t="inlineStr">
        <is>
          <t>🆕 MT</t>
        </is>
      </c>
      <c r="P691" s="136" t="n"/>
      <c r="Q691" s="136" t="n"/>
      <c r="R691" s="136" t="n"/>
      <c r="S691" s="135" t="n"/>
    </row>
    <row r="692">
      <c r="A692" s="134" t="inlineStr">
        <is>
          <t>MITSUBISHI</t>
        </is>
      </c>
      <c r="B692" s="32" t="inlineStr">
        <is>
          <t>S12H-PTA, S12H-Y1PTA-3</t>
        </is>
      </c>
      <c r="D692" s="32" t="inlineStr">
        <is>
          <t>M</t>
        </is>
      </c>
      <c r="E692" s="135" t="inlineStr">
        <is>
          <t>Main Bearing</t>
        </is>
      </c>
      <c r="F692" s="135" t="inlineStr">
        <is>
          <t>35A09-31010, GM34085</t>
        </is>
      </c>
      <c r="G692" s="135" t="n"/>
      <c r="H692" s="135" t="n"/>
      <c r="I692" s="135" t="n"/>
      <c r="J692" s="135" t="n"/>
      <c r="K692" s="135" t="n"/>
      <c r="L692" s="135" t="n"/>
      <c r="M692" s="135" t="n"/>
      <c r="N692" s="136" t="n"/>
      <c r="O692" s="136" t="inlineStr">
        <is>
          <t>🆕 MT</t>
        </is>
      </c>
      <c r="P692" s="136" t="n"/>
      <c r="Q692" s="136" t="n"/>
      <c r="R692" s="136" t="n"/>
      <c r="S692" s="135" t="n"/>
    </row>
    <row r="693">
      <c r="A693" s="134" t="inlineStr">
        <is>
          <t>MITSUBISHI</t>
        </is>
      </c>
      <c r="B693" s="32" t="inlineStr">
        <is>
          <t>S12H-PTA, S12H-Y1PTA-3</t>
        </is>
      </c>
      <c r="D693" s="32" t="inlineStr">
        <is>
          <t>R</t>
        </is>
      </c>
      <c r="E693" s="135" t="inlineStr">
        <is>
          <t>Rod Bearing</t>
        </is>
      </c>
      <c r="F693" s="135" t="inlineStr">
        <is>
          <t>32519-42100, GM34117</t>
        </is>
      </c>
      <c r="G693" s="135" t="n"/>
      <c r="H693" s="135" t="n"/>
      <c r="I693" s="135" t="n"/>
      <c r="J693" s="135" t="n"/>
      <c r="K693" s="135" t="n"/>
      <c r="L693" s="135" t="n"/>
      <c r="M693" s="135" t="n"/>
      <c r="N693" s="136" t="n"/>
      <c r="O693" s="136" t="inlineStr">
        <is>
          <t>🆕 MT</t>
        </is>
      </c>
      <c r="P693" s="136" t="n"/>
      <c r="Q693" s="136" t="n"/>
      <c r="R693" s="136" t="n"/>
      <c r="S693" s="135" t="n"/>
    </row>
    <row r="694">
      <c r="A694" s="134" t="inlineStr">
        <is>
          <t>MITSUBISHI</t>
        </is>
      </c>
      <c r="B694" s="32" t="inlineStr">
        <is>
          <t>S12N-PTA</t>
        </is>
      </c>
      <c r="D694" s="32" t="inlineStr">
        <is>
          <t>M</t>
        </is>
      </c>
      <c r="E694" s="135" t="inlineStr">
        <is>
          <t>Main Bearing</t>
        </is>
      </c>
      <c r="F694" s="135" t="inlineStr">
        <is>
          <t>37409-01010</t>
        </is>
      </c>
      <c r="G694" s="135" t="n"/>
      <c r="H694" s="135" t="n"/>
      <c r="I694" s="135" t="n"/>
      <c r="J694" s="135" t="n"/>
      <c r="K694" s="135" t="n"/>
      <c r="L694" s="135" t="n"/>
      <c r="M694" s="135" t="n"/>
      <c r="N694" s="136" t="n"/>
      <c r="O694" s="136" t="inlineStr">
        <is>
          <t>🆕 MT</t>
        </is>
      </c>
      <c r="P694" s="136" t="n"/>
      <c r="Q694" s="136" t="n"/>
      <c r="R694" s="136" t="n"/>
      <c r="S694" s="135" t="n"/>
    </row>
    <row r="695">
      <c r="A695" s="134" t="inlineStr">
        <is>
          <t>MITSUBISHI</t>
        </is>
      </c>
      <c r="B695" s="32" t="inlineStr">
        <is>
          <t>S12N-PTA</t>
        </is>
      </c>
      <c r="D695" s="32" t="inlineStr">
        <is>
          <t>R</t>
        </is>
      </c>
      <c r="E695" s="135" t="inlineStr">
        <is>
          <t>Rod Bearing</t>
        </is>
      </c>
      <c r="F695" s="135" t="inlineStr">
        <is>
          <t>37419-02100</t>
        </is>
      </c>
      <c r="G695" s="135" t="n"/>
      <c r="H695" s="135" t="n"/>
      <c r="I695" s="135" t="n"/>
      <c r="J695" s="135" t="n"/>
      <c r="K695" s="135" t="n"/>
      <c r="L695" s="135" t="n"/>
      <c r="M695" s="135" t="n"/>
      <c r="N695" s="136" t="n"/>
      <c r="O695" s="136" t="inlineStr">
        <is>
          <t>🆕 MT</t>
        </is>
      </c>
      <c r="P695" s="136" t="n"/>
      <c r="Q695" s="136" t="n"/>
      <c r="R695" s="136" t="n"/>
      <c r="S695" s="135" t="n"/>
    </row>
    <row r="696">
      <c r="A696" s="134" t="inlineStr">
        <is>
          <t>MITSUBISHI</t>
        </is>
      </c>
      <c r="B696" s="32" t="inlineStr">
        <is>
          <t>S12N-PTA-2</t>
        </is>
      </c>
      <c r="D696" s="32" t="inlineStr">
        <is>
          <t>M</t>
        </is>
      </c>
      <c r="E696" s="135" t="inlineStr">
        <is>
          <t>Main Bearing</t>
        </is>
      </c>
      <c r="F696" s="135" t="inlineStr">
        <is>
          <t>37409-01010</t>
        </is>
      </c>
      <c r="G696" s="135" t="n"/>
      <c r="H696" s="135" t="n"/>
      <c r="I696" s="135" t="n"/>
      <c r="J696" s="135" t="n"/>
      <c r="K696" s="135" t="n"/>
      <c r="L696" s="135" t="n"/>
      <c r="M696" s="135" t="n"/>
      <c r="N696" s="136" t="n"/>
      <c r="O696" s="136" t="inlineStr">
        <is>
          <t>🆕 MT</t>
        </is>
      </c>
      <c r="P696" s="136" t="n"/>
      <c r="Q696" s="136" t="n"/>
      <c r="R696" s="136" t="n"/>
      <c r="S696" s="135" t="n"/>
    </row>
    <row r="697">
      <c r="A697" s="134" t="inlineStr">
        <is>
          <t>MITSUBISHI</t>
        </is>
      </c>
      <c r="B697" s="32" t="inlineStr">
        <is>
          <t>S12N-PTA-2</t>
        </is>
      </c>
      <c r="D697" s="32" t="inlineStr">
        <is>
          <t>R</t>
        </is>
      </c>
      <c r="E697" s="135" t="inlineStr">
        <is>
          <t>Rod Bearing</t>
        </is>
      </c>
      <c r="F697" s="135" t="inlineStr">
        <is>
          <t>37419-02100</t>
        </is>
      </c>
      <c r="G697" s="135" t="n"/>
      <c r="H697" s="135" t="n"/>
      <c r="I697" s="135" t="n"/>
      <c r="J697" s="135" t="n"/>
      <c r="K697" s="135" t="n"/>
      <c r="L697" s="135" t="n"/>
      <c r="M697" s="135" t="n"/>
      <c r="N697" s="136" t="n"/>
      <c r="O697" s="136" t="inlineStr">
        <is>
          <t>🆕 MT</t>
        </is>
      </c>
      <c r="P697" s="136" t="n"/>
      <c r="Q697" s="136" t="n"/>
      <c r="R697" s="136" t="n"/>
      <c r="S697" s="135" t="n"/>
    </row>
    <row r="698">
      <c r="A698" s="134" t="inlineStr">
        <is>
          <t>MITSUBISHI</t>
        </is>
      </c>
      <c r="B698" s="32" t="inlineStr">
        <is>
          <t>S12R-MPTK, S12R-PTAA2</t>
        </is>
      </c>
      <c r="D698" s="32" t="inlineStr">
        <is>
          <t>M</t>
        </is>
      </c>
      <c r="E698" s="135" t="inlineStr">
        <is>
          <t>Main Bearing</t>
        </is>
      </c>
      <c r="F698" s="135" t="inlineStr">
        <is>
          <t>37709-12010</t>
        </is>
      </c>
      <c r="G698" s="135" t="n"/>
      <c r="H698" s="135" t="n"/>
      <c r="I698" s="135" t="n"/>
      <c r="J698" s="135" t="n"/>
      <c r="K698" s="135" t="n"/>
      <c r="L698" s="135" t="n"/>
      <c r="M698" s="135" t="n"/>
      <c r="N698" s="136" t="n"/>
      <c r="O698" s="136" t="inlineStr">
        <is>
          <t>🆕 MT</t>
        </is>
      </c>
      <c r="P698" s="136" t="n"/>
      <c r="Q698" s="136" t="n"/>
      <c r="R698" s="136" t="n"/>
      <c r="S698" s="135" t="n"/>
    </row>
    <row r="699">
      <c r="A699" s="134" t="inlineStr">
        <is>
          <t>MITSUBISHI</t>
        </is>
      </c>
      <c r="B699" s="32" t="inlineStr">
        <is>
          <t>S12R-MPTK, S12R-PTAA2</t>
        </is>
      </c>
      <c r="D699" s="32" t="inlineStr">
        <is>
          <t>R</t>
        </is>
      </c>
      <c r="E699" s="135" t="inlineStr">
        <is>
          <t>Rod Bearing</t>
        </is>
      </c>
      <c r="F699" s="135" t="inlineStr">
        <is>
          <t>37519-13100</t>
        </is>
      </c>
      <c r="G699" s="135" t="n"/>
      <c r="H699" s="135" t="n"/>
      <c r="I699" s="135" t="n"/>
      <c r="J699" s="135" t="n"/>
      <c r="K699" s="135" t="n"/>
      <c r="L699" s="135" t="n"/>
      <c r="M699" s="135" t="n"/>
      <c r="N699" s="136" t="n"/>
      <c r="O699" s="136" t="inlineStr">
        <is>
          <t>🆕 MT</t>
        </is>
      </c>
      <c r="P699" s="136" t="n"/>
      <c r="Q699" s="136" t="n"/>
      <c r="R699" s="136" t="n"/>
      <c r="S699" s="135" t="n"/>
    </row>
    <row r="700">
      <c r="A700" s="134" t="inlineStr">
        <is>
          <t>MITSUBISHI</t>
        </is>
      </c>
      <c r="B700" s="32" t="inlineStr">
        <is>
          <t>S12R-PTAA-2</t>
        </is>
      </c>
      <c r="D700" s="32" t="inlineStr">
        <is>
          <t>M</t>
        </is>
      </c>
      <c r="E700" s="135" t="inlineStr">
        <is>
          <t>Main Bearing</t>
        </is>
      </c>
      <c r="F700" s="135" t="inlineStr">
        <is>
          <t>37709-12010</t>
        </is>
      </c>
      <c r="G700" s="135" t="n"/>
      <c r="H700" s="135" t="n"/>
      <c r="I700" s="135" t="n"/>
      <c r="J700" s="135" t="n"/>
      <c r="K700" s="135" t="n"/>
      <c r="L700" s="135" t="n"/>
      <c r="M700" s="135" t="n"/>
      <c r="N700" s="136" t="n"/>
      <c r="O700" s="136" t="inlineStr">
        <is>
          <t>🆕 MT</t>
        </is>
      </c>
      <c r="P700" s="136" t="n"/>
      <c r="Q700" s="136" t="n"/>
      <c r="R700" s="136" t="n"/>
      <c r="S700" s="135" t="n"/>
    </row>
    <row r="701">
      <c r="A701" s="134" t="inlineStr">
        <is>
          <t>MITSUBISHI</t>
        </is>
      </c>
      <c r="B701" s="32" t="inlineStr">
        <is>
          <t>S12R-PTAA-2</t>
        </is>
      </c>
      <c r="D701" s="32" t="inlineStr">
        <is>
          <t>R</t>
        </is>
      </c>
      <c r="E701" s="135" t="inlineStr">
        <is>
          <t>Rod Bearing</t>
        </is>
      </c>
      <c r="F701" s="135" t="inlineStr">
        <is>
          <t>37519-13100</t>
        </is>
      </c>
      <c r="G701" s="135" t="n"/>
      <c r="H701" s="135" t="n"/>
      <c r="I701" s="135" t="n"/>
      <c r="J701" s="135" t="n"/>
      <c r="K701" s="135" t="n"/>
      <c r="L701" s="135" t="n"/>
      <c r="M701" s="135" t="n"/>
      <c r="N701" s="136" t="n"/>
      <c r="O701" s="136" t="inlineStr">
        <is>
          <t>🆕 MT</t>
        </is>
      </c>
      <c r="P701" s="136" t="n"/>
      <c r="Q701" s="136" t="n"/>
      <c r="R701" s="136" t="n"/>
      <c r="S701" s="135" t="n"/>
    </row>
    <row r="702">
      <c r="A702" s="134" t="inlineStr">
        <is>
          <t>MITSUBISHI</t>
        </is>
      </c>
      <c r="B702" s="32" t="inlineStr">
        <is>
          <t>S16R-PTA-4, S16R-Y1PTA-4</t>
        </is>
      </c>
      <c r="D702" s="32" t="inlineStr">
        <is>
          <t>M</t>
        </is>
      </c>
      <c r="E702" s="135" t="inlineStr">
        <is>
          <t>Main Bearing</t>
        </is>
      </c>
      <c r="F702" s="135" t="inlineStr">
        <is>
          <t>37709-12010</t>
        </is>
      </c>
      <c r="G702" s="135" t="n"/>
      <c r="H702" s="135" t="n"/>
      <c r="I702" s="135" t="n"/>
      <c r="J702" s="135" t="n"/>
      <c r="K702" s="135" t="n"/>
      <c r="L702" s="135" t="n"/>
      <c r="M702" s="135" t="n"/>
      <c r="N702" s="136" t="n"/>
      <c r="O702" s="136" t="inlineStr">
        <is>
          <t>🆕 MT</t>
        </is>
      </c>
      <c r="P702" s="136" t="n"/>
      <c r="Q702" s="136" t="n"/>
      <c r="R702" s="136" t="n"/>
      <c r="S702" s="135" t="n"/>
    </row>
    <row r="703">
      <c r="A703" s="134" t="inlineStr">
        <is>
          <t>MITSUBISHI</t>
        </is>
      </c>
      <c r="B703" s="32" t="inlineStr">
        <is>
          <t>S16R-PTA-4, S16R-Y1PTA-4</t>
        </is>
      </c>
      <c r="D703" s="32" t="inlineStr">
        <is>
          <t>R</t>
        </is>
      </c>
      <c r="E703" s="135" t="inlineStr">
        <is>
          <t>Rod Bearing</t>
        </is>
      </c>
      <c r="F703" s="135" t="inlineStr">
        <is>
          <t>37519-13100</t>
        </is>
      </c>
      <c r="G703" s="135" t="n"/>
      <c r="H703" s="135" t="n"/>
      <c r="I703" s="135" t="n"/>
      <c r="J703" s="135" t="n"/>
      <c r="K703" s="135" t="n"/>
      <c r="L703" s="135" t="n"/>
      <c r="M703" s="135" t="n"/>
      <c r="N703" s="136" t="n"/>
      <c r="O703" s="136" t="inlineStr">
        <is>
          <t>🆕 MT</t>
        </is>
      </c>
      <c r="P703" s="136" t="n"/>
      <c r="Q703" s="136" t="n"/>
      <c r="R703" s="136" t="n"/>
      <c r="S703" s="135" t="n"/>
    </row>
    <row r="704">
      <c r="A704" s="134" t="inlineStr">
        <is>
          <t>MITSUBISHI</t>
        </is>
      </c>
      <c r="B704" s="32" t="inlineStr">
        <is>
          <t>S16R-PTA-4, S16R-Y1PTA-4</t>
        </is>
      </c>
      <c r="D704" s="32" t="inlineStr">
        <is>
          <t>T</t>
        </is>
      </c>
      <c r="E704" s="135" t="inlineStr">
        <is>
          <t>Thrust Washer</t>
        </is>
      </c>
      <c r="F704" s="135" t="inlineStr">
        <is>
          <t>37709-08100</t>
        </is>
      </c>
      <c r="G704" s="135" t="n"/>
      <c r="H704" s="135" t="n"/>
      <c r="I704" s="135" t="n"/>
      <c r="J704" s="135" t="n"/>
      <c r="K704" s="135" t="n"/>
      <c r="L704" s="135" t="n"/>
      <c r="M704" s="135" t="n"/>
      <c r="N704" s="136" t="n"/>
      <c r="O704" s="136" t="inlineStr">
        <is>
          <t>🆕 MT</t>
        </is>
      </c>
      <c r="P704" s="136" t="n"/>
      <c r="Q704" s="136" t="n"/>
      <c r="R704" s="136" t="n"/>
      <c r="S704" s="135" t="n"/>
    </row>
    <row r="705">
      <c r="A705" s="134" t="inlineStr">
        <is>
          <t>MITSUBISHI</t>
        </is>
      </c>
      <c r="B705" s="32" t="inlineStr">
        <is>
          <t>S6A1</t>
        </is>
      </c>
      <c r="C705" t="inlineStr">
        <is>
          <t>145</t>
        </is>
      </c>
      <c r="D705" s="32" t="inlineStr">
        <is>
          <t>M</t>
        </is>
      </c>
      <c r="E705" s="135" t="inlineStr">
        <is>
          <t>Main Bearing</t>
        </is>
      </c>
      <c r="F705" s="135" t="inlineStr">
        <is>
          <t>32509-20010</t>
        </is>
      </c>
      <c r="G705" s="135" t="n"/>
      <c r="H705" s="135" t="n"/>
      <c r="I705" s="135" t="n"/>
      <c r="J705" s="135" t="n"/>
      <c r="K705" s="135" t="n"/>
      <c r="L705" s="135" t="n"/>
      <c r="M705" s="135" t="n"/>
      <c r="N705" s="136" t="n"/>
      <c r="O705" s="136" t="inlineStr">
        <is>
          <t>🆕 MT</t>
        </is>
      </c>
      <c r="P705" s="136" t="n"/>
      <c r="Q705" s="136" t="n"/>
      <c r="R705" s="136" t="n"/>
      <c r="S705" s="135" t="n"/>
    </row>
    <row r="706">
      <c r="A706" s="134" t="inlineStr">
        <is>
          <t>MITSUBISHI</t>
        </is>
      </c>
      <c r="B706" s="32" t="inlineStr">
        <is>
          <t>S6A1</t>
        </is>
      </c>
      <c r="C706" t="inlineStr">
        <is>
          <t>145</t>
        </is>
      </c>
      <c r="D706" s="32" t="inlineStr">
        <is>
          <t>R</t>
        </is>
      </c>
      <c r="E706" s="135" t="inlineStr">
        <is>
          <t>Rod Bearing</t>
        </is>
      </c>
      <c r="F706" s="135" t="inlineStr">
        <is>
          <t>32519-42100</t>
        </is>
      </c>
      <c r="G706" s="135" t="n"/>
      <c r="H706" s="135" t="n"/>
      <c r="I706" s="135" t="n"/>
      <c r="J706" s="135" t="n"/>
      <c r="K706" s="135" t="n"/>
      <c r="L706" s="135" t="n"/>
      <c r="M706" s="135" t="n"/>
      <c r="N706" s="136" t="n"/>
      <c r="O706" s="136" t="inlineStr">
        <is>
          <t>🆕 MT</t>
        </is>
      </c>
      <c r="P706" s="136" t="n"/>
      <c r="Q706" s="136" t="n"/>
      <c r="R706" s="136" t="n"/>
      <c r="S706" s="135" t="n"/>
    </row>
    <row r="707">
      <c r="A707" s="134" t="inlineStr">
        <is>
          <t>MITSUBISHI</t>
        </is>
      </c>
      <c r="B707" s="32" t="inlineStr">
        <is>
          <t>S6A2-MPTA</t>
        </is>
      </c>
      <c r="D707" s="32" t="inlineStr">
        <is>
          <t>M</t>
        </is>
      </c>
      <c r="E707" s="135" t="inlineStr">
        <is>
          <t>Main Bearing</t>
        </is>
      </c>
      <c r="F707" s="135" t="inlineStr">
        <is>
          <t>32509-20010</t>
        </is>
      </c>
      <c r="G707" s="135" t="n"/>
      <c r="H707" s="135" t="n"/>
      <c r="I707" s="135" t="n"/>
      <c r="J707" s="135" t="n"/>
      <c r="K707" s="135" t="n"/>
      <c r="L707" s="135" t="n"/>
      <c r="M707" s="135" t="n"/>
      <c r="N707" s="136" t="n"/>
      <c r="O707" s="136" t="inlineStr">
        <is>
          <t>🆕 MT</t>
        </is>
      </c>
      <c r="P707" s="136" t="n"/>
      <c r="Q707" s="136" t="n"/>
      <c r="R707" s="136" t="n"/>
      <c r="S707" s="135" t="n"/>
    </row>
    <row r="708">
      <c r="A708" s="134" t="inlineStr">
        <is>
          <t>MITSUBISHI</t>
        </is>
      </c>
      <c r="B708" s="32" t="inlineStr">
        <is>
          <t>S6A2-MPTA</t>
        </is>
      </c>
      <c r="D708" s="32" t="inlineStr">
        <is>
          <t>R</t>
        </is>
      </c>
      <c r="E708" s="135" t="inlineStr">
        <is>
          <t>Rod Bearing</t>
        </is>
      </c>
      <c r="F708" s="135" t="inlineStr">
        <is>
          <t>32519-42100</t>
        </is>
      </c>
      <c r="G708" s="135" t="n"/>
      <c r="H708" s="135" t="n"/>
      <c r="I708" s="135" t="n"/>
      <c r="J708" s="135" t="n"/>
      <c r="K708" s="135" t="n"/>
      <c r="L708" s="135" t="n"/>
      <c r="M708" s="135" t="n"/>
      <c r="N708" s="136" t="n"/>
      <c r="O708" s="136" t="inlineStr">
        <is>
          <t>🆕 MT</t>
        </is>
      </c>
      <c r="P708" s="136" t="n"/>
      <c r="Q708" s="136" t="n"/>
      <c r="R708" s="136" t="n"/>
      <c r="S708" s="135" t="n"/>
    </row>
    <row r="709">
      <c r="A709" s="134" t="inlineStr">
        <is>
          <t>MITSUBISHI</t>
        </is>
      </c>
      <c r="B709" s="32" t="inlineStr">
        <is>
          <t>S6A3-MTK2</t>
        </is>
      </c>
      <c r="C709" t="inlineStr">
        <is>
          <t>150</t>
        </is>
      </c>
      <c r="D709" s="32" t="inlineStr">
        <is>
          <t>M</t>
        </is>
      </c>
      <c r="E709" s="135" t="inlineStr">
        <is>
          <t>Main Bearing</t>
        </is>
      </c>
      <c r="F709" s="135" t="inlineStr">
        <is>
          <t>35A09-31010</t>
        </is>
      </c>
      <c r="G709" s="135" t="n"/>
      <c r="H709" s="135" t="n"/>
      <c r="I709" s="135" t="n"/>
      <c r="J709" s="135" t="n"/>
      <c r="K709" s="135" t="n"/>
      <c r="L709" s="135" t="n"/>
      <c r="M709" s="135" t="n"/>
      <c r="N709" s="136" t="n"/>
      <c r="O709" s="136" t="inlineStr">
        <is>
          <t>🆕 MT</t>
        </is>
      </c>
      <c r="P709" s="136" t="n"/>
      <c r="Q709" s="136" t="n"/>
      <c r="R709" s="136" t="n"/>
      <c r="S709" s="135" t="n"/>
    </row>
    <row r="710">
      <c r="A710" s="134" t="inlineStr">
        <is>
          <t>MITSUBISHI</t>
        </is>
      </c>
      <c r="B710" s="32" t="inlineStr">
        <is>
          <t>S6A3-MTK2</t>
        </is>
      </c>
      <c r="C710" t="inlineStr">
        <is>
          <t>150</t>
        </is>
      </c>
      <c r="D710" s="32" t="inlineStr">
        <is>
          <t>R</t>
        </is>
      </c>
      <c r="E710" s="135" t="inlineStr">
        <is>
          <t>Rod Bearing</t>
        </is>
      </c>
      <c r="F710" s="135" t="inlineStr">
        <is>
          <t>32519-42100</t>
        </is>
      </c>
      <c r="G710" s="135" t="n"/>
      <c r="H710" s="135" t="n"/>
      <c r="I710" s="135" t="n"/>
      <c r="J710" s="135" t="n"/>
      <c r="K710" s="135" t="n"/>
      <c r="L710" s="135" t="n"/>
      <c r="M710" s="135" t="n"/>
      <c r="N710" s="136" t="n"/>
      <c r="O710" s="136" t="inlineStr">
        <is>
          <t>🆕 MT</t>
        </is>
      </c>
      <c r="P710" s="136" t="n"/>
      <c r="Q710" s="136" t="n"/>
      <c r="R710" s="136" t="n"/>
      <c r="S710" s="135" t="n"/>
    </row>
    <row r="711">
      <c r="A711" s="134" t="inlineStr">
        <is>
          <t>MITSUBISHI</t>
        </is>
      </c>
      <c r="B711" s="32" t="inlineStr">
        <is>
          <t>S6A3-PTA</t>
        </is>
      </c>
      <c r="C711" t="inlineStr">
        <is>
          <t>150</t>
        </is>
      </c>
      <c r="D711" s="32" t="inlineStr">
        <is>
          <t>M</t>
        </is>
      </c>
      <c r="E711" s="135" t="inlineStr">
        <is>
          <t>Main Bearing</t>
        </is>
      </c>
      <c r="F711" s="135" t="inlineStr">
        <is>
          <t>35A09-31010</t>
        </is>
      </c>
      <c r="G711" s="135" t="n"/>
      <c r="H711" s="135" t="n"/>
      <c r="I711" s="135" t="n"/>
      <c r="J711" s="135" t="n"/>
      <c r="K711" s="135" t="n"/>
      <c r="L711" s="135" t="n"/>
      <c r="M711" s="135" t="n"/>
      <c r="N711" s="136" t="n"/>
      <c r="O711" s="136" t="inlineStr">
        <is>
          <t>🆕 MT</t>
        </is>
      </c>
      <c r="P711" s="136" t="n"/>
      <c r="Q711" s="136" t="n"/>
      <c r="R711" s="136" t="n"/>
      <c r="S711" s="135" t="n"/>
    </row>
    <row r="712">
      <c r="A712" s="134" t="inlineStr">
        <is>
          <t>MITSUBISHI</t>
        </is>
      </c>
      <c r="B712" s="32" t="inlineStr">
        <is>
          <t>S6A3-PTA</t>
        </is>
      </c>
      <c r="C712" t="inlineStr">
        <is>
          <t>150</t>
        </is>
      </c>
      <c r="D712" s="32" t="inlineStr">
        <is>
          <t>R</t>
        </is>
      </c>
      <c r="E712" s="135" t="inlineStr">
        <is>
          <t>Rod Bearing</t>
        </is>
      </c>
      <c r="F712" s="135" t="inlineStr">
        <is>
          <t>32519-42100</t>
        </is>
      </c>
      <c r="G712" s="135" t="n"/>
      <c r="H712" s="135" t="n"/>
      <c r="I712" s="135" t="n"/>
      <c r="J712" s="135" t="n"/>
      <c r="K712" s="135" t="n"/>
      <c r="L712" s="135" t="n"/>
      <c r="M712" s="135" t="n"/>
      <c r="N712" s="136" t="n"/>
      <c r="O712" s="136" t="inlineStr">
        <is>
          <t>🆕 MT</t>
        </is>
      </c>
      <c r="P712" s="136" t="n"/>
      <c r="Q712" s="136" t="n"/>
      <c r="R712" s="136" t="n"/>
      <c r="S712" s="135" t="n"/>
    </row>
    <row r="713">
      <c r="A713" s="134" t="inlineStr">
        <is>
          <t>MITSUBISHI</t>
        </is>
      </c>
      <c r="B713" s="32" t="inlineStr">
        <is>
          <t>S6B-MPTK, S6B-PT, S6B-PTK</t>
        </is>
      </c>
      <c r="C713" t="inlineStr">
        <is>
          <t>135</t>
        </is>
      </c>
      <c r="D713" s="32" t="inlineStr">
        <is>
          <t>M</t>
        </is>
      </c>
      <c r="E713" s="135" t="inlineStr">
        <is>
          <t>Main Bearing</t>
        </is>
      </c>
      <c r="F713" s="135" t="inlineStr">
        <is>
          <t>36209-40010</t>
        </is>
      </c>
      <c r="G713" s="135" t="n"/>
      <c r="H713" s="135" t="n"/>
      <c r="I713" s="135" t="n"/>
      <c r="J713" s="135" t="n"/>
      <c r="K713" s="135" t="n"/>
      <c r="L713" s="135" t="n"/>
      <c r="M713" s="135" t="n"/>
      <c r="N713" s="136" t="n"/>
      <c r="O713" s="136" t="inlineStr">
        <is>
          <t>🆕 MT</t>
        </is>
      </c>
      <c r="P713" s="136" t="n"/>
      <c r="Q713" s="136" t="n"/>
      <c r="R713" s="136" t="n"/>
      <c r="S713" s="135" t="n"/>
    </row>
    <row r="714">
      <c r="A714" s="134" t="inlineStr">
        <is>
          <t>MITSUBISHI</t>
        </is>
      </c>
      <c r="B714" s="32" t="inlineStr">
        <is>
          <t>S6B-MPTK, S6B-PT, S6B-PTK</t>
        </is>
      </c>
      <c r="C714" t="inlineStr">
        <is>
          <t>135</t>
        </is>
      </c>
      <c r="D714" s="32" t="inlineStr">
        <is>
          <t>R</t>
        </is>
      </c>
      <c r="E714" s="135" t="inlineStr">
        <is>
          <t>Rod Bearing</t>
        </is>
      </c>
      <c r="F714" s="135" t="inlineStr">
        <is>
          <t>36319-02100</t>
        </is>
      </c>
      <c r="G714" s="135" t="n"/>
      <c r="H714" s="135" t="n"/>
      <c r="I714" s="135" t="n"/>
      <c r="J714" s="135" t="n"/>
      <c r="K714" s="135" t="n"/>
      <c r="L714" s="135" t="n"/>
      <c r="M714" s="135" t="n"/>
      <c r="N714" s="136" t="n"/>
      <c r="O714" s="136" t="inlineStr">
        <is>
          <t>🆕 MT</t>
        </is>
      </c>
      <c r="P714" s="136" t="n"/>
      <c r="Q714" s="136" t="n"/>
      <c r="R714" s="136" t="n"/>
      <c r="S714" s="135" t="n"/>
    </row>
    <row r="715">
      <c r="A715" s="134" t="inlineStr">
        <is>
          <t>MITSUBISHI</t>
        </is>
      </c>
      <c r="B715" s="32" t="inlineStr">
        <is>
          <t>S6B-PTA</t>
        </is>
      </c>
      <c r="C715" t="inlineStr">
        <is>
          <t>135</t>
        </is>
      </c>
      <c r="D715" s="32" t="inlineStr">
        <is>
          <t>M</t>
        </is>
      </c>
      <c r="E715" s="135" t="inlineStr">
        <is>
          <t>Main Bearing</t>
        </is>
      </c>
      <c r="F715" s="135" t="inlineStr">
        <is>
          <t>36209-40010</t>
        </is>
      </c>
      <c r="G715" s="135" t="n"/>
      <c r="H715" s="135" t="n"/>
      <c r="I715" s="135" t="n"/>
      <c r="J715" s="135" t="n"/>
      <c r="K715" s="135" t="n"/>
      <c r="L715" s="135" t="n"/>
      <c r="M715" s="135" t="n"/>
      <c r="N715" s="136" t="n"/>
      <c r="O715" s="136" t="inlineStr">
        <is>
          <t>🆕 MT</t>
        </is>
      </c>
      <c r="P715" s="136" t="n"/>
      <c r="Q715" s="136" t="n"/>
      <c r="R715" s="136" t="n"/>
      <c r="S715" s="135" t="n"/>
    </row>
    <row r="716">
      <c r="A716" s="134" t="inlineStr">
        <is>
          <t>MITSUBISHI</t>
        </is>
      </c>
      <c r="B716" s="32" t="inlineStr">
        <is>
          <t>S6B-PTA</t>
        </is>
      </c>
      <c r="C716" t="inlineStr">
        <is>
          <t>135</t>
        </is>
      </c>
      <c r="D716" s="32" t="inlineStr">
        <is>
          <t>R</t>
        </is>
      </c>
      <c r="E716" s="135" t="inlineStr">
        <is>
          <t>Rod Bearing</t>
        </is>
      </c>
      <c r="F716" s="135" t="inlineStr">
        <is>
          <t>36219-12100</t>
        </is>
      </c>
      <c r="G716" s="135" t="n"/>
      <c r="H716" s="135" t="n"/>
      <c r="I716" s="135" t="n"/>
      <c r="J716" s="135" t="n"/>
      <c r="K716" s="135" t="n"/>
      <c r="L716" s="135" t="n"/>
      <c r="M716" s="135" t="n"/>
      <c r="N716" s="136" t="n"/>
      <c r="O716" s="136" t="inlineStr">
        <is>
          <t>🆕 MT</t>
        </is>
      </c>
      <c r="P716" s="136" t="n"/>
      <c r="Q716" s="136" t="n"/>
      <c r="R716" s="136" t="n"/>
      <c r="S716" s="135" t="n"/>
    </row>
    <row r="717">
      <c r="A717" s="134" t="inlineStr">
        <is>
          <t>MITSUBISHI</t>
        </is>
      </c>
      <c r="B717" s="32" t="inlineStr">
        <is>
          <t>S6B2T</t>
        </is>
      </c>
      <c r="C717" t="inlineStr">
        <is>
          <t>135</t>
        </is>
      </c>
      <c r="D717" s="32" t="inlineStr">
        <is>
          <t>M</t>
        </is>
      </c>
      <c r="E717" s="135" t="inlineStr">
        <is>
          <t>Main Bearing</t>
        </is>
      </c>
      <c r="F717" s="135" t="inlineStr">
        <is>
          <t>36209-40010</t>
        </is>
      </c>
      <c r="G717" s="135" t="n"/>
      <c r="H717" s="135" t="n"/>
      <c r="I717" s="135" t="n"/>
      <c r="J717" s="135" t="n"/>
      <c r="K717" s="135" t="n"/>
      <c r="L717" s="135" t="n"/>
      <c r="M717" s="135" t="n"/>
      <c r="N717" s="136" t="n"/>
      <c r="O717" s="136" t="inlineStr">
        <is>
          <t>🆕 MT</t>
        </is>
      </c>
      <c r="P717" s="136" t="n"/>
      <c r="Q717" s="136" t="n"/>
      <c r="R717" s="136" t="n"/>
      <c r="S717" s="135" t="n"/>
    </row>
    <row r="718">
      <c r="A718" s="134" t="inlineStr">
        <is>
          <t>MITSUBISHI</t>
        </is>
      </c>
      <c r="B718" s="32" t="inlineStr">
        <is>
          <t>S6B2T</t>
        </is>
      </c>
      <c r="C718" t="inlineStr">
        <is>
          <t>135</t>
        </is>
      </c>
      <c r="D718" s="32" t="inlineStr">
        <is>
          <t>R</t>
        </is>
      </c>
      <c r="E718" s="135" t="inlineStr">
        <is>
          <t>Rod Bearing</t>
        </is>
      </c>
      <c r="F718" s="135" t="inlineStr">
        <is>
          <t>36319-02100</t>
        </is>
      </c>
      <c r="G718" s="135" t="n"/>
      <c r="H718" s="135" t="n"/>
      <c r="I718" s="135" t="n"/>
      <c r="J718" s="135" t="n"/>
      <c r="K718" s="135" t="n"/>
      <c r="L718" s="135" t="n"/>
      <c r="M718" s="135" t="n"/>
      <c r="N718" s="136" t="n"/>
      <c r="O718" s="136" t="inlineStr">
        <is>
          <t>🆕 MT</t>
        </is>
      </c>
      <c r="P718" s="136" t="n"/>
      <c r="Q718" s="136" t="n"/>
      <c r="R718" s="136" t="n"/>
      <c r="S718" s="135" t="n"/>
    </row>
    <row r="719">
      <c r="A719" s="134" t="inlineStr">
        <is>
          <t>MITSUBISHI</t>
        </is>
      </c>
      <c r="B719" s="32" t="inlineStr">
        <is>
          <t>S6B3-PTA</t>
        </is>
      </c>
      <c r="D719" s="32" t="inlineStr">
        <is>
          <t>M</t>
        </is>
      </c>
      <c r="E719" s="135" t="inlineStr">
        <is>
          <t>Main Bearing</t>
        </is>
      </c>
      <c r="F719" s="135" t="inlineStr">
        <is>
          <t>34A09-30010</t>
        </is>
      </c>
      <c r="G719" s="135" t="n"/>
      <c r="H719" s="135" t="n"/>
      <c r="I719" s="135" t="n"/>
      <c r="J719" s="135" t="n"/>
      <c r="K719" s="135" t="n"/>
      <c r="L719" s="135" t="n"/>
      <c r="M719" s="135" t="n"/>
      <c r="N719" s="136" t="n"/>
      <c r="O719" s="136" t="inlineStr">
        <is>
          <t>🆕 MT</t>
        </is>
      </c>
      <c r="P719" s="136" t="n"/>
      <c r="Q719" s="136" t="n"/>
      <c r="R719" s="136" t="n"/>
      <c r="S719" s="135" t="n"/>
    </row>
    <row r="720">
      <c r="A720" s="134" t="inlineStr">
        <is>
          <t>MITSUBISHI</t>
        </is>
      </c>
      <c r="B720" s="32" t="inlineStr">
        <is>
          <t>S6B3-PTA</t>
        </is>
      </c>
      <c r="D720" s="32" t="inlineStr">
        <is>
          <t>R</t>
        </is>
      </c>
      <c r="E720" s="135" t="inlineStr">
        <is>
          <t>Rod Bearing</t>
        </is>
      </c>
      <c r="F720" s="135" t="inlineStr">
        <is>
          <t>36319-02100</t>
        </is>
      </c>
      <c r="G720" s="135" t="n"/>
      <c r="H720" s="135" t="n"/>
      <c r="I720" s="135" t="n"/>
      <c r="J720" s="135" t="n"/>
      <c r="K720" s="135" t="n"/>
      <c r="L720" s="135" t="n"/>
      <c r="M720" s="135" t="n"/>
      <c r="N720" s="136" t="n"/>
      <c r="O720" s="136" t="inlineStr">
        <is>
          <t>🆕 MT</t>
        </is>
      </c>
      <c r="P720" s="136" t="n"/>
      <c r="Q720" s="136" t="n"/>
      <c r="R720" s="136" t="n"/>
      <c r="S720" s="135" t="n"/>
    </row>
    <row r="721">
      <c r="A721" s="134" t="inlineStr">
        <is>
          <t>MITSUBISHI</t>
        </is>
      </c>
      <c r="B721" s="32" t="inlineStr">
        <is>
          <t>S6B3F-MTK</t>
        </is>
      </c>
      <c r="D721" s="32" t="inlineStr">
        <is>
          <t>M</t>
        </is>
      </c>
      <c r="E721" s="135" t="inlineStr">
        <is>
          <t>Main Bearing</t>
        </is>
      </c>
      <c r="F721" s="135" t="inlineStr">
        <is>
          <t>36209-40010</t>
        </is>
      </c>
      <c r="G721" s="135" t="n"/>
      <c r="H721" s="135" t="n"/>
      <c r="I721" s="135" t="n"/>
      <c r="J721" s="135" t="n"/>
      <c r="K721" s="135" t="n"/>
      <c r="L721" s="135" t="n"/>
      <c r="M721" s="135" t="n"/>
      <c r="N721" s="136" t="n"/>
      <c r="O721" s="136" t="inlineStr">
        <is>
          <t>🆕 MT</t>
        </is>
      </c>
      <c r="P721" s="136" t="n"/>
      <c r="Q721" s="136" t="n"/>
      <c r="R721" s="136" t="n"/>
      <c r="S721" s="135" t="n"/>
    </row>
    <row r="722">
      <c r="A722" s="134" t="inlineStr">
        <is>
          <t>MITSUBISHI</t>
        </is>
      </c>
      <c r="B722" s="32" t="inlineStr">
        <is>
          <t>S6B3F-MTK</t>
        </is>
      </c>
      <c r="D722" s="32" t="inlineStr">
        <is>
          <t>R</t>
        </is>
      </c>
      <c r="E722" s="135" t="inlineStr">
        <is>
          <t>Rod Bearing</t>
        </is>
      </c>
      <c r="F722" s="135" t="inlineStr">
        <is>
          <t>36219-12100</t>
        </is>
      </c>
      <c r="G722" s="135" t="n"/>
      <c r="H722" s="135" t="n"/>
      <c r="I722" s="135" t="n"/>
      <c r="J722" s="135" t="n"/>
      <c r="K722" s="135" t="n"/>
      <c r="L722" s="135" t="n"/>
      <c r="M722" s="135" t="n"/>
      <c r="N722" s="136" t="n"/>
      <c r="O722" s="136" t="inlineStr">
        <is>
          <t>🆕 MT</t>
        </is>
      </c>
      <c r="P722" s="136" t="n"/>
      <c r="Q722" s="136" t="n"/>
      <c r="R722" s="136" t="n"/>
      <c r="S722" s="135" t="n"/>
    </row>
    <row r="723">
      <c r="A723" s="134" t="inlineStr">
        <is>
          <t>MITSUBISHI</t>
        </is>
      </c>
      <c r="B723" s="32" t="inlineStr">
        <is>
          <t>S6B5-MTKL, S6B5-MTK2L</t>
        </is>
      </c>
      <c r="D723" s="32" t="inlineStr">
        <is>
          <t>M</t>
        </is>
      </c>
      <c r="E723" s="135" t="inlineStr">
        <is>
          <t>Main Bearing</t>
        </is>
      </c>
      <c r="F723" s="135" t="inlineStr">
        <is>
          <t>34A09-30010</t>
        </is>
      </c>
      <c r="G723" s="135" t="n"/>
      <c r="H723" s="135" t="n"/>
      <c r="I723" s="135" t="n"/>
      <c r="J723" s="135" t="n"/>
      <c r="K723" s="135" t="n"/>
      <c r="L723" s="135" t="n"/>
      <c r="M723" s="135" t="n"/>
      <c r="N723" s="136" t="n"/>
      <c r="O723" s="136" t="inlineStr">
        <is>
          <t>🆕 MT</t>
        </is>
      </c>
      <c r="P723" s="136" t="n"/>
      <c r="Q723" s="136" t="n"/>
      <c r="R723" s="136" t="n"/>
      <c r="S723" s="135" t="n"/>
    </row>
    <row r="724">
      <c r="A724" s="134" t="inlineStr">
        <is>
          <t>MITSUBISHI</t>
        </is>
      </c>
      <c r="B724" s="32" t="inlineStr">
        <is>
          <t>S6B5-MTKL, S6B5-MTK2L</t>
        </is>
      </c>
      <c r="D724" s="32" t="inlineStr">
        <is>
          <t>R</t>
        </is>
      </c>
      <c r="E724" s="135" t="inlineStr">
        <is>
          <t>Rod Bearing</t>
        </is>
      </c>
      <c r="F724" s="135" t="inlineStr">
        <is>
          <t>36319-02100</t>
        </is>
      </c>
      <c r="G724" s="135" t="n"/>
      <c r="H724" s="135" t="n"/>
      <c r="I724" s="135" t="n"/>
      <c r="J724" s="135" t="n"/>
      <c r="K724" s="135" t="n"/>
      <c r="L724" s="135" t="n"/>
      <c r="M724" s="135" t="n"/>
      <c r="N724" s="136" t="n"/>
      <c r="O724" s="136" t="inlineStr">
        <is>
          <t>🆕 MT</t>
        </is>
      </c>
      <c r="P724" s="136" t="n"/>
      <c r="Q724" s="136" t="n"/>
      <c r="R724" s="136" t="n"/>
      <c r="S724" s="135" t="n"/>
    </row>
    <row r="725">
      <c r="A725" s="134" t="inlineStr">
        <is>
          <t>MITSUBISHI</t>
        </is>
      </c>
      <c r="B725" s="32" t="inlineStr">
        <is>
          <t>S6BF-MTK-2</t>
        </is>
      </c>
      <c r="D725" s="32" t="inlineStr">
        <is>
          <t>M</t>
        </is>
      </c>
      <c r="E725" s="135" t="inlineStr">
        <is>
          <t>Main Bearing</t>
        </is>
      </c>
      <c r="F725" s="135" t="inlineStr">
        <is>
          <t>36209-40010</t>
        </is>
      </c>
      <c r="G725" s="135" t="n"/>
      <c r="H725" s="135" t="n"/>
      <c r="I725" s="135" t="n"/>
      <c r="J725" s="135" t="n"/>
      <c r="K725" s="135" t="n"/>
      <c r="L725" s="135" t="n"/>
      <c r="M725" s="135" t="n"/>
      <c r="N725" s="136" t="n"/>
      <c r="O725" s="136" t="inlineStr">
        <is>
          <t>🆕 MT</t>
        </is>
      </c>
      <c r="P725" s="136" t="n"/>
      <c r="Q725" s="136" t="n"/>
      <c r="R725" s="136" t="n"/>
      <c r="S725" s="135" t="n"/>
    </row>
    <row r="726">
      <c r="A726" s="134" t="inlineStr">
        <is>
          <t>MITSUBISHI</t>
        </is>
      </c>
      <c r="B726" s="32" t="inlineStr">
        <is>
          <t>S6BF-MTK-2</t>
        </is>
      </c>
      <c r="D726" s="32" t="inlineStr">
        <is>
          <t>R</t>
        </is>
      </c>
      <c r="E726" s="135" t="inlineStr">
        <is>
          <t>Rod Bearing</t>
        </is>
      </c>
      <c r="F726" s="135" t="inlineStr">
        <is>
          <t>36219-12100</t>
        </is>
      </c>
      <c r="G726" s="135" t="n"/>
      <c r="H726" s="135" t="n"/>
      <c r="I726" s="135" t="n"/>
      <c r="J726" s="135" t="n"/>
      <c r="K726" s="135" t="n"/>
      <c r="L726" s="135" t="n"/>
      <c r="M726" s="135" t="n"/>
      <c r="N726" s="136" t="n"/>
      <c r="O726" s="136" t="inlineStr">
        <is>
          <t>🆕 MT</t>
        </is>
      </c>
      <c r="P726" s="136" t="n"/>
      <c r="Q726" s="136" t="n"/>
      <c r="R726" s="136" t="n"/>
      <c r="S726" s="135" t="n"/>
    </row>
    <row r="727">
      <c r="A727" s="134" t="inlineStr">
        <is>
          <t>MITSUBISHI</t>
        </is>
      </c>
      <c r="B727" s="32" t="inlineStr">
        <is>
          <t>S6N-MPTA-2</t>
        </is>
      </c>
      <c r="D727" s="32" t="inlineStr">
        <is>
          <t>M</t>
        </is>
      </c>
      <c r="E727" s="135" t="inlineStr">
        <is>
          <t>Main Bearing</t>
        </is>
      </c>
      <c r="F727" s="135" t="inlineStr">
        <is>
          <t>37109-11010</t>
        </is>
      </c>
      <c r="G727" s="135" t="n"/>
      <c r="H727" s="135" t="n"/>
      <c r="I727" s="135" t="n"/>
      <c r="J727" s="135" t="n"/>
      <c r="K727" s="135" t="n"/>
      <c r="L727" s="135" t="n"/>
      <c r="M727" s="135" t="n"/>
      <c r="N727" s="136" t="n"/>
      <c r="O727" s="136" t="inlineStr">
        <is>
          <t>🆕 MT</t>
        </is>
      </c>
      <c r="P727" s="136" t="n"/>
      <c r="Q727" s="136" t="n"/>
      <c r="R727" s="136" t="n"/>
      <c r="S727" s="135" t="n"/>
    </row>
    <row r="728">
      <c r="A728" s="134" t="inlineStr">
        <is>
          <t>MITSUBISHI</t>
        </is>
      </c>
      <c r="B728" s="32" t="inlineStr">
        <is>
          <t>S6N-MPTA-2</t>
        </is>
      </c>
      <c r="D728" s="32" t="inlineStr">
        <is>
          <t>R</t>
        </is>
      </c>
      <c r="E728" s="135" t="inlineStr">
        <is>
          <t>Rod Bearing</t>
        </is>
      </c>
      <c r="F728" s="135" t="inlineStr">
        <is>
          <t>37119-22100</t>
        </is>
      </c>
      <c r="G728" s="135" t="n"/>
      <c r="H728" s="135" t="n"/>
      <c r="I728" s="135" t="n"/>
      <c r="J728" s="135" t="n"/>
      <c r="K728" s="135" t="n"/>
      <c r="L728" s="135" t="n"/>
      <c r="M728" s="135" t="n"/>
      <c r="N728" s="136" t="n"/>
      <c r="O728" s="136" t="inlineStr">
        <is>
          <t>🆕 MT</t>
        </is>
      </c>
      <c r="P728" s="136" t="n"/>
      <c r="Q728" s="136" t="n"/>
      <c r="R728" s="136" t="n"/>
      <c r="S728" s="135" t="n"/>
    </row>
    <row r="729">
      <c r="A729" s="134" t="inlineStr">
        <is>
          <t>MITSUBISHI</t>
        </is>
      </c>
      <c r="B729" s="32" t="inlineStr">
        <is>
          <t>S6N-PTA</t>
        </is>
      </c>
      <c r="D729" s="32" t="inlineStr">
        <is>
          <t>M</t>
        </is>
      </c>
      <c r="E729" s="135" t="inlineStr">
        <is>
          <t>Main Bearing</t>
        </is>
      </c>
      <c r="F729" s="135" t="inlineStr">
        <is>
          <t>37109-11010</t>
        </is>
      </c>
      <c r="G729" s="135" t="n"/>
      <c r="H729" s="135" t="n"/>
      <c r="I729" s="135" t="n"/>
      <c r="J729" s="135" t="n"/>
      <c r="K729" s="135" t="n"/>
      <c r="L729" s="135" t="n"/>
      <c r="M729" s="135" t="n"/>
      <c r="N729" s="136" t="n"/>
      <c r="O729" s="136" t="inlineStr">
        <is>
          <t>🆕 MT</t>
        </is>
      </c>
      <c r="P729" s="136" t="n"/>
      <c r="Q729" s="136" t="n"/>
      <c r="R729" s="136" t="n"/>
      <c r="S729" s="135" t="n"/>
    </row>
    <row r="730">
      <c r="A730" s="134" t="inlineStr">
        <is>
          <t>MITSUBISHI</t>
        </is>
      </c>
      <c r="B730" s="32" t="inlineStr">
        <is>
          <t>S6N-PTA</t>
        </is>
      </c>
      <c r="D730" s="32" t="inlineStr">
        <is>
          <t>R</t>
        </is>
      </c>
      <c r="E730" s="135" t="inlineStr">
        <is>
          <t>Rod Bearing</t>
        </is>
      </c>
      <c r="F730" s="135" t="inlineStr">
        <is>
          <t>37119-22100</t>
        </is>
      </c>
      <c r="G730" s="135" t="n"/>
      <c r="H730" s="135" t="n"/>
      <c r="I730" s="135" t="n"/>
      <c r="J730" s="135" t="n"/>
      <c r="K730" s="135" t="n"/>
      <c r="L730" s="135" t="n"/>
      <c r="M730" s="135" t="n"/>
      <c r="N730" s="136" t="n"/>
      <c r="O730" s="136" t="inlineStr">
        <is>
          <t>🆕 MT</t>
        </is>
      </c>
      <c r="P730" s="136" t="n"/>
      <c r="Q730" s="136" t="n"/>
      <c r="R730" s="136" t="n"/>
      <c r="S730" s="135" t="n"/>
    </row>
    <row r="731">
      <c r="A731" s="134" t="inlineStr">
        <is>
          <t>MITSUBISHI</t>
        </is>
      </c>
      <c r="B731" s="32" t="inlineStr">
        <is>
          <t>S6R-MPTK, S6R-Y1PTA-4, S6R-PT, S6R-PTA, S6R-Y2TAA-2</t>
        </is>
      </c>
      <c r="C731" t="inlineStr">
        <is>
          <t>135</t>
        </is>
      </c>
      <c r="D731" s="32" t="inlineStr">
        <is>
          <t>M</t>
        </is>
      </c>
      <c r="E731" s="135" t="inlineStr">
        <is>
          <t>Main Bearing</t>
        </is>
      </c>
      <c r="F731" s="135" t="inlineStr">
        <is>
          <t>37509-50010</t>
        </is>
      </c>
      <c r="G731" s="135" t="n"/>
      <c r="H731" s="135" t="n"/>
      <c r="I731" s="135" t="n"/>
      <c r="J731" s="135" t="n"/>
      <c r="K731" s="135" t="n"/>
      <c r="L731" s="135" t="n"/>
      <c r="M731" s="135" t="n"/>
      <c r="N731" s="136" t="n"/>
      <c r="O731" s="136" t="inlineStr">
        <is>
          <t>🆕 MT</t>
        </is>
      </c>
      <c r="P731" s="136" t="n"/>
      <c r="Q731" s="136" t="n"/>
      <c r="R731" s="136" t="n"/>
      <c r="S731" s="135" t="n"/>
    </row>
    <row r="732">
      <c r="A732" s="134" t="inlineStr">
        <is>
          <t>MITSUBISHI</t>
        </is>
      </c>
      <c r="B732" s="32" t="inlineStr">
        <is>
          <t>S6R-MPTK, S6R-Y1PTA-4, S6R-PT, S6R-PTA, S6R-Y2TAA-2</t>
        </is>
      </c>
      <c r="C732" t="inlineStr">
        <is>
          <t>135</t>
        </is>
      </c>
      <c r="D732" s="32" t="inlineStr">
        <is>
          <t>R</t>
        </is>
      </c>
      <c r="E732" s="135" t="inlineStr">
        <is>
          <t>Rod Bearing</t>
        </is>
      </c>
      <c r="F732" s="135" t="inlineStr">
        <is>
          <t>37519-13100</t>
        </is>
      </c>
      <c r="G732" s="135" t="n"/>
      <c r="H732" s="135" t="n"/>
      <c r="I732" s="135" t="n"/>
      <c r="J732" s="135" t="n"/>
      <c r="K732" s="135" t="n"/>
      <c r="L732" s="135" t="n"/>
      <c r="M732" s="135" t="n"/>
      <c r="N732" s="136" t="n"/>
      <c r="O732" s="136" t="inlineStr">
        <is>
          <t>🆕 MT</t>
        </is>
      </c>
      <c r="P732" s="136" t="n"/>
      <c r="Q732" s="136" t="n"/>
      <c r="R732" s="136" t="n"/>
      <c r="S732" s="135" t="n"/>
    </row>
    <row r="733">
      <c r="A733" s="134" t="inlineStr">
        <is>
          <t>MITSUBISHI</t>
        </is>
      </c>
      <c r="B733" s="32" t="inlineStr">
        <is>
          <t>S6R-MPTK3</t>
        </is>
      </c>
      <c r="D733" s="32" t="inlineStr">
        <is>
          <t>M</t>
        </is>
      </c>
      <c r="E733" s="135" t="inlineStr">
        <is>
          <t>Main Bearing</t>
        </is>
      </c>
      <c r="F733" s="135" t="inlineStr">
        <is>
          <t>37509-50010</t>
        </is>
      </c>
      <c r="G733" s="135" t="n"/>
      <c r="H733" s="135" t="n"/>
      <c r="I733" s="135" t="n"/>
      <c r="J733" s="135" t="n"/>
      <c r="K733" s="135" t="n"/>
      <c r="L733" s="135" t="n"/>
      <c r="M733" s="135" t="n"/>
      <c r="N733" s="136" t="n"/>
      <c r="O733" s="136" t="inlineStr">
        <is>
          <t>🆕 MT</t>
        </is>
      </c>
      <c r="P733" s="136" t="n"/>
      <c r="Q733" s="136" t="n"/>
      <c r="R733" s="136" t="n"/>
      <c r="S733" s="135" t="n"/>
    </row>
    <row r="734">
      <c r="A734" s="134" t="inlineStr">
        <is>
          <t>MITSUBISHI</t>
        </is>
      </c>
      <c r="B734" s="32" t="inlineStr">
        <is>
          <t>S6R-MPTK3</t>
        </is>
      </c>
      <c r="D734" s="32" t="inlineStr">
        <is>
          <t>R</t>
        </is>
      </c>
      <c r="E734" s="135" t="inlineStr">
        <is>
          <t>Rod Bearing</t>
        </is>
      </c>
      <c r="F734" s="135" t="inlineStr">
        <is>
          <t>37519-13100</t>
        </is>
      </c>
      <c r="G734" s="135" t="n"/>
      <c r="H734" s="135" t="n"/>
      <c r="I734" s="135" t="n"/>
      <c r="J734" s="135" t="n"/>
      <c r="K734" s="135" t="n"/>
      <c r="L734" s="135" t="n"/>
      <c r="M734" s="135" t="n"/>
      <c r="N734" s="136" t="n"/>
      <c r="O734" s="136" t="inlineStr">
        <is>
          <t>🆕 MT</t>
        </is>
      </c>
      <c r="P734" s="136" t="n"/>
      <c r="Q734" s="136" t="n"/>
      <c r="R734" s="136" t="n"/>
      <c r="S734" s="135" t="n"/>
    </row>
    <row r="735">
      <c r="A735" s="134" t="inlineStr">
        <is>
          <t>MITSUBISHI</t>
        </is>
      </c>
      <c r="B735" s="32" t="inlineStr">
        <is>
          <t>S6R-MPTK3</t>
        </is>
      </c>
      <c r="D735" s="32" t="inlineStr">
        <is>
          <t>T</t>
        </is>
      </c>
      <c r="E735" s="135" t="inlineStr">
        <is>
          <t>Thrust Washer</t>
        </is>
      </c>
      <c r="F735" s="135" t="inlineStr">
        <is>
          <t>37509-38100</t>
        </is>
      </c>
      <c r="G735" s="135" t="n"/>
      <c r="H735" s="135" t="n"/>
      <c r="I735" s="135" t="n"/>
      <c r="J735" s="135" t="n"/>
      <c r="K735" s="135" t="n"/>
      <c r="L735" s="135" t="n"/>
      <c r="M735" s="135" t="n"/>
      <c r="N735" s="136" t="n"/>
      <c r="O735" s="136" t="inlineStr">
        <is>
          <t>🆕 MT</t>
        </is>
      </c>
      <c r="P735" s="136" t="n"/>
      <c r="Q735" s="136" t="n"/>
      <c r="R735" s="136" t="n"/>
      <c r="S735" s="135" t="n"/>
    </row>
    <row r="736">
      <c r="A736" s="134" t="inlineStr">
        <is>
          <t>MITSUBISHI</t>
        </is>
      </c>
      <c r="B736" s="32" t="inlineStr">
        <is>
          <t>S6R2-MTK, S6R2-PTA</t>
        </is>
      </c>
      <c r="D736" s="32" t="inlineStr">
        <is>
          <t>M</t>
        </is>
      </c>
      <c r="E736" s="135" t="inlineStr">
        <is>
          <t>Main Bearing</t>
        </is>
      </c>
      <c r="F736" s="135" t="inlineStr">
        <is>
          <t>37509-50010</t>
        </is>
      </c>
      <c r="G736" s="135" t="n"/>
      <c r="H736" s="135" t="n"/>
      <c r="I736" s="135" t="n"/>
      <c r="J736" s="135" t="n"/>
      <c r="K736" s="135" t="n"/>
      <c r="L736" s="135" t="n"/>
      <c r="M736" s="135" t="n"/>
      <c r="N736" s="136" t="n"/>
      <c r="O736" s="136" t="inlineStr">
        <is>
          <t>🆕 MT</t>
        </is>
      </c>
      <c r="P736" s="136" t="n"/>
      <c r="Q736" s="136" t="n"/>
      <c r="R736" s="136" t="n"/>
      <c r="S736" s="135" t="n"/>
    </row>
    <row r="737">
      <c r="A737" s="134" t="inlineStr">
        <is>
          <t>MITSUBISHI</t>
        </is>
      </c>
      <c r="B737" s="32" t="inlineStr">
        <is>
          <t>S6R2-MTK, S6R2-PTA</t>
        </is>
      </c>
      <c r="D737" s="32" t="inlineStr">
        <is>
          <t>R</t>
        </is>
      </c>
      <c r="E737" s="135" t="inlineStr">
        <is>
          <t>Rod Bearing</t>
        </is>
      </c>
      <c r="F737" s="135" t="inlineStr">
        <is>
          <t>37519-13100, 37519-32100</t>
        </is>
      </c>
      <c r="G737" s="135" t="n"/>
      <c r="H737" s="135" t="n"/>
      <c r="I737" s="135" t="n"/>
      <c r="J737" s="135" t="n"/>
      <c r="K737" s="135" t="n"/>
      <c r="L737" s="135" t="n"/>
      <c r="M737" s="135" t="n"/>
      <c r="N737" s="136" t="n"/>
      <c r="O737" s="136" t="inlineStr">
        <is>
          <t>🆕 MT</t>
        </is>
      </c>
      <c r="P737" s="136" t="n"/>
      <c r="Q737" s="136" t="n"/>
      <c r="R737" s="136" t="n"/>
      <c r="S737" s="135" t="n"/>
    </row>
    <row r="738">
      <c r="A738" s="134" t="inlineStr">
        <is>
          <t>MITSUBISHI</t>
        </is>
      </c>
      <c r="B738" s="32" t="inlineStr">
        <is>
          <t>S6R2-MTK, S6R2-PTA</t>
        </is>
      </c>
      <c r="D738" s="32" t="inlineStr">
        <is>
          <t>T</t>
        </is>
      </c>
      <c r="E738" s="135" t="inlineStr">
        <is>
          <t>Thrust Washer</t>
        </is>
      </c>
      <c r="F738" s="135" t="inlineStr">
        <is>
          <t>37509-38100</t>
        </is>
      </c>
      <c r="G738" s="135" t="n"/>
      <c r="H738" s="135" t="n"/>
      <c r="I738" s="135" t="n"/>
      <c r="J738" s="135" t="n"/>
      <c r="K738" s="135" t="n"/>
      <c r="L738" s="135" t="n"/>
      <c r="M738" s="135" t="n"/>
      <c r="N738" s="136" t="n"/>
      <c r="O738" s="136" t="inlineStr">
        <is>
          <t>🆕 MT</t>
        </is>
      </c>
      <c r="P738" s="136" t="n"/>
      <c r="Q738" s="136" t="n"/>
      <c r="R738" s="136" t="n"/>
      <c r="S738" s="135" t="n"/>
    </row>
    <row r="739">
      <c r="A739" s="134" t="inlineStr">
        <is>
          <t>MITSUBISHI</t>
        </is>
      </c>
      <c r="B739" s="32" t="inlineStr">
        <is>
          <t>S6R2F-MTK</t>
        </is>
      </c>
      <c r="D739" s="32" t="inlineStr">
        <is>
          <t>M</t>
        </is>
      </c>
      <c r="E739" s="135" t="inlineStr">
        <is>
          <t>Main Bearing</t>
        </is>
      </c>
      <c r="F739" s="135" t="inlineStr">
        <is>
          <t>37509-50010</t>
        </is>
      </c>
      <c r="G739" s="135" t="n"/>
      <c r="H739" s="135" t="n"/>
      <c r="I739" s="135" t="n"/>
      <c r="J739" s="135" t="n"/>
      <c r="K739" s="135" t="n"/>
      <c r="L739" s="135" t="n"/>
      <c r="M739" s="135" t="n"/>
      <c r="N739" s="136" t="n"/>
      <c r="O739" s="136" t="inlineStr">
        <is>
          <t>🆕 MT</t>
        </is>
      </c>
      <c r="P739" s="136" t="n"/>
      <c r="Q739" s="136" t="n"/>
      <c r="R739" s="136" t="n"/>
      <c r="S739" s="135" t="n"/>
    </row>
    <row r="740">
      <c r="A740" s="134" t="inlineStr">
        <is>
          <t>MITSUBISHI</t>
        </is>
      </c>
      <c r="B740" s="32" t="inlineStr">
        <is>
          <t>S6R2F-MTK</t>
        </is>
      </c>
      <c r="D740" s="32" t="inlineStr">
        <is>
          <t>R</t>
        </is>
      </c>
      <c r="E740" s="135" t="inlineStr">
        <is>
          <t>Rod Bearing</t>
        </is>
      </c>
      <c r="F740" s="135" t="inlineStr">
        <is>
          <t>37519-13100</t>
        </is>
      </c>
      <c r="G740" s="135" t="n"/>
      <c r="H740" s="135" t="n"/>
      <c r="I740" s="135" t="n"/>
      <c r="J740" s="135" t="n"/>
      <c r="K740" s="135" t="n"/>
      <c r="L740" s="135" t="n"/>
      <c r="M740" s="135" t="n"/>
      <c r="N740" s="136" t="n"/>
      <c r="O740" s="136" t="inlineStr">
        <is>
          <t>🆕 MT</t>
        </is>
      </c>
      <c r="P740" s="136" t="n"/>
      <c r="Q740" s="136" t="n"/>
      <c r="R740" s="136" t="n"/>
      <c r="S740" s="135" t="n"/>
    </row>
    <row r="741">
      <c r="A741" s="134" t="inlineStr">
        <is>
          <t>MITSUBISHI</t>
        </is>
      </c>
      <c r="B741" s="32" t="inlineStr">
        <is>
          <t>S8N-PTA</t>
        </is>
      </c>
      <c r="D741" s="32" t="inlineStr">
        <is>
          <t>M</t>
        </is>
      </c>
      <c r="E741" s="135" t="inlineStr">
        <is>
          <t>Main Bearing</t>
        </is>
      </c>
      <c r="F741" s="135" t="inlineStr">
        <is>
          <t>37109-11010</t>
        </is>
      </c>
      <c r="G741" s="135" t="n"/>
      <c r="H741" s="135" t="n"/>
      <c r="I741" s="135" t="n"/>
      <c r="J741" s="135" t="n"/>
      <c r="K741" s="135" t="n"/>
      <c r="L741" s="135" t="n"/>
      <c r="M741" s="135" t="n"/>
      <c r="N741" s="136" t="n"/>
      <c r="O741" s="136" t="inlineStr">
        <is>
          <t>🆕 MT</t>
        </is>
      </c>
      <c r="P741" s="136" t="n"/>
      <c r="Q741" s="136" t="n"/>
      <c r="R741" s="136" t="n"/>
      <c r="S741" s="135" t="n"/>
    </row>
    <row r="742">
      <c r="A742" s="134" t="inlineStr">
        <is>
          <t>MITSUBISHI</t>
        </is>
      </c>
      <c r="B742" s="32" t="inlineStr">
        <is>
          <t>S8N-PTA</t>
        </is>
      </c>
      <c r="D742" s="32" t="inlineStr">
        <is>
          <t>R</t>
        </is>
      </c>
      <c r="E742" s="135" t="inlineStr">
        <is>
          <t>Rod Bearing</t>
        </is>
      </c>
      <c r="F742" s="135" t="inlineStr">
        <is>
          <t>37119-22100</t>
        </is>
      </c>
      <c r="G742" s="135" t="n"/>
      <c r="H742" s="135" t="n"/>
      <c r="I742" s="135" t="n"/>
      <c r="J742" s="135" t="n"/>
      <c r="K742" s="135" t="n"/>
      <c r="L742" s="135" t="n"/>
      <c r="M742" s="135" t="n"/>
      <c r="N742" s="136" t="n"/>
      <c r="O742" s="136" t="inlineStr">
        <is>
          <t>🆕 MT</t>
        </is>
      </c>
      <c r="P742" s="136" t="n"/>
      <c r="Q742" s="136" t="n"/>
      <c r="R742" s="136" t="n"/>
      <c r="S742" s="135" t="n"/>
    </row>
    <row r="743">
      <c r="A743" s="137" t="inlineStr">
        <is>
          <t>◆ MITSUBISHI FUSO (58 sản phẩm)</t>
        </is>
      </c>
      <c r="B743" s="138" t="n"/>
      <c r="D743" s="138" t="n"/>
      <c r="E743" s="138" t="n"/>
      <c r="F743" s="138" t="n"/>
      <c r="G743" s="138" t="n"/>
      <c r="H743" s="138" t="n"/>
      <c r="I743" s="138" t="n"/>
      <c r="J743" s="138" t="n"/>
      <c r="K743" s="138" t="n"/>
      <c r="L743" s="138" t="n"/>
      <c r="M743" s="138" t="n"/>
      <c r="N743" s="138" t="n"/>
      <c r="O743" s="138" t="n"/>
      <c r="P743" s="138" t="n"/>
      <c r="Q743" s="138" t="n"/>
      <c r="R743" s="138" t="n"/>
      <c r="S743" s="138" t="n"/>
    </row>
    <row r="744">
      <c r="A744" s="134" t="inlineStr">
        <is>
          <t>MITSUBISHI FUSO</t>
        </is>
      </c>
      <c r="B744" s="32" t="inlineStr">
        <is>
          <t>10DC6/10DC8/10DC6/10DC60/10DC/10DC80</t>
        </is>
      </c>
      <c r="D744" s="32" t="inlineStr">
        <is>
          <t>M</t>
        </is>
      </c>
      <c r="E744" s="135" t="inlineStr">
        <is>
          <t>Miểng baze</t>
        </is>
      </c>
      <c r="F744" s="135" t="inlineStr">
        <is>
          <t>31909-70020</t>
        </is>
      </c>
      <c r="G744" s="135" t="n"/>
      <c r="H744" s="135" t="inlineStr">
        <is>
          <t>106</t>
        </is>
      </c>
      <c r="I744" s="135" t="inlineStr">
        <is>
          <t>31.13</t>
        </is>
      </c>
      <c r="J744" s="135" t="inlineStr">
        <is>
          <t>3.01</t>
        </is>
      </c>
      <c r="K744" s="135" t="inlineStr">
        <is>
          <t>Bộ</t>
        </is>
      </c>
      <c r="L744" s="135" t="n"/>
      <c r="M744" s="135" t="n"/>
      <c r="N744" s="136" t="n"/>
      <c r="O744" s="136" t="n"/>
      <c r="P744" s="136" t="n"/>
      <c r="Q744" s="136" t="n"/>
      <c r="R744" s="136" t="n"/>
      <c r="S744" s="135" t="inlineStr">
        <is>
          <t>🟢 CÓ</t>
        </is>
      </c>
    </row>
    <row r="745">
      <c r="A745" s="134" t="inlineStr">
        <is>
          <t>MITSUBISHI FUSO</t>
        </is>
      </c>
      <c r="B745" s="32" t="inlineStr">
        <is>
          <t>10DC6/10DC8/10DC6/10DC60/10DC/10DC80</t>
        </is>
      </c>
      <c r="D745" s="32" t="inlineStr">
        <is>
          <t>R</t>
        </is>
      </c>
      <c r="E745" s="135" t="inlineStr">
        <is>
          <t>Miểng dên</t>
        </is>
      </c>
      <c r="F745" s="135" t="inlineStr">
        <is>
          <t>31919-51000</t>
        </is>
      </c>
      <c r="G745" s="135" t="n"/>
      <c r="H745" s="135" t="inlineStr">
        <is>
          <t>90</t>
        </is>
      </c>
      <c r="I745" s="135" t="inlineStr">
        <is>
          <t>37.63</t>
        </is>
      </c>
      <c r="J745" s="135" t="inlineStr">
        <is>
          <t>3.01</t>
        </is>
      </c>
      <c r="K745" s="135" t="inlineStr">
        <is>
          <t>Bộ</t>
        </is>
      </c>
      <c r="L745" s="135" t="n"/>
      <c r="M745" s="135" t="n"/>
      <c r="N745" s="136" t="n"/>
      <c r="O745" s="136" t="n"/>
      <c r="P745" s="136" t="n"/>
      <c r="Q745" s="136" t="n"/>
      <c r="R745" s="136" t="n"/>
      <c r="S745" s="135" t="inlineStr">
        <is>
          <t>🟢 CÓ</t>
        </is>
      </c>
    </row>
    <row r="746">
      <c r="A746" s="134" t="inlineStr">
        <is>
          <t>MITSUBISHI FUSO</t>
        </is>
      </c>
      <c r="B746" s="32" t="inlineStr">
        <is>
          <t>4D30/4D31/4D31-T/4D32/4D33/4D34/4D34-T/4D35/4D36</t>
        </is>
      </c>
      <c r="C746" t="inlineStr">
        <is>
          <t>100/104/108/110</t>
        </is>
      </c>
      <c r="D746" s="32" t="inlineStr">
        <is>
          <t>M</t>
        </is>
      </c>
      <c r="E746" s="135" t="inlineStr">
        <is>
          <t>Miểng baze</t>
        </is>
      </c>
      <c r="F746" s="135" t="inlineStr">
        <is>
          <t>ME999384</t>
        </is>
      </c>
      <c r="G746" s="135" t="n"/>
      <c r="H746" s="135" t="inlineStr">
        <is>
          <t>82</t>
        </is>
      </c>
      <c r="I746" s="135" t="inlineStr">
        <is>
          <t>27.13</t>
        </is>
      </c>
      <c r="J746" s="135" t="inlineStr">
        <is>
          <t>2.007</t>
        </is>
      </c>
      <c r="K746" s="135" t="inlineStr">
        <is>
          <t>Bộ</t>
        </is>
      </c>
      <c r="L746" s="135" t="n"/>
      <c r="M746" s="135" t="n"/>
      <c r="N746" s="136" t="n"/>
      <c r="O746" s="136" t="n"/>
      <c r="P746" s="136" t="n"/>
      <c r="Q746" s="136" t="n"/>
      <c r="R746" s="136" t="n"/>
      <c r="S746" s="135" t="inlineStr">
        <is>
          <t>🟢 CÓ</t>
        </is>
      </c>
    </row>
    <row r="747">
      <c r="A747" s="134" t="inlineStr">
        <is>
          <t>MITSUBISHI FUSO</t>
        </is>
      </c>
      <c r="B747" s="32" t="inlineStr">
        <is>
          <t>4D30/4D31/4D31-T/4D32/4D33/4D34/4D34-T/4D35/4D36</t>
        </is>
      </c>
      <c r="C747" t="inlineStr">
        <is>
          <t>100/104/108/110</t>
        </is>
      </c>
      <c r="D747" s="32" t="inlineStr">
        <is>
          <t>R</t>
        </is>
      </c>
      <c r="E747" s="135" t="inlineStr">
        <is>
          <t>Miểng dên</t>
        </is>
      </c>
      <c r="F747" s="135" t="inlineStr">
        <is>
          <t>ME995148~52</t>
        </is>
      </c>
      <c r="G747" s="135" t="n"/>
      <c r="H747" s="135" t="inlineStr">
        <is>
          <t>64</t>
        </is>
      </c>
      <c r="I747" s="135" t="inlineStr">
        <is>
          <t>33.13</t>
        </is>
      </c>
      <c r="J747" s="135" t="inlineStr">
        <is>
          <t>2</t>
        </is>
      </c>
      <c r="K747" s="135" t="inlineStr">
        <is>
          <t>Bộ</t>
        </is>
      </c>
      <c r="L747" s="135" t="n"/>
      <c r="M747" s="135" t="n"/>
      <c r="N747" s="136" t="n"/>
      <c r="O747" s="136" t="n"/>
      <c r="P747" s="136" t="n"/>
      <c r="Q747" s="136" t="n"/>
      <c r="R747" s="136" t="n"/>
      <c r="S747" s="135" t="inlineStr">
        <is>
          <t>🟢 CÓ</t>
        </is>
      </c>
    </row>
    <row r="748">
      <c r="A748" s="134" t="inlineStr">
        <is>
          <t>MITSUBISHI FUSO</t>
        </is>
      </c>
      <c r="B748" s="32" t="inlineStr">
        <is>
          <t>4DQ3/4DQ3-T/4DQ5/4DQ50/4DQ11</t>
        </is>
      </c>
      <c r="C748" t="inlineStr">
        <is>
          <t>84</t>
        </is>
      </c>
      <c r="D748" s="32" t="inlineStr">
        <is>
          <t>M</t>
        </is>
      </c>
      <c r="E748" s="135" t="inlineStr">
        <is>
          <t>Miểng baze</t>
        </is>
      </c>
      <c r="F748" s="135" t="inlineStr">
        <is>
          <t>30609-11011</t>
        </is>
      </c>
      <c r="G748" s="135" t="n"/>
      <c r="H748" s="135" t="inlineStr">
        <is>
          <t>69</t>
        </is>
      </c>
      <c r="I748" s="135" t="inlineStr">
        <is>
          <t>36.9</t>
        </is>
      </c>
      <c r="J748" s="135" t="inlineStr">
        <is>
          <t>1.99</t>
        </is>
      </c>
      <c r="K748" s="135" t="inlineStr">
        <is>
          <t>Bộ</t>
        </is>
      </c>
      <c r="L748" s="135" t="n"/>
      <c r="M748" s="135" t="n"/>
      <c r="N748" s="136" t="n"/>
      <c r="O748" s="136" t="n"/>
      <c r="P748" s="136" t="n"/>
      <c r="Q748" s="136" t="n"/>
      <c r="R748" s="136" t="n"/>
      <c r="S748" s="135" t="inlineStr">
        <is>
          <t>🟢 CÓ</t>
        </is>
      </c>
    </row>
    <row r="749">
      <c r="A749" s="134" t="inlineStr">
        <is>
          <t>MITSUBISHI FUSO</t>
        </is>
      </c>
      <c r="B749" s="32" t="inlineStr">
        <is>
          <t>4DQ3/4DQ3-T/4DQ5/4DQ50/4DQ11</t>
        </is>
      </c>
      <c r="C749" t="inlineStr">
        <is>
          <t>84</t>
        </is>
      </c>
      <c r="D749" s="32" t="inlineStr">
        <is>
          <t>R</t>
        </is>
      </c>
      <c r="E749" s="135" t="inlineStr">
        <is>
          <t>Miểng dên</t>
        </is>
      </c>
      <c r="F749" s="135" t="inlineStr">
        <is>
          <t>30619-22102</t>
        </is>
      </c>
      <c r="G749" s="135" t="n"/>
      <c r="H749" s="135" t="inlineStr">
        <is>
          <t>61</t>
        </is>
      </c>
      <c r="I749" s="135" t="inlineStr">
        <is>
          <t>30.13</t>
        </is>
      </c>
      <c r="J749" s="135" t="inlineStr">
        <is>
          <t>1.5</t>
        </is>
      </c>
      <c r="K749" s="135" t="inlineStr">
        <is>
          <t>Bộ</t>
        </is>
      </c>
      <c r="L749" s="135" t="n"/>
      <c r="M749" s="135" t="n"/>
      <c r="N749" s="136" t="n"/>
      <c r="O749" s="136" t="n"/>
      <c r="P749" s="136" t="n"/>
      <c r="Q749" s="136" t="n"/>
      <c r="R749" s="136" t="n"/>
      <c r="S749" s="135" t="inlineStr">
        <is>
          <t>🟢 CÓ</t>
        </is>
      </c>
    </row>
    <row r="750">
      <c r="A750" s="134" t="inlineStr">
        <is>
          <t>MITSUBISHI FUSO</t>
        </is>
      </c>
      <c r="B750" s="32" t="inlineStr">
        <is>
          <t>4DR5/4DR6-T/4DR7/4DR50/4DR51/4DR52</t>
        </is>
      </c>
      <c r="C750" t="inlineStr">
        <is>
          <t>92</t>
        </is>
      </c>
      <c r="D750" s="32" t="inlineStr">
        <is>
          <t>M</t>
        </is>
      </c>
      <c r="E750" s="135" t="inlineStr">
        <is>
          <t>Miểng baze</t>
        </is>
      </c>
      <c r="F750" s="135" t="inlineStr">
        <is>
          <t>ME997202</t>
        </is>
      </c>
      <c r="G750" s="135" t="n"/>
      <c r="H750" s="135" t="inlineStr">
        <is>
          <t>74</t>
        </is>
      </c>
      <c r="I750" s="135" t="inlineStr">
        <is>
          <t>28.13</t>
        </is>
      </c>
      <c r="J750" s="135" t="inlineStr">
        <is>
          <t>2</t>
        </is>
      </c>
      <c r="K750" s="135" t="inlineStr">
        <is>
          <t>Bộ</t>
        </is>
      </c>
      <c r="L750" s="135" t="n"/>
      <c r="M750" s="135" t="n"/>
      <c r="N750" s="136" t="n"/>
      <c r="O750" s="136" t="n"/>
      <c r="P750" s="136" t="n"/>
      <c r="Q750" s="136" t="n"/>
      <c r="R750" s="136" t="n"/>
      <c r="S750" s="135" t="inlineStr">
        <is>
          <t>🟢 CÓ</t>
        </is>
      </c>
    </row>
    <row r="751">
      <c r="A751" s="134" t="inlineStr">
        <is>
          <t>MITSUBISHI FUSO</t>
        </is>
      </c>
      <c r="B751" s="32" t="inlineStr">
        <is>
          <t>4DR5/4DR6-T/4DR7/4DR50/4DR51/4DR52</t>
        </is>
      </c>
      <c r="C751" t="inlineStr">
        <is>
          <t>92</t>
        </is>
      </c>
      <c r="D751" s="32" t="inlineStr">
        <is>
          <t>R</t>
        </is>
      </c>
      <c r="E751" s="135" t="inlineStr">
        <is>
          <t>Miểng dên</t>
        </is>
      </c>
      <c r="F751" s="135" t="inlineStr">
        <is>
          <t>ME002019</t>
        </is>
      </c>
      <c r="G751" s="135" t="n"/>
      <c r="H751" s="135" t="inlineStr">
        <is>
          <t>62</t>
        </is>
      </c>
      <c r="I751" s="135" t="inlineStr">
        <is>
          <t>32.13</t>
        </is>
      </c>
      <c r="J751" s="135" t="inlineStr">
        <is>
          <t>2</t>
        </is>
      </c>
      <c r="K751" s="135" t="inlineStr">
        <is>
          <t>Bộ</t>
        </is>
      </c>
      <c r="L751" s="135" t="n"/>
      <c r="M751" s="135" t="n"/>
      <c r="N751" s="136" t="n"/>
      <c r="O751" s="136" t="n"/>
      <c r="P751" s="136" t="n"/>
      <c r="Q751" s="136" t="n"/>
      <c r="R751" s="136" t="n"/>
      <c r="S751" s="135" t="inlineStr">
        <is>
          <t>🟢 CÓ</t>
        </is>
      </c>
    </row>
    <row r="752">
      <c r="A752" s="134" t="inlineStr">
        <is>
          <t>MITSUBISHI FUSO</t>
        </is>
      </c>
      <c r="B752" s="32" t="inlineStr">
        <is>
          <t>4M50-T</t>
        </is>
      </c>
      <c r="D752" s="32" t="inlineStr">
        <is>
          <t>M</t>
        </is>
      </c>
      <c r="E752" s="135" t="inlineStr">
        <is>
          <t>Miểng baze</t>
        </is>
      </c>
      <c r="F752" s="135" t="inlineStr">
        <is>
          <t>ME995143~7</t>
        </is>
      </c>
      <c r="G752" s="135" t="n"/>
      <c r="H752" s="135" t="inlineStr">
        <is>
          <t>91</t>
        </is>
      </c>
      <c r="I752" s="135" t="inlineStr">
        <is>
          <t>27.13</t>
        </is>
      </c>
      <c r="J752" s="135" t="inlineStr">
        <is>
          <t>2.503</t>
        </is>
      </c>
      <c r="K752" s="135" t="inlineStr">
        <is>
          <t>Bộ</t>
        </is>
      </c>
      <c r="L752" s="135" t="n"/>
      <c r="M752" s="135" t="n"/>
      <c r="N752" s="136" t="n"/>
      <c r="O752" s="136" t="n"/>
      <c r="P752" s="136" t="n"/>
      <c r="Q752" s="136" t="n"/>
      <c r="R752" s="136" t="n"/>
      <c r="S752" s="135" t="inlineStr">
        <is>
          <t>🟢 CÓ</t>
        </is>
      </c>
    </row>
    <row r="753">
      <c r="A753" s="134" t="inlineStr">
        <is>
          <t>MITSUBISHI FUSO</t>
        </is>
      </c>
      <c r="B753" s="32" t="inlineStr">
        <is>
          <t>4M50-T</t>
        </is>
      </c>
      <c r="D753" s="32" t="inlineStr">
        <is>
          <t>R</t>
        </is>
      </c>
      <c r="E753" s="135" t="inlineStr">
        <is>
          <t>Miểng dên</t>
        </is>
      </c>
      <c r="F753" s="135" t="inlineStr">
        <is>
          <t>ME995153~7</t>
        </is>
      </c>
      <c r="G753" s="135" t="n"/>
      <c r="H753" s="135" t="inlineStr">
        <is>
          <t>69</t>
        </is>
      </c>
      <c r="I753" s="135" t="inlineStr">
        <is>
          <t>33.13</t>
        </is>
      </c>
      <c r="J753" s="135" t="inlineStr">
        <is>
          <t>2</t>
        </is>
      </c>
      <c r="K753" s="135" t="inlineStr">
        <is>
          <t>Bộ</t>
        </is>
      </c>
      <c r="L753" s="135" t="n"/>
      <c r="M753" s="135" t="n"/>
      <c r="N753" s="136" t="n"/>
      <c r="O753" s="136" t="n"/>
      <c r="P753" s="136" t="n"/>
      <c r="Q753" s="136" t="n"/>
      <c r="R753" s="136" t="n"/>
      <c r="S753" s="135" t="inlineStr">
        <is>
          <t>🟢 CÓ</t>
        </is>
      </c>
    </row>
    <row r="754">
      <c r="A754" s="134" t="inlineStr">
        <is>
          <t>MITSUBISHI FUSO</t>
        </is>
      </c>
      <c r="B754" s="32" t="inlineStr">
        <is>
          <t>4M51</t>
        </is>
      </c>
      <c r="D754" s="32" t="inlineStr">
        <is>
          <t>M</t>
        </is>
      </c>
      <c r="E754" s="135" t="inlineStr">
        <is>
          <t>Miểng baze</t>
        </is>
      </c>
      <c r="F754" s="135" t="inlineStr">
        <is>
          <t>ME995143~7</t>
        </is>
      </c>
      <c r="G754" s="135" t="n"/>
      <c r="H754" s="135" t="inlineStr">
        <is>
          <t>91</t>
        </is>
      </c>
      <c r="I754" s="135" t="inlineStr">
        <is>
          <t>27.13</t>
        </is>
      </c>
      <c r="J754" s="135" t="inlineStr">
        <is>
          <t>2.503</t>
        </is>
      </c>
      <c r="K754" s="135" t="inlineStr">
        <is>
          <t>Bộ</t>
        </is>
      </c>
      <c r="L754" s="135" t="n"/>
      <c r="M754" s="135" t="n"/>
      <c r="N754" s="136" t="n"/>
      <c r="O754" s="136" t="n"/>
      <c r="P754" s="136" t="n"/>
      <c r="Q754" s="136" t="n"/>
      <c r="R754" s="136" t="n"/>
      <c r="S754" s="135" t="inlineStr">
        <is>
          <t>🟢 CÓ</t>
        </is>
      </c>
    </row>
    <row r="755">
      <c r="A755" s="134" t="inlineStr">
        <is>
          <t>MITSUBISHI FUSO</t>
        </is>
      </c>
      <c r="B755" s="32" t="inlineStr">
        <is>
          <t>4M51</t>
        </is>
      </c>
      <c r="D755" s="32" t="inlineStr">
        <is>
          <t>R</t>
        </is>
      </c>
      <c r="E755" s="135" t="inlineStr">
        <is>
          <t>Miểng dên</t>
        </is>
      </c>
      <c r="F755" s="135" t="inlineStr">
        <is>
          <t>ME995148~52</t>
        </is>
      </c>
      <c r="G755" s="135" t="n"/>
      <c r="H755" s="135" t="inlineStr">
        <is>
          <t>64</t>
        </is>
      </c>
      <c r="I755" s="135" t="inlineStr">
        <is>
          <t>33.13</t>
        </is>
      </c>
      <c r="J755" s="135" t="inlineStr">
        <is>
          <t>2.125</t>
        </is>
      </c>
      <c r="K755" s="135" t="inlineStr">
        <is>
          <t>Bộ</t>
        </is>
      </c>
      <c r="L755" s="135" t="n"/>
      <c r="M755" s="135" t="n"/>
      <c r="N755" s="136" t="n"/>
      <c r="O755" s="136" t="n"/>
      <c r="P755" s="136" t="n"/>
      <c r="Q755" s="136" t="n"/>
      <c r="R755" s="136" t="n"/>
      <c r="S755" s="135" t="inlineStr">
        <is>
          <t>🟢 CÓ</t>
        </is>
      </c>
    </row>
    <row r="756">
      <c r="A756" s="134" t="inlineStr">
        <is>
          <t>MITSUBISHI FUSO</t>
        </is>
      </c>
      <c r="B756" s="32" t="inlineStr">
        <is>
          <t>6D10/6D11/6D14/6D14-T/6D15/6D16/6D16-T/6D17</t>
        </is>
      </c>
      <c r="C756" t="inlineStr">
        <is>
          <t>105/113/118</t>
        </is>
      </c>
      <c r="D756" s="32" t="inlineStr">
        <is>
          <t>M</t>
        </is>
      </c>
      <c r="E756" s="135" t="inlineStr">
        <is>
          <t>Miểng baze</t>
        </is>
      </c>
      <c r="F756" s="135" t="inlineStr">
        <is>
          <t>ME999199</t>
        </is>
      </c>
      <c r="G756" s="135" t="n">
        <v>80</v>
      </c>
      <c r="H756" s="135" t="n">
        <v>85</v>
      </c>
      <c r="I756" s="135" t="inlineStr">
        <is>
          <t>28.13</t>
        </is>
      </c>
      <c r="J756" s="135" t="inlineStr">
        <is>
          <t>2.5</t>
        </is>
      </c>
      <c r="K756" s="135" t="inlineStr">
        <is>
          <t>Bộ</t>
        </is>
      </c>
      <c r="L756" s="135" t="n"/>
      <c r="M756" s="135" t="n"/>
      <c r="N756" s="136" t="n"/>
      <c r="O756" s="136" t="n"/>
      <c r="P756" s="136" t="n"/>
      <c r="Q756" s="136" t="n"/>
      <c r="R756" s="136" t="n"/>
      <c r="S756" s="135" t="inlineStr">
        <is>
          <t>🟢 CÓ</t>
        </is>
      </c>
    </row>
    <row r="757">
      <c r="A757" s="134" t="inlineStr">
        <is>
          <t>MITSUBISHI FUSO</t>
        </is>
      </c>
      <c r="B757" s="32" t="inlineStr">
        <is>
          <t>6D10/6D11/6D14/6D14-T/6D15/6D16/6D16-T/6D17</t>
        </is>
      </c>
      <c r="C757" t="inlineStr">
        <is>
          <t>105/113/118</t>
        </is>
      </c>
      <c r="D757" s="32" t="inlineStr">
        <is>
          <t>R</t>
        </is>
      </c>
      <c r="E757" s="135" t="inlineStr">
        <is>
          <t>Miểng dên</t>
        </is>
      </c>
      <c r="F757" s="135" t="n"/>
      <c r="G757" s="135" t="n"/>
      <c r="H757" s="135" t="n">
        <v>65</v>
      </c>
      <c r="I757" s="135" t="n"/>
      <c r="J757" s="135" t="n"/>
      <c r="K757" s="135" t="inlineStr">
        <is>
          <t>Bộ</t>
        </is>
      </c>
      <c r="L757" s="135" t="n"/>
      <c r="M757" s="135" t="n"/>
      <c r="N757" s="136" t="n"/>
      <c r="O757" s="136" t="n"/>
      <c r="P757" s="136" t="n"/>
      <c r="Q757" s="136" t="n"/>
      <c r="R757" s="136" t="n"/>
      <c r="S757" s="135" t="inlineStr">
        <is>
          <t>🟢 CÓ</t>
        </is>
      </c>
    </row>
    <row r="758">
      <c r="A758" s="134" t="inlineStr">
        <is>
          <t>MITSUBISHI FUSO</t>
        </is>
      </c>
      <c r="B758" s="32" t="inlineStr">
        <is>
          <t>6D10/6D11/6D14/6D14-T/6D15/6D16/6D16-T/6D17/6M60/6M61</t>
        </is>
      </c>
      <c r="C758" t="inlineStr">
        <is>
          <t>105/113/118/130</t>
        </is>
      </c>
      <c r="D758" s="32" t="inlineStr">
        <is>
          <t>M</t>
        </is>
      </c>
      <c r="E758" s="135" t="inlineStr">
        <is>
          <t>Miểng baze</t>
        </is>
      </c>
      <c r="F758" s="135" t="inlineStr">
        <is>
          <t>ME995344~8</t>
        </is>
      </c>
      <c r="G758" s="135" t="n">
        <v>84</v>
      </c>
      <c r="H758" s="135" t="n">
        <v>89</v>
      </c>
      <c r="I758" s="135" t="inlineStr">
        <is>
          <t>28.13</t>
        </is>
      </c>
      <c r="J758" s="135" t="inlineStr">
        <is>
          <t>2.5</t>
        </is>
      </c>
      <c r="K758" s="135" t="inlineStr">
        <is>
          <t>Bộ</t>
        </is>
      </c>
      <c r="L758" s="135" t="n"/>
      <c r="M758" s="135" t="n"/>
      <c r="N758" s="136" t="n"/>
      <c r="O758" s="136" t="n"/>
      <c r="P758" s="136" t="n"/>
      <c r="Q758" s="136" t="n"/>
      <c r="R758" s="136" t="n"/>
      <c r="S758" s="135" t="inlineStr">
        <is>
          <t>🟢 CÓ</t>
        </is>
      </c>
    </row>
    <row r="759">
      <c r="A759" s="134" t="inlineStr">
        <is>
          <t>MITSUBISHI FUSO</t>
        </is>
      </c>
      <c r="B759" s="32" t="inlineStr">
        <is>
          <t>6D10/6D11/6D14/6D14-T/6D15/6D16/6D16-T/6D17/6M60/6M61</t>
        </is>
      </c>
      <c r="C759" t="inlineStr">
        <is>
          <t>105/113/118/130</t>
        </is>
      </c>
      <c r="D759" s="32" t="inlineStr">
        <is>
          <t>R</t>
        </is>
      </c>
      <c r="E759" s="135" t="inlineStr">
        <is>
          <t>Miểng dên</t>
        </is>
      </c>
      <c r="F759" s="135" t="inlineStr">
        <is>
          <t>ME032518</t>
        </is>
      </c>
      <c r="G759" s="135" t="n"/>
      <c r="H759" s="135" t="n">
        <v>69</v>
      </c>
      <c r="I759" s="135" t="inlineStr">
        <is>
          <t>34.13</t>
        </is>
      </c>
      <c r="J759" s="135" t="inlineStr">
        <is>
          <t>2</t>
        </is>
      </c>
      <c r="K759" s="135" t="inlineStr">
        <is>
          <t>Bộ</t>
        </is>
      </c>
      <c r="L759" s="135" t="n"/>
      <c r="M759" s="135" t="n"/>
      <c r="N759" s="136" t="n"/>
      <c r="O759" s="136" t="n"/>
      <c r="P759" s="136" t="n"/>
      <c r="Q759" s="136" t="n"/>
      <c r="R759" s="136" t="n"/>
      <c r="S759" s="135" t="inlineStr">
        <is>
          <t>🟢 CÓ</t>
        </is>
      </c>
    </row>
    <row r="760">
      <c r="A760" s="134" t="inlineStr">
        <is>
          <t>MITSUBISHI FUSO</t>
        </is>
      </c>
      <c r="B760" s="32" t="inlineStr">
        <is>
          <t>6D20/6D21/6D22/6D22A/6D22-T/6D23</t>
        </is>
      </c>
      <c r="C760" t="inlineStr">
        <is>
          <t>125</t>
        </is>
      </c>
      <c r="D760" s="32" t="inlineStr">
        <is>
          <t>M</t>
        </is>
      </c>
      <c r="E760" s="135" t="inlineStr">
        <is>
          <t>Miểng baze</t>
        </is>
      </c>
      <c r="F760" s="135" t="inlineStr">
        <is>
          <t>ME052053</t>
        </is>
      </c>
      <c r="G760" s="135" t="n"/>
      <c r="H760" s="135" t="inlineStr">
        <is>
          <t>106</t>
        </is>
      </c>
      <c r="I760" s="135" t="inlineStr">
        <is>
          <t>31.13</t>
        </is>
      </c>
      <c r="J760" s="135" t="inlineStr">
        <is>
          <t>3</t>
        </is>
      </c>
      <c r="K760" s="135" t="inlineStr">
        <is>
          <t>Bộ</t>
        </is>
      </c>
      <c r="L760" s="135" t="n"/>
      <c r="M760" s="135" t="n"/>
      <c r="N760" s="136" t="n"/>
      <c r="O760" s="136" t="n"/>
      <c r="P760" s="136" t="n"/>
      <c r="Q760" s="136" t="n"/>
      <c r="R760" s="136" t="n"/>
      <c r="S760" s="135" t="inlineStr">
        <is>
          <t>🟢 CÓ</t>
        </is>
      </c>
    </row>
    <row r="761">
      <c r="A761" s="134" t="inlineStr">
        <is>
          <t>MITSUBISHI FUSO</t>
        </is>
      </c>
      <c r="B761" s="32" t="inlineStr">
        <is>
          <t>6D20/6D21/6D22/6D22A/6D22-T/6D23</t>
        </is>
      </c>
      <c r="C761" t="inlineStr">
        <is>
          <t>125</t>
        </is>
      </c>
      <c r="D761" s="32" t="inlineStr">
        <is>
          <t>R</t>
        </is>
      </c>
      <c r="E761" s="135" t="inlineStr">
        <is>
          <t>Miểng dên</t>
        </is>
      </c>
      <c r="F761" s="135" t="inlineStr">
        <is>
          <t>ME052069</t>
        </is>
      </c>
      <c r="G761" s="135" t="n"/>
      <c r="H761" s="135" t="inlineStr">
        <is>
          <t>90</t>
        </is>
      </c>
      <c r="I761" s="135" t="inlineStr">
        <is>
          <t>44.13</t>
        </is>
      </c>
      <c r="J761" s="135" t="inlineStr">
        <is>
          <t>3</t>
        </is>
      </c>
      <c r="K761" s="135" t="inlineStr">
        <is>
          <t>Bộ</t>
        </is>
      </c>
      <c r="L761" s="135" t="n"/>
      <c r="M761" s="135" t="n"/>
      <c r="N761" s="136" t="n"/>
      <c r="O761" s="136" t="n"/>
      <c r="P761" s="136" t="n"/>
      <c r="Q761" s="136" t="n"/>
      <c r="R761" s="136" t="n"/>
      <c r="S761" s="135" t="inlineStr">
        <is>
          <t>🟢 CÓ</t>
        </is>
      </c>
    </row>
    <row r="762">
      <c r="A762" s="134" t="inlineStr">
        <is>
          <t>MITSUBISHI FUSO</t>
        </is>
      </c>
      <c r="B762" s="32" t="inlineStr">
        <is>
          <t>6D24</t>
        </is>
      </c>
      <c r="D762" s="32" t="inlineStr">
        <is>
          <t>M</t>
        </is>
      </c>
      <c r="E762" s="135" t="inlineStr">
        <is>
          <t>Miểng baze</t>
        </is>
      </c>
      <c r="F762" s="135" t="inlineStr">
        <is>
          <t>ME350864~8</t>
        </is>
      </c>
      <c r="G762" s="135" t="n"/>
      <c r="H762" s="135" t="inlineStr">
        <is>
          <t>106</t>
        </is>
      </c>
      <c r="I762" s="135" t="inlineStr">
        <is>
          <t>29.63</t>
        </is>
      </c>
      <c r="J762" s="135" t="inlineStr">
        <is>
          <t>3</t>
        </is>
      </c>
      <c r="K762" s="135" t="inlineStr">
        <is>
          <t>Bộ</t>
        </is>
      </c>
      <c r="L762" s="135" t="n"/>
      <c r="M762" s="135" t="n"/>
      <c r="N762" s="136" t="n"/>
      <c r="O762" s="136" t="n"/>
      <c r="P762" s="136" t="n"/>
      <c r="Q762" s="136" t="n"/>
      <c r="R762" s="136" t="n"/>
      <c r="S762" s="135" t="inlineStr">
        <is>
          <t>🟢 CÓ</t>
        </is>
      </c>
    </row>
    <row r="763">
      <c r="A763" s="134" t="inlineStr">
        <is>
          <t>MITSUBISHI FUSO</t>
        </is>
      </c>
      <c r="B763" s="32" t="inlineStr">
        <is>
          <t>6D24</t>
        </is>
      </c>
      <c r="D763" s="32" t="inlineStr">
        <is>
          <t>R</t>
        </is>
      </c>
      <c r="E763" s="135" t="inlineStr">
        <is>
          <t>Miểng dên</t>
        </is>
      </c>
      <c r="F763" s="135" t="inlineStr">
        <is>
          <t>ME181338</t>
        </is>
      </c>
      <c r="G763" s="135" t="n"/>
      <c r="H763" s="135" t="inlineStr">
        <is>
          <t>90</t>
        </is>
      </c>
      <c r="I763" s="135" t="inlineStr">
        <is>
          <t>41.13</t>
        </is>
      </c>
      <c r="J763" s="135" t="inlineStr">
        <is>
          <t>3</t>
        </is>
      </c>
      <c r="K763" s="135" t="inlineStr">
        <is>
          <t>Bộ</t>
        </is>
      </c>
      <c r="L763" s="135" t="n"/>
      <c r="M763" s="135" t="n"/>
      <c r="N763" s="136" t="n"/>
      <c r="O763" s="136" t="n"/>
      <c r="P763" s="136" t="n"/>
      <c r="Q763" s="136" t="n"/>
      <c r="R763" s="136" t="n"/>
      <c r="S763" s="135" t="inlineStr">
        <is>
          <t>🟢 CÓ</t>
        </is>
      </c>
    </row>
    <row r="764">
      <c r="A764" s="134" t="inlineStr">
        <is>
          <t>MITSUBISHI FUSO</t>
        </is>
      </c>
      <c r="B764" s="32" t="inlineStr">
        <is>
          <t>6D31/6D31-T</t>
        </is>
      </c>
      <c r="D764" s="32" t="inlineStr">
        <is>
          <t>M</t>
        </is>
      </c>
      <c r="E764" s="135" t="inlineStr">
        <is>
          <t>Miểng baze</t>
        </is>
      </c>
      <c r="F764" s="135" t="inlineStr">
        <is>
          <t>ME999711</t>
        </is>
      </c>
      <c r="G764" s="135" t="n"/>
      <c r="H764" s="135" t="inlineStr">
        <is>
          <t>82</t>
        </is>
      </c>
      <c r="I764" s="135" t="inlineStr">
        <is>
          <t>27.13</t>
        </is>
      </c>
      <c r="J764" s="135" t="inlineStr">
        <is>
          <t>2.007</t>
        </is>
      </c>
      <c r="K764" s="135" t="inlineStr">
        <is>
          <t>Bộ</t>
        </is>
      </c>
      <c r="L764" s="135" t="n"/>
      <c r="M764" s="135" t="n"/>
      <c r="N764" s="136" t="n"/>
      <c r="O764" s="136" t="n"/>
      <c r="P764" s="136" t="n"/>
      <c r="Q764" s="136" t="n"/>
      <c r="R764" s="136" t="n"/>
      <c r="S764" s="135" t="inlineStr">
        <is>
          <t>🟢 CÓ</t>
        </is>
      </c>
    </row>
    <row r="765">
      <c r="A765" s="134" t="inlineStr">
        <is>
          <t>MITSUBISHI FUSO</t>
        </is>
      </c>
      <c r="B765" s="32" t="inlineStr">
        <is>
          <t>6D31/6D31-T</t>
        </is>
      </c>
      <c r="D765" s="32" t="inlineStr">
        <is>
          <t>R</t>
        </is>
      </c>
      <c r="E765" s="135" t="inlineStr">
        <is>
          <t>Miểng dên</t>
        </is>
      </c>
      <c r="F765" s="135" t="inlineStr">
        <is>
          <t>ME999726</t>
        </is>
      </c>
      <c r="G765" s="135" t="n"/>
      <c r="H765" s="135" t="inlineStr">
        <is>
          <t>64</t>
        </is>
      </c>
      <c r="I765" s="135" t="inlineStr">
        <is>
          <t>33.13</t>
        </is>
      </c>
      <c r="J765" s="135" t="inlineStr">
        <is>
          <t>2</t>
        </is>
      </c>
      <c r="K765" s="135" t="inlineStr">
        <is>
          <t>Bộ</t>
        </is>
      </c>
      <c r="L765" s="135" t="n"/>
      <c r="M765" s="135" t="n"/>
      <c r="N765" s="136" t="n"/>
      <c r="O765" s="136" t="n"/>
      <c r="P765" s="136" t="n"/>
      <c r="Q765" s="136" t="n"/>
      <c r="R765" s="136" t="n"/>
      <c r="S765" s="135" t="inlineStr">
        <is>
          <t>🟢 CÓ</t>
        </is>
      </c>
    </row>
    <row r="766">
      <c r="A766" s="134" t="inlineStr">
        <is>
          <t>MITSUBISHI FUSO</t>
        </is>
      </c>
      <c r="B766" s="32" t="inlineStr">
        <is>
          <t>6D34</t>
        </is>
      </c>
      <c r="D766" s="32" t="inlineStr">
        <is>
          <t>M</t>
        </is>
      </c>
      <c r="E766" s="135" t="inlineStr">
        <is>
          <t>Miểng baze</t>
        </is>
      </c>
      <c r="F766" s="135" t="inlineStr">
        <is>
          <t>ME999711</t>
        </is>
      </c>
      <c r="G766" s="135" t="n"/>
      <c r="H766" s="135" t="inlineStr">
        <is>
          <t>82</t>
        </is>
      </c>
      <c r="I766" s="135" t="inlineStr">
        <is>
          <t>27.13</t>
        </is>
      </c>
      <c r="J766" s="135" t="inlineStr">
        <is>
          <t>2.007</t>
        </is>
      </c>
      <c r="K766" s="135" t="inlineStr">
        <is>
          <t>Bộ</t>
        </is>
      </c>
      <c r="L766" s="135" t="n"/>
      <c r="M766" s="135" t="n"/>
      <c r="N766" s="136" t="n"/>
      <c r="O766" s="136" t="n"/>
      <c r="P766" s="136" t="n"/>
      <c r="Q766" s="136" t="n"/>
      <c r="R766" s="136" t="n"/>
      <c r="S766" s="135" t="inlineStr">
        <is>
          <t>🟢 CÓ</t>
        </is>
      </c>
    </row>
    <row r="767">
      <c r="A767" s="134" t="inlineStr">
        <is>
          <t>MITSUBISHI FUSO</t>
        </is>
      </c>
      <c r="B767" s="32" t="inlineStr">
        <is>
          <t>6D34</t>
        </is>
      </c>
      <c r="D767" s="32" t="inlineStr">
        <is>
          <t>R</t>
        </is>
      </c>
      <c r="E767" s="135" t="inlineStr">
        <is>
          <t>Miểng dên</t>
        </is>
      </c>
      <c r="F767" s="135" t="inlineStr">
        <is>
          <t>ME995175</t>
        </is>
      </c>
      <c r="G767" s="135" t="n"/>
      <c r="H767" s="135" t="inlineStr">
        <is>
          <t>69</t>
        </is>
      </c>
      <c r="I767" s="135" t="inlineStr">
        <is>
          <t>33.13</t>
        </is>
      </c>
      <c r="J767" s="135" t="inlineStr">
        <is>
          <t>2</t>
        </is>
      </c>
      <c r="K767" s="135" t="inlineStr">
        <is>
          <t>Bộ</t>
        </is>
      </c>
      <c r="L767" s="135" t="n"/>
      <c r="M767" s="135" t="n"/>
      <c r="N767" s="136" t="n"/>
      <c r="O767" s="136" t="n"/>
      <c r="P767" s="136" t="n"/>
      <c r="Q767" s="136" t="n"/>
      <c r="R767" s="136" t="n"/>
      <c r="S767" s="135" t="inlineStr">
        <is>
          <t>🟢 CÓ</t>
        </is>
      </c>
    </row>
    <row r="768">
      <c r="A768" s="134" t="inlineStr">
        <is>
          <t>MITSUBISHI FUSO</t>
        </is>
      </c>
      <c r="B768" s="32" t="inlineStr">
        <is>
          <t>6D40</t>
        </is>
      </c>
      <c r="C768" t="inlineStr">
        <is>
          <t>135</t>
        </is>
      </c>
      <c r="D768" s="32" t="inlineStr">
        <is>
          <t>M</t>
        </is>
      </c>
      <c r="E768" s="135" t="inlineStr">
        <is>
          <t>Miểng baze</t>
        </is>
      </c>
      <c r="F768" s="135" t="inlineStr">
        <is>
          <t>ME121080-4</t>
        </is>
      </c>
      <c r="G768" s="135" t="n"/>
      <c r="H768" s="135" t="inlineStr">
        <is>
          <t>106</t>
        </is>
      </c>
      <c r="I768" s="135" t="inlineStr">
        <is>
          <t>31.13</t>
        </is>
      </c>
      <c r="J768" s="135" t="inlineStr">
        <is>
          <t>3</t>
        </is>
      </c>
      <c r="K768" s="135" t="inlineStr">
        <is>
          <t>Bộ</t>
        </is>
      </c>
      <c r="L768" s="135" t="n"/>
      <c r="M768" s="135" t="n"/>
      <c r="N768" s="136" t="n"/>
      <c r="O768" s="136" t="n"/>
      <c r="P768" s="136" t="n"/>
      <c r="Q768" s="136" t="n"/>
      <c r="R768" s="136" t="n"/>
      <c r="S768" s="135" t="inlineStr">
        <is>
          <t>🟢 CÓ</t>
        </is>
      </c>
    </row>
    <row r="769">
      <c r="A769" s="134" t="inlineStr">
        <is>
          <t>MITSUBISHI FUSO</t>
        </is>
      </c>
      <c r="B769" s="32" t="inlineStr">
        <is>
          <t>6D40</t>
        </is>
      </c>
      <c r="C769" t="inlineStr">
        <is>
          <t>135</t>
        </is>
      </c>
      <c r="D769" s="32" t="inlineStr">
        <is>
          <t>R</t>
        </is>
      </c>
      <c r="E769" s="135" t="inlineStr">
        <is>
          <t>Miểng dên</t>
        </is>
      </c>
      <c r="F769" s="135" t="inlineStr">
        <is>
          <t>ME120101-5</t>
        </is>
      </c>
      <c r="G769" s="135" t="n"/>
      <c r="H769" s="135" t="inlineStr">
        <is>
          <t>90</t>
        </is>
      </c>
      <c r="I769" s="135" t="inlineStr">
        <is>
          <t>44.13</t>
        </is>
      </c>
      <c r="J769" s="135" t="inlineStr">
        <is>
          <t>3</t>
        </is>
      </c>
      <c r="K769" s="135" t="inlineStr">
        <is>
          <t>Bộ</t>
        </is>
      </c>
      <c r="L769" s="135" t="n"/>
      <c r="M769" s="135" t="n"/>
      <c r="N769" s="136" t="n"/>
      <c r="O769" s="136" t="n"/>
      <c r="P769" s="136" t="n"/>
      <c r="Q769" s="136" t="n"/>
      <c r="R769" s="136" t="n"/>
      <c r="S769" s="135" t="inlineStr">
        <is>
          <t>🟢 CÓ</t>
        </is>
      </c>
    </row>
    <row r="770">
      <c r="A770" s="134" t="inlineStr">
        <is>
          <t>MITSUBISHI FUSO</t>
        </is>
      </c>
      <c r="B770" s="32" t="inlineStr">
        <is>
          <t>6DB1/6DB10</t>
        </is>
      </c>
      <c r="D770" s="32" t="inlineStr">
        <is>
          <t>M</t>
        </is>
      </c>
      <c r="E770" s="135" t="inlineStr">
        <is>
          <t>Miểng baze</t>
        </is>
      </c>
      <c r="F770" s="135" t="inlineStr">
        <is>
          <t>30009-39004</t>
        </is>
      </c>
      <c r="G770" s="135" t="n"/>
      <c r="H770" s="135" t="inlineStr">
        <is>
          <t>96</t>
        </is>
      </c>
      <c r="I770" s="135" t="inlineStr">
        <is>
          <t>49.2</t>
        </is>
      </c>
      <c r="J770" s="135" t="inlineStr">
        <is>
          <t>3</t>
        </is>
      </c>
      <c r="K770" s="135" t="inlineStr">
        <is>
          <t>Bộ</t>
        </is>
      </c>
      <c r="L770" s="135" t="n"/>
      <c r="M770" s="135" t="n"/>
      <c r="N770" s="136" t="n"/>
      <c r="O770" s="136" t="n"/>
      <c r="P770" s="136" t="n"/>
      <c r="Q770" s="136" t="n"/>
      <c r="R770" s="136" t="n"/>
      <c r="S770" s="135" t="inlineStr">
        <is>
          <t>🟢 CÓ</t>
        </is>
      </c>
    </row>
    <row r="771">
      <c r="A771" s="134" t="inlineStr">
        <is>
          <t>MITSUBISHI FUSO</t>
        </is>
      </c>
      <c r="B771" s="32" t="inlineStr">
        <is>
          <t>6DB1/6DB10</t>
        </is>
      </c>
      <c r="D771" s="32" t="inlineStr">
        <is>
          <t>R</t>
        </is>
      </c>
      <c r="E771" s="135" t="inlineStr">
        <is>
          <t>Miểng dên</t>
        </is>
      </c>
      <c r="F771" s="135" t="inlineStr">
        <is>
          <t>30019-1202</t>
        </is>
      </c>
      <c r="G771" s="135" t="n"/>
      <c r="H771" s="135" t="inlineStr">
        <is>
          <t>81</t>
        </is>
      </c>
      <c r="I771" s="135" t="inlineStr">
        <is>
          <t>41.2</t>
        </is>
      </c>
      <c r="J771" s="135" t="inlineStr">
        <is>
          <t>3.007</t>
        </is>
      </c>
      <c r="K771" s="135" t="inlineStr">
        <is>
          <t>Bộ</t>
        </is>
      </c>
      <c r="L771" s="135" t="n"/>
      <c r="M771" s="135" t="n"/>
      <c r="N771" s="136" t="n"/>
      <c r="O771" s="136" t="n"/>
      <c r="P771" s="136" t="n"/>
      <c r="Q771" s="136" t="n"/>
      <c r="R771" s="136" t="n"/>
      <c r="S771" s="135" t="inlineStr">
        <is>
          <t>🟢 CÓ</t>
        </is>
      </c>
    </row>
    <row r="772">
      <c r="A772" s="134" t="inlineStr">
        <is>
          <t>MITSUBISHI FUSO</t>
        </is>
      </c>
      <c r="B772" s="32" t="inlineStr">
        <is>
          <t>6DC2/6DC20</t>
        </is>
      </c>
      <c r="D772" s="32" t="inlineStr">
        <is>
          <t>M</t>
        </is>
      </c>
      <c r="E772" s="135" t="inlineStr">
        <is>
          <t>Miểng baze</t>
        </is>
      </c>
      <c r="F772" s="135" t="inlineStr">
        <is>
          <t>31109-40020</t>
        </is>
      </c>
      <c r="G772" s="135" t="n"/>
      <c r="H772" s="135" t="inlineStr">
        <is>
          <t>106</t>
        </is>
      </c>
      <c r="I772" s="135" t="inlineStr">
        <is>
          <t>31.13</t>
        </is>
      </c>
      <c r="J772" s="135" t="inlineStr">
        <is>
          <t>3.01</t>
        </is>
      </c>
      <c r="K772" s="135" t="inlineStr">
        <is>
          <t>Bộ</t>
        </is>
      </c>
      <c r="L772" s="135" t="n"/>
      <c r="M772" s="135" t="n"/>
      <c r="N772" s="136" t="n"/>
      <c r="O772" s="136" t="n"/>
      <c r="P772" s="136" t="n"/>
      <c r="Q772" s="136" t="n"/>
      <c r="R772" s="136" t="n"/>
      <c r="S772" s="135" t="inlineStr">
        <is>
          <t>🟢 CÓ</t>
        </is>
      </c>
    </row>
    <row r="773">
      <c r="A773" s="134" t="inlineStr">
        <is>
          <t>MITSUBISHI FUSO</t>
        </is>
      </c>
      <c r="B773" s="32" t="inlineStr">
        <is>
          <t>6DC2/6DC20</t>
        </is>
      </c>
      <c r="D773" s="32" t="inlineStr">
        <is>
          <t>R</t>
        </is>
      </c>
      <c r="E773" s="135" t="inlineStr">
        <is>
          <t>Miểng dên</t>
        </is>
      </c>
      <c r="F773" s="135" t="inlineStr">
        <is>
          <t>31119-51000</t>
        </is>
      </c>
      <c r="G773" s="135" t="n"/>
      <c r="H773" s="135" t="inlineStr">
        <is>
          <t>90</t>
        </is>
      </c>
      <c r="I773" s="135" t="inlineStr">
        <is>
          <t>37.63</t>
        </is>
      </c>
      <c r="J773" s="135" t="inlineStr">
        <is>
          <t>3</t>
        </is>
      </c>
      <c r="K773" s="135" t="inlineStr">
        <is>
          <t>Bộ</t>
        </is>
      </c>
      <c r="L773" s="135" t="n"/>
      <c r="M773" s="135" t="n"/>
      <c r="N773" s="136" t="n"/>
      <c r="O773" s="136" t="n"/>
      <c r="P773" s="136" t="n"/>
      <c r="Q773" s="136" t="n"/>
      <c r="R773" s="136" t="n"/>
      <c r="S773" s="135" t="inlineStr">
        <is>
          <t>🟢 CÓ</t>
        </is>
      </c>
    </row>
    <row r="774">
      <c r="A774" s="134" t="inlineStr">
        <is>
          <t>MITSUBISHI FUSO</t>
        </is>
      </c>
      <c r="B774" s="32" t="inlineStr">
        <is>
          <t>6DR5/6DR50/6DR51</t>
        </is>
      </c>
      <c r="C774" t="inlineStr">
        <is>
          <t>92</t>
        </is>
      </c>
      <c r="D774" s="32" t="inlineStr">
        <is>
          <t>M</t>
        </is>
      </c>
      <c r="E774" s="135" t="inlineStr">
        <is>
          <t>Miểng baze</t>
        </is>
      </c>
      <c r="F774" s="135" t="inlineStr">
        <is>
          <t>ME999081</t>
        </is>
      </c>
      <c r="G774" s="135" t="n"/>
      <c r="H774" s="135" t="inlineStr">
        <is>
          <t>74</t>
        </is>
      </c>
      <c r="I774" s="135" t="inlineStr">
        <is>
          <t>28.13</t>
        </is>
      </c>
      <c r="J774" s="135" t="inlineStr">
        <is>
          <t>2</t>
        </is>
      </c>
      <c r="K774" s="135" t="inlineStr">
        <is>
          <t>Bộ</t>
        </is>
      </c>
      <c r="L774" s="135" t="n"/>
      <c r="M774" s="135" t="n"/>
      <c r="N774" s="136" t="n"/>
      <c r="O774" s="136" t="n"/>
      <c r="P774" s="136" t="n"/>
      <c r="Q774" s="136" t="n"/>
      <c r="R774" s="136" t="n"/>
      <c r="S774" s="135" t="inlineStr">
        <is>
          <t>🟢 CÓ</t>
        </is>
      </c>
    </row>
    <row r="775">
      <c r="A775" s="134" t="inlineStr">
        <is>
          <t>MITSUBISHI FUSO</t>
        </is>
      </c>
      <c r="B775" s="32" t="inlineStr">
        <is>
          <t>6DR5/6DR50/6DR51</t>
        </is>
      </c>
      <c r="C775" t="inlineStr">
        <is>
          <t>92</t>
        </is>
      </c>
      <c r="D775" s="32" t="inlineStr">
        <is>
          <t>R</t>
        </is>
      </c>
      <c r="E775" s="135" t="inlineStr">
        <is>
          <t>Miểng dên</t>
        </is>
      </c>
      <c r="F775" s="135" t="inlineStr">
        <is>
          <t>ME002001</t>
        </is>
      </c>
      <c r="G775" s="135" t="n"/>
      <c r="H775" s="135" t="inlineStr">
        <is>
          <t>62</t>
        </is>
      </c>
      <c r="I775" s="135" t="inlineStr">
        <is>
          <t>32.13</t>
        </is>
      </c>
      <c r="J775" s="135" t="inlineStr">
        <is>
          <t>2</t>
        </is>
      </c>
      <c r="K775" s="135" t="inlineStr">
        <is>
          <t>Bộ</t>
        </is>
      </c>
      <c r="L775" s="135" t="n"/>
      <c r="M775" s="135" t="n"/>
      <c r="N775" s="136" t="n"/>
      <c r="O775" s="136" t="n"/>
      <c r="P775" s="136" t="n"/>
      <c r="Q775" s="136" t="n"/>
      <c r="R775" s="136" t="n"/>
      <c r="S775" s="135" t="inlineStr">
        <is>
          <t>🟢 CÓ</t>
        </is>
      </c>
    </row>
    <row r="776">
      <c r="A776" s="134" t="inlineStr">
        <is>
          <t>MITSUBISHI FUSO</t>
        </is>
      </c>
      <c r="B776" s="32" t="inlineStr">
        <is>
          <t>6DS1/6DS10/6DS3/6DS30/6DS5/6DS50/6DS7/6DS70</t>
        </is>
      </c>
      <c r="C776" t="inlineStr">
        <is>
          <t>95/98</t>
        </is>
      </c>
      <c r="D776" s="32" t="inlineStr">
        <is>
          <t>M</t>
        </is>
      </c>
      <c r="E776" s="135" t="inlineStr">
        <is>
          <t>Miểng baze</t>
        </is>
      </c>
      <c r="F776" s="135" t="inlineStr">
        <is>
          <t>ME025265</t>
        </is>
      </c>
      <c r="G776" s="135" t="n"/>
      <c r="H776" s="135" t="inlineStr">
        <is>
          <t>82</t>
        </is>
      </c>
      <c r="I776" s="135" t="inlineStr">
        <is>
          <t>27.13</t>
        </is>
      </c>
      <c r="J776" s="135" t="inlineStr">
        <is>
          <t>2.007</t>
        </is>
      </c>
      <c r="K776" s="135" t="inlineStr">
        <is>
          <t>Bộ</t>
        </is>
      </c>
      <c r="L776" s="135" t="n"/>
      <c r="M776" s="135" t="n"/>
      <c r="N776" s="136" t="n"/>
      <c r="O776" s="136" t="n"/>
      <c r="P776" s="136" t="n"/>
      <c r="Q776" s="136" t="n"/>
      <c r="R776" s="136" t="n"/>
      <c r="S776" s="135" t="inlineStr">
        <is>
          <t>🟢 CÓ</t>
        </is>
      </c>
    </row>
    <row r="777">
      <c r="A777" s="134" t="inlineStr">
        <is>
          <t>MITSUBISHI FUSO</t>
        </is>
      </c>
      <c r="B777" s="32" t="inlineStr">
        <is>
          <t>6DS1/6DS10/6DS3/6DS30/6DS5/6DS50/6DS7/6DS70</t>
        </is>
      </c>
      <c r="C777" t="inlineStr">
        <is>
          <t>95/98</t>
        </is>
      </c>
      <c r="D777" s="32" t="inlineStr">
        <is>
          <t>R</t>
        </is>
      </c>
      <c r="E777" s="135" t="inlineStr">
        <is>
          <t>Miểng dên</t>
        </is>
      </c>
      <c r="F777" s="135" t="inlineStr">
        <is>
          <t>ME025292</t>
        </is>
      </c>
      <c r="G777" s="135" t="n"/>
      <c r="H777" s="135" t="inlineStr">
        <is>
          <t>64</t>
        </is>
      </c>
      <c r="I777" s="135" t="inlineStr">
        <is>
          <t>33.13</t>
        </is>
      </c>
      <c r="J777" s="135" t="inlineStr">
        <is>
          <t>2</t>
        </is>
      </c>
      <c r="K777" s="135" t="inlineStr">
        <is>
          <t>Bộ</t>
        </is>
      </c>
      <c r="L777" s="135" t="n"/>
      <c r="M777" s="135" t="n"/>
      <c r="N777" s="136" t="n"/>
      <c r="O777" s="136" t="n"/>
      <c r="P777" s="136" t="n"/>
      <c r="Q777" s="136" t="n"/>
      <c r="R777" s="136" t="n"/>
      <c r="S777" s="135" t="inlineStr">
        <is>
          <t>🟢 CÓ</t>
        </is>
      </c>
    </row>
    <row r="778">
      <c r="A778" s="134" t="inlineStr">
        <is>
          <t>MITSUBISHI FUSO</t>
        </is>
      </c>
      <c r="B778" s="32" t="inlineStr">
        <is>
          <t>6M6/6M6-T/6M60-T/6M61</t>
        </is>
      </c>
      <c r="C778" t="inlineStr">
        <is>
          <t>118/130</t>
        </is>
      </c>
      <c r="D778" s="32" t="inlineStr">
        <is>
          <t>M</t>
        </is>
      </c>
      <c r="E778" s="135" t="inlineStr">
        <is>
          <t>Miểng baze</t>
        </is>
      </c>
      <c r="F778" s="135" t="inlineStr">
        <is>
          <t>ME995344~8</t>
        </is>
      </c>
      <c r="G778" s="135" t="n"/>
      <c r="H778" s="135" t="inlineStr">
        <is>
          <t>89</t>
        </is>
      </c>
      <c r="I778" s="135" t="inlineStr">
        <is>
          <t>28.13</t>
        </is>
      </c>
      <c r="J778" s="135" t="inlineStr">
        <is>
          <t>2.5</t>
        </is>
      </c>
      <c r="K778" s="135" t="inlineStr">
        <is>
          <t>Bộ</t>
        </is>
      </c>
      <c r="L778" s="135" t="n"/>
      <c r="M778" s="135" t="n"/>
      <c r="N778" s="136" t="n"/>
      <c r="O778" s="136" t="n"/>
      <c r="P778" s="136" t="n"/>
      <c r="Q778" s="136" t="n"/>
      <c r="R778" s="136" t="n"/>
      <c r="S778" s="135" t="inlineStr">
        <is>
          <t>🟢 CÓ</t>
        </is>
      </c>
    </row>
    <row r="779">
      <c r="A779" s="134" t="inlineStr">
        <is>
          <t>MITSUBISHI FUSO</t>
        </is>
      </c>
      <c r="B779" s="32" t="inlineStr">
        <is>
          <t>6M6/6M6-T/6M60-T/6M61</t>
        </is>
      </c>
      <c r="C779" t="inlineStr">
        <is>
          <t>118/130</t>
        </is>
      </c>
      <c r="D779" s="32" t="inlineStr">
        <is>
          <t>R</t>
        </is>
      </c>
      <c r="E779" s="135" t="inlineStr">
        <is>
          <t>Miểng dên</t>
        </is>
      </c>
      <c r="F779" s="135" t="inlineStr">
        <is>
          <t>ME996243~6</t>
        </is>
      </c>
      <c r="G779" s="135" t="n"/>
      <c r="H779" s="135" t="inlineStr">
        <is>
          <t>69</t>
        </is>
      </c>
      <c r="I779" s="135" t="inlineStr">
        <is>
          <t>34.13</t>
        </is>
      </c>
      <c r="J779" s="135" t="inlineStr">
        <is>
          <t>2</t>
        </is>
      </c>
      <c r="K779" s="135" t="inlineStr">
        <is>
          <t>Bộ</t>
        </is>
      </c>
      <c r="L779" s="135" t="n"/>
      <c r="M779" s="135" t="n"/>
      <c r="N779" s="136" t="n"/>
      <c r="O779" s="136" t="n"/>
      <c r="P779" s="136" t="n"/>
      <c r="Q779" s="136" t="n"/>
      <c r="R779" s="136" t="n"/>
      <c r="S779" s="135" t="inlineStr">
        <is>
          <t>🟢 CÓ</t>
        </is>
      </c>
    </row>
    <row r="780">
      <c r="A780" s="134" t="inlineStr">
        <is>
          <t>MITSUBISHI FUSO</t>
        </is>
      </c>
      <c r="B780" s="32" t="inlineStr">
        <is>
          <t>6M7 T1-T5</t>
        </is>
      </c>
      <c r="D780" s="32" t="inlineStr">
        <is>
          <t>M</t>
        </is>
      </c>
      <c r="E780" s="135" t="inlineStr">
        <is>
          <t>Miểng baze</t>
        </is>
      </c>
      <c r="F780" s="135" t="inlineStr">
        <is>
          <t>ME350864~8</t>
        </is>
      </c>
      <c r="G780" s="135" t="n"/>
      <c r="H780" s="135" t="inlineStr">
        <is>
          <t>106</t>
        </is>
      </c>
      <c r="I780" s="135" t="inlineStr">
        <is>
          <t>29.63</t>
        </is>
      </c>
      <c r="J780" s="135" t="inlineStr">
        <is>
          <t>3</t>
        </is>
      </c>
      <c r="K780" s="135" t="inlineStr">
        <is>
          <t>Bộ</t>
        </is>
      </c>
      <c r="L780" s="135" t="n"/>
      <c r="M780" s="135" t="n"/>
      <c r="N780" s="136" t="n"/>
      <c r="O780" s="136" t="n"/>
      <c r="P780" s="136" t="n"/>
      <c r="Q780" s="136" t="n"/>
      <c r="R780" s="136" t="n"/>
      <c r="S780" s="135" t="inlineStr">
        <is>
          <t>🟢 CÓ</t>
        </is>
      </c>
    </row>
    <row r="781">
      <c r="A781" s="134" t="inlineStr">
        <is>
          <t>MITSUBISHI FUSO</t>
        </is>
      </c>
      <c r="B781" s="32" t="inlineStr">
        <is>
          <t>6M7 T1-T5</t>
        </is>
      </c>
      <c r="D781" s="32" t="inlineStr">
        <is>
          <t>R</t>
        </is>
      </c>
      <c r="E781" s="135" t="inlineStr">
        <is>
          <t>Miểng dên</t>
        </is>
      </c>
      <c r="F781" s="135" t="inlineStr">
        <is>
          <t>ME181365</t>
        </is>
      </c>
      <c r="G781" s="135" t="n"/>
      <c r="H781" s="135" t="inlineStr">
        <is>
          <t>90</t>
        </is>
      </c>
      <c r="I781" s="135" t="inlineStr">
        <is>
          <t>41.13</t>
        </is>
      </c>
      <c r="J781" s="135" t="inlineStr">
        <is>
          <t>3</t>
        </is>
      </c>
      <c r="K781" s="135" t="inlineStr">
        <is>
          <t>Bộ</t>
        </is>
      </c>
      <c r="L781" s="135" t="n"/>
      <c r="M781" s="135" t="n"/>
      <c r="N781" s="136" t="n"/>
      <c r="O781" s="136" t="n"/>
      <c r="P781" s="136" t="n"/>
      <c r="Q781" s="136" t="n"/>
      <c r="R781" s="136" t="n"/>
      <c r="S781" s="135" t="inlineStr">
        <is>
          <t>🟢 CÓ</t>
        </is>
      </c>
    </row>
    <row r="782">
      <c r="A782" s="134" t="inlineStr">
        <is>
          <t>MITSUBISHI FUSO</t>
        </is>
      </c>
      <c r="B782" s="32" t="inlineStr">
        <is>
          <t>8DC2/8DC20/8DC4/8DC40/8DC6/8DC60/8DC8/8DC80/8DC7/8DC70/8DC9/8DC90/8DC10/8DC11/8DC61/8DC81</t>
        </is>
      </c>
      <c r="C782" t="inlineStr">
        <is>
          <t>138/142/142.2</t>
        </is>
      </c>
      <c r="D782" s="32" t="inlineStr">
        <is>
          <t>M</t>
        </is>
      </c>
      <c r="E782" s="135" t="inlineStr">
        <is>
          <t>Miểng baze</t>
        </is>
      </c>
      <c r="F782" s="135" t="inlineStr">
        <is>
          <t>31209-70020</t>
        </is>
      </c>
      <c r="G782" s="135" t="n"/>
      <c r="H782" s="135" t="inlineStr">
        <is>
          <t>106</t>
        </is>
      </c>
      <c r="I782" s="135" t="inlineStr">
        <is>
          <t>31.13</t>
        </is>
      </c>
      <c r="J782" s="135" t="inlineStr">
        <is>
          <t>3.01</t>
        </is>
      </c>
      <c r="K782" s="135" t="inlineStr">
        <is>
          <t>Bộ</t>
        </is>
      </c>
      <c r="L782" s="135" t="n"/>
      <c r="M782" s="135" t="n"/>
      <c r="N782" s="136" t="n"/>
      <c r="O782" s="136" t="n"/>
      <c r="P782" s="136" t="n"/>
      <c r="Q782" s="136" t="n"/>
      <c r="R782" s="136" t="n"/>
      <c r="S782" s="135" t="inlineStr">
        <is>
          <t>🟢 CÓ</t>
        </is>
      </c>
    </row>
    <row r="783">
      <c r="A783" s="134" t="inlineStr">
        <is>
          <t>MITSUBISHI FUSO</t>
        </is>
      </c>
      <c r="B783" s="32" t="inlineStr">
        <is>
          <t>8DC2/8DC20/8DC4/8DC40/8DC6/8DC60/8DC8/8DC80/8DC7/8DC70/8DC9/8DC90/8DC10/8DC11/8DC61/8DC81</t>
        </is>
      </c>
      <c r="C783" t="inlineStr">
        <is>
          <t>138/142/142.2</t>
        </is>
      </c>
      <c r="D783" s="32" t="inlineStr">
        <is>
          <t>R</t>
        </is>
      </c>
      <c r="E783" s="135" t="inlineStr">
        <is>
          <t>Miểng dên</t>
        </is>
      </c>
      <c r="F783" s="135" t="inlineStr">
        <is>
          <t>31219-71010</t>
        </is>
      </c>
      <c r="G783" s="135" t="n"/>
      <c r="H783" s="135" t="inlineStr">
        <is>
          <t>90</t>
        </is>
      </c>
      <c r="I783" s="135" t="inlineStr">
        <is>
          <t>37.63</t>
        </is>
      </c>
      <c r="J783" s="135" t="inlineStr">
        <is>
          <t>3.01</t>
        </is>
      </c>
      <c r="K783" s="135" t="inlineStr">
        <is>
          <t>Bộ</t>
        </is>
      </c>
      <c r="L783" s="135" t="n"/>
      <c r="M783" s="135" t="n"/>
      <c r="N783" s="136" t="n"/>
      <c r="O783" s="136" t="n"/>
      <c r="P783" s="136" t="n"/>
      <c r="Q783" s="136" t="n"/>
      <c r="R783" s="136" t="n"/>
      <c r="S783" s="135" t="inlineStr">
        <is>
          <t>🟢 CÓ</t>
        </is>
      </c>
    </row>
    <row r="784">
      <c r="A784" s="134" t="inlineStr">
        <is>
          <t>MITSUBISHI FUSO</t>
        </is>
      </c>
      <c r="B784" s="32" t="inlineStr">
        <is>
          <t>8M20/8M21</t>
        </is>
      </c>
      <c r="C784" t="inlineStr">
        <is>
          <t>146/150</t>
        </is>
      </c>
      <c r="D784" s="32" t="inlineStr">
        <is>
          <t>M</t>
        </is>
      </c>
      <c r="E784" s="135" t="inlineStr">
        <is>
          <t>Miểng baze</t>
        </is>
      </c>
      <c r="F784" s="135" t="inlineStr">
        <is>
          <t>ME997681~5</t>
        </is>
      </c>
      <c r="G784" s="135" t="n"/>
      <c r="H784" s="135" t="inlineStr">
        <is>
          <t>121</t>
        </is>
      </c>
      <c r="I784" s="135" t="inlineStr">
        <is>
          <t>31.13</t>
        </is>
      </c>
      <c r="J784" s="135" t="inlineStr">
        <is>
          <t>3.01</t>
        </is>
      </c>
      <c r="K784" s="135" t="inlineStr">
        <is>
          <t>Bộ</t>
        </is>
      </c>
      <c r="L784" s="135" t="n"/>
      <c r="M784" s="135" t="n"/>
      <c r="N784" s="136" t="n"/>
      <c r="O784" s="136" t="n"/>
      <c r="P784" s="136" t="n"/>
      <c r="Q784" s="136" t="n"/>
      <c r="R784" s="136" t="n"/>
      <c r="S784" s="135" t="inlineStr">
        <is>
          <t>🟢 CÓ</t>
        </is>
      </c>
    </row>
    <row r="785">
      <c r="A785" s="134" t="inlineStr">
        <is>
          <t>MITSUBISHI FUSO</t>
        </is>
      </c>
      <c r="B785" s="32" t="inlineStr">
        <is>
          <t>8M20/8M21</t>
        </is>
      </c>
      <c r="C785" t="inlineStr">
        <is>
          <t>146/150</t>
        </is>
      </c>
      <c r="D785" s="32" t="inlineStr">
        <is>
          <t>R</t>
        </is>
      </c>
      <c r="E785" s="135" t="inlineStr">
        <is>
          <t>Miểng dên</t>
        </is>
      </c>
      <c r="F785" s="135" t="inlineStr">
        <is>
          <t>ME093763~9</t>
        </is>
      </c>
      <c r="G785" s="135" t="n"/>
      <c r="H785" s="135" t="inlineStr">
        <is>
          <t>95</t>
        </is>
      </c>
      <c r="I785" s="135" t="inlineStr">
        <is>
          <t>37.63</t>
        </is>
      </c>
      <c r="J785" s="135" t="inlineStr">
        <is>
          <t>2.51</t>
        </is>
      </c>
      <c r="K785" s="135" t="inlineStr">
        <is>
          <t>Bộ</t>
        </is>
      </c>
      <c r="L785" s="135" t="n"/>
      <c r="M785" s="135" t="n"/>
      <c r="N785" s="136" t="n"/>
      <c r="O785" s="136" t="n"/>
      <c r="P785" s="136" t="n"/>
      <c r="Q785" s="136" t="n"/>
      <c r="R785" s="136" t="n"/>
      <c r="S785" s="135" t="inlineStr">
        <is>
          <t>🟢 CÓ</t>
        </is>
      </c>
    </row>
    <row r="786">
      <c r="A786" s="134" t="inlineStr">
        <is>
          <t>MITSUBISHI FUSO</t>
        </is>
      </c>
      <c r="B786" s="32" t="inlineStr">
        <is>
          <t>C6.4</t>
        </is>
      </c>
      <c r="D786" s="32" t="inlineStr">
        <is>
          <t>R</t>
        </is>
      </c>
      <c r="E786" s="135" t="inlineStr">
        <is>
          <t>Miểng dên</t>
        </is>
      </c>
      <c r="F786" s="135" t="inlineStr">
        <is>
          <t>297-1748</t>
        </is>
      </c>
      <c r="G786" s="135" t="n"/>
      <c r="H786" s="135" t="inlineStr">
        <is>
          <t>69.02</t>
        </is>
      </c>
      <c r="I786" s="135" t="inlineStr">
        <is>
          <t>27.6</t>
        </is>
      </c>
      <c r="J786" s="135" t="inlineStr">
        <is>
          <t>2</t>
        </is>
      </c>
      <c r="K786" s="135" t="inlineStr">
        <is>
          <t>Bộ</t>
        </is>
      </c>
      <c r="L786" s="135" t="n"/>
      <c r="M786" s="135" t="n"/>
      <c r="N786" s="136" t="n"/>
      <c r="O786" s="136" t="n"/>
      <c r="P786" s="136" t="n"/>
      <c r="Q786" s="136" t="n"/>
      <c r="R786" s="136" t="n"/>
      <c r="S786" s="135" t="inlineStr">
        <is>
          <t>🟢 CÓ</t>
        </is>
      </c>
    </row>
    <row r="787">
      <c r="A787" s="134" t="inlineStr">
        <is>
          <t>MITSUBISHI FUSO</t>
        </is>
      </c>
      <c r="B787" s="32" t="inlineStr">
        <is>
          <t>K3E/K3F</t>
        </is>
      </c>
      <c r="D787" s="32" t="inlineStr">
        <is>
          <t>M</t>
        </is>
      </c>
      <c r="E787" s="135" t="inlineStr">
        <is>
          <t>Miểng baze</t>
        </is>
      </c>
      <c r="F787" s="135" t="n"/>
      <c r="G787" s="135" t="n"/>
      <c r="H787" s="135" t="inlineStr">
        <is>
          <t>56.018</t>
        </is>
      </c>
      <c r="I787" s="135" t="inlineStr">
        <is>
          <t>19.1</t>
        </is>
      </c>
      <c r="J787" s="135" t="inlineStr">
        <is>
          <t>1.98</t>
        </is>
      </c>
      <c r="K787" s="135" t="inlineStr">
        <is>
          <t>Bộ</t>
        </is>
      </c>
      <c r="L787" s="135" t="n"/>
      <c r="M787" s="135" t="n"/>
      <c r="N787" s="136" t="n"/>
      <c r="O787" s="136" t="n"/>
      <c r="P787" s="136" t="n"/>
      <c r="Q787" s="136" t="n"/>
      <c r="R787" s="136" t="n"/>
      <c r="S787" s="135" t="inlineStr">
        <is>
          <t>🟢 CÓ</t>
        </is>
      </c>
    </row>
    <row r="788">
      <c r="A788" s="134" t="inlineStr">
        <is>
          <t>MITSUBISHI FUSO</t>
        </is>
      </c>
      <c r="B788" s="32" t="inlineStr">
        <is>
          <t>K3E/K3F</t>
        </is>
      </c>
      <c r="D788" s="32" t="inlineStr">
        <is>
          <t>R</t>
        </is>
      </c>
      <c r="E788" s="135" t="inlineStr">
        <is>
          <t>Miểng dên</t>
        </is>
      </c>
      <c r="F788" s="135" t="n"/>
      <c r="G788" s="135" t="n"/>
      <c r="H788" s="135" t="inlineStr">
        <is>
          <t>45</t>
        </is>
      </c>
      <c r="I788" s="135" t="inlineStr">
        <is>
          <t>22</t>
        </is>
      </c>
      <c r="J788" s="135" t="inlineStr">
        <is>
          <t>1.5</t>
        </is>
      </c>
      <c r="K788" s="135" t="inlineStr">
        <is>
          <t>Bộ</t>
        </is>
      </c>
      <c r="L788" s="135" t="n"/>
      <c r="M788" s="135" t="n"/>
      <c r="N788" s="136" t="n"/>
      <c r="O788" s="136" t="n"/>
      <c r="P788" s="136" t="n"/>
      <c r="Q788" s="136" t="n"/>
      <c r="R788" s="136" t="n"/>
      <c r="S788" s="135" t="inlineStr">
        <is>
          <t>🟢 CÓ</t>
        </is>
      </c>
    </row>
    <row r="789">
      <c r="A789" s="134" t="inlineStr">
        <is>
          <t>MITSUBISHI FUSO</t>
        </is>
      </c>
      <c r="B789" s="32" t="inlineStr">
        <is>
          <t>S2E/S3E/S4E/S6E</t>
        </is>
      </c>
      <c r="C789" t="inlineStr">
        <is>
          <t>94</t>
        </is>
      </c>
      <c r="D789" s="32" t="inlineStr">
        <is>
          <t>M</t>
        </is>
      </c>
      <c r="E789" s="135" t="inlineStr">
        <is>
          <t>Miểng baze</t>
        </is>
      </c>
      <c r="F789" s="135" t="inlineStr">
        <is>
          <t>34409-00100</t>
        </is>
      </c>
      <c r="G789" s="135" t="n"/>
      <c r="H789" s="135" t="inlineStr">
        <is>
          <t>79</t>
        </is>
      </c>
      <c r="I789" s="135" t="inlineStr">
        <is>
          <t>31.13</t>
        </is>
      </c>
      <c r="J789" s="135" t="inlineStr">
        <is>
          <t>1.99</t>
        </is>
      </c>
      <c r="K789" s="135" t="inlineStr">
        <is>
          <t>Bộ</t>
        </is>
      </c>
      <c r="L789" s="135" t="n"/>
      <c r="M789" s="135" t="n"/>
      <c r="N789" s="136" t="n"/>
      <c r="O789" s="136" t="n"/>
      <c r="P789" s="136" t="n"/>
      <c r="Q789" s="136" t="n"/>
      <c r="R789" s="136" t="n"/>
      <c r="S789" s="135" t="inlineStr">
        <is>
          <t>🟢 CÓ</t>
        </is>
      </c>
    </row>
    <row r="790">
      <c r="A790" s="134" t="inlineStr">
        <is>
          <t>MITSUBISHI FUSO</t>
        </is>
      </c>
      <c r="B790" s="32" t="inlineStr">
        <is>
          <t>S2E/S3E/S4E/S6E</t>
        </is>
      </c>
      <c r="C790" t="inlineStr">
        <is>
          <t>94</t>
        </is>
      </c>
      <c r="D790" s="32" t="inlineStr">
        <is>
          <t>R</t>
        </is>
      </c>
      <c r="E790" s="135" t="inlineStr">
        <is>
          <t>Miểng dên</t>
        </is>
      </c>
      <c r="F790" s="135" t="inlineStr">
        <is>
          <t>34419-02100</t>
        </is>
      </c>
      <c r="G790" s="135" t="n"/>
      <c r="H790" s="135" t="inlineStr">
        <is>
          <t>62</t>
        </is>
      </c>
      <c r="I790" s="135" t="inlineStr">
        <is>
          <t>34.13</t>
        </is>
      </c>
      <c r="J790" s="135" t="inlineStr">
        <is>
          <t>2</t>
        </is>
      </c>
      <c r="K790" s="135" t="inlineStr">
        <is>
          <t>Bộ</t>
        </is>
      </c>
      <c r="L790" s="135" t="n"/>
      <c r="M790" s="135" t="n"/>
      <c r="N790" s="136" t="n"/>
      <c r="O790" s="136" t="n"/>
      <c r="P790" s="136" t="n"/>
      <c r="Q790" s="136" t="n"/>
      <c r="R790" s="136" t="n"/>
      <c r="S790" s="135" t="inlineStr">
        <is>
          <t>🟢 CÓ</t>
        </is>
      </c>
    </row>
    <row r="791">
      <c r="A791" s="134" t="inlineStr">
        <is>
          <t>MITSUBISHI FUSO</t>
        </is>
      </c>
      <c r="B791" s="32" t="inlineStr">
        <is>
          <t>S4B/S6B/S6B3/S6B2F</t>
        </is>
      </c>
      <c r="C791" t="inlineStr">
        <is>
          <t>135</t>
        </is>
      </c>
      <c r="D791" s="32" t="inlineStr">
        <is>
          <t>M</t>
        </is>
      </c>
      <c r="E791" s="135" t="inlineStr">
        <is>
          <t>Miểng baze</t>
        </is>
      </c>
      <c r="F791" s="135" t="inlineStr">
        <is>
          <t>36209-40010</t>
        </is>
      </c>
      <c r="G791" s="135" t="n"/>
      <c r="H791" s="135" t="inlineStr">
        <is>
          <t>122</t>
        </is>
      </c>
      <c r="I791" s="135" t="inlineStr">
        <is>
          <t>39.13</t>
        </is>
      </c>
      <c r="J791" s="135" t="inlineStr">
        <is>
          <t>3.5</t>
        </is>
      </c>
      <c r="K791" s="135" t="inlineStr">
        <is>
          <t>Bộ</t>
        </is>
      </c>
      <c r="L791" s="135" t="n"/>
      <c r="M791" s="135" t="n"/>
      <c r="N791" s="136" t="n"/>
      <c r="O791" s="136" t="n"/>
      <c r="P791" s="136" t="n"/>
      <c r="Q791" s="136" t="n"/>
      <c r="R791" s="136" t="n"/>
      <c r="S791" s="135" t="n"/>
    </row>
    <row r="792">
      <c r="A792" s="134" t="inlineStr">
        <is>
          <t>MITSUBISHI FUSO</t>
        </is>
      </c>
      <c r="B792" s="32" t="inlineStr">
        <is>
          <t>S4B/S6B/S6B3/S6B2F</t>
        </is>
      </c>
      <c r="C792" t="inlineStr">
        <is>
          <t>135</t>
        </is>
      </c>
      <c r="D792" s="32" t="inlineStr">
        <is>
          <t>R</t>
        </is>
      </c>
      <c r="E792" s="135" t="inlineStr">
        <is>
          <t>Miểng dên</t>
        </is>
      </c>
      <c r="F792" s="135" t="inlineStr">
        <is>
          <t>36219-12100</t>
        </is>
      </c>
      <c r="G792" s="135" t="n"/>
      <c r="H792" s="135" t="inlineStr">
        <is>
          <t>95</t>
        </is>
      </c>
      <c r="I792" s="135" t="inlineStr">
        <is>
          <t>42.63</t>
        </is>
      </c>
      <c r="J792" s="135" t="inlineStr">
        <is>
          <t>2</t>
        </is>
      </c>
      <c r="K792" s="135" t="inlineStr">
        <is>
          <t>Bộ</t>
        </is>
      </c>
      <c r="L792" s="135" t="n"/>
      <c r="M792" s="135" t="n"/>
      <c r="N792" s="136" t="n"/>
      <c r="O792" s="136" t="n"/>
      <c r="P792" s="136" t="n"/>
      <c r="Q792" s="136" t="n"/>
      <c r="R792" s="136" t="n"/>
      <c r="S792" s="135" t="inlineStr">
        <is>
          <t>🟢 CÓ</t>
        </is>
      </c>
    </row>
    <row r="793">
      <c r="A793" s="134" t="inlineStr">
        <is>
          <t>MITSUBISHI FUSO</t>
        </is>
      </c>
      <c r="B793" s="32" t="inlineStr">
        <is>
          <t>S4K/S4K-T/S6K/S6K-T</t>
        </is>
      </c>
      <c r="D793" s="32" t="inlineStr">
        <is>
          <t>M</t>
        </is>
      </c>
      <c r="E793" s="135" t="inlineStr">
        <is>
          <t>Miểng baze</t>
        </is>
      </c>
      <c r="F793" s="135" t="inlineStr">
        <is>
          <t>34309-09050</t>
        </is>
      </c>
      <c r="G793" s="135" t="n"/>
      <c r="H793" s="135" t="inlineStr">
        <is>
          <t>95</t>
        </is>
      </c>
      <c r="I793" s="135" t="inlineStr">
        <is>
          <t>27.13</t>
        </is>
      </c>
      <c r="J793" s="135" t="inlineStr">
        <is>
          <t>2.49</t>
        </is>
      </c>
      <c r="K793" s="135" t="inlineStr">
        <is>
          <t>Bộ</t>
        </is>
      </c>
      <c r="L793" s="135" t="n"/>
      <c r="M793" s="135" t="n"/>
      <c r="N793" s="136" t="n"/>
      <c r="O793" s="136" t="n"/>
      <c r="P793" s="136" t="n"/>
      <c r="Q793" s="136" t="n"/>
      <c r="R793" s="136" t="n"/>
      <c r="S793" s="135" t="inlineStr">
        <is>
          <t>🟢 CÓ</t>
        </is>
      </c>
    </row>
    <row r="794">
      <c r="A794" s="134" t="inlineStr">
        <is>
          <t>MITSUBISHI FUSO</t>
        </is>
      </c>
      <c r="B794" s="32" t="inlineStr">
        <is>
          <t>S4K/S4K-T/S6K/S6K-T</t>
        </is>
      </c>
      <c r="D794" s="32" t="inlineStr">
        <is>
          <t>R</t>
        </is>
      </c>
      <c r="E794" s="135" t="inlineStr">
        <is>
          <t>Miểng dên</t>
        </is>
      </c>
      <c r="F794" s="135" t="inlineStr">
        <is>
          <t>34219-00500</t>
        </is>
      </c>
      <c r="G794" s="135" t="n"/>
      <c r="H794" s="135" t="inlineStr">
        <is>
          <t>64</t>
        </is>
      </c>
      <c r="I794" s="135" t="inlineStr">
        <is>
          <t>29.63</t>
        </is>
      </c>
      <c r="J794" s="135" t="inlineStr">
        <is>
          <t>2</t>
        </is>
      </c>
      <c r="K794" s="135" t="inlineStr">
        <is>
          <t>Bộ</t>
        </is>
      </c>
      <c r="L794" s="135" t="n"/>
      <c r="M794" s="135" t="n"/>
      <c r="N794" s="136" t="n"/>
      <c r="O794" s="136" t="n"/>
      <c r="P794" s="136" t="n"/>
      <c r="Q794" s="136" t="n"/>
      <c r="R794" s="136" t="n"/>
      <c r="S794" s="135" t="inlineStr">
        <is>
          <t>🟢 CÓ</t>
        </is>
      </c>
    </row>
    <row r="795">
      <c r="A795" s="134" t="inlineStr">
        <is>
          <t>MITSUBISHI FUSO</t>
        </is>
      </c>
      <c r="B795" s="32" t="inlineStr">
        <is>
          <t>S4L/K4E/K4F</t>
        </is>
      </c>
      <c r="C795" t="inlineStr">
        <is>
          <t>76/78</t>
        </is>
      </c>
      <c r="D795" s="32" t="inlineStr">
        <is>
          <t>M</t>
        </is>
      </c>
      <c r="E795" s="135" t="inlineStr">
        <is>
          <t>Miểng baze</t>
        </is>
      </c>
      <c r="F795" s="135" t="inlineStr">
        <is>
          <t>MM437-313</t>
        </is>
      </c>
      <c r="G795" s="135" t="n"/>
      <c r="H795" s="135" t="inlineStr">
        <is>
          <t>56.018</t>
        </is>
      </c>
      <c r="I795" s="135" t="inlineStr">
        <is>
          <t>19.1</t>
        </is>
      </c>
      <c r="J795" s="135" t="inlineStr">
        <is>
          <t>1.98</t>
        </is>
      </c>
      <c r="K795" s="135" t="inlineStr">
        <is>
          <t>Bộ</t>
        </is>
      </c>
      <c r="L795" s="135" t="n"/>
      <c r="M795" s="135" t="n"/>
      <c r="N795" s="136" t="n"/>
      <c r="O795" s="136" t="n"/>
      <c r="P795" s="136" t="n"/>
      <c r="Q795" s="136" t="n"/>
      <c r="R795" s="136" t="n"/>
      <c r="S795" s="135" t="inlineStr">
        <is>
          <t>🟢 CÓ</t>
        </is>
      </c>
    </row>
    <row r="796">
      <c r="A796" s="134" t="inlineStr">
        <is>
          <t>MITSUBISHI FUSO</t>
        </is>
      </c>
      <c r="B796" s="32" t="inlineStr">
        <is>
          <t>S4L/K4E/K4F</t>
        </is>
      </c>
      <c r="C796" t="inlineStr">
        <is>
          <t>76/78</t>
        </is>
      </c>
      <c r="D796" s="32" t="inlineStr">
        <is>
          <t>R</t>
        </is>
      </c>
      <c r="E796" s="135" t="inlineStr">
        <is>
          <t>Miểng dên</t>
        </is>
      </c>
      <c r="F796" s="135" t="inlineStr">
        <is>
          <t>MM437-983</t>
        </is>
      </c>
      <c r="G796" s="135" t="n"/>
      <c r="H796" s="135" t="inlineStr">
        <is>
          <t>45</t>
        </is>
      </c>
      <c r="I796" s="135" t="inlineStr">
        <is>
          <t>22</t>
        </is>
      </c>
      <c r="J796" s="135" t="inlineStr">
        <is>
          <t>1.5</t>
        </is>
      </c>
      <c r="K796" s="135" t="inlineStr">
        <is>
          <t>Bộ</t>
        </is>
      </c>
      <c r="L796" s="135" t="n"/>
      <c r="M796" s="135" t="n"/>
      <c r="N796" s="136" t="n"/>
      <c r="O796" s="136" t="n"/>
      <c r="P796" s="136" t="n"/>
      <c r="Q796" s="136" t="n"/>
      <c r="R796" s="136" t="n"/>
      <c r="S796" s="135" t="inlineStr">
        <is>
          <t>🟢 CÓ</t>
        </is>
      </c>
    </row>
    <row r="797">
      <c r="A797" s="134" t="inlineStr">
        <is>
          <t>MITSUBISHI FUSO</t>
        </is>
      </c>
      <c r="B797" s="32" t="inlineStr">
        <is>
          <t>S4S/S6S</t>
        </is>
      </c>
      <c r="C797" t="inlineStr">
        <is>
          <t>94</t>
        </is>
      </c>
      <c r="D797" s="32" t="inlineStr">
        <is>
          <t>M</t>
        </is>
      </c>
      <c r="E797" s="135" t="inlineStr">
        <is>
          <t>Miểng baze</t>
        </is>
      </c>
      <c r="F797" s="135" t="inlineStr">
        <is>
          <t>32B09-00010</t>
        </is>
      </c>
      <c r="G797" s="135" t="n"/>
      <c r="H797" s="135" t="inlineStr">
        <is>
          <t>82</t>
        </is>
      </c>
      <c r="I797" s="135" t="inlineStr">
        <is>
          <t>25.13</t>
        </is>
      </c>
      <c r="J797" s="135" t="inlineStr">
        <is>
          <t>1.99</t>
        </is>
      </c>
      <c r="K797" s="135" t="inlineStr">
        <is>
          <t>Bộ</t>
        </is>
      </c>
      <c r="L797" s="135" t="n"/>
      <c r="M797" s="135" t="n"/>
      <c r="N797" s="136" t="n"/>
      <c r="O797" s="136" t="n"/>
      <c r="P797" s="136" t="n"/>
      <c r="Q797" s="136" t="n"/>
      <c r="R797" s="136" t="n"/>
      <c r="S797" s="135" t="inlineStr">
        <is>
          <t>🟢 CÓ</t>
        </is>
      </c>
    </row>
    <row r="798">
      <c r="A798" s="134" t="inlineStr">
        <is>
          <t>MITSUBISHI FUSO</t>
        </is>
      </c>
      <c r="B798" s="32" t="inlineStr">
        <is>
          <t>S4S/S6S</t>
        </is>
      </c>
      <c r="C798" t="inlineStr">
        <is>
          <t>94</t>
        </is>
      </c>
      <c r="D798" s="32" t="inlineStr">
        <is>
          <t>R</t>
        </is>
      </c>
      <c r="E798" s="135" t="inlineStr">
        <is>
          <t>Miểng dên</t>
        </is>
      </c>
      <c r="F798" s="135" t="inlineStr">
        <is>
          <t>32B09-09010</t>
        </is>
      </c>
      <c r="G798" s="135" t="n"/>
      <c r="H798" s="135" t="inlineStr">
        <is>
          <t>61</t>
        </is>
      </c>
      <c r="I798" s="135" t="inlineStr">
        <is>
          <t>27.13</t>
        </is>
      </c>
      <c r="J798" s="135" t="inlineStr">
        <is>
          <t>1.5</t>
        </is>
      </c>
      <c r="K798" s="135" t="inlineStr">
        <is>
          <t>Bộ</t>
        </is>
      </c>
      <c r="L798" s="135" t="n"/>
      <c r="M798" s="135" t="n"/>
      <c r="N798" s="136" t="n"/>
      <c r="O798" s="136" t="n"/>
      <c r="P798" s="136" t="n"/>
      <c r="Q798" s="136" t="n"/>
      <c r="R798" s="136" t="n"/>
      <c r="S798" s="135" t="inlineStr">
        <is>
          <t>🟢 CÓ</t>
        </is>
      </c>
    </row>
    <row r="799">
      <c r="A799" s="134" t="inlineStr">
        <is>
          <t>MITSUBISHI FUSO</t>
        </is>
      </c>
      <c r="B799" s="32" t="inlineStr">
        <is>
          <t>S6A/S6A2/S12A/S12A2/S6A3/S12A3</t>
        </is>
      </c>
      <c r="C799" t="inlineStr">
        <is>
          <t>145/150</t>
        </is>
      </c>
      <c r="D799" s="32" t="inlineStr">
        <is>
          <t>M</t>
        </is>
      </c>
      <c r="E799" s="135" t="inlineStr">
        <is>
          <t>Miểng baze</t>
        </is>
      </c>
      <c r="F799" s="135" t="inlineStr">
        <is>
          <t>32509-20100</t>
        </is>
      </c>
      <c r="G799" s="135" t="n"/>
      <c r="H799" s="135" t="inlineStr">
        <is>
          <t>137</t>
        </is>
      </c>
      <c r="I799" s="135" t="inlineStr">
        <is>
          <t>44.15</t>
        </is>
      </c>
      <c r="J799" s="135" t="inlineStr">
        <is>
          <t>3.5</t>
        </is>
      </c>
      <c r="K799" s="135" t="inlineStr">
        <is>
          <t>Bộ</t>
        </is>
      </c>
      <c r="L799" s="135" t="n"/>
      <c r="M799" s="135" t="n"/>
      <c r="N799" s="136" t="n"/>
      <c r="O799" s="136" t="n"/>
      <c r="P799" s="136" t="n"/>
      <c r="Q799" s="136" t="n"/>
      <c r="R799" s="136" t="n"/>
      <c r="S799" s="135" t="inlineStr">
        <is>
          <t>🟢 CÓ</t>
        </is>
      </c>
    </row>
    <row r="800">
      <c r="A800" s="134" t="inlineStr">
        <is>
          <t>MITSUBISHI FUSO</t>
        </is>
      </c>
      <c r="B800" s="32" t="inlineStr">
        <is>
          <t>S6A/S6A2/S12A/S12A2/S6A3/S12A3</t>
        </is>
      </c>
      <c r="C800" t="inlineStr">
        <is>
          <t>145/150</t>
        </is>
      </c>
      <c r="D800" s="32" t="inlineStr">
        <is>
          <t>R</t>
        </is>
      </c>
      <c r="E800" s="135" t="inlineStr">
        <is>
          <t>Miểng dên</t>
        </is>
      </c>
      <c r="F800" s="135" t="inlineStr">
        <is>
          <t>32519-42100</t>
        </is>
      </c>
      <c r="G800" s="135" t="n"/>
      <c r="H800" s="135" t="inlineStr">
        <is>
          <t>110</t>
        </is>
      </c>
      <c r="I800" s="135" t="inlineStr">
        <is>
          <t>46.13</t>
        </is>
      </c>
      <c r="J800" s="135" t="inlineStr">
        <is>
          <t>3</t>
        </is>
      </c>
      <c r="K800" s="135" t="inlineStr">
        <is>
          <t>Bộ</t>
        </is>
      </c>
      <c r="L800" s="135" t="n"/>
      <c r="M800" s="135" t="n"/>
      <c r="N800" s="136" t="n"/>
      <c r="O800" s="136" t="n"/>
      <c r="P800" s="136" t="n"/>
      <c r="Q800" s="136" t="n"/>
      <c r="R800" s="136" t="n"/>
      <c r="S800" s="135" t="inlineStr">
        <is>
          <t>🟢 CÓ</t>
        </is>
      </c>
    </row>
    <row r="801">
      <c r="A801" s="134" t="inlineStr">
        <is>
          <t>MITSUBISHI FUSO</t>
        </is>
      </c>
      <c r="B801" s="32" t="inlineStr">
        <is>
          <t>S6B3</t>
        </is>
      </c>
      <c r="D801" s="32" t="inlineStr">
        <is>
          <t>M</t>
        </is>
      </c>
      <c r="E801" s="135" t="inlineStr">
        <is>
          <t>Miểng baze</t>
        </is>
      </c>
      <c r="F801" s="135" t="n"/>
      <c r="G801" s="135" t="n"/>
      <c r="H801" s="135" t="n">
        <v>138</v>
      </c>
      <c r="I801" s="135" t="n">
        <v>39</v>
      </c>
      <c r="J801" s="135" t="n"/>
      <c r="K801" s="135" t="inlineStr">
        <is>
          <t>Bộ</t>
        </is>
      </c>
      <c r="L801" s="135" t="n"/>
      <c r="M801" s="135" t="n"/>
      <c r="N801" s="136" t="n"/>
      <c r="O801" s="136" t="n"/>
      <c r="P801" s="136" t="n"/>
      <c r="Q801" s="136" t="n"/>
      <c r="R801" s="136" t="n"/>
      <c r="S801" s="135" t="inlineStr">
        <is>
          <t>🟢 CÓ</t>
        </is>
      </c>
    </row>
    <row r="802">
      <c r="A802" s="137" t="inlineStr">
        <is>
          <t>◆ NISSAN (124 sản phẩm)</t>
        </is>
      </c>
      <c r="B802" s="138" t="n"/>
      <c r="D802" s="138" t="n"/>
      <c r="E802" s="138" t="n"/>
      <c r="F802" s="138" t="n"/>
      <c r="G802" s="138" t="n"/>
      <c r="H802" s="138" t="n"/>
      <c r="I802" s="138" t="n"/>
      <c r="J802" s="138" t="n"/>
      <c r="K802" s="138" t="n"/>
      <c r="L802" s="138" t="n"/>
      <c r="M802" s="138" t="n"/>
      <c r="N802" s="138" t="n"/>
      <c r="O802" s="138" t="n"/>
      <c r="P802" s="138" t="n"/>
      <c r="Q802" s="138" t="n"/>
      <c r="R802" s="138" t="n"/>
      <c r="S802" s="138" t="n"/>
    </row>
    <row r="803">
      <c r="A803" s="134" t="inlineStr">
        <is>
          <t>NISSAN</t>
        </is>
      </c>
      <c r="B803" s="32" t="inlineStr">
        <is>
          <t>440</t>
        </is>
      </c>
      <c r="D803" s="32" t="inlineStr">
        <is>
          <t>M</t>
        </is>
      </c>
      <c r="E803" s="135" t="inlineStr">
        <is>
          <t>Miểng baze</t>
        </is>
      </c>
      <c r="F803" s="135" t="n"/>
      <c r="G803" s="135" t="n"/>
      <c r="H803" s="135" t="inlineStr">
        <is>
          <t>80.44</t>
        </is>
      </c>
      <c r="I803" s="135" t="inlineStr">
        <is>
          <t>36.7</t>
        </is>
      </c>
      <c r="J803" s="135" t="inlineStr">
        <is>
          <t>2.08</t>
        </is>
      </c>
      <c r="K803" s="135" t="inlineStr">
        <is>
          <t>Bộ</t>
        </is>
      </c>
      <c r="L803" s="135" t="n"/>
      <c r="M803" s="135" t="n"/>
      <c r="N803" s="136" t="n"/>
      <c r="O803" s="136" t="n"/>
      <c r="P803" s="136" t="n"/>
      <c r="Q803" s="136" t="n"/>
      <c r="R803" s="136" t="n"/>
      <c r="S803" s="135" t="inlineStr">
        <is>
          <t>🟢 CÓ</t>
        </is>
      </c>
    </row>
    <row r="804">
      <c r="A804" s="134" t="inlineStr">
        <is>
          <t>NISSAN</t>
        </is>
      </c>
      <c r="B804" s="32" t="inlineStr">
        <is>
          <t>440</t>
        </is>
      </c>
      <c r="D804" s="32" t="inlineStr">
        <is>
          <t>R</t>
        </is>
      </c>
      <c r="E804" s="135" t="inlineStr">
        <is>
          <t>Miểng dên</t>
        </is>
      </c>
      <c r="F804" s="135" t="n"/>
      <c r="G804" s="135" t="n"/>
      <c r="H804" s="135" t="inlineStr">
        <is>
          <t>67.22</t>
        </is>
      </c>
      <c r="I804" s="135" t="inlineStr">
        <is>
          <t>31.88</t>
        </is>
      </c>
      <c r="J804" s="135" t="inlineStr">
        <is>
          <t>1.841</t>
        </is>
      </c>
      <c r="K804" s="135" t="inlineStr">
        <is>
          <t>Bộ</t>
        </is>
      </c>
      <c r="L804" s="135" t="n"/>
      <c r="M804" s="135" t="n"/>
      <c r="N804" s="136" t="n"/>
      <c r="O804" s="136" t="n"/>
      <c r="P804" s="136" t="n"/>
      <c r="Q804" s="136" t="n"/>
      <c r="R804" s="136" t="n"/>
      <c r="S804" s="135" t="inlineStr">
        <is>
          <t>🟢 CÓ</t>
        </is>
      </c>
    </row>
    <row r="805">
      <c r="A805" s="134" t="inlineStr">
        <is>
          <t>NISSAN</t>
        </is>
      </c>
      <c r="B805" s="32" t="inlineStr">
        <is>
          <t>660</t>
        </is>
      </c>
      <c r="D805" s="32" t="inlineStr">
        <is>
          <t>M</t>
        </is>
      </c>
      <c r="E805" s="135" t="inlineStr">
        <is>
          <t>Miểng baze</t>
        </is>
      </c>
      <c r="F805" s="135" t="n"/>
      <c r="G805" s="135" t="n"/>
      <c r="H805" s="135" t="inlineStr">
        <is>
          <t>80.44</t>
        </is>
      </c>
      <c r="I805" s="135" t="inlineStr">
        <is>
          <t>36.7</t>
        </is>
      </c>
      <c r="J805" s="135" t="inlineStr">
        <is>
          <t>2.08</t>
        </is>
      </c>
      <c r="K805" s="135" t="inlineStr">
        <is>
          <t>Bộ</t>
        </is>
      </c>
      <c r="L805" s="135" t="n"/>
      <c r="M805" s="135" t="n"/>
      <c r="N805" s="136" t="n"/>
      <c r="O805" s="136" t="n"/>
      <c r="P805" s="136" t="n"/>
      <c r="Q805" s="136" t="n"/>
      <c r="R805" s="136" t="n"/>
      <c r="S805" s="135" t="inlineStr">
        <is>
          <t>🟢 CÓ</t>
        </is>
      </c>
    </row>
    <row r="806">
      <c r="A806" s="134" t="inlineStr">
        <is>
          <t>NISSAN</t>
        </is>
      </c>
      <c r="B806" s="32" t="inlineStr">
        <is>
          <t>660</t>
        </is>
      </c>
      <c r="D806" s="32" t="inlineStr">
        <is>
          <t>R</t>
        </is>
      </c>
      <c r="E806" s="135" t="inlineStr">
        <is>
          <t>Miểng dên</t>
        </is>
      </c>
      <c r="F806" s="135" t="n"/>
      <c r="G806" s="135" t="n"/>
      <c r="H806" s="135" t="inlineStr">
        <is>
          <t>67.22</t>
        </is>
      </c>
      <c r="I806" s="135" t="inlineStr">
        <is>
          <t>31.88</t>
        </is>
      </c>
      <c r="J806" s="135" t="inlineStr">
        <is>
          <t>1.841</t>
        </is>
      </c>
      <c r="K806" s="135" t="inlineStr">
        <is>
          <t>Bộ</t>
        </is>
      </c>
      <c r="L806" s="135" t="n"/>
      <c r="M806" s="135" t="n"/>
      <c r="N806" s="136" t="n"/>
      <c r="O806" s="136" t="n"/>
      <c r="P806" s="136" t="n"/>
      <c r="Q806" s="136" t="n"/>
      <c r="R806" s="136" t="n"/>
      <c r="S806" s="135" t="inlineStr">
        <is>
          <t>🟢 CÓ</t>
        </is>
      </c>
    </row>
    <row r="807">
      <c r="A807" s="134" t="inlineStr">
        <is>
          <t>NISSAN</t>
        </is>
      </c>
      <c r="B807" s="32" t="inlineStr">
        <is>
          <t>A-4.28</t>
        </is>
      </c>
      <c r="D807" s="32" t="inlineStr">
        <is>
          <t>M</t>
        </is>
      </c>
      <c r="E807" s="135" t="inlineStr">
        <is>
          <t>Miểng baze</t>
        </is>
      </c>
      <c r="F807" s="135" t="n"/>
      <c r="G807" s="135" t="n"/>
      <c r="H807" s="135" t="inlineStr">
        <is>
          <t>70.019</t>
        </is>
      </c>
      <c r="I807" s="135" t="inlineStr">
        <is>
          <t>27.9</t>
        </is>
      </c>
      <c r="J807" s="135" t="inlineStr">
        <is>
          <t>2.009</t>
        </is>
      </c>
      <c r="K807" s="135" t="inlineStr">
        <is>
          <t>Bộ</t>
        </is>
      </c>
      <c r="L807" s="135" t="n"/>
      <c r="M807" s="135" t="n"/>
      <c r="N807" s="136" t="n"/>
      <c r="O807" s="136" t="n"/>
      <c r="P807" s="136" t="n"/>
      <c r="Q807" s="136" t="n"/>
      <c r="R807" s="136" t="n"/>
      <c r="S807" s="135" t="inlineStr">
        <is>
          <t>🟢 CÓ</t>
        </is>
      </c>
    </row>
    <row r="808">
      <c r="A808" s="134" t="inlineStr">
        <is>
          <t>NISSAN</t>
        </is>
      </c>
      <c r="B808" s="32" t="inlineStr">
        <is>
          <t>A-4.28</t>
        </is>
      </c>
      <c r="D808" s="32" t="inlineStr">
        <is>
          <t>R</t>
        </is>
      </c>
      <c r="E808" s="135" t="inlineStr">
        <is>
          <t>Miểng dên</t>
        </is>
      </c>
      <c r="F808" s="135" t="inlineStr">
        <is>
          <t>AEB4562</t>
        </is>
      </c>
      <c r="G808" s="135" t="n"/>
      <c r="H808" s="135" t="inlineStr">
        <is>
          <t>60.013</t>
        </is>
      </c>
      <c r="I808" s="135" t="inlineStr">
        <is>
          <t>27.9</t>
        </is>
      </c>
      <c r="J808" s="135" t="inlineStr">
        <is>
          <t>2.007</t>
        </is>
      </c>
      <c r="K808" s="135" t="inlineStr">
        <is>
          <t>Bộ</t>
        </is>
      </c>
      <c r="L808" s="135" t="n"/>
      <c r="M808" s="135" t="n"/>
      <c r="N808" s="136" t="n"/>
      <c r="O808" s="136" t="n"/>
      <c r="P808" s="136" t="n"/>
      <c r="Q808" s="136" t="n"/>
      <c r="R808" s="136" t="n"/>
      <c r="S808" s="135" t="inlineStr">
        <is>
          <t>🟢 CÓ</t>
        </is>
      </c>
    </row>
    <row r="809">
      <c r="A809" s="134" t="inlineStr">
        <is>
          <t>NISSAN</t>
        </is>
      </c>
      <c r="B809" s="32" t="inlineStr">
        <is>
          <t>A12/A12A/A13/A14/A15</t>
        </is>
      </c>
      <c r="D809" s="32" t="inlineStr">
        <is>
          <t>M</t>
        </is>
      </c>
      <c r="E809" s="135" t="inlineStr">
        <is>
          <t>Miểng baze</t>
        </is>
      </c>
      <c r="F809" s="135" t="inlineStr">
        <is>
          <t>12207-H1000/1</t>
        </is>
      </c>
      <c r="G809" s="135" t="n"/>
      <c r="H809" s="135" t="inlineStr">
        <is>
          <t>53.654</t>
        </is>
      </c>
      <c r="I809" s="135" t="inlineStr">
        <is>
          <t>22.1</t>
        </is>
      </c>
      <c r="J809" s="135" t="inlineStr">
        <is>
          <t>1.835</t>
        </is>
      </c>
      <c r="K809" s="135" t="inlineStr">
        <is>
          <t>Bộ</t>
        </is>
      </c>
      <c r="L809" s="135" t="n"/>
      <c r="M809" s="135" t="n"/>
      <c r="N809" s="136" t="n"/>
      <c r="O809" s="136" t="n"/>
      <c r="P809" s="136" t="n"/>
      <c r="Q809" s="136" t="n"/>
      <c r="R809" s="136" t="n"/>
      <c r="S809" s="135" t="inlineStr">
        <is>
          <t>🟢 CÓ</t>
        </is>
      </c>
    </row>
    <row r="810">
      <c r="A810" s="134" t="inlineStr">
        <is>
          <t>NISSAN</t>
        </is>
      </c>
      <c r="B810" s="32" t="inlineStr">
        <is>
          <t>A12/A12A/A13/A14/A15</t>
        </is>
      </c>
      <c r="D810" s="32" t="inlineStr">
        <is>
          <t>R</t>
        </is>
      </c>
      <c r="E810" s="135" t="inlineStr">
        <is>
          <t>Miểng dên</t>
        </is>
      </c>
      <c r="F810" s="135" t="inlineStr">
        <is>
          <t>12111-20900</t>
        </is>
      </c>
      <c r="G810" s="135" t="n"/>
      <c r="H810" s="135" t="inlineStr">
        <is>
          <t>48</t>
        </is>
      </c>
      <c r="I810" s="135" t="inlineStr">
        <is>
          <t>19.6</t>
        </is>
      </c>
      <c r="J810" s="135" t="inlineStr">
        <is>
          <t>1.498</t>
        </is>
      </c>
      <c r="K810" s="135" t="inlineStr">
        <is>
          <t>Bộ</t>
        </is>
      </c>
      <c r="L810" s="135" t="n"/>
      <c r="M810" s="135" t="n"/>
      <c r="N810" s="136" t="n"/>
      <c r="O810" s="136" t="n"/>
      <c r="P810" s="136" t="n"/>
      <c r="Q810" s="136" t="n"/>
      <c r="R810" s="136" t="n"/>
      <c r="S810" s="135" t="inlineStr">
        <is>
          <t>🟢 CÓ</t>
        </is>
      </c>
    </row>
    <row r="811">
      <c r="A811" s="134" t="inlineStr">
        <is>
          <t>NISSAN</t>
        </is>
      </c>
      <c r="B811" s="32" t="inlineStr">
        <is>
          <t>CA16/CA18/CA20/CD17</t>
        </is>
      </c>
      <c r="D811" s="32" t="inlineStr">
        <is>
          <t>M</t>
        </is>
      </c>
      <c r="E811" s="135" t="inlineStr">
        <is>
          <t>Miểng baze</t>
        </is>
      </c>
      <c r="F811" s="135" t="inlineStr">
        <is>
          <t>12207-57J00</t>
        </is>
      </c>
      <c r="G811" s="135" t="n"/>
      <c r="H811" s="135" t="inlineStr">
        <is>
          <t>56.654</t>
        </is>
      </c>
      <c r="I811" s="135" t="inlineStr">
        <is>
          <t>20.1</t>
        </is>
      </c>
      <c r="J811" s="135" t="inlineStr">
        <is>
          <t>1.829</t>
        </is>
      </c>
      <c r="K811" s="135" t="inlineStr">
        <is>
          <t>Bộ</t>
        </is>
      </c>
      <c r="L811" s="135" t="n"/>
      <c r="M811" s="135" t="n"/>
      <c r="N811" s="136" t="n"/>
      <c r="O811" s="136" t="n"/>
      <c r="P811" s="136" t="n"/>
      <c r="Q811" s="136" t="n"/>
      <c r="R811" s="136" t="n"/>
      <c r="S811" s="135" t="inlineStr">
        <is>
          <t>🟢 CÓ</t>
        </is>
      </c>
    </row>
    <row r="812">
      <c r="A812" s="134" t="inlineStr">
        <is>
          <t>NISSAN</t>
        </is>
      </c>
      <c r="B812" s="32" t="inlineStr">
        <is>
          <t>CA16/CA18/CA20/CD17</t>
        </is>
      </c>
      <c r="D812" s="32" t="inlineStr">
        <is>
          <t>R</t>
        </is>
      </c>
      <c r="E812" s="135" t="inlineStr">
        <is>
          <t>Miểng dên</t>
        </is>
      </c>
      <c r="F812" s="135" t="inlineStr">
        <is>
          <t>12111-V5500</t>
        </is>
      </c>
      <c r="G812" s="135" t="n"/>
      <c r="H812" s="135" t="inlineStr">
        <is>
          <t>48.013</t>
        </is>
      </c>
      <c r="I812" s="135" t="inlineStr">
        <is>
          <t>18.6</t>
        </is>
      </c>
      <c r="J812" s="135" t="inlineStr">
        <is>
          <t>1.5</t>
        </is>
      </c>
      <c r="K812" s="135" t="inlineStr">
        <is>
          <t>Bộ</t>
        </is>
      </c>
      <c r="L812" s="135" t="n"/>
      <c r="M812" s="135" t="n"/>
      <c r="N812" s="136" t="n"/>
      <c r="O812" s="136" t="n"/>
      <c r="P812" s="136" t="n"/>
      <c r="Q812" s="136" t="n"/>
      <c r="R812" s="136" t="n"/>
      <c r="S812" s="135" t="inlineStr">
        <is>
          <t>🟢 CÓ</t>
        </is>
      </c>
    </row>
    <row r="813">
      <c r="A813" s="134" t="inlineStr">
        <is>
          <t>NISSAN</t>
        </is>
      </c>
      <c r="B813" s="32" t="inlineStr">
        <is>
          <t>CD20/CD20-T</t>
        </is>
      </c>
      <c r="D813" s="32" t="inlineStr">
        <is>
          <t>M</t>
        </is>
      </c>
      <c r="E813" s="135" t="inlineStr">
        <is>
          <t>Miểng baze</t>
        </is>
      </c>
      <c r="F813" s="135" t="inlineStr">
        <is>
          <t>12207-57J00</t>
        </is>
      </c>
      <c r="G813" s="135" t="n"/>
      <c r="H813" s="135" t="inlineStr">
        <is>
          <t>56.654</t>
        </is>
      </c>
      <c r="I813" s="135" t="inlineStr">
        <is>
          <t>20.1</t>
        </is>
      </c>
      <c r="J813" s="135" t="inlineStr">
        <is>
          <t>1.828</t>
        </is>
      </c>
      <c r="K813" s="135" t="inlineStr">
        <is>
          <t>Bộ</t>
        </is>
      </c>
      <c r="L813" s="135" t="n"/>
      <c r="M813" s="135" t="n"/>
      <c r="N813" s="136" t="n"/>
      <c r="O813" s="136" t="n"/>
      <c r="P813" s="136" t="n"/>
      <c r="Q813" s="136" t="n"/>
      <c r="R813" s="136" t="n"/>
      <c r="S813" s="135" t="inlineStr">
        <is>
          <t>🟢 CÓ</t>
        </is>
      </c>
    </row>
    <row r="814">
      <c r="A814" s="134" t="inlineStr">
        <is>
          <t>NISSAN</t>
        </is>
      </c>
      <c r="B814" s="32" t="inlineStr">
        <is>
          <t>CD20/CD20-T</t>
        </is>
      </c>
      <c r="D814" s="32" t="inlineStr">
        <is>
          <t>R</t>
        </is>
      </c>
      <c r="E814" s="135" t="inlineStr">
        <is>
          <t>Miểng dên</t>
        </is>
      </c>
      <c r="F814" s="135" t="inlineStr">
        <is>
          <t>12111-22J00</t>
        </is>
      </c>
      <c r="G814" s="135" t="n"/>
      <c r="H814" s="135" t="inlineStr">
        <is>
          <t>53</t>
        </is>
      </c>
      <c r="I814" s="135" t="inlineStr">
        <is>
          <t>20.1</t>
        </is>
      </c>
      <c r="J814" s="135" t="inlineStr">
        <is>
          <t>1.498</t>
        </is>
      </c>
      <c r="K814" s="135" t="inlineStr">
        <is>
          <t>Bộ</t>
        </is>
      </c>
      <c r="L814" s="135" t="n"/>
      <c r="M814" s="135" t="n"/>
      <c r="N814" s="136" t="n"/>
      <c r="O814" s="136" t="n"/>
      <c r="P814" s="136" t="n"/>
      <c r="Q814" s="136" t="n"/>
      <c r="R814" s="136" t="n"/>
      <c r="S814" s="135" t="inlineStr">
        <is>
          <t>🟢 CÓ</t>
        </is>
      </c>
    </row>
    <row r="815">
      <c r="A815" s="134" t="inlineStr">
        <is>
          <t>NISSAN</t>
        </is>
      </c>
      <c r="B815" s="32" t="inlineStr">
        <is>
          <t>CG10DE/CG13DE/CR12DE/CR14DE</t>
        </is>
      </c>
      <c r="D815" s="32" t="inlineStr">
        <is>
          <t>M</t>
        </is>
      </c>
      <c r="E815" s="135" t="inlineStr">
        <is>
          <t>Miểng baze</t>
        </is>
      </c>
      <c r="F815" s="135" t="inlineStr">
        <is>
          <t>12207-41B00</t>
        </is>
      </c>
      <c r="G815" s="135" t="n"/>
      <c r="H815" s="135" t="inlineStr">
        <is>
          <t>49</t>
        </is>
      </c>
      <c r="I815" s="135" t="inlineStr">
        <is>
          <t>16</t>
        </is>
      </c>
      <c r="J815" s="135" t="inlineStr">
        <is>
          <t>2.01</t>
        </is>
      </c>
      <c r="K815" s="135" t="inlineStr">
        <is>
          <t>Bộ</t>
        </is>
      </c>
      <c r="L815" s="135" t="n"/>
      <c r="M815" s="135" t="n"/>
      <c r="N815" s="136" t="n"/>
      <c r="O815" s="136" t="n"/>
      <c r="P815" s="136" t="n"/>
      <c r="Q815" s="136" t="n"/>
      <c r="R815" s="136" t="n"/>
      <c r="S815" s="135" t="inlineStr">
        <is>
          <t>🟢 CÓ</t>
        </is>
      </c>
    </row>
    <row r="816">
      <c r="A816" s="134" t="inlineStr">
        <is>
          <t>NISSAN</t>
        </is>
      </c>
      <c r="B816" s="32" t="inlineStr">
        <is>
          <t>CG10DE/CG13DE/CR12DE/CR14DE</t>
        </is>
      </c>
      <c r="D816" s="32" t="inlineStr">
        <is>
          <t>R</t>
        </is>
      </c>
      <c r="E816" s="135" t="inlineStr">
        <is>
          <t>Miểng dên</t>
        </is>
      </c>
      <c r="F816" s="135" t="inlineStr">
        <is>
          <t>12111-41B00</t>
        </is>
      </c>
      <c r="G816" s="135" t="n"/>
      <c r="H816" s="135" t="inlineStr">
        <is>
          <t>43</t>
        </is>
      </c>
      <c r="I816" s="135" t="inlineStr">
        <is>
          <t>15</t>
        </is>
      </c>
      <c r="J816" s="135" t="inlineStr">
        <is>
          <t>1.508</t>
        </is>
      </c>
      <c r="K816" s="135" t="inlineStr">
        <is>
          <t>Bộ</t>
        </is>
      </c>
      <c r="L816" s="135" t="n"/>
      <c r="M816" s="135" t="n"/>
      <c r="N816" s="136" t="n"/>
      <c r="O816" s="136" t="n"/>
      <c r="P816" s="136" t="n"/>
      <c r="Q816" s="136" t="n"/>
      <c r="R816" s="136" t="n"/>
      <c r="S816" s="135" t="inlineStr">
        <is>
          <t>🟢 CÓ</t>
        </is>
      </c>
    </row>
    <row r="817">
      <c r="A817" s="134" t="inlineStr">
        <is>
          <t>NISSAN</t>
        </is>
      </c>
      <c r="B817" s="32" t="inlineStr">
        <is>
          <t>D11/D12</t>
        </is>
      </c>
      <c r="D817" s="32" t="inlineStr">
        <is>
          <t>M</t>
        </is>
      </c>
      <c r="E817" s="135" t="inlineStr">
        <is>
          <t>Miểng baze</t>
        </is>
      </c>
      <c r="F817" s="135" t="inlineStr">
        <is>
          <t>12263-B0801</t>
        </is>
      </c>
      <c r="G817" s="135" t="n"/>
      <c r="H817" s="135" t="inlineStr">
        <is>
          <t>56</t>
        </is>
      </c>
      <c r="I817" s="135" t="inlineStr">
        <is>
          <t>34.1</t>
        </is>
      </c>
      <c r="J817" s="135" t="inlineStr">
        <is>
          <t>1.84</t>
        </is>
      </c>
      <c r="K817" s="135" t="inlineStr">
        <is>
          <t>Bộ</t>
        </is>
      </c>
      <c r="L817" s="135" t="n"/>
      <c r="M817" s="135" t="n"/>
      <c r="N817" s="136" t="n"/>
      <c r="O817" s="136" t="n"/>
      <c r="P817" s="136" t="n"/>
      <c r="Q817" s="136" t="n"/>
      <c r="R817" s="136" t="n"/>
      <c r="S817" s="135" t="inlineStr">
        <is>
          <t>🟢 CÓ</t>
        </is>
      </c>
    </row>
    <row r="818">
      <c r="A818" s="134" t="inlineStr">
        <is>
          <t>NISSAN</t>
        </is>
      </c>
      <c r="B818" s="32" t="inlineStr">
        <is>
          <t>D11/D12</t>
        </is>
      </c>
      <c r="D818" s="32" t="inlineStr">
        <is>
          <t>R</t>
        </is>
      </c>
      <c r="E818" s="135" t="inlineStr">
        <is>
          <t>Miểng dên</t>
        </is>
      </c>
      <c r="F818" s="135" t="inlineStr">
        <is>
          <t>12111-B0801</t>
        </is>
      </c>
      <c r="G818" s="135" t="n"/>
      <c r="H818" s="135" t="inlineStr">
        <is>
          <t>47</t>
        </is>
      </c>
      <c r="I818" s="135" t="inlineStr">
        <is>
          <t>25.1</t>
        </is>
      </c>
      <c r="J818" s="135" t="inlineStr">
        <is>
          <t>1.505</t>
        </is>
      </c>
      <c r="K818" s="135" t="inlineStr">
        <is>
          <t>Bộ</t>
        </is>
      </c>
      <c r="L818" s="135" t="n"/>
      <c r="M818" s="135" t="n"/>
      <c r="N818" s="136" t="n"/>
      <c r="O818" s="136" t="n"/>
      <c r="P818" s="136" t="n"/>
      <c r="Q818" s="136" t="n"/>
      <c r="R818" s="136" t="n"/>
      <c r="S818" s="135" t="inlineStr">
        <is>
          <t>🟢 CÓ</t>
        </is>
      </c>
    </row>
    <row r="819">
      <c r="A819" s="134" t="inlineStr">
        <is>
          <t>NISSAN</t>
        </is>
      </c>
      <c r="B819" s="32" t="inlineStr">
        <is>
          <t>D4F 712</t>
        </is>
      </c>
      <c r="D819" s="32" t="inlineStr">
        <is>
          <t>M</t>
        </is>
      </c>
      <c r="E819" s="135" t="inlineStr">
        <is>
          <t>Miểng baze</t>
        </is>
      </c>
      <c r="F819" s="135" t="inlineStr">
        <is>
          <t>H097/5</t>
        </is>
      </c>
      <c r="G819" s="135" t="n"/>
      <c r="H819" s="135" t="inlineStr">
        <is>
          <t>47.625</t>
        </is>
      </c>
      <c r="I819" s="135" t="inlineStr">
        <is>
          <t>18.8</t>
        </is>
      </c>
      <c r="J819" s="135" t="inlineStr">
        <is>
          <t>1.798</t>
        </is>
      </c>
      <c r="K819" s="135" t="inlineStr">
        <is>
          <t>Bộ</t>
        </is>
      </c>
      <c r="L819" s="135" t="n"/>
      <c r="M819" s="135" t="n"/>
      <c r="N819" s="136" t="n"/>
      <c r="O819" s="136" t="n"/>
      <c r="P819" s="136" t="n"/>
      <c r="Q819" s="136" t="n"/>
      <c r="R819" s="136" t="n"/>
      <c r="S819" s="135" t="inlineStr">
        <is>
          <t>🟢 CÓ</t>
        </is>
      </c>
    </row>
    <row r="820">
      <c r="A820" s="134" t="inlineStr">
        <is>
          <t>NISSAN</t>
        </is>
      </c>
      <c r="B820" s="32" t="inlineStr">
        <is>
          <t>D4F 712</t>
        </is>
      </c>
      <c r="D820" s="32" t="inlineStr">
        <is>
          <t>R</t>
        </is>
      </c>
      <c r="E820" s="135" t="inlineStr">
        <is>
          <t>Miểng dên</t>
        </is>
      </c>
      <c r="F820" s="135" t="inlineStr">
        <is>
          <t>01-3977/4</t>
        </is>
      </c>
      <c r="G820" s="135" t="n"/>
      <c r="H820" s="135" t="inlineStr">
        <is>
          <t>43.65</t>
        </is>
      </c>
      <c r="I820" s="135" t="inlineStr">
        <is>
          <t>16.25</t>
        </is>
      </c>
      <c r="J820" s="135" t="inlineStr">
        <is>
          <t>1.811</t>
        </is>
      </c>
      <c r="K820" s="135" t="inlineStr">
        <is>
          <t>Bộ</t>
        </is>
      </c>
      <c r="L820" s="135" t="n"/>
      <c r="M820" s="135" t="n"/>
      <c r="N820" s="136" t="n"/>
      <c r="O820" s="136" t="n"/>
      <c r="P820" s="136" t="n"/>
      <c r="Q820" s="136" t="n"/>
      <c r="R820" s="136" t="n"/>
      <c r="S820" s="135" t="inlineStr">
        <is>
          <t>🟢 CÓ</t>
        </is>
      </c>
    </row>
    <row r="821">
      <c r="A821" s="134" t="inlineStr">
        <is>
          <t>NISSAN</t>
        </is>
      </c>
      <c r="B821" s="32" t="inlineStr">
        <is>
          <t>E10/E13/E15/E15-T/E16</t>
        </is>
      </c>
      <c r="D821" s="32" t="inlineStr">
        <is>
          <t>M</t>
        </is>
      </c>
      <c r="E821" s="135" t="inlineStr">
        <is>
          <t>Miểng baze</t>
        </is>
      </c>
      <c r="F821" s="135" t="inlineStr">
        <is>
          <t>12207-01M00</t>
        </is>
      </c>
      <c r="G821" s="135" t="n"/>
      <c r="H821" s="135" t="inlineStr">
        <is>
          <t>53.641</t>
        </is>
      </c>
      <c r="I821" s="135" t="inlineStr">
        <is>
          <t>22.1</t>
        </is>
      </c>
      <c r="J821" s="135" t="inlineStr">
        <is>
          <t>1.827</t>
        </is>
      </c>
      <c r="K821" s="135" t="inlineStr">
        <is>
          <t>Bộ</t>
        </is>
      </c>
      <c r="L821" s="135" t="n"/>
      <c r="M821" s="135" t="n"/>
      <c r="N821" s="136" t="n"/>
      <c r="O821" s="136" t="n"/>
      <c r="P821" s="136" t="n"/>
      <c r="Q821" s="136" t="n"/>
      <c r="R821" s="136" t="n"/>
      <c r="S821" s="135" t="inlineStr">
        <is>
          <t>🟢 CÓ</t>
        </is>
      </c>
    </row>
    <row r="822">
      <c r="A822" s="134" t="inlineStr">
        <is>
          <t>NISSAN</t>
        </is>
      </c>
      <c r="B822" s="32" t="inlineStr">
        <is>
          <t>E10/E13/E15/E15-T/E16</t>
        </is>
      </c>
      <c r="D822" s="32" t="inlineStr">
        <is>
          <t>R</t>
        </is>
      </c>
      <c r="E822" s="135" t="inlineStr">
        <is>
          <t>Miểng dên</t>
        </is>
      </c>
      <c r="F822" s="135" t="inlineStr">
        <is>
          <t>12111-11M00</t>
        </is>
      </c>
      <c r="G822" s="135" t="n"/>
      <c r="H822" s="135" t="inlineStr">
        <is>
          <t>43</t>
        </is>
      </c>
      <c r="I822" s="135" t="inlineStr">
        <is>
          <t>17.13</t>
        </is>
      </c>
      <c r="J822" s="135" t="inlineStr">
        <is>
          <t>1.5</t>
        </is>
      </c>
      <c r="K822" s="135" t="inlineStr">
        <is>
          <t>Bộ</t>
        </is>
      </c>
      <c r="L822" s="135" t="n"/>
      <c r="M822" s="135" t="n"/>
      <c r="N822" s="136" t="n"/>
      <c r="O822" s="136" t="n"/>
      <c r="P822" s="136" t="n"/>
      <c r="Q822" s="136" t="n"/>
      <c r="R822" s="136" t="n"/>
      <c r="S822" s="135" t="inlineStr">
        <is>
          <t>🟢 CÓ</t>
        </is>
      </c>
    </row>
    <row r="823">
      <c r="A823" s="134" t="inlineStr">
        <is>
          <t>NISSAN</t>
        </is>
      </c>
      <c r="B823" s="32" t="inlineStr">
        <is>
          <t>F9Q SERIES/F4R SERIES</t>
        </is>
      </c>
      <c r="D823" s="32" t="inlineStr">
        <is>
          <t>M</t>
        </is>
      </c>
      <c r="E823" s="135" t="inlineStr">
        <is>
          <t>Miểng baze</t>
        </is>
      </c>
      <c r="F823" s="135" t="inlineStr">
        <is>
          <t>H1101/5</t>
        </is>
      </c>
      <c r="G823" s="135" t="n"/>
      <c r="H823" s="135" t="inlineStr">
        <is>
          <t>58.744</t>
        </is>
      </c>
      <c r="I823" s="135" t="inlineStr">
        <is>
          <t>18.5</t>
        </is>
      </c>
      <c r="J823" s="135" t="inlineStr">
        <is>
          <t>1.947</t>
        </is>
      </c>
      <c r="K823" s="135" t="inlineStr">
        <is>
          <t>Bộ</t>
        </is>
      </c>
      <c r="L823" s="135" t="n"/>
      <c r="M823" s="135" t="n"/>
      <c r="N823" s="136" t="n"/>
      <c r="O823" s="136" t="n"/>
      <c r="P823" s="136" t="n"/>
      <c r="Q823" s="136" t="n"/>
      <c r="R823" s="136" t="n"/>
      <c r="S823" s="135" t="inlineStr">
        <is>
          <t>🟢 CÓ</t>
        </is>
      </c>
    </row>
    <row r="824">
      <c r="A824" s="134" t="inlineStr">
        <is>
          <t>NISSAN</t>
        </is>
      </c>
      <c r="B824" s="32" t="inlineStr">
        <is>
          <t>F9Q SERIES/F4R SERIES</t>
        </is>
      </c>
      <c r="D824" s="32" t="inlineStr">
        <is>
          <t>R</t>
        </is>
      </c>
      <c r="E824" s="135" t="inlineStr">
        <is>
          <t>Miểng dên</t>
        </is>
      </c>
      <c r="F824" s="135" t="inlineStr">
        <is>
          <t>71-3988/4</t>
        </is>
      </c>
      <c r="G824" s="135" t="n"/>
      <c r="H824" s="135" t="inlineStr">
        <is>
          <t>51.6</t>
        </is>
      </c>
      <c r="I824" s="135" t="inlineStr">
        <is>
          <t>20.25</t>
        </is>
      </c>
      <c r="J824" s="135" t="inlineStr">
        <is>
          <t>1.776</t>
        </is>
      </c>
      <c r="K824" s="135" t="inlineStr">
        <is>
          <t>Bộ</t>
        </is>
      </c>
      <c r="L824" s="135" t="n"/>
      <c r="M824" s="135" t="n"/>
      <c r="N824" s="136" t="n"/>
      <c r="O824" s="136" t="n"/>
      <c r="P824" s="136" t="n"/>
      <c r="Q824" s="136" t="n"/>
      <c r="R824" s="136" t="n"/>
      <c r="S824" s="135" t="inlineStr">
        <is>
          <t>🟢 CÓ</t>
        </is>
      </c>
    </row>
    <row r="825">
      <c r="A825" s="134" t="inlineStr">
        <is>
          <t>NISSAN</t>
        </is>
      </c>
      <c r="B825" s="32" t="inlineStr">
        <is>
          <t>FJ20/FJ20-T</t>
        </is>
      </c>
      <c r="D825" s="32" t="inlineStr">
        <is>
          <t>M</t>
        </is>
      </c>
      <c r="E825" s="135" t="inlineStr">
        <is>
          <t>Miểng baze</t>
        </is>
      </c>
      <c r="F825" s="135" t="inlineStr">
        <is>
          <t>(F.R)12215-R2010</t>
        </is>
      </c>
      <c r="G825" s="135" t="n"/>
      <c r="H825" s="135" t="inlineStr">
        <is>
          <t>58.66</t>
        </is>
      </c>
      <c r="I825" s="135" t="inlineStr">
        <is>
          <t>26.1</t>
        </is>
      </c>
      <c r="J825" s="135" t="inlineStr">
        <is>
          <t>1.827</t>
        </is>
      </c>
      <c r="K825" s="135" t="inlineStr">
        <is>
          <t>Bộ</t>
        </is>
      </c>
      <c r="L825" s="135" t="n"/>
      <c r="M825" s="135" t="n"/>
      <c r="N825" s="136" t="n"/>
      <c r="O825" s="136" t="n"/>
      <c r="P825" s="136" t="n"/>
      <c r="Q825" s="136" t="n"/>
      <c r="R825" s="136" t="n"/>
      <c r="S825" s="135" t="inlineStr">
        <is>
          <t>🟢 CÓ</t>
        </is>
      </c>
    </row>
    <row r="826">
      <c r="A826" s="134" t="inlineStr">
        <is>
          <t>NISSAN</t>
        </is>
      </c>
      <c r="B826" s="32" t="inlineStr">
        <is>
          <t>FJ20/FJ20-T</t>
        </is>
      </c>
      <c r="D826" s="32" t="inlineStr">
        <is>
          <t>R</t>
        </is>
      </c>
      <c r="E826" s="135" t="inlineStr">
        <is>
          <t>Miểng dên</t>
        </is>
      </c>
      <c r="F826" s="135" t="inlineStr">
        <is>
          <t>12111-R2200/1</t>
        </is>
      </c>
      <c r="G826" s="135" t="n"/>
      <c r="H826" s="135" t="inlineStr">
        <is>
          <t>53</t>
        </is>
      </c>
      <c r="I826" s="135" t="inlineStr">
        <is>
          <t>22.1</t>
        </is>
      </c>
      <c r="J826" s="135" t="inlineStr">
        <is>
          <t>1.506</t>
        </is>
      </c>
      <c r="K826" s="135" t="inlineStr">
        <is>
          <t>Bộ</t>
        </is>
      </c>
      <c r="L826" s="135" t="n"/>
      <c r="M826" s="135" t="n"/>
      <c r="N826" s="136" t="n"/>
      <c r="O826" s="136" t="n"/>
      <c r="P826" s="136" t="n"/>
      <c r="Q826" s="136" t="n"/>
      <c r="R826" s="136" t="n"/>
      <c r="S826" s="135" t="inlineStr">
        <is>
          <t>🟢 CÓ</t>
        </is>
      </c>
    </row>
    <row r="827">
      <c r="A827" s="134" t="inlineStr">
        <is>
          <t>NISSAN</t>
        </is>
      </c>
      <c r="B827" s="32" t="inlineStr">
        <is>
          <t>G16/G18/G20</t>
        </is>
      </c>
      <c r="D827" s="32" t="inlineStr">
        <is>
          <t>M</t>
        </is>
      </c>
      <c r="E827" s="135" t="inlineStr">
        <is>
          <t>Miểng baze</t>
        </is>
      </c>
      <c r="F827" s="135" t="inlineStr">
        <is>
          <t>12215-78510</t>
        </is>
      </c>
      <c r="G827" s="135" t="n"/>
      <c r="H827" s="135" t="inlineStr">
        <is>
          <t>61</t>
        </is>
      </c>
      <c r="I827" s="135" t="inlineStr">
        <is>
          <t>28.1</t>
        </is>
      </c>
      <c r="J827" s="135" t="inlineStr">
        <is>
          <t>2.495</t>
        </is>
      </c>
      <c r="K827" s="135" t="inlineStr">
        <is>
          <t>Bộ</t>
        </is>
      </c>
      <c r="L827" s="135" t="n"/>
      <c r="M827" s="135" t="n"/>
      <c r="N827" s="136" t="n"/>
      <c r="O827" s="136" t="n"/>
      <c r="P827" s="136" t="n"/>
      <c r="Q827" s="136" t="n"/>
      <c r="R827" s="136" t="n"/>
      <c r="S827" s="135" t="inlineStr">
        <is>
          <t>🟢 CÓ</t>
        </is>
      </c>
    </row>
    <row r="828">
      <c r="A828" s="134" t="inlineStr">
        <is>
          <t>NISSAN</t>
        </is>
      </c>
      <c r="B828" s="32" t="inlineStr">
        <is>
          <t>G16/G18/G20</t>
        </is>
      </c>
      <c r="D828" s="32" t="inlineStr">
        <is>
          <t>R</t>
        </is>
      </c>
      <c r="E828" s="135" t="inlineStr">
        <is>
          <t>Miểng dên</t>
        </is>
      </c>
      <c r="F828" s="135" t="inlineStr">
        <is>
          <t>12150-29910</t>
        </is>
      </c>
      <c r="G828" s="135" t="n"/>
      <c r="H828" s="135" t="inlineStr">
        <is>
          <t>53</t>
        </is>
      </c>
      <c r="I828" s="135" t="inlineStr">
        <is>
          <t>23</t>
        </is>
      </c>
      <c r="J828" s="135" t="inlineStr">
        <is>
          <t>1.495</t>
        </is>
      </c>
      <c r="K828" s="135" t="inlineStr">
        <is>
          <t>Bộ</t>
        </is>
      </c>
      <c r="L828" s="135" t="n"/>
      <c r="M828" s="135" t="n"/>
      <c r="N828" s="136" t="n"/>
      <c r="O828" s="136" t="n"/>
      <c r="P828" s="136" t="n"/>
      <c r="Q828" s="136" t="n"/>
      <c r="R828" s="136" t="n"/>
      <c r="S828" s="135" t="inlineStr">
        <is>
          <t>🟢 CÓ</t>
        </is>
      </c>
    </row>
    <row r="829">
      <c r="A829" s="134" t="inlineStr">
        <is>
          <t>NISSAN</t>
        </is>
      </c>
      <c r="B829" s="32" t="inlineStr">
        <is>
          <t>G9T 722/G9U 720</t>
        </is>
      </c>
      <c r="D829" s="32" t="inlineStr">
        <is>
          <t>M</t>
        </is>
      </c>
      <c r="E829" s="135" t="inlineStr">
        <is>
          <t>Miểng baze</t>
        </is>
      </c>
      <c r="F829" s="135" t="inlineStr">
        <is>
          <t>H1013/5</t>
        </is>
      </c>
      <c r="G829" s="135" t="n"/>
      <c r="H829" s="135" t="inlineStr">
        <is>
          <t>61.681</t>
        </is>
      </c>
      <c r="I829" s="135" t="inlineStr">
        <is>
          <t>21</t>
        </is>
      </c>
      <c r="J829" s="135" t="inlineStr">
        <is>
          <t>1.821</t>
        </is>
      </c>
      <c r="K829" s="135" t="inlineStr">
        <is>
          <t>Bộ</t>
        </is>
      </c>
      <c r="L829" s="135" t="n"/>
      <c r="M829" s="135" t="n"/>
      <c r="N829" s="136" t="n"/>
      <c r="O829" s="136" t="n"/>
      <c r="P829" s="136" t="n"/>
      <c r="Q829" s="136" t="n"/>
      <c r="R829" s="136" t="n"/>
      <c r="S829" s="135" t="inlineStr">
        <is>
          <t>🟢 CÓ</t>
        </is>
      </c>
    </row>
    <row r="830">
      <c r="A830" s="134" t="inlineStr">
        <is>
          <t>NISSAN</t>
        </is>
      </c>
      <c r="B830" s="32" t="inlineStr">
        <is>
          <t>G9T 722/G9U 720</t>
        </is>
      </c>
      <c r="D830" s="32" t="inlineStr">
        <is>
          <t>R</t>
        </is>
      </c>
      <c r="E830" s="135" t="inlineStr">
        <is>
          <t>Miểng dên</t>
        </is>
      </c>
      <c r="F830" s="135" t="inlineStr">
        <is>
          <t>71-4744/4</t>
        </is>
      </c>
      <c r="G830" s="135" t="n"/>
      <c r="H830" s="135" t="inlineStr">
        <is>
          <t>56.606</t>
        </is>
      </c>
      <c r="I830" s="135" t="inlineStr">
        <is>
          <t>20.65</t>
        </is>
      </c>
      <c r="J830" s="135" t="inlineStr">
        <is>
          <t>1.782</t>
        </is>
      </c>
      <c r="K830" s="135" t="inlineStr">
        <is>
          <t>Bộ</t>
        </is>
      </c>
      <c r="L830" s="135" t="n"/>
      <c r="M830" s="135" t="n"/>
      <c r="N830" s="136" t="n"/>
      <c r="O830" s="136" t="n"/>
      <c r="P830" s="136" t="n"/>
      <c r="Q830" s="136" t="n"/>
      <c r="R830" s="136" t="n"/>
      <c r="S830" s="135" t="inlineStr">
        <is>
          <t>🟢 CÓ</t>
        </is>
      </c>
    </row>
    <row r="831">
      <c r="A831" s="134" t="inlineStr">
        <is>
          <t>NISSAN</t>
        </is>
      </c>
      <c r="B831" s="32" t="inlineStr">
        <is>
          <t>GA13/GA14/GA15/GA16/QG18DE</t>
        </is>
      </c>
      <c r="D831" s="32" t="inlineStr">
        <is>
          <t>M</t>
        </is>
      </c>
      <c r="E831" s="135" t="inlineStr">
        <is>
          <t>Miểng baze</t>
        </is>
      </c>
      <c r="F831" s="135" t="inlineStr">
        <is>
          <t>12207-53Y00</t>
        </is>
      </c>
      <c r="G831" s="135" t="n"/>
      <c r="H831" s="135" t="inlineStr">
        <is>
          <t>53.664</t>
        </is>
      </c>
      <c r="I831" s="135" t="inlineStr">
        <is>
          <t>16.1</t>
        </is>
      </c>
      <c r="J831" s="135" t="inlineStr">
        <is>
          <t>1.83</t>
        </is>
      </c>
      <c r="K831" s="135" t="inlineStr">
        <is>
          <t>Bộ</t>
        </is>
      </c>
      <c r="L831" s="135" t="n"/>
      <c r="M831" s="135" t="n"/>
      <c r="N831" s="136" t="n"/>
      <c r="O831" s="136" t="n"/>
      <c r="P831" s="136" t="n"/>
      <c r="Q831" s="136" t="n"/>
      <c r="R831" s="136" t="n"/>
      <c r="S831" s="135" t="inlineStr">
        <is>
          <t>🟢 CÓ</t>
        </is>
      </c>
    </row>
    <row r="832">
      <c r="A832" s="134" t="inlineStr">
        <is>
          <t>NISSAN</t>
        </is>
      </c>
      <c r="B832" s="32" t="inlineStr">
        <is>
          <t>GA13/GA14/GA15/GA16/QG18DE</t>
        </is>
      </c>
      <c r="D832" s="32" t="inlineStr">
        <is>
          <t>R</t>
        </is>
      </c>
      <c r="E832" s="135" t="inlineStr">
        <is>
          <t>Miểng dên</t>
        </is>
      </c>
      <c r="F832" s="135" t="inlineStr">
        <is>
          <t>12111-53Y00</t>
        </is>
      </c>
      <c r="G832" s="135" t="n"/>
      <c r="H832" s="135" t="inlineStr">
        <is>
          <t>43</t>
        </is>
      </c>
      <c r="I832" s="135" t="inlineStr">
        <is>
          <t>17.1</t>
        </is>
      </c>
      <c r="J832" s="135" t="inlineStr">
        <is>
          <t>1.505</t>
        </is>
      </c>
      <c r="K832" s="135" t="inlineStr">
        <is>
          <t>Bộ</t>
        </is>
      </c>
      <c r="L832" s="135" t="n"/>
      <c r="M832" s="135" t="n"/>
      <c r="N832" s="136" t="n"/>
      <c r="O832" s="136" t="n"/>
      <c r="P832" s="136" t="n"/>
      <c r="Q832" s="136" t="n"/>
      <c r="R832" s="136" t="n"/>
      <c r="S832" s="135" t="inlineStr">
        <is>
          <t>🟢 CÓ</t>
        </is>
      </c>
    </row>
    <row r="833">
      <c r="A833" s="134" t="inlineStr">
        <is>
          <t>NISSAN</t>
        </is>
      </c>
      <c r="B833" s="32" t="inlineStr">
        <is>
          <t>H20</t>
        </is>
      </c>
      <c r="D833" s="32" t="inlineStr">
        <is>
          <t>M</t>
        </is>
      </c>
      <c r="E833" s="135" t="inlineStr">
        <is>
          <t>Miểng baze</t>
        </is>
      </c>
      <c r="F833" s="135" t="inlineStr">
        <is>
          <t>12207-78400</t>
        </is>
      </c>
      <c r="G833" s="135" t="n"/>
      <c r="H833" s="135" t="inlineStr">
        <is>
          <t>66.645</t>
        </is>
      </c>
      <c r="I833" s="135" t="inlineStr">
        <is>
          <t>28.1</t>
        </is>
      </c>
      <c r="J833" s="135" t="inlineStr">
        <is>
          <t>1.832</t>
        </is>
      </c>
      <c r="K833" s="135" t="inlineStr">
        <is>
          <t>Bộ</t>
        </is>
      </c>
      <c r="L833" s="135" t="n"/>
      <c r="M833" s="135" t="n"/>
      <c r="N833" s="136" t="n"/>
      <c r="O833" s="136" t="n"/>
      <c r="P833" s="136" t="n"/>
      <c r="Q833" s="136" t="n"/>
      <c r="R833" s="136" t="n"/>
      <c r="S833" s="135" t="inlineStr">
        <is>
          <t>🟢 CÓ</t>
        </is>
      </c>
    </row>
    <row r="834">
      <c r="A834" s="134" t="inlineStr">
        <is>
          <t>NISSAN</t>
        </is>
      </c>
      <c r="B834" s="32" t="inlineStr">
        <is>
          <t>H20</t>
        </is>
      </c>
      <c r="D834" s="32" t="inlineStr">
        <is>
          <t>R</t>
        </is>
      </c>
      <c r="E834" s="135" t="inlineStr">
        <is>
          <t>Miểng dên</t>
        </is>
      </c>
      <c r="F834" s="135" t="inlineStr">
        <is>
          <t>12111-P5100</t>
        </is>
      </c>
      <c r="G834" s="135" t="n"/>
      <c r="H834" s="135" t="inlineStr">
        <is>
          <t>55</t>
        </is>
      </c>
      <c r="I834" s="135" t="inlineStr">
        <is>
          <t>24.1</t>
        </is>
      </c>
      <c r="J834" s="135" t="inlineStr">
        <is>
          <t>1.503</t>
        </is>
      </c>
      <c r="K834" s="135" t="inlineStr">
        <is>
          <t>Bộ</t>
        </is>
      </c>
      <c r="L834" s="135" t="n"/>
      <c r="M834" s="135" t="n"/>
      <c r="N834" s="136" t="n"/>
      <c r="O834" s="136" t="n"/>
      <c r="P834" s="136" t="n"/>
      <c r="Q834" s="136" t="n"/>
      <c r="R834" s="136" t="n"/>
      <c r="S834" s="135" t="inlineStr">
        <is>
          <t>🟢 CÓ</t>
        </is>
      </c>
    </row>
    <row r="835">
      <c r="A835" s="134" t="inlineStr">
        <is>
          <t>NISSAN</t>
        </is>
      </c>
      <c r="B835" s="32" t="inlineStr">
        <is>
          <t>H30</t>
        </is>
      </c>
      <c r="D835" s="32" t="inlineStr">
        <is>
          <t>R</t>
        </is>
      </c>
      <c r="E835" s="135" t="inlineStr">
        <is>
          <t>Miểng dên</t>
        </is>
      </c>
      <c r="F835" s="135" t="n"/>
      <c r="G835" s="135" t="n"/>
      <c r="H835" s="135" t="inlineStr">
        <is>
          <t>55</t>
        </is>
      </c>
      <c r="I835" s="135" t="inlineStr">
        <is>
          <t>24.1</t>
        </is>
      </c>
      <c r="J835" s="135" t="inlineStr">
        <is>
          <t>1.503</t>
        </is>
      </c>
      <c r="K835" s="135" t="inlineStr">
        <is>
          <t>Bộ</t>
        </is>
      </c>
      <c r="L835" s="135" t="n"/>
      <c r="M835" s="135" t="n"/>
      <c r="N835" s="136" t="n"/>
      <c r="O835" s="136" t="n"/>
      <c r="P835" s="136" t="n"/>
      <c r="Q835" s="136" t="n"/>
      <c r="R835" s="136" t="n"/>
      <c r="S835" s="135" t="inlineStr">
        <is>
          <t>🟢 CÓ</t>
        </is>
      </c>
    </row>
    <row r="836">
      <c r="A836" s="134" t="inlineStr">
        <is>
          <t>NISSAN</t>
        </is>
      </c>
      <c r="B836" s="32" t="inlineStr">
        <is>
          <t>HR12DE/DDR</t>
        </is>
      </c>
      <c r="D836" s="32" t="inlineStr">
        <is>
          <t>M</t>
        </is>
      </c>
      <c r="E836" s="135" t="inlineStr">
        <is>
          <t>Miểng baze</t>
        </is>
      </c>
      <c r="F836" s="135" t="n"/>
      <c r="G836" s="135" t="n"/>
      <c r="H836" s="135" t="inlineStr">
        <is>
          <t>51.997</t>
        </is>
      </c>
      <c r="I836" s="135" t="inlineStr">
        <is>
          <t>16</t>
        </is>
      </c>
      <c r="J836" s="135" t="inlineStr">
        <is>
          <t>2.005</t>
        </is>
      </c>
      <c r="K836" s="135" t="inlineStr">
        <is>
          <t>Bộ</t>
        </is>
      </c>
      <c r="L836" s="135" t="n"/>
      <c r="M836" s="135" t="n"/>
      <c r="N836" s="136" t="n"/>
      <c r="O836" s="136" t="n"/>
      <c r="P836" s="136" t="n"/>
      <c r="Q836" s="136" t="n"/>
      <c r="R836" s="136" t="n"/>
      <c r="S836" s="135" t="inlineStr">
        <is>
          <t>🟢 CÓ</t>
        </is>
      </c>
    </row>
    <row r="837">
      <c r="A837" s="134" t="inlineStr">
        <is>
          <t>NISSAN</t>
        </is>
      </c>
      <c r="B837" s="32" t="inlineStr">
        <is>
          <t>HR12DE/DDR</t>
        </is>
      </c>
      <c r="D837" s="32" t="inlineStr">
        <is>
          <t>R</t>
        </is>
      </c>
      <c r="E837" s="135" t="inlineStr">
        <is>
          <t>Miểng dên</t>
        </is>
      </c>
      <c r="F837" s="135" t="n"/>
      <c r="G837" s="135" t="n"/>
      <c r="H837" s="135" t="inlineStr">
        <is>
          <t>43</t>
        </is>
      </c>
      <c r="I837" s="135" t="inlineStr">
        <is>
          <t>15</t>
        </is>
      </c>
      <c r="J837" s="135" t="inlineStr">
        <is>
          <t>1.51</t>
        </is>
      </c>
      <c r="K837" s="135" t="inlineStr">
        <is>
          <t>Bộ</t>
        </is>
      </c>
      <c r="L837" s="135" t="n"/>
      <c r="M837" s="135" t="n"/>
      <c r="N837" s="136" t="n"/>
      <c r="O837" s="136" t="n"/>
      <c r="P837" s="136" t="n"/>
      <c r="Q837" s="136" t="n"/>
      <c r="R837" s="136" t="n"/>
      <c r="S837" s="135" t="inlineStr">
        <is>
          <t>🟢 CÓ</t>
        </is>
      </c>
    </row>
    <row r="838">
      <c r="A838" s="134" t="inlineStr">
        <is>
          <t>NISSAN</t>
        </is>
      </c>
      <c r="B838" s="32" t="inlineStr">
        <is>
          <t>HR15DE/HR16DE/H4M</t>
        </is>
      </c>
      <c r="D838" s="32" t="inlineStr">
        <is>
          <t>M</t>
        </is>
      </c>
      <c r="E838" s="135" t="inlineStr">
        <is>
          <t>Miểng baze</t>
        </is>
      </c>
      <c r="F838" s="135" t="inlineStr">
        <is>
          <t>12215-BC20A</t>
        </is>
      </c>
      <c r="G838" s="135" t="n"/>
      <c r="H838" s="135" t="inlineStr">
        <is>
          <t>51.997</t>
        </is>
      </c>
      <c r="I838" s="135" t="inlineStr">
        <is>
          <t>16</t>
        </is>
      </c>
      <c r="J838" s="135" t="inlineStr">
        <is>
          <t>2.005</t>
        </is>
      </c>
      <c r="K838" s="135" t="inlineStr">
        <is>
          <t>Bộ</t>
        </is>
      </c>
      <c r="L838" s="135" t="n"/>
      <c r="M838" s="135" t="n"/>
      <c r="N838" s="136" t="n"/>
      <c r="O838" s="136" t="n"/>
      <c r="P838" s="136" t="n"/>
      <c r="Q838" s="136" t="n"/>
      <c r="R838" s="136" t="n"/>
      <c r="S838" s="135" t="inlineStr">
        <is>
          <t>🟢 CÓ</t>
        </is>
      </c>
    </row>
    <row r="839">
      <c r="A839" s="134" t="inlineStr">
        <is>
          <t>NISSAN</t>
        </is>
      </c>
      <c r="B839" s="32" t="inlineStr">
        <is>
          <t>HR15DE/HR16DE/H4M</t>
        </is>
      </c>
      <c r="D839" s="32" t="inlineStr">
        <is>
          <t>R</t>
        </is>
      </c>
      <c r="E839" s="135" t="inlineStr">
        <is>
          <t>Miểng dên</t>
        </is>
      </c>
      <c r="F839" s="135" t="inlineStr">
        <is>
          <t>12150-BC20C</t>
        </is>
      </c>
      <c r="G839" s="135" t="n"/>
      <c r="H839" s="135" t="inlineStr">
        <is>
          <t>43</t>
        </is>
      </c>
      <c r="I839" s="135" t="inlineStr">
        <is>
          <t>15</t>
        </is>
      </c>
      <c r="J839" s="135" t="inlineStr">
        <is>
          <t>1.51</t>
        </is>
      </c>
      <c r="K839" s="135" t="inlineStr">
        <is>
          <t>Bộ</t>
        </is>
      </c>
      <c r="L839" s="135" t="n"/>
      <c r="M839" s="135" t="n"/>
      <c r="N839" s="136" t="n"/>
      <c r="O839" s="136" t="n"/>
      <c r="P839" s="136" t="n"/>
      <c r="Q839" s="136" t="n"/>
      <c r="R839" s="136" t="n"/>
      <c r="S839" s="135" t="inlineStr">
        <is>
          <t>🟢 CÓ</t>
        </is>
      </c>
    </row>
    <row r="840">
      <c r="A840" s="134" t="inlineStr">
        <is>
          <t>NISSAN</t>
        </is>
      </c>
      <c r="B840" s="32" t="inlineStr">
        <is>
          <t>HRA2DDT</t>
        </is>
      </c>
      <c r="D840" s="32" t="inlineStr">
        <is>
          <t>M</t>
        </is>
      </c>
      <c r="E840" s="135" t="inlineStr">
        <is>
          <t>Miểng baze</t>
        </is>
      </c>
      <c r="F840" s="135" t="inlineStr">
        <is>
          <t>12 20 723 44R</t>
        </is>
      </c>
      <c r="G840" s="135" t="n"/>
      <c r="H840" s="135" t="inlineStr">
        <is>
          <t>51.9</t>
        </is>
      </c>
      <c r="I840" s="135" t="inlineStr">
        <is>
          <t>16.1</t>
        </is>
      </c>
      <c r="J840" s="135" t="inlineStr">
        <is>
          <t>1.994</t>
        </is>
      </c>
      <c r="K840" s="135" t="inlineStr">
        <is>
          <t>Bộ</t>
        </is>
      </c>
      <c r="L840" s="135" t="n"/>
      <c r="M840" s="135" t="n"/>
      <c r="N840" s="136" t="n"/>
      <c r="O840" s="136" t="n"/>
      <c r="P840" s="136" t="n"/>
      <c r="Q840" s="136" t="n"/>
      <c r="R840" s="136" t="n"/>
      <c r="S840" s="135" t="inlineStr">
        <is>
          <t>🟢 CÓ</t>
        </is>
      </c>
    </row>
    <row r="841">
      <c r="A841" s="134" t="inlineStr">
        <is>
          <t>NISSAN</t>
        </is>
      </c>
      <c r="B841" s="32" t="inlineStr">
        <is>
          <t>HRA2DDT</t>
        </is>
      </c>
      <c r="D841" s="32" t="inlineStr">
        <is>
          <t>R</t>
        </is>
      </c>
      <c r="E841" s="135" t="inlineStr">
        <is>
          <t>Miểng dên</t>
        </is>
      </c>
      <c r="F841" s="135" t="inlineStr">
        <is>
          <t>12 15 016 79R</t>
        </is>
      </c>
      <c r="G841" s="135" t="n"/>
      <c r="H841" s="135" t="inlineStr">
        <is>
          <t>45.71</t>
        </is>
      </c>
      <c r="I841" s="135" t="inlineStr">
        <is>
          <t>17.15</t>
        </is>
      </c>
      <c r="J841" s="135" t="inlineStr">
        <is>
          <t>1.821</t>
        </is>
      </c>
      <c r="K841" s="135" t="inlineStr">
        <is>
          <t>Bộ</t>
        </is>
      </c>
      <c r="L841" s="135" t="n"/>
      <c r="M841" s="135" t="n"/>
      <c r="N841" s="136" t="n"/>
      <c r="O841" s="136" t="n"/>
      <c r="P841" s="136" t="n"/>
      <c r="Q841" s="136" t="n"/>
      <c r="R841" s="136" t="n"/>
      <c r="S841" s="135" t="inlineStr">
        <is>
          <t>🟢 CÓ</t>
        </is>
      </c>
    </row>
    <row r="842">
      <c r="A842" s="134" t="inlineStr">
        <is>
          <t>NISSAN</t>
        </is>
      </c>
      <c r="B842" s="32" t="inlineStr">
        <is>
          <t>J/J13/J15 (E20)/J16 (E20)/J18</t>
        </is>
      </c>
      <c r="D842" s="32" t="inlineStr">
        <is>
          <t>M</t>
        </is>
      </c>
      <c r="E842" s="135" t="inlineStr">
        <is>
          <t>Miểng baze</t>
        </is>
      </c>
      <c r="F842" s="135" t="inlineStr">
        <is>
          <t>12231-01W00</t>
        </is>
      </c>
      <c r="G842" s="135" t="n"/>
      <c r="H842" s="135" t="inlineStr">
        <is>
          <t>54.508</t>
        </is>
      </c>
      <c r="I842" s="135" t="inlineStr">
        <is>
          <t>28.1</t>
        </is>
      </c>
      <c r="J842" s="135" t="inlineStr">
        <is>
          <t>1.835</t>
        </is>
      </c>
      <c r="K842" s="135" t="inlineStr">
        <is>
          <t>Bộ</t>
        </is>
      </c>
      <c r="L842" s="135" t="n"/>
      <c r="M842" s="135" t="n"/>
      <c r="N842" s="136" t="n"/>
      <c r="O842" s="136" t="n"/>
      <c r="P842" s="136" t="n"/>
      <c r="Q842" s="136" t="n"/>
      <c r="R842" s="136" t="n"/>
      <c r="S842" s="135" t="inlineStr">
        <is>
          <t>🟢 CÓ</t>
        </is>
      </c>
    </row>
    <row r="843">
      <c r="A843" s="134" t="inlineStr">
        <is>
          <t>NISSAN</t>
        </is>
      </c>
      <c r="B843" s="32" t="inlineStr">
        <is>
          <t>J/J13/J15 (E20)/J16 (E20)/J18</t>
        </is>
      </c>
      <c r="D843" s="32" t="inlineStr">
        <is>
          <t>R</t>
        </is>
      </c>
      <c r="E843" s="135" t="inlineStr">
        <is>
          <t>Miểng dên</t>
        </is>
      </c>
      <c r="F843" s="135" t="inlineStr">
        <is>
          <t>12111-16700</t>
        </is>
      </c>
      <c r="G843" s="135" t="n"/>
      <c r="H843" s="135" t="inlineStr">
        <is>
          <t>51.33</t>
        </is>
      </c>
      <c r="I843" s="135" t="inlineStr">
        <is>
          <t>22.1</t>
        </is>
      </c>
      <c r="J843" s="135" t="inlineStr">
        <is>
          <t>1.835</t>
        </is>
      </c>
      <c r="K843" s="135" t="inlineStr">
        <is>
          <t>Bộ</t>
        </is>
      </c>
      <c r="L843" s="135" t="n"/>
      <c r="M843" s="135" t="n"/>
      <c r="N843" s="136" t="n"/>
      <c r="O843" s="136" t="n"/>
      <c r="P843" s="136" t="n"/>
      <c r="Q843" s="136" t="n"/>
      <c r="R843" s="136" t="n"/>
      <c r="S843" s="135" t="inlineStr">
        <is>
          <t>🟢 CÓ</t>
        </is>
      </c>
    </row>
    <row r="844">
      <c r="A844" s="134" t="inlineStr">
        <is>
          <t>NISSAN</t>
        </is>
      </c>
      <c r="B844" s="32" t="inlineStr">
        <is>
          <t>J18</t>
        </is>
      </c>
      <c r="D844" s="32" t="inlineStr">
        <is>
          <t>M</t>
        </is>
      </c>
      <c r="E844" s="135" t="inlineStr">
        <is>
          <t>Miểng baze</t>
        </is>
      </c>
      <c r="F844" s="135" t="inlineStr">
        <is>
          <t>12231-01W00</t>
        </is>
      </c>
      <c r="G844" s="135" t="n"/>
      <c r="H844" s="135" t="inlineStr">
        <is>
          <t>54.508</t>
        </is>
      </c>
      <c r="I844" s="135" t="inlineStr">
        <is>
          <t>28.1</t>
        </is>
      </c>
      <c r="J844" s="135" t="inlineStr">
        <is>
          <t>1.835</t>
        </is>
      </c>
      <c r="K844" s="135" t="inlineStr">
        <is>
          <t>Bộ</t>
        </is>
      </c>
      <c r="L844" s="135" t="n"/>
      <c r="M844" s="135" t="n"/>
      <c r="N844" s="136" t="n"/>
      <c r="O844" s="136" t="n"/>
      <c r="P844" s="136" t="n"/>
      <c r="Q844" s="136" t="n"/>
      <c r="R844" s="136" t="n"/>
      <c r="S844" s="135" t="inlineStr">
        <is>
          <t>🟢 CÓ</t>
        </is>
      </c>
    </row>
    <row r="845">
      <c r="A845" s="134" t="inlineStr">
        <is>
          <t>NISSAN</t>
        </is>
      </c>
      <c r="B845" s="32" t="inlineStr">
        <is>
          <t>J18</t>
        </is>
      </c>
      <c r="D845" s="32" t="inlineStr">
        <is>
          <t>R</t>
        </is>
      </c>
      <c r="E845" s="135" t="inlineStr">
        <is>
          <t>Miểng dên</t>
        </is>
      </c>
      <c r="F845" s="135" t="inlineStr">
        <is>
          <t>12111-B5225</t>
        </is>
      </c>
      <c r="G845" s="135" t="n"/>
      <c r="H845" s="135" t="inlineStr">
        <is>
          <t>50.637</t>
        </is>
      </c>
      <c r="I845" s="135" t="inlineStr">
        <is>
          <t>20</t>
        </is>
      </c>
      <c r="J845" s="135" t="inlineStr">
        <is>
          <t>1.5</t>
        </is>
      </c>
      <c r="K845" s="135" t="inlineStr">
        <is>
          <t>Bộ</t>
        </is>
      </c>
      <c r="L845" s="135" t="n"/>
      <c r="M845" s="135" t="n"/>
      <c r="N845" s="136" t="n"/>
      <c r="O845" s="136" t="n"/>
      <c r="P845" s="136" t="n"/>
      <c r="Q845" s="136" t="n"/>
      <c r="R845" s="136" t="n"/>
      <c r="S845" s="135" t="inlineStr">
        <is>
          <t>🟢 CÓ</t>
        </is>
      </c>
    </row>
    <row r="846">
      <c r="A846" s="134" t="inlineStr">
        <is>
          <t>NISSAN</t>
        </is>
      </c>
      <c r="B846" s="32" t="inlineStr">
        <is>
          <t>K21/K25/H20-II</t>
        </is>
      </c>
      <c r="D846" s="32" t="inlineStr">
        <is>
          <t>M</t>
        </is>
      </c>
      <c r="E846" s="135" t="inlineStr">
        <is>
          <t>Miểng baze</t>
        </is>
      </c>
      <c r="F846" s="135" t="inlineStr">
        <is>
          <t>12207-FY500</t>
        </is>
      </c>
      <c r="G846" s="135" t="n"/>
      <c r="H846" s="135" t="inlineStr">
        <is>
          <t>66.645</t>
        </is>
      </c>
      <c r="I846" s="135" t="inlineStr">
        <is>
          <t>19</t>
        </is>
      </c>
      <c r="J846" s="135" t="inlineStr">
        <is>
          <t>1.835</t>
        </is>
      </c>
      <c r="K846" s="135" t="inlineStr">
        <is>
          <t>Bộ</t>
        </is>
      </c>
      <c r="L846" s="135" t="n"/>
      <c r="M846" s="135" t="n"/>
      <c r="N846" s="136" t="n"/>
      <c r="O846" s="136" t="n"/>
      <c r="P846" s="136" t="n"/>
      <c r="Q846" s="136" t="n"/>
      <c r="R846" s="136" t="n"/>
      <c r="S846" s="135" t="inlineStr">
        <is>
          <t>🟢 CÓ</t>
        </is>
      </c>
    </row>
    <row r="847">
      <c r="A847" s="134" t="inlineStr">
        <is>
          <t>NISSAN</t>
        </is>
      </c>
      <c r="B847" s="32" t="inlineStr">
        <is>
          <t>K21/K25/H20-II</t>
        </is>
      </c>
      <c r="D847" s="32" t="inlineStr">
        <is>
          <t>R</t>
        </is>
      </c>
      <c r="E847" s="135" t="inlineStr">
        <is>
          <t>Miểng dên</t>
        </is>
      </c>
      <c r="F847" s="135" t="inlineStr">
        <is>
          <t>12111-FY500</t>
        </is>
      </c>
      <c r="G847" s="135" t="n"/>
      <c r="H847" s="135" t="inlineStr">
        <is>
          <t>48</t>
        </is>
      </c>
      <c r="I847" s="135" t="inlineStr">
        <is>
          <t>18.6</t>
        </is>
      </c>
      <c r="J847" s="135" t="inlineStr">
        <is>
          <t>1.5</t>
        </is>
      </c>
      <c r="K847" s="135" t="inlineStr">
        <is>
          <t>Bộ</t>
        </is>
      </c>
      <c r="L847" s="135" t="n"/>
      <c r="M847" s="135" t="n"/>
      <c r="N847" s="136" t="n"/>
      <c r="O847" s="136" t="n"/>
      <c r="P847" s="136" t="n"/>
      <c r="Q847" s="136" t="n"/>
      <c r="R847" s="136" t="n"/>
      <c r="S847" s="135" t="inlineStr">
        <is>
          <t>🟢 CÓ</t>
        </is>
      </c>
    </row>
    <row r="848">
      <c r="A848" s="134" t="inlineStr">
        <is>
          <t>NISSAN</t>
        </is>
      </c>
      <c r="B848" s="32" t="inlineStr">
        <is>
          <t>K9K SERIES</t>
        </is>
      </c>
      <c r="D848" s="32" t="inlineStr">
        <is>
          <t>M</t>
        </is>
      </c>
      <c r="E848" s="135" t="inlineStr">
        <is>
          <t>Miểng baze</t>
        </is>
      </c>
      <c r="F848" s="135" t="inlineStr">
        <is>
          <t>H1065/5</t>
        </is>
      </c>
      <c r="G848" s="135" t="n"/>
      <c r="H848" s="135" t="inlineStr">
        <is>
          <t>51.949</t>
        </is>
      </c>
      <c r="I848" s="135" t="inlineStr">
        <is>
          <t>19.5</t>
        </is>
      </c>
      <c r="J848" s="135" t="inlineStr">
        <is>
          <t>1.95</t>
        </is>
      </c>
      <c r="K848" s="135" t="inlineStr">
        <is>
          <t>Bộ</t>
        </is>
      </c>
      <c r="L848" s="135" t="n"/>
      <c r="M848" s="135" t="n"/>
      <c r="N848" s="136" t="n"/>
      <c r="O848" s="136" t="n"/>
      <c r="P848" s="136" t="n"/>
      <c r="Q848" s="136" t="n"/>
      <c r="R848" s="136" t="n"/>
      <c r="S848" s="135" t="inlineStr">
        <is>
          <t>🟢 CÓ</t>
        </is>
      </c>
    </row>
    <row r="849">
      <c r="A849" s="134" t="inlineStr">
        <is>
          <t>NISSAN</t>
        </is>
      </c>
      <c r="B849" s="32" t="inlineStr">
        <is>
          <t>K9K SERIES</t>
        </is>
      </c>
      <c r="D849" s="32" t="inlineStr">
        <is>
          <t>R</t>
        </is>
      </c>
      <c r="E849" s="135" t="inlineStr">
        <is>
          <t>Miểng dên</t>
        </is>
      </c>
      <c r="F849" s="135" t="inlineStr">
        <is>
          <t>71-4243/4</t>
        </is>
      </c>
      <c r="G849" s="135" t="n"/>
      <c r="H849" s="135" t="inlineStr">
        <is>
          <t>47.628</t>
        </is>
      </c>
      <c r="I849" s="135" t="inlineStr">
        <is>
          <t>20.6</t>
        </is>
      </c>
      <c r="J849" s="135" t="inlineStr">
        <is>
          <t>1.803</t>
        </is>
      </c>
      <c r="K849" s="135" t="inlineStr">
        <is>
          <t>Bộ</t>
        </is>
      </c>
      <c r="L849" s="135" t="n"/>
      <c r="M849" s="135" t="n"/>
      <c r="N849" s="136" t="n"/>
      <c r="O849" s="136" t="n"/>
      <c r="P849" s="136" t="n"/>
      <c r="Q849" s="136" t="n"/>
      <c r="R849" s="136" t="n"/>
      <c r="S849" s="135" t="inlineStr">
        <is>
          <t>🟢 CÓ</t>
        </is>
      </c>
    </row>
    <row r="850">
      <c r="A850" s="134" t="inlineStr">
        <is>
          <t>NISSAN</t>
        </is>
      </c>
      <c r="B850" s="32" t="inlineStr">
        <is>
          <t>K9K SERIES/K4M 752</t>
        </is>
      </c>
      <c r="C850" t="inlineStr">
        <is>
          <t>84</t>
        </is>
      </c>
      <c r="D850" s="32" t="inlineStr">
        <is>
          <t>M</t>
        </is>
      </c>
      <c r="E850" s="135" t="inlineStr">
        <is>
          <t>Miểng baze</t>
        </is>
      </c>
      <c r="F850" s="135" t="inlineStr">
        <is>
          <t>H1065/5</t>
        </is>
      </c>
      <c r="G850" s="135" t="n"/>
      <c r="H850" s="135" t="inlineStr">
        <is>
          <t>51.949</t>
        </is>
      </c>
      <c r="I850" s="135" t="inlineStr">
        <is>
          <t>19.5</t>
        </is>
      </c>
      <c r="J850" s="135" t="inlineStr">
        <is>
          <t>1.95</t>
        </is>
      </c>
      <c r="K850" s="135" t="inlineStr">
        <is>
          <t>Bộ</t>
        </is>
      </c>
      <c r="L850" s="135" t="n"/>
      <c r="M850" s="135" t="n"/>
      <c r="N850" s="136" t="n"/>
      <c r="O850" s="136" t="n"/>
      <c r="P850" s="136" t="n"/>
      <c r="Q850" s="136" t="n"/>
      <c r="R850" s="136" t="n"/>
      <c r="S850" s="135" t="inlineStr">
        <is>
          <t>🟢 CÓ</t>
        </is>
      </c>
    </row>
    <row r="851">
      <c r="A851" s="134" t="inlineStr">
        <is>
          <t>NISSAN</t>
        </is>
      </c>
      <c r="B851" s="32" t="inlineStr">
        <is>
          <t>K9K SERIES/K4M 752</t>
        </is>
      </c>
      <c r="C851" t="inlineStr">
        <is>
          <t>84</t>
        </is>
      </c>
      <c r="D851" s="32" t="inlineStr">
        <is>
          <t>R</t>
        </is>
      </c>
      <c r="E851" s="135" t="inlineStr">
        <is>
          <t>Miểng dên</t>
        </is>
      </c>
      <c r="F851" s="135" t="n"/>
      <c r="G851" s="135" t="n"/>
      <c r="H851" s="135" t="inlineStr">
        <is>
          <t>47.628</t>
        </is>
      </c>
      <c r="I851" s="135" t="inlineStr">
        <is>
          <t>17.75</t>
        </is>
      </c>
      <c r="J851" s="135" t="inlineStr">
        <is>
          <t>1.806</t>
        </is>
      </c>
      <c r="K851" s="135" t="inlineStr">
        <is>
          <t>Bộ</t>
        </is>
      </c>
      <c r="L851" s="135" t="n"/>
      <c r="M851" s="135" t="n"/>
      <c r="N851" s="136" t="n"/>
      <c r="O851" s="136" t="n"/>
      <c r="P851" s="136" t="n"/>
      <c r="Q851" s="136" t="n"/>
      <c r="R851" s="136" t="n"/>
      <c r="S851" s="135" t="inlineStr">
        <is>
          <t>🟢 CÓ</t>
        </is>
      </c>
    </row>
    <row r="852">
      <c r="A852" s="134" t="inlineStr">
        <is>
          <t>NISSAN</t>
        </is>
      </c>
      <c r="B852" s="32" t="inlineStr">
        <is>
          <t>KA24</t>
        </is>
      </c>
      <c r="D852" s="32" t="inlineStr">
        <is>
          <t>M</t>
        </is>
      </c>
      <c r="E852" s="135" t="inlineStr">
        <is>
          <t>Miểng baze</t>
        </is>
      </c>
      <c r="F852" s="135" t="inlineStr">
        <is>
          <t>12207-40F00</t>
        </is>
      </c>
      <c r="G852" s="135" t="n"/>
      <c r="H852" s="135" t="inlineStr">
        <is>
          <t>63.672</t>
        </is>
      </c>
      <c r="I852" s="135" t="inlineStr">
        <is>
          <t>19</t>
        </is>
      </c>
      <c r="J852" s="135" t="inlineStr">
        <is>
          <t>1.835</t>
        </is>
      </c>
      <c r="K852" s="135" t="inlineStr">
        <is>
          <t>Bộ</t>
        </is>
      </c>
      <c r="L852" s="135" t="n"/>
      <c r="M852" s="135" t="n"/>
      <c r="N852" s="136" t="n"/>
      <c r="O852" s="136" t="n"/>
      <c r="P852" s="136" t="n"/>
      <c r="Q852" s="136" t="n"/>
      <c r="R852" s="136" t="n"/>
      <c r="S852" s="135" t="inlineStr">
        <is>
          <t>🟢 CÓ</t>
        </is>
      </c>
    </row>
    <row r="853">
      <c r="A853" s="134" t="inlineStr">
        <is>
          <t>NISSAN</t>
        </is>
      </c>
      <c r="B853" s="32" t="inlineStr">
        <is>
          <t>KA24</t>
        </is>
      </c>
      <c r="D853" s="32" t="inlineStr">
        <is>
          <t>R</t>
        </is>
      </c>
      <c r="E853" s="135" t="inlineStr">
        <is>
          <t>Miểng dên</t>
        </is>
      </c>
      <c r="F853" s="135" t="inlineStr">
        <is>
          <t>12111-40F00</t>
        </is>
      </c>
      <c r="G853" s="135" t="n"/>
      <c r="H853" s="135" t="inlineStr">
        <is>
          <t>53</t>
        </is>
      </c>
      <c r="I853" s="135" t="inlineStr">
        <is>
          <t>20</t>
        </is>
      </c>
      <c r="J853" s="135" t="inlineStr">
        <is>
          <t>1.508</t>
        </is>
      </c>
      <c r="K853" s="135" t="inlineStr">
        <is>
          <t>Bộ</t>
        </is>
      </c>
      <c r="L853" s="135" t="n"/>
      <c r="M853" s="135" t="n"/>
      <c r="N853" s="136" t="n"/>
      <c r="O853" s="136" t="n"/>
      <c r="P853" s="136" t="n"/>
      <c r="Q853" s="136" t="n"/>
      <c r="R853" s="136" t="n"/>
      <c r="S853" s="135" t="inlineStr">
        <is>
          <t>🟢 CÓ</t>
        </is>
      </c>
    </row>
    <row r="854">
      <c r="A854" s="134" t="inlineStr">
        <is>
          <t>NISSAN</t>
        </is>
      </c>
      <c r="B854" s="32" t="inlineStr">
        <is>
          <t>KH1S/KH2S/KH3S</t>
        </is>
      </c>
      <c r="D854" s="32" t="inlineStr">
        <is>
          <t>M</t>
        </is>
      </c>
      <c r="E854" s="135" t="inlineStr">
        <is>
          <t>Miểng baze</t>
        </is>
      </c>
      <c r="F854" s="135" t="inlineStr">
        <is>
          <t>12207-50K00</t>
        </is>
      </c>
      <c r="G854" s="135" t="n"/>
      <c r="H854" s="135" t="inlineStr">
        <is>
          <t>66.645</t>
        </is>
      </c>
      <c r="I854" s="135" t="inlineStr">
        <is>
          <t>19</t>
        </is>
      </c>
      <c r="J854" s="135" t="inlineStr">
        <is>
          <t>1.835</t>
        </is>
      </c>
      <c r="K854" s="135" t="inlineStr">
        <is>
          <t>Bộ</t>
        </is>
      </c>
      <c r="L854" s="135" t="n"/>
      <c r="M854" s="135" t="n"/>
      <c r="N854" s="136" t="n"/>
      <c r="O854" s="136" t="n"/>
      <c r="P854" s="136" t="n"/>
      <c r="Q854" s="136" t="n"/>
      <c r="R854" s="136" t="n"/>
      <c r="S854" s="135" t="inlineStr">
        <is>
          <t>🟢 CÓ</t>
        </is>
      </c>
    </row>
    <row r="855">
      <c r="A855" s="134" t="inlineStr">
        <is>
          <t>NISSAN</t>
        </is>
      </c>
      <c r="B855" s="32" t="inlineStr">
        <is>
          <t>KH1S/KH2S/KH3S</t>
        </is>
      </c>
      <c r="D855" s="32" t="inlineStr">
        <is>
          <t>R</t>
        </is>
      </c>
      <c r="E855" s="135" t="inlineStr">
        <is>
          <t>Miểng dên</t>
        </is>
      </c>
      <c r="F855" s="135" t="inlineStr">
        <is>
          <t>12111-85G00</t>
        </is>
      </c>
      <c r="G855" s="135" t="n"/>
      <c r="H855" s="135" t="inlineStr">
        <is>
          <t>53</t>
        </is>
      </c>
      <c r="I855" s="135" t="inlineStr">
        <is>
          <t>22</t>
        </is>
      </c>
      <c r="J855" s="135" t="inlineStr">
        <is>
          <t>1.502</t>
        </is>
      </c>
      <c r="K855" s="135" t="inlineStr">
        <is>
          <t>Bộ</t>
        </is>
      </c>
      <c r="L855" s="135" t="n"/>
      <c r="M855" s="135" t="n"/>
      <c r="N855" s="136" t="n"/>
      <c r="O855" s="136" t="n"/>
      <c r="P855" s="136" t="n"/>
      <c r="Q855" s="136" t="n"/>
      <c r="R855" s="136" t="n"/>
      <c r="S855" s="135" t="n"/>
    </row>
    <row r="856">
      <c r="A856" s="134" t="inlineStr">
        <is>
          <t>NISSAN</t>
        </is>
      </c>
      <c r="B856" s="32" t="inlineStr">
        <is>
          <t>L13/L14/L16/L18</t>
        </is>
      </c>
      <c r="D856" s="32" t="inlineStr">
        <is>
          <t>M</t>
        </is>
      </c>
      <c r="E856" s="135" t="inlineStr">
        <is>
          <t>Miểng baze</t>
        </is>
      </c>
      <c r="F856" s="135" t="inlineStr">
        <is>
          <t>12207-W3400</t>
        </is>
      </c>
      <c r="G856" s="135" t="n"/>
      <c r="H856" s="135" t="inlineStr">
        <is>
          <t>58.66</t>
        </is>
      </c>
      <c r="I856" s="135" t="inlineStr">
        <is>
          <t>26.13</t>
        </is>
      </c>
      <c r="J856" s="135" t="inlineStr">
        <is>
          <t>1.835</t>
        </is>
      </c>
      <c r="K856" s="135" t="inlineStr">
        <is>
          <t>Bộ</t>
        </is>
      </c>
      <c r="L856" s="135" t="n"/>
      <c r="M856" s="135" t="n"/>
      <c r="N856" s="136" t="n"/>
      <c r="O856" s="136" t="n"/>
      <c r="P856" s="136" t="n"/>
      <c r="Q856" s="136" t="n"/>
      <c r="R856" s="136" t="n"/>
      <c r="S856" s="135" t="inlineStr">
        <is>
          <t>🟢 CÓ</t>
        </is>
      </c>
    </row>
    <row r="857">
      <c r="A857" s="134" t="inlineStr">
        <is>
          <t>NISSAN</t>
        </is>
      </c>
      <c r="B857" s="32" t="inlineStr">
        <is>
          <t>L13/L14/L16/L18</t>
        </is>
      </c>
      <c r="D857" s="32" t="inlineStr">
        <is>
          <t>R</t>
        </is>
      </c>
      <c r="E857" s="135" t="inlineStr">
        <is>
          <t>Miểng dên</t>
        </is>
      </c>
      <c r="F857" s="135" t="inlineStr">
        <is>
          <t>12111-R2200/1</t>
        </is>
      </c>
      <c r="G857" s="135" t="n"/>
      <c r="H857" s="135" t="inlineStr">
        <is>
          <t>53</t>
        </is>
      </c>
      <c r="I857" s="135" t="inlineStr">
        <is>
          <t>22.1</t>
        </is>
      </c>
      <c r="J857" s="135" t="inlineStr">
        <is>
          <t>1.506</t>
        </is>
      </c>
      <c r="K857" s="135" t="inlineStr">
        <is>
          <t>Bộ</t>
        </is>
      </c>
      <c r="L857" s="135" t="n"/>
      <c r="M857" s="135" t="n"/>
      <c r="N857" s="136" t="n"/>
      <c r="O857" s="136" t="n"/>
      <c r="P857" s="136" t="n"/>
      <c r="Q857" s="136" t="n"/>
      <c r="R857" s="136" t="n"/>
      <c r="S857" s="135" t="inlineStr">
        <is>
          <t>🟢 CÓ</t>
        </is>
      </c>
    </row>
    <row r="858">
      <c r="A858" s="134" t="inlineStr">
        <is>
          <t>NISSAN</t>
        </is>
      </c>
      <c r="B858" s="32" t="inlineStr">
        <is>
          <t>L20A/L20E</t>
        </is>
      </c>
      <c r="D858" s="32" t="inlineStr">
        <is>
          <t>M</t>
        </is>
      </c>
      <c r="E858" s="135" t="inlineStr">
        <is>
          <t>Miểng baze</t>
        </is>
      </c>
      <c r="F858" s="135" t="inlineStr">
        <is>
          <t>12207-73400</t>
        </is>
      </c>
      <c r="G858" s="135" t="n"/>
      <c r="H858" s="135" t="inlineStr">
        <is>
          <t>58.66</t>
        </is>
      </c>
      <c r="I858" s="135" t="inlineStr">
        <is>
          <t>26.1</t>
        </is>
      </c>
      <c r="J858" s="135" t="inlineStr">
        <is>
          <t>1.835</t>
        </is>
      </c>
      <c r="K858" s="135" t="inlineStr">
        <is>
          <t>Bộ</t>
        </is>
      </c>
      <c r="L858" s="135" t="n"/>
      <c r="M858" s="135" t="n"/>
      <c r="N858" s="136" t="n"/>
      <c r="O858" s="136" t="n"/>
      <c r="P858" s="136" t="n"/>
      <c r="Q858" s="136" t="n"/>
      <c r="R858" s="136" t="n"/>
      <c r="S858" s="135" t="inlineStr">
        <is>
          <t>🟢 CÓ</t>
        </is>
      </c>
    </row>
    <row r="859">
      <c r="A859" s="134" t="inlineStr">
        <is>
          <t>NISSAN</t>
        </is>
      </c>
      <c r="B859" s="32" t="inlineStr">
        <is>
          <t>L20A/L20E</t>
        </is>
      </c>
      <c r="D859" s="32" t="inlineStr">
        <is>
          <t>R</t>
        </is>
      </c>
      <c r="E859" s="135" t="inlineStr">
        <is>
          <t>Miểng dên</t>
        </is>
      </c>
      <c r="F859" s="135" t="inlineStr">
        <is>
          <t>12111-D0200</t>
        </is>
      </c>
      <c r="G859" s="135" t="n"/>
      <c r="H859" s="135" t="inlineStr">
        <is>
          <t>48</t>
        </is>
      </c>
      <c r="I859" s="135" t="inlineStr">
        <is>
          <t>18.6</t>
        </is>
      </c>
      <c r="J859" s="135" t="inlineStr">
        <is>
          <t>1.497</t>
        </is>
      </c>
      <c r="K859" s="135" t="inlineStr">
        <is>
          <t>Bộ</t>
        </is>
      </c>
      <c r="L859" s="135" t="n"/>
      <c r="M859" s="135" t="n"/>
      <c r="N859" s="136" t="n"/>
      <c r="O859" s="136" t="n"/>
      <c r="P859" s="136" t="n"/>
      <c r="Q859" s="136" t="n"/>
      <c r="R859" s="136" t="n"/>
      <c r="S859" s="135" t="inlineStr">
        <is>
          <t>🟢 CÓ</t>
        </is>
      </c>
    </row>
    <row r="860">
      <c r="A860" s="134" t="inlineStr">
        <is>
          <t>NISSAN</t>
        </is>
      </c>
      <c r="B860" s="32" t="inlineStr">
        <is>
          <t>L20B/LD20/LD20-T</t>
        </is>
      </c>
      <c r="D860" s="32" t="inlineStr">
        <is>
          <t>M</t>
        </is>
      </c>
      <c r="E860" s="135" t="inlineStr">
        <is>
          <t>Miểng baze</t>
        </is>
      </c>
      <c r="F860" s="135" t="inlineStr">
        <is>
          <t>12207-U6000</t>
        </is>
      </c>
      <c r="G860" s="135" t="n"/>
      <c r="H860" s="135" t="inlineStr">
        <is>
          <t>63.645</t>
        </is>
      </c>
      <c r="I860" s="135" t="inlineStr">
        <is>
          <t>26.13</t>
        </is>
      </c>
      <c r="J860" s="135" t="inlineStr">
        <is>
          <t>1.835</t>
        </is>
      </c>
      <c r="K860" s="135" t="inlineStr">
        <is>
          <t>Bộ</t>
        </is>
      </c>
      <c r="L860" s="135" t="n"/>
      <c r="M860" s="135" t="n"/>
      <c r="N860" s="136" t="n"/>
      <c r="O860" s="136" t="n"/>
      <c r="P860" s="136" t="n"/>
      <c r="Q860" s="136" t="n"/>
      <c r="R860" s="136" t="n"/>
      <c r="S860" s="135" t="inlineStr">
        <is>
          <t>🟢 CÓ</t>
        </is>
      </c>
    </row>
    <row r="861">
      <c r="A861" s="134" t="inlineStr">
        <is>
          <t>NISSAN</t>
        </is>
      </c>
      <c r="B861" s="32" t="inlineStr">
        <is>
          <t>L20B/LD20/LD20-T</t>
        </is>
      </c>
      <c r="D861" s="32" t="inlineStr">
        <is>
          <t>R</t>
        </is>
      </c>
      <c r="E861" s="135" t="inlineStr">
        <is>
          <t>Miểng dên</t>
        </is>
      </c>
      <c r="F861" s="135" t="inlineStr">
        <is>
          <t>12111-R2200/1</t>
        </is>
      </c>
      <c r="G861" s="135" t="n"/>
      <c r="H861" s="135" t="inlineStr">
        <is>
          <t>53</t>
        </is>
      </c>
      <c r="I861" s="135" t="inlineStr">
        <is>
          <t>22.1</t>
        </is>
      </c>
      <c r="J861" s="135" t="inlineStr">
        <is>
          <t>1.506</t>
        </is>
      </c>
      <c r="K861" s="135" t="inlineStr">
        <is>
          <t>Bộ</t>
        </is>
      </c>
      <c r="L861" s="135" t="n"/>
      <c r="M861" s="135" t="n"/>
      <c r="N861" s="136" t="n"/>
      <c r="O861" s="136" t="n"/>
      <c r="P861" s="136" t="n"/>
      <c r="Q861" s="136" t="n"/>
      <c r="R861" s="136" t="n"/>
      <c r="S861" s="135" t="inlineStr">
        <is>
          <t>🟢 CÓ</t>
        </is>
      </c>
    </row>
    <row r="862">
      <c r="A862" s="134" t="inlineStr">
        <is>
          <t>NISSAN</t>
        </is>
      </c>
      <c r="B862" s="32" t="inlineStr">
        <is>
          <t>L20E/L20A/L24/L26/L28</t>
        </is>
      </c>
      <c r="D862" s="32" t="inlineStr">
        <is>
          <t>M</t>
        </is>
      </c>
      <c r="E862" s="135" t="inlineStr">
        <is>
          <t>Miểng baze</t>
        </is>
      </c>
      <c r="F862" s="135" t="inlineStr">
        <is>
          <t>12207-73400</t>
        </is>
      </c>
      <c r="G862" s="135" t="n"/>
      <c r="H862" s="135" t="inlineStr">
        <is>
          <t>58.66</t>
        </is>
      </c>
      <c r="I862" s="135" t="inlineStr">
        <is>
          <t>26.1</t>
        </is>
      </c>
      <c r="J862" s="135" t="inlineStr">
        <is>
          <t>1.835</t>
        </is>
      </c>
      <c r="K862" s="135" t="inlineStr">
        <is>
          <t>Bộ</t>
        </is>
      </c>
      <c r="L862" s="135" t="n"/>
      <c r="M862" s="135" t="n"/>
      <c r="N862" s="136" t="n"/>
      <c r="O862" s="136" t="n"/>
      <c r="P862" s="136" t="n"/>
      <c r="Q862" s="136" t="n"/>
      <c r="R862" s="136" t="n"/>
      <c r="S862" s="135" t="inlineStr">
        <is>
          <t>🟢 CÓ</t>
        </is>
      </c>
    </row>
    <row r="863">
      <c r="A863" s="134" t="inlineStr">
        <is>
          <t>NISSAN</t>
        </is>
      </c>
      <c r="B863" s="32" t="inlineStr">
        <is>
          <t>L20E/L20A/L24/L26/L28</t>
        </is>
      </c>
      <c r="D863" s="32" t="inlineStr">
        <is>
          <t>R</t>
        </is>
      </c>
      <c r="E863" s="135" t="inlineStr">
        <is>
          <t>Miểng dên</t>
        </is>
      </c>
      <c r="F863" s="135" t="inlineStr">
        <is>
          <t>12111-73400</t>
        </is>
      </c>
      <c r="G863" s="135" t="n"/>
      <c r="H863" s="135" t="inlineStr">
        <is>
          <t>53</t>
        </is>
      </c>
      <c r="I863" s="135" t="inlineStr">
        <is>
          <t>22.1</t>
        </is>
      </c>
      <c r="J863" s="135" t="inlineStr">
        <is>
          <t>1.506</t>
        </is>
      </c>
      <c r="K863" s="135" t="inlineStr">
        <is>
          <t>Bộ</t>
        </is>
      </c>
      <c r="L863" s="135" t="n"/>
      <c r="M863" s="135" t="n"/>
      <c r="N863" s="136" t="n"/>
      <c r="O863" s="136" t="n"/>
      <c r="P863" s="136" t="n"/>
      <c r="Q863" s="136" t="n"/>
      <c r="R863" s="136" t="n"/>
      <c r="S863" s="135" t="inlineStr">
        <is>
          <t>🟢 CÓ</t>
        </is>
      </c>
    </row>
    <row r="864">
      <c r="A864" s="134" t="inlineStr">
        <is>
          <t>NISSAN</t>
        </is>
      </c>
      <c r="B864" s="32" t="inlineStr">
        <is>
          <t>LD20</t>
        </is>
      </c>
      <c r="D864" s="32" t="inlineStr">
        <is>
          <t>M</t>
        </is>
      </c>
      <c r="E864" s="135" t="inlineStr">
        <is>
          <t>Miểng baze</t>
        </is>
      </c>
      <c r="F864" s="135" t="inlineStr">
        <is>
          <t>12207-05E00</t>
        </is>
      </c>
      <c r="G864" s="135" t="n"/>
      <c r="H864" s="135" t="inlineStr">
        <is>
          <t>63.645</t>
        </is>
      </c>
      <c r="I864" s="135" t="inlineStr">
        <is>
          <t>22.1</t>
        </is>
      </c>
      <c r="J864" s="135" t="inlineStr">
        <is>
          <t>1.835</t>
        </is>
      </c>
      <c r="K864" s="135" t="inlineStr">
        <is>
          <t>Bộ</t>
        </is>
      </c>
      <c r="L864" s="135" t="n"/>
      <c r="M864" s="135" t="n"/>
      <c r="N864" s="136" t="n"/>
      <c r="O864" s="136" t="n"/>
      <c r="P864" s="136" t="n"/>
      <c r="Q864" s="136" t="n"/>
      <c r="R864" s="136" t="n"/>
      <c r="S864" s="135" t="inlineStr">
        <is>
          <t>🟢 CÓ</t>
        </is>
      </c>
    </row>
    <row r="865">
      <c r="A865" s="134" t="inlineStr">
        <is>
          <t>NISSAN</t>
        </is>
      </c>
      <c r="B865" s="32" t="inlineStr">
        <is>
          <t>LD20</t>
        </is>
      </c>
      <c r="D865" s="32" t="inlineStr">
        <is>
          <t>R</t>
        </is>
      </c>
      <c r="E865" s="135" t="inlineStr">
        <is>
          <t>Miểng dên</t>
        </is>
      </c>
      <c r="F865" s="135" t="inlineStr">
        <is>
          <t>12111-R2200/1</t>
        </is>
      </c>
      <c r="G865" s="135" t="n"/>
      <c r="H865" s="135" t="inlineStr">
        <is>
          <t>53</t>
        </is>
      </c>
      <c r="I865" s="135" t="inlineStr">
        <is>
          <t>22.1</t>
        </is>
      </c>
      <c r="J865" s="135" t="inlineStr">
        <is>
          <t>1.506</t>
        </is>
      </c>
      <c r="K865" s="135" t="inlineStr">
        <is>
          <t>Bộ</t>
        </is>
      </c>
      <c r="L865" s="135" t="n"/>
      <c r="M865" s="135" t="n"/>
      <c r="N865" s="136" t="n"/>
      <c r="O865" s="136" t="n"/>
      <c r="P865" s="136" t="n"/>
      <c r="Q865" s="136" t="n"/>
      <c r="R865" s="136" t="n"/>
      <c r="S865" s="135" t="inlineStr">
        <is>
          <t>🟢 CÓ</t>
        </is>
      </c>
    </row>
    <row r="866">
      <c r="A866" s="134" t="inlineStr">
        <is>
          <t>NISSAN</t>
        </is>
      </c>
      <c r="B866" s="32" t="inlineStr">
        <is>
          <t>LD23</t>
        </is>
      </c>
      <c r="D866" s="32" t="inlineStr">
        <is>
          <t>M</t>
        </is>
      </c>
      <c r="E866" s="135" t="inlineStr">
        <is>
          <t>Miểng baze</t>
        </is>
      </c>
      <c r="F866" s="135" t="inlineStr">
        <is>
          <t>12209-9C600</t>
        </is>
      </c>
      <c r="G866" s="135" t="n"/>
      <c r="H866" s="135" t="inlineStr">
        <is>
          <t>66.665</t>
        </is>
      </c>
      <c r="I866" s="135" t="inlineStr">
        <is>
          <t>20</t>
        </is>
      </c>
      <c r="J866" s="135" t="inlineStr">
        <is>
          <t>1.83</t>
        </is>
      </c>
      <c r="K866" s="135" t="inlineStr">
        <is>
          <t>Bộ</t>
        </is>
      </c>
      <c r="L866" s="135" t="n"/>
      <c r="M866" s="135" t="n"/>
      <c r="N866" s="136" t="n"/>
      <c r="O866" s="136" t="n"/>
      <c r="P866" s="136" t="n"/>
      <c r="Q866" s="136" t="n"/>
      <c r="R866" s="136" t="n"/>
      <c r="S866" s="135" t="inlineStr">
        <is>
          <t>🟢 CÓ</t>
        </is>
      </c>
    </row>
    <row r="867">
      <c r="A867" s="134" t="inlineStr">
        <is>
          <t>NISSAN</t>
        </is>
      </c>
      <c r="B867" s="32" t="inlineStr">
        <is>
          <t>LD23</t>
        </is>
      </c>
      <c r="D867" s="32" t="inlineStr">
        <is>
          <t>R</t>
        </is>
      </c>
      <c r="E867" s="135" t="inlineStr">
        <is>
          <t>Miểng dên</t>
        </is>
      </c>
      <c r="F867" s="135" t="inlineStr">
        <is>
          <t>12111-9C625</t>
        </is>
      </c>
      <c r="G867" s="135" t="n"/>
      <c r="H867" s="135" t="inlineStr">
        <is>
          <t>57</t>
        </is>
      </c>
      <c r="I867" s="135" t="inlineStr">
        <is>
          <t>25.1</t>
        </is>
      </c>
      <c r="J867" s="135" t="inlineStr">
        <is>
          <t>1.497</t>
        </is>
      </c>
      <c r="K867" s="135" t="inlineStr">
        <is>
          <t>Bộ</t>
        </is>
      </c>
      <c r="L867" s="135" t="n"/>
      <c r="M867" s="135" t="n"/>
      <c r="N867" s="136" t="n"/>
      <c r="O867" s="136" t="n"/>
      <c r="P867" s="136" t="n"/>
      <c r="Q867" s="136" t="n"/>
      <c r="R867" s="136" t="n"/>
      <c r="S867" s="135" t="inlineStr">
        <is>
          <t>🟢 CÓ</t>
        </is>
      </c>
    </row>
    <row r="868">
      <c r="A868" s="134" t="inlineStr">
        <is>
          <t>NISSAN</t>
        </is>
      </c>
      <c r="B868" s="32" t="inlineStr">
        <is>
          <t>LD28</t>
        </is>
      </c>
      <c r="D868" s="32" t="inlineStr">
        <is>
          <t>M</t>
        </is>
      </c>
      <c r="E868" s="135" t="inlineStr">
        <is>
          <t>Miểng baze</t>
        </is>
      </c>
      <c r="F868" s="135" t="inlineStr">
        <is>
          <t>12207-73400</t>
        </is>
      </c>
      <c r="G868" s="135" t="n"/>
      <c r="H868" s="135" t="inlineStr">
        <is>
          <t>58.66</t>
        </is>
      </c>
      <c r="I868" s="135" t="inlineStr">
        <is>
          <t>26.1</t>
        </is>
      </c>
      <c r="J868" s="135" t="inlineStr">
        <is>
          <t>1.835</t>
        </is>
      </c>
      <c r="K868" s="135" t="inlineStr">
        <is>
          <t>Bộ</t>
        </is>
      </c>
      <c r="L868" s="135" t="n"/>
      <c r="M868" s="135" t="n"/>
      <c r="N868" s="136" t="n"/>
      <c r="O868" s="136" t="n"/>
      <c r="P868" s="136" t="n"/>
      <c r="Q868" s="136" t="n"/>
      <c r="R868" s="136" t="n"/>
      <c r="S868" s="135" t="inlineStr">
        <is>
          <t>🟢 CÓ</t>
        </is>
      </c>
    </row>
    <row r="869">
      <c r="A869" s="134" t="inlineStr">
        <is>
          <t>NISSAN</t>
        </is>
      </c>
      <c r="B869" s="32" t="inlineStr">
        <is>
          <t>LD28</t>
        </is>
      </c>
      <c r="D869" s="32" t="inlineStr">
        <is>
          <t>R</t>
        </is>
      </c>
      <c r="E869" s="135" t="inlineStr">
        <is>
          <t>Miểng dên</t>
        </is>
      </c>
      <c r="F869" s="135" t="inlineStr">
        <is>
          <t>12111-73400</t>
        </is>
      </c>
      <c r="G869" s="135" t="n"/>
      <c r="H869" s="135" t="inlineStr">
        <is>
          <t>53</t>
        </is>
      </c>
      <c r="I869" s="135" t="inlineStr">
        <is>
          <t>22.1</t>
        </is>
      </c>
      <c r="J869" s="135" t="inlineStr">
        <is>
          <t>1.506</t>
        </is>
      </c>
      <c r="K869" s="135" t="inlineStr">
        <is>
          <t>Bộ</t>
        </is>
      </c>
      <c r="L869" s="135" t="n"/>
      <c r="M869" s="135" t="n"/>
      <c r="N869" s="136" t="n"/>
      <c r="O869" s="136" t="n"/>
      <c r="P869" s="136" t="n"/>
      <c r="Q869" s="136" t="n"/>
      <c r="R869" s="136" t="n"/>
      <c r="S869" s="135" t="inlineStr">
        <is>
          <t>🟢 CÓ</t>
        </is>
      </c>
    </row>
    <row r="870">
      <c r="A870" s="134" t="inlineStr">
        <is>
          <t>NISSAN</t>
        </is>
      </c>
      <c r="B870" s="32" t="inlineStr">
        <is>
          <t>MA09/MA10/MA10ET/MA10S</t>
        </is>
      </c>
      <c r="D870" s="32" t="inlineStr">
        <is>
          <t>M</t>
        </is>
      </c>
      <c r="E870" s="135" t="inlineStr">
        <is>
          <t>Miểng baze</t>
        </is>
      </c>
      <c r="F870" s="135" t="inlineStr">
        <is>
          <t>12223-21B00~6</t>
        </is>
      </c>
      <c r="G870" s="135" t="n"/>
      <c r="H870" s="135" t="inlineStr">
        <is>
          <t>49</t>
        </is>
      </c>
      <c r="I870" s="135" t="inlineStr">
        <is>
          <t>17.1</t>
        </is>
      </c>
      <c r="J870" s="135" t="inlineStr">
        <is>
          <t>2.004</t>
        </is>
      </c>
      <c r="K870" s="135" t="inlineStr">
        <is>
          <t>Bộ</t>
        </is>
      </c>
      <c r="L870" s="135" t="n"/>
      <c r="M870" s="135" t="n"/>
      <c r="N870" s="136" t="n"/>
      <c r="O870" s="136" t="n"/>
      <c r="P870" s="136" t="n"/>
      <c r="Q870" s="136" t="n"/>
      <c r="R870" s="136" t="n"/>
      <c r="S870" s="135" t="inlineStr">
        <is>
          <t>🟢 CÓ</t>
        </is>
      </c>
    </row>
    <row r="871">
      <c r="A871" s="134" t="inlineStr">
        <is>
          <t>NISSAN</t>
        </is>
      </c>
      <c r="B871" s="32" t="inlineStr">
        <is>
          <t>MA09/MA10/MA10ET/MA10S</t>
        </is>
      </c>
      <c r="D871" s="32" t="inlineStr">
        <is>
          <t>R</t>
        </is>
      </c>
      <c r="E871" s="135" t="inlineStr">
        <is>
          <t>Miểng dên</t>
        </is>
      </c>
      <c r="F871" s="135" t="inlineStr">
        <is>
          <t>12111-17B00</t>
        </is>
      </c>
      <c r="G871" s="135" t="n"/>
      <c r="H871" s="135" t="inlineStr">
        <is>
          <t>43</t>
        </is>
      </c>
      <c r="I871" s="135" t="inlineStr">
        <is>
          <t>15.13</t>
        </is>
      </c>
      <c r="J871" s="135" t="inlineStr">
        <is>
          <t>1.5</t>
        </is>
      </c>
      <c r="K871" s="135" t="inlineStr">
        <is>
          <t>Bộ</t>
        </is>
      </c>
      <c r="L871" s="135" t="n"/>
      <c r="M871" s="135" t="n"/>
      <c r="N871" s="136" t="n"/>
      <c r="O871" s="136" t="n"/>
      <c r="P871" s="136" t="n"/>
      <c r="Q871" s="136" t="n"/>
      <c r="R871" s="136" t="n"/>
      <c r="S871" s="135" t="inlineStr">
        <is>
          <t>🟢 CÓ</t>
        </is>
      </c>
    </row>
    <row r="872">
      <c r="A872" s="134" t="inlineStr">
        <is>
          <t>NISSAN</t>
        </is>
      </c>
      <c r="B872" s="32" t="inlineStr">
        <is>
          <t>MR18DE/MR20DE</t>
        </is>
      </c>
      <c r="D872" s="32" t="inlineStr">
        <is>
          <t>M</t>
        </is>
      </c>
      <c r="E872" s="135" t="inlineStr">
        <is>
          <t>Miểng baze</t>
        </is>
      </c>
      <c r="F872" s="135" t="inlineStr">
        <is>
          <t>12215-CK802</t>
        </is>
      </c>
      <c r="G872" s="135" t="n"/>
      <c r="H872" s="135" t="inlineStr">
        <is>
          <t>55.997</t>
        </is>
      </c>
      <c r="I872" s="135" t="inlineStr">
        <is>
          <t>17</t>
        </is>
      </c>
      <c r="J872" s="135" t="inlineStr">
        <is>
          <t>2.005</t>
        </is>
      </c>
      <c r="K872" s="135" t="inlineStr">
        <is>
          <t>Bộ</t>
        </is>
      </c>
      <c r="L872" s="135" t="n"/>
      <c r="M872" s="135" t="n"/>
      <c r="N872" s="136" t="n"/>
      <c r="O872" s="136" t="n"/>
      <c r="P872" s="136" t="n"/>
      <c r="Q872" s="136" t="n"/>
      <c r="R872" s="136" t="n"/>
      <c r="S872" s="135" t="inlineStr">
        <is>
          <t>🟢 CÓ</t>
        </is>
      </c>
    </row>
    <row r="873">
      <c r="A873" s="134" t="inlineStr">
        <is>
          <t>NISSAN</t>
        </is>
      </c>
      <c r="B873" s="32" t="inlineStr">
        <is>
          <t>MR18DE/MR20DE</t>
        </is>
      </c>
      <c r="D873" s="32" t="inlineStr">
        <is>
          <t>R</t>
        </is>
      </c>
      <c r="E873" s="135" t="inlineStr">
        <is>
          <t>Miểng dên</t>
        </is>
      </c>
      <c r="F873" s="135" t="inlineStr">
        <is>
          <t>12150-CK80A</t>
        </is>
      </c>
      <c r="G873" s="135" t="n"/>
      <c r="H873" s="135" t="inlineStr">
        <is>
          <t>47</t>
        </is>
      </c>
      <c r="I873" s="135" t="inlineStr">
        <is>
          <t>16</t>
        </is>
      </c>
      <c r="J873" s="135" t="inlineStr">
        <is>
          <t>1.506</t>
        </is>
      </c>
      <c r="K873" s="135" t="inlineStr">
        <is>
          <t>Bộ</t>
        </is>
      </c>
      <c r="L873" s="135" t="n"/>
      <c r="M873" s="135" t="n"/>
      <c r="N873" s="136" t="n"/>
      <c r="O873" s="136" t="n"/>
      <c r="P873" s="136" t="n"/>
      <c r="Q873" s="136" t="n"/>
      <c r="R873" s="136" t="n"/>
      <c r="S873" s="135" t="inlineStr">
        <is>
          <t>🟢 CÓ</t>
        </is>
      </c>
    </row>
    <row r="874">
      <c r="A874" s="134" t="inlineStr">
        <is>
          <t>NISSAN</t>
        </is>
      </c>
      <c r="B874" s="32" t="inlineStr">
        <is>
          <t>NA16</t>
        </is>
      </c>
      <c r="D874" s="32" t="inlineStr">
        <is>
          <t>M</t>
        </is>
      </c>
      <c r="E874" s="135" t="inlineStr">
        <is>
          <t>Miểng baze</t>
        </is>
      </c>
      <c r="F874" s="135" t="inlineStr">
        <is>
          <t>12261-84G00</t>
        </is>
      </c>
      <c r="G874" s="135" t="n"/>
      <c r="H874" s="135" t="inlineStr">
        <is>
          <t>58.645</t>
        </is>
      </c>
      <c r="I874" s="135" t="inlineStr">
        <is>
          <t>19</t>
        </is>
      </c>
      <c r="J874" s="135" t="inlineStr">
        <is>
          <t>1.835</t>
        </is>
      </c>
      <c r="K874" s="135" t="inlineStr">
        <is>
          <t>Bộ</t>
        </is>
      </c>
      <c r="L874" s="135" t="n"/>
      <c r="M874" s="135" t="n"/>
      <c r="N874" s="136" t="n"/>
      <c r="O874" s="136" t="n"/>
      <c r="P874" s="136" t="n"/>
      <c r="Q874" s="136" t="n"/>
      <c r="R874" s="136" t="n"/>
      <c r="S874" s="135" t="inlineStr">
        <is>
          <t>🟢 CÓ</t>
        </is>
      </c>
    </row>
    <row r="875">
      <c r="A875" s="134" t="inlineStr">
        <is>
          <t>NISSAN</t>
        </is>
      </c>
      <c r="B875" s="32" t="inlineStr">
        <is>
          <t>NA16</t>
        </is>
      </c>
      <c r="D875" s="32" t="inlineStr">
        <is>
          <t>R</t>
        </is>
      </c>
      <c r="E875" s="135" t="inlineStr">
        <is>
          <t>Miểng dên</t>
        </is>
      </c>
      <c r="F875" s="135" t="inlineStr">
        <is>
          <t>12111-85G00</t>
        </is>
      </c>
      <c r="G875" s="135" t="n"/>
      <c r="H875" s="135" t="inlineStr">
        <is>
          <t>53</t>
        </is>
      </c>
      <c r="I875" s="135" t="inlineStr">
        <is>
          <t>22</t>
        </is>
      </c>
      <c r="J875" s="135" t="inlineStr">
        <is>
          <t>1.502</t>
        </is>
      </c>
      <c r="K875" s="135" t="inlineStr">
        <is>
          <t>Bộ</t>
        </is>
      </c>
      <c r="L875" s="135" t="n"/>
      <c r="M875" s="135" t="n"/>
      <c r="N875" s="136" t="n"/>
      <c r="O875" s="136" t="n"/>
      <c r="P875" s="136" t="n"/>
      <c r="Q875" s="136" t="n"/>
      <c r="R875" s="136" t="n"/>
      <c r="S875" s="135" t="inlineStr">
        <is>
          <t>🟢 CÓ</t>
        </is>
      </c>
    </row>
    <row r="876">
      <c r="A876" s="134" t="inlineStr">
        <is>
          <t>NISSAN</t>
        </is>
      </c>
      <c r="B876" s="32" t="inlineStr">
        <is>
          <t>NA20</t>
        </is>
      </c>
      <c r="D876" s="32" t="inlineStr">
        <is>
          <t>M</t>
        </is>
      </c>
      <c r="E876" s="135" t="inlineStr">
        <is>
          <t>Miểng baze</t>
        </is>
      </c>
      <c r="F876" s="135" t="inlineStr">
        <is>
          <t>(F)12207-0H600</t>
        </is>
      </c>
      <c r="G876" s="135" t="n"/>
      <c r="H876" s="135" t="inlineStr">
        <is>
          <t>58.645</t>
        </is>
      </c>
      <c r="I876" s="135" t="inlineStr">
        <is>
          <t>19</t>
        </is>
      </c>
      <c r="J876" s="135" t="inlineStr">
        <is>
          <t>1.835</t>
        </is>
      </c>
      <c r="K876" s="135" t="inlineStr">
        <is>
          <t>Bộ</t>
        </is>
      </c>
      <c r="L876" s="135" t="n"/>
      <c r="M876" s="135" t="n"/>
      <c r="N876" s="136" t="n"/>
      <c r="O876" s="136" t="n"/>
      <c r="P876" s="136" t="n"/>
      <c r="Q876" s="136" t="n"/>
      <c r="R876" s="136" t="n"/>
      <c r="S876" s="135" t="inlineStr">
        <is>
          <t>🟢 CÓ</t>
        </is>
      </c>
    </row>
    <row r="877">
      <c r="A877" s="134" t="inlineStr">
        <is>
          <t>NISSAN</t>
        </is>
      </c>
      <c r="B877" s="32" t="inlineStr">
        <is>
          <t>NA20</t>
        </is>
      </c>
      <c r="D877" s="32" t="inlineStr">
        <is>
          <t>R</t>
        </is>
      </c>
      <c r="E877" s="135" t="inlineStr">
        <is>
          <t>Miểng dên</t>
        </is>
      </c>
      <c r="F877" s="135" t="inlineStr">
        <is>
          <t>12111-85G00</t>
        </is>
      </c>
      <c r="G877" s="135" t="n"/>
      <c r="H877" s="135" t="inlineStr">
        <is>
          <t>53</t>
        </is>
      </c>
      <c r="I877" s="135" t="inlineStr">
        <is>
          <t>22</t>
        </is>
      </c>
      <c r="J877" s="135" t="inlineStr">
        <is>
          <t>1.502</t>
        </is>
      </c>
      <c r="K877" s="135" t="inlineStr">
        <is>
          <t>Bộ</t>
        </is>
      </c>
      <c r="L877" s="135" t="n"/>
      <c r="M877" s="135" t="n"/>
      <c r="N877" s="136" t="n"/>
      <c r="O877" s="136" t="n"/>
      <c r="P877" s="136" t="n"/>
      <c r="Q877" s="136" t="n"/>
      <c r="R877" s="136" t="n"/>
      <c r="S877" s="135" t="inlineStr">
        <is>
          <t>🟢 CÓ</t>
        </is>
      </c>
    </row>
    <row r="878">
      <c r="A878" s="134" t="inlineStr">
        <is>
          <t>NISSAN</t>
        </is>
      </c>
      <c r="B878" s="32" t="inlineStr">
        <is>
          <t>P/PF</t>
        </is>
      </c>
      <c r="D878" s="32" t="inlineStr">
        <is>
          <t>M</t>
        </is>
      </c>
      <c r="E878" s="135" t="inlineStr">
        <is>
          <t>Miểng baze</t>
        </is>
      </c>
      <c r="F878" s="135" t="inlineStr">
        <is>
          <t>12207-58010</t>
        </is>
      </c>
      <c r="G878" s="135" t="n"/>
      <c r="H878" s="135" t="inlineStr">
        <is>
          <t>73.02</t>
        </is>
      </c>
      <c r="I878" s="135" t="inlineStr">
        <is>
          <t>F40.500</t>
        </is>
      </c>
      <c r="J878" s="135" t="inlineStr">
        <is>
          <t>2.37</t>
        </is>
      </c>
      <c r="K878" s="135" t="inlineStr">
        <is>
          <t>Bộ</t>
        </is>
      </c>
      <c r="L878" s="135" t="n"/>
      <c r="M878" s="135" t="n"/>
      <c r="N878" s="136" t="n"/>
      <c r="O878" s="136" t="n"/>
      <c r="P878" s="136" t="n"/>
      <c r="Q878" s="136" t="n"/>
      <c r="R878" s="136" t="n"/>
      <c r="S878" s="135" t="inlineStr">
        <is>
          <t>🟢 CÓ</t>
        </is>
      </c>
    </row>
    <row r="879">
      <c r="A879" s="134" t="inlineStr">
        <is>
          <t>NISSAN</t>
        </is>
      </c>
      <c r="B879" s="32" t="inlineStr">
        <is>
          <t>P/PF</t>
        </is>
      </c>
      <c r="D879" s="32" t="inlineStr">
        <is>
          <t>R</t>
        </is>
      </c>
      <c r="E879" s="135" t="inlineStr">
        <is>
          <t>Miểng dên</t>
        </is>
      </c>
      <c r="F879" s="135" t="inlineStr">
        <is>
          <t>12111-58010</t>
        </is>
      </c>
      <c r="G879" s="135" t="n"/>
      <c r="H879" s="135" t="inlineStr">
        <is>
          <t>60.18</t>
        </is>
      </c>
      <c r="I879" s="135" t="inlineStr">
        <is>
          <t>26.1</t>
        </is>
      </c>
      <c r="J879" s="135" t="inlineStr">
        <is>
          <t>1.508</t>
        </is>
      </c>
      <c r="K879" s="135" t="inlineStr">
        <is>
          <t>Bộ</t>
        </is>
      </c>
      <c r="L879" s="135" t="n"/>
      <c r="M879" s="135" t="n"/>
      <c r="N879" s="136" t="n"/>
      <c r="O879" s="136" t="n"/>
      <c r="P879" s="136" t="n"/>
      <c r="Q879" s="136" t="n"/>
      <c r="R879" s="136" t="n"/>
      <c r="S879" s="135" t="inlineStr">
        <is>
          <t>🟢 CÓ</t>
        </is>
      </c>
    </row>
    <row r="880">
      <c r="A880" s="134" t="inlineStr">
        <is>
          <t>NISSAN</t>
        </is>
      </c>
      <c r="B880" s="32" t="inlineStr">
        <is>
          <t>P40/PF40</t>
        </is>
      </c>
      <c r="D880" s="32" t="inlineStr">
        <is>
          <t>M</t>
        </is>
      </c>
      <c r="E880" s="135" t="inlineStr">
        <is>
          <t>Miểng baze</t>
        </is>
      </c>
      <c r="F880" s="135" t="inlineStr">
        <is>
          <t>12207-C6001</t>
        </is>
      </c>
      <c r="G880" s="135" t="n"/>
      <c r="H880" s="135" t="inlineStr">
        <is>
          <t>73</t>
        </is>
      </c>
      <c r="I880" s="135" t="inlineStr">
        <is>
          <t>F40.500</t>
        </is>
      </c>
      <c r="J880" s="135" t="inlineStr">
        <is>
          <t>2.37</t>
        </is>
      </c>
      <c r="K880" s="135" t="inlineStr">
        <is>
          <t>Bộ</t>
        </is>
      </c>
      <c r="L880" s="135" t="n"/>
      <c r="M880" s="135" t="n"/>
      <c r="N880" s="136" t="n"/>
      <c r="O880" s="136" t="n"/>
      <c r="P880" s="136" t="n"/>
      <c r="Q880" s="136" t="n"/>
      <c r="R880" s="136" t="n"/>
      <c r="S880" s="135" t="inlineStr">
        <is>
          <t>🟢 CÓ</t>
        </is>
      </c>
    </row>
    <row r="881">
      <c r="A881" s="134" t="inlineStr">
        <is>
          <t>NISSAN</t>
        </is>
      </c>
      <c r="B881" s="32" t="inlineStr">
        <is>
          <t>P40/PF40</t>
        </is>
      </c>
      <c r="D881" s="32" t="inlineStr">
        <is>
          <t>R</t>
        </is>
      </c>
      <c r="E881" s="135" t="inlineStr">
        <is>
          <t>Miểng dên</t>
        </is>
      </c>
      <c r="F881" s="135" t="inlineStr">
        <is>
          <t>12111-58010</t>
        </is>
      </c>
      <c r="G881" s="135" t="n"/>
      <c r="H881" s="135" t="inlineStr">
        <is>
          <t>60.18</t>
        </is>
      </c>
      <c r="I881" s="135" t="inlineStr">
        <is>
          <t>26.1</t>
        </is>
      </c>
      <c r="J881" s="135" t="inlineStr">
        <is>
          <t>1.508</t>
        </is>
      </c>
      <c r="K881" s="135" t="inlineStr">
        <is>
          <t>Bộ</t>
        </is>
      </c>
      <c r="L881" s="135" t="n"/>
      <c r="M881" s="135" t="n"/>
      <c r="N881" s="136" t="n"/>
      <c r="O881" s="136" t="n"/>
      <c r="P881" s="136" t="n"/>
      <c r="Q881" s="136" t="n"/>
      <c r="R881" s="136" t="n"/>
      <c r="S881" s="135" t="inlineStr">
        <is>
          <t>🟢 CÓ</t>
        </is>
      </c>
    </row>
    <row r="882">
      <c r="A882" s="134" t="inlineStr">
        <is>
          <t>NISSAN</t>
        </is>
      </c>
      <c r="B882" s="32" t="inlineStr">
        <is>
          <t>QR20/QR25</t>
        </is>
      </c>
      <c r="D882" s="32" t="inlineStr">
        <is>
          <t>M</t>
        </is>
      </c>
      <c r="E882" s="135" t="inlineStr">
        <is>
          <t>Miểng baze</t>
        </is>
      </c>
      <c r="F882" s="135" t="inlineStr">
        <is>
          <t>12207-6N210</t>
        </is>
      </c>
      <c r="G882" s="135" t="n"/>
      <c r="H882" s="135" t="inlineStr">
        <is>
          <t>58.944</t>
        </is>
      </c>
      <c r="I882" s="135" t="inlineStr">
        <is>
          <t>20.1</t>
        </is>
      </c>
      <c r="J882" s="135" t="inlineStr">
        <is>
          <t>1.997</t>
        </is>
      </c>
      <c r="K882" s="135" t="inlineStr">
        <is>
          <t>Bộ</t>
        </is>
      </c>
      <c r="L882" s="135" t="n"/>
      <c r="M882" s="135" t="n"/>
      <c r="N882" s="136" t="n"/>
      <c r="O882" s="136" t="n"/>
      <c r="P882" s="136" t="n"/>
      <c r="Q882" s="136" t="n"/>
      <c r="R882" s="136" t="n"/>
      <c r="S882" s="135" t="inlineStr">
        <is>
          <t>🟢 CÓ</t>
        </is>
      </c>
    </row>
    <row r="883">
      <c r="A883" s="134" t="inlineStr">
        <is>
          <t>NISSAN</t>
        </is>
      </c>
      <c r="B883" s="32" t="inlineStr">
        <is>
          <t>QR20/QR25</t>
        </is>
      </c>
      <c r="D883" s="32" t="inlineStr">
        <is>
          <t>R</t>
        </is>
      </c>
      <c r="E883" s="135" t="inlineStr">
        <is>
          <t>Miểng dên</t>
        </is>
      </c>
      <c r="F883" s="135" t="inlineStr">
        <is>
          <t>12111-6N200</t>
        </is>
      </c>
      <c r="G883" s="135" t="n"/>
      <c r="H883" s="135" t="inlineStr">
        <is>
          <t>48</t>
        </is>
      </c>
      <c r="I883" s="135" t="inlineStr">
        <is>
          <t>19.1</t>
        </is>
      </c>
      <c r="J883" s="135" t="inlineStr">
        <is>
          <t>1.511</t>
        </is>
      </c>
      <c r="K883" s="135" t="inlineStr">
        <is>
          <t>Bộ</t>
        </is>
      </c>
      <c r="L883" s="135" t="n"/>
      <c r="M883" s="135" t="n"/>
      <c r="N883" s="136" t="n"/>
      <c r="O883" s="136" t="n"/>
      <c r="P883" s="136" t="n"/>
      <c r="Q883" s="136" t="n"/>
      <c r="R883" s="136" t="n"/>
      <c r="S883" s="135" t="inlineStr">
        <is>
          <t>🟢 CÓ</t>
        </is>
      </c>
    </row>
    <row r="884">
      <c r="A884" s="134" t="inlineStr">
        <is>
          <t>NISSAN</t>
        </is>
      </c>
      <c r="B884" s="32" t="inlineStr">
        <is>
          <t>RB20/RB24</t>
        </is>
      </c>
      <c r="D884" s="32" t="inlineStr">
        <is>
          <t>M</t>
        </is>
      </c>
      <c r="E884" s="135" t="inlineStr">
        <is>
          <t>Miểng baze</t>
        </is>
      </c>
      <c r="F884" s="135" t="inlineStr">
        <is>
          <t>(F.I.R)12207-42L10</t>
        </is>
      </c>
      <c r="G884" s="135" t="n"/>
      <c r="H884" s="135" t="inlineStr">
        <is>
          <t>58.645</t>
        </is>
      </c>
      <c r="I884" s="135" t="inlineStr">
        <is>
          <t>19.9</t>
        </is>
      </c>
      <c r="J884" s="135" t="inlineStr">
        <is>
          <t>1.819</t>
        </is>
      </c>
      <c r="K884" s="135" t="inlineStr">
        <is>
          <t>Bộ</t>
        </is>
      </c>
      <c r="L884" s="135" t="n"/>
      <c r="M884" s="135" t="n"/>
      <c r="N884" s="136" t="n"/>
      <c r="O884" s="136" t="n"/>
      <c r="P884" s="136" t="n"/>
      <c r="Q884" s="136" t="n"/>
      <c r="R884" s="136" t="n"/>
      <c r="S884" s="135" t="inlineStr">
        <is>
          <t>🟢 CÓ</t>
        </is>
      </c>
    </row>
    <row r="885">
      <c r="A885" s="134" t="inlineStr">
        <is>
          <t>NISSAN</t>
        </is>
      </c>
      <c r="B885" s="32" t="inlineStr">
        <is>
          <t>RB20/RB24</t>
        </is>
      </c>
      <c r="D885" s="32" t="inlineStr">
        <is>
          <t>R</t>
        </is>
      </c>
      <c r="E885" s="135" t="inlineStr">
        <is>
          <t>Miểng dên</t>
        </is>
      </c>
      <c r="F885" s="135" t="inlineStr">
        <is>
          <t>12111-42L00~2</t>
        </is>
      </c>
      <c r="G885" s="135" t="n"/>
      <c r="H885" s="135" t="inlineStr">
        <is>
          <t>45</t>
        </is>
      </c>
      <c r="I885" s="135" t="inlineStr">
        <is>
          <t>16.1</t>
        </is>
      </c>
      <c r="J885" s="135" t="inlineStr">
        <is>
          <t>1.506</t>
        </is>
      </c>
      <c r="K885" s="135" t="inlineStr">
        <is>
          <t>Bộ</t>
        </is>
      </c>
      <c r="L885" s="135" t="n"/>
      <c r="M885" s="135" t="n"/>
      <c r="N885" s="136" t="n"/>
      <c r="O885" s="136" t="n"/>
      <c r="P885" s="136" t="n"/>
      <c r="Q885" s="136" t="n"/>
      <c r="R885" s="136" t="n"/>
      <c r="S885" s="135" t="inlineStr">
        <is>
          <t>🟢 CÓ</t>
        </is>
      </c>
    </row>
    <row r="886">
      <c r="A886" s="134" t="inlineStr">
        <is>
          <t>NISSAN</t>
        </is>
      </c>
      <c r="B886" s="32" t="inlineStr">
        <is>
          <t>RB20D</t>
        </is>
      </c>
      <c r="D886" s="32" t="inlineStr">
        <is>
          <t>M</t>
        </is>
      </c>
      <c r="E886" s="135" t="inlineStr">
        <is>
          <t>Miểng baze</t>
        </is>
      </c>
      <c r="F886" s="135" t="inlineStr">
        <is>
          <t>(F.I.R)12207-42L10</t>
        </is>
      </c>
      <c r="G886" s="135" t="n"/>
      <c r="H886" s="135" t="inlineStr">
        <is>
          <t>58.645</t>
        </is>
      </c>
      <c r="I886" s="135" t="inlineStr">
        <is>
          <t>19.9</t>
        </is>
      </c>
      <c r="J886" s="135" t="inlineStr">
        <is>
          <t>1.819</t>
        </is>
      </c>
      <c r="K886" s="135" t="inlineStr">
        <is>
          <t>Bộ</t>
        </is>
      </c>
      <c r="L886" s="135" t="n"/>
      <c r="M886" s="135" t="n"/>
      <c r="N886" s="136" t="n"/>
      <c r="O886" s="136" t="n"/>
      <c r="P886" s="136" t="n"/>
      <c r="Q886" s="136" t="n"/>
      <c r="R886" s="136" t="n"/>
      <c r="S886" s="135" t="inlineStr">
        <is>
          <t>🟢 CÓ</t>
        </is>
      </c>
    </row>
    <row r="887">
      <c r="A887" s="134" t="inlineStr">
        <is>
          <t>NISSAN</t>
        </is>
      </c>
      <c r="B887" s="32" t="inlineStr">
        <is>
          <t>RB20D</t>
        </is>
      </c>
      <c r="D887" s="32" t="inlineStr">
        <is>
          <t>R</t>
        </is>
      </c>
      <c r="E887" s="135" t="inlineStr">
        <is>
          <t>Miểng dên</t>
        </is>
      </c>
      <c r="F887" s="135" t="inlineStr">
        <is>
          <t>12111-58S00~2</t>
        </is>
      </c>
      <c r="G887" s="135" t="n"/>
      <c r="H887" s="135" t="inlineStr">
        <is>
          <t>48.013</t>
        </is>
      </c>
      <c r="I887" s="135" t="inlineStr">
        <is>
          <t>17.1</t>
        </is>
      </c>
      <c r="J887" s="135" t="inlineStr">
        <is>
          <t>1.508</t>
        </is>
      </c>
      <c r="K887" s="135" t="inlineStr">
        <is>
          <t>Bộ</t>
        </is>
      </c>
      <c r="L887" s="135" t="n"/>
      <c r="M887" s="135" t="n"/>
      <c r="N887" s="136" t="n"/>
      <c r="O887" s="136" t="n"/>
      <c r="P887" s="136" t="n"/>
      <c r="Q887" s="136" t="n"/>
      <c r="R887" s="136" t="n"/>
      <c r="S887" s="135" t="inlineStr">
        <is>
          <t>🟢 CÓ</t>
        </is>
      </c>
    </row>
    <row r="888">
      <c r="A888" s="134" t="inlineStr">
        <is>
          <t>NISSAN</t>
        </is>
      </c>
      <c r="B888" s="32" t="inlineStr">
        <is>
          <t>RB25</t>
        </is>
      </c>
      <c r="D888" s="32" t="inlineStr">
        <is>
          <t>M</t>
        </is>
      </c>
      <c r="E888" s="135" t="inlineStr">
        <is>
          <t>Miểng baze</t>
        </is>
      </c>
      <c r="F888" s="135" t="n"/>
      <c r="G888" s="135" t="n"/>
      <c r="H888" s="135" t="inlineStr">
        <is>
          <t>58.645</t>
        </is>
      </c>
      <c r="I888" s="135" t="inlineStr">
        <is>
          <t>19.9</t>
        </is>
      </c>
      <c r="J888" s="135" t="inlineStr">
        <is>
          <t>1.819</t>
        </is>
      </c>
      <c r="K888" s="135" t="inlineStr">
        <is>
          <t>Bộ</t>
        </is>
      </c>
      <c r="L888" s="135" t="n"/>
      <c r="M888" s="135" t="n"/>
      <c r="N888" s="136" t="n"/>
      <c r="O888" s="136" t="n"/>
      <c r="P888" s="136" t="n"/>
      <c r="Q888" s="136" t="n"/>
      <c r="R888" s="136" t="n"/>
      <c r="S888" s="135" t="inlineStr">
        <is>
          <t>🟢 CÓ</t>
        </is>
      </c>
    </row>
    <row r="889">
      <c r="A889" s="134" t="inlineStr">
        <is>
          <t>NISSAN</t>
        </is>
      </c>
      <c r="B889" s="32" t="inlineStr">
        <is>
          <t>RB25</t>
        </is>
      </c>
      <c r="D889" s="32" t="inlineStr">
        <is>
          <t>R</t>
        </is>
      </c>
      <c r="E889" s="135" t="inlineStr">
        <is>
          <t>Miểng dên</t>
        </is>
      </c>
      <c r="F889" s="135" t="inlineStr">
        <is>
          <t>12111-05U00/02</t>
        </is>
      </c>
      <c r="G889" s="135" t="n"/>
      <c r="H889" s="135" t="inlineStr">
        <is>
          <t>51.013</t>
        </is>
      </c>
      <c r="I889" s="135" t="inlineStr">
        <is>
          <t>17.1</t>
        </is>
      </c>
      <c r="J889" s="135" t="inlineStr">
        <is>
          <t>1.501</t>
        </is>
      </c>
      <c r="K889" s="135" t="inlineStr">
        <is>
          <t>Bộ</t>
        </is>
      </c>
      <c r="L889" s="135" t="n"/>
      <c r="M889" s="135" t="n"/>
      <c r="N889" s="136" t="n"/>
      <c r="O889" s="136" t="n"/>
      <c r="P889" s="136" t="n"/>
      <c r="Q889" s="136" t="n"/>
      <c r="R889" s="136" t="n"/>
      <c r="S889" s="135" t="inlineStr">
        <is>
          <t>🟢 CÓ</t>
        </is>
      </c>
    </row>
    <row r="890">
      <c r="A890" s="134" t="inlineStr">
        <is>
          <t>NISSAN</t>
        </is>
      </c>
      <c r="B890" s="32" t="inlineStr">
        <is>
          <t>RB26</t>
        </is>
      </c>
      <c r="D890" s="32" t="inlineStr">
        <is>
          <t>M</t>
        </is>
      </c>
      <c r="E890" s="135" t="inlineStr">
        <is>
          <t>Miểng baze</t>
        </is>
      </c>
      <c r="F890" s="135" t="inlineStr">
        <is>
          <t>(F.I.R)12207--05U00</t>
        </is>
      </c>
      <c r="G890" s="135" t="n"/>
      <c r="H890" s="135" t="inlineStr">
        <is>
          <t>58.658</t>
        </is>
      </c>
      <c r="I890" s="135" t="inlineStr">
        <is>
          <t>20</t>
        </is>
      </c>
      <c r="J890" s="135" t="inlineStr">
        <is>
          <t>1.825</t>
        </is>
      </c>
      <c r="K890" s="135" t="inlineStr">
        <is>
          <t>Bộ</t>
        </is>
      </c>
      <c r="L890" s="135" t="n"/>
      <c r="M890" s="135" t="n"/>
      <c r="N890" s="136" t="n"/>
      <c r="O890" s="136" t="n"/>
      <c r="P890" s="136" t="n"/>
      <c r="Q890" s="136" t="n"/>
      <c r="R890" s="136" t="n"/>
      <c r="S890" s="135" t="inlineStr">
        <is>
          <t>🟢 CÓ</t>
        </is>
      </c>
    </row>
    <row r="891">
      <c r="A891" s="134" t="inlineStr">
        <is>
          <t>NISSAN</t>
        </is>
      </c>
      <c r="B891" s="32" t="inlineStr">
        <is>
          <t>RB26</t>
        </is>
      </c>
      <c r="D891" s="32" t="inlineStr">
        <is>
          <t>R</t>
        </is>
      </c>
      <c r="E891" s="135" t="inlineStr">
        <is>
          <t>Miểng dên</t>
        </is>
      </c>
      <c r="F891" s="135" t="inlineStr">
        <is>
          <t>12111-05U00/02</t>
        </is>
      </c>
      <c r="G891" s="135" t="n"/>
      <c r="H891" s="135" t="inlineStr">
        <is>
          <t>51.013</t>
        </is>
      </c>
      <c r="I891" s="135" t="inlineStr">
        <is>
          <t>17.1</t>
        </is>
      </c>
      <c r="J891" s="135" t="inlineStr">
        <is>
          <t>1.501</t>
        </is>
      </c>
      <c r="K891" s="135" t="inlineStr">
        <is>
          <t>Bộ</t>
        </is>
      </c>
      <c r="L891" s="135" t="n"/>
      <c r="M891" s="135" t="n"/>
      <c r="N891" s="136" t="n"/>
      <c r="O891" s="136" t="n"/>
      <c r="P891" s="136" t="n"/>
      <c r="Q891" s="136" t="n"/>
      <c r="R891" s="136" t="n"/>
      <c r="S891" s="135" t="inlineStr">
        <is>
          <t>🟢 CÓ</t>
        </is>
      </c>
    </row>
    <row r="892">
      <c r="A892" s="134" t="inlineStr">
        <is>
          <t>NISSAN</t>
        </is>
      </c>
      <c r="B892" s="32" t="inlineStr">
        <is>
          <t>RB30</t>
        </is>
      </c>
      <c r="D892" s="32" t="inlineStr">
        <is>
          <t>M</t>
        </is>
      </c>
      <c r="E892" s="135" t="inlineStr">
        <is>
          <t>Miểng baze</t>
        </is>
      </c>
      <c r="F892" s="135" t="n"/>
      <c r="G892" s="135" t="n"/>
      <c r="H892" s="135" t="inlineStr">
        <is>
          <t>58.645</t>
        </is>
      </c>
      <c r="I892" s="135" t="inlineStr">
        <is>
          <t>19.9</t>
        </is>
      </c>
      <c r="J892" s="135" t="inlineStr">
        <is>
          <t>1.819</t>
        </is>
      </c>
      <c r="K892" s="135" t="inlineStr">
        <is>
          <t>Bộ</t>
        </is>
      </c>
      <c r="L892" s="135" t="n"/>
      <c r="M892" s="135" t="n"/>
      <c r="N892" s="136" t="n"/>
      <c r="O892" s="136" t="n"/>
      <c r="P892" s="136" t="n"/>
      <c r="Q892" s="136" t="n"/>
      <c r="R892" s="136" t="n"/>
      <c r="S892" s="135" t="inlineStr">
        <is>
          <t>🟢 CÓ</t>
        </is>
      </c>
    </row>
    <row r="893">
      <c r="A893" s="134" t="inlineStr">
        <is>
          <t>NISSAN</t>
        </is>
      </c>
      <c r="B893" s="32" t="inlineStr">
        <is>
          <t>RB30</t>
        </is>
      </c>
      <c r="D893" s="32" t="inlineStr">
        <is>
          <t>R</t>
        </is>
      </c>
      <c r="E893" s="135" t="inlineStr">
        <is>
          <t>Miểng dên</t>
        </is>
      </c>
      <c r="F893" s="135" t="inlineStr">
        <is>
          <t>12111-67S00~2</t>
        </is>
      </c>
      <c r="G893" s="135" t="n"/>
      <c r="H893" s="135" t="inlineStr">
        <is>
          <t>53</t>
        </is>
      </c>
      <c r="I893" s="135" t="inlineStr">
        <is>
          <t>17.1</t>
        </is>
      </c>
      <c r="J893" s="135" t="inlineStr">
        <is>
          <t>1.506</t>
        </is>
      </c>
      <c r="K893" s="135" t="inlineStr">
        <is>
          <t>Bộ</t>
        </is>
      </c>
      <c r="L893" s="135" t="n"/>
      <c r="M893" s="135" t="n"/>
      <c r="N893" s="136" t="n"/>
      <c r="O893" s="136" t="n"/>
      <c r="P893" s="136" t="n"/>
      <c r="Q893" s="136" t="n"/>
      <c r="R893" s="136" t="n"/>
      <c r="S893" s="135" t="inlineStr">
        <is>
          <t>🟢 CÓ</t>
        </is>
      </c>
    </row>
    <row r="894">
      <c r="A894" s="134" t="inlineStr">
        <is>
          <t>NISSAN</t>
        </is>
      </c>
      <c r="B894" s="32" t="inlineStr">
        <is>
          <t>RD28/RD28-T</t>
        </is>
      </c>
      <c r="D894" s="32" t="inlineStr">
        <is>
          <t>M</t>
        </is>
      </c>
      <c r="E894" s="135" t="inlineStr">
        <is>
          <t>Miểng baze</t>
        </is>
      </c>
      <c r="F894" s="135" t="inlineStr">
        <is>
          <t>(F.I.R)12207-V7200</t>
        </is>
      </c>
      <c r="G894" s="135" t="n"/>
      <c r="H894" s="135" t="inlineStr">
        <is>
          <t>58.645</t>
        </is>
      </c>
      <c r="I894" s="135" t="inlineStr">
        <is>
          <t>19.9</t>
        </is>
      </c>
      <c r="J894" s="135" t="inlineStr">
        <is>
          <t>1.819</t>
        </is>
      </c>
      <c r="K894" s="135" t="inlineStr">
        <is>
          <t>Bộ</t>
        </is>
      </c>
      <c r="L894" s="135" t="n"/>
      <c r="M894" s="135" t="n"/>
      <c r="N894" s="136" t="n"/>
      <c r="O894" s="136" t="n"/>
      <c r="P894" s="136" t="n"/>
      <c r="Q894" s="136" t="n"/>
      <c r="R894" s="136" t="n"/>
      <c r="S894" s="135" t="inlineStr">
        <is>
          <t>🟢 CÓ</t>
        </is>
      </c>
    </row>
    <row r="895">
      <c r="A895" s="134" t="inlineStr">
        <is>
          <t>NISSAN</t>
        </is>
      </c>
      <c r="B895" s="32" t="inlineStr">
        <is>
          <t>RD28/RD28-T</t>
        </is>
      </c>
      <c r="D895" s="32" t="inlineStr">
        <is>
          <t>R</t>
        </is>
      </c>
      <c r="E895" s="135" t="inlineStr">
        <is>
          <t>Miểng dên</t>
        </is>
      </c>
      <c r="F895" s="135" t="inlineStr">
        <is>
          <t>12111-V7200</t>
        </is>
      </c>
      <c r="G895" s="135" t="n"/>
      <c r="H895" s="135" t="inlineStr">
        <is>
          <t>53</t>
        </is>
      </c>
      <c r="I895" s="135" t="inlineStr">
        <is>
          <t>20.1</t>
        </is>
      </c>
      <c r="J895" s="135" t="inlineStr">
        <is>
          <t>1.498</t>
        </is>
      </c>
      <c r="K895" s="135" t="inlineStr">
        <is>
          <t>Bộ</t>
        </is>
      </c>
      <c r="L895" s="135" t="n"/>
      <c r="M895" s="135" t="n"/>
      <c r="N895" s="136" t="n"/>
      <c r="O895" s="136" t="n"/>
      <c r="P895" s="136" t="n"/>
      <c r="Q895" s="136" t="n"/>
      <c r="R895" s="136" t="n"/>
      <c r="S895" s="135" t="inlineStr">
        <is>
          <t>🟢 CÓ</t>
        </is>
      </c>
    </row>
    <row r="896">
      <c r="A896" s="134" t="inlineStr">
        <is>
          <t>NISSAN</t>
        </is>
      </c>
      <c r="B896" s="32" t="inlineStr">
        <is>
          <t>SR18/SR20</t>
        </is>
      </c>
      <c r="D896" s="32" t="inlineStr">
        <is>
          <t>M</t>
        </is>
      </c>
      <c r="E896" s="135" t="inlineStr">
        <is>
          <t>Miểng baze</t>
        </is>
      </c>
      <c r="F896" s="135" t="inlineStr">
        <is>
          <t>12207-60J00</t>
        </is>
      </c>
      <c r="G896" s="135" t="n"/>
      <c r="H896" s="135" t="inlineStr">
        <is>
          <t>59</t>
        </is>
      </c>
      <c r="I896" s="135" t="inlineStr">
        <is>
          <t>19</t>
        </is>
      </c>
      <c r="J896" s="135" t="inlineStr">
        <is>
          <t>1.99</t>
        </is>
      </c>
      <c r="K896" s="135" t="inlineStr">
        <is>
          <t>Bộ</t>
        </is>
      </c>
      <c r="L896" s="135" t="n"/>
      <c r="M896" s="135" t="n"/>
      <c r="N896" s="136" t="n"/>
      <c r="O896" s="136" t="n"/>
      <c r="P896" s="136" t="n"/>
      <c r="Q896" s="136" t="n"/>
      <c r="R896" s="136" t="n"/>
      <c r="S896" s="135" t="inlineStr">
        <is>
          <t>🟢 CÓ</t>
        </is>
      </c>
    </row>
    <row r="897">
      <c r="A897" s="134" t="inlineStr">
        <is>
          <t>NISSAN</t>
        </is>
      </c>
      <c r="B897" s="32" t="inlineStr">
        <is>
          <t>SR18/SR20</t>
        </is>
      </c>
      <c r="D897" s="32" t="inlineStr">
        <is>
          <t>R</t>
        </is>
      </c>
      <c r="E897" s="135" t="inlineStr">
        <is>
          <t>Miểng dên</t>
        </is>
      </c>
      <c r="F897" s="135" t="inlineStr">
        <is>
          <t>12111-60J00</t>
        </is>
      </c>
      <c r="G897" s="135" t="n"/>
      <c r="H897" s="135" t="inlineStr">
        <is>
          <t>51.013</t>
        </is>
      </c>
      <c r="I897" s="135" t="inlineStr">
        <is>
          <t>17.1</t>
        </is>
      </c>
      <c r="J897" s="135" t="inlineStr">
        <is>
          <t>1.503</t>
        </is>
      </c>
      <c r="K897" s="135" t="inlineStr">
        <is>
          <t>Bộ</t>
        </is>
      </c>
      <c r="L897" s="135" t="n"/>
      <c r="M897" s="135" t="n"/>
      <c r="N897" s="136" t="n"/>
      <c r="O897" s="136" t="n"/>
      <c r="P897" s="136" t="n"/>
      <c r="Q897" s="136" t="n"/>
      <c r="R897" s="136" t="n"/>
      <c r="S897" s="135" t="inlineStr">
        <is>
          <t>🟢 CÓ</t>
        </is>
      </c>
    </row>
    <row r="898">
      <c r="A898" s="134" t="inlineStr">
        <is>
          <t>NISSAN</t>
        </is>
      </c>
      <c r="B898" s="32" t="inlineStr">
        <is>
          <t>TB42</t>
        </is>
      </c>
      <c r="D898" s="32" t="inlineStr">
        <is>
          <t>M</t>
        </is>
      </c>
      <c r="E898" s="135" t="inlineStr">
        <is>
          <t>Miểng baze</t>
        </is>
      </c>
      <c r="F898" s="135" t="inlineStr">
        <is>
          <t>12207-03J00/10</t>
        </is>
      </c>
      <c r="G898" s="135" t="n"/>
      <c r="H898" s="135" t="inlineStr">
        <is>
          <t>75</t>
        </is>
      </c>
      <c r="I898" s="135" t="inlineStr">
        <is>
          <t>26</t>
        </is>
      </c>
      <c r="J898" s="135" t="inlineStr">
        <is>
          <t>2.007</t>
        </is>
      </c>
      <c r="K898" s="135" t="inlineStr">
        <is>
          <t>Bộ</t>
        </is>
      </c>
      <c r="L898" s="135" t="n"/>
      <c r="M898" s="135" t="n"/>
      <c r="N898" s="136" t="n"/>
      <c r="O898" s="136" t="n"/>
      <c r="P898" s="136" t="n"/>
      <c r="Q898" s="136" t="n"/>
      <c r="R898" s="136" t="n"/>
      <c r="S898" s="135" t="inlineStr">
        <is>
          <t>🟢 CÓ</t>
        </is>
      </c>
    </row>
    <row r="899">
      <c r="A899" s="134" t="inlineStr">
        <is>
          <t>NISSAN</t>
        </is>
      </c>
      <c r="B899" s="32" t="inlineStr">
        <is>
          <t>TB42</t>
        </is>
      </c>
      <c r="D899" s="32" t="inlineStr">
        <is>
          <t>R</t>
        </is>
      </c>
      <c r="E899" s="135" t="inlineStr">
        <is>
          <t>Miểng dên</t>
        </is>
      </c>
      <c r="F899" s="135" t="inlineStr">
        <is>
          <t>12111-03J00/10</t>
        </is>
      </c>
      <c r="G899" s="135" t="n"/>
      <c r="H899" s="135" t="inlineStr">
        <is>
          <t>60</t>
        </is>
      </c>
      <c r="I899" s="135" t="inlineStr">
        <is>
          <t>26.1</t>
        </is>
      </c>
      <c r="J899" s="135" t="inlineStr">
        <is>
          <t>1.517</t>
        </is>
      </c>
      <c r="K899" s="135" t="inlineStr">
        <is>
          <t>Bộ</t>
        </is>
      </c>
      <c r="L899" s="135" t="n"/>
      <c r="M899" s="135" t="n"/>
      <c r="N899" s="136" t="n"/>
      <c r="O899" s="136" t="n"/>
      <c r="P899" s="136" t="n"/>
      <c r="Q899" s="136" t="n"/>
      <c r="R899" s="136" t="n"/>
      <c r="S899" s="135" t="inlineStr">
        <is>
          <t>🟢 CÓ</t>
        </is>
      </c>
    </row>
    <row r="900">
      <c r="A900" s="134" t="inlineStr">
        <is>
          <t>NISSAN</t>
        </is>
      </c>
      <c r="B900" s="32" t="inlineStr">
        <is>
          <t>VG20</t>
        </is>
      </c>
      <c r="D900" s="32" t="inlineStr">
        <is>
          <t>M</t>
        </is>
      </c>
      <c r="E900" s="135" t="inlineStr">
        <is>
          <t>Miểng baze</t>
        </is>
      </c>
      <c r="F900" s="135" t="inlineStr">
        <is>
          <t>(F)12215-V5325</t>
        </is>
      </c>
      <c r="G900" s="135" t="n"/>
      <c r="H900" s="135" t="inlineStr">
        <is>
          <t>56.645</t>
        </is>
      </c>
      <c r="I900" s="135" t="inlineStr">
        <is>
          <t>25.6</t>
        </is>
      </c>
      <c r="J900" s="135" t="inlineStr">
        <is>
          <t>1.821</t>
        </is>
      </c>
      <c r="K900" s="135" t="inlineStr">
        <is>
          <t>Bộ</t>
        </is>
      </c>
      <c r="L900" s="135" t="n"/>
      <c r="M900" s="135" t="n"/>
      <c r="N900" s="136" t="n"/>
      <c r="O900" s="136" t="n"/>
      <c r="P900" s="136" t="n"/>
      <c r="Q900" s="136" t="n"/>
      <c r="R900" s="136" t="n"/>
      <c r="S900" s="135" t="inlineStr">
        <is>
          <t>🟢 CÓ</t>
        </is>
      </c>
    </row>
    <row r="901">
      <c r="A901" s="134" t="inlineStr">
        <is>
          <t>NISSAN</t>
        </is>
      </c>
      <c r="B901" s="32" t="inlineStr">
        <is>
          <t>VG20</t>
        </is>
      </c>
      <c r="D901" s="32" t="inlineStr">
        <is>
          <t>R</t>
        </is>
      </c>
      <c r="E901" s="135" t="inlineStr">
        <is>
          <t>Miểng dên</t>
        </is>
      </c>
      <c r="F901" s="135" t="inlineStr">
        <is>
          <t>12111-F6300</t>
        </is>
      </c>
      <c r="G901" s="135" t="n"/>
      <c r="H901" s="135" t="inlineStr">
        <is>
          <t>48</t>
        </is>
      </c>
      <c r="I901" s="135" t="inlineStr">
        <is>
          <t>15.1</t>
        </is>
      </c>
      <c r="J901" s="135" t="inlineStr">
        <is>
          <t>1.506</t>
        </is>
      </c>
      <c r="K901" s="135" t="inlineStr">
        <is>
          <t>Bộ</t>
        </is>
      </c>
      <c r="L901" s="135" t="n"/>
      <c r="M901" s="135" t="n"/>
      <c r="N901" s="136" t="n"/>
      <c r="O901" s="136" t="n"/>
      <c r="P901" s="136" t="n"/>
      <c r="Q901" s="136" t="n"/>
      <c r="R901" s="136" t="n"/>
      <c r="S901" s="135" t="inlineStr">
        <is>
          <t>🟢 CÓ</t>
        </is>
      </c>
    </row>
    <row r="902">
      <c r="A902" s="134" t="inlineStr">
        <is>
          <t>NISSAN</t>
        </is>
      </c>
      <c r="B902" s="32" t="inlineStr">
        <is>
          <t>VG20D</t>
        </is>
      </c>
      <c r="D902" s="32" t="inlineStr">
        <is>
          <t>M</t>
        </is>
      </c>
      <c r="E902" s="135" t="inlineStr">
        <is>
          <t>Miểng baze</t>
        </is>
      </c>
      <c r="F902" s="135" t="n"/>
      <c r="G902" s="135" t="n"/>
      <c r="H902" s="135" t="inlineStr">
        <is>
          <t>66.645</t>
        </is>
      </c>
      <c r="I902" s="135" t="inlineStr">
        <is>
          <t>22.6</t>
        </is>
      </c>
      <c r="J902" s="135" t="inlineStr">
        <is>
          <t>1.821</t>
        </is>
      </c>
      <c r="K902" s="135" t="inlineStr">
        <is>
          <t>Bộ</t>
        </is>
      </c>
      <c r="L902" s="135" t="n"/>
      <c r="M902" s="135" t="n"/>
      <c r="N902" s="136" t="n"/>
      <c r="O902" s="136" t="n"/>
      <c r="P902" s="136" t="n"/>
      <c r="Q902" s="136" t="n"/>
      <c r="R902" s="136" t="n"/>
      <c r="S902" s="135" t="inlineStr">
        <is>
          <t>🟢 CÓ</t>
        </is>
      </c>
    </row>
    <row r="903">
      <c r="A903" s="134" t="inlineStr">
        <is>
          <t>NISSAN</t>
        </is>
      </c>
      <c r="B903" s="32" t="inlineStr">
        <is>
          <t>VG20D</t>
        </is>
      </c>
      <c r="D903" s="32" t="inlineStr">
        <is>
          <t>R</t>
        </is>
      </c>
      <c r="E903" s="135" t="inlineStr">
        <is>
          <t>Miểng dên</t>
        </is>
      </c>
      <c r="F903" s="135" t="inlineStr">
        <is>
          <t>12111-16V00~2</t>
        </is>
      </c>
      <c r="G903" s="135" t="n"/>
      <c r="H903" s="135" t="inlineStr">
        <is>
          <t>48.013</t>
        </is>
      </c>
      <c r="I903" s="135" t="inlineStr">
        <is>
          <t>17.1</t>
        </is>
      </c>
      <c r="J903" s="135" t="inlineStr">
        <is>
          <t>1.508</t>
        </is>
      </c>
      <c r="K903" s="135" t="inlineStr">
        <is>
          <t>Bộ</t>
        </is>
      </c>
      <c r="L903" s="135" t="n"/>
      <c r="M903" s="135" t="n"/>
      <c r="N903" s="136" t="n"/>
      <c r="O903" s="136" t="n"/>
      <c r="P903" s="136" t="n"/>
      <c r="Q903" s="136" t="n"/>
      <c r="R903" s="136" t="n"/>
      <c r="S903" s="135" t="inlineStr">
        <is>
          <t>🟢 CÓ</t>
        </is>
      </c>
    </row>
    <row r="904">
      <c r="A904" s="134" t="inlineStr">
        <is>
          <t>NISSAN</t>
        </is>
      </c>
      <c r="B904" s="32" t="inlineStr">
        <is>
          <t>VG30/VG33</t>
        </is>
      </c>
      <c r="D904" s="32" t="inlineStr">
        <is>
          <t>M</t>
        </is>
      </c>
      <c r="E904" s="135" t="inlineStr">
        <is>
          <t>Miểng baze</t>
        </is>
      </c>
      <c r="F904" s="135" t="inlineStr">
        <is>
          <t>7322M</t>
        </is>
      </c>
      <c r="G904" s="135" t="n"/>
      <c r="H904" s="135" t="inlineStr">
        <is>
          <t>66.67</t>
        </is>
      </c>
      <c r="I904" s="135" t="inlineStr">
        <is>
          <t>22.6</t>
        </is>
      </c>
      <c r="J904" s="135" t="inlineStr">
        <is>
          <t>1.821</t>
        </is>
      </c>
      <c r="K904" s="135" t="inlineStr">
        <is>
          <t>Bộ</t>
        </is>
      </c>
      <c r="L904" s="135" t="n"/>
      <c r="M904" s="135" t="n"/>
      <c r="N904" s="136" t="n"/>
      <c r="O904" s="136" t="n"/>
      <c r="P904" s="136" t="n"/>
      <c r="Q904" s="136" t="n"/>
      <c r="R904" s="136" t="n"/>
      <c r="S904" s="135" t="inlineStr">
        <is>
          <t>🟢 CÓ</t>
        </is>
      </c>
    </row>
    <row r="905">
      <c r="A905" s="134" t="inlineStr">
        <is>
          <t>NISSAN</t>
        </is>
      </c>
      <c r="B905" s="32" t="inlineStr">
        <is>
          <t>VG30/VG33</t>
        </is>
      </c>
      <c r="D905" s="32" t="inlineStr">
        <is>
          <t>R</t>
        </is>
      </c>
      <c r="E905" s="135" t="inlineStr">
        <is>
          <t>Miểng dên</t>
        </is>
      </c>
      <c r="F905" s="135" t="inlineStr">
        <is>
          <t>6-1845CP</t>
        </is>
      </c>
      <c r="G905" s="135" t="n"/>
      <c r="H905" s="135" t="inlineStr">
        <is>
          <t>53.012</t>
        </is>
      </c>
      <c r="I905" s="135" t="inlineStr">
        <is>
          <t>17</t>
        </is>
      </c>
      <c r="J905" s="135" t="inlineStr">
        <is>
          <t>1.509</t>
        </is>
      </c>
      <c r="K905" s="135" t="inlineStr">
        <is>
          <t>Bộ</t>
        </is>
      </c>
      <c r="L905" s="135" t="n"/>
      <c r="M905" s="135" t="n"/>
      <c r="N905" s="136" t="n"/>
      <c r="O905" s="136" t="n"/>
      <c r="P905" s="136" t="n"/>
      <c r="Q905" s="136" t="n"/>
      <c r="R905" s="136" t="n"/>
      <c r="S905" s="135" t="inlineStr">
        <is>
          <t>🟢 CÓ</t>
        </is>
      </c>
    </row>
    <row r="906">
      <c r="A906" s="134" t="inlineStr">
        <is>
          <t>NISSAN</t>
        </is>
      </c>
      <c r="B906" s="32" t="inlineStr">
        <is>
          <t>VG30D</t>
        </is>
      </c>
      <c r="D906" s="32" t="inlineStr">
        <is>
          <t>M</t>
        </is>
      </c>
      <c r="E906" s="135" t="inlineStr">
        <is>
          <t>Miểng baze</t>
        </is>
      </c>
      <c r="F906" s="135" t="n"/>
      <c r="G906" s="135" t="n"/>
      <c r="H906" s="135" t="inlineStr">
        <is>
          <t>66.645</t>
        </is>
      </c>
      <c r="I906" s="135" t="inlineStr">
        <is>
          <t>22.6</t>
        </is>
      </c>
      <c r="J906" s="135" t="inlineStr">
        <is>
          <t>1.821</t>
        </is>
      </c>
      <c r="K906" s="135" t="inlineStr">
        <is>
          <t>Bộ</t>
        </is>
      </c>
      <c r="L906" s="135" t="n"/>
      <c r="M906" s="135" t="n"/>
      <c r="N906" s="136" t="n"/>
      <c r="O906" s="136" t="n"/>
      <c r="P906" s="136" t="n"/>
      <c r="Q906" s="136" t="n"/>
      <c r="R906" s="136" t="n"/>
      <c r="S906" s="135" t="inlineStr">
        <is>
          <t>🟢 CÓ</t>
        </is>
      </c>
    </row>
    <row r="907">
      <c r="A907" s="134" t="inlineStr">
        <is>
          <t>NISSAN</t>
        </is>
      </c>
      <c r="B907" s="32" t="inlineStr">
        <is>
          <t>VG30D</t>
        </is>
      </c>
      <c r="D907" s="32" t="inlineStr">
        <is>
          <t>R</t>
        </is>
      </c>
      <c r="E907" s="135" t="inlineStr">
        <is>
          <t>Miểng dên</t>
        </is>
      </c>
      <c r="F907" s="135" t="inlineStr">
        <is>
          <t>12111-31P00~3</t>
        </is>
      </c>
      <c r="G907" s="135" t="n"/>
      <c r="H907" s="135" t="inlineStr">
        <is>
          <t>53</t>
        </is>
      </c>
      <c r="I907" s="135" t="inlineStr">
        <is>
          <t>17.1</t>
        </is>
      </c>
      <c r="J907" s="135" t="inlineStr">
        <is>
          <t>1.506</t>
        </is>
      </c>
      <c r="K907" s="135" t="inlineStr">
        <is>
          <t>Bộ</t>
        </is>
      </c>
      <c r="L907" s="135" t="n"/>
      <c r="M907" s="135" t="n"/>
      <c r="N907" s="136" t="n"/>
      <c r="O907" s="136" t="n"/>
      <c r="P907" s="136" t="n"/>
      <c r="Q907" s="136" t="n"/>
      <c r="R907" s="136" t="n"/>
      <c r="S907" s="135" t="inlineStr">
        <is>
          <t>🟢 CÓ</t>
        </is>
      </c>
    </row>
    <row r="908">
      <c r="A908" s="134" t="inlineStr">
        <is>
          <t>NISSAN</t>
        </is>
      </c>
      <c r="B908" s="32" t="inlineStr">
        <is>
          <t>VH41/VH45</t>
        </is>
      </c>
      <c r="D908" s="32" t="inlineStr">
        <is>
          <t>M</t>
        </is>
      </c>
      <c r="E908" s="135" t="inlineStr">
        <is>
          <t>Miểng baze</t>
        </is>
      </c>
      <c r="F908" s="135" t="inlineStr">
        <is>
          <t>(F.R)12207-60U00</t>
        </is>
      </c>
      <c r="G908" s="135" t="n"/>
      <c r="H908" s="135" t="inlineStr">
        <is>
          <t>68.968</t>
        </is>
      </c>
      <c r="I908" s="135" t="inlineStr">
        <is>
          <t>20</t>
        </is>
      </c>
      <c r="J908" s="135" t="inlineStr">
        <is>
          <t>2.496</t>
        </is>
      </c>
      <c r="K908" s="135" t="inlineStr">
        <is>
          <t>Bộ</t>
        </is>
      </c>
      <c r="L908" s="135" t="n"/>
      <c r="M908" s="135" t="n"/>
      <c r="N908" s="136" t="n"/>
      <c r="O908" s="136" t="n"/>
      <c r="P908" s="136" t="n"/>
      <c r="Q908" s="136" t="n"/>
      <c r="R908" s="136" t="n"/>
      <c r="S908" s="135" t="inlineStr">
        <is>
          <t>🟢 CÓ</t>
        </is>
      </c>
    </row>
    <row r="909">
      <c r="A909" s="134" t="inlineStr">
        <is>
          <t>NISSAN</t>
        </is>
      </c>
      <c r="B909" s="32" t="inlineStr">
        <is>
          <t>VH41/VH45</t>
        </is>
      </c>
      <c r="D909" s="32" t="inlineStr">
        <is>
          <t>R</t>
        </is>
      </c>
      <c r="E909" s="135" t="inlineStr">
        <is>
          <t>Miểng dên</t>
        </is>
      </c>
      <c r="F909" s="135" t="inlineStr">
        <is>
          <t>12111-60U00</t>
        </is>
      </c>
      <c r="G909" s="135" t="n"/>
      <c r="H909" s="135" t="inlineStr">
        <is>
          <t>55.013</t>
        </is>
      </c>
      <c r="I909" s="135" t="inlineStr">
        <is>
          <t>18.2</t>
        </is>
      </c>
      <c r="J909" s="135" t="inlineStr">
        <is>
          <t>1.509</t>
        </is>
      </c>
      <c r="K909" s="135" t="inlineStr">
        <is>
          <t>Bộ</t>
        </is>
      </c>
      <c r="L909" s="135" t="n"/>
      <c r="M909" s="135" t="n"/>
      <c r="N909" s="136" t="n"/>
      <c r="O909" s="136" t="n"/>
      <c r="P909" s="136" t="n"/>
      <c r="Q909" s="136" t="n"/>
      <c r="R909" s="136" t="n"/>
      <c r="S909" s="135" t="inlineStr">
        <is>
          <t>🟢 CÓ</t>
        </is>
      </c>
    </row>
    <row r="910">
      <c r="A910" s="134" t="inlineStr">
        <is>
          <t>NISSAN</t>
        </is>
      </c>
      <c r="B910" s="32" t="inlineStr">
        <is>
          <t>VK56DE</t>
        </is>
      </c>
      <c r="D910" s="32" t="inlineStr">
        <is>
          <t>M</t>
        </is>
      </c>
      <c r="E910" s="135" t="inlineStr">
        <is>
          <t>Miểng baze</t>
        </is>
      </c>
      <c r="F910" s="135" t="inlineStr">
        <is>
          <t>MS-1231GP</t>
        </is>
      </c>
      <c r="G910" s="135" t="n"/>
      <c r="H910" s="135" t="inlineStr">
        <is>
          <t>68.968</t>
        </is>
      </c>
      <c r="I910" s="135" t="inlineStr">
        <is>
          <t>20.1</t>
        </is>
      </c>
      <c r="J910" s="135" t="inlineStr">
        <is>
          <t>2.51</t>
        </is>
      </c>
      <c r="K910" s="135" t="inlineStr">
        <is>
          <t>Bộ</t>
        </is>
      </c>
      <c r="L910" s="135" t="n"/>
      <c r="M910" s="135" t="n"/>
      <c r="N910" s="136" t="n"/>
      <c r="O910" s="136" t="n"/>
      <c r="P910" s="136" t="n"/>
      <c r="Q910" s="136" t="n"/>
      <c r="R910" s="136" t="n"/>
      <c r="S910" s="135" t="inlineStr">
        <is>
          <t>🟢 CÓ</t>
        </is>
      </c>
    </row>
    <row r="911">
      <c r="A911" s="134" t="inlineStr">
        <is>
          <t>NISSAN</t>
        </is>
      </c>
      <c r="B911" s="32" t="inlineStr">
        <is>
          <t>VK56DE</t>
        </is>
      </c>
      <c r="D911" s="32" t="inlineStr">
        <is>
          <t>R</t>
        </is>
      </c>
      <c r="E911" s="135" t="inlineStr">
        <is>
          <t>Miểng dên</t>
        </is>
      </c>
      <c r="F911" s="135" t="inlineStr">
        <is>
          <t>CB-1231GP</t>
        </is>
      </c>
      <c r="G911" s="135" t="n"/>
      <c r="H911" s="135" t="inlineStr">
        <is>
          <t>57.02</t>
        </is>
      </c>
      <c r="I911" s="135" t="inlineStr">
        <is>
          <t>18.2</t>
        </is>
      </c>
      <c r="J911" s="135" t="inlineStr">
        <is>
          <t>1.5</t>
        </is>
      </c>
      <c r="K911" s="135" t="inlineStr">
        <is>
          <t>Bộ</t>
        </is>
      </c>
      <c r="L911" s="135" t="n"/>
      <c r="M911" s="135" t="n"/>
      <c r="N911" s="136" t="n"/>
      <c r="O911" s="136" t="n"/>
      <c r="P911" s="136" t="n"/>
      <c r="Q911" s="136" t="n"/>
      <c r="R911" s="136" t="n"/>
      <c r="S911" s="135" t="inlineStr">
        <is>
          <t>🟢 CÓ</t>
        </is>
      </c>
    </row>
    <row r="912">
      <c r="A912" s="134" t="inlineStr">
        <is>
          <t>NISSAN</t>
        </is>
      </c>
      <c r="B912" s="32" t="inlineStr">
        <is>
          <t>VQ20DE/VQ25DD/DE/VQ30DD/VQ30DET</t>
        </is>
      </c>
      <c r="D912" s="32" t="inlineStr">
        <is>
          <t>M</t>
        </is>
      </c>
      <c r="E912" s="135" t="inlineStr">
        <is>
          <t>Miểng baze</t>
        </is>
      </c>
      <c r="F912" s="135" t="inlineStr">
        <is>
          <t>12207-31U00</t>
        </is>
      </c>
      <c r="G912" s="135" t="n"/>
      <c r="H912" s="135" t="inlineStr">
        <is>
          <t>63.993</t>
        </is>
      </c>
      <c r="I912" s="135" t="inlineStr">
        <is>
          <t>20.1</t>
        </is>
      </c>
      <c r="J912" s="135" t="inlineStr">
        <is>
          <t>2.009</t>
        </is>
      </c>
      <c r="K912" s="135" t="inlineStr">
        <is>
          <t>Bộ</t>
        </is>
      </c>
      <c r="L912" s="135" t="n"/>
      <c r="M912" s="135" t="n"/>
      <c r="N912" s="136" t="n"/>
      <c r="O912" s="136" t="n"/>
      <c r="P912" s="136" t="n"/>
      <c r="Q912" s="136" t="n"/>
      <c r="R912" s="136" t="n"/>
      <c r="S912" s="135" t="inlineStr">
        <is>
          <t>🟢 CÓ</t>
        </is>
      </c>
    </row>
    <row r="913">
      <c r="A913" s="134" t="inlineStr">
        <is>
          <t>NISSAN</t>
        </is>
      </c>
      <c r="B913" s="32" t="inlineStr">
        <is>
          <t>VQ20DE/VQ25DD/DE/VQ30DD/VQ30DET</t>
        </is>
      </c>
      <c r="D913" s="32" t="inlineStr">
        <is>
          <t>R</t>
        </is>
      </c>
      <c r="E913" s="135" t="inlineStr">
        <is>
          <t>Miểng dên</t>
        </is>
      </c>
      <c r="F913" s="135" t="inlineStr">
        <is>
          <t>12111-31U10</t>
        </is>
      </c>
      <c r="G913" s="135" t="n"/>
      <c r="H913" s="135" t="inlineStr">
        <is>
          <t>48</t>
        </is>
      </c>
      <c r="I913" s="135" t="inlineStr">
        <is>
          <t>17.13</t>
        </is>
      </c>
      <c r="J913" s="135" t="inlineStr">
        <is>
          <t>1.509</t>
        </is>
      </c>
      <c r="K913" s="135" t="inlineStr">
        <is>
          <t>Bộ</t>
        </is>
      </c>
      <c r="L913" s="135" t="n"/>
      <c r="M913" s="135" t="n"/>
      <c r="N913" s="136" t="n"/>
      <c r="O913" s="136" t="n"/>
      <c r="P913" s="136" t="n"/>
      <c r="Q913" s="136" t="n"/>
      <c r="R913" s="136" t="n"/>
      <c r="S913" s="135" t="inlineStr">
        <is>
          <t>🟢 CÓ</t>
        </is>
      </c>
    </row>
    <row r="914">
      <c r="A914" s="134" t="inlineStr">
        <is>
          <t>NISSAN</t>
        </is>
      </c>
      <c r="B914" s="32" t="inlineStr">
        <is>
          <t>VQ35</t>
        </is>
      </c>
      <c r="D914" s="32" t="inlineStr">
        <is>
          <t>M</t>
        </is>
      </c>
      <c r="E914" s="135" t="inlineStr">
        <is>
          <t>Miểng baze</t>
        </is>
      </c>
      <c r="F914" s="135" t="inlineStr">
        <is>
          <t>12207-31U00</t>
        </is>
      </c>
      <c r="G914" s="135" t="n"/>
      <c r="H914" s="135" t="inlineStr">
        <is>
          <t>63.993</t>
        </is>
      </c>
      <c r="I914" s="135" t="inlineStr">
        <is>
          <t>20.1</t>
        </is>
      </c>
      <c r="J914" s="135" t="inlineStr">
        <is>
          <t>2.009</t>
        </is>
      </c>
      <c r="K914" s="135" t="inlineStr">
        <is>
          <t>Bộ</t>
        </is>
      </c>
      <c r="L914" s="135" t="n"/>
      <c r="M914" s="135" t="n"/>
      <c r="N914" s="136" t="n"/>
      <c r="O914" s="136" t="n"/>
      <c r="P914" s="136" t="n"/>
      <c r="Q914" s="136" t="n"/>
      <c r="R914" s="136" t="n"/>
      <c r="S914" s="135" t="inlineStr">
        <is>
          <t>🟢 CÓ</t>
        </is>
      </c>
    </row>
    <row r="915">
      <c r="A915" s="134" t="inlineStr">
        <is>
          <t>NISSAN</t>
        </is>
      </c>
      <c r="B915" s="32" t="inlineStr">
        <is>
          <t>VQ35</t>
        </is>
      </c>
      <c r="D915" s="32" t="inlineStr">
        <is>
          <t>R</t>
        </is>
      </c>
      <c r="E915" s="135" t="inlineStr">
        <is>
          <t>Miểng dên</t>
        </is>
      </c>
      <c r="F915" s="135" t="inlineStr">
        <is>
          <t>12111-4W000</t>
        </is>
      </c>
      <c r="G915" s="135" t="n"/>
      <c r="H915" s="135" t="inlineStr">
        <is>
          <t>55</t>
        </is>
      </c>
      <c r="I915" s="135" t="inlineStr">
        <is>
          <t>17.1</t>
        </is>
      </c>
      <c r="J915" s="135" t="inlineStr">
        <is>
          <t>1.505</t>
        </is>
      </c>
      <c r="K915" s="135" t="inlineStr">
        <is>
          <t>Bộ</t>
        </is>
      </c>
      <c r="L915" s="135" t="n"/>
      <c r="M915" s="135" t="n"/>
      <c r="N915" s="136" t="n"/>
      <c r="O915" s="136" t="n"/>
      <c r="P915" s="136" t="n"/>
      <c r="Q915" s="136" t="n"/>
      <c r="R915" s="136" t="n"/>
      <c r="S915" s="135" t="inlineStr">
        <is>
          <t>🟢 CÓ</t>
        </is>
      </c>
    </row>
    <row r="916">
      <c r="A916" s="134" t="inlineStr">
        <is>
          <t>NISSAN</t>
        </is>
      </c>
      <c r="B916" s="32" t="inlineStr">
        <is>
          <t>VQ35HR/VQ37VHR</t>
        </is>
      </c>
      <c r="D916" s="32" t="inlineStr">
        <is>
          <t>M</t>
        </is>
      </c>
      <c r="E916" s="135" t="inlineStr">
        <is>
          <t>Miểng baze</t>
        </is>
      </c>
      <c r="F916" s="135" t="n"/>
      <c r="G916" s="135" t="n"/>
      <c r="H916" s="135" t="inlineStr">
        <is>
          <t>70.018</t>
        </is>
      </c>
      <c r="I916" s="135" t="inlineStr">
        <is>
          <t>20.1</t>
        </is>
      </c>
      <c r="J916" s="135" t="inlineStr">
        <is>
          <t>2.515</t>
        </is>
      </c>
      <c r="K916" s="135" t="inlineStr">
        <is>
          <t>Bộ</t>
        </is>
      </c>
      <c r="L916" s="135" t="n"/>
      <c r="M916" s="135" t="n"/>
      <c r="N916" s="136" t="n"/>
      <c r="O916" s="136" t="n"/>
      <c r="P916" s="136" t="n"/>
      <c r="Q916" s="136" t="n"/>
      <c r="R916" s="136" t="n"/>
      <c r="S916" s="135" t="inlineStr">
        <is>
          <t>🟢 CÓ</t>
        </is>
      </c>
    </row>
    <row r="917">
      <c r="A917" s="134" t="inlineStr">
        <is>
          <t>NISSAN</t>
        </is>
      </c>
      <c r="B917" s="32" t="inlineStr">
        <is>
          <t>VQ35HR/VQ37VHR</t>
        </is>
      </c>
      <c r="D917" s="32" t="inlineStr">
        <is>
          <t>R</t>
        </is>
      </c>
      <c r="E917" s="135" t="inlineStr">
        <is>
          <t>Miểng dên</t>
        </is>
      </c>
      <c r="F917" s="135" t="inlineStr">
        <is>
          <t>12111-JK20A</t>
        </is>
      </c>
      <c r="G917" s="135" t="n"/>
      <c r="H917" s="135" t="inlineStr">
        <is>
          <t>57.023</t>
        </is>
      </c>
      <c r="I917" s="135" t="inlineStr">
        <is>
          <t>17.1</t>
        </is>
      </c>
      <c r="J917" s="135" t="inlineStr">
        <is>
          <t>1.51</t>
        </is>
      </c>
      <c r="K917" s="135" t="inlineStr">
        <is>
          <t>Bộ</t>
        </is>
      </c>
      <c r="L917" s="135" t="n"/>
      <c r="M917" s="135" t="n"/>
      <c r="N917" s="136" t="n"/>
      <c r="O917" s="136" t="n"/>
      <c r="P917" s="136" t="n"/>
      <c r="Q917" s="136" t="n"/>
      <c r="R917" s="136" t="n"/>
      <c r="S917" s="135" t="inlineStr">
        <is>
          <t>🟢 CÓ</t>
        </is>
      </c>
    </row>
    <row r="918">
      <c r="A918" s="134" t="inlineStr">
        <is>
          <t>NISSAN</t>
        </is>
      </c>
      <c r="B918" s="32" t="inlineStr">
        <is>
          <t>VQ40DE</t>
        </is>
      </c>
      <c r="D918" s="32" t="inlineStr">
        <is>
          <t>M</t>
        </is>
      </c>
      <c r="E918" s="135" t="inlineStr">
        <is>
          <t>Miểng baze</t>
        </is>
      </c>
      <c r="F918" s="135" t="inlineStr">
        <is>
          <t>12207-EA200</t>
        </is>
      </c>
      <c r="G918" s="135" t="n"/>
      <c r="H918" s="135" t="inlineStr">
        <is>
          <t>74.993</t>
        </is>
      </c>
      <c r="I918" s="135" t="inlineStr">
        <is>
          <t>20.1</t>
        </is>
      </c>
      <c r="J918" s="135" t="inlineStr">
        <is>
          <t>2.506</t>
        </is>
      </c>
      <c r="K918" s="135" t="inlineStr">
        <is>
          <t>Bộ</t>
        </is>
      </c>
      <c r="L918" s="135" t="n"/>
      <c r="M918" s="135" t="n"/>
      <c r="N918" s="136" t="n"/>
      <c r="O918" s="136" t="n"/>
      <c r="P918" s="136" t="n"/>
      <c r="Q918" s="136" t="n"/>
      <c r="R918" s="136" t="n"/>
      <c r="S918" s="135" t="inlineStr">
        <is>
          <t>🟢 CÓ</t>
        </is>
      </c>
    </row>
    <row r="919">
      <c r="A919" s="134" t="inlineStr">
        <is>
          <t>NISSAN</t>
        </is>
      </c>
      <c r="B919" s="32" t="inlineStr">
        <is>
          <t>VQ40DE</t>
        </is>
      </c>
      <c r="D919" s="32" t="inlineStr">
        <is>
          <t>R</t>
        </is>
      </c>
      <c r="E919" s="135" t="inlineStr">
        <is>
          <t>Miểng dên</t>
        </is>
      </c>
      <c r="F919" s="135" t="inlineStr">
        <is>
          <t>12111-EA200</t>
        </is>
      </c>
      <c r="G919" s="135" t="n"/>
      <c r="H919" s="135" t="inlineStr">
        <is>
          <t>57</t>
        </is>
      </c>
      <c r="I919" s="135" t="inlineStr">
        <is>
          <t>17.1</t>
        </is>
      </c>
      <c r="J919" s="135" t="inlineStr">
        <is>
          <t>1.509</t>
        </is>
      </c>
      <c r="K919" s="135" t="inlineStr">
        <is>
          <t>Bộ</t>
        </is>
      </c>
      <c r="L919" s="135" t="n"/>
      <c r="M919" s="135" t="n"/>
      <c r="N919" s="136" t="n"/>
      <c r="O919" s="136" t="n"/>
      <c r="P919" s="136" t="n"/>
      <c r="Q919" s="136" t="n"/>
      <c r="R919" s="136" t="n"/>
      <c r="S919" s="135" t="inlineStr">
        <is>
          <t>🟢 CÓ</t>
        </is>
      </c>
    </row>
    <row r="920">
      <c r="A920" s="134" t="inlineStr">
        <is>
          <t>NISSAN</t>
        </is>
      </c>
      <c r="B920" s="32" t="inlineStr">
        <is>
          <t>VR38DETT</t>
        </is>
      </c>
      <c r="D920" s="32" t="inlineStr">
        <is>
          <t>M</t>
        </is>
      </c>
      <c r="E920" s="135" t="inlineStr">
        <is>
          <t>Miểng baze</t>
        </is>
      </c>
      <c r="F920" s="135" t="n"/>
      <c r="G920" s="135" t="n"/>
      <c r="H920" s="135" t="inlineStr">
        <is>
          <t>70.018</t>
        </is>
      </c>
      <c r="I920" s="135" t="inlineStr">
        <is>
          <t>20.1</t>
        </is>
      </c>
      <c r="J920" s="135" t="inlineStr">
        <is>
          <t>2.515</t>
        </is>
      </c>
      <c r="K920" s="135" t="inlineStr">
        <is>
          <t>Bộ</t>
        </is>
      </c>
      <c r="L920" s="135" t="n"/>
      <c r="M920" s="135" t="n"/>
      <c r="N920" s="136" t="n"/>
      <c r="O920" s="136" t="n"/>
      <c r="P920" s="136" t="n"/>
      <c r="Q920" s="136" t="n"/>
      <c r="R920" s="136" t="n"/>
      <c r="S920" s="135" t="inlineStr">
        <is>
          <t>🟢 CÓ</t>
        </is>
      </c>
    </row>
    <row r="921">
      <c r="A921" s="134" t="inlineStr">
        <is>
          <t>NISSAN</t>
        </is>
      </c>
      <c r="B921" s="32" t="inlineStr">
        <is>
          <t>YD22/YD25D</t>
        </is>
      </c>
      <c r="D921" s="32" t="inlineStr">
        <is>
          <t>M</t>
        </is>
      </c>
      <c r="E921" s="135" t="inlineStr">
        <is>
          <t>Miểng baze</t>
        </is>
      </c>
      <c r="F921" s="135" t="inlineStr">
        <is>
          <t>12207-ES60A</t>
        </is>
      </c>
      <c r="G921" s="135" t="n"/>
      <c r="H921" s="135" t="inlineStr">
        <is>
          <t>66.67</t>
        </is>
      </c>
      <c r="I921" s="135" t="inlineStr">
        <is>
          <t>20</t>
        </is>
      </c>
      <c r="J921" s="135" t="inlineStr">
        <is>
          <t>1.825</t>
        </is>
      </c>
      <c r="K921" s="135" t="inlineStr">
        <is>
          <t>Bộ</t>
        </is>
      </c>
      <c r="L921" s="135" t="n"/>
      <c r="M921" s="135" t="n"/>
      <c r="N921" s="136" t="n"/>
      <c r="O921" s="136" t="n"/>
      <c r="P921" s="136" t="n"/>
      <c r="Q921" s="136" t="n"/>
      <c r="R921" s="136" t="n"/>
      <c r="S921" s="135" t="inlineStr">
        <is>
          <t>🟢 CÓ</t>
        </is>
      </c>
    </row>
    <row r="922">
      <c r="A922" s="134" t="inlineStr">
        <is>
          <t>NISSAN</t>
        </is>
      </c>
      <c r="B922" s="32" t="inlineStr">
        <is>
          <t>YD22/YD25D</t>
        </is>
      </c>
      <c r="D922" s="32" t="inlineStr">
        <is>
          <t>R</t>
        </is>
      </c>
      <c r="E922" s="135" t="inlineStr">
        <is>
          <t>Miểng dên</t>
        </is>
      </c>
      <c r="F922" s="135" t="inlineStr">
        <is>
          <t>12111-ES60A</t>
        </is>
      </c>
      <c r="G922" s="135" t="n"/>
      <c r="H922" s="135" t="inlineStr">
        <is>
          <t>55</t>
        </is>
      </c>
      <c r="I922" s="135" t="inlineStr">
        <is>
          <t>23</t>
        </is>
      </c>
      <c r="J922" s="135" t="inlineStr">
        <is>
          <t>1.5</t>
        </is>
      </c>
      <c r="K922" s="135" t="inlineStr">
        <is>
          <t>Bộ</t>
        </is>
      </c>
      <c r="L922" s="135" t="n"/>
      <c r="M922" s="135" t="n"/>
      <c r="N922" s="136" t="n"/>
      <c r="O922" s="136" t="n"/>
      <c r="P922" s="136" t="n"/>
      <c r="Q922" s="136" t="n"/>
      <c r="R922" s="136" t="n"/>
      <c r="S922" s="135" t="inlineStr">
        <is>
          <t>🟢 CÓ</t>
        </is>
      </c>
    </row>
    <row r="923">
      <c r="A923" s="134" t="inlineStr">
        <is>
          <t>NISSAN</t>
        </is>
      </c>
      <c r="B923" s="32" t="inlineStr">
        <is>
          <t>Z16/Z18</t>
        </is>
      </c>
      <c r="D923" s="32" t="inlineStr">
        <is>
          <t>M</t>
        </is>
      </c>
      <c r="E923" s="135" t="inlineStr">
        <is>
          <t>Miểng baze</t>
        </is>
      </c>
      <c r="F923" s="135" t="inlineStr">
        <is>
          <t>12207-W3400</t>
        </is>
      </c>
      <c r="G923" s="135" t="n"/>
      <c r="H923" s="135" t="inlineStr">
        <is>
          <t>58.66</t>
        </is>
      </c>
      <c r="I923" s="135" t="inlineStr">
        <is>
          <t>26.13</t>
        </is>
      </c>
      <c r="J923" s="135" t="inlineStr">
        <is>
          <t>1.835</t>
        </is>
      </c>
      <c r="K923" s="135" t="inlineStr">
        <is>
          <t>Bộ</t>
        </is>
      </c>
      <c r="L923" s="135" t="n"/>
      <c r="M923" s="135" t="n"/>
      <c r="N923" s="136" t="n"/>
      <c r="O923" s="136" t="n"/>
      <c r="P923" s="136" t="n"/>
      <c r="Q923" s="136" t="n"/>
      <c r="R923" s="136" t="n"/>
      <c r="S923" s="135" t="inlineStr">
        <is>
          <t>🟢 CÓ</t>
        </is>
      </c>
    </row>
    <row r="924">
      <c r="A924" s="134" t="inlineStr">
        <is>
          <t>NISSAN</t>
        </is>
      </c>
      <c r="B924" s="32" t="inlineStr">
        <is>
          <t>Z16/Z18</t>
        </is>
      </c>
      <c r="D924" s="32" t="inlineStr">
        <is>
          <t>R</t>
        </is>
      </c>
      <c r="E924" s="135" t="inlineStr">
        <is>
          <t>Miểng dên</t>
        </is>
      </c>
      <c r="F924" s="135" t="inlineStr">
        <is>
          <t>12111-R2200/1</t>
        </is>
      </c>
      <c r="G924" s="135" t="n"/>
      <c r="H924" s="135" t="inlineStr">
        <is>
          <t>53</t>
        </is>
      </c>
      <c r="I924" s="135" t="inlineStr">
        <is>
          <t>22.1</t>
        </is>
      </c>
      <c r="J924" s="135" t="inlineStr">
        <is>
          <t>1.506</t>
        </is>
      </c>
      <c r="K924" s="135" t="inlineStr">
        <is>
          <t>Bộ</t>
        </is>
      </c>
      <c r="L924" s="135" t="n"/>
      <c r="M924" s="135" t="n"/>
      <c r="N924" s="136" t="n"/>
      <c r="O924" s="136" t="n"/>
      <c r="P924" s="136" t="n"/>
      <c r="Q924" s="136" t="n"/>
      <c r="R924" s="136" t="n"/>
      <c r="S924" s="135" t="inlineStr">
        <is>
          <t>🟢 CÓ</t>
        </is>
      </c>
    </row>
    <row r="925">
      <c r="A925" s="134" t="inlineStr">
        <is>
          <t>NISSAN</t>
        </is>
      </c>
      <c r="B925" s="32" t="inlineStr">
        <is>
          <t>Z20/Z22/Z24</t>
        </is>
      </c>
      <c r="D925" s="32" t="inlineStr">
        <is>
          <t>M</t>
        </is>
      </c>
      <c r="E925" s="135" t="inlineStr">
        <is>
          <t>Miểng baze</t>
        </is>
      </c>
      <c r="F925" s="135" t="inlineStr">
        <is>
          <t>12207-U6000</t>
        </is>
      </c>
      <c r="G925" s="135" t="n"/>
      <c r="H925" s="135" t="inlineStr">
        <is>
          <t>58.66</t>
        </is>
      </c>
      <c r="I925" s="135" t="inlineStr">
        <is>
          <t>26.13</t>
        </is>
      </c>
      <c r="J925" s="135" t="inlineStr">
        <is>
          <t>1.835</t>
        </is>
      </c>
      <c r="K925" s="135" t="inlineStr">
        <is>
          <t>Bộ</t>
        </is>
      </c>
      <c r="L925" s="135" t="n"/>
      <c r="M925" s="135" t="n"/>
      <c r="N925" s="136" t="n"/>
      <c r="O925" s="136" t="n"/>
      <c r="P925" s="136" t="n"/>
      <c r="Q925" s="136" t="n"/>
      <c r="R925" s="136" t="n"/>
      <c r="S925" s="135" t="inlineStr">
        <is>
          <t>🟢 CÓ</t>
        </is>
      </c>
    </row>
    <row r="926">
      <c r="A926" s="134" t="inlineStr">
        <is>
          <t>NISSAN</t>
        </is>
      </c>
      <c r="B926" s="32" t="inlineStr">
        <is>
          <t>Z20/Z22/Z24</t>
        </is>
      </c>
      <c r="D926" s="32" t="inlineStr">
        <is>
          <t>R</t>
        </is>
      </c>
      <c r="E926" s="135" t="inlineStr">
        <is>
          <t>Miểng dên</t>
        </is>
      </c>
      <c r="F926" s="135" t="inlineStr">
        <is>
          <t>12111-R2200/1</t>
        </is>
      </c>
      <c r="G926" s="135" t="n"/>
      <c r="H926" s="135" t="inlineStr">
        <is>
          <t>53</t>
        </is>
      </c>
      <c r="I926" s="135" t="inlineStr">
        <is>
          <t>22.1</t>
        </is>
      </c>
      <c r="J926" s="135" t="inlineStr">
        <is>
          <t>1.506</t>
        </is>
      </c>
      <c r="K926" s="135" t="inlineStr">
        <is>
          <t>Bộ</t>
        </is>
      </c>
      <c r="L926" s="135" t="n"/>
      <c r="M926" s="135" t="n"/>
      <c r="N926" s="136" t="n"/>
      <c r="O926" s="136" t="n"/>
      <c r="P926" s="136" t="n"/>
      <c r="Q926" s="136" t="n"/>
      <c r="R926" s="136" t="n"/>
      <c r="S926" s="135" t="inlineStr">
        <is>
          <t>🟢 CÓ</t>
        </is>
      </c>
    </row>
    <row r="927">
      <c r="A927" s="137" t="inlineStr">
        <is>
          <t>◆ TOYOTA (200 sản phẩm)</t>
        </is>
      </c>
      <c r="B927" s="138" t="n"/>
      <c r="D927" s="138" t="n"/>
      <c r="E927" s="138" t="n"/>
      <c r="F927" s="138" t="n"/>
      <c r="G927" s="138" t="n"/>
      <c r="H927" s="138" t="n"/>
      <c r="I927" s="138" t="n"/>
      <c r="J927" s="138" t="n"/>
      <c r="K927" s="138" t="n"/>
      <c r="L927" s="138" t="n"/>
      <c r="M927" s="138" t="n"/>
      <c r="N927" s="138" t="n"/>
      <c r="O927" s="138" t="n"/>
      <c r="P927" s="138" t="n"/>
      <c r="Q927" s="138" t="n"/>
      <c r="R927" s="138" t="n"/>
      <c r="S927" s="138" t="n"/>
    </row>
    <row r="928">
      <c r="A928" s="134" t="inlineStr">
        <is>
          <t>TOYOTA</t>
        </is>
      </c>
      <c r="B928" s="32" t="inlineStr">
        <is>
          <t>11B/13B</t>
        </is>
      </c>
      <c r="C928" t="inlineStr">
        <is>
          <t>102</t>
        </is>
      </c>
      <c r="D928" s="32" t="inlineStr">
        <is>
          <t>M</t>
        </is>
      </c>
      <c r="E928" s="135" t="inlineStr">
        <is>
          <t>Miểng baze</t>
        </is>
      </c>
      <c r="F928" s="135" t="inlineStr">
        <is>
          <t>11701-56010</t>
        </is>
      </c>
      <c r="G928" s="135" t="n"/>
      <c r="H928" s="135" t="inlineStr">
        <is>
          <t>75</t>
        </is>
      </c>
      <c r="I928" s="135" t="inlineStr">
        <is>
          <t>26.9</t>
        </is>
      </c>
      <c r="J928" s="135" t="inlineStr">
        <is>
          <t>2.485</t>
        </is>
      </c>
      <c r="K928" s="135" t="inlineStr">
        <is>
          <t>Bộ</t>
        </is>
      </c>
      <c r="L928" s="135" t="n"/>
      <c r="M928" s="135" t="n"/>
      <c r="N928" s="136" t="n"/>
      <c r="O928" s="136" t="n"/>
      <c r="P928" s="136" t="n"/>
      <c r="Q928" s="136" t="n"/>
      <c r="R928" s="136" t="n"/>
      <c r="S928" s="135" t="inlineStr">
        <is>
          <t>🟢 CÓ</t>
        </is>
      </c>
    </row>
    <row r="929">
      <c r="A929" s="134" t="inlineStr">
        <is>
          <t>TOYOTA</t>
        </is>
      </c>
      <c r="B929" s="32" t="inlineStr">
        <is>
          <t>11B/13B</t>
        </is>
      </c>
      <c r="C929" t="inlineStr">
        <is>
          <t>102</t>
        </is>
      </c>
      <c r="D929" s="32" t="inlineStr">
        <is>
          <t>R</t>
        </is>
      </c>
      <c r="E929" s="135" t="inlineStr">
        <is>
          <t>Miểng dên</t>
        </is>
      </c>
      <c r="F929" s="135" t="inlineStr">
        <is>
          <t>13041-58010</t>
        </is>
      </c>
      <c r="G929" s="135" t="n"/>
      <c r="H929" s="135" t="inlineStr">
        <is>
          <t>64</t>
        </is>
      </c>
      <c r="I929" s="135" t="inlineStr">
        <is>
          <t>30</t>
        </is>
      </c>
      <c r="J929" s="135" t="inlineStr">
        <is>
          <t>1.485</t>
        </is>
      </c>
      <c r="K929" s="135" t="inlineStr">
        <is>
          <t>Bộ</t>
        </is>
      </c>
      <c r="L929" s="135" t="n"/>
      <c r="M929" s="135" t="n"/>
      <c r="N929" s="136" t="n"/>
      <c r="O929" s="136" t="n"/>
      <c r="P929" s="136" t="n"/>
      <c r="Q929" s="136" t="n"/>
      <c r="R929" s="136" t="n"/>
      <c r="S929" s="135" t="inlineStr">
        <is>
          <t>🟢 CÓ</t>
        </is>
      </c>
    </row>
    <row r="930">
      <c r="A930" s="134" t="inlineStr">
        <is>
          <t>TOYOTA</t>
        </is>
      </c>
      <c r="B930" s="32" t="inlineStr">
        <is>
          <t>11Z</t>
        </is>
      </c>
      <c r="C930" t="inlineStr">
        <is>
          <t>96</t>
        </is>
      </c>
      <c r="D930" s="32" t="inlineStr">
        <is>
          <t>M</t>
        </is>
      </c>
      <c r="E930" s="135" t="inlineStr">
        <is>
          <t>Miểng baze</t>
        </is>
      </c>
      <c r="F930" s="135" t="inlineStr">
        <is>
          <t>11701-78300</t>
        </is>
      </c>
      <c r="G930" s="135" t="n"/>
      <c r="H930" s="135" t="inlineStr">
        <is>
          <t>78</t>
        </is>
      </c>
      <c r="I930" s="135" t="inlineStr">
        <is>
          <t>25.6</t>
        </is>
      </c>
      <c r="J930" s="135" t="inlineStr">
        <is>
          <t>1.985</t>
        </is>
      </c>
      <c r="K930" s="135" t="inlineStr">
        <is>
          <t>Bộ</t>
        </is>
      </c>
      <c r="L930" s="135" t="n"/>
      <c r="M930" s="135" t="n"/>
      <c r="N930" s="136" t="n"/>
      <c r="O930" s="136" t="n"/>
      <c r="P930" s="136" t="n"/>
      <c r="Q930" s="136" t="n"/>
      <c r="R930" s="136" t="n"/>
      <c r="S930" s="135" t="inlineStr">
        <is>
          <t>🟢 CÓ</t>
        </is>
      </c>
    </row>
    <row r="931">
      <c r="A931" s="134" t="inlineStr">
        <is>
          <t>TOYOTA</t>
        </is>
      </c>
      <c r="B931" s="32" t="inlineStr">
        <is>
          <t>11Z</t>
        </is>
      </c>
      <c r="C931" t="inlineStr">
        <is>
          <t>96</t>
        </is>
      </c>
      <c r="D931" s="32" t="inlineStr">
        <is>
          <t>R</t>
        </is>
      </c>
      <c r="E931" s="135" t="inlineStr">
        <is>
          <t>Miểng dên</t>
        </is>
      </c>
      <c r="F931" s="135" t="inlineStr">
        <is>
          <t>13041-76012</t>
        </is>
      </c>
      <c r="G931" s="135" t="n"/>
      <c r="H931" s="135" t="inlineStr">
        <is>
          <t>58</t>
        </is>
      </c>
      <c r="I931" s="135" t="inlineStr">
        <is>
          <t>25.6</t>
        </is>
      </c>
      <c r="J931" s="135" t="inlineStr">
        <is>
          <t>1.485</t>
        </is>
      </c>
      <c r="K931" s="135" t="inlineStr">
        <is>
          <t>Bộ</t>
        </is>
      </c>
      <c r="L931" s="135" t="n"/>
      <c r="M931" s="135" t="n"/>
      <c r="N931" s="136" t="n"/>
      <c r="O931" s="136" t="n"/>
      <c r="P931" s="136" t="n"/>
      <c r="Q931" s="136" t="n"/>
      <c r="R931" s="136" t="n"/>
      <c r="S931" s="135" t="inlineStr">
        <is>
          <t>🟢 CÓ</t>
        </is>
      </c>
    </row>
    <row r="932">
      <c r="A932" s="134" t="inlineStr">
        <is>
          <t>TOYOTA</t>
        </is>
      </c>
      <c r="B932" s="32" t="inlineStr">
        <is>
          <t>12H-T</t>
        </is>
      </c>
      <c r="D932" s="32" t="inlineStr">
        <is>
          <t>M</t>
        </is>
      </c>
      <c r="E932" s="135" t="inlineStr">
        <is>
          <t>Miểng baze</t>
        </is>
      </c>
      <c r="F932" s="135" t="inlineStr">
        <is>
          <t>(No.1)11701-68020</t>
        </is>
      </c>
      <c r="G932" s="135" t="n"/>
      <c r="H932" s="135" t="inlineStr">
        <is>
          <t>74</t>
        </is>
      </c>
      <c r="I932" s="135" t="inlineStr">
        <is>
          <t>22.6</t>
        </is>
      </c>
      <c r="J932" s="135" t="inlineStr">
        <is>
          <t>1.986</t>
        </is>
      </c>
      <c r="K932" s="135" t="inlineStr">
        <is>
          <t>Bộ</t>
        </is>
      </c>
      <c r="L932" s="135" t="n"/>
      <c r="M932" s="135" t="n"/>
      <c r="N932" s="136" t="n"/>
      <c r="O932" s="136" t="n"/>
      <c r="P932" s="136" t="n"/>
      <c r="Q932" s="136" t="n"/>
      <c r="R932" s="136" t="n"/>
      <c r="S932" s="135" t="inlineStr">
        <is>
          <t>🟢 CÓ</t>
        </is>
      </c>
    </row>
    <row r="933">
      <c r="A933" s="134" t="inlineStr">
        <is>
          <t>TOYOTA</t>
        </is>
      </c>
      <c r="B933" s="32" t="inlineStr">
        <is>
          <t>12H-T</t>
        </is>
      </c>
      <c r="D933" s="32" t="inlineStr">
        <is>
          <t>R</t>
        </is>
      </c>
      <c r="E933" s="135" t="inlineStr">
        <is>
          <t>Miểng dên</t>
        </is>
      </c>
      <c r="F933" s="135" t="inlineStr">
        <is>
          <t>13041-68050</t>
        </is>
      </c>
      <c r="G933" s="135" t="n"/>
      <c r="H933" s="135" t="inlineStr">
        <is>
          <t>58</t>
        </is>
      </c>
      <c r="I933" s="135" t="inlineStr">
        <is>
          <t>25.6</t>
        </is>
      </c>
      <c r="J933" s="135" t="inlineStr">
        <is>
          <t>1.485</t>
        </is>
      </c>
      <c r="K933" s="135" t="inlineStr">
        <is>
          <t>Bộ</t>
        </is>
      </c>
      <c r="L933" s="135" t="n"/>
      <c r="M933" s="135" t="n"/>
      <c r="N933" s="136" t="n"/>
      <c r="O933" s="136" t="n"/>
      <c r="P933" s="136" t="n"/>
      <c r="Q933" s="136" t="n"/>
      <c r="R933" s="136" t="n"/>
      <c r="S933" s="135" t="inlineStr">
        <is>
          <t>🟢 CÓ</t>
        </is>
      </c>
    </row>
    <row r="934">
      <c r="A934" s="134" t="inlineStr">
        <is>
          <t>TOYOTA</t>
        </is>
      </c>
      <c r="B934" s="32" t="inlineStr">
        <is>
          <t>13B-T</t>
        </is>
      </c>
      <c r="C934" t="inlineStr">
        <is>
          <t>102</t>
        </is>
      </c>
      <c r="D934" s="32" t="inlineStr">
        <is>
          <t>M</t>
        </is>
      </c>
      <c r="E934" s="135" t="inlineStr">
        <is>
          <t>Miểng baze</t>
        </is>
      </c>
      <c r="F934" s="135" t="inlineStr">
        <is>
          <t>11701-56010</t>
        </is>
      </c>
      <c r="G934" s="135" t="n"/>
      <c r="H934" s="135" t="inlineStr">
        <is>
          <t>75</t>
        </is>
      </c>
      <c r="I934" s="135" t="inlineStr">
        <is>
          <t>26.9</t>
        </is>
      </c>
      <c r="J934" s="135" t="inlineStr">
        <is>
          <t>2.485</t>
        </is>
      </c>
      <c r="K934" s="135" t="inlineStr">
        <is>
          <t>Bộ</t>
        </is>
      </c>
      <c r="L934" s="135" t="n"/>
      <c r="M934" s="135" t="n"/>
      <c r="N934" s="136" t="n"/>
      <c r="O934" s="136" t="n"/>
      <c r="P934" s="136" t="n"/>
      <c r="Q934" s="136" t="n"/>
      <c r="R934" s="136" t="n"/>
      <c r="S934" s="135" t="inlineStr">
        <is>
          <t>🟢 CÓ</t>
        </is>
      </c>
    </row>
    <row r="935">
      <c r="A935" s="134" t="inlineStr">
        <is>
          <t>TOYOTA</t>
        </is>
      </c>
      <c r="B935" s="32" t="inlineStr">
        <is>
          <t>13B-T</t>
        </is>
      </c>
      <c r="C935" t="inlineStr">
        <is>
          <t>102</t>
        </is>
      </c>
      <c r="D935" s="32" t="inlineStr">
        <is>
          <t>R</t>
        </is>
      </c>
      <c r="E935" s="135" t="inlineStr">
        <is>
          <t>Miểng dên</t>
        </is>
      </c>
      <c r="F935" s="135" t="inlineStr">
        <is>
          <t>13041-58010</t>
        </is>
      </c>
      <c r="G935" s="135" t="n"/>
      <c r="H935" s="135" t="inlineStr">
        <is>
          <t>64</t>
        </is>
      </c>
      <c r="I935" s="135" t="inlineStr">
        <is>
          <t>30</t>
        </is>
      </c>
      <c r="J935" s="135" t="inlineStr">
        <is>
          <t>1.485</t>
        </is>
      </c>
      <c r="K935" s="135" t="inlineStr">
        <is>
          <t>Bộ</t>
        </is>
      </c>
      <c r="L935" s="135" t="n"/>
      <c r="M935" s="135" t="n"/>
      <c r="N935" s="136" t="n"/>
      <c r="O935" s="136" t="n"/>
      <c r="P935" s="136" t="n"/>
      <c r="Q935" s="136" t="n"/>
      <c r="R935" s="136" t="n"/>
      <c r="S935" s="135" t="inlineStr">
        <is>
          <t>🟢 CÓ</t>
        </is>
      </c>
    </row>
    <row r="936">
      <c r="A936" s="134" t="inlineStr">
        <is>
          <t>TOYOTA</t>
        </is>
      </c>
      <c r="B936" s="32" t="inlineStr">
        <is>
          <t>13B-T/14B-T</t>
        </is>
      </c>
      <c r="C936" t="inlineStr">
        <is>
          <t>102</t>
        </is>
      </c>
      <c r="D936" s="32" t="inlineStr">
        <is>
          <t>M</t>
        </is>
      </c>
      <c r="E936" s="135" t="inlineStr">
        <is>
          <t>Miểng baze</t>
        </is>
      </c>
      <c r="F936" s="135" t="inlineStr">
        <is>
          <t>11701-56010</t>
        </is>
      </c>
      <c r="G936" s="135" t="n"/>
      <c r="H936" s="135" t="inlineStr">
        <is>
          <t>75</t>
        </is>
      </c>
      <c r="I936" s="135" t="inlineStr">
        <is>
          <t>26.9</t>
        </is>
      </c>
      <c r="J936" s="135" t="inlineStr">
        <is>
          <t>2.485</t>
        </is>
      </c>
      <c r="K936" s="135" t="inlineStr">
        <is>
          <t>Bộ</t>
        </is>
      </c>
      <c r="L936" s="135" t="n"/>
      <c r="M936" s="135" t="n"/>
      <c r="N936" s="136" t="n"/>
      <c r="O936" s="136" t="n"/>
      <c r="P936" s="136" t="n"/>
      <c r="Q936" s="136" t="n"/>
      <c r="R936" s="136" t="n"/>
      <c r="S936" s="135" t="inlineStr">
        <is>
          <t>🟢 CÓ</t>
        </is>
      </c>
    </row>
    <row r="937">
      <c r="A937" s="134" t="inlineStr">
        <is>
          <t>TOYOTA</t>
        </is>
      </c>
      <c r="B937" s="32" t="inlineStr">
        <is>
          <t>13B-T/14B-T</t>
        </is>
      </c>
      <c r="C937" t="inlineStr">
        <is>
          <t>102</t>
        </is>
      </c>
      <c r="D937" s="32" t="inlineStr">
        <is>
          <t>R</t>
        </is>
      </c>
      <c r="E937" s="135" t="inlineStr">
        <is>
          <t>Miểng dên</t>
        </is>
      </c>
      <c r="F937" s="135" t="inlineStr">
        <is>
          <t>13041-56040</t>
        </is>
      </c>
      <c r="G937" s="135" t="n"/>
      <c r="H937" s="135" t="inlineStr">
        <is>
          <t>64</t>
        </is>
      </c>
      <c r="I937" s="135" t="inlineStr">
        <is>
          <t>30</t>
        </is>
      </c>
      <c r="J937" s="135" t="inlineStr">
        <is>
          <t>1.485</t>
        </is>
      </c>
      <c r="K937" s="135" t="inlineStr">
        <is>
          <t>Bộ</t>
        </is>
      </c>
      <c r="L937" s="135" t="n"/>
      <c r="M937" s="135" t="n"/>
      <c r="N937" s="136" t="n"/>
      <c r="O937" s="136" t="n"/>
      <c r="P937" s="136" t="n"/>
      <c r="Q937" s="136" t="n"/>
      <c r="R937" s="136" t="n"/>
      <c r="S937" s="135" t="inlineStr">
        <is>
          <t>🟢 CÓ</t>
        </is>
      </c>
    </row>
    <row r="938">
      <c r="A938" s="134" t="inlineStr">
        <is>
          <t>TOYOTA</t>
        </is>
      </c>
      <c r="B938" s="32" t="inlineStr">
        <is>
          <t>13Z</t>
        </is>
      </c>
      <c r="C938" t="inlineStr">
        <is>
          <t>98</t>
        </is>
      </c>
      <c r="D938" s="32" t="inlineStr">
        <is>
          <t>M</t>
        </is>
      </c>
      <c r="E938" s="135" t="inlineStr">
        <is>
          <t>Miểng baze</t>
        </is>
      </c>
      <c r="F938" s="135" t="inlineStr">
        <is>
          <t>11701-78070</t>
        </is>
      </c>
      <c r="G938" s="135" t="n"/>
      <c r="H938" s="135" t="inlineStr">
        <is>
          <t>78</t>
        </is>
      </c>
      <c r="I938" s="135" t="inlineStr">
        <is>
          <t>22.5</t>
        </is>
      </c>
      <c r="J938" s="135" t="inlineStr">
        <is>
          <t>1.985</t>
        </is>
      </c>
      <c r="K938" s="135" t="inlineStr">
        <is>
          <t>Bộ</t>
        </is>
      </c>
      <c r="L938" s="135" t="n"/>
      <c r="M938" s="135" t="n"/>
      <c r="N938" s="136" t="n"/>
      <c r="O938" s="136" t="n"/>
      <c r="P938" s="136" t="n"/>
      <c r="Q938" s="136" t="n"/>
      <c r="R938" s="136" t="n"/>
      <c r="S938" s="135" t="inlineStr">
        <is>
          <t>🟢 CÓ</t>
        </is>
      </c>
    </row>
    <row r="939">
      <c r="A939" s="134" t="inlineStr">
        <is>
          <t>TOYOTA</t>
        </is>
      </c>
      <c r="B939" s="32" t="inlineStr">
        <is>
          <t>13Z</t>
        </is>
      </c>
      <c r="C939" t="inlineStr">
        <is>
          <t>98</t>
        </is>
      </c>
      <c r="D939" s="32" t="inlineStr">
        <is>
          <t>R</t>
        </is>
      </c>
      <c r="E939" s="135" t="inlineStr">
        <is>
          <t>Miểng dên</t>
        </is>
      </c>
      <c r="F939" s="135" t="inlineStr">
        <is>
          <t>13041-76012</t>
        </is>
      </c>
      <c r="G939" s="135" t="n"/>
      <c r="H939" s="135" t="inlineStr">
        <is>
          <t>58</t>
        </is>
      </c>
      <c r="I939" s="135" t="inlineStr">
        <is>
          <t>25.6</t>
        </is>
      </c>
      <c r="J939" s="135" t="inlineStr">
        <is>
          <t>1.485</t>
        </is>
      </c>
      <c r="K939" s="135" t="inlineStr">
        <is>
          <t>Bộ</t>
        </is>
      </c>
      <c r="L939" s="135" t="n"/>
      <c r="M939" s="135" t="n"/>
      <c r="N939" s="136" t="n"/>
      <c r="O939" s="136" t="n"/>
      <c r="P939" s="136" t="n"/>
      <c r="Q939" s="136" t="n"/>
      <c r="R939" s="136" t="n"/>
      <c r="S939" s="135" t="inlineStr">
        <is>
          <t>🟢 CÓ</t>
        </is>
      </c>
    </row>
    <row r="940">
      <c r="A940" s="134" t="inlineStr">
        <is>
          <t>TOYOTA</t>
        </is>
      </c>
      <c r="B940" s="32" t="inlineStr">
        <is>
          <t>15B-T/15B-FTE</t>
        </is>
      </c>
      <c r="D940" s="32" t="inlineStr">
        <is>
          <t>M</t>
        </is>
      </c>
      <c r="E940" s="135" t="inlineStr">
        <is>
          <t>Miểng baze</t>
        </is>
      </c>
      <c r="F940" s="135" t="inlineStr">
        <is>
          <t>11701-58020</t>
        </is>
      </c>
      <c r="G940" s="135" t="n"/>
      <c r="H940" s="135" t="inlineStr">
        <is>
          <t>82</t>
        </is>
      </c>
      <c r="I940" s="135" t="inlineStr">
        <is>
          <t>26.32</t>
        </is>
      </c>
      <c r="J940" s="135" t="inlineStr">
        <is>
          <t>2.485</t>
        </is>
      </c>
      <c r="K940" s="135" t="inlineStr">
        <is>
          <t>Bộ</t>
        </is>
      </c>
      <c r="L940" s="135" t="n"/>
      <c r="M940" s="135" t="n"/>
      <c r="N940" s="136" t="n"/>
      <c r="O940" s="136" t="n"/>
      <c r="P940" s="136" t="n"/>
      <c r="Q940" s="136" t="n"/>
      <c r="R940" s="136" t="n"/>
      <c r="S940" s="135" t="inlineStr">
        <is>
          <t>🟢 CÓ</t>
        </is>
      </c>
    </row>
    <row r="941">
      <c r="A941" s="134" t="inlineStr">
        <is>
          <t>TOYOTA</t>
        </is>
      </c>
      <c r="B941" s="32" t="inlineStr">
        <is>
          <t>15B-T/15B-FTE</t>
        </is>
      </c>
      <c r="D941" s="32" t="inlineStr">
        <is>
          <t>R</t>
        </is>
      </c>
      <c r="E941" s="135" t="inlineStr">
        <is>
          <t>Miểng dên</t>
        </is>
      </c>
      <c r="F941" s="135" t="inlineStr">
        <is>
          <t>13041-58040</t>
        </is>
      </c>
      <c r="G941" s="135" t="n"/>
      <c r="H941" s="135" t="inlineStr">
        <is>
          <t>70</t>
        </is>
      </c>
      <c r="I941" s="135" t="inlineStr">
        <is>
          <t>28.5</t>
        </is>
      </c>
      <c r="J941" s="135" t="inlineStr">
        <is>
          <t>1.98</t>
        </is>
      </c>
      <c r="K941" s="135" t="inlineStr">
        <is>
          <t>Bộ</t>
        </is>
      </c>
      <c r="L941" s="135" t="n"/>
      <c r="M941" s="135" t="n"/>
      <c r="N941" s="136" t="n"/>
      <c r="O941" s="136" t="n"/>
      <c r="P941" s="136" t="n"/>
      <c r="Q941" s="136" t="n"/>
      <c r="R941" s="136" t="n"/>
      <c r="S941" s="135" t="inlineStr">
        <is>
          <t>🟢 CÓ</t>
        </is>
      </c>
    </row>
    <row r="942">
      <c r="A942" s="134" t="inlineStr">
        <is>
          <t>TOYOTA</t>
        </is>
      </c>
      <c r="B942" s="32" t="inlineStr">
        <is>
          <t>1A/2A/3A/4A</t>
        </is>
      </c>
      <c r="D942" s="32" t="inlineStr">
        <is>
          <t>M</t>
        </is>
      </c>
      <c r="E942" s="135" t="inlineStr">
        <is>
          <t>Miểng baze</t>
        </is>
      </c>
      <c r="F942" s="135" t="inlineStr">
        <is>
          <t>11701-15010</t>
        </is>
      </c>
      <c r="G942" s="135" t="n"/>
      <c r="H942" s="135" t="inlineStr">
        <is>
          <t>50</t>
        </is>
      </c>
      <c r="I942" s="135" t="inlineStr">
        <is>
          <t>19.9</t>
        </is>
      </c>
      <c r="J942" s="135" t="inlineStr">
        <is>
          <t>2.004</t>
        </is>
      </c>
      <c r="K942" s="135" t="inlineStr">
        <is>
          <t>Bộ</t>
        </is>
      </c>
      <c r="L942" s="135" t="n"/>
      <c r="M942" s="135" t="n"/>
      <c r="N942" s="136" t="n"/>
      <c r="O942" s="136" t="n"/>
      <c r="P942" s="136" t="n"/>
      <c r="Q942" s="136" t="n"/>
      <c r="R942" s="136" t="n"/>
      <c r="S942" s="135" t="inlineStr">
        <is>
          <t>🟢 CÓ</t>
        </is>
      </c>
    </row>
    <row r="943">
      <c r="A943" s="134" t="inlineStr">
        <is>
          <t>TOYOTA</t>
        </is>
      </c>
      <c r="B943" s="32" t="inlineStr">
        <is>
          <t>1A/2A/3A/4A</t>
        </is>
      </c>
      <c r="D943" s="32" t="inlineStr">
        <is>
          <t>R</t>
        </is>
      </c>
      <c r="E943" s="135" t="inlineStr">
        <is>
          <t>Miểng dên</t>
        </is>
      </c>
      <c r="F943" s="135" t="inlineStr">
        <is>
          <t>13041-15010</t>
        </is>
      </c>
      <c r="G943" s="135" t="n"/>
      <c r="H943" s="135" t="inlineStr">
        <is>
          <t>43</t>
        </is>
      </c>
      <c r="I943" s="135" t="inlineStr">
        <is>
          <t>17.1</t>
        </is>
      </c>
      <c r="J943" s="135" t="inlineStr">
        <is>
          <t>1.49</t>
        </is>
      </c>
      <c r="K943" s="135" t="inlineStr">
        <is>
          <t>Bộ</t>
        </is>
      </c>
      <c r="L943" s="135" t="n"/>
      <c r="M943" s="135" t="n"/>
      <c r="N943" s="136" t="n"/>
      <c r="O943" s="136" t="n"/>
      <c r="P943" s="136" t="n"/>
      <c r="Q943" s="136" t="n"/>
      <c r="R943" s="136" t="n"/>
      <c r="S943" s="135" t="inlineStr">
        <is>
          <t>🟢 CÓ</t>
        </is>
      </c>
    </row>
    <row r="944">
      <c r="A944" s="134" t="inlineStr">
        <is>
          <t>TOYOTA</t>
        </is>
      </c>
      <c r="B944" s="32" t="inlineStr">
        <is>
          <t>1AD-FTV/2AD-FTV/2AD-FHV</t>
        </is>
      </c>
      <c r="D944" s="32" t="inlineStr">
        <is>
          <t>M</t>
        </is>
      </c>
      <c r="E944" s="135" t="inlineStr">
        <is>
          <t>Miểng baze</t>
        </is>
      </c>
      <c r="F944" s="135" t="inlineStr">
        <is>
          <t>11701-0R020-02</t>
        </is>
      </c>
      <c r="G944" s="135" t="n"/>
      <c r="H944" s="135" t="inlineStr">
        <is>
          <t>63.000</t>
        </is>
      </c>
      <c r="I944" s="135" t="inlineStr">
        <is>
          <t>19.10</t>
        </is>
      </c>
      <c r="J944" s="135" t="inlineStr">
        <is>
          <t>1.990</t>
        </is>
      </c>
      <c r="K944" s="135" t="inlineStr">
        <is>
          <t>Bộ</t>
        </is>
      </c>
      <c r="L944" s="135" t="n"/>
      <c r="M944" s="135" t="n"/>
      <c r="N944" s="136" t="n"/>
      <c r="O944" s="136" t="n"/>
      <c r="P944" s="136" t="n"/>
      <c r="Q944" s="136" t="n"/>
      <c r="R944" s="136" t="n"/>
      <c r="S944" s="135" t="inlineStr">
        <is>
          <t>🟢 CÓ</t>
        </is>
      </c>
    </row>
    <row r="945">
      <c r="A945" s="134" t="inlineStr">
        <is>
          <t>TOYOTA</t>
        </is>
      </c>
      <c r="B945" s="32" t="inlineStr">
        <is>
          <t>1AD-FTV/2AD-FTV/2AD-FHV</t>
        </is>
      </c>
      <c r="D945" s="32" t="inlineStr">
        <is>
          <t>R</t>
        </is>
      </c>
      <c r="E945" s="135" t="inlineStr">
        <is>
          <t>Miểng dên</t>
        </is>
      </c>
      <c r="F945" s="135" t="inlineStr">
        <is>
          <t>13041-26010-01</t>
        </is>
      </c>
      <c r="G945" s="135" t="n"/>
      <c r="H945" s="135" t="inlineStr">
        <is>
          <t>53.017</t>
        </is>
      </c>
      <c r="I945" s="135" t="inlineStr">
        <is>
          <t>19.1</t>
        </is>
      </c>
      <c r="J945" s="135" t="inlineStr">
        <is>
          <t>1.499</t>
        </is>
      </c>
      <c r="K945" s="135" t="inlineStr">
        <is>
          <t>Bộ</t>
        </is>
      </c>
      <c r="L945" s="135" t="n"/>
      <c r="M945" s="135" t="n"/>
      <c r="N945" s="136" t="n"/>
      <c r="O945" s="136" t="n"/>
      <c r="P945" s="136" t="n"/>
      <c r="Q945" s="136" t="n"/>
      <c r="R945" s="136" t="n"/>
      <c r="S945" s="135" t="inlineStr">
        <is>
          <t>🟢 CÓ</t>
        </is>
      </c>
    </row>
    <row r="946">
      <c r="A946" s="134" t="inlineStr">
        <is>
          <t>TOYOTA</t>
        </is>
      </c>
      <c r="B946" s="32" t="inlineStr">
        <is>
          <t>1AR-FE/2AR-FE</t>
        </is>
      </c>
      <c r="D946" s="32" t="inlineStr">
        <is>
          <t>M</t>
        </is>
      </c>
      <c r="E946" s="135" t="inlineStr">
        <is>
          <t>Miểng baze</t>
        </is>
      </c>
      <c r="F946" s="135" t="inlineStr">
        <is>
          <t>11711-36020</t>
        </is>
      </c>
      <c r="G946" s="135" t="n"/>
      <c r="H946" s="135" t="inlineStr">
        <is>
          <t>59.02</t>
        </is>
      </c>
      <c r="I946" s="135" t="inlineStr">
        <is>
          <t>17</t>
        </is>
      </c>
      <c r="J946" s="135" t="inlineStr">
        <is>
          <t>1.997</t>
        </is>
      </c>
      <c r="K946" s="135" t="inlineStr">
        <is>
          <t>Bộ</t>
        </is>
      </c>
      <c r="L946" s="135" t="n"/>
      <c r="M946" s="135" t="n"/>
      <c r="N946" s="136" t="n"/>
      <c r="O946" s="136" t="n"/>
      <c r="P946" s="136" t="n"/>
      <c r="Q946" s="136" t="n"/>
      <c r="R946" s="136" t="n"/>
      <c r="S946" s="135" t="inlineStr">
        <is>
          <t>🟢 CÓ</t>
        </is>
      </c>
    </row>
    <row r="947">
      <c r="A947" s="134" t="inlineStr">
        <is>
          <t>TOYOTA</t>
        </is>
      </c>
      <c r="B947" s="32" t="inlineStr">
        <is>
          <t>1AR-FE/2AR-FE</t>
        </is>
      </c>
      <c r="D947" s="32" t="inlineStr">
        <is>
          <t>R</t>
        </is>
      </c>
      <c r="E947" s="135" t="inlineStr">
        <is>
          <t>Miểng dên</t>
        </is>
      </c>
      <c r="F947" s="135" t="inlineStr">
        <is>
          <t>13281-36020</t>
        </is>
      </c>
      <c r="G947" s="135" t="n"/>
      <c r="H947" s="135" t="inlineStr">
        <is>
          <t>54.515</t>
        </is>
      </c>
      <c r="I947" s="135" t="inlineStr">
        <is>
          <t>17</t>
        </is>
      </c>
      <c r="J947" s="135" t="inlineStr">
        <is>
          <t>1.49</t>
        </is>
      </c>
      <c r="K947" s="135" t="inlineStr">
        <is>
          <t>Bộ</t>
        </is>
      </c>
      <c r="L947" s="135" t="n"/>
      <c r="M947" s="135" t="n"/>
      <c r="N947" s="136" t="n"/>
      <c r="O947" s="136" t="n"/>
      <c r="P947" s="136" t="n"/>
      <c r="Q947" s="136" t="n"/>
      <c r="R947" s="136" t="n"/>
      <c r="S947" s="135" t="inlineStr">
        <is>
          <t>🟢 CÓ</t>
        </is>
      </c>
    </row>
    <row r="948">
      <c r="A948" s="134" t="inlineStr">
        <is>
          <t>TOYOTA</t>
        </is>
      </c>
      <c r="B948" s="32" t="inlineStr">
        <is>
          <t>1AZ-FSE/2AZ-FE</t>
        </is>
      </c>
      <c r="D948" s="32" t="inlineStr">
        <is>
          <t>M</t>
        </is>
      </c>
      <c r="E948" s="135" t="inlineStr">
        <is>
          <t>Miểng baze</t>
        </is>
      </c>
      <c r="F948" s="135" t="inlineStr">
        <is>
          <t>11711-OHO20</t>
        </is>
      </c>
      <c r="G948" s="135" t="n"/>
      <c r="H948" s="135" t="inlineStr">
        <is>
          <t>59</t>
        </is>
      </c>
      <c r="I948" s="135" t="inlineStr">
        <is>
          <t>17</t>
        </is>
      </c>
      <c r="J948" s="135" t="inlineStr">
        <is>
          <t>2</t>
        </is>
      </c>
      <c r="K948" s="135" t="inlineStr">
        <is>
          <t>Bộ</t>
        </is>
      </c>
      <c r="L948" s="135" t="n"/>
      <c r="M948" s="135" t="n"/>
      <c r="N948" s="136" t="n"/>
      <c r="O948" s="136" t="n"/>
      <c r="P948" s="136" t="n"/>
      <c r="Q948" s="136" t="n"/>
      <c r="R948" s="136" t="n"/>
      <c r="S948" s="135" t="inlineStr">
        <is>
          <t>🟢 CÓ</t>
        </is>
      </c>
    </row>
    <row r="949">
      <c r="A949" s="134" t="inlineStr">
        <is>
          <t>TOYOTA</t>
        </is>
      </c>
      <c r="B949" s="32" t="inlineStr">
        <is>
          <t>1AZ-FSE/2AZ-FE</t>
        </is>
      </c>
      <c r="D949" s="32" t="inlineStr">
        <is>
          <t>R</t>
        </is>
      </c>
      <c r="E949" s="135" t="inlineStr">
        <is>
          <t>Miểng dên</t>
        </is>
      </c>
      <c r="F949" s="135" t="inlineStr">
        <is>
          <t>13281-OHO20</t>
        </is>
      </c>
      <c r="G949" s="135" t="n"/>
      <c r="H949" s="135" t="inlineStr">
        <is>
          <t>51</t>
        </is>
      </c>
      <c r="I949" s="135" t="inlineStr">
        <is>
          <t>15.6</t>
        </is>
      </c>
      <c r="J949" s="135" t="inlineStr">
        <is>
          <t>1.488</t>
        </is>
      </c>
      <c r="K949" s="135" t="inlineStr">
        <is>
          <t>Bộ</t>
        </is>
      </c>
      <c r="L949" s="135" t="n"/>
      <c r="M949" s="135" t="n"/>
      <c r="N949" s="136" t="n"/>
      <c r="O949" s="136" t="n"/>
      <c r="P949" s="136" t="n"/>
      <c r="Q949" s="136" t="n"/>
      <c r="R949" s="136" t="n"/>
      <c r="S949" s="135" t="inlineStr">
        <is>
          <t>🟢 CÓ</t>
        </is>
      </c>
    </row>
    <row r="950">
      <c r="A950" s="134" t="inlineStr">
        <is>
          <t>TOYOTA</t>
        </is>
      </c>
      <c r="B950" s="32" t="inlineStr">
        <is>
          <t>1C/1C-T/2C/2C-T</t>
        </is>
      </c>
      <c r="D950" s="32" t="inlineStr">
        <is>
          <t>M</t>
        </is>
      </c>
      <c r="E950" s="135" t="inlineStr">
        <is>
          <t>Miểng baze</t>
        </is>
      </c>
      <c r="F950" s="135" t="inlineStr">
        <is>
          <t>11701-64030</t>
        </is>
      </c>
      <c r="G950" s="135" t="n"/>
      <c r="H950" s="135" t="inlineStr">
        <is>
          <t>61</t>
        </is>
      </c>
      <c r="I950" s="135" t="inlineStr">
        <is>
          <t>20</t>
        </is>
      </c>
      <c r="J950" s="135" t="inlineStr">
        <is>
          <t>1.99</t>
        </is>
      </c>
      <c r="K950" s="135" t="inlineStr">
        <is>
          <t>Bộ</t>
        </is>
      </c>
      <c r="L950" s="135" t="n"/>
      <c r="M950" s="135" t="n"/>
      <c r="N950" s="136" t="n"/>
      <c r="O950" s="136" t="n"/>
      <c r="P950" s="136" t="n"/>
      <c r="Q950" s="136" t="n"/>
      <c r="R950" s="136" t="n"/>
      <c r="S950" s="135" t="inlineStr">
        <is>
          <t>🟢 CÓ</t>
        </is>
      </c>
    </row>
    <row r="951">
      <c r="A951" s="134" t="inlineStr">
        <is>
          <t>TOYOTA</t>
        </is>
      </c>
      <c r="B951" s="32" t="inlineStr">
        <is>
          <t>1C/1C-T/2C/2C-T</t>
        </is>
      </c>
      <c r="D951" s="32" t="inlineStr">
        <is>
          <t>R</t>
        </is>
      </c>
      <c r="E951" s="135" t="inlineStr">
        <is>
          <t>Miểng dên</t>
        </is>
      </c>
      <c r="F951" s="135" t="inlineStr">
        <is>
          <t>13041-64031</t>
        </is>
      </c>
      <c r="G951" s="135" t="n"/>
      <c r="H951" s="135" t="inlineStr">
        <is>
          <t>53.5</t>
        </is>
      </c>
      <c r="I951" s="135" t="inlineStr">
        <is>
          <t>23.7</t>
        </is>
      </c>
      <c r="J951" s="135" t="inlineStr">
        <is>
          <t>1.482</t>
        </is>
      </c>
      <c r="K951" s="135" t="inlineStr">
        <is>
          <t>Bộ</t>
        </is>
      </c>
      <c r="L951" s="135" t="n"/>
      <c r="M951" s="135" t="n"/>
      <c r="N951" s="136" t="n"/>
      <c r="O951" s="136" t="n"/>
      <c r="P951" s="136" t="n"/>
      <c r="Q951" s="136" t="n"/>
      <c r="R951" s="136" t="n"/>
      <c r="S951" s="135" t="inlineStr">
        <is>
          <t>🟢 CÓ</t>
        </is>
      </c>
    </row>
    <row r="952">
      <c r="A952" s="134" t="inlineStr">
        <is>
          <t>TOYOTA</t>
        </is>
      </c>
      <c r="B952" s="32" t="inlineStr">
        <is>
          <t>1C/2C</t>
        </is>
      </c>
      <c r="D952" s="32" t="inlineStr">
        <is>
          <t>M</t>
        </is>
      </c>
      <c r="E952" s="135" t="inlineStr">
        <is>
          <t>Miểng baze</t>
        </is>
      </c>
      <c r="F952" s="135" t="inlineStr">
        <is>
          <t>11701-64050</t>
        </is>
      </c>
      <c r="G952" s="135" t="n"/>
      <c r="H952" s="135" t="inlineStr">
        <is>
          <t>61</t>
        </is>
      </c>
      <c r="I952" s="135" t="inlineStr">
        <is>
          <t>20</t>
        </is>
      </c>
      <c r="J952" s="135" t="inlineStr">
        <is>
          <t>1.99</t>
        </is>
      </c>
      <c r="K952" s="135" t="inlineStr">
        <is>
          <t>Bộ</t>
        </is>
      </c>
      <c r="L952" s="135" t="n"/>
      <c r="M952" s="135" t="n"/>
      <c r="N952" s="136" t="n"/>
      <c r="O952" s="136" t="n"/>
      <c r="P952" s="136" t="n"/>
      <c r="Q952" s="136" t="n"/>
      <c r="R952" s="136" t="n"/>
      <c r="S952" s="135" t="inlineStr">
        <is>
          <t>🟢 CÓ</t>
        </is>
      </c>
    </row>
    <row r="953">
      <c r="A953" s="134" t="inlineStr">
        <is>
          <t>TOYOTA</t>
        </is>
      </c>
      <c r="B953" s="32" t="inlineStr">
        <is>
          <t>1C/2C</t>
        </is>
      </c>
      <c r="D953" s="32" t="inlineStr">
        <is>
          <t>R</t>
        </is>
      </c>
      <c r="E953" s="135" t="inlineStr">
        <is>
          <t>Miểng dên</t>
        </is>
      </c>
      <c r="F953" s="135" t="inlineStr">
        <is>
          <t>13041-64050</t>
        </is>
      </c>
      <c r="G953" s="135" t="n"/>
      <c r="H953" s="135" t="inlineStr">
        <is>
          <t>53.5</t>
        </is>
      </c>
      <c r="I953" s="135" t="inlineStr">
        <is>
          <t>18.9</t>
        </is>
      </c>
      <c r="J953" s="135" t="inlineStr">
        <is>
          <t>1.482</t>
        </is>
      </c>
      <c r="K953" s="135" t="inlineStr">
        <is>
          <t>Bộ</t>
        </is>
      </c>
      <c r="L953" s="135" t="n"/>
      <c r="M953" s="135" t="n"/>
      <c r="N953" s="136" t="n"/>
      <c r="O953" s="136" t="n"/>
      <c r="P953" s="136" t="n"/>
      <c r="Q953" s="136" t="n"/>
      <c r="R953" s="136" t="n"/>
      <c r="S953" s="135" t="inlineStr">
        <is>
          <t>🟢 CÓ</t>
        </is>
      </c>
    </row>
    <row r="954">
      <c r="A954" s="134" t="inlineStr">
        <is>
          <t>TOYOTA</t>
        </is>
      </c>
      <c r="B954" s="32" t="inlineStr">
        <is>
          <t>1C/2C, 2C-T/3C/3C-T</t>
        </is>
      </c>
      <c r="D954" s="32" t="inlineStr">
        <is>
          <t>M</t>
        </is>
      </c>
      <c r="E954" s="135" t="inlineStr">
        <is>
          <t>Miểng baze</t>
        </is>
      </c>
      <c r="F954" s="135" t="inlineStr">
        <is>
          <t>11701-64071</t>
        </is>
      </c>
      <c r="G954" s="135" t="n"/>
      <c r="H954" s="135" t="inlineStr">
        <is>
          <t>61</t>
        </is>
      </c>
      <c r="I954" s="135" t="inlineStr">
        <is>
          <t>20</t>
        </is>
      </c>
      <c r="J954" s="135" t="inlineStr">
        <is>
          <t>1.99</t>
        </is>
      </c>
      <c r="K954" s="135" t="inlineStr">
        <is>
          <t>Bộ</t>
        </is>
      </c>
      <c r="L954" s="135" t="n"/>
      <c r="M954" s="135" t="n"/>
      <c r="N954" s="136" t="n"/>
      <c r="O954" s="136" t="n"/>
      <c r="P954" s="136" t="n"/>
      <c r="Q954" s="136" t="n"/>
      <c r="R954" s="136" t="n"/>
      <c r="S954" s="135" t="inlineStr">
        <is>
          <t>🟢 CÓ</t>
        </is>
      </c>
    </row>
    <row r="955">
      <c r="A955" s="134" t="inlineStr">
        <is>
          <t>TOYOTA</t>
        </is>
      </c>
      <c r="B955" s="32" t="inlineStr">
        <is>
          <t>1C/2C, 2C-T/3C/3C-T</t>
        </is>
      </c>
      <c r="D955" s="32" t="inlineStr">
        <is>
          <t>R</t>
        </is>
      </c>
      <c r="E955" s="135" t="inlineStr">
        <is>
          <t>Miểng dên</t>
        </is>
      </c>
      <c r="F955" s="135" t="inlineStr">
        <is>
          <t>13041-64071</t>
        </is>
      </c>
      <c r="G955" s="135" t="n"/>
      <c r="H955" s="135" t="inlineStr">
        <is>
          <t>53.5</t>
        </is>
      </c>
      <c r="I955" s="135" t="inlineStr">
        <is>
          <t>23.1</t>
        </is>
      </c>
      <c r="J955" s="135" t="inlineStr">
        <is>
          <t>1.482</t>
        </is>
      </c>
      <c r="K955" s="135" t="inlineStr">
        <is>
          <t>Bộ</t>
        </is>
      </c>
      <c r="L955" s="135" t="n"/>
      <c r="M955" s="135" t="n"/>
      <c r="N955" s="136" t="n"/>
      <c r="O955" s="136" t="n"/>
      <c r="P955" s="136" t="n"/>
      <c r="Q955" s="136" t="n"/>
      <c r="R955" s="136" t="n"/>
      <c r="S955" s="135" t="inlineStr">
        <is>
          <t>🟢 CÓ</t>
        </is>
      </c>
    </row>
    <row r="956">
      <c r="A956" s="134" t="inlineStr">
        <is>
          <t>TOYOTA</t>
        </is>
      </c>
      <c r="B956" s="32" t="inlineStr">
        <is>
          <t>1CD-FTV</t>
        </is>
      </c>
      <c r="D956" s="32" t="inlineStr">
        <is>
          <t>M</t>
        </is>
      </c>
      <c r="E956" s="135" t="inlineStr">
        <is>
          <t>Miểng baze</t>
        </is>
      </c>
      <c r="F956" s="135" t="inlineStr">
        <is>
          <t>11701-27020/21</t>
        </is>
      </c>
      <c r="G956" s="135" t="n"/>
      <c r="H956" s="135" t="inlineStr">
        <is>
          <t>61</t>
        </is>
      </c>
      <c r="I956" s="135" t="inlineStr">
        <is>
          <t>22</t>
        </is>
      </c>
      <c r="J956" s="135" t="inlineStr">
        <is>
          <t>1.99</t>
        </is>
      </c>
      <c r="K956" s="135" t="inlineStr">
        <is>
          <t>Bộ</t>
        </is>
      </c>
      <c r="L956" s="135" t="n"/>
      <c r="M956" s="135" t="n"/>
      <c r="N956" s="136" t="n"/>
      <c r="O956" s="136" t="n"/>
      <c r="P956" s="136" t="n"/>
      <c r="Q956" s="136" t="n"/>
      <c r="R956" s="136" t="n"/>
      <c r="S956" s="135" t="n"/>
    </row>
    <row r="957">
      <c r="A957" s="134" t="inlineStr">
        <is>
          <t>TOYOTA</t>
        </is>
      </c>
      <c r="B957" s="32" t="inlineStr">
        <is>
          <t>1CD-FTV</t>
        </is>
      </c>
      <c r="D957" s="32" t="inlineStr">
        <is>
          <t>R</t>
        </is>
      </c>
      <c r="E957" s="135" t="inlineStr">
        <is>
          <t>Miểng dên</t>
        </is>
      </c>
      <c r="F957" s="135" t="inlineStr">
        <is>
          <t>13041-27010</t>
        </is>
      </c>
      <c r="G957" s="135" t="n"/>
      <c r="H957" s="135" t="inlineStr">
        <is>
          <t>53.5</t>
        </is>
      </c>
      <c r="I957" s="135" t="inlineStr">
        <is>
          <t>21.1</t>
        </is>
      </c>
      <c r="J957" s="135" t="inlineStr">
        <is>
          <t>1.48</t>
        </is>
      </c>
      <c r="K957" s="135" t="inlineStr">
        <is>
          <t>Bộ</t>
        </is>
      </c>
      <c r="L957" s="135" t="n"/>
      <c r="M957" s="135" t="n"/>
      <c r="N957" s="136" t="n"/>
      <c r="O957" s="136" t="n"/>
      <c r="P957" s="136" t="n"/>
      <c r="Q957" s="136" t="n"/>
      <c r="R957" s="136" t="n"/>
      <c r="S957" s="135" t="inlineStr">
        <is>
          <t>🟢 CÓ</t>
        </is>
      </c>
    </row>
    <row r="958">
      <c r="A958" s="134" t="inlineStr">
        <is>
          <t>TOYOTA</t>
        </is>
      </c>
      <c r="B958" s="32" t="inlineStr">
        <is>
          <t>1DZ</t>
        </is>
      </c>
      <c r="C958" t="inlineStr">
        <is>
          <t>86</t>
        </is>
      </c>
      <c r="D958" s="32" t="inlineStr">
        <is>
          <t>M</t>
        </is>
      </c>
      <c r="E958" s="135" t="inlineStr">
        <is>
          <t>Miểng baze</t>
        </is>
      </c>
      <c r="F958" s="135" t="inlineStr">
        <is>
          <t>11701-78200</t>
        </is>
      </c>
      <c r="G958" s="135" t="n"/>
      <c r="H958" s="135" t="inlineStr">
        <is>
          <t>69</t>
        </is>
      </c>
      <c r="I958" s="135" t="inlineStr">
        <is>
          <t>16.3</t>
        </is>
      </c>
      <c r="J958" s="135" t="inlineStr">
        <is>
          <t>1.983</t>
        </is>
      </c>
      <c r="K958" s="135" t="inlineStr">
        <is>
          <t>Bộ</t>
        </is>
      </c>
      <c r="L958" s="135" t="n"/>
      <c r="M958" s="135" t="n"/>
      <c r="N958" s="136" t="n"/>
      <c r="O958" s="136" t="n"/>
      <c r="P958" s="136" t="n"/>
      <c r="Q958" s="136" t="n"/>
      <c r="R958" s="136" t="n"/>
      <c r="S958" s="135" t="inlineStr">
        <is>
          <t>🟢 CÓ</t>
        </is>
      </c>
    </row>
    <row r="959">
      <c r="A959" s="134" t="inlineStr">
        <is>
          <t>TOYOTA</t>
        </is>
      </c>
      <c r="B959" s="32" t="inlineStr">
        <is>
          <t>1DZ</t>
        </is>
      </c>
      <c r="C959" t="inlineStr">
        <is>
          <t>86</t>
        </is>
      </c>
      <c r="D959" s="32" t="inlineStr">
        <is>
          <t>R</t>
        </is>
      </c>
      <c r="E959" s="135" t="inlineStr">
        <is>
          <t>Miểng dên</t>
        </is>
      </c>
      <c r="F959" s="135" t="inlineStr">
        <is>
          <t>13041-78200</t>
        </is>
      </c>
      <c r="G959" s="135" t="n"/>
      <c r="H959" s="135" t="inlineStr">
        <is>
          <t>53.5</t>
        </is>
      </c>
      <c r="I959" s="135" t="inlineStr">
        <is>
          <t>20.4</t>
        </is>
      </c>
      <c r="J959" s="135" t="inlineStr">
        <is>
          <t>1.478</t>
        </is>
      </c>
      <c r="K959" s="135" t="inlineStr">
        <is>
          <t>Bộ</t>
        </is>
      </c>
      <c r="L959" s="135" t="n"/>
      <c r="M959" s="135" t="n"/>
      <c r="N959" s="136" t="n"/>
      <c r="O959" s="136" t="n"/>
      <c r="P959" s="136" t="n"/>
      <c r="Q959" s="136" t="n"/>
      <c r="R959" s="136" t="n"/>
      <c r="S959" s="135" t="inlineStr">
        <is>
          <t>🟢 CÓ</t>
        </is>
      </c>
    </row>
    <row r="960">
      <c r="A960" s="134" t="inlineStr">
        <is>
          <t>TOYOTA</t>
        </is>
      </c>
      <c r="B960" s="32" t="inlineStr">
        <is>
          <t>1DZ-II</t>
        </is>
      </c>
      <c r="C960" t="inlineStr">
        <is>
          <t>86</t>
        </is>
      </c>
      <c r="D960" s="32" t="inlineStr">
        <is>
          <t>M</t>
        </is>
      </c>
      <c r="E960" s="135" t="inlineStr">
        <is>
          <t>Miểng baze</t>
        </is>
      </c>
      <c r="F960" s="135" t="n"/>
      <c r="G960" s="135" t="n"/>
      <c r="H960" s="135" t="inlineStr">
        <is>
          <t>69</t>
        </is>
      </c>
      <c r="I960" s="135" t="inlineStr">
        <is>
          <t>18.3</t>
        </is>
      </c>
      <c r="J960" s="135" t="inlineStr">
        <is>
          <t>1.983</t>
        </is>
      </c>
      <c r="K960" s="135" t="inlineStr">
        <is>
          <t>Bộ</t>
        </is>
      </c>
      <c r="L960" s="135" t="n"/>
      <c r="M960" s="135" t="n"/>
      <c r="N960" s="136" t="n"/>
      <c r="O960" s="136" t="n"/>
      <c r="P960" s="136" t="n"/>
      <c r="Q960" s="136" t="n"/>
      <c r="R960" s="136" t="n"/>
      <c r="S960" s="135" t="inlineStr">
        <is>
          <t>🟢 CÓ</t>
        </is>
      </c>
    </row>
    <row r="961">
      <c r="A961" s="134" t="inlineStr">
        <is>
          <t>TOYOTA</t>
        </is>
      </c>
      <c r="B961" s="32" t="inlineStr">
        <is>
          <t>1DZ-II</t>
        </is>
      </c>
      <c r="C961" t="inlineStr">
        <is>
          <t>86</t>
        </is>
      </c>
      <c r="D961" s="32" t="inlineStr">
        <is>
          <t>R</t>
        </is>
      </c>
      <c r="E961" s="135" t="inlineStr">
        <is>
          <t>Miểng dên</t>
        </is>
      </c>
      <c r="F961" s="135" t="inlineStr">
        <is>
          <t>13041-78200</t>
        </is>
      </c>
      <c r="G961" s="135" t="n"/>
      <c r="H961" s="135" t="inlineStr">
        <is>
          <t>53.5</t>
        </is>
      </c>
      <c r="I961" s="135" t="inlineStr">
        <is>
          <t>20.4</t>
        </is>
      </c>
      <c r="J961" s="135" t="inlineStr">
        <is>
          <t>1.478</t>
        </is>
      </c>
      <c r="K961" s="135" t="inlineStr">
        <is>
          <t>Bộ</t>
        </is>
      </c>
      <c r="L961" s="135" t="n"/>
      <c r="M961" s="135" t="n"/>
      <c r="N961" s="136" t="n"/>
      <c r="O961" s="136" t="n"/>
      <c r="P961" s="136" t="n"/>
      <c r="Q961" s="136" t="n"/>
      <c r="R961" s="136" t="n"/>
      <c r="S961" s="135" t="inlineStr">
        <is>
          <t>🟢 CÓ</t>
        </is>
      </c>
    </row>
    <row r="962">
      <c r="A962" s="134" t="inlineStr">
        <is>
          <t>TOYOTA</t>
        </is>
      </c>
      <c r="B962" s="32" t="inlineStr">
        <is>
          <t>1E/2E/4E</t>
        </is>
      </c>
      <c r="D962" s="32" t="inlineStr">
        <is>
          <t>M</t>
        </is>
      </c>
      <c r="E962" s="135" t="inlineStr">
        <is>
          <t>Miểng baze</t>
        </is>
      </c>
      <c r="F962" s="135" t="inlineStr">
        <is>
          <t>11701-10010</t>
        </is>
      </c>
      <c r="G962" s="135" t="n"/>
      <c r="H962" s="135" t="inlineStr">
        <is>
          <t>51</t>
        </is>
      </c>
      <c r="I962" s="135" t="inlineStr">
        <is>
          <t>16</t>
        </is>
      </c>
      <c r="J962" s="135" t="inlineStr">
        <is>
          <t>2</t>
        </is>
      </c>
      <c r="K962" s="135" t="inlineStr">
        <is>
          <t>Bộ</t>
        </is>
      </c>
      <c r="L962" s="135" t="n"/>
      <c r="M962" s="135" t="n"/>
      <c r="N962" s="136" t="n"/>
      <c r="O962" s="136" t="n"/>
      <c r="P962" s="136" t="n"/>
      <c r="Q962" s="136" t="n"/>
      <c r="R962" s="136" t="n"/>
      <c r="S962" s="135" t="inlineStr">
        <is>
          <t>🟢 CÓ</t>
        </is>
      </c>
    </row>
    <row r="963">
      <c r="A963" s="134" t="inlineStr">
        <is>
          <t>TOYOTA</t>
        </is>
      </c>
      <c r="B963" s="32" t="inlineStr">
        <is>
          <t>1E/2E/4E</t>
        </is>
      </c>
      <c r="D963" s="32" t="inlineStr">
        <is>
          <t>R</t>
        </is>
      </c>
      <c r="E963" s="135" t="inlineStr">
        <is>
          <t>Miểng dên</t>
        </is>
      </c>
      <c r="F963" s="135" t="inlineStr">
        <is>
          <t>13041-10020</t>
        </is>
      </c>
      <c r="G963" s="135" t="n"/>
      <c r="H963" s="135" t="inlineStr">
        <is>
          <t>43</t>
        </is>
      </c>
      <c r="I963" s="135" t="inlineStr">
        <is>
          <t>15.1</t>
        </is>
      </c>
      <c r="J963" s="135" t="inlineStr">
        <is>
          <t>1.491</t>
        </is>
      </c>
      <c r="K963" s="135" t="inlineStr">
        <is>
          <t>Bộ</t>
        </is>
      </c>
      <c r="L963" s="135" t="n"/>
      <c r="M963" s="135" t="n"/>
      <c r="N963" s="136" t="n"/>
      <c r="O963" s="136" t="n"/>
      <c r="P963" s="136" t="n"/>
      <c r="Q963" s="136" t="n"/>
      <c r="R963" s="136" t="n"/>
      <c r="S963" s="135" t="inlineStr">
        <is>
          <t>🟢 CÓ</t>
        </is>
      </c>
    </row>
    <row r="964">
      <c r="A964" s="134" t="inlineStr">
        <is>
          <t>TOYOTA</t>
        </is>
      </c>
      <c r="B964" s="32" t="inlineStr">
        <is>
          <t>1FZ-FE</t>
        </is>
      </c>
      <c r="D964" s="32" t="inlineStr">
        <is>
          <t>M</t>
        </is>
      </c>
      <c r="E964" s="135" t="inlineStr">
        <is>
          <t>Miểng baze</t>
        </is>
      </c>
      <c r="F964" s="135" t="inlineStr">
        <is>
          <t>11701-66020</t>
        </is>
      </c>
      <c r="G964" s="135" t="n"/>
      <c r="H964" s="135" t="inlineStr">
        <is>
          <t>74.04</t>
        </is>
      </c>
      <c r="I964" s="135" t="inlineStr">
        <is>
          <t>23.4</t>
        </is>
      </c>
      <c r="J964" s="135" t="inlineStr">
        <is>
          <t>2.492</t>
        </is>
      </c>
      <c r="K964" s="135" t="inlineStr">
        <is>
          <t>Bộ</t>
        </is>
      </c>
      <c r="L964" s="135" t="n"/>
      <c r="M964" s="135" t="n"/>
      <c r="N964" s="136" t="n"/>
      <c r="O964" s="136" t="n"/>
      <c r="P964" s="136" t="n"/>
      <c r="Q964" s="136" t="n"/>
      <c r="R964" s="136" t="n"/>
      <c r="S964" s="135" t="inlineStr">
        <is>
          <t>🟢 CÓ</t>
        </is>
      </c>
    </row>
    <row r="965">
      <c r="A965" s="134" t="inlineStr">
        <is>
          <t>TOYOTA</t>
        </is>
      </c>
      <c r="B965" s="32" t="inlineStr">
        <is>
          <t>1FZ-FE</t>
        </is>
      </c>
      <c r="D965" s="32" t="inlineStr">
        <is>
          <t>R</t>
        </is>
      </c>
      <c r="E965" s="135" t="inlineStr">
        <is>
          <t>Miểng dên</t>
        </is>
      </c>
      <c r="F965" s="135" t="inlineStr">
        <is>
          <t>13041-66020</t>
        </is>
      </c>
      <c r="G965" s="135" t="n"/>
      <c r="H965" s="135" t="inlineStr">
        <is>
          <t>60.526</t>
        </is>
      </c>
      <c r="I965" s="135" t="inlineStr">
        <is>
          <t>21.4</t>
        </is>
      </c>
      <c r="J965" s="135" t="inlineStr">
        <is>
          <t>1.75</t>
        </is>
      </c>
      <c r="K965" s="135" t="inlineStr">
        <is>
          <t>Bộ</t>
        </is>
      </c>
      <c r="L965" s="135" t="n"/>
      <c r="M965" s="135" t="n"/>
      <c r="N965" s="136" t="n"/>
      <c r="O965" s="136" t="n"/>
      <c r="P965" s="136" t="n"/>
      <c r="Q965" s="136" t="n"/>
      <c r="R965" s="136" t="n"/>
      <c r="S965" s="135" t="inlineStr">
        <is>
          <t>🟢 CÓ</t>
        </is>
      </c>
    </row>
    <row r="966">
      <c r="A966" s="134" t="inlineStr">
        <is>
          <t>TOYOTA</t>
        </is>
      </c>
      <c r="B966" s="32" t="inlineStr">
        <is>
          <t>1G</t>
        </is>
      </c>
      <c r="D966" s="32" t="inlineStr">
        <is>
          <t>M</t>
        </is>
      </c>
      <c r="E966" s="135" t="inlineStr">
        <is>
          <t>Miểng baze</t>
        </is>
      </c>
      <c r="F966" s="135" t="inlineStr">
        <is>
          <t>11701-88300</t>
        </is>
      </c>
      <c r="G966" s="135" t="n"/>
      <c r="H966" s="135" t="inlineStr">
        <is>
          <t>59</t>
        </is>
      </c>
      <c r="I966" s="135" t="inlineStr">
        <is>
          <t>19.2</t>
        </is>
      </c>
      <c r="J966" s="135" t="inlineStr">
        <is>
          <t>2</t>
        </is>
      </c>
      <c r="K966" s="135" t="inlineStr">
        <is>
          <t>Bộ</t>
        </is>
      </c>
      <c r="L966" s="135" t="n"/>
      <c r="M966" s="135" t="n"/>
      <c r="N966" s="136" t="n"/>
      <c r="O966" s="136" t="n"/>
      <c r="P966" s="136" t="n"/>
      <c r="Q966" s="136" t="n"/>
      <c r="R966" s="136" t="n"/>
      <c r="S966" s="135" t="inlineStr">
        <is>
          <t>🟢 CÓ</t>
        </is>
      </c>
    </row>
    <row r="967">
      <c r="A967" s="134" t="inlineStr">
        <is>
          <t>TOYOTA</t>
        </is>
      </c>
      <c r="B967" s="32" t="inlineStr">
        <is>
          <t>1G</t>
        </is>
      </c>
      <c r="D967" s="32" t="inlineStr">
        <is>
          <t>R</t>
        </is>
      </c>
      <c r="E967" s="135" t="inlineStr">
        <is>
          <t>Miểng dên</t>
        </is>
      </c>
      <c r="F967" s="135" t="inlineStr">
        <is>
          <t>13041-70010</t>
        </is>
      </c>
      <c r="G967" s="135" t="n"/>
      <c r="H967" s="135" t="inlineStr">
        <is>
          <t>45</t>
        </is>
      </c>
      <c r="I967" s="135" t="inlineStr">
        <is>
          <t>18.9</t>
        </is>
      </c>
      <c r="J967" s="135" t="inlineStr">
        <is>
          <t>1.498</t>
        </is>
      </c>
      <c r="K967" s="135" t="inlineStr">
        <is>
          <t>Bộ</t>
        </is>
      </c>
      <c r="L967" s="135" t="n"/>
      <c r="M967" s="135" t="n"/>
      <c r="N967" s="136" t="n"/>
      <c r="O967" s="136" t="n"/>
      <c r="P967" s="136" t="n"/>
      <c r="Q967" s="136" t="n"/>
      <c r="R967" s="136" t="n"/>
      <c r="S967" s="135" t="inlineStr">
        <is>
          <t>🟢 CÓ</t>
        </is>
      </c>
    </row>
    <row r="968">
      <c r="A968" s="134" t="inlineStr">
        <is>
          <t>TOYOTA</t>
        </is>
      </c>
      <c r="B968" s="32" t="inlineStr">
        <is>
          <t>1G-GTE</t>
        </is>
      </c>
      <c r="D968" s="32" t="inlineStr">
        <is>
          <t>M</t>
        </is>
      </c>
      <c r="E968" s="135" t="inlineStr">
        <is>
          <t>Miểng baze</t>
        </is>
      </c>
      <c r="F968" s="135" t="inlineStr">
        <is>
          <t>(F)11071-88340</t>
        </is>
      </c>
      <c r="G968" s="135" t="n"/>
      <c r="H968" s="135" t="inlineStr">
        <is>
          <t>59</t>
        </is>
      </c>
      <c r="I968" s="135" t="inlineStr">
        <is>
          <t>22.2</t>
        </is>
      </c>
      <c r="J968" s="135" t="inlineStr">
        <is>
          <t>2</t>
        </is>
      </c>
      <c r="K968" s="135" t="inlineStr">
        <is>
          <t>Bộ</t>
        </is>
      </c>
      <c r="L968" s="135" t="n"/>
      <c r="M968" s="135" t="n"/>
      <c r="N968" s="136" t="n"/>
      <c r="O968" s="136" t="n"/>
      <c r="P968" s="136" t="n"/>
      <c r="Q968" s="136" t="n"/>
      <c r="R968" s="136" t="n"/>
      <c r="S968" s="135" t="inlineStr">
        <is>
          <t>🟢 CÓ</t>
        </is>
      </c>
    </row>
    <row r="969">
      <c r="A969" s="134" t="inlineStr">
        <is>
          <t>TOYOTA</t>
        </is>
      </c>
      <c r="B969" s="32" t="inlineStr">
        <is>
          <t>1G-GTE</t>
        </is>
      </c>
      <c r="D969" s="32" t="inlineStr">
        <is>
          <t>R</t>
        </is>
      </c>
      <c r="E969" s="135" t="inlineStr">
        <is>
          <t>Miểng dên</t>
        </is>
      </c>
      <c r="F969" s="135" t="inlineStr">
        <is>
          <t>13041-88340</t>
        </is>
      </c>
      <c r="G969" s="135" t="n"/>
      <c r="H969" s="135" t="inlineStr">
        <is>
          <t>45</t>
        </is>
      </c>
      <c r="I969" s="135" t="inlineStr">
        <is>
          <t>18.18</t>
        </is>
      </c>
      <c r="J969" s="135" t="inlineStr">
        <is>
          <t>1.492</t>
        </is>
      </c>
      <c r="K969" s="135" t="inlineStr">
        <is>
          <t>Bộ</t>
        </is>
      </c>
      <c r="L969" s="135" t="n"/>
      <c r="M969" s="135" t="n"/>
      <c r="N969" s="136" t="n"/>
      <c r="O969" s="136" t="n"/>
      <c r="P969" s="136" t="n"/>
      <c r="Q969" s="136" t="n"/>
      <c r="R969" s="136" t="n"/>
      <c r="S969" s="135" t="inlineStr">
        <is>
          <t>🟢 CÓ</t>
        </is>
      </c>
    </row>
    <row r="970">
      <c r="A970" s="134" t="inlineStr">
        <is>
          <t>TOYOTA</t>
        </is>
      </c>
      <c r="B970" s="32" t="inlineStr">
        <is>
          <t>1G/1G-FE/1G-E/1G-G/1G-GT</t>
        </is>
      </c>
      <c r="D970" s="32" t="inlineStr">
        <is>
          <t>M</t>
        </is>
      </c>
      <c r="E970" s="135" t="inlineStr">
        <is>
          <t>Miểng baze</t>
        </is>
      </c>
      <c r="F970" s="135" t="inlineStr">
        <is>
          <t>11071-88340</t>
        </is>
      </c>
      <c r="G970" s="135" t="n"/>
      <c r="H970" s="135" t="inlineStr">
        <is>
          <t>59</t>
        </is>
      </c>
      <c r="I970" s="135" t="inlineStr">
        <is>
          <t>22.2</t>
        </is>
      </c>
      <c r="J970" s="135" t="inlineStr">
        <is>
          <t>2</t>
        </is>
      </c>
      <c r="K970" s="135" t="inlineStr">
        <is>
          <t>Bộ</t>
        </is>
      </c>
      <c r="L970" s="135" t="n"/>
      <c r="M970" s="135" t="n"/>
      <c r="N970" s="136" t="n"/>
      <c r="O970" s="136" t="n"/>
      <c r="P970" s="136" t="n"/>
      <c r="Q970" s="136" t="n"/>
      <c r="R970" s="136" t="n"/>
      <c r="S970" s="135" t="inlineStr">
        <is>
          <t>🟢 CÓ</t>
        </is>
      </c>
    </row>
    <row r="971">
      <c r="A971" s="134" t="inlineStr">
        <is>
          <t>TOYOTA</t>
        </is>
      </c>
      <c r="B971" s="32" t="inlineStr">
        <is>
          <t>1G/1G-FE/1G-E/1G-G/1G-GT</t>
        </is>
      </c>
      <c r="D971" s="32" t="inlineStr">
        <is>
          <t>R</t>
        </is>
      </c>
      <c r="E971" s="135" t="inlineStr">
        <is>
          <t>Miểng dên</t>
        </is>
      </c>
      <c r="F971" s="135" t="inlineStr">
        <is>
          <t>13041-70010</t>
        </is>
      </c>
      <c r="G971" s="135" t="n"/>
      <c r="H971" s="135" t="inlineStr">
        <is>
          <t>45</t>
        </is>
      </c>
      <c r="I971" s="135" t="inlineStr">
        <is>
          <t>18.9</t>
        </is>
      </c>
      <c r="J971" s="135" t="inlineStr">
        <is>
          <t>1.498</t>
        </is>
      </c>
      <c r="K971" s="135" t="inlineStr">
        <is>
          <t>Bộ</t>
        </is>
      </c>
      <c r="L971" s="135" t="n"/>
      <c r="M971" s="135" t="n"/>
      <c r="N971" s="136" t="n"/>
      <c r="O971" s="136" t="n"/>
      <c r="P971" s="136" t="n"/>
      <c r="Q971" s="136" t="n"/>
      <c r="R971" s="136" t="n"/>
      <c r="S971" s="135" t="inlineStr">
        <is>
          <t>🟢 CÓ</t>
        </is>
      </c>
    </row>
    <row r="972">
      <c r="A972" s="134" t="inlineStr">
        <is>
          <t>TOYOTA</t>
        </is>
      </c>
      <c r="B972" s="32" t="inlineStr">
        <is>
          <t>1GD-FTV</t>
        </is>
      </c>
      <c r="C972" t="inlineStr">
        <is>
          <t>92</t>
        </is>
      </c>
      <c r="D972" s="32" t="inlineStr">
        <is>
          <t>R</t>
        </is>
      </c>
      <c r="E972" s="135" t="inlineStr">
        <is>
          <t>Miểng dên</t>
        </is>
      </c>
      <c r="F972" s="135" t="inlineStr">
        <is>
          <t>11701-0E010</t>
        </is>
      </c>
      <c r="G972" s="135" t="n"/>
      <c r="H972" s="135" t="inlineStr">
        <is>
          <t>75.02</t>
        </is>
      </c>
      <c r="I972" s="135" t="inlineStr">
        <is>
          <t>21</t>
        </is>
      </c>
      <c r="J972" s="135" t="inlineStr">
        <is>
          <t>2.49</t>
        </is>
      </c>
      <c r="K972" s="135" t="inlineStr">
        <is>
          <t>Bộ</t>
        </is>
      </c>
      <c r="L972" s="135" t="n"/>
      <c r="M972" s="135" t="n"/>
      <c r="N972" s="136" t="n"/>
      <c r="O972" s="136" t="n"/>
      <c r="P972" s="136" t="n"/>
      <c r="Q972" s="136" t="n"/>
      <c r="R972" s="136" t="n"/>
      <c r="S972" s="135" t="inlineStr">
        <is>
          <t>🟢 CÓ</t>
        </is>
      </c>
    </row>
    <row r="973">
      <c r="A973" s="134" t="inlineStr">
        <is>
          <t>TOYOTA</t>
        </is>
      </c>
      <c r="B973" s="32" t="inlineStr">
        <is>
          <t>1GR-FE</t>
        </is>
      </c>
      <c r="D973" s="32" t="inlineStr">
        <is>
          <t>M</t>
        </is>
      </c>
      <c r="E973" s="135" t="inlineStr">
        <is>
          <t>Miểng baze</t>
        </is>
      </c>
      <c r="F973" s="135" t="inlineStr">
        <is>
          <t>11701-31080</t>
        </is>
      </c>
      <c r="G973" s="135" t="n"/>
      <c r="H973" s="135" t="inlineStr">
        <is>
          <t>77</t>
        </is>
      </c>
      <c r="I973" s="135" t="inlineStr">
        <is>
          <t>22.3</t>
        </is>
      </c>
      <c r="J973" s="135" t="inlineStr">
        <is>
          <t>2.491</t>
        </is>
      </c>
      <c r="K973" s="135" t="inlineStr">
        <is>
          <t>Bộ</t>
        </is>
      </c>
      <c r="L973" s="135" t="n"/>
      <c r="M973" s="135" t="n"/>
      <c r="N973" s="136" t="n"/>
      <c r="O973" s="136" t="n"/>
      <c r="P973" s="136" t="n"/>
      <c r="Q973" s="136" t="n"/>
      <c r="R973" s="136" t="n"/>
      <c r="S973" s="135" t="inlineStr">
        <is>
          <t>🟢 CÓ</t>
        </is>
      </c>
    </row>
    <row r="974">
      <c r="A974" s="134" t="inlineStr">
        <is>
          <t>TOYOTA</t>
        </is>
      </c>
      <c r="B974" s="32" t="inlineStr">
        <is>
          <t>1GR-FE</t>
        </is>
      </c>
      <c r="D974" s="32" t="inlineStr">
        <is>
          <t>R</t>
        </is>
      </c>
      <c r="E974" s="135" t="inlineStr">
        <is>
          <t>Miểng dên</t>
        </is>
      </c>
      <c r="F974" s="135" t="inlineStr">
        <is>
          <t>13041-0P070/31090</t>
        </is>
      </c>
      <c r="G974" s="135" t="n"/>
      <c r="H974" s="135" t="inlineStr">
        <is>
          <t>59</t>
        </is>
      </c>
      <c r="I974" s="135" t="inlineStr">
        <is>
          <t>14.5</t>
        </is>
      </c>
      <c r="J974" s="135" t="inlineStr">
        <is>
          <t>1.487</t>
        </is>
      </c>
      <c r="K974" s="135" t="inlineStr">
        <is>
          <t>Bộ</t>
        </is>
      </c>
      <c r="L974" s="135" t="n"/>
      <c r="M974" s="135" t="n"/>
      <c r="N974" s="136" t="n"/>
      <c r="O974" s="136" t="n"/>
      <c r="P974" s="136" t="n"/>
      <c r="Q974" s="136" t="n"/>
      <c r="R974" s="136" t="n"/>
      <c r="S974" s="135" t="inlineStr">
        <is>
          <t>🟢 CÓ</t>
        </is>
      </c>
    </row>
    <row r="975">
      <c r="A975" s="134" t="inlineStr">
        <is>
          <t>TOYOTA</t>
        </is>
      </c>
      <c r="B975" s="32" t="inlineStr">
        <is>
          <t>1HZ/1HZ-T/1HD-T</t>
        </is>
      </c>
      <c r="C975" t="inlineStr">
        <is>
          <t>94</t>
        </is>
      </c>
      <c r="D975" s="32" t="inlineStr">
        <is>
          <t>M</t>
        </is>
      </c>
      <c r="E975" s="135" t="inlineStr">
        <is>
          <t>Miểng baze</t>
        </is>
      </c>
      <c r="F975" s="135" t="inlineStr">
        <is>
          <t>11701-17010</t>
        </is>
      </c>
      <c r="G975" s="135" t="n"/>
      <c r="H975" s="135" t="inlineStr">
        <is>
          <t>71</t>
        </is>
      </c>
      <c r="I975" s="135" t="inlineStr">
        <is>
          <t>22.1</t>
        </is>
      </c>
      <c r="J975" s="135" t="inlineStr">
        <is>
          <t>1.982</t>
        </is>
      </c>
      <c r="K975" s="135" t="inlineStr">
        <is>
          <t>Bộ</t>
        </is>
      </c>
      <c r="L975" s="135" t="n"/>
      <c r="M975" s="135" t="n"/>
      <c r="N975" s="136" t="n"/>
      <c r="O975" s="136" t="n"/>
      <c r="P975" s="136" t="n"/>
      <c r="Q975" s="136" t="n"/>
      <c r="R975" s="136" t="n"/>
      <c r="S975" s="135" t="inlineStr">
        <is>
          <t>🟢 CÓ</t>
        </is>
      </c>
    </row>
    <row r="976">
      <c r="A976" s="134" t="inlineStr">
        <is>
          <t>TOYOTA</t>
        </is>
      </c>
      <c r="B976" s="32" t="inlineStr">
        <is>
          <t>1HZ/1HZ-T/1HD-T</t>
        </is>
      </c>
      <c r="C976" t="inlineStr">
        <is>
          <t>94</t>
        </is>
      </c>
      <c r="D976" s="32" t="inlineStr">
        <is>
          <t>R</t>
        </is>
      </c>
      <c r="E976" s="135" t="inlineStr">
        <is>
          <t>Miểng dên</t>
        </is>
      </c>
      <c r="F976" s="135" t="inlineStr">
        <is>
          <t>13041-17010</t>
        </is>
      </c>
      <c r="G976" s="135" t="n"/>
      <c r="H976" s="135" t="inlineStr">
        <is>
          <t>62</t>
        </is>
      </c>
      <c r="I976" s="135" t="inlineStr">
        <is>
          <t>23.6</t>
        </is>
      </c>
      <c r="J976" s="135" t="inlineStr">
        <is>
          <t>1.489</t>
        </is>
      </c>
      <c r="K976" s="135" t="inlineStr">
        <is>
          <t>Bộ</t>
        </is>
      </c>
      <c r="L976" s="135" t="n"/>
      <c r="M976" s="135" t="n"/>
      <c r="N976" s="136" t="n"/>
      <c r="O976" s="136" t="n"/>
      <c r="P976" s="136" t="n"/>
      <c r="Q976" s="136" t="n"/>
      <c r="R976" s="136" t="n"/>
      <c r="S976" s="135" t="inlineStr">
        <is>
          <t>🟢 CÓ</t>
        </is>
      </c>
    </row>
    <row r="977">
      <c r="A977" s="134" t="inlineStr">
        <is>
          <t>TOYOTA</t>
        </is>
      </c>
      <c r="B977" s="32" t="inlineStr">
        <is>
          <t>1JZ/2JZ</t>
        </is>
      </c>
      <c r="D977" s="32" t="inlineStr">
        <is>
          <t>M</t>
        </is>
      </c>
      <c r="E977" s="135" t="inlineStr">
        <is>
          <t>Miểng baze</t>
        </is>
      </c>
      <c r="F977" s="135" t="inlineStr">
        <is>
          <t>11701-46010</t>
        </is>
      </c>
      <c r="G977" s="135" t="n"/>
      <c r="H977" s="135" t="inlineStr">
        <is>
          <t>66</t>
        </is>
      </c>
      <c r="I977" s="135" t="inlineStr">
        <is>
          <t>23</t>
        </is>
      </c>
      <c r="J977" s="135" t="inlineStr">
        <is>
          <t>2</t>
        </is>
      </c>
      <c r="K977" s="135" t="inlineStr">
        <is>
          <t>Bộ</t>
        </is>
      </c>
      <c r="L977" s="135" t="n"/>
      <c r="M977" s="135" t="n"/>
      <c r="N977" s="136" t="n"/>
      <c r="O977" s="136" t="n"/>
      <c r="P977" s="136" t="n"/>
      <c r="Q977" s="136" t="n"/>
      <c r="R977" s="136" t="n"/>
      <c r="S977" s="135" t="inlineStr">
        <is>
          <t>🟢 CÓ</t>
        </is>
      </c>
    </row>
    <row r="978">
      <c r="A978" s="134" t="inlineStr">
        <is>
          <t>TOYOTA</t>
        </is>
      </c>
      <c r="B978" s="32" t="inlineStr">
        <is>
          <t>1JZ/2JZ</t>
        </is>
      </c>
      <c r="D978" s="32" t="inlineStr">
        <is>
          <t>R</t>
        </is>
      </c>
      <c r="E978" s="135" t="inlineStr">
        <is>
          <t>Miểng dên</t>
        </is>
      </c>
      <c r="F978" s="135" t="inlineStr">
        <is>
          <t>13041-46011</t>
        </is>
      </c>
      <c r="G978" s="135" t="n"/>
      <c r="H978" s="135" t="inlineStr">
        <is>
          <t>55</t>
        </is>
      </c>
      <c r="I978" s="135" t="inlineStr">
        <is>
          <t>19.3</t>
        </is>
      </c>
      <c r="J978" s="135" t="inlineStr">
        <is>
          <t>1.501</t>
        </is>
      </c>
      <c r="K978" s="135" t="inlineStr">
        <is>
          <t>Bộ</t>
        </is>
      </c>
      <c r="L978" s="135" t="n"/>
      <c r="M978" s="135" t="n"/>
      <c r="N978" s="136" t="n"/>
      <c r="O978" s="136" t="n"/>
      <c r="P978" s="136" t="n"/>
      <c r="Q978" s="136" t="n"/>
      <c r="R978" s="136" t="n"/>
      <c r="S978" s="135" t="inlineStr">
        <is>
          <t>🟢 CÓ</t>
        </is>
      </c>
    </row>
    <row r="979">
      <c r="A979" s="134" t="inlineStr">
        <is>
          <t>TOYOTA</t>
        </is>
      </c>
      <c r="B979" s="32" t="inlineStr">
        <is>
          <t>1KR-FE</t>
        </is>
      </c>
      <c r="D979" s="32" t="inlineStr">
        <is>
          <t>M</t>
        </is>
      </c>
      <c r="E979" s="135" t="inlineStr">
        <is>
          <t>Miểng baze</t>
        </is>
      </c>
      <c r="F979" s="135" t="inlineStr">
        <is>
          <t>11791-40020</t>
        </is>
      </c>
      <c r="G979" s="135" t="n"/>
      <c r="H979" s="135" t="inlineStr">
        <is>
          <t>48</t>
        </is>
      </c>
      <c r="I979" s="135" t="inlineStr">
        <is>
          <t>14.9</t>
        </is>
      </c>
      <c r="J979" s="135" t="inlineStr">
        <is>
          <t>1.995</t>
        </is>
      </c>
      <c r="K979" s="135" t="inlineStr">
        <is>
          <t>Bộ</t>
        </is>
      </c>
      <c r="L979" s="135" t="n"/>
      <c r="M979" s="135" t="n"/>
      <c r="N979" s="136" t="n"/>
      <c r="O979" s="136" t="n"/>
      <c r="P979" s="136" t="n"/>
      <c r="Q979" s="136" t="n"/>
      <c r="R979" s="136" t="n"/>
      <c r="S979" s="135" t="inlineStr">
        <is>
          <t>🟢 CÓ</t>
        </is>
      </c>
    </row>
    <row r="980">
      <c r="A980" s="134" t="inlineStr">
        <is>
          <t>TOYOTA</t>
        </is>
      </c>
      <c r="B980" s="32" t="inlineStr">
        <is>
          <t>1KR-FE</t>
        </is>
      </c>
      <c r="D980" s="32" t="inlineStr">
        <is>
          <t>R</t>
        </is>
      </c>
      <c r="E980" s="135" t="inlineStr">
        <is>
          <t>Miểng dên</t>
        </is>
      </c>
      <c r="F980" s="135" t="inlineStr">
        <is>
          <t>13204-40031</t>
        </is>
      </c>
      <c r="G980" s="135" t="n"/>
      <c r="H980" s="135" t="inlineStr">
        <is>
          <t>43</t>
        </is>
      </c>
      <c r="I980" s="135" t="inlineStr">
        <is>
          <t>13.6</t>
        </is>
      </c>
      <c r="J980" s="135" t="inlineStr">
        <is>
          <t>1.5</t>
        </is>
      </c>
      <c r="K980" s="135" t="inlineStr">
        <is>
          <t>Bộ</t>
        </is>
      </c>
      <c r="L980" s="135" t="n"/>
      <c r="M980" s="135" t="n"/>
      <c r="N980" s="136" t="n"/>
      <c r="O980" s="136" t="n"/>
      <c r="P980" s="136" t="n"/>
      <c r="Q980" s="136" t="n"/>
      <c r="R980" s="136" t="n"/>
      <c r="S980" s="135" t="inlineStr">
        <is>
          <t>🟢 CÓ</t>
        </is>
      </c>
    </row>
    <row r="981">
      <c r="A981" s="134" t="inlineStr">
        <is>
          <t>TOYOTA</t>
        </is>
      </c>
      <c r="B981" s="32" t="inlineStr">
        <is>
          <t>1KZ-TE/1KD-FTV/2KD-FTV</t>
        </is>
      </c>
      <c r="C981" t="inlineStr">
        <is>
          <t>92/96</t>
        </is>
      </c>
      <c r="D981" s="32" t="inlineStr">
        <is>
          <t>M</t>
        </is>
      </c>
      <c r="E981" s="135" t="inlineStr">
        <is>
          <t>Miểng baze</t>
        </is>
      </c>
      <c r="F981" s="135" t="inlineStr">
        <is>
          <t>11701-67020/21</t>
        </is>
      </c>
      <c r="G981" s="135" t="n"/>
      <c r="H981" s="135" t="inlineStr">
        <is>
          <t>75</t>
        </is>
      </c>
      <c r="I981" s="135" t="inlineStr">
        <is>
          <t>23.8</t>
        </is>
      </c>
      <c r="J981" s="135" t="inlineStr">
        <is>
          <t>2.485</t>
        </is>
      </c>
      <c r="K981" s="135" t="inlineStr">
        <is>
          <t>Bộ</t>
        </is>
      </c>
      <c r="L981" s="135" t="n"/>
      <c r="M981" s="135" t="n"/>
      <c r="N981" s="136" t="n"/>
      <c r="O981" s="136" t="n"/>
      <c r="P981" s="136" t="n"/>
      <c r="Q981" s="136" t="n"/>
      <c r="R981" s="136" t="n"/>
      <c r="S981" s="135" t="inlineStr">
        <is>
          <t>🟢 CÓ</t>
        </is>
      </c>
    </row>
    <row r="982">
      <c r="A982" s="134" t="inlineStr">
        <is>
          <t>TOYOTA</t>
        </is>
      </c>
      <c r="B982" s="32" t="inlineStr">
        <is>
          <t>1KZ-TE/1KD-FTV/2KD-FTV</t>
        </is>
      </c>
      <c r="C982" t="inlineStr">
        <is>
          <t>92/96</t>
        </is>
      </c>
      <c r="D982" s="32" t="inlineStr">
        <is>
          <t>R</t>
        </is>
      </c>
      <c r="E982" s="135" t="inlineStr">
        <is>
          <t>Miểng dên</t>
        </is>
      </c>
      <c r="F982" s="135" t="inlineStr">
        <is>
          <t>13041-67030/31</t>
        </is>
      </c>
      <c r="G982" s="135" t="n"/>
      <c r="H982" s="135" t="inlineStr">
        <is>
          <t>62</t>
        </is>
      </c>
      <c r="I982" s="135" t="inlineStr">
        <is>
          <t>24.6</t>
        </is>
      </c>
      <c r="J982" s="135" t="inlineStr">
        <is>
          <t>1.489</t>
        </is>
      </c>
      <c r="K982" s="135" t="inlineStr">
        <is>
          <t>Bộ</t>
        </is>
      </c>
      <c r="L982" s="135" t="n"/>
      <c r="M982" s="135" t="n"/>
      <c r="N982" s="136" t="n"/>
      <c r="O982" s="136" t="n"/>
      <c r="P982" s="136" t="n"/>
      <c r="Q982" s="136" t="n"/>
      <c r="R982" s="136" t="n"/>
      <c r="S982" s="135" t="inlineStr">
        <is>
          <t>🟢 CÓ</t>
        </is>
      </c>
    </row>
    <row r="983">
      <c r="A983" s="134" t="inlineStr">
        <is>
          <t>TOYOTA</t>
        </is>
      </c>
      <c r="B983" s="32" t="inlineStr">
        <is>
          <t>1MZ-FE/2MZ</t>
        </is>
      </c>
      <c r="D983" s="32" t="inlineStr">
        <is>
          <t>M</t>
        </is>
      </c>
      <c r="E983" s="135" t="inlineStr">
        <is>
          <t>Miểng baze</t>
        </is>
      </c>
      <c r="F983" s="135" t="inlineStr">
        <is>
          <t>11701-20020</t>
        </is>
      </c>
      <c r="G983" s="135" t="n"/>
      <c r="H983" s="135" t="inlineStr">
        <is>
          <t>66</t>
        </is>
      </c>
      <c r="I983" s="135" t="inlineStr">
        <is>
          <t>22.2</t>
        </is>
      </c>
      <c r="J983" s="135" t="inlineStr">
        <is>
          <t>1.998</t>
        </is>
      </c>
      <c r="K983" s="135" t="inlineStr">
        <is>
          <t>Bộ</t>
        </is>
      </c>
      <c r="L983" s="135" t="n"/>
      <c r="M983" s="135" t="n"/>
      <c r="N983" s="136" t="n"/>
      <c r="O983" s="136" t="n"/>
      <c r="P983" s="136" t="n"/>
      <c r="Q983" s="136" t="n"/>
      <c r="R983" s="136" t="n"/>
      <c r="S983" s="135" t="inlineStr">
        <is>
          <t>🟢 CÓ</t>
        </is>
      </c>
    </row>
    <row r="984">
      <c r="A984" s="134" t="inlineStr">
        <is>
          <t>TOYOTA</t>
        </is>
      </c>
      <c r="B984" s="32" t="inlineStr">
        <is>
          <t>1MZ-FE/2MZ</t>
        </is>
      </c>
      <c r="D984" s="32" t="inlineStr">
        <is>
          <t>R</t>
        </is>
      </c>
      <c r="E984" s="135" t="inlineStr">
        <is>
          <t>Miểng dên</t>
        </is>
      </c>
      <c r="F984" s="135" t="inlineStr">
        <is>
          <t>13041-20010</t>
        </is>
      </c>
      <c r="G984" s="135" t="n"/>
      <c r="H984" s="135" t="inlineStr">
        <is>
          <t>56</t>
        </is>
      </c>
      <c r="I984" s="135" t="inlineStr">
        <is>
          <t>16</t>
        </is>
      </c>
      <c r="J984" s="135" t="inlineStr">
        <is>
          <t>1.499</t>
        </is>
      </c>
      <c r="K984" s="135" t="inlineStr">
        <is>
          <t>Bộ</t>
        </is>
      </c>
      <c r="L984" s="135" t="n"/>
      <c r="M984" s="135" t="n"/>
      <c r="N984" s="136" t="n"/>
      <c r="O984" s="136" t="n"/>
      <c r="P984" s="136" t="n"/>
      <c r="Q984" s="136" t="n"/>
      <c r="R984" s="136" t="n"/>
      <c r="S984" s="135" t="inlineStr">
        <is>
          <t>🟢 CÓ</t>
        </is>
      </c>
    </row>
    <row r="985">
      <c r="A985" s="134" t="inlineStr">
        <is>
          <t>TOYOTA</t>
        </is>
      </c>
      <c r="B985" s="32" t="inlineStr">
        <is>
          <t>1N/1N-T</t>
        </is>
      </c>
      <c r="D985" s="32" t="inlineStr">
        <is>
          <t>M</t>
        </is>
      </c>
      <c r="E985" s="135" t="inlineStr">
        <is>
          <t>Miểng baze</t>
        </is>
      </c>
      <c r="F985" s="135" t="inlineStr">
        <is>
          <t>11701-55020</t>
        </is>
      </c>
      <c r="G985" s="135" t="n"/>
      <c r="H985" s="135" t="inlineStr">
        <is>
          <t>54.036</t>
        </is>
      </c>
      <c r="I985" s="135" t="inlineStr">
        <is>
          <t>18</t>
        </is>
      </c>
      <c r="J985" s="135" t="inlineStr">
        <is>
          <t>2.008</t>
        </is>
      </c>
      <c r="K985" s="135" t="inlineStr">
        <is>
          <t>Bộ</t>
        </is>
      </c>
      <c r="L985" s="135" t="n"/>
      <c r="M985" s="135" t="n"/>
      <c r="N985" s="136" t="n"/>
      <c r="O985" s="136" t="n"/>
      <c r="P985" s="136" t="n"/>
      <c r="Q985" s="136" t="n"/>
      <c r="R985" s="136" t="n"/>
      <c r="S985" s="135" t="inlineStr">
        <is>
          <t>🟢 CÓ</t>
        </is>
      </c>
    </row>
    <row r="986">
      <c r="A986" s="134" t="inlineStr">
        <is>
          <t>TOYOTA</t>
        </is>
      </c>
      <c r="B986" s="32" t="inlineStr">
        <is>
          <t>1N/1N-T</t>
        </is>
      </c>
      <c r="D986" s="32" t="inlineStr">
        <is>
          <t>R</t>
        </is>
      </c>
      <c r="E986" s="135" t="inlineStr">
        <is>
          <t>Miểng dên</t>
        </is>
      </c>
      <c r="F986" s="135" t="inlineStr">
        <is>
          <t>13041-55020</t>
        </is>
      </c>
      <c r="G986" s="135" t="n"/>
      <c r="H986" s="135" t="inlineStr">
        <is>
          <t>47</t>
        </is>
      </c>
      <c r="I986" s="135" t="inlineStr">
        <is>
          <t>17.9</t>
        </is>
      </c>
      <c r="J986" s="135" t="inlineStr">
        <is>
          <t>1.492</t>
        </is>
      </c>
      <c r="K986" s="135" t="inlineStr">
        <is>
          <t>Bộ</t>
        </is>
      </c>
      <c r="L986" s="135" t="n"/>
      <c r="M986" s="135" t="n"/>
      <c r="N986" s="136" t="n"/>
      <c r="O986" s="136" t="n"/>
      <c r="P986" s="136" t="n"/>
      <c r="Q986" s="136" t="n"/>
      <c r="R986" s="136" t="n"/>
      <c r="S986" s="135" t="inlineStr">
        <is>
          <t>🟢 CÓ</t>
        </is>
      </c>
    </row>
    <row r="987">
      <c r="A987" s="134" t="inlineStr">
        <is>
          <t>TOYOTA</t>
        </is>
      </c>
      <c r="B987" s="32" t="inlineStr">
        <is>
          <t>1ND-TV</t>
        </is>
      </c>
      <c r="D987" s="32" t="inlineStr">
        <is>
          <t>M</t>
        </is>
      </c>
      <c r="E987" s="135" t="inlineStr">
        <is>
          <t>Miểng baze</t>
        </is>
      </c>
      <c r="F987" s="135" t="inlineStr">
        <is>
          <t>11701-21031</t>
        </is>
      </c>
      <c r="G987" s="135" t="n"/>
      <c r="H987" s="135" t="inlineStr">
        <is>
          <t>50</t>
        </is>
      </c>
      <c r="I987" s="135" t="inlineStr">
        <is>
          <t>16</t>
        </is>
      </c>
      <c r="J987" s="135" t="inlineStr">
        <is>
          <t>1.995</t>
        </is>
      </c>
      <c r="K987" s="135" t="inlineStr">
        <is>
          <t>Bộ</t>
        </is>
      </c>
      <c r="L987" s="135" t="n"/>
      <c r="M987" s="135" t="n"/>
      <c r="N987" s="136" t="n"/>
      <c r="O987" s="136" t="n"/>
      <c r="P987" s="136" t="n"/>
      <c r="Q987" s="136" t="n"/>
      <c r="R987" s="136" t="n"/>
      <c r="S987" s="135" t="inlineStr">
        <is>
          <t>🟢 CÓ</t>
        </is>
      </c>
    </row>
    <row r="988">
      <c r="A988" s="134" t="inlineStr">
        <is>
          <t>TOYOTA</t>
        </is>
      </c>
      <c r="B988" s="32" t="inlineStr">
        <is>
          <t>1ND-TV</t>
        </is>
      </c>
      <c r="D988" s="32" t="inlineStr">
        <is>
          <t>R</t>
        </is>
      </c>
      <c r="E988" s="135" t="inlineStr">
        <is>
          <t>Miểng dên</t>
        </is>
      </c>
      <c r="F988" s="135" t="inlineStr">
        <is>
          <t>13041-33040</t>
        </is>
      </c>
      <c r="G988" s="135" t="n"/>
      <c r="H988" s="135" t="inlineStr">
        <is>
          <t>43</t>
        </is>
      </c>
      <c r="I988" s="135" t="inlineStr">
        <is>
          <t>13.63</t>
        </is>
      </c>
      <c r="J988" s="135" t="inlineStr">
        <is>
          <t>1.495</t>
        </is>
      </c>
      <c r="K988" s="135" t="inlineStr">
        <is>
          <t>Bộ</t>
        </is>
      </c>
      <c r="L988" s="135" t="n"/>
      <c r="M988" s="135" t="n"/>
      <c r="N988" s="136" t="n"/>
      <c r="O988" s="136" t="n"/>
      <c r="P988" s="136" t="n"/>
      <c r="Q988" s="136" t="n"/>
      <c r="R988" s="136" t="n"/>
      <c r="S988" s="135" t="inlineStr">
        <is>
          <t>🟢 CÓ</t>
        </is>
      </c>
    </row>
    <row r="989">
      <c r="A989" s="134" t="inlineStr">
        <is>
          <t>TOYOTA</t>
        </is>
      </c>
      <c r="B989" s="32" t="inlineStr">
        <is>
          <t>1NR-FE/2NR-FE/3NR-FE</t>
        </is>
      </c>
      <c r="D989" s="32" t="inlineStr">
        <is>
          <t>M</t>
        </is>
      </c>
      <c r="E989" s="135" t="inlineStr">
        <is>
          <t>Miểng baze</t>
        </is>
      </c>
      <c r="F989" s="135" t="inlineStr">
        <is>
          <t>11721-47020</t>
        </is>
      </c>
      <c r="G989" s="135" t="n"/>
      <c r="H989" s="135" t="inlineStr">
        <is>
          <t>52</t>
        </is>
      </c>
      <c r="I989" s="135" t="inlineStr">
        <is>
          <t>15</t>
        </is>
      </c>
      <c r="J989" s="135" t="inlineStr">
        <is>
          <t>1.99</t>
        </is>
      </c>
      <c r="K989" s="135" t="inlineStr">
        <is>
          <t>Bộ</t>
        </is>
      </c>
      <c r="L989" s="135" t="n"/>
      <c r="M989" s="135" t="n"/>
      <c r="N989" s="136" t="n"/>
      <c r="O989" s="136" t="n"/>
      <c r="P989" s="136" t="n"/>
      <c r="Q989" s="136" t="n"/>
      <c r="R989" s="136" t="n"/>
      <c r="S989" s="135" t="inlineStr">
        <is>
          <t>🟢 CÓ</t>
        </is>
      </c>
    </row>
    <row r="990">
      <c r="A990" s="134" t="inlineStr">
        <is>
          <t>TOYOTA</t>
        </is>
      </c>
      <c r="B990" s="32" t="inlineStr">
        <is>
          <t>1NR-FE/2NR-FE/3NR-FE</t>
        </is>
      </c>
      <c r="D990" s="32" t="inlineStr">
        <is>
          <t>R</t>
        </is>
      </c>
      <c r="E990" s="135" t="inlineStr">
        <is>
          <t>Miểng dên</t>
        </is>
      </c>
      <c r="F990" s="135" t="inlineStr">
        <is>
          <t>13041-47020</t>
        </is>
      </c>
      <c r="G990" s="135" t="n"/>
      <c r="H990" s="135" t="inlineStr">
        <is>
          <t>45</t>
        </is>
      </c>
      <c r="I990" s="135" t="inlineStr">
        <is>
          <t>13.9</t>
        </is>
      </c>
      <c r="J990" s="135" t="inlineStr">
        <is>
          <t>1.495</t>
        </is>
      </c>
      <c r="K990" s="135" t="inlineStr">
        <is>
          <t>Bộ</t>
        </is>
      </c>
      <c r="L990" s="135" t="n"/>
      <c r="M990" s="135" t="n"/>
      <c r="N990" s="136" t="n"/>
      <c r="O990" s="136" t="n"/>
      <c r="P990" s="136" t="n"/>
      <c r="Q990" s="136" t="n"/>
      <c r="R990" s="136" t="n"/>
      <c r="S990" s="135" t="inlineStr">
        <is>
          <t>🟢 CÓ</t>
        </is>
      </c>
    </row>
    <row r="991">
      <c r="A991" s="134" t="inlineStr">
        <is>
          <t>TOYOTA</t>
        </is>
      </c>
      <c r="B991" s="32" t="inlineStr">
        <is>
          <t>1NZ-FE/2NZ-FE</t>
        </is>
      </c>
      <c r="D991" s="32" t="inlineStr">
        <is>
          <t>M</t>
        </is>
      </c>
      <c r="E991" s="135" t="inlineStr">
        <is>
          <t>Miểng baze</t>
        </is>
      </c>
      <c r="F991" s="135" t="inlineStr">
        <is>
          <t>11701-21010</t>
        </is>
      </c>
      <c r="G991" s="135" t="n"/>
      <c r="H991" s="135" t="inlineStr">
        <is>
          <t>50</t>
        </is>
      </c>
      <c r="I991" s="135" t="inlineStr">
        <is>
          <t>16</t>
        </is>
      </c>
      <c r="J991" s="135" t="inlineStr">
        <is>
          <t>1.995</t>
        </is>
      </c>
      <c r="K991" s="135" t="inlineStr">
        <is>
          <t>Bộ</t>
        </is>
      </c>
      <c r="L991" s="135" t="n"/>
      <c r="M991" s="135" t="n"/>
      <c r="N991" s="136" t="n"/>
      <c r="O991" s="136" t="n"/>
      <c r="P991" s="136" t="n"/>
      <c r="Q991" s="136" t="n"/>
      <c r="R991" s="136" t="n"/>
      <c r="S991" s="135" t="inlineStr">
        <is>
          <t>🟢 CÓ</t>
        </is>
      </c>
    </row>
    <row r="992">
      <c r="A992" s="134" t="inlineStr">
        <is>
          <t>TOYOTA</t>
        </is>
      </c>
      <c r="B992" s="32" t="inlineStr">
        <is>
          <t>1NZ-FE/2NZ-FE</t>
        </is>
      </c>
      <c r="D992" s="32" t="inlineStr">
        <is>
          <t>R</t>
        </is>
      </c>
      <c r="E992" s="135" t="inlineStr">
        <is>
          <t>Miểng dên</t>
        </is>
      </c>
      <c r="F992" s="135" t="inlineStr">
        <is>
          <t>13041-21030</t>
        </is>
      </c>
      <c r="G992" s="135" t="n"/>
      <c r="H992" s="135" t="inlineStr">
        <is>
          <t>43</t>
        </is>
      </c>
      <c r="I992" s="135" t="inlineStr">
        <is>
          <t>13.5</t>
        </is>
      </c>
      <c r="J992" s="135" t="inlineStr">
        <is>
          <t>1.494</t>
        </is>
      </c>
      <c r="K992" s="135" t="inlineStr">
        <is>
          <t>Bộ</t>
        </is>
      </c>
      <c r="L992" s="135" t="n"/>
      <c r="M992" s="135" t="n"/>
      <c r="N992" s="136" t="n"/>
      <c r="O992" s="136" t="n"/>
      <c r="P992" s="136" t="n"/>
      <c r="Q992" s="136" t="n"/>
      <c r="R992" s="136" t="n"/>
      <c r="S992" s="135" t="inlineStr">
        <is>
          <t>🟢 CÓ</t>
        </is>
      </c>
    </row>
    <row r="993">
      <c r="A993" s="134" t="inlineStr">
        <is>
          <t>TOYOTA</t>
        </is>
      </c>
      <c r="B993" s="32" t="inlineStr">
        <is>
          <t>1PZ</t>
        </is>
      </c>
      <c r="D993" s="32" t="inlineStr">
        <is>
          <t>M</t>
        </is>
      </c>
      <c r="E993" s="135" t="inlineStr">
        <is>
          <t>Miểng baze</t>
        </is>
      </c>
      <c r="F993" s="135" t="inlineStr">
        <is>
          <t>11701-17010</t>
        </is>
      </c>
      <c r="G993" s="135" t="n"/>
      <c r="H993" s="135" t="inlineStr">
        <is>
          <t>71</t>
        </is>
      </c>
      <c r="I993" s="135" t="inlineStr">
        <is>
          <t>22.1</t>
        </is>
      </c>
      <c r="J993" s="135" t="inlineStr">
        <is>
          <t>1.982</t>
        </is>
      </c>
      <c r="K993" s="135" t="inlineStr">
        <is>
          <t>Bộ</t>
        </is>
      </c>
      <c r="L993" s="135" t="n"/>
      <c r="M993" s="135" t="n"/>
      <c r="N993" s="136" t="n"/>
      <c r="O993" s="136" t="n"/>
      <c r="P993" s="136" t="n"/>
      <c r="Q993" s="136" t="n"/>
      <c r="R993" s="136" t="n"/>
      <c r="S993" s="135" t="inlineStr">
        <is>
          <t>🟢 CÓ</t>
        </is>
      </c>
    </row>
    <row r="994">
      <c r="A994" s="134" t="inlineStr">
        <is>
          <t>TOYOTA</t>
        </is>
      </c>
      <c r="B994" s="32" t="inlineStr">
        <is>
          <t>1PZ</t>
        </is>
      </c>
      <c r="D994" s="32" t="inlineStr">
        <is>
          <t>R</t>
        </is>
      </c>
      <c r="E994" s="135" t="inlineStr">
        <is>
          <t>Miểng dên</t>
        </is>
      </c>
      <c r="F994" s="135" t="inlineStr">
        <is>
          <t>13041-17010</t>
        </is>
      </c>
      <c r="G994" s="135" t="n"/>
      <c r="H994" s="135" t="inlineStr">
        <is>
          <t>62</t>
        </is>
      </c>
      <c r="I994" s="135" t="inlineStr">
        <is>
          <t>23.6</t>
        </is>
      </c>
      <c r="J994" s="135" t="inlineStr">
        <is>
          <t>1.49</t>
        </is>
      </c>
      <c r="K994" s="135" t="inlineStr">
        <is>
          <t>Bộ</t>
        </is>
      </c>
      <c r="L994" s="135" t="n"/>
      <c r="M994" s="135" t="n"/>
      <c r="N994" s="136" t="n"/>
      <c r="O994" s="136" t="n"/>
      <c r="P994" s="136" t="n"/>
      <c r="Q994" s="136" t="n"/>
      <c r="R994" s="136" t="n"/>
      <c r="S994" s="135" t="inlineStr">
        <is>
          <t>🟢 CÓ</t>
        </is>
      </c>
    </row>
    <row r="995">
      <c r="A995" s="134" t="inlineStr">
        <is>
          <t>TOYOTA</t>
        </is>
      </c>
      <c r="B995" s="32" t="inlineStr">
        <is>
          <t>1RZ/2RZ/3RZ</t>
        </is>
      </c>
      <c r="D995" s="32" t="inlineStr">
        <is>
          <t>M</t>
        </is>
      </c>
      <c r="E995" s="135" t="inlineStr">
        <is>
          <t>Miểng baze</t>
        </is>
      </c>
      <c r="F995" s="135" t="inlineStr">
        <is>
          <t>11701-75021</t>
        </is>
      </c>
      <c r="G995" s="135" t="n"/>
      <c r="H995" s="135" t="inlineStr">
        <is>
          <t>64</t>
        </is>
      </c>
      <c r="I995" s="135" t="inlineStr">
        <is>
          <t>25</t>
        </is>
      </c>
      <c r="J995" s="135" t="inlineStr">
        <is>
          <t>1.99</t>
        </is>
      </c>
      <c r="K995" s="135" t="inlineStr">
        <is>
          <t>Bộ</t>
        </is>
      </c>
      <c r="L995" s="135" t="n"/>
      <c r="M995" s="135" t="n"/>
      <c r="N995" s="136" t="n"/>
      <c r="O995" s="136" t="n"/>
      <c r="P995" s="136" t="n"/>
      <c r="Q995" s="136" t="n"/>
      <c r="R995" s="136" t="n"/>
      <c r="S995" s="135" t="inlineStr">
        <is>
          <t>🟢 CÓ</t>
        </is>
      </c>
    </row>
    <row r="996">
      <c r="A996" s="134" t="inlineStr">
        <is>
          <t>TOYOTA</t>
        </is>
      </c>
      <c r="B996" s="32" t="inlineStr">
        <is>
          <t>1RZ/2RZ/3RZ</t>
        </is>
      </c>
      <c r="D996" s="32" t="inlineStr">
        <is>
          <t>R</t>
        </is>
      </c>
      <c r="E996" s="135" t="inlineStr">
        <is>
          <t>Miểng dên</t>
        </is>
      </c>
      <c r="F996" s="135" t="inlineStr">
        <is>
          <t>13281-75020</t>
        </is>
      </c>
      <c r="G996" s="135" t="n"/>
      <c r="H996" s="135" t="inlineStr">
        <is>
          <t>56</t>
        </is>
      </c>
      <c r="I996" s="135" t="inlineStr">
        <is>
          <t>19.7</t>
        </is>
      </c>
      <c r="J996" s="135" t="inlineStr">
        <is>
          <t>1.485</t>
        </is>
      </c>
      <c r="K996" s="135" t="inlineStr">
        <is>
          <t>Bộ</t>
        </is>
      </c>
      <c r="L996" s="135" t="n"/>
      <c r="M996" s="135" t="n"/>
      <c r="N996" s="136" t="n"/>
      <c r="O996" s="136" t="n"/>
      <c r="P996" s="136" t="n"/>
      <c r="Q996" s="136" t="n"/>
      <c r="R996" s="136" t="n"/>
      <c r="S996" s="135" t="inlineStr">
        <is>
          <t>🟢 CÓ</t>
        </is>
      </c>
    </row>
    <row r="997">
      <c r="A997" s="134" t="inlineStr">
        <is>
          <t>TOYOTA</t>
        </is>
      </c>
      <c r="B997" s="32" t="inlineStr">
        <is>
          <t>1S/2S/3S</t>
        </is>
      </c>
      <c r="D997" s="32" t="inlineStr">
        <is>
          <t>M</t>
        </is>
      </c>
      <c r="E997" s="135" t="inlineStr">
        <is>
          <t>Miểng baze</t>
        </is>
      </c>
      <c r="F997" s="135" t="inlineStr">
        <is>
          <t>11701-88360</t>
        </is>
      </c>
      <c r="G997" s="135" t="n"/>
      <c r="H997" s="135" t="inlineStr">
        <is>
          <t>59</t>
        </is>
      </c>
      <c r="I997" s="135" t="inlineStr">
        <is>
          <t>19.2</t>
        </is>
      </c>
      <c r="J997" s="135" t="inlineStr">
        <is>
          <t>2</t>
        </is>
      </c>
      <c r="K997" s="135" t="inlineStr">
        <is>
          <t>Bộ</t>
        </is>
      </c>
      <c r="L997" s="135" t="n"/>
      <c r="M997" s="135" t="n"/>
      <c r="N997" s="136" t="n"/>
      <c r="O997" s="136" t="n"/>
      <c r="P997" s="136" t="n"/>
      <c r="Q997" s="136" t="n"/>
      <c r="R997" s="136" t="n"/>
      <c r="S997" s="135" t="inlineStr">
        <is>
          <t>🟢 CÓ</t>
        </is>
      </c>
    </row>
    <row r="998">
      <c r="A998" s="134" t="inlineStr">
        <is>
          <t>TOYOTA</t>
        </is>
      </c>
      <c r="B998" s="32" t="inlineStr">
        <is>
          <t>1S/2S/3S</t>
        </is>
      </c>
      <c r="D998" s="32" t="inlineStr">
        <is>
          <t>R</t>
        </is>
      </c>
      <c r="E998" s="135" t="inlineStr">
        <is>
          <t>Miểng dên</t>
        </is>
      </c>
      <c r="F998" s="135" t="inlineStr">
        <is>
          <t>13041-63020</t>
        </is>
      </c>
      <c r="G998" s="135" t="n"/>
      <c r="H998" s="135" t="inlineStr">
        <is>
          <t>51</t>
        </is>
      </c>
      <c r="I998" s="135" t="inlineStr">
        <is>
          <t>20.5</t>
        </is>
      </c>
      <c r="J998" s="135" t="inlineStr">
        <is>
          <t>1.488</t>
        </is>
      </c>
      <c r="K998" s="135" t="inlineStr">
        <is>
          <t>Bộ</t>
        </is>
      </c>
      <c r="L998" s="135" t="n"/>
      <c r="M998" s="135" t="n"/>
      <c r="N998" s="136" t="n"/>
      <c r="O998" s="136" t="n"/>
      <c r="P998" s="136" t="n"/>
      <c r="Q998" s="136" t="n"/>
      <c r="R998" s="136" t="n"/>
      <c r="S998" s="135" t="inlineStr">
        <is>
          <t>🟢 CÓ</t>
        </is>
      </c>
    </row>
    <row r="999">
      <c r="A999" s="134" t="inlineStr">
        <is>
          <t>TOYOTA</t>
        </is>
      </c>
      <c r="B999" s="32" t="inlineStr">
        <is>
          <t>1SZ-FE</t>
        </is>
      </c>
      <c r="D999" s="32" t="inlineStr">
        <is>
          <t>M</t>
        </is>
      </c>
      <c r="E999" s="135" t="inlineStr">
        <is>
          <t>Miểng baze</t>
        </is>
      </c>
      <c r="F999" s="135" t="inlineStr">
        <is>
          <t>11701-23050/51</t>
        </is>
      </c>
      <c r="G999" s="135" t="n"/>
      <c r="H999" s="135" t="inlineStr">
        <is>
          <t>50</t>
        </is>
      </c>
      <c r="I999" s="135" t="inlineStr">
        <is>
          <t>14.8</t>
        </is>
      </c>
      <c r="J999" s="135" t="inlineStr">
        <is>
          <t>1.995</t>
        </is>
      </c>
      <c r="K999" s="135" t="inlineStr">
        <is>
          <t>Bộ</t>
        </is>
      </c>
      <c r="L999" s="135" t="n"/>
      <c r="M999" s="135" t="n"/>
      <c r="N999" s="136" t="n"/>
      <c r="O999" s="136" t="n"/>
      <c r="P999" s="136" t="n"/>
      <c r="Q999" s="136" t="n"/>
      <c r="R999" s="136" t="n"/>
      <c r="S999" s="135" t="inlineStr">
        <is>
          <t>🟢 CÓ</t>
        </is>
      </c>
    </row>
    <row r="1000">
      <c r="A1000" s="134" t="inlineStr">
        <is>
          <t>TOYOTA</t>
        </is>
      </c>
      <c r="B1000" s="32" t="inlineStr">
        <is>
          <t>1SZ-FE</t>
        </is>
      </c>
      <c r="D1000" s="32" t="inlineStr">
        <is>
          <t>R</t>
        </is>
      </c>
      <c r="E1000" s="135" t="inlineStr">
        <is>
          <t>Miểng dên</t>
        </is>
      </c>
      <c r="F1000" s="135" t="inlineStr">
        <is>
          <t>13041-23020</t>
        </is>
      </c>
      <c r="G1000" s="135" t="n"/>
      <c r="H1000" s="135" t="inlineStr">
        <is>
          <t>38</t>
        </is>
      </c>
      <c r="I1000" s="135" t="inlineStr">
        <is>
          <t>13</t>
        </is>
      </c>
      <c r="J1000" s="135" t="inlineStr">
        <is>
          <t>1.494</t>
        </is>
      </c>
      <c r="K1000" s="135" t="inlineStr">
        <is>
          <t>Bộ</t>
        </is>
      </c>
      <c r="L1000" s="135" t="n"/>
      <c r="M1000" s="135" t="n"/>
      <c r="N1000" s="136" t="n"/>
      <c r="O1000" s="136" t="n"/>
      <c r="P1000" s="136" t="n"/>
      <c r="Q1000" s="136" t="n"/>
      <c r="R1000" s="136" t="n"/>
      <c r="S1000" s="135" t="inlineStr">
        <is>
          <t>🟢 CÓ</t>
        </is>
      </c>
    </row>
    <row r="1001">
      <c r="A1001" s="134" t="inlineStr">
        <is>
          <t>TOYOTA</t>
        </is>
      </c>
      <c r="B1001" s="32" t="inlineStr">
        <is>
          <t>1TR-FE/2TR-FE</t>
        </is>
      </c>
      <c r="D1001" s="32" t="inlineStr">
        <is>
          <t>M</t>
        </is>
      </c>
      <c r="E1001" s="135" t="inlineStr">
        <is>
          <t>Miểng baze</t>
        </is>
      </c>
      <c r="F1001" s="135" t="inlineStr">
        <is>
          <t>11701-75031</t>
        </is>
      </c>
      <c r="G1001" s="135" t="n"/>
      <c r="H1001" s="135" t="inlineStr">
        <is>
          <t>64</t>
        </is>
      </c>
      <c r="I1001" s="135" t="inlineStr">
        <is>
          <t>21.1</t>
        </is>
      </c>
      <c r="J1001" s="135" t="inlineStr">
        <is>
          <t>1.99</t>
        </is>
      </c>
      <c r="K1001" s="135" t="inlineStr">
        <is>
          <t>Bộ</t>
        </is>
      </c>
      <c r="L1001" s="135" t="n"/>
      <c r="M1001" s="135" t="n"/>
      <c r="N1001" s="136" t="n"/>
      <c r="O1001" s="136" t="n"/>
      <c r="P1001" s="136" t="n"/>
      <c r="Q1001" s="136" t="n"/>
      <c r="R1001" s="136" t="n"/>
      <c r="S1001" s="135" t="inlineStr">
        <is>
          <t>🟢 CÓ</t>
        </is>
      </c>
    </row>
    <row r="1002">
      <c r="A1002" s="134" t="inlineStr">
        <is>
          <t>TOYOTA</t>
        </is>
      </c>
      <c r="B1002" s="32" t="inlineStr">
        <is>
          <t>1TR-FE/2TR-FE</t>
        </is>
      </c>
      <c r="D1002" s="32" t="inlineStr">
        <is>
          <t>R</t>
        </is>
      </c>
      <c r="E1002" s="135" t="inlineStr">
        <is>
          <t>Miểng dên</t>
        </is>
      </c>
      <c r="F1002" s="135" t="inlineStr">
        <is>
          <t>13041-75040</t>
        </is>
      </c>
      <c r="G1002" s="135" t="n"/>
      <c r="H1002" s="135" t="inlineStr">
        <is>
          <t>56</t>
        </is>
      </c>
      <c r="I1002" s="135" t="inlineStr">
        <is>
          <t>15.6</t>
        </is>
      </c>
      <c r="J1002" s="135" t="inlineStr">
        <is>
          <t>1.493</t>
        </is>
      </c>
      <c r="K1002" s="135" t="inlineStr">
        <is>
          <t>Bộ</t>
        </is>
      </c>
      <c r="L1002" s="135" t="n"/>
      <c r="M1002" s="135" t="n"/>
      <c r="N1002" s="136" t="n"/>
      <c r="O1002" s="136" t="n"/>
      <c r="P1002" s="136" t="n"/>
      <c r="Q1002" s="136" t="n"/>
      <c r="R1002" s="136" t="n"/>
      <c r="S1002" s="135" t="inlineStr">
        <is>
          <t>🟢 CÓ</t>
        </is>
      </c>
    </row>
    <row r="1003">
      <c r="A1003" s="134" t="inlineStr">
        <is>
          <t>TOYOTA</t>
        </is>
      </c>
      <c r="B1003" s="32" t="inlineStr">
        <is>
          <t>1UR-FE/1UR-FSE/2UR-FSE</t>
        </is>
      </c>
      <c r="D1003" s="32" t="inlineStr">
        <is>
          <t>M</t>
        </is>
      </c>
      <c r="E1003" s="135" t="inlineStr">
        <is>
          <t>Miểng baze</t>
        </is>
      </c>
      <c r="F1003" s="135" t="inlineStr">
        <is>
          <t>ML:MS-2365A</t>
        </is>
      </c>
      <c r="G1003" s="135" t="n"/>
      <c r="H1003" s="135" t="inlineStr">
        <is>
          <t>72.02</t>
        </is>
      </c>
      <c r="I1003" s="135" t="inlineStr">
        <is>
          <t>21</t>
        </is>
      </c>
      <c r="J1003" s="135" t="inlineStr">
        <is>
          <t>2.491</t>
        </is>
      </c>
      <c r="K1003" s="135" t="inlineStr">
        <is>
          <t>Bộ</t>
        </is>
      </c>
      <c r="L1003" s="135" t="n"/>
      <c r="M1003" s="135" t="n"/>
      <c r="N1003" s="136" t="n"/>
      <c r="O1003" s="136" t="n"/>
      <c r="P1003" s="136" t="n"/>
      <c r="Q1003" s="136" t="n"/>
      <c r="R1003" s="136" t="n"/>
      <c r="S1003" s="135" t="inlineStr">
        <is>
          <t>🟢 CÓ</t>
        </is>
      </c>
    </row>
    <row r="1004">
      <c r="A1004" s="134" t="inlineStr">
        <is>
          <t>TOYOTA</t>
        </is>
      </c>
      <c r="B1004" s="32" t="inlineStr">
        <is>
          <t>1UR-FE/1UR-FSE/2UR-FSE</t>
        </is>
      </c>
      <c r="D1004" s="32" t="inlineStr">
        <is>
          <t>R</t>
        </is>
      </c>
      <c r="E1004" s="135" t="inlineStr">
        <is>
          <t>Miểng dên</t>
        </is>
      </c>
      <c r="F1004" s="135" t="inlineStr">
        <is>
          <t>13041-38070</t>
        </is>
      </c>
      <c r="G1004" s="135" t="n"/>
      <c r="H1004" s="135" t="inlineStr">
        <is>
          <t>56.02</t>
        </is>
      </c>
      <c r="I1004" s="135" t="inlineStr">
        <is>
          <t>17</t>
        </is>
      </c>
      <c r="J1004" s="135" t="inlineStr">
        <is>
          <t>1.492</t>
        </is>
      </c>
      <c r="K1004" s="135" t="inlineStr">
        <is>
          <t>Bộ</t>
        </is>
      </c>
      <c r="L1004" s="135" t="n"/>
      <c r="M1004" s="135" t="n"/>
      <c r="N1004" s="136" t="n"/>
      <c r="O1004" s="136" t="n"/>
      <c r="P1004" s="136" t="n"/>
      <c r="Q1004" s="136" t="n"/>
      <c r="R1004" s="136" t="n"/>
      <c r="S1004" s="135" t="inlineStr">
        <is>
          <t>🟢 CÓ</t>
        </is>
      </c>
    </row>
    <row r="1005">
      <c r="A1005" s="134" t="inlineStr">
        <is>
          <t>TOYOTA</t>
        </is>
      </c>
      <c r="B1005" s="32" t="inlineStr">
        <is>
          <t>1UZ</t>
        </is>
      </c>
      <c r="D1005" s="32" t="inlineStr">
        <is>
          <t>M</t>
        </is>
      </c>
      <c r="E1005" s="135" t="inlineStr">
        <is>
          <t>Miểng baze</t>
        </is>
      </c>
      <c r="F1005" s="135" t="inlineStr">
        <is>
          <t>11701-50010</t>
        </is>
      </c>
      <c r="G1005" s="135" t="n"/>
      <c r="H1005" s="135" t="inlineStr">
        <is>
          <t>72</t>
        </is>
      </c>
      <c r="I1005" s="135" t="inlineStr">
        <is>
          <t>22.5</t>
        </is>
      </c>
      <c r="J1005" s="135" t="inlineStr">
        <is>
          <t>2.5</t>
        </is>
      </c>
      <c r="K1005" s="135" t="inlineStr">
        <is>
          <t>Bộ</t>
        </is>
      </c>
      <c r="L1005" s="135" t="n"/>
      <c r="M1005" s="135" t="n"/>
      <c r="N1005" s="136" t="n"/>
      <c r="O1005" s="136" t="n"/>
      <c r="P1005" s="136" t="n"/>
      <c r="Q1005" s="136" t="n"/>
      <c r="R1005" s="136" t="n"/>
      <c r="S1005" s="135" t="inlineStr">
        <is>
          <t>🟢 CÓ</t>
        </is>
      </c>
    </row>
    <row r="1006">
      <c r="A1006" s="134" t="inlineStr">
        <is>
          <t>TOYOTA</t>
        </is>
      </c>
      <c r="B1006" s="32" t="inlineStr">
        <is>
          <t>1UZ</t>
        </is>
      </c>
      <c r="D1006" s="32" t="inlineStr">
        <is>
          <t>R</t>
        </is>
      </c>
      <c r="E1006" s="135" t="inlineStr">
        <is>
          <t>Miểng dên</t>
        </is>
      </c>
      <c r="F1006" s="135" t="inlineStr">
        <is>
          <t>13041-50020</t>
        </is>
      </c>
      <c r="G1006" s="135" t="n"/>
      <c r="H1006" s="135" t="inlineStr">
        <is>
          <t>55</t>
        </is>
      </c>
      <c r="I1006" s="135" t="inlineStr">
        <is>
          <t>19.5</t>
        </is>
      </c>
      <c r="J1006" s="135" t="inlineStr">
        <is>
          <t>1.497</t>
        </is>
      </c>
      <c r="K1006" s="135" t="inlineStr">
        <is>
          <t>Bộ</t>
        </is>
      </c>
      <c r="L1006" s="135" t="n"/>
      <c r="M1006" s="135" t="n"/>
      <c r="N1006" s="136" t="n"/>
      <c r="O1006" s="136" t="n"/>
      <c r="P1006" s="136" t="n"/>
      <c r="Q1006" s="136" t="n"/>
      <c r="R1006" s="136" t="n"/>
      <c r="S1006" s="135" t="inlineStr">
        <is>
          <t>🟢 CÓ</t>
        </is>
      </c>
    </row>
    <row r="1007">
      <c r="A1007" s="134" t="inlineStr">
        <is>
          <t>TOYOTA</t>
        </is>
      </c>
      <c r="B1007" s="32" t="inlineStr">
        <is>
          <t>1VD-FTV</t>
        </is>
      </c>
      <c r="D1007" s="32" t="inlineStr">
        <is>
          <t>M</t>
        </is>
      </c>
      <c r="E1007" s="135" t="inlineStr">
        <is>
          <t>Miểng baze</t>
        </is>
      </c>
      <c r="F1007" s="135" t="inlineStr">
        <is>
          <t>11071-51010*3</t>
        </is>
      </c>
      <c r="G1007" s="135" t="n"/>
      <c r="H1007" s="135" t="inlineStr">
        <is>
          <t>79.019</t>
        </is>
      </c>
      <c r="I1007" s="135" t="inlineStr">
        <is>
          <t>20.5</t>
        </is>
      </c>
      <c r="J1007" s="135" t="inlineStr">
        <is>
          <t>1.989</t>
        </is>
      </c>
      <c r="K1007" s="135" t="inlineStr">
        <is>
          <t>Bộ</t>
        </is>
      </c>
      <c r="L1007" s="135" t="n"/>
      <c r="M1007" s="135" t="n"/>
      <c r="N1007" s="136" t="n"/>
      <c r="O1007" s="136" t="n"/>
      <c r="P1007" s="136" t="n"/>
      <c r="Q1007" s="136" t="n"/>
      <c r="R1007" s="136" t="n"/>
      <c r="S1007" s="135" t="n"/>
    </row>
    <row r="1008">
      <c r="A1008" s="134" t="inlineStr">
        <is>
          <t>TOYOTA</t>
        </is>
      </c>
      <c r="B1008" s="32" t="inlineStr">
        <is>
          <t>1VD-FTV</t>
        </is>
      </c>
      <c r="D1008" s="32" t="inlineStr">
        <is>
          <t>R</t>
        </is>
      </c>
      <c r="E1008" s="135" t="inlineStr">
        <is>
          <t>Miểng dên</t>
        </is>
      </c>
      <c r="F1008" s="135" t="inlineStr">
        <is>
          <t>13041-51020</t>
        </is>
      </c>
      <c r="G1008" s="135" t="n"/>
      <c r="H1008" s="135" t="inlineStr">
        <is>
          <t>58.001</t>
        </is>
      </c>
      <c r="I1008" s="135" t="inlineStr">
        <is>
          <t>17.5</t>
        </is>
      </c>
      <c r="J1008" s="135" t="inlineStr">
        <is>
          <t>1.491</t>
        </is>
      </c>
      <c r="K1008" s="135" t="inlineStr">
        <is>
          <t>Bộ</t>
        </is>
      </c>
      <c r="L1008" s="135" t="n"/>
      <c r="M1008" s="135" t="n"/>
      <c r="N1008" s="136" t="n"/>
      <c r="O1008" s="136" t="n"/>
      <c r="P1008" s="136" t="n"/>
      <c r="Q1008" s="136" t="n"/>
      <c r="R1008" s="136" t="n"/>
      <c r="S1008" s="135" t="inlineStr">
        <is>
          <t>🟢 CÓ</t>
        </is>
      </c>
    </row>
    <row r="1009">
      <c r="A1009" s="134" t="inlineStr">
        <is>
          <t>TOYOTA</t>
        </is>
      </c>
      <c r="B1009" s="32" t="inlineStr">
        <is>
          <t>1VZ-FE</t>
        </is>
      </c>
      <c r="D1009" s="32" t="inlineStr">
        <is>
          <t>M</t>
        </is>
      </c>
      <c r="E1009" s="135" t="inlineStr">
        <is>
          <t>Miểng baze</t>
        </is>
      </c>
      <c r="F1009" s="135" t="inlineStr">
        <is>
          <t>11701-62020</t>
        </is>
      </c>
      <c r="G1009" s="135" t="n"/>
      <c r="H1009" s="135" t="inlineStr">
        <is>
          <t>68</t>
        </is>
      </c>
      <c r="I1009" s="135" t="inlineStr">
        <is>
          <t>22</t>
        </is>
      </c>
      <c r="J1009" s="135" t="inlineStr">
        <is>
          <t>1.992</t>
        </is>
      </c>
      <c r="K1009" s="135" t="inlineStr">
        <is>
          <t>Bộ</t>
        </is>
      </c>
      <c r="L1009" s="135" t="n"/>
      <c r="M1009" s="135" t="n"/>
      <c r="N1009" s="136" t="n"/>
      <c r="O1009" s="136" t="n"/>
      <c r="P1009" s="136" t="n"/>
      <c r="Q1009" s="136" t="n"/>
      <c r="R1009" s="136" t="n"/>
      <c r="S1009" s="135" t="inlineStr">
        <is>
          <t>🟢 CÓ</t>
        </is>
      </c>
    </row>
    <row r="1010">
      <c r="A1010" s="134" t="inlineStr">
        <is>
          <t>TOYOTA</t>
        </is>
      </c>
      <c r="B1010" s="32" t="inlineStr">
        <is>
          <t>1VZ-FE</t>
        </is>
      </c>
      <c r="D1010" s="32" t="inlineStr">
        <is>
          <t>R</t>
        </is>
      </c>
      <c r="E1010" s="135" t="inlineStr">
        <is>
          <t>Miểng dên</t>
        </is>
      </c>
      <c r="F1010" s="135" t="inlineStr">
        <is>
          <t>13041-62010</t>
        </is>
      </c>
      <c r="G1010" s="135" t="n"/>
      <c r="H1010" s="135" t="inlineStr">
        <is>
          <t>51</t>
        </is>
      </c>
      <c r="I1010" s="135" t="inlineStr">
        <is>
          <t>17</t>
        </is>
      </c>
      <c r="J1010" s="135" t="inlineStr">
        <is>
          <t>1.488</t>
        </is>
      </c>
      <c r="K1010" s="135" t="inlineStr">
        <is>
          <t>Bộ</t>
        </is>
      </c>
      <c r="L1010" s="135" t="n"/>
      <c r="M1010" s="135" t="n"/>
      <c r="N1010" s="136" t="n"/>
      <c r="O1010" s="136" t="n"/>
      <c r="P1010" s="136" t="n"/>
      <c r="Q1010" s="136" t="n"/>
      <c r="R1010" s="136" t="n"/>
      <c r="S1010" s="135" t="inlineStr">
        <is>
          <t>🟢 CÓ</t>
        </is>
      </c>
    </row>
    <row r="1011">
      <c r="A1011" s="134" t="inlineStr">
        <is>
          <t>TOYOTA</t>
        </is>
      </c>
      <c r="B1011" s="32" t="inlineStr">
        <is>
          <t>1W</t>
        </is>
      </c>
      <c r="D1011" s="32" t="inlineStr">
        <is>
          <t>M</t>
        </is>
      </c>
      <c r="E1011" s="135" t="inlineStr">
        <is>
          <t>Miểng baze</t>
        </is>
      </c>
      <c r="F1011" s="135" t="inlineStr">
        <is>
          <t>11701-78010</t>
        </is>
      </c>
      <c r="G1011" s="135" t="n"/>
      <c r="H1011" s="135" t="inlineStr">
        <is>
          <t>78</t>
        </is>
      </c>
      <c r="I1011" s="135" t="inlineStr">
        <is>
          <t>25.13</t>
        </is>
      </c>
      <c r="J1011" s="135" t="inlineStr">
        <is>
          <t>2.493</t>
        </is>
      </c>
      <c r="K1011" s="135" t="inlineStr">
        <is>
          <t>Bộ</t>
        </is>
      </c>
      <c r="L1011" s="135" t="n"/>
      <c r="M1011" s="135" t="n"/>
      <c r="N1011" s="136" t="n"/>
      <c r="O1011" s="136" t="n"/>
      <c r="P1011" s="136" t="n"/>
      <c r="Q1011" s="136" t="n"/>
      <c r="R1011" s="136" t="n"/>
      <c r="S1011" s="135" t="inlineStr">
        <is>
          <t>🟢 CÓ</t>
        </is>
      </c>
    </row>
    <row r="1012">
      <c r="A1012" s="134" t="inlineStr">
        <is>
          <t>TOYOTA</t>
        </is>
      </c>
      <c r="B1012" s="32" t="inlineStr">
        <is>
          <t>1W</t>
        </is>
      </c>
      <c r="D1012" s="32" t="inlineStr">
        <is>
          <t>R</t>
        </is>
      </c>
      <c r="E1012" s="135" t="inlineStr">
        <is>
          <t>Miểng dên</t>
        </is>
      </c>
      <c r="F1012" s="135" t="inlineStr">
        <is>
          <t>13041-78010</t>
        </is>
      </c>
      <c r="G1012" s="135" t="n"/>
      <c r="H1012" s="135" t="inlineStr">
        <is>
          <t>66</t>
        </is>
      </c>
      <c r="I1012" s="135" t="inlineStr">
        <is>
          <t>28.13</t>
        </is>
      </c>
      <c r="J1012" s="135" t="inlineStr">
        <is>
          <t>1.997</t>
        </is>
      </c>
      <c r="K1012" s="135" t="inlineStr">
        <is>
          <t>Bộ</t>
        </is>
      </c>
      <c r="L1012" s="135" t="n"/>
      <c r="M1012" s="135" t="n"/>
      <c r="N1012" s="136" t="n"/>
      <c r="O1012" s="136" t="n"/>
      <c r="P1012" s="136" t="n"/>
      <c r="Q1012" s="136" t="n"/>
      <c r="R1012" s="136" t="n"/>
      <c r="S1012" s="135" t="inlineStr">
        <is>
          <t>🟢 CÓ</t>
        </is>
      </c>
    </row>
    <row r="1013">
      <c r="A1013" s="134" t="inlineStr">
        <is>
          <t>TOYOTA</t>
        </is>
      </c>
      <c r="B1013" s="32" t="inlineStr">
        <is>
          <t>1Y/2Y/3Y/4Y</t>
        </is>
      </c>
      <c r="D1013" s="32" t="inlineStr">
        <is>
          <t>M</t>
        </is>
      </c>
      <c r="E1013" s="135" t="inlineStr">
        <is>
          <t>Miểng baze</t>
        </is>
      </c>
      <c r="F1013" s="135" t="inlineStr">
        <is>
          <t>11701-71020</t>
        </is>
      </c>
      <c r="G1013" s="135" t="n"/>
      <c r="H1013" s="135" t="inlineStr">
        <is>
          <t>62</t>
        </is>
      </c>
      <c r="I1013" s="135" t="inlineStr">
        <is>
          <t>20.93</t>
        </is>
      </c>
      <c r="J1013" s="135" t="inlineStr">
        <is>
          <t>1.99</t>
        </is>
      </c>
      <c r="K1013" s="135" t="inlineStr">
        <is>
          <t>Bộ</t>
        </is>
      </c>
      <c r="L1013" s="135" t="n"/>
      <c r="M1013" s="135" t="n"/>
      <c r="N1013" s="136" t="n"/>
      <c r="O1013" s="136" t="n"/>
      <c r="P1013" s="136" t="n"/>
      <c r="Q1013" s="136" t="n"/>
      <c r="R1013" s="136" t="n"/>
      <c r="S1013" s="135" t="inlineStr">
        <is>
          <t>🟢 CÓ</t>
        </is>
      </c>
    </row>
    <row r="1014">
      <c r="A1014" s="134" t="inlineStr">
        <is>
          <t>TOYOTA</t>
        </is>
      </c>
      <c r="B1014" s="32" t="inlineStr">
        <is>
          <t>1Y/2Y/3Y/4Y</t>
        </is>
      </c>
      <c r="D1014" s="32" t="inlineStr">
        <is>
          <t>R</t>
        </is>
      </c>
      <c r="E1014" s="135" t="inlineStr">
        <is>
          <t>Miểng dên</t>
        </is>
      </c>
      <c r="F1014" s="135" t="inlineStr">
        <is>
          <t>13041-71011</t>
        </is>
      </c>
      <c r="G1014" s="135" t="n"/>
      <c r="H1014" s="135" t="inlineStr">
        <is>
          <t>51</t>
        </is>
      </c>
      <c r="I1014" s="135" t="inlineStr">
        <is>
          <t>19.9</t>
        </is>
      </c>
      <c r="J1014" s="135" t="inlineStr">
        <is>
          <t>1.49</t>
        </is>
      </c>
      <c r="K1014" s="135" t="inlineStr">
        <is>
          <t>Bộ</t>
        </is>
      </c>
      <c r="L1014" s="135" t="n"/>
      <c r="M1014" s="135" t="n"/>
      <c r="N1014" s="136" t="n"/>
      <c r="O1014" s="136" t="n"/>
      <c r="P1014" s="136" t="n"/>
      <c r="Q1014" s="136" t="n"/>
      <c r="R1014" s="136" t="n"/>
      <c r="S1014" s="135" t="inlineStr">
        <is>
          <t>🟢 CÓ</t>
        </is>
      </c>
    </row>
    <row r="1015">
      <c r="A1015" s="134" t="inlineStr">
        <is>
          <t>TOYOTA</t>
        </is>
      </c>
      <c r="B1015" s="32" t="inlineStr">
        <is>
          <t>1Z</t>
        </is>
      </c>
      <c r="C1015" t="inlineStr">
        <is>
          <t>96</t>
        </is>
      </c>
      <c r="D1015" s="32" t="inlineStr">
        <is>
          <t>M</t>
        </is>
      </c>
      <c r="E1015" s="135" t="inlineStr">
        <is>
          <t>Miểng baze</t>
        </is>
      </c>
      <c r="F1015" s="135" t="inlineStr">
        <is>
          <t>11701-78300</t>
        </is>
      </c>
      <c r="G1015" s="135" t="n"/>
      <c r="H1015" s="135" t="inlineStr">
        <is>
          <t>78</t>
        </is>
      </c>
      <c r="I1015" s="135" t="inlineStr">
        <is>
          <t>25.6</t>
        </is>
      </c>
      <c r="J1015" s="135" t="inlineStr">
        <is>
          <t>1.985</t>
        </is>
      </c>
      <c r="K1015" s="135" t="inlineStr">
        <is>
          <t>Bộ</t>
        </is>
      </c>
      <c r="L1015" s="135" t="n"/>
      <c r="M1015" s="135" t="n"/>
      <c r="N1015" s="136" t="n"/>
      <c r="O1015" s="136" t="n"/>
      <c r="P1015" s="136" t="n"/>
      <c r="Q1015" s="136" t="n"/>
      <c r="R1015" s="136" t="n"/>
      <c r="S1015" s="135" t="inlineStr">
        <is>
          <t>🟢 CÓ</t>
        </is>
      </c>
    </row>
    <row r="1016">
      <c r="A1016" s="134" t="inlineStr">
        <is>
          <t>TOYOTA</t>
        </is>
      </c>
      <c r="B1016" s="32" t="inlineStr">
        <is>
          <t>1Z</t>
        </is>
      </c>
      <c r="C1016" t="inlineStr">
        <is>
          <t>96</t>
        </is>
      </c>
      <c r="D1016" s="32" t="inlineStr">
        <is>
          <t>R</t>
        </is>
      </c>
      <c r="E1016" s="135" t="inlineStr">
        <is>
          <t>Miểng dên</t>
        </is>
      </c>
      <c r="F1016" s="135" t="inlineStr">
        <is>
          <t>13281-68020</t>
        </is>
      </c>
      <c r="G1016" s="135" t="n"/>
      <c r="H1016" s="135" t="inlineStr">
        <is>
          <t>58</t>
        </is>
      </c>
      <c r="I1016" s="135" t="inlineStr">
        <is>
          <t>25.6</t>
        </is>
      </c>
      <c r="J1016" s="135" t="inlineStr">
        <is>
          <t>1.485</t>
        </is>
      </c>
      <c r="K1016" s="135" t="inlineStr">
        <is>
          <t>Bộ</t>
        </is>
      </c>
      <c r="L1016" s="135" t="n"/>
      <c r="M1016" s="135" t="n"/>
      <c r="N1016" s="136" t="n"/>
      <c r="O1016" s="136" t="n"/>
      <c r="P1016" s="136" t="n"/>
      <c r="Q1016" s="136" t="n"/>
      <c r="R1016" s="136" t="n"/>
      <c r="S1016" s="135" t="inlineStr">
        <is>
          <t>🟢 CÓ</t>
        </is>
      </c>
    </row>
    <row r="1017">
      <c r="A1017" s="134" t="inlineStr">
        <is>
          <t>TOYOTA</t>
        </is>
      </c>
      <c r="B1017" s="32" t="inlineStr">
        <is>
          <t>1ZR-FE/2ZR-FE/3ZR-FE</t>
        </is>
      </c>
      <c r="D1017" s="32" t="inlineStr">
        <is>
          <t>M</t>
        </is>
      </c>
      <c r="E1017" s="135" t="inlineStr">
        <is>
          <t>Miểng baze</t>
        </is>
      </c>
      <c r="F1017" s="135" t="inlineStr">
        <is>
          <t>11701-37010</t>
        </is>
      </c>
      <c r="G1017" s="135" t="n"/>
      <c r="H1017" s="135" t="inlineStr">
        <is>
          <t>52</t>
        </is>
      </c>
      <c r="I1017" s="135" t="inlineStr">
        <is>
          <t>17.2</t>
        </is>
      </c>
      <c r="J1017" s="135" t="inlineStr">
        <is>
          <t>1.997</t>
        </is>
      </c>
      <c r="K1017" s="135" t="inlineStr">
        <is>
          <t>Bộ</t>
        </is>
      </c>
      <c r="L1017" s="135" t="n"/>
      <c r="M1017" s="135" t="n"/>
      <c r="N1017" s="136" t="n"/>
      <c r="O1017" s="136" t="n"/>
      <c r="P1017" s="136" t="n"/>
      <c r="Q1017" s="136" t="n"/>
      <c r="R1017" s="136" t="n"/>
      <c r="S1017" s="135" t="inlineStr">
        <is>
          <t>🟢 CÓ</t>
        </is>
      </c>
    </row>
    <row r="1018">
      <c r="A1018" s="134" t="inlineStr">
        <is>
          <t>TOYOTA</t>
        </is>
      </c>
      <c r="B1018" s="32" t="inlineStr">
        <is>
          <t>1ZR-FE/2ZR-FE/3ZR-FE</t>
        </is>
      </c>
      <c r="D1018" s="32" t="inlineStr">
        <is>
          <t>R</t>
        </is>
      </c>
      <c r="E1018" s="135" t="inlineStr">
        <is>
          <t>Miểng dên</t>
        </is>
      </c>
      <c r="F1018" s="135" t="inlineStr">
        <is>
          <t>13041-37010</t>
        </is>
      </c>
      <c r="G1018" s="135" t="n"/>
      <c r="H1018" s="135" t="inlineStr">
        <is>
          <t>47</t>
        </is>
      </c>
      <c r="I1018" s="135" t="inlineStr">
        <is>
          <t>14.5</t>
        </is>
      </c>
      <c r="J1018" s="135" t="inlineStr">
        <is>
          <t>1.493</t>
        </is>
      </c>
      <c r="K1018" s="135" t="inlineStr">
        <is>
          <t>Bộ</t>
        </is>
      </c>
      <c r="L1018" s="135" t="n"/>
      <c r="M1018" s="135" t="n"/>
      <c r="N1018" s="136" t="n"/>
      <c r="O1018" s="136" t="n"/>
      <c r="P1018" s="136" t="n"/>
      <c r="Q1018" s="136" t="n"/>
      <c r="R1018" s="136" t="n"/>
      <c r="S1018" s="135" t="inlineStr">
        <is>
          <t>🟢 CÓ</t>
        </is>
      </c>
    </row>
    <row r="1019">
      <c r="A1019" s="134" t="inlineStr">
        <is>
          <t>TOYOTA</t>
        </is>
      </c>
      <c r="B1019" s="32" t="inlineStr">
        <is>
          <t>1ZZ-FE/3ZZ/3ZZ-FE</t>
        </is>
      </c>
      <c r="D1019" s="32" t="inlineStr">
        <is>
          <t>M</t>
        </is>
      </c>
      <c r="E1019" s="135" t="inlineStr">
        <is>
          <t>Miểng baze</t>
        </is>
      </c>
      <c r="F1019" s="135" t="inlineStr">
        <is>
          <t>11701-22010</t>
        </is>
      </c>
      <c r="G1019" s="135" t="n"/>
      <c r="H1019" s="135" t="inlineStr">
        <is>
          <t>52</t>
        </is>
      </c>
      <c r="I1019" s="135" t="inlineStr">
        <is>
          <t>17</t>
        </is>
      </c>
      <c r="J1019" s="135" t="inlineStr">
        <is>
          <t>1.997</t>
        </is>
      </c>
      <c r="K1019" s="135" t="inlineStr">
        <is>
          <t>Bộ</t>
        </is>
      </c>
      <c r="L1019" s="135" t="n"/>
      <c r="M1019" s="135" t="n"/>
      <c r="N1019" s="136" t="n"/>
      <c r="O1019" s="136" t="n"/>
      <c r="P1019" s="136" t="n"/>
      <c r="Q1019" s="136" t="n"/>
      <c r="R1019" s="136" t="n"/>
      <c r="S1019" s="135" t="inlineStr">
        <is>
          <t>🟢 CÓ</t>
        </is>
      </c>
    </row>
    <row r="1020">
      <c r="A1020" s="134" t="inlineStr">
        <is>
          <t>TOYOTA</t>
        </is>
      </c>
      <c r="B1020" s="32" t="inlineStr">
        <is>
          <t>1ZZ-FE/3ZZ/3ZZ-FE</t>
        </is>
      </c>
      <c r="D1020" s="32" t="inlineStr">
        <is>
          <t>R</t>
        </is>
      </c>
      <c r="E1020" s="135" t="inlineStr">
        <is>
          <t>Miểng dên</t>
        </is>
      </c>
      <c r="F1020" s="135" t="inlineStr">
        <is>
          <t>13041-22020</t>
        </is>
      </c>
      <c r="G1020" s="135" t="n"/>
      <c r="H1020" s="135" t="inlineStr">
        <is>
          <t>47</t>
        </is>
      </c>
      <c r="I1020" s="135" t="inlineStr">
        <is>
          <t>15.7</t>
        </is>
      </c>
      <c r="J1020" s="135" t="inlineStr">
        <is>
          <t>1.49</t>
        </is>
      </c>
      <c r="K1020" s="135" t="inlineStr">
        <is>
          <t>Bộ</t>
        </is>
      </c>
      <c r="L1020" s="135" t="n"/>
      <c r="M1020" s="135" t="n"/>
      <c r="N1020" s="136" t="n"/>
      <c r="O1020" s="136" t="n"/>
      <c r="P1020" s="136" t="n"/>
      <c r="Q1020" s="136" t="n"/>
      <c r="R1020" s="136" t="n"/>
      <c r="S1020" s="135" t="inlineStr">
        <is>
          <t>🟢 CÓ</t>
        </is>
      </c>
    </row>
    <row r="1021">
      <c r="A1021" s="134" t="inlineStr">
        <is>
          <t>TOYOTA</t>
        </is>
      </c>
      <c r="B1021" s="32" t="inlineStr">
        <is>
          <t>20R/21R/22R</t>
        </is>
      </c>
      <c r="D1021" s="32" t="inlineStr">
        <is>
          <t>M</t>
        </is>
      </c>
      <c r="E1021" s="135" t="inlineStr">
        <is>
          <t>Miểng baze</t>
        </is>
      </c>
      <c r="F1021" s="135" t="inlineStr">
        <is>
          <t>11702-38010</t>
        </is>
      </c>
      <c r="G1021" s="135" t="n"/>
      <c r="H1021" s="135" t="inlineStr">
        <is>
          <t>64</t>
        </is>
      </c>
      <c r="I1021" s="135" t="inlineStr">
        <is>
          <t>22</t>
        </is>
      </c>
      <c r="J1021" s="135" t="inlineStr">
        <is>
          <t>2</t>
        </is>
      </c>
      <c r="K1021" s="135" t="inlineStr">
        <is>
          <t>Bộ</t>
        </is>
      </c>
      <c r="L1021" s="135" t="n"/>
      <c r="M1021" s="135" t="n"/>
      <c r="N1021" s="136" t="n"/>
      <c r="O1021" s="136" t="n"/>
      <c r="P1021" s="136" t="n"/>
      <c r="Q1021" s="136" t="n"/>
      <c r="R1021" s="136" t="n"/>
      <c r="S1021" s="135" t="inlineStr">
        <is>
          <t>🟢 CÓ</t>
        </is>
      </c>
    </row>
    <row r="1022">
      <c r="A1022" s="134" t="inlineStr">
        <is>
          <t>TOYOTA</t>
        </is>
      </c>
      <c r="B1022" s="32" t="inlineStr">
        <is>
          <t>20R/21R/22R</t>
        </is>
      </c>
      <c r="D1022" s="32" t="inlineStr">
        <is>
          <t>R</t>
        </is>
      </c>
      <c r="E1022" s="135" t="inlineStr">
        <is>
          <t>Miểng dên</t>
        </is>
      </c>
      <c r="F1022" s="135" t="inlineStr">
        <is>
          <t>13202-38010</t>
        </is>
      </c>
      <c r="G1022" s="135" t="n"/>
      <c r="H1022" s="135" t="inlineStr">
        <is>
          <t>56</t>
        </is>
      </c>
      <c r="I1022" s="135" t="inlineStr">
        <is>
          <t>22</t>
        </is>
      </c>
      <c r="J1022" s="135" t="inlineStr">
        <is>
          <t>1.5</t>
        </is>
      </c>
      <c r="K1022" s="135" t="inlineStr">
        <is>
          <t>Bộ</t>
        </is>
      </c>
      <c r="L1022" s="135" t="n"/>
      <c r="M1022" s="135" t="n"/>
      <c r="N1022" s="136" t="n"/>
      <c r="O1022" s="136" t="n"/>
      <c r="P1022" s="136" t="n"/>
      <c r="Q1022" s="136" t="n"/>
      <c r="R1022" s="136" t="n"/>
      <c r="S1022" s="135" t="inlineStr">
        <is>
          <t>🟢 CÓ</t>
        </is>
      </c>
    </row>
    <row r="1023">
      <c r="A1023" s="134" t="inlineStr">
        <is>
          <t>TOYOTA</t>
        </is>
      </c>
      <c r="B1023" s="32" t="inlineStr">
        <is>
          <t>21R/22R</t>
        </is>
      </c>
      <c r="D1023" s="32" t="inlineStr">
        <is>
          <t>M</t>
        </is>
      </c>
      <c r="E1023" s="135" t="inlineStr">
        <is>
          <t>Miểng baze</t>
        </is>
      </c>
      <c r="F1023" s="135" t="inlineStr">
        <is>
          <t>11701-35030</t>
        </is>
      </c>
      <c r="G1023" s="135" t="n"/>
      <c r="H1023" s="135" t="inlineStr">
        <is>
          <t>64</t>
        </is>
      </c>
      <c r="I1023" s="135" t="inlineStr">
        <is>
          <t>22</t>
        </is>
      </c>
      <c r="J1023" s="135" t="inlineStr">
        <is>
          <t>2</t>
        </is>
      </c>
      <c r="K1023" s="135" t="inlineStr">
        <is>
          <t>Bộ</t>
        </is>
      </c>
      <c r="L1023" s="135" t="n"/>
      <c r="M1023" s="135" t="n"/>
      <c r="N1023" s="136" t="n"/>
      <c r="O1023" s="136" t="n"/>
      <c r="P1023" s="136" t="n"/>
      <c r="Q1023" s="136" t="n"/>
      <c r="R1023" s="136" t="n"/>
      <c r="S1023" s="135" t="inlineStr">
        <is>
          <t>🟢 CÓ</t>
        </is>
      </c>
    </row>
    <row r="1024">
      <c r="A1024" s="134" t="inlineStr">
        <is>
          <t>TOYOTA</t>
        </is>
      </c>
      <c r="B1024" s="32" t="inlineStr">
        <is>
          <t>21R/22R</t>
        </is>
      </c>
      <c r="D1024" s="32" t="inlineStr">
        <is>
          <t>R</t>
        </is>
      </c>
      <c r="E1024" s="135" t="inlineStr">
        <is>
          <t>Miểng dên</t>
        </is>
      </c>
      <c r="F1024" s="135" t="inlineStr">
        <is>
          <t>13041-35030</t>
        </is>
      </c>
      <c r="G1024" s="135" t="n"/>
      <c r="H1024" s="135" t="inlineStr">
        <is>
          <t>56</t>
        </is>
      </c>
      <c r="I1024" s="135" t="inlineStr">
        <is>
          <t>22</t>
        </is>
      </c>
      <c r="J1024" s="135" t="inlineStr">
        <is>
          <t>1.5</t>
        </is>
      </c>
      <c r="K1024" s="135" t="inlineStr">
        <is>
          <t>Bộ</t>
        </is>
      </c>
      <c r="L1024" s="135" t="n"/>
      <c r="M1024" s="135" t="n"/>
      <c r="N1024" s="136" t="n"/>
      <c r="O1024" s="136" t="n"/>
      <c r="P1024" s="136" t="n"/>
      <c r="Q1024" s="136" t="n"/>
      <c r="R1024" s="136" t="n"/>
      <c r="S1024" s="135" t="inlineStr">
        <is>
          <t>🟢 CÓ</t>
        </is>
      </c>
    </row>
    <row r="1025">
      <c r="A1025" s="134" t="inlineStr">
        <is>
          <t>TOYOTA</t>
        </is>
      </c>
      <c r="B1025" s="32" t="inlineStr">
        <is>
          <t>2A/3A/4A</t>
        </is>
      </c>
      <c r="D1025" s="32" t="inlineStr">
        <is>
          <t>M</t>
        </is>
      </c>
      <c r="E1025" s="135" t="inlineStr">
        <is>
          <t>Miểng baze</t>
        </is>
      </c>
      <c r="F1025" s="135" t="inlineStr">
        <is>
          <t>11701-15030</t>
        </is>
      </c>
      <c r="G1025" s="135" t="n"/>
      <c r="H1025" s="135" t="inlineStr">
        <is>
          <t>52</t>
        </is>
      </c>
      <c r="I1025" s="135" t="inlineStr">
        <is>
          <t>19.9</t>
        </is>
      </c>
      <c r="J1025" s="135" t="inlineStr">
        <is>
          <t>2.004</t>
        </is>
      </c>
      <c r="K1025" s="135" t="inlineStr">
        <is>
          <t>Bộ</t>
        </is>
      </c>
      <c r="L1025" s="135" t="n"/>
      <c r="M1025" s="135" t="n"/>
      <c r="N1025" s="136" t="n"/>
      <c r="O1025" s="136" t="n"/>
      <c r="P1025" s="136" t="n"/>
      <c r="Q1025" s="136" t="n"/>
      <c r="R1025" s="136" t="n"/>
      <c r="S1025" s="135" t="inlineStr">
        <is>
          <t>🟢 CÓ</t>
        </is>
      </c>
    </row>
    <row r="1026">
      <c r="A1026" s="134" t="inlineStr">
        <is>
          <t>TOYOTA</t>
        </is>
      </c>
      <c r="B1026" s="32" t="inlineStr">
        <is>
          <t>2A/3A/4A</t>
        </is>
      </c>
      <c r="D1026" s="32" t="inlineStr">
        <is>
          <t>R</t>
        </is>
      </c>
      <c r="E1026" s="135" t="inlineStr">
        <is>
          <t>Miểng dên</t>
        </is>
      </c>
      <c r="F1026" s="135" t="inlineStr">
        <is>
          <t>13041-15010</t>
        </is>
      </c>
      <c r="G1026" s="135" t="n"/>
      <c r="H1026" s="135" t="inlineStr">
        <is>
          <t>43</t>
        </is>
      </c>
      <c r="I1026" s="135" t="inlineStr">
        <is>
          <t>17.1</t>
        </is>
      </c>
      <c r="J1026" s="135" t="inlineStr">
        <is>
          <t>1.49</t>
        </is>
      </c>
      <c r="K1026" s="135" t="inlineStr">
        <is>
          <t>Bộ</t>
        </is>
      </c>
      <c r="L1026" s="135" t="n"/>
      <c r="M1026" s="135" t="n"/>
      <c r="N1026" s="136" t="n"/>
      <c r="O1026" s="136" t="n"/>
      <c r="P1026" s="136" t="n"/>
      <c r="Q1026" s="136" t="n"/>
      <c r="R1026" s="136" t="n"/>
      <c r="S1026" s="135" t="inlineStr">
        <is>
          <t>🟢 CÓ</t>
        </is>
      </c>
    </row>
    <row r="1027">
      <c r="A1027" s="134" t="inlineStr">
        <is>
          <t>TOYOTA</t>
        </is>
      </c>
      <c r="B1027" s="32" t="inlineStr">
        <is>
          <t>2A/3A/4A/4A-FE/5A/5A-FE</t>
        </is>
      </c>
      <c r="D1027" s="32" t="inlineStr">
        <is>
          <t>M</t>
        </is>
      </c>
      <c r="E1027" s="135" t="inlineStr">
        <is>
          <t>Miểng baze</t>
        </is>
      </c>
      <c r="F1027" s="135" t="inlineStr">
        <is>
          <t>11701-15030</t>
        </is>
      </c>
      <c r="G1027" s="135" t="n"/>
      <c r="H1027" s="135" t="inlineStr">
        <is>
          <t>52</t>
        </is>
      </c>
      <c r="I1027" s="135" t="inlineStr">
        <is>
          <t>19.9</t>
        </is>
      </c>
      <c r="J1027" s="135" t="inlineStr">
        <is>
          <t>2.004</t>
        </is>
      </c>
      <c r="K1027" s="135" t="inlineStr">
        <is>
          <t>Bộ</t>
        </is>
      </c>
      <c r="L1027" s="135" t="n"/>
      <c r="M1027" s="135" t="n"/>
      <c r="N1027" s="136" t="n"/>
      <c r="O1027" s="136" t="n"/>
      <c r="P1027" s="136" t="n"/>
      <c r="Q1027" s="136" t="n"/>
      <c r="R1027" s="136" t="n"/>
      <c r="S1027" s="135" t="inlineStr">
        <is>
          <t>🟢 CÓ</t>
        </is>
      </c>
    </row>
    <row r="1028">
      <c r="A1028" s="134" t="inlineStr">
        <is>
          <t>TOYOTA</t>
        </is>
      </c>
      <c r="B1028" s="32" t="inlineStr">
        <is>
          <t>2A/3A/4A/4A-FE/5A/5A-FE</t>
        </is>
      </c>
      <c r="D1028" s="32" t="inlineStr">
        <is>
          <t>R</t>
        </is>
      </c>
      <c r="E1028" s="135" t="inlineStr">
        <is>
          <t>Miểng dên</t>
        </is>
      </c>
      <c r="F1028" s="135" t="inlineStr">
        <is>
          <t>13041-16010</t>
        </is>
      </c>
      <c r="G1028" s="135" t="n"/>
      <c r="H1028" s="135" t="inlineStr">
        <is>
          <t>43</t>
        </is>
      </c>
      <c r="I1028" s="135" t="inlineStr">
        <is>
          <t>17.1</t>
        </is>
      </c>
      <c r="J1028" s="135" t="inlineStr">
        <is>
          <t>1.49</t>
        </is>
      </c>
      <c r="K1028" s="135" t="inlineStr">
        <is>
          <t>Bộ</t>
        </is>
      </c>
      <c r="L1028" s="135" t="n"/>
      <c r="M1028" s="135" t="n"/>
      <c r="N1028" s="136" t="n"/>
      <c r="O1028" s="136" t="n"/>
      <c r="P1028" s="136" t="n"/>
      <c r="Q1028" s="136" t="n"/>
      <c r="R1028" s="136" t="n"/>
      <c r="S1028" s="135" t="inlineStr">
        <is>
          <t>🟢 CÓ</t>
        </is>
      </c>
    </row>
    <row r="1029">
      <c r="A1029" s="134" t="inlineStr">
        <is>
          <t>TOYOTA</t>
        </is>
      </c>
      <c r="B1029" s="32" t="inlineStr">
        <is>
          <t>2GR-FE</t>
        </is>
      </c>
      <c r="D1029" s="32" t="inlineStr">
        <is>
          <t>M</t>
        </is>
      </c>
      <c r="E1029" s="135" t="inlineStr">
        <is>
          <t>Miểng baze</t>
        </is>
      </c>
      <c r="F1029" s="135" t="inlineStr">
        <is>
          <t>11701-31090/31031</t>
        </is>
      </c>
      <c r="G1029" s="135" t="n"/>
      <c r="H1029" s="135" t="inlineStr">
        <is>
          <t>66</t>
        </is>
      </c>
      <c r="I1029" s="135" t="inlineStr">
        <is>
          <t>21</t>
        </is>
      </c>
      <c r="J1029" s="135" t="inlineStr">
        <is>
          <t>2.495</t>
        </is>
      </c>
      <c r="K1029" s="135" t="inlineStr">
        <is>
          <t>Bộ</t>
        </is>
      </c>
      <c r="L1029" s="135" t="n"/>
      <c r="M1029" s="135" t="n"/>
      <c r="N1029" s="136" t="n"/>
      <c r="O1029" s="136" t="n"/>
      <c r="P1029" s="136" t="n"/>
      <c r="Q1029" s="136" t="n"/>
      <c r="R1029" s="136" t="n"/>
      <c r="S1029" s="135" t="inlineStr">
        <is>
          <t>🟢 CÓ</t>
        </is>
      </c>
    </row>
    <row r="1030">
      <c r="A1030" s="134" t="inlineStr">
        <is>
          <t>TOYOTA</t>
        </is>
      </c>
      <c r="B1030" s="32" t="inlineStr">
        <is>
          <t>2GR-FE</t>
        </is>
      </c>
      <c r="D1030" s="32" t="inlineStr">
        <is>
          <t>R</t>
        </is>
      </c>
      <c r="E1030" s="135" t="inlineStr">
        <is>
          <t>Miểng dên</t>
        </is>
      </c>
      <c r="F1030" s="135" t="inlineStr">
        <is>
          <t>13041-0P040/31070</t>
        </is>
      </c>
      <c r="G1030" s="135" t="n"/>
      <c r="H1030" s="135" t="inlineStr">
        <is>
          <t>56</t>
        </is>
      </c>
      <c r="I1030" s="135" t="inlineStr">
        <is>
          <t>15</t>
        </is>
      </c>
      <c r="J1030" s="135" t="inlineStr">
        <is>
          <t>1.484</t>
        </is>
      </c>
      <c r="K1030" s="135" t="inlineStr">
        <is>
          <t>Bộ</t>
        </is>
      </c>
      <c r="L1030" s="135" t="n"/>
      <c r="M1030" s="135" t="n"/>
      <c r="N1030" s="136" t="n"/>
      <c r="O1030" s="136" t="n"/>
      <c r="P1030" s="136" t="n"/>
      <c r="Q1030" s="136" t="n"/>
      <c r="R1030" s="136" t="n"/>
      <c r="S1030" s="135" t="inlineStr">
        <is>
          <t>🟢 CÓ</t>
        </is>
      </c>
    </row>
    <row r="1031">
      <c r="A1031" s="134" t="inlineStr">
        <is>
          <t>TOYOTA</t>
        </is>
      </c>
      <c r="B1031" s="32" t="inlineStr">
        <is>
          <t>2GR-FSE</t>
        </is>
      </c>
      <c r="D1031" s="32" t="inlineStr">
        <is>
          <t>M</t>
        </is>
      </c>
      <c r="E1031" s="135" t="inlineStr">
        <is>
          <t>Miểng baze</t>
        </is>
      </c>
      <c r="F1031" s="135" t="inlineStr">
        <is>
          <t>11701-31040/31070</t>
        </is>
      </c>
      <c r="G1031" s="135" t="n"/>
      <c r="H1031" s="135" t="inlineStr">
        <is>
          <t>66</t>
        </is>
      </c>
      <c r="I1031" s="135" t="inlineStr">
        <is>
          <t>21</t>
        </is>
      </c>
      <c r="J1031" s="135" t="inlineStr">
        <is>
          <t>2.495</t>
        </is>
      </c>
      <c r="K1031" s="135" t="inlineStr">
        <is>
          <t>Bộ</t>
        </is>
      </c>
      <c r="L1031" s="135" t="n"/>
      <c r="M1031" s="135" t="n"/>
      <c r="N1031" s="136" t="n"/>
      <c r="O1031" s="136" t="n"/>
      <c r="P1031" s="136" t="n"/>
      <c r="Q1031" s="136" t="n"/>
      <c r="R1031" s="136" t="n"/>
      <c r="S1031" s="135" t="inlineStr">
        <is>
          <t>🟢 CÓ</t>
        </is>
      </c>
    </row>
    <row r="1032">
      <c r="A1032" s="134" t="inlineStr">
        <is>
          <t>TOYOTA</t>
        </is>
      </c>
      <c r="B1032" s="32" t="inlineStr">
        <is>
          <t>2GR-FSE</t>
        </is>
      </c>
      <c r="D1032" s="32" t="inlineStr">
        <is>
          <t>R</t>
        </is>
      </c>
      <c r="E1032" s="135" t="inlineStr">
        <is>
          <t>Miểng dên</t>
        </is>
      </c>
      <c r="F1032" s="135" t="inlineStr">
        <is>
          <t>13041-31060/31080</t>
        </is>
      </c>
      <c r="G1032" s="135" t="n"/>
      <c r="H1032" s="135" t="inlineStr">
        <is>
          <t>56</t>
        </is>
      </c>
      <c r="I1032" s="135" t="inlineStr">
        <is>
          <t>15</t>
        </is>
      </c>
      <c r="J1032" s="135" t="inlineStr">
        <is>
          <t>1.484</t>
        </is>
      </c>
      <c r="K1032" s="135" t="inlineStr">
        <is>
          <t>Bộ</t>
        </is>
      </c>
      <c r="L1032" s="135" t="n"/>
      <c r="M1032" s="135" t="n"/>
      <c r="N1032" s="136" t="n"/>
      <c r="O1032" s="136" t="n"/>
      <c r="P1032" s="136" t="n"/>
      <c r="Q1032" s="136" t="n"/>
      <c r="R1032" s="136" t="n"/>
      <c r="S1032" s="135" t="inlineStr">
        <is>
          <t>🟢 CÓ</t>
        </is>
      </c>
    </row>
    <row r="1033">
      <c r="A1033" s="134" t="inlineStr">
        <is>
          <t>TOYOTA</t>
        </is>
      </c>
      <c r="B1033" s="32" t="inlineStr">
        <is>
          <t>2H</t>
        </is>
      </c>
      <c r="C1033" t="inlineStr">
        <is>
          <t>91</t>
        </is>
      </c>
      <c r="D1033" s="32" t="inlineStr">
        <is>
          <t>M</t>
        </is>
      </c>
      <c r="E1033" s="135" t="inlineStr">
        <is>
          <t>Miểng baze</t>
        </is>
      </c>
      <c r="F1033" s="135" t="inlineStr">
        <is>
          <t>11702-76005</t>
        </is>
      </c>
      <c r="G1033" s="135" t="n"/>
      <c r="H1033" s="135" t="inlineStr">
        <is>
          <t>74</t>
        </is>
      </c>
      <c r="I1033" s="135" t="inlineStr">
        <is>
          <t>22.6</t>
        </is>
      </c>
      <c r="J1033" s="135" t="inlineStr">
        <is>
          <t>1.986</t>
        </is>
      </c>
      <c r="K1033" s="135" t="inlineStr">
        <is>
          <t>Bộ</t>
        </is>
      </c>
      <c r="L1033" s="135" t="n"/>
      <c r="M1033" s="135" t="n"/>
      <c r="N1033" s="136" t="n"/>
      <c r="O1033" s="136" t="n"/>
      <c r="P1033" s="136" t="n"/>
      <c r="Q1033" s="136" t="n"/>
      <c r="R1033" s="136" t="n"/>
      <c r="S1033" s="135" t="inlineStr">
        <is>
          <t>🟢 CÓ</t>
        </is>
      </c>
    </row>
    <row r="1034">
      <c r="A1034" s="134" t="inlineStr">
        <is>
          <t>TOYOTA</t>
        </is>
      </c>
      <c r="B1034" s="32" t="inlineStr">
        <is>
          <t>2H</t>
        </is>
      </c>
      <c r="C1034" t="inlineStr">
        <is>
          <t>91</t>
        </is>
      </c>
      <c r="D1034" s="32" t="inlineStr">
        <is>
          <t>R</t>
        </is>
      </c>
      <c r="E1034" s="135" t="inlineStr">
        <is>
          <t>Miểng dên</t>
        </is>
      </c>
      <c r="F1034" s="135" t="inlineStr">
        <is>
          <t>13202-47011</t>
        </is>
      </c>
      <c r="G1034" s="135" t="n"/>
      <c r="H1034" s="135" t="inlineStr">
        <is>
          <t>58</t>
        </is>
      </c>
      <c r="I1034" s="135" t="inlineStr">
        <is>
          <t>25.6</t>
        </is>
      </c>
      <c r="J1034" s="135" t="inlineStr">
        <is>
          <t>1.485</t>
        </is>
      </c>
      <c r="K1034" s="135" t="inlineStr">
        <is>
          <t>Bộ</t>
        </is>
      </c>
      <c r="L1034" s="135" t="n"/>
      <c r="M1034" s="135" t="n"/>
      <c r="N1034" s="136" t="n"/>
      <c r="O1034" s="136" t="n"/>
      <c r="P1034" s="136" t="n"/>
      <c r="Q1034" s="136" t="n"/>
      <c r="R1034" s="136" t="n"/>
      <c r="S1034" s="135" t="inlineStr">
        <is>
          <t>🟢 CÓ</t>
        </is>
      </c>
    </row>
    <row r="1035">
      <c r="A1035" s="134" t="inlineStr">
        <is>
          <t>TOYOTA</t>
        </is>
      </c>
      <c r="B1035" s="32" t="inlineStr">
        <is>
          <t>2J/2J-T/5P</t>
        </is>
      </c>
      <c r="C1035" t="inlineStr">
        <is>
          <t>88</t>
        </is>
      </c>
      <c r="D1035" s="32" t="inlineStr">
        <is>
          <t>M</t>
        </is>
      </c>
      <c r="E1035" s="135" t="inlineStr">
        <is>
          <t>Miểng baze</t>
        </is>
      </c>
      <c r="F1035" s="135" t="inlineStr">
        <is>
          <t>11702-48011</t>
        </is>
      </c>
      <c r="G1035" s="135" t="n"/>
      <c r="H1035" s="135" t="inlineStr">
        <is>
          <t>74</t>
        </is>
      </c>
      <c r="I1035" s="135" t="inlineStr">
        <is>
          <t>22.6</t>
        </is>
      </c>
      <c r="J1035" s="135" t="inlineStr">
        <is>
          <t>1.986</t>
        </is>
      </c>
      <c r="K1035" s="135" t="inlineStr">
        <is>
          <t>Bộ</t>
        </is>
      </c>
      <c r="L1035" s="135" t="n"/>
      <c r="M1035" s="135" t="n"/>
      <c r="N1035" s="136" t="n"/>
      <c r="O1035" s="136" t="n"/>
      <c r="P1035" s="136" t="n"/>
      <c r="Q1035" s="136" t="n"/>
      <c r="R1035" s="136" t="n"/>
      <c r="S1035" s="135" t="inlineStr">
        <is>
          <t>🟢 CÓ</t>
        </is>
      </c>
    </row>
    <row r="1036">
      <c r="A1036" s="134" t="inlineStr">
        <is>
          <t>TOYOTA</t>
        </is>
      </c>
      <c r="B1036" s="32" t="inlineStr">
        <is>
          <t>2J/2J-T/5P</t>
        </is>
      </c>
      <c r="C1036" t="inlineStr">
        <is>
          <t>88</t>
        </is>
      </c>
      <c r="D1036" s="32" t="inlineStr">
        <is>
          <t>R</t>
        </is>
      </c>
      <c r="E1036" s="135" t="inlineStr">
        <is>
          <t>Miểng dên</t>
        </is>
      </c>
      <c r="F1036" s="135" t="inlineStr">
        <is>
          <t>13202-46010</t>
        </is>
      </c>
      <c r="G1036" s="135" t="n"/>
      <c r="H1036" s="135" t="inlineStr">
        <is>
          <t>58</t>
        </is>
      </c>
      <c r="I1036" s="135" t="inlineStr">
        <is>
          <t>25.6</t>
        </is>
      </c>
      <c r="J1036" s="135" t="inlineStr">
        <is>
          <t>1.485</t>
        </is>
      </c>
      <c r="K1036" s="135" t="inlineStr">
        <is>
          <t>Bộ</t>
        </is>
      </c>
      <c r="L1036" s="135" t="n"/>
      <c r="M1036" s="135" t="n"/>
      <c r="N1036" s="136" t="n"/>
      <c r="O1036" s="136" t="n"/>
      <c r="P1036" s="136" t="n"/>
      <c r="Q1036" s="136" t="n"/>
      <c r="R1036" s="136" t="n"/>
      <c r="S1036" s="135" t="inlineStr">
        <is>
          <t>🟢 CÓ</t>
        </is>
      </c>
    </row>
    <row r="1037">
      <c r="A1037" s="134" t="inlineStr">
        <is>
          <t>TOYOTA</t>
        </is>
      </c>
      <c r="B1037" s="32" t="inlineStr">
        <is>
          <t>2K/3K/4K/5K</t>
        </is>
      </c>
      <c r="D1037" s="32" t="inlineStr">
        <is>
          <t>M</t>
        </is>
      </c>
      <c r="E1037" s="135" t="inlineStr">
        <is>
          <t>Miểng baze</t>
        </is>
      </c>
      <c r="F1037" s="135" t="inlineStr">
        <is>
          <t>11701-13011</t>
        </is>
      </c>
      <c r="G1037" s="135" t="n"/>
      <c r="H1037" s="135" t="inlineStr">
        <is>
          <t>54</t>
        </is>
      </c>
      <c r="I1037" s="135" t="inlineStr">
        <is>
          <t>20.9</t>
        </is>
      </c>
      <c r="J1037" s="135" t="inlineStr">
        <is>
          <t>1.994</t>
        </is>
      </c>
      <c r="K1037" s="135" t="inlineStr">
        <is>
          <t>Bộ</t>
        </is>
      </c>
      <c r="L1037" s="135" t="n"/>
      <c r="M1037" s="135" t="n"/>
      <c r="N1037" s="136" t="n"/>
      <c r="O1037" s="136" t="n"/>
      <c r="P1037" s="136" t="n"/>
      <c r="Q1037" s="136" t="n"/>
      <c r="R1037" s="136" t="n"/>
      <c r="S1037" s="135" t="inlineStr">
        <is>
          <t>🟢 CÓ</t>
        </is>
      </c>
    </row>
    <row r="1038">
      <c r="A1038" s="134" t="inlineStr">
        <is>
          <t>TOYOTA</t>
        </is>
      </c>
      <c r="B1038" s="32" t="inlineStr">
        <is>
          <t>2K/3K/4K/5K</t>
        </is>
      </c>
      <c r="D1038" s="32" t="inlineStr">
        <is>
          <t>R</t>
        </is>
      </c>
      <c r="E1038" s="135" t="inlineStr">
        <is>
          <t>Miểng dên</t>
        </is>
      </c>
      <c r="F1038" s="135" t="inlineStr">
        <is>
          <t>13041-16090</t>
        </is>
      </c>
      <c r="G1038" s="135" t="n"/>
      <c r="H1038" s="135" t="inlineStr">
        <is>
          <t>51</t>
        </is>
      </c>
      <c r="I1038" s="135" t="inlineStr">
        <is>
          <t>17.1</t>
        </is>
      </c>
      <c r="J1038" s="135" t="inlineStr">
        <is>
          <t>1.492</t>
        </is>
      </c>
      <c r="K1038" s="135" t="inlineStr">
        <is>
          <t>Bộ</t>
        </is>
      </c>
      <c r="L1038" s="135" t="n"/>
      <c r="M1038" s="135" t="n"/>
      <c r="N1038" s="136" t="n"/>
      <c r="O1038" s="136" t="n"/>
      <c r="P1038" s="136" t="n"/>
      <c r="Q1038" s="136" t="n"/>
      <c r="R1038" s="136" t="n"/>
      <c r="S1038" s="135" t="inlineStr">
        <is>
          <t>🟢 CÓ</t>
        </is>
      </c>
    </row>
    <row r="1039">
      <c r="A1039" s="134" t="inlineStr">
        <is>
          <t>TOYOTA</t>
        </is>
      </c>
      <c r="B1039" s="32" t="inlineStr">
        <is>
          <t>2L-T</t>
        </is>
      </c>
      <c r="C1039" t="inlineStr">
        <is>
          <t>92</t>
        </is>
      </c>
      <c r="D1039" s="32" t="inlineStr">
        <is>
          <t>M</t>
        </is>
      </c>
      <c r="E1039" s="135" t="inlineStr">
        <is>
          <t>Miểng baze</t>
        </is>
      </c>
      <c r="F1039" s="135" t="inlineStr">
        <is>
          <t>11701-54060</t>
        </is>
      </c>
      <c r="G1039" s="135" t="n"/>
      <c r="H1039" s="135" t="inlineStr">
        <is>
          <t>66</t>
        </is>
      </c>
      <c r="I1039" s="135" t="inlineStr">
        <is>
          <t>27.6</t>
        </is>
      </c>
      <c r="J1039" s="135" t="inlineStr">
        <is>
          <t>1.987</t>
        </is>
      </c>
      <c r="K1039" s="135" t="inlineStr">
        <is>
          <t>Bộ</t>
        </is>
      </c>
      <c r="L1039" s="135" t="n"/>
      <c r="M1039" s="135" t="n"/>
      <c r="N1039" s="136" t="n"/>
      <c r="O1039" s="136" t="n"/>
      <c r="P1039" s="136" t="n"/>
      <c r="Q1039" s="136" t="n"/>
      <c r="R1039" s="136" t="n"/>
      <c r="S1039" s="135" t="inlineStr">
        <is>
          <t>🟢 CÓ</t>
        </is>
      </c>
    </row>
    <row r="1040">
      <c r="A1040" s="134" t="inlineStr">
        <is>
          <t>TOYOTA</t>
        </is>
      </c>
      <c r="B1040" s="32" t="inlineStr">
        <is>
          <t>2L-T</t>
        </is>
      </c>
      <c r="C1040" t="inlineStr">
        <is>
          <t>92</t>
        </is>
      </c>
      <c r="D1040" s="32" t="inlineStr">
        <is>
          <t>R</t>
        </is>
      </c>
      <c r="E1040" s="135" t="inlineStr">
        <is>
          <t>Miểng dên</t>
        </is>
      </c>
      <c r="F1040" s="135" t="inlineStr">
        <is>
          <t>13041-54040</t>
        </is>
      </c>
      <c r="G1040" s="135" t="n"/>
      <c r="H1040" s="135" t="inlineStr">
        <is>
          <t>58</t>
        </is>
      </c>
      <c r="I1040" s="135" t="inlineStr">
        <is>
          <t>26</t>
        </is>
      </c>
      <c r="J1040" s="135" t="inlineStr">
        <is>
          <t>1.486</t>
        </is>
      </c>
      <c r="K1040" s="135" t="inlineStr">
        <is>
          <t>Bộ</t>
        </is>
      </c>
      <c r="L1040" s="135" t="n"/>
      <c r="M1040" s="135" t="n"/>
      <c r="N1040" s="136" t="n"/>
      <c r="O1040" s="136" t="n"/>
      <c r="P1040" s="136" t="n"/>
      <c r="Q1040" s="136" t="n"/>
      <c r="R1040" s="136" t="n"/>
      <c r="S1040" s="135" t="inlineStr">
        <is>
          <t>🟢 CÓ</t>
        </is>
      </c>
    </row>
    <row r="1041">
      <c r="A1041" s="134" t="inlineStr">
        <is>
          <t>TOYOTA</t>
        </is>
      </c>
      <c r="B1041" s="32" t="inlineStr">
        <is>
          <t>2L-T/3L/5L</t>
        </is>
      </c>
      <c r="C1041" t="inlineStr">
        <is>
          <t>92/96/99.5</t>
        </is>
      </c>
      <c r="D1041" s="32" t="inlineStr">
        <is>
          <t>M</t>
        </is>
      </c>
      <c r="E1041" s="135" t="inlineStr">
        <is>
          <t>Miểng baze</t>
        </is>
      </c>
      <c r="F1041" s="135" t="inlineStr">
        <is>
          <t>11701-54060</t>
        </is>
      </c>
      <c r="G1041" s="135" t="n"/>
      <c r="H1041" s="135" t="inlineStr">
        <is>
          <t>66</t>
        </is>
      </c>
      <c r="I1041" s="135" t="inlineStr">
        <is>
          <t>27.6</t>
        </is>
      </c>
      <c r="J1041" s="135" t="inlineStr">
        <is>
          <t>1.987</t>
        </is>
      </c>
      <c r="K1041" s="135" t="inlineStr">
        <is>
          <t>Bộ</t>
        </is>
      </c>
      <c r="L1041" s="135" t="n"/>
      <c r="M1041" s="135" t="n"/>
      <c r="N1041" s="136" t="n"/>
      <c r="O1041" s="136" t="n"/>
      <c r="P1041" s="136" t="n"/>
      <c r="Q1041" s="136" t="n"/>
      <c r="R1041" s="136" t="n"/>
      <c r="S1041" s="135" t="inlineStr">
        <is>
          <t>🟢 CÓ</t>
        </is>
      </c>
    </row>
    <row r="1042">
      <c r="A1042" s="134" t="inlineStr">
        <is>
          <t>TOYOTA</t>
        </is>
      </c>
      <c r="B1042" s="32" t="inlineStr">
        <is>
          <t>2L-T/3L/5L</t>
        </is>
      </c>
      <c r="C1042" t="inlineStr">
        <is>
          <t>92/96/99.5</t>
        </is>
      </c>
      <c r="D1042" s="32" t="inlineStr">
        <is>
          <t>R</t>
        </is>
      </c>
      <c r="E1042" s="135" t="inlineStr">
        <is>
          <t>Miểng dên</t>
        </is>
      </c>
      <c r="F1042" s="135" t="inlineStr">
        <is>
          <t>13041-54041</t>
        </is>
      </c>
      <c r="G1042" s="135" t="n"/>
      <c r="H1042" s="135" t="inlineStr">
        <is>
          <t>58</t>
        </is>
      </c>
      <c r="I1042" s="135" t="inlineStr">
        <is>
          <t>26</t>
        </is>
      </c>
      <c r="J1042" s="135" t="inlineStr">
        <is>
          <t>1.486</t>
        </is>
      </c>
      <c r="K1042" s="135" t="inlineStr">
        <is>
          <t>Bộ</t>
        </is>
      </c>
      <c r="L1042" s="135" t="n"/>
      <c r="M1042" s="135" t="n"/>
      <c r="N1042" s="136" t="n"/>
      <c r="O1042" s="136" t="n"/>
      <c r="P1042" s="136" t="n"/>
      <c r="Q1042" s="136" t="n"/>
      <c r="R1042" s="136" t="n"/>
      <c r="S1042" s="135" t="inlineStr">
        <is>
          <t>🟢 CÓ</t>
        </is>
      </c>
    </row>
    <row r="1043">
      <c r="A1043" s="134" t="inlineStr">
        <is>
          <t>TOYOTA</t>
        </is>
      </c>
      <c r="B1043" s="32" t="inlineStr">
        <is>
          <t>2L/2L-T</t>
        </is>
      </c>
      <c r="C1043" t="inlineStr">
        <is>
          <t>92</t>
        </is>
      </c>
      <c r="D1043" s="32" t="inlineStr">
        <is>
          <t>M</t>
        </is>
      </c>
      <c r="E1043" s="135" t="inlineStr">
        <is>
          <t>Miểng baze</t>
        </is>
      </c>
      <c r="F1043" s="135" t="inlineStr">
        <is>
          <t>11702-54010</t>
        </is>
      </c>
      <c r="G1043" s="135" t="n"/>
      <c r="H1043" s="135" t="inlineStr">
        <is>
          <t>66</t>
        </is>
      </c>
      <c r="I1043" s="135" t="inlineStr">
        <is>
          <t>27.6</t>
        </is>
      </c>
      <c r="J1043" s="135" t="inlineStr">
        <is>
          <t>1.987</t>
        </is>
      </c>
      <c r="K1043" s="135" t="inlineStr">
        <is>
          <t>Bộ</t>
        </is>
      </c>
      <c r="L1043" s="135" t="n"/>
      <c r="M1043" s="135" t="n"/>
      <c r="N1043" s="136" t="n"/>
      <c r="O1043" s="136" t="n"/>
      <c r="P1043" s="136" t="n"/>
      <c r="Q1043" s="136" t="n"/>
      <c r="R1043" s="136" t="n"/>
      <c r="S1043" s="135" t="inlineStr">
        <is>
          <t>🟢 CÓ</t>
        </is>
      </c>
    </row>
    <row r="1044">
      <c r="A1044" s="134" t="inlineStr">
        <is>
          <t>TOYOTA</t>
        </is>
      </c>
      <c r="B1044" s="32" t="inlineStr">
        <is>
          <t>2L/2L-T</t>
        </is>
      </c>
      <c r="C1044" t="inlineStr">
        <is>
          <t>92</t>
        </is>
      </c>
      <c r="D1044" s="32" t="inlineStr">
        <is>
          <t>R</t>
        </is>
      </c>
      <c r="E1044" s="135" t="inlineStr">
        <is>
          <t>Miểng dên</t>
        </is>
      </c>
      <c r="F1044" s="135" t="inlineStr">
        <is>
          <t>13041-54040</t>
        </is>
      </c>
      <c r="G1044" s="135" t="n"/>
      <c r="H1044" s="135" t="inlineStr">
        <is>
          <t>58</t>
        </is>
      </c>
      <c r="I1044" s="135" t="inlineStr">
        <is>
          <t>26</t>
        </is>
      </c>
      <c r="J1044" s="135" t="inlineStr">
        <is>
          <t>1.486</t>
        </is>
      </c>
      <c r="K1044" s="135" t="inlineStr">
        <is>
          <t>Bộ</t>
        </is>
      </c>
      <c r="L1044" s="135" t="n"/>
      <c r="M1044" s="135" t="n"/>
      <c r="N1044" s="136" t="n"/>
      <c r="O1044" s="136" t="n"/>
      <c r="P1044" s="136" t="n"/>
      <c r="Q1044" s="136" t="n"/>
      <c r="R1044" s="136" t="n"/>
      <c r="S1044" s="135" t="inlineStr">
        <is>
          <t>🟢 CÓ</t>
        </is>
      </c>
    </row>
    <row r="1045">
      <c r="A1045" s="134" t="inlineStr">
        <is>
          <t>TOYOTA</t>
        </is>
      </c>
      <c r="B1045" s="32" t="inlineStr">
        <is>
          <t>2R/12R</t>
        </is>
      </c>
      <c r="D1045" s="32" t="inlineStr">
        <is>
          <t>M</t>
        </is>
      </c>
      <c r="E1045" s="135" t="inlineStr">
        <is>
          <t>Miểng baze</t>
        </is>
      </c>
      <c r="F1045" s="135" t="inlineStr">
        <is>
          <t>11702-31020</t>
        </is>
      </c>
      <c r="G1045" s="135" t="n"/>
      <c r="H1045" s="135" t="inlineStr">
        <is>
          <t>61.6</t>
        </is>
      </c>
      <c r="I1045" s="135" t="inlineStr">
        <is>
          <t>30</t>
        </is>
      </c>
      <c r="J1045" s="135" t="inlineStr">
        <is>
          <t>1.79</t>
        </is>
      </c>
      <c r="K1045" s="135" t="inlineStr">
        <is>
          <t>Bộ</t>
        </is>
      </c>
      <c r="L1045" s="135" t="n"/>
      <c r="M1045" s="135" t="n"/>
      <c r="N1045" s="136" t="n"/>
      <c r="O1045" s="136" t="n"/>
      <c r="P1045" s="136" t="n"/>
      <c r="Q1045" s="136" t="n"/>
      <c r="R1045" s="136" t="n"/>
      <c r="S1045" s="135" t="inlineStr">
        <is>
          <t>🟢 CÓ</t>
        </is>
      </c>
    </row>
    <row r="1046">
      <c r="A1046" s="134" t="inlineStr">
        <is>
          <t>TOYOTA</t>
        </is>
      </c>
      <c r="B1046" s="32" t="inlineStr">
        <is>
          <t>2R/12R</t>
        </is>
      </c>
      <c r="D1046" s="32" t="inlineStr">
        <is>
          <t>R</t>
        </is>
      </c>
      <c r="E1046" s="135" t="inlineStr">
        <is>
          <t>Miểng dên</t>
        </is>
      </c>
      <c r="F1046" s="135" t="inlineStr">
        <is>
          <t>13202-31020</t>
        </is>
      </c>
      <c r="G1046" s="135" t="n"/>
      <c r="H1046" s="135" t="inlineStr">
        <is>
          <t>53</t>
        </is>
      </c>
      <c r="I1046" s="135" t="inlineStr">
        <is>
          <t>27</t>
        </is>
      </c>
      <c r="J1046" s="135" t="inlineStr">
        <is>
          <t>1.5</t>
        </is>
      </c>
      <c r="K1046" s="135" t="inlineStr">
        <is>
          <t>Bộ</t>
        </is>
      </c>
      <c r="L1046" s="135" t="n"/>
      <c r="M1046" s="135" t="n"/>
      <c r="N1046" s="136" t="n"/>
      <c r="O1046" s="136" t="n"/>
      <c r="P1046" s="136" t="n"/>
      <c r="Q1046" s="136" t="n"/>
      <c r="R1046" s="136" t="n"/>
      <c r="S1046" s="135" t="inlineStr">
        <is>
          <t>🟢 CÓ</t>
        </is>
      </c>
    </row>
    <row r="1047">
      <c r="A1047" s="134" t="inlineStr">
        <is>
          <t>TOYOTA</t>
        </is>
      </c>
      <c r="B1047" s="32" t="inlineStr">
        <is>
          <t>2SZ-FE</t>
        </is>
      </c>
      <c r="D1047" s="32" t="inlineStr">
        <is>
          <t>M</t>
        </is>
      </c>
      <c r="E1047" s="135" t="inlineStr">
        <is>
          <t>Miểng baze</t>
        </is>
      </c>
      <c r="F1047" s="135" t="inlineStr">
        <is>
          <t>11701-23050/51</t>
        </is>
      </c>
      <c r="G1047" s="135" t="n"/>
      <c r="H1047" s="135" t="inlineStr">
        <is>
          <t>50</t>
        </is>
      </c>
      <c r="I1047" s="135" t="inlineStr">
        <is>
          <t>14.8</t>
        </is>
      </c>
      <c r="J1047" s="135" t="inlineStr">
        <is>
          <t>1.995</t>
        </is>
      </c>
      <c r="K1047" s="135" t="inlineStr">
        <is>
          <t>Bộ</t>
        </is>
      </c>
      <c r="L1047" s="135" t="n"/>
      <c r="M1047" s="135" t="n"/>
      <c r="N1047" s="136" t="n"/>
      <c r="O1047" s="136" t="n"/>
      <c r="P1047" s="136" t="n"/>
      <c r="Q1047" s="136" t="n"/>
      <c r="R1047" s="136" t="n"/>
      <c r="S1047" s="135" t="inlineStr">
        <is>
          <t>🟢 CÓ</t>
        </is>
      </c>
    </row>
    <row r="1048">
      <c r="A1048" s="134" t="inlineStr">
        <is>
          <t>TOYOTA</t>
        </is>
      </c>
      <c r="B1048" s="32" t="inlineStr">
        <is>
          <t>2SZ-FE</t>
        </is>
      </c>
      <c r="D1048" s="32" t="inlineStr">
        <is>
          <t>R</t>
        </is>
      </c>
      <c r="E1048" s="135" t="inlineStr">
        <is>
          <t>Miểng dên</t>
        </is>
      </c>
      <c r="F1048" s="135" t="inlineStr">
        <is>
          <t>13204-23031</t>
        </is>
      </c>
      <c r="G1048" s="135" t="n"/>
      <c r="H1048" s="135" t="inlineStr">
        <is>
          <t>43.01</t>
        </is>
      </c>
      <c r="I1048" s="135" t="inlineStr">
        <is>
          <t>13.2</t>
        </is>
      </c>
      <c r="J1048" s="135" t="inlineStr">
        <is>
          <t>1.492</t>
        </is>
      </c>
      <c r="K1048" s="135" t="inlineStr">
        <is>
          <t>Bộ</t>
        </is>
      </c>
      <c r="L1048" s="135" t="n"/>
      <c r="M1048" s="135" t="n"/>
      <c r="N1048" s="136" t="n"/>
      <c r="O1048" s="136" t="n"/>
      <c r="P1048" s="136" t="n"/>
      <c r="Q1048" s="136" t="n"/>
      <c r="R1048" s="136" t="n"/>
      <c r="S1048" s="135" t="inlineStr">
        <is>
          <t>🟢 CÓ</t>
        </is>
      </c>
    </row>
    <row r="1049">
      <c r="A1049" s="134" t="inlineStr">
        <is>
          <t>TOYOTA</t>
        </is>
      </c>
      <c r="B1049" s="32" t="inlineStr">
        <is>
          <t>2T-G</t>
        </is>
      </c>
      <c r="C1049" t="inlineStr">
        <is>
          <t>95</t>
        </is>
      </c>
      <c r="D1049" s="32" t="inlineStr">
        <is>
          <t>M</t>
        </is>
      </c>
      <c r="E1049" s="135" t="inlineStr">
        <is>
          <t>Miểng baze</t>
        </is>
      </c>
      <c r="F1049" s="135" t="inlineStr">
        <is>
          <t>11702-88260</t>
        </is>
      </c>
      <c r="G1049" s="135" t="n"/>
      <c r="H1049" s="135" t="inlineStr">
        <is>
          <t>62</t>
        </is>
      </c>
      <c r="I1049" s="135" t="inlineStr">
        <is>
          <t>20.93</t>
        </is>
      </c>
      <c r="J1049" s="135" t="inlineStr">
        <is>
          <t>1.992</t>
        </is>
      </c>
      <c r="K1049" s="135" t="inlineStr">
        <is>
          <t>Bộ</t>
        </is>
      </c>
      <c r="L1049" s="135" t="n"/>
      <c r="M1049" s="135" t="n"/>
      <c r="N1049" s="136" t="n"/>
      <c r="O1049" s="136" t="n"/>
      <c r="P1049" s="136" t="n"/>
      <c r="Q1049" s="136" t="n"/>
      <c r="R1049" s="136" t="n"/>
      <c r="S1049" s="135" t="n"/>
    </row>
    <row r="1050">
      <c r="A1050" s="134" t="inlineStr">
        <is>
          <t>TOYOTA</t>
        </is>
      </c>
      <c r="B1050" s="32" t="inlineStr">
        <is>
          <t>2T-G</t>
        </is>
      </c>
      <c r="C1050" t="inlineStr">
        <is>
          <t>95</t>
        </is>
      </c>
      <c r="D1050" s="32" t="inlineStr">
        <is>
          <t>R</t>
        </is>
      </c>
      <c r="E1050" s="135" t="inlineStr">
        <is>
          <t>Miểng dên</t>
        </is>
      </c>
      <c r="F1050" s="135" t="inlineStr">
        <is>
          <t>13202-25010</t>
        </is>
      </c>
      <c r="G1050" s="135" t="n"/>
      <c r="H1050" s="135" t="inlineStr">
        <is>
          <t>51</t>
        </is>
      </c>
      <c r="I1050" s="135" t="inlineStr">
        <is>
          <t>19.9</t>
        </is>
      </c>
      <c r="J1050" s="135" t="inlineStr">
        <is>
          <t>1.494</t>
        </is>
      </c>
      <c r="K1050" s="135" t="inlineStr">
        <is>
          <t>Bộ</t>
        </is>
      </c>
      <c r="L1050" s="135" t="n"/>
      <c r="M1050" s="135" t="n"/>
      <c r="N1050" s="136" t="n"/>
      <c r="O1050" s="136" t="n"/>
      <c r="P1050" s="136" t="n"/>
      <c r="Q1050" s="136" t="n"/>
      <c r="R1050" s="136" t="n"/>
      <c r="S1050" s="135" t="inlineStr">
        <is>
          <t>🟢 CÓ</t>
        </is>
      </c>
    </row>
    <row r="1051">
      <c r="A1051" s="134" t="inlineStr">
        <is>
          <t>TOYOTA</t>
        </is>
      </c>
      <c r="B1051" s="32" t="inlineStr">
        <is>
          <t>2TZ-FE</t>
        </is>
      </c>
      <c r="D1051" s="32" t="inlineStr">
        <is>
          <t>M</t>
        </is>
      </c>
      <c r="E1051" s="135" t="inlineStr">
        <is>
          <t>Miểng baze</t>
        </is>
      </c>
      <c r="F1051" s="135" t="inlineStr">
        <is>
          <t>11701-75021</t>
        </is>
      </c>
      <c r="G1051" s="135" t="n"/>
      <c r="H1051" s="135" t="inlineStr">
        <is>
          <t>64</t>
        </is>
      </c>
      <c r="I1051" s="135" t="inlineStr">
        <is>
          <t>25</t>
        </is>
      </c>
      <c r="J1051" s="135" t="inlineStr">
        <is>
          <t>1.99</t>
        </is>
      </c>
      <c r="K1051" s="135" t="inlineStr">
        <is>
          <t>Bộ</t>
        </is>
      </c>
      <c r="L1051" s="135" t="n"/>
      <c r="M1051" s="135" t="n"/>
      <c r="N1051" s="136" t="n"/>
      <c r="O1051" s="136" t="n"/>
      <c r="P1051" s="136" t="n"/>
      <c r="Q1051" s="136" t="n"/>
      <c r="R1051" s="136" t="n"/>
      <c r="S1051" s="135" t="inlineStr">
        <is>
          <t>🟢 CÓ</t>
        </is>
      </c>
    </row>
    <row r="1052">
      <c r="A1052" s="134" t="inlineStr">
        <is>
          <t>TOYOTA</t>
        </is>
      </c>
      <c r="B1052" s="32" t="inlineStr">
        <is>
          <t>2TZ-FE</t>
        </is>
      </c>
      <c r="D1052" s="32" t="inlineStr">
        <is>
          <t>R</t>
        </is>
      </c>
      <c r="E1052" s="135" t="inlineStr">
        <is>
          <t>Miểng dên</t>
        </is>
      </c>
      <c r="F1052" s="135" t="inlineStr">
        <is>
          <t>13041-75010</t>
        </is>
      </c>
      <c r="G1052" s="135" t="n"/>
      <c r="H1052" s="135" t="inlineStr">
        <is>
          <t>56</t>
        </is>
      </c>
      <c r="I1052" s="135" t="inlineStr">
        <is>
          <t>19.7</t>
        </is>
      </c>
      <c r="J1052" s="135" t="inlineStr">
        <is>
          <t>1.485</t>
        </is>
      </c>
      <c r="K1052" s="135" t="inlineStr">
        <is>
          <t>Bộ</t>
        </is>
      </c>
      <c r="L1052" s="135" t="n"/>
      <c r="M1052" s="135" t="n"/>
      <c r="N1052" s="136" t="n"/>
      <c r="O1052" s="136" t="n"/>
      <c r="P1052" s="136" t="n"/>
      <c r="Q1052" s="136" t="n"/>
      <c r="R1052" s="136" t="n"/>
      <c r="S1052" s="135" t="inlineStr">
        <is>
          <t>🟢 CÓ</t>
        </is>
      </c>
    </row>
    <row r="1053">
      <c r="A1053" s="134" t="inlineStr">
        <is>
          <t>TOYOTA</t>
        </is>
      </c>
      <c r="B1053" s="32" t="inlineStr">
        <is>
          <t>2UR-GSE</t>
        </is>
      </c>
      <c r="D1053" s="32" t="inlineStr">
        <is>
          <t>M</t>
        </is>
      </c>
      <c r="E1053" s="135" t="inlineStr">
        <is>
          <t>Miểng baze</t>
        </is>
      </c>
      <c r="F1053" s="135" t="inlineStr">
        <is>
          <t>ML:MS-2365A</t>
        </is>
      </c>
      <c r="G1053" s="135" t="n"/>
      <c r="H1053" s="135" t="inlineStr">
        <is>
          <t>72.02</t>
        </is>
      </c>
      <c r="I1053" s="135" t="inlineStr">
        <is>
          <t>21</t>
        </is>
      </c>
      <c r="J1053" s="135" t="inlineStr">
        <is>
          <t>2.491</t>
        </is>
      </c>
      <c r="K1053" s="135" t="inlineStr">
        <is>
          <t>Bộ</t>
        </is>
      </c>
      <c r="L1053" s="135" t="n"/>
      <c r="M1053" s="135" t="n"/>
      <c r="N1053" s="136" t="n"/>
      <c r="O1053" s="136" t="n"/>
      <c r="P1053" s="136" t="n"/>
      <c r="Q1053" s="136" t="n"/>
      <c r="R1053" s="136" t="n"/>
      <c r="S1053" s="135" t="inlineStr">
        <is>
          <t>🟢 CÓ</t>
        </is>
      </c>
    </row>
    <row r="1054">
      <c r="A1054" s="134" t="inlineStr">
        <is>
          <t>TOYOTA</t>
        </is>
      </c>
      <c r="B1054" s="32" t="inlineStr">
        <is>
          <t>2UR-GSE</t>
        </is>
      </c>
      <c r="D1054" s="32" t="inlineStr">
        <is>
          <t>R</t>
        </is>
      </c>
      <c r="E1054" s="135" t="inlineStr">
        <is>
          <t>Miểng dên</t>
        </is>
      </c>
      <c r="F1054" s="135" t="inlineStr">
        <is>
          <t>13041-38081</t>
        </is>
      </c>
      <c r="G1054" s="135" t="n"/>
      <c r="H1054" s="135" t="inlineStr">
        <is>
          <t>56.02</t>
        </is>
      </c>
      <c r="I1054" s="135" t="inlineStr">
        <is>
          <t>17</t>
        </is>
      </c>
      <c r="J1054" s="135" t="inlineStr">
        <is>
          <t>1.486</t>
        </is>
      </c>
      <c r="K1054" s="135" t="inlineStr">
        <is>
          <t>Bộ</t>
        </is>
      </c>
      <c r="L1054" s="135" t="n"/>
      <c r="M1054" s="135" t="n"/>
      <c r="N1054" s="136" t="n"/>
      <c r="O1054" s="136" t="n"/>
      <c r="P1054" s="136" t="n"/>
      <c r="Q1054" s="136" t="n"/>
      <c r="R1054" s="136" t="n"/>
      <c r="S1054" s="135" t="inlineStr">
        <is>
          <t>🟢 CÓ</t>
        </is>
      </c>
    </row>
    <row r="1055">
      <c r="A1055" s="134" t="inlineStr">
        <is>
          <t>TOYOTA</t>
        </is>
      </c>
      <c r="B1055" s="32" t="inlineStr">
        <is>
          <t>2UZ-FE</t>
        </is>
      </c>
      <c r="D1055" s="32" t="inlineStr">
        <is>
          <t>M</t>
        </is>
      </c>
      <c r="E1055" s="135" t="inlineStr">
        <is>
          <t>Miểng baze</t>
        </is>
      </c>
      <c r="F1055" s="135" t="inlineStr">
        <is>
          <t>11701-50032</t>
        </is>
      </c>
      <c r="G1055" s="135" t="n"/>
      <c r="H1055" s="135" t="inlineStr">
        <is>
          <t>72</t>
        </is>
      </c>
      <c r="I1055" s="135" t="inlineStr">
        <is>
          <t>22.5</t>
        </is>
      </c>
      <c r="J1055" s="135" t="inlineStr">
        <is>
          <t>2.49</t>
        </is>
      </c>
      <c r="K1055" s="135" t="inlineStr">
        <is>
          <t>Bộ</t>
        </is>
      </c>
      <c r="L1055" s="135" t="n"/>
      <c r="M1055" s="135" t="n"/>
      <c r="N1055" s="136" t="n"/>
      <c r="O1055" s="136" t="n"/>
      <c r="P1055" s="136" t="n"/>
      <c r="Q1055" s="136" t="n"/>
      <c r="R1055" s="136" t="n"/>
      <c r="S1055" s="135" t="inlineStr">
        <is>
          <t>🟢 CÓ</t>
        </is>
      </c>
    </row>
    <row r="1056">
      <c r="A1056" s="134" t="inlineStr">
        <is>
          <t>TOYOTA</t>
        </is>
      </c>
      <c r="B1056" s="32" t="inlineStr">
        <is>
          <t>2UZ-FE</t>
        </is>
      </c>
      <c r="D1056" s="32" t="inlineStr">
        <is>
          <t>R</t>
        </is>
      </c>
      <c r="E1056" s="135" t="inlineStr">
        <is>
          <t>Miểng dên</t>
        </is>
      </c>
      <c r="F1056" s="135" t="inlineStr">
        <is>
          <t>13041-50031</t>
        </is>
      </c>
      <c r="G1056" s="135" t="n"/>
      <c r="H1056" s="135" t="inlineStr">
        <is>
          <t>55</t>
        </is>
      </c>
      <c r="I1056" s="135" t="inlineStr">
        <is>
          <t>19.5</t>
        </is>
      </c>
      <c r="J1056" s="135" t="inlineStr">
        <is>
          <t>1.49</t>
        </is>
      </c>
      <c r="K1056" s="135" t="inlineStr">
        <is>
          <t>Bộ</t>
        </is>
      </c>
      <c r="L1056" s="135" t="n"/>
      <c r="M1056" s="135" t="n"/>
      <c r="N1056" s="136" t="n"/>
      <c r="O1056" s="136" t="n"/>
      <c r="P1056" s="136" t="n"/>
      <c r="Q1056" s="136" t="n"/>
      <c r="R1056" s="136" t="n"/>
      <c r="S1056" s="135" t="inlineStr">
        <is>
          <t>🟢 CÓ</t>
        </is>
      </c>
    </row>
    <row r="1057">
      <c r="A1057" s="134" t="inlineStr">
        <is>
          <t>TOYOTA</t>
        </is>
      </c>
      <c r="B1057" s="32" t="inlineStr">
        <is>
          <t>2VZ-FE/3VZ-FE/4VZ-FE</t>
        </is>
      </c>
      <c r="D1057" s="32" t="inlineStr">
        <is>
          <t>M</t>
        </is>
      </c>
      <c r="E1057" s="135" t="inlineStr">
        <is>
          <t>Miểng baze</t>
        </is>
      </c>
      <c r="F1057" s="135" t="inlineStr">
        <is>
          <t>11701-62020</t>
        </is>
      </c>
      <c r="G1057" s="135" t="n"/>
      <c r="H1057" s="135" t="inlineStr">
        <is>
          <t>68</t>
        </is>
      </c>
      <c r="I1057" s="135" t="inlineStr">
        <is>
          <t>22</t>
        </is>
      </c>
      <c r="J1057" s="135" t="inlineStr">
        <is>
          <t>1.992</t>
        </is>
      </c>
      <c r="K1057" s="135" t="inlineStr">
        <is>
          <t>Bộ</t>
        </is>
      </c>
      <c r="L1057" s="135" t="n"/>
      <c r="M1057" s="135" t="n"/>
      <c r="N1057" s="136" t="n"/>
      <c r="O1057" s="136" t="n"/>
      <c r="P1057" s="136" t="n"/>
      <c r="Q1057" s="136" t="n"/>
      <c r="R1057" s="136" t="n"/>
      <c r="S1057" s="135" t="inlineStr">
        <is>
          <t>🟢 CÓ</t>
        </is>
      </c>
    </row>
    <row r="1058">
      <c r="A1058" s="134" t="inlineStr">
        <is>
          <t>TOYOTA</t>
        </is>
      </c>
      <c r="B1058" s="32" t="inlineStr">
        <is>
          <t>2VZ-FE/3VZ-FE/4VZ-FE</t>
        </is>
      </c>
      <c r="D1058" s="32" t="inlineStr">
        <is>
          <t>R</t>
        </is>
      </c>
      <c r="E1058" s="135" t="inlineStr">
        <is>
          <t>Miểng dên</t>
        </is>
      </c>
      <c r="F1058" s="135" t="inlineStr">
        <is>
          <t>13041-62020</t>
        </is>
      </c>
      <c r="G1058" s="135" t="n"/>
      <c r="H1058" s="135" t="inlineStr">
        <is>
          <t>58</t>
        </is>
      </c>
      <c r="I1058" s="135" t="inlineStr">
        <is>
          <t>16.8</t>
        </is>
      </c>
      <c r="J1058" s="135" t="inlineStr">
        <is>
          <t>1.49</t>
        </is>
      </c>
      <c r="K1058" s="135" t="inlineStr">
        <is>
          <t>Bộ</t>
        </is>
      </c>
      <c r="L1058" s="135" t="n"/>
      <c r="M1058" s="135" t="n"/>
      <c r="N1058" s="136" t="n"/>
      <c r="O1058" s="136" t="n"/>
      <c r="P1058" s="136" t="n"/>
      <c r="Q1058" s="136" t="n"/>
      <c r="R1058" s="136" t="n"/>
      <c r="S1058" s="135" t="inlineStr">
        <is>
          <t>🟢 CÓ</t>
        </is>
      </c>
    </row>
    <row r="1059">
      <c r="A1059" s="134" t="inlineStr">
        <is>
          <t>TOYOTA</t>
        </is>
      </c>
      <c r="B1059" s="32" t="inlineStr">
        <is>
          <t>2Z</t>
        </is>
      </c>
      <c r="C1059" t="inlineStr">
        <is>
          <t>98</t>
        </is>
      </c>
      <c r="D1059" s="32" t="inlineStr">
        <is>
          <t>M</t>
        </is>
      </c>
      <c r="E1059" s="135" t="inlineStr">
        <is>
          <t>Miểng baze</t>
        </is>
      </c>
      <c r="F1059" s="135" t="inlineStr">
        <is>
          <t>11701-78700</t>
        </is>
      </c>
      <c r="G1059" s="135" t="n"/>
      <c r="H1059" s="135" t="inlineStr">
        <is>
          <t>78</t>
        </is>
      </c>
      <c r="I1059" s="135" t="inlineStr">
        <is>
          <t>22.5</t>
        </is>
      </c>
      <c r="J1059" s="135" t="inlineStr">
        <is>
          <t>1.985</t>
        </is>
      </c>
      <c r="K1059" s="135" t="inlineStr">
        <is>
          <t>Bộ</t>
        </is>
      </c>
      <c r="L1059" s="135" t="n"/>
      <c r="M1059" s="135" t="n"/>
      <c r="N1059" s="136" t="n"/>
      <c r="O1059" s="136" t="n"/>
      <c r="P1059" s="136" t="n"/>
      <c r="Q1059" s="136" t="n"/>
      <c r="R1059" s="136" t="n"/>
      <c r="S1059" s="135" t="n"/>
    </row>
    <row r="1060">
      <c r="A1060" s="134" t="inlineStr">
        <is>
          <t>TOYOTA</t>
        </is>
      </c>
      <c r="B1060" s="32" t="inlineStr">
        <is>
          <t>2Z</t>
        </is>
      </c>
      <c r="C1060" t="inlineStr">
        <is>
          <t>98</t>
        </is>
      </c>
      <c r="D1060" s="32" t="inlineStr">
        <is>
          <t>R</t>
        </is>
      </c>
      <c r="E1060" s="135" t="inlineStr">
        <is>
          <t>Miểng dên</t>
        </is>
      </c>
      <c r="F1060" s="135" t="inlineStr">
        <is>
          <t>13281-68020</t>
        </is>
      </c>
      <c r="G1060" s="135" t="n"/>
      <c r="H1060" s="135" t="inlineStr">
        <is>
          <t>58</t>
        </is>
      </c>
      <c r="I1060" s="135" t="inlineStr">
        <is>
          <t>25.6</t>
        </is>
      </c>
      <c r="J1060" s="135" t="inlineStr">
        <is>
          <t>1.485</t>
        </is>
      </c>
      <c r="K1060" s="135" t="inlineStr">
        <is>
          <t>Bộ</t>
        </is>
      </c>
      <c r="L1060" s="135" t="n"/>
      <c r="M1060" s="135" t="n"/>
      <c r="N1060" s="136" t="n"/>
      <c r="O1060" s="136" t="n"/>
      <c r="P1060" s="136" t="n"/>
      <c r="Q1060" s="136" t="n"/>
      <c r="R1060" s="136" t="n"/>
      <c r="S1060" s="135" t="inlineStr">
        <is>
          <t>🟢 CÓ</t>
        </is>
      </c>
    </row>
    <row r="1061">
      <c r="A1061" s="134" t="inlineStr">
        <is>
          <t>TOYOTA</t>
        </is>
      </c>
      <c r="B1061" s="32" t="inlineStr">
        <is>
          <t>2ZZ-GE</t>
        </is>
      </c>
      <c r="D1061" s="32" t="inlineStr">
        <is>
          <t>M</t>
        </is>
      </c>
      <c r="E1061" s="135" t="inlineStr">
        <is>
          <t>Miểng baze</t>
        </is>
      </c>
      <c r="F1061" s="135" t="inlineStr">
        <is>
          <t>11701-88600</t>
        </is>
      </c>
      <c r="G1061" s="135" t="n"/>
      <c r="H1061" s="135" t="inlineStr">
        <is>
          <t>52</t>
        </is>
      </c>
      <c r="I1061" s="135" t="inlineStr">
        <is>
          <t>17</t>
        </is>
      </c>
      <c r="J1061" s="135" t="inlineStr">
        <is>
          <t>1.997</t>
        </is>
      </c>
      <c r="K1061" s="135" t="inlineStr">
        <is>
          <t>Bộ</t>
        </is>
      </c>
      <c r="L1061" s="135" t="n"/>
      <c r="M1061" s="135" t="n"/>
      <c r="N1061" s="136" t="n"/>
      <c r="O1061" s="136" t="n"/>
      <c r="P1061" s="136" t="n"/>
      <c r="Q1061" s="136" t="n"/>
      <c r="R1061" s="136" t="n"/>
      <c r="S1061" s="135" t="inlineStr">
        <is>
          <t>🟢 CÓ</t>
        </is>
      </c>
    </row>
    <row r="1062">
      <c r="A1062" s="134" t="inlineStr">
        <is>
          <t>TOYOTA</t>
        </is>
      </c>
      <c r="B1062" s="32" t="inlineStr">
        <is>
          <t>2ZZ-GE</t>
        </is>
      </c>
      <c r="D1062" s="32" t="inlineStr">
        <is>
          <t>R</t>
        </is>
      </c>
      <c r="E1062" s="135" t="inlineStr">
        <is>
          <t>Miểng dên</t>
        </is>
      </c>
      <c r="F1062" s="135" t="inlineStr">
        <is>
          <t>13041-88600</t>
        </is>
      </c>
      <c r="G1062" s="135" t="n"/>
      <c r="H1062" s="135" t="inlineStr">
        <is>
          <t>48</t>
        </is>
      </c>
      <c r="I1062" s="135" t="inlineStr">
        <is>
          <t>16</t>
        </is>
      </c>
      <c r="J1062" s="135" t="inlineStr">
        <is>
          <t>1.49</t>
        </is>
      </c>
      <c r="K1062" s="135" t="inlineStr">
        <is>
          <t>Bộ</t>
        </is>
      </c>
      <c r="L1062" s="135" t="n"/>
      <c r="M1062" s="135" t="n"/>
      <c r="N1062" s="136" t="n"/>
      <c r="O1062" s="136" t="n"/>
      <c r="P1062" s="136" t="n"/>
      <c r="Q1062" s="136" t="n"/>
      <c r="R1062" s="136" t="n"/>
      <c r="S1062" s="135" t="inlineStr">
        <is>
          <t>🟢 CÓ</t>
        </is>
      </c>
    </row>
    <row r="1063">
      <c r="A1063" s="134" t="inlineStr">
        <is>
          <t>TOYOTA</t>
        </is>
      </c>
      <c r="B1063" s="32" t="inlineStr">
        <is>
          <t>3B</t>
        </is>
      </c>
      <c r="D1063" s="32" t="inlineStr">
        <is>
          <t>M</t>
        </is>
      </c>
      <c r="E1063" s="135" t="inlineStr">
        <is>
          <t>Miểng baze</t>
        </is>
      </c>
      <c r="F1063" s="135" t="inlineStr">
        <is>
          <t>11702-56010</t>
        </is>
      </c>
      <c r="G1063" s="135" t="n"/>
      <c r="H1063" s="135" t="inlineStr">
        <is>
          <t>75</t>
        </is>
      </c>
      <c r="I1063" s="135" t="inlineStr">
        <is>
          <t>26.93</t>
        </is>
      </c>
      <c r="J1063" s="135" t="inlineStr">
        <is>
          <t>2.485</t>
        </is>
      </c>
      <c r="K1063" s="135" t="inlineStr">
        <is>
          <t>Bộ</t>
        </is>
      </c>
      <c r="L1063" s="135" t="n"/>
      <c r="M1063" s="135" t="n"/>
      <c r="N1063" s="136" t="n"/>
      <c r="O1063" s="136" t="n"/>
      <c r="P1063" s="136" t="n"/>
      <c r="Q1063" s="136" t="n"/>
      <c r="R1063" s="136" t="n"/>
      <c r="S1063" s="135" t="inlineStr">
        <is>
          <t>🟢 CÓ</t>
        </is>
      </c>
    </row>
    <row r="1064">
      <c r="A1064" s="134" t="inlineStr">
        <is>
          <t>TOYOTA</t>
        </is>
      </c>
      <c r="B1064" s="32" t="inlineStr">
        <is>
          <t>3B</t>
        </is>
      </c>
      <c r="D1064" s="32" t="inlineStr">
        <is>
          <t>R</t>
        </is>
      </c>
      <c r="E1064" s="135" t="inlineStr">
        <is>
          <t>Miểng dên</t>
        </is>
      </c>
      <c r="F1064" s="135" t="inlineStr">
        <is>
          <t>13041-58010</t>
        </is>
      </c>
      <c r="G1064" s="135" t="n"/>
      <c r="H1064" s="135" t="inlineStr">
        <is>
          <t>64</t>
        </is>
      </c>
      <c r="I1064" s="135" t="inlineStr">
        <is>
          <t>30</t>
        </is>
      </c>
      <c r="J1064" s="135" t="inlineStr">
        <is>
          <t>1.485</t>
        </is>
      </c>
      <c r="K1064" s="135" t="inlineStr">
        <is>
          <t>Bộ</t>
        </is>
      </c>
      <c r="L1064" s="135" t="n"/>
      <c r="M1064" s="135" t="n"/>
      <c r="N1064" s="136" t="n"/>
      <c r="O1064" s="136" t="n"/>
      <c r="P1064" s="136" t="n"/>
      <c r="Q1064" s="136" t="n"/>
      <c r="R1064" s="136" t="n"/>
      <c r="S1064" s="135" t="inlineStr">
        <is>
          <t>🟢 CÓ</t>
        </is>
      </c>
    </row>
    <row r="1065">
      <c r="A1065" s="134" t="inlineStr">
        <is>
          <t>TOYOTA</t>
        </is>
      </c>
      <c r="B1065" s="32" t="inlineStr">
        <is>
          <t>3B/11B/13B</t>
        </is>
      </c>
      <c r="C1065" t="inlineStr">
        <is>
          <t>102</t>
        </is>
      </c>
      <c r="D1065" s="32" t="inlineStr">
        <is>
          <t>M</t>
        </is>
      </c>
      <c r="E1065" s="135" t="inlineStr">
        <is>
          <t>Miểng baze</t>
        </is>
      </c>
      <c r="F1065" s="135" t="inlineStr">
        <is>
          <t>11701-56010</t>
        </is>
      </c>
      <c r="G1065" s="135" t="n"/>
      <c r="H1065" s="135" t="inlineStr">
        <is>
          <t>75</t>
        </is>
      </c>
      <c r="I1065" s="135" t="inlineStr">
        <is>
          <t>26.9</t>
        </is>
      </c>
      <c r="J1065" s="135" t="inlineStr">
        <is>
          <t>2.485</t>
        </is>
      </c>
      <c r="K1065" s="135" t="inlineStr">
        <is>
          <t>Bộ</t>
        </is>
      </c>
      <c r="L1065" s="135" t="n"/>
      <c r="M1065" s="135" t="n"/>
      <c r="N1065" s="136" t="n"/>
      <c r="O1065" s="136" t="n"/>
      <c r="P1065" s="136" t="n"/>
      <c r="Q1065" s="136" t="n"/>
      <c r="R1065" s="136" t="n"/>
      <c r="S1065" s="135" t="inlineStr">
        <is>
          <t>🟢 CÓ</t>
        </is>
      </c>
    </row>
    <row r="1066">
      <c r="A1066" s="134" t="inlineStr">
        <is>
          <t>TOYOTA</t>
        </is>
      </c>
      <c r="B1066" s="32" t="inlineStr">
        <is>
          <t>3B/11B/13B</t>
        </is>
      </c>
      <c r="C1066" t="inlineStr">
        <is>
          <t>102</t>
        </is>
      </c>
      <c r="D1066" s="32" t="inlineStr">
        <is>
          <t>R</t>
        </is>
      </c>
      <c r="E1066" s="135" t="inlineStr">
        <is>
          <t>Miểng dên</t>
        </is>
      </c>
      <c r="F1066" s="135" t="inlineStr">
        <is>
          <t>13041-58010</t>
        </is>
      </c>
      <c r="G1066" s="135" t="n"/>
      <c r="H1066" s="135" t="inlineStr">
        <is>
          <t>64</t>
        </is>
      </c>
      <c r="I1066" s="135" t="inlineStr">
        <is>
          <t>30</t>
        </is>
      </c>
      <c r="J1066" s="135" t="inlineStr">
        <is>
          <t>1.485</t>
        </is>
      </c>
      <c r="K1066" s="135" t="inlineStr">
        <is>
          <t>Bộ</t>
        </is>
      </c>
      <c r="L1066" s="135" t="n"/>
      <c r="M1066" s="135" t="n"/>
      <c r="N1066" s="136" t="n"/>
      <c r="O1066" s="136" t="n"/>
      <c r="P1066" s="136" t="n"/>
      <c r="Q1066" s="136" t="n"/>
      <c r="R1066" s="136" t="n"/>
      <c r="S1066" s="135" t="inlineStr">
        <is>
          <t>🟢 CÓ</t>
        </is>
      </c>
    </row>
    <row r="1067">
      <c r="A1067" s="134" t="inlineStr">
        <is>
          <t>TOYOTA</t>
        </is>
      </c>
      <c r="B1067" s="32" t="inlineStr">
        <is>
          <t>3B/11B/14B/15B</t>
        </is>
      </c>
      <c r="C1067" t="inlineStr">
        <is>
          <t>102</t>
        </is>
      </c>
      <c r="D1067" s="32" t="inlineStr">
        <is>
          <t>M</t>
        </is>
      </c>
      <c r="E1067" s="135" t="inlineStr">
        <is>
          <t>Miểng baze</t>
        </is>
      </c>
      <c r="F1067" s="135" t="inlineStr">
        <is>
          <t>11701-56010</t>
        </is>
      </c>
      <c r="G1067" s="135" t="n"/>
      <c r="H1067" s="135" t="inlineStr">
        <is>
          <t>75</t>
        </is>
      </c>
      <c r="I1067" s="135" t="inlineStr">
        <is>
          <t>26.9</t>
        </is>
      </c>
      <c r="J1067" s="135" t="inlineStr">
        <is>
          <t>2.485</t>
        </is>
      </c>
      <c r="K1067" s="135" t="inlineStr">
        <is>
          <t>Bộ</t>
        </is>
      </c>
      <c r="L1067" s="135" t="n"/>
      <c r="M1067" s="135" t="n"/>
      <c r="N1067" s="136" t="n"/>
      <c r="O1067" s="136" t="n"/>
      <c r="P1067" s="136" t="n"/>
      <c r="Q1067" s="136" t="n"/>
      <c r="R1067" s="136" t="n"/>
      <c r="S1067" s="135" t="inlineStr">
        <is>
          <t>🟢 CÓ</t>
        </is>
      </c>
    </row>
    <row r="1068">
      <c r="A1068" s="134" t="inlineStr">
        <is>
          <t>TOYOTA</t>
        </is>
      </c>
      <c r="B1068" s="32" t="inlineStr">
        <is>
          <t>3B/11B/14B/15B</t>
        </is>
      </c>
      <c r="C1068" t="inlineStr">
        <is>
          <t>102</t>
        </is>
      </c>
      <c r="D1068" s="32" t="inlineStr">
        <is>
          <t>R</t>
        </is>
      </c>
      <c r="E1068" s="135" t="inlineStr">
        <is>
          <t>Miểng dên</t>
        </is>
      </c>
      <c r="F1068" s="135" t="inlineStr">
        <is>
          <t>13041-56040</t>
        </is>
      </c>
      <c r="G1068" s="135" t="n"/>
      <c r="H1068" s="135" t="inlineStr">
        <is>
          <t>64</t>
        </is>
      </c>
      <c r="I1068" s="135" t="inlineStr">
        <is>
          <t>30</t>
        </is>
      </c>
      <c r="J1068" s="135" t="inlineStr">
        <is>
          <t>1.485</t>
        </is>
      </c>
      <c r="K1068" s="135" t="inlineStr">
        <is>
          <t>Bộ</t>
        </is>
      </c>
      <c r="L1068" s="135" t="n"/>
      <c r="M1068" s="135" t="n"/>
      <c r="N1068" s="136" t="n"/>
      <c r="O1068" s="136" t="n"/>
      <c r="P1068" s="136" t="n"/>
      <c r="Q1068" s="136" t="n"/>
      <c r="R1068" s="136" t="n"/>
      <c r="S1068" s="135" t="inlineStr">
        <is>
          <t>🟢 CÓ</t>
        </is>
      </c>
    </row>
    <row r="1069">
      <c r="A1069" s="134" t="inlineStr">
        <is>
          <t>TOYOTA</t>
        </is>
      </c>
      <c r="B1069" s="32" t="inlineStr">
        <is>
          <t>3E/5E, 5E-FE</t>
        </is>
      </c>
      <c r="D1069" s="32" t="inlineStr">
        <is>
          <t>M</t>
        </is>
      </c>
      <c r="E1069" s="135" t="inlineStr">
        <is>
          <t>Miểng baze</t>
        </is>
      </c>
      <c r="F1069" s="135" t="inlineStr">
        <is>
          <t>11701-11010</t>
        </is>
      </c>
      <c r="G1069" s="135" t="n"/>
      <c r="H1069" s="135" t="inlineStr">
        <is>
          <t>54</t>
        </is>
      </c>
      <c r="I1069" s="135" t="inlineStr">
        <is>
          <t>16</t>
        </is>
      </c>
      <c r="J1069" s="135" t="inlineStr">
        <is>
          <t>2</t>
        </is>
      </c>
      <c r="K1069" s="135" t="inlineStr">
        <is>
          <t>Bộ</t>
        </is>
      </c>
      <c r="L1069" s="135" t="n"/>
      <c r="M1069" s="135" t="n"/>
      <c r="N1069" s="136" t="n"/>
      <c r="O1069" s="136" t="n"/>
      <c r="P1069" s="136" t="n"/>
      <c r="Q1069" s="136" t="n"/>
      <c r="R1069" s="136" t="n"/>
      <c r="S1069" s="135" t="inlineStr">
        <is>
          <t>🟢 CÓ</t>
        </is>
      </c>
    </row>
    <row r="1070">
      <c r="A1070" s="134" t="inlineStr">
        <is>
          <t>TOYOTA</t>
        </is>
      </c>
      <c r="B1070" s="32" t="inlineStr">
        <is>
          <t>3E/5E, 5E-FE</t>
        </is>
      </c>
      <c r="D1070" s="32" t="inlineStr">
        <is>
          <t>R</t>
        </is>
      </c>
      <c r="E1070" s="135" t="inlineStr">
        <is>
          <t>Miểng dên</t>
        </is>
      </c>
      <c r="F1070" s="135" t="inlineStr">
        <is>
          <t>13041-11020</t>
        </is>
      </c>
      <c r="G1070" s="135" t="n"/>
      <c r="H1070" s="135" t="inlineStr">
        <is>
          <t>46</t>
        </is>
      </c>
      <c r="I1070" s="135" t="inlineStr">
        <is>
          <t>15.1</t>
        </is>
      </c>
      <c r="J1070" s="135" t="inlineStr">
        <is>
          <t>1.492</t>
        </is>
      </c>
      <c r="K1070" s="135" t="inlineStr">
        <is>
          <t>Bộ</t>
        </is>
      </c>
      <c r="L1070" s="135" t="n"/>
      <c r="M1070" s="135" t="n"/>
      <c r="N1070" s="136" t="n"/>
      <c r="O1070" s="136" t="n"/>
      <c r="P1070" s="136" t="n"/>
      <c r="Q1070" s="136" t="n"/>
      <c r="R1070" s="136" t="n"/>
      <c r="S1070" s="135" t="inlineStr">
        <is>
          <t>🟢 CÓ</t>
        </is>
      </c>
    </row>
    <row r="1071">
      <c r="A1071" s="134" t="inlineStr">
        <is>
          <t>TOYOTA</t>
        </is>
      </c>
      <c r="B1071" s="32" t="inlineStr">
        <is>
          <t>3F</t>
        </is>
      </c>
      <c r="D1071" s="32" t="inlineStr">
        <is>
          <t>M</t>
        </is>
      </c>
      <c r="E1071" s="135" t="inlineStr">
        <is>
          <t>Miểng baze</t>
        </is>
      </c>
      <c r="F1071" s="135" t="inlineStr">
        <is>
          <t>11704-61010</t>
        </is>
      </c>
      <c r="G1071" s="135" t="n"/>
      <c r="H1071" s="135" t="inlineStr">
        <is>
          <t>72</t>
        </is>
      </c>
      <c r="I1071" s="135" t="inlineStr">
        <is>
          <t>32.15</t>
        </is>
      </c>
      <c r="J1071" s="135" t="inlineStr">
        <is>
          <t>2.497</t>
        </is>
      </c>
      <c r="K1071" s="135" t="inlineStr">
        <is>
          <t>Bộ</t>
        </is>
      </c>
      <c r="L1071" s="135" t="n"/>
      <c r="M1071" s="135" t="n"/>
      <c r="N1071" s="136" t="n"/>
      <c r="O1071" s="136" t="n"/>
      <c r="P1071" s="136" t="n"/>
      <c r="Q1071" s="136" t="n"/>
      <c r="R1071" s="136" t="n"/>
      <c r="S1071" s="135" t="inlineStr">
        <is>
          <t>🟢 CÓ</t>
        </is>
      </c>
    </row>
    <row r="1072">
      <c r="A1072" s="134" t="inlineStr">
        <is>
          <t>TOYOTA</t>
        </is>
      </c>
      <c r="B1072" s="32" t="inlineStr">
        <is>
          <t>3F</t>
        </is>
      </c>
      <c r="D1072" s="32" t="inlineStr">
        <is>
          <t>R</t>
        </is>
      </c>
      <c r="E1072" s="135" t="inlineStr">
        <is>
          <t>Miểng dên</t>
        </is>
      </c>
      <c r="F1072" s="135" t="inlineStr">
        <is>
          <t>13041-35020</t>
        </is>
      </c>
      <c r="G1072" s="135" t="n"/>
      <c r="H1072" s="135" t="inlineStr">
        <is>
          <t>56</t>
        </is>
      </c>
      <c r="I1072" s="135" t="inlineStr">
        <is>
          <t>22</t>
        </is>
      </c>
      <c r="J1072" s="135" t="inlineStr">
        <is>
          <t>1.488</t>
        </is>
      </c>
      <c r="K1072" s="135" t="inlineStr">
        <is>
          <t>Bộ</t>
        </is>
      </c>
      <c r="L1072" s="135" t="n"/>
      <c r="M1072" s="135" t="n"/>
      <c r="N1072" s="136" t="n"/>
      <c r="O1072" s="136" t="n"/>
      <c r="P1072" s="136" t="n"/>
      <c r="Q1072" s="136" t="n"/>
      <c r="R1072" s="136" t="n"/>
      <c r="S1072" s="135" t="inlineStr">
        <is>
          <t>🟢 CÓ</t>
        </is>
      </c>
    </row>
    <row r="1073">
      <c r="A1073" s="134" t="inlineStr">
        <is>
          <t>TOYOTA</t>
        </is>
      </c>
      <c r="B1073" s="32" t="inlineStr">
        <is>
          <t>3GR-FE/3GR-FSE</t>
        </is>
      </c>
      <c r="D1073" s="32" t="inlineStr">
        <is>
          <t>R</t>
        </is>
      </c>
      <c r="E1073" s="135" t="inlineStr">
        <is>
          <t>Miểng dên</t>
        </is>
      </c>
      <c r="F1073" s="135" t="n"/>
      <c r="G1073" s="135" t="n"/>
      <c r="H1073" s="135" t="inlineStr">
        <is>
          <t>56</t>
        </is>
      </c>
      <c r="I1073" s="135" t="inlineStr">
        <is>
          <t>15</t>
        </is>
      </c>
      <c r="J1073" s="135" t="inlineStr">
        <is>
          <t>1.484</t>
        </is>
      </c>
      <c r="K1073" s="135" t="inlineStr">
        <is>
          <t>Bộ</t>
        </is>
      </c>
      <c r="L1073" s="135" t="n"/>
      <c r="M1073" s="135" t="n"/>
      <c r="N1073" s="136" t="n"/>
      <c r="O1073" s="136" t="n"/>
      <c r="P1073" s="136" t="n"/>
      <c r="Q1073" s="136" t="n"/>
      <c r="R1073" s="136" t="n"/>
      <c r="S1073" s="135" t="inlineStr">
        <is>
          <t>🟢 CÓ</t>
        </is>
      </c>
    </row>
    <row r="1074">
      <c r="A1074" s="134" t="inlineStr">
        <is>
          <t>TOYOTA</t>
        </is>
      </c>
      <c r="B1074" s="32" t="inlineStr">
        <is>
          <t>3P/4P</t>
        </is>
      </c>
      <c r="D1074" s="32" t="inlineStr">
        <is>
          <t>M</t>
        </is>
      </c>
      <c r="E1074" s="135" t="inlineStr">
        <is>
          <t>Miểng baze</t>
        </is>
      </c>
      <c r="F1074" s="135" t="inlineStr">
        <is>
          <t>11702-23011</t>
        </is>
      </c>
      <c r="G1074" s="135" t="n"/>
      <c r="H1074" s="135" t="inlineStr">
        <is>
          <t>56</t>
        </is>
      </c>
      <c r="I1074" s="135" t="inlineStr">
        <is>
          <t>29</t>
        </is>
      </c>
      <c r="J1074" s="135" t="inlineStr">
        <is>
          <t>2.004</t>
        </is>
      </c>
      <c r="K1074" s="135" t="inlineStr">
        <is>
          <t>Bộ</t>
        </is>
      </c>
      <c r="L1074" s="135" t="n"/>
      <c r="M1074" s="135" t="n"/>
      <c r="N1074" s="136" t="n"/>
      <c r="O1074" s="136" t="n"/>
      <c r="P1074" s="136" t="n"/>
      <c r="Q1074" s="136" t="n"/>
      <c r="R1074" s="136" t="n"/>
      <c r="S1074" s="135" t="inlineStr">
        <is>
          <t>🟢 CÓ</t>
        </is>
      </c>
    </row>
    <row r="1075">
      <c r="A1075" s="134" t="inlineStr">
        <is>
          <t>TOYOTA</t>
        </is>
      </c>
      <c r="B1075" s="32" t="inlineStr">
        <is>
          <t>3P/4P</t>
        </is>
      </c>
      <c r="D1075" s="32" t="inlineStr">
        <is>
          <t>R</t>
        </is>
      </c>
      <c r="E1075" s="135" t="inlineStr">
        <is>
          <t>Miểng dên</t>
        </is>
      </c>
      <c r="F1075" s="135" t="inlineStr">
        <is>
          <t>13202-23012</t>
        </is>
      </c>
      <c r="G1075" s="135" t="n"/>
      <c r="H1075" s="135" t="inlineStr">
        <is>
          <t>50</t>
        </is>
      </c>
      <c r="I1075" s="135" t="inlineStr">
        <is>
          <t>23</t>
        </is>
      </c>
      <c r="J1075" s="135" t="inlineStr">
        <is>
          <t>1.504</t>
        </is>
      </c>
      <c r="K1075" s="135" t="inlineStr">
        <is>
          <t>Bộ</t>
        </is>
      </c>
      <c r="L1075" s="135" t="n"/>
      <c r="M1075" s="135" t="n"/>
      <c r="N1075" s="136" t="n"/>
      <c r="O1075" s="136" t="n"/>
      <c r="P1075" s="136" t="n"/>
      <c r="Q1075" s="136" t="n"/>
      <c r="R1075" s="136" t="n"/>
      <c r="S1075" s="135" t="inlineStr">
        <is>
          <t>🟢 CÓ</t>
        </is>
      </c>
    </row>
    <row r="1076">
      <c r="A1076" s="134" t="inlineStr">
        <is>
          <t>TOYOTA</t>
        </is>
      </c>
      <c r="B1076" s="32" t="inlineStr">
        <is>
          <t>3S/4S</t>
        </is>
      </c>
      <c r="D1076" s="32" t="inlineStr">
        <is>
          <t>M</t>
        </is>
      </c>
      <c r="E1076" s="135" t="inlineStr">
        <is>
          <t>Miểng baze</t>
        </is>
      </c>
      <c r="F1076" s="135" t="inlineStr">
        <is>
          <t>11701-88360</t>
        </is>
      </c>
      <c r="G1076" s="135" t="n"/>
      <c r="H1076" s="135" t="inlineStr">
        <is>
          <t>59</t>
        </is>
      </c>
      <c r="I1076" s="135" t="inlineStr">
        <is>
          <t>19.2</t>
        </is>
      </c>
      <c r="J1076" s="135" t="inlineStr">
        <is>
          <t>2</t>
        </is>
      </c>
      <c r="K1076" s="135" t="inlineStr">
        <is>
          <t>Bộ</t>
        </is>
      </c>
      <c r="L1076" s="135" t="n"/>
      <c r="M1076" s="135" t="n"/>
      <c r="N1076" s="136" t="n"/>
      <c r="O1076" s="136" t="n"/>
      <c r="P1076" s="136" t="n"/>
      <c r="Q1076" s="136" t="n"/>
      <c r="R1076" s="136" t="n"/>
      <c r="S1076" s="135" t="inlineStr">
        <is>
          <t>🟢 CÓ</t>
        </is>
      </c>
    </row>
    <row r="1077">
      <c r="A1077" s="134" t="inlineStr">
        <is>
          <t>TOYOTA</t>
        </is>
      </c>
      <c r="B1077" s="32" t="inlineStr">
        <is>
          <t>3S/4S</t>
        </is>
      </c>
      <c r="D1077" s="32" t="inlineStr">
        <is>
          <t>R</t>
        </is>
      </c>
      <c r="E1077" s="135" t="inlineStr">
        <is>
          <t>Miểng dên</t>
        </is>
      </c>
      <c r="F1077" s="135" t="inlineStr">
        <is>
          <t>13041-63020</t>
        </is>
      </c>
      <c r="G1077" s="135" t="n"/>
      <c r="H1077" s="135" t="inlineStr">
        <is>
          <t>51</t>
        </is>
      </c>
      <c r="I1077" s="135" t="inlineStr">
        <is>
          <t>20.5</t>
        </is>
      </c>
      <c r="J1077" s="135" t="inlineStr">
        <is>
          <t>1.488</t>
        </is>
      </c>
      <c r="K1077" s="135" t="inlineStr">
        <is>
          <t>Bộ</t>
        </is>
      </c>
      <c r="L1077" s="135" t="n"/>
      <c r="M1077" s="135" t="n"/>
      <c r="N1077" s="136" t="n"/>
      <c r="O1077" s="136" t="n"/>
      <c r="P1077" s="136" t="n"/>
      <c r="Q1077" s="136" t="n"/>
      <c r="R1077" s="136" t="n"/>
      <c r="S1077" s="135" t="inlineStr">
        <is>
          <t>🟢 CÓ</t>
        </is>
      </c>
    </row>
    <row r="1078">
      <c r="A1078" s="134" t="inlineStr">
        <is>
          <t>TOYOTA</t>
        </is>
      </c>
      <c r="B1078" s="32" t="inlineStr">
        <is>
          <t>3S/5S</t>
        </is>
      </c>
      <c r="D1078" s="32" t="inlineStr">
        <is>
          <t>M</t>
        </is>
      </c>
      <c r="E1078" s="135" t="inlineStr">
        <is>
          <t>Miểng baze</t>
        </is>
      </c>
      <c r="F1078" s="135" t="inlineStr">
        <is>
          <t>(F.I.R)11701-88342</t>
        </is>
      </c>
      <c r="G1078" s="135" t="n"/>
      <c r="H1078" s="135" t="inlineStr">
        <is>
          <t>59</t>
        </is>
      </c>
      <c r="I1078" s="135" t="inlineStr">
        <is>
          <t>19.2</t>
        </is>
      </c>
      <c r="J1078" s="135" t="inlineStr">
        <is>
          <t>2</t>
        </is>
      </c>
      <c r="K1078" s="135" t="inlineStr">
        <is>
          <t>Bộ</t>
        </is>
      </c>
      <c r="L1078" s="135" t="n"/>
      <c r="M1078" s="135" t="n"/>
      <c r="N1078" s="136" t="n"/>
      <c r="O1078" s="136" t="n"/>
      <c r="P1078" s="136" t="n"/>
      <c r="Q1078" s="136" t="n"/>
      <c r="R1078" s="136" t="n"/>
      <c r="S1078" s="135" t="inlineStr">
        <is>
          <t>🟢 CÓ</t>
        </is>
      </c>
    </row>
    <row r="1079">
      <c r="A1079" s="134" t="inlineStr">
        <is>
          <t>TOYOTA</t>
        </is>
      </c>
      <c r="B1079" s="32" t="inlineStr">
        <is>
          <t>3S/5S</t>
        </is>
      </c>
      <c r="D1079" s="32" t="inlineStr">
        <is>
          <t>R</t>
        </is>
      </c>
      <c r="E1079" s="135" t="inlineStr">
        <is>
          <t>Miểng dên</t>
        </is>
      </c>
      <c r="F1079" s="135" t="inlineStr">
        <is>
          <t>13041-74030</t>
        </is>
      </c>
      <c r="G1079" s="135" t="n"/>
      <c r="H1079" s="135" t="inlineStr">
        <is>
          <t>55</t>
        </is>
      </c>
      <c r="I1079" s="135" t="inlineStr">
        <is>
          <t>20.3</t>
        </is>
      </c>
      <c r="J1079" s="135" t="inlineStr">
        <is>
          <t>1.497</t>
        </is>
      </c>
      <c r="K1079" s="135" t="inlineStr">
        <is>
          <t>Bộ</t>
        </is>
      </c>
      <c r="L1079" s="135" t="n"/>
      <c r="M1079" s="135" t="n"/>
      <c r="N1079" s="136" t="n"/>
      <c r="O1079" s="136" t="n"/>
      <c r="P1079" s="136" t="n"/>
      <c r="Q1079" s="136" t="n"/>
      <c r="R1079" s="136" t="n"/>
      <c r="S1079" s="135" t="inlineStr">
        <is>
          <t>🟢 CÓ</t>
        </is>
      </c>
    </row>
    <row r="1080">
      <c r="A1080" s="134" t="inlineStr">
        <is>
          <t>TOYOTA</t>
        </is>
      </c>
      <c r="B1080" s="32" t="inlineStr">
        <is>
          <t>3SZ-FE</t>
        </is>
      </c>
      <c r="D1080" s="32" t="inlineStr">
        <is>
          <t>M</t>
        </is>
      </c>
      <c r="E1080" s="135" t="inlineStr">
        <is>
          <t>Miểng baze</t>
        </is>
      </c>
      <c r="F1080" s="135" t="inlineStr">
        <is>
          <t>11701-23050/51</t>
        </is>
      </c>
      <c r="G1080" s="135" t="n"/>
      <c r="H1080" s="135" t="inlineStr">
        <is>
          <t>50</t>
        </is>
      </c>
      <c r="I1080" s="135" t="inlineStr">
        <is>
          <t>14.8</t>
        </is>
      </c>
      <c r="J1080" s="135" t="inlineStr">
        <is>
          <t>1.995</t>
        </is>
      </c>
      <c r="K1080" s="135" t="inlineStr">
        <is>
          <t>Bộ</t>
        </is>
      </c>
      <c r="L1080" s="135" t="n"/>
      <c r="M1080" s="135" t="n"/>
      <c r="N1080" s="136" t="n"/>
      <c r="O1080" s="136" t="n"/>
      <c r="P1080" s="136" t="n"/>
      <c r="Q1080" s="136" t="n"/>
      <c r="R1080" s="136" t="n"/>
      <c r="S1080" s="135" t="inlineStr">
        <is>
          <t>🟢 CÓ</t>
        </is>
      </c>
    </row>
    <row r="1081">
      <c r="A1081" s="134" t="inlineStr">
        <is>
          <t>TOYOTA</t>
        </is>
      </c>
      <c r="B1081" s="32" t="inlineStr">
        <is>
          <t>3SZ-FE</t>
        </is>
      </c>
      <c r="D1081" s="32" t="inlineStr">
        <is>
          <t>R</t>
        </is>
      </c>
      <c r="E1081" s="135" t="inlineStr">
        <is>
          <t>Miểng dên</t>
        </is>
      </c>
      <c r="F1081" s="135" t="inlineStr">
        <is>
          <t>13204-23031</t>
        </is>
      </c>
      <c r="G1081" s="135" t="n"/>
      <c r="H1081" s="135" t="inlineStr">
        <is>
          <t>43.01</t>
        </is>
      </c>
      <c r="I1081" s="135" t="inlineStr">
        <is>
          <t>13.2</t>
        </is>
      </c>
      <c r="J1081" s="135" t="inlineStr">
        <is>
          <t>1.492</t>
        </is>
      </c>
      <c r="K1081" s="135" t="inlineStr">
        <is>
          <t>Bộ</t>
        </is>
      </c>
      <c r="L1081" s="135" t="n"/>
      <c r="M1081" s="135" t="n"/>
      <c r="N1081" s="136" t="n"/>
      <c r="O1081" s="136" t="n"/>
      <c r="P1081" s="136" t="n"/>
      <c r="Q1081" s="136" t="n"/>
      <c r="R1081" s="136" t="n"/>
      <c r="S1081" s="135" t="inlineStr">
        <is>
          <t>🟢 CÓ</t>
        </is>
      </c>
    </row>
    <row r="1082">
      <c r="A1082" s="134" t="inlineStr">
        <is>
          <t>TOYOTA</t>
        </is>
      </c>
      <c r="B1082" s="32" t="inlineStr">
        <is>
          <t>3SZ/3SZ-VE</t>
        </is>
      </c>
      <c r="D1082" s="32" t="inlineStr">
        <is>
          <t>M</t>
        </is>
      </c>
      <c r="E1082" s="135" t="inlineStr">
        <is>
          <t>Miểng baze</t>
        </is>
      </c>
      <c r="F1082" s="135" t="inlineStr">
        <is>
          <t>11701-BZ091</t>
        </is>
      </c>
      <c r="G1082" s="135" t="n"/>
      <c r="H1082" s="135" t="inlineStr">
        <is>
          <t>50</t>
        </is>
      </c>
      <c r="I1082" s="135" t="inlineStr">
        <is>
          <t>14.9</t>
        </is>
      </c>
      <c r="J1082" s="135" t="inlineStr">
        <is>
          <t>1.992</t>
        </is>
      </c>
      <c r="K1082" s="135" t="inlineStr">
        <is>
          <t>Bộ</t>
        </is>
      </c>
      <c r="L1082" s="135" t="n"/>
      <c r="M1082" s="135" t="n"/>
      <c r="N1082" s="136" t="n"/>
      <c r="O1082" s="136" t="n"/>
      <c r="P1082" s="136" t="n"/>
      <c r="Q1082" s="136" t="n"/>
      <c r="R1082" s="136" t="n"/>
      <c r="S1082" s="135" t="inlineStr">
        <is>
          <t>🟢 CÓ</t>
        </is>
      </c>
    </row>
    <row r="1083">
      <c r="A1083" s="134" t="inlineStr">
        <is>
          <t>TOYOTA</t>
        </is>
      </c>
      <c r="B1083" s="32" t="inlineStr">
        <is>
          <t>3SZ/3SZ-VE</t>
        </is>
      </c>
      <c r="D1083" s="32" t="inlineStr">
        <is>
          <t>R</t>
        </is>
      </c>
      <c r="E1083" s="135" t="inlineStr">
        <is>
          <t>Miểng dên</t>
        </is>
      </c>
      <c r="F1083" s="135" t="inlineStr">
        <is>
          <t>13041-B1021</t>
        </is>
      </c>
      <c r="G1083" s="135" t="n"/>
      <c r="H1083" s="135" t="inlineStr">
        <is>
          <t>45</t>
        </is>
      </c>
      <c r="I1083" s="135" t="inlineStr">
        <is>
          <t>13</t>
        </is>
      </c>
      <c r="J1083" s="135" t="inlineStr">
        <is>
          <t>1.492</t>
        </is>
      </c>
      <c r="K1083" s="135" t="inlineStr">
        <is>
          <t>Bộ</t>
        </is>
      </c>
      <c r="L1083" s="135" t="n"/>
      <c r="M1083" s="135" t="n"/>
      <c r="N1083" s="136" t="n"/>
      <c r="O1083" s="136" t="n"/>
      <c r="P1083" s="136" t="n"/>
      <c r="Q1083" s="136" t="n"/>
      <c r="R1083" s="136" t="n"/>
      <c r="S1083" s="135" t="inlineStr">
        <is>
          <t>🟢 CÓ</t>
        </is>
      </c>
    </row>
    <row r="1084">
      <c r="A1084" s="134" t="inlineStr">
        <is>
          <t>TOYOTA</t>
        </is>
      </c>
      <c r="B1084" s="32" t="inlineStr">
        <is>
          <t>3T-GEU/3T-GTEU/4T-GTEU</t>
        </is>
      </c>
      <c r="C1084" t="inlineStr">
        <is>
          <t>95</t>
        </is>
      </c>
      <c r="D1084" s="32" t="inlineStr">
        <is>
          <t>M</t>
        </is>
      </c>
      <c r="E1084" s="135" t="inlineStr">
        <is>
          <t>Miểng baze</t>
        </is>
      </c>
      <c r="F1084" s="135" t="inlineStr">
        <is>
          <t>11701-88280</t>
        </is>
      </c>
      <c r="G1084" s="135" t="n"/>
      <c r="H1084" s="135" t="inlineStr">
        <is>
          <t>62</t>
        </is>
      </c>
      <c r="I1084" s="135" t="inlineStr">
        <is>
          <t>1.992</t>
        </is>
      </c>
      <c r="J1084" s="135" t="inlineStr">
        <is>
          <t>20.93</t>
        </is>
      </c>
      <c r="K1084" s="135" t="inlineStr">
        <is>
          <t>Bộ</t>
        </is>
      </c>
      <c r="L1084" s="135" t="n"/>
      <c r="M1084" s="135" t="n"/>
      <c r="N1084" s="136" t="n"/>
      <c r="O1084" s="136" t="n"/>
      <c r="P1084" s="136" t="n"/>
      <c r="Q1084" s="136" t="n"/>
      <c r="R1084" s="136" t="n"/>
      <c r="S1084" s="135" t="inlineStr">
        <is>
          <t>🟢 CÓ</t>
        </is>
      </c>
    </row>
    <row r="1085">
      <c r="A1085" s="134" t="inlineStr">
        <is>
          <t>TOYOTA</t>
        </is>
      </c>
      <c r="B1085" s="32" t="inlineStr">
        <is>
          <t>3T-GEU/3T-GTEU/4T-GTEU</t>
        </is>
      </c>
      <c r="C1085" t="inlineStr">
        <is>
          <t>95</t>
        </is>
      </c>
      <c r="D1085" s="32" t="inlineStr">
        <is>
          <t>R</t>
        </is>
      </c>
      <c r="E1085" s="135" t="inlineStr">
        <is>
          <t>Miểng dên</t>
        </is>
      </c>
      <c r="F1085" s="135" t="inlineStr">
        <is>
          <t>13041-88281</t>
        </is>
      </c>
      <c r="G1085" s="135" t="n"/>
      <c r="H1085" s="135" t="inlineStr">
        <is>
          <t>51</t>
        </is>
      </c>
      <c r="I1085" s="135" t="inlineStr">
        <is>
          <t>18.9</t>
        </is>
      </c>
      <c r="J1085" s="135" t="inlineStr">
        <is>
          <t>1.494</t>
        </is>
      </c>
      <c r="K1085" s="135" t="inlineStr">
        <is>
          <t>Bộ</t>
        </is>
      </c>
      <c r="L1085" s="135" t="n"/>
      <c r="M1085" s="135" t="n"/>
      <c r="N1085" s="136" t="n"/>
      <c r="O1085" s="136" t="n"/>
      <c r="P1085" s="136" t="n"/>
      <c r="Q1085" s="136" t="n"/>
      <c r="R1085" s="136" t="n"/>
      <c r="S1085" s="135" t="inlineStr">
        <is>
          <t>🟢 CÓ</t>
        </is>
      </c>
    </row>
    <row r="1086">
      <c r="A1086" s="134" t="inlineStr">
        <is>
          <t>TOYOTA</t>
        </is>
      </c>
      <c r="B1086" s="32" t="inlineStr">
        <is>
          <t>3T/12T/13T</t>
        </is>
      </c>
      <c r="C1086" t="inlineStr">
        <is>
          <t>95</t>
        </is>
      </c>
      <c r="D1086" s="32" t="inlineStr">
        <is>
          <t>M</t>
        </is>
      </c>
      <c r="E1086" s="135" t="inlineStr">
        <is>
          <t>Miểng baze</t>
        </is>
      </c>
      <c r="F1086" s="135" t="inlineStr">
        <is>
          <t>11702-25012</t>
        </is>
      </c>
      <c r="G1086" s="135" t="n"/>
      <c r="H1086" s="135" t="inlineStr">
        <is>
          <t>62</t>
        </is>
      </c>
      <c r="I1086" s="135" t="inlineStr">
        <is>
          <t>20.93</t>
        </is>
      </c>
      <c r="J1086" s="135" t="inlineStr">
        <is>
          <t>1.992</t>
        </is>
      </c>
      <c r="K1086" s="135" t="inlineStr">
        <is>
          <t>Bộ</t>
        </is>
      </c>
      <c r="L1086" s="135" t="n"/>
      <c r="M1086" s="135" t="n"/>
      <c r="N1086" s="136" t="n"/>
      <c r="O1086" s="136" t="n"/>
      <c r="P1086" s="136" t="n"/>
      <c r="Q1086" s="136" t="n"/>
      <c r="R1086" s="136" t="n"/>
      <c r="S1086" s="135" t="inlineStr">
        <is>
          <t>🟢 CÓ</t>
        </is>
      </c>
    </row>
    <row r="1087">
      <c r="A1087" s="134" t="inlineStr">
        <is>
          <t>TOYOTA</t>
        </is>
      </c>
      <c r="B1087" s="32" t="inlineStr">
        <is>
          <t>3T/12T/13T</t>
        </is>
      </c>
      <c r="C1087" t="inlineStr">
        <is>
          <t>95</t>
        </is>
      </c>
      <c r="D1087" s="32" t="inlineStr">
        <is>
          <t>R</t>
        </is>
      </c>
      <c r="E1087" s="135" t="inlineStr">
        <is>
          <t>Miểng dên</t>
        </is>
      </c>
      <c r="F1087" s="135" t="inlineStr">
        <is>
          <t>13041-18011</t>
        </is>
      </c>
      <c r="G1087" s="135" t="n"/>
      <c r="H1087" s="135" t="inlineStr">
        <is>
          <t>51</t>
        </is>
      </c>
      <c r="I1087" s="135" t="inlineStr">
        <is>
          <t>18.9</t>
        </is>
      </c>
      <c r="J1087" s="135" t="inlineStr">
        <is>
          <t>1.494</t>
        </is>
      </c>
      <c r="K1087" s="135" t="inlineStr">
        <is>
          <t>Bộ</t>
        </is>
      </c>
      <c r="L1087" s="135" t="n"/>
      <c r="M1087" s="135" t="n"/>
      <c r="N1087" s="136" t="n"/>
      <c r="O1087" s="136" t="n"/>
      <c r="P1087" s="136" t="n"/>
      <c r="Q1087" s="136" t="n"/>
      <c r="R1087" s="136" t="n"/>
      <c r="S1087" s="135" t="inlineStr">
        <is>
          <t>🟢 CÓ</t>
        </is>
      </c>
    </row>
    <row r="1088">
      <c r="A1088" s="134" t="inlineStr">
        <is>
          <t>TOYOTA</t>
        </is>
      </c>
      <c r="B1088" s="32" t="inlineStr">
        <is>
          <t>3UR-FE</t>
        </is>
      </c>
      <c r="D1088" s="32" t="inlineStr">
        <is>
          <t>M</t>
        </is>
      </c>
      <c r="E1088" s="135" t="inlineStr">
        <is>
          <t>Miểng baze</t>
        </is>
      </c>
      <c r="F1088" s="135" t="inlineStr">
        <is>
          <t>ML:MS-2365A</t>
        </is>
      </c>
      <c r="G1088" s="135" t="n"/>
      <c r="H1088" s="135" t="inlineStr">
        <is>
          <t>72.02</t>
        </is>
      </c>
      <c r="I1088" s="135" t="inlineStr">
        <is>
          <t>21</t>
        </is>
      </c>
      <c r="J1088" s="135" t="inlineStr">
        <is>
          <t>2.491</t>
        </is>
      </c>
      <c r="K1088" s="135" t="inlineStr">
        <is>
          <t>Bộ</t>
        </is>
      </c>
      <c r="L1088" s="135" t="n"/>
      <c r="M1088" s="135" t="n"/>
      <c r="N1088" s="136" t="n"/>
      <c r="O1088" s="136" t="n"/>
      <c r="P1088" s="136" t="n"/>
      <c r="Q1088" s="136" t="n"/>
      <c r="R1088" s="136" t="n"/>
      <c r="S1088" s="135" t="inlineStr">
        <is>
          <t>🟢 CÓ</t>
        </is>
      </c>
    </row>
    <row r="1089">
      <c r="A1089" s="134" t="inlineStr">
        <is>
          <t>TOYOTA</t>
        </is>
      </c>
      <c r="B1089" s="32" t="inlineStr">
        <is>
          <t>3UR-FE</t>
        </is>
      </c>
      <c r="D1089" s="32" t="inlineStr">
        <is>
          <t>R</t>
        </is>
      </c>
      <c r="E1089" s="135" t="inlineStr">
        <is>
          <t>Miểng dên</t>
        </is>
      </c>
      <c r="F1089" s="135" t="inlineStr">
        <is>
          <t>ML:CB-1985A</t>
        </is>
      </c>
      <c r="G1089" s="135" t="n"/>
      <c r="H1089" s="135" t="inlineStr">
        <is>
          <t>59.02</t>
        </is>
      </c>
      <c r="I1089" s="135" t="inlineStr">
        <is>
          <t>17</t>
        </is>
      </c>
      <c r="J1089" s="135" t="inlineStr">
        <is>
          <t>1.492</t>
        </is>
      </c>
      <c r="K1089" s="135" t="inlineStr">
        <is>
          <t>Bộ</t>
        </is>
      </c>
      <c r="L1089" s="135" t="n"/>
      <c r="M1089" s="135" t="n"/>
      <c r="N1089" s="136" t="n"/>
      <c r="O1089" s="136" t="n"/>
      <c r="P1089" s="136" t="n"/>
      <c r="Q1089" s="136" t="n"/>
      <c r="R1089" s="136" t="n"/>
      <c r="S1089" s="135" t="inlineStr">
        <is>
          <t>🟢 CÓ</t>
        </is>
      </c>
    </row>
    <row r="1090">
      <c r="A1090" s="134" t="inlineStr">
        <is>
          <t>TOYOTA</t>
        </is>
      </c>
      <c r="B1090" s="32" t="inlineStr">
        <is>
          <t>3VZ-E</t>
        </is>
      </c>
      <c r="D1090" s="32" t="inlineStr">
        <is>
          <t>M</t>
        </is>
      </c>
      <c r="E1090" s="135" t="inlineStr">
        <is>
          <t>Miểng baze</t>
        </is>
      </c>
      <c r="F1090" s="135" t="inlineStr">
        <is>
          <t>11071-65010</t>
        </is>
      </c>
      <c r="G1090" s="135" t="n"/>
      <c r="H1090" s="135" t="inlineStr">
        <is>
          <t>68</t>
        </is>
      </c>
      <c r="I1090" s="135" t="inlineStr">
        <is>
          <t>22</t>
        </is>
      </c>
      <c r="J1090" s="135" t="inlineStr">
        <is>
          <t>1.992</t>
        </is>
      </c>
      <c r="K1090" s="135" t="inlineStr">
        <is>
          <t>Bộ</t>
        </is>
      </c>
      <c r="L1090" s="135" t="n"/>
      <c r="M1090" s="135" t="n"/>
      <c r="N1090" s="136" t="n"/>
      <c r="O1090" s="136" t="n"/>
      <c r="P1090" s="136" t="n"/>
      <c r="Q1090" s="136" t="n"/>
      <c r="R1090" s="136" t="n"/>
      <c r="S1090" s="135" t="inlineStr">
        <is>
          <t>🟢 CÓ</t>
        </is>
      </c>
    </row>
    <row r="1091">
      <c r="A1091" s="134" t="inlineStr">
        <is>
          <t>TOYOTA</t>
        </is>
      </c>
      <c r="B1091" s="32" t="inlineStr">
        <is>
          <t>3VZ-E</t>
        </is>
      </c>
      <c r="D1091" s="32" t="inlineStr">
        <is>
          <t>R</t>
        </is>
      </c>
      <c r="E1091" s="135" t="inlineStr">
        <is>
          <t>Miểng dên</t>
        </is>
      </c>
      <c r="F1091" s="135" t="inlineStr">
        <is>
          <t>13041-65010</t>
        </is>
      </c>
      <c r="G1091" s="135" t="n"/>
      <c r="H1091" s="135" t="inlineStr">
        <is>
          <t>58</t>
        </is>
      </c>
      <c r="I1091" s="135" t="inlineStr">
        <is>
          <t>16.8</t>
        </is>
      </c>
      <c r="J1091" s="135" t="inlineStr">
        <is>
          <t>1.49</t>
        </is>
      </c>
      <c r="K1091" s="135" t="inlineStr">
        <is>
          <t>Bộ</t>
        </is>
      </c>
      <c r="L1091" s="135" t="n"/>
      <c r="M1091" s="135" t="n"/>
      <c r="N1091" s="136" t="n"/>
      <c r="O1091" s="136" t="n"/>
      <c r="P1091" s="136" t="n"/>
      <c r="Q1091" s="136" t="n"/>
      <c r="R1091" s="136" t="n"/>
      <c r="S1091" s="135" t="inlineStr">
        <is>
          <t>🟢 CÓ</t>
        </is>
      </c>
    </row>
    <row r="1092">
      <c r="A1092" s="134" t="inlineStr">
        <is>
          <t>TOYOTA</t>
        </is>
      </c>
      <c r="B1092" s="32" t="inlineStr">
        <is>
          <t>3ZR-FE/3ZR-FAE</t>
        </is>
      </c>
      <c r="D1092" s="32" t="inlineStr">
        <is>
          <t>M</t>
        </is>
      </c>
      <c r="E1092" s="135" t="inlineStr">
        <is>
          <t>Miểng baze</t>
        </is>
      </c>
      <c r="F1092" s="135" t="inlineStr">
        <is>
          <t>11701-37010</t>
        </is>
      </c>
      <c r="G1092" s="135" t="n"/>
      <c r="H1092" s="135" t="inlineStr">
        <is>
          <t>52</t>
        </is>
      </c>
      <c r="I1092" s="135" t="inlineStr">
        <is>
          <t>17.2</t>
        </is>
      </c>
      <c r="J1092" s="135" t="inlineStr">
        <is>
          <t>1.997</t>
        </is>
      </c>
      <c r="K1092" s="135" t="inlineStr">
        <is>
          <t>Bộ</t>
        </is>
      </c>
      <c r="L1092" s="135" t="n"/>
      <c r="M1092" s="135" t="n"/>
      <c r="N1092" s="136" t="n"/>
      <c r="O1092" s="136" t="n"/>
      <c r="P1092" s="136" t="n"/>
      <c r="Q1092" s="136" t="n"/>
      <c r="R1092" s="136" t="n"/>
      <c r="S1092" s="135" t="inlineStr">
        <is>
          <t>🟢 CÓ</t>
        </is>
      </c>
    </row>
    <row r="1093">
      <c r="A1093" s="134" t="inlineStr">
        <is>
          <t>TOYOTA</t>
        </is>
      </c>
      <c r="B1093" s="32" t="inlineStr">
        <is>
          <t>3ZR-FE/3ZR-FAE</t>
        </is>
      </c>
      <c r="D1093" s="32" t="inlineStr">
        <is>
          <t>R</t>
        </is>
      </c>
      <c r="E1093" s="135" t="inlineStr">
        <is>
          <t>Miểng dên</t>
        </is>
      </c>
      <c r="F1093" s="135" t="inlineStr">
        <is>
          <t>13041-37030</t>
        </is>
      </c>
      <c r="G1093" s="135" t="n"/>
      <c r="H1093" s="135" t="inlineStr">
        <is>
          <t>50.024</t>
        </is>
      </c>
      <c r="I1093" s="135" t="inlineStr">
        <is>
          <t>14.5</t>
        </is>
      </c>
      <c r="J1093" s="135" t="inlineStr">
        <is>
          <t>1.495</t>
        </is>
      </c>
      <c r="K1093" s="135" t="inlineStr">
        <is>
          <t>Bộ</t>
        </is>
      </c>
      <c r="L1093" s="135" t="n"/>
      <c r="M1093" s="135" t="n"/>
      <c r="N1093" s="136" t="n"/>
      <c r="O1093" s="136" t="n"/>
      <c r="P1093" s="136" t="n"/>
      <c r="Q1093" s="136" t="n"/>
      <c r="R1093" s="136" t="n"/>
      <c r="S1093" s="135" t="inlineStr">
        <is>
          <t>🟢 CÓ</t>
        </is>
      </c>
    </row>
    <row r="1094">
      <c r="A1094" s="134" t="inlineStr">
        <is>
          <t>TOYOTA</t>
        </is>
      </c>
      <c r="B1094" s="32" t="inlineStr">
        <is>
          <t>4A-GE/4A-GZE</t>
        </is>
      </c>
      <c r="D1094" s="32" t="inlineStr">
        <is>
          <t>M</t>
        </is>
      </c>
      <c r="E1094" s="135" t="inlineStr">
        <is>
          <t>Miểng baze</t>
        </is>
      </c>
      <c r="F1094" s="135" t="inlineStr">
        <is>
          <t>11701-16010</t>
        </is>
      </c>
      <c r="G1094" s="135" t="n"/>
      <c r="H1094" s="135" t="inlineStr">
        <is>
          <t>52</t>
        </is>
      </c>
      <c r="I1094" s="135" t="inlineStr">
        <is>
          <t>19.9</t>
        </is>
      </c>
      <c r="J1094" s="135" t="inlineStr">
        <is>
          <t>2.004</t>
        </is>
      </c>
      <c r="K1094" s="135" t="inlineStr">
        <is>
          <t>Bộ</t>
        </is>
      </c>
      <c r="L1094" s="135" t="n"/>
      <c r="M1094" s="135" t="n"/>
      <c r="N1094" s="136" t="n"/>
      <c r="O1094" s="136" t="n"/>
      <c r="P1094" s="136" t="n"/>
      <c r="Q1094" s="136" t="n"/>
      <c r="R1094" s="136" t="n"/>
      <c r="S1094" s="135" t="inlineStr">
        <is>
          <t>🟢 CÓ</t>
        </is>
      </c>
    </row>
    <row r="1095">
      <c r="A1095" s="134" t="inlineStr">
        <is>
          <t>TOYOTA</t>
        </is>
      </c>
      <c r="B1095" s="32" t="inlineStr">
        <is>
          <t>4A-GE/4A-GZE</t>
        </is>
      </c>
      <c r="D1095" s="32" t="inlineStr">
        <is>
          <t>R</t>
        </is>
      </c>
      <c r="E1095" s="135" t="inlineStr">
        <is>
          <t>Miểng dên</t>
        </is>
      </c>
      <c r="F1095" s="135" t="inlineStr">
        <is>
          <t>13041-16070</t>
        </is>
      </c>
      <c r="G1095" s="135" t="n"/>
      <c r="H1095" s="135" t="inlineStr">
        <is>
          <t>45</t>
        </is>
      </c>
      <c r="I1095" s="135" t="inlineStr">
        <is>
          <t>17.1</t>
        </is>
      </c>
      <c r="J1095" s="135" t="inlineStr">
        <is>
          <t>1.49</t>
        </is>
      </c>
      <c r="K1095" s="135" t="inlineStr">
        <is>
          <t>Bộ</t>
        </is>
      </c>
      <c r="L1095" s="135" t="n"/>
      <c r="M1095" s="135" t="n"/>
      <c r="N1095" s="136" t="n"/>
      <c r="O1095" s="136" t="n"/>
      <c r="P1095" s="136" t="n"/>
      <c r="Q1095" s="136" t="n"/>
      <c r="R1095" s="136" t="n"/>
      <c r="S1095" s="135" t="inlineStr">
        <is>
          <t>🟢 CÓ</t>
        </is>
      </c>
    </row>
    <row r="1096">
      <c r="A1096" s="134" t="inlineStr">
        <is>
          <t>TOYOTA</t>
        </is>
      </c>
      <c r="B1096" s="32" t="inlineStr">
        <is>
          <t>4U-GSE/FA20</t>
        </is>
      </c>
      <c r="D1096" s="32" t="inlineStr">
        <is>
          <t>M</t>
        </is>
      </c>
      <c r="E1096" s="135" t="inlineStr">
        <is>
          <t>Miểng baze</t>
        </is>
      </c>
      <c r="F1096" s="135" t="inlineStr">
        <is>
          <t>5M8312A</t>
        </is>
      </c>
      <c r="G1096" s="135" t="n"/>
      <c r="H1096" s="135" t="inlineStr">
        <is>
          <t>73.016</t>
        </is>
      </c>
      <c r="I1096" s="135" t="inlineStr">
        <is>
          <t>17.6</t>
        </is>
      </c>
      <c r="J1096" s="135" t="inlineStr">
        <is>
          <t>2.512</t>
        </is>
      </c>
      <c r="K1096" s="135" t="inlineStr">
        <is>
          <t>Bộ</t>
        </is>
      </c>
      <c r="L1096" s="135" t="n"/>
      <c r="M1096" s="135" t="n"/>
      <c r="N1096" s="136" t="n"/>
      <c r="O1096" s="136" t="n"/>
      <c r="P1096" s="136" t="n"/>
      <c r="Q1096" s="136" t="n"/>
      <c r="R1096" s="136" t="n"/>
      <c r="S1096" s="135" t="inlineStr">
        <is>
          <t>🟢 CÓ</t>
        </is>
      </c>
    </row>
    <row r="1097">
      <c r="A1097" s="134" t="inlineStr">
        <is>
          <t>TOYOTA</t>
        </is>
      </c>
      <c r="B1097" s="32" t="inlineStr">
        <is>
          <t>4U-GSE/FA20</t>
        </is>
      </c>
      <c r="D1097" s="32" t="inlineStr">
        <is>
          <t>R</t>
        </is>
      </c>
      <c r="E1097" s="135" t="inlineStr">
        <is>
          <t>Miểng dên</t>
        </is>
      </c>
      <c r="F1097" s="135" t="inlineStr">
        <is>
          <t>4B8310P</t>
        </is>
      </c>
      <c r="G1097" s="135" t="n"/>
      <c r="H1097" s="135" t="inlineStr">
        <is>
          <t>53.013</t>
        </is>
      </c>
      <c r="I1097" s="135" t="inlineStr">
        <is>
          <t>15.6</t>
        </is>
      </c>
      <c r="J1097" s="135" t="inlineStr">
        <is>
          <t>1.504</t>
        </is>
      </c>
      <c r="K1097" s="135" t="inlineStr">
        <is>
          <t>Bộ</t>
        </is>
      </c>
      <c r="L1097" s="135" t="n"/>
      <c r="M1097" s="135" t="n"/>
      <c r="N1097" s="136" t="n"/>
      <c r="O1097" s="136" t="n"/>
      <c r="P1097" s="136" t="n"/>
      <c r="Q1097" s="136" t="n"/>
      <c r="R1097" s="136" t="n"/>
      <c r="S1097" s="135" t="inlineStr">
        <is>
          <t>🟢 CÓ</t>
        </is>
      </c>
    </row>
    <row r="1098">
      <c r="A1098" s="134" t="inlineStr">
        <is>
          <t>TOYOTA</t>
        </is>
      </c>
      <c r="B1098" s="32" t="inlineStr">
        <is>
          <t>5M/6M</t>
        </is>
      </c>
      <c r="D1098" s="32" t="inlineStr">
        <is>
          <t>M</t>
        </is>
      </c>
      <c r="E1098" s="135" t="inlineStr">
        <is>
          <t>Miểng baze</t>
        </is>
      </c>
      <c r="F1098" s="135" t="inlineStr">
        <is>
          <t>11702-45010</t>
        </is>
      </c>
      <c r="G1098" s="135" t="n"/>
      <c r="H1098" s="135" t="inlineStr">
        <is>
          <t>64</t>
        </is>
      </c>
      <c r="I1098" s="135" t="inlineStr">
        <is>
          <t>22.13</t>
        </is>
      </c>
      <c r="J1098" s="135" t="inlineStr">
        <is>
          <t>1.998</t>
        </is>
      </c>
      <c r="K1098" s="135" t="inlineStr">
        <is>
          <t>Bộ</t>
        </is>
      </c>
      <c r="L1098" s="135" t="n"/>
      <c r="M1098" s="135" t="n"/>
      <c r="N1098" s="136" t="n"/>
      <c r="O1098" s="136" t="n"/>
      <c r="P1098" s="136" t="n"/>
      <c r="Q1098" s="136" t="n"/>
      <c r="R1098" s="136" t="n"/>
      <c r="S1098" s="135" t="inlineStr">
        <is>
          <t>🟢 CÓ</t>
        </is>
      </c>
    </row>
    <row r="1099">
      <c r="A1099" s="134" t="inlineStr">
        <is>
          <t>TOYOTA</t>
        </is>
      </c>
      <c r="B1099" s="32" t="inlineStr">
        <is>
          <t>5M/6M</t>
        </is>
      </c>
      <c r="D1099" s="32" t="inlineStr">
        <is>
          <t>R</t>
        </is>
      </c>
      <c r="E1099" s="135" t="inlineStr">
        <is>
          <t>Miểng dên</t>
        </is>
      </c>
      <c r="F1099" s="135" t="inlineStr">
        <is>
          <t>13041-42010</t>
        </is>
      </c>
      <c r="G1099" s="135" t="n"/>
      <c r="H1099" s="135" t="inlineStr">
        <is>
          <t>55</t>
        </is>
      </c>
      <c r="I1099" s="135" t="inlineStr">
        <is>
          <t>20</t>
        </is>
      </c>
      <c r="J1099" s="135" t="inlineStr">
        <is>
          <t>1.497</t>
        </is>
      </c>
      <c r="K1099" s="135" t="inlineStr">
        <is>
          <t>Bộ</t>
        </is>
      </c>
      <c r="L1099" s="135" t="n"/>
      <c r="M1099" s="135" t="n"/>
      <c r="N1099" s="136" t="n"/>
      <c r="O1099" s="136" t="n"/>
      <c r="P1099" s="136" t="n"/>
      <c r="Q1099" s="136" t="n"/>
      <c r="R1099" s="136" t="n"/>
      <c r="S1099" s="135" t="inlineStr">
        <is>
          <t>🟢 CÓ</t>
        </is>
      </c>
    </row>
    <row r="1100">
      <c r="A1100" s="134" t="inlineStr">
        <is>
          <t>TOYOTA</t>
        </is>
      </c>
      <c r="B1100" s="32" t="inlineStr">
        <is>
          <t>5M/6M/7M</t>
        </is>
      </c>
      <c r="D1100" s="32" t="inlineStr">
        <is>
          <t>M</t>
        </is>
      </c>
      <c r="E1100" s="135" t="inlineStr">
        <is>
          <t>Miểng baze</t>
        </is>
      </c>
      <c r="F1100" s="135" t="inlineStr">
        <is>
          <t>(F)11071-43010</t>
        </is>
      </c>
      <c r="G1100" s="135" t="n"/>
      <c r="H1100" s="135" t="inlineStr">
        <is>
          <t>64</t>
        </is>
      </c>
      <c r="I1100" s="135" t="inlineStr">
        <is>
          <t>25.13</t>
        </is>
      </c>
      <c r="J1100" s="135" t="inlineStr">
        <is>
          <t>1.998</t>
        </is>
      </c>
      <c r="K1100" s="135" t="inlineStr">
        <is>
          <t>Bộ</t>
        </is>
      </c>
      <c r="L1100" s="135" t="n"/>
      <c r="M1100" s="135" t="n"/>
      <c r="N1100" s="136" t="n"/>
      <c r="O1100" s="136" t="n"/>
      <c r="P1100" s="136" t="n"/>
      <c r="Q1100" s="136" t="n"/>
      <c r="R1100" s="136" t="n"/>
      <c r="S1100" s="135" t="inlineStr">
        <is>
          <t>🟢 CÓ</t>
        </is>
      </c>
    </row>
    <row r="1101">
      <c r="A1101" s="134" t="inlineStr">
        <is>
          <t>TOYOTA</t>
        </is>
      </c>
      <c r="B1101" s="32" t="inlineStr">
        <is>
          <t>5M/6M/7M</t>
        </is>
      </c>
      <c r="D1101" s="32" t="inlineStr">
        <is>
          <t>R</t>
        </is>
      </c>
      <c r="E1101" s="135" t="inlineStr">
        <is>
          <t>Miểng dên</t>
        </is>
      </c>
      <c r="F1101" s="135" t="inlineStr">
        <is>
          <t>13041-42010</t>
        </is>
      </c>
      <c r="G1101" s="135" t="n"/>
      <c r="H1101" s="135" t="inlineStr">
        <is>
          <t>55</t>
        </is>
      </c>
      <c r="I1101" s="135" t="inlineStr">
        <is>
          <t>20</t>
        </is>
      </c>
      <c r="J1101" s="135" t="inlineStr">
        <is>
          <t>1.497</t>
        </is>
      </c>
      <c r="K1101" s="135" t="inlineStr">
        <is>
          <t>Bộ</t>
        </is>
      </c>
      <c r="L1101" s="135" t="n"/>
      <c r="M1101" s="135" t="n"/>
      <c r="N1101" s="136" t="n"/>
      <c r="O1101" s="136" t="n"/>
      <c r="P1101" s="136" t="n"/>
      <c r="Q1101" s="136" t="n"/>
      <c r="R1101" s="136" t="n"/>
      <c r="S1101" s="135" t="inlineStr">
        <is>
          <t>🟢 CÓ</t>
        </is>
      </c>
    </row>
    <row r="1102">
      <c r="A1102" s="134" t="inlineStr">
        <is>
          <t>TOYOTA</t>
        </is>
      </c>
      <c r="B1102" s="32" t="inlineStr">
        <is>
          <t>5R</t>
        </is>
      </c>
      <c r="D1102" s="32" t="inlineStr">
        <is>
          <t>M</t>
        </is>
      </c>
      <c r="E1102" s="135" t="inlineStr">
        <is>
          <t>Miểng baze</t>
        </is>
      </c>
      <c r="F1102" s="135" t="inlineStr">
        <is>
          <t>11702-40020</t>
        </is>
      </c>
      <c r="G1102" s="135" t="n"/>
      <c r="H1102" s="135" t="inlineStr">
        <is>
          <t>65</t>
        </is>
      </c>
      <c r="I1102" s="135" t="inlineStr">
        <is>
          <t>28</t>
        </is>
      </c>
      <c r="J1102" s="135" t="inlineStr">
        <is>
          <t>2.5</t>
        </is>
      </c>
      <c r="K1102" s="135" t="inlineStr">
        <is>
          <t>Bộ</t>
        </is>
      </c>
      <c r="L1102" s="135" t="n"/>
      <c r="M1102" s="135" t="n"/>
      <c r="N1102" s="136" t="n"/>
      <c r="O1102" s="136" t="n"/>
      <c r="P1102" s="136" t="n"/>
      <c r="Q1102" s="136" t="n"/>
      <c r="R1102" s="136" t="n"/>
      <c r="S1102" s="135" t="inlineStr">
        <is>
          <t>🟢 CÓ</t>
        </is>
      </c>
    </row>
    <row r="1103">
      <c r="A1103" s="134" t="inlineStr">
        <is>
          <t>TOYOTA</t>
        </is>
      </c>
      <c r="B1103" s="32" t="inlineStr">
        <is>
          <t>5R</t>
        </is>
      </c>
      <c r="D1103" s="32" t="inlineStr">
        <is>
          <t>R</t>
        </is>
      </c>
      <c r="E1103" s="135" t="inlineStr">
        <is>
          <t>Miểng dên</t>
        </is>
      </c>
      <c r="F1103" s="135" t="inlineStr">
        <is>
          <t>13202-44012</t>
        </is>
      </c>
      <c r="G1103" s="135" t="n"/>
      <c r="H1103" s="135" t="inlineStr">
        <is>
          <t>58</t>
        </is>
      </c>
      <c r="I1103" s="135" t="inlineStr">
        <is>
          <t>26</t>
        </is>
      </c>
      <c r="J1103" s="135" t="inlineStr">
        <is>
          <t>1.5</t>
        </is>
      </c>
      <c r="K1103" s="135" t="inlineStr">
        <is>
          <t>Bộ</t>
        </is>
      </c>
      <c r="L1103" s="135" t="n"/>
      <c r="M1103" s="135" t="n"/>
      <c r="N1103" s="136" t="n"/>
      <c r="O1103" s="136" t="n"/>
      <c r="P1103" s="136" t="n"/>
      <c r="Q1103" s="136" t="n"/>
      <c r="R1103" s="136" t="n"/>
      <c r="S1103" s="135" t="inlineStr">
        <is>
          <t>🟢 CÓ</t>
        </is>
      </c>
    </row>
    <row r="1104">
      <c r="A1104" s="134" t="inlineStr">
        <is>
          <t>TOYOTA</t>
        </is>
      </c>
      <c r="B1104" s="32" t="inlineStr">
        <is>
          <t>5VZ-FE</t>
        </is>
      </c>
      <c r="D1104" s="32" t="inlineStr">
        <is>
          <t>M</t>
        </is>
      </c>
      <c r="E1104" s="135" t="inlineStr">
        <is>
          <t>Miểng baze</t>
        </is>
      </c>
      <c r="F1104" s="135" t="inlineStr">
        <is>
          <t>11071-65010</t>
        </is>
      </c>
      <c r="G1104" s="135" t="n"/>
      <c r="H1104" s="135" t="inlineStr">
        <is>
          <t>68</t>
        </is>
      </c>
      <c r="I1104" s="135" t="inlineStr">
        <is>
          <t>22</t>
        </is>
      </c>
      <c r="J1104" s="135" t="inlineStr">
        <is>
          <t>1.992</t>
        </is>
      </c>
      <c r="K1104" s="135" t="inlineStr">
        <is>
          <t>Bộ</t>
        </is>
      </c>
      <c r="L1104" s="135" t="n"/>
      <c r="M1104" s="135" t="n"/>
      <c r="N1104" s="136" t="n"/>
      <c r="O1104" s="136" t="n"/>
      <c r="P1104" s="136" t="n"/>
      <c r="Q1104" s="136" t="n"/>
      <c r="R1104" s="136" t="n"/>
      <c r="S1104" s="135" t="inlineStr">
        <is>
          <t>🟢 CÓ</t>
        </is>
      </c>
    </row>
    <row r="1105">
      <c r="A1105" s="134" t="inlineStr">
        <is>
          <t>TOYOTA</t>
        </is>
      </c>
      <c r="B1105" s="32" t="inlineStr">
        <is>
          <t>5VZ-FE</t>
        </is>
      </c>
      <c r="D1105" s="32" t="inlineStr">
        <is>
          <t>R</t>
        </is>
      </c>
      <c r="E1105" s="135" t="inlineStr">
        <is>
          <t>Miểng dên</t>
        </is>
      </c>
      <c r="F1105" s="135" t="inlineStr">
        <is>
          <t>13041-62030</t>
        </is>
      </c>
      <c r="G1105" s="135" t="n"/>
      <c r="H1105" s="135" t="inlineStr">
        <is>
          <t>58</t>
        </is>
      </c>
      <c r="I1105" s="135" t="inlineStr">
        <is>
          <t>16.95</t>
        </is>
      </c>
      <c r="J1105" s="135" t="inlineStr">
        <is>
          <t>1.488</t>
        </is>
      </c>
      <c r="K1105" s="135" t="inlineStr">
        <is>
          <t>Bộ</t>
        </is>
      </c>
      <c r="L1105" s="135" t="n"/>
      <c r="M1105" s="135" t="n"/>
      <c r="N1105" s="136" t="n"/>
      <c r="O1105" s="136" t="n"/>
      <c r="P1105" s="136" t="n"/>
      <c r="Q1105" s="136" t="n"/>
      <c r="R1105" s="136" t="n"/>
      <c r="S1105" s="135" t="inlineStr">
        <is>
          <t>🟢 CÓ</t>
        </is>
      </c>
    </row>
    <row r="1106">
      <c r="A1106" s="134" t="inlineStr">
        <is>
          <t>TOYOTA</t>
        </is>
      </c>
      <c r="B1106" s="32" t="inlineStr">
        <is>
          <t>6R/7R/8R/16R/18R/19R</t>
        </is>
      </c>
      <c r="D1106" s="32" t="inlineStr">
        <is>
          <t>M</t>
        </is>
      </c>
      <c r="E1106" s="135" t="inlineStr">
        <is>
          <t>Miểng baze</t>
        </is>
      </c>
      <c r="F1106" s="135" t="inlineStr">
        <is>
          <t>11702-33011</t>
        </is>
      </c>
      <c r="G1106" s="135" t="n"/>
      <c r="H1106" s="135" t="inlineStr">
        <is>
          <t>64</t>
        </is>
      </c>
      <c r="I1106" s="135" t="inlineStr">
        <is>
          <t>22</t>
        </is>
      </c>
      <c r="J1106" s="135" t="inlineStr">
        <is>
          <t>2</t>
        </is>
      </c>
      <c r="K1106" s="135" t="inlineStr">
        <is>
          <t>Bộ</t>
        </is>
      </c>
      <c r="L1106" s="135" t="n"/>
      <c r="M1106" s="135" t="n"/>
      <c r="N1106" s="136" t="n"/>
      <c r="O1106" s="136" t="n"/>
      <c r="P1106" s="136" t="n"/>
      <c r="Q1106" s="136" t="n"/>
      <c r="R1106" s="136" t="n"/>
      <c r="S1106" s="135" t="inlineStr">
        <is>
          <t>🟢 CÓ</t>
        </is>
      </c>
    </row>
    <row r="1107">
      <c r="A1107" s="134" t="inlineStr">
        <is>
          <t>TOYOTA</t>
        </is>
      </c>
      <c r="B1107" s="32" t="inlineStr">
        <is>
          <t>6R/7R/8R/16R/18R/19R</t>
        </is>
      </c>
      <c r="D1107" s="32" t="inlineStr">
        <is>
          <t>R</t>
        </is>
      </c>
      <c r="E1107" s="135" t="inlineStr">
        <is>
          <t>Miểng dên</t>
        </is>
      </c>
      <c r="F1107" s="135" t="inlineStr">
        <is>
          <t>13202-33010</t>
        </is>
      </c>
      <c r="G1107" s="135" t="n"/>
      <c r="H1107" s="135" t="inlineStr">
        <is>
          <t>56</t>
        </is>
      </c>
      <c r="I1107" s="135" t="inlineStr">
        <is>
          <t>22</t>
        </is>
      </c>
      <c r="J1107" s="135" t="inlineStr">
        <is>
          <t>1.5</t>
        </is>
      </c>
      <c r="K1107" s="135" t="inlineStr">
        <is>
          <t>Bộ</t>
        </is>
      </c>
      <c r="L1107" s="135" t="n"/>
      <c r="M1107" s="135" t="n"/>
      <c r="N1107" s="136" t="n"/>
      <c r="O1107" s="136" t="n"/>
      <c r="P1107" s="136" t="n"/>
      <c r="Q1107" s="136" t="n"/>
      <c r="R1107" s="136" t="n"/>
      <c r="S1107" s="135" t="inlineStr">
        <is>
          <t>🟢 CÓ</t>
        </is>
      </c>
    </row>
    <row r="1108">
      <c r="A1108" s="134" t="inlineStr">
        <is>
          <t>TOYOTA</t>
        </is>
      </c>
      <c r="B1108" s="32" t="inlineStr">
        <is>
          <t>F/2F</t>
        </is>
      </c>
      <c r="D1108" s="32" t="inlineStr">
        <is>
          <t>M</t>
        </is>
      </c>
      <c r="E1108" s="135" t="inlineStr">
        <is>
          <t>Miểng baze</t>
        </is>
      </c>
      <c r="F1108" s="135" t="inlineStr">
        <is>
          <t>11702-60013</t>
        </is>
      </c>
      <c r="G1108" s="135" t="n"/>
      <c r="H1108" s="135" t="inlineStr">
        <is>
          <t>72</t>
        </is>
      </c>
      <c r="I1108" s="135" t="inlineStr">
        <is>
          <t>32.15</t>
        </is>
      </c>
      <c r="J1108" s="135" t="inlineStr">
        <is>
          <t>2.501</t>
        </is>
      </c>
      <c r="K1108" s="135" t="inlineStr">
        <is>
          <t>Bộ</t>
        </is>
      </c>
      <c r="L1108" s="135" t="n"/>
      <c r="M1108" s="135" t="n"/>
      <c r="N1108" s="136" t="n"/>
      <c r="O1108" s="136" t="n"/>
      <c r="P1108" s="136" t="n"/>
      <c r="Q1108" s="136" t="n"/>
      <c r="R1108" s="136" t="n"/>
      <c r="S1108" s="135" t="inlineStr">
        <is>
          <t>🟢 CÓ</t>
        </is>
      </c>
    </row>
    <row r="1109">
      <c r="A1109" s="134" t="inlineStr">
        <is>
          <t>TOYOTA</t>
        </is>
      </c>
      <c r="B1109" s="32" t="inlineStr">
        <is>
          <t>F/2F</t>
        </is>
      </c>
      <c r="D1109" s="32" t="inlineStr">
        <is>
          <t>R</t>
        </is>
      </c>
      <c r="E1109" s="135" t="inlineStr">
        <is>
          <t>Miểng dên</t>
        </is>
      </c>
      <c r="F1109" s="135" t="inlineStr">
        <is>
          <t>13202-60011</t>
        </is>
      </c>
      <c r="G1109" s="135" t="n"/>
      <c r="H1109" s="135" t="inlineStr">
        <is>
          <t>56.8</t>
        </is>
      </c>
      <c r="I1109" s="135" t="inlineStr">
        <is>
          <t>31.85</t>
        </is>
      </c>
      <c r="J1109" s="135" t="inlineStr">
        <is>
          <t>1.39</t>
        </is>
      </c>
      <c r="K1109" s="135" t="inlineStr">
        <is>
          <t>Bộ</t>
        </is>
      </c>
      <c r="L1109" s="135" t="n"/>
      <c r="M1109" s="135" t="n"/>
      <c r="N1109" s="136" t="n"/>
      <c r="O1109" s="136" t="n"/>
      <c r="P1109" s="136" t="n"/>
      <c r="Q1109" s="136" t="n"/>
      <c r="R1109" s="136" t="n"/>
      <c r="S1109" s="135" t="inlineStr">
        <is>
          <t>🟢 CÓ</t>
        </is>
      </c>
    </row>
    <row r="1110">
      <c r="A1110" s="134" t="inlineStr">
        <is>
          <t>TOYOTA</t>
        </is>
      </c>
      <c r="B1110" s="32" t="inlineStr">
        <is>
          <t>H/2H</t>
        </is>
      </c>
      <c r="C1110" t="inlineStr">
        <is>
          <t>91</t>
        </is>
      </c>
      <c r="D1110" s="32" t="inlineStr">
        <is>
          <t>M</t>
        </is>
      </c>
      <c r="E1110" s="135" t="inlineStr">
        <is>
          <t>Miểng baze</t>
        </is>
      </c>
      <c r="F1110" s="135" t="inlineStr">
        <is>
          <t>11702-47011</t>
        </is>
      </c>
      <c r="G1110" s="135" t="n"/>
      <c r="H1110" s="135" t="inlineStr">
        <is>
          <t>74</t>
        </is>
      </c>
      <c r="I1110" s="135" t="inlineStr">
        <is>
          <t>22.6</t>
        </is>
      </c>
      <c r="J1110" s="135" t="inlineStr">
        <is>
          <t>1.986</t>
        </is>
      </c>
      <c r="K1110" s="135" t="inlineStr">
        <is>
          <t>Bộ</t>
        </is>
      </c>
      <c r="L1110" s="135" t="n"/>
      <c r="M1110" s="135" t="n"/>
      <c r="N1110" s="136" t="n"/>
      <c r="O1110" s="136" t="n"/>
      <c r="P1110" s="136" t="n"/>
      <c r="Q1110" s="136" t="n"/>
      <c r="R1110" s="136" t="n"/>
      <c r="S1110" s="135" t="inlineStr">
        <is>
          <t>🟢 CÓ</t>
        </is>
      </c>
    </row>
    <row r="1111">
      <c r="A1111" s="134" t="inlineStr">
        <is>
          <t>TOYOTA</t>
        </is>
      </c>
      <c r="B1111" s="32" t="inlineStr">
        <is>
          <t>H/2H</t>
        </is>
      </c>
      <c r="C1111" t="inlineStr">
        <is>
          <t>91</t>
        </is>
      </c>
      <c r="D1111" s="32" t="inlineStr">
        <is>
          <t>R</t>
        </is>
      </c>
      <c r="E1111" s="135" t="inlineStr">
        <is>
          <t>Miểng dên</t>
        </is>
      </c>
      <c r="F1111" s="135" t="inlineStr">
        <is>
          <t>13041-68020</t>
        </is>
      </c>
      <c r="G1111" s="135" t="n"/>
      <c r="H1111" s="135" t="inlineStr">
        <is>
          <t>58</t>
        </is>
      </c>
      <c r="I1111" s="135" t="inlineStr">
        <is>
          <t>25.6</t>
        </is>
      </c>
      <c r="J1111" s="135" t="inlineStr">
        <is>
          <t>1.485</t>
        </is>
      </c>
      <c r="K1111" s="135" t="inlineStr">
        <is>
          <t>Bộ</t>
        </is>
      </c>
      <c r="L1111" s="135" t="n"/>
      <c r="M1111" s="135" t="n"/>
      <c r="N1111" s="136" t="n"/>
      <c r="O1111" s="136" t="n"/>
      <c r="P1111" s="136" t="n"/>
      <c r="Q1111" s="136" t="n"/>
      <c r="R1111" s="136" t="n"/>
      <c r="S1111" s="135" t="inlineStr">
        <is>
          <t>🟢 CÓ</t>
        </is>
      </c>
    </row>
    <row r="1112">
      <c r="A1112" s="134" t="inlineStr">
        <is>
          <t>TOYOTA</t>
        </is>
      </c>
      <c r="B1112" s="32" t="inlineStr">
        <is>
          <t>J/2J/5P</t>
        </is>
      </c>
      <c r="C1112" t="inlineStr">
        <is>
          <t>88</t>
        </is>
      </c>
      <c r="D1112" s="32" t="inlineStr">
        <is>
          <t>M</t>
        </is>
      </c>
      <c r="E1112" s="135" t="inlineStr">
        <is>
          <t>Miểng baze</t>
        </is>
      </c>
      <c r="F1112" s="135" t="inlineStr">
        <is>
          <t>11702-48010</t>
        </is>
      </c>
      <c r="G1112" s="135" t="n"/>
      <c r="H1112" s="135" t="inlineStr">
        <is>
          <t>74</t>
        </is>
      </c>
      <c r="I1112" s="135" t="inlineStr">
        <is>
          <t>22.6</t>
        </is>
      </c>
      <c r="J1112" s="135" t="inlineStr">
        <is>
          <t>1.986</t>
        </is>
      </c>
      <c r="K1112" s="135" t="inlineStr">
        <is>
          <t>Bộ</t>
        </is>
      </c>
      <c r="L1112" s="135" t="n"/>
      <c r="M1112" s="135" t="n"/>
      <c r="N1112" s="136" t="n"/>
      <c r="O1112" s="136" t="n"/>
      <c r="P1112" s="136" t="n"/>
      <c r="Q1112" s="136" t="n"/>
      <c r="R1112" s="136" t="n"/>
      <c r="S1112" s="135" t="inlineStr">
        <is>
          <t>🟢 CÓ</t>
        </is>
      </c>
    </row>
    <row r="1113">
      <c r="A1113" s="134" t="inlineStr">
        <is>
          <t>TOYOTA</t>
        </is>
      </c>
      <c r="B1113" s="32" t="inlineStr">
        <is>
          <t>J/2J/5P</t>
        </is>
      </c>
      <c r="C1113" t="inlineStr">
        <is>
          <t>88</t>
        </is>
      </c>
      <c r="D1113" s="32" t="inlineStr">
        <is>
          <t>R</t>
        </is>
      </c>
      <c r="E1113" s="135" t="inlineStr">
        <is>
          <t>Miểng dên</t>
        </is>
      </c>
      <c r="F1113" s="135" t="inlineStr">
        <is>
          <t>13202-46010</t>
        </is>
      </c>
      <c r="G1113" s="135" t="n"/>
      <c r="H1113" s="135" t="inlineStr">
        <is>
          <t>58</t>
        </is>
      </c>
      <c r="I1113" s="135" t="inlineStr">
        <is>
          <t>25.6</t>
        </is>
      </c>
      <c r="J1113" s="135" t="inlineStr">
        <is>
          <t>1.485</t>
        </is>
      </c>
      <c r="K1113" s="135" t="inlineStr">
        <is>
          <t>Bộ</t>
        </is>
      </c>
      <c r="L1113" s="135" t="n"/>
      <c r="M1113" s="135" t="n"/>
      <c r="N1113" s="136" t="n"/>
      <c r="O1113" s="136" t="n"/>
      <c r="P1113" s="136" t="n"/>
      <c r="Q1113" s="136" t="n"/>
      <c r="R1113" s="136" t="n"/>
      <c r="S1113" s="135" t="inlineStr">
        <is>
          <t>🟢 CÓ</t>
        </is>
      </c>
    </row>
    <row r="1114">
      <c r="A1114" s="134" t="inlineStr">
        <is>
          <t>TOYOTA</t>
        </is>
      </c>
      <c r="B1114" s="32" t="inlineStr">
        <is>
          <t>K/2K/3K/4K</t>
        </is>
      </c>
      <c r="D1114" s="32" t="inlineStr">
        <is>
          <t>M</t>
        </is>
      </c>
      <c r="E1114" s="135" t="inlineStr">
        <is>
          <t>Miểng baze</t>
        </is>
      </c>
      <c r="F1114" s="135" t="inlineStr">
        <is>
          <t>11702-22020</t>
        </is>
      </c>
      <c r="G1114" s="135" t="n"/>
      <c r="H1114" s="135" t="inlineStr">
        <is>
          <t>54</t>
        </is>
      </c>
      <c r="I1114" s="135" t="inlineStr">
        <is>
          <t>20.9</t>
        </is>
      </c>
      <c r="J1114" s="135" t="inlineStr">
        <is>
          <t>1.994</t>
        </is>
      </c>
      <c r="K1114" s="135" t="inlineStr">
        <is>
          <t>Bộ</t>
        </is>
      </c>
      <c r="L1114" s="135" t="n"/>
      <c r="M1114" s="135" t="n"/>
      <c r="N1114" s="136" t="n"/>
      <c r="O1114" s="136" t="n"/>
      <c r="P1114" s="136" t="n"/>
      <c r="Q1114" s="136" t="n"/>
      <c r="R1114" s="136" t="n"/>
      <c r="S1114" s="135" t="inlineStr">
        <is>
          <t>🟢 CÓ</t>
        </is>
      </c>
    </row>
    <row r="1115">
      <c r="A1115" s="134" t="inlineStr">
        <is>
          <t>TOYOTA</t>
        </is>
      </c>
      <c r="B1115" s="32" t="inlineStr">
        <is>
          <t>K/2K/3K/4K</t>
        </is>
      </c>
      <c r="D1115" s="32" t="inlineStr">
        <is>
          <t>R</t>
        </is>
      </c>
      <c r="E1115" s="135" t="inlineStr">
        <is>
          <t>Miểng dên</t>
        </is>
      </c>
      <c r="F1115" s="135" t="inlineStr">
        <is>
          <t>13202-13010</t>
        </is>
      </c>
      <c r="G1115" s="135" t="n"/>
      <c r="H1115" s="135" t="inlineStr">
        <is>
          <t>45</t>
        </is>
      </c>
      <c r="I1115" s="135" t="inlineStr">
        <is>
          <t>18.9</t>
        </is>
      </c>
      <c r="J1115" s="135" t="inlineStr">
        <is>
          <t>1.492</t>
        </is>
      </c>
      <c r="K1115" s="135" t="inlineStr">
        <is>
          <t>Bộ</t>
        </is>
      </c>
      <c r="L1115" s="135" t="n"/>
      <c r="M1115" s="135" t="n"/>
      <c r="N1115" s="136" t="n"/>
      <c r="O1115" s="136" t="n"/>
      <c r="P1115" s="136" t="n"/>
      <c r="Q1115" s="136" t="n"/>
      <c r="R1115" s="136" t="n"/>
      <c r="S1115" s="135" t="inlineStr">
        <is>
          <t>🟢 CÓ</t>
        </is>
      </c>
    </row>
    <row r="1116">
      <c r="A1116" s="134" t="inlineStr">
        <is>
          <t>TOYOTA</t>
        </is>
      </c>
      <c r="B1116" s="32" t="inlineStr">
        <is>
          <t>L</t>
        </is>
      </c>
      <c r="C1116" t="inlineStr">
        <is>
          <t>91.1</t>
        </is>
      </c>
      <c r="D1116" s="32" t="inlineStr">
        <is>
          <t>M</t>
        </is>
      </c>
      <c r="E1116" s="135" t="inlineStr">
        <is>
          <t>Miểng baze</t>
        </is>
      </c>
      <c r="F1116" s="135" t="inlineStr">
        <is>
          <t>11702-54010</t>
        </is>
      </c>
      <c r="G1116" s="135" t="n"/>
      <c r="H1116" s="135" t="inlineStr">
        <is>
          <t>66</t>
        </is>
      </c>
      <c r="I1116" s="135" t="inlineStr">
        <is>
          <t>27.6</t>
        </is>
      </c>
      <c r="J1116" s="135" t="inlineStr">
        <is>
          <t>1.987</t>
        </is>
      </c>
      <c r="K1116" s="135" t="inlineStr">
        <is>
          <t>Bộ</t>
        </is>
      </c>
      <c r="L1116" s="135" t="n"/>
      <c r="M1116" s="135" t="n"/>
      <c r="N1116" s="136" t="n"/>
      <c r="O1116" s="136" t="n"/>
      <c r="P1116" s="136" t="n"/>
      <c r="Q1116" s="136" t="n"/>
      <c r="R1116" s="136" t="n"/>
      <c r="S1116" s="135" t="inlineStr">
        <is>
          <t>🟢 CÓ</t>
        </is>
      </c>
    </row>
    <row r="1117">
      <c r="A1117" s="134" t="inlineStr">
        <is>
          <t>TOYOTA</t>
        </is>
      </c>
      <c r="B1117" s="32" t="inlineStr">
        <is>
          <t>L</t>
        </is>
      </c>
      <c r="C1117" t="inlineStr">
        <is>
          <t>91.1</t>
        </is>
      </c>
      <c r="D1117" s="32" t="inlineStr">
        <is>
          <t>R</t>
        </is>
      </c>
      <c r="E1117" s="135" t="inlineStr">
        <is>
          <t>Miểng dên</t>
        </is>
      </c>
      <c r="F1117" s="135" t="inlineStr">
        <is>
          <t>13202-54010</t>
        </is>
      </c>
      <c r="G1117" s="135" t="n"/>
      <c r="H1117" s="135" t="inlineStr">
        <is>
          <t>56</t>
        </is>
      </c>
      <c r="I1117" s="135" t="inlineStr">
        <is>
          <t>26</t>
        </is>
      </c>
      <c r="J1117" s="135" t="inlineStr">
        <is>
          <t>1.486</t>
        </is>
      </c>
      <c r="K1117" s="135" t="inlineStr">
        <is>
          <t>Bộ</t>
        </is>
      </c>
      <c r="L1117" s="135" t="n"/>
      <c r="M1117" s="135" t="n"/>
      <c r="N1117" s="136" t="n"/>
      <c r="O1117" s="136" t="n"/>
      <c r="P1117" s="136" t="n"/>
      <c r="Q1117" s="136" t="n"/>
      <c r="R1117" s="136" t="n"/>
      <c r="S1117" s="135" t="inlineStr">
        <is>
          <t>🟢 CÓ</t>
        </is>
      </c>
    </row>
    <row r="1118">
      <c r="A1118" s="134" t="inlineStr">
        <is>
          <t>TOYOTA</t>
        </is>
      </c>
      <c r="B1118" s="32" t="inlineStr">
        <is>
          <t>L/2L</t>
        </is>
      </c>
      <c r="C1118" t="inlineStr">
        <is>
          <t>91.1/92</t>
        </is>
      </c>
      <c r="D1118" s="32" t="inlineStr">
        <is>
          <t>M</t>
        </is>
      </c>
      <c r="E1118" s="135" t="inlineStr">
        <is>
          <t>Miểng baze</t>
        </is>
      </c>
      <c r="F1118" s="135" t="inlineStr">
        <is>
          <t>11702-54010</t>
        </is>
      </c>
      <c r="G1118" s="135" t="n"/>
      <c r="H1118" s="135" t="inlineStr">
        <is>
          <t>66</t>
        </is>
      </c>
      <c r="I1118" s="135" t="inlineStr">
        <is>
          <t>27.6</t>
        </is>
      </c>
      <c r="J1118" s="135" t="inlineStr">
        <is>
          <t>1.987</t>
        </is>
      </c>
      <c r="K1118" s="135" t="inlineStr">
        <is>
          <t>Bộ</t>
        </is>
      </c>
      <c r="L1118" s="135" t="n"/>
      <c r="M1118" s="135" t="n"/>
      <c r="N1118" s="136" t="n"/>
      <c r="O1118" s="136" t="n"/>
      <c r="P1118" s="136" t="n"/>
      <c r="Q1118" s="136" t="n"/>
      <c r="R1118" s="136" t="n"/>
      <c r="S1118" s="135" t="inlineStr">
        <is>
          <t>🟢 CÓ</t>
        </is>
      </c>
    </row>
    <row r="1119">
      <c r="A1119" s="134" t="inlineStr">
        <is>
          <t>TOYOTA</t>
        </is>
      </c>
      <c r="B1119" s="32" t="inlineStr">
        <is>
          <t>L/2L</t>
        </is>
      </c>
      <c r="C1119" t="inlineStr">
        <is>
          <t>91.1/92</t>
        </is>
      </c>
      <c r="D1119" s="32" t="inlineStr">
        <is>
          <t>R</t>
        </is>
      </c>
      <c r="E1119" s="135" t="inlineStr">
        <is>
          <t>Miểng dên</t>
        </is>
      </c>
      <c r="F1119" s="135" t="inlineStr">
        <is>
          <t>13041-54012</t>
        </is>
      </c>
      <c r="G1119" s="135" t="n"/>
      <c r="H1119" s="135" t="inlineStr">
        <is>
          <t>56</t>
        </is>
      </c>
      <c r="I1119" s="135" t="inlineStr">
        <is>
          <t>26</t>
        </is>
      </c>
      <c r="J1119" s="135" t="inlineStr">
        <is>
          <t>1.486</t>
        </is>
      </c>
      <c r="K1119" s="135" t="inlineStr">
        <is>
          <t>Bộ</t>
        </is>
      </c>
      <c r="L1119" s="135" t="n"/>
      <c r="M1119" s="135" t="n"/>
      <c r="N1119" s="136" t="n"/>
      <c r="O1119" s="136" t="n"/>
      <c r="P1119" s="136" t="n"/>
      <c r="Q1119" s="136" t="n"/>
      <c r="R1119" s="136" t="n"/>
      <c r="S1119" s="135" t="inlineStr">
        <is>
          <t>🟢 CÓ</t>
        </is>
      </c>
    </row>
    <row r="1120">
      <c r="A1120" s="134" t="inlineStr">
        <is>
          <t>TOYOTA</t>
        </is>
      </c>
      <c r="B1120" s="32" t="inlineStr">
        <is>
          <t>M</t>
        </is>
      </c>
      <c r="D1120" s="32" t="inlineStr">
        <is>
          <t>M</t>
        </is>
      </c>
      <c r="E1120" s="135" t="inlineStr">
        <is>
          <t>Miểng baze</t>
        </is>
      </c>
      <c r="F1120" s="135" t="inlineStr">
        <is>
          <t>(F)11071-43010</t>
        </is>
      </c>
      <c r="G1120" s="135" t="n"/>
      <c r="H1120" s="135" t="inlineStr">
        <is>
          <t>64</t>
        </is>
      </c>
      <c r="I1120" s="135" t="inlineStr">
        <is>
          <t>25.13</t>
        </is>
      </c>
      <c r="J1120" s="135" t="inlineStr">
        <is>
          <t>1.998</t>
        </is>
      </c>
      <c r="K1120" s="135" t="inlineStr">
        <is>
          <t>Bộ</t>
        </is>
      </c>
      <c r="L1120" s="135" t="n"/>
      <c r="M1120" s="135" t="n"/>
      <c r="N1120" s="136" t="n"/>
      <c r="O1120" s="136" t="n"/>
      <c r="P1120" s="136" t="n"/>
      <c r="Q1120" s="136" t="n"/>
      <c r="R1120" s="136" t="n"/>
      <c r="S1120" s="135" t="inlineStr">
        <is>
          <t>🟢 CÓ</t>
        </is>
      </c>
    </row>
    <row r="1121">
      <c r="A1121" s="134" t="inlineStr">
        <is>
          <t>TOYOTA</t>
        </is>
      </c>
      <c r="B1121" s="32" t="inlineStr">
        <is>
          <t>M</t>
        </is>
      </c>
      <c r="D1121" s="32" t="inlineStr">
        <is>
          <t>R</t>
        </is>
      </c>
      <c r="E1121" s="135" t="inlineStr">
        <is>
          <t>Miểng dên</t>
        </is>
      </c>
      <c r="F1121" s="135" t="inlineStr">
        <is>
          <t>13202-45011</t>
        </is>
      </c>
      <c r="G1121" s="135" t="n"/>
      <c r="H1121" s="135" t="inlineStr">
        <is>
          <t>55</t>
        </is>
      </c>
      <c r="I1121" s="135" t="inlineStr">
        <is>
          <t>20</t>
        </is>
      </c>
      <c r="J1121" s="135" t="inlineStr">
        <is>
          <t>1.499</t>
        </is>
      </c>
      <c r="K1121" s="135" t="inlineStr">
        <is>
          <t>Bộ</t>
        </is>
      </c>
      <c r="L1121" s="135" t="n"/>
      <c r="M1121" s="135" t="n"/>
      <c r="N1121" s="136" t="n"/>
      <c r="O1121" s="136" t="n"/>
      <c r="P1121" s="136" t="n"/>
      <c r="Q1121" s="136" t="n"/>
      <c r="R1121" s="136" t="n"/>
      <c r="S1121" s="135" t="inlineStr">
        <is>
          <t>🟢 CÓ</t>
        </is>
      </c>
    </row>
    <row r="1122">
      <c r="A1122" s="134" t="inlineStr">
        <is>
          <t>TOYOTA</t>
        </is>
      </c>
      <c r="B1122" s="32" t="inlineStr">
        <is>
          <t>M/2M/3M/4M/5M</t>
        </is>
      </c>
      <c r="D1122" s="32" t="inlineStr">
        <is>
          <t>M</t>
        </is>
      </c>
      <c r="E1122" s="135" t="inlineStr">
        <is>
          <t>Miểng baze</t>
        </is>
      </c>
      <c r="F1122" s="135" t="inlineStr">
        <is>
          <t>11702-45010</t>
        </is>
      </c>
      <c r="G1122" s="135" t="n"/>
      <c r="H1122" s="135" t="inlineStr">
        <is>
          <t>64</t>
        </is>
      </c>
      <c r="I1122" s="135" t="inlineStr">
        <is>
          <t>22.13</t>
        </is>
      </c>
      <c r="J1122" s="135" t="inlineStr">
        <is>
          <t>1.998</t>
        </is>
      </c>
      <c r="K1122" s="135" t="inlineStr">
        <is>
          <t>Bộ</t>
        </is>
      </c>
      <c r="L1122" s="135" t="n"/>
      <c r="M1122" s="135" t="n"/>
      <c r="N1122" s="136" t="n"/>
      <c r="O1122" s="136" t="n"/>
      <c r="P1122" s="136" t="n"/>
      <c r="Q1122" s="136" t="n"/>
      <c r="R1122" s="136" t="n"/>
      <c r="S1122" s="135" t="inlineStr">
        <is>
          <t>🟢 CÓ</t>
        </is>
      </c>
    </row>
    <row r="1123">
      <c r="A1123" s="134" t="inlineStr">
        <is>
          <t>TOYOTA</t>
        </is>
      </c>
      <c r="B1123" s="32" t="inlineStr">
        <is>
          <t>M/2M/3M/4M/5M</t>
        </is>
      </c>
      <c r="D1123" s="32" t="inlineStr">
        <is>
          <t>R</t>
        </is>
      </c>
      <c r="E1123" s="135" t="inlineStr">
        <is>
          <t>Miểng dên</t>
        </is>
      </c>
      <c r="F1123" s="135" t="inlineStr">
        <is>
          <t>13202-45010</t>
        </is>
      </c>
      <c r="G1123" s="135" t="n"/>
      <c r="H1123" s="135" t="inlineStr">
        <is>
          <t>55</t>
        </is>
      </c>
      <c r="I1123" s="135" t="inlineStr">
        <is>
          <t>20</t>
        </is>
      </c>
      <c r="J1123" s="135" t="inlineStr">
        <is>
          <t>1.499</t>
        </is>
      </c>
      <c r="K1123" s="135" t="inlineStr">
        <is>
          <t>Bộ</t>
        </is>
      </c>
      <c r="L1123" s="135" t="n"/>
      <c r="M1123" s="135" t="n"/>
      <c r="N1123" s="136" t="n"/>
      <c r="O1123" s="136" t="n"/>
      <c r="P1123" s="136" t="n"/>
      <c r="Q1123" s="136" t="n"/>
      <c r="R1123" s="136" t="n"/>
      <c r="S1123" s="135" t="inlineStr">
        <is>
          <t>🟢 CÓ</t>
        </is>
      </c>
    </row>
    <row r="1124">
      <c r="A1124" s="134" t="inlineStr">
        <is>
          <t>TOYOTA</t>
        </is>
      </c>
      <c r="B1124" s="32" t="inlineStr">
        <is>
          <t>T/2T</t>
        </is>
      </c>
      <c r="C1124" t="inlineStr">
        <is>
          <t>95</t>
        </is>
      </c>
      <c r="D1124" s="32" t="inlineStr">
        <is>
          <t>M</t>
        </is>
      </c>
      <c r="E1124" s="135" t="inlineStr">
        <is>
          <t>Miểng baze</t>
        </is>
      </c>
      <c r="F1124" s="135" t="inlineStr">
        <is>
          <t>11702-25011</t>
        </is>
      </c>
      <c r="G1124" s="135" t="n"/>
      <c r="H1124" s="135" t="inlineStr">
        <is>
          <t>62</t>
        </is>
      </c>
      <c r="I1124" s="135" t="inlineStr">
        <is>
          <t>20.93</t>
        </is>
      </c>
      <c r="J1124" s="135" t="inlineStr">
        <is>
          <t>1.992</t>
        </is>
      </c>
      <c r="K1124" s="135" t="inlineStr">
        <is>
          <t>Bộ</t>
        </is>
      </c>
      <c r="L1124" s="135" t="n"/>
      <c r="M1124" s="135" t="n"/>
      <c r="N1124" s="136" t="n"/>
      <c r="O1124" s="136" t="n"/>
      <c r="P1124" s="136" t="n"/>
      <c r="Q1124" s="136" t="n"/>
      <c r="R1124" s="136" t="n"/>
      <c r="S1124" s="135" t="inlineStr">
        <is>
          <t>🟢 CÓ</t>
        </is>
      </c>
    </row>
    <row r="1125">
      <c r="A1125" s="134" t="inlineStr">
        <is>
          <t>TOYOTA</t>
        </is>
      </c>
      <c r="B1125" s="32" t="inlineStr">
        <is>
          <t>T/2T</t>
        </is>
      </c>
      <c r="C1125" t="inlineStr">
        <is>
          <t>95</t>
        </is>
      </c>
      <c r="D1125" s="32" t="inlineStr">
        <is>
          <t>R</t>
        </is>
      </c>
      <c r="E1125" s="135" t="inlineStr">
        <is>
          <t>Miểng dên</t>
        </is>
      </c>
      <c r="F1125" s="135" t="inlineStr">
        <is>
          <t>13202-25010</t>
        </is>
      </c>
      <c r="G1125" s="135" t="n"/>
      <c r="H1125" s="135" t="inlineStr">
        <is>
          <t>51</t>
        </is>
      </c>
      <c r="I1125" s="135" t="inlineStr">
        <is>
          <t>19.9</t>
        </is>
      </c>
      <c r="J1125" s="135" t="inlineStr">
        <is>
          <t>1.494</t>
        </is>
      </c>
      <c r="K1125" s="135" t="inlineStr">
        <is>
          <t>Bộ</t>
        </is>
      </c>
      <c r="L1125" s="135" t="n"/>
      <c r="M1125" s="135" t="n"/>
      <c r="N1125" s="136" t="n"/>
      <c r="O1125" s="136" t="n"/>
      <c r="P1125" s="136" t="n"/>
      <c r="Q1125" s="136" t="n"/>
      <c r="R1125" s="136" t="n"/>
      <c r="S1125" s="135" t="inlineStr">
        <is>
          <t>🟢 CÓ</t>
        </is>
      </c>
    </row>
    <row r="1126">
      <c r="A1126" s="134" t="inlineStr">
        <is>
          <t>TOYOTA</t>
        </is>
      </c>
      <c r="B1126" s="32" t="inlineStr">
        <is>
          <t>T/2T/3T/12T/13T</t>
        </is>
      </c>
      <c r="C1126" t="inlineStr">
        <is>
          <t>95</t>
        </is>
      </c>
      <c r="D1126" s="32" t="inlineStr">
        <is>
          <t>M</t>
        </is>
      </c>
      <c r="E1126" s="135" t="inlineStr">
        <is>
          <t>Miểng baze</t>
        </is>
      </c>
      <c r="F1126" s="135" t="inlineStr">
        <is>
          <t>11702-25012</t>
        </is>
      </c>
      <c r="G1126" s="135" t="n"/>
      <c r="H1126" s="135" t="inlineStr">
        <is>
          <t>62</t>
        </is>
      </c>
      <c r="I1126" s="135" t="inlineStr">
        <is>
          <t>20.93</t>
        </is>
      </c>
      <c r="J1126" s="135" t="inlineStr">
        <is>
          <t>1.992</t>
        </is>
      </c>
      <c r="K1126" s="135" t="inlineStr">
        <is>
          <t>Bộ</t>
        </is>
      </c>
      <c r="L1126" s="135" t="n"/>
      <c r="M1126" s="135" t="n"/>
      <c r="N1126" s="136" t="n"/>
      <c r="O1126" s="136" t="n"/>
      <c r="P1126" s="136" t="n"/>
      <c r="Q1126" s="136" t="n"/>
      <c r="R1126" s="136" t="n"/>
      <c r="S1126" s="135" t="inlineStr">
        <is>
          <t>🟢 CÓ</t>
        </is>
      </c>
    </row>
    <row r="1127">
      <c r="A1127" s="134" t="inlineStr">
        <is>
          <t>TOYOTA</t>
        </is>
      </c>
      <c r="B1127" s="32" t="inlineStr">
        <is>
          <t>T/2T/3T/12T/13T</t>
        </is>
      </c>
      <c r="C1127" t="inlineStr">
        <is>
          <t>95</t>
        </is>
      </c>
      <c r="D1127" s="32" t="inlineStr">
        <is>
          <t>R</t>
        </is>
      </c>
      <c r="E1127" s="135" t="inlineStr">
        <is>
          <t>Miểng dên</t>
        </is>
      </c>
      <c r="F1127" s="135" t="inlineStr">
        <is>
          <t>13202-25010</t>
        </is>
      </c>
      <c r="G1127" s="135" t="n"/>
      <c r="H1127" s="135" t="inlineStr">
        <is>
          <t>51</t>
        </is>
      </c>
      <c r="I1127" s="135" t="inlineStr">
        <is>
          <t>19.9</t>
        </is>
      </c>
      <c r="J1127" s="135" t="inlineStr">
        <is>
          <t>1.494</t>
        </is>
      </c>
      <c r="K1127" s="135" t="inlineStr">
        <is>
          <t>Bộ</t>
        </is>
      </c>
      <c r="L1127" s="135" t="n"/>
      <c r="M1127" s="135" t="n"/>
      <c r="N1127" s="136" t="n"/>
      <c r="O1127" s="136" t="n"/>
      <c r="P1127" s="136" t="n"/>
      <c r="Q1127" s="136" t="n"/>
      <c r="R1127" s="136" t="n"/>
      <c r="S1127" s="135" t="inlineStr">
        <is>
          <t>🟢 CÓ</t>
        </is>
      </c>
    </row>
    <row r="1128">
      <c r="A1128" s="137" t="inlineStr">
        <is>
          <t>◆ YANMAR (123 sản phẩm · 🚢 68 Máy Thủy)</t>
        </is>
      </c>
      <c r="B1128" s="138" t="n"/>
      <c r="D1128" s="138" t="n"/>
      <c r="E1128" s="138" t="n"/>
      <c r="F1128" s="138" t="n"/>
      <c r="G1128" s="138" t="n"/>
      <c r="H1128" s="138" t="n"/>
      <c r="I1128" s="138" t="n"/>
      <c r="J1128" s="138" t="n"/>
      <c r="K1128" s="138" t="n"/>
      <c r="L1128" s="138" t="n"/>
      <c r="M1128" s="138" t="n"/>
      <c r="N1128" s="138" t="n"/>
      <c r="O1128" s="138" t="n"/>
      <c r="P1128" s="138" t="n"/>
      <c r="Q1128" s="138" t="n"/>
      <c r="R1128" s="138" t="n"/>
      <c r="S1128" s="138" t="n"/>
    </row>
    <row r="1129">
      <c r="A1129" s="134" t="inlineStr">
        <is>
          <t>YANMAR</t>
        </is>
      </c>
      <c r="B1129" s="32" t="inlineStr">
        <is>
          <t>2H95K</t>
        </is>
      </c>
      <c r="D1129" s="32" t="inlineStr">
        <is>
          <t>R</t>
        </is>
      </c>
      <c r="E1129" s="135" t="inlineStr">
        <is>
          <t>Miểng dên</t>
        </is>
      </c>
      <c r="F1129" s="135" t="n"/>
      <c r="G1129" s="135" t="n"/>
      <c r="H1129" s="135" t="inlineStr">
        <is>
          <t>73</t>
        </is>
      </c>
      <c r="I1129" s="135" t="inlineStr">
        <is>
          <t>31.8</t>
        </is>
      </c>
      <c r="J1129" s="135" t="inlineStr">
        <is>
          <t>2.5</t>
        </is>
      </c>
      <c r="K1129" s="135" t="inlineStr">
        <is>
          <t>Bộ</t>
        </is>
      </c>
      <c r="L1129" s="135" t="n"/>
      <c r="M1129" s="135" t="n"/>
      <c r="N1129" s="136" t="n"/>
      <c r="O1129" s="136" t="n"/>
      <c r="P1129" s="136" t="n"/>
      <c r="Q1129" s="136" t="n"/>
      <c r="R1129" s="136" t="n"/>
      <c r="S1129" s="135" t="inlineStr">
        <is>
          <t>🟢 CÓ</t>
        </is>
      </c>
    </row>
    <row r="1130">
      <c r="A1130" s="134" t="inlineStr">
        <is>
          <t>YANMAR</t>
        </is>
      </c>
      <c r="B1130" s="32" t="inlineStr">
        <is>
          <t>2HS66</t>
        </is>
      </c>
      <c r="D1130" s="32" t="inlineStr">
        <is>
          <t>R</t>
        </is>
      </c>
      <c r="E1130" s="135" t="inlineStr">
        <is>
          <t>Miểng dên</t>
        </is>
      </c>
      <c r="F1130" s="135" t="n"/>
      <c r="G1130" s="135" t="n"/>
      <c r="H1130" s="135" t="inlineStr">
        <is>
          <t>36</t>
        </is>
      </c>
      <c r="I1130" s="135" t="inlineStr">
        <is>
          <t>16</t>
        </is>
      </c>
      <c r="J1130" s="135" t="inlineStr">
        <is>
          <t>1.5</t>
        </is>
      </c>
      <c r="K1130" s="135" t="inlineStr">
        <is>
          <t>Bộ</t>
        </is>
      </c>
      <c r="L1130" s="135" t="n"/>
      <c r="M1130" s="135" t="n"/>
      <c r="N1130" s="136" t="n"/>
      <c r="O1130" s="136" t="n"/>
      <c r="P1130" s="136" t="n"/>
      <c r="Q1130" s="136" t="n"/>
      <c r="R1130" s="136" t="n"/>
      <c r="S1130" s="135" t="inlineStr">
        <is>
          <t>🟢 CÓ</t>
        </is>
      </c>
    </row>
    <row r="1131">
      <c r="A1131" s="134" t="inlineStr">
        <is>
          <t>YANMAR</t>
        </is>
      </c>
      <c r="B1131" s="32" t="inlineStr">
        <is>
          <t>2S</t>
        </is>
      </c>
      <c r="D1131" s="32" t="inlineStr">
        <is>
          <t>R</t>
        </is>
      </c>
      <c r="E1131" s="135" t="inlineStr">
        <is>
          <t>Miểng dên</t>
        </is>
      </c>
      <c r="F1131" s="135" t="n"/>
      <c r="G1131" s="135" t="n"/>
      <c r="H1131" s="135" t="inlineStr">
        <is>
          <t>69</t>
        </is>
      </c>
      <c r="I1131" s="135" t="inlineStr">
        <is>
          <t>33</t>
        </is>
      </c>
      <c r="J1131" s="135" t="inlineStr">
        <is>
          <t>2.5</t>
        </is>
      </c>
      <c r="K1131" s="135" t="inlineStr">
        <is>
          <t>Bộ</t>
        </is>
      </c>
      <c r="L1131" s="135" t="n"/>
      <c r="M1131" s="135" t="n"/>
      <c r="N1131" s="136" t="n"/>
      <c r="O1131" s="136" t="n"/>
      <c r="P1131" s="136" t="n"/>
      <c r="Q1131" s="136" t="n"/>
      <c r="R1131" s="136" t="n"/>
      <c r="S1131" s="135" t="inlineStr">
        <is>
          <t>🟢 CÓ</t>
        </is>
      </c>
    </row>
    <row r="1132">
      <c r="A1132" s="134" t="inlineStr">
        <is>
          <t>YANMAR</t>
        </is>
      </c>
      <c r="B1132" s="32" t="inlineStr">
        <is>
          <t>2T75K</t>
        </is>
      </c>
      <c r="D1132" s="32" t="inlineStr">
        <is>
          <t>M</t>
        </is>
      </c>
      <c r="E1132" s="135" t="inlineStr">
        <is>
          <t>Miểng baze</t>
        </is>
      </c>
      <c r="F1132" s="135" t="inlineStr">
        <is>
          <t>S1220026</t>
        </is>
      </c>
      <c r="G1132" s="135" t="n"/>
      <c r="H1132" s="135" t="inlineStr">
        <is>
          <t>70</t>
        </is>
      </c>
      <c r="I1132" s="135" t="inlineStr">
        <is>
          <t>26</t>
        </is>
      </c>
      <c r="J1132" s="135" t="n"/>
      <c r="K1132" s="135" t="inlineStr">
        <is>
          <t>Bộ</t>
        </is>
      </c>
      <c r="L1132" s="135" t="n"/>
      <c r="M1132" s="135" t="n"/>
      <c r="N1132" s="136" t="n"/>
      <c r="O1132" s="136" t="n"/>
      <c r="P1132" s="136" t="n"/>
      <c r="Q1132" s="136" t="n"/>
      <c r="R1132" s="136" t="n"/>
      <c r="S1132" s="135" t="inlineStr">
        <is>
          <t>🟢 CÓ</t>
        </is>
      </c>
    </row>
    <row r="1133">
      <c r="A1133" s="134" t="inlineStr">
        <is>
          <t>YANMAR</t>
        </is>
      </c>
      <c r="B1133" s="32" t="inlineStr">
        <is>
          <t>2T75K</t>
        </is>
      </c>
      <c r="D1133" s="32" t="inlineStr">
        <is>
          <t>R</t>
        </is>
      </c>
      <c r="E1133" s="135" t="inlineStr">
        <is>
          <t>Miểng dên</t>
        </is>
      </c>
      <c r="F1133" s="135" t="inlineStr">
        <is>
          <t>124060-23300</t>
        </is>
      </c>
      <c r="G1133" s="135" t="n"/>
      <c r="H1133" s="135" t="inlineStr">
        <is>
          <t>50</t>
        </is>
      </c>
      <c r="I1133" s="135" t="inlineStr">
        <is>
          <t>18.5</t>
        </is>
      </c>
      <c r="J1133" s="135" t="inlineStr">
        <is>
          <t>1.5</t>
        </is>
      </c>
      <c r="K1133" s="135" t="inlineStr">
        <is>
          <t>Bộ</t>
        </is>
      </c>
      <c r="L1133" s="135" t="n"/>
      <c r="M1133" s="135" t="n"/>
      <c r="N1133" s="136" t="n"/>
      <c r="O1133" s="136" t="n"/>
      <c r="P1133" s="136" t="n"/>
      <c r="Q1133" s="136" t="n"/>
      <c r="R1133" s="136" t="n"/>
      <c r="S1133" s="135" t="inlineStr">
        <is>
          <t>🟢 CÓ</t>
        </is>
      </c>
    </row>
    <row r="1134">
      <c r="A1134" s="134" t="inlineStr">
        <is>
          <t>YANMAR</t>
        </is>
      </c>
      <c r="B1134" s="32" t="inlineStr">
        <is>
          <t>2TE/3TE</t>
        </is>
      </c>
      <c r="D1134" s="32" t="inlineStr">
        <is>
          <t>M</t>
        </is>
      </c>
      <c r="E1134" s="135" t="inlineStr">
        <is>
          <t>Miểng baze</t>
        </is>
      </c>
      <c r="F1134" s="135" t="inlineStr">
        <is>
          <t>123460-02100</t>
        </is>
      </c>
      <c r="G1134" s="135" t="n"/>
      <c r="H1134" s="135" t="inlineStr">
        <is>
          <t>84</t>
        </is>
      </c>
      <c r="I1134" s="135" t="inlineStr">
        <is>
          <t>37</t>
        </is>
      </c>
      <c r="J1134" s="135" t="inlineStr">
        <is>
          <t>3</t>
        </is>
      </c>
      <c r="K1134" s="135" t="inlineStr">
        <is>
          <t>Bộ</t>
        </is>
      </c>
      <c r="L1134" s="135" t="n"/>
      <c r="M1134" s="135" t="n"/>
      <c r="N1134" s="136" t="n"/>
      <c r="O1134" s="136" t="n"/>
      <c r="P1134" s="136" t="n"/>
      <c r="Q1134" s="136" t="n"/>
      <c r="R1134" s="136" t="n"/>
      <c r="S1134" s="135" t="inlineStr">
        <is>
          <t>🟢 CÓ</t>
        </is>
      </c>
    </row>
    <row r="1135">
      <c r="A1135" s="134" t="inlineStr">
        <is>
          <t>YANMAR</t>
        </is>
      </c>
      <c r="B1135" s="32" t="inlineStr">
        <is>
          <t>2TE/3TE</t>
        </is>
      </c>
      <c r="D1135" s="32" t="inlineStr">
        <is>
          <t>R</t>
        </is>
      </c>
      <c r="E1135" s="135" t="inlineStr">
        <is>
          <t>Miểng dên</t>
        </is>
      </c>
      <c r="F1135" s="135" t="inlineStr">
        <is>
          <t>123220-23300</t>
        </is>
      </c>
      <c r="G1135" s="135" t="n"/>
      <c r="H1135" s="135" t="inlineStr">
        <is>
          <t>63</t>
        </is>
      </c>
      <c r="I1135" s="135" t="inlineStr">
        <is>
          <t>49</t>
        </is>
      </c>
      <c r="J1135" s="135" t="inlineStr">
        <is>
          <t>2.5</t>
        </is>
      </c>
      <c r="K1135" s="135" t="inlineStr">
        <is>
          <t>Bộ</t>
        </is>
      </c>
      <c r="L1135" s="135" t="n"/>
      <c r="M1135" s="135" t="n"/>
      <c r="N1135" s="136" t="n"/>
      <c r="O1135" s="136" t="n"/>
      <c r="P1135" s="136" t="n"/>
      <c r="Q1135" s="136" t="n"/>
      <c r="R1135" s="136" t="n"/>
      <c r="S1135" s="135" t="inlineStr">
        <is>
          <t>🟢 CÓ</t>
        </is>
      </c>
    </row>
    <row r="1136">
      <c r="A1136" s="134" t="inlineStr">
        <is>
          <t>YANMAR</t>
        </is>
      </c>
      <c r="B1136" s="32" t="inlineStr">
        <is>
          <t>3T72HL</t>
        </is>
      </c>
      <c r="D1136" s="32" t="inlineStr">
        <is>
          <t>R</t>
        </is>
      </c>
      <c r="E1136" s="135" t="inlineStr">
        <is>
          <t>Miểng dên</t>
        </is>
      </c>
      <c r="F1136" s="135" t="n"/>
      <c r="G1136" s="135" t="n"/>
      <c r="H1136" s="135" t="inlineStr">
        <is>
          <t>43</t>
        </is>
      </c>
      <c r="I1136" s="135" t="inlineStr">
        <is>
          <t>17</t>
        </is>
      </c>
      <c r="J1136" s="135" t="inlineStr">
        <is>
          <t>1.5</t>
        </is>
      </c>
      <c r="K1136" s="135" t="inlineStr">
        <is>
          <t>Bộ</t>
        </is>
      </c>
      <c r="L1136" s="135" t="n"/>
      <c r="M1136" s="135" t="n"/>
      <c r="N1136" s="136" t="n"/>
      <c r="O1136" s="136" t="n"/>
      <c r="P1136" s="136" t="n"/>
      <c r="Q1136" s="136" t="n"/>
      <c r="R1136" s="136" t="n"/>
      <c r="S1136" s="135" t="inlineStr">
        <is>
          <t>🟢 CÓ</t>
        </is>
      </c>
    </row>
    <row r="1137">
      <c r="A1137" s="134" t="inlineStr">
        <is>
          <t>YANMAR</t>
        </is>
      </c>
      <c r="B1137" s="32" t="inlineStr">
        <is>
          <t>3T75K</t>
        </is>
      </c>
      <c r="D1137" s="32" t="inlineStr">
        <is>
          <t>R</t>
        </is>
      </c>
      <c r="E1137" s="135" t="inlineStr">
        <is>
          <t>Miểng dên</t>
        </is>
      </c>
      <c r="F1137" s="135" t="inlineStr">
        <is>
          <t>721550-23600</t>
        </is>
      </c>
      <c r="G1137" s="135" t="n"/>
      <c r="H1137" s="135" t="inlineStr">
        <is>
          <t>47.02</t>
        </is>
      </c>
      <c r="I1137" s="135" t="inlineStr">
        <is>
          <t>19.1</t>
        </is>
      </c>
      <c r="J1137" s="135" t="inlineStr">
        <is>
          <t>1.5</t>
        </is>
      </c>
      <c r="K1137" s="135" t="inlineStr">
        <is>
          <t>Bộ</t>
        </is>
      </c>
      <c r="L1137" s="135" t="n"/>
      <c r="M1137" s="135" t="n"/>
      <c r="N1137" s="136" t="n"/>
      <c r="O1137" s="136" t="n"/>
      <c r="P1137" s="136" t="n"/>
      <c r="Q1137" s="136" t="n"/>
      <c r="R1137" s="136" t="n"/>
      <c r="S1137" s="135" t="inlineStr">
        <is>
          <t>🟢 CÓ</t>
        </is>
      </c>
    </row>
    <row r="1138">
      <c r="A1138" s="134" t="inlineStr">
        <is>
          <t>YANMAR</t>
        </is>
      </c>
      <c r="B1138" s="32" t="inlineStr">
        <is>
          <t>3T90A</t>
        </is>
      </c>
      <c r="D1138" s="32" t="inlineStr">
        <is>
          <t>R</t>
        </is>
      </c>
      <c r="E1138" s="135" t="inlineStr">
        <is>
          <t>Miểng dên</t>
        </is>
      </c>
      <c r="F1138" s="135" t="inlineStr">
        <is>
          <t>124450-23600</t>
        </is>
      </c>
      <c r="G1138" s="135" t="n"/>
      <c r="H1138" s="135" t="inlineStr">
        <is>
          <t>58</t>
        </is>
      </c>
      <c r="I1138" s="135" t="inlineStr">
        <is>
          <t>25.6</t>
        </is>
      </c>
      <c r="J1138" s="135" t="inlineStr">
        <is>
          <t>2</t>
        </is>
      </c>
      <c r="K1138" s="135" t="inlineStr">
        <is>
          <t>Bộ</t>
        </is>
      </c>
      <c r="L1138" s="135" t="n"/>
      <c r="M1138" s="135" t="n"/>
      <c r="N1138" s="136" t="n"/>
      <c r="O1138" s="136" t="n"/>
      <c r="P1138" s="136" t="n"/>
      <c r="Q1138" s="136" t="n"/>
      <c r="R1138" s="136" t="n"/>
      <c r="S1138" s="135" t="inlineStr">
        <is>
          <t>🟢 CÓ</t>
        </is>
      </c>
    </row>
    <row r="1139">
      <c r="A1139" s="134" t="inlineStr">
        <is>
          <t>YANMAR</t>
        </is>
      </c>
      <c r="B1139" s="32" t="inlineStr">
        <is>
          <t>3TDL/3TZ</t>
        </is>
      </c>
      <c r="D1139" s="32" t="inlineStr">
        <is>
          <t>M</t>
        </is>
      </c>
      <c r="E1139" s="135" t="inlineStr">
        <is>
          <t>Miểng baze</t>
        </is>
      </c>
      <c r="F1139" s="135" t="inlineStr">
        <is>
          <t>123340-02880/90</t>
        </is>
      </c>
      <c r="G1139" s="135" t="n"/>
      <c r="H1139" s="135" t="n"/>
      <c r="I1139" s="135" t="n"/>
      <c r="J1139" s="135" t="n"/>
      <c r="K1139" s="135" t="inlineStr">
        <is>
          <t>Bộ</t>
        </is>
      </c>
      <c r="L1139" s="135" t="n"/>
      <c r="M1139" s="135" t="n"/>
      <c r="N1139" s="136" t="n"/>
      <c r="O1139" s="136" t="n"/>
      <c r="P1139" s="136" t="n"/>
      <c r="Q1139" s="136" t="n"/>
      <c r="R1139" s="136" t="n"/>
      <c r="S1139" s="135" t="inlineStr">
        <is>
          <t>🟢 CÓ</t>
        </is>
      </c>
    </row>
    <row r="1140">
      <c r="A1140" s="134" t="inlineStr">
        <is>
          <t>YANMAR</t>
        </is>
      </c>
      <c r="B1140" s="32" t="inlineStr">
        <is>
          <t>3TDL/3TZ</t>
        </is>
      </c>
      <c r="D1140" s="32" t="inlineStr">
        <is>
          <t>R</t>
        </is>
      </c>
      <c r="E1140" s="135" t="inlineStr">
        <is>
          <t>Miểng dên</t>
        </is>
      </c>
      <c r="F1140" s="135" t="inlineStr">
        <is>
          <t>723340-2360</t>
        </is>
      </c>
      <c r="G1140" s="135" t="n"/>
      <c r="H1140" s="135" t="n"/>
      <c r="I1140" s="135" t="n"/>
      <c r="J1140" s="135" t="n"/>
      <c r="K1140" s="135" t="inlineStr">
        <is>
          <t>Bộ</t>
        </is>
      </c>
      <c r="L1140" s="135" t="n"/>
      <c r="M1140" s="135" t="n"/>
      <c r="N1140" s="136" t="n"/>
      <c r="O1140" s="136" t="n"/>
      <c r="P1140" s="136" t="n"/>
      <c r="Q1140" s="136" t="n"/>
      <c r="R1140" s="136" t="n"/>
      <c r="S1140" s="135" t="inlineStr">
        <is>
          <t>🟢 CÓ</t>
        </is>
      </c>
    </row>
    <row r="1141">
      <c r="A1141" s="134" t="inlineStr">
        <is>
          <t>YANMAR</t>
        </is>
      </c>
      <c r="B1141" s="32" t="inlineStr">
        <is>
          <t>3TN100</t>
        </is>
      </c>
      <c r="C1141" t="inlineStr">
        <is>
          <t>100</t>
        </is>
      </c>
      <c r="D1141" s="32" t="inlineStr">
        <is>
          <t>M</t>
        </is>
      </c>
      <c r="E1141" s="135" t="inlineStr">
        <is>
          <t>Miểng baze</t>
        </is>
      </c>
      <c r="F1141" s="135" t="inlineStr">
        <is>
          <t>119000-02800</t>
        </is>
      </c>
      <c r="G1141" s="135" t="n"/>
      <c r="H1141" s="135" t="inlineStr">
        <is>
          <t>75.01</t>
        </is>
      </c>
      <c r="I1141" s="135" t="inlineStr">
        <is>
          <t>24.5</t>
        </is>
      </c>
      <c r="J1141" s="135" t="inlineStr">
        <is>
          <t>2.498</t>
        </is>
      </c>
      <c r="K1141" s="135" t="inlineStr">
        <is>
          <t>Bộ</t>
        </is>
      </c>
      <c r="L1141" s="135" t="n"/>
      <c r="M1141" s="135" t="n"/>
      <c r="N1141" s="136" t="n"/>
      <c r="O1141" s="136" t="n"/>
      <c r="P1141" s="136" t="n"/>
      <c r="Q1141" s="136" t="n"/>
      <c r="R1141" s="136" t="n"/>
      <c r="S1141" s="135" t="inlineStr">
        <is>
          <t>🟢 CÓ</t>
        </is>
      </c>
    </row>
    <row r="1142">
      <c r="A1142" s="134" t="inlineStr">
        <is>
          <t>YANMAR</t>
        </is>
      </c>
      <c r="B1142" s="32" t="inlineStr">
        <is>
          <t>3TN100</t>
        </is>
      </c>
      <c r="C1142" t="inlineStr">
        <is>
          <t>100</t>
        </is>
      </c>
      <c r="D1142" s="32" t="inlineStr">
        <is>
          <t>R</t>
        </is>
      </c>
      <c r="E1142" s="135" t="inlineStr">
        <is>
          <t>Miểng dên</t>
        </is>
      </c>
      <c r="F1142" s="135" t="inlineStr">
        <is>
          <t>119000-23300</t>
        </is>
      </c>
      <c r="G1142" s="135" t="n"/>
      <c r="H1142" s="135" t="inlineStr">
        <is>
          <t>64.024</t>
        </is>
      </c>
      <c r="I1142" s="135" t="inlineStr">
        <is>
          <t>25.5</t>
        </is>
      </c>
      <c r="J1142" s="135" t="inlineStr">
        <is>
          <t>2</t>
        </is>
      </c>
      <c r="K1142" s="135" t="inlineStr">
        <is>
          <t>Bộ</t>
        </is>
      </c>
      <c r="L1142" s="135" t="n"/>
      <c r="M1142" s="135" t="n"/>
      <c r="N1142" s="136" t="n"/>
      <c r="O1142" s="136" t="n"/>
      <c r="P1142" s="136" t="n"/>
      <c r="Q1142" s="136" t="n"/>
      <c r="R1142" s="136" t="n"/>
      <c r="S1142" s="135" t="inlineStr">
        <is>
          <t>🟢 CÓ</t>
        </is>
      </c>
    </row>
    <row r="1143">
      <c r="A1143" s="134" t="inlineStr">
        <is>
          <t>YANMAR</t>
        </is>
      </c>
      <c r="B1143" s="32" t="inlineStr">
        <is>
          <t>3TNA68/3TNA72/3TNE72</t>
        </is>
      </c>
      <c r="C1143" t="inlineStr">
        <is>
          <t>68/72</t>
        </is>
      </c>
      <c r="D1143" s="32" t="inlineStr">
        <is>
          <t>M</t>
        </is>
      </c>
      <c r="E1143" s="135" t="inlineStr">
        <is>
          <t>Miểng baze</t>
        </is>
      </c>
      <c r="F1143" s="135" t="inlineStr">
        <is>
          <t>719620-02800</t>
        </is>
      </c>
      <c r="G1143" s="135" t="n"/>
      <c r="H1143" s="135" t="inlineStr">
        <is>
          <t>48</t>
        </is>
      </c>
      <c r="I1143" s="135" t="inlineStr">
        <is>
          <t>16.1</t>
        </is>
      </c>
      <c r="J1143" s="135" t="inlineStr">
        <is>
          <t>1.998</t>
        </is>
      </c>
      <c r="K1143" s="135" t="inlineStr">
        <is>
          <t>Bộ</t>
        </is>
      </c>
      <c r="L1143" s="135" t="n"/>
      <c r="M1143" s="135" t="n"/>
      <c r="N1143" s="136" t="n"/>
      <c r="O1143" s="136" t="n"/>
      <c r="P1143" s="136" t="n"/>
      <c r="Q1143" s="136" t="n"/>
      <c r="R1143" s="136" t="n"/>
      <c r="S1143" s="135" t="inlineStr">
        <is>
          <t>🟢 CÓ</t>
        </is>
      </c>
    </row>
    <row r="1144">
      <c r="A1144" s="134" t="inlineStr">
        <is>
          <t>YANMAR</t>
        </is>
      </c>
      <c r="B1144" s="32" t="inlineStr">
        <is>
          <t>3TNA68/3TNA72/3TNE72</t>
        </is>
      </c>
      <c r="C1144" t="inlineStr">
        <is>
          <t>68/72</t>
        </is>
      </c>
      <c r="D1144" s="32" t="inlineStr">
        <is>
          <t>R</t>
        </is>
      </c>
      <c r="E1144" s="135" t="inlineStr">
        <is>
          <t>Miểng dên</t>
        </is>
      </c>
      <c r="F1144" s="135" t="inlineStr">
        <is>
          <t>719620-23600</t>
        </is>
      </c>
      <c r="G1144" s="135" t="n"/>
      <c r="H1144" s="135" t="inlineStr">
        <is>
          <t>43</t>
        </is>
      </c>
      <c r="I1144" s="135" t="inlineStr">
        <is>
          <t>16.1</t>
        </is>
      </c>
      <c r="J1144" s="135" t="inlineStr">
        <is>
          <t>1.49</t>
        </is>
      </c>
      <c r="K1144" s="135" t="inlineStr">
        <is>
          <t>Bộ</t>
        </is>
      </c>
      <c r="L1144" s="135" t="n"/>
      <c r="M1144" s="135" t="n"/>
      <c r="N1144" s="136" t="n"/>
      <c r="O1144" s="136" t="n"/>
      <c r="P1144" s="136" t="n"/>
      <c r="Q1144" s="136" t="n"/>
      <c r="R1144" s="136" t="n"/>
      <c r="S1144" s="135" t="inlineStr">
        <is>
          <t>🟢 CÓ</t>
        </is>
      </c>
    </row>
    <row r="1145">
      <c r="A1145" s="134" t="inlineStr">
        <is>
          <t>YANMAR</t>
        </is>
      </c>
      <c r="B1145" s="32" t="inlineStr">
        <is>
          <t>3TNE66/3TNE68 / 3TNV66 / 3TNV68</t>
        </is>
      </c>
      <c r="C1145" t="inlineStr">
        <is>
          <t>68</t>
        </is>
      </c>
      <c r="D1145" s="32" t="inlineStr">
        <is>
          <t>M</t>
        </is>
      </c>
      <c r="E1145" s="135" t="inlineStr">
        <is>
          <t>Miểng baze</t>
        </is>
      </c>
      <c r="F1145" s="135" t="inlineStr">
        <is>
          <t>119260-02800</t>
        </is>
      </c>
      <c r="G1145" s="135" t="n"/>
      <c r="H1145" s="135" t="inlineStr">
        <is>
          <t>43</t>
        </is>
      </c>
      <c r="I1145" s="135" t="inlineStr">
        <is>
          <t>16</t>
        </is>
      </c>
      <c r="J1145" s="135" t="inlineStr">
        <is>
          <t>1.498</t>
        </is>
      </c>
      <c r="K1145" s="135" t="inlineStr">
        <is>
          <t>Bộ</t>
        </is>
      </c>
      <c r="L1145" s="135" t="n"/>
      <c r="M1145" s="135" t="n"/>
      <c r="N1145" s="136" t="n"/>
      <c r="O1145" s="136" t="n"/>
      <c r="P1145" s="136" t="n"/>
      <c r="Q1145" s="136" t="n"/>
      <c r="R1145" s="136" t="n"/>
      <c r="S1145" s="135" t="inlineStr">
        <is>
          <t>🟢 CÓ</t>
        </is>
      </c>
    </row>
    <row r="1146">
      <c r="A1146" s="134" t="inlineStr">
        <is>
          <t>YANMAR</t>
        </is>
      </c>
      <c r="B1146" s="32" t="inlineStr">
        <is>
          <t>3TNE66/3TNE68 / 3TNV66 / 3TNV68</t>
        </is>
      </c>
      <c r="C1146" t="inlineStr">
        <is>
          <t>68</t>
        </is>
      </c>
      <c r="D1146" s="32" t="inlineStr">
        <is>
          <t>R</t>
        </is>
      </c>
      <c r="E1146" s="135" t="inlineStr">
        <is>
          <t>Miểng dên</t>
        </is>
      </c>
      <c r="F1146" s="135" t="inlineStr">
        <is>
          <t>719260-23610</t>
        </is>
      </c>
      <c r="G1146" s="135" t="n"/>
      <c r="H1146" s="135" t="inlineStr">
        <is>
          <t>39</t>
        </is>
      </c>
      <c r="I1146" s="135" t="inlineStr">
        <is>
          <t>16</t>
        </is>
      </c>
      <c r="J1146" s="135" t="inlineStr">
        <is>
          <t>1.5</t>
        </is>
      </c>
      <c r="K1146" s="135" t="inlineStr">
        <is>
          <t>Bộ</t>
        </is>
      </c>
      <c r="L1146" s="135" t="n"/>
      <c r="M1146" s="135" t="n"/>
      <c r="N1146" s="136" t="n"/>
      <c r="O1146" s="136" t="n"/>
      <c r="P1146" s="136" t="n"/>
      <c r="Q1146" s="136" t="n"/>
      <c r="R1146" s="136" t="n"/>
      <c r="S1146" s="135" t="inlineStr">
        <is>
          <t>🟢 CÓ</t>
        </is>
      </c>
    </row>
    <row r="1147">
      <c r="A1147" s="134" t="inlineStr">
        <is>
          <t>YANMAR</t>
        </is>
      </c>
      <c r="B1147" s="32" t="inlineStr">
        <is>
          <t>3TNE78/3TNE82/3D82E</t>
        </is>
      </c>
      <c r="D1147" s="32" t="inlineStr">
        <is>
          <t>M</t>
        </is>
      </c>
      <c r="E1147" s="135" t="inlineStr">
        <is>
          <t>Miểng baze</t>
        </is>
      </c>
      <c r="F1147" s="135" t="inlineStr">
        <is>
          <t>119810-02800</t>
        </is>
      </c>
      <c r="G1147" s="135" t="n"/>
      <c r="H1147" s="135" t="inlineStr">
        <is>
          <t>51</t>
        </is>
      </c>
      <c r="I1147" s="135" t="inlineStr">
        <is>
          <t>18</t>
        </is>
      </c>
      <c r="J1147" s="135" t="inlineStr">
        <is>
          <t>2</t>
        </is>
      </c>
      <c r="K1147" s="135" t="inlineStr">
        <is>
          <t>Bộ</t>
        </is>
      </c>
      <c r="L1147" s="135" t="n"/>
      <c r="M1147" s="135" t="n"/>
      <c r="N1147" s="136" t="n"/>
      <c r="O1147" s="136" t="n"/>
      <c r="P1147" s="136" t="n"/>
      <c r="Q1147" s="136" t="n"/>
      <c r="R1147" s="136" t="n"/>
      <c r="S1147" s="135" t="inlineStr">
        <is>
          <t>🟢 CÓ</t>
        </is>
      </c>
    </row>
    <row r="1148">
      <c r="A1148" s="134" t="inlineStr">
        <is>
          <t>YANMAR</t>
        </is>
      </c>
      <c r="B1148" s="32" t="inlineStr">
        <is>
          <t>3TNE78/3TNE82/3D82E</t>
        </is>
      </c>
      <c r="D1148" s="32" t="inlineStr">
        <is>
          <t>R</t>
        </is>
      </c>
      <c r="E1148" s="135" t="inlineStr">
        <is>
          <t>Miểng dên</t>
        </is>
      </c>
      <c r="F1148" s="135" t="inlineStr">
        <is>
          <t>119810-23600</t>
        </is>
      </c>
      <c r="G1148" s="135" t="n"/>
      <c r="H1148" s="135" t="inlineStr">
        <is>
          <t>46</t>
        </is>
      </c>
      <c r="I1148" s="135" t="inlineStr">
        <is>
          <t>18</t>
        </is>
      </c>
      <c r="J1148" s="135" t="inlineStr">
        <is>
          <t>1.5</t>
        </is>
      </c>
      <c r="K1148" s="135" t="inlineStr">
        <is>
          <t>Bộ</t>
        </is>
      </c>
      <c r="L1148" s="135" t="n"/>
      <c r="M1148" s="135" t="n"/>
      <c r="N1148" s="136" t="n"/>
      <c r="O1148" s="136" t="n"/>
      <c r="P1148" s="136" t="n"/>
      <c r="Q1148" s="136" t="n"/>
      <c r="R1148" s="136" t="n"/>
      <c r="S1148" s="135" t="inlineStr">
        <is>
          <t>🟢 CÓ</t>
        </is>
      </c>
    </row>
    <row r="1149">
      <c r="A1149" s="134" t="inlineStr">
        <is>
          <t>YANMAR</t>
        </is>
      </c>
      <c r="B1149" s="32" t="inlineStr">
        <is>
          <t>3TNE84/3TNE88/YM20A</t>
        </is>
      </c>
      <c r="D1149" s="32" t="inlineStr">
        <is>
          <t>M</t>
        </is>
      </c>
      <c r="E1149" s="135" t="inlineStr">
        <is>
          <t>Miểng baze</t>
        </is>
      </c>
      <c r="F1149" s="135" t="inlineStr">
        <is>
          <t>729150-02800</t>
        </is>
      </c>
      <c r="G1149" s="135" t="n"/>
      <c r="H1149" s="135" t="inlineStr">
        <is>
          <t>54</t>
        </is>
      </c>
      <c r="I1149" s="135" t="inlineStr">
        <is>
          <t>20</t>
        </is>
      </c>
      <c r="J1149" s="135" t="inlineStr">
        <is>
          <t>1.995</t>
        </is>
      </c>
      <c r="K1149" s="135" t="inlineStr">
        <is>
          <t>Bộ</t>
        </is>
      </c>
      <c r="L1149" s="135" t="n"/>
      <c r="M1149" s="135" t="n"/>
      <c r="N1149" s="136" t="n"/>
      <c r="O1149" s="136" t="n"/>
      <c r="P1149" s="136" t="n"/>
      <c r="Q1149" s="136" t="n"/>
      <c r="R1149" s="136" t="n"/>
      <c r="S1149" s="135" t="inlineStr">
        <is>
          <t>🟢 CÓ</t>
        </is>
      </c>
    </row>
    <row r="1150">
      <c r="A1150" s="134" t="inlineStr">
        <is>
          <t>YANMAR</t>
        </is>
      </c>
      <c r="B1150" s="32" t="inlineStr">
        <is>
          <t>3TNE84/3TNE88/YM20A</t>
        </is>
      </c>
      <c r="D1150" s="32" t="inlineStr">
        <is>
          <t>R</t>
        </is>
      </c>
      <c r="E1150" s="135" t="inlineStr">
        <is>
          <t>Miểng dên</t>
        </is>
      </c>
      <c r="F1150" s="135" t="inlineStr">
        <is>
          <t>729150-23600</t>
        </is>
      </c>
      <c r="G1150" s="135" t="n"/>
      <c r="H1150" s="135" t="inlineStr">
        <is>
          <t>51</t>
        </is>
      </c>
      <c r="I1150" s="135" t="inlineStr">
        <is>
          <t>20</t>
        </is>
      </c>
      <c r="J1150" s="135" t="inlineStr">
        <is>
          <t>1.5</t>
        </is>
      </c>
      <c r="K1150" s="135" t="inlineStr">
        <is>
          <t>Bộ</t>
        </is>
      </c>
      <c r="L1150" s="135" t="n"/>
      <c r="M1150" s="135" t="n"/>
      <c r="N1150" s="136" t="n"/>
      <c r="O1150" s="136" t="n"/>
      <c r="P1150" s="136" t="n"/>
      <c r="Q1150" s="136" t="n"/>
      <c r="R1150" s="136" t="n"/>
      <c r="S1150" s="135" t="inlineStr">
        <is>
          <t>🟢 CÓ</t>
        </is>
      </c>
    </row>
    <row r="1151">
      <c r="A1151" s="134" t="inlineStr">
        <is>
          <t>YANMAR</t>
        </is>
      </c>
      <c r="B1151" s="32" t="inlineStr">
        <is>
          <t>3TNM68/3TNV70</t>
        </is>
      </c>
      <c r="C1151" t="inlineStr">
        <is>
          <t>70</t>
        </is>
      </c>
      <c r="D1151" s="32" t="inlineStr">
        <is>
          <t>M</t>
        </is>
      </c>
      <c r="E1151" s="135" t="inlineStr">
        <is>
          <t>Miểng baze</t>
        </is>
      </c>
      <c r="F1151" s="135" t="inlineStr">
        <is>
          <t>719717-02901</t>
        </is>
      </c>
      <c r="G1151" s="135" t="n"/>
      <c r="H1151" s="135" t="inlineStr">
        <is>
          <t>51</t>
        </is>
      </c>
      <c r="I1151" s="135" t="inlineStr">
        <is>
          <t>16.9</t>
        </is>
      </c>
      <c r="J1151" s="135" t="inlineStr">
        <is>
          <t>2</t>
        </is>
      </c>
      <c r="K1151" s="135" t="inlineStr">
        <is>
          <t>Bộ</t>
        </is>
      </c>
      <c r="L1151" s="135" t="n"/>
      <c r="M1151" s="135" t="n"/>
      <c r="N1151" s="136" t="n"/>
      <c r="O1151" s="136" t="n"/>
      <c r="P1151" s="136" t="n"/>
      <c r="Q1151" s="136" t="n"/>
      <c r="R1151" s="136" t="n"/>
      <c r="S1151" s="135" t="inlineStr">
        <is>
          <t>🟢 CÓ</t>
        </is>
      </c>
    </row>
    <row r="1152">
      <c r="A1152" s="134" t="inlineStr">
        <is>
          <t>YANMAR</t>
        </is>
      </c>
      <c r="B1152" s="32" t="inlineStr">
        <is>
          <t>3TNM68/3TNV70</t>
        </is>
      </c>
      <c r="C1152" t="inlineStr">
        <is>
          <t>70</t>
        </is>
      </c>
      <c r="D1152" s="32" t="inlineStr">
        <is>
          <t>R</t>
        </is>
      </c>
      <c r="E1152" s="135" t="inlineStr">
        <is>
          <t>Miểng dên</t>
        </is>
      </c>
      <c r="F1152" s="135" t="inlineStr">
        <is>
          <t>119515-23601</t>
        </is>
      </c>
      <c r="G1152" s="135" t="n"/>
      <c r="H1152" s="135" t="inlineStr">
        <is>
          <t>41</t>
        </is>
      </c>
      <c r="I1152" s="135" t="inlineStr">
        <is>
          <t>16</t>
        </is>
      </c>
      <c r="J1152" s="135" t="inlineStr">
        <is>
          <t>1.5</t>
        </is>
      </c>
      <c r="K1152" s="135" t="inlineStr">
        <is>
          <t>Bộ</t>
        </is>
      </c>
      <c r="L1152" s="135" t="n"/>
      <c r="M1152" s="135" t="n"/>
      <c r="N1152" s="136" t="n"/>
      <c r="O1152" s="136" t="n"/>
      <c r="P1152" s="136" t="n"/>
      <c r="Q1152" s="136" t="n"/>
      <c r="R1152" s="136" t="n"/>
      <c r="S1152" s="135" t="inlineStr">
        <is>
          <t>🟢 CÓ</t>
        </is>
      </c>
    </row>
    <row r="1153">
      <c r="A1153" s="134" t="inlineStr">
        <is>
          <t>YANMAR</t>
        </is>
      </c>
      <c r="B1153" s="32" t="inlineStr">
        <is>
          <t>3TNV76</t>
        </is>
      </c>
      <c r="C1153" t="inlineStr">
        <is>
          <t>76</t>
        </is>
      </c>
      <c r="D1153" s="32" t="inlineStr">
        <is>
          <t>M</t>
        </is>
      </c>
      <c r="E1153" s="135" t="inlineStr">
        <is>
          <t>Miểng baze</t>
        </is>
      </c>
      <c r="F1153" s="135" t="inlineStr">
        <is>
          <t>719717-02901</t>
        </is>
      </c>
      <c r="G1153" s="135" t="n"/>
      <c r="H1153" s="135" t="inlineStr">
        <is>
          <t>51</t>
        </is>
      </c>
      <c r="I1153" s="135" t="inlineStr">
        <is>
          <t>16.9</t>
        </is>
      </c>
      <c r="J1153" s="135" t="inlineStr">
        <is>
          <t>2</t>
        </is>
      </c>
      <c r="K1153" s="135" t="inlineStr">
        <is>
          <t>Bộ</t>
        </is>
      </c>
      <c r="L1153" s="135" t="n"/>
      <c r="M1153" s="135" t="n"/>
      <c r="N1153" s="136" t="n"/>
      <c r="O1153" s="136" t="n"/>
      <c r="P1153" s="136" t="n"/>
      <c r="Q1153" s="136" t="n"/>
      <c r="R1153" s="136" t="n"/>
      <c r="S1153" s="135" t="inlineStr">
        <is>
          <t>🟢 CÓ</t>
        </is>
      </c>
    </row>
    <row r="1154">
      <c r="A1154" s="134" t="inlineStr">
        <is>
          <t>YANMAR</t>
        </is>
      </c>
      <c r="B1154" s="32" t="inlineStr">
        <is>
          <t>3TNV76</t>
        </is>
      </c>
      <c r="C1154" t="inlineStr">
        <is>
          <t>76</t>
        </is>
      </c>
      <c r="D1154" s="32" t="inlineStr">
        <is>
          <t>R</t>
        </is>
      </c>
      <c r="E1154" s="135" t="inlineStr">
        <is>
          <t>Miểng dên</t>
        </is>
      </c>
      <c r="F1154" s="135" t="inlineStr">
        <is>
          <t>119717-23600</t>
        </is>
      </c>
      <c r="G1154" s="135" t="n"/>
      <c r="H1154" s="135" t="inlineStr">
        <is>
          <t>45</t>
        </is>
      </c>
      <c r="I1154" s="135" t="inlineStr">
        <is>
          <t>16</t>
        </is>
      </c>
      <c r="J1154" s="135" t="inlineStr">
        <is>
          <t>1.5</t>
        </is>
      </c>
      <c r="K1154" s="135" t="inlineStr">
        <is>
          <t>Bộ</t>
        </is>
      </c>
      <c r="L1154" s="135" t="n"/>
      <c r="M1154" s="135" t="n"/>
      <c r="N1154" s="136" t="n"/>
      <c r="O1154" s="136" t="n"/>
      <c r="P1154" s="136" t="n"/>
      <c r="Q1154" s="136" t="n"/>
      <c r="R1154" s="136" t="n"/>
      <c r="S1154" s="135" t="inlineStr">
        <is>
          <t>🟢 CÓ</t>
        </is>
      </c>
    </row>
    <row r="1155">
      <c r="A1155" s="134" t="inlineStr">
        <is>
          <t>YANMAR</t>
        </is>
      </c>
      <c r="B1155" s="32" t="inlineStr">
        <is>
          <t>4TN100</t>
        </is>
      </c>
      <c r="C1155" t="inlineStr">
        <is>
          <t>100</t>
        </is>
      </c>
      <c r="D1155" s="32" t="inlineStr">
        <is>
          <t>M</t>
        </is>
      </c>
      <c r="E1155" s="135" t="inlineStr">
        <is>
          <t>Miểng baze</t>
        </is>
      </c>
      <c r="F1155" s="135" t="inlineStr">
        <is>
          <t>119000-02800</t>
        </is>
      </c>
      <c r="G1155" s="135" t="n"/>
      <c r="H1155" s="135" t="inlineStr">
        <is>
          <t>75.01</t>
        </is>
      </c>
      <c r="I1155" s="135" t="inlineStr">
        <is>
          <t>24.5</t>
        </is>
      </c>
      <c r="J1155" s="135" t="inlineStr">
        <is>
          <t>2.498</t>
        </is>
      </c>
      <c r="K1155" s="135" t="inlineStr">
        <is>
          <t>Bộ</t>
        </is>
      </c>
      <c r="L1155" s="135" t="n"/>
      <c r="M1155" s="135" t="n"/>
      <c r="N1155" s="136" t="n"/>
      <c r="O1155" s="136" t="n"/>
      <c r="P1155" s="136" t="n"/>
      <c r="Q1155" s="136" t="n"/>
      <c r="R1155" s="136" t="n"/>
      <c r="S1155" s="135" t="inlineStr">
        <is>
          <t>🟢 CÓ</t>
        </is>
      </c>
    </row>
    <row r="1156">
      <c r="A1156" s="134" t="inlineStr">
        <is>
          <t>YANMAR</t>
        </is>
      </c>
      <c r="B1156" s="32" t="inlineStr">
        <is>
          <t>4TN100</t>
        </is>
      </c>
      <c r="C1156" t="inlineStr">
        <is>
          <t>100</t>
        </is>
      </c>
      <c r="D1156" s="32" t="inlineStr">
        <is>
          <t>R</t>
        </is>
      </c>
      <c r="E1156" s="135" t="inlineStr">
        <is>
          <t>Miểng dên</t>
        </is>
      </c>
      <c r="F1156" s="135" t="inlineStr">
        <is>
          <t>119000-23300</t>
        </is>
      </c>
      <c r="G1156" s="135" t="n"/>
      <c r="H1156" s="135" t="inlineStr">
        <is>
          <t>64.024</t>
        </is>
      </c>
      <c r="I1156" s="135" t="inlineStr">
        <is>
          <t>25.5</t>
        </is>
      </c>
      <c r="J1156" s="135" t="inlineStr">
        <is>
          <t>2</t>
        </is>
      </c>
      <c r="K1156" s="135" t="inlineStr">
        <is>
          <t>Bộ</t>
        </is>
      </c>
      <c r="L1156" s="135" t="n"/>
      <c r="M1156" s="135" t="n"/>
      <c r="N1156" s="136" t="n"/>
      <c r="O1156" s="136" t="n"/>
      <c r="P1156" s="136" t="n"/>
      <c r="Q1156" s="136" t="n"/>
      <c r="R1156" s="136" t="n"/>
      <c r="S1156" s="135" t="inlineStr">
        <is>
          <t>🟢 CÓ</t>
        </is>
      </c>
    </row>
    <row r="1157">
      <c r="A1157" s="134" t="inlineStr">
        <is>
          <t>YANMAR</t>
        </is>
      </c>
      <c r="B1157" s="32" t="inlineStr">
        <is>
          <t>4TNE88</t>
        </is>
      </c>
      <c r="C1157" t="inlineStr">
        <is>
          <t>88</t>
        </is>
      </c>
      <c r="D1157" s="32" t="inlineStr">
        <is>
          <t>M</t>
        </is>
      </c>
      <c r="E1157" s="135" t="inlineStr">
        <is>
          <t>Miểng baze</t>
        </is>
      </c>
      <c r="F1157" s="135" t="inlineStr">
        <is>
          <t>729150-02800</t>
        </is>
      </c>
      <c r="G1157" s="135" t="n"/>
      <c r="H1157" s="135" t="inlineStr">
        <is>
          <t>54</t>
        </is>
      </c>
      <c r="I1157" s="135" t="inlineStr">
        <is>
          <t>20</t>
        </is>
      </c>
      <c r="J1157" s="135" t="inlineStr">
        <is>
          <t>2</t>
        </is>
      </c>
      <c r="K1157" s="135" t="inlineStr">
        <is>
          <t>Bộ</t>
        </is>
      </c>
      <c r="L1157" s="135" t="n"/>
      <c r="M1157" s="135" t="n"/>
      <c r="N1157" s="136" t="n"/>
      <c r="O1157" s="136" t="n"/>
      <c r="P1157" s="136" t="n"/>
      <c r="Q1157" s="136" t="n"/>
      <c r="R1157" s="136" t="n"/>
      <c r="S1157" s="135" t="inlineStr">
        <is>
          <t>🟢 CÓ</t>
        </is>
      </c>
    </row>
    <row r="1158">
      <c r="A1158" s="134" t="inlineStr">
        <is>
          <t>YANMAR</t>
        </is>
      </c>
      <c r="B1158" s="32" t="inlineStr">
        <is>
          <t>4TNE88</t>
        </is>
      </c>
      <c r="C1158" t="inlineStr">
        <is>
          <t>88</t>
        </is>
      </c>
      <c r="D1158" s="32" t="inlineStr">
        <is>
          <t>R</t>
        </is>
      </c>
      <c r="E1158" s="135" t="inlineStr">
        <is>
          <t>Miểng dên</t>
        </is>
      </c>
      <c r="F1158" s="135" t="inlineStr">
        <is>
          <t>729150-23600</t>
        </is>
      </c>
      <c r="G1158" s="135" t="n"/>
      <c r="H1158" s="135" t="inlineStr">
        <is>
          <t>51</t>
        </is>
      </c>
      <c r="I1158" s="135" t="inlineStr">
        <is>
          <t>20</t>
        </is>
      </c>
      <c r="J1158" s="135" t="inlineStr">
        <is>
          <t>1.5</t>
        </is>
      </c>
      <c r="K1158" s="135" t="inlineStr">
        <is>
          <t>Bộ</t>
        </is>
      </c>
      <c r="L1158" s="135" t="n"/>
      <c r="M1158" s="135" t="n"/>
      <c r="N1158" s="136" t="n"/>
      <c r="O1158" s="136" t="n"/>
      <c r="P1158" s="136" t="n"/>
      <c r="Q1158" s="136" t="n"/>
      <c r="R1158" s="136" t="n"/>
      <c r="S1158" s="135" t="inlineStr">
        <is>
          <t>🟢 CÓ</t>
        </is>
      </c>
    </row>
    <row r="1159">
      <c r="A1159" s="134" t="inlineStr">
        <is>
          <t>YANMAR</t>
        </is>
      </c>
      <c r="B1159" s="32" t="inlineStr">
        <is>
          <t>EM</t>
        </is>
      </c>
      <c r="D1159" s="32" t="inlineStr">
        <is>
          <t>R</t>
        </is>
      </c>
      <c r="E1159" s="135" t="inlineStr">
        <is>
          <t>Miểng dên</t>
        </is>
      </c>
      <c r="F1159" s="135" t="inlineStr">
        <is>
          <t>120220-23300</t>
        </is>
      </c>
      <c r="G1159" s="135" t="n"/>
      <c r="H1159" s="135" t="inlineStr">
        <is>
          <t>59</t>
        </is>
      </c>
      <c r="I1159" s="135" t="inlineStr">
        <is>
          <t>35.5</t>
        </is>
      </c>
      <c r="J1159" s="135" t="inlineStr">
        <is>
          <t>1.5</t>
        </is>
      </c>
      <c r="K1159" s="135" t="inlineStr">
        <is>
          <t>Bộ</t>
        </is>
      </c>
      <c r="L1159" s="135" t="n"/>
      <c r="M1159" s="135" t="n"/>
      <c r="N1159" s="136" t="n"/>
      <c r="O1159" s="136" t="n"/>
      <c r="P1159" s="136" t="n"/>
      <c r="Q1159" s="136" t="n"/>
      <c r="R1159" s="136" t="n"/>
      <c r="S1159" s="135" t="inlineStr">
        <is>
          <t>🟢 CÓ</t>
        </is>
      </c>
    </row>
    <row r="1160">
      <c r="A1160" s="134" t="inlineStr">
        <is>
          <t>YANMAR</t>
        </is>
      </c>
      <c r="B1160" s="32" t="inlineStr">
        <is>
          <t>F10/D10/TD95C/NT95K</t>
        </is>
      </c>
      <c r="D1160" s="32" t="inlineStr">
        <is>
          <t>R</t>
        </is>
      </c>
      <c r="E1160" s="135" t="inlineStr">
        <is>
          <t>Miểng dên</t>
        </is>
      </c>
      <c r="F1160" s="135" t="inlineStr">
        <is>
          <t>102501-23341</t>
        </is>
      </c>
      <c r="G1160" s="135" t="n"/>
      <c r="H1160" s="135" t="inlineStr">
        <is>
          <t>62</t>
        </is>
      </c>
      <c r="I1160" s="135" t="inlineStr">
        <is>
          <t>46.5</t>
        </is>
      </c>
      <c r="J1160" s="135" t="inlineStr">
        <is>
          <t>2</t>
        </is>
      </c>
      <c r="K1160" s="135" t="inlineStr">
        <is>
          <t>Bộ</t>
        </is>
      </c>
      <c r="L1160" s="135" t="n"/>
      <c r="M1160" s="135" t="n"/>
      <c r="N1160" s="136" t="n"/>
      <c r="O1160" s="136" t="n"/>
      <c r="P1160" s="136" t="n"/>
      <c r="Q1160" s="136" t="n"/>
      <c r="R1160" s="136" t="n"/>
      <c r="S1160" s="135" t="inlineStr">
        <is>
          <t>🟢 CÓ</t>
        </is>
      </c>
    </row>
    <row r="1161">
      <c r="A1161" s="134" t="inlineStr">
        <is>
          <t>YANMAR</t>
        </is>
      </c>
      <c r="B1161" s="32" t="inlineStr">
        <is>
          <t>F4/D4</t>
        </is>
      </c>
      <c r="D1161" s="32" t="inlineStr">
        <is>
          <t>R</t>
        </is>
      </c>
      <c r="E1161" s="135" t="inlineStr">
        <is>
          <t>Miểng dên</t>
        </is>
      </c>
      <c r="F1161" s="135" t="inlineStr">
        <is>
          <t>102100-23341</t>
        </is>
      </c>
      <c r="G1161" s="135" t="n"/>
      <c r="H1161" s="135" t="inlineStr">
        <is>
          <t>42</t>
        </is>
      </c>
      <c r="I1161" s="135" t="inlineStr">
        <is>
          <t>28.6</t>
        </is>
      </c>
      <c r="J1161" s="135" t="inlineStr">
        <is>
          <t>1.5</t>
        </is>
      </c>
      <c r="K1161" s="135" t="inlineStr">
        <is>
          <t>Bộ</t>
        </is>
      </c>
      <c r="L1161" s="135" t="n"/>
      <c r="M1161" s="135" t="n"/>
      <c r="N1161" s="136" t="n"/>
      <c r="O1161" s="136" t="n"/>
      <c r="P1161" s="136" t="n"/>
      <c r="Q1161" s="136" t="n"/>
      <c r="R1161" s="136" t="n"/>
      <c r="S1161" s="135" t="inlineStr">
        <is>
          <t>🟢 CÓ</t>
        </is>
      </c>
    </row>
    <row r="1162">
      <c r="A1162" s="134" t="inlineStr">
        <is>
          <t>YANMAR</t>
        </is>
      </c>
      <c r="B1162" s="32" t="inlineStr">
        <is>
          <t>F5/D5</t>
        </is>
      </c>
      <c r="D1162" s="32" t="inlineStr">
        <is>
          <t>R</t>
        </is>
      </c>
      <c r="E1162" s="135" t="inlineStr">
        <is>
          <t>Miểng dên</t>
        </is>
      </c>
      <c r="F1162" s="135" t="inlineStr">
        <is>
          <t>102200-23341</t>
        </is>
      </c>
      <c r="G1162" s="135" t="n"/>
      <c r="H1162" s="135" t="inlineStr">
        <is>
          <t>47</t>
        </is>
      </c>
      <c r="I1162" s="135" t="inlineStr">
        <is>
          <t>30.5</t>
        </is>
      </c>
      <c r="J1162" s="135" t="inlineStr">
        <is>
          <t>1.5</t>
        </is>
      </c>
      <c r="K1162" s="135" t="inlineStr">
        <is>
          <t>Bộ</t>
        </is>
      </c>
      <c r="L1162" s="135" t="n"/>
      <c r="M1162" s="135" t="n"/>
      <c r="N1162" s="136" t="n"/>
      <c r="O1162" s="136" t="n"/>
      <c r="P1162" s="136" t="n"/>
      <c r="Q1162" s="136" t="n"/>
      <c r="R1162" s="136" t="n"/>
      <c r="S1162" s="135" t="inlineStr">
        <is>
          <t>🟢 CÓ</t>
        </is>
      </c>
    </row>
    <row r="1163">
      <c r="A1163" s="134" t="inlineStr">
        <is>
          <t>YANMAR</t>
        </is>
      </c>
      <c r="B1163" s="32" t="inlineStr">
        <is>
          <t>F6/D6</t>
        </is>
      </c>
      <c r="D1163" s="32" t="inlineStr">
        <is>
          <t>R</t>
        </is>
      </c>
      <c r="E1163" s="135" t="inlineStr">
        <is>
          <t>Miểng dên</t>
        </is>
      </c>
      <c r="F1163" s="135" t="inlineStr">
        <is>
          <t>102300-23341</t>
        </is>
      </c>
      <c r="G1163" s="135" t="n"/>
      <c r="H1163" s="135" t="inlineStr">
        <is>
          <t>48</t>
        </is>
      </c>
      <c r="I1163" s="135" t="inlineStr">
        <is>
          <t>33.5</t>
        </is>
      </c>
      <c r="J1163" s="135" t="inlineStr">
        <is>
          <t>1.5</t>
        </is>
      </c>
      <c r="K1163" s="135" t="inlineStr">
        <is>
          <t>Bộ</t>
        </is>
      </c>
      <c r="L1163" s="135" t="n"/>
      <c r="M1163" s="135" t="n"/>
      <c r="N1163" s="136" t="n"/>
      <c r="O1163" s="136" t="n"/>
      <c r="P1163" s="136" t="n"/>
      <c r="Q1163" s="136" t="n"/>
      <c r="R1163" s="136" t="n"/>
      <c r="S1163" s="135" t="inlineStr">
        <is>
          <t>🟢 CÓ</t>
        </is>
      </c>
    </row>
    <row r="1164">
      <c r="A1164" s="134" t="inlineStr">
        <is>
          <t>YANMAR</t>
        </is>
      </c>
      <c r="B1164" s="32" t="inlineStr">
        <is>
          <t>F7/D7</t>
        </is>
      </c>
      <c r="D1164" s="32" t="inlineStr">
        <is>
          <t>R</t>
        </is>
      </c>
      <c r="E1164" s="135" t="inlineStr">
        <is>
          <t>Miểng dên</t>
        </is>
      </c>
      <c r="F1164" s="135" t="inlineStr">
        <is>
          <t>121701-23300</t>
        </is>
      </c>
      <c r="G1164" s="135" t="n"/>
      <c r="H1164" s="135" t="inlineStr">
        <is>
          <t>51</t>
        </is>
      </c>
      <c r="I1164" s="135" t="inlineStr">
        <is>
          <t>37</t>
        </is>
      </c>
      <c r="J1164" s="135" t="inlineStr">
        <is>
          <t>1.5</t>
        </is>
      </c>
      <c r="K1164" s="135" t="inlineStr">
        <is>
          <t>Bộ</t>
        </is>
      </c>
      <c r="L1164" s="135" t="n"/>
      <c r="M1164" s="135" t="n"/>
      <c r="N1164" s="136" t="n"/>
      <c r="O1164" s="136" t="n"/>
      <c r="P1164" s="136" t="n"/>
      <c r="Q1164" s="136" t="n"/>
      <c r="R1164" s="136" t="n"/>
      <c r="S1164" s="135" t="inlineStr">
        <is>
          <t>🟢 CÓ</t>
        </is>
      </c>
    </row>
    <row r="1165">
      <c r="A1165" s="134" t="inlineStr">
        <is>
          <t>YANMAR</t>
        </is>
      </c>
      <c r="B1165" s="32" t="inlineStr">
        <is>
          <t>F8/D8</t>
        </is>
      </c>
      <c r="D1165" s="32" t="inlineStr">
        <is>
          <t>R</t>
        </is>
      </c>
      <c r="E1165" s="135" t="inlineStr">
        <is>
          <t>Miểng dên</t>
        </is>
      </c>
      <c r="F1165" s="135" t="inlineStr">
        <is>
          <t>102400-23341</t>
        </is>
      </c>
      <c r="G1165" s="135" t="n"/>
      <c r="H1165" s="135" t="inlineStr">
        <is>
          <t>55</t>
        </is>
      </c>
      <c r="I1165" s="135" t="inlineStr">
        <is>
          <t>41.5</t>
        </is>
      </c>
      <c r="J1165" s="135" t="inlineStr">
        <is>
          <t>1.5</t>
        </is>
      </c>
      <c r="K1165" s="135" t="inlineStr">
        <is>
          <t>Bộ</t>
        </is>
      </c>
      <c r="L1165" s="135" t="n"/>
      <c r="M1165" s="135" t="n"/>
      <c r="N1165" s="136" t="n"/>
      <c r="O1165" s="136" t="n"/>
      <c r="P1165" s="136" t="n"/>
      <c r="Q1165" s="136" t="n"/>
      <c r="R1165" s="136" t="n"/>
      <c r="S1165" s="135" t="inlineStr">
        <is>
          <t>🟢 CÓ</t>
        </is>
      </c>
    </row>
    <row r="1166">
      <c r="A1166" s="134" t="inlineStr">
        <is>
          <t>YANMAR</t>
        </is>
      </c>
      <c r="B1166" s="32" t="inlineStr">
        <is>
          <t>F9</t>
        </is>
      </c>
      <c r="D1166" s="32" t="inlineStr">
        <is>
          <t>R</t>
        </is>
      </c>
      <c r="E1166" s="135" t="inlineStr">
        <is>
          <t>Miểng dên</t>
        </is>
      </c>
      <c r="F1166" s="135" t="inlineStr">
        <is>
          <t>130500-23341</t>
        </is>
      </c>
      <c r="G1166" s="135" t="n"/>
      <c r="H1166" s="135" t="inlineStr">
        <is>
          <t>57</t>
        </is>
      </c>
      <c r="I1166" s="135" t="inlineStr">
        <is>
          <t>41.5</t>
        </is>
      </c>
      <c r="J1166" s="135" t="inlineStr">
        <is>
          <t>1.5</t>
        </is>
      </c>
      <c r="K1166" s="135" t="inlineStr">
        <is>
          <t>Bộ</t>
        </is>
      </c>
      <c r="L1166" s="135" t="n"/>
      <c r="M1166" s="135" t="n"/>
      <c r="N1166" s="136" t="n"/>
      <c r="O1166" s="136" t="n"/>
      <c r="P1166" s="136" t="n"/>
      <c r="Q1166" s="136" t="n"/>
      <c r="R1166" s="136" t="n"/>
      <c r="S1166" s="135" t="inlineStr">
        <is>
          <t>🟢 CÓ</t>
        </is>
      </c>
    </row>
    <row r="1167">
      <c r="A1167" s="134" t="inlineStr">
        <is>
          <t>YANMAR</t>
        </is>
      </c>
      <c r="B1167" s="32" t="inlineStr">
        <is>
          <t>SA70/TA70/A6/A7</t>
        </is>
      </c>
      <c r="D1167" s="32" t="inlineStr">
        <is>
          <t>R</t>
        </is>
      </c>
      <c r="E1167" s="135" t="inlineStr">
        <is>
          <t>Miểng dên</t>
        </is>
      </c>
      <c r="F1167" s="135" t="inlineStr">
        <is>
          <t>104200-23340</t>
        </is>
      </c>
      <c r="G1167" s="135" t="n"/>
      <c r="H1167" s="135" t="inlineStr">
        <is>
          <t>45</t>
        </is>
      </c>
      <c r="I1167" s="135" t="inlineStr">
        <is>
          <t>20</t>
        </is>
      </c>
      <c r="J1167" s="135" t="inlineStr">
        <is>
          <t>1.5</t>
        </is>
      </c>
      <c r="K1167" s="135" t="inlineStr">
        <is>
          <t>Bộ</t>
        </is>
      </c>
      <c r="L1167" s="135" t="n"/>
      <c r="M1167" s="135" t="n"/>
      <c r="N1167" s="136" t="n"/>
      <c r="O1167" s="136" t="n"/>
      <c r="P1167" s="136" t="n"/>
      <c r="Q1167" s="136" t="n"/>
      <c r="R1167" s="136" t="n"/>
      <c r="S1167" s="135" t="inlineStr">
        <is>
          <t>🟢 CÓ</t>
        </is>
      </c>
    </row>
    <row r="1168">
      <c r="A1168" s="134" t="inlineStr">
        <is>
          <t>YANMAR</t>
        </is>
      </c>
      <c r="B1168" s="32" t="inlineStr">
        <is>
          <t>SA80/TA80/A8/A10</t>
        </is>
      </c>
      <c r="D1168" s="32" t="inlineStr">
        <is>
          <t>R</t>
        </is>
      </c>
      <c r="E1168" s="135" t="inlineStr">
        <is>
          <t>Miểng dên</t>
        </is>
      </c>
      <c r="F1168" s="135" t="inlineStr">
        <is>
          <t>105430-23300</t>
        </is>
      </c>
      <c r="G1168" s="135" t="n"/>
      <c r="H1168" s="135" t="inlineStr">
        <is>
          <t>53.02</t>
        </is>
      </c>
      <c r="I1168" s="135" t="inlineStr">
        <is>
          <t>20.1</t>
        </is>
      </c>
      <c r="J1168" s="135" t="inlineStr">
        <is>
          <t>1.5</t>
        </is>
      </c>
      <c r="K1168" s="135" t="inlineStr">
        <is>
          <t>Bộ</t>
        </is>
      </c>
      <c r="L1168" s="135" t="n"/>
      <c r="M1168" s="135" t="n"/>
      <c r="N1168" s="136" t="n"/>
      <c r="O1168" s="136" t="n"/>
      <c r="P1168" s="136" t="n"/>
      <c r="Q1168" s="136" t="n"/>
      <c r="R1168" s="136" t="n"/>
      <c r="S1168" s="135" t="inlineStr">
        <is>
          <t>🟢 CÓ</t>
        </is>
      </c>
    </row>
    <row r="1169">
      <c r="A1169" s="134" t="inlineStr">
        <is>
          <t>YANMAR</t>
        </is>
      </c>
      <c r="B1169" s="32" t="inlineStr">
        <is>
          <t>TF105/TF115/TF120</t>
        </is>
      </c>
      <c r="D1169" s="32" t="inlineStr">
        <is>
          <t>R</t>
        </is>
      </c>
      <c r="E1169" s="135" t="inlineStr">
        <is>
          <t>Miểng dên</t>
        </is>
      </c>
      <c r="F1169" s="135" t="inlineStr">
        <is>
          <t>705500-23599</t>
        </is>
      </c>
      <c r="G1169" s="135" t="n"/>
      <c r="H1169" s="135" t="inlineStr">
        <is>
          <t>51.03</t>
        </is>
      </c>
      <c r="I1169" s="135" t="inlineStr">
        <is>
          <t>26</t>
        </is>
      </c>
      <c r="J1169" s="135" t="inlineStr">
        <is>
          <t>1.5</t>
        </is>
      </c>
      <c r="K1169" s="135" t="inlineStr">
        <is>
          <t>Bộ</t>
        </is>
      </c>
      <c r="L1169" s="135" t="n"/>
      <c r="M1169" s="135" t="n"/>
      <c r="N1169" s="136" t="n"/>
      <c r="O1169" s="136" t="n"/>
      <c r="P1169" s="136" t="n"/>
      <c r="Q1169" s="136" t="n"/>
      <c r="R1169" s="136" t="n"/>
      <c r="S1169" s="135" t="inlineStr">
        <is>
          <t>🟢 CÓ</t>
        </is>
      </c>
    </row>
    <row r="1170">
      <c r="A1170" s="134" t="inlineStr">
        <is>
          <t>YANMAR</t>
        </is>
      </c>
      <c r="B1170" s="32" t="inlineStr">
        <is>
          <t>TF140/TF160</t>
        </is>
      </c>
      <c r="D1170" s="32" t="inlineStr">
        <is>
          <t>R</t>
        </is>
      </c>
      <c r="E1170" s="135" t="inlineStr">
        <is>
          <t>Miểng dên</t>
        </is>
      </c>
      <c r="F1170" s="135" t="inlineStr">
        <is>
          <t>705700-23600</t>
        </is>
      </c>
      <c r="G1170" s="135" t="n"/>
      <c r="H1170" s="135" t="inlineStr">
        <is>
          <t>57</t>
        </is>
      </c>
      <c r="I1170" s="135" t="inlineStr">
        <is>
          <t>33</t>
        </is>
      </c>
      <c r="J1170" s="135" t="inlineStr">
        <is>
          <t>1.5</t>
        </is>
      </c>
      <c r="K1170" s="135" t="inlineStr">
        <is>
          <t>Bộ</t>
        </is>
      </c>
      <c r="L1170" s="135" t="n"/>
      <c r="M1170" s="135" t="n"/>
      <c r="N1170" s="136" t="n"/>
      <c r="O1170" s="136" t="n"/>
      <c r="P1170" s="136" t="n"/>
      <c r="Q1170" s="136" t="n"/>
      <c r="R1170" s="136" t="n"/>
      <c r="S1170" s="135" t="inlineStr">
        <is>
          <t>🟢 CÓ</t>
        </is>
      </c>
    </row>
    <row r="1171">
      <c r="A1171" s="134" t="inlineStr">
        <is>
          <t>YANMAR</t>
        </is>
      </c>
      <c r="B1171" s="32" t="inlineStr">
        <is>
          <t>TF270</t>
        </is>
      </c>
      <c r="D1171" s="32" t="inlineStr">
        <is>
          <t>R</t>
        </is>
      </c>
      <c r="E1171" s="135" t="inlineStr">
        <is>
          <t>Miểng dên</t>
        </is>
      </c>
      <c r="F1171" s="135" t="inlineStr">
        <is>
          <t>705900-23600</t>
        </is>
      </c>
      <c r="G1171" s="135" t="n"/>
      <c r="H1171" s="135" t="inlineStr">
        <is>
          <t>72</t>
        </is>
      </c>
      <c r="I1171" s="135" t="inlineStr">
        <is>
          <t>37</t>
        </is>
      </c>
      <c r="J1171" s="135" t="inlineStr">
        <is>
          <t>2</t>
        </is>
      </c>
      <c r="K1171" s="135" t="inlineStr">
        <is>
          <t>Bộ</t>
        </is>
      </c>
      <c r="L1171" s="135" t="n"/>
      <c r="M1171" s="135" t="n"/>
      <c r="N1171" s="136" t="n"/>
      <c r="O1171" s="136" t="n"/>
      <c r="P1171" s="136" t="n"/>
      <c r="Q1171" s="136" t="n"/>
      <c r="R1171" s="136" t="n"/>
      <c r="S1171" s="135" t="inlineStr">
        <is>
          <t>🟢 CÓ</t>
        </is>
      </c>
    </row>
    <row r="1172">
      <c r="A1172" s="134" t="inlineStr">
        <is>
          <t>YANMAR</t>
        </is>
      </c>
      <c r="B1172" s="32" t="inlineStr">
        <is>
          <t>TF45/TF50</t>
        </is>
      </c>
      <c r="D1172" s="32" t="inlineStr">
        <is>
          <t>R</t>
        </is>
      </c>
      <c r="E1172" s="135" t="inlineStr">
        <is>
          <t>Miểng dên</t>
        </is>
      </c>
      <c r="F1172" s="135" t="inlineStr">
        <is>
          <t>705090-23600</t>
        </is>
      </c>
      <c r="G1172" s="135" t="n"/>
      <c r="H1172" s="135" t="inlineStr">
        <is>
          <t>39</t>
        </is>
      </c>
      <c r="I1172" s="135" t="inlineStr">
        <is>
          <t>19</t>
        </is>
      </c>
      <c r="J1172" s="135" t="inlineStr">
        <is>
          <t>1.5</t>
        </is>
      </c>
      <c r="K1172" s="135" t="inlineStr">
        <is>
          <t>Bộ</t>
        </is>
      </c>
      <c r="L1172" s="135" t="n"/>
      <c r="M1172" s="135" t="n"/>
      <c r="N1172" s="136" t="n"/>
      <c r="O1172" s="136" t="n"/>
      <c r="P1172" s="136" t="n"/>
      <c r="Q1172" s="136" t="n"/>
      <c r="R1172" s="136" t="n"/>
      <c r="S1172" s="135" t="inlineStr">
        <is>
          <t>🟢 CÓ</t>
        </is>
      </c>
    </row>
    <row r="1173">
      <c r="A1173" s="134" t="inlineStr">
        <is>
          <t>YANMAR</t>
        </is>
      </c>
      <c r="B1173" s="32" t="inlineStr">
        <is>
          <t>TF55/TF60/TF70</t>
        </is>
      </c>
      <c r="D1173" s="32" t="inlineStr">
        <is>
          <t>R</t>
        </is>
      </c>
      <c r="E1173" s="135" t="inlineStr">
        <is>
          <t>Miểng dên</t>
        </is>
      </c>
      <c r="F1173" s="135" t="inlineStr">
        <is>
          <t>705100-23600</t>
        </is>
      </c>
      <c r="G1173" s="135" t="n"/>
      <c r="H1173" s="135" t="inlineStr">
        <is>
          <t>46</t>
        </is>
      </c>
      <c r="I1173" s="135" t="inlineStr">
        <is>
          <t>20</t>
        </is>
      </c>
      <c r="J1173" s="135" t="inlineStr">
        <is>
          <t>1.5</t>
        </is>
      </c>
      <c r="K1173" s="135" t="inlineStr">
        <is>
          <t>Bộ</t>
        </is>
      </c>
      <c r="L1173" s="135" t="n"/>
      <c r="M1173" s="135" t="n"/>
      <c r="N1173" s="136" t="n"/>
      <c r="O1173" s="136" t="n"/>
      <c r="P1173" s="136" t="n"/>
      <c r="Q1173" s="136" t="n"/>
      <c r="R1173" s="136" t="n"/>
      <c r="S1173" s="135" t="inlineStr">
        <is>
          <t>🟢 CÓ</t>
        </is>
      </c>
    </row>
    <row r="1174">
      <c r="A1174" s="134" t="inlineStr">
        <is>
          <t>YANMAR</t>
        </is>
      </c>
      <c r="B1174" s="32" t="inlineStr">
        <is>
          <t>TF75/TF85</t>
        </is>
      </c>
      <c r="D1174" s="32" t="inlineStr">
        <is>
          <t>R</t>
        </is>
      </c>
      <c r="E1174" s="135" t="inlineStr">
        <is>
          <t>Miểng dên</t>
        </is>
      </c>
      <c r="F1174" s="135" t="inlineStr">
        <is>
          <t>705300-23600</t>
        </is>
      </c>
      <c r="G1174" s="135" t="n"/>
      <c r="H1174" s="135" t="inlineStr">
        <is>
          <t>48.02</t>
        </is>
      </c>
      <c r="I1174" s="135" t="inlineStr">
        <is>
          <t>24.1</t>
        </is>
      </c>
      <c r="J1174" s="135" t="inlineStr">
        <is>
          <t>1.5</t>
        </is>
      </c>
      <c r="K1174" s="135" t="inlineStr">
        <is>
          <t>Bộ</t>
        </is>
      </c>
      <c r="L1174" s="135" t="n"/>
      <c r="M1174" s="135" t="n"/>
      <c r="N1174" s="136" t="n"/>
      <c r="O1174" s="136" t="n"/>
      <c r="P1174" s="136" t="n"/>
      <c r="Q1174" s="136" t="n"/>
      <c r="R1174" s="136" t="n"/>
      <c r="S1174" s="135" t="inlineStr">
        <is>
          <t>🟢 CÓ</t>
        </is>
      </c>
    </row>
    <row r="1175">
      <c r="A1175" s="134" t="inlineStr">
        <is>
          <t>YANMAR</t>
        </is>
      </c>
      <c r="B1175" s="32" t="inlineStr">
        <is>
          <t>TS105</t>
        </is>
      </c>
      <c r="D1175" s="32" t="inlineStr">
        <is>
          <t>R</t>
        </is>
      </c>
      <c r="E1175" s="135" t="inlineStr">
        <is>
          <t>Miểng dên</t>
        </is>
      </c>
      <c r="F1175" s="135" t="inlineStr">
        <is>
          <t>103338-23300</t>
        </is>
      </c>
      <c r="G1175" s="135" t="n"/>
      <c r="H1175" s="135" t="inlineStr">
        <is>
          <t>49.016</t>
        </is>
      </c>
      <c r="I1175" s="135" t="inlineStr">
        <is>
          <t>28.1</t>
        </is>
      </c>
      <c r="J1175" s="135" t="inlineStr">
        <is>
          <t>1.5</t>
        </is>
      </c>
      <c r="K1175" s="135" t="inlineStr">
        <is>
          <t>Bộ</t>
        </is>
      </c>
      <c r="L1175" s="135" t="n"/>
      <c r="M1175" s="135" t="n"/>
      <c r="N1175" s="136" t="n"/>
      <c r="O1175" s="136" t="n"/>
      <c r="P1175" s="136" t="n"/>
      <c r="Q1175" s="136" t="n"/>
      <c r="R1175" s="136" t="n"/>
      <c r="S1175" s="135" t="inlineStr">
        <is>
          <t>🟢 CÓ</t>
        </is>
      </c>
    </row>
    <row r="1176">
      <c r="A1176" s="134" t="inlineStr">
        <is>
          <t>YANMAR</t>
        </is>
      </c>
      <c r="B1176" s="32" t="inlineStr">
        <is>
          <t>TS130</t>
        </is>
      </c>
      <c r="D1176" s="32" t="inlineStr">
        <is>
          <t>R</t>
        </is>
      </c>
      <c r="E1176" s="135" t="inlineStr">
        <is>
          <t>Miểng dên</t>
        </is>
      </c>
      <c r="F1176" s="135" t="inlineStr">
        <is>
          <t>103748-23340</t>
        </is>
      </c>
      <c r="G1176" s="135" t="n"/>
      <c r="H1176" s="135" t="inlineStr">
        <is>
          <t>53.02</t>
        </is>
      </c>
      <c r="I1176" s="135" t="inlineStr">
        <is>
          <t>30.1</t>
        </is>
      </c>
      <c r="J1176" s="135" t="inlineStr">
        <is>
          <t>1.5</t>
        </is>
      </c>
      <c r="K1176" s="135" t="inlineStr">
        <is>
          <t>Bộ</t>
        </is>
      </c>
      <c r="L1176" s="135" t="n"/>
      <c r="M1176" s="135" t="n"/>
      <c r="N1176" s="136" t="n"/>
      <c r="O1176" s="136" t="n"/>
      <c r="P1176" s="136" t="n"/>
      <c r="Q1176" s="136" t="n"/>
      <c r="R1176" s="136" t="n"/>
      <c r="S1176" s="135" t="inlineStr">
        <is>
          <t>🟢 CÓ</t>
        </is>
      </c>
    </row>
    <row r="1177">
      <c r="A1177" s="134" t="inlineStr">
        <is>
          <t>YANMAR</t>
        </is>
      </c>
      <c r="B1177" s="32" t="inlineStr">
        <is>
          <t>TS155/TS180/NS13/NS18/NS130/NS180</t>
        </is>
      </c>
      <c r="D1177" s="32" t="inlineStr">
        <is>
          <t>R</t>
        </is>
      </c>
      <c r="E1177" s="135" t="inlineStr">
        <is>
          <t>Miểng dên</t>
        </is>
      </c>
      <c r="F1177" s="135" t="inlineStr">
        <is>
          <t>104705-23340</t>
        </is>
      </c>
      <c r="G1177" s="135" t="n"/>
      <c r="H1177" s="135" t="inlineStr">
        <is>
          <t>57.02</t>
        </is>
      </c>
      <c r="I1177" s="135" t="inlineStr">
        <is>
          <t>31.1</t>
        </is>
      </c>
      <c r="J1177" s="135" t="inlineStr">
        <is>
          <t>1.5</t>
        </is>
      </c>
      <c r="K1177" s="135" t="inlineStr">
        <is>
          <t>Bộ</t>
        </is>
      </c>
      <c r="L1177" s="135" t="n"/>
      <c r="M1177" s="135" t="n"/>
      <c r="N1177" s="136" t="n"/>
      <c r="O1177" s="136" t="n"/>
      <c r="P1177" s="136" t="n"/>
      <c r="Q1177" s="136" t="n"/>
      <c r="R1177" s="136" t="n"/>
      <c r="S1177" s="135" t="inlineStr">
        <is>
          <t>🟢 CÓ</t>
        </is>
      </c>
    </row>
    <row r="1178">
      <c r="A1178" s="134" t="inlineStr">
        <is>
          <t>YANMAR</t>
        </is>
      </c>
      <c r="B1178" s="32" t="inlineStr">
        <is>
          <t>TS220</t>
        </is>
      </c>
      <c r="D1178" s="32" t="inlineStr">
        <is>
          <t>R</t>
        </is>
      </c>
      <c r="E1178" s="135" t="inlineStr">
        <is>
          <t>Miểng dên</t>
        </is>
      </c>
      <c r="F1178" s="135" t="inlineStr">
        <is>
          <t>106990-23340</t>
        </is>
      </c>
      <c r="G1178" s="135" t="n"/>
      <c r="H1178" s="135" t="inlineStr">
        <is>
          <t>63</t>
        </is>
      </c>
      <c r="I1178" s="135" t="inlineStr">
        <is>
          <t>32</t>
        </is>
      </c>
      <c r="J1178" s="135" t="inlineStr">
        <is>
          <t>1.5</t>
        </is>
      </c>
      <c r="K1178" s="135" t="inlineStr">
        <is>
          <t>Bộ</t>
        </is>
      </c>
      <c r="L1178" s="135" t="n"/>
      <c r="M1178" s="135" t="n"/>
      <c r="N1178" s="136" t="n"/>
      <c r="O1178" s="136" t="n"/>
      <c r="P1178" s="136" t="n"/>
      <c r="Q1178" s="136" t="n"/>
      <c r="R1178" s="136" t="n"/>
      <c r="S1178" s="135" t="inlineStr">
        <is>
          <t>🟢 CÓ</t>
        </is>
      </c>
    </row>
    <row r="1179">
      <c r="A1179" s="134" t="inlineStr">
        <is>
          <t>YANMAR</t>
        </is>
      </c>
      <c r="B1179" s="32" t="inlineStr">
        <is>
          <t>TS230</t>
        </is>
      </c>
      <c r="D1179" s="32" t="inlineStr">
        <is>
          <t>R</t>
        </is>
      </c>
      <c r="E1179" s="135" t="inlineStr">
        <is>
          <t>Miểng dên</t>
        </is>
      </c>
      <c r="F1179" s="135" t="inlineStr">
        <is>
          <t>105990-23300</t>
        </is>
      </c>
      <c r="G1179" s="135" t="n"/>
      <c r="H1179" s="135" t="inlineStr">
        <is>
          <t>65</t>
        </is>
      </c>
      <c r="I1179" s="135" t="inlineStr">
        <is>
          <t>34</t>
        </is>
      </c>
      <c r="J1179" s="135" t="inlineStr">
        <is>
          <t>1.5</t>
        </is>
      </c>
      <c r="K1179" s="135" t="inlineStr">
        <is>
          <t>Bộ</t>
        </is>
      </c>
      <c r="L1179" s="135" t="n"/>
      <c r="M1179" s="135" t="n"/>
      <c r="N1179" s="136" t="n"/>
      <c r="O1179" s="136" t="n"/>
      <c r="P1179" s="136" t="n"/>
      <c r="Q1179" s="136" t="n"/>
      <c r="R1179" s="136" t="n"/>
      <c r="S1179" s="135" t="inlineStr">
        <is>
          <t>🟢 CÓ</t>
        </is>
      </c>
    </row>
    <row r="1180">
      <c r="A1180" s="134" t="inlineStr">
        <is>
          <t>YANMAR</t>
        </is>
      </c>
      <c r="B1180" s="32" t="inlineStr">
        <is>
          <t>TS50</t>
        </is>
      </c>
      <c r="D1180" s="32" t="inlineStr">
        <is>
          <t>R</t>
        </is>
      </c>
      <c r="E1180" s="135" t="inlineStr">
        <is>
          <t>Miểng dên</t>
        </is>
      </c>
      <c r="F1180" s="135" t="inlineStr">
        <is>
          <t>104100-23340</t>
        </is>
      </c>
      <c r="G1180" s="135" t="n"/>
      <c r="H1180" s="135" t="inlineStr">
        <is>
          <t>43</t>
        </is>
      </c>
      <c r="I1180" s="135" t="inlineStr">
        <is>
          <t>19</t>
        </is>
      </c>
      <c r="J1180" s="135" t="inlineStr">
        <is>
          <t>1.5</t>
        </is>
      </c>
      <c r="K1180" s="135" t="inlineStr">
        <is>
          <t>Bộ</t>
        </is>
      </c>
      <c r="L1180" s="135" t="n"/>
      <c r="M1180" s="135" t="n"/>
      <c r="N1180" s="136" t="n"/>
      <c r="O1180" s="136" t="n"/>
      <c r="P1180" s="136" t="n"/>
      <c r="Q1180" s="136" t="n"/>
      <c r="R1180" s="136" t="n"/>
      <c r="S1180" s="135" t="n"/>
    </row>
    <row r="1181">
      <c r="A1181" s="134" t="inlineStr">
        <is>
          <t>YANMAR</t>
        </is>
      </c>
      <c r="B1181" s="32" t="inlineStr">
        <is>
          <t>TS60</t>
        </is>
      </c>
      <c r="D1181" s="32" t="inlineStr">
        <is>
          <t>R</t>
        </is>
      </c>
      <c r="E1181" s="135" t="inlineStr">
        <is>
          <t>Miểng dên</t>
        </is>
      </c>
      <c r="F1181" s="135" t="inlineStr">
        <is>
          <t>104200-23340</t>
        </is>
      </c>
      <c r="G1181" s="135" t="n"/>
      <c r="H1181" s="135" t="inlineStr">
        <is>
          <t>45.02</t>
        </is>
      </c>
      <c r="I1181" s="135" t="inlineStr">
        <is>
          <t>21.1</t>
        </is>
      </c>
      <c r="J1181" s="135" t="inlineStr">
        <is>
          <t>1.5</t>
        </is>
      </c>
      <c r="K1181" s="135" t="inlineStr">
        <is>
          <t>Bộ</t>
        </is>
      </c>
      <c r="L1181" s="135" t="n"/>
      <c r="M1181" s="135" t="n"/>
      <c r="N1181" s="136" t="n"/>
      <c r="O1181" s="136" t="n"/>
      <c r="P1181" s="136" t="n"/>
      <c r="Q1181" s="136" t="n"/>
      <c r="R1181" s="136" t="n"/>
      <c r="S1181" s="135" t="inlineStr">
        <is>
          <t>🟢 CÓ</t>
        </is>
      </c>
    </row>
    <row r="1182">
      <c r="A1182" s="134" t="inlineStr">
        <is>
          <t>YANMAR</t>
        </is>
      </c>
      <c r="B1182" s="32" t="inlineStr">
        <is>
          <t>TS70/TS80</t>
        </is>
      </c>
      <c r="D1182" s="32" t="inlineStr">
        <is>
          <t>R</t>
        </is>
      </c>
      <c r="E1182" s="135" t="inlineStr">
        <is>
          <t>Miểng dên</t>
        </is>
      </c>
      <c r="F1182" s="135" t="inlineStr">
        <is>
          <t>103288-23300</t>
        </is>
      </c>
      <c r="G1182" s="135" t="n"/>
      <c r="H1182" s="135" t="inlineStr">
        <is>
          <t>47.016</t>
        </is>
      </c>
      <c r="I1182" s="135" t="inlineStr">
        <is>
          <t>26.1</t>
        </is>
      </c>
      <c r="J1182" s="135" t="inlineStr">
        <is>
          <t>1.5</t>
        </is>
      </c>
      <c r="K1182" s="135" t="inlineStr">
        <is>
          <t>Bộ</t>
        </is>
      </c>
      <c r="L1182" s="135" t="n"/>
      <c r="M1182" s="135" t="n"/>
      <c r="N1182" s="136" t="n"/>
      <c r="O1182" s="136" t="n"/>
      <c r="P1182" s="136" t="n"/>
      <c r="Q1182" s="136" t="n"/>
      <c r="R1182" s="136" t="n"/>
      <c r="S1182" s="135" t="inlineStr">
        <is>
          <t>🟢 CÓ</t>
        </is>
      </c>
    </row>
    <row r="1183">
      <c r="A1183" s="134" t="inlineStr">
        <is>
          <t>YANMAR</t>
        </is>
      </c>
      <c r="B1183" s="32" t="inlineStr">
        <is>
          <t>TS900</t>
        </is>
      </c>
      <c r="D1183" s="32" t="inlineStr">
        <is>
          <t>R</t>
        </is>
      </c>
      <c r="E1183" s="135" t="inlineStr">
        <is>
          <t>Miểng dên</t>
        </is>
      </c>
      <c r="F1183" s="135" t="n"/>
      <c r="G1183" s="135" t="n"/>
      <c r="H1183" s="135" t="n"/>
      <c r="I1183" s="135" t="n"/>
      <c r="J1183" s="135" t="n"/>
      <c r="K1183" s="135" t="inlineStr">
        <is>
          <t>Bộ</t>
        </is>
      </c>
      <c r="L1183" s="135" t="n"/>
      <c r="M1183" s="135" t="n"/>
      <c r="N1183" s="136" t="n"/>
      <c r="O1183" s="136" t="n"/>
      <c r="P1183" s="136" t="n"/>
      <c r="Q1183" s="136" t="n"/>
      <c r="R1183" s="136" t="n"/>
      <c r="S1183" s="135" t="inlineStr">
        <is>
          <t>🟢 CÓ</t>
        </is>
      </c>
    </row>
    <row r="1184">
      <c r="A1184" s="134" t="inlineStr">
        <is>
          <t>🚢 ─── Máy Thủy (68) ───</t>
        </is>
      </c>
      <c r="B1184" s="32" t="n"/>
      <c r="D1184" s="32" t="n"/>
      <c r="E1184" s="135" t="n"/>
      <c r="F1184" s="135" t="n"/>
      <c r="G1184" s="135" t="n"/>
      <c r="H1184" s="135" t="n"/>
      <c r="I1184" s="135" t="n"/>
      <c r="J1184" s="135" t="n"/>
      <c r="K1184" s="135" t="n"/>
      <c r="L1184" s="135" t="n"/>
      <c r="M1184" s="135" t="n"/>
      <c r="N1184" s="136" t="n"/>
      <c r="O1184" s="136" t="n"/>
      <c r="P1184" s="136" t="n"/>
      <c r="Q1184" s="136" t="n"/>
      <c r="R1184" s="136" t="n"/>
      <c r="S1184" s="135" t="n"/>
    </row>
    <row r="1185">
      <c r="A1185" s="134" t="inlineStr">
        <is>
          <t>YANMAR</t>
        </is>
      </c>
      <c r="B1185" s="32" t="inlineStr">
        <is>
          <t>12AYM-EST, 12AY-ET, 12AYM-WET, 12AYM-WGT, 12AY</t>
        </is>
      </c>
      <c r="C1185" t="inlineStr">
        <is>
          <t>155</t>
        </is>
      </c>
      <c r="D1185" s="32" t="inlineStr">
        <is>
          <t>M</t>
        </is>
      </c>
      <c r="E1185" s="135" t="inlineStr">
        <is>
          <t>Main Bearing</t>
        </is>
      </c>
      <c r="F1185" s="135" t="inlineStr">
        <is>
          <t>748960-95020, 748960-95030</t>
        </is>
      </c>
      <c r="G1185" s="135" t="n"/>
      <c r="H1185" s="135" t="n"/>
      <c r="I1185" s="135" t="n"/>
      <c r="J1185" s="135" t="n"/>
      <c r="K1185" s="135" t="n"/>
      <c r="L1185" s="135" t="n"/>
      <c r="M1185" s="135" t="n"/>
      <c r="N1185" s="136" t="n"/>
      <c r="O1185" s="136" t="inlineStr">
        <is>
          <t>🆕 MT</t>
        </is>
      </c>
      <c r="P1185" s="136" t="n"/>
      <c r="Q1185" s="136" t="n"/>
      <c r="R1185" s="136" t="n"/>
      <c r="S1185" s="135" t="n"/>
    </row>
    <row r="1186">
      <c r="A1186" s="134" t="inlineStr">
        <is>
          <t>YANMAR</t>
        </is>
      </c>
      <c r="B1186" s="32" t="inlineStr">
        <is>
          <t>12AYM-EST, 12AY-ET, 12AYM-WET, 12AYM-WGT, 12AY</t>
        </is>
      </c>
      <c r="C1186" t="inlineStr">
        <is>
          <t>155</t>
        </is>
      </c>
      <c r="D1186" s="32" t="inlineStr">
        <is>
          <t>R</t>
        </is>
      </c>
      <c r="E1186" s="135" t="inlineStr">
        <is>
          <t>Rod Bearing</t>
        </is>
      </c>
      <c r="F1186" s="135" t="inlineStr">
        <is>
          <t>748960-95070</t>
        </is>
      </c>
      <c r="G1186" s="135" t="n"/>
      <c r="H1186" s="135" t="n"/>
      <c r="I1186" s="135" t="n"/>
      <c r="J1186" s="135" t="n"/>
      <c r="K1186" s="135" t="n"/>
      <c r="L1186" s="135" t="n"/>
      <c r="M1186" s="135" t="n"/>
      <c r="N1186" s="136" t="n"/>
      <c r="O1186" s="136" t="inlineStr">
        <is>
          <t>🆕 MT</t>
        </is>
      </c>
      <c r="P1186" s="136" t="n"/>
      <c r="Q1186" s="136" t="n"/>
      <c r="R1186" s="136" t="n"/>
      <c r="S1186" s="135" t="n"/>
    </row>
    <row r="1187">
      <c r="A1187" s="134" t="inlineStr">
        <is>
          <t>YANMAR</t>
        </is>
      </c>
      <c r="B1187" s="32" t="inlineStr">
        <is>
          <t>12AYM-EST, 12AY-ET, 12AYM-WET, 12AYM-WGT, 12AY</t>
        </is>
      </c>
      <c r="C1187" t="inlineStr">
        <is>
          <t>155</t>
        </is>
      </c>
      <c r="D1187" s="32" t="inlineStr">
        <is>
          <t>T</t>
        </is>
      </c>
      <c r="E1187" s="135" t="inlineStr">
        <is>
          <t>Thrust Washer</t>
        </is>
      </c>
      <c r="F1187" s="135" t="inlineStr">
        <is>
          <t>748960-95040</t>
        </is>
      </c>
      <c r="G1187" s="135" t="n"/>
      <c r="H1187" s="135" t="n"/>
      <c r="I1187" s="135" t="n"/>
      <c r="J1187" s="135" t="n"/>
      <c r="K1187" s="135" t="n"/>
      <c r="L1187" s="135" t="n"/>
      <c r="M1187" s="135" t="n"/>
      <c r="N1187" s="136" t="n"/>
      <c r="O1187" s="136" t="inlineStr">
        <is>
          <t>🆕 MT</t>
        </is>
      </c>
      <c r="P1187" s="136" t="n"/>
      <c r="Q1187" s="136" t="n"/>
      <c r="R1187" s="136" t="n"/>
      <c r="S1187" s="135" t="n"/>
    </row>
    <row r="1188">
      <c r="A1188" s="134" t="inlineStr">
        <is>
          <t>YANMAR</t>
        </is>
      </c>
      <c r="B1188" s="32" t="inlineStr">
        <is>
          <t>3LM</t>
        </is>
      </c>
      <c r="C1188" t="inlineStr">
        <is>
          <t>91.5</t>
        </is>
      </c>
      <c r="D1188" s="32" t="inlineStr">
        <is>
          <t>M</t>
        </is>
      </c>
      <c r="E1188" s="135" t="inlineStr">
        <is>
          <t>Main Bearing</t>
        </is>
      </c>
      <c r="F1188" s="135" t="inlineStr">
        <is>
          <t>124610-02150</t>
        </is>
      </c>
      <c r="G1188" s="135" t="n"/>
      <c r="H1188" s="135" t="n"/>
      <c r="I1188" s="135" t="n"/>
      <c r="J1188" s="135" t="n"/>
      <c r="K1188" s="135" t="n"/>
      <c r="L1188" s="135" t="n"/>
      <c r="M1188" s="135" t="n"/>
      <c r="N1188" s="136" t="n"/>
      <c r="O1188" s="136" t="inlineStr">
        <is>
          <t>🆕 MT</t>
        </is>
      </c>
      <c r="P1188" s="136" t="n"/>
      <c r="Q1188" s="136" t="n"/>
      <c r="R1188" s="136" t="n"/>
      <c r="S1188" s="135" t="n"/>
    </row>
    <row r="1189">
      <c r="A1189" s="134" t="inlineStr">
        <is>
          <t>YANMAR</t>
        </is>
      </c>
      <c r="B1189" s="32" t="inlineStr">
        <is>
          <t>3LM</t>
        </is>
      </c>
      <c r="C1189" t="inlineStr">
        <is>
          <t>91.5</t>
        </is>
      </c>
      <c r="D1189" s="32" t="inlineStr">
        <is>
          <t>R</t>
        </is>
      </c>
      <c r="E1189" s="135" t="inlineStr">
        <is>
          <t>Rod Bearing</t>
        </is>
      </c>
      <c r="F1189" s="135" t="inlineStr">
        <is>
          <t>720130-23600, 720130-23601</t>
        </is>
      </c>
      <c r="G1189" s="135" t="n"/>
      <c r="H1189" s="135" t="n"/>
      <c r="I1189" s="135" t="n"/>
      <c r="J1189" s="135" t="n"/>
      <c r="K1189" s="135" t="n"/>
      <c r="L1189" s="135" t="n"/>
      <c r="M1189" s="135" t="n"/>
      <c r="N1189" s="136" t="n"/>
      <c r="O1189" s="136" t="inlineStr">
        <is>
          <t>🆕 MT</t>
        </is>
      </c>
      <c r="P1189" s="136" t="n"/>
      <c r="Q1189" s="136" t="n"/>
      <c r="R1189" s="136" t="n"/>
      <c r="S1189" s="135" t="n"/>
    </row>
    <row r="1190">
      <c r="A1190" s="134" t="inlineStr">
        <is>
          <t>YANMAR</t>
        </is>
      </c>
      <c r="B1190" s="32" t="inlineStr">
        <is>
          <t>3S15B</t>
        </is>
      </c>
      <c r="C1190" t="inlineStr">
        <is>
          <t>91.5</t>
        </is>
      </c>
      <c r="D1190" s="32" t="inlineStr">
        <is>
          <t>R</t>
        </is>
      </c>
      <c r="E1190" s="135" t="inlineStr">
        <is>
          <t>Rod Bearing</t>
        </is>
      </c>
      <c r="F1190" s="135" t="inlineStr">
        <is>
          <t>720324-23601</t>
        </is>
      </c>
      <c r="G1190" s="135" t="n"/>
      <c r="H1190" s="135" t="n"/>
      <c r="I1190" s="135" t="n"/>
      <c r="J1190" s="135" t="n"/>
      <c r="K1190" s="135" t="n"/>
      <c r="L1190" s="135" t="n"/>
      <c r="M1190" s="135" t="n"/>
      <c r="N1190" s="136" t="n"/>
      <c r="O1190" s="136" t="inlineStr">
        <is>
          <t>🆕 MT</t>
        </is>
      </c>
      <c r="P1190" s="136" t="n"/>
      <c r="Q1190" s="136" t="n"/>
      <c r="R1190" s="136" t="n"/>
      <c r="S1190" s="135" t="n"/>
    </row>
    <row r="1191">
      <c r="A1191" s="134" t="inlineStr">
        <is>
          <t>YANMAR</t>
        </is>
      </c>
      <c r="B1191" s="32" t="inlineStr">
        <is>
          <t>3T95, 3PH</t>
        </is>
      </c>
      <c r="C1191" t="inlineStr">
        <is>
          <t>95</t>
        </is>
      </c>
      <c r="D1191" s="32" t="inlineStr">
        <is>
          <t>M</t>
        </is>
      </c>
      <c r="E1191" s="135" t="inlineStr">
        <is>
          <t>Main Bearing</t>
        </is>
      </c>
      <c r="F1191" s="135" t="inlineStr">
        <is>
          <t>121850-02160, 121850-02150</t>
        </is>
      </c>
      <c r="G1191" s="135" t="n"/>
      <c r="H1191" s="135" t="n"/>
      <c r="I1191" s="135" t="n"/>
      <c r="J1191" s="135" t="n"/>
      <c r="K1191" s="135" t="n"/>
      <c r="L1191" s="135" t="n"/>
      <c r="M1191" s="135" t="n"/>
      <c r="N1191" s="136" t="n"/>
      <c r="O1191" s="136" t="inlineStr">
        <is>
          <t>🆕 MT</t>
        </is>
      </c>
      <c r="P1191" s="136" t="n"/>
      <c r="Q1191" s="136" t="n"/>
      <c r="R1191" s="136" t="n"/>
      <c r="S1191" s="135" t="n"/>
    </row>
    <row r="1192">
      <c r="A1192" s="134" t="inlineStr">
        <is>
          <t>YANMAR</t>
        </is>
      </c>
      <c r="B1192" s="32" t="inlineStr">
        <is>
          <t>3T95, 3PH</t>
        </is>
      </c>
      <c r="C1192" t="inlineStr">
        <is>
          <t>95</t>
        </is>
      </c>
      <c r="D1192" s="32" t="inlineStr">
        <is>
          <t>R</t>
        </is>
      </c>
      <c r="E1192" s="135" t="inlineStr">
        <is>
          <t>Rod Bearing</t>
        </is>
      </c>
      <c r="F1192" s="135" t="inlineStr">
        <is>
          <t>721850-23600</t>
        </is>
      </c>
      <c r="G1192" s="135" t="n"/>
      <c r="H1192" s="135" t="n"/>
      <c r="I1192" s="135" t="n"/>
      <c r="J1192" s="135" t="n"/>
      <c r="K1192" s="135" t="n"/>
      <c r="L1192" s="135" t="n"/>
      <c r="M1192" s="135" t="n"/>
      <c r="N1192" s="136" t="n"/>
      <c r="O1192" s="136" t="inlineStr">
        <is>
          <t>🆕 MT</t>
        </is>
      </c>
      <c r="P1192" s="136" t="n"/>
      <c r="Q1192" s="136" t="n"/>
      <c r="R1192" s="136" t="n"/>
      <c r="S1192" s="135" t="n"/>
    </row>
    <row r="1193">
      <c r="A1193" s="134" t="inlineStr">
        <is>
          <t>YANMAR</t>
        </is>
      </c>
      <c r="B1193" s="32" t="inlineStr">
        <is>
          <t>4CH3</t>
        </is>
      </c>
      <c r="C1193" t="inlineStr">
        <is>
          <t>105</t>
        </is>
      </c>
      <c r="D1193" s="32" t="inlineStr">
        <is>
          <t>M</t>
        </is>
      </c>
      <c r="E1193" s="135" t="inlineStr">
        <is>
          <t>Main Bearing</t>
        </is>
      </c>
      <c r="F1193" s="135" t="inlineStr">
        <is>
          <t>127687-02931, 127687-02111, 127687-02091</t>
        </is>
      </c>
      <c r="G1193" s="135" t="n"/>
      <c r="H1193" s="135" t="n"/>
      <c r="I1193" s="135" t="n"/>
      <c r="J1193" s="135" t="n"/>
      <c r="K1193" s="135" t="n"/>
      <c r="L1193" s="135" t="n"/>
      <c r="M1193" s="135" t="n"/>
      <c r="N1193" s="136" t="n"/>
      <c r="O1193" s="136" t="inlineStr">
        <is>
          <t>🆕 MT</t>
        </is>
      </c>
      <c r="P1193" s="136" t="n"/>
      <c r="Q1193" s="136" t="n"/>
      <c r="R1193" s="136" t="n"/>
      <c r="S1193" s="135" t="n"/>
    </row>
    <row r="1194">
      <c r="A1194" s="134" t="inlineStr">
        <is>
          <t>YANMAR</t>
        </is>
      </c>
      <c r="B1194" s="32" t="inlineStr">
        <is>
          <t>4CH3</t>
        </is>
      </c>
      <c r="C1194" t="inlineStr">
        <is>
          <t>105</t>
        </is>
      </c>
      <c r="D1194" s="32" t="inlineStr">
        <is>
          <t>R</t>
        </is>
      </c>
      <c r="E1194" s="135" t="inlineStr">
        <is>
          <t>Rod Bearing</t>
        </is>
      </c>
      <c r="F1194" s="135" t="inlineStr">
        <is>
          <t>727610-23600</t>
        </is>
      </c>
      <c r="G1194" s="135" t="n"/>
      <c r="H1194" s="135" t="n"/>
      <c r="I1194" s="135" t="n"/>
      <c r="J1194" s="135" t="n"/>
      <c r="K1194" s="135" t="n"/>
      <c r="L1194" s="135" t="n"/>
      <c r="M1194" s="135" t="n"/>
      <c r="N1194" s="136" t="n"/>
      <c r="O1194" s="136" t="inlineStr">
        <is>
          <t>🆕 MT</t>
        </is>
      </c>
      <c r="P1194" s="136" t="n"/>
      <c r="Q1194" s="136" t="n"/>
      <c r="R1194" s="136" t="n"/>
      <c r="S1194" s="135" t="n"/>
    </row>
    <row r="1195">
      <c r="A1195" s="134" t="inlineStr">
        <is>
          <t>YANMAR</t>
        </is>
      </c>
      <c r="B1195" s="32" t="inlineStr">
        <is>
          <t>4LHA-DTE</t>
        </is>
      </c>
      <c r="D1195" s="32" t="inlineStr">
        <is>
          <t>M</t>
        </is>
      </c>
      <c r="E1195" s="135" t="inlineStr">
        <is>
          <t>Main Bearing</t>
        </is>
      </c>
      <c r="F1195" s="135" t="inlineStr">
        <is>
          <t>719000-02800</t>
        </is>
      </c>
      <c r="G1195" s="135" t="n"/>
      <c r="H1195" s="135" t="n"/>
      <c r="I1195" s="135" t="n"/>
      <c r="J1195" s="135" t="n"/>
      <c r="K1195" s="135" t="n"/>
      <c r="L1195" s="135" t="n"/>
      <c r="M1195" s="135" t="n"/>
      <c r="N1195" s="136" t="n"/>
      <c r="O1195" s="136" t="inlineStr">
        <is>
          <t>🆕 MT</t>
        </is>
      </c>
      <c r="P1195" s="136" t="n"/>
      <c r="Q1195" s="136" t="n"/>
      <c r="R1195" s="136" t="n"/>
      <c r="S1195" s="135" t="n"/>
    </row>
    <row r="1196">
      <c r="A1196" s="134" t="inlineStr">
        <is>
          <t>YANMAR</t>
        </is>
      </c>
      <c r="B1196" s="32" t="inlineStr">
        <is>
          <t>4LHA-DTE</t>
        </is>
      </c>
      <c r="D1196" s="32" t="inlineStr">
        <is>
          <t>R</t>
        </is>
      </c>
      <c r="E1196" s="135" t="inlineStr">
        <is>
          <t>Rod Bearing</t>
        </is>
      </c>
      <c r="F1196" s="135" t="inlineStr">
        <is>
          <t>719174-23600, 719174-23601</t>
        </is>
      </c>
      <c r="G1196" s="135" t="n"/>
      <c r="H1196" s="135" t="n"/>
      <c r="I1196" s="135" t="n"/>
      <c r="J1196" s="135" t="n"/>
      <c r="K1196" s="135" t="n"/>
      <c r="L1196" s="135" t="n"/>
      <c r="M1196" s="135" t="n"/>
      <c r="N1196" s="136" t="n"/>
      <c r="O1196" s="136" t="inlineStr">
        <is>
          <t>🆕 MT</t>
        </is>
      </c>
      <c r="P1196" s="136" t="n"/>
      <c r="Q1196" s="136" t="n"/>
      <c r="R1196" s="136" t="n"/>
      <c r="S1196" s="135" t="n"/>
    </row>
    <row r="1197">
      <c r="A1197" s="134" t="inlineStr">
        <is>
          <t>YANMAR</t>
        </is>
      </c>
      <c r="B1197" s="32" t="inlineStr">
        <is>
          <t>4LHA-HTE, 4LHA-HTZE</t>
        </is>
      </c>
      <c r="D1197" s="32" t="inlineStr">
        <is>
          <t>M</t>
        </is>
      </c>
      <c r="E1197" s="135" t="inlineStr">
        <is>
          <t>Main Bearing</t>
        </is>
      </c>
      <c r="F1197" s="135" t="inlineStr">
        <is>
          <t>719000-02800</t>
        </is>
      </c>
      <c r="G1197" s="135" t="n"/>
      <c r="H1197" s="135" t="n"/>
      <c r="I1197" s="135" t="n"/>
      <c r="J1197" s="135" t="n"/>
      <c r="K1197" s="135" t="n"/>
      <c r="L1197" s="135" t="n"/>
      <c r="M1197" s="135" t="n"/>
      <c r="N1197" s="136" t="n"/>
      <c r="O1197" s="136" t="inlineStr">
        <is>
          <t>🆕 MT</t>
        </is>
      </c>
      <c r="P1197" s="136" t="n"/>
      <c r="Q1197" s="136" t="n"/>
      <c r="R1197" s="136" t="n"/>
      <c r="S1197" s="135" t="n"/>
    </row>
    <row r="1198">
      <c r="A1198" s="134" t="inlineStr">
        <is>
          <t>YANMAR</t>
        </is>
      </c>
      <c r="B1198" s="32" t="inlineStr">
        <is>
          <t>4LHA-HTE, 4LHA-HTZE</t>
        </is>
      </c>
      <c r="D1198" s="32" t="inlineStr">
        <is>
          <t>R</t>
        </is>
      </c>
      <c r="E1198" s="135" t="inlineStr">
        <is>
          <t>Rod Bearing</t>
        </is>
      </c>
      <c r="F1198" s="135" t="inlineStr">
        <is>
          <t>719174-23600, 719174-23601</t>
        </is>
      </c>
      <c r="G1198" s="135" t="n"/>
      <c r="H1198" s="135" t="n"/>
      <c r="I1198" s="135" t="n"/>
      <c r="J1198" s="135" t="n"/>
      <c r="K1198" s="135" t="n"/>
      <c r="L1198" s="135" t="n"/>
      <c r="M1198" s="135" t="n"/>
      <c r="N1198" s="136" t="n"/>
      <c r="O1198" s="136" t="inlineStr">
        <is>
          <t>🆕 MT</t>
        </is>
      </c>
      <c r="P1198" s="136" t="n"/>
      <c r="Q1198" s="136" t="n"/>
      <c r="R1198" s="136" t="n"/>
      <c r="S1198" s="135" t="n"/>
    </row>
    <row r="1199">
      <c r="A1199" s="134" t="inlineStr">
        <is>
          <t>YANMAR</t>
        </is>
      </c>
      <c r="B1199" s="32" t="inlineStr">
        <is>
          <t>4LHA-STE</t>
        </is>
      </c>
      <c r="D1199" s="32" t="inlineStr">
        <is>
          <t>M</t>
        </is>
      </c>
      <c r="E1199" s="135" t="inlineStr">
        <is>
          <t>Main Bearing</t>
        </is>
      </c>
      <c r="F1199" s="135" t="inlineStr">
        <is>
          <t>719000-02800</t>
        </is>
      </c>
      <c r="G1199" s="135" t="n"/>
      <c r="H1199" s="135" t="n"/>
      <c r="I1199" s="135" t="n"/>
      <c r="J1199" s="135" t="n"/>
      <c r="K1199" s="135" t="n"/>
      <c r="L1199" s="135" t="n"/>
      <c r="M1199" s="135" t="n"/>
      <c r="N1199" s="136" t="n"/>
      <c r="O1199" s="136" t="inlineStr">
        <is>
          <t>🆕 MT</t>
        </is>
      </c>
      <c r="P1199" s="136" t="n"/>
      <c r="Q1199" s="136" t="n"/>
      <c r="R1199" s="136" t="n"/>
      <c r="S1199" s="135" t="n"/>
    </row>
    <row r="1200">
      <c r="A1200" s="134" t="inlineStr">
        <is>
          <t>YANMAR</t>
        </is>
      </c>
      <c r="B1200" s="32" t="inlineStr">
        <is>
          <t>4LHA-STE</t>
        </is>
      </c>
      <c r="D1200" s="32" t="inlineStr">
        <is>
          <t>R</t>
        </is>
      </c>
      <c r="E1200" s="135" t="inlineStr">
        <is>
          <t>Rod Bearing</t>
        </is>
      </c>
      <c r="F1200" s="135" t="inlineStr">
        <is>
          <t>719174-23600, 719174-23601</t>
        </is>
      </c>
      <c r="G1200" s="135" t="n"/>
      <c r="H1200" s="135" t="n"/>
      <c r="I1200" s="135" t="n"/>
      <c r="J1200" s="135" t="n"/>
      <c r="K1200" s="135" t="n"/>
      <c r="L1200" s="135" t="n"/>
      <c r="M1200" s="135" t="n"/>
      <c r="N1200" s="136" t="n"/>
      <c r="O1200" s="136" t="inlineStr">
        <is>
          <t>🆕 MT</t>
        </is>
      </c>
      <c r="P1200" s="136" t="n"/>
      <c r="Q1200" s="136" t="n"/>
      <c r="R1200" s="136" t="n"/>
      <c r="S1200" s="135" t="n"/>
    </row>
    <row r="1201">
      <c r="A1201" s="134" t="inlineStr">
        <is>
          <t>YANMAR</t>
        </is>
      </c>
      <c r="B1201" s="32" t="inlineStr">
        <is>
          <t>4PHL-N, 4PHL-TN</t>
        </is>
      </c>
      <c r="D1201" s="32" t="inlineStr">
        <is>
          <t>M</t>
        </is>
      </c>
      <c r="E1201" s="135" t="inlineStr">
        <is>
          <t>Main Bearing</t>
        </is>
      </c>
      <c r="F1201" s="135" t="inlineStr">
        <is>
          <t>121850-02160, 121850-02150</t>
        </is>
      </c>
      <c r="G1201" s="135" t="n"/>
      <c r="H1201" s="135" t="n"/>
      <c r="I1201" s="135" t="n"/>
      <c r="J1201" s="135" t="n"/>
      <c r="K1201" s="135" t="n"/>
      <c r="L1201" s="135" t="n"/>
      <c r="M1201" s="135" t="n"/>
      <c r="N1201" s="136" t="n"/>
      <c r="O1201" s="136" t="inlineStr">
        <is>
          <t>🆕 MT</t>
        </is>
      </c>
      <c r="P1201" s="136" t="n"/>
      <c r="Q1201" s="136" t="n"/>
      <c r="R1201" s="136" t="n"/>
      <c r="S1201" s="135" t="n"/>
    </row>
    <row r="1202">
      <c r="A1202" s="134" t="inlineStr">
        <is>
          <t>YANMAR</t>
        </is>
      </c>
      <c r="B1202" s="32" t="inlineStr">
        <is>
          <t>4PHL-N, 4PHL-TN</t>
        </is>
      </c>
      <c r="D1202" s="32" t="inlineStr">
        <is>
          <t>R</t>
        </is>
      </c>
      <c r="E1202" s="135" t="inlineStr">
        <is>
          <t>Rod Bearing</t>
        </is>
      </c>
      <c r="F1202" s="135" t="inlineStr">
        <is>
          <t>721850-23600</t>
        </is>
      </c>
      <c r="G1202" s="135" t="n"/>
      <c r="H1202" s="135" t="n"/>
      <c r="I1202" s="135" t="n"/>
      <c r="J1202" s="135" t="n"/>
      <c r="K1202" s="135" t="n"/>
      <c r="L1202" s="135" t="n"/>
      <c r="M1202" s="135" t="n"/>
      <c r="N1202" s="136" t="n"/>
      <c r="O1202" s="136" t="inlineStr">
        <is>
          <t>🆕 MT</t>
        </is>
      </c>
      <c r="P1202" s="136" t="n"/>
      <c r="Q1202" s="136" t="n"/>
      <c r="R1202" s="136" t="n"/>
      <c r="S1202" s="135" t="n"/>
    </row>
    <row r="1203">
      <c r="A1203" s="134" t="inlineStr">
        <is>
          <t>YANMAR</t>
        </is>
      </c>
      <c r="B1203" s="32" t="inlineStr">
        <is>
          <t>4TN100T-IFWA</t>
        </is>
      </c>
      <c r="D1203" s="32" t="inlineStr">
        <is>
          <t>M</t>
        </is>
      </c>
      <c r="E1203" s="135" t="inlineStr">
        <is>
          <t>Main Bearing</t>
        </is>
      </c>
      <c r="F1203" s="135" t="inlineStr">
        <is>
          <t>719000-02800</t>
        </is>
      </c>
      <c r="G1203" s="135" t="n"/>
      <c r="H1203" s="135" t="n"/>
      <c r="I1203" s="135" t="n"/>
      <c r="J1203" s="135" t="n"/>
      <c r="K1203" s="135" t="n"/>
      <c r="L1203" s="135" t="n"/>
      <c r="M1203" s="135" t="n"/>
      <c r="N1203" s="136" t="n"/>
      <c r="O1203" s="136" t="inlineStr">
        <is>
          <t>🆕 MT</t>
        </is>
      </c>
      <c r="P1203" s="136" t="n"/>
      <c r="Q1203" s="136" t="n"/>
      <c r="R1203" s="136" t="n"/>
      <c r="S1203" s="135" t="n"/>
    </row>
    <row r="1204">
      <c r="A1204" s="134" t="inlineStr">
        <is>
          <t>YANMAR</t>
        </is>
      </c>
      <c r="B1204" s="32" t="inlineStr">
        <is>
          <t>4TN100T-IFWA</t>
        </is>
      </c>
      <c r="D1204" s="32" t="inlineStr">
        <is>
          <t>R</t>
        </is>
      </c>
      <c r="E1204" s="135" t="inlineStr">
        <is>
          <t>Rod Bearing</t>
        </is>
      </c>
      <c r="F1204" s="135" t="inlineStr">
        <is>
          <t>719174-23600, 719174-23601</t>
        </is>
      </c>
      <c r="G1204" s="135" t="n"/>
      <c r="H1204" s="135" t="n"/>
      <c r="I1204" s="135" t="n"/>
      <c r="J1204" s="135" t="n"/>
      <c r="K1204" s="135" t="n"/>
      <c r="L1204" s="135" t="n"/>
      <c r="M1204" s="135" t="n"/>
      <c r="N1204" s="136" t="n"/>
      <c r="O1204" s="136" t="inlineStr">
        <is>
          <t>🆕 MT</t>
        </is>
      </c>
      <c r="P1204" s="136" t="n"/>
      <c r="Q1204" s="136" t="n"/>
      <c r="R1204" s="136" t="n"/>
      <c r="S1204" s="135" t="n"/>
    </row>
    <row r="1205">
      <c r="A1205" s="134" t="inlineStr">
        <is>
          <t>YANMAR</t>
        </is>
      </c>
      <c r="B1205" s="32" t="inlineStr">
        <is>
          <t>4TNE106T</t>
        </is>
      </c>
      <c r="C1205" t="inlineStr">
        <is>
          <t>106</t>
        </is>
      </c>
      <c r="D1205" s="32" t="inlineStr">
        <is>
          <t>M</t>
        </is>
      </c>
      <c r="E1205" s="135" t="inlineStr">
        <is>
          <t>Main Bearing</t>
        </is>
      </c>
      <c r="F1205" s="135" t="inlineStr">
        <is>
          <t>123900-02800</t>
        </is>
      </c>
      <c r="G1205" s="135" t="n"/>
      <c r="H1205" s="135" t="n"/>
      <c r="I1205" s="135" t="n"/>
      <c r="J1205" s="135" t="n"/>
      <c r="K1205" s="135" t="n"/>
      <c r="L1205" s="135" t="n"/>
      <c r="M1205" s="135" t="n"/>
      <c r="N1205" s="136" t="n"/>
      <c r="O1205" s="136" t="inlineStr">
        <is>
          <t>🆕 MT</t>
        </is>
      </c>
      <c r="P1205" s="136" t="n"/>
      <c r="Q1205" s="136" t="n"/>
      <c r="R1205" s="136" t="n"/>
      <c r="S1205" s="135" t="n"/>
    </row>
    <row r="1206">
      <c r="A1206" s="134" t="inlineStr">
        <is>
          <t>YANMAR</t>
        </is>
      </c>
      <c r="B1206" s="32" t="inlineStr">
        <is>
          <t>4TNE106T</t>
        </is>
      </c>
      <c r="C1206" t="inlineStr">
        <is>
          <t>106</t>
        </is>
      </c>
      <c r="D1206" s="32" t="inlineStr">
        <is>
          <t>R</t>
        </is>
      </c>
      <c r="E1206" s="135" t="inlineStr">
        <is>
          <t>Rod Bearing</t>
        </is>
      </c>
      <c r="F1206" s="135" t="inlineStr">
        <is>
          <t>123900-23600</t>
        </is>
      </c>
      <c r="G1206" s="135" t="n"/>
      <c r="H1206" s="135" t="n"/>
      <c r="I1206" s="135" t="n"/>
      <c r="J1206" s="135" t="n"/>
      <c r="K1206" s="135" t="n"/>
      <c r="L1206" s="135" t="n"/>
      <c r="M1206" s="135" t="n"/>
      <c r="N1206" s="136" t="n"/>
      <c r="O1206" s="136" t="inlineStr">
        <is>
          <t>🆕 MT</t>
        </is>
      </c>
      <c r="P1206" s="136" t="n"/>
      <c r="Q1206" s="136" t="n"/>
      <c r="R1206" s="136" t="n"/>
      <c r="S1206" s="135" t="n"/>
    </row>
    <row r="1207">
      <c r="A1207" s="134" t="inlineStr">
        <is>
          <t>YANMAR</t>
        </is>
      </c>
      <c r="B1207" s="32" t="inlineStr">
        <is>
          <t>4TNV106</t>
        </is>
      </c>
      <c r="C1207" t="inlineStr">
        <is>
          <t>106</t>
        </is>
      </c>
      <c r="D1207" s="32" t="inlineStr">
        <is>
          <t>M</t>
        </is>
      </c>
      <c r="E1207" s="135" t="inlineStr">
        <is>
          <t>Main Bearing</t>
        </is>
      </c>
      <c r="F1207" s="135" t="inlineStr">
        <is>
          <t>123900-02800</t>
        </is>
      </c>
      <c r="G1207" s="135" t="n"/>
      <c r="H1207" s="135" t="n"/>
      <c r="I1207" s="135" t="n"/>
      <c r="J1207" s="135" t="n"/>
      <c r="K1207" s="135" t="n"/>
      <c r="L1207" s="135" t="n"/>
      <c r="M1207" s="135" t="n"/>
      <c r="N1207" s="136" t="n"/>
      <c r="O1207" s="136" t="inlineStr">
        <is>
          <t>🆕 MT</t>
        </is>
      </c>
      <c r="P1207" s="136" t="n"/>
      <c r="Q1207" s="136" t="n"/>
      <c r="R1207" s="136" t="n"/>
      <c r="S1207" s="135" t="n"/>
    </row>
    <row r="1208">
      <c r="A1208" s="134" t="inlineStr">
        <is>
          <t>YANMAR</t>
        </is>
      </c>
      <c r="B1208" s="32" t="inlineStr">
        <is>
          <t>4TNV106</t>
        </is>
      </c>
      <c r="C1208" t="inlineStr">
        <is>
          <t>106</t>
        </is>
      </c>
      <c r="D1208" s="32" t="inlineStr">
        <is>
          <t>R</t>
        </is>
      </c>
      <c r="E1208" s="135" t="inlineStr">
        <is>
          <t>Rod Bearing</t>
        </is>
      </c>
      <c r="F1208" s="135" t="inlineStr">
        <is>
          <t>123900-23600</t>
        </is>
      </c>
      <c r="G1208" s="135" t="n"/>
      <c r="H1208" s="135" t="n"/>
      <c r="I1208" s="135" t="n"/>
      <c r="J1208" s="135" t="n"/>
      <c r="K1208" s="135" t="n"/>
      <c r="L1208" s="135" t="n"/>
      <c r="M1208" s="135" t="n"/>
      <c r="N1208" s="136" t="n"/>
      <c r="O1208" s="136" t="inlineStr">
        <is>
          <t>🆕 MT</t>
        </is>
      </c>
      <c r="P1208" s="136" t="n"/>
      <c r="Q1208" s="136" t="n"/>
      <c r="R1208" s="136" t="n"/>
      <c r="S1208" s="135" t="n"/>
    </row>
    <row r="1209">
      <c r="A1209" s="134" t="inlineStr">
        <is>
          <t>YANMAR</t>
        </is>
      </c>
      <c r="B1209" s="32" t="inlineStr">
        <is>
          <t>6AYL-ET, 6AYL-ST, 6AYP, 6AY, 6AYP1</t>
        </is>
      </c>
      <c r="C1209" t="inlineStr">
        <is>
          <t>155</t>
        </is>
      </c>
      <c r="D1209" s="32" t="inlineStr">
        <is>
          <t>M</t>
        </is>
      </c>
      <c r="E1209" s="135" t="inlineStr">
        <is>
          <t>Main Bearing</t>
        </is>
      </c>
      <c r="F1209" s="135" t="inlineStr">
        <is>
          <t>148620-02120, 748620-02770</t>
        </is>
      </c>
      <c r="G1209" s="135" t="n"/>
      <c r="H1209" s="135" t="n"/>
      <c r="I1209" s="135" t="n"/>
      <c r="J1209" s="135" t="n"/>
      <c r="K1209" s="135" t="n"/>
      <c r="L1209" s="135" t="n"/>
      <c r="M1209" s="135" t="n"/>
      <c r="N1209" s="136" t="n"/>
      <c r="O1209" s="136" t="inlineStr">
        <is>
          <t>🆕 MT</t>
        </is>
      </c>
      <c r="P1209" s="136" t="n"/>
      <c r="Q1209" s="136" t="n"/>
      <c r="R1209" s="136" t="n"/>
      <c r="S1209" s="135" t="n"/>
    </row>
    <row r="1210">
      <c r="A1210" s="134" t="inlineStr">
        <is>
          <t>YANMAR</t>
        </is>
      </c>
      <c r="B1210" s="32" t="inlineStr">
        <is>
          <t>6AYL-ET, 6AYL-ST, 6AYP, 6AY, 6AYP1</t>
        </is>
      </c>
      <c r="C1210" t="inlineStr">
        <is>
          <t>155</t>
        </is>
      </c>
      <c r="D1210" s="32" t="inlineStr">
        <is>
          <t>R</t>
        </is>
      </c>
      <c r="E1210" s="135" t="inlineStr">
        <is>
          <t>Rod Bearing</t>
        </is>
      </c>
      <c r="F1210" s="135" t="inlineStr">
        <is>
          <t>748620-23600, 748620-23610</t>
        </is>
      </c>
      <c r="G1210" s="135" t="n"/>
      <c r="H1210" s="135" t="n"/>
      <c r="I1210" s="135" t="n"/>
      <c r="J1210" s="135" t="n"/>
      <c r="K1210" s="135" t="n"/>
      <c r="L1210" s="135" t="n"/>
      <c r="M1210" s="135" t="n"/>
      <c r="N1210" s="136" t="n"/>
      <c r="O1210" s="136" t="inlineStr">
        <is>
          <t>🆕 MT</t>
        </is>
      </c>
      <c r="P1210" s="136" t="n"/>
      <c r="Q1210" s="136" t="n"/>
      <c r="R1210" s="136" t="n"/>
      <c r="S1210" s="135" t="n"/>
    </row>
    <row r="1211">
      <c r="A1211" s="134" t="inlineStr">
        <is>
          <t>YANMAR</t>
        </is>
      </c>
      <c r="B1211" s="32" t="inlineStr">
        <is>
          <t>6AYL-ET, 6AYL-ST, 6AYP, 6AY, 6AYP1</t>
        </is>
      </c>
      <c r="C1211" t="inlineStr">
        <is>
          <t>155</t>
        </is>
      </c>
      <c r="D1211" s="32" t="inlineStr">
        <is>
          <t>T</t>
        </is>
      </c>
      <c r="E1211" s="135" t="inlineStr">
        <is>
          <t>Thrust Washer</t>
        </is>
      </c>
      <c r="F1211" s="135" t="inlineStr">
        <is>
          <t>748620-02590</t>
        </is>
      </c>
      <c r="G1211" s="135" t="n"/>
      <c r="H1211" s="135" t="n"/>
      <c r="I1211" s="135" t="n"/>
      <c r="J1211" s="135" t="n"/>
      <c r="K1211" s="135" t="n"/>
      <c r="L1211" s="135" t="n"/>
      <c r="M1211" s="135" t="n"/>
      <c r="N1211" s="136" t="n"/>
      <c r="O1211" s="136" t="inlineStr">
        <is>
          <t>🆕 MT</t>
        </is>
      </c>
      <c r="P1211" s="136" t="n"/>
      <c r="Q1211" s="136" t="n"/>
      <c r="R1211" s="136" t="n"/>
      <c r="S1211" s="135" t="n"/>
    </row>
    <row r="1212">
      <c r="A1212" s="134" t="inlineStr">
        <is>
          <t>YANMAR</t>
        </is>
      </c>
      <c r="B1212" s="32" t="inlineStr">
        <is>
          <t>6AYM-WET, 6AYM-WGT, 6AYM-ETE, 6AYM-STE, 6AYM-WST</t>
        </is>
      </c>
      <c r="D1212" s="32" t="inlineStr">
        <is>
          <t>M</t>
        </is>
      </c>
      <c r="E1212" s="135" t="inlineStr">
        <is>
          <t>Main Bearing</t>
        </is>
      </c>
      <c r="F1212" s="135" t="inlineStr">
        <is>
          <t>148620-02120, 748620-02770</t>
        </is>
      </c>
      <c r="G1212" s="135" t="n"/>
      <c r="H1212" s="135" t="n"/>
      <c r="I1212" s="135" t="n"/>
      <c r="J1212" s="135" t="n"/>
      <c r="K1212" s="135" t="n"/>
      <c r="L1212" s="135" t="n"/>
      <c r="M1212" s="135" t="n"/>
      <c r="N1212" s="136" t="n"/>
      <c r="O1212" s="136" t="inlineStr">
        <is>
          <t>🆕 MT</t>
        </is>
      </c>
      <c r="P1212" s="136" t="n"/>
      <c r="Q1212" s="136" t="n"/>
      <c r="R1212" s="136" t="n"/>
      <c r="S1212" s="135" t="n"/>
    </row>
    <row r="1213">
      <c r="A1213" s="134" t="inlineStr">
        <is>
          <t>YANMAR</t>
        </is>
      </c>
      <c r="B1213" s="32" t="inlineStr">
        <is>
          <t>6AYM-WET, 6AYM-WGT, 6AYM-ETE, 6AYM-STE, 6AYM-WST</t>
        </is>
      </c>
      <c r="D1213" s="32" t="inlineStr">
        <is>
          <t>R</t>
        </is>
      </c>
      <c r="E1213" s="135" t="inlineStr">
        <is>
          <t>Rod Bearing</t>
        </is>
      </c>
      <c r="F1213" s="135" t="inlineStr">
        <is>
          <t>748620-23600, 748620-23610</t>
        </is>
      </c>
      <c r="G1213" s="135" t="n"/>
      <c r="H1213" s="135" t="n"/>
      <c r="I1213" s="135" t="n"/>
      <c r="J1213" s="135" t="n"/>
      <c r="K1213" s="135" t="n"/>
      <c r="L1213" s="135" t="n"/>
      <c r="M1213" s="135" t="n"/>
      <c r="N1213" s="136" t="n"/>
      <c r="O1213" s="136" t="inlineStr">
        <is>
          <t>🆕 MT</t>
        </is>
      </c>
      <c r="P1213" s="136" t="n"/>
      <c r="Q1213" s="136" t="n"/>
      <c r="R1213" s="136" t="n"/>
      <c r="S1213" s="135" t="n"/>
    </row>
    <row r="1214">
      <c r="A1214" s="134" t="inlineStr">
        <is>
          <t>YANMAR</t>
        </is>
      </c>
      <c r="B1214" s="32" t="inlineStr">
        <is>
          <t>6AYM-WET, 6AYM-WGT, 6AYM-ETE, 6AYM-STE, 6AYM-WST</t>
        </is>
      </c>
      <c r="D1214" s="32" t="inlineStr">
        <is>
          <t>T</t>
        </is>
      </c>
      <c r="E1214" s="135" t="inlineStr">
        <is>
          <t>Thrust Washer</t>
        </is>
      </c>
      <c r="F1214" s="135" t="inlineStr">
        <is>
          <t>748620-02590</t>
        </is>
      </c>
      <c r="G1214" s="135" t="n"/>
      <c r="H1214" s="135" t="n"/>
      <c r="I1214" s="135" t="n"/>
      <c r="J1214" s="135" t="n"/>
      <c r="K1214" s="135" t="n"/>
      <c r="L1214" s="135" t="n"/>
      <c r="M1214" s="135" t="n"/>
      <c r="N1214" s="136" t="n"/>
      <c r="O1214" s="136" t="inlineStr">
        <is>
          <t>🆕 MT</t>
        </is>
      </c>
      <c r="P1214" s="136" t="n"/>
      <c r="Q1214" s="136" t="n"/>
      <c r="R1214" s="136" t="n"/>
      <c r="S1214" s="135" t="n"/>
    </row>
    <row r="1215">
      <c r="A1215" s="134" t="inlineStr">
        <is>
          <t>YANMAR</t>
        </is>
      </c>
      <c r="B1215" s="32" t="inlineStr">
        <is>
          <t>6CH-25B</t>
        </is>
      </c>
      <c r="D1215" s="32" t="inlineStr">
        <is>
          <t>M</t>
        </is>
      </c>
      <c r="E1215" s="135" t="inlineStr">
        <is>
          <t>Main Bearing</t>
        </is>
      </c>
      <c r="F1215" s="135" t="inlineStr">
        <is>
          <t>127695-02090</t>
        </is>
      </c>
      <c r="G1215" s="135" t="n"/>
      <c r="H1215" s="135" t="n"/>
      <c r="I1215" s="135" t="n"/>
      <c r="J1215" s="135" t="n"/>
      <c r="K1215" s="135" t="n"/>
      <c r="L1215" s="135" t="n"/>
      <c r="M1215" s="135" t="n"/>
      <c r="N1215" s="136" t="n"/>
      <c r="O1215" s="136" t="inlineStr">
        <is>
          <t>🆕 MT</t>
        </is>
      </c>
      <c r="P1215" s="136" t="n"/>
      <c r="Q1215" s="136" t="n"/>
      <c r="R1215" s="136" t="n"/>
      <c r="S1215" s="135" t="n"/>
    </row>
    <row r="1216">
      <c r="A1216" s="134" t="inlineStr">
        <is>
          <t>YANMAR</t>
        </is>
      </c>
      <c r="B1216" s="32" t="inlineStr">
        <is>
          <t>6CH-25B</t>
        </is>
      </c>
      <c r="D1216" s="32" t="inlineStr">
        <is>
          <t>R</t>
        </is>
      </c>
      <c r="E1216" s="135" t="inlineStr">
        <is>
          <t>Rod Bearing</t>
        </is>
      </c>
      <c r="F1216" s="135" t="inlineStr">
        <is>
          <t>727672-23600</t>
        </is>
      </c>
      <c r="G1216" s="135" t="n"/>
      <c r="H1216" s="135" t="n"/>
      <c r="I1216" s="135" t="n"/>
      <c r="J1216" s="135" t="n"/>
      <c r="K1216" s="135" t="n"/>
      <c r="L1216" s="135" t="n"/>
      <c r="M1216" s="135" t="n"/>
      <c r="N1216" s="136" t="n"/>
      <c r="O1216" s="136" t="inlineStr">
        <is>
          <t>🆕 MT</t>
        </is>
      </c>
      <c r="P1216" s="136" t="n"/>
      <c r="Q1216" s="136" t="n"/>
      <c r="R1216" s="136" t="n"/>
      <c r="S1216" s="135" t="n"/>
    </row>
    <row r="1217">
      <c r="A1217" s="134" t="inlineStr">
        <is>
          <t>YANMAR</t>
        </is>
      </c>
      <c r="B1217" s="32" t="inlineStr">
        <is>
          <t>6CH-DT</t>
        </is>
      </c>
      <c r="D1217" s="32" t="inlineStr">
        <is>
          <t>M</t>
        </is>
      </c>
      <c r="E1217" s="135" t="inlineStr">
        <is>
          <t>Main Bearing</t>
        </is>
      </c>
      <c r="F1217" s="135" t="inlineStr">
        <is>
          <t>127687-02931, 127687-02111, 127687-02091</t>
        </is>
      </c>
      <c r="G1217" s="135" t="n"/>
      <c r="H1217" s="135" t="n"/>
      <c r="I1217" s="135" t="n"/>
      <c r="J1217" s="135" t="n"/>
      <c r="K1217" s="135" t="n"/>
      <c r="L1217" s="135" t="n"/>
      <c r="M1217" s="135" t="n"/>
      <c r="N1217" s="136" t="n"/>
      <c r="O1217" s="136" t="inlineStr">
        <is>
          <t>🆕 MT</t>
        </is>
      </c>
      <c r="P1217" s="136" t="n"/>
      <c r="Q1217" s="136" t="n"/>
      <c r="R1217" s="136" t="n"/>
      <c r="S1217" s="135" t="n"/>
    </row>
    <row r="1218">
      <c r="A1218" s="134" t="inlineStr">
        <is>
          <t>YANMAR</t>
        </is>
      </c>
      <c r="B1218" s="32" t="inlineStr">
        <is>
          <t>6CH-DT</t>
        </is>
      </c>
      <c r="D1218" s="32" t="inlineStr">
        <is>
          <t>R</t>
        </is>
      </c>
      <c r="E1218" s="135" t="inlineStr">
        <is>
          <t>Rod Bearing</t>
        </is>
      </c>
      <c r="F1218" s="135" t="inlineStr">
        <is>
          <t>727610-23600</t>
        </is>
      </c>
      <c r="G1218" s="135" t="n"/>
      <c r="H1218" s="135" t="n"/>
      <c r="I1218" s="135" t="n"/>
      <c r="J1218" s="135" t="n"/>
      <c r="K1218" s="135" t="n"/>
      <c r="L1218" s="135" t="n"/>
      <c r="M1218" s="135" t="n"/>
      <c r="N1218" s="136" t="n"/>
      <c r="O1218" s="136" t="inlineStr">
        <is>
          <t>🆕 MT</t>
        </is>
      </c>
      <c r="P1218" s="136" t="n"/>
      <c r="Q1218" s="136" t="n"/>
      <c r="R1218" s="136" t="n"/>
      <c r="S1218" s="135" t="n"/>
    </row>
    <row r="1219">
      <c r="A1219" s="134" t="inlineStr">
        <is>
          <t>YANMAR</t>
        </is>
      </c>
      <c r="B1219" s="32" t="inlineStr">
        <is>
          <t>6CH-HTE3, 6CHL-TN</t>
        </is>
      </c>
      <c r="D1219" s="32" t="inlineStr">
        <is>
          <t>M</t>
        </is>
      </c>
      <c r="E1219" s="135" t="inlineStr">
        <is>
          <t>Main Bearing</t>
        </is>
      </c>
      <c r="F1219" s="135" t="inlineStr">
        <is>
          <t>727687-02931, 127687-02111, 127687-02091</t>
        </is>
      </c>
      <c r="G1219" s="135" t="n"/>
      <c r="H1219" s="135" t="n"/>
      <c r="I1219" s="135" t="n"/>
      <c r="J1219" s="135" t="n"/>
      <c r="K1219" s="135" t="n"/>
      <c r="L1219" s="135" t="n"/>
      <c r="M1219" s="135" t="n"/>
      <c r="N1219" s="136" t="n"/>
      <c r="O1219" s="136" t="inlineStr">
        <is>
          <t>🆕 MT</t>
        </is>
      </c>
      <c r="P1219" s="136" t="n"/>
      <c r="Q1219" s="136" t="n"/>
      <c r="R1219" s="136" t="n"/>
      <c r="S1219" s="135" t="n"/>
    </row>
    <row r="1220">
      <c r="A1220" s="134" t="inlineStr">
        <is>
          <t>YANMAR</t>
        </is>
      </c>
      <c r="B1220" s="32" t="inlineStr">
        <is>
          <t>6CH-HTE3, 6CHL-TN</t>
        </is>
      </c>
      <c r="D1220" s="32" t="inlineStr">
        <is>
          <t>R</t>
        </is>
      </c>
      <c r="E1220" s="135" t="inlineStr">
        <is>
          <t>Rod Bearing</t>
        </is>
      </c>
      <c r="F1220" s="135" t="inlineStr">
        <is>
          <t>727610-23600, 727687-23600, 727610-23350</t>
        </is>
      </c>
      <c r="G1220" s="135" t="n"/>
      <c r="H1220" s="135" t="n"/>
      <c r="I1220" s="135" t="n"/>
      <c r="J1220" s="135" t="n"/>
      <c r="K1220" s="135" t="n"/>
      <c r="L1220" s="135" t="n"/>
      <c r="M1220" s="135" t="n"/>
      <c r="N1220" s="136" t="n"/>
      <c r="O1220" s="136" t="inlineStr">
        <is>
          <t>🆕 MT</t>
        </is>
      </c>
      <c r="P1220" s="136" t="n"/>
      <c r="Q1220" s="136" t="n"/>
      <c r="R1220" s="136" t="n"/>
      <c r="S1220" s="135" t="n"/>
    </row>
    <row r="1221">
      <c r="A1221" s="134" t="inlineStr">
        <is>
          <t>YANMAR</t>
        </is>
      </c>
      <c r="B1221" s="32" t="inlineStr">
        <is>
          <t>6CHX</t>
        </is>
      </c>
      <c r="C1221" t="inlineStr">
        <is>
          <t>105</t>
        </is>
      </c>
      <c r="D1221" s="32" t="inlineStr">
        <is>
          <t>M</t>
        </is>
      </c>
      <c r="E1221" s="135" t="inlineStr">
        <is>
          <t>Main Bearing</t>
        </is>
      </c>
      <c r="F1221" s="135" t="inlineStr">
        <is>
          <t>127687-02931, 127687-02111, 127687-02091</t>
        </is>
      </c>
      <c r="G1221" s="135" t="n"/>
      <c r="H1221" s="135" t="n"/>
      <c r="I1221" s="135" t="n"/>
      <c r="J1221" s="135" t="n"/>
      <c r="K1221" s="135" t="n"/>
      <c r="L1221" s="135" t="n"/>
      <c r="M1221" s="135" t="n"/>
      <c r="N1221" s="136" t="n"/>
      <c r="O1221" s="136" t="inlineStr">
        <is>
          <t>🆕 MT</t>
        </is>
      </c>
      <c r="P1221" s="136" t="n"/>
      <c r="Q1221" s="136" t="n"/>
      <c r="R1221" s="136" t="n"/>
      <c r="S1221" s="135" t="n"/>
    </row>
    <row r="1222">
      <c r="A1222" s="134" t="inlineStr">
        <is>
          <t>YANMAR</t>
        </is>
      </c>
      <c r="B1222" s="32" t="inlineStr">
        <is>
          <t>6CHX</t>
        </is>
      </c>
      <c r="C1222" t="inlineStr">
        <is>
          <t>105</t>
        </is>
      </c>
      <c r="D1222" s="32" t="inlineStr">
        <is>
          <t>R</t>
        </is>
      </c>
      <c r="E1222" s="135" t="inlineStr">
        <is>
          <t>Rod Bearing</t>
        </is>
      </c>
      <c r="F1222" s="135" t="inlineStr">
        <is>
          <t>727610-23600</t>
        </is>
      </c>
      <c r="G1222" s="135" t="n"/>
      <c r="H1222" s="135" t="n"/>
      <c r="I1222" s="135" t="n"/>
      <c r="J1222" s="135" t="n"/>
      <c r="K1222" s="135" t="n"/>
      <c r="L1222" s="135" t="n"/>
      <c r="M1222" s="135" t="n"/>
      <c r="N1222" s="136" t="n"/>
      <c r="O1222" s="136" t="inlineStr">
        <is>
          <t>🆕 MT</t>
        </is>
      </c>
      <c r="P1222" s="136" t="n"/>
      <c r="Q1222" s="136" t="n"/>
      <c r="R1222" s="136" t="n"/>
      <c r="S1222" s="135" t="n"/>
    </row>
    <row r="1223">
      <c r="A1223" s="134" t="inlineStr">
        <is>
          <t>YANMAR</t>
        </is>
      </c>
      <c r="B1223" s="32" t="inlineStr">
        <is>
          <t>6CHX-UTE</t>
        </is>
      </c>
      <c r="C1223" t="inlineStr">
        <is>
          <t>105</t>
        </is>
      </c>
      <c r="D1223" s="32" t="inlineStr">
        <is>
          <t>M</t>
        </is>
      </c>
      <c r="E1223" s="135" t="inlineStr">
        <is>
          <t>Main Bearing</t>
        </is>
      </c>
      <c r="F1223" s="135" t="inlineStr">
        <is>
          <t>127687-02931, 127687-02111, 127687-02091</t>
        </is>
      </c>
      <c r="G1223" s="135" t="n"/>
      <c r="H1223" s="135" t="n"/>
      <c r="I1223" s="135" t="n"/>
      <c r="J1223" s="135" t="n"/>
      <c r="K1223" s="135" t="n"/>
      <c r="L1223" s="135" t="n"/>
      <c r="M1223" s="135" t="n"/>
      <c r="N1223" s="136" t="n"/>
      <c r="O1223" s="136" t="inlineStr">
        <is>
          <t>🆕 MT</t>
        </is>
      </c>
      <c r="P1223" s="136" t="n"/>
      <c r="Q1223" s="136" t="n"/>
      <c r="R1223" s="136" t="n"/>
      <c r="S1223" s="135" t="n"/>
    </row>
    <row r="1224">
      <c r="A1224" s="134" t="inlineStr">
        <is>
          <t>YANMAR</t>
        </is>
      </c>
      <c r="B1224" s="32" t="inlineStr">
        <is>
          <t>6CHX-UTE</t>
        </is>
      </c>
      <c r="C1224" t="inlineStr">
        <is>
          <t>105</t>
        </is>
      </c>
      <c r="D1224" s="32" t="inlineStr">
        <is>
          <t>R</t>
        </is>
      </c>
      <c r="E1224" s="135" t="inlineStr">
        <is>
          <t>Rod Bearing</t>
        </is>
      </c>
      <c r="F1224" s="135" t="inlineStr">
        <is>
          <t>727610-23600</t>
        </is>
      </c>
      <c r="G1224" s="135" t="n"/>
      <c r="H1224" s="135" t="n"/>
      <c r="I1224" s="135" t="n"/>
      <c r="J1224" s="135" t="n"/>
      <c r="K1224" s="135" t="n"/>
      <c r="L1224" s="135" t="n"/>
      <c r="M1224" s="135" t="n"/>
      <c r="N1224" s="136" t="n"/>
      <c r="O1224" s="136" t="inlineStr">
        <is>
          <t>🆕 MT</t>
        </is>
      </c>
      <c r="P1224" s="136" t="n"/>
      <c r="Q1224" s="136" t="n"/>
      <c r="R1224" s="136" t="n"/>
      <c r="S1224" s="135" t="n"/>
    </row>
    <row r="1225">
      <c r="A1225" s="134" t="inlineStr">
        <is>
          <t>YANMAR</t>
        </is>
      </c>
      <c r="B1225" s="32" t="inlineStr">
        <is>
          <t>6GH-STE</t>
        </is>
      </c>
      <c r="D1225" s="32" t="inlineStr">
        <is>
          <t>M</t>
        </is>
      </c>
      <c r="E1225" s="135" t="inlineStr">
        <is>
          <t>Main Bearing</t>
        </is>
      </c>
      <c r="F1225" s="135" t="inlineStr">
        <is>
          <t>128610-02131, 128620-02122</t>
        </is>
      </c>
      <c r="G1225" s="135" t="n"/>
      <c r="H1225" s="135" t="n"/>
      <c r="I1225" s="135" t="n"/>
      <c r="J1225" s="135" t="n"/>
      <c r="K1225" s="135" t="n"/>
      <c r="L1225" s="135" t="n"/>
      <c r="M1225" s="135" t="n"/>
      <c r="N1225" s="136" t="n"/>
      <c r="O1225" s="136" t="inlineStr">
        <is>
          <t>🆕 MT</t>
        </is>
      </c>
      <c r="P1225" s="136" t="n"/>
      <c r="Q1225" s="136" t="n"/>
      <c r="R1225" s="136" t="n"/>
      <c r="S1225" s="135" t="n"/>
    </row>
    <row r="1226">
      <c r="A1226" s="134" t="inlineStr">
        <is>
          <t>YANMAR</t>
        </is>
      </c>
      <c r="B1226" s="32" t="inlineStr">
        <is>
          <t>6GH-STE</t>
        </is>
      </c>
      <c r="D1226" s="32" t="inlineStr">
        <is>
          <t>R</t>
        </is>
      </c>
      <c r="E1226" s="135" t="inlineStr">
        <is>
          <t>Rod Bearing</t>
        </is>
      </c>
      <c r="F1226" s="135" t="inlineStr">
        <is>
          <t>727610-23600</t>
        </is>
      </c>
      <c r="G1226" s="135" t="n"/>
      <c r="H1226" s="135" t="n"/>
      <c r="I1226" s="135" t="n"/>
      <c r="J1226" s="135" t="n"/>
      <c r="K1226" s="135" t="n"/>
      <c r="L1226" s="135" t="n"/>
      <c r="M1226" s="135" t="n"/>
      <c r="N1226" s="136" t="n"/>
      <c r="O1226" s="136" t="inlineStr">
        <is>
          <t>🆕 MT</t>
        </is>
      </c>
      <c r="P1226" s="136" t="n"/>
      <c r="Q1226" s="136" t="n"/>
      <c r="R1226" s="136" t="n"/>
      <c r="S1226" s="135" t="n"/>
    </row>
    <row r="1227">
      <c r="A1227" s="134" t="inlineStr">
        <is>
          <t>YANMAR</t>
        </is>
      </c>
      <c r="B1227" s="32" t="inlineStr">
        <is>
          <t>6GH-UTE</t>
        </is>
      </c>
      <c r="D1227" s="32" t="inlineStr">
        <is>
          <t>M</t>
        </is>
      </c>
      <c r="E1227" s="135" t="inlineStr">
        <is>
          <t>Main Bearing</t>
        </is>
      </c>
      <c r="F1227" s="135" t="inlineStr">
        <is>
          <t>128610-02131, 128620-02122</t>
        </is>
      </c>
      <c r="G1227" s="135" t="n"/>
      <c r="H1227" s="135" t="n"/>
      <c r="I1227" s="135" t="n"/>
      <c r="J1227" s="135" t="n"/>
      <c r="K1227" s="135" t="n"/>
      <c r="L1227" s="135" t="n"/>
      <c r="M1227" s="135" t="n"/>
      <c r="N1227" s="136" t="n"/>
      <c r="O1227" s="136" t="inlineStr">
        <is>
          <t>🆕 MT</t>
        </is>
      </c>
      <c r="P1227" s="136" t="n"/>
      <c r="Q1227" s="136" t="n"/>
      <c r="R1227" s="136" t="n"/>
      <c r="S1227" s="135" t="n"/>
    </row>
    <row r="1228">
      <c r="A1228" s="134" t="inlineStr">
        <is>
          <t>YANMAR</t>
        </is>
      </c>
      <c r="B1228" s="32" t="inlineStr">
        <is>
          <t>6GH-UTE</t>
        </is>
      </c>
      <c r="D1228" s="32" t="inlineStr">
        <is>
          <t>R</t>
        </is>
      </c>
      <c r="E1228" s="135" t="inlineStr">
        <is>
          <t>Rod Bearing</t>
        </is>
      </c>
      <c r="F1228" s="135" t="inlineStr">
        <is>
          <t>727610-23600</t>
        </is>
      </c>
      <c r="G1228" s="135" t="n"/>
      <c r="H1228" s="135" t="n"/>
      <c r="I1228" s="135" t="n"/>
      <c r="J1228" s="135" t="n"/>
      <c r="K1228" s="135" t="n"/>
      <c r="L1228" s="135" t="n"/>
      <c r="M1228" s="135" t="n"/>
      <c r="N1228" s="136" t="n"/>
      <c r="O1228" s="136" t="inlineStr">
        <is>
          <t>🆕 MT</t>
        </is>
      </c>
      <c r="P1228" s="136" t="n"/>
      <c r="Q1228" s="136" t="n"/>
      <c r="R1228" s="136" t="n"/>
      <c r="S1228" s="135" t="n"/>
    </row>
    <row r="1229">
      <c r="A1229" s="134" t="inlineStr">
        <is>
          <t>YANMAR</t>
        </is>
      </c>
      <c r="B1229" s="32" t="inlineStr">
        <is>
          <t>6HA-DT</t>
        </is>
      </c>
      <c r="C1229" t="inlineStr">
        <is>
          <t>130</t>
        </is>
      </c>
      <c r="D1229" s="32" t="inlineStr">
        <is>
          <t>M</t>
        </is>
      </c>
      <c r="E1229" s="135" t="inlineStr">
        <is>
          <t>Main Bearing</t>
        </is>
      </c>
      <c r="F1229" s="135" t="inlineStr">
        <is>
          <t>126650-02240, 126634-02180, 126652-02180</t>
        </is>
      </c>
      <c r="G1229" s="135" t="n"/>
      <c r="H1229" s="135" t="n"/>
      <c r="I1229" s="135" t="n"/>
      <c r="J1229" s="135" t="n"/>
      <c r="K1229" s="135" t="n"/>
      <c r="L1229" s="135" t="n"/>
      <c r="M1229" s="135" t="n"/>
      <c r="N1229" s="136" t="n"/>
      <c r="O1229" s="136" t="inlineStr">
        <is>
          <t>🆕 MT</t>
        </is>
      </c>
      <c r="P1229" s="136" t="n"/>
      <c r="Q1229" s="136" t="n"/>
      <c r="R1229" s="136" t="n"/>
      <c r="S1229" s="135" t="n"/>
    </row>
    <row r="1230">
      <c r="A1230" s="134" t="inlineStr">
        <is>
          <t>YANMAR</t>
        </is>
      </c>
      <c r="B1230" s="32" t="inlineStr">
        <is>
          <t>6HA-DT</t>
        </is>
      </c>
      <c r="C1230" t="inlineStr">
        <is>
          <t>130</t>
        </is>
      </c>
      <c r="D1230" s="32" t="inlineStr">
        <is>
          <t>R</t>
        </is>
      </c>
      <c r="E1230" s="135" t="inlineStr">
        <is>
          <t>Rod Bearing</t>
        </is>
      </c>
      <c r="F1230" s="135" t="inlineStr">
        <is>
          <t>126625-23221</t>
        </is>
      </c>
      <c r="G1230" s="135" t="n"/>
      <c r="H1230" s="135" t="n"/>
      <c r="I1230" s="135" t="n"/>
      <c r="J1230" s="135" t="n"/>
      <c r="K1230" s="135" t="n"/>
      <c r="L1230" s="135" t="n"/>
      <c r="M1230" s="135" t="n"/>
      <c r="N1230" s="136" t="n"/>
      <c r="O1230" s="136" t="inlineStr">
        <is>
          <t>🆕 MT</t>
        </is>
      </c>
      <c r="P1230" s="136" t="n"/>
      <c r="Q1230" s="136" t="n"/>
      <c r="R1230" s="136" t="n"/>
      <c r="S1230" s="135" t="n"/>
    </row>
    <row r="1231">
      <c r="A1231" s="134" t="inlineStr">
        <is>
          <t>YANMAR</t>
        </is>
      </c>
      <c r="B1231" s="32" t="inlineStr">
        <is>
          <t>6HA-ET</t>
        </is>
      </c>
      <c r="C1231" t="inlineStr">
        <is>
          <t>130</t>
        </is>
      </c>
      <c r="D1231" s="32" t="inlineStr">
        <is>
          <t>M</t>
        </is>
      </c>
      <c r="E1231" s="135" t="inlineStr">
        <is>
          <t>Main Bearing</t>
        </is>
      </c>
      <c r="F1231" s="135" t="inlineStr">
        <is>
          <t>126650-02240, 126634-02180, 126652-02180</t>
        </is>
      </c>
      <c r="G1231" s="135" t="n"/>
      <c r="H1231" s="135" t="n"/>
      <c r="I1231" s="135" t="n"/>
      <c r="J1231" s="135" t="n"/>
      <c r="K1231" s="135" t="n"/>
      <c r="L1231" s="135" t="n"/>
      <c r="M1231" s="135" t="n"/>
      <c r="N1231" s="136" t="n"/>
      <c r="O1231" s="136" t="inlineStr">
        <is>
          <t>🆕 MT</t>
        </is>
      </c>
      <c r="P1231" s="136" t="n"/>
      <c r="Q1231" s="136" t="n"/>
      <c r="R1231" s="136" t="n"/>
      <c r="S1231" s="135" t="n"/>
    </row>
    <row r="1232">
      <c r="A1232" s="134" t="inlineStr">
        <is>
          <t>YANMAR</t>
        </is>
      </c>
      <c r="B1232" s="32" t="inlineStr">
        <is>
          <t>6HA-ET</t>
        </is>
      </c>
      <c r="C1232" t="inlineStr">
        <is>
          <t>130</t>
        </is>
      </c>
      <c r="D1232" s="32" t="inlineStr">
        <is>
          <t>R</t>
        </is>
      </c>
      <c r="E1232" s="135" t="inlineStr">
        <is>
          <t>Rod Bearing</t>
        </is>
      </c>
      <c r="F1232" s="135" t="inlineStr">
        <is>
          <t>126625-23221</t>
        </is>
      </c>
      <c r="G1232" s="135" t="n"/>
      <c r="H1232" s="135" t="n"/>
      <c r="I1232" s="135" t="n"/>
      <c r="J1232" s="135" t="n"/>
      <c r="K1232" s="135" t="n"/>
      <c r="L1232" s="135" t="n"/>
      <c r="M1232" s="135" t="n"/>
      <c r="N1232" s="136" t="n"/>
      <c r="O1232" s="136" t="inlineStr">
        <is>
          <t>🆕 MT</t>
        </is>
      </c>
      <c r="P1232" s="136" t="n"/>
      <c r="Q1232" s="136" t="n"/>
      <c r="R1232" s="136" t="n"/>
      <c r="S1232" s="135" t="n"/>
    </row>
    <row r="1233">
      <c r="A1233" s="134" t="inlineStr">
        <is>
          <t>YANMAR</t>
        </is>
      </c>
      <c r="B1233" s="32" t="inlineStr">
        <is>
          <t>6HA-HTE</t>
        </is>
      </c>
      <c r="C1233" t="inlineStr">
        <is>
          <t>130</t>
        </is>
      </c>
      <c r="D1233" s="32" t="inlineStr">
        <is>
          <t>M</t>
        </is>
      </c>
      <c r="E1233" s="135" t="inlineStr">
        <is>
          <t>Main Bearing</t>
        </is>
      </c>
      <c r="F1233" s="135" t="inlineStr">
        <is>
          <t>126650-02240, 126634-02180, 126652-02180</t>
        </is>
      </c>
      <c r="G1233" s="135" t="n"/>
      <c r="H1233" s="135" t="n"/>
      <c r="I1233" s="135" t="n"/>
      <c r="J1233" s="135" t="n"/>
      <c r="K1233" s="135" t="n"/>
      <c r="L1233" s="135" t="n"/>
      <c r="M1233" s="135" t="n"/>
      <c r="N1233" s="136" t="n"/>
      <c r="O1233" s="136" t="inlineStr">
        <is>
          <t>🆕 MT</t>
        </is>
      </c>
      <c r="P1233" s="136" t="n"/>
      <c r="Q1233" s="136" t="n"/>
      <c r="R1233" s="136" t="n"/>
      <c r="S1233" s="135" t="n"/>
    </row>
    <row r="1234">
      <c r="A1234" s="134" t="inlineStr">
        <is>
          <t>YANMAR</t>
        </is>
      </c>
      <c r="B1234" s="32" t="inlineStr">
        <is>
          <t>6HA-HTE</t>
        </is>
      </c>
      <c r="C1234" t="inlineStr">
        <is>
          <t>130</t>
        </is>
      </c>
      <c r="D1234" s="32" t="inlineStr">
        <is>
          <t>R</t>
        </is>
      </c>
      <c r="E1234" s="135" t="inlineStr">
        <is>
          <t>Rod Bearing</t>
        </is>
      </c>
      <c r="F1234" s="135" t="inlineStr">
        <is>
          <t>126625-23221</t>
        </is>
      </c>
      <c r="G1234" s="135" t="n"/>
      <c r="H1234" s="135" t="n"/>
      <c r="I1234" s="135" t="n"/>
      <c r="J1234" s="135" t="n"/>
      <c r="K1234" s="135" t="n"/>
      <c r="L1234" s="135" t="n"/>
      <c r="M1234" s="135" t="n"/>
      <c r="N1234" s="136" t="n"/>
      <c r="O1234" s="136" t="inlineStr">
        <is>
          <t>🆕 MT</t>
        </is>
      </c>
      <c r="P1234" s="136" t="n"/>
      <c r="Q1234" s="136" t="n"/>
      <c r="R1234" s="136" t="n"/>
      <c r="S1234" s="135" t="n"/>
    </row>
    <row r="1235">
      <c r="A1235" s="134" t="inlineStr">
        <is>
          <t>YANMAR</t>
        </is>
      </c>
      <c r="B1235" s="32" t="inlineStr">
        <is>
          <t>6HA2M-DTE</t>
        </is>
      </c>
      <c r="D1235" s="32" t="inlineStr">
        <is>
          <t>M</t>
        </is>
      </c>
      <c r="E1235" s="135" t="inlineStr">
        <is>
          <t>Main Bearing</t>
        </is>
      </c>
      <c r="F1235" s="135" t="inlineStr">
        <is>
          <t>126625-02450, 126625-02460, 126625-02470</t>
        </is>
      </c>
      <c r="G1235" s="135" t="n"/>
      <c r="H1235" s="135" t="n"/>
      <c r="I1235" s="135" t="n"/>
      <c r="J1235" s="135" t="n"/>
      <c r="K1235" s="135" t="n"/>
      <c r="L1235" s="135" t="n"/>
      <c r="M1235" s="135" t="n"/>
      <c r="N1235" s="136" t="n"/>
      <c r="O1235" s="136" t="inlineStr">
        <is>
          <t>🆕 MT</t>
        </is>
      </c>
      <c r="P1235" s="136" t="n"/>
      <c r="Q1235" s="136" t="n"/>
      <c r="R1235" s="136" t="n"/>
      <c r="S1235" s="135" t="n"/>
    </row>
    <row r="1236">
      <c r="A1236" s="134" t="inlineStr">
        <is>
          <t>YANMAR</t>
        </is>
      </c>
      <c r="B1236" s="32" t="inlineStr">
        <is>
          <t>6HA2M-DTE</t>
        </is>
      </c>
      <c r="D1236" s="32" t="inlineStr">
        <is>
          <t>R</t>
        </is>
      </c>
      <c r="E1236" s="135" t="inlineStr">
        <is>
          <t>Rod Bearing</t>
        </is>
      </c>
      <c r="F1236" s="135" t="inlineStr">
        <is>
          <t>126625-23221</t>
        </is>
      </c>
      <c r="G1236" s="135" t="n"/>
      <c r="H1236" s="135" t="n"/>
      <c r="I1236" s="135" t="n"/>
      <c r="J1236" s="135" t="n"/>
      <c r="K1236" s="135" t="n"/>
      <c r="L1236" s="135" t="n"/>
      <c r="M1236" s="135" t="n"/>
      <c r="N1236" s="136" t="n"/>
      <c r="O1236" s="136" t="inlineStr">
        <is>
          <t>🆕 MT</t>
        </is>
      </c>
      <c r="P1236" s="136" t="n"/>
      <c r="Q1236" s="136" t="n"/>
      <c r="R1236" s="136" t="n"/>
      <c r="S1236" s="135" t="n"/>
    </row>
    <row r="1237">
      <c r="A1237" s="134" t="inlineStr">
        <is>
          <t>YANMAR</t>
        </is>
      </c>
      <c r="B1237" s="32" t="inlineStr">
        <is>
          <t>6HA2M-HTE</t>
        </is>
      </c>
      <c r="D1237" s="32" t="inlineStr">
        <is>
          <t>M</t>
        </is>
      </c>
      <c r="E1237" s="135" t="inlineStr">
        <is>
          <t>Main Bearing</t>
        </is>
      </c>
      <c r="F1237" s="135" t="inlineStr">
        <is>
          <t>126625-02450, 126625-02460, 126625-02470</t>
        </is>
      </c>
      <c r="G1237" s="135" t="n"/>
      <c r="H1237" s="135" t="n"/>
      <c r="I1237" s="135" t="n"/>
      <c r="J1237" s="135" t="n"/>
      <c r="K1237" s="135" t="n"/>
      <c r="L1237" s="135" t="n"/>
      <c r="M1237" s="135" t="n"/>
      <c r="N1237" s="136" t="n"/>
      <c r="O1237" s="136" t="inlineStr">
        <is>
          <t>🆕 MT</t>
        </is>
      </c>
      <c r="P1237" s="136" t="n"/>
      <c r="Q1237" s="136" t="n"/>
      <c r="R1237" s="136" t="n"/>
      <c r="S1237" s="135" t="n"/>
    </row>
    <row r="1238">
      <c r="A1238" s="134" t="inlineStr">
        <is>
          <t>YANMAR</t>
        </is>
      </c>
      <c r="B1238" s="32" t="inlineStr">
        <is>
          <t>6HA2M-HTE</t>
        </is>
      </c>
      <c r="D1238" s="32" t="inlineStr">
        <is>
          <t>R</t>
        </is>
      </c>
      <c r="E1238" s="135" t="inlineStr">
        <is>
          <t>Rod Bearing</t>
        </is>
      </c>
      <c r="F1238" s="135" t="inlineStr">
        <is>
          <t>126625-23221</t>
        </is>
      </c>
      <c r="G1238" s="135" t="n"/>
      <c r="H1238" s="135" t="n"/>
      <c r="I1238" s="135" t="n"/>
      <c r="J1238" s="135" t="n"/>
      <c r="K1238" s="135" t="n"/>
      <c r="L1238" s="135" t="n"/>
      <c r="M1238" s="135" t="n"/>
      <c r="N1238" s="136" t="n"/>
      <c r="O1238" s="136" t="inlineStr">
        <is>
          <t>🆕 MT</t>
        </is>
      </c>
      <c r="P1238" s="136" t="n"/>
      <c r="Q1238" s="136" t="n"/>
      <c r="R1238" s="136" t="n"/>
      <c r="S1238" s="135" t="n"/>
    </row>
    <row r="1239">
      <c r="A1239" s="134" t="inlineStr">
        <is>
          <t>YANMAR</t>
        </is>
      </c>
      <c r="B1239" s="32" t="inlineStr">
        <is>
          <t>6KH-ET</t>
        </is>
      </c>
      <c r="D1239" s="32" t="inlineStr">
        <is>
          <t>M</t>
        </is>
      </c>
      <c r="E1239" s="135" t="inlineStr">
        <is>
          <t>Main Bearing</t>
        </is>
      </c>
      <c r="F1239" s="135" t="inlineStr">
        <is>
          <t>126616-02181</t>
        </is>
      </c>
      <c r="G1239" s="135" t="n"/>
      <c r="H1239" s="135" t="n"/>
      <c r="I1239" s="135" t="n"/>
      <c r="J1239" s="135" t="n"/>
      <c r="K1239" s="135" t="n"/>
      <c r="L1239" s="135" t="n"/>
      <c r="M1239" s="135" t="n"/>
      <c r="N1239" s="136" t="n"/>
      <c r="O1239" s="136" t="inlineStr">
        <is>
          <t>🆕 MT</t>
        </is>
      </c>
      <c r="P1239" s="136" t="n"/>
      <c r="Q1239" s="136" t="n"/>
      <c r="R1239" s="136" t="n"/>
      <c r="S1239" s="135" t="n"/>
    </row>
    <row r="1240">
      <c r="A1240" s="134" t="inlineStr">
        <is>
          <t>YANMAR</t>
        </is>
      </c>
      <c r="B1240" s="32" t="inlineStr">
        <is>
          <t>6KH-ET</t>
        </is>
      </c>
      <c r="D1240" s="32" t="inlineStr">
        <is>
          <t>R</t>
        </is>
      </c>
      <c r="E1240" s="135" t="inlineStr">
        <is>
          <t>Rod Bearing</t>
        </is>
      </c>
      <c r="F1240" s="135" t="inlineStr">
        <is>
          <t>126618-23320</t>
        </is>
      </c>
      <c r="G1240" s="135" t="n"/>
      <c r="H1240" s="135" t="n"/>
      <c r="I1240" s="135" t="n"/>
      <c r="J1240" s="135" t="n"/>
      <c r="K1240" s="135" t="n"/>
      <c r="L1240" s="135" t="n"/>
      <c r="M1240" s="135" t="n"/>
      <c r="N1240" s="136" t="n"/>
      <c r="O1240" s="136" t="inlineStr">
        <is>
          <t>🆕 MT</t>
        </is>
      </c>
      <c r="P1240" s="136" t="n"/>
      <c r="Q1240" s="136" t="n"/>
      <c r="R1240" s="136" t="n"/>
      <c r="S1240" s="135" t="n"/>
    </row>
    <row r="1241">
      <c r="A1241" s="134" t="inlineStr">
        <is>
          <t>YANMAR</t>
        </is>
      </c>
      <c r="B1241" s="32" t="inlineStr">
        <is>
          <t>6LA-HT</t>
        </is>
      </c>
      <c r="D1241" s="32" t="inlineStr">
        <is>
          <t>M</t>
        </is>
      </c>
      <c r="E1241" s="135" t="inlineStr">
        <is>
          <t>Main Bearing</t>
        </is>
      </c>
      <c r="F1241" s="135" t="inlineStr">
        <is>
          <t>148616-02300, 148616-02320</t>
        </is>
      </c>
      <c r="G1241" s="135" t="n"/>
      <c r="H1241" s="135" t="n"/>
      <c r="I1241" s="135" t="n"/>
      <c r="J1241" s="135" t="n"/>
      <c r="K1241" s="135" t="n"/>
      <c r="L1241" s="135" t="n"/>
      <c r="M1241" s="135" t="n"/>
      <c r="N1241" s="136" t="n"/>
      <c r="O1241" s="136" t="inlineStr">
        <is>
          <t>🆕 MT</t>
        </is>
      </c>
      <c r="P1241" s="136" t="n"/>
      <c r="Q1241" s="136" t="n"/>
      <c r="R1241" s="136" t="n"/>
      <c r="S1241" s="135" t="n"/>
    </row>
    <row r="1242">
      <c r="A1242" s="134" t="inlineStr">
        <is>
          <t>YANMAR</t>
        </is>
      </c>
      <c r="B1242" s="32" t="inlineStr">
        <is>
          <t>6LA-HT</t>
        </is>
      </c>
      <c r="D1242" s="32" t="inlineStr">
        <is>
          <t>R</t>
        </is>
      </c>
      <c r="E1242" s="135" t="inlineStr">
        <is>
          <t>Rod Bearing</t>
        </is>
      </c>
      <c r="F1242" s="135" t="inlineStr">
        <is>
          <t>148687-23300</t>
        </is>
      </c>
      <c r="G1242" s="135" t="n"/>
      <c r="H1242" s="135" t="n"/>
      <c r="I1242" s="135" t="n"/>
      <c r="J1242" s="135" t="n"/>
      <c r="K1242" s="135" t="n"/>
      <c r="L1242" s="135" t="n"/>
      <c r="M1242" s="135" t="n"/>
      <c r="N1242" s="136" t="n"/>
      <c r="O1242" s="136" t="inlineStr">
        <is>
          <t>🆕 MT</t>
        </is>
      </c>
      <c r="P1242" s="136" t="n"/>
      <c r="Q1242" s="136" t="n"/>
      <c r="R1242" s="136" t="n"/>
      <c r="S1242" s="135" t="n"/>
    </row>
    <row r="1243">
      <c r="A1243" s="134" t="inlineStr">
        <is>
          <t>YANMAR</t>
        </is>
      </c>
      <c r="B1243" s="32" t="inlineStr">
        <is>
          <t>6LAAK-UT</t>
        </is>
      </c>
      <c r="D1243" s="32" t="inlineStr">
        <is>
          <t>M</t>
        </is>
      </c>
      <c r="E1243" s="135" t="inlineStr">
        <is>
          <t>Main Bearing</t>
        </is>
      </c>
      <c r="F1243" s="135" t="inlineStr">
        <is>
          <t>148616-02300, 148616-02320</t>
        </is>
      </c>
      <c r="G1243" s="135" t="n"/>
      <c r="H1243" s="135" t="n"/>
      <c r="I1243" s="135" t="n"/>
      <c r="J1243" s="135" t="n"/>
      <c r="K1243" s="135" t="n"/>
      <c r="L1243" s="135" t="n"/>
      <c r="M1243" s="135" t="n"/>
      <c r="N1243" s="136" t="n"/>
      <c r="O1243" s="136" t="inlineStr">
        <is>
          <t>🆕 MT</t>
        </is>
      </c>
      <c r="P1243" s="136" t="n"/>
      <c r="Q1243" s="136" t="n"/>
      <c r="R1243" s="136" t="n"/>
      <c r="S1243" s="135" t="n"/>
    </row>
    <row r="1244">
      <c r="A1244" s="134" t="inlineStr">
        <is>
          <t>YANMAR</t>
        </is>
      </c>
      <c r="B1244" s="32" t="inlineStr">
        <is>
          <t>6LAAK-UT</t>
        </is>
      </c>
      <c r="D1244" s="32" t="inlineStr">
        <is>
          <t>R</t>
        </is>
      </c>
      <c r="E1244" s="135" t="inlineStr">
        <is>
          <t>Rod Bearing</t>
        </is>
      </c>
      <c r="F1244" s="135" t="inlineStr">
        <is>
          <t>148616-23300</t>
        </is>
      </c>
      <c r="G1244" s="135" t="n"/>
      <c r="H1244" s="135" t="n"/>
      <c r="I1244" s="135" t="n"/>
      <c r="J1244" s="135" t="n"/>
      <c r="K1244" s="135" t="n"/>
      <c r="L1244" s="135" t="n"/>
      <c r="M1244" s="135" t="n"/>
      <c r="N1244" s="136" t="n"/>
      <c r="O1244" s="136" t="inlineStr">
        <is>
          <t>🆕 MT</t>
        </is>
      </c>
      <c r="P1244" s="136" t="n"/>
      <c r="Q1244" s="136" t="n"/>
      <c r="R1244" s="136" t="n"/>
      <c r="S1244" s="135" t="n"/>
    </row>
    <row r="1245">
      <c r="A1245" s="134" t="inlineStr">
        <is>
          <t>YANMAR</t>
        </is>
      </c>
      <c r="B1245" s="32" t="inlineStr">
        <is>
          <t>6LAAL-DT</t>
        </is>
      </c>
      <c r="D1245" s="32" t="inlineStr">
        <is>
          <t>M</t>
        </is>
      </c>
      <c r="E1245" s="135" t="inlineStr">
        <is>
          <t>Main Bearing</t>
        </is>
      </c>
      <c r="F1245" s="135" t="inlineStr">
        <is>
          <t>148616-02300, 148616-02320</t>
        </is>
      </c>
      <c r="G1245" s="135" t="n"/>
      <c r="H1245" s="135" t="n"/>
      <c r="I1245" s="135" t="n"/>
      <c r="J1245" s="135" t="n"/>
      <c r="K1245" s="135" t="n"/>
      <c r="L1245" s="135" t="n"/>
      <c r="M1245" s="135" t="n"/>
      <c r="N1245" s="136" t="n"/>
      <c r="O1245" s="136" t="inlineStr">
        <is>
          <t>🆕 MT</t>
        </is>
      </c>
      <c r="P1245" s="136" t="n"/>
      <c r="Q1245" s="136" t="n"/>
      <c r="R1245" s="136" t="n"/>
      <c r="S1245" s="135" t="n"/>
    </row>
    <row r="1246">
      <c r="A1246" s="134" t="inlineStr">
        <is>
          <t>YANMAR</t>
        </is>
      </c>
      <c r="B1246" s="32" t="inlineStr">
        <is>
          <t>6LAAL-DT</t>
        </is>
      </c>
      <c r="D1246" s="32" t="inlineStr">
        <is>
          <t>R</t>
        </is>
      </c>
      <c r="E1246" s="135" t="inlineStr">
        <is>
          <t>Rod Bearing</t>
        </is>
      </c>
      <c r="F1246" s="135" t="inlineStr">
        <is>
          <t>148687-23300</t>
        </is>
      </c>
      <c r="G1246" s="135" t="n"/>
      <c r="H1246" s="135" t="n"/>
      <c r="I1246" s="135" t="n"/>
      <c r="J1246" s="135" t="n"/>
      <c r="K1246" s="135" t="n"/>
      <c r="L1246" s="135" t="n"/>
      <c r="M1246" s="135" t="n"/>
      <c r="N1246" s="136" t="n"/>
      <c r="O1246" s="136" t="inlineStr">
        <is>
          <t>🆕 MT</t>
        </is>
      </c>
      <c r="P1246" s="136" t="n"/>
      <c r="Q1246" s="136" t="n"/>
      <c r="R1246" s="136" t="n"/>
      <c r="S1246" s="135" t="n"/>
    </row>
    <row r="1247">
      <c r="A1247" s="134" t="inlineStr">
        <is>
          <t>YANMAR</t>
        </is>
      </c>
      <c r="B1247" s="32" t="inlineStr">
        <is>
          <t>6LAH-STE</t>
        </is>
      </c>
      <c r="D1247" s="32" t="inlineStr">
        <is>
          <t>M</t>
        </is>
      </c>
      <c r="E1247" s="135" t="inlineStr">
        <is>
          <t>Main Bearing</t>
        </is>
      </c>
      <c r="F1247" s="135" t="inlineStr">
        <is>
          <t>148616-02300, 148616-02320</t>
        </is>
      </c>
      <c r="G1247" s="135" t="n"/>
      <c r="H1247" s="135" t="n"/>
      <c r="I1247" s="135" t="n"/>
      <c r="J1247" s="135" t="n"/>
      <c r="K1247" s="135" t="n"/>
      <c r="L1247" s="135" t="n"/>
      <c r="M1247" s="135" t="n"/>
      <c r="N1247" s="136" t="n"/>
      <c r="O1247" s="136" t="inlineStr">
        <is>
          <t>🆕 MT</t>
        </is>
      </c>
      <c r="P1247" s="136" t="n"/>
      <c r="Q1247" s="136" t="n"/>
      <c r="R1247" s="136" t="n"/>
      <c r="S1247" s="135" t="n"/>
    </row>
    <row r="1248">
      <c r="A1248" s="134" t="inlineStr">
        <is>
          <t>YANMAR</t>
        </is>
      </c>
      <c r="B1248" s="32" t="inlineStr">
        <is>
          <t>6LAH-STE</t>
        </is>
      </c>
      <c r="D1248" s="32" t="inlineStr">
        <is>
          <t>R</t>
        </is>
      </c>
      <c r="E1248" s="135" t="inlineStr">
        <is>
          <t>Rod Bearing</t>
        </is>
      </c>
      <c r="F1248" s="135" t="inlineStr">
        <is>
          <t>148688-23303</t>
        </is>
      </c>
      <c r="G1248" s="135" t="n"/>
      <c r="H1248" s="135" t="n"/>
      <c r="I1248" s="135" t="n"/>
      <c r="J1248" s="135" t="n"/>
      <c r="K1248" s="135" t="n"/>
      <c r="L1248" s="135" t="n"/>
      <c r="M1248" s="135" t="n"/>
      <c r="N1248" s="136" t="n"/>
      <c r="O1248" s="136" t="inlineStr">
        <is>
          <t>🆕 MT</t>
        </is>
      </c>
      <c r="P1248" s="136" t="n"/>
      <c r="Q1248" s="136" t="n"/>
      <c r="R1248" s="136" t="n"/>
      <c r="S1248" s="135" t="n"/>
    </row>
    <row r="1249">
      <c r="A1249" s="134" t="inlineStr">
        <is>
          <t>YANMAR</t>
        </is>
      </c>
      <c r="B1249" s="32" t="inlineStr">
        <is>
          <t>6LX-GT</t>
        </is>
      </c>
      <c r="D1249" s="32" t="inlineStr">
        <is>
          <t>M</t>
        </is>
      </c>
      <c r="E1249" s="135" t="inlineStr">
        <is>
          <t>Main Bearing</t>
        </is>
      </c>
      <c r="F1249" s="135" t="inlineStr">
        <is>
          <t>148633-02651</t>
        </is>
      </c>
      <c r="G1249" s="135" t="n"/>
      <c r="H1249" s="135" t="n"/>
      <c r="I1249" s="135" t="n"/>
      <c r="J1249" s="135" t="n"/>
      <c r="K1249" s="135" t="n"/>
      <c r="L1249" s="135" t="n"/>
      <c r="M1249" s="135" t="n"/>
      <c r="N1249" s="136" t="n"/>
      <c r="O1249" s="136" t="inlineStr">
        <is>
          <t>🆕 MT</t>
        </is>
      </c>
      <c r="P1249" s="136" t="n"/>
      <c r="Q1249" s="136" t="n"/>
      <c r="R1249" s="136" t="n"/>
      <c r="S1249" s="135" t="n"/>
    </row>
    <row r="1250">
      <c r="A1250" s="134" t="inlineStr">
        <is>
          <t>YANMAR</t>
        </is>
      </c>
      <c r="B1250" s="32" t="inlineStr">
        <is>
          <t>6LX-GT</t>
        </is>
      </c>
      <c r="D1250" s="32" t="inlineStr">
        <is>
          <t>R</t>
        </is>
      </c>
      <c r="E1250" s="135" t="inlineStr">
        <is>
          <t>Rod Bearing</t>
        </is>
      </c>
      <c r="F1250" s="135" t="inlineStr">
        <is>
          <t>148633-23261</t>
        </is>
      </c>
      <c r="G1250" s="135" t="n"/>
      <c r="H1250" s="135" t="n"/>
      <c r="I1250" s="135" t="n"/>
      <c r="J1250" s="135" t="n"/>
      <c r="K1250" s="135" t="n"/>
      <c r="L1250" s="135" t="n"/>
      <c r="M1250" s="135" t="n"/>
      <c r="N1250" s="136" t="n"/>
      <c r="O1250" s="136" t="inlineStr">
        <is>
          <t>🆕 MT</t>
        </is>
      </c>
      <c r="P1250" s="136" t="n"/>
      <c r="Q1250" s="136" t="n"/>
      <c r="R1250" s="136" t="n"/>
      <c r="S1250" s="135" t="n"/>
    </row>
    <row r="1251">
      <c r="A1251" s="134" t="inlineStr">
        <is>
          <t>YANMAR</t>
        </is>
      </c>
      <c r="B1251" s="32" t="inlineStr">
        <is>
          <t>6LYA-UT</t>
        </is>
      </c>
      <c r="D1251" s="32" t="inlineStr">
        <is>
          <t>M</t>
        </is>
      </c>
      <c r="E1251" s="135" t="inlineStr">
        <is>
          <t>Main Bearing</t>
        </is>
      </c>
      <c r="F1251" s="135" t="inlineStr">
        <is>
          <t>719593-02800</t>
        </is>
      </c>
      <c r="G1251" s="135" t="n"/>
      <c r="H1251" s="135" t="n"/>
      <c r="I1251" s="135" t="n"/>
      <c r="J1251" s="135" t="n"/>
      <c r="K1251" s="135" t="n"/>
      <c r="L1251" s="135" t="n"/>
      <c r="M1251" s="135" t="n"/>
      <c r="N1251" s="136" t="n"/>
      <c r="O1251" s="136" t="inlineStr">
        <is>
          <t>🆕 MT</t>
        </is>
      </c>
      <c r="P1251" s="136" t="n"/>
      <c r="Q1251" s="136" t="n"/>
      <c r="R1251" s="136" t="n"/>
      <c r="S1251" s="135" t="n"/>
    </row>
    <row r="1252">
      <c r="A1252" s="134" t="inlineStr">
        <is>
          <t>YANMAR</t>
        </is>
      </c>
      <c r="B1252" s="32" t="inlineStr">
        <is>
          <t>6LYA-UT</t>
        </is>
      </c>
      <c r="D1252" s="32" t="inlineStr">
        <is>
          <t>R</t>
        </is>
      </c>
      <c r="E1252" s="135" t="inlineStr">
        <is>
          <t>Rod Bearing</t>
        </is>
      </c>
      <c r="F1252" s="135" t="inlineStr">
        <is>
          <t>719593-23310, 719593-23600, 719593-23601</t>
        </is>
      </c>
      <c r="G1252" s="135" t="n"/>
      <c r="H1252" s="135" t="n"/>
      <c r="I1252" s="135" t="n"/>
      <c r="J1252" s="135" t="n"/>
      <c r="K1252" s="135" t="n"/>
      <c r="L1252" s="135" t="n"/>
      <c r="M1252" s="135" t="n"/>
      <c r="N1252" s="136" t="n"/>
      <c r="O1252" s="136" t="inlineStr">
        <is>
          <t>🆕 MT</t>
        </is>
      </c>
      <c r="P1252" s="136" t="n"/>
      <c r="Q1252" s="136" t="n"/>
      <c r="R1252" s="136" t="n"/>
      <c r="S1252" s="135" t="n"/>
    </row>
  </sheetData>
  <autoFilter ref="A2:R1252"/>
  <mergeCells count="1"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2" topLeftCell="A3" activePane="bottomLeft" state="frozen"/>
      <selection activeCell="A1" sqref="A1"/>
      <selection pane="bottomLeft" activeCell="M11" sqref="M11"/>
    </sheetView>
  </sheetViews>
  <sheetFormatPr baseColWidth="8" defaultColWidth="9" defaultRowHeight="15"/>
  <cols>
    <col width="22.4285714285714" customWidth="1" min="1" max="1"/>
    <col width="60" customWidth="1" min="2" max="2"/>
    <col width="32.4285714285714" customWidth="1" min="3" max="3"/>
    <col width="12" customWidth="1" min="4" max="8"/>
    <col width="8" customWidth="1" min="9" max="9"/>
    <col width="16" customWidth="1" min="10" max="10"/>
    <col width="20" customWidth="1" min="11" max="11"/>
  </cols>
  <sheetData>
    <row r="1" ht="25" customHeight="1">
      <c r="A1" s="130" t="inlineStr">
        <is>
          <t>🔧 BẠC THAU — nhập 16/06/2026 (điền giá vào Vốn/VIP/Ưu đãi/Đại lý/Gara)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</row>
    <row r="2" ht="25" customHeight="1">
      <c r="A2" s="131" t="inlineStr">
        <is>
          <t>Mã HH</t>
        </is>
      </c>
      <c r="B2" s="131" t="inlineStr">
        <is>
          <t>Tên vật tư</t>
        </is>
      </c>
      <c r="C2" s="131" t="inlineStr">
        <is>
          <t>📐 ĐK</t>
        </is>
      </c>
      <c r="D2" s="131" t="inlineStr">
        <is>
          <t>ĐVT</t>
        </is>
      </c>
      <c r="E2" s="131" t="inlineStr">
        <is>
          <t>Vốn</t>
        </is>
      </c>
      <c r="F2" s="131" t="inlineStr">
        <is>
          <t>VIP</t>
        </is>
      </c>
      <c r="G2" s="131" t="inlineStr">
        <is>
          <t>Ưu đãi</t>
        </is>
      </c>
      <c r="H2" s="131" t="inlineStr">
        <is>
          <t>Đại lý</t>
        </is>
      </c>
      <c r="I2" s="131" t="inlineStr">
        <is>
          <t>Gara</t>
        </is>
      </c>
      <c r="J2" s="131" t="inlineStr">
        <is>
          <t>Tồn</t>
        </is>
      </c>
      <c r="K2" s="131" t="inlineStr">
        <is>
          <t>PARNO</t>
        </is>
      </c>
      <c r="L2" s="131" t="inlineStr">
        <is>
          <t>Ghi chú</t>
        </is>
      </c>
    </row>
    <row r="3" ht="25" customHeight="1">
      <c r="A3" s="61" t="inlineStr">
        <is>
          <t>HH0635</t>
        </is>
      </c>
      <c r="B3" s="61" t="inlineStr">
        <is>
          <t>Bạc thau 4BB1/4BD1/4BG1 - TAIHO</t>
        </is>
      </c>
      <c r="C3" s="61" t="inlineStr">
        <is>
          <t>102/105</t>
        </is>
      </c>
      <c r="D3" s="61" t="inlineStr">
        <is>
          <t>Cái</t>
        </is>
      </c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25" customHeight="1">
      <c r="A4" s="61" t="inlineStr">
        <is>
          <t>HH01076</t>
        </is>
      </c>
      <c r="B4" s="61" t="inlineStr">
        <is>
          <t>Bạc thau 4BT - IVECO</t>
        </is>
      </c>
      <c r="C4" s="61" t="inlineStr">
        <is>
          <t>102</t>
        </is>
      </c>
      <c r="D4" s="61" t="inlineStr">
        <is>
          <t>Cái</t>
        </is>
      </c>
      <c r="E4" s="61" t="n"/>
      <c r="F4" s="61" t="n"/>
      <c r="G4" s="61" t="n"/>
      <c r="H4" s="61" t="n"/>
      <c r="I4" s="61" t="n"/>
      <c r="J4" s="61" t="n"/>
      <c r="K4" s="61" t="n"/>
      <c r="L4" s="61" t="n"/>
    </row>
    <row r="5" ht="25" customHeight="1">
      <c r="A5" s="61" t="inlineStr">
        <is>
          <t>HH082040</t>
        </is>
      </c>
      <c r="B5" s="61" t="inlineStr">
        <is>
          <t>Bạc thau 4D120/ 4D130 đã xoáy-Taiho (1 bộ xuất 8 cái)</t>
        </is>
      </c>
      <c r="C5" s="61" t="inlineStr">
        <is>
          <t>120/130</t>
        </is>
      </c>
      <c r="D5" s="61" t="inlineStr">
        <is>
          <t>Cái</t>
        </is>
      </c>
      <c r="E5" s="61" t="n"/>
      <c r="F5" s="61" t="n"/>
      <c r="G5" s="61" t="n"/>
      <c r="H5" s="61" t="n"/>
      <c r="I5" s="61" t="n"/>
      <c r="J5" s="61" t="n"/>
      <c r="K5" s="61" t="n"/>
      <c r="L5" s="61" t="n"/>
    </row>
    <row r="6" ht="25" customHeight="1">
      <c r="A6" s="61" t="inlineStr">
        <is>
          <t>HH00087</t>
        </is>
      </c>
      <c r="B6" s="61" t="inlineStr">
        <is>
          <t>Bạc thau 4D30/4D31/4D32/6D31</t>
        </is>
      </c>
      <c r="C6" s="61" t="inlineStr">
        <is>
          <t>100/104</t>
        </is>
      </c>
      <c r="D6" s="61" t="inlineStr">
        <is>
          <t>Cái</t>
        </is>
      </c>
      <c r="E6" s="61" t="n"/>
      <c r="F6" s="61" t="n"/>
      <c r="G6" s="61" t="n"/>
      <c r="H6" s="61" t="n"/>
      <c r="I6" s="61" t="n"/>
      <c r="J6" s="61" t="n"/>
      <c r="K6" s="61" t="n"/>
      <c r="L6" s="61" t="n"/>
    </row>
    <row r="7" ht="25" customHeight="1">
      <c r="A7" s="61" t="inlineStr">
        <is>
          <t>HH00510</t>
        </is>
      </c>
      <c r="B7" s="61" t="inlineStr">
        <is>
          <t>Bạc thau 4D30/4D31/4D32/S4KT - NDC</t>
        </is>
      </c>
      <c r="C7" s="61" t="inlineStr">
        <is>
          <t>100/102/104</t>
        </is>
      </c>
      <c r="D7" s="61" t="inlineStr">
        <is>
          <t>Cái</t>
        </is>
      </c>
      <c r="E7" s="61" t="n"/>
      <c r="F7" s="61" t="n"/>
      <c r="G7" s="61" t="n"/>
      <c r="H7" s="61" t="n"/>
      <c r="I7" s="61" t="n"/>
      <c r="J7" s="61" t="n"/>
      <c r="K7" s="61" t="n"/>
      <c r="L7" s="61" t="n"/>
    </row>
    <row r="8" ht="25" customHeight="1">
      <c r="A8" s="61" t="inlineStr">
        <is>
          <t>HH0323</t>
        </is>
      </c>
      <c r="B8" s="61" t="inlineStr">
        <is>
          <t>Bạc thau 4D30/4D31/4D32/S4KT - TAIHO</t>
        </is>
      </c>
      <c r="C8" s="61" t="inlineStr">
        <is>
          <t>100/102/104</t>
        </is>
      </c>
      <c r="D8" s="61" t="inlineStr">
        <is>
          <t>Cái</t>
        </is>
      </c>
      <c r="E8" s="61" t="n"/>
      <c r="F8" s="61" t="n"/>
      <c r="G8" s="61" t="n"/>
      <c r="H8" s="132" t="n">
        <v>40000</v>
      </c>
      <c r="I8" s="61" t="n"/>
      <c r="J8" s="61" t="n"/>
      <c r="K8" s="61" t="n"/>
      <c r="L8" s="61" t="n"/>
    </row>
    <row r="9" ht="25" customHeight="1">
      <c r="A9" s="61" t="inlineStr">
        <is>
          <t>HH071412</t>
        </is>
      </c>
      <c r="B9" s="61" t="inlineStr">
        <is>
          <t>Bạc thau 4D33/4D31/D4AE/4D34  (ắc 34)- TAIHO</t>
        </is>
      </c>
      <c r="C9" s="61" t="inlineStr">
        <is>
          <t>100/104/108</t>
        </is>
      </c>
      <c r="D9" s="61" t="inlineStr">
        <is>
          <t>Cái</t>
        </is>
      </c>
      <c r="E9" s="61" t="n"/>
      <c r="F9" s="61" t="n"/>
      <c r="G9" s="61" t="n"/>
      <c r="H9" s="132" t="n">
        <v>40000</v>
      </c>
      <c r="I9" s="61" t="n"/>
      <c r="J9" s="61" t="n"/>
      <c r="K9" s="61" t="n"/>
      <c r="L9" s="61" t="n"/>
    </row>
    <row r="10" ht="25" customHeight="1">
      <c r="A10" s="61" t="inlineStr">
        <is>
          <t>HH071413</t>
        </is>
      </c>
      <c r="B10" s="61" t="inlineStr">
        <is>
          <t>Bạc thau 4D35/ 4D34 (ắc 36) / 6D34 - TAIHO</t>
        </is>
      </c>
      <c r="C10" s="61" t="inlineStr">
        <is>
          <t>104/110</t>
        </is>
      </c>
      <c r="D10" s="61" t="inlineStr">
        <is>
          <t>Cái</t>
        </is>
      </c>
      <c r="E10" s="61" t="n"/>
      <c r="F10" s="61" t="n"/>
      <c r="G10" s="61" t="n"/>
      <c r="H10" s="132" t="n">
        <v>62500</v>
      </c>
      <c r="I10" s="61" t="n"/>
      <c r="J10" s="61" t="n"/>
      <c r="K10" s="61" t="n"/>
      <c r="L10" s="61" t="n"/>
    </row>
    <row r="11" ht="25" customHeight="1">
      <c r="A11" s="61" t="inlineStr">
        <is>
          <t>HH081210</t>
        </is>
      </c>
      <c r="B11" s="61" t="inlineStr">
        <is>
          <t>Bạc thau 4D55/ 4D56 (chưa xoáy)</t>
        </is>
      </c>
      <c r="C11" s="61" t="inlineStr">
        <is>
          <t>91.1</t>
        </is>
      </c>
      <c r="D11" s="61" t="inlineStr">
        <is>
          <t>Cái</t>
        </is>
      </c>
      <c r="E11" s="61" t="n"/>
      <c r="F11" s="61" t="n"/>
      <c r="G11" s="61" t="n"/>
      <c r="H11" s="61" t="n"/>
      <c r="I11" s="61" t="n"/>
      <c r="J11" s="61" t="n"/>
      <c r="K11" s="61" t="n"/>
      <c r="L11" s="61" t="n"/>
    </row>
    <row r="12" ht="25" customHeight="1">
      <c r="A12" s="61" t="inlineStr">
        <is>
          <t>HH081209</t>
        </is>
      </c>
      <c r="B12" s="61" t="inlineStr">
        <is>
          <t>Bạc thau 4D55/ 4D56 (xoáy rồi)</t>
        </is>
      </c>
      <c r="C12" s="61" t="inlineStr">
        <is>
          <t>91.1</t>
        </is>
      </c>
      <c r="D12" s="61" t="inlineStr">
        <is>
          <t>Cái</t>
        </is>
      </c>
      <c r="E12" s="61" t="n"/>
      <c r="F12" s="61" t="n"/>
      <c r="G12" s="61" t="n"/>
      <c r="H12" s="61" t="n"/>
      <c r="I12" s="61" t="n"/>
      <c r="J12" s="61" t="n"/>
      <c r="K12" s="61" t="n"/>
      <c r="L12" s="61" t="n"/>
    </row>
    <row r="13" ht="25" customHeight="1">
      <c r="A13" s="61" t="inlineStr">
        <is>
          <t>HH00036</t>
        </is>
      </c>
      <c r="B13" s="61" t="inlineStr">
        <is>
          <t>Bạc thau 4D92/4D94 - NDC</t>
        </is>
      </c>
      <c r="C13" s="61" t="inlineStr">
        <is>
          <t>92/94</t>
        </is>
      </c>
      <c r="D13" s="61" t="inlineStr">
        <is>
          <t>Cái</t>
        </is>
      </c>
      <c r="E13" s="61" t="n"/>
      <c r="F13" s="61" t="n"/>
      <c r="G13" s="61" t="n"/>
      <c r="H13" s="61" t="n"/>
      <c r="I13" s="61" t="n"/>
      <c r="J13" s="61" t="n"/>
      <c r="K13" s="61" t="n"/>
      <c r="L13" s="61" t="n"/>
    </row>
    <row r="14" ht="25" customHeight="1">
      <c r="A14" s="61" t="inlineStr">
        <is>
          <t>HH071422</t>
        </is>
      </c>
      <c r="B14" s="61" t="inlineStr">
        <is>
          <t>Bạc thau 4D92/4D94 - TAIHO</t>
        </is>
      </c>
      <c r="C14" s="61" t="inlineStr">
        <is>
          <t>92/94</t>
        </is>
      </c>
      <c r="D14" s="61" t="inlineStr">
        <is>
          <t>Cái</t>
        </is>
      </c>
      <c r="E14" s="61" t="n"/>
      <c r="F14" s="61" t="n"/>
      <c r="G14" s="61" t="n"/>
      <c r="H14" s="61" t="n"/>
      <c r="I14" s="61" t="n"/>
      <c r="J14" s="61" t="n"/>
      <c r="K14" s="61" t="n"/>
      <c r="L14" s="61" t="n"/>
    </row>
    <row r="15" ht="25" customHeight="1">
      <c r="A15" s="61" t="inlineStr">
        <is>
          <t>HH071427</t>
        </is>
      </c>
      <c r="B15" s="61" t="inlineStr">
        <is>
          <t>Bạc thau 4HG1/4HH1/4HE1/4HF1 - TAIHO</t>
        </is>
      </c>
      <c r="C15" s="61" t="inlineStr">
        <is>
          <t>112</t>
        </is>
      </c>
      <c r="D15" s="61" t="inlineStr">
        <is>
          <t>Cái</t>
        </is>
      </c>
      <c r="E15" s="61" t="n"/>
      <c r="F15" s="61" t="n"/>
      <c r="G15" s="132" t="n">
        <v>62500</v>
      </c>
      <c r="H15" s="132" t="n">
        <v>70000</v>
      </c>
      <c r="I15" s="61" t="n"/>
      <c r="J15" s="61" t="n"/>
      <c r="K15" s="61" t="n"/>
      <c r="L15" s="61" t="n"/>
    </row>
    <row r="16" ht="25" customHeight="1">
      <c r="A16" s="61" t="inlineStr">
        <is>
          <t>HH00057</t>
        </is>
      </c>
      <c r="B16" s="61" t="inlineStr">
        <is>
          <t>Bạc thau 4JA1/4JB1 ắc 31</t>
        </is>
      </c>
      <c r="C16" s="61" t="inlineStr">
        <is>
          <t>93</t>
        </is>
      </c>
      <c r="D16" s="61" t="inlineStr">
        <is>
          <t>Cái</t>
        </is>
      </c>
      <c r="E16" s="61" t="n"/>
      <c r="F16" s="61" t="n"/>
      <c r="G16" s="132" t="n">
        <v>30000</v>
      </c>
      <c r="H16" s="132" t="n">
        <v>35000</v>
      </c>
      <c r="I16" s="61" t="n"/>
      <c r="J16" s="61" t="n"/>
      <c r="K16" s="61" t="n"/>
      <c r="L16" s="61" t="n"/>
    </row>
    <row r="17" ht="25" customHeight="1">
      <c r="A17" s="61" t="inlineStr">
        <is>
          <t>HH076319</t>
        </is>
      </c>
      <c r="B17" s="61" t="inlineStr">
        <is>
          <t>Bạc thau 4JA1/4JB1 ắc 31 - TDC P450L</t>
        </is>
      </c>
      <c r="C17" s="61" t="inlineStr">
        <is>
          <t>93</t>
        </is>
      </c>
      <c r="D17" s="61" t="inlineStr">
        <is>
          <t>Cái</t>
        </is>
      </c>
      <c r="E17" s="61" t="n"/>
      <c r="F17" s="61" t="n"/>
      <c r="G17" s="132" t="n">
        <v>30000</v>
      </c>
      <c r="H17" s="132" t="n">
        <v>35000</v>
      </c>
      <c r="I17" s="61" t="n"/>
      <c r="J17" s="61" t="n"/>
      <c r="K17" s="61" t="n"/>
      <c r="L17" s="61" t="n"/>
    </row>
    <row r="18" ht="25" customHeight="1">
      <c r="A18" s="61" t="inlineStr">
        <is>
          <t>HH078363</t>
        </is>
      </c>
      <c r="B18" s="61" t="inlineStr">
        <is>
          <t>Bạc thau 4JB1/4JA1 chưa xoáy ắc 31 - CS IVECO</t>
        </is>
      </c>
      <c r="C18" s="61" t="inlineStr">
        <is>
          <t>93</t>
        </is>
      </c>
      <c r="D18" s="61" t="inlineStr">
        <is>
          <t>Cái</t>
        </is>
      </c>
      <c r="E18" s="61" t="n"/>
      <c r="F18" s="61" t="n"/>
      <c r="G18" s="132" t="n">
        <v>30000</v>
      </c>
      <c r="H18" s="132" t="n">
        <v>35000</v>
      </c>
      <c r="I18" s="61" t="n"/>
      <c r="J18" s="61" t="n"/>
      <c r="K18" s="61" t="n"/>
      <c r="L18" s="61" t="n"/>
    </row>
    <row r="19" ht="25" customHeight="1">
      <c r="A19" s="61" t="inlineStr">
        <is>
          <t>HH076604</t>
        </is>
      </c>
      <c r="B19" s="61" t="inlineStr">
        <is>
          <t>Bạc thau 4JB1/4JG1/4JG2 chưa xoáy ắc 34 - CS IVECO</t>
        </is>
      </c>
      <c r="C19" s="61" t="inlineStr">
        <is>
          <t>93/95.4</t>
        </is>
      </c>
      <c r="D19" s="61" t="inlineStr">
        <is>
          <t>Cái</t>
        </is>
      </c>
      <c r="E19" s="61" t="n"/>
      <c r="F19" s="61" t="n"/>
      <c r="G19" s="132" t="n">
        <v>25000</v>
      </c>
      <c r="H19" s="132" t="n">
        <v>30000</v>
      </c>
      <c r="I19" s="61" t="n"/>
      <c r="J19" s="61" t="n"/>
      <c r="K19" s="61" t="n"/>
      <c r="L19" s="61" t="n"/>
    </row>
    <row r="20" ht="25" customHeight="1">
      <c r="A20" s="61" t="inlineStr">
        <is>
          <t>HH01078</t>
        </is>
      </c>
      <c r="B20" s="61" t="inlineStr">
        <is>
          <t>Bạc thau 6BT - IVECO</t>
        </is>
      </c>
      <c r="C20" s="61" t="inlineStr">
        <is>
          <t>102</t>
        </is>
      </c>
      <c r="D20" s="61" t="inlineStr">
        <is>
          <t>Cái</t>
        </is>
      </c>
      <c r="E20" s="61" t="n"/>
      <c r="F20" s="61" t="n"/>
      <c r="G20" s="61" t="n"/>
      <c r="H20" s="61" t="n"/>
      <c r="I20" s="61" t="n"/>
      <c r="J20" s="61" t="n"/>
      <c r="K20" s="61" t="n"/>
      <c r="L20" s="61" t="n"/>
    </row>
    <row r="21" ht="25" customHeight="1">
      <c r="A21" s="61" t="inlineStr">
        <is>
          <t>HH01079</t>
        </is>
      </c>
      <c r="B21" s="61" t="inlineStr">
        <is>
          <t>Bạc thau 6CT</t>
        </is>
      </c>
      <c r="C21" s="61" t="inlineStr">
        <is>
          <t>114</t>
        </is>
      </c>
      <c r="D21" s="61" t="inlineStr">
        <is>
          <t>Cái</t>
        </is>
      </c>
      <c r="E21" s="61" t="n"/>
      <c r="F21" s="61" t="n"/>
      <c r="G21" s="132" t="n">
        <v>45000</v>
      </c>
      <c r="H21" s="132" t="n">
        <v>50000</v>
      </c>
      <c r="I21" s="61" t="n"/>
      <c r="J21" s="61" t="n"/>
      <c r="K21" s="61" t="n"/>
      <c r="L21" s="61" t="n"/>
    </row>
    <row r="22" ht="25" customHeight="1">
      <c r="A22" s="61" t="inlineStr">
        <is>
          <t>HH071423</t>
        </is>
      </c>
      <c r="B22" s="61" t="inlineStr">
        <is>
          <t>Bạc thau 6D105/ S6D105/ S4D105-5 ắc 40 - TAIHO</t>
        </is>
      </c>
      <c r="C22" s="61" t="inlineStr">
        <is>
          <t>105</t>
        </is>
      </c>
      <c r="D22" s="61" t="inlineStr">
        <is>
          <t>Cái</t>
        </is>
      </c>
      <c r="E22" s="61" t="n"/>
      <c r="F22" s="61" t="n"/>
      <c r="G22" s="61" t="n"/>
      <c r="H22" s="132" t="n">
        <v>50000</v>
      </c>
      <c r="I22" s="61" t="n"/>
      <c r="J22" s="61" t="n"/>
      <c r="K22" s="61" t="n"/>
      <c r="L22" s="61" t="n"/>
    </row>
    <row r="23" ht="25" customHeight="1">
      <c r="A23" s="61" t="inlineStr">
        <is>
          <t>HH00143</t>
        </is>
      </c>
      <c r="B23" s="61" t="inlineStr">
        <is>
          <t>Bạc thau 6D105-1/S6D110 dên xéo - NDC</t>
        </is>
      </c>
      <c r="C23" s="61" t="inlineStr">
        <is>
          <t>105/110</t>
        </is>
      </c>
      <c r="D23" s="61" t="inlineStr">
        <is>
          <t>Cái</t>
        </is>
      </c>
      <c r="E23" s="61" t="n"/>
      <c r="F23" s="61" t="n"/>
      <c r="G23" s="61" t="n"/>
      <c r="H23" s="61" t="n"/>
      <c r="I23" s="61" t="n"/>
      <c r="J23" s="61" t="n"/>
      <c r="K23" s="61" t="n"/>
      <c r="L23" s="61" t="n"/>
    </row>
    <row r="24" ht="25" customHeight="1">
      <c r="A24" s="61" t="inlineStr">
        <is>
          <t>HH076609</t>
        </is>
      </c>
      <c r="B24" s="61" t="inlineStr">
        <is>
          <t>Bạc thau 6D107/6D102/4D102/6BT/4BT chưa xoáy - CS IVECO</t>
        </is>
      </c>
      <c r="C24" s="61" t="inlineStr">
        <is>
          <t>102/107</t>
        </is>
      </c>
      <c r="D24" s="61" t="inlineStr">
        <is>
          <t>Cái</t>
        </is>
      </c>
      <c r="E24" s="61" t="n"/>
      <c r="F24" s="61" t="n"/>
      <c r="G24" s="61" t="n"/>
      <c r="H24" s="61" t="n"/>
      <c r="I24" s="61" t="n"/>
      <c r="J24" s="61" t="n"/>
      <c r="K24" s="61" t="n"/>
      <c r="L24" s="61" t="n"/>
    </row>
    <row r="25" ht="25" customHeight="1">
      <c r="A25" s="61" t="inlineStr">
        <is>
          <t>HH071426</t>
        </is>
      </c>
      <c r="B25" s="61" t="inlineStr">
        <is>
          <t>Bạc thau 6D107/6D102/4D102/6BT/4BT/S6D107/S6D102/S4D102 - TAIHO</t>
        </is>
      </c>
      <c r="C25" s="61" t="inlineStr">
        <is>
          <t>102/107</t>
        </is>
      </c>
      <c r="D25" s="61" t="inlineStr">
        <is>
          <t>Cái</t>
        </is>
      </c>
      <c r="E25" s="61" t="n"/>
      <c r="F25" s="61" t="n"/>
      <c r="G25" s="61" t="n"/>
      <c r="H25" s="132" t="n">
        <v>100000</v>
      </c>
      <c r="I25" s="61" t="n"/>
      <c r="J25" s="61" t="n"/>
      <c r="K25" s="61" t="n"/>
      <c r="L25" s="61" t="n"/>
    </row>
    <row r="26" ht="25" customHeight="1">
      <c r="A26" s="61" t="inlineStr">
        <is>
          <t>HH075680</t>
        </is>
      </c>
      <c r="B26" s="61" t="inlineStr">
        <is>
          <t>Bạc thau 6D107/6D102/4D102/6BT/4BT/S6D107/S6D102/S4D102 loại bán hoàn thiện</t>
        </is>
      </c>
      <c r="C26" s="61" t="inlineStr">
        <is>
          <t>102/107</t>
        </is>
      </c>
      <c r="D26" s="61" t="inlineStr">
        <is>
          <t>Cái</t>
        </is>
      </c>
      <c r="E26" s="61" t="n"/>
      <c r="F26" s="61" t="n"/>
      <c r="G26" s="132" t="n">
        <v>50000</v>
      </c>
      <c r="H26" s="132" t="n">
        <v>60000</v>
      </c>
      <c r="I26" s="61" t="n"/>
      <c r="J26" s="61" t="n"/>
      <c r="K26" s="61" t="n"/>
      <c r="L26" s="61" t="n"/>
    </row>
    <row r="27" ht="25" customHeight="1">
      <c r="A27" s="61" t="inlineStr">
        <is>
          <t>HH00365</t>
        </is>
      </c>
      <c r="B27" s="61" t="inlineStr">
        <is>
          <t>Bạc thau 6D125</t>
        </is>
      </c>
      <c r="C27" s="61" t="n"/>
      <c r="D27" s="61" t="inlineStr">
        <is>
          <t>Cái</t>
        </is>
      </c>
      <c r="E27" s="61" t="n"/>
      <c r="F27" s="61" t="n"/>
      <c r="G27" s="61" t="n"/>
      <c r="H27" s="61" t="n"/>
      <c r="I27" s="61" t="n"/>
      <c r="J27" s="61" t="n"/>
      <c r="K27" s="61" t="n"/>
      <c r="L27" s="61" t="n"/>
    </row>
    <row r="28" ht="25" customHeight="1">
      <c r="A28" s="61" t="inlineStr">
        <is>
          <t>HH0217</t>
        </is>
      </c>
      <c r="B28" s="61" t="inlineStr">
        <is>
          <t>Bạc thau 6D15T/16T/17T/NE6TA</t>
        </is>
      </c>
      <c r="C28" s="61" t="inlineStr">
        <is>
          <t>110</t>
        </is>
      </c>
      <c r="D28" s="61" t="inlineStr">
        <is>
          <t>Cái</t>
        </is>
      </c>
      <c r="E28" s="61" t="n"/>
      <c r="F28" s="61" t="n"/>
      <c r="G28" s="61" t="n"/>
      <c r="H28" s="61" t="n"/>
      <c r="I28" s="61" t="n"/>
      <c r="J28" s="61" t="n"/>
      <c r="K28" s="61" t="n"/>
      <c r="L28" s="61" t="n"/>
    </row>
    <row r="29" ht="25" customHeight="1">
      <c r="A29" s="61" t="inlineStr">
        <is>
          <t>HH071415</t>
        </is>
      </c>
      <c r="B29" s="61" t="inlineStr">
        <is>
          <t>Bạc thau 6D15T/6D16T/6D17T dên xéo, lưng 42 - TAIHO</t>
        </is>
      </c>
      <c r="C29" s="61" t="inlineStr">
        <is>
          <t>118</t>
        </is>
      </c>
      <c r="D29" s="61" t="inlineStr">
        <is>
          <t>Cái</t>
        </is>
      </c>
      <c r="E29" s="61" t="n"/>
      <c r="F29" s="61" t="n"/>
      <c r="G29" s="61" t="n"/>
      <c r="H29" s="132" t="n">
        <v>75000</v>
      </c>
      <c r="I29" s="61" t="n"/>
      <c r="J29" s="61" t="n"/>
      <c r="K29" s="61" t="n"/>
      <c r="L29" s="61" t="n"/>
    </row>
    <row r="30" ht="25" customHeight="1">
      <c r="A30" s="61" t="inlineStr">
        <is>
          <t>HH00188</t>
        </is>
      </c>
      <c r="B30" s="61" t="inlineStr">
        <is>
          <t>Bạc thau 6D16/6D105/4D105 size 38</t>
        </is>
      </c>
      <c r="C30" s="61" t="inlineStr">
        <is>
          <t>105</t>
        </is>
      </c>
      <c r="D30" s="61" t="inlineStr">
        <is>
          <t>Cái</t>
        </is>
      </c>
      <c r="E30" s="61" t="n"/>
      <c r="F30" s="61" t="n"/>
      <c r="G30" s="61" t="n"/>
      <c r="H30" s="61" t="n"/>
      <c r="I30" s="61" t="n"/>
      <c r="J30" s="61" t="n"/>
      <c r="K30" s="61" t="n"/>
      <c r="L30" s="61" t="n"/>
    </row>
    <row r="31" ht="25" customHeight="1">
      <c r="A31" s="61" t="inlineStr">
        <is>
          <t>HH00287</t>
        </is>
      </c>
      <c r="B31" s="61" t="inlineStr">
        <is>
          <t>Bạc thau 6D16/6D15/6D14/6D11/6D10/4D105 phi 38 lưng 41 - TAIHO</t>
        </is>
      </c>
      <c r="C31" s="61" t="inlineStr">
        <is>
          <t>105/113</t>
        </is>
      </c>
      <c r="D31" s="61" t="inlineStr">
        <is>
          <t>Cái</t>
        </is>
      </c>
      <c r="E31" s="61" t="n"/>
      <c r="F31" s="61" t="n"/>
      <c r="G31" s="132" t="n">
        <v>50000</v>
      </c>
      <c r="H31" s="132" t="n">
        <v>60000</v>
      </c>
      <c r="I31" s="61" t="n"/>
      <c r="J31" s="61" t="n"/>
      <c r="K31" s="61" t="n"/>
      <c r="L31" s="61" t="n"/>
    </row>
    <row r="32" ht="25" customHeight="1">
      <c r="A32" s="61" t="inlineStr">
        <is>
          <t>HH20486</t>
        </is>
      </c>
      <c r="B32" s="61" t="inlineStr">
        <is>
          <t>Bạc thau 6D16T/ 6M60T lưng 42 dên xéo</t>
        </is>
      </c>
      <c r="C32" s="61" t="inlineStr">
        <is>
          <t>118</t>
        </is>
      </c>
      <c r="D32" s="61" t="inlineStr">
        <is>
          <t>Cái</t>
        </is>
      </c>
      <c r="E32" s="61" t="n"/>
      <c r="F32" s="61" t="n"/>
      <c r="G32" s="61" t="n"/>
      <c r="H32" s="61" t="n"/>
      <c r="I32" s="61" t="n"/>
      <c r="J32" s="61" t="n"/>
      <c r="K32" s="61" t="n"/>
      <c r="L32" s="61" t="n"/>
    </row>
    <row r="33" ht="25" customHeight="1">
      <c r="A33" s="61" t="inlineStr">
        <is>
          <t>HH076608</t>
        </is>
      </c>
      <c r="B33" s="61" t="inlineStr">
        <is>
          <t>Bạc thau 6D20/6D21/6D22/6D24 chưa xoáy - CS IVECO</t>
        </is>
      </c>
      <c r="C33" s="61" t="inlineStr">
        <is>
          <t>125</t>
        </is>
      </c>
      <c r="D33" s="61" t="inlineStr">
        <is>
          <t>Cái</t>
        </is>
      </c>
      <c r="E33" s="61" t="n"/>
      <c r="F33" s="61" t="n"/>
      <c r="G33" s="61" t="n"/>
      <c r="H33" s="61" t="n"/>
      <c r="I33" s="61" t="n"/>
      <c r="J33" s="61" t="n"/>
      <c r="K33" s="61" t="n"/>
      <c r="L33" s="61" t="n"/>
    </row>
    <row r="34" ht="25" customHeight="1">
      <c r="A34" s="61" t="inlineStr">
        <is>
          <t>HH084105</t>
        </is>
      </c>
      <c r="B34" s="61" t="inlineStr">
        <is>
          <t>Bạc thau 6D20/6D21/6D22/6D24 chưa xoáy - ĐL</t>
        </is>
      </c>
      <c r="C34" s="61" t="inlineStr">
        <is>
          <t>125</t>
        </is>
      </c>
      <c r="D34" s="61" t="inlineStr">
        <is>
          <t>Cái</t>
        </is>
      </c>
      <c r="E34" s="61" t="n"/>
      <c r="F34" s="61" t="n"/>
      <c r="G34" s="61" t="n"/>
      <c r="H34" s="61" t="n"/>
      <c r="I34" s="61" t="n"/>
      <c r="J34" s="61" t="n"/>
      <c r="K34" s="61" t="n"/>
      <c r="L34" s="61" t="n"/>
    </row>
    <row r="35" ht="25" customHeight="1">
      <c r="A35" s="61" t="inlineStr">
        <is>
          <t>HH071429</t>
        </is>
      </c>
      <c r="B35" s="61" t="inlineStr">
        <is>
          <t>Bạc thau 6D31 (P903H) ắc 34 - TAIHO</t>
        </is>
      </c>
      <c r="C35" s="61" t="n"/>
      <c r="D35" s="61" t="inlineStr">
        <is>
          <t>Cái</t>
        </is>
      </c>
      <c r="E35" s="61" t="n"/>
      <c r="F35" s="61" t="n"/>
      <c r="G35" s="61" t="n"/>
      <c r="H35" s="132" t="n">
        <v>60000</v>
      </c>
      <c r="I35" s="61" t="n"/>
      <c r="J35" s="61" t="n"/>
      <c r="K35" s="61" t="n"/>
      <c r="L35" s="61" t="n"/>
    </row>
    <row r="36" ht="25" customHeight="1">
      <c r="A36" s="61" t="inlineStr">
        <is>
          <t>HH00046</t>
        </is>
      </c>
      <c r="B36" s="61" t="inlineStr">
        <is>
          <t>Bạc thau 6D34/ 4D34 ắc 36 (lắp lẫn DB58 ắc 36)</t>
        </is>
      </c>
      <c r="C36" s="61" t="inlineStr">
        <is>
          <t>102/104</t>
        </is>
      </c>
      <c r="D36" s="61" t="inlineStr">
        <is>
          <t>Cái</t>
        </is>
      </c>
      <c r="E36" s="61" t="n"/>
      <c r="F36" s="61" t="n"/>
      <c r="G36" s="61" t="n"/>
      <c r="H36" s="61" t="n"/>
      <c r="I36" s="61" t="n"/>
      <c r="J36" s="61" t="n"/>
      <c r="K36" s="61" t="n"/>
      <c r="L36" s="61" t="n"/>
    </row>
    <row r="37" ht="25" customHeight="1">
      <c r="A37" s="61" t="inlineStr">
        <is>
          <t>HH00038</t>
        </is>
      </c>
      <c r="B37" s="61" t="inlineStr">
        <is>
          <t>Bạc thau 6D95L/6D95 - NDC</t>
        </is>
      </c>
      <c r="C37" s="61" t="n"/>
      <c r="D37" s="61" t="inlineStr">
        <is>
          <t>Cái</t>
        </is>
      </c>
      <c r="E37" s="61" t="n"/>
      <c r="F37" s="61" t="n"/>
      <c r="G37" s="61" t="n"/>
      <c r="H37" s="61" t="n"/>
      <c r="I37" s="61" t="n"/>
      <c r="J37" s="61" t="n"/>
      <c r="K37" s="61" t="n"/>
      <c r="L37" s="61" t="n"/>
    </row>
    <row r="38" ht="25" customHeight="1">
      <c r="A38" s="61" t="inlineStr">
        <is>
          <t>HH071425</t>
        </is>
      </c>
      <c r="B38" s="61" t="inlineStr">
        <is>
          <t>Bạc thau 6D95L/6D95 - TAIHO</t>
        </is>
      </c>
      <c r="C38" s="61" t="n"/>
      <c r="D38" s="61" t="inlineStr">
        <is>
          <t>Cái</t>
        </is>
      </c>
      <c r="E38" s="61" t="n"/>
      <c r="F38" s="61" t="n"/>
      <c r="G38" s="132" t="n">
        <v>40000</v>
      </c>
      <c r="H38" s="132" t="n">
        <v>45000</v>
      </c>
      <c r="I38" s="61" t="n"/>
      <c r="J38" s="61" t="n"/>
      <c r="K38" s="61" t="n"/>
      <c r="L38" s="61" t="n"/>
    </row>
    <row r="39" ht="25" customHeight="1">
      <c r="A39" s="61" t="inlineStr">
        <is>
          <t>HH071428</t>
        </is>
      </c>
      <c r="B39" s="61" t="inlineStr">
        <is>
          <t>Bạc thau 6HG1/6HH1/6HE1/6HF1 - TAIHO</t>
        </is>
      </c>
      <c r="C39" s="61" t="inlineStr">
        <is>
          <t>110/115</t>
        </is>
      </c>
      <c r="D39" s="61" t="inlineStr">
        <is>
          <t>Cái</t>
        </is>
      </c>
      <c r="E39" s="61" t="n"/>
      <c r="F39" s="61" t="n"/>
      <c r="G39" s="61" t="n"/>
      <c r="H39" s="132" t="n">
        <v>70000</v>
      </c>
      <c r="I39" s="61" t="n"/>
      <c r="J39" s="61" t="n"/>
      <c r="K39" s="61" t="n"/>
      <c r="L39" s="61" t="n"/>
    </row>
    <row r="40" ht="25" customHeight="1">
      <c r="A40" s="61" t="inlineStr">
        <is>
          <t>HH080598</t>
        </is>
      </c>
      <c r="B40" s="61" t="inlineStr">
        <is>
          <t>Bạc thau 6HG1/6HH1/6HE1/6HF1 -ĐL</t>
        </is>
      </c>
      <c r="C40" s="61" t="inlineStr">
        <is>
          <t>110/115</t>
        </is>
      </c>
      <c r="D40" s="61" t="inlineStr">
        <is>
          <t>Cái</t>
        </is>
      </c>
      <c r="E40" s="61" t="n"/>
      <c r="F40" s="61" t="n"/>
      <c r="G40" s="61" t="n"/>
      <c r="H40" s="61" t="n"/>
      <c r="I40" s="61" t="n"/>
      <c r="J40" s="61" t="n"/>
      <c r="K40" s="61" t="n"/>
      <c r="L40" s="61" t="n"/>
    </row>
    <row r="41" ht="25" customHeight="1">
      <c r="A41" s="61" t="inlineStr">
        <is>
          <t>HH083940</t>
        </is>
      </c>
      <c r="B41" s="61" t="inlineStr">
        <is>
          <t>Bạc thau 6HK1/6HE1-T , Ắc 40- DAIDO ĐL</t>
        </is>
      </c>
      <c r="C41" s="61" t="inlineStr">
        <is>
          <t>110/115</t>
        </is>
      </c>
      <c r="D41" s="61" t="inlineStr">
        <is>
          <t>Cái</t>
        </is>
      </c>
      <c r="E41" s="61" t="n"/>
      <c r="F41" s="61" t="n"/>
      <c r="G41" s="61" t="n"/>
      <c r="H41" s="61" t="n"/>
      <c r="I41" s="61" t="n"/>
      <c r="J41" s="61" t="n"/>
      <c r="K41" s="61" t="n"/>
      <c r="L41" s="61" t="n"/>
    </row>
    <row r="42" ht="25" customHeight="1">
      <c r="A42" s="61" t="inlineStr">
        <is>
          <t>HH00494</t>
        </is>
      </c>
      <c r="B42" s="61" t="inlineStr">
        <is>
          <t>Bạc thau 6M60T/6D16T phi 42 dên xéo - NDC</t>
        </is>
      </c>
      <c r="C42" s="61" t="inlineStr">
        <is>
          <t>118</t>
        </is>
      </c>
      <c r="D42" s="61" t="inlineStr">
        <is>
          <t>Cái</t>
        </is>
      </c>
      <c r="E42" s="61" t="n"/>
      <c r="F42" s="61" t="n"/>
      <c r="G42" s="61" t="n"/>
      <c r="H42" s="61" t="n"/>
      <c r="I42" s="61" t="n"/>
      <c r="J42" s="61" t="n"/>
      <c r="K42" s="61" t="n"/>
      <c r="L42" s="61" t="n"/>
    </row>
    <row r="43" ht="25" customHeight="1">
      <c r="A43" s="61" t="inlineStr">
        <is>
          <t>HH083359</t>
        </is>
      </c>
      <c r="B43" s="61" t="inlineStr">
        <is>
          <t>Bạc thau 6RB1 (ắc 52) đã  Xoáy - Đài Loan</t>
        </is>
      </c>
      <c r="C43" s="61" t="inlineStr">
        <is>
          <t>135</t>
        </is>
      </c>
      <c r="D43" s="61" t="inlineStr">
        <is>
          <t>Cái</t>
        </is>
      </c>
      <c r="E43" s="61" t="n"/>
      <c r="F43" s="61" t="n"/>
      <c r="G43" s="61" t="n"/>
      <c r="H43" s="61" t="n"/>
      <c r="I43" s="61" t="n"/>
      <c r="J43" s="61" t="n"/>
      <c r="K43" s="61" t="n"/>
      <c r="L43" s="61" t="n"/>
    </row>
    <row r="44" ht="25" customHeight="1">
      <c r="A44" s="61" t="inlineStr">
        <is>
          <t>HH00352</t>
        </is>
      </c>
      <c r="B44" s="61" t="inlineStr">
        <is>
          <t>Bạc thau 6SD1 - TAIHO</t>
        </is>
      </c>
      <c r="C44" s="61" t="inlineStr">
        <is>
          <t>120</t>
        </is>
      </c>
      <c r="D44" s="61" t="inlineStr">
        <is>
          <t>Cái</t>
        </is>
      </c>
      <c r="E44" s="61" t="n"/>
      <c r="F44" s="61" t="n"/>
      <c r="G44" s="132" t="n">
        <v>90000</v>
      </c>
      <c r="H44" s="132" t="n">
        <v>100000</v>
      </c>
      <c r="I44" s="61" t="n"/>
      <c r="J44" s="61" t="n"/>
      <c r="K44" s="61" t="n"/>
      <c r="L44" s="61" t="n"/>
    </row>
    <row r="45" ht="25" customHeight="1">
      <c r="A45" s="61" t="inlineStr">
        <is>
          <t>HH071414</t>
        </is>
      </c>
      <c r="B45" s="61" t="inlineStr">
        <is>
          <t>Bạc thau 8DC9 - TAIHO</t>
        </is>
      </c>
      <c r="C45" s="61" t="n"/>
      <c r="D45" s="61" t="inlineStr">
        <is>
          <t>Cái</t>
        </is>
      </c>
      <c r="E45" s="61" t="n"/>
      <c r="F45" s="61" t="n"/>
      <c r="G45" s="61" t="n"/>
      <c r="H45" s="61" t="n"/>
      <c r="I45" s="61" t="n"/>
      <c r="J45" s="61" t="n"/>
      <c r="K45" s="61" t="n"/>
      <c r="L45" s="61" t="n"/>
    </row>
    <row r="46" ht="25" customHeight="1">
      <c r="A46" s="61" t="inlineStr">
        <is>
          <t>HH083761</t>
        </is>
      </c>
      <c r="B46" s="61" t="inlineStr">
        <is>
          <t>Bạc thau C221, chưa xoáy</t>
        </is>
      </c>
      <c r="C46" s="61" t="inlineStr">
        <is>
          <t>83</t>
        </is>
      </c>
      <c r="D46" s="61" t="inlineStr">
        <is>
          <t>Cái</t>
        </is>
      </c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25" customHeight="1">
      <c r="A47" s="61" t="inlineStr">
        <is>
          <t>HH071416</t>
        </is>
      </c>
      <c r="B47" s="61" t="inlineStr">
        <is>
          <t>Bạc thau C223/602/C190/BH C240 NEW - TAIHO</t>
        </is>
      </c>
      <c r="C47" s="61" t="inlineStr">
        <is>
          <t>86/88</t>
        </is>
      </c>
      <c r="D47" s="61" t="inlineStr">
        <is>
          <t>Cái</t>
        </is>
      </c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25" customHeight="1">
      <c r="A48" s="61" t="inlineStr">
        <is>
          <t>HH078214</t>
        </is>
      </c>
      <c r="B48" s="61" t="inlineStr">
        <is>
          <t>Bạc thau D1146 / DE08 / 65.02405-1011 - DOOSAN</t>
        </is>
      </c>
      <c r="C48" s="61" t="inlineStr">
        <is>
          <t>111</t>
        </is>
      </c>
      <c r="D48" s="61" t="inlineStr">
        <is>
          <t>Cái</t>
        </is>
      </c>
      <c r="E48" s="61" t="n"/>
      <c r="F48" s="61" t="n"/>
      <c r="G48" s="132" t="n">
        <v>60000</v>
      </c>
      <c r="H48" s="132" t="n">
        <v>70000</v>
      </c>
      <c r="I48" s="61" t="n"/>
      <c r="J48" s="61" t="n"/>
      <c r="K48" s="61" t="n"/>
      <c r="L48" s="61" t="n"/>
    </row>
    <row r="49" ht="25" customHeight="1">
      <c r="A49" s="61" t="inlineStr">
        <is>
          <t>HH078215</t>
        </is>
      </c>
      <c r="B49" s="61" t="inlineStr">
        <is>
          <t>Bạc thau D2366 / DE12 / 65.02405-1006 - DOOSAN</t>
        </is>
      </c>
      <c r="C49" s="61" t="inlineStr">
        <is>
          <t>123</t>
        </is>
      </c>
      <c r="D49" s="61" t="inlineStr">
        <is>
          <t>Cái</t>
        </is>
      </c>
      <c r="E49" s="61" t="n"/>
      <c r="F49" s="61" t="n"/>
      <c r="G49" s="132" t="n">
        <v>70000</v>
      </c>
      <c r="H49" s="132" t="n">
        <v>75000</v>
      </c>
      <c r="I49" s="61" t="n"/>
      <c r="J49" s="61" t="n"/>
      <c r="K49" s="61" t="n"/>
      <c r="L49" s="61" t="n"/>
    </row>
    <row r="50" ht="25" customHeight="1">
      <c r="A50" s="61" t="inlineStr">
        <is>
          <t>HH0278</t>
        </is>
      </c>
      <c r="B50" s="61" t="inlineStr">
        <is>
          <t>Bạc thau DA120 - TAIHO</t>
        </is>
      </c>
      <c r="C50" s="61" t="inlineStr">
        <is>
          <t>100</t>
        </is>
      </c>
      <c r="D50" s="61" t="inlineStr">
        <is>
          <t>Cái</t>
        </is>
      </c>
      <c r="E50" s="61" t="n"/>
      <c r="F50" s="61" t="n"/>
      <c r="G50" s="132" t="n">
        <v>40000</v>
      </c>
      <c r="H50" s="132" t="n">
        <v>50000</v>
      </c>
      <c r="I50" s="61" t="n"/>
      <c r="J50" s="61" t="n"/>
      <c r="K50" s="61" t="n"/>
      <c r="L50" s="61" t="n"/>
    </row>
    <row r="51" ht="25" customHeight="1">
      <c r="A51" s="61" t="inlineStr">
        <is>
          <t>HH071417</t>
        </is>
      </c>
      <c r="B51" s="61" t="inlineStr">
        <is>
          <t>Bạc thau DA220 - TAIHO</t>
        </is>
      </c>
      <c r="C51" s="61" t="inlineStr">
        <is>
          <t>100</t>
        </is>
      </c>
      <c r="D51" s="61" t="inlineStr">
        <is>
          <t>Cái</t>
        </is>
      </c>
      <c r="E51" s="61" t="n"/>
      <c r="F51" s="61" t="n"/>
      <c r="G51" s="132" t="n">
        <v>40000</v>
      </c>
      <c r="H51" s="132" t="n">
        <v>50000</v>
      </c>
      <c r="I51" s="61" t="n"/>
      <c r="J51" s="61" t="n"/>
      <c r="K51" s="61" t="n"/>
      <c r="L51" s="61" t="n"/>
    </row>
    <row r="52" ht="25" customHeight="1">
      <c r="A52" s="61" t="inlineStr">
        <is>
          <t>HH078213</t>
        </is>
      </c>
      <c r="B52" s="61" t="inlineStr">
        <is>
          <t>Bạc thau DL08 / 65.02503-8038 - DOOSAN</t>
        </is>
      </c>
      <c r="C52" s="61" t="inlineStr">
        <is>
          <t>108</t>
        </is>
      </c>
      <c r="D52" s="61" t="inlineStr">
        <is>
          <t>Cái</t>
        </is>
      </c>
      <c r="E52" s="61" t="n"/>
      <c r="F52" s="61" t="n"/>
      <c r="G52" s="132" t="n">
        <v>60000</v>
      </c>
      <c r="H52" s="132" t="n">
        <v>70000</v>
      </c>
      <c r="I52" s="61" t="n"/>
      <c r="J52" s="61" t="n"/>
      <c r="K52" s="61" t="n"/>
      <c r="L52" s="61" t="n"/>
    </row>
    <row r="53" ht="25" customHeight="1">
      <c r="A53" s="61" t="inlineStr">
        <is>
          <t>HH0639</t>
        </is>
      </c>
      <c r="B53" s="61" t="inlineStr">
        <is>
          <t>Bạc thau DM100/DQ100 - NDC</t>
        </is>
      </c>
      <c r="C53" s="61" t="inlineStr">
        <is>
          <t>90</t>
        </is>
      </c>
      <c r="D53" s="61" t="inlineStr">
        <is>
          <t>Cái</t>
        </is>
      </c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25" customHeight="1">
      <c r="A54" s="61" t="inlineStr">
        <is>
          <t>HH071418</t>
        </is>
      </c>
      <c r="B54" s="61" t="inlineStr">
        <is>
          <t>Bạc thau E120/6RB1T ắc 50 - TAIHO</t>
        </is>
      </c>
      <c r="C54" s="61" t="n"/>
      <c r="D54" s="61" t="inlineStr">
        <is>
          <t>Cái</t>
        </is>
      </c>
      <c r="E54" s="61" t="n"/>
      <c r="F54" s="61" t="n"/>
      <c r="G54" s="61" t="n"/>
      <c r="H54" s="132" t="n">
        <v>60000</v>
      </c>
      <c r="I54" s="61" t="n"/>
      <c r="J54" s="61" t="n"/>
      <c r="K54" s="61" t="n"/>
      <c r="L54" s="61" t="n"/>
    </row>
    <row r="55" ht="25" customHeight="1">
      <c r="A55" s="61" t="inlineStr">
        <is>
          <t>HH081676</t>
        </is>
      </c>
      <c r="B55" s="61" t="inlineStr">
        <is>
          <t>Bạc thau FD33 đã xoáy -Đài Loan</t>
        </is>
      </c>
      <c r="C55" s="61" t="n"/>
      <c r="D55" s="61" t="inlineStr">
        <is>
          <t>Cái</t>
        </is>
      </c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25" customHeight="1">
      <c r="A56" s="61" t="inlineStr">
        <is>
          <t>HH072200</t>
        </is>
      </c>
      <c r="B56" s="61" t="inlineStr">
        <is>
          <t>Bạc thau FE6/ND6/NE6 - NDC</t>
        </is>
      </c>
      <c r="C56" s="61" t="inlineStr">
        <is>
          <t>108</t>
        </is>
      </c>
      <c r="D56" s="61" t="inlineStr">
        <is>
          <t>Cái</t>
        </is>
      </c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25" customHeight="1">
      <c r="A57" s="61" t="inlineStr">
        <is>
          <t>HH00118</t>
        </is>
      </c>
      <c r="B57" s="61" t="inlineStr">
        <is>
          <t>Bạc thau H07C/ H06C/ EH700 - TAIHO</t>
        </is>
      </c>
      <c r="C57" s="61" t="inlineStr">
        <is>
          <t>108/110</t>
        </is>
      </c>
      <c r="D57" s="61" t="inlineStr">
        <is>
          <t>Cái</t>
        </is>
      </c>
      <c r="E57" s="61" t="n"/>
      <c r="F57" s="61" t="n"/>
      <c r="G57" s="132" t="n">
        <v>45000</v>
      </c>
      <c r="H57" s="132" t="n">
        <v>50000</v>
      </c>
      <c r="I57" s="61" t="n"/>
      <c r="J57" s="61" t="n"/>
      <c r="K57" s="61" t="n"/>
      <c r="L57" s="61" t="n"/>
    </row>
    <row r="58" ht="25" customHeight="1">
      <c r="A58" s="61" t="inlineStr">
        <is>
          <t>HH075529</t>
        </is>
      </c>
      <c r="B58" s="61" t="inlineStr">
        <is>
          <t>Bạc thau J05E/J08E/J08C- NDC</t>
        </is>
      </c>
      <c r="C58" s="61" t="inlineStr">
        <is>
          <t>112/114</t>
        </is>
      </c>
      <c r="D58" s="61" t="inlineStr">
        <is>
          <t>Cái</t>
        </is>
      </c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25" customHeight="1">
      <c r="A59" s="61" t="inlineStr">
        <is>
          <t>HH00581</t>
        </is>
      </c>
      <c r="B59" s="61" t="inlineStr">
        <is>
          <t>Bạc thau J05E/J08E/J08C- TAIHO</t>
        </is>
      </c>
      <c r="C59" s="61" t="inlineStr">
        <is>
          <t>112/114</t>
        </is>
      </c>
      <c r="D59" s="61" t="inlineStr">
        <is>
          <t>Cái</t>
        </is>
      </c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25" customHeight="1">
      <c r="A60" s="61" t="inlineStr">
        <is>
          <t>HH074261</t>
        </is>
      </c>
      <c r="B60" s="61" t="inlineStr">
        <is>
          <t>Bạc thau K3600/SL (ắc 34) - NDC</t>
        </is>
      </c>
      <c r="C60" s="61" t="inlineStr">
        <is>
          <t>100</t>
        </is>
      </c>
      <c r="D60" s="61" t="inlineStr">
        <is>
          <t>Cái</t>
        </is>
      </c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25" customHeight="1">
      <c r="A61" s="61" t="inlineStr">
        <is>
          <t>HH00128</t>
        </is>
      </c>
      <c r="B61" s="61" t="inlineStr">
        <is>
          <t>Bạc thau Kia HA/T3000/JS/4D94E/S4S/JT (phi 30) - NDC</t>
        </is>
      </c>
      <c r="C61" s="61" t="inlineStr">
        <is>
          <t>94/95/98</t>
        </is>
      </c>
      <c r="D61" s="61" t="inlineStr">
        <is>
          <t>Cái</t>
        </is>
      </c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25" customHeight="1">
      <c r="A62" s="61" t="inlineStr">
        <is>
          <t>HH084300</t>
        </is>
      </c>
      <c r="B62" s="61" t="inlineStr">
        <is>
          <t>Bạc thau Kia HA/T3000/JS/4D94E/S4S/JT đã xoáy-TAIHO</t>
        </is>
      </c>
      <c r="C62" s="61" t="inlineStr">
        <is>
          <t>94/95/98</t>
        </is>
      </c>
      <c r="D62" s="61" t="inlineStr">
        <is>
          <t>Cái</t>
        </is>
      </c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25" customHeight="1">
      <c r="A63" s="61" t="inlineStr">
        <is>
          <t>HH084011</t>
        </is>
      </c>
      <c r="B63" s="61" t="inlineStr">
        <is>
          <t>Bạc thau NH220 Chưa xoáy-ĐL</t>
        </is>
      </c>
      <c r="C63" s="61" t="inlineStr">
        <is>
          <t>130</t>
        </is>
      </c>
      <c r="D63" s="61" t="inlineStr">
        <is>
          <t>Cái</t>
        </is>
      </c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25" customHeight="1">
      <c r="A64" s="61" t="inlineStr">
        <is>
          <t>HH076132</t>
        </is>
      </c>
      <c r="B64" s="61" t="inlineStr">
        <is>
          <t>Bạc thau P11C / EP100 - daido</t>
        </is>
      </c>
      <c r="C64" s="61" t="n"/>
      <c r="D64" s="61" t="inlineStr">
        <is>
          <t>Cái</t>
        </is>
      </c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25" customHeight="1">
      <c r="A65" s="61" t="inlineStr">
        <is>
          <t>HH0320</t>
        </is>
      </c>
      <c r="B65" s="61" t="inlineStr">
        <is>
          <t>Bạc thau S4D95/4D95- TAIHO</t>
        </is>
      </c>
      <c r="C65" s="61" t="inlineStr">
        <is>
          <t>95</t>
        </is>
      </c>
      <c r="D65" s="61" t="inlineStr">
        <is>
          <t>Cái</t>
        </is>
      </c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25" customHeight="1">
      <c r="A66" s="61" t="inlineStr">
        <is>
          <t>HH071411</t>
        </is>
      </c>
      <c r="B66" s="61" t="inlineStr">
        <is>
          <t>Bạc thau S4E/4DR5 - TAIHO</t>
        </is>
      </c>
      <c r="C66" s="61" t="inlineStr">
        <is>
          <t>92/94</t>
        </is>
      </c>
      <c r="D66" s="61" t="inlineStr">
        <is>
          <t>Cái</t>
        </is>
      </c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25" customHeight="1">
      <c r="A67" s="61" t="inlineStr">
        <is>
          <t>HH071424</t>
        </is>
      </c>
      <c r="B67" s="61" t="inlineStr">
        <is>
          <t>Bạc thau S6D105/S6D110/6D105/6D110 - TAIHO</t>
        </is>
      </c>
      <c r="C67" s="61" t="inlineStr">
        <is>
          <t>105/110</t>
        </is>
      </c>
      <c r="D67" s="61" t="inlineStr">
        <is>
          <t>Cái</t>
        </is>
      </c>
      <c r="E67" s="61" t="n"/>
      <c r="F67" s="61" t="n"/>
      <c r="G67" s="61" t="n"/>
      <c r="H67" s="132" t="n">
        <v>50000</v>
      </c>
      <c r="I67" s="61" t="n"/>
      <c r="J67" s="61" t="n"/>
      <c r="K67" s="61" t="n"/>
      <c r="L67" s="61" t="n"/>
    </row>
    <row r="68" ht="25" customHeight="1">
      <c r="A68" s="61" t="inlineStr">
        <is>
          <t>HH00153</t>
        </is>
      </c>
      <c r="B68" s="61" t="inlineStr">
        <is>
          <t>Bạc thau S6D108/ 6D108 - TAIHO</t>
        </is>
      </c>
      <c r="C68" s="61" t="inlineStr">
        <is>
          <t>108</t>
        </is>
      </c>
      <c r="D68" s="61" t="inlineStr">
        <is>
          <t>Cái</t>
        </is>
      </c>
      <c r="E68" s="61" t="n"/>
      <c r="F68" s="61" t="n"/>
      <c r="G68" s="61" t="n"/>
      <c r="H68" s="132" t="n">
        <v>100000</v>
      </c>
      <c r="I68" s="61" t="n"/>
      <c r="J68" s="61" t="n"/>
      <c r="K68" s="61" t="n"/>
      <c r="L68" s="61" t="n"/>
    </row>
    <row r="69" ht="25" customHeight="1">
      <c r="A69" s="61" t="inlineStr">
        <is>
          <t>HH076605</t>
        </is>
      </c>
      <c r="B69" s="61" t="inlineStr">
        <is>
          <t>Bạc thau 4BB1/4BD1/6BB1/6BD1/6BE1/6BG1/DB58 chưa xoáy - CS IVECO</t>
        </is>
      </c>
      <c r="C69" s="61" t="inlineStr">
        <is>
          <t>102/105</t>
        </is>
      </c>
      <c r="D69" s="61" t="inlineStr">
        <is>
          <t>Cái</t>
        </is>
      </c>
      <c r="E69" s="61" t="n"/>
      <c r="F69" s="61" t="n"/>
      <c r="G69" s="132" t="n">
        <v>30000</v>
      </c>
      <c r="H69" s="132" t="n">
        <v>40000</v>
      </c>
      <c r="I69" s="61" t="n"/>
      <c r="J69" s="61" t="n"/>
      <c r="K69" s="61" t="n"/>
      <c r="L69" s="61" t="n"/>
    </row>
    <row r="70" ht="25" customHeight="1">
      <c r="A70" s="61" t="inlineStr">
        <is>
          <t>HH076607</t>
        </is>
      </c>
      <c r="B70" s="61" t="inlineStr">
        <is>
          <t>Bạc thau 6D31/4D31 chưa xoáy - CS IVECO</t>
        </is>
      </c>
      <c r="C70" s="61" t="inlineStr">
        <is>
          <t>100</t>
        </is>
      </c>
      <c r="D70" s="61" t="inlineStr">
        <is>
          <t>Cái</t>
        </is>
      </c>
      <c r="E70" s="61" t="n"/>
      <c r="F70" s="61" t="n"/>
      <c r="G70" s="132" t="n">
        <v>30000</v>
      </c>
      <c r="H70" s="132" t="n">
        <v>40000</v>
      </c>
      <c r="I70" s="61" t="n"/>
      <c r="J70" s="61" t="n"/>
      <c r="K70" s="61" t="n"/>
      <c r="L70" s="6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2" topLeftCell="A15" activePane="bottomLeft" state="frozen"/>
      <selection activeCell="A1" sqref="A1"/>
      <selection pane="bottomLeft" activeCell="N23" sqref="N23"/>
    </sheetView>
  </sheetViews>
  <sheetFormatPr baseColWidth="8" defaultColWidth="9" defaultRowHeight="15"/>
  <cols>
    <col width="21" customWidth="1" min="1" max="1"/>
    <col width="60" customWidth="1" min="2" max="2"/>
    <col width="10" customWidth="1" min="3" max="3"/>
    <col width="12" customWidth="1" min="4" max="8"/>
    <col width="8" customWidth="1" min="9" max="9"/>
    <col width="16" customWidth="1" min="10" max="10"/>
    <col width="20" customWidth="1" min="11" max="11"/>
  </cols>
  <sheetData>
    <row r="1" ht="25" customHeight="1">
      <c r="A1" s="130" t="inlineStr">
        <is>
          <t>📏 CĂN DỌC — nhập 16/06/2026 (điền giá vào Vốn/VIP/Ưu đãi/Đại lý/Gara)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</row>
    <row r="2" ht="25" customHeight="1">
      <c r="A2" s="131" t="inlineStr">
        <is>
          <t>Mã HH</t>
        </is>
      </c>
      <c r="B2" s="131" t="inlineStr">
        <is>
          <t>Tên vật tư</t>
        </is>
      </c>
      <c r="C2" s="131" t="inlineStr">
        <is>
          <t>📐 ĐK</t>
        </is>
      </c>
      <c r="D2" s="131" t="inlineStr">
        <is>
          <t>ĐVT</t>
        </is>
      </c>
      <c r="E2" s="131" t="inlineStr">
        <is>
          <t>Vốn</t>
        </is>
      </c>
      <c r="F2" s="131" t="inlineStr">
        <is>
          <t>VIP</t>
        </is>
      </c>
      <c r="G2" s="131" t="inlineStr">
        <is>
          <t>Ưu đãi</t>
        </is>
      </c>
      <c r="H2" s="131" t="inlineStr">
        <is>
          <t>Đại lý</t>
        </is>
      </c>
      <c r="I2" s="131" t="inlineStr">
        <is>
          <t>Gara</t>
        </is>
      </c>
      <c r="J2" s="131" t="inlineStr">
        <is>
          <t>Tồn</t>
        </is>
      </c>
      <c r="K2" s="131" t="inlineStr">
        <is>
          <t>PARNO</t>
        </is>
      </c>
      <c r="L2" s="131" t="inlineStr">
        <is>
          <t>Ghi chú</t>
        </is>
      </c>
    </row>
    <row r="3" ht="25" customHeight="1">
      <c r="A3" s="61" t="inlineStr">
        <is>
          <t>HH080557</t>
        </is>
      </c>
      <c r="B3" s="61" t="inlineStr">
        <is>
          <t>Căn dọc 1DZ Cos0 - TDC - T9383A</t>
        </is>
      </c>
      <c r="C3" s="61" t="inlineStr">
        <is>
          <t>86</t>
        </is>
      </c>
      <c r="D3" s="61" t="inlineStr">
        <is>
          <t>Bộ</t>
        </is>
      </c>
      <c r="E3" s="61" t="n"/>
      <c r="F3" s="132" t="n">
        <v>55000</v>
      </c>
      <c r="G3" s="132" t="n">
        <v>60000</v>
      </c>
      <c r="H3" s="132" t="n">
        <v>70000</v>
      </c>
      <c r="I3" s="61" t="n"/>
      <c r="J3" s="61" t="n"/>
      <c r="K3" s="61" t="n"/>
      <c r="L3" s="61" t="n"/>
    </row>
    <row r="4" ht="25" customHeight="1">
      <c r="A4" s="61" t="inlineStr">
        <is>
          <t>HH080558</t>
        </is>
      </c>
      <c r="B4" s="61" t="inlineStr">
        <is>
          <t>Căn dọc 1DZ Cos1 - TDC - T9383A</t>
        </is>
      </c>
      <c r="C4" s="61" t="inlineStr">
        <is>
          <t>86</t>
        </is>
      </c>
      <c r="D4" s="61" t="inlineStr">
        <is>
          <t>Bộ</t>
        </is>
      </c>
      <c r="E4" s="61" t="n"/>
      <c r="F4" s="132" t="n">
        <v>55000</v>
      </c>
      <c r="G4" s="132" t="n">
        <v>60000</v>
      </c>
      <c r="H4" s="132" t="n">
        <v>70000</v>
      </c>
      <c r="I4" s="61" t="n"/>
      <c r="J4" s="61" t="n"/>
      <c r="K4" s="61" t="n"/>
      <c r="L4" s="61" t="n"/>
    </row>
    <row r="5" ht="25" customHeight="1">
      <c r="A5" s="61" t="inlineStr">
        <is>
          <t>HH074817</t>
        </is>
      </c>
      <c r="B5" s="61" t="inlineStr">
        <is>
          <t>Căn dọc 2J Cos0</t>
        </is>
      </c>
      <c r="C5" s="61" t="inlineStr">
        <is>
          <t>88</t>
        </is>
      </c>
      <c r="D5" s="61" t="inlineStr">
        <is>
          <t>Bộ</t>
        </is>
      </c>
      <c r="E5" s="61" t="n"/>
      <c r="F5" s="61" t="n"/>
      <c r="G5" s="61" t="n"/>
      <c r="H5" s="61" t="n"/>
      <c r="I5" s="61" t="n"/>
      <c r="J5" s="61" t="n"/>
      <c r="K5" s="61" t="n"/>
      <c r="L5" s="61" t="n"/>
    </row>
    <row r="6" ht="25" customHeight="1">
      <c r="A6" s="61" t="inlineStr">
        <is>
          <t>HH073964</t>
        </is>
      </c>
      <c r="B6" s="61" t="inlineStr">
        <is>
          <t>Căn dọc 2J Cos1</t>
        </is>
      </c>
      <c r="C6" s="61" t="inlineStr">
        <is>
          <t>88</t>
        </is>
      </c>
      <c r="D6" s="61" t="inlineStr">
        <is>
          <t>Bộ</t>
        </is>
      </c>
      <c r="E6" s="61" t="n"/>
      <c r="F6" s="61" t="n"/>
      <c r="G6" s="61" t="n"/>
      <c r="H6" s="61" t="n"/>
      <c r="I6" s="61" t="n"/>
      <c r="J6" s="61" t="n"/>
      <c r="K6" s="61" t="n"/>
      <c r="L6" s="61" t="n"/>
    </row>
    <row r="7" ht="25" customHeight="1">
      <c r="A7" s="61" t="inlineStr">
        <is>
          <t>HH078932</t>
        </is>
      </c>
      <c r="B7" s="61" t="inlineStr">
        <is>
          <t>Căn dọc 3306/ 3304 cos0 - TDC TW1110K2</t>
        </is>
      </c>
      <c r="C7" s="61" t="n"/>
      <c r="D7" s="61" t="inlineStr">
        <is>
          <t>Bộ</t>
        </is>
      </c>
      <c r="E7" s="61" t="n"/>
      <c r="F7" s="132" t="n">
        <v>300000</v>
      </c>
      <c r="G7" s="132" t="n">
        <v>330000</v>
      </c>
      <c r="H7" s="132" t="n">
        <v>360000</v>
      </c>
      <c r="I7" s="61" t="n"/>
      <c r="J7" s="61" t="n"/>
      <c r="K7" s="61" t="n"/>
      <c r="L7" s="61" t="n"/>
    </row>
    <row r="8" ht="25" customHeight="1">
      <c r="A8" s="61" t="inlineStr">
        <is>
          <t>HH080513</t>
        </is>
      </c>
      <c r="B8" s="61" t="inlineStr">
        <is>
          <t>Căn dọc 3D84/4D84/3TN84/4TN84/3D88/4D88/3TN88/4TN88 - Cos0 - TDC - T894A</t>
        </is>
      </c>
      <c r="C8" s="61" t="inlineStr">
        <is>
          <t>84/88</t>
        </is>
      </c>
      <c r="D8" s="61" t="inlineStr">
        <is>
          <t>Bộ</t>
        </is>
      </c>
      <c r="E8" s="61" t="n"/>
      <c r="F8" s="132" t="n">
        <v>60000</v>
      </c>
      <c r="G8" s="132" t="n">
        <v>70000</v>
      </c>
      <c r="H8" s="132" t="n">
        <v>80000</v>
      </c>
      <c r="I8" s="61" t="n"/>
      <c r="J8" s="61" t="n"/>
      <c r="K8" s="61" t="n"/>
      <c r="L8" s="61" t="n"/>
    </row>
    <row r="9" ht="25" customHeight="1">
      <c r="A9" s="61" t="inlineStr">
        <is>
          <t>HH076341</t>
        </is>
      </c>
      <c r="B9" s="61" t="inlineStr">
        <is>
          <t>Căn dọc 3D84/4D84/3TN84/4TN84/3D88/4D88/3TN88/4TN88 - Cos0 - TDC T-TNE84A</t>
        </is>
      </c>
      <c r="C9" s="61" t="inlineStr">
        <is>
          <t>84/88</t>
        </is>
      </c>
      <c r="D9" s="61" t="inlineStr">
        <is>
          <t>Bộ</t>
        </is>
      </c>
      <c r="E9" s="61" t="n"/>
      <c r="F9" s="132" t="n">
        <v>50000</v>
      </c>
      <c r="G9" s="132" t="n">
        <v>60000</v>
      </c>
      <c r="H9" s="132" t="n">
        <v>70000</v>
      </c>
      <c r="I9" s="61" t="n"/>
      <c r="J9" s="61" t="n"/>
      <c r="K9" s="61" t="n"/>
      <c r="L9" s="61" t="n"/>
    </row>
    <row r="10" ht="25" customHeight="1">
      <c r="A10" s="61" t="inlineStr">
        <is>
          <t>HH078969</t>
        </is>
      </c>
      <c r="B10" s="61" t="inlineStr">
        <is>
          <t>Căn dọc 3D84/4D84/3TN84/4TN84/3D88/4D88/3TN88/4TN88 - Cos1 - TDC T-TNE84A</t>
        </is>
      </c>
      <c r="C10" s="61" t="inlineStr">
        <is>
          <t>84/88</t>
        </is>
      </c>
      <c r="D10" s="61" t="inlineStr">
        <is>
          <t>Bộ</t>
        </is>
      </c>
      <c r="E10" s="61" t="n"/>
      <c r="F10" s="132" t="n">
        <v>50000</v>
      </c>
      <c r="G10" s="132" t="n">
        <v>60000</v>
      </c>
      <c r="H10" s="132" t="n">
        <v>70000</v>
      </c>
      <c r="I10" s="61" t="n"/>
      <c r="J10" s="61" t="n"/>
      <c r="K10" s="61" t="n"/>
      <c r="L10" s="61" t="n"/>
    </row>
    <row r="11" ht="25" customHeight="1">
      <c r="A11" s="61" t="inlineStr">
        <is>
          <t>HH078970</t>
        </is>
      </c>
      <c r="B11" s="61" t="inlineStr">
        <is>
          <t>Căn dọc 3D84/4D84/3TN84/4TN84/3D88/4D88/3TN88/4TN88 - Cos2 - TDC T-TNE84A</t>
        </is>
      </c>
      <c r="C11" s="61" t="inlineStr">
        <is>
          <t>84/88</t>
        </is>
      </c>
      <c r="D11" s="61" t="inlineStr">
        <is>
          <t>Bộ</t>
        </is>
      </c>
      <c r="E11" s="61" t="n"/>
      <c r="F11" s="132" t="n">
        <v>60000</v>
      </c>
      <c r="G11" s="132" t="n">
        <v>70000</v>
      </c>
      <c r="H11" s="132" t="n">
        <v>80000</v>
      </c>
      <c r="I11" s="61" t="n"/>
      <c r="J11" s="61" t="n"/>
      <c r="K11" s="61" t="n"/>
      <c r="L11" s="61" t="n"/>
    </row>
    <row r="12" ht="25" customHeight="1">
      <c r="A12" s="61" t="inlineStr">
        <is>
          <t>HH082837</t>
        </is>
      </c>
      <c r="B12" s="61" t="inlineStr">
        <is>
          <t>Căn dọc 3TNE78/ 3TN78/ 3TNE82/ 3D82 (T-TNE78A) - Cos0 - TDC</t>
        </is>
      </c>
      <c r="C12" s="61" t="inlineStr">
        <is>
          <t>78/82</t>
        </is>
      </c>
      <c r="D12" s="61" t="inlineStr">
        <is>
          <t>Cặp</t>
        </is>
      </c>
      <c r="E12" s="61" t="n"/>
      <c r="F12" s="132" t="n">
        <v>50000</v>
      </c>
      <c r="G12" s="132" t="n">
        <v>60000</v>
      </c>
      <c r="H12" s="132" t="n">
        <v>70000</v>
      </c>
      <c r="I12" s="61" t="n"/>
      <c r="J12" s="61" t="n"/>
      <c r="K12" s="61" t="n"/>
      <c r="L12" s="61" t="n"/>
    </row>
    <row r="13" ht="25" customHeight="1">
      <c r="A13" s="61" t="inlineStr">
        <is>
          <t>HH082838</t>
        </is>
      </c>
      <c r="B13" s="61" t="inlineStr">
        <is>
          <t>Căn dọc 3TNE78/ 3TN78/ 3TNE82/ 3D82 (T-TNE78A) - Cos1 - TDC</t>
        </is>
      </c>
      <c r="C13" s="61" t="inlineStr">
        <is>
          <t>78/82</t>
        </is>
      </c>
      <c r="D13" s="61" t="inlineStr">
        <is>
          <t>Cặp</t>
        </is>
      </c>
      <c r="E13" s="61" t="n"/>
      <c r="F13" s="132" t="n">
        <v>50000</v>
      </c>
      <c r="G13" s="132" t="n">
        <v>60000</v>
      </c>
      <c r="H13" s="132" t="n">
        <v>70000</v>
      </c>
      <c r="I13" s="61" t="n"/>
      <c r="J13" s="61" t="n"/>
      <c r="K13" s="61" t="n"/>
      <c r="L13" s="61" t="n"/>
    </row>
    <row r="14" ht="25" customHeight="1">
      <c r="A14" s="61" t="inlineStr">
        <is>
          <t>HH076909</t>
        </is>
      </c>
      <c r="B14" s="61" t="inlineStr">
        <is>
          <t>Căn dọc 490QB Cos0</t>
        </is>
      </c>
      <c r="C14" s="61" t="n"/>
      <c r="D14" s="61" t="inlineStr">
        <is>
          <t>Bộ</t>
        </is>
      </c>
      <c r="E14" s="61" t="n"/>
      <c r="F14" s="61" t="n"/>
      <c r="G14" s="61" t="n"/>
      <c r="H14" s="61" t="n"/>
      <c r="I14" s="61" t="n"/>
      <c r="J14" s="61" t="n"/>
      <c r="K14" s="61" t="n"/>
      <c r="L14" s="61" t="n"/>
    </row>
    <row r="15" ht="25" customHeight="1">
      <c r="A15" s="61" t="inlineStr">
        <is>
          <t>HH079868</t>
        </is>
      </c>
      <c r="B15" s="61" t="inlineStr">
        <is>
          <t>Căn dọc 4D105-3/ 4D105-1 Cos0 - CS IVECO</t>
        </is>
      </c>
      <c r="C15" s="61" t="inlineStr">
        <is>
          <t>105</t>
        </is>
      </c>
      <c r="D15" s="61" t="inlineStr">
        <is>
          <t>Bộ</t>
        </is>
      </c>
      <c r="E15" s="61" t="n"/>
      <c r="F15" s="132" t="n">
        <v>50000</v>
      </c>
      <c r="G15" s="132" t="n">
        <v>60000</v>
      </c>
      <c r="H15" s="132" t="n">
        <v>70000</v>
      </c>
      <c r="I15" s="61" t="n"/>
      <c r="J15" s="61" t="n"/>
      <c r="K15" s="61" t="n"/>
      <c r="L15" s="61" t="n"/>
    </row>
    <row r="16" ht="25" customHeight="1">
      <c r="A16" s="61" t="inlineStr">
        <is>
          <t>HH079869</t>
        </is>
      </c>
      <c r="B16" s="61" t="inlineStr">
        <is>
          <t>Căn dọc 4D105-3/ 4D105-1 Cos1 - CS IVECO</t>
        </is>
      </c>
      <c r="C16" s="61" t="inlineStr">
        <is>
          <t>105</t>
        </is>
      </c>
      <c r="D16" s="61" t="inlineStr">
        <is>
          <t>Bộ</t>
        </is>
      </c>
      <c r="E16" s="61" t="n"/>
      <c r="F16" s="132" t="n">
        <v>50000</v>
      </c>
      <c r="G16" s="132" t="n">
        <v>60000</v>
      </c>
      <c r="H16" s="132" t="n">
        <v>70000</v>
      </c>
      <c r="I16" s="61" t="n"/>
      <c r="J16" s="61" t="n"/>
      <c r="K16" s="61" t="n"/>
      <c r="L16" s="61" t="n"/>
    </row>
    <row r="17" ht="25" customHeight="1">
      <c r="A17" s="61" t="inlineStr">
        <is>
          <t>HH00309</t>
        </is>
      </c>
      <c r="B17" s="61" t="inlineStr">
        <is>
          <t>Căn dọc 4D105-3/4D105-1 Cos0</t>
        </is>
      </c>
      <c r="C17" s="61" t="inlineStr">
        <is>
          <t>105</t>
        </is>
      </c>
      <c r="D17" s="61" t="inlineStr">
        <is>
          <t>Bộ</t>
        </is>
      </c>
      <c r="E17" s="61" t="n"/>
      <c r="F17" s="61" t="n"/>
      <c r="G17" s="61" t="n"/>
      <c r="H17" s="61" t="n"/>
      <c r="I17" s="61" t="n"/>
      <c r="J17" s="61" t="n"/>
      <c r="K17" s="61" t="n"/>
      <c r="L17" s="61" t="n"/>
    </row>
    <row r="18" ht="25" customHeight="1">
      <c r="A18" s="61" t="inlineStr">
        <is>
          <t>HH079854</t>
        </is>
      </c>
      <c r="B18" s="61" t="inlineStr">
        <is>
          <t>Căn dọc 4D105-5/ 6D105/ S6D105/ 6D110 Cos0 - CS IVECO</t>
        </is>
      </c>
      <c r="C18" s="61" t="inlineStr">
        <is>
          <t>105</t>
        </is>
      </c>
      <c r="D18" s="61" t="inlineStr">
        <is>
          <t>Bộ</t>
        </is>
      </c>
      <c r="E18" s="61" t="n"/>
      <c r="F18" s="132" t="n">
        <v>50000</v>
      </c>
      <c r="G18" s="132" t="n">
        <v>60000</v>
      </c>
      <c r="H18" s="132" t="n">
        <v>70000</v>
      </c>
      <c r="I18" s="61" t="n"/>
      <c r="J18" s="61" t="n"/>
      <c r="K18" s="61" t="n"/>
      <c r="L18" s="61" t="n"/>
    </row>
    <row r="19" ht="25" customHeight="1">
      <c r="A19" s="61" t="inlineStr">
        <is>
          <t>HH079855</t>
        </is>
      </c>
      <c r="B19" s="61" t="inlineStr">
        <is>
          <t>Căn dọc 4D105-5/ 6D105/ S6D105/ 6D110 Cos1 - CS IVECO</t>
        </is>
      </c>
      <c r="C19" s="61" t="inlineStr">
        <is>
          <t>105</t>
        </is>
      </c>
      <c r="D19" s="61" t="inlineStr">
        <is>
          <t>Bộ</t>
        </is>
      </c>
      <c r="E19" s="61" t="n"/>
      <c r="F19" s="132" t="n">
        <v>50000</v>
      </c>
      <c r="G19" s="132" t="n">
        <v>60000</v>
      </c>
      <c r="H19" s="132" t="n">
        <v>70000</v>
      </c>
      <c r="I19" s="61" t="n"/>
      <c r="J19" s="61" t="n"/>
      <c r="K19" s="61" t="n"/>
      <c r="L19" s="61" t="n"/>
    </row>
    <row r="20" ht="25" customHeight="1">
      <c r="A20" s="61" t="inlineStr">
        <is>
          <t>HH00319</t>
        </is>
      </c>
      <c r="B20" s="61" t="inlineStr">
        <is>
          <t>Căn dọc 4D105-5/6D105/S6D105/6D110 Cos0</t>
        </is>
      </c>
      <c r="C20" s="61" t="inlineStr">
        <is>
          <t>105</t>
        </is>
      </c>
      <c r="D20" s="61" t="inlineStr">
        <is>
          <t>Bộ</t>
        </is>
      </c>
      <c r="E20" s="61" t="n"/>
      <c r="F20" s="61" t="n"/>
      <c r="G20" s="61" t="n"/>
      <c r="H20" s="61" t="n"/>
      <c r="I20" s="61" t="n"/>
      <c r="J20" s="61" t="n"/>
      <c r="K20" s="61" t="n"/>
      <c r="L20" s="61" t="n"/>
    </row>
    <row r="21" ht="25" customHeight="1">
      <c r="A21" s="61" t="inlineStr">
        <is>
          <t>HH076331</t>
        </is>
      </c>
      <c r="B21" s="61" t="inlineStr">
        <is>
          <t>Căn dọc 4D120/4D130 cos0 - TDC T852P</t>
        </is>
      </c>
      <c r="C21" s="61" t="inlineStr">
        <is>
          <t>120/130</t>
        </is>
      </c>
      <c r="D21" s="61" t="inlineStr">
        <is>
          <t>Bộ</t>
        </is>
      </c>
      <c r="E21" s="61" t="n"/>
      <c r="F21" s="132" t="n">
        <v>460000</v>
      </c>
      <c r="G21" s="132" t="n">
        <v>500000</v>
      </c>
      <c r="H21" s="132" t="n">
        <v>550000</v>
      </c>
      <c r="I21" s="61" t="n"/>
      <c r="J21" s="61" t="n"/>
      <c r="K21" s="61" t="n"/>
      <c r="L21" s="61" t="n"/>
    </row>
    <row r="22" ht="25" customHeight="1">
      <c r="A22" s="61" t="inlineStr">
        <is>
          <t>HH079876</t>
        </is>
      </c>
      <c r="B22" s="61" t="inlineStr">
        <is>
          <t>Căn dọc 4D30/ 4D31/ 4D32/ 6D31/ 6DS7 Cos0 - CS IVECO</t>
        </is>
      </c>
      <c r="C22" s="61" t="inlineStr">
        <is>
          <t>98/100/104</t>
        </is>
      </c>
      <c r="D22" s="61" t="inlineStr">
        <is>
          <t>Bộ</t>
        </is>
      </c>
      <c r="E22" s="61" t="n"/>
      <c r="F22" s="61" t="n"/>
      <c r="G22" s="61" t="n"/>
      <c r="H22" s="61" t="n"/>
      <c r="I22" s="61" t="n"/>
      <c r="J22" s="61" t="n"/>
      <c r="K22" s="61" t="n"/>
      <c r="L22" s="61" t="n"/>
    </row>
    <row r="23" ht="25" customHeight="1">
      <c r="A23" s="61" t="inlineStr">
        <is>
          <t>HH079877</t>
        </is>
      </c>
      <c r="B23" s="61" t="inlineStr">
        <is>
          <t>Căn dọc 4D30/ 4D31/ 4D32/ 6D31/ 6DS7 Cos1 - CS IVECO</t>
        </is>
      </c>
      <c r="C23" s="61" t="inlineStr">
        <is>
          <t>98/100/104</t>
        </is>
      </c>
      <c r="D23" s="61" t="inlineStr">
        <is>
          <t>Bộ</t>
        </is>
      </c>
      <c r="E23" s="61" t="n"/>
      <c r="F23" s="132" t="n">
        <v>50000</v>
      </c>
      <c r="G23" s="132" t="n">
        <v>60000</v>
      </c>
      <c r="H23" s="132" t="n">
        <v>70000</v>
      </c>
      <c r="I23" s="61" t="n"/>
      <c r="J23" s="61" t="n"/>
      <c r="K23" s="61" t="n"/>
      <c r="L23" s="61" t="n"/>
    </row>
    <row r="24" ht="25" customHeight="1">
      <c r="A24" s="61" t="inlineStr">
        <is>
          <t>HH00292</t>
        </is>
      </c>
      <c r="B24" s="61" t="inlineStr">
        <is>
          <t>Căn dọc 4D30/4D31/4D32/6D31/6DS7 Cos0</t>
        </is>
      </c>
      <c r="C24" s="61" t="inlineStr">
        <is>
          <t>98/100/104</t>
        </is>
      </c>
      <c r="D24" s="61" t="inlineStr">
        <is>
          <t>Bộ</t>
        </is>
      </c>
      <c r="E24" s="61" t="n"/>
      <c r="F24" s="61" t="n"/>
      <c r="G24" s="61" t="n"/>
      <c r="H24" s="61" t="n"/>
      <c r="I24" s="61" t="n"/>
      <c r="J24" s="61" t="n"/>
      <c r="K24" s="61" t="n"/>
      <c r="L24" s="61" t="n"/>
    </row>
    <row r="25" ht="25" customHeight="1">
      <c r="A25" s="61" t="inlineStr">
        <is>
          <t>HH00291</t>
        </is>
      </c>
      <c r="B25" s="61" t="inlineStr">
        <is>
          <t>Căn dọc 4D30/4D31/4D32/6D31/6DS7 Cos1</t>
        </is>
      </c>
      <c r="C25" s="61" t="inlineStr">
        <is>
          <t>98/100/104</t>
        </is>
      </c>
      <c r="D25" s="61" t="inlineStr">
        <is>
          <t>Bộ</t>
        </is>
      </c>
      <c r="E25" s="61" t="n"/>
      <c r="F25" s="61" t="n"/>
      <c r="G25" s="61" t="n"/>
      <c r="H25" s="61" t="n"/>
      <c r="I25" s="61" t="n"/>
      <c r="J25" s="61" t="n"/>
      <c r="K25" s="61" t="n"/>
      <c r="L25" s="61" t="n"/>
    </row>
    <row r="26" ht="25" customHeight="1">
      <c r="A26" s="61" t="inlineStr">
        <is>
          <t>HH071300</t>
        </is>
      </c>
      <c r="B26" s="61" t="inlineStr">
        <is>
          <t>Căn dọc 4D30/4D31/4D32/6D31/6DS7 Cos2</t>
        </is>
      </c>
      <c r="C26" s="61" t="inlineStr">
        <is>
          <t>98/100/104</t>
        </is>
      </c>
      <c r="D26" s="61" t="inlineStr">
        <is>
          <t>Bộ</t>
        </is>
      </c>
      <c r="E26" s="61" t="n"/>
      <c r="F26" s="61" t="n"/>
      <c r="G26" s="61" t="n"/>
      <c r="H26" s="61" t="n"/>
      <c r="I26" s="61" t="n"/>
      <c r="J26" s="61" t="n"/>
      <c r="K26" s="61" t="n"/>
      <c r="L26" s="61" t="n"/>
    </row>
    <row r="27" ht="25" customHeight="1">
      <c r="A27" s="61" t="inlineStr">
        <is>
          <t>HH00293</t>
        </is>
      </c>
      <c r="B27" s="61" t="inlineStr">
        <is>
          <t>Căn dọc 4D34/6D34 Cos0</t>
        </is>
      </c>
      <c r="C27" s="61" t="inlineStr">
        <is>
          <t>104</t>
        </is>
      </c>
      <c r="D27" s="61" t="inlineStr">
        <is>
          <t>Bộ</t>
        </is>
      </c>
      <c r="E27" s="61" t="n"/>
      <c r="F27" s="61" t="n"/>
      <c r="G27" s="61" t="n"/>
      <c r="H27" s="61" t="n"/>
      <c r="I27" s="61" t="n"/>
      <c r="J27" s="61" t="n"/>
      <c r="K27" s="61" t="n"/>
      <c r="L27" s="61" t="n"/>
    </row>
    <row r="28" ht="25" customHeight="1">
      <c r="A28" s="61" t="inlineStr">
        <is>
          <t>HH080556</t>
        </is>
      </c>
      <c r="B28" s="61" t="inlineStr">
        <is>
          <t>Căn dọc 4D56-Ti cos0 - TDC - T7278A</t>
        </is>
      </c>
      <c r="C28" s="61" t="n"/>
      <c r="D28" s="61" t="inlineStr">
        <is>
          <t>Bộ</t>
        </is>
      </c>
      <c r="E28" s="61" t="n"/>
      <c r="F28" s="132" t="n">
        <v>40000</v>
      </c>
      <c r="G28" s="132" t="n">
        <v>50000</v>
      </c>
      <c r="H28" s="132" t="n">
        <v>60000</v>
      </c>
      <c r="I28" s="61" t="n"/>
      <c r="J28" s="61" t="n"/>
      <c r="K28" s="61" t="n"/>
      <c r="L28" s="61" t="n"/>
    </row>
    <row r="29" ht="25" customHeight="1">
      <c r="A29" s="61" t="inlineStr">
        <is>
          <t>HH079862</t>
        </is>
      </c>
      <c r="B29" s="61" t="inlineStr">
        <is>
          <t>Căn dọc 4D92/ 4D94 - Cos0 - CS IVECO</t>
        </is>
      </c>
      <c r="C29" s="61" t="inlineStr">
        <is>
          <t>92/94</t>
        </is>
      </c>
      <c r="D29" s="61" t="inlineStr">
        <is>
          <t>Bộ</t>
        </is>
      </c>
      <c r="E29" s="61" t="n"/>
      <c r="F29" s="132" t="n">
        <v>40000</v>
      </c>
      <c r="G29" s="132" t="n">
        <v>50000</v>
      </c>
      <c r="H29" s="132" t="n">
        <v>60000</v>
      </c>
      <c r="I29" s="61" t="n"/>
      <c r="J29" s="61" t="n"/>
      <c r="K29" s="61" t="n"/>
      <c r="L29" s="61" t="n"/>
    </row>
    <row r="30" ht="25" customHeight="1">
      <c r="A30" s="61" t="inlineStr">
        <is>
          <t>HH079863</t>
        </is>
      </c>
      <c r="B30" s="61" t="inlineStr">
        <is>
          <t>Căn dọc 4D92/ 4D94 - Cos1 - CS IVECO</t>
        </is>
      </c>
      <c r="C30" s="61" t="inlineStr">
        <is>
          <t>92/94</t>
        </is>
      </c>
      <c r="D30" s="61" t="inlineStr">
        <is>
          <t>Bộ</t>
        </is>
      </c>
      <c r="E30" s="61" t="n"/>
      <c r="F30" s="132" t="n">
        <v>40000</v>
      </c>
      <c r="G30" s="132" t="n">
        <v>50000</v>
      </c>
      <c r="H30" s="132" t="n">
        <v>60000</v>
      </c>
      <c r="I30" s="61" t="n"/>
      <c r="J30" s="61" t="n"/>
      <c r="K30" s="61" t="n"/>
      <c r="L30" s="61" t="n"/>
    </row>
    <row r="31" ht="25" customHeight="1">
      <c r="A31" s="61" t="inlineStr">
        <is>
          <t>HH00106</t>
        </is>
      </c>
      <c r="B31" s="61" t="inlineStr">
        <is>
          <t>Căn dọc 4D92/4D94 - Cos0</t>
        </is>
      </c>
      <c r="C31" s="61" t="inlineStr">
        <is>
          <t>92/94</t>
        </is>
      </c>
      <c r="D31" s="61" t="inlineStr">
        <is>
          <t>Bộ</t>
        </is>
      </c>
      <c r="E31" s="61" t="n"/>
      <c r="F31" s="61" t="n"/>
      <c r="G31" s="61" t="n"/>
      <c r="H31" s="61" t="n"/>
      <c r="I31" s="61" t="n"/>
      <c r="J31" s="61" t="n"/>
      <c r="K31" s="61" t="n"/>
      <c r="L31" s="61" t="n"/>
    </row>
    <row r="32" ht="25" customHeight="1">
      <c r="A32" s="61" t="inlineStr">
        <is>
          <t>HH00107</t>
        </is>
      </c>
      <c r="B32" s="61" t="inlineStr">
        <is>
          <t>Căn dọc 4D92/4D94 - Cos1</t>
        </is>
      </c>
      <c r="C32" s="61" t="inlineStr">
        <is>
          <t>92/94</t>
        </is>
      </c>
      <c r="D32" s="61" t="inlineStr">
        <is>
          <t>Bộ</t>
        </is>
      </c>
      <c r="E32" s="61" t="n"/>
      <c r="F32" s="61" t="n"/>
      <c r="G32" s="61" t="n"/>
      <c r="H32" s="61" t="n"/>
      <c r="I32" s="61" t="n"/>
      <c r="J32" s="61" t="n"/>
      <c r="K32" s="61" t="n"/>
      <c r="L32" s="61" t="n"/>
    </row>
    <row r="33" ht="25" customHeight="1">
      <c r="A33" s="61" t="inlineStr">
        <is>
          <t>HH00523</t>
        </is>
      </c>
      <c r="B33" s="61" t="inlineStr">
        <is>
          <t>Căn dọc 4D92/4D94 - Cos3</t>
        </is>
      </c>
      <c r="C33" s="61" t="inlineStr">
        <is>
          <t>92/94</t>
        </is>
      </c>
      <c r="D33" s="61" t="inlineStr">
        <is>
          <t>Bộ</t>
        </is>
      </c>
      <c r="E33" s="61" t="n"/>
      <c r="F33" s="61" t="n"/>
      <c r="G33" s="61" t="n"/>
      <c r="H33" s="61" t="n"/>
      <c r="I33" s="61" t="n"/>
      <c r="J33" s="61" t="n"/>
      <c r="K33" s="61" t="n"/>
      <c r="L33" s="61" t="n"/>
    </row>
    <row r="34" ht="25" customHeight="1">
      <c r="A34" s="61" t="inlineStr">
        <is>
          <t>HH074284</t>
        </is>
      </c>
      <c r="B34" s="61" t="inlineStr">
        <is>
          <t>Căn dọc 4D94E/4TN94 - Cos0</t>
        </is>
      </c>
      <c r="C34" s="61" t="inlineStr">
        <is>
          <t>94</t>
        </is>
      </c>
      <c r="D34" s="61" t="inlineStr">
        <is>
          <t>Bộ</t>
        </is>
      </c>
      <c r="E34" s="61" t="n"/>
      <c r="F34" s="61" t="n"/>
      <c r="G34" s="61" t="n"/>
      <c r="H34" s="61" t="n"/>
      <c r="I34" s="61" t="n"/>
      <c r="J34" s="61" t="n"/>
      <c r="K34" s="61" t="n"/>
      <c r="L34" s="61" t="n"/>
    </row>
    <row r="35" ht="25" customHeight="1">
      <c r="A35" s="61" t="inlineStr">
        <is>
          <t>HH074551</t>
        </is>
      </c>
      <c r="B35" s="61" t="inlineStr">
        <is>
          <t>Căn dọc 4D94E/4TN94 - Cos1</t>
        </is>
      </c>
      <c r="C35" s="61" t="inlineStr">
        <is>
          <t>94</t>
        </is>
      </c>
      <c r="D35" s="61" t="inlineStr">
        <is>
          <t>Bộ</t>
        </is>
      </c>
      <c r="E35" s="61" t="n"/>
      <c r="F35" s="61" t="n"/>
      <c r="G35" s="61" t="n"/>
      <c r="H35" s="61" t="n"/>
      <c r="I35" s="61" t="n"/>
      <c r="J35" s="61" t="n"/>
      <c r="K35" s="61" t="n"/>
      <c r="L35" s="61" t="n"/>
    </row>
    <row r="36" ht="25" customHeight="1">
      <c r="A36" s="61" t="inlineStr">
        <is>
          <t>HH074552</t>
        </is>
      </c>
      <c r="B36" s="61" t="inlineStr">
        <is>
          <t>Căn dọc 4D94E/4TN94 - Cos2</t>
        </is>
      </c>
      <c r="C36" s="61" t="inlineStr">
        <is>
          <t>94</t>
        </is>
      </c>
      <c r="D36" s="61" t="inlineStr">
        <is>
          <t>Bộ</t>
        </is>
      </c>
      <c r="E36" s="61" t="n"/>
      <c r="F36" s="61" t="n"/>
      <c r="G36" s="61" t="n"/>
      <c r="H36" s="61" t="n"/>
      <c r="I36" s="61" t="n"/>
      <c r="J36" s="61" t="n"/>
      <c r="K36" s="61" t="n"/>
      <c r="L36" s="61" t="n"/>
    </row>
    <row r="37" ht="25" customHeight="1">
      <c r="A37" s="61" t="inlineStr">
        <is>
          <t>HH078971</t>
        </is>
      </c>
      <c r="B37" s="61" t="inlineStr">
        <is>
          <t>Căn dọc 4D94E/4TNV94/4TNE94 - Cos0 - TDC - T851A</t>
        </is>
      </c>
      <c r="C37" s="61" t="inlineStr">
        <is>
          <t>94</t>
        </is>
      </c>
      <c r="D37" s="61" t="inlineStr">
        <is>
          <t>Bộ</t>
        </is>
      </c>
      <c r="E37" s="61" t="n"/>
      <c r="F37" s="132" t="n">
        <v>60000</v>
      </c>
      <c r="G37" s="132" t="n">
        <v>70000</v>
      </c>
      <c r="H37" s="132" t="n">
        <v>80000</v>
      </c>
      <c r="I37" s="61" t="n"/>
      <c r="J37" s="61" t="n"/>
      <c r="K37" s="61" t="n"/>
      <c r="L37" s="61" t="n"/>
    </row>
    <row r="38" ht="25" customHeight="1">
      <c r="A38" s="61" t="inlineStr">
        <is>
          <t>HH079870</t>
        </is>
      </c>
      <c r="B38" s="61" t="inlineStr">
        <is>
          <t>Căn dọc 4D95/ 6D95 Cos0 - CS IVECO</t>
        </is>
      </c>
      <c r="C38" s="61" t="inlineStr">
        <is>
          <t>95</t>
        </is>
      </c>
      <c r="D38" s="61" t="inlineStr">
        <is>
          <t>Bộ</t>
        </is>
      </c>
      <c r="E38" s="61" t="n"/>
      <c r="F38" s="61" t="n"/>
      <c r="G38" s="61" t="n"/>
      <c r="H38" s="61" t="n"/>
      <c r="I38" s="61" t="n"/>
      <c r="J38" s="61" t="n"/>
      <c r="K38" s="61" t="n"/>
      <c r="L38" s="61" t="n"/>
    </row>
    <row r="39" ht="25" customHeight="1">
      <c r="A39" s="61" t="inlineStr">
        <is>
          <t>HH00104</t>
        </is>
      </c>
      <c r="B39" s="61" t="inlineStr">
        <is>
          <t>Căn dọc 4D95/6D95 Cos0</t>
        </is>
      </c>
      <c r="C39" s="61" t="inlineStr">
        <is>
          <t>95</t>
        </is>
      </c>
      <c r="D39" s="61" t="inlineStr">
        <is>
          <t>Bộ</t>
        </is>
      </c>
      <c r="E39" s="61" t="n"/>
      <c r="F39" s="61" t="n"/>
      <c r="G39" s="61" t="n"/>
      <c r="H39" s="61" t="n"/>
      <c r="I39" s="61" t="n"/>
      <c r="J39" s="61" t="n"/>
      <c r="K39" s="61" t="n"/>
      <c r="L39" s="61" t="n"/>
    </row>
    <row r="40" ht="25" customHeight="1">
      <c r="A40" s="61" t="inlineStr">
        <is>
          <t>HH078958</t>
        </is>
      </c>
      <c r="B40" s="61" t="inlineStr">
        <is>
          <t>Căn dọc 4D95/6D95 Cos0 - TDC - T888L</t>
        </is>
      </c>
      <c r="C40" s="61" t="inlineStr">
        <is>
          <t>95</t>
        </is>
      </c>
      <c r="D40" s="61" t="inlineStr">
        <is>
          <t>Bộ</t>
        </is>
      </c>
      <c r="E40" s="61" t="n"/>
      <c r="F40" s="61" t="n"/>
      <c r="G40" s="61" t="n"/>
      <c r="H40" s="61" t="n"/>
      <c r="I40" s="61" t="n"/>
      <c r="J40" s="61" t="n"/>
      <c r="K40" s="61" t="n"/>
      <c r="L40" s="61" t="n"/>
    </row>
    <row r="41" ht="25" customHeight="1">
      <c r="A41" s="61" t="inlineStr">
        <is>
          <t>HH076662</t>
        </is>
      </c>
      <c r="B41" s="61" t="inlineStr">
        <is>
          <t>Căn dọc 4FE1/4FB1/ 4FD1 Cos1</t>
        </is>
      </c>
      <c r="C41" s="61" t="n"/>
      <c r="D41" s="61" t="inlineStr">
        <is>
          <t>Bộ</t>
        </is>
      </c>
      <c r="E41" s="61" t="n"/>
      <c r="F41" s="61" t="n"/>
      <c r="G41" s="61" t="n"/>
      <c r="H41" s="61" t="n"/>
      <c r="I41" s="61" t="n"/>
      <c r="J41" s="61" t="n"/>
      <c r="K41" s="61" t="n"/>
      <c r="L41" s="61" t="n"/>
    </row>
    <row r="42" ht="25" customHeight="1">
      <c r="A42" s="61" t="inlineStr">
        <is>
          <t>HH071380</t>
        </is>
      </c>
      <c r="B42" s="61" t="inlineStr">
        <is>
          <t>Căn dọc 4HF1/4HG1/6HH1/6HK1 Cos2</t>
        </is>
      </c>
      <c r="C42" s="61" t="inlineStr">
        <is>
          <t>112/115</t>
        </is>
      </c>
      <c r="D42" s="61" t="inlineStr">
        <is>
          <t>Bộ</t>
        </is>
      </c>
      <c r="E42" s="61" t="n"/>
      <c r="F42" s="61" t="n"/>
      <c r="G42" s="61" t="n"/>
      <c r="H42" s="61" t="n"/>
      <c r="I42" s="61" t="n"/>
      <c r="J42" s="61" t="n"/>
      <c r="K42" s="61" t="n"/>
      <c r="L42" s="61" t="n"/>
    </row>
    <row r="43" ht="25" customHeight="1">
      <c r="A43" s="61" t="inlineStr">
        <is>
          <t>HH078936</t>
        </is>
      </c>
      <c r="B43" s="61" t="inlineStr">
        <is>
          <t>Căn dọc 4HG1/4HK1/6HK1/6HE1/6HH1 Cos1 - TDC - T4547A</t>
        </is>
      </c>
      <c r="C43" s="61" t="inlineStr">
        <is>
          <t>110/115</t>
        </is>
      </c>
      <c r="D43" s="61" t="inlineStr">
        <is>
          <t>Bộ</t>
        </is>
      </c>
      <c r="E43" s="61" t="n"/>
      <c r="F43" s="132" t="n">
        <v>60000</v>
      </c>
      <c r="G43" s="132" t="n">
        <v>70000</v>
      </c>
      <c r="H43" s="132" t="n">
        <v>80000</v>
      </c>
      <c r="I43" s="61" t="n"/>
      <c r="J43" s="61" t="n"/>
      <c r="K43" s="61" t="n"/>
      <c r="L43" s="61" t="n"/>
    </row>
    <row r="44" ht="25" customHeight="1">
      <c r="A44" s="61" t="inlineStr">
        <is>
          <t>HH075796</t>
        </is>
      </c>
      <c r="B44" s="61" t="inlineStr">
        <is>
          <t>Căn dọc 4JB1/C240/4JG2 Cos0 - TDC T4651A</t>
        </is>
      </c>
      <c r="C44" s="61" t="inlineStr">
        <is>
          <t>86/93</t>
        </is>
      </c>
      <c r="D44" s="61" t="inlineStr">
        <is>
          <t>Bộ</t>
        </is>
      </c>
      <c r="E44" s="61" t="n"/>
      <c r="F44" s="132" t="n">
        <v>30000</v>
      </c>
      <c r="G44" s="132" t="n">
        <v>40000</v>
      </c>
      <c r="H44" s="132" t="n">
        <v>50000</v>
      </c>
      <c r="I44" s="61" t="n"/>
      <c r="J44" s="61" t="n"/>
      <c r="K44" s="61" t="n"/>
      <c r="L44" s="61" t="n"/>
    </row>
    <row r="45" ht="25" customHeight="1">
      <c r="A45" s="61" t="inlineStr">
        <is>
          <t>HH073289</t>
        </is>
      </c>
      <c r="B45" s="61" t="inlineStr">
        <is>
          <t>Căn dọc 4JC1/4JA1/C223 Cos0</t>
        </is>
      </c>
      <c r="C45" s="61" t="inlineStr">
        <is>
          <t>88</t>
        </is>
      </c>
      <c r="D45" s="61" t="inlineStr">
        <is>
          <t>Bộ</t>
        </is>
      </c>
      <c r="E45" s="61" t="n"/>
      <c r="F45" s="61" t="n"/>
      <c r="G45" s="61" t="n"/>
      <c r="H45" s="61" t="n"/>
      <c r="I45" s="61" t="n"/>
      <c r="J45" s="61" t="n"/>
      <c r="K45" s="61" t="n"/>
      <c r="L45" s="61" t="n"/>
    </row>
    <row r="46" ht="25" customHeight="1">
      <c r="A46" s="61" t="inlineStr">
        <is>
          <t>HH072414</t>
        </is>
      </c>
      <c r="B46" s="61" t="inlineStr">
        <is>
          <t>Căn dọc 4JC1/4JA1/C223 Cos1</t>
        </is>
      </c>
      <c r="C46" s="61" t="inlineStr">
        <is>
          <t>88</t>
        </is>
      </c>
      <c r="D46" s="61" t="inlineStr">
        <is>
          <t>Bộ</t>
        </is>
      </c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25" customHeight="1">
      <c r="A47" s="61" t="inlineStr">
        <is>
          <t>HH083688</t>
        </is>
      </c>
      <c r="B47" s="61" t="inlineStr">
        <is>
          <t>Căn dọc 4JC1/4JA1/C223 Cos2</t>
        </is>
      </c>
      <c r="C47" s="61" t="inlineStr">
        <is>
          <t>88</t>
        </is>
      </c>
      <c r="D47" s="61" t="inlineStr">
        <is>
          <t>Bộ</t>
        </is>
      </c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25" customHeight="1">
      <c r="A48" s="61" t="inlineStr">
        <is>
          <t>HH079264</t>
        </is>
      </c>
      <c r="B48" s="61" t="inlineStr">
        <is>
          <t>Căn dọc 4LE1-Cos0</t>
        </is>
      </c>
      <c r="C48" s="61" t="inlineStr">
        <is>
          <t>85</t>
        </is>
      </c>
      <c r="D48" s="61" t="inlineStr">
        <is>
          <t>Bộ</t>
        </is>
      </c>
      <c r="E48" s="61" t="n"/>
      <c r="F48" s="61" t="n"/>
      <c r="G48" s="61" t="n"/>
      <c r="H48" s="61" t="n"/>
      <c r="I48" s="61" t="n"/>
      <c r="J48" s="61" t="n"/>
      <c r="K48" s="61" t="n"/>
      <c r="L48" s="61" t="n"/>
    </row>
    <row r="49" ht="25" customHeight="1">
      <c r="A49" s="61" t="inlineStr">
        <is>
          <t>HH083639</t>
        </is>
      </c>
      <c r="B49" s="61" t="inlineStr">
        <is>
          <t>Căn dọc 4M40 Cos0-NDC</t>
        </is>
      </c>
      <c r="C49" s="61" t="inlineStr">
        <is>
          <t>95</t>
        </is>
      </c>
      <c r="D49" s="61" t="inlineStr">
        <is>
          <t>Bộ</t>
        </is>
      </c>
      <c r="E49" s="61" t="n"/>
      <c r="F49" s="61" t="n"/>
      <c r="G49" s="61" t="n"/>
      <c r="H49" s="61" t="n"/>
      <c r="I49" s="61" t="n"/>
      <c r="J49" s="61" t="n"/>
      <c r="K49" s="61" t="n"/>
      <c r="L49" s="61" t="n"/>
    </row>
    <row r="50" ht="25" customHeight="1">
      <c r="A50" s="61" t="inlineStr">
        <is>
          <t>HH00068</t>
        </is>
      </c>
      <c r="B50" s="61" t="inlineStr">
        <is>
          <t>Căn dọc 6BB1/4BA1/4BB1/4BE1/D500 Cos0</t>
        </is>
      </c>
      <c r="C50" s="61" t="inlineStr">
        <is>
          <t>98/102/105</t>
        </is>
      </c>
      <c r="D50" s="61" t="inlineStr">
        <is>
          <t>Bộ</t>
        </is>
      </c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25" customHeight="1">
      <c r="A51" s="61" t="inlineStr">
        <is>
          <t>HH00069</t>
        </is>
      </c>
      <c r="B51" s="61" t="inlineStr">
        <is>
          <t>Căn dọc 6BB1/4BA1/4BB1/4BE1/D500 Cos1</t>
        </is>
      </c>
      <c r="C51" s="61" t="inlineStr">
        <is>
          <t>98/102/105</t>
        </is>
      </c>
      <c r="D51" s="61" t="inlineStr">
        <is>
          <t>Bộ</t>
        </is>
      </c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25" customHeight="1">
      <c r="A52" s="61" t="inlineStr">
        <is>
          <t>HH079873</t>
        </is>
      </c>
      <c r="B52" s="61" t="inlineStr">
        <is>
          <t>Căn dọc 6BD1/ 4BD1/ DB58/ 6BG1/ 4BG1 - Cos1 - CS IVECO</t>
        </is>
      </c>
      <c r="C52" s="61" t="inlineStr">
        <is>
          <t>102/105</t>
        </is>
      </c>
      <c r="D52" s="61" t="inlineStr">
        <is>
          <t>Bộ</t>
        </is>
      </c>
      <c r="E52" s="61" t="n"/>
      <c r="F52" s="132" t="n">
        <v>50000</v>
      </c>
      <c r="G52" s="132" t="n">
        <v>60000</v>
      </c>
      <c r="H52" s="132" t="n">
        <v>70000</v>
      </c>
      <c r="I52" s="61" t="n"/>
      <c r="J52" s="61" t="n"/>
      <c r="K52" s="61" t="n"/>
      <c r="L52" s="61" t="n"/>
    </row>
    <row r="53" ht="25" customHeight="1">
      <c r="A53" s="61" t="inlineStr">
        <is>
          <t>HH078778</t>
        </is>
      </c>
      <c r="B53" s="61" t="inlineStr">
        <is>
          <t>Căn dọc 6BD1/ 4BD1/DB58/6BG1 Cos4</t>
        </is>
      </c>
      <c r="C53" s="61" t="inlineStr">
        <is>
          <t>102/105</t>
        </is>
      </c>
      <c r="D53" s="61" t="inlineStr">
        <is>
          <t>1Máy</t>
        </is>
      </c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25" customHeight="1">
      <c r="A54" s="61" t="inlineStr">
        <is>
          <t>HH071019</t>
        </is>
      </c>
      <c r="B54" s="61" t="inlineStr">
        <is>
          <t>Căn dọc 6BD1/4BD1/db58/6BG1 Cos2</t>
        </is>
      </c>
      <c r="C54" s="61" t="inlineStr">
        <is>
          <t>102/105</t>
        </is>
      </c>
      <c r="D54" s="61" t="inlineStr">
        <is>
          <t>Bộ</t>
        </is>
      </c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25" customHeight="1">
      <c r="A55" s="61" t="inlineStr">
        <is>
          <t>HH078933</t>
        </is>
      </c>
      <c r="B55" s="61" t="inlineStr">
        <is>
          <t>Căn dọc 6BD1/4BD1/DB58/6BG1 Cos2 - TDC T427A</t>
        </is>
      </c>
      <c r="C55" s="61" t="inlineStr">
        <is>
          <t>102/105</t>
        </is>
      </c>
      <c r="D55" s="61" t="inlineStr">
        <is>
          <t>Bộ</t>
        </is>
      </c>
      <c r="E55" s="61" t="n"/>
      <c r="F55" s="132" t="n">
        <v>60000</v>
      </c>
      <c r="G55" s="132" t="n">
        <v>70000</v>
      </c>
      <c r="H55" s="132" t="n">
        <v>80000</v>
      </c>
      <c r="I55" s="61" t="n"/>
      <c r="J55" s="61" t="n"/>
      <c r="K55" s="61" t="n"/>
      <c r="L55" s="61" t="n"/>
    </row>
    <row r="56" ht="25" customHeight="1">
      <c r="A56" s="61" t="inlineStr">
        <is>
          <t>HH076337</t>
        </is>
      </c>
      <c r="B56" s="61" t="inlineStr">
        <is>
          <t>Căn dọc 6BD1/4BD1/DB58/6BG1/4BG1 Cos 0.125 - TDC T427A</t>
        </is>
      </c>
      <c r="C56" s="61" t="inlineStr">
        <is>
          <t>102/105</t>
        </is>
      </c>
      <c r="D56" s="61" t="inlineStr">
        <is>
          <t>Bộ</t>
        </is>
      </c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25" customHeight="1">
      <c r="A57" s="61" t="inlineStr">
        <is>
          <t>HH076336</t>
        </is>
      </c>
      <c r="B57" s="61" t="inlineStr">
        <is>
          <t>Căn dọc 6BD1/4BD1/DB58/6BG1/4BG1 Cos0 - TDC T427A</t>
        </is>
      </c>
      <c r="C57" s="61" t="inlineStr">
        <is>
          <t>102/105</t>
        </is>
      </c>
      <c r="D57" s="61" t="inlineStr">
        <is>
          <t>Bộ</t>
        </is>
      </c>
      <c r="E57" s="61" t="n"/>
      <c r="F57" s="132" t="n">
        <v>60000</v>
      </c>
      <c r="G57" s="132" t="n">
        <v>70000</v>
      </c>
      <c r="H57" s="132" t="n">
        <v>80000</v>
      </c>
      <c r="I57" s="61" t="n"/>
      <c r="J57" s="61" t="n"/>
      <c r="K57" s="61" t="n"/>
      <c r="L57" s="61" t="n"/>
    </row>
    <row r="58" ht="25" customHeight="1">
      <c r="A58" s="61" t="inlineStr">
        <is>
          <t>HH01081</t>
        </is>
      </c>
      <c r="B58" s="61" t="inlineStr">
        <is>
          <t>Căn dọc 6BT Cos0 - IVECO</t>
        </is>
      </c>
      <c r="C58" s="61" t="inlineStr">
        <is>
          <t>102</t>
        </is>
      </c>
      <c r="D58" s="61" t="inlineStr">
        <is>
          <t>Bộ</t>
        </is>
      </c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25" customHeight="1">
      <c r="A59" s="61" t="inlineStr">
        <is>
          <t>HH01082</t>
        </is>
      </c>
      <c r="B59" s="61" t="inlineStr">
        <is>
          <t>Căn dọc 6BT Cos1 - IVECO</t>
        </is>
      </c>
      <c r="C59" s="61" t="inlineStr">
        <is>
          <t>102</t>
        </is>
      </c>
      <c r="D59" s="61" t="inlineStr">
        <is>
          <t>Bộ</t>
        </is>
      </c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25" customHeight="1">
      <c r="A60" s="61" t="inlineStr">
        <is>
          <t>HH01083</t>
        </is>
      </c>
      <c r="B60" s="61" t="inlineStr">
        <is>
          <t>Căn dọc 6BT Cos2 - IVECO</t>
        </is>
      </c>
      <c r="C60" s="61" t="inlineStr">
        <is>
          <t>102</t>
        </is>
      </c>
      <c r="D60" s="61" t="inlineStr">
        <is>
          <t>Bộ</t>
        </is>
      </c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25" customHeight="1">
      <c r="A61" s="61" t="inlineStr">
        <is>
          <t>HH01085</t>
        </is>
      </c>
      <c r="B61" s="61" t="inlineStr">
        <is>
          <t>Căn dọc 6CT Cos1 - IVECO</t>
        </is>
      </c>
      <c r="C61" s="61" t="inlineStr">
        <is>
          <t>114</t>
        </is>
      </c>
      <c r="D61" s="61" t="inlineStr">
        <is>
          <t>Bộ</t>
        </is>
      </c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25" customHeight="1">
      <c r="A62" s="61" t="inlineStr">
        <is>
          <t>HH01086</t>
        </is>
      </c>
      <c r="B62" s="61" t="inlineStr">
        <is>
          <t>Căn dọc 6CT Cos2 - IVECO</t>
        </is>
      </c>
      <c r="C62" s="61" t="inlineStr">
        <is>
          <t>114</t>
        </is>
      </c>
      <c r="D62" s="61" t="inlineStr">
        <is>
          <t>Bộ</t>
        </is>
      </c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25" customHeight="1">
      <c r="A63" s="61" t="inlineStr">
        <is>
          <t>HH079860</t>
        </is>
      </c>
      <c r="B63" s="61" t="inlineStr">
        <is>
          <t>Căn dọc 6D125/ S6D125 Cos0 - CS IVECO</t>
        </is>
      </c>
      <c r="C63" s="61" t="inlineStr">
        <is>
          <t>125</t>
        </is>
      </c>
      <c r="D63" s="61" t="inlineStr">
        <is>
          <t>Bộ</t>
        </is>
      </c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25" customHeight="1">
      <c r="A64" s="61" t="inlineStr">
        <is>
          <t>HH079861</t>
        </is>
      </c>
      <c r="B64" s="61" t="inlineStr">
        <is>
          <t>Căn dọc 6D125/ S6D125 Cos1 - CS IVECO</t>
        </is>
      </c>
      <c r="C64" s="61" t="inlineStr">
        <is>
          <t>125</t>
        </is>
      </c>
      <c r="D64" s="61" t="inlineStr">
        <is>
          <t>Bộ</t>
        </is>
      </c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25" customHeight="1">
      <c r="A65" s="61" t="inlineStr">
        <is>
          <t>HH075814</t>
        </is>
      </c>
      <c r="B65" s="61" t="inlineStr">
        <is>
          <t>Căn dọc 6D14/6D15/6D16 - (cos) 0.15 - TDC T626L</t>
        </is>
      </c>
      <c r="C65" s="61" t="inlineStr">
        <is>
          <t>113</t>
        </is>
      </c>
      <c r="D65" s="61" t="inlineStr">
        <is>
          <t>Bộ</t>
        </is>
      </c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25" customHeight="1">
      <c r="A66" s="61" t="inlineStr">
        <is>
          <t>HH00202</t>
        </is>
      </c>
      <c r="B66" s="61" t="inlineStr">
        <is>
          <t>Căn dọc 6D14/6D15/6D16 Cos0</t>
        </is>
      </c>
      <c r="C66" s="61" t="inlineStr">
        <is>
          <t>113</t>
        </is>
      </c>
      <c r="D66" s="61" t="inlineStr">
        <is>
          <t>Bộ</t>
        </is>
      </c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25" customHeight="1">
      <c r="A67" s="61" t="inlineStr">
        <is>
          <t>HH071118</t>
        </is>
      </c>
      <c r="B67" s="61" t="inlineStr">
        <is>
          <t>Căn dọc 6D14/6D15/6D16 Cos1</t>
        </is>
      </c>
      <c r="C67" s="61" t="inlineStr">
        <is>
          <t>113</t>
        </is>
      </c>
      <c r="D67" s="61" t="inlineStr">
        <is>
          <t>Bộ</t>
        </is>
      </c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25" customHeight="1">
      <c r="A68" s="61" t="inlineStr">
        <is>
          <t>HH082205</t>
        </is>
      </c>
      <c r="B68" s="61" t="inlineStr">
        <is>
          <t>Căn dọc 6D16T/6M61 Cos0 Daido</t>
        </is>
      </c>
      <c r="C68" s="61" t="inlineStr">
        <is>
          <t>118/130</t>
        </is>
      </c>
      <c r="D68" s="61" t="inlineStr">
        <is>
          <t>Bộ</t>
        </is>
      </c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25" customHeight="1">
      <c r="A69" s="61" t="inlineStr">
        <is>
          <t>HH079878</t>
        </is>
      </c>
      <c r="B69" s="61" t="inlineStr">
        <is>
          <t>Căn dọc 6D20/ 6D22/ 6D24 - Cos0 - CS IVECO</t>
        </is>
      </c>
      <c r="C69" s="61" t="inlineStr">
        <is>
          <t>125</t>
        </is>
      </c>
      <c r="D69" s="61" t="inlineStr">
        <is>
          <t>Bộ</t>
        </is>
      </c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25" customHeight="1">
      <c r="A70" s="61" t="inlineStr">
        <is>
          <t>HH079879</t>
        </is>
      </c>
      <c r="B70" s="61" t="inlineStr">
        <is>
          <t>Căn dọc 6D20/ 6D22/ 6D24 - Cos1 - CS IVECO</t>
        </is>
      </c>
      <c r="C70" s="61" t="inlineStr">
        <is>
          <t>125</t>
        </is>
      </c>
      <c r="D70" s="61" t="inlineStr">
        <is>
          <t>Bộ</t>
        </is>
      </c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25" customHeight="1">
      <c r="A71" s="61" t="inlineStr">
        <is>
          <t>HH071860</t>
        </is>
      </c>
      <c r="B71" s="61" t="inlineStr">
        <is>
          <t>Căn dọc 6D22/6D24 cos0 - TDC T607K</t>
        </is>
      </c>
      <c r="C71" s="61" t="n"/>
      <c r="D71" s="61" t="inlineStr">
        <is>
          <t>Cái</t>
        </is>
      </c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25" customHeight="1">
      <c r="A72" s="61" t="inlineStr">
        <is>
          <t>HH079884</t>
        </is>
      </c>
      <c r="B72" s="61" t="inlineStr">
        <is>
          <t>Căn dọc 8DC9/ 8DC11 Cos0 - CS IVECO</t>
        </is>
      </c>
      <c r="C72" s="61" t="inlineStr">
        <is>
          <t>142/142.2</t>
        </is>
      </c>
      <c r="D72" s="61" t="inlineStr">
        <is>
          <t>Cái</t>
        </is>
      </c>
      <c r="E72" s="61" t="n"/>
      <c r="F72" s="132" t="n">
        <v>70000</v>
      </c>
      <c r="G72" s="132" t="n">
        <v>80000</v>
      </c>
      <c r="H72" s="132" t="n">
        <v>90000</v>
      </c>
      <c r="I72" s="61" t="n"/>
      <c r="J72" s="61" t="n"/>
      <c r="K72" s="61" t="n"/>
      <c r="L72" s="61" t="n"/>
    </row>
    <row r="73" ht="25" customHeight="1">
      <c r="A73" s="61" t="inlineStr">
        <is>
          <t>HH079885</t>
        </is>
      </c>
      <c r="B73" s="61" t="inlineStr">
        <is>
          <t>Căn dọc 8DC9/ 8DC11 Cos1 - CS IVECO</t>
        </is>
      </c>
      <c r="C73" s="61" t="inlineStr">
        <is>
          <t>142/142.2</t>
        </is>
      </c>
      <c r="D73" s="61" t="inlineStr">
        <is>
          <t>Cái</t>
        </is>
      </c>
      <c r="E73" s="61" t="n"/>
      <c r="F73" s="132" t="n">
        <v>70000</v>
      </c>
      <c r="G73" s="132" t="n">
        <v>80000</v>
      </c>
      <c r="H73" s="132" t="n">
        <v>90000</v>
      </c>
      <c r="I73" s="61" t="n"/>
      <c r="J73" s="61" t="n"/>
      <c r="K73" s="61" t="n"/>
      <c r="L73" s="61" t="n"/>
    </row>
    <row r="74" ht="25" customHeight="1">
      <c r="A74" s="61" t="inlineStr">
        <is>
          <t>HH00599</t>
        </is>
      </c>
      <c r="B74" s="61" t="inlineStr">
        <is>
          <t>Căn dọc 8DC9/8DC11 Cos2 ĐL</t>
        </is>
      </c>
      <c r="C74" s="61" t="inlineStr">
        <is>
          <t>142/142.2</t>
        </is>
      </c>
      <c r="D74" s="61" t="inlineStr">
        <is>
          <t>Cái</t>
        </is>
      </c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25" customHeight="1">
      <c r="A75" s="61" t="inlineStr">
        <is>
          <t>HH075297</t>
        </is>
      </c>
      <c r="B75" s="61" t="inlineStr">
        <is>
          <t>Căn dọc BF6L912 - Cos0</t>
        </is>
      </c>
      <c r="C75" s="61" t="inlineStr">
        <is>
          <t>100</t>
        </is>
      </c>
      <c r="D75" s="61" t="inlineStr">
        <is>
          <t>Bộ</t>
        </is>
      </c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25" customHeight="1">
      <c r="A76" s="61" t="inlineStr">
        <is>
          <t>HH080562</t>
        </is>
      </c>
      <c r="B76" s="61" t="inlineStr">
        <is>
          <t>Căn dọc BF6L912/ BF4L912 Cos0 - TDC - TW3610A4</t>
        </is>
      </c>
      <c r="C76" s="61" t="inlineStr">
        <is>
          <t>100</t>
        </is>
      </c>
      <c r="D76" s="61" t="inlineStr">
        <is>
          <t>Bộ</t>
        </is>
      </c>
      <c r="E76" s="61" t="n"/>
      <c r="F76" s="132" t="n">
        <v>70000</v>
      </c>
      <c r="G76" s="132" t="n">
        <v>80000</v>
      </c>
      <c r="H76" s="132" t="n">
        <v>90000</v>
      </c>
      <c r="I76" s="61" t="n"/>
      <c r="J76" s="61" t="n"/>
      <c r="K76" s="61" t="n"/>
      <c r="L76" s="61" t="n"/>
    </row>
    <row r="77" ht="25" customHeight="1">
      <c r="A77" s="61" t="inlineStr">
        <is>
          <t>HH080563</t>
        </is>
      </c>
      <c r="B77" s="61" t="inlineStr">
        <is>
          <t>Căn dọc BF6L913/ BF4L913 Cos0 - TDC - TW3620A4</t>
        </is>
      </c>
      <c r="C77" s="61" t="inlineStr">
        <is>
          <t>102</t>
        </is>
      </c>
      <c r="D77" s="61" t="inlineStr">
        <is>
          <t>Bộ</t>
        </is>
      </c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25" customHeight="1">
      <c r="A78" s="61" t="inlineStr">
        <is>
          <t>HH080251</t>
        </is>
      </c>
      <c r="B78" s="61" t="inlineStr">
        <is>
          <t>Căn dọc C6.4 - cos0</t>
        </is>
      </c>
      <c r="C78" s="61" t="n"/>
      <c r="D78" s="61" t="inlineStr">
        <is>
          <t>Bộ</t>
        </is>
      </c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25" customHeight="1">
      <c r="A79" s="61" t="inlineStr">
        <is>
          <t>HH076172</t>
        </is>
      </c>
      <c r="B79" s="61" t="inlineStr">
        <is>
          <t>Căn dọc D1146 Cos0 - Doosan</t>
        </is>
      </c>
      <c r="C79" s="61" t="inlineStr">
        <is>
          <t>111</t>
        </is>
      </c>
      <c r="D79" s="61" t="inlineStr">
        <is>
          <t>Bộ</t>
        </is>
      </c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25" customHeight="1">
      <c r="A80" s="61" t="inlineStr">
        <is>
          <t>HH076173</t>
        </is>
      </c>
      <c r="B80" s="61" t="inlineStr">
        <is>
          <t>Căn dọc D1146 Cos1 - Doosan</t>
        </is>
      </c>
      <c r="C80" s="61" t="inlineStr">
        <is>
          <t>111</t>
        </is>
      </c>
      <c r="D80" s="61" t="inlineStr">
        <is>
          <t>Bộ</t>
        </is>
      </c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25" customHeight="1">
      <c r="A81" s="61" t="inlineStr">
        <is>
          <t>HH076174</t>
        </is>
      </c>
      <c r="B81" s="61" t="inlineStr">
        <is>
          <t>Căn dọc D2366 Cos0 - Doosan</t>
        </is>
      </c>
      <c r="C81" s="61" t="inlineStr">
        <is>
          <t>123</t>
        </is>
      </c>
      <c r="D81" s="61" t="inlineStr">
        <is>
          <t>Bộ</t>
        </is>
      </c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25" customHeight="1">
      <c r="A82" s="61" t="inlineStr">
        <is>
          <t>HH076175</t>
        </is>
      </c>
      <c r="B82" s="61" t="inlineStr">
        <is>
          <t>Căn dọc D2366 Cos1 - Doosan</t>
        </is>
      </c>
      <c r="C82" s="61" t="inlineStr">
        <is>
          <t>123</t>
        </is>
      </c>
      <c r="D82" s="61" t="inlineStr">
        <is>
          <t>Bộ</t>
        </is>
      </c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25" customHeight="1">
      <c r="A83" s="61" t="inlineStr">
        <is>
          <t>HH081216</t>
        </is>
      </c>
      <c r="B83" s="61" t="inlineStr">
        <is>
          <t>Căn dọc D4CB / D4CC - Cos0</t>
        </is>
      </c>
      <c r="C83" s="61" t="inlineStr">
        <is>
          <t>91.1/95</t>
        </is>
      </c>
      <c r="D83" s="61" t="inlineStr">
        <is>
          <t>Bộ</t>
        </is>
      </c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25" customHeight="1">
      <c r="A84" s="61" t="inlineStr">
        <is>
          <t>HH079491</t>
        </is>
      </c>
      <c r="B84" s="61" t="inlineStr">
        <is>
          <t>Căn dọc D4CB / D4CC - Cos1</t>
        </is>
      </c>
      <c r="C84" s="61" t="inlineStr">
        <is>
          <t>91.1/95</t>
        </is>
      </c>
      <c r="D84" s="61" t="inlineStr">
        <is>
          <t>Bộ</t>
        </is>
      </c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25" customHeight="1">
      <c r="A85" s="61" t="inlineStr">
        <is>
          <t>HH01003</t>
        </is>
      </c>
      <c r="B85" s="61" t="inlineStr">
        <is>
          <t>Căn dọc DA120/DA220/DA640 Cos0</t>
        </is>
      </c>
      <c r="C85" s="61" t="inlineStr">
        <is>
          <t>100</t>
        </is>
      </c>
      <c r="D85" s="61" t="inlineStr">
        <is>
          <t>Bộ</t>
        </is>
      </c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25" customHeight="1">
      <c r="A86" s="61" t="inlineStr">
        <is>
          <t>HH079907</t>
        </is>
      </c>
      <c r="B86" s="61" t="inlineStr">
        <is>
          <t>Căn dọc DE08/ D1146 Cos0 - CS IVECO</t>
        </is>
      </c>
      <c r="C86" s="61" t="inlineStr">
        <is>
          <t>111</t>
        </is>
      </c>
      <c r="D86" s="61" t="inlineStr">
        <is>
          <t>Bộ</t>
        </is>
      </c>
      <c r="E86" s="61" t="n"/>
      <c r="F86" s="132" t="n">
        <v>50000</v>
      </c>
      <c r="G86" s="132" t="n">
        <v>60000</v>
      </c>
      <c r="H86" s="132" t="n">
        <v>70000</v>
      </c>
      <c r="I86" s="61" t="n"/>
      <c r="J86" s="61" t="n"/>
      <c r="K86" s="61" t="n"/>
      <c r="L86" s="61" t="n"/>
    </row>
    <row r="87" ht="25" customHeight="1">
      <c r="A87" s="61" t="inlineStr">
        <is>
          <t>HH079908</t>
        </is>
      </c>
      <c r="B87" s="61" t="inlineStr">
        <is>
          <t>Căn dọc DE08/ D1146 Cos1 - CS IVECO</t>
        </is>
      </c>
      <c r="C87" s="61" t="inlineStr">
        <is>
          <t>111</t>
        </is>
      </c>
      <c r="D87" s="61" t="inlineStr">
        <is>
          <t>Bộ</t>
        </is>
      </c>
      <c r="E87" s="61" t="n"/>
      <c r="F87" s="132" t="n">
        <v>50000</v>
      </c>
      <c r="G87" s="132" t="n">
        <v>60000</v>
      </c>
      <c r="H87" s="132" t="n">
        <v>70000</v>
      </c>
      <c r="I87" s="61" t="n"/>
      <c r="J87" s="61" t="n"/>
      <c r="K87" s="61" t="n"/>
      <c r="L87" s="61" t="n"/>
    </row>
    <row r="88" ht="25" customHeight="1">
      <c r="A88" s="61" t="inlineStr">
        <is>
          <t>HH079909</t>
        </is>
      </c>
      <c r="B88" s="61" t="inlineStr">
        <is>
          <t>Căn dọc DE08/ D1146 Cos2 - CS IVECO</t>
        </is>
      </c>
      <c r="C88" s="61" t="inlineStr">
        <is>
          <t>111</t>
        </is>
      </c>
      <c r="D88" s="61" t="inlineStr">
        <is>
          <t>Bộ</t>
        </is>
      </c>
      <c r="E88" s="61" t="n"/>
      <c r="F88" s="132" t="n">
        <v>50000</v>
      </c>
      <c r="G88" s="132" t="n">
        <v>60000</v>
      </c>
      <c r="H88" s="132" t="n">
        <v>70000</v>
      </c>
      <c r="I88" s="61" t="n"/>
      <c r="J88" s="61" t="n"/>
      <c r="K88" s="61" t="n"/>
      <c r="L88" s="61" t="n"/>
    </row>
    <row r="89" ht="25" customHeight="1">
      <c r="A89" s="61" t="inlineStr">
        <is>
          <t>HH079898</t>
        </is>
      </c>
      <c r="B89" s="61" t="inlineStr">
        <is>
          <t>Căn dọc DE12/ D2366 Cos0 - CS IVECO</t>
        </is>
      </c>
      <c r="C89" s="61" t="inlineStr">
        <is>
          <t>123</t>
        </is>
      </c>
      <c r="D89" s="61" t="inlineStr">
        <is>
          <t>Bộ</t>
        </is>
      </c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25" customHeight="1">
      <c r="A90" s="61" t="inlineStr">
        <is>
          <t>HH079899</t>
        </is>
      </c>
      <c r="B90" s="61" t="inlineStr">
        <is>
          <t>Căn dọc DE12/ D2366 Cos1 - CS IVECO</t>
        </is>
      </c>
      <c r="C90" s="61" t="inlineStr">
        <is>
          <t>123</t>
        </is>
      </c>
      <c r="D90" s="61" t="inlineStr">
        <is>
          <t>Bộ</t>
        </is>
      </c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25" customHeight="1">
      <c r="A91" s="61" t="inlineStr">
        <is>
          <t>HH079900</t>
        </is>
      </c>
      <c r="B91" s="61" t="inlineStr">
        <is>
          <t>Căn dọc DE12/ D2366 Cos2 - CS IVECO</t>
        </is>
      </c>
      <c r="C91" s="61" t="inlineStr">
        <is>
          <t>123</t>
        </is>
      </c>
      <c r="D91" s="61" t="inlineStr">
        <is>
          <t>Bộ</t>
        </is>
      </c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25" customHeight="1">
      <c r="A92" s="61" t="inlineStr">
        <is>
          <t>HH076169</t>
        </is>
      </c>
      <c r="B92" s="61" t="inlineStr">
        <is>
          <t>Căn dọc DL06 Cos0 / 65.01150-6008S - Doosan</t>
        </is>
      </c>
      <c r="C92" s="61" t="inlineStr">
        <is>
          <t>100</t>
        </is>
      </c>
      <c r="D92" s="61" t="inlineStr">
        <is>
          <t>Bộ</t>
        </is>
      </c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25" customHeight="1">
      <c r="A93" s="61" t="inlineStr">
        <is>
          <t>HH080340</t>
        </is>
      </c>
      <c r="B93" s="61" t="inlineStr">
        <is>
          <t>Căn dọc DL06 Cos1 / 65.01150-6008S - Doosan</t>
        </is>
      </c>
      <c r="C93" s="61" t="inlineStr">
        <is>
          <t>100</t>
        </is>
      </c>
      <c r="D93" s="61" t="inlineStr">
        <is>
          <t>Bộ</t>
        </is>
      </c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25" customHeight="1">
      <c r="A94" s="61" t="inlineStr">
        <is>
          <t>HH080348</t>
        </is>
      </c>
      <c r="B94" s="61" t="inlineStr">
        <is>
          <t>Căn dọc DX12 - Cos0 - DOOSAN</t>
        </is>
      </c>
      <c r="C94" s="61" t="inlineStr">
        <is>
          <t>123</t>
        </is>
      </c>
      <c r="D94" s="61" t="inlineStr">
        <is>
          <t>Bộ</t>
        </is>
      </c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25" customHeight="1">
      <c r="A95" s="61" t="inlineStr">
        <is>
          <t>HH073102</t>
        </is>
      </c>
      <c r="B95" s="61" t="inlineStr">
        <is>
          <t>Căn dọc E120 Cos0 ĐL</t>
        </is>
      </c>
      <c r="C95" s="61" t="n"/>
      <c r="D95" s="61" t="inlineStr">
        <is>
          <t>Bộ</t>
        </is>
      </c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25" customHeight="1">
      <c r="A96" s="61" t="inlineStr">
        <is>
          <t>HH080554</t>
        </is>
      </c>
      <c r="B96" s="61" t="inlineStr">
        <is>
          <t>Căn dọc ED33/ED30/FD6/FD35/FD33 Cos0 - TDC - T3023A</t>
        </is>
      </c>
      <c r="C96" s="61" t="inlineStr">
        <is>
          <t>98/100/102.5</t>
        </is>
      </c>
      <c r="D96" s="61" t="inlineStr">
        <is>
          <t>Bộ</t>
        </is>
      </c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25" customHeight="1">
      <c r="A97" s="61" t="inlineStr">
        <is>
          <t>HH080555</t>
        </is>
      </c>
      <c r="B97" s="61" t="inlineStr">
        <is>
          <t>Căn dọc ED33/ED30/FD6/FD35/FD33 Cos1 - TDC - T3023A</t>
        </is>
      </c>
      <c r="C97" s="61" t="inlineStr">
        <is>
          <t>98/100/102.5</t>
        </is>
      </c>
      <c r="D97" s="61" t="inlineStr">
        <is>
          <t>Bộ</t>
        </is>
      </c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25" customHeight="1">
      <c r="A98" s="61" t="inlineStr">
        <is>
          <t>HH072428</t>
        </is>
      </c>
      <c r="B98" s="61" t="inlineStr">
        <is>
          <t>Căn dọc ED33/ED30/FD6/FD35/FD33 Cos2</t>
        </is>
      </c>
      <c r="C98" s="61" t="inlineStr">
        <is>
          <t>98/100/102.5</t>
        </is>
      </c>
      <c r="D98" s="61" t="inlineStr">
        <is>
          <t>Bộ</t>
        </is>
      </c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25" customHeight="1">
      <c r="A99" s="61" t="inlineStr">
        <is>
          <t>HH071299</t>
        </is>
      </c>
      <c r="B99" s="61" t="inlineStr">
        <is>
          <t>Căn dọc EF750/F17C/F17E Cos2</t>
        </is>
      </c>
      <c r="C99" s="61" t="inlineStr">
        <is>
          <t>137/139</t>
        </is>
      </c>
      <c r="D99" s="61" t="inlineStr">
        <is>
          <t>Bộ</t>
        </is>
      </c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25" customHeight="1">
      <c r="A100" s="61" t="inlineStr">
        <is>
          <t>HH079761</t>
        </is>
      </c>
      <c r="B100" s="61" t="inlineStr">
        <is>
          <t>Căn dọc EM100 cos1</t>
        </is>
      </c>
      <c r="C100" s="61" t="inlineStr">
        <is>
          <t>124</t>
        </is>
      </c>
      <c r="D100" s="61" t="inlineStr">
        <is>
          <t>Bộ</t>
        </is>
      </c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25" customHeight="1">
      <c r="A101" s="61" t="inlineStr">
        <is>
          <t>HH079890</t>
        </is>
      </c>
      <c r="B101" s="61" t="inlineStr">
        <is>
          <t>Căn dọc H07C/ H07D/ J08E/ J08C/ J05E/ J05C - Cos0 - CS IVECO</t>
        </is>
      </c>
      <c r="C101" s="61" t="inlineStr">
        <is>
          <t>110/112/114</t>
        </is>
      </c>
      <c r="D101" s="61" t="inlineStr">
        <is>
          <t>Bộ</t>
        </is>
      </c>
      <c r="E101" s="61" t="n"/>
      <c r="F101" s="132" t="n">
        <v>50000</v>
      </c>
      <c r="G101" s="132" t="n">
        <v>60000</v>
      </c>
      <c r="H101" s="132" t="n">
        <v>70000</v>
      </c>
      <c r="I101" s="61" t="n"/>
      <c r="J101" s="61" t="n"/>
      <c r="K101" s="61" t="n"/>
      <c r="L101" s="61" t="n"/>
    </row>
    <row r="102" ht="25" customHeight="1">
      <c r="A102" s="61" t="inlineStr">
        <is>
          <t>HH079891</t>
        </is>
      </c>
      <c r="B102" s="61" t="inlineStr">
        <is>
          <t>Căn dọc H07C/ H07D/ J08E/ J08C/ J05E/ J05C - Cos1 - CS IVECO</t>
        </is>
      </c>
      <c r="C102" s="61" t="inlineStr">
        <is>
          <t>110/112/114</t>
        </is>
      </c>
      <c r="D102" s="61" t="inlineStr">
        <is>
          <t>Bộ</t>
        </is>
      </c>
      <c r="E102" s="61" t="n"/>
      <c r="F102" s="132" t="n">
        <v>50000</v>
      </c>
      <c r="G102" s="132" t="n">
        <v>60000</v>
      </c>
      <c r="H102" s="132" t="n">
        <v>70000</v>
      </c>
      <c r="I102" s="61" t="n"/>
      <c r="J102" s="61" t="n"/>
      <c r="K102" s="61" t="n"/>
      <c r="L102" s="61" t="n"/>
    </row>
    <row r="103" ht="25" customHeight="1">
      <c r="A103" s="61" t="inlineStr">
        <is>
          <t>HH083729</t>
        </is>
      </c>
      <c r="B103" s="61" t="inlineStr">
        <is>
          <t>Căn dọc Hino W04D/W04E/W06D (T1033K)-STD Cos0 - DAIDO NHẬT</t>
        </is>
      </c>
      <c r="C103" s="61" t="inlineStr">
        <is>
          <t>104</t>
        </is>
      </c>
      <c r="D103" s="61" t="inlineStr">
        <is>
          <t>Bộ</t>
        </is>
      </c>
      <c r="E103" s="61" t="n"/>
      <c r="F103" s="132" t="n">
        <v>100000</v>
      </c>
      <c r="G103" s="132" t="n">
        <v>110000</v>
      </c>
      <c r="H103" s="132" t="n">
        <v>120000</v>
      </c>
      <c r="I103" s="61" t="n"/>
      <c r="J103" s="61" t="n"/>
      <c r="K103" s="61" t="n"/>
      <c r="L103" s="61" t="n"/>
    </row>
    <row r="104" ht="25" customHeight="1">
      <c r="A104" s="61" t="inlineStr">
        <is>
          <t>HH083722</t>
        </is>
      </c>
      <c r="B104" s="61" t="inlineStr">
        <is>
          <t>Căn dọc Isu 4JA1/4JC1/C223/C190 (T4650A)-0.25 Cos1 - DAIDO NHẬT</t>
        </is>
      </c>
      <c r="C104" s="61" t="inlineStr">
        <is>
          <t>88</t>
        </is>
      </c>
      <c r="D104" s="61" t="inlineStr">
        <is>
          <t>Bộ</t>
        </is>
      </c>
      <c r="E104" s="61" t="n"/>
      <c r="F104" s="132" t="n">
        <v>55000</v>
      </c>
      <c r="G104" s="132" t="n">
        <v>60000</v>
      </c>
      <c r="H104" s="132" t="n">
        <v>70000</v>
      </c>
      <c r="I104" s="61" t="n"/>
      <c r="J104" s="61" t="n"/>
      <c r="K104" s="61" t="n"/>
      <c r="L104" s="61" t="n"/>
    </row>
    <row r="105" ht="25" customHeight="1">
      <c r="A105" s="61" t="inlineStr">
        <is>
          <t>HH083721</t>
        </is>
      </c>
      <c r="B105" s="61" t="inlineStr">
        <is>
          <t>Căn dọc Isu 4JA1/4JC1/C223/C190 (T4650A)-STD Cos0 - DAIDO NHẬT</t>
        </is>
      </c>
      <c r="C105" s="61" t="inlineStr">
        <is>
          <t>88</t>
        </is>
      </c>
      <c r="D105" s="61" t="inlineStr">
        <is>
          <t>Bộ</t>
        </is>
      </c>
      <c r="E105" s="61" t="n"/>
      <c r="F105" s="132" t="n">
        <v>50000</v>
      </c>
      <c r="G105" s="132" t="n">
        <v>60000</v>
      </c>
      <c r="H105" s="132" t="n">
        <v>70000</v>
      </c>
      <c r="I105" s="61" t="n"/>
      <c r="J105" s="61" t="n"/>
      <c r="K105" s="61" t="n"/>
      <c r="L105" s="61" t="n"/>
    </row>
    <row r="106" ht="25" customHeight="1">
      <c r="A106" s="61" t="inlineStr">
        <is>
          <t>HH083742</t>
        </is>
      </c>
      <c r="B106" s="61" t="inlineStr">
        <is>
          <t>Căn dọc Isu 4JB1/C240/4JG1/4JG2 (T4651A1)-025 Cos1 - DAIDO NHẬT</t>
        </is>
      </c>
      <c r="C106" s="61" t="inlineStr">
        <is>
          <t>86/93/95.4</t>
        </is>
      </c>
      <c r="D106" s="61" t="inlineStr">
        <is>
          <t>Bộ</t>
        </is>
      </c>
      <c r="E106" s="61" t="n"/>
      <c r="F106" s="132" t="n">
        <v>50000</v>
      </c>
      <c r="G106" s="132" t="n">
        <v>60000</v>
      </c>
      <c r="H106" s="132" t="n">
        <v>70000</v>
      </c>
      <c r="I106" s="61" t="n"/>
      <c r="J106" s="61" t="n"/>
      <c r="K106" s="61" t="n"/>
      <c r="L106" s="61" t="n"/>
    </row>
    <row r="107" ht="25" customHeight="1">
      <c r="A107" s="61" t="inlineStr">
        <is>
          <t>HH083741</t>
        </is>
      </c>
      <c r="B107" s="61" t="inlineStr">
        <is>
          <t>Căn dọc Isu 4JB1/C240/4JG1/4JG2 (T4651A1)STD Cos0 - DAIDO NHẬT</t>
        </is>
      </c>
      <c r="C107" s="61" t="inlineStr">
        <is>
          <t>86/93/95.4</t>
        </is>
      </c>
      <c r="D107" s="61" t="inlineStr">
        <is>
          <t>Bộ</t>
        </is>
      </c>
      <c r="E107" s="61" t="n"/>
      <c r="F107" s="132" t="n">
        <v>50000</v>
      </c>
      <c r="G107" s="132" t="n">
        <v>60000</v>
      </c>
      <c r="H107" s="132" t="n">
        <v>70000</v>
      </c>
      <c r="I107" s="61" t="n"/>
      <c r="J107" s="61" t="n"/>
      <c r="K107" s="61" t="n"/>
      <c r="L107" s="61" t="n"/>
    </row>
    <row r="108" ht="25" customHeight="1">
      <c r="A108" s="61" t="inlineStr">
        <is>
          <t>HH072237</t>
        </is>
      </c>
      <c r="B108" s="61" t="inlineStr">
        <is>
          <t>Căn dọc K2700/SS/XA/JT/JS Cos0 - LLE</t>
        </is>
      </c>
      <c r="C108" s="61" t="inlineStr">
        <is>
          <t>88.9/92/98</t>
        </is>
      </c>
      <c r="D108" s="61" t="inlineStr">
        <is>
          <t>Bộ</t>
        </is>
      </c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25" customHeight="1">
      <c r="A109" s="61" t="inlineStr">
        <is>
          <t>HH072870</t>
        </is>
      </c>
      <c r="B109" s="61" t="inlineStr">
        <is>
          <t>Căn dọc K3500/K3600/SL/HA cos0</t>
        </is>
      </c>
      <c r="C109" s="61" t="inlineStr">
        <is>
          <t>95/100</t>
        </is>
      </c>
      <c r="D109" s="61" t="inlineStr">
        <is>
          <t>Bộ</t>
        </is>
      </c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25" customHeight="1">
      <c r="A110" s="61" t="inlineStr">
        <is>
          <t>HH072871</t>
        </is>
      </c>
      <c r="B110" s="61" t="inlineStr">
        <is>
          <t>Căn dọc K3500/K3600/SL/HA cos1</t>
        </is>
      </c>
      <c r="C110" s="61" t="inlineStr">
        <is>
          <t>95/100</t>
        </is>
      </c>
      <c r="D110" s="61" t="inlineStr">
        <is>
          <t>Bộ</t>
        </is>
      </c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25" customHeight="1">
      <c r="A111" s="61" t="inlineStr">
        <is>
          <t>HH075802</t>
        </is>
      </c>
      <c r="B111" s="61" t="inlineStr">
        <is>
          <t>Căn dọc Komatsu 4D95/ 6D95/ 6204-28-8500, 050 Cos2 - CN</t>
        </is>
      </c>
      <c r="C111" s="61" t="inlineStr">
        <is>
          <t>95</t>
        </is>
      </c>
      <c r="D111" s="61" t="inlineStr">
        <is>
          <t>Bộ</t>
        </is>
      </c>
      <c r="E111" s="61" t="n"/>
      <c r="F111" s="132" t="n">
        <v>70000</v>
      </c>
      <c r="G111" s="132" t="n">
        <v>80000</v>
      </c>
      <c r="H111" s="132" t="n">
        <v>90000</v>
      </c>
      <c r="I111" s="61" t="n"/>
      <c r="J111" s="61" t="n"/>
      <c r="K111" s="61" t="n"/>
      <c r="L111" s="61" t="n"/>
    </row>
    <row r="112" ht="25" customHeight="1">
      <c r="A112" s="61" t="inlineStr">
        <is>
          <t>HH079871</t>
        </is>
      </c>
      <c r="B112" s="61" t="inlineStr">
        <is>
          <t>Căn dọc Komatsu 4D95/ 6D95/ 6204-29-8500 - 0.25 Cos1 - CN</t>
        </is>
      </c>
      <c r="C112" s="61" t="inlineStr">
        <is>
          <t>95</t>
        </is>
      </c>
      <c r="D112" s="61" t="inlineStr">
        <is>
          <t>Bộ</t>
        </is>
      </c>
      <c r="E112" s="61" t="n"/>
      <c r="F112" s="132" t="n">
        <v>70000</v>
      </c>
      <c r="G112" s="132" t="n">
        <v>80000</v>
      </c>
      <c r="H112" s="132" t="n">
        <v>90000</v>
      </c>
      <c r="I112" s="61" t="n"/>
      <c r="J112" s="61" t="n"/>
      <c r="K112" s="61" t="n"/>
      <c r="L112" s="61" t="n"/>
    </row>
    <row r="113" ht="25" customHeight="1">
      <c r="A113" s="61" t="inlineStr">
        <is>
          <t>HH084107</t>
        </is>
      </c>
      <c r="B113" s="61" t="inlineStr">
        <is>
          <t>Căn dọc Kubota V2403, 0.25 cos1 - CN</t>
        </is>
      </c>
      <c r="C113" s="61" t="n"/>
      <c r="D113" s="61" t="inlineStr">
        <is>
          <t>Bộ</t>
        </is>
      </c>
      <c r="E113" s="61" t="n"/>
      <c r="F113" s="132" t="n">
        <v>50000</v>
      </c>
      <c r="G113" s="132" t="n">
        <v>60000</v>
      </c>
      <c r="H113" s="132" t="n">
        <v>70000</v>
      </c>
      <c r="I113" s="61" t="n"/>
      <c r="J113" s="61" t="n"/>
      <c r="K113" s="61" t="n"/>
      <c r="L113" s="61" t="n"/>
    </row>
    <row r="114" ht="25" customHeight="1">
      <c r="A114" s="61" t="inlineStr">
        <is>
          <t>HH084108</t>
        </is>
      </c>
      <c r="B114" s="61" t="inlineStr">
        <is>
          <t>Căn dọc Kubota V2403, 0.50 cos2 - CN</t>
        </is>
      </c>
      <c r="C114" s="61" t="n"/>
      <c r="D114" s="61" t="inlineStr">
        <is>
          <t>Bộ</t>
        </is>
      </c>
      <c r="E114" s="61" t="n"/>
      <c r="F114" s="132" t="n">
        <v>50000</v>
      </c>
      <c r="G114" s="132" t="n">
        <v>60000</v>
      </c>
      <c r="H114" s="132" t="n">
        <v>70000</v>
      </c>
      <c r="I114" s="61" t="n"/>
      <c r="J114" s="61" t="n"/>
      <c r="K114" s="61" t="n"/>
      <c r="L114" s="61" t="n"/>
    </row>
    <row r="115" ht="25" customHeight="1">
      <c r="A115" s="61" t="inlineStr">
        <is>
          <t>HH076332</t>
        </is>
      </c>
      <c r="B115" s="61" t="inlineStr">
        <is>
          <t>Căn dọc Kubota V2403, STD cos0 - CN</t>
        </is>
      </c>
      <c r="C115" s="61" t="n"/>
      <c r="D115" s="61" t="inlineStr">
        <is>
          <t>Bộ</t>
        </is>
      </c>
      <c r="E115" s="61" t="n"/>
      <c r="F115" s="132" t="n">
        <v>50000</v>
      </c>
      <c r="G115" s="132" t="n">
        <v>60000</v>
      </c>
      <c r="H115" s="132" t="n">
        <v>70000</v>
      </c>
      <c r="I115" s="61" t="n"/>
      <c r="J115" s="61" t="n"/>
      <c r="K115" s="61" t="n"/>
      <c r="L115" s="61" t="n"/>
    </row>
    <row r="116" ht="25" customHeight="1">
      <c r="A116" s="61" t="inlineStr">
        <is>
          <t>HH083841</t>
        </is>
      </c>
      <c r="B116" s="61" t="inlineStr">
        <is>
          <t>Căn dọc Kubota V3307/ T-V3307A- STD, cos0 - TDC</t>
        </is>
      </c>
      <c r="C116" s="61" t="inlineStr">
        <is>
          <t>94</t>
        </is>
      </c>
      <c r="D116" s="61" t="inlineStr">
        <is>
          <t>Bộ</t>
        </is>
      </c>
      <c r="E116" s="61" t="n"/>
      <c r="F116" s="132" t="n">
        <v>70000</v>
      </c>
      <c r="G116" s="132" t="n">
        <v>75000</v>
      </c>
      <c r="H116" s="132" t="n">
        <v>80000</v>
      </c>
      <c r="I116" s="61" t="n"/>
      <c r="J116" s="61" t="n"/>
      <c r="K116" s="61" t="n"/>
      <c r="L116" s="61" t="n"/>
    </row>
    <row r="117" ht="25" customHeight="1">
      <c r="A117" s="61" t="inlineStr">
        <is>
          <t>HH083848</t>
        </is>
      </c>
      <c r="B117" s="61" t="inlineStr">
        <is>
          <t>Căn dọc Mitsu S6S/S4S/ T621A- STD - Cos0 - TDC</t>
        </is>
      </c>
      <c r="C117" s="61" t="inlineStr">
        <is>
          <t>94</t>
        </is>
      </c>
      <c r="D117" s="61" t="inlineStr">
        <is>
          <t>Bộ</t>
        </is>
      </c>
      <c r="E117" s="61" t="n"/>
      <c r="F117" s="132" t="n">
        <v>50000</v>
      </c>
      <c r="G117" s="132" t="n">
        <v>60000</v>
      </c>
      <c r="H117" s="132" t="n">
        <v>70000</v>
      </c>
      <c r="I117" s="61" t="n"/>
      <c r="J117" s="61" t="n"/>
      <c r="K117" s="61" t="n"/>
      <c r="L117" s="61" t="n"/>
    </row>
    <row r="118" ht="25" customHeight="1">
      <c r="A118" s="61" t="inlineStr">
        <is>
          <t>HH075811</t>
        </is>
      </c>
      <c r="B118" s="61" t="inlineStr">
        <is>
          <t>Căn dọc Mitsu S6S/S4S/T621A-0.25 - Cos1 - TDC</t>
        </is>
      </c>
      <c r="C118" s="61" t="inlineStr">
        <is>
          <t>94</t>
        </is>
      </c>
      <c r="D118" s="61" t="inlineStr">
        <is>
          <t>Bộ</t>
        </is>
      </c>
      <c r="E118" s="61" t="n"/>
      <c r="F118" s="132" t="n">
        <v>50000</v>
      </c>
      <c r="G118" s="132" t="n">
        <v>60000</v>
      </c>
      <c r="H118" s="132" t="n">
        <v>70000</v>
      </c>
      <c r="I118" s="61" t="n"/>
      <c r="J118" s="61" t="n"/>
      <c r="K118" s="61" t="n"/>
      <c r="L118" s="61" t="n"/>
    </row>
    <row r="119" ht="25" customHeight="1">
      <c r="A119" s="61" t="inlineStr">
        <is>
          <t>HH082846</t>
        </is>
      </c>
      <c r="B119" s="61" t="inlineStr">
        <is>
          <t>Căn dọc ND6/NE6 -Cos0</t>
        </is>
      </c>
      <c r="C119" s="61" t="n"/>
      <c r="D119" s="61" t="inlineStr">
        <is>
          <t>Bộ</t>
        </is>
      </c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25" customHeight="1">
      <c r="A120" s="61" t="inlineStr">
        <is>
          <t>HH078960</t>
        </is>
      </c>
      <c r="B120" s="61" t="inlineStr">
        <is>
          <t>Căn dọc NT855/NH220/N14 cos0 - TDC T880A</t>
        </is>
      </c>
      <c r="C120" s="61" t="inlineStr">
        <is>
          <t>130/139.7</t>
        </is>
      </c>
      <c r="D120" s="61" t="inlineStr">
        <is>
          <t>Bộ</t>
        </is>
      </c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25" customHeight="1">
      <c r="A121" s="61" t="inlineStr">
        <is>
          <t>HH075820</t>
        </is>
      </c>
      <c r="B121" s="61" t="inlineStr">
        <is>
          <t>Căn dọc NT855/NH220/N14 cos1 - TDC T880A</t>
        </is>
      </c>
      <c r="C121" s="61" t="inlineStr">
        <is>
          <t>130/139.7</t>
        </is>
      </c>
      <c r="D121" s="61" t="inlineStr">
        <is>
          <t>Bộ</t>
        </is>
      </c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25" customHeight="1">
      <c r="A122" s="61" t="inlineStr">
        <is>
          <t>HH01088</t>
        </is>
      </c>
      <c r="B122" s="61" t="inlineStr">
        <is>
          <t>Căn dọc NT855/NH220/N14 cos2</t>
        </is>
      </c>
      <c r="C122" s="61" t="inlineStr">
        <is>
          <t>130/139.7</t>
        </is>
      </c>
      <c r="D122" s="61" t="inlineStr">
        <is>
          <t>Bộ</t>
        </is>
      </c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25" customHeight="1">
      <c r="A123" s="61" t="inlineStr">
        <is>
          <t>HH01087</t>
        </is>
      </c>
      <c r="B123" s="61" t="inlineStr">
        <is>
          <t>Căn dọc NH220/NT855/N14 cos0 - IVECO</t>
        </is>
      </c>
      <c r="C123" s="61" t="inlineStr">
        <is>
          <t>130/139.7</t>
        </is>
      </c>
      <c r="D123" s="61" t="inlineStr">
        <is>
          <t>Bộ</t>
        </is>
      </c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25" customHeight="1">
      <c r="A124" s="61" t="inlineStr">
        <is>
          <t>HH073176</t>
        </is>
      </c>
      <c r="B124" s="61" t="inlineStr">
        <is>
          <t>Căn dọc PD6/PE6 - Cos1</t>
        </is>
      </c>
      <c r="C124" s="61" t="inlineStr">
        <is>
          <t>125/133</t>
        </is>
      </c>
      <c r="D124" s="61" t="inlineStr">
        <is>
          <t>Bộ</t>
        </is>
      </c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25" customHeight="1">
      <c r="A125" s="61" t="inlineStr">
        <is>
          <t>HH083245</t>
        </is>
      </c>
      <c r="B125" s="61" t="inlineStr">
        <is>
          <t>Căn dọc Perkins 1006 (31137312/22) - Cos1 - EP</t>
        </is>
      </c>
      <c r="C125" s="61" t="n"/>
      <c r="D125" s="61" t="inlineStr">
        <is>
          <t>Bộ</t>
        </is>
      </c>
      <c r="E125" s="61" t="n"/>
      <c r="F125" s="132" t="n">
        <v>60000</v>
      </c>
      <c r="G125" s="132" t="n">
        <v>70000</v>
      </c>
      <c r="H125" s="132" t="n">
        <v>80000</v>
      </c>
      <c r="I125" s="61" t="n"/>
      <c r="J125" s="61" t="n"/>
      <c r="K125" s="61" t="n"/>
      <c r="L125" s="61" t="n"/>
    </row>
    <row r="126" ht="25" customHeight="1">
      <c r="A126" s="61" t="inlineStr">
        <is>
          <t>HH083244</t>
        </is>
      </c>
      <c r="B126" s="61" t="inlineStr">
        <is>
          <t>Căn dọc Perkins 1006 (31137551/61) - Cos0 - EP</t>
        </is>
      </c>
      <c r="C126" s="61" t="n"/>
      <c r="D126" s="61" t="inlineStr">
        <is>
          <t>Bộ</t>
        </is>
      </c>
      <c r="E126" s="61" t="n"/>
      <c r="F126" s="132" t="n">
        <v>60000</v>
      </c>
      <c r="G126" s="132" t="n">
        <v>70000</v>
      </c>
      <c r="H126" s="132" t="n">
        <v>80000</v>
      </c>
      <c r="I126" s="61" t="n"/>
      <c r="J126" s="61" t="n"/>
      <c r="K126" s="61" t="n"/>
      <c r="L126" s="61" t="n"/>
    </row>
    <row r="127" ht="25" customHeight="1">
      <c r="A127" s="61" t="inlineStr">
        <is>
          <t>HH00296</t>
        </is>
      </c>
      <c r="B127" s="61" t="inlineStr">
        <is>
          <t>Căn dọc S4E/S6E Cos0</t>
        </is>
      </c>
      <c r="C127" s="61" t="inlineStr">
        <is>
          <t>94</t>
        </is>
      </c>
      <c r="D127" s="61" t="inlineStr">
        <is>
          <t>Bộ</t>
        </is>
      </c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25" customHeight="1">
      <c r="A128" s="61" t="inlineStr">
        <is>
          <t>HH00298</t>
        </is>
      </c>
      <c r="B128" s="61" t="inlineStr">
        <is>
          <t>Căn dọc S4E/S6E Cos1</t>
        </is>
      </c>
      <c r="C128" s="61" t="inlineStr">
        <is>
          <t>94</t>
        </is>
      </c>
      <c r="D128" s="61" t="inlineStr">
        <is>
          <t>Bộ</t>
        </is>
      </c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25" customHeight="1">
      <c r="A129" s="61" t="inlineStr">
        <is>
          <t>HH077546</t>
        </is>
      </c>
      <c r="B129" s="61" t="inlineStr">
        <is>
          <t>Căn dọc S6D108/6D108 cos0</t>
        </is>
      </c>
      <c r="C129" s="61" t="inlineStr">
        <is>
          <t>108</t>
        </is>
      </c>
      <c r="D129" s="61" t="inlineStr">
        <is>
          <t>Bộ</t>
        </is>
      </c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25" customHeight="1">
      <c r="A130" s="61" t="inlineStr">
        <is>
          <t>HH084358</t>
        </is>
      </c>
      <c r="B130" s="61" t="inlineStr">
        <is>
          <t>Căn dọc S6D140 Cos0 - DAIDO</t>
        </is>
      </c>
      <c r="C130" s="61" t="inlineStr">
        <is>
          <t>140</t>
        </is>
      </c>
      <c r="D130" s="61" t="inlineStr">
        <is>
          <t>Bộ</t>
        </is>
      </c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25" customHeight="1">
      <c r="A131" s="61" t="inlineStr">
        <is>
          <t>HH072592</t>
        </is>
      </c>
      <c r="B131" s="61" t="inlineStr">
        <is>
          <t>Căn dọc S6S/S4S - Cos0</t>
        </is>
      </c>
      <c r="C131" s="61" t="inlineStr">
        <is>
          <t>94</t>
        </is>
      </c>
      <c r="D131" s="61" t="inlineStr">
        <is>
          <t>Bộ</t>
        </is>
      </c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25" customHeight="1">
      <c r="A132" s="61" t="inlineStr">
        <is>
          <t>HH072593</t>
        </is>
      </c>
      <c r="B132" s="61" t="inlineStr">
        <is>
          <t>Căn dọc S6S/S4S - Cos1</t>
        </is>
      </c>
      <c r="C132" s="61" t="inlineStr">
        <is>
          <t>94</t>
        </is>
      </c>
      <c r="D132" s="61" t="inlineStr">
        <is>
          <t>Bộ</t>
        </is>
      </c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25" customHeight="1">
      <c r="A133" s="61" t="inlineStr">
        <is>
          <t>HH075812</t>
        </is>
      </c>
      <c r="B133" s="61" t="inlineStr">
        <is>
          <t>Căn dọc S6S/S4S - Cos2 - TDC T621A</t>
        </is>
      </c>
      <c r="C133" s="61" t="inlineStr">
        <is>
          <t>94</t>
        </is>
      </c>
      <c r="D133" s="61" t="inlineStr">
        <is>
          <t>Bộ</t>
        </is>
      </c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25" customHeight="1">
      <c r="A134" s="61" t="inlineStr">
        <is>
          <t>HH077673</t>
        </is>
      </c>
      <c r="B134" s="61" t="inlineStr">
        <is>
          <t>Căn dọc SD25/BD30/TD27/TD23/SD23 - Cos2</t>
        </is>
      </c>
      <c r="C134" s="61" t="inlineStr">
        <is>
          <t>89/96</t>
        </is>
      </c>
      <c r="D134" s="61" t="inlineStr">
        <is>
          <t>Bộ</t>
        </is>
      </c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25" customHeight="1">
      <c r="A135" s="61" t="inlineStr">
        <is>
          <t>HH080553</t>
        </is>
      </c>
      <c r="B135" s="61" t="inlineStr">
        <is>
          <t>Căn dọc SD25/BD30/TD27/TD23/SD23 cos0 - TDC - T3020A</t>
        </is>
      </c>
      <c r="C135" s="61" t="inlineStr">
        <is>
          <t>89/96</t>
        </is>
      </c>
      <c r="D135" s="61" t="inlineStr">
        <is>
          <t>Bộ</t>
        </is>
      </c>
      <c r="E135" s="61" t="n"/>
      <c r="F135" s="132" t="n">
        <v>50000</v>
      </c>
      <c r="G135" s="132" t="n">
        <v>60000</v>
      </c>
      <c r="H135" s="132" t="n">
        <v>70000</v>
      </c>
      <c r="I135" s="61" t="n"/>
      <c r="J135" s="61" t="n"/>
      <c r="K135" s="61" t="n"/>
      <c r="L135" s="61" t="n"/>
    </row>
    <row r="136" ht="25" customHeight="1">
      <c r="A136" s="61" t="inlineStr">
        <is>
          <t>HH083740</t>
        </is>
      </c>
      <c r="B136" s="61" t="inlineStr">
        <is>
          <t>Căn dọc Suzuki F10A (T5983A)-025 Cos1 - DAIDO NHẬT</t>
        </is>
      </c>
      <c r="C136" s="61" t="n"/>
      <c r="D136" s="61" t="inlineStr">
        <is>
          <t>Bộ</t>
        </is>
      </c>
      <c r="E136" s="61" t="n"/>
      <c r="F136" s="132" t="n">
        <v>44000</v>
      </c>
      <c r="G136" s="132" t="n">
        <v>46000</v>
      </c>
      <c r="H136" s="132" t="n">
        <v>50000</v>
      </c>
      <c r="I136" s="61" t="n"/>
      <c r="J136" s="61" t="n"/>
      <c r="K136" s="61" t="n"/>
      <c r="L136" s="61" t="n"/>
    </row>
    <row r="137" ht="25" customHeight="1">
      <c r="A137" s="61" t="inlineStr">
        <is>
          <t>HH083739</t>
        </is>
      </c>
      <c r="B137" s="61" t="inlineStr">
        <is>
          <t>Căn dọc Suzuki F10A (T5983A)-STD Cos0 - DAIDO NHẬT</t>
        </is>
      </c>
      <c r="C137" s="61" t="n"/>
      <c r="D137" s="61" t="inlineStr">
        <is>
          <t>Bộ</t>
        </is>
      </c>
      <c r="E137" s="61" t="n"/>
      <c r="F137" s="132" t="n">
        <v>36000</v>
      </c>
      <c r="G137" s="132" t="n">
        <v>40000</v>
      </c>
      <c r="H137" s="132" t="n">
        <v>45000</v>
      </c>
      <c r="I137" s="61" t="n"/>
      <c r="J137" s="61" t="n"/>
      <c r="K137" s="61" t="n"/>
      <c r="L137" s="61" t="n"/>
    </row>
    <row r="138" ht="25" customHeight="1">
      <c r="A138" s="61" t="inlineStr">
        <is>
          <t>HH083735</t>
        </is>
      </c>
      <c r="B138" s="61" t="inlineStr">
        <is>
          <t>Căn dọc Toyota 1DZ (T9350A)-025 Cos1 - DAIDO NHẬT</t>
        </is>
      </c>
      <c r="C138" s="61" t="inlineStr">
        <is>
          <t>86</t>
        </is>
      </c>
      <c r="D138" s="61" t="inlineStr">
        <is>
          <t>Bộ</t>
        </is>
      </c>
      <c r="E138" s="61" t="n"/>
      <c r="F138" s="132" t="n">
        <v>65000</v>
      </c>
      <c r="G138" s="132" t="n">
        <v>75000</v>
      </c>
      <c r="H138" s="132" t="n">
        <v>85000</v>
      </c>
      <c r="I138" s="61" t="n"/>
      <c r="J138" s="61" t="n"/>
      <c r="K138" s="61" t="n"/>
      <c r="L138" s="61" t="n"/>
    </row>
    <row r="139" ht="25" customHeight="1">
      <c r="A139" s="61" t="inlineStr">
        <is>
          <t>HH083734</t>
        </is>
      </c>
      <c r="B139" s="61" t="inlineStr">
        <is>
          <t>Căn dọc Toyota 1DZ (T9350A)-STD Cos0 - DAIDO NHẬT</t>
        </is>
      </c>
      <c r="C139" s="61" t="inlineStr">
        <is>
          <t>86</t>
        </is>
      </c>
      <c r="D139" s="61" t="inlineStr">
        <is>
          <t>Bộ</t>
        </is>
      </c>
      <c r="E139" s="61" t="n"/>
      <c r="F139" s="132" t="n">
        <v>65000</v>
      </c>
      <c r="G139" s="132" t="n">
        <v>75000</v>
      </c>
      <c r="H139" s="132" t="n">
        <v>85000</v>
      </c>
      <c r="I139" s="61" t="n"/>
      <c r="J139" s="61" t="n"/>
      <c r="K139" s="61" t="n"/>
      <c r="L139" s="61" t="n"/>
    </row>
    <row r="140" ht="25" customHeight="1">
      <c r="A140" s="61" t="inlineStr">
        <is>
          <t>HH081048</t>
        </is>
      </c>
      <c r="B140" s="61" t="inlineStr">
        <is>
          <t>Căn dọc trục cơ YC4D/6J/6A/4108/6105/6108 (Yuchai)</t>
        </is>
      </c>
      <c r="C140" s="61" t="inlineStr">
        <is>
          <t>105/108/110</t>
        </is>
      </c>
      <c r="D140" s="61" t="inlineStr">
        <is>
          <t>Bộ</t>
        </is>
      </c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25" customHeight="1">
      <c r="A141" s="61" t="inlineStr">
        <is>
          <t>HH081049</t>
        </is>
      </c>
      <c r="B141" s="61" t="inlineStr">
        <is>
          <t>Căn dọc trục cơ YC6J/6A/YC6JA180-50/6108 (STD) liền dên (Yuchai)</t>
        </is>
      </c>
      <c r="C141" s="61" t="inlineStr">
        <is>
          <t>105/108/110</t>
        </is>
      </c>
      <c r="D141" s="61" t="inlineStr">
        <is>
          <t>Bộ</t>
        </is>
      </c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25" customHeight="1">
      <c r="A142" s="61" t="inlineStr">
        <is>
          <t>HH081050</t>
        </is>
      </c>
      <c r="B142" s="61" t="inlineStr">
        <is>
          <t>Căn dọc trục cơ YC6L/6113 liền dên (Yuchai)</t>
        </is>
      </c>
      <c r="C142" s="61" t="inlineStr">
        <is>
          <t>113</t>
        </is>
      </c>
      <c r="D142" s="61" t="inlineStr">
        <is>
          <t>Bộ</t>
        </is>
      </c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25" customHeight="1">
      <c r="A143" s="61" t="inlineStr">
        <is>
          <t>HH081051</t>
        </is>
      </c>
      <c r="B143" s="61" t="inlineStr">
        <is>
          <t>Căn dọc trục cơ YC6M/6120 (Yuchai)</t>
        </is>
      </c>
      <c r="C143" s="61" t="n"/>
      <c r="D143" s="61" t="inlineStr">
        <is>
          <t>Bộ</t>
        </is>
      </c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25" customHeight="1">
      <c r="A144" s="61" t="inlineStr">
        <is>
          <t>HH080560</t>
        </is>
      </c>
      <c r="B144" s="61" t="inlineStr">
        <is>
          <t>Căn dọc V2403 0.20 - TDC T-V2203A</t>
        </is>
      </c>
      <c r="C144" s="61" t="n"/>
      <c r="D144" s="61" t="inlineStr">
        <is>
          <t>Bộ</t>
        </is>
      </c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25" customHeight="1">
      <c r="A145" s="61" t="inlineStr">
        <is>
          <t>HH080561</t>
        </is>
      </c>
      <c r="B145" s="61" t="inlineStr">
        <is>
          <t>Căn dọc V3300-T cos0 - TDC - T-V3300TA</t>
        </is>
      </c>
      <c r="C145" s="61" t="inlineStr">
        <is>
          <t>98</t>
        </is>
      </c>
      <c r="D145" s="61" t="inlineStr">
        <is>
          <t>Bộ</t>
        </is>
      </c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25" customHeight="1">
      <c r="A146" s="61" t="inlineStr">
        <is>
          <t>HH079937</t>
        </is>
      </c>
      <c r="B146" s="61" t="inlineStr">
        <is>
          <t>Căn dọc WD615 Cos0 - CS IVECO</t>
        </is>
      </c>
      <c r="C146" s="61" t="inlineStr">
        <is>
          <t>126</t>
        </is>
      </c>
      <c r="D146" s="61" t="inlineStr">
        <is>
          <t>Bộ</t>
        </is>
      </c>
      <c r="E146" s="61" t="n"/>
      <c r="F146" s="132" t="n">
        <v>280000</v>
      </c>
      <c r="G146" s="132" t="n">
        <v>300000</v>
      </c>
      <c r="H146" s="132" t="n">
        <v>320000</v>
      </c>
      <c r="I146" s="61" t="n"/>
      <c r="J146" s="61" t="n"/>
      <c r="K146" s="61" t="n"/>
      <c r="L146" s="61" t="n"/>
    </row>
    <row r="147" ht="25" customHeight="1">
      <c r="A147" s="61" t="inlineStr">
        <is>
          <t>HH079938</t>
        </is>
      </c>
      <c r="B147" s="61" t="inlineStr">
        <is>
          <t>Căn dọc WD615 Cos1 - CS IVECO</t>
        </is>
      </c>
      <c r="C147" s="61" t="inlineStr">
        <is>
          <t>126</t>
        </is>
      </c>
      <c r="D147" s="61" t="inlineStr">
        <is>
          <t>Bộ</t>
        </is>
      </c>
      <c r="E147" s="61" t="n"/>
      <c r="F147" s="132" t="n">
        <v>280000</v>
      </c>
      <c r="G147" s="132" t="n">
        <v>300000</v>
      </c>
      <c r="H147" s="132" t="n">
        <v>320000</v>
      </c>
      <c r="I147" s="61" t="n"/>
      <c r="J147" s="61" t="n"/>
      <c r="K147" s="61" t="n"/>
      <c r="L147" s="61" t="n"/>
    </row>
    <row r="148" ht="25" customHeight="1">
      <c r="A148" s="61" t="inlineStr">
        <is>
          <t>HH079939</t>
        </is>
      </c>
      <c r="B148" s="61" t="inlineStr">
        <is>
          <t>Căn dọc WD615 Cos2 - CS IVECO</t>
        </is>
      </c>
      <c r="C148" s="61" t="inlineStr">
        <is>
          <t>126</t>
        </is>
      </c>
      <c r="D148" s="61" t="inlineStr">
        <is>
          <t>Bộ</t>
        </is>
      </c>
      <c r="E148" s="61" t="n"/>
      <c r="F148" s="132" t="n">
        <v>280000</v>
      </c>
      <c r="G148" s="132" t="n">
        <v>300000</v>
      </c>
      <c r="H148" s="132" t="n">
        <v>320000</v>
      </c>
      <c r="I148" s="61" t="n"/>
      <c r="J148" s="61" t="n"/>
      <c r="K148" s="61" t="n"/>
      <c r="L148" s="61" t="n"/>
    </row>
    <row r="149" ht="25" customHeight="1">
      <c r="A149" s="61" t="inlineStr">
        <is>
          <t>HH081047</t>
        </is>
      </c>
      <c r="B149" s="61" t="inlineStr">
        <is>
          <t>Căn dọc WD618 (1B=4 cái)</t>
        </is>
      </c>
      <c r="C149" s="61" t="inlineStr">
        <is>
          <t>126</t>
        </is>
      </c>
      <c r="D149" s="61" t="inlineStr">
        <is>
          <t>Bộ</t>
        </is>
      </c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25" customHeight="1">
      <c r="A150" s="61" t="inlineStr">
        <is>
          <t>HH073290</t>
        </is>
      </c>
      <c r="B150" s="61" t="inlineStr">
        <is>
          <t>Căn dọc WL Cos0</t>
        </is>
      </c>
      <c r="C150" s="61" t="n"/>
      <c r="D150" s="61" t="inlineStr">
        <is>
          <t>Bộ</t>
        </is>
      </c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25" customHeight="1">
      <c r="A151" s="61" t="inlineStr">
        <is>
          <t>HH073291</t>
        </is>
      </c>
      <c r="B151" s="61" t="inlineStr">
        <is>
          <t>Căn dọc WL Cos1</t>
        </is>
      </c>
      <c r="C151" s="61" t="n"/>
      <c r="D151" s="61" t="inlineStr">
        <is>
          <t>Bộ</t>
        </is>
      </c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25" customHeight="1">
      <c r="A152" s="61" t="inlineStr">
        <is>
          <t>HH081076</t>
        </is>
      </c>
      <c r="B152" s="61" t="inlineStr">
        <is>
          <t>Căn dọc WP12.375N, WP12.380E32 - cos0 - (CREATEK)</t>
        </is>
      </c>
      <c r="C152" s="61" t="inlineStr">
        <is>
          <t>126</t>
        </is>
      </c>
      <c r="D152" s="61" t="inlineStr">
        <is>
          <t>Bộ</t>
        </is>
      </c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25" customHeight="1">
      <c r="A153" s="61" t="inlineStr">
        <is>
          <t>HH078934</t>
        </is>
      </c>
      <c r="B153" s="61" t="inlineStr">
        <is>
          <t>Căn dọc (đồng) 6BD1/4BD1/DB58/6BG1/4BG1 Cos1 - TDC T428K</t>
        </is>
      </c>
      <c r="C153" s="61" t="inlineStr">
        <is>
          <t>102/105</t>
        </is>
      </c>
      <c r="D153" s="61" t="inlineStr">
        <is>
          <t>Bộ</t>
        </is>
      </c>
      <c r="E153" s="61" t="n"/>
      <c r="F153" s="132" t="n">
        <v>85000</v>
      </c>
      <c r="G153" s="132" t="n">
        <v>90000</v>
      </c>
      <c r="H153" s="132" t="n">
        <v>100000</v>
      </c>
      <c r="I153" s="61" t="n"/>
      <c r="J153" s="61" t="n"/>
      <c r="K153" s="61" t="n"/>
      <c r="L153" s="61" t="n"/>
    </row>
    <row r="154" ht="25" customHeight="1">
      <c r="A154" s="61" t="inlineStr">
        <is>
          <t>HH078957</t>
        </is>
      </c>
      <c r="B154" s="61" t="inlineStr">
        <is>
          <t>Căn dọc 4D94E/4TNV94/4TNE94 Cos1 - TDC T851A</t>
        </is>
      </c>
      <c r="C154" s="61" t="inlineStr">
        <is>
          <t>94</t>
        </is>
      </c>
      <c r="D154" s="61" t="inlineStr">
        <is>
          <t>Bộ</t>
        </is>
      </c>
      <c r="E154" s="61" t="n"/>
      <c r="F154" s="132" t="n">
        <v>60000</v>
      </c>
      <c r="G154" s="132" t="n">
        <v>70000</v>
      </c>
      <c r="H154" s="132" t="n">
        <v>80000</v>
      </c>
      <c r="I154" s="61" t="n"/>
      <c r="J154" s="61" t="n"/>
      <c r="K154" s="61" t="n"/>
      <c r="L154" s="61" t="n"/>
    </row>
    <row r="155" ht="25" customHeight="1">
      <c r="A155" s="61" t="inlineStr">
        <is>
          <t>HH078959</t>
        </is>
      </c>
      <c r="B155" s="61" t="inlineStr">
        <is>
          <t>Căn dọc 4D95/6D95 Cos1 - TDC T888L</t>
        </is>
      </c>
      <c r="C155" s="61" t="inlineStr">
        <is>
          <t>95</t>
        </is>
      </c>
      <c r="D155" s="61" t="inlineStr">
        <is>
          <t>Bộ</t>
        </is>
      </c>
      <c r="E155" s="61" t="n"/>
      <c r="F155" s="132" t="n">
        <v>80000</v>
      </c>
      <c r="G155" s="132" t="n">
        <v>90000</v>
      </c>
      <c r="H155" s="132" t="n">
        <v>100000</v>
      </c>
      <c r="I155" s="61" t="n"/>
      <c r="J155" s="61" t="n"/>
      <c r="K155" s="61" t="n"/>
      <c r="L155" s="61" t="n"/>
    </row>
    <row r="156" ht="25" customHeight="1">
      <c r="A156" s="61" t="inlineStr">
        <is>
          <t>HH079875</t>
        </is>
      </c>
      <c r="B156" s="61" t="inlineStr">
        <is>
          <t>Căn dọc 4JB1/C240/4JG2 Cos1 - CS IVECO</t>
        </is>
      </c>
      <c r="C156" s="61" t="inlineStr">
        <is>
          <t>86/93</t>
        </is>
      </c>
      <c r="D156" s="61" t="inlineStr">
        <is>
          <t>Bộ</t>
        </is>
      </c>
      <c r="E156" s="61" t="n"/>
      <c r="F156" s="132" t="n">
        <v>30000</v>
      </c>
      <c r="G156" s="132" t="n">
        <v>40000</v>
      </c>
      <c r="H156" s="132" t="n">
        <v>50000</v>
      </c>
      <c r="I156" s="61" t="n"/>
      <c r="J156" s="61" t="n"/>
      <c r="K156" s="61" t="n"/>
      <c r="L156" s="6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39"/>
  <sheetViews>
    <sheetView showGridLines="0" workbookViewId="0">
      <selection activeCell="N31" sqref="N31"/>
    </sheetView>
  </sheetViews>
  <sheetFormatPr baseColWidth="8" defaultColWidth="8.676190476190479" defaultRowHeight="15"/>
  <cols>
    <col width="36.1428571428571" customWidth="1" min="2" max="2"/>
    <col width="60.5714285714286" customWidth="1" min="3" max="3"/>
  </cols>
  <sheetData>
    <row r="1" ht="27.75" customHeight="1">
      <c r="B1" s="115" t="inlineStr">
        <is>
          <t>📚 CHÚ GIẢI KÝ HIỆU</t>
        </is>
      </c>
    </row>
    <row r="2">
      <c r="B2" s="116" t="inlineStr">
        <is>
          <t>Ký hiệu</t>
        </is>
      </c>
      <c r="C2" s="116" t="inlineStr">
        <is>
          <t>Ý nghĩa</t>
        </is>
      </c>
    </row>
    <row r="3">
      <c r="B3" s="117" t="inlineStr">
        <is>
          <t>(A)</t>
        </is>
      </c>
      <c r="C3" s="118" t="inlineStr">
        <is>
          <t>Có kiềng gang</t>
        </is>
      </c>
    </row>
    <row r="4">
      <c r="B4" s="119" t="inlineStr">
        <is>
          <t>(A+0)</t>
        </is>
      </c>
      <c r="C4" s="120" t="inlineStr">
        <is>
          <t>Lỗ làm mát chân không</t>
        </is>
      </c>
    </row>
    <row r="5">
      <c r="B5" s="117" t="inlineStr">
        <is>
          <t>F/F</t>
        </is>
      </c>
      <c r="C5" s="118" t="inlineStr">
        <is>
          <t>Xy lanh đã xoáy</t>
        </is>
      </c>
    </row>
    <row r="6">
      <c r="B6" s="119" t="inlineStr">
        <is>
          <t>S/F</t>
        </is>
      </c>
      <c r="C6" s="120" t="inlineStr">
        <is>
          <t>Xy lanh chưa xoáy (luôn có thông số)</t>
        </is>
      </c>
    </row>
    <row r="7">
      <c r="B7" s="117" t="inlineStr">
        <is>
          <t>Kiếng</t>
        </is>
      </c>
      <c r="C7" s="118" t="inlineStr">
        <is>
          <t>Xy lanh gốc hãng → séc măng KHÔNG mạ</t>
        </is>
      </c>
    </row>
    <row r="8">
      <c r="B8" s="119" t="inlineStr">
        <is>
          <t>Gang</t>
        </is>
      </c>
      <c r="C8" s="120" t="inlineStr">
        <is>
          <t>Xy lanh thay thế → séc măng CÓ mạ</t>
        </is>
      </c>
    </row>
    <row r="9">
      <c r="B9" s="117" t="inlineStr">
        <is>
          <t>STD</t>
        </is>
      </c>
      <c r="C9" s="118" t="inlineStr">
        <is>
          <t>Cốt 0 (zin)</t>
        </is>
      </c>
    </row>
    <row r="10">
      <c r="B10" s="119" t="inlineStr">
        <is>
          <t>0.25</t>
        </is>
      </c>
      <c r="C10" s="120" t="inlineStr">
        <is>
          <t>Cốt 1</t>
        </is>
      </c>
    </row>
    <row r="11">
      <c r="B11" s="117" t="inlineStr">
        <is>
          <t>0.50</t>
        </is>
      </c>
      <c r="C11" s="118" t="inlineStr">
        <is>
          <t>Cốt 2</t>
        </is>
      </c>
    </row>
    <row r="12">
      <c r="B12" s="119" t="inlineStr">
        <is>
          <t>0.75</t>
        </is>
      </c>
      <c r="C12" s="120" t="inlineStr">
        <is>
          <t>Cốt 3</t>
        </is>
      </c>
    </row>
    <row r="13">
      <c r="B13" s="117" t="inlineStr">
        <is>
          <t>1.0</t>
        </is>
      </c>
      <c r="C13" s="118" t="inlineStr">
        <is>
          <t>Cốt 4</t>
        </is>
      </c>
    </row>
    <row r="14">
      <c r="B14" s="119" t="inlineStr">
        <is>
          <t>Mã HH</t>
        </is>
      </c>
      <c r="C14" s="120" t="inlineStr">
        <is>
          <t>Mã hàng hóa trong kho</t>
        </is>
      </c>
    </row>
    <row r="16" ht="15.75" customHeight="1">
      <c r="B16" s="121" t="inlineStr">
        <is>
          <t>🏷️ THƯƠNG HIỆU — XUẤT XỨ</t>
        </is>
      </c>
    </row>
    <row r="17" ht="15.75" customHeight="1">
      <c r="B17" s="123" t="inlineStr">
        <is>
          <t>Thương hiệu</t>
        </is>
      </c>
      <c r="C17" s="123" t="inlineStr">
        <is>
          <t>Xuất xứ</t>
        </is>
      </c>
    </row>
    <row r="18" ht="15.75" customHeight="1">
      <c r="B18" s="124" t="inlineStr">
        <is>
          <t>NPR</t>
        </is>
      </c>
      <c r="C18" s="125" t="inlineStr">
        <is>
          <t>Nhật Bản</t>
        </is>
      </c>
    </row>
    <row r="19" ht="15.75" customHeight="1">
      <c r="B19" s="126" t="inlineStr">
        <is>
          <t>RIK (Rikken)</t>
        </is>
      </c>
      <c r="C19" s="127" t="inlineStr">
        <is>
          <t>Nhật Bản</t>
        </is>
      </c>
    </row>
    <row r="20" ht="15.75" customHeight="1">
      <c r="B20" s="124" t="inlineStr">
        <is>
          <t>TP</t>
        </is>
      </c>
      <c r="C20" s="125" t="inlineStr">
        <is>
          <t>Nhật Bản</t>
        </is>
      </c>
    </row>
    <row r="21" ht="15.75" customHeight="1">
      <c r="B21" s="126" t="inlineStr">
        <is>
          <t>IKAZU</t>
        </is>
      </c>
      <c r="C21" s="127" t="inlineStr">
        <is>
          <t>Trung Quốc xuất Châu Âu</t>
        </is>
      </c>
    </row>
    <row r="22" ht="15.75" customHeight="1">
      <c r="B22" s="124" t="inlineStr">
        <is>
          <t>IZUMI</t>
        </is>
      </c>
      <c r="C22" s="125" t="inlineStr">
        <is>
          <t>Trung Quốc xuất Châu Âu</t>
        </is>
      </c>
    </row>
    <row r="23" ht="15.75" customHeight="1">
      <c r="B23" s="126" t="inlineStr">
        <is>
          <t>HENWEIT</t>
        </is>
      </c>
      <c r="C23" s="127" t="inlineStr">
        <is>
          <t>Trung Quốc xuất Châu Âu</t>
        </is>
      </c>
    </row>
    <row r="24" ht="15.75" customHeight="1">
      <c r="B24" s="124" t="inlineStr">
        <is>
          <t>NSP</t>
        </is>
      </c>
      <c r="C24" s="125" t="inlineStr">
        <is>
          <t>Châu Âu</t>
        </is>
      </c>
    </row>
    <row r="25" ht="15.75" customHeight="1">
      <c r="B25" s="126" t="inlineStr">
        <is>
          <t>MAHLE</t>
        </is>
      </c>
      <c r="C25" s="127" t="inlineStr">
        <is>
          <t>Đức</t>
        </is>
      </c>
    </row>
    <row r="26" ht="15.75" customHeight="1">
      <c r="B26" s="124" t="inlineStr">
        <is>
          <t>PROXMANN</t>
        </is>
      </c>
      <c r="C26" s="125" t="inlineStr">
        <is>
          <t>(bổ sung)</t>
        </is>
      </c>
    </row>
    <row r="28" ht="15.75" customHeight="1">
      <c r="B28" s="2" t="inlineStr">
        <is>
          <t>TIẾNG ANH</t>
        </is>
      </c>
      <c r="C28" s="2" t="inlineStr">
        <is>
          <t>TIẾNG VIỆT</t>
        </is>
      </c>
    </row>
    <row r="29" ht="15.75" customHeight="1">
      <c r="B29" s="3" t="inlineStr">
        <is>
          <t>★ Từ điển thuật ngữ kỹ thuật động cơ diesel | A → Z</t>
        </is>
      </c>
      <c r="C29" s="288" t="n"/>
    </row>
    <row r="30" ht="15.75" customHeight="1">
      <c r="B30" s="5" t="inlineStr">
        <is>
          <t>A — (3 thuật ngữ)</t>
        </is>
      </c>
      <c r="C30" s="289" t="n"/>
    </row>
    <row r="31" ht="31.5" customHeight="1">
      <c r="B31" s="128" t="inlineStr">
        <is>
          <t>Air Cleaner Assy</t>
        </is>
      </c>
      <c r="C31" s="128" t="inlineStr">
        <is>
          <t>Bầu Lọc Gió</t>
        </is>
      </c>
    </row>
    <row r="32" ht="15.75" customHeight="1">
      <c r="B32" s="129" t="inlineStr">
        <is>
          <t>Altennator</t>
        </is>
      </c>
      <c r="C32" s="129" t="inlineStr">
        <is>
          <t>Máy Phát</t>
        </is>
      </c>
    </row>
    <row r="33" ht="15.75" customHeight="1">
      <c r="B33" s="128" t="inlineStr">
        <is>
          <t>Arm Rocker</t>
        </is>
      </c>
      <c r="C33" s="128" t="inlineStr">
        <is>
          <t>Nguyên Giàn Cò</t>
        </is>
      </c>
    </row>
    <row r="34" ht="15.75" customHeight="1">
      <c r="B34" s="5" t="inlineStr">
        <is>
          <t>B — (3 thuật ngữ)</t>
        </is>
      </c>
      <c r="C34" s="289" t="n"/>
    </row>
    <row r="35" ht="15.75" customHeight="1">
      <c r="B35" s="129" t="inlineStr">
        <is>
          <t>B</t>
        </is>
      </c>
      <c r="C35" s="129" t="inlineStr">
        <is>
          <t>Balance Shaft Bushing Set</t>
        </is>
      </c>
    </row>
    <row r="36" ht="15.75" customHeight="1">
      <c r="B36" s="128" t="inlineStr">
        <is>
          <t>Belt</t>
        </is>
      </c>
      <c r="C36" s="128" t="inlineStr">
        <is>
          <t>Cây Cu Roa</t>
        </is>
      </c>
    </row>
    <row r="37" ht="15.75" customHeight="1">
      <c r="B37" s="129" t="inlineStr">
        <is>
          <t>Bolt</t>
        </is>
      </c>
      <c r="C37" s="129" t="inlineStr">
        <is>
          <t>Bulon Nắp Quy Lát</t>
        </is>
      </c>
    </row>
    <row r="38" ht="15.75" customHeight="1">
      <c r="B38" s="5" t="inlineStr">
        <is>
          <t>C — (17 thuật ngữ)</t>
        </is>
      </c>
      <c r="C38" s="289" t="n"/>
    </row>
    <row r="39" ht="15.75" customHeight="1">
      <c r="B39" s="128" t="inlineStr">
        <is>
          <t>C</t>
        </is>
      </c>
      <c r="C39" s="128" t="inlineStr">
        <is>
          <t>Camshaft Bearing Set</t>
        </is>
      </c>
    </row>
    <row r="40" ht="15.75" customHeight="1">
      <c r="B40" s="129" t="inlineStr">
        <is>
          <t>Camshaft</t>
        </is>
      </c>
      <c r="C40" s="129" t="inlineStr">
        <is>
          <t>Trục Cam</t>
        </is>
      </c>
    </row>
    <row r="41" ht="31.5" customHeight="1">
      <c r="B41" s="128" t="inlineStr">
        <is>
          <t>Camshaft Drive Belt</t>
        </is>
      </c>
      <c r="C41" s="128" t="inlineStr">
        <is>
          <t>Dây Cu Roa Trục Cam</t>
        </is>
      </c>
    </row>
    <row r="42" ht="31.5" customHeight="1">
      <c r="B42" s="129" t="inlineStr">
        <is>
          <t>Camshaft Sprocket</t>
        </is>
      </c>
      <c r="C42" s="129" t="inlineStr">
        <is>
          <t>Nhông Cam</t>
        </is>
      </c>
    </row>
    <row r="43" ht="31.5" customHeight="1">
      <c r="B43" s="128" t="inlineStr">
        <is>
          <t>Clamp Turb End</t>
        </is>
      </c>
      <c r="C43" s="128" t="inlineStr">
        <is>
          <t>Đai Sò Turbo</t>
        </is>
      </c>
    </row>
    <row r="44" ht="31.5" customHeight="1">
      <c r="B44" s="129" t="inlineStr">
        <is>
          <t>Compressor Wheels</t>
        </is>
      </c>
      <c r="C44" s="129" t="inlineStr">
        <is>
          <t>Cánh Gió Turbo</t>
        </is>
      </c>
    </row>
    <row r="45" ht="31.5" customHeight="1">
      <c r="B45" s="128" t="inlineStr">
        <is>
          <t>Connecting Rod</t>
        </is>
      </c>
      <c r="C45" s="128" t="inlineStr">
        <is>
          <t>Tay Biên</t>
        </is>
      </c>
    </row>
    <row r="46" ht="15.75" customHeight="1">
      <c r="B46" s="129" t="inlineStr">
        <is>
          <t>Cooling Fan</t>
        </is>
      </c>
      <c r="C46" s="129" t="inlineStr">
        <is>
          <t>Cánh Quạt</t>
        </is>
      </c>
    </row>
    <row r="47" ht="31.5" customHeight="1">
      <c r="B47" s="128" t="inlineStr">
        <is>
          <t>Coupling Clutch Plate</t>
        </is>
      </c>
      <c r="C47" s="128" t="inlineStr">
        <is>
          <t>Lá Côn</t>
        </is>
      </c>
    </row>
    <row r="48" ht="15.75" customHeight="1">
      <c r="B48" s="129" t="inlineStr">
        <is>
          <t>Crankshaft</t>
        </is>
      </c>
      <c r="C48" s="129" t="inlineStr">
        <is>
          <t>Trục Cơ</t>
        </is>
      </c>
    </row>
    <row r="49" ht="31.5" customHeight="1">
      <c r="B49" s="128" t="inlineStr">
        <is>
          <t>Crankshaft Front Oil Seal</t>
        </is>
      </c>
      <c r="C49" s="128" t="inlineStr">
        <is>
          <t>Phớt Đầu Trục Cơ</t>
        </is>
      </c>
    </row>
    <row r="50" ht="47.25" customHeight="1">
      <c r="B50" s="129" t="inlineStr">
        <is>
          <t>Crankshaft Position Sensor</t>
        </is>
      </c>
      <c r="C50" s="129" t="inlineStr">
        <is>
          <t>Cảm Biến Trục Cơ</t>
        </is>
      </c>
    </row>
    <row r="51" ht="31.5" customHeight="1">
      <c r="B51" s="128" t="inlineStr">
        <is>
          <t>Crankshaft Rear Oil Seal</t>
        </is>
      </c>
      <c r="C51" s="128" t="inlineStr">
        <is>
          <t>Phớt Đuôi Trục Cơ</t>
        </is>
      </c>
    </row>
    <row r="52" ht="15.75" customHeight="1">
      <c r="B52" s="129" t="inlineStr">
        <is>
          <t>Crrank Bulley</t>
        </is>
      </c>
      <c r="C52" s="129" t="inlineStr">
        <is>
          <t>Buly</t>
        </is>
      </c>
    </row>
    <row r="53" ht="15.75" customHeight="1">
      <c r="B53" s="128" t="inlineStr">
        <is>
          <t>Cylinder Block</t>
        </is>
      </c>
      <c r="C53" s="128" t="inlineStr">
        <is>
          <t>Lốc Máy</t>
        </is>
      </c>
    </row>
    <row r="54" ht="15.75" customHeight="1">
      <c r="B54" s="129" t="inlineStr">
        <is>
          <t>Cylinder Head</t>
        </is>
      </c>
      <c r="C54" s="129" t="inlineStr">
        <is>
          <t>Nắp Quy Lát</t>
        </is>
      </c>
    </row>
    <row r="55" ht="15.75" customHeight="1">
      <c r="B55" s="128" t="inlineStr">
        <is>
          <t>Cylinder Liner</t>
        </is>
      </c>
      <c r="C55" s="128" t="inlineStr">
        <is>
          <t>Xy Lanh</t>
        </is>
      </c>
    </row>
    <row r="56" ht="15.75" customHeight="1">
      <c r="B56" s="5" t="inlineStr">
        <is>
          <t>D — (1 thuật ngữ)</t>
        </is>
      </c>
      <c r="C56" s="289" t="n"/>
    </row>
    <row r="57" ht="15.75" customHeight="1">
      <c r="B57" s="129" t="inlineStr">
        <is>
          <t>Damber</t>
        </is>
      </c>
      <c r="C57" s="129" t="inlineStr">
        <is>
          <t>Buly Đầu Cốt</t>
        </is>
      </c>
    </row>
    <row r="58" ht="15.75" customHeight="1">
      <c r="B58" s="5" t="inlineStr">
        <is>
          <t>E — (4 thuật ngữ)</t>
        </is>
      </c>
      <c r="C58" s="289" t="n"/>
    </row>
    <row r="59" ht="15.75" customHeight="1">
      <c r="B59" s="128" t="inlineStr">
        <is>
          <t>Engine</t>
        </is>
      </c>
      <c r="C59" s="128" t="inlineStr">
        <is>
          <t>Động Cơ</t>
        </is>
      </c>
    </row>
    <row r="60" ht="15.75" customHeight="1">
      <c r="B60" s="129" t="inlineStr">
        <is>
          <t>Engine Valve</t>
        </is>
      </c>
      <c r="C60" s="129" t="inlineStr">
        <is>
          <t>Su Pap</t>
        </is>
      </c>
    </row>
    <row r="61" ht="31.5" customHeight="1">
      <c r="B61" s="128" t="inlineStr">
        <is>
          <t>Excavator Oil Cooler</t>
        </is>
      </c>
      <c r="C61" s="128" t="inlineStr">
        <is>
          <t>Két Nhớt</t>
        </is>
      </c>
    </row>
    <row r="62" ht="31.5" customHeight="1">
      <c r="B62" s="129" t="inlineStr">
        <is>
          <t>Exhaust Manifold</t>
        </is>
      </c>
      <c r="C62" s="129" t="inlineStr">
        <is>
          <t>Cổ Bô Xả</t>
        </is>
      </c>
    </row>
    <row r="63" ht="15.75" customHeight="1">
      <c r="B63" s="5" t="inlineStr">
        <is>
          <t>F — (7 thuật ngữ)</t>
        </is>
      </c>
      <c r="C63" s="289" t="n"/>
    </row>
    <row r="64" ht="15.75" customHeight="1">
      <c r="B64" s="128" t="inlineStr">
        <is>
          <t>Flywheel</t>
        </is>
      </c>
      <c r="C64" s="128" t="inlineStr">
        <is>
          <t>Vành Răng Bánh Đà ( Vòng Cô Rôn)</t>
        </is>
      </c>
    </row>
    <row r="65" ht="31.5" customHeight="1">
      <c r="B65" s="129" t="inlineStr">
        <is>
          <t>Flywheel Housing</t>
        </is>
      </c>
      <c r="C65" s="129" t="inlineStr">
        <is>
          <t>Vỏ Bánh Đà ( Mặt Cọp )</t>
        </is>
      </c>
    </row>
    <row r="66" ht="15.75" customHeight="1">
      <c r="B66" s="128" t="inlineStr">
        <is>
          <t>Fuel Injection</t>
        </is>
      </c>
      <c r="C66" s="128" t="inlineStr">
        <is>
          <t>Kim Phun, Béc Phun</t>
        </is>
      </c>
    </row>
    <row r="67" ht="31.5" customHeight="1">
      <c r="B67" s="129" t="inlineStr">
        <is>
          <t>Fuel Injection Pump</t>
        </is>
      </c>
      <c r="C67" s="129" t="inlineStr">
        <is>
          <t>Con Heo</t>
        </is>
      </c>
    </row>
    <row r="68" ht="15.75" customHeight="1">
      <c r="B68" s="128" t="inlineStr">
        <is>
          <t>Fuel Pipe</t>
        </is>
      </c>
      <c r="C68" s="128" t="inlineStr">
        <is>
          <t>Ông Dẫn Nhiên Liệu</t>
        </is>
      </c>
    </row>
    <row r="69" ht="15.75" customHeight="1">
      <c r="B69" s="129" t="inlineStr">
        <is>
          <t>Fuel Pump</t>
        </is>
      </c>
      <c r="C69" s="129" t="inlineStr">
        <is>
          <t>Bơm Nhiên Liệu</t>
        </is>
      </c>
    </row>
    <row r="70" ht="15.75" customHeight="1">
      <c r="B70" s="128" t="inlineStr">
        <is>
          <t>freeze plug</t>
        </is>
      </c>
      <c r="C70" s="128" t="inlineStr">
        <is>
          <t>Đồng Tiền</t>
        </is>
      </c>
    </row>
    <row r="71" ht="15.75" customHeight="1">
      <c r="B71" s="5" t="inlineStr">
        <is>
          <t>H — (2 thuật ngữ)</t>
        </is>
      </c>
      <c r="C71" s="289" t="n"/>
    </row>
    <row r="72" ht="31.5" customHeight="1">
      <c r="B72" s="129" t="inlineStr">
        <is>
          <t>Housing Turbine</t>
        </is>
      </c>
      <c r="C72" s="129" t="inlineStr">
        <is>
          <t>Sò Gang Turbo</t>
        </is>
      </c>
    </row>
    <row r="73" ht="31.5" customHeight="1">
      <c r="B73" s="128" t="inlineStr">
        <is>
          <t>Hydraulic Pump</t>
        </is>
      </c>
      <c r="C73" s="128" t="inlineStr">
        <is>
          <t>Bơm Tổng Thủy Lực</t>
        </is>
      </c>
    </row>
    <row r="74" ht="15.75" customHeight="1">
      <c r="B74" s="5" t="inlineStr">
        <is>
          <t>I — (1 thuật ngữ)</t>
        </is>
      </c>
      <c r="C74" s="289" t="n"/>
    </row>
    <row r="75" ht="63" customHeight="1">
      <c r="B75" s="129" t="inlineStr">
        <is>
          <t>Idler Wheel For Tensioning Belt</t>
        </is>
      </c>
      <c r="C75" s="129" t="inlineStr">
        <is>
          <t>Con Độn Tăng Dây Cu Roa</t>
        </is>
      </c>
    </row>
    <row r="76" ht="15.75" customHeight="1">
      <c r="B76" s="5" t="inlineStr">
        <is>
          <t>K — (1 thuật ngữ)</t>
        </is>
      </c>
      <c r="C76" s="289" t="n"/>
    </row>
    <row r="77" ht="15.75" customHeight="1">
      <c r="B77" s="128" t="inlineStr">
        <is>
          <t>Ký Hiệu</t>
        </is>
      </c>
      <c r="C77" s="128" t="inlineStr">
        <is>
          <t>Loại</t>
        </is>
      </c>
    </row>
    <row r="78" ht="15.75" customHeight="1">
      <c r="B78" s="5" t="inlineStr">
        <is>
          <t>L — (1 thuật ngữ)</t>
        </is>
      </c>
      <c r="C78" s="289" t="n"/>
    </row>
    <row r="79" ht="15.75" customHeight="1">
      <c r="B79" s="129" t="inlineStr">
        <is>
          <t>Liner O-rings</t>
        </is>
      </c>
      <c r="C79" s="129" t="inlineStr">
        <is>
          <t>Thun Xy Lanh</t>
        </is>
      </c>
    </row>
    <row r="80" ht="15.75" customHeight="1">
      <c r="B80" s="5" t="inlineStr">
        <is>
          <t>M — (6 thuật ngữ)</t>
        </is>
      </c>
      <c r="C80" s="289" t="n"/>
    </row>
    <row r="81" ht="15.75" customHeight="1">
      <c r="B81" s="128" t="inlineStr">
        <is>
          <t>M</t>
        </is>
      </c>
      <c r="C81" s="128" t="inlineStr">
        <is>
          <t>Main Bearing Set</t>
        </is>
      </c>
    </row>
    <row r="82" ht="15.75" customHeight="1">
      <c r="B82" s="129" t="inlineStr">
        <is>
          <t>Main Bearing</t>
        </is>
      </c>
      <c r="C82" s="129" t="inlineStr">
        <is>
          <t>Miểng Baze</t>
        </is>
      </c>
    </row>
    <row r="83" ht="15.75" customHeight="1">
      <c r="B83" s="128" t="inlineStr">
        <is>
          <t>Main Pump</t>
        </is>
      </c>
      <c r="C83" s="128" t="inlineStr">
        <is>
          <t>Bơm Tổng Thủy Lực</t>
        </is>
      </c>
    </row>
    <row r="84" ht="31.5" customHeight="1">
      <c r="B84" s="129" t="inlineStr">
        <is>
          <t>Manifold Gasket</t>
        </is>
      </c>
      <c r="C84" s="129" t="inlineStr">
        <is>
          <t>Ron Cổ Bô Lửa</t>
        </is>
      </c>
    </row>
    <row r="85" ht="15.75" customHeight="1">
      <c r="B85" s="128" t="inlineStr">
        <is>
          <t>Mp</t>
        </is>
      </c>
      <c r="C85" s="128" t="inlineStr">
        <is>
          <t>Main Bearing Set (pair)</t>
        </is>
      </c>
    </row>
    <row r="86" ht="15.75" customHeight="1">
      <c r="B86" s="129" t="inlineStr">
        <is>
          <t>Muffler</t>
        </is>
      </c>
      <c r="C86" s="129" t="inlineStr">
        <is>
          <t>Bầu Giảm Thanh</t>
        </is>
      </c>
    </row>
    <row r="87" ht="15.75" customHeight="1">
      <c r="B87" s="5" t="inlineStr">
        <is>
          <t>N — (2 thuật ngữ)</t>
        </is>
      </c>
      <c r="C87" s="289" t="n"/>
    </row>
    <row r="88" ht="15.75" customHeight="1">
      <c r="B88" s="128" t="inlineStr">
        <is>
          <t>Nozzle Holer</t>
        </is>
      </c>
      <c r="C88" s="128" t="inlineStr">
        <is>
          <t>Sam Béc</t>
        </is>
      </c>
    </row>
    <row r="89" ht="15.75" customHeight="1">
      <c r="B89" s="129" t="inlineStr">
        <is>
          <t>Nozzle Ring</t>
        </is>
      </c>
      <c r="C89" s="129" t="inlineStr">
        <is>
          <t>Cánh Ré Turbo</t>
        </is>
      </c>
    </row>
    <row r="90" ht="15.75" customHeight="1">
      <c r="B90" s="5" t="inlineStr">
        <is>
          <t>O — (7 thuật ngữ)</t>
        </is>
      </c>
      <c r="C90" s="289" t="n"/>
    </row>
    <row r="91" ht="31.5" customHeight="1">
      <c r="B91" s="128" t="inlineStr">
        <is>
          <t>Oil Cooler Core</t>
        </is>
      </c>
      <c r="C91" s="128" t="inlineStr">
        <is>
          <t>Ruột Sinh Hàn</t>
        </is>
      </c>
    </row>
    <row r="92" ht="31.5" customHeight="1">
      <c r="B92" s="129" t="inlineStr">
        <is>
          <t>Oil Cooler Cover</t>
        </is>
      </c>
      <c r="C92" s="129" t="inlineStr">
        <is>
          <t>Nắp Sinh Hàn Nhớt</t>
        </is>
      </c>
    </row>
    <row r="93" ht="15.75" customHeight="1">
      <c r="B93" s="128" t="inlineStr">
        <is>
          <t>Oil Level Stick</t>
        </is>
      </c>
      <c r="C93" s="128" t="inlineStr">
        <is>
          <t>Que Thăm Nhớt</t>
        </is>
      </c>
    </row>
    <row r="94" ht="15.75" customHeight="1">
      <c r="B94" s="129" t="inlineStr">
        <is>
          <t>Oil Pan</t>
        </is>
      </c>
      <c r="C94" s="129" t="inlineStr">
        <is>
          <t>Đáy Cat Te</t>
        </is>
      </c>
    </row>
    <row r="95" ht="31.5" customHeight="1">
      <c r="B95" s="128" t="inlineStr">
        <is>
          <t>Oil Pan Gaskets</t>
        </is>
      </c>
      <c r="C95" s="128" t="inlineStr">
        <is>
          <t>Ron Cạt Te</t>
        </is>
      </c>
    </row>
    <row r="96" ht="47.25" customHeight="1">
      <c r="B96" s="129" t="inlineStr">
        <is>
          <t>Oil Piston Cooling Nozzle</t>
        </is>
      </c>
      <c r="C96" s="129" t="inlineStr">
        <is>
          <t>Cò Phun Nhớt ( Vòi Làm Mát Piston)</t>
        </is>
      </c>
    </row>
    <row r="97" ht="15.75" customHeight="1">
      <c r="B97" s="128" t="inlineStr">
        <is>
          <t>Oil Pump</t>
        </is>
      </c>
      <c r="C97" s="128" t="inlineStr">
        <is>
          <t>Bơm Nhớt</t>
        </is>
      </c>
    </row>
    <row r="98" ht="15.75" customHeight="1">
      <c r="B98" s="5" t="inlineStr">
        <is>
          <t>P — (4 thuật ngữ)</t>
        </is>
      </c>
      <c r="C98" s="289" t="n"/>
    </row>
    <row r="99" ht="15.75" customHeight="1">
      <c r="B99" s="129" t="inlineStr">
        <is>
          <t>P</t>
        </is>
      </c>
      <c r="C99" s="129" t="inlineStr">
        <is>
          <t>Piston Pin Bushing Set</t>
        </is>
      </c>
    </row>
    <row r="100" ht="15.75" customHeight="1">
      <c r="B100" s="128" t="inlineStr">
        <is>
          <t>Pc</t>
        </is>
      </c>
      <c r="C100" s="128" t="inlineStr">
        <is>
          <t>Pump Drive Shaft Bearing Set</t>
        </is>
      </c>
    </row>
    <row r="101" ht="31.5" customHeight="1">
      <c r="B101" s="129" t="inlineStr">
        <is>
          <t>Piston Pin Bushing Set</t>
        </is>
      </c>
      <c r="C101" s="129" t="inlineStr">
        <is>
          <t>Bạc Thau</t>
        </is>
      </c>
    </row>
    <row r="102" ht="15.75" customHeight="1">
      <c r="B102" s="128" t="inlineStr">
        <is>
          <t>Pushrod</t>
        </is>
      </c>
      <c r="C102" s="128" t="inlineStr">
        <is>
          <t>Đũa Su Pap</t>
        </is>
      </c>
    </row>
    <row r="103" ht="15.75" customHeight="1">
      <c r="B103" s="5" t="inlineStr">
        <is>
          <t>R — (7 thuật ngữ)</t>
        </is>
      </c>
      <c r="C103" s="289" t="n"/>
    </row>
    <row r="104" ht="15.75" customHeight="1">
      <c r="B104" s="129" t="inlineStr">
        <is>
          <t>R</t>
        </is>
      </c>
      <c r="C104" s="129" t="inlineStr">
        <is>
          <t>Connecting Rod Bearing Set</t>
        </is>
      </c>
    </row>
    <row r="105" ht="15.75" customHeight="1">
      <c r="B105" s="128" t="inlineStr">
        <is>
          <t>Rocker Arm</t>
        </is>
      </c>
      <c r="C105" s="128" t="inlineStr">
        <is>
          <t>Cò Mổ Su Pap</t>
        </is>
      </c>
    </row>
    <row r="106" ht="31.5" customHeight="1">
      <c r="B106" s="129" t="inlineStr">
        <is>
          <t>Rocker Arm Shaft</t>
        </is>
      </c>
      <c r="C106" s="129" t="inlineStr">
        <is>
          <t>Dàn Cò Mổ Su Pap</t>
        </is>
      </c>
    </row>
    <row r="107" ht="15.75" customHeight="1">
      <c r="B107" s="128" t="inlineStr">
        <is>
          <t>Rocker cove</t>
        </is>
      </c>
      <c r="C107" s="128" t="inlineStr">
        <is>
          <t>Nắp Giàn Cò</t>
        </is>
      </c>
    </row>
    <row r="108" ht="15.75" customHeight="1">
      <c r="B108" s="129" t="inlineStr">
        <is>
          <t>Rod Bearing</t>
        </is>
      </c>
      <c r="C108" s="129" t="inlineStr">
        <is>
          <t>Miểng dên</t>
        </is>
      </c>
    </row>
    <row r="109" ht="15.75" customHeight="1">
      <c r="B109" s="128" t="inlineStr">
        <is>
          <t>Rod Bolt</t>
        </is>
      </c>
      <c r="C109" s="128" t="inlineStr">
        <is>
          <t>Bulon Tay Biên</t>
        </is>
      </c>
    </row>
    <row r="110" ht="15.75" customHeight="1">
      <c r="B110" s="129" t="inlineStr">
        <is>
          <t>Rp</t>
        </is>
      </c>
      <c r="C110" s="129" t="inlineStr">
        <is>
          <t>Connecting Rod Bearing Set (pair)</t>
        </is>
      </c>
    </row>
    <row r="111" ht="15.75" customHeight="1">
      <c r="B111" s="5" t="inlineStr">
        <is>
          <t>S — (6 thuật ngữ)</t>
        </is>
      </c>
      <c r="C111" s="289" t="n"/>
    </row>
    <row r="112" ht="15.75" customHeight="1">
      <c r="B112" s="128" t="inlineStr">
        <is>
          <t>Sapo</t>
        </is>
      </c>
      <c r="C112" s="128" t="inlineStr">
        <is>
          <t>Chụp Trục Cam Chụp Trục Cơ</t>
        </is>
      </c>
    </row>
    <row r="113" ht="15.75" customHeight="1">
      <c r="B113" s="129" t="inlineStr">
        <is>
          <t>Spacer</t>
        </is>
      </c>
      <c r="C113" s="129" t="inlineStr">
        <is>
          <t>Vành Đệm</t>
        </is>
      </c>
    </row>
    <row r="114" ht="15.75" customHeight="1">
      <c r="B114" s="128" t="inlineStr">
        <is>
          <t>Sprocket</t>
        </is>
      </c>
      <c r="C114" s="128" t="inlineStr">
        <is>
          <t>Vành Sao</t>
        </is>
      </c>
    </row>
    <row r="115" ht="15.75" customHeight="1">
      <c r="B115" s="129" t="inlineStr">
        <is>
          <t>Starting</t>
        </is>
      </c>
      <c r="C115" s="129" t="inlineStr">
        <is>
          <t>Củ Đề</t>
        </is>
      </c>
    </row>
    <row r="116" ht="15.75" customHeight="1">
      <c r="B116" s="128" t="inlineStr">
        <is>
          <t>Starting Motor</t>
        </is>
      </c>
      <c r="C116" s="128" t="inlineStr">
        <is>
          <t>Củ Đề</t>
        </is>
      </c>
    </row>
    <row r="117" ht="15.75" customHeight="1">
      <c r="B117" s="129" t="inlineStr">
        <is>
          <t>Swing Bearing</t>
        </is>
      </c>
      <c r="C117" s="129" t="inlineStr">
        <is>
          <t>Mâm Quay Toa</t>
        </is>
      </c>
    </row>
    <row r="118" ht="15.75" customHeight="1">
      <c r="B118" s="5" t="inlineStr">
        <is>
          <t>T — (6 thuật ngữ)</t>
        </is>
      </c>
      <c r="C118" s="289" t="n"/>
    </row>
    <row r="119" ht="15.75" customHeight="1">
      <c r="B119" s="128" t="inlineStr">
        <is>
          <t>T</t>
        </is>
      </c>
      <c r="C119" s="128" t="inlineStr">
        <is>
          <t>Thrust Washer Set</t>
        </is>
      </c>
    </row>
    <row r="120" ht="15.75" customHeight="1">
      <c r="B120" s="129" t="inlineStr">
        <is>
          <t>Tappet</t>
        </is>
      </c>
      <c r="C120" s="129" t="inlineStr">
        <is>
          <t>Búp Xoa ( Gối Đỡ Cam)</t>
        </is>
      </c>
    </row>
    <row r="121" ht="47.25" customHeight="1">
      <c r="B121" s="128" t="inlineStr">
        <is>
          <t>Thrust Bearing Collar Spacer</t>
        </is>
      </c>
      <c r="C121" s="128" t="inlineStr">
        <is>
          <t>Bộ Căn Turbo</t>
        </is>
      </c>
    </row>
    <row r="122" ht="15.75" customHeight="1">
      <c r="B122" s="129" t="inlineStr">
        <is>
          <t>Timing Cover</t>
        </is>
      </c>
      <c r="C122" s="129" t="inlineStr">
        <is>
          <t>Nắp Cam</t>
        </is>
      </c>
    </row>
    <row r="123" ht="31.5" customHeight="1">
      <c r="B123" s="128" t="inlineStr">
        <is>
          <t>Turbine Wheels</t>
        </is>
      </c>
      <c r="C123" s="128" t="inlineStr">
        <is>
          <t>Cánh Lửa Turbo</t>
        </is>
      </c>
    </row>
    <row r="124" ht="31.5" customHeight="1">
      <c r="B124" s="129" t="inlineStr">
        <is>
          <t>thermosat housing</t>
        </is>
      </c>
      <c r="C124" s="129" t="inlineStr">
        <is>
          <t>nắp nước</t>
        </is>
      </c>
    </row>
    <row r="125" ht="15.75" customHeight="1">
      <c r="B125" s="5" t="inlineStr">
        <is>
          <t>V — (7 thuật ngữ)</t>
        </is>
      </c>
      <c r="C125" s="289" t="n"/>
    </row>
    <row r="126" ht="15.75" customHeight="1">
      <c r="B126" s="128" t="inlineStr">
        <is>
          <t>Valve Cover</t>
        </is>
      </c>
      <c r="C126" s="128" t="inlineStr">
        <is>
          <t>Nắp Chụp Cò</t>
        </is>
      </c>
    </row>
    <row r="127" ht="31.5" customHeight="1">
      <c r="B127" s="129" t="inlineStr">
        <is>
          <t>Valve Cover Seal</t>
        </is>
      </c>
      <c r="C127" s="129" t="inlineStr">
        <is>
          <t>Thun Chụp Cò</t>
        </is>
      </c>
    </row>
    <row r="128" ht="15.75" customHeight="1">
      <c r="B128" s="128" t="inlineStr">
        <is>
          <t>Valve Guide</t>
        </is>
      </c>
      <c r="C128" s="128" t="inlineStr">
        <is>
          <t>Dẫn Hướng Supap</t>
        </is>
      </c>
    </row>
    <row r="129" ht="15.75" customHeight="1">
      <c r="B129" s="129" t="inlineStr">
        <is>
          <t>Valve Seal</t>
        </is>
      </c>
      <c r="C129" s="129" t="inlineStr">
        <is>
          <t>Phớt Ghít</t>
        </is>
      </c>
    </row>
    <row r="130" ht="15.75" customHeight="1">
      <c r="B130" s="128" t="inlineStr">
        <is>
          <t>Valve Seat</t>
        </is>
      </c>
      <c r="C130" s="128" t="inlineStr">
        <is>
          <t>Miệng Supap</t>
        </is>
      </c>
    </row>
    <row r="131" ht="31.5" customHeight="1">
      <c r="B131" s="129" t="inlineStr">
        <is>
          <t>Valve Stem Seal-isuzu</t>
        </is>
      </c>
      <c r="C131" s="129" t="inlineStr">
        <is>
          <t>Phớt Ghít</t>
        </is>
      </c>
    </row>
    <row r="132" ht="15.75" customHeight="1">
      <c r="B132" s="128" t="inlineStr">
        <is>
          <t>Vanve Spring</t>
        </is>
      </c>
      <c r="C132" s="128" t="inlineStr">
        <is>
          <t>Lò So Supap</t>
        </is>
      </c>
    </row>
    <row r="133" ht="15.75" customHeight="1">
      <c r="B133" s="5" t="inlineStr">
        <is>
          <t>W — (4 thuật ngữ)</t>
        </is>
      </c>
      <c r="C133" s="289" t="n"/>
    </row>
    <row r="134" ht="15.75" customHeight="1">
      <c r="B134" s="129" t="inlineStr">
        <is>
          <t>Water Pump</t>
        </is>
      </c>
      <c r="C134" s="129" t="inlineStr">
        <is>
          <t>Bơm Nước</t>
        </is>
      </c>
    </row>
    <row r="135" ht="31.5" customHeight="1">
      <c r="B135" s="128" t="inlineStr">
        <is>
          <t>Water Separator</t>
        </is>
      </c>
      <c r="C135" s="128" t="inlineStr">
        <is>
          <t>Lọc Tách Nước</t>
        </is>
      </c>
    </row>
    <row r="136" ht="47.25" customHeight="1">
      <c r="B136" s="129" t="inlineStr">
        <is>
          <t>Water Tank Engine Radiator</t>
        </is>
      </c>
      <c r="C136" s="129" t="inlineStr">
        <is>
          <t>Két Nước</t>
        </is>
      </c>
    </row>
    <row r="137" ht="15.75" customHeight="1">
      <c r="B137" s="128" t="inlineStr">
        <is>
          <t>Wrist Pin</t>
        </is>
      </c>
      <c r="C137" s="128" t="inlineStr">
        <is>
          <t>Ắc Piston</t>
        </is>
      </c>
    </row>
    <row r="138" ht="15.75" customHeight="1">
      <c r="B138" s="5" t="inlineStr">
        <is>
          <t>Y — (1 thuật ngữ)</t>
        </is>
      </c>
      <c r="C138" s="289" t="n"/>
    </row>
    <row r="139" ht="47.25" customHeight="1">
      <c r="B139" s="129" t="inlineStr">
        <is>
          <t>Yihetop Fuel Transfer Pump</t>
        </is>
      </c>
      <c r="C139" s="129" t="inlineStr">
        <is>
          <t>Bơm Tay Nhiên Liệu</t>
        </is>
      </c>
    </row>
  </sheetData>
  <mergeCells count="23">
    <mergeCell ref="B138:C138"/>
    <mergeCell ref="B16:C16"/>
    <mergeCell ref="B125:C125"/>
    <mergeCell ref="B90:C90"/>
    <mergeCell ref="B56:C56"/>
    <mergeCell ref="B71:C71"/>
    <mergeCell ref="B58:C58"/>
    <mergeCell ref="B98:C98"/>
    <mergeCell ref="B111:C111"/>
    <mergeCell ref="B1:C1"/>
    <mergeCell ref="B87:C87"/>
    <mergeCell ref="B38:C38"/>
    <mergeCell ref="B78:C78"/>
    <mergeCell ref="B29:C29"/>
    <mergeCell ref="B103:C103"/>
    <mergeCell ref="B34:C34"/>
    <mergeCell ref="B118:C118"/>
    <mergeCell ref="B74:C74"/>
    <mergeCell ref="B30:C30"/>
    <mergeCell ref="B80:C80"/>
    <mergeCell ref="B133:C133"/>
    <mergeCell ref="B76:C76"/>
    <mergeCell ref="B63:C6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F904" sqref="F904"/>
    </sheetView>
  </sheetViews>
  <sheetFormatPr baseColWidth="8" defaultColWidth="8.676190476190479" defaultRowHeight="15"/>
  <sheetData>
    <row r="1">
      <c r="A1" t="inlineStr">
        <is>
          <t>Số</t>
        </is>
      </c>
      <c r="B1" t="inlineStr">
        <is>
          <t>Chữ_Giữa</t>
        </is>
      </c>
      <c r="C1" t="inlineStr">
        <is>
          <t>Chữ_Đầu</t>
        </is>
      </c>
    </row>
    <row r="2">
      <c r="A2" t="n">
        <v>0</v>
      </c>
    </row>
    <row r="3">
      <c r="A3" t="n">
        <v>1</v>
      </c>
      <c r="B3" t="inlineStr">
        <is>
          <t>không trăm lẻ một</t>
        </is>
      </c>
      <c r="C3" t="inlineStr">
        <is>
          <t>một</t>
        </is>
      </c>
    </row>
    <row r="4">
      <c r="A4" t="n">
        <v>2</v>
      </c>
      <c r="B4" t="inlineStr">
        <is>
          <t>không trăm lẻ hai</t>
        </is>
      </c>
      <c r="C4" t="inlineStr">
        <is>
          <t>hai</t>
        </is>
      </c>
    </row>
    <row r="5">
      <c r="A5" t="n">
        <v>3</v>
      </c>
      <c r="B5" t="inlineStr">
        <is>
          <t>không trăm lẻ ba</t>
        </is>
      </c>
      <c r="C5" t="inlineStr">
        <is>
          <t>ba</t>
        </is>
      </c>
    </row>
    <row r="6">
      <c r="A6" t="n">
        <v>4</v>
      </c>
      <c r="B6" t="inlineStr">
        <is>
          <t>không trăm lẻ bốn</t>
        </is>
      </c>
      <c r="C6" t="inlineStr">
        <is>
          <t>bốn</t>
        </is>
      </c>
    </row>
    <row r="7">
      <c r="A7" t="n">
        <v>5</v>
      </c>
      <c r="B7" t="inlineStr">
        <is>
          <t>không trăm lẻ năm</t>
        </is>
      </c>
      <c r="C7" t="inlineStr">
        <is>
          <t>năm</t>
        </is>
      </c>
    </row>
    <row r="8">
      <c r="A8" t="n">
        <v>6</v>
      </c>
      <c r="B8" t="inlineStr">
        <is>
          <t>không trăm lẻ sáu</t>
        </is>
      </c>
      <c r="C8" t="inlineStr">
        <is>
          <t>sáu</t>
        </is>
      </c>
    </row>
    <row r="9">
      <c r="A9" t="n">
        <v>7</v>
      </c>
      <c r="B9" t="inlineStr">
        <is>
          <t>không trăm lẻ bảy</t>
        </is>
      </c>
      <c r="C9" t="inlineStr">
        <is>
          <t>bảy</t>
        </is>
      </c>
    </row>
    <row r="10">
      <c r="A10" t="n">
        <v>8</v>
      </c>
      <c r="B10" t="inlineStr">
        <is>
          <t>không trăm lẻ tám</t>
        </is>
      </c>
      <c r="C10" t="inlineStr">
        <is>
          <t>tám</t>
        </is>
      </c>
    </row>
    <row r="11">
      <c r="A11" t="n">
        <v>9</v>
      </c>
      <c r="B11" t="inlineStr">
        <is>
          <t>không trăm lẻ chín</t>
        </is>
      </c>
      <c r="C11" t="inlineStr">
        <is>
          <t>chín</t>
        </is>
      </c>
    </row>
    <row r="12">
      <c r="A12" t="n">
        <v>10</v>
      </c>
      <c r="B12" t="inlineStr">
        <is>
          <t>không trăm mười</t>
        </is>
      </c>
      <c r="C12" t="inlineStr">
        <is>
          <t>mười</t>
        </is>
      </c>
    </row>
    <row r="13">
      <c r="A13" t="n">
        <v>11</v>
      </c>
      <c r="B13" t="inlineStr">
        <is>
          <t>không trăm mười một</t>
        </is>
      </c>
      <c r="C13" t="inlineStr">
        <is>
          <t>mười một</t>
        </is>
      </c>
    </row>
    <row r="14">
      <c r="A14" t="n">
        <v>12</v>
      </c>
      <c r="B14" t="inlineStr">
        <is>
          <t>không trăm mười hai</t>
        </is>
      </c>
      <c r="C14" t="inlineStr">
        <is>
          <t>mười hai</t>
        </is>
      </c>
    </row>
    <row r="15">
      <c r="A15" t="n">
        <v>13</v>
      </c>
      <c r="B15" t="inlineStr">
        <is>
          <t>không trăm mười ba</t>
        </is>
      </c>
      <c r="C15" t="inlineStr">
        <is>
          <t>mười ba</t>
        </is>
      </c>
    </row>
    <row r="16">
      <c r="A16" t="n">
        <v>14</v>
      </c>
      <c r="B16" t="inlineStr">
        <is>
          <t>không trăm mười bốn</t>
        </is>
      </c>
      <c r="C16" t="inlineStr">
        <is>
          <t>mười bốn</t>
        </is>
      </c>
    </row>
    <row r="17">
      <c r="A17" t="n">
        <v>15</v>
      </c>
      <c r="B17" t="inlineStr">
        <is>
          <t>không trăm mười lăm</t>
        </is>
      </c>
      <c r="C17" t="inlineStr">
        <is>
          <t>mười lăm</t>
        </is>
      </c>
    </row>
    <row r="18">
      <c r="A18" t="n">
        <v>16</v>
      </c>
      <c r="B18" t="inlineStr">
        <is>
          <t>không trăm mười sáu</t>
        </is>
      </c>
      <c r="C18" t="inlineStr">
        <is>
          <t>mười sáu</t>
        </is>
      </c>
    </row>
    <row r="19">
      <c r="A19" t="n">
        <v>17</v>
      </c>
      <c r="B19" t="inlineStr">
        <is>
          <t>không trăm mười bảy</t>
        </is>
      </c>
      <c r="C19" t="inlineStr">
        <is>
          <t>mười bảy</t>
        </is>
      </c>
    </row>
    <row r="20">
      <c r="A20" t="n">
        <v>18</v>
      </c>
      <c r="B20" t="inlineStr">
        <is>
          <t>không trăm mười tám</t>
        </is>
      </c>
      <c r="C20" t="inlineStr">
        <is>
          <t>mười tám</t>
        </is>
      </c>
    </row>
    <row r="21">
      <c r="A21" t="n">
        <v>19</v>
      </c>
      <c r="B21" t="inlineStr">
        <is>
          <t>không trăm mười chín</t>
        </is>
      </c>
      <c r="C21" t="inlineStr">
        <is>
          <t>mười chín</t>
        </is>
      </c>
    </row>
    <row r="22">
      <c r="A22" t="n">
        <v>20</v>
      </c>
      <c r="B22" t="inlineStr">
        <is>
          <t>không trăm hai mươi</t>
        </is>
      </c>
      <c r="C22" t="inlineStr">
        <is>
          <t>hai mươi</t>
        </is>
      </c>
    </row>
    <row r="23">
      <c r="A23" t="n">
        <v>21</v>
      </c>
      <c r="B23" t="inlineStr">
        <is>
          <t>không trăm hai mươi mốt</t>
        </is>
      </c>
      <c r="C23" t="inlineStr">
        <is>
          <t>hai mươi mốt</t>
        </is>
      </c>
    </row>
    <row r="24">
      <c r="A24" t="n">
        <v>22</v>
      </c>
      <c r="B24" t="inlineStr">
        <is>
          <t>không trăm hai mươi hai</t>
        </is>
      </c>
      <c r="C24" t="inlineStr">
        <is>
          <t>hai mươi hai</t>
        </is>
      </c>
    </row>
    <row r="25">
      <c r="A25" t="n">
        <v>23</v>
      </c>
      <c r="B25" t="inlineStr">
        <is>
          <t>không trăm hai mươi ba</t>
        </is>
      </c>
      <c r="C25" t="inlineStr">
        <is>
          <t>hai mươi ba</t>
        </is>
      </c>
    </row>
    <row r="26">
      <c r="A26" t="n">
        <v>24</v>
      </c>
      <c r="B26" t="inlineStr">
        <is>
          <t>không trăm hai mươi bốn</t>
        </is>
      </c>
      <c r="C26" t="inlineStr">
        <is>
          <t>hai mươi bốn</t>
        </is>
      </c>
    </row>
    <row r="27">
      <c r="A27" t="n">
        <v>25</v>
      </c>
      <c r="B27" t="inlineStr">
        <is>
          <t>không trăm hai mươi lăm</t>
        </is>
      </c>
      <c r="C27" t="inlineStr">
        <is>
          <t>hai mươi lăm</t>
        </is>
      </c>
    </row>
    <row r="28">
      <c r="A28" t="n">
        <v>26</v>
      </c>
      <c r="B28" t="inlineStr">
        <is>
          <t>không trăm hai mươi sáu</t>
        </is>
      </c>
      <c r="C28" t="inlineStr">
        <is>
          <t>hai mươi sáu</t>
        </is>
      </c>
    </row>
    <row r="29">
      <c r="A29" t="n">
        <v>27</v>
      </c>
      <c r="B29" t="inlineStr">
        <is>
          <t>không trăm hai mươi bảy</t>
        </is>
      </c>
      <c r="C29" t="inlineStr">
        <is>
          <t>hai mươi bảy</t>
        </is>
      </c>
    </row>
    <row r="30">
      <c r="A30" t="n">
        <v>28</v>
      </c>
      <c r="B30" t="inlineStr">
        <is>
          <t>không trăm hai mươi tám</t>
        </is>
      </c>
      <c r="C30" t="inlineStr">
        <is>
          <t>hai mươi tám</t>
        </is>
      </c>
    </row>
    <row r="31">
      <c r="A31" t="n">
        <v>29</v>
      </c>
      <c r="B31" t="inlineStr">
        <is>
          <t>không trăm hai mươi chín</t>
        </is>
      </c>
      <c r="C31" t="inlineStr">
        <is>
          <t>hai mươi chín</t>
        </is>
      </c>
    </row>
    <row r="32">
      <c r="A32" t="n">
        <v>30</v>
      </c>
      <c r="B32" t="inlineStr">
        <is>
          <t>không trăm ba mươi</t>
        </is>
      </c>
      <c r="C32" t="inlineStr">
        <is>
          <t>ba mươi</t>
        </is>
      </c>
    </row>
    <row r="33">
      <c r="A33" t="n">
        <v>31</v>
      </c>
      <c r="B33" t="inlineStr">
        <is>
          <t>không trăm ba mươi mốt</t>
        </is>
      </c>
      <c r="C33" t="inlineStr">
        <is>
          <t>ba mươi mốt</t>
        </is>
      </c>
    </row>
    <row r="34">
      <c r="A34" t="n">
        <v>32</v>
      </c>
      <c r="B34" t="inlineStr">
        <is>
          <t>không trăm ba mươi hai</t>
        </is>
      </c>
      <c r="C34" t="inlineStr">
        <is>
          <t>ba mươi hai</t>
        </is>
      </c>
    </row>
    <row r="35">
      <c r="A35" t="n">
        <v>33</v>
      </c>
      <c r="B35" t="inlineStr">
        <is>
          <t>không trăm ba mươi ba</t>
        </is>
      </c>
      <c r="C35" t="inlineStr">
        <is>
          <t>ba mươi ba</t>
        </is>
      </c>
    </row>
    <row r="36">
      <c r="A36" t="n">
        <v>34</v>
      </c>
      <c r="B36" t="inlineStr">
        <is>
          <t>không trăm ba mươi bốn</t>
        </is>
      </c>
      <c r="C36" t="inlineStr">
        <is>
          <t>ba mươi bốn</t>
        </is>
      </c>
    </row>
    <row r="37">
      <c r="A37" t="n">
        <v>35</v>
      </c>
      <c r="B37" t="inlineStr">
        <is>
          <t>không trăm ba mươi lăm</t>
        </is>
      </c>
      <c r="C37" t="inlineStr">
        <is>
          <t>ba mươi lăm</t>
        </is>
      </c>
    </row>
    <row r="38">
      <c r="A38" t="n">
        <v>36</v>
      </c>
      <c r="B38" t="inlineStr">
        <is>
          <t>không trăm ba mươi sáu</t>
        </is>
      </c>
      <c r="C38" t="inlineStr">
        <is>
          <t>ba mươi sáu</t>
        </is>
      </c>
    </row>
    <row r="39">
      <c r="A39" t="n">
        <v>37</v>
      </c>
      <c r="B39" t="inlineStr">
        <is>
          <t>không trăm ba mươi bảy</t>
        </is>
      </c>
      <c r="C39" t="inlineStr">
        <is>
          <t>ba mươi bảy</t>
        </is>
      </c>
    </row>
    <row r="40">
      <c r="A40" t="n">
        <v>38</v>
      </c>
      <c r="B40" t="inlineStr">
        <is>
          <t>không trăm ba mươi tám</t>
        </is>
      </c>
      <c r="C40" t="inlineStr">
        <is>
          <t>ba mươi tám</t>
        </is>
      </c>
    </row>
    <row r="41">
      <c r="A41" t="n">
        <v>39</v>
      </c>
      <c r="B41" t="inlineStr">
        <is>
          <t>không trăm ba mươi chín</t>
        </is>
      </c>
      <c r="C41" t="inlineStr">
        <is>
          <t>ba mươi chín</t>
        </is>
      </c>
    </row>
    <row r="42">
      <c r="A42" t="n">
        <v>40</v>
      </c>
      <c r="B42" t="inlineStr">
        <is>
          <t>không trăm bốn mươi</t>
        </is>
      </c>
      <c r="C42" t="inlineStr">
        <is>
          <t>bốn mươi</t>
        </is>
      </c>
    </row>
    <row r="43">
      <c r="A43" t="n">
        <v>41</v>
      </c>
      <c r="B43" t="inlineStr">
        <is>
          <t>không trăm bốn mươi mốt</t>
        </is>
      </c>
      <c r="C43" t="inlineStr">
        <is>
          <t>bốn mươi mốt</t>
        </is>
      </c>
    </row>
    <row r="44">
      <c r="A44" t="n">
        <v>42</v>
      </c>
      <c r="B44" t="inlineStr">
        <is>
          <t>không trăm bốn mươi hai</t>
        </is>
      </c>
      <c r="C44" t="inlineStr">
        <is>
          <t>bốn mươi hai</t>
        </is>
      </c>
    </row>
    <row r="45">
      <c r="A45" t="n">
        <v>43</v>
      </c>
      <c r="B45" t="inlineStr">
        <is>
          <t>không trăm bốn mươi ba</t>
        </is>
      </c>
      <c r="C45" t="inlineStr">
        <is>
          <t>bốn mươi ba</t>
        </is>
      </c>
    </row>
    <row r="46">
      <c r="A46" t="n">
        <v>44</v>
      </c>
      <c r="B46" t="inlineStr">
        <is>
          <t>không trăm bốn mươi bốn</t>
        </is>
      </c>
      <c r="C46" t="inlineStr">
        <is>
          <t>bốn mươi bốn</t>
        </is>
      </c>
    </row>
    <row r="47">
      <c r="A47" t="n">
        <v>45</v>
      </c>
      <c r="B47" t="inlineStr">
        <is>
          <t>không trăm bốn mươi lăm</t>
        </is>
      </c>
      <c r="C47" t="inlineStr">
        <is>
          <t>bốn mươi lăm</t>
        </is>
      </c>
    </row>
    <row r="48">
      <c r="A48" t="n">
        <v>46</v>
      </c>
      <c r="B48" t="inlineStr">
        <is>
          <t>không trăm bốn mươi sáu</t>
        </is>
      </c>
      <c r="C48" t="inlineStr">
        <is>
          <t>bốn mươi sáu</t>
        </is>
      </c>
    </row>
    <row r="49">
      <c r="A49" t="n">
        <v>47</v>
      </c>
      <c r="B49" t="inlineStr">
        <is>
          <t>không trăm bốn mươi bảy</t>
        </is>
      </c>
      <c r="C49" t="inlineStr">
        <is>
          <t>bốn mươi bảy</t>
        </is>
      </c>
    </row>
    <row r="50">
      <c r="A50" t="n">
        <v>48</v>
      </c>
      <c r="B50" t="inlineStr">
        <is>
          <t>không trăm bốn mươi tám</t>
        </is>
      </c>
      <c r="C50" t="inlineStr">
        <is>
          <t>bốn mươi tám</t>
        </is>
      </c>
    </row>
    <row r="51">
      <c r="A51" t="n">
        <v>49</v>
      </c>
      <c r="B51" t="inlineStr">
        <is>
          <t>không trăm bốn mươi chín</t>
        </is>
      </c>
      <c r="C51" t="inlineStr">
        <is>
          <t>bốn mươi chín</t>
        </is>
      </c>
    </row>
    <row r="52">
      <c r="A52" t="n">
        <v>50</v>
      </c>
      <c r="B52" t="inlineStr">
        <is>
          <t>không trăm năm mươi</t>
        </is>
      </c>
      <c r="C52" t="inlineStr">
        <is>
          <t>năm mươi</t>
        </is>
      </c>
    </row>
    <row r="53">
      <c r="A53" t="n">
        <v>51</v>
      </c>
      <c r="B53" t="inlineStr">
        <is>
          <t>không trăm năm mươi mốt</t>
        </is>
      </c>
      <c r="C53" t="inlineStr">
        <is>
          <t>năm mươi mốt</t>
        </is>
      </c>
    </row>
    <row r="54">
      <c r="A54" t="n">
        <v>52</v>
      </c>
      <c r="B54" t="inlineStr">
        <is>
          <t>không trăm năm mươi hai</t>
        </is>
      </c>
      <c r="C54" t="inlineStr">
        <is>
          <t>năm mươi hai</t>
        </is>
      </c>
    </row>
    <row r="55">
      <c r="A55" t="n">
        <v>53</v>
      </c>
      <c r="B55" t="inlineStr">
        <is>
          <t>không trăm năm mươi ba</t>
        </is>
      </c>
      <c r="C55" t="inlineStr">
        <is>
          <t>năm mươi ba</t>
        </is>
      </c>
    </row>
    <row r="56">
      <c r="A56" t="n">
        <v>54</v>
      </c>
      <c r="B56" t="inlineStr">
        <is>
          <t>không trăm năm mươi bốn</t>
        </is>
      </c>
      <c r="C56" t="inlineStr">
        <is>
          <t>năm mươi bốn</t>
        </is>
      </c>
    </row>
    <row r="57">
      <c r="A57" t="n">
        <v>55</v>
      </c>
      <c r="B57" t="inlineStr">
        <is>
          <t>không trăm năm mươi lăm</t>
        </is>
      </c>
      <c r="C57" t="inlineStr">
        <is>
          <t>năm mươi lăm</t>
        </is>
      </c>
    </row>
    <row r="58">
      <c r="A58" t="n">
        <v>56</v>
      </c>
      <c r="B58" t="inlineStr">
        <is>
          <t>không trăm năm mươi sáu</t>
        </is>
      </c>
      <c r="C58" t="inlineStr">
        <is>
          <t>năm mươi sáu</t>
        </is>
      </c>
    </row>
    <row r="59">
      <c r="A59" t="n">
        <v>57</v>
      </c>
      <c r="B59" t="inlineStr">
        <is>
          <t>không trăm năm mươi bảy</t>
        </is>
      </c>
      <c r="C59" t="inlineStr">
        <is>
          <t>năm mươi bảy</t>
        </is>
      </c>
    </row>
    <row r="60">
      <c r="A60" t="n">
        <v>58</v>
      </c>
      <c r="B60" t="inlineStr">
        <is>
          <t>không trăm năm mươi tám</t>
        </is>
      </c>
      <c r="C60" t="inlineStr">
        <is>
          <t>năm mươi tám</t>
        </is>
      </c>
    </row>
    <row r="61">
      <c r="A61" t="n">
        <v>59</v>
      </c>
      <c r="B61" t="inlineStr">
        <is>
          <t>không trăm năm mươi chín</t>
        </is>
      </c>
      <c r="C61" t="inlineStr">
        <is>
          <t>năm mươi chín</t>
        </is>
      </c>
    </row>
    <row r="62">
      <c r="A62" t="n">
        <v>60</v>
      </c>
      <c r="B62" t="inlineStr">
        <is>
          <t>không trăm sáu mươi</t>
        </is>
      </c>
      <c r="C62" t="inlineStr">
        <is>
          <t>sáu mươi</t>
        </is>
      </c>
    </row>
    <row r="63">
      <c r="A63" t="n">
        <v>61</v>
      </c>
      <c r="B63" t="inlineStr">
        <is>
          <t>không trăm sáu mươi mốt</t>
        </is>
      </c>
      <c r="C63" t="inlineStr">
        <is>
          <t>sáu mươi mốt</t>
        </is>
      </c>
    </row>
    <row r="64">
      <c r="A64" t="n">
        <v>62</v>
      </c>
      <c r="B64" t="inlineStr">
        <is>
          <t>không trăm sáu mươi hai</t>
        </is>
      </c>
      <c r="C64" t="inlineStr">
        <is>
          <t>sáu mươi hai</t>
        </is>
      </c>
    </row>
    <row r="65">
      <c r="A65" t="n">
        <v>63</v>
      </c>
      <c r="B65" t="inlineStr">
        <is>
          <t>không trăm sáu mươi ba</t>
        </is>
      </c>
      <c r="C65" t="inlineStr">
        <is>
          <t>sáu mươi ba</t>
        </is>
      </c>
    </row>
    <row r="66">
      <c r="A66" t="n">
        <v>64</v>
      </c>
      <c r="B66" t="inlineStr">
        <is>
          <t>không trăm sáu mươi bốn</t>
        </is>
      </c>
      <c r="C66" t="inlineStr">
        <is>
          <t>sáu mươi bốn</t>
        </is>
      </c>
    </row>
    <row r="67">
      <c r="A67" t="n">
        <v>65</v>
      </c>
      <c r="B67" t="inlineStr">
        <is>
          <t>không trăm sáu mươi lăm</t>
        </is>
      </c>
      <c r="C67" t="inlineStr">
        <is>
          <t>sáu mươi lăm</t>
        </is>
      </c>
    </row>
    <row r="68">
      <c r="A68" t="n">
        <v>66</v>
      </c>
      <c r="B68" t="inlineStr">
        <is>
          <t>không trăm sáu mươi sáu</t>
        </is>
      </c>
      <c r="C68" t="inlineStr">
        <is>
          <t>sáu mươi sáu</t>
        </is>
      </c>
    </row>
    <row r="69">
      <c r="A69" t="n">
        <v>67</v>
      </c>
      <c r="B69" t="inlineStr">
        <is>
          <t>không trăm sáu mươi bảy</t>
        </is>
      </c>
      <c r="C69" t="inlineStr">
        <is>
          <t>sáu mươi bảy</t>
        </is>
      </c>
    </row>
    <row r="70">
      <c r="A70" t="n">
        <v>68</v>
      </c>
      <c r="B70" t="inlineStr">
        <is>
          <t>không trăm sáu mươi tám</t>
        </is>
      </c>
      <c r="C70" t="inlineStr">
        <is>
          <t>sáu mươi tám</t>
        </is>
      </c>
    </row>
    <row r="71">
      <c r="A71" t="n">
        <v>69</v>
      </c>
      <c r="B71" t="inlineStr">
        <is>
          <t>không trăm sáu mươi chín</t>
        </is>
      </c>
      <c r="C71" t="inlineStr">
        <is>
          <t>sáu mươi chín</t>
        </is>
      </c>
    </row>
    <row r="72">
      <c r="A72" t="n">
        <v>70</v>
      </c>
      <c r="B72" t="inlineStr">
        <is>
          <t>không trăm bảy mươi</t>
        </is>
      </c>
      <c r="C72" t="inlineStr">
        <is>
          <t>bảy mươi</t>
        </is>
      </c>
    </row>
    <row r="73">
      <c r="A73" t="n">
        <v>71</v>
      </c>
      <c r="B73" t="inlineStr">
        <is>
          <t>không trăm bảy mươi mốt</t>
        </is>
      </c>
      <c r="C73" t="inlineStr">
        <is>
          <t>bảy mươi mốt</t>
        </is>
      </c>
    </row>
    <row r="74">
      <c r="A74" t="n">
        <v>72</v>
      </c>
      <c r="B74" t="inlineStr">
        <is>
          <t>không trăm bảy mươi hai</t>
        </is>
      </c>
      <c r="C74" t="inlineStr">
        <is>
          <t>bảy mươi hai</t>
        </is>
      </c>
    </row>
    <row r="75">
      <c r="A75" t="n">
        <v>73</v>
      </c>
      <c r="B75" t="inlineStr">
        <is>
          <t>không trăm bảy mươi ba</t>
        </is>
      </c>
      <c r="C75" t="inlineStr">
        <is>
          <t>bảy mươi ba</t>
        </is>
      </c>
    </row>
    <row r="76">
      <c r="A76" t="n">
        <v>74</v>
      </c>
      <c r="B76" t="inlineStr">
        <is>
          <t>không trăm bảy mươi bốn</t>
        </is>
      </c>
      <c r="C76" t="inlineStr">
        <is>
          <t>bảy mươi bốn</t>
        </is>
      </c>
    </row>
    <row r="77">
      <c r="A77" t="n">
        <v>75</v>
      </c>
      <c r="B77" t="inlineStr">
        <is>
          <t>không trăm bảy mươi lăm</t>
        </is>
      </c>
      <c r="C77" t="inlineStr">
        <is>
          <t>bảy mươi lăm</t>
        </is>
      </c>
    </row>
    <row r="78">
      <c r="A78" t="n">
        <v>76</v>
      </c>
      <c r="B78" t="inlineStr">
        <is>
          <t>không trăm bảy mươi sáu</t>
        </is>
      </c>
      <c r="C78" t="inlineStr">
        <is>
          <t>bảy mươi sáu</t>
        </is>
      </c>
    </row>
    <row r="79">
      <c r="A79" t="n">
        <v>77</v>
      </c>
      <c r="B79" t="inlineStr">
        <is>
          <t>không trăm bảy mươi bảy</t>
        </is>
      </c>
      <c r="C79" t="inlineStr">
        <is>
          <t>bảy mươi bảy</t>
        </is>
      </c>
    </row>
    <row r="80">
      <c r="A80" t="n">
        <v>78</v>
      </c>
      <c r="B80" t="inlineStr">
        <is>
          <t>không trăm bảy mươi tám</t>
        </is>
      </c>
      <c r="C80" t="inlineStr">
        <is>
          <t>bảy mươi tám</t>
        </is>
      </c>
    </row>
    <row r="81">
      <c r="A81" t="n">
        <v>79</v>
      </c>
      <c r="B81" t="inlineStr">
        <is>
          <t>không trăm bảy mươi chín</t>
        </is>
      </c>
      <c r="C81" t="inlineStr">
        <is>
          <t>bảy mươi chín</t>
        </is>
      </c>
    </row>
    <row r="82">
      <c r="A82" t="n">
        <v>80</v>
      </c>
      <c r="B82" t="inlineStr">
        <is>
          <t>không trăm tám mươi</t>
        </is>
      </c>
      <c r="C82" t="inlineStr">
        <is>
          <t>tám mươi</t>
        </is>
      </c>
    </row>
    <row r="83">
      <c r="A83" t="n">
        <v>81</v>
      </c>
      <c r="B83" t="inlineStr">
        <is>
          <t>không trăm tám mươi mốt</t>
        </is>
      </c>
      <c r="C83" t="inlineStr">
        <is>
          <t>tám mươi mốt</t>
        </is>
      </c>
    </row>
    <row r="84">
      <c r="A84" t="n">
        <v>82</v>
      </c>
      <c r="B84" t="inlineStr">
        <is>
          <t>không trăm tám mươi hai</t>
        </is>
      </c>
      <c r="C84" t="inlineStr">
        <is>
          <t>tám mươi hai</t>
        </is>
      </c>
    </row>
    <row r="85">
      <c r="A85" t="n">
        <v>83</v>
      </c>
      <c r="B85" t="inlineStr">
        <is>
          <t>không trăm tám mươi ba</t>
        </is>
      </c>
      <c r="C85" t="inlineStr">
        <is>
          <t>tám mươi ba</t>
        </is>
      </c>
    </row>
    <row r="86">
      <c r="A86" t="n">
        <v>84</v>
      </c>
      <c r="B86" t="inlineStr">
        <is>
          <t>không trăm tám mươi bốn</t>
        </is>
      </c>
      <c r="C86" t="inlineStr">
        <is>
          <t>tám mươi bốn</t>
        </is>
      </c>
    </row>
    <row r="87">
      <c r="A87" t="n">
        <v>85</v>
      </c>
      <c r="B87" t="inlineStr">
        <is>
          <t>không trăm tám mươi lăm</t>
        </is>
      </c>
      <c r="C87" t="inlineStr">
        <is>
          <t>tám mươi lăm</t>
        </is>
      </c>
    </row>
    <row r="88">
      <c r="A88" t="n">
        <v>86</v>
      </c>
      <c r="B88" t="inlineStr">
        <is>
          <t>không trăm tám mươi sáu</t>
        </is>
      </c>
      <c r="C88" t="inlineStr">
        <is>
          <t>tám mươi sáu</t>
        </is>
      </c>
    </row>
    <row r="89">
      <c r="A89" t="n">
        <v>87</v>
      </c>
      <c r="B89" t="inlineStr">
        <is>
          <t>không trăm tám mươi bảy</t>
        </is>
      </c>
      <c r="C89" t="inlineStr">
        <is>
          <t>tám mươi bảy</t>
        </is>
      </c>
    </row>
    <row r="90">
      <c r="A90" t="n">
        <v>88</v>
      </c>
      <c r="B90" t="inlineStr">
        <is>
          <t>không trăm tám mươi tám</t>
        </is>
      </c>
      <c r="C90" t="inlineStr">
        <is>
          <t>tám mươi tám</t>
        </is>
      </c>
    </row>
    <row r="91">
      <c r="A91" t="n">
        <v>89</v>
      </c>
      <c r="B91" t="inlineStr">
        <is>
          <t>không trăm tám mươi chín</t>
        </is>
      </c>
      <c r="C91" t="inlineStr">
        <is>
          <t>tám mươi chín</t>
        </is>
      </c>
    </row>
    <row r="92">
      <c r="A92" t="n">
        <v>90</v>
      </c>
      <c r="B92" t="inlineStr">
        <is>
          <t>không trăm chín mươi</t>
        </is>
      </c>
      <c r="C92" t="inlineStr">
        <is>
          <t>chín mươi</t>
        </is>
      </c>
    </row>
    <row r="93">
      <c r="A93" t="n">
        <v>91</v>
      </c>
      <c r="B93" t="inlineStr">
        <is>
          <t>không trăm chín mươi mốt</t>
        </is>
      </c>
      <c r="C93" t="inlineStr">
        <is>
          <t>chín mươi mốt</t>
        </is>
      </c>
    </row>
    <row r="94">
      <c r="A94" t="n">
        <v>92</v>
      </c>
      <c r="B94" t="inlineStr">
        <is>
          <t>không trăm chín mươi hai</t>
        </is>
      </c>
      <c r="C94" t="inlineStr">
        <is>
          <t>chín mươi hai</t>
        </is>
      </c>
    </row>
    <row r="95">
      <c r="A95" t="n">
        <v>93</v>
      </c>
      <c r="B95" t="inlineStr">
        <is>
          <t>không trăm chín mươi ba</t>
        </is>
      </c>
      <c r="C95" t="inlineStr">
        <is>
          <t>chín mươi ba</t>
        </is>
      </c>
    </row>
    <row r="96">
      <c r="A96" t="n">
        <v>94</v>
      </c>
      <c r="B96" t="inlineStr">
        <is>
          <t>không trăm chín mươi bốn</t>
        </is>
      </c>
      <c r="C96" t="inlineStr">
        <is>
          <t>chín mươi bốn</t>
        </is>
      </c>
    </row>
    <row r="97">
      <c r="A97" t="n">
        <v>95</v>
      </c>
      <c r="B97" t="inlineStr">
        <is>
          <t>không trăm chín mươi lăm</t>
        </is>
      </c>
      <c r="C97" t="inlineStr">
        <is>
          <t>chín mươi lăm</t>
        </is>
      </c>
    </row>
    <row r="98">
      <c r="A98" t="n">
        <v>96</v>
      </c>
      <c r="B98" t="inlineStr">
        <is>
          <t>không trăm chín mươi sáu</t>
        </is>
      </c>
      <c r="C98" t="inlineStr">
        <is>
          <t>chín mươi sáu</t>
        </is>
      </c>
    </row>
    <row r="99">
      <c r="A99" t="n">
        <v>97</v>
      </c>
      <c r="B99" t="inlineStr">
        <is>
          <t>không trăm chín mươi bảy</t>
        </is>
      </c>
      <c r="C99" t="inlineStr">
        <is>
          <t>chín mươi bảy</t>
        </is>
      </c>
    </row>
    <row r="100">
      <c r="A100" t="n">
        <v>98</v>
      </c>
      <c r="B100" t="inlineStr">
        <is>
          <t>không trăm chín mươi tám</t>
        </is>
      </c>
      <c r="C100" t="inlineStr">
        <is>
          <t>chín mươi tám</t>
        </is>
      </c>
    </row>
    <row r="101">
      <c r="A101" t="n">
        <v>99</v>
      </c>
      <c r="B101" t="inlineStr">
        <is>
          <t>không trăm chín mươi chín</t>
        </is>
      </c>
      <c r="C101" t="inlineStr">
        <is>
          <t>chín mươi chín</t>
        </is>
      </c>
    </row>
    <row r="102">
      <c r="A102" t="n">
        <v>100</v>
      </c>
      <c r="B102" t="inlineStr">
        <is>
          <t>một trăm</t>
        </is>
      </c>
      <c r="C102" t="inlineStr">
        <is>
          <t>một trăm</t>
        </is>
      </c>
    </row>
    <row r="103">
      <c r="A103" t="n">
        <v>101</v>
      </c>
      <c r="B103" t="inlineStr">
        <is>
          <t>một trăm lẻ một</t>
        </is>
      </c>
      <c r="C103" t="inlineStr">
        <is>
          <t>một trăm lẻ một</t>
        </is>
      </c>
    </row>
    <row r="104">
      <c r="A104" t="n">
        <v>102</v>
      </c>
      <c r="B104" t="inlineStr">
        <is>
          <t>một trăm lẻ hai</t>
        </is>
      </c>
      <c r="C104" t="inlineStr">
        <is>
          <t>một trăm lẻ hai</t>
        </is>
      </c>
    </row>
    <row r="105">
      <c r="A105" t="n">
        <v>103</v>
      </c>
      <c r="B105" t="inlineStr">
        <is>
          <t>một trăm lẻ ba</t>
        </is>
      </c>
      <c r="C105" t="inlineStr">
        <is>
          <t>một trăm lẻ ba</t>
        </is>
      </c>
    </row>
    <row r="106">
      <c r="A106" t="n">
        <v>104</v>
      </c>
      <c r="B106" t="inlineStr">
        <is>
          <t>một trăm lẻ bốn</t>
        </is>
      </c>
      <c r="C106" t="inlineStr">
        <is>
          <t>một trăm lẻ bốn</t>
        </is>
      </c>
    </row>
    <row r="107">
      <c r="A107" t="n">
        <v>105</v>
      </c>
      <c r="B107" t="inlineStr">
        <is>
          <t>một trăm lẻ năm</t>
        </is>
      </c>
      <c r="C107" t="inlineStr">
        <is>
          <t>một trăm lẻ năm</t>
        </is>
      </c>
    </row>
    <row r="108">
      <c r="A108" t="n">
        <v>106</v>
      </c>
      <c r="B108" t="inlineStr">
        <is>
          <t>một trăm lẻ sáu</t>
        </is>
      </c>
      <c r="C108" t="inlineStr">
        <is>
          <t>một trăm lẻ sáu</t>
        </is>
      </c>
    </row>
    <row r="109">
      <c r="A109" t="n">
        <v>107</v>
      </c>
      <c r="B109" t="inlineStr">
        <is>
          <t>một trăm lẻ bảy</t>
        </is>
      </c>
      <c r="C109" t="inlineStr">
        <is>
          <t>một trăm lẻ bảy</t>
        </is>
      </c>
    </row>
    <row r="110">
      <c r="A110" t="n">
        <v>108</v>
      </c>
      <c r="B110" t="inlineStr">
        <is>
          <t>một trăm lẻ tám</t>
        </is>
      </c>
      <c r="C110" t="inlineStr">
        <is>
          <t>một trăm lẻ tám</t>
        </is>
      </c>
    </row>
    <row r="111">
      <c r="A111" t="n">
        <v>109</v>
      </c>
      <c r="B111" t="inlineStr">
        <is>
          <t>một trăm lẻ chín</t>
        </is>
      </c>
      <c r="C111" t="inlineStr">
        <is>
          <t>một trăm lẻ chín</t>
        </is>
      </c>
    </row>
    <row r="112">
      <c r="A112" t="n">
        <v>110</v>
      </c>
      <c r="B112" t="inlineStr">
        <is>
          <t>một trăm mười</t>
        </is>
      </c>
      <c r="C112" t="inlineStr">
        <is>
          <t>một trăm mười</t>
        </is>
      </c>
    </row>
    <row r="113">
      <c r="A113" t="n">
        <v>111</v>
      </c>
      <c r="B113" t="inlineStr">
        <is>
          <t>một trăm mười một</t>
        </is>
      </c>
      <c r="C113" t="inlineStr">
        <is>
          <t>một trăm mười một</t>
        </is>
      </c>
    </row>
    <row r="114">
      <c r="A114" t="n">
        <v>112</v>
      </c>
      <c r="B114" t="inlineStr">
        <is>
          <t>một trăm mười hai</t>
        </is>
      </c>
      <c r="C114" t="inlineStr">
        <is>
          <t>một trăm mười hai</t>
        </is>
      </c>
    </row>
    <row r="115">
      <c r="A115" t="n">
        <v>113</v>
      </c>
      <c r="B115" t="inlineStr">
        <is>
          <t>một trăm mười ba</t>
        </is>
      </c>
      <c r="C115" t="inlineStr">
        <is>
          <t>một trăm mười ba</t>
        </is>
      </c>
    </row>
    <row r="116">
      <c r="A116" t="n">
        <v>114</v>
      </c>
      <c r="B116" t="inlineStr">
        <is>
          <t>một trăm mười bốn</t>
        </is>
      </c>
      <c r="C116" t="inlineStr">
        <is>
          <t>một trăm mười bốn</t>
        </is>
      </c>
    </row>
    <row r="117">
      <c r="A117" t="n">
        <v>115</v>
      </c>
      <c r="B117" t="inlineStr">
        <is>
          <t>một trăm mười lăm</t>
        </is>
      </c>
      <c r="C117" t="inlineStr">
        <is>
          <t>một trăm mười lăm</t>
        </is>
      </c>
    </row>
    <row r="118">
      <c r="A118" t="n">
        <v>116</v>
      </c>
      <c r="B118" t="inlineStr">
        <is>
          <t>một trăm mười sáu</t>
        </is>
      </c>
      <c r="C118" t="inlineStr">
        <is>
          <t>một trăm mười sáu</t>
        </is>
      </c>
    </row>
    <row r="119">
      <c r="A119" t="n">
        <v>117</v>
      </c>
      <c r="B119" t="inlineStr">
        <is>
          <t>một trăm mười bảy</t>
        </is>
      </c>
      <c r="C119" t="inlineStr">
        <is>
          <t>một trăm mười bảy</t>
        </is>
      </c>
    </row>
    <row r="120">
      <c r="A120" t="n">
        <v>118</v>
      </c>
      <c r="B120" t="inlineStr">
        <is>
          <t>một trăm mười tám</t>
        </is>
      </c>
      <c r="C120" t="inlineStr">
        <is>
          <t>một trăm mười tám</t>
        </is>
      </c>
    </row>
    <row r="121">
      <c r="A121" t="n">
        <v>119</v>
      </c>
      <c r="B121" t="inlineStr">
        <is>
          <t>một trăm mười chín</t>
        </is>
      </c>
      <c r="C121" t="inlineStr">
        <is>
          <t>một trăm mười chín</t>
        </is>
      </c>
    </row>
    <row r="122">
      <c r="A122" t="n">
        <v>120</v>
      </c>
      <c r="B122" t="inlineStr">
        <is>
          <t>một trăm hai mươi</t>
        </is>
      </c>
      <c r="C122" t="inlineStr">
        <is>
          <t>một trăm hai mươi</t>
        </is>
      </c>
    </row>
    <row r="123">
      <c r="A123" t="n">
        <v>121</v>
      </c>
      <c r="B123" t="inlineStr">
        <is>
          <t>một trăm hai mươi mốt</t>
        </is>
      </c>
      <c r="C123" t="inlineStr">
        <is>
          <t>một trăm hai mươi mốt</t>
        </is>
      </c>
    </row>
    <row r="124">
      <c r="A124" t="n">
        <v>122</v>
      </c>
      <c r="B124" t="inlineStr">
        <is>
          <t>một trăm hai mươi hai</t>
        </is>
      </c>
      <c r="C124" t="inlineStr">
        <is>
          <t>một trăm hai mươi hai</t>
        </is>
      </c>
    </row>
    <row r="125">
      <c r="A125" t="n">
        <v>123</v>
      </c>
      <c r="B125" t="inlineStr">
        <is>
          <t>một trăm hai mươi ba</t>
        </is>
      </c>
      <c r="C125" t="inlineStr">
        <is>
          <t>một trăm hai mươi ba</t>
        </is>
      </c>
    </row>
    <row r="126">
      <c r="A126" t="n">
        <v>124</v>
      </c>
      <c r="B126" t="inlineStr">
        <is>
          <t>một trăm hai mươi bốn</t>
        </is>
      </c>
      <c r="C126" t="inlineStr">
        <is>
          <t>một trăm hai mươi bốn</t>
        </is>
      </c>
    </row>
    <row r="127">
      <c r="A127" t="n">
        <v>125</v>
      </c>
      <c r="B127" t="inlineStr">
        <is>
          <t>một trăm hai mươi lăm</t>
        </is>
      </c>
      <c r="C127" t="inlineStr">
        <is>
          <t>một trăm hai mươi lăm</t>
        </is>
      </c>
    </row>
    <row r="128">
      <c r="A128" t="n">
        <v>126</v>
      </c>
      <c r="B128" t="inlineStr">
        <is>
          <t>một trăm hai mươi sáu</t>
        </is>
      </c>
      <c r="C128" t="inlineStr">
        <is>
          <t>một trăm hai mươi sáu</t>
        </is>
      </c>
    </row>
    <row r="129">
      <c r="A129" t="n">
        <v>127</v>
      </c>
      <c r="B129" t="inlineStr">
        <is>
          <t>một trăm hai mươi bảy</t>
        </is>
      </c>
      <c r="C129" t="inlineStr">
        <is>
          <t>một trăm hai mươi bảy</t>
        </is>
      </c>
    </row>
    <row r="130">
      <c r="A130" t="n">
        <v>128</v>
      </c>
      <c r="B130" t="inlineStr">
        <is>
          <t>một trăm hai mươi tám</t>
        </is>
      </c>
      <c r="C130" t="inlineStr">
        <is>
          <t>một trăm hai mươi tám</t>
        </is>
      </c>
    </row>
    <row r="131">
      <c r="A131" t="n">
        <v>129</v>
      </c>
      <c r="B131" t="inlineStr">
        <is>
          <t>một trăm hai mươi chín</t>
        </is>
      </c>
      <c r="C131" t="inlineStr">
        <is>
          <t>một trăm hai mươi chín</t>
        </is>
      </c>
    </row>
    <row r="132">
      <c r="A132" t="n">
        <v>130</v>
      </c>
      <c r="B132" t="inlineStr">
        <is>
          <t>một trăm ba mươi</t>
        </is>
      </c>
      <c r="C132" t="inlineStr">
        <is>
          <t>một trăm ba mươi</t>
        </is>
      </c>
    </row>
    <row r="133">
      <c r="A133" t="n">
        <v>131</v>
      </c>
      <c r="B133" t="inlineStr">
        <is>
          <t>một trăm ba mươi mốt</t>
        </is>
      </c>
      <c r="C133" t="inlineStr">
        <is>
          <t>một trăm ba mươi mốt</t>
        </is>
      </c>
    </row>
    <row r="134">
      <c r="A134" t="n">
        <v>132</v>
      </c>
      <c r="B134" t="inlineStr">
        <is>
          <t>một trăm ba mươi hai</t>
        </is>
      </c>
      <c r="C134" t="inlineStr">
        <is>
          <t>một trăm ba mươi hai</t>
        </is>
      </c>
    </row>
    <row r="135">
      <c r="A135" t="n">
        <v>133</v>
      </c>
      <c r="B135" t="inlineStr">
        <is>
          <t>một trăm ba mươi ba</t>
        </is>
      </c>
      <c r="C135" t="inlineStr">
        <is>
          <t>một trăm ba mươi ba</t>
        </is>
      </c>
    </row>
    <row r="136">
      <c r="A136" t="n">
        <v>134</v>
      </c>
      <c r="B136" t="inlineStr">
        <is>
          <t>một trăm ba mươi bốn</t>
        </is>
      </c>
      <c r="C136" t="inlineStr">
        <is>
          <t>một trăm ba mươi bốn</t>
        </is>
      </c>
    </row>
    <row r="137">
      <c r="A137" t="n">
        <v>135</v>
      </c>
      <c r="B137" t="inlineStr">
        <is>
          <t>một trăm ba mươi lăm</t>
        </is>
      </c>
      <c r="C137" t="inlineStr">
        <is>
          <t>một trăm ba mươi lăm</t>
        </is>
      </c>
    </row>
    <row r="138">
      <c r="A138" t="n">
        <v>136</v>
      </c>
      <c r="B138" t="inlineStr">
        <is>
          <t>một trăm ba mươi sáu</t>
        </is>
      </c>
      <c r="C138" t="inlineStr">
        <is>
          <t>một trăm ba mươi sáu</t>
        </is>
      </c>
    </row>
    <row r="139">
      <c r="A139" t="n">
        <v>137</v>
      </c>
      <c r="B139" t="inlineStr">
        <is>
          <t>một trăm ba mươi bảy</t>
        </is>
      </c>
      <c r="C139" t="inlineStr">
        <is>
          <t>một trăm ba mươi bảy</t>
        </is>
      </c>
    </row>
    <row r="140">
      <c r="A140" t="n">
        <v>138</v>
      </c>
      <c r="B140" t="inlineStr">
        <is>
          <t>một trăm ba mươi tám</t>
        </is>
      </c>
      <c r="C140" t="inlineStr">
        <is>
          <t>một trăm ba mươi tám</t>
        </is>
      </c>
    </row>
    <row r="141">
      <c r="A141" t="n">
        <v>139</v>
      </c>
      <c r="B141" t="inlineStr">
        <is>
          <t>một trăm ba mươi chín</t>
        </is>
      </c>
      <c r="C141" t="inlineStr">
        <is>
          <t>một trăm ba mươi chín</t>
        </is>
      </c>
    </row>
    <row r="142">
      <c r="A142" t="n">
        <v>140</v>
      </c>
      <c r="B142" t="inlineStr">
        <is>
          <t>một trăm bốn mươi</t>
        </is>
      </c>
      <c r="C142" t="inlineStr">
        <is>
          <t>một trăm bốn mươi</t>
        </is>
      </c>
    </row>
    <row r="143">
      <c r="A143" t="n">
        <v>141</v>
      </c>
      <c r="B143" t="inlineStr">
        <is>
          <t>một trăm bốn mươi mốt</t>
        </is>
      </c>
      <c r="C143" t="inlineStr">
        <is>
          <t>một trăm bốn mươi mốt</t>
        </is>
      </c>
    </row>
    <row r="144">
      <c r="A144" t="n">
        <v>142</v>
      </c>
      <c r="B144" t="inlineStr">
        <is>
          <t>một trăm bốn mươi hai</t>
        </is>
      </c>
      <c r="C144" t="inlineStr">
        <is>
          <t>một trăm bốn mươi hai</t>
        </is>
      </c>
    </row>
    <row r="145">
      <c r="A145" t="n">
        <v>143</v>
      </c>
      <c r="B145" t="inlineStr">
        <is>
          <t>một trăm bốn mươi ba</t>
        </is>
      </c>
      <c r="C145" t="inlineStr">
        <is>
          <t>một trăm bốn mươi ba</t>
        </is>
      </c>
    </row>
    <row r="146">
      <c r="A146" t="n">
        <v>144</v>
      </c>
      <c r="B146" t="inlineStr">
        <is>
          <t>một trăm bốn mươi bốn</t>
        </is>
      </c>
      <c r="C146" t="inlineStr">
        <is>
          <t>một trăm bốn mươi bốn</t>
        </is>
      </c>
    </row>
    <row r="147">
      <c r="A147" t="n">
        <v>145</v>
      </c>
      <c r="B147" t="inlineStr">
        <is>
          <t>một trăm bốn mươi lăm</t>
        </is>
      </c>
      <c r="C147" t="inlineStr">
        <is>
          <t>một trăm bốn mươi lăm</t>
        </is>
      </c>
    </row>
    <row r="148">
      <c r="A148" t="n">
        <v>146</v>
      </c>
      <c r="B148" t="inlineStr">
        <is>
          <t>một trăm bốn mươi sáu</t>
        </is>
      </c>
      <c r="C148" t="inlineStr">
        <is>
          <t>một trăm bốn mươi sáu</t>
        </is>
      </c>
    </row>
    <row r="149">
      <c r="A149" t="n">
        <v>147</v>
      </c>
      <c r="B149" t="inlineStr">
        <is>
          <t>một trăm bốn mươi bảy</t>
        </is>
      </c>
      <c r="C149" t="inlineStr">
        <is>
          <t>một trăm bốn mươi bảy</t>
        </is>
      </c>
    </row>
    <row r="150">
      <c r="A150" t="n">
        <v>148</v>
      </c>
      <c r="B150" t="inlineStr">
        <is>
          <t>một trăm bốn mươi tám</t>
        </is>
      </c>
      <c r="C150" t="inlineStr">
        <is>
          <t>một trăm bốn mươi tám</t>
        </is>
      </c>
    </row>
    <row r="151">
      <c r="A151" t="n">
        <v>149</v>
      </c>
      <c r="B151" t="inlineStr">
        <is>
          <t>một trăm bốn mươi chín</t>
        </is>
      </c>
      <c r="C151" t="inlineStr">
        <is>
          <t>một trăm bốn mươi chín</t>
        </is>
      </c>
    </row>
    <row r="152">
      <c r="A152" t="n">
        <v>150</v>
      </c>
      <c r="B152" t="inlineStr">
        <is>
          <t>một trăm năm mươi</t>
        </is>
      </c>
      <c r="C152" t="inlineStr">
        <is>
          <t>một trăm năm mươi</t>
        </is>
      </c>
    </row>
    <row r="153">
      <c r="A153" t="n">
        <v>151</v>
      </c>
      <c r="B153" t="inlineStr">
        <is>
          <t>một trăm năm mươi mốt</t>
        </is>
      </c>
      <c r="C153" t="inlineStr">
        <is>
          <t>một trăm năm mươi mốt</t>
        </is>
      </c>
    </row>
    <row r="154">
      <c r="A154" t="n">
        <v>152</v>
      </c>
      <c r="B154" t="inlineStr">
        <is>
          <t>một trăm năm mươi hai</t>
        </is>
      </c>
      <c r="C154" t="inlineStr">
        <is>
          <t>một trăm năm mươi hai</t>
        </is>
      </c>
    </row>
    <row r="155">
      <c r="A155" t="n">
        <v>153</v>
      </c>
      <c r="B155" t="inlineStr">
        <is>
          <t>một trăm năm mươi ba</t>
        </is>
      </c>
      <c r="C155" t="inlineStr">
        <is>
          <t>một trăm năm mươi ba</t>
        </is>
      </c>
    </row>
    <row r="156">
      <c r="A156" t="n">
        <v>154</v>
      </c>
      <c r="B156" t="inlineStr">
        <is>
          <t>một trăm năm mươi bốn</t>
        </is>
      </c>
      <c r="C156" t="inlineStr">
        <is>
          <t>một trăm năm mươi bốn</t>
        </is>
      </c>
    </row>
    <row r="157">
      <c r="A157" t="n">
        <v>155</v>
      </c>
      <c r="B157" t="inlineStr">
        <is>
          <t>một trăm năm mươi lăm</t>
        </is>
      </c>
      <c r="C157" t="inlineStr">
        <is>
          <t>một trăm năm mươi lăm</t>
        </is>
      </c>
    </row>
    <row r="158">
      <c r="A158" t="n">
        <v>156</v>
      </c>
      <c r="B158" t="inlineStr">
        <is>
          <t>một trăm năm mươi sáu</t>
        </is>
      </c>
      <c r="C158" t="inlineStr">
        <is>
          <t>một trăm năm mươi sáu</t>
        </is>
      </c>
    </row>
    <row r="159">
      <c r="A159" t="n">
        <v>157</v>
      </c>
      <c r="B159" t="inlineStr">
        <is>
          <t>một trăm năm mươi bảy</t>
        </is>
      </c>
      <c r="C159" t="inlineStr">
        <is>
          <t>một trăm năm mươi bảy</t>
        </is>
      </c>
    </row>
    <row r="160">
      <c r="A160" t="n">
        <v>158</v>
      </c>
      <c r="B160" t="inlineStr">
        <is>
          <t>một trăm năm mươi tám</t>
        </is>
      </c>
      <c r="C160" t="inlineStr">
        <is>
          <t>một trăm năm mươi tám</t>
        </is>
      </c>
    </row>
    <row r="161">
      <c r="A161" t="n">
        <v>159</v>
      </c>
      <c r="B161" t="inlineStr">
        <is>
          <t>một trăm năm mươi chín</t>
        </is>
      </c>
      <c r="C161" t="inlineStr">
        <is>
          <t>một trăm năm mươi chín</t>
        </is>
      </c>
    </row>
    <row r="162">
      <c r="A162" t="n">
        <v>160</v>
      </c>
      <c r="B162" t="inlineStr">
        <is>
          <t>một trăm sáu mươi</t>
        </is>
      </c>
      <c r="C162" t="inlineStr">
        <is>
          <t>một trăm sáu mươi</t>
        </is>
      </c>
    </row>
    <row r="163">
      <c r="A163" t="n">
        <v>161</v>
      </c>
      <c r="B163" t="inlineStr">
        <is>
          <t>một trăm sáu mươi mốt</t>
        </is>
      </c>
      <c r="C163" t="inlineStr">
        <is>
          <t>một trăm sáu mươi mốt</t>
        </is>
      </c>
    </row>
    <row r="164">
      <c r="A164" t="n">
        <v>162</v>
      </c>
      <c r="B164" t="inlineStr">
        <is>
          <t>một trăm sáu mươi hai</t>
        </is>
      </c>
      <c r="C164" t="inlineStr">
        <is>
          <t>một trăm sáu mươi hai</t>
        </is>
      </c>
    </row>
    <row r="165">
      <c r="A165" t="n">
        <v>163</v>
      </c>
      <c r="B165" t="inlineStr">
        <is>
          <t>một trăm sáu mươi ba</t>
        </is>
      </c>
      <c r="C165" t="inlineStr">
        <is>
          <t>một trăm sáu mươi ba</t>
        </is>
      </c>
    </row>
    <row r="166">
      <c r="A166" t="n">
        <v>164</v>
      </c>
      <c r="B166" t="inlineStr">
        <is>
          <t>một trăm sáu mươi bốn</t>
        </is>
      </c>
      <c r="C166" t="inlineStr">
        <is>
          <t>một trăm sáu mươi bốn</t>
        </is>
      </c>
    </row>
    <row r="167">
      <c r="A167" t="n">
        <v>165</v>
      </c>
      <c r="B167" t="inlineStr">
        <is>
          <t>một trăm sáu mươi lăm</t>
        </is>
      </c>
      <c r="C167" t="inlineStr">
        <is>
          <t>một trăm sáu mươi lăm</t>
        </is>
      </c>
    </row>
    <row r="168">
      <c r="A168" t="n">
        <v>166</v>
      </c>
      <c r="B168" t="inlineStr">
        <is>
          <t>một trăm sáu mươi sáu</t>
        </is>
      </c>
      <c r="C168" t="inlineStr">
        <is>
          <t>một trăm sáu mươi sáu</t>
        </is>
      </c>
    </row>
    <row r="169">
      <c r="A169" t="n">
        <v>167</v>
      </c>
      <c r="B169" t="inlineStr">
        <is>
          <t>một trăm sáu mươi bảy</t>
        </is>
      </c>
      <c r="C169" t="inlineStr">
        <is>
          <t>một trăm sáu mươi bảy</t>
        </is>
      </c>
    </row>
    <row r="170">
      <c r="A170" t="n">
        <v>168</v>
      </c>
      <c r="B170" t="inlineStr">
        <is>
          <t>một trăm sáu mươi tám</t>
        </is>
      </c>
      <c r="C170" t="inlineStr">
        <is>
          <t>một trăm sáu mươi tám</t>
        </is>
      </c>
    </row>
    <row r="171">
      <c r="A171" t="n">
        <v>169</v>
      </c>
      <c r="B171" t="inlineStr">
        <is>
          <t>một trăm sáu mươi chín</t>
        </is>
      </c>
      <c r="C171" t="inlineStr">
        <is>
          <t>một trăm sáu mươi chín</t>
        </is>
      </c>
    </row>
    <row r="172">
      <c r="A172" t="n">
        <v>170</v>
      </c>
      <c r="B172" t="inlineStr">
        <is>
          <t>một trăm bảy mươi</t>
        </is>
      </c>
      <c r="C172" t="inlineStr">
        <is>
          <t>một trăm bảy mươi</t>
        </is>
      </c>
    </row>
    <row r="173">
      <c r="A173" t="n">
        <v>171</v>
      </c>
      <c r="B173" t="inlineStr">
        <is>
          <t>một trăm bảy mươi mốt</t>
        </is>
      </c>
      <c r="C173" t="inlineStr">
        <is>
          <t>một trăm bảy mươi mốt</t>
        </is>
      </c>
    </row>
    <row r="174">
      <c r="A174" t="n">
        <v>172</v>
      </c>
      <c r="B174" t="inlineStr">
        <is>
          <t>một trăm bảy mươi hai</t>
        </is>
      </c>
      <c r="C174" t="inlineStr">
        <is>
          <t>một trăm bảy mươi hai</t>
        </is>
      </c>
    </row>
    <row r="175">
      <c r="A175" t="n">
        <v>173</v>
      </c>
      <c r="B175" t="inlineStr">
        <is>
          <t>một trăm bảy mươi ba</t>
        </is>
      </c>
      <c r="C175" t="inlineStr">
        <is>
          <t>một trăm bảy mươi ba</t>
        </is>
      </c>
    </row>
    <row r="176">
      <c r="A176" t="n">
        <v>174</v>
      </c>
      <c r="B176" t="inlineStr">
        <is>
          <t>một trăm bảy mươi bốn</t>
        </is>
      </c>
      <c r="C176" t="inlineStr">
        <is>
          <t>một trăm bảy mươi bốn</t>
        </is>
      </c>
    </row>
    <row r="177">
      <c r="A177" t="n">
        <v>175</v>
      </c>
      <c r="B177" t="inlineStr">
        <is>
          <t>một trăm bảy mươi lăm</t>
        </is>
      </c>
      <c r="C177" t="inlineStr">
        <is>
          <t>một trăm bảy mươi lăm</t>
        </is>
      </c>
    </row>
    <row r="178">
      <c r="A178" t="n">
        <v>176</v>
      </c>
      <c r="B178" t="inlineStr">
        <is>
          <t>một trăm bảy mươi sáu</t>
        </is>
      </c>
      <c r="C178" t="inlineStr">
        <is>
          <t>một trăm bảy mươi sáu</t>
        </is>
      </c>
    </row>
    <row r="179">
      <c r="A179" t="n">
        <v>177</v>
      </c>
      <c r="B179" t="inlineStr">
        <is>
          <t>một trăm bảy mươi bảy</t>
        </is>
      </c>
      <c r="C179" t="inlineStr">
        <is>
          <t>một trăm bảy mươi bảy</t>
        </is>
      </c>
    </row>
    <row r="180">
      <c r="A180" t="n">
        <v>178</v>
      </c>
      <c r="B180" t="inlineStr">
        <is>
          <t>một trăm bảy mươi tám</t>
        </is>
      </c>
      <c r="C180" t="inlineStr">
        <is>
          <t>một trăm bảy mươi tám</t>
        </is>
      </c>
    </row>
    <row r="181">
      <c r="A181" t="n">
        <v>179</v>
      </c>
      <c r="B181" t="inlineStr">
        <is>
          <t>một trăm bảy mươi chín</t>
        </is>
      </c>
      <c r="C181" t="inlineStr">
        <is>
          <t>một trăm bảy mươi chín</t>
        </is>
      </c>
    </row>
    <row r="182">
      <c r="A182" t="n">
        <v>180</v>
      </c>
      <c r="B182" t="inlineStr">
        <is>
          <t>một trăm tám mươi</t>
        </is>
      </c>
      <c r="C182" t="inlineStr">
        <is>
          <t>một trăm tám mươi</t>
        </is>
      </c>
    </row>
    <row r="183">
      <c r="A183" t="n">
        <v>181</v>
      </c>
      <c r="B183" t="inlineStr">
        <is>
          <t>một trăm tám mươi mốt</t>
        </is>
      </c>
      <c r="C183" t="inlineStr">
        <is>
          <t>một trăm tám mươi mốt</t>
        </is>
      </c>
    </row>
    <row r="184">
      <c r="A184" t="n">
        <v>182</v>
      </c>
      <c r="B184" t="inlineStr">
        <is>
          <t>một trăm tám mươi hai</t>
        </is>
      </c>
      <c r="C184" t="inlineStr">
        <is>
          <t>một trăm tám mươi hai</t>
        </is>
      </c>
    </row>
    <row r="185">
      <c r="A185" t="n">
        <v>183</v>
      </c>
      <c r="B185" t="inlineStr">
        <is>
          <t>một trăm tám mươi ba</t>
        </is>
      </c>
      <c r="C185" t="inlineStr">
        <is>
          <t>một trăm tám mươi ba</t>
        </is>
      </c>
    </row>
    <row r="186">
      <c r="A186" t="n">
        <v>184</v>
      </c>
      <c r="B186" t="inlineStr">
        <is>
          <t>một trăm tám mươi bốn</t>
        </is>
      </c>
      <c r="C186" t="inlineStr">
        <is>
          <t>một trăm tám mươi bốn</t>
        </is>
      </c>
    </row>
    <row r="187">
      <c r="A187" t="n">
        <v>185</v>
      </c>
      <c r="B187" t="inlineStr">
        <is>
          <t>một trăm tám mươi lăm</t>
        </is>
      </c>
      <c r="C187" t="inlineStr">
        <is>
          <t>một trăm tám mươi lăm</t>
        </is>
      </c>
    </row>
    <row r="188">
      <c r="A188" t="n">
        <v>186</v>
      </c>
      <c r="B188" t="inlineStr">
        <is>
          <t>một trăm tám mươi sáu</t>
        </is>
      </c>
      <c r="C188" t="inlineStr">
        <is>
          <t>một trăm tám mươi sáu</t>
        </is>
      </c>
    </row>
    <row r="189">
      <c r="A189" t="n">
        <v>187</v>
      </c>
      <c r="B189" t="inlineStr">
        <is>
          <t>một trăm tám mươi bảy</t>
        </is>
      </c>
      <c r="C189" t="inlineStr">
        <is>
          <t>một trăm tám mươi bảy</t>
        </is>
      </c>
    </row>
    <row r="190">
      <c r="A190" t="n">
        <v>188</v>
      </c>
      <c r="B190" t="inlineStr">
        <is>
          <t>một trăm tám mươi tám</t>
        </is>
      </c>
      <c r="C190" t="inlineStr">
        <is>
          <t>một trăm tám mươi tám</t>
        </is>
      </c>
    </row>
    <row r="191">
      <c r="A191" t="n">
        <v>189</v>
      </c>
      <c r="B191" t="inlineStr">
        <is>
          <t>một trăm tám mươi chín</t>
        </is>
      </c>
      <c r="C191" t="inlineStr">
        <is>
          <t>một trăm tám mươi chín</t>
        </is>
      </c>
    </row>
    <row r="192">
      <c r="A192" t="n">
        <v>190</v>
      </c>
      <c r="B192" t="inlineStr">
        <is>
          <t>một trăm chín mươi</t>
        </is>
      </c>
      <c r="C192" t="inlineStr">
        <is>
          <t>một trăm chín mươi</t>
        </is>
      </c>
    </row>
    <row r="193">
      <c r="A193" t="n">
        <v>191</v>
      </c>
      <c r="B193" t="inlineStr">
        <is>
          <t>một trăm chín mươi mốt</t>
        </is>
      </c>
      <c r="C193" t="inlineStr">
        <is>
          <t>một trăm chín mươi mốt</t>
        </is>
      </c>
    </row>
    <row r="194">
      <c r="A194" t="n">
        <v>192</v>
      </c>
      <c r="B194" t="inlineStr">
        <is>
          <t>một trăm chín mươi hai</t>
        </is>
      </c>
      <c r="C194" t="inlineStr">
        <is>
          <t>một trăm chín mươi hai</t>
        </is>
      </c>
    </row>
    <row r="195">
      <c r="A195" t="n">
        <v>193</v>
      </c>
      <c r="B195" t="inlineStr">
        <is>
          <t>một trăm chín mươi ba</t>
        </is>
      </c>
      <c r="C195" t="inlineStr">
        <is>
          <t>một trăm chín mươi ba</t>
        </is>
      </c>
    </row>
    <row r="196">
      <c r="A196" t="n">
        <v>194</v>
      </c>
      <c r="B196" t="inlineStr">
        <is>
          <t>một trăm chín mươi bốn</t>
        </is>
      </c>
      <c r="C196" t="inlineStr">
        <is>
          <t>một trăm chín mươi bốn</t>
        </is>
      </c>
    </row>
    <row r="197">
      <c r="A197" t="n">
        <v>195</v>
      </c>
      <c r="B197" t="inlineStr">
        <is>
          <t>một trăm chín mươi lăm</t>
        </is>
      </c>
      <c r="C197" t="inlineStr">
        <is>
          <t>một trăm chín mươi lăm</t>
        </is>
      </c>
    </row>
    <row r="198">
      <c r="A198" t="n">
        <v>196</v>
      </c>
      <c r="B198" t="inlineStr">
        <is>
          <t>một trăm chín mươi sáu</t>
        </is>
      </c>
      <c r="C198" t="inlineStr">
        <is>
          <t>một trăm chín mươi sáu</t>
        </is>
      </c>
    </row>
    <row r="199">
      <c r="A199" t="n">
        <v>197</v>
      </c>
      <c r="B199" t="inlineStr">
        <is>
          <t>một trăm chín mươi bảy</t>
        </is>
      </c>
      <c r="C199" t="inlineStr">
        <is>
          <t>một trăm chín mươi bảy</t>
        </is>
      </c>
    </row>
    <row r="200">
      <c r="A200" t="n">
        <v>198</v>
      </c>
      <c r="B200" t="inlineStr">
        <is>
          <t>một trăm chín mươi tám</t>
        </is>
      </c>
      <c r="C200" t="inlineStr">
        <is>
          <t>một trăm chín mươi tám</t>
        </is>
      </c>
    </row>
    <row r="201">
      <c r="A201" t="n">
        <v>199</v>
      </c>
      <c r="B201" t="inlineStr">
        <is>
          <t>một trăm chín mươi chín</t>
        </is>
      </c>
      <c r="C201" t="inlineStr">
        <is>
          <t>một trăm chín mươi chín</t>
        </is>
      </c>
    </row>
    <row r="202">
      <c r="A202" t="n">
        <v>200</v>
      </c>
      <c r="B202" t="inlineStr">
        <is>
          <t>hai trăm</t>
        </is>
      </c>
      <c r="C202" t="inlineStr">
        <is>
          <t>hai trăm</t>
        </is>
      </c>
    </row>
    <row r="203">
      <c r="A203" t="n">
        <v>201</v>
      </c>
      <c r="B203" t="inlineStr">
        <is>
          <t>hai trăm lẻ một</t>
        </is>
      </c>
      <c r="C203" t="inlineStr">
        <is>
          <t>hai trăm lẻ một</t>
        </is>
      </c>
    </row>
    <row r="204">
      <c r="A204" t="n">
        <v>202</v>
      </c>
      <c r="B204" t="inlineStr">
        <is>
          <t>hai trăm lẻ hai</t>
        </is>
      </c>
      <c r="C204" t="inlineStr">
        <is>
          <t>hai trăm lẻ hai</t>
        </is>
      </c>
    </row>
    <row r="205">
      <c r="A205" t="n">
        <v>203</v>
      </c>
      <c r="B205" t="inlineStr">
        <is>
          <t>hai trăm lẻ ba</t>
        </is>
      </c>
      <c r="C205" t="inlineStr">
        <is>
          <t>hai trăm lẻ ba</t>
        </is>
      </c>
    </row>
    <row r="206">
      <c r="A206" t="n">
        <v>204</v>
      </c>
      <c r="B206" t="inlineStr">
        <is>
          <t>hai trăm lẻ bốn</t>
        </is>
      </c>
      <c r="C206" t="inlineStr">
        <is>
          <t>hai trăm lẻ bốn</t>
        </is>
      </c>
    </row>
    <row r="207">
      <c r="A207" t="n">
        <v>205</v>
      </c>
      <c r="B207" t="inlineStr">
        <is>
          <t>hai trăm lẻ năm</t>
        </is>
      </c>
      <c r="C207" t="inlineStr">
        <is>
          <t>hai trăm lẻ năm</t>
        </is>
      </c>
    </row>
    <row r="208">
      <c r="A208" t="n">
        <v>206</v>
      </c>
      <c r="B208" t="inlineStr">
        <is>
          <t>hai trăm lẻ sáu</t>
        </is>
      </c>
      <c r="C208" t="inlineStr">
        <is>
          <t>hai trăm lẻ sáu</t>
        </is>
      </c>
    </row>
    <row r="209">
      <c r="A209" t="n">
        <v>207</v>
      </c>
      <c r="B209" t="inlineStr">
        <is>
          <t>hai trăm lẻ bảy</t>
        </is>
      </c>
      <c r="C209" t="inlineStr">
        <is>
          <t>hai trăm lẻ bảy</t>
        </is>
      </c>
    </row>
    <row r="210">
      <c r="A210" t="n">
        <v>208</v>
      </c>
      <c r="B210" t="inlineStr">
        <is>
          <t>hai trăm lẻ tám</t>
        </is>
      </c>
      <c r="C210" t="inlineStr">
        <is>
          <t>hai trăm lẻ tám</t>
        </is>
      </c>
    </row>
    <row r="211">
      <c r="A211" t="n">
        <v>209</v>
      </c>
      <c r="B211" t="inlineStr">
        <is>
          <t>hai trăm lẻ chín</t>
        </is>
      </c>
      <c r="C211" t="inlineStr">
        <is>
          <t>hai trăm lẻ chín</t>
        </is>
      </c>
    </row>
    <row r="212">
      <c r="A212" t="n">
        <v>210</v>
      </c>
      <c r="B212" t="inlineStr">
        <is>
          <t>hai trăm mười</t>
        </is>
      </c>
      <c r="C212" t="inlineStr">
        <is>
          <t>hai trăm mười</t>
        </is>
      </c>
    </row>
    <row r="213">
      <c r="A213" t="n">
        <v>211</v>
      </c>
      <c r="B213" t="inlineStr">
        <is>
          <t>hai trăm mười một</t>
        </is>
      </c>
      <c r="C213" t="inlineStr">
        <is>
          <t>hai trăm mười một</t>
        </is>
      </c>
    </row>
    <row r="214">
      <c r="A214" t="n">
        <v>212</v>
      </c>
      <c r="B214" t="inlineStr">
        <is>
          <t>hai trăm mười hai</t>
        </is>
      </c>
      <c r="C214" t="inlineStr">
        <is>
          <t>hai trăm mười hai</t>
        </is>
      </c>
    </row>
    <row r="215">
      <c r="A215" t="n">
        <v>213</v>
      </c>
      <c r="B215" t="inlineStr">
        <is>
          <t>hai trăm mười ba</t>
        </is>
      </c>
      <c r="C215" t="inlineStr">
        <is>
          <t>hai trăm mười ba</t>
        </is>
      </c>
    </row>
    <row r="216">
      <c r="A216" t="n">
        <v>214</v>
      </c>
      <c r="B216" t="inlineStr">
        <is>
          <t>hai trăm mười bốn</t>
        </is>
      </c>
      <c r="C216" t="inlineStr">
        <is>
          <t>hai trăm mười bốn</t>
        </is>
      </c>
    </row>
    <row r="217">
      <c r="A217" t="n">
        <v>215</v>
      </c>
      <c r="B217" t="inlineStr">
        <is>
          <t>hai trăm mười lăm</t>
        </is>
      </c>
      <c r="C217" t="inlineStr">
        <is>
          <t>hai trăm mười lăm</t>
        </is>
      </c>
    </row>
    <row r="218">
      <c r="A218" t="n">
        <v>216</v>
      </c>
      <c r="B218" t="inlineStr">
        <is>
          <t>hai trăm mười sáu</t>
        </is>
      </c>
      <c r="C218" t="inlineStr">
        <is>
          <t>hai trăm mười sáu</t>
        </is>
      </c>
    </row>
    <row r="219">
      <c r="A219" t="n">
        <v>217</v>
      </c>
      <c r="B219" t="inlineStr">
        <is>
          <t>hai trăm mười bảy</t>
        </is>
      </c>
      <c r="C219" t="inlineStr">
        <is>
          <t>hai trăm mười bảy</t>
        </is>
      </c>
    </row>
    <row r="220">
      <c r="A220" t="n">
        <v>218</v>
      </c>
      <c r="B220" t="inlineStr">
        <is>
          <t>hai trăm mười tám</t>
        </is>
      </c>
      <c r="C220" t="inlineStr">
        <is>
          <t>hai trăm mười tám</t>
        </is>
      </c>
    </row>
    <row r="221">
      <c r="A221" t="n">
        <v>219</v>
      </c>
      <c r="B221" t="inlineStr">
        <is>
          <t>hai trăm mười chín</t>
        </is>
      </c>
      <c r="C221" t="inlineStr">
        <is>
          <t>hai trăm mười chín</t>
        </is>
      </c>
    </row>
    <row r="222">
      <c r="A222" t="n">
        <v>220</v>
      </c>
      <c r="B222" t="inlineStr">
        <is>
          <t>hai trăm hai mươi</t>
        </is>
      </c>
      <c r="C222" t="inlineStr">
        <is>
          <t>hai trăm hai mươi</t>
        </is>
      </c>
    </row>
    <row r="223">
      <c r="A223" t="n">
        <v>221</v>
      </c>
      <c r="B223" t="inlineStr">
        <is>
          <t>hai trăm hai mươi mốt</t>
        </is>
      </c>
      <c r="C223" t="inlineStr">
        <is>
          <t>hai trăm hai mươi mốt</t>
        </is>
      </c>
    </row>
    <row r="224">
      <c r="A224" t="n">
        <v>222</v>
      </c>
      <c r="B224" t="inlineStr">
        <is>
          <t>hai trăm hai mươi hai</t>
        </is>
      </c>
      <c r="C224" t="inlineStr">
        <is>
          <t>hai trăm hai mươi hai</t>
        </is>
      </c>
    </row>
    <row r="225">
      <c r="A225" t="n">
        <v>223</v>
      </c>
      <c r="B225" t="inlineStr">
        <is>
          <t>hai trăm hai mươi ba</t>
        </is>
      </c>
      <c r="C225" t="inlineStr">
        <is>
          <t>hai trăm hai mươi ba</t>
        </is>
      </c>
    </row>
    <row r="226">
      <c r="A226" t="n">
        <v>224</v>
      </c>
      <c r="B226" t="inlineStr">
        <is>
          <t>hai trăm hai mươi bốn</t>
        </is>
      </c>
      <c r="C226" t="inlineStr">
        <is>
          <t>hai trăm hai mươi bốn</t>
        </is>
      </c>
    </row>
    <row r="227">
      <c r="A227" t="n">
        <v>225</v>
      </c>
      <c r="B227" t="inlineStr">
        <is>
          <t>hai trăm hai mươi lăm</t>
        </is>
      </c>
      <c r="C227" t="inlineStr">
        <is>
          <t>hai trăm hai mươi lăm</t>
        </is>
      </c>
    </row>
    <row r="228">
      <c r="A228" t="n">
        <v>226</v>
      </c>
      <c r="B228" t="inlineStr">
        <is>
          <t>hai trăm hai mươi sáu</t>
        </is>
      </c>
      <c r="C228" t="inlineStr">
        <is>
          <t>hai trăm hai mươi sáu</t>
        </is>
      </c>
    </row>
    <row r="229">
      <c r="A229" t="n">
        <v>227</v>
      </c>
      <c r="B229" t="inlineStr">
        <is>
          <t>hai trăm hai mươi bảy</t>
        </is>
      </c>
      <c r="C229" t="inlineStr">
        <is>
          <t>hai trăm hai mươi bảy</t>
        </is>
      </c>
    </row>
    <row r="230">
      <c r="A230" t="n">
        <v>228</v>
      </c>
      <c r="B230" t="inlineStr">
        <is>
          <t>hai trăm hai mươi tám</t>
        </is>
      </c>
      <c r="C230" t="inlineStr">
        <is>
          <t>hai trăm hai mươi tám</t>
        </is>
      </c>
    </row>
    <row r="231">
      <c r="A231" t="n">
        <v>229</v>
      </c>
      <c r="B231" t="inlineStr">
        <is>
          <t>hai trăm hai mươi chín</t>
        </is>
      </c>
      <c r="C231" t="inlineStr">
        <is>
          <t>hai trăm hai mươi chín</t>
        </is>
      </c>
    </row>
    <row r="232">
      <c r="A232" t="n">
        <v>230</v>
      </c>
      <c r="B232" t="inlineStr">
        <is>
          <t>hai trăm ba mươi</t>
        </is>
      </c>
      <c r="C232" t="inlineStr">
        <is>
          <t>hai trăm ba mươi</t>
        </is>
      </c>
    </row>
    <row r="233">
      <c r="A233" t="n">
        <v>231</v>
      </c>
      <c r="B233" t="inlineStr">
        <is>
          <t>hai trăm ba mươi mốt</t>
        </is>
      </c>
      <c r="C233" t="inlineStr">
        <is>
          <t>hai trăm ba mươi mốt</t>
        </is>
      </c>
    </row>
    <row r="234">
      <c r="A234" t="n">
        <v>232</v>
      </c>
      <c r="B234" t="inlineStr">
        <is>
          <t>hai trăm ba mươi hai</t>
        </is>
      </c>
      <c r="C234" t="inlineStr">
        <is>
          <t>hai trăm ba mươi hai</t>
        </is>
      </c>
    </row>
    <row r="235">
      <c r="A235" t="n">
        <v>233</v>
      </c>
      <c r="B235" t="inlineStr">
        <is>
          <t>hai trăm ba mươi ba</t>
        </is>
      </c>
      <c r="C235" t="inlineStr">
        <is>
          <t>hai trăm ba mươi ba</t>
        </is>
      </c>
    </row>
    <row r="236">
      <c r="A236" t="n">
        <v>234</v>
      </c>
      <c r="B236" t="inlineStr">
        <is>
          <t>hai trăm ba mươi bốn</t>
        </is>
      </c>
      <c r="C236" t="inlineStr">
        <is>
          <t>hai trăm ba mươi bốn</t>
        </is>
      </c>
    </row>
    <row r="237">
      <c r="A237" t="n">
        <v>235</v>
      </c>
      <c r="B237" t="inlineStr">
        <is>
          <t>hai trăm ba mươi lăm</t>
        </is>
      </c>
      <c r="C237" t="inlineStr">
        <is>
          <t>hai trăm ba mươi lăm</t>
        </is>
      </c>
    </row>
    <row r="238">
      <c r="A238" t="n">
        <v>236</v>
      </c>
      <c r="B238" t="inlineStr">
        <is>
          <t>hai trăm ba mươi sáu</t>
        </is>
      </c>
      <c r="C238" t="inlineStr">
        <is>
          <t>hai trăm ba mươi sáu</t>
        </is>
      </c>
    </row>
    <row r="239">
      <c r="A239" t="n">
        <v>237</v>
      </c>
      <c r="B239" t="inlineStr">
        <is>
          <t>hai trăm ba mươi bảy</t>
        </is>
      </c>
      <c r="C239" t="inlineStr">
        <is>
          <t>hai trăm ba mươi bảy</t>
        </is>
      </c>
    </row>
    <row r="240">
      <c r="A240" t="n">
        <v>238</v>
      </c>
      <c r="B240" t="inlineStr">
        <is>
          <t>hai trăm ba mươi tám</t>
        </is>
      </c>
      <c r="C240" t="inlineStr">
        <is>
          <t>hai trăm ba mươi tám</t>
        </is>
      </c>
    </row>
    <row r="241">
      <c r="A241" t="n">
        <v>239</v>
      </c>
      <c r="B241" t="inlineStr">
        <is>
          <t>hai trăm ba mươi chín</t>
        </is>
      </c>
      <c r="C241" t="inlineStr">
        <is>
          <t>hai trăm ba mươi chín</t>
        </is>
      </c>
    </row>
    <row r="242">
      <c r="A242" t="n">
        <v>240</v>
      </c>
      <c r="B242" t="inlineStr">
        <is>
          <t>hai trăm bốn mươi</t>
        </is>
      </c>
      <c r="C242" t="inlineStr">
        <is>
          <t>hai trăm bốn mươi</t>
        </is>
      </c>
    </row>
    <row r="243">
      <c r="A243" t="n">
        <v>241</v>
      </c>
      <c r="B243" t="inlineStr">
        <is>
          <t>hai trăm bốn mươi mốt</t>
        </is>
      </c>
      <c r="C243" t="inlineStr">
        <is>
          <t>hai trăm bốn mươi mốt</t>
        </is>
      </c>
    </row>
    <row r="244">
      <c r="A244" t="n">
        <v>242</v>
      </c>
      <c r="B244" t="inlineStr">
        <is>
          <t>hai trăm bốn mươi hai</t>
        </is>
      </c>
      <c r="C244" t="inlineStr">
        <is>
          <t>hai trăm bốn mươi hai</t>
        </is>
      </c>
    </row>
    <row r="245">
      <c r="A245" t="n">
        <v>243</v>
      </c>
      <c r="B245" t="inlineStr">
        <is>
          <t>hai trăm bốn mươi ba</t>
        </is>
      </c>
      <c r="C245" t="inlineStr">
        <is>
          <t>hai trăm bốn mươi ba</t>
        </is>
      </c>
    </row>
    <row r="246">
      <c r="A246" t="n">
        <v>244</v>
      </c>
      <c r="B246" t="inlineStr">
        <is>
          <t>hai trăm bốn mươi bốn</t>
        </is>
      </c>
      <c r="C246" t="inlineStr">
        <is>
          <t>hai trăm bốn mươi bốn</t>
        </is>
      </c>
    </row>
    <row r="247">
      <c r="A247" t="n">
        <v>245</v>
      </c>
      <c r="B247" t="inlineStr">
        <is>
          <t>hai trăm bốn mươi lăm</t>
        </is>
      </c>
      <c r="C247" t="inlineStr">
        <is>
          <t>hai trăm bốn mươi lăm</t>
        </is>
      </c>
    </row>
    <row r="248">
      <c r="A248" t="n">
        <v>246</v>
      </c>
      <c r="B248" t="inlineStr">
        <is>
          <t>hai trăm bốn mươi sáu</t>
        </is>
      </c>
      <c r="C248" t="inlineStr">
        <is>
          <t>hai trăm bốn mươi sáu</t>
        </is>
      </c>
    </row>
    <row r="249">
      <c r="A249" t="n">
        <v>247</v>
      </c>
      <c r="B249" t="inlineStr">
        <is>
          <t>hai trăm bốn mươi bảy</t>
        </is>
      </c>
      <c r="C249" t="inlineStr">
        <is>
          <t>hai trăm bốn mươi bảy</t>
        </is>
      </c>
    </row>
    <row r="250">
      <c r="A250" t="n">
        <v>248</v>
      </c>
      <c r="B250" t="inlineStr">
        <is>
          <t>hai trăm bốn mươi tám</t>
        </is>
      </c>
      <c r="C250" t="inlineStr">
        <is>
          <t>hai trăm bốn mươi tám</t>
        </is>
      </c>
    </row>
    <row r="251">
      <c r="A251" t="n">
        <v>249</v>
      </c>
      <c r="B251" t="inlineStr">
        <is>
          <t>hai trăm bốn mươi chín</t>
        </is>
      </c>
      <c r="C251" t="inlineStr">
        <is>
          <t>hai trăm bốn mươi chín</t>
        </is>
      </c>
    </row>
    <row r="252">
      <c r="A252" t="n">
        <v>250</v>
      </c>
      <c r="B252" t="inlineStr">
        <is>
          <t>hai trăm năm mươi</t>
        </is>
      </c>
      <c r="C252" t="inlineStr">
        <is>
          <t>hai trăm năm mươi</t>
        </is>
      </c>
    </row>
    <row r="253">
      <c r="A253" t="n">
        <v>251</v>
      </c>
      <c r="B253" t="inlineStr">
        <is>
          <t>hai trăm năm mươi mốt</t>
        </is>
      </c>
      <c r="C253" t="inlineStr">
        <is>
          <t>hai trăm năm mươi mốt</t>
        </is>
      </c>
    </row>
    <row r="254">
      <c r="A254" t="n">
        <v>252</v>
      </c>
      <c r="B254" t="inlineStr">
        <is>
          <t>hai trăm năm mươi hai</t>
        </is>
      </c>
      <c r="C254" t="inlineStr">
        <is>
          <t>hai trăm năm mươi hai</t>
        </is>
      </c>
    </row>
    <row r="255">
      <c r="A255" t="n">
        <v>253</v>
      </c>
      <c r="B255" t="inlineStr">
        <is>
          <t>hai trăm năm mươi ba</t>
        </is>
      </c>
      <c r="C255" t="inlineStr">
        <is>
          <t>hai trăm năm mươi ba</t>
        </is>
      </c>
    </row>
    <row r="256">
      <c r="A256" t="n">
        <v>254</v>
      </c>
      <c r="B256" t="inlineStr">
        <is>
          <t>hai trăm năm mươi bốn</t>
        </is>
      </c>
      <c r="C256" t="inlineStr">
        <is>
          <t>hai trăm năm mươi bốn</t>
        </is>
      </c>
    </row>
    <row r="257">
      <c r="A257" t="n">
        <v>255</v>
      </c>
      <c r="B257" t="inlineStr">
        <is>
          <t>hai trăm năm mươi lăm</t>
        </is>
      </c>
      <c r="C257" t="inlineStr">
        <is>
          <t>hai trăm năm mươi lăm</t>
        </is>
      </c>
    </row>
    <row r="258">
      <c r="A258" t="n">
        <v>256</v>
      </c>
      <c r="B258" t="inlineStr">
        <is>
          <t>hai trăm năm mươi sáu</t>
        </is>
      </c>
      <c r="C258" t="inlineStr">
        <is>
          <t>hai trăm năm mươi sáu</t>
        </is>
      </c>
    </row>
    <row r="259">
      <c r="A259" t="n">
        <v>257</v>
      </c>
      <c r="B259" t="inlineStr">
        <is>
          <t>hai trăm năm mươi bảy</t>
        </is>
      </c>
      <c r="C259" t="inlineStr">
        <is>
          <t>hai trăm năm mươi bảy</t>
        </is>
      </c>
    </row>
    <row r="260">
      <c r="A260" t="n">
        <v>258</v>
      </c>
      <c r="B260" t="inlineStr">
        <is>
          <t>hai trăm năm mươi tám</t>
        </is>
      </c>
      <c r="C260" t="inlineStr">
        <is>
          <t>hai trăm năm mươi tám</t>
        </is>
      </c>
    </row>
    <row r="261">
      <c r="A261" t="n">
        <v>259</v>
      </c>
      <c r="B261" t="inlineStr">
        <is>
          <t>hai trăm năm mươi chín</t>
        </is>
      </c>
      <c r="C261" t="inlineStr">
        <is>
          <t>hai trăm năm mươi chín</t>
        </is>
      </c>
    </row>
    <row r="262">
      <c r="A262" t="n">
        <v>260</v>
      </c>
      <c r="B262" t="inlineStr">
        <is>
          <t>hai trăm sáu mươi</t>
        </is>
      </c>
      <c r="C262" t="inlineStr">
        <is>
          <t>hai trăm sáu mươi</t>
        </is>
      </c>
    </row>
    <row r="263">
      <c r="A263" t="n">
        <v>261</v>
      </c>
      <c r="B263" t="inlineStr">
        <is>
          <t>hai trăm sáu mươi mốt</t>
        </is>
      </c>
      <c r="C263" t="inlineStr">
        <is>
          <t>hai trăm sáu mươi mốt</t>
        </is>
      </c>
    </row>
    <row r="264">
      <c r="A264" t="n">
        <v>262</v>
      </c>
      <c r="B264" t="inlineStr">
        <is>
          <t>hai trăm sáu mươi hai</t>
        </is>
      </c>
      <c r="C264" t="inlineStr">
        <is>
          <t>hai trăm sáu mươi hai</t>
        </is>
      </c>
    </row>
    <row r="265">
      <c r="A265" t="n">
        <v>263</v>
      </c>
      <c r="B265" t="inlineStr">
        <is>
          <t>hai trăm sáu mươi ba</t>
        </is>
      </c>
      <c r="C265" t="inlineStr">
        <is>
          <t>hai trăm sáu mươi ba</t>
        </is>
      </c>
    </row>
    <row r="266">
      <c r="A266" t="n">
        <v>264</v>
      </c>
      <c r="B266" t="inlineStr">
        <is>
          <t>hai trăm sáu mươi bốn</t>
        </is>
      </c>
      <c r="C266" t="inlineStr">
        <is>
          <t>hai trăm sáu mươi bốn</t>
        </is>
      </c>
    </row>
    <row r="267">
      <c r="A267" t="n">
        <v>265</v>
      </c>
      <c r="B267" t="inlineStr">
        <is>
          <t>hai trăm sáu mươi lăm</t>
        </is>
      </c>
      <c r="C267" t="inlineStr">
        <is>
          <t>hai trăm sáu mươi lăm</t>
        </is>
      </c>
    </row>
    <row r="268">
      <c r="A268" t="n">
        <v>266</v>
      </c>
      <c r="B268" t="inlineStr">
        <is>
          <t>hai trăm sáu mươi sáu</t>
        </is>
      </c>
      <c r="C268" t="inlineStr">
        <is>
          <t>hai trăm sáu mươi sáu</t>
        </is>
      </c>
    </row>
    <row r="269">
      <c r="A269" t="n">
        <v>267</v>
      </c>
      <c r="B269" t="inlineStr">
        <is>
          <t>hai trăm sáu mươi bảy</t>
        </is>
      </c>
      <c r="C269" t="inlineStr">
        <is>
          <t>hai trăm sáu mươi bảy</t>
        </is>
      </c>
    </row>
    <row r="270">
      <c r="A270" t="n">
        <v>268</v>
      </c>
      <c r="B270" t="inlineStr">
        <is>
          <t>hai trăm sáu mươi tám</t>
        </is>
      </c>
      <c r="C270" t="inlineStr">
        <is>
          <t>hai trăm sáu mươi tám</t>
        </is>
      </c>
    </row>
    <row r="271">
      <c r="A271" t="n">
        <v>269</v>
      </c>
      <c r="B271" t="inlineStr">
        <is>
          <t>hai trăm sáu mươi chín</t>
        </is>
      </c>
      <c r="C271" t="inlineStr">
        <is>
          <t>hai trăm sáu mươi chín</t>
        </is>
      </c>
    </row>
    <row r="272">
      <c r="A272" t="n">
        <v>270</v>
      </c>
      <c r="B272" t="inlineStr">
        <is>
          <t>hai trăm bảy mươi</t>
        </is>
      </c>
      <c r="C272" t="inlineStr">
        <is>
          <t>hai trăm bảy mươi</t>
        </is>
      </c>
    </row>
    <row r="273">
      <c r="A273" t="n">
        <v>271</v>
      </c>
      <c r="B273" t="inlineStr">
        <is>
          <t>hai trăm bảy mươi mốt</t>
        </is>
      </c>
      <c r="C273" t="inlineStr">
        <is>
          <t>hai trăm bảy mươi mốt</t>
        </is>
      </c>
    </row>
    <row r="274">
      <c r="A274" t="n">
        <v>272</v>
      </c>
      <c r="B274" t="inlineStr">
        <is>
          <t>hai trăm bảy mươi hai</t>
        </is>
      </c>
      <c r="C274" t="inlineStr">
        <is>
          <t>hai trăm bảy mươi hai</t>
        </is>
      </c>
    </row>
    <row r="275">
      <c r="A275" t="n">
        <v>273</v>
      </c>
      <c r="B275" t="inlineStr">
        <is>
          <t>hai trăm bảy mươi ba</t>
        </is>
      </c>
      <c r="C275" t="inlineStr">
        <is>
          <t>hai trăm bảy mươi ba</t>
        </is>
      </c>
    </row>
    <row r="276">
      <c r="A276" t="n">
        <v>274</v>
      </c>
      <c r="B276" t="inlineStr">
        <is>
          <t>hai trăm bảy mươi bốn</t>
        </is>
      </c>
      <c r="C276" t="inlineStr">
        <is>
          <t>hai trăm bảy mươi bốn</t>
        </is>
      </c>
    </row>
    <row r="277">
      <c r="A277" t="n">
        <v>275</v>
      </c>
      <c r="B277" t="inlineStr">
        <is>
          <t>hai trăm bảy mươi lăm</t>
        </is>
      </c>
      <c r="C277" t="inlineStr">
        <is>
          <t>hai trăm bảy mươi lăm</t>
        </is>
      </c>
    </row>
    <row r="278">
      <c r="A278" t="n">
        <v>276</v>
      </c>
      <c r="B278" t="inlineStr">
        <is>
          <t>hai trăm bảy mươi sáu</t>
        </is>
      </c>
      <c r="C278" t="inlineStr">
        <is>
          <t>hai trăm bảy mươi sáu</t>
        </is>
      </c>
    </row>
    <row r="279">
      <c r="A279" t="n">
        <v>277</v>
      </c>
      <c r="B279" t="inlineStr">
        <is>
          <t>hai trăm bảy mươi bảy</t>
        </is>
      </c>
      <c r="C279" t="inlineStr">
        <is>
          <t>hai trăm bảy mươi bảy</t>
        </is>
      </c>
    </row>
    <row r="280">
      <c r="A280" t="n">
        <v>278</v>
      </c>
      <c r="B280" t="inlineStr">
        <is>
          <t>hai trăm bảy mươi tám</t>
        </is>
      </c>
      <c r="C280" t="inlineStr">
        <is>
          <t>hai trăm bảy mươi tám</t>
        </is>
      </c>
    </row>
    <row r="281">
      <c r="A281" t="n">
        <v>279</v>
      </c>
      <c r="B281" t="inlineStr">
        <is>
          <t>hai trăm bảy mươi chín</t>
        </is>
      </c>
      <c r="C281" t="inlineStr">
        <is>
          <t>hai trăm bảy mươi chín</t>
        </is>
      </c>
    </row>
    <row r="282">
      <c r="A282" t="n">
        <v>280</v>
      </c>
      <c r="B282" t="inlineStr">
        <is>
          <t>hai trăm tám mươi</t>
        </is>
      </c>
      <c r="C282" t="inlineStr">
        <is>
          <t>hai trăm tám mươi</t>
        </is>
      </c>
    </row>
    <row r="283">
      <c r="A283" t="n">
        <v>281</v>
      </c>
      <c r="B283" t="inlineStr">
        <is>
          <t>hai trăm tám mươi mốt</t>
        </is>
      </c>
      <c r="C283" t="inlineStr">
        <is>
          <t>hai trăm tám mươi mốt</t>
        </is>
      </c>
    </row>
    <row r="284">
      <c r="A284" t="n">
        <v>282</v>
      </c>
      <c r="B284" t="inlineStr">
        <is>
          <t>hai trăm tám mươi hai</t>
        </is>
      </c>
      <c r="C284" t="inlineStr">
        <is>
          <t>hai trăm tám mươi hai</t>
        </is>
      </c>
    </row>
    <row r="285">
      <c r="A285" t="n">
        <v>283</v>
      </c>
      <c r="B285" t="inlineStr">
        <is>
          <t>hai trăm tám mươi ba</t>
        </is>
      </c>
      <c r="C285" t="inlineStr">
        <is>
          <t>hai trăm tám mươi ba</t>
        </is>
      </c>
    </row>
    <row r="286">
      <c r="A286" t="n">
        <v>284</v>
      </c>
      <c r="B286" t="inlineStr">
        <is>
          <t>hai trăm tám mươi bốn</t>
        </is>
      </c>
      <c r="C286" t="inlineStr">
        <is>
          <t>hai trăm tám mươi bốn</t>
        </is>
      </c>
    </row>
    <row r="287">
      <c r="A287" t="n">
        <v>285</v>
      </c>
      <c r="B287" t="inlineStr">
        <is>
          <t>hai trăm tám mươi lăm</t>
        </is>
      </c>
      <c r="C287" t="inlineStr">
        <is>
          <t>hai trăm tám mươi lăm</t>
        </is>
      </c>
    </row>
    <row r="288">
      <c r="A288" t="n">
        <v>286</v>
      </c>
      <c r="B288" t="inlineStr">
        <is>
          <t>hai trăm tám mươi sáu</t>
        </is>
      </c>
      <c r="C288" t="inlineStr">
        <is>
          <t>hai trăm tám mươi sáu</t>
        </is>
      </c>
    </row>
    <row r="289">
      <c r="A289" t="n">
        <v>287</v>
      </c>
      <c r="B289" t="inlineStr">
        <is>
          <t>hai trăm tám mươi bảy</t>
        </is>
      </c>
      <c r="C289" t="inlineStr">
        <is>
          <t>hai trăm tám mươi bảy</t>
        </is>
      </c>
    </row>
    <row r="290">
      <c r="A290" t="n">
        <v>288</v>
      </c>
      <c r="B290" t="inlineStr">
        <is>
          <t>hai trăm tám mươi tám</t>
        </is>
      </c>
      <c r="C290" t="inlineStr">
        <is>
          <t>hai trăm tám mươi tám</t>
        </is>
      </c>
    </row>
    <row r="291">
      <c r="A291" t="n">
        <v>289</v>
      </c>
      <c r="B291" t="inlineStr">
        <is>
          <t>hai trăm tám mươi chín</t>
        </is>
      </c>
      <c r="C291" t="inlineStr">
        <is>
          <t>hai trăm tám mươi chín</t>
        </is>
      </c>
    </row>
    <row r="292">
      <c r="A292" t="n">
        <v>290</v>
      </c>
      <c r="B292" t="inlineStr">
        <is>
          <t>hai trăm chín mươi</t>
        </is>
      </c>
      <c r="C292" t="inlineStr">
        <is>
          <t>hai trăm chín mươi</t>
        </is>
      </c>
    </row>
    <row r="293">
      <c r="A293" t="n">
        <v>291</v>
      </c>
      <c r="B293" t="inlineStr">
        <is>
          <t>hai trăm chín mươi mốt</t>
        </is>
      </c>
      <c r="C293" t="inlineStr">
        <is>
          <t>hai trăm chín mươi mốt</t>
        </is>
      </c>
    </row>
    <row r="294">
      <c r="A294" t="n">
        <v>292</v>
      </c>
      <c r="B294" t="inlineStr">
        <is>
          <t>hai trăm chín mươi hai</t>
        </is>
      </c>
      <c r="C294" t="inlineStr">
        <is>
          <t>hai trăm chín mươi hai</t>
        </is>
      </c>
    </row>
    <row r="295">
      <c r="A295" t="n">
        <v>293</v>
      </c>
      <c r="B295" t="inlineStr">
        <is>
          <t>hai trăm chín mươi ba</t>
        </is>
      </c>
      <c r="C295" t="inlineStr">
        <is>
          <t>hai trăm chín mươi ba</t>
        </is>
      </c>
    </row>
    <row r="296">
      <c r="A296" t="n">
        <v>294</v>
      </c>
      <c r="B296" t="inlineStr">
        <is>
          <t>hai trăm chín mươi bốn</t>
        </is>
      </c>
      <c r="C296" t="inlineStr">
        <is>
          <t>hai trăm chín mươi bốn</t>
        </is>
      </c>
    </row>
    <row r="297">
      <c r="A297" t="n">
        <v>295</v>
      </c>
      <c r="B297" t="inlineStr">
        <is>
          <t>hai trăm chín mươi lăm</t>
        </is>
      </c>
      <c r="C297" t="inlineStr">
        <is>
          <t>hai trăm chín mươi lăm</t>
        </is>
      </c>
    </row>
    <row r="298">
      <c r="A298" t="n">
        <v>296</v>
      </c>
      <c r="B298" t="inlineStr">
        <is>
          <t>hai trăm chín mươi sáu</t>
        </is>
      </c>
      <c r="C298" t="inlineStr">
        <is>
          <t>hai trăm chín mươi sáu</t>
        </is>
      </c>
    </row>
    <row r="299">
      <c r="A299" t="n">
        <v>297</v>
      </c>
      <c r="B299" t="inlineStr">
        <is>
          <t>hai trăm chín mươi bảy</t>
        </is>
      </c>
      <c r="C299" t="inlineStr">
        <is>
          <t>hai trăm chín mươi bảy</t>
        </is>
      </c>
    </row>
    <row r="300">
      <c r="A300" t="n">
        <v>298</v>
      </c>
      <c r="B300" t="inlineStr">
        <is>
          <t>hai trăm chín mươi tám</t>
        </is>
      </c>
      <c r="C300" t="inlineStr">
        <is>
          <t>hai trăm chín mươi tám</t>
        </is>
      </c>
    </row>
    <row r="301">
      <c r="A301" t="n">
        <v>299</v>
      </c>
      <c r="B301" t="inlineStr">
        <is>
          <t>hai trăm chín mươi chín</t>
        </is>
      </c>
      <c r="C301" t="inlineStr">
        <is>
          <t>hai trăm chín mươi chín</t>
        </is>
      </c>
    </row>
    <row r="302">
      <c r="A302" t="n">
        <v>300</v>
      </c>
      <c r="B302" t="inlineStr">
        <is>
          <t>ba trăm</t>
        </is>
      </c>
      <c r="C302" t="inlineStr">
        <is>
          <t>ba trăm</t>
        </is>
      </c>
    </row>
    <row r="303">
      <c r="A303" t="n">
        <v>301</v>
      </c>
      <c r="B303" t="inlineStr">
        <is>
          <t>ba trăm lẻ một</t>
        </is>
      </c>
      <c r="C303" t="inlineStr">
        <is>
          <t>ba trăm lẻ một</t>
        </is>
      </c>
    </row>
    <row r="304">
      <c r="A304" t="n">
        <v>302</v>
      </c>
      <c r="B304" t="inlineStr">
        <is>
          <t>ba trăm lẻ hai</t>
        </is>
      </c>
      <c r="C304" t="inlineStr">
        <is>
          <t>ba trăm lẻ hai</t>
        </is>
      </c>
    </row>
    <row r="305">
      <c r="A305" t="n">
        <v>303</v>
      </c>
      <c r="B305" t="inlineStr">
        <is>
          <t>ba trăm lẻ ba</t>
        </is>
      </c>
      <c r="C305" t="inlineStr">
        <is>
          <t>ba trăm lẻ ba</t>
        </is>
      </c>
    </row>
    <row r="306">
      <c r="A306" t="n">
        <v>304</v>
      </c>
      <c r="B306" t="inlineStr">
        <is>
          <t>ba trăm lẻ bốn</t>
        </is>
      </c>
      <c r="C306" t="inlineStr">
        <is>
          <t>ba trăm lẻ bốn</t>
        </is>
      </c>
    </row>
    <row r="307">
      <c r="A307" t="n">
        <v>305</v>
      </c>
      <c r="B307" t="inlineStr">
        <is>
          <t>ba trăm lẻ năm</t>
        </is>
      </c>
      <c r="C307" t="inlineStr">
        <is>
          <t>ba trăm lẻ năm</t>
        </is>
      </c>
    </row>
    <row r="308">
      <c r="A308" t="n">
        <v>306</v>
      </c>
      <c r="B308" t="inlineStr">
        <is>
          <t>ba trăm lẻ sáu</t>
        </is>
      </c>
      <c r="C308" t="inlineStr">
        <is>
          <t>ba trăm lẻ sáu</t>
        </is>
      </c>
    </row>
    <row r="309">
      <c r="A309" t="n">
        <v>307</v>
      </c>
      <c r="B309" t="inlineStr">
        <is>
          <t>ba trăm lẻ bảy</t>
        </is>
      </c>
      <c r="C309" t="inlineStr">
        <is>
          <t>ba trăm lẻ bảy</t>
        </is>
      </c>
    </row>
    <row r="310">
      <c r="A310" t="n">
        <v>308</v>
      </c>
      <c r="B310" t="inlineStr">
        <is>
          <t>ba trăm lẻ tám</t>
        </is>
      </c>
      <c r="C310" t="inlineStr">
        <is>
          <t>ba trăm lẻ tám</t>
        </is>
      </c>
    </row>
    <row r="311">
      <c r="A311" t="n">
        <v>309</v>
      </c>
      <c r="B311" t="inlineStr">
        <is>
          <t>ba trăm lẻ chín</t>
        </is>
      </c>
      <c r="C311" t="inlineStr">
        <is>
          <t>ba trăm lẻ chín</t>
        </is>
      </c>
    </row>
    <row r="312">
      <c r="A312" t="n">
        <v>310</v>
      </c>
      <c r="B312" t="inlineStr">
        <is>
          <t>ba trăm mười</t>
        </is>
      </c>
      <c r="C312" t="inlineStr">
        <is>
          <t>ba trăm mười</t>
        </is>
      </c>
    </row>
    <row r="313">
      <c r="A313" t="n">
        <v>311</v>
      </c>
      <c r="B313" t="inlineStr">
        <is>
          <t>ba trăm mười một</t>
        </is>
      </c>
      <c r="C313" t="inlineStr">
        <is>
          <t>ba trăm mười một</t>
        </is>
      </c>
    </row>
    <row r="314">
      <c r="A314" t="n">
        <v>312</v>
      </c>
      <c r="B314" t="inlineStr">
        <is>
          <t>ba trăm mười hai</t>
        </is>
      </c>
      <c r="C314" t="inlineStr">
        <is>
          <t>ba trăm mười hai</t>
        </is>
      </c>
    </row>
    <row r="315">
      <c r="A315" t="n">
        <v>313</v>
      </c>
      <c r="B315" t="inlineStr">
        <is>
          <t>ba trăm mười ba</t>
        </is>
      </c>
      <c r="C315" t="inlineStr">
        <is>
          <t>ba trăm mười ba</t>
        </is>
      </c>
    </row>
    <row r="316">
      <c r="A316" t="n">
        <v>314</v>
      </c>
      <c r="B316" t="inlineStr">
        <is>
          <t>ba trăm mười bốn</t>
        </is>
      </c>
      <c r="C316" t="inlineStr">
        <is>
          <t>ba trăm mười bốn</t>
        </is>
      </c>
    </row>
    <row r="317">
      <c r="A317" t="n">
        <v>315</v>
      </c>
      <c r="B317" t="inlineStr">
        <is>
          <t>ba trăm mười lăm</t>
        </is>
      </c>
      <c r="C317" t="inlineStr">
        <is>
          <t>ba trăm mười lăm</t>
        </is>
      </c>
    </row>
    <row r="318">
      <c r="A318" t="n">
        <v>316</v>
      </c>
      <c r="B318" t="inlineStr">
        <is>
          <t>ba trăm mười sáu</t>
        </is>
      </c>
      <c r="C318" t="inlineStr">
        <is>
          <t>ba trăm mười sáu</t>
        </is>
      </c>
    </row>
    <row r="319">
      <c r="A319" t="n">
        <v>317</v>
      </c>
      <c r="B319" t="inlineStr">
        <is>
          <t>ba trăm mười bảy</t>
        </is>
      </c>
      <c r="C319" t="inlineStr">
        <is>
          <t>ba trăm mười bảy</t>
        </is>
      </c>
    </row>
    <row r="320">
      <c r="A320" t="n">
        <v>318</v>
      </c>
      <c r="B320" t="inlineStr">
        <is>
          <t>ba trăm mười tám</t>
        </is>
      </c>
      <c r="C320" t="inlineStr">
        <is>
          <t>ba trăm mười tám</t>
        </is>
      </c>
    </row>
    <row r="321">
      <c r="A321" t="n">
        <v>319</v>
      </c>
      <c r="B321" t="inlineStr">
        <is>
          <t>ba trăm mười chín</t>
        </is>
      </c>
      <c r="C321" t="inlineStr">
        <is>
          <t>ba trăm mười chín</t>
        </is>
      </c>
    </row>
    <row r="322">
      <c r="A322" t="n">
        <v>320</v>
      </c>
      <c r="B322" t="inlineStr">
        <is>
          <t>ba trăm hai mươi</t>
        </is>
      </c>
      <c r="C322" t="inlineStr">
        <is>
          <t>ba trăm hai mươi</t>
        </is>
      </c>
    </row>
    <row r="323">
      <c r="A323" t="n">
        <v>321</v>
      </c>
      <c r="B323" t="inlineStr">
        <is>
          <t>ba trăm hai mươi mốt</t>
        </is>
      </c>
      <c r="C323" t="inlineStr">
        <is>
          <t>ba trăm hai mươi mốt</t>
        </is>
      </c>
    </row>
    <row r="324">
      <c r="A324" t="n">
        <v>322</v>
      </c>
      <c r="B324" t="inlineStr">
        <is>
          <t>ba trăm hai mươi hai</t>
        </is>
      </c>
      <c r="C324" t="inlineStr">
        <is>
          <t>ba trăm hai mươi hai</t>
        </is>
      </c>
    </row>
    <row r="325">
      <c r="A325" t="n">
        <v>323</v>
      </c>
      <c r="B325" t="inlineStr">
        <is>
          <t>ba trăm hai mươi ba</t>
        </is>
      </c>
      <c r="C325" t="inlineStr">
        <is>
          <t>ba trăm hai mươi ba</t>
        </is>
      </c>
    </row>
    <row r="326">
      <c r="A326" t="n">
        <v>324</v>
      </c>
      <c r="B326" t="inlineStr">
        <is>
          <t>ba trăm hai mươi bốn</t>
        </is>
      </c>
      <c r="C326" t="inlineStr">
        <is>
          <t>ba trăm hai mươi bốn</t>
        </is>
      </c>
    </row>
    <row r="327">
      <c r="A327" t="n">
        <v>325</v>
      </c>
      <c r="B327" t="inlineStr">
        <is>
          <t>ba trăm hai mươi lăm</t>
        </is>
      </c>
      <c r="C327" t="inlineStr">
        <is>
          <t>ba trăm hai mươi lăm</t>
        </is>
      </c>
    </row>
    <row r="328">
      <c r="A328" t="n">
        <v>326</v>
      </c>
      <c r="B328" t="inlineStr">
        <is>
          <t>ba trăm hai mươi sáu</t>
        </is>
      </c>
      <c r="C328" t="inlineStr">
        <is>
          <t>ba trăm hai mươi sáu</t>
        </is>
      </c>
    </row>
    <row r="329">
      <c r="A329" t="n">
        <v>327</v>
      </c>
      <c r="B329" t="inlineStr">
        <is>
          <t>ba trăm hai mươi bảy</t>
        </is>
      </c>
      <c r="C329" t="inlineStr">
        <is>
          <t>ba trăm hai mươi bảy</t>
        </is>
      </c>
    </row>
    <row r="330">
      <c r="A330" t="n">
        <v>328</v>
      </c>
      <c r="B330" t="inlineStr">
        <is>
          <t>ba trăm hai mươi tám</t>
        </is>
      </c>
      <c r="C330" t="inlineStr">
        <is>
          <t>ba trăm hai mươi tám</t>
        </is>
      </c>
    </row>
    <row r="331">
      <c r="A331" t="n">
        <v>329</v>
      </c>
      <c r="B331" t="inlineStr">
        <is>
          <t>ba trăm hai mươi chín</t>
        </is>
      </c>
      <c r="C331" t="inlineStr">
        <is>
          <t>ba trăm hai mươi chín</t>
        </is>
      </c>
    </row>
    <row r="332">
      <c r="A332" t="n">
        <v>330</v>
      </c>
      <c r="B332" t="inlineStr">
        <is>
          <t>ba trăm ba mươi</t>
        </is>
      </c>
      <c r="C332" t="inlineStr">
        <is>
          <t>ba trăm ba mươi</t>
        </is>
      </c>
    </row>
    <row r="333">
      <c r="A333" t="n">
        <v>331</v>
      </c>
      <c r="B333" t="inlineStr">
        <is>
          <t>ba trăm ba mươi mốt</t>
        </is>
      </c>
      <c r="C333" t="inlineStr">
        <is>
          <t>ba trăm ba mươi mốt</t>
        </is>
      </c>
    </row>
    <row r="334">
      <c r="A334" t="n">
        <v>332</v>
      </c>
      <c r="B334" t="inlineStr">
        <is>
          <t>ba trăm ba mươi hai</t>
        </is>
      </c>
      <c r="C334" t="inlineStr">
        <is>
          <t>ba trăm ba mươi hai</t>
        </is>
      </c>
    </row>
    <row r="335">
      <c r="A335" t="n">
        <v>333</v>
      </c>
      <c r="B335" t="inlineStr">
        <is>
          <t>ba trăm ba mươi ba</t>
        </is>
      </c>
      <c r="C335" t="inlineStr">
        <is>
          <t>ba trăm ba mươi ba</t>
        </is>
      </c>
    </row>
    <row r="336">
      <c r="A336" t="n">
        <v>334</v>
      </c>
      <c r="B336" t="inlineStr">
        <is>
          <t>ba trăm ba mươi bốn</t>
        </is>
      </c>
      <c r="C336" t="inlineStr">
        <is>
          <t>ba trăm ba mươi bốn</t>
        </is>
      </c>
    </row>
    <row r="337">
      <c r="A337" t="n">
        <v>335</v>
      </c>
      <c r="B337" t="inlineStr">
        <is>
          <t>ba trăm ba mươi lăm</t>
        </is>
      </c>
      <c r="C337" t="inlineStr">
        <is>
          <t>ba trăm ba mươi lăm</t>
        </is>
      </c>
    </row>
    <row r="338">
      <c r="A338" t="n">
        <v>336</v>
      </c>
      <c r="B338" t="inlineStr">
        <is>
          <t>ba trăm ba mươi sáu</t>
        </is>
      </c>
      <c r="C338" t="inlineStr">
        <is>
          <t>ba trăm ba mươi sáu</t>
        </is>
      </c>
    </row>
    <row r="339">
      <c r="A339" t="n">
        <v>337</v>
      </c>
      <c r="B339" t="inlineStr">
        <is>
          <t>ba trăm ba mươi bảy</t>
        </is>
      </c>
      <c r="C339" t="inlineStr">
        <is>
          <t>ba trăm ba mươi bảy</t>
        </is>
      </c>
    </row>
    <row r="340">
      <c r="A340" t="n">
        <v>338</v>
      </c>
      <c r="B340" t="inlineStr">
        <is>
          <t>ba trăm ba mươi tám</t>
        </is>
      </c>
      <c r="C340" t="inlineStr">
        <is>
          <t>ba trăm ba mươi tám</t>
        </is>
      </c>
    </row>
    <row r="341">
      <c r="A341" t="n">
        <v>339</v>
      </c>
      <c r="B341" t="inlineStr">
        <is>
          <t>ba trăm ba mươi chín</t>
        </is>
      </c>
      <c r="C341" t="inlineStr">
        <is>
          <t>ba trăm ba mươi chín</t>
        </is>
      </c>
    </row>
    <row r="342">
      <c r="A342" t="n">
        <v>340</v>
      </c>
      <c r="B342" t="inlineStr">
        <is>
          <t>ba trăm bốn mươi</t>
        </is>
      </c>
      <c r="C342" t="inlineStr">
        <is>
          <t>ba trăm bốn mươi</t>
        </is>
      </c>
    </row>
    <row r="343">
      <c r="A343" t="n">
        <v>341</v>
      </c>
      <c r="B343" t="inlineStr">
        <is>
          <t>ba trăm bốn mươi mốt</t>
        </is>
      </c>
      <c r="C343" t="inlineStr">
        <is>
          <t>ba trăm bốn mươi mốt</t>
        </is>
      </c>
    </row>
    <row r="344">
      <c r="A344" t="n">
        <v>342</v>
      </c>
      <c r="B344" t="inlineStr">
        <is>
          <t>ba trăm bốn mươi hai</t>
        </is>
      </c>
      <c r="C344" t="inlineStr">
        <is>
          <t>ba trăm bốn mươi hai</t>
        </is>
      </c>
    </row>
    <row r="345">
      <c r="A345" t="n">
        <v>343</v>
      </c>
      <c r="B345" t="inlineStr">
        <is>
          <t>ba trăm bốn mươi ba</t>
        </is>
      </c>
      <c r="C345" t="inlineStr">
        <is>
          <t>ba trăm bốn mươi ba</t>
        </is>
      </c>
    </row>
    <row r="346">
      <c r="A346" t="n">
        <v>344</v>
      </c>
      <c r="B346" t="inlineStr">
        <is>
          <t>ba trăm bốn mươi bốn</t>
        </is>
      </c>
      <c r="C346" t="inlineStr">
        <is>
          <t>ba trăm bốn mươi bốn</t>
        </is>
      </c>
    </row>
    <row r="347">
      <c r="A347" t="n">
        <v>345</v>
      </c>
      <c r="B347" t="inlineStr">
        <is>
          <t>ba trăm bốn mươi lăm</t>
        </is>
      </c>
      <c r="C347" t="inlineStr">
        <is>
          <t>ba trăm bốn mươi lăm</t>
        </is>
      </c>
    </row>
    <row r="348">
      <c r="A348" t="n">
        <v>346</v>
      </c>
      <c r="B348" t="inlineStr">
        <is>
          <t>ba trăm bốn mươi sáu</t>
        </is>
      </c>
      <c r="C348" t="inlineStr">
        <is>
          <t>ba trăm bốn mươi sáu</t>
        </is>
      </c>
    </row>
    <row r="349">
      <c r="A349" t="n">
        <v>347</v>
      </c>
      <c r="B349" t="inlineStr">
        <is>
          <t>ba trăm bốn mươi bảy</t>
        </is>
      </c>
      <c r="C349" t="inlineStr">
        <is>
          <t>ba trăm bốn mươi bảy</t>
        </is>
      </c>
    </row>
    <row r="350">
      <c r="A350" t="n">
        <v>348</v>
      </c>
      <c r="B350" t="inlineStr">
        <is>
          <t>ba trăm bốn mươi tám</t>
        </is>
      </c>
      <c r="C350" t="inlineStr">
        <is>
          <t>ba trăm bốn mươi tám</t>
        </is>
      </c>
    </row>
    <row r="351">
      <c r="A351" t="n">
        <v>349</v>
      </c>
      <c r="B351" t="inlineStr">
        <is>
          <t>ba trăm bốn mươi chín</t>
        </is>
      </c>
      <c r="C351" t="inlineStr">
        <is>
          <t>ba trăm bốn mươi chín</t>
        </is>
      </c>
    </row>
    <row r="352">
      <c r="A352" t="n">
        <v>350</v>
      </c>
      <c r="B352" t="inlineStr">
        <is>
          <t>ba trăm năm mươi</t>
        </is>
      </c>
      <c r="C352" t="inlineStr">
        <is>
          <t>ba trăm năm mươi</t>
        </is>
      </c>
    </row>
    <row r="353">
      <c r="A353" t="n">
        <v>351</v>
      </c>
      <c r="B353" t="inlineStr">
        <is>
          <t>ba trăm năm mươi mốt</t>
        </is>
      </c>
      <c r="C353" t="inlineStr">
        <is>
          <t>ba trăm năm mươi mốt</t>
        </is>
      </c>
    </row>
    <row r="354">
      <c r="A354" t="n">
        <v>352</v>
      </c>
      <c r="B354" t="inlineStr">
        <is>
          <t>ba trăm năm mươi hai</t>
        </is>
      </c>
      <c r="C354" t="inlineStr">
        <is>
          <t>ba trăm năm mươi hai</t>
        </is>
      </c>
    </row>
    <row r="355">
      <c r="A355" t="n">
        <v>353</v>
      </c>
      <c r="B355" t="inlineStr">
        <is>
          <t>ba trăm năm mươi ba</t>
        </is>
      </c>
      <c r="C355" t="inlineStr">
        <is>
          <t>ba trăm năm mươi ba</t>
        </is>
      </c>
    </row>
    <row r="356">
      <c r="A356" t="n">
        <v>354</v>
      </c>
      <c r="B356" t="inlineStr">
        <is>
          <t>ba trăm năm mươi bốn</t>
        </is>
      </c>
      <c r="C356" t="inlineStr">
        <is>
          <t>ba trăm năm mươi bốn</t>
        </is>
      </c>
    </row>
    <row r="357">
      <c r="A357" t="n">
        <v>355</v>
      </c>
      <c r="B357" t="inlineStr">
        <is>
          <t>ba trăm năm mươi lăm</t>
        </is>
      </c>
      <c r="C357" t="inlineStr">
        <is>
          <t>ba trăm năm mươi lăm</t>
        </is>
      </c>
    </row>
    <row r="358">
      <c r="A358" t="n">
        <v>356</v>
      </c>
      <c r="B358" t="inlineStr">
        <is>
          <t>ba trăm năm mươi sáu</t>
        </is>
      </c>
      <c r="C358" t="inlineStr">
        <is>
          <t>ba trăm năm mươi sáu</t>
        </is>
      </c>
    </row>
    <row r="359">
      <c r="A359" t="n">
        <v>357</v>
      </c>
      <c r="B359" t="inlineStr">
        <is>
          <t>ba trăm năm mươi bảy</t>
        </is>
      </c>
      <c r="C359" t="inlineStr">
        <is>
          <t>ba trăm năm mươi bảy</t>
        </is>
      </c>
    </row>
    <row r="360">
      <c r="A360" t="n">
        <v>358</v>
      </c>
      <c r="B360" t="inlineStr">
        <is>
          <t>ba trăm năm mươi tám</t>
        </is>
      </c>
      <c r="C360" t="inlineStr">
        <is>
          <t>ba trăm năm mươi tám</t>
        </is>
      </c>
    </row>
    <row r="361">
      <c r="A361" t="n">
        <v>359</v>
      </c>
      <c r="B361" t="inlineStr">
        <is>
          <t>ba trăm năm mươi chín</t>
        </is>
      </c>
      <c r="C361" t="inlineStr">
        <is>
          <t>ba trăm năm mươi chín</t>
        </is>
      </c>
    </row>
    <row r="362">
      <c r="A362" t="n">
        <v>360</v>
      </c>
      <c r="B362" t="inlineStr">
        <is>
          <t>ba trăm sáu mươi</t>
        </is>
      </c>
      <c r="C362" t="inlineStr">
        <is>
          <t>ba trăm sáu mươi</t>
        </is>
      </c>
    </row>
    <row r="363">
      <c r="A363" t="n">
        <v>361</v>
      </c>
      <c r="B363" t="inlineStr">
        <is>
          <t>ba trăm sáu mươi mốt</t>
        </is>
      </c>
      <c r="C363" t="inlineStr">
        <is>
          <t>ba trăm sáu mươi mốt</t>
        </is>
      </c>
    </row>
    <row r="364">
      <c r="A364" t="n">
        <v>362</v>
      </c>
      <c r="B364" t="inlineStr">
        <is>
          <t>ba trăm sáu mươi hai</t>
        </is>
      </c>
      <c r="C364" t="inlineStr">
        <is>
          <t>ba trăm sáu mươi hai</t>
        </is>
      </c>
    </row>
    <row r="365">
      <c r="A365" t="n">
        <v>363</v>
      </c>
      <c r="B365" t="inlineStr">
        <is>
          <t>ba trăm sáu mươi ba</t>
        </is>
      </c>
      <c r="C365" t="inlineStr">
        <is>
          <t>ba trăm sáu mươi ba</t>
        </is>
      </c>
    </row>
    <row r="366">
      <c r="A366" t="n">
        <v>364</v>
      </c>
      <c r="B366" t="inlineStr">
        <is>
          <t>ba trăm sáu mươi bốn</t>
        </is>
      </c>
      <c r="C366" t="inlineStr">
        <is>
          <t>ba trăm sáu mươi bốn</t>
        </is>
      </c>
    </row>
    <row r="367">
      <c r="A367" t="n">
        <v>365</v>
      </c>
      <c r="B367" t="inlineStr">
        <is>
          <t>ba trăm sáu mươi lăm</t>
        </is>
      </c>
      <c r="C367" t="inlineStr">
        <is>
          <t>ba trăm sáu mươi lăm</t>
        </is>
      </c>
    </row>
    <row r="368">
      <c r="A368" t="n">
        <v>366</v>
      </c>
      <c r="B368" t="inlineStr">
        <is>
          <t>ba trăm sáu mươi sáu</t>
        </is>
      </c>
      <c r="C368" t="inlineStr">
        <is>
          <t>ba trăm sáu mươi sáu</t>
        </is>
      </c>
    </row>
    <row r="369">
      <c r="A369" t="n">
        <v>367</v>
      </c>
      <c r="B369" t="inlineStr">
        <is>
          <t>ba trăm sáu mươi bảy</t>
        </is>
      </c>
      <c r="C369" t="inlineStr">
        <is>
          <t>ba trăm sáu mươi bảy</t>
        </is>
      </c>
    </row>
    <row r="370">
      <c r="A370" t="n">
        <v>368</v>
      </c>
      <c r="B370" t="inlineStr">
        <is>
          <t>ba trăm sáu mươi tám</t>
        </is>
      </c>
      <c r="C370" t="inlineStr">
        <is>
          <t>ba trăm sáu mươi tám</t>
        </is>
      </c>
    </row>
    <row r="371">
      <c r="A371" t="n">
        <v>369</v>
      </c>
      <c r="B371" t="inlineStr">
        <is>
          <t>ba trăm sáu mươi chín</t>
        </is>
      </c>
      <c r="C371" t="inlineStr">
        <is>
          <t>ba trăm sáu mươi chín</t>
        </is>
      </c>
    </row>
    <row r="372">
      <c r="A372" t="n">
        <v>370</v>
      </c>
      <c r="B372" t="inlineStr">
        <is>
          <t>ba trăm bảy mươi</t>
        </is>
      </c>
      <c r="C372" t="inlineStr">
        <is>
          <t>ba trăm bảy mươi</t>
        </is>
      </c>
    </row>
    <row r="373">
      <c r="A373" t="n">
        <v>371</v>
      </c>
      <c r="B373" t="inlineStr">
        <is>
          <t>ba trăm bảy mươi mốt</t>
        </is>
      </c>
      <c r="C373" t="inlineStr">
        <is>
          <t>ba trăm bảy mươi mốt</t>
        </is>
      </c>
    </row>
    <row r="374">
      <c r="A374" t="n">
        <v>372</v>
      </c>
      <c r="B374" t="inlineStr">
        <is>
          <t>ba trăm bảy mươi hai</t>
        </is>
      </c>
      <c r="C374" t="inlineStr">
        <is>
          <t>ba trăm bảy mươi hai</t>
        </is>
      </c>
    </row>
    <row r="375">
      <c r="A375" t="n">
        <v>373</v>
      </c>
      <c r="B375" t="inlineStr">
        <is>
          <t>ba trăm bảy mươi ba</t>
        </is>
      </c>
      <c r="C375" t="inlineStr">
        <is>
          <t>ba trăm bảy mươi ba</t>
        </is>
      </c>
    </row>
    <row r="376">
      <c r="A376" t="n">
        <v>374</v>
      </c>
      <c r="B376" t="inlineStr">
        <is>
          <t>ba trăm bảy mươi bốn</t>
        </is>
      </c>
      <c r="C376" t="inlineStr">
        <is>
          <t>ba trăm bảy mươi bốn</t>
        </is>
      </c>
    </row>
    <row r="377">
      <c r="A377" t="n">
        <v>375</v>
      </c>
      <c r="B377" t="inlineStr">
        <is>
          <t>ba trăm bảy mươi lăm</t>
        </is>
      </c>
      <c r="C377" t="inlineStr">
        <is>
          <t>ba trăm bảy mươi lăm</t>
        </is>
      </c>
    </row>
    <row r="378">
      <c r="A378" t="n">
        <v>376</v>
      </c>
      <c r="B378" t="inlineStr">
        <is>
          <t>ba trăm bảy mươi sáu</t>
        </is>
      </c>
      <c r="C378" t="inlineStr">
        <is>
          <t>ba trăm bảy mươi sáu</t>
        </is>
      </c>
    </row>
    <row r="379">
      <c r="A379" t="n">
        <v>377</v>
      </c>
      <c r="B379" t="inlineStr">
        <is>
          <t>ba trăm bảy mươi bảy</t>
        </is>
      </c>
      <c r="C379" t="inlineStr">
        <is>
          <t>ba trăm bảy mươi bảy</t>
        </is>
      </c>
    </row>
    <row r="380">
      <c r="A380" t="n">
        <v>378</v>
      </c>
      <c r="B380" t="inlineStr">
        <is>
          <t>ba trăm bảy mươi tám</t>
        </is>
      </c>
      <c r="C380" t="inlineStr">
        <is>
          <t>ba trăm bảy mươi tám</t>
        </is>
      </c>
    </row>
    <row r="381">
      <c r="A381" t="n">
        <v>379</v>
      </c>
      <c r="B381" t="inlineStr">
        <is>
          <t>ba trăm bảy mươi chín</t>
        </is>
      </c>
      <c r="C381" t="inlineStr">
        <is>
          <t>ba trăm bảy mươi chín</t>
        </is>
      </c>
    </row>
    <row r="382">
      <c r="A382" t="n">
        <v>380</v>
      </c>
      <c r="B382" t="inlineStr">
        <is>
          <t>ba trăm tám mươi</t>
        </is>
      </c>
      <c r="C382" t="inlineStr">
        <is>
          <t>ba trăm tám mươi</t>
        </is>
      </c>
    </row>
    <row r="383">
      <c r="A383" t="n">
        <v>381</v>
      </c>
      <c r="B383" t="inlineStr">
        <is>
          <t>ba trăm tám mươi mốt</t>
        </is>
      </c>
      <c r="C383" t="inlineStr">
        <is>
          <t>ba trăm tám mươi mốt</t>
        </is>
      </c>
    </row>
    <row r="384">
      <c r="A384" t="n">
        <v>382</v>
      </c>
      <c r="B384" t="inlineStr">
        <is>
          <t>ba trăm tám mươi hai</t>
        </is>
      </c>
      <c r="C384" t="inlineStr">
        <is>
          <t>ba trăm tám mươi hai</t>
        </is>
      </c>
    </row>
    <row r="385">
      <c r="A385" t="n">
        <v>383</v>
      </c>
      <c r="B385" t="inlineStr">
        <is>
          <t>ba trăm tám mươi ba</t>
        </is>
      </c>
      <c r="C385" t="inlineStr">
        <is>
          <t>ba trăm tám mươi ba</t>
        </is>
      </c>
    </row>
    <row r="386">
      <c r="A386" t="n">
        <v>384</v>
      </c>
      <c r="B386" t="inlineStr">
        <is>
          <t>ba trăm tám mươi bốn</t>
        </is>
      </c>
      <c r="C386" t="inlineStr">
        <is>
          <t>ba trăm tám mươi bốn</t>
        </is>
      </c>
    </row>
    <row r="387">
      <c r="A387" t="n">
        <v>385</v>
      </c>
      <c r="B387" t="inlineStr">
        <is>
          <t>ba trăm tám mươi lăm</t>
        </is>
      </c>
      <c r="C387" t="inlineStr">
        <is>
          <t>ba trăm tám mươi lăm</t>
        </is>
      </c>
    </row>
    <row r="388">
      <c r="A388" t="n">
        <v>386</v>
      </c>
      <c r="B388" t="inlineStr">
        <is>
          <t>ba trăm tám mươi sáu</t>
        </is>
      </c>
      <c r="C388" t="inlineStr">
        <is>
          <t>ba trăm tám mươi sáu</t>
        </is>
      </c>
    </row>
    <row r="389">
      <c r="A389" t="n">
        <v>387</v>
      </c>
      <c r="B389" t="inlineStr">
        <is>
          <t>ba trăm tám mươi bảy</t>
        </is>
      </c>
      <c r="C389" t="inlineStr">
        <is>
          <t>ba trăm tám mươi bảy</t>
        </is>
      </c>
    </row>
    <row r="390">
      <c r="A390" t="n">
        <v>388</v>
      </c>
      <c r="B390" t="inlineStr">
        <is>
          <t>ba trăm tám mươi tám</t>
        </is>
      </c>
      <c r="C390" t="inlineStr">
        <is>
          <t>ba trăm tám mươi tám</t>
        </is>
      </c>
    </row>
    <row r="391">
      <c r="A391" t="n">
        <v>389</v>
      </c>
      <c r="B391" t="inlineStr">
        <is>
          <t>ba trăm tám mươi chín</t>
        </is>
      </c>
      <c r="C391" t="inlineStr">
        <is>
          <t>ba trăm tám mươi chín</t>
        </is>
      </c>
    </row>
    <row r="392">
      <c r="A392" t="n">
        <v>390</v>
      </c>
      <c r="B392" t="inlineStr">
        <is>
          <t>ba trăm chín mươi</t>
        </is>
      </c>
      <c r="C392" t="inlineStr">
        <is>
          <t>ba trăm chín mươi</t>
        </is>
      </c>
    </row>
    <row r="393">
      <c r="A393" t="n">
        <v>391</v>
      </c>
      <c r="B393" t="inlineStr">
        <is>
          <t>ba trăm chín mươi mốt</t>
        </is>
      </c>
      <c r="C393" t="inlineStr">
        <is>
          <t>ba trăm chín mươi mốt</t>
        </is>
      </c>
    </row>
    <row r="394">
      <c r="A394" t="n">
        <v>392</v>
      </c>
      <c r="B394" t="inlineStr">
        <is>
          <t>ba trăm chín mươi hai</t>
        </is>
      </c>
      <c r="C394" t="inlineStr">
        <is>
          <t>ba trăm chín mươi hai</t>
        </is>
      </c>
    </row>
    <row r="395">
      <c r="A395" t="n">
        <v>393</v>
      </c>
      <c r="B395" t="inlineStr">
        <is>
          <t>ba trăm chín mươi ba</t>
        </is>
      </c>
      <c r="C395" t="inlineStr">
        <is>
          <t>ba trăm chín mươi ba</t>
        </is>
      </c>
    </row>
    <row r="396">
      <c r="A396" t="n">
        <v>394</v>
      </c>
      <c r="B396" t="inlineStr">
        <is>
          <t>ba trăm chín mươi bốn</t>
        </is>
      </c>
      <c r="C396" t="inlineStr">
        <is>
          <t>ba trăm chín mươi bốn</t>
        </is>
      </c>
    </row>
    <row r="397">
      <c r="A397" t="n">
        <v>395</v>
      </c>
      <c r="B397" t="inlineStr">
        <is>
          <t>ba trăm chín mươi lăm</t>
        </is>
      </c>
      <c r="C397" t="inlineStr">
        <is>
          <t>ba trăm chín mươi lăm</t>
        </is>
      </c>
    </row>
    <row r="398">
      <c r="A398" t="n">
        <v>396</v>
      </c>
      <c r="B398" t="inlineStr">
        <is>
          <t>ba trăm chín mươi sáu</t>
        </is>
      </c>
      <c r="C398" t="inlineStr">
        <is>
          <t>ba trăm chín mươi sáu</t>
        </is>
      </c>
    </row>
    <row r="399">
      <c r="A399" t="n">
        <v>397</v>
      </c>
      <c r="B399" t="inlineStr">
        <is>
          <t>ba trăm chín mươi bảy</t>
        </is>
      </c>
      <c r="C399" t="inlineStr">
        <is>
          <t>ba trăm chín mươi bảy</t>
        </is>
      </c>
    </row>
    <row r="400">
      <c r="A400" t="n">
        <v>398</v>
      </c>
      <c r="B400" t="inlineStr">
        <is>
          <t>ba trăm chín mươi tám</t>
        </is>
      </c>
      <c r="C400" t="inlineStr">
        <is>
          <t>ba trăm chín mươi tám</t>
        </is>
      </c>
    </row>
    <row r="401">
      <c r="A401" t="n">
        <v>399</v>
      </c>
      <c r="B401" t="inlineStr">
        <is>
          <t>ba trăm chín mươi chín</t>
        </is>
      </c>
      <c r="C401" t="inlineStr">
        <is>
          <t>ba trăm chín mươi chín</t>
        </is>
      </c>
    </row>
    <row r="402">
      <c r="A402" t="n">
        <v>400</v>
      </c>
      <c r="B402" t="inlineStr">
        <is>
          <t>bốn trăm</t>
        </is>
      </c>
      <c r="C402" t="inlineStr">
        <is>
          <t>bốn trăm</t>
        </is>
      </c>
    </row>
    <row r="403">
      <c r="A403" t="n">
        <v>401</v>
      </c>
      <c r="B403" t="inlineStr">
        <is>
          <t>bốn trăm lẻ một</t>
        </is>
      </c>
      <c r="C403" t="inlineStr">
        <is>
          <t>bốn trăm lẻ một</t>
        </is>
      </c>
    </row>
    <row r="404">
      <c r="A404" t="n">
        <v>402</v>
      </c>
      <c r="B404" t="inlineStr">
        <is>
          <t>bốn trăm lẻ hai</t>
        </is>
      </c>
      <c r="C404" t="inlineStr">
        <is>
          <t>bốn trăm lẻ hai</t>
        </is>
      </c>
    </row>
    <row r="405">
      <c r="A405" t="n">
        <v>403</v>
      </c>
      <c r="B405" t="inlineStr">
        <is>
          <t>bốn trăm lẻ ba</t>
        </is>
      </c>
      <c r="C405" t="inlineStr">
        <is>
          <t>bốn trăm lẻ ba</t>
        </is>
      </c>
    </row>
    <row r="406">
      <c r="A406" t="n">
        <v>404</v>
      </c>
      <c r="B406" t="inlineStr">
        <is>
          <t>bốn trăm lẻ bốn</t>
        </is>
      </c>
      <c r="C406" t="inlineStr">
        <is>
          <t>bốn trăm lẻ bốn</t>
        </is>
      </c>
    </row>
    <row r="407">
      <c r="A407" t="n">
        <v>405</v>
      </c>
      <c r="B407" t="inlineStr">
        <is>
          <t>bốn trăm lẻ năm</t>
        </is>
      </c>
      <c r="C407" t="inlineStr">
        <is>
          <t>bốn trăm lẻ năm</t>
        </is>
      </c>
    </row>
    <row r="408">
      <c r="A408" t="n">
        <v>406</v>
      </c>
      <c r="B408" t="inlineStr">
        <is>
          <t>bốn trăm lẻ sáu</t>
        </is>
      </c>
      <c r="C408" t="inlineStr">
        <is>
          <t>bốn trăm lẻ sáu</t>
        </is>
      </c>
    </row>
    <row r="409">
      <c r="A409" t="n">
        <v>407</v>
      </c>
      <c r="B409" t="inlineStr">
        <is>
          <t>bốn trăm lẻ bảy</t>
        </is>
      </c>
      <c r="C409" t="inlineStr">
        <is>
          <t>bốn trăm lẻ bảy</t>
        </is>
      </c>
    </row>
    <row r="410">
      <c r="A410" t="n">
        <v>408</v>
      </c>
      <c r="B410" t="inlineStr">
        <is>
          <t>bốn trăm lẻ tám</t>
        </is>
      </c>
      <c r="C410" t="inlineStr">
        <is>
          <t>bốn trăm lẻ tám</t>
        </is>
      </c>
    </row>
    <row r="411">
      <c r="A411" t="n">
        <v>409</v>
      </c>
      <c r="B411" t="inlineStr">
        <is>
          <t>bốn trăm lẻ chín</t>
        </is>
      </c>
      <c r="C411" t="inlineStr">
        <is>
          <t>bốn trăm lẻ chín</t>
        </is>
      </c>
    </row>
    <row r="412">
      <c r="A412" t="n">
        <v>410</v>
      </c>
      <c r="B412" t="inlineStr">
        <is>
          <t>bốn trăm mười</t>
        </is>
      </c>
      <c r="C412" t="inlineStr">
        <is>
          <t>bốn trăm mười</t>
        </is>
      </c>
    </row>
    <row r="413">
      <c r="A413" t="n">
        <v>411</v>
      </c>
      <c r="B413" t="inlineStr">
        <is>
          <t>bốn trăm mười một</t>
        </is>
      </c>
      <c r="C413" t="inlineStr">
        <is>
          <t>bốn trăm mười một</t>
        </is>
      </c>
    </row>
    <row r="414">
      <c r="A414" t="n">
        <v>412</v>
      </c>
      <c r="B414" t="inlineStr">
        <is>
          <t>bốn trăm mười hai</t>
        </is>
      </c>
      <c r="C414" t="inlineStr">
        <is>
          <t>bốn trăm mười hai</t>
        </is>
      </c>
    </row>
    <row r="415">
      <c r="A415" t="n">
        <v>413</v>
      </c>
      <c r="B415" t="inlineStr">
        <is>
          <t>bốn trăm mười ba</t>
        </is>
      </c>
      <c r="C415" t="inlineStr">
        <is>
          <t>bốn trăm mười ba</t>
        </is>
      </c>
    </row>
    <row r="416">
      <c r="A416" t="n">
        <v>414</v>
      </c>
      <c r="B416" t="inlineStr">
        <is>
          <t>bốn trăm mười bốn</t>
        </is>
      </c>
      <c r="C416" t="inlineStr">
        <is>
          <t>bốn trăm mười bốn</t>
        </is>
      </c>
    </row>
    <row r="417">
      <c r="A417" t="n">
        <v>415</v>
      </c>
      <c r="B417" t="inlineStr">
        <is>
          <t>bốn trăm mười lăm</t>
        </is>
      </c>
      <c r="C417" t="inlineStr">
        <is>
          <t>bốn trăm mười lăm</t>
        </is>
      </c>
    </row>
    <row r="418">
      <c r="A418" t="n">
        <v>416</v>
      </c>
      <c r="B418" t="inlineStr">
        <is>
          <t>bốn trăm mười sáu</t>
        </is>
      </c>
      <c r="C418" t="inlineStr">
        <is>
          <t>bốn trăm mười sáu</t>
        </is>
      </c>
    </row>
    <row r="419">
      <c r="A419" t="n">
        <v>417</v>
      </c>
      <c r="B419" t="inlineStr">
        <is>
          <t>bốn trăm mười bảy</t>
        </is>
      </c>
      <c r="C419" t="inlineStr">
        <is>
          <t>bốn trăm mười bảy</t>
        </is>
      </c>
    </row>
    <row r="420">
      <c r="A420" t="n">
        <v>418</v>
      </c>
      <c r="B420" t="inlineStr">
        <is>
          <t>bốn trăm mười tám</t>
        </is>
      </c>
      <c r="C420" t="inlineStr">
        <is>
          <t>bốn trăm mười tám</t>
        </is>
      </c>
    </row>
    <row r="421">
      <c r="A421" t="n">
        <v>419</v>
      </c>
      <c r="B421" t="inlineStr">
        <is>
          <t>bốn trăm mười chín</t>
        </is>
      </c>
      <c r="C421" t="inlineStr">
        <is>
          <t>bốn trăm mười chín</t>
        </is>
      </c>
    </row>
    <row r="422">
      <c r="A422" t="n">
        <v>420</v>
      </c>
      <c r="B422" t="inlineStr">
        <is>
          <t>bốn trăm hai mươi</t>
        </is>
      </c>
      <c r="C422" t="inlineStr">
        <is>
          <t>bốn trăm hai mươi</t>
        </is>
      </c>
    </row>
    <row r="423">
      <c r="A423" t="n">
        <v>421</v>
      </c>
      <c r="B423" t="inlineStr">
        <is>
          <t>bốn trăm hai mươi mốt</t>
        </is>
      </c>
      <c r="C423" t="inlineStr">
        <is>
          <t>bốn trăm hai mươi mốt</t>
        </is>
      </c>
    </row>
    <row r="424">
      <c r="A424" t="n">
        <v>422</v>
      </c>
      <c r="B424" t="inlineStr">
        <is>
          <t>bốn trăm hai mươi hai</t>
        </is>
      </c>
      <c r="C424" t="inlineStr">
        <is>
          <t>bốn trăm hai mươi hai</t>
        </is>
      </c>
    </row>
    <row r="425">
      <c r="A425" t="n">
        <v>423</v>
      </c>
      <c r="B425" t="inlineStr">
        <is>
          <t>bốn trăm hai mươi ba</t>
        </is>
      </c>
      <c r="C425" t="inlineStr">
        <is>
          <t>bốn trăm hai mươi ba</t>
        </is>
      </c>
    </row>
    <row r="426">
      <c r="A426" t="n">
        <v>424</v>
      </c>
      <c r="B426" t="inlineStr">
        <is>
          <t>bốn trăm hai mươi bốn</t>
        </is>
      </c>
      <c r="C426" t="inlineStr">
        <is>
          <t>bốn trăm hai mươi bốn</t>
        </is>
      </c>
    </row>
    <row r="427">
      <c r="A427" t="n">
        <v>425</v>
      </c>
      <c r="B427" t="inlineStr">
        <is>
          <t>bốn trăm hai mươi lăm</t>
        </is>
      </c>
      <c r="C427" t="inlineStr">
        <is>
          <t>bốn trăm hai mươi lăm</t>
        </is>
      </c>
    </row>
    <row r="428">
      <c r="A428" t="n">
        <v>426</v>
      </c>
      <c r="B428" t="inlineStr">
        <is>
          <t>bốn trăm hai mươi sáu</t>
        </is>
      </c>
      <c r="C428" t="inlineStr">
        <is>
          <t>bốn trăm hai mươi sáu</t>
        </is>
      </c>
    </row>
    <row r="429">
      <c r="A429" t="n">
        <v>427</v>
      </c>
      <c r="B429" t="inlineStr">
        <is>
          <t>bốn trăm hai mươi bảy</t>
        </is>
      </c>
      <c r="C429" t="inlineStr">
        <is>
          <t>bốn trăm hai mươi bảy</t>
        </is>
      </c>
    </row>
    <row r="430">
      <c r="A430" t="n">
        <v>428</v>
      </c>
      <c r="B430" t="inlineStr">
        <is>
          <t>bốn trăm hai mươi tám</t>
        </is>
      </c>
      <c r="C430" t="inlineStr">
        <is>
          <t>bốn trăm hai mươi tám</t>
        </is>
      </c>
    </row>
    <row r="431">
      <c r="A431" t="n">
        <v>429</v>
      </c>
      <c r="B431" t="inlineStr">
        <is>
          <t>bốn trăm hai mươi chín</t>
        </is>
      </c>
      <c r="C431" t="inlineStr">
        <is>
          <t>bốn trăm hai mươi chín</t>
        </is>
      </c>
    </row>
    <row r="432">
      <c r="A432" t="n">
        <v>430</v>
      </c>
      <c r="B432" t="inlineStr">
        <is>
          <t>bốn trăm ba mươi</t>
        </is>
      </c>
      <c r="C432" t="inlineStr">
        <is>
          <t>bốn trăm ba mươi</t>
        </is>
      </c>
    </row>
    <row r="433">
      <c r="A433" t="n">
        <v>431</v>
      </c>
      <c r="B433" t="inlineStr">
        <is>
          <t>bốn trăm ba mươi mốt</t>
        </is>
      </c>
      <c r="C433" t="inlineStr">
        <is>
          <t>bốn trăm ba mươi mốt</t>
        </is>
      </c>
    </row>
    <row r="434">
      <c r="A434" t="n">
        <v>432</v>
      </c>
      <c r="B434" t="inlineStr">
        <is>
          <t>bốn trăm ba mươi hai</t>
        </is>
      </c>
      <c r="C434" t="inlineStr">
        <is>
          <t>bốn trăm ba mươi hai</t>
        </is>
      </c>
    </row>
    <row r="435">
      <c r="A435" t="n">
        <v>433</v>
      </c>
      <c r="B435" t="inlineStr">
        <is>
          <t>bốn trăm ba mươi ba</t>
        </is>
      </c>
      <c r="C435" t="inlineStr">
        <is>
          <t>bốn trăm ba mươi ba</t>
        </is>
      </c>
    </row>
    <row r="436">
      <c r="A436" t="n">
        <v>434</v>
      </c>
      <c r="B436" t="inlineStr">
        <is>
          <t>bốn trăm ba mươi bốn</t>
        </is>
      </c>
      <c r="C436" t="inlineStr">
        <is>
          <t>bốn trăm ba mươi bốn</t>
        </is>
      </c>
    </row>
    <row r="437">
      <c r="A437" t="n">
        <v>435</v>
      </c>
      <c r="B437" t="inlineStr">
        <is>
          <t>bốn trăm ba mươi lăm</t>
        </is>
      </c>
      <c r="C437" t="inlineStr">
        <is>
          <t>bốn trăm ba mươi lăm</t>
        </is>
      </c>
    </row>
    <row r="438">
      <c r="A438" t="n">
        <v>436</v>
      </c>
      <c r="B438" t="inlineStr">
        <is>
          <t>bốn trăm ba mươi sáu</t>
        </is>
      </c>
      <c r="C438" t="inlineStr">
        <is>
          <t>bốn trăm ba mươi sáu</t>
        </is>
      </c>
    </row>
    <row r="439">
      <c r="A439" t="n">
        <v>437</v>
      </c>
      <c r="B439" t="inlineStr">
        <is>
          <t>bốn trăm ba mươi bảy</t>
        </is>
      </c>
      <c r="C439" t="inlineStr">
        <is>
          <t>bốn trăm ba mươi bảy</t>
        </is>
      </c>
    </row>
    <row r="440">
      <c r="A440" t="n">
        <v>438</v>
      </c>
      <c r="B440" t="inlineStr">
        <is>
          <t>bốn trăm ba mươi tám</t>
        </is>
      </c>
      <c r="C440" t="inlineStr">
        <is>
          <t>bốn trăm ba mươi tám</t>
        </is>
      </c>
    </row>
    <row r="441">
      <c r="A441" t="n">
        <v>439</v>
      </c>
      <c r="B441" t="inlineStr">
        <is>
          <t>bốn trăm ba mươi chín</t>
        </is>
      </c>
      <c r="C441" t="inlineStr">
        <is>
          <t>bốn trăm ba mươi chín</t>
        </is>
      </c>
    </row>
    <row r="442">
      <c r="A442" t="n">
        <v>440</v>
      </c>
      <c r="B442" t="inlineStr">
        <is>
          <t>bốn trăm bốn mươi</t>
        </is>
      </c>
      <c r="C442" t="inlineStr">
        <is>
          <t>bốn trăm bốn mươi</t>
        </is>
      </c>
    </row>
    <row r="443">
      <c r="A443" t="n">
        <v>441</v>
      </c>
      <c r="B443" t="inlineStr">
        <is>
          <t>bốn trăm bốn mươi mốt</t>
        </is>
      </c>
      <c r="C443" t="inlineStr">
        <is>
          <t>bốn trăm bốn mươi mốt</t>
        </is>
      </c>
    </row>
    <row r="444">
      <c r="A444" t="n">
        <v>442</v>
      </c>
      <c r="B444" t="inlineStr">
        <is>
          <t>bốn trăm bốn mươi hai</t>
        </is>
      </c>
      <c r="C444" t="inlineStr">
        <is>
          <t>bốn trăm bốn mươi hai</t>
        </is>
      </c>
    </row>
    <row r="445">
      <c r="A445" t="n">
        <v>443</v>
      </c>
      <c r="B445" t="inlineStr">
        <is>
          <t>bốn trăm bốn mươi ba</t>
        </is>
      </c>
      <c r="C445" t="inlineStr">
        <is>
          <t>bốn trăm bốn mươi ba</t>
        </is>
      </c>
    </row>
    <row r="446">
      <c r="A446" t="n">
        <v>444</v>
      </c>
      <c r="B446" t="inlineStr">
        <is>
          <t>bốn trăm bốn mươi bốn</t>
        </is>
      </c>
      <c r="C446" t="inlineStr">
        <is>
          <t>bốn trăm bốn mươi bốn</t>
        </is>
      </c>
    </row>
    <row r="447">
      <c r="A447" t="n">
        <v>445</v>
      </c>
      <c r="B447" t="inlineStr">
        <is>
          <t>bốn trăm bốn mươi lăm</t>
        </is>
      </c>
      <c r="C447" t="inlineStr">
        <is>
          <t>bốn trăm bốn mươi lăm</t>
        </is>
      </c>
    </row>
    <row r="448">
      <c r="A448" t="n">
        <v>446</v>
      </c>
      <c r="B448" t="inlineStr">
        <is>
          <t>bốn trăm bốn mươi sáu</t>
        </is>
      </c>
      <c r="C448" t="inlineStr">
        <is>
          <t>bốn trăm bốn mươi sáu</t>
        </is>
      </c>
    </row>
    <row r="449">
      <c r="A449" t="n">
        <v>447</v>
      </c>
      <c r="B449" t="inlineStr">
        <is>
          <t>bốn trăm bốn mươi bảy</t>
        </is>
      </c>
      <c r="C449" t="inlineStr">
        <is>
          <t>bốn trăm bốn mươi bảy</t>
        </is>
      </c>
    </row>
    <row r="450">
      <c r="A450" t="n">
        <v>448</v>
      </c>
      <c r="B450" t="inlineStr">
        <is>
          <t>bốn trăm bốn mươi tám</t>
        </is>
      </c>
      <c r="C450" t="inlineStr">
        <is>
          <t>bốn trăm bốn mươi tám</t>
        </is>
      </c>
    </row>
    <row r="451">
      <c r="A451" t="n">
        <v>449</v>
      </c>
      <c r="B451" t="inlineStr">
        <is>
          <t>bốn trăm bốn mươi chín</t>
        </is>
      </c>
      <c r="C451" t="inlineStr">
        <is>
          <t>bốn trăm bốn mươi chín</t>
        </is>
      </c>
    </row>
    <row r="452">
      <c r="A452" t="n">
        <v>450</v>
      </c>
      <c r="B452" t="inlineStr">
        <is>
          <t>bốn trăm năm mươi</t>
        </is>
      </c>
      <c r="C452" t="inlineStr">
        <is>
          <t>bốn trăm năm mươi</t>
        </is>
      </c>
    </row>
    <row r="453">
      <c r="A453" t="n">
        <v>451</v>
      </c>
      <c r="B453" t="inlineStr">
        <is>
          <t>bốn trăm năm mươi mốt</t>
        </is>
      </c>
      <c r="C453" t="inlineStr">
        <is>
          <t>bốn trăm năm mươi mốt</t>
        </is>
      </c>
    </row>
    <row r="454">
      <c r="A454" t="n">
        <v>452</v>
      </c>
      <c r="B454" t="inlineStr">
        <is>
          <t>bốn trăm năm mươi hai</t>
        </is>
      </c>
      <c r="C454" t="inlineStr">
        <is>
          <t>bốn trăm năm mươi hai</t>
        </is>
      </c>
    </row>
    <row r="455">
      <c r="A455" t="n">
        <v>453</v>
      </c>
      <c r="B455" t="inlineStr">
        <is>
          <t>bốn trăm năm mươi ba</t>
        </is>
      </c>
      <c r="C455" t="inlineStr">
        <is>
          <t>bốn trăm năm mươi ba</t>
        </is>
      </c>
    </row>
    <row r="456">
      <c r="A456" t="n">
        <v>454</v>
      </c>
      <c r="B456" t="inlineStr">
        <is>
          <t>bốn trăm năm mươi bốn</t>
        </is>
      </c>
      <c r="C456" t="inlineStr">
        <is>
          <t>bốn trăm năm mươi bốn</t>
        </is>
      </c>
    </row>
    <row r="457">
      <c r="A457" t="n">
        <v>455</v>
      </c>
      <c r="B457" t="inlineStr">
        <is>
          <t>bốn trăm năm mươi lăm</t>
        </is>
      </c>
      <c r="C457" t="inlineStr">
        <is>
          <t>bốn trăm năm mươi lăm</t>
        </is>
      </c>
    </row>
    <row r="458">
      <c r="A458" t="n">
        <v>456</v>
      </c>
      <c r="B458" t="inlineStr">
        <is>
          <t>bốn trăm năm mươi sáu</t>
        </is>
      </c>
      <c r="C458" t="inlineStr">
        <is>
          <t>bốn trăm năm mươi sáu</t>
        </is>
      </c>
    </row>
    <row r="459">
      <c r="A459" t="n">
        <v>457</v>
      </c>
      <c r="B459" t="inlineStr">
        <is>
          <t>bốn trăm năm mươi bảy</t>
        </is>
      </c>
      <c r="C459" t="inlineStr">
        <is>
          <t>bốn trăm năm mươi bảy</t>
        </is>
      </c>
    </row>
    <row r="460">
      <c r="A460" t="n">
        <v>458</v>
      </c>
      <c r="B460" t="inlineStr">
        <is>
          <t>bốn trăm năm mươi tám</t>
        </is>
      </c>
      <c r="C460" t="inlineStr">
        <is>
          <t>bốn trăm năm mươi tám</t>
        </is>
      </c>
    </row>
    <row r="461">
      <c r="A461" t="n">
        <v>459</v>
      </c>
      <c r="B461" t="inlineStr">
        <is>
          <t>bốn trăm năm mươi chín</t>
        </is>
      </c>
      <c r="C461" t="inlineStr">
        <is>
          <t>bốn trăm năm mươi chín</t>
        </is>
      </c>
    </row>
    <row r="462">
      <c r="A462" t="n">
        <v>460</v>
      </c>
      <c r="B462" t="inlineStr">
        <is>
          <t>bốn trăm sáu mươi</t>
        </is>
      </c>
      <c r="C462" t="inlineStr">
        <is>
          <t>bốn trăm sáu mươi</t>
        </is>
      </c>
    </row>
    <row r="463">
      <c r="A463" t="n">
        <v>461</v>
      </c>
      <c r="B463" t="inlineStr">
        <is>
          <t>bốn trăm sáu mươi mốt</t>
        </is>
      </c>
      <c r="C463" t="inlineStr">
        <is>
          <t>bốn trăm sáu mươi mốt</t>
        </is>
      </c>
    </row>
    <row r="464">
      <c r="A464" t="n">
        <v>462</v>
      </c>
      <c r="B464" t="inlineStr">
        <is>
          <t>bốn trăm sáu mươi hai</t>
        </is>
      </c>
      <c r="C464" t="inlineStr">
        <is>
          <t>bốn trăm sáu mươi hai</t>
        </is>
      </c>
    </row>
    <row r="465">
      <c r="A465" t="n">
        <v>463</v>
      </c>
      <c r="B465" t="inlineStr">
        <is>
          <t>bốn trăm sáu mươi ba</t>
        </is>
      </c>
      <c r="C465" t="inlineStr">
        <is>
          <t>bốn trăm sáu mươi ba</t>
        </is>
      </c>
    </row>
    <row r="466">
      <c r="A466" t="n">
        <v>464</v>
      </c>
      <c r="B466" t="inlineStr">
        <is>
          <t>bốn trăm sáu mươi bốn</t>
        </is>
      </c>
      <c r="C466" t="inlineStr">
        <is>
          <t>bốn trăm sáu mươi bốn</t>
        </is>
      </c>
    </row>
    <row r="467">
      <c r="A467" t="n">
        <v>465</v>
      </c>
      <c r="B467" t="inlineStr">
        <is>
          <t>bốn trăm sáu mươi lăm</t>
        </is>
      </c>
      <c r="C467" t="inlineStr">
        <is>
          <t>bốn trăm sáu mươi lăm</t>
        </is>
      </c>
    </row>
    <row r="468">
      <c r="A468" t="n">
        <v>466</v>
      </c>
      <c r="B468" t="inlineStr">
        <is>
          <t>bốn trăm sáu mươi sáu</t>
        </is>
      </c>
      <c r="C468" t="inlineStr">
        <is>
          <t>bốn trăm sáu mươi sáu</t>
        </is>
      </c>
    </row>
    <row r="469">
      <c r="A469" t="n">
        <v>467</v>
      </c>
      <c r="B469" t="inlineStr">
        <is>
          <t>bốn trăm sáu mươi bảy</t>
        </is>
      </c>
      <c r="C469" t="inlineStr">
        <is>
          <t>bốn trăm sáu mươi bảy</t>
        </is>
      </c>
    </row>
    <row r="470">
      <c r="A470" t="n">
        <v>468</v>
      </c>
      <c r="B470" t="inlineStr">
        <is>
          <t>bốn trăm sáu mươi tám</t>
        </is>
      </c>
      <c r="C470" t="inlineStr">
        <is>
          <t>bốn trăm sáu mươi tám</t>
        </is>
      </c>
    </row>
    <row r="471">
      <c r="A471" t="n">
        <v>469</v>
      </c>
      <c r="B471" t="inlineStr">
        <is>
          <t>bốn trăm sáu mươi chín</t>
        </is>
      </c>
      <c r="C471" t="inlineStr">
        <is>
          <t>bốn trăm sáu mươi chín</t>
        </is>
      </c>
    </row>
    <row r="472">
      <c r="A472" t="n">
        <v>470</v>
      </c>
      <c r="B472" t="inlineStr">
        <is>
          <t>bốn trăm bảy mươi</t>
        </is>
      </c>
      <c r="C472" t="inlineStr">
        <is>
          <t>bốn trăm bảy mươi</t>
        </is>
      </c>
    </row>
    <row r="473">
      <c r="A473" t="n">
        <v>471</v>
      </c>
      <c r="B473" t="inlineStr">
        <is>
          <t>bốn trăm bảy mươi mốt</t>
        </is>
      </c>
      <c r="C473" t="inlineStr">
        <is>
          <t>bốn trăm bảy mươi mốt</t>
        </is>
      </c>
    </row>
    <row r="474">
      <c r="A474" t="n">
        <v>472</v>
      </c>
      <c r="B474" t="inlineStr">
        <is>
          <t>bốn trăm bảy mươi hai</t>
        </is>
      </c>
      <c r="C474" t="inlineStr">
        <is>
          <t>bốn trăm bảy mươi hai</t>
        </is>
      </c>
    </row>
    <row r="475">
      <c r="A475" t="n">
        <v>473</v>
      </c>
      <c r="B475" t="inlineStr">
        <is>
          <t>bốn trăm bảy mươi ba</t>
        </is>
      </c>
      <c r="C475" t="inlineStr">
        <is>
          <t>bốn trăm bảy mươi ba</t>
        </is>
      </c>
    </row>
    <row r="476">
      <c r="A476" t="n">
        <v>474</v>
      </c>
      <c r="B476" t="inlineStr">
        <is>
          <t>bốn trăm bảy mươi bốn</t>
        </is>
      </c>
      <c r="C476" t="inlineStr">
        <is>
          <t>bốn trăm bảy mươi bốn</t>
        </is>
      </c>
    </row>
    <row r="477">
      <c r="A477" t="n">
        <v>475</v>
      </c>
      <c r="B477" t="inlineStr">
        <is>
          <t>bốn trăm bảy mươi lăm</t>
        </is>
      </c>
      <c r="C477" t="inlineStr">
        <is>
          <t>bốn trăm bảy mươi lăm</t>
        </is>
      </c>
    </row>
    <row r="478">
      <c r="A478" t="n">
        <v>476</v>
      </c>
      <c r="B478" t="inlineStr">
        <is>
          <t>bốn trăm bảy mươi sáu</t>
        </is>
      </c>
      <c r="C478" t="inlineStr">
        <is>
          <t>bốn trăm bảy mươi sáu</t>
        </is>
      </c>
    </row>
    <row r="479">
      <c r="A479" t="n">
        <v>477</v>
      </c>
      <c r="B479" t="inlineStr">
        <is>
          <t>bốn trăm bảy mươi bảy</t>
        </is>
      </c>
      <c r="C479" t="inlineStr">
        <is>
          <t>bốn trăm bảy mươi bảy</t>
        </is>
      </c>
    </row>
    <row r="480">
      <c r="A480" t="n">
        <v>478</v>
      </c>
      <c r="B480" t="inlineStr">
        <is>
          <t>bốn trăm bảy mươi tám</t>
        </is>
      </c>
      <c r="C480" t="inlineStr">
        <is>
          <t>bốn trăm bảy mươi tám</t>
        </is>
      </c>
    </row>
    <row r="481">
      <c r="A481" t="n">
        <v>479</v>
      </c>
      <c r="B481" t="inlineStr">
        <is>
          <t>bốn trăm bảy mươi chín</t>
        </is>
      </c>
      <c r="C481" t="inlineStr">
        <is>
          <t>bốn trăm bảy mươi chín</t>
        </is>
      </c>
    </row>
    <row r="482">
      <c r="A482" t="n">
        <v>480</v>
      </c>
      <c r="B482" t="inlineStr">
        <is>
          <t>bốn trăm tám mươi</t>
        </is>
      </c>
      <c r="C482" t="inlineStr">
        <is>
          <t>bốn trăm tám mươi</t>
        </is>
      </c>
    </row>
    <row r="483">
      <c r="A483" t="n">
        <v>481</v>
      </c>
      <c r="B483" t="inlineStr">
        <is>
          <t>bốn trăm tám mươi mốt</t>
        </is>
      </c>
      <c r="C483" t="inlineStr">
        <is>
          <t>bốn trăm tám mươi mốt</t>
        </is>
      </c>
    </row>
    <row r="484">
      <c r="A484" t="n">
        <v>482</v>
      </c>
      <c r="B484" t="inlineStr">
        <is>
          <t>bốn trăm tám mươi hai</t>
        </is>
      </c>
      <c r="C484" t="inlineStr">
        <is>
          <t>bốn trăm tám mươi hai</t>
        </is>
      </c>
    </row>
    <row r="485">
      <c r="A485" t="n">
        <v>483</v>
      </c>
      <c r="B485" t="inlineStr">
        <is>
          <t>bốn trăm tám mươi ba</t>
        </is>
      </c>
      <c r="C485" t="inlineStr">
        <is>
          <t>bốn trăm tám mươi ba</t>
        </is>
      </c>
    </row>
    <row r="486">
      <c r="A486" t="n">
        <v>484</v>
      </c>
      <c r="B486" t="inlineStr">
        <is>
          <t>bốn trăm tám mươi bốn</t>
        </is>
      </c>
      <c r="C486" t="inlineStr">
        <is>
          <t>bốn trăm tám mươi bốn</t>
        </is>
      </c>
    </row>
    <row r="487">
      <c r="A487" t="n">
        <v>485</v>
      </c>
      <c r="B487" t="inlineStr">
        <is>
          <t>bốn trăm tám mươi lăm</t>
        </is>
      </c>
      <c r="C487" t="inlineStr">
        <is>
          <t>bốn trăm tám mươi lăm</t>
        </is>
      </c>
    </row>
    <row r="488">
      <c r="A488" t="n">
        <v>486</v>
      </c>
      <c r="B488" t="inlineStr">
        <is>
          <t>bốn trăm tám mươi sáu</t>
        </is>
      </c>
      <c r="C488" t="inlineStr">
        <is>
          <t>bốn trăm tám mươi sáu</t>
        </is>
      </c>
    </row>
    <row r="489">
      <c r="A489" t="n">
        <v>487</v>
      </c>
      <c r="B489" t="inlineStr">
        <is>
          <t>bốn trăm tám mươi bảy</t>
        </is>
      </c>
      <c r="C489" t="inlineStr">
        <is>
          <t>bốn trăm tám mươi bảy</t>
        </is>
      </c>
    </row>
    <row r="490">
      <c r="A490" t="n">
        <v>488</v>
      </c>
      <c r="B490" t="inlineStr">
        <is>
          <t>bốn trăm tám mươi tám</t>
        </is>
      </c>
      <c r="C490" t="inlineStr">
        <is>
          <t>bốn trăm tám mươi tám</t>
        </is>
      </c>
    </row>
    <row r="491">
      <c r="A491" t="n">
        <v>489</v>
      </c>
      <c r="B491" t="inlineStr">
        <is>
          <t>bốn trăm tám mươi chín</t>
        </is>
      </c>
      <c r="C491" t="inlineStr">
        <is>
          <t>bốn trăm tám mươi chín</t>
        </is>
      </c>
    </row>
    <row r="492">
      <c r="A492" t="n">
        <v>490</v>
      </c>
      <c r="B492" t="inlineStr">
        <is>
          <t>bốn trăm chín mươi</t>
        </is>
      </c>
      <c r="C492" t="inlineStr">
        <is>
          <t>bốn trăm chín mươi</t>
        </is>
      </c>
    </row>
    <row r="493">
      <c r="A493" t="n">
        <v>491</v>
      </c>
      <c r="B493" t="inlineStr">
        <is>
          <t>bốn trăm chín mươi mốt</t>
        </is>
      </c>
      <c r="C493" t="inlineStr">
        <is>
          <t>bốn trăm chín mươi mốt</t>
        </is>
      </c>
    </row>
    <row r="494">
      <c r="A494" t="n">
        <v>492</v>
      </c>
      <c r="B494" t="inlineStr">
        <is>
          <t>bốn trăm chín mươi hai</t>
        </is>
      </c>
      <c r="C494" t="inlineStr">
        <is>
          <t>bốn trăm chín mươi hai</t>
        </is>
      </c>
    </row>
    <row r="495">
      <c r="A495" t="n">
        <v>493</v>
      </c>
      <c r="B495" t="inlineStr">
        <is>
          <t>bốn trăm chín mươi ba</t>
        </is>
      </c>
      <c r="C495" t="inlineStr">
        <is>
          <t>bốn trăm chín mươi ba</t>
        </is>
      </c>
    </row>
    <row r="496">
      <c r="A496" t="n">
        <v>494</v>
      </c>
      <c r="B496" t="inlineStr">
        <is>
          <t>bốn trăm chín mươi bốn</t>
        </is>
      </c>
      <c r="C496" t="inlineStr">
        <is>
          <t>bốn trăm chín mươi bốn</t>
        </is>
      </c>
    </row>
    <row r="497">
      <c r="A497" t="n">
        <v>495</v>
      </c>
      <c r="B497" t="inlineStr">
        <is>
          <t>bốn trăm chín mươi lăm</t>
        </is>
      </c>
      <c r="C497" t="inlineStr">
        <is>
          <t>bốn trăm chín mươi lăm</t>
        </is>
      </c>
    </row>
    <row r="498">
      <c r="A498" t="n">
        <v>496</v>
      </c>
      <c r="B498" t="inlineStr">
        <is>
          <t>bốn trăm chín mươi sáu</t>
        </is>
      </c>
      <c r="C498" t="inlineStr">
        <is>
          <t>bốn trăm chín mươi sáu</t>
        </is>
      </c>
    </row>
    <row r="499">
      <c r="A499" t="n">
        <v>497</v>
      </c>
      <c r="B499" t="inlineStr">
        <is>
          <t>bốn trăm chín mươi bảy</t>
        </is>
      </c>
      <c r="C499" t="inlineStr">
        <is>
          <t>bốn trăm chín mươi bảy</t>
        </is>
      </c>
    </row>
    <row r="500">
      <c r="A500" t="n">
        <v>498</v>
      </c>
      <c r="B500" t="inlineStr">
        <is>
          <t>bốn trăm chín mươi tám</t>
        </is>
      </c>
      <c r="C500" t="inlineStr">
        <is>
          <t>bốn trăm chín mươi tám</t>
        </is>
      </c>
    </row>
    <row r="501">
      <c r="A501" t="n">
        <v>499</v>
      </c>
      <c r="B501" t="inlineStr">
        <is>
          <t>bốn trăm chín mươi chín</t>
        </is>
      </c>
      <c r="C501" t="inlineStr">
        <is>
          <t>bốn trăm chín mươi chín</t>
        </is>
      </c>
    </row>
    <row r="502">
      <c r="A502" t="n">
        <v>500</v>
      </c>
      <c r="B502" t="inlineStr">
        <is>
          <t>năm trăm</t>
        </is>
      </c>
      <c r="C502" t="inlineStr">
        <is>
          <t>năm trăm</t>
        </is>
      </c>
    </row>
    <row r="503">
      <c r="A503" t="n">
        <v>501</v>
      </c>
      <c r="B503" t="inlineStr">
        <is>
          <t>năm trăm lẻ một</t>
        </is>
      </c>
      <c r="C503" t="inlineStr">
        <is>
          <t>năm trăm lẻ một</t>
        </is>
      </c>
    </row>
    <row r="504">
      <c r="A504" t="n">
        <v>502</v>
      </c>
      <c r="B504" t="inlineStr">
        <is>
          <t>năm trăm lẻ hai</t>
        </is>
      </c>
      <c r="C504" t="inlineStr">
        <is>
          <t>năm trăm lẻ hai</t>
        </is>
      </c>
    </row>
    <row r="505">
      <c r="A505" t="n">
        <v>503</v>
      </c>
      <c r="B505" t="inlineStr">
        <is>
          <t>năm trăm lẻ ba</t>
        </is>
      </c>
      <c r="C505" t="inlineStr">
        <is>
          <t>năm trăm lẻ ba</t>
        </is>
      </c>
    </row>
    <row r="506">
      <c r="A506" t="n">
        <v>504</v>
      </c>
      <c r="B506" t="inlineStr">
        <is>
          <t>năm trăm lẻ bốn</t>
        </is>
      </c>
      <c r="C506" t="inlineStr">
        <is>
          <t>năm trăm lẻ bốn</t>
        </is>
      </c>
    </row>
    <row r="507">
      <c r="A507" t="n">
        <v>505</v>
      </c>
      <c r="B507" t="inlineStr">
        <is>
          <t>năm trăm lẻ năm</t>
        </is>
      </c>
      <c r="C507" t="inlineStr">
        <is>
          <t>năm trăm lẻ năm</t>
        </is>
      </c>
    </row>
    <row r="508">
      <c r="A508" t="n">
        <v>506</v>
      </c>
      <c r="B508" t="inlineStr">
        <is>
          <t>năm trăm lẻ sáu</t>
        </is>
      </c>
      <c r="C508" t="inlineStr">
        <is>
          <t>năm trăm lẻ sáu</t>
        </is>
      </c>
    </row>
    <row r="509">
      <c r="A509" t="n">
        <v>507</v>
      </c>
      <c r="B509" t="inlineStr">
        <is>
          <t>năm trăm lẻ bảy</t>
        </is>
      </c>
      <c r="C509" t="inlineStr">
        <is>
          <t>năm trăm lẻ bảy</t>
        </is>
      </c>
    </row>
    <row r="510">
      <c r="A510" t="n">
        <v>508</v>
      </c>
      <c r="B510" t="inlineStr">
        <is>
          <t>năm trăm lẻ tám</t>
        </is>
      </c>
      <c r="C510" t="inlineStr">
        <is>
          <t>năm trăm lẻ tám</t>
        </is>
      </c>
    </row>
    <row r="511">
      <c r="A511" t="n">
        <v>509</v>
      </c>
      <c r="B511" t="inlineStr">
        <is>
          <t>năm trăm lẻ chín</t>
        </is>
      </c>
      <c r="C511" t="inlineStr">
        <is>
          <t>năm trăm lẻ chín</t>
        </is>
      </c>
    </row>
    <row r="512">
      <c r="A512" t="n">
        <v>510</v>
      </c>
      <c r="B512" t="inlineStr">
        <is>
          <t>năm trăm mười</t>
        </is>
      </c>
      <c r="C512" t="inlineStr">
        <is>
          <t>năm trăm mười</t>
        </is>
      </c>
    </row>
    <row r="513">
      <c r="A513" t="n">
        <v>511</v>
      </c>
      <c r="B513" t="inlineStr">
        <is>
          <t>năm trăm mười một</t>
        </is>
      </c>
      <c r="C513" t="inlineStr">
        <is>
          <t>năm trăm mười một</t>
        </is>
      </c>
    </row>
    <row r="514">
      <c r="A514" t="n">
        <v>512</v>
      </c>
      <c r="B514" t="inlineStr">
        <is>
          <t>năm trăm mười hai</t>
        </is>
      </c>
      <c r="C514" t="inlineStr">
        <is>
          <t>năm trăm mười hai</t>
        </is>
      </c>
    </row>
    <row r="515">
      <c r="A515" t="n">
        <v>513</v>
      </c>
      <c r="B515" t="inlineStr">
        <is>
          <t>năm trăm mười ba</t>
        </is>
      </c>
      <c r="C515" t="inlineStr">
        <is>
          <t>năm trăm mười ba</t>
        </is>
      </c>
    </row>
    <row r="516">
      <c r="A516" t="n">
        <v>514</v>
      </c>
      <c r="B516" t="inlineStr">
        <is>
          <t>năm trăm mười bốn</t>
        </is>
      </c>
      <c r="C516" t="inlineStr">
        <is>
          <t>năm trăm mười bốn</t>
        </is>
      </c>
    </row>
    <row r="517">
      <c r="A517" t="n">
        <v>515</v>
      </c>
      <c r="B517" t="inlineStr">
        <is>
          <t>năm trăm mười lăm</t>
        </is>
      </c>
      <c r="C517" t="inlineStr">
        <is>
          <t>năm trăm mười lăm</t>
        </is>
      </c>
    </row>
    <row r="518">
      <c r="A518" t="n">
        <v>516</v>
      </c>
      <c r="B518" t="inlineStr">
        <is>
          <t>năm trăm mười sáu</t>
        </is>
      </c>
      <c r="C518" t="inlineStr">
        <is>
          <t>năm trăm mười sáu</t>
        </is>
      </c>
    </row>
    <row r="519">
      <c r="A519" t="n">
        <v>517</v>
      </c>
      <c r="B519" t="inlineStr">
        <is>
          <t>năm trăm mười bảy</t>
        </is>
      </c>
      <c r="C519" t="inlineStr">
        <is>
          <t>năm trăm mười bảy</t>
        </is>
      </c>
    </row>
    <row r="520">
      <c r="A520" t="n">
        <v>518</v>
      </c>
      <c r="B520" t="inlineStr">
        <is>
          <t>năm trăm mười tám</t>
        </is>
      </c>
      <c r="C520" t="inlineStr">
        <is>
          <t>năm trăm mười tám</t>
        </is>
      </c>
    </row>
    <row r="521">
      <c r="A521" t="n">
        <v>519</v>
      </c>
      <c r="B521" t="inlineStr">
        <is>
          <t>năm trăm mười chín</t>
        </is>
      </c>
      <c r="C521" t="inlineStr">
        <is>
          <t>năm trăm mười chín</t>
        </is>
      </c>
    </row>
    <row r="522">
      <c r="A522" t="n">
        <v>520</v>
      </c>
      <c r="B522" t="inlineStr">
        <is>
          <t>năm trăm hai mươi</t>
        </is>
      </c>
      <c r="C522" t="inlineStr">
        <is>
          <t>năm trăm hai mươi</t>
        </is>
      </c>
    </row>
    <row r="523">
      <c r="A523" t="n">
        <v>521</v>
      </c>
      <c r="B523" t="inlineStr">
        <is>
          <t>năm trăm hai mươi mốt</t>
        </is>
      </c>
      <c r="C523" t="inlineStr">
        <is>
          <t>năm trăm hai mươi mốt</t>
        </is>
      </c>
    </row>
    <row r="524">
      <c r="A524" t="n">
        <v>522</v>
      </c>
      <c r="B524" t="inlineStr">
        <is>
          <t>năm trăm hai mươi hai</t>
        </is>
      </c>
      <c r="C524" t="inlineStr">
        <is>
          <t>năm trăm hai mươi hai</t>
        </is>
      </c>
    </row>
    <row r="525">
      <c r="A525" t="n">
        <v>523</v>
      </c>
      <c r="B525" t="inlineStr">
        <is>
          <t>năm trăm hai mươi ba</t>
        </is>
      </c>
      <c r="C525" t="inlineStr">
        <is>
          <t>năm trăm hai mươi ba</t>
        </is>
      </c>
    </row>
    <row r="526">
      <c r="A526" t="n">
        <v>524</v>
      </c>
      <c r="B526" t="inlineStr">
        <is>
          <t>năm trăm hai mươi bốn</t>
        </is>
      </c>
      <c r="C526" t="inlineStr">
        <is>
          <t>năm trăm hai mươi bốn</t>
        </is>
      </c>
    </row>
    <row r="527">
      <c r="A527" t="n">
        <v>525</v>
      </c>
      <c r="B527" t="inlineStr">
        <is>
          <t>năm trăm hai mươi lăm</t>
        </is>
      </c>
      <c r="C527" t="inlineStr">
        <is>
          <t>năm trăm hai mươi lăm</t>
        </is>
      </c>
    </row>
    <row r="528">
      <c r="A528" t="n">
        <v>526</v>
      </c>
      <c r="B528" t="inlineStr">
        <is>
          <t>năm trăm hai mươi sáu</t>
        </is>
      </c>
      <c r="C528" t="inlineStr">
        <is>
          <t>năm trăm hai mươi sáu</t>
        </is>
      </c>
    </row>
    <row r="529">
      <c r="A529" t="n">
        <v>527</v>
      </c>
      <c r="B529" t="inlineStr">
        <is>
          <t>năm trăm hai mươi bảy</t>
        </is>
      </c>
      <c r="C529" t="inlineStr">
        <is>
          <t>năm trăm hai mươi bảy</t>
        </is>
      </c>
    </row>
    <row r="530">
      <c r="A530" t="n">
        <v>528</v>
      </c>
      <c r="B530" t="inlineStr">
        <is>
          <t>năm trăm hai mươi tám</t>
        </is>
      </c>
      <c r="C530" t="inlineStr">
        <is>
          <t>năm trăm hai mươi tám</t>
        </is>
      </c>
    </row>
    <row r="531">
      <c r="A531" t="n">
        <v>529</v>
      </c>
      <c r="B531" t="inlineStr">
        <is>
          <t>năm trăm hai mươi chín</t>
        </is>
      </c>
      <c r="C531" t="inlineStr">
        <is>
          <t>năm trăm hai mươi chín</t>
        </is>
      </c>
    </row>
    <row r="532">
      <c r="A532" t="n">
        <v>530</v>
      </c>
      <c r="B532" t="inlineStr">
        <is>
          <t>năm trăm ba mươi</t>
        </is>
      </c>
      <c r="C532" t="inlineStr">
        <is>
          <t>năm trăm ba mươi</t>
        </is>
      </c>
    </row>
    <row r="533">
      <c r="A533" t="n">
        <v>531</v>
      </c>
      <c r="B533" t="inlineStr">
        <is>
          <t>năm trăm ba mươi mốt</t>
        </is>
      </c>
      <c r="C533" t="inlineStr">
        <is>
          <t>năm trăm ba mươi mốt</t>
        </is>
      </c>
    </row>
    <row r="534">
      <c r="A534" t="n">
        <v>532</v>
      </c>
      <c r="B534" t="inlineStr">
        <is>
          <t>năm trăm ba mươi hai</t>
        </is>
      </c>
      <c r="C534" t="inlineStr">
        <is>
          <t>năm trăm ba mươi hai</t>
        </is>
      </c>
    </row>
    <row r="535">
      <c r="A535" t="n">
        <v>533</v>
      </c>
      <c r="B535" t="inlineStr">
        <is>
          <t>năm trăm ba mươi ba</t>
        </is>
      </c>
      <c r="C535" t="inlineStr">
        <is>
          <t>năm trăm ba mươi ba</t>
        </is>
      </c>
    </row>
    <row r="536">
      <c r="A536" t="n">
        <v>534</v>
      </c>
      <c r="B536" t="inlineStr">
        <is>
          <t>năm trăm ba mươi bốn</t>
        </is>
      </c>
      <c r="C536" t="inlineStr">
        <is>
          <t>năm trăm ba mươi bốn</t>
        </is>
      </c>
    </row>
    <row r="537">
      <c r="A537" t="n">
        <v>535</v>
      </c>
      <c r="B537" t="inlineStr">
        <is>
          <t>năm trăm ba mươi lăm</t>
        </is>
      </c>
      <c r="C537" t="inlineStr">
        <is>
          <t>năm trăm ba mươi lăm</t>
        </is>
      </c>
    </row>
    <row r="538">
      <c r="A538" t="n">
        <v>536</v>
      </c>
      <c r="B538" t="inlineStr">
        <is>
          <t>năm trăm ba mươi sáu</t>
        </is>
      </c>
      <c r="C538" t="inlineStr">
        <is>
          <t>năm trăm ba mươi sáu</t>
        </is>
      </c>
    </row>
    <row r="539">
      <c r="A539" t="n">
        <v>537</v>
      </c>
      <c r="B539" t="inlineStr">
        <is>
          <t>năm trăm ba mươi bảy</t>
        </is>
      </c>
      <c r="C539" t="inlineStr">
        <is>
          <t>năm trăm ba mươi bảy</t>
        </is>
      </c>
    </row>
    <row r="540">
      <c r="A540" t="n">
        <v>538</v>
      </c>
      <c r="B540" t="inlineStr">
        <is>
          <t>năm trăm ba mươi tám</t>
        </is>
      </c>
      <c r="C540" t="inlineStr">
        <is>
          <t>năm trăm ba mươi tám</t>
        </is>
      </c>
    </row>
    <row r="541">
      <c r="A541" t="n">
        <v>539</v>
      </c>
      <c r="B541" t="inlineStr">
        <is>
          <t>năm trăm ba mươi chín</t>
        </is>
      </c>
      <c r="C541" t="inlineStr">
        <is>
          <t>năm trăm ba mươi chín</t>
        </is>
      </c>
    </row>
    <row r="542">
      <c r="A542" t="n">
        <v>540</v>
      </c>
      <c r="B542" t="inlineStr">
        <is>
          <t>năm trăm bốn mươi</t>
        </is>
      </c>
      <c r="C542" t="inlineStr">
        <is>
          <t>năm trăm bốn mươi</t>
        </is>
      </c>
    </row>
    <row r="543">
      <c r="A543" t="n">
        <v>541</v>
      </c>
      <c r="B543" t="inlineStr">
        <is>
          <t>năm trăm bốn mươi mốt</t>
        </is>
      </c>
      <c r="C543" t="inlineStr">
        <is>
          <t>năm trăm bốn mươi mốt</t>
        </is>
      </c>
    </row>
    <row r="544">
      <c r="A544" t="n">
        <v>542</v>
      </c>
      <c r="B544" t="inlineStr">
        <is>
          <t>năm trăm bốn mươi hai</t>
        </is>
      </c>
      <c r="C544" t="inlineStr">
        <is>
          <t>năm trăm bốn mươi hai</t>
        </is>
      </c>
    </row>
    <row r="545">
      <c r="A545" t="n">
        <v>543</v>
      </c>
      <c r="B545" t="inlineStr">
        <is>
          <t>năm trăm bốn mươi ba</t>
        </is>
      </c>
      <c r="C545" t="inlineStr">
        <is>
          <t>năm trăm bốn mươi ba</t>
        </is>
      </c>
    </row>
    <row r="546">
      <c r="A546" t="n">
        <v>544</v>
      </c>
      <c r="B546" t="inlineStr">
        <is>
          <t>năm trăm bốn mươi bốn</t>
        </is>
      </c>
      <c r="C546" t="inlineStr">
        <is>
          <t>năm trăm bốn mươi bốn</t>
        </is>
      </c>
    </row>
    <row r="547">
      <c r="A547" t="n">
        <v>545</v>
      </c>
      <c r="B547" t="inlineStr">
        <is>
          <t>năm trăm bốn mươi lăm</t>
        </is>
      </c>
      <c r="C547" t="inlineStr">
        <is>
          <t>năm trăm bốn mươi lăm</t>
        </is>
      </c>
    </row>
    <row r="548">
      <c r="A548" t="n">
        <v>546</v>
      </c>
      <c r="B548" t="inlineStr">
        <is>
          <t>năm trăm bốn mươi sáu</t>
        </is>
      </c>
      <c r="C548" t="inlineStr">
        <is>
          <t>năm trăm bốn mươi sáu</t>
        </is>
      </c>
    </row>
    <row r="549">
      <c r="A549" t="n">
        <v>547</v>
      </c>
      <c r="B549" t="inlineStr">
        <is>
          <t>năm trăm bốn mươi bảy</t>
        </is>
      </c>
      <c r="C549" t="inlineStr">
        <is>
          <t>năm trăm bốn mươi bảy</t>
        </is>
      </c>
    </row>
    <row r="550">
      <c r="A550" t="n">
        <v>548</v>
      </c>
      <c r="B550" t="inlineStr">
        <is>
          <t>năm trăm bốn mươi tám</t>
        </is>
      </c>
      <c r="C550" t="inlineStr">
        <is>
          <t>năm trăm bốn mươi tám</t>
        </is>
      </c>
    </row>
    <row r="551">
      <c r="A551" t="n">
        <v>549</v>
      </c>
      <c r="B551" t="inlineStr">
        <is>
          <t>năm trăm bốn mươi chín</t>
        </is>
      </c>
      <c r="C551" t="inlineStr">
        <is>
          <t>năm trăm bốn mươi chín</t>
        </is>
      </c>
    </row>
    <row r="552">
      <c r="A552" t="n">
        <v>550</v>
      </c>
      <c r="B552" t="inlineStr">
        <is>
          <t>năm trăm năm mươi</t>
        </is>
      </c>
      <c r="C552" t="inlineStr">
        <is>
          <t>năm trăm năm mươi</t>
        </is>
      </c>
    </row>
    <row r="553">
      <c r="A553" t="n">
        <v>551</v>
      </c>
      <c r="B553" t="inlineStr">
        <is>
          <t>năm trăm năm mươi mốt</t>
        </is>
      </c>
      <c r="C553" t="inlineStr">
        <is>
          <t>năm trăm năm mươi mốt</t>
        </is>
      </c>
    </row>
    <row r="554">
      <c r="A554" t="n">
        <v>552</v>
      </c>
      <c r="B554" t="inlineStr">
        <is>
          <t>năm trăm năm mươi hai</t>
        </is>
      </c>
      <c r="C554" t="inlineStr">
        <is>
          <t>năm trăm năm mươi hai</t>
        </is>
      </c>
    </row>
    <row r="555">
      <c r="A555" t="n">
        <v>553</v>
      </c>
      <c r="B555" t="inlineStr">
        <is>
          <t>năm trăm năm mươi ba</t>
        </is>
      </c>
      <c r="C555" t="inlineStr">
        <is>
          <t>năm trăm năm mươi ba</t>
        </is>
      </c>
    </row>
    <row r="556">
      <c r="A556" t="n">
        <v>554</v>
      </c>
      <c r="B556" t="inlineStr">
        <is>
          <t>năm trăm năm mươi bốn</t>
        </is>
      </c>
      <c r="C556" t="inlineStr">
        <is>
          <t>năm trăm năm mươi bốn</t>
        </is>
      </c>
    </row>
    <row r="557">
      <c r="A557" t="n">
        <v>555</v>
      </c>
      <c r="B557" t="inlineStr">
        <is>
          <t>năm trăm năm mươi lăm</t>
        </is>
      </c>
      <c r="C557" t="inlineStr">
        <is>
          <t>năm trăm năm mươi lăm</t>
        </is>
      </c>
    </row>
    <row r="558">
      <c r="A558" t="n">
        <v>556</v>
      </c>
      <c r="B558" t="inlineStr">
        <is>
          <t>năm trăm năm mươi sáu</t>
        </is>
      </c>
      <c r="C558" t="inlineStr">
        <is>
          <t>năm trăm năm mươi sáu</t>
        </is>
      </c>
    </row>
    <row r="559">
      <c r="A559" t="n">
        <v>557</v>
      </c>
      <c r="B559" t="inlineStr">
        <is>
          <t>năm trăm năm mươi bảy</t>
        </is>
      </c>
      <c r="C559" t="inlineStr">
        <is>
          <t>năm trăm năm mươi bảy</t>
        </is>
      </c>
    </row>
    <row r="560">
      <c r="A560" t="n">
        <v>558</v>
      </c>
      <c r="B560" t="inlineStr">
        <is>
          <t>năm trăm năm mươi tám</t>
        </is>
      </c>
      <c r="C560" t="inlineStr">
        <is>
          <t>năm trăm năm mươi tám</t>
        </is>
      </c>
    </row>
    <row r="561">
      <c r="A561" t="n">
        <v>559</v>
      </c>
      <c r="B561" t="inlineStr">
        <is>
          <t>năm trăm năm mươi chín</t>
        </is>
      </c>
      <c r="C561" t="inlineStr">
        <is>
          <t>năm trăm năm mươi chín</t>
        </is>
      </c>
    </row>
    <row r="562">
      <c r="A562" t="n">
        <v>560</v>
      </c>
      <c r="B562" t="inlineStr">
        <is>
          <t>năm trăm sáu mươi</t>
        </is>
      </c>
      <c r="C562" t="inlineStr">
        <is>
          <t>năm trăm sáu mươi</t>
        </is>
      </c>
    </row>
    <row r="563">
      <c r="A563" t="n">
        <v>561</v>
      </c>
      <c r="B563" t="inlineStr">
        <is>
          <t>năm trăm sáu mươi mốt</t>
        </is>
      </c>
      <c r="C563" t="inlineStr">
        <is>
          <t>năm trăm sáu mươi mốt</t>
        </is>
      </c>
    </row>
    <row r="564">
      <c r="A564" t="n">
        <v>562</v>
      </c>
      <c r="B564" t="inlineStr">
        <is>
          <t>năm trăm sáu mươi hai</t>
        </is>
      </c>
      <c r="C564" t="inlineStr">
        <is>
          <t>năm trăm sáu mươi hai</t>
        </is>
      </c>
    </row>
    <row r="565">
      <c r="A565" t="n">
        <v>563</v>
      </c>
      <c r="B565" t="inlineStr">
        <is>
          <t>năm trăm sáu mươi ba</t>
        </is>
      </c>
      <c r="C565" t="inlineStr">
        <is>
          <t>năm trăm sáu mươi ba</t>
        </is>
      </c>
    </row>
    <row r="566">
      <c r="A566" t="n">
        <v>564</v>
      </c>
      <c r="B566" t="inlineStr">
        <is>
          <t>năm trăm sáu mươi bốn</t>
        </is>
      </c>
      <c r="C566" t="inlineStr">
        <is>
          <t>năm trăm sáu mươi bốn</t>
        </is>
      </c>
    </row>
    <row r="567">
      <c r="A567" t="n">
        <v>565</v>
      </c>
      <c r="B567" t="inlineStr">
        <is>
          <t>năm trăm sáu mươi lăm</t>
        </is>
      </c>
      <c r="C567" t="inlineStr">
        <is>
          <t>năm trăm sáu mươi lăm</t>
        </is>
      </c>
    </row>
    <row r="568">
      <c r="A568" t="n">
        <v>566</v>
      </c>
      <c r="B568" t="inlineStr">
        <is>
          <t>năm trăm sáu mươi sáu</t>
        </is>
      </c>
      <c r="C568" t="inlineStr">
        <is>
          <t>năm trăm sáu mươi sáu</t>
        </is>
      </c>
    </row>
    <row r="569">
      <c r="A569" t="n">
        <v>567</v>
      </c>
      <c r="B569" t="inlineStr">
        <is>
          <t>năm trăm sáu mươi bảy</t>
        </is>
      </c>
      <c r="C569" t="inlineStr">
        <is>
          <t>năm trăm sáu mươi bảy</t>
        </is>
      </c>
    </row>
    <row r="570">
      <c r="A570" t="n">
        <v>568</v>
      </c>
      <c r="B570" t="inlineStr">
        <is>
          <t>năm trăm sáu mươi tám</t>
        </is>
      </c>
      <c r="C570" t="inlineStr">
        <is>
          <t>năm trăm sáu mươi tám</t>
        </is>
      </c>
    </row>
    <row r="571">
      <c r="A571" t="n">
        <v>569</v>
      </c>
      <c r="B571" t="inlineStr">
        <is>
          <t>năm trăm sáu mươi chín</t>
        </is>
      </c>
      <c r="C571" t="inlineStr">
        <is>
          <t>năm trăm sáu mươi chín</t>
        </is>
      </c>
    </row>
    <row r="572">
      <c r="A572" t="n">
        <v>570</v>
      </c>
      <c r="B572" t="inlineStr">
        <is>
          <t>năm trăm bảy mươi</t>
        </is>
      </c>
      <c r="C572" t="inlineStr">
        <is>
          <t>năm trăm bảy mươi</t>
        </is>
      </c>
    </row>
    <row r="573">
      <c r="A573" t="n">
        <v>571</v>
      </c>
      <c r="B573" t="inlineStr">
        <is>
          <t>năm trăm bảy mươi mốt</t>
        </is>
      </c>
      <c r="C573" t="inlineStr">
        <is>
          <t>năm trăm bảy mươi mốt</t>
        </is>
      </c>
    </row>
    <row r="574">
      <c r="A574" t="n">
        <v>572</v>
      </c>
      <c r="B574" t="inlineStr">
        <is>
          <t>năm trăm bảy mươi hai</t>
        </is>
      </c>
      <c r="C574" t="inlineStr">
        <is>
          <t>năm trăm bảy mươi hai</t>
        </is>
      </c>
    </row>
    <row r="575">
      <c r="A575" t="n">
        <v>573</v>
      </c>
      <c r="B575" t="inlineStr">
        <is>
          <t>năm trăm bảy mươi ba</t>
        </is>
      </c>
      <c r="C575" t="inlineStr">
        <is>
          <t>năm trăm bảy mươi ba</t>
        </is>
      </c>
    </row>
    <row r="576">
      <c r="A576" t="n">
        <v>574</v>
      </c>
      <c r="B576" t="inlineStr">
        <is>
          <t>năm trăm bảy mươi bốn</t>
        </is>
      </c>
      <c r="C576" t="inlineStr">
        <is>
          <t>năm trăm bảy mươi bốn</t>
        </is>
      </c>
    </row>
    <row r="577">
      <c r="A577" t="n">
        <v>575</v>
      </c>
      <c r="B577" t="inlineStr">
        <is>
          <t>năm trăm bảy mươi lăm</t>
        </is>
      </c>
      <c r="C577" t="inlineStr">
        <is>
          <t>năm trăm bảy mươi lăm</t>
        </is>
      </c>
    </row>
    <row r="578">
      <c r="A578" t="n">
        <v>576</v>
      </c>
      <c r="B578" t="inlineStr">
        <is>
          <t>năm trăm bảy mươi sáu</t>
        </is>
      </c>
      <c r="C578" t="inlineStr">
        <is>
          <t>năm trăm bảy mươi sáu</t>
        </is>
      </c>
    </row>
    <row r="579">
      <c r="A579" t="n">
        <v>577</v>
      </c>
      <c r="B579" t="inlineStr">
        <is>
          <t>năm trăm bảy mươi bảy</t>
        </is>
      </c>
      <c r="C579" t="inlineStr">
        <is>
          <t>năm trăm bảy mươi bảy</t>
        </is>
      </c>
    </row>
    <row r="580">
      <c r="A580" t="n">
        <v>578</v>
      </c>
      <c r="B580" t="inlineStr">
        <is>
          <t>năm trăm bảy mươi tám</t>
        </is>
      </c>
      <c r="C580" t="inlineStr">
        <is>
          <t>năm trăm bảy mươi tám</t>
        </is>
      </c>
    </row>
    <row r="581">
      <c r="A581" t="n">
        <v>579</v>
      </c>
      <c r="B581" t="inlineStr">
        <is>
          <t>năm trăm bảy mươi chín</t>
        </is>
      </c>
      <c r="C581" t="inlineStr">
        <is>
          <t>năm trăm bảy mươi chín</t>
        </is>
      </c>
    </row>
    <row r="582">
      <c r="A582" t="n">
        <v>580</v>
      </c>
      <c r="B582" t="inlineStr">
        <is>
          <t>năm trăm tám mươi</t>
        </is>
      </c>
      <c r="C582" t="inlineStr">
        <is>
          <t>năm trăm tám mươi</t>
        </is>
      </c>
    </row>
    <row r="583">
      <c r="A583" t="n">
        <v>581</v>
      </c>
      <c r="B583" t="inlineStr">
        <is>
          <t>năm trăm tám mươi mốt</t>
        </is>
      </c>
      <c r="C583" t="inlineStr">
        <is>
          <t>năm trăm tám mươi mốt</t>
        </is>
      </c>
    </row>
    <row r="584">
      <c r="A584" t="n">
        <v>582</v>
      </c>
      <c r="B584" t="inlineStr">
        <is>
          <t>năm trăm tám mươi hai</t>
        </is>
      </c>
      <c r="C584" t="inlineStr">
        <is>
          <t>năm trăm tám mươi hai</t>
        </is>
      </c>
    </row>
    <row r="585">
      <c r="A585" t="n">
        <v>583</v>
      </c>
      <c r="B585" t="inlineStr">
        <is>
          <t>năm trăm tám mươi ba</t>
        </is>
      </c>
      <c r="C585" t="inlineStr">
        <is>
          <t>năm trăm tám mươi ba</t>
        </is>
      </c>
    </row>
    <row r="586">
      <c r="A586" t="n">
        <v>584</v>
      </c>
      <c r="B586" t="inlineStr">
        <is>
          <t>năm trăm tám mươi bốn</t>
        </is>
      </c>
      <c r="C586" t="inlineStr">
        <is>
          <t>năm trăm tám mươi bốn</t>
        </is>
      </c>
    </row>
    <row r="587">
      <c r="A587" t="n">
        <v>585</v>
      </c>
      <c r="B587" t="inlineStr">
        <is>
          <t>năm trăm tám mươi lăm</t>
        </is>
      </c>
      <c r="C587" t="inlineStr">
        <is>
          <t>năm trăm tám mươi lăm</t>
        </is>
      </c>
    </row>
    <row r="588">
      <c r="A588" t="n">
        <v>586</v>
      </c>
      <c r="B588" t="inlineStr">
        <is>
          <t>năm trăm tám mươi sáu</t>
        </is>
      </c>
      <c r="C588" t="inlineStr">
        <is>
          <t>năm trăm tám mươi sáu</t>
        </is>
      </c>
    </row>
    <row r="589">
      <c r="A589" t="n">
        <v>587</v>
      </c>
      <c r="B589" t="inlineStr">
        <is>
          <t>năm trăm tám mươi bảy</t>
        </is>
      </c>
      <c r="C589" t="inlineStr">
        <is>
          <t>năm trăm tám mươi bảy</t>
        </is>
      </c>
    </row>
    <row r="590">
      <c r="A590" t="n">
        <v>588</v>
      </c>
      <c r="B590" t="inlineStr">
        <is>
          <t>năm trăm tám mươi tám</t>
        </is>
      </c>
      <c r="C590" t="inlineStr">
        <is>
          <t>năm trăm tám mươi tám</t>
        </is>
      </c>
    </row>
    <row r="591">
      <c r="A591" t="n">
        <v>589</v>
      </c>
      <c r="B591" t="inlineStr">
        <is>
          <t>năm trăm tám mươi chín</t>
        </is>
      </c>
      <c r="C591" t="inlineStr">
        <is>
          <t>năm trăm tám mươi chín</t>
        </is>
      </c>
    </row>
    <row r="592">
      <c r="A592" t="n">
        <v>590</v>
      </c>
      <c r="B592" t="inlineStr">
        <is>
          <t>năm trăm chín mươi</t>
        </is>
      </c>
      <c r="C592" t="inlineStr">
        <is>
          <t>năm trăm chín mươi</t>
        </is>
      </c>
    </row>
    <row r="593">
      <c r="A593" t="n">
        <v>591</v>
      </c>
      <c r="B593" t="inlineStr">
        <is>
          <t>năm trăm chín mươi mốt</t>
        </is>
      </c>
      <c r="C593" t="inlineStr">
        <is>
          <t>năm trăm chín mươi mốt</t>
        </is>
      </c>
    </row>
    <row r="594">
      <c r="A594" t="n">
        <v>592</v>
      </c>
      <c r="B594" t="inlineStr">
        <is>
          <t>năm trăm chín mươi hai</t>
        </is>
      </c>
      <c r="C594" t="inlineStr">
        <is>
          <t>năm trăm chín mươi hai</t>
        </is>
      </c>
    </row>
    <row r="595">
      <c r="A595" t="n">
        <v>593</v>
      </c>
      <c r="B595" t="inlineStr">
        <is>
          <t>năm trăm chín mươi ba</t>
        </is>
      </c>
      <c r="C595" t="inlineStr">
        <is>
          <t>năm trăm chín mươi ba</t>
        </is>
      </c>
    </row>
    <row r="596">
      <c r="A596" t="n">
        <v>594</v>
      </c>
      <c r="B596" t="inlineStr">
        <is>
          <t>năm trăm chín mươi bốn</t>
        </is>
      </c>
      <c r="C596" t="inlineStr">
        <is>
          <t>năm trăm chín mươi bốn</t>
        </is>
      </c>
    </row>
    <row r="597">
      <c r="A597" t="n">
        <v>595</v>
      </c>
      <c r="B597" t="inlineStr">
        <is>
          <t>năm trăm chín mươi lăm</t>
        </is>
      </c>
      <c r="C597" t="inlineStr">
        <is>
          <t>năm trăm chín mươi lăm</t>
        </is>
      </c>
    </row>
    <row r="598">
      <c r="A598" t="n">
        <v>596</v>
      </c>
      <c r="B598" t="inlineStr">
        <is>
          <t>năm trăm chín mươi sáu</t>
        </is>
      </c>
      <c r="C598" t="inlineStr">
        <is>
          <t>năm trăm chín mươi sáu</t>
        </is>
      </c>
    </row>
    <row r="599">
      <c r="A599" t="n">
        <v>597</v>
      </c>
      <c r="B599" t="inlineStr">
        <is>
          <t>năm trăm chín mươi bảy</t>
        </is>
      </c>
      <c r="C599" t="inlineStr">
        <is>
          <t>năm trăm chín mươi bảy</t>
        </is>
      </c>
    </row>
    <row r="600">
      <c r="A600" t="n">
        <v>598</v>
      </c>
      <c r="B600" t="inlineStr">
        <is>
          <t>năm trăm chín mươi tám</t>
        </is>
      </c>
      <c r="C600" t="inlineStr">
        <is>
          <t>năm trăm chín mươi tám</t>
        </is>
      </c>
    </row>
    <row r="601">
      <c r="A601" t="n">
        <v>599</v>
      </c>
      <c r="B601" t="inlineStr">
        <is>
          <t>năm trăm chín mươi chín</t>
        </is>
      </c>
      <c r="C601" t="inlineStr">
        <is>
          <t>năm trăm chín mươi chín</t>
        </is>
      </c>
    </row>
    <row r="602">
      <c r="A602" t="n">
        <v>600</v>
      </c>
      <c r="B602" t="inlineStr">
        <is>
          <t>sáu trăm</t>
        </is>
      </c>
      <c r="C602" t="inlineStr">
        <is>
          <t>sáu trăm</t>
        </is>
      </c>
    </row>
    <row r="603">
      <c r="A603" t="n">
        <v>601</v>
      </c>
      <c r="B603" t="inlineStr">
        <is>
          <t>sáu trăm lẻ một</t>
        </is>
      </c>
      <c r="C603" t="inlineStr">
        <is>
          <t>sáu trăm lẻ một</t>
        </is>
      </c>
    </row>
    <row r="604">
      <c r="A604" t="n">
        <v>602</v>
      </c>
      <c r="B604" t="inlineStr">
        <is>
          <t>sáu trăm lẻ hai</t>
        </is>
      </c>
      <c r="C604" t="inlineStr">
        <is>
          <t>sáu trăm lẻ hai</t>
        </is>
      </c>
    </row>
    <row r="605">
      <c r="A605" t="n">
        <v>603</v>
      </c>
      <c r="B605" t="inlineStr">
        <is>
          <t>sáu trăm lẻ ba</t>
        </is>
      </c>
      <c r="C605" t="inlineStr">
        <is>
          <t>sáu trăm lẻ ba</t>
        </is>
      </c>
    </row>
    <row r="606">
      <c r="A606" t="n">
        <v>604</v>
      </c>
      <c r="B606" t="inlineStr">
        <is>
          <t>sáu trăm lẻ bốn</t>
        </is>
      </c>
      <c r="C606" t="inlineStr">
        <is>
          <t>sáu trăm lẻ bốn</t>
        </is>
      </c>
    </row>
    <row r="607">
      <c r="A607" t="n">
        <v>605</v>
      </c>
      <c r="B607" t="inlineStr">
        <is>
          <t>sáu trăm lẻ năm</t>
        </is>
      </c>
      <c r="C607" t="inlineStr">
        <is>
          <t>sáu trăm lẻ năm</t>
        </is>
      </c>
    </row>
    <row r="608">
      <c r="A608" t="n">
        <v>606</v>
      </c>
      <c r="B608" t="inlineStr">
        <is>
          <t>sáu trăm lẻ sáu</t>
        </is>
      </c>
      <c r="C608" t="inlineStr">
        <is>
          <t>sáu trăm lẻ sáu</t>
        </is>
      </c>
    </row>
    <row r="609">
      <c r="A609" t="n">
        <v>607</v>
      </c>
      <c r="B609" t="inlineStr">
        <is>
          <t>sáu trăm lẻ bảy</t>
        </is>
      </c>
      <c r="C609" t="inlineStr">
        <is>
          <t>sáu trăm lẻ bảy</t>
        </is>
      </c>
    </row>
    <row r="610">
      <c r="A610" t="n">
        <v>608</v>
      </c>
      <c r="B610" t="inlineStr">
        <is>
          <t>sáu trăm lẻ tám</t>
        </is>
      </c>
      <c r="C610" t="inlineStr">
        <is>
          <t>sáu trăm lẻ tám</t>
        </is>
      </c>
    </row>
    <row r="611">
      <c r="A611" t="n">
        <v>609</v>
      </c>
      <c r="B611" t="inlineStr">
        <is>
          <t>sáu trăm lẻ chín</t>
        </is>
      </c>
      <c r="C611" t="inlineStr">
        <is>
          <t>sáu trăm lẻ chín</t>
        </is>
      </c>
    </row>
    <row r="612">
      <c r="A612" t="n">
        <v>610</v>
      </c>
      <c r="B612" t="inlineStr">
        <is>
          <t>sáu trăm mười</t>
        </is>
      </c>
      <c r="C612" t="inlineStr">
        <is>
          <t>sáu trăm mười</t>
        </is>
      </c>
    </row>
    <row r="613">
      <c r="A613" t="n">
        <v>611</v>
      </c>
      <c r="B613" t="inlineStr">
        <is>
          <t>sáu trăm mười một</t>
        </is>
      </c>
      <c r="C613" t="inlineStr">
        <is>
          <t>sáu trăm mười một</t>
        </is>
      </c>
    </row>
    <row r="614">
      <c r="A614" t="n">
        <v>612</v>
      </c>
      <c r="B614" t="inlineStr">
        <is>
          <t>sáu trăm mười hai</t>
        </is>
      </c>
      <c r="C614" t="inlineStr">
        <is>
          <t>sáu trăm mười hai</t>
        </is>
      </c>
    </row>
    <row r="615">
      <c r="A615" t="n">
        <v>613</v>
      </c>
      <c r="B615" t="inlineStr">
        <is>
          <t>sáu trăm mười ba</t>
        </is>
      </c>
      <c r="C615" t="inlineStr">
        <is>
          <t>sáu trăm mười ba</t>
        </is>
      </c>
    </row>
    <row r="616">
      <c r="A616" t="n">
        <v>614</v>
      </c>
      <c r="B616" t="inlineStr">
        <is>
          <t>sáu trăm mười bốn</t>
        </is>
      </c>
      <c r="C616" t="inlineStr">
        <is>
          <t>sáu trăm mười bốn</t>
        </is>
      </c>
    </row>
    <row r="617">
      <c r="A617" t="n">
        <v>615</v>
      </c>
      <c r="B617" t="inlineStr">
        <is>
          <t>sáu trăm mười lăm</t>
        </is>
      </c>
      <c r="C617" t="inlineStr">
        <is>
          <t>sáu trăm mười lăm</t>
        </is>
      </c>
    </row>
    <row r="618">
      <c r="A618" t="n">
        <v>616</v>
      </c>
      <c r="B618" t="inlineStr">
        <is>
          <t>sáu trăm mười sáu</t>
        </is>
      </c>
      <c r="C618" t="inlineStr">
        <is>
          <t>sáu trăm mười sáu</t>
        </is>
      </c>
    </row>
    <row r="619">
      <c r="A619" t="n">
        <v>617</v>
      </c>
      <c r="B619" t="inlineStr">
        <is>
          <t>sáu trăm mười bảy</t>
        </is>
      </c>
      <c r="C619" t="inlineStr">
        <is>
          <t>sáu trăm mười bảy</t>
        </is>
      </c>
    </row>
    <row r="620">
      <c r="A620" t="n">
        <v>618</v>
      </c>
      <c r="B620" t="inlineStr">
        <is>
          <t>sáu trăm mười tám</t>
        </is>
      </c>
      <c r="C620" t="inlineStr">
        <is>
          <t>sáu trăm mười tám</t>
        </is>
      </c>
    </row>
    <row r="621">
      <c r="A621" t="n">
        <v>619</v>
      </c>
      <c r="B621" t="inlineStr">
        <is>
          <t>sáu trăm mười chín</t>
        </is>
      </c>
      <c r="C621" t="inlineStr">
        <is>
          <t>sáu trăm mười chín</t>
        </is>
      </c>
    </row>
    <row r="622">
      <c r="A622" t="n">
        <v>620</v>
      </c>
      <c r="B622" t="inlineStr">
        <is>
          <t>sáu trăm hai mươi</t>
        </is>
      </c>
      <c r="C622" t="inlineStr">
        <is>
          <t>sáu trăm hai mươi</t>
        </is>
      </c>
    </row>
    <row r="623">
      <c r="A623" t="n">
        <v>621</v>
      </c>
      <c r="B623" t="inlineStr">
        <is>
          <t>sáu trăm hai mươi mốt</t>
        </is>
      </c>
      <c r="C623" t="inlineStr">
        <is>
          <t>sáu trăm hai mươi mốt</t>
        </is>
      </c>
    </row>
    <row r="624">
      <c r="A624" t="n">
        <v>622</v>
      </c>
      <c r="B624" t="inlineStr">
        <is>
          <t>sáu trăm hai mươi hai</t>
        </is>
      </c>
      <c r="C624" t="inlineStr">
        <is>
          <t>sáu trăm hai mươi hai</t>
        </is>
      </c>
    </row>
    <row r="625">
      <c r="A625" t="n">
        <v>623</v>
      </c>
      <c r="B625" t="inlineStr">
        <is>
          <t>sáu trăm hai mươi ba</t>
        </is>
      </c>
      <c r="C625" t="inlineStr">
        <is>
          <t>sáu trăm hai mươi ba</t>
        </is>
      </c>
    </row>
    <row r="626">
      <c r="A626" t="n">
        <v>624</v>
      </c>
      <c r="B626" t="inlineStr">
        <is>
          <t>sáu trăm hai mươi bốn</t>
        </is>
      </c>
      <c r="C626" t="inlineStr">
        <is>
          <t>sáu trăm hai mươi bốn</t>
        </is>
      </c>
    </row>
    <row r="627">
      <c r="A627" t="n">
        <v>625</v>
      </c>
      <c r="B627" t="inlineStr">
        <is>
          <t>sáu trăm hai mươi lăm</t>
        </is>
      </c>
      <c r="C627" t="inlineStr">
        <is>
          <t>sáu trăm hai mươi lăm</t>
        </is>
      </c>
    </row>
    <row r="628">
      <c r="A628" t="n">
        <v>626</v>
      </c>
      <c r="B628" t="inlineStr">
        <is>
          <t>sáu trăm hai mươi sáu</t>
        </is>
      </c>
      <c r="C628" t="inlineStr">
        <is>
          <t>sáu trăm hai mươi sáu</t>
        </is>
      </c>
    </row>
    <row r="629">
      <c r="A629" t="n">
        <v>627</v>
      </c>
      <c r="B629" t="inlineStr">
        <is>
          <t>sáu trăm hai mươi bảy</t>
        </is>
      </c>
      <c r="C629" t="inlineStr">
        <is>
          <t>sáu trăm hai mươi bảy</t>
        </is>
      </c>
    </row>
    <row r="630">
      <c r="A630" t="n">
        <v>628</v>
      </c>
      <c r="B630" t="inlineStr">
        <is>
          <t>sáu trăm hai mươi tám</t>
        </is>
      </c>
      <c r="C630" t="inlineStr">
        <is>
          <t>sáu trăm hai mươi tám</t>
        </is>
      </c>
    </row>
    <row r="631">
      <c r="A631" t="n">
        <v>629</v>
      </c>
      <c r="B631" t="inlineStr">
        <is>
          <t>sáu trăm hai mươi chín</t>
        </is>
      </c>
      <c r="C631" t="inlineStr">
        <is>
          <t>sáu trăm hai mươi chín</t>
        </is>
      </c>
    </row>
    <row r="632">
      <c r="A632" t="n">
        <v>630</v>
      </c>
      <c r="B632" t="inlineStr">
        <is>
          <t>sáu trăm ba mươi</t>
        </is>
      </c>
      <c r="C632" t="inlineStr">
        <is>
          <t>sáu trăm ba mươi</t>
        </is>
      </c>
    </row>
    <row r="633">
      <c r="A633" t="n">
        <v>631</v>
      </c>
      <c r="B633" t="inlineStr">
        <is>
          <t>sáu trăm ba mươi mốt</t>
        </is>
      </c>
      <c r="C633" t="inlineStr">
        <is>
          <t>sáu trăm ba mươi mốt</t>
        </is>
      </c>
    </row>
    <row r="634">
      <c r="A634" t="n">
        <v>632</v>
      </c>
      <c r="B634" t="inlineStr">
        <is>
          <t>sáu trăm ba mươi hai</t>
        </is>
      </c>
      <c r="C634" t="inlineStr">
        <is>
          <t>sáu trăm ba mươi hai</t>
        </is>
      </c>
    </row>
    <row r="635">
      <c r="A635" t="n">
        <v>633</v>
      </c>
      <c r="B635" t="inlineStr">
        <is>
          <t>sáu trăm ba mươi ba</t>
        </is>
      </c>
      <c r="C635" t="inlineStr">
        <is>
          <t>sáu trăm ba mươi ba</t>
        </is>
      </c>
    </row>
    <row r="636">
      <c r="A636" t="n">
        <v>634</v>
      </c>
      <c r="B636" t="inlineStr">
        <is>
          <t>sáu trăm ba mươi bốn</t>
        </is>
      </c>
      <c r="C636" t="inlineStr">
        <is>
          <t>sáu trăm ba mươi bốn</t>
        </is>
      </c>
    </row>
    <row r="637">
      <c r="A637" t="n">
        <v>635</v>
      </c>
      <c r="B637" t="inlineStr">
        <is>
          <t>sáu trăm ba mươi lăm</t>
        </is>
      </c>
      <c r="C637" t="inlineStr">
        <is>
          <t>sáu trăm ba mươi lăm</t>
        </is>
      </c>
    </row>
    <row r="638">
      <c r="A638" t="n">
        <v>636</v>
      </c>
      <c r="B638" t="inlineStr">
        <is>
          <t>sáu trăm ba mươi sáu</t>
        </is>
      </c>
      <c r="C638" t="inlineStr">
        <is>
          <t>sáu trăm ba mươi sáu</t>
        </is>
      </c>
    </row>
    <row r="639">
      <c r="A639" t="n">
        <v>637</v>
      </c>
      <c r="B639" t="inlineStr">
        <is>
          <t>sáu trăm ba mươi bảy</t>
        </is>
      </c>
      <c r="C639" t="inlineStr">
        <is>
          <t>sáu trăm ba mươi bảy</t>
        </is>
      </c>
    </row>
    <row r="640">
      <c r="A640" t="n">
        <v>638</v>
      </c>
      <c r="B640" t="inlineStr">
        <is>
          <t>sáu trăm ba mươi tám</t>
        </is>
      </c>
      <c r="C640" t="inlineStr">
        <is>
          <t>sáu trăm ba mươi tám</t>
        </is>
      </c>
    </row>
    <row r="641">
      <c r="A641" t="n">
        <v>639</v>
      </c>
      <c r="B641" t="inlineStr">
        <is>
          <t>sáu trăm ba mươi chín</t>
        </is>
      </c>
      <c r="C641" t="inlineStr">
        <is>
          <t>sáu trăm ba mươi chín</t>
        </is>
      </c>
    </row>
    <row r="642">
      <c r="A642" t="n">
        <v>640</v>
      </c>
      <c r="B642" t="inlineStr">
        <is>
          <t>sáu trăm bốn mươi</t>
        </is>
      </c>
      <c r="C642" t="inlineStr">
        <is>
          <t>sáu trăm bốn mươi</t>
        </is>
      </c>
    </row>
    <row r="643">
      <c r="A643" t="n">
        <v>641</v>
      </c>
      <c r="B643" t="inlineStr">
        <is>
          <t>sáu trăm bốn mươi mốt</t>
        </is>
      </c>
      <c r="C643" t="inlineStr">
        <is>
          <t>sáu trăm bốn mươi mốt</t>
        </is>
      </c>
    </row>
    <row r="644">
      <c r="A644" t="n">
        <v>642</v>
      </c>
      <c r="B644" t="inlineStr">
        <is>
          <t>sáu trăm bốn mươi hai</t>
        </is>
      </c>
      <c r="C644" t="inlineStr">
        <is>
          <t>sáu trăm bốn mươi hai</t>
        </is>
      </c>
    </row>
    <row r="645">
      <c r="A645" t="n">
        <v>643</v>
      </c>
      <c r="B645" t="inlineStr">
        <is>
          <t>sáu trăm bốn mươi ba</t>
        </is>
      </c>
      <c r="C645" t="inlineStr">
        <is>
          <t>sáu trăm bốn mươi ba</t>
        </is>
      </c>
    </row>
    <row r="646">
      <c r="A646" t="n">
        <v>644</v>
      </c>
      <c r="B646" t="inlineStr">
        <is>
          <t>sáu trăm bốn mươi bốn</t>
        </is>
      </c>
      <c r="C646" t="inlineStr">
        <is>
          <t>sáu trăm bốn mươi bốn</t>
        </is>
      </c>
    </row>
    <row r="647">
      <c r="A647" t="n">
        <v>645</v>
      </c>
      <c r="B647" t="inlineStr">
        <is>
          <t>sáu trăm bốn mươi lăm</t>
        </is>
      </c>
      <c r="C647" t="inlineStr">
        <is>
          <t>sáu trăm bốn mươi lăm</t>
        </is>
      </c>
    </row>
    <row r="648">
      <c r="A648" t="n">
        <v>646</v>
      </c>
      <c r="B648" t="inlineStr">
        <is>
          <t>sáu trăm bốn mươi sáu</t>
        </is>
      </c>
      <c r="C648" t="inlineStr">
        <is>
          <t>sáu trăm bốn mươi sáu</t>
        </is>
      </c>
    </row>
    <row r="649">
      <c r="A649" t="n">
        <v>647</v>
      </c>
      <c r="B649" t="inlineStr">
        <is>
          <t>sáu trăm bốn mươi bảy</t>
        </is>
      </c>
      <c r="C649" t="inlineStr">
        <is>
          <t>sáu trăm bốn mươi bảy</t>
        </is>
      </c>
    </row>
    <row r="650">
      <c r="A650" t="n">
        <v>648</v>
      </c>
      <c r="B650" t="inlineStr">
        <is>
          <t>sáu trăm bốn mươi tám</t>
        </is>
      </c>
      <c r="C650" t="inlineStr">
        <is>
          <t>sáu trăm bốn mươi tám</t>
        </is>
      </c>
    </row>
    <row r="651">
      <c r="A651" t="n">
        <v>649</v>
      </c>
      <c r="B651" t="inlineStr">
        <is>
          <t>sáu trăm bốn mươi chín</t>
        </is>
      </c>
      <c r="C651" t="inlineStr">
        <is>
          <t>sáu trăm bốn mươi chín</t>
        </is>
      </c>
    </row>
    <row r="652">
      <c r="A652" t="n">
        <v>650</v>
      </c>
      <c r="B652" t="inlineStr">
        <is>
          <t>sáu trăm năm mươi</t>
        </is>
      </c>
      <c r="C652" t="inlineStr">
        <is>
          <t>sáu trăm năm mươi</t>
        </is>
      </c>
    </row>
    <row r="653">
      <c r="A653" t="n">
        <v>651</v>
      </c>
      <c r="B653" t="inlineStr">
        <is>
          <t>sáu trăm năm mươi mốt</t>
        </is>
      </c>
      <c r="C653" t="inlineStr">
        <is>
          <t>sáu trăm năm mươi mốt</t>
        </is>
      </c>
    </row>
    <row r="654">
      <c r="A654" t="n">
        <v>652</v>
      </c>
      <c r="B654" t="inlineStr">
        <is>
          <t>sáu trăm năm mươi hai</t>
        </is>
      </c>
      <c r="C654" t="inlineStr">
        <is>
          <t>sáu trăm năm mươi hai</t>
        </is>
      </c>
    </row>
    <row r="655">
      <c r="A655" t="n">
        <v>653</v>
      </c>
      <c r="B655" t="inlineStr">
        <is>
          <t>sáu trăm năm mươi ba</t>
        </is>
      </c>
      <c r="C655" t="inlineStr">
        <is>
          <t>sáu trăm năm mươi ba</t>
        </is>
      </c>
    </row>
    <row r="656">
      <c r="A656" t="n">
        <v>654</v>
      </c>
      <c r="B656" t="inlineStr">
        <is>
          <t>sáu trăm năm mươi bốn</t>
        </is>
      </c>
      <c r="C656" t="inlineStr">
        <is>
          <t>sáu trăm năm mươi bốn</t>
        </is>
      </c>
    </row>
    <row r="657">
      <c r="A657" t="n">
        <v>655</v>
      </c>
      <c r="B657" t="inlineStr">
        <is>
          <t>sáu trăm năm mươi lăm</t>
        </is>
      </c>
      <c r="C657" t="inlineStr">
        <is>
          <t>sáu trăm năm mươi lăm</t>
        </is>
      </c>
    </row>
    <row r="658">
      <c r="A658" t="n">
        <v>656</v>
      </c>
      <c r="B658" t="inlineStr">
        <is>
          <t>sáu trăm năm mươi sáu</t>
        </is>
      </c>
      <c r="C658" t="inlineStr">
        <is>
          <t>sáu trăm năm mươi sáu</t>
        </is>
      </c>
    </row>
    <row r="659">
      <c r="A659" t="n">
        <v>657</v>
      </c>
      <c r="B659" t="inlineStr">
        <is>
          <t>sáu trăm năm mươi bảy</t>
        </is>
      </c>
      <c r="C659" t="inlineStr">
        <is>
          <t>sáu trăm năm mươi bảy</t>
        </is>
      </c>
    </row>
    <row r="660">
      <c r="A660" t="n">
        <v>658</v>
      </c>
      <c r="B660" t="inlineStr">
        <is>
          <t>sáu trăm năm mươi tám</t>
        </is>
      </c>
      <c r="C660" t="inlineStr">
        <is>
          <t>sáu trăm năm mươi tám</t>
        </is>
      </c>
    </row>
    <row r="661">
      <c r="A661" t="n">
        <v>659</v>
      </c>
      <c r="B661" t="inlineStr">
        <is>
          <t>sáu trăm năm mươi chín</t>
        </is>
      </c>
      <c r="C661" t="inlineStr">
        <is>
          <t>sáu trăm năm mươi chín</t>
        </is>
      </c>
    </row>
    <row r="662">
      <c r="A662" t="n">
        <v>660</v>
      </c>
      <c r="B662" t="inlineStr">
        <is>
          <t>sáu trăm sáu mươi</t>
        </is>
      </c>
      <c r="C662" t="inlineStr">
        <is>
          <t>sáu trăm sáu mươi</t>
        </is>
      </c>
    </row>
    <row r="663">
      <c r="A663" t="n">
        <v>661</v>
      </c>
      <c r="B663" t="inlineStr">
        <is>
          <t>sáu trăm sáu mươi mốt</t>
        </is>
      </c>
      <c r="C663" t="inlineStr">
        <is>
          <t>sáu trăm sáu mươi mốt</t>
        </is>
      </c>
    </row>
    <row r="664">
      <c r="A664" t="n">
        <v>662</v>
      </c>
      <c r="B664" t="inlineStr">
        <is>
          <t>sáu trăm sáu mươi hai</t>
        </is>
      </c>
      <c r="C664" t="inlineStr">
        <is>
          <t>sáu trăm sáu mươi hai</t>
        </is>
      </c>
    </row>
    <row r="665">
      <c r="A665" t="n">
        <v>663</v>
      </c>
      <c r="B665" t="inlineStr">
        <is>
          <t>sáu trăm sáu mươi ba</t>
        </is>
      </c>
      <c r="C665" t="inlineStr">
        <is>
          <t>sáu trăm sáu mươi ba</t>
        </is>
      </c>
    </row>
    <row r="666">
      <c r="A666" t="n">
        <v>664</v>
      </c>
      <c r="B666" t="inlineStr">
        <is>
          <t>sáu trăm sáu mươi bốn</t>
        </is>
      </c>
      <c r="C666" t="inlineStr">
        <is>
          <t>sáu trăm sáu mươi bốn</t>
        </is>
      </c>
    </row>
    <row r="667">
      <c r="A667" t="n">
        <v>665</v>
      </c>
      <c r="B667" t="inlineStr">
        <is>
          <t>sáu trăm sáu mươi lăm</t>
        </is>
      </c>
      <c r="C667" t="inlineStr">
        <is>
          <t>sáu trăm sáu mươi lăm</t>
        </is>
      </c>
    </row>
    <row r="668">
      <c r="A668" t="n">
        <v>666</v>
      </c>
      <c r="B668" t="inlineStr">
        <is>
          <t>sáu trăm sáu mươi sáu</t>
        </is>
      </c>
      <c r="C668" t="inlineStr">
        <is>
          <t>sáu trăm sáu mươi sáu</t>
        </is>
      </c>
    </row>
    <row r="669">
      <c r="A669" t="n">
        <v>667</v>
      </c>
      <c r="B669" t="inlineStr">
        <is>
          <t>sáu trăm sáu mươi bảy</t>
        </is>
      </c>
      <c r="C669" t="inlineStr">
        <is>
          <t>sáu trăm sáu mươi bảy</t>
        </is>
      </c>
    </row>
    <row r="670">
      <c r="A670" t="n">
        <v>668</v>
      </c>
      <c r="B670" t="inlineStr">
        <is>
          <t>sáu trăm sáu mươi tám</t>
        </is>
      </c>
      <c r="C670" t="inlineStr">
        <is>
          <t>sáu trăm sáu mươi tám</t>
        </is>
      </c>
    </row>
    <row r="671">
      <c r="A671" t="n">
        <v>669</v>
      </c>
      <c r="B671" t="inlineStr">
        <is>
          <t>sáu trăm sáu mươi chín</t>
        </is>
      </c>
      <c r="C671" t="inlineStr">
        <is>
          <t>sáu trăm sáu mươi chín</t>
        </is>
      </c>
    </row>
    <row r="672">
      <c r="A672" t="n">
        <v>670</v>
      </c>
      <c r="B672" t="inlineStr">
        <is>
          <t>sáu trăm bảy mươi</t>
        </is>
      </c>
      <c r="C672" t="inlineStr">
        <is>
          <t>sáu trăm bảy mươi</t>
        </is>
      </c>
    </row>
    <row r="673">
      <c r="A673" t="n">
        <v>671</v>
      </c>
      <c r="B673" t="inlineStr">
        <is>
          <t>sáu trăm bảy mươi mốt</t>
        </is>
      </c>
      <c r="C673" t="inlineStr">
        <is>
          <t>sáu trăm bảy mươi mốt</t>
        </is>
      </c>
    </row>
    <row r="674">
      <c r="A674" t="n">
        <v>672</v>
      </c>
      <c r="B674" t="inlineStr">
        <is>
          <t>sáu trăm bảy mươi hai</t>
        </is>
      </c>
      <c r="C674" t="inlineStr">
        <is>
          <t>sáu trăm bảy mươi hai</t>
        </is>
      </c>
    </row>
    <row r="675">
      <c r="A675" t="n">
        <v>673</v>
      </c>
      <c r="B675" t="inlineStr">
        <is>
          <t>sáu trăm bảy mươi ba</t>
        </is>
      </c>
      <c r="C675" t="inlineStr">
        <is>
          <t>sáu trăm bảy mươi ba</t>
        </is>
      </c>
    </row>
    <row r="676">
      <c r="A676" t="n">
        <v>674</v>
      </c>
      <c r="B676" t="inlineStr">
        <is>
          <t>sáu trăm bảy mươi bốn</t>
        </is>
      </c>
      <c r="C676" t="inlineStr">
        <is>
          <t>sáu trăm bảy mươi bốn</t>
        </is>
      </c>
    </row>
    <row r="677">
      <c r="A677" t="n">
        <v>675</v>
      </c>
      <c r="B677" t="inlineStr">
        <is>
          <t>sáu trăm bảy mươi lăm</t>
        </is>
      </c>
      <c r="C677" t="inlineStr">
        <is>
          <t>sáu trăm bảy mươi lăm</t>
        </is>
      </c>
    </row>
    <row r="678">
      <c r="A678" t="n">
        <v>676</v>
      </c>
      <c r="B678" t="inlineStr">
        <is>
          <t>sáu trăm bảy mươi sáu</t>
        </is>
      </c>
      <c r="C678" t="inlineStr">
        <is>
          <t>sáu trăm bảy mươi sáu</t>
        </is>
      </c>
    </row>
    <row r="679">
      <c r="A679" t="n">
        <v>677</v>
      </c>
      <c r="B679" t="inlineStr">
        <is>
          <t>sáu trăm bảy mươi bảy</t>
        </is>
      </c>
      <c r="C679" t="inlineStr">
        <is>
          <t>sáu trăm bảy mươi bảy</t>
        </is>
      </c>
    </row>
    <row r="680">
      <c r="A680" t="n">
        <v>678</v>
      </c>
      <c r="B680" t="inlineStr">
        <is>
          <t>sáu trăm bảy mươi tám</t>
        </is>
      </c>
      <c r="C680" t="inlineStr">
        <is>
          <t>sáu trăm bảy mươi tám</t>
        </is>
      </c>
    </row>
    <row r="681">
      <c r="A681" t="n">
        <v>679</v>
      </c>
      <c r="B681" t="inlineStr">
        <is>
          <t>sáu trăm bảy mươi chín</t>
        </is>
      </c>
      <c r="C681" t="inlineStr">
        <is>
          <t>sáu trăm bảy mươi chín</t>
        </is>
      </c>
    </row>
    <row r="682">
      <c r="A682" t="n">
        <v>680</v>
      </c>
      <c r="B682" t="inlineStr">
        <is>
          <t>sáu trăm tám mươi</t>
        </is>
      </c>
      <c r="C682" t="inlineStr">
        <is>
          <t>sáu trăm tám mươi</t>
        </is>
      </c>
    </row>
    <row r="683">
      <c r="A683" t="n">
        <v>681</v>
      </c>
      <c r="B683" t="inlineStr">
        <is>
          <t>sáu trăm tám mươi mốt</t>
        </is>
      </c>
      <c r="C683" t="inlineStr">
        <is>
          <t>sáu trăm tám mươi mốt</t>
        </is>
      </c>
    </row>
    <row r="684">
      <c r="A684" t="n">
        <v>682</v>
      </c>
      <c r="B684" t="inlineStr">
        <is>
          <t>sáu trăm tám mươi hai</t>
        </is>
      </c>
      <c r="C684" t="inlineStr">
        <is>
          <t>sáu trăm tám mươi hai</t>
        </is>
      </c>
    </row>
    <row r="685">
      <c r="A685" t="n">
        <v>683</v>
      </c>
      <c r="B685" t="inlineStr">
        <is>
          <t>sáu trăm tám mươi ba</t>
        </is>
      </c>
      <c r="C685" t="inlineStr">
        <is>
          <t>sáu trăm tám mươi ba</t>
        </is>
      </c>
    </row>
    <row r="686">
      <c r="A686" t="n">
        <v>684</v>
      </c>
      <c r="B686" t="inlineStr">
        <is>
          <t>sáu trăm tám mươi bốn</t>
        </is>
      </c>
      <c r="C686" t="inlineStr">
        <is>
          <t>sáu trăm tám mươi bốn</t>
        </is>
      </c>
    </row>
    <row r="687">
      <c r="A687" t="n">
        <v>685</v>
      </c>
      <c r="B687" t="inlineStr">
        <is>
          <t>sáu trăm tám mươi lăm</t>
        </is>
      </c>
      <c r="C687" t="inlineStr">
        <is>
          <t>sáu trăm tám mươi lăm</t>
        </is>
      </c>
    </row>
    <row r="688">
      <c r="A688" t="n">
        <v>686</v>
      </c>
      <c r="B688" t="inlineStr">
        <is>
          <t>sáu trăm tám mươi sáu</t>
        </is>
      </c>
      <c r="C688" t="inlineStr">
        <is>
          <t>sáu trăm tám mươi sáu</t>
        </is>
      </c>
    </row>
    <row r="689">
      <c r="A689" t="n">
        <v>687</v>
      </c>
      <c r="B689" t="inlineStr">
        <is>
          <t>sáu trăm tám mươi bảy</t>
        </is>
      </c>
      <c r="C689" t="inlineStr">
        <is>
          <t>sáu trăm tám mươi bảy</t>
        </is>
      </c>
    </row>
    <row r="690">
      <c r="A690" t="n">
        <v>688</v>
      </c>
      <c r="B690" t="inlineStr">
        <is>
          <t>sáu trăm tám mươi tám</t>
        </is>
      </c>
      <c r="C690" t="inlineStr">
        <is>
          <t>sáu trăm tám mươi tám</t>
        </is>
      </c>
    </row>
    <row r="691">
      <c r="A691" t="n">
        <v>689</v>
      </c>
      <c r="B691" t="inlineStr">
        <is>
          <t>sáu trăm tám mươi chín</t>
        </is>
      </c>
      <c r="C691" t="inlineStr">
        <is>
          <t>sáu trăm tám mươi chín</t>
        </is>
      </c>
    </row>
    <row r="692">
      <c r="A692" t="n">
        <v>690</v>
      </c>
      <c r="B692" t="inlineStr">
        <is>
          <t>sáu trăm chín mươi</t>
        </is>
      </c>
      <c r="C692" t="inlineStr">
        <is>
          <t>sáu trăm chín mươi</t>
        </is>
      </c>
    </row>
    <row r="693">
      <c r="A693" t="n">
        <v>691</v>
      </c>
      <c r="B693" t="inlineStr">
        <is>
          <t>sáu trăm chín mươi mốt</t>
        </is>
      </c>
      <c r="C693" t="inlineStr">
        <is>
          <t>sáu trăm chín mươi mốt</t>
        </is>
      </c>
    </row>
    <row r="694">
      <c r="A694" t="n">
        <v>692</v>
      </c>
      <c r="B694" t="inlineStr">
        <is>
          <t>sáu trăm chín mươi hai</t>
        </is>
      </c>
      <c r="C694" t="inlineStr">
        <is>
          <t>sáu trăm chín mươi hai</t>
        </is>
      </c>
    </row>
    <row r="695">
      <c r="A695" t="n">
        <v>693</v>
      </c>
      <c r="B695" t="inlineStr">
        <is>
          <t>sáu trăm chín mươi ba</t>
        </is>
      </c>
      <c r="C695" t="inlineStr">
        <is>
          <t>sáu trăm chín mươi ba</t>
        </is>
      </c>
    </row>
    <row r="696">
      <c r="A696" t="n">
        <v>694</v>
      </c>
      <c r="B696" t="inlineStr">
        <is>
          <t>sáu trăm chín mươi bốn</t>
        </is>
      </c>
      <c r="C696" t="inlineStr">
        <is>
          <t>sáu trăm chín mươi bốn</t>
        </is>
      </c>
    </row>
    <row r="697">
      <c r="A697" t="n">
        <v>695</v>
      </c>
      <c r="B697" t="inlineStr">
        <is>
          <t>sáu trăm chín mươi lăm</t>
        </is>
      </c>
      <c r="C697" t="inlineStr">
        <is>
          <t>sáu trăm chín mươi lăm</t>
        </is>
      </c>
    </row>
    <row r="698">
      <c r="A698" t="n">
        <v>696</v>
      </c>
      <c r="B698" t="inlineStr">
        <is>
          <t>sáu trăm chín mươi sáu</t>
        </is>
      </c>
      <c r="C698" t="inlineStr">
        <is>
          <t>sáu trăm chín mươi sáu</t>
        </is>
      </c>
    </row>
    <row r="699">
      <c r="A699" t="n">
        <v>697</v>
      </c>
      <c r="B699" t="inlineStr">
        <is>
          <t>sáu trăm chín mươi bảy</t>
        </is>
      </c>
      <c r="C699" t="inlineStr">
        <is>
          <t>sáu trăm chín mươi bảy</t>
        </is>
      </c>
    </row>
    <row r="700">
      <c r="A700" t="n">
        <v>698</v>
      </c>
      <c r="B700" t="inlineStr">
        <is>
          <t>sáu trăm chín mươi tám</t>
        </is>
      </c>
      <c r="C700" t="inlineStr">
        <is>
          <t>sáu trăm chín mươi tám</t>
        </is>
      </c>
    </row>
    <row r="701">
      <c r="A701" t="n">
        <v>699</v>
      </c>
      <c r="B701" t="inlineStr">
        <is>
          <t>sáu trăm chín mươi chín</t>
        </is>
      </c>
      <c r="C701" t="inlineStr">
        <is>
          <t>sáu trăm chín mươi chín</t>
        </is>
      </c>
    </row>
    <row r="702">
      <c r="A702" t="n">
        <v>700</v>
      </c>
      <c r="B702" t="inlineStr">
        <is>
          <t>bảy trăm</t>
        </is>
      </c>
      <c r="C702" t="inlineStr">
        <is>
          <t>bảy trăm</t>
        </is>
      </c>
    </row>
    <row r="703">
      <c r="A703" t="n">
        <v>701</v>
      </c>
      <c r="B703" t="inlineStr">
        <is>
          <t>bảy trăm lẻ một</t>
        </is>
      </c>
      <c r="C703" t="inlineStr">
        <is>
          <t>bảy trăm lẻ một</t>
        </is>
      </c>
    </row>
    <row r="704">
      <c r="A704" t="n">
        <v>702</v>
      </c>
      <c r="B704" t="inlineStr">
        <is>
          <t>bảy trăm lẻ hai</t>
        </is>
      </c>
      <c r="C704" t="inlineStr">
        <is>
          <t>bảy trăm lẻ hai</t>
        </is>
      </c>
    </row>
    <row r="705">
      <c r="A705" t="n">
        <v>703</v>
      </c>
      <c r="B705" t="inlineStr">
        <is>
          <t>bảy trăm lẻ ba</t>
        </is>
      </c>
      <c r="C705" t="inlineStr">
        <is>
          <t>bảy trăm lẻ ba</t>
        </is>
      </c>
    </row>
    <row r="706">
      <c r="A706" t="n">
        <v>704</v>
      </c>
      <c r="B706" t="inlineStr">
        <is>
          <t>bảy trăm lẻ bốn</t>
        </is>
      </c>
      <c r="C706" t="inlineStr">
        <is>
          <t>bảy trăm lẻ bốn</t>
        </is>
      </c>
    </row>
    <row r="707">
      <c r="A707" t="n">
        <v>705</v>
      </c>
      <c r="B707" t="inlineStr">
        <is>
          <t>bảy trăm lẻ năm</t>
        </is>
      </c>
      <c r="C707" t="inlineStr">
        <is>
          <t>bảy trăm lẻ năm</t>
        </is>
      </c>
    </row>
    <row r="708">
      <c r="A708" t="n">
        <v>706</v>
      </c>
      <c r="B708" t="inlineStr">
        <is>
          <t>bảy trăm lẻ sáu</t>
        </is>
      </c>
      <c r="C708" t="inlineStr">
        <is>
          <t>bảy trăm lẻ sáu</t>
        </is>
      </c>
    </row>
    <row r="709">
      <c r="A709" t="n">
        <v>707</v>
      </c>
      <c r="B709" t="inlineStr">
        <is>
          <t>bảy trăm lẻ bảy</t>
        </is>
      </c>
      <c r="C709" t="inlineStr">
        <is>
          <t>bảy trăm lẻ bảy</t>
        </is>
      </c>
    </row>
    <row r="710">
      <c r="A710" t="n">
        <v>708</v>
      </c>
      <c r="B710" t="inlineStr">
        <is>
          <t>bảy trăm lẻ tám</t>
        </is>
      </c>
      <c r="C710" t="inlineStr">
        <is>
          <t>bảy trăm lẻ tám</t>
        </is>
      </c>
    </row>
    <row r="711">
      <c r="A711" t="n">
        <v>709</v>
      </c>
      <c r="B711" t="inlineStr">
        <is>
          <t>bảy trăm lẻ chín</t>
        </is>
      </c>
      <c r="C711" t="inlineStr">
        <is>
          <t>bảy trăm lẻ chín</t>
        </is>
      </c>
    </row>
    <row r="712">
      <c r="A712" t="n">
        <v>710</v>
      </c>
      <c r="B712" t="inlineStr">
        <is>
          <t>bảy trăm mười</t>
        </is>
      </c>
      <c r="C712" t="inlineStr">
        <is>
          <t>bảy trăm mười</t>
        </is>
      </c>
    </row>
    <row r="713">
      <c r="A713" t="n">
        <v>711</v>
      </c>
      <c r="B713" t="inlineStr">
        <is>
          <t>bảy trăm mười một</t>
        </is>
      </c>
      <c r="C713" t="inlineStr">
        <is>
          <t>bảy trăm mười một</t>
        </is>
      </c>
    </row>
    <row r="714">
      <c r="A714" t="n">
        <v>712</v>
      </c>
      <c r="B714" t="inlineStr">
        <is>
          <t>bảy trăm mười hai</t>
        </is>
      </c>
      <c r="C714" t="inlineStr">
        <is>
          <t>bảy trăm mười hai</t>
        </is>
      </c>
    </row>
    <row r="715">
      <c r="A715" t="n">
        <v>713</v>
      </c>
      <c r="B715" t="inlineStr">
        <is>
          <t>bảy trăm mười ba</t>
        </is>
      </c>
      <c r="C715" t="inlineStr">
        <is>
          <t>bảy trăm mười ba</t>
        </is>
      </c>
    </row>
    <row r="716">
      <c r="A716" t="n">
        <v>714</v>
      </c>
      <c r="B716" t="inlineStr">
        <is>
          <t>bảy trăm mười bốn</t>
        </is>
      </c>
      <c r="C716" t="inlineStr">
        <is>
          <t>bảy trăm mười bốn</t>
        </is>
      </c>
    </row>
    <row r="717">
      <c r="A717" t="n">
        <v>715</v>
      </c>
      <c r="B717" t="inlineStr">
        <is>
          <t>bảy trăm mười lăm</t>
        </is>
      </c>
      <c r="C717" t="inlineStr">
        <is>
          <t>bảy trăm mười lăm</t>
        </is>
      </c>
    </row>
    <row r="718">
      <c r="A718" t="n">
        <v>716</v>
      </c>
      <c r="B718" t="inlineStr">
        <is>
          <t>bảy trăm mười sáu</t>
        </is>
      </c>
      <c r="C718" t="inlineStr">
        <is>
          <t>bảy trăm mười sáu</t>
        </is>
      </c>
    </row>
    <row r="719">
      <c r="A719" t="n">
        <v>717</v>
      </c>
      <c r="B719" t="inlineStr">
        <is>
          <t>bảy trăm mười bảy</t>
        </is>
      </c>
      <c r="C719" t="inlineStr">
        <is>
          <t>bảy trăm mười bảy</t>
        </is>
      </c>
    </row>
    <row r="720">
      <c r="A720" t="n">
        <v>718</v>
      </c>
      <c r="B720" t="inlineStr">
        <is>
          <t>bảy trăm mười tám</t>
        </is>
      </c>
      <c r="C720" t="inlineStr">
        <is>
          <t>bảy trăm mười tám</t>
        </is>
      </c>
    </row>
    <row r="721">
      <c r="A721" t="n">
        <v>719</v>
      </c>
      <c r="B721" t="inlineStr">
        <is>
          <t>bảy trăm mười chín</t>
        </is>
      </c>
      <c r="C721" t="inlineStr">
        <is>
          <t>bảy trăm mười chín</t>
        </is>
      </c>
    </row>
    <row r="722">
      <c r="A722" t="n">
        <v>720</v>
      </c>
      <c r="B722" t="inlineStr">
        <is>
          <t>bảy trăm hai mươi</t>
        </is>
      </c>
      <c r="C722" t="inlineStr">
        <is>
          <t>bảy trăm hai mươi</t>
        </is>
      </c>
    </row>
    <row r="723">
      <c r="A723" t="n">
        <v>721</v>
      </c>
      <c r="B723" t="inlineStr">
        <is>
          <t>bảy trăm hai mươi mốt</t>
        </is>
      </c>
      <c r="C723" t="inlineStr">
        <is>
          <t>bảy trăm hai mươi mốt</t>
        </is>
      </c>
    </row>
    <row r="724">
      <c r="A724" t="n">
        <v>722</v>
      </c>
      <c r="B724" t="inlineStr">
        <is>
          <t>bảy trăm hai mươi hai</t>
        </is>
      </c>
      <c r="C724" t="inlineStr">
        <is>
          <t>bảy trăm hai mươi hai</t>
        </is>
      </c>
    </row>
    <row r="725">
      <c r="A725" t="n">
        <v>723</v>
      </c>
      <c r="B725" t="inlineStr">
        <is>
          <t>bảy trăm hai mươi ba</t>
        </is>
      </c>
      <c r="C725" t="inlineStr">
        <is>
          <t>bảy trăm hai mươi ba</t>
        </is>
      </c>
    </row>
    <row r="726">
      <c r="A726" t="n">
        <v>724</v>
      </c>
      <c r="B726" t="inlineStr">
        <is>
          <t>bảy trăm hai mươi bốn</t>
        </is>
      </c>
      <c r="C726" t="inlineStr">
        <is>
          <t>bảy trăm hai mươi bốn</t>
        </is>
      </c>
    </row>
    <row r="727">
      <c r="A727" t="n">
        <v>725</v>
      </c>
      <c r="B727" t="inlineStr">
        <is>
          <t>bảy trăm hai mươi lăm</t>
        </is>
      </c>
      <c r="C727" t="inlineStr">
        <is>
          <t>bảy trăm hai mươi lăm</t>
        </is>
      </c>
    </row>
    <row r="728">
      <c r="A728" t="n">
        <v>726</v>
      </c>
      <c r="B728" t="inlineStr">
        <is>
          <t>bảy trăm hai mươi sáu</t>
        </is>
      </c>
      <c r="C728" t="inlineStr">
        <is>
          <t>bảy trăm hai mươi sáu</t>
        </is>
      </c>
    </row>
    <row r="729">
      <c r="A729" t="n">
        <v>727</v>
      </c>
      <c r="B729" t="inlineStr">
        <is>
          <t>bảy trăm hai mươi bảy</t>
        </is>
      </c>
      <c r="C729" t="inlineStr">
        <is>
          <t>bảy trăm hai mươi bảy</t>
        </is>
      </c>
    </row>
    <row r="730">
      <c r="A730" t="n">
        <v>728</v>
      </c>
      <c r="B730" t="inlineStr">
        <is>
          <t>bảy trăm hai mươi tám</t>
        </is>
      </c>
      <c r="C730" t="inlineStr">
        <is>
          <t>bảy trăm hai mươi tám</t>
        </is>
      </c>
    </row>
    <row r="731">
      <c r="A731" t="n">
        <v>729</v>
      </c>
      <c r="B731" t="inlineStr">
        <is>
          <t>bảy trăm hai mươi chín</t>
        </is>
      </c>
      <c r="C731" t="inlineStr">
        <is>
          <t>bảy trăm hai mươi chín</t>
        </is>
      </c>
    </row>
    <row r="732">
      <c r="A732" t="n">
        <v>730</v>
      </c>
      <c r="B732" t="inlineStr">
        <is>
          <t>bảy trăm ba mươi</t>
        </is>
      </c>
      <c r="C732" t="inlineStr">
        <is>
          <t>bảy trăm ba mươi</t>
        </is>
      </c>
    </row>
    <row r="733">
      <c r="A733" t="n">
        <v>731</v>
      </c>
      <c r="B733" t="inlineStr">
        <is>
          <t>bảy trăm ba mươi mốt</t>
        </is>
      </c>
      <c r="C733" t="inlineStr">
        <is>
          <t>bảy trăm ba mươi mốt</t>
        </is>
      </c>
    </row>
    <row r="734">
      <c r="A734" t="n">
        <v>732</v>
      </c>
      <c r="B734" t="inlineStr">
        <is>
          <t>bảy trăm ba mươi hai</t>
        </is>
      </c>
      <c r="C734" t="inlineStr">
        <is>
          <t>bảy trăm ba mươi hai</t>
        </is>
      </c>
    </row>
    <row r="735">
      <c r="A735" t="n">
        <v>733</v>
      </c>
      <c r="B735" t="inlineStr">
        <is>
          <t>bảy trăm ba mươi ba</t>
        </is>
      </c>
      <c r="C735" t="inlineStr">
        <is>
          <t>bảy trăm ba mươi ba</t>
        </is>
      </c>
    </row>
    <row r="736">
      <c r="A736" t="n">
        <v>734</v>
      </c>
      <c r="B736" t="inlineStr">
        <is>
          <t>bảy trăm ba mươi bốn</t>
        </is>
      </c>
      <c r="C736" t="inlineStr">
        <is>
          <t>bảy trăm ba mươi bốn</t>
        </is>
      </c>
    </row>
    <row r="737">
      <c r="A737" t="n">
        <v>735</v>
      </c>
      <c r="B737" t="inlineStr">
        <is>
          <t>bảy trăm ba mươi lăm</t>
        </is>
      </c>
      <c r="C737" t="inlineStr">
        <is>
          <t>bảy trăm ba mươi lăm</t>
        </is>
      </c>
    </row>
    <row r="738">
      <c r="A738" t="n">
        <v>736</v>
      </c>
      <c r="B738" t="inlineStr">
        <is>
          <t>bảy trăm ba mươi sáu</t>
        </is>
      </c>
      <c r="C738" t="inlineStr">
        <is>
          <t>bảy trăm ba mươi sáu</t>
        </is>
      </c>
    </row>
    <row r="739">
      <c r="A739" t="n">
        <v>737</v>
      </c>
      <c r="B739" t="inlineStr">
        <is>
          <t>bảy trăm ba mươi bảy</t>
        </is>
      </c>
      <c r="C739" t="inlineStr">
        <is>
          <t>bảy trăm ba mươi bảy</t>
        </is>
      </c>
    </row>
    <row r="740">
      <c r="A740" t="n">
        <v>738</v>
      </c>
      <c r="B740" t="inlineStr">
        <is>
          <t>bảy trăm ba mươi tám</t>
        </is>
      </c>
      <c r="C740" t="inlineStr">
        <is>
          <t>bảy trăm ba mươi tám</t>
        </is>
      </c>
    </row>
    <row r="741">
      <c r="A741" t="n">
        <v>739</v>
      </c>
      <c r="B741" t="inlineStr">
        <is>
          <t>bảy trăm ba mươi chín</t>
        </is>
      </c>
      <c r="C741" t="inlineStr">
        <is>
          <t>bảy trăm ba mươi chín</t>
        </is>
      </c>
    </row>
    <row r="742">
      <c r="A742" t="n">
        <v>740</v>
      </c>
      <c r="B742" t="inlineStr">
        <is>
          <t>bảy trăm bốn mươi</t>
        </is>
      </c>
      <c r="C742" t="inlineStr">
        <is>
          <t>bảy trăm bốn mươi</t>
        </is>
      </c>
    </row>
    <row r="743">
      <c r="A743" t="n">
        <v>741</v>
      </c>
      <c r="B743" t="inlineStr">
        <is>
          <t>bảy trăm bốn mươi mốt</t>
        </is>
      </c>
      <c r="C743" t="inlineStr">
        <is>
          <t>bảy trăm bốn mươi mốt</t>
        </is>
      </c>
    </row>
    <row r="744">
      <c r="A744" t="n">
        <v>742</v>
      </c>
      <c r="B744" t="inlineStr">
        <is>
          <t>bảy trăm bốn mươi hai</t>
        </is>
      </c>
      <c r="C744" t="inlineStr">
        <is>
          <t>bảy trăm bốn mươi hai</t>
        </is>
      </c>
    </row>
    <row r="745">
      <c r="A745" t="n">
        <v>743</v>
      </c>
      <c r="B745" t="inlineStr">
        <is>
          <t>bảy trăm bốn mươi ba</t>
        </is>
      </c>
      <c r="C745" t="inlineStr">
        <is>
          <t>bảy trăm bốn mươi ba</t>
        </is>
      </c>
    </row>
    <row r="746">
      <c r="A746" t="n">
        <v>744</v>
      </c>
      <c r="B746" t="inlineStr">
        <is>
          <t>bảy trăm bốn mươi bốn</t>
        </is>
      </c>
      <c r="C746" t="inlineStr">
        <is>
          <t>bảy trăm bốn mươi bốn</t>
        </is>
      </c>
    </row>
    <row r="747">
      <c r="A747" t="n">
        <v>745</v>
      </c>
      <c r="B747" t="inlineStr">
        <is>
          <t>bảy trăm bốn mươi lăm</t>
        </is>
      </c>
      <c r="C747" t="inlineStr">
        <is>
          <t>bảy trăm bốn mươi lăm</t>
        </is>
      </c>
    </row>
    <row r="748">
      <c r="A748" t="n">
        <v>746</v>
      </c>
      <c r="B748" t="inlineStr">
        <is>
          <t>bảy trăm bốn mươi sáu</t>
        </is>
      </c>
      <c r="C748" t="inlineStr">
        <is>
          <t>bảy trăm bốn mươi sáu</t>
        </is>
      </c>
    </row>
    <row r="749">
      <c r="A749" t="n">
        <v>747</v>
      </c>
      <c r="B749" t="inlineStr">
        <is>
          <t>bảy trăm bốn mươi bảy</t>
        </is>
      </c>
      <c r="C749" t="inlineStr">
        <is>
          <t>bảy trăm bốn mươi bảy</t>
        </is>
      </c>
    </row>
    <row r="750">
      <c r="A750" t="n">
        <v>748</v>
      </c>
      <c r="B750" t="inlineStr">
        <is>
          <t>bảy trăm bốn mươi tám</t>
        </is>
      </c>
      <c r="C750" t="inlineStr">
        <is>
          <t>bảy trăm bốn mươi tám</t>
        </is>
      </c>
    </row>
    <row r="751">
      <c r="A751" t="n">
        <v>749</v>
      </c>
      <c r="B751" t="inlineStr">
        <is>
          <t>bảy trăm bốn mươi chín</t>
        </is>
      </c>
      <c r="C751" t="inlineStr">
        <is>
          <t>bảy trăm bốn mươi chín</t>
        </is>
      </c>
    </row>
    <row r="752">
      <c r="A752" t="n">
        <v>750</v>
      </c>
      <c r="B752" t="inlineStr">
        <is>
          <t>bảy trăm năm mươi</t>
        </is>
      </c>
      <c r="C752" t="inlineStr">
        <is>
          <t>bảy trăm năm mươi</t>
        </is>
      </c>
    </row>
    <row r="753">
      <c r="A753" t="n">
        <v>751</v>
      </c>
      <c r="B753" t="inlineStr">
        <is>
          <t>bảy trăm năm mươi mốt</t>
        </is>
      </c>
      <c r="C753" t="inlineStr">
        <is>
          <t>bảy trăm năm mươi mốt</t>
        </is>
      </c>
    </row>
    <row r="754">
      <c r="A754" t="n">
        <v>752</v>
      </c>
      <c r="B754" t="inlineStr">
        <is>
          <t>bảy trăm năm mươi hai</t>
        </is>
      </c>
      <c r="C754" t="inlineStr">
        <is>
          <t>bảy trăm năm mươi hai</t>
        </is>
      </c>
    </row>
    <row r="755">
      <c r="A755" t="n">
        <v>753</v>
      </c>
      <c r="B755" t="inlineStr">
        <is>
          <t>bảy trăm năm mươi ba</t>
        </is>
      </c>
      <c r="C755" t="inlineStr">
        <is>
          <t>bảy trăm năm mươi ba</t>
        </is>
      </c>
    </row>
    <row r="756">
      <c r="A756" t="n">
        <v>754</v>
      </c>
      <c r="B756" t="inlineStr">
        <is>
          <t>bảy trăm năm mươi bốn</t>
        </is>
      </c>
      <c r="C756" t="inlineStr">
        <is>
          <t>bảy trăm năm mươi bốn</t>
        </is>
      </c>
    </row>
    <row r="757">
      <c r="A757" t="n">
        <v>755</v>
      </c>
      <c r="B757" t="inlineStr">
        <is>
          <t>bảy trăm năm mươi lăm</t>
        </is>
      </c>
      <c r="C757" t="inlineStr">
        <is>
          <t>bảy trăm năm mươi lăm</t>
        </is>
      </c>
    </row>
    <row r="758">
      <c r="A758" t="n">
        <v>756</v>
      </c>
      <c r="B758" t="inlineStr">
        <is>
          <t>bảy trăm năm mươi sáu</t>
        </is>
      </c>
      <c r="C758" t="inlineStr">
        <is>
          <t>bảy trăm năm mươi sáu</t>
        </is>
      </c>
    </row>
    <row r="759">
      <c r="A759" t="n">
        <v>757</v>
      </c>
      <c r="B759" t="inlineStr">
        <is>
          <t>bảy trăm năm mươi bảy</t>
        </is>
      </c>
      <c r="C759" t="inlineStr">
        <is>
          <t>bảy trăm năm mươi bảy</t>
        </is>
      </c>
    </row>
    <row r="760">
      <c r="A760" t="n">
        <v>758</v>
      </c>
      <c r="B760" t="inlineStr">
        <is>
          <t>bảy trăm năm mươi tám</t>
        </is>
      </c>
      <c r="C760" t="inlineStr">
        <is>
          <t>bảy trăm năm mươi tám</t>
        </is>
      </c>
    </row>
    <row r="761">
      <c r="A761" t="n">
        <v>759</v>
      </c>
      <c r="B761" t="inlineStr">
        <is>
          <t>bảy trăm năm mươi chín</t>
        </is>
      </c>
      <c r="C761" t="inlineStr">
        <is>
          <t>bảy trăm năm mươi chín</t>
        </is>
      </c>
    </row>
    <row r="762">
      <c r="A762" t="n">
        <v>760</v>
      </c>
      <c r="B762" t="inlineStr">
        <is>
          <t>bảy trăm sáu mươi</t>
        </is>
      </c>
      <c r="C762" t="inlineStr">
        <is>
          <t>bảy trăm sáu mươi</t>
        </is>
      </c>
    </row>
    <row r="763">
      <c r="A763" t="n">
        <v>761</v>
      </c>
      <c r="B763" t="inlineStr">
        <is>
          <t>bảy trăm sáu mươi mốt</t>
        </is>
      </c>
      <c r="C763" t="inlineStr">
        <is>
          <t>bảy trăm sáu mươi mốt</t>
        </is>
      </c>
    </row>
    <row r="764">
      <c r="A764" t="n">
        <v>762</v>
      </c>
      <c r="B764" t="inlineStr">
        <is>
          <t>bảy trăm sáu mươi hai</t>
        </is>
      </c>
      <c r="C764" t="inlineStr">
        <is>
          <t>bảy trăm sáu mươi hai</t>
        </is>
      </c>
    </row>
    <row r="765">
      <c r="A765" t="n">
        <v>763</v>
      </c>
      <c r="B765" t="inlineStr">
        <is>
          <t>bảy trăm sáu mươi ba</t>
        </is>
      </c>
      <c r="C765" t="inlineStr">
        <is>
          <t>bảy trăm sáu mươi ba</t>
        </is>
      </c>
    </row>
    <row r="766">
      <c r="A766" t="n">
        <v>764</v>
      </c>
      <c r="B766" t="inlineStr">
        <is>
          <t>bảy trăm sáu mươi bốn</t>
        </is>
      </c>
      <c r="C766" t="inlineStr">
        <is>
          <t>bảy trăm sáu mươi bốn</t>
        </is>
      </c>
    </row>
    <row r="767">
      <c r="A767" t="n">
        <v>765</v>
      </c>
      <c r="B767" t="inlineStr">
        <is>
          <t>bảy trăm sáu mươi lăm</t>
        </is>
      </c>
      <c r="C767" t="inlineStr">
        <is>
          <t>bảy trăm sáu mươi lăm</t>
        </is>
      </c>
    </row>
    <row r="768">
      <c r="A768" t="n">
        <v>766</v>
      </c>
      <c r="B768" t="inlineStr">
        <is>
          <t>bảy trăm sáu mươi sáu</t>
        </is>
      </c>
      <c r="C768" t="inlineStr">
        <is>
          <t>bảy trăm sáu mươi sáu</t>
        </is>
      </c>
    </row>
    <row r="769">
      <c r="A769" t="n">
        <v>767</v>
      </c>
      <c r="B769" t="inlineStr">
        <is>
          <t>bảy trăm sáu mươi bảy</t>
        </is>
      </c>
      <c r="C769" t="inlineStr">
        <is>
          <t>bảy trăm sáu mươi bảy</t>
        </is>
      </c>
    </row>
    <row r="770">
      <c r="A770" t="n">
        <v>768</v>
      </c>
      <c r="B770" t="inlineStr">
        <is>
          <t>bảy trăm sáu mươi tám</t>
        </is>
      </c>
      <c r="C770" t="inlineStr">
        <is>
          <t>bảy trăm sáu mươi tám</t>
        </is>
      </c>
    </row>
    <row r="771">
      <c r="A771" t="n">
        <v>769</v>
      </c>
      <c r="B771" t="inlineStr">
        <is>
          <t>bảy trăm sáu mươi chín</t>
        </is>
      </c>
      <c r="C771" t="inlineStr">
        <is>
          <t>bảy trăm sáu mươi chín</t>
        </is>
      </c>
    </row>
    <row r="772">
      <c r="A772" t="n">
        <v>770</v>
      </c>
      <c r="B772" t="inlineStr">
        <is>
          <t>bảy trăm bảy mươi</t>
        </is>
      </c>
      <c r="C772" t="inlineStr">
        <is>
          <t>bảy trăm bảy mươi</t>
        </is>
      </c>
    </row>
    <row r="773">
      <c r="A773" t="n">
        <v>771</v>
      </c>
      <c r="B773" t="inlineStr">
        <is>
          <t>bảy trăm bảy mươi mốt</t>
        </is>
      </c>
      <c r="C773" t="inlineStr">
        <is>
          <t>bảy trăm bảy mươi mốt</t>
        </is>
      </c>
    </row>
    <row r="774">
      <c r="A774" t="n">
        <v>772</v>
      </c>
      <c r="B774" t="inlineStr">
        <is>
          <t>bảy trăm bảy mươi hai</t>
        </is>
      </c>
      <c r="C774" t="inlineStr">
        <is>
          <t>bảy trăm bảy mươi hai</t>
        </is>
      </c>
    </row>
    <row r="775">
      <c r="A775" t="n">
        <v>773</v>
      </c>
      <c r="B775" t="inlineStr">
        <is>
          <t>bảy trăm bảy mươi ba</t>
        </is>
      </c>
      <c r="C775" t="inlineStr">
        <is>
          <t>bảy trăm bảy mươi ba</t>
        </is>
      </c>
    </row>
    <row r="776">
      <c r="A776" t="n">
        <v>774</v>
      </c>
      <c r="B776" t="inlineStr">
        <is>
          <t>bảy trăm bảy mươi bốn</t>
        </is>
      </c>
      <c r="C776" t="inlineStr">
        <is>
          <t>bảy trăm bảy mươi bốn</t>
        </is>
      </c>
    </row>
    <row r="777">
      <c r="A777" t="n">
        <v>775</v>
      </c>
      <c r="B777" t="inlineStr">
        <is>
          <t>bảy trăm bảy mươi lăm</t>
        </is>
      </c>
      <c r="C777" t="inlineStr">
        <is>
          <t>bảy trăm bảy mươi lăm</t>
        </is>
      </c>
    </row>
    <row r="778">
      <c r="A778" t="n">
        <v>776</v>
      </c>
      <c r="B778" t="inlineStr">
        <is>
          <t>bảy trăm bảy mươi sáu</t>
        </is>
      </c>
      <c r="C778" t="inlineStr">
        <is>
          <t>bảy trăm bảy mươi sáu</t>
        </is>
      </c>
    </row>
    <row r="779">
      <c r="A779" t="n">
        <v>777</v>
      </c>
      <c r="B779" t="inlineStr">
        <is>
          <t>bảy trăm bảy mươi bảy</t>
        </is>
      </c>
      <c r="C779" t="inlineStr">
        <is>
          <t>bảy trăm bảy mươi bảy</t>
        </is>
      </c>
    </row>
    <row r="780">
      <c r="A780" t="n">
        <v>778</v>
      </c>
      <c r="B780" t="inlineStr">
        <is>
          <t>bảy trăm bảy mươi tám</t>
        </is>
      </c>
      <c r="C780" t="inlineStr">
        <is>
          <t>bảy trăm bảy mươi tám</t>
        </is>
      </c>
    </row>
    <row r="781">
      <c r="A781" t="n">
        <v>779</v>
      </c>
      <c r="B781" t="inlineStr">
        <is>
          <t>bảy trăm bảy mươi chín</t>
        </is>
      </c>
      <c r="C781" t="inlineStr">
        <is>
          <t>bảy trăm bảy mươi chín</t>
        </is>
      </c>
    </row>
    <row r="782">
      <c r="A782" t="n">
        <v>780</v>
      </c>
      <c r="B782" t="inlineStr">
        <is>
          <t>bảy trăm tám mươi</t>
        </is>
      </c>
      <c r="C782" t="inlineStr">
        <is>
          <t>bảy trăm tám mươi</t>
        </is>
      </c>
    </row>
    <row r="783">
      <c r="A783" t="n">
        <v>781</v>
      </c>
      <c r="B783" t="inlineStr">
        <is>
          <t>bảy trăm tám mươi mốt</t>
        </is>
      </c>
      <c r="C783" t="inlineStr">
        <is>
          <t>bảy trăm tám mươi mốt</t>
        </is>
      </c>
    </row>
    <row r="784">
      <c r="A784" t="n">
        <v>782</v>
      </c>
      <c r="B784" t="inlineStr">
        <is>
          <t>bảy trăm tám mươi hai</t>
        </is>
      </c>
      <c r="C784" t="inlineStr">
        <is>
          <t>bảy trăm tám mươi hai</t>
        </is>
      </c>
    </row>
    <row r="785">
      <c r="A785" t="n">
        <v>783</v>
      </c>
      <c r="B785" t="inlineStr">
        <is>
          <t>bảy trăm tám mươi ba</t>
        </is>
      </c>
      <c r="C785" t="inlineStr">
        <is>
          <t>bảy trăm tám mươi ba</t>
        </is>
      </c>
    </row>
    <row r="786">
      <c r="A786" t="n">
        <v>784</v>
      </c>
      <c r="B786" t="inlineStr">
        <is>
          <t>bảy trăm tám mươi bốn</t>
        </is>
      </c>
      <c r="C786" t="inlineStr">
        <is>
          <t>bảy trăm tám mươi bốn</t>
        </is>
      </c>
    </row>
    <row r="787">
      <c r="A787" t="n">
        <v>785</v>
      </c>
      <c r="B787" t="inlineStr">
        <is>
          <t>bảy trăm tám mươi lăm</t>
        </is>
      </c>
      <c r="C787" t="inlineStr">
        <is>
          <t>bảy trăm tám mươi lăm</t>
        </is>
      </c>
    </row>
    <row r="788">
      <c r="A788" t="n">
        <v>786</v>
      </c>
      <c r="B788" t="inlineStr">
        <is>
          <t>bảy trăm tám mươi sáu</t>
        </is>
      </c>
      <c r="C788" t="inlineStr">
        <is>
          <t>bảy trăm tám mươi sáu</t>
        </is>
      </c>
    </row>
    <row r="789">
      <c r="A789" t="n">
        <v>787</v>
      </c>
      <c r="B789" t="inlineStr">
        <is>
          <t>bảy trăm tám mươi bảy</t>
        </is>
      </c>
      <c r="C789" t="inlineStr">
        <is>
          <t>bảy trăm tám mươi bảy</t>
        </is>
      </c>
    </row>
    <row r="790">
      <c r="A790" t="n">
        <v>788</v>
      </c>
      <c r="B790" t="inlineStr">
        <is>
          <t>bảy trăm tám mươi tám</t>
        </is>
      </c>
      <c r="C790" t="inlineStr">
        <is>
          <t>bảy trăm tám mươi tám</t>
        </is>
      </c>
    </row>
    <row r="791">
      <c r="A791" t="n">
        <v>789</v>
      </c>
      <c r="B791" t="inlineStr">
        <is>
          <t>bảy trăm tám mươi chín</t>
        </is>
      </c>
      <c r="C791" t="inlineStr">
        <is>
          <t>bảy trăm tám mươi chín</t>
        </is>
      </c>
    </row>
    <row r="792">
      <c r="A792" t="n">
        <v>790</v>
      </c>
      <c r="B792" t="inlineStr">
        <is>
          <t>bảy trăm chín mươi</t>
        </is>
      </c>
      <c r="C792" t="inlineStr">
        <is>
          <t>bảy trăm chín mươi</t>
        </is>
      </c>
    </row>
    <row r="793">
      <c r="A793" t="n">
        <v>791</v>
      </c>
      <c r="B793" t="inlineStr">
        <is>
          <t>bảy trăm chín mươi mốt</t>
        </is>
      </c>
      <c r="C793" t="inlineStr">
        <is>
          <t>bảy trăm chín mươi mốt</t>
        </is>
      </c>
    </row>
    <row r="794">
      <c r="A794" t="n">
        <v>792</v>
      </c>
      <c r="B794" t="inlineStr">
        <is>
          <t>bảy trăm chín mươi hai</t>
        </is>
      </c>
      <c r="C794" t="inlineStr">
        <is>
          <t>bảy trăm chín mươi hai</t>
        </is>
      </c>
    </row>
    <row r="795">
      <c r="A795" t="n">
        <v>793</v>
      </c>
      <c r="B795" t="inlineStr">
        <is>
          <t>bảy trăm chín mươi ba</t>
        </is>
      </c>
      <c r="C795" t="inlineStr">
        <is>
          <t>bảy trăm chín mươi ba</t>
        </is>
      </c>
    </row>
    <row r="796">
      <c r="A796" t="n">
        <v>794</v>
      </c>
      <c r="B796" t="inlineStr">
        <is>
          <t>bảy trăm chín mươi bốn</t>
        </is>
      </c>
      <c r="C796" t="inlineStr">
        <is>
          <t>bảy trăm chín mươi bốn</t>
        </is>
      </c>
    </row>
    <row r="797">
      <c r="A797" t="n">
        <v>795</v>
      </c>
      <c r="B797" t="inlineStr">
        <is>
          <t>bảy trăm chín mươi lăm</t>
        </is>
      </c>
      <c r="C797" t="inlineStr">
        <is>
          <t>bảy trăm chín mươi lăm</t>
        </is>
      </c>
    </row>
    <row r="798">
      <c r="A798" t="n">
        <v>796</v>
      </c>
      <c r="B798" t="inlineStr">
        <is>
          <t>bảy trăm chín mươi sáu</t>
        </is>
      </c>
      <c r="C798" t="inlineStr">
        <is>
          <t>bảy trăm chín mươi sáu</t>
        </is>
      </c>
    </row>
    <row r="799">
      <c r="A799" t="n">
        <v>797</v>
      </c>
      <c r="B799" t="inlineStr">
        <is>
          <t>bảy trăm chín mươi bảy</t>
        </is>
      </c>
      <c r="C799" t="inlineStr">
        <is>
          <t>bảy trăm chín mươi bảy</t>
        </is>
      </c>
    </row>
    <row r="800">
      <c r="A800" t="n">
        <v>798</v>
      </c>
      <c r="B800" t="inlineStr">
        <is>
          <t>bảy trăm chín mươi tám</t>
        </is>
      </c>
      <c r="C800" t="inlineStr">
        <is>
          <t>bảy trăm chín mươi tám</t>
        </is>
      </c>
    </row>
    <row r="801">
      <c r="A801" t="n">
        <v>799</v>
      </c>
      <c r="B801" t="inlineStr">
        <is>
          <t>bảy trăm chín mươi chín</t>
        </is>
      </c>
      <c r="C801" t="inlineStr">
        <is>
          <t>bảy trăm chín mươi chín</t>
        </is>
      </c>
    </row>
    <row r="802">
      <c r="A802" t="n">
        <v>800</v>
      </c>
      <c r="B802" t="inlineStr">
        <is>
          <t>tám trăm</t>
        </is>
      </c>
      <c r="C802" t="inlineStr">
        <is>
          <t>tám trăm</t>
        </is>
      </c>
    </row>
    <row r="803">
      <c r="A803" t="n">
        <v>801</v>
      </c>
      <c r="B803" t="inlineStr">
        <is>
          <t>tám trăm lẻ một</t>
        </is>
      </c>
      <c r="C803" t="inlineStr">
        <is>
          <t>tám trăm lẻ một</t>
        </is>
      </c>
    </row>
    <row r="804">
      <c r="A804" t="n">
        <v>802</v>
      </c>
      <c r="B804" t="inlineStr">
        <is>
          <t>tám trăm lẻ hai</t>
        </is>
      </c>
      <c r="C804" t="inlineStr">
        <is>
          <t>tám trăm lẻ hai</t>
        </is>
      </c>
    </row>
    <row r="805">
      <c r="A805" t="n">
        <v>803</v>
      </c>
      <c r="B805" t="inlineStr">
        <is>
          <t>tám trăm lẻ ba</t>
        </is>
      </c>
      <c r="C805" t="inlineStr">
        <is>
          <t>tám trăm lẻ ba</t>
        </is>
      </c>
    </row>
    <row r="806">
      <c r="A806" t="n">
        <v>804</v>
      </c>
      <c r="B806" t="inlineStr">
        <is>
          <t>tám trăm lẻ bốn</t>
        </is>
      </c>
      <c r="C806" t="inlineStr">
        <is>
          <t>tám trăm lẻ bốn</t>
        </is>
      </c>
    </row>
    <row r="807">
      <c r="A807" t="n">
        <v>805</v>
      </c>
      <c r="B807" t="inlineStr">
        <is>
          <t>tám trăm lẻ năm</t>
        </is>
      </c>
      <c r="C807" t="inlineStr">
        <is>
          <t>tám trăm lẻ năm</t>
        </is>
      </c>
    </row>
    <row r="808">
      <c r="A808" t="n">
        <v>806</v>
      </c>
      <c r="B808" t="inlineStr">
        <is>
          <t>tám trăm lẻ sáu</t>
        </is>
      </c>
      <c r="C808" t="inlineStr">
        <is>
          <t>tám trăm lẻ sáu</t>
        </is>
      </c>
    </row>
    <row r="809">
      <c r="A809" t="n">
        <v>807</v>
      </c>
      <c r="B809" t="inlineStr">
        <is>
          <t>tám trăm lẻ bảy</t>
        </is>
      </c>
      <c r="C809" t="inlineStr">
        <is>
          <t>tám trăm lẻ bảy</t>
        </is>
      </c>
    </row>
    <row r="810">
      <c r="A810" t="n">
        <v>808</v>
      </c>
      <c r="B810" t="inlineStr">
        <is>
          <t>tám trăm lẻ tám</t>
        </is>
      </c>
      <c r="C810" t="inlineStr">
        <is>
          <t>tám trăm lẻ tám</t>
        </is>
      </c>
    </row>
    <row r="811">
      <c r="A811" t="n">
        <v>809</v>
      </c>
      <c r="B811" t="inlineStr">
        <is>
          <t>tám trăm lẻ chín</t>
        </is>
      </c>
      <c r="C811" t="inlineStr">
        <is>
          <t>tám trăm lẻ chín</t>
        </is>
      </c>
    </row>
    <row r="812">
      <c r="A812" t="n">
        <v>810</v>
      </c>
      <c r="B812" t="inlineStr">
        <is>
          <t>tám trăm mười</t>
        </is>
      </c>
      <c r="C812" t="inlineStr">
        <is>
          <t>tám trăm mười</t>
        </is>
      </c>
    </row>
    <row r="813">
      <c r="A813" t="n">
        <v>811</v>
      </c>
      <c r="B813" t="inlineStr">
        <is>
          <t>tám trăm mười một</t>
        </is>
      </c>
      <c r="C813" t="inlineStr">
        <is>
          <t>tám trăm mười một</t>
        </is>
      </c>
    </row>
    <row r="814">
      <c r="A814" t="n">
        <v>812</v>
      </c>
      <c r="B814" t="inlineStr">
        <is>
          <t>tám trăm mười hai</t>
        </is>
      </c>
      <c r="C814" t="inlineStr">
        <is>
          <t>tám trăm mười hai</t>
        </is>
      </c>
    </row>
    <row r="815">
      <c r="A815" t="n">
        <v>813</v>
      </c>
      <c r="B815" t="inlineStr">
        <is>
          <t>tám trăm mười ba</t>
        </is>
      </c>
      <c r="C815" t="inlineStr">
        <is>
          <t>tám trăm mười ba</t>
        </is>
      </c>
    </row>
    <row r="816">
      <c r="A816" t="n">
        <v>814</v>
      </c>
      <c r="B816" t="inlineStr">
        <is>
          <t>tám trăm mười bốn</t>
        </is>
      </c>
      <c r="C816" t="inlineStr">
        <is>
          <t>tám trăm mười bốn</t>
        </is>
      </c>
    </row>
    <row r="817">
      <c r="A817" t="n">
        <v>815</v>
      </c>
      <c r="B817" t="inlineStr">
        <is>
          <t>tám trăm mười lăm</t>
        </is>
      </c>
      <c r="C817" t="inlineStr">
        <is>
          <t>tám trăm mười lăm</t>
        </is>
      </c>
    </row>
    <row r="818">
      <c r="A818" t="n">
        <v>816</v>
      </c>
      <c r="B818" t="inlineStr">
        <is>
          <t>tám trăm mười sáu</t>
        </is>
      </c>
      <c r="C818" t="inlineStr">
        <is>
          <t>tám trăm mười sáu</t>
        </is>
      </c>
    </row>
    <row r="819">
      <c r="A819" t="n">
        <v>817</v>
      </c>
      <c r="B819" t="inlineStr">
        <is>
          <t>tám trăm mười bảy</t>
        </is>
      </c>
      <c r="C819" t="inlineStr">
        <is>
          <t>tám trăm mười bảy</t>
        </is>
      </c>
    </row>
    <row r="820">
      <c r="A820" t="n">
        <v>818</v>
      </c>
      <c r="B820" t="inlineStr">
        <is>
          <t>tám trăm mười tám</t>
        </is>
      </c>
      <c r="C820" t="inlineStr">
        <is>
          <t>tám trăm mười tám</t>
        </is>
      </c>
    </row>
    <row r="821">
      <c r="A821" t="n">
        <v>819</v>
      </c>
      <c r="B821" t="inlineStr">
        <is>
          <t>tám trăm mười chín</t>
        </is>
      </c>
      <c r="C821" t="inlineStr">
        <is>
          <t>tám trăm mười chín</t>
        </is>
      </c>
    </row>
    <row r="822">
      <c r="A822" t="n">
        <v>820</v>
      </c>
      <c r="B822" t="inlineStr">
        <is>
          <t>tám trăm hai mươi</t>
        </is>
      </c>
      <c r="C822" t="inlineStr">
        <is>
          <t>tám trăm hai mươi</t>
        </is>
      </c>
    </row>
    <row r="823">
      <c r="A823" t="n">
        <v>821</v>
      </c>
      <c r="B823" t="inlineStr">
        <is>
          <t>tám trăm hai mươi mốt</t>
        </is>
      </c>
      <c r="C823" t="inlineStr">
        <is>
          <t>tám trăm hai mươi mốt</t>
        </is>
      </c>
    </row>
    <row r="824">
      <c r="A824" t="n">
        <v>822</v>
      </c>
      <c r="B824" t="inlineStr">
        <is>
          <t>tám trăm hai mươi hai</t>
        </is>
      </c>
      <c r="C824" t="inlineStr">
        <is>
          <t>tám trăm hai mươi hai</t>
        </is>
      </c>
    </row>
    <row r="825">
      <c r="A825" t="n">
        <v>823</v>
      </c>
      <c r="B825" t="inlineStr">
        <is>
          <t>tám trăm hai mươi ba</t>
        </is>
      </c>
      <c r="C825" t="inlineStr">
        <is>
          <t>tám trăm hai mươi ba</t>
        </is>
      </c>
    </row>
    <row r="826">
      <c r="A826" t="n">
        <v>824</v>
      </c>
      <c r="B826" t="inlineStr">
        <is>
          <t>tám trăm hai mươi bốn</t>
        </is>
      </c>
      <c r="C826" t="inlineStr">
        <is>
          <t>tám trăm hai mươi bốn</t>
        </is>
      </c>
    </row>
    <row r="827">
      <c r="A827" t="n">
        <v>825</v>
      </c>
      <c r="B827" t="inlineStr">
        <is>
          <t>tám trăm hai mươi lăm</t>
        </is>
      </c>
      <c r="C827" t="inlineStr">
        <is>
          <t>tám trăm hai mươi lăm</t>
        </is>
      </c>
    </row>
    <row r="828">
      <c r="A828" t="n">
        <v>826</v>
      </c>
      <c r="B828" t="inlineStr">
        <is>
          <t>tám trăm hai mươi sáu</t>
        </is>
      </c>
      <c r="C828" t="inlineStr">
        <is>
          <t>tám trăm hai mươi sáu</t>
        </is>
      </c>
    </row>
    <row r="829">
      <c r="A829" t="n">
        <v>827</v>
      </c>
      <c r="B829" t="inlineStr">
        <is>
          <t>tám trăm hai mươi bảy</t>
        </is>
      </c>
      <c r="C829" t="inlineStr">
        <is>
          <t>tám trăm hai mươi bảy</t>
        </is>
      </c>
    </row>
    <row r="830">
      <c r="A830" t="n">
        <v>828</v>
      </c>
      <c r="B830" t="inlineStr">
        <is>
          <t>tám trăm hai mươi tám</t>
        </is>
      </c>
      <c r="C830" t="inlineStr">
        <is>
          <t>tám trăm hai mươi tám</t>
        </is>
      </c>
    </row>
    <row r="831">
      <c r="A831" t="n">
        <v>829</v>
      </c>
      <c r="B831" t="inlineStr">
        <is>
          <t>tám trăm hai mươi chín</t>
        </is>
      </c>
      <c r="C831" t="inlineStr">
        <is>
          <t>tám trăm hai mươi chín</t>
        </is>
      </c>
    </row>
    <row r="832">
      <c r="A832" t="n">
        <v>830</v>
      </c>
      <c r="B832" t="inlineStr">
        <is>
          <t>tám trăm ba mươi</t>
        </is>
      </c>
      <c r="C832" t="inlineStr">
        <is>
          <t>tám trăm ba mươi</t>
        </is>
      </c>
    </row>
    <row r="833">
      <c r="A833" t="n">
        <v>831</v>
      </c>
      <c r="B833" t="inlineStr">
        <is>
          <t>tám trăm ba mươi mốt</t>
        </is>
      </c>
      <c r="C833" t="inlineStr">
        <is>
          <t>tám trăm ba mươi mốt</t>
        </is>
      </c>
    </row>
    <row r="834">
      <c r="A834" t="n">
        <v>832</v>
      </c>
      <c r="B834" t="inlineStr">
        <is>
          <t>tám trăm ba mươi hai</t>
        </is>
      </c>
      <c r="C834" t="inlineStr">
        <is>
          <t>tám trăm ba mươi hai</t>
        </is>
      </c>
    </row>
    <row r="835">
      <c r="A835" t="n">
        <v>833</v>
      </c>
      <c r="B835" t="inlineStr">
        <is>
          <t>tám trăm ba mươi ba</t>
        </is>
      </c>
      <c r="C835" t="inlineStr">
        <is>
          <t>tám trăm ba mươi ba</t>
        </is>
      </c>
    </row>
    <row r="836">
      <c r="A836" t="n">
        <v>834</v>
      </c>
      <c r="B836" t="inlineStr">
        <is>
          <t>tám trăm ba mươi bốn</t>
        </is>
      </c>
      <c r="C836" t="inlineStr">
        <is>
          <t>tám trăm ba mươi bốn</t>
        </is>
      </c>
    </row>
    <row r="837">
      <c r="A837" t="n">
        <v>835</v>
      </c>
      <c r="B837" t="inlineStr">
        <is>
          <t>tám trăm ba mươi lăm</t>
        </is>
      </c>
      <c r="C837" t="inlineStr">
        <is>
          <t>tám trăm ba mươi lăm</t>
        </is>
      </c>
    </row>
    <row r="838">
      <c r="A838" t="n">
        <v>836</v>
      </c>
      <c r="B838" t="inlineStr">
        <is>
          <t>tám trăm ba mươi sáu</t>
        </is>
      </c>
      <c r="C838" t="inlineStr">
        <is>
          <t>tám trăm ba mươi sáu</t>
        </is>
      </c>
    </row>
    <row r="839">
      <c r="A839" t="n">
        <v>837</v>
      </c>
      <c r="B839" t="inlineStr">
        <is>
          <t>tám trăm ba mươi bảy</t>
        </is>
      </c>
      <c r="C839" t="inlineStr">
        <is>
          <t>tám trăm ba mươi bảy</t>
        </is>
      </c>
    </row>
    <row r="840">
      <c r="A840" t="n">
        <v>838</v>
      </c>
      <c r="B840" t="inlineStr">
        <is>
          <t>tám trăm ba mươi tám</t>
        </is>
      </c>
      <c r="C840" t="inlineStr">
        <is>
          <t>tám trăm ba mươi tám</t>
        </is>
      </c>
    </row>
    <row r="841">
      <c r="A841" t="n">
        <v>839</v>
      </c>
      <c r="B841" t="inlineStr">
        <is>
          <t>tám trăm ba mươi chín</t>
        </is>
      </c>
      <c r="C841" t="inlineStr">
        <is>
          <t>tám trăm ba mươi chín</t>
        </is>
      </c>
    </row>
    <row r="842">
      <c r="A842" t="n">
        <v>840</v>
      </c>
      <c r="B842" t="inlineStr">
        <is>
          <t>tám trăm bốn mươi</t>
        </is>
      </c>
      <c r="C842" t="inlineStr">
        <is>
          <t>tám trăm bốn mươi</t>
        </is>
      </c>
    </row>
    <row r="843">
      <c r="A843" t="n">
        <v>841</v>
      </c>
      <c r="B843" t="inlineStr">
        <is>
          <t>tám trăm bốn mươi mốt</t>
        </is>
      </c>
      <c r="C843" t="inlineStr">
        <is>
          <t>tám trăm bốn mươi mốt</t>
        </is>
      </c>
    </row>
    <row r="844">
      <c r="A844" t="n">
        <v>842</v>
      </c>
      <c r="B844" t="inlineStr">
        <is>
          <t>tám trăm bốn mươi hai</t>
        </is>
      </c>
      <c r="C844" t="inlineStr">
        <is>
          <t>tám trăm bốn mươi hai</t>
        </is>
      </c>
    </row>
    <row r="845">
      <c r="A845" t="n">
        <v>843</v>
      </c>
      <c r="B845" t="inlineStr">
        <is>
          <t>tám trăm bốn mươi ba</t>
        </is>
      </c>
      <c r="C845" t="inlineStr">
        <is>
          <t>tám trăm bốn mươi ba</t>
        </is>
      </c>
    </row>
    <row r="846">
      <c r="A846" t="n">
        <v>844</v>
      </c>
      <c r="B846" t="inlineStr">
        <is>
          <t>tám trăm bốn mươi bốn</t>
        </is>
      </c>
      <c r="C846" t="inlineStr">
        <is>
          <t>tám trăm bốn mươi bốn</t>
        </is>
      </c>
    </row>
    <row r="847">
      <c r="A847" t="n">
        <v>845</v>
      </c>
      <c r="B847" t="inlineStr">
        <is>
          <t>tám trăm bốn mươi lăm</t>
        </is>
      </c>
      <c r="C847" t="inlineStr">
        <is>
          <t>tám trăm bốn mươi lăm</t>
        </is>
      </c>
    </row>
    <row r="848">
      <c r="A848" t="n">
        <v>846</v>
      </c>
      <c r="B848" t="inlineStr">
        <is>
          <t>tám trăm bốn mươi sáu</t>
        </is>
      </c>
      <c r="C848" t="inlineStr">
        <is>
          <t>tám trăm bốn mươi sáu</t>
        </is>
      </c>
    </row>
    <row r="849">
      <c r="A849" t="n">
        <v>847</v>
      </c>
      <c r="B849" t="inlineStr">
        <is>
          <t>tám trăm bốn mươi bảy</t>
        </is>
      </c>
      <c r="C849" t="inlineStr">
        <is>
          <t>tám trăm bốn mươi bảy</t>
        </is>
      </c>
    </row>
    <row r="850">
      <c r="A850" t="n">
        <v>848</v>
      </c>
      <c r="B850" t="inlineStr">
        <is>
          <t>tám trăm bốn mươi tám</t>
        </is>
      </c>
      <c r="C850" t="inlineStr">
        <is>
          <t>tám trăm bốn mươi tám</t>
        </is>
      </c>
    </row>
    <row r="851">
      <c r="A851" t="n">
        <v>849</v>
      </c>
      <c r="B851" t="inlineStr">
        <is>
          <t>tám trăm bốn mươi chín</t>
        </is>
      </c>
      <c r="C851" t="inlineStr">
        <is>
          <t>tám trăm bốn mươi chín</t>
        </is>
      </c>
    </row>
    <row r="852">
      <c r="A852" t="n">
        <v>850</v>
      </c>
      <c r="B852" t="inlineStr">
        <is>
          <t>tám trăm năm mươi</t>
        </is>
      </c>
      <c r="C852" t="inlineStr">
        <is>
          <t>tám trăm năm mươi</t>
        </is>
      </c>
    </row>
    <row r="853">
      <c r="A853" t="n">
        <v>851</v>
      </c>
      <c r="B853" t="inlineStr">
        <is>
          <t>tám trăm năm mươi mốt</t>
        </is>
      </c>
      <c r="C853" t="inlineStr">
        <is>
          <t>tám trăm năm mươi mốt</t>
        </is>
      </c>
    </row>
    <row r="854">
      <c r="A854" t="n">
        <v>852</v>
      </c>
      <c r="B854" t="inlineStr">
        <is>
          <t>tám trăm năm mươi hai</t>
        </is>
      </c>
      <c r="C854" t="inlineStr">
        <is>
          <t>tám trăm năm mươi hai</t>
        </is>
      </c>
    </row>
    <row r="855">
      <c r="A855" t="n">
        <v>853</v>
      </c>
      <c r="B855" t="inlineStr">
        <is>
          <t>tám trăm năm mươi ba</t>
        </is>
      </c>
      <c r="C855" t="inlineStr">
        <is>
          <t>tám trăm năm mươi ba</t>
        </is>
      </c>
    </row>
    <row r="856">
      <c r="A856" t="n">
        <v>854</v>
      </c>
      <c r="B856" t="inlineStr">
        <is>
          <t>tám trăm năm mươi bốn</t>
        </is>
      </c>
      <c r="C856" t="inlineStr">
        <is>
          <t>tám trăm năm mươi bốn</t>
        </is>
      </c>
    </row>
    <row r="857">
      <c r="A857" t="n">
        <v>855</v>
      </c>
      <c r="B857" t="inlineStr">
        <is>
          <t>tám trăm năm mươi lăm</t>
        </is>
      </c>
      <c r="C857" t="inlineStr">
        <is>
          <t>tám trăm năm mươi lăm</t>
        </is>
      </c>
    </row>
    <row r="858">
      <c r="A858" t="n">
        <v>856</v>
      </c>
      <c r="B858" t="inlineStr">
        <is>
          <t>tám trăm năm mươi sáu</t>
        </is>
      </c>
      <c r="C858" t="inlineStr">
        <is>
          <t>tám trăm năm mươi sáu</t>
        </is>
      </c>
    </row>
    <row r="859">
      <c r="A859" t="n">
        <v>857</v>
      </c>
      <c r="B859" t="inlineStr">
        <is>
          <t>tám trăm năm mươi bảy</t>
        </is>
      </c>
      <c r="C859" t="inlineStr">
        <is>
          <t>tám trăm năm mươi bảy</t>
        </is>
      </c>
    </row>
    <row r="860">
      <c r="A860" t="n">
        <v>858</v>
      </c>
      <c r="B860" t="inlineStr">
        <is>
          <t>tám trăm năm mươi tám</t>
        </is>
      </c>
      <c r="C860" t="inlineStr">
        <is>
          <t>tám trăm năm mươi tám</t>
        </is>
      </c>
    </row>
    <row r="861">
      <c r="A861" t="n">
        <v>859</v>
      </c>
      <c r="B861" t="inlineStr">
        <is>
          <t>tám trăm năm mươi chín</t>
        </is>
      </c>
      <c r="C861" t="inlineStr">
        <is>
          <t>tám trăm năm mươi chín</t>
        </is>
      </c>
    </row>
    <row r="862">
      <c r="A862" t="n">
        <v>860</v>
      </c>
      <c r="B862" t="inlineStr">
        <is>
          <t>tám trăm sáu mươi</t>
        </is>
      </c>
      <c r="C862" t="inlineStr">
        <is>
          <t>tám trăm sáu mươi</t>
        </is>
      </c>
    </row>
    <row r="863">
      <c r="A863" t="n">
        <v>861</v>
      </c>
      <c r="B863" t="inlineStr">
        <is>
          <t>tám trăm sáu mươi mốt</t>
        </is>
      </c>
      <c r="C863" t="inlineStr">
        <is>
          <t>tám trăm sáu mươi mốt</t>
        </is>
      </c>
    </row>
    <row r="864">
      <c r="A864" t="n">
        <v>862</v>
      </c>
      <c r="B864" t="inlineStr">
        <is>
          <t>tám trăm sáu mươi hai</t>
        </is>
      </c>
      <c r="C864" t="inlineStr">
        <is>
          <t>tám trăm sáu mươi hai</t>
        </is>
      </c>
    </row>
    <row r="865">
      <c r="A865" t="n">
        <v>863</v>
      </c>
      <c r="B865" t="inlineStr">
        <is>
          <t>tám trăm sáu mươi ba</t>
        </is>
      </c>
      <c r="C865" t="inlineStr">
        <is>
          <t>tám trăm sáu mươi ba</t>
        </is>
      </c>
    </row>
    <row r="866">
      <c r="A866" t="n">
        <v>864</v>
      </c>
      <c r="B866" t="inlineStr">
        <is>
          <t>tám trăm sáu mươi bốn</t>
        </is>
      </c>
      <c r="C866" t="inlineStr">
        <is>
          <t>tám trăm sáu mươi bốn</t>
        </is>
      </c>
    </row>
    <row r="867">
      <c r="A867" t="n">
        <v>865</v>
      </c>
      <c r="B867" t="inlineStr">
        <is>
          <t>tám trăm sáu mươi lăm</t>
        </is>
      </c>
      <c r="C867" t="inlineStr">
        <is>
          <t>tám trăm sáu mươi lăm</t>
        </is>
      </c>
    </row>
    <row r="868">
      <c r="A868" t="n">
        <v>866</v>
      </c>
      <c r="B868" t="inlineStr">
        <is>
          <t>tám trăm sáu mươi sáu</t>
        </is>
      </c>
      <c r="C868" t="inlineStr">
        <is>
          <t>tám trăm sáu mươi sáu</t>
        </is>
      </c>
    </row>
    <row r="869">
      <c r="A869" t="n">
        <v>867</v>
      </c>
      <c r="B869" t="inlineStr">
        <is>
          <t>tám trăm sáu mươi bảy</t>
        </is>
      </c>
      <c r="C869" t="inlineStr">
        <is>
          <t>tám trăm sáu mươi bảy</t>
        </is>
      </c>
    </row>
    <row r="870">
      <c r="A870" t="n">
        <v>868</v>
      </c>
      <c r="B870" t="inlineStr">
        <is>
          <t>tám trăm sáu mươi tám</t>
        </is>
      </c>
      <c r="C870" t="inlineStr">
        <is>
          <t>tám trăm sáu mươi tám</t>
        </is>
      </c>
    </row>
    <row r="871">
      <c r="A871" t="n">
        <v>869</v>
      </c>
      <c r="B871" t="inlineStr">
        <is>
          <t>tám trăm sáu mươi chín</t>
        </is>
      </c>
      <c r="C871" t="inlineStr">
        <is>
          <t>tám trăm sáu mươi chín</t>
        </is>
      </c>
    </row>
    <row r="872">
      <c r="A872" t="n">
        <v>870</v>
      </c>
      <c r="B872" t="inlineStr">
        <is>
          <t>tám trăm bảy mươi</t>
        </is>
      </c>
      <c r="C872" t="inlineStr">
        <is>
          <t>tám trăm bảy mươi</t>
        </is>
      </c>
    </row>
    <row r="873">
      <c r="A873" t="n">
        <v>871</v>
      </c>
      <c r="B873" t="inlineStr">
        <is>
          <t>tám trăm bảy mươi mốt</t>
        </is>
      </c>
      <c r="C873" t="inlineStr">
        <is>
          <t>tám trăm bảy mươi mốt</t>
        </is>
      </c>
    </row>
    <row r="874">
      <c r="A874" t="n">
        <v>872</v>
      </c>
      <c r="B874" t="inlineStr">
        <is>
          <t>tám trăm bảy mươi hai</t>
        </is>
      </c>
      <c r="C874" t="inlineStr">
        <is>
          <t>tám trăm bảy mươi hai</t>
        </is>
      </c>
    </row>
    <row r="875">
      <c r="A875" t="n">
        <v>873</v>
      </c>
      <c r="B875" t="inlineStr">
        <is>
          <t>tám trăm bảy mươi ba</t>
        </is>
      </c>
      <c r="C875" t="inlineStr">
        <is>
          <t>tám trăm bảy mươi ba</t>
        </is>
      </c>
    </row>
    <row r="876">
      <c r="A876" t="n">
        <v>874</v>
      </c>
      <c r="B876" t="inlineStr">
        <is>
          <t>tám trăm bảy mươi bốn</t>
        </is>
      </c>
      <c r="C876" t="inlineStr">
        <is>
          <t>tám trăm bảy mươi bốn</t>
        </is>
      </c>
    </row>
    <row r="877">
      <c r="A877" t="n">
        <v>875</v>
      </c>
      <c r="B877" t="inlineStr">
        <is>
          <t>tám trăm bảy mươi lăm</t>
        </is>
      </c>
      <c r="C877" t="inlineStr">
        <is>
          <t>tám trăm bảy mươi lăm</t>
        </is>
      </c>
    </row>
    <row r="878">
      <c r="A878" t="n">
        <v>876</v>
      </c>
      <c r="B878" t="inlineStr">
        <is>
          <t>tám trăm bảy mươi sáu</t>
        </is>
      </c>
      <c r="C878" t="inlineStr">
        <is>
          <t>tám trăm bảy mươi sáu</t>
        </is>
      </c>
    </row>
    <row r="879">
      <c r="A879" t="n">
        <v>877</v>
      </c>
      <c r="B879" t="inlineStr">
        <is>
          <t>tám trăm bảy mươi bảy</t>
        </is>
      </c>
      <c r="C879" t="inlineStr">
        <is>
          <t>tám trăm bảy mươi bảy</t>
        </is>
      </c>
    </row>
    <row r="880">
      <c r="A880" t="n">
        <v>878</v>
      </c>
      <c r="B880" t="inlineStr">
        <is>
          <t>tám trăm bảy mươi tám</t>
        </is>
      </c>
      <c r="C880" t="inlineStr">
        <is>
          <t>tám trăm bảy mươi tám</t>
        </is>
      </c>
    </row>
    <row r="881">
      <c r="A881" t="n">
        <v>879</v>
      </c>
      <c r="B881" t="inlineStr">
        <is>
          <t>tám trăm bảy mươi chín</t>
        </is>
      </c>
      <c r="C881" t="inlineStr">
        <is>
          <t>tám trăm bảy mươi chín</t>
        </is>
      </c>
    </row>
    <row r="882">
      <c r="A882" t="n">
        <v>880</v>
      </c>
      <c r="B882" t="inlineStr">
        <is>
          <t>tám trăm tám mươi</t>
        </is>
      </c>
      <c r="C882" t="inlineStr">
        <is>
          <t>tám trăm tám mươi</t>
        </is>
      </c>
    </row>
    <row r="883">
      <c r="A883" t="n">
        <v>881</v>
      </c>
      <c r="B883" t="inlineStr">
        <is>
          <t>tám trăm tám mươi mốt</t>
        </is>
      </c>
      <c r="C883" t="inlineStr">
        <is>
          <t>tám trăm tám mươi mốt</t>
        </is>
      </c>
    </row>
    <row r="884">
      <c r="A884" t="n">
        <v>882</v>
      </c>
      <c r="B884" t="inlineStr">
        <is>
          <t>tám trăm tám mươi hai</t>
        </is>
      </c>
      <c r="C884" t="inlineStr">
        <is>
          <t>tám trăm tám mươi hai</t>
        </is>
      </c>
    </row>
    <row r="885">
      <c r="A885" t="n">
        <v>883</v>
      </c>
      <c r="B885" t="inlineStr">
        <is>
          <t>tám trăm tám mươi ba</t>
        </is>
      </c>
      <c r="C885" t="inlineStr">
        <is>
          <t>tám trăm tám mươi ba</t>
        </is>
      </c>
    </row>
    <row r="886">
      <c r="A886" t="n">
        <v>884</v>
      </c>
      <c r="B886" t="inlineStr">
        <is>
          <t>tám trăm tám mươi bốn</t>
        </is>
      </c>
      <c r="C886" t="inlineStr">
        <is>
          <t>tám trăm tám mươi bốn</t>
        </is>
      </c>
    </row>
    <row r="887">
      <c r="A887" t="n">
        <v>885</v>
      </c>
      <c r="B887" t="inlineStr">
        <is>
          <t>tám trăm tám mươi lăm</t>
        </is>
      </c>
      <c r="C887" t="inlineStr">
        <is>
          <t>tám trăm tám mươi lăm</t>
        </is>
      </c>
    </row>
    <row r="888">
      <c r="A888" t="n">
        <v>886</v>
      </c>
      <c r="B888" t="inlineStr">
        <is>
          <t>tám trăm tám mươi sáu</t>
        </is>
      </c>
      <c r="C888" t="inlineStr">
        <is>
          <t>tám trăm tám mươi sáu</t>
        </is>
      </c>
    </row>
    <row r="889">
      <c r="A889" t="n">
        <v>887</v>
      </c>
      <c r="B889" t="inlineStr">
        <is>
          <t>tám trăm tám mươi bảy</t>
        </is>
      </c>
      <c r="C889" t="inlineStr">
        <is>
          <t>tám trăm tám mươi bảy</t>
        </is>
      </c>
    </row>
    <row r="890">
      <c r="A890" t="n">
        <v>888</v>
      </c>
      <c r="B890" t="inlineStr">
        <is>
          <t>tám trăm tám mươi tám</t>
        </is>
      </c>
      <c r="C890" t="inlineStr">
        <is>
          <t>tám trăm tám mươi tám</t>
        </is>
      </c>
    </row>
    <row r="891">
      <c r="A891" t="n">
        <v>889</v>
      </c>
      <c r="B891" t="inlineStr">
        <is>
          <t>tám trăm tám mươi chín</t>
        </is>
      </c>
      <c r="C891" t="inlineStr">
        <is>
          <t>tám trăm tám mươi chín</t>
        </is>
      </c>
    </row>
    <row r="892">
      <c r="A892" t="n">
        <v>890</v>
      </c>
      <c r="B892" t="inlineStr">
        <is>
          <t>tám trăm chín mươi</t>
        </is>
      </c>
      <c r="C892" t="inlineStr">
        <is>
          <t>tám trăm chín mươi</t>
        </is>
      </c>
    </row>
    <row r="893">
      <c r="A893" t="n">
        <v>891</v>
      </c>
      <c r="B893" t="inlineStr">
        <is>
          <t>tám trăm chín mươi mốt</t>
        </is>
      </c>
      <c r="C893" t="inlineStr">
        <is>
          <t>tám trăm chín mươi mốt</t>
        </is>
      </c>
    </row>
    <row r="894">
      <c r="A894" t="n">
        <v>892</v>
      </c>
      <c r="B894" t="inlineStr">
        <is>
          <t>tám trăm chín mươi hai</t>
        </is>
      </c>
      <c r="C894" t="inlineStr">
        <is>
          <t>tám trăm chín mươi hai</t>
        </is>
      </c>
    </row>
    <row r="895">
      <c r="A895" t="n">
        <v>893</v>
      </c>
      <c r="B895" t="inlineStr">
        <is>
          <t>tám trăm chín mươi ba</t>
        </is>
      </c>
      <c r="C895" t="inlineStr">
        <is>
          <t>tám trăm chín mươi ba</t>
        </is>
      </c>
    </row>
    <row r="896">
      <c r="A896" t="n">
        <v>894</v>
      </c>
      <c r="B896" t="inlineStr">
        <is>
          <t>tám trăm chín mươi bốn</t>
        </is>
      </c>
      <c r="C896" t="inlineStr">
        <is>
          <t>tám trăm chín mươi bốn</t>
        </is>
      </c>
    </row>
    <row r="897">
      <c r="A897" t="n">
        <v>895</v>
      </c>
      <c r="B897" t="inlineStr">
        <is>
          <t>tám trăm chín mươi lăm</t>
        </is>
      </c>
      <c r="C897" t="inlineStr">
        <is>
          <t>tám trăm chín mươi lăm</t>
        </is>
      </c>
    </row>
    <row r="898">
      <c r="A898" t="n">
        <v>896</v>
      </c>
      <c r="B898" t="inlineStr">
        <is>
          <t>tám trăm chín mươi sáu</t>
        </is>
      </c>
      <c r="C898" t="inlineStr">
        <is>
          <t>tám trăm chín mươi sáu</t>
        </is>
      </c>
    </row>
    <row r="899">
      <c r="A899" t="n">
        <v>897</v>
      </c>
      <c r="B899" t="inlineStr">
        <is>
          <t>tám trăm chín mươi bảy</t>
        </is>
      </c>
      <c r="C899" t="inlineStr">
        <is>
          <t>tám trăm chín mươi bảy</t>
        </is>
      </c>
    </row>
    <row r="900">
      <c r="A900" t="n">
        <v>898</v>
      </c>
      <c r="B900" t="inlineStr">
        <is>
          <t>tám trăm chín mươi tám</t>
        </is>
      </c>
      <c r="C900" t="inlineStr">
        <is>
          <t>tám trăm chín mươi tám</t>
        </is>
      </c>
    </row>
    <row r="901">
      <c r="A901" t="n">
        <v>899</v>
      </c>
      <c r="B901" t="inlineStr">
        <is>
          <t>tám trăm chín mươi chín</t>
        </is>
      </c>
      <c r="C901" t="inlineStr">
        <is>
          <t>tám trăm chín mươi chín</t>
        </is>
      </c>
    </row>
    <row r="902">
      <c r="A902" t="n">
        <v>900</v>
      </c>
      <c r="B902" t="inlineStr">
        <is>
          <t>chín trăm</t>
        </is>
      </c>
      <c r="C902" t="inlineStr">
        <is>
          <t>chín trăm</t>
        </is>
      </c>
    </row>
    <row r="903">
      <c r="A903" t="n">
        <v>901</v>
      </c>
      <c r="B903" t="inlineStr">
        <is>
          <t>chín trăm lẻ một</t>
        </is>
      </c>
      <c r="C903" t="inlineStr">
        <is>
          <t>chín trăm lẻ một</t>
        </is>
      </c>
    </row>
    <row r="904">
      <c r="A904" t="n">
        <v>902</v>
      </c>
      <c r="B904" t="inlineStr">
        <is>
          <t>chín trăm lẻ hai</t>
        </is>
      </c>
      <c r="C904" t="inlineStr">
        <is>
          <t>chín trăm lẻ hai</t>
        </is>
      </c>
    </row>
    <row r="905">
      <c r="A905" t="n">
        <v>903</v>
      </c>
      <c r="B905" t="inlineStr">
        <is>
          <t>chín trăm lẻ ba</t>
        </is>
      </c>
      <c r="C905" t="inlineStr">
        <is>
          <t>chín trăm lẻ ba</t>
        </is>
      </c>
    </row>
    <row r="906">
      <c r="A906" t="n">
        <v>904</v>
      </c>
      <c r="B906" t="inlineStr">
        <is>
          <t>chín trăm lẻ bốn</t>
        </is>
      </c>
      <c r="C906" t="inlineStr">
        <is>
          <t>chín trăm lẻ bốn</t>
        </is>
      </c>
    </row>
    <row r="907">
      <c r="A907" t="n">
        <v>905</v>
      </c>
      <c r="B907" t="inlineStr">
        <is>
          <t>chín trăm lẻ năm</t>
        </is>
      </c>
      <c r="C907" t="inlineStr">
        <is>
          <t>chín trăm lẻ năm</t>
        </is>
      </c>
    </row>
    <row r="908">
      <c r="A908" t="n">
        <v>906</v>
      </c>
      <c r="B908" t="inlineStr">
        <is>
          <t>chín trăm lẻ sáu</t>
        </is>
      </c>
      <c r="C908" t="inlineStr">
        <is>
          <t>chín trăm lẻ sáu</t>
        </is>
      </c>
    </row>
    <row r="909">
      <c r="A909" t="n">
        <v>907</v>
      </c>
      <c r="B909" t="inlineStr">
        <is>
          <t>chín trăm lẻ bảy</t>
        </is>
      </c>
      <c r="C909" t="inlineStr">
        <is>
          <t>chín trăm lẻ bảy</t>
        </is>
      </c>
    </row>
    <row r="910">
      <c r="A910" t="n">
        <v>908</v>
      </c>
      <c r="B910" t="inlineStr">
        <is>
          <t>chín trăm lẻ tám</t>
        </is>
      </c>
      <c r="C910" t="inlineStr">
        <is>
          <t>chín trăm lẻ tám</t>
        </is>
      </c>
    </row>
    <row r="911">
      <c r="A911" t="n">
        <v>909</v>
      </c>
      <c r="B911" t="inlineStr">
        <is>
          <t>chín trăm lẻ chín</t>
        </is>
      </c>
      <c r="C911" t="inlineStr">
        <is>
          <t>chín trăm lẻ chín</t>
        </is>
      </c>
    </row>
    <row r="912">
      <c r="A912" t="n">
        <v>910</v>
      </c>
      <c r="B912" t="inlineStr">
        <is>
          <t>chín trăm mười</t>
        </is>
      </c>
      <c r="C912" t="inlineStr">
        <is>
          <t>chín trăm mười</t>
        </is>
      </c>
    </row>
    <row r="913">
      <c r="A913" t="n">
        <v>911</v>
      </c>
      <c r="B913" t="inlineStr">
        <is>
          <t>chín trăm mười một</t>
        </is>
      </c>
      <c r="C913" t="inlineStr">
        <is>
          <t>chín trăm mười một</t>
        </is>
      </c>
    </row>
    <row r="914">
      <c r="A914" t="n">
        <v>912</v>
      </c>
      <c r="B914" t="inlineStr">
        <is>
          <t>chín trăm mười hai</t>
        </is>
      </c>
      <c r="C914" t="inlineStr">
        <is>
          <t>chín trăm mười hai</t>
        </is>
      </c>
    </row>
    <row r="915">
      <c r="A915" t="n">
        <v>913</v>
      </c>
      <c r="B915" t="inlineStr">
        <is>
          <t>chín trăm mười ba</t>
        </is>
      </c>
      <c r="C915" t="inlineStr">
        <is>
          <t>chín trăm mười ba</t>
        </is>
      </c>
    </row>
    <row r="916">
      <c r="A916" t="n">
        <v>914</v>
      </c>
      <c r="B916" t="inlineStr">
        <is>
          <t>chín trăm mười bốn</t>
        </is>
      </c>
      <c r="C916" t="inlineStr">
        <is>
          <t>chín trăm mười bốn</t>
        </is>
      </c>
    </row>
    <row r="917">
      <c r="A917" t="n">
        <v>915</v>
      </c>
      <c r="B917" t="inlineStr">
        <is>
          <t>chín trăm mười lăm</t>
        </is>
      </c>
      <c r="C917" t="inlineStr">
        <is>
          <t>chín trăm mười lăm</t>
        </is>
      </c>
    </row>
    <row r="918">
      <c r="A918" t="n">
        <v>916</v>
      </c>
      <c r="B918" t="inlineStr">
        <is>
          <t>chín trăm mười sáu</t>
        </is>
      </c>
      <c r="C918" t="inlineStr">
        <is>
          <t>chín trăm mười sáu</t>
        </is>
      </c>
    </row>
    <row r="919">
      <c r="A919" t="n">
        <v>917</v>
      </c>
      <c r="B919" t="inlineStr">
        <is>
          <t>chín trăm mười bảy</t>
        </is>
      </c>
      <c r="C919" t="inlineStr">
        <is>
          <t>chín trăm mười bảy</t>
        </is>
      </c>
    </row>
    <row r="920">
      <c r="A920" t="n">
        <v>918</v>
      </c>
      <c r="B920" t="inlineStr">
        <is>
          <t>chín trăm mười tám</t>
        </is>
      </c>
      <c r="C920" t="inlineStr">
        <is>
          <t>chín trăm mười tám</t>
        </is>
      </c>
    </row>
    <row r="921">
      <c r="A921" t="n">
        <v>919</v>
      </c>
      <c r="B921" t="inlineStr">
        <is>
          <t>chín trăm mười chín</t>
        </is>
      </c>
      <c r="C921" t="inlineStr">
        <is>
          <t>chín trăm mười chín</t>
        </is>
      </c>
    </row>
    <row r="922">
      <c r="A922" t="n">
        <v>920</v>
      </c>
      <c r="B922" t="inlineStr">
        <is>
          <t>chín trăm hai mươi</t>
        </is>
      </c>
      <c r="C922" t="inlineStr">
        <is>
          <t>chín trăm hai mươi</t>
        </is>
      </c>
    </row>
    <row r="923">
      <c r="A923" t="n">
        <v>921</v>
      </c>
      <c r="B923" t="inlineStr">
        <is>
          <t>chín trăm hai mươi mốt</t>
        </is>
      </c>
      <c r="C923" t="inlineStr">
        <is>
          <t>chín trăm hai mươi mốt</t>
        </is>
      </c>
    </row>
    <row r="924">
      <c r="A924" t="n">
        <v>922</v>
      </c>
      <c r="B924" t="inlineStr">
        <is>
          <t>chín trăm hai mươi hai</t>
        </is>
      </c>
      <c r="C924" t="inlineStr">
        <is>
          <t>chín trăm hai mươi hai</t>
        </is>
      </c>
    </row>
    <row r="925">
      <c r="A925" t="n">
        <v>923</v>
      </c>
      <c r="B925" t="inlineStr">
        <is>
          <t>chín trăm hai mươi ba</t>
        </is>
      </c>
      <c r="C925" t="inlineStr">
        <is>
          <t>chín trăm hai mươi ba</t>
        </is>
      </c>
    </row>
    <row r="926">
      <c r="A926" t="n">
        <v>924</v>
      </c>
      <c r="B926" t="inlineStr">
        <is>
          <t>chín trăm hai mươi bốn</t>
        </is>
      </c>
      <c r="C926" t="inlineStr">
        <is>
          <t>chín trăm hai mươi bốn</t>
        </is>
      </c>
    </row>
    <row r="927">
      <c r="A927" t="n">
        <v>925</v>
      </c>
      <c r="B927" t="inlineStr">
        <is>
          <t>chín trăm hai mươi lăm</t>
        </is>
      </c>
      <c r="C927" t="inlineStr">
        <is>
          <t>chín trăm hai mươi lăm</t>
        </is>
      </c>
    </row>
    <row r="928">
      <c r="A928" t="n">
        <v>926</v>
      </c>
      <c r="B928" t="inlineStr">
        <is>
          <t>chín trăm hai mươi sáu</t>
        </is>
      </c>
      <c r="C928" t="inlineStr">
        <is>
          <t>chín trăm hai mươi sáu</t>
        </is>
      </c>
    </row>
    <row r="929">
      <c r="A929" t="n">
        <v>927</v>
      </c>
      <c r="B929" t="inlineStr">
        <is>
          <t>chín trăm hai mươi bảy</t>
        </is>
      </c>
      <c r="C929" t="inlineStr">
        <is>
          <t>chín trăm hai mươi bảy</t>
        </is>
      </c>
    </row>
    <row r="930">
      <c r="A930" t="n">
        <v>928</v>
      </c>
      <c r="B930" t="inlineStr">
        <is>
          <t>chín trăm hai mươi tám</t>
        </is>
      </c>
      <c r="C930" t="inlineStr">
        <is>
          <t>chín trăm hai mươi tám</t>
        </is>
      </c>
    </row>
    <row r="931">
      <c r="A931" t="n">
        <v>929</v>
      </c>
      <c r="B931" t="inlineStr">
        <is>
          <t>chín trăm hai mươi chín</t>
        </is>
      </c>
      <c r="C931" t="inlineStr">
        <is>
          <t>chín trăm hai mươi chín</t>
        </is>
      </c>
    </row>
    <row r="932">
      <c r="A932" t="n">
        <v>930</v>
      </c>
      <c r="B932" t="inlineStr">
        <is>
          <t>chín trăm ba mươi</t>
        </is>
      </c>
      <c r="C932" t="inlineStr">
        <is>
          <t>chín trăm ba mươi</t>
        </is>
      </c>
    </row>
    <row r="933">
      <c r="A933" t="n">
        <v>931</v>
      </c>
      <c r="B933" t="inlineStr">
        <is>
          <t>chín trăm ba mươi mốt</t>
        </is>
      </c>
      <c r="C933" t="inlineStr">
        <is>
          <t>chín trăm ba mươi mốt</t>
        </is>
      </c>
    </row>
    <row r="934">
      <c r="A934" t="n">
        <v>932</v>
      </c>
      <c r="B934" t="inlineStr">
        <is>
          <t>chín trăm ba mươi hai</t>
        </is>
      </c>
      <c r="C934" t="inlineStr">
        <is>
          <t>chín trăm ba mươi hai</t>
        </is>
      </c>
    </row>
    <row r="935">
      <c r="A935" t="n">
        <v>933</v>
      </c>
      <c r="B935" t="inlineStr">
        <is>
          <t>chín trăm ba mươi ba</t>
        </is>
      </c>
      <c r="C935" t="inlineStr">
        <is>
          <t>chín trăm ba mươi ba</t>
        </is>
      </c>
    </row>
    <row r="936">
      <c r="A936" t="n">
        <v>934</v>
      </c>
      <c r="B936" t="inlineStr">
        <is>
          <t>chín trăm ba mươi bốn</t>
        </is>
      </c>
      <c r="C936" t="inlineStr">
        <is>
          <t>chín trăm ba mươi bốn</t>
        </is>
      </c>
    </row>
    <row r="937">
      <c r="A937" t="n">
        <v>935</v>
      </c>
      <c r="B937" t="inlineStr">
        <is>
          <t>chín trăm ba mươi lăm</t>
        </is>
      </c>
      <c r="C937" t="inlineStr">
        <is>
          <t>chín trăm ba mươi lăm</t>
        </is>
      </c>
    </row>
    <row r="938">
      <c r="A938" t="n">
        <v>936</v>
      </c>
      <c r="B938" t="inlineStr">
        <is>
          <t>chín trăm ba mươi sáu</t>
        </is>
      </c>
      <c r="C938" t="inlineStr">
        <is>
          <t>chín trăm ba mươi sáu</t>
        </is>
      </c>
    </row>
    <row r="939">
      <c r="A939" t="n">
        <v>937</v>
      </c>
      <c r="B939" t="inlineStr">
        <is>
          <t>chín trăm ba mươi bảy</t>
        </is>
      </c>
      <c r="C939" t="inlineStr">
        <is>
          <t>chín trăm ba mươi bảy</t>
        </is>
      </c>
    </row>
    <row r="940">
      <c r="A940" t="n">
        <v>938</v>
      </c>
      <c r="B940" t="inlineStr">
        <is>
          <t>chín trăm ba mươi tám</t>
        </is>
      </c>
      <c r="C940" t="inlineStr">
        <is>
          <t>chín trăm ba mươi tám</t>
        </is>
      </c>
    </row>
    <row r="941">
      <c r="A941" t="n">
        <v>939</v>
      </c>
      <c r="B941" t="inlineStr">
        <is>
          <t>chín trăm ba mươi chín</t>
        </is>
      </c>
      <c r="C941" t="inlineStr">
        <is>
          <t>chín trăm ba mươi chín</t>
        </is>
      </c>
    </row>
    <row r="942">
      <c r="A942" t="n">
        <v>940</v>
      </c>
      <c r="B942" t="inlineStr">
        <is>
          <t>chín trăm bốn mươi</t>
        </is>
      </c>
      <c r="C942" t="inlineStr">
        <is>
          <t>chín trăm bốn mươi</t>
        </is>
      </c>
    </row>
    <row r="943">
      <c r="A943" t="n">
        <v>941</v>
      </c>
      <c r="B943" t="inlineStr">
        <is>
          <t>chín trăm bốn mươi mốt</t>
        </is>
      </c>
      <c r="C943" t="inlineStr">
        <is>
          <t>chín trăm bốn mươi mốt</t>
        </is>
      </c>
    </row>
    <row r="944">
      <c r="A944" t="n">
        <v>942</v>
      </c>
      <c r="B944" t="inlineStr">
        <is>
          <t>chín trăm bốn mươi hai</t>
        </is>
      </c>
      <c r="C944" t="inlineStr">
        <is>
          <t>chín trăm bốn mươi hai</t>
        </is>
      </c>
    </row>
    <row r="945">
      <c r="A945" t="n">
        <v>943</v>
      </c>
      <c r="B945" t="inlineStr">
        <is>
          <t>chín trăm bốn mươi ba</t>
        </is>
      </c>
      <c r="C945" t="inlineStr">
        <is>
          <t>chín trăm bốn mươi ba</t>
        </is>
      </c>
    </row>
    <row r="946">
      <c r="A946" t="n">
        <v>944</v>
      </c>
      <c r="B946" t="inlineStr">
        <is>
          <t>chín trăm bốn mươi bốn</t>
        </is>
      </c>
      <c r="C946" t="inlineStr">
        <is>
          <t>chín trăm bốn mươi bốn</t>
        </is>
      </c>
    </row>
    <row r="947">
      <c r="A947" t="n">
        <v>945</v>
      </c>
      <c r="B947" t="inlineStr">
        <is>
          <t>chín trăm bốn mươi lăm</t>
        </is>
      </c>
      <c r="C947" t="inlineStr">
        <is>
          <t>chín trăm bốn mươi lăm</t>
        </is>
      </c>
    </row>
    <row r="948">
      <c r="A948" t="n">
        <v>946</v>
      </c>
      <c r="B948" t="inlineStr">
        <is>
          <t>chín trăm bốn mươi sáu</t>
        </is>
      </c>
      <c r="C948" t="inlineStr">
        <is>
          <t>chín trăm bốn mươi sáu</t>
        </is>
      </c>
    </row>
    <row r="949">
      <c r="A949" t="n">
        <v>947</v>
      </c>
      <c r="B949" t="inlineStr">
        <is>
          <t>chín trăm bốn mươi bảy</t>
        </is>
      </c>
      <c r="C949" t="inlineStr">
        <is>
          <t>chín trăm bốn mươi bảy</t>
        </is>
      </c>
    </row>
    <row r="950">
      <c r="A950" t="n">
        <v>948</v>
      </c>
      <c r="B950" t="inlineStr">
        <is>
          <t>chín trăm bốn mươi tám</t>
        </is>
      </c>
      <c r="C950" t="inlineStr">
        <is>
          <t>chín trăm bốn mươi tám</t>
        </is>
      </c>
    </row>
    <row r="951">
      <c r="A951" t="n">
        <v>949</v>
      </c>
      <c r="B951" t="inlineStr">
        <is>
          <t>chín trăm bốn mươi chín</t>
        </is>
      </c>
      <c r="C951" t="inlineStr">
        <is>
          <t>chín trăm bốn mươi chín</t>
        </is>
      </c>
    </row>
    <row r="952">
      <c r="A952" t="n">
        <v>950</v>
      </c>
      <c r="B952" t="inlineStr">
        <is>
          <t>chín trăm năm mươi</t>
        </is>
      </c>
      <c r="C952" t="inlineStr">
        <is>
          <t>chín trăm năm mươi</t>
        </is>
      </c>
    </row>
    <row r="953">
      <c r="A953" t="n">
        <v>951</v>
      </c>
      <c r="B953" t="inlineStr">
        <is>
          <t>chín trăm năm mươi mốt</t>
        </is>
      </c>
      <c r="C953" t="inlineStr">
        <is>
          <t>chín trăm năm mươi mốt</t>
        </is>
      </c>
    </row>
    <row r="954">
      <c r="A954" t="n">
        <v>952</v>
      </c>
      <c r="B954" t="inlineStr">
        <is>
          <t>chín trăm năm mươi hai</t>
        </is>
      </c>
      <c r="C954" t="inlineStr">
        <is>
          <t>chín trăm năm mươi hai</t>
        </is>
      </c>
    </row>
    <row r="955">
      <c r="A955" t="n">
        <v>953</v>
      </c>
      <c r="B955" t="inlineStr">
        <is>
          <t>chín trăm năm mươi ba</t>
        </is>
      </c>
      <c r="C955" t="inlineStr">
        <is>
          <t>chín trăm năm mươi ba</t>
        </is>
      </c>
    </row>
    <row r="956">
      <c r="A956" t="n">
        <v>954</v>
      </c>
      <c r="B956" t="inlineStr">
        <is>
          <t>chín trăm năm mươi bốn</t>
        </is>
      </c>
      <c r="C956" t="inlineStr">
        <is>
          <t>chín trăm năm mươi bốn</t>
        </is>
      </c>
    </row>
    <row r="957">
      <c r="A957" t="n">
        <v>955</v>
      </c>
      <c r="B957" t="inlineStr">
        <is>
          <t>chín trăm năm mươi lăm</t>
        </is>
      </c>
      <c r="C957" t="inlineStr">
        <is>
          <t>chín trăm năm mươi lăm</t>
        </is>
      </c>
    </row>
    <row r="958">
      <c r="A958" t="n">
        <v>956</v>
      </c>
      <c r="B958" t="inlineStr">
        <is>
          <t>chín trăm năm mươi sáu</t>
        </is>
      </c>
      <c r="C958" t="inlineStr">
        <is>
          <t>chín trăm năm mươi sáu</t>
        </is>
      </c>
    </row>
    <row r="959">
      <c r="A959" t="n">
        <v>957</v>
      </c>
      <c r="B959" t="inlineStr">
        <is>
          <t>chín trăm năm mươi bảy</t>
        </is>
      </c>
      <c r="C959" t="inlineStr">
        <is>
          <t>chín trăm năm mươi bảy</t>
        </is>
      </c>
    </row>
    <row r="960">
      <c r="A960" t="n">
        <v>958</v>
      </c>
      <c r="B960" t="inlineStr">
        <is>
          <t>chín trăm năm mươi tám</t>
        </is>
      </c>
      <c r="C960" t="inlineStr">
        <is>
          <t>chín trăm năm mươi tám</t>
        </is>
      </c>
    </row>
    <row r="961">
      <c r="A961" t="n">
        <v>959</v>
      </c>
      <c r="B961" t="inlineStr">
        <is>
          <t>chín trăm năm mươi chín</t>
        </is>
      </c>
      <c r="C961" t="inlineStr">
        <is>
          <t>chín trăm năm mươi chín</t>
        </is>
      </c>
    </row>
    <row r="962">
      <c r="A962" t="n">
        <v>960</v>
      </c>
      <c r="B962" t="inlineStr">
        <is>
          <t>chín trăm sáu mươi</t>
        </is>
      </c>
      <c r="C962" t="inlineStr">
        <is>
          <t>chín trăm sáu mươi</t>
        </is>
      </c>
    </row>
    <row r="963">
      <c r="A963" t="n">
        <v>961</v>
      </c>
      <c r="B963" t="inlineStr">
        <is>
          <t>chín trăm sáu mươi mốt</t>
        </is>
      </c>
      <c r="C963" t="inlineStr">
        <is>
          <t>chín trăm sáu mươi mốt</t>
        </is>
      </c>
    </row>
    <row r="964">
      <c r="A964" t="n">
        <v>962</v>
      </c>
      <c r="B964" t="inlineStr">
        <is>
          <t>chín trăm sáu mươi hai</t>
        </is>
      </c>
      <c r="C964" t="inlineStr">
        <is>
          <t>chín trăm sáu mươi hai</t>
        </is>
      </c>
    </row>
    <row r="965">
      <c r="A965" t="n">
        <v>963</v>
      </c>
      <c r="B965" t="inlineStr">
        <is>
          <t>chín trăm sáu mươi ba</t>
        </is>
      </c>
      <c r="C965" t="inlineStr">
        <is>
          <t>chín trăm sáu mươi ba</t>
        </is>
      </c>
    </row>
    <row r="966">
      <c r="A966" t="n">
        <v>964</v>
      </c>
      <c r="B966" t="inlineStr">
        <is>
          <t>chín trăm sáu mươi bốn</t>
        </is>
      </c>
      <c r="C966" t="inlineStr">
        <is>
          <t>chín trăm sáu mươi bốn</t>
        </is>
      </c>
    </row>
    <row r="967">
      <c r="A967" t="n">
        <v>965</v>
      </c>
      <c r="B967" t="inlineStr">
        <is>
          <t>chín trăm sáu mươi lăm</t>
        </is>
      </c>
      <c r="C967" t="inlineStr">
        <is>
          <t>chín trăm sáu mươi lăm</t>
        </is>
      </c>
    </row>
    <row r="968">
      <c r="A968" t="n">
        <v>966</v>
      </c>
      <c r="B968" t="inlineStr">
        <is>
          <t>chín trăm sáu mươi sáu</t>
        </is>
      </c>
      <c r="C968" t="inlineStr">
        <is>
          <t>chín trăm sáu mươi sáu</t>
        </is>
      </c>
    </row>
    <row r="969">
      <c r="A969" t="n">
        <v>967</v>
      </c>
      <c r="B969" t="inlineStr">
        <is>
          <t>chín trăm sáu mươi bảy</t>
        </is>
      </c>
      <c r="C969" t="inlineStr">
        <is>
          <t>chín trăm sáu mươi bảy</t>
        </is>
      </c>
    </row>
    <row r="970">
      <c r="A970" t="n">
        <v>968</v>
      </c>
      <c r="B970" t="inlineStr">
        <is>
          <t>chín trăm sáu mươi tám</t>
        </is>
      </c>
      <c r="C970" t="inlineStr">
        <is>
          <t>chín trăm sáu mươi tám</t>
        </is>
      </c>
    </row>
    <row r="971">
      <c r="A971" t="n">
        <v>969</v>
      </c>
      <c r="B971" t="inlineStr">
        <is>
          <t>chín trăm sáu mươi chín</t>
        </is>
      </c>
      <c r="C971" t="inlineStr">
        <is>
          <t>chín trăm sáu mươi chín</t>
        </is>
      </c>
    </row>
    <row r="972">
      <c r="A972" t="n">
        <v>970</v>
      </c>
      <c r="B972" t="inlineStr">
        <is>
          <t>chín trăm bảy mươi</t>
        </is>
      </c>
      <c r="C972" t="inlineStr">
        <is>
          <t>chín trăm bảy mươi</t>
        </is>
      </c>
    </row>
    <row r="973">
      <c r="A973" t="n">
        <v>971</v>
      </c>
      <c r="B973" t="inlineStr">
        <is>
          <t>chín trăm bảy mươi mốt</t>
        </is>
      </c>
      <c r="C973" t="inlineStr">
        <is>
          <t>chín trăm bảy mươi mốt</t>
        </is>
      </c>
    </row>
    <row r="974">
      <c r="A974" t="n">
        <v>972</v>
      </c>
      <c r="B974" t="inlineStr">
        <is>
          <t>chín trăm bảy mươi hai</t>
        </is>
      </c>
      <c r="C974" t="inlineStr">
        <is>
          <t>chín trăm bảy mươi hai</t>
        </is>
      </c>
    </row>
    <row r="975">
      <c r="A975" t="n">
        <v>973</v>
      </c>
      <c r="B975" t="inlineStr">
        <is>
          <t>chín trăm bảy mươi ba</t>
        </is>
      </c>
      <c r="C975" t="inlineStr">
        <is>
          <t>chín trăm bảy mươi ba</t>
        </is>
      </c>
    </row>
    <row r="976">
      <c r="A976" t="n">
        <v>974</v>
      </c>
      <c r="B976" t="inlineStr">
        <is>
          <t>chín trăm bảy mươi bốn</t>
        </is>
      </c>
      <c r="C976" t="inlineStr">
        <is>
          <t>chín trăm bảy mươi bốn</t>
        </is>
      </c>
    </row>
    <row r="977">
      <c r="A977" t="n">
        <v>975</v>
      </c>
      <c r="B977" t="inlineStr">
        <is>
          <t>chín trăm bảy mươi lăm</t>
        </is>
      </c>
      <c r="C977" t="inlineStr">
        <is>
          <t>chín trăm bảy mươi lăm</t>
        </is>
      </c>
    </row>
    <row r="978">
      <c r="A978" t="n">
        <v>976</v>
      </c>
      <c r="B978" t="inlineStr">
        <is>
          <t>chín trăm bảy mươi sáu</t>
        </is>
      </c>
      <c r="C978" t="inlineStr">
        <is>
          <t>chín trăm bảy mươi sáu</t>
        </is>
      </c>
    </row>
    <row r="979">
      <c r="A979" t="n">
        <v>977</v>
      </c>
      <c r="B979" t="inlineStr">
        <is>
          <t>chín trăm bảy mươi bảy</t>
        </is>
      </c>
      <c r="C979" t="inlineStr">
        <is>
          <t>chín trăm bảy mươi bảy</t>
        </is>
      </c>
    </row>
    <row r="980">
      <c r="A980" t="n">
        <v>978</v>
      </c>
      <c r="B980" t="inlineStr">
        <is>
          <t>chín trăm bảy mươi tám</t>
        </is>
      </c>
      <c r="C980" t="inlineStr">
        <is>
          <t>chín trăm bảy mươi tám</t>
        </is>
      </c>
    </row>
    <row r="981">
      <c r="A981" t="n">
        <v>979</v>
      </c>
      <c r="B981" t="inlineStr">
        <is>
          <t>chín trăm bảy mươi chín</t>
        </is>
      </c>
      <c r="C981" t="inlineStr">
        <is>
          <t>chín trăm bảy mươi chín</t>
        </is>
      </c>
    </row>
    <row r="982">
      <c r="A982" t="n">
        <v>980</v>
      </c>
      <c r="B982" t="inlineStr">
        <is>
          <t>chín trăm tám mươi</t>
        </is>
      </c>
      <c r="C982" t="inlineStr">
        <is>
          <t>chín trăm tám mươi</t>
        </is>
      </c>
    </row>
    <row r="983">
      <c r="A983" t="n">
        <v>981</v>
      </c>
      <c r="B983" t="inlineStr">
        <is>
          <t>chín trăm tám mươi mốt</t>
        </is>
      </c>
      <c r="C983" t="inlineStr">
        <is>
          <t>chín trăm tám mươi mốt</t>
        </is>
      </c>
    </row>
    <row r="984">
      <c r="A984" t="n">
        <v>982</v>
      </c>
      <c r="B984" t="inlineStr">
        <is>
          <t>chín trăm tám mươi hai</t>
        </is>
      </c>
      <c r="C984" t="inlineStr">
        <is>
          <t>chín trăm tám mươi hai</t>
        </is>
      </c>
    </row>
    <row r="985">
      <c r="A985" t="n">
        <v>983</v>
      </c>
      <c r="B985" t="inlineStr">
        <is>
          <t>chín trăm tám mươi ba</t>
        </is>
      </c>
      <c r="C985" t="inlineStr">
        <is>
          <t>chín trăm tám mươi ba</t>
        </is>
      </c>
    </row>
    <row r="986">
      <c r="A986" t="n">
        <v>984</v>
      </c>
      <c r="B986" t="inlineStr">
        <is>
          <t>chín trăm tám mươi bốn</t>
        </is>
      </c>
      <c r="C986" t="inlineStr">
        <is>
          <t>chín trăm tám mươi bốn</t>
        </is>
      </c>
    </row>
    <row r="987">
      <c r="A987" t="n">
        <v>985</v>
      </c>
      <c r="B987" t="inlineStr">
        <is>
          <t>chín trăm tám mươi lăm</t>
        </is>
      </c>
      <c r="C987" t="inlineStr">
        <is>
          <t>chín trăm tám mươi lăm</t>
        </is>
      </c>
    </row>
    <row r="988">
      <c r="A988" t="n">
        <v>986</v>
      </c>
      <c r="B988" t="inlineStr">
        <is>
          <t>chín trăm tám mươi sáu</t>
        </is>
      </c>
      <c r="C988" t="inlineStr">
        <is>
          <t>chín trăm tám mươi sáu</t>
        </is>
      </c>
    </row>
    <row r="989">
      <c r="A989" t="n">
        <v>987</v>
      </c>
      <c r="B989" t="inlineStr">
        <is>
          <t>chín trăm tám mươi bảy</t>
        </is>
      </c>
      <c r="C989" t="inlineStr">
        <is>
          <t>chín trăm tám mươi bảy</t>
        </is>
      </c>
    </row>
    <row r="990">
      <c r="A990" t="n">
        <v>988</v>
      </c>
      <c r="B990" t="inlineStr">
        <is>
          <t>chín trăm tám mươi tám</t>
        </is>
      </c>
      <c r="C990" t="inlineStr">
        <is>
          <t>chín trăm tám mươi tám</t>
        </is>
      </c>
    </row>
    <row r="991">
      <c r="A991" t="n">
        <v>989</v>
      </c>
      <c r="B991" t="inlineStr">
        <is>
          <t>chín trăm tám mươi chín</t>
        </is>
      </c>
      <c r="C991" t="inlineStr">
        <is>
          <t>chín trăm tám mươi chín</t>
        </is>
      </c>
    </row>
    <row r="992">
      <c r="A992" t="n">
        <v>990</v>
      </c>
      <c r="B992" t="inlineStr">
        <is>
          <t>chín trăm chín mươi</t>
        </is>
      </c>
      <c r="C992" t="inlineStr">
        <is>
          <t>chín trăm chín mươi</t>
        </is>
      </c>
    </row>
    <row r="993">
      <c r="A993" t="n">
        <v>991</v>
      </c>
      <c r="B993" t="inlineStr">
        <is>
          <t>chín trăm chín mươi mốt</t>
        </is>
      </c>
      <c r="C993" t="inlineStr">
        <is>
          <t>chín trăm chín mươi mốt</t>
        </is>
      </c>
    </row>
    <row r="994">
      <c r="A994" t="n">
        <v>992</v>
      </c>
      <c r="B994" t="inlineStr">
        <is>
          <t>chín trăm chín mươi hai</t>
        </is>
      </c>
      <c r="C994" t="inlineStr">
        <is>
          <t>chín trăm chín mươi hai</t>
        </is>
      </c>
    </row>
    <row r="995">
      <c r="A995" t="n">
        <v>993</v>
      </c>
      <c r="B995" t="inlineStr">
        <is>
          <t>chín trăm chín mươi ba</t>
        </is>
      </c>
      <c r="C995" t="inlineStr">
        <is>
          <t>chín trăm chín mươi ba</t>
        </is>
      </c>
    </row>
    <row r="996">
      <c r="A996" t="n">
        <v>994</v>
      </c>
      <c r="B996" t="inlineStr">
        <is>
          <t>chín trăm chín mươi bốn</t>
        </is>
      </c>
      <c r="C996" t="inlineStr">
        <is>
          <t>chín trăm chín mươi bốn</t>
        </is>
      </c>
    </row>
    <row r="997">
      <c r="A997" t="n">
        <v>995</v>
      </c>
      <c r="B997" t="inlineStr">
        <is>
          <t>chín trăm chín mươi lăm</t>
        </is>
      </c>
      <c r="C997" t="inlineStr">
        <is>
          <t>chín trăm chín mươi lăm</t>
        </is>
      </c>
    </row>
    <row r="998">
      <c r="A998" t="n">
        <v>996</v>
      </c>
      <c r="B998" t="inlineStr">
        <is>
          <t>chín trăm chín mươi sáu</t>
        </is>
      </c>
      <c r="C998" t="inlineStr">
        <is>
          <t>chín trăm chín mươi sáu</t>
        </is>
      </c>
    </row>
    <row r="999">
      <c r="A999" t="n">
        <v>997</v>
      </c>
      <c r="B999" t="inlineStr">
        <is>
          <t>chín trăm chín mươi bảy</t>
        </is>
      </c>
      <c r="C999" t="inlineStr">
        <is>
          <t>chín trăm chín mươi bảy</t>
        </is>
      </c>
    </row>
    <row r="1000">
      <c r="A1000" t="n">
        <v>998</v>
      </c>
      <c r="B1000" t="inlineStr">
        <is>
          <t>chín trăm chín mươi tám</t>
        </is>
      </c>
      <c r="C1000" t="inlineStr">
        <is>
          <t>chín trăm chín mươi tám</t>
        </is>
      </c>
    </row>
    <row r="1001">
      <c r="A1001" t="n">
        <v>999</v>
      </c>
      <c r="B1001" t="inlineStr">
        <is>
          <t>chín trăm chín mươi chín</t>
        </is>
      </c>
      <c r="C1001" t="inlineStr">
        <is>
          <t>chín trăm chín mươi chín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17"/>
  <sheetViews>
    <sheetView showGridLines="0" tabSelected="1" workbookViewId="0">
      <pane ySplit="2" topLeftCell="A564" activePane="bottomLeft" state="frozen"/>
      <selection activeCell="A1" sqref="A1"/>
      <selection pane="bottomLeft" activeCell="J570" sqref="J570"/>
    </sheetView>
  </sheetViews>
  <sheetFormatPr baseColWidth="8" defaultColWidth="8.676190476190479" defaultRowHeight="15"/>
  <cols>
    <col width="21.1428571428571" customWidth="1" style="79" min="1" max="1"/>
    <col width="19.8571428571429" customWidth="1" min="2" max="2"/>
    <col width="27.5714285714286" customWidth="1" min="3" max="3"/>
    <col width="12.8571428571429" customWidth="1" min="4" max="4"/>
    <col width="14.2857142857143" customWidth="1" min="5" max="5"/>
    <col width="74.5714285714286" customWidth="1" min="6" max="6"/>
    <col width="12.8571428571429" customWidth="1" min="7" max="7"/>
    <col width="12.7142857142857" customWidth="1" min="8" max="8"/>
    <col width="10.4285714285714" customWidth="1" min="9" max="9"/>
    <col width="21.1428571428571" customWidth="1" min="10" max="10"/>
    <col width="15.4285714285714" customWidth="1" style="80" min="11" max="11"/>
    <col hidden="1" width="7" customWidth="1" min="12" max="12"/>
    <col hidden="1" width="9" customWidth="1" min="13" max="13"/>
    <col hidden="1" width="10" customWidth="1" min="14" max="14"/>
    <col hidden="1" width="9" customWidth="1" min="15" max="17"/>
    <col hidden="1" width="6" customWidth="1" min="18" max="18"/>
    <col width="22.8571428571429" customWidth="1" min="19" max="19"/>
    <col width="22" customWidth="1" min="20" max="20"/>
    <col width="13" customWidth="1" min="21" max="21"/>
  </cols>
  <sheetData>
    <row r="1" ht="39.75" customHeight="1">
      <c r="A1" s="81" t="inlineStr">
        <is>
          <t>🔩 PISTON —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  <c r="S1" s="61" t="n"/>
      <c r="T1" s="61" t="n"/>
      <c r="U1" s="61" t="n"/>
    </row>
    <row r="2" ht="39.75" customFormat="1" customHeight="1" s="77">
      <c r="A2" s="82" t="inlineStr">
        <is>
          <t>🏷️ Mã HH</t>
        </is>
      </c>
      <c r="B2" s="83" t="inlineStr">
        <is>
          <t>🏭 Hãng</t>
        </is>
      </c>
      <c r="C2" s="84" t="inlineStr">
        <is>
          <t>⚙️ Mã ĐC</t>
        </is>
      </c>
      <c r="D2" s="83" t="inlineStr">
        <is>
          <t>📐 ĐK</t>
        </is>
      </c>
      <c r="E2" s="83" t="inlineStr">
        <is>
          <t>🔖 Ký hiệu</t>
        </is>
      </c>
      <c r="F2" s="83" t="inlineStr">
        <is>
          <t>Buồng nổ</t>
        </is>
      </c>
      <c r="G2" s="83" t="inlineStr">
        <is>
          <t>Ắc</t>
        </is>
      </c>
      <c r="H2" s="83" t="inlineStr">
        <is>
          <t>Ắc đỉnh</t>
        </is>
      </c>
      <c r="I2" s="83" t="inlineStr">
        <is>
          <t>Tổng dài</t>
        </is>
      </c>
      <c r="J2" s="83" t="inlineStr">
        <is>
          <t>Ring 1-5</t>
        </is>
      </c>
      <c r="K2" s="83" t="inlineStr">
        <is>
          <t>🏷️ Thương hiệu</t>
        </is>
      </c>
      <c r="L2" s="83" t="inlineStr">
        <is>
          <t>📦 ĐVT</t>
        </is>
      </c>
      <c r="M2" s="83" t="inlineStr">
        <is>
          <t>💰 Vốn</t>
        </is>
      </c>
      <c r="N2" s="83" t="inlineStr">
        <is>
          <t>🟢 VIP</t>
        </is>
      </c>
      <c r="O2" s="83" t="inlineStr">
        <is>
          <t>🟡 Ưu đãi</t>
        </is>
      </c>
      <c r="P2" s="83" t="inlineStr">
        <is>
          <t>🔵 Đại lý</t>
        </is>
      </c>
      <c r="Q2" s="83" t="inlineStr">
        <is>
          <t>🟣 Gara</t>
        </is>
      </c>
      <c r="R2" s="83" t="inlineStr">
        <is>
          <t>📦 Tồn</t>
        </is>
      </c>
      <c r="S2" s="83" t="inlineStr">
        <is>
          <t>🔧 PARNO</t>
        </is>
      </c>
      <c r="T2" s="83" t="inlineStr">
        <is>
          <t>📝 Ghi chú</t>
        </is>
      </c>
      <c r="U2" s="83" t="inlineStr">
        <is>
          <t>_KEY</t>
        </is>
      </c>
    </row>
    <row r="3" ht="39.75" customHeight="1">
      <c r="A3" s="85" t="n"/>
      <c r="B3" s="63" t="inlineStr">
        <is>
          <t>◆  HINO   (69 sản phẩm)</t>
        </is>
      </c>
      <c r="C3" s="86" t="n"/>
      <c r="D3" s="86" t="n"/>
      <c r="E3" s="86" t="n"/>
      <c r="F3" s="86" t="n"/>
      <c r="G3" s="86" t="n"/>
      <c r="H3" s="86" t="n"/>
      <c r="I3" s="86" t="n"/>
      <c r="J3" s="86" t="n"/>
      <c r="K3" s="87" t="n"/>
      <c r="L3" s="86" t="n"/>
      <c r="M3" s="86" t="n"/>
      <c r="N3" s="86" t="n"/>
      <c r="O3" s="86" t="n"/>
      <c r="P3" s="86" t="n"/>
      <c r="Q3" s="86" t="n"/>
      <c r="R3" s="86" t="n"/>
      <c r="S3" s="88" t="n"/>
      <c r="T3" s="45" t="n"/>
      <c r="U3" s="61">
        <f>IF($C3="","",B3&amp;" "&amp;C3&amp;" · ĐK"&amp;D3&amp;IF(E3=""," "," "&amp;E3)&amp;IF(K3=""," "," - "&amp;K3))</f>
        <v/>
      </c>
    </row>
    <row r="4" ht="39.75" customHeight="1">
      <c r="A4" s="89" t="inlineStr">
        <is>
          <t>HH0600</t>
        </is>
      </c>
      <c r="B4" s="90" t="inlineStr">
        <is>
          <t>HINO</t>
        </is>
      </c>
      <c r="C4" s="43" t="inlineStr">
        <is>
          <t>DM100</t>
        </is>
      </c>
      <c r="D4" s="90" t="n">
        <v>90</v>
      </c>
      <c r="E4" s="90" t="inlineStr">
        <is>
          <t>(A)</t>
        </is>
      </c>
      <c r="F4" s="43" t="inlineStr">
        <is>
          <t>Buồng Nổ hình đầu trâu có 2 dấu supap</t>
        </is>
      </c>
      <c r="G4" s="90" t="inlineStr">
        <is>
          <t>29x77</t>
        </is>
      </c>
      <c r="H4" s="90" t="n">
        <v>38.5</v>
      </c>
      <c r="I4" s="90" t="n">
        <v>104</v>
      </c>
      <c r="J4" s="90" t="inlineStr">
        <is>
          <t>2.5-2.5-2.5-4-4</t>
        </is>
      </c>
      <c r="K4" s="91" t="inlineStr">
        <is>
          <t>IZUMI</t>
        </is>
      </c>
      <c r="L4" s="90" t="inlineStr">
        <is>
          <t>Bộ 6</t>
        </is>
      </c>
      <c r="M4" s="92" t="n"/>
      <c r="N4" s="92" t="n"/>
      <c r="O4" s="92" t="n"/>
      <c r="P4" s="92" t="n"/>
      <c r="Q4" s="92" t="n"/>
      <c r="R4" s="90" t="inlineStr">
        <is>
          <t>🟢 CÓ</t>
        </is>
      </c>
      <c r="S4" s="45" t="n"/>
      <c r="T4" s="45" t="n"/>
      <c r="U4" s="61">
        <f>IF($C4="","",B4&amp;" "&amp;C4&amp;" · ĐK"&amp;D4&amp;IF(E4=""," "," "&amp;E4)&amp;IF(K4=""," "," - "&amp;K4))</f>
        <v/>
      </c>
    </row>
    <row r="5" ht="39.75" customHeight="1">
      <c r="A5" s="89" t="inlineStr">
        <is>
          <t>HH082015</t>
        </is>
      </c>
      <c r="B5" s="71" t="inlineStr">
        <is>
          <t>HINO</t>
        </is>
      </c>
      <c r="C5" s="45" t="inlineStr">
        <is>
          <t>DM100</t>
        </is>
      </c>
      <c r="D5" s="71" t="n">
        <v>90</v>
      </c>
      <c r="E5" s="71" t="inlineStr">
        <is>
          <t>(A)</t>
        </is>
      </c>
      <c r="F5" s="45" t="inlineStr">
        <is>
          <t>Buồng Nổ hình đầu trâu có 2 dấu supap</t>
        </is>
      </c>
      <c r="G5" s="71" t="inlineStr">
        <is>
          <t>29x77</t>
        </is>
      </c>
      <c r="H5" s="71" t="n">
        <v>38.5</v>
      </c>
      <c r="I5" s="71" t="n">
        <v>104</v>
      </c>
      <c r="J5" s="71" t="inlineStr">
        <is>
          <t>2.5-2.5-2.5-4-4</t>
        </is>
      </c>
      <c r="K5" s="93" t="inlineStr">
        <is>
          <t>IKAZU</t>
        </is>
      </c>
      <c r="L5" s="71" t="inlineStr">
        <is>
          <t>Bộ 6</t>
        </is>
      </c>
      <c r="M5" s="64" t="n"/>
      <c r="N5" s="64" t="n">
        <v>2100000</v>
      </c>
      <c r="O5" s="64" t="n">
        <v>2250000</v>
      </c>
      <c r="P5" s="64" t="n">
        <v>2400000</v>
      </c>
      <c r="Q5" s="64" t="n"/>
      <c r="R5" s="71" t="inlineStr">
        <is>
          <t>🟢 CÓ</t>
        </is>
      </c>
      <c r="S5" s="45" t="n"/>
      <c r="T5" s="45" t="n"/>
      <c r="U5" s="61">
        <f>IF($C5="","",B5&amp;" "&amp;C5&amp;" · ĐK"&amp;D5&amp;IF(E5=""," "," "&amp;E5)&amp;IF(K5=""," "," - "&amp;K5))</f>
        <v/>
      </c>
    </row>
    <row r="6" ht="39.75" customHeight="1">
      <c r="A6" s="89" t="inlineStr">
        <is>
          <t>HH083874</t>
        </is>
      </c>
      <c r="B6" s="90" t="inlineStr">
        <is>
          <t>HINO</t>
        </is>
      </c>
      <c r="C6" s="43" t="inlineStr">
        <is>
          <t>EC100</t>
        </is>
      </c>
      <c r="D6" s="90" t="n">
        <v>97</v>
      </c>
      <c r="E6" s="90" t="inlineStr">
        <is>
          <t>0 kiềng gang</t>
        </is>
      </c>
      <c r="F6" s="43" t="inlineStr">
        <is>
          <t>Buồng Nổ hình đầu trâu có 2 dấu supap</t>
        </is>
      </c>
      <c r="G6" s="90" t="inlineStr">
        <is>
          <t>31.5x81.5</t>
        </is>
      </c>
      <c r="H6" s="90" t="n">
        <v>42</v>
      </c>
      <c r="I6" s="90" t="n">
        <v>112</v>
      </c>
      <c r="J6" s="90" t="inlineStr">
        <is>
          <t>2.5-2.5-2.5-4-4</t>
        </is>
      </c>
      <c r="K6" s="91" t="inlineStr">
        <is>
          <t>IKAZU</t>
        </is>
      </c>
      <c r="L6" s="90" t="inlineStr">
        <is>
          <t>Bộ 6</t>
        </is>
      </c>
      <c r="M6" s="92" t="n"/>
      <c r="N6" s="92" t="n">
        <v>2250000</v>
      </c>
      <c r="O6" s="92" t="n">
        <v>2400000</v>
      </c>
      <c r="P6" s="92" t="n">
        <v>2550000</v>
      </c>
      <c r="Q6" s="92" t="n"/>
      <c r="R6" s="90" t="inlineStr">
        <is>
          <t>🟢 CÓ</t>
        </is>
      </c>
      <c r="S6" s="45" t="n"/>
      <c r="T6" s="45" t="n"/>
      <c r="U6" s="61">
        <f>IF($C6="","",B6&amp;" "&amp;C6&amp;" · ĐK"&amp;D6&amp;IF(E6=""," "," "&amp;E6)&amp;IF(K6=""," "," - "&amp;K6))</f>
        <v/>
      </c>
    </row>
    <row r="7" ht="39.75" customHeight="1">
      <c r="A7" s="89" t="n"/>
      <c r="B7" s="71" t="inlineStr">
        <is>
          <t>HINO</t>
        </is>
      </c>
      <c r="C7" s="45" t="inlineStr">
        <is>
          <t>N04CT</t>
        </is>
      </c>
      <c r="D7" s="71" t="n">
        <v>104</v>
      </c>
      <c r="E7" s="71" t="inlineStr">
        <is>
          <t>(A)+(O)</t>
        </is>
      </c>
      <c r="F7" s="45" t="inlineStr">
        <is>
          <t xml:space="preserve">Buồng Nổ  tròn  dù 59 </t>
        </is>
      </c>
      <c r="G7" s="71" t="inlineStr">
        <is>
          <t>37x85</t>
        </is>
      </c>
      <c r="H7" s="71" t="n"/>
      <c r="I7" s="71" t="n">
        <v>100</v>
      </c>
      <c r="J7" s="71" t="inlineStr">
        <is>
          <t>2.5-2-4</t>
        </is>
      </c>
      <c r="K7" s="93" t="n"/>
      <c r="L7" s="71" t="inlineStr">
        <is>
          <t>Bộ 4</t>
        </is>
      </c>
      <c r="M7" s="64" t="n"/>
      <c r="N7" s="64" t="n"/>
      <c r="O7" s="64" t="n"/>
      <c r="P7" s="64" t="n"/>
      <c r="Q7" s="64" t="n"/>
      <c r="R7" s="71" t="inlineStr">
        <is>
          <t>🟢 CÓ</t>
        </is>
      </c>
      <c r="S7" s="45" t="inlineStr">
        <is>
          <t>13216-E0010</t>
        </is>
      </c>
      <c r="T7" s="45" t="n"/>
      <c r="U7" s="61">
        <f>IF($C7="","",B7&amp;" "&amp;C7&amp;" · ĐK"&amp;D7&amp;IF(E7=""," "," "&amp;E7)&amp;IF(K7=""," "," - "&amp;K7))</f>
        <v/>
      </c>
    </row>
    <row r="8" ht="39.75" customHeight="1">
      <c r="A8" s="89" t="n"/>
      <c r="B8" s="71" t="inlineStr">
        <is>
          <t>HINO</t>
        </is>
      </c>
      <c r="C8" s="45" t="inlineStr">
        <is>
          <t>N04CT-OG</t>
        </is>
      </c>
      <c r="D8" s="71" t="n">
        <v>104</v>
      </c>
      <c r="E8" s="71" t="inlineStr">
        <is>
          <t>(A)+(O)</t>
        </is>
      </c>
      <c r="F8" s="45" t="inlineStr">
        <is>
          <t>Buồng Nổ  2 tầng ,nhớt 4</t>
        </is>
      </c>
      <c r="G8" s="71" t="n"/>
      <c r="H8" s="71" t="n"/>
      <c r="I8" s="71" t="n"/>
      <c r="J8" s="71" t="inlineStr">
        <is>
          <t>2.5-2-4</t>
        </is>
      </c>
      <c r="K8" s="93" t="n"/>
      <c r="L8" s="71" t="n"/>
      <c r="M8" s="64" t="n"/>
      <c r="N8" s="64" t="n"/>
      <c r="O8" s="64" t="n"/>
      <c r="P8" s="64" t="n"/>
      <c r="Q8" s="64" t="n"/>
      <c r="R8" s="71" t="n"/>
      <c r="S8" s="45" t="n"/>
      <c r="T8" s="45" t="n"/>
      <c r="U8" s="61" t="n"/>
    </row>
    <row r="9" ht="39.75" customHeight="1">
      <c r="A9" s="89" t="inlineStr">
        <is>
          <t>HH070788</t>
        </is>
      </c>
      <c r="B9" s="71" t="inlineStr">
        <is>
          <t>HINO</t>
        </is>
      </c>
      <c r="C9" s="45" t="inlineStr">
        <is>
          <t>W04C-T/W06C-T</t>
        </is>
      </c>
      <c r="D9" s="71" t="n">
        <v>104</v>
      </c>
      <c r="E9" s="71" t="inlineStr">
        <is>
          <t>(A)</t>
        </is>
      </c>
      <c r="F9" s="45" t="inlineStr">
        <is>
          <t>Buồng Nổ tròn 57 nhọn thấp có 2 dấu supap</t>
        </is>
      </c>
      <c r="G9" s="71" t="inlineStr">
        <is>
          <t>37x85</t>
        </is>
      </c>
      <c r="H9" s="71" t="n">
        <v>44</v>
      </c>
      <c r="I9" s="71" t="n">
        <v>109</v>
      </c>
      <c r="J9" s="71" t="inlineStr">
        <is>
          <t>2.8K-2.5-5</t>
        </is>
      </c>
      <c r="K9" s="93" t="inlineStr">
        <is>
          <t>IZUMI</t>
        </is>
      </c>
      <c r="L9" s="71" t="inlineStr">
        <is>
          <t>Bộ 4</t>
        </is>
      </c>
      <c r="M9" s="64" t="n"/>
      <c r="N9" s="64" t="n"/>
      <c r="O9" s="64" t="n"/>
      <c r="P9" s="64" t="n"/>
      <c r="Q9" s="64" t="n"/>
      <c r="R9" s="71" t="inlineStr">
        <is>
          <t>🟢 CÓ</t>
        </is>
      </c>
      <c r="S9" s="45" t="n"/>
      <c r="T9" s="45" t="n"/>
      <c r="U9" s="61">
        <f>IF($C9="","",B9&amp;" "&amp;C9&amp;" · ĐK"&amp;D9&amp;IF(E9=""," "," "&amp;E9)&amp;IF(K9=""," "," - "&amp;K9))</f>
        <v/>
      </c>
    </row>
    <row r="10" ht="39.75" customHeight="1">
      <c r="A10" s="89" t="inlineStr">
        <is>
          <t>HH00270</t>
        </is>
      </c>
      <c r="B10" s="90" t="inlineStr">
        <is>
          <t>HINO</t>
        </is>
      </c>
      <c r="C10" s="43" t="inlineStr">
        <is>
          <t>W04D</t>
        </is>
      </c>
      <c r="D10" s="90" t="n">
        <v>104</v>
      </c>
      <c r="E10" s="90" t="inlineStr">
        <is>
          <t>(A)</t>
        </is>
      </c>
      <c r="F10" s="43" t="inlineStr">
        <is>
          <t>Buồng Nổ tròn 51 bằng khuyết có 2 dấu supap</t>
        </is>
      </c>
      <c r="G10" s="90" t="inlineStr">
        <is>
          <t>35x85</t>
        </is>
      </c>
      <c r="H10" s="90" t="n">
        <v>45</v>
      </c>
      <c r="I10" s="90" t="n">
        <v>108.5</v>
      </c>
      <c r="J10" s="90" t="inlineStr">
        <is>
          <t>2.5-2-5</t>
        </is>
      </c>
      <c r="K10" s="91" t="inlineStr">
        <is>
          <t>IZUMI</t>
        </is>
      </c>
      <c r="L10" s="90" t="inlineStr">
        <is>
          <t>Bộ 4</t>
        </is>
      </c>
      <c r="M10" s="92" t="n"/>
      <c r="N10" s="92" t="n"/>
      <c r="O10" s="92" t="n"/>
      <c r="P10" s="92" t="n"/>
      <c r="Q10" s="92" t="n"/>
      <c r="R10" s="90" t="inlineStr">
        <is>
          <t>🟢 CÓ</t>
        </is>
      </c>
      <c r="S10" s="45" t="n"/>
      <c r="T10" s="45" t="n"/>
      <c r="U10" s="61">
        <f>IF($C10="","",B10&amp;" "&amp;C10&amp;" · ĐK"&amp;D10&amp;IF(E10=""," "," "&amp;E10)&amp;IF(K10=""," "," - "&amp;K10))</f>
        <v/>
      </c>
    </row>
    <row r="11" ht="39.75" customHeight="1">
      <c r="A11" s="89" t="inlineStr">
        <is>
          <t>HH082312</t>
        </is>
      </c>
      <c r="B11" s="71" t="inlineStr">
        <is>
          <t>HINO</t>
        </is>
      </c>
      <c r="C11" s="45" t="inlineStr">
        <is>
          <t>W04D-T</t>
        </is>
      </c>
      <c r="D11" s="71" t="n">
        <v>104</v>
      </c>
      <c r="E11" s="71" t="inlineStr">
        <is>
          <t>(A)</t>
        </is>
      </c>
      <c r="F11" s="45" t="inlineStr">
        <is>
          <t>Buồng Nổ tròn 57 nhọn cao có 2 dấu supap</t>
        </is>
      </c>
      <c r="G11" s="71" t="inlineStr">
        <is>
          <t>37x85</t>
        </is>
      </c>
      <c r="H11" s="71" t="n">
        <v>41.5</v>
      </c>
      <c r="I11" s="71" t="n">
        <v>106</v>
      </c>
      <c r="J11" s="71" t="inlineStr">
        <is>
          <t>2.8K-2-4</t>
        </is>
      </c>
      <c r="K11" s="93" t="inlineStr">
        <is>
          <t>IKAZU</t>
        </is>
      </c>
      <c r="L11" s="71" t="inlineStr">
        <is>
          <t>Bộ 4</t>
        </is>
      </c>
      <c r="M11" s="64" t="n"/>
      <c r="N11" s="64" t="n">
        <v>1450000</v>
      </c>
      <c r="O11" s="64" t="n">
        <v>1550000</v>
      </c>
      <c r="P11" s="64" t="n">
        <v>1650000</v>
      </c>
      <c r="Q11" s="64" t="n"/>
      <c r="R11" s="71" t="inlineStr">
        <is>
          <t>🟢 CÓ</t>
        </is>
      </c>
      <c r="S11" s="45" t="inlineStr">
        <is>
          <t>13216-E0020</t>
        </is>
      </c>
      <c r="T11" s="45" t="n"/>
      <c r="U11" s="61">
        <f>IF($C11="","",B11&amp;" "&amp;C11&amp;" · ĐK"&amp;D11&amp;IF(E11=""," "," "&amp;E11)&amp;IF(K11=""," "," - "&amp;K11))</f>
        <v/>
      </c>
    </row>
    <row r="12" ht="39.75" customHeight="1">
      <c r="A12" s="89" t="n"/>
      <c r="B12" s="90" t="inlineStr">
        <is>
          <t>HINO</t>
        </is>
      </c>
      <c r="C12" s="43" t="inlineStr">
        <is>
          <t>W04DT-NEW</t>
        </is>
      </c>
      <c r="D12" s="90" t="n">
        <v>104</v>
      </c>
      <c r="E12" s="90" t="inlineStr">
        <is>
          <t>(A)</t>
        </is>
      </c>
      <c r="F12" s="43" t="inlineStr">
        <is>
          <t>Buồng Nổ tròn 51 bằng khuyết có 2 dấu supap</t>
        </is>
      </c>
      <c r="G12" s="90" t="inlineStr">
        <is>
          <t>37x85</t>
        </is>
      </c>
      <c r="H12" s="90" t="n">
        <v>41.5</v>
      </c>
      <c r="I12" s="90" t="n">
        <v>106</v>
      </c>
      <c r="J12" s="90" t="inlineStr">
        <is>
          <t>2.5-2-4</t>
        </is>
      </c>
      <c r="K12" s="91" t="n"/>
      <c r="L12" s="90" t="inlineStr">
        <is>
          <t>Bộ 4</t>
        </is>
      </c>
      <c r="M12" s="92" t="n"/>
      <c r="N12" s="92" t="n"/>
      <c r="O12" s="92" t="n"/>
      <c r="P12" s="92" t="n"/>
      <c r="Q12" s="92" t="n"/>
      <c r="R12" s="90" t="inlineStr">
        <is>
          <t>🟢 CÓ</t>
        </is>
      </c>
      <c r="S12" s="45" t="n"/>
      <c r="T12" s="45" t="n"/>
      <c r="U12" s="61">
        <f>IF($C12="","",B12&amp;" "&amp;C12&amp;" · ĐK"&amp;D12&amp;IF(E12=""," "," "&amp;E12)&amp;IF(K12=""," "," - "&amp;K12))</f>
        <v/>
      </c>
    </row>
    <row r="13" ht="39.75" customHeight="1">
      <c r="A13" s="89" t="n"/>
      <c r="B13" s="71" t="inlineStr">
        <is>
          <t>HINO</t>
        </is>
      </c>
      <c r="C13" s="45" t="inlineStr">
        <is>
          <t>W04E</t>
        </is>
      </c>
      <c r="D13" s="71" t="n">
        <v>104</v>
      </c>
      <c r="E13" s="71" t="inlineStr">
        <is>
          <t>(A)</t>
        </is>
      </c>
      <c r="F13" s="45" t="inlineStr">
        <is>
          <t>Buồng Nổ tròn 51 bằng khuyết có 2 dấu supap</t>
        </is>
      </c>
      <c r="G13" s="71" t="inlineStr">
        <is>
          <t>35x85</t>
        </is>
      </c>
      <c r="H13" s="71" t="n">
        <v>43</v>
      </c>
      <c r="I13" s="71" t="n">
        <v>106</v>
      </c>
      <c r="J13" s="71" t="inlineStr">
        <is>
          <t>2.5-2-5</t>
        </is>
      </c>
      <c r="K13" s="93" t="n"/>
      <c r="L13" s="71" t="inlineStr">
        <is>
          <t>Bộ 4</t>
        </is>
      </c>
      <c r="M13" s="64" t="n"/>
      <c r="N13" s="64" t="n"/>
      <c r="O13" s="64" t="n"/>
      <c r="P13" s="64" t="n"/>
      <c r="Q13" s="64" t="n"/>
      <c r="R13" s="71" t="inlineStr">
        <is>
          <t>🟢 CÓ</t>
        </is>
      </c>
      <c r="S13" s="45" t="n"/>
      <c r="T13" s="45" t="n"/>
      <c r="U13" s="61">
        <f>IF($C13="","",B13&amp;" "&amp;C13&amp;" · ĐK"&amp;D13&amp;IF(E13=""," "," "&amp;E13)&amp;IF(K13=""," "," - "&amp;K13))</f>
        <v/>
      </c>
    </row>
    <row r="14" ht="39.75" customHeight="1">
      <c r="A14" s="89" t="inlineStr">
        <is>
          <t>HH082313</t>
        </is>
      </c>
      <c r="B14" s="90" t="inlineStr">
        <is>
          <t>HINO</t>
        </is>
      </c>
      <c r="C14" s="43" t="inlineStr">
        <is>
          <t>W06D/W04D</t>
        </is>
      </c>
      <c r="D14" s="90" t="n">
        <v>104</v>
      </c>
      <c r="E14" s="90" t="inlineStr">
        <is>
          <t>(A)</t>
        </is>
      </c>
      <c r="F14" s="43" t="inlineStr">
        <is>
          <t>Buồng Nổ tròn 51 bằng khuyết có 2 dấu supap,ắc đỉnh 45</t>
        </is>
      </c>
      <c r="G14" s="90" t="inlineStr">
        <is>
          <t>35x85</t>
        </is>
      </c>
      <c r="H14" s="90" t="n">
        <v>45</v>
      </c>
      <c r="I14" s="90" t="n">
        <v>108.5</v>
      </c>
      <c r="J14" s="90" t="inlineStr">
        <is>
          <t>2.5-2-5</t>
        </is>
      </c>
      <c r="K14" s="91" t="inlineStr">
        <is>
          <t>IKAZU</t>
        </is>
      </c>
      <c r="L14" s="90" t="inlineStr">
        <is>
          <t>Bộ 6</t>
        </is>
      </c>
      <c r="M14" s="92" t="n"/>
      <c r="N14" s="92" t="n">
        <v>2100000</v>
      </c>
      <c r="O14" s="92" t="n">
        <v>2200000</v>
      </c>
      <c r="P14" s="92" t="n">
        <v>2350000</v>
      </c>
      <c r="Q14" s="92" t="n"/>
      <c r="R14" s="90" t="inlineStr">
        <is>
          <t>🟢 CÓ</t>
        </is>
      </c>
      <c r="S14" s="45" t="n"/>
      <c r="T14" s="45" t="n"/>
      <c r="U14" s="61">
        <f>IF($C14="","",B14&amp;" "&amp;C14&amp;" · ĐK"&amp;D14&amp;IF(E14=""," "," "&amp;E14)&amp;IF(K14=""," "," - "&amp;K14))</f>
        <v/>
      </c>
    </row>
    <row r="15" ht="39.75" customHeight="1">
      <c r="A15" s="89" t="inlineStr">
        <is>
          <t>HH082006</t>
        </is>
      </c>
      <c r="B15" s="71" t="inlineStr">
        <is>
          <t>HINO</t>
        </is>
      </c>
      <c r="C15" s="45" t="inlineStr">
        <is>
          <t>W06D/W04D</t>
        </is>
      </c>
      <c r="D15" s="71" t="n">
        <v>104</v>
      </c>
      <c r="E15" s="71" t="inlineStr">
        <is>
          <t>(A)</t>
        </is>
      </c>
      <c r="F15" s="45" t="inlineStr">
        <is>
          <t xml:space="preserve">Buồng Nổ tròn 51 bằng khuyết có 2 dấu supap,ắc đỉnh 43 </t>
        </is>
      </c>
      <c r="G15" s="71" t="inlineStr">
        <is>
          <t>35x85</t>
        </is>
      </c>
      <c r="H15" s="71" t="n">
        <v>43</v>
      </c>
      <c r="I15" s="71" t="n">
        <v>106</v>
      </c>
      <c r="J15" s="71" t="inlineStr">
        <is>
          <t>2.5-2-5</t>
        </is>
      </c>
      <c r="K15" s="93" t="inlineStr">
        <is>
          <t>IKAZU</t>
        </is>
      </c>
      <c r="L15" s="71" t="inlineStr">
        <is>
          <t>Bộ 6</t>
        </is>
      </c>
      <c r="M15" s="64" t="n"/>
      <c r="N15" s="64" t="n">
        <v>2170000</v>
      </c>
      <c r="O15" s="64" t="n">
        <v>2300000</v>
      </c>
      <c r="P15" s="64" t="n">
        <v>2460000</v>
      </c>
      <c r="Q15" s="64" t="n"/>
      <c r="R15" s="71" t="inlineStr">
        <is>
          <t>🟢 CÓ</t>
        </is>
      </c>
      <c r="S15" s="45" t="inlineStr">
        <is>
          <t>13216-1460</t>
        </is>
      </c>
      <c r="T15" s="45" t="n"/>
      <c r="U15" s="61">
        <f>IF($C15="","",B15&amp;" "&amp;C15&amp;" · ĐK"&amp;D15&amp;IF(E15=""," "," "&amp;E15)&amp;IF(K15=""," "," - "&amp;K15))</f>
        <v/>
      </c>
    </row>
    <row r="16" ht="39.75" customHeight="1">
      <c r="A16" s="89" t="n"/>
      <c r="B16" s="90" t="inlineStr">
        <is>
          <t>HINO</t>
        </is>
      </c>
      <c r="C16" s="43" t="inlineStr">
        <is>
          <t>EH100</t>
        </is>
      </c>
      <c r="D16" s="90" t="n">
        <v>105</v>
      </c>
      <c r="E16" s="90" t="inlineStr">
        <is>
          <t>0 kiềng gang</t>
        </is>
      </c>
      <c r="F16" s="43" t="inlineStr">
        <is>
          <t>Buồng Nổ hình đầu trâu có 2 dấu supap</t>
        </is>
      </c>
      <c r="G16" s="90" t="inlineStr">
        <is>
          <t>34x89.5</t>
        </is>
      </c>
      <c r="H16" s="90" t="n">
        <v>42</v>
      </c>
      <c r="I16" s="90" t="n">
        <v>112</v>
      </c>
      <c r="J16" s="90" t="inlineStr">
        <is>
          <t>2.5-2.5-2.5-4-4</t>
        </is>
      </c>
      <c r="K16" s="91" t="n"/>
      <c r="L16" s="90" t="inlineStr">
        <is>
          <t>Bộ 6</t>
        </is>
      </c>
      <c r="M16" s="92" t="n"/>
      <c r="N16" s="92" t="n"/>
      <c r="O16" s="92" t="n"/>
      <c r="P16" s="92" t="n"/>
      <c r="Q16" s="92" t="n"/>
      <c r="R16" s="90" t="inlineStr">
        <is>
          <t>🟢 CÓ</t>
        </is>
      </c>
      <c r="S16" s="45" t="n"/>
      <c r="T16" s="45" t="n"/>
      <c r="U16" s="61">
        <f>IF($C16="","",B16&amp;" "&amp;C16&amp;" · ĐK"&amp;D16&amp;IF(E16=""," "," "&amp;E16)&amp;IF(K16=""," "," - "&amp;K16))</f>
        <v/>
      </c>
    </row>
    <row r="17" ht="39.75" customHeight="1">
      <c r="A17" s="89" t="n"/>
      <c r="B17" s="71" t="inlineStr">
        <is>
          <t>HINO</t>
        </is>
      </c>
      <c r="C17" s="45" t="inlineStr">
        <is>
          <t>H06B-T</t>
        </is>
      </c>
      <c r="D17" s="71" t="n">
        <v>105.8</v>
      </c>
      <c r="E17" s="71" t="inlineStr">
        <is>
          <t>(A)+(O)</t>
        </is>
      </c>
      <c r="F17" s="45" t="inlineStr">
        <is>
          <t>Buồng Nổ tròn 65 nhọn có 2 dấu supap</t>
        </is>
      </c>
      <c r="G17" s="71" t="inlineStr">
        <is>
          <t>39x87</t>
        </is>
      </c>
      <c r="H17" s="71" t="n">
        <v>50</v>
      </c>
      <c r="I17" s="71" t="n">
        <v>121.5</v>
      </c>
      <c r="J17" s="71" t="inlineStr">
        <is>
          <t>2.8K-2.5-2.5-5</t>
        </is>
      </c>
      <c r="K17" s="93" t="n"/>
      <c r="L17" s="71" t="inlineStr">
        <is>
          <t>Bộ 6</t>
        </is>
      </c>
      <c r="M17" s="64" t="n"/>
      <c r="N17" s="64" t="n"/>
      <c r="O17" s="64" t="n"/>
      <c r="P17" s="64" t="n"/>
      <c r="Q17" s="64" t="n"/>
      <c r="R17" s="71" t="inlineStr">
        <is>
          <t>🟢 CÓ</t>
        </is>
      </c>
      <c r="S17" s="45" t="n"/>
      <c r="T17" s="45" t="n"/>
      <c r="U17" s="61">
        <f>IF($C17="","",B17&amp;" "&amp;C17&amp;" · ĐK"&amp;D17&amp;IF(E17=""," "," "&amp;E17)&amp;IF(K17=""," "," - "&amp;K17))</f>
        <v/>
      </c>
    </row>
    <row r="18" ht="39.75" customHeight="1">
      <c r="A18" s="89" t="n"/>
      <c r="B18" s="90" t="inlineStr">
        <is>
          <t>HINO</t>
        </is>
      </c>
      <c r="C18" s="43" t="inlineStr">
        <is>
          <t>H06B-TI</t>
        </is>
      </c>
      <c r="D18" s="90" t="n">
        <v>105.8</v>
      </c>
      <c r="E18" s="90" t="inlineStr">
        <is>
          <t>(A)+(O)</t>
        </is>
      </c>
      <c r="F18" s="43" t="inlineStr">
        <is>
          <t>Buồng Nổ tròn 65 nhọn có 2 dấu supap</t>
        </is>
      </c>
      <c r="G18" s="90" t="inlineStr">
        <is>
          <t>39x87</t>
        </is>
      </c>
      <c r="H18" s="90" t="n">
        <v>50</v>
      </c>
      <c r="I18" s="90" t="n">
        <v>121.5</v>
      </c>
      <c r="J18" s="90" t="inlineStr">
        <is>
          <t>2.8K-2.5-2.5-4</t>
        </is>
      </c>
      <c r="K18" s="91" t="n"/>
      <c r="L18" s="90" t="inlineStr">
        <is>
          <t>Bộ 6</t>
        </is>
      </c>
      <c r="M18" s="92" t="n"/>
      <c r="N18" s="92" t="n"/>
      <c r="O18" s="92" t="n"/>
      <c r="P18" s="92" t="n"/>
      <c r="Q18" s="92" t="n"/>
      <c r="R18" s="90" t="inlineStr">
        <is>
          <t>🟢 CÓ</t>
        </is>
      </c>
      <c r="S18" s="45" t="n"/>
      <c r="T18" s="45" t="n"/>
      <c r="U18" s="61">
        <f>IF($C18="","",B18&amp;" "&amp;C18&amp;" · ĐK"&amp;D18&amp;IF(E18=""," "," "&amp;E18)&amp;IF(K18=""," "," - "&amp;K18))</f>
        <v/>
      </c>
    </row>
    <row r="19" ht="39.75" customHeight="1">
      <c r="A19" s="89" t="n"/>
      <c r="B19" s="71" t="inlineStr">
        <is>
          <t>HINO</t>
        </is>
      </c>
      <c r="C19" s="45" t="inlineStr">
        <is>
          <t>EH300</t>
        </is>
      </c>
      <c r="D19" s="71" t="n">
        <v>108</v>
      </c>
      <c r="E19" s="71" t="inlineStr">
        <is>
          <t>0 kiềng gang</t>
        </is>
      </c>
      <c r="F19" s="45" t="inlineStr">
        <is>
          <t>Buồng Nổ hình đầu trâu có 2 dấu supap</t>
        </is>
      </c>
      <c r="G19" s="71" t="inlineStr">
        <is>
          <t>35x90</t>
        </is>
      </c>
      <c r="H19" s="71" t="n">
        <v>42</v>
      </c>
      <c r="I19" s="71" t="n">
        <v>114</v>
      </c>
      <c r="J19" s="71" t="inlineStr">
        <is>
          <t>3-2.5-5-4</t>
        </is>
      </c>
      <c r="K19" s="93" t="n"/>
      <c r="L19" s="71" t="inlineStr">
        <is>
          <t>Bộ 6</t>
        </is>
      </c>
      <c r="M19" s="64" t="n"/>
      <c r="N19" s="64" t="n"/>
      <c r="O19" s="64" t="n"/>
      <c r="P19" s="64" t="n"/>
      <c r="Q19" s="64" t="n"/>
      <c r="R19" s="71" t="inlineStr">
        <is>
          <t>🟢 CÓ</t>
        </is>
      </c>
      <c r="S19" s="45" t="n"/>
      <c r="T19" s="45" t="n"/>
      <c r="U19" s="61">
        <f>IF($C19="","",B19&amp;" "&amp;C19&amp;" · ĐK"&amp;D19&amp;IF(E19=""," "," "&amp;E19)&amp;IF(K19=""," "," - "&amp;K19))</f>
        <v/>
      </c>
    </row>
    <row r="20" ht="39.75" customHeight="1">
      <c r="A20" s="89" t="inlineStr">
        <is>
          <t>HH068738</t>
        </is>
      </c>
      <c r="B20" s="90" t="inlineStr">
        <is>
          <t>HINO</t>
        </is>
      </c>
      <c r="C20" s="43" t="inlineStr">
        <is>
          <t>H06C</t>
        </is>
      </c>
      <c r="D20" s="90" t="n">
        <v>108</v>
      </c>
      <c r="E20" s="90" t="inlineStr">
        <is>
          <t>(A)</t>
        </is>
      </c>
      <c r="F20" s="43" t="inlineStr">
        <is>
          <t>buồng nổ tròn 54 nhọn có 2 dấu supap</t>
        </is>
      </c>
      <c r="G20" s="90" t="inlineStr">
        <is>
          <t>39x90</t>
        </is>
      </c>
      <c r="H20" s="90" t="n">
        <v>50</v>
      </c>
      <c r="I20" s="90" t="n">
        <v>121.5</v>
      </c>
      <c r="J20" s="90" t="inlineStr">
        <is>
          <t>2.8K-2.5-2.5-5</t>
        </is>
      </c>
      <c r="K20" s="91" t="inlineStr">
        <is>
          <t>IZUMI</t>
        </is>
      </c>
      <c r="L20" s="90" t="inlineStr">
        <is>
          <t>Bộ 6</t>
        </is>
      </c>
      <c r="M20" s="92" t="n"/>
      <c r="N20" s="92" t="n"/>
      <c r="O20" s="92" t="n"/>
      <c r="P20" s="92" t="n"/>
      <c r="Q20" s="92" t="n"/>
      <c r="R20" s="90" t="inlineStr">
        <is>
          <t>🟢 CÓ</t>
        </is>
      </c>
      <c r="S20" s="45" t="inlineStr">
        <is>
          <t>13216-1540</t>
        </is>
      </c>
      <c r="T20" s="45" t="n"/>
      <c r="U20" s="61">
        <f>IF($C20="","",B20&amp;" "&amp;C20&amp;" · ĐK"&amp;D20&amp;IF(E20=""," "," "&amp;E20)&amp;IF(K20=""," "," - "&amp;K20))</f>
        <v/>
      </c>
    </row>
    <row r="21" ht="39.75" customHeight="1">
      <c r="A21" s="89" t="inlineStr">
        <is>
          <t>HH076960</t>
        </is>
      </c>
      <c r="B21" s="71" t="inlineStr">
        <is>
          <t>HINO</t>
        </is>
      </c>
      <c r="C21" s="45" t="inlineStr">
        <is>
          <t>H06C-T</t>
        </is>
      </c>
      <c r="D21" s="71" t="n">
        <v>108</v>
      </c>
      <c r="E21" s="71" t="inlineStr">
        <is>
          <t>(A)+(O)</t>
        </is>
      </c>
      <c r="F21" s="45" t="inlineStr">
        <is>
          <t>Buồng Nổ tròn 55 hơi nhọn</t>
        </is>
      </c>
      <c r="G21" s="71" t="inlineStr">
        <is>
          <t>39x90</t>
        </is>
      </c>
      <c r="H21" s="71" t="n">
        <v>50</v>
      </c>
      <c r="I21" s="71" t="n">
        <v>121.5</v>
      </c>
      <c r="J21" s="71" t="inlineStr">
        <is>
          <t>2.8K-2.5-2.5-5</t>
        </is>
      </c>
      <c r="K21" s="93" t="inlineStr">
        <is>
          <t>IZUMI</t>
        </is>
      </c>
      <c r="L21" s="71" t="inlineStr">
        <is>
          <t>Bộ 6</t>
        </is>
      </c>
      <c r="M21" s="64" t="n"/>
      <c r="N21" s="64" t="n"/>
      <c r="O21" s="64" t="n"/>
      <c r="P21" s="64" t="n"/>
      <c r="Q21" s="64" t="n"/>
      <c r="R21" s="71" t="inlineStr">
        <is>
          <t>🟢 CÓ</t>
        </is>
      </c>
      <c r="S21" s="45" t="n"/>
      <c r="T21" s="45" t="n"/>
      <c r="U21" s="61">
        <f>IF($C21="","",B21&amp;" "&amp;C21&amp;" · ĐK"&amp;D21&amp;IF(E21=""," "," "&amp;E21)&amp;IF(K21=""," "," - "&amp;K21))</f>
        <v/>
      </c>
    </row>
    <row r="22" ht="39.75" customHeight="1">
      <c r="A22" s="89" t="inlineStr">
        <is>
          <t>HH071862</t>
        </is>
      </c>
      <c r="B22" s="90" t="inlineStr">
        <is>
          <t>HINO</t>
        </is>
      </c>
      <c r="C22" s="43" t="inlineStr">
        <is>
          <t>H06C-TA</t>
        </is>
      </c>
      <c r="D22" s="90" t="n">
        <v>108</v>
      </c>
      <c r="E22" s="90" t="inlineStr">
        <is>
          <t>(A)</t>
        </is>
      </c>
      <c r="F22" s="43" t="inlineStr">
        <is>
          <t>buồng nổ tròn 60 nhọn có 2 dấu supap</t>
        </is>
      </c>
      <c r="G22" s="90" t="inlineStr">
        <is>
          <t>39x90</t>
        </is>
      </c>
      <c r="H22" s="90" t="n">
        <v>50</v>
      </c>
      <c r="I22" s="90" t="n">
        <v>121.5</v>
      </c>
      <c r="J22" s="90" t="inlineStr">
        <is>
          <t>2.8K-2.5-2.5-5</t>
        </is>
      </c>
      <c r="K22" s="91" t="inlineStr">
        <is>
          <t>IZUMI</t>
        </is>
      </c>
      <c r="L22" s="90" t="inlineStr">
        <is>
          <t>Bộ 6</t>
        </is>
      </c>
      <c r="M22" s="92" t="n"/>
      <c r="N22" s="92" t="n"/>
      <c r="O22" s="92" t="n"/>
      <c r="P22" s="92" t="n"/>
      <c r="Q22" s="92" t="n"/>
      <c r="R22" s="90" t="inlineStr">
        <is>
          <t>🟢 CÓ</t>
        </is>
      </c>
      <c r="S22" s="45" t="n"/>
      <c r="T22" s="45" t="n"/>
      <c r="U22" s="61">
        <f>IF($C22="","",B22&amp;" "&amp;C22&amp;" · ĐK"&amp;D22&amp;IF(E22=""," "," "&amp;E22)&amp;IF(K22=""," "," - "&amp;K22))</f>
        <v/>
      </c>
    </row>
    <row r="23" ht="39.75" customHeight="1">
      <c r="A23" s="94" t="inlineStr">
        <is>
          <t>HH0279</t>
        </is>
      </c>
      <c r="B23" s="71" t="inlineStr">
        <is>
          <t>HINO</t>
        </is>
      </c>
      <c r="C23" s="45" t="inlineStr">
        <is>
          <t>DS50</t>
        </is>
      </c>
      <c r="D23" s="71" t="n">
        <v>110</v>
      </c>
      <c r="E23" s="71" t="inlineStr">
        <is>
          <t>0 kiềng gang</t>
        </is>
      </c>
      <c r="F23" s="45" t="inlineStr">
        <is>
          <t>Buồng Nổ hình đầu trâu, có 2 dấu supap</t>
        </is>
      </c>
      <c r="G23" s="71" t="inlineStr">
        <is>
          <t>40x92</t>
        </is>
      </c>
      <c r="H23" s="71" t="n">
        <v>58.5</v>
      </c>
      <c r="I23" s="71" t="n">
        <v>145</v>
      </c>
      <c r="J23" s="71" t="inlineStr">
        <is>
          <t>3-3-3-4.5-4.5</t>
        </is>
      </c>
      <c r="K23" s="93" t="inlineStr">
        <is>
          <t>IZUMI</t>
        </is>
      </c>
      <c r="L23" s="71" t="inlineStr">
        <is>
          <t>Cái</t>
        </is>
      </c>
      <c r="M23" s="64" t="n"/>
      <c r="N23" s="64" t="n"/>
      <c r="O23" s="64" t="n"/>
      <c r="P23" s="64" t="n"/>
      <c r="Q23" s="64" t="n"/>
      <c r="R23" s="71" t="inlineStr">
        <is>
          <t>🟢 CÓ</t>
        </is>
      </c>
      <c r="S23" s="45" t="n"/>
      <c r="T23" s="45" t="n"/>
      <c r="U23" s="61">
        <f>IF($C23="","",B23&amp;" "&amp;C23&amp;" · ĐK"&amp;D23&amp;IF(E23=""," "," "&amp;E23)&amp;IF(K23=""," "," - "&amp;K23))</f>
        <v/>
      </c>
    </row>
    <row r="24" ht="39.75" customHeight="1">
      <c r="A24" s="89" t="inlineStr">
        <is>
          <t>HH070478</t>
        </is>
      </c>
      <c r="B24" s="90" t="inlineStr">
        <is>
          <t>HINO</t>
        </is>
      </c>
      <c r="C24" s="43" t="inlineStr">
        <is>
          <t>EH700</t>
        </is>
      </c>
      <c r="D24" s="90" t="n">
        <v>110</v>
      </c>
      <c r="E24" s="90" t="inlineStr">
        <is>
          <t>(A)</t>
        </is>
      </c>
      <c r="F24" s="43" t="inlineStr">
        <is>
          <t>Buồng Nổ tròn 55 nhọn có 2 dấu supap</t>
        </is>
      </c>
      <c r="G24" s="90" t="inlineStr">
        <is>
          <t>39x90</t>
        </is>
      </c>
      <c r="H24" s="90" t="n">
        <v>50</v>
      </c>
      <c r="I24" s="90" t="n">
        <v>121.5</v>
      </c>
      <c r="J24" s="90" t="inlineStr">
        <is>
          <t>3-2.5-2.5-5</t>
        </is>
      </c>
      <c r="K24" s="91" t="inlineStr">
        <is>
          <t>IZUMI</t>
        </is>
      </c>
      <c r="L24" s="90" t="inlineStr">
        <is>
          <t>Bộ 6</t>
        </is>
      </c>
      <c r="M24" s="92" t="n"/>
      <c r="N24" s="92" t="n">
        <v>2300000</v>
      </c>
      <c r="O24" s="92" t="n">
        <v>2450000</v>
      </c>
      <c r="P24" s="92" t="n">
        <v>2600000</v>
      </c>
      <c r="Q24" s="92" t="n"/>
      <c r="R24" s="90" t="inlineStr">
        <is>
          <t>🟢 CÓ</t>
        </is>
      </c>
      <c r="S24" s="45" t="inlineStr">
        <is>
          <t>13216-1181</t>
        </is>
      </c>
      <c r="T24" s="45" t="n"/>
      <c r="U24" s="61">
        <f>IF($C24="","",B24&amp;" "&amp;C24&amp;" · ĐK"&amp;D24&amp;IF(E24=""," "," "&amp;E24)&amp;IF(K24=""," "," - "&amp;K24))</f>
        <v/>
      </c>
    </row>
    <row r="25" ht="39.75" customHeight="1">
      <c r="A25" s="89" t="inlineStr">
        <is>
          <t>HH070477</t>
        </is>
      </c>
      <c r="B25" s="71" t="inlineStr">
        <is>
          <t>HINO</t>
        </is>
      </c>
      <c r="C25" s="45" t="inlineStr">
        <is>
          <t>EH700-T</t>
        </is>
      </c>
      <c r="D25" s="71" t="n">
        <v>110</v>
      </c>
      <c r="E25" s="71" t="inlineStr">
        <is>
          <t>(A)</t>
        </is>
      </c>
      <c r="F25" s="45" t="inlineStr">
        <is>
          <t>Buồng Nổ tròn 57 nhọn có 2 dấu supap, có cò nhớt</t>
        </is>
      </c>
      <c r="G25" s="71" t="inlineStr">
        <is>
          <t>39x90</t>
        </is>
      </c>
      <c r="H25" s="71" t="n">
        <v>50</v>
      </c>
      <c r="I25" s="71" t="n">
        <v>121.5</v>
      </c>
      <c r="J25" s="71" t="inlineStr">
        <is>
          <t>3-2.5-2.5-5</t>
        </is>
      </c>
      <c r="K25" s="93" t="inlineStr">
        <is>
          <t>IZUMI</t>
        </is>
      </c>
      <c r="L25" s="71" t="inlineStr">
        <is>
          <t>Bộ 6</t>
        </is>
      </c>
      <c r="M25" s="64" t="n"/>
      <c r="N25" s="64" t="n"/>
      <c r="O25" s="64" t="n"/>
      <c r="P25" s="64" t="n"/>
      <c r="Q25" s="64" t="n"/>
      <c r="R25" s="71" t="inlineStr">
        <is>
          <t>🟢 CÓ</t>
        </is>
      </c>
      <c r="S25" s="45" t="n"/>
      <c r="T25" s="45" t="n"/>
      <c r="U25" s="61">
        <f>IF($C25="","",B25&amp;" "&amp;C25&amp;" · ĐK"&amp;D25&amp;IF(E25=""," "," "&amp;E25)&amp;IF(K25=""," "," - "&amp;K25))</f>
        <v/>
      </c>
    </row>
    <row r="26" ht="39.75" customHeight="1">
      <c r="A26" s="89" t="inlineStr">
        <is>
          <t>HH070475</t>
        </is>
      </c>
      <c r="B26" s="90" t="inlineStr">
        <is>
          <t>HINO</t>
        </is>
      </c>
      <c r="C26" s="43" t="inlineStr">
        <is>
          <t>H07C (NEW)</t>
        </is>
      </c>
      <c r="D26" s="90" t="n">
        <v>110</v>
      </c>
      <c r="E26" s="90" t="inlineStr">
        <is>
          <t>(A)</t>
        </is>
      </c>
      <c r="F26" s="43" t="inlineStr">
        <is>
          <t>Buồng Nổ tròn 53, 5 bằng, có cò nhớt</t>
        </is>
      </c>
      <c r="G26" s="90" t="inlineStr">
        <is>
          <t>39x90</t>
        </is>
      </c>
      <c r="H26" s="90" t="n">
        <v>50</v>
      </c>
      <c r="I26" s="90" t="n">
        <v>121.5</v>
      </c>
      <c r="J26" s="90" t="inlineStr">
        <is>
          <t>3-2.5-2.5-5</t>
        </is>
      </c>
      <c r="K26" s="91" t="inlineStr">
        <is>
          <t>IZUMI</t>
        </is>
      </c>
      <c r="L26" s="90" t="inlineStr">
        <is>
          <t>Bộ 6</t>
        </is>
      </c>
      <c r="M26" s="92" t="n"/>
      <c r="N26" s="92" t="n">
        <v>2100000</v>
      </c>
      <c r="O26" s="92" t="n">
        <v>2250000</v>
      </c>
      <c r="P26" s="92" t="n">
        <v>2400000</v>
      </c>
      <c r="Q26" s="92" t="n"/>
      <c r="R26" s="90" t="inlineStr">
        <is>
          <t>🟢 CÓ</t>
        </is>
      </c>
      <c r="S26" s="45" t="n"/>
      <c r="T26" s="45" t="n"/>
      <c r="U26" s="61">
        <f>IF($C26="","",B26&amp;" "&amp;C26&amp;" · ĐK"&amp;D26&amp;IF(E26=""," "," "&amp;E26)&amp;IF(K26=""," "," - "&amp;K26))</f>
        <v/>
      </c>
    </row>
    <row r="27" ht="39.75" customHeight="1">
      <c r="A27" s="89" t="inlineStr">
        <is>
          <t>HH081682</t>
        </is>
      </c>
      <c r="B27" s="71" t="inlineStr">
        <is>
          <t>HINO</t>
        </is>
      </c>
      <c r="C27" s="45" t="inlineStr">
        <is>
          <t>H07C (OLD)</t>
        </is>
      </c>
      <c r="D27" s="71" t="n">
        <v>110</v>
      </c>
      <c r="E27" s="71" t="inlineStr">
        <is>
          <t>(A)</t>
        </is>
      </c>
      <c r="F27" s="45" t="inlineStr">
        <is>
          <t>Buồng Nổ tròn 51 nhọn có 2 dấu supap, có cò nhớt</t>
        </is>
      </c>
      <c r="G27" s="71" t="inlineStr">
        <is>
          <t>39x90</t>
        </is>
      </c>
      <c r="H27" s="71" t="n">
        <v>50</v>
      </c>
      <c r="I27" s="71" t="n">
        <v>121.5</v>
      </c>
      <c r="J27" s="71" t="inlineStr">
        <is>
          <t>3-2.5-2.5-5</t>
        </is>
      </c>
      <c r="K27" s="93" t="inlineStr">
        <is>
          <t>IKAZU</t>
        </is>
      </c>
      <c r="L27" s="71" t="inlineStr">
        <is>
          <t>Bộ 6</t>
        </is>
      </c>
      <c r="M27" s="64" t="n"/>
      <c r="N27" s="64" t="n">
        <v>2700000</v>
      </c>
      <c r="O27" s="64" t="n">
        <v>2900000</v>
      </c>
      <c r="P27" s="64" t="n">
        <v>3100000</v>
      </c>
      <c r="Q27" s="64" t="n"/>
      <c r="R27" s="71" t="inlineStr">
        <is>
          <t>🟢 CÓ</t>
        </is>
      </c>
      <c r="S27" s="45" t="inlineStr">
        <is>
          <t>13211-2580</t>
        </is>
      </c>
      <c r="T27" s="45" t="n"/>
      <c r="U27" s="61">
        <f>IF($C27="","",B27&amp;" "&amp;C27&amp;" · ĐK"&amp;D27&amp;IF(E27=""," "," "&amp;E27)&amp;IF(K27=""," "," - "&amp;K27))</f>
        <v/>
      </c>
    </row>
    <row r="28" ht="39.75" customHeight="1">
      <c r="A28" s="89" t="inlineStr">
        <is>
          <t>HH070476</t>
        </is>
      </c>
      <c r="B28" s="71" t="inlineStr">
        <is>
          <t>HINO</t>
        </is>
      </c>
      <c r="C28" s="45" t="inlineStr">
        <is>
          <t>H07C (OLD)</t>
        </is>
      </c>
      <c r="D28" s="71" t="n">
        <v>110</v>
      </c>
      <c r="E28" s="71" t="inlineStr">
        <is>
          <t>(A)</t>
        </is>
      </c>
      <c r="F28" s="45" t="inlineStr">
        <is>
          <t>Buồng Nổ tròn 51 nhọn có 2 dấu supap, có cò nhớt</t>
        </is>
      </c>
      <c r="G28" s="71" t="inlineStr">
        <is>
          <t>39x90</t>
        </is>
      </c>
      <c r="H28" s="71" t="n">
        <v>50</v>
      </c>
      <c r="I28" s="71" t="n">
        <v>121.5</v>
      </c>
      <c r="J28" s="71" t="inlineStr">
        <is>
          <t>3-2.5-2.5-5</t>
        </is>
      </c>
      <c r="K28" s="93" t="inlineStr">
        <is>
          <t>IZUMI</t>
        </is>
      </c>
      <c r="L28" s="71" t="inlineStr">
        <is>
          <t>Bộ 6</t>
        </is>
      </c>
      <c r="M28" s="64" t="n"/>
      <c r="N28" s="64" t="n"/>
      <c r="O28" s="64" t="n"/>
      <c r="P28" s="64" t="n"/>
      <c r="Q28" s="64" t="n"/>
      <c r="R28" s="71" t="inlineStr">
        <is>
          <t>🟢 CÓ</t>
        </is>
      </c>
      <c r="S28" s="45" t="inlineStr">
        <is>
          <t>13211-2580</t>
        </is>
      </c>
      <c r="T28" s="45" t="n"/>
      <c r="U28" s="61">
        <f>IF($C28="","",B28&amp;" "&amp;C28&amp;" · ĐK"&amp;D28&amp;IF(E28=""," "," "&amp;E28)&amp;IF(K28=""," "," - "&amp;K28))</f>
        <v/>
      </c>
    </row>
    <row r="29" ht="39.75" customHeight="1">
      <c r="A29" s="89" t="inlineStr">
        <is>
          <t>HH070808</t>
        </is>
      </c>
      <c r="B29" s="90" t="inlineStr">
        <is>
          <t>HINO</t>
        </is>
      </c>
      <c r="C29" s="43" t="inlineStr">
        <is>
          <t>H07C-2</t>
        </is>
      </c>
      <c r="D29" s="90" t="n">
        <v>110</v>
      </c>
      <c r="E29" s="90" t="inlineStr">
        <is>
          <t>(A)</t>
        </is>
      </c>
      <c r="F29" s="43" t="inlineStr">
        <is>
          <t>Buồng Nổ tròn 53 dù có 2 dấu supap, có cò nhớt, dù 31</t>
        </is>
      </c>
      <c r="G29" s="90" t="inlineStr">
        <is>
          <t>39x90</t>
        </is>
      </c>
      <c r="H29" s="90" t="n">
        <v>50</v>
      </c>
      <c r="I29" s="90" t="n">
        <v>121.5</v>
      </c>
      <c r="J29" s="90" t="inlineStr">
        <is>
          <t>3-2.5-2.5-5</t>
        </is>
      </c>
      <c r="K29" s="91" t="inlineStr">
        <is>
          <t>IZUMI</t>
        </is>
      </c>
      <c r="L29" s="90" t="inlineStr">
        <is>
          <t>Bộ 6</t>
        </is>
      </c>
      <c r="M29" s="92" t="n"/>
      <c r="N29" s="92" t="n">
        <v>2530000</v>
      </c>
      <c r="O29" s="92" t="n">
        <v>2670000</v>
      </c>
      <c r="P29" s="92" t="n">
        <v>2800000</v>
      </c>
      <c r="Q29" s="92" t="n"/>
      <c r="R29" s="90" t="inlineStr">
        <is>
          <t>🟢 CÓ</t>
        </is>
      </c>
      <c r="S29" s="45" t="n"/>
      <c r="T29" s="45" t="n"/>
      <c r="U29" s="61">
        <f>IF($C29="","",B29&amp;" "&amp;C29&amp;" · ĐK"&amp;D29&amp;IF(E29=""," "," "&amp;E29)&amp;IF(K29=""," "," - "&amp;K29))</f>
        <v/>
      </c>
    </row>
    <row r="30" ht="39.75" customHeight="1">
      <c r="A30" s="89" t="inlineStr">
        <is>
          <t>HH082008</t>
        </is>
      </c>
      <c r="B30" s="71" t="inlineStr">
        <is>
          <t>HINO</t>
        </is>
      </c>
      <c r="C30" s="45" t="inlineStr">
        <is>
          <t>H07C-T2</t>
        </is>
      </c>
      <c r="D30" s="71" t="n">
        <v>110</v>
      </c>
      <c r="E30" s="71" t="inlineStr">
        <is>
          <t>(A)+(O)</t>
        </is>
      </c>
      <c r="F30" s="45" t="inlineStr">
        <is>
          <t>Buồng Nổ tròn 58 nhọn, có lỗ nhớt</t>
        </is>
      </c>
      <c r="G30" s="71" t="inlineStr">
        <is>
          <t>39x90</t>
        </is>
      </c>
      <c r="H30" s="71" t="n">
        <v>50</v>
      </c>
      <c r="I30" s="71" t="n">
        <v>121.5</v>
      </c>
      <c r="J30" s="71" t="inlineStr">
        <is>
          <t>2.8K-2-2-4</t>
        </is>
      </c>
      <c r="K30" s="93" t="inlineStr">
        <is>
          <t>IKAZU</t>
        </is>
      </c>
      <c r="L30" s="71" t="inlineStr">
        <is>
          <t>Bộ 6</t>
        </is>
      </c>
      <c r="M30" s="64" t="n"/>
      <c r="N30" s="64" t="n">
        <v>3050000</v>
      </c>
      <c r="O30" s="64" t="n">
        <v>3250000</v>
      </c>
      <c r="P30" s="64" t="n">
        <v>3450000</v>
      </c>
      <c r="Q30" s="64" t="n"/>
      <c r="R30" s="71" t="inlineStr">
        <is>
          <t>🟢 CÓ</t>
        </is>
      </c>
      <c r="S30" s="45" t="inlineStr">
        <is>
          <t>13216-2062</t>
        </is>
      </c>
      <c r="T30" s="45" t="n"/>
      <c r="U30" s="61">
        <f>IF($C30="","",B30&amp;" "&amp;C30&amp;" · ĐK"&amp;D30&amp;IF(E30=""," "," "&amp;E30)&amp;IF(K30=""," "," - "&amp;K30))</f>
        <v/>
      </c>
    </row>
    <row r="31" ht="39.75" customHeight="1">
      <c r="A31" s="95" t="inlineStr">
        <is>
          <t>HH00115</t>
        </is>
      </c>
      <c r="B31" s="96" t="inlineStr">
        <is>
          <t>HINO</t>
        </is>
      </c>
      <c r="C31" s="97" t="inlineStr">
        <is>
          <t>H07C-T2</t>
        </is>
      </c>
      <c r="D31" s="96" t="n">
        <v>110</v>
      </c>
      <c r="E31" s="96" t="inlineStr">
        <is>
          <t>(A)+(O)</t>
        </is>
      </c>
      <c r="F31" s="97" t="inlineStr">
        <is>
          <t>Buồng Nổ tròn 58 nhọn, có lỗ nhớt</t>
        </is>
      </c>
      <c r="G31" s="96" t="inlineStr">
        <is>
          <t>39x90</t>
        </is>
      </c>
      <c r="H31" s="96" t="n">
        <v>50</v>
      </c>
      <c r="I31" s="96" t="n">
        <v>121.5</v>
      </c>
      <c r="J31" s="96" t="inlineStr">
        <is>
          <t>2.8K-2-2-4</t>
        </is>
      </c>
      <c r="K31" s="98" t="inlineStr">
        <is>
          <t>IZUMI</t>
        </is>
      </c>
      <c r="L31" s="96" t="inlineStr">
        <is>
          <t>Bộ 6</t>
        </is>
      </c>
      <c r="M31" s="99" t="n"/>
      <c r="N31" s="99" t="n"/>
      <c r="O31" s="99" t="n"/>
      <c r="P31" s="99" t="n"/>
      <c r="Q31" s="99" t="n"/>
      <c r="R31" s="96" t="inlineStr">
        <is>
          <t>🟢 CÓ</t>
        </is>
      </c>
      <c r="S31" s="97" t="inlineStr">
        <is>
          <t>13216-2740)</t>
        </is>
      </c>
      <c r="T31" s="97" t="n"/>
      <c r="U31" s="61">
        <f>IF($C31="","",B31&amp;" "&amp;C31&amp;" · ĐK"&amp;D31&amp;IF(E31=""," "," "&amp;E31)&amp;IF(K31=""," "," - "&amp;K31))</f>
        <v/>
      </c>
    </row>
    <row r="32" ht="39.75" customHeight="1">
      <c r="A32" s="89" t="n"/>
      <c r="B32" s="90" t="inlineStr">
        <is>
          <t>HINO</t>
        </is>
      </c>
      <c r="C32" s="43" t="inlineStr">
        <is>
          <t>H07D</t>
        </is>
      </c>
      <c r="D32" s="90" t="n">
        <v>110</v>
      </c>
      <c r="E32" s="90" t="inlineStr">
        <is>
          <t>(A)</t>
        </is>
      </c>
      <c r="F32" s="43" t="inlineStr">
        <is>
          <t>Buồng Nổ 58 bằng</t>
        </is>
      </c>
      <c r="G32" s="90" t="inlineStr">
        <is>
          <t>37x85</t>
        </is>
      </c>
      <c r="H32" s="90" t="n">
        <v>38.5</v>
      </c>
      <c r="I32" s="90" t="n">
        <v>100</v>
      </c>
      <c r="J32" s="90" t="inlineStr">
        <is>
          <t>3-2-4</t>
        </is>
      </c>
      <c r="K32" s="91" t="n"/>
      <c r="L32" s="90" t="inlineStr">
        <is>
          <t>Bộ 6</t>
        </is>
      </c>
      <c r="M32" s="92" t="n"/>
      <c r="N32" s="92" t="n"/>
      <c r="O32" s="92" t="n"/>
      <c r="P32" s="92" t="n"/>
      <c r="Q32" s="92" t="n"/>
      <c r="R32" s="90" t="inlineStr">
        <is>
          <t>🟢 CÓ</t>
        </is>
      </c>
      <c r="S32" s="45" t="inlineStr">
        <is>
          <t>13216-2260</t>
        </is>
      </c>
      <c r="T32" s="45" t="n"/>
      <c r="U32" s="61">
        <f>IF($C32="","",B32&amp;" "&amp;C32&amp;" · ĐK"&amp;D32&amp;IF(E32=""," "," "&amp;E32)&amp;IF(K32=""," "," - "&amp;K32))</f>
        <v/>
      </c>
    </row>
    <row r="33" ht="39.75" customHeight="1">
      <c r="A33" s="89" t="inlineStr">
        <is>
          <t>HH070473</t>
        </is>
      </c>
      <c r="B33" s="71" t="inlineStr">
        <is>
          <t>HINO</t>
        </is>
      </c>
      <c r="C33" s="45" t="inlineStr">
        <is>
          <t>H07D-NEW</t>
        </is>
      </c>
      <c r="D33" s="71" t="n">
        <v>110</v>
      </c>
      <c r="E33" s="71" t="inlineStr">
        <is>
          <t>(A)</t>
        </is>
      </c>
      <c r="F33" s="45" t="inlineStr">
        <is>
          <t>Buồng Nổ tròn 57 nhọn</t>
        </is>
      </c>
      <c r="G33" s="71" t="inlineStr">
        <is>
          <t>37x85</t>
        </is>
      </c>
      <c r="H33" s="71" t="n">
        <v>38.5</v>
      </c>
      <c r="I33" s="71" t="n">
        <v>100</v>
      </c>
      <c r="J33" s="71" t="inlineStr">
        <is>
          <t>3-2-4</t>
        </is>
      </c>
      <c r="K33" s="93" t="inlineStr">
        <is>
          <t>IZUMI</t>
        </is>
      </c>
      <c r="L33" s="71" t="inlineStr">
        <is>
          <t>Bộ 6</t>
        </is>
      </c>
      <c r="M33" s="64" t="n"/>
      <c r="N33" s="64" t="n">
        <v>2250000</v>
      </c>
      <c r="O33" s="64" t="n">
        <v>2400000</v>
      </c>
      <c r="P33" s="64" t="n">
        <v>2600000</v>
      </c>
      <c r="Q33" s="64" t="n"/>
      <c r="R33" s="71" t="inlineStr">
        <is>
          <t>🟢 CÓ</t>
        </is>
      </c>
      <c r="S33" s="45" t="inlineStr">
        <is>
          <t>13216-1980</t>
        </is>
      </c>
      <c r="T33" s="45" t="n"/>
      <c r="U33" s="61">
        <f>IF($C33="","",B33&amp;" "&amp;C33&amp;" · ĐK"&amp;D33&amp;IF(E33=""," "," "&amp;E33)&amp;IF(K33=""," "," - "&amp;K33))</f>
        <v/>
      </c>
    </row>
    <row r="34" ht="39.75" customHeight="1">
      <c r="A34" s="89" t="inlineStr">
        <is>
          <t>HH075633</t>
        </is>
      </c>
      <c r="B34" s="90" t="inlineStr">
        <is>
          <t>HINO</t>
        </is>
      </c>
      <c r="C34" s="43" t="inlineStr">
        <is>
          <t>J05E/J08E</t>
        </is>
      </c>
      <c r="D34" s="90" t="n">
        <v>112</v>
      </c>
      <c r="E34" s="90" t="inlineStr">
        <is>
          <t>(A)+(O)</t>
        </is>
      </c>
      <c r="F34" s="43" t="inlineStr">
        <is>
          <t>Buồng Nổ tròn khuyết 63, 5 hơi nhọn</t>
        </is>
      </c>
      <c r="G34" s="90" t="inlineStr">
        <is>
          <t>37x84.5</t>
        </is>
      </c>
      <c r="H34" s="90" t="n">
        <v>38.5</v>
      </c>
      <c r="I34" s="90" t="n">
        <v>100</v>
      </c>
      <c r="J34" s="90" t="inlineStr">
        <is>
          <t>2.5-2-4</t>
        </is>
      </c>
      <c r="K34" s="91" t="inlineStr">
        <is>
          <t>MAHLE</t>
        </is>
      </c>
      <c r="L34" s="90" t="inlineStr">
        <is>
          <t>Bộ 4</t>
        </is>
      </c>
      <c r="M34" s="92" t="n"/>
      <c r="N34" s="92" t="n">
        <v>6000000</v>
      </c>
      <c r="O34" s="92" t="n">
        <v>6500000</v>
      </c>
      <c r="P34" s="92" t="n">
        <v>7000000</v>
      </c>
      <c r="Q34" s="92" t="n"/>
      <c r="R34" s="90" t="inlineStr">
        <is>
          <t>🟢 CÓ</t>
        </is>
      </c>
      <c r="S34" s="45" t="inlineStr">
        <is>
          <t xml:space="preserve"> S130B-E0390</t>
        </is>
      </c>
      <c r="T34" s="45" t="n"/>
      <c r="U34" s="61">
        <f>IF($C34="","",B34&amp;" "&amp;C34&amp;" · ĐK"&amp;D34&amp;IF(E34=""," "," "&amp;E34)&amp;IF(K34=""," "," - "&amp;K34))</f>
        <v/>
      </c>
    </row>
    <row r="35" ht="39.75" customHeight="1">
      <c r="A35" s="89" t="inlineStr">
        <is>
          <t>HH071883</t>
        </is>
      </c>
      <c r="B35" s="90" t="inlineStr">
        <is>
          <t>HINO</t>
        </is>
      </c>
      <c r="C35" s="43" t="inlineStr">
        <is>
          <t>J05E/J08E</t>
        </is>
      </c>
      <c r="D35" s="90" t="n">
        <v>112</v>
      </c>
      <c r="E35" s="90" t="inlineStr">
        <is>
          <t>(A)+(O)</t>
        </is>
      </c>
      <c r="F35" s="43" t="inlineStr">
        <is>
          <t>Buồng Nổ tròn khuyết 63, 5 hơi nhọn</t>
        </is>
      </c>
      <c r="G35" s="90" t="inlineStr">
        <is>
          <t>37x84.5</t>
        </is>
      </c>
      <c r="H35" s="90" t="n">
        <v>38.5</v>
      </c>
      <c r="I35" s="90" t="n">
        <v>100</v>
      </c>
      <c r="J35" s="90" t="inlineStr">
        <is>
          <t>2.5-2-4</t>
        </is>
      </c>
      <c r="K35" s="91" t="inlineStr">
        <is>
          <t>NSP</t>
        </is>
      </c>
      <c r="L35" s="90" t="inlineStr">
        <is>
          <t>Bộ 4</t>
        </is>
      </c>
      <c r="M35" s="92" t="n"/>
      <c r="N35" s="92" t="n">
        <v>7500000</v>
      </c>
      <c r="O35" s="92" t="n">
        <v>7900000</v>
      </c>
      <c r="P35" s="92" t="n">
        <v>8200000</v>
      </c>
      <c r="Q35" s="92" t="n"/>
      <c r="R35" s="90" t="inlineStr">
        <is>
          <t>🟢 CÓ</t>
        </is>
      </c>
      <c r="S35" s="45" t="n"/>
      <c r="T35" s="45" t="n"/>
      <c r="U35" s="61">
        <f>IF($C35="","",B35&amp;" "&amp;C35&amp;" · ĐK"&amp;D35&amp;IF(E35=""," "," "&amp;E35)&amp;IF(K35=""," "," - "&amp;K35))</f>
        <v/>
      </c>
    </row>
    <row r="36" ht="39.75" customHeight="1">
      <c r="A36" s="89" t="inlineStr">
        <is>
          <t>HH081163</t>
        </is>
      </c>
      <c r="B36" s="90" t="inlineStr">
        <is>
          <t>HINO</t>
        </is>
      </c>
      <c r="C36" s="43" t="inlineStr">
        <is>
          <t>J05E/J08E</t>
        </is>
      </c>
      <c r="D36" s="90" t="n">
        <v>112</v>
      </c>
      <c r="E36" s="90" t="inlineStr">
        <is>
          <t>(A)+(O)</t>
        </is>
      </c>
      <c r="F36" s="43" t="inlineStr">
        <is>
          <t>Buồng Nổ tròn khuyết 63, 5 hơi nhọn</t>
        </is>
      </c>
      <c r="G36" s="90" t="inlineStr">
        <is>
          <t>37x84.5</t>
        </is>
      </c>
      <c r="H36" s="90" t="n">
        <v>38.5</v>
      </c>
      <c r="I36" s="90" t="n">
        <v>100</v>
      </c>
      <c r="J36" s="90" t="inlineStr">
        <is>
          <t>2.5-2-4</t>
        </is>
      </c>
      <c r="K36" s="91" t="inlineStr">
        <is>
          <t>IKAZU</t>
        </is>
      </c>
      <c r="L36" s="90" t="inlineStr">
        <is>
          <t>Bộ 4</t>
        </is>
      </c>
      <c r="M36" s="92" t="n"/>
      <c r="N36" s="92" t="n">
        <v>4550000</v>
      </c>
      <c r="O36" s="92" t="n">
        <v>4800000</v>
      </c>
      <c r="P36" s="92" t="n">
        <v>5150000</v>
      </c>
      <c r="Q36" s="92" t="n"/>
      <c r="R36" s="90" t="inlineStr">
        <is>
          <t>🟢 CÓ</t>
        </is>
      </c>
      <c r="S36" s="45" t="inlineStr">
        <is>
          <t>S130A-E0100</t>
        </is>
      </c>
      <c r="T36" s="45" t="n"/>
      <c r="U36" s="61">
        <f>IF($C36="","",B36&amp;" "&amp;C36&amp;" · ĐK"&amp;D36&amp;IF(E36=""," "," "&amp;E36)&amp;IF(K36=""," "," - "&amp;K36))</f>
        <v/>
      </c>
    </row>
    <row r="37" ht="39.75" customHeight="1">
      <c r="A37" s="89" t="inlineStr">
        <is>
          <t>HH079464</t>
        </is>
      </c>
      <c r="B37" s="71" t="inlineStr">
        <is>
          <t>HINO</t>
        </is>
      </c>
      <c r="C37" s="45" t="inlineStr">
        <is>
          <t>J05ETA (gang)</t>
        </is>
      </c>
      <c r="D37" s="71" t="n">
        <v>112</v>
      </c>
      <c r="E37" s="71" t="n"/>
      <c r="F37" s="45" t="inlineStr">
        <is>
          <t>Buồng Nổ tròn nhọn, ko có dấu supap</t>
        </is>
      </c>
      <c r="G37" s="71" t="n"/>
      <c r="H37" s="71" t="n"/>
      <c r="I37" s="71" t="n"/>
      <c r="J37" s="71" t="inlineStr">
        <is>
          <t>3K-2-4</t>
        </is>
      </c>
      <c r="K37" s="93" t="inlineStr">
        <is>
          <t>IKAZU</t>
        </is>
      </c>
      <c r="L37" s="71" t="inlineStr">
        <is>
          <t>Bộ 4</t>
        </is>
      </c>
      <c r="M37" s="64" t="n"/>
      <c r="N37" s="64" t="n">
        <v>5600000</v>
      </c>
      <c r="O37" s="64" t="n">
        <v>5900000</v>
      </c>
      <c r="P37" s="64" t="n">
        <v>6200000</v>
      </c>
      <c r="Q37" s="64" t="n"/>
      <c r="R37" s="71" t="inlineStr">
        <is>
          <t>🟢 CÓ</t>
        </is>
      </c>
      <c r="S37" s="45" t="inlineStr">
        <is>
          <t>13201-E0361</t>
        </is>
      </c>
      <c r="T37" s="45" t="n"/>
      <c r="U37" s="61">
        <f>IF($C37="","",B37&amp;" "&amp;C37&amp;" · ĐK"&amp;D37&amp;IF(E37=""," "," "&amp;E37)&amp;IF(K37=""," "," - "&amp;K37))</f>
        <v/>
      </c>
    </row>
    <row r="38" ht="39.75" customHeight="1">
      <c r="A38" s="89" t="inlineStr">
        <is>
          <t>HH083527</t>
        </is>
      </c>
      <c r="B38" s="90" t="inlineStr">
        <is>
          <t>HINO</t>
        </is>
      </c>
      <c r="C38" s="43" t="inlineStr">
        <is>
          <t>J05ETA (gang)</t>
        </is>
      </c>
      <c r="D38" s="90" t="n">
        <v>112</v>
      </c>
      <c r="E38" s="90" t="n"/>
      <c r="F38" s="43" t="inlineStr">
        <is>
          <t>Buồng Nổ tròn nhọn 2 tầng, ko có dấu supap</t>
        </is>
      </c>
      <c r="G38" s="90" t="n"/>
      <c r="H38" s="90" t="n"/>
      <c r="I38" s="90" t="n"/>
      <c r="J38" s="90" t="inlineStr">
        <is>
          <t>3K-2-4</t>
        </is>
      </c>
      <c r="K38" s="91" t="inlineStr">
        <is>
          <t>IKAZU</t>
        </is>
      </c>
      <c r="L38" s="90" t="inlineStr">
        <is>
          <t>Bộ 4</t>
        </is>
      </c>
      <c r="M38" s="92" t="n"/>
      <c r="N38" s="92" t="n">
        <v>5500000</v>
      </c>
      <c r="O38" s="92" t="n">
        <v>5900000</v>
      </c>
      <c r="P38" s="92" t="n">
        <v>6300000</v>
      </c>
      <c r="Q38" s="92" t="n"/>
      <c r="R38" s="90" t="inlineStr">
        <is>
          <t>🟢 CÓ</t>
        </is>
      </c>
      <c r="S38" s="45" t="inlineStr">
        <is>
          <t>S130A-E0281</t>
        </is>
      </c>
      <c r="T38" s="45" t="n"/>
      <c r="U38" s="61">
        <f>IF($C38="","",B38&amp;" "&amp;C38&amp;" · ĐK"&amp;D38&amp;IF(E38=""," "," "&amp;E38)&amp;IF(K38=""," "," - "&amp;K38))</f>
        <v/>
      </c>
    </row>
    <row r="39" ht="39.75" customHeight="1">
      <c r="A39" s="89" t="n"/>
      <c r="B39" s="71" t="inlineStr">
        <is>
          <t>HINO</t>
        </is>
      </c>
      <c r="C39" s="45" t="inlineStr">
        <is>
          <t>J07E</t>
        </is>
      </c>
      <c r="D39" s="71" t="n">
        <v>112</v>
      </c>
      <c r="E39" s="71" t="inlineStr">
        <is>
          <t>(A)+(O)</t>
        </is>
      </c>
      <c r="F39" s="45" t="inlineStr">
        <is>
          <t>Buồng Nổ tròn khuyết 63, 5 hơi nhọn</t>
        </is>
      </c>
      <c r="G39" s="71" t="inlineStr">
        <is>
          <t>37x84.5</t>
        </is>
      </c>
      <c r="H39" s="71" t="n">
        <v>38.5</v>
      </c>
      <c r="I39" s="71" t="n">
        <v>100</v>
      </c>
      <c r="J39" s="71" t="inlineStr">
        <is>
          <t>2.5-2-4</t>
        </is>
      </c>
      <c r="K39" s="93" t="n"/>
      <c r="L39" s="71" t="inlineStr">
        <is>
          <t>Cái</t>
        </is>
      </c>
      <c r="M39" s="64" t="n"/>
      <c r="N39" s="64" t="n"/>
      <c r="O39" s="64" t="n"/>
      <c r="P39" s="64" t="n"/>
      <c r="Q39" s="64" t="n"/>
      <c r="R39" s="71" t="inlineStr">
        <is>
          <t>🟢 CÓ</t>
        </is>
      </c>
      <c r="S39" s="45" t="n"/>
      <c r="T39" s="45" t="n"/>
      <c r="U39" s="61">
        <f>IF($C39="","",B39&amp;" "&amp;C39&amp;" · ĐK"&amp;D39&amp;IF(E39=""," "," "&amp;E39)&amp;IF(K39=""," "," - "&amp;K39))</f>
        <v/>
      </c>
    </row>
    <row r="40" ht="39.75" customHeight="1">
      <c r="A40" s="89" t="n"/>
      <c r="B40" s="90" t="inlineStr">
        <is>
          <t>HINO</t>
        </is>
      </c>
      <c r="C40" s="43" t="inlineStr">
        <is>
          <t>J08E</t>
        </is>
      </c>
      <c r="D40" s="90" t="n">
        <v>112</v>
      </c>
      <c r="E40" s="90" t="inlineStr">
        <is>
          <t>(A)+(O)</t>
        </is>
      </c>
      <c r="F40" s="43" t="inlineStr">
        <is>
          <t>Buồng Nổ tròn khuyết 63, 5 hơi nhọn</t>
        </is>
      </c>
      <c r="G40" s="90" t="inlineStr">
        <is>
          <t>37x84.5</t>
        </is>
      </c>
      <c r="H40" s="90" t="n">
        <v>38.5</v>
      </c>
      <c r="I40" s="90" t="n">
        <v>100</v>
      </c>
      <c r="J40" s="90" t="inlineStr">
        <is>
          <t>2.5-2-4</t>
        </is>
      </c>
      <c r="K40" s="91" t="inlineStr">
        <is>
          <t>MAHLE</t>
        </is>
      </c>
      <c r="L40" s="90" t="inlineStr">
        <is>
          <t>Bộ 6</t>
        </is>
      </c>
      <c r="M40" s="92" t="n"/>
      <c r="N40" s="92" t="n"/>
      <c r="O40" s="92" t="n"/>
      <c r="P40" s="92" t="n"/>
      <c r="Q40" s="92" t="n"/>
      <c r="R40" s="90" t="inlineStr">
        <is>
          <t>🟢 CÓ</t>
        </is>
      </c>
      <c r="S40" s="45" t="n"/>
      <c r="T40" s="45" t="n"/>
      <c r="U40" s="61">
        <f>IF($C40="","",B40&amp;" "&amp;C40&amp;" · ĐK"&amp;D40&amp;IF(E40=""," "," "&amp;E40)&amp;IF(K40=""," "," - "&amp;K40))</f>
        <v/>
      </c>
    </row>
    <row r="41" ht="39.75" customHeight="1">
      <c r="A41" s="89" t="n"/>
      <c r="B41" s="71" t="inlineStr">
        <is>
          <t>HINO</t>
        </is>
      </c>
      <c r="C41" s="45" t="inlineStr">
        <is>
          <t>J07C</t>
        </is>
      </c>
      <c r="D41" s="71" t="n">
        <v>114</v>
      </c>
      <c r="E41" s="71" t="inlineStr">
        <is>
          <t>(A)</t>
        </is>
      </c>
      <c r="F41" s="45" t="inlineStr">
        <is>
          <t>Buồng Nổ tròn khuyết 56 hơi nhọn</t>
        </is>
      </c>
      <c r="G41" s="71" t="inlineStr">
        <is>
          <t>37x84.5</t>
        </is>
      </c>
      <c r="H41" s="71" t="n">
        <v>38.5</v>
      </c>
      <c r="I41" s="71" t="n">
        <v>100</v>
      </c>
      <c r="J41" s="71" t="inlineStr">
        <is>
          <t>2.5-2-4</t>
        </is>
      </c>
      <c r="K41" s="93" t="n"/>
      <c r="L41" s="71" t="inlineStr">
        <is>
          <t>Cái</t>
        </is>
      </c>
      <c r="M41" s="64" t="n"/>
      <c r="N41" s="64" t="n"/>
      <c r="O41" s="64" t="n"/>
      <c r="P41" s="64" t="n"/>
      <c r="Q41" s="64" t="n"/>
      <c r="R41" s="71" t="inlineStr">
        <is>
          <t>🟢 CÓ</t>
        </is>
      </c>
      <c r="S41" s="45" t="n"/>
      <c r="T41" s="45" t="n"/>
      <c r="U41" s="61">
        <f>IF($C41="","",B41&amp;" "&amp;C41&amp;" · ĐK"&amp;D41&amp;IF(E41=""," "," "&amp;E41)&amp;IF(K41=""," "," - "&amp;K41))</f>
        <v/>
      </c>
    </row>
    <row r="42" ht="39.75" customHeight="1">
      <c r="A42" s="89" t="inlineStr">
        <is>
          <t>HH082318</t>
        </is>
      </c>
      <c r="B42" s="71" t="inlineStr">
        <is>
          <t>HINO</t>
        </is>
      </c>
      <c r="C42" s="45" t="inlineStr">
        <is>
          <t xml:space="preserve"> S05D ( J08C / J05C )</t>
        </is>
      </c>
      <c r="D42" s="71" t="n">
        <v>114</v>
      </c>
      <c r="E42" s="71" t="n"/>
      <c r="F42" s="45" t="inlineStr">
        <is>
          <t>Buồng Nổ tròn nhọn  nổ 56 , cò nhớt,</t>
        </is>
      </c>
      <c r="G42" s="71" t="n"/>
      <c r="H42" s="71" t="n"/>
      <c r="I42" s="71" t="n"/>
      <c r="J42" s="71" t="inlineStr">
        <is>
          <t>2.5-2-4</t>
        </is>
      </c>
      <c r="K42" s="93" t="inlineStr">
        <is>
          <t>IKAZU</t>
        </is>
      </c>
      <c r="L42" s="71" t="n"/>
      <c r="M42" s="64" t="n"/>
      <c r="N42" s="64" t="n">
        <v>2500000</v>
      </c>
      <c r="O42" s="64" t="n">
        <v>2650000</v>
      </c>
      <c r="P42" s="64" t="n">
        <v>2800000</v>
      </c>
      <c r="Q42" s="64" t="n"/>
      <c r="R42" s="71" t="n"/>
      <c r="S42" s="45" t="inlineStr">
        <is>
          <t xml:space="preserve"> 13216-2973</t>
        </is>
      </c>
      <c r="T42" s="45" t="n"/>
      <c r="U42" s="61" t="n"/>
    </row>
    <row r="43" ht="39.75" customHeight="1">
      <c r="A43" s="89" t="inlineStr">
        <is>
          <t>HH070479</t>
        </is>
      </c>
      <c r="B43" s="90" t="inlineStr">
        <is>
          <t>HINO</t>
        </is>
      </c>
      <c r="C43" s="43" t="inlineStr">
        <is>
          <t>J08C</t>
        </is>
      </c>
      <c r="D43" s="90" t="n">
        <v>114</v>
      </c>
      <c r="E43" s="90" t="inlineStr">
        <is>
          <t>(A)</t>
        </is>
      </c>
      <c r="F43" s="43" t="inlineStr">
        <is>
          <t>Buồng Nổ tròn 56 bằng, bạc đầu 3 ly</t>
        </is>
      </c>
      <c r="G43" s="90" t="inlineStr">
        <is>
          <t>37x84.5</t>
        </is>
      </c>
      <c r="H43" s="90" t="n">
        <v>38.5</v>
      </c>
      <c r="I43" s="90" t="n">
        <v>100</v>
      </c>
      <c r="J43" s="90" t="inlineStr">
        <is>
          <t>3-2-4</t>
        </is>
      </c>
      <c r="K43" s="91" t="inlineStr">
        <is>
          <t>IZUMI</t>
        </is>
      </c>
      <c r="L43" s="90" t="inlineStr">
        <is>
          <t>Cái</t>
        </is>
      </c>
      <c r="M43" s="92" t="n"/>
      <c r="N43" s="92" t="n">
        <v>2500000</v>
      </c>
      <c r="O43" s="92" t="n">
        <v>2650000</v>
      </c>
      <c r="P43" s="92" t="n">
        <v>2800000</v>
      </c>
      <c r="Q43" s="92" t="n"/>
      <c r="R43" s="90" t="inlineStr">
        <is>
          <t>🟢 CÓ</t>
        </is>
      </c>
      <c r="S43" s="45" t="inlineStr">
        <is>
          <t>13216-2631</t>
        </is>
      </c>
      <c r="T43" s="45" t="n"/>
      <c r="U43" s="61">
        <f>IF($C43="","",B43&amp;" "&amp;C43&amp;" · ĐK"&amp;D43&amp;IF(E43=""," "," "&amp;E43)&amp;IF(K43=""," "," - "&amp;K43))</f>
        <v/>
      </c>
    </row>
    <row r="44" ht="39.75" customHeight="1">
      <c r="A44" s="89" t="inlineStr">
        <is>
          <t>HH073911</t>
        </is>
      </c>
      <c r="B44" s="71" t="inlineStr">
        <is>
          <t>HINO</t>
        </is>
      </c>
      <c r="C44" s="45" t="inlineStr">
        <is>
          <t>J08C</t>
        </is>
      </c>
      <c r="D44" s="71" t="n">
        <v>114</v>
      </c>
      <c r="E44" s="71" t="inlineStr">
        <is>
          <t>(A)</t>
        </is>
      </c>
      <c r="F44" s="45" t="inlineStr">
        <is>
          <t>Buồng Nổ tròn 56 bằng, bạc đầu 2, 5</t>
        </is>
      </c>
      <c r="G44" s="71" t="inlineStr">
        <is>
          <t>37x84.5</t>
        </is>
      </c>
      <c r="H44" s="71" t="n">
        <v>38.5</v>
      </c>
      <c r="I44" s="71" t="n">
        <v>100</v>
      </c>
      <c r="J44" s="71" t="inlineStr">
        <is>
          <t>2.5-2-4</t>
        </is>
      </c>
      <c r="K44" s="93" t="inlineStr">
        <is>
          <t>IZUMI</t>
        </is>
      </c>
      <c r="L44" s="71" t="inlineStr">
        <is>
          <t>Bộ 6</t>
        </is>
      </c>
      <c r="M44" s="64" t="n"/>
      <c r="N44" s="64" t="n"/>
      <c r="O44" s="64" t="n"/>
      <c r="P44" s="64" t="n"/>
      <c r="Q44" s="64" t="n"/>
      <c r="R44" s="71" t="inlineStr">
        <is>
          <t>🟢 CÓ</t>
        </is>
      </c>
      <c r="S44" s="45" t="n"/>
      <c r="T44" s="45" t="n"/>
      <c r="U44" s="61">
        <f>IF($C44="","",B44&amp;" "&amp;C44&amp;" · ĐK"&amp;D44&amp;IF(E44=""," "," "&amp;E44)&amp;IF(K44=""," "," - "&amp;K44))</f>
        <v/>
      </c>
    </row>
    <row r="45" ht="39.75" customHeight="1">
      <c r="A45" s="89" t="inlineStr">
        <is>
          <t>HH082716</t>
        </is>
      </c>
      <c r="B45" s="71" t="inlineStr">
        <is>
          <t>HINO</t>
        </is>
      </c>
      <c r="C45" s="45" t="inlineStr">
        <is>
          <t>J08C</t>
        </is>
      </c>
      <c r="D45" s="71" t="n">
        <v>114</v>
      </c>
      <c r="E45" s="71" t="inlineStr">
        <is>
          <t>(A)</t>
        </is>
      </c>
      <c r="F45" s="45" t="inlineStr">
        <is>
          <t>Buồng Nổ tròn 56 bằng, bạc đầu 2, 5</t>
        </is>
      </c>
      <c r="G45" s="71" t="inlineStr">
        <is>
          <t>37x84.5</t>
        </is>
      </c>
      <c r="H45" s="71" t="n">
        <v>38.5</v>
      </c>
      <c r="I45" s="71" t="n">
        <v>100</v>
      </c>
      <c r="J45" s="71" t="inlineStr">
        <is>
          <t>2.5-2-4</t>
        </is>
      </c>
      <c r="K45" s="93" t="inlineStr">
        <is>
          <t>IKAZU</t>
        </is>
      </c>
      <c r="L45" s="71" t="inlineStr">
        <is>
          <t>Bộ 6</t>
        </is>
      </c>
      <c r="M45" s="64" t="n"/>
      <c r="N45" s="64" t="n">
        <v>2500000</v>
      </c>
      <c r="O45" s="64" t="n">
        <v>2650000</v>
      </c>
      <c r="P45" s="64" t="n">
        <v>2800000</v>
      </c>
      <c r="Q45" s="64" t="n"/>
      <c r="R45" s="71" t="inlineStr">
        <is>
          <t>🟢 CÓ</t>
        </is>
      </c>
      <c r="S45" s="45" t="n"/>
      <c r="T45" s="45" t="n"/>
      <c r="U45" s="61">
        <f>IF($C45="","",B45&amp;" "&amp;C45&amp;" · ĐK"&amp;D45&amp;IF(E45=""," "," "&amp;E45)&amp;IF(K45=""," "," - "&amp;K45))</f>
        <v/>
      </c>
    </row>
    <row r="46" ht="39.75" customHeight="1">
      <c r="A46" s="89" t="inlineStr">
        <is>
          <t>HH072017</t>
        </is>
      </c>
      <c r="B46" s="90" t="inlineStr">
        <is>
          <t>HINO</t>
        </is>
      </c>
      <c r="C46" s="43" t="inlineStr">
        <is>
          <t>J08C-2</t>
        </is>
      </c>
      <c r="D46" s="90" t="n">
        <v>114</v>
      </c>
      <c r="E46" s="90" t="inlineStr">
        <is>
          <t>(A)</t>
        </is>
      </c>
      <c r="F46" s="43" t="inlineStr">
        <is>
          <t>Buồng Nổ tròn khuyết 56 hơi nhọn</t>
        </is>
      </c>
      <c r="G46" s="90" t="inlineStr">
        <is>
          <t>37x84.5</t>
        </is>
      </c>
      <c r="H46" s="90" t="n">
        <v>38.5</v>
      </c>
      <c r="I46" s="90" t="n">
        <v>100</v>
      </c>
      <c r="J46" s="90" t="inlineStr">
        <is>
          <t>2.5-2-4</t>
        </is>
      </c>
      <c r="K46" s="91" t="inlineStr">
        <is>
          <t>IZUMI</t>
        </is>
      </c>
      <c r="L46" s="90" t="inlineStr">
        <is>
          <t>Bộ 6</t>
        </is>
      </c>
      <c r="M46" s="92" t="n"/>
      <c r="N46" s="92" t="n"/>
      <c r="O46" s="92" t="n"/>
      <c r="P46" s="92" t="n">
        <v>480000</v>
      </c>
      <c r="Q46" s="92" t="n"/>
      <c r="R46" s="90" t="inlineStr">
        <is>
          <t>🟢 CÓ</t>
        </is>
      </c>
      <c r="S46" s="45" t="n"/>
      <c r="T46" s="45" t="n"/>
      <c r="U46" s="61">
        <f>IF($C46="","",B46&amp;" "&amp;C46&amp;" · ĐK"&amp;D46&amp;IF(E46=""," "," "&amp;E46)&amp;IF(K46=""," "," - "&amp;K46))</f>
        <v/>
      </c>
    </row>
    <row r="47" ht="39.75" customHeight="1">
      <c r="A47" s="89" t="n"/>
      <c r="B47" s="71" t="inlineStr">
        <is>
          <t>HINO</t>
        </is>
      </c>
      <c r="C47" s="45" t="inlineStr">
        <is>
          <t>J08C-NEW</t>
        </is>
      </c>
      <c r="D47" s="71" t="n">
        <v>114</v>
      </c>
      <c r="E47" s="71" t="inlineStr">
        <is>
          <t>(A)</t>
        </is>
      </c>
      <c r="F47" s="45" t="inlineStr">
        <is>
          <t>Buồng Nổ tròn khuyết 53 hơi nhọn</t>
        </is>
      </c>
      <c r="G47" s="71" t="inlineStr">
        <is>
          <t>37x84.5</t>
        </is>
      </c>
      <c r="H47" s="71" t="n">
        <v>42</v>
      </c>
      <c r="I47" s="71" t="n">
        <v>103.5</v>
      </c>
      <c r="J47" s="71" t="inlineStr">
        <is>
          <t>2.5-2-4</t>
        </is>
      </c>
      <c r="K47" s="93" t="n"/>
      <c r="L47" s="71" t="inlineStr">
        <is>
          <t>Bộ 6</t>
        </is>
      </c>
      <c r="M47" s="64" t="n"/>
      <c r="N47" s="64" t="n"/>
      <c r="O47" s="64" t="n"/>
      <c r="P47" s="64" t="n"/>
      <c r="Q47" s="64" t="n"/>
      <c r="R47" s="71" t="inlineStr">
        <is>
          <t>🟢 CÓ</t>
        </is>
      </c>
      <c r="S47" s="45" t="n"/>
      <c r="T47" s="45" t="n"/>
      <c r="U47" s="61">
        <f>IF($C47="","",B47&amp;" "&amp;C47&amp;" · ĐK"&amp;D47&amp;IF(E47=""," "," "&amp;E47)&amp;IF(K47=""," "," - "&amp;K47))</f>
        <v/>
      </c>
    </row>
    <row r="48" ht="39.75" customHeight="1">
      <c r="A48" s="89" t="inlineStr">
        <is>
          <t>HH082321</t>
        </is>
      </c>
      <c r="B48" s="90" t="inlineStr">
        <is>
          <t>HINO</t>
        </is>
      </c>
      <c r="C48" s="43" t="inlineStr">
        <is>
          <t>J08C-T/J05C-T</t>
        </is>
      </c>
      <c r="D48" s="90" t="n">
        <v>114</v>
      </c>
      <c r="E48" s="90" t="inlineStr">
        <is>
          <t>(A)+(O)</t>
        </is>
      </c>
      <c r="F48" s="43" t="inlineStr">
        <is>
          <t>Buồng Nổ tròn khuyết 65 hơi nhọn</t>
        </is>
      </c>
      <c r="G48" s="90" t="inlineStr">
        <is>
          <t>37x84.5</t>
        </is>
      </c>
      <c r="H48" s="90" t="n">
        <v>38.5</v>
      </c>
      <c r="I48" s="90" t="n">
        <v>100</v>
      </c>
      <c r="J48" s="90" t="inlineStr">
        <is>
          <t>2.5-2-4</t>
        </is>
      </c>
      <c r="K48" s="91" t="inlineStr">
        <is>
          <t>IKAZU</t>
        </is>
      </c>
      <c r="L48" s="90" t="inlineStr">
        <is>
          <t>Bộ 6</t>
        </is>
      </c>
      <c r="M48" s="92" t="n"/>
      <c r="N48" s="92" t="n">
        <v>4050000</v>
      </c>
      <c r="O48" s="92" t="n">
        <v>4300000</v>
      </c>
      <c r="P48" s="92" t="n">
        <v>4550000</v>
      </c>
      <c r="Q48" s="92" t="n"/>
      <c r="R48" s="90" t="inlineStr">
        <is>
          <t>🟢 CÓ</t>
        </is>
      </c>
      <c r="S48" s="45" t="inlineStr">
        <is>
          <t>S130AE0080</t>
        </is>
      </c>
      <c r="T48" s="45" t="n"/>
      <c r="U48" s="61">
        <f>IF($C48="","",B48&amp;" "&amp;C48&amp;" · ĐK"&amp;D48&amp;IF(E48=""," "," "&amp;E48)&amp;IF(K48=""," "," - "&amp;K48))</f>
        <v/>
      </c>
    </row>
    <row r="49" ht="39.75" customHeight="1">
      <c r="A49" s="89" t="n"/>
      <c r="B49" s="71" t="inlineStr">
        <is>
          <t>HINO</t>
        </is>
      </c>
      <c r="C49" s="45" t="inlineStr">
        <is>
          <t>EB100</t>
        </is>
      </c>
      <c r="D49" s="71" t="n">
        <v>115</v>
      </c>
      <c r="E49" s="71" t="inlineStr">
        <is>
          <t>0 kiềng gang</t>
        </is>
      </c>
      <c r="F49" s="45" t="inlineStr">
        <is>
          <t>Buồng Nổ hình đầu trâu, có 2 dấu supap</t>
        </is>
      </c>
      <c r="G49" s="71" t="inlineStr">
        <is>
          <t>43x89</t>
        </is>
      </c>
      <c r="H49" s="71" t="n">
        <v>65</v>
      </c>
      <c r="I49" s="71" t="n">
        <v>153</v>
      </c>
      <c r="J49" s="71" t="inlineStr">
        <is>
          <t>3.5-3-3-5-5</t>
        </is>
      </c>
      <c r="K49" s="93" t="n"/>
      <c r="L49" s="71" t="inlineStr">
        <is>
          <t>Bộ 6</t>
        </is>
      </c>
      <c r="M49" s="64" t="n"/>
      <c r="N49" s="64" t="n"/>
      <c r="O49" s="64" t="n"/>
      <c r="P49" s="64" t="n"/>
      <c r="Q49" s="64" t="n"/>
      <c r="R49" s="71" t="inlineStr">
        <is>
          <t>🟢 CÓ</t>
        </is>
      </c>
      <c r="S49" s="45" t="n"/>
      <c r="T49" s="45" t="n"/>
      <c r="U49" s="61">
        <f>IF($C49="","",B49&amp;" "&amp;C49&amp;" · ĐK"&amp;D49&amp;IF(E49=""," "," "&amp;E49)&amp;IF(K49=""," "," - "&amp;K49))</f>
        <v/>
      </c>
    </row>
    <row r="50" ht="39.75" customHeight="1">
      <c r="A50" s="89" t="inlineStr">
        <is>
          <t>HH00267</t>
        </is>
      </c>
      <c r="B50" s="90" t="inlineStr">
        <is>
          <t>HINO</t>
        </is>
      </c>
      <c r="C50" s="43" t="inlineStr">
        <is>
          <t>EL100</t>
        </is>
      </c>
      <c r="D50" s="90" t="n">
        <v>116</v>
      </c>
      <c r="E50" s="90" t="inlineStr">
        <is>
          <t>(A)</t>
        </is>
      </c>
      <c r="F50" s="43" t="inlineStr">
        <is>
          <t>Buồng Nổ tròn 57 nhọn có 2 dấu supap</t>
        </is>
      </c>
      <c r="G50" s="90" t="inlineStr">
        <is>
          <t>40x93</t>
        </is>
      </c>
      <c r="H50" s="90" t="n">
        <v>58</v>
      </c>
      <c r="I50" s="90" t="n">
        <v>130.5</v>
      </c>
      <c r="J50" s="90" t="inlineStr">
        <is>
          <t>3-2.5-2.5-5</t>
        </is>
      </c>
      <c r="K50" s="91" t="inlineStr">
        <is>
          <t>IKAZU</t>
        </is>
      </c>
      <c r="L50" s="90" t="inlineStr">
        <is>
          <t>Bộ 6</t>
        </is>
      </c>
      <c r="M50" s="92" t="n"/>
      <c r="N50" s="92" t="n">
        <v>3270000</v>
      </c>
      <c r="O50" s="92" t="n">
        <v>3470000</v>
      </c>
      <c r="P50" s="92" t="n">
        <v>3700000</v>
      </c>
      <c r="Q50" s="92" t="n"/>
      <c r="R50" s="90" t="inlineStr">
        <is>
          <t>🟢 CÓ</t>
        </is>
      </c>
      <c r="S50" s="45" t="inlineStr">
        <is>
          <t xml:space="preserve"> 13211-1563</t>
        </is>
      </c>
      <c r="T50" s="45" t="n"/>
      <c r="U50" s="61">
        <f>IF($C50="","",B50&amp;" "&amp;C50&amp;" · ĐK"&amp;D50&amp;IF(E50=""," "," "&amp;E50)&amp;IF(K50=""," "," - "&amp;K50))</f>
        <v/>
      </c>
    </row>
    <row r="51" ht="39.75" customHeight="1">
      <c r="A51" s="89" t="inlineStr">
        <is>
          <t>HH070809</t>
        </is>
      </c>
      <c r="B51" s="90" t="inlineStr">
        <is>
          <t>HINO</t>
        </is>
      </c>
      <c r="C51" s="43" t="inlineStr">
        <is>
          <t>EL100</t>
        </is>
      </c>
      <c r="D51" s="90" t="n">
        <v>116</v>
      </c>
      <c r="E51" s="90" t="inlineStr">
        <is>
          <t>(A)</t>
        </is>
      </c>
      <c r="F51" s="43" t="inlineStr">
        <is>
          <t>Buồng Nổ tròn 57 nhọn có 2 dấu supap</t>
        </is>
      </c>
      <c r="G51" s="90" t="inlineStr">
        <is>
          <t>40x93</t>
        </is>
      </c>
      <c r="H51" s="90" t="n">
        <v>58</v>
      </c>
      <c r="I51" s="90" t="n">
        <v>130.5</v>
      </c>
      <c r="J51" s="90" t="inlineStr">
        <is>
          <t>3-2.5-2.5-5</t>
        </is>
      </c>
      <c r="K51" s="91" t="inlineStr">
        <is>
          <t>IZUMI</t>
        </is>
      </c>
      <c r="L51" s="90" t="inlineStr">
        <is>
          <t>Bộ 6</t>
        </is>
      </c>
      <c r="M51" s="92" t="n"/>
      <c r="N51" s="92" t="n">
        <v>2950000</v>
      </c>
      <c r="O51" s="92" t="n">
        <v>3100000</v>
      </c>
      <c r="P51" s="92" t="n">
        <v>3300000</v>
      </c>
      <c r="Q51" s="92" t="n"/>
      <c r="R51" s="90" t="inlineStr">
        <is>
          <t>🟢 CÓ</t>
        </is>
      </c>
      <c r="S51" s="45" t="inlineStr">
        <is>
          <t xml:space="preserve"> 13211-1563 </t>
        </is>
      </c>
      <c r="T51" s="45" t="n"/>
      <c r="U51" s="61">
        <f>IF($C51="","",B51&amp;" "&amp;C51&amp;" · ĐK"&amp;D51&amp;IF(E51=""," "," "&amp;E51)&amp;IF(K51=""," "," - "&amp;K51))</f>
        <v/>
      </c>
    </row>
    <row r="52" ht="39.75" customHeight="1">
      <c r="A52" s="89" t="n"/>
      <c r="B52" s="71" t="inlineStr">
        <is>
          <t>HINO</t>
        </is>
      </c>
      <c r="C52" s="45" t="inlineStr">
        <is>
          <t>P09B-TI</t>
        </is>
      </c>
      <c r="D52" s="71" t="n">
        <v>117.8</v>
      </c>
      <c r="E52" s="71" t="inlineStr">
        <is>
          <t>(A)+(O)</t>
        </is>
      </c>
      <c r="F52" s="45" t="inlineStr">
        <is>
          <t>Buồng Nổ tròn 67 nhọn, có 4 dấu supap</t>
        </is>
      </c>
      <c r="G52" s="71" t="inlineStr">
        <is>
          <t>47x96.5</t>
        </is>
      </c>
      <c r="H52" s="71" t="n">
        <v>61</v>
      </c>
      <c r="I52" s="71" t="n">
        <v>145</v>
      </c>
      <c r="J52" s="71" t="inlineStr">
        <is>
          <t>3.3K-2.8K-2.5-5</t>
        </is>
      </c>
      <c r="K52" s="93" t="n"/>
      <c r="L52" s="71" t="inlineStr">
        <is>
          <t>Cái</t>
        </is>
      </c>
      <c r="M52" s="64" t="n"/>
      <c r="N52" s="64" t="n"/>
      <c r="O52" s="64" t="n"/>
      <c r="P52" s="64" t="n"/>
      <c r="Q52" s="64" t="n"/>
      <c r="R52" s="71" t="inlineStr">
        <is>
          <t>🟢 CÓ</t>
        </is>
      </c>
      <c r="S52" s="45" t="n"/>
      <c r="T52" s="45" t="n"/>
      <c r="U52" s="61">
        <f>IF($C52="","",B52&amp;" "&amp;C52&amp;" · ĐK"&amp;D52&amp;IF(E52=""," "," "&amp;E52)&amp;IF(K52=""," "," - "&amp;K52))</f>
        <v/>
      </c>
    </row>
    <row r="53" ht="39.75" customHeight="1">
      <c r="A53" s="89" t="n"/>
      <c r="B53" s="90" t="inlineStr">
        <is>
          <t>HINO</t>
        </is>
      </c>
      <c r="C53" s="43" t="inlineStr">
        <is>
          <t>DK10</t>
        </is>
      </c>
      <c r="D53" s="90" t="n">
        <v>120</v>
      </c>
      <c r="E53" s="90" t="inlineStr">
        <is>
          <t>0 kiềng gang</t>
        </is>
      </c>
      <c r="F53" s="43" t="inlineStr">
        <is>
          <t>Buồng Nổ hình đầu trâu, có 2 dấu supap</t>
        </is>
      </c>
      <c r="G53" s="90" t="inlineStr">
        <is>
          <t>48x100</t>
        </is>
      </c>
      <c r="H53" s="90" t="n">
        <v>72</v>
      </c>
      <c r="I53" s="90" t="n">
        <v>164</v>
      </c>
      <c r="J53" s="90" t="inlineStr">
        <is>
          <t>3.5-3.5-3.5-5-5</t>
        </is>
      </c>
      <c r="K53" s="91" t="n"/>
      <c r="L53" s="90" t="inlineStr">
        <is>
          <t>Bộ 6</t>
        </is>
      </c>
      <c r="M53" s="92" t="n"/>
      <c r="N53" s="92" t="n"/>
      <c r="O53" s="92" t="n"/>
      <c r="P53" s="92" t="n"/>
      <c r="Q53" s="92" t="n"/>
      <c r="R53" s="90" t="inlineStr">
        <is>
          <t>🟢 CÓ</t>
        </is>
      </c>
      <c r="S53" s="45" t="n"/>
      <c r="T53" s="45" t="n"/>
      <c r="U53" s="61">
        <f>IF($C53="","",B53&amp;" "&amp;C53&amp;" · ĐK"&amp;D53&amp;IF(E53=""," "," "&amp;E53)&amp;IF(K53=""," "," - "&amp;K53))</f>
        <v/>
      </c>
    </row>
    <row r="54" ht="39.75" customHeight="1">
      <c r="A54" s="89" t="n"/>
      <c r="B54" s="71" t="inlineStr">
        <is>
          <t>HINO</t>
        </is>
      </c>
      <c r="C54" s="45" t="inlineStr">
        <is>
          <t>EB300</t>
        </is>
      </c>
      <c r="D54" s="71" t="n">
        <v>120</v>
      </c>
      <c r="E54" s="71" t="inlineStr">
        <is>
          <t>(A)</t>
        </is>
      </c>
      <c r="F54" s="45" t="inlineStr">
        <is>
          <t>Buồng Nổ hình đầu trâu, có 2 dấu supap</t>
        </is>
      </c>
      <c r="G54" s="71" t="inlineStr">
        <is>
          <t>45x100</t>
        </is>
      </c>
      <c r="H54" s="71" t="n">
        <v>64</v>
      </c>
      <c r="I54" s="71" t="n">
        <v>155.5</v>
      </c>
      <c r="J54" s="71" t="inlineStr">
        <is>
          <t>3.5-3.5-3.5-6</t>
        </is>
      </c>
      <c r="K54" s="93" t="n"/>
      <c r="L54" s="71" t="inlineStr">
        <is>
          <t>Bộ 6</t>
        </is>
      </c>
      <c r="M54" s="64" t="n"/>
      <c r="N54" s="64" t="n"/>
      <c r="O54" s="64" t="n"/>
      <c r="P54" s="64" t="n"/>
      <c r="Q54" s="64" t="n"/>
      <c r="R54" s="71" t="inlineStr">
        <is>
          <t>🟢 CÓ</t>
        </is>
      </c>
      <c r="S54" s="45" t="n"/>
      <c r="T54" s="45" t="n"/>
      <c r="U54" s="61">
        <f>IF($C54="","",B54&amp;" "&amp;C54&amp;" · ĐK"&amp;D54&amp;IF(E54=""," "," "&amp;E54)&amp;IF(K54=""," "," - "&amp;K54))</f>
        <v/>
      </c>
    </row>
    <row r="55" ht="39.75" customHeight="1">
      <c r="A55" s="89" t="inlineStr">
        <is>
          <t>HH083279</t>
        </is>
      </c>
      <c r="B55" s="90" t="inlineStr">
        <is>
          <t>HINO</t>
        </is>
      </c>
      <c r="C55" s="43" t="inlineStr">
        <is>
          <t>EP100T</t>
        </is>
      </c>
      <c r="D55" s="90" t="n">
        <v>120</v>
      </c>
      <c r="E55" s="90" t="inlineStr">
        <is>
          <t>(A)+(O)</t>
        </is>
      </c>
      <c r="F55" s="43" t="inlineStr">
        <is>
          <t xml:space="preserve">Buồng Nổ tròn 67 nhọn, có 2 dấu supap,cò nhớt </t>
        </is>
      </c>
      <c r="G55" s="90" t="inlineStr">
        <is>
          <t>47x99</t>
        </is>
      </c>
      <c r="H55" s="90" t="n">
        <v>62</v>
      </c>
      <c r="I55" s="90" t="n">
        <v>145</v>
      </c>
      <c r="J55" s="90" t="inlineStr">
        <is>
          <t>3.3K-2.8K-2.5-5</t>
        </is>
      </c>
      <c r="K55" s="91" t="inlineStr">
        <is>
          <t>IKAZU</t>
        </is>
      </c>
      <c r="L55" s="90" t="inlineStr">
        <is>
          <t>Cái</t>
        </is>
      </c>
      <c r="M55" s="92" t="n"/>
      <c r="N55" s="92" t="n">
        <v>4550000</v>
      </c>
      <c r="O55" s="92" t="n">
        <v>4800000</v>
      </c>
      <c r="P55" s="92" t="n">
        <v>5250000</v>
      </c>
      <c r="Q55" s="92" t="n"/>
      <c r="R55" s="90" t="inlineStr">
        <is>
          <t>🟢 CÓ</t>
        </is>
      </c>
      <c r="S55" s="45" t="inlineStr">
        <is>
          <t>13216-1450C</t>
        </is>
      </c>
      <c r="T55" s="45" t="n"/>
      <c r="U55" s="61">
        <f>IF($C55="","",B55&amp;" "&amp;C55&amp;" · ĐK"&amp;D55&amp;IF(E55=""," "," "&amp;E55)&amp;IF(K55=""," "," - "&amp;K55))</f>
        <v/>
      </c>
    </row>
    <row r="56" ht="39.75" customHeight="1">
      <c r="A56" s="89" t="inlineStr">
        <is>
          <t>HH070480</t>
        </is>
      </c>
      <c r="B56" s="71" t="inlineStr">
        <is>
          <t>HINO</t>
        </is>
      </c>
      <c r="C56" s="45" t="inlineStr">
        <is>
          <t>P09C</t>
        </is>
      </c>
      <c r="D56" s="71" t="n">
        <v>120</v>
      </c>
      <c r="E56" s="71" t="inlineStr">
        <is>
          <t>(A)+(O)</t>
        </is>
      </c>
      <c r="F56" s="45" t="inlineStr">
        <is>
          <t>Buồng Nổ tròn 70 nhọn, có 4 dấu supap</t>
        </is>
      </c>
      <c r="G56" s="71" t="inlineStr">
        <is>
          <t>47x99</t>
        </is>
      </c>
      <c r="H56" s="71" t="n"/>
      <c r="I56" s="71" t="n">
        <v>145</v>
      </c>
      <c r="J56" s="71" t="inlineStr">
        <is>
          <t>3.3K-2.8K-2.5-5</t>
        </is>
      </c>
      <c r="K56" s="93" t="inlineStr">
        <is>
          <t>IZUMI</t>
        </is>
      </c>
      <c r="L56" s="71" t="inlineStr">
        <is>
          <t>Cái</t>
        </is>
      </c>
      <c r="M56" s="64" t="n"/>
      <c r="N56" s="64" t="n"/>
      <c r="O56" s="64" t="n"/>
      <c r="P56" s="64" t="n"/>
      <c r="Q56" s="64" t="n"/>
      <c r="R56" s="71" t="inlineStr">
        <is>
          <t>🟢 CÓ</t>
        </is>
      </c>
      <c r="S56" s="45" t="n"/>
      <c r="T56" s="45" t="n"/>
      <c r="U56" s="61">
        <f>IF($C56="","",B56&amp;" "&amp;C56&amp;" · ĐK"&amp;D56&amp;IF(E56=""," "," "&amp;E56)&amp;IF(K56=""," "," - "&amp;K56))</f>
        <v/>
      </c>
    </row>
    <row r="57" ht="39.75" customHeight="1">
      <c r="A57" s="89" t="inlineStr">
        <is>
          <t>HH083163</t>
        </is>
      </c>
      <c r="B57" s="90" t="inlineStr">
        <is>
          <t>HINO</t>
        </is>
      </c>
      <c r="C57" s="43" t="inlineStr">
        <is>
          <t>P11C-NEW</t>
        </is>
      </c>
      <c r="D57" s="90" t="n">
        <v>122</v>
      </c>
      <c r="E57" s="90" t="inlineStr">
        <is>
          <t>gang</t>
        </is>
      </c>
      <c r="F57" s="43" t="inlineStr">
        <is>
          <t>Buồng Nổ tròn 75 nhọn, có 4 dấu supap má ắc lủng</t>
        </is>
      </c>
      <c r="G57" s="90" t="inlineStr">
        <is>
          <t>47x89</t>
        </is>
      </c>
      <c r="H57" s="90" t="n">
        <v>40</v>
      </c>
      <c r="I57" s="90" t="n">
        <v>96</v>
      </c>
      <c r="J57" s="90" t="inlineStr">
        <is>
          <t>3.3K-2.3K-2-4</t>
        </is>
      </c>
      <c r="K57" s="91" t="inlineStr">
        <is>
          <t>IKAZU</t>
        </is>
      </c>
      <c r="L57" s="90" t="inlineStr">
        <is>
          <t>Bộ 6</t>
        </is>
      </c>
      <c r="M57" s="92" t="n"/>
      <c r="N57" s="92" t="n">
        <v>6300000</v>
      </c>
      <c r="O57" s="92" t="n">
        <v>6700000</v>
      </c>
      <c r="P57" s="92" t="n">
        <v>6900000</v>
      </c>
      <c r="Q57" s="92" t="n"/>
      <c r="R57" s="90" t="inlineStr">
        <is>
          <t>🟢 CÓ</t>
        </is>
      </c>
      <c r="S57" s="45" t="n"/>
      <c r="T57" s="45" t="n"/>
      <c r="U57" s="61">
        <f>IF($C57="","",B57&amp;" "&amp;C57&amp;" · ĐK"&amp;D57&amp;IF(E57=""," "," "&amp;E57)&amp;IF(K57=""," "," - "&amp;K57))</f>
        <v/>
      </c>
    </row>
    <row r="58" ht="39.75" customHeight="1">
      <c r="A58" s="95" t="inlineStr">
        <is>
          <t>HH070481</t>
        </is>
      </c>
      <c r="B58" s="100" t="inlineStr">
        <is>
          <t>HINO</t>
        </is>
      </c>
      <c r="C58" s="101" t="inlineStr">
        <is>
          <t>P11C-NEW</t>
        </is>
      </c>
      <c r="D58" s="100" t="n">
        <v>122</v>
      </c>
      <c r="E58" s="100" t="inlineStr">
        <is>
          <t>gang</t>
        </is>
      </c>
      <c r="F58" s="101" t="inlineStr">
        <is>
          <t>Buồng Nổ tròn 75 nhọn, có 4 dấu supap má ắc lủng</t>
        </is>
      </c>
      <c r="G58" s="100" t="inlineStr">
        <is>
          <t>47x89</t>
        </is>
      </c>
      <c r="H58" s="100" t="n">
        <v>40</v>
      </c>
      <c r="I58" s="100" t="n">
        <v>96</v>
      </c>
      <c r="J58" s="100" t="inlineStr">
        <is>
          <t>3.3K-2.3K-2-4</t>
        </is>
      </c>
      <c r="K58" s="102" t="inlineStr">
        <is>
          <t>IZUMI</t>
        </is>
      </c>
      <c r="L58" s="100" t="inlineStr">
        <is>
          <t>Bộ 6</t>
        </is>
      </c>
      <c r="M58" s="103" t="n"/>
      <c r="N58" s="103" t="n"/>
      <c r="O58" s="103" t="n"/>
      <c r="P58" s="103" t="n"/>
      <c r="Q58" s="103" t="n"/>
      <c r="R58" s="100" t="inlineStr">
        <is>
          <t>🟢 CÓ</t>
        </is>
      </c>
      <c r="S58" s="97" t="n"/>
      <c r="T58" s="97" t="n"/>
      <c r="U58" s="61">
        <f>IF($C58="","",B58&amp;" "&amp;C58&amp;" · ĐK"&amp;D58&amp;IF(E58=""," "," "&amp;E58)&amp;IF(K58=""," "," - "&amp;K58))</f>
        <v/>
      </c>
    </row>
    <row r="59" ht="39.75" customHeight="1">
      <c r="A59" s="89" t="inlineStr">
        <is>
          <t>HH082549</t>
        </is>
      </c>
      <c r="B59" s="71" t="inlineStr">
        <is>
          <t>HINO</t>
        </is>
      </c>
      <c r="C59" s="45" t="inlineStr">
        <is>
          <t>P11C-OLD</t>
        </is>
      </c>
      <c r="D59" s="71" t="n">
        <v>122</v>
      </c>
      <c r="E59" s="71" t="inlineStr">
        <is>
          <t>gang</t>
        </is>
      </c>
      <c r="F59" s="45" t="inlineStr">
        <is>
          <t>Buồng Nổ tròn 75 nhọn, có 4 dấu supap má ắc ko lủng</t>
        </is>
      </c>
      <c r="G59" s="71" t="inlineStr">
        <is>
          <t>47x89</t>
        </is>
      </c>
      <c r="H59" s="71" t="n">
        <v>40</v>
      </c>
      <c r="I59" s="71" t="n">
        <v>96</v>
      </c>
      <c r="J59" s="71" t="inlineStr">
        <is>
          <t>3.3K-2.3K-2-4</t>
        </is>
      </c>
      <c r="K59" s="93" t="inlineStr">
        <is>
          <t>IKAZU</t>
        </is>
      </c>
      <c r="L59" s="71" t="inlineStr">
        <is>
          <t>Bộ 6</t>
        </is>
      </c>
      <c r="M59" s="64" t="n"/>
      <c r="N59" s="64" t="n">
        <v>6000000</v>
      </c>
      <c r="O59" s="64" t="n">
        <v>6300000</v>
      </c>
      <c r="P59" s="64" t="n">
        <v>6600000</v>
      </c>
      <c r="Q59" s="64" t="n"/>
      <c r="R59" s="71" t="inlineStr">
        <is>
          <t>🟢 CÓ</t>
        </is>
      </c>
      <c r="S59" s="45" t="n"/>
      <c r="T59" s="45" t="n"/>
      <c r="U59" s="61">
        <f>IF($C59="","",B59&amp;" "&amp;C59&amp;" · ĐK"&amp;D59&amp;IF(E59=""," "," "&amp;E59)&amp;IF(K59=""," "," - "&amp;K59))</f>
        <v/>
      </c>
    </row>
    <row r="60" ht="39.75" customHeight="1">
      <c r="A60" s="89" t="inlineStr">
        <is>
          <t>HH070753</t>
        </is>
      </c>
      <c r="B60" s="71" t="inlineStr">
        <is>
          <t>HINO</t>
        </is>
      </c>
      <c r="C60" s="45" t="inlineStr">
        <is>
          <t>P11C-OLD</t>
        </is>
      </c>
      <c r="D60" s="71" t="n">
        <v>122</v>
      </c>
      <c r="E60" s="71" t="inlineStr">
        <is>
          <t>gang</t>
        </is>
      </c>
      <c r="F60" s="45" t="inlineStr">
        <is>
          <t>Buồng Nổ tròn 75 nhọn, có 4 dấu supap má ắc ko lủng</t>
        </is>
      </c>
      <c r="G60" s="71" t="inlineStr">
        <is>
          <t>47x89</t>
        </is>
      </c>
      <c r="H60" s="71" t="n">
        <v>40</v>
      </c>
      <c r="I60" s="71" t="n">
        <v>96</v>
      </c>
      <c r="J60" s="71" t="inlineStr">
        <is>
          <t>3.3K-2.3K-2-4</t>
        </is>
      </c>
      <c r="K60" s="93" t="inlineStr">
        <is>
          <t>IZUMI</t>
        </is>
      </c>
      <c r="L60" s="71" t="inlineStr">
        <is>
          <t>Bộ 6</t>
        </is>
      </c>
      <c r="M60" s="64" t="n"/>
      <c r="N60" s="64" t="n"/>
      <c r="O60" s="64" t="n"/>
      <c r="P60" s="64" t="n"/>
      <c r="Q60" s="64" t="n"/>
      <c r="R60" s="71" t="inlineStr">
        <is>
          <t>🟢 CÓ</t>
        </is>
      </c>
      <c r="S60" s="45" t="n"/>
      <c r="T60" s="45" t="n"/>
      <c r="U60" s="61">
        <f>IF($C60="","",B60&amp;" "&amp;C60&amp;" · ĐK"&amp;D60&amp;IF(E60=""," "," "&amp;E60)&amp;IF(K60=""," "," - "&amp;K60))</f>
        <v/>
      </c>
    </row>
    <row r="61" ht="39.75" customHeight="1">
      <c r="A61" s="89" t="inlineStr">
        <is>
          <t>HH070810</t>
        </is>
      </c>
      <c r="B61" s="90" t="inlineStr">
        <is>
          <t>HINO</t>
        </is>
      </c>
      <c r="C61" s="43" t="inlineStr">
        <is>
          <t>EM100</t>
        </is>
      </c>
      <c r="D61" s="90" t="n">
        <v>124</v>
      </c>
      <c r="E61" s="90" t="inlineStr">
        <is>
          <t>(A)</t>
        </is>
      </c>
      <c r="F61" s="43" t="inlineStr">
        <is>
          <t>Buồng Nổ tròn 63 nhọn, có 2 dấu supap</t>
        </is>
      </c>
      <c r="G61" s="90" t="inlineStr">
        <is>
          <t>42x98</t>
        </is>
      </c>
      <c r="H61" s="90" t="n">
        <v>59</v>
      </c>
      <c r="I61" s="90" t="n">
        <v>139.5</v>
      </c>
      <c r="J61" s="90" t="inlineStr">
        <is>
          <t>2.8K-2.5-3-5</t>
        </is>
      </c>
      <c r="K61" s="91" t="inlineStr">
        <is>
          <t>IZUMI</t>
        </is>
      </c>
      <c r="L61" s="90" t="inlineStr">
        <is>
          <t>Bộ 6</t>
        </is>
      </c>
      <c r="M61" s="92" t="n"/>
      <c r="N61" s="92" t="n"/>
      <c r="O61" s="92" t="n"/>
      <c r="P61" s="92" t="n"/>
      <c r="Q61" s="92" t="n"/>
      <c r="R61" s="90" t="inlineStr">
        <is>
          <t>🟢 CÓ</t>
        </is>
      </c>
      <c r="S61" s="45" t="n"/>
      <c r="T61" s="45" t="n"/>
      <c r="U61" s="61">
        <f>IF($C61="","",B61&amp;" "&amp;C61&amp;" · ĐK"&amp;D61&amp;IF(E61=""," "," "&amp;E61)&amp;IF(K61=""," "," - "&amp;K61))</f>
        <v/>
      </c>
    </row>
    <row r="62" ht="39.75" customHeight="1">
      <c r="A62" s="89" t="inlineStr">
        <is>
          <t>HH082011</t>
        </is>
      </c>
      <c r="B62" s="90" t="inlineStr">
        <is>
          <t>HINO</t>
        </is>
      </c>
      <c r="C62" s="43" t="inlineStr">
        <is>
          <t>EM100</t>
        </is>
      </c>
      <c r="D62" s="90" t="n">
        <v>124</v>
      </c>
      <c r="E62" s="90" t="inlineStr">
        <is>
          <t>(A)</t>
        </is>
      </c>
      <c r="F62" s="43" t="inlineStr">
        <is>
          <t>Buồng Nổ tròn 63 nhọn, có 2 dấu supap</t>
        </is>
      </c>
      <c r="G62" s="90" t="inlineStr">
        <is>
          <t>42x98</t>
        </is>
      </c>
      <c r="H62" s="90" t="n">
        <v>59</v>
      </c>
      <c r="I62" s="90" t="n">
        <v>139.5</v>
      </c>
      <c r="J62" s="90" t="inlineStr">
        <is>
          <t>2.8K-2.5-3-5</t>
        </is>
      </c>
      <c r="K62" s="91" t="inlineStr">
        <is>
          <t>IKAZU</t>
        </is>
      </c>
      <c r="L62" s="90" t="inlineStr">
        <is>
          <t>Bộ 6</t>
        </is>
      </c>
      <c r="M62" s="92" t="n"/>
      <c r="N62" s="92" t="n">
        <v>4200000</v>
      </c>
      <c r="O62" s="92" t="n">
        <v>4460000</v>
      </c>
      <c r="P62" s="92" t="n">
        <v>4760000</v>
      </c>
      <c r="Q62" s="92" t="n"/>
      <c r="R62" s="90" t="inlineStr">
        <is>
          <t>🟢 CÓ</t>
        </is>
      </c>
      <c r="S62" s="45" t="inlineStr">
        <is>
          <t>13216-1370</t>
        </is>
      </c>
      <c r="T62" s="45" t="n"/>
      <c r="U62" s="61">
        <f>IF($C62="","",B62&amp;" "&amp;C62&amp;" · ĐK"&amp;D62&amp;IF(E62=""," "," "&amp;E62)&amp;IF(K62=""," "," - "&amp;K62))</f>
        <v/>
      </c>
    </row>
    <row r="63" ht="39.75" customHeight="1">
      <c r="A63" s="89" t="n"/>
      <c r="B63" s="71" t="inlineStr">
        <is>
          <t>HINO</t>
        </is>
      </c>
      <c r="C63" s="45" t="inlineStr">
        <is>
          <t>M10C</t>
        </is>
      </c>
      <c r="D63" s="71" t="n">
        <v>127</v>
      </c>
      <c r="E63" s="71" t="inlineStr">
        <is>
          <t>(A)</t>
        </is>
      </c>
      <c r="F63" s="45" t="inlineStr">
        <is>
          <t>Buồng Nổ tròn 65 bằng, có 2 dấu supap</t>
        </is>
      </c>
      <c r="G63" s="71" t="inlineStr">
        <is>
          <t>47x99</t>
        </is>
      </c>
      <c r="H63" s="71" t="n">
        <v>62</v>
      </c>
      <c r="I63" s="71" t="n">
        <v>144.5</v>
      </c>
      <c r="J63" s="71" t="inlineStr">
        <is>
          <t>3.3K-3-3-5</t>
        </is>
      </c>
      <c r="K63" s="93" t="n"/>
      <c r="L63" s="71" t="inlineStr">
        <is>
          <t>Bộ 6</t>
        </is>
      </c>
      <c r="M63" s="64" t="n"/>
      <c r="N63" s="64" t="n"/>
      <c r="O63" s="64" t="n"/>
      <c r="P63" s="64" t="n"/>
      <c r="Q63" s="64" t="n"/>
      <c r="R63" s="71" t="inlineStr">
        <is>
          <t>🟢 CÓ</t>
        </is>
      </c>
      <c r="S63" s="45" t="inlineStr">
        <is>
          <t>13216-2411</t>
        </is>
      </c>
      <c r="T63" s="45" t="n"/>
      <c r="U63" s="61">
        <f>IF($C63="","",B63&amp;" "&amp;C63&amp;" · ĐK"&amp;D63&amp;IF(E63=""," "," "&amp;E63)&amp;IF(K63=""," "," - "&amp;K63))</f>
        <v/>
      </c>
    </row>
    <row r="64" ht="39.75" customHeight="1">
      <c r="A64" s="89" t="n"/>
      <c r="B64" s="90" t="inlineStr">
        <is>
          <t>HINO</t>
        </is>
      </c>
      <c r="C64" s="43" t="inlineStr">
        <is>
          <t>ED100</t>
        </is>
      </c>
      <c r="D64" s="90" t="n">
        <v>128</v>
      </c>
      <c r="E64" s="90" t="inlineStr">
        <is>
          <t>(A)</t>
        </is>
      </c>
      <c r="F64" s="43" t="inlineStr">
        <is>
          <t>Buồng Nổ tròn 48 bằng</t>
        </is>
      </c>
      <c r="G64" s="90" t="inlineStr">
        <is>
          <t>48x107</t>
        </is>
      </c>
      <c r="H64" s="90" t="n">
        <v>75</v>
      </c>
      <c r="I64" s="90" t="n">
        <v>160</v>
      </c>
      <c r="J64" s="90" t="inlineStr">
        <is>
          <t>3.5-3.5-3.5-6</t>
        </is>
      </c>
      <c r="K64" s="91" t="n"/>
      <c r="L64" s="90" t="inlineStr">
        <is>
          <t>Bộ 6</t>
        </is>
      </c>
      <c r="M64" s="92" t="n"/>
      <c r="N64" s="92" t="n"/>
      <c r="O64" s="92" t="n"/>
      <c r="P64" s="92" t="n"/>
      <c r="Q64" s="92" t="n"/>
      <c r="R64" s="90" t="inlineStr">
        <is>
          <t>🟢 CÓ</t>
        </is>
      </c>
      <c r="S64" s="45" t="n"/>
      <c r="T64" s="45" t="n"/>
      <c r="U64" s="61">
        <f>IF($C64="","",B64&amp;" "&amp;C64&amp;" · ĐK"&amp;D64&amp;IF(E64=""," "," "&amp;E64)&amp;IF(K64=""," "," - "&amp;K64))</f>
        <v/>
      </c>
    </row>
    <row r="65" ht="39.75" customHeight="1">
      <c r="A65" s="89" t="inlineStr">
        <is>
          <t>HH080375</t>
        </is>
      </c>
      <c r="B65" s="71" t="inlineStr">
        <is>
          <t>HINO</t>
        </is>
      </c>
      <c r="C65" s="45" t="inlineStr">
        <is>
          <t>K13C-12V</t>
        </is>
      </c>
      <c r="D65" s="71" t="n">
        <v>135</v>
      </c>
      <c r="E65" s="71" t="inlineStr">
        <is>
          <t>(A)+(O)</t>
        </is>
      </c>
      <c r="F65" s="45" t="inlineStr">
        <is>
          <t>Buồng Nổ 80, 5 nhọn, có 2 dấu supap</t>
        </is>
      </c>
      <c r="G65" s="71" t="inlineStr">
        <is>
          <t>50x110</t>
        </is>
      </c>
      <c r="H65" s="71" t="n">
        <v>65.3</v>
      </c>
      <c r="I65" s="71" t="n">
        <v>145</v>
      </c>
      <c r="J65" s="71" t="inlineStr">
        <is>
          <t>3.3K-3.5-3.5-5</t>
        </is>
      </c>
      <c r="K65" s="93" t="inlineStr">
        <is>
          <t>IKAZU</t>
        </is>
      </c>
      <c r="L65" s="71" t="inlineStr">
        <is>
          <t>Bộ 6</t>
        </is>
      </c>
      <c r="M65" s="64" t="n"/>
      <c r="N65" s="64" t="n">
        <v>5500000</v>
      </c>
      <c r="O65" s="64" t="n">
        <v>5800000</v>
      </c>
      <c r="P65" s="64" t="n">
        <v>6200000</v>
      </c>
      <c r="Q65" s="64" t="n"/>
      <c r="R65" s="71" t="inlineStr">
        <is>
          <t>🟢 CÓ</t>
        </is>
      </c>
      <c r="S65" s="45" t="inlineStr">
        <is>
          <t>13216-2140</t>
        </is>
      </c>
      <c r="T65" s="45" t="n"/>
      <c r="U65" s="61">
        <f>IF($C65="","",B65&amp;" "&amp;C65&amp;" · ĐK"&amp;D65&amp;IF(E65=""," "," "&amp;E65)&amp;IF(K65=""," "," - "&amp;K65))</f>
        <v/>
      </c>
    </row>
    <row r="66" ht="39.75" customHeight="1">
      <c r="A66" s="95" t="inlineStr">
        <is>
          <t>HH070482</t>
        </is>
      </c>
      <c r="B66" s="96" t="inlineStr">
        <is>
          <t>HINO</t>
        </is>
      </c>
      <c r="C66" s="97" t="inlineStr">
        <is>
          <t>K13C-12V</t>
        </is>
      </c>
      <c r="D66" s="96" t="n">
        <v>135</v>
      </c>
      <c r="E66" s="96" t="inlineStr">
        <is>
          <t>(A)+(O)</t>
        </is>
      </c>
      <c r="F66" s="97" t="inlineStr">
        <is>
          <t>Buồng Nổ 80, 5 nhọn, có 2 dấu supap</t>
        </is>
      </c>
      <c r="G66" s="96" t="inlineStr">
        <is>
          <t>50x110</t>
        </is>
      </c>
      <c r="H66" s="96" t="n">
        <v>65.3</v>
      </c>
      <c r="I66" s="96" t="n">
        <v>145</v>
      </c>
      <c r="J66" s="96" t="inlineStr">
        <is>
          <t>3.3K-3.5-3.5-5</t>
        </is>
      </c>
      <c r="K66" s="98" t="inlineStr">
        <is>
          <t>IZUMI</t>
        </is>
      </c>
      <c r="L66" s="96" t="inlineStr">
        <is>
          <t>Bộ 6</t>
        </is>
      </c>
      <c r="M66" s="99" t="n"/>
      <c r="N66" s="99" t="n"/>
      <c r="O66" s="99" t="n"/>
      <c r="P66" s="99" t="n"/>
      <c r="Q66" s="99" t="n"/>
      <c r="R66" s="96" t="inlineStr">
        <is>
          <t>🟢 CÓ</t>
        </is>
      </c>
      <c r="S66" s="97" t="inlineStr">
        <is>
          <t>13216-2140</t>
        </is>
      </c>
      <c r="T66" s="97" t="n"/>
      <c r="U66" s="61">
        <f>IF($C66="","",B66&amp;" "&amp;C66&amp;" · ĐK"&amp;D66&amp;IF(E66=""," "," "&amp;E66)&amp;IF(K66=""," "," - "&amp;K66))</f>
        <v/>
      </c>
    </row>
    <row r="67" ht="39.75" customHeight="1">
      <c r="A67" s="89" t="n"/>
      <c r="B67" s="90" t="inlineStr">
        <is>
          <t>HINO</t>
        </is>
      </c>
      <c r="C67" s="43" t="inlineStr">
        <is>
          <t>K13C-24V</t>
        </is>
      </c>
      <c r="D67" s="90" t="n">
        <v>135</v>
      </c>
      <c r="E67" s="90" t="inlineStr">
        <is>
          <t>(A)+(O)</t>
        </is>
      </c>
      <c r="F67" s="43" t="inlineStr">
        <is>
          <t>Buồng Nổ tròn 84 nhọn có 4 dấu supap</t>
        </is>
      </c>
      <c r="G67" s="90" t="inlineStr">
        <is>
          <t>50x110</t>
        </is>
      </c>
      <c r="H67" s="90" t="n">
        <v>65.3</v>
      </c>
      <c r="I67" s="90" t="n">
        <v>145</v>
      </c>
      <c r="J67" s="90" t="inlineStr">
        <is>
          <t>3.3K-3.5-3.5-5</t>
        </is>
      </c>
      <c r="K67" s="91" t="n"/>
      <c r="L67" s="90" t="inlineStr">
        <is>
          <t>Bộ 6</t>
        </is>
      </c>
      <c r="M67" s="92" t="n"/>
      <c r="N67" s="92" t="n"/>
      <c r="O67" s="92" t="n"/>
      <c r="P67" s="92" t="n"/>
      <c r="Q67" s="92" t="n"/>
      <c r="R67" s="90" t="inlineStr">
        <is>
          <t>🟢 CÓ</t>
        </is>
      </c>
      <c r="S67" s="45" t="inlineStr">
        <is>
          <t>13211-3260</t>
        </is>
      </c>
      <c r="T67" s="45" t="n"/>
      <c r="U67" s="61">
        <f>IF($C67="","",B67&amp;" "&amp;C67&amp;" · ĐK"&amp;D67&amp;IF(E67=""," "," "&amp;E67)&amp;IF(K67=""," "," - "&amp;K67))</f>
        <v/>
      </c>
    </row>
    <row r="68" ht="39.75" customHeight="1">
      <c r="A68" s="89" t="inlineStr">
        <is>
          <t>HH073127</t>
        </is>
      </c>
      <c r="B68" s="71" t="inlineStr">
        <is>
          <t>HINO</t>
        </is>
      </c>
      <c r="C68" s="45" t="inlineStr">
        <is>
          <t>K13C-TE</t>
        </is>
      </c>
      <c r="D68" s="71" t="n">
        <v>135</v>
      </c>
      <c r="E68" s="71" t="inlineStr">
        <is>
          <t>(A)+(O)</t>
        </is>
      </c>
      <c r="F68" s="45" t="inlineStr">
        <is>
          <t>Buồng Nổ tròn 82 nhọn có 4 dấu supap</t>
        </is>
      </c>
      <c r="G68" s="71" t="inlineStr">
        <is>
          <t>50x110</t>
        </is>
      </c>
      <c r="H68" s="71" t="n">
        <v>65.3</v>
      </c>
      <c r="I68" s="71" t="n">
        <v>145</v>
      </c>
      <c r="J68" s="71" t="inlineStr">
        <is>
          <t>3.3K-3.5-3.5-5</t>
        </is>
      </c>
      <c r="K68" s="93" t="inlineStr">
        <is>
          <t>IKAZU</t>
        </is>
      </c>
      <c r="L68" s="71" t="inlineStr">
        <is>
          <t>Bộ 6</t>
        </is>
      </c>
      <c r="M68" s="64" t="n"/>
      <c r="N68" s="64" t="n">
        <v>5500000</v>
      </c>
      <c r="O68" s="64" t="n">
        <v>5800000</v>
      </c>
      <c r="P68" s="64" t="n">
        <v>6200000</v>
      </c>
      <c r="Q68" s="64" t="n"/>
      <c r="R68" s="71" t="inlineStr">
        <is>
          <t>🟢 CÓ</t>
        </is>
      </c>
      <c r="S68" s="45" t="inlineStr">
        <is>
          <t>13216-2330</t>
        </is>
      </c>
      <c r="T68" s="45" t="n"/>
      <c r="U68" s="61">
        <f>IF($C68="","",B68&amp;" "&amp;C68&amp;" · ĐK"&amp;D68&amp;IF(E68=""," "," "&amp;E68)&amp;IF(K68=""," "," - "&amp;K68))</f>
        <v/>
      </c>
    </row>
    <row r="69" ht="39.75" customHeight="1">
      <c r="A69" s="89" t="n"/>
      <c r="B69" s="90" t="inlineStr">
        <is>
          <t>HINO</t>
        </is>
      </c>
      <c r="C69" s="43" t="inlineStr">
        <is>
          <t>E13C</t>
        </is>
      </c>
      <c r="D69" s="90" t="n">
        <v>137</v>
      </c>
      <c r="E69" s="90" t="n"/>
      <c r="F69" s="43" t="inlineStr">
        <is>
          <t>Nổ tròn nhọn 4 dấu supap</t>
        </is>
      </c>
      <c r="G69" s="90" t="inlineStr">
        <is>
          <t>55x100</t>
        </is>
      </c>
      <c r="H69" s="90" t="n">
        <v>44</v>
      </c>
      <c r="I69" s="90" t="n">
        <v>110</v>
      </c>
      <c r="J69" s="90" t="inlineStr">
        <is>
          <t>3.3k-2.8k-2.5-4</t>
        </is>
      </c>
      <c r="K69" s="91" t="n"/>
      <c r="L69" s="90" t="inlineStr">
        <is>
          <t>Bộ 6</t>
        </is>
      </c>
      <c r="M69" s="92" t="n"/>
      <c r="N69" s="92" t="n"/>
      <c r="O69" s="92" t="n"/>
      <c r="P69" s="92" t="n"/>
      <c r="Q69" s="92" t="n"/>
      <c r="R69" s="90" t="inlineStr">
        <is>
          <t>🟢 CÓ</t>
        </is>
      </c>
      <c r="S69" s="45" t="n"/>
      <c r="T69" s="45" t="n"/>
      <c r="U69" s="61">
        <f>IF($C69="","",B69&amp;" "&amp;C69&amp;" · ĐK"&amp;D69&amp;IF(E69=""," "," "&amp;E69)&amp;IF(K69=""," "," - "&amp;K69))</f>
        <v/>
      </c>
    </row>
    <row r="70" ht="39.75" customHeight="1">
      <c r="A70" s="89" t="inlineStr">
        <is>
          <t>HH081683</t>
        </is>
      </c>
      <c r="B70" s="71" t="inlineStr">
        <is>
          <t>HINO</t>
        </is>
      </c>
      <c r="C70" s="45" t="inlineStr">
        <is>
          <t>EF750</t>
        </is>
      </c>
      <c r="D70" s="71" t="n">
        <v>137</v>
      </c>
      <c r="E70" s="71" t="inlineStr">
        <is>
          <t>(A)</t>
        </is>
      </c>
      <c r="F70" s="45" t="inlineStr">
        <is>
          <t>Buồng Nổ tròn 73 nhọn, có 2 dấu supap</t>
        </is>
      </c>
      <c r="G70" s="71" t="inlineStr">
        <is>
          <t>50x110</t>
        </is>
      </c>
      <c r="H70" s="71" t="n">
        <v>65.3</v>
      </c>
      <c r="I70" s="71" t="n">
        <v>144.3</v>
      </c>
      <c r="J70" s="71" t="inlineStr">
        <is>
          <t>3.3K-3.5-3.5-6</t>
        </is>
      </c>
      <c r="K70" s="93" t="inlineStr">
        <is>
          <t>IKAZU</t>
        </is>
      </c>
      <c r="L70" s="71" t="inlineStr">
        <is>
          <t>Bộ 8</t>
        </is>
      </c>
      <c r="M70" s="64" t="n"/>
      <c r="N70" s="64" t="n">
        <v>5800000</v>
      </c>
      <c r="O70" s="64" t="n">
        <v>6100000</v>
      </c>
      <c r="P70" s="64" t="n">
        <v>6400000</v>
      </c>
      <c r="Q70" s="64" t="n"/>
      <c r="R70" s="71" t="inlineStr">
        <is>
          <t>🟢 CÓ</t>
        </is>
      </c>
      <c r="S70" s="45" t="inlineStr">
        <is>
          <t>13216-1860</t>
        </is>
      </c>
      <c r="T70" s="45" t="inlineStr">
        <is>
          <t>lưu ý xuất kèm ắc</t>
        </is>
      </c>
      <c r="U70" s="61">
        <f>IF($C70="","",B70&amp;" "&amp;C70&amp;" · ĐK"&amp;D70&amp;IF(E70=""," "," "&amp;E70)&amp;IF(K70=""," "," - "&amp;K70))</f>
        <v/>
      </c>
    </row>
    <row r="71" ht="39.75" customHeight="1">
      <c r="A71" s="89" t="inlineStr">
        <is>
          <t>HH070483</t>
        </is>
      </c>
      <c r="B71" s="90" t="inlineStr">
        <is>
          <t>HINO</t>
        </is>
      </c>
      <c r="C71" s="43" t="inlineStr">
        <is>
          <t>EK100</t>
        </is>
      </c>
      <c r="D71" s="90" t="n">
        <v>137</v>
      </c>
      <c r="E71" s="90" t="inlineStr">
        <is>
          <t>(A)</t>
        </is>
      </c>
      <c r="F71" s="43" t="inlineStr">
        <is>
          <t>Buồng Nổ tròn 73 nhọn, có 2 dấu supap,ko cò nhớt</t>
        </is>
      </c>
      <c r="G71" s="90" t="inlineStr">
        <is>
          <t>50x110</t>
        </is>
      </c>
      <c r="H71" s="90" t="n">
        <v>65.3</v>
      </c>
      <c r="I71" s="90" t="n">
        <v>145.5</v>
      </c>
      <c r="J71" s="90" t="inlineStr">
        <is>
          <t>3.3K-3.5-3.5-6</t>
        </is>
      </c>
      <c r="K71" s="91" t="inlineStr">
        <is>
          <t>IKAZU</t>
        </is>
      </c>
      <c r="L71" s="90" t="inlineStr">
        <is>
          <t>Bộ 6</t>
        </is>
      </c>
      <c r="M71" s="92" t="n"/>
      <c r="N71" s="92" t="n"/>
      <c r="O71" s="92" t="n"/>
      <c r="P71" s="92" t="n"/>
      <c r="Q71" s="92" t="n"/>
      <c r="R71" s="90" t="inlineStr">
        <is>
          <t>🟢 CÓ</t>
        </is>
      </c>
      <c r="S71" s="45" t="n"/>
      <c r="T71" s="45" t="inlineStr">
        <is>
          <t>lưu ý xuất kèm ắc</t>
        </is>
      </c>
      <c r="U71" s="61">
        <f>IF($C71="","",B71&amp;" "&amp;C71&amp;" · ĐK"&amp;D71&amp;IF(E71=""," "," "&amp;E71)&amp;IF(K71=""," "," - "&amp;K71))</f>
        <v/>
      </c>
    </row>
    <row r="72" ht="39.75" customHeight="1">
      <c r="A72" s="89" t="inlineStr">
        <is>
          <t>HH070484</t>
        </is>
      </c>
      <c r="B72" s="90" t="inlineStr">
        <is>
          <t>HINO</t>
        </is>
      </c>
      <c r="C72" s="43" t="inlineStr">
        <is>
          <t>EK100</t>
        </is>
      </c>
      <c r="D72" s="90" t="n">
        <v>137</v>
      </c>
      <c r="E72" s="90" t="inlineStr">
        <is>
          <t>(A)</t>
        </is>
      </c>
      <c r="F72" s="43" t="inlineStr">
        <is>
          <t>Buồng Nổ tròn 73 nhọn, có 2 dấu supap,ko cò nhớt</t>
        </is>
      </c>
      <c r="G72" s="90" t="inlineStr">
        <is>
          <t>50x110</t>
        </is>
      </c>
      <c r="H72" s="90" t="n">
        <v>65.3</v>
      </c>
      <c r="I72" s="90" t="n">
        <v>145.5</v>
      </c>
      <c r="J72" s="90" t="inlineStr">
        <is>
          <t>3.3K-3.5-3.5-6</t>
        </is>
      </c>
      <c r="K72" s="91" t="inlineStr">
        <is>
          <t>IZUMI</t>
        </is>
      </c>
      <c r="L72" s="90" t="inlineStr">
        <is>
          <t>Bộ 6</t>
        </is>
      </c>
      <c r="M72" s="92" t="n"/>
      <c r="N72" s="92" t="n"/>
      <c r="O72" s="92" t="n"/>
      <c r="P72" s="92" t="n"/>
      <c r="Q72" s="92" t="n"/>
      <c r="R72" s="90" t="inlineStr">
        <is>
          <t>🟢 CÓ</t>
        </is>
      </c>
      <c r="S72" s="45" t="n"/>
      <c r="T72" s="45" t="inlineStr">
        <is>
          <t>lưu ý xuất kèm ắc</t>
        </is>
      </c>
      <c r="U72" s="61">
        <f>IF($C72="","",B72&amp;" "&amp;C72&amp;" · ĐK"&amp;D72&amp;IF(E72=""," "," "&amp;E72)&amp;IF(K72=""," "," - "&amp;K72))</f>
        <v/>
      </c>
    </row>
    <row r="73" ht="39.75" customHeight="1">
      <c r="A73" s="95" t="inlineStr">
        <is>
          <t>HH070486</t>
        </is>
      </c>
      <c r="B73" s="100" t="inlineStr">
        <is>
          <t>HINO</t>
        </is>
      </c>
      <c r="C73" s="101" t="inlineStr">
        <is>
          <t>EK100T</t>
        </is>
      </c>
      <c r="D73" s="100" t="n">
        <v>137</v>
      </c>
      <c r="E73" s="100" t="inlineStr">
        <is>
          <t>(A)</t>
        </is>
      </c>
      <c r="F73" s="101" t="inlineStr">
        <is>
          <t>Buồng Nổ tròn 74 nhọn, có 2 dấu supap, có cò nhớt</t>
        </is>
      </c>
      <c r="G73" s="100" t="inlineStr">
        <is>
          <t>50x110</t>
        </is>
      </c>
      <c r="H73" s="100" t="n">
        <v>65.3</v>
      </c>
      <c r="I73" s="100" t="n">
        <v>145.5</v>
      </c>
      <c r="J73" s="100" t="inlineStr">
        <is>
          <t>3.3K-3.5-3.5-6</t>
        </is>
      </c>
      <c r="K73" s="102" t="inlineStr">
        <is>
          <t>IZUMI</t>
        </is>
      </c>
      <c r="L73" s="100" t="inlineStr">
        <is>
          <t>Bộ 6</t>
        </is>
      </c>
      <c r="M73" s="103" t="n"/>
      <c r="N73" s="103" t="n">
        <v>3850000</v>
      </c>
      <c r="O73" s="103" t="n">
        <v>4050000</v>
      </c>
      <c r="P73" s="103" t="n">
        <v>4250000</v>
      </c>
      <c r="Q73" s="103" t="n"/>
      <c r="R73" s="100" t="inlineStr">
        <is>
          <t>🟢 CÓ</t>
        </is>
      </c>
      <c r="S73" s="97" t="n"/>
      <c r="T73" s="97" t="inlineStr">
        <is>
          <t>lưu ý xuất kèm ắc</t>
        </is>
      </c>
      <c r="U73" s="61">
        <f>IF($C73="","",B73&amp;" "&amp;C73&amp;" · ĐK"&amp;D73&amp;IF(E73=""," "," "&amp;E73)&amp;IF(K73=""," "," - "&amp;K73))</f>
        <v/>
      </c>
    </row>
    <row r="74" ht="39.75" customHeight="1">
      <c r="A74" s="89" t="n"/>
      <c r="B74" s="71" t="inlineStr">
        <is>
          <t>HINO</t>
        </is>
      </c>
      <c r="C74" s="45" t="inlineStr">
        <is>
          <t>EK130T</t>
        </is>
      </c>
      <c r="D74" s="71" t="n">
        <v>137</v>
      </c>
      <c r="E74" s="71" t="inlineStr">
        <is>
          <t>(A)</t>
        </is>
      </c>
      <c r="F74" s="45" t="inlineStr">
        <is>
          <t>Buồng Nổ tròn 82 nhọn, có 2 dấu supap</t>
        </is>
      </c>
      <c r="G74" s="71" t="inlineStr">
        <is>
          <t>50x110</t>
        </is>
      </c>
      <c r="H74" s="71" t="n">
        <v>65.3</v>
      </c>
      <c r="I74" s="71" t="n">
        <v>145.5</v>
      </c>
      <c r="J74" s="71" t="inlineStr">
        <is>
          <t>3.3k-3.5-3.5-6</t>
        </is>
      </c>
      <c r="K74" s="93" t="n"/>
      <c r="L74" s="71" t="inlineStr">
        <is>
          <t>Cái</t>
        </is>
      </c>
      <c r="M74" s="64" t="n"/>
      <c r="N74" s="64" t="n"/>
      <c r="O74" s="64" t="n"/>
      <c r="P74" s="64" t="n"/>
      <c r="Q74" s="64" t="n"/>
      <c r="R74" s="71" t="inlineStr">
        <is>
          <t>🟢 CÓ</t>
        </is>
      </c>
      <c r="S74" s="45" t="n"/>
      <c r="T74" s="45" t="n"/>
      <c r="U74" s="61">
        <f>IF($C74="","",B74&amp;" "&amp;C74&amp;" · ĐK"&amp;D74&amp;IF(E74=""," "," "&amp;E74)&amp;IF(K74=""," "," - "&amp;K74))</f>
        <v/>
      </c>
    </row>
    <row r="75" ht="39.75" customHeight="1">
      <c r="A75" s="89" t="inlineStr">
        <is>
          <t>HH070485</t>
        </is>
      </c>
      <c r="B75" s="90" t="inlineStr">
        <is>
          <t>HINO</t>
        </is>
      </c>
      <c r="C75" s="43" t="inlineStr">
        <is>
          <t>EK200</t>
        </is>
      </c>
      <c r="D75" s="90" t="n">
        <v>137</v>
      </c>
      <c r="E75" s="90" t="inlineStr">
        <is>
          <t>(A)</t>
        </is>
      </c>
      <c r="F75" s="43" t="inlineStr">
        <is>
          <t xml:space="preserve">Buồng Nổ tròn 73 nhọn, có 2 dấu supap,có cò nhớt </t>
        </is>
      </c>
      <c r="G75" s="90" t="inlineStr">
        <is>
          <t>50x110</t>
        </is>
      </c>
      <c r="H75" s="90" t="n">
        <v>65.3</v>
      </c>
      <c r="I75" s="90" t="n">
        <v>145.5</v>
      </c>
      <c r="J75" s="90" t="inlineStr">
        <is>
          <t>3.3K-3.5-3.5-6</t>
        </is>
      </c>
      <c r="K75" s="91" t="n"/>
      <c r="L75" s="90" t="inlineStr">
        <is>
          <t>Bộ 6</t>
        </is>
      </c>
      <c r="M75" s="92" t="n"/>
      <c r="N75" s="92" t="n"/>
      <c r="O75" s="92" t="n"/>
      <c r="P75" s="92" t="n"/>
      <c r="Q75" s="92" t="n"/>
      <c r="R75" s="90" t="inlineStr">
        <is>
          <t>🟢 CÓ</t>
        </is>
      </c>
      <c r="S75" s="45" t="n"/>
      <c r="T75" s="45" t="n"/>
      <c r="U75" s="61">
        <f>IF($C75="","",B75&amp;" "&amp;C75&amp;" · ĐK"&amp;D75&amp;IF(E75=""," "," "&amp;E75)&amp;IF(K75=""," "," - "&amp;K75))</f>
        <v/>
      </c>
    </row>
    <row r="76" ht="39.75" customHeight="1">
      <c r="A76" s="89" t="inlineStr">
        <is>
          <t>HH081684</t>
        </is>
      </c>
      <c r="B76" s="90" t="inlineStr">
        <is>
          <t>HINO</t>
        </is>
      </c>
      <c r="C76" s="43" t="inlineStr">
        <is>
          <t>EK200</t>
        </is>
      </c>
      <c r="D76" s="90" t="n">
        <v>137</v>
      </c>
      <c r="E76" s="90" t="inlineStr">
        <is>
          <t>(A)</t>
        </is>
      </c>
      <c r="F76" s="43" t="inlineStr">
        <is>
          <t xml:space="preserve">Buồng Nổ tròn 73 nhọn, có 2 dấu supap,có cò nhớt </t>
        </is>
      </c>
      <c r="G76" s="90" t="inlineStr">
        <is>
          <t>50x110</t>
        </is>
      </c>
      <c r="H76" s="90" t="n">
        <v>65.3</v>
      </c>
      <c r="I76" s="90" t="n">
        <v>145.5</v>
      </c>
      <c r="J76" s="90" t="inlineStr">
        <is>
          <t>3.3K-3.5-3.5-6</t>
        </is>
      </c>
      <c r="K76" s="91" t="n"/>
      <c r="L76" s="90" t="inlineStr">
        <is>
          <t>Bộ 6</t>
        </is>
      </c>
      <c r="M76" s="92" t="n"/>
      <c r="N76" s="92" t="n">
        <v>4300000</v>
      </c>
      <c r="O76" s="92" t="n">
        <v>4600000</v>
      </c>
      <c r="P76" s="92" t="n">
        <v>4800000</v>
      </c>
      <c r="Q76" s="92" t="n"/>
      <c r="R76" s="90" t="inlineStr">
        <is>
          <t>🟢 CÓ</t>
        </is>
      </c>
      <c r="S76" s="45" t="n"/>
      <c r="T76" s="45" t="n"/>
      <c r="U76" s="61">
        <f>IF($C76="","",B76&amp;" "&amp;C76&amp;" · ĐK"&amp;D76&amp;IF(E76=""," "," "&amp;E76)&amp;IF(K76=""," "," - "&amp;K76))</f>
        <v/>
      </c>
    </row>
    <row r="77" ht="39.75" customHeight="1">
      <c r="A77" s="89" t="inlineStr">
        <is>
          <t>HH070811</t>
        </is>
      </c>
      <c r="B77" s="71" t="inlineStr">
        <is>
          <t>HINO</t>
        </is>
      </c>
      <c r="C77" s="45" t="inlineStr">
        <is>
          <t>F17D L+R</t>
        </is>
      </c>
      <c r="D77" s="71" t="n">
        <v>137</v>
      </c>
      <c r="E77" s="71" t="inlineStr">
        <is>
          <t>(A)</t>
        </is>
      </c>
      <c r="F77" s="45" t="inlineStr">
        <is>
          <t>Buồng Nổ tròn 73 nhọn, có 2 dấu supap,cò nhớt</t>
        </is>
      </c>
      <c r="G77" s="71" t="inlineStr">
        <is>
          <t>50x110</t>
        </is>
      </c>
      <c r="H77" s="71" t="n">
        <v>65.3</v>
      </c>
      <c r="I77" s="71" t="n">
        <v>144.3</v>
      </c>
      <c r="J77" s="71" t="inlineStr">
        <is>
          <t>3.3K-3.5-3.5-5</t>
        </is>
      </c>
      <c r="K77" s="93" t="inlineStr">
        <is>
          <t>IZUMI</t>
        </is>
      </c>
      <c r="L77" s="71" t="inlineStr">
        <is>
          <t>Bộ 8</t>
        </is>
      </c>
      <c r="M77" s="64" t="n"/>
      <c r="N77" s="64" t="n">
        <v>5650000</v>
      </c>
      <c r="O77" s="64" t="n">
        <v>6000000</v>
      </c>
      <c r="P77" s="64" t="n">
        <v>6400000</v>
      </c>
      <c r="Q77" s="64" t="n"/>
      <c r="R77" s="71" t="inlineStr">
        <is>
          <t>🟢 CÓ</t>
        </is>
      </c>
      <c r="S77" s="45" t="n"/>
      <c r="T77" s="45" t="n"/>
      <c r="U77" s="61">
        <f>IF($C77="","",B77&amp;" "&amp;C77&amp;" · ĐK"&amp;D77&amp;IF(E77=""," "," "&amp;E77)&amp;IF(K77=""," "," - "&amp;K77))</f>
        <v/>
      </c>
    </row>
    <row r="78" ht="39.75" customHeight="1">
      <c r="A78" s="89" t="n"/>
      <c r="B78" s="90" t="inlineStr">
        <is>
          <t>HINO</t>
        </is>
      </c>
      <c r="C78" s="43" t="inlineStr">
        <is>
          <t>F17D-NEW</t>
        </is>
      </c>
      <c r="D78" s="90" t="n">
        <v>137</v>
      </c>
      <c r="E78" s="90" t="inlineStr">
        <is>
          <t>(A)</t>
        </is>
      </c>
      <c r="F78" s="43" t="inlineStr">
        <is>
          <t>Buồng Nổ tròn 69 nhọn, có 2 dấu supap</t>
        </is>
      </c>
      <c r="G78" s="90" t="inlineStr">
        <is>
          <t>50x110</t>
        </is>
      </c>
      <c r="H78" s="90" t="n">
        <v>62</v>
      </c>
      <c r="I78" s="90" t="n">
        <v>142</v>
      </c>
      <c r="J78" s="90" t="inlineStr">
        <is>
          <t>3.3K-3.5-3.5-4</t>
        </is>
      </c>
      <c r="K78" s="91" t="n"/>
      <c r="L78" s="90" t="inlineStr">
        <is>
          <t>Bộ 8</t>
        </is>
      </c>
      <c r="M78" s="92" t="n"/>
      <c r="N78" s="92" t="n"/>
      <c r="O78" s="92" t="n"/>
      <c r="P78" s="92" t="n"/>
      <c r="Q78" s="92" t="n"/>
      <c r="R78" s="90" t="inlineStr">
        <is>
          <t>🟢 CÓ</t>
        </is>
      </c>
      <c r="S78" s="45" t="n"/>
      <c r="T78" s="45" t="n"/>
      <c r="U78" s="61">
        <f>IF($C78="","",B78&amp;" "&amp;C78&amp;" · ĐK"&amp;D78&amp;IF(E78=""," "," "&amp;E78)&amp;IF(K78=""," "," - "&amp;K78))</f>
        <v/>
      </c>
    </row>
    <row r="79" ht="39.75" customHeight="1">
      <c r="A79" s="89" t="n"/>
      <c r="B79" s="71" t="inlineStr">
        <is>
          <t>HINO</t>
        </is>
      </c>
      <c r="C79" s="45" t="inlineStr">
        <is>
          <t>F17D-T</t>
        </is>
      </c>
      <c r="D79" s="71" t="n">
        <v>137</v>
      </c>
      <c r="E79" s="71" t="inlineStr">
        <is>
          <t>(A)</t>
        </is>
      </c>
      <c r="F79" s="45" t="inlineStr">
        <is>
          <t>Buồng Nổ tròn 80 nhọn, có 4 dấu supap</t>
        </is>
      </c>
      <c r="G79" s="71" t="inlineStr">
        <is>
          <t>50x110</t>
        </is>
      </c>
      <c r="H79" s="71" t="n">
        <v>62</v>
      </c>
      <c r="I79" s="71" t="n">
        <v>142</v>
      </c>
      <c r="J79" s="71" t="inlineStr">
        <is>
          <t>3.3K-3.5-3.5-4</t>
        </is>
      </c>
      <c r="K79" s="93" t="n"/>
      <c r="L79" s="71" t="inlineStr">
        <is>
          <t>Bộ 8</t>
        </is>
      </c>
      <c r="M79" s="64" t="n"/>
      <c r="N79" s="64" t="n"/>
      <c r="O79" s="64" t="n"/>
      <c r="P79" s="64" t="n"/>
      <c r="Q79" s="64" t="n"/>
      <c r="R79" s="71" t="inlineStr">
        <is>
          <t>🟢 CÓ</t>
        </is>
      </c>
      <c r="S79" s="45" t="n"/>
      <c r="T79" s="45" t="n"/>
      <c r="U79" s="61">
        <f>IF($C79="","",B79&amp;" "&amp;C79&amp;" · ĐK"&amp;D79&amp;IF(E79=""," "," "&amp;E79)&amp;IF(K79=""," "," - "&amp;K79))</f>
        <v/>
      </c>
    </row>
    <row r="80" ht="39.75" customHeight="1">
      <c r="A80" s="89" t="n"/>
      <c r="B80" s="90" t="inlineStr">
        <is>
          <t>HINO</t>
        </is>
      </c>
      <c r="C80" s="43" t="inlineStr">
        <is>
          <t>K13D</t>
        </is>
      </c>
      <c r="D80" s="90" t="n">
        <v>137</v>
      </c>
      <c r="E80" s="90" t="inlineStr">
        <is>
          <t>(A)</t>
        </is>
      </c>
      <c r="F80" s="43" t="inlineStr">
        <is>
          <t>Buồng Nổ tròn 74 nhọn, có 2 dấu supap</t>
        </is>
      </c>
      <c r="G80" s="90" t="inlineStr">
        <is>
          <t>50x110</t>
        </is>
      </c>
      <c r="H80" s="90" t="n">
        <v>65.3</v>
      </c>
      <c r="I80" s="90" t="n">
        <v>144.3</v>
      </c>
      <c r="J80" s="90" t="inlineStr">
        <is>
          <t>3.3K-3.5-3.5-5</t>
        </is>
      </c>
      <c r="K80" s="91" t="n"/>
      <c r="L80" s="90" t="inlineStr">
        <is>
          <t>Bộ 6</t>
        </is>
      </c>
      <c r="M80" s="92" t="n"/>
      <c r="N80" s="92" t="n"/>
      <c r="O80" s="92" t="n"/>
      <c r="P80" s="92" t="n"/>
      <c r="Q80" s="92" t="n"/>
      <c r="R80" s="90" t="inlineStr">
        <is>
          <t>🟢 CÓ</t>
        </is>
      </c>
      <c r="S80" s="45" t="n"/>
      <c r="T80" s="45" t="n"/>
      <c r="U80" s="61">
        <f>IF($C80="","",B80&amp;" "&amp;C80&amp;" · ĐK"&amp;D80&amp;IF(E80=""," "," "&amp;E80)&amp;IF(K80=""," "," - "&amp;K80))</f>
        <v/>
      </c>
    </row>
    <row r="81" ht="39.75" customHeight="1">
      <c r="A81" s="89" t="inlineStr">
        <is>
          <t>HH070487</t>
        </is>
      </c>
      <c r="B81" s="71" t="inlineStr">
        <is>
          <t>HINO</t>
        </is>
      </c>
      <c r="C81" s="45" t="inlineStr">
        <is>
          <t>F17C-L+R</t>
        </is>
      </c>
      <c r="D81" s="71" t="n">
        <v>139</v>
      </c>
      <c r="E81" s="71" t="inlineStr">
        <is>
          <t>(A)</t>
        </is>
      </c>
      <c r="F81" s="45" t="inlineStr">
        <is>
          <t xml:space="preserve">Buồng Nổ tròn 74 nhọn, có 2 dấu supap,có cò nhớt </t>
        </is>
      </c>
      <c r="G81" s="71" t="inlineStr">
        <is>
          <t>50x110</t>
        </is>
      </c>
      <c r="H81" s="71" t="n">
        <v>65.3</v>
      </c>
      <c r="I81" s="71" t="n">
        <v>144.3</v>
      </c>
      <c r="J81" s="71" t="inlineStr">
        <is>
          <t>3.3K-3.5-3.5-5</t>
        </is>
      </c>
      <c r="K81" s="93" t="inlineStr">
        <is>
          <t>IZUMI</t>
        </is>
      </c>
      <c r="L81" s="71" t="inlineStr">
        <is>
          <t>Bộ 8</t>
        </is>
      </c>
      <c r="M81" s="64" t="n"/>
      <c r="N81" s="64" t="n">
        <v>5650000</v>
      </c>
      <c r="O81" s="64" t="n">
        <v>6000000</v>
      </c>
      <c r="P81" s="64" t="n">
        <v>6400000</v>
      </c>
      <c r="Q81" s="64" t="n"/>
      <c r="R81" s="71" t="inlineStr">
        <is>
          <t>🟢 CÓ</t>
        </is>
      </c>
      <c r="S81" s="45" t="n"/>
      <c r="T81" s="45" t="n"/>
      <c r="U81" s="61">
        <f>IF($C81="","",B81&amp;" "&amp;C81&amp;" · ĐK"&amp;D81&amp;IF(E81=""," "," "&amp;E81)&amp;IF(K81=""," "," - "&amp;K81))</f>
        <v/>
      </c>
    </row>
    <row r="82" ht="39.75" customHeight="1">
      <c r="A82" s="89" t="n"/>
      <c r="B82" s="90" t="inlineStr">
        <is>
          <t>HINO</t>
        </is>
      </c>
      <c r="C82" s="43" t="inlineStr">
        <is>
          <t>F17C-2</t>
        </is>
      </c>
      <c r="D82" s="90" t="n">
        <v>139</v>
      </c>
      <c r="E82" s="90" t="inlineStr">
        <is>
          <t>(A)</t>
        </is>
      </c>
      <c r="F82" s="43" t="inlineStr">
        <is>
          <t>Buồng Nổ tròn 74 nhọn, có 2 dấu supap</t>
        </is>
      </c>
      <c r="G82" s="90" t="inlineStr">
        <is>
          <t>50x110</t>
        </is>
      </c>
      <c r="H82" s="90" t="n">
        <v>65.3</v>
      </c>
      <c r="I82" s="90" t="n">
        <v>144.3</v>
      </c>
      <c r="J82" s="90" t="inlineStr">
        <is>
          <t>3.3K-3.5-3.5-4</t>
        </is>
      </c>
      <c r="K82" s="91" t="n"/>
      <c r="L82" s="90" t="inlineStr">
        <is>
          <t>Bộ 8</t>
        </is>
      </c>
      <c r="M82" s="92" t="n"/>
      <c r="N82" s="92" t="n"/>
      <c r="O82" s="92" t="n"/>
      <c r="P82" s="92" t="n"/>
      <c r="Q82" s="92" t="n"/>
      <c r="R82" s="90" t="inlineStr">
        <is>
          <t>🟢 CÓ</t>
        </is>
      </c>
      <c r="S82" s="45" t="n"/>
      <c r="T82" s="45" t="n"/>
      <c r="U82" s="61">
        <f>IF($C82="","",B82&amp;" "&amp;C82&amp;" · ĐK"&amp;D82&amp;IF(E82=""," "," "&amp;E82)&amp;IF(K82=""," "," - "&amp;K82))</f>
        <v/>
      </c>
    </row>
    <row r="83" ht="39.75" customHeight="1">
      <c r="A83" s="89" t="n"/>
      <c r="B83" s="71" t="inlineStr">
        <is>
          <t>HINO</t>
        </is>
      </c>
      <c r="C83" s="45" t="inlineStr">
        <is>
          <t>F17E</t>
        </is>
      </c>
      <c r="D83" s="71" t="n">
        <v>139</v>
      </c>
      <c r="E83" s="71" t="inlineStr">
        <is>
          <t>(A)</t>
        </is>
      </c>
      <c r="F83" s="45" t="inlineStr">
        <is>
          <t>Buồng Nổ tròn 71 nhọn, có 2 dấu supap</t>
        </is>
      </c>
      <c r="G83" s="71" t="inlineStr">
        <is>
          <t>50x110</t>
        </is>
      </c>
      <c r="H83" s="71" t="n">
        <v>65.3</v>
      </c>
      <c r="I83" s="71" t="n">
        <v>144.3</v>
      </c>
      <c r="J83" s="71" t="inlineStr">
        <is>
          <t>3.3K-3.5-3.5-5</t>
        </is>
      </c>
      <c r="K83" s="93" t="n"/>
      <c r="L83" s="71" t="inlineStr">
        <is>
          <t>Bộ 8</t>
        </is>
      </c>
      <c r="M83" s="64" t="n"/>
      <c r="N83" s="64" t="n"/>
      <c r="O83" s="64" t="n"/>
      <c r="P83" s="64" t="n"/>
      <c r="Q83" s="64" t="n"/>
      <c r="R83" s="71" t="inlineStr">
        <is>
          <t>🟢 CÓ</t>
        </is>
      </c>
      <c r="S83" s="45" t="n"/>
      <c r="T83" s="45" t="n"/>
      <c r="U83" s="61">
        <f>IF($C83="","",B83&amp;" "&amp;C83&amp;" · ĐK"&amp;D83&amp;IF(E83=""," "," "&amp;E83)&amp;IF(K83=""," "," - "&amp;K83))</f>
        <v/>
      </c>
    </row>
    <row r="84" ht="39.75" customHeight="1">
      <c r="A84" s="89" t="inlineStr">
        <is>
          <t>HH070489</t>
        </is>
      </c>
      <c r="B84" s="90" t="inlineStr">
        <is>
          <t>HINO</t>
        </is>
      </c>
      <c r="C84" s="43" t="inlineStr">
        <is>
          <t>V22C-L+R</t>
        </is>
      </c>
      <c r="D84" s="90" t="n">
        <v>139</v>
      </c>
      <c r="E84" s="90" t="inlineStr">
        <is>
          <t>(A)</t>
        </is>
      </c>
      <c r="F84" s="43" t="inlineStr">
        <is>
          <t>Buồng Nổ tròn 75 nhọn, có 2 dấu supap,cò nhớt</t>
        </is>
      </c>
      <c r="G84" s="90" t="inlineStr">
        <is>
          <t>50x110</t>
        </is>
      </c>
      <c r="H84" s="90" t="n">
        <v>65.3</v>
      </c>
      <c r="I84" s="90" t="n">
        <v>144.3</v>
      </c>
      <c r="J84" s="90" t="inlineStr">
        <is>
          <t>3.3K-3.5-3.5-6</t>
        </is>
      </c>
      <c r="K84" s="91" t="inlineStr">
        <is>
          <t>IZUMI</t>
        </is>
      </c>
      <c r="L84" s="90" t="inlineStr">
        <is>
          <t>Cái</t>
        </is>
      </c>
      <c r="M84" s="92" t="n"/>
      <c r="N84" s="92" t="n">
        <v>6550000</v>
      </c>
      <c r="O84" s="92" t="n">
        <v>7000000</v>
      </c>
      <c r="P84" s="92" t="n">
        <v>7450000</v>
      </c>
      <c r="Q84" s="92" t="n"/>
      <c r="R84" s="90" t="inlineStr">
        <is>
          <t>🟢 CÓ</t>
        </is>
      </c>
      <c r="S84" s="45" t="n"/>
      <c r="T84" s="45" t="n"/>
      <c r="U84" s="61">
        <f>IF($C84="","",B84&amp;" "&amp;C84&amp;" · ĐK"&amp;D84&amp;IF(E84=""," "," "&amp;E84)&amp;IF(K84=""," "," - "&amp;K84))</f>
        <v/>
      </c>
    </row>
    <row r="85" ht="39.75" customHeight="1">
      <c r="A85" s="89" t="n"/>
      <c r="B85" s="71" t="inlineStr">
        <is>
          <t>HINO</t>
        </is>
      </c>
      <c r="C85" s="45" t="inlineStr">
        <is>
          <t>F20C-A</t>
        </is>
      </c>
      <c r="D85" s="71" t="n">
        <v>146</v>
      </c>
      <c r="E85" s="71" t="inlineStr">
        <is>
          <t>(A)</t>
        </is>
      </c>
      <c r="F85" s="45" t="inlineStr">
        <is>
          <t>Buồng Nổ tròn 76 nhọn có 4 dấu supap</t>
        </is>
      </c>
      <c r="G85" s="71" t="inlineStr">
        <is>
          <t>50x110</t>
        </is>
      </c>
      <c r="H85" s="71" t="n">
        <v>59.5</v>
      </c>
      <c r="I85" s="71" t="n">
        <v>138.5</v>
      </c>
      <c r="J85" s="71" t="inlineStr">
        <is>
          <t>3.3K-3.5-3.5-5</t>
        </is>
      </c>
      <c r="K85" s="93" t="n"/>
      <c r="L85" s="71" t="inlineStr">
        <is>
          <t>Cái</t>
        </is>
      </c>
      <c r="M85" s="64" t="n"/>
      <c r="N85" s="64" t="n"/>
      <c r="O85" s="64" t="n"/>
      <c r="P85" s="64" t="n"/>
      <c r="Q85" s="64" t="n"/>
      <c r="R85" s="71" t="inlineStr">
        <is>
          <t>🟢 CÓ</t>
        </is>
      </c>
      <c r="S85" s="45" t="n"/>
      <c r="T85" s="45" t="n"/>
      <c r="U85" s="61">
        <f>IF($C85="","",B85&amp;" "&amp;C85&amp;" · ĐK"&amp;D85&amp;IF(E85=""," "," "&amp;E85)&amp;IF(K85=""," "," - "&amp;K85))</f>
        <v/>
      </c>
    </row>
    <row r="86" ht="39.75" customHeight="1">
      <c r="A86" s="89" t="n"/>
      <c r="B86" s="90" t="inlineStr">
        <is>
          <t>HINO</t>
        </is>
      </c>
      <c r="C86" s="43" t="inlineStr">
        <is>
          <t>F20C-B</t>
        </is>
      </c>
      <c r="D86" s="90" t="n">
        <v>146</v>
      </c>
      <c r="E86" s="90" t="inlineStr">
        <is>
          <t>(A)</t>
        </is>
      </c>
      <c r="F86" s="43" t="inlineStr">
        <is>
          <t>Buồng Nổ tròn 72 lõm bằng, có 4 dấu supap</t>
        </is>
      </c>
      <c r="G86" s="90" t="inlineStr">
        <is>
          <t>50x110</t>
        </is>
      </c>
      <c r="H86" s="90" t="n">
        <v>59.5</v>
      </c>
      <c r="I86" s="90" t="n">
        <v>138.5</v>
      </c>
      <c r="J86" s="90" t="inlineStr">
        <is>
          <t>3.3K-3.5-3.5-5</t>
        </is>
      </c>
      <c r="K86" s="91" t="n"/>
      <c r="L86" s="90" t="inlineStr">
        <is>
          <t>Cái</t>
        </is>
      </c>
      <c r="M86" s="92" t="n"/>
      <c r="N86" s="92" t="n"/>
      <c r="O86" s="92" t="n"/>
      <c r="P86" s="92" t="n"/>
      <c r="Q86" s="92" t="n"/>
      <c r="R86" s="90" t="inlineStr">
        <is>
          <t>🟢 CÓ</t>
        </is>
      </c>
      <c r="S86" s="45" t="n"/>
      <c r="T86" s="45" t="n"/>
      <c r="U86" s="61">
        <f>IF($C86="","",B86&amp;" "&amp;C86&amp;" · ĐK"&amp;D86&amp;IF(E86=""," "," "&amp;E86)&amp;IF(K86=""," "," - "&amp;K86))</f>
        <v/>
      </c>
    </row>
    <row r="87" ht="39.75" customHeight="1">
      <c r="A87" s="89" t="n"/>
      <c r="B87" s="71" t="inlineStr">
        <is>
          <t>HINO</t>
        </is>
      </c>
      <c r="C87" s="45" t="inlineStr">
        <is>
          <t>F20C-E</t>
        </is>
      </c>
      <c r="D87" s="71" t="n">
        <v>146</v>
      </c>
      <c r="E87" s="71" t="inlineStr">
        <is>
          <t>(A)</t>
        </is>
      </c>
      <c r="F87" s="45" t="inlineStr">
        <is>
          <t>Buồng Nổ tròn 70 nhọn, có 4 dấu supap</t>
        </is>
      </c>
      <c r="G87" s="71" t="inlineStr">
        <is>
          <t>50x110</t>
        </is>
      </c>
      <c r="H87" s="71" t="n">
        <v>59.5</v>
      </c>
      <c r="I87" s="71" t="n">
        <v>138.5</v>
      </c>
      <c r="J87" s="71" t="inlineStr">
        <is>
          <t>3.3K-3-3-4</t>
        </is>
      </c>
      <c r="K87" s="93" t="n"/>
      <c r="L87" s="71" t="inlineStr">
        <is>
          <t>Cái</t>
        </is>
      </c>
      <c r="M87" s="64" t="n"/>
      <c r="N87" s="64" t="n"/>
      <c r="O87" s="64" t="n"/>
      <c r="P87" s="64" t="n"/>
      <c r="Q87" s="64" t="n"/>
      <c r="R87" s="71" t="inlineStr">
        <is>
          <t>🟢 CÓ</t>
        </is>
      </c>
      <c r="S87" s="45" t="n"/>
      <c r="T87" s="45" t="n"/>
      <c r="U87" s="61">
        <f>IF($C87="","",B87&amp;" "&amp;C87&amp;" · ĐK"&amp;D87&amp;IF(E87=""," "," "&amp;E87)&amp;IF(K87=""," "," - "&amp;K87))</f>
        <v/>
      </c>
    </row>
    <row r="88" ht="39.75" customHeight="1">
      <c r="A88" s="89" t="inlineStr">
        <is>
          <t>HH080392</t>
        </is>
      </c>
      <c r="B88" s="90" t="inlineStr">
        <is>
          <t>HINO</t>
        </is>
      </c>
      <c r="C88" s="43" t="inlineStr">
        <is>
          <t>F21C</t>
        </is>
      </c>
      <c r="D88" s="90" t="n">
        <v>150</v>
      </c>
      <c r="E88" s="90" t="inlineStr">
        <is>
          <t>(A)</t>
        </is>
      </c>
      <c r="F88" s="43" t="inlineStr">
        <is>
          <t>Buồng Nổ tròn 72 nhọn, có 4 dấu supap</t>
        </is>
      </c>
      <c r="G88" s="90" t="inlineStr">
        <is>
          <t>50x110</t>
        </is>
      </c>
      <c r="H88" s="90" t="n">
        <v>59.5</v>
      </c>
      <c r="I88" s="90" t="n">
        <v>138.5</v>
      </c>
      <c r="J88" s="90" t="inlineStr">
        <is>
          <t>3.3K-3-3-4</t>
        </is>
      </c>
      <c r="K88" s="91" t="inlineStr">
        <is>
          <t>IKAZU</t>
        </is>
      </c>
      <c r="L88" s="90" t="inlineStr">
        <is>
          <t>Cái</t>
        </is>
      </c>
      <c r="M88" s="92" t="n"/>
      <c r="N88" s="92" t="n">
        <v>6750000</v>
      </c>
      <c r="O88" s="92" t="n">
        <v>7200000</v>
      </c>
      <c r="P88" s="92" t="n">
        <v>7650000</v>
      </c>
      <c r="Q88" s="92" t="n"/>
      <c r="R88" s="90" t="inlineStr">
        <is>
          <t>🟢 CÓ</t>
        </is>
      </c>
      <c r="S88" s="45" t="inlineStr">
        <is>
          <t>13216-1331R/13216-2661L</t>
        </is>
      </c>
      <c r="T88" s="45" t="n"/>
      <c r="U88" s="61">
        <f>IF($C88="","",B88&amp;" "&amp;C88&amp;" · ĐK"&amp;D88&amp;IF(E88=""," "," "&amp;E88)&amp;IF(K88=""," "," - "&amp;K88))</f>
        <v/>
      </c>
    </row>
    <row r="89" ht="39.75" customHeight="1">
      <c r="A89" s="89" t="n"/>
      <c r="B89" s="71" t="inlineStr">
        <is>
          <t>HINO</t>
        </is>
      </c>
      <c r="C89" s="45" t="inlineStr">
        <is>
          <t>V26C, V26C-T</t>
        </is>
      </c>
      <c r="D89" s="71" t="n">
        <v>150</v>
      </c>
      <c r="E89" s="71" t="inlineStr">
        <is>
          <t>(A)+(O)</t>
        </is>
      </c>
      <c r="F89" s="45" t="inlineStr">
        <is>
          <t>Buồng Nổ tròn 72 nhọn, có 4 dấu supap</t>
        </is>
      </c>
      <c r="G89" s="71" t="inlineStr">
        <is>
          <t>50x110</t>
        </is>
      </c>
      <c r="H89" s="71" t="n">
        <v>59.5</v>
      </c>
      <c r="I89" s="71" t="n">
        <v>138.5</v>
      </c>
      <c r="J89" s="71" t="inlineStr">
        <is>
          <t>3.3K-3-3-4</t>
        </is>
      </c>
      <c r="K89" s="93" t="n"/>
      <c r="L89" s="71" t="inlineStr">
        <is>
          <t>Cái</t>
        </is>
      </c>
      <c r="M89" s="64" t="n"/>
      <c r="N89" s="64" t="n"/>
      <c r="O89" s="64" t="n"/>
      <c r="P89" s="64" t="n"/>
      <c r="Q89" s="64" t="n"/>
      <c r="R89" s="71" t="inlineStr">
        <is>
          <t>🟢 CÓ</t>
        </is>
      </c>
      <c r="S89" s="45" t="n"/>
      <c r="T89" s="45" t="n"/>
      <c r="U89" s="61">
        <f>IF($C89="","",B89&amp;" "&amp;C89&amp;" · ĐK"&amp;D89&amp;IF(E89=""," "," "&amp;E89)&amp;IF(K89=""," "," - "&amp;K89))</f>
        <v/>
      </c>
    </row>
    <row r="90" ht="39.75" customHeight="1">
      <c r="A90" s="89" t="inlineStr">
        <is>
          <t>HH082919</t>
        </is>
      </c>
      <c r="B90" s="65" t="inlineStr">
        <is>
          <t>INTERNATIONAL
MAXXFORCE</t>
        </is>
      </c>
      <c r="C90" s="104" t="inlineStr">
        <is>
          <t xml:space="preserve">DT466E/ 3005634C2/ 3015721C92
</t>
        </is>
      </c>
      <c r="D90" s="71" t="n">
        <v>126</v>
      </c>
      <c r="E90" s="71" t="n"/>
      <c r="F90" s="45" t="inlineStr">
        <is>
          <t>Piston Thép</t>
        </is>
      </c>
      <c r="G90" s="71" t="n">
        <v>52</v>
      </c>
      <c r="H90" s="71" t="n">
        <v>50</v>
      </c>
      <c r="I90" s="71" t="n">
        <v>110</v>
      </c>
      <c r="J90" s="71" t="inlineStr">
        <is>
          <t>3.5K-2.5-3.5</t>
        </is>
      </c>
      <c r="K90" s="93" t="inlineStr">
        <is>
          <t>HENWEIT</t>
        </is>
      </c>
      <c r="L90" s="71" t="n"/>
      <c r="M90" s="64" t="n"/>
      <c r="N90" s="64" t="n">
        <v>4200000</v>
      </c>
      <c r="O90" s="64" t="n">
        <v>4400000</v>
      </c>
      <c r="P90" s="64" t="n">
        <v>4600000</v>
      </c>
      <c r="Q90" s="64" t="n"/>
      <c r="R90" s="71" t="n"/>
      <c r="S90" s="45" t="inlineStr">
        <is>
          <t>3005634C2/ 3015721C92</t>
        </is>
      </c>
      <c r="T90" s="45" t="n"/>
      <c r="U90" s="61" t="n"/>
    </row>
    <row r="91" ht="39.75" customHeight="1">
      <c r="A91" s="85" t="n"/>
      <c r="B91" s="63" t="inlineStr">
        <is>
          <t>◆  ISUZU   (127 sản phẩm)</t>
        </is>
      </c>
      <c r="C91" s="86" t="n"/>
      <c r="D91" s="86" t="n"/>
      <c r="E91" s="86" t="n"/>
      <c r="F91" s="86" t="n"/>
      <c r="G91" s="86" t="n"/>
      <c r="H91" s="86" t="n"/>
      <c r="I91" s="86" t="n"/>
      <c r="J91" s="86" t="n"/>
      <c r="K91" s="87" t="n"/>
      <c r="L91" s="86" t="n"/>
      <c r="M91" s="86" t="n"/>
      <c r="N91" s="86" t="n"/>
      <c r="O91" s="86" t="n"/>
      <c r="P91" s="86" t="n"/>
      <c r="Q91" s="86" t="n"/>
      <c r="R91" s="86" t="n"/>
      <c r="S91" s="88" t="n"/>
      <c r="T91" s="45" t="n"/>
      <c r="U91" s="61">
        <f>IF($C91="","",B91&amp;" "&amp;C91&amp;" · ĐK"&amp;D91&amp;IF(E91=""," "," "&amp;E91)&amp;IF(K91=""," "," - "&amp;K91))</f>
        <v/>
      </c>
    </row>
    <row r="92" ht="39.75" customHeight="1">
      <c r="A92" s="89" t="inlineStr">
        <is>
          <t>HH071407</t>
        </is>
      </c>
      <c r="B92" s="71" t="inlineStr">
        <is>
          <t>ISUZU</t>
        </is>
      </c>
      <c r="C92" s="45" t="inlineStr">
        <is>
          <t>3KC1</t>
        </is>
      </c>
      <c r="D92" s="71" t="n">
        <v>74</v>
      </c>
      <c r="E92" s="71" t="inlineStr">
        <is>
          <t>0 kiềng gang</t>
        </is>
      </c>
      <c r="F92" s="45" t="inlineStr">
        <is>
          <t>Buồng Nổ chuồn</t>
        </is>
      </c>
      <c r="G92" s="71" t="inlineStr">
        <is>
          <t>21x66.5</t>
        </is>
      </c>
      <c r="H92" s="71" t="n">
        <v>27</v>
      </c>
      <c r="I92" s="71" t="n">
        <v>70</v>
      </c>
      <c r="J92" s="71" t="inlineStr">
        <is>
          <t>2-1.5-3.5</t>
        </is>
      </c>
      <c r="K92" s="93" t="inlineStr">
        <is>
          <t>IZUMI</t>
        </is>
      </c>
      <c r="L92" s="71" t="inlineStr">
        <is>
          <t>Cái</t>
        </is>
      </c>
      <c r="M92" s="64" t="n"/>
      <c r="N92" s="64" t="n">
        <v>980000</v>
      </c>
      <c r="O92" s="64" t="n">
        <v>1050000</v>
      </c>
      <c r="P92" s="64" t="n">
        <v>1100000</v>
      </c>
      <c r="Q92" s="64" t="n"/>
      <c r="R92" s="71" t="inlineStr">
        <is>
          <t>🟢 CÓ</t>
        </is>
      </c>
      <c r="S92" s="45" t="n"/>
      <c r="T92" s="45" t="n"/>
      <c r="U92" s="61">
        <f>IF($C92="","",B92&amp;" "&amp;C92&amp;" · ĐK"&amp;D92&amp;IF(E92=""," "," "&amp;E92)&amp;IF(K92=""," "," - "&amp;K92))</f>
        <v/>
      </c>
    </row>
    <row r="93" ht="39.75" customHeight="1">
      <c r="A93" s="89" t="inlineStr">
        <is>
          <t>HH083894</t>
        </is>
      </c>
      <c r="B93" s="71" t="inlineStr">
        <is>
          <t>ISUZU</t>
        </is>
      </c>
      <c r="C93" s="45" t="inlineStr">
        <is>
          <t>3KC1</t>
        </is>
      </c>
      <c r="D93" s="71" t="n">
        <v>74</v>
      </c>
      <c r="E93" s="71" t="inlineStr">
        <is>
          <t>0 kiềng gang</t>
        </is>
      </c>
      <c r="F93" s="45" t="inlineStr">
        <is>
          <t>Buồng Nổ chuồn</t>
        </is>
      </c>
      <c r="G93" s="71" t="inlineStr">
        <is>
          <t>21x66.5</t>
        </is>
      </c>
      <c r="H93" s="71" t="n">
        <v>27</v>
      </c>
      <c r="I93" s="71" t="n">
        <v>70</v>
      </c>
      <c r="J93" s="71" t="inlineStr">
        <is>
          <t>2-1.5-3.5</t>
        </is>
      </c>
      <c r="K93" s="93" t="inlineStr">
        <is>
          <t xml:space="preserve"> NICE IN</t>
        </is>
      </c>
      <c r="L93" s="71" t="inlineStr">
        <is>
          <t>Cái</t>
        </is>
      </c>
      <c r="M93" s="64" t="n"/>
      <c r="N93" s="64" t="n">
        <v>1100000</v>
      </c>
      <c r="O93" s="64" t="n">
        <v>1200000</v>
      </c>
      <c r="P93" s="64" t="n">
        <v>1300000</v>
      </c>
      <c r="Q93" s="64" t="n"/>
      <c r="R93" s="71" t="inlineStr">
        <is>
          <t>🟢 CÓ</t>
        </is>
      </c>
      <c r="S93" s="45" t="n"/>
      <c r="T93" s="45" t="n"/>
      <c r="U93" s="61">
        <f>IF($C93="","",B93&amp;" "&amp;C93&amp;" · ĐK"&amp;D93&amp;IF(E93=""," "," "&amp;E93)&amp;IF(K93=""," "," - "&amp;K93))</f>
        <v/>
      </c>
    </row>
    <row r="94" ht="39.75" customHeight="1">
      <c r="A94" s="89" t="inlineStr">
        <is>
          <t>HH076519</t>
        </is>
      </c>
      <c r="B94" s="71" t="inlineStr">
        <is>
          <t>ISUZU</t>
        </is>
      </c>
      <c r="C94" s="45" t="inlineStr">
        <is>
          <t>3KC2</t>
        </is>
      </c>
      <c r="D94" s="71" t="n">
        <v>74</v>
      </c>
      <c r="E94" s="71" t="inlineStr">
        <is>
          <t>0 kiềng gang</t>
        </is>
      </c>
      <c r="F94" s="45" t="inlineStr">
        <is>
          <t xml:space="preserve">Buồng Nổ vuông 37 có 2 dấu supap </t>
        </is>
      </c>
      <c r="G94" s="71" t="inlineStr">
        <is>
          <t>21x66.5</t>
        </is>
      </c>
      <c r="H94" s="71" t="n">
        <v>27</v>
      </c>
      <c r="I94" s="71" t="n">
        <v>67</v>
      </c>
      <c r="J94" s="71" t="inlineStr">
        <is>
          <t>2-1.5-3.5</t>
        </is>
      </c>
      <c r="K94" s="93" t="inlineStr">
        <is>
          <t>IZUMI</t>
        </is>
      </c>
      <c r="L94" s="71" t="inlineStr">
        <is>
          <t>Cái</t>
        </is>
      </c>
      <c r="M94" s="64" t="n"/>
      <c r="N94" s="64" t="n">
        <v>1050000</v>
      </c>
      <c r="O94" s="64" t="n">
        <v>1100000</v>
      </c>
      <c r="P94" s="64" t="n">
        <v>1200000</v>
      </c>
      <c r="Q94" s="64" t="n"/>
      <c r="R94" s="71" t="inlineStr">
        <is>
          <t>🟢 CÓ</t>
        </is>
      </c>
      <c r="S94" s="45" t="n"/>
      <c r="T94" s="45" t="n"/>
      <c r="U94" s="61">
        <f>IF($C94="","",B94&amp;" "&amp;C94&amp;" · ĐK"&amp;D94&amp;IF(E94=""," "," "&amp;E94)&amp;IF(K94=""," "," - "&amp;K94))</f>
        <v/>
      </c>
    </row>
    <row r="95" ht="39.75" customHeight="1">
      <c r="A95" s="89" t="n"/>
      <c r="B95" s="90" t="inlineStr">
        <is>
          <t>ISUZU</t>
        </is>
      </c>
      <c r="C95" s="43" t="inlineStr">
        <is>
          <t>4FE1-PB</t>
        </is>
      </c>
      <c r="D95" s="90" t="n">
        <v>76.3</v>
      </c>
      <c r="E95" s="90" t="inlineStr">
        <is>
          <t>0 kiềng gang</t>
        </is>
      </c>
      <c r="F95" s="43" t="inlineStr">
        <is>
          <t>Buồng Nổ chuồn</t>
        </is>
      </c>
      <c r="G95" s="90" t="inlineStr">
        <is>
          <t>25x63</t>
        </is>
      </c>
      <c r="H95" s="90" t="n">
        <v>33</v>
      </c>
      <c r="I95" s="90" t="n">
        <v>80</v>
      </c>
      <c r="J95" s="90" t="inlineStr">
        <is>
          <t>2-2-4</t>
        </is>
      </c>
      <c r="K95" s="91" t="n"/>
      <c r="L95" s="90" t="inlineStr">
        <is>
          <t>Bộ 4</t>
        </is>
      </c>
      <c r="M95" s="92" t="n"/>
      <c r="N95" s="92" t="n"/>
      <c r="O95" s="92" t="n"/>
      <c r="P95" s="92" t="n"/>
      <c r="Q95" s="92" t="n"/>
      <c r="R95" s="90" t="inlineStr">
        <is>
          <t>🟢 CÓ</t>
        </is>
      </c>
      <c r="S95" s="45" t="n"/>
      <c r="T95" s="45" t="n"/>
      <c r="U95" s="61">
        <f>IF($C95="","",B95&amp;" "&amp;C95&amp;" · ĐK"&amp;D95&amp;IF(E95=""," "," "&amp;E95)&amp;IF(K95=""," "," - "&amp;K95))</f>
        <v/>
      </c>
    </row>
    <row r="96" ht="39.75" customHeight="1">
      <c r="A96" s="89" t="inlineStr">
        <is>
          <t>HH074379</t>
        </is>
      </c>
      <c r="B96" s="71" t="inlineStr">
        <is>
          <t>ISUZU</t>
        </is>
      </c>
      <c r="C96" s="45" t="inlineStr">
        <is>
          <t>3LB1</t>
        </is>
      </c>
      <c r="D96" s="71" t="n">
        <v>77.40000000000001</v>
      </c>
      <c r="E96" s="71" t="inlineStr">
        <is>
          <t>0 kiềng gang</t>
        </is>
      </c>
      <c r="F96" s="45" t="inlineStr">
        <is>
          <t>buồng nổ ách chuồn, má đen</t>
        </is>
      </c>
      <c r="G96" s="71" t="inlineStr">
        <is>
          <t>21x60</t>
        </is>
      </c>
      <c r="H96" s="71" t="n">
        <v>25.5</v>
      </c>
      <c r="I96" s="71" t="n">
        <v>80</v>
      </c>
      <c r="J96" s="71" t="inlineStr">
        <is>
          <t>2-1.5-3.5</t>
        </is>
      </c>
      <c r="K96" s="93" t="inlineStr">
        <is>
          <t>IZUMI</t>
        </is>
      </c>
      <c r="L96" s="71" t="inlineStr">
        <is>
          <t>Cái</t>
        </is>
      </c>
      <c r="M96" s="64" t="n"/>
      <c r="N96" s="64" t="n"/>
      <c r="O96" s="64" t="n"/>
      <c r="P96" s="64" t="n"/>
      <c r="Q96" s="64" t="n"/>
      <c r="R96" s="71" t="inlineStr">
        <is>
          <t>🟢 CÓ</t>
        </is>
      </c>
      <c r="S96" s="45" t="n"/>
      <c r="T96" s="45" t="n"/>
      <c r="U96" s="61">
        <f>IF($C96="","",B96&amp;" "&amp;C96&amp;" · ĐK"&amp;D96&amp;IF(E96=""," "," "&amp;E96)&amp;IF(K96=""," "," - "&amp;K96))</f>
        <v/>
      </c>
    </row>
    <row r="97" ht="39.75" customHeight="1">
      <c r="A97" s="89" t="inlineStr">
        <is>
          <t>HH075420</t>
        </is>
      </c>
      <c r="B97" s="71" t="inlineStr">
        <is>
          <t>ISUZU</t>
        </is>
      </c>
      <c r="C97" s="45" t="inlineStr">
        <is>
          <t>4LB1</t>
        </is>
      </c>
      <c r="D97" s="71" t="n">
        <v>77.40000000000001</v>
      </c>
      <c r="E97" s="71" t="inlineStr">
        <is>
          <t>0 kiềng gang</t>
        </is>
      </c>
      <c r="F97" s="45" t="inlineStr">
        <is>
          <t>buồng nổ ách chuồn, má đen</t>
        </is>
      </c>
      <c r="G97" s="71" t="inlineStr">
        <is>
          <t>21x60</t>
        </is>
      </c>
      <c r="H97" s="71" t="n">
        <v>25.5</v>
      </c>
      <c r="I97" s="71" t="n">
        <v>80</v>
      </c>
      <c r="J97" s="71" t="inlineStr">
        <is>
          <t>2-1.5-3.5</t>
        </is>
      </c>
      <c r="K97" s="93" t="inlineStr">
        <is>
          <t>IZUMI</t>
        </is>
      </c>
      <c r="L97" s="71" t="inlineStr">
        <is>
          <t>Cái</t>
        </is>
      </c>
      <c r="M97" s="64" t="n"/>
      <c r="N97" s="64" t="n"/>
      <c r="O97" s="64" t="n"/>
      <c r="P97" s="64" t="n"/>
      <c r="Q97" s="64" t="n"/>
      <c r="R97" s="71" t="inlineStr">
        <is>
          <t>🟢 CÓ</t>
        </is>
      </c>
      <c r="S97" s="45" t="n"/>
      <c r="T97" s="45" t="n"/>
      <c r="U97" s="61">
        <f>IF($C97="","",B97&amp;" "&amp;C97&amp;" · ĐK"&amp;D97&amp;IF(E97=""," "," "&amp;E97)&amp;IF(K97=""," "," - "&amp;K97))</f>
        <v/>
      </c>
    </row>
    <row r="98" ht="39.75" customHeight="1">
      <c r="A98" s="89" t="inlineStr">
        <is>
          <t>HH082325</t>
        </is>
      </c>
      <c r="B98" s="90" t="inlineStr">
        <is>
          <t>ISUZU</t>
        </is>
      </c>
      <c r="C98" s="43" t="inlineStr">
        <is>
          <t>4LC1</t>
        </is>
      </c>
      <c r="D98" s="90" t="n">
        <v>77.40000000000001</v>
      </c>
      <c r="E98" s="90" t="inlineStr">
        <is>
          <t>0 kiềng gang</t>
        </is>
      </c>
      <c r="F98" s="43" t="inlineStr">
        <is>
          <t>Buồng Nổ chuồn</t>
        </is>
      </c>
      <c r="G98" s="90" t="inlineStr">
        <is>
          <t>25x60</t>
        </is>
      </c>
      <c r="H98" s="90" t="n">
        <v>31.5</v>
      </c>
      <c r="I98" s="90" t="n">
        <v>80</v>
      </c>
      <c r="J98" s="90" t="inlineStr">
        <is>
          <t>2-1.5-3.5</t>
        </is>
      </c>
      <c r="K98" s="91" t="inlineStr">
        <is>
          <t xml:space="preserve"> NICE IN</t>
        </is>
      </c>
      <c r="L98" s="90" t="inlineStr">
        <is>
          <t>Bộ 4</t>
        </is>
      </c>
      <c r="M98" s="92" t="n"/>
      <c r="N98" s="92" t="n">
        <v>1350000</v>
      </c>
      <c r="O98" s="92" t="n">
        <v>1450000</v>
      </c>
      <c r="P98" s="92" t="n">
        <v>1550000</v>
      </c>
      <c r="Q98" s="92" t="n"/>
      <c r="R98" s="90" t="inlineStr">
        <is>
          <t>🟢 CÓ</t>
        </is>
      </c>
      <c r="S98" s="45" t="n"/>
      <c r="T98" s="45" t="n"/>
      <c r="U98" s="61">
        <f>IF($C98="","",B98&amp;" "&amp;C98&amp;" · ĐK"&amp;D98&amp;IF(E98=""," "," "&amp;E98)&amp;IF(K98=""," "," - "&amp;K98))</f>
        <v/>
      </c>
    </row>
    <row r="99" ht="39.75" customHeight="1">
      <c r="A99" s="89" t="n"/>
      <c r="B99" s="71" t="inlineStr">
        <is>
          <t>ISUZU</t>
        </is>
      </c>
      <c r="C99" s="45" t="inlineStr">
        <is>
          <t>4EE1-T</t>
        </is>
      </c>
      <c r="D99" s="71" t="n">
        <v>79</v>
      </c>
      <c r="E99" s="71" t="n"/>
      <c r="F99" s="45" t="inlineStr">
        <is>
          <t>Buồng Nổ 38, 8 có 4 dấu supap</t>
        </is>
      </c>
      <c r="G99" s="71" t="inlineStr">
        <is>
          <t>27x64</t>
        </is>
      </c>
      <c r="H99" s="71" t="n">
        <v>26</v>
      </c>
      <c r="I99" s="71" t="n">
        <v>84</v>
      </c>
      <c r="J99" s="71" t="inlineStr">
        <is>
          <t>2-1.5-3</t>
        </is>
      </c>
      <c r="K99" s="93" t="n"/>
      <c r="L99" s="71" t="inlineStr">
        <is>
          <t>Bộ 4</t>
        </is>
      </c>
      <c r="M99" s="64" t="n"/>
      <c r="N99" s="64" t="n"/>
      <c r="O99" s="64" t="n"/>
      <c r="P99" s="64" t="n"/>
      <c r="Q99" s="64" t="n"/>
      <c r="R99" s="71" t="inlineStr">
        <is>
          <t>🟢 CÓ</t>
        </is>
      </c>
      <c r="S99" s="45" t="n"/>
      <c r="T99" s="45" t="n"/>
      <c r="U99" s="61">
        <f>IF($C99="","",B99&amp;" "&amp;C99&amp;" · ĐK"&amp;D99&amp;IF(E99=""," "," "&amp;E99)&amp;IF(K99=""," "," - "&amp;K99))</f>
        <v/>
      </c>
    </row>
    <row r="100" ht="39.75" customHeight="1">
      <c r="A100" s="89" t="inlineStr">
        <is>
          <t>HH068730</t>
        </is>
      </c>
      <c r="B100" s="90" t="inlineStr">
        <is>
          <t>ISUZU</t>
        </is>
      </c>
      <c r="C100" s="43" t="inlineStr">
        <is>
          <t>3KR1</t>
        </is>
      </c>
      <c r="D100" s="90" t="n">
        <v>81</v>
      </c>
      <c r="E100" s="90" t="inlineStr">
        <is>
          <t>0 kiềng gang</t>
        </is>
      </c>
      <c r="F100" s="43" t="inlineStr">
        <is>
          <t>Buồng Nổ chuồn</t>
        </is>
      </c>
      <c r="G100" s="90" t="inlineStr">
        <is>
          <t>25x64</t>
        </is>
      </c>
      <c r="H100" s="90" t="n">
        <v>37</v>
      </c>
      <c r="I100" s="90" t="n">
        <v>80</v>
      </c>
      <c r="J100" s="90" t="inlineStr">
        <is>
          <t>2-1.75-4</t>
        </is>
      </c>
      <c r="K100" s="91" t="inlineStr">
        <is>
          <t>IZUMI</t>
        </is>
      </c>
      <c r="L100" s="90" t="inlineStr">
        <is>
          <t>Cái</t>
        </is>
      </c>
      <c r="M100" s="92" t="n"/>
      <c r="N100" s="92" t="n">
        <v>980000</v>
      </c>
      <c r="O100" s="92" t="n">
        <v>1050000</v>
      </c>
      <c r="P100" s="92" t="n">
        <v>1100000</v>
      </c>
      <c r="Q100" s="92" t="n"/>
      <c r="R100" s="90" t="inlineStr">
        <is>
          <t>🟢 CÓ</t>
        </is>
      </c>
      <c r="S100" s="45" t="n"/>
      <c r="T100" s="45" t="n"/>
      <c r="U100" s="61">
        <f>IF($C100="","",B100&amp;" "&amp;C100&amp;" · ĐK"&amp;D100&amp;IF(E100=""," "," "&amp;E100)&amp;IF(K100=""," "," - "&amp;K100))</f>
        <v/>
      </c>
    </row>
    <row r="101" ht="39.75" customHeight="1">
      <c r="A101" s="89" t="inlineStr">
        <is>
          <t>HH068733</t>
        </is>
      </c>
      <c r="B101" s="71" t="inlineStr">
        <is>
          <t>ISUZU</t>
        </is>
      </c>
      <c r="C101" s="45" t="inlineStr">
        <is>
          <t>3KR2</t>
        </is>
      </c>
      <c r="D101" s="71" t="n">
        <v>81</v>
      </c>
      <c r="E101" s="71" t="inlineStr">
        <is>
          <t>0 kiềng gang</t>
        </is>
      </c>
      <c r="F101" s="45" t="inlineStr">
        <is>
          <t>Buồng Nổ vuông 42 nhọn có 2 dấu supap</t>
        </is>
      </c>
      <c r="G101" s="71" t="inlineStr">
        <is>
          <t>27x65</t>
        </is>
      </c>
      <c r="H101" s="71" t="n">
        <v>35.5</v>
      </c>
      <c r="I101" s="71" t="n">
        <v>80</v>
      </c>
      <c r="J101" s="71" t="inlineStr">
        <is>
          <t>2-1.75-4</t>
        </is>
      </c>
      <c r="K101" s="93" t="inlineStr">
        <is>
          <t>IZUMI</t>
        </is>
      </c>
      <c r="L101" s="71" t="inlineStr">
        <is>
          <t>Cái</t>
        </is>
      </c>
      <c r="M101" s="64" t="n"/>
      <c r="N101" s="64" t="n"/>
      <c r="O101" s="64" t="n"/>
      <c r="P101" s="64" t="n"/>
      <c r="Q101" s="64" t="n"/>
      <c r="R101" s="71" t="inlineStr">
        <is>
          <t>🟢 CÓ</t>
        </is>
      </c>
      <c r="S101" s="45" t="n"/>
      <c r="T101" s="45" t="n"/>
      <c r="U101" s="61">
        <f>IF($C101="","",B101&amp;" "&amp;C101&amp;" · ĐK"&amp;D101&amp;IF(E101=""," "," "&amp;E101)&amp;IF(K101=""," "," - "&amp;K101))</f>
        <v/>
      </c>
    </row>
    <row r="102" ht="94.5" customHeight="1">
      <c r="A102" s="89" t="inlineStr">
        <is>
          <t>HH0296</t>
        </is>
      </c>
      <c r="B102" s="90" t="inlineStr">
        <is>
          <t>ISUZU</t>
        </is>
      </c>
      <c r="C102" s="43" t="inlineStr">
        <is>
          <t>3LD1</t>
        </is>
      </c>
      <c r="D102" s="90" t="n">
        <v>83</v>
      </c>
      <c r="E102" s="90" t="inlineStr">
        <is>
          <t>0 kiềng gang</t>
        </is>
      </c>
      <c r="F102" s="43" t="inlineStr">
        <is>
          <t>buồng nổ ách chuồn, có cò nhớt</t>
        </is>
      </c>
      <c r="G102" s="90" t="inlineStr">
        <is>
          <t>25x63</t>
        </is>
      </c>
      <c r="H102" s="90" t="n">
        <v>32</v>
      </c>
      <c r="I102" s="90" t="n">
        <v>80</v>
      </c>
      <c r="J102" s="90" t="inlineStr">
        <is>
          <t>2-1.75-4</t>
        </is>
      </c>
      <c r="K102" s="91" t="inlineStr">
        <is>
          <t>IZUMI</t>
        </is>
      </c>
      <c r="L102" s="90" t="inlineStr">
        <is>
          <t>Cái</t>
        </is>
      </c>
      <c r="M102" s="92" t="n"/>
      <c r="N102" s="92" t="n"/>
      <c r="O102" s="92" t="n"/>
      <c r="P102" s="92" t="n"/>
      <c r="Q102" s="92" t="n"/>
      <c r="R102" s="90" t="inlineStr">
        <is>
          <t>🟢 CÓ</t>
        </is>
      </c>
      <c r="S102" s="45" t="inlineStr">
        <is>
          <t>8-97176-287-0</t>
        </is>
      </c>
      <c r="T102" s="45" t="n"/>
      <c r="U102" s="61">
        <f>IF($C102="","",B102&amp;" "&amp;C102&amp;" · ĐK"&amp;D102&amp;IF(E102=""," "," "&amp;E102)&amp;IF(K102=""," "," - "&amp;K102))</f>
        <v/>
      </c>
    </row>
    <row r="103" ht="39.75" customHeight="1">
      <c r="A103" s="89" t="inlineStr">
        <is>
          <t>HH082857</t>
        </is>
      </c>
      <c r="B103" s="90" t="inlineStr">
        <is>
          <t>ISUZU</t>
        </is>
      </c>
      <c r="C103" s="43" t="inlineStr">
        <is>
          <t>3LD1</t>
        </is>
      </c>
      <c r="D103" s="90" t="n">
        <v>83</v>
      </c>
      <c r="E103" s="90" t="inlineStr">
        <is>
          <t>0 kiềng gang</t>
        </is>
      </c>
      <c r="F103" s="43" t="inlineStr">
        <is>
          <t>buồng nổ ách chuồn, có cò nhớt</t>
        </is>
      </c>
      <c r="G103" s="90" t="inlineStr">
        <is>
          <t>25x63</t>
        </is>
      </c>
      <c r="H103" s="90" t="n">
        <v>32</v>
      </c>
      <c r="I103" s="90" t="n">
        <v>80</v>
      </c>
      <c r="J103" s="90" t="inlineStr">
        <is>
          <t>2-1.75-4</t>
        </is>
      </c>
      <c r="K103" s="91" t="inlineStr">
        <is>
          <t xml:space="preserve"> NICE IN</t>
        </is>
      </c>
      <c r="L103" s="90" t="inlineStr">
        <is>
          <t>Cái</t>
        </is>
      </c>
      <c r="M103" s="92" t="n"/>
      <c r="N103" s="92" t="n">
        <v>1000000</v>
      </c>
      <c r="O103" s="92" t="n">
        <v>1050000</v>
      </c>
      <c r="P103" s="92" t="n">
        <v>1120000</v>
      </c>
      <c r="Q103" s="92" t="n"/>
      <c r="R103" s="90" t="inlineStr">
        <is>
          <t>🟢 CÓ</t>
        </is>
      </c>
      <c r="S103" s="45" t="inlineStr">
        <is>
          <t>8-97176-287-0</t>
        </is>
      </c>
      <c r="T103" s="45" t="n"/>
      <c r="U103" s="61">
        <f>IF($C103="","",B103&amp;" "&amp;C103&amp;" · ĐK"&amp;D103&amp;IF(E103=""," "," "&amp;E103)&amp;IF(K103=""," "," - "&amp;K103))</f>
        <v/>
      </c>
    </row>
    <row r="104" ht="39.75" customHeight="1">
      <c r="A104" s="89" t="inlineStr">
        <is>
          <t>HH075076</t>
        </is>
      </c>
      <c r="B104" s="71" t="inlineStr">
        <is>
          <t>ISUZU</t>
        </is>
      </c>
      <c r="C104" s="45" t="inlineStr">
        <is>
          <t>3LD2</t>
        </is>
      </c>
      <c r="D104" s="71" t="n">
        <v>83</v>
      </c>
      <c r="E104" s="71" t="inlineStr">
        <is>
          <t>0 kiềng gang</t>
        </is>
      </c>
      <c r="F104" s="45" t="inlineStr">
        <is>
          <t>Buồng Nổ tròn dù 38, 5, có cò nhớt</t>
        </is>
      </c>
      <c r="G104" s="71" t="inlineStr">
        <is>
          <t>25x63</t>
        </is>
      </c>
      <c r="H104" s="71" t="n">
        <v>32</v>
      </c>
      <c r="I104" s="71" t="n">
        <v>78</v>
      </c>
      <c r="J104" s="71" t="inlineStr">
        <is>
          <t>2-1.75-4</t>
        </is>
      </c>
      <c r="K104" s="93" t="inlineStr">
        <is>
          <t>IZUMI</t>
        </is>
      </c>
      <c r="L104" s="71" t="inlineStr">
        <is>
          <t>Cái</t>
        </is>
      </c>
      <c r="M104" s="64" t="n"/>
      <c r="N104" s="64" t="n">
        <v>900000</v>
      </c>
      <c r="O104" s="64" t="n">
        <v>960000</v>
      </c>
      <c r="P104" s="64" t="n">
        <v>1050000</v>
      </c>
      <c r="Q104" s="64" t="n"/>
      <c r="R104" s="71" t="inlineStr">
        <is>
          <t>🟢 CÓ</t>
        </is>
      </c>
      <c r="S104" s="45" t="n"/>
      <c r="T104" s="45" t="n"/>
      <c r="U104" s="61">
        <f>IF($C104="","",B104&amp;" "&amp;C104&amp;" · ĐK"&amp;D104&amp;IF(E104=""," "," "&amp;E104)&amp;IF(K104=""," "," - "&amp;K104))</f>
        <v/>
      </c>
    </row>
    <row r="105" ht="39.75" customHeight="1">
      <c r="A105" s="89" t="n"/>
      <c r="B105" s="90" t="inlineStr">
        <is>
          <t>ISUZU</t>
        </is>
      </c>
      <c r="C105" s="43" t="inlineStr">
        <is>
          <t>C221</t>
        </is>
      </c>
      <c r="D105" s="90" t="n">
        <v>83</v>
      </c>
      <c r="E105" s="90" t="inlineStr">
        <is>
          <t>0 kiềng gang</t>
        </is>
      </c>
      <c r="F105" s="43" t="inlineStr">
        <is>
          <t>Buồng Nổ chuồn</t>
        </is>
      </c>
      <c r="G105" s="90" t="inlineStr">
        <is>
          <t>25x72</t>
        </is>
      </c>
      <c r="H105" s="90" t="n">
        <v>36</v>
      </c>
      <c r="I105" s="90" t="n">
        <v>95</v>
      </c>
      <c r="J105" s="90" t="inlineStr">
        <is>
          <t>2-2-2-5-5</t>
        </is>
      </c>
      <c r="K105" s="91" t="n"/>
      <c r="L105" s="90" t="inlineStr">
        <is>
          <t>Bộ 4</t>
        </is>
      </c>
      <c r="M105" s="92" t="n"/>
      <c r="N105" s="92" t="n"/>
      <c r="O105" s="92" t="n"/>
      <c r="P105" s="92" t="n"/>
      <c r="Q105" s="92" t="n"/>
      <c r="R105" s="90" t="inlineStr">
        <is>
          <t>🟢 CÓ</t>
        </is>
      </c>
      <c r="S105" s="45" t="n"/>
      <c r="T105" s="45" t="n"/>
      <c r="U105" s="61">
        <f>IF($C105="","",B105&amp;" "&amp;C105&amp;" · ĐK"&amp;D105&amp;IF(E105=""," "," "&amp;E105)&amp;IF(K105=""," "," - "&amp;K105))</f>
        <v/>
      </c>
    </row>
    <row r="106" ht="39.75" customHeight="1">
      <c r="A106" s="89" t="inlineStr">
        <is>
          <t>HH083871</t>
        </is>
      </c>
      <c r="B106" s="71" t="inlineStr">
        <is>
          <t>ISUZU</t>
        </is>
      </c>
      <c r="C106" s="45" t="inlineStr">
        <is>
          <t>4LE1</t>
        </is>
      </c>
      <c r="D106" s="71" t="n">
        <v>85</v>
      </c>
      <c r="E106" s="71" t="inlineStr">
        <is>
          <t>0 kiềng gang</t>
        </is>
      </c>
      <c r="F106" s="45" t="inlineStr">
        <is>
          <t>Buồng Nổ chuồn, có cò nhớt</t>
        </is>
      </c>
      <c r="G106" s="71" t="inlineStr">
        <is>
          <t>25x67</t>
        </is>
      </c>
      <c r="H106" s="71" t="n">
        <v>29.5</v>
      </c>
      <c r="I106" s="71" t="n">
        <v>78</v>
      </c>
      <c r="J106" s="71" t="inlineStr">
        <is>
          <t>2-1.75-4</t>
        </is>
      </c>
      <c r="K106" s="93" t="inlineStr">
        <is>
          <t>IKAZU</t>
        </is>
      </c>
      <c r="L106" s="71" t="inlineStr">
        <is>
          <t>Bộ 4</t>
        </is>
      </c>
      <c r="M106" s="64" t="n"/>
      <c r="N106" s="64" t="n">
        <v>1200000</v>
      </c>
      <c r="O106" s="64" t="n">
        <v>1300000</v>
      </c>
      <c r="P106" s="64" t="n">
        <v>1400000</v>
      </c>
      <c r="Q106" s="64" t="n"/>
      <c r="R106" s="71" t="inlineStr">
        <is>
          <t>🟢 CÓ</t>
        </is>
      </c>
      <c r="S106" s="45" t="inlineStr">
        <is>
          <t xml:space="preserve"> 8-97257-876-0</t>
        </is>
      </c>
      <c r="T106" s="45" t="n"/>
      <c r="U106" s="61">
        <f>IF($C106="","",B106&amp;" "&amp;C106&amp;" · ĐK"&amp;D106&amp;IF(E106=""," "," "&amp;E106)&amp;IF(K106=""," "," - "&amp;K106))</f>
        <v/>
      </c>
    </row>
    <row r="107" ht="39.75" customHeight="1">
      <c r="A107" s="89" t="n"/>
      <c r="B107" s="90" t="inlineStr">
        <is>
          <t>ISUZU</t>
        </is>
      </c>
      <c r="C107" s="43" t="inlineStr">
        <is>
          <t>4LE1-NEW</t>
        </is>
      </c>
      <c r="D107" s="90" t="n">
        <v>85</v>
      </c>
      <c r="E107" s="90" t="inlineStr">
        <is>
          <t>0 kiềng gang</t>
        </is>
      </c>
      <c r="F107" s="43" t="inlineStr">
        <is>
          <t>buồng nổ ách chuồn, má đen, có cò nhớt</t>
        </is>
      </c>
      <c r="G107" s="90" t="inlineStr">
        <is>
          <t>25x67</t>
        </is>
      </c>
      <c r="H107" s="90" t="n">
        <v>29.5</v>
      </c>
      <c r="I107" s="90" t="n">
        <v>78</v>
      </c>
      <c r="J107" s="90" t="inlineStr">
        <is>
          <t>2-1.75-4</t>
        </is>
      </c>
      <c r="K107" s="91" t="n"/>
      <c r="L107" s="90" t="inlineStr">
        <is>
          <t>Bộ 4</t>
        </is>
      </c>
      <c r="M107" s="92" t="n"/>
      <c r="N107" s="92" t="n"/>
      <c r="O107" s="92" t="n"/>
      <c r="P107" s="92" t="n"/>
      <c r="Q107" s="92" t="n"/>
      <c r="R107" s="90" t="inlineStr">
        <is>
          <t>🟢 CÓ</t>
        </is>
      </c>
      <c r="S107" s="45" t="n"/>
      <c r="T107" s="45" t="n"/>
      <c r="U107" s="61">
        <f>IF($C107="","",B107&amp;" "&amp;C107&amp;" · ĐK"&amp;D107&amp;IF(E107=""," "," "&amp;E107)&amp;IF(K107=""," "," - "&amp;K107))</f>
        <v/>
      </c>
    </row>
    <row r="108" ht="39.75" customHeight="1">
      <c r="A108" s="89" t="inlineStr">
        <is>
          <t>HH076886</t>
        </is>
      </c>
      <c r="B108" s="71" t="inlineStr">
        <is>
          <t>ISUZU</t>
        </is>
      </c>
      <c r="C108" s="45" t="inlineStr">
        <is>
          <t>4LE2</t>
        </is>
      </c>
      <c r="D108" s="71" t="n">
        <v>85</v>
      </c>
      <c r="E108" s="71" t="inlineStr">
        <is>
          <t>0 kiềng gang</t>
        </is>
      </c>
      <c r="F108" s="45" t="inlineStr">
        <is>
          <t xml:space="preserve">Buồng Nổ tròn dù 42, má đen, có cò nhớt,ắc 25 </t>
        </is>
      </c>
      <c r="G108" s="71" t="inlineStr">
        <is>
          <t>25x67</t>
        </is>
      </c>
      <c r="H108" s="71" t="n">
        <v>29</v>
      </c>
      <c r="I108" s="71" t="n">
        <v>77</v>
      </c>
      <c r="J108" s="71" t="inlineStr">
        <is>
          <t>2-1.75-4</t>
        </is>
      </c>
      <c r="K108" s="93" t="inlineStr">
        <is>
          <t>IZUMI</t>
        </is>
      </c>
      <c r="L108" s="71" t="inlineStr">
        <is>
          <t>Bộ 4</t>
        </is>
      </c>
      <c r="M108" s="64" t="n"/>
      <c r="N108" s="64" t="n"/>
      <c r="O108" s="64" t="n"/>
      <c r="P108" s="64" t="n"/>
      <c r="Q108" s="64" t="n"/>
      <c r="R108" s="71" t="inlineStr">
        <is>
          <t>🟢 CÓ</t>
        </is>
      </c>
      <c r="S108" s="45" t="n"/>
      <c r="T108" s="45" t="n"/>
      <c r="U108" s="61">
        <f>IF($C108="","",B108&amp;" "&amp;C108&amp;" · ĐK"&amp;D108&amp;IF(E108=""," "," "&amp;E108)&amp;IF(K108=""," "," - "&amp;K108))</f>
        <v/>
      </c>
    </row>
    <row r="109" ht="39.75" customHeight="1">
      <c r="A109" s="89" t="inlineStr">
        <is>
          <t>HH083870</t>
        </is>
      </c>
      <c r="B109" s="71" t="inlineStr">
        <is>
          <t>ISUZU</t>
        </is>
      </c>
      <c r="C109" s="45" t="inlineStr">
        <is>
          <t>4LE2</t>
        </is>
      </c>
      <c r="D109" s="71" t="n">
        <v>85</v>
      </c>
      <c r="E109" s="71" t="inlineStr">
        <is>
          <t>0 kiềng gang</t>
        </is>
      </c>
      <c r="F109" s="45" t="inlineStr">
        <is>
          <t xml:space="preserve">Buồng Nổ tròn dù 42, má đen, có cò nhớt,ắc 25 </t>
        </is>
      </c>
      <c r="G109" s="71" t="inlineStr">
        <is>
          <t>25x67</t>
        </is>
      </c>
      <c r="H109" s="71" t="n">
        <v>29</v>
      </c>
      <c r="I109" s="71" t="n">
        <v>77</v>
      </c>
      <c r="J109" s="71" t="inlineStr">
        <is>
          <t>2-1.75-4</t>
        </is>
      </c>
      <c r="K109" s="93" t="inlineStr">
        <is>
          <t>IKAZU</t>
        </is>
      </c>
      <c r="L109" s="71" t="inlineStr">
        <is>
          <t>Bộ 4</t>
        </is>
      </c>
      <c r="M109" s="64" t="n"/>
      <c r="N109" s="64" t="n">
        <v>1400000</v>
      </c>
      <c r="O109" s="64" t="n">
        <v>1500000</v>
      </c>
      <c r="P109" s="64" t="n">
        <v>1600000</v>
      </c>
      <c r="Q109" s="64" t="n"/>
      <c r="R109" s="71" t="inlineStr">
        <is>
          <t>🟢 CÓ</t>
        </is>
      </c>
      <c r="S109" s="45" t="inlineStr">
        <is>
          <t>8-97232-604-0</t>
        </is>
      </c>
      <c r="T109" s="45" t="n"/>
      <c r="U109" s="61">
        <f>IF($C109="","",B109&amp;" "&amp;C109&amp;" · ĐK"&amp;D109&amp;IF(E109=""," "," "&amp;E109)&amp;IF(K109=""," "," - "&amp;K109))</f>
        <v/>
      </c>
    </row>
    <row r="110" ht="39.75" customHeight="1">
      <c r="A110" s="89" t="inlineStr">
        <is>
          <t>HH083898</t>
        </is>
      </c>
      <c r="B110" s="71" t="inlineStr">
        <is>
          <t>ISUZU</t>
        </is>
      </c>
      <c r="C110" s="45" t="inlineStr">
        <is>
          <t>4LE2</t>
        </is>
      </c>
      <c r="D110" s="71" t="n">
        <v>85</v>
      </c>
      <c r="E110" s="71" t="inlineStr">
        <is>
          <t>0 kiềng gang</t>
        </is>
      </c>
      <c r="F110" s="45" t="inlineStr">
        <is>
          <t xml:space="preserve">Buồng Nổ tròn dù 42, má đen, có cò nhớt,ắc 25 </t>
        </is>
      </c>
      <c r="G110" s="71" t="inlineStr">
        <is>
          <t>25x67</t>
        </is>
      </c>
      <c r="H110" s="71" t="n">
        <v>29</v>
      </c>
      <c r="I110" s="71" t="n">
        <v>77</v>
      </c>
      <c r="J110" s="71" t="inlineStr">
        <is>
          <t>2-1.75-4</t>
        </is>
      </c>
      <c r="K110" s="93" t="inlineStr">
        <is>
          <t xml:space="preserve"> NICE IN</t>
        </is>
      </c>
      <c r="L110" s="71" t="inlineStr">
        <is>
          <t>Bộ 4</t>
        </is>
      </c>
      <c r="M110" s="64" t="n"/>
      <c r="N110" s="64" t="n">
        <v>1400000</v>
      </c>
      <c r="O110" s="64" t="n">
        <v>1500000</v>
      </c>
      <c r="P110" s="64" t="n">
        <v>1600000</v>
      </c>
      <c r="Q110" s="64" t="n"/>
      <c r="R110" s="71" t="inlineStr">
        <is>
          <t>🟢 CÓ</t>
        </is>
      </c>
      <c r="S110" s="45" t="inlineStr">
        <is>
          <t>8-97232-604-0</t>
        </is>
      </c>
      <c r="T110" s="45" t="n"/>
      <c r="U110" s="61">
        <f>IF($C110="","",B110&amp;" "&amp;C110&amp;" · ĐK"&amp;D110&amp;IF(E110=""," "," "&amp;E110)&amp;IF(K110=""," "," - "&amp;K110))</f>
        <v/>
      </c>
    </row>
    <row r="111" ht="39.75" customHeight="1">
      <c r="A111" s="89" t="inlineStr">
        <is>
          <t>HH071254</t>
        </is>
      </c>
      <c r="B111" s="90" t="inlineStr">
        <is>
          <t>ISUZU</t>
        </is>
      </c>
      <c r="C111" s="43" t="inlineStr">
        <is>
          <t>4LE2-NEW</t>
        </is>
      </c>
      <c r="D111" s="90" t="n">
        <v>85</v>
      </c>
      <c r="E111" s="90" t="inlineStr">
        <is>
          <t>(A)</t>
        </is>
      </c>
      <c r="F111" s="43" t="inlineStr">
        <is>
          <t xml:space="preserve">Buồng Nổ tròn dù 42, dù thấp, má đen, có cò nhớt,ắc 27 </t>
        </is>
      </c>
      <c r="G111" s="90" t="inlineStr">
        <is>
          <t>27x68</t>
        </is>
      </c>
      <c r="H111" s="90" t="n">
        <v>28</v>
      </c>
      <c r="I111" s="90" t="n">
        <v>64</v>
      </c>
      <c r="J111" s="90" t="inlineStr">
        <is>
          <t>2HK-2-3</t>
        </is>
      </c>
      <c r="K111" s="91" t="inlineStr">
        <is>
          <t>IZUMI</t>
        </is>
      </c>
      <c r="L111" s="90" t="inlineStr">
        <is>
          <t>Bộ 4</t>
        </is>
      </c>
      <c r="M111" s="92" t="n"/>
      <c r="N111" s="92" t="n">
        <v>1350000</v>
      </c>
      <c r="O111" s="92" t="n">
        <v>1450000</v>
      </c>
      <c r="P111" s="92" t="n">
        <v>1550000</v>
      </c>
      <c r="Q111" s="92" t="n"/>
      <c r="R111" s="90" t="inlineStr">
        <is>
          <t>🟢 CÓ</t>
        </is>
      </c>
      <c r="S111" s="45" t="n"/>
      <c r="T111" s="45" t="n"/>
      <c r="U111" s="61">
        <f>IF($C111="","",B111&amp;" "&amp;C111&amp;" · ĐK"&amp;D111&amp;IF(E111=""," "," "&amp;E111)&amp;IF(K111=""," "," - "&amp;K111))</f>
        <v/>
      </c>
    </row>
    <row r="112" ht="39.75" customHeight="1">
      <c r="A112" s="89" t="inlineStr">
        <is>
          <t>HH082893</t>
        </is>
      </c>
      <c r="B112" s="90" t="inlineStr">
        <is>
          <t>ISUZU</t>
        </is>
      </c>
      <c r="C112" s="43" t="inlineStr">
        <is>
          <t>4LE2-NEW</t>
        </is>
      </c>
      <c r="D112" s="90" t="n">
        <v>85</v>
      </c>
      <c r="E112" s="90" t="inlineStr">
        <is>
          <t>(A)</t>
        </is>
      </c>
      <c r="F112" s="43" t="inlineStr">
        <is>
          <t xml:space="preserve">Buồng Nổ tròn dù 42, dù thấp, má đen, có cò nhớt,ắc 27 </t>
        </is>
      </c>
      <c r="G112" s="90" t="inlineStr">
        <is>
          <t>27x68</t>
        </is>
      </c>
      <c r="H112" s="90" t="n">
        <v>28</v>
      </c>
      <c r="I112" s="90" t="n">
        <v>64</v>
      </c>
      <c r="J112" s="90" t="inlineStr">
        <is>
          <t>2HK-2-3</t>
        </is>
      </c>
      <c r="K112" s="91" t="inlineStr">
        <is>
          <t>IKAZU</t>
        </is>
      </c>
      <c r="L112" s="90" t="inlineStr">
        <is>
          <t>Bộ 4</t>
        </is>
      </c>
      <c r="M112" s="92" t="n"/>
      <c r="N112" s="92" t="n">
        <v>1350000</v>
      </c>
      <c r="O112" s="92" t="n">
        <v>1450000</v>
      </c>
      <c r="P112" s="92" t="n">
        <v>1550000</v>
      </c>
      <c r="Q112" s="92" t="n"/>
      <c r="R112" s="90" t="inlineStr">
        <is>
          <t>🟢 CÓ</t>
        </is>
      </c>
      <c r="S112" s="45" t="n"/>
      <c r="T112" s="45" t="n"/>
      <c r="U112" s="61">
        <f>IF($C112="","",B112&amp;" "&amp;C112&amp;" · ĐK"&amp;D112&amp;IF(E112=""," "," "&amp;E112)&amp;IF(K112=""," "," - "&amp;K112))</f>
        <v/>
      </c>
    </row>
    <row r="113" ht="39.75" customHeight="1">
      <c r="A113" s="89" t="inlineStr">
        <is>
          <t>HH083520</t>
        </is>
      </c>
      <c r="B113" s="71" t="inlineStr">
        <is>
          <t>ISUZU</t>
        </is>
      </c>
      <c r="C113" s="45" t="inlineStr">
        <is>
          <t>C240 /C190 (3 bạc)</t>
        </is>
      </c>
      <c r="D113" s="71" t="n">
        <v>86</v>
      </c>
      <c r="E113" s="71" t="inlineStr">
        <is>
          <t>(A)</t>
        </is>
      </c>
      <c r="F113" s="45" t="inlineStr">
        <is>
          <t>Buồng Nổ ách chuồn, có 2 dấu supap, 3 bạc ,dài 96,6</t>
        </is>
      </c>
      <c r="G113" s="71" t="inlineStr">
        <is>
          <t>27x68</t>
        </is>
      </c>
      <c r="H113" s="71" t="n">
        <v>38</v>
      </c>
      <c r="I113" s="71" t="n">
        <v>96.59999999999999</v>
      </c>
      <c r="J113" s="71" t="inlineStr">
        <is>
          <t>2.5-2-5</t>
        </is>
      </c>
      <c r="K113" s="93" t="inlineStr">
        <is>
          <t>IKAZU</t>
        </is>
      </c>
      <c r="L113" s="71" t="inlineStr">
        <is>
          <t>Bộ 4</t>
        </is>
      </c>
      <c r="M113" s="64" t="n"/>
      <c r="N113" s="64" t="n">
        <v>1000000</v>
      </c>
      <c r="O113" s="64" t="n">
        <v>1070000</v>
      </c>
      <c r="P113" s="64" t="n">
        <v>1150000</v>
      </c>
      <c r="Q113" s="64" t="n"/>
      <c r="R113" s="71" t="inlineStr">
        <is>
          <t>🟢 CÓ</t>
        </is>
      </c>
      <c r="S113" s="45" t="inlineStr">
        <is>
          <t>5-12111-226-0</t>
        </is>
      </c>
      <c r="T113" s="45" t="n"/>
      <c r="U113" s="61">
        <f>IF($C113="","",B113&amp;" "&amp;C113&amp;" · ĐK"&amp;D113&amp;IF(E113=""," "," "&amp;E113)&amp;IF(K113=""," "," - "&amp;K113))</f>
        <v/>
      </c>
    </row>
    <row r="114" ht="39.75" customHeight="1">
      <c r="A114" s="89" t="inlineStr">
        <is>
          <t>HH071437</t>
        </is>
      </c>
      <c r="B114" s="71" t="inlineStr">
        <is>
          <t>ISUZU</t>
        </is>
      </c>
      <c r="C114" s="45" t="inlineStr">
        <is>
          <t>C240 /C190 (3 bạc)</t>
        </is>
      </c>
      <c r="D114" s="71" t="n">
        <v>86</v>
      </c>
      <c r="E114" s="71" t="inlineStr">
        <is>
          <t>(A)</t>
        </is>
      </c>
      <c r="F114" s="45" t="inlineStr">
        <is>
          <t>Buồng Nổ ách chuồn, có 2 dấu supap, 3 bạc ,dài 96,6</t>
        </is>
      </c>
      <c r="G114" s="71" t="inlineStr">
        <is>
          <t>27x68</t>
        </is>
      </c>
      <c r="H114" s="71" t="n">
        <v>38</v>
      </c>
      <c r="I114" s="71" t="n">
        <v>96.59999999999999</v>
      </c>
      <c r="J114" s="71" t="inlineStr">
        <is>
          <t>2.5-2-5</t>
        </is>
      </c>
      <c r="K114" s="93" t="inlineStr">
        <is>
          <t>NSP</t>
        </is>
      </c>
      <c r="L114" s="71" t="inlineStr">
        <is>
          <t>Bộ 4</t>
        </is>
      </c>
      <c r="M114" s="64" t="n"/>
      <c r="N114" s="64" t="n">
        <v>340000</v>
      </c>
      <c r="O114" s="64" t="n">
        <v>360000</v>
      </c>
      <c r="P114" s="64" t="n">
        <v>380000</v>
      </c>
      <c r="Q114" s="64" t="n"/>
      <c r="R114" s="71" t="inlineStr">
        <is>
          <t>🟢 CÓ</t>
        </is>
      </c>
      <c r="S114" s="45" t="inlineStr">
        <is>
          <t>5-12111-226-0</t>
        </is>
      </c>
      <c r="T114" s="45" t="n"/>
      <c r="U114" s="61">
        <f>IF($C114="","",B114&amp;" "&amp;C114&amp;" · ĐK"&amp;D114&amp;IF(E114=""," "," "&amp;E114)&amp;IF(K114=""," "," - "&amp;K114))</f>
        <v/>
      </c>
    </row>
    <row r="115" ht="39.75" customHeight="1">
      <c r="A115" s="89" t="inlineStr">
        <is>
          <t>HH071115</t>
        </is>
      </c>
      <c r="B115" s="71" t="inlineStr">
        <is>
          <t>ISUZU</t>
        </is>
      </c>
      <c r="C115" s="45" t="inlineStr">
        <is>
          <t>C240 /C190 (3 bạc)</t>
        </is>
      </c>
      <c r="D115" s="71" t="n">
        <v>86</v>
      </c>
      <c r="E115" s="71" t="inlineStr">
        <is>
          <t>(A)</t>
        </is>
      </c>
      <c r="F115" s="45" t="inlineStr">
        <is>
          <t>Buồng Nổ ách chuồn, có 2 dấu supap, 3 bạc ,dài 96,6</t>
        </is>
      </c>
      <c r="G115" s="71" t="inlineStr">
        <is>
          <t>27x68</t>
        </is>
      </c>
      <c r="H115" s="71" t="n">
        <v>38</v>
      </c>
      <c r="I115" s="71" t="n">
        <v>96.59999999999999</v>
      </c>
      <c r="J115" s="71" t="inlineStr">
        <is>
          <t>2.5-2-5</t>
        </is>
      </c>
      <c r="K115" s="93" t="inlineStr">
        <is>
          <t>IZUMI</t>
        </is>
      </c>
      <c r="L115" s="71" t="inlineStr">
        <is>
          <t>Bộ 4</t>
        </is>
      </c>
      <c r="M115" s="64" t="n"/>
      <c r="N115" s="64" t="n"/>
      <c r="O115" s="64" t="n"/>
      <c r="P115" s="64" t="n"/>
      <c r="Q115" s="64" t="n"/>
      <c r="R115" s="71" t="inlineStr">
        <is>
          <t>🟢 CÓ</t>
        </is>
      </c>
      <c r="S115" s="45" t="inlineStr">
        <is>
          <t>5-12111-226-0</t>
        </is>
      </c>
      <c r="T115" s="45" t="n"/>
      <c r="U115" s="61">
        <f>IF($C115="","",B115&amp;" "&amp;C115&amp;" · ĐK"&amp;D115&amp;IF(E115=""," "," "&amp;E115)&amp;IF(K115=""," "," - "&amp;K115))</f>
        <v/>
      </c>
    </row>
    <row r="116" ht="39.75" customHeight="1">
      <c r="A116" s="89" t="inlineStr">
        <is>
          <t>HH071438</t>
        </is>
      </c>
      <c r="B116" s="90" t="inlineStr">
        <is>
          <t>ISUZU</t>
        </is>
      </c>
      <c r="C116" s="43" t="inlineStr">
        <is>
          <t>C240-NEW C190  (3 bạc)</t>
        </is>
      </c>
      <c r="D116" s="90" t="n">
        <v>86</v>
      </c>
      <c r="E116" s="90" t="inlineStr">
        <is>
          <t>(A)</t>
        </is>
      </c>
      <c r="F116" s="43" t="inlineStr">
        <is>
          <t>Buồng Nổ ách chuồn, có 2 dấu supap,3 bạc ,dài 84,5</t>
        </is>
      </c>
      <c r="G116" s="90" t="inlineStr">
        <is>
          <t>27x68</t>
        </is>
      </c>
      <c r="H116" s="90" t="n">
        <v>38</v>
      </c>
      <c r="I116" s="90" t="n">
        <v>84.5</v>
      </c>
      <c r="J116" s="90" t="inlineStr">
        <is>
          <t>2.5-2-5</t>
        </is>
      </c>
      <c r="K116" s="91" t="inlineStr">
        <is>
          <t>NSP</t>
        </is>
      </c>
      <c r="L116" s="90" t="inlineStr">
        <is>
          <t>Bộ 4</t>
        </is>
      </c>
      <c r="M116" s="92" t="n"/>
      <c r="N116" s="92" t="n">
        <v>1500000</v>
      </c>
      <c r="O116" s="92" t="n">
        <v>1600000</v>
      </c>
      <c r="P116" s="92" t="n">
        <v>1700000</v>
      </c>
      <c r="Q116" s="92" t="n"/>
      <c r="R116" s="90" t="inlineStr">
        <is>
          <t>🟢 CÓ</t>
        </is>
      </c>
      <c r="S116" s="45" t="n"/>
      <c r="T116" s="45" t="n"/>
      <c r="U116" s="61">
        <f>IF($C116="","",B116&amp;" "&amp;C116&amp;" · ĐK"&amp;D116&amp;IF(E116=""," "," "&amp;E116)&amp;IF(K116=""," "," - "&amp;K116))</f>
        <v/>
      </c>
    </row>
    <row r="117" ht="39.75" customHeight="1">
      <c r="A117" s="89" t="inlineStr">
        <is>
          <t>HH083521</t>
        </is>
      </c>
      <c r="B117" s="90" t="inlineStr">
        <is>
          <t>ISUZU</t>
        </is>
      </c>
      <c r="C117" s="43" t="inlineStr">
        <is>
          <t>C240-NEW C190  (3 bạc)</t>
        </is>
      </c>
      <c r="D117" s="90" t="n">
        <v>86</v>
      </c>
      <c r="E117" s="90" t="inlineStr">
        <is>
          <t>(A)</t>
        </is>
      </c>
      <c r="F117" s="43" t="inlineStr">
        <is>
          <t>Buồng Nổ ách chuồn, có 2 dấu supap,3 bạc ,dài 84,5</t>
        </is>
      </c>
      <c r="G117" s="90" t="inlineStr">
        <is>
          <t>27x68</t>
        </is>
      </c>
      <c r="H117" s="90" t="n">
        <v>38</v>
      </c>
      <c r="I117" s="90" t="n">
        <v>84.5</v>
      </c>
      <c r="J117" s="90" t="inlineStr">
        <is>
          <t>2.5-2-5</t>
        </is>
      </c>
      <c r="K117" s="91" t="inlineStr">
        <is>
          <t>IKAZU</t>
        </is>
      </c>
      <c r="L117" s="90" t="inlineStr">
        <is>
          <t>Bộ 4</t>
        </is>
      </c>
      <c r="M117" s="92" t="n"/>
      <c r="N117" s="92" t="n">
        <v>1080000</v>
      </c>
      <c r="O117" s="92" t="n">
        <v>1150000</v>
      </c>
      <c r="P117" s="92" t="n">
        <v>1250000</v>
      </c>
      <c r="Q117" s="92" t="n"/>
      <c r="R117" s="90" t="inlineStr">
        <is>
          <t>🟢 CÓ</t>
        </is>
      </c>
      <c r="S117" s="45" t="inlineStr">
        <is>
          <t>8-94326-225-0</t>
        </is>
      </c>
      <c r="T117" s="45" t="n"/>
      <c r="U117" s="61">
        <f>IF($C117="","",B117&amp;" "&amp;C117&amp;" · ĐK"&amp;D117&amp;IF(E117=""," "," "&amp;E117)&amp;IF(K117=""," "," - "&amp;K117))</f>
        <v/>
      </c>
    </row>
    <row r="118" ht="39.75" customHeight="1">
      <c r="A118" s="89" t="n"/>
      <c r="B118" s="90" t="inlineStr">
        <is>
          <t>ISUZU</t>
        </is>
      </c>
      <c r="C118" s="43" t="inlineStr">
        <is>
          <t>C240  (5 bạc)</t>
        </is>
      </c>
      <c r="D118" s="90" t="n">
        <v>86</v>
      </c>
      <c r="E118" s="90" t="inlineStr">
        <is>
          <t>(A)</t>
        </is>
      </c>
      <c r="F118" s="43" t="inlineStr">
        <is>
          <t xml:space="preserve">Buồng Nổ chuồn, có 2 bạc nhớt,5  bạc </t>
        </is>
      </c>
      <c r="G118" s="90" t="inlineStr">
        <is>
          <t>27x72</t>
        </is>
      </c>
      <c r="H118" s="90" t="n">
        <v>38</v>
      </c>
      <c r="I118" s="90" t="n">
        <v>95.40000000000001</v>
      </c>
      <c r="J118" s="90" t="inlineStr">
        <is>
          <t>2-2-2-5-5</t>
        </is>
      </c>
      <c r="K118" s="91" t="n"/>
      <c r="L118" s="90" t="inlineStr">
        <is>
          <t>Bộ 4</t>
        </is>
      </c>
      <c r="M118" s="92" t="n"/>
      <c r="N118" s="92" t="n"/>
      <c r="O118" s="92" t="n"/>
      <c r="P118" s="92" t="n"/>
      <c r="Q118" s="92" t="n"/>
      <c r="R118" s="90" t="inlineStr">
        <is>
          <t>🟢 CÓ</t>
        </is>
      </c>
      <c r="S118" s="45" t="n"/>
      <c r="T118" s="45" t="n"/>
      <c r="U118" s="61">
        <f>IF($C118="","",B118&amp;" "&amp;C118&amp;" · ĐK"&amp;D118&amp;IF(E118=""," "," "&amp;E118)&amp;IF(K118=""," "," - "&amp;K118))</f>
        <v/>
      </c>
    </row>
    <row r="119" ht="39.75" customHeight="1">
      <c r="A119" s="89" t="inlineStr">
        <is>
          <t>HH080586</t>
        </is>
      </c>
      <c r="B119" s="71" t="inlineStr">
        <is>
          <t>ISUZU</t>
        </is>
      </c>
      <c r="C119" s="45" t="inlineStr">
        <is>
          <t>C240-2 (4 bạc)</t>
        </is>
      </c>
      <c r="D119" s="71" t="n">
        <v>86</v>
      </c>
      <c r="E119" s="71" t="inlineStr">
        <is>
          <t>(A)</t>
        </is>
      </c>
      <c r="F119" s="45" t="inlineStr">
        <is>
          <t xml:space="preserve">buồng nổ ách chuồn có 2 dấu supap,4 bạc </t>
        </is>
      </c>
      <c r="G119" s="71" t="inlineStr">
        <is>
          <t>27x72</t>
        </is>
      </c>
      <c r="H119" s="71" t="n">
        <v>38</v>
      </c>
      <c r="I119" s="71" t="n">
        <v>95.5</v>
      </c>
      <c r="J119" s="71" t="inlineStr">
        <is>
          <t>2-2-2-5</t>
        </is>
      </c>
      <c r="K119" s="93" t="inlineStr">
        <is>
          <t>IKAZU</t>
        </is>
      </c>
      <c r="L119" s="71" t="inlineStr">
        <is>
          <t>Bộ 4</t>
        </is>
      </c>
      <c r="M119" s="64" t="n"/>
      <c r="N119" s="64" t="n">
        <v>1000000</v>
      </c>
      <c r="O119" s="64" t="n">
        <v>1100000</v>
      </c>
      <c r="P119" s="64" t="n">
        <v>1200000</v>
      </c>
      <c r="Q119" s="64" t="n"/>
      <c r="R119" s="71" t="inlineStr">
        <is>
          <t>🟢 CÓ</t>
        </is>
      </c>
      <c r="S119" s="45" t="inlineStr">
        <is>
          <t>5-12111-203-0</t>
        </is>
      </c>
      <c r="T119" s="45" t="n"/>
      <c r="U119" s="61">
        <f>IF($C119="","",B119&amp;" "&amp;C119&amp;" · ĐK"&amp;D119&amp;IF(E119=""," "," "&amp;E119)&amp;IF(K119=""," "," - "&amp;K119))</f>
        <v/>
      </c>
    </row>
    <row r="120" ht="39.75" customHeight="1">
      <c r="A120" s="89" t="inlineStr">
        <is>
          <t>HH00332</t>
        </is>
      </c>
      <c r="B120" s="71" t="inlineStr">
        <is>
          <t>ISUZU</t>
        </is>
      </c>
      <c r="C120" s="45" t="inlineStr">
        <is>
          <t>C240-2 (4 bạc)</t>
        </is>
      </c>
      <c r="D120" s="71" t="n">
        <v>86</v>
      </c>
      <c r="E120" s="71" t="inlineStr">
        <is>
          <t>(A)</t>
        </is>
      </c>
      <c r="F120" s="45" t="inlineStr">
        <is>
          <t xml:space="preserve">buồng nổ ách chuồn có 2 dấu supap,4 bạc </t>
        </is>
      </c>
      <c r="G120" s="71" t="inlineStr">
        <is>
          <t>27x72</t>
        </is>
      </c>
      <c r="H120" s="71" t="n">
        <v>38</v>
      </c>
      <c r="I120" s="71" t="n">
        <v>95.5</v>
      </c>
      <c r="J120" s="71" t="inlineStr">
        <is>
          <t>2-2-2-5</t>
        </is>
      </c>
      <c r="K120" s="93" t="inlineStr">
        <is>
          <t>IZUMI</t>
        </is>
      </c>
      <c r="L120" s="71" t="inlineStr">
        <is>
          <t>Bộ 4</t>
        </is>
      </c>
      <c r="M120" s="64" t="n"/>
      <c r="N120" s="64" t="n"/>
      <c r="O120" s="64" t="n"/>
      <c r="P120" s="64" t="n"/>
      <c r="Q120" s="64" t="n"/>
      <c r="R120" s="71" t="inlineStr">
        <is>
          <t>🟢 CÓ</t>
        </is>
      </c>
      <c r="S120" s="45" t="inlineStr">
        <is>
          <t>5-12111-203-0</t>
        </is>
      </c>
      <c r="T120" s="45" t="n"/>
      <c r="U120" s="61">
        <f>IF($C120="","",B120&amp;" "&amp;C120&amp;" · ĐK"&amp;D120&amp;IF(E120=""," "," "&amp;E120)&amp;IF(K120=""," "," - "&amp;K120))</f>
        <v/>
      </c>
    </row>
    <row r="121" ht="39.75" customHeight="1">
      <c r="A121" s="89" t="inlineStr">
        <is>
          <t>HH00412</t>
        </is>
      </c>
      <c r="B121" s="71" t="inlineStr">
        <is>
          <t>ISUZU</t>
        </is>
      </c>
      <c r="C121" s="45" t="inlineStr">
        <is>
          <t>C240-OLD 3AB1 (4G)</t>
        </is>
      </c>
      <c r="D121" s="71" t="n">
        <v>86</v>
      </c>
      <c r="E121" s="71" t="inlineStr">
        <is>
          <t>(A)</t>
        </is>
      </c>
      <c r="F121" s="45" t="inlineStr">
        <is>
          <t>buồng nổ ách chuồn,4 bạc ,ko dấu supap</t>
        </is>
      </c>
      <c r="G121" s="71" t="inlineStr">
        <is>
          <t>27x72</t>
        </is>
      </c>
      <c r="H121" s="71" t="n">
        <v>38</v>
      </c>
      <c r="I121" s="71" t="n">
        <v>95.5</v>
      </c>
      <c r="J121" s="71" t="inlineStr">
        <is>
          <t>2-2-2-5</t>
        </is>
      </c>
      <c r="K121" s="93" t="inlineStr">
        <is>
          <t>IZUMI</t>
        </is>
      </c>
      <c r="L121" s="71" t="inlineStr">
        <is>
          <t>Bộ 4</t>
        </is>
      </c>
      <c r="M121" s="64" t="n"/>
      <c r="N121" s="64" t="n"/>
      <c r="O121" s="64" t="n"/>
      <c r="P121" s="64" t="n"/>
      <c r="Q121" s="64" t="n"/>
      <c r="R121" s="71" t="inlineStr">
        <is>
          <t>🟢 CÓ</t>
        </is>
      </c>
      <c r="S121" s="45" t="inlineStr">
        <is>
          <t xml:space="preserve">5-12111-064-0 </t>
        </is>
      </c>
      <c r="T121" s="45" t="n"/>
      <c r="U121" s="61">
        <f>IF($C121="","",B121&amp;" "&amp;C121&amp;" · ĐK"&amp;D121&amp;IF(E121=""," "," "&amp;E121)&amp;IF(K121=""," "," - "&amp;K121))</f>
        <v/>
      </c>
    </row>
    <row r="122" ht="39.75" customHeight="1">
      <c r="A122" s="89" t="inlineStr">
        <is>
          <t>HH082894</t>
        </is>
      </c>
      <c r="B122" s="71" t="inlineStr">
        <is>
          <t>ISUZU</t>
        </is>
      </c>
      <c r="C122" s="45" t="inlineStr">
        <is>
          <t>C240-OLD 3AB1 (4G)</t>
        </is>
      </c>
      <c r="D122" s="71" t="n">
        <v>86</v>
      </c>
      <c r="E122" s="71" t="inlineStr">
        <is>
          <t>(A)</t>
        </is>
      </c>
      <c r="F122" s="45" t="inlineStr">
        <is>
          <t>buồng nổ ách chuồn,4 bạc ,ko dấu supap</t>
        </is>
      </c>
      <c r="G122" s="71" t="inlineStr">
        <is>
          <t>27x72</t>
        </is>
      </c>
      <c r="H122" s="71" t="n">
        <v>38</v>
      </c>
      <c r="I122" s="71" t="n">
        <v>95.5</v>
      </c>
      <c r="J122" s="71" t="inlineStr">
        <is>
          <t>2-2-2-5</t>
        </is>
      </c>
      <c r="K122" s="93" t="inlineStr">
        <is>
          <t>IKAZU</t>
        </is>
      </c>
      <c r="L122" s="71" t="inlineStr">
        <is>
          <t>Bộ 4</t>
        </is>
      </c>
      <c r="M122" s="64" t="n"/>
      <c r="N122" s="64" t="n">
        <v>950000</v>
      </c>
      <c r="O122" s="64" t="n">
        <v>1050000</v>
      </c>
      <c r="P122" s="64" t="n">
        <v>1150000</v>
      </c>
      <c r="Q122" s="64" t="n"/>
      <c r="R122" s="71" t="inlineStr">
        <is>
          <t>🟢 CÓ</t>
        </is>
      </c>
      <c r="S122" s="45" t="inlineStr">
        <is>
          <t xml:space="preserve">5-12111-064-0 </t>
        </is>
      </c>
      <c r="T122" s="45" t="n"/>
      <c r="U122" s="61">
        <f>IF($C122="","",B122&amp;" "&amp;C122&amp;" · ĐK"&amp;D122&amp;IF(E122=""," "," "&amp;E122)&amp;IF(K122=""," "," - "&amp;K122))</f>
        <v/>
      </c>
    </row>
    <row r="123" ht="39.75" customHeight="1">
      <c r="A123" s="89" t="inlineStr">
        <is>
          <t>HH070976</t>
        </is>
      </c>
      <c r="B123" s="90" t="inlineStr">
        <is>
          <t>ISUZU</t>
        </is>
      </c>
      <c r="C123" s="43" t="inlineStr">
        <is>
          <t>4JC1</t>
        </is>
      </c>
      <c r="D123" s="90" t="n">
        <v>88</v>
      </c>
      <c r="E123" s="90" t="inlineStr">
        <is>
          <t>(A)</t>
        </is>
      </c>
      <c r="F123" s="43" t="inlineStr">
        <is>
          <t xml:space="preserve">Buồng Nổ vuông 42 nhọn, có 2 dấu supap,3  bạc </t>
        </is>
      </c>
      <c r="G123" s="90" t="inlineStr">
        <is>
          <t>31x74</t>
        </is>
      </c>
      <c r="H123" s="90" t="n">
        <v>32.5</v>
      </c>
      <c r="I123" s="90" t="n">
        <v>88</v>
      </c>
      <c r="J123" s="71" t="inlineStr">
        <is>
          <t>2-2-4</t>
        </is>
      </c>
      <c r="K123" s="91" t="inlineStr">
        <is>
          <t>IZUMI</t>
        </is>
      </c>
      <c r="L123" s="90" t="inlineStr">
        <is>
          <t>Bộ 4</t>
        </is>
      </c>
      <c r="M123" s="92" t="n"/>
      <c r="N123" s="92" t="n">
        <v>1300000</v>
      </c>
      <c r="O123" s="92" t="n">
        <v>1400000</v>
      </c>
      <c r="P123" s="92" t="n">
        <v>1500000</v>
      </c>
      <c r="Q123" s="92" t="n"/>
      <c r="R123" s="90" t="inlineStr">
        <is>
          <t>🟢 CÓ</t>
        </is>
      </c>
      <c r="S123" s="45" t="inlineStr">
        <is>
          <t xml:space="preserve"> 8-94408-207-0 </t>
        </is>
      </c>
      <c r="T123" s="45" t="n"/>
      <c r="U123" s="61">
        <f>IF($C123="","",B123&amp;" "&amp;C123&amp;" · ĐK"&amp;D123&amp;IF(E123=""," "," "&amp;E123)&amp;IF(K123=""," "," - "&amp;K123))</f>
        <v/>
      </c>
    </row>
    <row r="124" ht="39.75" customHeight="1">
      <c r="A124" s="89" t="inlineStr">
        <is>
          <t>HH082897</t>
        </is>
      </c>
      <c r="B124" s="90" t="inlineStr">
        <is>
          <t>ISUZU</t>
        </is>
      </c>
      <c r="C124" s="43" t="inlineStr">
        <is>
          <t>4JC1</t>
        </is>
      </c>
      <c r="D124" s="90" t="n">
        <v>88</v>
      </c>
      <c r="E124" s="90" t="inlineStr">
        <is>
          <t>(A)</t>
        </is>
      </c>
      <c r="F124" s="43" t="inlineStr">
        <is>
          <t xml:space="preserve">Buồng Nổ vuông 42 nhọn, có 2 dấu supap,3 bạc </t>
        </is>
      </c>
      <c r="G124" s="90" t="inlineStr">
        <is>
          <t>31x74</t>
        </is>
      </c>
      <c r="H124" s="90" t="n">
        <v>32.5</v>
      </c>
      <c r="I124" s="90" t="n">
        <v>88</v>
      </c>
      <c r="J124" s="71" t="inlineStr">
        <is>
          <t>2-2-4</t>
        </is>
      </c>
      <c r="K124" s="91" t="inlineStr">
        <is>
          <t>IKAZU</t>
        </is>
      </c>
      <c r="L124" s="90" t="inlineStr">
        <is>
          <t>Bộ 4</t>
        </is>
      </c>
      <c r="M124" s="92" t="n"/>
      <c r="N124" s="92" t="n">
        <v>1300000</v>
      </c>
      <c r="O124" s="92" t="n">
        <v>1400000</v>
      </c>
      <c r="P124" s="92" t="n">
        <v>1500000</v>
      </c>
      <c r="Q124" s="92" t="n"/>
      <c r="R124" s="90" t="inlineStr">
        <is>
          <t>🟢 CÓ</t>
        </is>
      </c>
      <c r="S124" s="45" t="inlineStr">
        <is>
          <t xml:space="preserve"> 8-94408-207-0 </t>
        </is>
      </c>
      <c r="T124" s="45" t="n"/>
      <c r="U124" s="61">
        <f>IF($C124="","",B124&amp;" "&amp;C124&amp;" · ĐK"&amp;D124&amp;IF(E124=""," "," "&amp;E124)&amp;IF(K124=""," "," - "&amp;K124))</f>
        <v/>
      </c>
    </row>
    <row r="125" ht="39.75" customHeight="1">
      <c r="A125" s="89" t="inlineStr">
        <is>
          <t>HH082897</t>
        </is>
      </c>
      <c r="B125" s="90" t="inlineStr">
        <is>
          <t>ISUZU</t>
        </is>
      </c>
      <c r="C125" s="43" t="inlineStr">
        <is>
          <t>4JC1</t>
        </is>
      </c>
      <c r="D125" s="90" t="n">
        <v>88</v>
      </c>
      <c r="E125" s="90" t="inlineStr">
        <is>
          <t>(A)</t>
        </is>
      </c>
      <c r="F125" s="43" t="inlineStr">
        <is>
          <t xml:space="preserve">Buồng Nổ vuông 42 nhọn, có 2 dấu supap,4 bạc </t>
        </is>
      </c>
      <c r="G125" s="90" t="inlineStr">
        <is>
          <t>31x74</t>
        </is>
      </c>
      <c r="H125" s="90" t="n">
        <v>32.5</v>
      </c>
      <c r="I125" s="90" t="n">
        <v>88</v>
      </c>
      <c r="J125" s="71" t="inlineStr">
        <is>
          <t>2-2-2-4</t>
        </is>
      </c>
      <c r="K125" s="91" t="inlineStr">
        <is>
          <t>IKAZU</t>
        </is>
      </c>
      <c r="L125" s="90" t="inlineStr">
        <is>
          <t>Bộ 4</t>
        </is>
      </c>
      <c r="M125" s="92" t="n"/>
      <c r="N125" s="92" t="n">
        <v>1300000</v>
      </c>
      <c r="O125" s="92" t="n">
        <v>1400000</v>
      </c>
      <c r="P125" s="92" t="n">
        <v>1500000</v>
      </c>
      <c r="Q125" s="92" t="n"/>
      <c r="R125" s="90" t="inlineStr">
        <is>
          <t>🟢 CÓ</t>
        </is>
      </c>
      <c r="S125" s="45" t="inlineStr">
        <is>
          <t>8-94152-476-2</t>
        </is>
      </c>
      <c r="T125" s="45" t="n"/>
      <c r="U125" s="61">
        <f>IF($C125="","",B125&amp;" "&amp;C125&amp;" · ĐK"&amp;D125&amp;IF(E125=""," "," "&amp;E125)&amp;IF(K125=""," "," - "&amp;K125))</f>
        <v/>
      </c>
    </row>
    <row r="126" ht="39.75" customHeight="1">
      <c r="A126" s="89" t="inlineStr">
        <is>
          <t>HH070976</t>
        </is>
      </c>
      <c r="B126" s="90" t="inlineStr">
        <is>
          <t>ISUZU</t>
        </is>
      </c>
      <c r="C126" s="43" t="inlineStr">
        <is>
          <t>4JC1</t>
        </is>
      </c>
      <c r="D126" s="90" t="n">
        <v>88</v>
      </c>
      <c r="E126" s="90" t="inlineStr">
        <is>
          <t>(A)</t>
        </is>
      </c>
      <c r="F126" s="43" t="inlineStr">
        <is>
          <t xml:space="preserve">Buồng Nổ vuông 42 nhọn, có 2 dấu supap,4 bạc </t>
        </is>
      </c>
      <c r="G126" s="90" t="inlineStr">
        <is>
          <t>31x74</t>
        </is>
      </c>
      <c r="H126" s="90" t="n">
        <v>32.5</v>
      </c>
      <c r="I126" s="90" t="n">
        <v>88</v>
      </c>
      <c r="J126" s="71" t="inlineStr">
        <is>
          <t>2-2-2-4</t>
        </is>
      </c>
      <c r="K126" s="91" t="inlineStr">
        <is>
          <t>IZUMI</t>
        </is>
      </c>
      <c r="L126" s="90" t="inlineStr">
        <is>
          <t>Bộ 4</t>
        </is>
      </c>
      <c r="M126" s="92" t="n"/>
      <c r="N126" s="92" t="n">
        <v>1300000</v>
      </c>
      <c r="O126" s="92" t="n">
        <v>1400000</v>
      </c>
      <c r="P126" s="92" t="n">
        <v>1500000</v>
      </c>
      <c r="Q126" s="92" t="n"/>
      <c r="R126" s="90" t="inlineStr">
        <is>
          <t>🟢 CÓ</t>
        </is>
      </c>
      <c r="S126" s="45" t="inlineStr">
        <is>
          <t>8-94152-476-2</t>
        </is>
      </c>
      <c r="T126" s="45" t="n"/>
      <c r="U126" s="61">
        <f>IF($C126="","",B126&amp;" "&amp;C126&amp;" · ĐK"&amp;D126&amp;IF(E126=""," "," "&amp;E126)&amp;IF(K126=""," "," - "&amp;K126))</f>
        <v/>
      </c>
    </row>
    <row r="127" ht="39.75" customHeight="1">
      <c r="A127" s="89" t="inlineStr">
        <is>
          <t>HH070814</t>
        </is>
      </c>
      <c r="B127" s="71" t="inlineStr">
        <is>
          <t>ISUZU</t>
        </is>
      </c>
      <c r="C127" s="45" t="inlineStr">
        <is>
          <t>C223</t>
        </is>
      </c>
      <c r="D127" s="71" t="n">
        <v>88</v>
      </c>
      <c r="E127" s="71" t="inlineStr">
        <is>
          <t>(A)</t>
        </is>
      </c>
      <c r="F127" s="45" t="inlineStr">
        <is>
          <t>Buồng Nổ chuồn có 2 dấu supap</t>
        </is>
      </c>
      <c r="G127" s="71" t="inlineStr">
        <is>
          <t>27x68</t>
        </is>
      </c>
      <c r="H127" s="71" t="n">
        <v>34</v>
      </c>
      <c r="I127" s="71" t="n">
        <v>82.59999999999999</v>
      </c>
      <c r="J127" s="71" t="inlineStr">
        <is>
          <t>2-2-4</t>
        </is>
      </c>
      <c r="K127" s="93" t="inlineStr">
        <is>
          <t>IZUMI</t>
        </is>
      </c>
      <c r="L127" s="71" t="inlineStr">
        <is>
          <t>Bộ 4</t>
        </is>
      </c>
      <c r="M127" s="64" t="n"/>
      <c r="N127" s="64" t="n"/>
      <c r="O127" s="64" t="n"/>
      <c r="P127" s="64" t="n"/>
      <c r="Q127" s="64" t="n"/>
      <c r="R127" s="71" t="inlineStr">
        <is>
          <t>🟢 CÓ</t>
        </is>
      </c>
      <c r="S127" s="45" t="n"/>
      <c r="T127" s="45" t="n"/>
      <c r="U127" s="61">
        <f>IF($C127="","",B127&amp;" "&amp;C127&amp;" · ĐK"&amp;D127&amp;IF(E127=""," "," "&amp;E127)&amp;IF(K127=""," "," - "&amp;K127))</f>
        <v/>
      </c>
    </row>
    <row r="128" ht="39.75" customHeight="1">
      <c r="A128" s="89" t="inlineStr">
        <is>
          <t>HH082895</t>
        </is>
      </c>
      <c r="B128" s="71" t="inlineStr">
        <is>
          <t>ISUZU</t>
        </is>
      </c>
      <c r="C128" s="45" t="inlineStr">
        <is>
          <t>C223</t>
        </is>
      </c>
      <c r="D128" s="71" t="n">
        <v>88</v>
      </c>
      <c r="E128" s="71" t="inlineStr">
        <is>
          <t>(A)</t>
        </is>
      </c>
      <c r="F128" s="45" t="inlineStr">
        <is>
          <t>Buồng Nổ chuồn có 2 dấu supap</t>
        </is>
      </c>
      <c r="G128" s="71" t="inlineStr">
        <is>
          <t>27x68</t>
        </is>
      </c>
      <c r="H128" s="71" t="n">
        <v>34</v>
      </c>
      <c r="I128" s="71" t="n">
        <v>82.59999999999999</v>
      </c>
      <c r="J128" s="71" t="inlineStr">
        <is>
          <t>2-2-4</t>
        </is>
      </c>
      <c r="K128" s="93" t="inlineStr">
        <is>
          <t>IKAZU</t>
        </is>
      </c>
      <c r="L128" s="71" t="inlineStr">
        <is>
          <t>Bộ 4</t>
        </is>
      </c>
      <c r="M128" s="64" t="n"/>
      <c r="N128" s="64" t="n">
        <v>1000000</v>
      </c>
      <c r="O128" s="64" t="n">
        <v>1050000</v>
      </c>
      <c r="P128" s="64" t="n">
        <v>1150000</v>
      </c>
      <c r="Q128" s="64" t="n"/>
      <c r="R128" s="71" t="inlineStr">
        <is>
          <t>🟢 CÓ</t>
        </is>
      </c>
      <c r="S128" s="45" t="n"/>
      <c r="T128" s="45" t="n"/>
      <c r="U128" s="61">
        <f>IF($C128="","",B128&amp;" "&amp;C128&amp;" · ĐK"&amp;D128&amp;IF(E128=""," "," "&amp;E128)&amp;IF(K128=""," "," - "&amp;K128))</f>
        <v/>
      </c>
    </row>
    <row r="129" ht="39.75" customHeight="1">
      <c r="A129" s="89" t="n"/>
      <c r="B129" s="90" t="inlineStr">
        <is>
          <t>ISUZU</t>
        </is>
      </c>
      <c r="C129" s="43" t="inlineStr">
        <is>
          <t>493/4JB1</t>
        </is>
      </c>
      <c r="D129" s="90" t="n">
        <v>93</v>
      </c>
      <c r="E129" s="90" t="n"/>
      <c r="F129" s="43" t="inlineStr">
        <is>
          <t>buồng nổ 43, 5 dù</t>
        </is>
      </c>
      <c r="G129" s="90" t="inlineStr">
        <is>
          <t>31</t>
        </is>
      </c>
      <c r="H129" s="90" t="n">
        <v>36.5</v>
      </c>
      <c r="I129" s="90" t="n">
        <v>92</v>
      </c>
      <c r="J129" s="90" t="n"/>
      <c r="K129" s="91" t="n"/>
      <c r="L129" s="90" t="inlineStr">
        <is>
          <t>Bộ 4</t>
        </is>
      </c>
      <c r="M129" s="92" t="n">
        <v>395000</v>
      </c>
      <c r="N129" s="92" t="n"/>
      <c r="O129" s="92" t="n"/>
      <c r="P129" s="92" t="n"/>
      <c r="Q129" s="92" t="n"/>
      <c r="R129" s="90" t="inlineStr">
        <is>
          <t>🟢 CÓ</t>
        </is>
      </c>
      <c r="S129" s="45" t="inlineStr">
        <is>
          <t>87810627</t>
        </is>
      </c>
      <c r="T129" s="45" t="n"/>
      <c r="U129" s="61">
        <f>IF($C129="","",B129&amp;" "&amp;C129&amp;" · ĐK"&amp;D129&amp;IF(E129=""," "," "&amp;E129)&amp;IF(K129=""," "," - "&amp;K129))</f>
        <v/>
      </c>
    </row>
    <row r="130" ht="39.75" customHeight="1">
      <c r="A130" s="89" t="n"/>
      <c r="B130" s="71" t="inlineStr">
        <is>
          <t>ISUZU</t>
        </is>
      </c>
      <c r="C130" s="45" t="inlineStr">
        <is>
          <t>493/4JB1</t>
        </is>
      </c>
      <c r="D130" s="71" t="n">
        <v>93</v>
      </c>
      <c r="E130" s="71" t="n"/>
      <c r="F130" s="45" t="inlineStr">
        <is>
          <t>buồng nổ vuông</t>
        </is>
      </c>
      <c r="G130" s="71" t="inlineStr">
        <is>
          <t>31x76</t>
        </is>
      </c>
      <c r="H130" s="71" t="n">
        <v>36</v>
      </c>
      <c r="I130" s="71" t="n">
        <v>91.5</v>
      </c>
      <c r="J130" s="71" t="n"/>
      <c r="K130" s="93" t="n"/>
      <c r="L130" s="71" t="inlineStr">
        <is>
          <t>Bộ 4</t>
        </is>
      </c>
      <c r="M130" s="64" t="n"/>
      <c r="N130" s="64" t="n"/>
      <c r="O130" s="64" t="n"/>
      <c r="P130" s="64" t="n"/>
      <c r="Q130" s="64" t="n"/>
      <c r="R130" s="71" t="inlineStr">
        <is>
          <t>🟢 CÓ</t>
        </is>
      </c>
      <c r="S130" s="45" t="n"/>
      <c r="T130" s="45" t="n"/>
      <c r="U130" s="61">
        <f>IF($C130="","",B130&amp;" "&amp;C130&amp;" · ĐK"&amp;D130&amp;IF(E130=""," "," "&amp;E130)&amp;IF(K130=""," "," - "&amp;K130))</f>
        <v/>
      </c>
    </row>
    <row r="131" ht="39.75" customHeight="1">
      <c r="A131" s="89" t="n"/>
      <c r="B131" s="90" t="inlineStr">
        <is>
          <t>ISUZU</t>
        </is>
      </c>
      <c r="C131" s="43" t="inlineStr">
        <is>
          <t>493/4JB1</t>
        </is>
      </c>
      <c r="D131" s="90" t="n">
        <v>93</v>
      </c>
      <c r="E131" s="90" t="n"/>
      <c r="F131" s="43" t="inlineStr">
        <is>
          <t>buồng nổ 48 dù có cò nhớt</t>
        </is>
      </c>
      <c r="G131" s="90" t="inlineStr">
        <is>
          <t>31</t>
        </is>
      </c>
      <c r="H131" s="90" t="n">
        <v>36</v>
      </c>
      <c r="I131" s="90" t="n">
        <v>92</v>
      </c>
      <c r="J131" s="90" t="n"/>
      <c r="K131" s="91" t="n"/>
      <c r="L131" s="90" t="inlineStr">
        <is>
          <t>Bộ 4</t>
        </is>
      </c>
      <c r="M131" s="92" t="n"/>
      <c r="N131" s="92" t="n"/>
      <c r="O131" s="92" t="n"/>
      <c r="P131" s="92" t="n"/>
      <c r="Q131" s="92" t="n"/>
      <c r="R131" s="90" t="inlineStr">
        <is>
          <t>🟢 CÓ</t>
        </is>
      </c>
      <c r="S131" s="45" t="n"/>
      <c r="T131" s="45" t="n"/>
      <c r="U131" s="61">
        <f>IF($C131="","",B131&amp;" "&amp;C131&amp;" · ĐK"&amp;D131&amp;IF(E131=""," "," "&amp;E131)&amp;IF(K131=""," "," - "&amp;K131))</f>
        <v/>
      </c>
    </row>
    <row r="132" ht="39.75" customHeight="1">
      <c r="A132" s="89" t="n"/>
      <c r="B132" s="71" t="inlineStr">
        <is>
          <t>ISUZU</t>
        </is>
      </c>
      <c r="C132" s="45" t="inlineStr">
        <is>
          <t>493/4JB1</t>
        </is>
      </c>
      <c r="D132" s="71" t="n">
        <v>93</v>
      </c>
      <c r="E132" s="71" t="n"/>
      <c r="F132" s="45" t="inlineStr">
        <is>
          <t>tron dù 43 có 2 dấu supap</t>
        </is>
      </c>
      <c r="G132" s="71" t="inlineStr">
        <is>
          <t>34</t>
        </is>
      </c>
      <c r="H132" s="71" t="n">
        <v>35</v>
      </c>
      <c r="I132" s="71" t="n">
        <v>92</v>
      </c>
      <c r="J132" s="71" t="n"/>
      <c r="K132" s="93" t="n"/>
      <c r="L132" s="71" t="inlineStr">
        <is>
          <t>Bộ 4</t>
        </is>
      </c>
      <c r="M132" s="64" t="n"/>
      <c r="N132" s="64" t="n"/>
      <c r="O132" s="64" t="n"/>
      <c r="P132" s="64" t="n"/>
      <c r="Q132" s="64" t="n"/>
      <c r="R132" s="71" t="inlineStr">
        <is>
          <t>🟢 CÓ</t>
        </is>
      </c>
      <c r="S132" s="45" t="n"/>
      <c r="T132" s="45" t="n"/>
      <c r="U132" s="61">
        <f>IF($C132="","",B132&amp;" "&amp;C132&amp;" · ĐK"&amp;D132&amp;IF(E132=""," "," "&amp;E132)&amp;IF(K132=""," "," - "&amp;K132))</f>
        <v/>
      </c>
    </row>
    <row r="133" ht="39.75" customHeight="1">
      <c r="A133" s="89" t="n"/>
      <c r="B133" s="90" t="inlineStr">
        <is>
          <t>ISUZU</t>
        </is>
      </c>
      <c r="C133" s="43" t="inlineStr">
        <is>
          <t>493/4JB1 ắc 31</t>
        </is>
      </c>
      <c r="D133" s="90" t="n">
        <v>93</v>
      </c>
      <c r="E133" s="90" t="n"/>
      <c r="F133" s="43" t="inlineStr">
        <is>
          <t>buồng nổ 46</t>
        </is>
      </c>
      <c r="G133" s="90" t="inlineStr">
        <is>
          <t>31</t>
        </is>
      </c>
      <c r="H133" s="90" t="n">
        <v>36</v>
      </c>
      <c r="I133" s="90" t="n">
        <v>92</v>
      </c>
      <c r="J133" s="90" t="n"/>
      <c r="K133" s="91" t="n"/>
      <c r="L133" s="90" t="inlineStr">
        <is>
          <t>Bộ 4</t>
        </is>
      </c>
      <c r="M133" s="92" t="n"/>
      <c r="N133" s="92" t="n"/>
      <c r="O133" s="92" t="n"/>
      <c r="P133" s="92" t="n"/>
      <c r="Q133" s="92" t="n"/>
      <c r="R133" s="90" t="inlineStr">
        <is>
          <t>🟢 CÓ</t>
        </is>
      </c>
      <c r="S133" s="45" t="n"/>
      <c r="T133" s="45" t="n"/>
      <c r="U133" s="61">
        <f>IF($C133="","",B133&amp;" "&amp;C133&amp;" · ĐK"&amp;D133&amp;IF(E133=""," "," "&amp;E133)&amp;IF(K133=""," "," - "&amp;K133))</f>
        <v/>
      </c>
    </row>
    <row r="134" ht="39.75" customHeight="1">
      <c r="A134" s="89" t="inlineStr">
        <is>
          <t>HH083697</t>
        </is>
      </c>
      <c r="B134" s="71" t="inlineStr">
        <is>
          <t>ISUZU</t>
        </is>
      </c>
      <c r="C134" s="45" t="inlineStr">
        <is>
          <t>4DA1/ 4JB1</t>
        </is>
      </c>
      <c r="D134" s="71" t="n">
        <v>93</v>
      </c>
      <c r="E134" s="71" t="n"/>
      <c r="F134" s="45" t="inlineStr">
        <is>
          <t xml:space="preserve">nổ tròn 46/47 ,ắc 34 ,xy lanh gang </t>
        </is>
      </c>
      <c r="G134" s="71" t="n">
        <v>34</v>
      </c>
      <c r="H134" s="71" t="n"/>
      <c r="I134" s="71" t="n"/>
      <c r="J134" s="71" t="inlineStr">
        <is>
          <t>3K-2-3</t>
        </is>
      </c>
      <c r="K134" s="93" t="n"/>
      <c r="L134" s="71" t="inlineStr">
        <is>
          <t>Bộ 4</t>
        </is>
      </c>
      <c r="M134" s="64" t="n"/>
      <c r="N134" s="64" t="n">
        <v>1100000</v>
      </c>
      <c r="O134" s="64" t="n">
        <v>1200000</v>
      </c>
      <c r="P134" s="64" t="n">
        <v>1300000</v>
      </c>
      <c r="Q134" s="64" t="n"/>
      <c r="R134" s="71" t="inlineStr">
        <is>
          <t>🟢 CÓ</t>
        </is>
      </c>
      <c r="S134" s="45" t="n"/>
      <c r="T134" s="45" t="n"/>
      <c r="U134" s="61">
        <f>IF($C134="","",B134&amp;" "&amp;C134&amp;" · ĐK"&amp;D134&amp;IF(E134=""," "," "&amp;E134)&amp;IF(K134=""," "," - "&amp;K134))</f>
        <v/>
      </c>
    </row>
    <row r="135" ht="39.75" customHeight="1">
      <c r="A135" s="89" t="inlineStr">
        <is>
          <t>HH071052</t>
        </is>
      </c>
      <c r="B135" s="90" t="inlineStr">
        <is>
          <t>ISUZU</t>
        </is>
      </c>
      <c r="C135" s="43" t="inlineStr">
        <is>
          <t>4JA1-L</t>
        </is>
      </c>
      <c r="D135" s="90" t="n">
        <v>93</v>
      </c>
      <c r="E135" s="90" t="inlineStr">
        <is>
          <t>(A)</t>
        </is>
      </c>
      <c r="F135" s="43" t="inlineStr">
        <is>
          <t xml:space="preserve">Buồng Nổ tròn dù 45, có 2 dấu supap,dài 103 mm </t>
        </is>
      </c>
      <c r="G135" s="90" t="inlineStr">
        <is>
          <t>31x76</t>
        </is>
      </c>
      <c r="H135" s="90" t="n">
        <v>32</v>
      </c>
      <c r="I135" s="91" t="n">
        <v>103</v>
      </c>
      <c r="J135" s="90" t="inlineStr">
        <is>
          <t>2-2-4</t>
        </is>
      </c>
      <c r="K135" s="91" t="inlineStr">
        <is>
          <t>IZUMI</t>
        </is>
      </c>
      <c r="L135" s="90" t="inlineStr">
        <is>
          <t>Bộ 4</t>
        </is>
      </c>
      <c r="M135" s="92" t="n"/>
      <c r="N135" s="92" t="n"/>
      <c r="O135" s="92" t="n"/>
      <c r="P135" s="92" t="n"/>
      <c r="Q135" s="92" t="n"/>
      <c r="R135" s="90" t="inlineStr">
        <is>
          <t>🟢 CÓ</t>
        </is>
      </c>
      <c r="S135" s="45" t="inlineStr">
        <is>
          <t xml:space="preserve">8-97942-985-0 </t>
        </is>
      </c>
      <c r="T135" s="45" t="n"/>
      <c r="U135" s="61">
        <f>IF($C135="","",B135&amp;" "&amp;C135&amp;" · ĐK"&amp;D135&amp;IF(E135=""," "," "&amp;E135)&amp;IF(K135=""," "," - "&amp;K135))</f>
        <v/>
      </c>
    </row>
    <row r="136" ht="39.75" customHeight="1">
      <c r="A136" s="89" t="inlineStr">
        <is>
          <t>HH082012</t>
        </is>
      </c>
      <c r="B136" s="90" t="inlineStr">
        <is>
          <t>ISUZU</t>
        </is>
      </c>
      <c r="C136" s="43" t="inlineStr">
        <is>
          <t>4JA1-L</t>
        </is>
      </c>
      <c r="D136" s="90" t="n">
        <v>93</v>
      </c>
      <c r="E136" s="90" t="inlineStr">
        <is>
          <t>(A)</t>
        </is>
      </c>
      <c r="F136" s="43" t="inlineStr">
        <is>
          <t xml:space="preserve">Buồng Nổ tròn dù 45, có 2 dấu supap,dài 103 mm </t>
        </is>
      </c>
      <c r="G136" s="90" t="inlineStr">
        <is>
          <t>31x76</t>
        </is>
      </c>
      <c r="H136" s="90" t="n">
        <v>32</v>
      </c>
      <c r="I136" s="91" t="n">
        <v>103</v>
      </c>
      <c r="J136" s="90" t="inlineStr">
        <is>
          <t>2-2-4</t>
        </is>
      </c>
      <c r="K136" s="91" t="inlineStr">
        <is>
          <t>IKAZU</t>
        </is>
      </c>
      <c r="L136" s="90" t="inlineStr">
        <is>
          <t>Bộ 4</t>
        </is>
      </c>
      <c r="M136" s="92" t="n"/>
      <c r="N136" s="92" t="n">
        <v>1000000</v>
      </c>
      <c r="O136" s="92" t="n">
        <v>1100000</v>
      </c>
      <c r="P136" s="92" t="n">
        <v>1200000</v>
      </c>
      <c r="Q136" s="92" t="n"/>
      <c r="R136" s="90" t="inlineStr">
        <is>
          <t>🟢 CÓ</t>
        </is>
      </c>
      <c r="S136" s="45" t="inlineStr">
        <is>
          <t xml:space="preserve">8-97942-985-0 </t>
        </is>
      </c>
      <c r="T136" s="45" t="n"/>
      <c r="U136" s="61">
        <f>IF($C136="","",B136&amp;" "&amp;C136&amp;" · ĐK"&amp;D136&amp;IF(E136=""," "," "&amp;E136)&amp;IF(K136=""," "," - "&amp;K136))</f>
        <v/>
      </c>
    </row>
    <row r="137" ht="39.75" customHeight="1">
      <c r="A137" s="89" t="n"/>
      <c r="B137" s="71" t="inlineStr">
        <is>
          <t>ISUZU</t>
        </is>
      </c>
      <c r="C137" s="45" t="inlineStr">
        <is>
          <t>4JA1-L</t>
        </is>
      </c>
      <c r="D137" s="71" t="n">
        <v>93</v>
      </c>
      <c r="E137" s="71" t="inlineStr">
        <is>
          <t>(A)+(O)</t>
        </is>
      </c>
      <c r="F137" s="45" t="inlineStr">
        <is>
          <t>Buồng Nổ tròn dù 55, ko dấu supap</t>
        </is>
      </c>
      <c r="G137" s="71" t="inlineStr">
        <is>
          <t>31x76</t>
        </is>
      </c>
      <c r="H137" s="71" t="n"/>
      <c r="I137" s="71" t="n">
        <v>103</v>
      </c>
      <c r="J137" s="71" t="inlineStr">
        <is>
          <t>2-2-4</t>
        </is>
      </c>
      <c r="K137" s="93" t="n"/>
      <c r="L137" s="71" t="inlineStr">
        <is>
          <t>Bộ 4</t>
        </is>
      </c>
      <c r="M137" s="64" t="n"/>
      <c r="N137" s="64" t="n"/>
      <c r="O137" s="64" t="n"/>
      <c r="P137" s="64" t="n"/>
      <c r="Q137" s="64" t="n"/>
      <c r="R137" s="71" t="inlineStr">
        <is>
          <t>🟢 CÓ</t>
        </is>
      </c>
      <c r="S137" s="45" t="inlineStr">
        <is>
          <t>8-98279-304-0</t>
        </is>
      </c>
      <c r="T137" s="45" t="n"/>
      <c r="U137" s="61">
        <f>IF($C137="","",B137&amp;" "&amp;C137&amp;" · ĐK"&amp;D137&amp;IF(E137=""," "," "&amp;E137)&amp;IF(K137=""," "," - "&amp;K137))</f>
        <v/>
      </c>
    </row>
    <row r="138" ht="39.75" customHeight="1">
      <c r="A138" s="89" t="inlineStr">
        <is>
          <t>HH076221</t>
        </is>
      </c>
      <c r="B138" s="90" t="inlineStr">
        <is>
          <t>ISUZU</t>
        </is>
      </c>
      <c r="C138" s="43" t="inlineStr">
        <is>
          <t>4JA1-N</t>
        </is>
      </c>
      <c r="D138" s="90" t="n">
        <v>93</v>
      </c>
      <c r="E138" s="90" t="inlineStr">
        <is>
          <t>(A)</t>
        </is>
      </c>
      <c r="F138" s="43" t="inlineStr">
        <is>
          <t xml:space="preserve">Buồng Nổ tròn dù 45, có 2 dấu supap,dài  88 mm </t>
        </is>
      </c>
      <c r="G138" s="90" t="inlineStr">
        <is>
          <t>31x76</t>
        </is>
      </c>
      <c r="H138" s="90" t="n">
        <v>32</v>
      </c>
      <c r="I138" s="91" t="n">
        <v>88</v>
      </c>
      <c r="J138" s="90" t="inlineStr">
        <is>
          <t>2-2-4</t>
        </is>
      </c>
      <c r="K138" s="91" t="inlineStr">
        <is>
          <t>IZUMI</t>
        </is>
      </c>
      <c r="L138" s="90" t="inlineStr">
        <is>
          <t>Bộ 4</t>
        </is>
      </c>
      <c r="M138" s="92" t="n"/>
      <c r="N138" s="92" t="n">
        <v>1000000</v>
      </c>
      <c r="O138" s="92" t="n">
        <v>1100000</v>
      </c>
      <c r="P138" s="92" t="n">
        <v>1200000</v>
      </c>
      <c r="Q138" s="92" t="n"/>
      <c r="R138" s="90" t="inlineStr">
        <is>
          <t>🟢 CÓ</t>
        </is>
      </c>
      <c r="S138" s="45" t="inlineStr">
        <is>
          <t>(8-94152-892-0</t>
        </is>
      </c>
      <c r="T138" s="45" t="n"/>
      <c r="U138" s="61">
        <f>IF($C138="","",B138&amp;" "&amp;C138&amp;" · ĐK"&amp;D138&amp;IF(E138=""," "," "&amp;E138)&amp;IF(K138=""," "," - "&amp;K138))</f>
        <v/>
      </c>
    </row>
    <row r="139" ht="39.75" customHeight="1">
      <c r="A139" s="89" t="inlineStr">
        <is>
          <t>HH075233</t>
        </is>
      </c>
      <c r="B139" s="71" t="inlineStr">
        <is>
          <t>ISUZU</t>
        </is>
      </c>
      <c r="C139" s="45" t="inlineStr">
        <is>
          <t>4JA1-T</t>
        </is>
      </c>
      <c r="D139" s="71" t="n">
        <v>93</v>
      </c>
      <c r="E139" s="71" t="inlineStr">
        <is>
          <t>(A)</t>
        </is>
      </c>
      <c r="F139" s="45" t="inlineStr">
        <is>
          <t>Buồng Nổ vuông 45 nhọn, có 2 dấu supap</t>
        </is>
      </c>
      <c r="G139" s="71" t="inlineStr">
        <is>
          <t>31x76</t>
        </is>
      </c>
      <c r="H139" s="71" t="n">
        <v>32</v>
      </c>
      <c r="I139" s="71" t="n">
        <v>88</v>
      </c>
      <c r="J139" s="71" t="inlineStr">
        <is>
          <t>2-2-4</t>
        </is>
      </c>
      <c r="K139" s="93" t="inlineStr">
        <is>
          <t>IKAZU</t>
        </is>
      </c>
      <c r="L139" s="71" t="inlineStr">
        <is>
          <t>Bộ 4</t>
        </is>
      </c>
      <c r="M139" s="64" t="n"/>
      <c r="N139" s="64" t="n">
        <v>1100000</v>
      </c>
      <c r="O139" s="64" t="n">
        <v>1200000</v>
      </c>
      <c r="P139" s="64" t="n">
        <v>1300000</v>
      </c>
      <c r="Q139" s="64" t="n"/>
      <c r="R139" s="71" t="inlineStr">
        <is>
          <t>🟢 CÓ</t>
        </is>
      </c>
      <c r="S139" s="45" t="inlineStr">
        <is>
          <t>8-94369-281-0</t>
        </is>
      </c>
      <c r="T139" s="45" t="n"/>
      <c r="U139" s="61">
        <f>IF($C139="","",B139&amp;" "&amp;C139&amp;" · ĐK"&amp;D139&amp;IF(E139=""," "," "&amp;E139)&amp;IF(K139=""," "," - "&amp;K139))</f>
        <v/>
      </c>
    </row>
    <row r="140" ht="39.75" customHeight="1">
      <c r="A140" s="89" t="inlineStr">
        <is>
          <t>HH080595</t>
        </is>
      </c>
      <c r="B140" s="90" t="inlineStr">
        <is>
          <t>ISUZU</t>
        </is>
      </c>
      <c r="C140" s="43" t="inlineStr">
        <is>
          <t>4JB1-N / 493 NKR/JMC</t>
        </is>
      </c>
      <c r="D140" s="90" t="n">
        <v>93</v>
      </c>
      <c r="E140" s="90" t="inlineStr">
        <is>
          <t>(A)</t>
        </is>
      </c>
      <c r="F140" s="43" t="inlineStr">
        <is>
          <t xml:space="preserve">Buồng Nổ tròn 44 dù, có 2 dấu supap,ắc 31 </t>
        </is>
      </c>
      <c r="G140" s="90" t="inlineStr">
        <is>
          <t>31x76</t>
        </is>
      </c>
      <c r="H140" s="90" t="n">
        <v>36.5</v>
      </c>
      <c r="I140" s="90" t="n">
        <v>92</v>
      </c>
      <c r="J140" s="90" t="inlineStr">
        <is>
          <t>2-2-4</t>
        </is>
      </c>
      <c r="K140" s="91" t="inlineStr">
        <is>
          <t>IKAZU</t>
        </is>
      </c>
      <c r="L140" s="90" t="inlineStr">
        <is>
          <t>Bộ 4</t>
        </is>
      </c>
      <c r="M140" s="92" t="n"/>
      <c r="N140" s="92" t="n">
        <v>1050000</v>
      </c>
      <c r="O140" s="92" t="n">
        <v>1150000</v>
      </c>
      <c r="P140" s="92" t="n">
        <v>1250000</v>
      </c>
      <c r="Q140" s="92" t="n"/>
      <c r="R140" s="90" t="inlineStr">
        <is>
          <t>🟢 CÓ</t>
        </is>
      </c>
      <c r="S140" s="45" t="inlineStr">
        <is>
          <t>5-12111-622-2</t>
        </is>
      </c>
      <c r="T140" s="45" t="n"/>
      <c r="U140" s="61">
        <f>IF($C140="","",B140&amp;" "&amp;C140&amp;" · ĐK"&amp;D140&amp;IF(E140=""," "," "&amp;E140)&amp;IF(K140=""," "," - "&amp;K140))</f>
        <v/>
      </c>
    </row>
    <row r="141" ht="39.75" customHeight="1">
      <c r="A141" s="89" t="inlineStr">
        <is>
          <t>HH073449</t>
        </is>
      </c>
      <c r="B141" s="90" t="inlineStr">
        <is>
          <t>ISUZU</t>
        </is>
      </c>
      <c r="C141" s="43" t="inlineStr">
        <is>
          <t>4JB1-N / 493 NKR/JMC</t>
        </is>
      </c>
      <c r="D141" s="90" t="n">
        <v>93</v>
      </c>
      <c r="E141" s="90" t="inlineStr">
        <is>
          <t>(A)</t>
        </is>
      </c>
      <c r="F141" s="43" t="inlineStr">
        <is>
          <t xml:space="preserve">Buồng Nổ tròn 44 dù, có 2 dấu supap,ắc 31 </t>
        </is>
      </c>
      <c r="G141" s="90" t="inlineStr">
        <is>
          <t>31x76</t>
        </is>
      </c>
      <c r="H141" s="90" t="n">
        <v>36.5</v>
      </c>
      <c r="I141" s="90" t="n">
        <v>92</v>
      </c>
      <c r="J141" s="90" t="inlineStr">
        <is>
          <t>2-2-4</t>
        </is>
      </c>
      <c r="K141" s="91" t="inlineStr">
        <is>
          <t>NSP</t>
        </is>
      </c>
      <c r="L141" s="90" t="inlineStr">
        <is>
          <t>Bộ 4</t>
        </is>
      </c>
      <c r="M141" s="92" t="n"/>
      <c r="N141" s="92" t="n"/>
      <c r="O141" s="92" t="n"/>
      <c r="P141" s="92" t="n"/>
      <c r="Q141" s="92" t="n"/>
      <c r="R141" s="90" t="inlineStr">
        <is>
          <t>🟢 CÓ</t>
        </is>
      </c>
      <c r="S141" s="45" t="inlineStr">
        <is>
          <t>5-12111-622-2</t>
        </is>
      </c>
      <c r="T141" s="45" t="n"/>
      <c r="U141" s="61">
        <f>IF($C141="","",B141&amp;" "&amp;C141&amp;" · ĐK"&amp;D141&amp;IF(E141=""," "," "&amp;E141)&amp;IF(K141=""," "," - "&amp;K141))</f>
        <v/>
      </c>
    </row>
    <row r="142" ht="39.75" customHeight="1">
      <c r="A142" s="89" t="inlineStr">
        <is>
          <t>HH075715</t>
        </is>
      </c>
      <c r="B142" s="71" t="inlineStr">
        <is>
          <t>ISUZU</t>
        </is>
      </c>
      <c r="C142" s="45" t="inlineStr">
        <is>
          <t>4JB1-N2 /493</t>
        </is>
      </c>
      <c r="D142" s="71" t="n">
        <v>93</v>
      </c>
      <c r="E142" s="71" t="inlineStr">
        <is>
          <t>(A)</t>
        </is>
      </c>
      <c r="F142" s="45" t="inlineStr">
        <is>
          <t xml:space="preserve">Buồng Nổ tròn dù 44 có 2 dấu supap,ắc 34 </t>
        </is>
      </c>
      <c r="G142" s="71" t="inlineStr">
        <is>
          <t>34x76</t>
        </is>
      </c>
      <c r="H142" s="71" t="n">
        <v>35</v>
      </c>
      <c r="I142" s="71" t="n">
        <v>92</v>
      </c>
      <c r="J142" s="71" t="inlineStr">
        <is>
          <t>2-2-4</t>
        </is>
      </c>
      <c r="K142" s="93" t="n"/>
      <c r="L142" s="71" t="inlineStr">
        <is>
          <t>Bộ 4</t>
        </is>
      </c>
      <c r="M142" s="64" t="n"/>
      <c r="N142" s="64" t="n"/>
      <c r="O142" s="64" t="n"/>
      <c r="P142" s="64" t="n"/>
      <c r="Q142" s="64" t="n"/>
      <c r="R142" s="71" t="inlineStr">
        <is>
          <t>🟢 CÓ</t>
        </is>
      </c>
      <c r="S142" s="45" t="n"/>
      <c r="T142" s="45" t="n"/>
      <c r="U142" s="61">
        <f>IF($C142="","",B142&amp;" "&amp;C142&amp;" · ĐK"&amp;D142&amp;IF(E142=""," "," "&amp;E142)&amp;IF(K142=""," "," - "&amp;K142))</f>
        <v/>
      </c>
    </row>
    <row r="143" ht="39.75" customHeight="1">
      <c r="A143" s="89" t="inlineStr">
        <is>
          <t>HH080604</t>
        </is>
      </c>
      <c r="B143" s="71" t="inlineStr">
        <is>
          <t>ISUZU</t>
        </is>
      </c>
      <c r="C143" s="45" t="inlineStr">
        <is>
          <t>4JB1-N2 /493</t>
        </is>
      </c>
      <c r="D143" s="71" t="n">
        <v>93</v>
      </c>
      <c r="E143" s="71" t="inlineStr">
        <is>
          <t>(A)</t>
        </is>
      </c>
      <c r="F143" s="45" t="inlineStr">
        <is>
          <t xml:space="preserve">Buồng Nổ tròn dù 44 có 2 dấu supap,ắc 34 </t>
        </is>
      </c>
      <c r="G143" s="71" t="inlineStr">
        <is>
          <t>34x76</t>
        </is>
      </c>
      <c r="H143" s="71" t="n">
        <v>35</v>
      </c>
      <c r="I143" s="71" t="n">
        <v>92</v>
      </c>
      <c r="J143" s="71" t="inlineStr">
        <is>
          <t>2-2-4</t>
        </is>
      </c>
      <c r="K143" s="93" t="n"/>
      <c r="L143" s="71" t="inlineStr">
        <is>
          <t>Bộ 4</t>
        </is>
      </c>
      <c r="M143" s="64" t="n"/>
      <c r="N143" s="64" t="n">
        <v>1000000</v>
      </c>
      <c r="O143" s="64" t="n">
        <v>1100000</v>
      </c>
      <c r="P143" s="64" t="n">
        <v>1200000</v>
      </c>
      <c r="Q143" s="64" t="n"/>
      <c r="R143" s="71" t="inlineStr">
        <is>
          <t>🟢 CÓ</t>
        </is>
      </c>
      <c r="S143" s="45" t="n"/>
      <c r="T143" s="45" t="n"/>
      <c r="U143" s="61">
        <f>IF($C143="","",B143&amp;" "&amp;C143&amp;" · ĐK"&amp;D143&amp;IF(E143=""," "," "&amp;E143)&amp;IF(K143=""," "," - "&amp;K143))</f>
        <v/>
      </c>
    </row>
    <row r="144" ht="39.75" customHeight="1">
      <c r="A144" s="89" t="inlineStr">
        <is>
          <t>HH081745</t>
        </is>
      </c>
      <c r="B144" s="90" t="inlineStr">
        <is>
          <t>ISUZU</t>
        </is>
      </c>
      <c r="C144" s="43" t="inlineStr">
        <is>
          <t>4JB1-T</t>
        </is>
      </c>
      <c r="D144" s="90" t="n">
        <v>93</v>
      </c>
      <c r="E144" s="90" t="inlineStr">
        <is>
          <t>(A)</t>
        </is>
      </c>
      <c r="F144" s="43" t="inlineStr">
        <is>
          <t>Buồng Nổ vuông 48 nhọn, có 2 dấu supap.ắc 31</t>
        </is>
      </c>
      <c r="G144" s="90" t="inlineStr">
        <is>
          <t>31x76</t>
        </is>
      </c>
      <c r="H144" s="90" t="n">
        <v>36.5</v>
      </c>
      <c r="I144" s="90" t="n">
        <v>92</v>
      </c>
      <c r="J144" s="90" t="inlineStr">
        <is>
          <t>2-2-4</t>
        </is>
      </c>
      <c r="K144" s="91" t="inlineStr">
        <is>
          <t xml:space="preserve"> NICE IN</t>
        </is>
      </c>
      <c r="L144" s="90" t="inlineStr">
        <is>
          <t>Bộ 4</t>
        </is>
      </c>
      <c r="M144" s="92" t="n"/>
      <c r="N144" s="92" t="n">
        <v>950000</v>
      </c>
      <c r="O144" s="92" t="n">
        <v>1050000</v>
      </c>
      <c r="P144" s="92" t="n">
        <v>1150000</v>
      </c>
      <c r="Q144" s="92" t="n"/>
      <c r="R144" s="90" t="inlineStr">
        <is>
          <t>🟢 CÓ</t>
        </is>
      </c>
      <c r="S144" s="45" t="inlineStr">
        <is>
          <t>8-94433-177-1</t>
        </is>
      </c>
      <c r="T144" s="45" t="n"/>
      <c r="U144" s="61">
        <f>IF($C144="","",B144&amp;" "&amp;C144&amp;" · ĐK"&amp;D144&amp;IF(E144=""," "," "&amp;E144)&amp;IF(K144=""," "," - "&amp;K144))</f>
        <v/>
      </c>
    </row>
    <row r="145" ht="39.75" customHeight="1">
      <c r="A145" s="89" t="inlineStr">
        <is>
          <t>HH081288</t>
        </is>
      </c>
      <c r="B145" s="90" t="inlineStr">
        <is>
          <t>ISUZU</t>
        </is>
      </c>
      <c r="C145" s="43" t="inlineStr">
        <is>
          <t>4JB1-T</t>
        </is>
      </c>
      <c r="D145" s="90" t="n">
        <v>93</v>
      </c>
      <c r="E145" s="90" t="inlineStr">
        <is>
          <t>(A)</t>
        </is>
      </c>
      <c r="F145" s="43" t="inlineStr">
        <is>
          <t>Buồng Nổ vuông 48 nhọn, có 2 dấu supap.ắc 31</t>
        </is>
      </c>
      <c r="G145" s="90" t="inlineStr">
        <is>
          <t>31x76</t>
        </is>
      </c>
      <c r="H145" s="90" t="n">
        <v>36.5</v>
      </c>
      <c r="I145" s="90" t="n">
        <v>92</v>
      </c>
      <c r="J145" s="90" t="inlineStr">
        <is>
          <t>2-2-4</t>
        </is>
      </c>
      <c r="K145" s="91" t="inlineStr">
        <is>
          <t>IKAZU</t>
        </is>
      </c>
      <c r="L145" s="90" t="inlineStr">
        <is>
          <t>Bộ 4</t>
        </is>
      </c>
      <c r="M145" s="92" t="n"/>
      <c r="N145" s="92" t="n">
        <v>1050000</v>
      </c>
      <c r="O145" s="92" t="n">
        <v>1100000</v>
      </c>
      <c r="P145" s="92" t="n">
        <v>1200000</v>
      </c>
      <c r="Q145" s="92" t="n"/>
      <c r="R145" s="90" t="inlineStr">
        <is>
          <t>🟢 CÓ</t>
        </is>
      </c>
      <c r="S145" s="45" t="inlineStr">
        <is>
          <t>8-94433-177-1</t>
        </is>
      </c>
      <c r="T145" s="45" t="n"/>
      <c r="U145" s="61">
        <f>IF($C145="","",B145&amp;" "&amp;C145&amp;" · ĐK"&amp;D145&amp;IF(E145=""," "," "&amp;E145)&amp;IF(K145=""," "," - "&amp;K145))</f>
        <v/>
      </c>
    </row>
    <row r="146" ht="39.75" customHeight="1">
      <c r="A146" s="89" t="inlineStr">
        <is>
          <t>HH070815</t>
        </is>
      </c>
      <c r="B146" s="71" t="inlineStr">
        <is>
          <t>ISUZU</t>
        </is>
      </c>
      <c r="C146" s="45" t="inlineStr">
        <is>
          <t>4JB1-T2</t>
        </is>
      </c>
      <c r="D146" s="71" t="n">
        <v>93</v>
      </c>
      <c r="E146" s="71" t="inlineStr">
        <is>
          <t>(A)</t>
        </is>
      </c>
      <c r="F146" s="45" t="inlineStr">
        <is>
          <t xml:space="preserve">Buồng Nổ vuông 51 nhọn có 2 dấu supap,ắc 34 </t>
        </is>
      </c>
      <c r="G146" s="71" t="inlineStr">
        <is>
          <t>34x76</t>
        </is>
      </c>
      <c r="H146" s="71" t="n">
        <v>35</v>
      </c>
      <c r="I146" s="71" t="n">
        <v>92</v>
      </c>
      <c r="J146" s="71" t="inlineStr">
        <is>
          <t>2-2-4</t>
        </is>
      </c>
      <c r="K146" s="93" t="inlineStr">
        <is>
          <t>IZUMI</t>
        </is>
      </c>
      <c r="L146" s="71" t="inlineStr">
        <is>
          <t>Bộ 4</t>
        </is>
      </c>
      <c r="M146" s="64" t="n"/>
      <c r="N146" s="64" t="n">
        <v>950000</v>
      </c>
      <c r="O146" s="64" t="n">
        <v>1050000</v>
      </c>
      <c r="P146" s="64" t="n">
        <v>1150000</v>
      </c>
      <c r="Q146" s="64" t="n"/>
      <c r="R146" s="71" t="inlineStr">
        <is>
          <t>🟢 CÓ</t>
        </is>
      </c>
      <c r="S146" s="45" t="n"/>
      <c r="T146" s="45" t="n"/>
      <c r="U146" s="61">
        <f>IF($C146="","",B146&amp;" "&amp;C146&amp;" · ĐK"&amp;D146&amp;IF(E146=""," "," "&amp;E146)&amp;IF(K146=""," "," - "&amp;K146))</f>
        <v/>
      </c>
    </row>
    <row r="147" ht="39.75" customHeight="1">
      <c r="A147" s="89" t="inlineStr">
        <is>
          <t>HH081299</t>
        </is>
      </c>
      <c r="B147" s="71" t="inlineStr">
        <is>
          <t>ISUZU</t>
        </is>
      </c>
      <c r="C147" s="45" t="inlineStr">
        <is>
          <t>4JB1-G4</t>
        </is>
      </c>
      <c r="D147" s="71" t="n">
        <v>93</v>
      </c>
      <c r="E147" s="71" t="n"/>
      <c r="F147" s="45" t="inlineStr">
        <is>
          <t>Buồng Nổ  tròn 47 dù, ắc 34</t>
        </is>
      </c>
      <c r="G147" s="71" t="inlineStr">
        <is>
          <t>34x76</t>
        </is>
      </c>
      <c r="H147" s="71" t="n"/>
      <c r="I147" s="71" t="n"/>
      <c r="J147" s="71" t="n"/>
      <c r="K147" s="93" t="inlineStr">
        <is>
          <t>IZUMI</t>
        </is>
      </c>
      <c r="L147" s="71" t="inlineStr">
        <is>
          <t>Bộ 4</t>
        </is>
      </c>
      <c r="M147" s="64" t="n"/>
      <c r="N147" s="64" t="n"/>
      <c r="O147" s="64" t="n"/>
      <c r="P147" s="64" t="n"/>
      <c r="Q147" s="64" t="n"/>
      <c r="R147" s="71" t="inlineStr">
        <is>
          <t>🟢 CÓ</t>
        </is>
      </c>
      <c r="S147" s="45" t="n"/>
      <c r="T147" s="45" t="n"/>
      <c r="U147" s="61">
        <f>IF($C147="","",B147&amp;" "&amp;C147&amp;" · ĐK"&amp;D147&amp;IF(E147=""," "," "&amp;E147)&amp;IF(K147=""," "," - "&amp;K147))</f>
        <v/>
      </c>
    </row>
    <row r="148" ht="39.75" customHeight="1">
      <c r="A148" s="89" t="inlineStr">
        <is>
          <t>HH071346</t>
        </is>
      </c>
      <c r="B148" s="71" t="inlineStr">
        <is>
          <t>ISUZU</t>
        </is>
      </c>
      <c r="C148" s="45" t="inlineStr">
        <is>
          <t>4JB1-ZQ / 493</t>
        </is>
      </c>
      <c r="D148" s="71" t="n">
        <v>93</v>
      </c>
      <c r="E148" s="71" t="n"/>
      <c r="F148" s="45" t="inlineStr">
        <is>
          <t>Buồng Nổ  tròn 46 dù, ắc 34</t>
        </is>
      </c>
      <c r="G148" s="71" t="inlineStr">
        <is>
          <t>34x76</t>
        </is>
      </c>
      <c r="H148" s="71" t="n"/>
      <c r="I148" s="71" t="n"/>
      <c r="J148" s="71" t="inlineStr">
        <is>
          <t xml:space="preserve"> 2.8K-2-4 </t>
        </is>
      </c>
      <c r="K148" s="93" t="inlineStr">
        <is>
          <t>IZUMI</t>
        </is>
      </c>
      <c r="L148" s="71" t="inlineStr">
        <is>
          <t>Bộ 4</t>
        </is>
      </c>
      <c r="M148" s="64" t="n"/>
      <c r="N148" s="64" t="n"/>
      <c r="O148" s="64" t="n"/>
      <c r="P148" s="64" t="n"/>
      <c r="Q148" s="64" t="n"/>
      <c r="R148" s="71" t="inlineStr">
        <is>
          <t>🟢 CÓ</t>
        </is>
      </c>
      <c r="S148" s="45" t="n"/>
      <c r="T148" s="45" t="n"/>
      <c r="U148" s="61">
        <f>IF($C148="","",B148&amp;" "&amp;C148&amp;" · ĐK"&amp;D148&amp;IF(E148=""," "," "&amp;E148)&amp;IF(K148=""," "," - "&amp;K148))</f>
        <v/>
      </c>
    </row>
    <row r="149" ht="39.75" customHeight="1">
      <c r="A149" s="89" t="n"/>
      <c r="B149" s="90" t="inlineStr">
        <is>
          <t xml:space="preserve">CHI NA </t>
        </is>
      </c>
      <c r="C149" s="43" t="inlineStr">
        <is>
          <t>495QB khô</t>
        </is>
      </c>
      <c r="D149" s="90" t="n">
        <v>95</v>
      </c>
      <c r="E149" s="90" t="n"/>
      <c r="F149" s="43" t="inlineStr">
        <is>
          <t>buồng nổ 49.5 dù</t>
        </is>
      </c>
      <c r="G149" s="90" t="inlineStr">
        <is>
          <t>31x79</t>
        </is>
      </c>
      <c r="H149" s="90" t="n">
        <v>41</v>
      </c>
      <c r="I149" s="90" t="n">
        <v>97</v>
      </c>
      <c r="J149" s="90" t="n"/>
      <c r="K149" s="91" t="n"/>
      <c r="L149" s="90" t="inlineStr">
        <is>
          <t>Bộ 4</t>
        </is>
      </c>
      <c r="M149" s="92" t="n"/>
      <c r="N149" s="92" t="n"/>
      <c r="O149" s="92" t="n"/>
      <c r="P149" s="92" t="n"/>
      <c r="Q149" s="92" t="n"/>
      <c r="R149" s="90" t="inlineStr">
        <is>
          <t>🟢 CÓ</t>
        </is>
      </c>
      <c r="S149" s="45" t="n"/>
      <c r="T149" s="45" t="n"/>
      <c r="U149" s="61">
        <f>IF($C149="","",B149&amp;" "&amp;C149&amp;" · ĐK"&amp;D149&amp;IF(E149=""," "," "&amp;E149)&amp;IF(K149=""," "," - "&amp;K149))</f>
        <v/>
      </c>
    </row>
    <row r="150" ht="39.75" customHeight="1">
      <c r="A150" s="89" t="inlineStr">
        <is>
          <t>HH075728</t>
        </is>
      </c>
      <c r="B150" s="71" t="inlineStr">
        <is>
          <t>ISUZU</t>
        </is>
      </c>
      <c r="C150" s="45" t="inlineStr">
        <is>
          <t>4JG1</t>
        </is>
      </c>
      <c r="D150" s="71" t="n">
        <v>95.40000000000001</v>
      </c>
      <c r="E150" s="71" t="inlineStr">
        <is>
          <t>(A)</t>
        </is>
      </c>
      <c r="F150" s="45" t="inlineStr">
        <is>
          <t>Buồng Nổ tròn dù 43</t>
        </is>
      </c>
      <c r="G150" s="71" t="inlineStr">
        <is>
          <t>34x78</t>
        </is>
      </c>
      <c r="H150" s="71" t="n">
        <v>32</v>
      </c>
      <c r="I150" s="71" t="n">
        <v>89</v>
      </c>
      <c r="J150" s="71" t="inlineStr">
        <is>
          <t>2.5-2-4</t>
        </is>
      </c>
      <c r="K150" s="93" t="inlineStr">
        <is>
          <t>MAHLE</t>
        </is>
      </c>
      <c r="L150" s="71" t="inlineStr">
        <is>
          <t>Bộ 4</t>
        </is>
      </c>
      <c r="M150" s="64" t="n"/>
      <c r="N150" s="64" t="n">
        <v>2200000</v>
      </c>
      <c r="O150" s="64" t="n">
        <v>2350000</v>
      </c>
      <c r="P150" s="64" t="n">
        <v>2500000</v>
      </c>
      <c r="Q150" s="64" t="n"/>
      <c r="R150" s="71" t="inlineStr">
        <is>
          <t>🟢 CÓ</t>
        </is>
      </c>
      <c r="S150" s="45" t="inlineStr">
        <is>
          <t>8-94391-604-0</t>
        </is>
      </c>
      <c r="T150" s="45" t="n"/>
      <c r="U150" s="61">
        <f>IF($C150="","",B150&amp;" "&amp;C150&amp;" · ĐK"&amp;D150&amp;IF(E150=""," "," "&amp;E150)&amp;IF(K150=""," "," - "&amp;K150))</f>
        <v/>
      </c>
    </row>
    <row r="151" ht="39.75" customHeight="1">
      <c r="A151" s="89" t="inlineStr">
        <is>
          <t>HH070501</t>
        </is>
      </c>
      <c r="B151" s="71" t="inlineStr">
        <is>
          <t>ISUZU</t>
        </is>
      </c>
      <c r="C151" s="45" t="inlineStr">
        <is>
          <t>4JG1</t>
        </is>
      </c>
      <c r="D151" s="71" t="n">
        <v>95.40000000000001</v>
      </c>
      <c r="E151" s="71" t="inlineStr">
        <is>
          <t>(A)</t>
        </is>
      </c>
      <c r="F151" s="45" t="inlineStr">
        <is>
          <t>Buồng Nổ tròn dù 43</t>
        </is>
      </c>
      <c r="G151" s="71" t="inlineStr">
        <is>
          <t>34x78</t>
        </is>
      </c>
      <c r="H151" s="71" t="n">
        <v>32</v>
      </c>
      <c r="I151" s="71" t="n">
        <v>89</v>
      </c>
      <c r="J151" s="71" t="inlineStr">
        <is>
          <t>2.5-2-4</t>
        </is>
      </c>
      <c r="K151" s="93" t="inlineStr">
        <is>
          <t>IZUMI</t>
        </is>
      </c>
      <c r="L151" s="71" t="inlineStr">
        <is>
          <t>Bộ 4</t>
        </is>
      </c>
      <c r="M151" s="64" t="n"/>
      <c r="N151" s="64" t="n"/>
      <c r="O151" s="64" t="n"/>
      <c r="P151" s="64" t="n"/>
      <c r="Q151" s="64" t="n"/>
      <c r="R151" s="71" t="inlineStr">
        <is>
          <t>🟢 CÓ</t>
        </is>
      </c>
      <c r="S151" s="45" t="inlineStr">
        <is>
          <t>8-94391-604-0</t>
        </is>
      </c>
      <c r="T151" s="45" t="n"/>
      <c r="U151" s="61">
        <f>IF($C151="","",B151&amp;" "&amp;C151&amp;" · ĐK"&amp;D151&amp;IF(E151=""," "," "&amp;E151)&amp;IF(K151=""," "," - "&amp;K151))</f>
        <v/>
      </c>
    </row>
    <row r="152" ht="39.75" customHeight="1">
      <c r="A152" s="89" t="inlineStr">
        <is>
          <t>HH081467</t>
        </is>
      </c>
      <c r="B152" s="71" t="inlineStr">
        <is>
          <t>ISUZU</t>
        </is>
      </c>
      <c r="C152" s="45" t="inlineStr">
        <is>
          <t>4JG1</t>
        </is>
      </c>
      <c r="D152" s="71" t="n">
        <v>95.40000000000001</v>
      </c>
      <c r="E152" s="71" t="inlineStr">
        <is>
          <t>(A)</t>
        </is>
      </c>
      <c r="F152" s="45" t="inlineStr">
        <is>
          <t>Buồng Nổ tròn dù 43</t>
        </is>
      </c>
      <c r="G152" s="71" t="inlineStr">
        <is>
          <t>34x78</t>
        </is>
      </c>
      <c r="H152" s="71" t="n">
        <v>32</v>
      </c>
      <c r="I152" s="71" t="n">
        <v>89</v>
      </c>
      <c r="J152" s="71" t="inlineStr">
        <is>
          <t>2.5-2-4</t>
        </is>
      </c>
      <c r="K152" s="93" t="inlineStr">
        <is>
          <t>IKAZU</t>
        </is>
      </c>
      <c r="L152" s="71" t="inlineStr">
        <is>
          <t>Bộ 4</t>
        </is>
      </c>
      <c r="M152" s="64" t="n"/>
      <c r="N152" s="64" t="n">
        <v>1500000</v>
      </c>
      <c r="O152" s="64" t="n">
        <v>1600000</v>
      </c>
      <c r="P152" s="64" t="n">
        <v>1700000</v>
      </c>
      <c r="Q152" s="64" t="n"/>
      <c r="R152" s="71" t="inlineStr">
        <is>
          <t>🟢 CÓ</t>
        </is>
      </c>
      <c r="S152" s="45" t="inlineStr">
        <is>
          <t>8-94391-604-0</t>
        </is>
      </c>
      <c r="T152" s="45" t="n"/>
      <c r="U152" s="61">
        <f>IF($C152="","",B152&amp;" "&amp;C152&amp;" · ĐK"&amp;D152&amp;IF(E152=""," "," "&amp;E152)&amp;IF(K152=""," "," - "&amp;K152))</f>
        <v/>
      </c>
    </row>
    <row r="153" ht="39.75" customHeight="1">
      <c r="A153" s="89" t="inlineStr">
        <is>
          <t>HH072317</t>
        </is>
      </c>
      <c r="B153" s="90" t="inlineStr">
        <is>
          <t>ISUZU</t>
        </is>
      </c>
      <c r="C153" s="43" t="inlineStr">
        <is>
          <t>4JG2-T</t>
        </is>
      </c>
      <c r="D153" s="90" t="n">
        <v>95.40000000000001</v>
      </c>
      <c r="E153" s="90" t="inlineStr">
        <is>
          <t>(A)+(O)</t>
        </is>
      </c>
      <c r="F153" s="43" t="inlineStr">
        <is>
          <t>Buồng Nổ chuồn,chân ko</t>
        </is>
      </c>
      <c r="G153" s="90" t="inlineStr">
        <is>
          <t>34x78</t>
        </is>
      </c>
      <c r="H153" s="90" t="n">
        <v>32</v>
      </c>
      <c r="I153" s="90" t="n">
        <v>89</v>
      </c>
      <c r="J153" s="90" t="inlineStr">
        <is>
          <t>2.5-2-4</t>
        </is>
      </c>
      <c r="K153" s="91" t="inlineStr">
        <is>
          <t>IZUMI</t>
        </is>
      </c>
      <c r="L153" s="90" t="inlineStr">
        <is>
          <t>Bộ 4</t>
        </is>
      </c>
      <c r="M153" s="92" t="n"/>
      <c r="N153" s="92" t="n">
        <v>1450000</v>
      </c>
      <c r="O153" s="92" t="n">
        <v>1550000</v>
      </c>
      <c r="P153" s="92" t="n">
        <v>1650000</v>
      </c>
      <c r="Q153" s="92" t="n"/>
      <c r="R153" s="90" t="inlineStr">
        <is>
          <t>🟢 CÓ</t>
        </is>
      </c>
      <c r="S153" s="45" t="n"/>
      <c r="T153" s="45" t="n"/>
      <c r="U153" s="61">
        <f>IF($C153="","",B153&amp;" "&amp;C153&amp;" · ĐK"&amp;D153&amp;IF(E153=""," "," "&amp;E153)&amp;IF(K153=""," "," - "&amp;K153))</f>
        <v/>
      </c>
    </row>
    <row r="154" ht="39.75" customHeight="1">
      <c r="A154" s="89" t="inlineStr">
        <is>
          <t>HH083523</t>
        </is>
      </c>
      <c r="B154" s="71" t="inlineStr">
        <is>
          <t>ISUZU</t>
        </is>
      </c>
      <c r="C154" s="45" t="inlineStr">
        <is>
          <t>4JG2-T</t>
        </is>
      </c>
      <c r="D154" s="71" t="n">
        <v>95.40000000000001</v>
      </c>
      <c r="E154" s="71" t="inlineStr">
        <is>
          <t>(A)</t>
        </is>
      </c>
      <c r="F154" s="45" t="inlineStr">
        <is>
          <t>Buồng Nổ chuồn</t>
        </is>
      </c>
      <c r="G154" s="71" t="inlineStr">
        <is>
          <t>34x78</t>
        </is>
      </c>
      <c r="H154" s="71" t="n">
        <v>32</v>
      </c>
      <c r="I154" s="71" t="n">
        <v>89</v>
      </c>
      <c r="J154" s="71" t="inlineStr">
        <is>
          <t>2.5-2-4</t>
        </is>
      </c>
      <c r="K154" s="93" t="inlineStr">
        <is>
          <t>IKAZU</t>
        </is>
      </c>
      <c r="L154" s="71" t="inlineStr">
        <is>
          <t>Bộ 4</t>
        </is>
      </c>
      <c r="M154" s="64" t="n"/>
      <c r="N154" s="64" t="n">
        <v>1300000</v>
      </c>
      <c r="O154" s="64" t="n">
        <v>1400000</v>
      </c>
      <c r="P154" s="64" t="n">
        <v>1500000</v>
      </c>
      <c r="Q154" s="64" t="n"/>
      <c r="R154" s="71" t="inlineStr">
        <is>
          <t>🟢 CÓ</t>
        </is>
      </c>
      <c r="S154" s="45" t="inlineStr">
        <is>
          <t>8-97073-647-1</t>
        </is>
      </c>
      <c r="T154" s="45" t="n"/>
      <c r="U154" s="61">
        <f>IF($C154="","",B154&amp;" "&amp;C154&amp;" · ĐK"&amp;D154&amp;IF(E154=""," "," "&amp;E154)&amp;IF(K154=""," "," - "&amp;K154))</f>
        <v/>
      </c>
    </row>
    <row r="155" ht="39.75" customHeight="1">
      <c r="A155" s="89" t="inlineStr">
        <is>
          <t>HH075088</t>
        </is>
      </c>
      <c r="B155" s="71" t="inlineStr">
        <is>
          <t>ISUZU</t>
        </is>
      </c>
      <c r="C155" s="45" t="inlineStr">
        <is>
          <t>4JG2-T</t>
        </is>
      </c>
      <c r="D155" s="71" t="n">
        <v>95.40000000000001</v>
      </c>
      <c r="E155" s="71" t="inlineStr">
        <is>
          <t>(A)</t>
        </is>
      </c>
      <c r="F155" s="45" t="inlineStr">
        <is>
          <t>Buồng Nổ chuồn</t>
        </is>
      </c>
      <c r="G155" s="71" t="inlineStr">
        <is>
          <t>34x78</t>
        </is>
      </c>
      <c r="H155" s="71" t="n">
        <v>32</v>
      </c>
      <c r="I155" s="71" t="n">
        <v>89</v>
      </c>
      <c r="J155" s="71" t="inlineStr">
        <is>
          <t>2.5-2-4</t>
        </is>
      </c>
      <c r="K155" s="93" t="inlineStr">
        <is>
          <t>IZUMI</t>
        </is>
      </c>
      <c r="L155" s="71" t="inlineStr">
        <is>
          <t>Bộ 4</t>
        </is>
      </c>
      <c r="M155" s="64" t="n"/>
      <c r="N155" s="64" t="n">
        <v>1300000</v>
      </c>
      <c r="O155" s="64" t="n">
        <v>1400000</v>
      </c>
      <c r="P155" s="64" t="n">
        <v>1500000</v>
      </c>
      <c r="Q155" s="64" t="n"/>
      <c r="R155" s="71" t="inlineStr">
        <is>
          <t>🟢 CÓ</t>
        </is>
      </c>
      <c r="S155" s="45" t="inlineStr">
        <is>
          <t>8-97073-647-1</t>
        </is>
      </c>
      <c r="T155" s="45" t="n"/>
      <c r="U155" s="61">
        <f>IF($C155="","",B155&amp;" "&amp;C155&amp;" · ĐK"&amp;D155&amp;IF(E155=""," "," "&amp;E155)&amp;IF(K155=""," "," - "&amp;K155))</f>
        <v/>
      </c>
    </row>
    <row r="156" ht="39.75" customHeight="1">
      <c r="A156" s="89" t="inlineStr">
        <is>
          <t>HH079255</t>
        </is>
      </c>
      <c r="B156" s="90" t="inlineStr">
        <is>
          <t>ISUZU</t>
        </is>
      </c>
      <c r="C156" s="43" t="inlineStr">
        <is>
          <t>4JH1</t>
        </is>
      </c>
      <c r="D156" s="90" t="n">
        <v>95.40000000000001</v>
      </c>
      <c r="E156" s="90" t="inlineStr">
        <is>
          <t>(A)+(O)</t>
        </is>
      </c>
      <c r="F156" s="43" t="inlineStr">
        <is>
          <t>Buồng Nổ tròn dù 45, không dấu supap</t>
        </is>
      </c>
      <c r="G156" s="90" t="inlineStr">
        <is>
          <t>31x76</t>
        </is>
      </c>
      <c r="H156" s="90" t="n">
        <v>34.5</v>
      </c>
      <c r="I156" s="90" t="n">
        <v>89</v>
      </c>
      <c r="J156" s="90" t="inlineStr">
        <is>
          <t>2.5-2-3</t>
        </is>
      </c>
      <c r="K156" s="91" t="n"/>
      <c r="L156" s="90" t="inlineStr">
        <is>
          <t>Bộ 4</t>
        </is>
      </c>
      <c r="M156" s="92" t="n"/>
      <c r="N156" s="92" t="n">
        <v>1770000</v>
      </c>
      <c r="O156" s="92" t="n">
        <v>1880000</v>
      </c>
      <c r="P156" s="92" t="n">
        <v>2000000</v>
      </c>
      <c r="Q156" s="92" t="n"/>
      <c r="R156" s="90" t="inlineStr">
        <is>
          <t>🟢 CÓ</t>
        </is>
      </c>
      <c r="S156" s="45" t="inlineStr">
        <is>
          <t>8-97176-585-3</t>
        </is>
      </c>
      <c r="T156" s="45" t="n"/>
      <c r="U156" s="61">
        <f>IF($C156="","",B156&amp;" "&amp;C156&amp;" · ĐK"&amp;D156&amp;IF(E156=""," "," "&amp;E156)&amp;IF(K156=""," "," - "&amp;K156))</f>
        <v/>
      </c>
    </row>
    <row r="157" ht="39.75" customHeight="1">
      <c r="A157" s="89" t="n"/>
      <c r="B157" s="71" t="inlineStr">
        <is>
          <t>ISUZU</t>
        </is>
      </c>
      <c r="C157" s="45" t="inlineStr">
        <is>
          <t>4JH1-TC</t>
        </is>
      </c>
      <c r="D157" s="71" t="n">
        <v>95.40000000000001</v>
      </c>
      <c r="E157" s="71" t="inlineStr">
        <is>
          <t>(A)+(O)</t>
        </is>
      </c>
      <c r="F157" s="45" t="inlineStr">
        <is>
          <t>Buồng Nổ tròn dù 46, có 2 dấu supap</t>
        </is>
      </c>
      <c r="G157" s="71" t="inlineStr">
        <is>
          <t>31x76</t>
        </is>
      </c>
      <c r="H157" s="71" t="n">
        <v>34.5</v>
      </c>
      <c r="I157" s="71" t="n">
        <v>89</v>
      </c>
      <c r="J157" s="71" t="inlineStr">
        <is>
          <t>2.5-2-3</t>
        </is>
      </c>
      <c r="K157" s="93" t="n"/>
      <c r="L157" s="71" t="inlineStr">
        <is>
          <t>Bộ 4</t>
        </is>
      </c>
      <c r="M157" s="64" t="n"/>
      <c r="N157" s="64" t="n"/>
      <c r="O157" s="64" t="n"/>
      <c r="P157" s="64" t="n"/>
      <c r="Q157" s="64" t="n"/>
      <c r="R157" s="71" t="inlineStr">
        <is>
          <t>🟢 CÓ</t>
        </is>
      </c>
      <c r="S157" s="45" t="n"/>
      <c r="T157" s="45" t="n"/>
      <c r="U157" s="61">
        <f>IF($C157="","",B157&amp;" "&amp;C157&amp;" · ĐK"&amp;D157&amp;IF(E157=""," "," "&amp;E157)&amp;IF(K157=""," "," - "&amp;K157))</f>
        <v/>
      </c>
    </row>
    <row r="158" ht="39.75" customHeight="1">
      <c r="A158" s="89" t="n"/>
      <c r="B158" s="90" t="inlineStr">
        <is>
          <t>ISUZU</t>
        </is>
      </c>
      <c r="C158" s="43" t="inlineStr">
        <is>
          <t>4JH1-TE/4KH1</t>
        </is>
      </c>
      <c r="D158" s="90" t="n">
        <v>95.40000000000001</v>
      </c>
      <c r="E158" s="90" t="inlineStr">
        <is>
          <t>(A)+(O)</t>
        </is>
      </c>
      <c r="F158" s="43" t="inlineStr">
        <is>
          <t>Buồng Nổ tròn 61, không dấu supap</t>
        </is>
      </c>
      <c r="G158" s="90" t="inlineStr">
        <is>
          <t>31x76</t>
        </is>
      </c>
      <c r="H158" s="90" t="n">
        <v>34.5</v>
      </c>
      <c r="I158" s="90" t="n">
        <v>89</v>
      </c>
      <c r="J158" s="90" t="inlineStr">
        <is>
          <t>2.5-2-3</t>
        </is>
      </c>
      <c r="K158" s="91" t="n"/>
      <c r="L158" s="90" t="inlineStr">
        <is>
          <t>Bộ 4</t>
        </is>
      </c>
      <c r="M158" s="92" t="n"/>
      <c r="N158" s="92" t="n"/>
      <c r="O158" s="92" t="n"/>
      <c r="P158" s="92" t="n"/>
      <c r="Q158" s="92" t="n"/>
      <c r="R158" s="90" t="inlineStr">
        <is>
          <t>🟢 CÓ</t>
        </is>
      </c>
      <c r="S158" s="45" t="n"/>
      <c r="T158" s="45" t="n"/>
      <c r="U158" s="61">
        <f>IF($C158="","",B158&amp;" "&amp;C158&amp;" · ĐK"&amp;D158&amp;IF(E158=""," "," "&amp;E158)&amp;IF(K158=""," "," - "&amp;K158))</f>
        <v/>
      </c>
    </row>
    <row r="159" ht="39.75" customHeight="1">
      <c r="A159" s="89" t="inlineStr">
        <is>
          <t>HH082317</t>
        </is>
      </c>
      <c r="B159" s="71" t="inlineStr">
        <is>
          <t>ISUZU</t>
        </is>
      </c>
      <c r="C159" s="45" t="inlineStr">
        <is>
          <t>4JJ1</t>
        </is>
      </c>
      <c r="D159" s="71" t="n">
        <v>95.40000000000001</v>
      </c>
      <c r="E159" s="71" t="inlineStr">
        <is>
          <t>(A)+(O)</t>
        </is>
      </c>
      <c r="F159" s="45" t="inlineStr">
        <is>
          <t>Buồng Nổ tròn hơi nhợn 55, lưng đen, bạc giữa 1.5 ly</t>
        </is>
      </c>
      <c r="G159" s="71" t="inlineStr">
        <is>
          <t>34x78</t>
        </is>
      </c>
      <c r="H159" s="71" t="n">
        <v>33</v>
      </c>
      <c r="I159" s="71" t="n">
        <v>78.5</v>
      </c>
      <c r="J159" s="71" t="inlineStr">
        <is>
          <t>2HK-1.5-3</t>
        </is>
      </c>
      <c r="K159" s="93" t="inlineStr">
        <is>
          <t>IKAZU</t>
        </is>
      </c>
      <c r="L159" s="71" t="inlineStr">
        <is>
          <t>Bộ 4</t>
        </is>
      </c>
      <c r="M159" s="64" t="n"/>
      <c r="N159" s="64" t="n">
        <v>1600000</v>
      </c>
      <c r="O159" s="64" t="n">
        <v>1700000</v>
      </c>
      <c r="P159" s="64" t="n">
        <v>1800000</v>
      </c>
      <c r="Q159" s="64" t="n"/>
      <c r="R159" s="71" t="inlineStr">
        <is>
          <t>🟢 CÓ</t>
        </is>
      </c>
      <c r="S159" s="45" t="n"/>
      <c r="T159" s="45" t="n"/>
      <c r="U159" s="61">
        <f>IF($C159="","",B159&amp;" "&amp;C159&amp;" · ĐK"&amp;D159&amp;IF(E159=""," "," "&amp;E159)&amp;IF(K159=""," "," - "&amp;K159))</f>
        <v/>
      </c>
    </row>
    <row r="160" ht="39.75" customHeight="1">
      <c r="A160" s="89" t="inlineStr">
        <is>
          <t>HH077315</t>
        </is>
      </c>
      <c r="B160" s="71" t="inlineStr">
        <is>
          <t>ISUZU</t>
        </is>
      </c>
      <c r="C160" s="45" t="inlineStr">
        <is>
          <t>4JJ1</t>
        </is>
      </c>
      <c r="D160" s="71" t="n">
        <v>95.40000000000001</v>
      </c>
      <c r="E160" s="71" t="inlineStr">
        <is>
          <t>(A)+(O)</t>
        </is>
      </c>
      <c r="F160" s="45" t="inlineStr">
        <is>
          <t>Buồng Nổ tròn hơi nhợn 55, lưng đen, bạc giữa 1.5 ly</t>
        </is>
      </c>
      <c r="G160" s="71" t="inlineStr">
        <is>
          <t>34x78</t>
        </is>
      </c>
      <c r="H160" s="71" t="n">
        <v>33</v>
      </c>
      <c r="I160" s="71" t="n">
        <v>78.5</v>
      </c>
      <c r="J160" s="71" t="inlineStr">
        <is>
          <t>2HK-1.5-3</t>
        </is>
      </c>
      <c r="K160" s="93" t="inlineStr">
        <is>
          <t>IZUMI</t>
        </is>
      </c>
      <c r="L160" s="71" t="inlineStr">
        <is>
          <t>Bộ 4</t>
        </is>
      </c>
      <c r="M160" s="64" t="n"/>
      <c r="N160" s="64" t="n"/>
      <c r="O160" s="64" t="n"/>
      <c r="P160" s="64" t="n"/>
      <c r="Q160" s="64" t="n"/>
      <c r="R160" s="71" t="inlineStr">
        <is>
          <t>🟢 CÓ</t>
        </is>
      </c>
      <c r="S160" s="45" t="n"/>
      <c r="T160" s="45" t="n"/>
      <c r="U160" s="61">
        <f>IF($C160="","",B160&amp;" "&amp;C160&amp;" · ĐK"&amp;D160&amp;IF(E160=""," "," "&amp;E160)&amp;IF(K160=""," "," - "&amp;K160))</f>
        <v/>
      </c>
    </row>
    <row r="161" ht="39.75" customHeight="1">
      <c r="A161" s="89" t="inlineStr">
        <is>
          <t>HH070499</t>
        </is>
      </c>
      <c r="B161" s="90" t="inlineStr">
        <is>
          <t>ISUZU</t>
        </is>
      </c>
      <c r="C161" s="43" t="inlineStr">
        <is>
          <t>4JJ1</t>
        </is>
      </c>
      <c r="D161" s="90" t="n">
        <v>95.40000000000001</v>
      </c>
      <c r="E161" s="90" t="inlineStr">
        <is>
          <t>(A)+(O)</t>
        </is>
      </c>
      <c r="F161" s="43" t="inlineStr">
        <is>
          <t>Buồng Nổ tròn hơi nhợn 55, lưng đen, bạc giữa 2 ly</t>
        </is>
      </c>
      <c r="G161" s="90" t="inlineStr">
        <is>
          <t>34x78</t>
        </is>
      </c>
      <c r="H161" s="90" t="n">
        <v>33</v>
      </c>
      <c r="I161" s="90" t="n">
        <v>78.5</v>
      </c>
      <c r="J161" s="90" t="inlineStr">
        <is>
          <t>2HK-2-3</t>
        </is>
      </c>
      <c r="K161" s="91" t="inlineStr">
        <is>
          <t>IZUMI</t>
        </is>
      </c>
      <c r="L161" s="90" t="inlineStr">
        <is>
          <t>Bộ 4</t>
        </is>
      </c>
      <c r="M161" s="92" t="n"/>
      <c r="N161" s="92" t="n">
        <v>1600000</v>
      </c>
      <c r="O161" s="92" t="n">
        <v>1700000</v>
      </c>
      <c r="P161" s="92" t="n">
        <v>1800000</v>
      </c>
      <c r="Q161" s="92" t="n"/>
      <c r="R161" s="90" t="inlineStr">
        <is>
          <t>🟢 CÓ</t>
        </is>
      </c>
      <c r="S161" s="45" t="inlineStr">
        <is>
          <t>8-98043-703-0</t>
        </is>
      </c>
      <c r="T161" s="45" t="n"/>
      <c r="U161" s="61">
        <f>IF($C161="","",B161&amp;" "&amp;C161&amp;" · ĐK"&amp;D161&amp;IF(E161=""," "," "&amp;E161)&amp;IF(K161=""," "," - "&amp;K161))</f>
        <v/>
      </c>
    </row>
    <row r="162" ht="39.75" customHeight="1">
      <c r="A162" s="89" t="inlineStr">
        <is>
          <t>HH083031</t>
        </is>
      </c>
      <c r="B162" s="90" t="inlineStr">
        <is>
          <t>ISUZU</t>
        </is>
      </c>
      <c r="C162" s="43" t="inlineStr">
        <is>
          <t>4JJ1</t>
        </is>
      </c>
      <c r="D162" s="90" t="n">
        <v>95.40000000000001</v>
      </c>
      <c r="E162" s="90" t="inlineStr">
        <is>
          <t>(A)+(O)</t>
        </is>
      </c>
      <c r="F162" s="43" t="inlineStr">
        <is>
          <t>Buồng Nổ tròn hơi nhợn 55, lưng đen, bạc giữa 2 ly</t>
        </is>
      </c>
      <c r="G162" s="90" t="inlineStr">
        <is>
          <t>34x78</t>
        </is>
      </c>
      <c r="H162" s="90" t="n">
        <v>33</v>
      </c>
      <c r="I162" s="90" t="n">
        <v>78.5</v>
      </c>
      <c r="J162" s="90" t="inlineStr">
        <is>
          <t>2HK-2-3</t>
        </is>
      </c>
      <c r="K162" s="91" t="inlineStr">
        <is>
          <t>IKAZU</t>
        </is>
      </c>
      <c r="L162" s="90" t="inlineStr">
        <is>
          <t>Bộ 4</t>
        </is>
      </c>
      <c r="M162" s="92" t="n"/>
      <c r="N162" s="92" t="n">
        <v>1600000</v>
      </c>
      <c r="O162" s="92" t="n">
        <v>1700000</v>
      </c>
      <c r="P162" s="92" t="n">
        <v>1800000</v>
      </c>
      <c r="Q162" s="92" t="n"/>
      <c r="R162" s="90" t="inlineStr">
        <is>
          <t>🟢 CÓ</t>
        </is>
      </c>
      <c r="S162" s="45" t="inlineStr">
        <is>
          <t>8-98043-703-0</t>
        </is>
      </c>
      <c r="T162" s="45" t="n"/>
      <c r="U162" s="61">
        <f>IF($C162="","",B162&amp;" "&amp;C162&amp;" · ĐK"&amp;D162&amp;IF(E162=""," "," "&amp;E162)&amp;IF(K162=""," "," - "&amp;K162))</f>
        <v/>
      </c>
    </row>
    <row r="163" ht="39.75" customHeight="1">
      <c r="A163" s="89" t="inlineStr">
        <is>
          <t>HH070500</t>
        </is>
      </c>
      <c r="B163" s="71" t="inlineStr">
        <is>
          <t>ISUZU</t>
        </is>
      </c>
      <c r="C163" s="45" t="inlineStr">
        <is>
          <t>4JK1</t>
        </is>
      </c>
      <c r="D163" s="71" t="n">
        <v>95.40000000000001</v>
      </c>
      <c r="E163" s="71" t="inlineStr">
        <is>
          <t>(A)+(O)</t>
        </is>
      </c>
      <c r="F163" s="45" t="inlineStr">
        <is>
          <t>Buồng Nổ tròn dù lớn 45, 5</t>
        </is>
      </c>
      <c r="G163" s="71" t="inlineStr">
        <is>
          <t>34x78</t>
        </is>
      </c>
      <c r="H163" s="71" t="n">
        <v>41.5</v>
      </c>
      <c r="I163" s="71" t="n">
        <v>87.2</v>
      </c>
      <c r="J163" s="71" t="inlineStr">
        <is>
          <t>2HK-1.5-3</t>
        </is>
      </c>
      <c r="K163" s="93" t="inlineStr">
        <is>
          <t>IZUMI</t>
        </is>
      </c>
      <c r="L163" s="71" t="inlineStr">
        <is>
          <t>Bộ 4</t>
        </is>
      </c>
      <c r="M163" s="64" t="n"/>
      <c r="N163" s="64" t="n"/>
      <c r="O163" s="64" t="n"/>
      <c r="P163" s="64" t="n"/>
      <c r="Q163" s="64" t="n"/>
      <c r="R163" s="71" t="inlineStr">
        <is>
          <t>🟢 CÓ</t>
        </is>
      </c>
      <c r="S163" s="45" t="n"/>
      <c r="T163" s="45" t="n"/>
      <c r="U163" s="61">
        <f>IF($C163="","",B163&amp;" "&amp;C163&amp;" · ĐK"&amp;D163&amp;IF(E163=""," "," "&amp;E163)&amp;IF(K163=""," "," - "&amp;K163))</f>
        <v/>
      </c>
    </row>
    <row r="164" ht="39.75" customHeight="1">
      <c r="A164" s="89" t="inlineStr">
        <is>
          <t>HH082315</t>
        </is>
      </c>
      <c r="B164" s="90" t="inlineStr">
        <is>
          <t>ISUZU</t>
        </is>
      </c>
      <c r="C164" s="43" t="inlineStr">
        <is>
          <t xml:space="preserve">D500/4BA1/C330 </t>
        </is>
      </c>
      <c r="D164" s="90" t="n">
        <v>98</v>
      </c>
      <c r="E164" s="90" t="inlineStr">
        <is>
          <t>(A)</t>
        </is>
      </c>
      <c r="F164" s="43" t="inlineStr">
        <is>
          <t>Buồng Nổ chuồn có 2 dấu supap</t>
        </is>
      </c>
      <c r="G164" s="90" t="inlineStr">
        <is>
          <t>33x85</t>
        </is>
      </c>
      <c r="H164" s="90" t="n">
        <v>46</v>
      </c>
      <c r="I164" s="90" t="n">
        <v>112</v>
      </c>
      <c r="J164" s="90" t="inlineStr">
        <is>
          <t>3-2.5-5</t>
        </is>
      </c>
      <c r="K164" s="91" t="inlineStr">
        <is>
          <t>IKAZU</t>
        </is>
      </c>
      <c r="L164" s="90" t="inlineStr">
        <is>
          <t>Bộ 4</t>
        </is>
      </c>
      <c r="M164" s="92" t="n"/>
      <c r="N164" s="92" t="n">
        <v>330000</v>
      </c>
      <c r="O164" s="92" t="n">
        <v>350000</v>
      </c>
      <c r="P164" s="92" t="n">
        <v>370000</v>
      </c>
      <c r="Q164" s="92" t="n"/>
      <c r="R164" s="90" t="inlineStr">
        <is>
          <t>🟢 CÓ</t>
        </is>
      </c>
      <c r="S164" s="45" t="inlineStr">
        <is>
          <t>5-12111-055-1</t>
        </is>
      </c>
      <c r="T164" s="45" t="n"/>
      <c r="U164" s="61">
        <f>IF($C164="","",B164&amp;" "&amp;C164&amp;" · ĐK"&amp;D164&amp;IF(E164=""," "," "&amp;E164)&amp;IF(K164=""," "," - "&amp;K164))</f>
        <v/>
      </c>
    </row>
    <row r="165" ht="39.75" customHeight="1">
      <c r="A165" s="89" t="inlineStr">
        <is>
          <t>HH20512</t>
        </is>
      </c>
      <c r="B165" s="90" t="inlineStr">
        <is>
          <t>ISUZU</t>
        </is>
      </c>
      <c r="C165" s="43" t="inlineStr">
        <is>
          <t xml:space="preserve">D500/4BA1/C330 </t>
        </is>
      </c>
      <c r="D165" s="90" t="n">
        <v>98</v>
      </c>
      <c r="E165" s="90" t="inlineStr">
        <is>
          <t>(A)</t>
        </is>
      </c>
      <c r="F165" s="43" t="inlineStr">
        <is>
          <t>Buồng Nổ chuồn có 2 dấu supap</t>
        </is>
      </c>
      <c r="G165" s="90" t="inlineStr">
        <is>
          <t>33x85</t>
        </is>
      </c>
      <c r="H165" s="90" t="n">
        <v>46</v>
      </c>
      <c r="I165" s="90" t="n">
        <v>112</v>
      </c>
      <c r="J165" s="90" t="inlineStr">
        <is>
          <t>3-2.5-5</t>
        </is>
      </c>
      <c r="K165" s="91" t="inlineStr">
        <is>
          <t>IZUMI</t>
        </is>
      </c>
      <c r="L165" s="90" t="inlineStr">
        <is>
          <t>Bộ 4</t>
        </is>
      </c>
      <c r="M165" s="92" t="n"/>
      <c r="N165" s="92" t="n"/>
      <c r="O165" s="92" t="n"/>
      <c r="P165" s="92" t="n"/>
      <c r="Q165" s="92" t="n"/>
      <c r="R165" s="90" t="inlineStr">
        <is>
          <t>🟢 CÓ</t>
        </is>
      </c>
      <c r="S165" s="45" t="inlineStr">
        <is>
          <t>5-12111-055-1</t>
        </is>
      </c>
      <c r="T165" s="45" t="n"/>
      <c r="U165" s="61">
        <f>IF($C165="","",B165&amp;" "&amp;C165&amp;" · ĐK"&amp;D165&amp;IF(E165=""," "," "&amp;E165)&amp;IF(K165=""," "," - "&amp;K165))</f>
        <v/>
      </c>
    </row>
    <row r="166" ht="39.75" customHeight="1">
      <c r="A166" s="89" t="inlineStr">
        <is>
          <t>HH081463</t>
        </is>
      </c>
      <c r="B166" s="71" t="inlineStr">
        <is>
          <t>ISUZU</t>
        </is>
      </c>
      <c r="C166" s="45" t="inlineStr">
        <is>
          <t xml:space="preserve"> DA120/DA220 (4 Bạc )</t>
        </is>
      </c>
      <c r="D166" s="71" t="n">
        <v>100</v>
      </c>
      <c r="E166" s="71" t="inlineStr">
        <is>
          <t>(A)</t>
        </is>
      </c>
      <c r="F166" s="45" t="inlineStr">
        <is>
          <t xml:space="preserve">Buồng Nổ lõm tròn nhẹ, có 2 dấu supap,4 bạc </t>
        </is>
      </c>
      <c r="G166" s="71" t="inlineStr">
        <is>
          <t>34x83.5</t>
        </is>
      </c>
      <c r="H166" s="71" t="n">
        <v>45</v>
      </c>
      <c r="I166" s="71" t="n">
        <v>125</v>
      </c>
      <c r="J166" s="71" t="inlineStr">
        <is>
          <t>2.5-2.5-2.5-5</t>
        </is>
      </c>
      <c r="K166" s="93" t="inlineStr">
        <is>
          <t>IKAZU</t>
        </is>
      </c>
      <c r="L166" s="71" t="inlineStr">
        <is>
          <t>Bộ 6</t>
        </is>
      </c>
      <c r="M166" s="64" t="n"/>
      <c r="N166" s="64" t="n">
        <v>2150000</v>
      </c>
      <c r="O166" s="64" t="n">
        <v>2300000</v>
      </c>
      <c r="P166" s="64" t="n">
        <v>2450000</v>
      </c>
      <c r="Q166" s="64" t="n"/>
      <c r="R166" s="71" t="inlineStr">
        <is>
          <t>🟢 CÓ</t>
        </is>
      </c>
      <c r="S166" s="45" t="inlineStr">
        <is>
          <t>1-12111-126-0</t>
        </is>
      </c>
      <c r="T166" s="45" t="n"/>
      <c r="U166" s="61">
        <f>IF($C166="","",B166&amp;" "&amp;C166&amp;" · ĐK"&amp;D166&amp;IF(E166=""," "," "&amp;E166)&amp;IF(K166=""," "," - "&amp;K166))</f>
        <v/>
      </c>
    </row>
    <row r="167" ht="39.75" customHeight="1">
      <c r="A167" s="89" t="inlineStr">
        <is>
          <t>HH00732</t>
        </is>
      </c>
      <c r="B167" s="71" t="inlineStr">
        <is>
          <t>ISUZU</t>
        </is>
      </c>
      <c r="C167" s="45" t="inlineStr">
        <is>
          <t xml:space="preserve"> DA120/DA220 (4 Bạc )</t>
        </is>
      </c>
      <c r="D167" s="71" t="n">
        <v>100</v>
      </c>
      <c r="E167" s="71" t="inlineStr">
        <is>
          <t>(A)</t>
        </is>
      </c>
      <c r="F167" s="45" t="inlineStr">
        <is>
          <t xml:space="preserve">Buồng Nổ lõm tròn nhẹ, có 2 dấu supap,4 bạc </t>
        </is>
      </c>
      <c r="G167" s="71" t="inlineStr">
        <is>
          <t>34x83.5</t>
        </is>
      </c>
      <c r="H167" s="71" t="n">
        <v>45</v>
      </c>
      <c r="I167" s="71" t="n">
        <v>125</v>
      </c>
      <c r="J167" s="71" t="inlineStr">
        <is>
          <t>2.5-2.5-2.5-5</t>
        </is>
      </c>
      <c r="K167" s="93" t="inlineStr">
        <is>
          <t>IZUMI</t>
        </is>
      </c>
      <c r="L167" s="71" t="inlineStr">
        <is>
          <t>Bộ 6</t>
        </is>
      </c>
      <c r="M167" s="64" t="n"/>
      <c r="N167" s="64" t="n"/>
      <c r="O167" s="64" t="n"/>
      <c r="P167" s="64" t="n"/>
      <c r="Q167" s="64" t="n"/>
      <c r="R167" s="71" t="inlineStr">
        <is>
          <t>🟢 CÓ</t>
        </is>
      </c>
      <c r="S167" s="45" t="inlineStr">
        <is>
          <t xml:space="preserve"> 1-11261-112-0</t>
        </is>
      </c>
      <c r="T167" s="45" t="n"/>
      <c r="U167" s="61">
        <f>IF($C167="","",B167&amp;" "&amp;C167&amp;" · ĐK"&amp;D167&amp;IF(E167=""," "," "&amp;E167)&amp;IF(K167=""," "," - "&amp;K167))</f>
        <v/>
      </c>
    </row>
    <row r="168" ht="39.75" customHeight="1">
      <c r="A168" s="89" t="n"/>
      <c r="B168" s="90" t="inlineStr">
        <is>
          <t>ISUZU</t>
        </is>
      </c>
      <c r="C168" s="43" t="inlineStr">
        <is>
          <t>DA120 OLD (5 Bạc)</t>
        </is>
      </c>
      <c r="D168" s="90" t="n">
        <v>100</v>
      </c>
      <c r="E168" s="90" t="inlineStr">
        <is>
          <t>(A)</t>
        </is>
      </c>
      <c r="F168" s="43" t="inlineStr">
        <is>
          <t>Buồng Nổ lõm tròn nhẹ, có 2 dấu supap</t>
        </is>
      </c>
      <c r="G168" s="90" t="inlineStr">
        <is>
          <t>34x83.5</t>
        </is>
      </c>
      <c r="H168" s="90" t="n">
        <v>45</v>
      </c>
      <c r="I168" s="90" t="n">
        <v>125</v>
      </c>
      <c r="J168" s="90" t="inlineStr">
        <is>
          <t>2.5-2.5-2.5-4-4</t>
        </is>
      </c>
      <c r="K168" s="91" t="n"/>
      <c r="L168" s="90" t="inlineStr">
        <is>
          <t>Bộ 6</t>
        </is>
      </c>
      <c r="M168" s="92" t="n"/>
      <c r="N168" s="92" t="n"/>
      <c r="O168" s="92" t="n"/>
      <c r="P168" s="92" t="n"/>
      <c r="Q168" s="92" t="n"/>
      <c r="R168" s="90" t="inlineStr">
        <is>
          <t>🟢 CÓ</t>
        </is>
      </c>
      <c r="S168" s="45" t="inlineStr">
        <is>
          <t>2 bạc nhớt</t>
        </is>
      </c>
      <c r="T168" s="45" t="n"/>
      <c r="U168" s="61">
        <f>IF($C168="","",B168&amp;" "&amp;C168&amp;" · ĐK"&amp;D168&amp;IF(E168=""," "," "&amp;E168)&amp;IF(K168=""," "," - "&amp;K168))</f>
        <v/>
      </c>
    </row>
    <row r="169" ht="39.75" customHeight="1">
      <c r="A169" s="89" t="n"/>
      <c r="B169" s="71" t="inlineStr">
        <is>
          <t>ISUZU</t>
        </is>
      </c>
      <c r="C169" s="45" t="inlineStr">
        <is>
          <t>DA220</t>
        </is>
      </c>
      <c r="D169" s="71" t="n">
        <v>100</v>
      </c>
      <c r="E169" s="71" t="inlineStr">
        <is>
          <t>(A)</t>
        </is>
      </c>
      <c r="F169" s="45" t="inlineStr">
        <is>
          <t>Buồng Nổ lõm tròn nhẹ, có 2 dấu supap</t>
        </is>
      </c>
      <c r="G169" s="71" t="inlineStr">
        <is>
          <t>34x83.5</t>
        </is>
      </c>
      <c r="H169" s="71" t="n">
        <v>45</v>
      </c>
      <c r="I169" s="71" t="n">
        <v>125</v>
      </c>
      <c r="J169" s="71" t="inlineStr">
        <is>
          <t>2.5-2.5-2.5-5</t>
        </is>
      </c>
      <c r="K169" s="93" t="n"/>
      <c r="L169" s="71" t="inlineStr">
        <is>
          <t>Bộ 4</t>
        </is>
      </c>
      <c r="M169" s="64" t="n"/>
      <c r="N169" s="64" t="n"/>
      <c r="O169" s="64" t="n"/>
      <c r="P169" s="64" t="n"/>
      <c r="Q169" s="64" t="n"/>
      <c r="R169" s="71" t="inlineStr">
        <is>
          <t>🟢 CÓ</t>
        </is>
      </c>
      <c r="S169" s="45" t="inlineStr">
        <is>
          <t>1-12111-126-0</t>
        </is>
      </c>
      <c r="T169" s="45" t="n"/>
      <c r="U169" s="61">
        <f>IF($C169="","",B169&amp;" "&amp;C169&amp;" · ĐK"&amp;D169&amp;IF(E169=""," "," "&amp;E169)&amp;IF(K169=""," "," - "&amp;K169))</f>
        <v/>
      </c>
    </row>
    <row r="170" ht="39.75" customHeight="1">
      <c r="A170" s="89" t="n"/>
      <c r="B170" s="90" t="inlineStr">
        <is>
          <t>ISUZU</t>
        </is>
      </c>
      <c r="C170" s="43" t="inlineStr">
        <is>
          <t>4BB1</t>
        </is>
      </c>
      <c r="D170" s="90" t="n">
        <v>102</v>
      </c>
      <c r="E170" s="90" t="inlineStr">
        <is>
          <t>(A)</t>
        </is>
      </c>
      <c r="F170" s="43" t="inlineStr">
        <is>
          <t>Buồng Nổ vuông 53 nhọn có 2 dấu supap</t>
        </is>
      </c>
      <c r="G170" s="90" t="inlineStr">
        <is>
          <t>35x87</t>
        </is>
      </c>
      <c r="H170" s="90" t="n">
        <v>45</v>
      </c>
      <c r="I170" s="90" t="n">
        <v>112</v>
      </c>
      <c r="J170" s="90" t="inlineStr">
        <is>
          <t>3-2.5-5</t>
        </is>
      </c>
      <c r="K170" s="91" t="n"/>
      <c r="L170" s="90" t="inlineStr">
        <is>
          <t>Bộ 4</t>
        </is>
      </c>
      <c r="M170" s="92" t="n"/>
      <c r="N170" s="92" t="n"/>
      <c r="O170" s="92" t="n"/>
      <c r="P170" s="92" t="n"/>
      <c r="Q170" s="92" t="n"/>
      <c r="R170" s="90" t="inlineStr">
        <is>
          <t>🟢 CÓ</t>
        </is>
      </c>
      <c r="S170" s="45" t="n"/>
      <c r="T170" s="45" t="n"/>
      <c r="U170" s="61">
        <f>IF($C170="","",B170&amp;" "&amp;C170&amp;" · ĐK"&amp;D170&amp;IF(E170=""," "," "&amp;E170)&amp;IF(K170=""," "," - "&amp;K170))</f>
        <v/>
      </c>
    </row>
    <row r="171" ht="39.75" customHeight="1">
      <c r="A171" s="89" t="inlineStr">
        <is>
          <t>HH083136</t>
        </is>
      </c>
      <c r="B171" s="71" t="inlineStr">
        <is>
          <t>ISUZU</t>
        </is>
      </c>
      <c r="C171" s="45" t="inlineStr">
        <is>
          <t>4BC2</t>
        </is>
      </c>
      <c r="D171" s="71" t="n">
        <v>102</v>
      </c>
      <c r="E171" s="71" t="inlineStr">
        <is>
          <t>(A)</t>
        </is>
      </c>
      <c r="F171" s="45" t="inlineStr">
        <is>
          <t>Buồng Nổ vuông 49 nhọn, có 2 dấu supap</t>
        </is>
      </c>
      <c r="G171" s="71" t="inlineStr">
        <is>
          <t>35x85</t>
        </is>
      </c>
      <c r="H171" s="71" t="n">
        <v>41.5</v>
      </c>
      <c r="I171" s="71" t="n">
        <v>98.5</v>
      </c>
      <c r="J171" s="71" t="inlineStr">
        <is>
          <t>3-2.5-5</t>
        </is>
      </c>
      <c r="K171" s="93" t="inlineStr">
        <is>
          <t>IKAZU</t>
        </is>
      </c>
      <c r="L171" s="71" t="inlineStr">
        <is>
          <t>Bộ 4</t>
        </is>
      </c>
      <c r="M171" s="64" t="n"/>
      <c r="N171" s="64" t="n">
        <v>1350000</v>
      </c>
      <c r="O171" s="64" t="n">
        <v>1450000</v>
      </c>
      <c r="P171" s="64" t="n">
        <v>1550000</v>
      </c>
      <c r="Q171" s="64" t="n"/>
      <c r="R171" s="71" t="inlineStr">
        <is>
          <t>🟢 CÓ</t>
        </is>
      </c>
      <c r="S171" s="45" t="inlineStr">
        <is>
          <t>8-94169-765-0</t>
        </is>
      </c>
      <c r="T171" s="45" t="n"/>
      <c r="U171" s="61">
        <f>IF($C171="","",B171&amp;" "&amp;C171&amp;" · ĐK"&amp;D171&amp;IF(E171=""," "," "&amp;E171)&amp;IF(K171=""," "," - "&amp;K171))</f>
        <v/>
      </c>
    </row>
    <row r="172" ht="39.75" customHeight="1">
      <c r="A172" s="89" t="inlineStr">
        <is>
          <t>HH00213</t>
        </is>
      </c>
      <c r="B172" s="71" t="inlineStr">
        <is>
          <t>ISUZU</t>
        </is>
      </c>
      <c r="C172" s="45" t="inlineStr">
        <is>
          <t>4BC2</t>
        </is>
      </c>
      <c r="D172" s="71" t="n">
        <v>102</v>
      </c>
      <c r="E172" s="71" t="inlineStr">
        <is>
          <t>(A)</t>
        </is>
      </c>
      <c r="F172" s="45" t="inlineStr">
        <is>
          <t>Buồng Nổ vuông 49 nhọn, có 2 dấu supap</t>
        </is>
      </c>
      <c r="G172" s="71" t="inlineStr">
        <is>
          <t>35x85</t>
        </is>
      </c>
      <c r="H172" s="71" t="n">
        <v>41.5</v>
      </c>
      <c r="I172" s="71" t="n">
        <v>98.5</v>
      </c>
      <c r="J172" s="71" t="inlineStr">
        <is>
          <t>3-2.5-5</t>
        </is>
      </c>
      <c r="K172" s="93" t="inlineStr">
        <is>
          <t>IZUMI</t>
        </is>
      </c>
      <c r="L172" s="71" t="inlineStr">
        <is>
          <t>Bộ 4</t>
        </is>
      </c>
      <c r="M172" s="64" t="n"/>
      <c r="N172" s="64" t="n"/>
      <c r="O172" s="64" t="n"/>
      <c r="P172" s="64" t="n"/>
      <c r="Q172" s="64" t="n"/>
      <c r="R172" s="71" t="inlineStr">
        <is>
          <t>🟢 CÓ</t>
        </is>
      </c>
      <c r="S172" s="45" t="inlineStr">
        <is>
          <t>8-94169-765-0</t>
        </is>
      </c>
      <c r="T172" s="45" t="n"/>
      <c r="U172" s="61">
        <f>IF($C172="","",B172&amp;" "&amp;C172&amp;" · ĐK"&amp;D172&amp;IF(E172=""," "," "&amp;E172)&amp;IF(K172=""," "," - "&amp;K172))</f>
        <v/>
      </c>
    </row>
    <row r="173" ht="39.75" customHeight="1">
      <c r="A173" s="89" t="inlineStr">
        <is>
          <t>HH070413</t>
        </is>
      </c>
      <c r="B173" s="90" t="inlineStr">
        <is>
          <t>ISUZU</t>
        </is>
      </c>
      <c r="C173" s="43" t="inlineStr">
        <is>
          <t>4BD1/6BD1</t>
        </is>
      </c>
      <c r="D173" s="90" t="n">
        <v>102</v>
      </c>
      <c r="E173" s="90" t="inlineStr">
        <is>
          <t>(A)</t>
        </is>
      </c>
      <c r="F173" s="43" t="inlineStr">
        <is>
          <t xml:space="preserve">Buồng Nổ vuông 51 nhọn có 2 dấu supap,dài 98 </t>
        </is>
      </c>
      <c r="G173" s="90" t="inlineStr">
        <is>
          <t>35x87</t>
        </is>
      </c>
      <c r="H173" s="90" t="n">
        <v>41.5</v>
      </c>
      <c r="I173" s="90" t="n">
        <v>98</v>
      </c>
      <c r="J173" s="90" t="inlineStr">
        <is>
          <t>3-2.5-5</t>
        </is>
      </c>
      <c r="K173" s="91" t="inlineStr">
        <is>
          <t>NSP</t>
        </is>
      </c>
      <c r="L173" s="90" t="inlineStr">
        <is>
          <t>Bộ 4</t>
        </is>
      </c>
      <c r="M173" s="92" t="n"/>
      <c r="N173" s="92" t="n">
        <v>5040000</v>
      </c>
      <c r="O173" s="92" t="n">
        <v>5320000</v>
      </c>
      <c r="P173" s="92" t="n">
        <v>5600000</v>
      </c>
      <c r="Q173" s="92" t="n"/>
      <c r="R173" s="90" t="inlineStr">
        <is>
          <t>🟢 CÓ</t>
        </is>
      </c>
      <c r="S173" s="45" t="n"/>
      <c r="T173" s="45" t="n"/>
      <c r="U173" s="61">
        <f>IF($C173="","",B173&amp;" "&amp;C173&amp;" · ĐK"&amp;D173&amp;IF(E173=""," "," "&amp;E173)&amp;IF(K173=""," "," - "&amp;K173))</f>
        <v/>
      </c>
    </row>
    <row r="174" ht="39.75" customHeight="1">
      <c r="A174" s="89" t="inlineStr">
        <is>
          <t>HH080582</t>
        </is>
      </c>
      <c r="B174" s="90" t="inlineStr">
        <is>
          <t>ISUZU</t>
        </is>
      </c>
      <c r="C174" s="43" t="inlineStr">
        <is>
          <t>4BD1/6BD1</t>
        </is>
      </c>
      <c r="D174" s="90" t="n">
        <v>102</v>
      </c>
      <c r="E174" s="90" t="inlineStr">
        <is>
          <t>(A)</t>
        </is>
      </c>
      <c r="F174" s="43" t="inlineStr">
        <is>
          <t xml:space="preserve">Buồng Nổ vuông 51 nhọn có 2 dấu supap,dài 98 </t>
        </is>
      </c>
      <c r="G174" s="90" t="inlineStr">
        <is>
          <t>35x87</t>
        </is>
      </c>
      <c r="H174" s="90" t="n">
        <v>41.5</v>
      </c>
      <c r="I174" s="90" t="n">
        <v>98</v>
      </c>
      <c r="J174" s="90" t="inlineStr">
        <is>
          <t>3-2.5-5</t>
        </is>
      </c>
      <c r="K174" s="91" t="inlineStr">
        <is>
          <t>IKAZU</t>
        </is>
      </c>
      <c r="L174" s="90" t="inlineStr">
        <is>
          <t>Bộ 4</t>
        </is>
      </c>
      <c r="M174" s="92" t="n"/>
      <c r="N174" s="92" t="n">
        <v>1950000</v>
      </c>
      <c r="O174" s="92" t="n">
        <v>2100000</v>
      </c>
      <c r="P174" s="92" t="n">
        <v>2250000</v>
      </c>
      <c r="Q174" s="92" t="n"/>
      <c r="R174" s="90" t="inlineStr">
        <is>
          <t>🟢 CÓ</t>
        </is>
      </c>
      <c r="S174" s="45" t="n"/>
      <c r="T174" s="45" t="n"/>
      <c r="U174" s="61">
        <f>IF($C174="","",B174&amp;" "&amp;C174&amp;" · ĐK"&amp;D174&amp;IF(E174=""," "," "&amp;E174)&amp;IF(K174=""," "," - "&amp;K174))</f>
        <v/>
      </c>
    </row>
    <row r="175" ht="39.75" customHeight="1">
      <c r="A175" s="89" t="inlineStr">
        <is>
          <t>HH070383</t>
        </is>
      </c>
      <c r="B175" s="90" t="inlineStr">
        <is>
          <t>ISUZU</t>
        </is>
      </c>
      <c r="C175" s="43" t="inlineStr">
        <is>
          <t>4BD1/6BD1</t>
        </is>
      </c>
      <c r="D175" s="90" t="n">
        <v>102</v>
      </c>
      <c r="E175" s="90" t="inlineStr">
        <is>
          <t>(A)</t>
        </is>
      </c>
      <c r="F175" s="43" t="inlineStr">
        <is>
          <t xml:space="preserve">Buồng Nổ vuông 51 nhọn có 2 dấu supap,dài 98 </t>
        </is>
      </c>
      <c r="G175" s="90" t="inlineStr">
        <is>
          <t>35x87</t>
        </is>
      </c>
      <c r="H175" s="90" t="n">
        <v>41.5</v>
      </c>
      <c r="I175" s="90" t="n">
        <v>98</v>
      </c>
      <c r="J175" s="90" t="inlineStr">
        <is>
          <t>3-2.5-5</t>
        </is>
      </c>
      <c r="K175" s="91" t="inlineStr">
        <is>
          <t>IZUMI</t>
        </is>
      </c>
      <c r="L175" s="90" t="inlineStr">
        <is>
          <t>Bộ 4</t>
        </is>
      </c>
      <c r="M175" s="92" t="n"/>
      <c r="N175" s="92" t="n"/>
      <c r="O175" s="92" t="n"/>
      <c r="P175" s="92" t="n"/>
      <c r="Q175" s="92" t="n"/>
      <c r="R175" s="90" t="inlineStr">
        <is>
          <t>🟢 CÓ</t>
        </is>
      </c>
      <c r="S175" s="45" t="n"/>
      <c r="T175" s="45" t="n"/>
      <c r="U175" s="61">
        <f>IF($C175="","",B175&amp;" "&amp;C175&amp;" · ĐK"&amp;D175&amp;IF(E175=""," "," "&amp;E175)&amp;IF(K175=""," "," - "&amp;K175))</f>
        <v/>
      </c>
    </row>
    <row r="176" ht="39.75" customHeight="1">
      <c r="A176" s="89" t="inlineStr">
        <is>
          <t>HH080580</t>
        </is>
      </c>
      <c r="B176" s="71" t="inlineStr">
        <is>
          <t>ISUZU</t>
        </is>
      </c>
      <c r="C176" s="45" t="inlineStr">
        <is>
          <t>4BD1-T/6BD1-T</t>
        </is>
      </c>
      <c r="D176" s="71" t="n">
        <v>102</v>
      </c>
      <c r="E176" s="71" t="inlineStr">
        <is>
          <t>(A)</t>
        </is>
      </c>
      <c r="F176" s="45" t="inlineStr">
        <is>
          <t>Buồng Nổ vuông 55 nhọn có 2 dấu supap,dài 104</t>
        </is>
      </c>
      <c r="G176" s="71" t="inlineStr">
        <is>
          <t>35x87</t>
        </is>
      </c>
      <c r="H176" s="71" t="n">
        <v>41.5</v>
      </c>
      <c r="I176" s="71" t="n">
        <v>104</v>
      </c>
      <c r="J176" s="71" t="inlineStr">
        <is>
          <t>3-2.5-5</t>
        </is>
      </c>
      <c r="K176" s="93" t="inlineStr">
        <is>
          <t>IKAZU</t>
        </is>
      </c>
      <c r="L176" s="71" t="inlineStr">
        <is>
          <t>Bộ 4</t>
        </is>
      </c>
      <c r="M176" s="64" t="n"/>
      <c r="N176" s="64" t="n">
        <v>1950000</v>
      </c>
      <c r="O176" s="64" t="n">
        <v>2100000</v>
      </c>
      <c r="P176" s="64" t="n">
        <v>2250000</v>
      </c>
      <c r="Q176" s="64" t="n"/>
      <c r="R176" s="71" t="inlineStr">
        <is>
          <t>🟢 CÓ</t>
        </is>
      </c>
      <c r="S176" s="45" t="n"/>
      <c r="T176" s="45" t="n"/>
      <c r="U176" s="61">
        <f>IF($C176="","",B176&amp;" "&amp;C176&amp;" · ĐK"&amp;D176&amp;IF(E176=""," "," "&amp;E176)&amp;IF(K176=""," "," - "&amp;K176))</f>
        <v/>
      </c>
    </row>
    <row r="177" ht="39.75" customHeight="1">
      <c r="A177" s="89" t="inlineStr">
        <is>
          <t>HH070412</t>
        </is>
      </c>
      <c r="B177" s="71" t="inlineStr">
        <is>
          <t>ISUZU</t>
        </is>
      </c>
      <c r="C177" s="45" t="inlineStr">
        <is>
          <t>4BD1-T/6BD1-T</t>
        </is>
      </c>
      <c r="D177" s="71" t="n">
        <v>102</v>
      </c>
      <c r="E177" s="71" t="inlineStr">
        <is>
          <t>(A)</t>
        </is>
      </c>
      <c r="F177" s="45" t="inlineStr">
        <is>
          <t>Buồng Nổ vuông 55 nhọn có 2 dấu supap,dài 104</t>
        </is>
      </c>
      <c r="G177" s="71" t="inlineStr">
        <is>
          <t>35x87</t>
        </is>
      </c>
      <c r="H177" s="71" t="n">
        <v>41.5</v>
      </c>
      <c r="I177" s="71" t="n">
        <v>104</v>
      </c>
      <c r="J177" s="71" t="inlineStr">
        <is>
          <t>3-2.5-5</t>
        </is>
      </c>
      <c r="K177" s="93" t="inlineStr">
        <is>
          <t>NSP</t>
        </is>
      </c>
      <c r="L177" s="71" t="inlineStr">
        <is>
          <t>Bộ 4</t>
        </is>
      </c>
      <c r="M177" s="64" t="n"/>
      <c r="N177" s="64" t="n">
        <v>4500000</v>
      </c>
      <c r="O177" s="64" t="n">
        <v>4750000</v>
      </c>
      <c r="P177" s="64" t="n">
        <v>5000000</v>
      </c>
      <c r="Q177" s="64" t="n"/>
      <c r="R177" s="71" t="inlineStr">
        <is>
          <t>🟢 CÓ</t>
        </is>
      </c>
      <c r="S177" s="45" t="n"/>
      <c r="T177" s="45" t="n"/>
      <c r="U177" s="61">
        <f>IF($C177="","",B177&amp;" "&amp;C177&amp;" · ĐK"&amp;D177&amp;IF(E177=""," "," "&amp;E177)&amp;IF(K177=""," "," - "&amp;K177))</f>
        <v/>
      </c>
    </row>
    <row r="178" ht="39.75" customHeight="1">
      <c r="A178" s="89" t="inlineStr">
        <is>
          <t>HH078427</t>
        </is>
      </c>
      <c r="B178" s="71" t="inlineStr">
        <is>
          <t>ISUZU</t>
        </is>
      </c>
      <c r="C178" s="45" t="inlineStr">
        <is>
          <t>4BD1-T/6BD1-T</t>
        </is>
      </c>
      <c r="D178" s="71" t="n">
        <v>102</v>
      </c>
      <c r="E178" s="71" t="inlineStr">
        <is>
          <t>(A)</t>
        </is>
      </c>
      <c r="F178" s="45" t="inlineStr">
        <is>
          <t>Buồng Nổ vuông 55 nhọn có 2 dấu supap,dài 104</t>
        </is>
      </c>
      <c r="G178" s="71" t="inlineStr">
        <is>
          <t>35x87</t>
        </is>
      </c>
      <c r="H178" s="71" t="n">
        <v>41.5</v>
      </c>
      <c r="I178" s="71" t="n">
        <v>104</v>
      </c>
      <c r="J178" s="71" t="inlineStr">
        <is>
          <t>3-2.5-5</t>
        </is>
      </c>
      <c r="K178" s="93" t="inlineStr">
        <is>
          <t>MAHLE</t>
        </is>
      </c>
      <c r="L178" s="71" t="inlineStr">
        <is>
          <t>Bộ 4</t>
        </is>
      </c>
      <c r="M178" s="64" t="n"/>
      <c r="N178" s="64" t="n">
        <v>3600000</v>
      </c>
      <c r="O178" s="64" t="n">
        <v>3800000</v>
      </c>
      <c r="P178" s="64" t="n">
        <v>4100000</v>
      </c>
      <c r="Q178" s="64" t="n"/>
      <c r="R178" s="71" t="inlineStr">
        <is>
          <t>🟢 CÓ</t>
        </is>
      </c>
      <c r="S178" s="45" t="n">
        <v>112111777</v>
      </c>
      <c r="T178" s="45" t="n"/>
      <c r="U178" s="61">
        <f>IF($C178="","",B178&amp;" "&amp;C178&amp;" · ĐK"&amp;D178&amp;IF(E178=""," "," "&amp;E178)&amp;IF(K178=""," "," - "&amp;K178))</f>
        <v/>
      </c>
    </row>
    <row r="179" ht="39.75" customHeight="1">
      <c r="A179" s="89" t="inlineStr">
        <is>
          <t>HH071039</t>
        </is>
      </c>
      <c r="B179" s="90" t="inlineStr">
        <is>
          <t>ISUZU</t>
        </is>
      </c>
      <c r="C179" s="43" t="inlineStr">
        <is>
          <t>4BD2T</t>
        </is>
      </c>
      <c r="D179" s="90" t="n">
        <v>102</v>
      </c>
      <c r="E179" s="90" t="inlineStr">
        <is>
          <t>(A)+(O)</t>
        </is>
      </c>
      <c r="F179" s="43" t="inlineStr">
        <is>
          <t>Buồng Nổ chuồn</t>
        </is>
      </c>
      <c r="G179" s="90" t="inlineStr">
        <is>
          <t>35x87</t>
        </is>
      </c>
      <c r="H179" s="90" t="n">
        <v>41.5</v>
      </c>
      <c r="I179" s="90" t="n">
        <v>98</v>
      </c>
      <c r="J179" s="90" t="inlineStr">
        <is>
          <t>3-2-4</t>
        </is>
      </c>
      <c r="K179" s="91" t="inlineStr">
        <is>
          <t>IZUMI</t>
        </is>
      </c>
      <c r="L179" s="90" t="inlineStr">
        <is>
          <t>Bộ 4</t>
        </is>
      </c>
      <c r="M179" s="92" t="n"/>
      <c r="N179" s="92" t="n"/>
      <c r="O179" s="92" t="n"/>
      <c r="P179" s="92" t="n"/>
      <c r="Q179" s="92" t="n"/>
      <c r="R179" s="90" t="inlineStr">
        <is>
          <t>🟢 CÓ</t>
        </is>
      </c>
      <c r="S179" s="45" t="n"/>
      <c r="T179" s="45" t="n"/>
      <c r="U179" s="61">
        <f>IF($C179="","",B179&amp;" "&amp;C179&amp;" · ĐK"&amp;D179&amp;IF(E179=""," "," "&amp;E179)&amp;IF(K179=""," "," - "&amp;K179))</f>
        <v/>
      </c>
    </row>
    <row r="180" ht="39.75" customHeight="1">
      <c r="A180" s="89" t="inlineStr">
        <is>
          <t>HH070406</t>
        </is>
      </c>
      <c r="B180" s="71" t="inlineStr">
        <is>
          <t>ISUZU</t>
        </is>
      </c>
      <c r="C180" s="45" t="inlineStr">
        <is>
          <t>6BB1</t>
        </is>
      </c>
      <c r="D180" s="71" t="n">
        <v>102</v>
      </c>
      <c r="E180" s="71" t="inlineStr">
        <is>
          <t>(A)</t>
        </is>
      </c>
      <c r="F180" s="45" t="inlineStr">
        <is>
          <t xml:space="preserve">Buồng Nổ vuông 53 nhọn có 2 dấu supap,dài 112 </t>
        </is>
      </c>
      <c r="G180" s="71" t="inlineStr">
        <is>
          <t>35x87</t>
        </is>
      </c>
      <c r="H180" s="71" t="n">
        <v>45</v>
      </c>
      <c r="I180" s="71" t="n">
        <v>112</v>
      </c>
      <c r="J180" s="71" t="inlineStr">
        <is>
          <t>3-2.5-5</t>
        </is>
      </c>
      <c r="K180" s="93" t="inlineStr">
        <is>
          <t>NSP</t>
        </is>
      </c>
      <c r="L180" s="71" t="inlineStr">
        <is>
          <t>Bộ 6</t>
        </is>
      </c>
      <c r="M180" s="64" t="n"/>
      <c r="N180" s="64" t="n">
        <v>3200000</v>
      </c>
      <c r="O180" s="64" t="n">
        <v>3400000</v>
      </c>
      <c r="P180" s="64" t="n">
        <v>3600000</v>
      </c>
      <c r="Q180" s="64" t="n"/>
      <c r="R180" s="71" t="inlineStr">
        <is>
          <t>🟢 CÓ</t>
        </is>
      </c>
      <c r="S180" s="45" t="inlineStr">
        <is>
          <t>5-12111-013-0</t>
        </is>
      </c>
      <c r="T180" s="45" t="n"/>
      <c r="U180" s="61">
        <f>IF($C180="","",B180&amp;" "&amp;C180&amp;" · ĐK"&amp;D180&amp;IF(E180=""," "," "&amp;E180)&amp;IF(K180=""," "," - "&amp;K180))</f>
        <v/>
      </c>
    </row>
    <row r="181" ht="39.75" customHeight="1">
      <c r="A181" s="89" t="inlineStr">
        <is>
          <t>HH081462</t>
        </is>
      </c>
      <c r="B181" s="71" t="inlineStr">
        <is>
          <t>ISUZU</t>
        </is>
      </c>
      <c r="C181" s="45" t="inlineStr">
        <is>
          <t>4BB1/6BB1</t>
        </is>
      </c>
      <c r="D181" s="71" t="n">
        <v>102</v>
      </c>
      <c r="E181" s="71" t="inlineStr">
        <is>
          <t>(A)</t>
        </is>
      </c>
      <c r="F181" s="45" t="inlineStr">
        <is>
          <t xml:space="preserve">Buồng Nổ vuông 53 nhọn có 2 dấu supap,dài 112 </t>
        </is>
      </c>
      <c r="G181" s="71" t="inlineStr">
        <is>
          <t>35x87</t>
        </is>
      </c>
      <c r="H181" s="71" t="n">
        <v>45</v>
      </c>
      <c r="I181" s="71" t="n">
        <v>112</v>
      </c>
      <c r="J181" s="71" t="inlineStr">
        <is>
          <t>3-2.5-5</t>
        </is>
      </c>
      <c r="K181" s="93" t="inlineStr">
        <is>
          <t>IKAZU</t>
        </is>
      </c>
      <c r="L181" s="71" t="inlineStr">
        <is>
          <t>Bộ 6</t>
        </is>
      </c>
      <c r="M181" s="64" t="n"/>
      <c r="N181" s="64" t="n">
        <v>1950000</v>
      </c>
      <c r="O181" s="64" t="n">
        <v>2100000</v>
      </c>
      <c r="P181" s="64" t="n">
        <v>2250000</v>
      </c>
      <c r="Q181" s="64" t="n"/>
      <c r="R181" s="71" t="inlineStr">
        <is>
          <t>🟢 CÓ</t>
        </is>
      </c>
      <c r="S181" s="45" t="inlineStr">
        <is>
          <t>5-12111-013-0</t>
        </is>
      </c>
      <c r="T181" s="45" t="n"/>
      <c r="U181" s="61">
        <f>IF($C181="","",B181&amp;" "&amp;C181&amp;" · ĐK"&amp;D181&amp;IF(E181=""," "," "&amp;E181)&amp;IF(K181=""," "," - "&amp;K181))</f>
        <v/>
      </c>
    </row>
    <row r="182" ht="39.75" customHeight="1">
      <c r="A182" s="89" t="inlineStr">
        <is>
          <t>HH081157</t>
        </is>
      </c>
      <c r="B182" s="90" t="inlineStr">
        <is>
          <t>ISUZU</t>
        </is>
      </c>
      <c r="C182" s="43" t="inlineStr">
        <is>
          <t>6BB1-NEW</t>
        </is>
      </c>
      <c r="D182" s="90" t="n">
        <v>102</v>
      </c>
      <c r="E182" s="90" t="inlineStr">
        <is>
          <t>(A)</t>
        </is>
      </c>
      <c r="F182" s="43" t="inlineStr">
        <is>
          <t>Buồng Nổ vuông 53 nhọn có 2 dấu supap,dài 102</t>
        </is>
      </c>
      <c r="G182" s="90" t="inlineStr">
        <is>
          <t>35x87</t>
        </is>
      </c>
      <c r="H182" s="90" t="n">
        <v>45</v>
      </c>
      <c r="I182" s="90" t="n">
        <v>102</v>
      </c>
      <c r="J182" s="90" t="inlineStr">
        <is>
          <t>3-2.5-5</t>
        </is>
      </c>
      <c r="K182" s="91" t="inlineStr">
        <is>
          <t>IKAZU</t>
        </is>
      </c>
      <c r="L182" s="90" t="inlineStr">
        <is>
          <t>Bộ 6</t>
        </is>
      </c>
      <c r="M182" s="92" t="n"/>
      <c r="N182" s="92" t="n">
        <v>2200000</v>
      </c>
      <c r="O182" s="92" t="n">
        <v>2330000</v>
      </c>
      <c r="P182" s="92" t="n">
        <v>2500000</v>
      </c>
      <c r="Q182" s="92" t="n"/>
      <c r="R182" s="90" t="inlineStr">
        <is>
          <t>🟢 CÓ</t>
        </is>
      </c>
      <c r="S182" s="45" t="inlineStr">
        <is>
          <t>1-12111-633-0</t>
        </is>
      </c>
      <c r="T182" s="45" t="n"/>
      <c r="U182" s="61">
        <f>IF($C182="","",B182&amp;" "&amp;C182&amp;" · ĐK"&amp;D182&amp;IF(E182=""," "," "&amp;E182)&amp;IF(K182=""," "," - "&amp;K182))</f>
        <v/>
      </c>
    </row>
    <row r="183" ht="39.75" customHeight="1">
      <c r="A183" s="89" t="n"/>
      <c r="B183" s="71" t="inlineStr">
        <is>
          <t>ISUZU</t>
        </is>
      </c>
      <c r="C183" s="45" t="inlineStr">
        <is>
          <t>6BC2</t>
        </is>
      </c>
      <c r="D183" s="71" t="n">
        <v>102</v>
      </c>
      <c r="E183" s="71" t="inlineStr">
        <is>
          <t>(A)</t>
        </is>
      </c>
      <c r="F183" s="45" t="inlineStr">
        <is>
          <t>Buồng Nổ vuông 55 nhọn có 2 dấu supap</t>
        </is>
      </c>
      <c r="G183" s="71" t="inlineStr">
        <is>
          <t>35x87</t>
        </is>
      </c>
      <c r="H183" s="71" t="n">
        <v>41.3</v>
      </c>
      <c r="I183" s="71" t="n">
        <v>98</v>
      </c>
      <c r="J183" s="71" t="inlineStr">
        <is>
          <t>3-2.5-5</t>
        </is>
      </c>
      <c r="K183" s="93" t="n"/>
      <c r="L183" s="71" t="inlineStr">
        <is>
          <t>Bộ 6</t>
        </is>
      </c>
      <c r="M183" s="64" t="n"/>
      <c r="N183" s="64" t="n"/>
      <c r="O183" s="64" t="n"/>
      <c r="P183" s="64" t="n"/>
      <c r="Q183" s="64" t="n"/>
      <c r="R183" s="71" t="inlineStr">
        <is>
          <t>🟢 CÓ</t>
        </is>
      </c>
      <c r="S183" s="45" t="n"/>
      <c r="T183" s="45" t="n"/>
      <c r="U183" s="61">
        <f>IF($C183="","",B183&amp;" "&amp;C183&amp;" · ĐK"&amp;D183&amp;IF(E183=""," "," "&amp;E183)&amp;IF(K183=""," "," - "&amp;K183))</f>
        <v/>
      </c>
    </row>
    <row r="184" ht="39.75" customHeight="1">
      <c r="A184" s="89" t="n"/>
      <c r="B184" s="90" t="inlineStr">
        <is>
          <t>ISUZU</t>
        </is>
      </c>
      <c r="C184" s="43" t="inlineStr">
        <is>
          <t>6BD1</t>
        </is>
      </c>
      <c r="D184" s="90" t="n">
        <v>102</v>
      </c>
      <c r="E184" s="90" t="inlineStr">
        <is>
          <t>(A)</t>
        </is>
      </c>
      <c r="F184" s="43" t="inlineStr">
        <is>
          <t>Buồng Nổ vuông 51 nhọn có 2 dấu supap</t>
        </is>
      </c>
      <c r="G184" s="90" t="inlineStr">
        <is>
          <t>35x87</t>
        </is>
      </c>
      <c r="H184" s="90" t="n">
        <v>41.5</v>
      </c>
      <c r="I184" s="90" t="n">
        <v>98</v>
      </c>
      <c r="J184" s="90" t="inlineStr">
        <is>
          <t>3-2.5-5</t>
        </is>
      </c>
      <c r="K184" s="91" t="n"/>
      <c r="L184" s="90" t="inlineStr">
        <is>
          <t>Bộ 6</t>
        </is>
      </c>
      <c r="M184" s="92" t="n">
        <v>820000</v>
      </c>
      <c r="N184" s="92" t="n"/>
      <c r="O184" s="92" t="n"/>
      <c r="P184" s="92" t="n"/>
      <c r="Q184" s="92" t="n"/>
      <c r="R184" s="90" t="inlineStr">
        <is>
          <t>🟢 CÓ</t>
        </is>
      </c>
      <c r="S184" s="45" t="n"/>
      <c r="T184" s="45" t="n"/>
      <c r="U184" s="61">
        <f>IF($C184="","",B184&amp;" "&amp;C184&amp;" · ĐK"&amp;D184&amp;IF(E184=""," "," "&amp;E184)&amp;IF(K184=""," "," - "&amp;K184))</f>
        <v/>
      </c>
    </row>
    <row r="185" ht="39.75" customHeight="1">
      <c r="A185" s="89" t="n"/>
      <c r="B185" s="71" t="inlineStr">
        <is>
          <t>ISUZU</t>
        </is>
      </c>
      <c r="C185" s="45" t="inlineStr">
        <is>
          <t>6BD1-T /6BC2</t>
        </is>
      </c>
      <c r="D185" s="71" t="n">
        <v>102</v>
      </c>
      <c r="E185" s="71" t="inlineStr">
        <is>
          <t>(A)</t>
        </is>
      </c>
      <c r="F185" s="45" t="inlineStr">
        <is>
          <t>Buồng Nổ vuông 55 nhọn có 2 dấu supap</t>
        </is>
      </c>
      <c r="G185" s="71" t="inlineStr">
        <is>
          <t>35x87</t>
        </is>
      </c>
      <c r="H185" s="71" t="n">
        <v>41.5</v>
      </c>
      <c r="I185" s="71" t="n">
        <v>104</v>
      </c>
      <c r="J185" s="71" t="inlineStr">
        <is>
          <t>3-2.5-5</t>
        </is>
      </c>
      <c r="K185" s="93" t="n"/>
      <c r="L185" s="71" t="inlineStr">
        <is>
          <t>Bộ 6</t>
        </is>
      </c>
      <c r="M185" s="64" t="n"/>
      <c r="N185" s="64" t="n"/>
      <c r="O185" s="64" t="n"/>
      <c r="P185" s="64" t="n"/>
      <c r="Q185" s="64" t="n"/>
      <c r="R185" s="71" t="inlineStr">
        <is>
          <t>🟢 CÓ</t>
        </is>
      </c>
      <c r="S185" s="45" t="inlineStr">
        <is>
          <t>5-12111-303-1</t>
        </is>
      </c>
      <c r="T185" s="45" t="n"/>
      <c r="U185" s="61">
        <f>IF($C185="","",B185&amp;" "&amp;C185&amp;" · ĐK"&amp;D185&amp;IF(E185=""," "," "&amp;E185)&amp;IF(K185=""," "," - "&amp;K185))</f>
        <v/>
      </c>
    </row>
    <row r="186" ht="39.75" customHeight="1">
      <c r="A186" s="89" t="n"/>
      <c r="B186" s="90" t="inlineStr">
        <is>
          <t>ISUZU</t>
        </is>
      </c>
      <c r="C186" s="43" t="inlineStr">
        <is>
          <t>DA640A</t>
        </is>
      </c>
      <c r="D186" s="90" t="n">
        <v>102</v>
      </c>
      <c r="E186" s="90" t="inlineStr">
        <is>
          <t>0 kiềng gang</t>
        </is>
      </c>
      <c r="F186" s="43" t="inlineStr">
        <is>
          <t>Buồng Nổ lõm tròn nhẹ, có 2 dấu supap</t>
        </is>
      </c>
      <c r="G186" s="90" t="inlineStr">
        <is>
          <t>34x86</t>
        </is>
      </c>
      <c r="H186" s="90" t="n">
        <v>45</v>
      </c>
      <c r="I186" s="90" t="n">
        <v>125</v>
      </c>
      <c r="J186" s="90" t="inlineStr">
        <is>
          <t>2.5-2.5-2.5-5</t>
        </is>
      </c>
      <c r="K186" s="91" t="n"/>
      <c r="L186" s="90" t="inlineStr">
        <is>
          <t>Bộ 6</t>
        </is>
      </c>
      <c r="M186" s="92" t="n"/>
      <c r="N186" s="92" t="n"/>
      <c r="O186" s="92" t="n"/>
      <c r="P186" s="92" t="n"/>
      <c r="Q186" s="92" t="n"/>
      <c r="R186" s="90" t="inlineStr">
        <is>
          <t>🟢 CÓ</t>
        </is>
      </c>
      <c r="S186" s="45" t="n"/>
      <c r="T186" s="45" t="n"/>
      <c r="U186" s="61">
        <f>IF($C186="","",B186&amp;" "&amp;C186&amp;" · ĐK"&amp;D186&amp;IF(E186=""," "," "&amp;E186)&amp;IF(K186=""," "," - "&amp;K186))</f>
        <v/>
      </c>
    </row>
    <row r="187" ht="39.75" customHeight="1">
      <c r="A187" s="89" t="inlineStr">
        <is>
          <t>HH082004</t>
        </is>
      </c>
      <c r="B187" s="71" t="inlineStr">
        <is>
          <t>ISUZU</t>
        </is>
      </c>
      <c r="C187" s="45" t="inlineStr">
        <is>
          <t>DA640C</t>
        </is>
      </c>
      <c r="D187" s="71" t="n">
        <v>102</v>
      </c>
      <c r="E187" s="71" t="inlineStr">
        <is>
          <t>0 kiềng gang</t>
        </is>
      </c>
      <c r="F187" s="45" t="inlineStr">
        <is>
          <t>Buồng Nổ lõm tròn nhẹ, có 2 dấu supap</t>
        </is>
      </c>
      <c r="G187" s="71" t="inlineStr">
        <is>
          <t>36x86</t>
        </is>
      </c>
      <c r="H187" s="71" t="n">
        <v>50</v>
      </c>
      <c r="I187" s="71" t="n">
        <v>125</v>
      </c>
      <c r="J187" s="71" t="inlineStr">
        <is>
          <t>2.5-2.5-2.5-5</t>
        </is>
      </c>
      <c r="K187" s="93" t="inlineStr">
        <is>
          <t>IKAZU</t>
        </is>
      </c>
      <c r="L187" s="71" t="inlineStr">
        <is>
          <t>Bộ 6</t>
        </is>
      </c>
      <c r="M187" s="64" t="n"/>
      <c r="N187" s="64" t="n">
        <v>2250000</v>
      </c>
      <c r="O187" s="64" t="n">
        <v>2400000</v>
      </c>
      <c r="P187" s="64" t="n">
        <v>2600000</v>
      </c>
      <c r="Q187" s="64" t="n"/>
      <c r="R187" s="71" t="inlineStr">
        <is>
          <t>🟢 CÓ</t>
        </is>
      </c>
      <c r="S187" s="45" t="inlineStr">
        <is>
          <t>9-12111-740-0</t>
        </is>
      </c>
      <c r="T187" s="45" t="n"/>
      <c r="U187" s="61">
        <f>IF($C187="","",B187&amp;" "&amp;C187&amp;" · ĐK"&amp;D187&amp;IF(E187=""," "," "&amp;E187)&amp;IF(K187=""," "," - "&amp;K187))</f>
        <v/>
      </c>
    </row>
    <row r="188" ht="39.75" customHeight="1">
      <c r="A188" s="89" t="inlineStr">
        <is>
          <t>HH076105</t>
        </is>
      </c>
      <c r="B188" s="90" t="inlineStr">
        <is>
          <t>ISUZU</t>
        </is>
      </c>
      <c r="C188" s="43" t="inlineStr">
        <is>
          <t>6BE1/4BE1</t>
        </is>
      </c>
      <c r="D188" s="90" t="n">
        <v>105</v>
      </c>
      <c r="E188" s="90" t="inlineStr">
        <is>
          <t>(A)</t>
        </is>
      </c>
      <c r="F188" s="43" t="inlineStr">
        <is>
          <t>Buồng Nổ vuông 51 nhọn có 2 dấu supap</t>
        </is>
      </c>
      <c r="G188" s="90" t="inlineStr">
        <is>
          <t>35x85</t>
        </is>
      </c>
      <c r="H188" s="90" t="n">
        <v>39</v>
      </c>
      <c r="I188" s="90" t="n">
        <v>95.5</v>
      </c>
      <c r="J188" s="90" t="inlineStr">
        <is>
          <t>3-2.5-5</t>
        </is>
      </c>
      <c r="K188" s="91" t="n"/>
      <c r="L188" s="90" t="inlineStr">
        <is>
          <t>Bộ 4</t>
        </is>
      </c>
      <c r="M188" s="92" t="n"/>
      <c r="N188" s="92" t="n">
        <v>2200000</v>
      </c>
      <c r="O188" s="92" t="n">
        <v>2300000</v>
      </c>
      <c r="P188" s="92" t="n">
        <v>2500000</v>
      </c>
      <c r="Q188" s="92" t="n"/>
      <c r="R188" s="90" t="inlineStr">
        <is>
          <t>🟢 CÓ</t>
        </is>
      </c>
      <c r="S188" s="45" t="n"/>
      <c r="T188" s="45" t="n"/>
      <c r="U188" s="61">
        <f>IF($C188="","",B188&amp;" "&amp;C188&amp;" · ĐK"&amp;D188&amp;IF(E188=""," "," "&amp;E188)&amp;IF(K188=""," "," - "&amp;K188))</f>
        <v/>
      </c>
    </row>
    <row r="189" ht="39.75" customHeight="1">
      <c r="A189" s="89" t="n"/>
      <c r="B189" s="71" t="inlineStr">
        <is>
          <t>ISUZU</t>
        </is>
      </c>
      <c r="C189" s="45" t="inlineStr">
        <is>
          <t>4BG1</t>
        </is>
      </c>
      <c r="D189" s="71" t="n">
        <v>105</v>
      </c>
      <c r="E189" s="71" t="inlineStr">
        <is>
          <t>(A)</t>
        </is>
      </c>
      <c r="F189" s="45" t="inlineStr">
        <is>
          <t>Buồng Nổ vuông 57 nhọn có 2 dấu supap</t>
        </is>
      </c>
      <c r="G189" s="71" t="inlineStr">
        <is>
          <t>35x87</t>
        </is>
      </c>
      <c r="H189" s="71" t="n">
        <v>38</v>
      </c>
      <c r="I189" s="71" t="n">
        <v>94.5</v>
      </c>
      <c r="J189" s="71" t="inlineStr">
        <is>
          <t>3-2.5-4</t>
        </is>
      </c>
      <c r="K189" s="93" t="n"/>
      <c r="L189" s="71" t="inlineStr">
        <is>
          <t>Bộ 4</t>
        </is>
      </c>
      <c r="M189" s="64" t="n"/>
      <c r="N189" s="64" t="n"/>
      <c r="O189" s="64" t="n"/>
      <c r="P189" s="64" t="n"/>
      <c r="Q189" s="64" t="n"/>
      <c r="R189" s="71" t="inlineStr">
        <is>
          <t>🟢 CÓ</t>
        </is>
      </c>
      <c r="S189" s="45" t="n"/>
      <c r="T189" s="45" t="n"/>
      <c r="U189" s="61">
        <f>IF($C189="","",B189&amp;" "&amp;C189&amp;" · ĐK"&amp;D189&amp;IF(E189=""," "," "&amp;E189)&amp;IF(K189=""," "," - "&amp;K189))</f>
        <v/>
      </c>
    </row>
    <row r="190" ht="39.75" customHeight="1">
      <c r="A190" s="89" t="n"/>
      <c r="B190" s="90" t="inlineStr">
        <is>
          <t>ISUZU</t>
        </is>
      </c>
      <c r="C190" s="43" t="inlineStr">
        <is>
          <t>4BG1-T</t>
        </is>
      </c>
      <c r="D190" s="90" t="n">
        <v>105</v>
      </c>
      <c r="E190" s="90" t="inlineStr">
        <is>
          <t>(A)</t>
        </is>
      </c>
      <c r="F190" s="43" t="inlineStr">
        <is>
          <t>Buồng Nổ vuông 60 nhọn có 2 dấu supap</t>
        </is>
      </c>
      <c r="G190" s="90" t="inlineStr">
        <is>
          <t>35x87</t>
        </is>
      </c>
      <c r="H190" s="90" t="n">
        <v>38</v>
      </c>
      <c r="I190" s="90" t="n">
        <v>94.5</v>
      </c>
      <c r="J190" s="90" t="inlineStr">
        <is>
          <t>3-2.5-4</t>
        </is>
      </c>
      <c r="K190" s="91" t="n"/>
      <c r="L190" s="90" t="inlineStr">
        <is>
          <t>Bộ 4</t>
        </is>
      </c>
      <c r="M190" s="92" t="n"/>
      <c r="N190" s="92" t="n"/>
      <c r="O190" s="92" t="n"/>
      <c r="P190" s="92" t="n"/>
      <c r="Q190" s="92" t="n"/>
      <c r="R190" s="90" t="inlineStr">
        <is>
          <t>🟢 CÓ</t>
        </is>
      </c>
      <c r="S190" s="45" t="n"/>
      <c r="T190" s="45" t="n"/>
      <c r="U190" s="61">
        <f>IF($C190="","",B190&amp;" "&amp;C190&amp;" · ĐK"&amp;D190&amp;IF(E190=""," "," "&amp;E190)&amp;IF(K190=""," "," - "&amp;K190))</f>
        <v/>
      </c>
    </row>
    <row r="191" ht="39.75" customHeight="1">
      <c r="A191" s="89" t="inlineStr">
        <is>
          <t>HH081290</t>
        </is>
      </c>
      <c r="B191" s="90" t="inlineStr">
        <is>
          <t>ISUZU</t>
        </is>
      </c>
      <c r="C191" s="43" t="inlineStr">
        <is>
          <t>4BG1-TC2</t>
        </is>
      </c>
      <c r="D191" s="90" t="n">
        <v>105</v>
      </c>
      <c r="E191" s="90" t="inlineStr">
        <is>
          <t>(A)+(O)</t>
        </is>
      </c>
      <c r="F191" s="43" t="inlineStr">
        <is>
          <t>Buồng Nổ tròn 47, 5 u hột vịt, có 2 dấu supap</t>
        </is>
      </c>
      <c r="G191" s="90" t="inlineStr">
        <is>
          <t>35x87</t>
        </is>
      </c>
      <c r="H191" s="90" t="n">
        <v>38</v>
      </c>
      <c r="I191" s="90" t="n">
        <v>94.5</v>
      </c>
      <c r="J191" s="90" t="inlineStr">
        <is>
          <t>3.3K-2.5-2.5-4</t>
        </is>
      </c>
      <c r="K191" s="91" t="inlineStr">
        <is>
          <t>IKAZU</t>
        </is>
      </c>
      <c r="L191" s="90" t="inlineStr">
        <is>
          <t>Bộ 4</t>
        </is>
      </c>
      <c r="M191" s="92" t="n"/>
      <c r="N191" s="92" t="n">
        <v>2450000</v>
      </c>
      <c r="O191" s="92" t="n">
        <v>2600000</v>
      </c>
      <c r="P191" s="92" t="n">
        <v>2800000</v>
      </c>
      <c r="Q191" s="92" t="n"/>
      <c r="R191" s="90" t="inlineStr">
        <is>
          <t>🟢 CÓ</t>
        </is>
      </c>
      <c r="S191" s="45" t="inlineStr">
        <is>
          <t>8-97358-574-0/1-12111-574-0</t>
        </is>
      </c>
      <c r="T191" s="45" t="n"/>
      <c r="U191" s="61">
        <f>IF($C191="","",B191&amp;" "&amp;C191&amp;" · ĐK"&amp;D191&amp;IF(E191=""," "," "&amp;E191)&amp;IF(K191=""," "," - "&amp;K191))</f>
        <v/>
      </c>
    </row>
    <row r="192" ht="39.75" customHeight="1">
      <c r="A192" s="89" t="inlineStr">
        <is>
          <t>HH071439</t>
        </is>
      </c>
      <c r="B192" s="90" t="inlineStr">
        <is>
          <t>ISUZU</t>
        </is>
      </c>
      <c r="C192" s="43" t="inlineStr">
        <is>
          <t>4BG1-TC2</t>
        </is>
      </c>
      <c r="D192" s="90" t="n">
        <v>105</v>
      </c>
      <c r="E192" s="90" t="inlineStr">
        <is>
          <t>(A)+(O)</t>
        </is>
      </c>
      <c r="F192" s="43" t="inlineStr">
        <is>
          <t>Buồng Nổ tròn 47, 5 u hột vịt, có 2 dấu supap</t>
        </is>
      </c>
      <c r="G192" s="90" t="inlineStr">
        <is>
          <t>35x87</t>
        </is>
      </c>
      <c r="H192" s="90" t="n">
        <v>38</v>
      </c>
      <c r="I192" s="90" t="n">
        <v>94.5</v>
      </c>
      <c r="J192" s="90" t="inlineStr">
        <is>
          <t>3.3K-2.5-2.5-4</t>
        </is>
      </c>
      <c r="K192" s="91" t="inlineStr">
        <is>
          <t>NSP</t>
        </is>
      </c>
      <c r="L192" s="90" t="inlineStr">
        <is>
          <t>Bộ 4</t>
        </is>
      </c>
      <c r="M192" s="92" t="n"/>
      <c r="N192" s="92" t="n">
        <v>4600000</v>
      </c>
      <c r="O192" s="92" t="n">
        <v>4900000</v>
      </c>
      <c r="P192" s="92" t="n">
        <v>5300000</v>
      </c>
      <c r="Q192" s="92" t="n"/>
      <c r="R192" s="90" t="inlineStr">
        <is>
          <t>🟢 CÓ</t>
        </is>
      </c>
      <c r="S192" s="45" t="n"/>
      <c r="T192" s="45" t="n"/>
      <c r="U192" s="61">
        <f>IF($C192="","",B192&amp;" "&amp;C192&amp;" · ĐK"&amp;D192&amp;IF(E192=""," "," "&amp;E192)&amp;IF(K192=""," "," - "&amp;K192))</f>
        <v/>
      </c>
    </row>
    <row r="193" ht="39.75" customHeight="1">
      <c r="A193" s="89" t="inlineStr">
        <is>
          <t>HH082666</t>
        </is>
      </c>
      <c r="B193" s="90" t="inlineStr">
        <is>
          <t>ISUZU</t>
        </is>
      </c>
      <c r="C193" s="43" t="inlineStr">
        <is>
          <t>6BG1-TC2</t>
        </is>
      </c>
      <c r="D193" s="90" t="n">
        <v>105</v>
      </c>
      <c r="E193" s="90" t="inlineStr">
        <is>
          <t>(A)+(O)</t>
        </is>
      </c>
      <c r="F193" s="43" t="inlineStr">
        <is>
          <t>Buồng Nổ tròn 47, 5 u hột vịt, có 2 dấu supap</t>
        </is>
      </c>
      <c r="G193" s="90" t="inlineStr">
        <is>
          <t>35x87</t>
        </is>
      </c>
      <c r="H193" s="90" t="n">
        <v>38</v>
      </c>
      <c r="I193" s="90" t="n">
        <v>94.5</v>
      </c>
      <c r="J193" s="90" t="inlineStr">
        <is>
          <t>3.3K-2.5-2.5-4</t>
        </is>
      </c>
      <c r="K193" s="91" t="inlineStr">
        <is>
          <t>MAHLE</t>
        </is>
      </c>
      <c r="L193" s="90" t="inlineStr">
        <is>
          <t>Bộ 6</t>
        </is>
      </c>
      <c r="M193" s="92" t="n"/>
      <c r="N193" s="92" t="n">
        <v>4700000</v>
      </c>
      <c r="O193" s="92" t="n">
        <v>5000000</v>
      </c>
      <c r="P193" s="92" t="n">
        <v>5350000</v>
      </c>
      <c r="Q193" s="92" t="n"/>
      <c r="R193" s="90" t="inlineStr">
        <is>
          <t>🟢 CÓ</t>
        </is>
      </c>
      <c r="S193" s="45" t="inlineStr">
        <is>
          <t>8-97358-574-0/1-12111-574-0</t>
        </is>
      </c>
      <c r="T193" s="45" t="n"/>
      <c r="U193" s="61">
        <f>IF($C193="","",B193&amp;" "&amp;C193&amp;" · ĐK"&amp;D193&amp;IF(E193=""," "," "&amp;E193)&amp;IF(K193=""," "," - "&amp;K193))</f>
        <v/>
      </c>
    </row>
    <row r="194" ht="39.75" customHeight="1">
      <c r="A194" s="89" t="inlineStr">
        <is>
          <t>HH080372</t>
        </is>
      </c>
      <c r="B194" s="71" t="inlineStr">
        <is>
          <t>ISUZU</t>
        </is>
      </c>
      <c r="C194" s="45" t="inlineStr">
        <is>
          <t>6BF-1</t>
        </is>
      </c>
      <c r="D194" s="71" t="n">
        <v>105</v>
      </c>
      <c r="E194" s="71" t="inlineStr">
        <is>
          <t>(A)</t>
        </is>
      </c>
      <c r="F194" s="45" t="inlineStr">
        <is>
          <t>Buồng Nổ vuông 55 nhọn có 2 dấu supap</t>
        </is>
      </c>
      <c r="G194" s="71" t="inlineStr">
        <is>
          <t>35x87</t>
        </is>
      </c>
      <c r="H194" s="71" t="n">
        <v>41.5</v>
      </c>
      <c r="I194" s="71" t="n">
        <v>110</v>
      </c>
      <c r="J194" s="71" t="inlineStr">
        <is>
          <t>3-2.5-5</t>
        </is>
      </c>
      <c r="K194" s="93" t="inlineStr">
        <is>
          <t>IKAZU</t>
        </is>
      </c>
      <c r="L194" s="71" t="inlineStr">
        <is>
          <t>Bộ 6</t>
        </is>
      </c>
      <c r="M194" s="64" t="n"/>
      <c r="N194" s="64" t="n">
        <v>2150000</v>
      </c>
      <c r="O194" s="64" t="n">
        <v>2330000</v>
      </c>
      <c r="P194" s="64" t="n">
        <v>2500000</v>
      </c>
      <c r="Q194" s="64" t="n"/>
      <c r="R194" s="71" t="inlineStr">
        <is>
          <t>🟢 CÓ</t>
        </is>
      </c>
      <c r="S194" s="45" t="inlineStr">
        <is>
          <t xml:space="preserve"> 1-12111-345-0</t>
        </is>
      </c>
      <c r="T194" s="45" t="n"/>
      <c r="U194" s="61">
        <f>IF($C194="","",B194&amp;" "&amp;C194&amp;" · ĐK"&amp;D194&amp;IF(E194=""," "," "&amp;E194)&amp;IF(K194=""," "," - "&amp;K194))</f>
        <v/>
      </c>
    </row>
    <row r="195" ht="39.75" customHeight="1">
      <c r="A195" s="89" t="inlineStr">
        <is>
          <t>HH082200</t>
        </is>
      </c>
      <c r="B195" s="90" t="inlineStr">
        <is>
          <t>ISUZU</t>
        </is>
      </c>
      <c r="C195" s="43" t="inlineStr">
        <is>
          <t>6BG1</t>
        </is>
      </c>
      <c r="D195" s="90" t="n">
        <v>105</v>
      </c>
      <c r="E195" s="90" t="inlineStr">
        <is>
          <t>(A)+(O)</t>
        </is>
      </c>
      <c r="F195" s="43" t="inlineStr">
        <is>
          <t>Buồng Nổ vuông 57 nhọn có 2 dấu supap</t>
        </is>
      </c>
      <c r="G195" s="90" t="inlineStr">
        <is>
          <t>35x87</t>
        </is>
      </c>
      <c r="H195" s="90" t="n">
        <v>38</v>
      </c>
      <c r="I195" s="90" t="n">
        <v>94.5</v>
      </c>
      <c r="J195" s="90" t="inlineStr">
        <is>
          <t>3-2.5-4</t>
        </is>
      </c>
      <c r="K195" s="91" t="inlineStr">
        <is>
          <t>IKAZU</t>
        </is>
      </c>
      <c r="L195" s="90" t="inlineStr">
        <is>
          <t>Bộ 6</t>
        </is>
      </c>
      <c r="M195" s="92" t="n">
        <v>850000</v>
      </c>
      <c r="N195" s="92" t="n">
        <v>2300000</v>
      </c>
      <c r="O195" s="92" t="n">
        <v>2450000</v>
      </c>
      <c r="P195" s="92" t="n">
        <v>2600000</v>
      </c>
      <c r="Q195" s="92" t="n"/>
      <c r="R195" s="90" t="inlineStr">
        <is>
          <t>🟢 CÓ</t>
        </is>
      </c>
      <c r="S195" s="45" t="inlineStr">
        <is>
          <t>1-12111-781-0</t>
        </is>
      </c>
      <c r="T195" s="45" t="n"/>
      <c r="U195" s="61">
        <f>IF($C195="","",B195&amp;" "&amp;C195&amp;" · ĐK"&amp;D195&amp;IF(E195=""," "," "&amp;E195)&amp;IF(K195=""," "," - "&amp;K195))</f>
        <v/>
      </c>
    </row>
    <row r="196" ht="39.75" customHeight="1">
      <c r="A196" s="89" t="inlineStr">
        <is>
          <t>HH070385</t>
        </is>
      </c>
      <c r="B196" s="90" t="inlineStr">
        <is>
          <t>ISUZU</t>
        </is>
      </c>
      <c r="C196" s="43" t="inlineStr">
        <is>
          <t>6BG1</t>
        </is>
      </c>
      <c r="D196" s="90" t="n">
        <v>105</v>
      </c>
      <c r="E196" s="90" t="inlineStr">
        <is>
          <t>(A)+(O)</t>
        </is>
      </c>
      <c r="F196" s="43" t="inlineStr">
        <is>
          <t>Buồng Nổ vuông 57 nhọn có 2 dấu supap</t>
        </is>
      </c>
      <c r="G196" s="90" t="inlineStr">
        <is>
          <t>35x87</t>
        </is>
      </c>
      <c r="H196" s="90" t="n">
        <v>38</v>
      </c>
      <c r="I196" s="90" t="n">
        <v>94.5</v>
      </c>
      <c r="J196" s="90" t="inlineStr">
        <is>
          <t>3-2.5-4</t>
        </is>
      </c>
      <c r="K196" s="91" t="inlineStr">
        <is>
          <t>IZUMI</t>
        </is>
      </c>
      <c r="L196" s="90" t="inlineStr">
        <is>
          <t>Bộ 6</t>
        </is>
      </c>
      <c r="M196" s="92" t="n">
        <v>850000</v>
      </c>
      <c r="N196" s="92" t="n">
        <v>2000000</v>
      </c>
      <c r="O196" s="92" t="n">
        <v>2150000</v>
      </c>
      <c r="P196" s="92" t="n">
        <v>2300000</v>
      </c>
      <c r="Q196" s="92" t="n"/>
      <c r="R196" s="90" t="inlineStr">
        <is>
          <t>🟢 CÓ</t>
        </is>
      </c>
      <c r="S196" s="45" t="inlineStr">
        <is>
          <t>1-12111-781-0</t>
        </is>
      </c>
      <c r="T196" s="45" t="n"/>
      <c r="U196" s="61">
        <f>IF($C196="","",B196&amp;" "&amp;C196&amp;" · ĐK"&amp;D196&amp;IF(E196=""," "," "&amp;E196)&amp;IF(K196=""," "," - "&amp;K196))</f>
        <v/>
      </c>
    </row>
    <row r="197" ht="39.75" customHeight="1">
      <c r="A197" s="89" t="inlineStr">
        <is>
          <t>HH076241</t>
        </is>
      </c>
      <c r="B197" s="90" t="inlineStr">
        <is>
          <t>ISUZU</t>
        </is>
      </c>
      <c r="C197" s="43" t="inlineStr">
        <is>
          <t>6BG1</t>
        </is>
      </c>
      <c r="D197" s="90" t="n">
        <v>105</v>
      </c>
      <c r="E197" s="90" t="inlineStr">
        <is>
          <t>(A)+(O)</t>
        </is>
      </c>
      <c r="F197" s="43" t="inlineStr">
        <is>
          <t>Buồng Nổ vuông 57 nhọn có 2 dấu supap</t>
        </is>
      </c>
      <c r="G197" s="90" t="inlineStr">
        <is>
          <t>35x87</t>
        </is>
      </c>
      <c r="H197" s="90" t="n">
        <v>38</v>
      </c>
      <c r="I197" s="90" t="n">
        <v>94.5</v>
      </c>
      <c r="J197" s="90" t="inlineStr">
        <is>
          <t>3-2.5-4</t>
        </is>
      </c>
      <c r="K197" s="91" t="inlineStr">
        <is>
          <t>MAHLE</t>
        </is>
      </c>
      <c r="L197" s="90" t="inlineStr">
        <is>
          <t>Bộ 6</t>
        </is>
      </c>
      <c r="M197" s="92" t="n">
        <v>850000</v>
      </c>
      <c r="N197" s="92" t="n">
        <v>4650000</v>
      </c>
      <c r="O197" s="92" t="n">
        <v>4900000</v>
      </c>
      <c r="P197" s="92" t="n">
        <v>5300000</v>
      </c>
      <c r="Q197" s="92" t="n"/>
      <c r="R197" s="90" t="inlineStr">
        <is>
          <t>🟢 CÓ</t>
        </is>
      </c>
      <c r="S197" s="45" t="inlineStr">
        <is>
          <t>1-12111-781-0</t>
        </is>
      </c>
      <c r="T197" s="45" t="n"/>
      <c r="U197" s="61">
        <f>IF($C197="","",B197&amp;" "&amp;C197&amp;" · ĐK"&amp;D197&amp;IF(E197=""," "," "&amp;E197)&amp;IF(K197=""," "," - "&amp;K197))</f>
        <v/>
      </c>
    </row>
    <row r="198" ht="39.75" customHeight="1">
      <c r="A198" s="89" t="n"/>
      <c r="B198" s="71" t="inlineStr">
        <is>
          <t>ISUZU</t>
        </is>
      </c>
      <c r="C198" s="45" t="inlineStr">
        <is>
          <t>6BG1-MTC</t>
        </is>
      </c>
      <c r="D198" s="71" t="n">
        <v>105</v>
      </c>
      <c r="E198" s="71" t="inlineStr">
        <is>
          <t>(A)</t>
        </is>
      </c>
      <c r="F198" s="45" t="inlineStr">
        <is>
          <t>Buồng Nổ tròn 65, có 2 dấu suapp</t>
        </is>
      </c>
      <c r="G198" s="71" t="inlineStr">
        <is>
          <t>35x87</t>
        </is>
      </c>
      <c r="H198" s="71" t="n">
        <v>38</v>
      </c>
      <c r="I198" s="71" t="n">
        <v>94.5</v>
      </c>
      <c r="J198" s="71" t="inlineStr">
        <is>
          <t>3.3K-2.5-4</t>
        </is>
      </c>
      <c r="K198" s="93" t="n"/>
      <c r="L198" s="71" t="inlineStr">
        <is>
          <t>Bộ 6</t>
        </is>
      </c>
      <c r="M198" s="64" t="n"/>
      <c r="N198" s="64" t="n"/>
      <c r="O198" s="64" t="n"/>
      <c r="P198" s="64" t="n"/>
      <c r="Q198" s="64" t="n"/>
      <c r="R198" s="71" t="inlineStr">
        <is>
          <t>🟢 CÓ</t>
        </is>
      </c>
      <c r="S198" s="45" t="n"/>
      <c r="T198" s="45" t="n"/>
      <c r="U198" s="61">
        <f>IF($C198="","",B198&amp;" "&amp;C198&amp;" · ĐK"&amp;D198&amp;IF(E198=""," "," "&amp;E198)&amp;IF(K198=""," "," - "&amp;K198))</f>
        <v/>
      </c>
    </row>
    <row r="199" ht="39.75" customHeight="1">
      <c r="A199" s="89" t="inlineStr">
        <is>
          <t>HH076378</t>
        </is>
      </c>
      <c r="B199" s="90" t="inlineStr">
        <is>
          <t>ISUZU</t>
        </is>
      </c>
      <c r="C199" s="43" t="inlineStr">
        <is>
          <t>6BG1-T</t>
        </is>
      </c>
      <c r="D199" s="90" t="n">
        <v>105</v>
      </c>
      <c r="E199" s="90" t="inlineStr">
        <is>
          <t>(A)+(O)</t>
        </is>
      </c>
      <c r="F199" s="43" t="inlineStr">
        <is>
          <t>Buồng Nổ vuông 60 nhọn có 2 dấu supap</t>
        </is>
      </c>
      <c r="G199" s="90" t="inlineStr">
        <is>
          <t>35x87</t>
        </is>
      </c>
      <c r="H199" s="90" t="n">
        <v>38</v>
      </c>
      <c r="I199" s="90" t="n">
        <v>94.5</v>
      </c>
      <c r="J199" s="90" t="inlineStr">
        <is>
          <t>3-2.5-4</t>
        </is>
      </c>
      <c r="K199" s="91" t="inlineStr">
        <is>
          <t>IZUMI</t>
        </is>
      </c>
      <c r="L199" s="90" t="inlineStr">
        <is>
          <t>Bộ 6</t>
        </is>
      </c>
      <c r="M199" s="92" t="n"/>
      <c r="N199" s="92" t="n">
        <v>1950000</v>
      </c>
      <c r="O199" s="92" t="n">
        <v>2100000</v>
      </c>
      <c r="P199" s="92" t="n">
        <v>2200000</v>
      </c>
      <c r="Q199" s="92" t="n"/>
      <c r="R199" s="90" t="inlineStr">
        <is>
          <t>🟢 CÓ</t>
        </is>
      </c>
      <c r="S199" s="45" t="inlineStr">
        <is>
          <t>1-12111-366-0</t>
        </is>
      </c>
      <c r="T199" s="45" t="n"/>
      <c r="U199" s="61">
        <f>IF($C199="","",B199&amp;" "&amp;C199&amp;" · ĐK"&amp;D199&amp;IF(E199=""," "," "&amp;E199)&amp;IF(K199=""," "," - "&amp;K199))</f>
        <v/>
      </c>
    </row>
    <row r="200" ht="39.75" customHeight="1">
      <c r="A200" s="89" t="inlineStr">
        <is>
          <t>HH070335</t>
        </is>
      </c>
      <c r="B200" s="71" t="inlineStr">
        <is>
          <t>ISUZU</t>
        </is>
      </c>
      <c r="C200" s="45" t="inlineStr">
        <is>
          <t>4BG1-TC/6BG1-TC</t>
        </is>
      </c>
      <c r="D200" s="71" t="n">
        <v>105</v>
      </c>
      <c r="E200" s="71" t="inlineStr">
        <is>
          <t>(A)+(O)</t>
        </is>
      </c>
      <c r="F200" s="45" t="inlineStr">
        <is>
          <t>Buồng Nổ tròn dù 56, có 2 dấu supap</t>
        </is>
      </c>
      <c r="G200" s="71" t="inlineStr">
        <is>
          <t>35x87</t>
        </is>
      </c>
      <c r="H200" s="71" t="n">
        <v>38</v>
      </c>
      <c r="I200" s="71" t="n">
        <v>94.5</v>
      </c>
      <c r="J200" s="71" t="inlineStr">
        <is>
          <t>3.5-2.5-4</t>
        </is>
      </c>
      <c r="K200" s="93" t="inlineStr">
        <is>
          <t>IZUMI</t>
        </is>
      </c>
      <c r="L200" s="71" t="inlineStr">
        <is>
          <t>Bộ 4</t>
        </is>
      </c>
      <c r="M200" s="64" t="n"/>
      <c r="N200" s="64" t="n"/>
      <c r="O200" s="64" t="n"/>
      <c r="P200" s="64" t="n"/>
      <c r="Q200" s="64" t="n"/>
      <c r="R200" s="71" t="inlineStr">
        <is>
          <t>🟢 CÓ</t>
        </is>
      </c>
      <c r="S200" s="45" t="inlineStr">
        <is>
          <t>1-12111-918-0</t>
        </is>
      </c>
      <c r="T200" s="45" t="n"/>
      <c r="U200" s="61">
        <f>IF($C200="","",B200&amp;" "&amp;C200&amp;" · ĐK"&amp;D200&amp;IF(E200=""," "," "&amp;E200)&amp;IF(K200=""," "," - "&amp;K200))</f>
        <v/>
      </c>
    </row>
    <row r="201" ht="39.75" customHeight="1">
      <c r="A201" s="89" t="inlineStr">
        <is>
          <t>HH070999</t>
        </is>
      </c>
      <c r="B201" s="71" t="inlineStr">
        <is>
          <t>ISUZU</t>
        </is>
      </c>
      <c r="C201" s="45" t="inlineStr">
        <is>
          <t>6BG1-TC</t>
        </is>
      </c>
      <c r="D201" s="71" t="n">
        <v>105</v>
      </c>
      <c r="E201" s="71" t="inlineStr">
        <is>
          <t>(A)+(O)</t>
        </is>
      </c>
      <c r="F201" s="45" t="inlineStr">
        <is>
          <t>Buồng Nổ tròn dù 56, có 2 dấu supap</t>
        </is>
      </c>
      <c r="G201" s="71" t="inlineStr">
        <is>
          <t>35x87</t>
        </is>
      </c>
      <c r="H201" s="71" t="n">
        <v>38</v>
      </c>
      <c r="I201" s="71" t="n">
        <v>94.5</v>
      </c>
      <c r="J201" s="71" t="inlineStr">
        <is>
          <t>3.5-2.5-4</t>
        </is>
      </c>
      <c r="K201" s="93" t="inlineStr">
        <is>
          <t>NSP</t>
        </is>
      </c>
      <c r="L201" s="71" t="inlineStr">
        <is>
          <t>Bộ 6</t>
        </is>
      </c>
      <c r="M201" s="64" t="n"/>
      <c r="N201" s="64" t="n">
        <v>4000000</v>
      </c>
      <c r="O201" s="64" t="n">
        <v>4300000</v>
      </c>
      <c r="P201" s="64" t="n">
        <v>4600000</v>
      </c>
      <c r="Q201" s="64" t="n"/>
      <c r="R201" s="71" t="inlineStr">
        <is>
          <t>🟢 CÓ</t>
        </is>
      </c>
      <c r="S201" s="45" t="n"/>
      <c r="T201" s="45" t="n"/>
      <c r="U201" s="61">
        <f>IF($C201="","",B201&amp;" "&amp;C201&amp;" · ĐK"&amp;D201&amp;IF(E201=""," "," "&amp;E201)&amp;IF(K201=""," "," - "&amp;K201))</f>
        <v/>
      </c>
    </row>
    <row r="202" ht="39.75" customHeight="1">
      <c r="A202" s="89" t="inlineStr">
        <is>
          <t>HH081162</t>
        </is>
      </c>
      <c r="B202" s="71" t="inlineStr">
        <is>
          <t>ISUZU</t>
        </is>
      </c>
      <c r="C202" s="45" t="inlineStr">
        <is>
          <t>6BG1-TC/6BG1-TC</t>
        </is>
      </c>
      <c r="D202" s="71" t="n">
        <v>105</v>
      </c>
      <c r="E202" s="71" t="inlineStr">
        <is>
          <t>(A)+(O)</t>
        </is>
      </c>
      <c r="F202" s="45" t="inlineStr">
        <is>
          <t>Buồng Nổ tròn dù 56, có 2 dấu supap</t>
        </is>
      </c>
      <c r="G202" s="71" t="inlineStr">
        <is>
          <t>35x87</t>
        </is>
      </c>
      <c r="H202" s="71" t="n">
        <v>38</v>
      </c>
      <c r="I202" s="71" t="n">
        <v>94.5</v>
      </c>
      <c r="J202" s="71" t="inlineStr">
        <is>
          <t>3.5-2.5-4</t>
        </is>
      </c>
      <c r="K202" s="93" t="inlineStr">
        <is>
          <t>IKAZU</t>
        </is>
      </c>
      <c r="L202" s="71" t="inlineStr">
        <is>
          <t>Bộ 6</t>
        </is>
      </c>
      <c r="M202" s="64" t="n"/>
      <c r="N202" s="64" t="n">
        <v>2800000</v>
      </c>
      <c r="O202" s="64" t="n">
        <v>2950000</v>
      </c>
      <c r="P202" s="64" t="n">
        <v>3150000</v>
      </c>
      <c r="Q202" s="64" t="n"/>
      <c r="R202" s="71" t="inlineStr">
        <is>
          <t>🟢 CÓ</t>
        </is>
      </c>
      <c r="S202" s="45" t="inlineStr">
        <is>
          <t xml:space="preserve"> 1-12111-785-0</t>
        </is>
      </c>
      <c r="T202" s="45" t="n"/>
      <c r="U202" s="61">
        <f>IF($C202="","",B202&amp;" "&amp;C202&amp;" · ĐK"&amp;D202&amp;IF(E202=""," "," "&amp;E202)&amp;IF(K202=""," "," - "&amp;K202))</f>
        <v/>
      </c>
    </row>
    <row r="203" ht="39.75" customHeight="1">
      <c r="A203" s="89" t="n"/>
      <c r="B203" s="71" t="inlineStr">
        <is>
          <t>ISUZU</t>
        </is>
      </c>
      <c r="C203" s="45" t="inlineStr">
        <is>
          <t>4HE1-T</t>
        </is>
      </c>
      <c r="D203" s="71" t="n">
        <v>110</v>
      </c>
      <c r="E203" s="71" t="inlineStr">
        <is>
          <t>(A)+(O)</t>
        </is>
      </c>
      <c r="F203" s="45" t="inlineStr">
        <is>
          <t>Buồng Nổ tròn dù 56</t>
        </is>
      </c>
      <c r="G203" s="71" t="inlineStr">
        <is>
          <t>40x87</t>
        </is>
      </c>
      <c r="H203" s="71" t="n">
        <v>46</v>
      </c>
      <c r="I203" s="71" t="n">
        <v>120</v>
      </c>
      <c r="J203" s="71" t="inlineStr">
        <is>
          <t>3-2.5-4</t>
        </is>
      </c>
      <c r="K203" s="93" t="n"/>
      <c r="L203" s="71" t="inlineStr">
        <is>
          <t>Bộ 4</t>
        </is>
      </c>
      <c r="M203" s="64" t="n">
        <v>1080000</v>
      </c>
      <c r="N203" s="64" t="n"/>
      <c r="O203" s="64" t="n"/>
      <c r="P203" s="64" t="n"/>
      <c r="Q203" s="64" t="n"/>
      <c r="R203" s="71" t="inlineStr">
        <is>
          <t>🟢 CÓ</t>
        </is>
      </c>
      <c r="S203" s="45" t="n"/>
      <c r="T203" s="45" t="n"/>
      <c r="U203" s="61">
        <f>IF($C203="","",B203&amp;" "&amp;C203&amp;" · ĐK"&amp;D203&amp;IF(E203=""," "," "&amp;E203)&amp;IF(K203=""," "," - "&amp;K203))</f>
        <v/>
      </c>
    </row>
    <row r="204" ht="39.75" customHeight="1">
      <c r="A204" s="89" t="n"/>
      <c r="B204" s="90" t="inlineStr">
        <is>
          <t>ISUZU</t>
        </is>
      </c>
      <c r="C204" s="43" t="inlineStr">
        <is>
          <t>4HE1-TC</t>
        </is>
      </c>
      <c r="D204" s="90" t="n">
        <v>110</v>
      </c>
      <c r="E204" s="90" t="inlineStr">
        <is>
          <t>(A)+(O)</t>
        </is>
      </c>
      <c r="F204" s="43" t="inlineStr">
        <is>
          <t>Buồng Nổ tròn tù 49 khuyết</t>
        </is>
      </c>
      <c r="G204" s="90" t="inlineStr">
        <is>
          <t>40x87</t>
        </is>
      </c>
      <c r="H204" s="90" t="n">
        <v>46</v>
      </c>
      <c r="I204" s="90" t="n">
        <v>110</v>
      </c>
      <c r="J204" s="90" t="inlineStr">
        <is>
          <t>2.95HK-2-1.2-3</t>
        </is>
      </c>
      <c r="K204" s="91" t="n"/>
      <c r="L204" s="90" t="inlineStr">
        <is>
          <t>Bộ 4</t>
        </is>
      </c>
      <c r="M204" s="92" t="n"/>
      <c r="N204" s="92" t="n"/>
      <c r="O204" s="92" t="n"/>
      <c r="P204" s="92" t="n"/>
      <c r="Q204" s="92" t="n"/>
      <c r="R204" s="90" t="inlineStr">
        <is>
          <t>🟢 CÓ</t>
        </is>
      </c>
      <c r="S204" s="45" t="n"/>
      <c r="T204" s="45" t="n"/>
      <c r="U204" s="61">
        <f>IF($C204="","",B204&amp;" "&amp;C204&amp;" · ĐK"&amp;D204&amp;IF(E204=""," "," "&amp;E204)&amp;IF(K204=""," "," - "&amp;K204))</f>
        <v/>
      </c>
    </row>
    <row r="205" ht="39.75" customHeight="1">
      <c r="A205" s="89" t="n"/>
      <c r="B205" s="71" t="inlineStr">
        <is>
          <t>ISUZU</t>
        </is>
      </c>
      <c r="C205" s="45" t="inlineStr">
        <is>
          <t>6HE1</t>
        </is>
      </c>
      <c r="D205" s="71" t="n">
        <v>110</v>
      </c>
      <c r="E205" s="71" t="inlineStr">
        <is>
          <t>(A)</t>
        </is>
      </c>
      <c r="F205" s="45" t="inlineStr">
        <is>
          <t>Buồng Nổ Vuông 56</t>
        </is>
      </c>
      <c r="G205" s="71" t="inlineStr">
        <is>
          <t>36x79</t>
        </is>
      </c>
      <c r="H205" s="71" t="n">
        <v>48</v>
      </c>
      <c r="I205" s="71" t="n">
        <v>100</v>
      </c>
      <c r="J205" s="71" t="inlineStr">
        <is>
          <t>3-2.5-4</t>
        </is>
      </c>
      <c r="K205" s="93" t="n"/>
      <c r="L205" s="71" t="inlineStr">
        <is>
          <t>Bộ 6</t>
        </is>
      </c>
      <c r="M205" s="64" t="n"/>
      <c r="N205" s="64" t="n"/>
      <c r="O205" s="64" t="n"/>
      <c r="P205" s="64" t="n"/>
      <c r="Q205" s="64" t="n"/>
      <c r="R205" s="71" t="inlineStr">
        <is>
          <t>🟢 CÓ</t>
        </is>
      </c>
      <c r="S205" s="45" t="inlineStr">
        <is>
          <t>8-94396-837-0</t>
        </is>
      </c>
      <c r="T205" s="45" t="n"/>
      <c r="U205" s="61">
        <f>IF($C205="","",B205&amp;" "&amp;C205&amp;" · ĐK"&amp;D205&amp;IF(E205=""," "," "&amp;E205)&amp;IF(K205=""," "," - "&amp;K205))</f>
        <v/>
      </c>
    </row>
    <row r="206" ht="39.75" customHeight="1">
      <c r="A206" s="89" t="inlineStr">
        <is>
          <t>HH076811</t>
        </is>
      </c>
      <c r="B206" s="90" t="inlineStr">
        <is>
          <t>ISUZU</t>
        </is>
      </c>
      <c r="C206" s="43" t="inlineStr">
        <is>
          <t>6HE1-T</t>
        </is>
      </c>
      <c r="D206" s="90" t="n">
        <v>110</v>
      </c>
      <c r="E206" s="90" t="inlineStr">
        <is>
          <t>(A)+(O)</t>
        </is>
      </c>
      <c r="F206" s="43" t="inlineStr">
        <is>
          <t>Buồng Nổ tròn dù 56</t>
        </is>
      </c>
      <c r="G206" s="90" t="inlineStr">
        <is>
          <t>40x87</t>
        </is>
      </c>
      <c r="H206" s="90" t="n">
        <v>46</v>
      </c>
      <c r="I206" s="90" t="n">
        <v>120</v>
      </c>
      <c r="J206" s="90" t="inlineStr">
        <is>
          <t>3.8K-3-2.5-3</t>
        </is>
      </c>
      <c r="K206" s="91" t="inlineStr">
        <is>
          <t>IZUMI</t>
        </is>
      </c>
      <c r="L206" s="90" t="inlineStr">
        <is>
          <t>Bộ 6</t>
        </is>
      </c>
      <c r="M206" s="92" t="n"/>
      <c r="N206" s="92" t="n">
        <v>3820000</v>
      </c>
      <c r="O206" s="92" t="n">
        <v>4040000</v>
      </c>
      <c r="P206" s="92" t="n">
        <v>4300000</v>
      </c>
      <c r="Q206" s="92" t="n"/>
      <c r="R206" s="90" t="inlineStr">
        <is>
          <t>🟢 CÓ</t>
        </is>
      </c>
      <c r="S206" s="45" t="inlineStr">
        <is>
          <t xml:space="preserve">8-94391-596-1 </t>
        </is>
      </c>
      <c r="T206" s="45" t="n"/>
      <c r="U206" s="61">
        <f>IF($C206="","",B206&amp;" "&amp;C206&amp;" · ĐK"&amp;D206&amp;IF(E206=""," "," "&amp;E206)&amp;IF(K206=""," "," - "&amp;K206))</f>
        <v/>
      </c>
    </row>
    <row r="207" ht="39.75" customHeight="1">
      <c r="A207" s="89" t="n"/>
      <c r="B207" s="71" t="inlineStr">
        <is>
          <t>ISUZU</t>
        </is>
      </c>
      <c r="C207" s="45" t="inlineStr">
        <is>
          <t>4HF1</t>
        </is>
      </c>
      <c r="D207" s="71" t="n">
        <v>112</v>
      </c>
      <c r="E207" s="71" t="inlineStr">
        <is>
          <t>(A)</t>
        </is>
      </c>
      <c r="F207" s="45" t="inlineStr">
        <is>
          <t>Buồng Nổ tròn nhọn 56</t>
        </is>
      </c>
      <c r="G207" s="71" t="inlineStr">
        <is>
          <t>36x79</t>
        </is>
      </c>
      <c r="H207" s="71" t="n">
        <v>43</v>
      </c>
      <c r="I207" s="71" t="n">
        <v>95</v>
      </c>
      <c r="J207" s="71" t="inlineStr">
        <is>
          <t>3-2.5-4</t>
        </is>
      </c>
      <c r="K207" s="93" t="n"/>
      <c r="L207" s="71" t="inlineStr">
        <is>
          <t>Bộ 4</t>
        </is>
      </c>
      <c r="M207" s="64" t="n">
        <v>1180000</v>
      </c>
      <c r="N207" s="64" t="n"/>
      <c r="O207" s="64" t="n"/>
      <c r="P207" s="64" t="n"/>
      <c r="Q207" s="64" t="n"/>
      <c r="R207" s="71" t="inlineStr">
        <is>
          <t>🟢 CÓ</t>
        </is>
      </c>
      <c r="S207" s="45" t="n"/>
      <c r="T207" s="45" t="n"/>
      <c r="U207" s="61">
        <f>IF($C207="","",B207&amp;" "&amp;C207&amp;" · ĐK"&amp;D207&amp;IF(E207=""," "," "&amp;E207)&amp;IF(K207=""," "," - "&amp;K207))</f>
        <v/>
      </c>
    </row>
    <row r="208" ht="39.75" customHeight="1">
      <c r="A208" s="89" t="inlineStr">
        <is>
          <t>HH071040</t>
        </is>
      </c>
      <c r="B208" s="90" t="inlineStr">
        <is>
          <t>ISUZU</t>
        </is>
      </c>
      <c r="C208" s="43" t="inlineStr">
        <is>
          <t>4HF1-NEW</t>
        </is>
      </c>
      <c r="D208" s="90" t="n">
        <v>112</v>
      </c>
      <c r="E208" s="90" t="inlineStr">
        <is>
          <t>(A)</t>
        </is>
      </c>
      <c r="F208" s="43" t="inlineStr">
        <is>
          <t>Buồng Nổ tròn dù 54, cò nhớt</t>
        </is>
      </c>
      <c r="G208" s="90" t="inlineStr">
        <is>
          <t>36x79</t>
        </is>
      </c>
      <c r="H208" s="90" t="n">
        <v>43</v>
      </c>
      <c r="I208" s="90" t="n">
        <v>95</v>
      </c>
      <c r="J208" s="90" t="inlineStr">
        <is>
          <t>3-2.5-4</t>
        </is>
      </c>
      <c r="K208" s="91" t="inlineStr">
        <is>
          <t>IZUMI</t>
        </is>
      </c>
      <c r="L208" s="90" t="inlineStr">
        <is>
          <t>Bộ 4</t>
        </is>
      </c>
      <c r="M208" s="92" t="n"/>
      <c r="N208" s="92" t="n">
        <v>1400000</v>
      </c>
      <c r="O208" s="92" t="n">
        <v>1500000</v>
      </c>
      <c r="P208" s="92" t="n">
        <v>1600000</v>
      </c>
      <c r="Q208" s="92" t="n"/>
      <c r="R208" s="90" t="inlineStr">
        <is>
          <t>🟢 CÓ</t>
        </is>
      </c>
      <c r="S208" s="45" t="inlineStr">
        <is>
          <t xml:space="preserve"> 8-97095-585-1 </t>
        </is>
      </c>
      <c r="T208" s="45" t="n"/>
      <c r="U208" s="61">
        <f>IF($C208="","",B208&amp;" "&amp;C208&amp;" · ĐK"&amp;D208&amp;IF(E208=""," "," "&amp;E208)&amp;IF(K208=""," "," - "&amp;K208))</f>
        <v/>
      </c>
    </row>
    <row r="209" ht="39.75" customHeight="1">
      <c r="A209" s="89" t="inlineStr">
        <is>
          <t>HH081154</t>
        </is>
      </c>
      <c r="B209" s="71" t="inlineStr">
        <is>
          <t>ISUZU</t>
        </is>
      </c>
      <c r="C209" s="45" t="inlineStr">
        <is>
          <t>4HF1-T</t>
        </is>
      </c>
      <c r="D209" s="71" t="n">
        <v>112</v>
      </c>
      <c r="E209" s="71" t="inlineStr">
        <is>
          <t>(A)</t>
        </is>
      </c>
      <c r="F209" s="45" t="inlineStr">
        <is>
          <t>Buồng Nổ tròn dù 49, cò nhớt</t>
        </is>
      </c>
      <c r="G209" s="71" t="inlineStr">
        <is>
          <t>36x79</t>
        </is>
      </c>
      <c r="H209" s="71" t="n">
        <v>43</v>
      </c>
      <c r="I209" s="71" t="n">
        <v>95</v>
      </c>
      <c r="J209" s="71" t="inlineStr">
        <is>
          <t>3HK-2.5-4</t>
        </is>
      </c>
      <c r="K209" s="93" t="inlineStr">
        <is>
          <t>IKAZU</t>
        </is>
      </c>
      <c r="L209" s="71" t="inlineStr">
        <is>
          <t>Bộ 4</t>
        </is>
      </c>
      <c r="M209" s="64" t="n"/>
      <c r="N209" s="64" t="n">
        <v>1650000</v>
      </c>
      <c r="O209" s="64" t="n">
        <v>1750000</v>
      </c>
      <c r="P209" s="64" t="n">
        <v>1850000</v>
      </c>
      <c r="Q209" s="64" t="n"/>
      <c r="R209" s="71" t="inlineStr">
        <is>
          <t>🟢 CÓ</t>
        </is>
      </c>
      <c r="S209" s="45" t="inlineStr">
        <is>
          <t>8-97095-558-5</t>
        </is>
      </c>
      <c r="T209" s="45" t="n"/>
      <c r="U209" s="61">
        <f>IF($C209="","",B209&amp;" "&amp;C209&amp;" · ĐK"&amp;D209&amp;IF(E209=""," "," "&amp;E209)&amp;IF(K209=""," "," - "&amp;K209))</f>
        <v/>
      </c>
    </row>
    <row r="210" ht="39.75" customHeight="1">
      <c r="A210" s="89" t="inlineStr">
        <is>
          <t>HH070491</t>
        </is>
      </c>
      <c r="B210" s="90" t="inlineStr">
        <is>
          <t>ISUZU</t>
        </is>
      </c>
      <c r="C210" s="43" t="inlineStr">
        <is>
          <t>4HG1-AC</t>
        </is>
      </c>
      <c r="D210" s="90" t="n">
        <v>115</v>
      </c>
      <c r="E210" s="90" t="inlineStr">
        <is>
          <t>(A)+(O)</t>
        </is>
      </c>
      <c r="F210" s="43" t="inlineStr">
        <is>
          <t xml:space="preserve">Buồng Nổ tròn dù 51,dài 120 ,chân ko </t>
        </is>
      </c>
      <c r="G210" s="90" t="inlineStr">
        <is>
          <t>36x79</t>
        </is>
      </c>
      <c r="H210" s="90" t="n">
        <v>43</v>
      </c>
      <c r="I210" s="90" t="n">
        <v>120</v>
      </c>
      <c r="J210" s="90" t="inlineStr">
        <is>
          <t>3HK-2.5-4</t>
        </is>
      </c>
      <c r="K210" s="91" t="inlineStr">
        <is>
          <t>IZUMI</t>
        </is>
      </c>
      <c r="L210" s="90" t="inlineStr">
        <is>
          <t>Bộ 4</t>
        </is>
      </c>
      <c r="M210" s="92" t="n"/>
      <c r="N210" s="92" t="n">
        <v>2200000</v>
      </c>
      <c r="O210" s="92" t="n">
        <v>2300000</v>
      </c>
      <c r="P210" s="92" t="n">
        <v>2400000</v>
      </c>
      <c r="Q210" s="92" t="n"/>
      <c r="R210" s="90" t="inlineStr">
        <is>
          <t>🟢 CÓ</t>
        </is>
      </c>
      <c r="S210" s="45" t="inlineStr">
        <is>
          <t>8-97219-032-0</t>
        </is>
      </c>
      <c r="T210" s="45" t="n"/>
      <c r="U210" s="61">
        <f>IF($C210="","",B210&amp;" "&amp;C210&amp;" · ĐK"&amp;D210&amp;IF(E210=""," "," "&amp;E210)&amp;IF(K210=""," "," - "&amp;K210))</f>
        <v/>
      </c>
    </row>
    <row r="211" ht="39.75" customHeight="1">
      <c r="A211" s="89" t="inlineStr">
        <is>
          <t>HH081236</t>
        </is>
      </c>
      <c r="B211" s="71" t="inlineStr">
        <is>
          <t>ISUZU</t>
        </is>
      </c>
      <c r="C211" s="45" t="inlineStr">
        <is>
          <t>4HG1-T</t>
        </is>
      </c>
      <c r="D211" s="71" t="n">
        <v>115</v>
      </c>
      <c r="E211" s="71" t="inlineStr">
        <is>
          <t>(A)</t>
        </is>
      </c>
      <c r="F211" s="45" t="inlineStr">
        <is>
          <t>Buồng Nổ tròn dù 51,dài 105</t>
        </is>
      </c>
      <c r="G211" s="71" t="inlineStr">
        <is>
          <t>36x79</t>
        </is>
      </c>
      <c r="H211" s="71" t="n">
        <v>43</v>
      </c>
      <c r="I211" s="71" t="n">
        <v>105</v>
      </c>
      <c r="J211" s="71" t="inlineStr">
        <is>
          <t>3HK-2.5-4</t>
        </is>
      </c>
      <c r="K211" s="93" t="inlineStr">
        <is>
          <t>IKAZU</t>
        </is>
      </c>
      <c r="L211" s="71" t="inlineStr">
        <is>
          <t>Bộ 4</t>
        </is>
      </c>
      <c r="M211" s="64" t="n"/>
      <c r="N211" s="64" t="n">
        <v>1700000</v>
      </c>
      <c r="O211" s="64" t="n">
        <v>1800000</v>
      </c>
      <c r="P211" s="64" t="n">
        <v>1900000</v>
      </c>
      <c r="Q211" s="64" t="n"/>
      <c r="R211" s="71" t="inlineStr">
        <is>
          <t>🟢 CÓ</t>
        </is>
      </c>
      <c r="S211" s="45" t="inlineStr">
        <is>
          <t>8-97183-666-0</t>
        </is>
      </c>
      <c r="T211" s="45" t="n"/>
      <c r="U211" s="61">
        <f>IF($C211="","",B211&amp;" "&amp;C211&amp;" · ĐK"&amp;D211&amp;IF(E211=""," "," "&amp;E211)&amp;IF(K211=""," "," - "&amp;K211))</f>
        <v/>
      </c>
    </row>
    <row r="212" ht="39.75" customHeight="1">
      <c r="A212" s="89" t="inlineStr">
        <is>
          <t>HH070812</t>
        </is>
      </c>
      <c r="B212" s="90" t="inlineStr">
        <is>
          <t>ISUZU</t>
        </is>
      </c>
      <c r="C212" s="43" t="inlineStr">
        <is>
          <t>4HJ1/16V</t>
        </is>
      </c>
      <c r="D212" s="90" t="n"/>
      <c r="E212" s="90" t="inlineStr">
        <is>
          <t>(A)+(O)</t>
        </is>
      </c>
      <c r="F212" s="43" t="inlineStr">
        <is>
          <t>Buồng Nổ tròn 62</t>
        </is>
      </c>
      <c r="G212" s="90" t="n">
        <v>40</v>
      </c>
      <c r="H212" s="90" t="n">
        <v>46</v>
      </c>
      <c r="I212" s="90" t="n">
        <v>97</v>
      </c>
      <c r="J212" s="90" t="inlineStr">
        <is>
          <t>3HK-2.5-4</t>
        </is>
      </c>
      <c r="K212" s="91" t="n"/>
      <c r="L212" s="90" t="inlineStr">
        <is>
          <t>Bộ 4</t>
        </is>
      </c>
      <c r="M212" s="92" t="n"/>
      <c r="N212" s="92" t="n">
        <v>3100000</v>
      </c>
      <c r="O212" s="92" t="n">
        <v>3400000</v>
      </c>
      <c r="P212" s="92" t="n">
        <v>3600000</v>
      </c>
      <c r="Q212" s="92" t="n"/>
      <c r="R212" s="90" t="inlineStr">
        <is>
          <t>🟢 CÓ</t>
        </is>
      </c>
      <c r="S212" s="45" t="inlineStr">
        <is>
          <t>16 VALE</t>
        </is>
      </c>
      <c r="T212" s="45" t="n"/>
      <c r="U212" s="61">
        <f>IF($C212="","",B212&amp;" "&amp;C212&amp;" · ĐK"&amp;D212&amp;IF(E212=""," "," "&amp;E212)&amp;IF(K212=""," "," - "&amp;K212))</f>
        <v/>
      </c>
    </row>
    <row r="213" ht="39.75" customHeight="1">
      <c r="A213" s="89" t="n"/>
      <c r="B213" s="90" t="inlineStr">
        <is>
          <t>ISUZU</t>
        </is>
      </c>
      <c r="C213" s="43" t="inlineStr">
        <is>
          <t>4HJ1 16V</t>
        </is>
      </c>
      <c r="D213" s="90" t="n">
        <v>115</v>
      </c>
      <c r="E213" s="90" t="inlineStr">
        <is>
          <t>(A)</t>
        </is>
      </c>
      <c r="F213" s="43" t="inlineStr">
        <is>
          <t>Buồng Nổ tròn nhọn 62</t>
        </is>
      </c>
      <c r="G213" s="90" t="inlineStr">
        <is>
          <t>40x87</t>
        </is>
      </c>
      <c r="H213" s="90" t="n">
        <v>46.2</v>
      </c>
      <c r="I213" s="90" t="n">
        <v>96.8</v>
      </c>
      <c r="J213" s="90" t="inlineStr">
        <is>
          <t>3HK-2.5-4</t>
        </is>
      </c>
      <c r="K213" s="91" t="n"/>
      <c r="L213" s="90" t="inlineStr">
        <is>
          <t>Bộ 4</t>
        </is>
      </c>
      <c r="M213" s="92" t="n"/>
      <c r="N213" s="92" t="n"/>
      <c r="O213" s="92" t="n"/>
      <c r="P213" s="92" t="n"/>
      <c r="Q213" s="92" t="n"/>
      <c r="R213" s="90" t="inlineStr">
        <is>
          <t>🟢 CÓ</t>
        </is>
      </c>
      <c r="S213" s="45" t="n"/>
      <c r="T213" s="45" t="n"/>
      <c r="U213" s="61">
        <f>IF($C213="","",B213&amp;" "&amp;C213&amp;" · ĐK"&amp;D213&amp;IF(E213=""," "," "&amp;E213)&amp;IF(K213=""," "," - "&amp;K213))</f>
        <v/>
      </c>
    </row>
    <row r="214" ht="39.75" customHeight="1">
      <c r="A214" s="89" t="inlineStr">
        <is>
          <t>HH070492</t>
        </is>
      </c>
      <c r="B214" s="71" t="inlineStr">
        <is>
          <t>ISUZU</t>
        </is>
      </c>
      <c r="C214" s="45" t="inlineStr">
        <is>
          <t>4HJ1/8V</t>
        </is>
      </c>
      <c r="D214" s="71" t="n">
        <v>115</v>
      </c>
      <c r="E214" s="71" t="inlineStr">
        <is>
          <t>(A)+(O)</t>
        </is>
      </c>
      <c r="F214" s="45" t="inlineStr">
        <is>
          <t>Buồng Nổ tròn giữa tâm 53</t>
        </is>
      </c>
      <c r="G214" s="71" t="inlineStr">
        <is>
          <t>36x79</t>
        </is>
      </c>
      <c r="H214" s="71" t="n">
        <v>50.6</v>
      </c>
      <c r="I214" s="71" t="n">
        <v>122.6</v>
      </c>
      <c r="J214" s="71" t="inlineStr">
        <is>
          <t>3HK-2.5-4</t>
        </is>
      </c>
      <c r="K214" s="93" t="inlineStr">
        <is>
          <t>IZUMI</t>
        </is>
      </c>
      <c r="L214" s="71" t="inlineStr">
        <is>
          <t>Bộ 4</t>
        </is>
      </c>
      <c r="M214" s="64" t="n"/>
      <c r="N214" s="64" t="n">
        <v>3100000</v>
      </c>
      <c r="O214" s="64" t="n">
        <v>3400000</v>
      </c>
      <c r="P214" s="64" t="n">
        <v>3600000</v>
      </c>
      <c r="Q214" s="64" t="n"/>
      <c r="R214" s="71" t="inlineStr">
        <is>
          <t>🟢 CÓ</t>
        </is>
      </c>
      <c r="S214" s="45" t="inlineStr">
        <is>
          <t>8-97228-302-0</t>
        </is>
      </c>
      <c r="T214" s="45" t="n"/>
      <c r="U214" s="61">
        <f>IF($C214="","",B214&amp;" "&amp;C214&amp;" · ĐK"&amp;D214&amp;IF(E214=""," "," "&amp;E214)&amp;IF(K214=""," "," - "&amp;K214))</f>
        <v/>
      </c>
    </row>
    <row r="215" ht="39.75" customHeight="1">
      <c r="A215" s="89" t="n"/>
      <c r="B215" s="90" t="inlineStr">
        <is>
          <t>ISUZU</t>
        </is>
      </c>
      <c r="C215" s="43" t="inlineStr">
        <is>
          <t>4HJ1/8V</t>
        </is>
      </c>
      <c r="D215" s="90" t="n">
        <v>115</v>
      </c>
      <c r="E215" s="90" t="inlineStr">
        <is>
          <t>(A)</t>
        </is>
      </c>
      <c r="F215" s="43" t="inlineStr">
        <is>
          <t>Buồng Nổ tròn 53 hơi lệch</t>
        </is>
      </c>
      <c r="G215" s="90" t="inlineStr">
        <is>
          <t>36x79</t>
        </is>
      </c>
      <c r="H215" s="90" t="n">
        <v>50.6</v>
      </c>
      <c r="I215" s="90" t="n">
        <v>122.6</v>
      </c>
      <c r="J215" s="90" t="inlineStr">
        <is>
          <t>3HK-2.5-4</t>
        </is>
      </c>
      <c r="K215" s="91" t="n"/>
      <c r="L215" s="90" t="inlineStr">
        <is>
          <t>Bộ 4</t>
        </is>
      </c>
      <c r="M215" s="92" t="n"/>
      <c r="N215" s="92" t="n"/>
      <c r="O215" s="92" t="n"/>
      <c r="P215" s="92" t="n"/>
      <c r="Q215" s="92" t="n"/>
      <c r="R215" s="90" t="inlineStr">
        <is>
          <t>🟢 CÓ</t>
        </is>
      </c>
      <c r="S215" s="45" t="n"/>
      <c r="T215" s="45" t="n"/>
      <c r="U215" s="61">
        <f>IF($C215="","",B215&amp;" "&amp;C215&amp;" · ĐK"&amp;D215&amp;IF(E215=""," "," "&amp;E215)&amp;IF(K215=""," "," - "&amp;K215))</f>
        <v/>
      </c>
    </row>
    <row r="216" ht="39.75" customHeight="1">
      <c r="A216" s="89" t="inlineStr">
        <is>
          <t>HH071042</t>
        </is>
      </c>
      <c r="B216" s="90" t="inlineStr">
        <is>
          <t>ISUZU</t>
        </is>
      </c>
      <c r="C216" s="43" t="inlineStr">
        <is>
          <t>4HL1/6HL1</t>
        </is>
      </c>
      <c r="D216" s="90" t="n">
        <v>115</v>
      </c>
      <c r="E216" s="90" t="inlineStr">
        <is>
          <t>(A)+(O)</t>
        </is>
      </c>
      <c r="F216" s="43" t="inlineStr">
        <is>
          <t>Buồng nổ 55 dù, chân không</t>
        </is>
      </c>
      <c r="G216" s="90" t="n">
        <v>56</v>
      </c>
      <c r="H216" s="90" t="n">
        <v>40.2</v>
      </c>
      <c r="I216" s="90" t="n">
        <v>112</v>
      </c>
      <c r="J216" s="90" t="inlineStr">
        <is>
          <t>3-2-3</t>
        </is>
      </c>
      <c r="K216" s="91" t="inlineStr">
        <is>
          <t>IZUMI</t>
        </is>
      </c>
      <c r="L216" s="90" t="inlineStr">
        <is>
          <t>Bộ 4</t>
        </is>
      </c>
      <c r="M216" s="92" t="n"/>
      <c r="N216" s="92" t="n">
        <v>2500000</v>
      </c>
      <c r="O216" s="92" t="n">
        <v>2600000</v>
      </c>
      <c r="P216" s="92" t="n">
        <v>2800000</v>
      </c>
      <c r="Q216" s="92" t="n"/>
      <c r="R216" s="90" t="inlineStr">
        <is>
          <t>🟢 CÓ</t>
        </is>
      </c>
      <c r="S216" s="45" t="inlineStr">
        <is>
          <t>8-97331-643-0</t>
        </is>
      </c>
      <c r="T216" s="45" t="n"/>
      <c r="U216" s="61">
        <f>IF($C216="","",B216&amp;" "&amp;C216&amp;" · ĐK"&amp;D216&amp;IF(E216=""," "," "&amp;E216)&amp;IF(K216=""," "," - "&amp;K216))</f>
        <v/>
      </c>
    </row>
    <row r="217" ht="39.75" customHeight="1">
      <c r="A217" s="89" t="inlineStr">
        <is>
          <t>HH076810</t>
        </is>
      </c>
      <c r="B217" s="71" t="inlineStr">
        <is>
          <t>ISUZU</t>
        </is>
      </c>
      <c r="C217" s="45" t="inlineStr">
        <is>
          <t>4HL1</t>
        </is>
      </c>
      <c r="D217" s="71" t="n">
        <v>115</v>
      </c>
      <c r="E217" s="71" t="inlineStr">
        <is>
          <t>(A)+(O)</t>
        </is>
      </c>
      <c r="F217" s="45" t="inlineStr">
        <is>
          <t>Nổ tròn 59, hơi nhọn chân không</t>
        </is>
      </c>
      <c r="G217" s="71" t="n">
        <v>56</v>
      </c>
      <c r="H217" s="71" t="n">
        <v>40.2</v>
      </c>
      <c r="I217" s="71" t="n">
        <v>112</v>
      </c>
      <c r="J217" s="71" t="inlineStr">
        <is>
          <t>3-2-3</t>
        </is>
      </c>
      <c r="K217" s="93" t="inlineStr">
        <is>
          <t>IZUMI</t>
        </is>
      </c>
      <c r="L217" s="71" t="inlineStr">
        <is>
          <t>Bộ 4</t>
        </is>
      </c>
      <c r="M217" s="64" t="n"/>
      <c r="N217" s="64" t="n">
        <v>2640000</v>
      </c>
      <c r="O217" s="64" t="n">
        <v>2800000</v>
      </c>
      <c r="P217" s="64" t="n">
        <v>3000000</v>
      </c>
      <c r="Q217" s="64" t="n"/>
      <c r="R217" s="71" t="inlineStr">
        <is>
          <t>🟢 CÓ</t>
        </is>
      </c>
      <c r="S217" s="45" t="inlineStr">
        <is>
          <t xml:space="preserve">8-97331-211-0 </t>
        </is>
      </c>
      <c r="T217" s="45" t="n"/>
      <c r="U217" s="61">
        <f>IF($C217="","",B217&amp;" "&amp;C217&amp;" · ĐK"&amp;D217&amp;IF(E217=""," "," "&amp;E217)&amp;IF(K217=""," "," - "&amp;K217))</f>
        <v/>
      </c>
    </row>
    <row r="218" ht="39.75" customHeight="1">
      <c r="A218" s="89" t="inlineStr">
        <is>
          <t>HH00401</t>
        </is>
      </c>
      <c r="B218" s="90" t="inlineStr">
        <is>
          <t>ISUZU</t>
        </is>
      </c>
      <c r="C218" s="43" t="inlineStr">
        <is>
          <t>6HH1</t>
        </is>
      </c>
      <c r="D218" s="90" t="n">
        <v>115</v>
      </c>
      <c r="E218" s="90" t="inlineStr">
        <is>
          <t>(A)</t>
        </is>
      </c>
      <c r="F218" s="43" t="inlineStr">
        <is>
          <t>Buồng Nổ tròn dù 58</t>
        </is>
      </c>
      <c r="G218" s="90" t="inlineStr">
        <is>
          <t>36x79</t>
        </is>
      </c>
      <c r="H218" s="90" t="n">
        <v>45</v>
      </c>
      <c r="I218" s="90" t="n">
        <v>106</v>
      </c>
      <c r="J218" s="90" t="inlineStr">
        <is>
          <t>3.5-2.5-4</t>
        </is>
      </c>
      <c r="K218" s="91" t="inlineStr">
        <is>
          <t>IZUMI</t>
        </is>
      </c>
      <c r="L218" s="90" t="inlineStr">
        <is>
          <t>Bộ 4</t>
        </is>
      </c>
      <c r="M218" s="92" t="n"/>
      <c r="N218" s="92" t="n">
        <v>2550000</v>
      </c>
      <c r="O218" s="92" t="n">
        <v>2700000</v>
      </c>
      <c r="P218" s="92" t="n">
        <v>2900000</v>
      </c>
      <c r="Q218" s="92" t="n"/>
      <c r="R218" s="90" t="inlineStr">
        <is>
          <t>🟢 CÓ</t>
        </is>
      </c>
      <c r="S218" s="45" t="inlineStr">
        <is>
          <t xml:space="preserve"> 8-94391-950-0</t>
        </is>
      </c>
      <c r="T218" s="45" t="n"/>
      <c r="U218" s="61">
        <f>IF($C218="","",B218&amp;" "&amp;C218&amp;" · ĐK"&amp;D218&amp;IF(E218=""," "," "&amp;E218)&amp;IF(K218=""," "," - "&amp;K218))</f>
        <v/>
      </c>
    </row>
    <row r="219" ht="39.75" customHeight="1">
      <c r="A219" s="89" t="inlineStr">
        <is>
          <t>HH082898</t>
        </is>
      </c>
      <c r="B219" s="90" t="inlineStr">
        <is>
          <t>ISUZU</t>
        </is>
      </c>
      <c r="C219" s="43" t="inlineStr">
        <is>
          <t>6HH1</t>
        </is>
      </c>
      <c r="D219" s="90" t="n">
        <v>115</v>
      </c>
      <c r="E219" s="90" t="inlineStr">
        <is>
          <t>(A)</t>
        </is>
      </c>
      <c r="F219" s="43" t="inlineStr">
        <is>
          <t>Buồng Nổ tròn dù 58</t>
        </is>
      </c>
      <c r="G219" s="90" t="inlineStr">
        <is>
          <t>36x79</t>
        </is>
      </c>
      <c r="H219" s="90" t="n">
        <v>45</v>
      </c>
      <c r="I219" s="90" t="n">
        <v>106</v>
      </c>
      <c r="J219" s="90" t="inlineStr">
        <is>
          <t>3.5-2.5-4</t>
        </is>
      </c>
      <c r="K219" s="91" t="inlineStr">
        <is>
          <t>IKAZU</t>
        </is>
      </c>
      <c r="L219" s="90" t="inlineStr">
        <is>
          <t>Bộ 4</t>
        </is>
      </c>
      <c r="M219" s="92" t="n"/>
      <c r="N219" s="92" t="n">
        <v>2550000</v>
      </c>
      <c r="O219" s="92" t="n">
        <v>2700000</v>
      </c>
      <c r="P219" s="92" t="n">
        <v>2900000</v>
      </c>
      <c r="Q219" s="92" t="n"/>
      <c r="R219" s="90" t="inlineStr">
        <is>
          <t>🟢 CÓ</t>
        </is>
      </c>
      <c r="S219" s="45" t="inlineStr">
        <is>
          <t xml:space="preserve"> 8-94391-950-0</t>
        </is>
      </c>
      <c r="T219" s="45" t="n"/>
      <c r="U219" s="61">
        <f>IF($C219="","",B219&amp;" "&amp;C219&amp;" · ĐK"&amp;D219&amp;IF(E219=""," "," "&amp;E219)&amp;IF(K219=""," "," - "&amp;K219))</f>
        <v/>
      </c>
    </row>
    <row r="220" ht="39.75" customHeight="1">
      <c r="A220" s="89" t="n"/>
      <c r="B220" s="71" t="inlineStr">
        <is>
          <t>ISUZU</t>
        </is>
      </c>
      <c r="C220" s="45" t="inlineStr">
        <is>
          <t>6HH1-T</t>
        </is>
      </c>
      <c r="D220" s="71" t="n">
        <v>115</v>
      </c>
      <c r="E220" s="71" t="inlineStr">
        <is>
          <t>(A)+(O)</t>
        </is>
      </c>
      <c r="F220" s="45" t="inlineStr">
        <is>
          <t>Buồng Nổ tròn dù 58</t>
        </is>
      </c>
      <c r="G220" s="71" t="inlineStr">
        <is>
          <t>36x79</t>
        </is>
      </c>
      <c r="H220" s="71" t="n">
        <v>45</v>
      </c>
      <c r="I220" s="71" t="n">
        <v>106</v>
      </c>
      <c r="J220" s="71" t="inlineStr">
        <is>
          <t>3.5-2.5-4</t>
        </is>
      </c>
      <c r="K220" s="93" t="n"/>
      <c r="L220" s="71" t="inlineStr">
        <is>
          <t>Bộ 4</t>
        </is>
      </c>
      <c r="M220" s="64" t="n"/>
      <c r="N220" s="64" t="n"/>
      <c r="O220" s="64" t="n"/>
      <c r="P220" s="64" t="n"/>
      <c r="Q220" s="64" t="n"/>
      <c r="R220" s="71" t="inlineStr">
        <is>
          <t>🟢 CÓ</t>
        </is>
      </c>
      <c r="S220" s="45" t="n"/>
      <c r="T220" s="45" t="n"/>
      <c r="U220" s="61">
        <f>IF($C220="","",B220&amp;" "&amp;C220&amp;" · ĐK"&amp;D220&amp;IF(E220=""," "," "&amp;E220)&amp;IF(K220=""," "," - "&amp;K220))</f>
        <v/>
      </c>
    </row>
    <row r="221" ht="39.75" customHeight="1">
      <c r="A221" s="89" t="n"/>
      <c r="B221" s="90" t="inlineStr">
        <is>
          <t>ISUZU</t>
        </is>
      </c>
      <c r="C221" s="43" t="inlineStr">
        <is>
          <t>4HK1-TC</t>
        </is>
      </c>
      <c r="D221" s="90" t="n">
        <v>115</v>
      </c>
      <c r="E221" s="90" t="inlineStr">
        <is>
          <t>(A)+(O)</t>
        </is>
      </c>
      <c r="F221" s="45" t="inlineStr">
        <is>
          <t>Buồng Nổ tròn dù 58</t>
        </is>
      </c>
      <c r="G221" s="90" t="inlineStr">
        <is>
          <t>40x87</t>
        </is>
      </c>
      <c r="H221" s="90" t="n">
        <v>46</v>
      </c>
      <c r="I221" s="90" t="n">
        <v>120</v>
      </c>
      <c r="J221" s="90" t="inlineStr">
        <is>
          <t>2.94K-2-2.5-3</t>
        </is>
      </c>
      <c r="K221" s="91" t="n"/>
      <c r="L221" s="90" t="inlineStr">
        <is>
          <t>Bộ 4</t>
        </is>
      </c>
      <c r="M221" s="92" t="n"/>
      <c r="N221" s="92" t="n"/>
      <c r="O221" s="92" t="n"/>
      <c r="P221" s="92" t="n"/>
      <c r="Q221" s="92" t="n"/>
      <c r="R221" s="90" t="inlineStr">
        <is>
          <t>🟢 CÓ</t>
        </is>
      </c>
      <c r="S221" s="45" t="inlineStr">
        <is>
          <t>8-98023-5261</t>
        </is>
      </c>
      <c r="T221" s="45" t="n"/>
      <c r="U221" s="61">
        <f>IF($C221="","",B221&amp;" "&amp;C221&amp;" · ĐK"&amp;D221&amp;IF(E221=""," "," "&amp;E221)&amp;IF(K221=""," "," - "&amp;K221))</f>
        <v/>
      </c>
    </row>
    <row r="222" ht="39.75" customHeight="1">
      <c r="A222" s="89" t="n"/>
      <c r="B222" s="71" t="inlineStr">
        <is>
          <t>ISUZU</t>
        </is>
      </c>
      <c r="C222" s="45" t="inlineStr">
        <is>
          <t>4HK1-TCE</t>
        </is>
      </c>
      <c r="D222" s="71" t="n">
        <v>115</v>
      </c>
      <c r="E222" s="71" t="inlineStr">
        <is>
          <t>(A)+(O)</t>
        </is>
      </c>
      <c r="F222" s="45" t="inlineStr">
        <is>
          <t>Buồng Nổ tròn dù 54</t>
        </is>
      </c>
      <c r="G222" s="71" t="inlineStr">
        <is>
          <t>40x87</t>
        </is>
      </c>
      <c r="H222" s="71" t="n">
        <v>46</v>
      </c>
      <c r="I222" s="71" t="n">
        <v>120</v>
      </c>
      <c r="J222" s="71" t="inlineStr">
        <is>
          <t>3HK-2.5-4</t>
        </is>
      </c>
      <c r="K222" s="93" t="n"/>
      <c r="L222" s="71" t="inlineStr">
        <is>
          <t>Bộ 4</t>
        </is>
      </c>
      <c r="M222" s="64" t="n"/>
      <c r="N222" s="64" t="n"/>
      <c r="O222" s="64" t="n"/>
      <c r="P222" s="64" t="n"/>
      <c r="Q222" s="64" t="n"/>
      <c r="R222" s="71" t="inlineStr">
        <is>
          <t>🟢 CÓ</t>
        </is>
      </c>
      <c r="S222" s="45" t="n"/>
      <c r="T222" s="45" t="n"/>
      <c r="U222" s="61">
        <f>IF($C222="","",B222&amp;" "&amp;C222&amp;" · ĐK"&amp;D222&amp;IF(E222=""," "," "&amp;E222)&amp;IF(K222=""," "," - "&amp;K222))</f>
        <v/>
      </c>
    </row>
    <row r="223" ht="39.75" customHeight="1">
      <c r="A223" s="89" t="inlineStr">
        <is>
          <t>HH072449</t>
        </is>
      </c>
      <c r="B223" s="90" t="inlineStr">
        <is>
          <t>ISUZU</t>
        </is>
      </c>
      <c r="C223" s="43" t="inlineStr">
        <is>
          <t>6HK1-AC/4HK1-AC</t>
        </is>
      </c>
      <c r="D223" s="90" t="n">
        <v>115</v>
      </c>
      <c r="E223" s="90" t="inlineStr">
        <is>
          <t>(A)+(O)</t>
        </is>
      </c>
      <c r="F223" s="43" t="inlineStr">
        <is>
          <t xml:space="preserve">Buồng Nổ tròn 62 nhọn khuyết (3 bạc) dài 97 </t>
        </is>
      </c>
      <c r="G223" s="90" t="inlineStr">
        <is>
          <t>40x87</t>
        </is>
      </c>
      <c r="H223" s="90" t="n">
        <v>46</v>
      </c>
      <c r="I223" s="90" t="n">
        <v>97</v>
      </c>
      <c r="J223" s="90" t="inlineStr">
        <is>
          <t>3HK-2.5-4</t>
        </is>
      </c>
      <c r="K223" s="91" t="inlineStr">
        <is>
          <t>NSP</t>
        </is>
      </c>
      <c r="L223" s="90" t="inlineStr">
        <is>
          <t>Bộ 6</t>
        </is>
      </c>
      <c r="M223" s="92" t="n"/>
      <c r="N223" s="92" t="n">
        <v>3000000</v>
      </c>
      <c r="O223" s="92" t="n">
        <v>3150000</v>
      </c>
      <c r="P223" s="92" t="n">
        <v>3600000</v>
      </c>
      <c r="Q223" s="92" t="n"/>
      <c r="R223" s="90" t="inlineStr">
        <is>
          <t>🟢 CÓ</t>
        </is>
      </c>
      <c r="S223" s="45" t="n"/>
      <c r="T223" s="45" t="n"/>
      <c r="U223" s="61">
        <f>IF($C223="","",B223&amp;" "&amp;C223&amp;" · ĐK"&amp;D223&amp;IF(E223=""," "," "&amp;E223)&amp;IF(K223=""," "," - "&amp;K223))</f>
        <v/>
      </c>
    </row>
    <row r="224" ht="39.75" customHeight="1">
      <c r="A224" s="89" t="inlineStr">
        <is>
          <t>HH072400</t>
        </is>
      </c>
      <c r="B224" s="90" t="inlineStr">
        <is>
          <t>ISUZU</t>
        </is>
      </c>
      <c r="C224" s="43" t="inlineStr">
        <is>
          <t>6HK1-AC/4HK1-AC</t>
        </is>
      </c>
      <c r="D224" s="90" t="n">
        <v>115</v>
      </c>
      <c r="E224" s="90" t="inlineStr">
        <is>
          <t>(A)+(O)</t>
        </is>
      </c>
      <c r="F224" s="43" t="inlineStr">
        <is>
          <t xml:space="preserve">Buồng Nổ tròn 62 nhọn khuyết (3 bạc) dài 97 </t>
        </is>
      </c>
      <c r="G224" s="90" t="inlineStr">
        <is>
          <t>40x87</t>
        </is>
      </c>
      <c r="H224" s="90" t="n">
        <v>46</v>
      </c>
      <c r="I224" s="90" t="n">
        <v>97</v>
      </c>
      <c r="J224" s="90" t="inlineStr">
        <is>
          <t>3HK-2.5-4</t>
        </is>
      </c>
      <c r="K224" s="91" t="inlineStr">
        <is>
          <t>IZUMI</t>
        </is>
      </c>
      <c r="L224" s="90" t="inlineStr">
        <is>
          <t>Bộ 6</t>
        </is>
      </c>
      <c r="M224" s="92" t="n"/>
      <c r="N224" s="92" t="n"/>
      <c r="O224" s="92" t="n"/>
      <c r="P224" s="92" t="n"/>
      <c r="Q224" s="92" t="n"/>
      <c r="R224" s="90" t="inlineStr">
        <is>
          <t>🟢 CÓ</t>
        </is>
      </c>
      <c r="S224" s="45" t="n"/>
      <c r="T224" s="45" t="n"/>
      <c r="U224" s="61">
        <f>IF($C224="","",B224&amp;" "&amp;C224&amp;" · ĐK"&amp;D224&amp;IF(E224=""," "," "&amp;E224)&amp;IF(K224=""," "," - "&amp;K224))</f>
        <v/>
      </c>
    </row>
    <row r="225" ht="39.75" customHeight="1">
      <c r="A225" s="89" t="inlineStr">
        <is>
          <t>HH083996</t>
        </is>
      </c>
      <c r="B225" s="90" t="inlineStr">
        <is>
          <t>ISUZU</t>
        </is>
      </c>
      <c r="C225" s="43" t="inlineStr">
        <is>
          <t>6HK1-AC/4HK1-AC</t>
        </is>
      </c>
      <c r="D225" s="90" t="n">
        <v>115</v>
      </c>
      <c r="E225" s="90" t="inlineStr">
        <is>
          <t>(A)+(O)</t>
        </is>
      </c>
      <c r="F225" s="43" t="inlineStr">
        <is>
          <t xml:space="preserve">Buồng Nổ tròn 62 nhọn khuyết (3 bạc) dài 97 </t>
        </is>
      </c>
      <c r="G225" s="90" t="inlineStr">
        <is>
          <t>40x87</t>
        </is>
      </c>
      <c r="H225" s="90" t="n">
        <v>46</v>
      </c>
      <c r="I225" s="90" t="n">
        <v>97</v>
      </c>
      <c r="J225" s="90" t="inlineStr">
        <is>
          <t>3HK-2.5-4</t>
        </is>
      </c>
      <c r="K225" s="91" t="inlineStr">
        <is>
          <t>HENWEIT</t>
        </is>
      </c>
      <c r="L225" s="90" t="inlineStr">
        <is>
          <t>Bộ 6</t>
        </is>
      </c>
      <c r="M225" s="92" t="n"/>
      <c r="N225" s="92" t="n">
        <v>2500000</v>
      </c>
      <c r="O225" s="92" t="n">
        <v>2700000</v>
      </c>
      <c r="P225" s="92" t="n">
        <v>2900000</v>
      </c>
      <c r="Q225" s="92" t="n"/>
      <c r="R225" s="90" t="inlineStr">
        <is>
          <t>🟢 CÓ</t>
        </is>
      </c>
      <c r="S225" s="45" t="inlineStr">
        <is>
          <t xml:space="preserve"> 8-98041-141-0 </t>
        </is>
      </c>
      <c r="T225" s="45" t="n"/>
      <c r="U225" s="61">
        <f>IF($C225="","",B225&amp;" "&amp;C225&amp;" · ĐK"&amp;D225&amp;IF(E225=""," "," "&amp;E225)&amp;IF(K225=""," "," - "&amp;K225))</f>
        <v/>
      </c>
    </row>
    <row r="226" ht="39.75" customHeight="1">
      <c r="A226" s="89" t="inlineStr">
        <is>
          <t>HH084084</t>
        </is>
      </c>
      <c r="B226" s="90" t="inlineStr">
        <is>
          <t>ISUZU</t>
        </is>
      </c>
      <c r="C226" s="43" t="inlineStr">
        <is>
          <t>6HK1-AC/4HK1-AC</t>
        </is>
      </c>
      <c r="D226" s="90" t="n">
        <v>115</v>
      </c>
      <c r="E226" s="90" t="inlineStr">
        <is>
          <t>(A)+(O)</t>
        </is>
      </c>
      <c r="F226" s="43" t="inlineStr">
        <is>
          <t xml:space="preserve">Buồng Nổ tròn 62 nhọn khuyết (3 bạc) dài 97 </t>
        </is>
      </c>
      <c r="G226" s="90" t="inlineStr">
        <is>
          <t>40x87</t>
        </is>
      </c>
      <c r="H226" s="90" t="n">
        <v>46</v>
      </c>
      <c r="I226" s="90" t="n">
        <v>97</v>
      </c>
      <c r="J226" s="90" t="inlineStr">
        <is>
          <t>3HK-2.5-4</t>
        </is>
      </c>
      <c r="K226" s="91" t="inlineStr">
        <is>
          <t>IKAZU</t>
        </is>
      </c>
      <c r="L226" s="90" t="inlineStr">
        <is>
          <t>Bộ 6</t>
        </is>
      </c>
      <c r="M226" s="92" t="n"/>
      <c r="N226" s="92" t="n">
        <v>2300000</v>
      </c>
      <c r="O226" s="92" t="n">
        <v>2450000</v>
      </c>
      <c r="P226" s="92" t="n">
        <v>2600000</v>
      </c>
      <c r="Q226" s="92" t="n"/>
      <c r="R226" s="90" t="inlineStr">
        <is>
          <t>🟢 CÓ</t>
        </is>
      </c>
      <c r="S226" s="45" t="inlineStr">
        <is>
          <t xml:space="preserve"> 8-97602-801-0</t>
        </is>
      </c>
      <c r="T226" s="45" t="n"/>
      <c r="U226" s="61">
        <f>IF($C226="","",B226&amp;" "&amp;C226&amp;" · ĐK"&amp;D226&amp;IF(E226=""," "," "&amp;E226)&amp;IF(K226=""," "," - "&amp;K226))</f>
        <v/>
      </c>
    </row>
    <row r="227" ht="39.75" customHeight="1">
      <c r="A227" s="89" t="inlineStr">
        <is>
          <t>HH075639</t>
        </is>
      </c>
      <c r="B227" s="71" t="inlineStr">
        <is>
          <t>ISUZU</t>
        </is>
      </c>
      <c r="C227" s="45" t="inlineStr">
        <is>
          <t>6HK1-TC</t>
        </is>
      </c>
      <c r="D227" s="71" t="n">
        <v>115</v>
      </c>
      <c r="E227" s="71" t="inlineStr">
        <is>
          <t>(A)+(O)</t>
        </is>
      </c>
      <c r="F227" s="45" t="inlineStr">
        <is>
          <t>Buồng Nổ tròn nhọn 62 khuyết (4 bạc) dài 120</t>
        </is>
      </c>
      <c r="G227" s="71" t="inlineStr">
        <is>
          <t>40x87</t>
        </is>
      </c>
      <c r="H227" s="71" t="n">
        <v>46</v>
      </c>
      <c r="I227" s="71" t="n">
        <v>120</v>
      </c>
      <c r="J227" s="71" t="inlineStr">
        <is>
          <t>2.94K-2-2.5-3</t>
        </is>
      </c>
      <c r="K227" s="93" t="inlineStr">
        <is>
          <t>MAHLE</t>
        </is>
      </c>
      <c r="L227" s="71" t="inlineStr">
        <is>
          <t>Bộ 6</t>
        </is>
      </c>
      <c r="M227" s="64" t="n"/>
      <c r="N227" s="64" t="n">
        <v>5000000</v>
      </c>
      <c r="O227" s="64" t="n">
        <v>5300000</v>
      </c>
      <c r="P227" s="64" t="n">
        <v>5600000</v>
      </c>
      <c r="Q227" s="64" t="n"/>
      <c r="R227" s="71" t="inlineStr">
        <is>
          <t>🟢 CÓ</t>
        </is>
      </c>
      <c r="S227" s="45" t="inlineStr">
        <is>
          <t>8-98152901-1</t>
        </is>
      </c>
      <c r="T227" s="45" t="inlineStr">
        <is>
          <t>ZX300-1</t>
        </is>
      </c>
      <c r="U227" s="61">
        <f>IF($C227="","",B227&amp;" "&amp;C227&amp;" · ĐK"&amp;D227&amp;IF(E227=""," "," "&amp;E227)&amp;IF(K227=""," "," - "&amp;K227))</f>
        <v/>
      </c>
    </row>
    <row r="228" ht="39.75" customHeight="1">
      <c r="A228" s="89" t="inlineStr">
        <is>
          <t>HH0317</t>
        </is>
      </c>
      <c r="B228" s="71" t="inlineStr">
        <is>
          <t>ISUZU</t>
        </is>
      </c>
      <c r="C228" s="45" t="inlineStr">
        <is>
          <t>6HK1-TC</t>
        </is>
      </c>
      <c r="D228" s="71" t="n">
        <v>115</v>
      </c>
      <c r="E228" s="71" t="inlineStr">
        <is>
          <t>(A)+(O)</t>
        </is>
      </c>
      <c r="F228" s="45" t="inlineStr">
        <is>
          <t>Buồng Nổ tròn nhọn 62 khuyết (4 bạc) dài 120</t>
        </is>
      </c>
      <c r="G228" s="71" t="inlineStr">
        <is>
          <t>40x87</t>
        </is>
      </c>
      <c r="H228" s="71" t="n">
        <v>46</v>
      </c>
      <c r="I228" s="71" t="n">
        <v>120</v>
      </c>
      <c r="J228" s="71" t="inlineStr">
        <is>
          <t>2.94K-2-2.5-3</t>
        </is>
      </c>
      <c r="K228" s="93" t="inlineStr">
        <is>
          <t>IZUMI</t>
        </is>
      </c>
      <c r="L228" s="71" t="inlineStr">
        <is>
          <t>Bộ 6</t>
        </is>
      </c>
      <c r="M228" s="64" t="n"/>
      <c r="N228" s="64" t="n"/>
      <c r="O228" s="64" t="n"/>
      <c r="P228" s="64" t="n"/>
      <c r="Q228" s="64" t="n"/>
      <c r="R228" s="71" t="inlineStr">
        <is>
          <t>🟢 CÓ</t>
        </is>
      </c>
      <c r="S228" s="45" t="n"/>
      <c r="T228" s="45" t="inlineStr">
        <is>
          <t>ZX300-1</t>
        </is>
      </c>
      <c r="U228" s="61">
        <f>IF($C228="","",B228&amp;" "&amp;C228&amp;" · ĐK"&amp;D228&amp;IF(E228=""," "," "&amp;E228)&amp;IF(K228=""," "," - "&amp;K228))</f>
        <v/>
      </c>
    </row>
    <row r="229" ht="39.75" customHeight="1">
      <c r="A229" s="89" t="inlineStr">
        <is>
          <t>HH081155</t>
        </is>
      </c>
      <c r="B229" s="71" t="inlineStr">
        <is>
          <t>ISUZU</t>
        </is>
      </c>
      <c r="C229" s="45" t="inlineStr">
        <is>
          <t>6HK1-TC</t>
        </is>
      </c>
      <c r="D229" s="71" t="n">
        <v>115</v>
      </c>
      <c r="E229" s="71" t="inlineStr">
        <is>
          <t>(A)+(O)</t>
        </is>
      </c>
      <c r="F229" s="45" t="inlineStr">
        <is>
          <t>Buồng Nổ tròn nhọn 62 khuyết (4 bạc) dài 120</t>
        </is>
      </c>
      <c r="G229" s="71" t="inlineStr">
        <is>
          <t>40x87</t>
        </is>
      </c>
      <c r="H229" s="71" t="n">
        <v>46</v>
      </c>
      <c r="I229" s="71" t="n">
        <v>120</v>
      </c>
      <c r="J229" s="71" t="inlineStr">
        <is>
          <t>2.94K-2-2.5-3</t>
        </is>
      </c>
      <c r="K229" s="93" t="inlineStr">
        <is>
          <t>IKAZU</t>
        </is>
      </c>
      <c r="L229" s="71" t="inlineStr">
        <is>
          <t>Bộ 6</t>
        </is>
      </c>
      <c r="M229" s="64" t="n"/>
      <c r="N229" s="64" t="n">
        <v>3900000</v>
      </c>
      <c r="O229" s="64" t="n">
        <v>4150000</v>
      </c>
      <c r="P229" s="64" t="n">
        <v>4450000</v>
      </c>
      <c r="Q229" s="64" t="n"/>
      <c r="R229" s="71" t="inlineStr">
        <is>
          <t>🟢 CÓ</t>
        </is>
      </c>
      <c r="S229" s="45" t="inlineStr">
        <is>
          <t>8-98023-526-1</t>
        </is>
      </c>
      <c r="T229" s="45" t="inlineStr">
        <is>
          <t>ZX300-1</t>
        </is>
      </c>
      <c r="U229" s="61">
        <f>IF($C229="","",B229&amp;" "&amp;C229&amp;" · ĐK"&amp;D229&amp;IF(E229=""," "," "&amp;E229)&amp;IF(K229=""," "," - "&amp;K229))</f>
        <v/>
      </c>
    </row>
    <row r="230" ht="39.75" customHeight="1">
      <c r="A230" s="89" t="inlineStr">
        <is>
          <t>HH075634</t>
        </is>
      </c>
      <c r="B230" s="90" t="inlineStr">
        <is>
          <t>ISUZU</t>
        </is>
      </c>
      <c r="C230" s="43" t="inlineStr">
        <is>
          <t>6HK2/6HK1</t>
        </is>
      </c>
      <c r="D230" s="90" t="n">
        <v>115</v>
      </c>
      <c r="E230" s="90" t="inlineStr">
        <is>
          <t>(A)+(O)</t>
        </is>
      </c>
      <c r="F230" s="43" t="inlineStr">
        <is>
          <t>Buồng Nổ tròn 50, hột vịt</t>
        </is>
      </c>
      <c r="G230" s="90" t="inlineStr">
        <is>
          <t>40x87</t>
        </is>
      </c>
      <c r="H230" s="90" t="n">
        <v>46</v>
      </c>
      <c r="I230" s="90" t="n">
        <v>120</v>
      </c>
      <c r="J230" s="90" t="inlineStr">
        <is>
          <t>2.94K-2-2.5-3</t>
        </is>
      </c>
      <c r="K230" s="91" t="inlineStr">
        <is>
          <t>MAHLE</t>
        </is>
      </c>
      <c r="L230" s="90" t="inlineStr">
        <is>
          <t>Bộ 6</t>
        </is>
      </c>
      <c r="M230" s="92" t="n"/>
      <c r="N230" s="92" t="n">
        <v>5000000</v>
      </c>
      <c r="O230" s="92" t="n">
        <v>5300000</v>
      </c>
      <c r="P230" s="92" t="n">
        <v>5600000</v>
      </c>
      <c r="Q230" s="92" t="n"/>
      <c r="R230" s="90" t="inlineStr">
        <is>
          <t>🟢 CÓ</t>
        </is>
      </c>
      <c r="S230" s="45" t="inlineStr">
        <is>
          <t>1-12111-9760</t>
        </is>
      </c>
      <c r="T230" s="45" t="inlineStr">
        <is>
          <t>ZX300-3</t>
        </is>
      </c>
      <c r="U230" s="61">
        <f>IF($C230="","",B230&amp;" "&amp;C230&amp;" · ĐK"&amp;D230&amp;IF(E230=""," "," "&amp;E230)&amp;IF(K230=""," "," - "&amp;K230))</f>
        <v/>
      </c>
    </row>
    <row r="231" ht="39.75" customHeight="1">
      <c r="A231" s="89" t="inlineStr">
        <is>
          <t>HH082017</t>
        </is>
      </c>
      <c r="B231" s="90" t="inlineStr">
        <is>
          <t>ISUZU</t>
        </is>
      </c>
      <c r="C231" s="43" t="inlineStr">
        <is>
          <t>6HK2/6HK1</t>
        </is>
      </c>
      <c r="D231" s="90" t="n">
        <v>115</v>
      </c>
      <c r="E231" s="90" t="inlineStr">
        <is>
          <t>(A)+(O)</t>
        </is>
      </c>
      <c r="F231" s="43" t="inlineStr">
        <is>
          <t>Buồng Nổ tròn 50, hột vịt</t>
        </is>
      </c>
      <c r="G231" s="90" t="inlineStr">
        <is>
          <t>40x87</t>
        </is>
      </c>
      <c r="H231" s="90" t="n">
        <v>46</v>
      </c>
      <c r="I231" s="90" t="n">
        <v>120</v>
      </c>
      <c r="J231" s="90" t="inlineStr">
        <is>
          <t>2.94K-2-2.5-3</t>
        </is>
      </c>
      <c r="K231" s="91" t="inlineStr">
        <is>
          <t>IKAZU</t>
        </is>
      </c>
      <c r="L231" s="90" t="inlineStr">
        <is>
          <t>Bộ 6</t>
        </is>
      </c>
      <c r="M231" s="92" t="n"/>
      <c r="N231" s="92" t="n">
        <v>3600000</v>
      </c>
      <c r="O231" s="92" t="n">
        <v>3800000</v>
      </c>
      <c r="P231" s="92" t="n">
        <v>4100000</v>
      </c>
      <c r="Q231" s="92" t="n"/>
      <c r="R231" s="90" t="inlineStr">
        <is>
          <t>🟢 CÓ</t>
        </is>
      </c>
      <c r="S231" s="45" t="inlineStr">
        <is>
          <t>1-12111-976-0</t>
        </is>
      </c>
      <c r="T231" s="45" t="inlineStr">
        <is>
          <t>ZX300-3</t>
        </is>
      </c>
      <c r="U231" s="61">
        <f>IF($C231="","",B231&amp;" "&amp;C231&amp;" · ĐK"&amp;D231&amp;IF(E231=""," "," "&amp;E231)&amp;IF(K231=""," "," - "&amp;K231))</f>
        <v/>
      </c>
    </row>
    <row r="232" ht="39.75" customHeight="1">
      <c r="A232" s="89" t="inlineStr">
        <is>
          <t>HH072708</t>
        </is>
      </c>
      <c r="B232" s="90" t="inlineStr">
        <is>
          <t>ISUZU</t>
        </is>
      </c>
      <c r="C232" s="43" t="inlineStr">
        <is>
          <t>6HK2/6HK1</t>
        </is>
      </c>
      <c r="D232" s="90" t="n">
        <v>115</v>
      </c>
      <c r="E232" s="90" t="inlineStr">
        <is>
          <t>(A)+(O)</t>
        </is>
      </c>
      <c r="F232" s="43" t="inlineStr">
        <is>
          <t>Buồng Nổ tròn 50, hột vịt</t>
        </is>
      </c>
      <c r="G232" s="90" t="inlineStr">
        <is>
          <t>40x87</t>
        </is>
      </c>
      <c r="H232" s="90" t="n">
        <v>46</v>
      </c>
      <c r="I232" s="90" t="n">
        <v>120</v>
      </c>
      <c r="J232" s="90" t="inlineStr">
        <is>
          <t>2.94K-2-2.5-3</t>
        </is>
      </c>
      <c r="K232" s="91" t="inlineStr">
        <is>
          <t>IZUMI</t>
        </is>
      </c>
      <c r="L232" s="90" t="inlineStr">
        <is>
          <t>Bộ 6</t>
        </is>
      </c>
      <c r="M232" s="92" t="n"/>
      <c r="N232" s="92" t="n">
        <v>3600000</v>
      </c>
      <c r="O232" s="92" t="n">
        <v>3800000</v>
      </c>
      <c r="P232" s="92" t="n">
        <v>4100000</v>
      </c>
      <c r="Q232" s="92" t="n"/>
      <c r="R232" s="90" t="inlineStr">
        <is>
          <t>🟢 CÓ</t>
        </is>
      </c>
      <c r="S232" s="45" t="inlineStr">
        <is>
          <t>1-12111-976-0</t>
        </is>
      </c>
      <c r="T232" s="45" t="inlineStr">
        <is>
          <t>ZX300-3</t>
        </is>
      </c>
      <c r="U232" s="61">
        <f>IF($C232="","",B232&amp;" "&amp;C232&amp;" · ĐK"&amp;D232&amp;IF(E232=""," "," "&amp;E232)&amp;IF(K232=""," "," - "&amp;K232))</f>
        <v/>
      </c>
    </row>
    <row r="233" ht="39.75" customHeight="1">
      <c r="A233" s="89" t="n"/>
      <c r="B233" s="71" t="inlineStr">
        <is>
          <t>ISUZU</t>
        </is>
      </c>
      <c r="C233" s="45" t="inlineStr">
        <is>
          <t>6SA1</t>
        </is>
      </c>
      <c r="D233" s="71" t="n">
        <v>115</v>
      </c>
      <c r="E233" s="71" t="inlineStr">
        <is>
          <t>(A)</t>
        </is>
      </c>
      <c r="F233" s="45" t="inlineStr">
        <is>
          <t>Buồng Nổ vuông 61, có 1 dấu supap</t>
        </is>
      </c>
      <c r="G233" s="71" t="inlineStr">
        <is>
          <t>38x80</t>
        </is>
      </c>
      <c r="H233" s="71" t="n">
        <v>49</v>
      </c>
      <c r="I233" s="71" t="n">
        <v>104</v>
      </c>
      <c r="J233" s="71" t="inlineStr">
        <is>
          <t>3-2.5-4</t>
        </is>
      </c>
      <c r="K233" s="93" t="n"/>
      <c r="L233" s="71" t="inlineStr">
        <is>
          <t>Bộ 6</t>
        </is>
      </c>
      <c r="M233" s="64" t="n"/>
      <c r="N233" s="64" t="n"/>
      <c r="O233" s="64" t="n"/>
      <c r="P233" s="64" t="n"/>
      <c r="Q233" s="64" t="n"/>
      <c r="R233" s="71" t="inlineStr">
        <is>
          <t>🟢 CÓ</t>
        </is>
      </c>
      <c r="S233" s="45" t="n"/>
      <c r="T233" s="45" t="n"/>
      <c r="U233" s="61">
        <f>IF($C233="","",B233&amp;" "&amp;C233&amp;" · ĐK"&amp;D233&amp;IF(E233=""," "," "&amp;E233)&amp;IF(K233=""," "," - "&amp;K233))</f>
        <v/>
      </c>
    </row>
    <row r="234" ht="39.75" customHeight="1">
      <c r="A234" s="89" t="n"/>
      <c r="B234" s="90" t="inlineStr">
        <is>
          <t>ISUZU</t>
        </is>
      </c>
      <c r="C234" s="43" t="inlineStr">
        <is>
          <t>4HK2-TC</t>
        </is>
      </c>
      <c r="D234" s="90" t="n">
        <v>116</v>
      </c>
      <c r="E234" s="90" t="inlineStr">
        <is>
          <t>(A)+(O)</t>
        </is>
      </c>
      <c r="F234" s="43" t="inlineStr">
        <is>
          <t>Buồng Nổ tròn nhọn tù 63 khuyết</t>
        </is>
      </c>
      <c r="G234" s="90" t="inlineStr">
        <is>
          <t>40x88</t>
        </is>
      </c>
      <c r="H234" s="90" t="n">
        <v>47</v>
      </c>
      <c r="I234" s="90" t="n">
        <v>121</v>
      </c>
      <c r="J234" s="90" t="inlineStr">
        <is>
          <t>2.94K-2-2.5-4</t>
        </is>
      </c>
      <c r="K234" s="91" t="n"/>
      <c r="L234" s="90" t="inlineStr">
        <is>
          <t>Bộ 4</t>
        </is>
      </c>
      <c r="M234" s="92" t="n"/>
      <c r="N234" s="92" t="n"/>
      <c r="O234" s="92" t="n"/>
      <c r="P234" s="92" t="n"/>
      <c r="Q234" s="92" t="n"/>
      <c r="R234" s="90" t="inlineStr">
        <is>
          <t>🟢 CÓ</t>
        </is>
      </c>
      <c r="S234" s="45" t="n"/>
      <c r="T234" s="45" t="n"/>
      <c r="U234" s="61">
        <f>IF($C234="","",B234&amp;" "&amp;C234&amp;" · ĐK"&amp;D234&amp;IF(E234=""," "," "&amp;E234)&amp;IF(K234=""," "," - "&amp;K234))</f>
        <v/>
      </c>
    </row>
    <row r="235" ht="39.75" customHeight="1">
      <c r="A235" s="89" t="n"/>
      <c r="B235" s="71" t="inlineStr">
        <is>
          <t>ISUZU</t>
        </is>
      </c>
      <c r="C235" s="45" t="inlineStr">
        <is>
          <t>6SD1 117, 9mm</t>
        </is>
      </c>
      <c r="D235" s="71" t="n">
        <v>117.9</v>
      </c>
      <c r="E235" s="71" t="inlineStr">
        <is>
          <t>(A)+(O)</t>
        </is>
      </c>
      <c r="F235" s="45" t="inlineStr">
        <is>
          <t>Buồng Nổ tròn 70 nhọn, có 1 dấu supap</t>
        </is>
      </c>
      <c r="G235" s="71" t="inlineStr">
        <is>
          <t>43x89</t>
        </is>
      </c>
      <c r="H235" s="71" t="n">
        <v>54</v>
      </c>
      <c r="I235" s="71" t="n">
        <v>117</v>
      </c>
      <c r="J235" s="71" t="inlineStr">
        <is>
          <t>4K-3-3-4</t>
        </is>
      </c>
      <c r="K235" s="93" t="n"/>
      <c r="L235" s="71" t="inlineStr">
        <is>
          <t>Bộ 6</t>
        </is>
      </c>
      <c r="M235" s="64" t="n"/>
      <c r="N235" s="64" t="n"/>
      <c r="O235" s="64" t="n"/>
      <c r="P235" s="64" t="n"/>
      <c r="Q235" s="64" t="n"/>
      <c r="R235" s="71" t="inlineStr">
        <is>
          <t>🟢 CÓ</t>
        </is>
      </c>
      <c r="S235" s="45" t="n"/>
      <c r="T235" s="45" t="n"/>
      <c r="U235" s="61">
        <f>IF($C235="","",B235&amp;" "&amp;C235&amp;" · ĐK"&amp;D235&amp;IF(E235=""," "," "&amp;E235)&amp;IF(K235=""," "," - "&amp;K235))</f>
        <v/>
      </c>
    </row>
    <row r="236" ht="39.75" customHeight="1">
      <c r="A236" s="89" t="inlineStr">
        <is>
          <t>HH070493</t>
        </is>
      </c>
      <c r="B236" s="90" t="inlineStr">
        <is>
          <t>ISUZU</t>
        </is>
      </c>
      <c r="C236" s="43" t="inlineStr">
        <is>
          <t>10PC1-T</t>
        </is>
      </c>
      <c r="D236" s="90" t="n">
        <v>119</v>
      </c>
      <c r="E236" s="90" t="inlineStr">
        <is>
          <t>(A)</t>
        </is>
      </c>
      <c r="F236" s="43" t="inlineStr">
        <is>
          <t>Buồng Nổ vuông 58 lõm bằng</t>
        </is>
      </c>
      <c r="G236" s="90" t="inlineStr">
        <is>
          <t>38x80</t>
        </is>
      </c>
      <c r="H236" s="90" t="n">
        <v>48.5</v>
      </c>
      <c r="I236" s="90" t="n">
        <v>104</v>
      </c>
      <c r="J236" s="90" t="inlineStr">
        <is>
          <t>4-2.5-4</t>
        </is>
      </c>
      <c r="K236" s="91" t="inlineStr">
        <is>
          <t>IZUMI</t>
        </is>
      </c>
      <c r="L236" s="90" t="inlineStr">
        <is>
          <t>Cái</t>
        </is>
      </c>
      <c r="M236" s="92" t="n"/>
      <c r="N236" s="92" t="n"/>
      <c r="O236" s="92" t="n"/>
      <c r="P236" s="92" t="n"/>
      <c r="Q236" s="92" t="n"/>
      <c r="R236" s="90" t="inlineStr">
        <is>
          <t>🟢 CÓ</t>
        </is>
      </c>
      <c r="S236" s="45" t="n"/>
      <c r="T236" s="45" t="n"/>
      <c r="U236" s="61">
        <f>IF($C236="","",B236&amp;" "&amp;C236&amp;" · ĐK"&amp;D236&amp;IF(E236=""," "," "&amp;E236)&amp;IF(K236=""," "," - "&amp;K236))</f>
        <v/>
      </c>
    </row>
    <row r="237" ht="39.75" customHeight="1">
      <c r="A237" s="89" t="inlineStr">
        <is>
          <t>HH070494</t>
        </is>
      </c>
      <c r="B237" s="71" t="inlineStr">
        <is>
          <t>ISUZU</t>
        </is>
      </c>
      <c r="C237" s="45" t="inlineStr">
        <is>
          <t>10PD1</t>
        </is>
      </c>
      <c r="D237" s="71" t="n">
        <v>119</v>
      </c>
      <c r="E237" s="71" t="inlineStr">
        <is>
          <t>(A)</t>
        </is>
      </c>
      <c r="F237" s="45" t="inlineStr">
        <is>
          <t>Buồng Nổ vuông 53 nhọn</t>
        </is>
      </c>
      <c r="G237" s="71" t="inlineStr">
        <is>
          <t>43x80</t>
        </is>
      </c>
      <c r="H237" s="71" t="n">
        <v>46</v>
      </c>
      <c r="I237" s="71" t="n">
        <v>106.5</v>
      </c>
      <c r="J237" s="71" t="inlineStr">
        <is>
          <t>4-2.5-4</t>
        </is>
      </c>
      <c r="K237" s="93" t="inlineStr">
        <is>
          <t>IZUMI</t>
        </is>
      </c>
      <c r="L237" s="71" t="inlineStr">
        <is>
          <t>Cái</t>
        </is>
      </c>
      <c r="M237" s="64" t="n"/>
      <c r="N237" s="64" t="n"/>
      <c r="O237" s="64" t="n"/>
      <c r="P237" s="64" t="n"/>
      <c r="Q237" s="64" t="n"/>
      <c r="R237" s="71" t="inlineStr">
        <is>
          <t>🟢 CÓ</t>
        </is>
      </c>
      <c r="S237" s="45" t="n"/>
      <c r="T237" s="45" t="n"/>
      <c r="U237" s="61">
        <f>IF($C237="","",B237&amp;" "&amp;C237&amp;" · ĐK"&amp;D237&amp;IF(E237=""," "," "&amp;E237)&amp;IF(K237=""," "," - "&amp;K237))</f>
        <v/>
      </c>
    </row>
    <row r="238" ht="39.75" customHeight="1">
      <c r="A238" s="89" t="inlineStr">
        <is>
          <t>HH082319</t>
        </is>
      </c>
      <c r="B238" s="90" t="inlineStr">
        <is>
          <t>ISUZU</t>
        </is>
      </c>
      <c r="C238" s="43" t="inlineStr">
        <is>
          <t>6SD1</t>
        </is>
      </c>
      <c r="D238" s="90" t="n">
        <v>120</v>
      </c>
      <c r="E238" s="90" t="inlineStr">
        <is>
          <t>(A)+(O)</t>
        </is>
      </c>
      <c r="F238" s="43" t="inlineStr">
        <is>
          <t>Buồng Nổ 56 hột vịt</t>
        </is>
      </c>
      <c r="G238" s="90" t="inlineStr">
        <is>
          <t>43x89.5</t>
        </is>
      </c>
      <c r="H238" s="90" t="n">
        <v>53.5</v>
      </c>
      <c r="I238" s="90" t="n">
        <v>128</v>
      </c>
      <c r="J238" s="90" t="inlineStr">
        <is>
          <t>4K-3-3-4</t>
        </is>
      </c>
      <c r="K238" s="91" t="inlineStr">
        <is>
          <t>IKAZU</t>
        </is>
      </c>
      <c r="L238" s="90" t="inlineStr">
        <is>
          <t>Bộ 6</t>
        </is>
      </c>
      <c r="M238" s="92" t="n"/>
      <c r="N238" s="92" t="n">
        <v>4600000</v>
      </c>
      <c r="O238" s="92" t="n">
        <v>4900000</v>
      </c>
      <c r="P238" s="92" t="n">
        <v>5200000</v>
      </c>
      <c r="Q238" s="92" t="n"/>
      <c r="R238" s="90" t="inlineStr">
        <is>
          <t>🟢 CÓ</t>
        </is>
      </c>
      <c r="S238" s="45" t="inlineStr">
        <is>
          <t>1-12111-913-0</t>
        </is>
      </c>
      <c r="T238" s="45" t="n"/>
      <c r="U238" s="61">
        <f>IF($C238="","",B238&amp;" "&amp;C238&amp;" · ĐK"&amp;D238&amp;IF(E238=""," "," "&amp;E238)&amp;IF(K238=""," "," - "&amp;K238))</f>
        <v/>
      </c>
    </row>
    <row r="239" ht="39.75" customHeight="1">
      <c r="A239" s="95" t="inlineStr">
        <is>
          <t>HH00347</t>
        </is>
      </c>
      <c r="B239" s="100" t="inlineStr">
        <is>
          <t>ISUZU</t>
        </is>
      </c>
      <c r="C239" s="101" t="inlineStr">
        <is>
          <t>6SD1</t>
        </is>
      </c>
      <c r="D239" s="100" t="n">
        <v>120</v>
      </c>
      <c r="E239" s="100" t="inlineStr">
        <is>
          <t>(A)+(O)</t>
        </is>
      </c>
      <c r="F239" s="101" t="inlineStr">
        <is>
          <t>Buồng Nổ 56 hột vịt</t>
        </is>
      </c>
      <c r="G239" s="100" t="inlineStr">
        <is>
          <t>43x89.5</t>
        </is>
      </c>
      <c r="H239" s="100" t="n">
        <v>53.5</v>
      </c>
      <c r="I239" s="100" t="n">
        <v>128</v>
      </c>
      <c r="J239" s="100" t="inlineStr">
        <is>
          <t>4K-3-3-4</t>
        </is>
      </c>
      <c r="K239" s="102" t="inlineStr">
        <is>
          <t>IZUMI</t>
        </is>
      </c>
      <c r="L239" s="100" t="inlineStr">
        <is>
          <t>Bộ 6</t>
        </is>
      </c>
      <c r="M239" s="103" t="n"/>
      <c r="N239" s="103" t="n"/>
      <c r="O239" s="103" t="n"/>
      <c r="P239" s="103" t="n"/>
      <c r="Q239" s="103" t="n"/>
      <c r="R239" s="100" t="inlineStr">
        <is>
          <t>🟢 CÓ</t>
        </is>
      </c>
      <c r="S239" s="97" t="inlineStr">
        <is>
          <t>1-12111-913-0</t>
        </is>
      </c>
      <c r="T239" s="97" t="n"/>
      <c r="U239" s="61">
        <f>IF($C239="","",B239&amp;" "&amp;C239&amp;" · ĐK"&amp;D239&amp;IF(E239=""," "," "&amp;E239)&amp;IF(K239=""," "," - "&amp;K239))</f>
        <v/>
      </c>
    </row>
    <row r="240" ht="39.75" customHeight="1">
      <c r="A240" s="89" t="n"/>
      <c r="B240" s="71" t="inlineStr">
        <is>
          <t>ISUZU</t>
        </is>
      </c>
      <c r="C240" s="45" t="inlineStr">
        <is>
          <t>6SD1-C</t>
        </is>
      </c>
      <c r="D240" s="71" t="n">
        <v>120</v>
      </c>
      <c r="E240" s="71" t="inlineStr">
        <is>
          <t>(A)+(O)</t>
        </is>
      </c>
      <c r="F240" s="45" t="inlineStr">
        <is>
          <t>Buồng Nổ vuông 60 bằng</t>
        </is>
      </c>
      <c r="G240" s="71" t="inlineStr">
        <is>
          <t>43x89.5</t>
        </is>
      </c>
      <c r="H240" s="71" t="n">
        <v>53.5</v>
      </c>
      <c r="I240" s="71" t="n">
        <v>117</v>
      </c>
      <c r="J240" s="71" t="inlineStr">
        <is>
          <t>3.5-2.5-5</t>
        </is>
      </c>
      <c r="K240" s="93" t="n"/>
      <c r="L240" s="71" t="inlineStr">
        <is>
          <t>Bộ 6</t>
        </is>
      </c>
      <c r="M240" s="64" t="n"/>
      <c r="N240" s="64" t="n"/>
      <c r="O240" s="64" t="n"/>
      <c r="P240" s="64" t="n"/>
      <c r="Q240" s="64" t="n"/>
      <c r="R240" s="71" t="inlineStr">
        <is>
          <t>🟢 CÓ</t>
        </is>
      </c>
      <c r="S240" s="45" t="inlineStr">
        <is>
          <t>1-12111-591-0</t>
        </is>
      </c>
      <c r="T240" s="45" t="n"/>
      <c r="U240" s="61">
        <f>IF($C240="","",B240&amp;" "&amp;C240&amp;" · ĐK"&amp;D240&amp;IF(E240=""," "," "&amp;E240)&amp;IF(K240=""," "," - "&amp;K240))</f>
        <v/>
      </c>
    </row>
    <row r="241" ht="39.75" customHeight="1">
      <c r="A241" s="89" t="inlineStr">
        <is>
          <t>HH070496</t>
        </is>
      </c>
      <c r="B241" s="90" t="inlineStr">
        <is>
          <t>ISUZU</t>
        </is>
      </c>
      <c r="C241" s="43" t="inlineStr">
        <is>
          <t>6SD1-NEW</t>
        </is>
      </c>
      <c r="D241" s="90" t="n">
        <v>120</v>
      </c>
      <c r="E241" s="90" t="inlineStr">
        <is>
          <t>(A)+(O)</t>
        </is>
      </c>
      <c r="F241" s="43" t="inlineStr">
        <is>
          <t>Buồng Nổ tròn 72 bằng có 2 dấu supap</t>
        </is>
      </c>
      <c r="G241" s="90" t="inlineStr">
        <is>
          <t>48x99</t>
        </is>
      </c>
      <c r="H241" s="90" t="n">
        <v>53.5</v>
      </c>
      <c r="I241" s="90" t="n">
        <v>127.7</v>
      </c>
      <c r="J241" s="90" t="inlineStr">
        <is>
          <t>4-3-3-4</t>
        </is>
      </c>
      <c r="K241" s="91" t="inlineStr">
        <is>
          <t>ISUZU</t>
        </is>
      </c>
      <c r="L241" s="90" t="inlineStr">
        <is>
          <t>Bộ 6</t>
        </is>
      </c>
      <c r="M241" s="92" t="n"/>
      <c r="N241" s="92" t="n">
        <v>4300000</v>
      </c>
      <c r="O241" s="92" t="n">
        <v>4500000</v>
      </c>
      <c r="P241" s="92" t="n">
        <v>4700000</v>
      </c>
      <c r="Q241" s="92" t="n"/>
      <c r="R241" s="90" t="inlineStr">
        <is>
          <t>🟢 CÓ</t>
        </is>
      </c>
      <c r="S241" s="45" t="n"/>
      <c r="T241" s="45" t="n"/>
      <c r="U241" s="61">
        <f>IF($C241="","",B241&amp;" "&amp;C241&amp;" · ĐK"&amp;D241&amp;IF(E241=""," "," "&amp;E241)&amp;IF(K241=""," "," - "&amp;K241))</f>
        <v/>
      </c>
    </row>
    <row r="242" ht="39.75" customHeight="1">
      <c r="A242" s="89" t="inlineStr">
        <is>
          <t>HH082899</t>
        </is>
      </c>
      <c r="B242" s="71" t="inlineStr">
        <is>
          <t>ISUZU</t>
        </is>
      </c>
      <c r="C242" s="45" t="inlineStr">
        <is>
          <t>6SD1-T</t>
        </is>
      </c>
      <c r="D242" s="71" t="n">
        <v>120</v>
      </c>
      <c r="E242" s="71" t="inlineStr">
        <is>
          <t>(A)+(O)</t>
        </is>
      </c>
      <c r="F242" s="45" t="inlineStr">
        <is>
          <t>Buồng Nổ vuông 66 bằng, có 1 dấu supap</t>
        </is>
      </c>
      <c r="G242" s="71" t="inlineStr">
        <is>
          <t>43x89</t>
        </is>
      </c>
      <c r="H242" s="71" t="n">
        <v>53.5</v>
      </c>
      <c r="I242" s="71" t="n">
        <v>117</v>
      </c>
      <c r="J242" s="71" t="inlineStr">
        <is>
          <t>3.5-2.5-5</t>
        </is>
      </c>
      <c r="K242" s="93" t="inlineStr">
        <is>
          <t>IKAZU</t>
        </is>
      </c>
      <c r="L242" s="71" t="inlineStr">
        <is>
          <t>Bộ 6</t>
        </is>
      </c>
      <c r="M242" s="64" t="n"/>
      <c r="N242" s="64" t="n">
        <v>4400000</v>
      </c>
      <c r="O242" s="64" t="n">
        <v>4600000</v>
      </c>
      <c r="P242" s="64" t="n">
        <v>4850000</v>
      </c>
      <c r="Q242" s="64" t="n"/>
      <c r="R242" s="71" t="inlineStr">
        <is>
          <t>🟢 CÓ</t>
        </is>
      </c>
      <c r="S242" s="45" t="inlineStr">
        <is>
          <t>1-12111-620-1</t>
        </is>
      </c>
      <c r="T242" s="45" t="n"/>
      <c r="U242" s="61">
        <f>IF($C242="","",B242&amp;" "&amp;C242&amp;" · ĐK"&amp;D242&amp;IF(E242=""," "," "&amp;E242)&amp;IF(K242=""," "," - "&amp;K242))</f>
        <v/>
      </c>
    </row>
    <row r="243" ht="39.75" customHeight="1">
      <c r="A243" s="89" t="inlineStr">
        <is>
          <t>HH071869</t>
        </is>
      </c>
      <c r="B243" s="71" t="inlineStr">
        <is>
          <t>ISUZU</t>
        </is>
      </c>
      <c r="C243" s="45" t="inlineStr">
        <is>
          <t>6SD1-T</t>
        </is>
      </c>
      <c r="D243" s="71" t="n">
        <v>120</v>
      </c>
      <c r="E243" s="71" t="inlineStr">
        <is>
          <t>(A)+(O)</t>
        </is>
      </c>
      <c r="F243" s="45" t="inlineStr">
        <is>
          <t>Buồng Nổ vuông 66 bằng, có 1 dấu supap</t>
        </is>
      </c>
      <c r="G243" s="71" t="inlineStr">
        <is>
          <t>43x89</t>
        </is>
      </c>
      <c r="H243" s="71" t="n">
        <v>53.5</v>
      </c>
      <c r="I243" s="71" t="n">
        <v>117</v>
      </c>
      <c r="J243" s="71" t="inlineStr">
        <is>
          <t>3.5-2.5-5</t>
        </is>
      </c>
      <c r="K243" s="93" t="inlineStr">
        <is>
          <t>IZUMI</t>
        </is>
      </c>
      <c r="L243" s="71" t="inlineStr">
        <is>
          <t>Bộ 6</t>
        </is>
      </c>
      <c r="M243" s="64" t="n"/>
      <c r="N243" s="64" t="n">
        <v>5200000</v>
      </c>
      <c r="O243" s="64" t="n">
        <v>5500000</v>
      </c>
      <c r="P243" s="64" t="n">
        <v>5850000</v>
      </c>
      <c r="Q243" s="64" t="n"/>
      <c r="R243" s="71" t="inlineStr">
        <is>
          <t>🟢 CÓ</t>
        </is>
      </c>
      <c r="S243" s="45" t="inlineStr">
        <is>
          <t>1-12111-620-1</t>
        </is>
      </c>
      <c r="T243" s="45" t="n"/>
      <c r="U243" s="61">
        <f>IF($C243="","",B243&amp;" "&amp;C243&amp;" · ĐK"&amp;D243&amp;IF(E243=""," "," "&amp;E243)&amp;IF(K243=""," "," - "&amp;K243))</f>
        <v/>
      </c>
    </row>
    <row r="244" ht="39.75" customHeight="1">
      <c r="A244" s="89" t="n"/>
      <c r="B244" s="90" t="inlineStr">
        <is>
          <t>ISUZU</t>
        </is>
      </c>
      <c r="C244" s="43" t="inlineStr">
        <is>
          <t>6SD1-T</t>
        </is>
      </c>
      <c r="D244" s="90" t="n">
        <v>120</v>
      </c>
      <c r="E244" s="90" t="inlineStr">
        <is>
          <t>(A)+(O)</t>
        </is>
      </c>
      <c r="F244" s="43" t="inlineStr">
        <is>
          <t>Buồng Nổ tròn 77 có 2 dấu supap</t>
        </is>
      </c>
      <c r="G244" s="90" t="inlineStr">
        <is>
          <t>48x99</t>
        </is>
      </c>
      <c r="H244" s="90" t="n">
        <v>51.2</v>
      </c>
      <c r="I244" s="90" t="n">
        <v>127.3</v>
      </c>
      <c r="J244" s="90" t="inlineStr">
        <is>
          <t>3K-2-3-3</t>
        </is>
      </c>
      <c r="K244" s="91" t="n"/>
      <c r="L244" s="90" t="inlineStr">
        <is>
          <t>Bộ 6</t>
        </is>
      </c>
      <c r="M244" s="92" t="n"/>
      <c r="N244" s="92" t="n"/>
      <c r="O244" s="92" t="n"/>
      <c r="P244" s="92" t="n"/>
      <c r="Q244" s="92" t="n"/>
      <c r="R244" s="90" t="inlineStr">
        <is>
          <t>🟢 CÓ</t>
        </is>
      </c>
      <c r="S244" s="45" t="n"/>
      <c r="T244" s="45" t="n"/>
      <c r="U244" s="61">
        <f>IF($C244="","",B244&amp;" "&amp;C244&amp;" · ĐK"&amp;D244&amp;IF(E244=""," "," "&amp;E244)&amp;IF(K244=""," "," - "&amp;K244))</f>
        <v/>
      </c>
    </row>
    <row r="245" ht="39.75" customHeight="1">
      <c r="A245" s="89" t="n"/>
      <c r="B245" s="71" t="inlineStr">
        <is>
          <t>ISUZU</t>
        </is>
      </c>
      <c r="C245" s="45" t="inlineStr">
        <is>
          <t>6SD1-T( 4 Bạc)</t>
        </is>
      </c>
      <c r="D245" s="71" t="n">
        <v>120</v>
      </c>
      <c r="E245" s="71" t="inlineStr">
        <is>
          <t>(A)+(O)</t>
        </is>
      </c>
      <c r="F245" s="45" t="inlineStr">
        <is>
          <t>Buồng Nổ vuông 68 có 1 dấu supap</t>
        </is>
      </c>
      <c r="G245" s="71" t="inlineStr">
        <is>
          <t>43x89.5</t>
        </is>
      </c>
      <c r="H245" s="71" t="n">
        <v>53.5</v>
      </c>
      <c r="I245" s="71" t="n">
        <v>127.5</v>
      </c>
      <c r="J245" s="71" t="inlineStr">
        <is>
          <t>4K-3-3-4</t>
        </is>
      </c>
      <c r="K245" s="93" t="n"/>
      <c r="L245" s="71" t="inlineStr">
        <is>
          <t>Bộ 6</t>
        </is>
      </c>
      <c r="M245" s="64" t="n"/>
      <c r="N245" s="64" t="n"/>
      <c r="O245" s="64" t="n"/>
      <c r="P245" s="64" t="n"/>
      <c r="Q245" s="64" t="n"/>
      <c r="R245" s="71" t="inlineStr">
        <is>
          <t>🟢 CÓ</t>
        </is>
      </c>
      <c r="S245" s="45" t="inlineStr">
        <is>
          <t>1-12111-651-1</t>
        </is>
      </c>
      <c r="T245" s="45" t="n"/>
      <c r="U245" s="61">
        <f>IF($C245="","",B245&amp;" "&amp;C245&amp;" · ĐK"&amp;D245&amp;IF(E245=""," "," "&amp;E245)&amp;IF(K245=""," "," - "&amp;K245))</f>
        <v/>
      </c>
    </row>
    <row r="246" ht="39.75" customHeight="1">
      <c r="A246" s="89" t="inlineStr">
        <is>
          <t>HH081685</t>
        </is>
      </c>
      <c r="B246" s="90" t="inlineStr">
        <is>
          <t>ISUZU</t>
        </is>
      </c>
      <c r="C246" s="43" t="inlineStr">
        <is>
          <t>6UZ1</t>
        </is>
      </c>
      <c r="D246" s="90" t="n">
        <v>120</v>
      </c>
      <c r="E246" s="90" t="inlineStr">
        <is>
          <t>(A)+(O)</t>
        </is>
      </c>
      <c r="F246" s="43" t="inlineStr">
        <is>
          <t>Buồng Nổ 69 nhọn, có 4 dấu supap, có cò nhớt nhọn thấp 18 mm</t>
        </is>
      </c>
      <c r="G246" s="90" t="n">
        <v>52</v>
      </c>
      <c r="H246" s="90" t="n">
        <v>49</v>
      </c>
      <c r="I246" s="90" t="n">
        <v>117</v>
      </c>
      <c r="J246" s="90" t="inlineStr">
        <is>
          <t>2.3K-2-3-3</t>
        </is>
      </c>
      <c r="K246" s="91" t="inlineStr">
        <is>
          <t>IKAZU</t>
        </is>
      </c>
      <c r="L246" s="90" t="inlineStr">
        <is>
          <t>Bộ 6</t>
        </is>
      </c>
      <c r="M246" s="92" t="n"/>
      <c r="N246" s="92" t="n"/>
      <c r="O246" s="92" t="n">
        <v>4800000</v>
      </c>
      <c r="P246" s="92" t="n">
        <v>5200000</v>
      </c>
      <c r="Q246" s="92" t="n"/>
      <c r="R246" s="90" t="inlineStr">
        <is>
          <t>🟢 CÓ</t>
        </is>
      </c>
      <c r="S246" s="45" t="inlineStr">
        <is>
          <t>8-98028-737-2</t>
        </is>
      </c>
      <c r="T246" s="45" t="n"/>
      <c r="U246" s="61">
        <f>IF($C246="","",B246&amp;" "&amp;C246&amp;" · ĐK"&amp;D246&amp;IF(E246=""," "," "&amp;E246)&amp;IF(K246=""," "," - "&amp;K246))</f>
        <v/>
      </c>
    </row>
    <row r="247" ht="39.75" customHeight="1">
      <c r="A247" s="89" t="n"/>
      <c r="B247" s="71" t="inlineStr">
        <is>
          <t>ISUZU</t>
        </is>
      </c>
      <c r="C247" s="45" t="inlineStr">
        <is>
          <t>6UZ1-TC</t>
        </is>
      </c>
      <c r="D247" s="71" t="n">
        <v>120</v>
      </c>
      <c r="E247" s="71" t="inlineStr">
        <is>
          <t>(A)+(O)</t>
        </is>
      </c>
      <c r="F247" s="45" t="inlineStr">
        <is>
          <t>Buồng Nổ 72 nhọn cao, có 4 dấu supap</t>
        </is>
      </c>
      <c r="G247" s="71" t="n">
        <v>52</v>
      </c>
      <c r="H247" s="71" t="n">
        <v>49</v>
      </c>
      <c r="I247" s="71" t="n">
        <v>117</v>
      </c>
      <c r="J247" s="71" t="n"/>
      <c r="K247" s="93" t="n"/>
      <c r="L247" s="71" t="inlineStr">
        <is>
          <t>Bộ 6</t>
        </is>
      </c>
      <c r="M247" s="64" t="n"/>
      <c r="N247" s="64" t="n"/>
      <c r="O247" s="64" t="n"/>
      <c r="P247" s="64" t="n"/>
      <c r="Q247" s="64" t="n"/>
      <c r="R247" s="71" t="inlineStr">
        <is>
          <t>🟢 CÓ</t>
        </is>
      </c>
      <c r="S247" s="45" t="n"/>
      <c r="T247" s="45" t="n"/>
      <c r="U247" s="61">
        <f>IF($C247="","",B247&amp;" "&amp;C247&amp;" · ĐK"&amp;D247&amp;IF(E247=""," "," "&amp;E247)&amp;IF(K247=""," "," - "&amp;K247))</f>
        <v/>
      </c>
    </row>
    <row r="248" ht="39.75" customHeight="1">
      <c r="A248" s="89" t="n"/>
      <c r="B248" s="90" t="inlineStr">
        <is>
          <t>ISUZU</t>
        </is>
      </c>
      <c r="C248" s="43" t="inlineStr">
        <is>
          <t>DH100</t>
        </is>
      </c>
      <c r="D248" s="90" t="n">
        <v>120</v>
      </c>
      <c r="E248" s="90" t="inlineStr">
        <is>
          <t>(A)</t>
        </is>
      </c>
      <c r="F248" s="43" t="inlineStr">
        <is>
          <t>Buồng Nổ hình đầu trâu</t>
        </is>
      </c>
      <c r="G248" s="90" t="inlineStr">
        <is>
          <t>45x97.5</t>
        </is>
      </c>
      <c r="H248" s="90" t="n">
        <v>55.5</v>
      </c>
      <c r="I248" s="90" t="n">
        <v>151</v>
      </c>
      <c r="J248" s="90" t="inlineStr">
        <is>
          <t>3-3-3-6</t>
        </is>
      </c>
      <c r="K248" s="91" t="n"/>
      <c r="L248" s="90" t="inlineStr">
        <is>
          <t>Bộ 6</t>
        </is>
      </c>
      <c r="M248" s="92" t="n"/>
      <c r="N248" s="92" t="n"/>
      <c r="O248" s="92" t="n"/>
      <c r="P248" s="92" t="n"/>
      <c r="Q248" s="92" t="n"/>
      <c r="R248" s="90" t="inlineStr">
        <is>
          <t>🟢 CÓ</t>
        </is>
      </c>
      <c r="S248" s="45" t="n"/>
      <c r="T248" s="45" t="n"/>
      <c r="U248" s="61">
        <f>IF($C248="","",B248&amp;" "&amp;C248&amp;" · ĐK"&amp;D248&amp;IF(E248=""," "," "&amp;E248)&amp;IF(K248=""," "," - "&amp;K248))</f>
        <v/>
      </c>
    </row>
    <row r="249" ht="39.75" customHeight="1">
      <c r="A249" s="89" t="n"/>
      <c r="B249" s="71" t="inlineStr">
        <is>
          <t>ISUZU</t>
        </is>
      </c>
      <c r="C249" s="45" t="inlineStr">
        <is>
          <t>6QA1</t>
        </is>
      </c>
      <c r="D249" s="71" t="n">
        <v>125</v>
      </c>
      <c r="E249" s="71" t="n"/>
      <c r="F249" s="45" t="n"/>
      <c r="G249" s="71" t="n"/>
      <c r="H249" s="71" t="n"/>
      <c r="I249" s="71" t="n"/>
      <c r="J249" s="71" t="inlineStr">
        <is>
          <t>3-2.5-6</t>
        </is>
      </c>
      <c r="K249" s="93" t="n"/>
      <c r="L249" s="71" t="inlineStr">
        <is>
          <t>Cái</t>
        </is>
      </c>
      <c r="M249" s="64" t="n"/>
      <c r="N249" s="64" t="n"/>
      <c r="O249" s="64" t="n"/>
      <c r="P249" s="64" t="n"/>
      <c r="Q249" s="64" t="n"/>
      <c r="R249" s="71" t="inlineStr">
        <is>
          <t>🟢 CÓ</t>
        </is>
      </c>
      <c r="S249" s="45" t="n"/>
      <c r="T249" s="45" t="n"/>
      <c r="U249" s="61">
        <f>IF($C249="","",B249&amp;" "&amp;C249&amp;" · ĐK"&amp;D249&amp;IF(E249=""," "," "&amp;E249)&amp;IF(K249=""," "," - "&amp;K249))</f>
        <v/>
      </c>
    </row>
    <row r="250" ht="39.75" customHeight="1">
      <c r="A250" s="89" t="n"/>
      <c r="B250" s="90" t="inlineStr">
        <is>
          <t>ISUZU</t>
        </is>
      </c>
      <c r="C250" s="43" t="inlineStr">
        <is>
          <t>10PE1</t>
        </is>
      </c>
      <c r="D250" s="90" t="n">
        <v>127</v>
      </c>
      <c r="E250" s="90" t="inlineStr">
        <is>
          <t>(A)+(O)</t>
        </is>
      </c>
      <c r="F250" s="43" t="inlineStr">
        <is>
          <t>Buồng Nổ tròn dù 67</t>
        </is>
      </c>
      <c r="G250" s="90" t="inlineStr">
        <is>
          <t>43x80</t>
        </is>
      </c>
      <c r="H250" s="90" t="n">
        <v>46.18</v>
      </c>
      <c r="I250" s="90" t="n">
        <v>106.5</v>
      </c>
      <c r="J250" s="90" t="inlineStr">
        <is>
          <t>3.8K-3-3-4</t>
        </is>
      </c>
      <c r="K250" s="91" t="n"/>
      <c r="L250" s="90" t="inlineStr">
        <is>
          <t>Cái</t>
        </is>
      </c>
      <c r="M250" s="92" t="n"/>
      <c r="N250" s="92" t="n"/>
      <c r="O250" s="92" t="n"/>
      <c r="P250" s="92" t="n"/>
      <c r="Q250" s="92" t="n"/>
      <c r="R250" s="90" t="inlineStr">
        <is>
          <t>🟢 CÓ</t>
        </is>
      </c>
      <c r="S250" s="45" t="n"/>
      <c r="T250" s="45" t="n"/>
      <c r="U250" s="61">
        <f>IF($C250="","",B250&amp;" "&amp;C250&amp;" · ĐK"&amp;D250&amp;IF(E250=""," "," "&amp;E250)&amp;IF(K250=""," "," - "&amp;K250))</f>
        <v/>
      </c>
    </row>
    <row r="251" ht="39.75" customHeight="1">
      <c r="A251" s="89" t="n"/>
      <c r="B251" s="71" t="inlineStr">
        <is>
          <t>ISUZU</t>
        </is>
      </c>
      <c r="C251" s="45" t="inlineStr">
        <is>
          <t>10PE1</t>
        </is>
      </c>
      <c r="D251" s="71" t="n">
        <v>127</v>
      </c>
      <c r="E251" s="71" t="inlineStr">
        <is>
          <t>(A)+(O)</t>
        </is>
      </c>
      <c r="F251" s="45" t="inlineStr">
        <is>
          <t>Buồng Nổ vuông 56 nhọn</t>
        </is>
      </c>
      <c r="G251" s="71" t="inlineStr">
        <is>
          <t>43x80</t>
        </is>
      </c>
      <c r="H251" s="71" t="n">
        <v>46.18</v>
      </c>
      <c r="I251" s="71" t="n">
        <v>106.5</v>
      </c>
      <c r="J251" s="71" t="inlineStr">
        <is>
          <t>3.86K-3-3-4</t>
        </is>
      </c>
      <c r="K251" s="93" t="n"/>
      <c r="L251" s="71" t="inlineStr">
        <is>
          <t>Cái</t>
        </is>
      </c>
      <c r="M251" s="64" t="n"/>
      <c r="N251" s="64" t="n"/>
      <c r="O251" s="64" t="n"/>
      <c r="P251" s="64" t="n"/>
      <c r="Q251" s="64" t="n"/>
      <c r="R251" s="71" t="inlineStr">
        <is>
          <t>🟢 CÓ</t>
        </is>
      </c>
      <c r="S251" s="45" t="n"/>
      <c r="T251" s="45" t="n"/>
      <c r="U251" s="61">
        <f>IF($C251="","",B251&amp;" "&amp;C251&amp;" · ĐK"&amp;D251&amp;IF(E251=""," "," "&amp;E251)&amp;IF(K251=""," "," - "&amp;K251))</f>
        <v/>
      </c>
    </row>
    <row r="252" ht="39.75" customHeight="1">
      <c r="A252" s="89" t="n"/>
      <c r="B252" s="90" t="inlineStr">
        <is>
          <t>ISUZU</t>
        </is>
      </c>
      <c r="C252" s="43" t="inlineStr">
        <is>
          <t>6WA1-TC</t>
        </is>
      </c>
      <c r="D252" s="90" t="n">
        <v>132.9</v>
      </c>
      <c r="E252" s="90" t="inlineStr">
        <is>
          <t>(A)+(O)</t>
        </is>
      </c>
      <c r="F252" s="43" t="inlineStr">
        <is>
          <t>Buồng Nổ tròn 79 nhọn</t>
        </is>
      </c>
      <c r="G252" s="90" t="inlineStr">
        <is>
          <t>56x105</t>
        </is>
      </c>
      <c r="H252" s="90" t="n">
        <v>65</v>
      </c>
      <c r="I252" s="90" t="n">
        <v>143</v>
      </c>
      <c r="J252" s="90" t="inlineStr">
        <is>
          <t>4.3K-3-3-4</t>
        </is>
      </c>
      <c r="K252" s="91" t="n"/>
      <c r="L252" s="90" t="inlineStr">
        <is>
          <t>Bộ 6</t>
        </is>
      </c>
      <c r="M252" s="92" t="n"/>
      <c r="N252" s="92" t="n"/>
      <c r="O252" s="92" t="n"/>
      <c r="P252" s="92" t="n"/>
      <c r="Q252" s="92" t="n"/>
      <c r="R252" s="90" t="inlineStr">
        <is>
          <t>🟢 CÓ</t>
        </is>
      </c>
      <c r="S252" s="45" t="n"/>
      <c r="T252" s="45" t="n"/>
      <c r="U252" s="61">
        <f>IF($C252="","",B252&amp;" "&amp;C252&amp;" · ĐK"&amp;D252&amp;IF(E252=""," "," "&amp;E252)&amp;IF(K252=""," "," - "&amp;K252))</f>
        <v/>
      </c>
    </row>
    <row r="253" ht="39.75" customHeight="1">
      <c r="A253" s="89" t="n"/>
      <c r="B253" s="71" t="inlineStr">
        <is>
          <t>ISUZU</t>
        </is>
      </c>
      <c r="C253" s="45" t="inlineStr">
        <is>
          <t>6WA1-TC</t>
        </is>
      </c>
      <c r="D253" s="71" t="n">
        <v>132.9</v>
      </c>
      <c r="E253" s="71" t="inlineStr">
        <is>
          <t>(A)+(O)</t>
        </is>
      </c>
      <c r="F253" s="45" t="inlineStr">
        <is>
          <t>Buồng Nổ tròn dù 67</t>
        </is>
      </c>
      <c r="G253" s="71" t="inlineStr">
        <is>
          <t>56x105</t>
        </is>
      </c>
      <c r="H253" s="71" t="n">
        <v>65</v>
      </c>
      <c r="I253" s="71" t="n">
        <v>143</v>
      </c>
      <c r="J253" s="71" t="inlineStr">
        <is>
          <t>3.8K-3-3-4</t>
        </is>
      </c>
      <c r="K253" s="93" t="n"/>
      <c r="L253" s="71" t="inlineStr">
        <is>
          <t>Bộ 6</t>
        </is>
      </c>
      <c r="M253" s="64" t="n"/>
      <c r="N253" s="64" t="n"/>
      <c r="O253" s="64" t="n"/>
      <c r="P253" s="64" t="n"/>
      <c r="Q253" s="64" t="n"/>
      <c r="R253" s="71" t="inlineStr">
        <is>
          <t>🟢 CÓ</t>
        </is>
      </c>
      <c r="S253" s="45" t="n"/>
      <c r="T253" s="45" t="n"/>
      <c r="U253" s="61">
        <f>IF($C253="","",B253&amp;" "&amp;C253&amp;" · ĐK"&amp;D253&amp;IF(E253=""," "," "&amp;E253)&amp;IF(K253=""," "," - "&amp;K253))</f>
        <v/>
      </c>
    </row>
    <row r="254" ht="39.75" customHeight="1">
      <c r="A254" s="89" t="inlineStr">
        <is>
          <t>HH070497</t>
        </is>
      </c>
      <c r="B254" s="90" t="inlineStr">
        <is>
          <t>ISUZU</t>
        </is>
      </c>
      <c r="C254" s="43" t="inlineStr">
        <is>
          <t>6RB1</t>
        </is>
      </c>
      <c r="D254" s="90" t="n">
        <v>135</v>
      </c>
      <c r="E254" s="90" t="inlineStr">
        <is>
          <t>(A)</t>
        </is>
      </c>
      <c r="F254" s="43" t="inlineStr">
        <is>
          <t>Buồng Nổ vuông 69 lõm bằng, có 4 dấu supap ắc 50</t>
        </is>
      </c>
      <c r="G254" s="90" t="inlineStr">
        <is>
          <t>50x104</t>
        </is>
      </c>
      <c r="H254" s="90" t="n">
        <v>57</v>
      </c>
      <c r="I254" s="90" t="n">
        <v>143</v>
      </c>
      <c r="J254" s="90" t="inlineStr">
        <is>
          <t>4-2.5-5</t>
        </is>
      </c>
      <c r="K254" s="91" t="inlineStr">
        <is>
          <t>IZUMI</t>
        </is>
      </c>
      <c r="L254" s="90" t="inlineStr">
        <is>
          <t>Bộ 6</t>
        </is>
      </c>
      <c r="M254" s="92" t="n"/>
      <c r="N254" s="92" t="n">
        <v>5300000</v>
      </c>
      <c r="O254" s="92" t="n">
        <v>5600000</v>
      </c>
      <c r="P254" s="92" t="n">
        <v>5900000</v>
      </c>
      <c r="Q254" s="92" t="n"/>
      <c r="R254" s="90" t="inlineStr">
        <is>
          <t>🟢 CÓ</t>
        </is>
      </c>
      <c r="S254" s="45" t="inlineStr">
        <is>
          <t xml:space="preserve"> 1-12111-245-0</t>
        </is>
      </c>
      <c r="T254" s="45" t="n"/>
      <c r="U254" s="61">
        <f>IF($C254="","",B254&amp;" "&amp;C254&amp;" · ĐK"&amp;D254&amp;IF(E254=""," "," "&amp;E254)&amp;IF(K254=""," "," - "&amp;K254))</f>
        <v/>
      </c>
    </row>
    <row r="255" ht="39.75" customHeight="1">
      <c r="A255" s="89" t="inlineStr">
        <is>
          <t>HH083997</t>
        </is>
      </c>
      <c r="B255" s="71" t="inlineStr">
        <is>
          <t>ISUZU</t>
        </is>
      </c>
      <c r="C255" s="45" t="inlineStr">
        <is>
          <t>6RB1-T</t>
        </is>
      </c>
      <c r="D255" s="71" t="n">
        <v>135</v>
      </c>
      <c r="E255" s="71" t="inlineStr">
        <is>
          <t>(A)+(O)</t>
        </is>
      </c>
      <c r="F255" s="45" t="inlineStr">
        <is>
          <t>Buồng Nổ tròn 78 nhọn, bạc đầu 4.0 mm</t>
        </is>
      </c>
      <c r="G255" s="71" t="inlineStr">
        <is>
          <t>52x104.5</t>
        </is>
      </c>
      <c r="H255" s="71" t="n">
        <v>56</v>
      </c>
      <c r="I255" s="71" t="n">
        <v>137</v>
      </c>
      <c r="J255" s="71" t="inlineStr">
        <is>
          <t>4-2.5-4</t>
        </is>
      </c>
      <c r="K255" s="93" t="inlineStr">
        <is>
          <t>IKAZU</t>
        </is>
      </c>
      <c r="L255" s="71" t="inlineStr">
        <is>
          <t>Bộ 6</t>
        </is>
      </c>
      <c r="M255" s="64" t="n"/>
      <c r="N255" s="64" t="n">
        <v>6300000</v>
      </c>
      <c r="O255" s="64" t="n">
        <v>6600000</v>
      </c>
      <c r="P255" s="64" t="n">
        <v>7000000</v>
      </c>
      <c r="Q255" s="64" t="n"/>
      <c r="R255" s="71" t="inlineStr">
        <is>
          <t>🟢 CÓ</t>
        </is>
      </c>
      <c r="S255" s="45" t="inlineStr">
        <is>
          <t>1-12111-648-0</t>
        </is>
      </c>
      <c r="T255" s="45" t="n"/>
      <c r="U255" s="61">
        <f>IF($C255="","",B255&amp;" "&amp;C255&amp;" · ĐK"&amp;D255&amp;IF(E255=""," "," "&amp;E255)&amp;IF(K255=""," "," - "&amp;K255))</f>
        <v/>
      </c>
    </row>
    <row r="256" ht="39.75" customHeight="1">
      <c r="A256" s="89" t="inlineStr">
        <is>
          <t>HH083998</t>
        </is>
      </c>
      <c r="B256" s="90" t="inlineStr">
        <is>
          <t>ISUZU</t>
        </is>
      </c>
      <c r="C256" s="43" t="inlineStr">
        <is>
          <t>6RB1-T</t>
        </is>
      </c>
      <c r="D256" s="90" t="n">
        <v>135</v>
      </c>
      <c r="E256" s="90" t="inlineStr">
        <is>
          <t>(A)+(O)</t>
        </is>
      </c>
      <c r="F256" s="43" t="inlineStr">
        <is>
          <t>Buồng Nổ tròn 78 lõm bằng</t>
        </is>
      </c>
      <c r="G256" s="90" t="inlineStr">
        <is>
          <t>52x104.5</t>
        </is>
      </c>
      <c r="H256" s="90" t="n">
        <v>56</v>
      </c>
      <c r="I256" s="90" t="n">
        <v>137</v>
      </c>
      <c r="J256" s="90" t="inlineStr">
        <is>
          <t>4-2.5-4</t>
        </is>
      </c>
      <c r="K256" s="91" t="inlineStr">
        <is>
          <t>HENWEIT</t>
        </is>
      </c>
      <c r="L256" s="90" t="inlineStr">
        <is>
          <t>Bộ 6</t>
        </is>
      </c>
      <c r="M256" s="92" t="n"/>
      <c r="N256" s="92" t="n">
        <v>6300000</v>
      </c>
      <c r="O256" s="92" t="n">
        <v>6600000</v>
      </c>
      <c r="P256" s="92" t="n">
        <v>7000000</v>
      </c>
      <c r="Q256" s="92" t="n"/>
      <c r="R256" s="90" t="inlineStr">
        <is>
          <t>🟢 CÓ</t>
        </is>
      </c>
      <c r="S256" s="45" t="inlineStr">
        <is>
          <t xml:space="preserve"> 1-12111-632-0</t>
        </is>
      </c>
      <c r="T256" s="45" t="n"/>
      <c r="U256" s="61">
        <f>IF($C256="","",B256&amp;" "&amp;C256&amp;" · ĐK"&amp;D256&amp;IF(E256=""," "," "&amp;E256)&amp;IF(K256=""," "," - "&amp;K256))</f>
        <v/>
      </c>
    </row>
    <row r="257" ht="39.75" customHeight="1">
      <c r="A257" s="89" t="inlineStr">
        <is>
          <t>HH081689</t>
        </is>
      </c>
      <c r="B257" s="90" t="inlineStr">
        <is>
          <t>ISUZU</t>
        </is>
      </c>
      <c r="C257" s="43" t="inlineStr">
        <is>
          <t>6RB1-T</t>
        </is>
      </c>
      <c r="D257" s="90" t="n">
        <v>135</v>
      </c>
      <c r="E257" s="90" t="inlineStr">
        <is>
          <t>(A)+(O)</t>
        </is>
      </c>
      <c r="F257" s="43" t="inlineStr">
        <is>
          <t>Buồng Nổ tròn 78 lõm bằng</t>
        </is>
      </c>
      <c r="G257" s="90" t="inlineStr">
        <is>
          <t>52x104.5</t>
        </is>
      </c>
      <c r="H257" s="90" t="n">
        <v>56</v>
      </c>
      <c r="I257" s="90" t="n">
        <v>137</v>
      </c>
      <c r="J257" s="90" t="inlineStr">
        <is>
          <t>4-2.5-4</t>
        </is>
      </c>
      <c r="K257" s="91" t="inlineStr">
        <is>
          <t>IKAZU</t>
        </is>
      </c>
      <c r="L257" s="90" t="inlineStr">
        <is>
          <t>Bộ 6</t>
        </is>
      </c>
      <c r="M257" s="92" t="n"/>
      <c r="N257" s="92" t="n">
        <v>6000000</v>
      </c>
      <c r="O257" s="92" t="n">
        <v>6500000</v>
      </c>
      <c r="P257" s="92" t="n">
        <v>7000000</v>
      </c>
      <c r="Q257" s="92" t="n"/>
      <c r="R257" s="90" t="inlineStr">
        <is>
          <t>🟢 CÓ</t>
        </is>
      </c>
      <c r="S257" s="45" t="inlineStr">
        <is>
          <t xml:space="preserve"> 1-12111-632-0</t>
        </is>
      </c>
      <c r="T257" s="45" t="n"/>
      <c r="U257" s="61">
        <f>IF($C257="","",B257&amp;" "&amp;C257&amp;" · ĐK"&amp;D257&amp;IF(E257=""," "," "&amp;E257)&amp;IF(K257=""," "," - "&amp;K257))</f>
        <v/>
      </c>
    </row>
    <row r="258" ht="39.75" customHeight="1">
      <c r="A258" s="89" t="inlineStr">
        <is>
          <t>HH079351</t>
        </is>
      </c>
      <c r="B258" s="90" t="inlineStr">
        <is>
          <t>ISUZU</t>
        </is>
      </c>
      <c r="C258" s="43" t="inlineStr">
        <is>
          <t>6RB1-T</t>
        </is>
      </c>
      <c r="D258" s="90" t="n">
        <v>135</v>
      </c>
      <c r="E258" s="90" t="inlineStr">
        <is>
          <t>(A)+(O)</t>
        </is>
      </c>
      <c r="F258" s="43" t="inlineStr">
        <is>
          <t>Buồng Nổ tròn 78 lõm bằng</t>
        </is>
      </c>
      <c r="G258" s="90" t="inlineStr">
        <is>
          <t>52x104.5</t>
        </is>
      </c>
      <c r="H258" s="90" t="n">
        <v>56</v>
      </c>
      <c r="I258" s="90" t="n">
        <v>137</v>
      </c>
      <c r="J258" s="90" t="inlineStr">
        <is>
          <t>4-2.5-4</t>
        </is>
      </c>
      <c r="K258" s="91" t="inlineStr">
        <is>
          <t>IZUMI</t>
        </is>
      </c>
      <c r="L258" s="90" t="inlineStr">
        <is>
          <t>Bộ 6</t>
        </is>
      </c>
      <c r="M258" s="92" t="n"/>
      <c r="N258" s="92" t="n"/>
      <c r="O258" s="92" t="n"/>
      <c r="P258" s="92" t="n">
        <v>7300000</v>
      </c>
      <c r="Q258" s="92" t="n"/>
      <c r="R258" s="90" t="inlineStr">
        <is>
          <t>🟢 CÓ</t>
        </is>
      </c>
      <c r="S258" s="45" t="inlineStr">
        <is>
          <t xml:space="preserve"> 1-12111-632-0</t>
        </is>
      </c>
      <c r="T258" s="45" t="n"/>
      <c r="U258" s="61">
        <f>IF($C258="","",B258&amp;" "&amp;C258&amp;" · ĐK"&amp;D258&amp;IF(E258=""," "," "&amp;E258)&amp;IF(K258=""," "," - "&amp;K258))</f>
        <v/>
      </c>
    </row>
    <row r="259" ht="39.75" customHeight="1">
      <c r="A259" s="89" t="inlineStr">
        <is>
          <t>HH082886</t>
        </is>
      </c>
      <c r="B259" s="71" t="inlineStr">
        <is>
          <t>ISUZU</t>
        </is>
      </c>
      <c r="C259" s="45" t="inlineStr">
        <is>
          <t>6RB1-TC</t>
        </is>
      </c>
      <c r="D259" s="71" t="n">
        <v>135</v>
      </c>
      <c r="E259" s="71" t="inlineStr">
        <is>
          <t>(A)+(O)</t>
        </is>
      </c>
      <c r="F259" s="45" t="inlineStr">
        <is>
          <t>Buồng Nổ tròn 78 nhọn, bạc đầu 4.5 mm</t>
        </is>
      </c>
      <c r="G259" s="71" t="inlineStr">
        <is>
          <t>52x104.5</t>
        </is>
      </c>
      <c r="H259" s="71" t="n">
        <v>56</v>
      </c>
      <c r="I259" s="71" t="n">
        <v>137</v>
      </c>
      <c r="J259" s="71" t="inlineStr">
        <is>
          <t>4.5-2.5-4</t>
        </is>
      </c>
      <c r="K259" s="93" t="inlineStr">
        <is>
          <t>IKAZU</t>
        </is>
      </c>
      <c r="L259" s="71" t="inlineStr">
        <is>
          <t>Bộ 6</t>
        </is>
      </c>
      <c r="M259" s="64" t="n"/>
      <c r="N259" s="64" t="n">
        <v>5200000</v>
      </c>
      <c r="O259" s="64" t="n">
        <v>5550000</v>
      </c>
      <c r="P259" s="64" t="n">
        <v>5900000</v>
      </c>
      <c r="Q259" s="64" t="n"/>
      <c r="R259" s="71" t="inlineStr">
        <is>
          <t>🟢 CÓ</t>
        </is>
      </c>
      <c r="S259" s="45" t="inlineStr">
        <is>
          <t>1-12111-648-0</t>
        </is>
      </c>
      <c r="T259" s="45" t="inlineStr">
        <is>
          <t>EX400-5</t>
        </is>
      </c>
      <c r="U259" s="61">
        <f>IF($C259="","",B259&amp;" "&amp;C259&amp;" · ĐK"&amp;D259&amp;IF(E259=""," "," "&amp;E259)&amp;IF(K259=""," "," - "&amp;K259))</f>
        <v/>
      </c>
    </row>
    <row r="260" ht="39.75" customHeight="1">
      <c r="A260" s="89" t="inlineStr">
        <is>
          <t>HH075725</t>
        </is>
      </c>
      <c r="B260" s="71" t="inlineStr">
        <is>
          <t>ISUZU</t>
        </is>
      </c>
      <c r="C260" s="45" t="inlineStr">
        <is>
          <t>6RB1-TC</t>
        </is>
      </c>
      <c r="D260" s="71" t="n">
        <v>135</v>
      </c>
      <c r="E260" s="71" t="inlineStr">
        <is>
          <t>(A)+(O)</t>
        </is>
      </c>
      <c r="F260" s="45" t="inlineStr">
        <is>
          <t>Buồng Nổ tròn 78 nhọn, bạc đầu 4.5 mm</t>
        </is>
      </c>
      <c r="G260" s="71" t="inlineStr">
        <is>
          <t>52x104.5</t>
        </is>
      </c>
      <c r="H260" s="71" t="n">
        <v>56</v>
      </c>
      <c r="I260" s="71" t="n">
        <v>137</v>
      </c>
      <c r="J260" s="71" t="inlineStr">
        <is>
          <t>4.5-2.5-4</t>
        </is>
      </c>
      <c r="K260" s="93" t="inlineStr">
        <is>
          <t>ISUZU</t>
        </is>
      </c>
      <c r="L260" s="71" t="inlineStr">
        <is>
          <t>Bộ 6</t>
        </is>
      </c>
      <c r="M260" s="64" t="n"/>
      <c r="N260" s="64" t="n"/>
      <c r="O260" s="64" t="n">
        <v>45500000</v>
      </c>
      <c r="P260" s="64" t="n">
        <v>47500000</v>
      </c>
      <c r="Q260" s="64" t="n"/>
      <c r="R260" s="71" t="inlineStr">
        <is>
          <t>🟢 CÓ</t>
        </is>
      </c>
      <c r="S260" s="45" t="inlineStr">
        <is>
          <t xml:space="preserve"> 1-12111708-0</t>
        </is>
      </c>
      <c r="T260" s="45" t="inlineStr">
        <is>
          <t>EX400-5</t>
        </is>
      </c>
      <c r="U260" s="61">
        <f>IF($C260="","",B260&amp;" "&amp;C260&amp;" · ĐK"&amp;D260&amp;IF(E260=""," "," "&amp;E260)&amp;IF(K260=""," "," - "&amp;K260))</f>
        <v/>
      </c>
    </row>
    <row r="261" ht="39.75" customHeight="1">
      <c r="A261" s="89" t="n"/>
      <c r="B261" s="90" t="inlineStr">
        <is>
          <t>ISUZU</t>
        </is>
      </c>
      <c r="C261" s="43" t="inlineStr">
        <is>
          <t>E120R-3R</t>
        </is>
      </c>
      <c r="D261" s="90" t="n">
        <v>135</v>
      </c>
      <c r="E261" s="90" t="inlineStr">
        <is>
          <t>(A)</t>
        </is>
      </c>
      <c r="F261" s="43" t="inlineStr">
        <is>
          <t>Buồng Nổ tròn 70 lõm, có 4 dấu supap</t>
        </is>
      </c>
      <c r="G261" s="90" t="inlineStr">
        <is>
          <t>50x104</t>
        </is>
      </c>
      <c r="H261" s="90" t="n">
        <v>64</v>
      </c>
      <c r="I261" s="90" t="n">
        <v>150</v>
      </c>
      <c r="J261" s="90" t="inlineStr">
        <is>
          <t>4-2.5-7</t>
        </is>
      </c>
      <c r="K261" s="91" t="n"/>
      <c r="L261" s="90" t="inlineStr">
        <is>
          <t>Bộ 6</t>
        </is>
      </c>
      <c r="M261" s="92" t="n"/>
      <c r="N261" s="92" t="n"/>
      <c r="O261" s="92" t="n"/>
      <c r="P261" s="92" t="n"/>
      <c r="Q261" s="92" t="n"/>
      <c r="R261" s="90" t="inlineStr">
        <is>
          <t>🟢 CÓ</t>
        </is>
      </c>
      <c r="S261" s="45" t="n"/>
      <c r="T261" s="45" t="n"/>
      <c r="U261" s="61">
        <f>IF($C261="","",B261&amp;" "&amp;C261&amp;" · ĐK"&amp;D261&amp;IF(E261=""," "," "&amp;E261)&amp;IF(K261=""," "," - "&amp;K261))</f>
        <v/>
      </c>
    </row>
    <row r="262" ht="39.75" customHeight="1">
      <c r="A262" s="89" t="inlineStr">
        <is>
          <t>HH082900</t>
        </is>
      </c>
      <c r="B262" s="71" t="inlineStr">
        <is>
          <t>ISUZU</t>
        </is>
      </c>
      <c r="C262" s="45" t="inlineStr">
        <is>
          <t>E120S-3R</t>
        </is>
      </c>
      <c r="D262" s="71" t="n">
        <v>135</v>
      </c>
      <c r="E262" s="71" t="inlineStr">
        <is>
          <t>(A)</t>
        </is>
      </c>
      <c r="F262" s="45" t="inlineStr">
        <is>
          <t>Buồng Nổ vuông 67 bằng, có 4 dấu supap</t>
        </is>
      </c>
      <c r="G262" s="71" t="inlineStr">
        <is>
          <t>50x104</t>
        </is>
      </c>
      <c r="H262" s="71" t="n">
        <v>64</v>
      </c>
      <c r="I262" s="71" t="n">
        <v>150</v>
      </c>
      <c r="J262" s="71" t="inlineStr">
        <is>
          <t>4-2.5-7</t>
        </is>
      </c>
      <c r="K262" s="93" t="inlineStr">
        <is>
          <t>IKAZU</t>
        </is>
      </c>
      <c r="L262" s="71" t="inlineStr">
        <is>
          <t>Bộ 6</t>
        </is>
      </c>
      <c r="M262" s="64" t="n"/>
      <c r="N262" s="64" t="n">
        <v>5000000</v>
      </c>
      <c r="O262" s="64" t="n">
        <v>5300000</v>
      </c>
      <c r="P262" s="64" t="n">
        <v>5600000</v>
      </c>
      <c r="Q262" s="64" t="n"/>
      <c r="R262" s="71" t="inlineStr">
        <is>
          <t>🟢 CÓ</t>
        </is>
      </c>
      <c r="S262" s="45" t="n"/>
      <c r="T262" s="45" t="n"/>
      <c r="U262" s="61">
        <f>IF($C262="","",B262&amp;" "&amp;C262&amp;" · ĐK"&amp;D262&amp;IF(E262=""," "," "&amp;E262)&amp;IF(K262=""," "," - "&amp;K262))</f>
        <v/>
      </c>
    </row>
    <row r="263" ht="39.75" customHeight="1">
      <c r="A263" s="89" t="n"/>
      <c r="B263" s="90" t="inlineStr">
        <is>
          <t>ISUZU</t>
        </is>
      </c>
      <c r="C263" s="43" t="inlineStr">
        <is>
          <t>E120S-4R</t>
        </is>
      </c>
      <c r="D263" s="90" t="n">
        <v>135</v>
      </c>
      <c r="E263" s="90" t="inlineStr">
        <is>
          <t>(A)</t>
        </is>
      </c>
      <c r="F263" s="43" t="inlineStr">
        <is>
          <t>Buồng Nổ vuông 67 bằng, có 4 dấu supap</t>
        </is>
      </c>
      <c r="G263" s="90" t="inlineStr">
        <is>
          <t>50x104</t>
        </is>
      </c>
      <c r="H263" s="90" t="n">
        <v>64</v>
      </c>
      <c r="I263" s="90" t="n">
        <v>150</v>
      </c>
      <c r="J263" s="90" t="inlineStr">
        <is>
          <t>4-2.5-2.5</t>
        </is>
      </c>
      <c r="K263" s="91" t="n"/>
      <c r="L263" s="90" t="inlineStr">
        <is>
          <t>Bộ 6</t>
        </is>
      </c>
      <c r="M263" s="92" t="n"/>
      <c r="N263" s="92" t="n"/>
      <c r="O263" s="92" t="n"/>
      <c r="P263" s="92" t="n"/>
      <c r="Q263" s="92" t="n"/>
      <c r="R263" s="90" t="inlineStr">
        <is>
          <t>🟢 CÓ</t>
        </is>
      </c>
      <c r="S263" s="45" t="n"/>
      <c r="T263" s="45" t="n"/>
      <c r="U263" s="61">
        <f>IF($C263="","",B263&amp;" "&amp;C263&amp;" · ĐK"&amp;D263&amp;IF(E263=""," "," "&amp;E263)&amp;IF(K263=""," "," - "&amp;K263))</f>
        <v/>
      </c>
    </row>
    <row r="264" ht="39.75" customHeight="1">
      <c r="A264" s="89" t="inlineStr">
        <is>
          <t>HH080173</t>
        </is>
      </c>
      <c r="B264" s="71" t="inlineStr">
        <is>
          <t>ISUZU</t>
        </is>
      </c>
      <c r="C264" s="45" t="inlineStr">
        <is>
          <t>6WF1/6WG1</t>
        </is>
      </c>
      <c r="D264" s="71" t="n">
        <v>147</v>
      </c>
      <c r="E264" s="71" t="inlineStr">
        <is>
          <t>(A)+(O)</t>
        </is>
      </c>
      <c r="F264" s="45" t="inlineStr">
        <is>
          <t>Buồng Nổ 84 nhọn, có 4 dấu supap</t>
        </is>
      </c>
      <c r="G264" s="71" t="inlineStr">
        <is>
          <t>56x104</t>
        </is>
      </c>
      <c r="H264" s="71" t="n">
        <v>60</v>
      </c>
      <c r="I264" s="71" t="n">
        <v>143</v>
      </c>
      <c r="J264" s="71" t="inlineStr">
        <is>
          <t>2.95K-2.5-3-4</t>
        </is>
      </c>
      <c r="K264" s="93" t="inlineStr">
        <is>
          <t xml:space="preserve"> NICE IN</t>
        </is>
      </c>
      <c r="L264" s="71" t="inlineStr">
        <is>
          <t>Bộ 6</t>
        </is>
      </c>
      <c r="M264" s="64" t="n"/>
      <c r="N264" s="64" t="n">
        <v>7200000</v>
      </c>
      <c r="O264" s="64" t="n">
        <v>7600000</v>
      </c>
      <c r="P264" s="64" t="n">
        <v>8200000</v>
      </c>
      <c r="Q264" s="64" t="n"/>
      <c r="R264" s="71" t="inlineStr">
        <is>
          <t>🟢 CÓ</t>
        </is>
      </c>
      <c r="S264" s="45" t="inlineStr">
        <is>
          <t>1-12112-0090</t>
        </is>
      </c>
      <c r="T264" s="45" t="n"/>
      <c r="U264" s="61">
        <f>IF($C264="","",B264&amp;" "&amp;C264&amp;" · ĐK"&amp;D264&amp;IF(E264=""," "," "&amp;E264)&amp;IF(K264=""," "," - "&amp;K264))</f>
        <v/>
      </c>
    </row>
    <row r="265" ht="39.75" customHeight="1">
      <c r="A265" s="89" t="inlineStr">
        <is>
          <t>HH082112</t>
        </is>
      </c>
      <c r="B265" s="90" t="inlineStr">
        <is>
          <t>ISUZU</t>
        </is>
      </c>
      <c r="C265" s="43" t="inlineStr">
        <is>
          <t>6WF1/6WG1</t>
        </is>
      </c>
      <c r="D265" s="90" t="n">
        <v>147</v>
      </c>
      <c r="E265" s="90" t="inlineStr">
        <is>
          <t>(A)+(O)</t>
        </is>
      </c>
      <c r="F265" s="43" t="inlineStr">
        <is>
          <t>Buồng Nổ 84 nhọn, có 4 dấu supap</t>
        </is>
      </c>
      <c r="G265" s="90" t="inlineStr">
        <is>
          <t>56x104</t>
        </is>
      </c>
      <c r="H265" s="90" t="n">
        <v>60</v>
      </c>
      <c r="I265" s="90" t="n">
        <v>143</v>
      </c>
      <c r="J265" s="90" t="inlineStr">
        <is>
          <t>2.95K-2.5-3-4</t>
        </is>
      </c>
      <c r="K265" s="91" t="inlineStr">
        <is>
          <t xml:space="preserve"> NICE IN</t>
        </is>
      </c>
      <c r="L265" s="90" t="inlineStr">
        <is>
          <t>Bộ 6</t>
        </is>
      </c>
      <c r="M265" s="92" t="n"/>
      <c r="N265" s="92" t="n">
        <v>7200000</v>
      </c>
      <c r="O265" s="92" t="n">
        <v>7600000</v>
      </c>
      <c r="P265" s="92" t="n">
        <v>8200000</v>
      </c>
      <c r="Q265" s="92" t="n"/>
      <c r="R265" s="90" t="inlineStr">
        <is>
          <t>🟢 CÓ</t>
        </is>
      </c>
      <c r="S265" s="45" t="inlineStr">
        <is>
          <t>1-12111-999-1</t>
        </is>
      </c>
      <c r="T265" s="45" t="n"/>
      <c r="U265" s="61">
        <f>IF($C265="","",B265&amp;" "&amp;C265&amp;" · ĐK"&amp;D265&amp;IF(E265=""," "," "&amp;E265)&amp;IF(K265=""," "," - "&amp;K265))</f>
        <v/>
      </c>
    </row>
    <row r="266" ht="39.75" customHeight="1">
      <c r="A266" s="89" t="inlineStr">
        <is>
          <t>HH075631</t>
        </is>
      </c>
      <c r="B266" s="71" t="inlineStr">
        <is>
          <t>ISUZU</t>
        </is>
      </c>
      <c r="C266" s="45" t="inlineStr">
        <is>
          <t>6WG1-2</t>
        </is>
      </c>
      <c r="D266" s="71" t="n">
        <v>147</v>
      </c>
      <c r="E266" s="71" t="inlineStr">
        <is>
          <t>(A)+(O)</t>
        </is>
      </c>
      <c r="F266" s="45" t="inlineStr">
        <is>
          <t>Buồng Nổ 65, 5 núm nhọn thấp ( hột vịt)</t>
        </is>
      </c>
      <c r="G266" s="71" t="inlineStr">
        <is>
          <t>56x104</t>
        </is>
      </c>
      <c r="H266" s="71" t="n">
        <v>60</v>
      </c>
      <c r="I266" s="71" t="n">
        <v>143</v>
      </c>
      <c r="J266" s="71" t="inlineStr">
        <is>
          <t>3.8K-3-3-4</t>
        </is>
      </c>
      <c r="K266" s="93" t="inlineStr">
        <is>
          <t>ISUZU</t>
        </is>
      </c>
      <c r="L266" s="71" t="inlineStr">
        <is>
          <t>Bộ 6</t>
        </is>
      </c>
      <c r="M266" s="64" t="n"/>
      <c r="N266" s="64" t="n">
        <v>34000000</v>
      </c>
      <c r="O266" s="64" t="n">
        <v>36000000</v>
      </c>
      <c r="P266" s="64" t="n">
        <v>38000000</v>
      </c>
      <c r="Q266" s="64" t="n"/>
      <c r="R266" s="71" t="inlineStr">
        <is>
          <t>🟢 CÓ</t>
        </is>
      </c>
      <c r="S266" s="45" t="inlineStr">
        <is>
          <t>1-12111-964-2</t>
        </is>
      </c>
      <c r="T266" s="45" t="n"/>
      <c r="U266" s="61">
        <f>IF($C266="","",B266&amp;" "&amp;C266&amp;" · ĐK"&amp;D266&amp;IF(E266=""," "," "&amp;E266)&amp;IF(K266=""," "," - "&amp;K266))</f>
        <v/>
      </c>
    </row>
    <row r="267" ht="39.75" customHeight="1">
      <c r="A267" s="89" t="inlineStr">
        <is>
          <t>HH070498</t>
        </is>
      </c>
      <c r="B267" s="71" t="inlineStr">
        <is>
          <t>ISUZU</t>
        </is>
      </c>
      <c r="C267" s="45" t="inlineStr">
        <is>
          <t>6WG1-2</t>
        </is>
      </c>
      <c r="D267" s="71" t="n">
        <v>147</v>
      </c>
      <c r="E267" s="71" t="inlineStr">
        <is>
          <t>(A)+(O)</t>
        </is>
      </c>
      <c r="F267" s="45" t="inlineStr">
        <is>
          <t>Buồng Nổ 65, 5 núm nhọn thấp ( hột vịt)</t>
        </is>
      </c>
      <c r="G267" s="71" t="inlineStr">
        <is>
          <t>56x104</t>
        </is>
      </c>
      <c r="H267" s="71" t="n">
        <v>60</v>
      </c>
      <c r="I267" s="71" t="n">
        <v>143</v>
      </c>
      <c r="J267" s="71" t="inlineStr">
        <is>
          <t>3.8K-3-3-4</t>
        </is>
      </c>
      <c r="K267" s="93" t="inlineStr">
        <is>
          <t>IZUMI</t>
        </is>
      </c>
      <c r="L267" s="71" t="inlineStr">
        <is>
          <t>Bộ 6</t>
        </is>
      </c>
      <c r="M267" s="64" t="n"/>
      <c r="N267" s="64" t="n"/>
      <c r="O267" s="64" t="n"/>
      <c r="P267" s="64" t="n"/>
      <c r="Q267" s="64" t="n"/>
      <c r="R267" s="71" t="inlineStr">
        <is>
          <t>🟢 CÓ</t>
        </is>
      </c>
      <c r="S267" s="45" t="inlineStr">
        <is>
          <t>1-12111-964-2</t>
        </is>
      </c>
      <c r="T267" s="45" t="n"/>
      <c r="U267" s="61">
        <f>IF($C267="","",B267&amp;" "&amp;C267&amp;" · ĐK"&amp;D267&amp;IF(E267=""," "," "&amp;E267)&amp;IF(K267=""," "," - "&amp;K267))</f>
        <v/>
      </c>
    </row>
    <row r="268" ht="39.75" customHeight="1">
      <c r="A268" s="89" t="inlineStr">
        <is>
          <t>HH081686</t>
        </is>
      </c>
      <c r="B268" s="71" t="inlineStr">
        <is>
          <t>ISUZU</t>
        </is>
      </c>
      <c r="C268" s="45" t="inlineStr">
        <is>
          <t>6WG1-2</t>
        </is>
      </c>
      <c r="D268" s="71" t="n">
        <v>147</v>
      </c>
      <c r="E268" s="71" t="inlineStr">
        <is>
          <t>(A)+(O)</t>
        </is>
      </c>
      <c r="F268" s="45" t="inlineStr">
        <is>
          <t>Buồng Nổ 65, 5 núm nhọn thấp ( hột vịt)</t>
        </is>
      </c>
      <c r="G268" s="71" t="inlineStr">
        <is>
          <t>56x104</t>
        </is>
      </c>
      <c r="H268" s="71" t="n">
        <v>60</v>
      </c>
      <c r="I268" s="71" t="n">
        <v>143</v>
      </c>
      <c r="J268" s="71" t="inlineStr">
        <is>
          <t>3.8K-3-3-4</t>
        </is>
      </c>
      <c r="K268" s="93" t="inlineStr">
        <is>
          <t>IKAZU</t>
        </is>
      </c>
      <c r="L268" s="71" t="inlineStr">
        <is>
          <t>Bộ 6</t>
        </is>
      </c>
      <c r="M268" s="64" t="n"/>
      <c r="N268" s="64" t="n">
        <v>1200000</v>
      </c>
      <c r="O268" s="64" t="n">
        <v>1300000</v>
      </c>
      <c r="P268" s="64" t="n">
        <v>1400000</v>
      </c>
      <c r="Q268" s="64" t="n"/>
      <c r="R268" s="71" t="inlineStr">
        <is>
          <t>🟢 CÓ</t>
        </is>
      </c>
      <c r="S268" s="45" t="inlineStr">
        <is>
          <t>1-12111-964-2</t>
        </is>
      </c>
      <c r="T268" s="45" t="n"/>
      <c r="U268" s="61">
        <f>IF($C268="","",B268&amp;" "&amp;C268&amp;" · ĐK"&amp;D268&amp;IF(E268=""," "," "&amp;E268)&amp;IF(K268=""," "," - "&amp;K268))</f>
        <v/>
      </c>
    </row>
    <row r="269" ht="39.75" customHeight="1">
      <c r="A269" s="89" t="n"/>
      <c r="B269" s="90" t="inlineStr">
        <is>
          <t>ISUZU</t>
        </is>
      </c>
      <c r="C269" s="43" t="inlineStr">
        <is>
          <t>6WG1-TE</t>
        </is>
      </c>
      <c r="D269" s="90" t="n">
        <v>147</v>
      </c>
      <c r="E269" s="90" t="inlineStr">
        <is>
          <t>(A)+(O)</t>
        </is>
      </c>
      <c r="F269" s="43" t="inlineStr">
        <is>
          <t>Buồng Nổ tròn dù 83</t>
        </is>
      </c>
      <c r="G269" s="90" t="inlineStr">
        <is>
          <t>56x104</t>
        </is>
      </c>
      <c r="H269" s="90" t="n">
        <v>60</v>
      </c>
      <c r="I269" s="90" t="n">
        <v>143</v>
      </c>
      <c r="J269" s="90" t="inlineStr">
        <is>
          <t>3.8K-3-3-4</t>
        </is>
      </c>
      <c r="K269" s="91" t="n"/>
      <c r="L269" s="90" t="inlineStr">
        <is>
          <t>Bộ 6</t>
        </is>
      </c>
      <c r="M269" s="92" t="n"/>
      <c r="N269" s="92" t="n"/>
      <c r="O269" s="92" t="n"/>
      <c r="P269" s="92" t="n"/>
      <c r="Q269" s="92" t="n"/>
      <c r="R269" s="90" t="inlineStr">
        <is>
          <t>🟢 CÓ</t>
        </is>
      </c>
      <c r="S269" s="45" t="n"/>
      <c r="T269" s="45" t="n"/>
      <c r="U269" s="61">
        <f>IF($C269="","",B269&amp;" "&amp;C269&amp;" · ĐK"&amp;D269&amp;IF(E269=""," "," "&amp;E269)&amp;IF(K269=""," "," - "&amp;K269))</f>
        <v/>
      </c>
    </row>
    <row r="270" ht="39.75" customHeight="1">
      <c r="A270" s="89" t="n"/>
      <c r="B270" s="71" t="inlineStr">
        <is>
          <t>ISUZU</t>
        </is>
      </c>
      <c r="C270" s="45" t="inlineStr">
        <is>
          <t>6WG1-TMC</t>
        </is>
      </c>
      <c r="D270" s="71" t="n">
        <v>147</v>
      </c>
      <c r="E270" s="71" t="inlineStr">
        <is>
          <t>(A)+(O)</t>
        </is>
      </c>
      <c r="F270" s="45" t="inlineStr">
        <is>
          <t>Buồng Nổ tròn 86 nhọn, có 2 kiềng gang</t>
        </is>
      </c>
      <c r="G270" s="71" t="inlineStr">
        <is>
          <t>56x105</t>
        </is>
      </c>
      <c r="H270" s="71" t="n">
        <v>60</v>
      </c>
      <c r="I270" s="71" t="n">
        <v>143</v>
      </c>
      <c r="J270" s="71" t="inlineStr">
        <is>
          <t>2.95K-2.5-3-4</t>
        </is>
      </c>
      <c r="K270" s="93" t="n"/>
      <c r="L270" s="71" t="inlineStr">
        <is>
          <t>Bộ 6</t>
        </is>
      </c>
      <c r="M270" s="64" t="n"/>
      <c r="N270" s="64" t="n"/>
      <c r="O270" s="64" t="n"/>
      <c r="P270" s="64" t="n"/>
      <c r="Q270" s="64" t="n"/>
      <c r="R270" s="71" t="inlineStr">
        <is>
          <t>🟢 CÓ</t>
        </is>
      </c>
      <c r="S270" s="45" t="inlineStr">
        <is>
          <t>1-12111-937-0</t>
        </is>
      </c>
      <c r="T270" s="45" t="n"/>
      <c r="U270" s="61">
        <f>IF($C270="","",B270&amp;" "&amp;C270&amp;" · ĐK"&amp;D270&amp;IF(E270=""," "," "&amp;E270)&amp;IF(K270=""," "," - "&amp;K270))</f>
        <v/>
      </c>
    </row>
    <row r="271" ht="39.75" customHeight="1">
      <c r="A271" s="85" t="n"/>
      <c r="B271" s="63" t="inlineStr">
        <is>
          <t>◆  MAZDA KIA   (17 sản phẩm)</t>
        </is>
      </c>
      <c r="C271" s="86" t="n"/>
      <c r="D271" s="86" t="n"/>
      <c r="E271" s="86" t="n"/>
      <c r="F271" s="86" t="n"/>
      <c r="G271" s="86" t="n"/>
      <c r="H271" s="86" t="n"/>
      <c r="I271" s="86" t="n"/>
      <c r="J271" s="86" t="n"/>
      <c r="K271" s="87" t="n"/>
      <c r="L271" s="86" t="n"/>
      <c r="M271" s="86" t="n"/>
      <c r="N271" s="86" t="n"/>
      <c r="O271" s="86" t="n"/>
      <c r="P271" s="86" t="n"/>
      <c r="Q271" s="86" t="n"/>
      <c r="R271" s="86" t="n"/>
      <c r="S271" s="88" t="n"/>
      <c r="T271" s="45" t="n"/>
      <c r="U271" s="61">
        <f>IF($C271="","",B271&amp;" "&amp;C271&amp;" · ĐK"&amp;D271&amp;IF(E271=""," "," "&amp;E271)&amp;IF(K271=""," "," - "&amp;K271))</f>
        <v/>
      </c>
    </row>
    <row r="272" ht="39.75" customHeight="1">
      <c r="A272" s="89" t="n"/>
      <c r="B272" s="71" t="inlineStr">
        <is>
          <t>MAZDA KIA</t>
        </is>
      </c>
      <c r="C272" s="45" t="inlineStr">
        <is>
          <t>E2/E2200</t>
        </is>
      </c>
      <c r="D272" s="71" t="n">
        <v>88.90000000000001</v>
      </c>
      <c r="E272" s="71" t="inlineStr">
        <is>
          <t>0 kiềng gang</t>
        </is>
      </c>
      <c r="F272" s="45" t="inlineStr">
        <is>
          <t>Buồng Nổ chuồn</t>
        </is>
      </c>
      <c r="G272" s="71" t="inlineStr">
        <is>
          <t>28x73</t>
        </is>
      </c>
      <c r="H272" s="71" t="n">
        <v>37</v>
      </c>
      <c r="I272" s="71" t="n">
        <v>94.7</v>
      </c>
      <c r="J272" s="71" t="inlineStr">
        <is>
          <t>2.4-2.4-4.8</t>
        </is>
      </c>
      <c r="K272" s="93" t="n"/>
      <c r="L272" s="71" t="inlineStr">
        <is>
          <t>Bộ 4</t>
        </is>
      </c>
      <c r="M272" s="64" t="n"/>
      <c r="N272" s="64" t="n"/>
      <c r="O272" s="64" t="n"/>
      <c r="P272" s="64" t="n"/>
      <c r="Q272" s="64" t="n"/>
      <c r="R272" s="71" t="inlineStr">
        <is>
          <t>🟢 CÓ</t>
        </is>
      </c>
      <c r="S272" s="45" t="n"/>
      <c r="T272" s="45" t="n"/>
      <c r="U272" s="61">
        <f>IF($C272="","",B272&amp;" "&amp;C272&amp;" · ĐK"&amp;D272&amp;IF(E272=""," "," "&amp;E272)&amp;IF(K272=""," "," - "&amp;K272))</f>
        <v/>
      </c>
    </row>
    <row r="273" ht="39.75" customHeight="1">
      <c r="A273" s="89" t="n"/>
      <c r="B273" s="90" t="inlineStr">
        <is>
          <t>MAZDA KIA</t>
        </is>
      </c>
      <c r="C273" s="43" t="inlineStr">
        <is>
          <t>XA/T2500</t>
        </is>
      </c>
      <c r="D273" s="90" t="n">
        <v>88.90000000000001</v>
      </c>
      <c r="E273" s="90" t="inlineStr">
        <is>
          <t>(A)</t>
        </is>
      </c>
      <c r="F273" s="43" t="inlineStr">
        <is>
          <t>buồng nổ ách chuồn</t>
        </is>
      </c>
      <c r="G273" s="90" t="inlineStr">
        <is>
          <t>28x73</t>
        </is>
      </c>
      <c r="H273" s="90" t="n">
        <v>46</v>
      </c>
      <c r="I273" s="90" t="n">
        <v>103</v>
      </c>
      <c r="J273" s="90" t="inlineStr">
        <is>
          <t>2.4-2.4-4.8</t>
        </is>
      </c>
      <c r="K273" s="91" t="n"/>
      <c r="L273" s="90" t="inlineStr">
        <is>
          <t>Bộ 4</t>
        </is>
      </c>
      <c r="M273" s="92" t="n"/>
      <c r="N273" s="92" t="n"/>
      <c r="O273" s="92" t="n"/>
      <c r="P273" s="92" t="n"/>
      <c r="Q273" s="92" t="n"/>
      <c r="R273" s="90" t="inlineStr">
        <is>
          <t>🟢 CÓ</t>
        </is>
      </c>
      <c r="S273" s="45" t="n"/>
      <c r="T273" s="45" t="n"/>
      <c r="U273" s="61">
        <f>IF($C273="","",B273&amp;" "&amp;C273&amp;" · ĐK"&amp;D273&amp;IF(E273=""," "," "&amp;E273)&amp;IF(K273=""," "," - "&amp;K273))</f>
        <v/>
      </c>
    </row>
    <row r="274" ht="39.75" customHeight="1">
      <c r="A274" s="89" t="n"/>
      <c r="B274" s="71" t="inlineStr">
        <is>
          <t>MAZDA KIA</t>
        </is>
      </c>
      <c r="C274" s="45" t="inlineStr">
        <is>
          <t>K2400</t>
        </is>
      </c>
      <c r="D274" s="71" t="n">
        <v>92</v>
      </c>
      <c r="E274" s="71" t="inlineStr">
        <is>
          <t>(A)</t>
        </is>
      </c>
      <c r="F274" s="45" t="inlineStr">
        <is>
          <t>buồng nổ ách chuồn</t>
        </is>
      </c>
      <c r="G274" s="71" t="inlineStr">
        <is>
          <t>28x75</t>
        </is>
      </c>
      <c r="H274" s="71" t="n">
        <v>36.5</v>
      </c>
      <c r="I274" s="71" t="n">
        <v>94.5</v>
      </c>
      <c r="J274" s="71" t="inlineStr">
        <is>
          <t>2.4-2.4-4</t>
        </is>
      </c>
      <c r="K274" s="93" t="n"/>
      <c r="L274" s="71" t="inlineStr">
        <is>
          <t>Bộ 4</t>
        </is>
      </c>
      <c r="M274" s="64" t="n"/>
      <c r="N274" s="64" t="n"/>
      <c r="O274" s="64" t="n"/>
      <c r="P274" s="64" t="n"/>
      <c r="Q274" s="64" t="n"/>
      <c r="R274" s="71" t="inlineStr">
        <is>
          <t>🟢 CÓ</t>
        </is>
      </c>
      <c r="S274" s="45" t="n"/>
      <c r="T274" s="45" t="n"/>
      <c r="U274" s="61">
        <f>IF($C274="","",B274&amp;" "&amp;C274&amp;" · ĐK"&amp;D274&amp;IF(E274=""," "," "&amp;E274)&amp;IF(K274=""," "," - "&amp;K274))</f>
        <v/>
      </c>
    </row>
    <row r="275" ht="39.75" customHeight="1">
      <c r="A275" s="89" t="inlineStr">
        <is>
          <t>HH20502</t>
        </is>
      </c>
      <c r="B275" s="90" t="inlineStr">
        <is>
          <t>MAZDA KIA</t>
        </is>
      </c>
      <c r="C275" s="43" t="inlineStr">
        <is>
          <t>K2700-ĐK 92</t>
        </is>
      </c>
      <c r="D275" s="90" t="n">
        <v>92</v>
      </c>
      <c r="E275" s="90" t="inlineStr">
        <is>
          <t>(A)</t>
        </is>
      </c>
      <c r="F275" s="43" t="inlineStr">
        <is>
          <t>buồng nổ ách chuồn</t>
        </is>
      </c>
      <c r="G275" s="90" t="inlineStr">
        <is>
          <t>31.75x75</t>
        </is>
      </c>
      <c r="H275" s="90" t="n">
        <v>44</v>
      </c>
      <c r="I275" s="90" t="n">
        <v>103</v>
      </c>
      <c r="J275" s="90" t="inlineStr">
        <is>
          <t>2.8K-2.4-4</t>
        </is>
      </c>
      <c r="K275" s="91" t="inlineStr">
        <is>
          <t>IZUMI</t>
        </is>
      </c>
      <c r="L275" s="90" t="inlineStr">
        <is>
          <t>Bộ 4</t>
        </is>
      </c>
      <c r="M275" s="92" t="n"/>
      <c r="N275" s="92" t="n">
        <v>1180000</v>
      </c>
      <c r="O275" s="92" t="n">
        <v>1250000</v>
      </c>
      <c r="P275" s="92" t="n">
        <v>1350000</v>
      </c>
      <c r="Q275" s="92" t="n"/>
      <c r="R275" s="90" t="inlineStr">
        <is>
          <t>🟢 CÓ</t>
        </is>
      </c>
      <c r="S275" s="45" t="n"/>
      <c r="T275" s="45" t="n"/>
      <c r="U275" s="61">
        <f>IF($C275="","",B275&amp;" "&amp;C275&amp;" · ĐK"&amp;D275&amp;IF(E275=""," "," "&amp;E275)&amp;IF(K275=""," "," - "&amp;K275))</f>
        <v/>
      </c>
    </row>
    <row r="276" ht="39.75" customHeight="1">
      <c r="A276" s="89" t="n"/>
      <c r="B276" s="71" t="inlineStr">
        <is>
          <t>MAZDA KIA</t>
        </is>
      </c>
      <c r="C276" s="45" t="inlineStr">
        <is>
          <t>ZB/K4100</t>
        </is>
      </c>
      <c r="D276" s="71" t="n">
        <v>92</v>
      </c>
      <c r="E276" s="71" t="inlineStr">
        <is>
          <t>(A)</t>
        </is>
      </c>
      <c r="F276" s="45" t="inlineStr">
        <is>
          <t>Buồng Nổ bằng</t>
        </is>
      </c>
      <c r="G276" s="71" t="inlineStr">
        <is>
          <t>31.75x75</t>
        </is>
      </c>
      <c r="H276" s="71" t="n">
        <v>44</v>
      </c>
      <c r="I276" s="71" t="n">
        <v>103</v>
      </c>
      <c r="J276" s="71" t="inlineStr">
        <is>
          <t>2.4-2.4-4.8</t>
        </is>
      </c>
      <c r="K276" s="93" t="n"/>
      <c r="L276" s="71" t="inlineStr">
        <is>
          <t>Bộ 4</t>
        </is>
      </c>
      <c r="M276" s="64" t="n"/>
      <c r="N276" s="64" t="n"/>
      <c r="O276" s="64" t="n"/>
      <c r="P276" s="64" t="n"/>
      <c r="Q276" s="64" t="n"/>
      <c r="R276" s="71" t="inlineStr">
        <is>
          <t>🟢 CÓ</t>
        </is>
      </c>
      <c r="S276" s="45" t="n"/>
      <c r="T276" s="45" t="n"/>
      <c r="U276" s="61">
        <f>IF($C276="","",B276&amp;" "&amp;C276&amp;" · ĐK"&amp;D276&amp;IF(E276=""," "," "&amp;E276)&amp;IF(K276=""," "," - "&amp;K276))</f>
        <v/>
      </c>
    </row>
    <row r="277" ht="39.75" customHeight="1">
      <c r="A277" s="89" t="inlineStr">
        <is>
          <t>HH082014</t>
        </is>
      </c>
      <c r="B277" s="90" t="inlineStr">
        <is>
          <t>MAZDA KIA</t>
        </is>
      </c>
      <c r="C277" s="43" t="inlineStr">
        <is>
          <t>JS 2.5/J2 (xe K2700)</t>
        </is>
      </c>
      <c r="D277" s="90" t="n">
        <v>94.5</v>
      </c>
      <c r="E277" s="90" t="inlineStr">
        <is>
          <t>(A)</t>
        </is>
      </c>
      <c r="F277" s="43" t="inlineStr">
        <is>
          <t>buồng nổ ách chuồn lưng đen</t>
        </is>
      </c>
      <c r="G277" s="90" t="inlineStr">
        <is>
          <t>30x76</t>
        </is>
      </c>
      <c r="H277" s="90" t="n">
        <v>35</v>
      </c>
      <c r="I277" s="90" t="n">
        <v>82</v>
      </c>
      <c r="J277" s="90" t="inlineStr">
        <is>
          <t>2-2-3</t>
        </is>
      </c>
      <c r="K277" s="91" t="inlineStr">
        <is>
          <t>IKAZU</t>
        </is>
      </c>
      <c r="L277" s="90" t="inlineStr">
        <is>
          <t>Bộ 4</t>
        </is>
      </c>
      <c r="M277" s="92" t="n"/>
      <c r="N277" s="92" t="n">
        <v>1300000</v>
      </c>
      <c r="O277" s="92" t="n">
        <v>1400000</v>
      </c>
      <c r="P277" s="92" t="n">
        <v>1500000</v>
      </c>
      <c r="Q277" s="92" t="n"/>
      <c r="R277" s="90" t="inlineStr">
        <is>
          <t>🟢 CÓ</t>
        </is>
      </c>
      <c r="S277" s="45" t="inlineStr">
        <is>
          <t>0K6Z1-11-SAO</t>
        </is>
      </c>
      <c r="T277" s="45" t="n"/>
      <c r="U277" s="61">
        <f>IF($C277="","",B277&amp;" "&amp;C277&amp;" · ĐK"&amp;D277&amp;IF(E277=""," "," "&amp;E277)&amp;IF(K277=""," "," - "&amp;K277))</f>
        <v/>
      </c>
    </row>
    <row r="278" ht="39.75" customHeight="1">
      <c r="A278" s="89" t="inlineStr">
        <is>
          <t>HH084166</t>
        </is>
      </c>
      <c r="B278" s="90" t="inlineStr">
        <is>
          <t>MAZDA KIA</t>
        </is>
      </c>
      <c r="C278" s="43" t="inlineStr">
        <is>
          <t>JS 2.5/J2 (xe K2700)</t>
        </is>
      </c>
      <c r="D278" s="90" t="n">
        <v>94.5</v>
      </c>
      <c r="E278" s="90" t="inlineStr">
        <is>
          <t>(A)</t>
        </is>
      </c>
      <c r="F278" s="43" t="inlineStr">
        <is>
          <t>buồng nổ ách chuồn lưng đen</t>
        </is>
      </c>
      <c r="G278" s="90" t="inlineStr">
        <is>
          <t>30x76</t>
        </is>
      </c>
      <c r="H278" s="90" t="n">
        <v>35</v>
      </c>
      <c r="I278" s="90" t="n">
        <v>82</v>
      </c>
      <c r="J278" s="90" t="inlineStr">
        <is>
          <t>2-2-3</t>
        </is>
      </c>
      <c r="K278" s="91" t="inlineStr">
        <is>
          <t>HENWEIT</t>
        </is>
      </c>
      <c r="L278" s="90" t="inlineStr">
        <is>
          <t>Bộ 4</t>
        </is>
      </c>
      <c r="M278" s="92" t="n"/>
      <c r="N278" s="92" t="n">
        <v>1120000</v>
      </c>
      <c r="O278" s="92" t="n">
        <v>1200000</v>
      </c>
      <c r="P278" s="92" t="n">
        <v>1280000</v>
      </c>
      <c r="Q278" s="92" t="n"/>
      <c r="R278" s="90" t="inlineStr">
        <is>
          <t>🟢 CÓ</t>
        </is>
      </c>
      <c r="S278" s="45" t="n"/>
      <c r="T278" s="45" t="n"/>
      <c r="U278" s="61">
        <f>IF($C278="","",B278&amp;" "&amp;C278&amp;" · ĐK"&amp;D278&amp;IF(E278=""," "," "&amp;E278)&amp;IF(K278=""," "," - "&amp;K278))</f>
        <v/>
      </c>
    </row>
    <row r="279" ht="39.75" customHeight="1">
      <c r="A279" s="89" t="n"/>
      <c r="B279" s="71" t="inlineStr">
        <is>
          <t>MAZDA KIA</t>
        </is>
      </c>
      <c r="C279" s="45" t="inlineStr">
        <is>
          <t>HA/E3000</t>
        </is>
      </c>
      <c r="D279" s="71" t="n">
        <v>95</v>
      </c>
      <c r="E279" s="71" t="inlineStr">
        <is>
          <t>0 kiềng gang</t>
        </is>
      </c>
      <c r="F279" s="45" t="inlineStr">
        <is>
          <t>Buồng Nổ bằng</t>
        </is>
      </c>
      <c r="G279" s="71" t="inlineStr">
        <is>
          <t>31.75x75</t>
        </is>
      </c>
      <c r="H279" s="71" t="n">
        <v>42</v>
      </c>
      <c r="I279" s="71" t="n">
        <v>115</v>
      </c>
      <c r="J279" s="71" t="inlineStr">
        <is>
          <t>2.4-2.4-4.8</t>
        </is>
      </c>
      <c r="K279" s="93" t="n"/>
      <c r="L279" s="71" t="inlineStr">
        <is>
          <t>Bộ 4</t>
        </is>
      </c>
      <c r="M279" s="64" t="n"/>
      <c r="N279" s="64" t="n"/>
      <c r="O279" s="64" t="n"/>
      <c r="P279" s="64" t="n"/>
      <c r="Q279" s="64" t="n"/>
      <c r="R279" s="71" t="inlineStr">
        <is>
          <t>🟢 CÓ</t>
        </is>
      </c>
      <c r="S279" s="45" t="n"/>
      <c r="T279" s="45" t="n"/>
      <c r="U279" s="61">
        <f>IF($C279="","",B279&amp;" "&amp;C279&amp;" · ĐK"&amp;D279&amp;IF(E279=""," "," "&amp;E279)&amp;IF(K279=""," "," - "&amp;K279))</f>
        <v/>
      </c>
    </row>
    <row r="280" ht="39.75" customHeight="1">
      <c r="A280" s="89" t="inlineStr">
        <is>
          <t>HH070506</t>
        </is>
      </c>
      <c r="B280" s="90" t="inlineStr">
        <is>
          <t>MAZDA KIA</t>
        </is>
      </c>
      <c r="C280" s="43" t="inlineStr">
        <is>
          <t>HA/T3000</t>
        </is>
      </c>
      <c r="D280" s="90" t="n">
        <v>95</v>
      </c>
      <c r="E280" s="90" t="inlineStr">
        <is>
          <t>(A)</t>
        </is>
      </c>
      <c r="F280" s="43" t="inlineStr">
        <is>
          <t>Buồng Nổ chuồn</t>
        </is>
      </c>
      <c r="G280" s="90" t="inlineStr">
        <is>
          <t>30x79</t>
        </is>
      </c>
      <c r="H280" s="90" t="n">
        <v>38.5</v>
      </c>
      <c r="I280" s="90" t="n">
        <v>100</v>
      </c>
      <c r="J280" s="90" t="inlineStr">
        <is>
          <t>2.4-2.4-4.8</t>
        </is>
      </c>
      <c r="K280" s="91" t="inlineStr">
        <is>
          <t>IZUMI</t>
        </is>
      </c>
      <c r="L280" s="90" t="inlineStr">
        <is>
          <t>Bộ 4</t>
        </is>
      </c>
      <c r="M280" s="92" t="n"/>
      <c r="N280" s="92" t="n">
        <v>1300000</v>
      </c>
      <c r="O280" s="92" t="n">
        <v>1400000</v>
      </c>
      <c r="P280" s="92" t="n">
        <v>1500000</v>
      </c>
      <c r="Q280" s="92" t="n"/>
      <c r="R280" s="90" t="inlineStr">
        <is>
          <t>🟢 CÓ</t>
        </is>
      </c>
      <c r="S280" s="45" t="inlineStr">
        <is>
          <t>K0Y011-SCO</t>
        </is>
      </c>
      <c r="T280" s="45" t="n"/>
      <c r="U280" s="61">
        <f>IF($C280="","",B280&amp;" "&amp;C280&amp;" · ĐK"&amp;D280&amp;IF(E280=""," "," "&amp;E280)&amp;IF(K280=""," "," - "&amp;K280))</f>
        <v/>
      </c>
    </row>
    <row r="281" ht="39.75" customHeight="1">
      <c r="A281" s="89" t="inlineStr">
        <is>
          <t>HH070504</t>
        </is>
      </c>
      <c r="B281" s="71" t="inlineStr">
        <is>
          <t>MAZDA KIA</t>
        </is>
      </c>
      <c r="C281" s="45" t="inlineStr">
        <is>
          <t>J3 (K2900)</t>
        </is>
      </c>
      <c r="D281" s="71" t="n">
        <v>97.09999999999999</v>
      </c>
      <c r="E281" s="71" t="inlineStr">
        <is>
          <t>(A)+(O)</t>
        </is>
      </c>
      <c r="F281" s="45" t="inlineStr">
        <is>
          <t>Buồng đốt tròn 44.5, chân không</t>
        </is>
      </c>
      <c r="G281" s="71" t="n">
        <v>32</v>
      </c>
      <c r="H281" s="71" t="n">
        <v>10</v>
      </c>
      <c r="I281" s="71" t="n">
        <v>84</v>
      </c>
      <c r="J281" s="71" t="inlineStr">
        <is>
          <t>2HK-2-3</t>
        </is>
      </c>
      <c r="K281" s="93" t="inlineStr">
        <is>
          <t>IZUMI</t>
        </is>
      </c>
      <c r="L281" s="71" t="inlineStr">
        <is>
          <t>Cái</t>
        </is>
      </c>
      <c r="M281" s="64" t="n"/>
      <c r="N281" s="64" t="n"/>
      <c r="O281" s="64" t="n"/>
      <c r="P281" s="64" t="n"/>
      <c r="Q281" s="64" t="n"/>
      <c r="R281" s="71" t="inlineStr">
        <is>
          <t>🟢 CÓ</t>
        </is>
      </c>
      <c r="S281" s="45" t="inlineStr">
        <is>
          <t>23410-4X900</t>
        </is>
      </c>
      <c r="T281" s="45" t="n"/>
      <c r="U281" s="61">
        <f>IF($C281="","",B281&amp;" "&amp;C281&amp;" · ĐK"&amp;D281&amp;IF(E281=""," "," "&amp;E281)&amp;IF(K281=""," "," - "&amp;K281))</f>
        <v/>
      </c>
    </row>
    <row r="282" ht="39.75" customHeight="1">
      <c r="A282" s="89" t="inlineStr">
        <is>
          <t>HH071890</t>
        </is>
      </c>
      <c r="B282" s="90" t="inlineStr">
        <is>
          <t>MAZDA KIA</t>
        </is>
      </c>
      <c r="C282" s="43" t="inlineStr">
        <is>
          <t>J3 NEW</t>
        </is>
      </c>
      <c r="D282" s="90" t="n">
        <v>97.09999999999999</v>
      </c>
      <c r="E282" s="90" t="inlineStr">
        <is>
          <t>(A)+(O)</t>
        </is>
      </c>
      <c r="F282" s="43" t="inlineStr">
        <is>
          <t>Nổ 53, chân không</t>
        </is>
      </c>
      <c r="G282" s="90" t="n">
        <v>32</v>
      </c>
      <c r="H282" s="90" t="n">
        <v>10</v>
      </c>
      <c r="I282" s="90" t="n">
        <v>84</v>
      </c>
      <c r="J282" s="90" t="inlineStr">
        <is>
          <t>2HK-2-3</t>
        </is>
      </c>
      <c r="K282" s="91" t="inlineStr">
        <is>
          <t>IZUMI</t>
        </is>
      </c>
      <c r="L282" s="90" t="inlineStr">
        <is>
          <t>Cái</t>
        </is>
      </c>
      <c r="M282" s="92" t="n"/>
      <c r="N282" s="92" t="n">
        <v>1500000</v>
      </c>
      <c r="O282" s="92" t="n">
        <v>1600000</v>
      </c>
      <c r="P282" s="92" t="n">
        <v>1700000</v>
      </c>
      <c r="Q282" s="92" t="n"/>
      <c r="R282" s="90" t="inlineStr">
        <is>
          <t>🟢 CÓ</t>
        </is>
      </c>
      <c r="S282" s="45" t="n"/>
      <c r="T282" s="45" t="n"/>
      <c r="U282" s="61">
        <f>IF($C282="","",B282&amp;" "&amp;C282&amp;" · ĐK"&amp;D282&amp;IF(E282=""," "," "&amp;E282)&amp;IF(K282=""," "," - "&amp;K282))</f>
        <v/>
      </c>
    </row>
    <row r="283" ht="39.75" customHeight="1">
      <c r="A283" s="89" t="inlineStr">
        <is>
          <t>HH080211</t>
        </is>
      </c>
      <c r="B283" s="71" t="inlineStr">
        <is>
          <t>MAZDA KIA</t>
        </is>
      </c>
      <c r="C283" s="45" t="inlineStr">
        <is>
          <t>JT</t>
        </is>
      </c>
      <c r="D283" s="71" t="n">
        <v>98</v>
      </c>
      <c r="E283" s="71" t="inlineStr">
        <is>
          <t>(A)+(O)</t>
        </is>
      </c>
      <c r="F283" s="45" t="inlineStr">
        <is>
          <t>buồng nổ ách chuồn lưng đen</t>
        </is>
      </c>
      <c r="G283" s="71" t="inlineStr">
        <is>
          <t>30x79</t>
        </is>
      </c>
      <c r="H283" s="71" t="n">
        <v>30</v>
      </c>
      <c r="I283" s="71" t="n">
        <v>76</v>
      </c>
      <c r="J283" s="71" t="inlineStr">
        <is>
          <t>2-2-3</t>
        </is>
      </c>
      <c r="K283" s="93" t="inlineStr">
        <is>
          <t>IKAZU</t>
        </is>
      </c>
      <c r="L283" s="71" t="inlineStr">
        <is>
          <t>Bộ 4</t>
        </is>
      </c>
      <c r="M283" s="64" t="n"/>
      <c r="N283" s="64" t="n">
        <v>1500000</v>
      </c>
      <c r="O283" s="64" t="n">
        <v>1600000</v>
      </c>
      <c r="P283" s="64" t="n">
        <v>1700000</v>
      </c>
      <c r="Q283" s="64" t="n"/>
      <c r="R283" s="71" t="inlineStr">
        <is>
          <t>🟢 CÓ</t>
        </is>
      </c>
      <c r="S283" s="45" t="inlineStr">
        <is>
          <t>OK7Z1-11-SAO</t>
        </is>
      </c>
      <c r="T283" s="45" t="n"/>
      <c r="U283" s="61">
        <f>IF($C283="","",B283&amp;" "&amp;C283&amp;" · ĐK"&amp;D283&amp;IF(E283=""," "," "&amp;E283)&amp;IF(K283=""," "," - "&amp;K283))</f>
        <v/>
      </c>
    </row>
    <row r="284" ht="39.75" customHeight="1">
      <c r="A284" s="89" t="inlineStr">
        <is>
          <t>HH083758</t>
        </is>
      </c>
      <c r="B284" s="71" t="inlineStr">
        <is>
          <t>MAZDA KIA</t>
        </is>
      </c>
      <c r="C284" s="45" t="inlineStr">
        <is>
          <t>JT</t>
        </is>
      </c>
      <c r="D284" s="71" t="n">
        <v>98</v>
      </c>
      <c r="E284" s="71" t="inlineStr">
        <is>
          <t>(A)+(O)</t>
        </is>
      </c>
      <c r="F284" s="45" t="inlineStr">
        <is>
          <t>buồng nổ ách chuồn lưng đen</t>
        </is>
      </c>
      <c r="G284" s="71" t="inlineStr">
        <is>
          <t>30x79</t>
        </is>
      </c>
      <c r="H284" s="71" t="n">
        <v>30</v>
      </c>
      <c r="I284" s="71" t="n">
        <v>76</v>
      </c>
      <c r="J284" s="71" t="inlineStr">
        <is>
          <t>2-2-3</t>
        </is>
      </c>
      <c r="K284" s="91" t="inlineStr">
        <is>
          <t>HENWEIT</t>
        </is>
      </c>
      <c r="L284" s="71" t="inlineStr">
        <is>
          <t>Bộ 4</t>
        </is>
      </c>
      <c r="M284" s="64" t="n"/>
      <c r="N284" s="64" t="n">
        <v>1400000</v>
      </c>
      <c r="O284" s="64" t="n">
        <v>1500000</v>
      </c>
      <c r="P284" s="64" t="n">
        <v>1600000</v>
      </c>
      <c r="Q284" s="64" t="n"/>
      <c r="R284" s="71" t="inlineStr">
        <is>
          <t>🟢 CÓ</t>
        </is>
      </c>
      <c r="S284" s="45" t="inlineStr">
        <is>
          <t>OK7Z1-11-SAO</t>
        </is>
      </c>
      <c r="T284" s="45" t="n"/>
      <c r="U284" s="61">
        <f>IF($C284="","",B284&amp;" "&amp;C284&amp;" · ĐK"&amp;D284&amp;IF(E284=""," "," "&amp;E284)&amp;IF(K284=""," "," - "&amp;K284))</f>
        <v/>
      </c>
    </row>
    <row r="285" ht="39.75" customHeight="1">
      <c r="A285" s="89" t="inlineStr">
        <is>
          <t>HH00722</t>
        </is>
      </c>
      <c r="B285" s="90" t="inlineStr">
        <is>
          <t>MAZDA KIA</t>
        </is>
      </c>
      <c r="C285" s="43" t="inlineStr">
        <is>
          <t>K3500-NEW</t>
        </is>
      </c>
      <c r="D285" s="90" t="n">
        <v>100</v>
      </c>
      <c r="E285" s="90" t="inlineStr">
        <is>
          <t>(A)</t>
        </is>
      </c>
      <c r="F285" s="43" t="inlineStr">
        <is>
          <t>Buồng Nổ tròn 55 nhọn</t>
        </is>
      </c>
      <c r="G285" s="90" t="inlineStr">
        <is>
          <t>34x82</t>
        </is>
      </c>
      <c r="H285" s="90" t="n">
        <v>41</v>
      </c>
      <c r="I285" s="90" t="n">
        <v>105</v>
      </c>
      <c r="J285" s="90" t="inlineStr">
        <is>
          <t>2.5-2-4.5</t>
        </is>
      </c>
      <c r="K285" s="91" t="inlineStr">
        <is>
          <t>IZUMI</t>
        </is>
      </c>
      <c r="L285" s="90" t="inlineStr">
        <is>
          <t>Bộ 4</t>
        </is>
      </c>
      <c r="M285" s="92" t="n"/>
      <c r="N285" s="92" t="n"/>
      <c r="O285" s="92" t="n"/>
      <c r="P285" s="92" t="n"/>
      <c r="Q285" s="92" t="n"/>
      <c r="R285" s="90" t="inlineStr">
        <is>
          <t>🟢 CÓ</t>
        </is>
      </c>
      <c r="S285" s="45" t="inlineStr">
        <is>
          <t>K4YO-11-SAO</t>
        </is>
      </c>
      <c r="T285" s="45" t="n"/>
      <c r="U285" s="61">
        <f>IF($C285="","",B285&amp;" "&amp;C285&amp;" · ĐK"&amp;D285&amp;IF(E285=""," "," "&amp;E285)&amp;IF(K285=""," "," - "&amp;K285))</f>
        <v/>
      </c>
    </row>
    <row r="286" ht="39.75" customHeight="1">
      <c r="A286" s="89" t="n"/>
      <c r="B286" s="71" t="inlineStr">
        <is>
          <t>MAZDA KIA</t>
        </is>
      </c>
      <c r="C286" s="45" t="inlineStr">
        <is>
          <t>K3500-OLD</t>
        </is>
      </c>
      <c r="D286" s="71" t="n">
        <v>100</v>
      </c>
      <c r="E286" s="71" t="inlineStr">
        <is>
          <t>(A)</t>
        </is>
      </c>
      <c r="F286" s="45" t="inlineStr">
        <is>
          <t>Buồng Nổ tròn 53 nhọn khuyết</t>
        </is>
      </c>
      <c r="G286" s="71" t="inlineStr">
        <is>
          <t>34x82</t>
        </is>
      </c>
      <c r="H286" s="71" t="n">
        <v>41</v>
      </c>
      <c r="I286" s="71" t="n">
        <v>105</v>
      </c>
      <c r="J286" s="71" t="inlineStr">
        <is>
          <t>2.5-2-4.5</t>
        </is>
      </c>
      <c r="K286" s="93" t="n"/>
      <c r="L286" s="71" t="inlineStr">
        <is>
          <t>Bộ 4</t>
        </is>
      </c>
      <c r="M286" s="64" t="n"/>
      <c r="N286" s="64" t="n"/>
      <c r="O286" s="64" t="n"/>
      <c r="P286" s="64" t="n"/>
      <c r="Q286" s="64" t="n"/>
      <c r="R286" s="71" t="inlineStr">
        <is>
          <t>🟢 CÓ</t>
        </is>
      </c>
      <c r="S286" s="45" t="n"/>
      <c r="T286" s="45" t="n"/>
      <c r="U286" s="61">
        <f>IF($C286="","",B286&amp;" "&amp;C286&amp;" · ĐK"&amp;D286&amp;IF(E286=""," "," "&amp;E286)&amp;IF(K286=""," "," - "&amp;K286))</f>
        <v/>
      </c>
    </row>
    <row r="287" ht="39.75" customHeight="1">
      <c r="A287" s="89" t="inlineStr">
        <is>
          <t>HH070502</t>
        </is>
      </c>
      <c r="B287" s="90" t="inlineStr">
        <is>
          <t>MAZDA KIA</t>
        </is>
      </c>
      <c r="C287" s="43" t="inlineStr">
        <is>
          <t>K3600/SH</t>
        </is>
      </c>
      <c r="D287" s="90" t="n">
        <v>100</v>
      </c>
      <c r="E287" s="90" t="inlineStr">
        <is>
          <t>(A)+(O)</t>
        </is>
      </c>
      <c r="F287" s="43" t="inlineStr">
        <is>
          <t>Buồng Nổ tròn 51 dù, có 2 dấu supap, lưng đen</t>
        </is>
      </c>
      <c r="G287" s="90" t="inlineStr">
        <is>
          <t>34x82</t>
        </is>
      </c>
      <c r="H287" s="90" t="n">
        <v>39</v>
      </c>
      <c r="I287" s="90" t="n">
        <v>102</v>
      </c>
      <c r="J287" s="90" t="inlineStr">
        <is>
          <t>2-2-3</t>
        </is>
      </c>
      <c r="K287" s="91" t="inlineStr">
        <is>
          <t>IZUMI</t>
        </is>
      </c>
      <c r="L287" s="90" t="inlineStr">
        <is>
          <t>Bộ 4</t>
        </is>
      </c>
      <c r="M287" s="92" t="n"/>
      <c r="N287" s="92" t="n"/>
      <c r="O287" s="92" t="n"/>
      <c r="P287" s="92" t="n"/>
      <c r="Q287" s="92" t="n"/>
      <c r="R287" s="90" t="inlineStr">
        <is>
          <t>🟢 CÓ</t>
        </is>
      </c>
      <c r="S287" s="45" t="n"/>
      <c r="T287" s="45" t="n"/>
      <c r="U287" s="61">
        <f>IF($C287="","",B287&amp;" "&amp;C287&amp;" · ĐK"&amp;D287&amp;IF(E287=""," "," "&amp;E287)&amp;IF(K287=""," "," - "&amp;K287))</f>
        <v/>
      </c>
    </row>
    <row r="288" ht="39.75" customHeight="1">
      <c r="A288" s="89" t="inlineStr">
        <is>
          <t>HH00723</t>
        </is>
      </c>
      <c r="B288" s="71" t="inlineStr">
        <is>
          <t>MAZDA KIA</t>
        </is>
      </c>
      <c r="C288" s="45" t="inlineStr">
        <is>
          <t>TF/T4000</t>
        </is>
      </c>
      <c r="D288" s="71" t="n">
        <v>105.5</v>
      </c>
      <c r="E288" s="71" t="inlineStr">
        <is>
          <t>(A)+(O)</t>
        </is>
      </c>
      <c r="F288" s="45" t="inlineStr">
        <is>
          <t>Buồng Nổ tròn 47 nhọn</t>
        </is>
      </c>
      <c r="G288" s="71" t="n">
        <v>35</v>
      </c>
      <c r="H288" s="71" t="n">
        <v>44</v>
      </c>
      <c r="I288" s="71" t="n">
        <v>108</v>
      </c>
      <c r="J288" s="71" t="inlineStr">
        <is>
          <t>2.5HK-2-4.5</t>
        </is>
      </c>
      <c r="K288" s="93" t="inlineStr">
        <is>
          <t>IZUMI</t>
        </is>
      </c>
      <c r="L288" s="71" t="inlineStr">
        <is>
          <t>Bộ 4</t>
        </is>
      </c>
      <c r="M288" s="64" t="n"/>
      <c r="N288" s="64" t="n"/>
      <c r="O288" s="64" t="n">
        <v>2400000</v>
      </c>
      <c r="P288" s="64" t="n">
        <v>2500000</v>
      </c>
      <c r="Q288" s="64" t="n"/>
      <c r="R288" s="71" t="inlineStr">
        <is>
          <t>🟢 CÓ</t>
        </is>
      </c>
      <c r="S288" s="45" t="inlineStr">
        <is>
          <t>TF01-11-SAO</t>
        </is>
      </c>
      <c r="T288" s="45" t="n"/>
      <c r="U288" s="61">
        <f>IF($C288="","",B288&amp;" "&amp;C288&amp;" · ĐK"&amp;D288&amp;IF(E288=""," "," "&amp;E288)&amp;IF(K288=""," "," - "&amp;K288))</f>
        <v/>
      </c>
    </row>
    <row r="289" ht="39.75" customHeight="1">
      <c r="A289" s="89" t="inlineStr">
        <is>
          <t>HH00724</t>
        </is>
      </c>
      <c r="B289" s="90" t="inlineStr">
        <is>
          <t>MAZDA KIA</t>
        </is>
      </c>
      <c r="C289" s="43" t="inlineStr">
        <is>
          <t>TM/T4500</t>
        </is>
      </c>
      <c r="D289" s="90" t="n">
        <v>109</v>
      </c>
      <c r="E289" s="90" t="inlineStr">
        <is>
          <t>(A)+(O)</t>
        </is>
      </c>
      <c r="F289" s="43" t="inlineStr">
        <is>
          <t>Buồng Nổ tròn 53 nhọn</t>
        </is>
      </c>
      <c r="G289" s="90" t="n">
        <v>35</v>
      </c>
      <c r="H289" s="90" t="n">
        <v>44</v>
      </c>
      <c r="I289" s="90" t="n">
        <v>108</v>
      </c>
      <c r="J289" s="90" t="inlineStr">
        <is>
          <t>3-2-3</t>
        </is>
      </c>
      <c r="K289" s="91" t="inlineStr">
        <is>
          <t>IZUMI</t>
        </is>
      </c>
      <c r="L289" s="90" t="inlineStr">
        <is>
          <t>Bộ 4</t>
        </is>
      </c>
      <c r="M289" s="92" t="n"/>
      <c r="N289" s="92" t="n"/>
      <c r="O289" s="92" t="n"/>
      <c r="P289" s="92" t="n"/>
      <c r="Q289" s="92" t="n"/>
      <c r="R289" s="90" t="inlineStr">
        <is>
          <t>🟢 CÓ</t>
        </is>
      </c>
      <c r="S289" s="45" t="inlineStr">
        <is>
          <t>TMYO-11-200</t>
        </is>
      </c>
      <c r="T289" s="45" t="n"/>
      <c r="U289" s="61">
        <f>IF($C289="","",B289&amp;" "&amp;C289&amp;" · ĐK"&amp;D289&amp;IF(E289=""," "," "&amp;E289)&amp;IF(K289=""," "," - "&amp;K289))</f>
        <v/>
      </c>
    </row>
    <row r="290" ht="39.75" customHeight="1">
      <c r="A290" s="89" t="n"/>
      <c r="B290" s="71" t="inlineStr">
        <is>
          <t>MAZDA KIA</t>
        </is>
      </c>
      <c r="C290" s="45" t="inlineStr">
        <is>
          <t>K6700</t>
        </is>
      </c>
      <c r="D290" s="71" t="n"/>
      <c r="E290" s="71" t="n"/>
      <c r="F290" s="45" t="inlineStr">
        <is>
          <t>Buồng Nổ</t>
        </is>
      </c>
      <c r="G290" s="71" t="n"/>
      <c r="H290" s="71" t="n"/>
      <c r="I290" s="71" t="n"/>
      <c r="J290" s="71" t="n"/>
      <c r="K290" s="93" t="n"/>
      <c r="L290" s="71" t="inlineStr">
        <is>
          <t>Cái</t>
        </is>
      </c>
      <c r="M290" s="64" t="n"/>
      <c r="N290" s="64" t="n"/>
      <c r="O290" s="64" t="n"/>
      <c r="P290" s="64" t="n"/>
      <c r="Q290" s="64" t="n"/>
      <c r="R290" s="71" t="inlineStr">
        <is>
          <t>🟢 CÓ</t>
        </is>
      </c>
      <c r="S290" s="45" t="n"/>
      <c r="T290" s="45" t="n"/>
      <c r="U290" s="61">
        <f>IF($C290="","",B290&amp;" "&amp;C290&amp;" · ĐK"&amp;D290&amp;IF(E290=""," "," "&amp;E290)&amp;IF(K290=""," "," - "&amp;K290))</f>
        <v/>
      </c>
    </row>
    <row r="291" ht="39.75" customHeight="1">
      <c r="A291" s="85" t="n"/>
      <c r="B291" s="63" t="inlineStr">
        <is>
          <t>◆  KOMATSU   (55 sản phẩm)</t>
        </is>
      </c>
      <c r="C291" s="86" t="n"/>
      <c r="D291" s="86" t="n"/>
      <c r="E291" s="86" t="n"/>
      <c r="F291" s="86" t="n"/>
      <c r="G291" s="86" t="n"/>
      <c r="H291" s="86" t="n"/>
      <c r="I291" s="86" t="n"/>
      <c r="J291" s="86" t="n"/>
      <c r="K291" s="87" t="n"/>
      <c r="L291" s="86" t="n"/>
      <c r="M291" s="86" t="n"/>
      <c r="N291" s="86" t="n"/>
      <c r="O291" s="86" t="n"/>
      <c r="P291" s="86" t="n"/>
      <c r="Q291" s="86" t="n"/>
      <c r="R291" s="86" t="n"/>
      <c r="S291" s="88" t="n"/>
      <c r="T291" s="45" t="n"/>
      <c r="U291" s="61">
        <f>IF($C291="","",B291&amp;" "&amp;C291&amp;" · ĐK"&amp;D291&amp;IF(E291=""," "," "&amp;E291)&amp;IF(K291=""," "," - "&amp;K291))</f>
        <v/>
      </c>
    </row>
    <row r="292" ht="39.75" customHeight="1">
      <c r="A292" s="89" t="inlineStr">
        <is>
          <t>HH070334</t>
        </is>
      </c>
      <c r="B292" s="71" t="inlineStr">
        <is>
          <t>KOMATSU</t>
        </is>
      </c>
      <c r="C292" s="45" t="inlineStr">
        <is>
          <t>4D92</t>
        </is>
      </c>
      <c r="D292" s="71" t="n">
        <v>92</v>
      </c>
      <c r="E292" s="71" t="inlineStr">
        <is>
          <t>(A)</t>
        </is>
      </c>
      <c r="F292" s="45" t="inlineStr">
        <is>
          <t>Buồng Nổ tròn 48 nhọn</t>
        </is>
      </c>
      <c r="G292" s="71" t="inlineStr">
        <is>
          <t>32x74</t>
        </is>
      </c>
      <c r="H292" s="71" t="n">
        <v>43</v>
      </c>
      <c r="I292" s="71" t="n">
        <v>99</v>
      </c>
      <c r="J292" s="71" t="inlineStr">
        <is>
          <t>3K-3-6</t>
        </is>
      </c>
      <c r="K292" s="93" t="inlineStr">
        <is>
          <t>IZUMI</t>
        </is>
      </c>
      <c r="L292" s="71" t="inlineStr">
        <is>
          <t>Bộ 4</t>
        </is>
      </c>
      <c r="M292" s="64" t="n"/>
      <c r="N292" s="64" t="n"/>
      <c r="O292" s="64" t="n"/>
      <c r="P292" s="64" t="n"/>
      <c r="Q292" s="64" t="n"/>
      <c r="R292" s="71" t="inlineStr">
        <is>
          <t>🟢 CÓ</t>
        </is>
      </c>
      <c r="S292" s="45" t="inlineStr">
        <is>
          <t>6140-31-2113</t>
        </is>
      </c>
      <c r="T292" s="45" t="n"/>
      <c r="U292" s="61">
        <f>IF($C292="","",B292&amp;" "&amp;C292&amp;" · ĐK"&amp;D292&amp;IF(E292=""," "," "&amp;E292)&amp;IF(K292=""," "," - "&amp;K292))</f>
        <v/>
      </c>
    </row>
    <row r="293" ht="39.75" customHeight="1">
      <c r="A293" s="89" t="inlineStr">
        <is>
          <t>HH070374</t>
        </is>
      </c>
      <c r="B293" s="90" t="inlineStr">
        <is>
          <t>KOMATSU</t>
        </is>
      </c>
      <c r="C293" s="43" t="inlineStr">
        <is>
          <t>4D94-1</t>
        </is>
      </c>
      <c r="D293" s="90" t="n">
        <v>94</v>
      </c>
      <c r="E293" s="90" t="inlineStr">
        <is>
          <t>(A)</t>
        </is>
      </c>
      <c r="F293" s="43" t="inlineStr">
        <is>
          <t>Buồng Nổ thỏ nhỏ,xy lanh nước</t>
        </is>
      </c>
      <c r="G293" s="90" t="inlineStr">
        <is>
          <t>32x74</t>
        </is>
      </c>
      <c r="H293" s="90" t="n">
        <v>39</v>
      </c>
      <c r="I293" s="90" t="n">
        <v>99</v>
      </c>
      <c r="J293" s="90" t="inlineStr">
        <is>
          <t>2.9-2.5-5</t>
        </is>
      </c>
      <c r="K293" s="91" t="inlineStr">
        <is>
          <t>IZUMI</t>
        </is>
      </c>
      <c r="L293" s="90" t="inlineStr">
        <is>
          <t>Bộ 4</t>
        </is>
      </c>
      <c r="M293" s="92" t="n"/>
      <c r="N293" s="92" t="n"/>
      <c r="O293" s="92" t="n"/>
      <c r="P293" s="92" t="n"/>
      <c r="Q293" s="92" t="n"/>
      <c r="R293" s="90" t="inlineStr">
        <is>
          <t>🟢 CÓ</t>
        </is>
      </c>
      <c r="S293" s="45" t="n"/>
      <c r="T293" s="45" t="n"/>
      <c r="U293" s="61">
        <f>IF($C293="","",B293&amp;" "&amp;C293&amp;" · ĐK"&amp;D293&amp;IF(E293=""," "," "&amp;E293)&amp;IF(K293=""," "," - "&amp;K293))</f>
        <v/>
      </c>
    </row>
    <row r="294" ht="39.75" customHeight="1">
      <c r="A294" s="89" t="inlineStr">
        <is>
          <t>HH071436</t>
        </is>
      </c>
      <c r="B294" s="90" t="inlineStr">
        <is>
          <t>KOMATSU</t>
        </is>
      </c>
      <c r="C294" s="43" t="inlineStr">
        <is>
          <t>4D94-1</t>
        </is>
      </c>
      <c r="D294" s="90" t="n">
        <v>94</v>
      </c>
      <c r="E294" s="90" t="inlineStr">
        <is>
          <t>(A)</t>
        </is>
      </c>
      <c r="F294" s="43" t="inlineStr">
        <is>
          <t>Buồng Nổ thỏ nhỏ,xy lanh nước</t>
        </is>
      </c>
      <c r="G294" s="90" t="inlineStr">
        <is>
          <t>32x74</t>
        </is>
      </c>
      <c r="H294" s="90" t="n">
        <v>39</v>
      </c>
      <c r="I294" s="90" t="n">
        <v>99</v>
      </c>
      <c r="J294" s="90" t="inlineStr">
        <is>
          <t>2.9-2.5-5</t>
        </is>
      </c>
      <c r="K294" s="91" t="inlineStr">
        <is>
          <t>NSP</t>
        </is>
      </c>
      <c r="L294" s="90" t="inlineStr">
        <is>
          <t>Bộ 4</t>
        </is>
      </c>
      <c r="M294" s="92" t="n"/>
      <c r="N294" s="92" t="n">
        <v>400000</v>
      </c>
      <c r="O294" s="92" t="n">
        <v>420000</v>
      </c>
      <c r="P294" s="92" t="n">
        <v>440000</v>
      </c>
      <c r="Q294" s="92" t="n"/>
      <c r="R294" s="90" t="inlineStr">
        <is>
          <t>🟢 CÓ</t>
        </is>
      </c>
      <c r="S294" s="45" t="n"/>
      <c r="T294" s="45" t="n"/>
      <c r="U294" s="61">
        <f>IF($C294="","",B294&amp;" "&amp;C294&amp;" · ĐK"&amp;D294&amp;IF(E294=""," "," "&amp;E294)&amp;IF(K294=""," "," - "&amp;K294))</f>
        <v/>
      </c>
    </row>
    <row r="295" ht="39.75" customHeight="1">
      <c r="A295" s="89" t="inlineStr">
        <is>
          <t>HH071435</t>
        </is>
      </c>
      <c r="B295" s="71" t="inlineStr">
        <is>
          <t>KOMATSU</t>
        </is>
      </c>
      <c r="C295" s="45" t="inlineStr">
        <is>
          <t>4D94-2</t>
        </is>
      </c>
      <c r="D295" s="71" t="n">
        <v>94</v>
      </c>
      <c r="E295" s="71" t="inlineStr">
        <is>
          <t>(A)</t>
        </is>
      </c>
      <c r="F295" s="45" t="inlineStr">
        <is>
          <t>Buồng Nổ thỏ lớn,xy lanh nước</t>
        </is>
      </c>
      <c r="G295" s="71" t="inlineStr">
        <is>
          <t>32x74</t>
        </is>
      </c>
      <c r="H295" s="71" t="n">
        <v>39</v>
      </c>
      <c r="I295" s="71" t="n">
        <v>99</v>
      </c>
      <c r="J295" s="71" t="inlineStr">
        <is>
          <t>2.9-2.5-5</t>
        </is>
      </c>
      <c r="K295" s="93" t="inlineStr">
        <is>
          <t>NSP</t>
        </is>
      </c>
      <c r="L295" s="71" t="inlineStr">
        <is>
          <t>Bộ 4</t>
        </is>
      </c>
      <c r="M295" s="64" t="n"/>
      <c r="N295" s="64" t="n">
        <v>1600000</v>
      </c>
      <c r="O295" s="64" t="n">
        <v>1700000</v>
      </c>
      <c r="P295" s="64" t="n">
        <v>1800000</v>
      </c>
      <c r="Q295" s="64" t="n"/>
      <c r="R295" s="71" t="inlineStr">
        <is>
          <t>🟢 CÓ</t>
        </is>
      </c>
      <c r="S295" s="45" t="inlineStr">
        <is>
          <t>6142-32-2120</t>
        </is>
      </c>
      <c r="T295" s="45" t="n"/>
      <c r="U295" s="61">
        <f>IF($C295="","",B295&amp;" "&amp;C295&amp;" · ĐK"&amp;D295&amp;IF(E295=""," "," "&amp;E295)&amp;IF(K295=""," "," - "&amp;K295))</f>
        <v/>
      </c>
    </row>
    <row r="296" ht="39.75" customHeight="1">
      <c r="A296" s="89" t="inlineStr">
        <is>
          <t>HH00066</t>
        </is>
      </c>
      <c r="B296" s="71" t="inlineStr">
        <is>
          <t>KOMATSU</t>
        </is>
      </c>
      <c r="C296" s="45" t="inlineStr">
        <is>
          <t>4D94</t>
        </is>
      </c>
      <c r="D296" s="71" t="n">
        <v>94</v>
      </c>
      <c r="E296" s="71" t="inlineStr">
        <is>
          <t>(A)</t>
        </is>
      </c>
      <c r="F296" s="45" t="inlineStr">
        <is>
          <t>Buồng Nổ lõm 50 nhọn,xy lanh nước</t>
        </is>
      </c>
      <c r="G296" s="71" t="inlineStr">
        <is>
          <t>32x74</t>
        </is>
      </c>
      <c r="H296" s="71" t="n"/>
      <c r="I296" s="71" t="n"/>
      <c r="J296" s="71" t="n"/>
      <c r="K296" s="93" t="inlineStr">
        <is>
          <t>IZUMI</t>
        </is>
      </c>
      <c r="L296" s="71" t="inlineStr">
        <is>
          <t>Bộ 4</t>
        </is>
      </c>
      <c r="M296" s="64" t="n"/>
      <c r="N296" s="64" t="n"/>
      <c r="O296" s="64" t="n"/>
      <c r="P296" s="64" t="n"/>
      <c r="Q296" s="64" t="n"/>
      <c r="R296" s="71" t="inlineStr">
        <is>
          <t>🟢 CÓ</t>
        </is>
      </c>
      <c r="S296" s="45" t="inlineStr">
        <is>
          <t>6142-32-2120</t>
        </is>
      </c>
      <c r="T296" s="45" t="n"/>
      <c r="U296" s="61">
        <f>IF($C296="","",B296&amp;" "&amp;C296&amp;" · ĐK"&amp;D296&amp;IF(E296=""," "," "&amp;E296)&amp;IF(K296=""," "," - "&amp;K296))</f>
        <v/>
      </c>
    </row>
    <row r="297" ht="39.75" customHeight="1">
      <c r="A297" s="89" t="inlineStr">
        <is>
          <t>HH072447</t>
        </is>
      </c>
      <c r="B297" s="90" t="inlineStr">
        <is>
          <t>KOMATSU</t>
        </is>
      </c>
      <c r="C297" s="43" t="inlineStr">
        <is>
          <t>4D95/B3.3</t>
        </is>
      </c>
      <c r="D297" s="90" t="n">
        <v>95</v>
      </c>
      <c r="E297" s="90" t="inlineStr">
        <is>
          <t>(A)</t>
        </is>
      </c>
      <c r="F297" s="43" t="inlineStr">
        <is>
          <t>Nổ tròn 50 dù, không dấu supap</t>
        </is>
      </c>
      <c r="G297" s="90" t="inlineStr">
        <is>
          <t>30x74</t>
        </is>
      </c>
      <c r="H297" s="90" t="n">
        <v>35.8</v>
      </c>
      <c r="I297" s="90" t="n">
        <v>84</v>
      </c>
      <c r="J297" s="90" t="inlineStr">
        <is>
          <t>2-2-4</t>
        </is>
      </c>
      <c r="K297" s="91" t="inlineStr">
        <is>
          <t>NSP</t>
        </is>
      </c>
      <c r="L297" s="90" t="inlineStr">
        <is>
          <t>Bộ 4</t>
        </is>
      </c>
      <c r="M297" s="92" t="n"/>
      <c r="N297" s="92" t="n"/>
      <c r="O297" s="92" t="n">
        <v>2100000</v>
      </c>
      <c r="P297" s="92" t="n">
        <v>2200000</v>
      </c>
      <c r="Q297" s="92" t="n"/>
      <c r="R297" s="90" t="inlineStr">
        <is>
          <t>🟢 CÓ</t>
        </is>
      </c>
      <c r="S297" s="45" t="n"/>
      <c r="T297" s="45" t="n"/>
      <c r="U297" s="61">
        <f>IF($C297="","",B297&amp;" "&amp;C297&amp;" · ĐK"&amp;D297&amp;IF(E297=""," "," "&amp;E297)&amp;IF(K297=""," "," - "&amp;K297))</f>
        <v/>
      </c>
    </row>
    <row r="298" ht="39.75" customHeight="1">
      <c r="A298" s="89" t="inlineStr">
        <is>
          <t>HH070842</t>
        </is>
      </c>
      <c r="B298" s="90" t="inlineStr">
        <is>
          <t>KOMATSU</t>
        </is>
      </c>
      <c r="C298" s="43" t="inlineStr">
        <is>
          <t>4D95/B3.3</t>
        </is>
      </c>
      <c r="D298" s="90" t="n">
        <v>95</v>
      </c>
      <c r="E298" s="90" t="inlineStr">
        <is>
          <t>(A)</t>
        </is>
      </c>
      <c r="F298" s="43" t="inlineStr">
        <is>
          <t>Nổ tròn 50 dù, không dấu supap</t>
        </is>
      </c>
      <c r="G298" s="90" t="inlineStr">
        <is>
          <t>30x74</t>
        </is>
      </c>
      <c r="H298" s="90" t="n">
        <v>35.8</v>
      </c>
      <c r="I298" s="90" t="n">
        <v>84</v>
      </c>
      <c r="J298" s="90" t="inlineStr">
        <is>
          <t>2-2-4</t>
        </is>
      </c>
      <c r="K298" s="91" t="inlineStr">
        <is>
          <t>IZUMI</t>
        </is>
      </c>
      <c r="L298" s="90" t="inlineStr">
        <is>
          <t>Bộ 4</t>
        </is>
      </c>
      <c r="M298" s="92" t="n"/>
      <c r="N298" s="92" t="n">
        <v>1450000</v>
      </c>
      <c r="O298" s="92" t="n">
        <v>1550000</v>
      </c>
      <c r="P298" s="92" t="n">
        <v>1650000</v>
      </c>
      <c r="Q298" s="92" t="n"/>
      <c r="R298" s="90" t="inlineStr">
        <is>
          <t>🟢 CÓ</t>
        </is>
      </c>
      <c r="S298" s="45" t="n"/>
      <c r="T298" s="45" t="n"/>
      <c r="U298" s="61">
        <f>IF($C298="","",B298&amp;" "&amp;C298&amp;" · ĐK"&amp;D298&amp;IF(E298=""," "," "&amp;E298)&amp;IF(K298=""," "," - "&amp;K298))</f>
        <v/>
      </c>
    </row>
    <row r="299" ht="39.75" customHeight="1">
      <c r="A299" s="89" t="inlineStr">
        <is>
          <t>HH082904</t>
        </is>
      </c>
      <c r="B299" s="90" t="inlineStr">
        <is>
          <t>KOMATSU</t>
        </is>
      </c>
      <c r="C299" s="43" t="inlineStr">
        <is>
          <t>4D95/B3.3</t>
        </is>
      </c>
      <c r="D299" s="90" t="n">
        <v>95</v>
      </c>
      <c r="E299" s="90" t="inlineStr">
        <is>
          <t>(A)</t>
        </is>
      </c>
      <c r="F299" s="43" t="inlineStr">
        <is>
          <t>Nổ tròn 50 dù, không dấu supap</t>
        </is>
      </c>
      <c r="G299" s="90" t="inlineStr">
        <is>
          <t>30x74</t>
        </is>
      </c>
      <c r="H299" s="90" t="n">
        <v>35.8</v>
      </c>
      <c r="I299" s="90" t="n">
        <v>84</v>
      </c>
      <c r="J299" s="90" t="inlineStr">
        <is>
          <t>2-2-4</t>
        </is>
      </c>
      <c r="K299" s="91" t="inlineStr">
        <is>
          <t>IKAZU</t>
        </is>
      </c>
      <c r="L299" s="90" t="inlineStr">
        <is>
          <t>Bộ 4</t>
        </is>
      </c>
      <c r="M299" s="92" t="n"/>
      <c r="N299" s="92" t="n">
        <v>1450000</v>
      </c>
      <c r="O299" s="92" t="n">
        <v>1550000</v>
      </c>
      <c r="P299" s="92" t="n">
        <v>1650000</v>
      </c>
      <c r="Q299" s="92" t="n"/>
      <c r="R299" s="90" t="inlineStr">
        <is>
          <t>🟢 CÓ</t>
        </is>
      </c>
      <c r="S299" s="45" t="n"/>
      <c r="T299" s="45" t="n"/>
      <c r="U299" s="61">
        <f>IF($C299="","",B299&amp;" "&amp;C299&amp;" · ĐK"&amp;D299&amp;IF(E299=""," "," "&amp;E299)&amp;IF(K299=""," "," - "&amp;K299))</f>
        <v/>
      </c>
    </row>
    <row r="300" ht="39.75" customHeight="1">
      <c r="A300" s="89" t="inlineStr">
        <is>
          <t>HH082571</t>
        </is>
      </c>
      <c r="B300" s="71" t="inlineStr">
        <is>
          <t>KOMATSU</t>
        </is>
      </c>
      <c r="C300" s="45" t="inlineStr">
        <is>
          <t xml:space="preserve"> 4D95/ SAA4D95LE/PC130-7</t>
        </is>
      </c>
      <c r="D300" s="71" t="n">
        <v>95</v>
      </c>
      <c r="E300" s="71" t="inlineStr">
        <is>
          <t>(A)</t>
        </is>
      </c>
      <c r="F300" s="45" t="inlineStr">
        <is>
          <t>Nổ tròn 50 dù, không dấu supap, sm 2.5K</t>
        </is>
      </c>
      <c r="G300" s="71" t="inlineStr">
        <is>
          <t>30x74</t>
        </is>
      </c>
      <c r="H300" s="71" t="n">
        <v>35.8</v>
      </c>
      <c r="I300" s="71" t="n">
        <v>84</v>
      </c>
      <c r="J300" s="71" t="inlineStr">
        <is>
          <t>2.5K-2-4</t>
        </is>
      </c>
      <c r="K300" s="93" t="inlineStr">
        <is>
          <t>HENWEIT</t>
        </is>
      </c>
      <c r="L300" s="71" t="inlineStr">
        <is>
          <t>Bộ 4</t>
        </is>
      </c>
      <c r="M300" s="64" t="n"/>
      <c r="N300" s="64" t="n">
        <v>1300000</v>
      </c>
      <c r="O300" s="64" t="n">
        <v>1400000</v>
      </c>
      <c r="P300" s="64" t="n">
        <v>1500000</v>
      </c>
      <c r="Q300" s="64" t="n"/>
      <c r="R300" s="71" t="inlineStr">
        <is>
          <t>🟢 CÓ</t>
        </is>
      </c>
      <c r="S300" s="45" t="inlineStr">
        <is>
          <t xml:space="preserve">6208-31-2110 </t>
        </is>
      </c>
      <c r="T300" s="45" t="n"/>
      <c r="U300" s="61">
        <f>IF($C300="","",B300&amp;" "&amp;C300&amp;" · ĐK"&amp;D300&amp;IF(E300=""," "," "&amp;E300)&amp;IF(K300=""," "," - "&amp;K300))</f>
        <v/>
      </c>
    </row>
    <row r="301" ht="39.75" customHeight="1">
      <c r="A301" s="89" t="inlineStr">
        <is>
          <t>HH082721</t>
        </is>
      </c>
      <c r="B301" s="90" t="inlineStr">
        <is>
          <t>KOMATSU</t>
        </is>
      </c>
      <c r="C301" s="45" t="inlineStr">
        <is>
          <t xml:space="preserve"> 4D95/ SAA4D95LE/PC130-7</t>
        </is>
      </c>
      <c r="D301" s="90" t="n">
        <v>95</v>
      </c>
      <c r="E301" s="90" t="inlineStr">
        <is>
          <t>(A)</t>
        </is>
      </c>
      <c r="F301" s="43" t="inlineStr">
        <is>
          <t>Nổ tròn 50 dù, không dấu supap, sm 2.5K</t>
        </is>
      </c>
      <c r="G301" s="90" t="n">
        <v>30</v>
      </c>
      <c r="H301" s="90" t="n">
        <v>35.8</v>
      </c>
      <c r="I301" s="90" t="n">
        <v>84</v>
      </c>
      <c r="J301" s="90" t="inlineStr">
        <is>
          <t>2.5K-2-4</t>
        </is>
      </c>
      <c r="K301" s="91" t="inlineStr">
        <is>
          <t>MAHLE</t>
        </is>
      </c>
      <c r="L301" s="90" t="inlineStr">
        <is>
          <t>Bộ 4</t>
        </is>
      </c>
      <c r="M301" s="92" t="n"/>
      <c r="N301" s="92" t="n">
        <v>2700000</v>
      </c>
      <c r="O301" s="92" t="n">
        <v>2850000</v>
      </c>
      <c r="P301" s="92" t="n">
        <v>3000000</v>
      </c>
      <c r="Q301" s="92" t="n"/>
      <c r="R301" s="90" t="inlineStr">
        <is>
          <t>🟢 CÓ</t>
        </is>
      </c>
      <c r="S301" s="45" t="inlineStr">
        <is>
          <t xml:space="preserve">6208-31-2110 </t>
        </is>
      </c>
      <c r="T301" s="45" t="n"/>
      <c r="U301" s="61">
        <f>IF($C301="","",B301&amp;" "&amp;C301&amp;" · ĐK"&amp;D301&amp;IF(E301=""," "," "&amp;E301)&amp;IF(K301=""," "," - "&amp;K301))</f>
        <v/>
      </c>
    </row>
    <row r="302" ht="39.75" customHeight="1">
      <c r="A302" s="89" t="inlineStr">
        <is>
          <t>HH077087</t>
        </is>
      </c>
      <c r="B302" s="90" t="inlineStr">
        <is>
          <t>KOMATSU</t>
        </is>
      </c>
      <c r="C302" s="45" t="inlineStr">
        <is>
          <t xml:space="preserve"> 4D95/ SAA4D95LE/PC130-7</t>
        </is>
      </c>
      <c r="D302" s="90" t="n">
        <v>95</v>
      </c>
      <c r="E302" s="90" t="inlineStr">
        <is>
          <t>(A)</t>
        </is>
      </c>
      <c r="F302" s="43" t="inlineStr">
        <is>
          <t>Nổ tròn 50 dù, không dấu supap, sm 2.5K</t>
        </is>
      </c>
      <c r="G302" s="90" t="n">
        <v>30</v>
      </c>
      <c r="H302" s="90" t="n">
        <v>35.8</v>
      </c>
      <c r="I302" s="90" t="n">
        <v>84</v>
      </c>
      <c r="J302" s="90" t="inlineStr">
        <is>
          <t>2.5K-2-4</t>
        </is>
      </c>
      <c r="K302" s="91" t="inlineStr">
        <is>
          <t>IZUMI</t>
        </is>
      </c>
      <c r="L302" s="90" t="inlineStr">
        <is>
          <t>Bộ 4</t>
        </is>
      </c>
      <c r="M302" s="92" t="n"/>
      <c r="N302" s="92" t="n"/>
      <c r="O302" s="92" t="n"/>
      <c r="P302" s="92" t="n"/>
      <c r="Q302" s="92" t="n"/>
      <c r="R302" s="90" t="inlineStr">
        <is>
          <t>🟢 CÓ</t>
        </is>
      </c>
      <c r="S302" s="45" t="inlineStr">
        <is>
          <t xml:space="preserve">6208-31-2110 </t>
        </is>
      </c>
      <c r="T302" s="45" t="n"/>
      <c r="U302" s="61">
        <f>IF($C302="","",B302&amp;" "&amp;C302&amp;" · ĐK"&amp;D302&amp;IF(E302=""," "," "&amp;E302)&amp;IF(K302=""," "," - "&amp;K302))</f>
        <v/>
      </c>
    </row>
    <row r="303" ht="39.75" customHeight="1">
      <c r="A303" s="89" t="inlineStr">
        <is>
          <t>HH082906</t>
        </is>
      </c>
      <c r="B303" s="90" t="inlineStr">
        <is>
          <t>KOMATSU</t>
        </is>
      </c>
      <c r="C303" s="45" t="inlineStr">
        <is>
          <t xml:space="preserve"> 4D95/ SAA4D95LE/PC130-7</t>
        </is>
      </c>
      <c r="D303" s="90" t="n">
        <v>95</v>
      </c>
      <c r="E303" s="90" t="inlineStr">
        <is>
          <t>(A)</t>
        </is>
      </c>
      <c r="F303" s="43" t="inlineStr">
        <is>
          <t>Nổ tròn 50 dù, không dấu supap, sm 2.5K</t>
        </is>
      </c>
      <c r="G303" s="90" t="n">
        <v>30</v>
      </c>
      <c r="H303" s="90" t="n">
        <v>35.8</v>
      </c>
      <c r="I303" s="90" t="n">
        <v>84</v>
      </c>
      <c r="J303" s="90" t="inlineStr">
        <is>
          <t>2.5K-2-4</t>
        </is>
      </c>
      <c r="K303" s="91" t="inlineStr">
        <is>
          <t>IKAZU</t>
        </is>
      </c>
      <c r="L303" s="90" t="inlineStr">
        <is>
          <t>Bộ 4</t>
        </is>
      </c>
      <c r="M303" s="92" t="n"/>
      <c r="N303" s="92" t="n">
        <v>1300000</v>
      </c>
      <c r="O303" s="92" t="n">
        <v>1400000</v>
      </c>
      <c r="P303" s="92" t="n">
        <v>1500000</v>
      </c>
      <c r="Q303" s="92" t="n"/>
      <c r="R303" s="90" t="inlineStr">
        <is>
          <t>🟢 CÓ</t>
        </is>
      </c>
      <c r="S303" s="45" t="inlineStr">
        <is>
          <t xml:space="preserve">6208-31-2110 </t>
        </is>
      </c>
      <c r="T303" s="45" t="n"/>
      <c r="U303" s="61">
        <f>IF($C303="","",B303&amp;" "&amp;C303&amp;" · ĐK"&amp;D303&amp;IF(E303=""," "," "&amp;E303)&amp;IF(K303=""," "," - "&amp;K303))</f>
        <v/>
      </c>
    </row>
    <row r="304" ht="39.75" customHeight="1">
      <c r="A304" s="89" t="n"/>
      <c r="B304" s="90" t="inlineStr">
        <is>
          <t>KOMATSU</t>
        </is>
      </c>
      <c r="C304" s="43" t="inlineStr">
        <is>
          <t>4D95/B3.3/PC130-8</t>
        </is>
      </c>
      <c r="D304" s="90" t="n">
        <v>95</v>
      </c>
      <c r="E304" s="90" t="inlineStr">
        <is>
          <t>(A)</t>
        </is>
      </c>
      <c r="F304" s="43" t="inlineStr">
        <is>
          <t>buồng nổ tròn lòng trảo nhọn 46</t>
        </is>
      </c>
      <c r="G304" s="90" t="inlineStr">
        <is>
          <t>30x74</t>
        </is>
      </c>
      <c r="H304" s="90" t="n">
        <v>35.8</v>
      </c>
      <c r="I304" s="90" t="n">
        <v>84</v>
      </c>
      <c r="J304" s="90" t="inlineStr">
        <is>
          <t>2.5K-2-3</t>
        </is>
      </c>
      <c r="K304" s="91" t="n"/>
      <c r="L304" s="90" t="inlineStr">
        <is>
          <t>Bộ 4</t>
        </is>
      </c>
      <c r="M304" s="92" t="n"/>
      <c r="N304" s="92" t="n"/>
      <c r="O304" s="92" t="n"/>
      <c r="P304" s="92" t="n"/>
      <c r="Q304" s="92" t="n"/>
      <c r="R304" s="90" t="inlineStr">
        <is>
          <t>🟢 CÓ</t>
        </is>
      </c>
      <c r="S304" s="45" t="inlineStr">
        <is>
          <t>6271-31-2210</t>
        </is>
      </c>
      <c r="T304" s="45" t="n"/>
      <c r="U304" s="61">
        <f>IF($C304="","",B304&amp;" "&amp;C304&amp;" · ĐK"&amp;D304&amp;IF(E304=""," "," "&amp;E304)&amp;IF(K304=""," "," - "&amp;K304))</f>
        <v/>
      </c>
    </row>
    <row r="305" ht="39.75" customHeight="1">
      <c r="A305" s="89" t="inlineStr">
        <is>
          <t>HH00411</t>
        </is>
      </c>
      <c r="B305" s="71" t="inlineStr">
        <is>
          <t>KOMATSU</t>
        </is>
      </c>
      <c r="C305" s="45" t="inlineStr">
        <is>
          <t>4D95-S</t>
        </is>
      </c>
      <c r="D305" s="71" t="n">
        <v>95</v>
      </c>
      <c r="E305" s="71" t="inlineStr">
        <is>
          <t>(A)</t>
        </is>
      </c>
      <c r="F305" s="45" t="inlineStr">
        <is>
          <t>buồng nổ tròn 51 nhọn khuyết có 2 dấu supap</t>
        </is>
      </c>
      <c r="G305" s="71" t="inlineStr">
        <is>
          <t>30x74</t>
        </is>
      </c>
      <c r="H305" s="71" t="n">
        <v>46</v>
      </c>
      <c r="I305" s="71" t="n">
        <v>104</v>
      </c>
      <c r="J305" s="71" t="inlineStr">
        <is>
          <t>2-2-4</t>
        </is>
      </c>
      <c r="K305" s="93" t="inlineStr">
        <is>
          <t>IZUMI</t>
        </is>
      </c>
      <c r="L305" s="71" t="inlineStr">
        <is>
          <t>Bộ 4</t>
        </is>
      </c>
      <c r="M305" s="64" t="n"/>
      <c r="N305" s="64" t="n"/>
      <c r="O305" s="64" t="n"/>
      <c r="P305" s="64" t="n"/>
      <c r="Q305" s="64" t="n"/>
      <c r="R305" s="71" t="inlineStr">
        <is>
          <t>🟢 CÓ</t>
        </is>
      </c>
      <c r="S305" s="45" t="n"/>
      <c r="T305" s="45" t="n"/>
      <c r="U305" s="61">
        <f>IF($C305="","",B305&amp;" "&amp;C305&amp;" · ĐK"&amp;D305&amp;IF(E305=""," "," "&amp;E305)&amp;IF(K305=""," "," - "&amp;K305))</f>
        <v/>
      </c>
    </row>
    <row r="306" ht="39.75" customHeight="1">
      <c r="A306" s="89" t="inlineStr">
        <is>
          <t>HH084082</t>
        </is>
      </c>
      <c r="B306" s="71" t="inlineStr">
        <is>
          <t>KOMATSU</t>
        </is>
      </c>
      <c r="C306" s="45" t="inlineStr">
        <is>
          <t>4D95-S</t>
        </is>
      </c>
      <c r="D306" s="71" t="n">
        <v>95</v>
      </c>
      <c r="E306" s="71" t="inlineStr">
        <is>
          <t>(A)</t>
        </is>
      </c>
      <c r="F306" s="45" t="inlineStr">
        <is>
          <t>buồng nổ tròn 51 nhọn khuyết có 2 dấu supap</t>
        </is>
      </c>
      <c r="G306" s="71" t="inlineStr">
        <is>
          <t>30x74</t>
        </is>
      </c>
      <c r="H306" s="71" t="n">
        <v>46</v>
      </c>
      <c r="I306" s="71" t="n">
        <v>104</v>
      </c>
      <c r="J306" s="71" t="inlineStr">
        <is>
          <t>2-2-4</t>
        </is>
      </c>
      <c r="K306" s="93" t="inlineStr">
        <is>
          <t>IKAZU</t>
        </is>
      </c>
      <c r="L306" s="71" t="inlineStr">
        <is>
          <t>Bộ 4</t>
        </is>
      </c>
      <c r="M306" s="64" t="n"/>
      <c r="N306" s="64" t="n">
        <v>1320000</v>
      </c>
      <c r="O306" s="64" t="n">
        <v>1400000</v>
      </c>
      <c r="P306" s="64" t="n">
        <v>1500000</v>
      </c>
      <c r="Q306" s="64" t="n"/>
      <c r="R306" s="71" t="inlineStr">
        <is>
          <t>🟢 CÓ</t>
        </is>
      </c>
      <c r="S306" s="45" t="inlineStr">
        <is>
          <t xml:space="preserve">6202-32-2160 </t>
        </is>
      </c>
      <c r="T306" s="45" t="n"/>
      <c r="U306" s="61">
        <f>IF($C306="","",B306&amp;" "&amp;C306&amp;" · ĐK"&amp;D306&amp;IF(E306=""," "," "&amp;E306)&amp;IF(K306=""," "," - "&amp;K306))</f>
        <v/>
      </c>
    </row>
    <row r="307" ht="39.75" customHeight="1">
      <c r="A307" s="89" t="inlineStr">
        <is>
          <t>HH072446</t>
        </is>
      </c>
      <c r="B307" s="71" t="inlineStr">
        <is>
          <t>KOMATSU</t>
        </is>
      </c>
      <c r="C307" s="45" t="inlineStr">
        <is>
          <t>4D95/D21-6</t>
        </is>
      </c>
      <c r="D307" s="71" t="n">
        <v>95</v>
      </c>
      <c r="E307" s="71" t="inlineStr">
        <is>
          <t>(A)</t>
        </is>
      </c>
      <c r="F307" s="45" t="inlineStr">
        <is>
          <t>buồng nổ ách chuồn</t>
        </is>
      </c>
      <c r="G307" s="71" t="inlineStr">
        <is>
          <t>30x74</t>
        </is>
      </c>
      <c r="H307" s="71" t="n">
        <v>46</v>
      </c>
      <c r="I307" s="71" t="n">
        <v>104</v>
      </c>
      <c r="J307" s="71" t="inlineStr">
        <is>
          <t>2.2HK-2.2HK-4</t>
        </is>
      </c>
      <c r="K307" s="93" t="inlineStr">
        <is>
          <t>NSP</t>
        </is>
      </c>
      <c r="L307" s="71" t="inlineStr">
        <is>
          <t>Bộ 4</t>
        </is>
      </c>
      <c r="M307" s="64" t="n"/>
      <c r="N307" s="64" t="n">
        <v>2000000</v>
      </c>
      <c r="O307" s="64" t="n">
        <v>2100000</v>
      </c>
      <c r="P307" s="64" t="n">
        <v>2200000</v>
      </c>
      <c r="Q307" s="64" t="n"/>
      <c r="R307" s="71" t="inlineStr">
        <is>
          <t>🟢 CÓ</t>
        </is>
      </c>
      <c r="S307" s="45" t="n"/>
      <c r="T307" s="45" t="n"/>
      <c r="U307" s="61">
        <f>IF($C307="","",B307&amp;" "&amp;C307&amp;" · ĐK"&amp;D307&amp;IF(E307=""," "," "&amp;E307)&amp;IF(K307=""," "," - "&amp;K307))</f>
        <v/>
      </c>
    </row>
    <row r="308" ht="39.75" customHeight="1">
      <c r="A308" s="89" t="inlineStr">
        <is>
          <t>HH20466</t>
        </is>
      </c>
      <c r="B308" s="71" t="inlineStr">
        <is>
          <t>KOMATSU</t>
        </is>
      </c>
      <c r="C308" s="45" t="inlineStr">
        <is>
          <t>4D95/D21-6</t>
        </is>
      </c>
      <c r="D308" s="71" t="n">
        <v>95</v>
      </c>
      <c r="E308" s="71" t="inlineStr">
        <is>
          <t>(A)</t>
        </is>
      </c>
      <c r="F308" s="45" t="inlineStr">
        <is>
          <t>buồng nổ ách chuồn</t>
        </is>
      </c>
      <c r="G308" s="71" t="inlineStr">
        <is>
          <t>30x74</t>
        </is>
      </c>
      <c r="H308" s="71" t="n">
        <v>46</v>
      </c>
      <c r="I308" s="71" t="n">
        <v>104</v>
      </c>
      <c r="J308" s="71" t="inlineStr">
        <is>
          <t>2.2HK-2.2HK-4</t>
        </is>
      </c>
      <c r="K308" s="93" t="inlineStr">
        <is>
          <t>IZUMI</t>
        </is>
      </c>
      <c r="L308" s="71" t="inlineStr">
        <is>
          <t>Bộ 4</t>
        </is>
      </c>
      <c r="M308" s="64" t="n"/>
      <c r="N308" s="64" t="n"/>
      <c r="O308" s="64" t="n"/>
      <c r="P308" s="64" t="n"/>
      <c r="Q308" s="64" t="n"/>
      <c r="R308" s="71" t="inlineStr">
        <is>
          <t>🟢 CÓ</t>
        </is>
      </c>
      <c r="S308" s="45" t="n"/>
      <c r="T308" s="45" t="n"/>
      <c r="U308" s="61">
        <f>IF($C308="","",B308&amp;" "&amp;C308&amp;" · ĐK"&amp;D308&amp;IF(E308=""," "," "&amp;E308)&amp;IF(K308=""," "," - "&amp;K308))</f>
        <v/>
      </c>
    </row>
    <row r="309" ht="39.75" customHeight="1">
      <c r="A309" s="89" t="inlineStr">
        <is>
          <t>HH083634</t>
        </is>
      </c>
      <c r="B309" s="71" t="inlineStr">
        <is>
          <t>KOMATSU</t>
        </is>
      </c>
      <c r="C309" s="45" t="inlineStr">
        <is>
          <t>4D95/D21-6</t>
        </is>
      </c>
      <c r="D309" s="71" t="n">
        <v>95</v>
      </c>
      <c r="E309" s="71" t="inlineStr">
        <is>
          <t>(A)</t>
        </is>
      </c>
      <c r="F309" s="45" t="inlineStr">
        <is>
          <t>buồng nổ ách chuồn</t>
        </is>
      </c>
      <c r="G309" s="71" t="inlineStr">
        <is>
          <t>30x74</t>
        </is>
      </c>
      <c r="H309" s="71" t="n">
        <v>46</v>
      </c>
      <c r="I309" s="71" t="n">
        <v>104</v>
      </c>
      <c r="J309" s="71" t="inlineStr">
        <is>
          <t>2.2HK-2.2HK-4</t>
        </is>
      </c>
      <c r="K309" s="93" t="inlineStr">
        <is>
          <t xml:space="preserve"> NICE IN</t>
        </is>
      </c>
      <c r="L309" s="71" t="inlineStr">
        <is>
          <t>Bộ 4</t>
        </is>
      </c>
      <c r="M309" s="64" t="n"/>
      <c r="N309" s="64" t="n">
        <v>1450000</v>
      </c>
      <c r="O309" s="64" t="n">
        <v>1550000</v>
      </c>
      <c r="P309" s="64" t="n">
        <v>1650000</v>
      </c>
      <c r="Q309" s="64" t="n"/>
      <c r="R309" s="71" t="inlineStr">
        <is>
          <t>🟢 CÓ</t>
        </is>
      </c>
      <c r="S309" s="45" t="inlineStr">
        <is>
          <t>6202-32-2140</t>
        </is>
      </c>
      <c r="T309" s="45" t="n"/>
      <c r="U309" s="61">
        <f>IF($C309="","",B309&amp;" "&amp;C309&amp;" · ĐK"&amp;D309&amp;IF(E309=""," "," "&amp;E309)&amp;IF(K309=""," "," - "&amp;K309))</f>
        <v/>
      </c>
    </row>
    <row r="310" ht="39.75" customHeight="1">
      <c r="A310" s="89" t="inlineStr">
        <is>
          <t>HH083924</t>
        </is>
      </c>
      <c r="B310" s="71" t="inlineStr">
        <is>
          <t>KOMATSU</t>
        </is>
      </c>
      <c r="C310" s="45" t="inlineStr">
        <is>
          <t>4D95/D21-6</t>
        </is>
      </c>
      <c r="D310" s="71" t="n">
        <v>95</v>
      </c>
      <c r="E310" s="71" t="inlineStr">
        <is>
          <t>(A)</t>
        </is>
      </c>
      <c r="F310" s="45" t="inlineStr">
        <is>
          <t>buồng nổ ách chuồn</t>
        </is>
      </c>
      <c r="G310" s="71" t="inlineStr">
        <is>
          <t>30x74</t>
        </is>
      </c>
      <c r="H310" s="71" t="n">
        <v>46</v>
      </c>
      <c r="I310" s="71" t="n">
        <v>104</v>
      </c>
      <c r="J310" s="71" t="inlineStr">
        <is>
          <t>2.2HK-2.2HK-4</t>
        </is>
      </c>
      <c r="K310" s="91" t="inlineStr">
        <is>
          <t>HENWEIT</t>
        </is>
      </c>
      <c r="L310" s="71" t="inlineStr">
        <is>
          <t>Bộ 4</t>
        </is>
      </c>
      <c r="M310" s="64" t="n"/>
      <c r="N310" s="64" t="n">
        <v>1400000</v>
      </c>
      <c r="O310" s="64" t="n">
        <v>1480000</v>
      </c>
      <c r="P310" s="64" t="n">
        <v>1580000</v>
      </c>
      <c r="Q310" s="64" t="n"/>
      <c r="R310" s="71" t="inlineStr">
        <is>
          <t>🟢 CÓ</t>
        </is>
      </c>
      <c r="S310" s="45" t="inlineStr">
        <is>
          <t>6202-32-2140</t>
        </is>
      </c>
      <c r="T310" s="45" t="n"/>
      <c r="U310" s="61">
        <f>IF($C310="","",B310&amp;" "&amp;C310&amp;" · ĐK"&amp;D310&amp;IF(E310=""," "," "&amp;E310)&amp;IF(K310=""," "," - "&amp;K310))</f>
        <v/>
      </c>
    </row>
    <row r="311" ht="39.75" customHeight="1">
      <c r="A311" s="89" t="inlineStr">
        <is>
          <t>HH077088</t>
        </is>
      </c>
      <c r="B311" s="71" t="inlineStr">
        <is>
          <t>KOMATSU</t>
        </is>
      </c>
      <c r="C311" s="45" t="inlineStr">
        <is>
          <t>4D95/D21-6</t>
        </is>
      </c>
      <c r="D311" s="71" t="n">
        <v>95</v>
      </c>
      <c r="E311" s="71" t="inlineStr">
        <is>
          <t>(A)</t>
        </is>
      </c>
      <c r="F311" s="45" t="inlineStr">
        <is>
          <t>buồng nổ ách chuồn,(chú ý sm 2.2HK/2/4)</t>
        </is>
      </c>
      <c r="G311" s="71" t="inlineStr">
        <is>
          <t>30x74</t>
        </is>
      </c>
      <c r="H311" s="71" t="n">
        <v>46</v>
      </c>
      <c r="I311" s="71" t="n">
        <v>104</v>
      </c>
      <c r="J311" s="71" t="inlineStr">
        <is>
          <t>2.2HK-2-4</t>
        </is>
      </c>
      <c r="K311" s="93" t="inlineStr">
        <is>
          <t>IZUMI</t>
        </is>
      </c>
      <c r="L311" s="71" t="inlineStr">
        <is>
          <t>Bộ 4</t>
        </is>
      </c>
      <c r="M311" s="64" t="n"/>
      <c r="N311" s="64" t="n"/>
      <c r="O311" s="64" t="n"/>
      <c r="P311" s="64" t="n"/>
      <c r="Q311" s="64" t="n"/>
      <c r="R311" s="71" t="inlineStr">
        <is>
          <t>🟢 CÓ</t>
        </is>
      </c>
      <c r="S311" s="45" t="inlineStr">
        <is>
          <t xml:space="preserve"> 6202-32-2130 </t>
        </is>
      </c>
      <c r="T311" s="45" t="n"/>
      <c r="U311" s="61">
        <f>IF($C311="","",B311&amp;" "&amp;C311&amp;" · ĐK"&amp;D311&amp;IF(E311=""," "," "&amp;E311)&amp;IF(K311=""," "," - "&amp;K311))</f>
        <v/>
      </c>
    </row>
    <row r="312" ht="39.75" customHeight="1">
      <c r="A312" s="89" t="inlineStr">
        <is>
          <t>HH00064</t>
        </is>
      </c>
      <c r="B312" s="90" t="inlineStr">
        <is>
          <t>KOMATSU</t>
        </is>
      </c>
      <c r="C312" s="43" t="inlineStr">
        <is>
          <t>4D95K</t>
        </is>
      </c>
      <c r="D312" s="90" t="n">
        <v>95</v>
      </c>
      <c r="E312" s="90" t="inlineStr">
        <is>
          <t>(A)</t>
        </is>
      </c>
      <c r="F312" s="43" t="inlineStr">
        <is>
          <t>buồng nổ chuồn sâu 1, 5 mm</t>
        </is>
      </c>
      <c r="G312" s="90" t="inlineStr">
        <is>
          <t>30x74</t>
        </is>
      </c>
      <c r="H312" s="90" t="n">
        <v>36</v>
      </c>
      <c r="I312" s="90" t="n">
        <v>94</v>
      </c>
      <c r="J312" s="90" t="inlineStr">
        <is>
          <t>2.2HK-2-4</t>
        </is>
      </c>
      <c r="K312" s="91" t="inlineStr">
        <is>
          <t>IZUMI</t>
        </is>
      </c>
      <c r="L312" s="90" t="inlineStr">
        <is>
          <t>Bộ 4</t>
        </is>
      </c>
      <c r="M312" s="92" t="n"/>
      <c r="N312" s="92" t="n"/>
      <c r="O312" s="92" t="n"/>
      <c r="P312" s="92" t="n"/>
      <c r="Q312" s="92" t="n"/>
      <c r="R312" s="90" t="inlineStr">
        <is>
          <t>🟢 CÓ</t>
        </is>
      </c>
      <c r="S312" s="45" t="inlineStr">
        <is>
          <t>6202-32-2120</t>
        </is>
      </c>
      <c r="T312" s="45" t="n"/>
      <c r="U312" s="61">
        <f>IF($C312="","",B312&amp;" "&amp;C312&amp;" · ĐK"&amp;D312&amp;IF(E312=""," "," "&amp;E312)&amp;IF(K312=""," "," - "&amp;K312))</f>
        <v/>
      </c>
    </row>
    <row r="313" ht="39.75" customHeight="1">
      <c r="A313" s="89" t="inlineStr">
        <is>
          <t>HH072448</t>
        </is>
      </c>
      <c r="B313" s="90" t="inlineStr">
        <is>
          <t>KOMATSU</t>
        </is>
      </c>
      <c r="C313" s="43" t="inlineStr">
        <is>
          <t>4D95K</t>
        </is>
      </c>
      <c r="D313" s="90" t="n">
        <v>95</v>
      </c>
      <c r="E313" s="90" t="inlineStr">
        <is>
          <t>(A)</t>
        </is>
      </c>
      <c r="F313" s="43" t="inlineStr">
        <is>
          <t>buồng nổ chuồn sâu 1, 5 mm</t>
        </is>
      </c>
      <c r="G313" s="90" t="inlineStr">
        <is>
          <t>30x74</t>
        </is>
      </c>
      <c r="H313" s="90" t="n">
        <v>36</v>
      </c>
      <c r="I313" s="90" t="n">
        <v>94</v>
      </c>
      <c r="J313" s="90" t="inlineStr">
        <is>
          <t>2.2HK-2-4</t>
        </is>
      </c>
      <c r="K313" s="91" t="inlineStr">
        <is>
          <t>NSP</t>
        </is>
      </c>
      <c r="L313" s="90" t="inlineStr">
        <is>
          <t>Bộ 4</t>
        </is>
      </c>
      <c r="M313" s="92" t="n"/>
      <c r="N313" s="92" t="n">
        <v>1800000</v>
      </c>
      <c r="O313" s="92" t="n">
        <v>1900000</v>
      </c>
      <c r="P313" s="92" t="n">
        <v>2000000</v>
      </c>
      <c r="Q313" s="92" t="n"/>
      <c r="R313" s="90" t="inlineStr">
        <is>
          <t>🟢 CÓ</t>
        </is>
      </c>
      <c r="S313" s="45" t="n"/>
      <c r="T313" s="45" t="n"/>
      <c r="U313" s="61">
        <f>IF($C313="","",B313&amp;" "&amp;C313&amp;" · ĐK"&amp;D313&amp;IF(E313=""," "," "&amp;E313)&amp;IF(K313=""," "," - "&amp;K313))</f>
        <v/>
      </c>
    </row>
    <row r="314" ht="39.75" customHeight="1">
      <c r="A314" s="89" t="inlineStr">
        <is>
          <t>HH070375</t>
        </is>
      </c>
      <c r="B314" s="71" t="inlineStr">
        <is>
          <t>KOMATSU</t>
        </is>
      </c>
      <c r="C314" s="45" t="inlineStr">
        <is>
          <t>4D95L-1</t>
        </is>
      </c>
      <c r="D314" s="71" t="n">
        <v>95</v>
      </c>
      <c r="E314" s="71" t="inlineStr">
        <is>
          <t>(A)</t>
        </is>
      </c>
      <c r="F314" s="45" t="inlineStr">
        <is>
          <t>buồng nổ tròn 54 nhọn có 2 dấu supap</t>
        </is>
      </c>
      <c r="G314" s="71" t="inlineStr">
        <is>
          <t>30x74</t>
        </is>
      </c>
      <c r="H314" s="71" t="n">
        <v>36</v>
      </c>
      <c r="I314" s="71" t="n">
        <v>94</v>
      </c>
      <c r="J314" s="71" t="inlineStr">
        <is>
          <t>2-2-4</t>
        </is>
      </c>
      <c r="K314" s="93" t="inlineStr">
        <is>
          <t>IZUMI</t>
        </is>
      </c>
      <c r="L314" s="71" t="inlineStr">
        <is>
          <t>Bộ 4</t>
        </is>
      </c>
      <c r="M314" s="64" t="n"/>
      <c r="N314" s="64" t="n">
        <v>1500000</v>
      </c>
      <c r="O314" s="64" t="n">
        <v>1600000</v>
      </c>
      <c r="P314" s="64" t="n">
        <v>1700000</v>
      </c>
      <c r="Q314" s="64" t="n"/>
      <c r="R314" s="71" t="inlineStr">
        <is>
          <t>🟢 CÓ</t>
        </is>
      </c>
      <c r="S314" s="45" t="inlineStr">
        <is>
          <t>6204-31-2121</t>
        </is>
      </c>
      <c r="T314" s="45" t="n"/>
      <c r="U314" s="61">
        <f>IF($C314="","",B314&amp;" "&amp;C314&amp;" · ĐK"&amp;D314&amp;IF(E314=""," "," "&amp;E314)&amp;IF(K314=""," "," - "&amp;K314))</f>
        <v/>
      </c>
    </row>
    <row r="315" ht="39.75" customHeight="1">
      <c r="A315" s="89" t="inlineStr">
        <is>
          <t>HH071920</t>
        </is>
      </c>
      <c r="B315" s="90" t="inlineStr">
        <is>
          <t>KOMATSU</t>
        </is>
      </c>
      <c r="C315" s="43" t="inlineStr">
        <is>
          <t>4D95-2E</t>
        </is>
      </c>
      <c r="D315" s="90" t="n">
        <v>95</v>
      </c>
      <c r="E315" s="90" t="inlineStr">
        <is>
          <t>(A)</t>
        </is>
      </c>
      <c r="F315" s="43" t="inlineStr">
        <is>
          <t>nổ 46 nhọn sâu (-17)</t>
        </is>
      </c>
      <c r="G315" s="90" t="inlineStr">
        <is>
          <t>30x74</t>
        </is>
      </c>
      <c r="H315" s="90" t="n">
        <v>36</v>
      </c>
      <c r="I315" s="90" t="n"/>
      <c r="J315" s="90" t="inlineStr">
        <is>
          <t>2.5K-2-3</t>
        </is>
      </c>
      <c r="K315" s="91" t="inlineStr">
        <is>
          <t>IZUMI</t>
        </is>
      </c>
      <c r="L315" s="90" t="inlineStr">
        <is>
          <t>Bộ 4</t>
        </is>
      </c>
      <c r="M315" s="92" t="n"/>
      <c r="N315" s="92" t="n">
        <v>1300000</v>
      </c>
      <c r="O315" s="92" t="n">
        <v>1400000</v>
      </c>
      <c r="P315" s="92" t="n">
        <v>1500000</v>
      </c>
      <c r="Q315" s="92" t="n"/>
      <c r="R315" s="90" t="inlineStr">
        <is>
          <t>🟢 CÓ</t>
        </is>
      </c>
      <c r="S315" s="45" t="inlineStr">
        <is>
          <t xml:space="preserve"> 6271-31-2110</t>
        </is>
      </c>
      <c r="T315" s="45" t="n"/>
      <c r="U315" s="61">
        <f>IF($C315="","",B315&amp;" "&amp;C315&amp;" · ĐK"&amp;D315&amp;IF(E315=""," "," "&amp;E315)&amp;IF(K315=""," "," - "&amp;K315))</f>
        <v/>
      </c>
    </row>
    <row r="316" ht="39.75" customHeight="1">
      <c r="A316" s="89" t="inlineStr">
        <is>
          <t>HH071921</t>
        </is>
      </c>
      <c r="B316" s="90" t="inlineStr">
        <is>
          <t>KOMATSU</t>
        </is>
      </c>
      <c r="C316" s="43" t="inlineStr">
        <is>
          <t xml:space="preserve">4D95-3E </t>
        </is>
      </c>
      <c r="D316" s="90" t="n">
        <v>95</v>
      </c>
      <c r="E316" s="90" t="inlineStr">
        <is>
          <t>(A)</t>
        </is>
      </c>
      <c r="F316" s="43" t="inlineStr">
        <is>
          <t xml:space="preserve"> nổ 46 nhọn cạn (-14),</t>
        </is>
      </c>
      <c r="G316" s="90" t="inlineStr">
        <is>
          <t>30x74</t>
        </is>
      </c>
      <c r="H316" s="90" t="n">
        <v>36</v>
      </c>
      <c r="I316" s="90" t="n"/>
      <c r="J316" s="90" t="inlineStr">
        <is>
          <t>2.5K-2-3</t>
        </is>
      </c>
      <c r="K316" s="91" t="inlineStr">
        <is>
          <t>IZUMI</t>
        </is>
      </c>
      <c r="L316" s="90" t="n"/>
      <c r="M316" s="92" t="n"/>
      <c r="N316" s="92" t="n">
        <v>1300000</v>
      </c>
      <c r="O316" s="92" t="n">
        <v>1400000</v>
      </c>
      <c r="P316" s="92" t="n">
        <v>1500000</v>
      </c>
      <c r="Q316" s="92" t="n"/>
      <c r="R316" s="90" t="n"/>
      <c r="S316" s="45" t="n"/>
      <c r="T316" s="45" t="n"/>
      <c r="U316" s="61" t="n"/>
    </row>
    <row r="317" ht="39.75" customHeight="1">
      <c r="A317" s="89" t="inlineStr">
        <is>
          <t>HH082340</t>
        </is>
      </c>
      <c r="B317" s="90" t="inlineStr">
        <is>
          <t>KOMATSU</t>
        </is>
      </c>
      <c r="C317" s="43" t="inlineStr">
        <is>
          <t>4D95LE-2/PC60-7</t>
        </is>
      </c>
      <c r="D317" s="90" t="n">
        <v>95</v>
      </c>
      <c r="E317" s="90" t="inlineStr">
        <is>
          <t>(A)</t>
        </is>
      </c>
      <c r="F317" s="43" t="inlineStr">
        <is>
          <t>Buồng Nổ tròn 45 dù, không dấu supap</t>
        </is>
      </c>
      <c r="G317" s="90" t="inlineStr">
        <is>
          <t>30x74</t>
        </is>
      </c>
      <c r="H317" s="90" t="n">
        <v>36</v>
      </c>
      <c r="I317" s="90" t="n">
        <v>85</v>
      </c>
      <c r="J317" s="90" t="inlineStr">
        <is>
          <t>2-2-4</t>
        </is>
      </c>
      <c r="K317" s="91" t="inlineStr">
        <is>
          <t xml:space="preserve"> NICE IN</t>
        </is>
      </c>
      <c r="L317" s="90" t="inlineStr">
        <is>
          <t>Bộ 4</t>
        </is>
      </c>
      <c r="M317" s="92" t="n"/>
      <c r="N317" s="92" t="n">
        <v>1200000</v>
      </c>
      <c r="O317" s="92" t="n">
        <v>1280000</v>
      </c>
      <c r="P317" s="92" t="n">
        <v>1400000</v>
      </c>
      <c r="Q317" s="92" t="n"/>
      <c r="R317" s="90" t="inlineStr">
        <is>
          <t>🟢 CÓ</t>
        </is>
      </c>
      <c r="S317" s="45" t="inlineStr">
        <is>
          <t>E2141</t>
        </is>
      </c>
      <c r="T317" s="45" t="n"/>
      <c r="U317" s="61">
        <f>IF($C317="","",B317&amp;" "&amp;C317&amp;" · ĐK"&amp;D317&amp;IF(E317=""," "," "&amp;E317)&amp;IF(K317=""," "," - "&amp;K317))</f>
        <v/>
      </c>
    </row>
    <row r="318" ht="39.75" customHeight="1">
      <c r="A318" s="89" t="inlineStr">
        <is>
          <t>HH082905</t>
        </is>
      </c>
      <c r="B318" s="90" t="inlineStr">
        <is>
          <t>KOMATSU</t>
        </is>
      </c>
      <c r="C318" s="43" t="inlineStr">
        <is>
          <t>4D95LE-2/PC60-7</t>
        </is>
      </c>
      <c r="D318" s="90" t="n">
        <v>95</v>
      </c>
      <c r="E318" s="90" t="inlineStr">
        <is>
          <t>(A)</t>
        </is>
      </c>
      <c r="F318" s="43" t="inlineStr">
        <is>
          <t>Buồng Nổ tròn 45 dù, không dấu supap</t>
        </is>
      </c>
      <c r="G318" s="90" t="inlineStr">
        <is>
          <t>30x74</t>
        </is>
      </c>
      <c r="H318" s="90" t="n">
        <v>36</v>
      </c>
      <c r="I318" s="90" t="n">
        <v>85</v>
      </c>
      <c r="J318" s="90" t="inlineStr">
        <is>
          <t>2-2-4</t>
        </is>
      </c>
      <c r="K318" s="91" t="inlineStr">
        <is>
          <t>IKAZU</t>
        </is>
      </c>
      <c r="L318" s="90" t="inlineStr">
        <is>
          <t>Bộ 4</t>
        </is>
      </c>
      <c r="M318" s="92" t="n"/>
      <c r="N318" s="92" t="n">
        <v>1400000</v>
      </c>
      <c r="O318" s="92" t="n">
        <v>1500000</v>
      </c>
      <c r="P318" s="92" t="n">
        <v>1600000</v>
      </c>
      <c r="Q318" s="92" t="n"/>
      <c r="R318" s="90" t="inlineStr">
        <is>
          <t>🟢 CÓ</t>
        </is>
      </c>
      <c r="S318" s="45" t="inlineStr">
        <is>
          <t>E2141</t>
        </is>
      </c>
      <c r="T318" s="45" t="n"/>
      <c r="U318" s="61">
        <f>IF($C318="","",B318&amp;" "&amp;C318&amp;" · ĐK"&amp;D318&amp;IF(E318=""," "," "&amp;E318)&amp;IF(K318=""," "," - "&amp;K318))</f>
        <v/>
      </c>
    </row>
    <row r="319" ht="39.75" customHeight="1">
      <c r="A319" s="89" t="inlineStr">
        <is>
          <t>HH076234</t>
        </is>
      </c>
      <c r="B319" s="90" t="inlineStr">
        <is>
          <t>KOMATSU</t>
        </is>
      </c>
      <c r="C319" s="43" t="inlineStr">
        <is>
          <t>4D95LE-2/PC60-7</t>
        </is>
      </c>
      <c r="D319" s="90" t="n">
        <v>95</v>
      </c>
      <c r="E319" s="90" t="inlineStr">
        <is>
          <t>(A)</t>
        </is>
      </c>
      <c r="F319" s="43" t="inlineStr">
        <is>
          <t>Buồng Nổ tròn 45 dù, không dấu supap</t>
        </is>
      </c>
      <c r="G319" s="90" t="inlineStr">
        <is>
          <t>30x74</t>
        </is>
      </c>
      <c r="H319" s="90" t="n">
        <v>36</v>
      </c>
      <c r="I319" s="90" t="n">
        <v>85</v>
      </c>
      <c r="J319" s="90" t="inlineStr">
        <is>
          <t>2-2-4</t>
        </is>
      </c>
      <c r="K319" s="91" t="inlineStr">
        <is>
          <t>MAHLE</t>
        </is>
      </c>
      <c r="L319" s="90" t="inlineStr">
        <is>
          <t>Bộ 4</t>
        </is>
      </c>
      <c r="M319" s="92" t="n"/>
      <c r="N319" s="92" t="n">
        <v>2500000</v>
      </c>
      <c r="O319" s="92" t="n">
        <v>2600000</v>
      </c>
      <c r="P319" s="92" t="n">
        <v>2700000</v>
      </c>
      <c r="Q319" s="92" t="n"/>
      <c r="R319" s="90" t="inlineStr">
        <is>
          <t>🟢 CÓ</t>
        </is>
      </c>
      <c r="S319" s="45" t="inlineStr">
        <is>
          <t xml:space="preserve"> 6204-31-2141</t>
        </is>
      </c>
      <c r="T319" s="45" t="n"/>
      <c r="U319" s="61">
        <f>IF($C319="","",B319&amp;" "&amp;C319&amp;" · ĐK"&amp;D319&amp;IF(E319=""," "," "&amp;E319)&amp;IF(K319=""," "," - "&amp;K319))</f>
        <v/>
      </c>
    </row>
    <row r="320" ht="39.75" customHeight="1">
      <c r="A320" s="89" t="n"/>
      <c r="B320" s="71" t="inlineStr">
        <is>
          <t>KOMATSU</t>
        </is>
      </c>
      <c r="C320" s="45" t="inlineStr">
        <is>
          <t>4D95LE-3</t>
        </is>
      </c>
      <c r="D320" s="71" t="n">
        <v>95</v>
      </c>
      <c r="E320" s="71" t="inlineStr">
        <is>
          <t>(A)</t>
        </is>
      </c>
      <c r="F320" s="45" t="inlineStr">
        <is>
          <t>buồng nổ tròn nhọn 48 ko dấu supap</t>
        </is>
      </c>
      <c r="G320" s="71" t="inlineStr">
        <is>
          <t>30x74</t>
        </is>
      </c>
      <c r="H320" s="71" t="n">
        <v>36</v>
      </c>
      <c r="I320" s="71" t="n">
        <v>84</v>
      </c>
      <c r="J320" s="71" t="inlineStr">
        <is>
          <t>2-2-4</t>
        </is>
      </c>
      <c r="K320" s="93" t="n"/>
      <c r="L320" s="71" t="inlineStr">
        <is>
          <t>Bộ 4</t>
        </is>
      </c>
      <c r="M320" s="64" t="n"/>
      <c r="N320" s="64" t="n"/>
      <c r="O320" s="64" t="n"/>
      <c r="P320" s="64" t="n"/>
      <c r="Q320" s="64" t="n"/>
      <c r="R320" s="71" t="inlineStr">
        <is>
          <t>🟢 CÓ</t>
        </is>
      </c>
      <c r="S320" s="45" t="inlineStr">
        <is>
          <t>6204-31-2170 E217</t>
        </is>
      </c>
      <c r="T320" s="45" t="n"/>
      <c r="U320" s="61">
        <f>IF($C320="","",B320&amp;" "&amp;C320&amp;" · ĐK"&amp;D320&amp;IF(E320=""," "," "&amp;E320)&amp;IF(K320=""," "," - "&amp;K320))</f>
        <v/>
      </c>
    </row>
    <row r="321" ht="39.75" customHeight="1">
      <c r="A321" s="89" t="inlineStr">
        <is>
          <t>HH083759</t>
        </is>
      </c>
      <c r="B321" s="71" t="inlineStr">
        <is>
          <t>KOMATSU</t>
        </is>
      </c>
      <c r="C321" s="45" t="inlineStr">
        <is>
          <t>4D95LE-3</t>
        </is>
      </c>
      <c r="D321" s="71" t="n">
        <v>95</v>
      </c>
      <c r="E321" s="71" t="inlineStr">
        <is>
          <t>(A)</t>
        </is>
      </c>
      <c r="F321" s="45" t="inlineStr">
        <is>
          <t>buồng nổ tròn nhọn 48 ko dấu supap</t>
        </is>
      </c>
      <c r="G321" s="71" t="inlineStr">
        <is>
          <t>30x74</t>
        </is>
      </c>
      <c r="H321" s="71" t="n">
        <v>36</v>
      </c>
      <c r="I321" s="71" t="n">
        <v>84</v>
      </c>
      <c r="J321" s="71" t="inlineStr">
        <is>
          <t>2-2-4</t>
        </is>
      </c>
      <c r="K321" s="91" t="inlineStr">
        <is>
          <t>HENWEIT</t>
        </is>
      </c>
      <c r="L321" s="71" t="inlineStr">
        <is>
          <t>Bộ 4</t>
        </is>
      </c>
      <c r="M321" s="64" t="n"/>
      <c r="N321" s="64" t="n">
        <v>1250000</v>
      </c>
      <c r="O321" s="64" t="n">
        <v>1350000</v>
      </c>
      <c r="P321" s="64" t="n">
        <v>1450000</v>
      </c>
      <c r="Q321" s="64" t="n"/>
      <c r="R321" s="71" t="inlineStr">
        <is>
          <t>🟢 CÓ</t>
        </is>
      </c>
      <c r="S321" s="45" t="inlineStr">
        <is>
          <t xml:space="preserve"> 6204-31-2190 </t>
        </is>
      </c>
      <c r="T321" s="45" t="n"/>
      <c r="U321" s="61">
        <f>IF($C321="","",B321&amp;" "&amp;C321&amp;" · ĐK"&amp;D321&amp;IF(E321=""," "," "&amp;E321)&amp;IF(K321=""," "," - "&amp;K321))</f>
        <v/>
      </c>
    </row>
    <row r="322" ht="39.75" customHeight="1">
      <c r="A322" s="89" t="inlineStr">
        <is>
          <t>HH00065</t>
        </is>
      </c>
      <c r="B322" s="71" t="inlineStr">
        <is>
          <t>KOMATSU</t>
        </is>
      </c>
      <c r="C322" s="45" t="inlineStr">
        <is>
          <t>S4D95 D30</t>
        </is>
      </c>
      <c r="D322" s="71" t="n">
        <v>95</v>
      </c>
      <c r="E322" s="71" t="inlineStr">
        <is>
          <t>(A)</t>
        </is>
      </c>
      <c r="F322" s="45" t="inlineStr">
        <is>
          <t>buồng nổ chuồn sâu 4 mm</t>
        </is>
      </c>
      <c r="G322" s="71" t="inlineStr">
        <is>
          <t>30x74</t>
        </is>
      </c>
      <c r="H322" s="71" t="n">
        <v>36</v>
      </c>
      <c r="I322" s="71" t="n">
        <v>94</v>
      </c>
      <c r="J322" s="71" t="inlineStr">
        <is>
          <t>2.2HK-2-4</t>
        </is>
      </c>
      <c r="K322" s="93" t="inlineStr">
        <is>
          <t>IZUMI</t>
        </is>
      </c>
      <c r="L322" s="71" t="inlineStr">
        <is>
          <t>Bộ 4</t>
        </is>
      </c>
      <c r="M322" s="64" t="n"/>
      <c r="N322" s="64" t="n">
        <v>1200000</v>
      </c>
      <c r="O322" s="64" t="n">
        <v>1300000</v>
      </c>
      <c r="P322" s="64" t="n">
        <v>1360000</v>
      </c>
      <c r="Q322" s="64" t="n"/>
      <c r="R322" s="71" t="inlineStr">
        <is>
          <t>🟢 CÓ</t>
        </is>
      </c>
      <c r="S322" s="45" t="inlineStr">
        <is>
          <t>6202-32-2120</t>
        </is>
      </c>
      <c r="T322" s="45" t="n"/>
      <c r="U322" s="61">
        <f>IF($C322="","",B322&amp;" "&amp;C322&amp;" · ĐK"&amp;D322&amp;IF(E322=""," "," "&amp;E322)&amp;IF(K322=""," "," - "&amp;K322))</f>
        <v/>
      </c>
    </row>
    <row r="323" ht="39.75" customHeight="1">
      <c r="A323" s="89" t="inlineStr">
        <is>
          <t>HH082074</t>
        </is>
      </c>
      <c r="B323" s="90" t="inlineStr">
        <is>
          <t>KOMATSU</t>
        </is>
      </c>
      <c r="C323" s="43" t="inlineStr">
        <is>
          <t>4D95L-1/6D95L-1</t>
        </is>
      </c>
      <c r="D323" s="90" t="n">
        <v>95</v>
      </c>
      <c r="E323" s="90" t="inlineStr">
        <is>
          <t>(A)</t>
        </is>
      </c>
      <c r="F323" s="43" t="inlineStr">
        <is>
          <t xml:space="preserve">buồng nổ tròn 54 nhọn có 2 dấu supap,bạc thẳng ,dên thẳng </t>
        </is>
      </c>
      <c r="G323" s="90" t="inlineStr">
        <is>
          <t>30x74</t>
        </is>
      </c>
      <c r="H323" s="90" t="n">
        <v>36</v>
      </c>
      <c r="I323" s="90" t="n">
        <v>94</v>
      </c>
      <c r="J323" s="90" t="inlineStr">
        <is>
          <t>2-2-4</t>
        </is>
      </c>
      <c r="K323" s="91" t="inlineStr">
        <is>
          <t>MAHLE</t>
        </is>
      </c>
      <c r="L323" s="90" t="inlineStr">
        <is>
          <t>Bộ 6</t>
        </is>
      </c>
      <c r="M323" s="92" t="n"/>
      <c r="N323" s="92" t="n">
        <v>2950000</v>
      </c>
      <c r="O323" s="92" t="n">
        <v>3100000</v>
      </c>
      <c r="P323" s="92" t="n">
        <v>3300000</v>
      </c>
      <c r="Q323" s="92" t="n"/>
      <c r="R323" s="90" t="inlineStr">
        <is>
          <t>🟢 CÓ</t>
        </is>
      </c>
      <c r="S323" s="45" t="inlineStr">
        <is>
          <t>6204-31-2121</t>
        </is>
      </c>
      <c r="T323" s="45" t="n"/>
      <c r="U323" s="61">
        <f>IF($C323="","",B323&amp;" "&amp;C323&amp;" · ĐK"&amp;D323&amp;IF(E323=""," "," "&amp;E323)&amp;IF(K323=""," "," - "&amp;K323))</f>
        <v/>
      </c>
    </row>
    <row r="324" ht="39.75" customHeight="1">
      <c r="A324" s="89" t="inlineStr">
        <is>
          <t>HH081461</t>
        </is>
      </c>
      <c r="B324" s="90" t="inlineStr">
        <is>
          <t>KOMATSU</t>
        </is>
      </c>
      <c r="C324" s="43" t="inlineStr">
        <is>
          <t>4D95L-1/6D95L-1</t>
        </is>
      </c>
      <c r="D324" s="90" t="n">
        <v>95</v>
      </c>
      <c r="E324" s="90" t="inlineStr">
        <is>
          <t>(A)</t>
        </is>
      </c>
      <c r="F324" s="43" t="inlineStr">
        <is>
          <t xml:space="preserve">buồng nổ tròn 54 nhọn có 2 dấu supap,bạc thẳng ,dên thẳng </t>
        </is>
      </c>
      <c r="G324" s="90" t="inlineStr">
        <is>
          <t>30x74</t>
        </is>
      </c>
      <c r="H324" s="90" t="n">
        <v>36</v>
      </c>
      <c r="I324" s="90" t="n">
        <v>94</v>
      </c>
      <c r="J324" s="90" t="inlineStr">
        <is>
          <t>2-2-4</t>
        </is>
      </c>
      <c r="K324" s="91" t="inlineStr">
        <is>
          <t>IKAZU</t>
        </is>
      </c>
      <c r="L324" s="90" t="inlineStr">
        <is>
          <t>Bộ 6</t>
        </is>
      </c>
      <c r="M324" s="92" t="n"/>
      <c r="N324" s="92" t="n">
        <v>1900000</v>
      </c>
      <c r="O324" s="92" t="n">
        <v>2000000</v>
      </c>
      <c r="P324" s="92" t="n">
        <v>2100000</v>
      </c>
      <c r="Q324" s="92" t="n"/>
      <c r="R324" s="90" t="inlineStr">
        <is>
          <t>🟢 CÓ</t>
        </is>
      </c>
      <c r="S324" s="45" t="inlineStr">
        <is>
          <t>6204-31-2121</t>
        </is>
      </c>
      <c r="T324" s="45" t="n"/>
      <c r="U324" s="61">
        <f>IF($C324="","",B324&amp;" "&amp;C324&amp;" · ĐK"&amp;D324&amp;IF(E324=""," "," "&amp;E324)&amp;IF(K324=""," "," - "&amp;K324))</f>
        <v/>
      </c>
    </row>
    <row r="325" ht="39.75" customHeight="1">
      <c r="A325" s="89" t="inlineStr">
        <is>
          <t>HH070375</t>
        </is>
      </c>
      <c r="B325" s="90" t="inlineStr">
        <is>
          <t>KOMATSU</t>
        </is>
      </c>
      <c r="C325" s="43" t="inlineStr">
        <is>
          <t>4D95L-1/6D95L-1</t>
        </is>
      </c>
      <c r="D325" s="90" t="n">
        <v>95</v>
      </c>
      <c r="E325" s="90" t="inlineStr">
        <is>
          <t>(A)</t>
        </is>
      </c>
      <c r="F325" s="43" t="inlineStr">
        <is>
          <t xml:space="preserve">buồng nổ tròn 54 nhọn có 2 dấu supap,bạc thẳng ,dên thẳng </t>
        </is>
      </c>
      <c r="G325" s="90" t="inlineStr">
        <is>
          <t>30x74</t>
        </is>
      </c>
      <c r="H325" s="90" t="n">
        <v>36</v>
      </c>
      <c r="I325" s="90" t="n">
        <v>94</v>
      </c>
      <c r="J325" s="90" t="inlineStr">
        <is>
          <t>2-2-4</t>
        </is>
      </c>
      <c r="K325" s="91" t="inlineStr">
        <is>
          <t>IZUMI</t>
        </is>
      </c>
      <c r="L325" s="90" t="inlineStr">
        <is>
          <t>Bộ 6</t>
        </is>
      </c>
      <c r="M325" s="92" t="n"/>
      <c r="N325" s="92" t="n">
        <v>1500000</v>
      </c>
      <c r="O325" s="92" t="n">
        <v>1600000</v>
      </c>
      <c r="P325" s="92" t="n">
        <v>1700000</v>
      </c>
      <c r="Q325" s="92" t="n"/>
      <c r="R325" s="90" t="inlineStr">
        <is>
          <t>🟢 CÓ</t>
        </is>
      </c>
      <c r="S325" s="45" t="inlineStr">
        <is>
          <t>6204-31-2121</t>
        </is>
      </c>
      <c r="T325" s="45" t="n"/>
      <c r="U325" s="61">
        <f>IF($C325="","",B325&amp;" "&amp;C325&amp;" · ĐK"&amp;D325&amp;IF(E325=""," "," "&amp;E325)&amp;IF(K325=""," "," - "&amp;K325))</f>
        <v/>
      </c>
    </row>
    <row r="326" ht="39.75" customHeight="1">
      <c r="A326" s="89" t="inlineStr">
        <is>
          <t>HH070340</t>
        </is>
      </c>
      <c r="B326" s="90" t="inlineStr">
        <is>
          <t>KOMATSU</t>
        </is>
      </c>
      <c r="C326" s="43" t="inlineStr">
        <is>
          <t>S4D95L-1/S6D95L-1</t>
        </is>
      </c>
      <c r="D326" s="90" t="n">
        <v>95</v>
      </c>
      <c r="E326" s="90" t="inlineStr">
        <is>
          <t>(A)</t>
        </is>
      </c>
      <c r="F326" s="43" t="inlineStr">
        <is>
          <t>buồng nổ tròn 56 nhọn có 2 dấu supap ,dên xéo,bạc col</t>
        </is>
      </c>
      <c r="G326" s="90" t="inlineStr">
        <is>
          <t>30x74</t>
        </is>
      </c>
      <c r="H326" s="90" t="n">
        <v>36</v>
      </c>
      <c r="I326" s="90" t="n">
        <v>94</v>
      </c>
      <c r="J326" s="90" t="inlineStr">
        <is>
          <t>2.5K-2.2HK-4</t>
        </is>
      </c>
      <c r="K326" s="91" t="inlineStr">
        <is>
          <t>IZUMI</t>
        </is>
      </c>
      <c r="L326" s="90" t="inlineStr">
        <is>
          <t>Bộ 4</t>
        </is>
      </c>
      <c r="M326" s="92" t="n"/>
      <c r="N326" s="92" t="n">
        <v>1700000</v>
      </c>
      <c r="O326" s="92" t="n">
        <v>1800000</v>
      </c>
      <c r="P326" s="92" t="n">
        <v>1900000</v>
      </c>
      <c r="Q326" s="92" t="n"/>
      <c r="R326" s="90" t="inlineStr">
        <is>
          <t>🟢 CÓ</t>
        </is>
      </c>
      <c r="S326" s="45" t="inlineStr">
        <is>
          <t>6207-31-2141</t>
        </is>
      </c>
      <c r="T326" s="45" t="n"/>
      <c r="U326" s="61">
        <f>IF($C326="","",B326&amp;" "&amp;C326&amp;" · ĐK"&amp;D326&amp;IF(E326=""," "," "&amp;E326)&amp;IF(K326=""," "," - "&amp;K326))</f>
        <v/>
      </c>
    </row>
    <row r="327" ht="39.75" customHeight="1">
      <c r="A327" s="89" t="inlineStr">
        <is>
          <t>HH081465</t>
        </is>
      </c>
      <c r="B327" s="71" t="inlineStr">
        <is>
          <t>KOMATSU</t>
        </is>
      </c>
      <c r="C327" s="45" t="inlineStr">
        <is>
          <t>S4D95L-1/S6D95L-1</t>
        </is>
      </c>
      <c r="D327" s="71" t="n">
        <v>95</v>
      </c>
      <c r="E327" s="71" t="inlineStr">
        <is>
          <t>(A)</t>
        </is>
      </c>
      <c r="F327" s="45" t="inlineStr">
        <is>
          <t>buồng nổ tròn 56 nhọn có 2 dấu supap ,dên xéo,bạc col</t>
        </is>
      </c>
      <c r="G327" s="71" t="inlineStr">
        <is>
          <t>30x74</t>
        </is>
      </c>
      <c r="H327" s="71" t="n">
        <v>36</v>
      </c>
      <c r="I327" s="71" t="n">
        <v>94</v>
      </c>
      <c r="J327" s="71" t="inlineStr">
        <is>
          <t>2.5K-2.2HK-4</t>
        </is>
      </c>
      <c r="K327" s="93" t="inlineStr">
        <is>
          <t>IKAZU</t>
        </is>
      </c>
      <c r="L327" s="71" t="inlineStr">
        <is>
          <t>Bộ 6</t>
        </is>
      </c>
      <c r="M327" s="64" t="n"/>
      <c r="N327" s="64" t="n">
        <v>1900000</v>
      </c>
      <c r="O327" s="64" t="n">
        <v>2000000</v>
      </c>
      <c r="P327" s="64" t="n">
        <v>2100000</v>
      </c>
      <c r="Q327" s="64" t="n"/>
      <c r="R327" s="71" t="inlineStr">
        <is>
          <t>🟢 CÓ</t>
        </is>
      </c>
      <c r="S327" s="45" t="n"/>
      <c r="T327" s="45" t="n"/>
      <c r="U327" s="61">
        <f>IF($C327="","",B327&amp;" "&amp;C327&amp;" · ĐK"&amp;D327&amp;IF(E327=""," "," "&amp;E327)&amp;IF(K327=""," "," - "&amp;K327))</f>
        <v/>
      </c>
    </row>
    <row r="328" ht="39.75" customHeight="1">
      <c r="A328" s="89" t="inlineStr">
        <is>
          <t>HH00015</t>
        </is>
      </c>
      <c r="B328" s="71" t="inlineStr">
        <is>
          <t>KOMATSU</t>
        </is>
      </c>
      <c r="C328" s="45" t="inlineStr">
        <is>
          <t>S4D95L-1/S6D95L-1</t>
        </is>
      </c>
      <c r="D328" s="71" t="n">
        <v>95</v>
      </c>
      <c r="E328" s="71" t="inlineStr">
        <is>
          <t>(A)</t>
        </is>
      </c>
      <c r="F328" s="45" t="inlineStr">
        <is>
          <t>buồng nổ tròn 56 nhọn có 2 dấu supap ,dên xéo,bạc col</t>
        </is>
      </c>
      <c r="G328" s="71" t="inlineStr">
        <is>
          <t>30x74</t>
        </is>
      </c>
      <c r="H328" s="71" t="n">
        <v>36</v>
      </c>
      <c r="I328" s="71" t="n">
        <v>94</v>
      </c>
      <c r="J328" s="71" t="inlineStr">
        <is>
          <t>2.5K-2.2HK-4</t>
        </is>
      </c>
      <c r="K328" s="93" t="inlineStr">
        <is>
          <t>NSP</t>
        </is>
      </c>
      <c r="L328" s="71" t="inlineStr">
        <is>
          <t>Bộ 6</t>
        </is>
      </c>
      <c r="M328" s="64" t="n"/>
      <c r="N328" s="64" t="n"/>
      <c r="O328" s="64" t="n">
        <v>3800000</v>
      </c>
      <c r="P328" s="64" t="n">
        <v>4000000</v>
      </c>
      <c r="Q328" s="64" t="n"/>
      <c r="R328" s="71" t="inlineStr">
        <is>
          <t>🟢 CÓ</t>
        </is>
      </c>
      <c r="S328" s="45" t="n"/>
      <c r="T328" s="45" t="n"/>
      <c r="U328" s="61">
        <f>IF($C328="","",B328&amp;" "&amp;C328&amp;" · ĐK"&amp;D328&amp;IF(E328=""," "," "&amp;E328)&amp;IF(K328=""," "," - "&amp;K328))</f>
        <v/>
      </c>
    </row>
    <row r="329" ht="39.75" customHeight="1">
      <c r="A329" s="89" t="n"/>
      <c r="B329" s="90" t="inlineStr">
        <is>
          <t>KOMATSU</t>
        </is>
      </c>
      <c r="C329" s="43" t="inlineStr">
        <is>
          <t>SAA4D95LE-6A/PC138US-10</t>
        </is>
      </c>
      <c r="D329" s="90" t="n">
        <v>95</v>
      </c>
      <c r="E329" s="90" t="inlineStr">
        <is>
          <t>(A)</t>
        </is>
      </c>
      <c r="F329" s="43" t="inlineStr">
        <is>
          <t>buồng nổ tròn 2 tầng 46 / 72 hột vịt</t>
        </is>
      </c>
      <c r="G329" s="90" t="inlineStr">
        <is>
          <t>30x74</t>
        </is>
      </c>
      <c r="H329" s="90" t="n"/>
      <c r="I329" s="90" t="n"/>
      <c r="J329" s="90" t="inlineStr">
        <is>
          <t>2.5K-2-2.5</t>
        </is>
      </c>
      <c r="K329" s="91" t="n"/>
      <c r="L329" s="90" t="inlineStr">
        <is>
          <t>Bộ 4</t>
        </is>
      </c>
      <c r="M329" s="92" t="n"/>
      <c r="N329" s="92" t="n"/>
      <c r="O329" s="92" t="n"/>
      <c r="P329" s="92" t="n"/>
      <c r="Q329" s="92" t="n"/>
      <c r="R329" s="90" t="inlineStr">
        <is>
          <t>🟢 CÓ</t>
        </is>
      </c>
      <c r="S329" s="45" t="n"/>
      <c r="T329" s="45" t="n"/>
      <c r="U329" s="61">
        <f>IF($C329="","",B329&amp;" "&amp;C329&amp;" · ĐK"&amp;D329&amp;IF(E329=""," "," "&amp;E329)&amp;IF(K329=""," "," - "&amp;K329))</f>
        <v/>
      </c>
    </row>
    <row r="330" ht="39.75" customHeight="1">
      <c r="A330" s="89" t="inlineStr">
        <is>
          <t>HH083554</t>
        </is>
      </c>
      <c r="B330" s="90" t="inlineStr">
        <is>
          <t>KOMATSU</t>
        </is>
      </c>
      <c r="C330" s="43" t="inlineStr">
        <is>
          <t>SAA4D95LE-6A/PC138US-10</t>
        </is>
      </c>
      <c r="D330" s="90" t="n">
        <v>95</v>
      </c>
      <c r="E330" s="90" t="inlineStr">
        <is>
          <t>(A)</t>
        </is>
      </c>
      <c r="F330" s="43" t="inlineStr">
        <is>
          <t>buồng nổ tròn 2 tầng 46 / 72 hột vịt, HENWEIT bạc đầu 3K</t>
        </is>
      </c>
      <c r="G330" s="90" t="inlineStr">
        <is>
          <t>30x74</t>
        </is>
      </c>
      <c r="H330" s="90" t="n"/>
      <c r="I330" s="90" t="n"/>
      <c r="J330" s="90" t="inlineStr">
        <is>
          <t>3K-2-2.5</t>
        </is>
      </c>
      <c r="K330" s="91" t="inlineStr">
        <is>
          <t>HENWEIT</t>
        </is>
      </c>
      <c r="L330" s="90" t="inlineStr">
        <is>
          <t>Bộ 4</t>
        </is>
      </c>
      <c r="M330" s="92" t="n"/>
      <c r="N330" s="92" t="n">
        <v>1600000</v>
      </c>
      <c r="O330" s="92" t="n">
        <v>1750000</v>
      </c>
      <c r="P330" s="92" t="n">
        <v>1900000</v>
      </c>
      <c r="Q330" s="92" t="n"/>
      <c r="R330" s="90" t="inlineStr">
        <is>
          <t>🟢 CÓ</t>
        </is>
      </c>
      <c r="S330" s="45" t="inlineStr">
        <is>
          <t>6276-31-2110</t>
        </is>
      </c>
      <c r="T330" s="45" t="n"/>
      <c r="U330" s="61">
        <f>IF($C330="","",B330&amp;" "&amp;C330&amp;" · ĐK"&amp;D330&amp;IF(E330=""," "," "&amp;E330)&amp;IF(K330=""," "," - "&amp;K330))</f>
        <v/>
      </c>
    </row>
    <row r="331" ht="39.75" customHeight="1">
      <c r="A331" s="89" t="n"/>
      <c r="B331" s="90" t="inlineStr">
        <is>
          <t>KOMATSU</t>
        </is>
      </c>
      <c r="C331" s="43" t="inlineStr">
        <is>
          <t>4D105-1(ắc 38)</t>
        </is>
      </c>
      <c r="D331" s="90" t="n">
        <v>105</v>
      </c>
      <c r="E331" s="90" t="inlineStr">
        <is>
          <t>(A)</t>
        </is>
      </c>
      <c r="F331" s="43" t="inlineStr">
        <is>
          <t>Buồng Nổ tròn 61 nhọn,ắc 38</t>
        </is>
      </c>
      <c r="G331" s="90" t="inlineStr">
        <is>
          <t>38x89</t>
        </is>
      </c>
      <c r="H331" s="90" t="n">
        <v>55</v>
      </c>
      <c r="I331" s="90" t="n">
        <v>120</v>
      </c>
      <c r="J331" s="90" t="inlineStr">
        <is>
          <t>3K-2.5-5</t>
        </is>
      </c>
      <c r="K331" s="91" t="n"/>
      <c r="L331" s="90" t="inlineStr">
        <is>
          <t>Bộ 4</t>
        </is>
      </c>
      <c r="M331" s="92" t="n"/>
      <c r="N331" s="92" t="n"/>
      <c r="O331" s="92" t="n"/>
      <c r="P331" s="92" t="n"/>
      <c r="Q331" s="92" t="n"/>
      <c r="R331" s="90" t="inlineStr">
        <is>
          <t>🟢 CÓ</t>
        </is>
      </c>
      <c r="S331" s="45" t="n"/>
      <c r="T331" s="45" t="n"/>
      <c r="U331" s="61">
        <f>IF($C331="","",B331&amp;" "&amp;C331&amp;" · ĐK"&amp;D331&amp;IF(E331=""," "," "&amp;E331)&amp;IF(K331=""," "," - "&amp;K331))</f>
        <v/>
      </c>
    </row>
    <row r="332" ht="39.75" customHeight="1">
      <c r="A332" s="89" t="inlineStr">
        <is>
          <t>HH00073</t>
        </is>
      </c>
      <c r="B332" s="71" t="inlineStr">
        <is>
          <t>KOMATSU</t>
        </is>
      </c>
      <c r="C332" s="45" t="inlineStr">
        <is>
          <t>4D105-5/6D105</t>
        </is>
      </c>
      <c r="D332" s="71" t="n">
        <v>105</v>
      </c>
      <c r="E332" s="71" t="inlineStr">
        <is>
          <t>(A)</t>
        </is>
      </c>
      <c r="F332" s="45" t="inlineStr">
        <is>
          <t xml:space="preserve">Buồng Nổ vuông 48 nhọn,dài 107 </t>
        </is>
      </c>
      <c r="G332" s="71" t="inlineStr">
        <is>
          <t>40x84</t>
        </is>
      </c>
      <c r="H332" s="71" t="n">
        <v>49</v>
      </c>
      <c r="I332" s="71" t="n">
        <v>107</v>
      </c>
      <c r="J332" s="71" t="inlineStr">
        <is>
          <t>3-2.5-5</t>
        </is>
      </c>
      <c r="K332" s="93" t="inlineStr">
        <is>
          <t>IZUMI</t>
        </is>
      </c>
      <c r="L332" s="71" t="inlineStr">
        <is>
          <t>Bộ 4</t>
        </is>
      </c>
      <c r="M332" s="64" t="n"/>
      <c r="N332" s="64" t="n">
        <v>2300000</v>
      </c>
      <c r="O332" s="64" t="n">
        <v>2400000</v>
      </c>
      <c r="P332" s="64" t="n">
        <v>2600000</v>
      </c>
      <c r="Q332" s="64" t="n"/>
      <c r="R332" s="71" t="inlineStr">
        <is>
          <t>🟢 CÓ</t>
        </is>
      </c>
      <c r="S332" s="45" t="inlineStr">
        <is>
          <t>6136-31-2112</t>
        </is>
      </c>
      <c r="T332" s="45" t="n"/>
      <c r="U332" s="61">
        <f>IF($C332="","",B332&amp;" "&amp;C332&amp;" · ĐK"&amp;D332&amp;IF(E332=""," "," "&amp;E332)&amp;IF(K332=""," "," - "&amp;K332))</f>
        <v/>
      </c>
    </row>
    <row r="333" ht="39.75" customHeight="1">
      <c r="A333" s="89" t="inlineStr">
        <is>
          <t>HH0450</t>
        </is>
      </c>
      <c r="B333" s="71" t="inlineStr">
        <is>
          <t>KOMATSU</t>
        </is>
      </c>
      <c r="C333" s="45" t="inlineStr">
        <is>
          <t>4D105-5/6D105</t>
        </is>
      </c>
      <c r="D333" s="71" t="n">
        <v>105</v>
      </c>
      <c r="E333" s="71" t="inlineStr">
        <is>
          <t>(A)</t>
        </is>
      </c>
      <c r="F333" s="45" t="inlineStr">
        <is>
          <t xml:space="preserve">Buồng Nổ vuông 48 nhọn,dài 107 </t>
        </is>
      </c>
      <c r="G333" s="71" t="inlineStr">
        <is>
          <t>40x84</t>
        </is>
      </c>
      <c r="H333" s="71" t="n">
        <v>49</v>
      </c>
      <c r="I333" s="71" t="n">
        <v>107</v>
      </c>
      <c r="J333" s="71" t="inlineStr">
        <is>
          <t>3-2.5-5</t>
        </is>
      </c>
      <c r="K333" s="93" t="inlineStr">
        <is>
          <t>NSP</t>
        </is>
      </c>
      <c r="L333" s="71" t="inlineStr">
        <is>
          <t>Bộ 4</t>
        </is>
      </c>
      <c r="M333" s="64" t="n"/>
      <c r="N333" s="64" t="n"/>
      <c r="O333" s="64" t="n"/>
      <c r="P333" s="64" t="n"/>
      <c r="Q333" s="64" t="n"/>
      <c r="R333" s="71" t="inlineStr">
        <is>
          <t>🟢 CÓ</t>
        </is>
      </c>
      <c r="S333" s="45" t="inlineStr">
        <is>
          <t>6136-31-2112</t>
        </is>
      </c>
      <c r="T333" s="45" t="n"/>
      <c r="U333" s="61">
        <f>IF($C333="","",B333&amp;" "&amp;C333&amp;" · ĐK"&amp;D333&amp;IF(E333=""," "," "&amp;E333)&amp;IF(K333=""," "," - "&amp;K333))</f>
        <v/>
      </c>
    </row>
    <row r="334" ht="39.75" customHeight="1">
      <c r="A334" s="89" t="inlineStr">
        <is>
          <t>HH070291</t>
        </is>
      </c>
      <c r="B334" s="90" t="inlineStr">
        <is>
          <t>KOMATSU</t>
        </is>
      </c>
      <c r="C334" s="43" t="inlineStr">
        <is>
          <t>6D105-2 (bạc thẳng )</t>
        </is>
      </c>
      <c r="D334" s="90" t="n">
        <v>105</v>
      </c>
      <c r="E334" s="90" t="inlineStr">
        <is>
          <t>(A)</t>
        </is>
      </c>
      <c r="F334" s="43" t="inlineStr">
        <is>
          <t>Buồng Nổ tròn 58 nhọn, có 2 dấu supap, bạc thẳng</t>
        </is>
      </c>
      <c r="G334" s="90" t="inlineStr">
        <is>
          <t>40x84</t>
        </is>
      </c>
      <c r="H334" s="90" t="n">
        <v>49</v>
      </c>
      <c r="I334" s="90" t="n">
        <v>108</v>
      </c>
      <c r="J334" s="90" t="inlineStr">
        <is>
          <t>3-2.5-5</t>
        </is>
      </c>
      <c r="K334" s="91" t="inlineStr">
        <is>
          <t>IZUMI</t>
        </is>
      </c>
      <c r="L334" s="90" t="inlineStr">
        <is>
          <t>Bộ 6</t>
        </is>
      </c>
      <c r="M334" s="92" t="n"/>
      <c r="N334" s="92" t="n"/>
      <c r="O334" s="92" t="n"/>
      <c r="P334" s="92" t="n"/>
      <c r="Q334" s="92" t="n"/>
      <c r="R334" s="90" t="inlineStr">
        <is>
          <t>🟢 CÓ</t>
        </is>
      </c>
      <c r="S334" s="45" t="inlineStr">
        <is>
          <t>6137-32-2110</t>
        </is>
      </c>
      <c r="T334" s="45" t="n"/>
      <c r="U334" s="61">
        <f>IF($C334="","",B334&amp;" "&amp;C334&amp;" · ĐK"&amp;D334&amp;IF(E334=""," "," "&amp;E334)&amp;IF(K334=""," "," - "&amp;K334))</f>
        <v/>
      </c>
    </row>
    <row r="335" ht="39.75" customHeight="1">
      <c r="A335" s="95" t="inlineStr">
        <is>
          <t>HH071154</t>
        </is>
      </c>
      <c r="B335" s="100" t="inlineStr">
        <is>
          <t>KOMATSU</t>
        </is>
      </c>
      <c r="C335" s="101" t="inlineStr">
        <is>
          <t xml:space="preserve">6D105-2 </t>
        </is>
      </c>
      <c r="D335" s="100" t="n">
        <v>105</v>
      </c>
      <c r="E335" s="100" t="inlineStr">
        <is>
          <t>(A)</t>
        </is>
      </c>
      <c r="F335" s="101" t="inlineStr">
        <is>
          <t>Buồng Nổ tròn 58 nhọn, có 2 dấu supap,hàng PROXMANN bạc col</t>
        </is>
      </c>
      <c r="G335" s="100" t="inlineStr">
        <is>
          <t>40x84</t>
        </is>
      </c>
      <c r="H335" s="100" t="n">
        <v>49</v>
      </c>
      <c r="I335" s="100" t="n">
        <v>108</v>
      </c>
      <c r="J335" s="100" t="inlineStr">
        <is>
          <t>3K-2.5-5</t>
        </is>
      </c>
      <c r="K335" s="102" t="inlineStr">
        <is>
          <t>PROXMANN</t>
        </is>
      </c>
      <c r="L335" s="100" t="inlineStr">
        <is>
          <t>Bộ 6</t>
        </is>
      </c>
      <c r="M335" s="103" t="n"/>
      <c r="N335" s="103" t="n">
        <v>840000</v>
      </c>
      <c r="O335" s="103" t="n">
        <v>890000</v>
      </c>
      <c r="P335" s="103" t="n">
        <v>950000</v>
      </c>
      <c r="Q335" s="103" t="n"/>
      <c r="R335" s="100" t="inlineStr">
        <is>
          <t>🟢 CÓ</t>
        </is>
      </c>
      <c r="S335" s="97" t="n">
        <v>71432300</v>
      </c>
      <c r="T335" s="97" t="n"/>
      <c r="U335" s="61">
        <f>IF($C335="","",B335&amp;" "&amp;C335&amp;" · ĐK"&amp;D335&amp;IF(E335=""," "," "&amp;E335)&amp;IF(K335=""," "," - "&amp;K335))</f>
        <v/>
      </c>
    </row>
    <row r="336" ht="39.75" customHeight="1">
      <c r="A336" s="89" t="n"/>
      <c r="B336" s="71" t="inlineStr">
        <is>
          <t>KOMATSU</t>
        </is>
      </c>
      <c r="C336" s="45" t="inlineStr">
        <is>
          <t>S4D105-1/S6D105-1 ( bạc col)</t>
        </is>
      </c>
      <c r="D336" s="71" t="n">
        <v>105</v>
      </c>
      <c r="E336" s="71" t="inlineStr">
        <is>
          <t>(A)</t>
        </is>
      </c>
      <c r="F336" s="45" t="inlineStr">
        <is>
          <t>Buồng Nổ tròn 59 nhọn có 2 dấu supap</t>
        </is>
      </c>
      <c r="G336" s="71" t="inlineStr">
        <is>
          <t>40x85</t>
        </is>
      </c>
      <c r="H336" s="71" t="n">
        <v>49</v>
      </c>
      <c r="I336" s="71" t="n">
        <v>108</v>
      </c>
      <c r="J336" s="71" t="inlineStr">
        <is>
          <t>3K-2.5HK-5</t>
        </is>
      </c>
      <c r="K336" s="93" t="n"/>
      <c r="L336" s="71" t="inlineStr">
        <is>
          <t>Bộ 4</t>
        </is>
      </c>
      <c r="M336" s="64" t="n"/>
      <c r="N336" s="64" t="n"/>
      <c r="O336" s="64" t="n"/>
      <c r="P336" s="64" t="n"/>
      <c r="Q336" s="64" t="n"/>
      <c r="R336" s="71" t="inlineStr">
        <is>
          <t>🟢 CÓ</t>
        </is>
      </c>
      <c r="S336" s="45" t="n"/>
      <c r="T336" s="45" t="n"/>
      <c r="U336" s="61">
        <f>IF($C336="","",B336&amp;" "&amp;C336&amp;" · ĐK"&amp;D336&amp;IF(E336=""," "," "&amp;E336)&amp;IF(K336=""," "," - "&amp;K336))</f>
        <v/>
      </c>
    </row>
    <row r="337" ht="39.75" customHeight="1">
      <c r="A337" s="95" t="inlineStr">
        <is>
          <t>HH070429</t>
        </is>
      </c>
      <c r="B337" s="96" t="inlineStr">
        <is>
          <t>KOMATSU</t>
        </is>
      </c>
      <c r="C337" s="97" t="inlineStr">
        <is>
          <t>S4D105-1/S6D105-1 ( bạc col)</t>
        </is>
      </c>
      <c r="D337" s="96" t="n">
        <v>105</v>
      </c>
      <c r="E337" s="96" t="inlineStr">
        <is>
          <t>(A)</t>
        </is>
      </c>
      <c r="F337" s="97" t="inlineStr">
        <is>
          <t>Buồng Nổ tròn 59 nhọn có 2 dấu supap</t>
        </is>
      </c>
      <c r="G337" s="96" t="inlineStr">
        <is>
          <t>40x85</t>
        </is>
      </c>
      <c r="H337" s="96" t="n">
        <v>49</v>
      </c>
      <c r="I337" s="96" t="n">
        <v>108</v>
      </c>
      <c r="J337" s="96" t="inlineStr">
        <is>
          <t>3K-2.5HK-5</t>
        </is>
      </c>
      <c r="K337" s="98" t="inlineStr">
        <is>
          <t>PROXMANN</t>
        </is>
      </c>
      <c r="L337" s="96" t="inlineStr">
        <is>
          <t>Bộ 4</t>
        </is>
      </c>
      <c r="M337" s="99" t="n"/>
      <c r="N337" s="99" t="n">
        <v>840000</v>
      </c>
      <c r="O337" s="99" t="n">
        <v>890000</v>
      </c>
      <c r="P337" s="99" t="n">
        <v>950000</v>
      </c>
      <c r="Q337" s="99" t="n"/>
      <c r="R337" s="96" t="inlineStr">
        <is>
          <t>🟢 CÓ</t>
        </is>
      </c>
      <c r="S337" s="97" t="n">
        <v>71431800</v>
      </c>
      <c r="T337" s="97" t="n"/>
      <c r="U337" s="61">
        <f>IF($C337="","",B337&amp;" "&amp;C337&amp;" · ĐK"&amp;D337&amp;IF(E337=""," "," "&amp;E337)&amp;IF(K337=""," "," - "&amp;K337))</f>
        <v/>
      </c>
    </row>
    <row r="338" ht="39.75" customHeight="1">
      <c r="A338" s="89" t="inlineStr">
        <is>
          <t>HH073938</t>
        </is>
      </c>
      <c r="B338" s="90" t="inlineStr">
        <is>
          <t>KOMATSU</t>
        </is>
      </c>
      <c r="C338" s="43" t="inlineStr">
        <is>
          <t>S4D105-3 ( ắc 38)</t>
        </is>
      </c>
      <c r="D338" s="90" t="n">
        <v>105</v>
      </c>
      <c r="E338" s="90" t="inlineStr">
        <is>
          <t>(A)</t>
        </is>
      </c>
      <c r="F338" s="43" t="inlineStr">
        <is>
          <t>Buồng Nổ tròn 61 nhọn</t>
        </is>
      </c>
      <c r="G338" s="90" t="inlineStr">
        <is>
          <t>38x89</t>
        </is>
      </c>
      <c r="H338" s="90" t="n">
        <v>50</v>
      </c>
      <c r="I338" s="90" t="n">
        <v>107.5</v>
      </c>
      <c r="J338" s="90" t="inlineStr">
        <is>
          <t>3K-2.5-5</t>
        </is>
      </c>
      <c r="K338" s="91" t="inlineStr">
        <is>
          <t>HENWEIT</t>
        </is>
      </c>
      <c r="L338" s="90" t="inlineStr">
        <is>
          <t>Bộ 4</t>
        </is>
      </c>
      <c r="M338" s="92" t="n"/>
      <c r="N338" s="92" t="n">
        <v>1700000</v>
      </c>
      <c r="O338" s="92" t="n">
        <v>1800000</v>
      </c>
      <c r="P338" s="92" t="n">
        <v>1900000</v>
      </c>
      <c r="Q338" s="92" t="n"/>
      <c r="R338" s="90" t="inlineStr">
        <is>
          <t>🟢 CÓ</t>
        </is>
      </c>
      <c r="S338" s="45" t="inlineStr">
        <is>
          <t>6130-32-2110</t>
        </is>
      </c>
      <c r="T338" s="45" t="n"/>
      <c r="U338" s="61">
        <f>IF($C338="","",B338&amp;" "&amp;C338&amp;" · ĐK"&amp;D338&amp;IF(E338=""," "," "&amp;E338)&amp;IF(K338=""," "," - "&amp;K338))</f>
        <v/>
      </c>
    </row>
    <row r="339" ht="39.75" customHeight="1">
      <c r="A339" s="89" t="inlineStr">
        <is>
          <t>HH084103</t>
        </is>
      </c>
      <c r="B339" s="90" t="inlineStr">
        <is>
          <t>KOMATSU</t>
        </is>
      </c>
      <c r="C339" s="43" t="inlineStr">
        <is>
          <t>S4D105-3 ( ắc 38)</t>
        </is>
      </c>
      <c r="D339" s="90" t="n">
        <v>105</v>
      </c>
      <c r="E339" s="90" t="inlineStr">
        <is>
          <t>(A)</t>
        </is>
      </c>
      <c r="F339" s="43" t="inlineStr">
        <is>
          <t>Buồng Nổ tròn 61 nhọn</t>
        </is>
      </c>
      <c r="G339" s="90" t="inlineStr">
        <is>
          <t>38x89</t>
        </is>
      </c>
      <c r="H339" s="90" t="n">
        <v>50</v>
      </c>
      <c r="I339" s="90" t="n">
        <v>107.5</v>
      </c>
      <c r="J339" s="90" t="inlineStr">
        <is>
          <t>3K-2.5-5</t>
        </is>
      </c>
      <c r="K339" s="91" t="inlineStr">
        <is>
          <t xml:space="preserve"> NICE IN</t>
        </is>
      </c>
      <c r="L339" s="90" t="inlineStr">
        <is>
          <t>Bộ 4</t>
        </is>
      </c>
      <c r="M339" s="92" t="n"/>
      <c r="N339" s="92" t="n">
        <v>1620000</v>
      </c>
      <c r="O339" s="92" t="n">
        <v>1720000</v>
      </c>
      <c r="P339" s="92" t="n">
        <v>1840000</v>
      </c>
      <c r="Q339" s="92" t="n"/>
      <c r="R339" s="90" t="inlineStr">
        <is>
          <t>🟢 CÓ</t>
        </is>
      </c>
      <c r="S339" s="45" t="inlineStr">
        <is>
          <t>6130-32-2110</t>
        </is>
      </c>
      <c r="T339" s="45" t="n"/>
      <c r="U339" s="61">
        <f>IF($C339="","",B339&amp;" "&amp;C339&amp;" · ĐK"&amp;D339&amp;IF(E339=""," "," "&amp;E339)&amp;IF(K339=""," "," - "&amp;K339))</f>
        <v/>
      </c>
    </row>
    <row r="340" ht="39.75" customHeight="1">
      <c r="A340" s="89" t="inlineStr">
        <is>
          <t>HH0239</t>
        </is>
      </c>
      <c r="B340" s="90" t="inlineStr">
        <is>
          <t>KOMATSU</t>
        </is>
      </c>
      <c r="C340" s="43" t="inlineStr">
        <is>
          <t>S4D105-3 ( ắc 38)</t>
        </is>
      </c>
      <c r="D340" s="90" t="n">
        <v>105</v>
      </c>
      <c r="E340" s="90" t="inlineStr">
        <is>
          <t>(A)</t>
        </is>
      </c>
      <c r="F340" s="43" t="inlineStr">
        <is>
          <t>Buồng Nổ tròn 61 nhọn</t>
        </is>
      </c>
      <c r="G340" s="90" t="inlineStr">
        <is>
          <t>38x89</t>
        </is>
      </c>
      <c r="H340" s="90" t="n">
        <v>50</v>
      </c>
      <c r="I340" s="90" t="n">
        <v>107.5</v>
      </c>
      <c r="J340" s="90" t="inlineStr">
        <is>
          <t>3K-2.5-5</t>
        </is>
      </c>
      <c r="K340" s="91" t="inlineStr">
        <is>
          <t>IZUMI</t>
        </is>
      </c>
      <c r="L340" s="90" t="inlineStr">
        <is>
          <t>Bộ 4</t>
        </is>
      </c>
      <c r="M340" s="92" t="n"/>
      <c r="N340" s="92" t="n"/>
      <c r="O340" s="92" t="n"/>
      <c r="P340" s="92" t="n"/>
      <c r="Q340" s="92" t="n"/>
      <c r="R340" s="90" t="inlineStr">
        <is>
          <t>🟢 CÓ</t>
        </is>
      </c>
      <c r="S340" s="45" t="inlineStr">
        <is>
          <t>6130-32-2110</t>
        </is>
      </c>
      <c r="T340" s="45" t="n"/>
      <c r="U340" s="61">
        <f>IF($C340="","",B340&amp;" "&amp;C340&amp;" · ĐK"&amp;D340&amp;IF(E340=""," "," "&amp;E340)&amp;IF(K340=""," "," - "&amp;K340))</f>
        <v/>
      </c>
    </row>
    <row r="341" ht="39.75" customHeight="1">
      <c r="A341" s="89" t="inlineStr">
        <is>
          <t>HH00098</t>
        </is>
      </c>
      <c r="B341" s="71" t="inlineStr">
        <is>
          <t>KOMATSU</t>
        </is>
      </c>
      <c r="C341" s="45" t="inlineStr">
        <is>
          <t>S6D105-3/4D105-3</t>
        </is>
      </c>
      <c r="D341" s="71" t="n">
        <v>105</v>
      </c>
      <c r="E341" s="71" t="inlineStr">
        <is>
          <t>(A)</t>
        </is>
      </c>
      <c r="F341" s="45" t="inlineStr">
        <is>
          <t xml:space="preserve">Buồng Nổ vuông 53 nhọn,ắc 40 </t>
        </is>
      </c>
      <c r="G341" s="71" t="inlineStr">
        <is>
          <t>40x85</t>
        </is>
      </c>
      <c r="H341" s="71" t="n">
        <v>49</v>
      </c>
      <c r="I341" s="71" t="n">
        <v>107.5</v>
      </c>
      <c r="J341" s="71" t="inlineStr">
        <is>
          <t>3K-2.5HK-5</t>
        </is>
      </c>
      <c r="K341" s="93" t="inlineStr">
        <is>
          <t>IZUMI</t>
        </is>
      </c>
      <c r="L341" s="71" t="inlineStr">
        <is>
          <t>Bộ 6</t>
        </is>
      </c>
      <c r="M341" s="64" t="n"/>
      <c r="N341" s="64" t="n">
        <v>2300000</v>
      </c>
      <c r="O341" s="64" t="n">
        <v>2400000</v>
      </c>
      <c r="P341" s="64" t="n">
        <v>2600000</v>
      </c>
      <c r="Q341" s="64" t="n"/>
      <c r="R341" s="71" t="inlineStr">
        <is>
          <t>🟢 CÓ</t>
        </is>
      </c>
      <c r="S341" s="45" t="inlineStr">
        <is>
          <t>6137-31-2012</t>
        </is>
      </c>
      <c r="T341" s="45" t="n"/>
      <c r="U341" s="61">
        <f>IF($C341="","",B341&amp;" "&amp;C341&amp;" · ĐK"&amp;D341&amp;IF(E341=""," "," "&amp;E341)&amp;IF(K341=""," "," - "&amp;K341))</f>
        <v/>
      </c>
    </row>
    <row r="342" ht="39.75" customHeight="1">
      <c r="A342" s="89" t="n"/>
      <c r="B342" s="90" t="inlineStr">
        <is>
          <t>KOMATSU</t>
        </is>
      </c>
      <c r="C342" s="43" t="inlineStr">
        <is>
          <t>4D106</t>
        </is>
      </c>
      <c r="D342" s="90" t="n">
        <v>106</v>
      </c>
      <c r="E342" s="90" t="inlineStr">
        <is>
          <t>(A)</t>
        </is>
      </c>
      <c r="F342" s="43" t="inlineStr">
        <is>
          <t>buồng nổ tròn 60 nhọn có 2 dấu supap</t>
        </is>
      </c>
      <c r="G342" s="90" t="inlineStr">
        <is>
          <t>37x83.5</t>
        </is>
      </c>
      <c r="H342" s="90" t="n">
        <v>42.5</v>
      </c>
      <c r="I342" s="90" t="n">
        <v>111</v>
      </c>
      <c r="J342" s="90" t="inlineStr">
        <is>
          <t>2.5HK-2-3</t>
        </is>
      </c>
      <c r="K342" s="91" t="n"/>
      <c r="L342" s="90" t="inlineStr">
        <is>
          <t>Bộ 4</t>
        </is>
      </c>
      <c r="M342" s="92" t="n"/>
      <c r="N342" s="92" t="n"/>
      <c r="O342" s="92" t="n"/>
      <c r="P342" s="92" t="n"/>
      <c r="Q342" s="92" t="n"/>
      <c r="R342" s="90" t="inlineStr">
        <is>
          <t>🟢 CÓ</t>
        </is>
      </c>
      <c r="S342" s="45" t="n"/>
      <c r="T342" s="45" t="n"/>
      <c r="U342" s="61">
        <f>IF($C342="","",B342&amp;" "&amp;C342&amp;" · ĐK"&amp;D342&amp;IF(E342=""," "," "&amp;E342)&amp;IF(K342=""," "," - "&amp;K342))</f>
        <v/>
      </c>
    </row>
    <row r="343" ht="39.75" customHeight="1">
      <c r="A343" s="89" t="inlineStr">
        <is>
          <t>HH082379</t>
        </is>
      </c>
      <c r="B343" s="71" t="inlineStr">
        <is>
          <t>KOMATSU</t>
        </is>
      </c>
      <c r="C343" s="45" t="inlineStr">
        <is>
          <t xml:space="preserve">6D107/S6D107/QSB6.7 </t>
        </is>
      </c>
      <c r="D343" s="71" t="n">
        <v>107</v>
      </c>
      <c r="E343" s="71" t="inlineStr">
        <is>
          <t>(A)+(O)</t>
        </is>
      </c>
      <c r="F343" s="45" t="inlineStr">
        <is>
          <t>Buồng Nổ tròn 78, 5 hơi nồi</t>
        </is>
      </c>
      <c r="G343" s="71" t="inlineStr">
        <is>
          <t>40x91</t>
        </is>
      </c>
      <c r="H343" s="71" t="n">
        <v>49</v>
      </c>
      <c r="I343" s="71" t="n">
        <v>103</v>
      </c>
      <c r="J343" s="71" t="inlineStr">
        <is>
          <t>2.8K-2.5-3.5</t>
        </is>
      </c>
      <c r="K343" s="93" t="inlineStr">
        <is>
          <t>IKAZU</t>
        </is>
      </c>
      <c r="L343" s="71" t="inlineStr">
        <is>
          <t>Bộ 6</t>
        </is>
      </c>
      <c r="M343" s="64" t="n"/>
      <c r="N343" s="64" t="n">
        <v>3250000</v>
      </c>
      <c r="O343" s="64" t="n">
        <v>3400000</v>
      </c>
      <c r="P343" s="64" t="n">
        <v>3650000</v>
      </c>
      <c r="Q343" s="64" t="n"/>
      <c r="R343" s="71" t="inlineStr">
        <is>
          <t>🟢 CÓ</t>
        </is>
      </c>
      <c r="S343" s="45" t="inlineStr">
        <is>
          <t>5336107 (ARTS)</t>
        </is>
      </c>
      <c r="T343" s="45" t="n"/>
      <c r="U343" s="61">
        <f>IF($C343="","",B343&amp;" "&amp;C343&amp;" · ĐK"&amp;D343&amp;IF(E343=""," "," "&amp;E343)&amp;IF(K343=""," "," - "&amp;K343))</f>
        <v/>
      </c>
    </row>
    <row r="344" ht="39.75" customHeight="1">
      <c r="A344" s="89" t="inlineStr">
        <is>
          <t>HH0452</t>
        </is>
      </c>
      <c r="B344" s="90" t="inlineStr">
        <is>
          <t>KOMATSU</t>
        </is>
      </c>
      <c r="C344" s="43" t="inlineStr">
        <is>
          <t>S6D108</t>
        </is>
      </c>
      <c r="D344" s="90" t="n">
        <v>108</v>
      </c>
      <c r="E344" s="90" t="inlineStr">
        <is>
          <t>(A)+(O)</t>
        </is>
      </c>
      <c r="F344" s="43" t="inlineStr">
        <is>
          <t>Buồng Nổ tròn 51 dù</t>
        </is>
      </c>
      <c r="G344" s="90" t="inlineStr">
        <is>
          <t>45x85</t>
        </is>
      </c>
      <c r="H344" s="90" t="n">
        <v>44</v>
      </c>
      <c r="I344" s="90" t="n">
        <v>114</v>
      </c>
      <c r="J344" s="90" t="inlineStr">
        <is>
          <t>2.5K-2.5K-4</t>
        </is>
      </c>
      <c r="K344" s="91" t="inlineStr">
        <is>
          <t>NSP</t>
        </is>
      </c>
      <c r="L344" s="90" t="inlineStr">
        <is>
          <t>Bộ 6</t>
        </is>
      </c>
      <c r="M344" s="92" t="n"/>
      <c r="N344" s="92" t="n"/>
      <c r="O344" s="92" t="n">
        <v>7400000</v>
      </c>
      <c r="P344" s="92" t="n">
        <v>7800000</v>
      </c>
      <c r="Q344" s="92" t="n"/>
      <c r="R344" s="90" t="inlineStr">
        <is>
          <t>🟢 CÓ</t>
        </is>
      </c>
      <c r="S344" s="45" t="inlineStr">
        <is>
          <t>6222-33-2110</t>
        </is>
      </c>
      <c r="T344" s="45" t="n"/>
      <c r="U344" s="61">
        <f>IF($C344="","",B344&amp;" "&amp;C344&amp;" · ĐK"&amp;D344&amp;IF(E344=""," "," "&amp;E344)&amp;IF(K344=""," "," - "&amp;K344))</f>
        <v/>
      </c>
    </row>
    <row r="345" ht="39.75" customHeight="1">
      <c r="A345" s="89" t="inlineStr">
        <is>
          <t>HH072145</t>
        </is>
      </c>
      <c r="B345" s="90" t="inlineStr">
        <is>
          <t>KOMATSU</t>
        </is>
      </c>
      <c r="C345" s="43" t="inlineStr">
        <is>
          <t>S6D108</t>
        </is>
      </c>
      <c r="D345" s="90" t="n">
        <v>108</v>
      </c>
      <c r="E345" s="90" t="inlineStr">
        <is>
          <t>(A)+(O)</t>
        </is>
      </c>
      <c r="F345" s="43" t="inlineStr">
        <is>
          <t>Buồng Nổ tròn 51 dù</t>
        </is>
      </c>
      <c r="G345" s="90" t="inlineStr">
        <is>
          <t>45x85</t>
        </is>
      </c>
      <c r="H345" s="90" t="n">
        <v>44</v>
      </c>
      <c r="I345" s="90" t="n">
        <v>114</v>
      </c>
      <c r="J345" s="90" t="inlineStr">
        <is>
          <t>2.5K-2.5K-4</t>
        </is>
      </c>
      <c r="K345" s="91" t="inlineStr">
        <is>
          <t>IZUMI</t>
        </is>
      </c>
      <c r="L345" s="90" t="inlineStr">
        <is>
          <t>Bộ 6</t>
        </is>
      </c>
      <c r="M345" s="92" t="n"/>
      <c r="N345" s="92" t="n">
        <v>3100000</v>
      </c>
      <c r="O345" s="92" t="n">
        <v>3300000</v>
      </c>
      <c r="P345" s="92" t="n">
        <v>3500000</v>
      </c>
      <c r="Q345" s="92" t="n"/>
      <c r="R345" s="90" t="inlineStr">
        <is>
          <t>🟢 CÓ</t>
        </is>
      </c>
      <c r="S345" s="45" t="inlineStr">
        <is>
          <t>6222-33-2110</t>
        </is>
      </c>
      <c r="T345" s="45" t="n"/>
      <c r="U345" s="61">
        <f>IF($C345="","",B345&amp;" "&amp;C345&amp;" · ĐK"&amp;D345&amp;IF(E345=""," "," "&amp;E345)&amp;IF(K345=""," "," - "&amp;K345))</f>
        <v/>
      </c>
    </row>
    <row r="346" ht="39.75" customHeight="1">
      <c r="A346" s="89" t="inlineStr">
        <is>
          <t xml:space="preserve">HH082397        </t>
        </is>
      </c>
      <c r="B346" s="71" t="inlineStr">
        <is>
          <t>KOMATSU</t>
        </is>
      </c>
      <c r="C346" s="45" t="inlineStr">
        <is>
          <t>S6D108-1</t>
        </is>
      </c>
      <c r="D346" s="71" t="n">
        <v>108</v>
      </c>
      <c r="E346" s="71" t="inlineStr">
        <is>
          <t>(A)</t>
        </is>
      </c>
      <c r="F346" s="45" t="inlineStr">
        <is>
          <t>Buồng Nổ tròn 66 có 2 dấu supap</t>
        </is>
      </c>
      <c r="G346" s="71" t="inlineStr">
        <is>
          <t>45x85</t>
        </is>
      </c>
      <c r="H346" s="71" t="n">
        <v>44</v>
      </c>
      <c r="I346" s="71" t="n">
        <v>114</v>
      </c>
      <c r="J346" s="71" t="inlineStr">
        <is>
          <t>2.5K-2.5K-4</t>
        </is>
      </c>
      <c r="K346" s="93" t="inlineStr">
        <is>
          <t>IKAZU</t>
        </is>
      </c>
      <c r="L346" s="71" t="inlineStr">
        <is>
          <t>Bộ 6</t>
        </is>
      </c>
      <c r="M346" s="64" t="n"/>
      <c r="N346" s="64" t="n">
        <v>2300000</v>
      </c>
      <c r="O346" s="64" t="n">
        <v>2450000</v>
      </c>
      <c r="P346" s="64" t="n">
        <v>2600000</v>
      </c>
      <c r="Q346" s="64" t="n"/>
      <c r="R346" s="71" t="inlineStr">
        <is>
          <t>🟢 CÓ</t>
        </is>
      </c>
      <c r="S346" s="45" t="inlineStr">
        <is>
          <t>6222-31-2116</t>
        </is>
      </c>
      <c r="T346" s="45" t="n"/>
      <c r="U346" s="61">
        <f>IF($C346="","",B346&amp;" "&amp;C346&amp;" · ĐK"&amp;D346&amp;IF(E346=""," "," "&amp;E346)&amp;IF(K346=""," "," - "&amp;K346))</f>
        <v/>
      </c>
    </row>
    <row r="347" ht="39.75" customHeight="1">
      <c r="A347" s="89" t="inlineStr">
        <is>
          <t xml:space="preserve">HH076950        </t>
        </is>
      </c>
      <c r="B347" s="90" t="inlineStr">
        <is>
          <t>KOMATSU</t>
        </is>
      </c>
      <c r="C347" s="43" t="inlineStr">
        <is>
          <t>S6D110</t>
        </is>
      </c>
      <c r="D347" s="90" t="n">
        <v>110</v>
      </c>
      <c r="E347" s="90" t="inlineStr">
        <is>
          <t>(A)</t>
        </is>
      </c>
      <c r="F347" s="43" t="inlineStr">
        <is>
          <t>Buồng Nổ vuông 63 nhọn</t>
        </is>
      </c>
      <c r="G347" s="90" t="inlineStr">
        <is>
          <t>40x90</t>
        </is>
      </c>
      <c r="H347" s="90" t="n">
        <v>49</v>
      </c>
      <c r="I347" s="90" t="n">
        <v>116</v>
      </c>
      <c r="J347" s="90" t="inlineStr">
        <is>
          <t>3K-2.5HK-5</t>
        </is>
      </c>
      <c r="K347" s="91" t="inlineStr">
        <is>
          <t>IZUMI</t>
        </is>
      </c>
      <c r="L347" s="90" t="inlineStr">
        <is>
          <t>Bộ 6</t>
        </is>
      </c>
      <c r="M347" s="92" t="n"/>
      <c r="N347" s="92" t="n">
        <v>3000000</v>
      </c>
      <c r="O347" s="92" t="n">
        <v>3170000</v>
      </c>
      <c r="P347" s="92" t="n">
        <v>3350000</v>
      </c>
      <c r="Q347" s="92" t="n"/>
      <c r="R347" s="90" t="inlineStr">
        <is>
          <t>🟢 CÓ</t>
        </is>
      </c>
      <c r="S347" s="45" t="n"/>
      <c r="T347" s="45" t="n"/>
      <c r="U347" s="61">
        <f>IF($C347="","",B347&amp;" "&amp;C347&amp;" · ĐK"&amp;D347&amp;IF(E347=""," "," "&amp;E347)&amp;IF(K347=""," "," - "&amp;K347))</f>
        <v/>
      </c>
    </row>
    <row r="348" ht="39.75" customHeight="1">
      <c r="A348" s="89" t="inlineStr">
        <is>
          <t xml:space="preserve">HH083143        </t>
        </is>
      </c>
      <c r="B348" s="71" t="inlineStr">
        <is>
          <t>KOMATSU</t>
        </is>
      </c>
      <c r="C348" s="45" t="inlineStr">
        <is>
          <t>S6D110-1</t>
        </is>
      </c>
      <c r="D348" s="71" t="n">
        <v>110</v>
      </c>
      <c r="E348" s="71" t="inlineStr">
        <is>
          <t>(A)</t>
        </is>
      </c>
      <c r="F348" s="45" t="inlineStr">
        <is>
          <t>Buồng Nổ tròn 66 nhọn có 2 dấu supap</t>
        </is>
      </c>
      <c r="G348" s="71" t="inlineStr">
        <is>
          <t>40x90</t>
        </is>
      </c>
      <c r="H348" s="71" t="n">
        <v>49</v>
      </c>
      <c r="I348" s="71" t="n">
        <v>116</v>
      </c>
      <c r="J348" s="71" t="inlineStr">
        <is>
          <t>3K-2.5HK-5</t>
        </is>
      </c>
      <c r="K348" s="93" t="inlineStr">
        <is>
          <t>IKAZU</t>
        </is>
      </c>
      <c r="L348" s="71" t="inlineStr">
        <is>
          <t>Bộ 6</t>
        </is>
      </c>
      <c r="M348" s="64" t="n"/>
      <c r="N348" s="64" t="n">
        <v>2900000</v>
      </c>
      <c r="O348" s="64" t="n">
        <v>3100000</v>
      </c>
      <c r="P348" s="64" t="n">
        <v>3300000</v>
      </c>
      <c r="Q348" s="64" t="n"/>
      <c r="R348" s="71" t="inlineStr">
        <is>
          <t>🟢 CÓ</t>
        </is>
      </c>
      <c r="S348" s="45" t="inlineStr">
        <is>
          <t>6138-32-2120</t>
        </is>
      </c>
      <c r="T348" s="45" t="n"/>
      <c r="U348" s="61">
        <f>IF($C348="","",B348&amp;" "&amp;C348&amp;" · ĐK"&amp;D348&amp;IF(E348=""," "," "&amp;E348)&amp;IF(K348=""," "," - "&amp;K348))</f>
        <v/>
      </c>
    </row>
    <row r="349" ht="39.75" customHeight="1">
      <c r="A349" s="95" t="inlineStr">
        <is>
          <t xml:space="preserve">HH073034        </t>
        </is>
      </c>
      <c r="B349" s="96" t="inlineStr">
        <is>
          <t>KOMATSU</t>
        </is>
      </c>
      <c r="C349" s="97" t="inlineStr">
        <is>
          <t>S6D110-1</t>
        </is>
      </c>
      <c r="D349" s="96" t="n">
        <v>110</v>
      </c>
      <c r="E349" s="96" t="inlineStr">
        <is>
          <t>(A)</t>
        </is>
      </c>
      <c r="F349" s="97" t="inlineStr">
        <is>
          <t>Buồng Nổ tròn 66 nhọn có 2 dấu supap</t>
        </is>
      </c>
      <c r="G349" s="96" t="inlineStr">
        <is>
          <t>40x90</t>
        </is>
      </c>
      <c r="H349" s="96" t="n">
        <v>49</v>
      </c>
      <c r="I349" s="96" t="n">
        <v>116</v>
      </c>
      <c r="J349" s="96" t="inlineStr">
        <is>
          <t>3K-2.5HK-5</t>
        </is>
      </c>
      <c r="K349" s="98" t="inlineStr">
        <is>
          <t>IZUMI</t>
        </is>
      </c>
      <c r="L349" s="96" t="inlineStr">
        <is>
          <t>Bộ 6</t>
        </is>
      </c>
      <c r="M349" s="99" t="n"/>
      <c r="N349" s="99" t="n"/>
      <c r="O349" s="99" t="n"/>
      <c r="P349" s="99" t="n"/>
      <c r="Q349" s="99" t="n"/>
      <c r="R349" s="96" t="inlineStr">
        <is>
          <t>🟢 CÓ</t>
        </is>
      </c>
      <c r="S349" s="97" t="inlineStr">
        <is>
          <t>6138-32-2120</t>
        </is>
      </c>
      <c r="T349" s="97" t="n"/>
      <c r="U349" s="61">
        <f>IF($C349="","",B349&amp;" "&amp;C349&amp;" · ĐK"&amp;D349&amp;IF(E349=""," "," "&amp;E349)&amp;IF(K349=""," "," - "&amp;K349))</f>
        <v/>
      </c>
    </row>
    <row r="350" ht="39.75" customHeight="1">
      <c r="A350" s="89" t="inlineStr">
        <is>
          <t xml:space="preserve">HH0633          </t>
        </is>
      </c>
      <c r="B350" s="90" t="inlineStr">
        <is>
          <t>KOMATSU</t>
        </is>
      </c>
      <c r="C350" s="43" t="inlineStr">
        <is>
          <t>4D120</t>
        </is>
      </c>
      <c r="D350" s="90" t="n">
        <v>120</v>
      </c>
      <c r="E350" s="90" t="inlineStr">
        <is>
          <t>(A)</t>
        </is>
      </c>
      <c r="F350" s="43" t="inlineStr">
        <is>
          <t>Buồng Nổ lõm tai thỏ, có 2 dấu supap</t>
        </is>
      </c>
      <c r="G350" s="90" t="inlineStr">
        <is>
          <t>44x102</t>
        </is>
      </c>
      <c r="H350" s="90" t="n">
        <v>68</v>
      </c>
      <c r="I350" s="90" t="n">
        <v>135</v>
      </c>
      <c r="J350" s="90" t="inlineStr">
        <is>
          <t>3.5-2.5-5.5</t>
        </is>
      </c>
      <c r="K350" s="91" t="inlineStr">
        <is>
          <t>NSP</t>
        </is>
      </c>
      <c r="L350" s="90" t="inlineStr">
        <is>
          <t>Bộ 4</t>
        </is>
      </c>
      <c r="M350" s="92" t="n"/>
      <c r="N350" s="92" t="n"/>
      <c r="O350" s="92" t="n">
        <v>3800000</v>
      </c>
      <c r="P350" s="92" t="n">
        <v>4000000</v>
      </c>
      <c r="Q350" s="92" t="n"/>
      <c r="R350" s="90" t="inlineStr">
        <is>
          <t>🟢 CÓ</t>
        </is>
      </c>
      <c r="S350" s="45" t="inlineStr">
        <is>
          <t>6110-33-2132</t>
        </is>
      </c>
      <c r="T350" s="45" t="n"/>
      <c r="U350" s="61">
        <f>IF($C350="","",B350&amp;" "&amp;C350&amp;" · ĐK"&amp;D350&amp;IF(E350=""," "," "&amp;E350)&amp;IF(K350=""," "," - "&amp;K350))</f>
        <v/>
      </c>
    </row>
    <row r="351" ht="39.75" customHeight="1">
      <c r="A351" s="95" t="inlineStr">
        <is>
          <t xml:space="preserve">HH081469        </t>
        </is>
      </c>
      <c r="B351" s="100" t="inlineStr">
        <is>
          <t>KOMATSU</t>
        </is>
      </c>
      <c r="C351" s="101" t="inlineStr">
        <is>
          <t>4D120</t>
        </is>
      </c>
      <c r="D351" s="100" t="n">
        <v>120</v>
      </c>
      <c r="E351" s="100" t="inlineStr">
        <is>
          <t>(A)</t>
        </is>
      </c>
      <c r="F351" s="101" t="inlineStr">
        <is>
          <t>Buồng Nổ lõm tai thỏ, có 2 dấu supap</t>
        </is>
      </c>
      <c r="G351" s="100" t="inlineStr">
        <is>
          <t>44x102</t>
        </is>
      </c>
      <c r="H351" s="100" t="n">
        <v>68</v>
      </c>
      <c r="I351" s="100" t="n">
        <v>135</v>
      </c>
      <c r="J351" s="100" t="inlineStr">
        <is>
          <t>3.5-2.5-5.5</t>
        </is>
      </c>
      <c r="K351" s="102" t="inlineStr">
        <is>
          <t>IKAZU</t>
        </is>
      </c>
      <c r="L351" s="100" t="inlineStr">
        <is>
          <t>Bộ 4</t>
        </is>
      </c>
      <c r="M351" s="103" t="n"/>
      <c r="N351" s="103" t="n">
        <v>2700000</v>
      </c>
      <c r="O351" s="103" t="n">
        <v>2900000</v>
      </c>
      <c r="P351" s="103" t="n">
        <v>3100000</v>
      </c>
      <c r="Q351" s="103" t="n"/>
      <c r="R351" s="100" t="inlineStr">
        <is>
          <t>🟢 CÓ</t>
        </is>
      </c>
      <c r="S351" s="97" t="inlineStr">
        <is>
          <t>6110-33-2132</t>
        </is>
      </c>
      <c r="T351" s="97" t="n"/>
      <c r="U351" s="61">
        <f>IF($C351="","",B351&amp;" "&amp;C351&amp;" · ĐK"&amp;D351&amp;IF(E351=""," "," "&amp;E351)&amp;IF(K351=""," "," - "&amp;K351))</f>
        <v/>
      </c>
    </row>
    <row r="352" ht="39.75" customHeight="1">
      <c r="A352" s="95" t="inlineStr">
        <is>
          <t xml:space="preserve">    HH00249         </t>
        </is>
      </c>
      <c r="B352" s="100" t="inlineStr">
        <is>
          <t>KOMATSU</t>
        </is>
      </c>
      <c r="C352" s="101" t="inlineStr">
        <is>
          <t>4D120</t>
        </is>
      </c>
      <c r="D352" s="100" t="n">
        <v>120</v>
      </c>
      <c r="E352" s="100" t="inlineStr">
        <is>
          <t>(A)</t>
        </is>
      </c>
      <c r="F352" s="101" t="inlineStr">
        <is>
          <t>Buồng Nổ lõm tai thỏ, có 2 dấu supap</t>
        </is>
      </c>
      <c r="G352" s="100" t="inlineStr">
        <is>
          <t>44x102</t>
        </is>
      </c>
      <c r="H352" s="100" t="n">
        <v>68</v>
      </c>
      <c r="I352" s="100" t="n">
        <v>135</v>
      </c>
      <c r="J352" s="100" t="inlineStr">
        <is>
          <t>3.5-2.5-5.5</t>
        </is>
      </c>
      <c r="K352" s="102" t="inlineStr">
        <is>
          <t>IZUMI</t>
        </is>
      </c>
      <c r="L352" s="100" t="inlineStr">
        <is>
          <t>Bộ 4</t>
        </is>
      </c>
      <c r="M352" s="103" t="n"/>
      <c r="N352" s="103" t="n"/>
      <c r="O352" s="103" t="n"/>
      <c r="P352" s="103" t="n"/>
      <c r="Q352" s="103" t="n"/>
      <c r="R352" s="100" t="inlineStr">
        <is>
          <t>🟢 CÓ</t>
        </is>
      </c>
      <c r="S352" s="97" t="inlineStr">
        <is>
          <t>6110-33-2132</t>
        </is>
      </c>
      <c r="T352" s="97" t="n"/>
      <c r="U352" s="61">
        <f>IF($C352="","",B352&amp;" "&amp;C352&amp;" · ĐK"&amp;D352&amp;IF(E352=""," "," "&amp;E352)&amp;IF(K352=""," "," - "&amp;K352))</f>
        <v/>
      </c>
    </row>
    <row r="353" ht="39.75" customHeight="1">
      <c r="A353" s="89" t="inlineStr">
        <is>
          <t>HH070403</t>
        </is>
      </c>
      <c r="B353" s="71" t="inlineStr">
        <is>
          <t>KOMATSU</t>
        </is>
      </c>
      <c r="C353" s="45" t="inlineStr">
        <is>
          <t>6D125-1</t>
        </is>
      </c>
      <c r="D353" s="71" t="n">
        <v>125</v>
      </c>
      <c r="E353" s="71" t="inlineStr">
        <is>
          <t>(A)</t>
        </is>
      </c>
      <c r="F353" s="45" t="inlineStr">
        <is>
          <t xml:space="preserve">Buồng Nổ tròn 70 nhọn có 4 dấu supap.ko cò nhớt </t>
        </is>
      </c>
      <c r="G353" s="71" t="inlineStr">
        <is>
          <t>48x104</t>
        </is>
      </c>
      <c r="H353" s="71" t="n">
        <v>56</v>
      </c>
      <c r="I353" s="71" t="n">
        <v>131</v>
      </c>
      <c r="J353" s="71" t="inlineStr">
        <is>
          <t>2.4K-2.4K-4</t>
        </is>
      </c>
      <c r="K353" s="93" t="inlineStr">
        <is>
          <t>NSP</t>
        </is>
      </c>
      <c r="L353" s="71" t="inlineStr">
        <is>
          <t>Bộ 6</t>
        </is>
      </c>
      <c r="M353" s="64" t="n"/>
      <c r="N353" s="64" t="n">
        <v>1050000</v>
      </c>
      <c r="O353" s="64" t="n">
        <v>1200000</v>
      </c>
      <c r="P353" s="64" t="n">
        <v>1250000</v>
      </c>
      <c r="Q353" s="64" t="n"/>
      <c r="R353" s="71" t="inlineStr">
        <is>
          <t>🟢 CÓ</t>
        </is>
      </c>
      <c r="S353" s="45" t="n">
        <v>223550</v>
      </c>
      <c r="T353" s="45" t="n"/>
      <c r="U353" s="61">
        <f>IF($C353="","",B353&amp;" "&amp;C353&amp;" · ĐK"&amp;D353&amp;IF(E353=""," "," "&amp;E353)&amp;IF(K353=""," "," - "&amp;K353))</f>
        <v/>
      </c>
    </row>
    <row r="354" ht="39.75" customHeight="1">
      <c r="A354" s="95" t="inlineStr">
        <is>
          <t xml:space="preserve">HH082892        </t>
        </is>
      </c>
      <c r="B354" s="96" t="inlineStr">
        <is>
          <t>KOMATSU</t>
        </is>
      </c>
      <c r="C354" s="97" t="inlineStr">
        <is>
          <t>6D125-1</t>
        </is>
      </c>
      <c r="D354" s="96" t="n">
        <v>125</v>
      </c>
      <c r="E354" s="96" t="inlineStr">
        <is>
          <t>(A)</t>
        </is>
      </c>
      <c r="F354" s="97" t="inlineStr">
        <is>
          <t xml:space="preserve">Buồng Nổ tròn 70 nhọn có 4 dấu supap.ko cò nhớt </t>
        </is>
      </c>
      <c r="G354" s="96" t="inlineStr">
        <is>
          <t>48x104</t>
        </is>
      </c>
      <c r="H354" s="96" t="n">
        <v>56</v>
      </c>
      <c r="I354" s="96" t="n">
        <v>131</v>
      </c>
      <c r="J354" s="96" t="inlineStr">
        <is>
          <t>2.4K-2.4K-4</t>
        </is>
      </c>
      <c r="K354" s="98" t="inlineStr">
        <is>
          <t>IKAZU</t>
        </is>
      </c>
      <c r="L354" s="96" t="inlineStr">
        <is>
          <t>Bộ 6</t>
        </is>
      </c>
      <c r="M354" s="99" t="n"/>
      <c r="N354" s="99" t="n">
        <v>4450000</v>
      </c>
      <c r="O354" s="99" t="n">
        <v>4750000</v>
      </c>
      <c r="P354" s="99" t="n">
        <v>5050000</v>
      </c>
      <c r="Q354" s="99" t="n"/>
      <c r="R354" s="96" t="inlineStr">
        <is>
          <t>🟢 CÓ</t>
        </is>
      </c>
      <c r="S354" s="97" t="inlineStr">
        <is>
          <t>6151-31-2171</t>
        </is>
      </c>
      <c r="T354" s="97" t="n"/>
      <c r="U354" s="61">
        <f>IF($C354="","",B354&amp;" "&amp;C354&amp;" · ĐK"&amp;D354&amp;IF(E354=""," "," "&amp;E354)&amp;IF(K354=""," "," - "&amp;K354))</f>
        <v/>
      </c>
    </row>
    <row r="355" ht="39.75" customHeight="1">
      <c r="A355" s="89" t="inlineStr">
        <is>
          <t>HH0456</t>
        </is>
      </c>
      <c r="B355" s="90" t="inlineStr">
        <is>
          <t>KOMATSU</t>
        </is>
      </c>
      <c r="C355" s="43" t="inlineStr">
        <is>
          <t>6D125-2</t>
        </is>
      </c>
      <c r="D355" s="90" t="n">
        <v>125</v>
      </c>
      <c r="E355" s="90" t="inlineStr">
        <is>
          <t>(A)</t>
        </is>
      </c>
      <c r="F355" s="43" t="inlineStr">
        <is>
          <t>Buồng Nổ tròn dù 62</t>
        </is>
      </c>
      <c r="G355" s="90" t="inlineStr">
        <is>
          <t>48x104</t>
        </is>
      </c>
      <c r="H355" s="90" t="n">
        <v>56</v>
      </c>
      <c r="I355" s="90" t="n">
        <v>131</v>
      </c>
      <c r="J355" s="90" t="inlineStr">
        <is>
          <t>2.4K-2.4K-4</t>
        </is>
      </c>
      <c r="K355" s="91" t="inlineStr">
        <is>
          <t>NSP</t>
        </is>
      </c>
      <c r="L355" s="90" t="inlineStr">
        <is>
          <t>Bộ 6</t>
        </is>
      </c>
      <c r="M355" s="92" t="n"/>
      <c r="N355" s="92" t="n">
        <v>800000</v>
      </c>
      <c r="O355" s="92" t="n">
        <v>850000</v>
      </c>
      <c r="P355" s="92" t="n">
        <v>900000</v>
      </c>
      <c r="Q355" s="92" t="n"/>
      <c r="R355" s="90" t="inlineStr">
        <is>
          <t>🟢 CÓ</t>
        </is>
      </c>
      <c r="S355" s="45" t="inlineStr">
        <is>
          <t>6150-32-2110</t>
        </is>
      </c>
      <c r="T355" s="45" t="n"/>
      <c r="U355" s="61">
        <f>IF($C355="","",B355&amp;" "&amp;C355&amp;" · ĐK"&amp;D355&amp;IF(E355=""," "," "&amp;E355)&amp;IF(K355=""," "," - "&amp;K355))</f>
        <v/>
      </c>
    </row>
    <row r="356" ht="39.75" customHeight="1">
      <c r="A356" s="95" t="inlineStr">
        <is>
          <t xml:space="preserve">HH082573        </t>
        </is>
      </c>
      <c r="B356" s="100" t="inlineStr">
        <is>
          <t>KOMATSU</t>
        </is>
      </c>
      <c r="C356" s="101" t="inlineStr">
        <is>
          <t>6D125-2</t>
        </is>
      </c>
      <c r="D356" s="100" t="n">
        <v>125</v>
      </c>
      <c r="E356" s="100" t="inlineStr">
        <is>
          <t>(A)</t>
        </is>
      </c>
      <c r="F356" s="101" t="inlineStr">
        <is>
          <t>Buồng Nổ tròn dù 62</t>
        </is>
      </c>
      <c r="G356" s="100" t="inlineStr">
        <is>
          <t>48x104</t>
        </is>
      </c>
      <c r="H356" s="100" t="n">
        <v>56</v>
      </c>
      <c r="I356" s="100" t="n">
        <v>131</v>
      </c>
      <c r="J356" s="100" t="inlineStr">
        <is>
          <t>2.4K-2.4K-4</t>
        </is>
      </c>
      <c r="K356" s="102" t="inlineStr">
        <is>
          <t>HENWEIT</t>
        </is>
      </c>
      <c r="L356" s="100" t="inlineStr">
        <is>
          <t>Bộ 6</t>
        </is>
      </c>
      <c r="M356" s="103" t="n"/>
      <c r="N356" s="103" t="n">
        <v>4600000</v>
      </c>
      <c r="O356" s="103" t="n">
        <v>4900000</v>
      </c>
      <c r="P356" s="103" t="n">
        <v>5200000</v>
      </c>
      <c r="Q356" s="103" t="n"/>
      <c r="R356" s="100" t="inlineStr">
        <is>
          <t>🟢 CÓ</t>
        </is>
      </c>
      <c r="S356" s="97" t="inlineStr">
        <is>
          <t>6150-32-2110</t>
        </is>
      </c>
      <c r="T356" s="97" t="n"/>
      <c r="U356" s="61">
        <f>IF($C356="","",B356&amp;" "&amp;C356&amp;" · ĐK"&amp;D356&amp;IF(E356=""," "," "&amp;E356)&amp;IF(K356=""," "," - "&amp;K356))</f>
        <v/>
      </c>
    </row>
    <row r="357" ht="39.75" customHeight="1">
      <c r="A357" s="89" t="n"/>
      <c r="B357" s="71" t="inlineStr">
        <is>
          <t>KOMATSU</t>
        </is>
      </c>
      <c r="C357" s="45" t="inlineStr">
        <is>
          <t>6D125-3</t>
        </is>
      </c>
      <c r="D357" s="71" t="n">
        <v>125</v>
      </c>
      <c r="E357" s="71" t="inlineStr">
        <is>
          <t>(A)</t>
        </is>
      </c>
      <c r="F357" s="45" t="inlineStr">
        <is>
          <t>Buồng Nổ tròn 66 dù có 2 cò nhớt, dên xéo</t>
        </is>
      </c>
      <c r="G357" s="71" t="inlineStr">
        <is>
          <t>48x104</t>
        </is>
      </c>
      <c r="H357" s="71" t="n">
        <v>56</v>
      </c>
      <c r="I357" s="71" t="n">
        <v>131</v>
      </c>
      <c r="J357" s="71" t="inlineStr">
        <is>
          <t>2.4K-2.4K-4</t>
        </is>
      </c>
      <c r="K357" s="93" t="n"/>
      <c r="L357" s="71" t="inlineStr">
        <is>
          <t>Bộ 6</t>
        </is>
      </c>
      <c r="M357" s="64" t="n"/>
      <c r="N357" s="64" t="n"/>
      <c r="O357" s="64" t="n"/>
      <c r="P357" s="64" t="n"/>
      <c r="Q357" s="64" t="n"/>
      <c r="R357" s="71" t="inlineStr">
        <is>
          <t>🟢 CÓ</t>
        </is>
      </c>
      <c r="S357" s="45" t="inlineStr">
        <is>
          <t>N-2223570</t>
        </is>
      </c>
      <c r="T357" s="45" t="n"/>
      <c r="U357" s="61">
        <f>IF($C357="","",B357&amp;" "&amp;C357&amp;" · ĐK"&amp;D357&amp;IF(E357=""," "," "&amp;E357)&amp;IF(K357=""," "," - "&amp;K357))</f>
        <v/>
      </c>
    </row>
    <row r="358" ht="39.75" customHeight="1">
      <c r="A358" s="89" t="inlineStr">
        <is>
          <t xml:space="preserve">HH070992        </t>
        </is>
      </c>
      <c r="B358" s="90" t="inlineStr">
        <is>
          <t>KOMATSU</t>
        </is>
      </c>
      <c r="C358" s="43" t="inlineStr">
        <is>
          <t>S6D125</t>
        </is>
      </c>
      <c r="D358" s="90" t="n">
        <v>125</v>
      </c>
      <c r="E358" s="90" t="inlineStr">
        <is>
          <t>gang</t>
        </is>
      </c>
      <c r="F358" s="43" t="inlineStr">
        <is>
          <t xml:space="preserve">Buồng Nổ 75 nhọn có 4 dấu supap,dài 122 </t>
        </is>
      </c>
      <c r="G358" s="90" t="inlineStr">
        <is>
          <t>48x99</t>
        </is>
      </c>
      <c r="H358" s="90" t="n">
        <v>56</v>
      </c>
      <c r="I358" s="90" t="n">
        <v>122</v>
      </c>
      <c r="J358" s="90" t="inlineStr">
        <is>
          <t>2.4K-2.4K-4</t>
        </is>
      </c>
      <c r="K358" s="91" t="inlineStr">
        <is>
          <t>NSP</t>
        </is>
      </c>
      <c r="L358" s="90" t="inlineStr">
        <is>
          <t>Bộ 6</t>
        </is>
      </c>
      <c r="M358" s="92" t="n"/>
      <c r="N358" s="92" t="n">
        <v>12000000</v>
      </c>
      <c r="O358" s="92" t="n">
        <v>13000000</v>
      </c>
      <c r="P358" s="92" t="n">
        <v>14000000</v>
      </c>
      <c r="Q358" s="92" t="n"/>
      <c r="R358" s="90" t="inlineStr">
        <is>
          <t>🟢 CÓ</t>
        </is>
      </c>
      <c r="S358" s="45" t="n"/>
      <c r="T358" s="45" t="n"/>
      <c r="U358" s="61">
        <f>IF($C358="","",B358&amp;" "&amp;C358&amp;" · ĐK"&amp;D358&amp;IF(E358=""," "," "&amp;E358)&amp;IF(K358=""," "," - "&amp;K358))</f>
        <v/>
      </c>
    </row>
    <row r="359" ht="39.75" customHeight="1">
      <c r="A359" s="89" t="inlineStr">
        <is>
          <t xml:space="preserve">HH070505        </t>
        </is>
      </c>
      <c r="B359" s="71" t="inlineStr">
        <is>
          <t>KOMATSU</t>
        </is>
      </c>
      <c r="C359" s="45" t="inlineStr">
        <is>
          <t>S6D125-1</t>
        </is>
      </c>
      <c r="D359" s="71" t="n">
        <v>125</v>
      </c>
      <c r="E359" s="71" t="inlineStr">
        <is>
          <t>(A)</t>
        </is>
      </c>
      <c r="F359" s="45" t="inlineStr">
        <is>
          <t>Buồng Nổ tròn 75 nhọn, cò nhớt. có 4 dấu supap</t>
        </is>
      </c>
      <c r="G359" s="71" t="inlineStr">
        <is>
          <t>48x104</t>
        </is>
      </c>
      <c r="H359" s="71" t="n">
        <v>56</v>
      </c>
      <c r="I359" s="71" t="n">
        <v>131</v>
      </c>
      <c r="J359" s="71" t="inlineStr">
        <is>
          <t>2.4K-2.4K-4</t>
        </is>
      </c>
      <c r="K359" s="93" t="inlineStr">
        <is>
          <t>IZUMI</t>
        </is>
      </c>
      <c r="L359" s="71" t="inlineStr">
        <is>
          <t>Bộ 6</t>
        </is>
      </c>
      <c r="M359" s="64" t="n"/>
      <c r="N359" s="64" t="n">
        <v>4200000</v>
      </c>
      <c r="O359" s="64" t="n">
        <v>4400000</v>
      </c>
      <c r="P359" s="64" t="n">
        <v>4800000</v>
      </c>
      <c r="Q359" s="64" t="n"/>
      <c r="R359" s="71" t="inlineStr">
        <is>
          <t>🟢 CÓ</t>
        </is>
      </c>
      <c r="S359" s="45" t="inlineStr">
        <is>
          <t>6151-31-2171</t>
        </is>
      </c>
      <c r="T359" s="45" t="n"/>
      <c r="U359" s="61">
        <f>IF($C359="","",B359&amp;" "&amp;C359&amp;" · ĐK"&amp;D359&amp;IF(E359=""," "," "&amp;E359)&amp;IF(K359=""," "," - "&amp;K359))</f>
        <v/>
      </c>
    </row>
    <row r="360" ht="39.75" customHeight="1">
      <c r="A360" s="89" t="inlineStr">
        <is>
          <t xml:space="preserve">HH070993        </t>
        </is>
      </c>
      <c r="B360" s="90" t="inlineStr">
        <is>
          <t>KOMATSU</t>
        </is>
      </c>
      <c r="C360" s="43" t="inlineStr">
        <is>
          <t>S6D125-NEW</t>
        </is>
      </c>
      <c r="D360" s="90" t="n">
        <v>125</v>
      </c>
      <c r="E360" s="90" t="inlineStr">
        <is>
          <t>gang</t>
        </is>
      </c>
      <c r="F360" s="43" t="inlineStr">
        <is>
          <t xml:space="preserve">Buồng Nổ 75 nhọn có 4 dấu supap,dài 117 </t>
        </is>
      </c>
      <c r="G360" s="90" t="inlineStr">
        <is>
          <t>48x99</t>
        </is>
      </c>
      <c r="H360" s="90" t="n">
        <v>56</v>
      </c>
      <c r="I360" s="90" t="n">
        <v>117</v>
      </c>
      <c r="J360" s="90" t="inlineStr">
        <is>
          <t>2.4K-2.4K-4</t>
        </is>
      </c>
      <c r="K360" s="91" t="inlineStr">
        <is>
          <t>NSP</t>
        </is>
      </c>
      <c r="L360" s="90" t="inlineStr">
        <is>
          <t>Bộ 6</t>
        </is>
      </c>
      <c r="M360" s="92" t="n"/>
      <c r="N360" s="92" t="n">
        <v>12000000</v>
      </c>
      <c r="O360" s="92" t="n">
        <v>13000000</v>
      </c>
      <c r="P360" s="92" t="n">
        <v>14000000</v>
      </c>
      <c r="Q360" s="92" t="n"/>
      <c r="R360" s="90" t="inlineStr">
        <is>
          <t>🟢 CÓ</t>
        </is>
      </c>
      <c r="S360" s="45" t="inlineStr">
        <is>
          <t>6151-31-2710/N217266</t>
        </is>
      </c>
      <c r="T360" s="45" t="n"/>
      <c r="U360" s="61">
        <f>IF($C360="","",B360&amp;" "&amp;C360&amp;" · ĐK"&amp;D360&amp;IF(E360=""," "," "&amp;E360)&amp;IF(K360=""," "," - "&amp;K360))</f>
        <v/>
      </c>
    </row>
    <row r="361" ht="39.75" customHeight="1">
      <c r="A361" s="95" t="inlineStr">
        <is>
          <t xml:space="preserve">HH084170        </t>
        </is>
      </c>
      <c r="B361" s="100" t="inlineStr">
        <is>
          <t>KOMATSU</t>
        </is>
      </c>
      <c r="C361" s="101" t="inlineStr">
        <is>
          <t>S6D125-NEW</t>
        </is>
      </c>
      <c r="D361" s="100" t="n">
        <v>125</v>
      </c>
      <c r="E361" s="100" t="inlineStr">
        <is>
          <t>gang</t>
        </is>
      </c>
      <c r="F361" s="101" t="inlineStr">
        <is>
          <t xml:space="preserve">Buồng Nổ 75 nhọn có 4 dấu supap,dài 117 </t>
        </is>
      </c>
      <c r="G361" s="100" t="inlineStr">
        <is>
          <t>48x99</t>
        </is>
      </c>
      <c r="H361" s="100" t="n">
        <v>56</v>
      </c>
      <c r="I361" s="100" t="n">
        <v>117</v>
      </c>
      <c r="J361" s="100" t="inlineStr">
        <is>
          <t>2.4K-2.4K-4</t>
        </is>
      </c>
      <c r="K361" s="102" t="inlineStr">
        <is>
          <t>HENWEIT</t>
        </is>
      </c>
      <c r="L361" s="100" t="inlineStr">
        <is>
          <t>Bộ 6</t>
        </is>
      </c>
      <c r="M361" s="103" t="n"/>
      <c r="N361" s="103" t="n">
        <v>9400000</v>
      </c>
      <c r="O361" s="103" t="n">
        <v>9900000</v>
      </c>
      <c r="P361" s="103" t="n">
        <v>10700000</v>
      </c>
      <c r="Q361" s="103" t="n"/>
      <c r="R361" s="100" t="inlineStr">
        <is>
          <t>🟢 CÓ</t>
        </is>
      </c>
      <c r="S361" s="97" t="inlineStr">
        <is>
          <t>6151-31-2710/N217266</t>
        </is>
      </c>
      <c r="T361" s="97" t="n"/>
      <c r="U361" s="61">
        <f>IF($C361="","",B361&amp;" "&amp;C361&amp;" · ĐK"&amp;D361&amp;IF(E361=""," "," "&amp;E361)&amp;IF(K361=""," "," - "&amp;K361))</f>
        <v/>
      </c>
    </row>
    <row r="362" ht="39.75" customHeight="1">
      <c r="A362" s="89" t="inlineStr">
        <is>
          <t xml:space="preserve">HH083294        </t>
        </is>
      </c>
      <c r="B362" s="71" t="inlineStr">
        <is>
          <t>KOMATSU</t>
        </is>
      </c>
      <c r="C362" s="45" t="inlineStr">
        <is>
          <t>S6D125E-3/5/PC400-7/8</t>
        </is>
      </c>
      <c r="D362" s="71" t="n">
        <v>125</v>
      </c>
      <c r="E362" s="71" t="inlineStr">
        <is>
          <t>gang</t>
        </is>
      </c>
      <c r="F362" s="45" t="inlineStr">
        <is>
          <t>Buồng Nổ 63 dù</t>
        </is>
      </c>
      <c r="G362" s="71" t="n"/>
      <c r="H362" s="71" t="n"/>
      <c r="I362" s="71" t="n"/>
      <c r="J362" s="71" t="n"/>
      <c r="K362" s="93" t="inlineStr">
        <is>
          <t>HENWEIT</t>
        </is>
      </c>
      <c r="L362" s="71" t="inlineStr">
        <is>
          <t>Bộ 6</t>
        </is>
      </c>
      <c r="M362" s="64" t="n"/>
      <c r="N362" s="64" t="n">
        <v>9900000</v>
      </c>
      <c r="O362" s="64" t="n">
        <v>10400000</v>
      </c>
      <c r="P362" s="64" t="n">
        <v>11000000</v>
      </c>
      <c r="Q362" s="64" t="n"/>
      <c r="R362" s="71" t="inlineStr">
        <is>
          <t>🟢 CÓ</t>
        </is>
      </c>
      <c r="S362" s="45" t="inlineStr">
        <is>
          <t xml:space="preserve">6251-31-2510 </t>
        </is>
      </c>
      <c r="T362" s="45" t="n"/>
      <c r="U362" s="61">
        <f>IF($C362="","",B362&amp;" "&amp;C362&amp;" · ĐK"&amp;D362&amp;IF(E362=""," "," "&amp;E362)&amp;IF(K362=""," "," - "&amp;K362))</f>
        <v/>
      </c>
    </row>
    <row r="363" ht="39.75" customHeight="1">
      <c r="A363" s="95" t="inlineStr">
        <is>
          <t xml:space="preserve">   HH082244        </t>
        </is>
      </c>
      <c r="B363" s="96" t="inlineStr">
        <is>
          <t>KOMATSU</t>
        </is>
      </c>
      <c r="C363" s="97" t="inlineStr">
        <is>
          <t>S6D125E-3/5/PC400-7/8</t>
        </is>
      </c>
      <c r="D363" s="96" t="n">
        <v>125</v>
      </c>
      <c r="E363" s="96" t="inlineStr">
        <is>
          <t>gang</t>
        </is>
      </c>
      <c r="F363" s="97" t="inlineStr">
        <is>
          <t>Buồng Nổ 63 dù</t>
        </is>
      </c>
      <c r="G363" s="96" t="n"/>
      <c r="H363" s="96" t="n"/>
      <c r="I363" s="96" t="n"/>
      <c r="J363" s="96" t="n"/>
      <c r="K363" s="98" t="inlineStr">
        <is>
          <t xml:space="preserve"> NICE IN</t>
        </is>
      </c>
      <c r="L363" s="96" t="inlineStr">
        <is>
          <t>Bộ 6</t>
        </is>
      </c>
      <c r="M363" s="99" t="n"/>
      <c r="N363" s="99" t="n">
        <v>6500000</v>
      </c>
      <c r="O363" s="99" t="n">
        <v>7000000</v>
      </c>
      <c r="P363" s="99" t="n">
        <v>7500000</v>
      </c>
      <c r="Q363" s="99" t="n"/>
      <c r="R363" s="96" t="inlineStr">
        <is>
          <t>🟢 CÓ</t>
        </is>
      </c>
      <c r="S363" s="97" t="inlineStr">
        <is>
          <t xml:space="preserve">6251-31-2510 </t>
        </is>
      </c>
      <c r="T363" s="97" t="n"/>
      <c r="U363" s="61">
        <f>IF($C363="","",B363&amp;" "&amp;C363&amp;" · ĐK"&amp;D363&amp;IF(E363=""," "," "&amp;E363)&amp;IF(K363=""," "," - "&amp;K363))</f>
        <v/>
      </c>
    </row>
    <row r="364" ht="39.75" customHeight="1">
      <c r="A364" s="89" t="inlineStr">
        <is>
          <t xml:space="preserve">HH082547        </t>
        </is>
      </c>
      <c r="B364" s="90" t="inlineStr">
        <is>
          <t>KOMATSU</t>
        </is>
      </c>
      <c r="C364" s="43" t="inlineStr">
        <is>
          <t>SA6D125E-2</t>
        </is>
      </c>
      <c r="D364" s="90" t="n">
        <v>125</v>
      </c>
      <c r="E364" s="90" t="inlineStr">
        <is>
          <t>gang</t>
        </is>
      </c>
      <c r="F364" s="43" t="inlineStr">
        <is>
          <t>Buồng Nổ 63 dù, ko dấu supap</t>
        </is>
      </c>
      <c r="G364" s="90" t="inlineStr">
        <is>
          <t>48x99</t>
        </is>
      </c>
      <c r="H364" s="90" t="n">
        <v>56</v>
      </c>
      <c r="I364" s="90" t="n">
        <v>117</v>
      </c>
      <c r="J364" s="90" t="inlineStr">
        <is>
          <t>2.4K-2.4K-4</t>
        </is>
      </c>
      <c r="K364" s="91" t="inlineStr">
        <is>
          <t>IKAZU</t>
        </is>
      </c>
      <c r="L364" s="90" t="inlineStr">
        <is>
          <t>Bộ 6</t>
        </is>
      </c>
      <c r="M364" s="92" t="n"/>
      <c r="N364" s="92" t="n">
        <v>8100000</v>
      </c>
      <c r="O364" s="92" t="n">
        <v>8600000</v>
      </c>
      <c r="P364" s="92" t="n">
        <v>9200000</v>
      </c>
      <c r="Q364" s="92" t="n"/>
      <c r="R364" s="90" t="inlineStr">
        <is>
          <t>🟢 CÓ</t>
        </is>
      </c>
      <c r="S364" s="45" t="inlineStr">
        <is>
          <t>6152-32-2510</t>
        </is>
      </c>
      <c r="T364" s="45" t="n"/>
      <c r="U364" s="61">
        <f>IF($C364="","",B364&amp;" "&amp;C364&amp;" · ĐK"&amp;D364&amp;IF(E364=""," "," "&amp;E364)&amp;IF(K364=""," "," - "&amp;K364))</f>
        <v/>
      </c>
    </row>
    <row r="365" ht="39.75" customHeight="1">
      <c r="A365" s="89" t="n"/>
      <c r="B365" s="71" t="inlineStr">
        <is>
          <t>KOMATSU</t>
        </is>
      </c>
      <c r="C365" s="45" t="inlineStr">
        <is>
          <t>SAA6D125E-3</t>
        </is>
      </c>
      <c r="D365" s="71" t="n">
        <v>125</v>
      </c>
      <c r="E365" s="71" t="inlineStr">
        <is>
          <t>gang</t>
        </is>
      </c>
      <c r="F365" s="45" t="inlineStr">
        <is>
          <t>Buồng Nổ 63 dù</t>
        </is>
      </c>
      <c r="G365" s="71" t="n"/>
      <c r="H365" s="71" t="n"/>
      <c r="I365" s="71" t="n"/>
      <c r="J365" s="71" t="n"/>
      <c r="K365" s="93" t="n"/>
      <c r="L365" s="71" t="inlineStr">
        <is>
          <t>Bộ 6</t>
        </is>
      </c>
      <c r="M365" s="64" t="n"/>
      <c r="N365" s="64" t="n"/>
      <c r="O365" s="64" t="n"/>
      <c r="P365" s="64" t="n"/>
      <c r="Q365" s="64" t="n"/>
      <c r="R365" s="71" t="inlineStr">
        <is>
          <t>🟢 CÓ</t>
        </is>
      </c>
      <c r="S365" s="45" t="n"/>
      <c r="T365" s="45" t="n"/>
      <c r="U365" s="61">
        <f>IF($C365="","",B365&amp;" "&amp;C365&amp;" · ĐK"&amp;D365&amp;IF(E365=""," "," "&amp;E365)&amp;IF(K365=""," "," - "&amp;K365))</f>
        <v/>
      </c>
    </row>
    <row r="366" ht="39.75" customHeight="1">
      <c r="A366" s="89" t="n"/>
      <c r="B366" s="90" t="inlineStr">
        <is>
          <t>KOMATSU</t>
        </is>
      </c>
      <c r="C366" s="43" t="inlineStr">
        <is>
          <t>SAA6D125E-6/7</t>
        </is>
      </c>
      <c r="D366" s="90" t="n">
        <v>125</v>
      </c>
      <c r="E366" s="90" t="inlineStr">
        <is>
          <t>gang</t>
        </is>
      </c>
      <c r="F366" s="43" t="inlineStr">
        <is>
          <t>Buồng Nổ 63 dù</t>
        </is>
      </c>
      <c r="G366" s="90" t="n"/>
      <c r="H366" s="90" t="n"/>
      <c r="I366" s="90" t="n"/>
      <c r="J366" s="90" t="n"/>
      <c r="K366" s="91" t="n"/>
      <c r="L366" s="90" t="inlineStr">
        <is>
          <t>Bộ 6</t>
        </is>
      </c>
      <c r="M366" s="92" t="n"/>
      <c r="N366" s="92" t="n"/>
      <c r="O366" s="92" t="n"/>
      <c r="P366" s="92" t="n"/>
      <c r="Q366" s="92" t="n"/>
      <c r="R366" s="90" t="inlineStr">
        <is>
          <t>🟢 CÓ</t>
        </is>
      </c>
      <c r="S366" s="45" t="inlineStr">
        <is>
          <t>6252-31-2110</t>
        </is>
      </c>
      <c r="T366" s="45" t="n"/>
      <c r="U366" s="61">
        <f>IF($C366="","",B366&amp;" "&amp;C366&amp;" · ĐK"&amp;D366&amp;IF(E366=""," "," "&amp;E366)&amp;IF(K366=""," "," - "&amp;K366))</f>
        <v/>
      </c>
    </row>
    <row r="367" ht="39.75" customHeight="1">
      <c r="A367" s="89" t="inlineStr">
        <is>
          <t xml:space="preserve">HH082198        </t>
        </is>
      </c>
      <c r="B367" s="71" t="inlineStr">
        <is>
          <t>KOMATSU</t>
        </is>
      </c>
      <c r="C367" s="45" t="inlineStr">
        <is>
          <t>4D130</t>
        </is>
      </c>
      <c r="D367" s="71" t="n">
        <v>130</v>
      </c>
      <c r="E367" s="71" t="inlineStr">
        <is>
          <t>(A)</t>
        </is>
      </c>
      <c r="F367" s="45" t="inlineStr">
        <is>
          <t>Buồng Nổ lõm tai thỏ, có 2 dấu supap</t>
        </is>
      </c>
      <c r="G367" s="71" t="inlineStr">
        <is>
          <t>44x102</t>
        </is>
      </c>
      <c r="H367" s="71" t="n">
        <v>68</v>
      </c>
      <c r="I367" s="71" t="n">
        <v>135</v>
      </c>
      <c r="J367" s="71" t="inlineStr">
        <is>
          <t>3.5-2.5-5.5</t>
        </is>
      </c>
      <c r="K367" s="93" t="inlineStr">
        <is>
          <t>IKAZU</t>
        </is>
      </c>
      <c r="L367" s="71" t="inlineStr">
        <is>
          <t>Bộ 4</t>
        </is>
      </c>
      <c r="M367" s="64" t="n"/>
      <c r="N367" s="64" t="n">
        <v>3300000</v>
      </c>
      <c r="O367" s="64" t="n">
        <v>3550000</v>
      </c>
      <c r="P367" s="64" t="n">
        <v>3800000</v>
      </c>
      <c r="Q367" s="64" t="n"/>
      <c r="R367" s="71" t="inlineStr">
        <is>
          <t>🟢 CÓ</t>
        </is>
      </c>
      <c r="S367" s="45" t="inlineStr">
        <is>
          <t>6114-31-2111</t>
        </is>
      </c>
      <c r="T367" s="45" t="n"/>
      <c r="U367" s="61">
        <f>IF($C367="","",B367&amp;" "&amp;C367&amp;" · ĐK"&amp;D367&amp;IF(E367=""," "," "&amp;E367)&amp;IF(K367=""," "," - "&amp;K367))</f>
        <v/>
      </c>
    </row>
    <row r="368" ht="39.75" customHeight="1">
      <c r="A368" s="95" t="inlineStr">
        <is>
          <t xml:space="preserve">HH070547        </t>
        </is>
      </c>
      <c r="B368" s="96" t="inlineStr">
        <is>
          <t>KOMATSU</t>
        </is>
      </c>
      <c r="C368" s="97" t="inlineStr">
        <is>
          <t>4D130</t>
        </is>
      </c>
      <c r="D368" s="96" t="n">
        <v>130</v>
      </c>
      <c r="E368" s="96" t="inlineStr">
        <is>
          <t>(A)</t>
        </is>
      </c>
      <c r="F368" s="97" t="inlineStr">
        <is>
          <t>Buồng Nổ lõm tai thỏ, có 2 dấu supap</t>
        </is>
      </c>
      <c r="G368" s="96" t="inlineStr">
        <is>
          <t>44x102</t>
        </is>
      </c>
      <c r="H368" s="96" t="n">
        <v>68</v>
      </c>
      <c r="I368" s="96" t="n">
        <v>135</v>
      </c>
      <c r="J368" s="96" t="inlineStr">
        <is>
          <t>3.5-2.5-5.5</t>
        </is>
      </c>
      <c r="K368" s="98" t="inlineStr">
        <is>
          <t>NSP</t>
        </is>
      </c>
      <c r="L368" s="96" t="inlineStr">
        <is>
          <t>Bộ 4</t>
        </is>
      </c>
      <c r="M368" s="99" t="n"/>
      <c r="N368" s="99" t="n">
        <v>3500000</v>
      </c>
      <c r="O368" s="99" t="n">
        <v>3800000</v>
      </c>
      <c r="P368" s="99" t="n">
        <v>4000000</v>
      </c>
      <c r="Q368" s="99" t="n"/>
      <c r="R368" s="96" t="inlineStr">
        <is>
          <t>🟢 CÓ</t>
        </is>
      </c>
      <c r="S368" s="97" t="inlineStr">
        <is>
          <t>6114-31-2111</t>
        </is>
      </c>
      <c r="T368" s="97" t="n"/>
      <c r="U368" s="61">
        <f>IF($C368="","",B368&amp;" "&amp;C368&amp;" · ĐK"&amp;D368&amp;IF(E368=""," "," "&amp;E368)&amp;IF(K368=""," "," - "&amp;K368))</f>
        <v/>
      </c>
    </row>
    <row r="369" ht="39.75" customHeight="1">
      <c r="A369" s="89" t="inlineStr">
        <is>
          <t>HH070996</t>
        </is>
      </c>
      <c r="B369" s="90" t="inlineStr">
        <is>
          <t>KOMATSU</t>
        </is>
      </c>
      <c r="C369" s="43" t="inlineStr">
        <is>
          <t>6D140 /SAA6D140E-2</t>
        </is>
      </c>
      <c r="D369" s="90" t="n">
        <v>140</v>
      </c>
      <c r="E369" s="90" t="inlineStr">
        <is>
          <t>gang</t>
        </is>
      </c>
      <c r="F369" s="43" t="inlineStr">
        <is>
          <t>Buồng Nổ tròn 79 núm, dù có 4 dấu supap</t>
        </is>
      </c>
      <c r="G369" s="90" t="inlineStr">
        <is>
          <t>52x110</t>
        </is>
      </c>
      <c r="H369" s="90" t="n">
        <v>59</v>
      </c>
      <c r="I369" s="90" t="n">
        <v>125</v>
      </c>
      <c r="J369" s="90" t="inlineStr">
        <is>
          <t>2.4K-2.4K-4</t>
        </is>
      </c>
      <c r="K369" s="91" t="inlineStr">
        <is>
          <t>NSP</t>
        </is>
      </c>
      <c r="L369" s="90" t="inlineStr">
        <is>
          <t>Bộ 6</t>
        </is>
      </c>
      <c r="M369" s="92" t="n"/>
      <c r="N369" s="92" t="n">
        <v>19000000</v>
      </c>
      <c r="O369" s="92" t="n">
        <v>20500000</v>
      </c>
      <c r="P369" s="92" t="n">
        <v>22000000</v>
      </c>
      <c r="Q369" s="92" t="n"/>
      <c r="R369" s="90" t="inlineStr">
        <is>
          <t>🟢 CÓ</t>
        </is>
      </c>
      <c r="S369" s="45" t="inlineStr">
        <is>
          <t>6212-31-2170</t>
        </is>
      </c>
      <c r="T369" s="45" t="n"/>
      <c r="U369" s="61">
        <f>IF($C369="","",B369&amp;" "&amp;C369&amp;" · ĐK"&amp;D369&amp;IF(E369=""," "," "&amp;E369)&amp;IF(K369=""," "," - "&amp;K369))</f>
        <v/>
      </c>
    </row>
    <row r="370" ht="39.75" customHeight="1">
      <c r="A370" s="89" t="inlineStr">
        <is>
          <t>HH083087</t>
        </is>
      </c>
      <c r="B370" s="90" t="inlineStr">
        <is>
          <t>KOMATSU</t>
        </is>
      </c>
      <c r="C370" s="43" t="inlineStr">
        <is>
          <t>6D140 /SAA6D140E-2</t>
        </is>
      </c>
      <c r="D370" s="90" t="n">
        <v>140</v>
      </c>
      <c r="E370" s="90" t="inlineStr">
        <is>
          <t>gang</t>
        </is>
      </c>
      <c r="F370" s="43" t="inlineStr">
        <is>
          <t>Buồng Nổ tròn 78 núm, dù có 4 dấu supap</t>
        </is>
      </c>
      <c r="G370" s="90" t="inlineStr">
        <is>
          <t>52x110</t>
        </is>
      </c>
      <c r="H370" s="90" t="n">
        <v>59</v>
      </c>
      <c r="I370" s="90" t="n">
        <v>125</v>
      </c>
      <c r="J370" s="90" t="inlineStr">
        <is>
          <t>2.4K-2.4K-4</t>
        </is>
      </c>
      <c r="K370" s="91" t="inlineStr">
        <is>
          <t>HENWEIT</t>
        </is>
      </c>
      <c r="L370" s="90" t="inlineStr">
        <is>
          <t>Bộ 6</t>
        </is>
      </c>
      <c r="M370" s="92" t="n"/>
      <c r="N370" s="92" t="n">
        <v>13500000</v>
      </c>
      <c r="O370" s="92" t="n">
        <v>14200000</v>
      </c>
      <c r="P370" s="92" t="n">
        <v>15200000</v>
      </c>
      <c r="Q370" s="92" t="n"/>
      <c r="R370" s="90" t="inlineStr">
        <is>
          <t>🟢 CÓ</t>
        </is>
      </c>
      <c r="S370" s="45" t="inlineStr">
        <is>
          <t>6212-31-2151</t>
        </is>
      </c>
      <c r="T370" s="45" t="n"/>
      <c r="U370" s="61">
        <f>IF($C370="","",B370&amp;" "&amp;C370&amp;" · ĐK"&amp;D370&amp;IF(E370=""," "," "&amp;E370)&amp;IF(K370=""," "," - "&amp;K370))</f>
        <v/>
      </c>
    </row>
    <row r="371" ht="39.75" customHeight="1">
      <c r="A371" s="89" t="inlineStr">
        <is>
          <t>HH083091</t>
        </is>
      </c>
      <c r="B371" s="71" t="inlineStr">
        <is>
          <t>KOMATSU</t>
        </is>
      </c>
      <c r="C371" s="45" t="inlineStr">
        <is>
          <t>S6D140</t>
        </is>
      </c>
      <c r="D371" s="71" t="n">
        <v>140</v>
      </c>
      <c r="E371" s="71" t="inlineStr">
        <is>
          <t>gang</t>
        </is>
      </c>
      <c r="F371" s="45" t="inlineStr">
        <is>
          <t>Buồng Nổ tròn 92 nhọn có 4 dấu supap, má ắc lủng</t>
        </is>
      </c>
      <c r="G371" s="71" t="inlineStr">
        <is>
          <t>52x110</t>
        </is>
      </c>
      <c r="H371" s="71" t="n">
        <v>59</v>
      </c>
      <c r="I371" s="71" t="n">
        <v>130</v>
      </c>
      <c r="J371" s="71" t="inlineStr">
        <is>
          <t>2.4K-2.4K-4</t>
        </is>
      </c>
      <c r="K371" s="93" t="inlineStr">
        <is>
          <t>HENWEIT</t>
        </is>
      </c>
      <c r="L371" s="71" t="inlineStr">
        <is>
          <t>Bộ 6</t>
        </is>
      </c>
      <c r="M371" s="64" t="n"/>
      <c r="N371" s="64" t="n">
        <v>13500000</v>
      </c>
      <c r="O371" s="64" t="n">
        <v>14200000</v>
      </c>
      <c r="P371" s="64" t="n">
        <v>15200000</v>
      </c>
      <c r="Q371" s="64" t="n"/>
      <c r="R371" s="71" t="inlineStr">
        <is>
          <t>🟢 CÓ</t>
        </is>
      </c>
      <c r="S371" s="45" t="inlineStr">
        <is>
          <t>6211-31-2130</t>
        </is>
      </c>
      <c r="T371" s="45" t="n"/>
      <c r="U371" s="61">
        <f>IF($C371="","",B371&amp;" "&amp;C371&amp;" · ĐK"&amp;D371&amp;IF(E371=""," "," "&amp;E371)&amp;IF(K371=""," "," - "&amp;K371))</f>
        <v/>
      </c>
    </row>
    <row r="372" ht="39.75" customHeight="1">
      <c r="A372" s="95" t="inlineStr">
        <is>
          <t>HH083086</t>
        </is>
      </c>
      <c r="B372" s="96" t="inlineStr">
        <is>
          <t>KOMATSU</t>
        </is>
      </c>
      <c r="C372" s="97" t="inlineStr">
        <is>
          <t>SA6D140</t>
        </is>
      </c>
      <c r="D372" s="96" t="n">
        <v>140</v>
      </c>
      <c r="E372" s="96" t="inlineStr">
        <is>
          <t>gang</t>
        </is>
      </c>
      <c r="F372" s="97" t="inlineStr">
        <is>
          <t>Buồng Nổ tròn 92 nhọn có 4 dấu supap, má ắc ko lủng</t>
        </is>
      </c>
      <c r="G372" s="96" t="inlineStr">
        <is>
          <t>52x110</t>
        </is>
      </c>
      <c r="H372" s="96" t="n">
        <v>59</v>
      </c>
      <c r="I372" s="96" t="n">
        <v>125</v>
      </c>
      <c r="J372" s="96" t="inlineStr">
        <is>
          <t>2.4K-2.4K-4</t>
        </is>
      </c>
      <c r="K372" s="98" t="inlineStr">
        <is>
          <t>HENWEIT</t>
        </is>
      </c>
      <c r="L372" s="96" t="inlineStr">
        <is>
          <t>Bộ 6</t>
        </is>
      </c>
      <c r="M372" s="99" t="n"/>
      <c r="N372" s="99" t="n">
        <v>13500000</v>
      </c>
      <c r="O372" s="99" t="n">
        <v>14200000</v>
      </c>
      <c r="P372" s="99" t="n">
        <v>15200000</v>
      </c>
      <c r="Q372" s="99" t="n"/>
      <c r="R372" s="96" t="inlineStr">
        <is>
          <t>🟢 CÓ</t>
        </is>
      </c>
      <c r="S372" s="97" t="inlineStr">
        <is>
          <t>6212-31-2170</t>
        </is>
      </c>
      <c r="T372" s="97" t="n"/>
      <c r="U372" s="61">
        <f>IF($C372="","",B372&amp;" "&amp;C372&amp;" · ĐK"&amp;D372&amp;IF(E372=""," "," "&amp;E372)&amp;IF(K372=""," "," - "&amp;K372))</f>
        <v/>
      </c>
    </row>
    <row r="373" ht="39.75" customHeight="1">
      <c r="A373" s="95" t="inlineStr">
        <is>
          <t>HH070995</t>
        </is>
      </c>
      <c r="B373" s="96" t="inlineStr">
        <is>
          <t>KOMATSU</t>
        </is>
      </c>
      <c r="C373" s="97" t="inlineStr">
        <is>
          <t>SA6D140</t>
        </is>
      </c>
      <c r="D373" s="96" t="n">
        <v>140</v>
      </c>
      <c r="E373" s="96" t="inlineStr">
        <is>
          <t>gang</t>
        </is>
      </c>
      <c r="F373" s="97" t="inlineStr">
        <is>
          <t>Buồng Nổ tròn 92 nhọn có 4 dấu supap, má ắc ko lủng</t>
        </is>
      </c>
      <c r="G373" s="96" t="inlineStr">
        <is>
          <t>52x110</t>
        </is>
      </c>
      <c r="H373" s="96" t="n">
        <v>59</v>
      </c>
      <c r="I373" s="96" t="n">
        <v>125</v>
      </c>
      <c r="J373" s="96" t="inlineStr">
        <is>
          <t>2.4K-2.4K-4</t>
        </is>
      </c>
      <c r="K373" s="98" t="inlineStr">
        <is>
          <t>NSP</t>
        </is>
      </c>
      <c r="L373" s="96" t="inlineStr">
        <is>
          <t>Bộ 6</t>
        </is>
      </c>
      <c r="M373" s="99" t="n"/>
      <c r="N373" s="99" t="n">
        <v>19000000</v>
      </c>
      <c r="O373" s="99" t="n">
        <v>20500000</v>
      </c>
      <c r="P373" s="99" t="n">
        <v>22000000</v>
      </c>
      <c r="Q373" s="99" t="n"/>
      <c r="R373" s="96" t="inlineStr">
        <is>
          <t>🟢 CÓ</t>
        </is>
      </c>
      <c r="S373" s="97" t="inlineStr">
        <is>
          <t>6212-31-2170</t>
        </is>
      </c>
      <c r="T373" s="97" t="n"/>
      <c r="U373" s="61">
        <f>IF($C373="","",B373&amp;" "&amp;C373&amp;" · ĐK"&amp;D373&amp;IF(E373=""," "," "&amp;E373)&amp;IF(K373=""," "," - "&amp;K373))</f>
        <v/>
      </c>
    </row>
    <row r="374" ht="39.75" customHeight="1">
      <c r="A374" s="89" t="n"/>
      <c r="B374" s="90" t="inlineStr">
        <is>
          <t>KOMATSU</t>
        </is>
      </c>
      <c r="C374" s="43" t="inlineStr">
        <is>
          <t>S6D140 - gang SAA6D140E-5</t>
        </is>
      </c>
      <c r="D374" s="90" t="n">
        <v>140</v>
      </c>
      <c r="E374" s="90" t="inlineStr">
        <is>
          <t>gang</t>
        </is>
      </c>
      <c r="F374" s="43" t="inlineStr">
        <is>
          <t>Buồng nổ 77 dù</t>
        </is>
      </c>
      <c r="G374" s="90" t="inlineStr">
        <is>
          <t>52x110</t>
        </is>
      </c>
      <c r="H374" s="90" t="n">
        <v>59.3</v>
      </c>
      <c r="I374" s="90" t="n">
        <v>125</v>
      </c>
      <c r="J374" s="90" t="inlineStr">
        <is>
          <t>3K-2.5K-4</t>
        </is>
      </c>
      <c r="K374" s="91" t="n"/>
      <c r="L374" s="90" t="inlineStr">
        <is>
          <t>Bộ 6</t>
        </is>
      </c>
      <c r="M374" s="92" t="n"/>
      <c r="N374" s="92" t="n"/>
      <c r="O374" s="92" t="n"/>
      <c r="P374" s="92" t="n"/>
      <c r="Q374" s="92" t="n"/>
      <c r="R374" s="90" t="inlineStr">
        <is>
          <t>🟢 CÓ</t>
        </is>
      </c>
      <c r="S374" s="45" t="n"/>
      <c r="T374" s="45" t="n"/>
      <c r="U374" s="61">
        <f>IF($C374="","",B374&amp;" "&amp;C374&amp;" · ĐK"&amp;D374&amp;IF(E374=""," "," "&amp;E374)&amp;IF(K374=""," "," - "&amp;K374))</f>
        <v/>
      </c>
    </row>
    <row r="375" ht="39.75" customHeight="1">
      <c r="A375" s="95" t="inlineStr">
        <is>
          <t>HH083090</t>
        </is>
      </c>
      <c r="B375" s="96" t="inlineStr">
        <is>
          <t>KOMATSU</t>
        </is>
      </c>
      <c r="C375" s="97" t="inlineStr">
        <is>
          <t>SAA6D140E-3 / 12V140E-3 gang</t>
        </is>
      </c>
      <c r="D375" s="96" t="n">
        <v>140</v>
      </c>
      <c r="E375" s="96" t="inlineStr">
        <is>
          <t>gang</t>
        </is>
      </c>
      <c r="F375" s="97" t="inlineStr">
        <is>
          <t>Buồng nổ 77 dù</t>
        </is>
      </c>
      <c r="G375" s="96" t="inlineStr">
        <is>
          <t>52x110</t>
        </is>
      </c>
      <c r="H375" s="96" t="n">
        <v>59.3</v>
      </c>
      <c r="I375" s="96" t="n">
        <v>125</v>
      </c>
      <c r="J375" s="96" t="inlineStr">
        <is>
          <t>3K-2.5K-4</t>
        </is>
      </c>
      <c r="K375" s="98" t="inlineStr">
        <is>
          <t>HENWEIT</t>
        </is>
      </c>
      <c r="L375" s="96" t="inlineStr">
        <is>
          <t>Bộ 12</t>
        </is>
      </c>
      <c r="M375" s="99" t="n"/>
      <c r="N375" s="99" t="n">
        <v>13500000</v>
      </c>
      <c r="O375" s="99" t="n">
        <v>14200000</v>
      </c>
      <c r="P375" s="99" t="n">
        <v>15200000</v>
      </c>
      <c r="Q375" s="99" t="n"/>
      <c r="R375" s="96" t="inlineStr">
        <is>
          <t>🟢 CÓ</t>
        </is>
      </c>
      <c r="S375" s="97" t="inlineStr">
        <is>
          <t>6217-31-2130</t>
        </is>
      </c>
      <c r="T375" s="97" t="n"/>
      <c r="U375" s="61">
        <f>IF($C375="","",B375&amp;" "&amp;C375&amp;" · ĐK"&amp;D375&amp;IF(E375=""," "," "&amp;E375)&amp;IF(K375=""," "," - "&amp;K375))</f>
        <v/>
      </c>
    </row>
    <row r="376" ht="39.75" customHeight="1">
      <c r="A376" s="89" t="n"/>
      <c r="B376" s="71" t="inlineStr">
        <is>
          <t>KOMATSU</t>
        </is>
      </c>
      <c r="C376" s="45" t="inlineStr">
        <is>
          <t>S6D140 - gang SAA6D140E-6/7</t>
        </is>
      </c>
      <c r="D376" s="71" t="n">
        <v>140</v>
      </c>
      <c r="E376" s="71" t="inlineStr">
        <is>
          <t>gang</t>
        </is>
      </c>
      <c r="F376" s="45" t="inlineStr">
        <is>
          <t>Mặt lòng chảo, nổ 69, đỉnh nổ dù</t>
        </is>
      </c>
      <c r="G376" s="71" t="inlineStr">
        <is>
          <t>52x110</t>
        </is>
      </c>
      <c r="H376" s="71" t="n">
        <v>59.3</v>
      </c>
      <c r="I376" s="71" t="n">
        <v>125</v>
      </c>
      <c r="J376" s="71" t="n"/>
      <c r="K376" s="93" t="n"/>
      <c r="L376" s="71" t="inlineStr">
        <is>
          <t>Bộ 6</t>
        </is>
      </c>
      <c r="M376" s="64" t="n"/>
      <c r="N376" s="64" t="n"/>
      <c r="O376" s="64" t="n"/>
      <c r="P376" s="64" t="n"/>
      <c r="Q376" s="64" t="n"/>
      <c r="R376" s="71" t="inlineStr">
        <is>
          <t>🟢 CÓ</t>
        </is>
      </c>
      <c r="S376" s="45" t="n"/>
      <c r="T376" s="45" t="n"/>
      <c r="U376" s="61">
        <f>IF($C376="","",B376&amp;" "&amp;C376&amp;" · ĐK"&amp;D376&amp;IF(E376=""," "," "&amp;E376)&amp;IF(K376=""," "," - "&amp;K376))</f>
        <v/>
      </c>
    </row>
    <row r="377" ht="39.75" customHeight="1">
      <c r="A377" s="89" t="inlineStr">
        <is>
          <t>HH082572</t>
        </is>
      </c>
      <c r="B377" s="71" t="inlineStr">
        <is>
          <t>KOMATSU</t>
        </is>
      </c>
      <c r="C377" s="45" t="inlineStr">
        <is>
          <t>S6D140 - gang SAA6D140E-6/7</t>
        </is>
      </c>
      <c r="D377" s="71" t="n">
        <v>140</v>
      </c>
      <c r="E377" s="71" t="inlineStr">
        <is>
          <t>gang</t>
        </is>
      </c>
      <c r="F377" s="45" t="inlineStr">
        <is>
          <t>Mặt lòng chảo, nổ 70 nhọn có 4 dấu supap</t>
        </is>
      </c>
      <c r="G377" s="71" t="inlineStr">
        <is>
          <t>52x110</t>
        </is>
      </c>
      <c r="H377" s="71" t="n">
        <v>59.3</v>
      </c>
      <c r="I377" s="71" t="n">
        <v>131</v>
      </c>
      <c r="J377" s="71" t="inlineStr">
        <is>
          <t>2.4K-2.4K-4</t>
        </is>
      </c>
      <c r="K377" s="93" t="inlineStr">
        <is>
          <t>HENWEIT</t>
        </is>
      </c>
      <c r="L377" s="71" t="inlineStr">
        <is>
          <t>Bộ 6</t>
        </is>
      </c>
      <c r="M377" s="64" t="n"/>
      <c r="N377" s="64" t="n">
        <v>4600000</v>
      </c>
      <c r="O377" s="64" t="n">
        <v>4900000</v>
      </c>
      <c r="P377" s="64" t="n">
        <v>5200000</v>
      </c>
      <c r="Q377" s="64" t="n"/>
      <c r="R377" s="71" t="inlineStr">
        <is>
          <t>🟢 CÓ</t>
        </is>
      </c>
      <c r="S377" s="104" t="inlineStr">
        <is>
          <t>6150-31-2112
P-KS007-00</t>
        </is>
      </c>
      <c r="T377" s="45" t="n"/>
      <c r="U377" s="61">
        <f>IF($C377="","",B377&amp;" "&amp;C377&amp;" · ĐK"&amp;D377&amp;IF(E377=""," "," "&amp;E377)&amp;IF(K377=""," "," - "&amp;K377))</f>
        <v/>
      </c>
    </row>
    <row r="378" ht="39.75" customHeight="1">
      <c r="A378" s="89" t="n"/>
      <c r="B378" s="90" t="inlineStr">
        <is>
          <t>KOMATSU</t>
        </is>
      </c>
      <c r="C378" s="43" t="inlineStr">
        <is>
          <t>S6D140 - gang SAA6D140E-6/7</t>
        </is>
      </c>
      <c r="D378" s="90" t="n">
        <v>140</v>
      </c>
      <c r="E378" s="90" t="inlineStr">
        <is>
          <t>gang</t>
        </is>
      </c>
      <c r="F378" s="43" t="inlineStr">
        <is>
          <t>Mặt lòng chảo, nổ 69, đỉnh nổ dù, 2 tầng</t>
        </is>
      </c>
      <c r="G378" s="90" t="inlineStr">
        <is>
          <t>52x110</t>
        </is>
      </c>
      <c r="H378" s="90" t="n">
        <v>59.3</v>
      </c>
      <c r="I378" s="90" t="n">
        <v>125</v>
      </c>
      <c r="J378" s="90" t="n"/>
      <c r="K378" s="91" t="n"/>
      <c r="L378" s="90" t="inlineStr">
        <is>
          <t>Bộ 6</t>
        </is>
      </c>
      <c r="M378" s="92" t="n"/>
      <c r="N378" s="92" t="n"/>
      <c r="O378" s="92" t="n"/>
      <c r="P378" s="92" t="n"/>
      <c r="Q378" s="92" t="n"/>
      <c r="R378" s="90" t="inlineStr">
        <is>
          <t>🟢 CÓ</t>
        </is>
      </c>
      <c r="S378" s="45" t="inlineStr">
        <is>
          <t>6262-31-2110</t>
        </is>
      </c>
      <c r="T378" s="45" t="n"/>
      <c r="U378" s="61">
        <f>IF($C378="","",B378&amp;" "&amp;C378&amp;" · ĐK"&amp;D378&amp;IF(E378=""," "," "&amp;E378)&amp;IF(K378=""," "," - "&amp;K378))</f>
        <v/>
      </c>
    </row>
    <row r="379" ht="39.75" customHeight="1">
      <c r="A379" s="89" t="n"/>
      <c r="B379" s="90" t="inlineStr">
        <is>
          <t>KOMATSU</t>
        </is>
      </c>
      <c r="C379" s="43" t="inlineStr">
        <is>
          <t>SAA12V140ZE-2</t>
        </is>
      </c>
      <c r="D379" s="90" t="n">
        <v>140</v>
      </c>
      <c r="E379" s="90" t="inlineStr">
        <is>
          <t>gang</t>
        </is>
      </c>
      <c r="F379" s="43" t="inlineStr">
        <is>
          <t>Buồng Nổ tròn 77 dù 43 mm, có 4 dấu supap có 2 cò nhớt 1 bên</t>
        </is>
      </c>
      <c r="G379" s="90" t="inlineStr">
        <is>
          <t>52x110</t>
        </is>
      </c>
      <c r="H379" s="90" t="n">
        <v>59.3</v>
      </c>
      <c r="I379" s="90" t="n">
        <v>125</v>
      </c>
      <c r="J379" s="90" t="inlineStr">
        <is>
          <t>2.4K-2.4K-4</t>
        </is>
      </c>
      <c r="K379" s="91" t="n"/>
      <c r="L379" s="90" t="inlineStr">
        <is>
          <t>Cái</t>
        </is>
      </c>
      <c r="M379" s="92" t="n"/>
      <c r="N379" s="92" t="n"/>
      <c r="O379" s="92" t="n"/>
      <c r="P379" s="92" t="n"/>
      <c r="Q379" s="92" t="n"/>
      <c r="R379" s="90" t="inlineStr">
        <is>
          <t>🟢 CÓ</t>
        </is>
      </c>
      <c r="S379" s="45" t="n"/>
      <c r="T379" s="45" t="n"/>
      <c r="U379" s="61">
        <f>IF($C379="","",B379&amp;" "&amp;C379&amp;" · ĐK"&amp;D379&amp;IF(E379=""," "," "&amp;E379)&amp;IF(K379=""," "," - "&amp;K379))</f>
        <v/>
      </c>
    </row>
    <row r="380" ht="39.75" customHeight="1">
      <c r="A380" s="89" t="n"/>
      <c r="B380" s="90" t="inlineStr">
        <is>
          <t>KOMATSU</t>
        </is>
      </c>
      <c r="C380" s="43" t="inlineStr">
        <is>
          <t>S6D155</t>
        </is>
      </c>
      <c r="D380" s="90" t="n">
        <v>155</v>
      </c>
      <c r="E380" s="90" t="inlineStr">
        <is>
          <t>(A)</t>
        </is>
      </c>
      <c r="F380" s="43" t="inlineStr">
        <is>
          <t>Buồng Nổ tròn 124 nhọn</t>
        </is>
      </c>
      <c r="G380" s="90" t="inlineStr">
        <is>
          <t>60x130</t>
        </is>
      </c>
      <c r="H380" s="90" t="n">
        <v>75</v>
      </c>
      <c r="I380" s="90" t="n">
        <v>170</v>
      </c>
      <c r="J380" s="90" t="inlineStr">
        <is>
          <t>3.7K-3.6K-5</t>
        </is>
      </c>
      <c r="K380" s="91" t="n"/>
      <c r="L380" s="90" t="inlineStr">
        <is>
          <t>Bộ 6</t>
        </is>
      </c>
      <c r="M380" s="92" t="n"/>
      <c r="N380" s="92" t="n"/>
      <c r="O380" s="92" t="n"/>
      <c r="P380" s="92" t="n"/>
      <c r="Q380" s="92" t="n"/>
      <c r="R380" s="90" t="inlineStr">
        <is>
          <t>🟢 CÓ</t>
        </is>
      </c>
      <c r="S380" s="45" t="n"/>
      <c r="T380" s="45" t="n"/>
      <c r="U380" s="61">
        <f>IF($C380="","",B380&amp;" "&amp;C380&amp;" · ĐK"&amp;D380&amp;IF(E380=""," "," "&amp;E380)&amp;IF(K380=""," "," - "&amp;K380))</f>
        <v/>
      </c>
    </row>
    <row r="381" ht="39.75" customHeight="1">
      <c r="A381" s="89" t="n"/>
      <c r="B381" s="71" t="inlineStr">
        <is>
          <t>KOMATSU</t>
        </is>
      </c>
      <c r="C381" s="45" t="inlineStr">
        <is>
          <t>S6D170-1</t>
        </is>
      </c>
      <c r="D381" s="71" t="n">
        <v>170</v>
      </c>
      <c r="E381" s="71" t="inlineStr">
        <is>
          <t>gang</t>
        </is>
      </c>
      <c r="F381" s="45" t="inlineStr">
        <is>
          <t>Buồng Nổ tròn 118 nhọn, có 4 dấu supap</t>
        </is>
      </c>
      <c r="G381" s="71" t="inlineStr">
        <is>
          <t>68x126</t>
        </is>
      </c>
      <c r="H381" s="71" t="n">
        <v>87</v>
      </c>
      <c r="I381" s="71" t="n">
        <v>176</v>
      </c>
      <c r="J381" s="71" t="inlineStr">
        <is>
          <t>3.7K-3.55K-4.75</t>
        </is>
      </c>
      <c r="K381" s="93" t="n"/>
      <c r="L381" s="71" t="inlineStr">
        <is>
          <t>Bộ 6</t>
        </is>
      </c>
      <c r="M381" s="64" t="n"/>
      <c r="N381" s="64" t="n"/>
      <c r="O381" s="64" t="n"/>
      <c r="P381" s="64" t="n"/>
      <c r="Q381" s="64" t="n"/>
      <c r="R381" s="71" t="inlineStr">
        <is>
          <t>🟢 CÓ</t>
        </is>
      </c>
      <c r="S381" s="45" t="n"/>
      <c r="T381" s="45" t="n"/>
      <c r="U381" s="61">
        <f>IF($C381="","",B381&amp;" "&amp;C381&amp;" · ĐK"&amp;D381&amp;IF(E381=""," "," "&amp;E381)&amp;IF(K381=""," "," - "&amp;K381))</f>
        <v/>
      </c>
    </row>
    <row r="382" ht="39.75" customHeight="1">
      <c r="A382" s="89" t="n"/>
      <c r="B382" s="90" t="inlineStr">
        <is>
          <t>KOMATSU</t>
        </is>
      </c>
      <c r="C382" s="43" t="inlineStr">
        <is>
          <t>S6D170-2</t>
        </is>
      </c>
      <c r="D382" s="90" t="n">
        <v>170</v>
      </c>
      <c r="E382" s="90" t="inlineStr">
        <is>
          <t>gang</t>
        </is>
      </c>
      <c r="F382" s="43" t="inlineStr">
        <is>
          <t>Buồng Nổ tròn 122, nhọn có 4 dấu supap</t>
        </is>
      </c>
      <c r="G382" s="90" t="inlineStr">
        <is>
          <t>68x126</t>
        </is>
      </c>
      <c r="H382" s="90" t="n">
        <v>66</v>
      </c>
      <c r="I382" s="90" t="n">
        <v>147</v>
      </c>
      <c r="J382" s="90" t="inlineStr">
        <is>
          <t>3.7K-3.55K-4</t>
        </is>
      </c>
      <c r="K382" s="91" t="n"/>
      <c r="L382" s="90" t="inlineStr">
        <is>
          <t>Bộ 6</t>
        </is>
      </c>
      <c r="M382" s="92" t="n"/>
      <c r="N382" s="92" t="n"/>
      <c r="O382" s="92" t="n"/>
      <c r="P382" s="92" t="n"/>
      <c r="Q382" s="92" t="n"/>
      <c r="R382" s="90" t="inlineStr">
        <is>
          <t>🟢 CÓ</t>
        </is>
      </c>
      <c r="S382" s="45" t="n"/>
      <c r="T382" s="45" t="n"/>
      <c r="U382" s="61">
        <f>IF($C382="","",B382&amp;" "&amp;C382&amp;" · ĐK"&amp;D382&amp;IF(E382=""," "," "&amp;E382)&amp;IF(K382=""," "," - "&amp;K382))</f>
        <v/>
      </c>
    </row>
    <row r="383" ht="39.75" customHeight="1">
      <c r="A383" s="89" t="n"/>
      <c r="B383" s="71" t="inlineStr">
        <is>
          <t>KOMATSU</t>
        </is>
      </c>
      <c r="C383" s="45" t="inlineStr">
        <is>
          <t>S6D170-3</t>
        </is>
      </c>
      <c r="D383" s="71" t="n">
        <v>170</v>
      </c>
      <c r="E383" s="71" t="inlineStr">
        <is>
          <t>(A)+(O)</t>
        </is>
      </c>
      <c r="F383" s="45" t="inlineStr">
        <is>
          <t>Buồng Nổ tròn 122, nhọn có 4 dấu supap</t>
        </is>
      </c>
      <c r="G383" s="71" t="inlineStr">
        <is>
          <t>68x142</t>
        </is>
      </c>
      <c r="H383" s="71" t="n">
        <v>86</v>
      </c>
      <c r="I383" s="71" t="n">
        <v>195.5</v>
      </c>
      <c r="J383" s="71" t="inlineStr">
        <is>
          <t>3.7k-3.55k-4.75</t>
        </is>
      </c>
      <c r="K383" s="93" t="n"/>
      <c r="L383" s="71" t="inlineStr">
        <is>
          <t>Bộ 6</t>
        </is>
      </c>
      <c r="M383" s="64" t="n"/>
      <c r="N383" s="64" t="n"/>
      <c r="O383" s="64" t="n"/>
      <c r="P383" s="64" t="n"/>
      <c r="Q383" s="64" t="n"/>
      <c r="R383" s="71" t="inlineStr">
        <is>
          <t>🟢 CÓ</t>
        </is>
      </c>
      <c r="S383" s="45" t="n"/>
      <c r="T383" s="45" t="n"/>
      <c r="U383" s="61">
        <f>IF($C383="","",B383&amp;" "&amp;C383&amp;" · ĐK"&amp;D383&amp;IF(E383=""," "," "&amp;E383)&amp;IF(K383=""," "," - "&amp;K383))</f>
        <v/>
      </c>
    </row>
    <row r="384" ht="39.75" customHeight="1">
      <c r="A384" s="85" t="n"/>
      <c r="B384" s="63" t="inlineStr">
        <is>
          <t>◆  MITSUBISHI   (177 sản phẩm)</t>
        </is>
      </c>
      <c r="C384" s="86" t="n"/>
      <c r="D384" s="86" t="n"/>
      <c r="E384" s="86" t="n"/>
      <c r="F384" s="86" t="n"/>
      <c r="G384" s="86" t="n"/>
      <c r="H384" s="86" t="n"/>
      <c r="I384" s="86" t="n"/>
      <c r="J384" s="86" t="n"/>
      <c r="K384" s="87" t="n"/>
      <c r="L384" s="86" t="n"/>
      <c r="M384" s="86" t="n"/>
      <c r="N384" s="86" t="n"/>
      <c r="O384" s="86" t="n"/>
      <c r="P384" s="86" t="n"/>
      <c r="Q384" s="86" t="n"/>
      <c r="R384" s="86" t="n"/>
      <c r="S384" s="88" t="n"/>
      <c r="T384" s="45" t="n"/>
      <c r="U384" s="61">
        <f>IF($C384="","",B384&amp;" "&amp;C384&amp;" · ĐK"&amp;D384&amp;IF(E384=""," "," "&amp;E384)&amp;IF(K384=""," "," - "&amp;K384))</f>
        <v/>
      </c>
    </row>
    <row r="385" ht="39.75" customHeight="1">
      <c r="A385" s="89" t="n"/>
      <c r="B385" s="71" t="inlineStr">
        <is>
          <t>MITSU-HYUNDA</t>
        </is>
      </c>
      <c r="C385" s="45" t="inlineStr">
        <is>
          <t>K3C</t>
        </is>
      </c>
      <c r="D385" s="71" t="n">
        <v>70</v>
      </c>
      <c r="E385" s="71" t="n"/>
      <c r="F385" s="45" t="inlineStr">
        <is>
          <t>nổ chuồn 2 dấu supap</t>
        </is>
      </c>
      <c r="G385" s="71" t="n">
        <v>18</v>
      </c>
      <c r="H385" s="71" t="n">
        <v>24.5</v>
      </c>
      <c r="I385" s="71" t="n">
        <v>64.5</v>
      </c>
      <c r="J385" s="71" t="n"/>
      <c r="K385" s="93" t="n"/>
      <c r="L385" s="71" t="inlineStr">
        <is>
          <t>Cái</t>
        </is>
      </c>
      <c r="M385" s="64" t="n"/>
      <c r="N385" s="64" t="n"/>
      <c r="O385" s="64" t="n"/>
      <c r="P385" s="64" t="n"/>
      <c r="Q385" s="64" t="n"/>
      <c r="R385" s="71" t="inlineStr">
        <is>
          <t>🟢 CÓ</t>
        </is>
      </c>
      <c r="S385" s="45" t="n"/>
      <c r="T385" s="45" t="n"/>
      <c r="U385" s="61">
        <f>IF($C385="","",B385&amp;" "&amp;C385&amp;" · ĐK"&amp;D385&amp;IF(E385=""," "," "&amp;E385)&amp;IF(K385=""," "," - "&amp;K385))</f>
        <v/>
      </c>
    </row>
    <row r="386" ht="39.75" customHeight="1">
      <c r="A386" s="89" t="n"/>
      <c r="B386" s="71" t="inlineStr">
        <is>
          <t>MITSU-HYUNDA</t>
        </is>
      </c>
      <c r="C386" s="43" t="inlineStr">
        <is>
          <t>K4D</t>
        </is>
      </c>
      <c r="D386" s="90" t="n">
        <v>73</v>
      </c>
      <c r="E386" s="90" t="n"/>
      <c r="F386" s="43" t="n"/>
      <c r="G386" s="90" t="n"/>
      <c r="H386" s="90" t="n"/>
      <c r="I386" s="90" t="n"/>
      <c r="J386" s="90" t="n"/>
      <c r="K386" s="91" t="n"/>
      <c r="L386" s="90" t="inlineStr">
        <is>
          <t>Bộ 4</t>
        </is>
      </c>
      <c r="M386" s="92" t="n"/>
      <c r="N386" s="92" t="n"/>
      <c r="O386" s="92" t="n"/>
      <c r="P386" s="92" t="n"/>
      <c r="Q386" s="92" t="n"/>
      <c r="R386" s="90" t="inlineStr">
        <is>
          <t>🟢 CÓ</t>
        </is>
      </c>
      <c r="S386" s="45" t="n"/>
      <c r="T386" s="45" t="n"/>
      <c r="U386" s="61">
        <f>IF($C386="","",B386&amp;" "&amp;C386&amp;" · ĐK"&amp;D386&amp;IF(E386=""," "," "&amp;E386)&amp;IF(K386=""," "," - "&amp;K386))</f>
        <v/>
      </c>
    </row>
    <row r="387" ht="39.75" customHeight="1">
      <c r="A387" s="89" t="inlineStr">
        <is>
          <t>HH073730</t>
        </is>
      </c>
      <c r="B387" s="71" t="inlineStr">
        <is>
          <t>MITSU-HYUNDA</t>
        </is>
      </c>
      <c r="C387" s="45" t="inlineStr">
        <is>
          <t>K4E</t>
        </is>
      </c>
      <c r="D387" s="71" t="n">
        <v>76</v>
      </c>
      <c r="E387" s="71" t="inlineStr">
        <is>
          <t>0 kiềng gang</t>
        </is>
      </c>
      <c r="F387" s="45" t="inlineStr">
        <is>
          <t>buồng nổ ách chuồn</t>
        </is>
      </c>
      <c r="G387" s="71" t="inlineStr">
        <is>
          <t>23x62</t>
        </is>
      </c>
      <c r="H387" s="71" t="n">
        <v>28</v>
      </c>
      <c r="I387" s="71" t="n">
        <v>72</v>
      </c>
      <c r="J387" s="71" t="inlineStr">
        <is>
          <t>2.5HK-2-4</t>
        </is>
      </c>
      <c r="K387" s="93" t="inlineStr">
        <is>
          <t>IZUMI</t>
        </is>
      </c>
      <c r="L387" s="71" t="inlineStr">
        <is>
          <t>Bộ 4</t>
        </is>
      </c>
      <c r="M387" s="64" t="n"/>
      <c r="N387" s="64" t="n"/>
      <c r="O387" s="64" t="n"/>
      <c r="P387" s="64" t="n"/>
      <c r="Q387" s="64" t="n"/>
      <c r="R387" s="71" t="inlineStr">
        <is>
          <t>🟢 CÓ</t>
        </is>
      </c>
      <c r="S387" s="45" t="n"/>
      <c r="T387" s="45" t="n"/>
      <c r="U387" s="61">
        <f>IF($C387="","",B387&amp;" "&amp;C387&amp;" · ĐK"&amp;D387&amp;IF(E387=""," "," "&amp;E387)&amp;IF(K387=""," "," - "&amp;K387))</f>
        <v/>
      </c>
    </row>
    <row r="388" ht="39.75" customHeight="1">
      <c r="A388" s="89" t="inlineStr">
        <is>
          <t>HH083374</t>
        </is>
      </c>
      <c r="B388" s="71" t="inlineStr">
        <is>
          <t>MITSU-HYUNDA</t>
        </is>
      </c>
      <c r="C388" s="45" t="inlineStr">
        <is>
          <t>K4E</t>
        </is>
      </c>
      <c r="D388" s="71" t="n">
        <v>76</v>
      </c>
      <c r="E388" s="71" t="inlineStr">
        <is>
          <t>0 kiềng gang</t>
        </is>
      </c>
      <c r="F388" s="45" t="inlineStr">
        <is>
          <t>buồng nổ ách chuồn</t>
        </is>
      </c>
      <c r="G388" s="71" t="inlineStr">
        <is>
          <t>23x62</t>
        </is>
      </c>
      <c r="H388" s="71" t="n">
        <v>28</v>
      </c>
      <c r="I388" s="71" t="n">
        <v>72</v>
      </c>
      <c r="J388" s="71" t="inlineStr">
        <is>
          <t>2.5HK-2-4</t>
        </is>
      </c>
      <c r="K388" s="93" t="inlineStr">
        <is>
          <t>IKAZU</t>
        </is>
      </c>
      <c r="L388" s="71" t="inlineStr">
        <is>
          <t>Bộ 4</t>
        </is>
      </c>
      <c r="M388" s="64" t="n"/>
      <c r="N388" s="64" t="n">
        <v>1000000</v>
      </c>
      <c r="O388" s="64" t="n">
        <v>1100000</v>
      </c>
      <c r="P388" s="64" t="n">
        <v>1200000</v>
      </c>
      <c r="Q388" s="64" t="n"/>
      <c r="R388" s="71" t="inlineStr">
        <is>
          <t>🟢 CÓ</t>
        </is>
      </c>
      <c r="S388" s="45" t="n"/>
      <c r="T388" s="45" t="n"/>
      <c r="U388" s="61">
        <f>IF($C388="","",B388&amp;" "&amp;C388&amp;" · ĐK"&amp;D388&amp;IF(E388=""," "," "&amp;E388)&amp;IF(K388=""," "," - "&amp;K388))</f>
        <v/>
      </c>
    </row>
    <row r="389" ht="39.75" customHeight="1">
      <c r="A389" s="89" t="inlineStr">
        <is>
          <t>HH083373</t>
        </is>
      </c>
      <c r="B389" s="71" t="inlineStr">
        <is>
          <t>MITSU-HYUNDA</t>
        </is>
      </c>
      <c r="C389" s="43" t="inlineStr">
        <is>
          <t>K4E-1</t>
        </is>
      </c>
      <c r="D389" s="90" t="n">
        <v>76</v>
      </c>
      <c r="E389" s="90" t="inlineStr">
        <is>
          <t>0 kiềng gang</t>
        </is>
      </c>
      <c r="F389" s="43" t="inlineStr">
        <is>
          <t>Buồng Nổ tròn hơi nhọn 38, 5</t>
        </is>
      </c>
      <c r="G389" s="90" t="inlineStr">
        <is>
          <t>23x62</t>
        </is>
      </c>
      <c r="H389" s="90" t="n">
        <v>28</v>
      </c>
      <c r="I389" s="90" t="n">
        <v>72</v>
      </c>
      <c r="J389" s="90" t="inlineStr">
        <is>
          <t>2.5HK-2-4</t>
        </is>
      </c>
      <c r="K389" s="91" t="inlineStr">
        <is>
          <t>IKAZU</t>
        </is>
      </c>
      <c r="L389" s="90" t="inlineStr">
        <is>
          <t>Bộ 4</t>
        </is>
      </c>
      <c r="M389" s="92" t="n"/>
      <c r="N389" s="92" t="n">
        <v>1000000</v>
      </c>
      <c r="O389" s="92" t="n">
        <v>1100000</v>
      </c>
      <c r="P389" s="92" t="n">
        <v>1200000</v>
      </c>
      <c r="Q389" s="92" t="n"/>
      <c r="R389" s="90" t="inlineStr">
        <is>
          <t>🟢 CÓ</t>
        </is>
      </c>
      <c r="S389" s="45" t="n"/>
      <c r="T389" s="45" t="n"/>
      <c r="U389" s="61">
        <f>IF($C389="","",B389&amp;" "&amp;C389&amp;" · ĐK"&amp;D389&amp;IF(E389=""," "," "&amp;E389)&amp;IF(K389=""," "," - "&amp;K389))</f>
        <v/>
      </c>
    </row>
    <row r="390" ht="39.75" customHeight="1">
      <c r="A390" s="89" t="inlineStr">
        <is>
          <t>HH076532</t>
        </is>
      </c>
      <c r="B390" s="71" t="inlineStr">
        <is>
          <t>MITSU-HYUNDA</t>
        </is>
      </c>
      <c r="C390" s="45" t="inlineStr">
        <is>
          <t>K4F</t>
        </is>
      </c>
      <c r="D390" s="71" t="n">
        <v>78</v>
      </c>
      <c r="E390" s="71" t="n"/>
      <c r="F390" s="45" t="inlineStr">
        <is>
          <t xml:space="preserve">Buồng Nổ tròn 39, ắc 23 </t>
        </is>
      </c>
      <c r="G390" s="71" t="n">
        <v>23</v>
      </c>
      <c r="H390" s="71" t="n">
        <v>27.5</v>
      </c>
      <c r="I390" s="71" t="n">
        <v>72</v>
      </c>
      <c r="J390" s="71" t="inlineStr">
        <is>
          <t>2.5HK-2-4</t>
        </is>
      </c>
      <c r="K390" s="93" t="inlineStr">
        <is>
          <t>IZUMI</t>
        </is>
      </c>
      <c r="L390" s="71" t="inlineStr">
        <is>
          <t>Bộ 4</t>
        </is>
      </c>
      <c r="M390" s="64" t="n"/>
      <c r="N390" s="64" t="n"/>
      <c r="O390" s="64" t="n"/>
      <c r="P390" s="64" t="n"/>
      <c r="Q390" s="64" t="n"/>
      <c r="R390" s="71" t="inlineStr">
        <is>
          <t>🟢 CÓ</t>
        </is>
      </c>
      <c r="S390" s="45" t="n"/>
      <c r="T390" s="45" t="n"/>
      <c r="U390" s="61">
        <f>IF($C390="","",B390&amp;" "&amp;C390&amp;" · ĐK"&amp;D390&amp;IF(E390=""," "," "&amp;E390)&amp;IF(K390=""," "," - "&amp;K390))</f>
        <v/>
      </c>
    </row>
    <row r="391" ht="39.75" customHeight="1">
      <c r="A391" s="89" t="inlineStr">
        <is>
          <t>HH082711</t>
        </is>
      </c>
      <c r="B391" s="71" t="inlineStr">
        <is>
          <t>MITSU-HYUNDA</t>
        </is>
      </c>
      <c r="C391" s="45" t="inlineStr">
        <is>
          <t>K4F</t>
        </is>
      </c>
      <c r="D391" s="71" t="n">
        <v>78</v>
      </c>
      <c r="E391" s="71" t="n"/>
      <c r="F391" s="45" t="inlineStr">
        <is>
          <t xml:space="preserve">Buồng Nổ tròn 39, ắc 23 </t>
        </is>
      </c>
      <c r="G391" s="71" t="n">
        <v>23</v>
      </c>
      <c r="H391" s="71" t="n">
        <v>27.5</v>
      </c>
      <c r="I391" s="71" t="n">
        <v>72</v>
      </c>
      <c r="J391" s="71" t="inlineStr">
        <is>
          <t>2.5HK-2-4</t>
        </is>
      </c>
      <c r="K391" s="93" t="inlineStr">
        <is>
          <t>IKAZU</t>
        </is>
      </c>
      <c r="L391" s="71" t="inlineStr">
        <is>
          <t>Bộ 4</t>
        </is>
      </c>
      <c r="M391" s="64" t="n"/>
      <c r="N391" s="64" t="n">
        <v>1200000</v>
      </c>
      <c r="O391" s="64" t="n">
        <v>1300000</v>
      </c>
      <c r="P391" s="64" t="n">
        <v>1400000</v>
      </c>
      <c r="Q391" s="64" t="n"/>
      <c r="R391" s="71" t="inlineStr">
        <is>
          <t>🟢 CÓ</t>
        </is>
      </c>
      <c r="S391" s="45" t="n"/>
      <c r="T391" s="45" t="n"/>
      <c r="U391" s="61">
        <f>IF($C391="","",B391&amp;" "&amp;C391&amp;" · ĐK"&amp;D391&amp;IF(E391=""," "," "&amp;E391)&amp;IF(K391=""," "," - "&amp;K391))</f>
        <v/>
      </c>
    </row>
    <row r="392" ht="39.75" customHeight="1">
      <c r="A392" s="89" t="inlineStr">
        <is>
          <t>HH072853</t>
        </is>
      </c>
      <c r="B392" s="71" t="inlineStr">
        <is>
          <t>MITSU-HYUNDA</t>
        </is>
      </c>
      <c r="C392" s="43" t="inlineStr">
        <is>
          <t>K4F-1</t>
        </is>
      </c>
      <c r="D392" s="90" t="n">
        <v>78</v>
      </c>
      <c r="E392" s="90" t="n"/>
      <c r="F392" s="43" t="inlineStr">
        <is>
          <t>Buồng Nổ tròn 39,ắc 27</t>
        </is>
      </c>
      <c r="G392" s="90" t="n">
        <v>27</v>
      </c>
      <c r="H392" s="90" t="n">
        <v>29.5</v>
      </c>
      <c r="I392" s="90" t="n">
        <v>72</v>
      </c>
      <c r="J392" s="90" t="inlineStr">
        <is>
          <t>2.5HK-2-4</t>
        </is>
      </c>
      <c r="K392" s="91" t="inlineStr">
        <is>
          <t>IZUMI</t>
        </is>
      </c>
      <c r="L392" s="90" t="inlineStr">
        <is>
          <t>Bộ 4</t>
        </is>
      </c>
      <c r="M392" s="92" t="n"/>
      <c r="N392" s="92" t="n"/>
      <c r="O392" s="92" t="n"/>
      <c r="P392" s="92" t="n"/>
      <c r="Q392" s="92" t="n"/>
      <c r="R392" s="90" t="inlineStr">
        <is>
          <t>🟢 CÓ</t>
        </is>
      </c>
      <c r="S392" s="45" t="n"/>
      <c r="T392" s="45" t="n"/>
      <c r="U392" s="61">
        <f>IF($C392="","",B392&amp;" "&amp;C392&amp;" · ĐK"&amp;D392&amp;IF(E392=""," "," "&amp;E392)&amp;IF(K392=""," "," - "&amp;K392))</f>
        <v/>
      </c>
    </row>
    <row r="393" ht="39.75" customHeight="1">
      <c r="A393" s="89" t="inlineStr">
        <is>
          <t>HH082712</t>
        </is>
      </c>
      <c r="B393" s="71" t="inlineStr">
        <is>
          <t>MITSU-HYUNDA</t>
        </is>
      </c>
      <c r="C393" s="43" t="inlineStr">
        <is>
          <t>K4F-1</t>
        </is>
      </c>
      <c r="D393" s="90" t="n">
        <v>78</v>
      </c>
      <c r="E393" s="90" t="n"/>
      <c r="F393" s="43" t="inlineStr">
        <is>
          <t>Buồng Nổ tròn 39,ắc 27</t>
        </is>
      </c>
      <c r="G393" s="90" t="n">
        <v>27</v>
      </c>
      <c r="H393" s="90" t="n">
        <v>29.5</v>
      </c>
      <c r="I393" s="90" t="n">
        <v>72</v>
      </c>
      <c r="J393" s="90" t="inlineStr">
        <is>
          <t>2.5HK-2-4</t>
        </is>
      </c>
      <c r="K393" s="91" t="inlineStr">
        <is>
          <t>IKAZU</t>
        </is>
      </c>
      <c r="L393" s="90" t="inlineStr">
        <is>
          <t>Bộ 4</t>
        </is>
      </c>
      <c r="M393" s="92" t="n"/>
      <c r="N393" s="92" t="n">
        <v>1200000</v>
      </c>
      <c r="O393" s="92" t="n">
        <v>1300000</v>
      </c>
      <c r="P393" s="92" t="n">
        <v>1400000</v>
      </c>
      <c r="Q393" s="92" t="n"/>
      <c r="R393" s="90" t="inlineStr">
        <is>
          <t>🟢 CÓ</t>
        </is>
      </c>
      <c r="S393" s="45" t="n"/>
      <c r="T393" s="45" t="n"/>
      <c r="U393" s="61">
        <f>IF($C393="","",B393&amp;" "&amp;C393&amp;" · ĐK"&amp;D393&amp;IF(E393=""," "," "&amp;E393)&amp;IF(K393=""," "," - "&amp;K393))</f>
        <v/>
      </c>
    </row>
    <row r="394" ht="39.75" customHeight="1">
      <c r="A394" s="89" t="inlineStr">
        <is>
          <t>HH083375</t>
        </is>
      </c>
      <c r="B394" s="71" t="inlineStr">
        <is>
          <t>MITSU-HYUNDA</t>
        </is>
      </c>
      <c r="C394" s="45" t="inlineStr">
        <is>
          <t>S4L / S3L</t>
        </is>
      </c>
      <c r="D394" s="71" t="n">
        <v>78</v>
      </c>
      <c r="E394" s="71" t="inlineStr">
        <is>
          <t>0 kiềng gang</t>
        </is>
      </c>
      <c r="F394" s="45" t="inlineStr">
        <is>
          <t>Buồng Nổ muổng</t>
        </is>
      </c>
      <c r="G394" s="71" t="n">
        <v>23</v>
      </c>
      <c r="H394" s="71" t="n">
        <v>28</v>
      </c>
      <c r="I394" s="71" t="n">
        <v>73</v>
      </c>
      <c r="J394" s="71" t="inlineStr">
        <is>
          <t>2.5HK-2-4</t>
        </is>
      </c>
      <c r="K394" s="93" t="inlineStr">
        <is>
          <t>IKAZU</t>
        </is>
      </c>
      <c r="L394" s="71" t="inlineStr">
        <is>
          <t>Bộ 4</t>
        </is>
      </c>
      <c r="M394" s="64" t="n"/>
      <c r="N394" s="64" t="n">
        <v>1000000</v>
      </c>
      <c r="O394" s="64" t="n">
        <v>1070000</v>
      </c>
      <c r="P394" s="64" t="n">
        <v>1150000</v>
      </c>
      <c r="Q394" s="64" t="n"/>
      <c r="R394" s="71" t="inlineStr">
        <is>
          <t>🟢 CÓ</t>
        </is>
      </c>
      <c r="S394" s="45" t="n"/>
      <c r="T394" s="45" t="n"/>
      <c r="U394" s="61">
        <f>IF($C394="","",B394&amp;" "&amp;C394&amp;" · ĐK"&amp;D394&amp;IF(E394=""," "," "&amp;E394)&amp;IF(K394=""," "," - "&amp;K394))</f>
        <v/>
      </c>
    </row>
    <row r="395" ht="39.75" customHeight="1">
      <c r="A395" s="89" t="inlineStr">
        <is>
          <t>HH073741</t>
        </is>
      </c>
      <c r="B395" s="71" t="inlineStr">
        <is>
          <t>MITSU-HYUNDA</t>
        </is>
      </c>
      <c r="C395" s="45" t="inlineStr">
        <is>
          <t>S4L / S3L</t>
        </is>
      </c>
      <c r="D395" s="71" t="n">
        <v>78</v>
      </c>
      <c r="E395" s="71" t="inlineStr">
        <is>
          <t>0 kiềng gang</t>
        </is>
      </c>
      <c r="F395" s="45" t="inlineStr">
        <is>
          <t>Buồng Nổ muổng</t>
        </is>
      </c>
      <c r="G395" s="71" t="n">
        <v>23</v>
      </c>
      <c r="H395" s="71" t="n">
        <v>28</v>
      </c>
      <c r="I395" s="71" t="n">
        <v>73</v>
      </c>
      <c r="J395" s="71" t="inlineStr">
        <is>
          <t>2.5HK-2-4</t>
        </is>
      </c>
      <c r="K395" s="93" t="inlineStr">
        <is>
          <t>IZUMI</t>
        </is>
      </c>
      <c r="L395" s="71" t="inlineStr">
        <is>
          <t>Bộ 4</t>
        </is>
      </c>
      <c r="M395" s="64" t="n"/>
      <c r="N395" s="64" t="n"/>
      <c r="O395" s="64" t="n"/>
      <c r="P395" s="64" t="n"/>
      <c r="Q395" s="64" t="n"/>
      <c r="R395" s="71" t="inlineStr">
        <is>
          <t>🟢 CÓ</t>
        </is>
      </c>
      <c r="S395" s="45" t="n"/>
      <c r="T395" s="45" t="n"/>
      <c r="U395" s="61">
        <f>IF($C395="","",B395&amp;" "&amp;C395&amp;" · ĐK"&amp;D395&amp;IF(E395=""," "," "&amp;E395)&amp;IF(K395=""," "," - "&amp;K395))</f>
        <v/>
      </c>
    </row>
    <row r="396" ht="39.75" customHeight="1">
      <c r="A396" s="89" t="inlineStr">
        <is>
          <t>HH084101</t>
        </is>
      </c>
      <c r="B396" s="71" t="inlineStr">
        <is>
          <t>MITSU-HYUNDA</t>
        </is>
      </c>
      <c r="C396" s="43" t="inlineStr">
        <is>
          <t>4DQ5</t>
        </is>
      </c>
      <c r="D396" s="90" t="n">
        <v>84</v>
      </c>
      <c r="E396" s="90" t="inlineStr">
        <is>
          <t>0 kiềng gang</t>
        </is>
      </c>
      <c r="F396" s="43" t="inlineStr">
        <is>
          <t>Buồng Nổ muổng</t>
        </is>
      </c>
      <c r="G396" s="90" t="inlineStr">
        <is>
          <t>25x70</t>
        </is>
      </c>
      <c r="H396" s="90" t="n">
        <v>33</v>
      </c>
      <c r="I396" s="90" t="n">
        <v>92</v>
      </c>
      <c r="J396" s="90" t="inlineStr">
        <is>
          <t>2.5-2-4</t>
        </is>
      </c>
      <c r="K396" s="91" t="inlineStr">
        <is>
          <t xml:space="preserve"> NICE IN</t>
        </is>
      </c>
      <c r="L396" s="90" t="inlineStr">
        <is>
          <t>Bộ 4</t>
        </is>
      </c>
      <c r="M396" s="92" t="n"/>
      <c r="N396" s="92" t="n">
        <v>1320000</v>
      </c>
      <c r="O396" s="92" t="n">
        <v>1400000</v>
      </c>
      <c r="P396" s="92" t="n">
        <v>1500000</v>
      </c>
      <c r="Q396" s="92" t="n"/>
      <c r="R396" s="90" t="inlineStr">
        <is>
          <t>🟢 CÓ</t>
        </is>
      </c>
      <c r="S396" s="45" t="inlineStr">
        <is>
          <t xml:space="preserve"> 30617-57105</t>
        </is>
      </c>
      <c r="T396" s="45" t="n"/>
      <c r="U396" s="61">
        <f>IF($C396="","",B396&amp;" "&amp;C396&amp;" · ĐK"&amp;D396&amp;IF(E396=""," "," "&amp;E396)&amp;IF(K396=""," "," - "&amp;K396))</f>
        <v/>
      </c>
    </row>
    <row r="397" ht="39.75" customHeight="1">
      <c r="A397" s="89" t="inlineStr">
        <is>
          <t>HH071048</t>
        </is>
      </c>
      <c r="B397" s="71" t="inlineStr">
        <is>
          <t>MITSU-HYUNDA</t>
        </is>
      </c>
      <c r="C397" s="43" t="inlineStr">
        <is>
          <t>4DQ5</t>
        </is>
      </c>
      <c r="D397" s="90" t="n">
        <v>84</v>
      </c>
      <c r="E397" s="90" t="inlineStr">
        <is>
          <t>0 kiềng gang</t>
        </is>
      </c>
      <c r="F397" s="43" t="inlineStr">
        <is>
          <t>Buồng Nổ muổng</t>
        </is>
      </c>
      <c r="G397" s="90" t="inlineStr">
        <is>
          <t>25x70</t>
        </is>
      </c>
      <c r="H397" s="90" t="n">
        <v>33</v>
      </c>
      <c r="I397" s="90" t="n">
        <v>92</v>
      </c>
      <c r="J397" s="90" t="inlineStr">
        <is>
          <t>2.5-2-4</t>
        </is>
      </c>
      <c r="K397" s="91" t="inlineStr">
        <is>
          <t>IKAZU</t>
        </is>
      </c>
      <c r="L397" s="90" t="inlineStr">
        <is>
          <t>Bộ 4</t>
        </is>
      </c>
      <c r="M397" s="92" t="n"/>
      <c r="N397" s="92" t="n">
        <v>1430000</v>
      </c>
      <c r="O397" s="92" t="n">
        <v>1520000</v>
      </c>
      <c r="P397" s="92" t="n">
        <v>1620000</v>
      </c>
      <c r="Q397" s="92" t="n"/>
      <c r="R397" s="90" t="inlineStr">
        <is>
          <t>🟢 CÓ</t>
        </is>
      </c>
      <c r="S397" s="45" t="inlineStr">
        <is>
          <t xml:space="preserve"> 30617-57105</t>
        </is>
      </c>
      <c r="T397" s="45" t="n"/>
      <c r="U397" s="61">
        <f>IF($C397="","",B397&amp;" "&amp;C397&amp;" · ĐK"&amp;D397&amp;IF(E397=""," "," "&amp;E397)&amp;IF(K397=""," "," - "&amp;K397))</f>
        <v/>
      </c>
    </row>
    <row r="398" ht="39.75" customHeight="1">
      <c r="A398" s="89" t="n"/>
      <c r="B398" s="71" t="inlineStr">
        <is>
          <t>MITSU-HYUNDA</t>
        </is>
      </c>
      <c r="C398" s="45" t="inlineStr">
        <is>
          <t>D4HA</t>
        </is>
      </c>
      <c r="D398" s="71" t="n">
        <v>84</v>
      </c>
      <c r="E398" s="71" t="n"/>
      <c r="F398" s="45" t="inlineStr">
        <is>
          <t>Buồng Nổ tròn núm dù, ko dấu supap có cò nhớt</t>
        </is>
      </c>
      <c r="G398" s="71" t="n"/>
      <c r="H398" s="71" t="n"/>
      <c r="I398" s="71" t="n"/>
      <c r="J398" s="71" t="n"/>
      <c r="K398" s="93" t="n"/>
      <c r="L398" s="71" t="inlineStr">
        <is>
          <t>Bộ 4</t>
        </is>
      </c>
      <c r="M398" s="64" t="n"/>
      <c r="N398" s="64" t="n"/>
      <c r="O398" s="64" t="n"/>
      <c r="P398" s="64" t="n"/>
      <c r="Q398" s="64" t="n"/>
      <c r="R398" s="71" t="inlineStr">
        <is>
          <t>🟢 CÓ</t>
        </is>
      </c>
      <c r="S398" s="45" t="inlineStr">
        <is>
          <t>234102F900</t>
        </is>
      </c>
      <c r="T398" s="45" t="n"/>
      <c r="U398" s="61">
        <f>IF($C398="","",B398&amp;" "&amp;C398&amp;" · ĐK"&amp;D398&amp;IF(E398=""," "," "&amp;E398)&amp;IF(K398=""," "," - "&amp;K398))</f>
        <v/>
      </c>
    </row>
    <row r="399" ht="39.75" customHeight="1">
      <c r="A399" s="89" t="inlineStr">
        <is>
          <t>HH082714</t>
        </is>
      </c>
      <c r="B399" s="71" t="inlineStr">
        <is>
          <t>MITSU-HYUNDA</t>
        </is>
      </c>
      <c r="C399" s="43" t="inlineStr">
        <is>
          <t>K4M/K3M</t>
        </is>
      </c>
      <c r="D399" s="90" t="n">
        <v>84</v>
      </c>
      <c r="E399" s="90" t="inlineStr">
        <is>
          <t>0 kiềng gang</t>
        </is>
      </c>
      <c r="F399" s="43" t="inlineStr">
        <is>
          <t>Buồng Nổ tròn hơi nhọn 43</t>
        </is>
      </c>
      <c r="G399" s="90" t="inlineStr">
        <is>
          <t>27x64</t>
        </is>
      </c>
      <c r="H399" s="90" t="n">
        <v>33</v>
      </c>
      <c r="I399" s="90" t="n">
        <v>83.5</v>
      </c>
      <c r="J399" s="90" t="inlineStr">
        <is>
          <t>2.5HK-2-4</t>
        </is>
      </c>
      <c r="K399" s="91" t="inlineStr">
        <is>
          <t>IKAZU</t>
        </is>
      </c>
      <c r="L399" s="90" t="inlineStr">
        <is>
          <t>Bộ 4</t>
        </is>
      </c>
      <c r="M399" s="92" t="n"/>
      <c r="N399" s="92" t="n">
        <v>1200000</v>
      </c>
      <c r="O399" s="92" t="n">
        <v>1300000</v>
      </c>
      <c r="P399" s="92" t="n">
        <v>1400000</v>
      </c>
      <c r="Q399" s="92" t="n"/>
      <c r="R399" s="90" t="inlineStr">
        <is>
          <t>🟢 CÓ</t>
        </is>
      </c>
      <c r="S399" s="45" t="n"/>
      <c r="T399" s="45" t="n"/>
      <c r="U399" s="61">
        <f>IF($C399="","",B399&amp;" "&amp;C399&amp;" · ĐK"&amp;D399&amp;IF(E399=""," "," "&amp;E399)&amp;IF(K399=""," "," - "&amp;K399))</f>
        <v/>
      </c>
    </row>
    <row r="400" ht="39.75" customHeight="1">
      <c r="A400" s="89" t="inlineStr">
        <is>
          <t>HH00418</t>
        </is>
      </c>
      <c r="B400" s="71" t="inlineStr">
        <is>
          <t>MITSU-HYUNDA</t>
        </is>
      </c>
      <c r="C400" s="43" t="inlineStr">
        <is>
          <t>K4M/K3M</t>
        </is>
      </c>
      <c r="D400" s="90" t="n">
        <v>84</v>
      </c>
      <c r="E400" s="90" t="inlineStr">
        <is>
          <t>0 kiềng gang</t>
        </is>
      </c>
      <c r="F400" s="43" t="inlineStr">
        <is>
          <t>Buồng Nổ tròn hơi nhọn 43</t>
        </is>
      </c>
      <c r="G400" s="90" t="inlineStr">
        <is>
          <t>27x64</t>
        </is>
      </c>
      <c r="H400" s="90" t="n">
        <v>33</v>
      </c>
      <c r="I400" s="90" t="n">
        <v>83.5</v>
      </c>
      <c r="J400" s="90" t="inlineStr">
        <is>
          <t>2.5HK-2-4</t>
        </is>
      </c>
      <c r="K400" s="91" t="inlineStr">
        <is>
          <t>IZUMI</t>
        </is>
      </c>
      <c r="L400" s="90" t="inlineStr">
        <is>
          <t>Bộ 4</t>
        </is>
      </c>
      <c r="M400" s="92" t="n"/>
      <c r="N400" s="92" t="n"/>
      <c r="O400" s="92" t="n"/>
      <c r="P400" s="92" t="n"/>
      <c r="Q400" s="92" t="n"/>
      <c r="R400" s="90" t="inlineStr">
        <is>
          <t>🟢 CÓ</t>
        </is>
      </c>
      <c r="S400" s="45" t="n"/>
      <c r="T400" s="45" t="n"/>
      <c r="U400" s="61">
        <f>IF($C400="","",B400&amp;" "&amp;C400&amp;" · ĐK"&amp;D400&amp;IF(E400=""," "," "&amp;E400)&amp;IF(K400=""," "," - "&amp;K400))</f>
        <v/>
      </c>
    </row>
    <row r="401" ht="39.75" customHeight="1">
      <c r="A401" s="89" t="inlineStr">
        <is>
          <t>HH083376</t>
        </is>
      </c>
      <c r="B401" s="71" t="inlineStr">
        <is>
          <t>MITSU-HYUNDA</t>
        </is>
      </c>
      <c r="C401" s="45" t="inlineStr">
        <is>
          <t>S4Q2/S3Q2</t>
        </is>
      </c>
      <c r="D401" s="71" t="n">
        <v>88</v>
      </c>
      <c r="E401" s="71" t="n"/>
      <c r="F401" s="45" t="inlineStr">
        <is>
          <t>nổ muỗm</t>
        </is>
      </c>
      <c r="G401" s="71" t="n">
        <v>28</v>
      </c>
      <c r="H401" s="71" t="n"/>
      <c r="I401" s="71" t="n"/>
      <c r="J401" s="71" t="inlineStr">
        <is>
          <t>2.5HK-2-4</t>
        </is>
      </c>
      <c r="K401" s="93" t="inlineStr">
        <is>
          <t>IKAZU</t>
        </is>
      </c>
      <c r="L401" s="71" t="inlineStr">
        <is>
          <t>Bộ 4</t>
        </is>
      </c>
      <c r="M401" s="64" t="n"/>
      <c r="N401" s="64" t="n">
        <v>1300000</v>
      </c>
      <c r="O401" s="64" t="n">
        <v>1400000</v>
      </c>
      <c r="P401" s="64" t="n">
        <v>1500000</v>
      </c>
      <c r="Q401" s="64" t="n"/>
      <c r="R401" s="71" t="inlineStr">
        <is>
          <t>🟢 CÓ</t>
        </is>
      </c>
      <c r="S401" s="45" t="inlineStr">
        <is>
          <t>32C17-05100</t>
        </is>
      </c>
      <c r="T401" s="45" t="n"/>
      <c r="U401" s="61">
        <f>IF($C401="","",B401&amp;" "&amp;C401&amp;" · ĐK"&amp;D401&amp;IF(E401=""," "," "&amp;E401)&amp;IF(K401=""," "," - "&amp;K401))</f>
        <v/>
      </c>
    </row>
    <row r="402" ht="39.75" customHeight="1">
      <c r="A402" s="89" t="inlineStr">
        <is>
          <t>HH082715</t>
        </is>
      </c>
      <c r="B402" s="71" t="inlineStr">
        <is>
          <t>MITSU-HYUNDA</t>
        </is>
      </c>
      <c r="C402" s="43" t="inlineStr">
        <is>
          <t>K4N</t>
        </is>
      </c>
      <c r="D402" s="90" t="n">
        <v>90</v>
      </c>
      <c r="E402" s="90" t="inlineStr">
        <is>
          <t>0 kiềng gang</t>
        </is>
      </c>
      <c r="F402" s="43" t="inlineStr">
        <is>
          <t>Buồng Nổ tròn 46 hơi nhọn, 2 má đen</t>
        </is>
      </c>
      <c r="G402" s="90" t="inlineStr">
        <is>
          <t>27x68</t>
        </is>
      </c>
      <c r="H402" s="90" t="n">
        <v>33.5</v>
      </c>
      <c r="I402" s="90" t="n">
        <v>86</v>
      </c>
      <c r="J402" s="90" t="inlineStr">
        <is>
          <t>2.5HK-2-4</t>
        </is>
      </c>
      <c r="K402" s="91" t="inlineStr">
        <is>
          <t>IKAZU</t>
        </is>
      </c>
      <c r="L402" s="90" t="inlineStr">
        <is>
          <t>Bộ 4</t>
        </is>
      </c>
      <c r="M402" s="92" t="n"/>
      <c r="N402" s="92" t="n">
        <v>1400000</v>
      </c>
      <c r="O402" s="92" t="n">
        <v>1500000</v>
      </c>
      <c r="P402" s="92" t="n">
        <v>1600000</v>
      </c>
      <c r="Q402" s="92" t="n"/>
      <c r="R402" s="90" t="inlineStr">
        <is>
          <t>🟢 CÓ</t>
        </is>
      </c>
      <c r="S402" s="45" t="n"/>
      <c r="T402" s="45" t="n"/>
      <c r="U402" s="61">
        <f>IF($C402="","",B402&amp;" "&amp;C402&amp;" · ĐK"&amp;D402&amp;IF(E402=""," "," "&amp;E402)&amp;IF(K402=""," "," - "&amp;K402))</f>
        <v/>
      </c>
    </row>
    <row r="403" ht="39.75" customHeight="1">
      <c r="A403" s="89" t="inlineStr">
        <is>
          <t>HH076498</t>
        </is>
      </c>
      <c r="B403" s="71" t="inlineStr">
        <is>
          <t>MITSU-HYUNDA</t>
        </is>
      </c>
      <c r="C403" s="45" t="inlineStr">
        <is>
          <t>4D55 / T1 D4BA</t>
        </is>
      </c>
      <c r="D403" s="71" t="n">
        <v>91.09999999999999</v>
      </c>
      <c r="E403" s="71" t="inlineStr">
        <is>
          <t>(A)</t>
        </is>
      </c>
      <c r="F403" s="45" t="inlineStr">
        <is>
          <t>Buồng Nổ hình đầu trâu, có 2 dấu supap</t>
        </is>
      </c>
      <c r="G403" s="71" t="inlineStr">
        <is>
          <t>29x75</t>
        </is>
      </c>
      <c r="H403" s="71" t="n">
        <v>34</v>
      </c>
      <c r="I403" s="71" t="n">
        <v>89</v>
      </c>
      <c r="J403" s="71" t="inlineStr">
        <is>
          <t>2-2-3</t>
        </is>
      </c>
      <c r="K403" s="93" t="inlineStr">
        <is>
          <t>IZUMI</t>
        </is>
      </c>
      <c r="L403" s="71" t="inlineStr">
        <is>
          <t>Bộ 4</t>
        </is>
      </c>
      <c r="M403" s="64" t="n"/>
      <c r="N403" s="64" t="n"/>
      <c r="O403" s="64" t="n"/>
      <c r="P403" s="64" t="n"/>
      <c r="Q403" s="64" t="n"/>
      <c r="R403" s="71" t="inlineStr">
        <is>
          <t>🟢 CÓ</t>
        </is>
      </c>
      <c r="S403" s="45" t="n"/>
      <c r="T403" s="45" t="n"/>
      <c r="U403" s="61">
        <f>IF($C403="","",B403&amp;" "&amp;C403&amp;" · ĐK"&amp;D403&amp;IF(E403=""," "," "&amp;E403)&amp;IF(K403=""," "," - "&amp;K403))</f>
        <v/>
      </c>
    </row>
    <row r="404" ht="39.75" customHeight="1">
      <c r="A404" s="89" t="inlineStr">
        <is>
          <t>HH083137</t>
        </is>
      </c>
      <c r="B404" s="71" t="inlineStr">
        <is>
          <t>MITSU-HYUNDA</t>
        </is>
      </c>
      <c r="C404" s="43" t="inlineStr">
        <is>
          <t>4D55 / T2 D4BB</t>
        </is>
      </c>
      <c r="D404" s="90" t="n">
        <v>91.09999999999999</v>
      </c>
      <c r="E404" s="90" t="inlineStr">
        <is>
          <t>(A)</t>
        </is>
      </c>
      <c r="F404" s="43" t="inlineStr">
        <is>
          <t>Buồng Nổ hình đầu trâu, có 2 dấu supap</t>
        </is>
      </c>
      <c r="G404" s="90" t="inlineStr">
        <is>
          <t>29x75</t>
        </is>
      </c>
      <c r="H404" s="90" t="n">
        <v>32</v>
      </c>
      <c r="I404" s="90" t="n">
        <v>76</v>
      </c>
      <c r="J404" s="90" t="inlineStr">
        <is>
          <t>2-2-3</t>
        </is>
      </c>
      <c r="K404" s="91" t="inlineStr">
        <is>
          <t>IKAZU</t>
        </is>
      </c>
      <c r="L404" s="90" t="inlineStr">
        <is>
          <t>Bộ 4</t>
        </is>
      </c>
      <c r="M404" s="92" t="n"/>
      <c r="N404" s="92" t="n">
        <v>1000000</v>
      </c>
      <c r="O404" s="92" t="n">
        <v>1100000</v>
      </c>
      <c r="P404" s="92" t="n">
        <v>1200000</v>
      </c>
      <c r="Q404" s="92" t="n"/>
      <c r="R404" s="90" t="inlineStr">
        <is>
          <t>🟢 CÓ</t>
        </is>
      </c>
      <c r="S404" s="45" t="inlineStr">
        <is>
          <t>23410-42701</t>
        </is>
      </c>
      <c r="T404" s="45" t="n"/>
      <c r="U404" s="61">
        <f>IF($C404="","",B404&amp;" "&amp;C404&amp;" · ĐK"&amp;D404&amp;IF(E404=""," "," "&amp;E404)&amp;IF(K404=""," "," - "&amp;K404))</f>
        <v/>
      </c>
    </row>
    <row r="405" ht="39.75" customHeight="1">
      <c r="A405" s="89" t="inlineStr">
        <is>
          <t>HH071038</t>
        </is>
      </c>
      <c r="B405" s="71" t="inlineStr">
        <is>
          <t>MITSU-HYUNDA</t>
        </is>
      </c>
      <c r="C405" s="43" t="inlineStr">
        <is>
          <t>4D55 / T2 D4BB</t>
        </is>
      </c>
      <c r="D405" s="90" t="n">
        <v>91.09999999999999</v>
      </c>
      <c r="E405" s="90" t="inlineStr">
        <is>
          <t>(A)</t>
        </is>
      </c>
      <c r="F405" s="43" t="inlineStr">
        <is>
          <t>Buồng Nổ hình đầu trâu, có 2 dấu supap</t>
        </is>
      </c>
      <c r="G405" s="90" t="inlineStr">
        <is>
          <t>29x75</t>
        </is>
      </c>
      <c r="H405" s="90" t="n">
        <v>32</v>
      </c>
      <c r="I405" s="90" t="n">
        <v>76</v>
      </c>
      <c r="J405" s="90" t="inlineStr">
        <is>
          <t>2-2-3</t>
        </is>
      </c>
      <c r="K405" s="91" t="inlineStr">
        <is>
          <t>IZUMI</t>
        </is>
      </c>
      <c r="L405" s="90" t="inlineStr">
        <is>
          <t>Bộ 4</t>
        </is>
      </c>
      <c r="M405" s="92" t="n"/>
      <c r="N405" s="92" t="n">
        <v>1000000</v>
      </c>
      <c r="O405" s="92" t="n">
        <v>1100000</v>
      </c>
      <c r="P405" s="92" t="n">
        <v>1200000</v>
      </c>
      <c r="Q405" s="92" t="n"/>
      <c r="R405" s="90" t="inlineStr">
        <is>
          <t>🟢 CÓ</t>
        </is>
      </c>
      <c r="S405" s="45" t="inlineStr">
        <is>
          <t>23410-42701</t>
        </is>
      </c>
      <c r="T405" s="45" t="n"/>
      <c r="U405" s="61">
        <f>IF($C405="","",B405&amp;" "&amp;C405&amp;" · ĐK"&amp;D405&amp;IF(E405=""," "," "&amp;E405)&amp;IF(K405=""," "," - "&amp;K405))</f>
        <v/>
      </c>
    </row>
    <row r="406" ht="39.75" customHeight="1">
      <c r="A406" s="89" t="inlineStr">
        <is>
          <t>HH070748</t>
        </is>
      </c>
      <c r="B406" s="71" t="inlineStr">
        <is>
          <t>MITSU-HYUNDA</t>
        </is>
      </c>
      <c r="C406" s="45" t="inlineStr">
        <is>
          <t>4D56-TN R/L D4BH/STAREX</t>
        </is>
      </c>
      <c r="D406" s="71" t="n">
        <v>91.09999999999999</v>
      </c>
      <c r="E406" s="71" t="inlineStr">
        <is>
          <t>(A)+(O)</t>
        </is>
      </c>
      <c r="F406" s="45" t="inlineStr">
        <is>
          <t>Buồng Nổ chuồn,dài 89</t>
        </is>
      </c>
      <c r="G406" s="71" t="inlineStr">
        <is>
          <t>29x75</t>
        </is>
      </c>
      <c r="H406" s="71" t="n">
        <v>34</v>
      </c>
      <c r="I406" s="71" t="n">
        <v>89</v>
      </c>
      <c r="J406" s="71" t="inlineStr">
        <is>
          <t>2.5HK-2HK-4</t>
        </is>
      </c>
      <c r="K406" s="93" t="inlineStr">
        <is>
          <t>IZUMI</t>
        </is>
      </c>
      <c r="L406" s="71" t="inlineStr">
        <is>
          <t>Bộ 4</t>
        </is>
      </c>
      <c r="M406" s="64" t="n"/>
      <c r="N406" s="64" t="n"/>
      <c r="O406" s="64" t="n"/>
      <c r="P406" s="64" t="n"/>
      <c r="Q406" s="64" t="n"/>
      <c r="R406" s="71" t="inlineStr">
        <is>
          <t>🟢 CÓ</t>
        </is>
      </c>
      <c r="S406" s="45" t="inlineStr">
        <is>
          <t>23040-42850</t>
        </is>
      </c>
      <c r="T406" s="45" t="n"/>
      <c r="U406" s="61">
        <f>IF($C406="","",B406&amp;" "&amp;C406&amp;" · ĐK"&amp;D406&amp;IF(E406=""," "," "&amp;E406)&amp;IF(K406=""," "," - "&amp;K406))</f>
        <v/>
      </c>
    </row>
    <row r="407" ht="39.75" customHeight="1">
      <c r="A407" s="89" t="inlineStr">
        <is>
          <t>HH081692</t>
        </is>
      </c>
      <c r="B407" s="71" t="inlineStr">
        <is>
          <t>MITSU-HYUNDA</t>
        </is>
      </c>
      <c r="C407" s="45" t="inlineStr">
        <is>
          <t>4D56-TN R/L D4BH/STAREX</t>
        </is>
      </c>
      <c r="D407" s="71" t="n">
        <v>91.09999999999999</v>
      </c>
      <c r="E407" s="71" t="inlineStr">
        <is>
          <t>(A)+(O)</t>
        </is>
      </c>
      <c r="F407" s="45" t="inlineStr">
        <is>
          <t>Buồng Nổ chuồn,dài 89</t>
        </is>
      </c>
      <c r="G407" s="71" t="inlineStr">
        <is>
          <t>29x75</t>
        </is>
      </c>
      <c r="H407" s="71" t="n">
        <v>34</v>
      </c>
      <c r="I407" s="71" t="n">
        <v>89</v>
      </c>
      <c r="J407" s="71" t="inlineStr">
        <is>
          <t>2.5HK-2HK-4</t>
        </is>
      </c>
      <c r="K407" s="93" t="inlineStr">
        <is>
          <t>IKAZU</t>
        </is>
      </c>
      <c r="L407" s="71" t="inlineStr">
        <is>
          <t>Bộ 4</t>
        </is>
      </c>
      <c r="M407" s="64" t="n"/>
      <c r="N407" s="64" t="n">
        <v>1600000</v>
      </c>
      <c r="O407" s="64" t="n">
        <v>1700000</v>
      </c>
      <c r="P407" s="64" t="n">
        <v>1800000</v>
      </c>
      <c r="Q407" s="64" t="n"/>
      <c r="R407" s="71" t="inlineStr">
        <is>
          <t>🟢 CÓ</t>
        </is>
      </c>
      <c r="S407" s="45" t="inlineStr">
        <is>
          <t xml:space="preserve"> 23410-42540L/ 42544R </t>
        </is>
      </c>
      <c r="T407" s="45" t="n"/>
      <c r="U407" s="61">
        <f>IF($C407="","",B407&amp;" "&amp;C407&amp;" · ĐK"&amp;D407&amp;IF(E407=""," "," "&amp;E407)&amp;IF(K407=""," "," - "&amp;K407))</f>
        <v/>
      </c>
    </row>
    <row r="408" ht="39.75" customHeight="1">
      <c r="A408" s="89" t="inlineStr">
        <is>
          <t>HH084362</t>
        </is>
      </c>
      <c r="B408" s="71" t="inlineStr">
        <is>
          <t>MITSU-HYUNDA</t>
        </is>
      </c>
      <c r="C408" s="45" t="inlineStr">
        <is>
          <t>4D56-TN R/L D4BH/STAREX</t>
        </is>
      </c>
      <c r="D408" s="71" t="n">
        <v>91.09999999999999</v>
      </c>
      <c r="E408" s="71" t="inlineStr">
        <is>
          <t>(A)+(O)</t>
        </is>
      </c>
      <c r="F408" s="45" t="inlineStr">
        <is>
          <t>Buồng Nổ chuồn,dài 89</t>
        </is>
      </c>
      <c r="G408" s="71" t="inlineStr">
        <is>
          <t>29x75</t>
        </is>
      </c>
      <c r="H408" s="71" t="n">
        <v>34</v>
      </c>
      <c r="I408" s="71" t="n">
        <v>89</v>
      </c>
      <c r="J408" s="71" t="inlineStr">
        <is>
          <t>2.5HK-2HK-4</t>
        </is>
      </c>
      <c r="K408" s="93" t="inlineStr">
        <is>
          <t>HENWEIT</t>
        </is>
      </c>
      <c r="L408" s="71" t="inlineStr">
        <is>
          <t>Bộ 4</t>
        </is>
      </c>
      <c r="M408" s="64" t="n"/>
      <c r="N408" s="64" t="n">
        <v>1700000</v>
      </c>
      <c r="O408" s="64" t="n">
        <v>1800000</v>
      </c>
      <c r="P408" s="64" t="n">
        <v>1900000</v>
      </c>
      <c r="Q408" s="64" t="n"/>
      <c r="R408" s="71" t="inlineStr">
        <is>
          <t>🟢 CÓ</t>
        </is>
      </c>
      <c r="S408" s="45" t="n"/>
      <c r="T408" s="45" t="n"/>
      <c r="U408" s="61">
        <f>IF($C408="","",B408&amp;" "&amp;C408&amp;" · ĐK"&amp;D408&amp;IF(E408=""," "," "&amp;E408)&amp;IF(K408=""," "," - "&amp;K408))</f>
        <v/>
      </c>
    </row>
    <row r="409" ht="39.75" customHeight="1">
      <c r="A409" s="89" t="inlineStr">
        <is>
          <t>HH084081</t>
        </is>
      </c>
      <c r="B409" s="71" t="inlineStr">
        <is>
          <t>MITSU-HYUNDA</t>
        </is>
      </c>
      <c r="C409" s="43" t="inlineStr">
        <is>
          <t>4D56T/D4BF 4D55T</t>
        </is>
      </c>
      <c r="D409" s="90" t="n">
        <v>91.09999999999999</v>
      </c>
      <c r="E409" s="90" t="n"/>
      <c r="F409" s="43" t="inlineStr">
        <is>
          <t>Buồng Nổ hình đầu trâu, có 2 dấu supap</t>
        </is>
      </c>
      <c r="G409" s="90" t="inlineStr">
        <is>
          <t>29x75</t>
        </is>
      </c>
      <c r="H409" s="90" t="n">
        <v>34</v>
      </c>
      <c r="I409" s="90" t="n">
        <v>89</v>
      </c>
      <c r="J409" s="90" t="inlineStr">
        <is>
          <t>2.5HK-2HK-4</t>
        </is>
      </c>
      <c r="K409" s="91" t="inlineStr">
        <is>
          <t>IKAZU</t>
        </is>
      </c>
      <c r="L409" s="90" t="inlineStr">
        <is>
          <t>Bộ 4</t>
        </is>
      </c>
      <c r="M409" s="92" t="n"/>
      <c r="N409" s="92" t="n">
        <v>1140000</v>
      </c>
      <c r="O409" s="92" t="n">
        <v>1200000</v>
      </c>
      <c r="P409" s="92" t="n">
        <v>1300000</v>
      </c>
      <c r="Q409" s="92" t="n"/>
      <c r="R409" s="90" t="inlineStr">
        <is>
          <t>🟢 CÓ</t>
        </is>
      </c>
      <c r="S409" s="45" t="inlineStr">
        <is>
          <t>MD103308T1</t>
        </is>
      </c>
      <c r="T409" s="45" t="inlineStr">
        <is>
          <t xml:space="preserve">ráp xe veam </t>
        </is>
      </c>
      <c r="U409" s="61">
        <f>IF($C409="","",B409&amp;" "&amp;C409&amp;" · ĐK"&amp;D409&amp;IF(E409=""," "," "&amp;E409)&amp;IF(K409=""," "," - "&amp;K409))</f>
        <v/>
      </c>
    </row>
    <row r="410" ht="39.75" customHeight="1">
      <c r="A410" s="89" t="n"/>
      <c r="B410" s="71" t="inlineStr">
        <is>
          <t>MITSU-HYUNDA</t>
        </is>
      </c>
      <c r="C410" s="45" t="inlineStr">
        <is>
          <t>D4BA, PORTER II</t>
        </is>
      </c>
      <c r="D410" s="71" t="n">
        <v>91.09999999999999</v>
      </c>
      <c r="E410" s="71" t="inlineStr">
        <is>
          <t>(A)+(O)</t>
        </is>
      </c>
      <c r="F410" s="45" t="inlineStr">
        <is>
          <t>Buồng Nổ tròn hơi nhọn 52 khuyết, có 2 dấu supap</t>
        </is>
      </c>
      <c r="G410" s="71" t="inlineStr">
        <is>
          <t>33x74</t>
        </is>
      </c>
      <c r="H410" s="71" t="n">
        <v>37.5</v>
      </c>
      <c r="I410" s="71" t="n">
        <v>84</v>
      </c>
      <c r="J410" s="71" t="inlineStr">
        <is>
          <t>2.5HK-2-3</t>
        </is>
      </c>
      <c r="K410" s="93" t="n"/>
      <c r="L410" s="71" t="inlineStr">
        <is>
          <t>Bộ 4</t>
        </is>
      </c>
      <c r="M410" s="64" t="n"/>
      <c r="N410" s="64" t="n"/>
      <c r="O410" s="64" t="n"/>
      <c r="P410" s="64" t="n"/>
      <c r="Q410" s="64" t="n"/>
      <c r="R410" s="71" t="inlineStr">
        <is>
          <t>🟢 CÓ</t>
        </is>
      </c>
      <c r="S410" s="45" t="n"/>
      <c r="T410" s="45" t="n"/>
      <c r="U410" s="61">
        <f>IF($C410="","",B410&amp;" "&amp;C410&amp;" · ĐK"&amp;D410&amp;IF(E410=""," "," "&amp;E410)&amp;IF(K410=""," "," - "&amp;K410))</f>
        <v/>
      </c>
    </row>
    <row r="411" ht="39.75" customHeight="1">
      <c r="A411" s="89" t="inlineStr">
        <is>
          <t>HH074675</t>
        </is>
      </c>
      <c r="B411" s="71" t="inlineStr">
        <is>
          <t>MITSU-HYUNDA</t>
        </is>
      </c>
      <c r="C411" s="43" t="inlineStr">
        <is>
          <t>D4CB / Porter II</t>
        </is>
      </c>
      <c r="D411" s="90" t="n">
        <v>91.09999999999999</v>
      </c>
      <c r="E411" s="90" t="inlineStr">
        <is>
          <t>(A)+(O)</t>
        </is>
      </c>
      <c r="F411" s="43" t="inlineStr">
        <is>
          <t>Buồng Nổ dù 52, 2, có 2 dấu supap, chân không</t>
        </is>
      </c>
      <c r="G411" s="90" t="n">
        <v>33</v>
      </c>
      <c r="H411" s="90" t="n">
        <v>38</v>
      </c>
      <c r="I411" s="90" t="n">
        <v>84</v>
      </c>
      <c r="J411" s="90" t="inlineStr">
        <is>
          <t>2.5HK-2-3</t>
        </is>
      </c>
      <c r="K411" s="91" t="inlineStr">
        <is>
          <t>IZUMI</t>
        </is>
      </c>
      <c r="L411" s="90" t="inlineStr">
        <is>
          <t>Bộ 4</t>
        </is>
      </c>
      <c r="M411" s="92" t="n"/>
      <c r="N411" s="92" t="n">
        <v>1650000</v>
      </c>
      <c r="O411" s="92" t="n">
        <v>1750000</v>
      </c>
      <c r="P411" s="92" t="n">
        <v>1900000</v>
      </c>
      <c r="Q411" s="92" t="n"/>
      <c r="R411" s="90" t="inlineStr">
        <is>
          <t>🟢 CÓ</t>
        </is>
      </c>
      <c r="S411" s="45" t="inlineStr">
        <is>
          <t>23410-4A900 /1/2</t>
        </is>
      </c>
      <c r="T411" s="45" t="n"/>
      <c r="U411" s="61">
        <f>IF($C411="","",B411&amp;" "&amp;C411&amp;" · ĐK"&amp;D411&amp;IF(E411=""," "," "&amp;E411)&amp;IF(K411=""," "," - "&amp;K411))</f>
        <v/>
      </c>
    </row>
    <row r="412" ht="39.75" customHeight="1">
      <c r="A412" s="89" t="inlineStr">
        <is>
          <t>HH083140</t>
        </is>
      </c>
      <c r="B412" s="71" t="inlineStr">
        <is>
          <t>MITSU-HYUNDA</t>
        </is>
      </c>
      <c r="C412" s="43" t="inlineStr">
        <is>
          <t>D4CB / Porter II</t>
        </is>
      </c>
      <c r="D412" s="90" t="n">
        <v>91.09999999999999</v>
      </c>
      <c r="E412" s="90" t="inlineStr">
        <is>
          <t>(A)+(O)</t>
        </is>
      </c>
      <c r="F412" s="43" t="inlineStr">
        <is>
          <t>Buồng Nổ dù 52, 2, có 2 dấu supap, chân không</t>
        </is>
      </c>
      <c r="G412" s="90" t="n">
        <v>33</v>
      </c>
      <c r="H412" s="90" t="n">
        <v>38</v>
      </c>
      <c r="I412" s="90" t="n">
        <v>84</v>
      </c>
      <c r="J412" s="90" t="inlineStr">
        <is>
          <t>2.5HK-2-3</t>
        </is>
      </c>
      <c r="K412" s="91" t="inlineStr">
        <is>
          <t>IKAZU</t>
        </is>
      </c>
      <c r="L412" s="90" t="inlineStr">
        <is>
          <t>Bộ 4</t>
        </is>
      </c>
      <c r="M412" s="92" t="n"/>
      <c r="N412" s="92" t="n">
        <v>1650000</v>
      </c>
      <c r="O412" s="92" t="n">
        <v>1750000</v>
      </c>
      <c r="P412" s="92" t="n">
        <v>1900000</v>
      </c>
      <c r="Q412" s="92" t="n"/>
      <c r="R412" s="90" t="inlineStr">
        <is>
          <t>🟢 CÓ</t>
        </is>
      </c>
      <c r="S412" s="45" t="inlineStr">
        <is>
          <t>23410-4A900 /1/2</t>
        </is>
      </c>
      <c r="T412" s="45" t="n"/>
      <c r="U412" s="61">
        <f>IF($C412="","",B412&amp;" "&amp;C412&amp;" · ĐK"&amp;D412&amp;IF(E412=""," "," "&amp;E412)&amp;IF(K412=""," "," - "&amp;K412))</f>
        <v/>
      </c>
    </row>
    <row r="413" ht="39.75" customHeight="1">
      <c r="A413" s="89" t="inlineStr">
        <is>
          <t>HH082902</t>
        </is>
      </c>
      <c r="B413" s="71" t="inlineStr">
        <is>
          <t>MITSU-HYUNDA</t>
        </is>
      </c>
      <c r="C413" s="45" t="inlineStr">
        <is>
          <t>D4CB NEW</t>
        </is>
      </c>
      <c r="D413" s="71" t="n">
        <v>91.09999999999999</v>
      </c>
      <c r="E413" s="71" t="inlineStr">
        <is>
          <t>(A)+(O)</t>
        </is>
      </c>
      <c r="F413" s="45" t="inlineStr">
        <is>
          <t>Buồng Nổ nhọn 2 tầng 52/68, có 2 dấu supap</t>
        </is>
      </c>
      <c r="G413" s="71" t="n">
        <v>33</v>
      </c>
      <c r="H413" s="71" t="n">
        <v>38</v>
      </c>
      <c r="I413" s="71" t="n">
        <v>84</v>
      </c>
      <c r="J413" s="71" t="inlineStr">
        <is>
          <t>2.5HK-2-3</t>
        </is>
      </c>
      <c r="K413" s="93" t="inlineStr">
        <is>
          <t>IKAZU</t>
        </is>
      </c>
      <c r="L413" s="71" t="inlineStr">
        <is>
          <t>Bộ 4</t>
        </is>
      </c>
      <c r="M413" s="64" t="n"/>
      <c r="N413" s="64" t="n">
        <v>1800000</v>
      </c>
      <c r="O413" s="64" t="n">
        <v>1900000</v>
      </c>
      <c r="P413" s="64" t="n">
        <v>2000000</v>
      </c>
      <c r="Q413" s="64" t="n"/>
      <c r="R413" s="71" t="inlineStr">
        <is>
          <t>🟢 CÓ</t>
        </is>
      </c>
      <c r="S413" s="45" t="inlineStr">
        <is>
          <t>23410-4A960</t>
        </is>
      </c>
      <c r="T413" s="45" t="n"/>
      <c r="U413" s="61">
        <f>IF($C413="","",B413&amp;" "&amp;C413&amp;" · ĐK"&amp;D413&amp;IF(E413=""," "," "&amp;E413)&amp;IF(K413=""," "," - "&amp;K413))</f>
        <v/>
      </c>
    </row>
    <row r="414" ht="39.75" customHeight="1">
      <c r="A414" s="89" t="n"/>
      <c r="B414" s="71" t="inlineStr">
        <is>
          <t>MITSU-HYUNDA</t>
        </is>
      </c>
      <c r="C414" s="43" t="inlineStr">
        <is>
          <t>D4CB NEW</t>
        </is>
      </c>
      <c r="D414" s="90" t="n">
        <v>91.09999999999999</v>
      </c>
      <c r="E414" s="90" t="inlineStr">
        <is>
          <t>(A)+(O)</t>
        </is>
      </c>
      <c r="F414" s="43" t="inlineStr">
        <is>
          <t>Buồng Nổ dù 56/68, có 2 dấu supap</t>
        </is>
      </c>
      <c r="G414" s="90" t="n">
        <v>33</v>
      </c>
      <c r="H414" s="90" t="n">
        <v>38</v>
      </c>
      <c r="I414" s="90" t="n">
        <v>84</v>
      </c>
      <c r="J414" s="90" t="inlineStr">
        <is>
          <t>2.5HK-2-3</t>
        </is>
      </c>
      <c r="K414" s="91" t="n"/>
      <c r="L414" s="90" t="inlineStr">
        <is>
          <t>Bộ 4</t>
        </is>
      </c>
      <c r="M414" s="92" t="n"/>
      <c r="N414" s="92" t="n"/>
      <c r="O414" s="92" t="n"/>
      <c r="P414" s="92" t="n"/>
      <c r="Q414" s="92" t="n"/>
      <c r="R414" s="90" t="inlineStr">
        <is>
          <t>🟢 CÓ</t>
        </is>
      </c>
      <c r="S414" s="45" t="n"/>
      <c r="T414" s="45" t="n"/>
      <c r="U414" s="61">
        <f>IF($C414="","",B414&amp;" "&amp;C414&amp;" · ĐK"&amp;D414&amp;IF(E414=""," "," "&amp;E414)&amp;IF(K414=""," "," - "&amp;K414))</f>
        <v/>
      </c>
    </row>
    <row r="415" ht="39.75" customHeight="1">
      <c r="A415" s="89" t="n"/>
      <c r="B415" s="71" t="inlineStr">
        <is>
          <t>MITSU-HYUNDA</t>
        </is>
      </c>
      <c r="C415" s="45" t="inlineStr">
        <is>
          <t>4D56T-16V-CRDi TRITON 2500 16V/L/R</t>
        </is>
      </c>
      <c r="D415" s="71" t="n">
        <v>91.09999999999999</v>
      </c>
      <c r="E415" s="71" t="inlineStr">
        <is>
          <t>(A)+(O)</t>
        </is>
      </c>
      <c r="F415" s="45" t="inlineStr">
        <is>
          <t>Buồng Nổ 44 núm dù lớn</t>
        </is>
      </c>
      <c r="G415" s="71" t="inlineStr">
        <is>
          <t>32x75</t>
        </is>
      </c>
      <c r="H415" s="71" t="n">
        <v>32</v>
      </c>
      <c r="I415" s="71" t="n">
        <v>78</v>
      </c>
      <c r="J415" s="71" t="inlineStr">
        <is>
          <t>2.5HK-2-4</t>
        </is>
      </c>
      <c r="K415" s="93" t="n"/>
      <c r="L415" s="71" t="inlineStr">
        <is>
          <t>Bộ 4</t>
        </is>
      </c>
      <c r="M415" s="64" t="n"/>
      <c r="N415" s="64" t="n"/>
      <c r="O415" s="64" t="n"/>
      <c r="P415" s="64" t="n"/>
      <c r="Q415" s="64" t="n"/>
      <c r="R415" s="71" t="inlineStr">
        <is>
          <t>🟢 CÓ</t>
        </is>
      </c>
      <c r="S415" s="45" t="inlineStr">
        <is>
          <t>1110A595</t>
        </is>
      </c>
      <c r="T415" s="45" t="n"/>
      <c r="U415" s="61">
        <f>IF($C415="","",B415&amp;" "&amp;C415&amp;" · ĐK"&amp;D415&amp;IF(E415=""," "," "&amp;E415)&amp;IF(K415=""," "," - "&amp;K415))</f>
        <v/>
      </c>
    </row>
    <row r="416" ht="39.75" customHeight="1">
      <c r="A416" s="89" t="inlineStr">
        <is>
          <t>HH079253</t>
        </is>
      </c>
      <c r="B416" s="71" t="inlineStr">
        <is>
          <t>MITSU-HYUNDA</t>
        </is>
      </c>
      <c r="C416" s="45" t="inlineStr">
        <is>
          <t>4D56T-16V-CRDi TRITON 2500 16V/L/R</t>
        </is>
      </c>
      <c r="D416" s="71" t="n">
        <v>91.09999999999999</v>
      </c>
      <c r="E416" s="71" t="inlineStr">
        <is>
          <t>(A)+(O)</t>
        </is>
      </c>
      <c r="F416" s="45" t="inlineStr">
        <is>
          <t>Buồng Nổ 44 núm dù lớn,chú ý sm 2.5HK/2HK/3)</t>
        </is>
      </c>
      <c r="G416" s="71" t="inlineStr">
        <is>
          <t>32x75</t>
        </is>
      </c>
      <c r="H416" s="71" t="n">
        <v>32</v>
      </c>
      <c r="I416" s="71" t="n">
        <v>78</v>
      </c>
      <c r="J416" s="71" t="inlineStr">
        <is>
          <t>2.5HK-2HK-3</t>
        </is>
      </c>
      <c r="K416" s="93" t="inlineStr">
        <is>
          <t>IZUMI</t>
        </is>
      </c>
      <c r="L416" s="71" t="inlineStr">
        <is>
          <t>Bộ 4</t>
        </is>
      </c>
      <c r="M416" s="64" t="n"/>
      <c r="N416" s="64" t="n">
        <v>1500000</v>
      </c>
      <c r="O416" s="64" t="n">
        <v>1600000</v>
      </c>
      <c r="P416" s="64" t="n">
        <v>1700000</v>
      </c>
      <c r="Q416" s="64" t="n"/>
      <c r="R416" s="71" t="inlineStr">
        <is>
          <t>🟢 CÓ</t>
        </is>
      </c>
      <c r="S416" s="45" t="inlineStr">
        <is>
          <t>1110A595</t>
        </is>
      </c>
      <c r="T416" s="45" t="n"/>
      <c r="U416" s="61">
        <f>IF($C416="","",B416&amp;" "&amp;C416&amp;" · ĐK"&amp;D416&amp;IF(E416=""," "," "&amp;E416)&amp;IF(K416=""," "," - "&amp;K416))</f>
        <v/>
      </c>
    </row>
    <row r="417" ht="39.75" customHeight="1">
      <c r="A417" s="89" t="n"/>
      <c r="B417" s="71" t="inlineStr">
        <is>
          <t>MITSU-HYUNDA</t>
        </is>
      </c>
      <c r="C417" s="43" t="inlineStr">
        <is>
          <t>TRITON2500 8V/L/R</t>
        </is>
      </c>
      <c r="D417" s="90" t="n">
        <v>91.09999999999999</v>
      </c>
      <c r="E417" s="90" t="n"/>
      <c r="F417" s="43" t="inlineStr">
        <is>
          <t>Buồng Nổ chuồn</t>
        </is>
      </c>
      <c r="G417" s="90" t="inlineStr">
        <is>
          <t>29x75</t>
        </is>
      </c>
      <c r="H417" s="90" t="n">
        <v>34.2</v>
      </c>
      <c r="I417" s="90" t="n">
        <v>78.7</v>
      </c>
      <c r="J417" s="90" t="inlineStr">
        <is>
          <t>2.5HK-2-4</t>
        </is>
      </c>
      <c r="K417" s="91" t="n"/>
      <c r="L417" s="90" t="inlineStr">
        <is>
          <t>Bộ 4</t>
        </is>
      </c>
      <c r="M417" s="92" t="n"/>
      <c r="N417" s="92" t="n"/>
      <c r="O417" s="92" t="n"/>
      <c r="P417" s="92" t="n"/>
      <c r="Q417" s="92" t="n"/>
      <c r="R417" s="90" t="inlineStr">
        <is>
          <t>🟢 CÓ</t>
        </is>
      </c>
      <c r="S417" s="45" t="inlineStr">
        <is>
          <t>MD377881</t>
        </is>
      </c>
      <c r="T417" s="45" t="n"/>
      <c r="U417" s="61">
        <f>IF($C417="","",B417&amp;" "&amp;C417&amp;" · ĐK"&amp;D417&amp;IF(E417=""," "," "&amp;E417)&amp;IF(K417=""," "," - "&amp;K417))</f>
        <v/>
      </c>
    </row>
    <row r="418" ht="39.75" customHeight="1">
      <c r="A418" s="89" t="inlineStr">
        <is>
          <t>HH068747</t>
        </is>
      </c>
      <c r="B418" s="71" t="inlineStr">
        <is>
          <t>MITSU-HYUNDA</t>
        </is>
      </c>
      <c r="C418" s="45" t="inlineStr">
        <is>
          <t>4DR5/6DR5</t>
        </is>
      </c>
      <c r="D418" s="71" t="n">
        <v>92</v>
      </c>
      <c r="E418" s="71" t="inlineStr">
        <is>
          <t>(A)</t>
        </is>
      </c>
      <c r="F418" s="45" t="inlineStr">
        <is>
          <t>Buồng Nổ muổng</t>
        </is>
      </c>
      <c r="G418" s="71" t="inlineStr">
        <is>
          <t>28x77</t>
        </is>
      </c>
      <c r="H418" s="71" t="n">
        <v>38.5</v>
      </c>
      <c r="I418" s="71" t="n">
        <v>99.5</v>
      </c>
      <c r="J418" s="71" t="inlineStr">
        <is>
          <t>2.5HK-2-2-4.5</t>
        </is>
      </c>
      <c r="K418" s="93" t="inlineStr">
        <is>
          <t>IZUMI</t>
        </is>
      </c>
      <c r="L418" s="71" t="inlineStr">
        <is>
          <t>Bộ 4</t>
        </is>
      </c>
      <c r="M418" s="64" t="n"/>
      <c r="N418" s="64" t="n">
        <v>1200000</v>
      </c>
      <c r="O418" s="64" t="n">
        <v>1300000</v>
      </c>
      <c r="P418" s="64" t="n">
        <v>1400000</v>
      </c>
      <c r="Q418" s="64" t="n"/>
      <c r="R418" s="71" t="inlineStr">
        <is>
          <t>🟢 CÓ</t>
        </is>
      </c>
      <c r="S418" s="45" t="inlineStr">
        <is>
          <t xml:space="preserve">31617-00106 </t>
        </is>
      </c>
      <c r="T418" s="45" t="n"/>
      <c r="U418" s="61">
        <f>IF($C418="","",B418&amp;" "&amp;C418&amp;" · ĐK"&amp;D418&amp;IF(E418=""," "," "&amp;E418)&amp;IF(K418=""," "," - "&amp;K418))</f>
        <v/>
      </c>
    </row>
    <row r="419" ht="39.75" customHeight="1">
      <c r="A419" s="89" t="inlineStr">
        <is>
          <t>HH080589</t>
        </is>
      </c>
      <c r="B419" s="71" t="inlineStr">
        <is>
          <t>MITSU-HYUNDA</t>
        </is>
      </c>
      <c r="C419" s="45" t="inlineStr">
        <is>
          <t>4DR5/6DR5</t>
        </is>
      </c>
      <c r="D419" s="71" t="n">
        <v>92</v>
      </c>
      <c r="E419" s="71" t="inlineStr">
        <is>
          <t>(A)</t>
        </is>
      </c>
      <c r="F419" s="45" t="inlineStr">
        <is>
          <t>Buồng Nổ muổng</t>
        </is>
      </c>
      <c r="G419" s="71" t="inlineStr">
        <is>
          <t>28x77</t>
        </is>
      </c>
      <c r="H419" s="71" t="n">
        <v>38.5</v>
      </c>
      <c r="I419" s="71" t="n">
        <v>99.5</v>
      </c>
      <c r="J419" s="71" t="inlineStr">
        <is>
          <t>2.5HK-2-2-4.5</t>
        </is>
      </c>
      <c r="K419" s="93" t="inlineStr">
        <is>
          <t>IKAZU</t>
        </is>
      </c>
      <c r="L419" s="71" t="inlineStr">
        <is>
          <t>Bộ 4</t>
        </is>
      </c>
      <c r="M419" s="64" t="n"/>
      <c r="N419" s="64" t="n">
        <v>1200000</v>
      </c>
      <c r="O419" s="64" t="n">
        <v>1300000</v>
      </c>
      <c r="P419" s="64" t="n">
        <v>1400000</v>
      </c>
      <c r="Q419" s="64" t="n"/>
      <c r="R419" s="71" t="inlineStr">
        <is>
          <t>🟢 CÓ</t>
        </is>
      </c>
      <c r="S419" s="45" t="inlineStr">
        <is>
          <t xml:space="preserve">31617-00106 </t>
        </is>
      </c>
      <c r="T419" s="45" t="n"/>
      <c r="U419" s="61">
        <f>IF($C419="","",B419&amp;" "&amp;C419&amp;" · ĐK"&amp;D419&amp;IF(E419=""," "," "&amp;E419)&amp;IF(K419=""," "," - "&amp;K419))</f>
        <v/>
      </c>
    </row>
    <row r="420" ht="39.75" customHeight="1">
      <c r="A420" s="89" t="inlineStr">
        <is>
          <t>HH071858</t>
        </is>
      </c>
      <c r="B420" s="71" t="inlineStr">
        <is>
          <t>MITSU-HYUNDA</t>
        </is>
      </c>
      <c r="C420" s="43" t="inlineStr">
        <is>
          <t>4DR51</t>
        </is>
      </c>
      <c r="D420" s="90" t="n">
        <v>92</v>
      </c>
      <c r="E420" s="90" t="inlineStr">
        <is>
          <t>(A)</t>
        </is>
      </c>
      <c r="F420" s="43" t="inlineStr">
        <is>
          <t>Buồng Nổ chuồn</t>
        </is>
      </c>
      <c r="G420" s="90" t="inlineStr">
        <is>
          <t>28x77</t>
        </is>
      </c>
      <c r="H420" s="90" t="n">
        <v>38.5</v>
      </c>
      <c r="I420" s="90" t="n">
        <v>99.5</v>
      </c>
      <c r="J420" s="90" t="inlineStr">
        <is>
          <t>2.5HK-2-2-4.5</t>
        </is>
      </c>
      <c r="K420" s="91" t="inlineStr">
        <is>
          <t>IKAZU</t>
        </is>
      </c>
      <c r="L420" s="90" t="inlineStr">
        <is>
          <t>Bộ 4</t>
        </is>
      </c>
      <c r="M420" s="92" t="n"/>
      <c r="N420" s="92" t="n">
        <v>1250000</v>
      </c>
      <c r="O420" s="92" t="n">
        <v>1350000</v>
      </c>
      <c r="P420" s="92" t="n">
        <v>1450000</v>
      </c>
      <c r="Q420" s="92" t="n"/>
      <c r="R420" s="90" t="inlineStr">
        <is>
          <t>🟢 CÓ</t>
        </is>
      </c>
      <c r="S420" s="45" t="inlineStr">
        <is>
          <t>MD002044</t>
        </is>
      </c>
      <c r="T420" s="45" t="n"/>
      <c r="U420" s="61">
        <f>IF($C420="","",B420&amp;" "&amp;C420&amp;" · ĐK"&amp;D420&amp;IF(E420=""," "," "&amp;E420)&amp;IF(K420=""," "," - "&amp;K420))</f>
        <v/>
      </c>
    </row>
    <row r="421" ht="39.75" customHeight="1">
      <c r="A421" s="89" t="n"/>
      <c r="B421" s="71" t="inlineStr">
        <is>
          <t>MITSU-HYUNDA</t>
        </is>
      </c>
      <c r="C421" s="45" t="inlineStr">
        <is>
          <t>6LPS</t>
        </is>
      </c>
      <c r="D421" s="71" t="n">
        <v>94</v>
      </c>
      <c r="E421" s="71" t="n"/>
      <c r="F421" s="45" t="n"/>
      <c r="G421" s="71" t="n"/>
      <c r="H421" s="71" t="n"/>
      <c r="I421" s="71" t="n"/>
      <c r="J421" s="71" t="n"/>
      <c r="K421" s="93" t="n"/>
      <c r="L421" s="71" t="inlineStr">
        <is>
          <t>Bộ 6</t>
        </is>
      </c>
      <c r="M421" s="64" t="n"/>
      <c r="N421" s="64" t="n"/>
      <c r="O421" s="64" t="n"/>
      <c r="P421" s="64" t="n"/>
      <c r="Q421" s="64" t="n"/>
      <c r="R421" s="71" t="inlineStr">
        <is>
          <t>🟢 CÓ</t>
        </is>
      </c>
      <c r="S421" s="45" t="inlineStr">
        <is>
          <t>có ắc</t>
        </is>
      </c>
      <c r="T421" s="45" t="n"/>
      <c r="U421" s="61">
        <f>IF($C421="","",B421&amp;" "&amp;C421&amp;" · ĐK"&amp;D421&amp;IF(E421=""," "," "&amp;E421)&amp;IF(K421=""," "," - "&amp;K421))</f>
        <v/>
      </c>
    </row>
    <row r="422" ht="39.75" customHeight="1">
      <c r="A422" s="89" t="inlineStr">
        <is>
          <t>HH070367</t>
        </is>
      </c>
      <c r="B422" s="71" t="inlineStr">
        <is>
          <t>MITSU-HYUNDA</t>
        </is>
      </c>
      <c r="C422" s="43" t="inlineStr">
        <is>
          <t>S4E</t>
        </is>
      </c>
      <c r="D422" s="90" t="n">
        <v>94</v>
      </c>
      <c r="E422" s="90" t="inlineStr">
        <is>
          <t>(A)</t>
        </is>
      </c>
      <c r="F422" s="43" t="inlineStr">
        <is>
          <t>Buồng Nổ muổng,dài 98</t>
        </is>
      </c>
      <c r="G422" s="90" t="inlineStr">
        <is>
          <t>28x77</t>
        </is>
      </c>
      <c r="H422" s="90" t="n">
        <v>37.5</v>
      </c>
      <c r="I422" s="90" t="n">
        <v>98</v>
      </c>
      <c r="J422" s="90" t="inlineStr">
        <is>
          <t>2.5HK-2-4.5</t>
        </is>
      </c>
      <c r="K422" s="91" t="inlineStr">
        <is>
          <t>IZUMI</t>
        </is>
      </c>
      <c r="L422" s="90" t="inlineStr">
        <is>
          <t>Bộ 4</t>
        </is>
      </c>
      <c r="M422" s="92" t="n"/>
      <c r="N422" s="92" t="n"/>
      <c r="O422" s="92" t="n"/>
      <c r="P422" s="92" t="n"/>
      <c r="Q422" s="92" t="n"/>
      <c r="R422" s="90" t="inlineStr">
        <is>
          <t>🟢 CÓ</t>
        </is>
      </c>
      <c r="S422" s="45" t="inlineStr">
        <is>
          <t>34417-20101</t>
        </is>
      </c>
      <c r="T422" s="45" t="n"/>
      <c r="U422" s="61">
        <f>IF($C422="","",B422&amp;" "&amp;C422&amp;" · ĐK"&amp;D422&amp;IF(E422=""," "," "&amp;E422)&amp;IF(K422=""," "," - "&amp;K422))</f>
        <v/>
      </c>
    </row>
    <row r="423" ht="39.75" customHeight="1">
      <c r="A423" s="89" t="inlineStr">
        <is>
          <t>HH081784</t>
        </is>
      </c>
      <c r="B423" s="71" t="inlineStr">
        <is>
          <t>MITSU-HYUNDA</t>
        </is>
      </c>
      <c r="C423" s="43" t="inlineStr">
        <is>
          <t>S4E</t>
        </is>
      </c>
      <c r="D423" s="90" t="n">
        <v>94</v>
      </c>
      <c r="E423" s="90" t="inlineStr">
        <is>
          <t>(A)</t>
        </is>
      </c>
      <c r="F423" s="43" t="inlineStr">
        <is>
          <t>Buồng Nổ muổng,dài 98</t>
        </is>
      </c>
      <c r="G423" s="90" t="inlineStr">
        <is>
          <t>28x77</t>
        </is>
      </c>
      <c r="H423" s="90" t="n">
        <v>37.5</v>
      </c>
      <c r="I423" s="90" t="n">
        <v>98</v>
      </c>
      <c r="J423" s="90" t="inlineStr">
        <is>
          <t>2.5HK-2-4.5</t>
        </is>
      </c>
      <c r="K423" s="91" t="inlineStr">
        <is>
          <t>IKAZU</t>
        </is>
      </c>
      <c r="L423" s="90" t="inlineStr">
        <is>
          <t>Bộ 4</t>
        </is>
      </c>
      <c r="M423" s="92" t="n"/>
      <c r="N423" s="92" t="n">
        <v>1250000</v>
      </c>
      <c r="O423" s="92" t="n">
        <v>1350000</v>
      </c>
      <c r="P423" s="92" t="n">
        <v>1450000</v>
      </c>
      <c r="Q423" s="92" t="n"/>
      <c r="R423" s="90" t="inlineStr">
        <is>
          <t>🟢 CÓ</t>
        </is>
      </c>
      <c r="S423" s="45" t="inlineStr">
        <is>
          <t>34417-20101</t>
        </is>
      </c>
      <c r="T423" s="45" t="n"/>
      <c r="U423" s="61">
        <f>IF($C423="","",B423&amp;" "&amp;C423&amp;" · ĐK"&amp;D423&amp;IF(E423=""," "," "&amp;E423)&amp;IF(K423=""," "," - "&amp;K423))</f>
        <v/>
      </c>
    </row>
    <row r="424" ht="39.75" customHeight="1">
      <c r="A424" s="89" t="inlineStr">
        <is>
          <t>HH081783</t>
        </is>
      </c>
      <c r="B424" s="71" t="inlineStr">
        <is>
          <t>MITSU-HYUNDA</t>
        </is>
      </c>
      <c r="C424" s="45" t="inlineStr">
        <is>
          <t>S4E-NEW</t>
        </is>
      </c>
      <c r="D424" s="71" t="n">
        <v>94</v>
      </c>
      <c r="E424" s="71" t="inlineStr">
        <is>
          <t>0 kiềng gang</t>
        </is>
      </c>
      <c r="F424" s="45" t="inlineStr">
        <is>
          <t xml:space="preserve">Buồng Nổ muổng lớn hơn 2 mm,dài 90 </t>
        </is>
      </c>
      <c r="G424" s="71" t="inlineStr">
        <is>
          <t>28x77</t>
        </is>
      </c>
      <c r="H424" s="71" t="n">
        <v>37.5</v>
      </c>
      <c r="I424" s="71" t="n">
        <v>90</v>
      </c>
      <c r="J424" s="71" t="inlineStr">
        <is>
          <t>2.5HK-2-4.5</t>
        </is>
      </c>
      <c r="K424" s="93" t="inlineStr">
        <is>
          <t>IKAZU</t>
        </is>
      </c>
      <c r="L424" s="71" t="inlineStr">
        <is>
          <t>Bộ 4</t>
        </is>
      </c>
      <c r="M424" s="64" t="n"/>
      <c r="N424" s="64" t="n">
        <v>1250000</v>
      </c>
      <c r="O424" s="64" t="n">
        <v>1330000</v>
      </c>
      <c r="P424" s="64" t="n">
        <v>1430000</v>
      </c>
      <c r="Q424" s="64" t="n"/>
      <c r="R424" s="71" t="inlineStr">
        <is>
          <t>🟢 CÓ</t>
        </is>
      </c>
      <c r="S424" s="45" t="inlineStr">
        <is>
          <t>34417-04100</t>
        </is>
      </c>
      <c r="T424" s="45" t="n"/>
      <c r="U424" s="61">
        <f>IF($C424="","",B424&amp;" "&amp;C424&amp;" · ĐK"&amp;D424&amp;IF(E424=""," "," "&amp;E424)&amp;IF(K424=""," "," - "&amp;K424))</f>
        <v/>
      </c>
    </row>
    <row r="425" ht="39.75" customHeight="1">
      <c r="A425" s="89" t="n"/>
      <c r="B425" s="71" t="inlineStr">
        <is>
          <t>MITSU-HYUNDA</t>
        </is>
      </c>
      <c r="C425" s="43" t="inlineStr">
        <is>
          <t>S4S-NEW (ga điện )</t>
        </is>
      </c>
      <c r="D425" s="90" t="n">
        <v>94</v>
      </c>
      <c r="E425" s="90" t="inlineStr">
        <is>
          <t>(A)</t>
        </is>
      </c>
      <c r="F425" s="43" t="inlineStr">
        <is>
          <t>Buồng Nổ dù 53, khong dấu supap</t>
        </is>
      </c>
      <c r="G425" s="90" t="n">
        <v>30</v>
      </c>
      <c r="H425" s="90" t="n">
        <v>40</v>
      </c>
      <c r="I425" s="90" t="n">
        <v>91</v>
      </c>
      <c r="J425" s="90" t="inlineStr">
        <is>
          <t>2.5HK-2-4</t>
        </is>
      </c>
      <c r="K425" s="91" t="n"/>
      <c r="L425" s="90" t="inlineStr">
        <is>
          <t>Bộ 4</t>
        </is>
      </c>
      <c r="M425" s="92" t="n"/>
      <c r="N425" s="92" t="n"/>
      <c r="O425" s="92" t="n"/>
      <c r="P425" s="92" t="n"/>
      <c r="Q425" s="92" t="n"/>
      <c r="R425" s="90" t="inlineStr">
        <is>
          <t>🟢 CÓ</t>
        </is>
      </c>
      <c r="S425" s="45" t="n"/>
      <c r="T425" s="45" t="n"/>
      <c r="U425" s="61">
        <f>IF($C425="","",B425&amp;" "&amp;C425&amp;" · ĐK"&amp;D425&amp;IF(E425=""," "," "&amp;E425)&amp;IF(K425=""," "," - "&amp;K425))</f>
        <v/>
      </c>
    </row>
    <row r="426" ht="39.75" customHeight="1">
      <c r="A426" s="89" t="inlineStr">
        <is>
          <t>HH082917</t>
        </is>
      </c>
      <c r="B426" s="71" t="inlineStr">
        <is>
          <t>MITSU-HYUNDA</t>
        </is>
      </c>
      <c r="C426" s="43" t="inlineStr">
        <is>
          <t>S4S -DT / S6S-DT</t>
        </is>
      </c>
      <c r="D426" s="90" t="n">
        <v>94</v>
      </c>
      <c r="E426" s="90" t="n"/>
      <c r="F426" s="43" t="inlineStr">
        <is>
          <t xml:space="preserve">Buồng nổ hơi nhọn 60 </t>
        </is>
      </c>
      <c r="G426" s="90" t="n">
        <v>30</v>
      </c>
      <c r="H426" s="90" t="n">
        <v>40</v>
      </c>
      <c r="I426" s="90" t="n">
        <v>91</v>
      </c>
      <c r="J426" s="90" t="inlineStr">
        <is>
          <t>2.5HK-2-4</t>
        </is>
      </c>
      <c r="K426" s="91" t="inlineStr">
        <is>
          <t>HENWEIT</t>
        </is>
      </c>
      <c r="L426" s="90" t="inlineStr">
        <is>
          <t>Bộ 4</t>
        </is>
      </c>
      <c r="M426" s="92" t="n"/>
      <c r="N426" s="92" t="n">
        <v>1300000</v>
      </c>
      <c r="O426" s="92" t="n">
        <v>1400000</v>
      </c>
      <c r="P426" s="92" t="n">
        <v>1500000</v>
      </c>
      <c r="Q426" s="92" t="n"/>
      <c r="R426" s="90" t="inlineStr">
        <is>
          <t>🟢 CÓ</t>
        </is>
      </c>
      <c r="S426" s="45" t="inlineStr">
        <is>
          <t xml:space="preserve">32A17-55500 </t>
        </is>
      </c>
      <c r="T426" s="45" t="n"/>
      <c r="U426" s="61">
        <f>IF($C426="","",B426&amp;" "&amp;C426&amp;" · ĐK"&amp;D426&amp;IF(E426=""," "," "&amp;E426)&amp;IF(K426=""," "," - "&amp;K426))</f>
        <v/>
      </c>
    </row>
    <row r="427" ht="39.75" customHeight="1">
      <c r="A427" s="89" t="inlineStr">
        <is>
          <t>HH00496</t>
        </is>
      </c>
      <c r="B427" s="71" t="inlineStr">
        <is>
          <t>MITSU-HYUNDA</t>
        </is>
      </c>
      <c r="C427" s="45" t="inlineStr">
        <is>
          <t>S4S/S6S</t>
        </is>
      </c>
      <c r="D427" s="71" t="n">
        <v>94</v>
      </c>
      <c r="E427" s="71" t="inlineStr">
        <is>
          <t>(A)</t>
        </is>
      </c>
      <c r="F427" s="45" t="inlineStr">
        <is>
          <t>Buồng Nổ muổng</t>
        </is>
      </c>
      <c r="G427" s="71" t="inlineStr">
        <is>
          <t>30x77</t>
        </is>
      </c>
      <c r="H427" s="71" t="n">
        <v>40</v>
      </c>
      <c r="I427" s="71" t="n">
        <v>90</v>
      </c>
      <c r="J427" s="71" t="inlineStr">
        <is>
          <t>2.5HK-2-4.5</t>
        </is>
      </c>
      <c r="K427" s="93" t="inlineStr">
        <is>
          <t>IZUMI</t>
        </is>
      </c>
      <c r="L427" s="71" t="inlineStr">
        <is>
          <t>Bộ 4</t>
        </is>
      </c>
      <c r="M427" s="64" t="n"/>
      <c r="N427" s="64" t="n"/>
      <c r="O427" s="64" t="n"/>
      <c r="P427" s="64" t="n"/>
      <c r="Q427" s="64" t="n"/>
      <c r="R427" s="71" t="inlineStr">
        <is>
          <t>🟢 CÓ</t>
        </is>
      </c>
      <c r="S427" s="45" t="inlineStr">
        <is>
          <t>32A17-00100</t>
        </is>
      </c>
      <c r="T427" s="45" t="n"/>
      <c r="U427" s="61">
        <f>IF($C427="","",B427&amp;" "&amp;C427&amp;" · ĐK"&amp;D427&amp;IF(E427=""," "," "&amp;E427)&amp;IF(K427=""," "," - "&amp;K427))</f>
        <v/>
      </c>
    </row>
    <row r="428" ht="39.75" customHeight="1">
      <c r="A428" s="89" t="inlineStr">
        <is>
          <t>HH080373</t>
        </is>
      </c>
      <c r="B428" s="71" t="inlineStr">
        <is>
          <t>MITSU-HYUNDA</t>
        </is>
      </c>
      <c r="C428" s="45" t="inlineStr">
        <is>
          <t>S4S/S6S</t>
        </is>
      </c>
      <c r="D428" s="71" t="n">
        <v>94</v>
      </c>
      <c r="E428" s="71" t="inlineStr">
        <is>
          <t>(A)</t>
        </is>
      </c>
      <c r="F428" s="45" t="inlineStr">
        <is>
          <t>Buồng Nổ muổng</t>
        </is>
      </c>
      <c r="G428" s="71" t="inlineStr">
        <is>
          <t>30x77</t>
        </is>
      </c>
      <c r="H428" s="71" t="n">
        <v>40</v>
      </c>
      <c r="I428" s="71" t="n">
        <v>90</v>
      </c>
      <c r="J428" s="71" t="inlineStr">
        <is>
          <t>2.5HK-2-4.5</t>
        </is>
      </c>
      <c r="K428" s="93" t="inlineStr">
        <is>
          <t>IKAZU</t>
        </is>
      </c>
      <c r="L428" s="71" t="inlineStr">
        <is>
          <t>Bộ 4</t>
        </is>
      </c>
      <c r="M428" s="64" t="n"/>
      <c r="N428" s="64" t="n">
        <v>300000</v>
      </c>
      <c r="O428" s="64" t="n">
        <v>320000</v>
      </c>
      <c r="P428" s="64" t="n">
        <v>345000</v>
      </c>
      <c r="Q428" s="64" t="n"/>
      <c r="R428" s="71" t="inlineStr">
        <is>
          <t>🟢 CÓ</t>
        </is>
      </c>
      <c r="S428" s="45" t="inlineStr">
        <is>
          <t>32A17-00100</t>
        </is>
      </c>
      <c r="T428" s="45" t="n"/>
      <c r="U428" s="61">
        <f>IF($C428="","",B428&amp;" "&amp;C428&amp;" · ĐK"&amp;D428&amp;IF(E428=""," "," "&amp;E428)&amp;IF(K428=""," "," - "&amp;K428))</f>
        <v/>
      </c>
    </row>
    <row r="429" ht="39.75" customHeight="1">
      <c r="A429" s="89" t="inlineStr">
        <is>
          <t>HH071044</t>
        </is>
      </c>
      <c r="B429" s="71" t="inlineStr">
        <is>
          <t>MITSU-HYUNDA</t>
        </is>
      </c>
      <c r="C429" s="43" t="inlineStr">
        <is>
          <t>S4SD</t>
        </is>
      </c>
      <c r="D429" s="90" t="n">
        <v>94</v>
      </c>
      <c r="E429" s="90" t="inlineStr">
        <is>
          <t>(A)</t>
        </is>
      </c>
      <c r="F429" s="43" t="inlineStr">
        <is>
          <t>Buồng Nổ tròn 56 hơi nhọn</t>
        </is>
      </c>
      <c r="G429" s="90" t="inlineStr">
        <is>
          <t>30x77</t>
        </is>
      </c>
      <c r="H429" s="90" t="n">
        <v>40</v>
      </c>
      <c r="I429" s="90" t="n">
        <v>90</v>
      </c>
      <c r="J429" s="90" t="inlineStr">
        <is>
          <t>2.5HK-2-4.5</t>
        </is>
      </c>
      <c r="K429" s="91" t="inlineStr">
        <is>
          <t>IZUMI</t>
        </is>
      </c>
      <c r="L429" s="90" t="inlineStr">
        <is>
          <t>Bộ 4</t>
        </is>
      </c>
      <c r="M429" s="92" t="n"/>
      <c r="N429" s="92" t="n">
        <v>1325000</v>
      </c>
      <c r="O429" s="92" t="n">
        <v>1400000</v>
      </c>
      <c r="P429" s="92" t="n">
        <v>1500000</v>
      </c>
      <c r="Q429" s="92" t="n"/>
      <c r="R429" s="90" t="inlineStr">
        <is>
          <t>🟢 CÓ</t>
        </is>
      </c>
      <c r="S429" s="45" t="inlineStr">
        <is>
          <t>mã trên tem 791795</t>
        </is>
      </c>
      <c r="T429" s="45" t="n"/>
      <c r="U429" s="61">
        <f>IF($C429="","",B429&amp;" "&amp;C429&amp;" · ĐK"&amp;D429&amp;IF(E429=""," "," "&amp;E429)&amp;IF(K429=""," "," - "&amp;K429))</f>
        <v/>
      </c>
    </row>
    <row r="430" ht="39.75" customHeight="1">
      <c r="A430" s="89" t="inlineStr">
        <is>
          <t>HH083644</t>
        </is>
      </c>
      <c r="B430" s="71" t="inlineStr">
        <is>
          <t>MITSU-HYUNDA</t>
        </is>
      </c>
      <c r="C430" s="45" t="inlineStr">
        <is>
          <t>S4S/ S6S-D/3406 ( Cos0)</t>
        </is>
      </c>
      <c r="D430" s="71" t="n">
        <v>94</v>
      </c>
      <c r="E430" s="71" t="n"/>
      <c r="F430" s="45" t="inlineStr">
        <is>
          <t>52/53 nhọn</t>
        </is>
      </c>
      <c r="G430" s="71" t="inlineStr">
        <is>
          <t>30x77</t>
        </is>
      </c>
      <c r="H430" s="71" t="n"/>
      <c r="I430" s="71" t="n"/>
      <c r="J430" s="71" t="inlineStr">
        <is>
          <t>2.5HK-2-4.5</t>
        </is>
      </c>
      <c r="K430" s="91" t="inlineStr">
        <is>
          <t>HENWEIT</t>
        </is>
      </c>
      <c r="L430" s="71" t="inlineStr">
        <is>
          <t>Bộ 4</t>
        </is>
      </c>
      <c r="M430" s="64" t="n"/>
      <c r="N430" s="64" t="n">
        <v>1200000</v>
      </c>
      <c r="O430" s="64" t="n">
        <v>1300000</v>
      </c>
      <c r="P430" s="64" t="n">
        <v>1400000</v>
      </c>
      <c r="Q430" s="64" t="n"/>
      <c r="R430" s="71" t="inlineStr">
        <is>
          <t>🟢 CÓ</t>
        </is>
      </c>
      <c r="S430" s="45" t="inlineStr">
        <is>
          <t xml:space="preserve"> 32A17-05102  </t>
        </is>
      </c>
      <c r="T430" s="45" t="n"/>
      <c r="U430" s="61">
        <f>IF($C430="","",B430&amp;" "&amp;C430&amp;" · ĐK"&amp;D430&amp;IF(E430=""," "," "&amp;E430)&amp;IF(K430=""," "," - "&amp;K430))</f>
        <v/>
      </c>
    </row>
    <row r="431" ht="39.75" customHeight="1">
      <c r="A431" s="89" t="inlineStr">
        <is>
          <t>HH082918</t>
        </is>
      </c>
      <c r="B431" s="71" t="inlineStr">
        <is>
          <t>MITSU-HYUNDA</t>
        </is>
      </c>
      <c r="C431" s="45" t="inlineStr">
        <is>
          <t>S4S/ S6S-D/3406 ( Cos2)</t>
        </is>
      </c>
      <c r="D431" s="71" t="n">
        <v>94</v>
      </c>
      <c r="E431" s="71" t="n"/>
      <c r="F431" s="45" t="inlineStr">
        <is>
          <t>52/53 nhọn</t>
        </is>
      </c>
      <c r="G431" s="71" t="inlineStr">
        <is>
          <t>30x77</t>
        </is>
      </c>
      <c r="H431" s="71" t="n"/>
      <c r="I431" s="71" t="n"/>
      <c r="J431" s="71" t="inlineStr">
        <is>
          <t>2.5HK-2-4.5</t>
        </is>
      </c>
      <c r="K431" s="91" t="inlineStr">
        <is>
          <t>HENWEIT</t>
        </is>
      </c>
      <c r="L431" s="71" t="inlineStr">
        <is>
          <t>Bộ 4</t>
        </is>
      </c>
      <c r="M431" s="64" t="n"/>
      <c r="N431" s="64" t="n">
        <v>1300000</v>
      </c>
      <c r="O431" s="64" t="n">
        <v>1400000</v>
      </c>
      <c r="P431" s="64" t="n">
        <v>1500000</v>
      </c>
      <c r="Q431" s="64" t="n"/>
      <c r="R431" s="71" t="inlineStr">
        <is>
          <t>🟢 CÓ</t>
        </is>
      </c>
      <c r="S431" s="45" t="inlineStr">
        <is>
          <t>32A17-05302</t>
        </is>
      </c>
      <c r="T431" s="45" t="n"/>
      <c r="U431" s="61">
        <f>IF($C431="","",B431&amp;" "&amp;C431&amp;" · ĐK"&amp;D431&amp;IF(E431=""," "," "&amp;E431)&amp;IF(K431=""," "," - "&amp;K431))</f>
        <v/>
      </c>
    </row>
    <row r="432" ht="39.75" customHeight="1">
      <c r="A432" s="89" t="inlineStr">
        <is>
          <t>HH079254</t>
        </is>
      </c>
      <c r="B432" s="71" t="inlineStr">
        <is>
          <t>MITSU-HYUNDA</t>
        </is>
      </c>
      <c r="C432" s="43" t="inlineStr">
        <is>
          <t>4M40</t>
        </is>
      </c>
      <c r="D432" s="90" t="n">
        <v>95</v>
      </c>
      <c r="E432" s="90" t="inlineStr">
        <is>
          <t>(A)</t>
        </is>
      </c>
      <c r="F432" s="43" t="inlineStr">
        <is>
          <t xml:space="preserve">Buồng  nổ chuồn, có 2 dấu supap,nhớt 4 </t>
        </is>
      </c>
      <c r="G432" s="90" t="inlineStr">
        <is>
          <t>30x78</t>
        </is>
      </c>
      <c r="H432" s="90" t="n">
        <v>36.5</v>
      </c>
      <c r="I432" s="90" t="n">
        <v>91.59999999999999</v>
      </c>
      <c r="J432" s="90" t="inlineStr">
        <is>
          <t>2.3K-2-4</t>
        </is>
      </c>
      <c r="K432" s="91" t="inlineStr">
        <is>
          <t>IZUMI</t>
        </is>
      </c>
      <c r="L432" s="90" t="inlineStr">
        <is>
          <t>Bộ 4</t>
        </is>
      </c>
      <c r="M432" s="92" t="n"/>
      <c r="N432" s="92" t="n">
        <v>1300000</v>
      </c>
      <c r="O432" s="92" t="n">
        <v>1400000</v>
      </c>
      <c r="P432" s="92" t="n">
        <v>1500000</v>
      </c>
      <c r="Q432" s="92" t="n"/>
      <c r="R432" s="90" t="inlineStr">
        <is>
          <t>🟢 CÓ</t>
        </is>
      </c>
      <c r="S432" s="45" t="inlineStr">
        <is>
          <t>ME20178</t>
        </is>
      </c>
      <c r="T432" s="45" t="n"/>
      <c r="U432" s="61">
        <f>IF($C432="","",B432&amp;" "&amp;C432&amp;" · ĐK"&amp;D432&amp;IF(E432=""," "," "&amp;E432)&amp;IF(K432=""," "," - "&amp;K432))</f>
        <v/>
      </c>
    </row>
    <row r="433" ht="39.75" customHeight="1">
      <c r="A433" s="89" t="inlineStr">
        <is>
          <t>HH080591</t>
        </is>
      </c>
      <c r="B433" s="71" t="inlineStr">
        <is>
          <t>MITSU-HYUNDA</t>
        </is>
      </c>
      <c r="C433" s="43" t="inlineStr">
        <is>
          <t>4M40</t>
        </is>
      </c>
      <c r="D433" s="90" t="n">
        <v>95</v>
      </c>
      <c r="E433" s="90" t="inlineStr">
        <is>
          <t>(A)</t>
        </is>
      </c>
      <c r="F433" s="43" t="inlineStr">
        <is>
          <t xml:space="preserve">Buồng  nổ chuồn, có 2 dấu supap,nhớt 4 </t>
        </is>
      </c>
      <c r="G433" s="90" t="inlineStr">
        <is>
          <t>30x78</t>
        </is>
      </c>
      <c r="H433" s="90" t="n">
        <v>36.5</v>
      </c>
      <c r="I433" s="90" t="n">
        <v>91.59999999999999</v>
      </c>
      <c r="J433" s="90" t="inlineStr">
        <is>
          <t>2.3K-2-4</t>
        </is>
      </c>
      <c r="K433" s="91" t="inlineStr">
        <is>
          <t>IKAZU</t>
        </is>
      </c>
      <c r="L433" s="90" t="inlineStr">
        <is>
          <t>Bộ 4</t>
        </is>
      </c>
      <c r="M433" s="92" t="n"/>
      <c r="N433" s="92" t="n">
        <v>1250000</v>
      </c>
      <c r="O433" s="92" t="n">
        <v>1350000</v>
      </c>
      <c r="P433" s="92" t="n">
        <v>1450000</v>
      </c>
      <c r="Q433" s="92" t="n"/>
      <c r="R433" s="90" t="inlineStr">
        <is>
          <t>🟢 CÓ</t>
        </is>
      </c>
      <c r="S433" s="45" t="inlineStr">
        <is>
          <t>ME20178</t>
        </is>
      </c>
      <c r="T433" s="45" t="n"/>
      <c r="U433" s="61">
        <f>IF($C433="","",B433&amp;" "&amp;C433&amp;" · ĐK"&amp;D433&amp;IF(E433=""," "," "&amp;E433)&amp;IF(K433=""," "," - "&amp;K433))</f>
        <v/>
      </c>
    </row>
    <row r="434" ht="39.75" customHeight="1">
      <c r="A434" s="89" t="inlineStr">
        <is>
          <t>HH071528</t>
        </is>
      </c>
      <c r="B434" s="71" t="inlineStr">
        <is>
          <t>MITSU-HYUNDA</t>
        </is>
      </c>
      <c r="C434" s="45" t="inlineStr">
        <is>
          <t>4M40</t>
        </is>
      </c>
      <c r="D434" s="71" t="n">
        <v>95</v>
      </c>
      <c r="E434" s="71" t="inlineStr">
        <is>
          <t>(A)</t>
        </is>
      </c>
      <c r="F434" s="45" t="inlineStr">
        <is>
          <t>Buồng nổ chuồn, có 2 dấu supap,nhớt 3</t>
        </is>
      </c>
      <c r="G434" s="71" t="inlineStr">
        <is>
          <t>30x78</t>
        </is>
      </c>
      <c r="H434" s="71" t="n">
        <v>36.5</v>
      </c>
      <c r="I434" s="71" t="n">
        <v>91.59999999999999</v>
      </c>
      <c r="J434" s="71" t="inlineStr">
        <is>
          <t>2.3K-2-3</t>
        </is>
      </c>
      <c r="K434" s="93" t="inlineStr">
        <is>
          <t>IZUMI</t>
        </is>
      </c>
      <c r="L434" s="71" t="inlineStr">
        <is>
          <t>Bộ 4</t>
        </is>
      </c>
      <c r="M434" s="64" t="n"/>
      <c r="N434" s="64" t="n"/>
      <c r="O434" s="64" t="n"/>
      <c r="P434" s="64" t="n"/>
      <c r="Q434" s="64" t="n"/>
      <c r="R434" s="71" t="inlineStr">
        <is>
          <t>🟢 CÓ</t>
        </is>
      </c>
      <c r="S434" s="45" t="inlineStr">
        <is>
          <t>ME204403</t>
        </is>
      </c>
      <c r="T434" s="45" t="n"/>
      <c r="U434" s="61">
        <f>IF($C434="","",B434&amp;" "&amp;C434&amp;" · ĐK"&amp;D434&amp;IF(E434=""," "," "&amp;E434)&amp;IF(K434=""," "," - "&amp;K434))</f>
        <v/>
      </c>
    </row>
    <row r="435" ht="39.75" customHeight="1">
      <c r="A435" s="89" t="inlineStr">
        <is>
          <t>HH083524</t>
        </is>
      </c>
      <c r="B435" s="71" t="inlineStr">
        <is>
          <t>MITSU-HYUNDA</t>
        </is>
      </c>
      <c r="C435" s="43" t="inlineStr">
        <is>
          <t>4M40-N</t>
        </is>
      </c>
      <c r="D435" s="90" t="n">
        <v>95</v>
      </c>
      <c r="E435" s="90" t="inlineStr">
        <is>
          <t>(A)+(O)</t>
        </is>
      </c>
      <c r="F435" s="43" t="inlineStr">
        <is>
          <t>Buồng nổ chuồn, có 2 dấu supap,nhớt 4</t>
        </is>
      </c>
      <c r="G435" s="90" t="inlineStr">
        <is>
          <t>30x78</t>
        </is>
      </c>
      <c r="H435" s="90" t="n">
        <v>36.5</v>
      </c>
      <c r="I435" s="90" t="n">
        <v>91.59999999999999</v>
      </c>
      <c r="J435" s="90" t="inlineStr">
        <is>
          <t>2.3K-2-4</t>
        </is>
      </c>
      <c r="K435" s="91" t="inlineStr">
        <is>
          <t>IKAZU</t>
        </is>
      </c>
      <c r="L435" s="90" t="inlineStr">
        <is>
          <t>Bộ 4</t>
        </is>
      </c>
      <c r="M435" s="92" t="n"/>
      <c r="N435" s="92" t="n">
        <v>1450000</v>
      </c>
      <c r="O435" s="92" t="n">
        <v>1550000</v>
      </c>
      <c r="P435" s="92" t="n">
        <v>1650000</v>
      </c>
      <c r="Q435" s="92" t="n"/>
      <c r="R435" s="90" t="inlineStr">
        <is>
          <t>🟢 CÓ</t>
        </is>
      </c>
      <c r="S435" s="45" t="inlineStr">
        <is>
          <t>ME200689</t>
        </is>
      </c>
      <c r="T435" s="45" t="n"/>
      <c r="U435" s="61">
        <f>IF($C435="","",B435&amp;" "&amp;C435&amp;" · ĐK"&amp;D435&amp;IF(E435=""," "," "&amp;E435)&amp;IF(K435=""," "," - "&amp;K435))</f>
        <v/>
      </c>
    </row>
    <row r="436" ht="39.75" customHeight="1">
      <c r="A436" s="89" t="inlineStr">
        <is>
          <t>HH072020</t>
        </is>
      </c>
      <c r="B436" s="71" t="inlineStr">
        <is>
          <t>MITSU-HYUNDA</t>
        </is>
      </c>
      <c r="C436" s="43" t="inlineStr">
        <is>
          <t>4M40-N</t>
        </is>
      </c>
      <c r="D436" s="90" t="n">
        <v>95</v>
      </c>
      <c r="E436" s="90" t="inlineStr">
        <is>
          <t>(A)+(O)</t>
        </is>
      </c>
      <c r="F436" s="43" t="inlineStr">
        <is>
          <t>Buồng nổ chuồn, có 2 dấu supap,nhớt 4</t>
        </is>
      </c>
      <c r="G436" s="90" t="inlineStr">
        <is>
          <t>30x78</t>
        </is>
      </c>
      <c r="H436" s="90" t="n">
        <v>36.5</v>
      </c>
      <c r="I436" s="90" t="n">
        <v>91.59999999999999</v>
      </c>
      <c r="J436" s="90" t="inlineStr">
        <is>
          <t>2.3K-2-4</t>
        </is>
      </c>
      <c r="K436" s="91" t="inlineStr">
        <is>
          <t>IZUMI</t>
        </is>
      </c>
      <c r="L436" s="90" t="inlineStr">
        <is>
          <t>Bộ 4</t>
        </is>
      </c>
      <c r="M436" s="92" t="n"/>
      <c r="N436" s="92" t="n">
        <v>1400000</v>
      </c>
      <c r="O436" s="92" t="n">
        <v>1500000</v>
      </c>
      <c r="P436" s="92" t="n">
        <v>1600000</v>
      </c>
      <c r="Q436" s="92" t="n"/>
      <c r="R436" s="90" t="inlineStr">
        <is>
          <t>🟢 CÓ</t>
        </is>
      </c>
      <c r="S436" s="45" t="inlineStr">
        <is>
          <t>ME200689</t>
        </is>
      </c>
      <c r="T436" s="45" t="n"/>
      <c r="U436" s="61">
        <f>IF($C436="","",B436&amp;" "&amp;C436&amp;" · ĐK"&amp;D436&amp;IF(E436=""," "," "&amp;E436)&amp;IF(K436=""," "," - "&amp;K436))</f>
        <v/>
      </c>
    </row>
    <row r="437" ht="39.75" customHeight="1">
      <c r="A437" s="89" t="inlineStr">
        <is>
          <t>HH079368</t>
        </is>
      </c>
      <c r="B437" s="71" t="inlineStr">
        <is>
          <t>MITSU-HYUNDA</t>
        </is>
      </c>
      <c r="C437" s="45" t="inlineStr">
        <is>
          <t>4M40-TC</t>
        </is>
      </c>
      <c r="D437" s="71" t="n">
        <v>95</v>
      </c>
      <c r="E437" s="71" t="inlineStr">
        <is>
          <t>(A)+(O)</t>
        </is>
      </c>
      <c r="F437" s="45" t="inlineStr">
        <is>
          <t xml:space="preserve">Buồng  nổ chuồn, có 2 dấu supap,nhớt 3 </t>
        </is>
      </c>
      <c r="G437" s="71" t="inlineStr">
        <is>
          <t>30x78</t>
        </is>
      </c>
      <c r="H437" s="71" t="n">
        <v>36.5</v>
      </c>
      <c r="I437" s="71" t="n">
        <v>91.59999999999999</v>
      </c>
      <c r="J437" s="71" t="inlineStr">
        <is>
          <t>2.3K-2-3</t>
        </is>
      </c>
      <c r="K437" s="93" t="inlineStr">
        <is>
          <t>IZUMI</t>
        </is>
      </c>
      <c r="L437" s="71" t="inlineStr">
        <is>
          <t>Bộ 4</t>
        </is>
      </c>
      <c r="M437" s="64" t="n"/>
      <c r="N437" s="64" t="n">
        <v>1300000</v>
      </c>
      <c r="O437" s="64" t="n">
        <v>1400000</v>
      </c>
      <c r="P437" s="64" t="n">
        <v>1500000</v>
      </c>
      <c r="Q437" s="64" t="n"/>
      <c r="R437" s="71" t="inlineStr">
        <is>
          <t>🟢 CÓ</t>
        </is>
      </c>
      <c r="S437" s="45" t="inlineStr">
        <is>
          <t>ME203223</t>
        </is>
      </c>
      <c r="T437" s="45" t="n"/>
      <c r="U437" s="61">
        <f>IF($C437="","",B437&amp;" "&amp;C437&amp;" · ĐK"&amp;D437&amp;IF(E437=""," "," "&amp;E437)&amp;IF(K437=""," "," - "&amp;K437))</f>
        <v/>
      </c>
    </row>
    <row r="438" ht="39.75" customHeight="1">
      <c r="A438" s="89" t="n"/>
      <c r="B438" s="71" t="inlineStr">
        <is>
          <t>MITSU-HYUNDA</t>
        </is>
      </c>
      <c r="C438" s="43" t="inlineStr">
        <is>
          <t>6DS1-NEW</t>
        </is>
      </c>
      <c r="D438" s="90" t="n">
        <v>95</v>
      </c>
      <c r="E438" s="90" t="inlineStr">
        <is>
          <t>0 kiềng gang</t>
        </is>
      </c>
      <c r="F438" s="43" t="inlineStr">
        <is>
          <t>Buồng Nổ hình bông hoa 3 cánh</t>
        </is>
      </c>
      <c r="G438" s="90" t="inlineStr">
        <is>
          <t>32x82</t>
        </is>
      </c>
      <c r="H438" s="90" t="n">
        <v>44.5</v>
      </c>
      <c r="I438" s="90" t="n">
        <v>105</v>
      </c>
      <c r="J438" s="90" t="inlineStr">
        <is>
          <t>2.5-2-2-4.5</t>
        </is>
      </c>
      <c r="K438" s="91" t="n"/>
      <c r="L438" s="90" t="inlineStr">
        <is>
          <t>Bộ 6</t>
        </is>
      </c>
      <c r="M438" s="92" t="n"/>
      <c r="N438" s="92" t="n"/>
      <c r="O438" s="92" t="n"/>
      <c r="P438" s="92" t="n"/>
      <c r="Q438" s="92" t="n"/>
      <c r="R438" s="90" t="inlineStr">
        <is>
          <t>🟢 CÓ</t>
        </is>
      </c>
      <c r="S438" s="45" t="n"/>
      <c r="T438" s="45" t="n"/>
      <c r="U438" s="61">
        <f>IF($C438="","",B438&amp;" "&amp;C438&amp;" · ĐK"&amp;D438&amp;IF(E438=""," "," "&amp;E438)&amp;IF(K438=""," "," - "&amp;K438))</f>
        <v/>
      </c>
    </row>
    <row r="439" ht="39.75" customHeight="1">
      <c r="A439" s="89" t="n"/>
      <c r="B439" s="71" t="inlineStr">
        <is>
          <t>MITSU-HYUNDA</t>
        </is>
      </c>
      <c r="C439" s="45" t="inlineStr">
        <is>
          <t>6DS3</t>
        </is>
      </c>
      <c r="D439" s="71" t="n">
        <v>95</v>
      </c>
      <c r="E439" s="71" t="inlineStr">
        <is>
          <t>0 kiềng gang</t>
        </is>
      </c>
      <c r="F439" s="45" t="inlineStr">
        <is>
          <t>Buồng Nổ hình trái tim</t>
        </is>
      </c>
      <c r="G439" s="71" t="inlineStr">
        <is>
          <t>32x82</t>
        </is>
      </c>
      <c r="H439" s="71" t="n">
        <v>44.5</v>
      </c>
      <c r="I439" s="71" t="n">
        <v>105</v>
      </c>
      <c r="J439" s="71" t="inlineStr">
        <is>
          <t>3HK-2-4.5</t>
        </is>
      </c>
      <c r="K439" s="93" t="n"/>
      <c r="L439" s="71" t="inlineStr">
        <is>
          <t>Bộ 6</t>
        </is>
      </c>
      <c r="M439" s="64" t="n"/>
      <c r="N439" s="64" t="n"/>
      <c r="O439" s="64" t="n"/>
      <c r="P439" s="64" t="n"/>
      <c r="Q439" s="64" t="n"/>
      <c r="R439" s="71" t="inlineStr">
        <is>
          <t>🟢 CÓ</t>
        </is>
      </c>
      <c r="S439" s="45" t="n"/>
      <c r="T439" s="45" t="n"/>
      <c r="U439" s="61">
        <f>IF($C439="","",B439&amp;" "&amp;C439&amp;" · ĐK"&amp;D439&amp;IF(E439=""," "," "&amp;E439)&amp;IF(K439=""," "," - "&amp;K439))</f>
        <v/>
      </c>
    </row>
    <row r="440" ht="39.75" customHeight="1">
      <c r="A440" s="89" t="inlineStr">
        <is>
          <t>HH00406</t>
        </is>
      </c>
      <c r="B440" s="71" t="inlineStr">
        <is>
          <t>MITSU-HYUNDA</t>
        </is>
      </c>
      <c r="C440" s="43" t="inlineStr">
        <is>
          <t>D4CC/EX8</t>
        </is>
      </c>
      <c r="D440" s="90" t="n">
        <v>95</v>
      </c>
      <c r="E440" s="90" t="inlineStr">
        <is>
          <t>(A)+(O)</t>
        </is>
      </c>
      <c r="F440" s="43" t="inlineStr">
        <is>
          <t>Buồng Nổ dù 2 tầng có 2 dấu supap</t>
        </is>
      </c>
      <c r="G440" s="90" t="n">
        <v>33</v>
      </c>
      <c r="H440" s="90" t="n"/>
      <c r="I440" s="90" t="n"/>
      <c r="J440" s="90" t="inlineStr">
        <is>
          <t>2.5HK-2-3</t>
        </is>
      </c>
      <c r="K440" s="91" t="inlineStr">
        <is>
          <t>HENWEIT</t>
        </is>
      </c>
      <c r="L440" s="90" t="inlineStr">
        <is>
          <t>Bộ 4</t>
        </is>
      </c>
      <c r="M440" s="92" t="n"/>
      <c r="N440" s="92" t="n">
        <v>1800000</v>
      </c>
      <c r="O440" s="92" t="n">
        <v>1900000</v>
      </c>
      <c r="P440" s="92" t="n">
        <v>2000000</v>
      </c>
      <c r="Q440" s="92" t="n"/>
      <c r="R440" s="90" t="inlineStr">
        <is>
          <t>🟢 CÓ</t>
        </is>
      </c>
      <c r="S440" s="45" t="inlineStr">
        <is>
          <t>234104C900</t>
        </is>
      </c>
      <c r="T440" s="45" t="n"/>
      <c r="U440" s="61">
        <f>IF($C440="","",B440&amp;" "&amp;C440&amp;" · ĐK"&amp;D440&amp;IF(E440=""," "," "&amp;E440)&amp;IF(K440=""," "," - "&amp;K440))</f>
        <v/>
      </c>
    </row>
    <row r="441" ht="39.75" customHeight="1">
      <c r="A441" s="89" t="inlineStr">
        <is>
          <t>HH080592</t>
        </is>
      </c>
      <c r="B441" s="71" t="inlineStr">
        <is>
          <t>MITSU-HYUNDA</t>
        </is>
      </c>
      <c r="C441" s="45" t="inlineStr">
        <is>
          <t>6DS7</t>
        </is>
      </c>
      <c r="D441" s="71" t="n">
        <v>98</v>
      </c>
      <c r="E441" s="71" t="inlineStr">
        <is>
          <t>(A)</t>
        </is>
      </c>
      <c r="F441" s="45" t="inlineStr">
        <is>
          <t>Buồng Nổ hình trái tim</t>
        </is>
      </c>
      <c r="G441" s="71" t="inlineStr">
        <is>
          <t>32x82</t>
        </is>
      </c>
      <c r="H441" s="71" t="n">
        <v>44.5</v>
      </c>
      <c r="I441" s="71" t="n">
        <v>105</v>
      </c>
      <c r="J441" s="71" t="inlineStr">
        <is>
          <t>3HK-2-5</t>
        </is>
      </c>
      <c r="K441" s="93" t="inlineStr">
        <is>
          <t>IKAZU</t>
        </is>
      </c>
      <c r="L441" s="71" t="inlineStr">
        <is>
          <t>Bộ 4</t>
        </is>
      </c>
      <c r="M441" s="64" t="n"/>
      <c r="N441" s="64" t="n">
        <v>1900000</v>
      </c>
      <c r="O441" s="64" t="n">
        <v>2000000</v>
      </c>
      <c r="P441" s="64" t="n">
        <v>2100000</v>
      </c>
      <c r="Q441" s="64" t="n"/>
      <c r="R441" s="71" t="inlineStr">
        <is>
          <t>🟢 CÓ</t>
        </is>
      </c>
      <c r="S441" s="45" t="inlineStr">
        <is>
          <t>ME023274</t>
        </is>
      </c>
      <c r="T441" s="45" t="n"/>
      <c r="U441" s="61">
        <f>IF($C441="","",B441&amp;" "&amp;C441&amp;" · ĐK"&amp;D441&amp;IF(E441=""," "," "&amp;E441)&amp;IF(K441=""," "," - "&amp;K441))</f>
        <v/>
      </c>
    </row>
    <row r="442" ht="39.75" customHeight="1">
      <c r="A442" s="89" t="inlineStr">
        <is>
          <t>HH083522</t>
        </is>
      </c>
      <c r="B442" s="71" t="inlineStr">
        <is>
          <t>MITSU-HYUNDA</t>
        </is>
      </c>
      <c r="C442" s="43" t="inlineStr">
        <is>
          <t>S4E-2</t>
        </is>
      </c>
      <c r="D442" s="90" t="n">
        <v>98</v>
      </c>
      <c r="E442" s="90" t="inlineStr">
        <is>
          <t>(A)</t>
        </is>
      </c>
      <c r="F442" s="43" t="inlineStr">
        <is>
          <t>Buồng Nổ muổng,dài 90</t>
        </is>
      </c>
      <c r="G442" s="90" t="inlineStr">
        <is>
          <t>28x77</t>
        </is>
      </c>
      <c r="H442" s="90" t="n">
        <v>37</v>
      </c>
      <c r="I442" s="90" t="n">
        <v>90</v>
      </c>
      <c r="J442" s="90" t="inlineStr">
        <is>
          <t>3HK-2-5</t>
        </is>
      </c>
      <c r="K442" s="91" t="inlineStr">
        <is>
          <t>IKAZU</t>
        </is>
      </c>
      <c r="L442" s="90" t="inlineStr">
        <is>
          <t>Bộ 4</t>
        </is>
      </c>
      <c r="M442" s="92" t="n"/>
      <c r="N442" s="92" t="n">
        <v>1250000</v>
      </c>
      <c r="O442" s="92" t="n">
        <v>1350000</v>
      </c>
      <c r="P442" s="92" t="n">
        <v>1450000</v>
      </c>
      <c r="Q442" s="92" t="n"/>
      <c r="R442" s="90" t="inlineStr">
        <is>
          <t>🟢 CÓ</t>
        </is>
      </c>
      <c r="S442" s="45" t="inlineStr">
        <is>
          <t>34417-05400</t>
        </is>
      </c>
      <c r="T442" s="45" t="n"/>
      <c r="U442" s="61">
        <f>IF($C442="","",B442&amp;" "&amp;C442&amp;" · ĐK"&amp;D442&amp;IF(E442=""," "," "&amp;E442)&amp;IF(K442=""," "," - "&amp;K442))</f>
        <v/>
      </c>
    </row>
    <row r="443" ht="39.75" customHeight="1">
      <c r="A443" s="89" t="inlineStr">
        <is>
          <t>HH070365</t>
        </is>
      </c>
      <c r="B443" s="71" t="inlineStr">
        <is>
          <t>MITSU-HYUNDA</t>
        </is>
      </c>
      <c r="C443" s="43" t="inlineStr">
        <is>
          <t>S4E-2</t>
        </is>
      </c>
      <c r="D443" s="90" t="n">
        <v>98</v>
      </c>
      <c r="E443" s="90" t="inlineStr">
        <is>
          <t>(A)</t>
        </is>
      </c>
      <c r="F443" s="43" t="inlineStr">
        <is>
          <t>Buồng Nổ muổng,dài 90</t>
        </is>
      </c>
      <c r="G443" s="90" t="inlineStr">
        <is>
          <t>28x77</t>
        </is>
      </c>
      <c r="H443" s="90" t="n">
        <v>37</v>
      </c>
      <c r="I443" s="90" t="n">
        <v>90</v>
      </c>
      <c r="J443" s="90" t="inlineStr">
        <is>
          <t>3HK-2-5</t>
        </is>
      </c>
      <c r="K443" s="91" t="inlineStr">
        <is>
          <t>IZUMI</t>
        </is>
      </c>
      <c r="L443" s="90" t="inlineStr">
        <is>
          <t>Bộ 4</t>
        </is>
      </c>
      <c r="M443" s="92" t="n"/>
      <c r="N443" s="92" t="n"/>
      <c r="O443" s="92" t="n"/>
      <c r="P443" s="92" t="n"/>
      <c r="Q443" s="92" t="n"/>
      <c r="R443" s="90" t="inlineStr">
        <is>
          <t>🟢 CÓ</t>
        </is>
      </c>
      <c r="S443" s="45" t="n"/>
      <c r="T443" s="45" t="n"/>
      <c r="U443" s="61">
        <f>IF($C443="","",B443&amp;" "&amp;C443&amp;" · ĐK"&amp;D443&amp;IF(E443=""," "," "&amp;E443)&amp;IF(K443=""," "," - "&amp;K443))</f>
        <v/>
      </c>
    </row>
    <row r="444" ht="39.75" customHeight="1">
      <c r="A444" s="89" t="inlineStr">
        <is>
          <t>HH00359</t>
        </is>
      </c>
      <c r="B444" s="71" t="inlineStr">
        <is>
          <t>MITSU-HYUNDA</t>
        </is>
      </c>
      <c r="C444" s="45" t="inlineStr">
        <is>
          <t>S4E-2 (NEW)</t>
        </is>
      </c>
      <c r="D444" s="71" t="n">
        <v>98</v>
      </c>
      <c r="E444" s="71" t="inlineStr">
        <is>
          <t>(A)</t>
        </is>
      </c>
      <c r="F444" s="45" t="inlineStr">
        <is>
          <t xml:space="preserve">Buồng Nổ muổng,dài 98 </t>
        </is>
      </c>
      <c r="G444" s="71" t="inlineStr">
        <is>
          <t>28x77</t>
        </is>
      </c>
      <c r="H444" s="71" t="n">
        <v>37</v>
      </c>
      <c r="I444" s="71" t="n">
        <v>98</v>
      </c>
      <c r="J444" s="71" t="inlineStr">
        <is>
          <t>3HK-2-5</t>
        </is>
      </c>
      <c r="K444" s="93" t="inlineStr">
        <is>
          <t>IZUMI</t>
        </is>
      </c>
      <c r="L444" s="71" t="inlineStr">
        <is>
          <t>Bộ 4</t>
        </is>
      </c>
      <c r="M444" s="64" t="n"/>
      <c r="N444" s="64" t="n">
        <v>1200000</v>
      </c>
      <c r="O444" s="64" t="n">
        <v>1300000</v>
      </c>
      <c r="P444" s="64" t="n">
        <v>1400000</v>
      </c>
      <c r="Q444" s="64" t="n"/>
      <c r="R444" s="71" t="inlineStr">
        <is>
          <t>🟢 CÓ</t>
        </is>
      </c>
      <c r="S444" s="45" t="n"/>
      <c r="T444" s="45" t="n"/>
      <c r="U444" s="61">
        <f>IF($C444="","",B444&amp;" "&amp;C444&amp;" · ĐK"&amp;D444&amp;IF(E444=""," "," "&amp;E444)&amp;IF(K444=""," "," - "&amp;K444))</f>
        <v/>
      </c>
    </row>
    <row r="445" ht="39.75" customHeight="1">
      <c r="A445" s="89" t="n"/>
      <c r="B445" s="71" t="inlineStr">
        <is>
          <t>MITSU-HYUNDA</t>
        </is>
      </c>
      <c r="C445" s="43" t="inlineStr">
        <is>
          <t>S4E-2T</t>
        </is>
      </c>
      <c r="D445" s="90" t="n">
        <v>98</v>
      </c>
      <c r="E445" s="90" t="inlineStr">
        <is>
          <t>(A)</t>
        </is>
      </c>
      <c r="F445" s="43" t="inlineStr">
        <is>
          <t>Buồng Nổ muổng</t>
        </is>
      </c>
      <c r="G445" s="90" t="inlineStr">
        <is>
          <t>32x78</t>
        </is>
      </c>
      <c r="H445" s="90" t="n">
        <v>41.5</v>
      </c>
      <c r="I445" s="90" t="n">
        <v>96.5</v>
      </c>
      <c r="J445" s="90" t="inlineStr">
        <is>
          <t>3HK-2-5</t>
        </is>
      </c>
      <c r="K445" s="91" t="n"/>
      <c r="L445" s="90" t="inlineStr">
        <is>
          <t>Bộ 4</t>
        </is>
      </c>
      <c r="M445" s="92" t="n"/>
      <c r="N445" s="92" t="n"/>
      <c r="O445" s="92" t="n"/>
      <c r="P445" s="92" t="n"/>
      <c r="Q445" s="92" t="n"/>
      <c r="R445" s="90" t="inlineStr">
        <is>
          <t>🟢 CÓ</t>
        </is>
      </c>
      <c r="S445" s="45" t="n"/>
      <c r="T445" s="45" t="n"/>
      <c r="U445" s="61">
        <f>IF($C445="","",B445&amp;" "&amp;C445&amp;" · ĐK"&amp;D445&amp;IF(E445=""," "," "&amp;E445)&amp;IF(K445=""," "," - "&amp;K445))</f>
        <v/>
      </c>
    </row>
    <row r="446" ht="39.75" customHeight="1">
      <c r="A446" s="89" t="inlineStr">
        <is>
          <t>HH081690</t>
        </is>
      </c>
      <c r="B446" s="71" t="inlineStr">
        <is>
          <t>MITSU-HYUNDA</t>
        </is>
      </c>
      <c r="C446" s="45" t="inlineStr">
        <is>
          <t>S4F</t>
        </is>
      </c>
      <c r="D446" s="71" t="n">
        <v>98</v>
      </c>
      <c r="E446" s="71" t="inlineStr">
        <is>
          <t>(A)</t>
        </is>
      </c>
      <c r="F446" s="45" t="inlineStr">
        <is>
          <t>Buồng Nổ tròn hơi nhọn 50 bằng</t>
        </is>
      </c>
      <c r="G446" s="71" t="inlineStr">
        <is>
          <t>32x78</t>
        </is>
      </c>
      <c r="H446" s="71" t="n">
        <v>41.5</v>
      </c>
      <c r="I446" s="71" t="n">
        <v>96.5</v>
      </c>
      <c r="J446" s="71" t="inlineStr">
        <is>
          <t>3HK-2-5</t>
        </is>
      </c>
      <c r="K446" s="93" t="inlineStr">
        <is>
          <t>IKAZU</t>
        </is>
      </c>
      <c r="L446" s="71" t="inlineStr">
        <is>
          <t>Bộ 4</t>
        </is>
      </c>
      <c r="M446" s="64" t="n"/>
      <c r="N446" s="64" t="n">
        <v>1300000</v>
      </c>
      <c r="O446" s="64" t="n">
        <v>1400000</v>
      </c>
      <c r="P446" s="64" t="n">
        <v>1500000</v>
      </c>
      <c r="Q446" s="64" t="n"/>
      <c r="R446" s="71" t="inlineStr">
        <is>
          <t>🟢 CÓ</t>
        </is>
      </c>
      <c r="S446" s="45" t="inlineStr">
        <is>
          <t xml:space="preserve"> 36717-41100</t>
        </is>
      </c>
      <c r="T446" s="45" t="n"/>
      <c r="U446" s="61">
        <f>IF($C446="","",B446&amp;" "&amp;C446&amp;" · ĐK"&amp;D446&amp;IF(E446=""," "," "&amp;E446)&amp;IF(K446=""," "," - "&amp;K446))</f>
        <v/>
      </c>
    </row>
    <row r="447" ht="39.75" customHeight="1">
      <c r="A447" s="89" t="n"/>
      <c r="B447" s="71" t="inlineStr">
        <is>
          <t>MITSU-HYUNDA</t>
        </is>
      </c>
      <c r="C447" s="43" t="inlineStr">
        <is>
          <t>4D30FE</t>
        </is>
      </c>
      <c r="D447" s="90" t="n">
        <v>100</v>
      </c>
      <c r="E447" s="90" t="inlineStr">
        <is>
          <t>(A)</t>
        </is>
      </c>
      <c r="F447" s="43" t="inlineStr">
        <is>
          <t>buồng nổ ách chuồn</t>
        </is>
      </c>
      <c r="G447" s="90" t="inlineStr">
        <is>
          <t>34x84</t>
        </is>
      </c>
      <c r="H447" s="90" t="n">
        <v>44</v>
      </c>
      <c r="I447" s="90" t="n">
        <v>110</v>
      </c>
      <c r="J447" s="90" t="inlineStr">
        <is>
          <t>3HK-2-5</t>
        </is>
      </c>
      <c r="K447" s="91" t="n"/>
      <c r="L447" s="90" t="inlineStr">
        <is>
          <t>Bộ 4</t>
        </is>
      </c>
      <c r="M447" s="92" t="n"/>
      <c r="N447" s="92" t="n"/>
      <c r="O447" s="92" t="n"/>
      <c r="P447" s="92" t="n"/>
      <c r="Q447" s="92" t="n"/>
      <c r="R447" s="90" t="inlineStr">
        <is>
          <t>🟢 CÓ</t>
        </is>
      </c>
      <c r="S447" s="45" t="inlineStr">
        <is>
          <t>ME012090</t>
        </is>
      </c>
      <c r="T447" s="45" t="n"/>
      <c r="U447" s="61">
        <f>IF($C447="","",B447&amp;" "&amp;C447&amp;" · ĐK"&amp;D447&amp;IF(E447=""," "," "&amp;E447)&amp;IF(K447=""," "," - "&amp;K447))</f>
        <v/>
      </c>
    </row>
    <row r="448" ht="39.75" customHeight="1">
      <c r="A448" s="89" t="inlineStr">
        <is>
          <t>HH072450</t>
        </is>
      </c>
      <c r="B448" s="71" t="inlineStr">
        <is>
          <t>MITSU-HYUNDA</t>
        </is>
      </c>
      <c r="C448" s="45" t="inlineStr">
        <is>
          <t>4D31/MIGHTY</t>
        </is>
      </c>
      <c r="D448" s="71" t="n">
        <v>100</v>
      </c>
      <c r="E448" s="71" t="inlineStr">
        <is>
          <t>(A)</t>
        </is>
      </c>
      <c r="F448" s="45" t="inlineStr">
        <is>
          <t>Buồng Nổ tròn 52,8 nhọn</t>
        </is>
      </c>
      <c r="G448" s="71" t="inlineStr">
        <is>
          <t>34x84</t>
        </is>
      </c>
      <c r="H448" s="71" t="n">
        <v>44</v>
      </c>
      <c r="I448" s="71" t="n">
        <v>110</v>
      </c>
      <c r="J448" s="71" t="inlineStr">
        <is>
          <t>3HK-2-5</t>
        </is>
      </c>
      <c r="K448" s="93" t="inlineStr">
        <is>
          <t>NSP</t>
        </is>
      </c>
      <c r="L448" s="71" t="inlineStr">
        <is>
          <t>Bộ 4</t>
        </is>
      </c>
      <c r="M448" s="64" t="n"/>
      <c r="N448" s="64" t="n">
        <v>1000000</v>
      </c>
      <c r="O448" s="64" t="n">
        <v>1100000</v>
      </c>
      <c r="P448" s="64" t="n">
        <v>1200000</v>
      </c>
      <c r="Q448" s="64" t="n"/>
      <c r="R448" s="71" t="inlineStr">
        <is>
          <t>🟢 CÓ</t>
        </is>
      </c>
      <c r="S448" s="45" t="inlineStr">
        <is>
          <t>ME012145</t>
        </is>
      </c>
      <c r="T448" s="45" t="n"/>
      <c r="U448" s="61">
        <f>IF($C448="","",B448&amp;" "&amp;C448&amp;" · ĐK"&amp;D448&amp;IF(E448=""," "," "&amp;E448)&amp;IF(K448=""," "," - "&amp;K448))</f>
        <v/>
      </c>
    </row>
    <row r="449" ht="39.75" customHeight="1">
      <c r="A449" s="89" t="inlineStr">
        <is>
          <t>HH00726</t>
        </is>
      </c>
      <c r="B449" s="71" t="inlineStr">
        <is>
          <t>MITSU-HYUNDA</t>
        </is>
      </c>
      <c r="C449" s="45" t="inlineStr">
        <is>
          <t>4D31/MIGHTY</t>
        </is>
      </c>
      <c r="D449" s="71" t="n">
        <v>100</v>
      </c>
      <c r="E449" s="71" t="inlineStr">
        <is>
          <t>(A)</t>
        </is>
      </c>
      <c r="F449" s="45" t="inlineStr">
        <is>
          <t>Buồng Nổ tròn 52,8 nhọn</t>
        </is>
      </c>
      <c r="G449" s="71" t="inlineStr">
        <is>
          <t>34x84</t>
        </is>
      </c>
      <c r="H449" s="71" t="n">
        <v>44</v>
      </c>
      <c r="I449" s="71" t="n">
        <v>110</v>
      </c>
      <c r="J449" s="71" t="inlineStr">
        <is>
          <t>3HK-2-5</t>
        </is>
      </c>
      <c r="K449" s="93" t="inlineStr">
        <is>
          <t>IZUMI</t>
        </is>
      </c>
      <c r="L449" s="71" t="inlineStr">
        <is>
          <t>Bộ 4</t>
        </is>
      </c>
      <c r="M449" s="64" t="n"/>
      <c r="N449" s="64" t="n"/>
      <c r="O449" s="64" t="n"/>
      <c r="P449" s="64" t="n"/>
      <c r="Q449" s="64" t="n"/>
      <c r="R449" s="71" t="inlineStr">
        <is>
          <t>🟢 CÓ</t>
        </is>
      </c>
      <c r="S449" s="45" t="inlineStr">
        <is>
          <t>ME012145</t>
        </is>
      </c>
      <c r="T449" s="45" t="n"/>
      <c r="U449" s="61">
        <f>IF($C449="","",B449&amp;" "&amp;C449&amp;" · ĐK"&amp;D449&amp;IF(E449=""," "," "&amp;E449)&amp;IF(K449=""," "," - "&amp;K449))</f>
        <v/>
      </c>
    </row>
    <row r="450" ht="39.75" customHeight="1">
      <c r="A450" s="89" t="inlineStr">
        <is>
          <t>HH072451</t>
        </is>
      </c>
      <c r="B450" s="71" t="inlineStr">
        <is>
          <t>MITSU-HYUNDA</t>
        </is>
      </c>
      <c r="C450" s="43" t="inlineStr">
        <is>
          <t>4D31T</t>
        </is>
      </c>
      <c r="D450" s="90" t="n">
        <v>100</v>
      </c>
      <c r="E450" s="90" t="inlineStr">
        <is>
          <t>(A)</t>
        </is>
      </c>
      <c r="F450" s="43" t="inlineStr">
        <is>
          <t>Buồng Nổ tròn 54, 6 nhọn</t>
        </is>
      </c>
      <c r="G450" s="90" t="inlineStr">
        <is>
          <t>34x84</t>
        </is>
      </c>
      <c r="H450" s="90" t="n">
        <v>44</v>
      </c>
      <c r="I450" s="90" t="n">
        <v>110</v>
      </c>
      <c r="J450" s="90" t="inlineStr">
        <is>
          <t>3HK-2-4</t>
        </is>
      </c>
      <c r="K450" s="91" t="inlineStr">
        <is>
          <t>NSP</t>
        </is>
      </c>
      <c r="L450" s="90" t="inlineStr">
        <is>
          <t>Bộ 4</t>
        </is>
      </c>
      <c r="M450" s="92" t="n"/>
      <c r="N450" s="92" t="n"/>
      <c r="O450" s="92" t="n"/>
      <c r="P450" s="92" t="n"/>
      <c r="Q450" s="92" t="n"/>
      <c r="R450" s="90" t="inlineStr">
        <is>
          <t>🟢 CÓ</t>
        </is>
      </c>
      <c r="S450" s="45" t="inlineStr">
        <is>
          <t>ME012858</t>
        </is>
      </c>
      <c r="T450" s="45" t="n"/>
      <c r="U450" s="61">
        <f>IF($C450="","",B450&amp;" "&amp;C450&amp;" · ĐK"&amp;D450&amp;IF(E450=""," "," "&amp;E450)&amp;IF(K450=""," "," - "&amp;K450))</f>
        <v/>
      </c>
    </row>
    <row r="451" ht="39.75" customHeight="1">
      <c r="A451" s="89" t="inlineStr">
        <is>
          <t>HH080588</t>
        </is>
      </c>
      <c r="B451" s="71" t="inlineStr">
        <is>
          <t>MITSU-HYUNDA</t>
        </is>
      </c>
      <c r="C451" s="45" t="inlineStr">
        <is>
          <t>6D31T</t>
        </is>
      </c>
      <c r="D451" s="71" t="n">
        <v>100</v>
      </c>
      <c r="E451" s="71" t="inlineStr">
        <is>
          <t>(A)</t>
        </is>
      </c>
      <c r="F451" s="45" t="inlineStr">
        <is>
          <t>Buồng Nổ tròn 54, 6 nhọn</t>
        </is>
      </c>
      <c r="G451" s="71" t="inlineStr">
        <is>
          <t>34x84</t>
        </is>
      </c>
      <c r="H451" s="71" t="n">
        <v>44</v>
      </c>
      <c r="I451" s="71" t="n">
        <v>110</v>
      </c>
      <c r="J451" s="71" t="inlineStr">
        <is>
          <t>3HK-2-4</t>
        </is>
      </c>
      <c r="K451" s="93" t="inlineStr">
        <is>
          <t>IKAZU</t>
        </is>
      </c>
      <c r="L451" s="71" t="inlineStr">
        <is>
          <t>Bộ 6</t>
        </is>
      </c>
      <c r="M451" s="64" t="n"/>
      <c r="N451" s="64" t="n">
        <v>1950000</v>
      </c>
      <c r="O451" s="64" t="n">
        <v>2100000</v>
      </c>
      <c r="P451" s="64" t="n">
        <v>2250000</v>
      </c>
      <c r="Q451" s="64" t="n"/>
      <c r="R451" s="71" t="inlineStr">
        <is>
          <t>🟢 CÓ</t>
        </is>
      </c>
      <c r="S451" s="45" t="inlineStr">
        <is>
          <t>ME012858</t>
        </is>
      </c>
      <c r="T451" s="45" t="n"/>
      <c r="U451" s="61">
        <f>IF($C451="","",B451&amp;" "&amp;C451&amp;" · ĐK"&amp;D451&amp;IF(E451=""," "," "&amp;E451)&amp;IF(K451=""," "," - "&amp;K451))</f>
        <v/>
      </c>
    </row>
    <row r="452" ht="39.75" customHeight="1">
      <c r="A452" s="89" t="n"/>
      <c r="B452" s="71" t="inlineStr">
        <is>
          <t>MITSU-HYUNDA</t>
        </is>
      </c>
      <c r="C452" s="43" t="inlineStr">
        <is>
          <t>6LY</t>
        </is>
      </c>
      <c r="D452" s="90" t="n">
        <v>100</v>
      </c>
      <c r="E452" s="90" t="n"/>
      <c r="F452" s="43" t="n"/>
      <c r="G452" s="90" t="n"/>
      <c r="H452" s="90" t="n"/>
      <c r="I452" s="90" t="n"/>
      <c r="J452" s="90" t="n"/>
      <c r="K452" s="91" t="n"/>
      <c r="L452" s="90" t="inlineStr">
        <is>
          <t>Bộ 6</t>
        </is>
      </c>
      <c r="M452" s="92" t="n"/>
      <c r="N452" s="92" t="n"/>
      <c r="O452" s="92" t="n"/>
      <c r="P452" s="92" t="n"/>
      <c r="Q452" s="92" t="n"/>
      <c r="R452" s="90" t="inlineStr">
        <is>
          <t>🟢 CÓ</t>
        </is>
      </c>
      <c r="S452" s="45" t="inlineStr">
        <is>
          <t>có ắc</t>
        </is>
      </c>
      <c r="T452" s="45" t="n"/>
      <c r="U452" s="61">
        <f>IF($C452="","",B452&amp;" "&amp;C452&amp;" · ĐK"&amp;D452&amp;IF(E452=""," "," "&amp;E452)&amp;IF(K452=""," "," - "&amp;K452))</f>
        <v/>
      </c>
    </row>
    <row r="453" ht="39.75" customHeight="1">
      <c r="A453" s="89" t="inlineStr">
        <is>
          <t>HH080377</t>
        </is>
      </c>
      <c r="B453" s="71" t="inlineStr">
        <is>
          <t>MITSU-HYUNDA</t>
        </is>
      </c>
      <c r="C453" s="45" t="inlineStr">
        <is>
          <t>D4AE/4D31</t>
        </is>
      </c>
      <c r="D453" s="71" t="n">
        <v>100</v>
      </c>
      <c r="E453" s="71" t="inlineStr">
        <is>
          <t>(A)</t>
        </is>
      </c>
      <c r="F453" s="45" t="inlineStr">
        <is>
          <t>Buồng Nổ tròn 54 hột vịt</t>
        </is>
      </c>
      <c r="G453" s="71" t="inlineStr">
        <is>
          <t>34x84</t>
        </is>
      </c>
      <c r="H453" s="71" t="n">
        <v>44</v>
      </c>
      <c r="I453" s="71" t="n">
        <v>110</v>
      </c>
      <c r="J453" s="71" t="inlineStr">
        <is>
          <t>3K-2-4</t>
        </is>
      </c>
      <c r="K453" s="93" t="inlineStr">
        <is>
          <t>IKAZU</t>
        </is>
      </c>
      <c r="L453" s="71" t="inlineStr">
        <is>
          <t>Bộ 4</t>
        </is>
      </c>
      <c r="M453" s="64" t="n"/>
      <c r="N453" s="64" t="n">
        <v>1500000</v>
      </c>
      <c r="O453" s="64" t="n">
        <v>1600000</v>
      </c>
      <c r="P453" s="64" t="n">
        <v>1700000</v>
      </c>
      <c r="Q453" s="64" t="n"/>
      <c r="R453" s="71" t="inlineStr">
        <is>
          <t>🟢 CÓ</t>
        </is>
      </c>
      <c r="S453" s="45" t="inlineStr">
        <is>
          <t>23411-41410</t>
        </is>
      </c>
      <c r="T453" s="45" t="n"/>
      <c r="U453" s="61">
        <f>IF($C453="","",B453&amp;" "&amp;C453&amp;" · ĐK"&amp;D453&amp;IF(E453=""," "," "&amp;E453)&amp;IF(K453=""," "," - "&amp;K453))</f>
        <v/>
      </c>
    </row>
    <row r="454" ht="39.75" customHeight="1">
      <c r="A454" s="89" t="inlineStr">
        <is>
          <t>HH00728</t>
        </is>
      </c>
      <c r="B454" s="71" t="inlineStr">
        <is>
          <t>MITSU-HYUNDA</t>
        </is>
      </c>
      <c r="C454" s="45" t="inlineStr">
        <is>
          <t>D4AE/4D31</t>
        </is>
      </c>
      <c r="D454" s="71" t="n">
        <v>100</v>
      </c>
      <c r="E454" s="71" t="inlineStr">
        <is>
          <t>(A)</t>
        </is>
      </c>
      <c r="F454" s="45" t="inlineStr">
        <is>
          <t>Buồng Nổ tròn 54 hột vịt</t>
        </is>
      </c>
      <c r="G454" s="71" t="inlineStr">
        <is>
          <t>34x84</t>
        </is>
      </c>
      <c r="H454" s="71" t="n">
        <v>44</v>
      </c>
      <c r="I454" s="71" t="n">
        <v>110</v>
      </c>
      <c r="J454" s="71" t="inlineStr">
        <is>
          <t>3K-2-4</t>
        </is>
      </c>
      <c r="K454" s="93" t="inlineStr">
        <is>
          <t>IZUMI</t>
        </is>
      </c>
      <c r="L454" s="71" t="inlineStr">
        <is>
          <t>Bộ 4</t>
        </is>
      </c>
      <c r="M454" s="64" t="n"/>
      <c r="N454" s="64" t="n">
        <v>1300000</v>
      </c>
      <c r="O454" s="64" t="n">
        <v>1400000</v>
      </c>
      <c r="P454" s="64" t="n">
        <v>1500000</v>
      </c>
      <c r="Q454" s="64" t="n"/>
      <c r="R454" s="71" t="inlineStr">
        <is>
          <t>🟢 CÓ</t>
        </is>
      </c>
      <c r="S454" s="45" t="inlineStr">
        <is>
          <t>23411-41410</t>
        </is>
      </c>
      <c r="T454" s="45" t="n"/>
      <c r="U454" s="61">
        <f>IF($C454="","",B454&amp;" "&amp;C454&amp;" · ĐK"&amp;D454&amp;IF(E454=""," "," "&amp;E454)&amp;IF(K454=""," "," - "&amp;K454))</f>
        <v/>
      </c>
    </row>
    <row r="455" ht="39.75" customHeight="1">
      <c r="A455" s="89" t="inlineStr">
        <is>
          <t>HH084373</t>
        </is>
      </c>
      <c r="B455" s="71" t="inlineStr">
        <is>
          <t>MITSU-HYUNDA</t>
        </is>
      </c>
      <c r="C455" s="43" t="inlineStr">
        <is>
          <t>D4AL MIGHTY II</t>
        </is>
      </c>
      <c r="D455" s="90" t="n">
        <v>100</v>
      </c>
      <c r="E455" s="90" t="inlineStr">
        <is>
          <t>(A)</t>
        </is>
      </c>
      <c r="F455" s="43" t="inlineStr">
        <is>
          <t>Buồng Nổ tròn dù 51</t>
        </is>
      </c>
      <c r="G455" s="90" t="inlineStr">
        <is>
          <t>34x84</t>
        </is>
      </c>
      <c r="H455" s="90" t="n">
        <v>44</v>
      </c>
      <c r="I455" s="90" t="n">
        <v>110</v>
      </c>
      <c r="J455" s="90" t="inlineStr">
        <is>
          <t>3K-2-4</t>
        </is>
      </c>
      <c r="K455" s="91" t="inlineStr">
        <is>
          <t>IKAZU</t>
        </is>
      </c>
      <c r="L455" s="90" t="inlineStr">
        <is>
          <t>Bộ 4</t>
        </is>
      </c>
      <c r="M455" s="92" t="n"/>
      <c r="N455" s="92" t="n">
        <v>1500000</v>
      </c>
      <c r="O455" s="92" t="n">
        <v>1600000</v>
      </c>
      <c r="P455" s="92" t="n">
        <v>1700000</v>
      </c>
      <c r="Q455" s="92" t="n"/>
      <c r="R455" s="90" t="inlineStr">
        <is>
          <t>🟢 CÓ</t>
        </is>
      </c>
      <c r="S455" s="45" t="n"/>
      <c r="T455" s="45" t="n"/>
      <c r="U455" s="61">
        <f>IF($C455="","",B455&amp;" "&amp;C455&amp;" · ĐK"&amp;D455&amp;IF(E455=""," "," "&amp;E455)&amp;IF(K455=""," "," - "&amp;K455))</f>
        <v/>
      </c>
    </row>
    <row r="456" ht="39.75" customHeight="1">
      <c r="A456" s="89" t="inlineStr">
        <is>
          <t>HH068757</t>
        </is>
      </c>
      <c r="B456" s="71" t="inlineStr">
        <is>
          <t>MITSU-HYUNDA</t>
        </is>
      </c>
      <c r="C456" s="43" t="inlineStr">
        <is>
          <t>D4AL MIGHTY II</t>
        </is>
      </c>
      <c r="D456" s="90" t="n">
        <v>100</v>
      </c>
      <c r="E456" s="90" t="inlineStr">
        <is>
          <t>(A)</t>
        </is>
      </c>
      <c r="F456" s="43" t="inlineStr">
        <is>
          <t>Buồng Nổ tròn dù 51</t>
        </is>
      </c>
      <c r="G456" s="90" t="inlineStr">
        <is>
          <t>34x84</t>
        </is>
      </c>
      <c r="H456" s="90" t="n">
        <v>44</v>
      </c>
      <c r="I456" s="90" t="n">
        <v>110</v>
      </c>
      <c r="J456" s="90" t="inlineStr">
        <is>
          <t>3K-2-4</t>
        </is>
      </c>
      <c r="K456" s="91" t="inlineStr">
        <is>
          <t>IZUMI</t>
        </is>
      </c>
      <c r="L456" s="90" t="inlineStr">
        <is>
          <t>Bộ 4</t>
        </is>
      </c>
      <c r="M456" s="92" t="n"/>
      <c r="N456" s="92" t="n">
        <v>1500000</v>
      </c>
      <c r="O456" s="92" t="n">
        <v>1600000</v>
      </c>
      <c r="P456" s="92" t="n">
        <v>1700000</v>
      </c>
      <c r="Q456" s="92" t="n"/>
      <c r="R456" s="90" t="inlineStr">
        <is>
          <t>🟢 CÓ</t>
        </is>
      </c>
      <c r="S456" s="45" t="n"/>
      <c r="T456" s="45" t="n"/>
      <c r="U456" s="61">
        <f>IF($C456="","",B456&amp;" "&amp;C456&amp;" · ĐK"&amp;D456&amp;IF(E456=""," "," "&amp;E456)&amp;IF(K456=""," "," - "&amp;K456))</f>
        <v/>
      </c>
    </row>
    <row r="457" ht="39.75" customHeight="1">
      <c r="A457" s="89" t="inlineStr">
        <is>
          <t>HH074474</t>
        </is>
      </c>
      <c r="B457" s="71" t="inlineStr">
        <is>
          <t>MITSU-HYUNDA</t>
        </is>
      </c>
      <c r="C457" s="45" t="inlineStr">
        <is>
          <t>E320D/C6.4 (6 máy) / C4.2 (4 máy) / D04FR (4 máy)</t>
        </is>
      </c>
      <c r="D457" s="71" t="n">
        <v>102</v>
      </c>
      <c r="E457" s="71" t="inlineStr">
        <is>
          <t>(A)+(O)</t>
        </is>
      </c>
      <c r="F457" s="45" t="inlineStr">
        <is>
          <t>Buồng nổ 77, chân không</t>
        </is>
      </c>
      <c r="G457" s="71" t="n">
        <v>34</v>
      </c>
      <c r="H457" s="71" t="n">
        <v>41</v>
      </c>
      <c r="I457" s="71" t="n">
        <v>98</v>
      </c>
      <c r="J457" s="71" t="inlineStr">
        <is>
          <t>3HK-2HK-4</t>
        </is>
      </c>
      <c r="K457" s="93" t="inlineStr">
        <is>
          <t>IZUMI</t>
        </is>
      </c>
      <c r="L457" s="71" t="inlineStr">
        <is>
          <t>Bộ 6</t>
        </is>
      </c>
      <c r="M457" s="64" t="n"/>
      <c r="N457" s="64" t="n">
        <v>3900000</v>
      </c>
      <c r="O457" s="64" t="n">
        <v>4200000</v>
      </c>
      <c r="P457" s="64" t="n">
        <v>4400000</v>
      </c>
      <c r="Q457" s="64" t="n"/>
      <c r="R457" s="71" t="inlineStr">
        <is>
          <t>🟢 CÓ</t>
        </is>
      </c>
      <c r="S457" s="45" t="n"/>
      <c r="T457" s="45" t="n"/>
      <c r="U457" s="61">
        <f>IF($C457="","",B457&amp;" "&amp;C457&amp;" · ĐK"&amp;D457&amp;IF(E457=""," "," "&amp;E457)&amp;IF(K457=""," "," - "&amp;K457))</f>
        <v/>
      </c>
    </row>
    <row r="458" ht="39.75" customHeight="1">
      <c r="A458" s="89" t="inlineStr">
        <is>
          <t>HH075638</t>
        </is>
      </c>
      <c r="B458" s="71" t="inlineStr">
        <is>
          <t>MITSU-HYUNDA</t>
        </is>
      </c>
      <c r="C458" s="45" t="inlineStr">
        <is>
          <t>E320D/C6.4 (6 máy) / C4.2 (4 máy) / D04FR (4 máy)</t>
        </is>
      </c>
      <c r="D458" s="71" t="n">
        <v>102</v>
      </c>
      <c r="E458" s="71" t="inlineStr">
        <is>
          <t>(A)+(O)</t>
        </is>
      </c>
      <c r="F458" s="45" t="inlineStr">
        <is>
          <t>Buồng nổ 77, chân không</t>
        </is>
      </c>
      <c r="G458" s="71" t="n">
        <v>34</v>
      </c>
      <c r="H458" s="71" t="n">
        <v>41</v>
      </c>
      <c r="I458" s="71" t="n">
        <v>98</v>
      </c>
      <c r="J458" s="71" t="inlineStr">
        <is>
          <t>3HK-2HK-4</t>
        </is>
      </c>
      <c r="K458" s="93" t="inlineStr">
        <is>
          <t>MAHLE</t>
        </is>
      </c>
      <c r="L458" s="71" t="inlineStr">
        <is>
          <t>Bộ 6</t>
        </is>
      </c>
      <c r="M458" s="64" t="n"/>
      <c r="N458" s="64" t="n">
        <v>5300000</v>
      </c>
      <c r="O458" s="64" t="n">
        <v>5700000</v>
      </c>
      <c r="P458" s="64" t="n">
        <v>6000000</v>
      </c>
      <c r="Q458" s="64" t="n"/>
      <c r="R458" s="71" t="inlineStr">
        <is>
          <t>🟢 CÓ</t>
        </is>
      </c>
      <c r="S458" s="45" t="inlineStr">
        <is>
          <t xml:space="preserve"> 324-4235</t>
        </is>
      </c>
      <c r="T458" s="45" t="n"/>
      <c r="U458" s="61">
        <f>IF($C458="","",B458&amp;" "&amp;C458&amp;" · ĐK"&amp;D458&amp;IF(E458=""," "," "&amp;E458)&amp;IF(K458=""," "," - "&amp;K458))</f>
        <v/>
      </c>
    </row>
    <row r="459" ht="39.75" customHeight="1">
      <c r="A459" s="89" t="inlineStr">
        <is>
          <t>HH083280</t>
        </is>
      </c>
      <c r="B459" s="71" t="inlineStr">
        <is>
          <t>MITSU-HYUNDA</t>
        </is>
      </c>
      <c r="C459" s="43" t="inlineStr">
        <is>
          <t>3064/ 3066/ S6KT/ S4KT/E320C</t>
        </is>
      </c>
      <c r="D459" s="90" t="n">
        <v>102</v>
      </c>
      <c r="E459" s="90" t="inlineStr">
        <is>
          <t>(A)</t>
        </is>
      </c>
      <c r="F459" s="43" t="inlineStr">
        <is>
          <t>Buồng Nổ tròn 60 nhọn,màu đen</t>
        </is>
      </c>
      <c r="G459" s="90" t="inlineStr">
        <is>
          <t>34x84</t>
        </is>
      </c>
      <c r="H459" s="90" t="n">
        <v>41</v>
      </c>
      <c r="I459" s="90" t="n">
        <v>98</v>
      </c>
      <c r="J459" s="90" t="inlineStr">
        <is>
          <t>3HK-2HK-4</t>
        </is>
      </c>
      <c r="K459" s="91" t="inlineStr">
        <is>
          <t>IKAZU</t>
        </is>
      </c>
      <c r="L459" s="90" t="inlineStr">
        <is>
          <t>Bộ 6</t>
        </is>
      </c>
      <c r="M459" s="92" t="n"/>
      <c r="N459" s="92" t="n">
        <v>2000000</v>
      </c>
      <c r="O459" s="92" t="n">
        <v>2150000</v>
      </c>
      <c r="P459" s="92" t="n">
        <v>2300000</v>
      </c>
      <c r="Q459" s="92" t="n"/>
      <c r="R459" s="90" t="inlineStr">
        <is>
          <t>🟢 CÓ</t>
        </is>
      </c>
      <c r="S459" s="45" t="inlineStr">
        <is>
          <t xml:space="preserve"> 34317-08100</t>
        </is>
      </c>
      <c r="T459" s="45" t="n"/>
      <c r="U459" s="61">
        <f>IF($C459="","",B459&amp;" "&amp;C459&amp;" · ĐK"&amp;D459&amp;IF(E459=""," "," "&amp;E459)&amp;IF(K459=""," "," - "&amp;K459))</f>
        <v/>
      </c>
    </row>
    <row r="460" ht="39.75" customHeight="1">
      <c r="A460" s="89" t="inlineStr">
        <is>
          <t>HH075636</t>
        </is>
      </c>
      <c r="B460" s="71" t="inlineStr">
        <is>
          <t>MITSU-HYUNDA</t>
        </is>
      </c>
      <c r="C460" s="43" t="inlineStr">
        <is>
          <t>3064/ 3066/ S6KT/ S4KT/E320C</t>
        </is>
      </c>
      <c r="D460" s="90" t="n">
        <v>102</v>
      </c>
      <c r="E460" s="90" t="inlineStr">
        <is>
          <t>(A)</t>
        </is>
      </c>
      <c r="F460" s="43" t="inlineStr">
        <is>
          <t>Buồng Nổ tròn 60 nhọn</t>
        </is>
      </c>
      <c r="G460" s="90" t="inlineStr">
        <is>
          <t>34x84</t>
        </is>
      </c>
      <c r="H460" s="90" t="n">
        <v>41</v>
      </c>
      <c r="I460" s="90" t="n">
        <v>98</v>
      </c>
      <c r="J460" s="90" t="inlineStr">
        <is>
          <t>3HK-2HK-4</t>
        </is>
      </c>
      <c r="K460" s="91" t="inlineStr">
        <is>
          <t>MAHLE</t>
        </is>
      </c>
      <c r="L460" s="90" t="inlineStr">
        <is>
          <t>Bộ 6</t>
        </is>
      </c>
      <c r="M460" s="92" t="n"/>
      <c r="N460" s="92" t="n">
        <v>3800000</v>
      </c>
      <c r="O460" s="92" t="n">
        <v>3990000</v>
      </c>
      <c r="P460" s="92" t="n">
        <v>4200000</v>
      </c>
      <c r="Q460" s="92" t="n"/>
      <c r="R460" s="90" t="inlineStr">
        <is>
          <t>🟢 CÓ</t>
        </is>
      </c>
      <c r="S460" s="45" t="inlineStr">
        <is>
          <t xml:space="preserve"> 34317-08100</t>
        </is>
      </c>
      <c r="T460" s="45" t="n"/>
      <c r="U460" s="61">
        <f>IF($C460="","",B460&amp;" "&amp;C460&amp;" · ĐK"&amp;D460&amp;IF(E460=""," "," "&amp;E460)&amp;IF(K460=""," "," - "&amp;K460))</f>
        <v/>
      </c>
    </row>
    <row r="461" ht="39.75" customHeight="1">
      <c r="A461" s="89" t="inlineStr">
        <is>
          <t>HH084357</t>
        </is>
      </c>
      <c r="B461" s="71" t="inlineStr">
        <is>
          <t>MITSU-HYUNDA</t>
        </is>
      </c>
      <c r="C461" s="43" t="inlineStr">
        <is>
          <t>3064/ 3066/ S6KT/ S4KT/E320C</t>
        </is>
      </c>
      <c r="D461" s="90" t="n">
        <v>102</v>
      </c>
      <c r="E461" s="90" t="inlineStr">
        <is>
          <t>(A)</t>
        </is>
      </c>
      <c r="F461" s="43" t="inlineStr">
        <is>
          <t>Buồng Nổ tròn 60 nhọn,màu đen</t>
        </is>
      </c>
      <c r="G461" s="90" t="inlineStr">
        <is>
          <t>34x84</t>
        </is>
      </c>
      <c r="H461" s="90" t="n">
        <v>41</v>
      </c>
      <c r="I461" s="90" t="n">
        <v>98</v>
      </c>
      <c r="J461" s="90" t="inlineStr">
        <is>
          <t>3HK-2HK-4</t>
        </is>
      </c>
      <c r="K461" s="91" t="inlineStr">
        <is>
          <t>IKAZU</t>
        </is>
      </c>
      <c r="L461" s="90" t="inlineStr">
        <is>
          <t>Bộ 6</t>
        </is>
      </c>
      <c r="M461" s="92" t="n"/>
      <c r="N461" s="92" t="n">
        <v>420000</v>
      </c>
      <c r="O461" s="92" t="n">
        <v>445000</v>
      </c>
      <c r="P461" s="92" t="n">
        <v>470000</v>
      </c>
      <c r="Q461" s="92" t="n"/>
      <c r="R461" s="90" t="inlineStr">
        <is>
          <t>🟢 CÓ</t>
        </is>
      </c>
      <c r="S461" s="45" t="inlineStr">
        <is>
          <t xml:space="preserve"> 34317-08100</t>
        </is>
      </c>
      <c r="T461" s="45" t="n"/>
      <c r="U461" s="61">
        <f>IF($C461="","",B461&amp;" "&amp;C461&amp;" · ĐK"&amp;D461&amp;IF(E461=""," "," "&amp;E461)&amp;IF(K461=""," "," - "&amp;K461))</f>
        <v/>
      </c>
    </row>
    <row r="462" ht="39.75" customHeight="1">
      <c r="A462" s="89" t="inlineStr">
        <is>
          <t>HH084357</t>
        </is>
      </c>
      <c r="B462" s="71" t="inlineStr">
        <is>
          <t>MITSU-HYUNDA</t>
        </is>
      </c>
      <c r="C462" s="43" t="inlineStr">
        <is>
          <t>3064/ 3066/ S6KT/ S4KT/E320C</t>
        </is>
      </c>
      <c r="D462" s="90" t="n">
        <v>102</v>
      </c>
      <c r="E462" s="90" t="inlineStr">
        <is>
          <t>(A)</t>
        </is>
      </c>
      <c r="F462" s="43" t="inlineStr">
        <is>
          <t>Buồng Nổ tròn 60 nhọn</t>
        </is>
      </c>
      <c r="G462" s="90" t="inlineStr">
        <is>
          <t>34x84</t>
        </is>
      </c>
      <c r="H462" s="90" t="n">
        <v>41</v>
      </c>
      <c r="I462" s="90" t="n">
        <v>98</v>
      </c>
      <c r="J462" s="90" t="inlineStr">
        <is>
          <t>3HK-2HK-4</t>
        </is>
      </c>
      <c r="K462" s="91" t="inlineStr">
        <is>
          <t>HENWEIT</t>
        </is>
      </c>
      <c r="L462" s="90" t="inlineStr">
        <is>
          <t>Bộ 6</t>
        </is>
      </c>
      <c r="M462" s="92" t="n"/>
      <c r="N462" s="92" t="n">
        <v>420000</v>
      </c>
      <c r="O462" s="92" t="n">
        <v>445000</v>
      </c>
      <c r="P462" s="92" t="n">
        <v>470000</v>
      </c>
      <c r="Q462" s="92" t="n"/>
      <c r="R462" s="90" t="inlineStr">
        <is>
          <t>🟢 CÓ</t>
        </is>
      </c>
      <c r="S462" s="45" t="inlineStr">
        <is>
          <t xml:space="preserve"> 34317-08100</t>
        </is>
      </c>
      <c r="T462" s="45" t="n"/>
      <c r="U462" s="61">
        <f>IF($C462="","",B462&amp;" "&amp;C462&amp;" · ĐK"&amp;D462&amp;IF(E462=""," "," "&amp;E462)&amp;IF(K462=""," "," - "&amp;K462))</f>
        <v/>
      </c>
    </row>
    <row r="463" ht="39.75" customHeight="1">
      <c r="A463" s="89" t="inlineStr">
        <is>
          <t>HH084167</t>
        </is>
      </c>
      <c r="B463" s="71" t="inlineStr">
        <is>
          <t>MITSU-HYUNDA</t>
        </is>
      </c>
      <c r="C463" s="45" t="inlineStr">
        <is>
          <t>S6KT-NEW</t>
        </is>
      </c>
      <c r="D463" s="71" t="n">
        <v>102</v>
      </c>
      <c r="E463" s="71" t="inlineStr">
        <is>
          <t>(A)</t>
        </is>
      </c>
      <c r="F463" s="45" t="inlineStr">
        <is>
          <t>Buồng Nổ tròn 57 hơi nhọn, lưng đen</t>
        </is>
      </c>
      <c r="G463" s="71" t="n">
        <v>34</v>
      </c>
      <c r="H463" s="71" t="n">
        <v>41</v>
      </c>
      <c r="I463" s="71" t="n">
        <v>98</v>
      </c>
      <c r="J463" s="71" t="inlineStr">
        <is>
          <t>3HK-2HK-4</t>
        </is>
      </c>
      <c r="K463" s="93" t="inlineStr">
        <is>
          <t>HENWEIT</t>
        </is>
      </c>
      <c r="L463" s="71" t="inlineStr">
        <is>
          <t>Bộ 6</t>
        </is>
      </c>
      <c r="M463" s="64" t="n"/>
      <c r="N463" s="64" t="n">
        <v>420000</v>
      </c>
      <c r="O463" s="64" t="n">
        <v>445000</v>
      </c>
      <c r="P463" s="64" t="n">
        <v>475000</v>
      </c>
      <c r="Q463" s="64" t="n"/>
      <c r="R463" s="71" t="inlineStr">
        <is>
          <t>🟢 CÓ</t>
        </is>
      </c>
      <c r="S463" s="45" t="inlineStr">
        <is>
          <t>34317-07100</t>
        </is>
      </c>
      <c r="T463" s="45" t="n"/>
      <c r="U463" s="61">
        <f>IF($C463="","",B463&amp;" "&amp;C463&amp;" · ĐK"&amp;D463&amp;IF(E463=""," "," "&amp;E463)&amp;IF(K463=""," "," - "&amp;K463))</f>
        <v/>
      </c>
    </row>
    <row r="464" ht="39.75" customHeight="1">
      <c r="A464" s="89" t="inlineStr">
        <is>
          <t>HH076865</t>
        </is>
      </c>
      <c r="B464" s="71" t="inlineStr">
        <is>
          <t>MITSU-HYUNDA</t>
        </is>
      </c>
      <c r="C464" s="45" t="inlineStr">
        <is>
          <t>S6KT-NEW</t>
        </is>
      </c>
      <c r="D464" s="71" t="n">
        <v>102</v>
      </c>
      <c r="E464" s="71" t="inlineStr">
        <is>
          <t>(A)</t>
        </is>
      </c>
      <c r="F464" s="45" t="inlineStr">
        <is>
          <t>Buồng Nổ tròn 57 hơi nhọn, lưng đen</t>
        </is>
      </c>
      <c r="G464" s="71" t="n">
        <v>34</v>
      </c>
      <c r="H464" s="71" t="n">
        <v>41</v>
      </c>
      <c r="I464" s="71" t="n">
        <v>98</v>
      </c>
      <c r="J464" s="71" t="inlineStr">
        <is>
          <t>3HK-2HK-4</t>
        </is>
      </c>
      <c r="K464" s="93" t="inlineStr">
        <is>
          <t>MAHLE</t>
        </is>
      </c>
      <c r="L464" s="71" t="inlineStr">
        <is>
          <t>Bộ 6</t>
        </is>
      </c>
      <c r="M464" s="64" t="n"/>
      <c r="N464" s="64" t="n">
        <v>3800000</v>
      </c>
      <c r="O464" s="64" t="n">
        <v>4000000</v>
      </c>
      <c r="P464" s="64" t="n">
        <v>4200000</v>
      </c>
      <c r="Q464" s="64" t="n"/>
      <c r="R464" s="71" t="inlineStr">
        <is>
          <t>🟢 CÓ</t>
        </is>
      </c>
      <c r="S464" s="45" t="inlineStr">
        <is>
          <t>34317-07100</t>
        </is>
      </c>
      <c r="T464" s="45" t="n"/>
      <c r="U464" s="61">
        <f>IF($C464="","",B464&amp;" "&amp;C464&amp;" · ĐK"&amp;D464&amp;IF(E464=""," "," "&amp;E464)&amp;IF(K464=""," "," - "&amp;K464))</f>
        <v/>
      </c>
    </row>
    <row r="465" ht="39.75" customHeight="1">
      <c r="A465" s="89" t="inlineStr">
        <is>
          <t>HH076236</t>
        </is>
      </c>
      <c r="B465" s="71" t="inlineStr">
        <is>
          <t>MITSU-HYUNDA</t>
        </is>
      </c>
      <c r="C465" s="45" t="inlineStr">
        <is>
          <t>S6KT-NEW</t>
        </is>
      </c>
      <c r="D465" s="71" t="n">
        <v>102</v>
      </c>
      <c r="E465" s="71" t="inlineStr">
        <is>
          <t>(A)</t>
        </is>
      </c>
      <c r="F465" s="45" t="inlineStr">
        <is>
          <t>Buồng Nổ tròn 57 hơi nhọn, lưng đen</t>
        </is>
      </c>
      <c r="G465" s="71" t="n">
        <v>34</v>
      </c>
      <c r="H465" s="71" t="n">
        <v>41</v>
      </c>
      <c r="I465" s="71" t="n">
        <v>98</v>
      </c>
      <c r="J465" s="71" t="inlineStr">
        <is>
          <t>3HK-2HK-4</t>
        </is>
      </c>
      <c r="K465" s="93" t="inlineStr">
        <is>
          <t>IZUMI</t>
        </is>
      </c>
      <c r="L465" s="71" t="inlineStr">
        <is>
          <t>Bộ 6</t>
        </is>
      </c>
      <c r="M465" s="64" t="n"/>
      <c r="N465" s="64" t="n">
        <v>2600000</v>
      </c>
      <c r="O465" s="64" t="n">
        <v>2750000</v>
      </c>
      <c r="P465" s="64" t="n">
        <v>3000000</v>
      </c>
      <c r="Q465" s="64" t="n"/>
      <c r="R465" s="71" t="inlineStr">
        <is>
          <t>🟢 CÓ</t>
        </is>
      </c>
      <c r="S465" s="45" t="inlineStr">
        <is>
          <t>34317-07100</t>
        </is>
      </c>
      <c r="T465" s="45" t="n"/>
      <c r="U465" s="61">
        <f>IF($C465="","",B465&amp;" "&amp;C465&amp;" · ĐK"&amp;D465&amp;IF(E465=""," "," "&amp;E465)&amp;IF(K465=""," "," - "&amp;K465))</f>
        <v/>
      </c>
    </row>
    <row r="466" ht="39.75" customHeight="1">
      <c r="A466" s="89" t="n"/>
      <c r="B466" s="71" t="inlineStr">
        <is>
          <t>MITSU-HYUNDA</t>
        </is>
      </c>
      <c r="C466" s="43" t="inlineStr">
        <is>
          <t>D4GA</t>
        </is>
      </c>
      <c r="D466" s="90" t="n">
        <v>103</v>
      </c>
      <c r="E466" s="90" t="inlineStr">
        <is>
          <t>(A)+(O)</t>
        </is>
      </c>
      <c r="F466" s="43" t="inlineStr">
        <is>
          <t>Buồng Nổ nhọn 2 tầng 60/70, có 4 dấu supap</t>
        </is>
      </c>
      <c r="G466" s="90" t="n">
        <v>44</v>
      </c>
      <c r="H466" s="90" t="n">
        <v>43</v>
      </c>
      <c r="I466" s="90" t="n">
        <v>103</v>
      </c>
      <c r="J466" s="90" t="inlineStr">
        <is>
          <t>nhớt 3</t>
        </is>
      </c>
      <c r="K466" s="91" t="n"/>
      <c r="L466" s="90" t="inlineStr">
        <is>
          <t>Bộ 4</t>
        </is>
      </c>
      <c r="M466" s="92" t="n"/>
      <c r="N466" s="92" t="n"/>
      <c r="O466" s="92" t="n"/>
      <c r="P466" s="92" t="n"/>
      <c r="Q466" s="92" t="n"/>
      <c r="R466" s="90" t="inlineStr">
        <is>
          <t>🟢 CÓ</t>
        </is>
      </c>
      <c r="S466" s="45" t="inlineStr">
        <is>
          <t>23411-48000</t>
        </is>
      </c>
      <c r="T466" s="45" t="n"/>
      <c r="U466" s="61">
        <f>IF($C466="","",B466&amp;" "&amp;C466&amp;" · ĐK"&amp;D466&amp;IF(E466=""," "," "&amp;E466)&amp;IF(K466=""," "," - "&amp;K466))</f>
        <v/>
      </c>
    </row>
    <row r="467" ht="39.75" customHeight="1">
      <c r="A467" s="89" t="inlineStr">
        <is>
          <t>HH075444</t>
        </is>
      </c>
      <c r="B467" s="71" t="inlineStr">
        <is>
          <t>MITSU-HYUNDA</t>
        </is>
      </c>
      <c r="C467" s="45" t="inlineStr">
        <is>
          <t>D6GA</t>
        </is>
      </c>
      <c r="D467" s="71" t="n">
        <v>103</v>
      </c>
      <c r="E467" s="71" t="inlineStr">
        <is>
          <t>(A)+(O)</t>
        </is>
      </c>
      <c r="F467" s="45" t="inlineStr">
        <is>
          <t>Buồng Nổ nhọn 2 tầng 60/70, có 4 dấu supap</t>
        </is>
      </c>
      <c r="G467" s="71" t="n">
        <v>44</v>
      </c>
      <c r="H467" s="71" t="n">
        <v>43</v>
      </c>
      <c r="I467" s="71" t="n">
        <v>103</v>
      </c>
      <c r="J467" s="71" t="inlineStr">
        <is>
          <t xml:space="preserve">3K-2-3 </t>
        </is>
      </c>
      <c r="K467" s="93" t="inlineStr">
        <is>
          <t>MOPIS</t>
        </is>
      </c>
      <c r="L467" s="71" t="inlineStr">
        <is>
          <t>Bộ 6</t>
        </is>
      </c>
      <c r="M467" s="64" t="n"/>
      <c r="N467" s="64" t="n">
        <v>15700000</v>
      </c>
      <c r="O467" s="64" t="n">
        <v>16200000</v>
      </c>
      <c r="P467" s="64" t="n">
        <v>16700000</v>
      </c>
      <c r="Q467" s="64" t="n"/>
      <c r="R467" s="71" t="inlineStr">
        <is>
          <t>🟢 CÓ</t>
        </is>
      </c>
      <c r="S467" s="45" t="inlineStr">
        <is>
          <t>23411-48000</t>
        </is>
      </c>
      <c r="T467" s="45" t="n"/>
      <c r="U467" s="61">
        <f>IF($C467="","",B467&amp;" "&amp;C467&amp;" · ĐK"&amp;D467&amp;IF(E467=""," "," "&amp;E467)&amp;IF(K467=""," "," - "&amp;K467))</f>
        <v/>
      </c>
    </row>
    <row r="468" ht="39.75" customHeight="1">
      <c r="A468" s="89" t="inlineStr">
        <is>
          <t xml:space="preserve">HH074940        </t>
        </is>
      </c>
      <c r="B468" s="71" t="inlineStr">
        <is>
          <t>MITSU-HYUNDA</t>
        </is>
      </c>
      <c r="C468" s="43" t="inlineStr">
        <is>
          <t>4D32-NEW, D4AF</t>
        </is>
      </c>
      <c r="D468" s="90" t="n">
        <v>104</v>
      </c>
      <c r="E468" s="90" t="inlineStr">
        <is>
          <t>(A)</t>
        </is>
      </c>
      <c r="F468" s="43" t="inlineStr">
        <is>
          <t>Buồng Nổ tròn 50, hột vịt,</t>
        </is>
      </c>
      <c r="G468" s="90" t="inlineStr">
        <is>
          <t>34x84</t>
        </is>
      </c>
      <c r="H468" s="90" t="n">
        <v>44</v>
      </c>
      <c r="I468" s="90" t="n">
        <v>110</v>
      </c>
      <c r="J468" s="90" t="inlineStr">
        <is>
          <t>3HK-2-4</t>
        </is>
      </c>
      <c r="K468" s="91" t="inlineStr">
        <is>
          <t>IKAZU</t>
        </is>
      </c>
      <c r="L468" s="90" t="inlineStr">
        <is>
          <t>Bộ 4</t>
        </is>
      </c>
      <c r="M468" s="92" t="n"/>
      <c r="N468" s="92" t="n">
        <v>1550000</v>
      </c>
      <c r="O468" s="92" t="n">
        <v>1650000</v>
      </c>
      <c r="P468" s="92" t="n">
        <v>1750000</v>
      </c>
      <c r="Q468" s="92" t="n"/>
      <c r="R468" s="90" t="inlineStr">
        <is>
          <t>🟢 CÓ</t>
        </is>
      </c>
      <c r="S468" s="45" t="inlineStr">
        <is>
          <t xml:space="preserve"> 23411-41210</t>
        </is>
      </c>
      <c r="T468" s="45" t="n"/>
      <c r="U468" s="61">
        <f>IF($C468="","",B468&amp;" "&amp;C468&amp;" · ĐK"&amp;D468&amp;IF(E468=""," "," "&amp;E468)&amp;IF(K468=""," "," - "&amp;K468))</f>
        <v/>
      </c>
    </row>
    <row r="469" ht="39.75" customHeight="1">
      <c r="A469" s="89" t="inlineStr">
        <is>
          <t>HH073126</t>
        </is>
      </c>
      <c r="B469" s="71" t="inlineStr">
        <is>
          <t>MITSU-HYUNDA</t>
        </is>
      </c>
      <c r="C469" s="43" t="inlineStr">
        <is>
          <t>4D32-NEW, D4AF</t>
        </is>
      </c>
      <c r="D469" s="90" t="n">
        <v>104</v>
      </c>
      <c r="E469" s="90" t="inlineStr">
        <is>
          <t>(A)</t>
        </is>
      </c>
      <c r="F469" s="43" t="inlineStr">
        <is>
          <t>Buồng Nổ tròn 50, hột vịt,</t>
        </is>
      </c>
      <c r="G469" s="90" t="inlineStr">
        <is>
          <t>34x84</t>
        </is>
      </c>
      <c r="H469" s="90" t="n">
        <v>44</v>
      </c>
      <c r="I469" s="90" t="n">
        <v>110</v>
      </c>
      <c r="J469" s="90" t="inlineStr">
        <is>
          <t>3HK-2-4</t>
        </is>
      </c>
      <c r="K469" s="91" t="inlineStr">
        <is>
          <t>IZUMI</t>
        </is>
      </c>
      <c r="L469" s="90" t="inlineStr">
        <is>
          <t>Bộ 4</t>
        </is>
      </c>
      <c r="M469" s="92" t="n"/>
      <c r="N469" s="92" t="n"/>
      <c r="O469" s="92" t="n"/>
      <c r="P469" s="92" t="n"/>
      <c r="Q469" s="92" t="n"/>
      <c r="R469" s="90" t="inlineStr">
        <is>
          <t>🟢 CÓ</t>
        </is>
      </c>
      <c r="S469" s="45" t="inlineStr">
        <is>
          <t xml:space="preserve"> 23411-41210</t>
        </is>
      </c>
      <c r="T469" s="45" t="n"/>
      <c r="U469" s="61">
        <f>IF($C469="","",B469&amp;" "&amp;C469&amp;" · ĐK"&amp;D469&amp;IF(E469=""," "," "&amp;E469)&amp;IF(K469=""," "," - "&amp;K469))</f>
        <v/>
      </c>
    </row>
    <row r="470" ht="39.75" customHeight="1">
      <c r="A470" s="89" t="inlineStr">
        <is>
          <t>ME018274</t>
        </is>
      </c>
      <c r="B470" s="71" t="inlineStr">
        <is>
          <t>MITSU-HYUNDA</t>
        </is>
      </c>
      <c r="C470" s="43" t="inlineStr">
        <is>
          <t>4D32 Canter NEW</t>
        </is>
      </c>
      <c r="D470" s="90" t="n">
        <v>104</v>
      </c>
      <c r="E470" s="90" t="inlineStr">
        <is>
          <t>(A)</t>
        </is>
      </c>
      <c r="F470" s="43" t="inlineStr">
        <is>
          <t>Buồng Nổ tròn 52 nhọn cao khuyết,ắc đỉnh 44</t>
        </is>
      </c>
      <c r="G470" s="90" t="inlineStr">
        <is>
          <t>34x84</t>
        </is>
      </c>
      <c r="H470" s="90" t="n">
        <v>44</v>
      </c>
      <c r="I470" s="90" t="n">
        <v>112</v>
      </c>
      <c r="J470" s="90" t="inlineStr">
        <is>
          <t>2.8K-2-4</t>
        </is>
      </c>
      <c r="K470" s="91" t="inlineStr">
        <is>
          <t>IZUMI</t>
        </is>
      </c>
      <c r="L470" s="90" t="inlineStr">
        <is>
          <t>Bộ 4</t>
        </is>
      </c>
      <c r="M470" s="92" t="n"/>
      <c r="N470" s="92" t="n"/>
      <c r="O470" s="92" t="n"/>
      <c r="P470" s="92" t="n"/>
      <c r="Q470" s="92" t="n"/>
      <c r="R470" s="90" t="inlineStr">
        <is>
          <t>🟢 CÓ</t>
        </is>
      </c>
      <c r="S470" s="45" t="inlineStr">
        <is>
          <t>ME018274</t>
        </is>
      </c>
      <c r="T470" s="45" t="n"/>
      <c r="U470" s="61">
        <f>IF($C470="","",B470&amp;" "&amp;C470&amp;" · ĐK"&amp;D470&amp;IF(E470=""," "," "&amp;E470)&amp;IF(K470=""," "," - "&amp;K470))</f>
        <v/>
      </c>
    </row>
    <row r="471" ht="39.75" customHeight="1">
      <c r="A471" s="89" t="inlineStr">
        <is>
          <t>HH082316</t>
        </is>
      </c>
      <c r="B471" s="71" t="inlineStr">
        <is>
          <t>MITSU-HYUNDA</t>
        </is>
      </c>
      <c r="C471" s="43" t="inlineStr">
        <is>
          <t>4D32 Canter NEW</t>
        </is>
      </c>
      <c r="D471" s="90" t="n">
        <v>104</v>
      </c>
      <c r="E471" s="90" t="inlineStr">
        <is>
          <t>(A)</t>
        </is>
      </c>
      <c r="F471" s="43" t="inlineStr">
        <is>
          <t>Buồng Nổ tròn 52 nhọn cao khuyết,ắc đỉnh 44</t>
        </is>
      </c>
      <c r="G471" s="90" t="inlineStr">
        <is>
          <t>34x84</t>
        </is>
      </c>
      <c r="H471" s="90" t="n">
        <v>44</v>
      </c>
      <c r="I471" s="90" t="n">
        <v>112</v>
      </c>
      <c r="J471" s="90" t="inlineStr">
        <is>
          <t>2.8K-2-4</t>
        </is>
      </c>
      <c r="K471" s="91" t="inlineStr">
        <is>
          <t>IKAZU</t>
        </is>
      </c>
      <c r="L471" s="90" t="inlineStr">
        <is>
          <t>Bộ 4</t>
        </is>
      </c>
      <c r="M471" s="92" t="n"/>
      <c r="N471" s="92" t="n">
        <v>1480000</v>
      </c>
      <c r="O471" s="92" t="n">
        <v>1570000</v>
      </c>
      <c r="P471" s="92" t="n">
        <v>1680000</v>
      </c>
      <c r="Q471" s="92" t="n"/>
      <c r="R471" s="90" t="inlineStr">
        <is>
          <t>🟢 CÓ</t>
        </is>
      </c>
      <c r="S471" s="45" t="inlineStr">
        <is>
          <t>ME018274</t>
        </is>
      </c>
      <c r="T471" s="45" t="n"/>
      <c r="U471" s="61">
        <f>IF($C471="","",B471&amp;" "&amp;C471&amp;" · ĐK"&amp;D471&amp;IF(E471=""," "," "&amp;E471)&amp;IF(K471=""," "," - "&amp;K471))</f>
        <v/>
      </c>
    </row>
    <row r="472" ht="39.75" customHeight="1">
      <c r="A472" s="89" t="inlineStr">
        <is>
          <t>HH072019</t>
        </is>
      </c>
      <c r="B472" s="71" t="inlineStr">
        <is>
          <t>MITSU-HYUNDA</t>
        </is>
      </c>
      <c r="C472" s="45" t="inlineStr">
        <is>
          <t>4D32 Canter-OLD</t>
        </is>
      </c>
      <c r="D472" s="71" t="n">
        <v>104</v>
      </c>
      <c r="E472" s="71" t="inlineStr">
        <is>
          <t>(A)</t>
        </is>
      </c>
      <c r="F472" s="45" t="inlineStr">
        <is>
          <t xml:space="preserve">Buồng Nổ tròn 52 nhọn cao khuyết,ắc đỉnh 45 </t>
        </is>
      </c>
      <c r="G472" s="71" t="inlineStr">
        <is>
          <t>34x84</t>
        </is>
      </c>
      <c r="H472" s="71" t="n">
        <v>45</v>
      </c>
      <c r="I472" s="71" t="n">
        <v>112</v>
      </c>
      <c r="J472" s="71" t="inlineStr">
        <is>
          <t>2.8K-2-4</t>
        </is>
      </c>
      <c r="K472" s="93" t="inlineStr">
        <is>
          <t>IZUMI</t>
        </is>
      </c>
      <c r="L472" s="71" t="inlineStr">
        <is>
          <t>Bộ 4</t>
        </is>
      </c>
      <c r="M472" s="64" t="n"/>
      <c r="N472" s="64" t="n"/>
      <c r="O472" s="64" t="n"/>
      <c r="P472" s="64" t="n"/>
      <c r="Q472" s="64" t="n"/>
      <c r="R472" s="71" t="inlineStr">
        <is>
          <t>🟢 CÓ</t>
        </is>
      </c>
      <c r="S472" s="45" t="inlineStr">
        <is>
          <t>ME018277</t>
        </is>
      </c>
      <c r="T472" s="45" t="n"/>
      <c r="U472" s="61">
        <f>IF($C472="","",B472&amp;" "&amp;C472&amp;" · ĐK"&amp;D472&amp;IF(E472=""," "," "&amp;E472)&amp;IF(K472=""," "," - "&amp;K472))</f>
        <v/>
      </c>
    </row>
    <row r="473" ht="39.75" customHeight="1">
      <c r="A473" s="89" t="inlineStr">
        <is>
          <t>HH081158</t>
        </is>
      </c>
      <c r="B473" s="71" t="inlineStr">
        <is>
          <t>MITSU-HYUNDA</t>
        </is>
      </c>
      <c r="C473" s="45" t="inlineStr">
        <is>
          <t>4D32 Canter-OLD</t>
        </is>
      </c>
      <c r="D473" s="71" t="n">
        <v>104</v>
      </c>
      <c r="E473" s="71" t="inlineStr">
        <is>
          <t>(A)</t>
        </is>
      </c>
      <c r="F473" s="45" t="inlineStr">
        <is>
          <t xml:space="preserve">Buồng Nổ tròn 52 nhọn cao khuyết,ắc đỉnh 45 </t>
        </is>
      </c>
      <c r="G473" s="71" t="inlineStr">
        <is>
          <t>34x84</t>
        </is>
      </c>
      <c r="H473" s="71" t="n">
        <v>45</v>
      </c>
      <c r="I473" s="71" t="n">
        <v>112</v>
      </c>
      <c r="J473" s="71" t="inlineStr">
        <is>
          <t>2.8K-2-4</t>
        </is>
      </c>
      <c r="K473" s="93" t="inlineStr">
        <is>
          <t>IKAZU</t>
        </is>
      </c>
      <c r="L473" s="71" t="inlineStr">
        <is>
          <t>Bộ 4</t>
        </is>
      </c>
      <c r="M473" s="64" t="n"/>
      <c r="N473" s="64" t="n">
        <v>1480000</v>
      </c>
      <c r="O473" s="64" t="n">
        <v>1570000</v>
      </c>
      <c r="P473" s="64" t="n">
        <v>1680000</v>
      </c>
      <c r="Q473" s="64" t="n"/>
      <c r="R473" s="71" t="inlineStr">
        <is>
          <t>🟢 CÓ</t>
        </is>
      </c>
      <c r="S473" s="45" t="inlineStr">
        <is>
          <t>ME018277</t>
        </is>
      </c>
      <c r="T473" s="45" t="n"/>
      <c r="U473" s="61">
        <f>IF($C473="","",B473&amp;" "&amp;C473&amp;" · ĐK"&amp;D473&amp;IF(E473=""," "," "&amp;E473)&amp;IF(K473=""," "," - "&amp;K473))</f>
        <v/>
      </c>
    </row>
    <row r="474" ht="39.75" customHeight="1">
      <c r="A474" s="89" t="inlineStr">
        <is>
          <t>HH080368</t>
        </is>
      </c>
      <c r="B474" s="71" t="inlineStr">
        <is>
          <t>MITSU-HYUNDA</t>
        </is>
      </c>
      <c r="C474" s="45" t="inlineStr">
        <is>
          <t>4D32/K1</t>
        </is>
      </c>
      <c r="D474" s="71" t="n">
        <v>104</v>
      </c>
      <c r="E474" s="71" t="inlineStr">
        <is>
          <t>(A)</t>
        </is>
      </c>
      <c r="F474" s="45" t="inlineStr">
        <is>
          <t>Buồng Nổ tròn 54 nhọn</t>
        </is>
      </c>
      <c r="G474" s="71" t="inlineStr">
        <is>
          <t>34x84</t>
        </is>
      </c>
      <c r="H474" s="71" t="n">
        <v>44</v>
      </c>
      <c r="I474" s="71" t="n">
        <v>110</v>
      </c>
      <c r="J474" s="71" t="inlineStr">
        <is>
          <t>3HK-2-4</t>
        </is>
      </c>
      <c r="K474" s="93" t="inlineStr">
        <is>
          <t>IKAZU</t>
        </is>
      </c>
      <c r="L474" s="71" t="inlineStr">
        <is>
          <t>Bộ 4</t>
        </is>
      </c>
      <c r="M474" s="64" t="n"/>
      <c r="N474" s="64" t="n">
        <v>1400000</v>
      </c>
      <c r="O474" s="64" t="n">
        <v>1500000</v>
      </c>
      <c r="P474" s="64" t="n">
        <v>1600000</v>
      </c>
      <c r="Q474" s="64" t="n"/>
      <c r="R474" s="71" t="inlineStr">
        <is>
          <t>🟢 CÓ</t>
        </is>
      </c>
      <c r="S474" s="45" t="inlineStr">
        <is>
          <t>ME012174</t>
        </is>
      </c>
      <c r="T474" s="45" t="n"/>
      <c r="U474" s="61">
        <f>IF($C474="","",B474&amp;" "&amp;C474&amp;" · ĐK"&amp;D474&amp;IF(E474=""," "," "&amp;E474)&amp;IF(K474=""," "," - "&amp;K474))</f>
        <v/>
      </c>
    </row>
    <row r="475" ht="39.75" customHeight="1">
      <c r="A475" s="89" t="n"/>
      <c r="B475" s="71" t="inlineStr">
        <is>
          <t>MITSU-HYUNDA</t>
        </is>
      </c>
      <c r="C475" s="45" t="inlineStr">
        <is>
          <t>4D32/K1</t>
        </is>
      </c>
      <c r="D475" s="71" t="n">
        <v>104</v>
      </c>
      <c r="E475" s="71" t="inlineStr">
        <is>
          <t>(A)</t>
        </is>
      </c>
      <c r="F475" s="45" t="inlineStr">
        <is>
          <t>Buồng Nổ tròn 54 nhọn</t>
        </is>
      </c>
      <c r="G475" s="71" t="inlineStr">
        <is>
          <t>34x84</t>
        </is>
      </c>
      <c r="H475" s="71" t="n">
        <v>44</v>
      </c>
      <c r="I475" s="71" t="n">
        <v>110</v>
      </c>
      <c r="J475" s="71" t="inlineStr">
        <is>
          <t>3HK-2-4</t>
        </is>
      </c>
      <c r="K475" s="93" t="inlineStr">
        <is>
          <t>IZUMI</t>
        </is>
      </c>
      <c r="L475" s="71" t="inlineStr">
        <is>
          <t>Bộ 4</t>
        </is>
      </c>
      <c r="M475" s="64" t="n"/>
      <c r="N475" s="64" t="n"/>
      <c r="O475" s="64" t="n"/>
      <c r="P475" s="64" t="n"/>
      <c r="Q475" s="64" t="n"/>
      <c r="R475" s="71" t="inlineStr">
        <is>
          <t>🟢 CÓ</t>
        </is>
      </c>
      <c r="S475" s="45" t="inlineStr">
        <is>
          <t>ME012174</t>
        </is>
      </c>
      <c r="T475" s="45" t="n"/>
      <c r="U475" s="61">
        <f>IF($C475="","",B475&amp;" "&amp;C475&amp;" · ĐK"&amp;D475&amp;IF(E475=""," "," "&amp;E475)&amp;IF(K475=""," "," - "&amp;K475))</f>
        <v/>
      </c>
    </row>
    <row r="476" ht="39.75" customHeight="1">
      <c r="A476" s="89" t="inlineStr">
        <is>
          <t>HH00431</t>
        </is>
      </c>
      <c r="B476" s="71" t="inlineStr">
        <is>
          <t>MITSU-HYUNDA</t>
        </is>
      </c>
      <c r="C476" s="43" t="inlineStr">
        <is>
          <t>4D34</t>
        </is>
      </c>
      <c r="D476" s="90" t="n">
        <v>104</v>
      </c>
      <c r="E476" s="90" t="n"/>
      <c r="F476" s="43" t="inlineStr">
        <is>
          <t>Buồng nổ tròn 54 nhọn, ắc 34</t>
        </is>
      </c>
      <c r="G476" s="90" t="inlineStr">
        <is>
          <t>34x87</t>
        </is>
      </c>
      <c r="H476" s="90" t="n">
        <v>44</v>
      </c>
      <c r="I476" s="90" t="n">
        <v>112</v>
      </c>
      <c r="J476" s="90" t="inlineStr">
        <is>
          <t>2.8K-2-4</t>
        </is>
      </c>
      <c r="K476" s="91" t="inlineStr">
        <is>
          <t>IZUMI</t>
        </is>
      </c>
      <c r="L476" s="90" t="inlineStr">
        <is>
          <t>Bộ 4</t>
        </is>
      </c>
      <c r="M476" s="92" t="n"/>
      <c r="N476" s="92" t="n">
        <v>1400000</v>
      </c>
      <c r="O476" s="92" t="n">
        <v>1500000</v>
      </c>
      <c r="P476" s="92" t="n">
        <v>1600000</v>
      </c>
      <c r="Q476" s="92" t="n"/>
      <c r="R476" s="90" t="inlineStr">
        <is>
          <t>🟢 CÓ</t>
        </is>
      </c>
      <c r="S476" s="45" t="n"/>
      <c r="T476" s="45" t="n"/>
      <c r="U476" s="61">
        <f>IF($C476="","",B476&amp;" "&amp;C476&amp;" · ĐK"&amp;D476&amp;IF(E476=""," "," "&amp;E476)&amp;IF(K476=""," "," - "&amp;K476))</f>
        <v/>
      </c>
    </row>
    <row r="477" ht="39.75" customHeight="1">
      <c r="A477" s="89" t="inlineStr">
        <is>
          <t xml:space="preserve">HH080369        </t>
        </is>
      </c>
      <c r="B477" s="71" t="inlineStr">
        <is>
          <t>MITSU-HYUNDA</t>
        </is>
      </c>
      <c r="C477" s="43" t="inlineStr">
        <is>
          <t>4D34-T1 D4DB County</t>
        </is>
      </c>
      <c r="D477" s="90" t="n">
        <v>104</v>
      </c>
      <c r="E477" s="90" t="inlineStr">
        <is>
          <t>(A)+(O)</t>
        </is>
      </c>
      <c r="F477" s="43" t="inlineStr">
        <is>
          <t>Buồng Nổ tròn 49, hột vịt</t>
        </is>
      </c>
      <c r="G477" s="90" t="inlineStr">
        <is>
          <t>36x87</t>
        </is>
      </c>
      <c r="H477" s="90" t="n">
        <v>44</v>
      </c>
      <c r="I477" s="90" t="n">
        <v>112</v>
      </c>
      <c r="J477" s="90" t="inlineStr">
        <is>
          <t>2.8K-2-4</t>
        </is>
      </c>
      <c r="K477" s="91" t="inlineStr">
        <is>
          <t>IKAZU</t>
        </is>
      </c>
      <c r="L477" s="90" t="inlineStr">
        <is>
          <t>Bộ 4</t>
        </is>
      </c>
      <c r="M477" s="92" t="n"/>
      <c r="N477" s="92" t="n">
        <v>1700000</v>
      </c>
      <c r="O477" s="92" t="n">
        <v>1850000</v>
      </c>
      <c r="P477" s="92" t="n">
        <v>1950000</v>
      </c>
      <c r="Q477" s="92" t="n"/>
      <c r="R477" s="90" t="inlineStr">
        <is>
          <t>🟢 CÓ</t>
        </is>
      </c>
      <c r="S477" s="45" t="inlineStr">
        <is>
          <t>ME220470 23411-45700 23411-45701 / 23411-45050</t>
        </is>
      </c>
      <c r="T477" s="45" t="n"/>
      <c r="U477" s="61">
        <f>IF($C477="","",B477&amp;" "&amp;C477&amp;" · ĐK"&amp;D477&amp;IF(E477=""," "," "&amp;E477)&amp;IF(K477=""," "," - "&amp;K477))</f>
        <v/>
      </c>
    </row>
    <row r="478" ht="39.75" customHeight="1">
      <c r="A478" s="89" t="inlineStr">
        <is>
          <t>HH082314</t>
        </is>
      </c>
      <c r="B478" s="71" t="inlineStr">
        <is>
          <t>MITSU-HYUNDA</t>
        </is>
      </c>
      <c r="C478" s="45" t="inlineStr">
        <is>
          <t>4D34-T2/6D34-T2</t>
        </is>
      </c>
      <c r="D478" s="71" t="n">
        <v>104</v>
      </c>
      <c r="E478" s="71" t="inlineStr">
        <is>
          <t>(A)</t>
        </is>
      </c>
      <c r="F478" s="45" t="inlineStr">
        <is>
          <t>Buồng Nổ tròn 54 nhọn cao</t>
        </is>
      </c>
      <c r="G478" s="71" t="inlineStr">
        <is>
          <t>36x87</t>
        </is>
      </c>
      <c r="H478" s="71" t="n">
        <v>44</v>
      </c>
      <c r="I478" s="71" t="n">
        <v>112</v>
      </c>
      <c r="J478" s="71" t="inlineStr">
        <is>
          <t>2.8K-2-4</t>
        </is>
      </c>
      <c r="K478" s="93" t="inlineStr">
        <is>
          <t>IKAZU</t>
        </is>
      </c>
      <c r="L478" s="71" t="inlineStr">
        <is>
          <t>Bộ 4</t>
        </is>
      </c>
      <c r="M478" s="64" t="n"/>
      <c r="N478" s="64" t="n">
        <v>2350000</v>
      </c>
      <c r="O478" s="64" t="n">
        <v>2500000</v>
      </c>
      <c r="P478" s="64" t="n">
        <v>2650000</v>
      </c>
      <c r="Q478" s="64" t="n"/>
      <c r="R478" s="71" t="inlineStr">
        <is>
          <t>🟢 CÓ</t>
        </is>
      </c>
      <c r="S478" s="45" t="inlineStr">
        <is>
          <t>ME088990</t>
        </is>
      </c>
      <c r="T478" s="45" t="n"/>
      <c r="U478" s="61">
        <f>IF($C478="","",B478&amp;" "&amp;C478&amp;" · ĐK"&amp;D478&amp;IF(E478=""," "," "&amp;E478)&amp;IF(K478=""," "," - "&amp;K478))</f>
        <v/>
      </c>
    </row>
    <row r="479" ht="39.75" customHeight="1">
      <c r="A479" s="89" t="inlineStr">
        <is>
          <t>HH00053</t>
        </is>
      </c>
      <c r="B479" s="71" t="inlineStr">
        <is>
          <t>MITSU-HYUNDA</t>
        </is>
      </c>
      <c r="C479" s="45" t="inlineStr">
        <is>
          <t>4D34-T2/6D34-T2</t>
        </is>
      </c>
      <c r="D479" s="71" t="n">
        <v>104</v>
      </c>
      <c r="E479" s="71" t="inlineStr">
        <is>
          <t>(A)</t>
        </is>
      </c>
      <c r="F479" s="45" t="inlineStr">
        <is>
          <t>Buồng Nổ tròn 54 nhọn cao</t>
        </is>
      </c>
      <c r="G479" s="71" t="inlineStr">
        <is>
          <t>36x87</t>
        </is>
      </c>
      <c r="H479" s="71" t="n">
        <v>44</v>
      </c>
      <c r="I479" s="71" t="n">
        <v>112</v>
      </c>
      <c r="J479" s="71" t="inlineStr">
        <is>
          <t>2.8K-2-4</t>
        </is>
      </c>
      <c r="K479" s="93" t="inlineStr">
        <is>
          <t>IZUMI</t>
        </is>
      </c>
      <c r="L479" s="71" t="inlineStr">
        <is>
          <t>Bộ 4</t>
        </is>
      </c>
      <c r="M479" s="64" t="n"/>
      <c r="N479" s="64" t="n">
        <v>2200000</v>
      </c>
      <c r="O479" s="64" t="n">
        <v>2380000</v>
      </c>
      <c r="P479" s="64" t="n">
        <v>2600000</v>
      </c>
      <c r="Q479" s="64" t="n"/>
      <c r="R479" s="71" t="inlineStr">
        <is>
          <t>🟢 CÓ</t>
        </is>
      </c>
      <c r="S479" s="45" t="inlineStr">
        <is>
          <t>ME088990</t>
        </is>
      </c>
      <c r="T479" s="45" t="n"/>
      <c r="U479" s="61">
        <f>IF($C479="","",B479&amp;" "&amp;C479&amp;" · ĐK"&amp;D479&amp;IF(E479=""," "," "&amp;E479)&amp;IF(K479=""," "," - "&amp;K479))</f>
        <v/>
      </c>
    </row>
    <row r="480" ht="39.75" customHeight="1">
      <c r="A480" s="89" t="inlineStr">
        <is>
          <t>HH070998</t>
        </is>
      </c>
      <c r="B480" s="71" t="inlineStr">
        <is>
          <t>MITSU-HYUNDA</t>
        </is>
      </c>
      <c r="C480" s="45" t="inlineStr">
        <is>
          <t>4D34-T2/6D34-T2</t>
        </is>
      </c>
      <c r="D480" s="71" t="n">
        <v>104</v>
      </c>
      <c r="E480" s="71" t="inlineStr">
        <is>
          <t>(A)</t>
        </is>
      </c>
      <c r="F480" s="45" t="inlineStr">
        <is>
          <t>Buồng Nổ tròn 54 nhọn cao</t>
        </is>
      </c>
      <c r="G480" s="71" t="inlineStr">
        <is>
          <t>36x87</t>
        </is>
      </c>
      <c r="H480" s="71" t="n">
        <v>44</v>
      </c>
      <c r="I480" s="71" t="n">
        <v>112</v>
      </c>
      <c r="J480" s="71" t="inlineStr">
        <is>
          <t>2.8K-2-4</t>
        </is>
      </c>
      <c r="K480" s="93" t="inlineStr">
        <is>
          <t>NSP</t>
        </is>
      </c>
      <c r="L480" s="71" t="inlineStr">
        <is>
          <t>Bộ 4</t>
        </is>
      </c>
      <c r="M480" s="64" t="n"/>
      <c r="N480" s="64" t="n"/>
      <c r="O480" s="64" t="n"/>
      <c r="P480" s="64" t="n"/>
      <c r="Q480" s="64" t="n"/>
      <c r="R480" s="71" t="inlineStr">
        <is>
          <t>🟢 CÓ</t>
        </is>
      </c>
      <c r="S480" s="45" t="inlineStr">
        <is>
          <t>ME088990</t>
        </is>
      </c>
      <c r="T480" s="45" t="n"/>
      <c r="U480" s="61">
        <f>IF($C480="","",B480&amp;" "&amp;C480&amp;" · ĐK"&amp;D480&amp;IF(E480=""," "," "&amp;E480)&amp;IF(K480=""," "," - "&amp;K480))</f>
        <v/>
      </c>
    </row>
    <row r="481" ht="39.75" customHeight="1">
      <c r="A481" s="89" t="inlineStr">
        <is>
          <t>HH075637</t>
        </is>
      </c>
      <c r="B481" s="71" t="inlineStr">
        <is>
          <t>MITSU-HYUNDA</t>
        </is>
      </c>
      <c r="C481" s="45" t="inlineStr">
        <is>
          <t>4D34-T2/6D34-T2</t>
        </is>
      </c>
      <c r="D481" s="71" t="n">
        <v>104</v>
      </c>
      <c r="E481" s="71" t="inlineStr">
        <is>
          <t>(A)</t>
        </is>
      </c>
      <c r="F481" s="45" t="inlineStr">
        <is>
          <t>Buồng Nổ tròn 54 nhọn cao</t>
        </is>
      </c>
      <c r="G481" s="71" t="inlineStr">
        <is>
          <t>36x87</t>
        </is>
      </c>
      <c r="H481" s="71" t="n">
        <v>44</v>
      </c>
      <c r="I481" s="71" t="n">
        <v>112</v>
      </c>
      <c r="J481" s="71" t="inlineStr">
        <is>
          <t>2.8K-2-4</t>
        </is>
      </c>
      <c r="K481" s="93" t="inlineStr">
        <is>
          <t>MAHLE</t>
        </is>
      </c>
      <c r="L481" s="71" t="inlineStr">
        <is>
          <t>Bộ 4</t>
        </is>
      </c>
      <c r="M481" s="64" t="n"/>
      <c r="N481" s="64" t="n">
        <v>4320000</v>
      </c>
      <c r="O481" s="64" t="n">
        <v>4560000</v>
      </c>
      <c r="P481" s="64" t="n">
        <v>4800000</v>
      </c>
      <c r="Q481" s="64" t="n"/>
      <c r="R481" s="71" t="inlineStr">
        <is>
          <t>🟢 CÓ</t>
        </is>
      </c>
      <c r="S481" s="45" t="inlineStr">
        <is>
          <t>ME088990</t>
        </is>
      </c>
      <c r="T481" s="45" t="n"/>
      <c r="U481" s="61">
        <f>IF($C481="","",B481&amp;" "&amp;C481&amp;" · ĐK"&amp;D481&amp;IF(E481=""," "," "&amp;E481)&amp;IF(K481=""," "," - "&amp;K481))</f>
        <v/>
      </c>
    </row>
    <row r="482" ht="39.75" customHeight="1">
      <c r="A482" s="89" t="n"/>
      <c r="B482" s="71" t="inlineStr">
        <is>
          <t>MITSU-HYUNDA</t>
        </is>
      </c>
      <c r="C482" s="43" t="inlineStr">
        <is>
          <t>4D34T, County</t>
        </is>
      </c>
      <c r="D482" s="90" t="n">
        <v>104</v>
      </c>
      <c r="E482" s="90" t="inlineStr">
        <is>
          <t>(A)+(O)</t>
        </is>
      </c>
      <c r="F482" s="43" t="inlineStr">
        <is>
          <t>Buồng Nổ tròn 54 nhọn cao</t>
        </is>
      </c>
      <c r="G482" s="90" t="inlineStr">
        <is>
          <t>36x87</t>
        </is>
      </c>
      <c r="H482" s="90" t="n">
        <v>44</v>
      </c>
      <c r="I482" s="90" t="n">
        <v>112</v>
      </c>
      <c r="J482" s="90" t="inlineStr">
        <is>
          <t>2.8K-2-4</t>
        </is>
      </c>
      <c r="K482" s="91" t="n"/>
      <c r="L482" s="90" t="inlineStr">
        <is>
          <t>Bộ 4</t>
        </is>
      </c>
      <c r="M482" s="92" t="n"/>
      <c r="N482" s="92" t="n"/>
      <c r="O482" s="92" t="n"/>
      <c r="P482" s="92" t="n"/>
      <c r="Q482" s="92" t="n"/>
      <c r="R482" s="90" t="inlineStr">
        <is>
          <t>🟢 CÓ</t>
        </is>
      </c>
      <c r="S482" s="45" t="n"/>
      <c r="T482" s="45" t="n"/>
      <c r="U482" s="61">
        <f>IF($C482="","",B482&amp;" "&amp;C482&amp;" · ĐK"&amp;D482&amp;IF(E482=""," "," "&amp;E482)&amp;IF(K482=""," "," - "&amp;K482))</f>
        <v/>
      </c>
    </row>
    <row r="483" ht="39.75" customHeight="1">
      <c r="A483" s="89" t="n"/>
      <c r="B483" s="71" t="inlineStr">
        <is>
          <t>MITSU-HYUNDA</t>
        </is>
      </c>
      <c r="C483" s="45" t="inlineStr">
        <is>
          <t>4D36</t>
        </is>
      </c>
      <c r="D483" s="71" t="n">
        <v>104</v>
      </c>
      <c r="E483" s="71" t="inlineStr">
        <is>
          <t>(A)</t>
        </is>
      </c>
      <c r="F483" s="45" t="inlineStr">
        <is>
          <t>Buồng Nổ chuồn</t>
        </is>
      </c>
      <c r="G483" s="71" t="inlineStr">
        <is>
          <t>34x84</t>
        </is>
      </c>
      <c r="H483" s="71" t="n">
        <v>44</v>
      </c>
      <c r="I483" s="71" t="n">
        <v>110</v>
      </c>
      <c r="J483" s="71" t="inlineStr">
        <is>
          <t>2.8K-2-4</t>
        </is>
      </c>
      <c r="K483" s="93" t="n"/>
      <c r="L483" s="71" t="inlineStr">
        <is>
          <t>Bộ 4</t>
        </is>
      </c>
      <c r="M483" s="64" t="n"/>
      <c r="N483" s="64" t="n"/>
      <c r="O483" s="64" t="n"/>
      <c r="P483" s="64" t="n"/>
      <c r="Q483" s="64" t="n"/>
      <c r="R483" s="71" t="inlineStr">
        <is>
          <t>🟢 CÓ</t>
        </is>
      </c>
      <c r="S483" s="45" t="n"/>
      <c r="T483" s="45" t="n"/>
      <c r="U483" s="61">
        <f>IF($C483="","",B483&amp;" "&amp;C483&amp;" · ĐK"&amp;D483&amp;IF(E483=""," "," "&amp;E483)&amp;IF(K483=""," "," - "&amp;K483))</f>
        <v/>
      </c>
    </row>
    <row r="484" ht="39.75" customHeight="1">
      <c r="A484" s="89" t="inlineStr">
        <is>
          <t>HH00729</t>
        </is>
      </c>
      <c r="B484" s="71" t="inlineStr">
        <is>
          <t>MITSU-HYUNDA</t>
        </is>
      </c>
      <c r="C484" s="45" t="inlineStr">
        <is>
          <t>4D34-T/6D34-T</t>
        </is>
      </c>
      <c r="D484" s="71" t="n">
        <v>104</v>
      </c>
      <c r="E484" s="71" t="inlineStr">
        <is>
          <t>(A)+(O)</t>
        </is>
      </c>
      <c r="F484" s="45" t="inlineStr">
        <is>
          <t>Buồng nổ tròn 52 nhọn cao, ắc 36, chân không</t>
        </is>
      </c>
      <c r="G484" s="71" t="inlineStr">
        <is>
          <t>36x87</t>
        </is>
      </c>
      <c r="H484" s="71" t="n">
        <v>44</v>
      </c>
      <c r="I484" s="71" t="n">
        <v>112</v>
      </c>
      <c r="J484" s="71" t="inlineStr">
        <is>
          <t>2.8K-2-4</t>
        </is>
      </c>
      <c r="K484" s="93" t="inlineStr">
        <is>
          <t>IZUMI</t>
        </is>
      </c>
      <c r="L484" s="71" t="inlineStr">
        <is>
          <t>Bộ 6</t>
        </is>
      </c>
      <c r="M484" s="64" t="n"/>
      <c r="N484" s="64" t="n"/>
      <c r="O484" s="64" t="n"/>
      <c r="P484" s="64" t="n"/>
      <c r="Q484" s="64" t="n"/>
      <c r="R484" s="71" t="inlineStr">
        <is>
          <t>🟢 CÓ</t>
        </is>
      </c>
      <c r="S484" s="45" t="inlineStr">
        <is>
          <t>ME220454</t>
        </is>
      </c>
      <c r="T484" s="45" t="n"/>
      <c r="U484" s="61">
        <f>IF($C484="","",B484&amp;" "&amp;C484&amp;" · ĐK"&amp;D484&amp;IF(E484=""," "," "&amp;E484)&amp;IF(K484=""," "," - "&amp;K484))</f>
        <v/>
      </c>
    </row>
    <row r="485" ht="39.75" customHeight="1">
      <c r="A485" s="89" t="inlineStr">
        <is>
          <t>HH080585</t>
        </is>
      </c>
      <c r="B485" s="71" t="inlineStr">
        <is>
          <t>MITSU-HYUNDA</t>
        </is>
      </c>
      <c r="C485" s="45" t="inlineStr">
        <is>
          <t>4D34-T/6D34-T</t>
        </is>
      </c>
      <c r="D485" s="71" t="n">
        <v>104</v>
      </c>
      <c r="E485" s="71" t="inlineStr">
        <is>
          <t>(A)+(O)</t>
        </is>
      </c>
      <c r="F485" s="45" t="inlineStr">
        <is>
          <t>Buồng nổ tròn 52 nhọn cao, ắc 36, chân không</t>
        </is>
      </c>
      <c r="G485" s="71" t="inlineStr">
        <is>
          <t>36x87</t>
        </is>
      </c>
      <c r="H485" s="71" t="n">
        <v>44</v>
      </c>
      <c r="I485" s="71" t="n">
        <v>112</v>
      </c>
      <c r="J485" s="71" t="inlineStr">
        <is>
          <t>2.8K-2-4</t>
        </is>
      </c>
      <c r="K485" s="93" t="inlineStr">
        <is>
          <t>IKAZU</t>
        </is>
      </c>
      <c r="L485" s="71" t="inlineStr">
        <is>
          <t>Bộ 6</t>
        </is>
      </c>
      <c r="M485" s="64" t="n"/>
      <c r="N485" s="64" t="n">
        <v>2750000</v>
      </c>
      <c r="O485" s="64" t="n">
        <v>2920000</v>
      </c>
      <c r="P485" s="64" t="n">
        <v>3120000</v>
      </c>
      <c r="Q485" s="64" t="n"/>
      <c r="R485" s="71" t="inlineStr">
        <is>
          <t>🟢 CÓ</t>
        </is>
      </c>
      <c r="S485" s="45" t="inlineStr">
        <is>
          <t>ME220454</t>
        </is>
      </c>
      <c r="T485" s="45" t="n"/>
      <c r="U485" s="61">
        <f>IF($C485="","",B485&amp;" "&amp;C485&amp;" · ĐK"&amp;D485&amp;IF(E485=""," "," "&amp;E485)&amp;IF(K485=""," "," - "&amp;K485))</f>
        <v/>
      </c>
    </row>
    <row r="486" ht="39.75" customHeight="1">
      <c r="A486" s="95" t="inlineStr">
        <is>
          <t>HH076237</t>
        </is>
      </c>
      <c r="B486" s="96" t="inlineStr">
        <is>
          <t>MITSU-HYUNDA</t>
        </is>
      </c>
      <c r="C486" s="97" t="inlineStr">
        <is>
          <t>4D34-T/6D34-T</t>
        </is>
      </c>
      <c r="D486" s="96" t="n">
        <v>104</v>
      </c>
      <c r="E486" s="96" t="inlineStr">
        <is>
          <t>(A)+(O)</t>
        </is>
      </c>
      <c r="F486" s="97" t="inlineStr">
        <is>
          <t>Buồng nổ tròn 52 nhọn cao, ắc 36, chân không</t>
        </is>
      </c>
      <c r="G486" s="96" t="inlineStr">
        <is>
          <t>36x87</t>
        </is>
      </c>
      <c r="H486" s="96" t="n">
        <v>44</v>
      </c>
      <c r="I486" s="96" t="n">
        <v>112</v>
      </c>
      <c r="J486" s="96" t="inlineStr">
        <is>
          <t>2.8K-2-4</t>
        </is>
      </c>
      <c r="K486" s="98" t="inlineStr">
        <is>
          <t>MAHLE</t>
        </is>
      </c>
      <c r="L486" s="96" t="inlineStr">
        <is>
          <t>Bộ 6</t>
        </is>
      </c>
      <c r="M486" s="99" t="n"/>
      <c r="N486" s="99" t="n">
        <v>4300000</v>
      </c>
      <c r="O486" s="99" t="n">
        <v>4650000</v>
      </c>
      <c r="P486" s="99" t="n">
        <v>5000000</v>
      </c>
      <c r="Q486" s="99" t="n"/>
      <c r="R486" s="96" t="inlineStr">
        <is>
          <t>🟢 CÓ</t>
        </is>
      </c>
      <c r="S486" s="97" t="inlineStr">
        <is>
          <t>ME220454</t>
        </is>
      </c>
      <c r="T486" s="97" t="n"/>
      <c r="U486" s="61">
        <f>IF($C486="","",B486&amp;" "&amp;C486&amp;" · ĐK"&amp;D486&amp;IF(E486=""," "," "&amp;E486)&amp;IF(K486=""," "," - "&amp;K486))</f>
        <v/>
      </c>
    </row>
    <row r="487" ht="39.75" customHeight="1">
      <c r="A487" s="89" t="inlineStr">
        <is>
          <t>HH070668</t>
        </is>
      </c>
      <c r="B487" s="71" t="inlineStr">
        <is>
          <t>MITSU-HYUNDA</t>
        </is>
      </c>
      <c r="C487" s="43" t="inlineStr">
        <is>
          <t>D4DA, County</t>
        </is>
      </c>
      <c r="D487" s="90" t="n">
        <v>104</v>
      </c>
      <c r="E487" s="90" t="inlineStr">
        <is>
          <t>(A)+(O)</t>
        </is>
      </c>
      <c r="F487" s="43" t="inlineStr">
        <is>
          <t>Buồng Nổ tòn 53, 5 dù</t>
        </is>
      </c>
      <c r="G487" s="90" t="inlineStr">
        <is>
          <t>36x87</t>
        </is>
      </c>
      <c r="H487" s="90" t="n">
        <v>44</v>
      </c>
      <c r="I487" s="90" t="n">
        <v>112</v>
      </c>
      <c r="J487" s="90" t="inlineStr">
        <is>
          <t>2.8K-2-4</t>
        </is>
      </c>
      <c r="K487" s="91" t="inlineStr">
        <is>
          <t>IZUMI</t>
        </is>
      </c>
      <c r="L487" s="90" t="inlineStr">
        <is>
          <t>Bộ 4</t>
        </is>
      </c>
      <c r="M487" s="92" t="n"/>
      <c r="N487" s="92" t="n">
        <v>1800000</v>
      </c>
      <c r="O487" s="92" t="n">
        <v>1900000</v>
      </c>
      <c r="P487" s="92" t="n">
        <v>2050000</v>
      </c>
      <c r="Q487" s="92" t="n"/>
      <c r="R487" s="90" t="inlineStr">
        <is>
          <t>🟢 CÓ</t>
        </is>
      </c>
      <c r="S487" s="45" t="n"/>
      <c r="T487" s="45" t="n"/>
      <c r="U487" s="61">
        <f>IF($C487="","",B487&amp;" "&amp;C487&amp;" · ĐK"&amp;D487&amp;IF(E487=""," "," "&amp;E487)&amp;IF(K487=""," "," - "&amp;K487))</f>
        <v/>
      </c>
    </row>
    <row r="488" ht="39.75" customHeight="1">
      <c r="A488" s="89" t="n"/>
      <c r="B488" s="71" t="inlineStr">
        <is>
          <t>MITSU-HYUNDA</t>
        </is>
      </c>
      <c r="C488" s="45" t="inlineStr">
        <is>
          <t>D4DC</t>
        </is>
      </c>
      <c r="D488" s="71" t="n">
        <v>104</v>
      </c>
      <c r="E488" s="71" t="inlineStr">
        <is>
          <t>(A)+(O)</t>
        </is>
      </c>
      <c r="F488" s="45" t="inlineStr">
        <is>
          <t>Buồng Nổ tròn dù 50</t>
        </is>
      </c>
      <c r="G488" s="71" t="n">
        <v>36</v>
      </c>
      <c r="H488" s="71" t="n">
        <v>44</v>
      </c>
      <c r="I488" s="71" t="n">
        <v>112</v>
      </c>
      <c r="J488" s="71" t="inlineStr">
        <is>
          <t>2.8K-2-4</t>
        </is>
      </c>
      <c r="K488" s="93" t="n"/>
      <c r="L488" s="71" t="inlineStr">
        <is>
          <t>Bộ 4</t>
        </is>
      </c>
      <c r="M488" s="64" t="n"/>
      <c r="N488" s="64" t="n"/>
      <c r="O488" s="64" t="n"/>
      <c r="P488" s="64" t="n"/>
      <c r="Q488" s="64" t="n"/>
      <c r="R488" s="71" t="inlineStr">
        <is>
          <t>🟢 CÓ</t>
        </is>
      </c>
      <c r="S488" s="45" t="inlineStr">
        <is>
          <t>23411-45200</t>
        </is>
      </c>
      <c r="T488" s="45" t="n"/>
      <c r="U488" s="61">
        <f>IF($C488="","",B488&amp;" "&amp;C488&amp;" · ĐK"&amp;D488&amp;IF(E488=""," "," "&amp;E488)&amp;IF(K488=""," "," - "&amp;K488))</f>
        <v/>
      </c>
    </row>
    <row r="489" ht="39.75" customHeight="1">
      <c r="A489" s="89" t="inlineStr">
        <is>
          <t>HH00730</t>
        </is>
      </c>
      <c r="B489" s="71" t="inlineStr">
        <is>
          <t>MITSU-HYUNDA</t>
        </is>
      </c>
      <c r="C489" s="43" t="inlineStr">
        <is>
          <t>D4DD/4D34 County-NEW</t>
        </is>
      </c>
      <c r="D489" s="90" t="n">
        <v>104</v>
      </c>
      <c r="E489" s="90" t="inlineStr">
        <is>
          <t>(A)+(O)</t>
        </is>
      </c>
      <c r="F489" s="43" t="inlineStr">
        <is>
          <t>Buồng Nổ tròn 58 dù</t>
        </is>
      </c>
      <c r="G489" s="90" t="n">
        <v>38</v>
      </c>
      <c r="H489" s="90" t="n">
        <v>43.5</v>
      </c>
      <c r="I489" s="90" t="n">
        <v>97</v>
      </c>
      <c r="J489" s="90" t="inlineStr">
        <is>
          <t>2.8K-2-3</t>
        </is>
      </c>
      <c r="K489" s="91" t="inlineStr">
        <is>
          <t>IZUMI</t>
        </is>
      </c>
      <c r="L489" s="90" t="inlineStr">
        <is>
          <t>Bộ 4</t>
        </is>
      </c>
      <c r="M489" s="92" t="n"/>
      <c r="N489" s="92" t="n">
        <v>1900000</v>
      </c>
      <c r="O489" s="92" t="n">
        <v>2000000</v>
      </c>
      <c r="P489" s="92" t="n">
        <v>2100000</v>
      </c>
      <c r="Q489" s="92" t="n"/>
      <c r="R489" s="90" t="inlineStr">
        <is>
          <t>🟢 CÓ</t>
        </is>
      </c>
      <c r="S489" s="45" t="inlineStr">
        <is>
          <t>23411-45500</t>
        </is>
      </c>
      <c r="T489" s="45" t="n"/>
      <c r="U489" s="61">
        <f>IF($C489="","",B489&amp;" "&amp;C489&amp;" · ĐK"&amp;D489&amp;IF(E489=""," "," "&amp;E489)&amp;IF(K489=""," "," - "&amp;K489))</f>
        <v/>
      </c>
    </row>
    <row r="490" ht="39.75" customHeight="1">
      <c r="A490" s="89" t="n"/>
      <c r="B490" s="71" t="inlineStr">
        <is>
          <t>MITSU-HYUNDA</t>
        </is>
      </c>
      <c r="C490" s="45" t="inlineStr">
        <is>
          <t>6A</t>
        </is>
      </c>
      <c r="D490" s="71" t="n">
        <v>105</v>
      </c>
      <c r="E490" s="71" t="n"/>
      <c r="F490" s="45" t="n"/>
      <c r="G490" s="71" t="n">
        <v>42</v>
      </c>
      <c r="H490" s="71" t="n"/>
      <c r="I490" s="71" t="n"/>
      <c r="J490" s="90" t="inlineStr">
        <is>
          <t>3K-2HK-4</t>
        </is>
      </c>
      <c r="K490" s="93" t="n"/>
      <c r="L490" s="71" t="inlineStr">
        <is>
          <t>Bộ 6</t>
        </is>
      </c>
      <c r="M490" s="64" t="n"/>
      <c r="N490" s="64" t="n"/>
      <c r="O490" s="64" t="n"/>
      <c r="P490" s="64" t="n"/>
      <c r="Q490" s="64" t="n"/>
      <c r="R490" s="71" t="inlineStr">
        <is>
          <t>🟢 CÓ</t>
        </is>
      </c>
      <c r="S490" s="45" t="n"/>
      <c r="T490" s="45" t="inlineStr">
        <is>
          <t>séc măng tư lê đặt</t>
        </is>
      </c>
      <c r="U490" s="61">
        <f>IF($C490="","",B490&amp;" "&amp;C490&amp;" · ĐK"&amp;D490&amp;IF(E490=""," "," "&amp;E490)&amp;IF(K490=""," "," - "&amp;K490))</f>
        <v/>
      </c>
    </row>
    <row r="491" ht="39.75" customFormat="1" customHeight="1" s="78">
      <c r="A491" s="105" t="n"/>
      <c r="B491" s="71" t="inlineStr">
        <is>
          <t>MITSU-HYUNDA</t>
        </is>
      </c>
      <c r="C491" s="105" t="inlineStr">
        <is>
          <t>6A</t>
        </is>
      </c>
      <c r="D491" s="106" t="n">
        <v>105</v>
      </c>
      <c r="E491" s="106" t="n"/>
      <c r="F491" s="105" t="n"/>
      <c r="G491" s="106" t="n">
        <v>42</v>
      </c>
      <c r="H491" s="106" t="n"/>
      <c r="I491" s="106" t="n"/>
      <c r="J491" s="106" t="n"/>
      <c r="K491" s="107" t="n"/>
      <c r="L491" s="106" t="inlineStr">
        <is>
          <t>Bộ 6</t>
        </is>
      </c>
      <c r="M491" s="108" t="n"/>
      <c r="N491" s="108" t="n"/>
      <c r="O491" s="108" t="n"/>
      <c r="P491" s="108" t="n"/>
      <c r="Q491" s="108" t="n"/>
      <c r="R491" s="106" t="inlineStr">
        <is>
          <t>🟢 CÓ</t>
        </is>
      </c>
      <c r="S491" s="105" t="n"/>
      <c r="T491" s="105" t="n"/>
      <c r="U491" s="109">
        <f>IF($C491="","",B491&amp;" "&amp;C491&amp;" · ĐK"&amp;D491&amp;IF(E491=""," "," "&amp;E491)&amp;IF(K491=""," "," - "&amp;K491))</f>
        <v/>
      </c>
    </row>
    <row r="492" ht="39.75" customHeight="1">
      <c r="A492" s="89" t="n"/>
      <c r="B492" s="71" t="inlineStr">
        <is>
          <t>MITSU-HYUNDA</t>
        </is>
      </c>
      <c r="C492" s="45" t="inlineStr">
        <is>
          <t>6A-T</t>
        </is>
      </c>
      <c r="D492" s="71" t="n">
        <v>105</v>
      </c>
      <c r="E492" s="71" t="inlineStr">
        <is>
          <t>(A)+(O)</t>
        </is>
      </c>
      <c r="F492" s="45" t="inlineStr">
        <is>
          <t>Buồng Nổ tròn 68 nhọn, có 2 dấu supap</t>
        </is>
      </c>
      <c r="G492" s="71" t="n">
        <v>44</v>
      </c>
      <c r="H492" s="71" t="n">
        <v>49</v>
      </c>
      <c r="I492" s="71" t="n">
        <v>121</v>
      </c>
      <c r="J492" s="71" t="inlineStr">
        <is>
          <t>ME036415</t>
        </is>
      </c>
      <c r="K492" s="93" t="n"/>
      <c r="L492" s="71" t="inlineStr">
        <is>
          <t>Bộ 6</t>
        </is>
      </c>
      <c r="M492" s="64" t="n"/>
      <c r="N492" s="64" t="n"/>
      <c r="O492" s="64" t="n"/>
      <c r="P492" s="64" t="n"/>
      <c r="Q492" s="64" t="n"/>
      <c r="R492" s="71" t="inlineStr">
        <is>
          <t>🟢 CÓ</t>
        </is>
      </c>
      <c r="S492" s="45" t="n"/>
      <c r="T492" s="45" t="n"/>
      <c r="U492" s="61">
        <f>IF($C492="","",B492&amp;" "&amp;C492&amp;" · ĐK"&amp;D492&amp;IF(E492=""," "," "&amp;E492)&amp;IF(K492=""," "," - "&amp;K492))</f>
        <v/>
      </c>
    </row>
    <row r="493" ht="39.75" customHeight="1">
      <c r="A493" s="89" t="n"/>
      <c r="B493" s="71" t="inlineStr">
        <is>
          <t>MITSU-HYUNDA</t>
        </is>
      </c>
      <c r="C493" s="43" t="inlineStr">
        <is>
          <t>6CH-DT</t>
        </is>
      </c>
      <c r="D493" s="90" t="n">
        <v>105</v>
      </c>
      <c r="E493" s="90" t="n"/>
      <c r="F493" s="43" t="n"/>
      <c r="G493" s="90" t="inlineStr">
        <is>
          <t>36x89</t>
        </is>
      </c>
      <c r="H493" s="90" t="n">
        <v>51.5</v>
      </c>
      <c r="I493" s="90" t="n">
        <v>119.5</v>
      </c>
      <c r="J493" s="90" t="inlineStr">
        <is>
          <t>3-2.5-2.5-5</t>
        </is>
      </c>
      <c r="K493" s="91" t="n"/>
      <c r="L493" s="90" t="inlineStr">
        <is>
          <t>Bộ 6</t>
        </is>
      </c>
      <c r="M493" s="92" t="n"/>
      <c r="N493" s="92" t="n"/>
      <c r="O493" s="92" t="n"/>
      <c r="P493" s="92" t="n"/>
      <c r="Q493" s="92" t="n"/>
      <c r="R493" s="90" t="inlineStr">
        <is>
          <t>🟢 CÓ</t>
        </is>
      </c>
      <c r="S493" s="45" t="inlineStr">
        <is>
          <t>có ắc</t>
        </is>
      </c>
      <c r="T493" s="45" t="n"/>
      <c r="U493" s="61">
        <f>IF($C493="","",B493&amp;" "&amp;C493&amp;" · ĐK"&amp;D493&amp;IF(E493=""," "," "&amp;E493)&amp;IF(K493=""," "," - "&amp;K493))</f>
        <v/>
      </c>
    </row>
    <row r="494" ht="39.75" customHeight="1">
      <c r="A494" s="89" t="n"/>
      <c r="B494" s="71" t="inlineStr">
        <is>
          <t>MITSU-HYUNDA</t>
        </is>
      </c>
      <c r="C494" s="45" t="inlineStr">
        <is>
          <t>6CH-T</t>
        </is>
      </c>
      <c r="D494" s="71" t="n">
        <v>105</v>
      </c>
      <c r="E494" s="71" t="n"/>
      <c r="F494" s="45" t="inlineStr">
        <is>
          <t>Buồng nổ 59</t>
        </is>
      </c>
      <c r="G494" s="71" t="n">
        <v>36</v>
      </c>
      <c r="H494" s="71" t="n"/>
      <c r="I494" s="71" t="n"/>
      <c r="J494" s="71" t="n"/>
      <c r="K494" s="93" t="n"/>
      <c r="L494" s="71" t="inlineStr">
        <is>
          <t>Bộ 6</t>
        </is>
      </c>
      <c r="M494" s="64" t="n"/>
      <c r="N494" s="64" t="n"/>
      <c r="O494" s="64" t="n"/>
      <c r="P494" s="64" t="n"/>
      <c r="Q494" s="64" t="n"/>
      <c r="R494" s="71" t="inlineStr">
        <is>
          <t>🟢 CÓ</t>
        </is>
      </c>
      <c r="S494" s="45" t="inlineStr">
        <is>
          <t>0 aéc</t>
        </is>
      </c>
      <c r="T494" s="45" t="n"/>
      <c r="U494" s="61">
        <f>IF($C494="","",B494&amp;" "&amp;C494&amp;" · ĐK"&amp;D494&amp;IF(E494=""," "," "&amp;E494)&amp;IF(K494=""," "," - "&amp;K494))</f>
        <v/>
      </c>
    </row>
    <row r="495" ht="39.75" customHeight="1">
      <c r="A495" s="89" t="n"/>
      <c r="B495" s="71" t="inlineStr">
        <is>
          <t>MITSU-HYUNDA</t>
        </is>
      </c>
      <c r="C495" s="43" t="inlineStr">
        <is>
          <t>6D10, 11</t>
        </is>
      </c>
      <c r="D495" s="90" t="n">
        <v>105</v>
      </c>
      <c r="E495" s="90" t="inlineStr">
        <is>
          <t>(A)</t>
        </is>
      </c>
      <c r="F495" s="43" t="inlineStr">
        <is>
          <t>Buồng Nổ hình trái tim</t>
        </is>
      </c>
      <c r="G495" s="90" t="inlineStr">
        <is>
          <t>38x90</t>
        </is>
      </c>
      <c r="H495" s="90" t="n">
        <v>52</v>
      </c>
      <c r="I495" s="90" t="n">
        <v>131</v>
      </c>
      <c r="J495" s="90" t="inlineStr">
        <is>
          <t>3HK-2-5</t>
        </is>
      </c>
      <c r="K495" s="91" t="n"/>
      <c r="L495" s="90" t="inlineStr">
        <is>
          <t>Bộ 6</t>
        </is>
      </c>
      <c r="M495" s="92" t="n"/>
      <c r="N495" s="92" t="n"/>
      <c r="O495" s="92" t="n"/>
      <c r="P495" s="92" t="n"/>
      <c r="Q495" s="92" t="n"/>
      <c r="R495" s="90" t="inlineStr">
        <is>
          <t>🟢 CÓ</t>
        </is>
      </c>
      <c r="S495" s="45" t="n"/>
      <c r="T495" s="45" t="n"/>
      <c r="U495" s="61">
        <f>IF($C495="","",B495&amp;" "&amp;C495&amp;" · ĐK"&amp;D495&amp;IF(E495=""," "," "&amp;E495)&amp;IF(K495=""," "," - "&amp;K495))</f>
        <v/>
      </c>
    </row>
    <row r="496" ht="39.75" customHeight="1">
      <c r="A496" s="89" t="n"/>
      <c r="B496" s="71" t="inlineStr">
        <is>
          <t>MITSU-HYUNDA</t>
        </is>
      </c>
      <c r="C496" s="45" t="inlineStr">
        <is>
          <t>4D33</t>
        </is>
      </c>
      <c r="D496" s="71" t="n">
        <v>108</v>
      </c>
      <c r="E496" s="71" t="inlineStr">
        <is>
          <t>(A)</t>
        </is>
      </c>
      <c r="F496" s="45" t="inlineStr">
        <is>
          <t>Buồng Nổ tròn 56 nhọn</t>
        </is>
      </c>
      <c r="G496" s="71" t="inlineStr">
        <is>
          <t>34x83</t>
        </is>
      </c>
      <c r="H496" s="71" t="n">
        <v>45</v>
      </c>
      <c r="I496" s="71" t="n">
        <v>112</v>
      </c>
      <c r="J496" s="71" t="inlineStr">
        <is>
          <t>3-2-4</t>
        </is>
      </c>
      <c r="K496" s="93" t="n"/>
      <c r="L496" s="71" t="inlineStr">
        <is>
          <t>Bộ 4</t>
        </is>
      </c>
      <c r="M496" s="64" t="n"/>
      <c r="N496" s="64" t="n"/>
      <c r="O496" s="64" t="n"/>
      <c r="P496" s="64" t="n"/>
      <c r="Q496" s="64" t="n"/>
      <c r="R496" s="71" t="inlineStr">
        <is>
          <t>🟢 CÓ</t>
        </is>
      </c>
      <c r="S496" s="45" t="n"/>
      <c r="T496" s="45" t="n"/>
      <c r="U496" s="61">
        <f>IF($C496="","",B496&amp;" "&amp;C496&amp;" · ĐK"&amp;D496&amp;IF(E496=""," "," "&amp;E496)&amp;IF(K496=""," "," - "&amp;K496))</f>
        <v/>
      </c>
    </row>
    <row r="497" ht="39.75" customHeight="1">
      <c r="A497" s="89" t="n"/>
      <c r="B497" s="71" t="inlineStr">
        <is>
          <t>MITSU-HYUNDA</t>
        </is>
      </c>
      <c r="C497" s="43" t="inlineStr">
        <is>
          <t>4D33-T</t>
        </is>
      </c>
      <c r="D497" s="90" t="n">
        <v>108</v>
      </c>
      <c r="E497" s="90" t="inlineStr">
        <is>
          <t>(A)</t>
        </is>
      </c>
      <c r="F497" s="43" t="inlineStr">
        <is>
          <t>Buồng Nổ tròn 54 nhọn cao khuyết, có cò nhớt</t>
        </is>
      </c>
      <c r="G497" s="90" t="inlineStr">
        <is>
          <t>34x83</t>
        </is>
      </c>
      <c r="H497" s="90" t="n">
        <v>45</v>
      </c>
      <c r="I497" s="90" t="n">
        <v>112</v>
      </c>
      <c r="J497" s="90" t="inlineStr">
        <is>
          <t>3-2-4</t>
        </is>
      </c>
      <c r="K497" s="91" t="n"/>
      <c r="L497" s="90" t="inlineStr">
        <is>
          <t>Bộ 4</t>
        </is>
      </c>
      <c r="M497" s="92" t="n"/>
      <c r="N497" s="92" t="n"/>
      <c r="O497" s="92" t="n"/>
      <c r="P497" s="92" t="n"/>
      <c r="Q497" s="92" t="n"/>
      <c r="R497" s="90" t="inlineStr">
        <is>
          <t>🟢 CÓ</t>
        </is>
      </c>
      <c r="S497" s="45" t="inlineStr">
        <is>
          <t>ME016895</t>
        </is>
      </c>
      <c r="T497" s="45" t="n"/>
      <c r="U497" s="61">
        <f>IF($C497="","",B497&amp;" "&amp;C497&amp;" · ĐK"&amp;D497&amp;IF(E497=""," "," "&amp;E497)&amp;IF(K497=""," "," - "&amp;K497))</f>
        <v/>
      </c>
    </row>
    <row r="498" ht="39.75" customHeight="1">
      <c r="A498" s="89" t="inlineStr">
        <is>
          <t>HH084171</t>
        </is>
      </c>
      <c r="B498" s="71" t="inlineStr">
        <is>
          <t>MITSU-HYUNDA</t>
        </is>
      </c>
      <c r="C498" s="45" t="inlineStr">
        <is>
          <t>D6DA</t>
        </is>
      </c>
      <c r="D498" s="71" t="n">
        <v>109</v>
      </c>
      <c r="E498" s="71" t="inlineStr">
        <is>
          <t>(A)+(O)</t>
        </is>
      </c>
      <c r="F498" s="45" t="inlineStr">
        <is>
          <t>Buồng Nổ tròn 53 dù</t>
        </is>
      </c>
      <c r="G498" s="71" t="n">
        <v>39</v>
      </c>
      <c r="H498" s="71" t="n">
        <v>50</v>
      </c>
      <c r="I498" s="71" t="n">
        <v>122</v>
      </c>
      <c r="J498" s="71" t="inlineStr">
        <is>
          <t>2.8K-2.5-4</t>
        </is>
      </c>
      <c r="K498" s="93" t="inlineStr">
        <is>
          <t>HENWEIT</t>
        </is>
      </c>
      <c r="L498" s="71" t="inlineStr">
        <is>
          <t>Bộ 6</t>
        </is>
      </c>
      <c r="M498" s="64" t="n"/>
      <c r="N498" s="64" t="n">
        <v>3350000</v>
      </c>
      <c r="O498" s="64" t="n">
        <v>3550000</v>
      </c>
      <c r="P498" s="64" t="n">
        <v>3800000</v>
      </c>
      <c r="Q498" s="64" t="n"/>
      <c r="R498" s="71" t="inlineStr">
        <is>
          <t>🟢 CÓ</t>
        </is>
      </c>
      <c r="S498" s="104" t="inlineStr">
        <is>
          <t>11-8F00-00</t>
        </is>
      </c>
      <c r="T498" s="45" t="n"/>
      <c r="U498" s="61">
        <f>IF($C498="","",B498&amp;" "&amp;C498&amp;" · ĐK"&amp;D498&amp;IF(E498=""," "," "&amp;E498)&amp;IF(K498=""," "," - "&amp;K498))</f>
        <v/>
      </c>
    </row>
    <row r="499" ht="39.75" customHeight="1">
      <c r="A499" s="89" t="inlineStr">
        <is>
          <t>HH082007</t>
        </is>
      </c>
      <c r="B499" s="71" t="inlineStr">
        <is>
          <t>MITSU-HYUNDA</t>
        </is>
      </c>
      <c r="C499" s="45" t="inlineStr">
        <is>
          <t>D6DA</t>
        </is>
      </c>
      <c r="D499" s="71" t="n">
        <v>109</v>
      </c>
      <c r="E499" s="71" t="inlineStr">
        <is>
          <t>(A)+(O)</t>
        </is>
      </c>
      <c r="F499" s="45" t="inlineStr">
        <is>
          <t>Buồng Nổ tròn 53 dù</t>
        </is>
      </c>
      <c r="G499" s="71" t="n">
        <v>39</v>
      </c>
      <c r="H499" s="71" t="n">
        <v>50</v>
      </c>
      <c r="I499" s="71" t="n">
        <v>122</v>
      </c>
      <c r="J499" s="71" t="inlineStr">
        <is>
          <t>2.8K-2.5-4</t>
        </is>
      </c>
      <c r="K499" s="93" t="inlineStr">
        <is>
          <t>IKAZU</t>
        </is>
      </c>
      <c r="L499" s="71" t="inlineStr">
        <is>
          <t>Bộ 6</t>
        </is>
      </c>
      <c r="M499" s="64" t="n"/>
      <c r="N499" s="64" t="n">
        <v>2800000</v>
      </c>
      <c r="O499" s="64" t="n">
        <v>3000000</v>
      </c>
      <c r="P499" s="64" t="n">
        <v>3200000</v>
      </c>
      <c r="Q499" s="64" t="n"/>
      <c r="R499" s="71" t="inlineStr">
        <is>
          <t>🟢 CÓ</t>
        </is>
      </c>
      <c r="S499" s="104" t="inlineStr">
        <is>
          <t>OK87T-11SAO</t>
        </is>
      </c>
      <c r="T499" s="45" t="n"/>
      <c r="U499" s="61">
        <f>IF($C499="","",B499&amp;" "&amp;C499&amp;" · ĐK"&amp;D499&amp;IF(E499=""," "," "&amp;E499)&amp;IF(K499=""," "," - "&amp;K499))</f>
        <v/>
      </c>
    </row>
    <row r="500" ht="39.75" customHeight="1">
      <c r="A500" s="89" t="n"/>
      <c r="B500" s="71" t="inlineStr">
        <is>
          <t>MITSU-HYUNDA</t>
        </is>
      </c>
      <c r="C500" s="43" t="inlineStr">
        <is>
          <t>D6DA-NEW/D6DD</t>
        </is>
      </c>
      <c r="D500" s="90" t="n">
        <v>109</v>
      </c>
      <c r="E500" s="90" t="inlineStr">
        <is>
          <t>(A)+(O)</t>
        </is>
      </c>
      <c r="F500" s="43" t="inlineStr">
        <is>
          <t>Buồng Nổ tròn dù 65, 5</t>
        </is>
      </c>
      <c r="G500" s="90" t="n"/>
      <c r="H500" s="90" t="n">
        <v>50</v>
      </c>
      <c r="I500" s="90" t="n">
        <v>122</v>
      </c>
      <c r="J500" s="90" t="n"/>
      <c r="K500" s="91" t="n"/>
      <c r="L500" s="90" t="inlineStr">
        <is>
          <t>Bộ 6</t>
        </is>
      </c>
      <c r="M500" s="92" t="n"/>
      <c r="N500" s="92" t="n"/>
      <c r="O500" s="92" t="n"/>
      <c r="P500" s="92" t="n"/>
      <c r="Q500" s="92" t="n"/>
      <c r="R500" s="90" t="inlineStr">
        <is>
          <t>🟢 CÓ</t>
        </is>
      </c>
      <c r="S500" s="45" t="inlineStr">
        <is>
          <t>23411-87000</t>
        </is>
      </c>
      <c r="T500" s="45" t="n"/>
      <c r="U500" s="61">
        <f>IF($C500="","",B500&amp;" "&amp;C500&amp;" · ĐK"&amp;D500&amp;IF(E500=""," "," "&amp;E500)&amp;IF(K500=""," "," - "&amp;K500))</f>
        <v/>
      </c>
    </row>
    <row r="501" ht="39.75" customHeight="1">
      <c r="A501" s="89" t="inlineStr">
        <is>
          <t>HH071221</t>
        </is>
      </c>
      <c r="B501" s="71" t="inlineStr">
        <is>
          <t>MITSU-HYUNDA</t>
        </is>
      </c>
      <c r="C501" s="45" t="inlineStr">
        <is>
          <t>4D35</t>
        </is>
      </c>
      <c r="D501" s="71" t="n">
        <v>110</v>
      </c>
      <c r="E501" s="71" t="inlineStr">
        <is>
          <t>(A)+(O)</t>
        </is>
      </c>
      <c r="F501" s="45" t="inlineStr">
        <is>
          <t>Buồng Nổ tròn 56 nhọn cao khuyết</t>
        </is>
      </c>
      <c r="G501" s="71" t="inlineStr">
        <is>
          <t>36x88</t>
        </is>
      </c>
      <c r="H501" s="71" t="n">
        <v>41.5</v>
      </c>
      <c r="I501" s="71" t="n">
        <v>109</v>
      </c>
      <c r="J501" s="90" t="inlineStr">
        <is>
          <t>3-2-4</t>
        </is>
      </c>
      <c r="K501" s="93" t="inlineStr">
        <is>
          <t>IZUMI</t>
        </is>
      </c>
      <c r="L501" s="71" t="inlineStr">
        <is>
          <t>Bộ 4</t>
        </is>
      </c>
      <c r="M501" s="64" t="n"/>
      <c r="N501" s="64" t="n">
        <v>2050000</v>
      </c>
      <c r="O501" s="64" t="n">
        <v>2200000</v>
      </c>
      <c r="P501" s="64" t="n">
        <v>2300000</v>
      </c>
      <c r="Q501" s="64" t="n"/>
      <c r="R501" s="71" t="inlineStr">
        <is>
          <t>🟢 CÓ</t>
        </is>
      </c>
      <c r="S501" s="45" t="inlineStr">
        <is>
          <t>ME014693</t>
        </is>
      </c>
      <c r="T501" s="45" t="n"/>
      <c r="U501" s="61">
        <f>IF($C501="","",B501&amp;" "&amp;C501&amp;" · ĐK"&amp;D501&amp;IF(E501=""," "," "&amp;E501)&amp;IF(K501=""," "," - "&amp;K501))</f>
        <v/>
      </c>
    </row>
    <row r="502" ht="39.75" customHeight="1">
      <c r="A502" s="89" t="inlineStr">
        <is>
          <t>HH079350</t>
        </is>
      </c>
      <c r="B502" s="71" t="inlineStr">
        <is>
          <t>MITSU-HYUNDA</t>
        </is>
      </c>
      <c r="C502" s="43" t="inlineStr">
        <is>
          <t>6A/6A110</t>
        </is>
      </c>
      <c r="D502" s="90" t="n">
        <v>110</v>
      </c>
      <c r="E502" s="90" t="n"/>
      <c r="F502" s="43" t="inlineStr">
        <is>
          <t>Nổ tròn 65 nhọn, 2 dấu sp</t>
        </is>
      </c>
      <c r="G502" s="90" t="n">
        <v>42</v>
      </c>
      <c r="H502" s="90" t="n">
        <v>50</v>
      </c>
      <c r="I502" s="90" t="n">
        <v>121</v>
      </c>
      <c r="J502" s="90" t="inlineStr">
        <is>
          <t>3HK-2.5-5-5</t>
        </is>
      </c>
      <c r="K502" s="91" t="inlineStr">
        <is>
          <t>IZUMI</t>
        </is>
      </c>
      <c r="L502" s="90" t="inlineStr">
        <is>
          <t>Bộ 6</t>
        </is>
      </c>
      <c r="M502" s="92" t="n"/>
      <c r="N502" s="92" t="n">
        <v>2900000</v>
      </c>
      <c r="O502" s="92" t="n">
        <v>3050000</v>
      </c>
      <c r="P502" s="92" t="n">
        <v>3200000</v>
      </c>
      <c r="Q502" s="92" t="n"/>
      <c r="R502" s="90" t="inlineStr">
        <is>
          <t>🟢 CÓ</t>
        </is>
      </c>
      <c r="S502" s="45" t="n"/>
      <c r="T502" s="45" t="n"/>
      <c r="U502" s="61">
        <f>IF($C502="","",B502&amp;" "&amp;C502&amp;" · ĐK"&amp;D502&amp;IF(E502=""," "," "&amp;E502)&amp;IF(K502=""," "," - "&amp;K502))</f>
        <v/>
      </c>
    </row>
    <row r="503" ht="39.75" customHeight="1">
      <c r="A503" s="89" t="inlineStr">
        <is>
          <t>HH0215</t>
        </is>
      </c>
      <c r="B503" s="71" t="inlineStr">
        <is>
          <t>MITSU-HYUNDA</t>
        </is>
      </c>
      <c r="C503" s="45" t="inlineStr">
        <is>
          <t>6D14-3AT</t>
        </is>
      </c>
      <c r="D503" s="71" t="n">
        <v>110</v>
      </c>
      <c r="E503" s="71" t="inlineStr">
        <is>
          <t>(A)</t>
        </is>
      </c>
      <c r="F503" s="45" t="inlineStr">
        <is>
          <t>Buồng Nổ tròn 58 nhọn có cò nhớt</t>
        </is>
      </c>
      <c r="G503" s="71" t="inlineStr">
        <is>
          <t>38x90</t>
        </is>
      </c>
      <c r="H503" s="71" t="n">
        <v>52</v>
      </c>
      <c r="I503" s="71" t="n">
        <v>116</v>
      </c>
      <c r="J503" s="71" t="inlineStr">
        <is>
          <t>2.8K-2.5-4</t>
        </is>
      </c>
      <c r="K503" s="93" t="inlineStr">
        <is>
          <t>IZUMI</t>
        </is>
      </c>
      <c r="L503" s="71" t="inlineStr">
        <is>
          <t>Bộ 6</t>
        </is>
      </c>
      <c r="M503" s="64" t="n"/>
      <c r="N503" s="64" t="n">
        <v>2400000</v>
      </c>
      <c r="O503" s="64" t="n">
        <v>2550000</v>
      </c>
      <c r="P503" s="64" t="n">
        <v>2700000</v>
      </c>
      <c r="Q503" s="64" t="n"/>
      <c r="R503" s="71" t="inlineStr">
        <is>
          <t>🟢 CÓ</t>
        </is>
      </c>
      <c r="S503" s="45" t="inlineStr">
        <is>
          <t>ME072047</t>
        </is>
      </c>
      <c r="T503" s="45" t="n"/>
      <c r="U503" s="61">
        <f>IF($C503="","",B503&amp;" "&amp;C503&amp;" · ĐK"&amp;D503&amp;IF(E503=""," "," "&amp;E503)&amp;IF(K503=""," "," - "&amp;K503))</f>
        <v/>
      </c>
    </row>
    <row r="504" ht="39.75" customHeight="1">
      <c r="A504" s="89" t="inlineStr">
        <is>
          <t>HH080370</t>
        </is>
      </c>
      <c r="B504" s="71" t="inlineStr">
        <is>
          <t>MITSU-HYUNDA</t>
        </is>
      </c>
      <c r="C504" s="43" t="inlineStr">
        <is>
          <t>6D14-NEW</t>
        </is>
      </c>
      <c r="D504" s="90" t="n">
        <v>110</v>
      </c>
      <c r="E504" s="90" t="inlineStr">
        <is>
          <t>(A)</t>
        </is>
      </c>
      <c r="F504" s="43" t="inlineStr">
        <is>
          <t xml:space="preserve">Buồng Nổ tròn 57 nhọn có 1 dấu supap có cò nhớt,nhớt 5 </t>
        </is>
      </c>
      <c r="G504" s="90" t="inlineStr">
        <is>
          <t>38x90</t>
        </is>
      </c>
      <c r="H504" s="90" t="n">
        <v>52</v>
      </c>
      <c r="I504" s="90" t="n">
        <v>116</v>
      </c>
      <c r="J504" s="90" t="inlineStr">
        <is>
          <t>3HK-2.5-5</t>
        </is>
      </c>
      <c r="K504" s="91" t="inlineStr">
        <is>
          <t>IKAZU</t>
        </is>
      </c>
      <c r="L504" s="90" t="inlineStr">
        <is>
          <t>Bộ 6</t>
        </is>
      </c>
      <c r="M504" s="92" t="n"/>
      <c r="N504" s="92" t="n">
        <v>2600000</v>
      </c>
      <c r="O504" s="92" t="n">
        <v>2750000</v>
      </c>
      <c r="P504" s="92" t="n">
        <v>2900000</v>
      </c>
      <c r="Q504" s="92" t="n"/>
      <c r="R504" s="90" t="inlineStr">
        <is>
          <t>🟢 CÓ</t>
        </is>
      </c>
      <c r="S504" s="45" t="inlineStr">
        <is>
          <t>ME032216</t>
        </is>
      </c>
      <c r="T504" s="45" t="n"/>
      <c r="U504" s="61">
        <f>IF($C504="","",B504&amp;" "&amp;C504&amp;" · ĐK"&amp;D504&amp;IF(E504=""," "," "&amp;E504)&amp;IF(K504=""," "," - "&amp;K504))</f>
        <v/>
      </c>
    </row>
    <row r="505" ht="39.75" customHeight="1">
      <c r="A505" s="89" t="inlineStr">
        <is>
          <t>HH00239</t>
        </is>
      </c>
      <c r="B505" s="71" t="inlineStr">
        <is>
          <t>MITSU-HYUNDA</t>
        </is>
      </c>
      <c r="C505" s="43" t="inlineStr">
        <is>
          <t>6D14-NEW</t>
        </is>
      </c>
      <c r="D505" s="90" t="n">
        <v>110</v>
      </c>
      <c r="E505" s="90" t="inlineStr">
        <is>
          <t>(A)</t>
        </is>
      </c>
      <c r="F505" s="43" t="inlineStr">
        <is>
          <t xml:space="preserve">Buồng Nổ tròn 57 nhọn có 1 dấu supap có cò nhớt,nhớt 5 </t>
        </is>
      </c>
      <c r="G505" s="90" t="inlineStr">
        <is>
          <t>38x90</t>
        </is>
      </c>
      <c r="H505" s="90" t="n">
        <v>52</v>
      </c>
      <c r="I505" s="90" t="n">
        <v>116</v>
      </c>
      <c r="J505" s="90" t="inlineStr">
        <is>
          <t>3HK-2.5-5</t>
        </is>
      </c>
      <c r="K505" s="91" t="inlineStr">
        <is>
          <t>IZUMI</t>
        </is>
      </c>
      <c r="L505" s="90" t="inlineStr">
        <is>
          <t>Bộ 6</t>
        </is>
      </c>
      <c r="M505" s="92" t="n"/>
      <c r="N505" s="92" t="n">
        <v>2150000</v>
      </c>
      <c r="O505" s="92" t="n">
        <v>2300000</v>
      </c>
      <c r="P505" s="92" t="n">
        <v>2450000</v>
      </c>
      <c r="Q505" s="92" t="n"/>
      <c r="R505" s="90" t="inlineStr">
        <is>
          <t>🟢 CÓ</t>
        </is>
      </c>
      <c r="S505" s="45" t="inlineStr">
        <is>
          <t>ME032216</t>
        </is>
      </c>
      <c r="T505" s="45" t="n"/>
      <c r="U505" s="61">
        <f>IF($C505="","",B505&amp;" "&amp;C505&amp;" · ĐK"&amp;D505&amp;IF(E505=""," "," "&amp;E505)&amp;IF(K505=""," "," - "&amp;K505))</f>
        <v/>
      </c>
    </row>
    <row r="506" ht="39.75" customHeight="1">
      <c r="A506" s="89" t="inlineStr">
        <is>
          <t>HH082559</t>
        </is>
      </c>
      <c r="B506" s="71" t="inlineStr">
        <is>
          <t>MITSU-HYUNDA</t>
        </is>
      </c>
      <c r="C506" s="45" t="inlineStr">
        <is>
          <t>6D14-T</t>
        </is>
      </c>
      <c r="D506" s="71" t="n">
        <v>110</v>
      </c>
      <c r="E506" s="71" t="inlineStr">
        <is>
          <t>(A)</t>
        </is>
      </c>
      <c r="F506" s="45" t="inlineStr">
        <is>
          <t>Buồng Nổ tròn 61 nhọn có 1 dấu supap có cò nhớt</t>
        </is>
      </c>
      <c r="G506" s="71" t="inlineStr">
        <is>
          <t>38x90</t>
        </is>
      </c>
      <c r="H506" s="71" t="n">
        <v>52</v>
      </c>
      <c r="I506" s="71" t="n">
        <v>116.5</v>
      </c>
      <c r="J506" s="71" t="inlineStr">
        <is>
          <t>3HK-2.5-5</t>
        </is>
      </c>
      <c r="K506" s="93" t="n"/>
      <c r="L506" s="71" t="inlineStr">
        <is>
          <t>Bộ 6</t>
        </is>
      </c>
      <c r="M506" s="64" t="n"/>
      <c r="N506" s="64" t="n">
        <v>2450000</v>
      </c>
      <c r="O506" s="64" t="n">
        <v>2600000</v>
      </c>
      <c r="P506" s="64" t="n">
        <v>2800000</v>
      </c>
      <c r="Q506" s="64" t="n"/>
      <c r="R506" s="71" t="inlineStr">
        <is>
          <t>🟢 CÓ</t>
        </is>
      </c>
      <c r="S506" s="45" t="inlineStr">
        <is>
          <t>ME032742</t>
        </is>
      </c>
      <c r="T506" s="45" t="n"/>
      <c r="U506" s="61">
        <f>IF($C506="","",B506&amp;" "&amp;C506&amp;" · ĐK"&amp;D506&amp;IF(E506=""," "," "&amp;E506)&amp;IF(K506=""," "," - "&amp;K506))</f>
        <v/>
      </c>
    </row>
    <row r="507" ht="39.75" customHeight="1">
      <c r="A507" s="89" t="inlineStr">
        <is>
          <t>HH00475</t>
        </is>
      </c>
      <c r="B507" s="71" t="inlineStr">
        <is>
          <t>MITSU-HYUNDA</t>
        </is>
      </c>
      <c r="C507" s="43" t="inlineStr">
        <is>
          <t>6DB10-NEW</t>
        </is>
      </c>
      <c r="D507" s="90" t="n">
        <v>110</v>
      </c>
      <c r="E507" s="90" t="inlineStr">
        <is>
          <t>0 kiềng gang</t>
        </is>
      </c>
      <c r="F507" s="43" t="inlineStr">
        <is>
          <t>Buồng Nổ hình đầu trâu không có đuôi cá,dài 139</t>
        </is>
      </c>
      <c r="G507" s="90" t="inlineStr">
        <is>
          <t>40x95</t>
        </is>
      </c>
      <c r="H507" s="90" t="n">
        <v>57.5</v>
      </c>
      <c r="I507" s="90" t="n">
        <v>139</v>
      </c>
      <c r="J507" s="90" t="inlineStr">
        <is>
          <t>3.5-2.5-2.5-5</t>
        </is>
      </c>
      <c r="K507" s="91" t="n"/>
      <c r="L507" s="90" t="inlineStr">
        <is>
          <t>Bộ 6</t>
        </is>
      </c>
      <c r="M507" s="92" t="n"/>
      <c r="N507" s="92" t="n"/>
      <c r="O507" s="92" t="n"/>
      <c r="P507" s="92" t="n"/>
      <c r="Q507" s="92" t="n"/>
      <c r="R507" s="90" t="inlineStr">
        <is>
          <t>🟢 CÓ</t>
        </is>
      </c>
      <c r="S507" s="45" t="n"/>
      <c r="T507" s="45" t="n"/>
      <c r="U507" s="61">
        <f>IF($C507="","",B507&amp;" "&amp;C507&amp;" · ĐK"&amp;D507&amp;IF(E507=""," "," "&amp;E507)&amp;IF(K507=""," "," - "&amp;K507))</f>
        <v/>
      </c>
    </row>
    <row r="508" ht="39.75" customHeight="1">
      <c r="A508" s="89" t="inlineStr">
        <is>
          <t>HH080374</t>
        </is>
      </c>
      <c r="B508" s="71" t="inlineStr">
        <is>
          <t>MITSU-HYUNDA</t>
        </is>
      </c>
      <c r="C508" s="45" t="inlineStr">
        <is>
          <t>6DB10-OLD</t>
        </is>
      </c>
      <c r="D508" s="71" t="n">
        <v>110</v>
      </c>
      <c r="E508" s="71" t="inlineStr">
        <is>
          <t>(A)</t>
        </is>
      </c>
      <c r="F508" s="45" t="inlineStr">
        <is>
          <t xml:space="preserve">Buồng Nổ hình đầu trâu dạng đuôi cá,dài  512 </t>
        </is>
      </c>
      <c r="G508" s="71" t="inlineStr">
        <is>
          <t>40x95</t>
        </is>
      </c>
      <c r="H508" s="71" t="n">
        <v>57.5</v>
      </c>
      <c r="I508" s="71" t="n">
        <v>152</v>
      </c>
      <c r="J508" s="71" t="inlineStr">
        <is>
          <t>3.5-2.5-2.5-5</t>
        </is>
      </c>
      <c r="K508" s="93" t="inlineStr">
        <is>
          <t>IKAZU</t>
        </is>
      </c>
      <c r="L508" s="71" t="inlineStr">
        <is>
          <t>Bộ 6</t>
        </is>
      </c>
      <c r="M508" s="64" t="n"/>
      <c r="N508" s="64" t="n">
        <v>3000000</v>
      </c>
      <c r="O508" s="64" t="n">
        <v>3180000</v>
      </c>
      <c r="P508" s="64" t="n">
        <v>3380000</v>
      </c>
      <c r="Q508" s="64" t="n"/>
      <c r="R508" s="71" t="inlineStr">
        <is>
          <t>🟢 CÓ</t>
        </is>
      </c>
      <c r="S508" s="45" t="inlineStr">
        <is>
          <t>30017-70102</t>
        </is>
      </c>
      <c r="T508" s="45" t="n"/>
      <c r="U508" s="61">
        <f>IF($C508="","",B508&amp;" "&amp;C508&amp;" · ĐK"&amp;D508&amp;IF(E508=""," "," "&amp;E508)&amp;IF(K508=""," "," - "&amp;K508))</f>
        <v/>
      </c>
    </row>
    <row r="509" ht="39.75" customHeight="1">
      <c r="A509" s="89" t="inlineStr">
        <is>
          <t>HH082009</t>
        </is>
      </c>
      <c r="B509" s="71" t="inlineStr">
        <is>
          <t>MITSU-HYUNDA</t>
        </is>
      </c>
      <c r="C509" s="43" t="inlineStr">
        <is>
          <t>6D15</t>
        </is>
      </c>
      <c r="D509" s="90" t="n">
        <v>113</v>
      </c>
      <c r="E509" s="90" t="inlineStr">
        <is>
          <t>(A)</t>
        </is>
      </c>
      <c r="F509" s="43" t="inlineStr">
        <is>
          <t>Buồng Nổ tròn 57 nhọn, ko dấu suppa, ko cò nhớt</t>
        </is>
      </c>
      <c r="G509" s="90" t="inlineStr">
        <is>
          <t>38x90</t>
        </is>
      </c>
      <c r="H509" s="90" t="n">
        <v>52</v>
      </c>
      <c r="I509" s="90" t="n">
        <v>116</v>
      </c>
      <c r="J509" s="90" t="inlineStr">
        <is>
          <t>3HK-2.5-5</t>
        </is>
      </c>
      <c r="K509" s="91" t="inlineStr">
        <is>
          <t>IZUMI</t>
        </is>
      </c>
      <c r="L509" s="90" t="inlineStr">
        <is>
          <t>Bộ 6</t>
        </is>
      </c>
      <c r="M509" s="92" t="n"/>
      <c r="N509" s="92" t="n">
        <v>2300000</v>
      </c>
      <c r="O509" s="92" t="n">
        <v>2450000</v>
      </c>
      <c r="P509" s="92" t="n">
        <v>2600000</v>
      </c>
      <c r="Q509" s="92" t="n"/>
      <c r="R509" s="90" t="inlineStr">
        <is>
          <t>🟢 CÓ</t>
        </is>
      </c>
      <c r="S509" s="45" t="inlineStr">
        <is>
          <t>ME032480</t>
        </is>
      </c>
      <c r="T509" s="45" t="n"/>
      <c r="U509" s="61">
        <f>IF($C509="","",B509&amp;" "&amp;C509&amp;" · ĐK"&amp;D509&amp;IF(E509=""," "," "&amp;E509)&amp;IF(K509=""," "," - "&amp;K509))</f>
        <v/>
      </c>
    </row>
    <row r="510" ht="39.75" customHeight="1">
      <c r="A510" s="89" t="n"/>
      <c r="B510" s="71" t="inlineStr">
        <is>
          <t>MITSU-HYUNDA</t>
        </is>
      </c>
      <c r="C510" s="45" t="inlineStr">
        <is>
          <t>6D15-2AT</t>
        </is>
      </c>
      <c r="D510" s="71" t="n">
        <v>113</v>
      </c>
      <c r="E510" s="71" t="inlineStr">
        <is>
          <t>(A)</t>
        </is>
      </c>
      <c r="F510" s="45" t="inlineStr">
        <is>
          <t>Buồng Nổ tròn 57 nhọn, ko dấu suppa, có cò nhớt</t>
        </is>
      </c>
      <c r="G510" s="71" t="inlineStr">
        <is>
          <t>38x90</t>
        </is>
      </c>
      <c r="H510" s="71" t="n">
        <v>52</v>
      </c>
      <c r="I510" s="71" t="n">
        <v>116</v>
      </c>
      <c r="J510" s="71" t="inlineStr">
        <is>
          <t>3HK-2.5-5</t>
        </is>
      </c>
      <c r="K510" s="93" t="n"/>
      <c r="L510" s="71" t="inlineStr">
        <is>
          <t>Bộ 6</t>
        </is>
      </c>
      <c r="M510" s="64" t="n"/>
      <c r="N510" s="64" t="n"/>
      <c r="O510" s="64" t="n"/>
      <c r="P510" s="64" t="n"/>
      <c r="Q510" s="64" t="n"/>
      <c r="R510" s="71" t="inlineStr">
        <is>
          <t>🟢 CÓ</t>
        </is>
      </c>
      <c r="S510" s="45" t="inlineStr">
        <is>
          <t>TBD</t>
        </is>
      </c>
      <c r="T510" s="45" t="n"/>
      <c r="U510" s="61">
        <f>IF($C510="","",B510&amp;" "&amp;C510&amp;" · ĐK"&amp;D510&amp;IF(E510=""," "," "&amp;E510)&amp;IF(K510=""," "," - "&amp;K510))</f>
        <v/>
      </c>
    </row>
    <row r="511" ht="39.75" customHeight="1">
      <c r="A511" s="89" t="inlineStr">
        <is>
          <t>HH081160</t>
        </is>
      </c>
      <c r="B511" s="71" t="inlineStr">
        <is>
          <t>MITSU-HYUNDA</t>
        </is>
      </c>
      <c r="C511" s="43" t="inlineStr">
        <is>
          <t>6D15-NEW</t>
        </is>
      </c>
      <c r="D511" s="90" t="n">
        <v>113</v>
      </c>
      <c r="E511" s="90" t="inlineStr">
        <is>
          <t>(A)</t>
        </is>
      </c>
      <c r="F511" s="43" t="inlineStr">
        <is>
          <t>Buồng Nổ tròn 57 nhọn, có 1 dấu supap, ko cò nhớt</t>
        </is>
      </c>
      <c r="G511" s="90" t="inlineStr">
        <is>
          <t>38x90</t>
        </is>
      </c>
      <c r="H511" s="90" t="n">
        <v>52</v>
      </c>
      <c r="I511" s="90" t="n">
        <v>116</v>
      </c>
      <c r="J511" s="90" t="inlineStr">
        <is>
          <t>3HK-2.5-5</t>
        </is>
      </c>
      <c r="K511" s="91" t="inlineStr">
        <is>
          <t>IKAZU</t>
        </is>
      </c>
      <c r="L511" s="90" t="inlineStr">
        <is>
          <t>Bộ 6</t>
        </is>
      </c>
      <c r="M511" s="92" t="n"/>
      <c r="N511" s="92" t="n">
        <v>2600000</v>
      </c>
      <c r="O511" s="92" t="n">
        <v>2800000</v>
      </c>
      <c r="P511" s="92" t="n">
        <v>3000000</v>
      </c>
      <c r="Q511" s="92" t="n"/>
      <c r="R511" s="90" t="inlineStr">
        <is>
          <t>🟢 CÓ</t>
        </is>
      </c>
      <c r="S511" s="45" t="inlineStr">
        <is>
          <t>ME033934</t>
        </is>
      </c>
      <c r="T511" s="45" t="n"/>
      <c r="U511" s="61">
        <f>IF($C511="","",B511&amp;" "&amp;C511&amp;" · ĐK"&amp;D511&amp;IF(E511=""," "," "&amp;E511)&amp;IF(K511=""," "," - "&amp;K511))</f>
        <v/>
      </c>
    </row>
    <row r="512" ht="39.75" customHeight="1">
      <c r="A512" s="89" t="inlineStr">
        <is>
          <t>HH070515</t>
        </is>
      </c>
      <c r="B512" s="71" t="inlineStr">
        <is>
          <t>MITSU-HYUNDA</t>
        </is>
      </c>
      <c r="C512" s="43" t="inlineStr">
        <is>
          <t>6D15-NEW</t>
        </is>
      </c>
      <c r="D512" s="90" t="n">
        <v>113</v>
      </c>
      <c r="E512" s="90" t="inlineStr">
        <is>
          <t>(A)</t>
        </is>
      </c>
      <c r="F512" s="43" t="inlineStr">
        <is>
          <t>Buồng Nổ tròn 57 nhọn, có 1 dấu supap, ko cò nhớt</t>
        </is>
      </c>
      <c r="G512" s="90" t="inlineStr">
        <is>
          <t>38x90</t>
        </is>
      </c>
      <c r="H512" s="90" t="n">
        <v>52</v>
      </c>
      <c r="I512" s="90" t="n">
        <v>116</v>
      </c>
      <c r="J512" s="90" t="inlineStr">
        <is>
          <t>3HK-2.5-5</t>
        </is>
      </c>
      <c r="K512" s="91" t="inlineStr">
        <is>
          <t>IZUMI</t>
        </is>
      </c>
      <c r="L512" s="90" t="inlineStr">
        <is>
          <t>Bộ 6</t>
        </is>
      </c>
      <c r="M512" s="92" t="n"/>
      <c r="N512" s="92" t="n">
        <v>2300000</v>
      </c>
      <c r="O512" s="92" t="n">
        <v>2450000</v>
      </c>
      <c r="P512" s="92" t="n">
        <v>2600000</v>
      </c>
      <c r="Q512" s="92" t="n"/>
      <c r="R512" s="90" t="inlineStr">
        <is>
          <t>🟢 CÓ</t>
        </is>
      </c>
      <c r="S512" s="45" t="inlineStr">
        <is>
          <t>ME033934</t>
        </is>
      </c>
      <c r="T512" s="45" t="n"/>
      <c r="U512" s="61">
        <f>IF($C512="","",B512&amp;" "&amp;C512&amp;" · ĐK"&amp;D512&amp;IF(E512=""," "," "&amp;E512)&amp;IF(K512=""," "," - "&amp;K512))</f>
        <v/>
      </c>
    </row>
    <row r="513" ht="39.75" customHeight="1">
      <c r="A513" s="89" t="inlineStr">
        <is>
          <t>HH080371</t>
        </is>
      </c>
      <c r="B513" s="71" t="inlineStr">
        <is>
          <t>MITSU-HYUNDA</t>
        </is>
      </c>
      <c r="C513" s="45" t="inlineStr">
        <is>
          <t>6D15-T</t>
        </is>
      </c>
      <c r="D513" s="71" t="n">
        <v>113</v>
      </c>
      <c r="E513" s="71" t="inlineStr">
        <is>
          <t>(A)</t>
        </is>
      </c>
      <c r="F513" s="45" t="inlineStr">
        <is>
          <t>Buồng Nổ tròn 59 nhọn có 1 dấu supap, có cò nhớt</t>
        </is>
      </c>
      <c r="G513" s="71" t="inlineStr">
        <is>
          <t>38x90</t>
        </is>
      </c>
      <c r="H513" s="71" t="n">
        <v>52</v>
      </c>
      <c r="I513" s="71" t="n">
        <v>116</v>
      </c>
      <c r="J513" s="71" t="inlineStr">
        <is>
          <t>3HK-2.5-5</t>
        </is>
      </c>
      <c r="K513" s="93" t="inlineStr">
        <is>
          <t>IKAZU</t>
        </is>
      </c>
      <c r="L513" s="71" t="inlineStr">
        <is>
          <t>Bộ 6</t>
        </is>
      </c>
      <c r="M513" s="64" t="n"/>
      <c r="N513" s="64" t="n">
        <v>2400000</v>
      </c>
      <c r="O513" s="64" t="n">
        <v>2600000</v>
      </c>
      <c r="P513" s="64" t="n">
        <v>2800000</v>
      </c>
      <c r="Q513" s="64" t="n"/>
      <c r="R513" s="71" t="inlineStr">
        <is>
          <t>🟢 CÓ</t>
        </is>
      </c>
      <c r="S513" s="45" t="inlineStr">
        <is>
          <t>ME032870</t>
        </is>
      </c>
      <c r="T513" s="45" t="n"/>
      <c r="U513" s="61">
        <f>IF($C513="","",B513&amp;" "&amp;C513&amp;" · ĐK"&amp;D513&amp;IF(E513=""," "," "&amp;E513)&amp;IF(K513=""," "," - "&amp;K513))</f>
        <v/>
      </c>
    </row>
    <row r="514" ht="39.75" customHeight="1">
      <c r="A514" s="89" t="inlineStr">
        <is>
          <t>HH00991</t>
        </is>
      </c>
      <c r="B514" s="71" t="inlineStr">
        <is>
          <t>MITSU-HYUNDA</t>
        </is>
      </c>
      <c r="C514" s="43" t="inlineStr">
        <is>
          <t>6D15-T2</t>
        </is>
      </c>
      <c r="D514" s="90" t="n">
        <v>113</v>
      </c>
      <c r="E514" s="90" t="inlineStr">
        <is>
          <t>(A)</t>
        </is>
      </c>
      <c r="F514" s="43" t="inlineStr">
        <is>
          <t>Buồng Nổ tròn 59 nhọn</t>
        </is>
      </c>
      <c r="G514" s="90" t="inlineStr">
        <is>
          <t>38x90</t>
        </is>
      </c>
      <c r="H514" s="90" t="n">
        <v>52</v>
      </c>
      <c r="I514" s="90" t="n">
        <v>116</v>
      </c>
      <c r="J514" s="90" t="inlineStr">
        <is>
          <t>2.8K-2.5-4</t>
        </is>
      </c>
      <c r="K514" s="91" t="inlineStr">
        <is>
          <t>IZUMI</t>
        </is>
      </c>
      <c r="L514" s="90" t="inlineStr">
        <is>
          <t>Bộ 6</t>
        </is>
      </c>
      <c r="M514" s="92" t="n"/>
      <c r="N514" s="92" t="n"/>
      <c r="O514" s="92" t="n"/>
      <c r="P514" s="92" t="n"/>
      <c r="Q514" s="92" t="n"/>
      <c r="R514" s="90" t="inlineStr">
        <is>
          <t>🟢 CÓ</t>
        </is>
      </c>
      <c r="S514" s="45" t="n"/>
      <c r="T514" s="45" t="n"/>
      <c r="U514" s="61">
        <f>IF($C514="","",B514&amp;" "&amp;C514&amp;" · ĐK"&amp;D514&amp;IF(E514=""," "," "&amp;E514)&amp;IF(K514=""," "," - "&amp;K514))</f>
        <v/>
      </c>
    </row>
    <row r="515" ht="39.75" customHeight="1">
      <c r="A515" s="89" t="inlineStr">
        <is>
          <t>HH082705</t>
        </is>
      </c>
      <c r="B515" s="71" t="inlineStr">
        <is>
          <t>MITSU-HYUNDA</t>
        </is>
      </c>
      <c r="C515" s="43" t="inlineStr">
        <is>
          <t>4M50T</t>
        </is>
      </c>
      <c r="D515" s="90" t="n">
        <v>114</v>
      </c>
      <c r="E515" s="90" t="inlineStr">
        <is>
          <t>(A)+(O)</t>
        </is>
      </c>
      <c r="F515" s="43" t="inlineStr">
        <is>
          <t>Nổ tròn 61 nhọn, 4 dấu sp, chân không</t>
        </is>
      </c>
      <c r="G515" s="90" t="n">
        <v>36</v>
      </c>
      <c r="H515" s="90" t="n">
        <v>41</v>
      </c>
      <c r="I515" s="90" t="n">
        <v>99</v>
      </c>
      <c r="J515" s="90" t="inlineStr">
        <is>
          <t>3K-2-4</t>
        </is>
      </c>
      <c r="K515" s="91" t="inlineStr">
        <is>
          <t>IKAZU</t>
        </is>
      </c>
      <c r="L515" s="90" t="n"/>
      <c r="M515" s="92" t="n"/>
      <c r="N515" s="92" t="n">
        <v>3200000</v>
      </c>
      <c r="O515" s="92" t="n">
        <v>3400000</v>
      </c>
      <c r="P515" s="92" t="n">
        <v>3600000</v>
      </c>
      <c r="Q515" s="92" t="n"/>
      <c r="R515" s="90" t="n"/>
      <c r="S515" s="45" t="inlineStr">
        <is>
          <t>ME241691</t>
        </is>
      </c>
      <c r="T515" s="45" t="n"/>
      <c r="U515" s="61" t="n"/>
    </row>
    <row r="516" ht="39.75" customHeight="1">
      <c r="A516" s="89" t="n"/>
      <c r="B516" s="71" t="inlineStr">
        <is>
          <t>MITSU-HYUNDA</t>
        </is>
      </c>
      <c r="C516" s="45" t="inlineStr">
        <is>
          <t>S6M1</t>
        </is>
      </c>
      <c r="D516" s="71" t="n">
        <v>117</v>
      </c>
      <c r="E516" s="71" t="inlineStr">
        <is>
          <t>(A)</t>
        </is>
      </c>
      <c r="F516" s="45" t="inlineStr">
        <is>
          <t>nổ tròn 70 nhọn có 2 dấu supap.ko có lỗ chân ko, có cò nhớt.bạc giữa thẳng</t>
        </is>
      </c>
      <c r="G516" s="71" t="inlineStr">
        <is>
          <t>44x99</t>
        </is>
      </c>
      <c r="H516" s="71" t="n">
        <v>49.1</v>
      </c>
      <c r="I516" s="71" t="n">
        <v>128</v>
      </c>
      <c r="J516" s="71" t="inlineStr">
        <is>
          <t>3.5k-3-4.5</t>
        </is>
      </c>
      <c r="K516" s="93" t="n"/>
      <c r="L516" s="71" t="inlineStr">
        <is>
          <t>Bộ 6</t>
        </is>
      </c>
      <c r="M516" s="64" t="n"/>
      <c r="N516" s="64" t="n"/>
      <c r="O516" s="64" t="n"/>
      <c r="P516" s="64" t="n"/>
      <c r="Q516" s="64" t="n"/>
      <c r="R516" s="71" t="inlineStr">
        <is>
          <t>🟢 CÓ</t>
        </is>
      </c>
      <c r="S516" s="45" t="n"/>
      <c r="T516" s="45" t="inlineStr">
        <is>
          <t>🆕 MT</t>
        </is>
      </c>
      <c r="U516" s="61">
        <f>IF($C516="","",B516&amp;" "&amp;C516&amp;" · ĐK"&amp;D516&amp;IF(E516=""," "," "&amp;E516)&amp;IF(K516=""," "," - "&amp;K516))</f>
        <v/>
      </c>
    </row>
    <row r="517" ht="39.75" customHeight="1">
      <c r="A517" s="105" t="n"/>
      <c r="B517" s="71" t="inlineStr">
        <is>
          <t>MITSU-HYUNDA</t>
        </is>
      </c>
      <c r="C517" s="105" t="inlineStr">
        <is>
          <t>S6M2</t>
        </is>
      </c>
      <c r="D517" s="106" t="n">
        <v>117</v>
      </c>
      <c r="E517" s="106" t="inlineStr">
        <is>
          <t>(A)+(O)</t>
        </is>
      </c>
      <c r="F517" s="105" t="inlineStr">
        <is>
          <t>Nổ 70 nhọn có 2 dấu supap</t>
        </is>
      </c>
      <c r="G517" s="106" t="inlineStr">
        <is>
          <t>44x99</t>
        </is>
      </c>
      <c r="H517" s="106" t="n">
        <v>49</v>
      </c>
      <c r="I517" s="106" t="n">
        <v>128</v>
      </c>
      <c r="J517" s="106" t="inlineStr">
        <is>
          <t>3.5 K-3.0 HK-4.5</t>
        </is>
      </c>
      <c r="K517" s="107" t="n"/>
      <c r="L517" s="90" t="inlineStr">
        <is>
          <t>Bộ 6</t>
        </is>
      </c>
      <c r="M517" s="92" t="n"/>
      <c r="N517" s="92" t="n"/>
      <c r="O517" s="92" t="n"/>
      <c r="P517" s="92" t="n"/>
      <c r="Q517" s="92" t="n"/>
      <c r="R517" s="90" t="inlineStr">
        <is>
          <t>🟢 CÓ</t>
        </is>
      </c>
      <c r="S517" s="45" t="n"/>
      <c r="T517" s="45" t="n"/>
      <c r="U517" s="61">
        <f>IF($C517="","",B517&amp;" "&amp;C517&amp;" · ĐK"&amp;D517&amp;IF(E517=""," "," "&amp;E517)&amp;IF(K517=""," "," - "&amp;K517))</f>
        <v/>
      </c>
    </row>
    <row r="518" ht="39.75" customHeight="1">
      <c r="A518" s="89" t="n"/>
      <c r="B518" s="71" t="inlineStr">
        <is>
          <t>MITSU-HYUNDA</t>
        </is>
      </c>
      <c r="C518" s="45" t="inlineStr">
        <is>
          <t>S6M3-MTK</t>
        </is>
      </c>
      <c r="D518" s="71" t="n">
        <v>117</v>
      </c>
      <c r="E518" s="71" t="inlineStr">
        <is>
          <t>(A)+(O)</t>
        </is>
      </c>
      <c r="F518" s="45" t="inlineStr">
        <is>
          <t>Nổ 74 nhọn có 2 dấu supap</t>
        </is>
      </c>
      <c r="G518" s="71" t="inlineStr">
        <is>
          <t>44x99</t>
        </is>
      </c>
      <c r="H518" s="71" t="n">
        <v>49</v>
      </c>
      <c r="I518" s="71" t="n">
        <v>114</v>
      </c>
      <c r="J518" s="71" t="n"/>
      <c r="K518" s="93" t="n"/>
      <c r="L518" s="71" t="inlineStr">
        <is>
          <t>Bộ 6</t>
        </is>
      </c>
      <c r="M518" s="64" t="n"/>
      <c r="N518" s="64" t="n"/>
      <c r="O518" s="64" t="n"/>
      <c r="P518" s="64" t="n"/>
      <c r="Q518" s="64" t="n"/>
      <c r="R518" s="71" t="inlineStr">
        <is>
          <t>🟢 CÓ</t>
        </is>
      </c>
      <c r="S518" s="45" t="n"/>
      <c r="T518" s="45" t="n"/>
      <c r="U518" s="61">
        <f>IF($C518="","",B518&amp;" "&amp;C518&amp;" · ĐK"&amp;D518&amp;IF(E518=""," "," "&amp;E518)&amp;IF(K518=""," "," - "&amp;K518))</f>
        <v/>
      </c>
    </row>
    <row r="519" ht="39.75" customHeight="1">
      <c r="A519" s="89" t="n"/>
      <c r="B519" s="71" t="inlineStr">
        <is>
          <t>MITSU-HYUNDA</t>
        </is>
      </c>
      <c r="C519" s="43" t="inlineStr">
        <is>
          <t>6GH-STE</t>
        </is>
      </c>
      <c r="D519" s="90" t="n">
        <v>117.9</v>
      </c>
      <c r="E519" s="90" t="n"/>
      <c r="F519" s="43" t="n"/>
      <c r="G519" s="90" t="n">
        <v>46</v>
      </c>
      <c r="H519" s="90" t="n">
        <v>55.1</v>
      </c>
      <c r="I519" s="90" t="n">
        <v>128.2</v>
      </c>
      <c r="J519" s="90" t="inlineStr">
        <is>
          <t>3.5-2.5-2.5-5.5</t>
        </is>
      </c>
      <c r="K519" s="91" t="n"/>
      <c r="L519" s="90" t="inlineStr">
        <is>
          <t>Bộ 6</t>
        </is>
      </c>
      <c r="M519" s="92" t="n"/>
      <c r="N519" s="92" t="n"/>
      <c r="O519" s="92" t="n"/>
      <c r="P519" s="92" t="n"/>
      <c r="Q519" s="92" t="n"/>
      <c r="R519" s="90" t="inlineStr">
        <is>
          <t>🟢 CÓ</t>
        </is>
      </c>
      <c r="S519" s="45" t="inlineStr">
        <is>
          <t>có ắc</t>
        </is>
      </c>
      <c r="T519" s="45" t="n"/>
      <c r="U519" s="61">
        <f>IF($C519="","",B519&amp;" "&amp;C519&amp;" · ĐK"&amp;D519&amp;IF(E519=""," "," "&amp;E519)&amp;IF(K519=""," "," - "&amp;K519))</f>
        <v/>
      </c>
    </row>
    <row r="520" ht="39.75" customHeight="1">
      <c r="A520" s="89" t="n"/>
      <c r="B520" s="71" t="inlineStr">
        <is>
          <t>MITSU-HYUNDA</t>
        </is>
      </c>
      <c r="C520" s="45" t="inlineStr">
        <is>
          <t>S6M2</t>
        </is>
      </c>
      <c r="D520" s="71" t="n">
        <v>117.9</v>
      </c>
      <c r="E520" s="71" t="inlineStr">
        <is>
          <t>(A)+(O)</t>
        </is>
      </c>
      <c r="F520" s="45" t="n"/>
      <c r="G520" s="71" t="n"/>
      <c r="H520" s="71" t="n"/>
      <c r="I520" s="71" t="n"/>
      <c r="J520" s="71" t="n"/>
      <c r="K520" s="93" t="n"/>
      <c r="L520" s="71" t="inlineStr">
        <is>
          <t>Bộ 6</t>
        </is>
      </c>
      <c r="M520" s="64" t="n"/>
      <c r="N520" s="64" t="n"/>
      <c r="O520" s="64" t="n"/>
      <c r="P520" s="64" t="n"/>
      <c r="Q520" s="64" t="n"/>
      <c r="R520" s="71" t="inlineStr">
        <is>
          <t>🟢 CÓ</t>
        </is>
      </c>
      <c r="S520" s="45" t="n"/>
      <c r="T520" s="45" t="n"/>
      <c r="U520" s="61">
        <f>IF($C520="","",B520&amp;" "&amp;C520&amp;" · ĐK"&amp;D520&amp;IF(E520=""," "," "&amp;E520)&amp;IF(K520=""," "," - "&amp;K520))</f>
        <v/>
      </c>
    </row>
    <row r="521" ht="39.75" customHeight="1">
      <c r="A521" s="89" t="inlineStr">
        <is>
          <t>HH083525</t>
        </is>
      </c>
      <c r="B521" s="71" t="inlineStr">
        <is>
          <t>MITSU-HYUNDA</t>
        </is>
      </c>
      <c r="C521" s="43" t="inlineStr">
        <is>
          <t>4M51T</t>
        </is>
      </c>
      <c r="D521" s="90" t="n">
        <v>118</v>
      </c>
      <c r="E521" s="90" t="inlineStr">
        <is>
          <t>(A)+(O)</t>
        </is>
      </c>
      <c r="F521" s="43" t="inlineStr">
        <is>
          <t>Buồng Nổ tròn 59 nhọn, có 4 dấu supap</t>
        </is>
      </c>
      <c r="G521" s="90" t="inlineStr">
        <is>
          <t>34x84</t>
        </is>
      </c>
      <c r="H521" s="90" t="n">
        <v>42</v>
      </c>
      <c r="I521" s="90" t="n">
        <v>99</v>
      </c>
      <c r="J521" s="90" t="n"/>
      <c r="K521" s="91" t="inlineStr">
        <is>
          <t>IKAZU</t>
        </is>
      </c>
      <c r="L521" s="90" t="inlineStr">
        <is>
          <t>Bộ 4</t>
        </is>
      </c>
      <c r="M521" s="92" t="n"/>
      <c r="N521" s="92" t="n">
        <v>2500000</v>
      </c>
      <c r="O521" s="92" t="n">
        <v>2700000</v>
      </c>
      <c r="P521" s="92" t="n">
        <v>2900000</v>
      </c>
      <c r="Q521" s="92" t="n"/>
      <c r="R521" s="90" t="inlineStr">
        <is>
          <t>🟢 CÓ</t>
        </is>
      </c>
      <c r="S521" s="45" t="inlineStr">
        <is>
          <t>ME241686</t>
        </is>
      </c>
      <c r="T521" s="45" t="n"/>
      <c r="U521" s="61">
        <f>IF($C521="","",B521&amp;" "&amp;C521&amp;" · ĐK"&amp;D521&amp;IF(E521=""," "," "&amp;E521)&amp;IF(K521=""," "," - "&amp;K521))</f>
        <v/>
      </c>
    </row>
    <row r="522" ht="39.75" customHeight="1">
      <c r="A522" s="89" t="inlineStr">
        <is>
          <t>HH076485</t>
        </is>
      </c>
      <c r="B522" s="71" t="inlineStr">
        <is>
          <t>MITSU-HYUNDA</t>
        </is>
      </c>
      <c r="C522" s="45" t="inlineStr">
        <is>
          <t>4M51T</t>
        </is>
      </c>
      <c r="D522" s="71" t="n">
        <v>118</v>
      </c>
      <c r="E522" s="71" t="inlineStr">
        <is>
          <t>(A)+(O)</t>
        </is>
      </c>
      <c r="F522" s="45" t="inlineStr">
        <is>
          <t>Buồng Nổ tròn 53 nhọn</t>
        </is>
      </c>
      <c r="G522" s="71" t="inlineStr">
        <is>
          <t>34x84</t>
        </is>
      </c>
      <c r="H522" s="71" t="n">
        <v>42</v>
      </c>
      <c r="I522" s="71" t="n">
        <v>99</v>
      </c>
      <c r="J522" s="71" t="inlineStr">
        <is>
          <t>3-2-4</t>
        </is>
      </c>
      <c r="K522" s="93" t="inlineStr">
        <is>
          <t>IKAZU</t>
        </is>
      </c>
      <c r="L522" s="71" t="inlineStr">
        <is>
          <t>Bộ 4</t>
        </is>
      </c>
      <c r="M522" s="64" t="n"/>
      <c r="N522" s="64" t="n">
        <v>2150000</v>
      </c>
      <c r="O522" s="64" t="n">
        <v>2250000</v>
      </c>
      <c r="P522" s="64" t="n">
        <v>2400000</v>
      </c>
      <c r="Q522" s="64" t="n"/>
      <c r="R522" s="71" t="inlineStr">
        <is>
          <t>🟢 CÓ</t>
        </is>
      </c>
      <c r="S522" s="45" t="inlineStr">
        <is>
          <t>ME240047</t>
        </is>
      </c>
      <c r="T522" s="45" t="n"/>
      <c r="U522" s="61">
        <f>IF($C522="","",B522&amp;" "&amp;C522&amp;" · ĐK"&amp;D522&amp;IF(E522=""," "," "&amp;E522)&amp;IF(K522=""," "," - "&amp;K522))</f>
        <v/>
      </c>
    </row>
    <row r="523" ht="39.75" customHeight="1">
      <c r="A523" s="89" t="inlineStr">
        <is>
          <t>HH0266</t>
        </is>
      </c>
      <c r="B523" s="71" t="inlineStr">
        <is>
          <t>MITSU-HYUNDA</t>
        </is>
      </c>
      <c r="C523" s="43" t="inlineStr">
        <is>
          <t>6D16 (OLD)/D6BR</t>
        </is>
      </c>
      <c r="D523" s="90" t="n">
        <v>118</v>
      </c>
      <c r="E523" s="90" t="inlineStr">
        <is>
          <t>(A)</t>
        </is>
      </c>
      <c r="F523" s="43" t="inlineStr">
        <is>
          <t>Buồng Nổ tròn 59 nhọn, có 1 dấu supap</t>
        </is>
      </c>
      <c r="G523" s="90" t="inlineStr">
        <is>
          <t>38x93</t>
        </is>
      </c>
      <c r="H523" s="90" t="n">
        <v>52</v>
      </c>
      <c r="I523" s="90" t="n">
        <v>116</v>
      </c>
      <c r="J523" s="90" t="inlineStr">
        <is>
          <t>3-2.5-4</t>
        </is>
      </c>
      <c r="K523" s="91" t="inlineStr">
        <is>
          <t>IZUMI</t>
        </is>
      </c>
      <c r="L523" s="90" t="inlineStr">
        <is>
          <t>Bộ 6</t>
        </is>
      </c>
      <c r="M523" s="92" t="n"/>
      <c r="N523" s="92" t="n"/>
      <c r="O523" s="92" t="n"/>
      <c r="P523" s="92" t="n"/>
      <c r="Q523" s="92" t="n"/>
      <c r="R523" s="90" t="inlineStr">
        <is>
          <t>🟢 CÓ</t>
        </is>
      </c>
      <c r="S523" s="45" t="inlineStr">
        <is>
          <t>ME072000</t>
        </is>
      </c>
      <c r="T523" s="45" t="n"/>
      <c r="U523" s="61">
        <f>IF($C523="","",B523&amp;" "&amp;C523&amp;" · ĐK"&amp;D523&amp;IF(E523=""," "," "&amp;E523)&amp;IF(K523=""," "," - "&amp;K523))</f>
        <v/>
      </c>
    </row>
    <row r="524" ht="39.75" customHeight="1">
      <c r="A524" s="89" t="inlineStr">
        <is>
          <t>HH080587</t>
        </is>
      </c>
      <c r="B524" s="71" t="inlineStr">
        <is>
          <t>MITSU-HYUNDA</t>
        </is>
      </c>
      <c r="C524" s="43" t="inlineStr">
        <is>
          <t>6D16 (OLD)/D6BR</t>
        </is>
      </c>
      <c r="D524" s="90" t="n">
        <v>118</v>
      </c>
      <c r="E524" s="90" t="inlineStr">
        <is>
          <t>(A)</t>
        </is>
      </c>
      <c r="F524" s="43" t="inlineStr">
        <is>
          <t>Buồng Nổ tròn 59 nhọn, có 1 dấu supap</t>
        </is>
      </c>
      <c r="G524" s="90" t="inlineStr">
        <is>
          <t>38x93</t>
        </is>
      </c>
      <c r="H524" s="90" t="n">
        <v>52</v>
      </c>
      <c r="I524" s="90" t="n">
        <v>116</v>
      </c>
      <c r="J524" s="90" t="inlineStr">
        <is>
          <t>3-2.5-4</t>
        </is>
      </c>
      <c r="K524" s="91" t="inlineStr">
        <is>
          <t>IKAZU</t>
        </is>
      </c>
      <c r="L524" s="90" t="inlineStr">
        <is>
          <t>Bộ 6</t>
        </is>
      </c>
      <c r="M524" s="92" t="n"/>
      <c r="N524" s="92" t="n">
        <v>2650000</v>
      </c>
      <c r="O524" s="92" t="n">
        <v>2800000</v>
      </c>
      <c r="P524" s="92" t="n">
        <v>3000000</v>
      </c>
      <c r="Q524" s="92" t="n"/>
      <c r="R524" s="90" t="inlineStr">
        <is>
          <t>🟢 CÓ</t>
        </is>
      </c>
      <c r="S524" s="45" t="inlineStr">
        <is>
          <t>ME072000</t>
        </is>
      </c>
      <c r="T524" s="45" t="n"/>
      <c r="U524" s="61">
        <f>IF($C524="","",B524&amp;" "&amp;C524&amp;" · ĐK"&amp;D524&amp;IF(E524=""," "," "&amp;E524)&amp;IF(K524=""," "," - "&amp;K524))</f>
        <v/>
      </c>
    </row>
    <row r="525" ht="39.75" customHeight="1">
      <c r="A525" s="89" t="inlineStr">
        <is>
          <t>HH01073</t>
        </is>
      </c>
      <c r="B525" s="71" t="inlineStr">
        <is>
          <t>MITSU-HYUNDA</t>
        </is>
      </c>
      <c r="C525" s="45" t="inlineStr">
        <is>
          <t>6D16-0</t>
        </is>
      </c>
      <c r="D525" s="71" t="n">
        <v>118</v>
      </c>
      <c r="E525" s="71" t="inlineStr">
        <is>
          <t>(A)</t>
        </is>
      </c>
      <c r="F525" s="45" t="inlineStr">
        <is>
          <t xml:space="preserve">Buồng Nổ tròn 59 nhọn, ko dấu supap,bạc thẳng </t>
        </is>
      </c>
      <c r="G525" s="71" t="inlineStr">
        <is>
          <t>38x93</t>
        </is>
      </c>
      <c r="H525" s="71" t="n">
        <v>52</v>
      </c>
      <c r="I525" s="71" t="n">
        <v>116</v>
      </c>
      <c r="J525" s="71" t="inlineStr">
        <is>
          <t>3-2.5-4</t>
        </is>
      </c>
      <c r="K525" s="93" t="inlineStr">
        <is>
          <t>IZUMI</t>
        </is>
      </c>
      <c r="L525" s="71" t="inlineStr">
        <is>
          <t>Bộ 6</t>
        </is>
      </c>
      <c r="M525" s="64" t="n"/>
      <c r="N525" s="64" t="n">
        <v>2500000</v>
      </c>
      <c r="O525" s="64" t="n">
        <v>2650000</v>
      </c>
      <c r="P525" s="64" t="n">
        <v>2800000</v>
      </c>
      <c r="Q525" s="64" t="n"/>
      <c r="R525" s="71" t="inlineStr">
        <is>
          <t>🟢 CÓ</t>
        </is>
      </c>
      <c r="S525" s="45" t="inlineStr">
        <is>
          <t>ME072062</t>
        </is>
      </c>
      <c r="T525" s="45" t="n"/>
      <c r="U525" s="61">
        <f>IF($C525="","",B525&amp;" "&amp;C525&amp;" · ĐK"&amp;D525&amp;IF(E525=""," "," "&amp;E525)&amp;IF(K525=""," "," - "&amp;K525))</f>
        <v/>
      </c>
    </row>
    <row r="526" ht="39.75" customHeight="1">
      <c r="A526" s="89" t="inlineStr">
        <is>
          <t>HH082013</t>
        </is>
      </c>
      <c r="B526" s="71" t="inlineStr">
        <is>
          <t>MITSU-HYUNDA</t>
        </is>
      </c>
      <c r="C526" s="43" t="inlineStr">
        <is>
          <t>6D16-N</t>
        </is>
      </c>
      <c r="D526" s="90" t="n">
        <v>118</v>
      </c>
      <c r="E526" s="90" t="inlineStr">
        <is>
          <t>(A)</t>
        </is>
      </c>
      <c r="F526" s="43" t="inlineStr">
        <is>
          <t>Buồng Nổ tròn 62 nhọn bạc cao 17mm</t>
        </is>
      </c>
      <c r="G526" s="90" t="inlineStr">
        <is>
          <t>38x93</t>
        </is>
      </c>
      <c r="H526" s="90" t="n">
        <v>52</v>
      </c>
      <c r="I526" s="90" t="n">
        <v>116</v>
      </c>
      <c r="J526" s="90" t="inlineStr">
        <is>
          <t>2.8K-2.5-4</t>
        </is>
      </c>
      <c r="K526" s="91" t="inlineStr">
        <is>
          <t>IKAZU</t>
        </is>
      </c>
      <c r="L526" s="90" t="inlineStr">
        <is>
          <t>Bộ 6</t>
        </is>
      </c>
      <c r="M526" s="92" t="n"/>
      <c r="N526" s="92" t="n">
        <v>2600000</v>
      </c>
      <c r="O526" s="92" t="n">
        <v>2750000</v>
      </c>
      <c r="P526" s="92" t="n">
        <v>2950000</v>
      </c>
      <c r="Q526" s="92" t="n"/>
      <c r="R526" s="90" t="inlineStr">
        <is>
          <t>🟢 CÓ</t>
        </is>
      </c>
      <c r="S526" s="45" t="inlineStr">
        <is>
          <t>ME072065</t>
        </is>
      </c>
      <c r="T526" s="45" t="n"/>
      <c r="U526" s="61">
        <f>IF($C526="","",B526&amp;" "&amp;C526&amp;" · ĐK"&amp;D526&amp;IF(E526=""," "," "&amp;E526)&amp;IF(K526=""," "," - "&amp;K526))</f>
        <v/>
      </c>
    </row>
    <row r="527" ht="39.75" customHeight="1">
      <c r="A527" s="89" t="inlineStr">
        <is>
          <t>HH00727</t>
        </is>
      </c>
      <c r="B527" s="71" t="inlineStr">
        <is>
          <t>MITSU-HYUNDA</t>
        </is>
      </c>
      <c r="C527" s="43" t="inlineStr">
        <is>
          <t>6D16-N</t>
        </is>
      </c>
      <c r="D527" s="90" t="n">
        <v>118</v>
      </c>
      <c r="E527" s="90" t="inlineStr">
        <is>
          <t>(A)</t>
        </is>
      </c>
      <c r="F527" s="43" t="inlineStr">
        <is>
          <t>Buồng Nổ tròn 62 nhọn bạc cao 17mm</t>
        </is>
      </c>
      <c r="G527" s="90" t="inlineStr">
        <is>
          <t>38x93</t>
        </is>
      </c>
      <c r="H527" s="90" t="n">
        <v>52</v>
      </c>
      <c r="I527" s="90" t="n">
        <v>116</v>
      </c>
      <c r="J527" s="90" t="inlineStr">
        <is>
          <t>2.8K-2.5-4</t>
        </is>
      </c>
      <c r="K527" s="91" t="inlineStr">
        <is>
          <t>IZUMI</t>
        </is>
      </c>
      <c r="L527" s="90" t="inlineStr">
        <is>
          <t>Bộ 6</t>
        </is>
      </c>
      <c r="M527" s="92" t="n"/>
      <c r="N527" s="92" t="n"/>
      <c r="O527" s="92" t="n"/>
      <c r="P527" s="92" t="n"/>
      <c r="Q527" s="92" t="n"/>
      <c r="R527" s="90" t="inlineStr">
        <is>
          <t>🟢 CÓ</t>
        </is>
      </c>
      <c r="S527" s="45" t="inlineStr">
        <is>
          <t>ME072065</t>
        </is>
      </c>
      <c r="T527" s="45" t="n"/>
      <c r="U527" s="61">
        <f>IF($C527="","",B527&amp;" "&amp;C527&amp;" · ĐK"&amp;D527&amp;IF(E527=""," "," "&amp;E527)&amp;IF(K527=""," "," - "&amp;K527))</f>
        <v/>
      </c>
    </row>
    <row r="528" ht="39.75" customHeight="1">
      <c r="A528" s="89" t="inlineStr">
        <is>
          <t>HH0216</t>
        </is>
      </c>
      <c r="B528" s="71" t="inlineStr">
        <is>
          <t>MITSU-HYUNDA</t>
        </is>
      </c>
      <c r="C528" s="45" t="inlineStr">
        <is>
          <t>6D16-N1</t>
        </is>
      </c>
      <c r="D528" s="71" t="n">
        <v>118</v>
      </c>
      <c r="E528" s="71" t="inlineStr">
        <is>
          <t>(A)</t>
        </is>
      </c>
      <c r="F528" s="45" t="inlineStr">
        <is>
          <t>Buồng Nổ tròn 56 nhọn cao khuyết bạc cao 11mm</t>
        </is>
      </c>
      <c r="G528" s="71" t="inlineStr">
        <is>
          <t>38x93</t>
        </is>
      </c>
      <c r="H528" s="71" t="n">
        <v>52</v>
      </c>
      <c r="I528" s="71" t="n">
        <v>116</v>
      </c>
      <c r="J528" s="71" t="inlineStr">
        <is>
          <t>3-2.5-4</t>
        </is>
      </c>
      <c r="K528" s="93" t="inlineStr">
        <is>
          <t>IZUMI</t>
        </is>
      </c>
      <c r="L528" s="71" t="inlineStr">
        <is>
          <t>Bộ 6</t>
        </is>
      </c>
      <c r="M528" s="64" t="n"/>
      <c r="N528" s="64" t="n">
        <v>2300000</v>
      </c>
      <c r="O528" s="64" t="n">
        <v>2450000</v>
      </c>
      <c r="P528" s="64" t="n">
        <v>2600000</v>
      </c>
      <c r="Q528" s="64" t="n"/>
      <c r="R528" s="71" t="inlineStr">
        <is>
          <t>🟢 CÓ</t>
        </is>
      </c>
      <c r="S528" s="45" t="n"/>
      <c r="T528" s="45" t="n"/>
      <c r="U528" s="61">
        <f>IF($C528="","",B528&amp;" "&amp;C528&amp;" · ĐK"&amp;D528&amp;IF(E528=""," "," "&amp;E528)&amp;IF(K528=""," "," - "&amp;K528))</f>
        <v/>
      </c>
    </row>
    <row r="529" ht="39.75" customHeight="1">
      <c r="A529" s="89" t="inlineStr">
        <is>
          <t>HH081691</t>
        </is>
      </c>
      <c r="B529" s="71" t="inlineStr">
        <is>
          <t>MITSU-HYUNDA</t>
        </is>
      </c>
      <c r="C529" s="43" t="inlineStr">
        <is>
          <t>6D16-NEW</t>
        </is>
      </c>
      <c r="D529" s="90" t="n">
        <v>118</v>
      </c>
      <c r="E529" s="90" t="inlineStr">
        <is>
          <t>(A)</t>
        </is>
      </c>
      <c r="F529" s="43" t="inlineStr">
        <is>
          <t>Buồng Nổ tròn dù 54, 5, có 1 dấu supap có cò nhớt</t>
        </is>
      </c>
      <c r="G529" s="90" t="inlineStr">
        <is>
          <t>38x93</t>
        </is>
      </c>
      <c r="H529" s="90" t="n">
        <v>52</v>
      </c>
      <c r="I529" s="90" t="n">
        <v>116</v>
      </c>
      <c r="J529" s="90" t="inlineStr">
        <is>
          <t>3-2.5-4</t>
        </is>
      </c>
      <c r="K529" s="91" t="inlineStr">
        <is>
          <t>IKAZU</t>
        </is>
      </c>
      <c r="L529" s="90" t="inlineStr">
        <is>
          <t>Bộ 6</t>
        </is>
      </c>
      <c r="M529" s="92" t="n"/>
      <c r="N529" s="92" t="n">
        <v>2500000</v>
      </c>
      <c r="O529" s="92" t="n">
        <v>2650000</v>
      </c>
      <c r="P529" s="92" t="n">
        <v>2800000</v>
      </c>
      <c r="Q529" s="92" t="n"/>
      <c r="R529" s="90" t="inlineStr">
        <is>
          <t>🟢 CÓ</t>
        </is>
      </c>
      <c r="S529" s="45" t="inlineStr">
        <is>
          <t>23411-P3002</t>
        </is>
      </c>
      <c r="T529" s="45" t="n"/>
      <c r="U529" s="61">
        <f>IF($C529="","",B529&amp;" "&amp;C529&amp;" · ĐK"&amp;D529&amp;IF(E529=""," "," "&amp;E529)&amp;IF(K529=""," "," - "&amp;K529))</f>
        <v/>
      </c>
    </row>
    <row r="530" ht="39.75" customHeight="1">
      <c r="A530" s="89" t="inlineStr">
        <is>
          <t>HH073092</t>
        </is>
      </c>
      <c r="B530" s="71" t="inlineStr">
        <is>
          <t>MITSU-HYUNDA</t>
        </is>
      </c>
      <c r="C530" s="43" t="inlineStr">
        <is>
          <t>6D16-NEW</t>
        </is>
      </c>
      <c r="D530" s="90" t="n">
        <v>118</v>
      </c>
      <c r="E530" s="90" t="inlineStr">
        <is>
          <t>(A)</t>
        </is>
      </c>
      <c r="F530" s="43" t="inlineStr">
        <is>
          <t>Buồng Nổ tròn dù 54, 5, có 1 dấu supap có cò nhớt</t>
        </is>
      </c>
      <c r="G530" s="90" t="inlineStr">
        <is>
          <t>38x93</t>
        </is>
      </c>
      <c r="H530" s="90" t="n">
        <v>52</v>
      </c>
      <c r="I530" s="90" t="n">
        <v>116</v>
      </c>
      <c r="J530" s="90" t="inlineStr">
        <is>
          <t>3-2.5-4</t>
        </is>
      </c>
      <c r="K530" s="91" t="inlineStr">
        <is>
          <t>IZUMI</t>
        </is>
      </c>
      <c r="L530" s="90" t="inlineStr">
        <is>
          <t>Bộ 6</t>
        </is>
      </c>
      <c r="M530" s="92" t="n"/>
      <c r="N530" s="92" t="n"/>
      <c r="O530" s="92" t="n"/>
      <c r="P530" s="92" t="n"/>
      <c r="Q530" s="92" t="n"/>
      <c r="R530" s="90" t="inlineStr">
        <is>
          <t>🟢 CÓ</t>
        </is>
      </c>
      <c r="S530" s="45" t="inlineStr">
        <is>
          <t>23411-P3002</t>
        </is>
      </c>
      <c r="T530" s="45" t="n"/>
      <c r="U530" s="61">
        <f>IF($C530="","",B530&amp;" "&amp;C530&amp;" · ĐK"&amp;D530&amp;IF(E530=""," "," "&amp;E530)&amp;IF(K530=""," "," - "&amp;K530))</f>
        <v/>
      </c>
    </row>
    <row r="531" ht="39.75" customHeight="1">
      <c r="A531" s="89" t="n"/>
      <c r="B531" s="71" t="inlineStr">
        <is>
          <t>MITSU-HYUNDA</t>
        </is>
      </c>
      <c r="C531" s="45" t="inlineStr">
        <is>
          <t>6D16-OLD</t>
        </is>
      </c>
      <c r="D531" s="71" t="n">
        <v>118</v>
      </c>
      <c r="E531" s="71" t="inlineStr">
        <is>
          <t>(A)</t>
        </is>
      </c>
      <c r="F531" s="45" t="inlineStr">
        <is>
          <t>Buồng Nổ tròn 59 nhọn, có 4 dấu supap</t>
        </is>
      </c>
      <c r="G531" s="71" t="inlineStr">
        <is>
          <t>38x93</t>
        </is>
      </c>
      <c r="H531" s="71" t="n">
        <v>52</v>
      </c>
      <c r="I531" s="71" t="n">
        <v>116</v>
      </c>
      <c r="J531" s="71" t="inlineStr">
        <is>
          <t>3-2.5-4</t>
        </is>
      </c>
      <c r="K531" s="93" t="n"/>
      <c r="L531" s="71" t="inlineStr">
        <is>
          <t>Bộ 6</t>
        </is>
      </c>
      <c r="M531" s="64" t="n"/>
      <c r="N531" s="64" t="n"/>
      <c r="O531" s="64" t="n"/>
      <c r="P531" s="64" t="n"/>
      <c r="Q531" s="64" t="n"/>
      <c r="R531" s="71" t="inlineStr">
        <is>
          <t>🟢 CÓ</t>
        </is>
      </c>
      <c r="S531" s="45" t="n"/>
      <c r="T531" s="45" t="n"/>
      <c r="U531" s="61">
        <f>IF($C531="","",B531&amp;" "&amp;C531&amp;" · ĐK"&amp;D531&amp;IF(E531=""," "," "&amp;E531)&amp;IF(K531=""," "," - "&amp;K531))</f>
        <v/>
      </c>
    </row>
    <row r="532" ht="39.75" customHeight="1">
      <c r="A532" s="89" t="inlineStr">
        <is>
          <t>HH081681</t>
        </is>
      </c>
      <c r="B532" s="71" t="inlineStr">
        <is>
          <t>MITSU-HYUNDA</t>
        </is>
      </c>
      <c r="C532" s="43" t="inlineStr">
        <is>
          <t>6D16-T</t>
        </is>
      </c>
      <c r="D532" s="90" t="n">
        <v>118</v>
      </c>
      <c r="E532" s="90" t="inlineStr">
        <is>
          <t>(A)+(O)</t>
        </is>
      </c>
      <c r="F532" s="43" t="inlineStr">
        <is>
          <t>Buồng Nổ tròn 57 nhọn cao khuyết bạc cao 11 mm</t>
        </is>
      </c>
      <c r="G532" s="90" t="inlineStr">
        <is>
          <t>38x93</t>
        </is>
      </c>
      <c r="H532" s="90" t="n">
        <v>52</v>
      </c>
      <c r="I532" s="90" t="n">
        <v>116</v>
      </c>
      <c r="J532" s="90" t="inlineStr">
        <is>
          <t>2.8K-2.5-4</t>
        </is>
      </c>
      <c r="K532" s="91" t="inlineStr">
        <is>
          <t>IKAZU</t>
        </is>
      </c>
      <c r="L532" s="90" t="inlineStr">
        <is>
          <t>Bộ 6</t>
        </is>
      </c>
      <c r="M532" s="92" t="n"/>
      <c r="N532" s="92" t="n">
        <v>3300000</v>
      </c>
      <c r="O532" s="92" t="n">
        <v>3500000</v>
      </c>
      <c r="P532" s="92" t="n">
        <v>3700000</v>
      </c>
      <c r="Q532" s="92" t="n"/>
      <c r="R532" s="90" t="inlineStr">
        <is>
          <t>🟢 CÓ</t>
        </is>
      </c>
      <c r="S532" s="45" t="inlineStr">
        <is>
          <t>ME072570</t>
        </is>
      </c>
      <c r="T532" s="45" t="n"/>
      <c r="U532" s="61">
        <f>IF($C532="","",B532&amp;" "&amp;C532&amp;" · ĐK"&amp;D532&amp;IF(E532=""," "," "&amp;E532)&amp;IF(K532=""," "," - "&amp;K532))</f>
        <v/>
      </c>
    </row>
    <row r="533" ht="39.75" customHeight="1">
      <c r="A533" s="89" t="inlineStr">
        <is>
          <t>HH00584</t>
        </is>
      </c>
      <c r="B533" s="71" t="inlineStr">
        <is>
          <t>MITSU-HYUNDA</t>
        </is>
      </c>
      <c r="C533" s="43" t="inlineStr">
        <is>
          <t>6D16-T</t>
        </is>
      </c>
      <c r="D533" s="90" t="n">
        <v>118</v>
      </c>
      <c r="E533" s="90" t="inlineStr">
        <is>
          <t>(A)+(O)</t>
        </is>
      </c>
      <c r="F533" s="43" t="inlineStr">
        <is>
          <t>Buồng Nổ tròn 57 nhọn cao khuyết bạc cao 11 mm</t>
        </is>
      </c>
      <c r="G533" s="90" t="inlineStr">
        <is>
          <t>38x93</t>
        </is>
      </c>
      <c r="H533" s="90" t="n">
        <v>52</v>
      </c>
      <c r="I533" s="90" t="n">
        <v>116</v>
      </c>
      <c r="J533" s="90" t="inlineStr">
        <is>
          <t>2.8K-2.5-4</t>
        </is>
      </c>
      <c r="K533" s="91" t="inlineStr">
        <is>
          <t>IZUMI</t>
        </is>
      </c>
      <c r="L533" s="90" t="inlineStr">
        <is>
          <t>Bộ 6</t>
        </is>
      </c>
      <c r="M533" s="92" t="n"/>
      <c r="N533" s="92" t="n"/>
      <c r="O533" s="92" t="n"/>
      <c r="P533" s="92" t="n"/>
      <c r="Q533" s="92" t="n"/>
      <c r="R533" s="90" t="inlineStr">
        <is>
          <t>🟢 CÓ</t>
        </is>
      </c>
      <c r="S533" s="45" t="inlineStr">
        <is>
          <t>ME072570</t>
        </is>
      </c>
      <c r="T533" s="45" t="n"/>
      <c r="U533" s="61">
        <f>IF($C533="","",B533&amp;" "&amp;C533&amp;" · ĐK"&amp;D533&amp;IF(E533=""," "," "&amp;E533)&amp;IF(K533=""," "," - "&amp;K533))</f>
        <v/>
      </c>
    </row>
    <row r="534" ht="39.75" customHeight="1">
      <c r="A534" s="89" t="inlineStr">
        <is>
          <t>HH072016</t>
        </is>
      </c>
      <c r="B534" s="71" t="inlineStr">
        <is>
          <t>MITSU-HYUNDA</t>
        </is>
      </c>
      <c r="C534" s="45" t="inlineStr">
        <is>
          <t>6D17</t>
        </is>
      </c>
      <c r="D534" s="71" t="n">
        <v>118</v>
      </c>
      <c r="E534" s="71" t="inlineStr">
        <is>
          <t>(A)</t>
        </is>
      </c>
      <c r="F534" s="45" t="inlineStr">
        <is>
          <t>Buồng Nổ tròn 55 nhọn cao khuyết</t>
        </is>
      </c>
      <c r="G534" s="71" t="inlineStr">
        <is>
          <t>38x93</t>
        </is>
      </c>
      <c r="H534" s="71" t="n">
        <v>47</v>
      </c>
      <c r="I534" s="71" t="n">
        <v>111</v>
      </c>
      <c r="J534" s="71" t="inlineStr">
        <is>
          <t>3-2.5-4</t>
        </is>
      </c>
      <c r="K534" s="93" t="inlineStr">
        <is>
          <t>IZUMI</t>
        </is>
      </c>
      <c r="L534" s="71" t="inlineStr">
        <is>
          <t>Bộ 6</t>
        </is>
      </c>
      <c r="M534" s="64" t="n"/>
      <c r="N534" s="64" t="n">
        <v>3250000</v>
      </c>
      <c r="O534" s="64" t="n">
        <v>3400000</v>
      </c>
      <c r="P534" s="64" t="n">
        <v>3600000</v>
      </c>
      <c r="Q534" s="64" t="n"/>
      <c r="R534" s="71" t="inlineStr">
        <is>
          <t>🟢 CÓ</t>
        </is>
      </c>
      <c r="S534" s="45" t="n"/>
      <c r="T534" s="45" t="n"/>
      <c r="U534" s="61">
        <f>IF($C534="","",B534&amp;" "&amp;C534&amp;" · ĐK"&amp;D534&amp;IF(E534=""," "," "&amp;E534)&amp;IF(K534=""," "," - "&amp;K534))</f>
        <v/>
      </c>
    </row>
    <row r="535" ht="39.75" customHeight="1">
      <c r="A535" s="89" t="n"/>
      <c r="B535" s="71" t="inlineStr">
        <is>
          <t>MITSU-HYUNDA</t>
        </is>
      </c>
      <c r="C535" s="43" t="inlineStr">
        <is>
          <t>6D17-NEW</t>
        </is>
      </c>
      <c r="D535" s="90" t="n">
        <v>118</v>
      </c>
      <c r="E535" s="90" t="inlineStr">
        <is>
          <t>(A)</t>
        </is>
      </c>
      <c r="F535" s="43" t="inlineStr">
        <is>
          <t>Buồng Nổ tròn 59 nhọn cao khuyết</t>
        </is>
      </c>
      <c r="G535" s="90" t="inlineStr">
        <is>
          <t>38x93</t>
        </is>
      </c>
      <c r="H535" s="90" t="n">
        <v>47</v>
      </c>
      <c r="I535" s="90" t="n">
        <v>111</v>
      </c>
      <c r="J535" s="90" t="inlineStr">
        <is>
          <t>3-2.5-4</t>
        </is>
      </c>
      <c r="K535" s="91" t="n"/>
      <c r="L535" s="90" t="inlineStr">
        <is>
          <t>Bộ 6</t>
        </is>
      </c>
      <c r="M535" s="92" t="n"/>
      <c r="N535" s="92" t="n"/>
      <c r="O535" s="92" t="n"/>
      <c r="P535" s="92" t="n"/>
      <c r="Q535" s="92" t="n"/>
      <c r="R535" s="90" t="inlineStr">
        <is>
          <t>🟢 CÓ</t>
        </is>
      </c>
      <c r="S535" s="45" t="n"/>
      <c r="T535" s="45" t="n"/>
      <c r="U535" s="61">
        <f>IF($C535="","",B535&amp;" "&amp;C535&amp;" · ĐK"&amp;D535&amp;IF(E535=""," "," "&amp;E535)&amp;IF(K535=""," "," - "&amp;K535))</f>
        <v/>
      </c>
    </row>
    <row r="536" ht="39.75" customHeight="1">
      <c r="A536" s="89" t="inlineStr">
        <is>
          <t>HH070816</t>
        </is>
      </c>
      <c r="B536" s="71" t="inlineStr">
        <is>
          <t>MITSU-HYUNDA</t>
        </is>
      </c>
      <c r="C536" s="45" t="inlineStr">
        <is>
          <t>6D17T-AC 24v</t>
        </is>
      </c>
      <c r="D536" s="71" t="n">
        <v>118</v>
      </c>
      <c r="E536" s="71" t="inlineStr">
        <is>
          <t>(A)+(O)</t>
        </is>
      </c>
      <c r="F536" s="45" t="inlineStr">
        <is>
          <t>Buồng Nổ tròn 53 nhọn cao khuyết, có cò nhớt</t>
        </is>
      </c>
      <c r="G536" s="71" t="inlineStr">
        <is>
          <t>38x93</t>
        </is>
      </c>
      <c r="H536" s="71" t="n">
        <v>47</v>
      </c>
      <c r="I536" s="71" t="n">
        <v>111</v>
      </c>
      <c r="J536" s="71" t="inlineStr">
        <is>
          <t>3-2.5-4</t>
        </is>
      </c>
      <c r="K536" s="93" t="inlineStr">
        <is>
          <t>IKAZU</t>
        </is>
      </c>
      <c r="L536" s="71" t="inlineStr">
        <is>
          <t>Bộ 6</t>
        </is>
      </c>
      <c r="M536" s="64" t="n"/>
      <c r="N536" s="64" t="n">
        <v>3050000</v>
      </c>
      <c r="O536" s="64" t="n">
        <v>3250000</v>
      </c>
      <c r="P536" s="64" t="n">
        <v>3450000</v>
      </c>
      <c r="Q536" s="64" t="n"/>
      <c r="R536" s="71" t="inlineStr">
        <is>
          <t>🟢 CÓ</t>
        </is>
      </c>
      <c r="S536" s="45" t="inlineStr">
        <is>
          <t>ME072548</t>
        </is>
      </c>
      <c r="T536" s="45" t="n"/>
      <c r="U536" s="61">
        <f>IF($C536="","",B536&amp;" "&amp;C536&amp;" · ĐK"&amp;D536&amp;IF(E536=""," "," "&amp;E536)&amp;IF(K536=""," "," - "&amp;K536))</f>
        <v/>
      </c>
    </row>
    <row r="537" ht="39.75" customHeight="1">
      <c r="A537" s="89" t="n"/>
      <c r="B537" s="71" t="inlineStr">
        <is>
          <t>MITSU-HYUNDA</t>
        </is>
      </c>
      <c r="C537" s="43" t="inlineStr">
        <is>
          <t>6M50</t>
        </is>
      </c>
      <c r="D537" s="90" t="n">
        <v>118</v>
      </c>
      <c r="E537" s="90" t="inlineStr">
        <is>
          <t>(A)+(O)</t>
        </is>
      </c>
      <c r="F537" s="43" t="inlineStr">
        <is>
          <t>Buồng Nổ tròn 58 nhọn giữa tâm không dấu supap, cò nhớt</t>
        </is>
      </c>
      <c r="G537" s="90" t="n">
        <v>42</v>
      </c>
      <c r="H537" s="90" t="n">
        <v>38</v>
      </c>
      <c r="I537" s="90" t="n">
        <v>99</v>
      </c>
      <c r="J537" s="90" t="inlineStr">
        <is>
          <t>2.8K-2-4</t>
        </is>
      </c>
      <c r="K537" s="91" t="n"/>
      <c r="L537" s="90" t="inlineStr">
        <is>
          <t>Bộ 6</t>
        </is>
      </c>
      <c r="M537" s="92" t="n"/>
      <c r="N537" s="92" t="n"/>
      <c r="O537" s="92" t="n"/>
      <c r="P537" s="92" t="n"/>
      <c r="Q537" s="92" t="n"/>
      <c r="R537" s="90" t="inlineStr">
        <is>
          <t>🟢 CÓ</t>
        </is>
      </c>
      <c r="S537" s="45" t="n"/>
      <c r="T537" s="45" t="n"/>
      <c r="U537" s="61">
        <f>IF($C537="","",B537&amp;" "&amp;C537&amp;" · ĐK"&amp;D537&amp;IF(E537=""," "," "&amp;E537)&amp;IF(K537=""," "," - "&amp;K537))</f>
        <v/>
      </c>
    </row>
    <row r="538" ht="39.75" customHeight="1">
      <c r="A538" s="89" t="inlineStr">
        <is>
          <t>HH081159</t>
        </is>
      </c>
      <c r="B538" s="71" t="inlineStr">
        <is>
          <t>MITSU-HYUNDA</t>
        </is>
      </c>
      <c r="C538" s="45" t="inlineStr">
        <is>
          <t>6M60-T/6D16T</t>
        </is>
      </c>
      <c r="D538" s="71" t="n">
        <v>118</v>
      </c>
      <c r="E538" s="71" t="inlineStr">
        <is>
          <t>(A)+(O)</t>
        </is>
      </c>
      <c r="F538" s="45" t="inlineStr">
        <is>
          <t xml:space="preserve">Buồng Nổ tròn 57 nhọn cao khuyết,ắc 42 </t>
        </is>
      </c>
      <c r="G538" s="71" t="inlineStr">
        <is>
          <t>42x92</t>
        </is>
      </c>
      <c r="H538" s="71" t="n">
        <v>50</v>
      </c>
      <c r="I538" s="71" t="n">
        <v>116</v>
      </c>
      <c r="J538" s="71" t="inlineStr">
        <is>
          <t>2.8K-2.5-4</t>
        </is>
      </c>
      <c r="K538" s="93" t="inlineStr">
        <is>
          <t>IKAZU</t>
        </is>
      </c>
      <c r="L538" s="71" t="inlineStr">
        <is>
          <t>Bộ 6</t>
        </is>
      </c>
      <c r="M538" s="64" t="n"/>
      <c r="N538" s="64" t="n">
        <v>3500000</v>
      </c>
      <c r="O538" s="64" t="n">
        <v>3700000</v>
      </c>
      <c r="P538" s="64" t="n">
        <v>3900000</v>
      </c>
      <c r="Q538" s="64" t="n"/>
      <c r="R538" s="71" t="inlineStr">
        <is>
          <t>🟢 CÓ</t>
        </is>
      </c>
      <c r="S538" s="45" t="inlineStr">
        <is>
          <t>ME300199</t>
        </is>
      </c>
      <c r="T538" s="45" t="n"/>
      <c r="U538" s="61">
        <f>IF($C538="","",B538&amp;" "&amp;C538&amp;" · ĐK"&amp;D538&amp;IF(E538=""," "," "&amp;E538)&amp;IF(K538=""," "," - "&amp;K538))</f>
        <v/>
      </c>
    </row>
    <row r="539" ht="39.75" customHeight="1">
      <c r="A539" s="89" t="inlineStr">
        <is>
          <t>HH075727</t>
        </is>
      </c>
      <c r="B539" s="71" t="inlineStr">
        <is>
          <t>MITSU-HYUNDA</t>
        </is>
      </c>
      <c r="C539" s="45" t="inlineStr">
        <is>
          <t>6M60-T/6D16T</t>
        </is>
      </c>
      <c r="D539" s="71" t="n">
        <v>118</v>
      </c>
      <c r="E539" s="71" t="inlineStr">
        <is>
          <t>(A)+(O)</t>
        </is>
      </c>
      <c r="F539" s="45" t="inlineStr">
        <is>
          <t xml:space="preserve">Buồng Nổ tròn 57 nhọn cao khuyết,ắc 42 </t>
        </is>
      </c>
      <c r="G539" s="71" t="inlineStr">
        <is>
          <t>42x92</t>
        </is>
      </c>
      <c r="H539" s="71" t="n">
        <v>50</v>
      </c>
      <c r="I539" s="71" t="n">
        <v>116</v>
      </c>
      <c r="J539" s="71" t="inlineStr">
        <is>
          <t>2.8K-2.5-4</t>
        </is>
      </c>
      <c r="K539" s="93" t="inlineStr">
        <is>
          <t>MAHLE</t>
        </is>
      </c>
      <c r="L539" s="71" t="inlineStr">
        <is>
          <t>Bộ 6</t>
        </is>
      </c>
      <c r="M539" s="64" t="n"/>
      <c r="N539" s="64" t="n">
        <v>27000000</v>
      </c>
      <c r="O539" s="64" t="n">
        <v>28000000</v>
      </c>
      <c r="P539" s="64" t="n">
        <v>29000000</v>
      </c>
      <c r="Q539" s="64" t="n"/>
      <c r="R539" s="71" t="inlineStr">
        <is>
          <t>🟢 CÓ</t>
        </is>
      </c>
      <c r="S539" s="45" t="inlineStr">
        <is>
          <t>ME300201</t>
        </is>
      </c>
      <c r="T539" s="45" t="n"/>
      <c r="U539" s="61">
        <f>IF($C539="","",B539&amp;" "&amp;C539&amp;" · ĐK"&amp;D539&amp;IF(E539=""," "," "&amp;E539)&amp;IF(K539=""," "," - "&amp;K539))</f>
        <v/>
      </c>
    </row>
    <row r="540" ht="39.75" customHeight="1">
      <c r="A540" s="89" t="inlineStr">
        <is>
          <t>HH083872</t>
        </is>
      </c>
      <c r="B540" s="71" t="inlineStr">
        <is>
          <t>MITSU-HYUNDA</t>
        </is>
      </c>
      <c r="C540" s="45" t="inlineStr">
        <is>
          <t>6M60-T</t>
        </is>
      </c>
      <c r="D540" s="71" t="n">
        <v>118</v>
      </c>
      <c r="E540" s="71" t="inlineStr">
        <is>
          <t>(A)+(O)</t>
        </is>
      </c>
      <c r="F540" s="45" t="inlineStr">
        <is>
          <t xml:space="preserve">Buồng Nổ tròn 53 ,ắc 42 </t>
        </is>
      </c>
      <c r="G540" s="71" t="inlineStr">
        <is>
          <t>42x92</t>
        </is>
      </c>
      <c r="H540" s="71" t="n">
        <v>50</v>
      </c>
      <c r="I540" s="71" t="n">
        <v>116</v>
      </c>
      <c r="J540" s="71" t="inlineStr">
        <is>
          <t>2.8K-2.5-4</t>
        </is>
      </c>
      <c r="K540" s="93" t="inlineStr">
        <is>
          <t>IKAZU</t>
        </is>
      </c>
      <c r="L540" s="71" t="inlineStr">
        <is>
          <t>Bộ 6</t>
        </is>
      </c>
      <c r="M540" s="64" t="n"/>
      <c r="N540" s="64" t="n">
        <v>5100000</v>
      </c>
      <c r="O540" s="64" t="n">
        <v>5450000</v>
      </c>
      <c r="P540" s="64" t="n">
        <v>5800000</v>
      </c>
      <c r="Q540" s="64" t="n"/>
      <c r="R540" s="71" t="inlineStr">
        <is>
          <t>🟢 CÓ</t>
        </is>
      </c>
      <c r="S540" s="45" t="inlineStr">
        <is>
          <t>ME133275</t>
        </is>
      </c>
      <c r="T540" s="45" t="n"/>
      <c r="U540" s="61">
        <f>IF($C540="","",B540&amp;" "&amp;C540&amp;" · ĐK"&amp;D540&amp;IF(E540=""," "," "&amp;E540)&amp;IF(K540=""," "," - "&amp;K540))</f>
        <v/>
      </c>
    </row>
    <row r="541" ht="39.75" customHeight="1">
      <c r="A541" s="89" t="inlineStr">
        <is>
          <t>HH082344</t>
        </is>
      </c>
      <c r="B541" s="71" t="inlineStr">
        <is>
          <t>MITSU-HYUNDA</t>
        </is>
      </c>
      <c r="C541" s="45" t="inlineStr">
        <is>
          <t>6M60-TE</t>
        </is>
      </c>
      <c r="D541" s="71" t="n">
        <v>118</v>
      </c>
      <c r="E541" s="71" t="inlineStr">
        <is>
          <t>(A)+(O)</t>
        </is>
      </c>
      <c r="F541" s="45" t="inlineStr">
        <is>
          <t>Buồng Nổ tròn 53 ,ắc 38</t>
        </is>
      </c>
      <c r="G541" s="71" t="inlineStr">
        <is>
          <t>38x92</t>
        </is>
      </c>
      <c r="H541" s="71" t="n">
        <v>50</v>
      </c>
      <c r="I541" s="71" t="n">
        <v>116</v>
      </c>
      <c r="J541" s="71" t="inlineStr">
        <is>
          <t>2.8K-2.5-4</t>
        </is>
      </c>
      <c r="K541" s="93" t="inlineStr">
        <is>
          <t>IKAZU</t>
        </is>
      </c>
      <c r="L541" s="71" t="inlineStr">
        <is>
          <t>Bộ 6</t>
        </is>
      </c>
      <c r="M541" s="64" t="n"/>
      <c r="N541" s="64" t="n">
        <v>4400000</v>
      </c>
      <c r="O541" s="64" t="n">
        <v>4650000</v>
      </c>
      <c r="P541" s="64" t="n">
        <v>4950000</v>
      </c>
      <c r="Q541" s="64" t="n"/>
      <c r="R541" s="71" t="inlineStr">
        <is>
          <t>🟢 CÓ</t>
        </is>
      </c>
      <c r="S541" s="45" t="inlineStr">
        <is>
          <t>ME133271</t>
        </is>
      </c>
      <c r="T541" s="45" t="n"/>
      <c r="U541" s="61">
        <f>IF($C541="","",B541&amp;" "&amp;C541&amp;" · ĐK"&amp;D541&amp;IF(E541=""," "," "&amp;E541)&amp;IF(K541=""," "," - "&amp;K541))</f>
        <v/>
      </c>
    </row>
    <row r="542" ht="39.75" customHeight="1">
      <c r="A542" s="89" t="inlineStr">
        <is>
          <t>HH082170</t>
        </is>
      </c>
      <c r="B542" s="71" t="inlineStr">
        <is>
          <t>MITSU-HYUNDA</t>
        </is>
      </c>
      <c r="C542" s="43" t="inlineStr">
        <is>
          <t>6M61</t>
        </is>
      </c>
      <c r="D542" s="90" t="n">
        <v>118</v>
      </c>
      <c r="E542" s="90" t="inlineStr">
        <is>
          <t>(A)+(O)</t>
        </is>
      </c>
      <c r="F542" s="43" t="inlineStr">
        <is>
          <t xml:space="preserve"> tròn 53 dù ko dấu suppa,</t>
        </is>
      </c>
      <c r="G542" s="90" t="n">
        <v>38</v>
      </c>
      <c r="H542" s="90" t="n">
        <v>47</v>
      </c>
      <c r="I542" s="90" t="n">
        <v>111</v>
      </c>
      <c r="J542" s="110" t="inlineStr">
        <is>
          <t>3-2-4.</t>
        </is>
      </c>
      <c r="K542" s="91" t="inlineStr">
        <is>
          <t>IKAZU</t>
        </is>
      </c>
      <c r="L542" s="90" t="inlineStr">
        <is>
          <t>Bộ 6</t>
        </is>
      </c>
      <c r="M542" s="92" t="n"/>
      <c r="N542" s="92" t="n">
        <v>4100000</v>
      </c>
      <c r="O542" s="92" t="n">
        <v>4350000</v>
      </c>
      <c r="P542" s="92" t="n">
        <v>4600000</v>
      </c>
      <c r="Q542" s="92" t="n"/>
      <c r="R542" s="90" t="inlineStr">
        <is>
          <t>🟢 CÓ</t>
        </is>
      </c>
      <c r="S542" s="45" t="inlineStr">
        <is>
          <t>ME131937</t>
        </is>
      </c>
      <c r="T542" s="45" t="n"/>
      <c r="U542" s="61">
        <f>IF($C542="","",B542&amp;" "&amp;C542&amp;" · ĐK"&amp;D542&amp;IF(E542=""," "," "&amp;E542)&amp;IF(K542=""," "," - "&amp;K542))</f>
        <v/>
      </c>
    </row>
    <row r="543" ht="39.75" customHeight="1">
      <c r="A543" s="89" t="n"/>
      <c r="B543" s="71" t="inlineStr">
        <is>
          <t>MITSU-HYUNDA</t>
        </is>
      </c>
      <c r="C543" s="45" t="inlineStr">
        <is>
          <t>D6BT</t>
        </is>
      </c>
      <c r="D543" s="71" t="n">
        <v>118</v>
      </c>
      <c r="E543" s="71" t="n"/>
      <c r="F543" s="45" t="inlineStr">
        <is>
          <t>Buồng Nổ</t>
        </is>
      </c>
      <c r="G543" s="71" t="n"/>
      <c r="H543" s="71" t="n"/>
      <c r="I543" s="71" t="n"/>
      <c r="J543" s="71" t="n"/>
      <c r="K543" s="93" t="n"/>
      <c r="L543" s="71" t="inlineStr">
        <is>
          <t>Bộ 6</t>
        </is>
      </c>
      <c r="M543" s="64" t="n"/>
      <c r="N543" s="64" t="n"/>
      <c r="O543" s="64" t="n"/>
      <c r="P543" s="64" t="n"/>
      <c r="Q543" s="64" t="n"/>
      <c r="R543" s="71" t="inlineStr">
        <is>
          <t>🟢 CÓ</t>
        </is>
      </c>
      <c r="S543" s="45" t="inlineStr">
        <is>
          <t>R1400-7</t>
        </is>
      </c>
      <c r="T543" s="45" t="n"/>
      <c r="U543" s="61">
        <f>IF($C543="","",B543&amp;" "&amp;C543&amp;" · ĐK"&amp;D543&amp;IF(E543=""," "," "&amp;E543)&amp;IF(K543=""," "," - "&amp;K543))</f>
        <v/>
      </c>
    </row>
    <row r="544" ht="39.75" customHeight="1">
      <c r="A544" s="89" t="n"/>
      <c r="B544" s="71" t="inlineStr">
        <is>
          <t>MITSU-HYUNDA</t>
        </is>
      </c>
      <c r="C544" s="43" t="inlineStr">
        <is>
          <t>6D20</t>
        </is>
      </c>
      <c r="D544" s="90" t="n">
        <v>125</v>
      </c>
      <c r="E544" s="90" t="inlineStr">
        <is>
          <t>(A)</t>
        </is>
      </c>
      <c r="F544" s="43" t="inlineStr">
        <is>
          <t>Buồng Nổ tròn 75 nhọn, có 2 dấu supap</t>
        </is>
      </c>
      <c r="G544" s="90" t="inlineStr">
        <is>
          <t>50x101</t>
        </is>
      </c>
      <c r="H544" s="90" t="n">
        <v>58</v>
      </c>
      <c r="I544" s="90" t="n">
        <v>158</v>
      </c>
      <c r="J544" s="90" t="inlineStr">
        <is>
          <t>3.3K-3-6</t>
        </is>
      </c>
      <c r="K544" s="91" t="n"/>
      <c r="L544" s="90" t="inlineStr">
        <is>
          <t>Bộ 6</t>
        </is>
      </c>
      <c r="M544" s="92" t="n"/>
      <c r="N544" s="92" t="n"/>
      <c r="O544" s="92" t="n"/>
      <c r="P544" s="92" t="n"/>
      <c r="Q544" s="92" t="n"/>
      <c r="R544" s="90" t="inlineStr">
        <is>
          <t>🟢 CÓ</t>
        </is>
      </c>
      <c r="S544" s="45" t="n"/>
      <c r="T544" s="45" t="n"/>
      <c r="U544" s="61">
        <f>IF($C544="","",B544&amp;" "&amp;C544&amp;" · ĐK"&amp;D544&amp;IF(E544=""," "," "&amp;E544)&amp;IF(K544=""," "," - "&amp;K544))</f>
        <v/>
      </c>
    </row>
    <row r="545" ht="39.75" customHeight="1">
      <c r="A545" s="89" t="inlineStr">
        <is>
          <t>HH080590</t>
        </is>
      </c>
      <c r="B545" s="71" t="inlineStr">
        <is>
          <t>MITSU-HYUNDA</t>
        </is>
      </c>
      <c r="C545" s="45" t="inlineStr">
        <is>
          <t>6D22-2AT</t>
        </is>
      </c>
      <c r="D545" s="71" t="n">
        <v>130</v>
      </c>
      <c r="E545" s="71" t="inlineStr">
        <is>
          <t>(A)+(O)</t>
        </is>
      </c>
      <c r="F545" s="45" t="inlineStr">
        <is>
          <t>Buồng Nổ tròn 80 nhọn, có 2 dấu supap,lắp lẫn nổ 80</t>
        </is>
      </c>
      <c r="G545" s="71" t="inlineStr">
        <is>
          <t>50x106</t>
        </is>
      </c>
      <c r="H545" s="71" t="n">
        <v>58</v>
      </c>
      <c r="I545" s="71" t="n">
        <v>158</v>
      </c>
      <c r="J545" s="71" t="inlineStr">
        <is>
          <t>3.3K-3-4</t>
        </is>
      </c>
      <c r="K545" s="93" t="inlineStr">
        <is>
          <t>IKAZU</t>
        </is>
      </c>
      <c r="L545" s="71" t="inlineStr">
        <is>
          <t>Bộ 6</t>
        </is>
      </c>
      <c r="M545" s="64" t="n"/>
      <c r="N545" s="64" t="n">
        <v>4780000</v>
      </c>
      <c r="O545" s="64" t="n">
        <v>5070000</v>
      </c>
      <c r="P545" s="64" t="n">
        <v>5400000</v>
      </c>
      <c r="Q545" s="64" t="n"/>
      <c r="R545" s="71" t="inlineStr">
        <is>
          <t>🟢 CÓ</t>
        </is>
      </c>
      <c r="S545" s="45" t="inlineStr">
        <is>
          <t>23411-83801</t>
        </is>
      </c>
      <c r="T545" s="45" t="inlineStr">
        <is>
          <t>Robex2900-7</t>
        </is>
      </c>
      <c r="U545" s="61">
        <f>IF($C545="","",B545&amp;" "&amp;C545&amp;" · ĐK"&amp;D545&amp;IF(E545=""," "," "&amp;E545)&amp;IF(K545=""," "," - "&amp;K545))</f>
        <v/>
      </c>
    </row>
    <row r="546" ht="39.75" customHeight="1">
      <c r="A546" s="89" t="inlineStr">
        <is>
          <t>HH070760</t>
        </is>
      </c>
      <c r="B546" s="71" t="inlineStr">
        <is>
          <t>MITSU-HYUNDA</t>
        </is>
      </c>
      <c r="C546" s="45" t="inlineStr">
        <is>
          <t>6D22-2AT</t>
        </is>
      </c>
      <c r="D546" s="71" t="n">
        <v>130</v>
      </c>
      <c r="E546" s="71" t="inlineStr">
        <is>
          <t>(A)+(O)</t>
        </is>
      </c>
      <c r="F546" s="45" t="inlineStr">
        <is>
          <t>Buồng Nổ tròn 80 nhọn, có 2 dấu supap,lắp lẫn nổ 80</t>
        </is>
      </c>
      <c r="G546" s="71" t="inlineStr">
        <is>
          <t>50x106</t>
        </is>
      </c>
      <c r="H546" s="71" t="n">
        <v>58</v>
      </c>
      <c r="I546" s="71" t="n">
        <v>158</v>
      </c>
      <c r="J546" s="71" t="inlineStr">
        <is>
          <t>3.3K-3-4</t>
        </is>
      </c>
      <c r="K546" s="93" t="inlineStr">
        <is>
          <t>IZUMI</t>
        </is>
      </c>
      <c r="L546" s="71" t="inlineStr">
        <is>
          <t>Bộ 6</t>
        </is>
      </c>
      <c r="M546" s="64" t="n"/>
      <c r="N546" s="64" t="n">
        <v>4500000</v>
      </c>
      <c r="O546" s="64" t="n">
        <v>4800000</v>
      </c>
      <c r="P546" s="64" t="n">
        <v>5200000</v>
      </c>
      <c r="Q546" s="64" t="n"/>
      <c r="R546" s="71" t="inlineStr">
        <is>
          <t>🟢 CÓ</t>
        </is>
      </c>
      <c r="S546" s="45" t="inlineStr">
        <is>
          <t>23411-83801</t>
        </is>
      </c>
      <c r="T546" s="45" t="inlineStr">
        <is>
          <t>Robex2900-7</t>
        </is>
      </c>
      <c r="U546" s="61">
        <f>IF($C546="","",B546&amp;" "&amp;C546&amp;" · ĐK"&amp;D546&amp;IF(E546=""," "," "&amp;E546)&amp;IF(K546=""," "," - "&amp;K546))</f>
        <v/>
      </c>
    </row>
    <row r="547" ht="39.75" customHeight="1">
      <c r="A547" s="89" t="inlineStr">
        <is>
          <t>HH083138</t>
        </is>
      </c>
      <c r="B547" s="71" t="inlineStr">
        <is>
          <t>MITSU-HYUNDA</t>
        </is>
      </c>
      <c r="C547" s="43" t="inlineStr">
        <is>
          <t>6D22-OLD</t>
        </is>
      </c>
      <c r="D547" s="90" t="n">
        <v>130</v>
      </c>
      <c r="E547" s="90" t="inlineStr">
        <is>
          <t>(A)</t>
        </is>
      </c>
      <c r="F547" s="43" t="inlineStr">
        <is>
          <t xml:space="preserve">Buồng Nổ tròn 69 nhọn, có 2 dấu supap,nhớt 6 </t>
        </is>
      </c>
      <c r="G547" s="90" t="inlineStr">
        <is>
          <t>50x106</t>
        </is>
      </c>
      <c r="H547" s="90" t="n">
        <v>58</v>
      </c>
      <c r="I547" s="90" t="n">
        <v>158</v>
      </c>
      <c r="J547" s="90" t="inlineStr">
        <is>
          <t>3.3K-3-6</t>
        </is>
      </c>
      <c r="K547" s="91" t="inlineStr">
        <is>
          <t>IKAZU</t>
        </is>
      </c>
      <c r="L547" s="90" t="inlineStr">
        <is>
          <t>Bộ 6</t>
        </is>
      </c>
      <c r="M547" s="92" t="n"/>
      <c r="N547" s="92" t="n">
        <v>4500000</v>
      </c>
      <c r="O547" s="92" t="n">
        <v>4800000</v>
      </c>
      <c r="P547" s="92" t="n">
        <v>5150000</v>
      </c>
      <c r="Q547" s="92" t="n"/>
      <c r="R547" s="90" t="inlineStr">
        <is>
          <t>🟢 CÓ</t>
        </is>
      </c>
      <c r="S547" s="45" t="inlineStr">
        <is>
          <t>ME052447</t>
        </is>
      </c>
      <c r="T547" s="45" t="n"/>
      <c r="U547" s="61">
        <f>IF($C547="","",B547&amp;" "&amp;C547&amp;" · ĐK"&amp;D547&amp;IF(E547=""," "," "&amp;E547)&amp;IF(K547=""," "," - "&amp;K547))</f>
        <v/>
      </c>
    </row>
    <row r="548" ht="39.75" customHeight="1">
      <c r="A548" s="89" t="inlineStr">
        <is>
          <t>HH083139</t>
        </is>
      </c>
      <c r="B548" s="71" t="inlineStr">
        <is>
          <t>MITSU-HYUNDA</t>
        </is>
      </c>
      <c r="C548" s="45" t="inlineStr">
        <is>
          <t>6D22-T</t>
        </is>
      </c>
      <c r="D548" s="71" t="n">
        <v>130</v>
      </c>
      <c r="E548" s="71" t="inlineStr">
        <is>
          <t>(A)</t>
        </is>
      </c>
      <c r="F548" s="45" t="inlineStr">
        <is>
          <t>Buồng Nổ tròn 82 nhọn, có 2 dấu supap</t>
        </is>
      </c>
      <c r="G548" s="71" t="inlineStr">
        <is>
          <t>50x106</t>
        </is>
      </c>
      <c r="H548" s="71" t="n">
        <v>58</v>
      </c>
      <c r="I548" s="71" t="n">
        <v>158</v>
      </c>
      <c r="J548" s="71" t="inlineStr">
        <is>
          <t>3.3K-3-6</t>
        </is>
      </c>
      <c r="K548" s="93" t="inlineStr">
        <is>
          <t>IKAZU</t>
        </is>
      </c>
      <c r="L548" s="71" t="inlineStr">
        <is>
          <t>Bộ 6</t>
        </is>
      </c>
      <c r="M548" s="64" t="n"/>
      <c r="N548" s="64" t="n">
        <v>4400000</v>
      </c>
      <c r="O548" s="64" t="n">
        <v>4700000</v>
      </c>
      <c r="P548" s="64" t="n">
        <v>5000000</v>
      </c>
      <c r="Q548" s="64" t="n"/>
      <c r="R548" s="71" t="inlineStr">
        <is>
          <t>🟢 CÓ</t>
        </is>
      </c>
      <c r="S548" s="45" t="inlineStr">
        <is>
          <t>ME052664</t>
        </is>
      </c>
      <c r="T548" s="45" t="n"/>
      <c r="U548" s="61">
        <f>IF($C548="","",B548&amp;" "&amp;C548&amp;" · ĐK"&amp;D548&amp;IF(E548=""," "," "&amp;E548)&amp;IF(K548=""," "," - "&amp;K548))</f>
        <v/>
      </c>
    </row>
    <row r="549" ht="39.75" customHeight="1">
      <c r="A549" s="89" t="inlineStr">
        <is>
          <t>HH082717</t>
        </is>
      </c>
      <c r="B549" s="71" t="inlineStr">
        <is>
          <t>MITSU-HYUNDA</t>
        </is>
      </c>
      <c r="C549" s="43" t="inlineStr">
        <is>
          <t>6D22-T1 Mitsu</t>
        </is>
      </c>
      <c r="D549" s="90" t="n">
        <v>130</v>
      </c>
      <c r="E549" s="90" t="inlineStr">
        <is>
          <t>(A)</t>
        </is>
      </c>
      <c r="F549" s="43" t="inlineStr">
        <is>
          <t xml:space="preserve">Buồng Nổ tròn 82 nhọn, có 2 dấu supap,nhớt 4 </t>
        </is>
      </c>
      <c r="G549" s="90" t="inlineStr">
        <is>
          <t>50x106</t>
        </is>
      </c>
      <c r="H549" s="90" t="n">
        <v>58</v>
      </c>
      <c r="I549" s="90" t="n">
        <v>158</v>
      </c>
      <c r="J549" s="90" t="inlineStr">
        <is>
          <t>3.3K-3-4</t>
        </is>
      </c>
      <c r="K549" s="91" t="inlineStr">
        <is>
          <t>IKAZU</t>
        </is>
      </c>
      <c r="L549" s="90" t="inlineStr">
        <is>
          <t>Bộ 6</t>
        </is>
      </c>
      <c r="M549" s="92" t="n"/>
      <c r="N549" s="92" t="n">
        <v>4700000</v>
      </c>
      <c r="O549" s="92" t="n">
        <v>4950000</v>
      </c>
      <c r="P549" s="92" t="n">
        <v>5250000</v>
      </c>
      <c r="Q549" s="92" t="n"/>
      <c r="R549" s="90" t="inlineStr">
        <is>
          <t>🟢 CÓ</t>
        </is>
      </c>
      <c r="S549" s="45" t="inlineStr">
        <is>
          <t>ME052540</t>
        </is>
      </c>
      <c r="T549" s="45" t="n"/>
      <c r="U549" s="61">
        <f>IF($C549="","",B549&amp;" "&amp;C549&amp;" · ĐK"&amp;D549&amp;IF(E549=""," "," "&amp;E549)&amp;IF(K549=""," "," - "&amp;K549))</f>
        <v/>
      </c>
    </row>
    <row r="550" ht="39.75" customHeight="1">
      <c r="A550" s="89" t="inlineStr">
        <is>
          <t>HH070518</t>
        </is>
      </c>
      <c r="B550" s="71" t="inlineStr">
        <is>
          <t>MITSU-HYUNDA</t>
        </is>
      </c>
      <c r="C550" s="43" t="inlineStr">
        <is>
          <t>6D22-T1 Mitsu</t>
        </is>
      </c>
      <c r="D550" s="90" t="n">
        <v>130</v>
      </c>
      <c r="E550" s="90" t="inlineStr">
        <is>
          <t>(A)</t>
        </is>
      </c>
      <c r="F550" s="43" t="inlineStr">
        <is>
          <t xml:space="preserve">Buồng Nổ tròn 82 nhọn, có 2 dấu supap,nhớt 4 </t>
        </is>
      </c>
      <c r="G550" s="90" t="inlineStr">
        <is>
          <t>50x106</t>
        </is>
      </c>
      <c r="H550" s="90" t="n">
        <v>58</v>
      </c>
      <c r="I550" s="90" t="n">
        <v>158</v>
      </c>
      <c r="J550" s="90" t="inlineStr">
        <is>
          <t>3.3K-3-4</t>
        </is>
      </c>
      <c r="K550" s="91" t="inlineStr">
        <is>
          <t>IZUMI</t>
        </is>
      </c>
      <c r="L550" s="90" t="inlineStr">
        <is>
          <t>Bộ 6</t>
        </is>
      </c>
      <c r="M550" s="92" t="n"/>
      <c r="N550" s="92" t="n"/>
      <c r="O550" s="92" t="n"/>
      <c r="P550" s="92" t="n"/>
      <c r="Q550" s="92" t="n"/>
      <c r="R550" s="90" t="inlineStr">
        <is>
          <t>🟢 CÓ</t>
        </is>
      </c>
      <c r="S550" s="45" t="inlineStr">
        <is>
          <t>ME052540</t>
        </is>
      </c>
      <c r="T550" s="45" t="n"/>
      <c r="U550" s="61">
        <f>IF($C550="","",B550&amp;" "&amp;C550&amp;" · ĐK"&amp;D550&amp;IF(E550=""," "," "&amp;E550)&amp;IF(K550=""," "," - "&amp;K550))</f>
        <v/>
      </c>
    </row>
    <row r="551" ht="39.75" customHeight="1">
      <c r="A551" s="89" t="inlineStr">
        <is>
          <t>HH082016</t>
        </is>
      </c>
      <c r="B551" s="71" t="inlineStr">
        <is>
          <t>MITSU-HYUNDA</t>
        </is>
      </c>
      <c r="C551" s="45" t="inlineStr">
        <is>
          <t>6D24-T</t>
        </is>
      </c>
      <c r="D551" s="71" t="n">
        <v>130</v>
      </c>
      <c r="E551" s="71" t="inlineStr">
        <is>
          <t>(A)+(O)</t>
        </is>
      </c>
      <c r="F551" s="45" t="inlineStr">
        <is>
          <t>Buồng Nổ tròn 66 dù có 2 dấu supap</t>
        </is>
      </c>
      <c r="G551" s="71" t="inlineStr">
        <is>
          <t>50x106</t>
        </is>
      </c>
      <c r="H551" s="71" t="n">
        <v>53</v>
      </c>
      <c r="I551" s="71" t="n">
        <v>153</v>
      </c>
      <c r="J551" s="71" t="inlineStr">
        <is>
          <t>3.3K-3-4</t>
        </is>
      </c>
      <c r="K551" s="93" t="inlineStr">
        <is>
          <t>IKAZU</t>
        </is>
      </c>
      <c r="L551" s="71" t="inlineStr">
        <is>
          <t>Bộ 6</t>
        </is>
      </c>
      <c r="M551" s="64" t="n"/>
      <c r="N551" s="64" t="n">
        <v>5400000</v>
      </c>
      <c r="O551" s="64" t="n">
        <v>5750000</v>
      </c>
      <c r="P551" s="64" t="n">
        <v>6150000</v>
      </c>
      <c r="Q551" s="64" t="n"/>
      <c r="R551" s="71" t="inlineStr">
        <is>
          <t>🟢 CÓ</t>
        </is>
      </c>
      <c r="S551" s="45" t="inlineStr">
        <is>
          <t>ME152652</t>
        </is>
      </c>
      <c r="T551" s="45" t="n"/>
      <c r="U551" s="61">
        <f>IF($C551="","",B551&amp;" "&amp;C551&amp;" · ĐK"&amp;D551&amp;IF(E551=""," "," "&amp;E551)&amp;IF(K551=""," "," - "&amp;K551))</f>
        <v/>
      </c>
    </row>
    <row r="552" ht="39.75" customHeight="1">
      <c r="A552" s="89" t="inlineStr">
        <is>
          <t>HH083372</t>
        </is>
      </c>
      <c r="B552" s="71" t="inlineStr">
        <is>
          <t>MITSU-HYUNDA</t>
        </is>
      </c>
      <c r="C552" s="43" t="inlineStr">
        <is>
          <t>6D24-TE</t>
        </is>
      </c>
      <c r="D552" s="90" t="n">
        <v>130</v>
      </c>
      <c r="E552" s="90" t="inlineStr">
        <is>
          <t>(A)+(O)</t>
        </is>
      </c>
      <c r="F552" s="43" t="inlineStr">
        <is>
          <t xml:space="preserve">Buồng Nổ tròn 66 u hột vịt, có 2 dấu supap,dài 121 </t>
        </is>
      </c>
      <c r="G552" s="90" t="inlineStr">
        <is>
          <t>50x106</t>
        </is>
      </c>
      <c r="H552" s="90" t="n">
        <v>53</v>
      </c>
      <c r="I552" s="90" t="n">
        <v>121</v>
      </c>
      <c r="J552" s="90" t="inlineStr">
        <is>
          <t>3.3K-3-4</t>
        </is>
      </c>
      <c r="K552" s="91" t="inlineStr">
        <is>
          <t>IKAZU</t>
        </is>
      </c>
      <c r="L552" s="90" t="inlineStr">
        <is>
          <t>Bộ 6</t>
        </is>
      </c>
      <c r="M552" s="92" t="n"/>
      <c r="N552" s="92" t="n">
        <v>5400000</v>
      </c>
      <c r="O552" s="92" t="n">
        <v>5700000</v>
      </c>
      <c r="P552" s="92" t="n">
        <v>6100000</v>
      </c>
      <c r="Q552" s="92" t="n"/>
      <c r="R552" s="90" t="inlineStr">
        <is>
          <t>🟢 CÓ</t>
        </is>
      </c>
      <c r="S552" s="45" t="inlineStr">
        <is>
          <t>ME153081</t>
        </is>
      </c>
      <c r="T552" s="45" t="n"/>
      <c r="U552" s="61">
        <f>IF($C552="","",B552&amp;" "&amp;C552&amp;" · ĐK"&amp;D552&amp;IF(E552=""," "," "&amp;E552)&amp;IF(K552=""," "," - "&amp;K552))</f>
        <v/>
      </c>
    </row>
    <row r="553" ht="39.75" customHeight="1">
      <c r="A553" s="89" t="inlineStr">
        <is>
          <t>HH082016</t>
        </is>
      </c>
      <c r="B553" s="71" t="inlineStr">
        <is>
          <t>MITSU-HYUNDA</t>
        </is>
      </c>
      <c r="C553" s="43" t="inlineStr">
        <is>
          <t>6D24-T1</t>
        </is>
      </c>
      <c r="D553" s="90" t="n">
        <v>130</v>
      </c>
      <c r="E553" s="90" t="inlineStr">
        <is>
          <t>(A)+(O)</t>
        </is>
      </c>
      <c r="F553" s="43" t="inlineStr">
        <is>
          <t>Buồng Nổ tròn 69 nhọn khuyết, có 2 dấu supap</t>
        </is>
      </c>
      <c r="G553" s="90" t="inlineStr">
        <is>
          <t>50x106</t>
        </is>
      </c>
      <c r="H553" s="90" t="n">
        <v>53</v>
      </c>
      <c r="I553" s="90" t="n">
        <v>153</v>
      </c>
      <c r="J553" s="90" t="inlineStr">
        <is>
          <t>3.3K-3-4</t>
        </is>
      </c>
      <c r="K553" s="91" t="n"/>
      <c r="L553" s="90" t="inlineStr">
        <is>
          <t>Bộ 6</t>
        </is>
      </c>
      <c r="M553" s="92" t="n"/>
      <c r="N553" s="92" t="n">
        <v>5400000</v>
      </c>
      <c r="O553" s="92" t="n">
        <v>5750000</v>
      </c>
      <c r="P553" s="92" t="n">
        <v>6150000</v>
      </c>
      <c r="Q553" s="92" t="n"/>
      <c r="R553" s="90" t="inlineStr">
        <is>
          <t>🟢 CÓ</t>
        </is>
      </c>
      <c r="S553" s="45" t="inlineStr">
        <is>
          <t>ME151409</t>
        </is>
      </c>
      <c r="T553" s="45" t="n"/>
      <c r="U553" s="61">
        <f>IF($C553="","",B553&amp;" "&amp;C553&amp;" · ĐK"&amp;D553&amp;IF(E553=""," "," "&amp;E553)&amp;IF(K553=""," "," - "&amp;K553))</f>
        <v/>
      </c>
    </row>
    <row r="554" ht="39.75" customHeight="1">
      <c r="A554" s="89" t="inlineStr">
        <is>
          <t>HH0340</t>
        </is>
      </c>
      <c r="B554" s="71" t="inlineStr">
        <is>
          <t>MITSU-HYUNDA</t>
        </is>
      </c>
      <c r="C554" s="45" t="inlineStr">
        <is>
          <t>6D24-T2</t>
        </is>
      </c>
      <c r="D554" s="71" t="n">
        <v>130</v>
      </c>
      <c r="E554" s="71" t="inlineStr">
        <is>
          <t>(A)+(O)</t>
        </is>
      </c>
      <c r="F554" s="45" t="inlineStr">
        <is>
          <t>Buồng Nổ tròn 69 nhọn khuyết, có 3 dấu supap</t>
        </is>
      </c>
      <c r="G554" s="71" t="inlineStr">
        <is>
          <t>50x106</t>
        </is>
      </c>
      <c r="H554" s="71" t="n">
        <v>53</v>
      </c>
      <c r="I554" s="71" t="n">
        <v>153</v>
      </c>
      <c r="J554" s="71" t="inlineStr">
        <is>
          <t>3.3K-3-4</t>
        </is>
      </c>
      <c r="K554" s="93" t="inlineStr">
        <is>
          <t>IKAZU</t>
        </is>
      </c>
      <c r="L554" s="71" t="inlineStr">
        <is>
          <t>Bộ 6</t>
        </is>
      </c>
      <c r="M554" s="64" t="n"/>
      <c r="N554" s="64" t="n">
        <v>5000000</v>
      </c>
      <c r="O554" s="64" t="n">
        <v>5250000</v>
      </c>
      <c r="P554" s="64" t="n">
        <v>5600000</v>
      </c>
      <c r="Q554" s="64" t="n"/>
      <c r="R554" s="71" t="inlineStr">
        <is>
          <t>🟢 CÓ</t>
        </is>
      </c>
      <c r="S554" s="45" t="inlineStr">
        <is>
          <t>ME151416</t>
        </is>
      </c>
      <c r="T554" s="45" t="n"/>
      <c r="U554" s="61">
        <f>IF($C554="","",B554&amp;" "&amp;C554&amp;" · ĐK"&amp;D554&amp;IF(E554=""," "," "&amp;E554)&amp;IF(K554=""," "," - "&amp;K554))</f>
        <v/>
      </c>
    </row>
    <row r="555" ht="39.75" customHeight="1">
      <c r="A555" s="89" t="n"/>
      <c r="B555" s="71" t="inlineStr">
        <is>
          <t>MITSU-HYUNDA</t>
        </is>
      </c>
      <c r="C555" s="45" t="inlineStr">
        <is>
          <t>6HA / 6HAE</t>
        </is>
      </c>
      <c r="D555" s="71" t="n">
        <v>130</v>
      </c>
      <c r="E555" s="71" t="n"/>
      <c r="F555" s="45" t="inlineStr">
        <is>
          <t>2 dấu supap</t>
        </is>
      </c>
      <c r="G555" s="71" t="n"/>
      <c r="H555" s="71" t="n"/>
      <c r="I555" s="71" t="n"/>
      <c r="J555" s="71" t="n"/>
      <c r="K555" s="93" t="n"/>
      <c r="L555" s="71" t="inlineStr">
        <is>
          <t>Bộ 6</t>
        </is>
      </c>
      <c r="M555" s="64" t="n"/>
      <c r="N555" s="64" t="n"/>
      <c r="O555" s="64" t="n"/>
      <c r="P555" s="64" t="n"/>
      <c r="Q555" s="64" t="n"/>
      <c r="R555" s="71" t="inlineStr">
        <is>
          <t>🟢 CÓ</t>
        </is>
      </c>
      <c r="S555" s="45" t="inlineStr">
        <is>
          <t>có ắc</t>
        </is>
      </c>
      <c r="T555" s="45" t="n"/>
      <c r="U555" s="61">
        <f>IF($C555="","",B555&amp;" "&amp;C555&amp;" · ĐK"&amp;D555&amp;IF(E555=""," "," "&amp;E555)&amp;IF(K555=""," "," - "&amp;K555))</f>
        <v/>
      </c>
    </row>
    <row r="556" ht="39.75" customHeight="1">
      <c r="A556" s="89" t="n"/>
      <c r="B556" s="71" t="inlineStr">
        <is>
          <t>MITSU-HYUNDA</t>
        </is>
      </c>
      <c r="C556" s="43" t="inlineStr">
        <is>
          <t>6HA-DT</t>
        </is>
      </c>
      <c r="D556" s="90" t="n">
        <v>130</v>
      </c>
      <c r="E556" s="90" t="n"/>
      <c r="F556" s="43" t="inlineStr">
        <is>
          <t>4 dấu supap</t>
        </is>
      </c>
      <c r="G556" s="90" t="inlineStr">
        <is>
          <t>48x111.5</t>
        </is>
      </c>
      <c r="H556" s="90" t="n">
        <v>68</v>
      </c>
      <c r="I556" s="90" t="n">
        <v>150</v>
      </c>
      <c r="J556" s="90" t="inlineStr">
        <is>
          <t>4-3-3-6</t>
        </is>
      </c>
      <c r="K556" s="91" t="n"/>
      <c r="L556" s="90" t="inlineStr">
        <is>
          <t>Bộ 6</t>
        </is>
      </c>
      <c r="M556" s="92" t="n"/>
      <c r="N556" s="92" t="n"/>
      <c r="O556" s="92" t="n"/>
      <c r="P556" s="92" t="n"/>
      <c r="Q556" s="92" t="n"/>
      <c r="R556" s="90" t="inlineStr">
        <is>
          <t>🟢 CÓ</t>
        </is>
      </c>
      <c r="S556" s="45" t="inlineStr">
        <is>
          <t>có ắc</t>
        </is>
      </c>
      <c r="T556" s="45" t="n"/>
      <c r="U556" s="61">
        <f>IF($C556="","",B556&amp;" "&amp;C556&amp;" · ĐK"&amp;D556&amp;IF(E556=""," "," "&amp;E556)&amp;IF(K556=""," "," - "&amp;K556))</f>
        <v/>
      </c>
    </row>
    <row r="557" ht="39.75" customHeight="1">
      <c r="A557" s="89" t="n"/>
      <c r="B557" s="71" t="inlineStr">
        <is>
          <t>MITSU-HYUNDA</t>
        </is>
      </c>
      <c r="C557" s="45" t="inlineStr">
        <is>
          <t>6HA-HTE</t>
        </is>
      </c>
      <c r="D557" s="71" t="n">
        <v>130</v>
      </c>
      <c r="E557" s="71" t="n"/>
      <c r="F557" s="45" t="inlineStr">
        <is>
          <t>nổ 83, 5</t>
        </is>
      </c>
      <c r="G557" s="71" t="inlineStr">
        <is>
          <t>48x112</t>
        </is>
      </c>
      <c r="H557" s="71" t="n">
        <v>68</v>
      </c>
      <c r="I557" s="71" t="n">
        <v>150</v>
      </c>
      <c r="J557" s="71" t="inlineStr">
        <is>
          <t>4-3-3-6</t>
        </is>
      </c>
      <c r="K557" s="93" t="n"/>
      <c r="L557" s="71" t="inlineStr">
        <is>
          <t>Bộ 6</t>
        </is>
      </c>
      <c r="M557" s="64" t="n"/>
      <c r="N557" s="64" t="n"/>
      <c r="O557" s="64" t="n"/>
      <c r="P557" s="64" t="n"/>
      <c r="Q557" s="64" t="n"/>
      <c r="R557" s="71" t="inlineStr">
        <is>
          <t>🟢 CÓ</t>
        </is>
      </c>
      <c r="S557" s="45" t="inlineStr">
        <is>
          <t>có ắc</t>
        </is>
      </c>
      <c r="T557" s="45" t="n"/>
      <c r="U557" s="61">
        <f>IF($C557="","",B557&amp;" "&amp;C557&amp;" · ĐK"&amp;D557&amp;IF(E557=""," "," "&amp;E557)&amp;IF(K557=""," "," - "&amp;K557))</f>
        <v/>
      </c>
    </row>
    <row r="558" ht="39.75" customHeight="1">
      <c r="A558" s="89" t="n"/>
      <c r="B558" s="71" t="inlineStr">
        <is>
          <t>MITSU-HYUNDA</t>
        </is>
      </c>
      <c r="C558" s="43" t="inlineStr">
        <is>
          <t>6HA-HTE</t>
        </is>
      </c>
      <c r="D558" s="90" t="n">
        <v>130</v>
      </c>
      <c r="E558" s="90" t="n"/>
      <c r="F558" s="43" t="inlineStr">
        <is>
          <t>nổ 71</t>
        </is>
      </c>
      <c r="G558" s="90" t="n"/>
      <c r="H558" s="90" t="n"/>
      <c r="I558" s="90" t="n"/>
      <c r="J558" s="90" t="n"/>
      <c r="K558" s="91" t="n"/>
      <c r="L558" s="90" t="inlineStr">
        <is>
          <t>Bộ 6</t>
        </is>
      </c>
      <c r="M558" s="92" t="n"/>
      <c r="N558" s="92" t="n"/>
      <c r="O558" s="92" t="n"/>
      <c r="P558" s="92" t="n"/>
      <c r="Q558" s="92" t="n"/>
      <c r="R558" s="90" t="inlineStr">
        <is>
          <t>🟢 CÓ</t>
        </is>
      </c>
      <c r="S558" s="45" t="inlineStr">
        <is>
          <t>có ắc</t>
        </is>
      </c>
      <c r="T558" s="45" t="n"/>
      <c r="U558" s="61">
        <f>IF($C558="","",B558&amp;" "&amp;C558&amp;" · ĐK"&amp;D558&amp;IF(E558=""," "," "&amp;E558)&amp;IF(K558=""," "," - "&amp;K558))</f>
        <v/>
      </c>
    </row>
    <row r="559" ht="39.75" customHeight="1">
      <c r="A559" s="89" t="n"/>
      <c r="B559" s="71" t="inlineStr">
        <is>
          <t>MITSU-HYUNDA</t>
        </is>
      </c>
      <c r="C559" s="45" t="inlineStr">
        <is>
          <t>6HA2-THE</t>
        </is>
      </c>
      <c r="D559" s="71" t="n">
        <v>130</v>
      </c>
      <c r="E559" s="71" t="n"/>
      <c r="F559" s="45" t="inlineStr">
        <is>
          <t>2 dấu supap</t>
        </is>
      </c>
      <c r="G559" s="71" t="n"/>
      <c r="H559" s="71" t="n"/>
      <c r="I559" s="71" t="n"/>
      <c r="J559" s="71" t="n"/>
      <c r="K559" s="93" t="n"/>
      <c r="L559" s="71" t="inlineStr">
        <is>
          <t>Bộ 6</t>
        </is>
      </c>
      <c r="M559" s="64" t="n"/>
      <c r="N559" s="64" t="n"/>
      <c r="O559" s="64" t="n"/>
      <c r="P559" s="64" t="n"/>
      <c r="Q559" s="64" t="n"/>
      <c r="R559" s="71" t="inlineStr">
        <is>
          <t>🟢 CÓ</t>
        </is>
      </c>
      <c r="S559" s="45" t="inlineStr">
        <is>
          <t>có ắc</t>
        </is>
      </c>
      <c r="T559" s="45" t="n"/>
      <c r="U559" s="61">
        <f>IF($C559="","",B559&amp;" "&amp;C559&amp;" · ĐK"&amp;D559&amp;IF(E559=""," "," "&amp;E559)&amp;IF(K559=""," "," - "&amp;K559))</f>
        <v/>
      </c>
    </row>
    <row r="560" ht="39.75" customHeight="1">
      <c r="A560" s="89" t="n"/>
      <c r="B560" s="71" t="inlineStr">
        <is>
          <t>MITSU-HYUNDA</t>
        </is>
      </c>
      <c r="C560" s="43" t="inlineStr">
        <is>
          <t>6M61</t>
        </is>
      </c>
      <c r="D560" s="90" t="n">
        <v>130</v>
      </c>
      <c r="E560" s="90" t="inlineStr">
        <is>
          <t>(A)+(O)</t>
        </is>
      </c>
      <c r="F560" s="43" t="inlineStr">
        <is>
          <t>Buồng Nổ tròn 53, hột vịt</t>
        </is>
      </c>
      <c r="G560" s="90" t="inlineStr">
        <is>
          <t>38x93</t>
        </is>
      </c>
      <c r="H560" s="90" t="n">
        <v>47</v>
      </c>
      <c r="I560" s="90" t="n">
        <v>111</v>
      </c>
      <c r="J560" s="90" t="inlineStr">
        <is>
          <t>3-2-4</t>
        </is>
      </c>
      <c r="K560" s="91" t="n"/>
      <c r="L560" s="90" t="inlineStr">
        <is>
          <t>Bộ 6</t>
        </is>
      </c>
      <c r="M560" s="92" t="n"/>
      <c r="N560" s="92" t="n"/>
      <c r="O560" s="92" t="n"/>
      <c r="P560" s="92" t="n"/>
      <c r="Q560" s="92" t="n"/>
      <c r="R560" s="90" t="inlineStr">
        <is>
          <t>🟢 CÓ</t>
        </is>
      </c>
      <c r="S560" s="45" t="n"/>
      <c r="T560" s="45" t="n"/>
      <c r="U560" s="61">
        <f>IF($C560="","",B560&amp;" "&amp;C560&amp;" · ĐK"&amp;D560&amp;IF(E560=""," "," "&amp;E560)&amp;IF(K560=""," "," - "&amp;K560))</f>
        <v/>
      </c>
    </row>
    <row r="561" ht="39.75" customHeight="1">
      <c r="A561" s="89" t="n"/>
      <c r="B561" s="71" t="inlineStr">
        <is>
          <t>MITSU-HYUNDA</t>
        </is>
      </c>
      <c r="C561" s="45" t="inlineStr">
        <is>
          <t>6KH-UT</t>
        </is>
      </c>
      <c r="D561" s="71" t="n">
        <v>132.9</v>
      </c>
      <c r="E561" s="71" t="inlineStr">
        <is>
          <t>(A)+(O)</t>
        </is>
      </c>
      <c r="F561" s="45" t="inlineStr">
        <is>
          <t>Buồng nổ tròn nhọn 85, có 4 dấu supap</t>
        </is>
      </c>
      <c r="G561" s="71" t="n">
        <v>52</v>
      </c>
      <c r="H561" s="71" t="n">
        <v>65</v>
      </c>
      <c r="I561" s="71" t="n"/>
      <c r="J561" s="71" t="inlineStr">
        <is>
          <t>4-2.5-2.5-6</t>
        </is>
      </c>
      <c r="K561" s="93" t="n"/>
      <c r="L561" s="71" t="inlineStr">
        <is>
          <t>Bộ 6</t>
        </is>
      </c>
      <c r="M561" s="64" t="n"/>
      <c r="N561" s="64" t="n"/>
      <c r="O561" s="64" t="n"/>
      <c r="P561" s="64" t="n"/>
      <c r="Q561" s="64" t="n"/>
      <c r="R561" s="71" t="inlineStr">
        <is>
          <t>🟢 CÓ</t>
        </is>
      </c>
      <c r="S561" s="45" t="inlineStr">
        <is>
          <t>có ắc</t>
        </is>
      </c>
      <c r="T561" s="45" t="n"/>
      <c r="U561" s="61">
        <f>IF($C561="","",B561&amp;" "&amp;C561&amp;" · ĐK"&amp;D561&amp;IF(E561=""," "," "&amp;E561)&amp;IF(K561=""," "," - "&amp;K561))</f>
        <v/>
      </c>
    </row>
    <row r="562" ht="39.75" customHeight="1">
      <c r="A562" s="89" t="n"/>
      <c r="B562" s="71" t="inlineStr">
        <is>
          <t>MITSU-HYUNDA</t>
        </is>
      </c>
      <c r="C562" s="43" t="inlineStr">
        <is>
          <t>S6B3-F</t>
        </is>
      </c>
      <c r="D562" s="90" t="n">
        <v>132.9</v>
      </c>
      <c r="E562" s="90" t="n"/>
      <c r="F562" s="43" t="inlineStr">
        <is>
          <t>buồng nổ 101</t>
        </is>
      </c>
      <c r="G562" s="90" t="n"/>
      <c r="H562" s="90" t="n"/>
      <c r="I562" s="90" t="n"/>
      <c r="J562" s="90" t="inlineStr">
        <is>
          <t>4K-3HK-4</t>
        </is>
      </c>
      <c r="K562" s="91" t="n"/>
      <c r="L562" s="90" t="inlineStr">
        <is>
          <t>Bộ 6</t>
        </is>
      </c>
      <c r="M562" s="92" t="n"/>
      <c r="N562" s="92" t="n"/>
      <c r="O562" s="92" t="n"/>
      <c r="P562" s="92" t="n"/>
      <c r="Q562" s="92" t="n"/>
      <c r="R562" s="90" t="inlineStr">
        <is>
          <t>🟢 CÓ</t>
        </is>
      </c>
      <c r="S562" s="45" t="n"/>
      <c r="T562" s="45" t="n"/>
      <c r="U562" s="61">
        <f>IF($C562="","",B562&amp;" "&amp;C562&amp;" · ĐK"&amp;D562&amp;IF(E562=""," "," "&amp;E562)&amp;IF(K562=""," "," - "&amp;K562))</f>
        <v/>
      </c>
    </row>
    <row r="563" ht="39.75" customHeight="1">
      <c r="A563" s="89" t="n"/>
      <c r="B563" s="71" t="inlineStr">
        <is>
          <t>MITSU-HYUNDA</t>
        </is>
      </c>
      <c r="C563" s="45" t="inlineStr">
        <is>
          <t>S6B3F-MTK/MTK-2</t>
        </is>
      </c>
      <c r="D563" s="71" t="n">
        <v>132.9</v>
      </c>
      <c r="E563" s="71" t="inlineStr">
        <is>
          <t>(A)+(O)</t>
        </is>
      </c>
      <c r="F563" s="45" t="inlineStr">
        <is>
          <t>buồng nổ tròn nhọn 95, có 4 dấu supap</t>
        </is>
      </c>
      <c r="G563" s="71" t="n">
        <v>55</v>
      </c>
      <c r="H563" s="71" t="n">
        <v>52</v>
      </c>
      <c r="I563" s="71" t="n">
        <v>145</v>
      </c>
      <c r="J563" s="71" t="inlineStr">
        <is>
          <t>4K-3HK-4-4</t>
        </is>
      </c>
      <c r="K563" s="93" t="n"/>
      <c r="L563" s="71" t="inlineStr">
        <is>
          <t>Bộ 6</t>
        </is>
      </c>
      <c r="M563" s="64" t="n"/>
      <c r="N563" s="64" t="n"/>
      <c r="O563" s="64" t="n"/>
      <c r="P563" s="64" t="n"/>
      <c r="Q563" s="64" t="n"/>
      <c r="R563" s="71" t="inlineStr">
        <is>
          <t>🟢 CÓ</t>
        </is>
      </c>
      <c r="S563" s="45" t="inlineStr">
        <is>
          <t>36617-35200</t>
        </is>
      </c>
      <c r="T563" s="45" t="n"/>
      <c r="U563" s="61">
        <f>IF($C563="","",B563&amp;" "&amp;C563&amp;" · ĐK"&amp;D563&amp;IF(E563=""," "," "&amp;E563)&amp;IF(K563=""," "," - "&amp;K563))</f>
        <v/>
      </c>
    </row>
    <row r="564" ht="39.75" customHeight="1">
      <c r="A564" s="89" t="n"/>
      <c r="B564" s="71" t="inlineStr">
        <is>
          <t>MITSU-HYUNDA</t>
        </is>
      </c>
      <c r="C564" s="43" t="inlineStr">
        <is>
          <t>S6BF-MTK-2</t>
        </is>
      </c>
      <c r="D564" s="90" t="n">
        <v>132.9</v>
      </c>
      <c r="E564" s="90" t="n"/>
      <c r="F564" s="43" t="n"/>
      <c r="G564" s="90" t="inlineStr">
        <is>
          <t>55x111.5</t>
        </is>
      </c>
      <c r="H564" s="90" t="n">
        <v>52.3</v>
      </c>
      <c r="I564" s="90" t="n">
        <v>144.8</v>
      </c>
      <c r="J564" s="90" t="inlineStr">
        <is>
          <t>4.0 K-3.0 HK-4</t>
        </is>
      </c>
      <c r="K564" s="91" t="n"/>
      <c r="L564" s="90" t="inlineStr">
        <is>
          <t>Bộ 6</t>
        </is>
      </c>
      <c r="M564" s="92" t="n"/>
      <c r="N564" s="92" t="n"/>
      <c r="O564" s="92" t="n"/>
      <c r="P564" s="92" t="n"/>
      <c r="Q564" s="92" t="n"/>
      <c r="R564" s="90" t="inlineStr">
        <is>
          <t>🟢 CÓ</t>
        </is>
      </c>
      <c r="S564" s="45" t="n"/>
      <c r="T564" s="45" t="inlineStr">
        <is>
          <t>🆕 MT</t>
        </is>
      </c>
      <c r="U564" s="61">
        <f>IF($C564="","",B564&amp;" "&amp;C564&amp;" · ĐK"&amp;D564&amp;IF(E564=""," "," "&amp;E564)&amp;IF(K564=""," "," - "&amp;K564))</f>
        <v/>
      </c>
    </row>
    <row r="565" ht="39.75" customHeight="1">
      <c r="A565" s="89" t="n"/>
      <c r="B565" s="71" t="inlineStr">
        <is>
          <t>MITSU-HYUNDA</t>
        </is>
      </c>
      <c r="C565" s="45" t="inlineStr">
        <is>
          <t>6D40</t>
        </is>
      </c>
      <c r="D565" s="71" t="n">
        <v>135</v>
      </c>
      <c r="E565" s="71" t="inlineStr">
        <is>
          <t>(A)+(O)</t>
        </is>
      </c>
      <c r="F565" s="45" t="inlineStr">
        <is>
          <t>Buồng Nổ tròn 90 nhọn, có 4 dấu supap</t>
        </is>
      </c>
      <c r="G565" s="71" t="inlineStr">
        <is>
          <t>55x109</t>
        </is>
      </c>
      <c r="H565" s="71" t="n">
        <v>55</v>
      </c>
      <c r="I565" s="71" t="n">
        <v>157.5</v>
      </c>
      <c r="J565" s="71" t="inlineStr">
        <is>
          <t>3.3K-3-4</t>
        </is>
      </c>
      <c r="K565" s="93" t="n"/>
      <c r="L565" s="71" t="inlineStr">
        <is>
          <t>Bộ 6</t>
        </is>
      </c>
      <c r="M565" s="64" t="n"/>
      <c r="N565" s="64" t="n"/>
      <c r="O565" s="64" t="n"/>
      <c r="P565" s="64" t="n"/>
      <c r="Q565" s="64" t="n"/>
      <c r="R565" s="71" t="inlineStr">
        <is>
          <t>🟢 CÓ</t>
        </is>
      </c>
      <c r="S565" s="45" t="n"/>
      <c r="T565" s="45" t="n"/>
      <c r="U565" s="61">
        <f>IF($C565="","",B565&amp;" "&amp;C565&amp;" · ĐK"&amp;D565&amp;IF(E565=""," "," "&amp;E565)&amp;IF(K565=""," "," - "&amp;K565))</f>
        <v/>
      </c>
    </row>
    <row r="566" ht="39.75" customHeight="1">
      <c r="A566" s="89" t="inlineStr">
        <is>
          <t>HH072104</t>
        </is>
      </c>
      <c r="B566" s="71" t="inlineStr">
        <is>
          <t>MITSU-HYUNDA</t>
        </is>
      </c>
      <c r="C566" s="43" t="inlineStr">
        <is>
          <t>6D40-T</t>
        </is>
      </c>
      <c r="D566" s="90" t="n">
        <v>135</v>
      </c>
      <c r="E566" s="90" t="inlineStr">
        <is>
          <t>(A)+(O)</t>
        </is>
      </c>
      <c r="F566" s="43" t="inlineStr">
        <is>
          <t>Buồng Nổ tròn 72 nhọn, có 4 dấu supap</t>
        </is>
      </c>
      <c r="G566" s="90" t="inlineStr">
        <is>
          <t>55x109</t>
        </is>
      </c>
      <c r="H566" s="90" t="n">
        <v>55</v>
      </c>
      <c r="I566" s="90" t="n">
        <v>157.5</v>
      </c>
      <c r="J566" s="90" t="inlineStr">
        <is>
          <t>3.3K-3-4</t>
        </is>
      </c>
      <c r="K566" s="91" t="inlineStr">
        <is>
          <t>IZUMI</t>
        </is>
      </c>
      <c r="L566" s="90" t="inlineStr">
        <is>
          <t>Bộ 6</t>
        </is>
      </c>
      <c r="M566" s="92" t="n"/>
      <c r="N566" s="92" t="n"/>
      <c r="O566" s="92" t="n"/>
      <c r="P566" s="92" t="n"/>
      <c r="Q566" s="92" t="n"/>
      <c r="R566" s="90" t="inlineStr">
        <is>
          <t>🟢 CÓ</t>
        </is>
      </c>
      <c r="S566" s="45" t="n"/>
      <c r="T566" s="45" t="n"/>
      <c r="U566" s="61">
        <f>IF($C566="","",B566&amp;" "&amp;C566&amp;" · ĐK"&amp;D566&amp;IF(E566=""," "," "&amp;E566)&amp;IF(K566=""," "," - "&amp;K566))</f>
        <v/>
      </c>
    </row>
    <row r="567" ht="39.75" customHeight="1">
      <c r="A567" s="89" t="inlineStr">
        <is>
          <t>HH082199</t>
        </is>
      </c>
      <c r="B567" s="71" t="inlineStr">
        <is>
          <t>MITSU-HYUNDA</t>
        </is>
      </c>
      <c r="C567" s="45" t="inlineStr">
        <is>
          <t>8DC9-NEW/D8AY</t>
        </is>
      </c>
      <c r="D567" s="71" t="n">
        <v>135</v>
      </c>
      <c r="E567" s="71" t="inlineStr">
        <is>
          <t>(A)</t>
        </is>
      </c>
      <c r="F567" s="45" t="inlineStr">
        <is>
          <t>Buồng Nổ tròn 73 nhọn, có 2 dấu supap không có cò nhớt</t>
        </is>
      </c>
      <c r="G567" s="71" t="inlineStr">
        <is>
          <t>50x112</t>
        </is>
      </c>
      <c r="H567" s="71" t="n">
        <v>63</v>
      </c>
      <c r="I567" s="71" t="n">
        <v>153</v>
      </c>
      <c r="J567" s="71" t="inlineStr">
        <is>
          <t>3.3K-3-3-4</t>
        </is>
      </c>
      <c r="K567" s="93" t="inlineStr">
        <is>
          <t>IKAZU</t>
        </is>
      </c>
      <c r="L567" s="71" t="inlineStr">
        <is>
          <t>Bộ 8</t>
        </is>
      </c>
      <c r="M567" s="64" t="n"/>
      <c r="N567" s="64" t="n">
        <v>6300000</v>
      </c>
      <c r="O567" s="64" t="n">
        <v>6700000</v>
      </c>
      <c r="P567" s="64" t="n">
        <v>7100000</v>
      </c>
      <c r="Q567" s="64" t="n"/>
      <c r="R567" s="71" t="inlineStr">
        <is>
          <t>🟢 CÓ</t>
        </is>
      </c>
      <c r="S567" s="45" t="inlineStr">
        <is>
          <t>ME090163</t>
        </is>
      </c>
      <c r="T567" s="45" t="n"/>
      <c r="U567" s="61">
        <f>IF($C567="","",B567&amp;" "&amp;C567&amp;" · ĐK"&amp;D567&amp;IF(E567=""," "," "&amp;E567)&amp;IF(K567=""," "," - "&amp;K567))</f>
        <v/>
      </c>
    </row>
    <row r="568" ht="39.75" customHeight="1">
      <c r="A568" s="89" t="inlineStr">
        <is>
          <t>HH20500</t>
        </is>
      </c>
      <c r="B568" s="71" t="inlineStr">
        <is>
          <t>MITSU-HYUNDA</t>
        </is>
      </c>
      <c r="C568" s="43" t="inlineStr">
        <is>
          <t>8DC9-OLD</t>
        </is>
      </c>
      <c r="D568" s="90" t="n">
        <v>135</v>
      </c>
      <c r="E568" s="90" t="inlineStr">
        <is>
          <t>(A)</t>
        </is>
      </c>
      <c r="F568" s="43" t="inlineStr">
        <is>
          <t xml:space="preserve">Buồng Nổ tròn 73 nhọn, có 2 dấu supap,bạc nhớt 6 ly </t>
        </is>
      </c>
      <c r="G568" s="90" t="inlineStr">
        <is>
          <t>50x112</t>
        </is>
      </c>
      <c r="H568" s="90" t="n">
        <v>63</v>
      </c>
      <c r="I568" s="90" t="n">
        <v>153</v>
      </c>
      <c r="J568" s="90" t="inlineStr">
        <is>
          <t>3.3K-3-3-6</t>
        </is>
      </c>
      <c r="K568" s="91" t="inlineStr">
        <is>
          <t>IZUMI</t>
        </is>
      </c>
      <c r="L568" s="90" t="inlineStr">
        <is>
          <t>Bộ 8</t>
        </is>
      </c>
      <c r="M568" s="92" t="n"/>
      <c r="N568" s="92" t="n"/>
      <c r="O568" s="92" t="n"/>
      <c r="P568" s="92" t="n"/>
      <c r="Q568" s="92" t="n"/>
      <c r="R568" s="90" t="inlineStr">
        <is>
          <t>🟢 CÓ</t>
        </is>
      </c>
      <c r="S568" s="45" t="n"/>
      <c r="T568" s="45" t="n"/>
      <c r="U568" s="61">
        <f>IF($C568="","",B568&amp;" "&amp;C568&amp;" · ĐK"&amp;D568&amp;IF(E568=""," "," "&amp;E568)&amp;IF(K568=""," "," - "&amp;K568))</f>
        <v/>
      </c>
    </row>
    <row r="569" ht="39.75" customHeight="1">
      <c r="A569" s="89" t="inlineStr">
        <is>
          <t xml:space="preserve">   </t>
        </is>
      </c>
      <c r="B569" s="71" t="inlineStr">
        <is>
          <t>MITSU-HYUNDA</t>
        </is>
      </c>
      <c r="C569" s="45" t="inlineStr">
        <is>
          <t>8DC91-T</t>
        </is>
      </c>
      <c r="D569" s="71" t="n">
        <v>135</v>
      </c>
      <c r="E569" s="71" t="inlineStr">
        <is>
          <t>(A)</t>
        </is>
      </c>
      <c r="F569" s="45" t="inlineStr">
        <is>
          <t>Buồng Nổ tròn 77 nhọn, có 2 dấu supap, cò nhớt bạc đầu cao 23 mm</t>
        </is>
      </c>
      <c r="G569" s="71" t="inlineStr">
        <is>
          <t>50x112</t>
        </is>
      </c>
      <c r="H569" s="71" t="n">
        <v>63</v>
      </c>
      <c r="I569" s="71" t="n">
        <v>153</v>
      </c>
      <c r="J569" s="71" t="inlineStr">
        <is>
          <t>3.3K-3-3-4</t>
        </is>
      </c>
      <c r="K569" s="93" t="inlineStr">
        <is>
          <t>IZUMI</t>
        </is>
      </c>
      <c r="L569" s="71" t="inlineStr">
        <is>
          <t>Bộ 8</t>
        </is>
      </c>
      <c r="M569" s="64" t="n"/>
      <c r="N569" s="64" t="n"/>
      <c r="O569" s="64" t="n"/>
      <c r="P569" s="64" t="n"/>
      <c r="Q569" s="64" t="n"/>
      <c r="R569" s="71" t="inlineStr">
        <is>
          <t>🟢 CÓ</t>
        </is>
      </c>
      <c r="S569" s="45" t="inlineStr">
        <is>
          <t>ME091419</t>
        </is>
      </c>
      <c r="T569" s="45" t="n"/>
      <c r="U569" s="61">
        <f>IF($C569="","",B569&amp;" "&amp;C569&amp;" · ĐK"&amp;D569&amp;IF(E569=""," "," "&amp;E569)&amp;IF(K569=""," "," - "&amp;K569))</f>
        <v/>
      </c>
    </row>
    <row r="570" ht="39.75" customHeight="1">
      <c r="A570" s="89" t="n"/>
      <c r="B570" s="71" t="inlineStr">
        <is>
          <t>MITSU-HYUNDA</t>
        </is>
      </c>
      <c r="C570" s="43" t="inlineStr">
        <is>
          <t>8DC91-T</t>
        </is>
      </c>
      <c r="D570" s="90" t="n">
        <v>135</v>
      </c>
      <c r="E570" s="90" t="inlineStr">
        <is>
          <t>(A)</t>
        </is>
      </c>
      <c r="F570" s="43" t="inlineStr">
        <is>
          <t>Buồng Nổ tròn 77 nhọn, có 2 dấu supap, cò nhớt bạc đầu cao 15 mm</t>
        </is>
      </c>
      <c r="G570" s="90" t="inlineStr">
        <is>
          <t>50x112</t>
        </is>
      </c>
      <c r="H570" s="90" t="n">
        <v>63</v>
      </c>
      <c r="I570" s="90" t="n">
        <v>153</v>
      </c>
      <c r="J570" s="90" t="inlineStr">
        <is>
          <t>3.3K-3-3-4</t>
        </is>
      </c>
      <c r="K570" s="91" t="n"/>
      <c r="L570" s="90" t="inlineStr">
        <is>
          <t>Bộ 8</t>
        </is>
      </c>
      <c r="M570" s="92" t="n"/>
      <c r="N570" s="92" t="n"/>
      <c r="O570" s="92" t="n"/>
      <c r="P570" s="92" t="n"/>
      <c r="Q570" s="92" t="n"/>
      <c r="R570" s="90" t="inlineStr">
        <is>
          <t>🟢 CÓ</t>
        </is>
      </c>
      <c r="S570" s="45" t="n"/>
      <c r="T570" s="45" t="n"/>
      <c r="U570" s="61">
        <f>IF($C570="","",B570&amp;" "&amp;C570&amp;" · ĐK"&amp;D570&amp;IF(E570=""," "," "&amp;E570)&amp;IF(K570=""," "," - "&amp;K570))</f>
        <v/>
      </c>
    </row>
    <row r="571" ht="39.75" customHeight="1">
      <c r="A571" s="89" t="inlineStr">
        <is>
          <t>HH081293</t>
        </is>
      </c>
      <c r="B571" s="71" t="inlineStr">
        <is>
          <t>MITSU-HYUNDA</t>
        </is>
      </c>
      <c r="C571" s="45" t="inlineStr">
        <is>
          <t>8DC92</t>
        </is>
      </c>
      <c r="D571" s="71" t="n">
        <v>135</v>
      </c>
      <c r="E571" s="71" t="inlineStr">
        <is>
          <t>(A)</t>
        </is>
      </c>
      <c r="F571" s="45" t="inlineStr">
        <is>
          <t>Buồng Nổ tròn 73 nhọn, có 2 dấu supap có cò nhớt</t>
        </is>
      </c>
      <c r="G571" s="71" t="inlineStr">
        <is>
          <t>50x112</t>
        </is>
      </c>
      <c r="H571" s="71" t="n">
        <v>63</v>
      </c>
      <c r="I571" s="71" t="n">
        <v>153</v>
      </c>
      <c r="J571" s="71" t="inlineStr">
        <is>
          <t>3.3K-3-3-4</t>
        </is>
      </c>
      <c r="K571" s="93" t="inlineStr">
        <is>
          <t>IKAZU</t>
        </is>
      </c>
      <c r="L571" s="71" t="inlineStr">
        <is>
          <t>Bộ 8</t>
        </is>
      </c>
      <c r="M571" s="64" t="n"/>
      <c r="N571" s="64" t="n">
        <v>6450000</v>
      </c>
      <c r="O571" s="64" t="n">
        <v>6850000</v>
      </c>
      <c r="P571" s="64" t="n">
        <v>7300000</v>
      </c>
      <c r="Q571" s="64" t="n"/>
      <c r="R571" s="71" t="inlineStr">
        <is>
          <t>🟢 CÓ</t>
        </is>
      </c>
      <c r="S571" s="45" t="inlineStr">
        <is>
          <t>23040-72020</t>
        </is>
      </c>
      <c r="T571" s="45" t="n"/>
      <c r="U571" s="61">
        <f>IF($C571="","",B571&amp;" "&amp;C571&amp;" · ĐK"&amp;D571&amp;IF(E571=""," "," "&amp;E571)&amp;IF(K571=""," "," - "&amp;K571))</f>
        <v/>
      </c>
    </row>
    <row r="572" ht="39.75" customHeight="1">
      <c r="A572" s="95" t="inlineStr">
        <is>
          <t>HH070516</t>
        </is>
      </c>
      <c r="B572" s="96" t="inlineStr">
        <is>
          <t>MITSU-HYUNDA</t>
        </is>
      </c>
      <c r="C572" s="97" t="inlineStr">
        <is>
          <t>8DC92</t>
        </is>
      </c>
      <c r="D572" s="96" t="n">
        <v>135</v>
      </c>
      <c r="E572" s="96" t="inlineStr">
        <is>
          <t>(A)</t>
        </is>
      </c>
      <c r="F572" s="97" t="inlineStr">
        <is>
          <t>Buồng Nổ tròn 73 nhọn, có 2 dấu supap có cò nhớt</t>
        </is>
      </c>
      <c r="G572" s="96" t="inlineStr">
        <is>
          <t>50x112</t>
        </is>
      </c>
      <c r="H572" s="96" t="n">
        <v>63</v>
      </c>
      <c r="I572" s="96" t="n">
        <v>153</v>
      </c>
      <c r="J572" s="96" t="inlineStr">
        <is>
          <t>3.3K-3-3-4</t>
        </is>
      </c>
      <c r="K572" s="98" t="inlineStr">
        <is>
          <t>IZUMI</t>
        </is>
      </c>
      <c r="L572" s="96" t="inlineStr">
        <is>
          <t>Bộ 8</t>
        </is>
      </c>
      <c r="M572" s="99" t="n"/>
      <c r="N572" s="99" t="n">
        <v>5800000</v>
      </c>
      <c r="O572" s="99" t="n">
        <v>6100000</v>
      </c>
      <c r="P572" s="99" t="n">
        <v>6600000</v>
      </c>
      <c r="Q572" s="99" t="n"/>
      <c r="R572" s="96" t="inlineStr">
        <is>
          <t>🟢 CÓ</t>
        </is>
      </c>
      <c r="S572" s="97" t="inlineStr">
        <is>
          <t>23040-72020</t>
        </is>
      </c>
      <c r="T572" s="97" t="n"/>
      <c r="U572" s="61">
        <f>IF($C572="","",B572&amp;" "&amp;C572&amp;" · ĐK"&amp;D572&amp;IF(E572=""," "," "&amp;E572)&amp;IF(K572=""," "," - "&amp;K572))</f>
        <v/>
      </c>
    </row>
    <row r="573" ht="39.75" customHeight="1">
      <c r="A573" s="89" t="n"/>
      <c r="B573" s="71" t="inlineStr">
        <is>
          <t>MITSU-HYUNDA</t>
        </is>
      </c>
      <c r="C573" s="43" t="inlineStr">
        <is>
          <t>8DC92-T</t>
        </is>
      </c>
      <c r="D573" s="90" t="n">
        <v>135</v>
      </c>
      <c r="E573" s="90" t="inlineStr">
        <is>
          <t>(A)</t>
        </is>
      </c>
      <c r="F573" s="43" t="inlineStr">
        <is>
          <t>Buồng Nổ tròn 79 nhọn, có 2 dấu supap</t>
        </is>
      </c>
      <c r="G573" s="90" t="inlineStr">
        <is>
          <t>50x112</t>
        </is>
      </c>
      <c r="H573" s="90" t="n">
        <v>63</v>
      </c>
      <c r="I573" s="90" t="n">
        <v>153</v>
      </c>
      <c r="J573" s="90" t="inlineStr">
        <is>
          <t>3.3K-3-3-4</t>
        </is>
      </c>
      <c r="K573" s="91" t="n"/>
      <c r="L573" s="90" t="inlineStr">
        <is>
          <t>Bộ 8</t>
        </is>
      </c>
      <c r="M573" s="92" t="n"/>
      <c r="N573" s="92" t="n"/>
      <c r="O573" s="92" t="n"/>
      <c r="P573" s="92" t="n"/>
      <c r="Q573" s="92" t="n"/>
      <c r="R573" s="90" t="inlineStr">
        <is>
          <t>🟢 CÓ</t>
        </is>
      </c>
      <c r="S573" s="45" t="n"/>
      <c r="T573" s="45" t="n"/>
      <c r="U573" s="61">
        <f>IF($C573="","",B573&amp;" "&amp;C573&amp;" · ĐK"&amp;D573&amp;IF(E573=""," "," "&amp;E573)&amp;IF(K573=""," "," - "&amp;K573))</f>
        <v/>
      </c>
    </row>
    <row r="574" ht="39.75" customHeight="1">
      <c r="A574" s="89" t="n"/>
      <c r="B574" s="71" t="inlineStr">
        <is>
          <t>MITSU-HYUNDA</t>
        </is>
      </c>
      <c r="C574" s="45" t="inlineStr">
        <is>
          <t>S6B</t>
        </is>
      </c>
      <c r="D574" s="71" t="n">
        <v>135</v>
      </c>
      <c r="E574" s="71" t="inlineStr">
        <is>
          <t>(A)+(O)</t>
        </is>
      </c>
      <c r="F574" s="45" t="inlineStr">
        <is>
          <t>Nổ tròn 95, 4 dấu sp</t>
        </is>
      </c>
      <c r="G574" s="71" t="n">
        <v>55</v>
      </c>
      <c r="H574" s="71" t="n">
        <v>60.3</v>
      </c>
      <c r="I574" s="71" t="n">
        <v>135</v>
      </c>
      <c r="J574" s="71" t="inlineStr">
        <is>
          <t>4HK-3-6</t>
        </is>
      </c>
      <c r="K574" s="93" t="n"/>
      <c r="L574" s="71" t="inlineStr">
        <is>
          <t>Bộ 6</t>
        </is>
      </c>
      <c r="M574" s="64" t="n"/>
      <c r="N574" s="64" t="n"/>
      <c r="O574" s="64" t="n"/>
      <c r="P574" s="64" t="n"/>
      <c r="Q574" s="64" t="n"/>
      <c r="R574" s="71" t="inlineStr">
        <is>
          <t>🟢 CÓ</t>
        </is>
      </c>
      <c r="S574" s="45" t="n"/>
      <c r="T574" s="45" t="n"/>
      <c r="U574" s="61">
        <f>IF($C574="","",B574&amp;" "&amp;C574&amp;" · ĐK"&amp;D574&amp;IF(E574=""," "," "&amp;E574)&amp;IF(K574=""," "," - "&amp;K574))</f>
        <v/>
      </c>
    </row>
    <row r="575" ht="39.75" customHeight="1">
      <c r="A575" s="89" t="inlineStr">
        <is>
          <t>HH073726</t>
        </is>
      </c>
      <c r="B575" s="71" t="inlineStr">
        <is>
          <t>MITSU-HYUNDA</t>
        </is>
      </c>
      <c r="C575" s="43" t="inlineStr">
        <is>
          <t>S6B-MPTK/PT/PTK</t>
        </is>
      </c>
      <c r="D575" s="90" t="n">
        <v>135</v>
      </c>
      <c r="E575" s="90" t="inlineStr">
        <is>
          <t>(A)</t>
        </is>
      </c>
      <c r="F575" s="43" t="inlineStr">
        <is>
          <t>Nổ tròn nhọn 95, 4 dấu sp</t>
        </is>
      </c>
      <c r="G575" s="90" t="inlineStr">
        <is>
          <t>55x112</t>
        </is>
      </c>
      <c r="H575" s="90" t="n">
        <v>60.3</v>
      </c>
      <c r="I575" s="90" t="n">
        <v>153</v>
      </c>
      <c r="J575" s="90" t="inlineStr">
        <is>
          <t>4HK-3-6</t>
        </is>
      </c>
      <c r="K575" s="91" t="n"/>
      <c r="L575" s="90" t="inlineStr">
        <is>
          <t>Bộ 6</t>
        </is>
      </c>
      <c r="M575" s="92" t="n"/>
      <c r="N575" s="92" t="n">
        <v>860000</v>
      </c>
      <c r="O575" s="92" t="n">
        <v>900000</v>
      </c>
      <c r="P575" s="92" t="n">
        <v>950000</v>
      </c>
      <c r="Q575" s="92" t="n"/>
      <c r="R575" s="90" t="inlineStr">
        <is>
          <t>🟢 CÓ</t>
        </is>
      </c>
      <c r="S575" s="45" t="inlineStr">
        <is>
          <t>36217-70700</t>
        </is>
      </c>
      <c r="T575" s="45" t="n"/>
      <c r="U575" s="61">
        <f>IF($C575="","",B575&amp;" "&amp;C575&amp;" · ĐK"&amp;D575&amp;IF(E575=""," "," "&amp;E575)&amp;IF(K575=""," "," - "&amp;K575))</f>
        <v/>
      </c>
    </row>
    <row r="576" ht="39.75" customHeight="1">
      <c r="A576" s="89" t="n"/>
      <c r="B576" s="71" t="inlineStr">
        <is>
          <t>MITSU-HYUNDA</t>
        </is>
      </c>
      <c r="C576" s="45" t="inlineStr">
        <is>
          <t>S6B-PTA</t>
        </is>
      </c>
      <c r="D576" s="71" t="n">
        <v>135</v>
      </c>
      <c r="E576" s="71" t="inlineStr">
        <is>
          <t>(A)</t>
        </is>
      </c>
      <c r="F576" s="45" t="inlineStr">
        <is>
          <t>buồng nổ tròn nhọn 97, có 4 dấu supap</t>
        </is>
      </c>
      <c r="G576" s="71" t="inlineStr">
        <is>
          <t>50x112</t>
        </is>
      </c>
      <c r="H576" s="71" t="n">
        <v>62.8</v>
      </c>
      <c r="I576" s="71" t="n">
        <v>152.8</v>
      </c>
      <c r="J576" s="71" t="inlineStr">
        <is>
          <t>36217-17010-6</t>
        </is>
      </c>
      <c r="K576" s="93" t="n"/>
      <c r="L576" s="71" t="inlineStr">
        <is>
          <t>Bộ 6</t>
        </is>
      </c>
      <c r="M576" s="64" t="n"/>
      <c r="N576" s="64" t="n"/>
      <c r="O576" s="64" t="n"/>
      <c r="P576" s="64" t="n"/>
      <c r="Q576" s="64" t="n"/>
      <c r="R576" s="71" t="inlineStr">
        <is>
          <t>🟢 CÓ</t>
        </is>
      </c>
      <c r="S576" s="45" t="inlineStr">
        <is>
          <t>36217-30700</t>
        </is>
      </c>
      <c r="T576" s="45" t="n"/>
      <c r="U576" s="61">
        <f>IF($C576="","",B576&amp;" "&amp;C576&amp;" · ĐK"&amp;D576&amp;IF(E576=""," "," "&amp;E576)&amp;IF(K576=""," "," - "&amp;K576))</f>
        <v/>
      </c>
    </row>
    <row r="577" ht="39.75" customHeight="1">
      <c r="A577" s="89" t="n"/>
      <c r="B577" s="71" t="inlineStr">
        <is>
          <t>MITSU-HYUNDA</t>
        </is>
      </c>
      <c r="C577" s="43" t="inlineStr">
        <is>
          <t>S6B2T</t>
        </is>
      </c>
      <c r="D577" s="90" t="n">
        <v>135</v>
      </c>
      <c r="E577" s="90" t="inlineStr">
        <is>
          <t>(A)+(O)</t>
        </is>
      </c>
      <c r="F577" s="43" t="inlineStr">
        <is>
          <t>Nổ tròn nhọn 95, có 4 dấu supap</t>
        </is>
      </c>
      <c r="G577" s="90" t="inlineStr">
        <is>
          <t>55x112</t>
        </is>
      </c>
      <c r="H577" s="90" t="n">
        <v>60.3</v>
      </c>
      <c r="I577" s="90" t="n">
        <v>153</v>
      </c>
      <c r="J577" s="90" t="inlineStr">
        <is>
          <t>3H-3-6-6</t>
        </is>
      </c>
      <c r="K577" s="91" t="n"/>
      <c r="L577" s="90" t="inlineStr">
        <is>
          <t>Bộ 6</t>
        </is>
      </c>
      <c r="M577" s="92" t="n"/>
      <c r="N577" s="92" t="n"/>
      <c r="O577" s="92" t="n"/>
      <c r="P577" s="92" t="n"/>
      <c r="Q577" s="92" t="n"/>
      <c r="R577" s="90" t="inlineStr">
        <is>
          <t>🟢 CÓ</t>
        </is>
      </c>
      <c r="S577" s="45" t="inlineStr">
        <is>
          <t>36217-67100 36217-70700</t>
        </is>
      </c>
      <c r="T577" s="45" t="n"/>
      <c r="U577" s="61">
        <f>IF($C577="","",B577&amp;" "&amp;C577&amp;" · ĐK"&amp;D577&amp;IF(E577=""," "," "&amp;E577)&amp;IF(K577=""," "," - "&amp;K577))</f>
        <v/>
      </c>
    </row>
    <row r="578" ht="39.75" customHeight="1">
      <c r="A578" s="89" t="inlineStr">
        <is>
          <t>HH073711</t>
        </is>
      </c>
      <c r="B578" s="71" t="inlineStr">
        <is>
          <t>MITSU-HYUNDA</t>
        </is>
      </c>
      <c r="C578" s="45" t="inlineStr">
        <is>
          <t>S6B3-PTA</t>
        </is>
      </c>
      <c r="D578" s="71" t="n">
        <v>135</v>
      </c>
      <c r="E578" s="71" t="inlineStr">
        <is>
          <t>(A)+(O)</t>
        </is>
      </c>
      <c r="F578" s="45" t="inlineStr">
        <is>
          <t>Nổ tròn nhọn 95,có 4 dấu supap</t>
        </is>
      </c>
      <c r="G578" s="71" t="inlineStr">
        <is>
          <t>55x112</t>
        </is>
      </c>
      <c r="H578" s="71" t="n">
        <v>52</v>
      </c>
      <c r="I578" s="71" t="n">
        <v>144.8</v>
      </c>
      <c r="J578" s="71" t="inlineStr">
        <is>
          <t>4K-3HK-4-4</t>
        </is>
      </c>
      <c r="K578" s="93" t="inlineStr">
        <is>
          <t>IKAZU</t>
        </is>
      </c>
      <c r="L578" s="71" t="inlineStr">
        <is>
          <t>Bộ 6</t>
        </is>
      </c>
      <c r="M578" s="64" t="n"/>
      <c r="N578" s="64" t="n">
        <v>8750000</v>
      </c>
      <c r="O578" s="64" t="n">
        <v>9350000</v>
      </c>
      <c r="P578" s="64" t="n">
        <v>9950000</v>
      </c>
      <c r="Q578" s="64" t="n"/>
      <c r="R578" s="71" t="inlineStr">
        <is>
          <t>🟢 CÓ</t>
        </is>
      </c>
      <c r="S578" s="45" t="inlineStr">
        <is>
          <t>34A17-00200 34A17-00201 ( mã tnc)</t>
        </is>
      </c>
      <c r="T578" s="45" t="n"/>
      <c r="U578" s="61">
        <f>IF($C578="","",B578&amp;" "&amp;C578&amp;" · ĐK"&amp;D578&amp;IF(E578=""," "," "&amp;E578)&amp;IF(K578=""," "," - "&amp;K578))</f>
        <v/>
      </c>
    </row>
    <row r="579" ht="39.75" customHeight="1">
      <c r="A579" s="89" t="n"/>
      <c r="B579" s="71" t="inlineStr">
        <is>
          <t>MITSU-HYUNDA</t>
        </is>
      </c>
      <c r="C579" s="43" t="inlineStr">
        <is>
          <t>S6B5-MTKL S6B5-MTK2L</t>
        </is>
      </c>
      <c r="D579" s="90" t="n">
        <v>135</v>
      </c>
      <c r="E579" s="90" t="inlineStr">
        <is>
          <t>(A)+(O)</t>
        </is>
      </c>
      <c r="F579" s="43" t="n"/>
      <c r="G579" s="90" t="inlineStr">
        <is>
          <t>55x112</t>
        </is>
      </c>
      <c r="H579" s="90" t="n">
        <v>52.3</v>
      </c>
      <c r="I579" s="90" t="n">
        <v>145</v>
      </c>
      <c r="J579" s="90" t="inlineStr">
        <is>
          <t>3K-3HK-4-4</t>
        </is>
      </c>
      <c r="K579" s="91" t="n"/>
      <c r="L579" s="90" t="inlineStr">
        <is>
          <t>Bộ 6</t>
        </is>
      </c>
      <c r="M579" s="92" t="n"/>
      <c r="N579" s="92" t="n"/>
      <c r="O579" s="92" t="n"/>
      <c r="P579" s="92" t="n"/>
      <c r="Q579" s="92" t="n"/>
      <c r="R579" s="90" t="inlineStr">
        <is>
          <t>🟢 CÓ</t>
        </is>
      </c>
      <c r="S579" s="45" t="inlineStr">
        <is>
          <t>34A17-10500</t>
        </is>
      </c>
      <c r="T579" s="45" t="n"/>
      <c r="U579" s="61">
        <f>IF($C579="","",B579&amp;" "&amp;C579&amp;" · ĐK"&amp;D579&amp;IF(E579=""," "," "&amp;E579)&amp;IF(K579=""," "," - "&amp;K579))</f>
        <v/>
      </c>
    </row>
    <row r="580" ht="39.75" customHeight="1">
      <c r="A580" s="89" t="n"/>
      <c r="B580" s="71" t="inlineStr">
        <is>
          <t>MITSU-HYUNDA</t>
        </is>
      </c>
      <c r="C580" s="45" t="inlineStr">
        <is>
          <t>8DC10</t>
        </is>
      </c>
      <c r="D580" s="71" t="n">
        <v>138</v>
      </c>
      <c r="E580" s="71" t="inlineStr">
        <is>
          <t>(A)</t>
        </is>
      </c>
      <c r="F580" s="45" t="inlineStr">
        <is>
          <t>Buồng Nổ tròn 74 nhọn có 2 dấu supap</t>
        </is>
      </c>
      <c r="G580" s="71" t="inlineStr">
        <is>
          <t>50x112</t>
        </is>
      </c>
      <c r="H580" s="71" t="n">
        <v>63</v>
      </c>
      <c r="I580" s="71" t="n">
        <v>153</v>
      </c>
      <c r="J580" s="71" t="inlineStr">
        <is>
          <t>3.3K-3-3-4</t>
        </is>
      </c>
      <c r="K580" s="93" t="n"/>
      <c r="L580" s="71" t="inlineStr">
        <is>
          <t>Bộ 8</t>
        </is>
      </c>
      <c r="M580" s="64" t="n"/>
      <c r="N580" s="64" t="n"/>
      <c r="O580" s="64" t="n"/>
      <c r="P580" s="64" t="n"/>
      <c r="Q580" s="64" t="n"/>
      <c r="R580" s="71" t="inlineStr">
        <is>
          <t>🟢 CÓ</t>
        </is>
      </c>
      <c r="S580" s="45" t="n"/>
      <c r="T580" s="45" t="n"/>
      <c r="U580" s="61">
        <f>IF($C580="","",B580&amp;" "&amp;C580&amp;" · ĐK"&amp;D580&amp;IF(E580=""," "," "&amp;E580)&amp;IF(K580=""," "," - "&amp;K580))</f>
        <v/>
      </c>
    </row>
    <row r="581" ht="39.75" customHeight="1">
      <c r="A581" s="89" t="inlineStr">
        <is>
          <t>HH20519</t>
        </is>
      </c>
      <c r="B581" s="71" t="inlineStr">
        <is>
          <t>MITSU-HYUNDA</t>
        </is>
      </c>
      <c r="C581" s="43" t="inlineStr">
        <is>
          <t>8DC11</t>
        </is>
      </c>
      <c r="D581" s="90" t="n">
        <v>142</v>
      </c>
      <c r="E581" s="90" t="inlineStr">
        <is>
          <t>(A)</t>
        </is>
      </c>
      <c r="F581" s="43" t="inlineStr">
        <is>
          <t>Buồng Nổ tròn 75 nhọn có 2 dấu supap</t>
        </is>
      </c>
      <c r="G581" s="90" t="inlineStr">
        <is>
          <t>50x113</t>
        </is>
      </c>
      <c r="H581" s="90" t="n">
        <v>63</v>
      </c>
      <c r="I581" s="90" t="n">
        <v>153</v>
      </c>
      <c r="J581" s="90" t="inlineStr">
        <is>
          <t>3.3K-3-3-4</t>
        </is>
      </c>
      <c r="K581" s="91" t="inlineStr">
        <is>
          <t>IZUMI</t>
        </is>
      </c>
      <c r="L581" s="90" t="inlineStr">
        <is>
          <t>Bộ 8</t>
        </is>
      </c>
      <c r="M581" s="92" t="n"/>
      <c r="N581" s="92" t="n">
        <v>6800000</v>
      </c>
      <c r="O581" s="92" t="n">
        <v>7500000</v>
      </c>
      <c r="P581" s="92" t="n">
        <v>8100000</v>
      </c>
      <c r="Q581" s="92" t="n"/>
      <c r="R581" s="90" t="inlineStr">
        <is>
          <t>🟢 CÓ</t>
        </is>
      </c>
      <c r="S581" s="45" t="n"/>
      <c r="T581" s="45" t="n"/>
      <c r="U581" s="61">
        <f>IF($C581="","",B581&amp;" "&amp;C581&amp;" · ĐK"&amp;D581&amp;IF(E581=""," "," "&amp;E581)&amp;IF(K581=""," "," - "&amp;K581))</f>
        <v/>
      </c>
    </row>
    <row r="582" ht="39.75" customHeight="1">
      <c r="A582" s="89" t="inlineStr">
        <is>
          <t>HH083923</t>
        </is>
      </c>
      <c r="B582" s="71" t="inlineStr">
        <is>
          <t>MITSU-HYUNDA</t>
        </is>
      </c>
      <c r="C582" s="43" t="inlineStr">
        <is>
          <t>8DC11</t>
        </is>
      </c>
      <c r="D582" s="90" t="n">
        <v>142</v>
      </c>
      <c r="E582" s="90" t="inlineStr">
        <is>
          <t>(A)</t>
        </is>
      </c>
      <c r="F582" s="43" t="inlineStr">
        <is>
          <t>Buồng Nổ tròn 75 nhọn có 2 dấu supap</t>
        </is>
      </c>
      <c r="G582" s="90" t="inlineStr">
        <is>
          <t>50x113</t>
        </is>
      </c>
      <c r="H582" s="90" t="n">
        <v>63</v>
      </c>
      <c r="I582" s="90" t="n">
        <v>153</v>
      </c>
      <c r="J582" s="90" t="inlineStr">
        <is>
          <t>3.3K-3-3-4</t>
        </is>
      </c>
      <c r="K582" s="91" t="inlineStr">
        <is>
          <t>HENWEIT</t>
        </is>
      </c>
      <c r="L582" s="90" t="inlineStr">
        <is>
          <t>Bộ 8</t>
        </is>
      </c>
      <c r="M582" s="92" t="n"/>
      <c r="N582" s="92" t="n">
        <v>8050000</v>
      </c>
      <c r="O582" s="92" t="n">
        <v>8550000</v>
      </c>
      <c r="P582" s="92" t="n">
        <v>9100000</v>
      </c>
      <c r="Q582" s="92" t="n"/>
      <c r="R582" s="90" t="inlineStr">
        <is>
          <t>🟢 CÓ</t>
        </is>
      </c>
      <c r="S582" s="45" t="n"/>
      <c r="T582" s="45" t="n"/>
      <c r="U582" s="61">
        <f>IF($C582="","",B582&amp;" "&amp;C582&amp;" · ĐK"&amp;D582&amp;IF(E582=""," "," "&amp;E582)&amp;IF(K582=""," "," - "&amp;K582))</f>
        <v/>
      </c>
    </row>
    <row r="583" ht="39.75" customHeight="1">
      <c r="A583" s="89" t="n"/>
      <c r="B583" s="71" t="inlineStr">
        <is>
          <t>MITSU-HYUNDA</t>
        </is>
      </c>
      <c r="C583" s="45" t="inlineStr">
        <is>
          <t>8DC11-NEW</t>
        </is>
      </c>
      <c r="D583" s="71" t="n">
        <v>142</v>
      </c>
      <c r="E583" s="71" t="inlineStr">
        <is>
          <t>(A)</t>
        </is>
      </c>
      <c r="F583" s="45" t="inlineStr">
        <is>
          <t>Buồng Nổ tròn 76 nhọn có 3 dấu supap S/P 2 lớn 1 nhỏ</t>
        </is>
      </c>
      <c r="G583" s="71" t="inlineStr">
        <is>
          <t>50x113</t>
        </is>
      </c>
      <c r="H583" s="71" t="n">
        <v>63</v>
      </c>
      <c r="I583" s="71" t="n">
        <v>153</v>
      </c>
      <c r="J583" s="71" t="inlineStr">
        <is>
          <t>3.3K-3-3-4</t>
        </is>
      </c>
      <c r="K583" s="93" t="n"/>
      <c r="L583" s="71" t="inlineStr">
        <is>
          <t>Bộ 8</t>
        </is>
      </c>
      <c r="M583" s="64" t="n"/>
      <c r="N583" s="64" t="n"/>
      <c r="O583" s="64" t="n"/>
      <c r="P583" s="64" t="n"/>
      <c r="Q583" s="64" t="n"/>
      <c r="R583" s="71" t="inlineStr">
        <is>
          <t>🟢 CÓ</t>
        </is>
      </c>
      <c r="S583" s="45" t="n"/>
      <c r="T583" s="45" t="n"/>
      <c r="U583" s="61">
        <f>IF($C583="","",B583&amp;" "&amp;C583&amp;" · ĐK"&amp;D583&amp;IF(E583=""," "," "&amp;E583)&amp;IF(K583=""," "," - "&amp;K583))</f>
        <v/>
      </c>
    </row>
    <row r="584" ht="39.75" customHeight="1">
      <c r="A584" s="89" t="n"/>
      <c r="B584" s="71" t="inlineStr">
        <is>
          <t>MITSU-HYUNDA</t>
        </is>
      </c>
      <c r="C584" s="43" t="inlineStr">
        <is>
          <t>8DC11-ST</t>
        </is>
      </c>
      <c r="D584" s="90" t="n">
        <v>142</v>
      </c>
      <c r="E584" s="90" t="inlineStr">
        <is>
          <t>(A)</t>
        </is>
      </c>
      <c r="F584" s="43" t="inlineStr">
        <is>
          <t>Buồng Nổ tròn 64 nhọn có 3 dấu supap S/P 2 lớn 1 nhỏ</t>
        </is>
      </c>
      <c r="G584" s="90" t="inlineStr">
        <is>
          <t>50x112</t>
        </is>
      </c>
      <c r="H584" s="90" t="n">
        <v>63</v>
      </c>
      <c r="I584" s="90" t="n">
        <v>153</v>
      </c>
      <c r="J584" s="90" t="inlineStr">
        <is>
          <t>3.3K-3-3-4</t>
        </is>
      </c>
      <c r="K584" s="91" t="n"/>
      <c r="L584" s="90" t="inlineStr">
        <is>
          <t>Bộ 8</t>
        </is>
      </c>
      <c r="M584" s="92" t="n"/>
      <c r="N584" s="92" t="n"/>
      <c r="O584" s="92" t="n"/>
      <c r="P584" s="92" t="n"/>
      <c r="Q584" s="92" t="n"/>
      <c r="R584" s="90" t="inlineStr">
        <is>
          <t>🟢 CÓ</t>
        </is>
      </c>
      <c r="S584" s="45" t="n"/>
      <c r="T584" s="45" t="n"/>
      <c r="U584" s="61">
        <f>IF($C584="","",B584&amp;" "&amp;C584&amp;" · ĐK"&amp;D584&amp;IF(E584=""," "," "&amp;E584)&amp;IF(K584=""," "," - "&amp;K584))</f>
        <v/>
      </c>
    </row>
    <row r="585" ht="39.75" customHeight="1">
      <c r="A585" s="89" t="inlineStr">
        <is>
          <t>HH074991</t>
        </is>
      </c>
      <c r="B585" s="71" t="inlineStr">
        <is>
          <t>MITSU-HYUNDA</t>
        </is>
      </c>
      <c r="C585" s="43" t="inlineStr">
        <is>
          <t>8DC11</t>
        </is>
      </c>
      <c r="D585" s="90" t="n">
        <v>142</v>
      </c>
      <c r="E585" s="90" t="inlineStr">
        <is>
          <t>(A)</t>
        </is>
      </c>
      <c r="F585" s="43" t="inlineStr">
        <is>
          <t xml:space="preserve">Buồng Nổ tròn 64 nhọn có 2 dấu supap </t>
        </is>
      </c>
      <c r="G585" s="90" t="inlineStr">
        <is>
          <t>50x112</t>
        </is>
      </c>
      <c r="H585" s="90" t="n">
        <v>63</v>
      </c>
      <c r="I585" s="90" t="n">
        <v>153</v>
      </c>
      <c r="J585" s="90" t="inlineStr">
        <is>
          <t>3.3K-3-3-4</t>
        </is>
      </c>
      <c r="K585" s="91" t="inlineStr">
        <is>
          <t>IKAZU</t>
        </is>
      </c>
      <c r="L585" s="90" t="inlineStr">
        <is>
          <t>Bộ 8</t>
        </is>
      </c>
      <c r="M585" s="92" t="n"/>
      <c r="N585" s="92" t="n">
        <v>6800000</v>
      </c>
      <c r="O585" s="92" t="n">
        <v>7150000</v>
      </c>
      <c r="P585" s="92" t="n">
        <v>7500000</v>
      </c>
      <c r="Q585" s="92" t="n"/>
      <c r="R585" s="90" t="inlineStr">
        <is>
          <t>🟢 CÓ</t>
        </is>
      </c>
      <c r="S585" s="45" t="inlineStr">
        <is>
          <t>ME093426</t>
        </is>
      </c>
      <c r="T585" s="45" t="n"/>
      <c r="U585" s="61">
        <f>IF($C585="","",B585&amp;" "&amp;C585&amp;" · ĐK"&amp;D585&amp;IF(E585=""," "," "&amp;E585)&amp;IF(K585=""," "," - "&amp;K585))</f>
        <v/>
      </c>
    </row>
    <row r="586" ht="39.75" customHeight="1">
      <c r="A586" s="89" t="n"/>
      <c r="B586" s="71" t="inlineStr">
        <is>
          <t>MITSU-HYUNDA</t>
        </is>
      </c>
      <c r="C586" s="45" t="inlineStr">
        <is>
          <t>8M22</t>
        </is>
      </c>
      <c r="D586" s="71" t="n">
        <v>142</v>
      </c>
      <c r="E586" s="71" t="inlineStr">
        <is>
          <t>(A)+(O)</t>
        </is>
      </c>
      <c r="F586" s="45" t="inlineStr">
        <is>
          <t>Buồng Nổ tròn 73 nhọn khuyết thấp</t>
        </is>
      </c>
      <c r="G586" s="71" t="inlineStr">
        <is>
          <t>55x115</t>
        </is>
      </c>
      <c r="H586" s="71" t="n">
        <v>55</v>
      </c>
      <c r="I586" s="71" t="n">
        <v>148</v>
      </c>
      <c r="J586" s="71" t="inlineStr">
        <is>
          <t>3.3K-3-3-4</t>
        </is>
      </c>
      <c r="K586" s="93" t="n"/>
      <c r="L586" s="71" t="inlineStr">
        <is>
          <t>Bộ 8</t>
        </is>
      </c>
      <c r="M586" s="64" t="n"/>
      <c r="N586" s="64" t="n"/>
      <c r="O586" s="64" t="n"/>
      <c r="P586" s="64" t="n"/>
      <c r="Q586" s="64" t="n"/>
      <c r="R586" s="71" t="inlineStr">
        <is>
          <t>🟢 CÓ</t>
        </is>
      </c>
      <c r="S586" s="45" t="n"/>
      <c r="T586" s="45" t="n"/>
      <c r="U586" s="61">
        <f>IF($C586="","",B586&amp;" "&amp;C586&amp;" · ĐK"&amp;D586&amp;IF(E586=""," "," "&amp;E586)&amp;IF(K586=""," "," - "&amp;K586))</f>
        <v/>
      </c>
    </row>
    <row r="587" ht="39.75" customHeight="1">
      <c r="A587" s="89" t="n"/>
      <c r="B587" s="71" t="inlineStr">
        <is>
          <t>MITSU-HYUNDA</t>
        </is>
      </c>
      <c r="C587" s="43" t="inlineStr">
        <is>
          <t>S6A</t>
        </is>
      </c>
      <c r="D587" s="90" t="n">
        <v>145</v>
      </c>
      <c r="E587" s="90" t="inlineStr">
        <is>
          <t>(A)</t>
        </is>
      </c>
      <c r="F587" s="43" t="inlineStr">
        <is>
          <t>buồng nổ tròn nhọn 105 có 4 dấu supap</t>
        </is>
      </c>
      <c r="G587" s="90" t="inlineStr">
        <is>
          <t>55x111</t>
        </is>
      </c>
      <c r="H587" s="90" t="n">
        <v>72</v>
      </c>
      <c r="I587" s="90" t="n">
        <v>161</v>
      </c>
      <c r="J587" s="90" t="inlineStr">
        <is>
          <t>32517-11010-6</t>
        </is>
      </c>
      <c r="K587" s="91" t="n"/>
      <c r="L587" s="90" t="inlineStr">
        <is>
          <t>Cái</t>
        </is>
      </c>
      <c r="M587" s="92" t="n"/>
      <c r="N587" s="92" t="n"/>
      <c r="O587" s="92" t="n"/>
      <c r="P587" s="92" t="n"/>
      <c r="Q587" s="92" t="n"/>
      <c r="R587" s="90" t="inlineStr">
        <is>
          <t>🟢 CÓ</t>
        </is>
      </c>
      <c r="S587" s="45" t="inlineStr">
        <is>
          <t>32517-60200</t>
        </is>
      </c>
      <c r="T587" s="45" t="n"/>
      <c r="U587" s="61">
        <f>IF($C587="","",B587&amp;" "&amp;C587&amp;" · ĐK"&amp;D587&amp;IF(E587=""," "," "&amp;E587)&amp;IF(K587=""," "," - "&amp;K587))</f>
        <v/>
      </c>
    </row>
    <row r="588" ht="39.75" customHeight="1">
      <c r="A588" s="89" t="n"/>
      <c r="B588" s="71" t="inlineStr">
        <is>
          <t>MITSU-HYUNDA</t>
        </is>
      </c>
      <c r="C588" s="45" t="inlineStr">
        <is>
          <t>S6A-1</t>
        </is>
      </c>
      <c r="D588" s="71" t="n">
        <v>145</v>
      </c>
      <c r="E588" s="71" t="inlineStr">
        <is>
          <t>(A)+(O)</t>
        </is>
      </c>
      <c r="F588" s="45" t="inlineStr">
        <is>
          <t>buồng nổ tròn nhọn 105 có 4 dấu supap</t>
        </is>
      </c>
      <c r="G588" s="71" t="inlineStr">
        <is>
          <t>55x111</t>
        </is>
      </c>
      <c r="H588" s="71" t="n">
        <v>72</v>
      </c>
      <c r="I588" s="71" t="n">
        <v>167</v>
      </c>
      <c r="J588" s="71" t="inlineStr">
        <is>
          <t>32517-11010</t>
        </is>
      </c>
      <c r="K588" s="93" t="n"/>
      <c r="L588" s="71" t="inlineStr">
        <is>
          <t>Cái</t>
        </is>
      </c>
      <c r="M588" s="64" t="n"/>
      <c r="N588" s="64" t="n"/>
      <c r="O588" s="64" t="n"/>
      <c r="P588" s="64" t="n"/>
      <c r="Q588" s="64" t="n"/>
      <c r="R588" s="71" t="inlineStr">
        <is>
          <t>🟢 CÓ</t>
        </is>
      </c>
      <c r="S588" s="45" t="inlineStr">
        <is>
          <t>32517-60400</t>
        </is>
      </c>
      <c r="T588" s="45" t="n"/>
      <c r="U588" s="61">
        <f>IF($C588="","",B588&amp;" "&amp;C588&amp;" · ĐK"&amp;D588&amp;IF(E588=""," "," "&amp;E588)&amp;IF(K588=""," "," - "&amp;K588))</f>
        <v/>
      </c>
    </row>
    <row r="589" ht="39.75" customHeight="1">
      <c r="A589" s="89" t="n"/>
      <c r="B589" s="71" t="inlineStr">
        <is>
          <t>MITSU-HYUNDA</t>
        </is>
      </c>
      <c r="C589" s="43" t="inlineStr">
        <is>
          <t>S6A1</t>
        </is>
      </c>
      <c r="D589" s="90" t="n">
        <v>145</v>
      </c>
      <c r="E589" s="90" t="n"/>
      <c r="F589" s="43" t="n"/>
      <c r="G589" s="90" t="inlineStr">
        <is>
          <t>55x112</t>
        </is>
      </c>
      <c r="H589" s="90" t="n">
        <v>72.2</v>
      </c>
      <c r="I589" s="90" t="n">
        <v>161.7</v>
      </c>
      <c r="J589" s="90" t="inlineStr">
        <is>
          <t>4.4 HK-2.92 HK-6</t>
        </is>
      </c>
      <c r="K589" s="91" t="n"/>
      <c r="L589" s="90" t="inlineStr">
        <is>
          <t>Bộ 6</t>
        </is>
      </c>
      <c r="M589" s="92" t="n"/>
      <c r="N589" s="92" t="n"/>
      <c r="O589" s="92" t="n"/>
      <c r="P589" s="92" t="n"/>
      <c r="Q589" s="92" t="n"/>
      <c r="R589" s="90" t="inlineStr">
        <is>
          <t>🟢 CÓ</t>
        </is>
      </c>
      <c r="S589" s="45" t="n"/>
      <c r="T589" s="45" t="inlineStr">
        <is>
          <t>🆕 MT</t>
        </is>
      </c>
      <c r="U589" s="61">
        <f>IF($C589="","",B589&amp;" "&amp;C589&amp;" · ĐK"&amp;D589&amp;IF(E589=""," "," "&amp;E589)&amp;IF(K589=""," "," - "&amp;K589))</f>
        <v/>
      </c>
    </row>
    <row r="590" ht="39.75" customHeight="1">
      <c r="A590" s="89" t="n"/>
      <c r="B590" s="71" t="inlineStr">
        <is>
          <t>MITSU-HYUNDA</t>
        </is>
      </c>
      <c r="C590" s="45" t="inlineStr">
        <is>
          <t>8M20</t>
        </is>
      </c>
      <c r="D590" s="71" t="n">
        <v>146</v>
      </c>
      <c r="E590" s="71" t="inlineStr">
        <is>
          <t>(A)</t>
        </is>
      </c>
      <c r="F590" s="45" t="inlineStr">
        <is>
          <t>Buồng Nổ tròn 69 nhọn cao khuyết</t>
        </is>
      </c>
      <c r="G590" s="71" t="inlineStr">
        <is>
          <t>50x112</t>
        </is>
      </c>
      <c r="H590" s="71" t="n">
        <v>58</v>
      </c>
      <c r="I590" s="71" t="n">
        <v>148</v>
      </c>
      <c r="J590" s="71" t="inlineStr">
        <is>
          <t>3.3K-3-3-4</t>
        </is>
      </c>
      <c r="K590" s="93" t="n"/>
      <c r="L590" s="71" t="inlineStr">
        <is>
          <t>Bộ 8</t>
        </is>
      </c>
      <c r="M590" s="64" t="n"/>
      <c r="N590" s="64" t="n"/>
      <c r="O590" s="64" t="n"/>
      <c r="P590" s="64" t="n"/>
      <c r="Q590" s="64" t="n"/>
      <c r="R590" s="71" t="inlineStr">
        <is>
          <t>🟢 CÓ</t>
        </is>
      </c>
      <c r="S590" s="45" t="n"/>
      <c r="T590" s="45" t="n"/>
      <c r="U590" s="61">
        <f>IF($C590="","",B590&amp;" "&amp;C590&amp;" · ĐK"&amp;D590&amp;IF(E590=""," "," "&amp;E590)&amp;IF(K590=""," "," - "&amp;K590))</f>
        <v/>
      </c>
    </row>
    <row r="591" ht="39.75" customHeight="1">
      <c r="A591" s="89" t="n"/>
      <c r="B591" s="71" t="inlineStr">
        <is>
          <t>MITSU-HYUNDA</t>
        </is>
      </c>
      <c r="C591" s="43" t="inlineStr">
        <is>
          <t>8M20-T</t>
        </is>
      </c>
      <c r="D591" s="90" t="n">
        <v>146</v>
      </c>
      <c r="E591" s="90" t="inlineStr">
        <is>
          <t>(A)</t>
        </is>
      </c>
      <c r="F591" s="43" t="inlineStr">
        <is>
          <t>Buồng Nổ tròn 77 nhọn cao khuyết</t>
        </is>
      </c>
      <c r="G591" s="90" t="inlineStr">
        <is>
          <t>50x112</t>
        </is>
      </c>
      <c r="H591" s="90" t="n">
        <v>58</v>
      </c>
      <c r="I591" s="90" t="n">
        <v>148</v>
      </c>
      <c r="J591" s="90" t="inlineStr">
        <is>
          <t>3.3K-3-3-4</t>
        </is>
      </c>
      <c r="K591" s="91" t="n"/>
      <c r="L591" s="90" t="inlineStr">
        <is>
          <t>Bộ 8</t>
        </is>
      </c>
      <c r="M591" s="92" t="n"/>
      <c r="N591" s="92" t="n"/>
      <c r="O591" s="92" t="n"/>
      <c r="P591" s="92" t="n"/>
      <c r="Q591" s="92" t="n"/>
      <c r="R591" s="90" t="inlineStr">
        <is>
          <t>🟢 CÓ</t>
        </is>
      </c>
      <c r="S591" s="45" t="n"/>
      <c r="T591" s="45" t="n"/>
      <c r="U591" s="61">
        <f>IF($C591="","",B591&amp;" "&amp;C591&amp;" · ĐK"&amp;D591&amp;IF(E591=""," "," "&amp;E591)&amp;IF(K591=""," "," - "&amp;K591))</f>
        <v/>
      </c>
    </row>
    <row r="592" ht="39.75" customHeight="1">
      <c r="A592" s="89" t="n"/>
      <c r="B592" s="71" t="inlineStr">
        <is>
          <t>MITSU-HYUNDA</t>
        </is>
      </c>
      <c r="C592" s="45" t="inlineStr">
        <is>
          <t>6LAAK-UT</t>
        </is>
      </c>
      <c r="D592" s="71" t="n">
        <v>148</v>
      </c>
      <c r="E592" s="71" t="n"/>
      <c r="F592" s="45" t="n"/>
      <c r="G592" s="71" t="n">
        <v>55</v>
      </c>
      <c r="H592" s="71" t="n">
        <v>78.5</v>
      </c>
      <c r="I592" s="71" t="n">
        <v>167.9</v>
      </c>
      <c r="J592" s="71" t="inlineStr">
        <is>
          <t>4-3.5-3.5-6</t>
        </is>
      </c>
      <c r="K592" s="93" t="n"/>
      <c r="L592" s="71" t="inlineStr">
        <is>
          <t>Bộ 6</t>
        </is>
      </c>
      <c r="M592" s="64" t="n"/>
      <c r="N592" s="64" t="n"/>
      <c r="O592" s="64" t="n"/>
      <c r="P592" s="64" t="n"/>
      <c r="Q592" s="64" t="n"/>
      <c r="R592" s="71" t="inlineStr">
        <is>
          <t>🟢 CÓ</t>
        </is>
      </c>
      <c r="S592" s="45" t="inlineStr">
        <is>
          <t>có ắc</t>
        </is>
      </c>
      <c r="T592" s="45" t="n"/>
      <c r="U592" s="61">
        <f>IF($C592="","",B592&amp;" "&amp;C592&amp;" · ĐK"&amp;D592&amp;IF(E592=""," "," "&amp;E592)&amp;IF(K592=""," "," - "&amp;K592))</f>
        <v/>
      </c>
    </row>
    <row r="593" ht="39.75" customHeight="1">
      <c r="A593" s="89" t="n"/>
      <c r="B593" s="71" t="inlineStr">
        <is>
          <t>MITSU-HYUNDA</t>
        </is>
      </c>
      <c r="C593" s="43" t="inlineStr">
        <is>
          <t>6LA-HST</t>
        </is>
      </c>
      <c r="D593" s="90" t="n">
        <v>150</v>
      </c>
      <c r="E593" s="90" t="n"/>
      <c r="F593" s="43" t="n"/>
      <c r="G593" s="90" t="n">
        <v>58</v>
      </c>
      <c r="H593" s="90" t="n"/>
      <c r="I593" s="90" t="n"/>
      <c r="J593" s="90" t="n"/>
      <c r="K593" s="91" t="n"/>
      <c r="L593" s="90" t="inlineStr">
        <is>
          <t>Bộ 6</t>
        </is>
      </c>
      <c r="M593" s="92" t="n"/>
      <c r="N593" s="92" t="n"/>
      <c r="O593" s="92" t="n"/>
      <c r="P593" s="92" t="n"/>
      <c r="Q593" s="92" t="n"/>
      <c r="R593" s="90" t="inlineStr">
        <is>
          <t>🟢 CÓ</t>
        </is>
      </c>
      <c r="S593" s="45" t="inlineStr">
        <is>
          <t>có ắc</t>
        </is>
      </c>
      <c r="T593" s="45" t="n"/>
      <c r="U593" s="61">
        <f>IF($C593="","",B593&amp;" "&amp;C593&amp;" · ĐK"&amp;D593&amp;IF(E593=""," "," "&amp;E593)&amp;IF(K593=""," "," - "&amp;K593))</f>
        <v/>
      </c>
    </row>
    <row r="594" ht="39.75" customHeight="1">
      <c r="A594" s="89" t="n"/>
      <c r="B594" s="71" t="inlineStr">
        <is>
          <t>MITSU-HYUNDA</t>
        </is>
      </c>
      <c r="C594" s="45" t="inlineStr">
        <is>
          <t>6LA-HT</t>
        </is>
      </c>
      <c r="D594" s="71" t="n">
        <v>150</v>
      </c>
      <c r="E594" s="71" t="n"/>
      <c r="F594" s="45" t="n"/>
      <c r="G594" s="71" t="n">
        <v>55</v>
      </c>
      <c r="H594" s="71" t="n">
        <v>78.5</v>
      </c>
      <c r="I594" s="71" t="n">
        <v>167.9</v>
      </c>
      <c r="J594" s="71" t="inlineStr">
        <is>
          <t>4-3.5-3.5-6</t>
        </is>
      </c>
      <c r="K594" s="93" t="n"/>
      <c r="L594" s="71" t="inlineStr">
        <is>
          <t>Bộ 6</t>
        </is>
      </c>
      <c r="M594" s="64" t="n"/>
      <c r="N594" s="64" t="n"/>
      <c r="O594" s="64" t="n"/>
      <c r="P594" s="64" t="n"/>
      <c r="Q594" s="64" t="n"/>
      <c r="R594" s="71" t="inlineStr">
        <is>
          <t>🟢 CÓ</t>
        </is>
      </c>
      <c r="S594" s="45" t="inlineStr">
        <is>
          <t>có ắc</t>
        </is>
      </c>
      <c r="T594" s="45" t="n"/>
      <c r="U594" s="61">
        <f>IF($C594="","",B594&amp;" "&amp;C594&amp;" · ĐK"&amp;D594&amp;IF(E594=""," "," "&amp;E594)&amp;IF(K594=""," "," - "&amp;K594))</f>
        <v/>
      </c>
    </row>
    <row r="595" ht="39.75" customHeight="1">
      <c r="A595" s="89" t="n"/>
      <c r="B595" s="71" t="inlineStr">
        <is>
          <t>MITSU-HYUNDA</t>
        </is>
      </c>
      <c r="C595" s="43" t="inlineStr">
        <is>
          <t>8M21</t>
        </is>
      </c>
      <c r="D595" s="90" t="n">
        <v>150</v>
      </c>
      <c r="E595" s="90" t="inlineStr">
        <is>
          <t>(A)+(O)</t>
        </is>
      </c>
      <c r="F595" s="43" t="inlineStr">
        <is>
          <t>Buồng Nổ tròn 71, 5 nhọn khuyết thấp 1 cò nhớt</t>
        </is>
      </c>
      <c r="G595" s="90" t="inlineStr">
        <is>
          <t>50x112</t>
        </is>
      </c>
      <c r="H595" s="90" t="n">
        <v>58</v>
      </c>
      <c r="I595" s="90" t="n">
        <v>148</v>
      </c>
      <c r="J595" s="90" t="inlineStr">
        <is>
          <t>3.3K-3-3-4</t>
        </is>
      </c>
      <c r="K595" s="91" t="n"/>
      <c r="L595" s="90" t="inlineStr">
        <is>
          <t>Bộ 8</t>
        </is>
      </c>
      <c r="M595" s="92" t="n"/>
      <c r="N595" s="92" t="n"/>
      <c r="O595" s="92" t="n"/>
      <c r="P595" s="92" t="n"/>
      <c r="Q595" s="92" t="n"/>
      <c r="R595" s="90" t="inlineStr">
        <is>
          <t>🟢 CÓ</t>
        </is>
      </c>
      <c r="S595" s="45" t="n"/>
      <c r="T595" s="45" t="n"/>
      <c r="U595" s="61">
        <f>IF($C595="","",B595&amp;" "&amp;C595&amp;" · ĐK"&amp;D595&amp;IF(E595=""," "," "&amp;E595)&amp;IF(K595=""," "," - "&amp;K595))</f>
        <v/>
      </c>
    </row>
    <row r="596" ht="39.75" customHeight="1">
      <c r="A596" s="89" t="n"/>
      <c r="B596" s="71" t="inlineStr">
        <is>
          <t>MITSU-HYUNDA</t>
        </is>
      </c>
      <c r="C596" s="45" t="inlineStr">
        <is>
          <t>8M21-T</t>
        </is>
      </c>
      <c r="D596" s="71" t="n">
        <v>150</v>
      </c>
      <c r="E596" s="71" t="inlineStr">
        <is>
          <t>(A)+(O)</t>
        </is>
      </c>
      <c r="F596" s="45" t="inlineStr">
        <is>
          <t>Buồng Nổ tròn 71, 5 nhọn khuyết thấp 2 cò nhớt</t>
        </is>
      </c>
      <c r="G596" s="71" t="inlineStr">
        <is>
          <t>50x112</t>
        </is>
      </c>
      <c r="H596" s="71" t="n">
        <v>58</v>
      </c>
      <c r="I596" s="71" t="n">
        <v>148</v>
      </c>
      <c r="J596" s="71" t="inlineStr">
        <is>
          <t>3.3K-3-3-4</t>
        </is>
      </c>
      <c r="K596" s="93" t="n"/>
      <c r="L596" s="71" t="inlineStr">
        <is>
          <t>Bộ 8</t>
        </is>
      </c>
      <c r="M596" s="64" t="n"/>
      <c r="N596" s="64" t="n"/>
      <c r="O596" s="64" t="n"/>
      <c r="P596" s="64" t="n"/>
      <c r="Q596" s="64" t="n"/>
      <c r="R596" s="71" t="inlineStr">
        <is>
          <t>🟢 CÓ</t>
        </is>
      </c>
      <c r="S596" s="45" t="n"/>
      <c r="T596" s="45" t="n"/>
      <c r="U596" s="61">
        <f>IF($C596="","",B596&amp;" "&amp;C596&amp;" · ĐK"&amp;D596&amp;IF(E596=""," "," "&amp;E596)&amp;IF(K596=""," "," - "&amp;K596))</f>
        <v/>
      </c>
    </row>
    <row r="597" ht="39.75" customHeight="1">
      <c r="A597" s="89" t="n"/>
      <c r="B597" s="71" t="inlineStr">
        <is>
          <t>MITSU-HYUNDA</t>
        </is>
      </c>
      <c r="C597" s="43" t="inlineStr">
        <is>
          <t>S12A2-MPTA, S12A2-PTA, S12A2-PTA2, S12A2-MPTK</t>
        </is>
      </c>
      <c r="D597" s="90" t="n">
        <v>150</v>
      </c>
      <c r="E597" s="90" t="n"/>
      <c r="F597" s="43" t="n"/>
      <c r="G597" s="90" t="inlineStr">
        <is>
          <t>58x124</t>
        </is>
      </c>
      <c r="H597" s="90" t="n">
        <v>70.7</v>
      </c>
      <c r="I597" s="90" t="n">
        <v>161.7</v>
      </c>
      <c r="J597" s="90" t="inlineStr">
        <is>
          <t>4.4 HK-2.92 HK-6</t>
        </is>
      </c>
      <c r="K597" s="91" t="n"/>
      <c r="L597" s="90" t="inlineStr">
        <is>
          <t>Cái</t>
        </is>
      </c>
      <c r="M597" s="92" t="n"/>
      <c r="N597" s="92" t="n"/>
      <c r="O597" s="92" t="n"/>
      <c r="P597" s="92" t="n"/>
      <c r="Q597" s="92" t="n"/>
      <c r="R597" s="90" t="inlineStr">
        <is>
          <t>🟢 CÓ</t>
        </is>
      </c>
      <c r="S597" s="45" t="n"/>
      <c r="T597" s="45" t="inlineStr">
        <is>
          <t>🆕 MT</t>
        </is>
      </c>
      <c r="U597" s="61">
        <f>IF($C597="","",B597&amp;" "&amp;C597&amp;" · ĐK"&amp;D597&amp;IF(E597=""," "," "&amp;E597)&amp;IF(K597=""," "," - "&amp;K597))</f>
        <v/>
      </c>
    </row>
    <row r="598" ht="39.75" customHeight="1">
      <c r="A598" s="89" t="n"/>
      <c r="B598" s="71" t="inlineStr">
        <is>
          <t>MITSU-HYUNDA</t>
        </is>
      </c>
      <c r="C598" s="45" t="inlineStr">
        <is>
          <t>S12H-PTA, S12H-Y1PTA-3</t>
        </is>
      </c>
      <c r="D598" s="71" t="n">
        <v>150</v>
      </c>
      <c r="E598" s="71" t="n"/>
      <c r="F598" s="45" t="n"/>
      <c r="G598" s="71" t="inlineStr">
        <is>
          <t>58x124.8</t>
        </is>
      </c>
      <c r="H598" s="71" t="n">
        <v>63.2</v>
      </c>
      <c r="I598" s="71" t="n">
        <v>154.2</v>
      </c>
      <c r="J598" s="71" t="inlineStr">
        <is>
          <t>2.9 HK-2.45 HK-6</t>
        </is>
      </c>
      <c r="K598" s="93" t="n"/>
      <c r="L598" s="71" t="inlineStr">
        <is>
          <t>Bộ 12</t>
        </is>
      </c>
      <c r="M598" s="64" t="n"/>
      <c r="N598" s="64" t="n"/>
      <c r="O598" s="64" t="n"/>
      <c r="P598" s="64" t="n"/>
      <c r="Q598" s="64" t="n"/>
      <c r="R598" s="71" t="inlineStr">
        <is>
          <t>🟢 CÓ</t>
        </is>
      </c>
      <c r="S598" s="45" t="n"/>
      <c r="T598" s="45" t="inlineStr">
        <is>
          <t>🆕 MT</t>
        </is>
      </c>
      <c r="U598" s="61">
        <f>IF($C598="","",B598&amp;" "&amp;C598&amp;" · ĐK"&amp;D598&amp;IF(E598=""," "," "&amp;E598)&amp;IF(K598=""," "," - "&amp;K598))</f>
        <v/>
      </c>
    </row>
    <row r="599" ht="39.75" customHeight="1">
      <c r="A599" s="89" t="inlineStr">
        <is>
          <t>HH083033</t>
        </is>
      </c>
      <c r="B599" s="71" t="inlineStr">
        <is>
          <t>MITSU-HYUNDA</t>
        </is>
      </c>
      <c r="C599" s="43" t="inlineStr">
        <is>
          <t>S6A2-MPTA S12A2-MPTA S12A2-PTA S12A2-PTA2 S12A2-MPTK</t>
        </is>
      </c>
      <c r="D599" s="90" t="n">
        <v>150</v>
      </c>
      <c r="E599" s="90" t="inlineStr">
        <is>
          <t>(A)+(O)</t>
        </is>
      </c>
      <c r="F599" s="43" t="inlineStr">
        <is>
          <t>Nổ tròn 110, 4 dấu sp, đầu đen</t>
        </is>
      </c>
      <c r="G599" s="90" t="inlineStr">
        <is>
          <t>58x124.8</t>
        </is>
      </c>
      <c r="H599" s="90" t="n">
        <v>58</v>
      </c>
      <c r="I599" s="90" t="n">
        <v>162</v>
      </c>
      <c r="J599" s="90" t="inlineStr">
        <is>
          <t>4HK-2.9HK-6-6</t>
        </is>
      </c>
      <c r="K599" s="91" t="n"/>
      <c r="L599" s="90" t="inlineStr">
        <is>
          <t>Cái</t>
        </is>
      </c>
      <c r="M599" s="92" t="n"/>
      <c r="N599" s="92" t="n">
        <v>1470000</v>
      </c>
      <c r="O599" s="92" t="n">
        <v>1550000</v>
      </c>
      <c r="P599" s="92" t="n">
        <v>1650000</v>
      </c>
      <c r="Q599" s="92" t="n"/>
      <c r="R599" s="90" t="inlineStr">
        <is>
          <t>🟢 CÓ</t>
        </is>
      </c>
      <c r="S599" s="45" t="inlineStr">
        <is>
          <t>32517-91100</t>
        </is>
      </c>
      <c r="T599" s="45" t="n"/>
      <c r="U599" s="61">
        <f>IF($C599="","",B599&amp;" "&amp;C599&amp;" · ĐK"&amp;D599&amp;IF(E599=""," "," "&amp;E599)&amp;IF(K599=""," "," - "&amp;K599))</f>
        <v/>
      </c>
    </row>
    <row r="600" ht="39.75" customHeight="1">
      <c r="A600" s="89" t="inlineStr">
        <is>
          <t>HH083034</t>
        </is>
      </c>
      <c r="B600" s="71" t="inlineStr">
        <is>
          <t>MITSU-HYUNDA</t>
        </is>
      </c>
      <c r="C600" s="45" t="inlineStr">
        <is>
          <t>S6A3</t>
        </is>
      </c>
      <c r="D600" s="71" t="n">
        <v>150</v>
      </c>
      <c r="E600" s="71" t="inlineStr">
        <is>
          <t>(A)+(O)</t>
        </is>
      </c>
      <c r="F600" s="45" t="inlineStr">
        <is>
          <t xml:space="preserve">Nổ tròn 110, 4 dấu sp ,nhớt 5 </t>
        </is>
      </c>
      <c r="G600" s="71" t="inlineStr">
        <is>
          <t>58x124.8</t>
        </is>
      </c>
      <c r="H600" s="71" t="n">
        <v>60.3</v>
      </c>
      <c r="I600" s="71" t="n">
        <v>154</v>
      </c>
      <c r="J600" s="71" t="inlineStr">
        <is>
          <t>2.9HK-2.5-5</t>
        </is>
      </c>
      <c r="K600" s="93" t="inlineStr">
        <is>
          <t>IZUMI</t>
        </is>
      </c>
      <c r="L600" s="71" t="inlineStr">
        <is>
          <t>Bộ 6</t>
        </is>
      </c>
      <c r="M600" s="64" t="n"/>
      <c r="N600" s="64" t="n">
        <v>1400000</v>
      </c>
      <c r="O600" s="64" t="n">
        <v>1500000</v>
      </c>
      <c r="P600" s="64" t="n">
        <v>1600000</v>
      </c>
      <c r="Q600" s="64" t="n"/>
      <c r="R600" s="71" t="inlineStr">
        <is>
          <t>🟢 CÓ</t>
        </is>
      </c>
      <c r="S600" s="45" t="n">
        <v>30101</v>
      </c>
      <c r="T600" s="45" t="n"/>
      <c r="U600" s="61">
        <f>IF($C600="","",B600&amp;" "&amp;C600&amp;" · ĐK"&amp;D600&amp;IF(E600=""," "," "&amp;E600)&amp;IF(K600=""," "," - "&amp;K600))</f>
        <v/>
      </c>
    </row>
    <row r="601" ht="39.75" customHeight="1">
      <c r="A601" s="89" t="n"/>
      <c r="B601" s="71" t="inlineStr">
        <is>
          <t>MITSU-HYUNDA</t>
        </is>
      </c>
      <c r="C601" s="43" t="inlineStr">
        <is>
          <t>S6A3-MTK2</t>
        </is>
      </c>
      <c r="D601" s="90" t="n">
        <v>150</v>
      </c>
      <c r="E601" s="90" t="n"/>
      <c r="F601" s="43" t="inlineStr">
        <is>
          <t>buồng nổ nhọn 110, có 4 dấu su pap.</t>
        </is>
      </c>
      <c r="G601" s="90" t="inlineStr">
        <is>
          <t>58x124.8</t>
        </is>
      </c>
      <c r="H601" s="90" t="n">
        <v>63.2</v>
      </c>
      <c r="I601" s="90" t="n">
        <v>154.2</v>
      </c>
      <c r="J601" s="90" t="inlineStr">
        <is>
          <t>2.9 HK-2.45 HK-6</t>
        </is>
      </c>
      <c r="K601" s="91" t="n"/>
      <c r="L601" s="90" t="inlineStr">
        <is>
          <t>Cái</t>
        </is>
      </c>
      <c r="M601" s="92" t="n"/>
      <c r="N601" s="92" t="n"/>
      <c r="O601" s="92" t="n"/>
      <c r="P601" s="92" t="n"/>
      <c r="Q601" s="92" t="n"/>
      <c r="R601" s="90" t="inlineStr">
        <is>
          <t>🟢 CÓ</t>
        </is>
      </c>
      <c r="S601" s="45" t="n"/>
      <c r="T601" s="45" t="inlineStr">
        <is>
          <t>🆕 MT</t>
        </is>
      </c>
      <c r="U601" s="61">
        <f>IF($C601="","",B601&amp;" "&amp;C601&amp;" · ĐK"&amp;D601&amp;IF(E601=""," "," "&amp;E601)&amp;IF(K601=""," "," - "&amp;K601))</f>
        <v/>
      </c>
    </row>
    <row r="602" ht="39.75" customHeight="1">
      <c r="A602" s="89" t="n"/>
      <c r="B602" s="71" t="inlineStr">
        <is>
          <t>MITSU-HYUNDA</t>
        </is>
      </c>
      <c r="C602" s="45" t="inlineStr">
        <is>
          <t>S6A3-PTA</t>
        </is>
      </c>
      <c r="D602" s="71" t="n">
        <v>150</v>
      </c>
      <c r="E602" s="71" t="n"/>
      <c r="F602" s="45" t="n"/>
      <c r="G602" s="71" t="inlineStr">
        <is>
          <t>58x124.8</t>
        </is>
      </c>
      <c r="H602" s="71" t="n">
        <v>63.2</v>
      </c>
      <c r="I602" s="71" t="n">
        <v>154.2</v>
      </c>
      <c r="J602" s="71" t="inlineStr">
        <is>
          <t>2.9 HK-2.45 HK-6</t>
        </is>
      </c>
      <c r="K602" s="93" t="n"/>
      <c r="L602" s="71" t="inlineStr">
        <is>
          <t>Cái</t>
        </is>
      </c>
      <c r="M602" s="64" t="n"/>
      <c r="N602" s="64" t="n"/>
      <c r="O602" s="64" t="n"/>
      <c r="P602" s="64" t="n"/>
      <c r="Q602" s="64" t="n"/>
      <c r="R602" s="71" t="inlineStr">
        <is>
          <t>🟢 CÓ</t>
        </is>
      </c>
      <c r="S602" s="45" t="n"/>
      <c r="T602" s="45" t="inlineStr">
        <is>
          <t>🆕 MT</t>
        </is>
      </c>
      <c r="U602" s="61">
        <f>IF($C602="","",B602&amp;" "&amp;C602&amp;" · ĐK"&amp;D602&amp;IF(E602=""," "," "&amp;E602)&amp;IF(K602=""," "," - "&amp;K602))</f>
        <v/>
      </c>
    </row>
    <row r="603" ht="39.75" customHeight="1">
      <c r="A603" s="89" t="n"/>
      <c r="B603" s="71" t="inlineStr">
        <is>
          <t>MITSU-HYUNDA</t>
        </is>
      </c>
      <c r="C603" s="43" t="inlineStr">
        <is>
          <t>S12N-PTA-2</t>
        </is>
      </c>
      <c r="D603" s="90" t="n">
        <v>160</v>
      </c>
      <c r="E603" s="90" t="n"/>
      <c r="F603" s="43" t="n"/>
      <c r="G603" s="90" t="inlineStr">
        <is>
          <t>65x133</t>
        </is>
      </c>
      <c r="H603" s="90" t="n">
        <v>87.5</v>
      </c>
      <c r="I603" s="90" t="n">
        <v>185</v>
      </c>
      <c r="J603" s="90" t="inlineStr">
        <is>
          <t>3.62 K-3.57 K-6</t>
        </is>
      </c>
      <c r="K603" s="91" t="n"/>
      <c r="L603" s="90" t="inlineStr">
        <is>
          <t>Cái</t>
        </is>
      </c>
      <c r="M603" s="92" t="n"/>
      <c r="N603" s="92" t="n"/>
      <c r="O603" s="92" t="n"/>
      <c r="P603" s="92" t="n"/>
      <c r="Q603" s="92" t="n"/>
      <c r="R603" s="90" t="inlineStr">
        <is>
          <t>🟢 CÓ</t>
        </is>
      </c>
      <c r="S603" s="45" t="n"/>
      <c r="T603" s="45" t="inlineStr">
        <is>
          <t>🆕 MT</t>
        </is>
      </c>
      <c r="U603" s="61">
        <f>IF($C603="","",B603&amp;" "&amp;C603&amp;" · ĐK"&amp;D603&amp;IF(E603=""," "," "&amp;E603)&amp;IF(K603=""," "," - "&amp;K603))</f>
        <v/>
      </c>
    </row>
    <row r="604" ht="39.75" customHeight="1">
      <c r="A604" s="89" t="n"/>
      <c r="B604" s="71" t="inlineStr">
        <is>
          <t>MITSU-HYUNDA</t>
        </is>
      </c>
      <c r="C604" s="45" t="inlineStr">
        <is>
          <t>S16N-PTA</t>
        </is>
      </c>
      <c r="D604" s="71" t="n">
        <v>160</v>
      </c>
      <c r="E604" s="71" t="n"/>
      <c r="F604" s="45" t="n"/>
      <c r="G604" s="71" t="inlineStr">
        <is>
          <t>65x133</t>
        </is>
      </c>
      <c r="H604" s="71" t="n">
        <v>87.5</v>
      </c>
      <c r="I604" s="71" t="n">
        <v>185</v>
      </c>
      <c r="J604" s="71" t="inlineStr">
        <is>
          <t>3.62 K-3.57 K-6</t>
        </is>
      </c>
      <c r="K604" s="93" t="n"/>
      <c r="L604" s="71" t="inlineStr">
        <is>
          <t>Cái</t>
        </is>
      </c>
      <c r="M604" s="64" t="n"/>
      <c r="N604" s="64" t="n"/>
      <c r="O604" s="64" t="n"/>
      <c r="P604" s="64" t="n"/>
      <c r="Q604" s="64" t="n"/>
      <c r="R604" s="71" t="inlineStr">
        <is>
          <t>🟢 CÓ</t>
        </is>
      </c>
      <c r="S604" s="45" t="n"/>
      <c r="T604" s="45" t="inlineStr">
        <is>
          <t>🆕 MT</t>
        </is>
      </c>
      <c r="U604" s="61">
        <f>IF($C604="","",B604&amp;" "&amp;C604&amp;" · ĐK"&amp;D604&amp;IF(E604=""," "," "&amp;E604)&amp;IF(K604=""," "," - "&amp;K604))</f>
        <v/>
      </c>
    </row>
    <row r="605" ht="39.75" customHeight="1">
      <c r="A605" s="89" t="n"/>
      <c r="B605" s="71" t="inlineStr">
        <is>
          <t>MITSU-HYUNDA</t>
        </is>
      </c>
      <c r="C605" s="43" t="inlineStr">
        <is>
          <t>S6N-MPTA-2 S12N-PTA-2 S16N-PTA</t>
        </is>
      </c>
      <c r="D605" s="90" t="n">
        <v>160</v>
      </c>
      <c r="E605" s="90" t="inlineStr">
        <is>
          <t>(A)+(O)</t>
        </is>
      </c>
      <c r="F605" s="43" t="inlineStr">
        <is>
          <t>buồng nổ nhọn có 4 dấu supap .có 2 lỗ chấm ở đỉnh piston</t>
        </is>
      </c>
      <c r="G605" s="90" t="inlineStr">
        <is>
          <t>65x133</t>
        </is>
      </c>
      <c r="H605" s="90" t="n">
        <v>87.5</v>
      </c>
      <c r="I605" s="90" t="n">
        <v>185</v>
      </c>
      <c r="J605" s="90" t="inlineStr">
        <is>
          <t>37110-04020-6</t>
        </is>
      </c>
      <c r="K605" s="91" t="n"/>
      <c r="L605" s="90" t="inlineStr">
        <is>
          <t>Cái</t>
        </is>
      </c>
      <c r="M605" s="92" t="n"/>
      <c r="N605" s="92" t="n"/>
      <c r="O605" s="92" t="n"/>
      <c r="P605" s="92" t="n"/>
      <c r="Q605" s="92" t="n"/>
      <c r="R605" s="90" t="inlineStr">
        <is>
          <t>🟢 CÓ</t>
        </is>
      </c>
      <c r="S605" s="45" t="inlineStr">
        <is>
          <t>37117-44100</t>
        </is>
      </c>
      <c r="T605" s="45" t="n"/>
      <c r="U605" s="61">
        <f>IF($C605="","",B605&amp;" "&amp;C605&amp;" · ĐK"&amp;D605&amp;IF(E605=""," "," "&amp;E605)&amp;IF(K605=""," "," - "&amp;K605))</f>
        <v/>
      </c>
    </row>
    <row r="606" ht="39.75" customHeight="1">
      <c r="A606" s="89" t="n"/>
      <c r="B606" s="71" t="inlineStr">
        <is>
          <t>MITSU-HYUNDA</t>
        </is>
      </c>
      <c r="C606" s="45" t="inlineStr">
        <is>
          <t>S6N-PTA</t>
        </is>
      </c>
      <c r="D606" s="71" t="n">
        <v>160</v>
      </c>
      <c r="E606" s="71" t="n"/>
      <c r="F606" s="45" t="n"/>
      <c r="G606" s="71" t="inlineStr">
        <is>
          <t>65x133</t>
        </is>
      </c>
      <c r="H606" s="71" t="n">
        <v>87.5</v>
      </c>
      <c r="I606" s="71" t="n">
        <v>185</v>
      </c>
      <c r="J606" s="71" t="inlineStr">
        <is>
          <t>3.92 K-3.57 K-6</t>
        </is>
      </c>
      <c r="K606" s="93" t="n"/>
      <c r="L606" s="71" t="inlineStr">
        <is>
          <t>Cái</t>
        </is>
      </c>
      <c r="M606" s="64" t="n"/>
      <c r="N606" s="64" t="n"/>
      <c r="O606" s="64" t="n"/>
      <c r="P606" s="64" t="n"/>
      <c r="Q606" s="64" t="n"/>
      <c r="R606" s="71" t="inlineStr">
        <is>
          <t>🟢 CÓ</t>
        </is>
      </c>
      <c r="S606" s="45" t="n"/>
      <c r="T606" s="45" t="inlineStr">
        <is>
          <t>🆕 MT</t>
        </is>
      </c>
      <c r="U606" s="61">
        <f>IF($C606="","",B606&amp;" "&amp;C606&amp;" · ĐK"&amp;D606&amp;IF(E606=""," "," "&amp;E606)&amp;IF(K606=""," "," - "&amp;K606))</f>
        <v/>
      </c>
    </row>
    <row r="607" ht="39.75" customHeight="1">
      <c r="A607" s="89" t="n"/>
      <c r="B607" s="71" t="inlineStr">
        <is>
          <t>MITSU-HYUNDA</t>
        </is>
      </c>
      <c r="C607" s="43" t="inlineStr">
        <is>
          <t>S6N-PTA S12N-PTA</t>
        </is>
      </c>
      <c r="D607" s="90" t="n">
        <v>160</v>
      </c>
      <c r="E607" s="90" t="inlineStr">
        <is>
          <t>(A)+(O)</t>
        </is>
      </c>
      <c r="F607" s="43" t="inlineStr">
        <is>
          <t>buồng nổ nhọn có 4 dấu supap .có 2 lỗ chấm ở đỉnh piston</t>
        </is>
      </c>
      <c r="G607" s="90" t="inlineStr">
        <is>
          <t>65x133</t>
        </is>
      </c>
      <c r="H607" s="90" t="n">
        <v>87.5</v>
      </c>
      <c r="I607" s="90" t="n">
        <v>185</v>
      </c>
      <c r="J607" s="90" t="inlineStr">
        <is>
          <t>37110-04020-6</t>
        </is>
      </c>
      <c r="K607" s="91" t="n"/>
      <c r="L607" s="90" t="inlineStr">
        <is>
          <t>Cái</t>
        </is>
      </c>
      <c r="M607" s="92" t="n"/>
      <c r="N607" s="92" t="n"/>
      <c r="O607" s="92" t="n"/>
      <c r="P607" s="92" t="n"/>
      <c r="Q607" s="92" t="n"/>
      <c r="R607" s="90" t="inlineStr">
        <is>
          <t>🟢 CÓ</t>
        </is>
      </c>
      <c r="S607" s="45" t="inlineStr">
        <is>
          <t>37117-73200</t>
        </is>
      </c>
      <c r="T607" s="45" t="n"/>
      <c r="U607" s="61">
        <f>IF($C607="","",B607&amp;" "&amp;C607&amp;" · ĐK"&amp;D607&amp;IF(E607=""," "," "&amp;E607)&amp;IF(K607=""," "," - "&amp;K607))</f>
        <v/>
      </c>
    </row>
    <row r="608" ht="39.75" customHeight="1">
      <c r="A608" s="89" t="n"/>
      <c r="B608" s="71" t="inlineStr">
        <is>
          <t>MITSU-HYUNDA</t>
        </is>
      </c>
      <c r="C608" s="45" t="inlineStr">
        <is>
          <t>S6R2F-MTK</t>
        </is>
      </c>
      <c r="D608" s="71" t="n">
        <v>160</v>
      </c>
      <c r="E608" s="71" t="inlineStr">
        <is>
          <t>(A)+(O)</t>
        </is>
      </c>
      <c r="F608" s="45" t="inlineStr">
        <is>
          <t>buồng nổ nhọn có 4 dấu supap</t>
        </is>
      </c>
      <c r="G608" s="71" t="inlineStr">
        <is>
          <t>70x130</t>
        </is>
      </c>
      <c r="H608" s="71" t="n">
        <v>85</v>
      </c>
      <c r="I608" s="71" t="n">
        <v>185</v>
      </c>
      <c r="J608" s="71" t="inlineStr">
        <is>
          <t>3.8 K-3.8 K-5</t>
        </is>
      </c>
      <c r="K608" s="93" t="n"/>
      <c r="L608" s="71" t="inlineStr">
        <is>
          <t>Bộ 6</t>
        </is>
      </c>
      <c r="M608" s="64" t="n"/>
      <c r="N608" s="64" t="n"/>
      <c r="O608" s="64" t="n"/>
      <c r="P608" s="64" t="n"/>
      <c r="Q608" s="64" t="n"/>
      <c r="R608" s="71" t="inlineStr">
        <is>
          <t>🟢 CÓ</t>
        </is>
      </c>
      <c r="S608" s="45" t="inlineStr">
        <is>
          <t>37517-48500</t>
        </is>
      </c>
      <c r="T608" s="45" t="n"/>
      <c r="U608" s="61">
        <f>IF($C608="","",B608&amp;" "&amp;C608&amp;" · ĐK"&amp;D608&amp;IF(E608=""," "," "&amp;E608)&amp;IF(K608=""," "," - "&amp;K608))</f>
        <v/>
      </c>
    </row>
    <row r="609" ht="39.75" customHeight="1">
      <c r="A609" s="89" t="n"/>
      <c r="B609" s="71" t="inlineStr">
        <is>
          <t>MITSU-HYUNDA</t>
        </is>
      </c>
      <c r="C609" s="43" t="inlineStr">
        <is>
          <t>S8N-PTA</t>
        </is>
      </c>
      <c r="D609" s="90" t="n">
        <v>160</v>
      </c>
      <c r="E609" s="90" t="inlineStr">
        <is>
          <t>(A)+(O)</t>
        </is>
      </c>
      <c r="F609" s="43" t="inlineStr">
        <is>
          <t>buồng nổ nhọn có 4 dấu supap .có 2 lỗ chấm ở đỉnh piston</t>
        </is>
      </c>
      <c r="G609" s="90" t="inlineStr">
        <is>
          <t>65x133</t>
        </is>
      </c>
      <c r="H609" s="90" t="n">
        <v>87.5</v>
      </c>
      <c r="I609" s="90" t="n">
        <v>185</v>
      </c>
      <c r="J609" s="90" t="inlineStr">
        <is>
          <t>37110-04020-6</t>
        </is>
      </c>
      <c r="K609" s="91" t="n"/>
      <c r="L609" s="90" t="inlineStr">
        <is>
          <t>Cái</t>
        </is>
      </c>
      <c r="M609" s="92" t="n"/>
      <c r="N609" s="92" t="n"/>
      <c r="O609" s="92" t="n"/>
      <c r="P609" s="92" t="n"/>
      <c r="Q609" s="92" t="n"/>
      <c r="R609" s="90" t="inlineStr">
        <is>
          <t>🟢 CÓ</t>
        </is>
      </c>
      <c r="S609" s="45" t="n"/>
      <c r="T609" s="45" t="n"/>
      <c r="U609" s="61">
        <f>IF($C609="","",B609&amp;" "&amp;C609&amp;" · ĐK"&amp;D609&amp;IF(E609=""," "," "&amp;E609)&amp;IF(K609=""," "," - "&amp;K609))</f>
        <v/>
      </c>
    </row>
    <row r="610" ht="39.75" customHeight="1">
      <c r="A610" s="89" t="n"/>
      <c r="B610" s="71" t="inlineStr">
        <is>
          <t>MITSU-HYUNDA</t>
        </is>
      </c>
      <c r="C610" s="45" t="inlineStr">
        <is>
          <t>S12R-MPTK, S12R-PTAA2</t>
        </is>
      </c>
      <c r="D610" s="71" t="n">
        <v>170</v>
      </c>
      <c r="E610" s="71" t="n"/>
      <c r="F610" s="45" t="n"/>
      <c r="G610" s="71" t="inlineStr">
        <is>
          <t>70x141</t>
        </is>
      </c>
      <c r="H610" s="71" t="n">
        <v>85</v>
      </c>
      <c r="I610" s="71" t="n">
        <v>185</v>
      </c>
      <c r="J610" s="71" t="inlineStr">
        <is>
          <t>3.62 K-3.7 K-5</t>
        </is>
      </c>
      <c r="K610" s="93" t="n"/>
      <c r="L610" s="71" t="inlineStr">
        <is>
          <t>Cái</t>
        </is>
      </c>
      <c r="M610" s="64" t="n"/>
      <c r="N610" s="64" t="n"/>
      <c r="O610" s="64" t="n"/>
      <c r="P610" s="64" t="n"/>
      <c r="Q610" s="64" t="n"/>
      <c r="R610" s="71" t="inlineStr">
        <is>
          <t>🟢 CÓ</t>
        </is>
      </c>
      <c r="S610" s="45" t="n"/>
      <c r="T610" s="45" t="inlineStr">
        <is>
          <t>🆕 MT</t>
        </is>
      </c>
      <c r="U610" s="61">
        <f>IF($C610="","",B610&amp;" "&amp;C610&amp;" · ĐK"&amp;D610&amp;IF(E610=""," "," "&amp;E610)&amp;IF(K610=""," "," - "&amp;K610))</f>
        <v/>
      </c>
    </row>
    <row r="611" ht="39.75" customHeight="1">
      <c r="A611" s="89" t="n"/>
      <c r="B611" s="71" t="inlineStr">
        <is>
          <t>MITSU-HYUNDA</t>
        </is>
      </c>
      <c r="C611" s="43" t="inlineStr">
        <is>
          <t>S12R-PTAA-2</t>
        </is>
      </c>
      <c r="D611" s="90" t="n">
        <v>170</v>
      </c>
      <c r="E611" s="90" t="n"/>
      <c r="F611" s="43" t="n"/>
      <c r="G611" s="90" t="inlineStr">
        <is>
          <t>70x141</t>
        </is>
      </c>
      <c r="H611" s="90" t="n">
        <v>85</v>
      </c>
      <c r="I611" s="90" t="n">
        <v>185</v>
      </c>
      <c r="J611" s="90" t="inlineStr">
        <is>
          <t>3.62 K-3.7 K-5</t>
        </is>
      </c>
      <c r="K611" s="91" t="n"/>
      <c r="L611" s="90" t="inlineStr">
        <is>
          <t>Cái</t>
        </is>
      </c>
      <c r="M611" s="92" t="n"/>
      <c r="N611" s="92" t="n"/>
      <c r="O611" s="92" t="n"/>
      <c r="P611" s="92" t="n"/>
      <c r="Q611" s="92" t="n"/>
      <c r="R611" s="90" t="inlineStr">
        <is>
          <t>🟢 CÓ</t>
        </is>
      </c>
      <c r="S611" s="45" t="n"/>
      <c r="T611" s="45" t="inlineStr">
        <is>
          <t>🆕 MT</t>
        </is>
      </c>
      <c r="U611" s="61">
        <f>IF($C611="","",B611&amp;" "&amp;C611&amp;" · ĐK"&amp;D611&amp;IF(E611=""," "," "&amp;E611)&amp;IF(K611=""," "," - "&amp;K611))</f>
        <v/>
      </c>
    </row>
    <row r="612" ht="39.75" customHeight="1">
      <c r="A612" s="89" t="n"/>
      <c r="B612" s="71" t="inlineStr">
        <is>
          <t>MITSU-HYUNDA</t>
        </is>
      </c>
      <c r="C612" s="45" t="inlineStr">
        <is>
          <t>S12R-PTAA-2 S6R2-MTK S6R2-PTA</t>
        </is>
      </c>
      <c r="D612" s="71" t="n">
        <v>170</v>
      </c>
      <c r="E612" s="71" t="inlineStr">
        <is>
          <t>(A)+(O)</t>
        </is>
      </c>
      <c r="F612" s="45" t="inlineStr">
        <is>
          <t>buồng nổ hơi nhọn có 4 dấu supap</t>
        </is>
      </c>
      <c r="G612" s="71" t="inlineStr">
        <is>
          <t>70x141</t>
        </is>
      </c>
      <c r="H612" s="71" t="n">
        <v>85</v>
      </c>
      <c r="I612" s="71" t="n">
        <v>185</v>
      </c>
      <c r="J612" s="71" t="inlineStr">
        <is>
          <t>37517-10010-5</t>
        </is>
      </c>
      <c r="K612" s="93" t="n"/>
      <c r="L612" s="71" t="inlineStr">
        <is>
          <t>Cái</t>
        </is>
      </c>
      <c r="M612" s="64" t="n"/>
      <c r="N612" s="64" t="n"/>
      <c r="O612" s="64" t="n"/>
      <c r="P612" s="64" t="n"/>
      <c r="Q612" s="64" t="n"/>
      <c r="R612" s="71" t="inlineStr">
        <is>
          <t>🟢 CÓ</t>
        </is>
      </c>
      <c r="S612" s="45" t="inlineStr">
        <is>
          <t>37517-25100</t>
        </is>
      </c>
      <c r="T612" s="45" t="n"/>
      <c r="U612" s="61">
        <f>IF($C612="","",B612&amp;" "&amp;C612&amp;" · ĐK"&amp;D612&amp;IF(E612=""," "," "&amp;E612)&amp;IF(K612=""," "," - "&amp;K612))</f>
        <v/>
      </c>
    </row>
    <row r="613" ht="39.75" customHeight="1">
      <c r="A613" s="89" t="n"/>
      <c r="B613" s="71" t="inlineStr">
        <is>
          <t>MITSU-HYUNDA</t>
        </is>
      </c>
      <c r="C613" s="43" t="inlineStr">
        <is>
          <t>S16R-PTA-4 S16R-Y1PTA-4 S6R-MPTK S6R-Y1PTA-4 S6R-PT S6R-PTA S6R-Y2TAA-2S12R-MPTK, S12R-PTAA2</t>
        </is>
      </c>
      <c r="D613" s="90" t="n">
        <v>170</v>
      </c>
      <c r="E613" s="90" t="inlineStr">
        <is>
          <t>(A)+(O)</t>
        </is>
      </c>
      <c r="F613" s="43" t="inlineStr">
        <is>
          <t>buồng nổ hơi nhọn có 4 dấu supap</t>
        </is>
      </c>
      <c r="G613" s="90" t="inlineStr">
        <is>
          <t>70x141</t>
        </is>
      </c>
      <c r="H613" s="90" t="n">
        <v>85</v>
      </c>
      <c r="I613" s="90" t="n">
        <v>185</v>
      </c>
      <c r="J613" s="90" t="inlineStr">
        <is>
          <t>37517-10010-5</t>
        </is>
      </c>
      <c r="K613" s="91" t="n"/>
      <c r="L613" s="90" t="inlineStr">
        <is>
          <t>Cái</t>
        </is>
      </c>
      <c r="M613" s="92" t="n"/>
      <c r="N613" s="92" t="n"/>
      <c r="O613" s="92" t="n"/>
      <c r="P613" s="92" t="n"/>
      <c r="Q613" s="92" t="n"/>
      <c r="R613" s="90" t="inlineStr">
        <is>
          <t>🟢 CÓ</t>
        </is>
      </c>
      <c r="S613" s="45" t="inlineStr">
        <is>
          <t>37517-20100</t>
        </is>
      </c>
      <c r="T613" s="45" t="n"/>
      <c r="U613" s="61">
        <f>IF($C613="","",B613&amp;" "&amp;C613&amp;" · ĐK"&amp;D613&amp;IF(E613=""," "," "&amp;E613)&amp;IF(K613=""," "," - "&amp;K613))</f>
        <v/>
      </c>
    </row>
    <row r="614" ht="39.75" customHeight="1">
      <c r="A614" s="89" t="n"/>
      <c r="B614" s="71" t="inlineStr">
        <is>
          <t>MITSU-HYUNDA</t>
        </is>
      </c>
      <c r="C614" s="45" t="inlineStr">
        <is>
          <t>S6R-MPTK, S6R-Y1PTA-4, S6R-PT, S6R-PTA, S6R-Y2TAA-2</t>
        </is>
      </c>
      <c r="D614" s="71" t="n">
        <v>170</v>
      </c>
      <c r="E614" s="71" t="n"/>
      <c r="F614" s="45" t="n"/>
      <c r="G614" s="71" t="inlineStr">
        <is>
          <t>70x141</t>
        </is>
      </c>
      <c r="H614" s="71" t="n">
        <v>85</v>
      </c>
      <c r="I614" s="71" t="n">
        <v>185</v>
      </c>
      <c r="J614" s="71" t="inlineStr">
        <is>
          <t>3.62 K-3.7 K-5</t>
        </is>
      </c>
      <c r="K614" s="93" t="n"/>
      <c r="L614" s="71" t="inlineStr">
        <is>
          <t>Cái</t>
        </is>
      </c>
      <c r="M614" s="64" t="n"/>
      <c r="N614" s="64" t="n"/>
      <c r="O614" s="64" t="n"/>
      <c r="P614" s="64" t="n"/>
      <c r="Q614" s="64" t="n"/>
      <c r="R614" s="71" t="inlineStr">
        <is>
          <t>🟢 CÓ</t>
        </is>
      </c>
      <c r="S614" s="45" t="n"/>
      <c r="T614" s="45" t="inlineStr">
        <is>
          <t>🆕 MT</t>
        </is>
      </c>
      <c r="U614" s="61">
        <f>IF($C614="","",B614&amp;" "&amp;C614&amp;" · ĐK"&amp;D614&amp;IF(E614=""," "," "&amp;E614)&amp;IF(K614=""," "," - "&amp;K614))</f>
        <v/>
      </c>
    </row>
    <row r="615" ht="39.75" customHeight="1">
      <c r="A615" s="89" t="n"/>
      <c r="B615" s="71" t="inlineStr">
        <is>
          <t>MITSU-HYUNDA</t>
        </is>
      </c>
      <c r="C615" s="43" t="inlineStr">
        <is>
          <t>S6R-MPTK3</t>
        </is>
      </c>
      <c r="D615" s="90" t="n">
        <v>170</v>
      </c>
      <c r="E615" s="90" t="inlineStr">
        <is>
          <t>(A)+(O)</t>
        </is>
      </c>
      <c r="F615" s="43" t="inlineStr">
        <is>
          <t>buồng nổ hột vịt có 4 dấu supap</t>
        </is>
      </c>
      <c r="G615" s="90" t="inlineStr">
        <is>
          <t>70x141</t>
        </is>
      </c>
      <c r="H615" s="90" t="n">
        <v>85</v>
      </c>
      <c r="I615" s="90" t="n">
        <v>185</v>
      </c>
      <c r="J615" s="90" t="inlineStr">
        <is>
          <t>37517-00020-4</t>
        </is>
      </c>
      <c r="K615" s="91" t="n"/>
      <c r="L615" s="90" t="inlineStr">
        <is>
          <t>Cái</t>
        </is>
      </c>
      <c r="M615" s="92" t="n"/>
      <c r="N615" s="92" t="n"/>
      <c r="O615" s="92" t="n"/>
      <c r="P615" s="92" t="n"/>
      <c r="Q615" s="92" t="n"/>
      <c r="R615" s="90" t="inlineStr">
        <is>
          <t>🟢 CÓ</t>
        </is>
      </c>
      <c r="S615" s="45" t="inlineStr">
        <is>
          <t>37517-05500</t>
        </is>
      </c>
      <c r="T615" s="45" t="n"/>
      <c r="U615" s="61">
        <f>IF($C615="","",B615&amp;" "&amp;C615&amp;" · ĐK"&amp;D615&amp;IF(E615=""," "," "&amp;E615)&amp;IF(K615=""," "," - "&amp;K615))</f>
        <v/>
      </c>
    </row>
    <row r="616" ht="39.75" customHeight="1">
      <c r="A616" s="89" t="inlineStr">
        <is>
          <t>HH072231</t>
        </is>
      </c>
      <c r="B616" s="71" t="inlineStr">
        <is>
          <t>MITSU-HYUNDA</t>
        </is>
      </c>
      <c r="C616" s="43" t="inlineStr">
        <is>
          <t>6D22-3AT</t>
        </is>
      </c>
      <c r="D616" s="90" t="n">
        <v>130</v>
      </c>
      <c r="E616" s="90" t="inlineStr">
        <is>
          <t>(A)+(O)</t>
        </is>
      </c>
      <c r="F616" s="43" t="inlineStr">
        <is>
          <t>Buồng Nổ tròn 68 nhọn, có 2 dấu supap (hyundai)</t>
        </is>
      </c>
      <c r="G616" s="90" t="inlineStr">
        <is>
          <t>50x106</t>
        </is>
      </c>
      <c r="H616" s="90" t="n">
        <v>58</v>
      </c>
      <c r="I616" s="90" t="n">
        <v>158</v>
      </c>
      <c r="J616" s="90" t="inlineStr">
        <is>
          <t>3.3K-3-4</t>
        </is>
      </c>
      <c r="K616" s="91" t="inlineStr">
        <is>
          <t>IZUMI</t>
        </is>
      </c>
      <c r="L616" s="90" t="inlineStr">
        <is>
          <t>Bộ 6</t>
        </is>
      </c>
      <c r="M616" s="92" t="n"/>
      <c r="N616" s="92" t="n"/>
      <c r="O616" s="92" t="n"/>
      <c r="P616" s="92" t="n"/>
      <c r="Q616" s="92" t="n"/>
      <c r="R616" s="90" t="inlineStr">
        <is>
          <t>🟢 CÓ</t>
        </is>
      </c>
      <c r="S616" s="45" t="n"/>
      <c r="T616" s="45" t="n"/>
      <c r="U616" s="61">
        <f>IF($C616="","",B616&amp;" "&amp;C616&amp;" · ĐK"&amp;D616&amp;IF(E616=""," "," "&amp;E616)&amp;IF(K616=""," "," - "&amp;K616))</f>
        <v/>
      </c>
    </row>
    <row r="617" ht="39.75" customHeight="1">
      <c r="A617" s="89" t="n"/>
      <c r="B617" s="71" t="inlineStr">
        <is>
          <t>MITSU-HYUNDA</t>
        </is>
      </c>
      <c r="C617" s="45" t="inlineStr">
        <is>
          <t>6D22-3V</t>
        </is>
      </c>
      <c r="D617" s="71" t="n">
        <v>130</v>
      </c>
      <c r="E617" s="71" t="inlineStr">
        <is>
          <t>(A)+(O)</t>
        </is>
      </c>
      <c r="F617" s="45" t="inlineStr">
        <is>
          <t>Buồng Nổ 80 nhọn chân không, có 3 dấu supap</t>
        </is>
      </c>
      <c r="G617" s="71" t="inlineStr">
        <is>
          <t>50x106</t>
        </is>
      </c>
      <c r="H617" s="71" t="n">
        <v>58</v>
      </c>
      <c r="I617" s="71" t="n">
        <v>158</v>
      </c>
      <c r="J617" s="71" t="inlineStr">
        <is>
          <t>3.3K-3-4</t>
        </is>
      </c>
      <c r="K617" s="93" t="n"/>
      <c r="L617" s="71" t="inlineStr">
        <is>
          <t>Bộ 6</t>
        </is>
      </c>
      <c r="M617" s="64" t="n"/>
      <c r="N617" s="64" t="n"/>
      <c r="O617" s="64" t="n"/>
      <c r="P617" s="64" t="n"/>
      <c r="Q617" s="64" t="n"/>
      <c r="R617" s="71" t="inlineStr">
        <is>
          <t>🟢 CÓ</t>
        </is>
      </c>
      <c r="S617" s="45" t="inlineStr">
        <is>
          <t>ME150132</t>
        </is>
      </c>
      <c r="T617" s="45" t="n"/>
      <c r="U617" s="61">
        <f>IF($C617="","",B617&amp;" "&amp;C617&amp;" · ĐK"&amp;D617&amp;IF(E617=""," "," "&amp;E617)&amp;IF(K617=""," "," - "&amp;K617))</f>
        <v/>
      </c>
    </row>
    <row r="618" ht="39.75" customHeight="1">
      <c r="A618" s="89" t="inlineStr">
        <is>
          <t>HH083743</t>
        </is>
      </c>
      <c r="B618" s="71" t="inlineStr">
        <is>
          <t>MITSU-HYUNDA</t>
        </is>
      </c>
      <c r="C618" s="43" t="inlineStr">
        <is>
          <t>6D22-4AT</t>
        </is>
      </c>
      <c r="D618" s="90" t="n">
        <v>130</v>
      </c>
      <c r="E618" s="90" t="inlineStr">
        <is>
          <t>(A)+(O)</t>
        </is>
      </c>
      <c r="F618" s="43" t="inlineStr">
        <is>
          <t>Buồng Nổ tròn 82 nhọn có 2 dấu supap(lắp lẫn 80)</t>
        </is>
      </c>
      <c r="G618" s="90" t="inlineStr">
        <is>
          <t>50x106</t>
        </is>
      </c>
      <c r="H618" s="90" t="n">
        <v>58</v>
      </c>
      <c r="I618" s="90" t="n">
        <v>158</v>
      </c>
      <c r="J618" s="90" t="inlineStr">
        <is>
          <t>3.3K-3-4</t>
        </is>
      </c>
      <c r="K618" s="91" t="inlineStr">
        <is>
          <t>HENWEIT</t>
        </is>
      </c>
      <c r="L618" s="90" t="inlineStr">
        <is>
          <t>Bộ 6</t>
        </is>
      </c>
      <c r="M618" s="92" t="n"/>
      <c r="N618" s="92" t="n">
        <v>5900000</v>
      </c>
      <c r="O618" s="92" t="n">
        <v>6200000</v>
      </c>
      <c r="P618" s="92" t="n">
        <v>6600000</v>
      </c>
      <c r="Q618" s="92" t="n"/>
      <c r="R618" s="90" t="inlineStr">
        <is>
          <t>🟢 CÓ</t>
        </is>
      </c>
      <c r="S618" s="45" t="inlineStr">
        <is>
          <t>23411-83802</t>
        </is>
      </c>
      <c r="T618" s="45" t="n"/>
      <c r="U618" s="61">
        <f>IF($C618="","",B618&amp;" "&amp;C618&amp;" · ĐK"&amp;D618&amp;IF(E618=""," "," "&amp;E618)&amp;IF(K618=""," "," - "&amp;K618))</f>
        <v/>
      </c>
    </row>
    <row r="619" ht="39.75" customHeight="1">
      <c r="A619" s="89" t="n"/>
      <c r="B619" s="71" t="inlineStr">
        <is>
          <t>MITSU-HYUNDA</t>
        </is>
      </c>
      <c r="C619" s="45" t="inlineStr">
        <is>
          <t>6D22-NEW</t>
        </is>
      </c>
      <c r="D619" s="71" t="n">
        <v>130</v>
      </c>
      <c r="E619" s="71" t="inlineStr">
        <is>
          <t>(A)</t>
        </is>
      </c>
      <c r="F619" s="45" t="inlineStr">
        <is>
          <t>Buồng Nổ tròn 69 nhọn, có 2 dấu supap</t>
        </is>
      </c>
      <c r="G619" s="71" t="inlineStr">
        <is>
          <t>50x106</t>
        </is>
      </c>
      <c r="H619" s="71" t="n">
        <v>58</v>
      </c>
      <c r="I619" s="71" t="n">
        <v>158</v>
      </c>
      <c r="J619" s="71" t="inlineStr">
        <is>
          <t>3.3K-3-4</t>
        </is>
      </c>
      <c r="K619" s="93" t="n"/>
      <c r="L619" s="71" t="inlineStr">
        <is>
          <t>Bộ 6</t>
        </is>
      </c>
      <c r="M619" s="64" t="n"/>
      <c r="N619" s="64" t="n"/>
      <c r="O619" s="64" t="n"/>
      <c r="P619" s="64" t="n"/>
      <c r="Q619" s="64" t="n"/>
      <c r="R619" s="71" t="inlineStr">
        <is>
          <t>🟢 CÓ</t>
        </is>
      </c>
      <c r="S619" s="45" t="n"/>
      <c r="T619" s="45" t="n"/>
      <c r="U619" s="61">
        <f>IF($C619="","",B619&amp;" "&amp;C619&amp;" · ĐK"&amp;D619&amp;IF(E619=""," "," "&amp;E619)&amp;IF(K619=""," "," - "&amp;K619))</f>
        <v/>
      </c>
    </row>
    <row r="620" ht="39.75" customHeight="1">
      <c r="A620" s="89" t="inlineStr">
        <is>
          <t>HH01074</t>
        </is>
      </c>
      <c r="B620" s="71" t="inlineStr">
        <is>
          <t>MITSU-HYUNDA</t>
        </is>
      </c>
      <c r="C620" s="43" t="inlineStr">
        <is>
          <t>6D22T-AC/D6AC/D6AB</t>
        </is>
      </c>
      <c r="D620" s="90" t="n">
        <v>130</v>
      </c>
      <c r="E620" s="90" t="inlineStr">
        <is>
          <t>(A)+(O)</t>
        </is>
      </c>
      <c r="F620" s="43" t="inlineStr">
        <is>
          <t>Buồng Nổ tròn 67 dù có 2 dấu supap</t>
        </is>
      </c>
      <c r="G620" s="90" t="inlineStr">
        <is>
          <t>50x106</t>
        </is>
      </c>
      <c r="H620" s="90" t="n">
        <v>58</v>
      </c>
      <c r="I620" s="90" t="n">
        <v>158</v>
      </c>
      <c r="J620" s="90" t="inlineStr">
        <is>
          <t>3.3K-3-4</t>
        </is>
      </c>
      <c r="K620" s="91" t="inlineStr">
        <is>
          <t>IZUMI</t>
        </is>
      </c>
      <c r="L620" s="90" t="inlineStr">
        <is>
          <t>Bộ 6</t>
        </is>
      </c>
      <c r="M620" s="92" t="n"/>
      <c r="N620" s="92" t="n"/>
      <c r="O620" s="92" t="n"/>
      <c r="P620" s="92" t="n"/>
      <c r="Q620" s="92" t="n"/>
      <c r="R620" s="90" t="inlineStr">
        <is>
          <t>🟢 CÓ</t>
        </is>
      </c>
      <c r="S620" s="45" t="inlineStr">
        <is>
          <t>23411-83411</t>
        </is>
      </c>
      <c r="T620" s="45" t="n"/>
      <c r="U620" s="61">
        <f>IF($C620="","",B620&amp;" "&amp;C620&amp;" · ĐK"&amp;D620&amp;IF(E620=""," "," "&amp;E620)&amp;IF(K620=""," "," - "&amp;K620))</f>
        <v/>
      </c>
    </row>
    <row r="621" ht="39.75" customHeight="1">
      <c r="A621" s="89" t="inlineStr">
        <is>
          <t>HH081466</t>
        </is>
      </c>
      <c r="B621" s="71" t="inlineStr">
        <is>
          <t>MITSU-HYUNDA</t>
        </is>
      </c>
      <c r="C621" s="43" t="inlineStr">
        <is>
          <t>6D22T-AC/D6AC/D6AB</t>
        </is>
      </c>
      <c r="D621" s="90" t="n">
        <v>130</v>
      </c>
      <c r="E621" s="90" t="inlineStr">
        <is>
          <t>(A)+(O)</t>
        </is>
      </c>
      <c r="F621" s="43" t="inlineStr">
        <is>
          <t>Buồng Nổ tròn 67 dù có 2 dấu supap</t>
        </is>
      </c>
      <c r="G621" s="90" t="inlineStr">
        <is>
          <t>50x106</t>
        </is>
      </c>
      <c r="H621" s="90" t="n">
        <v>58</v>
      </c>
      <c r="I621" s="90" t="n">
        <v>158</v>
      </c>
      <c r="J621" s="90" t="inlineStr">
        <is>
          <t>3.3K-3-4</t>
        </is>
      </c>
      <c r="K621" s="91" t="inlineStr">
        <is>
          <t>IKAZU</t>
        </is>
      </c>
      <c r="L621" s="90" t="inlineStr">
        <is>
          <t>Bộ 6</t>
        </is>
      </c>
      <c r="M621" s="92" t="n"/>
      <c r="N621" s="92" t="n">
        <v>4860000</v>
      </c>
      <c r="O621" s="92" t="n">
        <v>5170000</v>
      </c>
      <c r="P621" s="92" t="n">
        <v>5500000</v>
      </c>
      <c r="Q621" s="92" t="n"/>
      <c r="R621" s="90" t="inlineStr">
        <is>
          <t>🟢 CÓ</t>
        </is>
      </c>
      <c r="S621" s="45" t="inlineStr">
        <is>
          <t>23411-83411</t>
        </is>
      </c>
      <c r="T621" s="45" t="n"/>
      <c r="U621" s="61">
        <f>IF($C621="","",B621&amp;" "&amp;C621&amp;" · ĐK"&amp;D621&amp;IF(E621=""," "," "&amp;E621)&amp;IF(K621=""," "," - "&amp;K621))</f>
        <v/>
      </c>
    </row>
    <row r="622" ht="39.75" customHeight="1">
      <c r="A622" s="89" t="inlineStr">
        <is>
          <t>HH083744</t>
        </is>
      </c>
      <c r="B622" s="71" t="inlineStr">
        <is>
          <t>MITSU-HYUNDA</t>
        </is>
      </c>
      <c r="C622" s="43" t="inlineStr">
        <is>
          <t>6D22T-AC/D6AC/D6AB</t>
        </is>
      </c>
      <c r="D622" s="90" t="n">
        <v>130</v>
      </c>
      <c r="E622" s="90" t="inlineStr">
        <is>
          <t>(A)+(O)</t>
        </is>
      </c>
      <c r="F622" s="43" t="inlineStr">
        <is>
          <t>Buồng Nổ tròn 67 dù có 2 dấu supap</t>
        </is>
      </c>
      <c r="G622" s="90" t="inlineStr">
        <is>
          <t>50x106</t>
        </is>
      </c>
      <c r="H622" s="90" t="n">
        <v>58</v>
      </c>
      <c r="I622" s="90" t="n">
        <v>158</v>
      </c>
      <c r="J622" s="90" t="inlineStr">
        <is>
          <t>3.3K-3-4</t>
        </is>
      </c>
      <c r="K622" s="91" t="inlineStr">
        <is>
          <t>HENWEIT</t>
        </is>
      </c>
      <c r="L622" s="90" t="inlineStr">
        <is>
          <t>Bộ 6</t>
        </is>
      </c>
      <c r="M622" s="92" t="n"/>
      <c r="N622" s="92" t="n">
        <v>5900000</v>
      </c>
      <c r="O622" s="92" t="n">
        <v>6200000</v>
      </c>
      <c r="P622" s="92" t="n">
        <v>6600000</v>
      </c>
      <c r="Q622" s="92" t="n"/>
      <c r="R622" s="90" t="inlineStr">
        <is>
          <t>🟢 CÓ</t>
        </is>
      </c>
      <c r="S622" s="45" t="inlineStr">
        <is>
          <t xml:space="preserve"> 23411-83410</t>
        </is>
      </c>
      <c r="T622" s="45" t="n"/>
      <c r="U622" s="61">
        <f>IF($C622="","",B622&amp;" "&amp;C622&amp;" · ĐK"&amp;D622&amp;IF(E622=""," "," "&amp;E622)&amp;IF(K622=""," "," - "&amp;K622))</f>
        <v/>
      </c>
    </row>
    <row r="623" ht="39.75" customHeight="1">
      <c r="A623" s="89" t="inlineStr">
        <is>
          <t>HH00110</t>
        </is>
      </c>
      <c r="B623" s="71" t="inlineStr">
        <is>
          <t>MITSU-HYUNDA</t>
        </is>
      </c>
      <c r="C623" s="45" t="inlineStr">
        <is>
          <t>6D22T-ACO</t>
        </is>
      </c>
      <c r="D623" s="71" t="n">
        <v>130</v>
      </c>
      <c r="E623" s="71" t="inlineStr">
        <is>
          <t>(A)+(O)</t>
        </is>
      </c>
      <c r="F623" s="45" t="inlineStr">
        <is>
          <t>Buồng Nổ tròn 69 dù, có 2 dấu supap</t>
        </is>
      </c>
      <c r="G623" s="71" t="inlineStr">
        <is>
          <t>50x106</t>
        </is>
      </c>
      <c r="H623" s="71" t="n">
        <v>58</v>
      </c>
      <c r="I623" s="71" t="n">
        <v>158</v>
      </c>
      <c r="J623" s="71" t="inlineStr">
        <is>
          <t>3.3K-3-4</t>
        </is>
      </c>
      <c r="K623" s="93" t="inlineStr">
        <is>
          <t>IZUMI</t>
        </is>
      </c>
      <c r="L623" s="71" t="inlineStr">
        <is>
          <t>Bộ 6</t>
        </is>
      </c>
      <c r="M623" s="64" t="n"/>
      <c r="N623" s="64" t="n"/>
      <c r="O623" s="64" t="n"/>
      <c r="P623" s="64" t="n"/>
      <c r="Q623" s="64" t="n"/>
      <c r="R623" s="71" t="inlineStr">
        <is>
          <t>🟢 CÓ</t>
        </is>
      </c>
      <c r="S623" s="45" t="inlineStr">
        <is>
          <t xml:space="preserve">83411-83005 </t>
        </is>
      </c>
      <c r="T623" s="45" t="n"/>
      <c r="U623" s="61">
        <f>IF($C623="","",B623&amp;" "&amp;C623&amp;" · ĐK"&amp;D623&amp;IF(E623=""," "," "&amp;E623)&amp;IF(K623=""," "," - "&amp;K623))</f>
        <v/>
      </c>
    </row>
    <row r="624" ht="39.75" customHeight="1">
      <c r="A624" s="89" t="inlineStr">
        <is>
          <t>HH083371</t>
        </is>
      </c>
      <c r="B624" s="71" t="inlineStr">
        <is>
          <t>MITSU-HYUNDA</t>
        </is>
      </c>
      <c r="C624" s="45" t="inlineStr">
        <is>
          <t>6D22T-ACO</t>
        </is>
      </c>
      <c r="D624" s="71" t="n">
        <v>130</v>
      </c>
      <c r="E624" s="71" t="inlineStr">
        <is>
          <t>(A)+(O)</t>
        </is>
      </c>
      <c r="F624" s="45" t="inlineStr">
        <is>
          <t>Buồng Nổ tròn 69 dù, có 2 dấu supap</t>
        </is>
      </c>
      <c r="G624" s="71" t="inlineStr">
        <is>
          <t>50x106</t>
        </is>
      </c>
      <c r="H624" s="71" t="n">
        <v>58</v>
      </c>
      <c r="I624" s="71" t="n">
        <v>158</v>
      </c>
      <c r="J624" s="71" t="inlineStr">
        <is>
          <t>3.3K-3-4</t>
        </is>
      </c>
      <c r="K624" s="93" t="inlineStr">
        <is>
          <t>IKAZU</t>
        </is>
      </c>
      <c r="L624" s="71" t="inlineStr">
        <is>
          <t>Bộ 6</t>
        </is>
      </c>
      <c r="M624" s="64" t="n"/>
      <c r="N624" s="64" t="n">
        <v>4750000</v>
      </c>
      <c r="O624" s="64" t="n">
        <v>5050000</v>
      </c>
      <c r="P624" s="64" t="n">
        <v>5350000</v>
      </c>
      <c r="Q624" s="64" t="n"/>
      <c r="R624" s="71" t="inlineStr">
        <is>
          <t>🟢 CÓ</t>
        </is>
      </c>
      <c r="S624" s="45" t="inlineStr">
        <is>
          <t xml:space="preserve">83411-83005 </t>
        </is>
      </c>
      <c r="T624" s="45" t="n"/>
      <c r="U624" s="61">
        <f>IF($C624="","",B624&amp;" "&amp;C624&amp;" · ĐK"&amp;D624&amp;IF(E624=""," "," "&amp;E624)&amp;IF(K624=""," "," - "&amp;K624))</f>
        <v/>
      </c>
    </row>
    <row r="625" ht="39.75" customHeight="1">
      <c r="A625" s="89" t="inlineStr">
        <is>
          <t>HH083645</t>
        </is>
      </c>
      <c r="B625" s="71" t="inlineStr">
        <is>
          <t>MITSU-HYUNDA</t>
        </is>
      </c>
      <c r="C625" s="43" t="inlineStr">
        <is>
          <t>D6CB</t>
        </is>
      </c>
      <c r="D625" s="90" t="n">
        <v>130</v>
      </c>
      <c r="E625" s="90" t="inlineStr">
        <is>
          <t>(A)+(O)</t>
        </is>
      </c>
      <c r="F625" s="43" t="inlineStr">
        <is>
          <t>Buồng Nổ tròn 90 hơi nhọn</t>
        </is>
      </c>
      <c r="G625" s="90" t="inlineStr">
        <is>
          <t>55x102</t>
        </is>
      </c>
      <c r="H625" s="90" t="n">
        <v>60.3</v>
      </c>
      <c r="I625" s="90" t="n">
        <v>138</v>
      </c>
      <c r="J625" s="90" t="inlineStr">
        <is>
          <t>3.3k-3-4</t>
        </is>
      </c>
      <c r="K625" s="91" t="inlineStr">
        <is>
          <t>HENWEIT</t>
        </is>
      </c>
      <c r="L625" s="90" t="inlineStr">
        <is>
          <t>Bộ 6</t>
        </is>
      </c>
      <c r="M625" s="92" t="n"/>
      <c r="N625" s="92" t="n">
        <v>7100000</v>
      </c>
      <c r="O625" s="92" t="n">
        <v>7500000</v>
      </c>
      <c r="P625" s="92" t="n">
        <v>8000000</v>
      </c>
      <c r="Q625" s="92" t="n"/>
      <c r="R625" s="90" t="inlineStr">
        <is>
          <t>🟢 CÓ</t>
        </is>
      </c>
      <c r="S625" s="45" t="inlineStr">
        <is>
          <t>23411-84400</t>
        </is>
      </c>
      <c r="T625" s="45" t="n"/>
      <c r="U625" s="61">
        <f>IF($C625="","",B625&amp;" "&amp;C625&amp;" · ĐK"&amp;D625&amp;IF(E625=""," "," "&amp;E625)&amp;IF(K625=""," "," - "&amp;K625))</f>
        <v/>
      </c>
    </row>
    <row r="626" ht="39.75" customHeight="1">
      <c r="A626" s="89" t="inlineStr">
        <is>
          <t>HH074045</t>
        </is>
      </c>
      <c r="B626" s="71" t="inlineStr">
        <is>
          <t>MITSU-HYUNDA</t>
        </is>
      </c>
      <c r="C626" s="43" t="inlineStr">
        <is>
          <t>D6CB</t>
        </is>
      </c>
      <c r="D626" s="90" t="n">
        <v>130</v>
      </c>
      <c r="E626" s="90" t="inlineStr">
        <is>
          <t>(A)+(O)</t>
        </is>
      </c>
      <c r="F626" s="43" t="inlineStr">
        <is>
          <t>Buồng Nổ tròn 90 hơi nhọn</t>
        </is>
      </c>
      <c r="G626" s="90" t="inlineStr">
        <is>
          <t>55x102</t>
        </is>
      </c>
      <c r="H626" s="90" t="n">
        <v>60.3</v>
      </c>
      <c r="I626" s="90" t="n">
        <v>138</v>
      </c>
      <c r="J626" s="90" t="inlineStr">
        <is>
          <t>3.3k-3-4</t>
        </is>
      </c>
      <c r="K626" s="91" t="inlineStr">
        <is>
          <t>IZUMI</t>
        </is>
      </c>
      <c r="L626" s="90" t="inlineStr">
        <is>
          <t>Bộ 6</t>
        </is>
      </c>
      <c r="M626" s="92" t="n"/>
      <c r="N626" s="92" t="n"/>
      <c r="O626" s="92" t="n"/>
      <c r="P626" s="92" t="n"/>
      <c r="Q626" s="92" t="n"/>
      <c r="R626" s="90" t="inlineStr">
        <is>
          <t>🟢 CÓ</t>
        </is>
      </c>
      <c r="S626" s="45" t="inlineStr">
        <is>
          <t>23411-84400</t>
        </is>
      </c>
      <c r="T626" s="45" t="n"/>
      <c r="U626" s="61">
        <f>IF($C626="","",B626&amp;" "&amp;C626&amp;" · ĐK"&amp;D626&amp;IF(E626=""," "," "&amp;E626)&amp;IF(K626=""," "," - "&amp;K626))</f>
        <v/>
      </c>
    </row>
    <row r="627" ht="39.75" customHeight="1">
      <c r="A627" s="89" t="n"/>
      <c r="B627" s="71" t="inlineStr">
        <is>
          <t>MITSU-HYUNDA</t>
        </is>
      </c>
      <c r="C627" s="45" t="inlineStr">
        <is>
          <t>D6CC/D6CE</t>
        </is>
      </c>
      <c r="D627" s="71" t="n">
        <v>130</v>
      </c>
      <c r="E627" s="71" t="inlineStr">
        <is>
          <t>(A)+(O)</t>
        </is>
      </c>
      <c r="F627" s="45" t="inlineStr">
        <is>
          <t>Buồng Nổ tròn 93 nhọn, có 2 dấu supap</t>
        </is>
      </c>
      <c r="G627" s="71" t="n">
        <v>55</v>
      </c>
      <c r="H627" s="71" t="n">
        <v>56.5</v>
      </c>
      <c r="I627" s="71" t="n">
        <v>126</v>
      </c>
      <c r="J627" s="71" t="n"/>
      <c r="K627" s="93" t="n"/>
      <c r="L627" s="71" t="inlineStr">
        <is>
          <t>Bộ 6</t>
        </is>
      </c>
      <c r="M627" s="64" t="n"/>
      <c r="N627" s="64" t="n"/>
      <c r="O627" s="64" t="n"/>
      <c r="P627" s="64" t="n"/>
      <c r="Q627" s="64" t="n"/>
      <c r="R627" s="71" t="inlineStr">
        <is>
          <t>🟢 CÓ</t>
        </is>
      </c>
      <c r="S627" s="45" t="inlineStr">
        <is>
          <t>6576-000-03</t>
        </is>
      </c>
      <c r="T627" s="45" t="n"/>
      <c r="U627" s="61">
        <f>IF($C627="","",B627&amp;" "&amp;C627&amp;" · ĐK"&amp;D627&amp;IF(E627=""," "," "&amp;E627)&amp;IF(K627=""," "," - "&amp;K627))</f>
        <v/>
      </c>
    </row>
    <row r="628" ht="39.75" customHeight="1">
      <c r="A628" s="89" t="inlineStr">
        <is>
          <t>HH083646</t>
        </is>
      </c>
      <c r="B628" s="71" t="inlineStr">
        <is>
          <t>MITSU-HYUNDA</t>
        </is>
      </c>
      <c r="C628" s="43" t="inlineStr">
        <is>
          <t>D6CA</t>
        </is>
      </c>
      <c r="D628" s="90" t="n">
        <v>133</v>
      </c>
      <c r="E628" s="90" t="inlineStr">
        <is>
          <t>(A)+(O)</t>
        </is>
      </c>
      <c r="F628" s="43" t="inlineStr">
        <is>
          <t>Buồng Nổ tròn 86 hơi nhọn</t>
        </is>
      </c>
      <c r="G628" s="90" t="inlineStr">
        <is>
          <t>55x106</t>
        </is>
      </c>
      <c r="H628" s="90" t="n">
        <v>60.3</v>
      </c>
      <c r="I628" s="90" t="n">
        <v>141</v>
      </c>
      <c r="J628" s="90" t="inlineStr">
        <is>
          <t>3.3k-3-4</t>
        </is>
      </c>
      <c r="K628" s="91" t="inlineStr">
        <is>
          <t>HENWEIT</t>
        </is>
      </c>
      <c r="L628" s="90" t="inlineStr">
        <is>
          <t>Bộ 6</t>
        </is>
      </c>
      <c r="M628" s="92" t="n"/>
      <c r="N628" s="92" t="n">
        <v>6250000</v>
      </c>
      <c r="O628" s="92" t="n">
        <v>6650000</v>
      </c>
      <c r="P628" s="92" t="n">
        <v>7100000</v>
      </c>
      <c r="Q628" s="92" t="n"/>
      <c r="R628" s="90" t="inlineStr">
        <is>
          <t>🟢 CÓ</t>
        </is>
      </c>
      <c r="S628" s="45" t="inlineStr">
        <is>
          <t xml:space="preserve"> 23411-84010</t>
        </is>
      </c>
      <c r="T628" s="45" t="n"/>
      <c r="U628" s="61">
        <f>IF($C628="","",B628&amp;" "&amp;C628&amp;" · ĐK"&amp;D628&amp;IF(E628=""," "," "&amp;E628)&amp;IF(K628=""," "," - "&amp;K628))</f>
        <v/>
      </c>
    </row>
    <row r="629" ht="39.75" customHeight="1">
      <c r="A629" s="89" t="inlineStr">
        <is>
          <t>HH0644</t>
        </is>
      </c>
      <c r="B629" s="71" t="inlineStr">
        <is>
          <t>MITSU-HYUNDA</t>
        </is>
      </c>
      <c r="C629" s="43" t="inlineStr">
        <is>
          <t>D6CA</t>
        </is>
      </c>
      <c r="D629" s="90" t="n">
        <v>133</v>
      </c>
      <c r="E629" s="90" t="inlineStr">
        <is>
          <t>(A)+(O)</t>
        </is>
      </c>
      <c r="F629" s="43" t="inlineStr">
        <is>
          <t>Buồng Nổ tròn 86 hơi nhọn</t>
        </is>
      </c>
      <c r="G629" s="90" t="inlineStr">
        <is>
          <t>55x106</t>
        </is>
      </c>
      <c r="H629" s="90" t="n">
        <v>60.3</v>
      </c>
      <c r="I629" s="90" t="n">
        <v>141</v>
      </c>
      <c r="J629" s="90" t="inlineStr">
        <is>
          <t>3.3k-3-4</t>
        </is>
      </c>
      <c r="K629" s="91" t="inlineStr">
        <is>
          <t>IZUMI</t>
        </is>
      </c>
      <c r="L629" s="90" t="inlineStr">
        <is>
          <t>Bộ 6</t>
        </is>
      </c>
      <c r="M629" s="92" t="n"/>
      <c r="N629" s="92" t="n"/>
      <c r="O629" s="92" t="n"/>
      <c r="P629" s="92" t="n"/>
      <c r="Q629" s="92" t="n"/>
      <c r="R629" s="90" t="inlineStr">
        <is>
          <t>🟢 CÓ</t>
        </is>
      </c>
      <c r="S629" s="45" t="inlineStr">
        <is>
          <t xml:space="preserve">23411-84002 </t>
        </is>
      </c>
      <c r="T629" s="45" t="n"/>
      <c r="U629" s="61">
        <f>IF($C629="","",B629&amp;" "&amp;C629&amp;" · ĐK"&amp;D629&amp;IF(E629=""," "," "&amp;E629)&amp;IF(K629=""," "," - "&amp;K629))</f>
        <v/>
      </c>
    </row>
    <row r="630" ht="39.75" customHeight="1">
      <c r="A630" s="89" t="inlineStr">
        <is>
          <t>HH071953</t>
        </is>
      </c>
      <c r="B630" s="71" t="inlineStr">
        <is>
          <t>MITSU-HYUNDA</t>
        </is>
      </c>
      <c r="C630" s="45" t="inlineStr">
        <is>
          <t>8DC11/P-ENG (142.2)</t>
        </is>
      </c>
      <c r="D630" s="71" t="n">
        <v>142.2</v>
      </c>
      <c r="E630" s="71" t="inlineStr">
        <is>
          <t>(A)</t>
        </is>
      </c>
      <c r="F630" s="45" t="inlineStr">
        <is>
          <t>Buồng Nổ tròn 76 nhọn có 2 dấu supap có cò nhớt</t>
        </is>
      </c>
      <c r="G630" s="71" t="inlineStr">
        <is>
          <t>50x112</t>
        </is>
      </c>
      <c r="H630" s="71" t="n">
        <v>63</v>
      </c>
      <c r="I630" s="71" t="n">
        <v>153</v>
      </c>
      <c r="J630" s="71" t="inlineStr">
        <is>
          <t>3.3K-3-3-4</t>
        </is>
      </c>
      <c r="K630" s="93" t="inlineStr">
        <is>
          <t>IZUMI</t>
        </is>
      </c>
      <c r="L630" s="71" t="inlineStr">
        <is>
          <t>Bộ 8</t>
        </is>
      </c>
      <c r="M630" s="64" t="n"/>
      <c r="N630" s="64" t="n">
        <v>6800000</v>
      </c>
      <c r="O630" s="64" t="n">
        <v>7500000</v>
      </c>
      <c r="P630" s="64" t="n">
        <v>8100000</v>
      </c>
      <c r="Q630" s="64" t="n"/>
      <c r="R630" s="71" t="inlineStr">
        <is>
          <t>🟢 CÓ</t>
        </is>
      </c>
      <c r="S630" s="45" t="inlineStr">
        <is>
          <t>23411-70000 (hàn quốc)</t>
        </is>
      </c>
      <c r="T630" s="45" t="n"/>
      <c r="U630" s="61">
        <f>IF($C630="","",B630&amp;" "&amp;C630&amp;" · ĐK"&amp;D630&amp;IF(E630=""," "," "&amp;E630)&amp;IF(K630=""," "," - "&amp;K630))</f>
        <v/>
      </c>
    </row>
    <row r="631" ht="39.75" customHeight="1">
      <c r="A631" s="89" t="inlineStr">
        <is>
          <t>HH083141</t>
        </is>
      </c>
      <c r="B631" s="71" t="inlineStr">
        <is>
          <t>MITSU-HYUNDA</t>
        </is>
      </c>
      <c r="C631" s="45" t="inlineStr">
        <is>
          <t>8DC11/P-ENG (142.2)</t>
        </is>
      </c>
      <c r="D631" s="71" t="n">
        <v>142.2</v>
      </c>
      <c r="E631" s="71" t="inlineStr">
        <is>
          <t>(A)</t>
        </is>
      </c>
      <c r="F631" s="45" t="inlineStr">
        <is>
          <t>Buồng Nổ tròn 76 nhọn có 2 dấu supap có cò nhớt</t>
        </is>
      </c>
      <c r="G631" s="71" t="inlineStr">
        <is>
          <t>50x112</t>
        </is>
      </c>
      <c r="H631" s="71" t="n">
        <v>63</v>
      </c>
      <c r="I631" s="71" t="n">
        <v>153</v>
      </c>
      <c r="J631" s="71" t="inlineStr">
        <is>
          <t>3.3K-3-3-4</t>
        </is>
      </c>
      <c r="K631" s="93" t="inlineStr">
        <is>
          <t>IKAZU</t>
        </is>
      </c>
      <c r="L631" s="71" t="inlineStr">
        <is>
          <t>Bộ 8</t>
        </is>
      </c>
      <c r="M631" s="64" t="n"/>
      <c r="N631" s="64" t="n">
        <v>7000000</v>
      </c>
      <c r="O631" s="64" t="n">
        <v>7450000</v>
      </c>
      <c r="P631" s="64" t="n">
        <v>7900000</v>
      </c>
      <c r="Q631" s="64" t="n"/>
      <c r="R631" s="71" t="inlineStr">
        <is>
          <t>🟢 CÓ</t>
        </is>
      </c>
      <c r="S631" s="45" t="inlineStr">
        <is>
          <t>23411-70000 (hàn quốc)</t>
        </is>
      </c>
      <c r="T631" s="45" t="n"/>
      <c r="U631" s="61">
        <f>IF($C631="","",B631&amp;" "&amp;C631&amp;" · ĐK"&amp;D631&amp;IF(E631=""," "," "&amp;E631)&amp;IF(K631=""," "," - "&amp;K631))</f>
        <v/>
      </c>
    </row>
    <row r="632" ht="39.75" customHeight="1">
      <c r="A632" s="85" t="n"/>
      <c r="B632" s="63" t="inlineStr">
        <is>
          <t>◆  CUMMINS   (61 sản phẩm)</t>
        </is>
      </c>
      <c r="C632" s="86" t="n"/>
      <c r="D632" s="86" t="n"/>
      <c r="E632" s="86" t="n"/>
      <c r="F632" s="86" t="n"/>
      <c r="G632" s="86" t="n"/>
      <c r="H632" s="86" t="n"/>
      <c r="I632" s="86" t="n"/>
      <c r="J632" s="86" t="n"/>
      <c r="K632" s="87" t="n"/>
      <c r="L632" s="86" t="n"/>
      <c r="M632" s="86" t="n"/>
      <c r="N632" s="86" t="n"/>
      <c r="O632" s="86" t="n"/>
      <c r="P632" s="86" t="n"/>
      <c r="Q632" s="86" t="n"/>
      <c r="R632" s="86" t="n"/>
      <c r="S632" s="88" t="n"/>
      <c r="T632" s="45" t="n"/>
      <c r="U632" s="61">
        <f>IF($C632="","",B632&amp;" "&amp;C632&amp;" · ĐK"&amp;D632&amp;IF(E632=""," "," "&amp;E632)&amp;IF(K632=""," "," - "&amp;K632))</f>
        <v/>
      </c>
    </row>
    <row r="633" ht="39.75" customHeight="1">
      <c r="A633" s="89" t="inlineStr">
        <is>
          <t>HH070404</t>
        </is>
      </c>
      <c r="B633" s="90" t="inlineStr">
        <is>
          <t>CUMMINS</t>
        </is>
      </c>
      <c r="C633" s="43" t="inlineStr">
        <is>
          <t>6BT-NEW/6D102/4D102/4BT</t>
        </is>
      </c>
      <c r="D633" s="90" t="n">
        <v>102</v>
      </c>
      <c r="E633" s="90" t="inlineStr">
        <is>
          <t>(A)</t>
        </is>
      </c>
      <c r="F633" s="43" t="inlineStr">
        <is>
          <t xml:space="preserve">Buồng Nổ tròn dù 51, 5 bạc đầu cao </t>
        </is>
      </c>
      <c r="G633" s="90" t="inlineStr">
        <is>
          <t>40x83</t>
        </is>
      </c>
      <c r="H633" s="90" t="n">
        <v>51.5</v>
      </c>
      <c r="I633" s="90" t="n">
        <v>105.4</v>
      </c>
      <c r="J633" s="90" t="inlineStr">
        <is>
          <t>2.8K-2.4-4</t>
        </is>
      </c>
      <c r="K633" s="91" t="inlineStr">
        <is>
          <t>NSP</t>
        </is>
      </c>
      <c r="L633" s="90" t="inlineStr">
        <is>
          <t>Bộ 6</t>
        </is>
      </c>
      <c r="M633" s="92" t="n"/>
      <c r="N633" s="92" t="n">
        <v>920000</v>
      </c>
      <c r="O633" s="92" t="n">
        <v>960000</v>
      </c>
      <c r="P633" s="92" t="n">
        <v>1000000</v>
      </c>
      <c r="Q633" s="92" t="n"/>
      <c r="R633" s="90" t="inlineStr">
        <is>
          <t>🟢 CÓ</t>
        </is>
      </c>
      <c r="S633" s="45" t="n">
        <v>217040</v>
      </c>
      <c r="T633" s="45" t="inlineStr">
        <is>
          <t>chưa xác đinh bạc đầu cao ?</t>
        </is>
      </c>
      <c r="U633" s="61">
        <f>IF($C633="","",B633&amp;" "&amp;C633&amp;" · ĐK"&amp;D633&amp;IF(E633=""," "," "&amp;E633)&amp;IF(K633=""," "," - "&amp;K633))</f>
        <v/>
      </c>
    </row>
    <row r="634" ht="39.75" customHeight="1">
      <c r="A634" s="89" t="inlineStr">
        <is>
          <t>HH076240</t>
        </is>
      </c>
      <c r="B634" s="90" t="inlineStr">
        <is>
          <t>CUMMINS</t>
        </is>
      </c>
      <c r="C634" s="43" t="inlineStr">
        <is>
          <t>6BT-NEW/6D102/4D102/4BT</t>
        </is>
      </c>
      <c r="D634" s="90" t="n">
        <v>102</v>
      </c>
      <c r="E634" s="90" t="inlineStr">
        <is>
          <t>(A)</t>
        </is>
      </c>
      <c r="F634" s="43" t="inlineStr">
        <is>
          <t xml:space="preserve">Buồng Nổ tròn dù 51, 5 bạc đầu cao </t>
        </is>
      </c>
      <c r="G634" s="90" t="inlineStr">
        <is>
          <t>40x83</t>
        </is>
      </c>
      <c r="H634" s="90" t="n">
        <v>51.5</v>
      </c>
      <c r="I634" s="90" t="n">
        <v>105.4</v>
      </c>
      <c r="J634" s="90" t="inlineStr">
        <is>
          <t>2.8K-2.4-4</t>
        </is>
      </c>
      <c r="K634" s="91" t="inlineStr">
        <is>
          <t>MAHLE</t>
        </is>
      </c>
      <c r="L634" s="90" t="inlineStr">
        <is>
          <t>Bộ 6</t>
        </is>
      </c>
      <c r="M634" s="92" t="n"/>
      <c r="N634" s="92" t="n">
        <v>4000000</v>
      </c>
      <c r="O634" s="92" t="n">
        <v>4200000</v>
      </c>
      <c r="P634" s="92" t="n">
        <v>4400000</v>
      </c>
      <c r="Q634" s="92" t="n"/>
      <c r="R634" s="90" t="inlineStr">
        <is>
          <t>🟢 CÓ</t>
        </is>
      </c>
      <c r="S634" s="45" t="inlineStr">
        <is>
          <t>6735-31-2111</t>
        </is>
      </c>
      <c r="T634" s="45" t="n"/>
      <c r="U634" s="61">
        <f>IF($C634="","",B634&amp;" "&amp;C634&amp;" · ĐK"&amp;D634&amp;IF(E634=""," "," "&amp;E634)&amp;IF(K634=""," "," - "&amp;K634))</f>
        <v/>
      </c>
    </row>
    <row r="635" ht="39.75" customHeight="1">
      <c r="A635" s="89" t="inlineStr">
        <is>
          <t>HH083174</t>
        </is>
      </c>
      <c r="B635" s="90" t="inlineStr">
        <is>
          <t>CUMMINS</t>
        </is>
      </c>
      <c r="C635" s="43" t="inlineStr">
        <is>
          <t>6BT-NEW/6D102/4D102/4BT</t>
        </is>
      </c>
      <c r="D635" s="90" t="n">
        <v>102</v>
      </c>
      <c r="E635" s="90" t="inlineStr">
        <is>
          <t>(A)</t>
        </is>
      </c>
      <c r="F635" s="43" t="inlineStr">
        <is>
          <t>Buồng Nổ tròn dù 51, 5 bạc đầu cao 7 mm</t>
        </is>
      </c>
      <c r="G635" s="90" t="inlineStr">
        <is>
          <t>40x83</t>
        </is>
      </c>
      <c r="H635" s="90" t="n">
        <v>51.5</v>
      </c>
      <c r="I635" s="90" t="n">
        <v>105.4</v>
      </c>
      <c r="J635" s="90" t="inlineStr">
        <is>
          <t>2.8K-2.4-4</t>
        </is>
      </c>
      <c r="K635" s="91" t="inlineStr">
        <is>
          <t>HENWEIT</t>
        </is>
      </c>
      <c r="L635" s="90" t="inlineStr">
        <is>
          <t>Bộ 6</t>
        </is>
      </c>
      <c r="M635" s="92" t="n"/>
      <c r="N635" s="92" t="n">
        <v>2650000</v>
      </c>
      <c r="O635" s="92" t="n">
        <v>2830000</v>
      </c>
      <c r="P635" s="92" t="n">
        <v>3050000</v>
      </c>
      <c r="Q635" s="92" t="n"/>
      <c r="R635" s="90" t="inlineStr">
        <is>
          <t>🟢 CÓ</t>
        </is>
      </c>
      <c r="S635" s="45" t="inlineStr">
        <is>
          <t>6735-31-2111</t>
        </is>
      </c>
      <c r="T635" s="45" t="n"/>
      <c r="U635" s="61">
        <f>IF($C635="","",B635&amp;" "&amp;C635&amp;" · ĐK"&amp;D635&amp;IF(E635=""," "," "&amp;E635)&amp;IF(K635=""," "," - "&amp;K635))</f>
        <v/>
      </c>
    </row>
    <row r="636" ht="39.75" customHeight="1">
      <c r="A636" s="89" t="inlineStr">
        <is>
          <t xml:space="preserve">HH080581        </t>
        </is>
      </c>
      <c r="B636" s="90" t="inlineStr">
        <is>
          <t>CUMMINS</t>
        </is>
      </c>
      <c r="C636" s="43" t="inlineStr">
        <is>
          <t>6BT-NEW/6D102/4D102/4BT</t>
        </is>
      </c>
      <c r="D636" s="90" t="n">
        <v>102</v>
      </c>
      <c r="E636" s="90" t="inlineStr">
        <is>
          <t>(A)</t>
        </is>
      </c>
      <c r="F636" s="43" t="inlineStr">
        <is>
          <t>Buồng Nổ tròn dù 51, 5 bạc đầu cao 7 mm</t>
        </is>
      </c>
      <c r="G636" s="90" t="inlineStr">
        <is>
          <t>40x83</t>
        </is>
      </c>
      <c r="H636" s="90" t="n">
        <v>51.5</v>
      </c>
      <c r="I636" s="90" t="n">
        <v>105.4</v>
      </c>
      <c r="J636" s="90" t="inlineStr">
        <is>
          <t>2.8K-2.4-4</t>
        </is>
      </c>
      <c r="K636" s="91" t="inlineStr">
        <is>
          <t>IKAZU</t>
        </is>
      </c>
      <c r="L636" s="90" t="inlineStr">
        <is>
          <t>Bộ 6</t>
        </is>
      </c>
      <c r="M636" s="92" t="n"/>
      <c r="N636" s="92" t="n">
        <v>2300000</v>
      </c>
      <c r="O636" s="92" t="n">
        <v>2450000</v>
      </c>
      <c r="P636" s="92" t="n">
        <v>2600000</v>
      </c>
      <c r="Q636" s="92" t="n"/>
      <c r="R636" s="90" t="inlineStr">
        <is>
          <t>🟢 CÓ</t>
        </is>
      </c>
      <c r="S636" s="45" t="n"/>
      <c r="T636" s="45" t="n"/>
      <c r="U636" s="61">
        <f>IF($C636="","",B636&amp;" "&amp;C636&amp;" · ĐK"&amp;D636&amp;IF(E636=""," "," "&amp;E636)&amp;IF(K636=""," "," - "&amp;K636))</f>
        <v/>
      </c>
    </row>
    <row r="637" ht="39.75" customHeight="1">
      <c r="A637" s="89" t="inlineStr">
        <is>
          <t xml:space="preserve">HH080594        </t>
        </is>
      </c>
      <c r="B637" s="90" t="inlineStr">
        <is>
          <t>CUMMINS</t>
        </is>
      </c>
      <c r="C637" s="111" t="inlineStr">
        <is>
          <t>6BT/S6D102/B5.9-C/
4BT /S4D102/B5.9</t>
        </is>
      </c>
      <c r="D637" s="90" t="n">
        <v>102</v>
      </c>
      <c r="E637" s="90" t="inlineStr">
        <is>
          <t>(A)</t>
        </is>
      </c>
      <c r="F637" s="43" t="inlineStr">
        <is>
          <t>Buồng Nổ tròn dù 51, 5 bạc đầu cao 11mm</t>
        </is>
      </c>
      <c r="G637" s="90" t="inlineStr">
        <is>
          <t>40x83</t>
        </is>
      </c>
      <c r="H637" s="90" t="n">
        <v>51.5</v>
      </c>
      <c r="I637" s="90" t="n">
        <v>105.4</v>
      </c>
      <c r="J637" s="90" t="inlineStr">
        <is>
          <t>2.8K-2.4-4</t>
        </is>
      </c>
      <c r="K637" s="91" t="inlineStr">
        <is>
          <t>IKAZU</t>
        </is>
      </c>
      <c r="L637" s="90" t="inlineStr">
        <is>
          <t>Bộ 6</t>
        </is>
      </c>
      <c r="M637" s="92" t="n"/>
      <c r="N637" s="92" t="n">
        <v>2250000</v>
      </c>
      <c r="O637" s="92" t="n">
        <v>2400000</v>
      </c>
      <c r="P637" s="92" t="n">
        <v>2600000</v>
      </c>
      <c r="Q637" s="92" t="n"/>
      <c r="R637" s="90" t="inlineStr">
        <is>
          <t>🟢 CÓ</t>
        </is>
      </c>
      <c r="S637" s="45" t="n">
        <v>3926631</v>
      </c>
      <c r="T637" s="45" t="n"/>
      <c r="U637" s="112">
        <f>IF($C637="","",B637&amp;" "&amp;C637&amp;" · ĐK"&amp;D637&amp;IF(E637=""," "," "&amp;E637)&amp;IF(K637=""," "," - "&amp;K637))</f>
        <v/>
      </c>
    </row>
    <row r="638" ht="39.75" customHeight="1">
      <c r="A638" s="89" t="inlineStr">
        <is>
          <t xml:space="preserve">HH080584        </t>
        </is>
      </c>
      <c r="B638" s="71" t="inlineStr">
        <is>
          <t>CUMMINS</t>
        </is>
      </c>
      <c r="C638" s="45" t="inlineStr">
        <is>
          <t>6BT/4BT 3.9 / 6BT 5.9</t>
        </is>
      </c>
      <c r="D638" s="71" t="n">
        <v>102</v>
      </c>
      <c r="E638" s="71" t="inlineStr">
        <is>
          <t>(A)</t>
        </is>
      </c>
      <c r="F638" s="45" t="inlineStr">
        <is>
          <t>Buồng Nổ tròn nhọn 59</t>
        </is>
      </c>
      <c r="G638" s="71" t="inlineStr">
        <is>
          <t>40x76</t>
        </is>
      </c>
      <c r="H638" s="71" t="n">
        <v>51.5</v>
      </c>
      <c r="I638" s="71" t="n">
        <v>105.4</v>
      </c>
      <c r="J638" s="71" t="inlineStr">
        <is>
          <t>2.8K-2.4-4</t>
        </is>
      </c>
      <c r="K638" s="93" t="inlineStr">
        <is>
          <t>IKAZU</t>
        </is>
      </c>
      <c r="L638" s="71" t="inlineStr">
        <is>
          <t>Bộ 6</t>
        </is>
      </c>
      <c r="M638" s="64" t="n"/>
      <c r="N638" s="64" t="n">
        <v>2100000</v>
      </c>
      <c r="O638" s="64" t="n">
        <v>2250000</v>
      </c>
      <c r="P638" s="64" t="n">
        <v>2400000</v>
      </c>
      <c r="Q638" s="64" t="n"/>
      <c r="R638" s="71" t="inlineStr">
        <is>
          <t>🟢 CÓ</t>
        </is>
      </c>
      <c r="S638" s="45" t="inlineStr">
        <is>
          <t>3908815 / 3907163</t>
        </is>
      </c>
      <c r="T638" s="45" t="n"/>
      <c r="U638" s="61">
        <f>IF($C638="","",B638&amp;" "&amp;C638&amp;" · ĐK"&amp;D638&amp;IF(E638=""," "," "&amp;E638)&amp;IF(K638=""," "," - "&amp;K638))</f>
        <v/>
      </c>
    </row>
    <row r="639" ht="39.75" customHeight="1">
      <c r="A639" s="89" t="inlineStr">
        <is>
          <t>HH070361</t>
        </is>
      </c>
      <c r="B639" s="71" t="inlineStr">
        <is>
          <t>CUMMINS</t>
        </is>
      </c>
      <c r="C639" s="45" t="inlineStr">
        <is>
          <t>6BT/4BT 3.9 / 6BT 5.9</t>
        </is>
      </c>
      <c r="D639" s="71" t="n">
        <v>102</v>
      </c>
      <c r="E639" s="71" t="inlineStr">
        <is>
          <t>(A)</t>
        </is>
      </c>
      <c r="F639" s="45" t="inlineStr">
        <is>
          <t>Buồng Nổ tròn nhọn 59</t>
        </is>
      </c>
      <c r="G639" s="71" t="inlineStr">
        <is>
          <t>40x76</t>
        </is>
      </c>
      <c r="H639" s="71" t="n">
        <v>51.5</v>
      </c>
      <c r="I639" s="71" t="n">
        <v>105.4</v>
      </c>
      <c r="J639" s="71" t="inlineStr">
        <is>
          <t>2.8K-2.4-4</t>
        </is>
      </c>
      <c r="K639" s="93" t="inlineStr">
        <is>
          <t>HENWEIT</t>
        </is>
      </c>
      <c r="L639" s="71" t="inlineStr">
        <is>
          <t>Bộ 6</t>
        </is>
      </c>
      <c r="M639" s="64" t="n"/>
      <c r="N639" s="64" t="n">
        <v>2600000</v>
      </c>
      <c r="O639" s="64" t="n">
        <v>2760000</v>
      </c>
      <c r="P639" s="64" t="n">
        <v>2950000</v>
      </c>
      <c r="Q639" s="64" t="n"/>
      <c r="R639" s="71" t="inlineStr">
        <is>
          <t>🟢 CÓ</t>
        </is>
      </c>
      <c r="S639" s="45" t="inlineStr">
        <is>
          <t>3908815 / 3907163</t>
        </is>
      </c>
      <c r="T639" s="45" t="n"/>
      <c r="U639" s="61">
        <f>IF($C639="","",B639&amp;" "&amp;C639&amp;" · ĐK"&amp;D639&amp;IF(E639=""," "," "&amp;E639)&amp;IF(K639=""," "," - "&amp;K639))</f>
        <v/>
      </c>
    </row>
    <row r="640" ht="39.75" customHeight="1">
      <c r="A640" s="89" t="inlineStr">
        <is>
          <t>HH0289</t>
        </is>
      </c>
      <c r="B640" s="71" t="inlineStr">
        <is>
          <t>CUMMINS</t>
        </is>
      </c>
      <c r="C640" s="45" t="inlineStr">
        <is>
          <t>6BT/4BT 3.9 / 6BT 5.9</t>
        </is>
      </c>
      <c r="D640" s="71" t="n">
        <v>102</v>
      </c>
      <c r="E640" s="71" t="inlineStr">
        <is>
          <t>(A)</t>
        </is>
      </c>
      <c r="F640" s="45" t="inlineStr">
        <is>
          <t>Buồng Nổ tròn nhọn 59</t>
        </is>
      </c>
      <c r="G640" s="71" t="inlineStr">
        <is>
          <t>40x76</t>
        </is>
      </c>
      <c r="H640" s="71" t="n">
        <v>51.5</v>
      </c>
      <c r="I640" s="71" t="n">
        <v>105.4</v>
      </c>
      <c r="J640" s="71" t="inlineStr">
        <is>
          <t>2.8K-2.4-4</t>
        </is>
      </c>
      <c r="K640" s="93" t="inlineStr">
        <is>
          <t>IZUMI</t>
        </is>
      </c>
      <c r="L640" s="71" t="inlineStr">
        <is>
          <t>Bộ 6</t>
        </is>
      </c>
      <c r="M640" s="64" t="n"/>
      <c r="N640" s="64" t="n">
        <v>2100000</v>
      </c>
      <c r="O640" s="64" t="n">
        <v>2250000</v>
      </c>
      <c r="P640" s="64" t="n">
        <v>2400000</v>
      </c>
      <c r="Q640" s="64" t="n"/>
      <c r="R640" s="71" t="inlineStr">
        <is>
          <t>🟢 CÓ</t>
        </is>
      </c>
      <c r="S640" s="45" t="inlineStr">
        <is>
          <t>3908815 / 3907163</t>
        </is>
      </c>
      <c r="T640" s="45" t="n"/>
      <c r="U640" s="61">
        <f>IF($C640="","",B640&amp;" "&amp;C640&amp;" · ĐK"&amp;D640&amp;IF(E640=""," "," "&amp;E640)&amp;IF(K640=""," "," - "&amp;K640))</f>
        <v/>
      </c>
    </row>
    <row r="641" ht="39.75" customHeight="1">
      <c r="A641" s="89" t="inlineStr">
        <is>
          <t>HH083288</t>
        </is>
      </c>
      <c r="B641" s="71" t="inlineStr">
        <is>
          <t>CUMMINS</t>
        </is>
      </c>
      <c r="C641" s="45" t="inlineStr">
        <is>
          <t>6BTAA</t>
        </is>
      </c>
      <c r="D641" s="71" t="n">
        <v>102</v>
      </c>
      <c r="E641" s="71" t="inlineStr">
        <is>
          <t>(A)</t>
        </is>
      </c>
      <c r="F641" s="45" t="inlineStr">
        <is>
          <t>Buồng Nổ tròn 64/63.5 nhọn</t>
        </is>
      </c>
      <c r="G641" s="71" t="inlineStr">
        <is>
          <t>40x76</t>
        </is>
      </c>
      <c r="H641" s="71" t="n">
        <v>51.5</v>
      </c>
      <c r="I641" s="71" t="n">
        <v>105.4</v>
      </c>
      <c r="J641" s="71" t="inlineStr">
        <is>
          <t>2.8K-2.4-4</t>
        </is>
      </c>
      <c r="K641" s="93" t="inlineStr">
        <is>
          <t>HENWEIT</t>
        </is>
      </c>
      <c r="L641" s="71" t="inlineStr">
        <is>
          <t>Bộ 6</t>
        </is>
      </c>
      <c r="M641" s="64" t="n"/>
      <c r="N641" s="64" t="n">
        <v>2700000</v>
      </c>
      <c r="O641" s="64" t="n">
        <v>2900000</v>
      </c>
      <c r="P641" s="64" t="n">
        <v>3100000</v>
      </c>
      <c r="Q641" s="64" t="n"/>
      <c r="R641" s="71" t="inlineStr">
        <is>
          <t>🟢 CÓ</t>
        </is>
      </c>
      <c r="S641" s="45" t="n">
        <v>3907156</v>
      </c>
      <c r="T641" s="45" t="n"/>
      <c r="U641" s="61">
        <f>IF($C641="","",B641&amp;" "&amp;C641&amp;" · ĐK"&amp;D641&amp;IF(E641=""," "," "&amp;E641)&amp;IF(K641=""," "," - "&amp;K641))</f>
        <v/>
      </c>
    </row>
    <row r="642" ht="39.75" customHeight="1">
      <c r="A642" s="89" t="inlineStr">
        <is>
          <t>HH082706</t>
        </is>
      </c>
      <c r="B642" s="71" t="inlineStr">
        <is>
          <t>CUMMINS</t>
        </is>
      </c>
      <c r="C642" s="45" t="inlineStr">
        <is>
          <t>6BTAA</t>
        </is>
      </c>
      <c r="D642" s="71" t="n">
        <v>102</v>
      </c>
      <c r="E642" s="71" t="inlineStr">
        <is>
          <t>(A)</t>
        </is>
      </c>
      <c r="F642" s="45" t="inlineStr">
        <is>
          <t>Buồng Nổ tròn 64/63.5 nhọn</t>
        </is>
      </c>
      <c r="G642" s="71" t="inlineStr">
        <is>
          <t>40x76</t>
        </is>
      </c>
      <c r="H642" s="71" t="n">
        <v>51.5</v>
      </c>
      <c r="I642" s="71" t="n">
        <v>105.4</v>
      </c>
      <c r="J642" s="71" t="inlineStr">
        <is>
          <t>2.8K-2.4-4</t>
        </is>
      </c>
      <c r="K642" s="93" t="inlineStr">
        <is>
          <t>IKAZU</t>
        </is>
      </c>
      <c r="L642" s="71" t="inlineStr">
        <is>
          <t>Bộ 6</t>
        </is>
      </c>
      <c r="M642" s="64" t="n"/>
      <c r="N642" s="64" t="n">
        <v>2150000</v>
      </c>
      <c r="O642" s="64" t="n">
        <v>2270000</v>
      </c>
      <c r="P642" s="64" t="n">
        <v>2400000</v>
      </c>
      <c r="Q642" s="64" t="n"/>
      <c r="R642" s="71" t="inlineStr">
        <is>
          <t>🟢 CÓ</t>
        </is>
      </c>
      <c r="S642" s="45" t="n">
        <v>3907156</v>
      </c>
      <c r="T642" s="45" t="n"/>
      <c r="U642" s="61">
        <f>IF($C642="","",B642&amp;" "&amp;C642&amp;" · ĐK"&amp;D642&amp;IF(E642=""," "," "&amp;E642)&amp;IF(K642=""," "," - "&amp;K642))</f>
        <v/>
      </c>
    </row>
    <row r="643" ht="39.75" customHeight="1">
      <c r="A643" s="89" t="inlineStr">
        <is>
          <t>HH080847</t>
        </is>
      </c>
      <c r="B643" s="71" t="inlineStr">
        <is>
          <t>CUMMINS</t>
        </is>
      </c>
      <c r="C643" s="45" t="inlineStr">
        <is>
          <t>6BTAA</t>
        </is>
      </c>
      <c r="D643" s="71" t="n">
        <v>102</v>
      </c>
      <c r="E643" s="71" t="inlineStr">
        <is>
          <t>(A)</t>
        </is>
      </c>
      <c r="F643" s="45" t="inlineStr">
        <is>
          <t>Buồng Nổ tròn 64/63.5 nhọn</t>
        </is>
      </c>
      <c r="G643" s="71" t="inlineStr">
        <is>
          <t>40x76</t>
        </is>
      </c>
      <c r="H643" s="71" t="n">
        <v>51.5</v>
      </c>
      <c r="I643" s="71" t="n">
        <v>105.4</v>
      </c>
      <c r="J643" s="71" t="inlineStr">
        <is>
          <t>2.8K-2.4-4</t>
        </is>
      </c>
      <c r="K643" s="93" t="inlineStr">
        <is>
          <t xml:space="preserve"> CCEC</t>
        </is>
      </c>
      <c r="L643" s="71" t="inlineStr">
        <is>
          <t>Bộ 6</t>
        </is>
      </c>
      <c r="M643" s="64" t="n"/>
      <c r="N643" s="64" t="n"/>
      <c r="O643" s="64" t="n"/>
      <c r="P643" s="64" t="n"/>
      <c r="Q643" s="64" t="n"/>
      <c r="R643" s="71" t="inlineStr">
        <is>
          <t>🟢 CÓ</t>
        </is>
      </c>
      <c r="S643" s="45" t="n">
        <v>3907156</v>
      </c>
      <c r="T643" s="45" t="n"/>
      <c r="U643" s="61">
        <f>IF($C643="","",B643&amp;" "&amp;C643&amp;" · ĐK"&amp;D643&amp;IF(E643=""," "," "&amp;E643)&amp;IF(K643=""," "," - "&amp;K643))</f>
        <v/>
      </c>
    </row>
    <row r="644" ht="39.75" customHeight="1">
      <c r="A644" s="89" t="n"/>
      <c r="B644" s="90" t="inlineStr">
        <is>
          <t>CUMMINS</t>
        </is>
      </c>
      <c r="C644" s="43" t="inlineStr">
        <is>
          <t>C903 /6BT</t>
        </is>
      </c>
      <c r="D644" s="90" t="n">
        <v>102</v>
      </c>
      <c r="E644" s="90" t="n"/>
      <c r="F644" s="43" t="inlineStr">
        <is>
          <t>Buồng Nổ</t>
        </is>
      </c>
      <c r="G644" s="90" t="n"/>
      <c r="H644" s="90" t="n"/>
      <c r="I644" s="90" t="n"/>
      <c r="J644" s="90" t="n"/>
      <c r="K644" s="91" t="n"/>
      <c r="L644" s="90" t="inlineStr">
        <is>
          <t>Bộ 6</t>
        </is>
      </c>
      <c r="M644" s="92" t="n"/>
      <c r="N644" s="92" t="n"/>
      <c r="O644" s="92" t="n"/>
      <c r="P644" s="92" t="n"/>
      <c r="Q644" s="92" t="n"/>
      <c r="R644" s="90" t="inlineStr">
        <is>
          <t>🟢 CÓ</t>
        </is>
      </c>
      <c r="S644" s="45" t="n"/>
      <c r="T644" s="45" t="n"/>
      <c r="U644" s="61">
        <f>IF($C644="","",B644&amp;" "&amp;C644&amp;" · ĐK"&amp;D644&amp;IF(E644=""," "," "&amp;E644)&amp;IF(K644=""," "," - "&amp;K644))</f>
        <v/>
      </c>
    </row>
    <row r="645" ht="39.75" customHeight="1">
      <c r="A645" s="89" t="inlineStr">
        <is>
          <t>HH083764</t>
        </is>
      </c>
      <c r="B645" s="71" t="inlineStr">
        <is>
          <t>CUMMINS</t>
        </is>
      </c>
      <c r="C645" s="45" t="inlineStr">
        <is>
          <t xml:space="preserve"> ISB 5.9/6BT/6D102/S6D102 </t>
        </is>
      </c>
      <c r="D645" s="71" t="n">
        <v>102</v>
      </c>
      <c r="E645" s="71" t="n"/>
      <c r="F645" s="45" t="inlineStr">
        <is>
          <t>nổ 61 đỉnh trụ</t>
        </is>
      </c>
      <c r="G645" s="71" t="inlineStr">
        <is>
          <t>40x83</t>
        </is>
      </c>
      <c r="H645" s="71" t="n"/>
      <c r="I645" s="71" t="n"/>
      <c r="J645" s="71" t="n"/>
      <c r="K645" s="93" t="inlineStr">
        <is>
          <t>HENWEIT</t>
        </is>
      </c>
      <c r="L645" s="71" t="inlineStr">
        <is>
          <t>Bộ 6</t>
        </is>
      </c>
      <c r="M645" s="64" t="n"/>
      <c r="N645" s="64" t="n">
        <v>2600000</v>
      </c>
      <c r="O645" s="64" t="n">
        <v>2800000</v>
      </c>
      <c r="P645" s="64" t="n">
        <v>3000000</v>
      </c>
      <c r="Q645" s="64" t="n"/>
      <c r="R645" s="71" t="inlineStr">
        <is>
          <t>🟢 CÓ</t>
        </is>
      </c>
      <c r="S645" s="45" t="inlineStr">
        <is>
          <t xml:space="preserve">3946153 P-CM083-00 </t>
        </is>
      </c>
      <c r="T645" s="45" t="n"/>
      <c r="U645" s="61">
        <f>IF($C645="","",B645&amp;" "&amp;C645&amp;" · ĐK"&amp;D645&amp;IF(E645=""," "," "&amp;E645)&amp;IF(K645=""," "," - "&amp;K645))</f>
        <v/>
      </c>
    </row>
    <row r="646" ht="39.75" customHeight="1">
      <c r="A646" s="89" t="inlineStr">
        <is>
          <t>HH083765</t>
        </is>
      </c>
      <c r="B646" s="90" t="inlineStr">
        <is>
          <t>CUMMINS</t>
        </is>
      </c>
      <c r="C646" s="43" t="inlineStr">
        <is>
          <t>ISB 5.9/6D102/S6D102</t>
        </is>
      </c>
      <c r="D646" s="90" t="n">
        <v>102</v>
      </c>
      <c r="E646" s="90" t="inlineStr">
        <is>
          <t>(A)</t>
        </is>
      </c>
      <c r="F646" s="43" t="inlineStr">
        <is>
          <t>buồng nổ nhọn 56/69, 2 tầng có cò nhớt</t>
        </is>
      </c>
      <c r="G646" s="90" t="inlineStr">
        <is>
          <t>40x83</t>
        </is>
      </c>
      <c r="H646" s="90" t="n">
        <v>53</v>
      </c>
      <c r="I646" s="90" t="n">
        <v>105</v>
      </c>
      <c r="J646" s="90" t="n"/>
      <c r="K646" s="91" t="inlineStr">
        <is>
          <t>HENWEIT</t>
        </is>
      </c>
      <c r="L646" s="90" t="inlineStr">
        <is>
          <t>Bộ 6</t>
        </is>
      </c>
      <c r="M646" s="92" t="n"/>
      <c r="N646" s="92" t="n">
        <v>2600000</v>
      </c>
      <c r="O646" s="92" t="n">
        <v>2800000</v>
      </c>
      <c r="P646" s="92" t="n">
        <v>3000000</v>
      </c>
      <c r="Q646" s="92" t="n"/>
      <c r="R646" s="90" t="inlineStr">
        <is>
          <t>🟢 CÓ</t>
        </is>
      </c>
      <c r="S646" s="45" t="inlineStr">
        <is>
          <t xml:space="preserve">4897512 có H/A) P-CM004-00 </t>
        </is>
      </c>
      <c r="T646" s="45" t="n"/>
      <c r="U646" s="61">
        <f>IF($C646="","",B646&amp;" "&amp;C646&amp;" · ĐK"&amp;D646&amp;IF(E646=""," "," "&amp;E646)&amp;IF(K646=""," "," - "&amp;K646))</f>
        <v/>
      </c>
    </row>
    <row r="647" ht="39.75" customHeight="1">
      <c r="A647" s="89" t="inlineStr">
        <is>
          <t>HH083754</t>
        </is>
      </c>
      <c r="B647" s="71" t="inlineStr">
        <is>
          <t>CUMMINS</t>
        </is>
      </c>
      <c r="C647" s="45" t="inlineStr">
        <is>
          <t>ISB-215/6D102/S6D102</t>
        </is>
      </c>
      <c r="D647" s="71" t="n">
        <v>102</v>
      </c>
      <c r="E647" s="71" t="n"/>
      <c r="F647" s="45" t="inlineStr">
        <is>
          <t>nổ 56, 2 tầng</t>
        </is>
      </c>
      <c r="G647" s="71" t="inlineStr">
        <is>
          <t>40x83</t>
        </is>
      </c>
      <c r="H647" s="71" t="n"/>
      <c r="I647" s="71" t="n"/>
      <c r="J647" s="71" t="n"/>
      <c r="K647" s="93" t="inlineStr">
        <is>
          <t>HENWEIT</t>
        </is>
      </c>
      <c r="L647" s="71" t="inlineStr">
        <is>
          <t>Bộ 6</t>
        </is>
      </c>
      <c r="M647" s="64" t="n"/>
      <c r="N647" s="64" t="n">
        <v>2600000</v>
      </c>
      <c r="O647" s="64" t="n">
        <v>2800000</v>
      </c>
      <c r="P647" s="64" t="n">
        <v>3000000</v>
      </c>
      <c r="Q647" s="64" t="n"/>
      <c r="R647" s="71" t="inlineStr">
        <is>
          <t>🟢 CÓ</t>
        </is>
      </c>
      <c r="S647" s="45" t="inlineStr">
        <is>
          <t xml:space="preserve">4089260 P-CM160-00 </t>
        </is>
      </c>
      <c r="T647" s="45" t="n"/>
      <c r="U647" s="61">
        <f>IF($C647="","",B647&amp;" "&amp;C647&amp;" · ĐK"&amp;D647&amp;IF(E647=""," "," "&amp;E647)&amp;IF(K647=""," "," - "&amp;K647))</f>
        <v/>
      </c>
    </row>
    <row r="648" ht="39.75" customHeight="1">
      <c r="A648" s="89" t="n"/>
      <c r="B648" s="90" t="inlineStr">
        <is>
          <t>CUMMINS</t>
        </is>
      </c>
      <c r="C648" s="43" t="inlineStr">
        <is>
          <t>ISB/ISBE 3.9</t>
        </is>
      </c>
      <c r="D648" s="90" t="n">
        <v>102</v>
      </c>
      <c r="E648" s="90" t="inlineStr">
        <is>
          <t>(A)</t>
        </is>
      </c>
      <c r="F648" s="43" t="inlineStr">
        <is>
          <t>buồng nổ nhọn 2 tầng 56, tâm hơi lệch</t>
        </is>
      </c>
      <c r="G648" s="90" t="inlineStr">
        <is>
          <t>40x84</t>
        </is>
      </c>
      <c r="H648" s="90" t="n"/>
      <c r="I648" s="90" t="n">
        <v>105</v>
      </c>
      <c r="J648" s="90" t="n"/>
      <c r="K648" s="91" t="inlineStr">
        <is>
          <t>HENWEIT</t>
        </is>
      </c>
      <c r="L648" s="90" t="inlineStr">
        <is>
          <t>Bộ 6</t>
        </is>
      </c>
      <c r="M648" s="92" t="n"/>
      <c r="N648" s="92" t="n"/>
      <c r="O648" s="92" t="n"/>
      <c r="P648" s="92" t="n"/>
      <c r="Q648" s="92" t="n"/>
      <c r="R648" s="90" t="inlineStr">
        <is>
          <t>🟢 CÓ</t>
        </is>
      </c>
      <c r="S648" s="45" t="inlineStr">
        <is>
          <t>5332597 ( ARTSS)</t>
        </is>
      </c>
      <c r="T648" s="45" t="n"/>
      <c r="U648" s="61">
        <f>IF($C648="","",B648&amp;" "&amp;C648&amp;" · ĐK"&amp;D648&amp;IF(E648=""," "," "&amp;E648)&amp;IF(K648=""," "," - "&amp;K648))</f>
        <v/>
      </c>
    </row>
    <row r="649" ht="39.75" customHeight="1">
      <c r="A649" s="89" t="inlineStr">
        <is>
          <t>HH083763</t>
        </is>
      </c>
      <c r="B649" s="71" t="inlineStr">
        <is>
          <t>CUMMINS</t>
        </is>
      </c>
      <c r="C649" s="45" t="inlineStr">
        <is>
          <t>ISB5.9/ 6D102/S6D102</t>
        </is>
      </c>
      <c r="D649" s="71" t="n">
        <v>102</v>
      </c>
      <c r="E649" s="71" t="n"/>
      <c r="F649" s="45" t="inlineStr">
        <is>
          <t>buồng nổ nhọn  76.5,có cò nhớt</t>
        </is>
      </c>
      <c r="G649" s="71" t="inlineStr">
        <is>
          <t>40x83</t>
        </is>
      </c>
      <c r="H649" s="71" t="n"/>
      <c r="I649" s="71" t="n"/>
      <c r="J649" s="71" t="n"/>
      <c r="K649" s="93" t="inlineStr">
        <is>
          <t>HENWEIT</t>
        </is>
      </c>
      <c r="L649" s="71" t="inlineStr">
        <is>
          <t>Bộ 6</t>
        </is>
      </c>
      <c r="M649" s="64" t="n"/>
      <c r="N649" s="64" t="n">
        <v>3350000</v>
      </c>
      <c r="O649" s="64" t="n">
        <v>3550000</v>
      </c>
      <c r="P649" s="64" t="n">
        <v>3800000</v>
      </c>
      <c r="Q649" s="64" t="n"/>
      <c r="R649" s="71" t="inlineStr">
        <is>
          <t>🟢 CÓ</t>
        </is>
      </c>
      <c r="S649" s="45" t="inlineStr">
        <is>
          <t>3970192 P-CM074-00 (mã HENWEIT)</t>
        </is>
      </c>
      <c r="T649" s="45" t="n"/>
      <c r="U649" s="61">
        <f>IF($C649="","",B649&amp;" "&amp;C649&amp;" · ĐK"&amp;D649&amp;IF(E649=""," "," "&amp;E649)&amp;IF(K649=""," "," - "&amp;K649))</f>
        <v/>
      </c>
    </row>
    <row r="650" ht="39.75" customHeight="1">
      <c r="A650" s="89" t="n"/>
      <c r="B650" s="90" t="inlineStr">
        <is>
          <t>CUMMINS</t>
        </is>
      </c>
      <c r="C650" s="43" t="inlineStr">
        <is>
          <t>ISBE</t>
        </is>
      </c>
      <c r="D650" s="90" t="n">
        <v>102</v>
      </c>
      <c r="E650" s="90" t="inlineStr">
        <is>
          <t>(A)</t>
        </is>
      </c>
      <c r="F650" s="43" t="inlineStr">
        <is>
          <t>Buồng Nổ 2 tầng 56, 5 - 70 nhọn</t>
        </is>
      </c>
      <c r="G650" s="90" t="inlineStr">
        <is>
          <t>40x83</t>
        </is>
      </c>
      <c r="H650" s="90" t="n">
        <v>51.5</v>
      </c>
      <c r="I650" s="90" t="n">
        <v>105.4</v>
      </c>
      <c r="J650" s="90" t="inlineStr">
        <is>
          <t>2.8K-2.4-4</t>
        </is>
      </c>
      <c r="K650" s="91" t="n"/>
      <c r="L650" s="90" t="inlineStr">
        <is>
          <t>Bộ 6</t>
        </is>
      </c>
      <c r="M650" s="92" t="n"/>
      <c r="N650" s="92" t="n"/>
      <c r="O650" s="92" t="n"/>
      <c r="P650" s="92" t="n"/>
      <c r="Q650" s="92" t="n"/>
      <c r="R650" s="90" t="inlineStr">
        <is>
          <t>🟢 CÓ</t>
        </is>
      </c>
      <c r="S650" s="45" t="n">
        <v>99858600</v>
      </c>
      <c r="T650" s="45" t="n"/>
      <c r="U650" s="61">
        <f>IF($C650="","",B650&amp;" "&amp;C650&amp;" · ĐK"&amp;D650&amp;IF(E650=""," "," "&amp;E650)&amp;IF(K650=""," "," - "&amp;K650))</f>
        <v/>
      </c>
    </row>
    <row r="651" ht="39.75" customHeight="1">
      <c r="A651" s="89" t="n"/>
      <c r="B651" s="71" t="inlineStr">
        <is>
          <t>CUMMINS</t>
        </is>
      </c>
      <c r="C651" s="45" t="inlineStr">
        <is>
          <t>ISBE</t>
        </is>
      </c>
      <c r="D651" s="71" t="n">
        <v>102</v>
      </c>
      <c r="E651" s="71" t="inlineStr">
        <is>
          <t>(A)</t>
        </is>
      </c>
      <c r="F651" s="45" t="inlineStr">
        <is>
          <t>nổ tròn dù 68, 5 ko dấu supap</t>
        </is>
      </c>
      <c r="G651" s="71" t="n"/>
      <c r="H651" s="71" t="n">
        <v>51</v>
      </c>
      <c r="I651" s="71" t="n"/>
      <c r="J651" s="71" t="n"/>
      <c r="K651" s="93" t="n"/>
      <c r="L651" s="71" t="inlineStr">
        <is>
          <t>Cái</t>
        </is>
      </c>
      <c r="M651" s="64" t="n"/>
      <c r="N651" s="64" t="n"/>
      <c r="O651" s="64" t="n"/>
      <c r="P651" s="64" t="n"/>
      <c r="Q651" s="64" t="n"/>
      <c r="R651" s="71" t="inlineStr">
        <is>
          <t>🟢 CÓ</t>
        </is>
      </c>
      <c r="S651" s="45" t="n"/>
      <c r="T651" s="45" t="n"/>
      <c r="U651" s="61">
        <f>IF($C651="","",B651&amp;" "&amp;C651&amp;" · ĐK"&amp;D651&amp;IF(E651=""," "," "&amp;E651)&amp;IF(K651=""," "," - "&amp;K651))</f>
        <v/>
      </c>
    </row>
    <row r="652" ht="39.75" customHeight="1">
      <c r="A652" s="89" t="inlineStr">
        <is>
          <t xml:space="preserve">HH080462        </t>
        </is>
      </c>
      <c r="B652" s="90" t="inlineStr">
        <is>
          <t>CUMMINS</t>
        </is>
      </c>
      <c r="C652" s="43" t="inlineStr">
        <is>
          <t>ISF3.8/4BT/6BT</t>
        </is>
      </c>
      <c r="D652" s="90" t="n">
        <v>102</v>
      </c>
      <c r="E652" s="90" t="inlineStr">
        <is>
          <t>(A)</t>
        </is>
      </c>
      <c r="F652" s="43" t="inlineStr">
        <is>
          <t>Buồng Nổ 2 tầng 55/68, 5 nhọn cò nhớt, có lỗ chân ko giả</t>
        </is>
      </c>
      <c r="G652" s="90" t="inlineStr">
        <is>
          <t>40x83</t>
        </is>
      </c>
      <c r="H652" s="90" t="n">
        <v>54</v>
      </c>
      <c r="I652" s="90" t="n">
        <v>109</v>
      </c>
      <c r="J652" s="90" t="inlineStr">
        <is>
          <t>2.8K-2.4-4</t>
        </is>
      </c>
      <c r="K652" s="91" t="inlineStr">
        <is>
          <t>HENWEIT</t>
        </is>
      </c>
      <c r="L652" s="90" t="inlineStr">
        <is>
          <t>Bộ 4</t>
        </is>
      </c>
      <c r="M652" s="92" t="n"/>
      <c r="N652" s="92" t="n">
        <v>2000000</v>
      </c>
      <c r="O652" s="92" t="n">
        <v>2150000</v>
      </c>
      <c r="P652" s="92" t="n">
        <v>2300000</v>
      </c>
      <c r="Q652" s="92" t="n"/>
      <c r="R652" s="90" t="inlineStr">
        <is>
          <t>🟢 CÓ</t>
        </is>
      </c>
      <c r="S652" s="45" t="inlineStr">
        <is>
          <t>5258754/5262760 (có H/A)</t>
        </is>
      </c>
      <c r="T652" s="45" t="n"/>
      <c r="U652" s="61">
        <f>IF($C652="","",B652&amp;" "&amp;C652&amp;" · ĐK"&amp;D652&amp;IF(E652=""," "," "&amp;E652)&amp;IF(K652=""," "," - "&amp;K652))</f>
        <v/>
      </c>
    </row>
    <row r="653" ht="39.75" customHeight="1">
      <c r="A653" s="95" t="inlineStr">
        <is>
          <t>HH079028</t>
        </is>
      </c>
      <c r="B653" s="100" t="inlineStr">
        <is>
          <t>CUMMINS</t>
        </is>
      </c>
      <c r="C653" s="101" t="inlineStr">
        <is>
          <t>ISF3.8/4BT/6BT</t>
        </is>
      </c>
      <c r="D653" s="100" t="n">
        <v>102</v>
      </c>
      <c r="E653" s="100" t="inlineStr">
        <is>
          <t>(A)</t>
        </is>
      </c>
      <c r="F653" s="101" t="inlineStr">
        <is>
          <t>Buồng Nổ 2 tầng 55/68, 5 nhọn cò nhớt, có lỗ chân ko giả</t>
        </is>
      </c>
      <c r="G653" s="100" t="inlineStr">
        <is>
          <t>40x83</t>
        </is>
      </c>
      <c r="H653" s="100" t="n">
        <v>54</v>
      </c>
      <c r="I653" s="100" t="n">
        <v>109</v>
      </c>
      <c r="J653" s="100" t="inlineStr">
        <is>
          <t>2.8K-2.4-4</t>
        </is>
      </c>
      <c r="K653" s="102" t="inlineStr">
        <is>
          <t>MAHLE</t>
        </is>
      </c>
      <c r="L653" s="100" t="inlineStr">
        <is>
          <t>Bộ 4</t>
        </is>
      </c>
      <c r="M653" s="103" t="n"/>
      <c r="N653" s="103" t="n">
        <v>3000000</v>
      </c>
      <c r="O653" s="103" t="n">
        <v>3000000</v>
      </c>
      <c r="P653" s="103" t="n">
        <v>3200000</v>
      </c>
      <c r="Q653" s="103" t="n"/>
      <c r="R653" s="100" t="inlineStr">
        <is>
          <t>🟢 CÓ</t>
        </is>
      </c>
      <c r="S653" s="97" t="inlineStr">
        <is>
          <t>5258754/5262760 (có H/A)</t>
        </is>
      </c>
      <c r="T653" s="97" t="n"/>
      <c r="U653" s="61">
        <f>IF($C653="","",B653&amp;" "&amp;C653&amp;" · ĐK"&amp;D653&amp;IF(E653=""," "," "&amp;E653)&amp;IF(K653=""," "," - "&amp;K653))</f>
        <v/>
      </c>
    </row>
    <row r="654" ht="39.75" customHeight="1">
      <c r="A654" s="89" t="n"/>
      <c r="B654" s="71" t="inlineStr">
        <is>
          <t>CUMMINS</t>
        </is>
      </c>
      <c r="C654" s="45" t="inlineStr">
        <is>
          <t>QSB 5.9</t>
        </is>
      </c>
      <c r="D654" s="71" t="n">
        <v>102</v>
      </c>
      <c r="E654" s="71" t="inlineStr">
        <is>
          <t>(A)</t>
        </is>
      </c>
      <c r="F654" s="45" t="inlineStr">
        <is>
          <t>Buồng Nổ 61, 3 núm dù lớn</t>
        </is>
      </c>
      <c r="G654" s="71" t="inlineStr">
        <is>
          <t>40x83</t>
        </is>
      </c>
      <c r="H654" s="71" t="n">
        <v>51.5</v>
      </c>
      <c r="I654" s="71" t="n">
        <v>105.4</v>
      </c>
      <c r="J654" s="71" t="inlineStr">
        <is>
          <t>3K-3K-4</t>
        </is>
      </c>
      <c r="K654" s="93" t="n"/>
      <c r="L654" s="71" t="inlineStr">
        <is>
          <t>Bộ 6</t>
        </is>
      </c>
      <c r="M654" s="64" t="n"/>
      <c r="N654" s="64" t="n"/>
      <c r="O654" s="64" t="n"/>
      <c r="P654" s="64" t="n"/>
      <c r="Q654" s="64" t="n"/>
      <c r="R654" s="71" t="inlineStr">
        <is>
          <t>🟢 CÓ</t>
        </is>
      </c>
      <c r="S654" s="45" t="n">
        <v>3802927</v>
      </c>
      <c r="T654" s="45" t="n"/>
      <c r="U654" s="61">
        <f>IF($C654="","",B654&amp;" "&amp;C654&amp;" · ĐK"&amp;D654&amp;IF(E654=""," "," "&amp;E654)&amp;IF(K654=""," "," - "&amp;K654))</f>
        <v/>
      </c>
    </row>
    <row r="655" ht="39.75" customHeight="1">
      <c r="A655" s="89" t="inlineStr">
        <is>
          <t>HH083093</t>
        </is>
      </c>
      <c r="B655" s="90" t="inlineStr">
        <is>
          <t>CUMMINS</t>
        </is>
      </c>
      <c r="C655" s="43" t="inlineStr">
        <is>
          <t>FIAT IVECO/N45/F4GE0454A</t>
        </is>
      </c>
      <c r="D655" s="90" t="n">
        <v>104</v>
      </c>
      <c r="E655" s="90" t="n"/>
      <c r="F655" s="43" t="inlineStr">
        <is>
          <t xml:space="preserve">Nổ 52 đỉnh trụ,có cò nhớt </t>
        </is>
      </c>
      <c r="G655" s="90" t="n"/>
      <c r="H655" s="90" t="n"/>
      <c r="I655" s="90" t="n"/>
      <c r="J655" s="90" t="n"/>
      <c r="K655" s="91" t="inlineStr">
        <is>
          <t>HENWEIT</t>
        </is>
      </c>
      <c r="L655" s="90" t="inlineStr">
        <is>
          <t>Cái</t>
        </is>
      </c>
      <c r="M655" s="92" t="n"/>
      <c r="N655" s="92" t="n">
        <v>2100000</v>
      </c>
      <c r="O655" s="92" t="n">
        <v>2300000</v>
      </c>
      <c r="P655" s="92" t="n">
        <v>2500000</v>
      </c>
      <c r="Q655" s="92" t="n"/>
      <c r="R655" s="90" t="inlineStr">
        <is>
          <t>🟢 CÓ</t>
        </is>
      </c>
      <c r="S655" s="45" t="inlineStr">
        <is>
          <t xml:space="preserve"> 40269600/ 8094740</t>
        </is>
      </c>
      <c r="T655" s="45" t="n"/>
      <c r="U655" s="61">
        <f>IF($C655="","",B655&amp;" "&amp;C655&amp;" · ĐK"&amp;D655&amp;IF(E655=""," "," "&amp;E655)&amp;IF(K655=""," "," - "&amp;K655))</f>
        <v/>
      </c>
    </row>
    <row r="656" ht="39.75" customHeight="1">
      <c r="A656" s="89" t="n"/>
      <c r="B656" s="71" t="inlineStr">
        <is>
          <t>CUMMINS</t>
        </is>
      </c>
      <c r="C656" s="45" t="inlineStr">
        <is>
          <t>6107( ISDE 210 31)</t>
        </is>
      </c>
      <c r="D656" s="71" t="n">
        <v>107</v>
      </c>
      <c r="E656" s="71" t="n"/>
      <c r="F656" s="45" t="inlineStr">
        <is>
          <t>buồng nổ 59/72</t>
        </is>
      </c>
      <c r="G656" s="71" t="inlineStr">
        <is>
          <t>40</t>
        </is>
      </c>
      <c r="H656" s="71" t="n">
        <v>50</v>
      </c>
      <c r="I656" s="71" t="n">
        <v>103</v>
      </c>
      <c r="J656" s="71" t="n"/>
      <c r="K656" s="93" t="n"/>
      <c r="L656" s="71" t="inlineStr">
        <is>
          <t>Cái</t>
        </is>
      </c>
      <c r="M656" s="64" t="n"/>
      <c r="N656" s="64" t="n"/>
      <c r="O656" s="64" t="n"/>
      <c r="P656" s="64" t="n"/>
      <c r="Q656" s="64" t="n"/>
      <c r="R656" s="71" t="inlineStr">
        <is>
          <t>🟢 CÓ</t>
        </is>
      </c>
      <c r="S656" s="45" t="inlineStr">
        <is>
          <t>000000</t>
        </is>
      </c>
      <c r="T656" s="45" t="n"/>
      <c r="U656" s="61">
        <f>IF($C656="","",B656&amp;" "&amp;C656&amp;" · ĐK"&amp;D656&amp;IF(E656=""," "," "&amp;E656)&amp;IF(K656=""," "," - "&amp;K656))</f>
        <v/>
      </c>
    </row>
    <row r="657" ht="39.75" customHeight="1">
      <c r="A657" s="89" t="inlineStr">
        <is>
          <t>HH083289</t>
        </is>
      </c>
      <c r="B657" s="90" t="inlineStr">
        <is>
          <t>CUMMINS</t>
        </is>
      </c>
      <c r="C657" s="43" t="inlineStr">
        <is>
          <t>ISDE/ISD 6.7/QSB6.7/6D107</t>
        </is>
      </c>
      <c r="D657" s="90" t="n">
        <v>107</v>
      </c>
      <c r="E657" s="90" t="inlineStr">
        <is>
          <t>(A)+(O)</t>
        </is>
      </c>
      <c r="F657" s="43" t="inlineStr">
        <is>
          <t>Buồng nổ 2 tầng tròn nhọn 59, màu đen, cò nhớt</t>
        </is>
      </c>
      <c r="G657" s="90" t="inlineStr">
        <is>
          <t>40x91</t>
        </is>
      </c>
      <c r="H657" s="90" t="n">
        <v>49</v>
      </c>
      <c r="I657" s="90" t="n">
        <v>103</v>
      </c>
      <c r="J657" s="90" t="inlineStr">
        <is>
          <t>2.8K-2.5-3.5</t>
        </is>
      </c>
      <c r="K657" s="91" t="inlineStr">
        <is>
          <t>HENWEIT</t>
        </is>
      </c>
      <c r="L657" s="90" t="inlineStr">
        <is>
          <t>Bộ 6</t>
        </is>
      </c>
      <c r="M657" s="92" t="n"/>
      <c r="N657" s="92" t="n">
        <v>3300000</v>
      </c>
      <c r="O657" s="92" t="n">
        <v>3550000</v>
      </c>
      <c r="P657" s="92" t="n">
        <v>3800000</v>
      </c>
      <c r="Q657" s="92" t="n"/>
      <c r="R657" s="90" t="inlineStr">
        <is>
          <t>🟢 CÓ</t>
        </is>
      </c>
      <c r="S657" s="45" t="n">
        <v>5255257</v>
      </c>
      <c r="T657" s="45" t="n"/>
      <c r="U657" s="61">
        <f>IF($C657="","",B657&amp;" "&amp;C657&amp;" · ĐK"&amp;D657&amp;IF(E657=""," "," "&amp;E657)&amp;IF(K657=""," "," - "&amp;K657))</f>
        <v/>
      </c>
    </row>
    <row r="658" ht="39.75" customHeight="1">
      <c r="A658" s="89" t="n"/>
      <c r="B658" s="71" t="inlineStr">
        <is>
          <t>CUMMINS</t>
        </is>
      </c>
      <c r="C658" s="45" t="inlineStr">
        <is>
          <t>ISDE/QSB 6.7</t>
        </is>
      </c>
      <c r="D658" s="71" t="n">
        <v>107</v>
      </c>
      <c r="E658" s="71" t="n"/>
      <c r="F658" s="45" t="inlineStr">
        <is>
          <t>Buồng nổ 2 tầng tròn nhọn 61, cò nhớt</t>
        </is>
      </c>
      <c r="G658" s="71" t="inlineStr">
        <is>
          <t>40x91</t>
        </is>
      </c>
      <c r="H658" s="71" t="n">
        <v>49</v>
      </c>
      <c r="I658" s="71" t="n">
        <v>103</v>
      </c>
      <c r="J658" s="71" t="inlineStr">
        <is>
          <t>2.8K-2.5-3.5</t>
        </is>
      </c>
      <c r="K658" s="93" t="n"/>
      <c r="L658" s="71" t="inlineStr">
        <is>
          <t>Bộ 6</t>
        </is>
      </c>
      <c r="M658" s="64" t="n"/>
      <c r="N658" s="64" t="n"/>
      <c r="O658" s="64" t="n"/>
      <c r="P658" s="64" t="n"/>
      <c r="Q658" s="64" t="n"/>
      <c r="R658" s="71" t="inlineStr">
        <is>
          <t>🟢 CÓ</t>
        </is>
      </c>
      <c r="S658" s="45" t="n">
        <v>5259407</v>
      </c>
      <c r="T658" s="45" t="n"/>
      <c r="U658" s="61">
        <f>IF($C658="","",B658&amp;" "&amp;C658&amp;" · ĐK"&amp;D658&amp;IF(E658=""," "," "&amp;E658)&amp;IF(K658=""," "," - "&amp;K658))</f>
        <v/>
      </c>
    </row>
    <row r="659" ht="39.75" customHeight="1">
      <c r="A659" s="89" t="n"/>
      <c r="B659" s="90" t="inlineStr">
        <is>
          <t>CUMMINS</t>
        </is>
      </c>
      <c r="C659" s="43" t="inlineStr">
        <is>
          <t>QSB6.7 6D107/ S6D107</t>
        </is>
      </c>
      <c r="D659" s="90" t="n">
        <v>107</v>
      </c>
      <c r="E659" s="90" t="n"/>
      <c r="F659" s="43" t="inlineStr">
        <is>
          <t>Buồng nổ 2 tầng, màu đen</t>
        </is>
      </c>
      <c r="G659" s="90" t="inlineStr">
        <is>
          <t>40x91</t>
        </is>
      </c>
      <c r="H659" s="90" t="n">
        <v>49</v>
      </c>
      <c r="I659" s="90" t="n">
        <v>103</v>
      </c>
      <c r="J659" s="90" t="inlineStr">
        <is>
          <t>2.8K-2.5-3.5</t>
        </is>
      </c>
      <c r="K659" s="91" t="n"/>
      <c r="L659" s="90" t="inlineStr">
        <is>
          <t>Bộ 6</t>
        </is>
      </c>
      <c r="M659" s="92" t="n"/>
      <c r="N659" s="92" t="n"/>
      <c r="O659" s="92" t="n"/>
      <c r="P659" s="92" t="n"/>
      <c r="Q659" s="92" t="n"/>
      <c r="R659" s="90" t="inlineStr">
        <is>
          <t>🟢 CÓ</t>
        </is>
      </c>
      <c r="S659" s="45" t="inlineStr">
        <is>
          <t>1070033000D6</t>
        </is>
      </c>
      <c r="T659" s="45" t="n"/>
      <c r="U659" s="61">
        <f>IF($C659="","",B659&amp;" "&amp;C659&amp;" · ĐK"&amp;D659&amp;IF(E659=""," "," "&amp;E659)&amp;IF(K659=""," "," - "&amp;K659))</f>
        <v/>
      </c>
    </row>
    <row r="660" ht="39.75" customHeight="1">
      <c r="A660" s="89" t="inlineStr">
        <is>
          <t>HH083753</t>
        </is>
      </c>
      <c r="B660" s="71" t="inlineStr">
        <is>
          <t>CUMMINS</t>
        </is>
      </c>
      <c r="C660" s="45" t="inlineStr">
        <is>
          <t>QSB6.7/ 6D107/S6D107</t>
        </is>
      </c>
      <c r="D660" s="71" t="n">
        <v>107</v>
      </c>
      <c r="E660" s="71" t="inlineStr">
        <is>
          <t>(A)+(O)</t>
        </is>
      </c>
      <c r="F660" s="45" t="inlineStr">
        <is>
          <t>nổ 73, 2 tầng, chân KO</t>
        </is>
      </c>
      <c r="G660" s="71" t="n"/>
      <c r="H660" s="71" t="n"/>
      <c r="I660" s="71" t="n"/>
      <c r="J660" s="71" t="n"/>
      <c r="K660" s="93" t="inlineStr">
        <is>
          <t>HENWEIT</t>
        </is>
      </c>
      <c r="L660" s="71" t="inlineStr">
        <is>
          <t>Bộ 6</t>
        </is>
      </c>
      <c r="M660" s="64" t="n"/>
      <c r="N660" s="64" t="n">
        <v>3550000</v>
      </c>
      <c r="O660" s="64" t="n">
        <v>3760000</v>
      </c>
      <c r="P660" s="64" t="n">
        <v>4000000</v>
      </c>
      <c r="Q660" s="64" t="n"/>
      <c r="R660" s="71" t="inlineStr">
        <is>
          <t>🟢 CÓ</t>
        </is>
      </c>
      <c r="S660" s="45" t="inlineStr">
        <is>
          <t>4936946/ P-CM065-00</t>
        </is>
      </c>
      <c r="T660" s="45" t="n"/>
      <c r="U660" s="61">
        <f>IF($C660="","",B660&amp;" "&amp;C660&amp;" · ĐK"&amp;D660&amp;IF(E660=""," "," "&amp;E660)&amp;IF(K660=""," "," - "&amp;K660))</f>
        <v/>
      </c>
    </row>
    <row r="661" ht="39.75" customHeight="1">
      <c r="A661" s="89" t="inlineStr">
        <is>
          <t>HH082323</t>
        </is>
      </c>
      <c r="B661" s="71" t="inlineStr">
        <is>
          <t>CUMMINS</t>
        </is>
      </c>
      <c r="C661" s="45" t="inlineStr">
        <is>
          <t>QSB6.7/ 6D107/S6D107</t>
        </is>
      </c>
      <c r="D661" s="71" t="n">
        <v>107</v>
      </c>
      <c r="E661" s="71" t="inlineStr">
        <is>
          <t>(A)+(O)</t>
        </is>
      </c>
      <c r="F661" s="45" t="inlineStr">
        <is>
          <t xml:space="preserve"> tròn 79, chân không,có cò nhớt</t>
        </is>
      </c>
      <c r="G661" s="71" t="n"/>
      <c r="H661" s="71" t="n"/>
      <c r="I661" s="71" t="n"/>
      <c r="J661" s="71" t="n"/>
      <c r="K661" s="93" t="inlineStr">
        <is>
          <t xml:space="preserve"> NICE IN</t>
        </is>
      </c>
      <c r="L661" s="71" t="inlineStr">
        <is>
          <t>Bộ 6</t>
        </is>
      </c>
      <c r="M661" s="64" t="n"/>
      <c r="N661" s="64" t="n">
        <v>3250000</v>
      </c>
      <c r="O661" s="64" t="n">
        <v>3400000</v>
      </c>
      <c r="P661" s="64" t="n">
        <v>3650000</v>
      </c>
      <c r="Q661" s="64" t="n"/>
      <c r="R661" s="71" t="inlineStr">
        <is>
          <t>🟢 CÓ</t>
        </is>
      </c>
      <c r="S661" s="45" t="n"/>
      <c r="T661" s="45" t="n"/>
      <c r="U661" s="61">
        <f>IF($C661="","",B661&amp;" "&amp;C661&amp;" · ĐK"&amp;D661&amp;IF(E661=""," "," "&amp;E661)&amp;IF(K661=""," "," - "&amp;K661))</f>
        <v/>
      </c>
    </row>
    <row r="662" ht="39.75" customHeight="1">
      <c r="A662" s="89" t="inlineStr">
        <is>
          <t>HH084007</t>
        </is>
      </c>
      <c r="B662" s="71" t="inlineStr">
        <is>
          <t>CUMMINS</t>
        </is>
      </c>
      <c r="C662" s="45" t="inlineStr">
        <is>
          <t>QSB6.7/ 6D107/S6D107</t>
        </is>
      </c>
      <c r="D662" s="71" t="n">
        <v>107</v>
      </c>
      <c r="E662" s="71" t="inlineStr">
        <is>
          <t>(A)+(O)</t>
        </is>
      </c>
      <c r="F662" s="45" t="inlineStr">
        <is>
          <t xml:space="preserve"> tròn 79, chân không,có cò nhớt</t>
        </is>
      </c>
      <c r="G662" s="71" t="n"/>
      <c r="H662" s="71" t="n"/>
      <c r="I662" s="71" t="n"/>
      <c r="J662" s="71" t="n"/>
      <c r="K662" s="93" t="inlineStr">
        <is>
          <t>HENWEIT</t>
        </is>
      </c>
      <c r="L662" s="71" t="inlineStr">
        <is>
          <t>Bộ 6</t>
        </is>
      </c>
      <c r="M662" s="64" t="n"/>
      <c r="N662" s="64" t="n">
        <v>3350000</v>
      </c>
      <c r="O662" s="64" t="n">
        <v>3550000</v>
      </c>
      <c r="P662" s="64" t="n">
        <v>3800000</v>
      </c>
      <c r="Q662" s="64" t="n"/>
      <c r="R662" s="71" t="inlineStr">
        <is>
          <t>🟢 CÓ</t>
        </is>
      </c>
      <c r="S662" s="45" t="inlineStr">
        <is>
          <t>4934860/P-CM009-00</t>
        </is>
      </c>
      <c r="T662" s="45" t="n"/>
      <c r="U662" s="61">
        <f>IF($C662="","",B662&amp;" "&amp;C662&amp;" · ĐK"&amp;D662&amp;IF(E662=""," "," "&amp;E662)&amp;IF(K662=""," "," - "&amp;K662))</f>
        <v/>
      </c>
    </row>
    <row r="663" ht="39.75" customHeight="1">
      <c r="A663" s="89" t="inlineStr">
        <is>
          <t>HH075730</t>
        </is>
      </c>
      <c r="B663" s="71" t="inlineStr">
        <is>
          <t>CUMMINS</t>
        </is>
      </c>
      <c r="C663" s="45" t="inlineStr">
        <is>
          <t>QSB6.7/ 6D107/S6D107</t>
        </is>
      </c>
      <c r="D663" s="71" t="n">
        <v>107</v>
      </c>
      <c r="E663" s="71" t="inlineStr">
        <is>
          <t>(A)+(O)</t>
        </is>
      </c>
      <c r="F663" s="45" t="inlineStr">
        <is>
          <t xml:space="preserve"> tròn 79, chân không,có cò nhớt</t>
        </is>
      </c>
      <c r="G663" s="71" t="n"/>
      <c r="H663" s="71" t="n"/>
      <c r="I663" s="71" t="n"/>
      <c r="J663" s="71" t="n"/>
      <c r="K663" s="93" t="inlineStr">
        <is>
          <t>MAHLE</t>
        </is>
      </c>
      <c r="L663" s="71" t="inlineStr">
        <is>
          <t>Bộ 6</t>
        </is>
      </c>
      <c r="M663" s="64" t="n"/>
      <c r="N663" s="64" t="n">
        <v>5400000</v>
      </c>
      <c r="O663" s="64" t="n">
        <v>5600000</v>
      </c>
      <c r="P663" s="64" t="n">
        <v>5800000</v>
      </c>
      <c r="Q663" s="64" t="n"/>
      <c r="R663" s="71" t="inlineStr">
        <is>
          <t>🟢 CÓ</t>
        </is>
      </c>
      <c r="S663" s="45" t="inlineStr">
        <is>
          <t xml:space="preserve">6574-31-2111 </t>
        </is>
      </c>
      <c r="T663" s="45" t="n"/>
      <c r="U663" s="61">
        <f>IF($C663="","",B663&amp;" "&amp;C663&amp;" · ĐK"&amp;D663&amp;IF(E663=""," "," "&amp;E663)&amp;IF(K663=""," "," - "&amp;K663))</f>
        <v/>
      </c>
    </row>
    <row r="664" ht="39.75" customHeight="1">
      <c r="A664" s="89" t="inlineStr">
        <is>
          <t>HH0447</t>
        </is>
      </c>
      <c r="B664" s="71" t="inlineStr">
        <is>
          <t>CUMMINS</t>
        </is>
      </c>
      <c r="C664" s="45" t="inlineStr">
        <is>
          <t>QSB6.7/ 6D107/S6D107</t>
        </is>
      </c>
      <c r="D664" s="71" t="n">
        <v>107</v>
      </c>
      <c r="E664" s="71" t="inlineStr">
        <is>
          <t>(A)+(O)</t>
        </is>
      </c>
      <c r="F664" s="45" t="inlineStr">
        <is>
          <t xml:space="preserve"> tròn 79, chân không,có cò nhớt</t>
        </is>
      </c>
      <c r="G664" s="71" t="n"/>
      <c r="H664" s="71" t="n"/>
      <c r="I664" s="71" t="n"/>
      <c r="J664" s="71" t="n"/>
      <c r="K664" s="93" t="inlineStr">
        <is>
          <t>NSP</t>
        </is>
      </c>
      <c r="L664" s="71" t="inlineStr">
        <is>
          <t>Bộ 6</t>
        </is>
      </c>
      <c r="M664" s="64" t="n"/>
      <c r="N664" s="64" t="n"/>
      <c r="O664" s="64" t="n"/>
      <c r="P664" s="64" t="n"/>
      <c r="Q664" s="64" t="n"/>
      <c r="R664" s="71" t="inlineStr">
        <is>
          <t>🟢 CÓ</t>
        </is>
      </c>
      <c r="S664" s="45" t="inlineStr">
        <is>
          <t>6754-31-2111/ 204630</t>
        </is>
      </c>
      <c r="T664" s="45" t="n"/>
      <c r="U664" s="61">
        <f>IF($C664="","",B664&amp;" "&amp;C664&amp;" · ĐK"&amp;D664&amp;IF(E664=""," "," "&amp;E664)&amp;IF(K664=""," "," - "&amp;K664))</f>
        <v/>
      </c>
    </row>
    <row r="665" ht="39.75" customHeight="1">
      <c r="A665" s="89" t="n"/>
      <c r="B665" s="90" t="inlineStr">
        <is>
          <t>CUMMINS</t>
        </is>
      </c>
      <c r="C665" s="43" t="inlineStr">
        <is>
          <t>6114 /L375</t>
        </is>
      </c>
      <c r="D665" s="90" t="n">
        <v>114</v>
      </c>
      <c r="E665" s="90" t="n"/>
      <c r="F665" s="43" t="inlineStr">
        <is>
          <t>buồng nổ 81</t>
        </is>
      </c>
      <c r="G665" s="90" t="inlineStr">
        <is>
          <t>45</t>
        </is>
      </c>
      <c r="H665" s="90" t="n">
        <v>57</v>
      </c>
      <c r="I665" s="90" t="n">
        <v>116</v>
      </c>
      <c r="J665" s="90" t="n"/>
      <c r="K665" s="91" t="n"/>
      <c r="L665" s="90" t="inlineStr">
        <is>
          <t>Cái</t>
        </is>
      </c>
      <c r="M665" s="92" t="n"/>
      <c r="N665" s="92" t="n"/>
      <c r="O665" s="92" t="n"/>
      <c r="P665" s="92" t="n"/>
      <c r="Q665" s="92" t="n"/>
      <c r="R665" s="90" t="inlineStr">
        <is>
          <t>🟢 CÓ</t>
        </is>
      </c>
      <c r="S665" s="45" t="inlineStr">
        <is>
          <t>C5446862</t>
        </is>
      </c>
      <c r="T665" s="45" t="n"/>
      <c r="U665" s="61">
        <f>IF($C665="","",B665&amp;" "&amp;C665&amp;" · ĐK"&amp;D665&amp;IF(E665=""," "," "&amp;E665)&amp;IF(K665=""," "," - "&amp;K665))</f>
        <v/>
      </c>
    </row>
    <row r="666" ht="39.75" customHeight="1">
      <c r="A666" s="89" t="inlineStr">
        <is>
          <t>HH076239</t>
        </is>
      </c>
      <c r="B666" s="71" t="inlineStr">
        <is>
          <t>CUMMINS</t>
        </is>
      </c>
      <c r="C666" s="45" t="inlineStr">
        <is>
          <t>6CT/6114-C260/6CT 8.3</t>
        </is>
      </c>
      <c r="D666" s="71" t="n">
        <v>114</v>
      </c>
      <c r="E666" s="71" t="inlineStr">
        <is>
          <t>(A)</t>
        </is>
      </c>
      <c r="F666" s="45" t="inlineStr">
        <is>
          <t>buồng nổ dù 56.ko dấu suppap</t>
        </is>
      </c>
      <c r="G666" s="71" t="inlineStr">
        <is>
          <t>45x91</t>
        </is>
      </c>
      <c r="H666" s="71" t="n">
        <v>57</v>
      </c>
      <c r="I666" s="71" t="n">
        <v>121</v>
      </c>
      <c r="J666" s="71" t="inlineStr">
        <is>
          <t>3.5K-3K-4,</t>
        </is>
      </c>
      <c r="K666" s="93" t="inlineStr">
        <is>
          <t>MAHLE</t>
        </is>
      </c>
      <c r="L666" s="71" t="inlineStr">
        <is>
          <t>Cái</t>
        </is>
      </c>
      <c r="M666" s="64" t="n"/>
      <c r="N666" s="64" t="n">
        <v>4350000</v>
      </c>
      <c r="O666" s="64" t="n">
        <v>4600000</v>
      </c>
      <c r="P666" s="64" t="n">
        <v>4900000</v>
      </c>
      <c r="Q666" s="64" t="n"/>
      <c r="R666" s="71" t="inlineStr">
        <is>
          <t>🟢 CÓ</t>
        </is>
      </c>
      <c r="S666" s="45" t="inlineStr">
        <is>
          <t>3925878-SPT</t>
        </is>
      </c>
      <c r="T666" s="45" t="n"/>
      <c r="U666" s="61">
        <f>IF($C666="","",B666&amp;" "&amp;C666&amp;" · ĐK"&amp;D666&amp;IF(E666=""," "," "&amp;E666)&amp;IF(K666=""," "," - "&amp;K666))</f>
        <v/>
      </c>
    </row>
    <row r="667" ht="39.75" customHeight="1">
      <c r="A667" s="89" t="inlineStr">
        <is>
          <t>HH082982</t>
        </is>
      </c>
      <c r="B667" s="90" t="inlineStr">
        <is>
          <t>CUMMINS</t>
        </is>
      </c>
      <c r="C667" s="43" t="inlineStr">
        <is>
          <t>6114-C280/ 6CT (DCED)</t>
        </is>
      </c>
      <c r="D667" s="90" t="n">
        <v>114</v>
      </c>
      <c r="E667" s="90" t="n"/>
      <c r="F667" s="43" t="inlineStr">
        <is>
          <t>buồng nổ tròn nhọn 56</t>
        </is>
      </c>
      <c r="G667" s="90" t="inlineStr">
        <is>
          <t>45x91</t>
        </is>
      </c>
      <c r="H667" s="90" t="n">
        <v>57</v>
      </c>
      <c r="I667" s="90" t="n">
        <v>120</v>
      </c>
      <c r="J667" s="90" t="n"/>
      <c r="K667" s="91" t="inlineStr">
        <is>
          <t>MAHLE</t>
        </is>
      </c>
      <c r="L667" s="90" t="inlineStr">
        <is>
          <t>Cái</t>
        </is>
      </c>
      <c r="M667" s="92" t="n"/>
      <c r="N667" s="92" t="n">
        <v>4100000</v>
      </c>
      <c r="O667" s="92" t="n">
        <v>4300000</v>
      </c>
      <c r="P667" s="92" t="n">
        <v>4600000</v>
      </c>
      <c r="Q667" s="92" t="n"/>
      <c r="R667" s="90" t="inlineStr">
        <is>
          <t>🟢 CÓ</t>
        </is>
      </c>
      <c r="S667" s="45" t="inlineStr">
        <is>
          <t>3917707-A</t>
        </is>
      </c>
      <c r="T667" s="45" t="n"/>
      <c r="U667" s="61">
        <f>IF($C667="","",B667&amp;" "&amp;C667&amp;" · ĐK"&amp;D667&amp;IF(E667=""," "," "&amp;E667)&amp;IF(K667=""," "," - "&amp;K667))</f>
        <v/>
      </c>
    </row>
    <row r="668" ht="39.75" customHeight="1">
      <c r="A668" s="89" t="n"/>
      <c r="B668" s="71" t="inlineStr">
        <is>
          <t>CUMMINS</t>
        </is>
      </c>
      <c r="C668" s="45" t="inlineStr">
        <is>
          <t>6114-L340</t>
        </is>
      </c>
      <c r="D668" s="71" t="n">
        <v>114</v>
      </c>
      <c r="E668" s="71" t="n"/>
      <c r="F668" s="45" t="n"/>
      <c r="G668" s="71" t="n"/>
      <c r="H668" s="71" t="n"/>
      <c r="I668" s="71" t="n"/>
      <c r="J668" s="71" t="n"/>
      <c r="K668" s="93" t="n"/>
      <c r="L668" s="71" t="inlineStr">
        <is>
          <t>Cái</t>
        </is>
      </c>
      <c r="M668" s="64" t="n"/>
      <c r="N668" s="64" t="n"/>
      <c r="O668" s="64" t="n"/>
      <c r="P668" s="64" t="n"/>
      <c r="Q668" s="64" t="n"/>
      <c r="R668" s="71" t="inlineStr">
        <is>
          <t>🟢 CÓ</t>
        </is>
      </c>
      <c r="S668" s="45" t="inlineStr">
        <is>
          <t>máy đông phong</t>
        </is>
      </c>
      <c r="T668" s="45" t="n"/>
      <c r="U668" s="61">
        <f>IF($C668="","",B668&amp;" "&amp;C668&amp;" · ĐK"&amp;D668&amp;IF(E668=""," "," "&amp;E668)&amp;IF(K668=""," "," - "&amp;K668))</f>
        <v/>
      </c>
    </row>
    <row r="669" ht="39.75" customHeight="1">
      <c r="A669" s="89" t="n"/>
      <c r="B669" s="90" t="inlineStr">
        <is>
          <t>CUMMINS</t>
        </is>
      </c>
      <c r="C669" s="43" t="inlineStr">
        <is>
          <t>6116-L375</t>
        </is>
      </c>
      <c r="D669" s="90" t="n">
        <v>114</v>
      </c>
      <c r="E669" s="90" t="n"/>
      <c r="F669" s="43" t="inlineStr">
        <is>
          <t>buồng nổ 67 có 1 dấu supap</t>
        </is>
      </c>
      <c r="G669" s="90" t="inlineStr">
        <is>
          <t>45</t>
        </is>
      </c>
      <c r="H669" s="90" t="n">
        <v>50</v>
      </c>
      <c r="I669" s="90" t="n">
        <v>107</v>
      </c>
      <c r="J669" s="90" t="n"/>
      <c r="K669" s="91" t="n"/>
      <c r="L669" s="90" t="inlineStr">
        <is>
          <t>Cái</t>
        </is>
      </c>
      <c r="M669" s="92" t="n"/>
      <c r="N669" s="92" t="n"/>
      <c r="O669" s="92" t="n"/>
      <c r="P669" s="92" t="n"/>
      <c r="Q669" s="92" t="n"/>
      <c r="R669" s="90" t="inlineStr">
        <is>
          <t>🟢 CÓ</t>
        </is>
      </c>
      <c r="S669" s="45" t="inlineStr">
        <is>
          <t>LiuGong</t>
        </is>
      </c>
      <c r="T669" s="45" t="n"/>
      <c r="U669" s="61">
        <f>IF($C669="","",B669&amp;" "&amp;C669&amp;" · ĐK"&amp;D669&amp;IF(E669=""," "," "&amp;E669)&amp;IF(K669=""," "," - "&amp;K669))</f>
        <v/>
      </c>
    </row>
    <row r="670" ht="39.75" customHeight="1">
      <c r="A670" s="89" t="inlineStr">
        <is>
          <t>HH077256</t>
        </is>
      </c>
      <c r="B670" s="90" t="inlineStr">
        <is>
          <t>CUMMINS</t>
        </is>
      </c>
      <c r="C670" s="43" t="inlineStr">
        <is>
          <t>6CT 8.3 /ISC8.3 /QSC8.3 /6L/ L375/  (SAA6D114E/ 6CT NEW)230HP</t>
        </is>
      </c>
      <c r="D670" s="90" t="n">
        <v>114</v>
      </c>
      <c r="E670" s="90" t="inlineStr">
        <is>
          <t>(A)</t>
        </is>
      </c>
      <c r="F670" s="43" t="inlineStr">
        <is>
          <t>Buồng Nổ dù 2 tầng 65-80, có 1 dấu supap, có cò nhớt bạc thau đồng</t>
        </is>
      </c>
      <c r="G670" s="90" t="inlineStr">
        <is>
          <t>45x91</t>
        </is>
      </c>
      <c r="H670" s="90" t="n">
        <v>52</v>
      </c>
      <c r="I670" s="90" t="n">
        <v>115</v>
      </c>
      <c r="J670" s="90" t="inlineStr">
        <is>
          <t>3.5K-3K-4</t>
        </is>
      </c>
      <c r="K670" s="91" t="inlineStr">
        <is>
          <t>MAHLE</t>
        </is>
      </c>
      <c r="L670" s="90" t="inlineStr">
        <is>
          <t>Bộ 6</t>
        </is>
      </c>
      <c r="M670" s="92" t="n"/>
      <c r="N670" s="92" t="n">
        <v>5100000</v>
      </c>
      <c r="O670" s="92" t="n">
        <v>5400000</v>
      </c>
      <c r="P670" s="92" t="n">
        <v>5800000</v>
      </c>
      <c r="Q670" s="92" t="n"/>
      <c r="R670" s="90" t="inlineStr">
        <is>
          <t>🟢 CÓ</t>
        </is>
      </c>
      <c r="S670" s="45" t="inlineStr">
        <is>
          <t>4987914 ( tnc) 4936496(tbd)</t>
        </is>
      </c>
      <c r="T670" s="45" t="n"/>
      <c r="U670" s="61">
        <f>IF($C670="","",B670&amp;" "&amp;C670&amp;" · ĐK"&amp;D670&amp;IF(E670=""," "," "&amp;E670)&amp;IF(K670=""," "," - "&amp;K670))</f>
        <v/>
      </c>
    </row>
    <row r="671" ht="39.75" customHeight="1">
      <c r="A671" s="89" t="inlineStr">
        <is>
          <t>HH071780</t>
        </is>
      </c>
      <c r="B671" s="90" t="inlineStr">
        <is>
          <t>CUMMINS</t>
        </is>
      </c>
      <c r="C671" s="43" t="inlineStr">
        <is>
          <t>6CT 8.3 /ISC8.3 /QSC8.3 /6L/ L375/  (SAA6D114E/ 6CT NEW)230HP</t>
        </is>
      </c>
      <c r="D671" s="90" t="n">
        <v>114</v>
      </c>
      <c r="E671" s="90" t="inlineStr">
        <is>
          <t>(A)</t>
        </is>
      </c>
      <c r="F671" s="43" t="inlineStr">
        <is>
          <t>Buồng Nổ dù 2 tầng 65-80, có 1 dấu supap, có cò nhớt bạc thau đồng</t>
        </is>
      </c>
      <c r="G671" s="90" t="inlineStr">
        <is>
          <t>45x91</t>
        </is>
      </c>
      <c r="H671" s="90" t="n">
        <v>52</v>
      </c>
      <c r="I671" s="90" t="n">
        <v>115</v>
      </c>
      <c r="J671" s="90" t="inlineStr">
        <is>
          <t>3.5K-3K-4</t>
        </is>
      </c>
      <c r="K671" s="91" t="inlineStr">
        <is>
          <t>IZUMI</t>
        </is>
      </c>
      <c r="L671" s="90" t="inlineStr">
        <is>
          <t>Bộ 6</t>
        </is>
      </c>
      <c r="M671" s="92" t="n"/>
      <c r="N671" s="92" t="n">
        <v>3000000</v>
      </c>
      <c r="O671" s="92" t="n">
        <v>3200000</v>
      </c>
      <c r="P671" s="92" t="n">
        <v>3400000</v>
      </c>
      <c r="Q671" s="92" t="n"/>
      <c r="R671" s="90" t="inlineStr">
        <is>
          <t>🟢 CÓ</t>
        </is>
      </c>
      <c r="S671" s="45" t="inlineStr">
        <is>
          <t>4987914 ( tnc) 4936496(tbd)</t>
        </is>
      </c>
      <c r="T671" s="45" t="n"/>
      <c r="U671" s="61">
        <f>IF($C671="","",B671&amp;" "&amp;C671&amp;" · ĐK"&amp;D671&amp;IF(E671=""," "," "&amp;E671)&amp;IF(K671=""," "," - "&amp;K671))</f>
        <v/>
      </c>
    </row>
    <row r="672" ht="39.75" customHeight="1">
      <c r="A672" s="89" t="inlineStr">
        <is>
          <t>HH083287</t>
        </is>
      </c>
      <c r="B672" s="90" t="inlineStr">
        <is>
          <t>CUMMINS</t>
        </is>
      </c>
      <c r="C672" s="43" t="inlineStr">
        <is>
          <t>6CT 8.3 /ISC8.3 /QSC8.3 /6L/ L375/  (SAA6D114E/ 6CT NEW)230HP</t>
        </is>
      </c>
      <c r="D672" s="90" t="n">
        <v>114</v>
      </c>
      <c r="E672" s="90" t="inlineStr">
        <is>
          <t>(A)</t>
        </is>
      </c>
      <c r="F672" s="43" t="inlineStr">
        <is>
          <t>Buồng Nổ dù 2 tầng 65-80, có 1 dấu supap, có cò nhớt bạc thau đồng</t>
        </is>
      </c>
      <c r="G672" s="90" t="inlineStr">
        <is>
          <t>45x91</t>
        </is>
      </c>
      <c r="H672" s="90" t="n">
        <v>52</v>
      </c>
      <c r="I672" s="90" t="n">
        <v>115</v>
      </c>
      <c r="J672" s="90" t="inlineStr">
        <is>
          <t>3.5K-3K-4</t>
        </is>
      </c>
      <c r="K672" s="91" t="inlineStr">
        <is>
          <t>HENWEIT</t>
        </is>
      </c>
      <c r="L672" s="90" t="inlineStr">
        <is>
          <t>Bộ 6</t>
        </is>
      </c>
      <c r="M672" s="92" t="n"/>
      <c r="N672" s="92" t="n">
        <v>4800000</v>
      </c>
      <c r="O672" s="92" t="n">
        <v>5200000</v>
      </c>
      <c r="P672" s="92" t="n">
        <v>5600000</v>
      </c>
      <c r="Q672" s="92" t="n"/>
      <c r="R672" s="90" t="inlineStr">
        <is>
          <t>🟢 CÓ</t>
        </is>
      </c>
      <c r="S672" s="45" t="inlineStr">
        <is>
          <t>4987914 ( tnc) 4936496(tbd)</t>
        </is>
      </c>
      <c r="T672" s="45" t="n"/>
      <c r="U672" s="61">
        <f>IF($C672="","",B672&amp;" "&amp;C672&amp;" · ĐK"&amp;D672&amp;IF(E672=""," "," "&amp;E672)&amp;IF(K672=""," "," - "&amp;K672))</f>
        <v/>
      </c>
    </row>
    <row r="673" ht="39.75" customHeight="1">
      <c r="A673" s="89" t="inlineStr">
        <is>
          <t>HH083173</t>
        </is>
      </c>
      <c r="B673" s="71" t="inlineStr">
        <is>
          <t>CUMMINS</t>
        </is>
      </c>
      <c r="C673" s="45" t="inlineStr">
        <is>
          <t>6CT NEW/6114/ISL.8.9/6L/SAA6D114E-3 /L340/L375/L315-30</t>
        </is>
      </c>
      <c r="D673" s="71" t="n">
        <v>114</v>
      </c>
      <c r="E673" s="71" t="inlineStr">
        <is>
          <t>(A)+(O)</t>
        </is>
      </c>
      <c r="F673" s="45" t="inlineStr">
        <is>
          <t>Buồng Nổ dù 2 tầng 65-80, có 2 dấu supap cò nhớt, ko bạc thau</t>
        </is>
      </c>
      <c r="G673" s="71" t="inlineStr">
        <is>
          <t>45x91</t>
        </is>
      </c>
      <c r="H673" s="71" t="n">
        <v>52</v>
      </c>
      <c r="I673" s="71" t="n">
        <v>111</v>
      </c>
      <c r="J673" s="71" t="inlineStr">
        <is>
          <t>3.3K-3-4</t>
        </is>
      </c>
      <c r="K673" s="93" t="inlineStr">
        <is>
          <t>HENWEIT</t>
        </is>
      </c>
      <c r="L673" s="71" t="inlineStr">
        <is>
          <t>Bộ 6</t>
        </is>
      </c>
      <c r="M673" s="64" t="n"/>
      <c r="N673" s="64" t="n">
        <v>3750000</v>
      </c>
      <c r="O673" s="64" t="n">
        <v>4000000</v>
      </c>
      <c r="P673" s="64" t="n">
        <v>4350000</v>
      </c>
      <c r="Q673" s="64" t="n"/>
      <c r="R673" s="71" t="inlineStr">
        <is>
          <t>🟢 CÓ</t>
        </is>
      </c>
      <c r="S673" s="45" t="n">
        <v>5302254</v>
      </c>
      <c r="T673" s="45" t="n"/>
      <c r="U673" s="61">
        <f>IF($C673="","",B673&amp;" "&amp;C673&amp;" · ĐK"&amp;D673&amp;IF(E673=""," "," "&amp;E673)&amp;IF(K673=""," "," - "&amp;K673))</f>
        <v/>
      </c>
    </row>
    <row r="674" ht="39.75" customHeight="1">
      <c r="A674" s="89" t="n"/>
      <c r="B674" s="90" t="inlineStr">
        <is>
          <t>CUMMINS</t>
        </is>
      </c>
      <c r="C674" s="43" t="inlineStr">
        <is>
          <t>6CT-NEW L375</t>
        </is>
      </c>
      <c r="D674" s="90" t="n">
        <v>114</v>
      </c>
      <c r="E674" s="90" t="inlineStr">
        <is>
          <t>(A)+(O)</t>
        </is>
      </c>
      <c r="F674" s="43" t="inlineStr">
        <is>
          <t>Buồng Nổ tròn tròn 65/64, dù có 2 dấu supap</t>
        </is>
      </c>
      <c r="G674" s="90" t="inlineStr">
        <is>
          <t>45x91</t>
        </is>
      </c>
      <c r="H674" s="90" t="n">
        <v>52</v>
      </c>
      <c r="I674" s="90" t="n">
        <v>110.5</v>
      </c>
      <c r="J674" s="90" t="inlineStr">
        <is>
          <t>3.3K-3-4</t>
        </is>
      </c>
      <c r="K674" s="91" t="n"/>
      <c r="L674" s="90" t="inlineStr">
        <is>
          <t>Bộ 6</t>
        </is>
      </c>
      <c r="M674" s="92" t="n"/>
      <c r="N674" s="92" t="n"/>
      <c r="O674" s="92" t="n"/>
      <c r="P674" s="92" t="n"/>
      <c r="Q674" s="92" t="n"/>
      <c r="R674" s="90" t="inlineStr">
        <is>
          <t>🟢 CÓ</t>
        </is>
      </c>
      <c r="S674" s="45" t="inlineStr">
        <is>
          <t>C5446862</t>
        </is>
      </c>
      <c r="T674" s="45" t="n"/>
      <c r="U674" s="61">
        <f>IF($C674="","",B674&amp;" "&amp;C674&amp;" · ĐK"&amp;D674&amp;IF(E674=""," "," "&amp;E674)&amp;IF(K674=""," "," - "&amp;K674))</f>
        <v/>
      </c>
    </row>
    <row r="675" ht="39.75" customHeight="1">
      <c r="A675" s="89" t="inlineStr">
        <is>
          <t>HH076369</t>
        </is>
      </c>
      <c r="B675" s="71" t="inlineStr">
        <is>
          <t>CUMMINS</t>
        </is>
      </c>
      <c r="C675" s="45" t="inlineStr">
        <is>
          <t>6CT8.3/230HP</t>
        </is>
      </c>
      <c r="D675" s="71" t="n">
        <v>114</v>
      </c>
      <c r="E675" s="71" t="inlineStr">
        <is>
          <t>(A)</t>
        </is>
      </c>
      <c r="F675" s="45" t="inlineStr">
        <is>
          <t>Buồng Nổ tròn tròn 65/64, dù hơi nhọn, ko có dấu supap,2 kiềng thép</t>
        </is>
      </c>
      <c r="G675" s="71" t="inlineStr">
        <is>
          <t>45x91</t>
        </is>
      </c>
      <c r="H675" s="71" t="n"/>
      <c r="I675" s="71" t="n">
        <v>120</v>
      </c>
      <c r="J675" s="71" t="inlineStr">
        <is>
          <t>3.5K-3K-4</t>
        </is>
      </c>
      <c r="K675" s="93" t="inlineStr">
        <is>
          <t>HENWEIT</t>
        </is>
      </c>
      <c r="L675" s="71" t="inlineStr">
        <is>
          <t>Bộ 6</t>
        </is>
      </c>
      <c r="M675" s="64" t="n"/>
      <c r="N675" s="64" t="n">
        <v>4400000</v>
      </c>
      <c r="O675" s="64" t="n">
        <v>4660000</v>
      </c>
      <c r="P675" s="64" t="n">
        <v>5000000</v>
      </c>
      <c r="Q675" s="64" t="n"/>
      <c r="R675" s="71" t="inlineStr">
        <is>
          <t>🟢 CÓ</t>
        </is>
      </c>
      <c r="S675" s="45" t="n">
        <v>3923164</v>
      </c>
      <c r="T675" s="45" t="n"/>
      <c r="U675" s="61">
        <f>IF($C675="","",B675&amp;" "&amp;C675&amp;" · ĐK"&amp;D675&amp;IF(E675=""," "," "&amp;E675)&amp;IF(K675=""," "," - "&amp;K675))</f>
        <v/>
      </c>
    </row>
    <row r="676" ht="39.75" customHeight="1">
      <c r="A676" s="89" t="inlineStr">
        <is>
          <t>HH0458</t>
        </is>
      </c>
      <c r="B676" s="71" t="inlineStr">
        <is>
          <t>CUMMINS</t>
        </is>
      </c>
      <c r="C676" s="45" t="inlineStr">
        <is>
          <t>6CT/QSC 8.3</t>
        </is>
      </c>
      <c r="D676" s="71" t="n">
        <v>114</v>
      </c>
      <c r="E676" s="71" t="inlineStr">
        <is>
          <t>(A)</t>
        </is>
      </c>
      <c r="F676" s="45" t="inlineStr">
        <is>
          <t>Buồng Nổ tròn 81 nhọn, không dấu supap</t>
        </is>
      </c>
      <c r="G676" s="71" t="inlineStr">
        <is>
          <t>45x91</t>
        </is>
      </c>
      <c r="H676" s="71" t="n">
        <v>56.5</v>
      </c>
      <c r="I676" s="71" t="n">
        <v>115</v>
      </c>
      <c r="J676" s="71" t="inlineStr">
        <is>
          <t>3.5K-3K-4</t>
        </is>
      </c>
      <c r="K676" s="93" t="inlineStr">
        <is>
          <t>NSP</t>
        </is>
      </c>
      <c r="L676" s="71" t="inlineStr">
        <is>
          <t>Bộ 6</t>
        </is>
      </c>
      <c r="M676" s="64" t="n"/>
      <c r="N676" s="64" t="n">
        <v>6500000</v>
      </c>
      <c r="O676" s="64" t="n">
        <v>6800000</v>
      </c>
      <c r="P676" s="64" t="n">
        <v>7200000</v>
      </c>
      <c r="Q676" s="64" t="n"/>
      <c r="R676" s="71" t="inlineStr">
        <is>
          <t>🟢 CÓ</t>
        </is>
      </c>
      <c r="S676" s="45" t="n">
        <v>4933120</v>
      </c>
      <c r="T676" s="45" t="n"/>
      <c r="U676" s="61">
        <f>IF($C676="","",B676&amp;" "&amp;C676&amp;" · ĐK"&amp;D676&amp;IF(E676=""," "," "&amp;E676)&amp;IF(K676=""," "," - "&amp;K676))</f>
        <v/>
      </c>
    </row>
    <row r="677" ht="39.75" customHeight="1">
      <c r="A677" s="89" t="inlineStr">
        <is>
          <t>HH074336</t>
        </is>
      </c>
      <c r="B677" s="71" t="inlineStr">
        <is>
          <t>CUMMINS</t>
        </is>
      </c>
      <c r="C677" s="45" t="inlineStr">
        <is>
          <t>6CT/QSC 8.3</t>
        </is>
      </c>
      <c r="D677" s="71" t="n">
        <v>114</v>
      </c>
      <c r="E677" s="71" t="inlineStr">
        <is>
          <t>(A)</t>
        </is>
      </c>
      <c r="F677" s="45" t="inlineStr">
        <is>
          <t>Buồng Nổ tròn 81 nhọn, không dấu supap</t>
        </is>
      </c>
      <c r="G677" s="71" t="inlineStr">
        <is>
          <t>45x91</t>
        </is>
      </c>
      <c r="H677" s="71" t="n">
        <v>56.5</v>
      </c>
      <c r="I677" s="71" t="n">
        <v>115</v>
      </c>
      <c r="J677" s="71" t="inlineStr">
        <is>
          <t>3.5K-3K-4</t>
        </is>
      </c>
      <c r="K677" s="93" t="inlineStr">
        <is>
          <t>IZUMI</t>
        </is>
      </c>
      <c r="L677" s="71" t="inlineStr">
        <is>
          <t>Bộ 6</t>
        </is>
      </c>
      <c r="M677" s="64" t="n"/>
      <c r="N677" s="64" t="n">
        <v>3600000</v>
      </c>
      <c r="O677" s="64" t="n">
        <v>3800000</v>
      </c>
      <c r="P677" s="64" t="n">
        <v>4000000</v>
      </c>
      <c r="Q677" s="64" t="n"/>
      <c r="R677" s="71" t="inlineStr">
        <is>
          <t>🟢 CÓ</t>
        </is>
      </c>
      <c r="S677" s="45" t="n">
        <v>4933120</v>
      </c>
      <c r="T677" s="45" t="n"/>
      <c r="U677" s="61">
        <f>IF($C677="","",B677&amp;" "&amp;C677&amp;" · ĐK"&amp;D677&amp;IF(E677=""," "," "&amp;E677)&amp;IF(K677=""," "," - "&amp;K677))</f>
        <v/>
      </c>
    </row>
    <row r="678" ht="39.75" customHeight="1">
      <c r="A678" s="89" t="inlineStr">
        <is>
          <t>HH076242</t>
        </is>
      </c>
      <c r="B678" s="71" t="inlineStr">
        <is>
          <t>CUMMINS</t>
        </is>
      </c>
      <c r="C678" s="45" t="inlineStr">
        <is>
          <t>6CT/QSC 8.3</t>
        </is>
      </c>
      <c r="D678" s="71" t="n">
        <v>114</v>
      </c>
      <c r="E678" s="71" t="inlineStr">
        <is>
          <t>(A)</t>
        </is>
      </c>
      <c r="F678" s="45" t="inlineStr">
        <is>
          <t>Buồng Nổ tròn 81 nhọn, không dấu supap</t>
        </is>
      </c>
      <c r="G678" s="71" t="inlineStr">
        <is>
          <t>45x91</t>
        </is>
      </c>
      <c r="H678" s="71" t="n">
        <v>56.5</v>
      </c>
      <c r="I678" s="71" t="n">
        <v>115</v>
      </c>
      <c r="J678" s="71" t="inlineStr">
        <is>
          <t>3.5K-3K-4</t>
        </is>
      </c>
      <c r="K678" s="93" t="inlineStr">
        <is>
          <t>CUMINS</t>
        </is>
      </c>
      <c r="L678" s="71" t="inlineStr">
        <is>
          <t>Bộ 6</t>
        </is>
      </c>
      <c r="M678" s="64" t="n"/>
      <c r="N678" s="64" t="n">
        <v>4700000</v>
      </c>
      <c r="O678" s="64" t="n">
        <v>4900000</v>
      </c>
      <c r="P678" s="64" t="n">
        <v>5100000</v>
      </c>
      <c r="Q678" s="64" t="n"/>
      <c r="R678" s="71" t="inlineStr">
        <is>
          <t>🟢 CÓ</t>
        </is>
      </c>
      <c r="S678" s="45" t="n">
        <v>4933120</v>
      </c>
      <c r="T678" s="45" t="n"/>
      <c r="U678" s="61">
        <f>IF($C678="","",B678&amp;" "&amp;C678&amp;" · ĐK"&amp;D678&amp;IF(E678=""," "," "&amp;E678)&amp;IF(K678=""," "," - "&amp;K678))</f>
        <v/>
      </c>
    </row>
    <row r="679" ht="39.75" customHeight="1">
      <c r="A679" s="89" t="n"/>
      <c r="B679" s="90" t="inlineStr">
        <is>
          <t>CUMMINS</t>
        </is>
      </c>
      <c r="C679" s="43" t="inlineStr">
        <is>
          <t>6CT8.3/210HP</t>
        </is>
      </c>
      <c r="D679" s="90" t="n">
        <v>114</v>
      </c>
      <c r="E679" s="90" t="inlineStr">
        <is>
          <t>(A)</t>
        </is>
      </c>
      <c r="F679" s="43" t="inlineStr">
        <is>
          <t>Buồng Nổ tròn 63 dù hơi nhọn, ko có dấu supap</t>
        </is>
      </c>
      <c r="G679" s="90" t="inlineStr">
        <is>
          <t>45x91</t>
        </is>
      </c>
      <c r="H679" s="90" t="n"/>
      <c r="I679" s="90" t="n">
        <v>120</v>
      </c>
      <c r="J679" s="90" t="n"/>
      <c r="K679" s="91" t="n"/>
      <c r="L679" s="90" t="inlineStr">
        <is>
          <t>Bộ 6</t>
        </is>
      </c>
      <c r="M679" s="92" t="n"/>
      <c r="N679" s="92" t="n"/>
      <c r="O679" s="92" t="n"/>
      <c r="P679" s="92" t="n"/>
      <c r="Q679" s="92" t="n"/>
      <c r="R679" s="90" t="inlineStr">
        <is>
          <t>🟢 CÓ</t>
        </is>
      </c>
      <c r="S679" s="45" t="n">
        <v>3919564</v>
      </c>
      <c r="T679" s="45" t="n"/>
      <c r="U679" s="61">
        <f>IF($C679="","",B679&amp;" "&amp;C679&amp;" · ĐK"&amp;D679&amp;IF(E679=""," "," "&amp;E679)&amp;IF(K679=""," "," - "&amp;K679))</f>
        <v/>
      </c>
    </row>
    <row r="680" ht="39.75" customHeight="1">
      <c r="A680" s="89" t="inlineStr">
        <is>
          <t>HH076866</t>
        </is>
      </c>
      <c r="B680" s="90" t="inlineStr">
        <is>
          <t>CUMMINS</t>
        </is>
      </c>
      <c r="C680" s="43" t="inlineStr">
        <is>
          <t>6CT8.3/240HP</t>
        </is>
      </c>
      <c r="D680" s="90" t="n">
        <v>114</v>
      </c>
      <c r="E680" s="90" t="inlineStr">
        <is>
          <t>(A)</t>
        </is>
      </c>
      <c r="F680" s="43" t="inlineStr">
        <is>
          <t>Buồng Nổ tròn  66/ 67 nhọn, không dấu supap</t>
        </is>
      </c>
      <c r="G680" s="90" t="inlineStr">
        <is>
          <t>45x91</t>
        </is>
      </c>
      <c r="H680" s="90" t="n">
        <v>56.5</v>
      </c>
      <c r="I680" s="90" t="n">
        <v>120</v>
      </c>
      <c r="J680" s="90" t="inlineStr">
        <is>
          <t>3.5K-3K-4</t>
        </is>
      </c>
      <c r="K680" s="91" t="inlineStr">
        <is>
          <t>MAHLE</t>
        </is>
      </c>
      <c r="L680" s="90" t="inlineStr">
        <is>
          <t>Bộ 6</t>
        </is>
      </c>
      <c r="M680" s="92" t="n"/>
      <c r="N680" s="92" t="n">
        <v>4000000</v>
      </c>
      <c r="O680" s="92" t="n">
        <v>4200000</v>
      </c>
      <c r="P680" s="92" t="n">
        <v>4400000</v>
      </c>
      <c r="Q680" s="92" t="n"/>
      <c r="R680" s="90" t="inlineStr">
        <is>
          <t>🟢 CÓ</t>
        </is>
      </c>
      <c r="S680" s="45" t="n">
        <v>3919565</v>
      </c>
      <c r="T680" s="45" t="n"/>
      <c r="U680" s="61">
        <f>IF($C680="","",B680&amp;" "&amp;C680&amp;" · ĐK"&amp;D680&amp;IF(E680=""," "," "&amp;E680)&amp;IF(K680=""," "," - "&amp;K680))</f>
        <v/>
      </c>
    </row>
    <row r="681" ht="39.75" customHeight="1">
      <c r="A681" s="89" t="inlineStr">
        <is>
          <t>HH073149</t>
        </is>
      </c>
      <c r="B681" s="90" t="inlineStr">
        <is>
          <t>CUMMINS</t>
        </is>
      </c>
      <c r="C681" s="43" t="inlineStr">
        <is>
          <t>6CT8.3/240HP</t>
        </is>
      </c>
      <c r="D681" s="90" t="n">
        <v>114</v>
      </c>
      <c r="E681" s="90" t="inlineStr">
        <is>
          <t>(A)</t>
        </is>
      </c>
      <c r="F681" s="43" t="inlineStr">
        <is>
          <t>Buồng Nổ tròn  66/ 67 nhọn, không dấu supap</t>
        </is>
      </c>
      <c r="G681" s="90" t="inlineStr">
        <is>
          <t>45x91</t>
        </is>
      </c>
      <c r="H681" s="90" t="n">
        <v>56.5</v>
      </c>
      <c r="I681" s="90" t="n">
        <v>120</v>
      </c>
      <c r="J681" s="90" t="inlineStr">
        <is>
          <t>3.5K-3K-4</t>
        </is>
      </c>
      <c r="K681" s="91" t="inlineStr">
        <is>
          <t>IZUMI</t>
        </is>
      </c>
      <c r="L681" s="90" t="inlineStr">
        <is>
          <t>Bộ 6</t>
        </is>
      </c>
      <c r="M681" s="92" t="n"/>
      <c r="N681" s="92" t="n"/>
      <c r="O681" s="92" t="n"/>
      <c r="P681" s="92" t="n"/>
      <c r="Q681" s="92" t="n"/>
      <c r="R681" s="90" t="inlineStr">
        <is>
          <t>🟢 CÓ</t>
        </is>
      </c>
      <c r="S681" s="45" t="n">
        <v>3919565</v>
      </c>
      <c r="T681" s="45" t="n"/>
      <c r="U681" s="61">
        <f>IF($C681="","",B681&amp;" "&amp;C681&amp;" · ĐK"&amp;D681&amp;IF(E681=""," "," "&amp;E681)&amp;IF(K681=""," "," - "&amp;K681))</f>
        <v/>
      </c>
    </row>
    <row r="682" ht="39.75" customHeight="1">
      <c r="A682" s="89" t="n"/>
      <c r="B682" s="71" t="inlineStr">
        <is>
          <t>CUMMINS</t>
        </is>
      </c>
      <c r="C682" s="45" t="inlineStr">
        <is>
          <t>6CT8.3/300HP</t>
        </is>
      </c>
      <c r="D682" s="71" t="n">
        <v>114</v>
      </c>
      <c r="E682" s="71" t="inlineStr">
        <is>
          <t>(A)</t>
        </is>
      </c>
      <c r="F682" s="45" t="inlineStr">
        <is>
          <t>Buồng Nổ tròn 55 dù, không dấu supap</t>
        </is>
      </c>
      <c r="G682" s="71" t="inlineStr">
        <is>
          <t>45x91</t>
        </is>
      </c>
      <c r="H682" s="71" t="n">
        <v>56.5</v>
      </c>
      <c r="I682" s="71" t="n">
        <v>120</v>
      </c>
      <c r="J682" s="71" t="n"/>
      <c r="K682" s="93" t="n"/>
      <c r="L682" s="71" t="inlineStr">
        <is>
          <t>Bộ 6</t>
        </is>
      </c>
      <c r="M682" s="64" t="n"/>
      <c r="N682" s="64" t="n"/>
      <c r="O682" s="64" t="n"/>
      <c r="P682" s="64" t="n"/>
      <c r="Q682" s="64" t="n"/>
      <c r="R682" s="71" t="inlineStr">
        <is>
          <t>🟢 CÓ</t>
        </is>
      </c>
      <c r="S682" s="45" t="n">
        <v>3917707</v>
      </c>
      <c r="T682" s="45" t="n"/>
      <c r="U682" s="61">
        <f>IF($C682="","",B682&amp;" "&amp;C682&amp;" · ĐK"&amp;D682&amp;IF(E682=""," "," "&amp;E682)&amp;IF(K682=""," "," - "&amp;K682))</f>
        <v/>
      </c>
    </row>
    <row r="683" ht="39.75" customHeight="1">
      <c r="A683" s="89" t="inlineStr">
        <is>
          <t>HH083085</t>
        </is>
      </c>
      <c r="B683" s="90" t="inlineStr">
        <is>
          <t>CUMMINS</t>
        </is>
      </c>
      <c r="C683" s="43" t="inlineStr">
        <is>
          <t>L375/(6CT-24V) QSL9/ISL9/</t>
        </is>
      </c>
      <c r="D683" s="90" t="n">
        <v>114</v>
      </c>
      <c r="E683" s="90" t="n"/>
      <c r="F683" s="43" t="inlineStr">
        <is>
          <t>Buồng Nổ tròn 83 nhọn, có 1 dấu supap piston 2 mảnh</t>
        </is>
      </c>
      <c r="G683" s="90" t="inlineStr">
        <is>
          <t>45x91</t>
        </is>
      </c>
      <c r="H683" s="90" t="n">
        <v>52</v>
      </c>
      <c r="I683" s="90" t="n">
        <v>105</v>
      </c>
      <c r="J683" s="90" t="inlineStr">
        <is>
          <t>3.5K-3K-4</t>
        </is>
      </c>
      <c r="K683" s="91" t="inlineStr">
        <is>
          <t>HENWEIT</t>
        </is>
      </c>
      <c r="L683" s="90" t="inlineStr">
        <is>
          <t>Bộ 6</t>
        </is>
      </c>
      <c r="M683" s="92" t="n"/>
      <c r="N683" s="92" t="n">
        <v>9300000</v>
      </c>
      <c r="O683" s="92" t="n">
        <v>9800000</v>
      </c>
      <c r="P683" s="92" t="n">
        <v>10500000</v>
      </c>
      <c r="Q683" s="92" t="n"/>
      <c r="R683" s="90" t="inlineStr">
        <is>
          <t>🟢 CÓ</t>
        </is>
      </c>
      <c r="S683" s="45" t="inlineStr">
        <is>
          <t>4941393 3966721</t>
        </is>
      </c>
      <c r="T683" s="45" t="n"/>
      <c r="U683" s="61">
        <f>IF($C683="","",B683&amp;" "&amp;C683&amp;" · ĐK"&amp;D683&amp;IF(E683=""," "," "&amp;E683)&amp;IF(K683=""," "," - "&amp;K683))</f>
        <v/>
      </c>
    </row>
    <row r="684" ht="39.75" customHeight="1">
      <c r="A684" s="89" t="inlineStr">
        <is>
          <t>HH0449</t>
        </is>
      </c>
      <c r="B684" s="71" t="inlineStr">
        <is>
          <t>CUMMINS</t>
        </is>
      </c>
      <c r="C684" s="45" t="inlineStr">
        <is>
          <t>SAA6D114E-2/6CT-A 8.3 /C260</t>
        </is>
      </c>
      <c r="D684" s="71" t="n">
        <v>114</v>
      </c>
      <c r="E684" s="71" t="inlineStr">
        <is>
          <t>(A)</t>
        </is>
      </c>
      <c r="F684" s="45" t="inlineStr">
        <is>
          <t>Buồng Nổ tròn 55.5/56  nhọn không dấu supap</t>
        </is>
      </c>
      <c r="G684" s="71" t="inlineStr">
        <is>
          <t>45x91</t>
        </is>
      </c>
      <c r="H684" s="71" t="n">
        <v>56.5</v>
      </c>
      <c r="I684" s="71" t="n">
        <v>120</v>
      </c>
      <c r="J684" s="71" t="inlineStr">
        <is>
          <t>3.5K-3K-4</t>
        </is>
      </c>
      <c r="K684" s="93" t="inlineStr">
        <is>
          <t>NSP</t>
        </is>
      </c>
      <c r="L684" s="71" t="inlineStr">
        <is>
          <t>Bộ 6</t>
        </is>
      </c>
      <c r="M684" s="64" t="n"/>
      <c r="N684" s="64" t="n">
        <v>5300000</v>
      </c>
      <c r="O684" s="64" t="n">
        <v>5500000</v>
      </c>
      <c r="P684" s="64" t="n">
        <v>5700000</v>
      </c>
      <c r="Q684" s="64" t="n"/>
      <c r="R684" s="71" t="inlineStr">
        <is>
          <t>🟢 CÓ</t>
        </is>
      </c>
      <c r="S684" s="45" t="inlineStr">
        <is>
          <t>6743-31-2110</t>
        </is>
      </c>
      <c r="T684" s="45" t="n"/>
      <c r="U684" s="61">
        <f>IF($C684="","",B684&amp;" "&amp;C684&amp;" · ĐK"&amp;D684&amp;IF(E684=""," "," "&amp;E684)&amp;IF(K684=""," "," - "&amp;K684))</f>
        <v/>
      </c>
    </row>
    <row r="685" ht="39.75" customHeight="1">
      <c r="A685" s="89" t="n"/>
      <c r="B685" s="90" t="inlineStr">
        <is>
          <t>CUMMINS</t>
        </is>
      </c>
      <c r="C685" s="43" t="inlineStr">
        <is>
          <t>L 9.3 /QSL 9.3</t>
        </is>
      </c>
      <c r="D685" s="90" t="n">
        <v>116.5</v>
      </c>
      <c r="E685" s="90" t="n"/>
      <c r="F685" s="43" t="inlineStr">
        <is>
          <t>Buồng Nổ tròn 59 núm dù không dấu supap</t>
        </is>
      </c>
      <c r="G685" s="90" t="inlineStr">
        <is>
          <t>45x91</t>
        </is>
      </c>
      <c r="H685" s="90" t="n"/>
      <c r="I685" s="90" t="n">
        <v>105</v>
      </c>
      <c r="J685" s="90" t="inlineStr">
        <is>
          <t>3.K-2.5-3.5</t>
        </is>
      </c>
      <c r="K685" s="91" t="n"/>
      <c r="L685" s="90" t="inlineStr">
        <is>
          <t>Bộ 6</t>
        </is>
      </c>
      <c r="M685" s="92" t="n"/>
      <c r="N685" s="92" t="n"/>
      <c r="O685" s="92" t="n"/>
      <c r="P685" s="92" t="n"/>
      <c r="Q685" s="92" t="n"/>
      <c r="R685" s="90" t="inlineStr">
        <is>
          <t>🟢 CÓ</t>
        </is>
      </c>
      <c r="S685" s="45" t="n">
        <v>5343091</v>
      </c>
      <c r="T685" s="45" t="n"/>
      <c r="U685" s="61">
        <f>IF($C685="","",B685&amp;" "&amp;C685&amp;" · ĐK"&amp;D685&amp;IF(E685=""," "," "&amp;E685)&amp;IF(K685=""," "," - "&amp;K685))</f>
        <v/>
      </c>
    </row>
    <row r="686" ht="39.75" customHeight="1">
      <c r="A686" s="89" t="n"/>
      <c r="B686" s="71" t="inlineStr">
        <is>
          <t>CUMMINS</t>
        </is>
      </c>
      <c r="C686" s="45" t="inlineStr">
        <is>
          <t>L 9.5/6LT 9.5</t>
        </is>
      </c>
      <c r="D686" s="71" t="n">
        <v>116.5</v>
      </c>
      <c r="E686" s="71" t="inlineStr">
        <is>
          <t>(A)+(O)</t>
        </is>
      </c>
      <c r="F686" s="45" t="inlineStr">
        <is>
          <t>Buồng Nổ tròn núm dù 67, 2 tầng có 2 dấu supap</t>
        </is>
      </c>
      <c r="G686" s="71" t="inlineStr">
        <is>
          <t>45x91</t>
        </is>
      </c>
      <c r="H686" s="71" t="n"/>
      <c r="I686" s="71" t="n">
        <v>107</v>
      </c>
      <c r="J686" s="71" t="inlineStr">
        <is>
          <t>3.K-2.5-3.5</t>
        </is>
      </c>
      <c r="K686" s="93" t="n"/>
      <c r="L686" s="71" t="inlineStr">
        <is>
          <t>Bộ 6</t>
        </is>
      </c>
      <c r="M686" s="64" t="n"/>
      <c r="N686" s="64" t="n"/>
      <c r="O686" s="64" t="n"/>
      <c r="P686" s="64" t="n"/>
      <c r="Q686" s="64" t="n"/>
      <c r="R686" s="71" t="inlineStr">
        <is>
          <t>🟢 CÓ</t>
        </is>
      </c>
      <c r="S686" s="45" t="n">
        <v>5305838</v>
      </c>
      <c r="T686" s="45" t="n"/>
      <c r="U686" s="61">
        <f>IF($C686="","",B686&amp;" "&amp;C686&amp;" · ĐK"&amp;D686&amp;IF(E686=""," "," "&amp;E686)&amp;IF(K686=""," "," - "&amp;K686))</f>
        <v/>
      </c>
    </row>
    <row r="687" ht="39.75" customHeight="1">
      <c r="A687" s="89" t="inlineStr">
        <is>
          <t>HH20470</t>
        </is>
      </c>
      <c r="B687" s="90" t="inlineStr">
        <is>
          <t>CUMMINS</t>
        </is>
      </c>
      <c r="C687" s="43" t="inlineStr">
        <is>
          <t>QSL 9.3</t>
        </is>
      </c>
      <c r="D687" s="90" t="n">
        <v>116.5</v>
      </c>
      <c r="E687" s="90" t="inlineStr">
        <is>
          <t>(A)</t>
        </is>
      </c>
      <c r="F687" s="43" t="inlineStr">
        <is>
          <t>Buồng Nổ Tròn dù 2 tầng 79, ko dấu supap</t>
        </is>
      </c>
      <c r="G687" s="90" t="inlineStr">
        <is>
          <t>45x91</t>
        </is>
      </c>
      <c r="H687" s="90" t="n">
        <v>52</v>
      </c>
      <c r="I687" s="90" t="n">
        <v>111</v>
      </c>
      <c r="J687" s="90" t="n"/>
      <c r="K687" s="91" t="inlineStr">
        <is>
          <t>IKAZU</t>
        </is>
      </c>
      <c r="L687" s="90" t="inlineStr">
        <is>
          <t>Bộ 6</t>
        </is>
      </c>
      <c r="M687" s="92" t="n"/>
      <c r="N687" s="92" t="n">
        <v>4100000</v>
      </c>
      <c r="O687" s="92" t="n">
        <v>4400000</v>
      </c>
      <c r="P687" s="92" t="n">
        <v>4700000</v>
      </c>
      <c r="Q687" s="92" t="n"/>
      <c r="R687" s="90" t="inlineStr">
        <is>
          <t>🟢 CÓ</t>
        </is>
      </c>
      <c r="S687" s="45" t="n">
        <v>5342188</v>
      </c>
      <c r="T687" s="45" t="n"/>
      <c r="U687" s="61">
        <f>IF($C687="","",B687&amp;" "&amp;C687&amp;" · ĐK"&amp;D687&amp;IF(E687=""," "," "&amp;E687)&amp;IF(K687=""," "," - "&amp;K687))</f>
        <v/>
      </c>
    </row>
    <row r="688" ht="39.75" customHeight="1">
      <c r="A688" s="89" t="n"/>
      <c r="B688" s="71" t="inlineStr">
        <is>
          <t>CUMMINS</t>
        </is>
      </c>
      <c r="C688" s="45" t="inlineStr">
        <is>
          <t>ISM11 / QSM11</t>
        </is>
      </c>
      <c r="D688" s="71" t="n">
        <v>125</v>
      </c>
      <c r="E688" s="71" t="n"/>
      <c r="F688" s="45" t="inlineStr">
        <is>
          <t>Buồng Nổ núm dù 2 tầng 66.5 có 4 dấu supap</t>
        </is>
      </c>
      <c r="G688" s="71" t="inlineStr">
        <is>
          <t>54x98</t>
        </is>
      </c>
      <c r="H688" s="71" t="n"/>
      <c r="I688" s="71" t="n">
        <v>110</v>
      </c>
      <c r="J688" s="71" t="inlineStr">
        <is>
          <t>3K-3K-4</t>
        </is>
      </c>
      <c r="K688" s="93" t="n"/>
      <c r="L688" s="71" t="inlineStr">
        <is>
          <t>Bộ 6</t>
        </is>
      </c>
      <c r="M688" s="64" t="n"/>
      <c r="N688" s="64" t="n"/>
      <c r="O688" s="64" t="n"/>
      <c r="P688" s="64" t="n"/>
      <c r="Q688" s="64" t="n"/>
      <c r="R688" s="71" t="inlineStr">
        <is>
          <t>🟢 CÓ</t>
        </is>
      </c>
      <c r="S688" s="45" t="inlineStr">
        <is>
          <t>4022532/4070653</t>
        </is>
      </c>
      <c r="T688" s="45" t="n"/>
      <c r="U688" s="61">
        <f>IF($C688="","",B688&amp;" "&amp;C688&amp;" · ĐK"&amp;D688&amp;IF(E688=""," "," "&amp;E688)&amp;IF(K688=""," "," - "&amp;K688))</f>
        <v/>
      </c>
    </row>
    <row r="689" ht="39.75" customHeight="1">
      <c r="A689" s="89" t="n"/>
      <c r="B689" s="90" t="inlineStr">
        <is>
          <t>CUMMINS</t>
        </is>
      </c>
      <c r="C689" s="43" t="inlineStr">
        <is>
          <t>L10</t>
        </is>
      </c>
      <c r="D689" s="90" t="n">
        <v>125</v>
      </c>
      <c r="E689" s="90" t="inlineStr">
        <is>
          <t>(A)</t>
        </is>
      </c>
      <c r="F689" s="43" t="inlineStr">
        <is>
          <t>Buồng Nổ 82 hơi nhọn</t>
        </is>
      </c>
      <c r="G689" s="90" t="inlineStr">
        <is>
          <t>54x98</t>
        </is>
      </c>
      <c r="H689" s="90" t="n">
        <v>54</v>
      </c>
      <c r="I689" s="90" t="n">
        <v>124</v>
      </c>
      <c r="J689" s="90" t="n"/>
      <c r="K689" s="91" t="n"/>
      <c r="L689" s="90" t="inlineStr">
        <is>
          <t>Bộ 6</t>
        </is>
      </c>
      <c r="M689" s="92" t="n"/>
      <c r="N689" s="92" t="n"/>
      <c r="O689" s="92" t="n"/>
      <c r="P689" s="92" t="n"/>
      <c r="Q689" s="92" t="n"/>
      <c r="R689" s="90" t="inlineStr">
        <is>
          <t>🟢 CÓ</t>
        </is>
      </c>
      <c r="S689" s="45" t="n"/>
      <c r="T689" s="45" t="n"/>
      <c r="U689" s="61">
        <f>IF($C689="","",B689&amp;" "&amp;C689&amp;" · ĐK"&amp;D689&amp;IF(E689=""," "," "&amp;E689)&amp;IF(K689=""," "," - "&amp;K689))</f>
        <v/>
      </c>
    </row>
    <row r="690" ht="39.75" customHeight="1">
      <c r="A690" s="89" t="n"/>
      <c r="B690" s="71" t="inlineStr">
        <is>
          <t>CUMMINS</t>
        </is>
      </c>
      <c r="C690" s="45" t="inlineStr">
        <is>
          <t>L10/LT10</t>
        </is>
      </c>
      <c r="D690" s="71" t="n">
        <v>125</v>
      </c>
      <c r="E690" s="71" t="inlineStr">
        <is>
          <t>(A)</t>
        </is>
      </c>
      <c r="F690" s="45" t="inlineStr">
        <is>
          <t>Buồng Nổ 90 hơi nhọn</t>
        </is>
      </c>
      <c r="G690" s="71" t="inlineStr">
        <is>
          <t>54x98</t>
        </is>
      </c>
      <c r="H690" s="71" t="n">
        <v>54</v>
      </c>
      <c r="I690" s="71" t="n">
        <v>124</v>
      </c>
      <c r="J690" s="71" t="inlineStr">
        <is>
          <t>2.97K-2.97K-4.8</t>
        </is>
      </c>
      <c r="K690" s="93" t="n"/>
      <c r="L690" s="71" t="inlineStr">
        <is>
          <t>Bộ 6</t>
        </is>
      </c>
      <c r="M690" s="64" t="n"/>
      <c r="N690" s="64" t="n"/>
      <c r="O690" s="64" t="n"/>
      <c r="P690" s="64" t="n"/>
      <c r="Q690" s="64" t="n"/>
      <c r="R690" s="71" t="inlineStr">
        <is>
          <t>🟢 CÓ</t>
        </is>
      </c>
      <c r="S690" s="45" t="n">
        <v>3044448</v>
      </c>
      <c r="T690" s="45" t="n"/>
      <c r="U690" s="61">
        <f>IF($C690="","",B690&amp;" "&amp;C690&amp;" · ĐK"&amp;D690&amp;IF(E690=""," "," "&amp;E690)&amp;IF(K690=""," "," - "&amp;K690))</f>
        <v/>
      </c>
    </row>
    <row r="691" ht="39.75" customHeight="1">
      <c r="A691" s="89" t="inlineStr">
        <is>
          <t>HH083281</t>
        </is>
      </c>
      <c r="B691" s="90" t="inlineStr">
        <is>
          <t>CUMMINS</t>
        </is>
      </c>
      <c r="C691" s="43" t="inlineStr">
        <is>
          <t>M11</t>
        </is>
      </c>
      <c r="D691" s="90" t="n">
        <v>125</v>
      </c>
      <c r="E691" s="90" t="n"/>
      <c r="F691" s="43" t="inlineStr">
        <is>
          <t>Buồng Nổ tròn 2 tầng núm dù 68-84 có 4 dấu supap piston 2 mảnh</t>
        </is>
      </c>
      <c r="G691" s="90" t="n"/>
      <c r="H691" s="90" t="n"/>
      <c r="I691" s="90" t="n"/>
      <c r="J691" s="90" t="inlineStr">
        <is>
          <t>3K-3K-4</t>
        </is>
      </c>
      <c r="K691" s="91" t="inlineStr">
        <is>
          <t>IKAZU</t>
        </is>
      </c>
      <c r="L691" s="90" t="inlineStr">
        <is>
          <t>Bộ 6</t>
        </is>
      </c>
      <c r="M691" s="92" t="n"/>
      <c r="N691" s="92" t="n">
        <v>8000000</v>
      </c>
      <c r="O691" s="92" t="n">
        <v>8500000</v>
      </c>
      <c r="P691" s="92" t="n">
        <v>9000000</v>
      </c>
      <c r="Q691" s="92" t="n"/>
      <c r="R691" s="90" t="inlineStr">
        <is>
          <t>🟢 CÓ</t>
        </is>
      </c>
      <c r="S691" s="45" t="n">
        <v>4952181</v>
      </c>
      <c r="T691" s="45" t="n"/>
      <c r="U691" s="61">
        <f>IF($C691="","",B691&amp;" "&amp;C691&amp;" · ĐK"&amp;D691&amp;IF(E691=""," "," "&amp;E691)&amp;IF(K691=""," "," - "&amp;K691))</f>
        <v/>
      </c>
    </row>
    <row r="692" ht="39.75" customHeight="1">
      <c r="A692" s="89" t="inlineStr">
        <is>
          <t>HH082707</t>
        </is>
      </c>
      <c r="B692" s="71" t="inlineStr">
        <is>
          <t>CUMMINS</t>
        </is>
      </c>
      <c r="C692" s="45" t="inlineStr">
        <is>
          <t>M11</t>
        </is>
      </c>
      <c r="D692" s="71" t="n">
        <v>125</v>
      </c>
      <c r="E692" s="71" t="n"/>
      <c r="F692" s="45" t="inlineStr">
        <is>
          <t>Buồng Nổ 78 dù, có 4 dấu supap, piston 2 mảnh</t>
        </is>
      </c>
      <c r="G692" s="71" t="n">
        <v>54</v>
      </c>
      <c r="H692" s="71" t="n">
        <v>49</v>
      </c>
      <c r="I692" s="71" t="n">
        <v>110</v>
      </c>
      <c r="J692" s="71" t="inlineStr">
        <is>
          <t>3K-3K-4</t>
        </is>
      </c>
      <c r="K692" s="93" t="inlineStr">
        <is>
          <t>IKAZU</t>
        </is>
      </c>
      <c r="L692" s="71" t="inlineStr">
        <is>
          <t>Bộ 6</t>
        </is>
      </c>
      <c r="M692" s="64" t="n"/>
      <c r="N692" s="64" t="n">
        <v>8400000</v>
      </c>
      <c r="O692" s="64" t="n">
        <v>8800000</v>
      </c>
      <c r="P692" s="64" t="n">
        <v>9200000</v>
      </c>
      <c r="Q692" s="64" t="n"/>
      <c r="R692" s="71" t="inlineStr">
        <is>
          <t>🟢 CÓ</t>
        </is>
      </c>
      <c r="S692" s="45" t="n">
        <v>4059900</v>
      </c>
      <c r="T692" s="45" t="n"/>
      <c r="U692" s="61">
        <f>IF($C692="","",B692&amp;" "&amp;C692&amp;" · ĐK"&amp;D692&amp;IF(E692=""," "," "&amp;E692)&amp;IF(K692=""," "," - "&amp;K692))</f>
        <v/>
      </c>
    </row>
    <row r="693" ht="39.75" customHeight="1">
      <c r="A693" s="89" t="n"/>
      <c r="B693" s="90" t="inlineStr">
        <is>
          <t>CUMMINS</t>
        </is>
      </c>
      <c r="C693" s="43" t="inlineStr">
        <is>
          <t>M11/QSM11</t>
        </is>
      </c>
      <c r="D693" s="90" t="n">
        <v>125</v>
      </c>
      <c r="E693" s="90" t="n"/>
      <c r="F693" s="43" t="inlineStr">
        <is>
          <t>Buồng Nổ hột vịt có 4 dấu supap, piston 2 mảnh</t>
        </is>
      </c>
      <c r="G693" s="90" t="n"/>
      <c r="H693" s="90" t="n"/>
      <c r="I693" s="90" t="n"/>
      <c r="J693" s="90" t="n"/>
      <c r="K693" s="91" t="n"/>
      <c r="L693" s="90" t="inlineStr">
        <is>
          <t>Bộ 6</t>
        </is>
      </c>
      <c r="M693" s="92" t="n"/>
      <c r="N693" s="92" t="n"/>
      <c r="O693" s="92" t="n"/>
      <c r="P693" s="92" t="n"/>
      <c r="Q693" s="92" t="n"/>
      <c r="R693" s="90" t="inlineStr">
        <is>
          <t>🟢 CÓ</t>
        </is>
      </c>
      <c r="S693" s="45" t="inlineStr">
        <is>
          <t>4025158/4059898</t>
        </is>
      </c>
      <c r="T693" s="45" t="n"/>
      <c r="U693" s="61">
        <f>IF($C693="","",B693&amp;" "&amp;C693&amp;" · ĐK"&amp;D693&amp;IF(E693=""," "," "&amp;E693)&amp;IF(K693=""," "," - "&amp;K693))</f>
        <v/>
      </c>
    </row>
    <row r="694" ht="39.75" customHeight="1">
      <c r="A694" s="89" t="n"/>
      <c r="B694" s="71" t="inlineStr">
        <is>
          <t>CUMMINS</t>
        </is>
      </c>
      <c r="C694" s="45" t="inlineStr">
        <is>
          <t>M11/QSM11</t>
        </is>
      </c>
      <c r="D694" s="71" t="n">
        <v>125</v>
      </c>
      <c r="E694" s="71" t="n"/>
      <c r="F694" s="45" t="inlineStr">
        <is>
          <t>Buồng Nổ tròn dù 91, piston 2 mảnh không dấu supap</t>
        </is>
      </c>
      <c r="G694" s="71" t="inlineStr">
        <is>
          <t>54x98</t>
        </is>
      </c>
      <c r="H694" s="71" t="n"/>
      <c r="I694" s="71" t="n">
        <v>110</v>
      </c>
      <c r="J694" s="71" t="inlineStr">
        <is>
          <t>3K-3K-4</t>
        </is>
      </c>
      <c r="K694" s="93" t="n"/>
      <c r="L694" s="71" t="inlineStr">
        <is>
          <t>Bộ 6</t>
        </is>
      </c>
      <c r="M694" s="64" t="n"/>
      <c r="N694" s="64" t="n"/>
      <c r="O694" s="64" t="n"/>
      <c r="P694" s="64" t="n"/>
      <c r="Q694" s="64" t="n"/>
      <c r="R694" s="71" t="inlineStr">
        <is>
          <t>🟢 CÓ</t>
        </is>
      </c>
      <c r="S694" s="45" t="inlineStr">
        <is>
          <t>3103753 4070653</t>
        </is>
      </c>
      <c r="T694" s="45" t="n"/>
      <c r="U694" s="61">
        <f>IF($C694="","",B694&amp;" "&amp;C694&amp;" · ĐK"&amp;D694&amp;IF(E694=""," "," "&amp;E694)&amp;IF(K694=""," "," - "&amp;K694))</f>
        <v/>
      </c>
    </row>
    <row r="695" ht="39.75" customHeight="1">
      <c r="A695" s="89" t="inlineStr">
        <is>
          <t>HH070401</t>
        </is>
      </c>
      <c r="B695" s="90" t="inlineStr">
        <is>
          <t>CUMMINS</t>
        </is>
      </c>
      <c r="C695" s="43" t="inlineStr">
        <is>
          <t>NH220/6D130</t>
        </is>
      </c>
      <c r="D695" s="90" t="n">
        <v>130</v>
      </c>
      <c r="E695" s="90" t="inlineStr">
        <is>
          <t>(A)</t>
        </is>
      </c>
      <c r="F695" s="43" t="inlineStr">
        <is>
          <t>Buồng Nổ tròn 101 nhọn, có 4 dấu supap</t>
        </is>
      </c>
      <c r="G695" s="90" t="inlineStr">
        <is>
          <t>51x110</t>
        </is>
      </c>
      <c r="H695" s="90" t="n">
        <v>76</v>
      </c>
      <c r="I695" s="90" t="n">
        <v>159</v>
      </c>
      <c r="J695" s="90" t="inlineStr">
        <is>
          <t>3.8K-3.6K-3.6K-6</t>
        </is>
      </c>
      <c r="K695" s="91" t="inlineStr">
        <is>
          <t>NSP</t>
        </is>
      </c>
      <c r="L695" s="90" t="inlineStr">
        <is>
          <t>Bộ 6</t>
        </is>
      </c>
      <c r="M695" s="92" t="n"/>
      <c r="N695" s="92" t="n">
        <v>7200000</v>
      </c>
      <c r="O695" s="92" t="n">
        <v>7695000</v>
      </c>
      <c r="P695" s="92" t="n">
        <v>8100000</v>
      </c>
      <c r="Q695" s="92" t="n"/>
      <c r="R695" s="90" t="inlineStr">
        <is>
          <t>🟢 CÓ</t>
        </is>
      </c>
      <c r="S695" s="45" t="n">
        <v>204810</v>
      </c>
      <c r="T695" s="45" t="n"/>
      <c r="U695" s="61">
        <f>IF($C695="","",B695&amp;" "&amp;C695&amp;" · ĐK"&amp;D695&amp;IF(E695=""," "," "&amp;E695)&amp;IF(K695=""," "," - "&amp;K695))</f>
        <v/>
      </c>
    </row>
    <row r="696" ht="39.75" customHeight="1">
      <c r="A696" s="89" t="inlineStr">
        <is>
          <t>HH084356</t>
        </is>
      </c>
      <c r="B696" s="90" t="inlineStr">
        <is>
          <t>CUMMINS</t>
        </is>
      </c>
      <c r="C696" s="43" t="inlineStr">
        <is>
          <t>NH220/6D130</t>
        </is>
      </c>
      <c r="D696" s="90" t="n">
        <v>130</v>
      </c>
      <c r="E696" s="90" t="inlineStr">
        <is>
          <t>(A)</t>
        </is>
      </c>
      <c r="F696" s="43" t="inlineStr">
        <is>
          <t>Buồng Nổ tròn 101 nhọn, có 4 dấu supap</t>
        </is>
      </c>
      <c r="G696" s="90" t="inlineStr">
        <is>
          <t>51x110</t>
        </is>
      </c>
      <c r="H696" s="90" t="n">
        <v>76</v>
      </c>
      <c r="I696" s="90" t="n">
        <v>159</v>
      </c>
      <c r="J696" s="90" t="inlineStr">
        <is>
          <t>3.8K-3.6K-3.6K-6</t>
        </is>
      </c>
      <c r="K696" s="91" t="inlineStr">
        <is>
          <t>HENWEIT</t>
        </is>
      </c>
      <c r="L696" s="90" t="inlineStr">
        <is>
          <t>Bộ 6</t>
        </is>
      </c>
      <c r="M696" s="92" t="n"/>
      <c r="N696" s="92" t="n">
        <v>6300000</v>
      </c>
      <c r="O696" s="92" t="n">
        <v>6700000</v>
      </c>
      <c r="P696" s="92" t="n">
        <v>7100000</v>
      </c>
      <c r="Q696" s="92" t="n"/>
      <c r="R696" s="90" t="inlineStr">
        <is>
          <t>🟢 CÓ</t>
        </is>
      </c>
      <c r="S696" s="45" t="inlineStr">
        <is>
          <t xml:space="preserve"> 199821/P-CM017-00</t>
        </is>
      </c>
      <c r="T696" s="45" t="n"/>
      <c r="U696" s="61">
        <f>IF($C696="","",B696&amp;" "&amp;C696&amp;" · ĐK"&amp;D696&amp;IF(E696=""," "," "&amp;E696)&amp;IF(K696=""," "," - "&amp;K696))</f>
        <v/>
      </c>
    </row>
    <row r="697" ht="39.75" customHeight="1">
      <c r="A697" s="89" t="n"/>
      <c r="B697" s="71" t="inlineStr">
        <is>
          <t>CUMMINS</t>
        </is>
      </c>
      <c r="C697" s="45" t="inlineStr">
        <is>
          <t>ISX15 / QSX15</t>
        </is>
      </c>
      <c r="D697" s="71" t="n">
        <v>137</v>
      </c>
      <c r="E697" s="71" t="n"/>
      <c r="F697" s="45" t="inlineStr">
        <is>
          <t>Buồng Nổ tròn núm dù 90, có 4 dấu supap, piston 2 mảnh</t>
        </is>
      </c>
      <c r="G697" s="71" t="inlineStr">
        <is>
          <t>51x110</t>
        </is>
      </c>
      <c r="H697" s="71" t="n"/>
      <c r="I697" s="71" t="n">
        <v>158.5</v>
      </c>
      <c r="J697" s="71" t="inlineStr">
        <is>
          <t>3K-3K-4</t>
        </is>
      </c>
      <c r="K697" s="93" t="n"/>
      <c r="L697" s="71" t="inlineStr">
        <is>
          <t>Bộ 6</t>
        </is>
      </c>
      <c r="M697" s="64" t="n"/>
      <c r="N697" s="64" t="n"/>
      <c r="O697" s="64" t="n"/>
      <c r="P697" s="64" t="n"/>
      <c r="Q697" s="64" t="n"/>
      <c r="R697" s="71" t="inlineStr">
        <is>
          <t>🟢 CÓ</t>
        </is>
      </c>
      <c r="S697" s="45" t="n">
        <v>4923744</v>
      </c>
      <c r="T697" s="45" t="n"/>
      <c r="U697" s="61">
        <f>IF($C697="","",B697&amp;" "&amp;C697&amp;" · ĐK"&amp;D697&amp;IF(E697=""," "," "&amp;E697)&amp;IF(K697=""," "," - "&amp;K697))</f>
        <v/>
      </c>
    </row>
    <row r="698" ht="39.75" customHeight="1">
      <c r="A698" s="89" t="inlineStr">
        <is>
          <t>HH074337</t>
        </is>
      </c>
      <c r="B698" s="90" t="inlineStr">
        <is>
          <t>CUMMINS</t>
        </is>
      </c>
      <c r="C698" s="43" t="inlineStr">
        <is>
          <t xml:space="preserve">N14/ NT855 </t>
        </is>
      </c>
      <c r="D698" s="90" t="n">
        <v>139.7</v>
      </c>
      <c r="E698" s="90" t="n"/>
      <c r="F698" s="43" t="inlineStr">
        <is>
          <t>Buồng Nổ 106.5, có 4 dấu supap, 3 bạc</t>
        </is>
      </c>
      <c r="G698" s="90" t="n">
        <v>51</v>
      </c>
      <c r="H698" s="90" t="n">
        <v>76.90000000000001</v>
      </c>
      <c r="I698" s="90" t="n">
        <v>160</v>
      </c>
      <c r="J698" s="90" t="inlineStr">
        <is>
          <t>4K-3K-4.75</t>
        </is>
      </c>
      <c r="K698" s="91" t="inlineStr">
        <is>
          <t>IZUMI</t>
        </is>
      </c>
      <c r="L698" s="90" t="inlineStr">
        <is>
          <t>Bộ 6</t>
        </is>
      </c>
      <c r="M698" s="92" t="n"/>
      <c r="N698" s="92" t="n">
        <v>5900000</v>
      </c>
      <c r="O698" s="92" t="n">
        <v>6200000</v>
      </c>
      <c r="P698" s="92" t="n">
        <v>6500000</v>
      </c>
      <c r="Q698" s="92" t="n"/>
      <c r="R698" s="90" t="inlineStr">
        <is>
          <t>🟢 CÓ</t>
        </is>
      </c>
      <c r="S698" s="45" t="n">
        <v>3045948</v>
      </c>
      <c r="T698" s="45" t="n"/>
      <c r="U698" s="61">
        <f>IF($C698="","",B698&amp;" "&amp;C698&amp;" · ĐK"&amp;D698&amp;IF(E698=""," "," "&amp;E698)&amp;IF(K698=""," "," - "&amp;K698))</f>
        <v/>
      </c>
    </row>
    <row r="699" ht="39.75" customHeight="1">
      <c r="A699" s="89" t="inlineStr">
        <is>
          <t>HH0448</t>
        </is>
      </c>
      <c r="B699" s="71" t="inlineStr">
        <is>
          <t>CUMMINS</t>
        </is>
      </c>
      <c r="C699" s="45" t="inlineStr">
        <is>
          <t>NT855</t>
        </is>
      </c>
      <c r="D699" s="71" t="n">
        <v>139.7</v>
      </c>
      <c r="E699" s="71" t="n"/>
      <c r="F699" s="45" t="inlineStr">
        <is>
          <t>Buồng Nổ nổ tròn 106, không dấu supap</t>
        </is>
      </c>
      <c r="G699" s="71" t="n">
        <v>50.8</v>
      </c>
      <c r="H699" s="71" t="n">
        <v>70.40000000000001</v>
      </c>
      <c r="I699" s="71" t="n">
        <v>153</v>
      </c>
      <c r="J699" s="71" t="inlineStr">
        <is>
          <t>3.59K-2.87K-2.87K-4.75</t>
        </is>
      </c>
      <c r="K699" s="93" t="inlineStr">
        <is>
          <t>NSP</t>
        </is>
      </c>
      <c r="L699" s="71" t="inlineStr">
        <is>
          <t>Bộ 6</t>
        </is>
      </c>
      <c r="M699" s="64" t="n"/>
      <c r="N699" s="64" t="n"/>
      <c r="O699" s="64" t="n">
        <v>5700000</v>
      </c>
      <c r="P699" s="64" t="n">
        <v>6000000</v>
      </c>
      <c r="Q699" s="64" t="n"/>
      <c r="R699" s="71" t="inlineStr">
        <is>
          <t>🟢 CÓ</t>
        </is>
      </c>
      <c r="S699" s="45" t="inlineStr">
        <is>
          <t>6711-31-2010</t>
        </is>
      </c>
      <c r="T699" s="45" t="n"/>
      <c r="U699" s="61">
        <f>IF($C699="","",B699&amp;" "&amp;C699&amp;" · ĐK"&amp;D699&amp;IF(E699=""," "," "&amp;E699)&amp;IF(K699=""," "," - "&amp;K699))</f>
        <v/>
      </c>
    </row>
    <row r="700" ht="39.75" customHeight="1">
      <c r="A700" s="89" t="inlineStr">
        <is>
          <t>HH070549</t>
        </is>
      </c>
      <c r="B700" s="90" t="inlineStr">
        <is>
          <t>CUMMINS</t>
        </is>
      </c>
      <c r="C700" s="43" t="inlineStr">
        <is>
          <t>NT855</t>
        </is>
      </c>
      <c r="D700" s="90" t="n">
        <v>139.7</v>
      </c>
      <c r="E700" s="90" t="n"/>
      <c r="F700" s="43" t="inlineStr">
        <is>
          <t>Buồng Nổ tròn 106, 5 có 4 dấu supap 4 bạc bạc đầu cao 27 mm</t>
        </is>
      </c>
      <c r="G700" s="90" t="inlineStr">
        <is>
          <t>51x120</t>
        </is>
      </c>
      <c r="H700" s="90" t="n">
        <v>76.90000000000001</v>
      </c>
      <c r="I700" s="90" t="n">
        <v>160</v>
      </c>
      <c r="J700" s="90" t="inlineStr">
        <is>
          <t>3.96K-3.17K-3.17K-4.75</t>
        </is>
      </c>
      <c r="K700" s="91" t="inlineStr">
        <is>
          <t>IKAZU</t>
        </is>
      </c>
      <c r="L700" s="90" t="inlineStr">
        <is>
          <t>Bộ 6</t>
        </is>
      </c>
      <c r="M700" s="92" t="n"/>
      <c r="N700" s="92" t="n">
        <v>5500000</v>
      </c>
      <c r="O700" s="92" t="n">
        <v>5850000</v>
      </c>
      <c r="P700" s="92" t="n">
        <v>6250000</v>
      </c>
      <c r="Q700" s="92" t="n"/>
      <c r="R700" s="90" t="inlineStr">
        <is>
          <t>🟢 CÓ</t>
        </is>
      </c>
      <c r="S700" s="45" t="n">
        <v>3051555</v>
      </c>
      <c r="T700" s="45" t="n"/>
      <c r="U700" s="61">
        <f>IF($C700="","",B700&amp;" "&amp;C700&amp;" · ĐK"&amp;D700&amp;IF(E700=""," "," "&amp;E700)&amp;IF(K700=""," "," - "&amp;K700))</f>
        <v/>
      </c>
    </row>
    <row r="701" ht="39.75" customHeight="1">
      <c r="A701" s="89" t="inlineStr">
        <is>
          <t>HH084003</t>
        </is>
      </c>
      <c r="B701" s="90" t="inlineStr">
        <is>
          <t>CUMMINS</t>
        </is>
      </c>
      <c r="C701" s="43" t="inlineStr">
        <is>
          <t>NT855</t>
        </is>
      </c>
      <c r="D701" s="90" t="n">
        <v>139.7</v>
      </c>
      <c r="E701" s="90" t="n"/>
      <c r="F701" s="43" t="inlineStr">
        <is>
          <t>Buồng Nổ tròn 106, 5 có 4 dấu supap 4 bạc bạc đầu cao 27 mm</t>
        </is>
      </c>
      <c r="G701" s="90" t="inlineStr">
        <is>
          <t>51x120</t>
        </is>
      </c>
      <c r="H701" s="90" t="n">
        <v>76.90000000000001</v>
      </c>
      <c r="I701" s="90" t="n">
        <v>160</v>
      </c>
      <c r="J701" s="90" t="inlineStr">
        <is>
          <t>3.96K-3.17K-3.17K-4.75</t>
        </is>
      </c>
      <c r="K701" s="91" t="inlineStr">
        <is>
          <t>HENWEIT</t>
        </is>
      </c>
      <c r="L701" s="90" t="inlineStr">
        <is>
          <t>Bộ 6</t>
        </is>
      </c>
      <c r="M701" s="92" t="n"/>
      <c r="N701" s="92" t="n">
        <v>6700000</v>
      </c>
      <c r="O701" s="92" t="n">
        <v>7100000</v>
      </c>
      <c r="P701" s="92" t="n">
        <v>7600000</v>
      </c>
      <c r="Q701" s="92" t="n"/>
      <c r="R701" s="90" t="inlineStr">
        <is>
          <t>🟢 CÓ</t>
        </is>
      </c>
      <c r="S701" s="45" t="n">
        <v>3051555</v>
      </c>
      <c r="T701" s="45" t="n"/>
      <c r="U701" s="61">
        <f>IF($C701="","",B701&amp;" "&amp;C701&amp;" · ĐK"&amp;D701&amp;IF(E701=""," "," "&amp;E701)&amp;IF(K701=""," "," - "&amp;K701))</f>
        <v/>
      </c>
    </row>
    <row r="702" ht="39.75" customHeight="1">
      <c r="A702" s="89" t="n"/>
      <c r="B702" s="71" t="inlineStr">
        <is>
          <t>CUMMINS</t>
        </is>
      </c>
      <c r="C702" s="45" t="inlineStr">
        <is>
          <t>NT855- NEW ( 3 bac)</t>
        </is>
      </c>
      <c r="D702" s="71" t="n">
        <v>139.7</v>
      </c>
      <c r="E702" s="71" t="n"/>
      <c r="F702" s="45" t="inlineStr">
        <is>
          <t>Buồng Nổ tròn 106, 5 có 4 dấu supap, 3 bạc</t>
        </is>
      </c>
      <c r="G702" s="71" t="inlineStr">
        <is>
          <t>51x120</t>
        </is>
      </c>
      <c r="H702" s="71" t="n">
        <v>76.90000000000001</v>
      </c>
      <c r="I702" s="71" t="n">
        <v>160</v>
      </c>
      <c r="J702" s="71" t="inlineStr">
        <is>
          <t>4K-3K-4.75</t>
        </is>
      </c>
      <c r="K702" s="93" t="n"/>
      <c r="L702" s="71" t="inlineStr">
        <is>
          <t>Bộ 6</t>
        </is>
      </c>
      <c r="M702" s="64" t="n"/>
      <c r="N702" s="64" t="n"/>
      <c r="O702" s="64" t="n"/>
      <c r="P702" s="64" t="n"/>
      <c r="Q702" s="64" t="n"/>
      <c r="R702" s="71" t="inlineStr">
        <is>
          <t>🟢 CÓ</t>
        </is>
      </c>
      <c r="S702" s="45" t="n">
        <v>3076817</v>
      </c>
      <c r="T702" s="45" t="n"/>
      <c r="U702" s="61">
        <f>IF($C702="","",B702&amp;" "&amp;C702&amp;" · ĐK"&amp;D702&amp;IF(E702=""," "," "&amp;E702)&amp;IF(K702=""," "," - "&amp;K702))</f>
        <v/>
      </c>
    </row>
    <row r="703" ht="39.75" customHeight="1">
      <c r="A703" s="89" t="inlineStr">
        <is>
          <t>HH081420</t>
        </is>
      </c>
      <c r="B703" s="90" t="inlineStr">
        <is>
          <t>CUMMINS</t>
        </is>
      </c>
      <c r="C703" s="43" t="inlineStr">
        <is>
          <t>NT855-2 ( 4 bạc )</t>
        </is>
      </c>
      <c r="D703" s="90" t="n">
        <v>139.7</v>
      </c>
      <c r="E703" s="90" t="inlineStr">
        <is>
          <t>(A)</t>
        </is>
      </c>
      <c r="F703" s="43" t="inlineStr">
        <is>
          <t>Buồng Nổ tròn 106, 5 có 4 dấu supap 4 bạc bạc đầu cao 19 mm</t>
        </is>
      </c>
      <c r="G703" s="90" t="inlineStr">
        <is>
          <t>51x120</t>
        </is>
      </c>
      <c r="H703" s="90" t="n">
        <v>76.90000000000001</v>
      </c>
      <c r="I703" s="90" t="n">
        <v>160</v>
      </c>
      <c r="J703" s="90" t="inlineStr">
        <is>
          <t>3.96K-3.17K-3.17K-4.75</t>
        </is>
      </c>
      <c r="K703" s="91" t="inlineStr">
        <is>
          <t>IZUMI</t>
        </is>
      </c>
      <c r="L703" s="90" t="inlineStr">
        <is>
          <t>Bộ 6</t>
        </is>
      </c>
      <c r="M703" s="92" t="n"/>
      <c r="N703" s="92" t="n"/>
      <c r="O703" s="92" t="n"/>
      <c r="P703" s="92" t="n"/>
      <c r="Q703" s="92" t="n"/>
      <c r="R703" s="90" t="inlineStr">
        <is>
          <t>🟢 CÓ</t>
        </is>
      </c>
      <c r="S703" s="45" t="n">
        <v>3048808</v>
      </c>
      <c r="T703" s="45" t="n"/>
      <c r="U703" s="61">
        <f>IF($C703="","",B703&amp;" "&amp;C703&amp;" · ĐK"&amp;D703&amp;IF(E703=""," "," "&amp;E703)&amp;IF(K703=""," "," - "&amp;K703))</f>
        <v/>
      </c>
    </row>
    <row r="704" ht="39.75" customHeight="1">
      <c r="A704" s="89" t="n"/>
      <c r="B704" s="71" t="inlineStr">
        <is>
          <t>CUMMINS</t>
        </is>
      </c>
      <c r="C704" s="45" t="inlineStr">
        <is>
          <t>KT19</t>
        </is>
      </c>
      <c r="D704" s="71" t="n">
        <v>158.7</v>
      </c>
      <c r="E704" s="71" t="inlineStr">
        <is>
          <t>(A)</t>
        </is>
      </c>
      <c r="F704" s="45" t="inlineStr">
        <is>
          <t>Buồng Nổ tròn 111</t>
        </is>
      </c>
      <c r="G704" s="71" t="inlineStr">
        <is>
          <t>61x133</t>
        </is>
      </c>
      <c r="H704" s="71" t="n">
        <v>81.5</v>
      </c>
      <c r="I704" s="71" t="n">
        <v>162</v>
      </c>
      <c r="J704" s="71" t="inlineStr">
        <is>
          <t>3.94K-3.94K-4.75</t>
        </is>
      </c>
      <c r="K704" s="93" t="n"/>
      <c r="L704" s="71" t="inlineStr">
        <is>
          <t>Bộ 6</t>
        </is>
      </c>
      <c r="M704" s="64" t="n"/>
      <c r="N704" s="64" t="n"/>
      <c r="O704" s="64" t="n"/>
      <c r="P704" s="64" t="n"/>
      <c r="Q704" s="64" t="n"/>
      <c r="R704" s="71" t="inlineStr">
        <is>
          <t>🟢 CÓ</t>
        </is>
      </c>
      <c r="S704" s="45" t="inlineStr">
        <is>
          <t>FP3096681</t>
        </is>
      </c>
      <c r="T704" s="45" t="n"/>
      <c r="U704" s="61">
        <f>IF($C704="","",B704&amp;" "&amp;C704&amp;" · ĐK"&amp;D704&amp;IF(E704=""," "," "&amp;E704)&amp;IF(K704=""," "," - "&amp;K704))</f>
        <v/>
      </c>
    </row>
    <row r="705" ht="39.75" customHeight="1">
      <c r="A705" s="89" t="n"/>
      <c r="B705" s="90" t="inlineStr">
        <is>
          <t>CUMMINS</t>
        </is>
      </c>
      <c r="C705" s="43" t="inlineStr">
        <is>
          <t>KT19</t>
        </is>
      </c>
      <c r="D705" s="90" t="n">
        <v>158.7</v>
      </c>
      <c r="E705" s="90" t="n"/>
      <c r="F705" s="43" t="inlineStr">
        <is>
          <t>Buồng Nổ tròn 118</t>
        </is>
      </c>
      <c r="G705" s="90" t="inlineStr">
        <is>
          <t>61x133</t>
        </is>
      </c>
      <c r="H705" s="90" t="n">
        <v>82.5</v>
      </c>
      <c r="I705" s="90" t="n">
        <v>167</v>
      </c>
      <c r="J705" s="90" t="inlineStr">
        <is>
          <t>3.94K-3.50-4.75</t>
        </is>
      </c>
      <c r="K705" s="91" t="n"/>
      <c r="L705" s="90" t="inlineStr">
        <is>
          <t>Bộ 6</t>
        </is>
      </c>
      <c r="M705" s="92" t="n"/>
      <c r="N705" s="92" t="n"/>
      <c r="O705" s="92" t="n"/>
      <c r="P705" s="92" t="n"/>
      <c r="Q705" s="92" t="n"/>
      <c r="R705" s="90" t="inlineStr">
        <is>
          <t>🟢 CÓ</t>
        </is>
      </c>
      <c r="S705" s="45" t="n">
        <v>3628731</v>
      </c>
      <c r="T705" s="45" t="n"/>
      <c r="U705" s="61">
        <f>IF($C705="","",B705&amp;" "&amp;C705&amp;" · ĐK"&amp;D705&amp;IF(E705=""," "," "&amp;E705)&amp;IF(K705=""," "," - "&amp;K705))</f>
        <v/>
      </c>
    </row>
    <row r="706" ht="39.75" customHeight="1">
      <c r="A706" s="89" t="n"/>
      <c r="B706" s="71" t="inlineStr">
        <is>
          <t>CUMMINS</t>
        </is>
      </c>
      <c r="C706" s="45" t="inlineStr">
        <is>
          <t>KT19</t>
        </is>
      </c>
      <c r="D706" s="71" t="n">
        <v>158.7</v>
      </c>
      <c r="E706" s="71" t="n"/>
      <c r="F706" s="45" t="inlineStr">
        <is>
          <t>Buồng Nổ</t>
        </is>
      </c>
      <c r="G706" s="71" t="inlineStr">
        <is>
          <t>61x133</t>
        </is>
      </c>
      <c r="H706" s="71" t="n"/>
      <c r="I706" s="71" t="n"/>
      <c r="J706" s="71" t="n"/>
      <c r="K706" s="93" t="n"/>
      <c r="L706" s="71" t="inlineStr">
        <is>
          <t>Bộ 6</t>
        </is>
      </c>
      <c r="M706" s="64" t="n"/>
      <c r="N706" s="64" t="n"/>
      <c r="O706" s="64" t="n"/>
      <c r="P706" s="64" t="n"/>
      <c r="Q706" s="64" t="n"/>
      <c r="R706" s="71" t="inlineStr">
        <is>
          <t>🟢 CÓ</t>
        </is>
      </c>
      <c r="S706" s="45" t="n">
        <v>3096685</v>
      </c>
      <c r="T706" s="45" t="n"/>
      <c r="U706" s="61">
        <f>IF($C706="","",B706&amp;" "&amp;C706&amp;" · ĐK"&amp;D706&amp;IF(E706=""," "," "&amp;E706)&amp;IF(K706=""," "," - "&amp;K706))</f>
        <v/>
      </c>
    </row>
    <row r="707" ht="39.75" customHeight="1">
      <c r="A707" s="89" t="n"/>
      <c r="B707" s="90" t="inlineStr">
        <is>
          <t>CUMMINS</t>
        </is>
      </c>
      <c r="C707" s="43" t="inlineStr">
        <is>
          <t>KT19</t>
        </is>
      </c>
      <c r="D707" s="90" t="n">
        <v>158.7</v>
      </c>
      <c r="E707" s="90" t="n"/>
      <c r="F707" s="43" t="inlineStr">
        <is>
          <t>Buồng Nổ tròn nhọn 118, ko dấu suppap</t>
        </is>
      </c>
      <c r="G707" s="90" t="inlineStr">
        <is>
          <t>61x133</t>
        </is>
      </c>
      <c r="H707" s="90" t="n"/>
      <c r="I707" s="90" t="n">
        <v>163</v>
      </c>
      <c r="J707" s="90" t="n"/>
      <c r="K707" s="91" t="n"/>
      <c r="L707" s="90" t="inlineStr">
        <is>
          <t>Bộ 6</t>
        </is>
      </c>
      <c r="M707" s="92" t="n"/>
      <c r="N707" s="92" t="n"/>
      <c r="O707" s="92" t="n"/>
      <c r="P707" s="92" t="n"/>
      <c r="Q707" s="92" t="n"/>
      <c r="R707" s="90" t="inlineStr">
        <is>
          <t>🟢 CÓ</t>
        </is>
      </c>
      <c r="S707" s="45" t="inlineStr">
        <is>
          <t>3096681 / 3096682</t>
        </is>
      </c>
      <c r="T707" s="45" t="n"/>
      <c r="U707" s="61">
        <f>IF($C707="","",B707&amp;" "&amp;C707&amp;" · ĐK"&amp;D707&amp;IF(E707=""," "," "&amp;E707)&amp;IF(K707=""," "," - "&amp;K707))</f>
        <v/>
      </c>
    </row>
    <row r="708" ht="39.75" customHeight="1">
      <c r="A708" s="89" t="inlineStr">
        <is>
          <t>HH20470</t>
        </is>
      </c>
      <c r="B708" s="71" t="inlineStr">
        <is>
          <t>CUMMINS</t>
        </is>
      </c>
      <c r="C708" s="45" t="inlineStr">
        <is>
          <t>QSL 9.3</t>
        </is>
      </c>
      <c r="D708" s="71" t="n"/>
      <c r="E708" s="71" t="inlineStr">
        <is>
          <t>(A)</t>
        </is>
      </c>
      <c r="F708" s="45" t="inlineStr">
        <is>
          <t>Buồng Nổ Tròn dù 2 tầng 79, ko dấu supap</t>
        </is>
      </c>
      <c r="G708" s="71" t="n"/>
      <c r="H708" s="71" t="n">
        <v>52</v>
      </c>
      <c r="I708" s="71" t="n">
        <v>110</v>
      </c>
      <c r="J708" s="71" t="n"/>
      <c r="K708" s="93" t="inlineStr">
        <is>
          <t>IZUMI</t>
        </is>
      </c>
      <c r="L708" s="71" t="inlineStr">
        <is>
          <t>Cái</t>
        </is>
      </c>
      <c r="M708" s="64" t="n"/>
      <c r="N708" s="64" t="n">
        <v>4100000</v>
      </c>
      <c r="O708" s="64" t="n">
        <v>4400000</v>
      </c>
      <c r="P708" s="64" t="n">
        <v>4700000</v>
      </c>
      <c r="Q708" s="64" t="n"/>
      <c r="R708" s="71" t="inlineStr">
        <is>
          <t>🟢 CÓ</t>
        </is>
      </c>
      <c r="S708" s="45" t="n">
        <v>5342188</v>
      </c>
      <c r="T708" s="45" t="n"/>
      <c r="U708" s="61">
        <f>IF($C708="","",B708&amp;" "&amp;C708&amp;" · ĐK"&amp;D708&amp;IF(E708=""," "," "&amp;E708)&amp;IF(K708=""," "," - "&amp;K708))</f>
        <v/>
      </c>
    </row>
    <row r="709" ht="39.75" customHeight="1">
      <c r="A709" s="85" t="n"/>
      <c r="B709" s="63" t="inlineStr">
        <is>
          <t>◆  NISSAN   (54 sản phẩm)</t>
        </is>
      </c>
      <c r="C709" s="86" t="n"/>
      <c r="D709" s="86" t="n"/>
      <c r="E709" s="86" t="n"/>
      <c r="F709" s="86" t="n"/>
      <c r="G709" s="86" t="n"/>
      <c r="H709" s="86" t="n"/>
      <c r="I709" s="86" t="n"/>
      <c r="J709" s="86" t="n"/>
      <c r="K709" s="87" t="n"/>
      <c r="L709" s="86" t="n"/>
      <c r="M709" s="86" t="n"/>
      <c r="N709" s="86" t="n"/>
      <c r="O709" s="86" t="n"/>
      <c r="P709" s="86" t="n"/>
      <c r="Q709" s="86" t="n"/>
      <c r="R709" s="86" t="n"/>
      <c r="S709" s="88" t="n"/>
      <c r="T709" s="45" t="n"/>
      <c r="U709" s="61">
        <f>IF($C709="","",B709&amp;" "&amp;C709&amp;" · ĐK"&amp;D709&amp;IF(E709=""," "," "&amp;E709)&amp;IF(K709=""," "," - "&amp;K709))</f>
        <v/>
      </c>
    </row>
    <row r="710" ht="39.75" customHeight="1">
      <c r="A710" s="89" t="n"/>
      <c r="B710" s="71" t="inlineStr">
        <is>
          <t>NISSAN</t>
        </is>
      </c>
      <c r="C710" s="45" t="inlineStr">
        <is>
          <t>SD22</t>
        </is>
      </c>
      <c r="D710" s="71" t="n">
        <v>83</v>
      </c>
      <c r="E710" s="71" t="inlineStr">
        <is>
          <t>0 kiềng gang</t>
        </is>
      </c>
      <c r="F710" s="45" t="inlineStr">
        <is>
          <t>Buồng Nổ chuồn có 2 dấu supap</t>
        </is>
      </c>
      <c r="G710" s="71" t="inlineStr">
        <is>
          <t>26x71</t>
        </is>
      </c>
      <c r="H710" s="71" t="n">
        <v>34</v>
      </c>
      <c r="I710" s="71" t="n">
        <v>96</v>
      </c>
      <c r="J710" s="71" t="inlineStr">
        <is>
          <t>2.5HK-2-2-4.5-4.5</t>
        </is>
      </c>
      <c r="K710" s="93" t="n"/>
      <c r="L710" s="71" t="inlineStr">
        <is>
          <t>Bộ 4</t>
        </is>
      </c>
      <c r="M710" s="64" t="n"/>
      <c r="N710" s="64" t="n"/>
      <c r="O710" s="64" t="n"/>
      <c r="P710" s="64" t="n"/>
      <c r="Q710" s="64" t="n"/>
      <c r="R710" s="71" t="inlineStr">
        <is>
          <t>🟢 CÓ</t>
        </is>
      </c>
      <c r="S710" s="45" t="n"/>
      <c r="T710" s="45" t="n"/>
      <c r="U710" s="61">
        <f>IF($C710="","",B710&amp;" "&amp;C710&amp;" · ĐK"&amp;D710&amp;IF(E710=""," "," "&amp;E710)&amp;IF(K710=""," "," - "&amp;K710))</f>
        <v/>
      </c>
    </row>
    <row r="711" ht="39.75" customHeight="1">
      <c r="A711" s="89" t="n"/>
      <c r="B711" s="90" t="inlineStr">
        <is>
          <t>NISSAN</t>
        </is>
      </c>
      <c r="C711" s="43" t="inlineStr">
        <is>
          <t>SD22</t>
        </is>
      </c>
      <c r="D711" s="90" t="n">
        <v>84</v>
      </c>
      <c r="E711" s="90" t="inlineStr">
        <is>
          <t>0 kiềng gang</t>
        </is>
      </c>
      <c r="F711" s="43" t="inlineStr">
        <is>
          <t>Buồng Nổ chuồn có 2 dấu supap</t>
        </is>
      </c>
      <c r="G711" s="90" t="inlineStr">
        <is>
          <t>26x71</t>
        </is>
      </c>
      <c r="H711" s="90" t="n">
        <v>34</v>
      </c>
      <c r="I711" s="90" t="n">
        <v>96</v>
      </c>
      <c r="J711" s="90" t="inlineStr">
        <is>
          <t>2.5HK-2-2-4.5-4.5</t>
        </is>
      </c>
      <c r="K711" s="91" t="n"/>
      <c r="L711" s="90" t="inlineStr">
        <is>
          <t>Bộ 4</t>
        </is>
      </c>
      <c r="M711" s="92" t="n"/>
      <c r="N711" s="92" t="n"/>
      <c r="O711" s="92" t="n"/>
      <c r="P711" s="92" t="n"/>
      <c r="Q711" s="92" t="n"/>
      <c r="R711" s="90" t="inlineStr">
        <is>
          <t>🟢 CÓ</t>
        </is>
      </c>
      <c r="S711" s="45" t="n"/>
      <c r="T711" s="45" t="n"/>
      <c r="U711" s="61">
        <f>IF($C711="","",B711&amp;" "&amp;C711&amp;" · ĐK"&amp;D711&amp;IF(E711=""," "," "&amp;E711)&amp;IF(K711=""," "," - "&amp;K711))</f>
        <v/>
      </c>
    </row>
    <row r="712" ht="39.75" customHeight="1">
      <c r="A712" s="89" t="inlineStr">
        <is>
          <t>HH073686</t>
        </is>
      </c>
      <c r="B712" s="71" t="inlineStr">
        <is>
          <t>NISSAN</t>
        </is>
      </c>
      <c r="C712" s="45" t="inlineStr">
        <is>
          <t>SD23/SD25</t>
        </is>
      </c>
      <c r="D712" s="71" t="n">
        <v>89</v>
      </c>
      <c r="E712" s="71" t="inlineStr">
        <is>
          <t>(A)</t>
        </is>
      </c>
      <c r="F712" s="45" t="inlineStr">
        <is>
          <t xml:space="preserve">Buồng Nổ chuồn có 2 dấu supap,dài 90 </t>
        </is>
      </c>
      <c r="G712" s="71" t="inlineStr">
        <is>
          <t>26x74</t>
        </is>
      </c>
      <c r="H712" s="71" t="n">
        <v>35</v>
      </c>
      <c r="I712" s="71" t="n">
        <v>90</v>
      </c>
      <c r="J712" s="71" t="inlineStr">
        <is>
          <t>2.5-2-4.5</t>
        </is>
      </c>
      <c r="K712" s="93" t="inlineStr">
        <is>
          <t>IZUMI</t>
        </is>
      </c>
      <c r="L712" s="71" t="inlineStr">
        <is>
          <t>Bộ 4</t>
        </is>
      </c>
      <c r="M712" s="64" t="n"/>
      <c r="N712" s="64" t="n"/>
      <c r="O712" s="64" t="n"/>
      <c r="P712" s="64" t="n"/>
      <c r="Q712" s="64" t="n"/>
      <c r="R712" s="71" t="inlineStr">
        <is>
          <t>🟢 CÓ</t>
        </is>
      </c>
      <c r="S712" s="45" t="n"/>
      <c r="T712" s="45" t="n"/>
      <c r="U712" s="61">
        <f>IF($C712="","",B712&amp;" "&amp;C712&amp;" · ĐK"&amp;D712&amp;IF(E712=""," "," "&amp;E712)&amp;IF(K712=""," "," - "&amp;K712))</f>
        <v/>
      </c>
    </row>
    <row r="713" ht="39.75" customHeight="1">
      <c r="A713" s="89" t="inlineStr">
        <is>
          <t>HH083873</t>
        </is>
      </c>
      <c r="B713" s="90" t="inlineStr">
        <is>
          <t>NISSAN</t>
        </is>
      </c>
      <c r="C713" s="43" t="inlineStr">
        <is>
          <t>SD23/SD25 NEW</t>
        </is>
      </c>
      <c r="D713" s="90" t="n">
        <v>89</v>
      </c>
      <c r="E713" s="90" t="n"/>
      <c r="F713" s="43" t="inlineStr">
        <is>
          <t>Buồng Nổ chuồn có 2 dấu supap, dài 80</t>
        </is>
      </c>
      <c r="G713" s="90" t="inlineStr">
        <is>
          <t>26x74</t>
        </is>
      </c>
      <c r="H713" s="90" t="n">
        <v>35</v>
      </c>
      <c r="I713" s="90" t="n">
        <v>80</v>
      </c>
      <c r="J713" s="90" t="inlineStr">
        <is>
          <t>2.5-2-4.5</t>
        </is>
      </c>
      <c r="K713" s="91" t="inlineStr">
        <is>
          <t>IKAZU</t>
        </is>
      </c>
      <c r="L713" s="90" t="inlineStr">
        <is>
          <t>Bộ 4</t>
        </is>
      </c>
      <c r="M713" s="92" t="n"/>
      <c r="N713" s="92" t="n">
        <v>1350000</v>
      </c>
      <c r="O713" s="92" t="n">
        <v>1450000</v>
      </c>
      <c r="P713" s="92" t="n">
        <v>1550000</v>
      </c>
      <c r="Q713" s="92" t="n"/>
      <c r="R713" s="90" t="inlineStr">
        <is>
          <t>🟢 CÓ</t>
        </is>
      </c>
      <c r="S713" s="45" t="n"/>
      <c r="T713" s="45" t="n"/>
      <c r="U713" s="61">
        <f>IF($C713="","",B713&amp;" "&amp;C713&amp;" · ĐK"&amp;D713&amp;IF(E713=""," "," "&amp;E713)&amp;IF(K713=""," "," - "&amp;K713))</f>
        <v/>
      </c>
    </row>
    <row r="714" ht="39.75" customHeight="1">
      <c r="A714" s="89" t="n"/>
      <c r="B714" s="71" t="inlineStr">
        <is>
          <t>NISSAN</t>
        </is>
      </c>
      <c r="C714" s="45" t="inlineStr">
        <is>
          <t>TD23</t>
        </is>
      </c>
      <c r="D714" s="71" t="n">
        <v>89</v>
      </c>
      <c r="E714" s="71" t="inlineStr">
        <is>
          <t>0 kiềng gang</t>
        </is>
      </c>
      <c r="F714" s="45" t="inlineStr">
        <is>
          <t>Buồng Nổ chuồn có 2 dấu supap</t>
        </is>
      </c>
      <c r="G714" s="71" t="inlineStr">
        <is>
          <t>26x75</t>
        </is>
      </c>
      <c r="H714" s="71" t="n">
        <v>34.5</v>
      </c>
      <c r="I714" s="71" t="n">
        <v>84</v>
      </c>
      <c r="J714" s="71" t="inlineStr">
        <is>
          <t>2.5-2-4</t>
        </is>
      </c>
      <c r="K714" s="93" t="n"/>
      <c r="L714" s="71" t="inlineStr">
        <is>
          <t>Bộ 4</t>
        </is>
      </c>
      <c r="M714" s="64" t="n"/>
      <c r="N714" s="64" t="n"/>
      <c r="O714" s="64" t="n"/>
      <c r="P714" s="64" t="n"/>
      <c r="Q714" s="64" t="n"/>
      <c r="R714" s="71" t="inlineStr">
        <is>
          <t>🟢 CÓ</t>
        </is>
      </c>
      <c r="S714" s="45" t="n"/>
      <c r="T714" s="45" t="n"/>
      <c r="U714" s="61">
        <f>IF($C714="","",B714&amp;" "&amp;C714&amp;" · ĐK"&amp;D714&amp;IF(E714=""," "," "&amp;E714)&amp;IF(K714=""," "," - "&amp;K714))</f>
        <v/>
      </c>
    </row>
    <row r="715" ht="39.75" customHeight="1">
      <c r="A715" s="89" t="inlineStr">
        <is>
          <t>HH071045</t>
        </is>
      </c>
      <c r="B715" s="90" t="inlineStr">
        <is>
          <t>NISSAN</t>
        </is>
      </c>
      <c r="C715" s="43" t="inlineStr">
        <is>
          <t>TD25</t>
        </is>
      </c>
      <c r="D715" s="90" t="n">
        <v>92.90000000000001</v>
      </c>
      <c r="E715" s="90" t="n"/>
      <c r="F715" s="43" t="inlineStr">
        <is>
          <t>Buồng Nổ chuồn có 2 dấu supap</t>
        </is>
      </c>
      <c r="G715" s="90" t="inlineStr">
        <is>
          <t>28x80</t>
        </is>
      </c>
      <c r="H715" s="90" t="n">
        <v>36</v>
      </c>
      <c r="I715" s="90" t="n">
        <v>87</v>
      </c>
      <c r="J715" s="90" t="inlineStr">
        <is>
          <t>2.5-2-4</t>
        </is>
      </c>
      <c r="K715" s="91" t="inlineStr">
        <is>
          <t>IZUMI</t>
        </is>
      </c>
      <c r="L715" s="90" t="inlineStr">
        <is>
          <t>Bộ 4</t>
        </is>
      </c>
      <c r="M715" s="92" t="n"/>
      <c r="N715" s="92" t="n">
        <v>1250000</v>
      </c>
      <c r="O715" s="92" t="n">
        <v>1350000</v>
      </c>
      <c r="P715" s="92" t="n">
        <v>1450000</v>
      </c>
      <c r="Q715" s="92" t="n"/>
      <c r="R715" s="90" t="inlineStr">
        <is>
          <t>🟢 CÓ</t>
        </is>
      </c>
      <c r="S715" s="45" t="n"/>
      <c r="T715" s="45" t="n"/>
      <c r="U715" s="61">
        <f>IF($C715="","",B715&amp;" "&amp;C715&amp;" · ĐK"&amp;D715&amp;IF(E715=""," "," "&amp;E715)&amp;IF(K715=""," "," - "&amp;K715))</f>
        <v/>
      </c>
    </row>
    <row r="716" ht="39.75" customHeight="1">
      <c r="A716" s="89" t="inlineStr">
        <is>
          <t>HH076812</t>
        </is>
      </c>
      <c r="B716" s="71" t="inlineStr">
        <is>
          <t>NISSAN</t>
        </is>
      </c>
      <c r="C716" s="45" t="inlineStr">
        <is>
          <t>BD30</t>
        </is>
      </c>
      <c r="D716" s="71" t="n">
        <v>96</v>
      </c>
      <c r="E716" s="71" t="inlineStr">
        <is>
          <t>(A)</t>
        </is>
      </c>
      <c r="F716" s="45" t="inlineStr">
        <is>
          <t>Buồng Nổ 45 đỉnh trụ dù có 2 dấu supap</t>
        </is>
      </c>
      <c r="G716" s="71" t="inlineStr">
        <is>
          <t>30x81</t>
        </is>
      </c>
      <c r="H716" s="71" t="n">
        <v>38</v>
      </c>
      <c r="I716" s="71" t="n">
        <v>89.5</v>
      </c>
      <c r="J716" s="71" t="inlineStr">
        <is>
          <t>2.5HK-2-3</t>
        </is>
      </c>
      <c r="K716" s="93" t="inlineStr">
        <is>
          <t>IZUMI</t>
        </is>
      </c>
      <c r="L716" s="71" t="inlineStr">
        <is>
          <t>Bộ 4</t>
        </is>
      </c>
      <c r="M716" s="64" t="n"/>
      <c r="N716" s="64" t="n">
        <v>1550000</v>
      </c>
      <c r="O716" s="64" t="n">
        <v>1640000</v>
      </c>
      <c r="P716" s="64" t="n">
        <v>1800000</v>
      </c>
      <c r="Q716" s="64" t="n"/>
      <c r="R716" s="71" t="inlineStr">
        <is>
          <t>🟢 CÓ</t>
        </is>
      </c>
      <c r="S716" s="45" t="inlineStr">
        <is>
          <t>12010-69T62</t>
        </is>
      </c>
      <c r="T716" s="45" t="n"/>
      <c r="U716" s="61">
        <f>IF($C716="","",B716&amp;" "&amp;C716&amp;" · ĐK"&amp;D716&amp;IF(E716=""," "," "&amp;E716)&amp;IF(K716=""," "," - "&amp;K716))</f>
        <v/>
      </c>
    </row>
    <row r="717" ht="39.75" customHeight="1">
      <c r="A717" s="89" t="inlineStr">
        <is>
          <t>HH00034</t>
        </is>
      </c>
      <c r="B717" s="90" t="inlineStr">
        <is>
          <t>NISSAN</t>
        </is>
      </c>
      <c r="C717" s="43" t="inlineStr">
        <is>
          <t>BD30/MD30</t>
        </is>
      </c>
      <c r="D717" s="90" t="n">
        <v>96</v>
      </c>
      <c r="E717" s="90" t="inlineStr">
        <is>
          <t>(A)+(O)</t>
        </is>
      </c>
      <c r="F717" s="43" t="inlineStr">
        <is>
          <t>Buồng Nổ tròn 44 hơi nhọn giữa tâm</t>
        </is>
      </c>
      <c r="G717" s="90" t="inlineStr">
        <is>
          <t>30x81</t>
        </is>
      </c>
      <c r="H717" s="90" t="n">
        <v>38</v>
      </c>
      <c r="I717" s="90" t="n">
        <v>89.5</v>
      </c>
      <c r="J717" s="90" t="inlineStr">
        <is>
          <t>2.5-2-4</t>
        </is>
      </c>
      <c r="K717" s="91" t="inlineStr">
        <is>
          <t>IZUMI</t>
        </is>
      </c>
      <c r="L717" s="90" t="inlineStr">
        <is>
          <t>Bộ 4</t>
        </is>
      </c>
      <c r="M717" s="92" t="n"/>
      <c r="N717" s="92" t="n"/>
      <c r="O717" s="92" t="n"/>
      <c r="P717" s="92" t="n"/>
      <c r="Q717" s="92" t="n"/>
      <c r="R717" s="90" t="inlineStr">
        <is>
          <t>🟢 CÓ</t>
        </is>
      </c>
      <c r="S717" s="45" t="n"/>
      <c r="T717" s="45" t="n"/>
      <c r="U717" s="61">
        <f>IF($C717="","",B717&amp;" "&amp;C717&amp;" · ĐK"&amp;D717&amp;IF(E717=""," "," "&amp;E717)&amp;IF(K717=""," "," - "&amp;K717))</f>
        <v/>
      </c>
    </row>
    <row r="718" ht="39.75" customHeight="1">
      <c r="A718" s="89" t="inlineStr">
        <is>
          <t>HH076921</t>
        </is>
      </c>
      <c r="B718" s="71" t="inlineStr">
        <is>
          <t>NISSAN</t>
        </is>
      </c>
      <c r="C718" s="45" t="inlineStr">
        <is>
          <t>BD30T</t>
        </is>
      </c>
      <c r="D718" s="71" t="n">
        <v>96</v>
      </c>
      <c r="E718" s="71" t="inlineStr">
        <is>
          <t>(A)+(O)</t>
        </is>
      </c>
      <c r="F718" s="45" t="inlineStr">
        <is>
          <t>Buồng Nổ 47 đỉnh trụ dù có 2 dấu  supap</t>
        </is>
      </c>
      <c r="G718" s="71" t="inlineStr">
        <is>
          <t>30x81</t>
        </is>
      </c>
      <c r="H718" s="71" t="n">
        <v>38</v>
      </c>
      <c r="I718" s="71" t="n">
        <v>89.5</v>
      </c>
      <c r="J718" s="71" t="inlineStr">
        <is>
          <t>2.5HK-2-3</t>
        </is>
      </c>
      <c r="K718" s="93" t="inlineStr">
        <is>
          <t>IZUMI</t>
        </is>
      </c>
      <c r="L718" s="71" t="inlineStr">
        <is>
          <t>Bộ 4</t>
        </is>
      </c>
      <c r="M718" s="64" t="n"/>
      <c r="N718" s="64" t="n"/>
      <c r="O718" s="64" t="n"/>
      <c r="P718" s="64" t="n"/>
      <c r="Q718" s="64" t="n"/>
      <c r="R718" s="71" t="inlineStr">
        <is>
          <t>🟢 CÓ</t>
        </is>
      </c>
      <c r="S718" s="45" t="n"/>
      <c r="T718" s="45" t="n"/>
      <c r="U718" s="61">
        <f>IF($C718="","",B718&amp;" "&amp;C718&amp;" · ĐK"&amp;D718&amp;IF(E718=""," "," "&amp;E718)&amp;IF(K718=""," "," - "&amp;K718))</f>
        <v/>
      </c>
    </row>
    <row r="719" ht="39.75" customHeight="1">
      <c r="A719" s="89" t="inlineStr">
        <is>
          <t>HH074815</t>
        </is>
      </c>
      <c r="B719" s="90" t="inlineStr">
        <is>
          <t>NISSAN</t>
        </is>
      </c>
      <c r="C719" s="43" t="inlineStr">
        <is>
          <t>TD27/TD42</t>
        </is>
      </c>
      <c r="D719" s="90" t="n">
        <v>96</v>
      </c>
      <c r="E719" s="90" t="inlineStr">
        <is>
          <t>(A)</t>
        </is>
      </c>
      <c r="F719" s="43" t="inlineStr">
        <is>
          <t>Buồng Nổ chuồn có 2 dấu supap, có cò nhớt,ắc 28</t>
        </is>
      </c>
      <c r="G719" s="90" t="inlineStr">
        <is>
          <t>28x80</t>
        </is>
      </c>
      <c r="H719" s="90" t="n">
        <v>36</v>
      </c>
      <c r="I719" s="90" t="n">
        <v>87</v>
      </c>
      <c r="J719" s="90" t="inlineStr">
        <is>
          <t>2.5-2-4</t>
        </is>
      </c>
      <c r="K719" s="91" t="inlineStr">
        <is>
          <t>IZUMI</t>
        </is>
      </c>
      <c r="L719" s="90" t="inlineStr">
        <is>
          <t>Bộ 4</t>
        </is>
      </c>
      <c r="M719" s="92" t="n"/>
      <c r="N719" s="92" t="n"/>
      <c r="O719" s="92" t="n"/>
      <c r="P719" s="92" t="n"/>
      <c r="Q719" s="92" t="n"/>
      <c r="R719" s="90" t="inlineStr">
        <is>
          <t>🟢 CÓ</t>
        </is>
      </c>
      <c r="S719" s="45" t="inlineStr">
        <is>
          <t>12010-10T11</t>
        </is>
      </c>
      <c r="T719" s="45" t="n"/>
      <c r="U719" s="61">
        <f>IF($C719="","",B719&amp;" "&amp;C719&amp;" · ĐK"&amp;D719&amp;IF(E719=""," "," "&amp;E719)&amp;IF(K719=""," "," - "&amp;K719))</f>
        <v/>
      </c>
    </row>
    <row r="720" ht="39.75" customHeight="1">
      <c r="A720" s="89" t="inlineStr">
        <is>
          <t>HH080376</t>
        </is>
      </c>
      <c r="B720" s="90" t="inlineStr">
        <is>
          <t>NISSAN</t>
        </is>
      </c>
      <c r="C720" s="43" t="inlineStr">
        <is>
          <t>TD27/TD42</t>
        </is>
      </c>
      <c r="D720" s="90" t="n">
        <v>96</v>
      </c>
      <c r="E720" s="90" t="inlineStr">
        <is>
          <t>(A)</t>
        </is>
      </c>
      <c r="F720" s="43" t="inlineStr">
        <is>
          <t>Buồng Nổ chuồn có 2 dấu supap, có cò nhớt,ắc 28</t>
        </is>
      </c>
      <c r="G720" s="90" t="inlineStr">
        <is>
          <t>28x80</t>
        </is>
      </c>
      <c r="H720" s="90" t="n">
        <v>36</v>
      </c>
      <c r="I720" s="90" t="n">
        <v>87</v>
      </c>
      <c r="J720" s="90" t="inlineStr">
        <is>
          <t>2.5-2-4</t>
        </is>
      </c>
      <c r="K720" s="91" t="inlineStr">
        <is>
          <t>IKAZU</t>
        </is>
      </c>
      <c r="L720" s="90" t="inlineStr">
        <is>
          <t>Bộ 4</t>
        </is>
      </c>
      <c r="M720" s="92" t="n"/>
      <c r="N720" s="92" t="n">
        <v>1100000</v>
      </c>
      <c r="O720" s="92" t="n">
        <v>1200000</v>
      </c>
      <c r="P720" s="92" t="n">
        <v>1300000</v>
      </c>
      <c r="Q720" s="92" t="n"/>
      <c r="R720" s="90" t="inlineStr">
        <is>
          <t>🟢 CÓ</t>
        </is>
      </c>
      <c r="S720" s="45" t="inlineStr">
        <is>
          <t>12010-10T11</t>
        </is>
      </c>
      <c r="T720" s="45" t="n"/>
      <c r="U720" s="61">
        <f>IF($C720="","",B720&amp;" "&amp;C720&amp;" · ĐK"&amp;D720&amp;IF(E720=""," "," "&amp;E720)&amp;IF(K720=""," "," - "&amp;K720))</f>
        <v/>
      </c>
    </row>
    <row r="721" ht="39.75" customHeight="1">
      <c r="A721" s="89" t="n"/>
      <c r="B721" s="71" t="inlineStr">
        <is>
          <t>NISSAN</t>
        </is>
      </c>
      <c r="C721" s="45" t="inlineStr">
        <is>
          <t>TD27 -T</t>
        </is>
      </c>
      <c r="D721" s="71" t="n">
        <v>96</v>
      </c>
      <c r="E721" s="71" t="inlineStr">
        <is>
          <t>(A)</t>
        </is>
      </c>
      <c r="F721" s="45" t="inlineStr">
        <is>
          <t>Buồng Nổ chuồn có 2 dấu supap</t>
        </is>
      </c>
      <c r="G721" s="71" t="inlineStr">
        <is>
          <t>30x80</t>
        </is>
      </c>
      <c r="H721" s="71" t="n">
        <v>35</v>
      </c>
      <c r="I721" s="71" t="n">
        <v>87</v>
      </c>
      <c r="J721" s="71" t="inlineStr">
        <is>
          <t>2.5HK-2-4</t>
        </is>
      </c>
      <c r="K721" s="93" t="n"/>
      <c r="L721" s="71" t="inlineStr">
        <is>
          <t>Bộ 4</t>
        </is>
      </c>
      <c r="M721" s="64" t="n"/>
      <c r="N721" s="64" t="n"/>
      <c r="O721" s="64" t="n"/>
      <c r="P721" s="64" t="n"/>
      <c r="Q721" s="64" t="n"/>
      <c r="R721" s="71" t="inlineStr">
        <is>
          <t>🟢 CÓ</t>
        </is>
      </c>
      <c r="S721" s="45" t="n"/>
      <c r="T721" s="45" t="n"/>
      <c r="U721" s="61">
        <f>IF($C721="","",B721&amp;" "&amp;C721&amp;" · ĐK"&amp;D721&amp;IF(E721=""," "," "&amp;E721)&amp;IF(K721=""," "," - "&amp;K721))</f>
        <v/>
      </c>
    </row>
    <row r="722" ht="39.75" customHeight="1">
      <c r="A722" s="89" t="inlineStr">
        <is>
          <t>HH071046</t>
        </is>
      </c>
      <c r="B722" s="90" t="inlineStr">
        <is>
          <t>NISSAN</t>
        </is>
      </c>
      <c r="C722" s="43" t="inlineStr">
        <is>
          <t>TD27-2</t>
        </is>
      </c>
      <c r="D722" s="90" t="n">
        <v>96</v>
      </c>
      <c r="E722" s="90" t="inlineStr">
        <is>
          <t>(A)</t>
        </is>
      </c>
      <c r="F722" s="43" t="inlineStr">
        <is>
          <t xml:space="preserve">Buồng Nổ chuồn, có cò nhớt,ắc 30 </t>
        </is>
      </c>
      <c r="G722" s="90" t="inlineStr">
        <is>
          <t>30x74</t>
        </is>
      </c>
      <c r="H722" s="90" t="n">
        <v>35</v>
      </c>
      <c r="I722" s="90" t="n">
        <v>86</v>
      </c>
      <c r="J722" s="90" t="inlineStr">
        <is>
          <t>2.5-2-3</t>
        </is>
      </c>
      <c r="K722" s="91" t="inlineStr">
        <is>
          <t>IZUMI</t>
        </is>
      </c>
      <c r="L722" s="90" t="inlineStr">
        <is>
          <t>Bộ 4</t>
        </is>
      </c>
      <c r="M722" s="92" t="n"/>
      <c r="N722" s="92" t="n">
        <v>1200000</v>
      </c>
      <c r="O722" s="92" t="n">
        <v>1300000</v>
      </c>
      <c r="P722" s="92" t="n">
        <v>1400000</v>
      </c>
      <c r="Q722" s="92" t="n"/>
      <c r="R722" s="90" t="inlineStr">
        <is>
          <t>🟢 CÓ</t>
        </is>
      </c>
      <c r="S722" s="45" t="inlineStr">
        <is>
          <t>12010-6T000</t>
        </is>
      </c>
      <c r="T722" s="45" t="n"/>
      <c r="U722" s="61">
        <f>IF($C722="","",B722&amp;" "&amp;C722&amp;" · ĐK"&amp;D722&amp;IF(E722=""," "," "&amp;E722)&amp;IF(K722=""," "," - "&amp;K722))</f>
        <v/>
      </c>
    </row>
    <row r="723" ht="39.75" customHeight="1">
      <c r="A723" s="89" t="inlineStr">
        <is>
          <t>HH073988</t>
        </is>
      </c>
      <c r="B723" s="71" t="inlineStr">
        <is>
          <t>NISSAN</t>
        </is>
      </c>
      <c r="C723" s="45" t="inlineStr">
        <is>
          <t>ED30</t>
        </is>
      </c>
      <c r="D723" s="71" t="n">
        <v>98</v>
      </c>
      <c r="E723" s="71" t="inlineStr">
        <is>
          <t>(A)</t>
        </is>
      </c>
      <c r="F723" s="45" t="inlineStr">
        <is>
          <t>Buồng Nổ chuồn có 2 dấu supap</t>
        </is>
      </c>
      <c r="G723" s="71" t="inlineStr">
        <is>
          <t>32x85</t>
        </is>
      </c>
      <c r="H723" s="71" t="n">
        <v>43</v>
      </c>
      <c r="I723" s="71" t="n">
        <v>103</v>
      </c>
      <c r="J723" s="71" t="inlineStr">
        <is>
          <t>3-2-2-4.5</t>
        </is>
      </c>
      <c r="K723" s="93" t="inlineStr">
        <is>
          <t>IZUMI</t>
        </is>
      </c>
      <c r="L723" s="71" t="inlineStr">
        <is>
          <t>Bộ 4</t>
        </is>
      </c>
      <c r="M723" s="64" t="n"/>
      <c r="N723" s="64" t="n"/>
      <c r="O723" s="64" t="n"/>
      <c r="P723" s="64" t="n"/>
      <c r="Q723" s="64" t="n"/>
      <c r="R723" s="71" t="inlineStr">
        <is>
          <t>🟢 CÓ</t>
        </is>
      </c>
      <c r="S723" s="45" t="n"/>
      <c r="T723" s="45" t="n"/>
      <c r="U723" s="61">
        <f>IF($C723="","",B723&amp;" "&amp;C723&amp;" · ĐK"&amp;D723&amp;IF(E723=""," "," "&amp;E723)&amp;IF(K723=""," "," - "&amp;K723))</f>
        <v/>
      </c>
    </row>
    <row r="724" ht="39.75" customHeight="1">
      <c r="A724" s="89" t="inlineStr">
        <is>
          <t>HH075479</t>
        </is>
      </c>
      <c r="B724" s="90" t="inlineStr">
        <is>
          <t>NISSAN</t>
        </is>
      </c>
      <c r="C724" s="43" t="inlineStr">
        <is>
          <t>QD32</t>
        </is>
      </c>
      <c r="D724" s="90" t="n">
        <v>99.2</v>
      </c>
      <c r="E724" s="90" t="n"/>
      <c r="F724" s="43" t="inlineStr">
        <is>
          <t>Buồng Nổ chuồn</t>
        </is>
      </c>
      <c r="G724" s="90" t="inlineStr">
        <is>
          <t>33x78</t>
        </is>
      </c>
      <c r="H724" s="90" t="n">
        <v>29</v>
      </c>
      <c r="I724" s="90" t="n">
        <v>70</v>
      </c>
      <c r="J724" s="90" t="inlineStr">
        <is>
          <t>2.5-2-3</t>
        </is>
      </c>
      <c r="K724" s="91" t="inlineStr">
        <is>
          <t>IZUMI</t>
        </is>
      </c>
      <c r="L724" s="90" t="inlineStr">
        <is>
          <t>Bộ 4</t>
        </is>
      </c>
      <c r="M724" s="92" t="n"/>
      <c r="N724" s="92" t="n"/>
      <c r="O724" s="92" t="n"/>
      <c r="P724" s="92" t="n"/>
      <c r="Q724" s="92" t="n"/>
      <c r="R724" s="90" t="inlineStr">
        <is>
          <t>🟢 CÓ</t>
        </is>
      </c>
      <c r="S724" s="45" t="n"/>
      <c r="T724" s="45" t="n"/>
      <c r="U724" s="61">
        <f>IF($C724="","",B724&amp;" "&amp;C724&amp;" · ĐK"&amp;D724&amp;IF(E724=""," "," "&amp;E724)&amp;IF(K724=""," "," - "&amp;K724))</f>
        <v/>
      </c>
    </row>
    <row r="725" ht="39.75" customHeight="1">
      <c r="A725" s="89" t="inlineStr">
        <is>
          <t>HH084083</t>
        </is>
      </c>
      <c r="B725" s="90" t="inlineStr">
        <is>
          <t>NISSAN</t>
        </is>
      </c>
      <c r="C725" s="43" t="inlineStr">
        <is>
          <t>QD32</t>
        </is>
      </c>
      <c r="D725" s="90" t="n">
        <v>99.2</v>
      </c>
      <c r="E725" s="90" t="n"/>
      <c r="F725" s="43" t="inlineStr">
        <is>
          <t>Buồng Nổ chuồn</t>
        </is>
      </c>
      <c r="G725" s="90" t="inlineStr">
        <is>
          <t>33x78</t>
        </is>
      </c>
      <c r="H725" s="90" t="n">
        <v>29</v>
      </c>
      <c r="I725" s="90" t="n">
        <v>70</v>
      </c>
      <c r="J725" s="90" t="inlineStr">
        <is>
          <t>2.5-2-3</t>
        </is>
      </c>
      <c r="K725" s="91" t="inlineStr">
        <is>
          <t>IKAZU</t>
        </is>
      </c>
      <c r="L725" s="90" t="inlineStr">
        <is>
          <t>Bộ 4</t>
        </is>
      </c>
      <c r="M725" s="92" t="n"/>
      <c r="N725" s="92" t="n">
        <v>1570000</v>
      </c>
      <c r="O725" s="92" t="n">
        <v>1660000</v>
      </c>
      <c r="P725" s="92" t="n">
        <v>1780000</v>
      </c>
      <c r="Q725" s="92" t="n"/>
      <c r="R725" s="90" t="inlineStr">
        <is>
          <t>🟢 CÓ</t>
        </is>
      </c>
      <c r="S725" s="45" t="inlineStr">
        <is>
          <t xml:space="preserve"> 12010-2S600</t>
        </is>
      </c>
      <c r="T725" s="45" t="n"/>
      <c r="U725" s="61">
        <f>IF($C725="","",B725&amp;" "&amp;C725&amp;" · ĐK"&amp;D725&amp;IF(E725=""," "," "&amp;E725)&amp;IF(K725=""," "," - "&amp;K725))</f>
        <v/>
      </c>
    </row>
    <row r="726" ht="39.75" customHeight="1">
      <c r="A726" s="89" t="inlineStr">
        <is>
          <t>HH072274</t>
        </is>
      </c>
      <c r="B726" s="71" t="inlineStr">
        <is>
          <t>NISSAN</t>
        </is>
      </c>
      <c r="C726" s="45" t="inlineStr">
        <is>
          <t>QD32/499</t>
        </is>
      </c>
      <c r="D726" s="71" t="n">
        <v>99.2</v>
      </c>
      <c r="E726" s="71" t="inlineStr">
        <is>
          <t>(A)+(O)</t>
        </is>
      </c>
      <c r="F726" s="45" t="inlineStr">
        <is>
          <t>Buồng Nổ chuồn</t>
        </is>
      </c>
      <c r="G726" s="71" t="inlineStr">
        <is>
          <t>33x78</t>
        </is>
      </c>
      <c r="H726" s="71" t="n">
        <v>28.6</v>
      </c>
      <c r="I726" s="71" t="n">
        <v>70</v>
      </c>
      <c r="J726" s="71" t="inlineStr">
        <is>
          <t>2.5HK-2-3</t>
        </is>
      </c>
      <c r="K726" s="93" t="inlineStr">
        <is>
          <t>IZUMI</t>
        </is>
      </c>
      <c r="L726" s="71" t="inlineStr">
        <is>
          <t>Bộ 4</t>
        </is>
      </c>
      <c r="M726" s="64" t="n"/>
      <c r="N726" s="64" t="n">
        <v>1600000</v>
      </c>
      <c r="O726" s="64" t="n">
        <v>1700000</v>
      </c>
      <c r="P726" s="64" t="n">
        <v>1800000</v>
      </c>
      <c r="Q726" s="64" t="n"/>
      <c r="R726" s="71" t="inlineStr">
        <is>
          <t>🟢 CÓ</t>
        </is>
      </c>
      <c r="S726" s="45" t="n"/>
      <c r="T726" s="45" t="n"/>
      <c r="U726" s="61">
        <f>IF($C726="","",B726&amp;" "&amp;C726&amp;" · ĐK"&amp;D726&amp;IF(E726=""," "," "&amp;E726)&amp;IF(K726=""," "," - "&amp;K726))</f>
        <v/>
      </c>
    </row>
    <row r="727" ht="39.75" customHeight="1">
      <c r="A727" s="89" t="n"/>
      <c r="B727" s="90" t="inlineStr">
        <is>
          <t>NISSAN</t>
        </is>
      </c>
      <c r="C727" s="43" t="inlineStr">
        <is>
          <t>ED33</t>
        </is>
      </c>
      <c r="D727" s="90" t="n">
        <v>100</v>
      </c>
      <c r="E727" s="90" t="inlineStr">
        <is>
          <t>(A)</t>
        </is>
      </c>
      <c r="F727" s="43" t="inlineStr">
        <is>
          <t>Buồng Nổ chuồn có 2 dấu supap</t>
        </is>
      </c>
      <c r="G727" s="90" t="inlineStr">
        <is>
          <t>34x85</t>
        </is>
      </c>
      <c r="H727" s="90" t="n">
        <v>42</v>
      </c>
      <c r="I727" s="90" t="n">
        <v>103</v>
      </c>
      <c r="J727" s="90" t="inlineStr">
        <is>
          <t>3-2-4.5</t>
        </is>
      </c>
      <c r="K727" s="91" t="n"/>
      <c r="L727" s="90" t="inlineStr">
        <is>
          <t>Bộ 4</t>
        </is>
      </c>
      <c r="M727" s="92" t="n"/>
      <c r="N727" s="92" t="n"/>
      <c r="O727" s="92" t="n"/>
      <c r="P727" s="92" t="n"/>
      <c r="Q727" s="92" t="n"/>
      <c r="R727" s="90" t="inlineStr">
        <is>
          <t>🟢 CÓ</t>
        </is>
      </c>
      <c r="S727" s="45" t="n"/>
      <c r="T727" s="45" t="n"/>
      <c r="U727" s="61">
        <f>IF($C727="","",B727&amp;" "&amp;C727&amp;" · ĐK"&amp;D727&amp;IF(E727=""," "," "&amp;E727)&amp;IF(K727=""," "," - "&amp;K727))</f>
        <v/>
      </c>
    </row>
    <row r="728" ht="39.75" customHeight="1">
      <c r="A728" s="89" t="inlineStr">
        <is>
          <t>HH082735</t>
        </is>
      </c>
      <c r="B728" s="71" t="inlineStr">
        <is>
          <t>NISSAN</t>
        </is>
      </c>
      <c r="C728" s="45" t="inlineStr">
        <is>
          <t>FD33-NEW, ED33-NEW</t>
        </is>
      </c>
      <c r="D728" s="71" t="n">
        <v>100</v>
      </c>
      <c r="E728" s="71" t="inlineStr">
        <is>
          <t>(A)</t>
        </is>
      </c>
      <c r="F728" s="45" t="inlineStr">
        <is>
          <t>Buồng Nổ tròn 50 nhọn, có 1 dấu supap,dài 98</t>
        </is>
      </c>
      <c r="G728" s="71" t="inlineStr">
        <is>
          <t>34x85</t>
        </is>
      </c>
      <c r="H728" s="71" t="n">
        <v>42</v>
      </c>
      <c r="I728" s="71" t="n">
        <v>98</v>
      </c>
      <c r="J728" s="71" t="inlineStr">
        <is>
          <t>2-2-4</t>
        </is>
      </c>
      <c r="K728" s="93" t="inlineStr">
        <is>
          <t xml:space="preserve"> NICE IN</t>
        </is>
      </c>
      <c r="L728" s="71" t="inlineStr">
        <is>
          <t>Bộ 4</t>
        </is>
      </c>
      <c r="M728" s="64" t="n"/>
      <c r="N728" s="64" t="n">
        <v>1700000</v>
      </c>
      <c r="O728" s="64" t="n">
        <v>1800000</v>
      </c>
      <c r="P728" s="64" t="n">
        <v>1900000</v>
      </c>
      <c r="Q728" s="64" t="n"/>
      <c r="R728" s="71" t="inlineStr">
        <is>
          <t>🟢 CÓ</t>
        </is>
      </c>
      <c r="S728" s="45" t="inlineStr">
        <is>
          <t>12011-T9319</t>
        </is>
      </c>
      <c r="T728" s="45" t="n"/>
      <c r="U728" s="61">
        <f>IF($C728="","",B728&amp;" "&amp;C728&amp;" · ĐK"&amp;D728&amp;IF(E728=""," "," "&amp;E728)&amp;IF(K728=""," "," - "&amp;K728))</f>
        <v/>
      </c>
    </row>
    <row r="729" ht="39.75" customHeight="1">
      <c r="A729" s="89" t="inlineStr">
        <is>
          <t>HH070274</t>
        </is>
      </c>
      <c r="B729" s="71" t="inlineStr">
        <is>
          <t>NISSAN</t>
        </is>
      </c>
      <c r="C729" s="45" t="inlineStr">
        <is>
          <t>FD33-NEW, ED33-NEW</t>
        </is>
      </c>
      <c r="D729" s="71" t="n">
        <v>100</v>
      </c>
      <c r="E729" s="71" t="inlineStr">
        <is>
          <t>(A)</t>
        </is>
      </c>
      <c r="F729" s="45" t="inlineStr">
        <is>
          <t>Buồng Nổ tròn 50 nhọn, có 1 dấu supap,dài 98</t>
        </is>
      </c>
      <c r="G729" s="71" t="inlineStr">
        <is>
          <t>34x85</t>
        </is>
      </c>
      <c r="H729" s="71" t="n">
        <v>42</v>
      </c>
      <c r="I729" s="71" t="n">
        <v>98</v>
      </c>
      <c r="J729" s="71" t="inlineStr">
        <is>
          <t>2-2-4</t>
        </is>
      </c>
      <c r="K729" s="93" t="inlineStr">
        <is>
          <t>IZUMI</t>
        </is>
      </c>
      <c r="L729" s="71" t="inlineStr">
        <is>
          <t>Bộ 4</t>
        </is>
      </c>
      <c r="M729" s="64" t="n"/>
      <c r="N729" s="64" t="n"/>
      <c r="O729" s="64" t="n"/>
      <c r="P729" s="64" t="n"/>
      <c r="Q729" s="64" t="n"/>
      <c r="R729" s="71" t="inlineStr">
        <is>
          <t>🟢 CÓ</t>
        </is>
      </c>
      <c r="S729" s="45" t="inlineStr">
        <is>
          <t>12011-T9319</t>
        </is>
      </c>
      <c r="T729" s="45" t="n"/>
      <c r="U729" s="61">
        <f>IF($C729="","",B729&amp;" "&amp;C729&amp;" · ĐK"&amp;D729&amp;IF(E729=""," "," "&amp;E729)&amp;IF(K729=""," "," - "&amp;K729))</f>
        <v/>
      </c>
    </row>
    <row r="730" ht="39.75" customHeight="1">
      <c r="A730" s="89" t="n"/>
      <c r="B730" s="90" t="inlineStr">
        <is>
          <t>NISSAN</t>
        </is>
      </c>
      <c r="C730" s="43" t="inlineStr">
        <is>
          <t>FD33-T</t>
        </is>
      </c>
      <c r="D730" s="90" t="n">
        <v>100</v>
      </c>
      <c r="E730" s="90" t="inlineStr">
        <is>
          <t>(A)</t>
        </is>
      </c>
      <c r="F730" s="43" t="inlineStr">
        <is>
          <t>Buồng Nổ tròn 48 nhọn, có 1 dấu supap</t>
        </is>
      </c>
      <c r="G730" s="90" t="inlineStr">
        <is>
          <t>34x85</t>
        </is>
      </c>
      <c r="H730" s="90" t="n">
        <v>42</v>
      </c>
      <c r="I730" s="90" t="n">
        <v>103</v>
      </c>
      <c r="J730" s="90" t="inlineStr">
        <is>
          <t>3HK-2-4.5</t>
        </is>
      </c>
      <c r="K730" s="91" t="n"/>
      <c r="L730" s="90" t="inlineStr">
        <is>
          <t>Bộ 4</t>
        </is>
      </c>
      <c r="M730" s="92" t="n"/>
      <c r="N730" s="92" t="n"/>
      <c r="O730" s="92" t="n"/>
      <c r="P730" s="92" t="n"/>
      <c r="Q730" s="92" t="n"/>
      <c r="R730" s="90" t="inlineStr">
        <is>
          <t>🟢 CÓ</t>
        </is>
      </c>
      <c r="S730" s="45" t="n"/>
      <c r="T730" s="45" t="n"/>
      <c r="U730" s="61">
        <f>IF($C730="","",B730&amp;" "&amp;C730&amp;" · ĐK"&amp;D730&amp;IF(E730=""," "," "&amp;E730)&amp;IF(K730=""," "," - "&amp;K730))</f>
        <v/>
      </c>
    </row>
    <row r="731" ht="39.75" customHeight="1">
      <c r="A731" s="89" t="inlineStr">
        <is>
          <t>HH070522</t>
        </is>
      </c>
      <c r="B731" s="71" t="inlineStr">
        <is>
          <t>NISSAN</t>
        </is>
      </c>
      <c r="C731" s="45" t="inlineStr">
        <is>
          <t>FD6</t>
        </is>
      </c>
      <c r="D731" s="71" t="n">
        <v>100</v>
      </c>
      <c r="E731" s="71" t="inlineStr">
        <is>
          <t>(A)</t>
        </is>
      </c>
      <c r="F731" s="45" t="inlineStr">
        <is>
          <t xml:space="preserve">Buồng Nổ tròn 55 nhọn, có 2 dấu supap,có 4 bạc ,bạc thẳng </t>
        </is>
      </c>
      <c r="G731" s="71" t="inlineStr">
        <is>
          <t>34x85</t>
        </is>
      </c>
      <c r="H731" s="71" t="n">
        <v>48.5</v>
      </c>
      <c r="I731" s="71" t="n">
        <v>109</v>
      </c>
      <c r="J731" s="71" t="inlineStr">
        <is>
          <t>3-2-2-4.5</t>
        </is>
      </c>
      <c r="K731" s="93" t="inlineStr">
        <is>
          <t>IZUMI</t>
        </is>
      </c>
      <c r="L731" s="71" t="inlineStr">
        <is>
          <t>Bộ 6</t>
        </is>
      </c>
      <c r="M731" s="64" t="n"/>
      <c r="N731" s="64" t="n"/>
      <c r="O731" s="64" t="n"/>
      <c r="P731" s="64" t="n"/>
      <c r="Q731" s="64" t="n"/>
      <c r="R731" s="71" t="inlineStr">
        <is>
          <t>🟢 CÓ</t>
        </is>
      </c>
      <c r="S731" s="45" t="n"/>
      <c r="T731" s="45" t="n"/>
      <c r="U731" s="61">
        <f>IF($C731="","",B731&amp;" "&amp;C731&amp;" · ĐK"&amp;D731&amp;IF(E731=""," "," "&amp;E731)&amp;IF(K731=""," "," - "&amp;K731))</f>
        <v/>
      </c>
    </row>
    <row r="732" ht="39.75" customHeight="1">
      <c r="A732" s="89" t="n"/>
      <c r="B732" s="90" t="inlineStr">
        <is>
          <t>NISSAN</t>
        </is>
      </c>
      <c r="C732" s="43" t="inlineStr">
        <is>
          <t>FD6-NEW</t>
        </is>
      </c>
      <c r="D732" s="90" t="n">
        <v>100</v>
      </c>
      <c r="E732" s="90" t="inlineStr">
        <is>
          <t>(A)</t>
        </is>
      </c>
      <c r="F732" s="43" t="inlineStr">
        <is>
          <t>Buồng Nổ tròn 55 nhọn có 2 dấu supap.có 3 bạc bạc đầu col</t>
        </is>
      </c>
      <c r="G732" s="90" t="inlineStr">
        <is>
          <t>34x85</t>
        </is>
      </c>
      <c r="H732" s="90" t="n">
        <v>48.5</v>
      </c>
      <c r="I732" s="90" t="n">
        <v>109</v>
      </c>
      <c r="J732" s="90" t="inlineStr">
        <is>
          <t>3HK-2-4.5</t>
        </is>
      </c>
      <c r="K732" s="91" t="inlineStr">
        <is>
          <t>IZUMI</t>
        </is>
      </c>
      <c r="L732" s="90" t="inlineStr">
        <is>
          <t>Bộ 6</t>
        </is>
      </c>
      <c r="M732" s="92" t="n"/>
      <c r="N732" s="92" t="n"/>
      <c r="O732" s="92" t="n"/>
      <c r="P732" s="92" t="n"/>
      <c r="Q732" s="92" t="n"/>
      <c r="R732" s="90" t="inlineStr">
        <is>
          <t>🟢 CÓ</t>
        </is>
      </c>
      <c r="S732" s="45" t="n"/>
      <c r="T732" s="45" t="n"/>
      <c r="U732" s="61">
        <f>IF($C732="","",B732&amp;" "&amp;C732&amp;" · ĐK"&amp;D732&amp;IF(E732=""," "," "&amp;E732)&amp;IF(K732=""," "," - "&amp;K732))</f>
        <v/>
      </c>
    </row>
    <row r="733" ht="39.75" customHeight="1">
      <c r="A733" s="89" t="inlineStr">
        <is>
          <t>HH070523</t>
        </is>
      </c>
      <c r="B733" s="90" t="inlineStr">
        <is>
          <t>NISSAN</t>
        </is>
      </c>
      <c r="C733" s="43" t="inlineStr">
        <is>
          <t>FD6-NEW</t>
        </is>
      </c>
      <c r="D733" s="90" t="n">
        <v>100</v>
      </c>
      <c r="E733" s="90" t="inlineStr">
        <is>
          <t>(A)</t>
        </is>
      </c>
      <c r="F733" s="43" t="inlineStr">
        <is>
          <t>Buồng Nổ tròn 55 nhọn có 2 dấu supap. có 4 bạc ,bạc đầu col</t>
        </is>
      </c>
      <c r="G733" s="90" t="inlineStr">
        <is>
          <t>34x85</t>
        </is>
      </c>
      <c r="H733" s="90" t="n">
        <v>48.5</v>
      </c>
      <c r="I733" s="90" t="n">
        <v>109</v>
      </c>
      <c r="J733" s="90" t="inlineStr">
        <is>
          <t>3HK-2-2-4.5</t>
        </is>
      </c>
      <c r="K733" s="91" t="inlineStr">
        <is>
          <t>IZUMI</t>
        </is>
      </c>
      <c r="L733" s="90" t="inlineStr">
        <is>
          <t>Bộ 6</t>
        </is>
      </c>
      <c r="M733" s="92" t="n"/>
      <c r="N733" s="92" t="n"/>
      <c r="O733" s="92" t="n"/>
      <c r="P733" s="92" t="n"/>
      <c r="Q733" s="92" t="n"/>
      <c r="R733" s="90" t="inlineStr">
        <is>
          <t>🟢 CÓ</t>
        </is>
      </c>
      <c r="S733" s="45" t="n"/>
      <c r="T733" s="45" t="n"/>
      <c r="U733" s="61">
        <f>IF($C733="","",B733&amp;" "&amp;C733&amp;" · ĐK"&amp;D733&amp;IF(E733=""," "," "&amp;E733)&amp;IF(K733=""," "," - "&amp;K733))</f>
        <v/>
      </c>
    </row>
    <row r="734" ht="39.75" customHeight="1">
      <c r="A734" s="89" t="inlineStr">
        <is>
          <t>HH070525</t>
        </is>
      </c>
      <c r="B734" s="90" t="inlineStr">
        <is>
          <t>NISSAN</t>
        </is>
      </c>
      <c r="C734" s="43" t="inlineStr">
        <is>
          <t>FD6-NEW</t>
        </is>
      </c>
      <c r="D734" s="90" t="n">
        <v>100</v>
      </c>
      <c r="E734" s="90" t="inlineStr">
        <is>
          <t>(A)</t>
        </is>
      </c>
      <c r="F734" s="43" t="inlineStr">
        <is>
          <t xml:space="preserve">Buồng Nổ tròn 55 nhọn có 2 dấu supap. có 3 bạc, bạc thẳng </t>
        </is>
      </c>
      <c r="G734" s="90" t="inlineStr">
        <is>
          <t>34x85</t>
        </is>
      </c>
      <c r="H734" s="90" t="n">
        <v>48.5</v>
      </c>
      <c r="I734" s="90" t="n">
        <v>109</v>
      </c>
      <c r="J734" s="90" t="inlineStr">
        <is>
          <t>3-2-4.5</t>
        </is>
      </c>
      <c r="K734" s="91" t="inlineStr">
        <is>
          <t>IZUMI</t>
        </is>
      </c>
      <c r="L734" s="90" t="inlineStr">
        <is>
          <t>Bộ 6</t>
        </is>
      </c>
      <c r="M734" s="92" t="n"/>
      <c r="N734" s="92" t="n"/>
      <c r="O734" s="92" t="n"/>
      <c r="P734" s="92" t="n"/>
      <c r="Q734" s="92" t="n"/>
      <c r="R734" s="90" t="inlineStr">
        <is>
          <t>🟢 CÓ</t>
        </is>
      </c>
      <c r="S734" s="45" t="n"/>
      <c r="T734" s="45" t="n"/>
      <c r="U734" s="61">
        <f>IF($C734="","",B734&amp;" "&amp;C734&amp;" · ĐK"&amp;D734&amp;IF(E734=""," "," "&amp;E734)&amp;IF(K734=""," "," - "&amp;K734))</f>
        <v/>
      </c>
    </row>
    <row r="735" ht="39.75" customHeight="1">
      <c r="A735" s="89" t="inlineStr">
        <is>
          <t>HH070524</t>
        </is>
      </c>
      <c r="B735" s="71" t="inlineStr">
        <is>
          <t>NISSAN</t>
        </is>
      </c>
      <c r="C735" s="45" t="inlineStr">
        <is>
          <t>FD6-T</t>
        </is>
      </c>
      <c r="D735" s="71" t="n">
        <v>100</v>
      </c>
      <c r="E735" s="71" t="inlineStr">
        <is>
          <t>(A)</t>
        </is>
      </c>
      <c r="F735" s="45" t="inlineStr">
        <is>
          <t>Buồng Nổ tròn 55 nhọn, không dấu supap</t>
        </is>
      </c>
      <c r="G735" s="71" t="inlineStr">
        <is>
          <t>34x85</t>
        </is>
      </c>
      <c r="H735" s="71" t="n">
        <v>48.5</v>
      </c>
      <c r="I735" s="71" t="n">
        <v>109</v>
      </c>
      <c r="J735" s="71" t="inlineStr">
        <is>
          <t>3HK-2-4.5</t>
        </is>
      </c>
      <c r="K735" s="93" t="n"/>
      <c r="L735" s="71" t="inlineStr">
        <is>
          <t>Bộ 6</t>
        </is>
      </c>
      <c r="M735" s="64" t="n"/>
      <c r="N735" s="64" t="n"/>
      <c r="O735" s="64" t="n"/>
      <c r="P735" s="64" t="n"/>
      <c r="Q735" s="64" t="n"/>
      <c r="R735" s="71" t="inlineStr">
        <is>
          <t>🟢 CÓ</t>
        </is>
      </c>
      <c r="S735" s="45" t="n"/>
      <c r="T735" s="45" t="n"/>
      <c r="U735" s="61">
        <f>IF($C735="","",B735&amp;" "&amp;C735&amp;" · ĐK"&amp;D735&amp;IF(E735=""," "," "&amp;E735)&amp;IF(K735=""," "," - "&amp;K735))</f>
        <v/>
      </c>
    </row>
    <row r="736" ht="39.75" customHeight="1">
      <c r="A736" s="89" t="inlineStr">
        <is>
          <t>HH072706</t>
        </is>
      </c>
      <c r="B736" s="90" t="inlineStr">
        <is>
          <t>NISSAN</t>
        </is>
      </c>
      <c r="C736" s="43" t="inlineStr">
        <is>
          <t>FD35</t>
        </is>
      </c>
      <c r="D736" s="90" t="n">
        <v>102.5</v>
      </c>
      <c r="E736" s="90" t="inlineStr">
        <is>
          <t>(A)</t>
        </is>
      </c>
      <c r="F736" s="43" t="inlineStr">
        <is>
          <t>Buồng Nổ tròn 54 nhọn, có 1 dấu supap có cò nhớt</t>
        </is>
      </c>
      <c r="G736" s="90" t="inlineStr">
        <is>
          <t>34x85</t>
        </is>
      </c>
      <c r="H736" s="90" t="n">
        <v>42</v>
      </c>
      <c r="I736" s="90" t="n">
        <v>98</v>
      </c>
      <c r="J736" s="90" t="inlineStr">
        <is>
          <t>2-2-4</t>
        </is>
      </c>
      <c r="K736" s="91" t="inlineStr">
        <is>
          <t>IZUMI</t>
        </is>
      </c>
      <c r="L736" s="90" t="inlineStr">
        <is>
          <t>Bộ 4</t>
        </is>
      </c>
      <c r="M736" s="92" t="n"/>
      <c r="N736" s="92" t="n"/>
      <c r="O736" s="92" t="n"/>
      <c r="P736" s="92" t="n"/>
      <c r="Q736" s="92" t="n"/>
      <c r="R736" s="90" t="inlineStr">
        <is>
          <t>🟢 CÓ</t>
        </is>
      </c>
      <c r="S736" s="45" t="n"/>
      <c r="T736" s="45" t="n"/>
      <c r="U736" s="61">
        <f>IF($C736="","",B736&amp;" "&amp;C736&amp;" · ĐK"&amp;D736&amp;IF(E736=""," "," "&amp;E736)&amp;IF(K736=""," "," - "&amp;K736))</f>
        <v/>
      </c>
    </row>
    <row r="737" ht="39.75" customHeight="1">
      <c r="A737" s="89" t="inlineStr">
        <is>
          <t>HH079369</t>
        </is>
      </c>
      <c r="B737" s="71" t="inlineStr">
        <is>
          <t>NISSAN</t>
        </is>
      </c>
      <c r="C737" s="45" t="inlineStr">
        <is>
          <t>FD42</t>
        </is>
      </c>
      <c r="D737" s="71" t="n">
        <v>108</v>
      </c>
      <c r="E737" s="71" t="inlineStr">
        <is>
          <t>(A)</t>
        </is>
      </c>
      <c r="F737" s="45" t="inlineStr">
        <is>
          <t>Buồng Nổ tròn 53 nhọn</t>
        </is>
      </c>
      <c r="G737" s="71" t="inlineStr">
        <is>
          <t>36x92.5</t>
        </is>
      </c>
      <c r="H737" s="71" t="n">
        <v>41</v>
      </c>
      <c r="I737" s="71" t="n">
        <v>87</v>
      </c>
      <c r="J737" s="71" t="inlineStr">
        <is>
          <t>3-2-4</t>
        </is>
      </c>
      <c r="K737" s="93" t="inlineStr">
        <is>
          <t>IZUMI</t>
        </is>
      </c>
      <c r="L737" s="71" t="inlineStr">
        <is>
          <t>Bộ 4</t>
        </is>
      </c>
      <c r="M737" s="64" t="n"/>
      <c r="N737" s="64" t="n">
        <v>2100000</v>
      </c>
      <c r="O737" s="64" t="n">
        <v>2300000</v>
      </c>
      <c r="P737" s="64" t="n">
        <v>2500000</v>
      </c>
      <c r="Q737" s="64" t="n"/>
      <c r="R737" s="71" t="inlineStr">
        <is>
          <t>🟢 CÓ</t>
        </is>
      </c>
      <c r="S737" s="45" t="inlineStr">
        <is>
          <t xml:space="preserve">13101-0T015 </t>
        </is>
      </c>
      <c r="T737" s="45" t="n"/>
      <c r="U737" s="61">
        <f>IF($C737="","",B737&amp;" "&amp;C737&amp;" · ĐK"&amp;D737&amp;IF(E737=""," "," "&amp;E737)&amp;IF(K737=""," "," - "&amp;K737))</f>
        <v/>
      </c>
    </row>
    <row r="738" ht="39.75" customHeight="1">
      <c r="A738" s="89" t="n"/>
      <c r="B738" s="90" t="inlineStr">
        <is>
          <t>NISSAN</t>
        </is>
      </c>
      <c r="C738" s="43" t="inlineStr">
        <is>
          <t>FD46-NEW</t>
        </is>
      </c>
      <c r="D738" s="90" t="n">
        <v>108</v>
      </c>
      <c r="E738" s="90" t="inlineStr">
        <is>
          <t>(A)+(O)</t>
        </is>
      </c>
      <c r="F738" s="43" t="inlineStr">
        <is>
          <t>Buồng Nổ tròn du 27 mm</t>
        </is>
      </c>
      <c r="G738" s="90" t="inlineStr">
        <is>
          <t>36x92.5</t>
        </is>
      </c>
      <c r="H738" s="90" t="n">
        <v>41</v>
      </c>
      <c r="I738" s="90" t="n">
        <v>87</v>
      </c>
      <c r="J738" s="90" t="inlineStr">
        <is>
          <t>2.5HK-2-3</t>
        </is>
      </c>
      <c r="K738" s="91" t="n"/>
      <c r="L738" s="90" t="inlineStr">
        <is>
          <t>Bộ 4</t>
        </is>
      </c>
      <c r="M738" s="92" t="n"/>
      <c r="N738" s="92" t="n"/>
      <c r="O738" s="92" t="n"/>
      <c r="P738" s="92" t="n"/>
      <c r="Q738" s="92" t="n"/>
      <c r="R738" s="90" t="inlineStr">
        <is>
          <t>🟢 CÓ</t>
        </is>
      </c>
      <c r="S738" s="45" t="n"/>
      <c r="T738" s="45" t="n"/>
      <c r="U738" s="61">
        <f>IF($C738="","",B738&amp;" "&amp;C738&amp;" · ĐK"&amp;D738&amp;IF(E738=""," "," "&amp;E738)&amp;IF(K738=""," "," - "&amp;K738))</f>
        <v/>
      </c>
    </row>
    <row r="739" ht="39.75" customHeight="1">
      <c r="A739" s="89" t="inlineStr">
        <is>
          <t>HH073907</t>
        </is>
      </c>
      <c r="B739" s="71" t="inlineStr">
        <is>
          <t>NISSAN</t>
        </is>
      </c>
      <c r="C739" s="45" t="inlineStr">
        <is>
          <t>FD46-T</t>
        </is>
      </c>
      <c r="D739" s="71" t="n">
        <v>108</v>
      </c>
      <c r="E739" s="71" t="inlineStr">
        <is>
          <t>(A)+(O)</t>
        </is>
      </c>
      <c r="F739" s="45" t="inlineStr">
        <is>
          <t>Buồng Nổ tròn 55 nhọn</t>
        </is>
      </c>
      <c r="G739" s="71" t="inlineStr">
        <is>
          <t>36x92.5</t>
        </is>
      </c>
      <c r="H739" s="71" t="n">
        <v>41</v>
      </c>
      <c r="I739" s="71" t="n">
        <v>87</v>
      </c>
      <c r="J739" s="71" t="inlineStr">
        <is>
          <t>3-2-4</t>
        </is>
      </c>
      <c r="K739" s="93" t="inlineStr">
        <is>
          <t>IZUMI</t>
        </is>
      </c>
      <c r="L739" s="71" t="inlineStr">
        <is>
          <t>Bộ 4</t>
        </is>
      </c>
      <c r="M739" s="64" t="n"/>
      <c r="N739" s="64" t="n"/>
      <c r="O739" s="64" t="n"/>
      <c r="P739" s="64" t="n"/>
      <c r="Q739" s="64" t="n"/>
      <c r="R739" s="71" t="inlineStr">
        <is>
          <t>🟢 CÓ</t>
        </is>
      </c>
      <c r="S739" s="45" t="n"/>
      <c r="T739" s="45" t="n"/>
      <c r="U739" s="61">
        <f>IF($C739="","",B739&amp;" "&amp;C739&amp;" · ĐK"&amp;D739&amp;IF(E739=""," "," "&amp;E739)&amp;IF(K739=""," "," - "&amp;K739))</f>
        <v/>
      </c>
    </row>
    <row r="740" ht="39.75" customHeight="1">
      <c r="A740" s="89" t="inlineStr">
        <is>
          <t>HH070833</t>
        </is>
      </c>
      <c r="B740" s="90" t="inlineStr">
        <is>
          <t>NISSAN</t>
        </is>
      </c>
      <c r="C740" s="43" t="inlineStr">
        <is>
          <t xml:space="preserve"> FE6-T 24V</t>
        </is>
      </c>
      <c r="D740" s="71" t="n">
        <v>108</v>
      </c>
      <c r="E740" s="71" t="n"/>
      <c r="F740" s="45" t="inlineStr">
        <is>
          <t xml:space="preserve"> nổ tròn 56.5 đỉnh trụ dù lớn,ko dấu suppap</t>
        </is>
      </c>
      <c r="G740" s="71" t="n"/>
      <c r="H740" s="71" t="n"/>
      <c r="I740" s="71" t="n"/>
      <c r="J740" s="71" t="inlineStr">
        <is>
          <t>2.5HK-2-4</t>
        </is>
      </c>
      <c r="K740" s="93" t="inlineStr">
        <is>
          <t>IZUMI</t>
        </is>
      </c>
      <c r="L740" s="71" t="n"/>
      <c r="M740" s="64" t="n"/>
      <c r="N740" s="64" t="n"/>
      <c r="O740" s="64" t="n"/>
      <c r="P740" s="64" t="n"/>
      <c r="Q740" s="64" t="n"/>
      <c r="R740" s="71" t="n"/>
      <c r="S740" s="45" t="inlineStr">
        <is>
          <t xml:space="preserve">12013-Z5572 </t>
        </is>
      </c>
      <c r="T740" s="45" t="n"/>
      <c r="U740" s="61" t="n"/>
    </row>
    <row r="741" ht="39.75" customHeight="1">
      <c r="A741" s="89" t="inlineStr">
        <is>
          <t>HH070833</t>
        </is>
      </c>
      <c r="B741" s="90" t="inlineStr">
        <is>
          <t>NISSAN</t>
        </is>
      </c>
      <c r="C741" s="43" t="inlineStr">
        <is>
          <t xml:space="preserve"> FE6-T 24V</t>
        </is>
      </c>
      <c r="D741" s="71" t="n">
        <v>108</v>
      </c>
      <c r="E741" s="71" t="n"/>
      <c r="F741" s="45" t="inlineStr">
        <is>
          <t xml:space="preserve"> nổ tròn 56.5 đỉnh trụ dù lớn,ko dấu suppap</t>
        </is>
      </c>
      <c r="G741" s="71" t="n"/>
      <c r="H741" s="71" t="n"/>
      <c r="I741" s="71" t="n"/>
      <c r="J741" s="71" t="inlineStr">
        <is>
          <t>2.5HK-2-4</t>
        </is>
      </c>
      <c r="K741" s="93" t="inlineStr">
        <is>
          <t>IKAZU</t>
        </is>
      </c>
      <c r="L741" s="71" t="n"/>
      <c r="M741" s="64" t="n"/>
      <c r="N741" s="64" t="n"/>
      <c r="O741" s="64" t="n"/>
      <c r="P741" s="64" t="n"/>
      <c r="Q741" s="64" t="n"/>
      <c r="R741" s="71" t="n"/>
      <c r="S741" s="45" t="inlineStr">
        <is>
          <t xml:space="preserve">12013-Z5572 </t>
        </is>
      </c>
      <c r="T741" s="45" t="n"/>
      <c r="U741" s="61" t="n"/>
    </row>
    <row r="742" ht="39.75" customHeight="1">
      <c r="A742" s="89" t="inlineStr">
        <is>
          <t>HH070530</t>
        </is>
      </c>
      <c r="B742" s="90" t="inlineStr">
        <is>
          <t>NISSAN</t>
        </is>
      </c>
      <c r="C742" s="43" t="inlineStr">
        <is>
          <t>FE6</t>
        </is>
      </c>
      <c r="D742" s="90" t="n">
        <v>108</v>
      </c>
      <c r="E742" s="90" t="inlineStr">
        <is>
          <t>(A)</t>
        </is>
      </c>
      <c r="F742" s="43" t="inlineStr">
        <is>
          <t>Buồng Nổ tròn 60 nhọn đầu đen</t>
        </is>
      </c>
      <c r="G742" s="90" t="inlineStr">
        <is>
          <t>36x92.5</t>
        </is>
      </c>
      <c r="H742" s="90" t="n">
        <v>47.5</v>
      </c>
      <c r="I742" s="90" t="n">
        <v>103.5</v>
      </c>
      <c r="J742" s="90" t="inlineStr">
        <is>
          <t>3HK-2-4</t>
        </is>
      </c>
      <c r="K742" s="91" t="n"/>
      <c r="L742" s="90" t="inlineStr">
        <is>
          <t>Bộ 6</t>
        </is>
      </c>
      <c r="M742" s="92" t="n"/>
      <c r="N742" s="92" t="n">
        <v>2300000</v>
      </c>
      <c r="O742" s="92" t="n">
        <v>2400000</v>
      </c>
      <c r="P742" s="92" t="n">
        <v>2500000</v>
      </c>
      <c r="Q742" s="92" t="n"/>
      <c r="R742" s="90" t="inlineStr">
        <is>
          <t>🟢 CÓ</t>
        </is>
      </c>
      <c r="S742" s="45" t="n"/>
      <c r="T742" s="45" t="n"/>
      <c r="U742" s="61">
        <f>IF($C742="","",B742&amp;" "&amp;C742&amp;" · ĐK"&amp;D742&amp;IF(E742=""," "," "&amp;E742)&amp;IF(K742=""," "," - "&amp;K742))</f>
        <v/>
      </c>
    </row>
    <row r="743" ht="39.75" customHeight="1">
      <c r="A743" s="89" t="inlineStr">
        <is>
          <t>HH070532</t>
        </is>
      </c>
      <c r="B743" s="90" t="inlineStr">
        <is>
          <t>NISSAN</t>
        </is>
      </c>
      <c r="C743" s="43" t="inlineStr">
        <is>
          <t>FE6</t>
        </is>
      </c>
      <c r="D743" s="90" t="n">
        <v>108</v>
      </c>
      <c r="E743" s="90" t="inlineStr">
        <is>
          <t>(A)</t>
        </is>
      </c>
      <c r="F743" s="43" t="inlineStr">
        <is>
          <t>Buồng Nổ tròn 60 nhọn đầu đen</t>
        </is>
      </c>
      <c r="G743" s="90" t="inlineStr">
        <is>
          <t>36x92.5</t>
        </is>
      </c>
      <c r="H743" s="90" t="n">
        <v>47.5</v>
      </c>
      <c r="I743" s="90" t="n">
        <v>103.5</v>
      </c>
      <c r="J743" s="90" t="inlineStr">
        <is>
          <t>3HK-2-4</t>
        </is>
      </c>
      <c r="K743" s="91" t="inlineStr">
        <is>
          <t>NSP</t>
        </is>
      </c>
      <c r="L743" s="90" t="inlineStr">
        <is>
          <t>Bộ 6</t>
        </is>
      </c>
      <c r="M743" s="92" t="n"/>
      <c r="N743" s="92" t="n">
        <v>2600000</v>
      </c>
      <c r="O743" s="92" t="n">
        <v>2760000</v>
      </c>
      <c r="P743" s="92" t="n">
        <v>2900000</v>
      </c>
      <c r="Q743" s="92" t="n"/>
      <c r="R743" s="90" t="inlineStr">
        <is>
          <t>🟢 CÓ</t>
        </is>
      </c>
      <c r="S743" s="45" t="inlineStr">
        <is>
          <t xml:space="preserve"> 12011-Z5768</t>
        </is>
      </c>
      <c r="T743" s="45" t="n"/>
      <c r="U743" s="61">
        <f>IF($C743="","",B743&amp;" "&amp;C743&amp;" · ĐK"&amp;D743&amp;IF(E743=""," "," "&amp;E743)&amp;IF(K743=""," "," - "&amp;K743))</f>
        <v/>
      </c>
    </row>
    <row r="744" ht="39.75" customHeight="1">
      <c r="A744" s="89" t="inlineStr">
        <is>
          <t>HH071289</t>
        </is>
      </c>
      <c r="B744" s="71" t="inlineStr">
        <is>
          <t>NISSAN</t>
        </is>
      </c>
      <c r="C744" s="45" t="inlineStr">
        <is>
          <t>FE6-II</t>
        </is>
      </c>
      <c r="D744" s="71" t="n">
        <v>108</v>
      </c>
      <c r="E744" s="71" t="inlineStr">
        <is>
          <t>(A)</t>
        </is>
      </c>
      <c r="F744" s="45" t="inlineStr">
        <is>
          <t>Buồng Nổ tròn dù 56 ( dù 21 mm)</t>
        </is>
      </c>
      <c r="G744" s="71" t="inlineStr">
        <is>
          <t>36x90</t>
        </is>
      </c>
      <c r="H744" s="71" t="n">
        <v>47.5</v>
      </c>
      <c r="I744" s="71" t="n">
        <v>103.5</v>
      </c>
      <c r="J744" s="71" t="inlineStr">
        <is>
          <t>2.5HK-2-3</t>
        </is>
      </c>
      <c r="K744" s="93" t="inlineStr">
        <is>
          <t>IZUMI</t>
        </is>
      </c>
      <c r="L744" s="71" t="inlineStr">
        <is>
          <t>Bộ 6</t>
        </is>
      </c>
      <c r="M744" s="64" t="n"/>
      <c r="N744" s="64" t="n">
        <v>2600000</v>
      </c>
      <c r="O744" s="64" t="n">
        <v>2760000</v>
      </c>
      <c r="P744" s="64" t="n">
        <v>2900000</v>
      </c>
      <c r="Q744" s="64" t="n"/>
      <c r="R744" s="71" t="inlineStr">
        <is>
          <t>🟢 CÓ</t>
        </is>
      </c>
      <c r="S744" s="45" t="inlineStr">
        <is>
          <t>12013-Z5572</t>
        </is>
      </c>
      <c r="T744" s="45" t="n"/>
      <c r="U744" s="61">
        <f>IF($C744="","",B744&amp;" "&amp;C744&amp;" · ĐK"&amp;D744&amp;IF(E744=""," "," "&amp;E744)&amp;IF(K744=""," "," - "&amp;K744))</f>
        <v/>
      </c>
    </row>
    <row r="745" ht="39.75" customHeight="1">
      <c r="A745" s="89" t="inlineStr">
        <is>
          <t>HH082901</t>
        </is>
      </c>
      <c r="B745" s="90" t="inlineStr">
        <is>
          <t>NISSAN</t>
        </is>
      </c>
      <c r="C745" s="43" t="inlineStr">
        <is>
          <t>FE6-III</t>
        </is>
      </c>
      <c r="D745" s="90" t="n">
        <v>108</v>
      </c>
      <c r="E745" s="90" t="inlineStr">
        <is>
          <t>(A)</t>
        </is>
      </c>
      <c r="F745" s="43" t="inlineStr">
        <is>
          <t>Buồng Nổ tròn dù 56 ( dù 33 mm)</t>
        </is>
      </c>
      <c r="G745" s="90" t="inlineStr">
        <is>
          <t>36x90</t>
        </is>
      </c>
      <c r="H745" s="90" t="n">
        <v>47.5</v>
      </c>
      <c r="I745" s="90" t="n">
        <v>103.5</v>
      </c>
      <c r="J745" s="90" t="inlineStr">
        <is>
          <t>2.5HK-2-4</t>
        </is>
      </c>
      <c r="K745" s="91" t="inlineStr">
        <is>
          <t>IKAZU</t>
        </is>
      </c>
      <c r="L745" s="90" t="inlineStr">
        <is>
          <t>Bộ 6</t>
        </is>
      </c>
      <c r="M745" s="92" t="n"/>
      <c r="N745" s="92" t="n">
        <v>2800000</v>
      </c>
      <c r="O745" s="92" t="n">
        <v>3000000</v>
      </c>
      <c r="P745" s="92" t="n">
        <v>3200000</v>
      </c>
      <c r="Q745" s="92" t="n"/>
      <c r="R745" s="90" t="inlineStr">
        <is>
          <t>🟢 CÓ</t>
        </is>
      </c>
      <c r="S745" s="45" t="inlineStr">
        <is>
          <t>12013-Z5572</t>
        </is>
      </c>
      <c r="T745" s="45" t="n"/>
      <c r="U745" s="61">
        <f>IF($C745="","",B745&amp;" "&amp;C745&amp;" · ĐK"&amp;D745&amp;IF(E745=""," "," "&amp;E745)&amp;IF(K745=""," "," - "&amp;K745))</f>
        <v/>
      </c>
    </row>
    <row r="746" ht="39.75" customHeight="1">
      <c r="A746" s="89" t="inlineStr">
        <is>
          <t>HH070833</t>
        </is>
      </c>
      <c r="B746" s="90" t="inlineStr">
        <is>
          <t>NISSAN</t>
        </is>
      </c>
      <c r="C746" s="43" t="inlineStr">
        <is>
          <t>FE6-III</t>
        </is>
      </c>
      <c r="D746" s="90" t="n">
        <v>108</v>
      </c>
      <c r="E746" s="90" t="inlineStr">
        <is>
          <t>(A)</t>
        </is>
      </c>
      <c r="F746" s="43" t="inlineStr">
        <is>
          <t>Buồng Nổ tròn dù 56 ( dù 33 mm)</t>
        </is>
      </c>
      <c r="G746" s="90" t="inlineStr">
        <is>
          <t>36x90</t>
        </is>
      </c>
      <c r="H746" s="90" t="n">
        <v>47.5</v>
      </c>
      <c r="I746" s="90" t="n">
        <v>103.5</v>
      </c>
      <c r="J746" s="90" t="inlineStr">
        <is>
          <t>2.5HK-2-4</t>
        </is>
      </c>
      <c r="K746" s="91" t="inlineStr">
        <is>
          <t>IZUMI</t>
        </is>
      </c>
      <c r="L746" s="90" t="inlineStr">
        <is>
          <t>Bộ 6</t>
        </is>
      </c>
      <c r="M746" s="92" t="n"/>
      <c r="N746" s="92" t="n"/>
      <c r="O746" s="92" t="n"/>
      <c r="P746" s="92" t="n"/>
      <c r="Q746" s="92" t="n"/>
      <c r="R746" s="90" t="inlineStr">
        <is>
          <t>🟢 CÓ</t>
        </is>
      </c>
      <c r="S746" s="45" t="inlineStr">
        <is>
          <t>12013-Z5572</t>
        </is>
      </c>
      <c r="T746" s="45" t="n"/>
      <c r="U746" s="61">
        <f>IF($C746="","",B746&amp;" "&amp;C746&amp;" · ĐK"&amp;D746&amp;IF(E746=""," "," "&amp;E746)&amp;IF(K746=""," "," - "&amp;K746))</f>
        <v/>
      </c>
    </row>
    <row r="747" ht="39.75" customHeight="1">
      <c r="A747" s="89" t="inlineStr">
        <is>
          <t>HH070527</t>
        </is>
      </c>
      <c r="B747" s="71" t="inlineStr">
        <is>
          <t>NISSAN</t>
        </is>
      </c>
      <c r="C747" s="45" t="inlineStr">
        <is>
          <t>FE6-T</t>
        </is>
      </c>
      <c r="D747" s="71" t="n">
        <v>108</v>
      </c>
      <c r="E747" s="71" t="inlineStr">
        <is>
          <t>(A)</t>
        </is>
      </c>
      <c r="F747" s="45" t="inlineStr">
        <is>
          <t xml:space="preserve">Buồng Nổ tròn 56 nhọn, đầu đen,bạc đầu 2,5 ly </t>
        </is>
      </c>
      <c r="G747" s="71" t="inlineStr">
        <is>
          <t>36x92.5</t>
        </is>
      </c>
      <c r="H747" s="71" t="n">
        <v>47.5</v>
      </c>
      <c r="I747" s="71" t="n">
        <v>103.5</v>
      </c>
      <c r="J747" s="71" t="inlineStr">
        <is>
          <t>2.5HK-2-4</t>
        </is>
      </c>
      <c r="K747" s="93" t="inlineStr">
        <is>
          <t>IZUMI</t>
        </is>
      </c>
      <c r="L747" s="71" t="inlineStr">
        <is>
          <t>Bộ 6</t>
        </is>
      </c>
      <c r="M747" s="64" t="n"/>
      <c r="N747" s="64" t="n"/>
      <c r="O747" s="64" t="n"/>
      <c r="P747" s="64" t="n"/>
      <c r="Q747" s="64" t="n"/>
      <c r="R747" s="71" t="inlineStr">
        <is>
          <t>🟢 CÓ</t>
        </is>
      </c>
      <c r="S747" s="45" t="n"/>
      <c r="T747" s="45" t="n"/>
      <c r="U747" s="61">
        <f>IF($C747="","",B747&amp;" "&amp;C747&amp;" · ĐK"&amp;D747&amp;IF(E747=""," "," "&amp;E747)&amp;IF(K747=""," "," - "&amp;K747))</f>
        <v/>
      </c>
    </row>
    <row r="748" ht="39.75" customHeight="1">
      <c r="A748" s="89" t="inlineStr">
        <is>
          <t>HH070530</t>
        </is>
      </c>
      <c r="B748" s="71" t="inlineStr">
        <is>
          <t>NISSAN</t>
        </is>
      </c>
      <c r="C748" s="45" t="inlineStr">
        <is>
          <t>FE6-T</t>
        </is>
      </c>
      <c r="D748" s="71" t="n">
        <v>108</v>
      </c>
      <c r="E748" s="71" t="inlineStr">
        <is>
          <t>(A)</t>
        </is>
      </c>
      <c r="F748" s="45" t="inlineStr">
        <is>
          <t xml:space="preserve">Buồng Nổ tròn 56 nhọn, đầu đen,bạc đầu 2,5 ly </t>
        </is>
      </c>
      <c r="G748" s="71" t="inlineStr">
        <is>
          <t>36x92.5</t>
        </is>
      </c>
      <c r="H748" s="71" t="n">
        <v>47.5</v>
      </c>
      <c r="I748" s="71" t="n">
        <v>103.5</v>
      </c>
      <c r="J748" s="71" t="inlineStr">
        <is>
          <t>3HK-2-4</t>
        </is>
      </c>
      <c r="K748" s="93" t="inlineStr">
        <is>
          <t>IZUMI</t>
        </is>
      </c>
      <c r="L748" s="71" t="inlineStr">
        <is>
          <t>Bộ 6</t>
        </is>
      </c>
      <c r="M748" s="64" t="n"/>
      <c r="N748" s="64" t="n">
        <v>2300000</v>
      </c>
      <c r="O748" s="64" t="n">
        <v>2400000</v>
      </c>
      <c r="P748" s="64" t="n">
        <v>2500000</v>
      </c>
      <c r="Q748" s="64" t="n"/>
      <c r="R748" s="71" t="inlineStr">
        <is>
          <t>🟢 CÓ</t>
        </is>
      </c>
      <c r="S748" s="45" t="n"/>
      <c r="T748" s="45" t="n"/>
      <c r="U748" s="61">
        <f>IF($C748="","",B748&amp;" "&amp;C748&amp;" · ĐK"&amp;D748&amp;IF(E748=""," "," "&amp;E748)&amp;IF(K748=""," "," - "&amp;K748))</f>
        <v/>
      </c>
    </row>
    <row r="749" ht="39.75" customHeight="1">
      <c r="A749" s="89" t="inlineStr">
        <is>
          <t>HH070531</t>
        </is>
      </c>
      <c r="B749" s="90" t="inlineStr">
        <is>
          <t>NISSAN</t>
        </is>
      </c>
      <c r="C749" s="43" t="inlineStr">
        <is>
          <t>FE6-TB</t>
        </is>
      </c>
      <c r="D749" s="90" t="n">
        <v>108</v>
      </c>
      <c r="E749" s="90" t="inlineStr">
        <is>
          <t>(A)</t>
        </is>
      </c>
      <c r="F749" s="43" t="inlineStr">
        <is>
          <t xml:space="preserve">Buồng Nổ ngũ giác 57, giữa tâm, đầu đen, bạc đầu 3 ly </t>
        </is>
      </c>
      <c r="G749" s="90" t="inlineStr">
        <is>
          <t>36x90</t>
        </is>
      </c>
      <c r="H749" s="90" t="n">
        <v>47.5</v>
      </c>
      <c r="I749" s="90" t="n">
        <v>103.5</v>
      </c>
      <c r="J749" s="90" t="inlineStr">
        <is>
          <t>3HK-2-4</t>
        </is>
      </c>
      <c r="K749" s="91" t="inlineStr">
        <is>
          <t>IZUMI</t>
        </is>
      </c>
      <c r="L749" s="90" t="inlineStr">
        <is>
          <t>Bộ 6</t>
        </is>
      </c>
      <c r="M749" s="92" t="n"/>
      <c r="N749" s="92" t="n"/>
      <c r="O749" s="92" t="n"/>
      <c r="P749" s="92" t="n"/>
      <c r="Q749" s="92" t="n"/>
      <c r="R749" s="90" t="inlineStr">
        <is>
          <t>🟢 CÓ</t>
        </is>
      </c>
      <c r="S749" s="45" t="n"/>
      <c r="T749" s="45" t="n"/>
      <c r="U749" s="61">
        <f>IF($C749="","",B749&amp;" "&amp;C749&amp;" · ĐK"&amp;D749&amp;IF(E749=""," "," "&amp;E749)&amp;IF(K749=""," "," - "&amp;K749))</f>
        <v/>
      </c>
    </row>
    <row r="750" ht="39.75" customHeight="1">
      <c r="A750" s="89" t="inlineStr">
        <is>
          <t>HH070529</t>
        </is>
      </c>
      <c r="B750" s="90" t="inlineStr">
        <is>
          <t>NISSAN</t>
        </is>
      </c>
      <c r="C750" s="43" t="inlineStr">
        <is>
          <t>FE6-TB</t>
        </is>
      </c>
      <c r="D750" s="90" t="n">
        <v>108</v>
      </c>
      <c r="E750" s="90" t="inlineStr">
        <is>
          <t>(A)</t>
        </is>
      </c>
      <c r="F750" s="43" t="inlineStr">
        <is>
          <t xml:space="preserve">Buồng Nổ ngũ giác 57, giữa tâm, đầu đen, bạc đầu 2.5  ly </t>
        </is>
      </c>
      <c r="G750" s="90" t="inlineStr">
        <is>
          <t>36x90</t>
        </is>
      </c>
      <c r="H750" s="90" t="n">
        <v>47.5</v>
      </c>
      <c r="I750" s="90" t="n">
        <v>103.5</v>
      </c>
      <c r="J750" s="90" t="inlineStr">
        <is>
          <t>2.5HK-2-4</t>
        </is>
      </c>
      <c r="K750" s="91" t="inlineStr">
        <is>
          <t>IZUMI</t>
        </is>
      </c>
      <c r="L750" s="90" t="inlineStr">
        <is>
          <t>Bộ 6</t>
        </is>
      </c>
      <c r="M750" s="92" t="n"/>
      <c r="N750" s="92" t="n">
        <v>2300000</v>
      </c>
      <c r="O750" s="92" t="n">
        <v>2450000</v>
      </c>
      <c r="P750" s="92" t="n">
        <v>2600000</v>
      </c>
      <c r="Q750" s="92" t="n"/>
      <c r="R750" s="90" t="inlineStr">
        <is>
          <t>🟢 CÓ</t>
        </is>
      </c>
      <c r="S750" s="45" t="inlineStr">
        <is>
          <t>12011-Z5968</t>
        </is>
      </c>
      <c r="T750" s="45" t="n"/>
      <c r="U750" s="61">
        <f>IF($C750="","",B750&amp;" "&amp;C750&amp;" · ĐK"&amp;D750&amp;IF(E750=""," "," "&amp;E750)&amp;IF(K750=""," "," - "&amp;K750))</f>
        <v/>
      </c>
    </row>
    <row r="751" ht="39.75" customHeight="1">
      <c r="A751" s="89" t="n"/>
      <c r="B751" s="71" t="inlineStr">
        <is>
          <t>NISSAN</t>
        </is>
      </c>
      <c r="C751" s="45" t="inlineStr">
        <is>
          <t>ND6T</t>
        </is>
      </c>
      <c r="D751" s="71" t="n">
        <v>110</v>
      </c>
      <c r="E751" s="71" t="inlineStr">
        <is>
          <t>(A)</t>
        </is>
      </c>
      <c r="F751" s="45" t="inlineStr">
        <is>
          <t>Buồng Nổ tròn 60 nhọn ( sâu 23mm) có 2 dấu supap</t>
        </is>
      </c>
      <c r="G751" s="71" t="inlineStr">
        <is>
          <t>36x95</t>
        </is>
      </c>
      <c r="H751" s="71" t="n">
        <v>50</v>
      </c>
      <c r="I751" s="71" t="n">
        <v>113</v>
      </c>
      <c r="J751" s="71" t="inlineStr">
        <is>
          <t>4-3-5</t>
        </is>
      </c>
      <c r="K751" s="93" t="n"/>
      <c r="L751" s="71" t="inlineStr">
        <is>
          <t>Bộ 6</t>
        </is>
      </c>
      <c r="M751" s="64" t="n"/>
      <c r="N751" s="64" t="n"/>
      <c r="O751" s="64" t="n"/>
      <c r="P751" s="64" t="n"/>
      <c r="Q751" s="64" t="n"/>
      <c r="R751" s="71" t="inlineStr">
        <is>
          <t>🟢 CÓ</t>
        </is>
      </c>
      <c r="S751" s="45" t="n"/>
      <c r="T751" s="45" t="n"/>
      <c r="U751" s="61">
        <f>IF($C751="","",B751&amp;" "&amp;C751&amp;" · ĐK"&amp;D751&amp;IF(E751=""," "," "&amp;E751)&amp;IF(K751=""," "," - "&amp;K751))</f>
        <v/>
      </c>
    </row>
    <row r="752" ht="39.75" customHeight="1">
      <c r="A752" s="89" t="inlineStr">
        <is>
          <t>HH082311</t>
        </is>
      </c>
      <c r="B752" s="90" t="inlineStr">
        <is>
          <t>NISSAN</t>
        </is>
      </c>
      <c r="C752" s="43" t="inlineStr">
        <is>
          <t>NE6T</t>
        </is>
      </c>
      <c r="D752" s="90" t="n">
        <v>110</v>
      </c>
      <c r="E752" s="90" t="inlineStr">
        <is>
          <t>(A)</t>
        </is>
      </c>
      <c r="F752" s="43" t="inlineStr">
        <is>
          <t>Buồng Nổ tròn 61 nhọn ( sâu 21 mm) có 2 dấu supap</t>
        </is>
      </c>
      <c r="G752" s="90" t="inlineStr">
        <is>
          <t>36x95</t>
        </is>
      </c>
      <c r="H752" s="90" t="n">
        <v>50</v>
      </c>
      <c r="I752" s="90" t="n">
        <v>110</v>
      </c>
      <c r="J752" s="90" t="inlineStr">
        <is>
          <t>3HK-2.5-4</t>
        </is>
      </c>
      <c r="K752" s="91" t="inlineStr">
        <is>
          <t>IKAZU</t>
        </is>
      </c>
      <c r="L752" s="90" t="inlineStr">
        <is>
          <t>Bộ 6</t>
        </is>
      </c>
      <c r="M752" s="92" t="n"/>
      <c r="N752" s="92" t="n">
        <v>2700000</v>
      </c>
      <c r="O752" s="92" t="n">
        <v>2850000</v>
      </c>
      <c r="P752" s="92" t="n">
        <v>3000000</v>
      </c>
      <c r="Q752" s="92" t="n"/>
      <c r="R752" s="90" t="inlineStr">
        <is>
          <t>🟢 CÓ</t>
        </is>
      </c>
      <c r="S752" s="45" t="inlineStr">
        <is>
          <t>12011-95074</t>
        </is>
      </c>
      <c r="T752" s="45" t="n"/>
      <c r="U752" s="61">
        <f>IF($C752="","",B752&amp;" "&amp;C752&amp;" · ĐK"&amp;D752&amp;IF(E752=""," "," "&amp;E752)&amp;IF(K752=""," "," - "&amp;K752))</f>
        <v/>
      </c>
    </row>
    <row r="753" ht="39.75" customHeight="1">
      <c r="A753" s="89" t="inlineStr">
        <is>
          <t>HH070533</t>
        </is>
      </c>
      <c r="B753" s="90" t="inlineStr">
        <is>
          <t>NISSAN</t>
        </is>
      </c>
      <c r="C753" s="43" t="inlineStr">
        <is>
          <t>NE6T</t>
        </is>
      </c>
      <c r="D753" s="90" t="n">
        <v>110</v>
      </c>
      <c r="E753" s="90" t="inlineStr">
        <is>
          <t>(A)</t>
        </is>
      </c>
      <c r="F753" s="43" t="inlineStr">
        <is>
          <t>Buồng Nổ tròn 61 nhọn ( sâu 21 mm) có 2 dấu supap</t>
        </is>
      </c>
      <c r="G753" s="90" t="inlineStr">
        <is>
          <t>36x95</t>
        </is>
      </c>
      <c r="H753" s="90" t="n">
        <v>50</v>
      </c>
      <c r="I753" s="90" t="n">
        <v>110</v>
      </c>
      <c r="J753" s="90" t="inlineStr">
        <is>
          <t>3HK-2.5-4</t>
        </is>
      </c>
      <c r="K753" s="91" t="inlineStr">
        <is>
          <t>IZUMI</t>
        </is>
      </c>
      <c r="L753" s="90" t="inlineStr">
        <is>
          <t>Bộ 6</t>
        </is>
      </c>
      <c r="M753" s="92" t="n"/>
      <c r="N753" s="92" t="n"/>
      <c r="O753" s="92" t="n"/>
      <c r="P753" s="92" t="n"/>
      <c r="Q753" s="92" t="n"/>
      <c r="R753" s="90" t="inlineStr">
        <is>
          <t>🟢 CÓ</t>
        </is>
      </c>
      <c r="S753" s="45" t="inlineStr">
        <is>
          <t>12011-95074</t>
        </is>
      </c>
      <c r="T753" s="45" t="n"/>
      <c r="U753" s="61">
        <f>IF($C753="","",B753&amp;" "&amp;C753&amp;" · ĐK"&amp;D753&amp;IF(E753=""," "," "&amp;E753)&amp;IF(K753=""," "," - "&amp;K753))</f>
        <v/>
      </c>
    </row>
    <row r="754" ht="39.75" customHeight="1">
      <c r="A754" s="89" t="n"/>
      <c r="B754" s="71" t="inlineStr">
        <is>
          <t>NISSAN</t>
        </is>
      </c>
      <c r="C754" s="45" t="inlineStr">
        <is>
          <t>NE6TA</t>
        </is>
      </c>
      <c r="D754" s="71" t="n">
        <v>110</v>
      </c>
      <c r="E754" s="71" t="inlineStr">
        <is>
          <t>(A)</t>
        </is>
      </c>
      <c r="F754" s="45" t="inlineStr">
        <is>
          <t>Buồng Nổ tròn 54 khuyết nhọn cao</t>
        </is>
      </c>
      <c r="G754" s="71" t="inlineStr">
        <is>
          <t>38x93</t>
        </is>
      </c>
      <c r="H754" s="71" t="n">
        <v>49</v>
      </c>
      <c r="I754" s="71" t="n">
        <v>110</v>
      </c>
      <c r="J754" s="71" t="inlineStr">
        <is>
          <t>3HK-2.5-4</t>
        </is>
      </c>
      <c r="K754" s="93" t="n"/>
      <c r="L754" s="71" t="inlineStr">
        <is>
          <t>Bộ 6</t>
        </is>
      </c>
      <c r="M754" s="64" t="n"/>
      <c r="N754" s="64" t="n"/>
      <c r="O754" s="64" t="n"/>
      <c r="P754" s="64" t="n"/>
      <c r="Q754" s="64" t="n"/>
      <c r="R754" s="71" t="inlineStr">
        <is>
          <t>🟢 CÓ</t>
        </is>
      </c>
      <c r="S754" s="45" t="n"/>
      <c r="T754" s="45" t="n"/>
      <c r="U754" s="61">
        <f>IF($C754="","",B754&amp;" "&amp;C754&amp;" · ĐK"&amp;D754&amp;IF(E754=""," "," "&amp;E754)&amp;IF(K754=""," "," - "&amp;K754))</f>
        <v/>
      </c>
    </row>
    <row r="755" ht="39.75" customHeight="1">
      <c r="A755" s="89" t="n"/>
      <c r="B755" s="90" t="inlineStr">
        <is>
          <t>NISSAN</t>
        </is>
      </c>
      <c r="C755" s="43" t="inlineStr">
        <is>
          <t>NF6TA</t>
        </is>
      </c>
      <c r="D755" s="90" t="n">
        <v>120</v>
      </c>
      <c r="E755" s="90" t="inlineStr">
        <is>
          <t>(A)+(O)</t>
        </is>
      </c>
      <c r="F755" s="43" t="inlineStr">
        <is>
          <t>Buồng Nổ tròn 66 nhọn có 2 dấu supap</t>
        </is>
      </c>
      <c r="G755" s="90" t="inlineStr">
        <is>
          <t>44x101</t>
        </is>
      </c>
      <c r="H755" s="90" t="n">
        <v>49</v>
      </c>
      <c r="I755" s="90" t="n">
        <v>116</v>
      </c>
      <c r="J755" s="90" t="inlineStr">
        <is>
          <t>3HK-2.5-4</t>
        </is>
      </c>
      <c r="K755" s="91" t="n"/>
      <c r="L755" s="90" t="inlineStr">
        <is>
          <t>Bộ 6</t>
        </is>
      </c>
      <c r="M755" s="92" t="n"/>
      <c r="N755" s="92" t="n"/>
      <c r="O755" s="92" t="n"/>
      <c r="P755" s="92" t="n"/>
      <c r="Q755" s="92" t="n"/>
      <c r="R755" s="90" t="inlineStr">
        <is>
          <t>🟢 CÓ</t>
        </is>
      </c>
      <c r="S755" s="45" t="n"/>
      <c r="T755" s="45" t="n"/>
      <c r="U755" s="61">
        <f>IF($C755="","",B755&amp;" "&amp;C755&amp;" · ĐK"&amp;D755&amp;IF(E755=""," "," "&amp;E755)&amp;IF(K755=""," "," - "&amp;K755))</f>
        <v/>
      </c>
    </row>
    <row r="756" ht="39.75" customHeight="1">
      <c r="A756" s="89" t="inlineStr">
        <is>
          <t>HH072887</t>
        </is>
      </c>
      <c r="B756" s="71" t="inlineStr">
        <is>
          <t>NISSAN</t>
        </is>
      </c>
      <c r="C756" s="45" t="inlineStr">
        <is>
          <t>MD92</t>
        </is>
      </c>
      <c r="D756" s="71" t="n">
        <v>125</v>
      </c>
      <c r="E756" s="71" t="inlineStr">
        <is>
          <t>(A)</t>
        </is>
      </c>
      <c r="F756" s="45" t="inlineStr">
        <is>
          <t>Buồng Nổ tròn 66 nhọn có 4 dấu supap</t>
        </is>
      </c>
      <c r="G756" s="71" t="inlineStr">
        <is>
          <t>41x93</t>
        </is>
      </c>
      <c r="H756" s="71" t="n">
        <v>44.5</v>
      </c>
      <c r="I756" s="71" t="n">
        <v>105</v>
      </c>
      <c r="J756" s="71" t="inlineStr">
        <is>
          <t>2.5HK-2-3</t>
        </is>
      </c>
      <c r="K756" s="93" t="inlineStr">
        <is>
          <t>IZUMI</t>
        </is>
      </c>
      <c r="L756" s="71" t="inlineStr">
        <is>
          <t>Bộ 6</t>
        </is>
      </c>
      <c r="M756" s="64" t="n"/>
      <c r="N756" s="64" t="n">
        <v>5200000</v>
      </c>
      <c r="O756" s="64" t="n">
        <v>5500000</v>
      </c>
      <c r="P756" s="64" t="n">
        <v>5900000</v>
      </c>
      <c r="Q756" s="64" t="n"/>
      <c r="R756" s="71" t="inlineStr">
        <is>
          <t>🟢 CÓ</t>
        </is>
      </c>
      <c r="S756" s="45" t="inlineStr">
        <is>
          <t>12011-Z6160</t>
        </is>
      </c>
      <c r="T756" s="45" t="n"/>
      <c r="U756" s="61">
        <f>IF($C756="","",B756&amp;" "&amp;C756&amp;" · ĐK"&amp;D756&amp;IF(E756=""," "," "&amp;E756)&amp;IF(K756=""," "," - "&amp;K756))</f>
        <v/>
      </c>
    </row>
    <row r="757" ht="39.75" customHeight="1">
      <c r="A757" s="89" t="inlineStr">
        <is>
          <t>HH073544</t>
        </is>
      </c>
      <c r="B757" s="90" t="inlineStr">
        <is>
          <t>NISSAN</t>
        </is>
      </c>
      <c r="C757" s="43" t="inlineStr">
        <is>
          <t>MD92-OLD</t>
        </is>
      </c>
      <c r="D757" s="90" t="n">
        <v>125</v>
      </c>
      <c r="E757" s="90" t="inlineStr">
        <is>
          <t>(A)</t>
        </is>
      </c>
      <c r="F757" s="43" t="inlineStr">
        <is>
          <t>Buồng Nổ tròn 66 nhọn, không dấu supap</t>
        </is>
      </c>
      <c r="G757" s="90" t="inlineStr">
        <is>
          <t>41x93</t>
        </is>
      </c>
      <c r="H757" s="90" t="n">
        <v>44.5</v>
      </c>
      <c r="I757" s="90" t="n">
        <v>105</v>
      </c>
      <c r="J757" s="90" t="inlineStr">
        <is>
          <t>2.5HK-2-3</t>
        </is>
      </c>
      <c r="K757" s="91" t="inlineStr">
        <is>
          <t>IZUMI</t>
        </is>
      </c>
      <c r="L757" s="90" t="inlineStr">
        <is>
          <t>Bộ 6</t>
        </is>
      </c>
      <c r="M757" s="92" t="n"/>
      <c r="N757" s="92" t="n">
        <v>5200000</v>
      </c>
      <c r="O757" s="92" t="n">
        <v>5500000</v>
      </c>
      <c r="P757" s="92" t="n">
        <v>5900000</v>
      </c>
      <c r="Q757" s="92" t="n"/>
      <c r="R757" s="90" t="inlineStr">
        <is>
          <t>🟢 CÓ</t>
        </is>
      </c>
      <c r="S757" s="45" t="n"/>
      <c r="T757" s="45" t="n"/>
      <c r="U757" s="61">
        <f>IF($C757="","",B757&amp;" "&amp;C757&amp;" · ĐK"&amp;D757&amp;IF(E757=""," "," "&amp;E757)&amp;IF(K757=""," "," - "&amp;K757))</f>
        <v/>
      </c>
    </row>
    <row r="758" ht="39.75" customHeight="1">
      <c r="A758" s="89" t="n"/>
      <c r="B758" s="71" t="inlineStr">
        <is>
          <t>NISSAN</t>
        </is>
      </c>
      <c r="C758" s="45" t="inlineStr">
        <is>
          <t>MD92-TCI</t>
        </is>
      </c>
      <c r="D758" s="71" t="n">
        <v>125</v>
      </c>
      <c r="E758" s="71" t="inlineStr">
        <is>
          <t>(A)+(O)</t>
        </is>
      </c>
      <c r="F758" s="45" t="inlineStr">
        <is>
          <t>Buồng Nổ tròn 82, có 4 dấu supap</t>
        </is>
      </c>
      <c r="G758" s="71" t="inlineStr">
        <is>
          <t>46x102</t>
        </is>
      </c>
      <c r="H758" s="71" t="n">
        <v>42</v>
      </c>
      <c r="I758" s="71" t="n">
        <v>100</v>
      </c>
      <c r="J758" s="71" t="inlineStr">
        <is>
          <t>2.5HK-2-3</t>
        </is>
      </c>
      <c r="K758" s="93" t="n"/>
      <c r="L758" s="71" t="inlineStr">
        <is>
          <t>Bộ 6</t>
        </is>
      </c>
      <c r="M758" s="64" t="n"/>
      <c r="N758" s="64" t="n"/>
      <c r="O758" s="64" t="n"/>
      <c r="P758" s="64" t="n"/>
      <c r="Q758" s="64" t="n"/>
      <c r="R758" s="71" t="inlineStr">
        <is>
          <t>🟢 CÓ</t>
        </is>
      </c>
      <c r="S758" s="45" t="n"/>
      <c r="T758" s="45" t="n"/>
      <c r="U758" s="61">
        <f>IF($C758="","",B758&amp;" "&amp;C758&amp;" · ĐK"&amp;D758&amp;IF(E758=""," "," "&amp;E758)&amp;IF(K758=""," "," - "&amp;K758))</f>
        <v/>
      </c>
    </row>
    <row r="759" ht="39.75" customHeight="1">
      <c r="A759" s="89" t="inlineStr">
        <is>
          <t>HH0324</t>
        </is>
      </c>
      <c r="B759" s="90" t="inlineStr">
        <is>
          <t>NISSAN</t>
        </is>
      </c>
      <c r="C759" s="43" t="inlineStr">
        <is>
          <t>PD6</t>
        </is>
      </c>
      <c r="D759" s="90" t="n">
        <v>125</v>
      </c>
      <c r="E759" s="90" t="inlineStr">
        <is>
          <t>(A)</t>
        </is>
      </c>
      <c r="F759" s="43" t="inlineStr">
        <is>
          <t>Buồng Nổ tròn 69 nhọn có 1 dấu supap,</t>
        </is>
      </c>
      <c r="G759" s="90" t="inlineStr">
        <is>
          <t>46x108</t>
        </is>
      </c>
      <c r="H759" s="90" t="n">
        <v>59</v>
      </c>
      <c r="I759" s="90" t="n">
        <v>132</v>
      </c>
      <c r="J759" s="90" t="inlineStr">
        <is>
          <t>5-3.5-5</t>
        </is>
      </c>
      <c r="K759" s="91" t="inlineStr">
        <is>
          <t>IZUMI</t>
        </is>
      </c>
      <c r="L759" s="90" t="inlineStr">
        <is>
          <t>Bộ 6</t>
        </is>
      </c>
      <c r="M759" s="92" t="n"/>
      <c r="N759" s="92" t="n"/>
      <c r="O759" s="92" t="n"/>
      <c r="P759" s="92" t="n"/>
      <c r="Q759" s="92" t="n"/>
      <c r="R759" s="90" t="inlineStr">
        <is>
          <t>🟢 CÓ</t>
        </is>
      </c>
      <c r="S759" s="45" t="inlineStr">
        <is>
          <t>12011-96000</t>
        </is>
      </c>
      <c r="T759" s="45" t="n"/>
      <c r="U759" s="61">
        <f>IF($C759="","",B759&amp;" "&amp;C759&amp;" · ĐK"&amp;D759&amp;IF(E759=""," "," "&amp;E759)&amp;IF(K759=""," "," - "&amp;K759))</f>
        <v/>
      </c>
    </row>
    <row r="760" ht="39.75" customHeight="1">
      <c r="A760" s="89" t="inlineStr">
        <is>
          <t>HH082010</t>
        </is>
      </c>
      <c r="B760" s="90" t="inlineStr">
        <is>
          <t>NISSAN</t>
        </is>
      </c>
      <c r="C760" s="43" t="inlineStr">
        <is>
          <t>PD6</t>
        </is>
      </c>
      <c r="D760" s="90" t="n">
        <v>125</v>
      </c>
      <c r="E760" s="90" t="inlineStr">
        <is>
          <t>(A)</t>
        </is>
      </c>
      <c r="F760" s="43" t="inlineStr">
        <is>
          <t>Buồng Nổ tròn 69 nhọn có 1 dấu supap,</t>
        </is>
      </c>
      <c r="G760" s="90" t="inlineStr">
        <is>
          <t>46x108</t>
        </is>
      </c>
      <c r="H760" s="90" t="n">
        <v>59</v>
      </c>
      <c r="I760" s="90" t="n">
        <v>132</v>
      </c>
      <c r="J760" s="90" t="inlineStr">
        <is>
          <t>5-3.5-5</t>
        </is>
      </c>
      <c r="K760" s="91" t="inlineStr">
        <is>
          <t>IKAZU</t>
        </is>
      </c>
      <c r="L760" s="90" t="inlineStr">
        <is>
          <t>Bộ 6</t>
        </is>
      </c>
      <c r="M760" s="92" t="n"/>
      <c r="N760" s="92" t="n">
        <v>4230000</v>
      </c>
      <c r="O760" s="92" t="n">
        <v>4480000</v>
      </c>
      <c r="P760" s="92" t="n">
        <v>4800000</v>
      </c>
      <c r="Q760" s="92" t="n"/>
      <c r="R760" s="90" t="inlineStr">
        <is>
          <t>🟢 CÓ</t>
        </is>
      </c>
      <c r="S760" s="45" t="inlineStr">
        <is>
          <t>12011-96000</t>
        </is>
      </c>
      <c r="T760" s="45" t="n"/>
      <c r="U760" s="61">
        <f>IF($C760="","",B760&amp;" "&amp;C760&amp;" · ĐK"&amp;D760&amp;IF(E760=""," "," "&amp;E760)&amp;IF(K760=""," "," - "&amp;K760))</f>
        <v/>
      </c>
    </row>
    <row r="761" ht="39.75" customHeight="1">
      <c r="A761" s="89" t="inlineStr">
        <is>
          <t>HH081156</t>
        </is>
      </c>
      <c r="B761" s="71" t="inlineStr">
        <is>
          <t>NISSAN</t>
        </is>
      </c>
      <c r="C761" s="45" t="inlineStr">
        <is>
          <t>PD6T</t>
        </is>
      </c>
      <c r="D761" s="71" t="n">
        <v>125</v>
      </c>
      <c r="E761" s="71" t="inlineStr">
        <is>
          <t>(A)</t>
        </is>
      </c>
      <c r="F761" s="45" t="inlineStr">
        <is>
          <t>Buồng Nổ tròn 69 nhọn có 2 dấu supap,bạc đầu rãnh nông</t>
        </is>
      </c>
      <c r="G761" s="71" t="inlineStr">
        <is>
          <t>46x108</t>
        </is>
      </c>
      <c r="H761" s="71" t="n">
        <v>59</v>
      </c>
      <c r="I761" s="71" t="n">
        <v>132</v>
      </c>
      <c r="J761" s="71" t="inlineStr">
        <is>
          <t>4.2K-3.5-5</t>
        </is>
      </c>
      <c r="K761" s="93" t="inlineStr">
        <is>
          <t>IKAZU</t>
        </is>
      </c>
      <c r="L761" s="71" t="inlineStr">
        <is>
          <t>Bộ 6</t>
        </is>
      </c>
      <c r="M761" s="64" t="n"/>
      <c r="N761" s="64" t="n"/>
      <c r="O761" s="64" t="n"/>
      <c r="P761" s="64" t="n"/>
      <c r="Q761" s="64" t="n"/>
      <c r="R761" s="71" t="inlineStr">
        <is>
          <t>🟢 CÓ</t>
        </is>
      </c>
      <c r="S761" s="45" t="inlineStr">
        <is>
          <t xml:space="preserve">12011-96009 </t>
        </is>
      </c>
      <c r="T761" s="45" t="n"/>
      <c r="U761" s="61">
        <f>IF($C761="","",B761&amp;" "&amp;C761&amp;" · ĐK"&amp;D761&amp;IF(E761=""," "," "&amp;E761)&amp;IF(K761=""," "," - "&amp;K761))</f>
        <v/>
      </c>
    </row>
    <row r="762" ht="39.75" customHeight="1">
      <c r="A762" s="89" t="inlineStr">
        <is>
          <t>HH082718</t>
        </is>
      </c>
      <c r="B762" s="71" t="inlineStr">
        <is>
          <t>NISSAN</t>
        </is>
      </c>
      <c r="C762" s="45" t="inlineStr">
        <is>
          <t>PD6T</t>
        </is>
      </c>
      <c r="D762" s="71" t="n">
        <v>125</v>
      </c>
      <c r="E762" s="71" t="inlineStr">
        <is>
          <t>(A)</t>
        </is>
      </c>
      <c r="F762" s="45" t="inlineStr">
        <is>
          <t>Buồng Nổ tròn 69 nhọn có 2 dấu supap</t>
        </is>
      </c>
      <c r="G762" s="71" t="inlineStr">
        <is>
          <t>46x108</t>
        </is>
      </c>
      <c r="H762" s="71" t="n">
        <v>59</v>
      </c>
      <c r="I762" s="71" t="n">
        <v>132</v>
      </c>
      <c r="J762" s="71" t="inlineStr">
        <is>
          <t>4.2K-3.5-5</t>
        </is>
      </c>
      <c r="K762" s="93" t="inlineStr">
        <is>
          <t>IKAZU</t>
        </is>
      </c>
      <c r="L762" s="71" t="inlineStr">
        <is>
          <t>Bộ 6</t>
        </is>
      </c>
      <c r="M762" s="64" t="n"/>
      <c r="N762" s="64" t="n">
        <v>4300000</v>
      </c>
      <c r="O762" s="64" t="n">
        <v>4600000</v>
      </c>
      <c r="P762" s="64" t="n">
        <v>4900000</v>
      </c>
      <c r="Q762" s="64" t="n"/>
      <c r="R762" s="71" t="inlineStr">
        <is>
          <t>🟢 CÓ</t>
        </is>
      </c>
      <c r="S762" s="45" t="inlineStr">
        <is>
          <t xml:space="preserve">12011-96009 </t>
        </is>
      </c>
      <c r="T762" s="45" t="n"/>
      <c r="U762" s="61">
        <f>IF($C762="","",B762&amp;" "&amp;C762&amp;" · ĐK"&amp;D762&amp;IF(E762=""," "," "&amp;E762)&amp;IF(K762=""," "," - "&amp;K762))</f>
        <v/>
      </c>
    </row>
    <row r="763" ht="39.75" customHeight="1">
      <c r="A763" s="89" t="inlineStr">
        <is>
          <t>HH070534</t>
        </is>
      </c>
      <c r="B763" s="71" t="inlineStr">
        <is>
          <t>NISSAN</t>
        </is>
      </c>
      <c r="C763" s="45" t="inlineStr">
        <is>
          <t>PD6T</t>
        </is>
      </c>
      <c r="D763" s="71" t="n">
        <v>125</v>
      </c>
      <c r="E763" s="71" t="inlineStr">
        <is>
          <t>(A)</t>
        </is>
      </c>
      <c r="F763" s="45" t="inlineStr">
        <is>
          <t>Buồng Nổ tròn 69 nhọn có 2 dấu supap</t>
        </is>
      </c>
      <c r="G763" s="71" t="inlineStr">
        <is>
          <t>46x108</t>
        </is>
      </c>
      <c r="H763" s="71" t="n">
        <v>59</v>
      </c>
      <c r="I763" s="71" t="n">
        <v>132</v>
      </c>
      <c r="J763" s="71" t="inlineStr">
        <is>
          <t>4.2K-3.5-5</t>
        </is>
      </c>
      <c r="K763" s="93" t="inlineStr">
        <is>
          <t>IZUMI</t>
        </is>
      </c>
      <c r="L763" s="71" t="inlineStr">
        <is>
          <t>Bộ 6</t>
        </is>
      </c>
      <c r="M763" s="64" t="n"/>
      <c r="N763" s="64" t="n"/>
      <c r="O763" s="64" t="n"/>
      <c r="P763" s="64" t="n"/>
      <c r="Q763" s="64" t="n"/>
      <c r="R763" s="71" t="inlineStr">
        <is>
          <t>🟢 CÓ</t>
        </is>
      </c>
      <c r="S763" s="45" t="inlineStr">
        <is>
          <t xml:space="preserve">12011-96009 </t>
        </is>
      </c>
      <c r="T763" s="45" t="n"/>
      <c r="U763" s="61">
        <f>IF($C763="","",B763&amp;" "&amp;C763&amp;" · ĐK"&amp;D763&amp;IF(E763=""," "," "&amp;E763)&amp;IF(K763=""," "," - "&amp;K763))</f>
        <v/>
      </c>
    </row>
    <row r="764" ht="39.75" customHeight="1">
      <c r="A764" s="89" t="inlineStr">
        <is>
          <t>HH082005</t>
        </is>
      </c>
      <c r="B764" s="90" t="inlineStr">
        <is>
          <t>NISSAN</t>
        </is>
      </c>
      <c r="C764" s="43" t="inlineStr">
        <is>
          <t>PE6</t>
        </is>
      </c>
      <c r="D764" s="90" t="n">
        <v>133</v>
      </c>
      <c r="E764" s="90" t="inlineStr">
        <is>
          <t>(A)</t>
        </is>
      </c>
      <c r="F764" s="43" t="inlineStr">
        <is>
          <t>Buồng Nổ tròn 67 nhọn có 1 dấu supap</t>
        </is>
      </c>
      <c r="G764" s="90" t="inlineStr">
        <is>
          <t>46x116</t>
        </is>
      </c>
      <c r="H764" s="90" t="n">
        <v>59</v>
      </c>
      <c r="I764" s="90" t="n">
        <v>132</v>
      </c>
      <c r="J764" s="90" t="inlineStr">
        <is>
          <t>4K-3.5-6</t>
        </is>
      </c>
      <c r="K764" s="91" t="inlineStr">
        <is>
          <t>IKAZU</t>
        </is>
      </c>
      <c r="L764" s="90" t="inlineStr">
        <is>
          <t>Bộ 6</t>
        </is>
      </c>
      <c r="M764" s="92" t="n"/>
      <c r="N764" s="92" t="n">
        <v>4600000</v>
      </c>
      <c r="O764" s="92" t="n">
        <v>4850000</v>
      </c>
      <c r="P764" s="92" t="n">
        <v>5200000</v>
      </c>
      <c r="Q764" s="92" t="n"/>
      <c r="R764" s="90" t="inlineStr">
        <is>
          <t>🟢 CÓ</t>
        </is>
      </c>
      <c r="S764" s="45" t="n"/>
      <c r="T764" s="45" t="n"/>
      <c r="U764" s="61">
        <f>IF($C764="","",B764&amp;" "&amp;C764&amp;" · ĐK"&amp;D764&amp;IF(E764=""," "," "&amp;E764)&amp;IF(K764=""," "," - "&amp;K764))</f>
        <v/>
      </c>
    </row>
    <row r="765" ht="39.75" customHeight="1">
      <c r="A765" s="89" t="n"/>
      <c r="B765" s="71" t="inlineStr">
        <is>
          <t>NISSAN</t>
        </is>
      </c>
      <c r="C765" s="45" t="inlineStr">
        <is>
          <t>PE6-T</t>
        </is>
      </c>
      <c r="D765" s="71" t="n">
        <v>133</v>
      </c>
      <c r="E765" s="71" t="inlineStr">
        <is>
          <t>(A)</t>
        </is>
      </c>
      <c r="F765" s="45" t="inlineStr">
        <is>
          <t>Buồng Nổ tròn 67 nhọn có 2 dấu supap</t>
        </is>
      </c>
      <c r="G765" s="71" t="inlineStr">
        <is>
          <t>46x116</t>
        </is>
      </c>
      <c r="H765" s="71" t="n">
        <v>59</v>
      </c>
      <c r="I765" s="71" t="n">
        <v>132</v>
      </c>
      <c r="J765" s="71" t="inlineStr">
        <is>
          <t>4HK-3.5-6</t>
        </is>
      </c>
      <c r="K765" s="93" t="n"/>
      <c r="L765" s="71" t="inlineStr">
        <is>
          <t>Bộ 6</t>
        </is>
      </c>
      <c r="M765" s="64" t="n"/>
      <c r="N765" s="64" t="n"/>
      <c r="O765" s="64" t="n"/>
      <c r="P765" s="64" t="n"/>
      <c r="Q765" s="64" t="n"/>
      <c r="R765" s="71" t="inlineStr">
        <is>
          <t>🟢 CÓ</t>
        </is>
      </c>
      <c r="S765" s="45" t="n"/>
      <c r="T765" s="45" t="n"/>
      <c r="U765" s="61">
        <f>IF($C765="","",B765&amp;" "&amp;C765&amp;" · ĐK"&amp;D765&amp;IF(E765=""," "," "&amp;E765)&amp;IF(K765=""," "," - "&amp;K765))</f>
        <v/>
      </c>
    </row>
    <row r="766" ht="39.75" customHeight="1">
      <c r="A766" s="89" t="inlineStr">
        <is>
          <t>HH070535</t>
        </is>
      </c>
      <c r="B766" s="90" t="inlineStr">
        <is>
          <t>NISSAN</t>
        </is>
      </c>
      <c r="C766" s="43" t="inlineStr">
        <is>
          <t>PE6T-NEW</t>
        </is>
      </c>
      <c r="D766" s="90" t="n">
        <v>133</v>
      </c>
      <c r="E766" s="90" t="inlineStr">
        <is>
          <t>(A)</t>
        </is>
      </c>
      <c r="F766" s="43" t="inlineStr">
        <is>
          <t>Buồng Nổ tròn 67 nhọn có 2 dấu supap</t>
        </is>
      </c>
      <c r="G766" s="90" t="inlineStr">
        <is>
          <t>46x116</t>
        </is>
      </c>
      <c r="H766" s="90" t="n">
        <v>59</v>
      </c>
      <c r="I766" s="90" t="n">
        <v>132</v>
      </c>
      <c r="J766" s="90" t="inlineStr">
        <is>
          <t>3HK-2.5-4</t>
        </is>
      </c>
      <c r="K766" s="91" t="inlineStr">
        <is>
          <t>IKAZU</t>
        </is>
      </c>
      <c r="L766" s="90" t="inlineStr">
        <is>
          <t>Bộ 6</t>
        </is>
      </c>
      <c r="M766" s="92" t="n"/>
      <c r="N766" s="92" t="n">
        <v>4600000</v>
      </c>
      <c r="O766" s="92" t="n">
        <v>4850000</v>
      </c>
      <c r="P766" s="92" t="n">
        <v>5200000</v>
      </c>
      <c r="Q766" s="92" t="n"/>
      <c r="R766" s="90" t="inlineStr">
        <is>
          <t>🟢 CÓ</t>
        </is>
      </c>
      <c r="S766" s="45" t="n"/>
      <c r="T766" s="45" t="n"/>
      <c r="U766" s="61">
        <f>IF($C766="","",B766&amp;" "&amp;C766&amp;" · ĐK"&amp;D766&amp;IF(E766=""," "," "&amp;E766)&amp;IF(K766=""," "," - "&amp;K766))</f>
        <v/>
      </c>
    </row>
    <row r="767" ht="39.75" customHeight="1">
      <c r="A767" s="89" t="inlineStr">
        <is>
          <t>HH074410</t>
        </is>
      </c>
      <c r="B767" s="90" t="inlineStr">
        <is>
          <t>NISSAN</t>
        </is>
      </c>
      <c r="C767" s="43" t="inlineStr">
        <is>
          <t>PE6T-NEW</t>
        </is>
      </c>
      <c r="D767" s="90" t="n">
        <v>133</v>
      </c>
      <c r="E767" s="90" t="inlineStr">
        <is>
          <t>(A)</t>
        </is>
      </c>
      <c r="F767" s="43" t="inlineStr">
        <is>
          <t>Buồng Nổ tròn 67 nhọn có 2 dấu supap</t>
        </is>
      </c>
      <c r="G767" s="90" t="inlineStr">
        <is>
          <t>46x116</t>
        </is>
      </c>
      <c r="H767" s="90" t="n">
        <v>59</v>
      </c>
      <c r="I767" s="90" t="n">
        <v>132</v>
      </c>
      <c r="J767" s="90" t="inlineStr">
        <is>
          <t>3HK-2.5-4</t>
        </is>
      </c>
      <c r="K767" s="91" t="inlineStr">
        <is>
          <t>IZUMI</t>
        </is>
      </c>
      <c r="L767" s="90" t="inlineStr">
        <is>
          <t>Bộ 6</t>
        </is>
      </c>
      <c r="M767" s="92" t="n"/>
      <c r="N767" s="92" t="n"/>
      <c r="O767" s="92" t="n"/>
      <c r="P767" s="92" t="n"/>
      <c r="Q767" s="92" t="n"/>
      <c r="R767" s="90" t="inlineStr">
        <is>
          <t>🟢 CÓ</t>
        </is>
      </c>
      <c r="S767" s="45" t="n"/>
      <c r="T767" s="45" t="n"/>
      <c r="U767" s="61">
        <f>IF($C767="","",B767&amp;" "&amp;C767&amp;" · ĐK"&amp;D767&amp;IF(E767=""," "," "&amp;E767)&amp;IF(K767=""," "," - "&amp;K767))</f>
        <v/>
      </c>
    </row>
    <row r="768" ht="39.75" customHeight="1">
      <c r="A768" s="89" t="n"/>
      <c r="B768" s="71" t="inlineStr">
        <is>
          <t>NISSAN</t>
        </is>
      </c>
      <c r="C768" s="45" t="inlineStr">
        <is>
          <t>PF6T</t>
        </is>
      </c>
      <c r="D768" s="71" t="n">
        <v>133</v>
      </c>
      <c r="E768" s="71" t="inlineStr">
        <is>
          <t>(A)+(O)</t>
        </is>
      </c>
      <c r="F768" s="45" t="inlineStr">
        <is>
          <t>Buồng Nổ tròn 71 nhọn, có 2 dấu supap "đầu đen"</t>
        </is>
      </c>
      <c r="G768" s="71" t="inlineStr">
        <is>
          <t>50x112</t>
        </is>
      </c>
      <c r="H768" s="71" t="n">
        <v>61</v>
      </c>
      <c r="I768" s="71" t="n">
        <v>136</v>
      </c>
      <c r="J768" s="71" t="inlineStr">
        <is>
          <t>2.5HK-2.5-4</t>
        </is>
      </c>
      <c r="K768" s="93" t="n"/>
      <c r="L768" s="71" t="inlineStr">
        <is>
          <t>Bộ 6</t>
        </is>
      </c>
      <c r="M768" s="64" t="n"/>
      <c r="N768" s="64" t="n"/>
      <c r="O768" s="64" t="n"/>
      <c r="P768" s="64" t="n"/>
      <c r="Q768" s="64" t="n"/>
      <c r="R768" s="71" t="inlineStr">
        <is>
          <t>🟢 CÓ</t>
        </is>
      </c>
      <c r="S768" s="45" t="n"/>
      <c r="T768" s="45" t="n"/>
      <c r="U768" s="61">
        <f>IF($C768="","",B768&amp;" "&amp;C768&amp;" · ĐK"&amp;D768&amp;IF(E768=""," "," "&amp;E768)&amp;IF(K768=""," "," - "&amp;K768))</f>
        <v/>
      </c>
    </row>
    <row r="769" ht="39.75" customHeight="1">
      <c r="A769" s="89" t="n"/>
      <c r="B769" s="90" t="inlineStr">
        <is>
          <t>NISSAN</t>
        </is>
      </c>
      <c r="C769" s="43" t="inlineStr">
        <is>
          <t>PF6T-NEW</t>
        </is>
      </c>
      <c r="D769" s="90" t="n">
        <v>133</v>
      </c>
      <c r="E769" s="90" t="inlineStr">
        <is>
          <t>(A)+(O)</t>
        </is>
      </c>
      <c r="F769" s="43" t="inlineStr">
        <is>
          <t>Buồng Nổ tròn 77 nhọn, có 2 dấu supap "đầu đen"</t>
        </is>
      </c>
      <c r="G769" s="90" t="inlineStr">
        <is>
          <t>50x112</t>
        </is>
      </c>
      <c r="H769" s="90" t="n">
        <v>61</v>
      </c>
      <c r="I769" s="90" t="n">
        <v>136</v>
      </c>
      <c r="J769" s="90" t="inlineStr">
        <is>
          <t>2.5HK-2.5-4</t>
        </is>
      </c>
      <c r="K769" s="91" t="n"/>
      <c r="L769" s="90" t="inlineStr">
        <is>
          <t>Bộ 6</t>
        </is>
      </c>
      <c r="M769" s="92" t="n"/>
      <c r="N769" s="92" t="n"/>
      <c r="O769" s="92" t="n"/>
      <c r="P769" s="92" t="n"/>
      <c r="Q769" s="92" t="n"/>
      <c r="R769" s="90" t="inlineStr">
        <is>
          <t>🟢 CÓ</t>
        </is>
      </c>
      <c r="S769" s="45" t="n"/>
      <c r="T769" s="45" t="n"/>
      <c r="U769" s="61">
        <f>IF($C769="","",B769&amp;" "&amp;C769&amp;" · ĐK"&amp;D769&amp;IF(E769=""," "," "&amp;E769)&amp;IF(K769=""," "," - "&amp;K769))</f>
        <v/>
      </c>
    </row>
    <row r="770" ht="39.75" customHeight="1">
      <c r="A770" s="89" t="n"/>
      <c r="B770" s="71" t="inlineStr">
        <is>
          <t>NISSAN</t>
        </is>
      </c>
      <c r="C770" s="45" t="inlineStr">
        <is>
          <t>PF6TA</t>
        </is>
      </c>
      <c r="D770" s="71" t="n">
        <v>133</v>
      </c>
      <c r="E770" s="71" t="inlineStr">
        <is>
          <t>(A)+(O)</t>
        </is>
      </c>
      <c r="F770" s="45" t="inlineStr">
        <is>
          <t>Buồng Nổ lục giác 77, có 2 dấu supap</t>
        </is>
      </c>
      <c r="G770" s="71" t="inlineStr">
        <is>
          <t>50x112</t>
        </is>
      </c>
      <c r="H770" s="71" t="n">
        <v>61</v>
      </c>
      <c r="I770" s="71" t="n">
        <v>136</v>
      </c>
      <c r="J770" s="71" t="inlineStr">
        <is>
          <t>2.5HK-2.5-4</t>
        </is>
      </c>
      <c r="K770" s="93" t="n"/>
      <c r="L770" s="71" t="inlineStr">
        <is>
          <t>Bộ 6</t>
        </is>
      </c>
      <c r="M770" s="64" t="n"/>
      <c r="N770" s="64" t="n"/>
      <c r="O770" s="64" t="n"/>
      <c r="P770" s="64" t="n"/>
      <c r="Q770" s="64" t="n"/>
      <c r="R770" s="71" t="inlineStr">
        <is>
          <t>🟢 CÓ</t>
        </is>
      </c>
      <c r="S770" s="45" t="n"/>
      <c r="T770" s="45" t="n"/>
      <c r="U770" s="61">
        <f>IF($C770="","",B770&amp;" "&amp;C770&amp;" · ĐK"&amp;D770&amp;IF(E770=""," "," "&amp;E770)&amp;IF(K770=""," "," - "&amp;K770))</f>
        <v/>
      </c>
    </row>
    <row r="771" ht="39.75" customHeight="1">
      <c r="A771" s="89" t="n"/>
      <c r="B771" s="90" t="inlineStr">
        <is>
          <t>NISSAN</t>
        </is>
      </c>
      <c r="C771" s="43" t="inlineStr">
        <is>
          <t>PF6TE</t>
        </is>
      </c>
      <c r="D771" s="90" t="n">
        <v>133</v>
      </c>
      <c r="E771" s="90" t="inlineStr">
        <is>
          <t>(A)</t>
        </is>
      </c>
      <c r="F771" s="43" t="inlineStr">
        <is>
          <t>Buồng Nổ tròn 67 nhọn có 2 dấu supap</t>
        </is>
      </c>
      <c r="G771" s="90" t="inlineStr">
        <is>
          <t>50x112</t>
        </is>
      </c>
      <c r="H771" s="90" t="n">
        <v>61</v>
      </c>
      <c r="I771" s="90" t="n">
        <v>136</v>
      </c>
      <c r="J771" s="90" t="inlineStr">
        <is>
          <t>2.5HK-2.5-4</t>
        </is>
      </c>
      <c r="K771" s="91" t="n"/>
      <c r="L771" s="90" t="inlineStr">
        <is>
          <t>Bộ 6</t>
        </is>
      </c>
      <c r="M771" s="92" t="n"/>
      <c r="N771" s="92" t="n"/>
      <c r="O771" s="92" t="n"/>
      <c r="P771" s="92" t="n"/>
      <c r="Q771" s="92" t="n"/>
      <c r="R771" s="90" t="inlineStr">
        <is>
          <t>🟢 CÓ</t>
        </is>
      </c>
      <c r="S771" s="45" t="n"/>
      <c r="T771" s="45" t="n"/>
      <c r="U771" s="61">
        <f>IF($C771="","",B771&amp;" "&amp;C771&amp;" · ĐK"&amp;D771&amp;IF(E771=""," "," "&amp;E771)&amp;IF(K771=""," "," - "&amp;K771))</f>
        <v/>
      </c>
    </row>
    <row r="772" ht="39.75" customHeight="1">
      <c r="A772" s="89" t="n"/>
      <c r="B772" s="71" t="inlineStr">
        <is>
          <t>NISSAN</t>
        </is>
      </c>
      <c r="C772" s="45" t="inlineStr">
        <is>
          <t>RD10</t>
        </is>
      </c>
      <c r="D772" s="71" t="n">
        <v>135</v>
      </c>
      <c r="E772" s="71" t="inlineStr">
        <is>
          <t>(A)</t>
        </is>
      </c>
      <c r="F772" s="45" t="inlineStr">
        <is>
          <t>Buồng Nổ tròn 71 nhọn có 2 dấu supap</t>
        </is>
      </c>
      <c r="G772" s="71" t="inlineStr">
        <is>
          <t>46x116</t>
        </is>
      </c>
      <c r="H772" s="71" t="n">
        <v>59</v>
      </c>
      <c r="I772" s="71" t="n">
        <v>137</v>
      </c>
      <c r="J772" s="71" t="inlineStr">
        <is>
          <t>4-3.-6</t>
        </is>
      </c>
      <c r="K772" s="93" t="n"/>
      <c r="L772" s="71" t="inlineStr">
        <is>
          <t>Cái</t>
        </is>
      </c>
      <c r="M772" s="64" t="n"/>
      <c r="N772" s="64" t="n"/>
      <c r="O772" s="64" t="n"/>
      <c r="P772" s="64" t="n"/>
      <c r="Q772" s="64" t="n"/>
      <c r="R772" s="71" t="inlineStr">
        <is>
          <t>🟢 CÓ</t>
        </is>
      </c>
      <c r="S772" s="45" t="n"/>
      <c r="T772" s="45" t="n"/>
      <c r="U772" s="61">
        <f>IF($C772="","",B772&amp;" "&amp;C772&amp;" · ĐK"&amp;D772&amp;IF(E772=""," "," "&amp;E772)&amp;IF(K772=""," "," - "&amp;K772))</f>
        <v/>
      </c>
    </row>
    <row r="773" ht="39.75" customHeight="1">
      <c r="A773" s="89" t="n"/>
      <c r="B773" s="90" t="inlineStr">
        <is>
          <t>NISSAN</t>
        </is>
      </c>
      <c r="C773" s="43" t="inlineStr">
        <is>
          <t>RD10</t>
        </is>
      </c>
      <c r="D773" s="90" t="n">
        <v>135</v>
      </c>
      <c r="E773" s="90" t="inlineStr">
        <is>
          <t>(A)</t>
        </is>
      </c>
      <c r="F773" s="43" t="n"/>
      <c r="G773" s="90" t="n"/>
      <c r="H773" s="90" t="n"/>
      <c r="I773" s="90" t="n"/>
      <c r="J773" s="90" t="inlineStr">
        <is>
          <t>4K-3-6</t>
        </is>
      </c>
      <c r="K773" s="91" t="n"/>
      <c r="L773" s="90" t="inlineStr">
        <is>
          <t>Cái</t>
        </is>
      </c>
      <c r="M773" s="92" t="n"/>
      <c r="N773" s="92" t="n"/>
      <c r="O773" s="92" t="n"/>
      <c r="P773" s="92" t="n"/>
      <c r="Q773" s="92" t="n"/>
      <c r="R773" s="90" t="inlineStr">
        <is>
          <t>🟢 CÓ</t>
        </is>
      </c>
      <c r="S773" s="45" t="n"/>
      <c r="T773" s="45" t="n"/>
      <c r="U773" s="61">
        <f>IF($C773="","",B773&amp;" "&amp;C773&amp;" · ĐK"&amp;D773&amp;IF(E773=""," "," "&amp;E773)&amp;IF(K773=""," "," - "&amp;K773))</f>
        <v/>
      </c>
    </row>
    <row r="774" ht="39.75" customHeight="1">
      <c r="A774" s="89" t="n"/>
      <c r="B774" s="71" t="inlineStr">
        <is>
          <t>NISSAN</t>
        </is>
      </c>
      <c r="C774" s="45" t="inlineStr">
        <is>
          <t>RD10</t>
        </is>
      </c>
      <c r="D774" s="71" t="n">
        <v>135</v>
      </c>
      <c r="E774" s="71" t="inlineStr">
        <is>
          <t>(A)</t>
        </is>
      </c>
      <c r="F774" s="45" t="n"/>
      <c r="G774" s="71" t="n"/>
      <c r="H774" s="71" t="n"/>
      <c r="I774" s="71" t="n"/>
      <c r="J774" s="71" t="inlineStr">
        <is>
          <t>4K-3-5</t>
        </is>
      </c>
      <c r="K774" s="93" t="n"/>
      <c r="L774" s="71" t="inlineStr">
        <is>
          <t>Cái</t>
        </is>
      </c>
      <c r="M774" s="64" t="n"/>
      <c r="N774" s="64" t="n"/>
      <c r="O774" s="64" t="n"/>
      <c r="P774" s="64" t="n"/>
      <c r="Q774" s="64" t="n"/>
      <c r="R774" s="71" t="inlineStr">
        <is>
          <t>🟢 CÓ</t>
        </is>
      </c>
      <c r="S774" s="45" t="n"/>
      <c r="T774" s="45" t="n"/>
      <c r="U774" s="61">
        <f>IF($C774="","",B774&amp;" "&amp;C774&amp;" · ĐK"&amp;D774&amp;IF(E774=""," "," "&amp;E774)&amp;IF(K774=""," "," - "&amp;K774))</f>
        <v/>
      </c>
    </row>
    <row r="775" ht="39.75" customHeight="1">
      <c r="A775" s="89" t="inlineStr">
        <is>
          <t>HH070536</t>
        </is>
      </c>
      <c r="B775" s="90" t="inlineStr">
        <is>
          <t>NISSAN</t>
        </is>
      </c>
      <c r="C775" s="43" t="inlineStr">
        <is>
          <t>RD8</t>
        </is>
      </c>
      <c r="D775" s="90" t="n">
        <v>135</v>
      </c>
      <c r="E775" s="90" t="inlineStr">
        <is>
          <t>(A)</t>
        </is>
      </c>
      <c r="F775" s="43" t="inlineStr">
        <is>
          <t>Buồng Nổ tròn 71 nhọn có 2 dấu supap</t>
        </is>
      </c>
      <c r="G775" s="90" t="inlineStr">
        <is>
          <t>46x116</t>
        </is>
      </c>
      <c r="H775" s="90" t="n">
        <v>59</v>
      </c>
      <c r="I775" s="90" t="n">
        <v>137</v>
      </c>
      <c r="J775" s="90" t="inlineStr">
        <is>
          <t>4-3.-6</t>
        </is>
      </c>
      <c r="K775" s="91" t="inlineStr">
        <is>
          <t>IZUMI</t>
        </is>
      </c>
      <c r="L775" s="90" t="inlineStr">
        <is>
          <t>Bộ 8</t>
        </is>
      </c>
      <c r="M775" s="92" t="n"/>
      <c r="N775" s="92" t="n"/>
      <c r="O775" s="92" t="n">
        <v>5600000</v>
      </c>
      <c r="P775" s="92" t="n">
        <v>5800000</v>
      </c>
      <c r="Q775" s="92" t="n"/>
      <c r="R775" s="90" t="inlineStr">
        <is>
          <t>🟢 CÓ</t>
        </is>
      </c>
      <c r="S775" s="45" t="n"/>
      <c r="T775" s="45" t="n"/>
      <c r="U775" s="61">
        <f>IF($C775="","",B775&amp;" "&amp;C775&amp;" · ĐK"&amp;D775&amp;IF(E775=""," "," "&amp;E775)&amp;IF(K775=""," "," - "&amp;K775))</f>
        <v/>
      </c>
    </row>
    <row r="776" ht="39.75" customHeight="1">
      <c r="A776" s="89" t="inlineStr">
        <is>
          <t>HH070537</t>
        </is>
      </c>
      <c r="B776" s="71" t="inlineStr">
        <is>
          <t>NISSAN</t>
        </is>
      </c>
      <c r="C776" s="45" t="inlineStr">
        <is>
          <t>RE8</t>
        </is>
      </c>
      <c r="D776" s="71" t="n">
        <v>135</v>
      </c>
      <c r="E776" s="71" t="inlineStr">
        <is>
          <t>(A)</t>
        </is>
      </c>
      <c r="F776" s="45" t="inlineStr">
        <is>
          <t>Buồng Nổ tròn 67 nhọn có 2 dấu supap</t>
        </is>
      </c>
      <c r="G776" s="71" t="inlineStr">
        <is>
          <t>46x116</t>
        </is>
      </c>
      <c r="H776" s="71" t="n">
        <v>55</v>
      </c>
      <c r="I776" s="71" t="n">
        <v>137</v>
      </c>
      <c r="J776" s="71" t="inlineStr">
        <is>
          <t>3-3-5</t>
        </is>
      </c>
      <c r="K776" s="93" t="inlineStr">
        <is>
          <t>IZUMI</t>
        </is>
      </c>
      <c r="L776" s="71" t="inlineStr">
        <is>
          <t>Bộ 8</t>
        </is>
      </c>
      <c r="M776" s="64" t="n"/>
      <c r="N776" s="64" t="n"/>
      <c r="O776" s="64" t="n"/>
      <c r="P776" s="64" t="n"/>
      <c r="Q776" s="64" t="n"/>
      <c r="R776" s="71" t="inlineStr">
        <is>
          <t>🟢 CÓ</t>
        </is>
      </c>
      <c r="S776" s="45" t="n"/>
      <c r="T776" s="45" t="n"/>
      <c r="U776" s="61">
        <f>IF($C776="","",B776&amp;" "&amp;C776&amp;" · ĐK"&amp;D776&amp;IF(E776=""," "," "&amp;E776)&amp;IF(K776=""," "," - "&amp;K776))</f>
        <v/>
      </c>
    </row>
    <row r="777" ht="39.75" customHeight="1">
      <c r="A777" s="89" t="n"/>
      <c r="B777" s="90" t="inlineStr">
        <is>
          <t>NISSAN</t>
        </is>
      </c>
      <c r="C777" s="43" t="inlineStr">
        <is>
          <t>RF8</t>
        </is>
      </c>
      <c r="D777" s="90" t="n">
        <v>138</v>
      </c>
      <c r="E777" s="90" t="inlineStr">
        <is>
          <t>(A)</t>
        </is>
      </c>
      <c r="F777" s="43" t="inlineStr">
        <is>
          <t>Buồng Nổ tròn 74 nhọn có 2 dấu supap</t>
        </is>
      </c>
      <c r="G777" s="90" t="inlineStr">
        <is>
          <t>46x116</t>
        </is>
      </c>
      <c r="H777" s="90" t="n">
        <v>55</v>
      </c>
      <c r="I777" s="90" t="n">
        <v>137</v>
      </c>
      <c r="J777" s="90" t="inlineStr">
        <is>
          <t>2.5-2.5-4</t>
        </is>
      </c>
      <c r="K777" s="91" t="n"/>
      <c r="L777" s="90" t="inlineStr">
        <is>
          <t>Bộ 8</t>
        </is>
      </c>
      <c r="M777" s="92" t="n"/>
      <c r="N777" s="92" t="n"/>
      <c r="O777" s="92" t="n"/>
      <c r="P777" s="92" t="n"/>
      <c r="Q777" s="92" t="n"/>
      <c r="R777" s="90" t="inlineStr">
        <is>
          <t>🟢 CÓ</t>
        </is>
      </c>
      <c r="S777" s="45" t="n"/>
      <c r="T777" s="45" t="n"/>
      <c r="U777" s="61">
        <f>IF($C777="","",B777&amp;" "&amp;C777&amp;" · ĐK"&amp;D777&amp;IF(E777=""," "," "&amp;E777)&amp;IF(K777=""," "," - "&amp;K777))</f>
        <v/>
      </c>
    </row>
    <row r="778" ht="39.75" customHeight="1">
      <c r="A778" s="89" t="n"/>
      <c r="B778" s="71" t="inlineStr">
        <is>
          <t>NISSAN</t>
        </is>
      </c>
      <c r="C778" s="45" t="inlineStr">
        <is>
          <t>RH10</t>
        </is>
      </c>
      <c r="D778" s="71" t="n">
        <v>150</v>
      </c>
      <c r="E778" s="71" t="inlineStr">
        <is>
          <t>(A)</t>
        </is>
      </c>
      <c r="F778" s="45" t="inlineStr">
        <is>
          <t>Buồng Nổ tròn 84 nhọn có 4 dấu supap</t>
        </is>
      </c>
      <c r="G778" s="71" t="inlineStr">
        <is>
          <t>50x118</t>
        </is>
      </c>
      <c r="H778" s="71" t="n">
        <v>50.5</v>
      </c>
      <c r="I778" s="71" t="n">
        <v>134</v>
      </c>
      <c r="J778" s="71" t="inlineStr">
        <is>
          <t>3-2.5-4</t>
        </is>
      </c>
      <c r="K778" s="93" t="n"/>
      <c r="L778" s="71" t="inlineStr">
        <is>
          <t>Cái</t>
        </is>
      </c>
      <c r="M778" s="64" t="n"/>
      <c r="N778" s="64" t="n"/>
      <c r="O778" s="64" t="n"/>
      <c r="P778" s="64" t="n"/>
      <c r="Q778" s="64" t="n"/>
      <c r="R778" s="71" t="inlineStr">
        <is>
          <t>🟢 CÓ</t>
        </is>
      </c>
      <c r="S778" s="45" t="n"/>
      <c r="T778" s="45" t="n"/>
      <c r="U778" s="61">
        <f>IF($C778="","",B778&amp;" "&amp;C778&amp;" · ĐK"&amp;D778&amp;IF(E778=""," "," "&amp;E778)&amp;IF(K778=""," "," - "&amp;K778))</f>
        <v/>
      </c>
    </row>
    <row r="779" ht="39.75" customHeight="1">
      <c r="A779" s="89" t="n"/>
      <c r="B779" s="90" t="inlineStr">
        <is>
          <t>NISSAN</t>
        </is>
      </c>
      <c r="C779" s="43" t="inlineStr">
        <is>
          <t>SD22</t>
        </is>
      </c>
      <c r="D779" s="90" t="n"/>
      <c r="E779" s="90" t="inlineStr">
        <is>
          <t>(A)</t>
        </is>
      </c>
      <c r="F779" s="43" t="inlineStr">
        <is>
          <t>Buồng Nổ chuồn có 2 dấu supap ( 3 bạc)</t>
        </is>
      </c>
      <c r="G779" s="90" t="n"/>
      <c r="H779" s="90" t="n"/>
      <c r="I779" s="90" t="n"/>
      <c r="J779" s="90" t="n"/>
      <c r="K779" s="91" t="n"/>
      <c r="L779" s="90" t="inlineStr">
        <is>
          <t>Bộ 4</t>
        </is>
      </c>
      <c r="M779" s="92" t="n"/>
      <c r="N779" s="92" t="n"/>
      <c r="O779" s="92" t="n"/>
      <c r="P779" s="92" t="n"/>
      <c r="Q779" s="92" t="n"/>
      <c r="R779" s="90" t="inlineStr">
        <is>
          <t>🟢 CÓ</t>
        </is>
      </c>
      <c r="S779" s="45" t="n"/>
      <c r="T779" s="45" t="n"/>
      <c r="U779" s="61">
        <f>IF($C779="","",B779&amp;" "&amp;C779&amp;" · ĐK"&amp;D779&amp;IF(E779=""," "," "&amp;E779)&amp;IF(K779=""," "," - "&amp;K779))</f>
        <v/>
      </c>
    </row>
    <row r="780" ht="39.75" customHeight="1">
      <c r="A780" s="85" t="n"/>
      <c r="B780" s="63" t="inlineStr">
        <is>
          <t>◆  DOOSAN/DAEWOO   (22 sản phẩm)</t>
        </is>
      </c>
      <c r="C780" s="86" t="n"/>
      <c r="D780" s="86" t="n"/>
      <c r="E780" s="86" t="n"/>
      <c r="F780" s="86" t="n"/>
      <c r="G780" s="86" t="n"/>
      <c r="H780" s="86" t="n"/>
      <c r="I780" s="86" t="n"/>
      <c r="J780" s="86" t="n"/>
      <c r="K780" s="87" t="n"/>
      <c r="L780" s="86" t="n"/>
      <c r="M780" s="86" t="n"/>
      <c r="N780" s="86" t="n"/>
      <c r="O780" s="86" t="n"/>
      <c r="P780" s="86" t="n"/>
      <c r="Q780" s="86" t="n"/>
      <c r="R780" s="86" t="n"/>
      <c r="S780" s="88" t="n"/>
      <c r="T780" s="45" t="n"/>
      <c r="U780" s="61">
        <f>IF($C780="","",B780&amp;" "&amp;C780&amp;" · ĐK"&amp;D780&amp;IF(E780=""," "," "&amp;E780)&amp;IF(K780=""," "," - "&amp;K780))</f>
        <v/>
      </c>
    </row>
    <row r="781" ht="39.75" customHeight="1">
      <c r="A781" s="85" t="inlineStr">
        <is>
          <t>HH083895</t>
        </is>
      </c>
      <c r="B781" s="90" t="inlineStr">
        <is>
          <t>DOOSAN/DAEWOO</t>
        </is>
      </c>
      <c r="C781" s="86" t="inlineStr">
        <is>
          <t xml:space="preserve"> D24/ DL02</t>
        </is>
      </c>
      <c r="D781" s="86" t="n">
        <v>90</v>
      </c>
      <c r="E781" s="86" t="n"/>
      <c r="F781" s="86" t="inlineStr">
        <is>
          <t>Buồng Nổ  4 dấu sp</t>
        </is>
      </c>
      <c r="G781" s="86" t="n"/>
      <c r="H781" s="86" t="n"/>
      <c r="I781" s="86" t="n"/>
      <c r="J781" s="86" t="n"/>
      <c r="K781" s="87" t="inlineStr">
        <is>
          <t xml:space="preserve"> NICE IN</t>
        </is>
      </c>
      <c r="L781" s="86" t="n"/>
      <c r="M781" s="86" t="n"/>
      <c r="N781" s="86" t="n">
        <v>2900000</v>
      </c>
      <c r="O781" s="86" t="n">
        <v>3100000</v>
      </c>
      <c r="P781" s="86" t="n">
        <v>3300000</v>
      </c>
      <c r="Q781" s="86" t="n"/>
      <c r="R781" s="86" t="n"/>
      <c r="S781" s="88" t="inlineStr">
        <is>
          <t>130602-01751A</t>
        </is>
      </c>
      <c r="T781" s="45" t="n"/>
      <c r="U781" s="61" t="n"/>
    </row>
    <row r="782" ht="39.75" customHeight="1">
      <c r="A782" s="89" t="inlineStr">
        <is>
          <t>HH075577</t>
        </is>
      </c>
      <c r="B782" s="90" t="inlineStr">
        <is>
          <t>DOOSAN/DAEWOO</t>
        </is>
      </c>
      <c r="C782" s="43" t="inlineStr">
        <is>
          <t>DL06</t>
        </is>
      </c>
      <c r="D782" s="90" t="n">
        <v>100</v>
      </c>
      <c r="E782" s="90" t="inlineStr">
        <is>
          <t>(A)+(O)</t>
        </is>
      </c>
      <c r="F782" s="43" t="inlineStr">
        <is>
          <t>Buồng Nổ tròn 59 hơi nhọn, có 4 dấu supap "0477"</t>
        </is>
      </c>
      <c r="G782" s="90" t="n">
        <v>40</v>
      </c>
      <c r="H782" s="90" t="n">
        <v>40</v>
      </c>
      <c r="I782" s="90" t="n">
        <v>100</v>
      </c>
      <c r="J782" s="90" t="n"/>
      <c r="K782" s="91" t="inlineStr">
        <is>
          <t>Doosan</t>
        </is>
      </c>
      <c r="L782" s="90" t="inlineStr">
        <is>
          <t>Bộ 6</t>
        </is>
      </c>
      <c r="M782" s="92" t="n"/>
      <c r="N782" s="92" t="n">
        <v>6070000</v>
      </c>
      <c r="O782" s="92" t="n">
        <v>6450000</v>
      </c>
      <c r="P782" s="92" t="n">
        <v>6900000</v>
      </c>
      <c r="Q782" s="92" t="n"/>
      <c r="R782" s="90" t="inlineStr">
        <is>
          <t>🟢 CÓ</t>
        </is>
      </c>
      <c r="S782" s="45" t="inlineStr">
        <is>
          <t>65.02501-0477</t>
        </is>
      </c>
      <c r="T782" s="45" t="n"/>
      <c r="U782" s="61">
        <f>IF($C782="","",B782&amp;" "&amp;C782&amp;" · ĐK"&amp;D782&amp;IF(E782=""," "," "&amp;E782)&amp;IF(K782=""," "," - "&amp;K782))</f>
        <v/>
      </c>
    </row>
    <row r="783" ht="39.75" customHeight="1">
      <c r="A783" s="89" t="inlineStr">
        <is>
          <t>HH081495</t>
        </is>
      </c>
      <c r="B783" s="71" t="inlineStr">
        <is>
          <t>DOOSAN/DAEWOO</t>
        </is>
      </c>
      <c r="C783" s="45" t="inlineStr">
        <is>
          <t>DL06</t>
        </is>
      </c>
      <c r="D783" s="71" t="n">
        <v>100</v>
      </c>
      <c r="E783" s="71" t="inlineStr">
        <is>
          <t>(A)+(O)</t>
        </is>
      </c>
      <c r="F783" s="45" t="inlineStr">
        <is>
          <t>Buồng Nổ tròn nhọn có 4 dấu supap "0426"</t>
        </is>
      </c>
      <c r="G783" s="71" t="n"/>
      <c r="H783" s="71" t="n"/>
      <c r="I783" s="71" t="n"/>
      <c r="J783" s="71" t="n"/>
      <c r="K783" s="93" t="inlineStr">
        <is>
          <t>Doosan</t>
        </is>
      </c>
      <c r="L783" s="71" t="inlineStr">
        <is>
          <t>Bộ 6</t>
        </is>
      </c>
      <c r="M783" s="64" t="n"/>
      <c r="N783" s="64" t="n">
        <v>6200000</v>
      </c>
      <c r="O783" s="64" t="n">
        <v>6400000</v>
      </c>
      <c r="P783" s="64" t="n">
        <v>6800000</v>
      </c>
      <c r="Q783" s="64" t="n"/>
      <c r="R783" s="71" t="inlineStr">
        <is>
          <t>🟢 CÓ</t>
        </is>
      </c>
      <c r="S783" s="45" t="inlineStr">
        <is>
          <t>65.02501-0426S</t>
        </is>
      </c>
      <c r="T783" s="45" t="n"/>
      <c r="U783" s="61">
        <f>IF($C783="","",B783&amp;" "&amp;C783&amp;" · ĐK"&amp;D783&amp;IF(E783=""," "," "&amp;E783)&amp;IF(K783=""," "," - "&amp;K783))</f>
        <v/>
      </c>
    </row>
    <row r="784" ht="39.75" customHeight="1">
      <c r="A784" s="89" t="inlineStr">
        <is>
          <t>HH079087</t>
        </is>
      </c>
      <c r="B784" s="90" t="inlineStr">
        <is>
          <t>DOOSAN/DAEWOO</t>
        </is>
      </c>
      <c r="C784" s="43" t="inlineStr">
        <is>
          <t>DB58</t>
        </is>
      </c>
      <c r="D784" s="90" t="n">
        <v>102</v>
      </c>
      <c r="E784" s="90" t="inlineStr">
        <is>
          <t>(A)</t>
        </is>
      </c>
      <c r="F784" s="43" t="inlineStr">
        <is>
          <t>Buồng nổ tròn 56 dù, ắc 35 (lắp được cho đời nổ 54)</t>
        </is>
      </c>
      <c r="G784" s="90" t="inlineStr">
        <is>
          <t>35x87</t>
        </is>
      </c>
      <c r="H784" s="90" t="n">
        <v>41.3</v>
      </c>
      <c r="I784" s="90" t="n">
        <v>98</v>
      </c>
      <c r="J784" s="90" t="inlineStr">
        <is>
          <t>3K-2.5-4</t>
        </is>
      </c>
      <c r="K784" s="91" t="inlineStr">
        <is>
          <t>Doosan</t>
        </is>
      </c>
      <c r="L784" s="90" t="inlineStr">
        <is>
          <t>Bộ 6</t>
        </is>
      </c>
      <c r="M784" s="92" t="n"/>
      <c r="N784" s="92" t="n">
        <v>4450000</v>
      </c>
      <c r="O784" s="92" t="n">
        <v>4700000</v>
      </c>
      <c r="P784" s="92" t="n">
        <v>5050000</v>
      </c>
      <c r="Q784" s="92" t="n"/>
      <c r="R784" s="90" t="inlineStr">
        <is>
          <t>🟢 CÓ</t>
        </is>
      </c>
      <c r="S784" s="45" t="inlineStr">
        <is>
          <t xml:space="preserve"> 65.02501-0416S</t>
        </is>
      </c>
      <c r="T784" s="45" t="n"/>
      <c r="U784" s="61">
        <f>IF($C784="","",B784&amp;" "&amp;C784&amp;" · ĐK"&amp;D784&amp;IF(E784=""," "," "&amp;E784)&amp;IF(K784=""," "," - "&amp;K784))</f>
        <v/>
      </c>
    </row>
    <row r="785" ht="39.75" customHeight="1">
      <c r="A785" s="89" t="inlineStr">
        <is>
          <t>HH082713</t>
        </is>
      </c>
      <c r="B785" s="71" t="inlineStr">
        <is>
          <t>DOOSAN/DAEWOO</t>
        </is>
      </c>
      <c r="C785" s="45" t="inlineStr">
        <is>
          <t>DB58-NA</t>
        </is>
      </c>
      <c r="D785" s="71" t="n">
        <v>102</v>
      </c>
      <c r="E785" s="71" t="inlineStr">
        <is>
          <t>(A)</t>
        </is>
      </c>
      <c r="F785" s="45" t="inlineStr">
        <is>
          <t xml:space="preserve">Buồng Nổ tròn 54 dù có 2 dấu supap,ắc 36 </t>
        </is>
      </c>
      <c r="G785" s="71" t="inlineStr">
        <is>
          <t>36x87</t>
        </is>
      </c>
      <c r="H785" s="71" t="n">
        <v>41</v>
      </c>
      <c r="I785" s="71" t="n">
        <v>98</v>
      </c>
      <c r="J785" s="71" t="inlineStr">
        <is>
          <t>3K-2.5-4</t>
        </is>
      </c>
      <c r="K785" s="93" t="inlineStr">
        <is>
          <t>IKAZU</t>
        </is>
      </c>
      <c r="L785" s="71" t="inlineStr">
        <is>
          <t>Bộ 6</t>
        </is>
      </c>
      <c r="M785" s="64" t="n"/>
      <c r="N785" s="64" t="n">
        <v>1900000</v>
      </c>
      <c r="O785" s="64" t="n">
        <v>2000000</v>
      </c>
      <c r="P785" s="64" t="n">
        <v>2200000</v>
      </c>
      <c r="Q785" s="64" t="n"/>
      <c r="R785" s="71" t="inlineStr">
        <is>
          <t>🟢 CÓ</t>
        </is>
      </c>
      <c r="S785" s="45" t="inlineStr">
        <is>
          <t xml:space="preserve">65.02501-0561 </t>
        </is>
      </c>
      <c r="T785" s="45" t="n"/>
      <c r="U785" s="61">
        <f>IF($C785="","",B785&amp;" "&amp;C785&amp;" · ĐK"&amp;D785&amp;IF(E785=""," "," "&amp;E785)&amp;IF(K785=""," "," - "&amp;K785))</f>
        <v/>
      </c>
    </row>
    <row r="786" ht="39.75" customHeight="1">
      <c r="A786" s="89" t="inlineStr">
        <is>
          <t>HH01007</t>
        </is>
      </c>
      <c r="B786" s="71" t="inlineStr">
        <is>
          <t>DOOSAN/DAEWOO</t>
        </is>
      </c>
      <c r="C786" s="45" t="inlineStr">
        <is>
          <t>DB58-NA</t>
        </is>
      </c>
      <c r="D786" s="71" t="n">
        <v>102</v>
      </c>
      <c r="E786" s="71" t="inlineStr">
        <is>
          <t>(A)</t>
        </is>
      </c>
      <c r="F786" s="45" t="inlineStr">
        <is>
          <t xml:space="preserve">Buồng Nổ tròn 54 dù có 2 dấu supap,ắc 36 </t>
        </is>
      </c>
      <c r="G786" s="71" t="inlineStr">
        <is>
          <t>36x87</t>
        </is>
      </c>
      <c r="H786" s="71" t="n">
        <v>41</v>
      </c>
      <c r="I786" s="71" t="n">
        <v>98</v>
      </c>
      <c r="J786" s="71" t="inlineStr">
        <is>
          <t>3K-2.5-4</t>
        </is>
      </c>
      <c r="K786" s="93" t="inlineStr">
        <is>
          <t>IZUMI</t>
        </is>
      </c>
      <c r="L786" s="71" t="inlineStr">
        <is>
          <t>Bộ 6</t>
        </is>
      </c>
      <c r="M786" s="64" t="n"/>
      <c r="N786" s="64" t="n"/>
      <c r="O786" s="64" t="n"/>
      <c r="P786" s="64" t="n"/>
      <c r="Q786" s="64" t="n"/>
      <c r="R786" s="71" t="inlineStr">
        <is>
          <t>🟢 CÓ</t>
        </is>
      </c>
      <c r="S786" s="45" t="inlineStr">
        <is>
          <t xml:space="preserve">65.02501-0561 </t>
        </is>
      </c>
      <c r="T786" s="45" t="n"/>
      <c r="U786" s="61">
        <f>IF($C786="","",B786&amp;" "&amp;C786&amp;" · ĐK"&amp;D786&amp;IF(E786=""," "," "&amp;E786)&amp;IF(K786=""," "," - "&amp;K786))</f>
        <v/>
      </c>
    </row>
    <row r="787" ht="39.75" customHeight="1">
      <c r="A787" s="89" t="inlineStr">
        <is>
          <t>HH078646</t>
        </is>
      </c>
      <c r="B787" s="71" t="inlineStr">
        <is>
          <t>DOOSAN/DAEWOO</t>
        </is>
      </c>
      <c r="C787" s="45" t="inlineStr">
        <is>
          <t>DB58-NA</t>
        </is>
      </c>
      <c r="D787" s="71" t="n">
        <v>102</v>
      </c>
      <c r="E787" s="71" t="inlineStr">
        <is>
          <t>(A)</t>
        </is>
      </c>
      <c r="F787" s="45" t="inlineStr">
        <is>
          <t xml:space="preserve">Buồng Nổ tròn 54 dù có 2 dấu supap,ắc 36 </t>
        </is>
      </c>
      <c r="G787" s="71" t="inlineStr">
        <is>
          <t>36x87</t>
        </is>
      </c>
      <c r="H787" s="71" t="n">
        <v>41</v>
      </c>
      <c r="I787" s="71" t="n">
        <v>98</v>
      </c>
      <c r="J787" s="71" t="inlineStr">
        <is>
          <t>3K-2.5-4</t>
        </is>
      </c>
      <c r="K787" s="93" t="inlineStr">
        <is>
          <t>Doosan</t>
        </is>
      </c>
      <c r="L787" s="71" t="inlineStr">
        <is>
          <t>Bộ 6</t>
        </is>
      </c>
      <c r="M787" s="64" t="n"/>
      <c r="N787" s="64" t="n">
        <v>4400000</v>
      </c>
      <c r="O787" s="64" t="n">
        <v>4700000</v>
      </c>
      <c r="P787" s="64" t="n">
        <v>5000000</v>
      </c>
      <c r="Q787" s="64" t="n"/>
      <c r="R787" s="71" t="inlineStr">
        <is>
          <t>🟢 CÓ</t>
        </is>
      </c>
      <c r="S787" s="45" t="inlineStr">
        <is>
          <t xml:space="preserve"> 65.02501-0561</t>
        </is>
      </c>
      <c r="T787" s="45" t="n"/>
      <c r="U787" s="61">
        <f>IF($C787="","",B787&amp;" "&amp;C787&amp;" · ĐK"&amp;D787&amp;IF(E787=""," "," "&amp;E787)&amp;IF(K787=""," "," - "&amp;K787))</f>
        <v/>
      </c>
    </row>
    <row r="788" ht="39.75" customHeight="1">
      <c r="A788" s="89" t="inlineStr">
        <is>
          <t>HH070355</t>
        </is>
      </c>
      <c r="B788" s="90" t="inlineStr">
        <is>
          <t>DOOSAN/DAEWOO</t>
        </is>
      </c>
      <c r="C788" s="43" t="inlineStr">
        <is>
          <t>DB58-TC</t>
        </is>
      </c>
      <c r="D788" s="90" t="n">
        <v>102</v>
      </c>
      <c r="E788" s="90" t="inlineStr">
        <is>
          <t>(A)</t>
        </is>
      </c>
      <c r="F788" s="43" t="inlineStr">
        <is>
          <t>Buồng Nổ vuông 56 nhọn có 2 dấu supap</t>
        </is>
      </c>
      <c r="G788" s="90" t="inlineStr">
        <is>
          <t>35x87</t>
        </is>
      </c>
      <c r="H788" s="90" t="n">
        <v>41</v>
      </c>
      <c r="I788" s="90" t="n">
        <v>98</v>
      </c>
      <c r="J788" s="90" t="inlineStr">
        <is>
          <t>3K-2.5-4</t>
        </is>
      </c>
      <c r="K788" s="91" t="inlineStr">
        <is>
          <t>IZUMI</t>
        </is>
      </c>
      <c r="L788" s="90" t="inlineStr">
        <is>
          <t>Bộ 6</t>
        </is>
      </c>
      <c r="M788" s="92" t="n"/>
      <c r="N788" s="92" t="n"/>
      <c r="O788" s="92" t="n"/>
      <c r="P788" s="92" t="n"/>
      <c r="Q788" s="92" t="n"/>
      <c r="R788" s="90" t="inlineStr">
        <is>
          <t>🟢 CÓ</t>
        </is>
      </c>
      <c r="S788" s="45" t="inlineStr">
        <is>
          <t>65.02501-0153</t>
        </is>
      </c>
      <c r="T788" s="45" t="n"/>
      <c r="U788" s="61">
        <f>IF($C788="","",B788&amp;" "&amp;C788&amp;" · ĐK"&amp;D788&amp;IF(E788=""," "," "&amp;E788)&amp;IF(K788=""," "," - "&amp;K788))</f>
        <v/>
      </c>
    </row>
    <row r="789" ht="39.75" customHeight="1">
      <c r="A789" s="89" t="inlineStr">
        <is>
          <t>HH083370</t>
        </is>
      </c>
      <c r="B789" s="90" t="inlineStr">
        <is>
          <t>DOOSAN/DAEWOO</t>
        </is>
      </c>
      <c r="C789" s="43" t="inlineStr">
        <is>
          <t>DB58-TC</t>
        </is>
      </c>
      <c r="D789" s="90" t="n">
        <v>102</v>
      </c>
      <c r="E789" s="90" t="inlineStr">
        <is>
          <t>(A)</t>
        </is>
      </c>
      <c r="F789" s="43" t="inlineStr">
        <is>
          <t>Buồng Nổ vuông 56 nhọn có 2 dấu supap</t>
        </is>
      </c>
      <c r="G789" s="90" t="inlineStr">
        <is>
          <t>35x87</t>
        </is>
      </c>
      <c r="H789" s="90" t="n">
        <v>41</v>
      </c>
      <c r="I789" s="90" t="n">
        <v>98</v>
      </c>
      <c r="J789" s="90" t="inlineStr">
        <is>
          <t>3K-2.5-4</t>
        </is>
      </c>
      <c r="K789" s="91" t="inlineStr">
        <is>
          <t>IKAZU</t>
        </is>
      </c>
      <c r="L789" s="90" t="inlineStr">
        <is>
          <t>Bộ 6</t>
        </is>
      </c>
      <c r="M789" s="92" t="n"/>
      <c r="N789" s="92" t="n">
        <v>2200000</v>
      </c>
      <c r="O789" s="92" t="n">
        <v>2350000</v>
      </c>
      <c r="P789" s="92" t="n">
        <v>2500000</v>
      </c>
      <c r="Q789" s="92" t="n"/>
      <c r="R789" s="90" t="inlineStr">
        <is>
          <t>🟢 CÓ</t>
        </is>
      </c>
      <c r="S789" s="45" t="inlineStr">
        <is>
          <t>65.02501-0153</t>
        </is>
      </c>
      <c r="T789" s="45" t="n"/>
      <c r="U789" s="61">
        <f>IF($C789="","",B789&amp;" "&amp;C789&amp;" · ĐK"&amp;D789&amp;IF(E789=""," "," "&amp;E789)&amp;IF(K789=""," "," - "&amp;K789))</f>
        <v/>
      </c>
    </row>
    <row r="790" ht="39.75" customHeight="1">
      <c r="A790" s="89" t="inlineStr">
        <is>
          <t>HH075578</t>
        </is>
      </c>
      <c r="B790" s="71" t="inlineStr">
        <is>
          <t>DOOSAN/DAEWOO</t>
        </is>
      </c>
      <c r="C790" s="45" t="inlineStr">
        <is>
          <t>DL08</t>
        </is>
      </c>
      <c r="D790" s="71" t="n">
        <v>108</v>
      </c>
      <c r="E790" s="71" t="inlineStr">
        <is>
          <t>(A)+(O)</t>
        </is>
      </c>
      <c r="F790" s="45" t="inlineStr">
        <is>
          <t>Buồng Nổ tròn 65 nhọn có 4 dấu supap lưng đen "0505"</t>
        </is>
      </c>
      <c r="G790" s="71" t="n">
        <v>42</v>
      </c>
      <c r="H790" s="71" t="n">
        <v>52</v>
      </c>
      <c r="I790" s="71" t="n">
        <v>113</v>
      </c>
      <c r="J790" s="71" t="inlineStr">
        <is>
          <t>3K-2.5-4</t>
        </is>
      </c>
      <c r="K790" s="93" t="inlineStr">
        <is>
          <t>Doosan</t>
        </is>
      </c>
      <c r="L790" s="71" t="inlineStr">
        <is>
          <t>Bộ 6</t>
        </is>
      </c>
      <c r="M790" s="64" t="n"/>
      <c r="N790" s="64" t="n">
        <v>8000000</v>
      </c>
      <c r="O790" s="64" t="n">
        <v>8500000</v>
      </c>
      <c r="P790" s="64" t="n">
        <v>9050000</v>
      </c>
      <c r="Q790" s="64" t="n"/>
      <c r="R790" s="71" t="inlineStr">
        <is>
          <t>🟢 CÓ</t>
        </is>
      </c>
      <c r="S790" s="45" t="inlineStr">
        <is>
          <t>65.02501-0505</t>
        </is>
      </c>
      <c r="T790" s="45" t="n"/>
      <c r="U790" s="61">
        <f>IF($C790="","",B790&amp;" "&amp;C790&amp;" · ĐK"&amp;D790&amp;IF(E790=""," "," "&amp;E790)&amp;IF(K790=""," "," - "&amp;K790))</f>
        <v/>
      </c>
    </row>
    <row r="791" ht="39.75" customHeight="1">
      <c r="A791" s="89" t="inlineStr">
        <is>
          <t>HH081494</t>
        </is>
      </c>
      <c r="B791" s="90" t="inlineStr">
        <is>
          <t>DOOSAN/DAEWOO</t>
        </is>
      </c>
      <c r="C791" s="43" t="inlineStr">
        <is>
          <t>DL08</t>
        </is>
      </c>
      <c r="D791" s="90" t="n">
        <v>108</v>
      </c>
      <c r="E791" s="90" t="inlineStr">
        <is>
          <t>(A)+(O)</t>
        </is>
      </c>
      <c r="F791" s="43" t="inlineStr">
        <is>
          <t>Buồng Nổ tròn 70 hơi nhọn, có 4 dấu supap nhôm pha gang "0506"</t>
        </is>
      </c>
      <c r="G791" s="90" t="n">
        <v>44</v>
      </c>
      <c r="H791" s="90" t="n">
        <v>52</v>
      </c>
      <c r="I791" s="90" t="n">
        <v>113</v>
      </c>
      <c r="J791" s="90" t="inlineStr">
        <is>
          <t>3K-2.5-4</t>
        </is>
      </c>
      <c r="K791" s="91" t="inlineStr">
        <is>
          <t>Doosan</t>
        </is>
      </c>
      <c r="L791" s="90" t="inlineStr">
        <is>
          <t>Bộ 6</t>
        </is>
      </c>
      <c r="M791" s="92" t="n"/>
      <c r="N791" s="92" t="n">
        <v>8000000</v>
      </c>
      <c r="O791" s="92" t="n">
        <v>8500000</v>
      </c>
      <c r="P791" s="92" t="n">
        <v>9050000</v>
      </c>
      <c r="Q791" s="92" t="n"/>
      <c r="R791" s="90" t="inlineStr">
        <is>
          <t>🟢 CÓ</t>
        </is>
      </c>
      <c r="S791" s="45" t="inlineStr">
        <is>
          <t>65.02501-0506S</t>
        </is>
      </c>
      <c r="T791" s="45" t="n"/>
      <c r="U791" s="61">
        <f>IF($C791="","",B791&amp;" "&amp;C791&amp;" · ĐK"&amp;D791&amp;IF(E791=""," "," "&amp;E791)&amp;IF(K791=""," "," - "&amp;K791))</f>
        <v/>
      </c>
    </row>
    <row r="792" ht="39.75" customHeight="1">
      <c r="A792" s="89" t="inlineStr">
        <is>
          <t>HH078648</t>
        </is>
      </c>
      <c r="B792" s="71" t="inlineStr">
        <is>
          <t>DOOSAN/DAEWOO</t>
        </is>
      </c>
      <c r="C792" s="45" t="inlineStr">
        <is>
          <t>D1146</t>
        </is>
      </c>
      <c r="D792" s="71" t="n">
        <v>111</v>
      </c>
      <c r="E792" s="71" t="inlineStr">
        <is>
          <t>(A)</t>
        </is>
      </c>
      <c r="F792" s="45" t="inlineStr">
        <is>
          <t>Buồng Nổ tròn 59 nhọn có 2 dấu supap "lưng đen"</t>
        </is>
      </c>
      <c r="G792" s="71" t="inlineStr">
        <is>
          <t>42x95</t>
        </is>
      </c>
      <c r="H792" s="71" t="n">
        <v>52</v>
      </c>
      <c r="I792" s="71" t="n">
        <v>121</v>
      </c>
      <c r="J792" s="71" t="inlineStr">
        <is>
          <t>3.3K-3-4</t>
        </is>
      </c>
      <c r="K792" s="93" t="inlineStr">
        <is>
          <t>Doosan</t>
        </is>
      </c>
      <c r="L792" s="71" t="inlineStr">
        <is>
          <t>Bộ 6</t>
        </is>
      </c>
      <c r="M792" s="64" t="n"/>
      <c r="N792" s="64" t="n"/>
      <c r="O792" s="64" t="n">
        <v>5300000</v>
      </c>
      <c r="P792" s="64" t="n">
        <v>5600000</v>
      </c>
      <c r="Q792" s="64" t="n"/>
      <c r="R792" s="71" t="inlineStr">
        <is>
          <t>🟢 CÓ</t>
        </is>
      </c>
      <c r="S792" s="45" t="inlineStr">
        <is>
          <t>65.02501-0172</t>
        </is>
      </c>
      <c r="T792" s="45" t="n"/>
      <c r="U792" s="61">
        <f>IF($C792="","",B792&amp;" "&amp;C792&amp;" · ĐK"&amp;D792&amp;IF(E792=""," "," "&amp;E792)&amp;IF(K792=""," "," - "&amp;K792))</f>
        <v/>
      </c>
    </row>
    <row r="793" ht="39.75" customHeight="1">
      <c r="A793" s="89" t="inlineStr">
        <is>
          <t>HH081291</t>
        </is>
      </c>
      <c r="B793" s="71" t="inlineStr">
        <is>
          <t>DOOSAN/DAEWOO</t>
        </is>
      </c>
      <c r="C793" s="45" t="inlineStr">
        <is>
          <t>D1146</t>
        </is>
      </c>
      <c r="D793" s="71" t="n">
        <v>111</v>
      </c>
      <c r="E793" s="71" t="inlineStr">
        <is>
          <t>(A)</t>
        </is>
      </c>
      <c r="F793" s="45" t="inlineStr">
        <is>
          <t>Buồng Nổ tròn 59 nhọn có 2 dấu supap "lưng đen"</t>
        </is>
      </c>
      <c r="G793" s="71" t="inlineStr">
        <is>
          <t>42x95</t>
        </is>
      </c>
      <c r="H793" s="71" t="n">
        <v>52</v>
      </c>
      <c r="I793" s="71" t="n">
        <v>121</v>
      </c>
      <c r="J793" s="71" t="inlineStr">
        <is>
          <t>3.3K-3-4</t>
        </is>
      </c>
      <c r="K793" s="93" t="inlineStr">
        <is>
          <t>IZUMI</t>
        </is>
      </c>
      <c r="L793" s="71" t="inlineStr">
        <is>
          <t>Bộ 6</t>
        </is>
      </c>
      <c r="M793" s="64" t="n"/>
      <c r="N793" s="64" t="n">
        <v>3100000</v>
      </c>
      <c r="O793" s="64" t="n">
        <v>3300000</v>
      </c>
      <c r="P793" s="64" t="n">
        <v>3500000</v>
      </c>
      <c r="Q793" s="64" t="n"/>
      <c r="R793" s="71" t="inlineStr">
        <is>
          <t>🟢 CÓ</t>
        </is>
      </c>
      <c r="S793" s="45" t="n"/>
      <c r="T793" s="45" t="n"/>
      <c r="U793" s="61">
        <f>IF($C793="","",B793&amp;" "&amp;C793&amp;" · ĐK"&amp;D793&amp;IF(E793=""," "," "&amp;E793)&amp;IF(K793=""," "," - "&amp;K793))</f>
        <v/>
      </c>
    </row>
    <row r="794" ht="39.75" customHeight="1">
      <c r="A794" s="89" t="inlineStr">
        <is>
          <t>HH071035</t>
        </is>
      </c>
      <c r="B794" s="90" t="inlineStr">
        <is>
          <t>DOOSAN/DAEWOO</t>
        </is>
      </c>
      <c r="C794" s="43" t="inlineStr">
        <is>
          <t>D1146-NEW</t>
        </is>
      </c>
      <c r="D794" s="90" t="n">
        <v>111</v>
      </c>
      <c r="E794" s="90" t="inlineStr">
        <is>
          <t>(A)</t>
        </is>
      </c>
      <c r="F794" s="43" t="inlineStr">
        <is>
          <t>Buồng Nổ tròn dù nhỏ 60 "dù sâu 15mm" 2 dấu supap lưng đen (háng piston 60 mm)</t>
        </is>
      </c>
      <c r="G794" s="90" t="inlineStr">
        <is>
          <t>42x95</t>
        </is>
      </c>
      <c r="H794" s="90" t="n">
        <v>52</v>
      </c>
      <c r="I794" s="90" t="n">
        <v>121</v>
      </c>
      <c r="J794" s="90" t="inlineStr">
        <is>
          <t>3.3K-3-4</t>
        </is>
      </c>
      <c r="K794" s="91" t="inlineStr">
        <is>
          <t>IZUMI</t>
        </is>
      </c>
      <c r="L794" s="90" t="inlineStr">
        <is>
          <t>Bộ 6</t>
        </is>
      </c>
      <c r="M794" s="92" t="n"/>
      <c r="N794" s="92" t="n"/>
      <c r="O794" s="92" t="n"/>
      <c r="P794" s="92" t="n"/>
      <c r="Q794" s="92" t="n"/>
      <c r="R794" s="90" t="inlineStr">
        <is>
          <t>🟢 CÓ</t>
        </is>
      </c>
      <c r="S794" s="45" t="inlineStr">
        <is>
          <t>65.02530-0785</t>
        </is>
      </c>
      <c r="T794" s="45" t="n"/>
      <c r="U794" s="61">
        <f>IF($C794="","",B794&amp;" "&amp;C794&amp;" · ĐK"&amp;D794&amp;IF(E794=""," "," "&amp;E794)&amp;IF(K794=""," "," - "&amp;K794))</f>
        <v/>
      </c>
    </row>
    <row r="795" ht="39.75" customHeight="1">
      <c r="A795" s="89" t="inlineStr">
        <is>
          <t>HH073445</t>
        </is>
      </c>
      <c r="B795" s="90" t="inlineStr">
        <is>
          <t>DOOSAN/DAEWOO</t>
        </is>
      </c>
      <c r="C795" s="43" t="inlineStr">
        <is>
          <t>D1146-NEW</t>
        </is>
      </c>
      <c r="D795" s="90" t="n">
        <v>111</v>
      </c>
      <c r="E795" s="90" t="inlineStr">
        <is>
          <t>(A)</t>
        </is>
      </c>
      <c r="F795" s="43" t="inlineStr">
        <is>
          <t>Buồng Nổ tròn dù nhỏ 60 "dù sâu 15mm" 2 dấu supap lưng đen (háng piston 60 mm)</t>
        </is>
      </c>
      <c r="G795" s="90" t="inlineStr">
        <is>
          <t>42x95</t>
        </is>
      </c>
      <c r="H795" s="90" t="n">
        <v>52</v>
      </c>
      <c r="I795" s="90" t="n">
        <v>121</v>
      </c>
      <c r="J795" s="90" t="inlineStr">
        <is>
          <t>3.3K-3-4</t>
        </is>
      </c>
      <c r="K795" s="91" t="inlineStr">
        <is>
          <t>NSP</t>
        </is>
      </c>
      <c r="L795" s="90" t="inlineStr">
        <is>
          <t>Bộ 6</t>
        </is>
      </c>
      <c r="M795" s="92" t="n"/>
      <c r="N795" s="92" t="n"/>
      <c r="O795" s="92" t="n"/>
      <c r="P795" s="92" t="n"/>
      <c r="Q795" s="92" t="n"/>
      <c r="R795" s="90" t="inlineStr">
        <is>
          <t>🟢 CÓ</t>
        </is>
      </c>
      <c r="S795" s="45" t="inlineStr">
        <is>
          <t>65.02530-0785</t>
        </is>
      </c>
      <c r="T795" s="45" t="n"/>
      <c r="U795" s="61">
        <f>IF($C795="","",B795&amp;" "&amp;C795&amp;" · ĐK"&amp;D795&amp;IF(E795=""," "," "&amp;E795)&amp;IF(K795=""," "," - "&amp;K795))</f>
        <v/>
      </c>
    </row>
    <row r="796" ht="39.75" customHeight="1">
      <c r="A796" s="89" t="inlineStr">
        <is>
          <t>HH083693</t>
        </is>
      </c>
      <c r="B796" s="90" t="inlineStr">
        <is>
          <t>DOOSAN/DAEWOO</t>
        </is>
      </c>
      <c r="C796" s="43" t="inlineStr">
        <is>
          <t>D1146-NEW</t>
        </is>
      </c>
      <c r="D796" s="90" t="n">
        <v>111</v>
      </c>
      <c r="E796" s="90" t="inlineStr">
        <is>
          <t>(A)</t>
        </is>
      </c>
      <c r="F796" s="43" t="inlineStr">
        <is>
          <t>Buồng Nổ tròn dù nhỏ 60 "dù sâu 15mm" 2 dấu supap lưng đen (háng piston 60 mm)</t>
        </is>
      </c>
      <c r="G796" s="90" t="inlineStr">
        <is>
          <t>42x95</t>
        </is>
      </c>
      <c r="H796" s="90" t="n">
        <v>52</v>
      </c>
      <c r="I796" s="90" t="n">
        <v>121</v>
      </c>
      <c r="J796" s="90" t="inlineStr">
        <is>
          <t>3.3K-3-4</t>
        </is>
      </c>
      <c r="K796" s="91" t="inlineStr">
        <is>
          <t>Doosan</t>
        </is>
      </c>
      <c r="L796" s="90" t="inlineStr">
        <is>
          <t>Bộ 6</t>
        </is>
      </c>
      <c r="M796" s="92" t="n"/>
      <c r="N796" s="92" t="n">
        <v>6800000</v>
      </c>
      <c r="O796" s="92" t="n">
        <v>7250000</v>
      </c>
      <c r="P796" s="92" t="n">
        <v>7750000</v>
      </c>
      <c r="Q796" s="92" t="n"/>
      <c r="R796" s="90" t="inlineStr">
        <is>
          <t>🟢 CÓ</t>
        </is>
      </c>
      <c r="S796" s="45" t="inlineStr">
        <is>
          <t>65.02530-0785</t>
        </is>
      </c>
      <c r="T796" s="45" t="n"/>
      <c r="U796" s="61">
        <f>IF($C796="","",B796&amp;" "&amp;C796&amp;" · ĐK"&amp;D796&amp;IF(E796=""," "," "&amp;E796)&amp;IF(K796=""," "," - "&amp;K796))</f>
        <v/>
      </c>
    </row>
    <row r="797" ht="39.75" customHeight="1">
      <c r="A797" s="89" t="inlineStr">
        <is>
          <t>HH079088</t>
        </is>
      </c>
      <c r="B797" s="71" t="inlineStr">
        <is>
          <t>DOOSAN/DAEWOO</t>
        </is>
      </c>
      <c r="C797" s="45" t="inlineStr">
        <is>
          <t>D1146/ DE08</t>
        </is>
      </c>
      <c r="D797" s="71" t="n">
        <v>111</v>
      </c>
      <c r="E797" s="71" t="inlineStr">
        <is>
          <t>(A)</t>
        </is>
      </c>
      <c r="F797" s="45" t="inlineStr">
        <is>
          <t>Buồng Nổ 59 núm dù lớn "bằng" lớn 17 (háng piston 45 mm)</t>
        </is>
      </c>
      <c r="G797" s="71" t="inlineStr">
        <is>
          <t>42x95</t>
        </is>
      </c>
      <c r="H797" s="71" t="n">
        <v>52</v>
      </c>
      <c r="I797" s="71" t="n">
        <v>121</v>
      </c>
      <c r="J797" s="71" t="inlineStr">
        <is>
          <t>3.3K-3-4</t>
        </is>
      </c>
      <c r="K797" s="93" t="inlineStr">
        <is>
          <t>Doosan</t>
        </is>
      </c>
      <c r="L797" s="71" t="inlineStr">
        <is>
          <t>Bộ 6</t>
        </is>
      </c>
      <c r="M797" s="64" t="n"/>
      <c r="N797" s="64" t="n">
        <v>5700000</v>
      </c>
      <c r="O797" s="64" t="n">
        <v>6100000</v>
      </c>
      <c r="P797" s="64" t="n">
        <v>6500000</v>
      </c>
      <c r="Q797" s="64" t="n"/>
      <c r="R797" s="71" t="inlineStr">
        <is>
          <t>🟢 CÓ</t>
        </is>
      </c>
      <c r="S797" s="45" t="inlineStr">
        <is>
          <t>65.02501-0235S</t>
        </is>
      </c>
      <c r="T797" s="45" t="n"/>
      <c r="U797" s="61">
        <f>IF($C797="","",B797&amp;" "&amp;C797&amp;" · ĐK"&amp;D797&amp;IF(E797=""," "," "&amp;E797)&amp;IF(K797=""," "," - "&amp;K797))</f>
        <v/>
      </c>
    </row>
    <row r="798" ht="39.75" customHeight="1">
      <c r="A798" s="89" t="inlineStr">
        <is>
          <t>HH00222</t>
        </is>
      </c>
      <c r="B798" s="71" t="inlineStr">
        <is>
          <t>DOOSAN/DAEWOO</t>
        </is>
      </c>
      <c r="C798" s="45" t="inlineStr">
        <is>
          <t>D1146/ DE08</t>
        </is>
      </c>
      <c r="D798" s="71" t="n">
        <v>111</v>
      </c>
      <c r="E798" s="71" t="inlineStr">
        <is>
          <t>(A)</t>
        </is>
      </c>
      <c r="F798" s="45" t="inlineStr">
        <is>
          <t>Buồng Nổ 59 núm dù lớn "bằng" lớn 17 (háng piston 45 mm)</t>
        </is>
      </c>
      <c r="G798" s="71" t="inlineStr">
        <is>
          <t>42x95</t>
        </is>
      </c>
      <c r="H798" s="71" t="n">
        <v>52</v>
      </c>
      <c r="I798" s="71" t="n">
        <v>121</v>
      </c>
      <c r="J798" s="71" t="inlineStr">
        <is>
          <t>3.3K-3-4</t>
        </is>
      </c>
      <c r="K798" s="93" t="inlineStr">
        <is>
          <t>IZUMI</t>
        </is>
      </c>
      <c r="L798" s="71" t="inlineStr">
        <is>
          <t>Bộ 6</t>
        </is>
      </c>
      <c r="M798" s="64" t="n"/>
      <c r="N798" s="64" t="n">
        <v>2850000</v>
      </c>
      <c r="O798" s="64" t="n">
        <v>3100000</v>
      </c>
      <c r="P798" s="64" t="n">
        <v>3300000</v>
      </c>
      <c r="Q798" s="64" t="n"/>
      <c r="R798" s="71" t="inlineStr">
        <is>
          <t>🟢 CÓ</t>
        </is>
      </c>
      <c r="S798" s="45" t="n"/>
      <c r="T798" s="45" t="n"/>
      <c r="U798" s="61">
        <f>IF($C798="","",B798&amp;" "&amp;C798&amp;" · ĐK"&amp;D798&amp;IF(E798=""," "," "&amp;E798)&amp;IF(K798=""," "," - "&amp;K798))</f>
        <v/>
      </c>
    </row>
    <row r="799" ht="39.75" customHeight="1">
      <c r="A799" s="89" t="inlineStr">
        <is>
          <t>HH073448</t>
        </is>
      </c>
      <c r="B799" s="90" t="inlineStr">
        <is>
          <t>DOOSAN/DAEWOO</t>
        </is>
      </c>
      <c r="C799" s="43" t="inlineStr">
        <is>
          <t>D2366-2</t>
        </is>
      </c>
      <c r="D799" s="90" t="n">
        <v>123</v>
      </c>
      <c r="E799" s="90" t="inlineStr">
        <is>
          <t>(A)</t>
        </is>
      </c>
      <c r="F799" s="43" t="inlineStr">
        <is>
          <t>Buồng Nổ tròn 66 dù thấp "11mm" có 2 dấu supap lưng đen</t>
        </is>
      </c>
      <c r="G799" s="90" t="inlineStr">
        <is>
          <t>45x102</t>
        </is>
      </c>
      <c r="H799" s="90" t="n">
        <v>59</v>
      </c>
      <c r="I799" s="90" t="n">
        <v>136</v>
      </c>
      <c r="J799" s="90" t="inlineStr">
        <is>
          <t>3.3K-3-4</t>
        </is>
      </c>
      <c r="K799" s="91" t="inlineStr">
        <is>
          <t>NSP</t>
        </is>
      </c>
      <c r="L799" s="90" t="inlineStr">
        <is>
          <t>Bộ 6</t>
        </is>
      </c>
      <c r="M799" s="92" t="n"/>
      <c r="N799" s="92" t="n"/>
      <c r="O799" s="92" t="n">
        <v>4000000</v>
      </c>
      <c r="P799" s="92" t="n">
        <v>4500000</v>
      </c>
      <c r="Q799" s="92" t="n"/>
      <c r="R799" s="90" t="inlineStr">
        <is>
          <t>🟢 CÓ</t>
        </is>
      </c>
      <c r="S799" s="45" t="n"/>
      <c r="T799" s="45" t="n"/>
      <c r="U799" s="61">
        <f>IF($C799="","",B799&amp;" "&amp;C799&amp;" · ĐK"&amp;D799&amp;IF(E799=""," "," "&amp;E799)&amp;IF(K799=""," "," - "&amp;K799))</f>
        <v/>
      </c>
    </row>
    <row r="800" ht="39.75" customHeight="1">
      <c r="A800" s="89" t="inlineStr">
        <is>
          <t>HH073447</t>
        </is>
      </c>
      <c r="B800" s="71" t="inlineStr">
        <is>
          <t>DOOSAN/DAEWOO</t>
        </is>
      </c>
      <c r="C800" s="45" t="inlineStr">
        <is>
          <t>D2366/DE12</t>
        </is>
      </c>
      <c r="D800" s="71" t="n">
        <v>123</v>
      </c>
      <c r="E800" s="71" t="inlineStr">
        <is>
          <t>(A)+(O)</t>
        </is>
      </c>
      <c r="F800" s="45" t="inlineStr">
        <is>
          <t>Buồng Nổ tròn dù 67 "dù cao 6 mm" có 2 dấu supap lưng đen, lỗ chân không</t>
        </is>
      </c>
      <c r="G800" s="71" t="inlineStr">
        <is>
          <t>45x102</t>
        </is>
      </c>
      <c r="H800" s="71" t="n">
        <v>59</v>
      </c>
      <c r="I800" s="71" t="n">
        <v>136</v>
      </c>
      <c r="J800" s="71" t="inlineStr">
        <is>
          <t>3.3K-3-4</t>
        </is>
      </c>
      <c r="K800" s="93" t="inlineStr">
        <is>
          <t>NSP</t>
        </is>
      </c>
      <c r="L800" s="71" t="inlineStr">
        <is>
          <t>Bộ 6</t>
        </is>
      </c>
      <c r="M800" s="64" t="n"/>
      <c r="N800" s="64" t="n"/>
      <c r="O800" s="64" t="n">
        <v>4000000</v>
      </c>
      <c r="P800" s="64" t="n">
        <v>4500000</v>
      </c>
      <c r="Q800" s="64" t="n"/>
      <c r="R800" s="71" t="inlineStr">
        <is>
          <t>🟢 CÓ</t>
        </is>
      </c>
      <c r="S800" s="45" t="n"/>
      <c r="T800" s="45" t="n"/>
      <c r="U800" s="61">
        <f>IF($C800="","",B800&amp;" "&amp;C800&amp;" · ĐK"&amp;D800&amp;IF(E800=""," "," "&amp;E800)&amp;IF(K800=""," "," - "&amp;K800))</f>
        <v/>
      </c>
    </row>
    <row r="801" ht="39.75" customHeight="1">
      <c r="A801" s="89" t="inlineStr">
        <is>
          <t>HH071050</t>
        </is>
      </c>
      <c r="B801" s="71" t="inlineStr">
        <is>
          <t>DOOSAN/DAEWOO</t>
        </is>
      </c>
      <c r="C801" s="45" t="inlineStr">
        <is>
          <t>D2366/DE12</t>
        </is>
      </c>
      <c r="D801" s="71" t="n">
        <v>123</v>
      </c>
      <c r="E801" s="71" t="inlineStr">
        <is>
          <t>(A)+(O)</t>
        </is>
      </c>
      <c r="F801" s="45" t="inlineStr">
        <is>
          <t>Buồng Nổ tròn dù 67 "dù cao 6 mm" có 2 dấu supap lưng đen, lỗ chân không</t>
        </is>
      </c>
      <c r="G801" s="71" t="inlineStr">
        <is>
          <t>45x102</t>
        </is>
      </c>
      <c r="H801" s="71" t="n">
        <v>59</v>
      </c>
      <c r="I801" s="71" t="n">
        <v>136</v>
      </c>
      <c r="J801" s="71" t="inlineStr">
        <is>
          <t>3.3K-3-4</t>
        </is>
      </c>
      <c r="K801" s="93" t="inlineStr">
        <is>
          <t>IZUMI</t>
        </is>
      </c>
      <c r="L801" s="71" t="inlineStr">
        <is>
          <t>Bộ 6</t>
        </is>
      </c>
      <c r="M801" s="64" t="n"/>
      <c r="N801" s="64" t="n">
        <v>5000000</v>
      </c>
      <c r="O801" s="64" t="n">
        <v>5250000</v>
      </c>
      <c r="P801" s="64" t="n">
        <v>5500000</v>
      </c>
      <c r="Q801" s="64" t="n"/>
      <c r="R801" s="71" t="inlineStr">
        <is>
          <t>🟢 CÓ</t>
        </is>
      </c>
      <c r="S801" s="45" t="n"/>
      <c r="T801" s="45" t="n"/>
      <c r="U801" s="61">
        <f>IF($C801="","",B801&amp;" "&amp;C801&amp;" · ĐK"&amp;D801&amp;IF(E801=""," "," "&amp;E801)&amp;IF(K801=""," "," - "&amp;K801))</f>
        <v/>
      </c>
    </row>
    <row r="802" ht="39.75" customHeight="1">
      <c r="A802" s="89" t="inlineStr">
        <is>
          <t>HH078647</t>
        </is>
      </c>
      <c r="B802" s="90" t="inlineStr">
        <is>
          <t>DOOSAN/DAEWOO</t>
        </is>
      </c>
      <c r="C802" s="43" t="inlineStr">
        <is>
          <t>D2366T</t>
        </is>
      </c>
      <c r="D802" s="90" t="n">
        <v>123</v>
      </c>
      <c r="E802" s="90" t="inlineStr">
        <is>
          <t>(A)</t>
        </is>
      </c>
      <c r="F802" s="43" t="inlineStr">
        <is>
          <t>Buồng Nổ tròn nhọn 70 có 2 dấu supap, lưng đen</t>
        </is>
      </c>
      <c r="G802" s="90" t="inlineStr">
        <is>
          <t>45x102</t>
        </is>
      </c>
      <c r="H802" s="90" t="n">
        <v>59</v>
      </c>
      <c r="I802" s="90" t="n">
        <v>136</v>
      </c>
      <c r="J802" s="90" t="inlineStr">
        <is>
          <t>3.3K-3-4</t>
        </is>
      </c>
      <c r="K802" s="91" t="inlineStr">
        <is>
          <t>Doosan</t>
        </is>
      </c>
      <c r="L802" s="90" t="inlineStr">
        <is>
          <t>Bộ 6</t>
        </is>
      </c>
      <c r="M802" s="92" t="n"/>
      <c r="N802" s="92" t="n"/>
      <c r="O802" s="92" t="n">
        <v>7500000</v>
      </c>
      <c r="P802" s="92" t="n">
        <v>8000000</v>
      </c>
      <c r="Q802" s="92" t="n"/>
      <c r="R802" s="90" t="inlineStr">
        <is>
          <t>🟢 CÓ</t>
        </is>
      </c>
      <c r="S802" s="45" t="inlineStr">
        <is>
          <t>65.02501-0031</t>
        </is>
      </c>
      <c r="T802" s="45" t="n"/>
      <c r="U802" s="61">
        <f>IF($C802="","",B802&amp;" "&amp;C802&amp;" · ĐK"&amp;D802&amp;IF(E802=""," "," "&amp;E802)&amp;IF(K802=""," "," - "&amp;K802))</f>
        <v/>
      </c>
    </row>
    <row r="803" ht="39.75" customHeight="1">
      <c r="A803" s="89" t="inlineStr">
        <is>
          <t>HH073446</t>
        </is>
      </c>
      <c r="B803" s="90" t="inlineStr">
        <is>
          <t>DOOSAN/DAEWOO</t>
        </is>
      </c>
      <c r="C803" s="43" t="inlineStr">
        <is>
          <t>D2366T</t>
        </is>
      </c>
      <c r="D803" s="90" t="n">
        <v>123</v>
      </c>
      <c r="E803" s="90" t="inlineStr">
        <is>
          <t>(A)</t>
        </is>
      </c>
      <c r="F803" s="43" t="inlineStr">
        <is>
          <t>Buồng Nổ tròn nhọn 70 có 2 dấu supap, lưng đen</t>
        </is>
      </c>
      <c r="G803" s="90" t="inlineStr">
        <is>
          <t>45x102</t>
        </is>
      </c>
      <c r="H803" s="90" t="n">
        <v>59</v>
      </c>
      <c r="I803" s="90" t="n">
        <v>136</v>
      </c>
      <c r="J803" s="90" t="inlineStr">
        <is>
          <t>3.3K-3-4</t>
        </is>
      </c>
      <c r="K803" s="91" t="inlineStr">
        <is>
          <t>NSP</t>
        </is>
      </c>
      <c r="L803" s="90" t="inlineStr">
        <is>
          <t>Bộ 6</t>
        </is>
      </c>
      <c r="M803" s="92" t="n"/>
      <c r="N803" s="92" t="n"/>
      <c r="O803" s="92" t="n"/>
      <c r="P803" s="92" t="n"/>
      <c r="Q803" s="92" t="n"/>
      <c r="R803" s="90" t="inlineStr">
        <is>
          <t>🟢 CÓ</t>
        </is>
      </c>
      <c r="S803" s="45" t="n"/>
      <c r="T803" s="45" t="n"/>
      <c r="U803" s="61">
        <f>IF($C803="","",B803&amp;" "&amp;C803&amp;" · ĐK"&amp;D803&amp;IF(E803=""," "," "&amp;E803)&amp;IF(K803=""," "," - "&amp;K803))</f>
        <v/>
      </c>
    </row>
    <row r="804" ht="39.75" customHeight="1">
      <c r="A804" s="89" t="inlineStr">
        <is>
          <t>HH081237</t>
        </is>
      </c>
      <c r="B804" s="90" t="inlineStr">
        <is>
          <t>DOOSAN/DAEWOO</t>
        </is>
      </c>
      <c r="C804" s="43" t="inlineStr">
        <is>
          <t>D2366T</t>
        </is>
      </c>
      <c r="D804" s="90" t="n">
        <v>123</v>
      </c>
      <c r="E804" s="90" t="inlineStr">
        <is>
          <t>(A)</t>
        </is>
      </c>
      <c r="F804" s="43" t="inlineStr">
        <is>
          <t>Buồng Nổ tròn nhọn 70 có 2 dấu supap, lưng đen</t>
        </is>
      </c>
      <c r="G804" s="90" t="inlineStr">
        <is>
          <t>45x102</t>
        </is>
      </c>
      <c r="H804" s="90" t="n">
        <v>59</v>
      </c>
      <c r="I804" s="90" t="n">
        <v>136</v>
      </c>
      <c r="J804" s="90" t="inlineStr">
        <is>
          <t>3.3K-3-4</t>
        </is>
      </c>
      <c r="K804" s="91" t="inlineStr">
        <is>
          <t>IKAZU</t>
        </is>
      </c>
      <c r="L804" s="90" t="inlineStr">
        <is>
          <t>Bộ 6</t>
        </is>
      </c>
      <c r="M804" s="92" t="n"/>
      <c r="N804" s="92" t="n">
        <v>3800000</v>
      </c>
      <c r="O804" s="92" t="n">
        <v>4050000</v>
      </c>
      <c r="P804" s="92" t="n">
        <v>4300000</v>
      </c>
      <c r="Q804" s="92" t="n"/>
      <c r="R804" s="90" t="inlineStr">
        <is>
          <t>🟢 CÓ</t>
        </is>
      </c>
      <c r="S804" s="45" t="inlineStr">
        <is>
          <t>65.02501-0031</t>
        </is>
      </c>
      <c r="T804" s="45" t="n"/>
      <c r="U804" s="61">
        <f>IF($C804="","",B804&amp;" "&amp;C804&amp;" · ĐK"&amp;D804&amp;IF(E804=""," "," "&amp;E804)&amp;IF(K804=""," "," - "&amp;K804))</f>
        <v/>
      </c>
    </row>
    <row r="805" ht="39.75" customHeight="1">
      <c r="A805" s="89" t="inlineStr">
        <is>
          <t>HH080344</t>
        </is>
      </c>
      <c r="B805" s="71" t="inlineStr">
        <is>
          <t>DOOSAN/DAEWOO</t>
        </is>
      </c>
      <c r="C805" s="45" t="inlineStr">
        <is>
          <t>DX12</t>
        </is>
      </c>
      <c r="D805" s="71" t="n">
        <v>123</v>
      </c>
      <c r="E805" s="71" t="n"/>
      <c r="F805" s="45" t="n"/>
      <c r="G805" s="71" t="n"/>
      <c r="H805" s="71" t="n"/>
      <c r="I805" s="71" t="n"/>
      <c r="J805" s="71" t="n"/>
      <c r="K805" s="93" t="n"/>
      <c r="L805" s="71" t="inlineStr">
        <is>
          <t>Bộ 6</t>
        </is>
      </c>
      <c r="M805" s="64" t="n"/>
      <c r="N805" s="64" t="n">
        <v>9500000</v>
      </c>
      <c r="O805" s="64" t="n">
        <v>10000000</v>
      </c>
      <c r="P805" s="64" t="n">
        <v>10500000</v>
      </c>
      <c r="Q805" s="64" t="n"/>
      <c r="R805" s="71" t="inlineStr">
        <is>
          <t>🟢 CÓ</t>
        </is>
      </c>
      <c r="S805" s="45" t="inlineStr">
        <is>
          <t>130602-01687</t>
        </is>
      </c>
      <c r="T805" s="45" t="n"/>
      <c r="U805" s="61">
        <f>IF($C805="","",B805&amp;" "&amp;C805&amp;" · ĐK"&amp;D805&amp;IF(E805=""," "," "&amp;E805)&amp;IF(K805=""," "," - "&amp;K805))</f>
        <v/>
      </c>
    </row>
    <row r="806" ht="39.75" customHeight="1">
      <c r="A806" s="89" t="n"/>
      <c r="B806" s="90" t="inlineStr">
        <is>
          <t>DOOSAN/DAEWOO</t>
        </is>
      </c>
      <c r="C806" s="43" t="inlineStr">
        <is>
          <t>D2848M</t>
        </is>
      </c>
      <c r="D806" s="90" t="n">
        <v>128</v>
      </c>
      <c r="E806" s="90" t="inlineStr">
        <is>
          <t>(A)</t>
        </is>
      </c>
      <c r="F806" s="43" t="inlineStr">
        <is>
          <t>Buồng Nổ tròn 50 nhọn</t>
        </is>
      </c>
      <c r="G806" s="90" t="inlineStr">
        <is>
          <t>46x105</t>
        </is>
      </c>
      <c r="H806" s="90" t="n">
        <v>63</v>
      </c>
      <c r="I806" s="90" t="n">
        <v>131</v>
      </c>
      <c r="J806" s="90" t="inlineStr">
        <is>
          <t>3.3-3-5.5</t>
        </is>
      </c>
      <c r="K806" s="91" t="n"/>
      <c r="L806" s="90" t="inlineStr">
        <is>
          <t>Cái</t>
        </is>
      </c>
      <c r="M806" s="92" t="n"/>
      <c r="N806" s="92" t="n"/>
      <c r="O806" s="92" t="n"/>
      <c r="P806" s="92" t="n"/>
      <c r="Q806" s="92" t="n"/>
      <c r="R806" s="90" t="inlineStr">
        <is>
          <t>🟢 CÓ</t>
        </is>
      </c>
      <c r="S806" s="45" t="n"/>
      <c r="T806" s="45" t="n"/>
      <c r="U806" s="61">
        <f>IF($C806="","",B806&amp;" "&amp;C806&amp;" · ĐK"&amp;D806&amp;IF(E806=""," "," "&amp;E806)&amp;IF(K806=""," "," - "&amp;K806))</f>
        <v/>
      </c>
    </row>
    <row r="807" ht="39.75" customHeight="1">
      <c r="A807" s="89" t="n"/>
      <c r="B807" s="71" t="inlineStr">
        <is>
          <t>DOOSAN/DAEWOO</t>
        </is>
      </c>
      <c r="C807" s="45" t="inlineStr">
        <is>
          <t>D2848T</t>
        </is>
      </c>
      <c r="D807" s="71" t="n">
        <v>128</v>
      </c>
      <c r="E807" s="71" t="inlineStr">
        <is>
          <t>(A)</t>
        </is>
      </c>
      <c r="F807" s="45" t="inlineStr">
        <is>
          <t>Buồng Nổ tròn 68 hơi nhọn, có 2 dấu supap</t>
        </is>
      </c>
      <c r="G807" s="71" t="inlineStr">
        <is>
          <t>46x105</t>
        </is>
      </c>
      <c r="H807" s="71" t="n">
        <v>58</v>
      </c>
      <c r="I807" s="71" t="n">
        <v>128</v>
      </c>
      <c r="J807" s="71" t="inlineStr">
        <is>
          <t>3.3K-3-5</t>
        </is>
      </c>
      <c r="K807" s="93" t="n"/>
      <c r="L807" s="71" t="inlineStr">
        <is>
          <t>Cái</t>
        </is>
      </c>
      <c r="M807" s="64" t="n"/>
      <c r="N807" s="64" t="n"/>
      <c r="O807" s="64" t="n"/>
      <c r="P807" s="64" t="n"/>
      <c r="Q807" s="64" t="n"/>
      <c r="R807" s="71" t="inlineStr">
        <is>
          <t>🟢 CÓ</t>
        </is>
      </c>
      <c r="S807" s="45" t="n"/>
      <c r="T807" s="45" t="n"/>
      <c r="U807" s="61">
        <f>IF($C807="","",B807&amp;" "&amp;C807&amp;" · ĐK"&amp;D807&amp;IF(E807=""," "," "&amp;E807)&amp;IF(K807=""," "," - "&amp;K807))</f>
        <v/>
      </c>
    </row>
    <row r="808" ht="39.75" customHeight="1">
      <c r="A808" s="89" t="inlineStr">
        <is>
          <t>HH076942</t>
        </is>
      </c>
      <c r="B808" s="90" t="inlineStr">
        <is>
          <t>DOOSAN/DAEWOO</t>
        </is>
      </c>
      <c r="C808" s="43" t="inlineStr">
        <is>
          <t>DV11</t>
        </is>
      </c>
      <c r="D808" s="90" t="n">
        <v>128</v>
      </c>
      <c r="E808" s="90" t="n"/>
      <c r="F808" s="43" t="inlineStr">
        <is>
          <t>Buồng Nổ 80 đỉnh trụ, có 4 dấu supap</t>
        </is>
      </c>
      <c r="G808" s="90" t="n">
        <v>50</v>
      </c>
      <c r="H808" s="90" t="n">
        <v>56</v>
      </c>
      <c r="I808" s="90" t="n"/>
      <c r="J808" s="90" t="n"/>
      <c r="K808" s="91" t="inlineStr">
        <is>
          <t>Doosan</t>
        </is>
      </c>
      <c r="L808" s="90" t="inlineStr">
        <is>
          <t>Bộ 6</t>
        </is>
      </c>
      <c r="M808" s="92" t="n"/>
      <c r="N808" s="92" t="n">
        <v>11000000</v>
      </c>
      <c r="O808" s="92" t="n">
        <v>11600000</v>
      </c>
      <c r="P808" s="92" t="n">
        <v>12400000</v>
      </c>
      <c r="Q808" s="92" t="n"/>
      <c r="R808" s="90" t="inlineStr">
        <is>
          <t>🟢 CÓ</t>
        </is>
      </c>
      <c r="S808" s="45" t="inlineStr">
        <is>
          <t>65.02501-0711</t>
        </is>
      </c>
      <c r="T808" s="45" t="n"/>
      <c r="U808" s="61">
        <f>IF($C808="","",B808&amp;" "&amp;C808&amp;" · ĐK"&amp;D808&amp;IF(E808=""," "," "&amp;E808)&amp;IF(K808=""," "," - "&amp;K808))</f>
        <v/>
      </c>
    </row>
    <row r="809" ht="39.75" customHeight="1">
      <c r="A809" s="89" t="inlineStr">
        <is>
          <t>HH078225</t>
        </is>
      </c>
      <c r="B809" s="71" t="inlineStr">
        <is>
          <t>DOOSAN/DAEWOO</t>
        </is>
      </c>
      <c r="C809" s="45" t="inlineStr">
        <is>
          <t>DV11</t>
        </is>
      </c>
      <c r="D809" s="71" t="n">
        <v>128</v>
      </c>
      <c r="E809" s="71" t="n"/>
      <c r="F809" s="45" t="inlineStr">
        <is>
          <t>Buồng Nổ 75 đỉnh trụ, có 2 dấu supap</t>
        </is>
      </c>
      <c r="G809" s="71" t="n">
        <v>50</v>
      </c>
      <c r="H809" s="71" t="n">
        <v>56</v>
      </c>
      <c r="I809" s="71" t="n">
        <v>123</v>
      </c>
      <c r="J809" s="71" t="n"/>
      <c r="K809" s="93" t="inlineStr">
        <is>
          <t>Doosan</t>
        </is>
      </c>
      <c r="L809" s="71" t="inlineStr">
        <is>
          <t>Bộ 6</t>
        </is>
      </c>
      <c r="M809" s="64" t="n"/>
      <c r="N809" s="64" t="n">
        <v>11000000</v>
      </c>
      <c r="O809" s="64" t="n">
        <v>11600000</v>
      </c>
      <c r="P809" s="64" t="n">
        <v>12400000</v>
      </c>
      <c r="Q809" s="64" t="n"/>
      <c r="R809" s="71" t="inlineStr">
        <is>
          <t>🟢 CÓ</t>
        </is>
      </c>
      <c r="S809" s="45" t="inlineStr">
        <is>
          <t>65.02501-0715</t>
        </is>
      </c>
      <c r="T809" s="45" t="inlineStr">
        <is>
          <t>DX520/DX480/DX420</t>
        </is>
      </c>
      <c r="U809" s="61">
        <f>IF($C809="","",B809&amp;" "&amp;C809&amp;" · ĐK"&amp;D809&amp;IF(E809=""," "," "&amp;E809)&amp;IF(K809=""," "," - "&amp;K809))</f>
        <v/>
      </c>
    </row>
    <row r="810" ht="39.75" customHeight="1">
      <c r="A810" s="89" t="inlineStr">
        <is>
          <t>HH078649</t>
        </is>
      </c>
      <c r="B810" s="90" t="inlineStr">
        <is>
          <t>DOOSAN/DAEWOO</t>
        </is>
      </c>
      <c r="C810" s="43" t="inlineStr">
        <is>
          <t>DV11</t>
        </is>
      </c>
      <c r="D810" s="90" t="n">
        <v>128</v>
      </c>
      <c r="E810" s="90" t="n"/>
      <c r="F810" s="43" t="inlineStr">
        <is>
          <t>Buồng Nổ 65.02501-0705</t>
        </is>
      </c>
      <c r="G810" s="90" t="n">
        <v>50</v>
      </c>
      <c r="H810" s="90" t="n">
        <v>56</v>
      </c>
      <c r="I810" s="90" t="n"/>
      <c r="J810" s="90" t="n"/>
      <c r="K810" s="91" t="inlineStr">
        <is>
          <t>Doosan</t>
        </is>
      </c>
      <c r="L810" s="90" t="inlineStr">
        <is>
          <t>Bộ 6</t>
        </is>
      </c>
      <c r="M810" s="92" t="n"/>
      <c r="N810" s="92" t="n">
        <v>9500000</v>
      </c>
      <c r="O810" s="92" t="n">
        <v>10000000</v>
      </c>
      <c r="P810" s="92" t="n">
        <v>10500000</v>
      </c>
      <c r="Q810" s="92" t="n"/>
      <c r="R810" s="90" t="inlineStr">
        <is>
          <t>🟢 CÓ</t>
        </is>
      </c>
      <c r="S810" s="45" t="inlineStr">
        <is>
          <t>65.02501-0705</t>
        </is>
      </c>
      <c r="T810" s="45" t="n"/>
      <c r="U810" s="61">
        <f>IF($C810="","",B810&amp;" "&amp;C810&amp;" · ĐK"&amp;D810&amp;IF(E810=""," "," "&amp;E810)&amp;IF(K810=""," "," - "&amp;K810))</f>
        <v/>
      </c>
    </row>
    <row r="811" ht="39.75" customHeight="1">
      <c r="A811" s="89" t="inlineStr">
        <is>
          <t>HH076943</t>
        </is>
      </c>
      <c r="B811" s="71" t="inlineStr">
        <is>
          <t>DOOSAN/DAEWOO</t>
        </is>
      </c>
      <c r="C811" s="45" t="inlineStr">
        <is>
          <t>DV15/D2848</t>
        </is>
      </c>
      <c r="D811" s="71" t="n">
        <v>128</v>
      </c>
      <c r="E811" s="71" t="inlineStr">
        <is>
          <t>(A)</t>
        </is>
      </c>
      <c r="F811" s="45" t="inlineStr">
        <is>
          <t>Buồng Nổ tròn dù 70</t>
        </is>
      </c>
      <c r="G811" s="71" t="inlineStr">
        <is>
          <t>46x105</t>
        </is>
      </c>
      <c r="H811" s="71" t="n">
        <v>58</v>
      </c>
      <c r="I811" s="71" t="n">
        <v>128</v>
      </c>
      <c r="J811" s="71" t="inlineStr">
        <is>
          <t>3.3K-3-4</t>
        </is>
      </c>
      <c r="K811" s="93" t="inlineStr">
        <is>
          <t>Doosan</t>
        </is>
      </c>
      <c r="L811" s="71" t="inlineStr">
        <is>
          <t>Cái</t>
        </is>
      </c>
      <c r="M811" s="64" t="n"/>
      <c r="N811" s="64" t="n">
        <v>10900000</v>
      </c>
      <c r="O811" s="64" t="n">
        <v>11600000</v>
      </c>
      <c r="P811" s="64" t="n">
        <v>12400000</v>
      </c>
      <c r="Q811" s="64" t="n"/>
      <c r="R811" s="71" t="inlineStr">
        <is>
          <t>🟢 CÓ</t>
        </is>
      </c>
      <c r="S811" s="45" t="inlineStr">
        <is>
          <t>65.02501-0774</t>
        </is>
      </c>
      <c r="T811" s="45" t="n"/>
      <c r="U811" s="61">
        <f>IF($C811="","",B811&amp;" "&amp;C811&amp;" · ĐK"&amp;D811&amp;IF(E811=""," "," "&amp;E811)&amp;IF(K811=""," "," - "&amp;K811))</f>
        <v/>
      </c>
    </row>
    <row r="812" ht="39.75" customHeight="1">
      <c r="A812" s="89" t="n"/>
      <c r="B812" s="90" t="inlineStr">
        <is>
          <t>DOOSAN/DAEWOO</t>
        </is>
      </c>
      <c r="C812" s="43" t="inlineStr">
        <is>
          <t>DV15T/2848-AC</t>
        </is>
      </c>
      <c r="D812" s="90" t="n">
        <v>128</v>
      </c>
      <c r="E812" s="90" t="inlineStr">
        <is>
          <t>(A)+(O)</t>
        </is>
      </c>
      <c r="F812" s="43" t="inlineStr">
        <is>
          <t>Buồng Nổ tròn 72 hơi nhọn</t>
        </is>
      </c>
      <c r="G812" s="90" t="inlineStr">
        <is>
          <t>46x105</t>
        </is>
      </c>
      <c r="H812" s="90" t="n">
        <v>58</v>
      </c>
      <c r="I812" s="90" t="n">
        <v>128</v>
      </c>
      <c r="J812" s="90" t="inlineStr">
        <is>
          <t>3.3K-3-4</t>
        </is>
      </c>
      <c r="K812" s="91" t="n"/>
      <c r="L812" s="90" t="inlineStr">
        <is>
          <t>Cái</t>
        </is>
      </c>
      <c r="M812" s="92" t="n"/>
      <c r="N812" s="92" t="n"/>
      <c r="O812" s="92" t="n"/>
      <c r="P812" s="92" t="n"/>
      <c r="Q812" s="92" t="n"/>
      <c r="R812" s="90" t="inlineStr">
        <is>
          <t>🟢 CÓ</t>
        </is>
      </c>
      <c r="S812" s="45" t="n"/>
      <c r="T812" s="45" t="n"/>
      <c r="U812" s="61">
        <f>IF($C812="","",B812&amp;" "&amp;C812&amp;" · ĐK"&amp;D812&amp;IF(E812=""," "," "&amp;E812)&amp;IF(K812=""," "," - "&amp;K812))</f>
        <v/>
      </c>
    </row>
    <row r="813" ht="39.75" customHeight="1">
      <c r="A813" s="89" t="inlineStr">
        <is>
          <t>HH076944</t>
        </is>
      </c>
      <c r="B813" s="71" t="inlineStr">
        <is>
          <t>DOOSAN/DAEWOO</t>
        </is>
      </c>
      <c r="C813" s="45" t="inlineStr">
        <is>
          <t>DV15TIS/D2848</t>
        </is>
      </c>
      <c r="D813" s="71" t="n">
        <v>128</v>
      </c>
      <c r="E813" s="71" t="inlineStr">
        <is>
          <t>(A)</t>
        </is>
      </c>
      <c r="F813" s="45" t="inlineStr">
        <is>
          <t>Buồng Nổ tròn 68/69 hơi nhọn, không dấu supap</t>
        </is>
      </c>
      <c r="G813" s="71" t="inlineStr">
        <is>
          <t>46x105</t>
        </is>
      </c>
      <c r="H813" s="71" t="n">
        <v>58</v>
      </c>
      <c r="I813" s="71" t="n">
        <v>128</v>
      </c>
      <c r="J813" s="71" t="inlineStr">
        <is>
          <t>3.3K-3-4</t>
        </is>
      </c>
      <c r="K813" s="93" t="inlineStr">
        <is>
          <t>Doosan</t>
        </is>
      </c>
      <c r="L813" s="71" t="inlineStr">
        <is>
          <t>Cái</t>
        </is>
      </c>
      <c r="M813" s="64" t="n"/>
      <c r="N813" s="64" t="n">
        <v>10500000</v>
      </c>
      <c r="O813" s="64" t="n">
        <v>11500000</v>
      </c>
      <c r="P813" s="64" t="n">
        <v>12500000</v>
      </c>
      <c r="Q813" s="64" t="n"/>
      <c r="R813" s="71" t="inlineStr">
        <is>
          <t>🟢 CÓ</t>
        </is>
      </c>
      <c r="S813" s="45" t="inlineStr">
        <is>
          <t>65.02501-0771</t>
        </is>
      </c>
      <c r="T813" s="45" t="n"/>
      <c r="U813" s="61">
        <f>IF($C813="","",B813&amp;" "&amp;C813&amp;" · ĐK"&amp;D813&amp;IF(E813=""," "," "&amp;E813)&amp;IF(K813=""," "," - "&amp;K813))</f>
        <v/>
      </c>
    </row>
    <row r="814" ht="39.75" customHeight="1">
      <c r="A814" s="85" t="n"/>
      <c r="B814" s="63" t="inlineStr">
        <is>
          <t>◆  YANMAR   (84 sản phẩm)</t>
        </is>
      </c>
      <c r="C814" s="86" t="n"/>
      <c r="D814" s="86" t="n"/>
      <c r="E814" s="86" t="n"/>
      <c r="F814" s="86" t="n"/>
      <c r="G814" s="86" t="n"/>
      <c r="H814" s="86" t="n"/>
      <c r="I814" s="86" t="n"/>
      <c r="J814" s="86" t="n"/>
      <c r="K814" s="87" t="n"/>
      <c r="L814" s="86" t="n"/>
      <c r="M814" s="86" t="n"/>
      <c r="N814" s="86" t="n"/>
      <c r="O814" s="86" t="n"/>
      <c r="P814" s="86" t="n"/>
      <c r="Q814" s="86" t="n"/>
      <c r="R814" s="86" t="n"/>
      <c r="S814" s="88" t="n"/>
      <c r="T814" s="45" t="n"/>
      <c r="U814" s="61">
        <f>IF($C814="","",B814&amp;" "&amp;C814&amp;" · ĐK"&amp;D814&amp;IF(E814=""," "," "&amp;E814)&amp;IF(K814=""," "," - "&amp;K814))</f>
        <v/>
      </c>
    </row>
    <row r="815" ht="39.75" customHeight="1">
      <c r="A815" s="89" t="n"/>
      <c r="B815" s="71" t="inlineStr">
        <is>
          <t>YANMAR</t>
        </is>
      </c>
      <c r="C815" s="45" t="inlineStr">
        <is>
          <t>3TNA68</t>
        </is>
      </c>
      <c r="D815" s="71" t="n">
        <v>68</v>
      </c>
      <c r="E815" s="71" t="inlineStr">
        <is>
          <t>0 Kiềng</t>
        </is>
      </c>
      <c r="F815" s="45" t="inlineStr">
        <is>
          <t>Chuồn</t>
        </is>
      </c>
      <c r="G815" s="71" t="inlineStr">
        <is>
          <t>21x55</t>
        </is>
      </c>
      <c r="H815" s="71" t="n">
        <v>27</v>
      </c>
      <c r="I815" s="71" t="n">
        <v>65</v>
      </c>
      <c r="J815" s="71" t="inlineStr">
        <is>
          <t>1.5-1.5-3.5</t>
        </is>
      </c>
      <c r="K815" s="93" t="n"/>
      <c r="L815" s="71" t="inlineStr">
        <is>
          <t>Cái</t>
        </is>
      </c>
      <c r="M815" s="64" t="n"/>
      <c r="N815" s="64" t="n"/>
      <c r="O815" s="64" t="n"/>
      <c r="P815" s="64" t="n"/>
      <c r="Q815" s="64" t="n"/>
      <c r="R815" s="71" t="inlineStr">
        <is>
          <t>🟢 CÓ</t>
        </is>
      </c>
      <c r="S815" s="45" t="n"/>
      <c r="T815" s="45" t="n"/>
      <c r="U815" s="61">
        <f>IF($C815="","",B815&amp;" "&amp;C815&amp;" · ĐK"&amp;D815&amp;IF(E815=""," "," "&amp;E815)&amp;IF(K815=""," "," - "&amp;K815))</f>
        <v/>
      </c>
    </row>
    <row r="816" ht="39.75" customHeight="1">
      <c r="A816" s="89" t="n"/>
      <c r="B816" s="90" t="inlineStr">
        <is>
          <t>YANMAR</t>
        </is>
      </c>
      <c r="C816" s="43" t="inlineStr">
        <is>
          <t>3TNE68</t>
        </is>
      </c>
      <c r="D816" s="90" t="n">
        <v>68</v>
      </c>
      <c r="E816" s="90" t="inlineStr">
        <is>
          <t>0 Kiềng</t>
        </is>
      </c>
      <c r="F816" s="43" t="inlineStr">
        <is>
          <t>Chuồn</t>
        </is>
      </c>
      <c r="G816" s="90" t="inlineStr">
        <is>
          <t>20x55</t>
        </is>
      </c>
      <c r="H816" s="90" t="n">
        <v>18</v>
      </c>
      <c r="I816" s="90" t="n">
        <v>53</v>
      </c>
      <c r="J816" s="90" t="inlineStr">
        <is>
          <t>1.5HK-1.5-3</t>
        </is>
      </c>
      <c r="K816" s="91" t="n"/>
      <c r="L816" s="90" t="inlineStr">
        <is>
          <t>Cái</t>
        </is>
      </c>
      <c r="M816" s="92" t="n"/>
      <c r="N816" s="92" t="n"/>
      <c r="O816" s="92" t="n"/>
      <c r="P816" s="92" t="n"/>
      <c r="Q816" s="92" t="n"/>
      <c r="R816" s="90" t="inlineStr">
        <is>
          <t>🟢 CÓ</t>
        </is>
      </c>
      <c r="S816" s="45" t="n"/>
      <c r="T816" s="45" t="n"/>
      <c r="U816" s="61">
        <f>IF($C816="","",B816&amp;" "&amp;C816&amp;" · ĐK"&amp;D816&amp;IF(E816=""," "," "&amp;E816)&amp;IF(K816=""," "," - "&amp;K816))</f>
        <v/>
      </c>
    </row>
    <row r="817" ht="39.75" customHeight="1">
      <c r="A817" s="89" t="n"/>
      <c r="B817" s="71" t="inlineStr">
        <is>
          <t>YANMAR</t>
        </is>
      </c>
      <c r="C817" s="45" t="inlineStr">
        <is>
          <t>3TNV70</t>
        </is>
      </c>
      <c r="D817" s="71" t="n">
        <v>70</v>
      </c>
      <c r="E817" s="71" t="inlineStr">
        <is>
          <t>0 Kiềng</t>
        </is>
      </c>
      <c r="F817" s="45" t="inlineStr">
        <is>
          <t>Chuồn</t>
        </is>
      </c>
      <c r="G817" s="71" t="inlineStr">
        <is>
          <t>22x52</t>
        </is>
      </c>
      <c r="H817" s="71" t="n">
        <v>23</v>
      </c>
      <c r="I817" s="71" t="n">
        <v>62</v>
      </c>
      <c r="J817" s="71" t="inlineStr">
        <is>
          <t>1.5HK-1.5-3</t>
        </is>
      </c>
      <c r="K817" s="93" t="n"/>
      <c r="L817" s="71" t="inlineStr">
        <is>
          <t>Cái</t>
        </is>
      </c>
      <c r="M817" s="64" t="n"/>
      <c r="N817" s="64" t="n"/>
      <c r="O817" s="64" t="n"/>
      <c r="P817" s="64" t="n"/>
      <c r="Q817" s="64" t="n"/>
      <c r="R817" s="71" t="inlineStr">
        <is>
          <t>🟢 CÓ</t>
        </is>
      </c>
      <c r="S817" s="45" t="n"/>
      <c r="T817" s="45" t="n"/>
      <c r="U817" s="61">
        <f>IF($C817="","",B817&amp;" "&amp;C817&amp;" · ĐK"&amp;D817&amp;IF(E817=""," "," "&amp;E817)&amp;IF(K817=""," "," - "&amp;K817))</f>
        <v/>
      </c>
    </row>
    <row r="818" ht="39.75" customHeight="1">
      <c r="A818" s="89" t="n"/>
      <c r="B818" s="90" t="inlineStr">
        <is>
          <t>YANMAR</t>
        </is>
      </c>
      <c r="C818" s="43" t="inlineStr">
        <is>
          <t>3TN72</t>
        </is>
      </c>
      <c r="D818" s="90" t="n">
        <v>72</v>
      </c>
      <c r="E818" s="90" t="inlineStr">
        <is>
          <t>0 Kiềng</t>
        </is>
      </c>
      <c r="F818" s="43" t="inlineStr">
        <is>
          <t>Chuồn</t>
        </is>
      </c>
      <c r="G818" s="90" t="inlineStr">
        <is>
          <t>21x56</t>
        </is>
      </c>
      <c r="H818" s="90" t="n">
        <v>27</v>
      </c>
      <c r="I818" s="90" t="n">
        <v>65</v>
      </c>
      <c r="J818" s="90" t="inlineStr">
        <is>
          <t>1.5-1.5-3.5</t>
        </is>
      </c>
      <c r="K818" s="91" t="n"/>
      <c r="L818" s="90" t="inlineStr">
        <is>
          <t>Cái</t>
        </is>
      </c>
      <c r="M818" s="92" t="n"/>
      <c r="N818" s="92" t="n"/>
      <c r="O818" s="92" t="n"/>
      <c r="P818" s="92" t="n"/>
      <c r="Q818" s="92" t="n"/>
      <c r="R818" s="90" t="inlineStr">
        <is>
          <t>🟢 CÓ</t>
        </is>
      </c>
      <c r="S818" s="45" t="n"/>
      <c r="T818" s="45" t="n"/>
      <c r="U818" s="61">
        <f>IF($C818="","",B818&amp;" "&amp;C818&amp;" · ĐK"&amp;D818&amp;IF(E818=""," "," "&amp;E818)&amp;IF(K818=""," "," - "&amp;K818))</f>
        <v/>
      </c>
    </row>
    <row r="819" ht="39.75" customHeight="1">
      <c r="A819" s="89" t="inlineStr">
        <is>
          <t>HH072444</t>
        </is>
      </c>
      <c r="B819" s="90" t="inlineStr">
        <is>
          <t>YANMAR</t>
        </is>
      </c>
      <c r="C819" s="43" t="inlineStr">
        <is>
          <t>3TN72</t>
        </is>
      </c>
      <c r="D819" s="90" t="n">
        <v>72</v>
      </c>
      <c r="E819" s="90" t="inlineStr">
        <is>
          <t>0 Kiềng</t>
        </is>
      </c>
      <c r="F819" s="43" t="inlineStr">
        <is>
          <t>Đầu bằng</t>
        </is>
      </c>
      <c r="G819" s="90" t="n">
        <v>20</v>
      </c>
      <c r="H819" s="90" t="n">
        <v>27</v>
      </c>
      <c r="I819" s="90" t="n">
        <v>69</v>
      </c>
      <c r="J819" s="90" t="inlineStr">
        <is>
          <t>2-2-4</t>
        </is>
      </c>
      <c r="K819" s="91" t="inlineStr">
        <is>
          <t>NSP</t>
        </is>
      </c>
      <c r="L819" s="90" t="inlineStr">
        <is>
          <t>Cái</t>
        </is>
      </c>
      <c r="M819" s="92" t="n"/>
      <c r="N819" s="92" t="n"/>
      <c r="O819" s="92" t="n">
        <v>280000</v>
      </c>
      <c r="P819" s="92" t="n">
        <v>300000</v>
      </c>
      <c r="Q819" s="92" t="n"/>
      <c r="R819" s="90" t="inlineStr">
        <is>
          <t>🟢 CÓ</t>
        </is>
      </c>
      <c r="S819" s="45" t="n"/>
      <c r="T819" s="45" t="n"/>
      <c r="U819" s="61">
        <f>IF($C819="","",B819&amp;" "&amp;C819&amp;" · ĐK"&amp;D819&amp;IF(E819=""," "," "&amp;E819)&amp;IF(K819=""," "," - "&amp;K819))</f>
        <v/>
      </c>
    </row>
    <row r="820" ht="39.75" customHeight="1">
      <c r="A820" s="89" t="n"/>
      <c r="B820" s="71" t="inlineStr">
        <is>
          <t>YANMAR</t>
        </is>
      </c>
      <c r="C820" s="45" t="inlineStr">
        <is>
          <t>3TNA72</t>
        </is>
      </c>
      <c r="D820" s="71" t="n">
        <v>72</v>
      </c>
      <c r="E820" s="71" t="inlineStr">
        <is>
          <t>0 Kiềng</t>
        </is>
      </c>
      <c r="F820" s="45" t="inlineStr">
        <is>
          <t>Đầu bằng</t>
        </is>
      </c>
      <c r="G820" s="71" t="inlineStr">
        <is>
          <t>21x56</t>
        </is>
      </c>
      <c r="H820" s="71" t="n">
        <v>27</v>
      </c>
      <c r="I820" s="71" t="n">
        <v>65</v>
      </c>
      <c r="J820" s="71" t="inlineStr">
        <is>
          <t>2HK-1.5-4</t>
        </is>
      </c>
      <c r="K820" s="93" t="n"/>
      <c r="L820" s="71" t="inlineStr">
        <is>
          <t>Cái</t>
        </is>
      </c>
      <c r="M820" s="64" t="n"/>
      <c r="N820" s="64" t="n"/>
      <c r="O820" s="64" t="n"/>
      <c r="P820" s="64" t="n"/>
      <c r="Q820" s="64" t="n"/>
      <c r="R820" s="71" t="inlineStr">
        <is>
          <t>🟢 CÓ</t>
        </is>
      </c>
      <c r="S820" s="45" t="n"/>
      <c r="T820" s="45" t="n"/>
      <c r="U820" s="61">
        <f>IF($C820="","",B820&amp;" "&amp;C820&amp;" · ĐK"&amp;D820&amp;IF(E820=""," "," "&amp;E820)&amp;IF(K820=""," "," - "&amp;K820))</f>
        <v/>
      </c>
    </row>
    <row r="821" ht="39.75" customHeight="1">
      <c r="A821" s="89" t="inlineStr">
        <is>
          <t>HH071126</t>
        </is>
      </c>
      <c r="B821" s="90" t="inlineStr">
        <is>
          <t>YANMAR</t>
        </is>
      </c>
      <c r="C821" s="43" t="inlineStr">
        <is>
          <t>3TN75</t>
        </is>
      </c>
      <c r="D821" s="90" t="n">
        <v>75</v>
      </c>
      <c r="E821" s="90" t="n"/>
      <c r="F821" s="43" t="inlineStr">
        <is>
          <t>Buồng nổ 41 nhọn</t>
        </is>
      </c>
      <c r="G821" s="90" t="n">
        <v>23</v>
      </c>
      <c r="H821" s="90" t="n">
        <v>33</v>
      </c>
      <c r="I821" s="90" t="n">
        <v>75</v>
      </c>
      <c r="J821" s="90" t="inlineStr">
        <is>
          <t>2-2-4</t>
        </is>
      </c>
      <c r="K821" s="91" t="inlineStr">
        <is>
          <t>NSP</t>
        </is>
      </c>
      <c r="L821" s="90" t="inlineStr">
        <is>
          <t>Cái</t>
        </is>
      </c>
      <c r="M821" s="92" t="n"/>
      <c r="N821" s="92" t="n">
        <v>320000</v>
      </c>
      <c r="O821" s="92" t="n">
        <v>350000</v>
      </c>
      <c r="P821" s="92" t="n">
        <v>380000</v>
      </c>
      <c r="Q821" s="92" t="n"/>
      <c r="R821" s="90" t="inlineStr">
        <is>
          <t>🟢 CÓ</t>
        </is>
      </c>
      <c r="S821" s="45" t="n"/>
      <c r="T821" s="45" t="n"/>
      <c r="U821" s="61">
        <f>IF($C821="","",B821&amp;" "&amp;C821&amp;" · ĐK"&amp;D821&amp;IF(E821=""," "," "&amp;E821)&amp;IF(K821=""," "," - "&amp;K821))</f>
        <v/>
      </c>
    </row>
    <row r="822" ht="39.75" customHeight="1">
      <c r="A822" s="89" t="n"/>
      <c r="B822" s="71" t="inlineStr">
        <is>
          <t>YANMAR</t>
        </is>
      </c>
      <c r="C822" s="45" t="inlineStr">
        <is>
          <t>3TN75</t>
        </is>
      </c>
      <c r="D822" s="71" t="n">
        <v>75</v>
      </c>
      <c r="E822" s="71" t="n"/>
      <c r="F822" s="45" t="inlineStr">
        <is>
          <t>Buồng nổ bằng</t>
        </is>
      </c>
      <c r="G822" s="71" t="n">
        <v>23</v>
      </c>
      <c r="H822" s="71" t="n">
        <v>28</v>
      </c>
      <c r="I822" s="71" t="n"/>
      <c r="J822" s="71" t="inlineStr">
        <is>
          <t>2-2-4</t>
        </is>
      </c>
      <c r="K822" s="93" t="n"/>
      <c r="L822" s="71" t="inlineStr">
        <is>
          <t>Cái</t>
        </is>
      </c>
      <c r="M822" s="64" t="n"/>
      <c r="N822" s="64" t="n"/>
      <c r="O822" s="64" t="n"/>
      <c r="P822" s="64" t="n"/>
      <c r="Q822" s="64" t="n"/>
      <c r="R822" s="71" t="inlineStr">
        <is>
          <t>🟢 CÓ</t>
        </is>
      </c>
      <c r="S822" s="45" t="n"/>
      <c r="T822" s="45" t="n"/>
      <c r="U822" s="61">
        <f>IF($C822="","",B822&amp;" "&amp;C822&amp;" · ĐK"&amp;D822&amp;IF(E822=""," "," "&amp;E822)&amp;IF(K822=""," "," - "&amp;K822))</f>
        <v/>
      </c>
    </row>
    <row r="823" ht="39.75" customHeight="1">
      <c r="A823" s="89" t="n"/>
      <c r="B823" s="90" t="inlineStr">
        <is>
          <t>YANMAR</t>
        </is>
      </c>
      <c r="C823" s="43" t="inlineStr">
        <is>
          <t>3TNV76</t>
        </is>
      </c>
      <c r="D823" s="90" t="n">
        <v>76</v>
      </c>
      <c r="E823" s="90" t="inlineStr">
        <is>
          <t>0 Kiềng</t>
        </is>
      </c>
      <c r="F823" s="43" t="inlineStr">
        <is>
          <t>Chuồn</t>
        </is>
      </c>
      <c r="G823" s="90" t="inlineStr">
        <is>
          <t>22x58</t>
        </is>
      </c>
      <c r="H823" s="90" t="n">
        <v>26</v>
      </c>
      <c r="I823" s="90" t="n">
        <v>68.5</v>
      </c>
      <c r="J823" s="90" t="inlineStr">
        <is>
          <t>1.5HK-1.5-3</t>
        </is>
      </c>
      <c r="K823" s="91" t="n"/>
      <c r="L823" s="90" t="inlineStr">
        <is>
          <t>Cái</t>
        </is>
      </c>
      <c r="M823" s="92" t="n"/>
      <c r="N823" s="92" t="n"/>
      <c r="O823" s="92" t="n"/>
      <c r="P823" s="92" t="n"/>
      <c r="Q823" s="92" t="n"/>
      <c r="R823" s="90" t="inlineStr">
        <is>
          <t>🟢 CÓ</t>
        </is>
      </c>
      <c r="S823" s="45" t="n"/>
      <c r="T823" s="45" t="n"/>
      <c r="U823" s="61">
        <f>IF($C823="","",B823&amp;" "&amp;C823&amp;" · ĐK"&amp;D823&amp;IF(E823=""," "," "&amp;E823)&amp;IF(K823=""," "," - "&amp;K823))</f>
        <v/>
      </c>
    </row>
    <row r="824" ht="39.75" customHeight="1">
      <c r="A824" s="89" t="inlineStr">
        <is>
          <t>HH070555</t>
        </is>
      </c>
      <c r="B824" s="71" t="inlineStr">
        <is>
          <t>YANMAR</t>
        </is>
      </c>
      <c r="C824" s="45" t="inlineStr">
        <is>
          <t>3TN78/4TN78</t>
        </is>
      </c>
      <c r="D824" s="71" t="n">
        <v>78</v>
      </c>
      <c r="E824" s="71" t="n"/>
      <c r="F824" s="45" t="inlineStr">
        <is>
          <t>Buồng nổ 42, ắc 26 , ắc đỉnh 37.5</t>
        </is>
      </c>
      <c r="G824" s="71" t="n">
        <v>26</v>
      </c>
      <c r="H824" s="71" t="n">
        <v>37.5</v>
      </c>
      <c r="I824" s="71" t="n">
        <v>87</v>
      </c>
      <c r="J824" s="71" t="inlineStr">
        <is>
          <t>2-2-4</t>
        </is>
      </c>
      <c r="K824" s="93" t="inlineStr">
        <is>
          <t>IZUMI</t>
        </is>
      </c>
      <c r="L824" s="71" t="inlineStr">
        <is>
          <t>Cái</t>
        </is>
      </c>
      <c r="M824" s="64" t="n"/>
      <c r="N824" s="64" t="n"/>
      <c r="O824" s="64" t="n"/>
      <c r="P824" s="64" t="n"/>
      <c r="Q824" s="64" t="n"/>
      <c r="R824" s="71" t="inlineStr">
        <is>
          <t>🟢 CÓ</t>
        </is>
      </c>
      <c r="S824" s="45" t="n"/>
      <c r="T824" s="45" t="n"/>
      <c r="U824" s="61">
        <f>IF($C824="","",B824&amp;" "&amp;C824&amp;" · ĐK"&amp;D824&amp;IF(E824=""," "," "&amp;E824)&amp;IF(K824=""," "," - "&amp;K824))</f>
        <v/>
      </c>
    </row>
    <row r="825" ht="39.75" customHeight="1">
      <c r="A825" s="89" t="inlineStr">
        <is>
          <t>HH072474</t>
        </is>
      </c>
      <c r="B825" s="90" t="inlineStr">
        <is>
          <t>YANMAR</t>
        </is>
      </c>
      <c r="C825" s="43" t="inlineStr">
        <is>
          <t>3TN78/4TN78</t>
        </is>
      </c>
      <c r="D825" s="90" t="n">
        <v>78</v>
      </c>
      <c r="E825" s="90" t="n"/>
      <c r="F825" s="43" t="inlineStr">
        <is>
          <t>Buồng nổ 42, nổ sâu 13.8, mạ lưng đen bạc đầu cao 13</t>
        </is>
      </c>
      <c r="G825" s="90" t="n">
        <v>23</v>
      </c>
      <c r="H825" s="90" t="n">
        <v>30.5</v>
      </c>
      <c r="I825" s="90" t="n">
        <v>74</v>
      </c>
      <c r="J825" s="90" t="inlineStr">
        <is>
          <t>2-2-4</t>
        </is>
      </c>
      <c r="K825" s="91" t="inlineStr">
        <is>
          <t>NSP</t>
        </is>
      </c>
      <c r="L825" s="90" t="inlineStr">
        <is>
          <t>Cái</t>
        </is>
      </c>
      <c r="M825" s="92" t="n"/>
      <c r="N825" s="92" t="n"/>
      <c r="O825" s="92" t="n">
        <v>290000</v>
      </c>
      <c r="P825" s="92" t="n">
        <v>300000</v>
      </c>
      <c r="Q825" s="92" t="n"/>
      <c r="R825" s="90" t="inlineStr">
        <is>
          <t>🟢 CÓ</t>
        </is>
      </c>
      <c r="S825" s="45" t="n"/>
      <c r="T825" s="45" t="n"/>
      <c r="U825" s="61">
        <f>IF($C825="","",B825&amp;" "&amp;C825&amp;" · ĐK"&amp;D825&amp;IF(E825=""," "," "&amp;E825)&amp;IF(K825=""," "," - "&amp;K825))</f>
        <v/>
      </c>
    </row>
    <row r="826" ht="39.75" customHeight="1">
      <c r="A826" s="89" t="inlineStr">
        <is>
          <t>HH072475</t>
        </is>
      </c>
      <c r="B826" s="71" t="inlineStr">
        <is>
          <t>YANMAR</t>
        </is>
      </c>
      <c r="C826" s="45" t="inlineStr">
        <is>
          <t>3TN78/4TN78</t>
        </is>
      </c>
      <c r="D826" s="71" t="n">
        <v>78</v>
      </c>
      <c r="E826" s="71" t="n"/>
      <c r="F826" s="45" t="inlineStr">
        <is>
          <t>Buồng nổ 42, nổ sâu 14.9, không mạ lưng, bạc đầu cao 10</t>
        </is>
      </c>
      <c r="G826" s="71" t="n">
        <v>23</v>
      </c>
      <c r="H826" s="71" t="n">
        <v>30</v>
      </c>
      <c r="I826" s="71" t="n">
        <v>73.5</v>
      </c>
      <c r="J826" s="71" t="inlineStr">
        <is>
          <t>2-2-4</t>
        </is>
      </c>
      <c r="K826" s="93" t="inlineStr">
        <is>
          <t>NSP</t>
        </is>
      </c>
      <c r="L826" s="71" t="inlineStr">
        <is>
          <t>Cái</t>
        </is>
      </c>
      <c r="M826" s="64" t="n"/>
      <c r="N826" s="64" t="n"/>
      <c r="O826" s="64" t="n">
        <v>290000</v>
      </c>
      <c r="P826" s="64" t="n">
        <v>300000</v>
      </c>
      <c r="Q826" s="64" t="n"/>
      <c r="R826" s="71" t="inlineStr">
        <is>
          <t>🟢 CÓ</t>
        </is>
      </c>
      <c r="S826" s="45" t="n"/>
      <c r="T826" s="45" t="n"/>
      <c r="U826" s="61">
        <f>IF($C826="","",B826&amp;" "&amp;C826&amp;" · ĐK"&amp;D826&amp;IF(E826=""," "," "&amp;E826)&amp;IF(K826=""," "," - "&amp;K826))</f>
        <v/>
      </c>
    </row>
    <row r="827" ht="39.75" customHeight="1">
      <c r="A827" s="89" t="inlineStr">
        <is>
          <t>HH072476</t>
        </is>
      </c>
      <c r="B827" s="90" t="inlineStr">
        <is>
          <t>YANMAR</t>
        </is>
      </c>
      <c r="C827" s="43" t="inlineStr">
        <is>
          <t>3TN78/4TN78</t>
        </is>
      </c>
      <c r="D827" s="90" t="n">
        <v>78</v>
      </c>
      <c r="E827" s="90" t="n"/>
      <c r="F827" s="43" t="inlineStr">
        <is>
          <t>Buồng nổ 42, ắc đỉnh 28,ắc 23</t>
        </is>
      </c>
      <c r="G827" s="90" t="n">
        <v>23</v>
      </c>
      <c r="H827" s="90" t="n">
        <v>28</v>
      </c>
      <c r="I827" s="90" t="n">
        <v>71</v>
      </c>
      <c r="J827" s="90" t="inlineStr">
        <is>
          <t>2-2-4</t>
        </is>
      </c>
      <c r="K827" s="91" t="inlineStr">
        <is>
          <t>NSP</t>
        </is>
      </c>
      <c r="L827" s="90" t="inlineStr">
        <is>
          <t>Cái</t>
        </is>
      </c>
      <c r="M827" s="92" t="n"/>
      <c r="N827" s="92" t="n">
        <v>300000</v>
      </c>
      <c r="O827" s="92" t="n">
        <v>310000</v>
      </c>
      <c r="P827" s="92" t="n">
        <v>330000</v>
      </c>
      <c r="Q827" s="92" t="n"/>
      <c r="R827" s="90" t="inlineStr">
        <is>
          <t>🟢 CÓ</t>
        </is>
      </c>
      <c r="S827" s="45" t="n"/>
      <c r="T827" s="45" t="n"/>
      <c r="U827" s="61">
        <f>IF($C827="","",B827&amp;" "&amp;C827&amp;" · ĐK"&amp;D827&amp;IF(E827=""," "," "&amp;E827)&amp;IF(K827=""," "," - "&amp;K827))</f>
        <v/>
      </c>
    </row>
    <row r="828" ht="39.75" customHeight="1">
      <c r="A828" s="89" t="n"/>
      <c r="B828" s="71" t="inlineStr">
        <is>
          <t>YANMAR</t>
        </is>
      </c>
      <c r="C828" s="45" t="inlineStr">
        <is>
          <t>3TN78A</t>
        </is>
      </c>
      <c r="D828" s="71" t="n">
        <v>78</v>
      </c>
      <c r="E828" s="71" t="inlineStr">
        <is>
          <t>0 kiềng gang</t>
        </is>
      </c>
      <c r="F828" s="45" t="inlineStr">
        <is>
          <t>Buồng Nổ tròn 42 nhọn, có cò nhớt</t>
        </is>
      </c>
      <c r="G828" s="71" t="inlineStr">
        <is>
          <t>26x66</t>
        </is>
      </c>
      <c r="H828" s="71" t="n">
        <v>37.5</v>
      </c>
      <c r="I828" s="71" t="n">
        <v>87</v>
      </c>
      <c r="J828" s="71" t="inlineStr">
        <is>
          <t>2-2-4</t>
        </is>
      </c>
      <c r="K828" s="93" t="n"/>
      <c r="L828" s="71" t="inlineStr">
        <is>
          <t>Cái</t>
        </is>
      </c>
      <c r="M828" s="64" t="n"/>
      <c r="N828" s="64" t="n"/>
      <c r="O828" s="64" t="n"/>
      <c r="P828" s="64" t="n"/>
      <c r="Q828" s="64" t="n"/>
      <c r="R828" s="71" t="inlineStr">
        <is>
          <t>🟢 CÓ</t>
        </is>
      </c>
      <c r="S828" s="45" t="n"/>
      <c r="T828" s="45" t="n"/>
      <c r="U828" s="61">
        <f>IF($C828="","",B828&amp;" "&amp;C828&amp;" · ĐK"&amp;D828&amp;IF(E828=""," "," "&amp;E828)&amp;IF(K828=""," "," - "&amp;K828))</f>
        <v/>
      </c>
    </row>
    <row r="829" ht="39.75" customHeight="1">
      <c r="A829" s="89" t="n"/>
      <c r="B829" s="90" t="inlineStr">
        <is>
          <t>YANMAR</t>
        </is>
      </c>
      <c r="C829" s="43" t="inlineStr">
        <is>
          <t>3TNC78</t>
        </is>
      </c>
      <c r="D829" s="90" t="n">
        <v>78</v>
      </c>
      <c r="E829" s="90" t="inlineStr">
        <is>
          <t>0 kiềng gang</t>
        </is>
      </c>
      <c r="F829" s="43" t="inlineStr">
        <is>
          <t>Buồng Nổ tròn 42 nhọn, có cò nhớt</t>
        </is>
      </c>
      <c r="G829" s="90" t="inlineStr">
        <is>
          <t>23x62</t>
        </is>
      </c>
      <c r="H829" s="90" t="n">
        <v>31</v>
      </c>
      <c r="I829" s="90" t="n">
        <v>74</v>
      </c>
      <c r="J829" s="90" t="inlineStr">
        <is>
          <t>2HK-1.5-4</t>
        </is>
      </c>
      <c r="K829" s="91" t="n"/>
      <c r="L829" s="90" t="inlineStr">
        <is>
          <t>Cái</t>
        </is>
      </c>
      <c r="M829" s="92" t="n"/>
      <c r="N829" s="92" t="n"/>
      <c r="O829" s="92" t="n"/>
      <c r="P829" s="92" t="n"/>
      <c r="Q829" s="92" t="n"/>
      <c r="R829" s="90" t="inlineStr">
        <is>
          <t>🟢 CÓ</t>
        </is>
      </c>
      <c r="S829" s="45" t="n"/>
      <c r="T829" s="45" t="n"/>
      <c r="U829" s="61">
        <f>IF($C829="","",B829&amp;" "&amp;C829&amp;" · ĐK"&amp;D829&amp;IF(E829=""," "," "&amp;E829)&amp;IF(K829=""," "," - "&amp;K829))</f>
        <v/>
      </c>
    </row>
    <row r="830" ht="39.75" customHeight="1">
      <c r="A830" s="89" t="n"/>
      <c r="B830" s="71" t="inlineStr">
        <is>
          <t>YANMAR</t>
        </is>
      </c>
      <c r="C830" s="45" t="inlineStr">
        <is>
          <t>3TNC80</t>
        </is>
      </c>
      <c r="D830" s="71" t="n">
        <v>80</v>
      </c>
      <c r="E830" s="71" t="inlineStr">
        <is>
          <t>0 kiềng gang</t>
        </is>
      </c>
      <c r="F830" s="45" t="inlineStr">
        <is>
          <t>Buồng Nổ tròn 43 nhọn, có cò nhớt</t>
        </is>
      </c>
      <c r="G830" s="71" t="inlineStr">
        <is>
          <t>23x65</t>
        </is>
      </c>
      <c r="H830" s="71" t="n">
        <v>30</v>
      </c>
      <c r="I830" s="71" t="n">
        <v>73</v>
      </c>
      <c r="J830" s="71" t="inlineStr">
        <is>
          <t>2-2-4</t>
        </is>
      </c>
      <c r="K830" s="93" t="n"/>
      <c r="L830" s="71" t="inlineStr">
        <is>
          <t>Cái</t>
        </is>
      </c>
      <c r="M830" s="64" t="n"/>
      <c r="N830" s="64" t="n"/>
      <c r="O830" s="64" t="n"/>
      <c r="P830" s="64" t="n"/>
      <c r="Q830" s="64" t="n"/>
      <c r="R830" s="71" t="inlineStr">
        <is>
          <t>🟢 CÓ</t>
        </is>
      </c>
      <c r="S830" s="45" t="n"/>
      <c r="T830" s="45" t="n"/>
      <c r="U830" s="61">
        <f>IF($C830="","",B830&amp;" "&amp;C830&amp;" · ĐK"&amp;D830&amp;IF(E830=""," "," "&amp;E830)&amp;IF(K830=""," "," - "&amp;K830))</f>
        <v/>
      </c>
    </row>
    <row r="831" ht="39.75" customHeight="1">
      <c r="A831" s="89" t="inlineStr">
        <is>
          <t>HH075439</t>
        </is>
      </c>
      <c r="B831" s="90" t="inlineStr">
        <is>
          <t>YANMAR</t>
        </is>
      </c>
      <c r="C831" s="43" t="inlineStr">
        <is>
          <t>4TN82/4D82/4TNV82</t>
        </is>
      </c>
      <c r="D831" s="90" t="n">
        <v>82</v>
      </c>
      <c r="E831" s="90" t="n"/>
      <c r="F831" s="43" t="inlineStr">
        <is>
          <t xml:space="preserve">Buồng nổ 44 dù, ắc 26 </t>
        </is>
      </c>
      <c r="G831" s="90" t="n">
        <v>26</v>
      </c>
      <c r="H831" s="90" t="n">
        <v>37.2</v>
      </c>
      <c r="I831" s="90" t="n">
        <v>87</v>
      </c>
      <c r="J831" s="90" t="inlineStr">
        <is>
          <t>2-2-4</t>
        </is>
      </c>
      <c r="K831" s="91" t="n"/>
      <c r="L831" s="90" t="inlineStr">
        <is>
          <t>Bộ 4</t>
        </is>
      </c>
      <c r="M831" s="92" t="n"/>
      <c r="N831" s="92" t="n">
        <v>1550000</v>
      </c>
      <c r="O831" s="92" t="n">
        <v>1650000</v>
      </c>
      <c r="P831" s="92" t="n">
        <v>1750000</v>
      </c>
      <c r="Q831" s="92" t="n"/>
      <c r="R831" s="90" t="inlineStr">
        <is>
          <t>🟢 CÓ</t>
        </is>
      </c>
      <c r="S831" s="45" t="n"/>
      <c r="T831" s="45" t="n"/>
      <c r="U831" s="61">
        <f>IF($C831="","",B831&amp;" "&amp;C831&amp;" · ĐK"&amp;D831&amp;IF(E831=""," "," "&amp;E831)&amp;IF(K831=""," "," - "&amp;K831))</f>
        <v/>
      </c>
    </row>
    <row r="832" ht="39.75" customHeight="1">
      <c r="A832" s="89" t="inlineStr">
        <is>
          <t>HH071127</t>
        </is>
      </c>
      <c r="B832" s="90" t="inlineStr">
        <is>
          <t>YANMAR</t>
        </is>
      </c>
      <c r="C832" s="43" t="inlineStr">
        <is>
          <t>4TN82/4D82/4TNV82</t>
        </is>
      </c>
      <c r="D832" s="90" t="n">
        <v>82</v>
      </c>
      <c r="E832" s="90" t="n"/>
      <c r="F832" s="43" t="inlineStr">
        <is>
          <t xml:space="preserve">Buồng nổ 44 dù, ắc 26 </t>
        </is>
      </c>
      <c r="G832" s="90" t="n">
        <v>26</v>
      </c>
      <c r="H832" s="90" t="n">
        <v>37.2</v>
      </c>
      <c r="I832" s="90" t="n">
        <v>87</v>
      </c>
      <c r="J832" s="90" t="inlineStr">
        <is>
          <t>2-2-4</t>
        </is>
      </c>
      <c r="K832" s="91" t="inlineStr">
        <is>
          <t>NSP</t>
        </is>
      </c>
      <c r="L832" s="90" t="inlineStr">
        <is>
          <t>Bộ 4</t>
        </is>
      </c>
      <c r="M832" s="92" t="n"/>
      <c r="N832" s="92" t="n">
        <v>360000</v>
      </c>
      <c r="O832" s="92" t="n">
        <v>380000</v>
      </c>
      <c r="P832" s="92" t="n">
        <v>400000</v>
      </c>
      <c r="Q832" s="92" t="n"/>
      <c r="R832" s="90" t="inlineStr">
        <is>
          <t>🟢 CÓ</t>
        </is>
      </c>
      <c r="S832" s="45" t="n"/>
      <c r="T832" s="45" t="n"/>
      <c r="U832" s="61">
        <f>IF($C832="","",B832&amp;" "&amp;C832&amp;" · ĐK"&amp;D832&amp;IF(E832=""," "," "&amp;E832)&amp;IF(K832=""," "," - "&amp;K832))</f>
        <v/>
      </c>
    </row>
    <row r="833" ht="39.75" customHeight="1">
      <c r="A833" s="89" t="inlineStr">
        <is>
          <t>HH080602</t>
        </is>
      </c>
      <c r="B833" s="90" t="inlineStr">
        <is>
          <t>YANMAR</t>
        </is>
      </c>
      <c r="C833" s="43" t="inlineStr">
        <is>
          <t xml:space="preserve">4D82/4TN82/4TNV82 </t>
        </is>
      </c>
      <c r="D833" s="90" t="n">
        <v>82</v>
      </c>
      <c r="E833" s="90" t="n"/>
      <c r="F833" s="43" t="inlineStr">
        <is>
          <t>Buồng nổ 44 dù, ắc 23</t>
        </is>
      </c>
      <c r="G833" s="90" t="n">
        <v>23</v>
      </c>
      <c r="H833" s="90" t="n"/>
      <c r="I833" s="90" t="n"/>
      <c r="J833" s="90" t="inlineStr">
        <is>
          <t>2-2-4</t>
        </is>
      </c>
      <c r="K833" s="91" t="inlineStr">
        <is>
          <t>IZUMI</t>
        </is>
      </c>
      <c r="L833" s="90" t="inlineStr">
        <is>
          <t>Bộ 4</t>
        </is>
      </c>
      <c r="M833" s="92" t="n"/>
      <c r="N833" s="92" t="n">
        <v>1000000</v>
      </c>
      <c r="O833" s="92" t="n">
        <v>1100000</v>
      </c>
      <c r="P833" s="92" t="n">
        <v>1200000</v>
      </c>
      <c r="Q833" s="92" t="n"/>
      <c r="R833" s="90" t="inlineStr">
        <is>
          <t>🟢 CÓ</t>
        </is>
      </c>
      <c r="S833" s="45" t="n"/>
      <c r="T833" s="45" t="n"/>
      <c r="U833" s="61">
        <f>IF($C833="","",B833&amp;" "&amp;C833&amp;" · ĐK"&amp;D833&amp;IF(E833=""," "," "&amp;E833)&amp;IF(K833=""," "," - "&amp;K833))</f>
        <v/>
      </c>
    </row>
    <row r="834" ht="39.75" customHeight="1">
      <c r="A834" s="89" t="inlineStr">
        <is>
          <t>HH082530</t>
        </is>
      </c>
      <c r="B834" s="90" t="inlineStr">
        <is>
          <t>YANMAR</t>
        </is>
      </c>
      <c r="C834" s="43" t="inlineStr">
        <is>
          <t>4D82/4TN82/3TN82/ 3TNE82A/ 4TNE82A</t>
        </is>
      </c>
      <c r="D834" s="90" t="n">
        <v>82</v>
      </c>
      <c r="E834" s="90" t="n"/>
      <c r="F834" s="43" t="inlineStr">
        <is>
          <t>Buồng nổ 44 dù, ắc 23</t>
        </is>
      </c>
      <c r="G834" s="90" t="n">
        <v>23</v>
      </c>
      <c r="H834" s="90" t="n"/>
      <c r="I834" s="90" t="n"/>
      <c r="J834" s="90" t="inlineStr">
        <is>
          <t>2-2-4</t>
        </is>
      </c>
      <c r="K834" s="91" t="inlineStr">
        <is>
          <t xml:space="preserve"> NICE IN</t>
        </is>
      </c>
      <c r="L834" s="90" t="inlineStr">
        <is>
          <t>Bộ 4</t>
        </is>
      </c>
      <c r="M834" s="92" t="n"/>
      <c r="N834" s="92" t="n">
        <v>290000</v>
      </c>
      <c r="O834" s="92" t="n">
        <v>310000</v>
      </c>
      <c r="P834" s="92" t="n">
        <v>330000</v>
      </c>
      <c r="Q834" s="92" t="n"/>
      <c r="R834" s="90" t="inlineStr">
        <is>
          <t>🟢 CÓ</t>
        </is>
      </c>
      <c r="S834" s="45" t="n"/>
      <c r="T834" s="45" t="n"/>
      <c r="U834" s="61">
        <f>IF($C834="","",B834&amp;" "&amp;C834&amp;" · ĐK"&amp;D834&amp;IF(E834=""," "," "&amp;E834)&amp;IF(K834=""," "," - "&amp;K834))</f>
        <v/>
      </c>
    </row>
    <row r="835" ht="39.75" customHeight="1">
      <c r="A835" s="89" t="n"/>
      <c r="B835" s="71" t="inlineStr">
        <is>
          <t>YANMAR</t>
        </is>
      </c>
      <c r="C835" s="45" t="inlineStr">
        <is>
          <t>4TNE82A</t>
        </is>
      </c>
      <c r="D835" s="71" t="n">
        <v>82</v>
      </c>
      <c r="E835" s="71" t="inlineStr">
        <is>
          <t>0 kiềng gang</t>
        </is>
      </c>
      <c r="F835" s="45" t="inlineStr">
        <is>
          <t>Buồng Nổ tròn 44 nhọn, có cò nhớt</t>
        </is>
      </c>
      <c r="G835" s="71" t="inlineStr">
        <is>
          <t>23x65</t>
        </is>
      </c>
      <c r="H835" s="71" t="n">
        <v>28</v>
      </c>
      <c r="I835" s="71" t="n">
        <v>71</v>
      </c>
      <c r="J835" s="71" t="inlineStr">
        <is>
          <t>2-2-4</t>
        </is>
      </c>
      <c r="K835" s="93" t="n"/>
      <c r="L835" s="71" t="inlineStr">
        <is>
          <t>Bộ 4</t>
        </is>
      </c>
      <c r="M835" s="64" t="n"/>
      <c r="N835" s="64" t="n"/>
      <c r="O835" s="64" t="n"/>
      <c r="P835" s="64" t="n"/>
      <c r="Q835" s="64" t="n"/>
      <c r="R835" s="71" t="inlineStr">
        <is>
          <t>🟢 CÓ</t>
        </is>
      </c>
      <c r="S835" s="45" t="n"/>
      <c r="T835" s="45" t="n"/>
      <c r="U835" s="61">
        <f>IF($C835="","",B835&amp;" "&amp;C835&amp;" · ĐK"&amp;D835&amp;IF(E835=""," "," "&amp;E835)&amp;IF(K835=""," "," - "&amp;K835))</f>
        <v/>
      </c>
    </row>
    <row r="836" ht="39.75" customHeight="1">
      <c r="A836" s="89" t="n"/>
      <c r="B836" s="71" t="inlineStr">
        <is>
          <t>YANMAR</t>
        </is>
      </c>
      <c r="C836" s="45" t="inlineStr">
        <is>
          <t>4TNV82A/ 3TNV82</t>
        </is>
      </c>
      <c r="D836" s="71" t="n">
        <v>82</v>
      </c>
      <c r="E836" s="71" t="n"/>
      <c r="F836" s="45" t="inlineStr">
        <is>
          <t>Nổ nhọn 45, ắc 23</t>
        </is>
      </c>
      <c r="G836" s="71" t="n">
        <v>23</v>
      </c>
      <c r="H836" s="71" t="n"/>
      <c r="I836" s="71" t="n"/>
      <c r="J836" s="71" t="inlineStr">
        <is>
          <t>2-2-4</t>
        </is>
      </c>
      <c r="K836" s="93" t="n"/>
      <c r="L836" s="71" t="inlineStr">
        <is>
          <t>Bộ 4</t>
        </is>
      </c>
      <c r="M836" s="64" t="n"/>
      <c r="N836" s="64" t="n"/>
      <c r="O836" s="64" t="n"/>
      <c r="P836" s="64" t="n"/>
      <c r="Q836" s="64" t="n"/>
      <c r="R836" s="71" t="inlineStr">
        <is>
          <t>🟢 CÓ</t>
        </is>
      </c>
      <c r="S836" s="45" t="n"/>
      <c r="T836" s="45" t="n"/>
      <c r="U836" s="61">
        <f>IF($C836="","",B836&amp;" "&amp;C836&amp;" · ĐK"&amp;D836&amp;IF(E836=""," "," "&amp;E836)&amp;IF(K836=""," "," - "&amp;K836))</f>
        <v/>
      </c>
    </row>
    <row r="837" ht="39.75" customHeight="1">
      <c r="A837" s="89" t="inlineStr">
        <is>
          <t>HH082094</t>
        </is>
      </c>
      <c r="B837" s="90" t="inlineStr">
        <is>
          <t>YANMAR</t>
        </is>
      </c>
      <c r="C837" s="43" t="inlineStr">
        <is>
          <t>4TNV82-A/ 3TNV82-A/ 3TN82/ 4TN82</t>
        </is>
      </c>
      <c r="D837" s="90" t="n">
        <v>82</v>
      </c>
      <c r="E837" s="90" t="n"/>
      <c r="F837" s="43" t="inlineStr">
        <is>
          <t>Buồng nổ 40 dù, ắc 23</t>
        </is>
      </c>
      <c r="G837" s="90" t="n">
        <v>23</v>
      </c>
      <c r="H837" s="90" t="n"/>
      <c r="I837" s="90" t="n"/>
      <c r="J837" s="90" t="inlineStr">
        <is>
          <t>2-2-4</t>
        </is>
      </c>
      <c r="K837" s="91" t="inlineStr">
        <is>
          <t xml:space="preserve"> NICE IN</t>
        </is>
      </c>
      <c r="L837" s="90" t="inlineStr">
        <is>
          <t>Bộ 4</t>
        </is>
      </c>
      <c r="M837" s="92" t="n"/>
      <c r="N837" s="92" t="n">
        <v>290000</v>
      </c>
      <c r="O837" s="92" t="n">
        <v>310000</v>
      </c>
      <c r="P837" s="92" t="n">
        <v>330000</v>
      </c>
      <c r="Q837" s="92" t="n"/>
      <c r="R837" s="90" t="inlineStr">
        <is>
          <t>🟢 CÓ</t>
        </is>
      </c>
      <c r="S837" s="45" t="n"/>
      <c r="T837" s="45" t="n"/>
      <c r="U837" s="61">
        <f>IF($C837="","",B837&amp;" "&amp;C837&amp;" · ĐK"&amp;D837&amp;IF(E837=""," "," "&amp;E837)&amp;IF(K837=""," "," - "&amp;K837))</f>
        <v/>
      </c>
    </row>
    <row r="838" ht="39.75" customHeight="1">
      <c r="A838" s="89" t="inlineStr">
        <is>
          <t>HH081292</t>
        </is>
      </c>
      <c r="B838" s="71" t="inlineStr">
        <is>
          <t>YANMAR</t>
        </is>
      </c>
      <c r="C838" s="45" t="inlineStr">
        <is>
          <t>4D84 -3 /3D84-3</t>
        </is>
      </c>
      <c r="D838" s="71" t="n">
        <v>84</v>
      </c>
      <c r="E838" s="71" t="inlineStr">
        <is>
          <t>(A)</t>
        </is>
      </c>
      <c r="F838" s="45" t="inlineStr">
        <is>
          <t xml:space="preserve">Buồng Nổ tròn 45 nhọn,ắc  đỉnh 34,5 </t>
        </is>
      </c>
      <c r="G838" s="71" t="inlineStr">
        <is>
          <t>26x66</t>
        </is>
      </c>
      <c r="H838" s="71" t="n">
        <v>34.5</v>
      </c>
      <c r="I838" s="71" t="n">
        <v>84</v>
      </c>
      <c r="J838" s="71" t="inlineStr">
        <is>
          <t>2-2-4</t>
        </is>
      </c>
      <c r="K838" s="93" t="inlineStr">
        <is>
          <t>IKAZU</t>
        </is>
      </c>
      <c r="L838" s="71" t="inlineStr">
        <is>
          <t>Bộ 4</t>
        </is>
      </c>
      <c r="M838" s="64" t="n"/>
      <c r="N838" s="64" t="n">
        <v>280000</v>
      </c>
      <c r="O838" s="64" t="n">
        <v>300000</v>
      </c>
      <c r="P838" s="64" t="n">
        <v>350000</v>
      </c>
      <c r="Q838" s="64" t="n"/>
      <c r="R838" s="71" t="inlineStr">
        <is>
          <t>🟢 CÓ</t>
        </is>
      </c>
      <c r="S838" s="45" t="n"/>
      <c r="T838" s="45" t="n"/>
      <c r="U838" s="61">
        <f>IF($C838="","",B838&amp;" "&amp;C838&amp;" · ĐK"&amp;D838&amp;IF(E838=""," "," "&amp;E838)&amp;IF(K838=""," "," - "&amp;K838))</f>
        <v/>
      </c>
    </row>
    <row r="839" ht="39.75" customHeight="1">
      <c r="A839" s="89" t="inlineStr">
        <is>
          <t>HH070368</t>
        </is>
      </c>
      <c r="B839" s="71" t="inlineStr">
        <is>
          <t>YANMAR</t>
        </is>
      </c>
      <c r="C839" s="45" t="inlineStr">
        <is>
          <t>4D84 -3 /3D84-3</t>
        </is>
      </c>
      <c r="D839" s="71" t="n">
        <v>84</v>
      </c>
      <c r="E839" s="71" t="inlineStr">
        <is>
          <t>(A)</t>
        </is>
      </c>
      <c r="F839" s="45" t="inlineStr">
        <is>
          <t xml:space="preserve">Buồng Nổ tròn 45 nhọn,ắc  đỉnh 34,5 </t>
        </is>
      </c>
      <c r="G839" s="71" t="inlineStr">
        <is>
          <t>26x66</t>
        </is>
      </c>
      <c r="H839" s="71" t="n">
        <v>34.5</v>
      </c>
      <c r="I839" s="71" t="n">
        <v>84</v>
      </c>
      <c r="J839" s="71" t="inlineStr">
        <is>
          <t>2-2-4</t>
        </is>
      </c>
      <c r="K839" s="93" t="inlineStr">
        <is>
          <t>IZUMI</t>
        </is>
      </c>
      <c r="L839" s="71" t="inlineStr">
        <is>
          <t>Bộ 4</t>
        </is>
      </c>
      <c r="M839" s="64" t="n"/>
      <c r="N839" s="64" t="n"/>
      <c r="O839" s="64" t="n"/>
      <c r="P839" s="64" t="n"/>
      <c r="Q839" s="64" t="n"/>
      <c r="R839" s="71" t="inlineStr">
        <is>
          <t>🟢 CÓ</t>
        </is>
      </c>
      <c r="S839" s="45" t="n"/>
      <c r="T839" s="45" t="n"/>
      <c r="U839" s="61">
        <f>IF($C839="","",B839&amp;" "&amp;C839&amp;" · ĐK"&amp;D839&amp;IF(E839=""," "," "&amp;E839)&amp;IF(K839=""," "," - "&amp;K839))</f>
        <v/>
      </c>
    </row>
    <row r="840" ht="39.75" customHeight="1">
      <c r="A840" s="89" t="inlineStr">
        <is>
          <t>HH081235</t>
        </is>
      </c>
      <c r="B840" s="90" t="inlineStr">
        <is>
          <t>YANMAR</t>
        </is>
      </c>
      <c r="C840" s="43" t="inlineStr">
        <is>
          <t xml:space="preserve">4D84-2 /NEW/4D84 ML/3D84 </t>
        </is>
      </c>
      <c r="D840" s="90" t="n">
        <v>84</v>
      </c>
      <c r="E840" s="90" t="inlineStr">
        <is>
          <t>(A)</t>
        </is>
      </c>
      <c r="F840" s="43" t="inlineStr">
        <is>
          <t xml:space="preserve">Buồng Nổ tròn 45 nhọn,ắc  đỉnh 37,5 </t>
        </is>
      </c>
      <c r="G840" s="90" t="inlineStr">
        <is>
          <t>26x66</t>
        </is>
      </c>
      <c r="H840" s="90" t="n">
        <v>37.5</v>
      </c>
      <c r="I840" s="90" t="n">
        <v>86.5</v>
      </c>
      <c r="J840" s="90" t="inlineStr">
        <is>
          <t>2-2-4</t>
        </is>
      </c>
      <c r="K840" s="91" t="inlineStr">
        <is>
          <t>IKAZU</t>
        </is>
      </c>
      <c r="L840" s="90" t="inlineStr">
        <is>
          <t>Bộ 4</t>
        </is>
      </c>
      <c r="M840" s="92" t="n"/>
      <c r="N840" s="92" t="n">
        <v>280000</v>
      </c>
      <c r="O840" s="92" t="n">
        <v>300000</v>
      </c>
      <c r="P840" s="92" t="n">
        <v>350000</v>
      </c>
      <c r="Q840" s="92" t="n"/>
      <c r="R840" s="90" t="inlineStr">
        <is>
          <t>🟢 CÓ</t>
        </is>
      </c>
      <c r="S840" s="45" t="inlineStr">
        <is>
          <t>129105-22080</t>
        </is>
      </c>
      <c r="T840" s="45" t="n"/>
      <c r="U840" s="61">
        <f>IF($C840="","",B840&amp;" "&amp;C840&amp;" · ĐK"&amp;D840&amp;IF(E840=""," "," "&amp;E840)&amp;IF(K840=""," "," - "&amp;K840))</f>
        <v/>
      </c>
    </row>
    <row r="841" ht="39.75" customHeight="1">
      <c r="A841" s="89" t="inlineStr">
        <is>
          <t>HH074443</t>
        </is>
      </c>
      <c r="B841" s="90" t="inlineStr">
        <is>
          <t>YANMAR</t>
        </is>
      </c>
      <c r="C841" s="43" t="inlineStr">
        <is>
          <t xml:space="preserve">4D84-2 /NEW/4D84 ML/3D84 </t>
        </is>
      </c>
      <c r="D841" s="90" t="n">
        <v>84</v>
      </c>
      <c r="E841" s="90" t="inlineStr">
        <is>
          <t>(A)</t>
        </is>
      </c>
      <c r="F841" s="43" t="inlineStr">
        <is>
          <t xml:space="preserve">Buồng Nổ tròn 45 nhọn,ắc  đỉnh 37,5 </t>
        </is>
      </c>
      <c r="G841" s="90" t="inlineStr">
        <is>
          <t>26x66</t>
        </is>
      </c>
      <c r="H841" s="90" t="n">
        <v>37.5</v>
      </c>
      <c r="I841" s="90" t="n">
        <v>86.5</v>
      </c>
      <c r="J841" s="90" t="inlineStr">
        <is>
          <t>2-2-4</t>
        </is>
      </c>
      <c r="K841" s="91" t="inlineStr">
        <is>
          <t>IZUMI</t>
        </is>
      </c>
      <c r="L841" s="90" t="inlineStr">
        <is>
          <t>Bộ 4</t>
        </is>
      </c>
      <c r="M841" s="92" t="n"/>
      <c r="N841" s="92" t="n"/>
      <c r="O841" s="92" t="n"/>
      <c r="P841" s="92" t="n"/>
      <c r="Q841" s="92" t="n"/>
      <c r="R841" s="90" t="inlineStr">
        <is>
          <t>🟢 CÓ</t>
        </is>
      </c>
      <c r="S841" s="45" t="inlineStr">
        <is>
          <t>129105-22080</t>
        </is>
      </c>
      <c r="T841" s="45" t="n"/>
      <c r="U841" s="61">
        <f>IF($C841="","",B841&amp;" "&amp;C841&amp;" · ĐK"&amp;D841&amp;IF(E841=""," "," "&amp;E841)&amp;IF(K841=""," "," - "&amp;K841))</f>
        <v/>
      </c>
    </row>
    <row r="842" ht="39.75" customHeight="1">
      <c r="A842" s="89" t="inlineStr">
        <is>
          <t>HH082733</t>
        </is>
      </c>
      <c r="B842" s="71" t="inlineStr">
        <is>
          <t>YANMAR</t>
        </is>
      </c>
      <c r="C842" s="45" t="inlineStr">
        <is>
          <t>4TN84/4D84-1/3D84-1</t>
        </is>
      </c>
      <c r="D842" s="71" t="n">
        <v>84</v>
      </c>
      <c r="E842" s="71" t="inlineStr">
        <is>
          <t>(A)</t>
        </is>
      </c>
      <c r="F842" s="45" t="inlineStr">
        <is>
          <t>Buồng Nổ đầu bằng</t>
        </is>
      </c>
      <c r="G842" s="71" t="inlineStr">
        <is>
          <t>26x66</t>
        </is>
      </c>
      <c r="H842" s="71" t="n">
        <v>29</v>
      </c>
      <c r="I842" s="71" t="n">
        <v>85</v>
      </c>
      <c r="J842" s="71" t="inlineStr">
        <is>
          <t>2-2-4</t>
        </is>
      </c>
      <c r="K842" s="93" t="inlineStr">
        <is>
          <t xml:space="preserve"> NICE IN</t>
        </is>
      </c>
      <c r="L842" s="71" t="inlineStr">
        <is>
          <t>Bộ 4</t>
        </is>
      </c>
      <c r="M842" s="64" t="n"/>
      <c r="N842" s="64" t="n">
        <v>280000</v>
      </c>
      <c r="O842" s="64" t="n">
        <v>300000</v>
      </c>
      <c r="P842" s="64" t="n">
        <v>320000</v>
      </c>
      <c r="Q842" s="64" t="n"/>
      <c r="R842" s="71" t="inlineStr">
        <is>
          <t>🟢 CÓ</t>
        </is>
      </c>
      <c r="S842" s="45" t="n"/>
      <c r="T842" s="45" t="n"/>
      <c r="U842" s="61">
        <f>IF($C842="","",B842&amp;" "&amp;C842&amp;" · ĐK"&amp;D842&amp;IF(E842=""," "," "&amp;E842)&amp;IF(K842=""," "," - "&amp;K842))</f>
        <v/>
      </c>
    </row>
    <row r="843" ht="39.75" customHeight="1">
      <c r="A843" s="89" t="inlineStr">
        <is>
          <t>HH084168</t>
        </is>
      </c>
      <c r="B843" s="90" t="inlineStr">
        <is>
          <t>YANMAR</t>
        </is>
      </c>
      <c r="C843" s="43" t="inlineStr">
        <is>
          <t>4TNV84/4D84</t>
        </is>
      </c>
      <c r="D843" s="90" t="n">
        <v>84</v>
      </c>
      <c r="E843" s="90" t="inlineStr">
        <is>
          <t>0 kiềng gang</t>
        </is>
      </c>
      <c r="F843" s="43" t="inlineStr">
        <is>
          <t xml:space="preserve"> nổ 42 đỉnh núm bằng</t>
        </is>
      </c>
      <c r="G843" s="90" t="n"/>
      <c r="H843" s="90" t="inlineStr">
        <is>
          <t>34,2</t>
        </is>
      </c>
      <c r="I843" s="90" t="n"/>
      <c r="J843" s="90" t="inlineStr">
        <is>
          <t>2-2-4</t>
        </is>
      </c>
      <c r="K843" s="91" t="inlineStr">
        <is>
          <t>HENWEIT</t>
        </is>
      </c>
      <c r="L843" s="90" t="inlineStr">
        <is>
          <t>Bộ 4</t>
        </is>
      </c>
      <c r="M843" s="92" t="n"/>
      <c r="N843" s="92" t="n">
        <v>265000</v>
      </c>
      <c r="O843" s="92" t="n">
        <v>280000</v>
      </c>
      <c r="P843" s="92" t="n">
        <v>300000</v>
      </c>
      <c r="Q843" s="92" t="n"/>
      <c r="R843" s="90" t="inlineStr">
        <is>
          <t>🟢 CÓ</t>
        </is>
      </c>
      <c r="S843" s="45" t="inlineStr">
        <is>
          <t>P-YA104-00</t>
        </is>
      </c>
      <c r="T843" s="45" t="n"/>
      <c r="U843" s="61">
        <f>IF($C843="","",B843&amp;" "&amp;C843&amp;" · ĐK"&amp;D843&amp;IF(E843=""," "," "&amp;E843)&amp;IF(K843=""," "," - "&amp;K843))</f>
        <v/>
      </c>
    </row>
    <row r="844" ht="39.75" customHeight="1">
      <c r="A844" s="89" t="inlineStr">
        <is>
          <t>HH083930</t>
        </is>
      </c>
      <c r="B844" s="71" t="inlineStr">
        <is>
          <t>YANMAR</t>
        </is>
      </c>
      <c r="C844" s="45" t="inlineStr">
        <is>
          <t>4TNV84/4D84</t>
        </is>
      </c>
      <c r="D844" s="71" t="n">
        <v>84</v>
      </c>
      <c r="E844" s="71" t="inlineStr">
        <is>
          <t>0 kiềng gang</t>
        </is>
      </c>
      <c r="F844" s="45" t="inlineStr">
        <is>
          <t xml:space="preserve"> nổ 42 đỉnh núm bằng</t>
        </is>
      </c>
      <c r="G844" s="71" t="inlineStr">
        <is>
          <t>26x66</t>
        </is>
      </c>
      <c r="H844" s="71" t="inlineStr">
        <is>
          <t>34,2</t>
        </is>
      </c>
      <c r="I844" s="71" t="n">
        <v>84</v>
      </c>
      <c r="J844" s="71" t="inlineStr">
        <is>
          <t>2-2-4</t>
        </is>
      </c>
      <c r="K844" s="93" t="inlineStr">
        <is>
          <t>HENWEIT</t>
        </is>
      </c>
      <c r="L844" s="71" t="inlineStr">
        <is>
          <t>Bộ 4</t>
        </is>
      </c>
      <c r="M844" s="64" t="n"/>
      <c r="N844" s="64" t="n">
        <v>1100000</v>
      </c>
      <c r="O844" s="64" t="n">
        <v>1200000</v>
      </c>
      <c r="P844" s="64" t="n">
        <v>1300000</v>
      </c>
      <c r="Q844" s="64" t="n"/>
      <c r="R844" s="71" t="inlineStr">
        <is>
          <t>🟢 CÓ</t>
        </is>
      </c>
      <c r="S844" s="45" t="n"/>
      <c r="T844" s="45" t="n"/>
      <c r="U844" s="61">
        <f>IF($C844="","",B844&amp;" "&amp;C844&amp;" · ĐK"&amp;D844&amp;IF(E844=""," "," "&amp;E844)&amp;IF(K844=""," "," - "&amp;K844))</f>
        <v/>
      </c>
    </row>
    <row r="845" ht="39.75" customHeight="1">
      <c r="A845" s="89" t="inlineStr">
        <is>
          <t>HH078909</t>
        </is>
      </c>
      <c r="B845" s="90" t="inlineStr">
        <is>
          <t>YANMAR</t>
        </is>
      </c>
      <c r="C845" s="43" t="inlineStr">
        <is>
          <t>4TNE86/4TN86</t>
        </is>
      </c>
      <c r="D845" s="90" t="n">
        <v>86</v>
      </c>
      <c r="E845" s="90" t="n"/>
      <c r="F845" s="43" t="inlineStr">
        <is>
          <t>nổ 46.5 nhọn ,ắc đỉnh 34.4</t>
        </is>
      </c>
      <c r="G845" s="90" t="n">
        <v>26</v>
      </c>
      <c r="H845" s="90" t="n">
        <v>34.4</v>
      </c>
      <c r="I845" s="90" t="n">
        <v>84</v>
      </c>
      <c r="J845" s="90" t="inlineStr">
        <is>
          <t>2-2-4</t>
        </is>
      </c>
      <c r="K845" s="91" t="inlineStr">
        <is>
          <t>IZUMI</t>
        </is>
      </c>
      <c r="L845" s="90" t="inlineStr">
        <is>
          <t>Bộ 4</t>
        </is>
      </c>
      <c r="M845" s="92" t="n"/>
      <c r="N845" s="92" t="n"/>
      <c r="O845" s="92" t="n"/>
      <c r="P845" s="92" t="n"/>
      <c r="Q845" s="92" t="n"/>
      <c r="R845" s="90" t="inlineStr">
        <is>
          <t>🟢 CÓ</t>
        </is>
      </c>
      <c r="S845" s="45" t="n"/>
      <c r="T845" s="45" t="n"/>
      <c r="U845" s="61">
        <f>IF($C845="","",B845&amp;" "&amp;C845&amp;" · ĐK"&amp;D845&amp;IF(E845=""," "," "&amp;E845)&amp;IF(K845=""," "," - "&amp;K845))</f>
        <v/>
      </c>
    </row>
    <row r="846" ht="39.75" customHeight="1">
      <c r="A846" s="89" t="inlineStr">
        <is>
          <t>HH080908</t>
        </is>
      </c>
      <c r="B846" s="90" t="inlineStr">
        <is>
          <t>YANMAR</t>
        </is>
      </c>
      <c r="C846" s="43" t="inlineStr">
        <is>
          <t>4TNE86/4TN86</t>
        </is>
      </c>
      <c r="D846" s="90" t="n">
        <v>86</v>
      </c>
      <c r="E846" s="90" t="n"/>
      <c r="F846" s="43" t="inlineStr">
        <is>
          <t>nổ 46.5 nhọn,ắc đỉnh 36.5</t>
        </is>
      </c>
      <c r="G846" s="90" t="n">
        <v>26</v>
      </c>
      <c r="H846" s="90" t="n">
        <v>36.5</v>
      </c>
      <c r="I846" s="90" t="n">
        <v>84</v>
      </c>
      <c r="J846" s="90" t="inlineStr">
        <is>
          <t>2-2-4</t>
        </is>
      </c>
      <c r="K846" s="91" t="inlineStr">
        <is>
          <t>IZUMI</t>
        </is>
      </c>
      <c r="L846" s="90" t="inlineStr">
        <is>
          <t>Bộ 4</t>
        </is>
      </c>
      <c r="M846" s="92" t="n"/>
      <c r="N846" s="92" t="n"/>
      <c r="O846" s="92" t="n"/>
      <c r="P846" s="92" t="n"/>
      <c r="Q846" s="92" t="n"/>
      <c r="R846" s="90" t="inlineStr">
        <is>
          <t>🟢 CÓ</t>
        </is>
      </c>
      <c r="S846" s="45" t="n"/>
      <c r="T846" s="45" t="n"/>
      <c r="U846" s="61">
        <f>IF($C846="","",B846&amp;" "&amp;C846&amp;" · ĐK"&amp;D846&amp;IF(E846=""," "," "&amp;E846)&amp;IF(K846=""," "," - "&amp;K846))</f>
        <v/>
      </c>
    </row>
    <row r="847" ht="39.75" customHeight="1">
      <c r="A847" s="89" t="inlineStr">
        <is>
          <t>HH084004</t>
        </is>
      </c>
      <c r="B847" s="71" t="inlineStr">
        <is>
          <t>YANMAR</t>
        </is>
      </c>
      <c r="C847" s="45" t="inlineStr">
        <is>
          <t>4TNV86/4TN86</t>
        </is>
      </c>
      <c r="D847" s="71" t="n">
        <v>86</v>
      </c>
      <c r="E847" s="71" t="inlineStr">
        <is>
          <t>0 kiềng gang</t>
        </is>
      </c>
      <c r="F847" s="45" t="inlineStr">
        <is>
          <t>Nổ 42 đỉnh núm bằng</t>
        </is>
      </c>
      <c r="G847" s="71" t="n">
        <v>26</v>
      </c>
      <c r="H847" s="71" t="n">
        <v>34.7</v>
      </c>
      <c r="I847" s="71" t="n">
        <v>84</v>
      </c>
      <c r="J847" s="71" t="inlineStr">
        <is>
          <t>2-2-4</t>
        </is>
      </c>
      <c r="K847" s="93" t="inlineStr">
        <is>
          <t>HENWEIT</t>
        </is>
      </c>
      <c r="L847" s="71" t="inlineStr">
        <is>
          <t>Bộ 4</t>
        </is>
      </c>
      <c r="M847" s="64" t="n"/>
      <c r="N847" s="64" t="n">
        <v>1200000</v>
      </c>
      <c r="O847" s="64" t="n">
        <v>1300000</v>
      </c>
      <c r="P847" s="64" t="n">
        <v>1400000</v>
      </c>
      <c r="Q847" s="64" t="n"/>
      <c r="R847" s="71" t="inlineStr">
        <is>
          <t>🟢 CÓ</t>
        </is>
      </c>
      <c r="S847" s="45" t="inlineStr">
        <is>
          <t>129685-22160</t>
        </is>
      </c>
      <c r="T847" s="45" t="n"/>
      <c r="U847" s="61">
        <f>IF($C847="","",B847&amp;" "&amp;C847&amp;" · ĐK"&amp;D847&amp;IF(E847=""," "," "&amp;E847)&amp;IF(K847=""," "," - "&amp;K847))</f>
        <v/>
      </c>
    </row>
    <row r="848" ht="39.75" customHeight="1">
      <c r="A848" s="89" t="inlineStr">
        <is>
          <t>HH074317</t>
        </is>
      </c>
      <c r="B848" s="71" t="inlineStr">
        <is>
          <t>YANMAR</t>
        </is>
      </c>
      <c r="C848" s="45" t="inlineStr">
        <is>
          <t>4TNV86/4TN86</t>
        </is>
      </c>
      <c r="D848" s="71" t="n">
        <v>86</v>
      </c>
      <c r="E848" s="71" t="inlineStr">
        <is>
          <t>0 kiềng gang</t>
        </is>
      </c>
      <c r="F848" s="45" t="inlineStr">
        <is>
          <t>Nổ 42 đỉnh núm bằng</t>
        </is>
      </c>
      <c r="G848" s="71" t="n">
        <v>26</v>
      </c>
      <c r="H848" s="71" t="n">
        <v>34.7</v>
      </c>
      <c r="I848" s="71" t="n">
        <v>84</v>
      </c>
      <c r="J848" s="71" t="inlineStr">
        <is>
          <t>2-2-4</t>
        </is>
      </c>
      <c r="K848" s="93" t="inlineStr">
        <is>
          <t>IZUMI</t>
        </is>
      </c>
      <c r="L848" s="71" t="inlineStr">
        <is>
          <t>Bộ 4</t>
        </is>
      </c>
      <c r="M848" s="64" t="n"/>
      <c r="N848" s="64" t="n">
        <v>1450000</v>
      </c>
      <c r="O848" s="64" t="n">
        <v>1550000</v>
      </c>
      <c r="P848" s="64" t="n">
        <v>1650000</v>
      </c>
      <c r="Q848" s="64" t="n"/>
      <c r="R848" s="71" t="inlineStr">
        <is>
          <t>🟢 CÓ</t>
        </is>
      </c>
      <c r="S848" s="45" t="inlineStr">
        <is>
          <t>129685-22160</t>
        </is>
      </c>
      <c r="T848" s="45" t="n"/>
      <c r="U848" s="61">
        <f>IF($C848="","",B848&amp;" "&amp;C848&amp;" · ĐK"&amp;D848&amp;IF(E848=""," "," "&amp;E848)&amp;IF(K848=""," "," - "&amp;K848))</f>
        <v/>
      </c>
    </row>
    <row r="849" ht="39.75" customHeight="1">
      <c r="A849" s="89" t="inlineStr">
        <is>
          <t>HH083915</t>
        </is>
      </c>
      <c r="B849" s="71" t="inlineStr">
        <is>
          <t>YANMAR</t>
        </is>
      </c>
      <c r="C849" s="45" t="inlineStr">
        <is>
          <t>4TNV86/4TN86</t>
        </is>
      </c>
      <c r="D849" s="71" t="n">
        <v>86</v>
      </c>
      <c r="E849" s="71" t="inlineStr">
        <is>
          <t>0 kiềng gang</t>
        </is>
      </c>
      <c r="F849" s="45" t="inlineStr">
        <is>
          <t>Nổ 42 đỉnh núm bằng</t>
        </is>
      </c>
      <c r="G849" s="71" t="n">
        <v>26</v>
      </c>
      <c r="H849" s="71" t="n">
        <v>34.7</v>
      </c>
      <c r="I849" s="71" t="n">
        <v>84</v>
      </c>
      <c r="J849" s="71" t="inlineStr">
        <is>
          <t>2HK-2-4</t>
        </is>
      </c>
      <c r="K849" s="93" t="inlineStr">
        <is>
          <t>HENWEIT</t>
        </is>
      </c>
      <c r="L849" s="71" t="inlineStr">
        <is>
          <t>Bộ 4</t>
        </is>
      </c>
      <c r="M849" s="64" t="n"/>
      <c r="N849" s="64" t="n">
        <v>1400000</v>
      </c>
      <c r="O849" s="64" t="n">
        <v>1480000</v>
      </c>
      <c r="P849" s="64" t="n">
        <v>1580000</v>
      </c>
      <c r="Q849" s="64" t="n"/>
      <c r="R849" s="71" t="inlineStr">
        <is>
          <t>🟢 CÓ</t>
        </is>
      </c>
      <c r="S849" s="45" t="inlineStr">
        <is>
          <t xml:space="preserve"> P-YA034-00</t>
        </is>
      </c>
      <c r="T849" s="45" t="n"/>
      <c r="U849" s="61">
        <f>IF($C849="","",B849&amp;" "&amp;C849&amp;" · ĐK"&amp;D849&amp;IF(E849=""," "," "&amp;E849)&amp;IF(K849=""," "," - "&amp;K849))</f>
        <v/>
      </c>
    </row>
    <row r="850" ht="39.75" customHeight="1">
      <c r="A850" s="89" t="inlineStr">
        <is>
          <t>HH084005</t>
        </is>
      </c>
      <c r="B850" s="71" t="inlineStr">
        <is>
          <t>YANMAR</t>
        </is>
      </c>
      <c r="C850" s="45" t="inlineStr">
        <is>
          <t>4TNE86/4TN86</t>
        </is>
      </c>
      <c r="D850" s="71" t="n"/>
      <c r="E850" s="71" t="n"/>
      <c r="F850" s="45" t="inlineStr">
        <is>
          <t xml:space="preserve"> tròn 46.8 nhọn,ắc đỉnh 34 </t>
        </is>
      </c>
      <c r="G850" s="71" t="n"/>
      <c r="H850" s="71" t="n">
        <v>34</v>
      </c>
      <c r="I850" s="71" t="n"/>
      <c r="J850" s="71" t="inlineStr">
        <is>
          <t>2-2-4</t>
        </is>
      </c>
      <c r="K850" s="93" t="inlineStr">
        <is>
          <t>HENWEIT</t>
        </is>
      </c>
      <c r="L850" s="71" t="n"/>
      <c r="M850" s="64" t="n"/>
      <c r="N850" s="64" t="n">
        <v>1500000</v>
      </c>
      <c r="O850" s="64" t="n">
        <v>1600000</v>
      </c>
      <c r="P850" s="64" t="n">
        <v>1700000</v>
      </c>
      <c r="Q850" s="64" t="n"/>
      <c r="R850" s="71" t="n"/>
      <c r="S850" s="45" t="inlineStr">
        <is>
          <t xml:space="preserve"> 729486-22090 P-YA109-00</t>
        </is>
      </c>
      <c r="T850" s="45" t="n"/>
      <c r="U850" s="61" t="n"/>
    </row>
    <row r="851" ht="39.75" customHeight="1">
      <c r="A851" s="89" t="n"/>
      <c r="B851" s="71" t="inlineStr">
        <is>
          <t>YANMAR</t>
        </is>
      </c>
      <c r="C851" s="45" t="n"/>
      <c r="D851" s="71" t="n"/>
      <c r="E851" s="71" t="n"/>
      <c r="F851" s="45" t="n"/>
      <c r="G851" s="71" t="n"/>
      <c r="H851" s="71" t="n"/>
      <c r="I851" s="71" t="n"/>
      <c r="J851" s="71" t="n"/>
      <c r="K851" s="93" t="n"/>
      <c r="L851" s="71" t="n"/>
      <c r="M851" s="64" t="n"/>
      <c r="N851" s="64" t="n"/>
      <c r="O851" s="64" t="n"/>
      <c r="P851" s="64" t="n"/>
      <c r="Q851" s="64" t="n"/>
      <c r="R851" s="71" t="n"/>
      <c r="S851" s="45" t="n"/>
      <c r="T851" s="45" t="n"/>
      <c r="U851" s="61" t="n"/>
    </row>
    <row r="852" ht="39.75" customHeight="1">
      <c r="A852" s="89" t="inlineStr">
        <is>
          <t>HH081470</t>
        </is>
      </c>
      <c r="B852" s="90" t="inlineStr">
        <is>
          <t>YANMAR</t>
        </is>
      </c>
      <c r="C852" s="43" t="inlineStr">
        <is>
          <t>4TN88/4TNV88/4D88</t>
        </is>
      </c>
      <c r="D852" s="90" t="n">
        <v>88</v>
      </c>
      <c r="E852" s="90" t="inlineStr">
        <is>
          <t>(A)</t>
        </is>
      </c>
      <c r="F852" s="43" t="inlineStr">
        <is>
          <t>Buồng Nổ tròn 42 núm dù bằng</t>
        </is>
      </c>
      <c r="G852" s="90" t="inlineStr">
        <is>
          <t>26x70</t>
        </is>
      </c>
      <c r="H852" s="90" t="n">
        <v>34.5</v>
      </c>
      <c r="I852" s="90" t="n">
        <v>84</v>
      </c>
      <c r="J852" s="71" t="inlineStr">
        <is>
          <t>2-2-4</t>
        </is>
      </c>
      <c r="K852" s="91" t="inlineStr">
        <is>
          <t>IKAZU</t>
        </is>
      </c>
      <c r="L852" s="90" t="inlineStr">
        <is>
          <t>Bộ 4</t>
        </is>
      </c>
      <c r="M852" s="92" t="n"/>
      <c r="N852" s="92" t="n">
        <v>1300000</v>
      </c>
      <c r="O852" s="92" t="n">
        <v>1400000</v>
      </c>
      <c r="P852" s="92" t="n">
        <v>1500000</v>
      </c>
      <c r="Q852" s="92" t="n"/>
      <c r="R852" s="90" t="inlineStr">
        <is>
          <t>🟢 CÓ</t>
        </is>
      </c>
      <c r="S852" s="45" t="inlineStr">
        <is>
          <t>129005-22500</t>
        </is>
      </c>
      <c r="T852" s="45" t="n"/>
      <c r="U852" s="61">
        <f>IF($C852="","",B852&amp;" "&amp;C852&amp;" · ĐK"&amp;D852&amp;IF(E852=""," "," "&amp;E852)&amp;IF(K852=""," "," - "&amp;K852))</f>
        <v/>
      </c>
    </row>
    <row r="853" ht="39.75" customHeight="1">
      <c r="A853" s="89" t="inlineStr">
        <is>
          <t>HH077257</t>
        </is>
      </c>
      <c r="B853" s="90" t="inlineStr">
        <is>
          <t>YANMAR</t>
        </is>
      </c>
      <c r="C853" s="43" t="inlineStr">
        <is>
          <t>4TN88/4TNV88/4D88</t>
        </is>
      </c>
      <c r="D853" s="90" t="n">
        <v>88</v>
      </c>
      <c r="E853" s="90" t="inlineStr">
        <is>
          <t>(A)</t>
        </is>
      </c>
      <c r="F853" s="43" t="inlineStr">
        <is>
          <t>Buồng Nổ tròn 42 núm dù bằng</t>
        </is>
      </c>
      <c r="G853" s="90" t="inlineStr">
        <is>
          <t>26x70</t>
        </is>
      </c>
      <c r="H853" s="90" t="n">
        <v>34.5</v>
      </c>
      <c r="I853" s="90" t="n">
        <v>84</v>
      </c>
      <c r="J853" s="71" t="inlineStr">
        <is>
          <t>2-2-4</t>
        </is>
      </c>
      <c r="K853" s="91" t="inlineStr">
        <is>
          <t>MAHLE</t>
        </is>
      </c>
      <c r="L853" s="90" t="inlineStr">
        <is>
          <t>Bộ 4</t>
        </is>
      </c>
      <c r="M853" s="92" t="n"/>
      <c r="N853" s="92" t="n">
        <v>1720000</v>
      </c>
      <c r="O853" s="92" t="n">
        <v>1800000</v>
      </c>
      <c r="P853" s="92" t="n">
        <v>1920000</v>
      </c>
      <c r="Q853" s="92" t="n"/>
      <c r="R853" s="90" t="inlineStr">
        <is>
          <t>🟢 CÓ</t>
        </is>
      </c>
      <c r="S853" s="45" t="inlineStr">
        <is>
          <t xml:space="preserve"> 129005-22080</t>
        </is>
      </c>
      <c r="T853" s="45" t="n"/>
      <c r="U853" s="61">
        <f>IF($C853="","",B853&amp;" "&amp;C853&amp;" · ĐK"&amp;D853&amp;IF(E853=""," "," "&amp;E853)&amp;IF(K853=""," "," - "&amp;K853))</f>
        <v/>
      </c>
    </row>
    <row r="854" ht="39.75" customHeight="1">
      <c r="A854" s="89" t="inlineStr">
        <is>
          <t>HH00903</t>
        </is>
      </c>
      <c r="B854" s="71" t="inlineStr">
        <is>
          <t>YANMAR</t>
        </is>
      </c>
      <c r="C854" s="45" t="inlineStr">
        <is>
          <t xml:space="preserve">3TN88/4TN88/4TNE88 </t>
        </is>
      </c>
      <c r="D854" s="71" t="n">
        <v>88</v>
      </c>
      <c r="E854" s="71" t="inlineStr">
        <is>
          <t>(A)</t>
        </is>
      </c>
      <c r="F854" s="45" t="inlineStr">
        <is>
          <t>Buồng Nổ tròn 48 nhọn</t>
        </is>
      </c>
      <c r="G854" s="71" t="inlineStr">
        <is>
          <t>26x70</t>
        </is>
      </c>
      <c r="H854" s="71" t="n">
        <v>34.5</v>
      </c>
      <c r="I854" s="71" t="n">
        <v>84</v>
      </c>
      <c r="J854" s="71" t="inlineStr">
        <is>
          <t>2-2-4</t>
        </is>
      </c>
      <c r="K854" s="93" t="inlineStr">
        <is>
          <t>IZUMI</t>
        </is>
      </c>
      <c r="L854" s="71" t="inlineStr">
        <is>
          <t>Bộ 4</t>
        </is>
      </c>
      <c r="M854" s="64" t="n"/>
      <c r="N854" s="64" t="n"/>
      <c r="O854" s="64" t="n"/>
      <c r="P854" s="64" t="n"/>
      <c r="Q854" s="64" t="n"/>
      <c r="R854" s="71" t="inlineStr">
        <is>
          <t>🟢 CÓ</t>
        </is>
      </c>
      <c r="S854" s="45" t="inlineStr">
        <is>
          <t>19902-22901</t>
        </is>
      </c>
      <c r="T854" s="45" t="n"/>
      <c r="U854" s="61">
        <f>IF($C854="","",B854&amp;" "&amp;C854&amp;" · ĐK"&amp;D854&amp;IF(E854=""," "," "&amp;E854)&amp;IF(K854=""," "," - "&amp;K854))</f>
        <v/>
      </c>
    </row>
    <row r="855" ht="39.75" customHeight="1">
      <c r="A855" s="89" t="inlineStr">
        <is>
          <t>HH080583</t>
        </is>
      </c>
      <c r="B855" s="71" t="inlineStr">
        <is>
          <t>YANMAR</t>
        </is>
      </c>
      <c r="C855" s="45" t="inlineStr">
        <is>
          <t xml:space="preserve">3TN88/4TN88/4TNE88 </t>
        </is>
      </c>
      <c r="D855" s="71" t="n">
        <v>88</v>
      </c>
      <c r="E855" s="71" t="inlineStr">
        <is>
          <t>(A)</t>
        </is>
      </c>
      <c r="F855" s="45" t="inlineStr">
        <is>
          <t>Buồng Nổ tròn 48 nhọn</t>
        </is>
      </c>
      <c r="G855" s="71" t="inlineStr">
        <is>
          <t>26x70</t>
        </is>
      </c>
      <c r="H855" s="71" t="n">
        <v>34.5</v>
      </c>
      <c r="I855" s="71" t="n">
        <v>84</v>
      </c>
      <c r="J855" s="71" t="inlineStr">
        <is>
          <t>2-2-4</t>
        </is>
      </c>
      <c r="K855" s="93" t="inlineStr">
        <is>
          <t>IKAZU</t>
        </is>
      </c>
      <c r="L855" s="71" t="inlineStr">
        <is>
          <t>Bộ 4</t>
        </is>
      </c>
      <c r="M855" s="64" t="n"/>
      <c r="N855" s="64" t="n">
        <v>1350000</v>
      </c>
      <c r="O855" s="64" t="n">
        <v>1450000</v>
      </c>
      <c r="P855" s="64" t="n">
        <v>1550000</v>
      </c>
      <c r="Q855" s="64" t="n"/>
      <c r="R855" s="71" t="inlineStr">
        <is>
          <t>🟢 CÓ</t>
        </is>
      </c>
      <c r="S855" s="45" t="inlineStr">
        <is>
          <t>19902-22901</t>
        </is>
      </c>
      <c r="T855" s="45" t="n"/>
      <c r="U855" s="61">
        <f>IF($C855="","",B855&amp;" "&amp;C855&amp;" · ĐK"&amp;D855&amp;IF(E855=""," "," "&amp;E855)&amp;IF(K855=""," "," - "&amp;K855))</f>
        <v/>
      </c>
    </row>
    <row r="856" ht="39.75" customHeight="1">
      <c r="A856" s="89" t="inlineStr">
        <is>
          <t>HH072445</t>
        </is>
      </c>
      <c r="B856" s="71" t="inlineStr">
        <is>
          <t>YANMAR</t>
        </is>
      </c>
      <c r="C856" s="45" t="inlineStr">
        <is>
          <t xml:space="preserve">3TN88/4TN88/4TNE88 </t>
        </is>
      </c>
      <c r="D856" s="71" t="n">
        <v>88</v>
      </c>
      <c r="E856" s="71" t="inlineStr">
        <is>
          <t>(A)</t>
        </is>
      </c>
      <c r="F856" s="45" t="inlineStr">
        <is>
          <t>Buồng Nổ tròn 48 nhọn</t>
        </is>
      </c>
      <c r="G856" s="71" t="inlineStr">
        <is>
          <t>26x70</t>
        </is>
      </c>
      <c r="H856" s="71" t="n">
        <v>34.5</v>
      </c>
      <c r="I856" s="71" t="n">
        <v>84</v>
      </c>
      <c r="J856" s="71" t="inlineStr">
        <is>
          <t>2-2-4</t>
        </is>
      </c>
      <c r="K856" s="93" t="inlineStr">
        <is>
          <t>NSP</t>
        </is>
      </c>
      <c r="L856" s="71" t="inlineStr">
        <is>
          <t>Bộ 4</t>
        </is>
      </c>
      <c r="M856" s="64" t="n"/>
      <c r="N856" s="64" t="n"/>
      <c r="O856" s="64" t="n"/>
      <c r="P856" s="64" t="n">
        <v>400000</v>
      </c>
      <c r="Q856" s="64" t="n"/>
      <c r="R856" s="71" t="inlineStr">
        <is>
          <t>🟢 CÓ</t>
        </is>
      </c>
      <c r="S856" s="45" t="n"/>
      <c r="T856" s="45" t="n"/>
      <c r="U856" s="61">
        <f>IF($C856="","",B856&amp;" "&amp;C856&amp;" · ĐK"&amp;D856&amp;IF(E856=""," "," "&amp;E856)&amp;IF(K856=""," "," - "&amp;K856))</f>
        <v/>
      </c>
    </row>
    <row r="857" ht="39.75" customHeight="1">
      <c r="A857" s="89" t="n"/>
      <c r="B857" s="90" t="inlineStr">
        <is>
          <t>YANMAR</t>
        </is>
      </c>
      <c r="C857" s="43" t="inlineStr">
        <is>
          <t>3LM/4LM</t>
        </is>
      </c>
      <c r="D857" s="90" t="n">
        <v>91.5</v>
      </c>
      <c r="E857" s="90" t="inlineStr">
        <is>
          <t>(A)+(O)</t>
        </is>
      </c>
      <c r="F857" s="43" t="inlineStr">
        <is>
          <t>Buồng Nổ tròn nhọn 52, có 2 dấu supap</t>
        </is>
      </c>
      <c r="G857" s="90" t="n">
        <v>30</v>
      </c>
      <c r="H857" s="90" t="n">
        <v>42</v>
      </c>
      <c r="I857" s="90" t="n">
        <v>98</v>
      </c>
      <c r="J857" s="90" t="inlineStr">
        <is>
          <t>2.5-2-2-4.5</t>
        </is>
      </c>
      <c r="K857" s="91" t="n"/>
      <c r="L857" s="90" t="inlineStr">
        <is>
          <t>Cái</t>
        </is>
      </c>
      <c r="M857" s="92" t="n"/>
      <c r="N857" s="92" t="n"/>
      <c r="O857" s="92" t="n"/>
      <c r="P857" s="92" t="n"/>
      <c r="Q857" s="92" t="n"/>
      <c r="R857" s="90" t="inlineStr">
        <is>
          <t>🟢 CÓ</t>
        </is>
      </c>
      <c r="S857" s="45" t="n"/>
      <c r="T857" s="45" t="n"/>
      <c r="U857" s="61">
        <f>IF($C857="","",B857&amp;" "&amp;C857&amp;" · ĐK"&amp;D857&amp;IF(E857=""," "," "&amp;E857)&amp;IF(K857=""," "," - "&amp;K857))</f>
        <v/>
      </c>
    </row>
    <row r="858" ht="39.75" customHeight="1">
      <c r="A858" s="89" t="n"/>
      <c r="B858" s="71" t="inlineStr">
        <is>
          <t>YANMAR</t>
        </is>
      </c>
      <c r="C858" s="45" t="inlineStr">
        <is>
          <t>3LM/4LM</t>
        </is>
      </c>
      <c r="D858" s="71" t="n">
        <v>91.5</v>
      </c>
      <c r="E858" s="71" t="inlineStr">
        <is>
          <t>(A)</t>
        </is>
      </c>
      <c r="F858" s="45" t="inlineStr">
        <is>
          <t>Buồng Nổ tròn nhọn 50, ko dấu supap</t>
        </is>
      </c>
      <c r="G858" s="71" t="n">
        <v>30</v>
      </c>
      <c r="H858" s="71" t="n">
        <v>42</v>
      </c>
      <c r="I858" s="71" t="n">
        <v>98</v>
      </c>
      <c r="J858" s="71" t="inlineStr">
        <is>
          <t>2.5-2-2-4.5</t>
        </is>
      </c>
      <c r="K858" s="93" t="n"/>
      <c r="L858" s="71" t="inlineStr">
        <is>
          <t>Cái</t>
        </is>
      </c>
      <c r="M858" s="64" t="n"/>
      <c r="N858" s="64" t="n"/>
      <c r="O858" s="64" t="n"/>
      <c r="P858" s="64" t="n"/>
      <c r="Q858" s="64" t="n"/>
      <c r="R858" s="71" t="inlineStr">
        <is>
          <t>🟢 CÓ</t>
        </is>
      </c>
      <c r="S858" s="45" t="n"/>
      <c r="T858" s="45" t="n"/>
      <c r="U858" s="61">
        <f>IF($C858="","",B858&amp;" "&amp;C858&amp;" · ĐK"&amp;D858&amp;IF(E858=""," "," "&amp;E858)&amp;IF(K858=""," "," - "&amp;K858))</f>
        <v/>
      </c>
    </row>
    <row r="859" ht="39.75" customHeight="1">
      <c r="A859" s="89" t="n"/>
      <c r="B859" s="90" t="inlineStr">
        <is>
          <t>YANMAR</t>
        </is>
      </c>
      <c r="C859" s="43" t="inlineStr">
        <is>
          <t>3S15B</t>
        </is>
      </c>
      <c r="D859" s="90" t="n">
        <v>91.5</v>
      </c>
      <c r="E859" s="90" t="n"/>
      <c r="F859" s="43" t="n"/>
      <c r="G859" s="90" t="inlineStr">
        <is>
          <t>34x75</t>
        </is>
      </c>
      <c r="H859" s="90" t="n">
        <v>46.7</v>
      </c>
      <c r="I859" s="90" t="n">
        <v>105</v>
      </c>
      <c r="J859" s="90" t="inlineStr">
        <is>
          <t>2.5-2-2-4</t>
        </is>
      </c>
      <c r="K859" s="91" t="n"/>
      <c r="L859" s="90" t="inlineStr">
        <is>
          <t>Cái</t>
        </is>
      </c>
      <c r="M859" s="92" t="n"/>
      <c r="N859" s="92" t="n"/>
      <c r="O859" s="92" t="n"/>
      <c r="P859" s="92" t="n"/>
      <c r="Q859" s="92" t="n"/>
      <c r="R859" s="90" t="inlineStr">
        <is>
          <t>🟢 CÓ</t>
        </is>
      </c>
      <c r="S859" s="45" t="n"/>
      <c r="T859" s="45" t="inlineStr">
        <is>
          <t>🆕 MT</t>
        </is>
      </c>
      <c r="U859" s="61">
        <f>IF($C859="","",B859&amp;" "&amp;C859&amp;" · ĐK"&amp;D859&amp;IF(E859=""," "," "&amp;E859)&amp;IF(K859=""," "," - "&amp;K859))</f>
        <v/>
      </c>
    </row>
    <row r="860" ht="39.75" customHeight="1">
      <c r="A860" s="89" t="n"/>
      <c r="B860" s="71" t="inlineStr">
        <is>
          <t>YANMAR</t>
        </is>
      </c>
      <c r="C860" s="45" t="inlineStr">
        <is>
          <t>4TNE92/4D92E</t>
        </is>
      </c>
      <c r="D860" s="71" t="n">
        <v>92</v>
      </c>
      <c r="E860" s="71" t="n"/>
      <c r="F860" s="45" t="inlineStr">
        <is>
          <t>Nổ chuồn</t>
        </is>
      </c>
      <c r="G860" s="71" t="n"/>
      <c r="H860" s="71" t="n">
        <v>45</v>
      </c>
      <c r="I860" s="71" t="n"/>
      <c r="J860" s="71" t="inlineStr">
        <is>
          <t>2HK-2-3</t>
        </is>
      </c>
      <c r="K860" s="93" t="n"/>
      <c r="L860" s="71" t="inlineStr">
        <is>
          <t>Bộ 4</t>
        </is>
      </c>
      <c r="M860" s="64" t="n"/>
      <c r="N860" s="64" t="n"/>
      <c r="O860" s="64" t="n"/>
      <c r="P860" s="64" t="n"/>
      <c r="Q860" s="64" t="n"/>
      <c r="R860" s="71" t="inlineStr">
        <is>
          <t>🟢 CÓ</t>
        </is>
      </c>
      <c r="S860" s="45" t="n"/>
      <c r="T860" s="45" t="n"/>
      <c r="U860" s="61">
        <f>IF($C860="","",B860&amp;" "&amp;C860&amp;" · ĐK"&amp;D860&amp;IF(E860=""," "," "&amp;E860)&amp;IF(K860=""," "," - "&amp;K860))</f>
        <v/>
      </c>
    </row>
    <row r="861" ht="39.75" customHeight="1">
      <c r="A861" s="89" t="n"/>
      <c r="B861" s="90" t="inlineStr">
        <is>
          <t>YANMAR</t>
        </is>
      </c>
      <c r="C861" s="43" t="inlineStr">
        <is>
          <t>4D94-NEW</t>
        </is>
      </c>
      <c r="D861" s="90" t="n">
        <v>94</v>
      </c>
      <c r="E861" s="90" t="inlineStr">
        <is>
          <t>(A)</t>
        </is>
      </c>
      <c r="F861" s="43" t="inlineStr">
        <is>
          <t>Buồng Nổ tròn 51 nhọn có 1 dấu supap</t>
        </is>
      </c>
      <c r="G861" s="90" t="inlineStr">
        <is>
          <t>32x71</t>
        </is>
      </c>
      <c r="H861" s="90" t="n">
        <v>39</v>
      </c>
      <c r="I861" s="90" t="n">
        <v>99</v>
      </c>
      <c r="J861" s="90" t="inlineStr">
        <is>
          <t>2.9-2.5-5</t>
        </is>
      </c>
      <c r="K861" s="91" t="inlineStr">
        <is>
          <t>IZUMI</t>
        </is>
      </c>
      <c r="L861" s="90" t="inlineStr">
        <is>
          <t>Bộ 4</t>
        </is>
      </c>
      <c r="M861" s="92" t="n"/>
      <c r="N861" s="92" t="n"/>
      <c r="O861" s="92" t="n"/>
      <c r="P861" s="92" t="n"/>
      <c r="Q861" s="92" t="n"/>
      <c r="R861" s="90" t="inlineStr">
        <is>
          <t>🟢 CÓ</t>
        </is>
      </c>
      <c r="S861" s="45" t="n"/>
      <c r="T861" s="45" t="n"/>
      <c r="U861" s="61">
        <f>IF($C861="","",B861&amp;" "&amp;C861&amp;" · ĐK"&amp;D861&amp;IF(E861=""," "," "&amp;E861)&amp;IF(K861=""," "," - "&amp;K861))</f>
        <v/>
      </c>
    </row>
    <row r="862" ht="39.75" customHeight="1">
      <c r="A862" s="89" t="inlineStr">
        <is>
          <t>HH00067</t>
        </is>
      </c>
      <c r="B862" s="71" t="inlineStr">
        <is>
          <t>YANMAR</t>
        </is>
      </c>
      <c r="C862" s="45" t="inlineStr">
        <is>
          <t>4D94E/4TNE94/8 VALE</t>
        </is>
      </c>
      <c r="D862" s="71" t="n">
        <v>94</v>
      </c>
      <c r="E862" s="71" t="inlineStr">
        <is>
          <t>(A)</t>
        </is>
      </c>
      <c r="F862" s="45" t="inlineStr">
        <is>
          <t xml:space="preserve">Buồng Nổ tròn 51, 5 nhọn,dài 104 </t>
        </is>
      </c>
      <c r="G862" s="71" t="inlineStr">
        <is>
          <t>30x72</t>
        </is>
      </c>
      <c r="H862" s="71" t="n">
        <v>45</v>
      </c>
      <c r="I862" s="71" t="n">
        <v>104</v>
      </c>
      <c r="J862" s="71" t="inlineStr">
        <is>
          <t>2HK-2-3</t>
        </is>
      </c>
      <c r="K862" s="93" t="inlineStr">
        <is>
          <t>IZUMI</t>
        </is>
      </c>
      <c r="L862" s="71" t="inlineStr">
        <is>
          <t>Bộ 4</t>
        </is>
      </c>
      <c r="M862" s="64" t="n"/>
      <c r="N862" s="64" t="n"/>
      <c r="O862" s="64" t="n"/>
      <c r="P862" s="64" t="n"/>
      <c r="Q862" s="64" t="n"/>
      <c r="R862" s="71" t="inlineStr">
        <is>
          <t>🟢 CÓ</t>
        </is>
      </c>
      <c r="S862" s="45" t="inlineStr">
        <is>
          <t>129900-22080</t>
        </is>
      </c>
      <c r="T862" s="45" t="n"/>
      <c r="U862" s="61">
        <f>IF($C862="","",B862&amp;" "&amp;C862&amp;" · ĐK"&amp;D862&amp;IF(E862=""," "," "&amp;E862)&amp;IF(K862=""," "," - "&amp;K862))</f>
        <v/>
      </c>
    </row>
    <row r="863" ht="39.75" customHeight="1">
      <c r="A863" s="89" t="inlineStr">
        <is>
          <t>HH082859</t>
        </is>
      </c>
      <c r="B863" s="71" t="inlineStr">
        <is>
          <t>YANMAR</t>
        </is>
      </c>
      <c r="C863" s="45" t="inlineStr">
        <is>
          <t>4D94E/4TNE94/8 VALE</t>
        </is>
      </c>
      <c r="D863" s="71" t="n">
        <v>94</v>
      </c>
      <c r="E863" s="71" t="inlineStr">
        <is>
          <t>(A)</t>
        </is>
      </c>
      <c r="F863" s="45" t="inlineStr">
        <is>
          <t xml:space="preserve">Buồng Nổ tròn 51, 5 nhọn,dài 104 </t>
        </is>
      </c>
      <c r="G863" s="71" t="inlineStr">
        <is>
          <t>30x72</t>
        </is>
      </c>
      <c r="H863" s="71" t="n">
        <v>45</v>
      </c>
      <c r="I863" s="71" t="n">
        <v>104</v>
      </c>
      <c r="J863" s="71" t="inlineStr">
        <is>
          <t>2HK-2-3</t>
        </is>
      </c>
      <c r="K863" s="93" t="inlineStr">
        <is>
          <t xml:space="preserve"> NICE IN</t>
        </is>
      </c>
      <c r="L863" s="71" t="inlineStr">
        <is>
          <t>Bộ 4</t>
        </is>
      </c>
      <c r="M863" s="64" t="n"/>
      <c r="N863" s="64" t="n">
        <v>1300000</v>
      </c>
      <c r="O863" s="64" t="n">
        <v>1400000</v>
      </c>
      <c r="P863" s="64" t="n">
        <v>1500000</v>
      </c>
      <c r="Q863" s="64" t="n"/>
      <c r="R863" s="71" t="inlineStr">
        <is>
          <t>🟢 CÓ</t>
        </is>
      </c>
      <c r="S863" s="45" t="inlineStr">
        <is>
          <t>129900-22080</t>
        </is>
      </c>
      <c r="T863" s="45" t="n"/>
      <c r="U863" s="61">
        <f>IF($C863="","",B863&amp;" "&amp;C863&amp;" · ĐK"&amp;D863&amp;IF(E863=""," "," "&amp;E863)&amp;IF(K863=""," "," - "&amp;K863))</f>
        <v/>
      </c>
    </row>
    <row r="864" ht="39.75" customHeight="1">
      <c r="A864" s="89" t="inlineStr">
        <is>
          <t>HH071508</t>
        </is>
      </c>
      <c r="B864" s="71" t="inlineStr">
        <is>
          <t>YANMAR</t>
        </is>
      </c>
      <c r="C864" s="45" t="inlineStr">
        <is>
          <t>4D94E-C/4TNE94</t>
        </is>
      </c>
      <c r="D864" s="71" t="n">
        <v>94</v>
      </c>
      <c r="E864" s="71" t="inlineStr">
        <is>
          <t>(A)</t>
        </is>
      </c>
      <c r="F864" s="45" t="inlineStr">
        <is>
          <t>buồng nổ ách chuồn,dài 104</t>
        </is>
      </c>
      <c r="G864" s="71" t="inlineStr">
        <is>
          <t>30x74</t>
        </is>
      </c>
      <c r="H864" s="71" t="n">
        <v>45</v>
      </c>
      <c r="I864" s="71" t="n">
        <v>104</v>
      </c>
      <c r="J864" s="71" t="inlineStr">
        <is>
          <t>2.5HK-2-4.5</t>
        </is>
      </c>
      <c r="K864" s="93" t="inlineStr">
        <is>
          <t>IZUMI</t>
        </is>
      </c>
      <c r="L864" s="71" t="inlineStr">
        <is>
          <t>Bộ 4</t>
        </is>
      </c>
      <c r="M864" s="64" t="n"/>
      <c r="N864" s="64" t="n">
        <v>1400000</v>
      </c>
      <c r="O864" s="64" t="n">
        <v>1500000</v>
      </c>
      <c r="P864" s="64" t="n">
        <v>1650000</v>
      </c>
      <c r="Q864" s="64" t="n"/>
      <c r="R864" s="71" t="inlineStr">
        <is>
          <t>🟢 CÓ</t>
        </is>
      </c>
      <c r="S864" s="45" t="inlineStr">
        <is>
          <t>129901-22080</t>
        </is>
      </c>
      <c r="T864" s="45" t="n"/>
      <c r="U864" s="61">
        <f>IF($C864="","",B864&amp;" "&amp;C864&amp;" · ĐK"&amp;D864&amp;IF(E864=""," "," "&amp;E864)&amp;IF(K864=""," "," - "&amp;K864))</f>
        <v/>
      </c>
    </row>
    <row r="865" ht="39.75" customHeight="1">
      <c r="A865" s="89" t="inlineStr">
        <is>
          <t>HH081688</t>
        </is>
      </c>
      <c r="B865" s="71" t="inlineStr">
        <is>
          <t>YANMAR</t>
        </is>
      </c>
      <c r="C865" s="45" t="inlineStr">
        <is>
          <t>4D94E-C/4TNE94</t>
        </is>
      </c>
      <c r="D865" s="71" t="n">
        <v>94</v>
      </c>
      <c r="E865" s="71" t="inlineStr">
        <is>
          <t>(A)</t>
        </is>
      </c>
      <c r="F865" s="45" t="inlineStr">
        <is>
          <t>buồng nổ ách chuồn,dài 104</t>
        </is>
      </c>
      <c r="G865" s="71" t="inlineStr">
        <is>
          <t>30x74</t>
        </is>
      </c>
      <c r="H865" s="71" t="n">
        <v>45</v>
      </c>
      <c r="I865" s="71" t="n">
        <v>104</v>
      </c>
      <c r="J865" s="71" t="inlineStr">
        <is>
          <t>2.5HK-2-4.5</t>
        </is>
      </c>
      <c r="K865" s="93" t="inlineStr">
        <is>
          <t>IKAZU</t>
        </is>
      </c>
      <c r="L865" s="71" t="inlineStr">
        <is>
          <t>Bộ 4</t>
        </is>
      </c>
      <c r="M865" s="64" t="n"/>
      <c r="N865" s="64" t="n">
        <v>1350000</v>
      </c>
      <c r="O865" s="64" t="n">
        <v>1450000</v>
      </c>
      <c r="P865" s="64" t="n">
        <v>1550000</v>
      </c>
      <c r="Q865" s="64" t="n"/>
      <c r="R865" s="71" t="inlineStr">
        <is>
          <t>🟢 CÓ</t>
        </is>
      </c>
      <c r="S865" s="45" t="inlineStr">
        <is>
          <t>129901-22080</t>
        </is>
      </c>
      <c r="T865" s="45" t="n"/>
      <c r="U865" s="61">
        <f>IF($C865="","",B865&amp;" "&amp;C865&amp;" · ĐK"&amp;D865&amp;IF(E865=""," "," "&amp;E865)&amp;IF(K865=""," "," - "&amp;K865))</f>
        <v/>
      </c>
    </row>
    <row r="866" ht="39.75" customHeight="1">
      <c r="A866" s="89" t="inlineStr">
        <is>
          <t>HH076143</t>
        </is>
      </c>
      <c r="B866" s="71" t="inlineStr">
        <is>
          <t>YANMAR</t>
        </is>
      </c>
      <c r="C866" s="45" t="inlineStr">
        <is>
          <t>4D94E-C/4TNE94</t>
        </is>
      </c>
      <c r="D866" s="71" t="n">
        <v>94</v>
      </c>
      <c r="E866" s="71" t="inlineStr">
        <is>
          <t>(A)</t>
        </is>
      </c>
      <c r="F866" s="45" t="inlineStr">
        <is>
          <t>buồng nổ ách chuồn,dài 104</t>
        </is>
      </c>
      <c r="G866" s="71" t="inlineStr">
        <is>
          <t>30x74</t>
        </is>
      </c>
      <c r="H866" s="71" t="n">
        <v>45</v>
      </c>
      <c r="I866" s="71" t="n">
        <v>104</v>
      </c>
      <c r="J866" s="71" t="inlineStr">
        <is>
          <t>2.5HK-2-4.5</t>
        </is>
      </c>
      <c r="K866" s="93" t="inlineStr">
        <is>
          <t>NSP</t>
        </is>
      </c>
      <c r="L866" s="71" t="inlineStr">
        <is>
          <t>Bộ 4</t>
        </is>
      </c>
      <c r="M866" s="64" t="n"/>
      <c r="N866" s="64" t="n">
        <v>1200000</v>
      </c>
      <c r="O866" s="64" t="n">
        <v>1300000</v>
      </c>
      <c r="P866" s="64" t="n">
        <v>1450000</v>
      </c>
      <c r="Q866" s="64" t="n"/>
      <c r="R866" s="71" t="inlineStr">
        <is>
          <t>🟢 CÓ</t>
        </is>
      </c>
      <c r="S866" s="45" t="inlineStr">
        <is>
          <t>129901-22080</t>
        </is>
      </c>
      <c r="T866" s="45" t="n"/>
      <c r="U866" s="61">
        <f>IF($C866="","",B866&amp;" "&amp;C866&amp;" · ĐK"&amp;D866&amp;IF(E866=""," "," "&amp;E866)&amp;IF(K866=""," "," - "&amp;K866))</f>
        <v/>
      </c>
    </row>
    <row r="867" ht="39.75" customHeight="1">
      <c r="A867" s="89" t="inlineStr">
        <is>
          <t>HH076029</t>
        </is>
      </c>
      <c r="B867" s="90" t="inlineStr">
        <is>
          <t>YANMAR</t>
        </is>
      </c>
      <c r="C867" s="43" t="inlineStr">
        <is>
          <t>4D94E/4D94ML/4D94LE</t>
        </is>
      </c>
      <c r="D867" s="90" t="n">
        <v>94</v>
      </c>
      <c r="E867" s="90" t="inlineStr">
        <is>
          <t>(A)</t>
        </is>
      </c>
      <c r="F867" s="43" t="inlineStr">
        <is>
          <t xml:space="preserve">buồng nổ ách chuồn,dài 99 </t>
        </is>
      </c>
      <c r="G867" s="90" t="inlineStr">
        <is>
          <t>30x74</t>
        </is>
      </c>
      <c r="H867" s="90" t="n">
        <v>40.5</v>
      </c>
      <c r="I867" s="90" t="n">
        <v>99</v>
      </c>
      <c r="J867" s="90" t="inlineStr">
        <is>
          <t>2HK-2-3</t>
        </is>
      </c>
      <c r="K867" s="91" t="inlineStr">
        <is>
          <t>IZUMI</t>
        </is>
      </c>
      <c r="L867" s="90" t="inlineStr">
        <is>
          <t>Bộ 4</t>
        </is>
      </c>
      <c r="M867" s="92" t="n"/>
      <c r="N867" s="92" t="n"/>
      <c r="O867" s="92" t="n"/>
      <c r="P867" s="92" t="n"/>
      <c r="Q867" s="92" t="n"/>
      <c r="R867" s="90" t="inlineStr">
        <is>
          <t>🟢 CÓ</t>
        </is>
      </c>
      <c r="S867" s="45" t="n"/>
      <c r="T867" s="45" t="n"/>
      <c r="U867" s="61">
        <f>IF($C867="","",B867&amp;" "&amp;C867&amp;" · ĐK"&amp;D867&amp;IF(E867=""," "," "&amp;E867)&amp;IF(K867=""," "," - "&amp;K867))</f>
        <v/>
      </c>
    </row>
    <row r="868" ht="39.75" customHeight="1">
      <c r="A868" s="89" t="n"/>
      <c r="B868" s="90" t="inlineStr">
        <is>
          <t>YANMAR</t>
        </is>
      </c>
      <c r="C868" s="43" t="inlineStr">
        <is>
          <t>4DNE94</t>
        </is>
      </c>
      <c r="D868" s="90" t="n">
        <v>94</v>
      </c>
      <c r="E868" s="90" t="inlineStr">
        <is>
          <t>(A)</t>
        </is>
      </c>
      <c r="F868" s="43" t="inlineStr">
        <is>
          <t>buồng nổ tròn 48 đầu u vuông</t>
        </is>
      </c>
      <c r="G868" s="90" t="inlineStr">
        <is>
          <t>30x72</t>
        </is>
      </c>
      <c r="H868" s="90" t="n">
        <v>40</v>
      </c>
      <c r="I868" s="90" t="n">
        <v>99</v>
      </c>
      <c r="J868" s="90" t="inlineStr">
        <is>
          <t>2HK-2-3</t>
        </is>
      </c>
      <c r="K868" s="91" t="n"/>
      <c r="L868" s="90" t="inlineStr">
        <is>
          <t>Bộ 4</t>
        </is>
      </c>
      <c r="M868" s="92" t="n"/>
      <c r="N868" s="92" t="n"/>
      <c r="O868" s="92" t="n"/>
      <c r="P868" s="92" t="n"/>
      <c r="Q868" s="92" t="n"/>
      <c r="R868" s="90" t="inlineStr">
        <is>
          <t>🟢 CÓ</t>
        </is>
      </c>
      <c r="S868" s="45" t="n"/>
      <c r="T868" s="45" t="n"/>
      <c r="U868" s="61">
        <f>IF($C868="","",B868&amp;" "&amp;C868&amp;" · ĐK"&amp;D868&amp;IF(E868=""," "," "&amp;E868)&amp;IF(K868=""," "," - "&amp;K868))</f>
        <v/>
      </c>
    </row>
    <row r="869" ht="39.75" customHeight="1">
      <c r="A869" s="89" t="inlineStr">
        <is>
          <t>HH077205</t>
        </is>
      </c>
      <c r="B869" s="71" t="inlineStr">
        <is>
          <t>YANMAR</t>
        </is>
      </c>
      <c r="C869" s="45" t="inlineStr">
        <is>
          <t>4TNV94 16V</t>
        </is>
      </c>
      <c r="D869" s="71" t="n">
        <v>94</v>
      </c>
      <c r="E869" s="71" t="n"/>
      <c r="F869" s="45" t="inlineStr">
        <is>
          <t>buồng nổ tròn dù 48</t>
        </is>
      </c>
      <c r="G869" s="71" t="n">
        <v>30</v>
      </c>
      <c r="H869" s="71" t="n">
        <v>40</v>
      </c>
      <c r="I869" s="71" t="n">
        <v>99</v>
      </c>
      <c r="J869" s="71" t="inlineStr">
        <is>
          <t>2HK-2-3</t>
        </is>
      </c>
      <c r="K869" s="93" t="inlineStr">
        <is>
          <t>MAHLE</t>
        </is>
      </c>
      <c r="L869" s="71" t="inlineStr">
        <is>
          <t>Bộ 4</t>
        </is>
      </c>
      <c r="M869" s="64" t="n"/>
      <c r="N869" s="64" t="n">
        <v>2250000</v>
      </c>
      <c r="O869" s="64" t="n">
        <v>2400000</v>
      </c>
      <c r="P869" s="64" t="n">
        <v>2550000</v>
      </c>
      <c r="Q869" s="64" t="n"/>
      <c r="R869" s="71" t="inlineStr">
        <is>
          <t>🟢 CÓ</t>
        </is>
      </c>
      <c r="S869" s="45" t="inlineStr">
        <is>
          <t>129906-22080</t>
        </is>
      </c>
      <c r="T869" s="45" t="n"/>
      <c r="U869" s="61">
        <f>IF($C869="","",B869&amp;" "&amp;C869&amp;" · ĐK"&amp;D869&amp;IF(E869=""," "," "&amp;E869)&amp;IF(K869=""," "," - "&amp;K869))</f>
        <v/>
      </c>
    </row>
    <row r="870" ht="39.75" customHeight="1">
      <c r="A870" s="89" t="inlineStr">
        <is>
          <t>HH083559</t>
        </is>
      </c>
      <c r="B870" s="71" t="inlineStr">
        <is>
          <t>YANMAR</t>
        </is>
      </c>
      <c r="C870" s="45" t="inlineStr">
        <is>
          <t>4TNV94 16V</t>
        </is>
      </c>
      <c r="D870" s="71" t="n">
        <v>94</v>
      </c>
      <c r="E870" s="71" t="n"/>
      <c r="F870" s="45" t="inlineStr">
        <is>
          <t>buồng nổ tròn dù 48</t>
        </is>
      </c>
      <c r="G870" s="71" t="n">
        <v>30</v>
      </c>
      <c r="H870" s="71" t="n">
        <v>40</v>
      </c>
      <c r="I870" s="71" t="n">
        <v>99</v>
      </c>
      <c r="J870" s="71" t="inlineStr">
        <is>
          <t>2HK-2-3</t>
        </is>
      </c>
      <c r="K870" s="93" t="inlineStr">
        <is>
          <t>HENWEIT</t>
        </is>
      </c>
      <c r="L870" s="71" t="inlineStr">
        <is>
          <t>Bộ 4</t>
        </is>
      </c>
      <c r="M870" s="64" t="n"/>
      <c r="N870" s="64" t="n">
        <v>1700000</v>
      </c>
      <c r="O870" s="64" t="n">
        <v>1800000</v>
      </c>
      <c r="P870" s="64" t="n">
        <v>1900000</v>
      </c>
      <c r="Q870" s="64" t="n"/>
      <c r="R870" s="71" t="inlineStr">
        <is>
          <t>🟢 CÓ</t>
        </is>
      </c>
      <c r="S870" s="45" t="inlineStr">
        <is>
          <t>129906-22080</t>
        </is>
      </c>
      <c r="T870" s="45" t="n"/>
      <c r="U870" s="61">
        <f>IF($C870="","",B870&amp;" "&amp;C870&amp;" · ĐK"&amp;D870&amp;IF(E870=""," "," "&amp;E870)&amp;IF(K870=""," "," - "&amp;K870))</f>
        <v/>
      </c>
    </row>
    <row r="871" ht="39.75" customHeight="1">
      <c r="A871" s="89" t="inlineStr">
        <is>
          <t>HH080212</t>
        </is>
      </c>
      <c r="B871" s="71" t="inlineStr">
        <is>
          <t>YANMAR</t>
        </is>
      </c>
      <c r="C871" s="45" t="inlineStr">
        <is>
          <t>4TNV94 16V</t>
        </is>
      </c>
      <c r="D871" s="71" t="n">
        <v>94</v>
      </c>
      <c r="E871" s="71" t="n"/>
      <c r="F871" s="45" t="inlineStr">
        <is>
          <t>buồng nổ tròn dù 48</t>
        </is>
      </c>
      <c r="G871" s="71" t="n">
        <v>30</v>
      </c>
      <c r="H871" s="71" t="n">
        <v>40</v>
      </c>
      <c r="I871" s="71" t="n">
        <v>99</v>
      </c>
      <c r="J871" s="71" t="inlineStr">
        <is>
          <t>2HK-2-3</t>
        </is>
      </c>
      <c r="K871" s="93" t="inlineStr">
        <is>
          <t>IKAZU</t>
        </is>
      </c>
      <c r="L871" s="71" t="inlineStr">
        <is>
          <t>Bộ 4</t>
        </is>
      </c>
      <c r="M871" s="64" t="n"/>
      <c r="N871" s="64" t="n">
        <v>1350000</v>
      </c>
      <c r="O871" s="64" t="n">
        <v>1450000</v>
      </c>
      <c r="P871" s="64" t="n">
        <v>1550000</v>
      </c>
      <c r="Q871" s="64" t="n"/>
      <c r="R871" s="71" t="inlineStr">
        <is>
          <t>🟢 CÓ</t>
        </is>
      </c>
      <c r="S871" s="45" t="inlineStr">
        <is>
          <t>129906-22080</t>
        </is>
      </c>
      <c r="T871" s="45" t="n"/>
      <c r="U871" s="61">
        <f>IF($C871="","",B871&amp;" "&amp;C871&amp;" · ĐK"&amp;D871&amp;IF(E871=""," "," "&amp;E871)&amp;IF(K871=""," "," - "&amp;K871))</f>
        <v/>
      </c>
    </row>
    <row r="872" ht="39.75" customHeight="1">
      <c r="A872" s="89" t="n"/>
      <c r="B872" s="90" t="inlineStr">
        <is>
          <t>YANMAR</t>
        </is>
      </c>
      <c r="C872" s="43" t="inlineStr">
        <is>
          <t>6LP</t>
        </is>
      </c>
      <c r="D872" s="90" t="n">
        <v>94</v>
      </c>
      <c r="E872" s="90" t="n"/>
      <c r="F872" s="43" t="n"/>
      <c r="G872" s="90" t="n"/>
      <c r="H872" s="90" t="n"/>
      <c r="I872" s="90" t="n"/>
      <c r="J872" s="90" t="n"/>
      <c r="K872" s="91" t="n"/>
      <c r="L872" s="90" t="inlineStr">
        <is>
          <t>Cái</t>
        </is>
      </c>
      <c r="M872" s="92" t="n"/>
      <c r="N872" s="92" t="n"/>
      <c r="O872" s="92" t="n"/>
      <c r="P872" s="92" t="n"/>
      <c r="Q872" s="92" t="n"/>
      <c r="R872" s="90" t="inlineStr">
        <is>
          <t>🟢 CÓ</t>
        </is>
      </c>
      <c r="S872" s="45" t="n"/>
      <c r="T872" s="45" t="inlineStr">
        <is>
          <t>🆕 MT</t>
        </is>
      </c>
      <c r="U872" s="61">
        <f>IF($C872="","",B872&amp;" "&amp;C872&amp;" · ĐK"&amp;D872&amp;IF(E872=""," "," "&amp;E872)&amp;IF(K872=""," "," - "&amp;K872))</f>
        <v/>
      </c>
    </row>
    <row r="873" ht="39.75" customHeight="1">
      <c r="A873" s="89" t="n"/>
      <c r="B873" s="71" t="inlineStr">
        <is>
          <t>YANMAR</t>
        </is>
      </c>
      <c r="C873" s="45" t="inlineStr">
        <is>
          <t>2T, 3T</t>
        </is>
      </c>
      <c r="D873" s="71" t="n">
        <v>95</v>
      </c>
      <c r="E873" s="71" t="n"/>
      <c r="F873" s="45" t="n"/>
      <c r="G873" s="71" t="inlineStr">
        <is>
          <t>35x81</t>
        </is>
      </c>
      <c r="H873" s="71" t="n">
        <v>51.6</v>
      </c>
      <c r="I873" s="71" t="n">
        <v>131</v>
      </c>
      <c r="J873" s="71" t="inlineStr">
        <is>
          <t>3.5-2.5-2.5-4.5-4.5</t>
        </is>
      </c>
      <c r="K873" s="93" t="n"/>
      <c r="L873" s="71" t="inlineStr">
        <is>
          <t>Cái</t>
        </is>
      </c>
      <c r="M873" s="64" t="n"/>
      <c r="N873" s="64" t="n"/>
      <c r="O873" s="64" t="n"/>
      <c r="P873" s="64" t="n"/>
      <c r="Q873" s="64" t="n"/>
      <c r="R873" s="71" t="inlineStr">
        <is>
          <t>🟢 CÓ</t>
        </is>
      </c>
      <c r="S873" s="45" t="n"/>
      <c r="T873" s="45" t="inlineStr">
        <is>
          <t>🆕 MT</t>
        </is>
      </c>
      <c r="U873" s="61">
        <f>IF($C873="","",B873&amp;" "&amp;C873&amp;" · ĐK"&amp;D873&amp;IF(E873=""," "," "&amp;E873)&amp;IF(K873=""," "," - "&amp;K873))</f>
        <v/>
      </c>
    </row>
    <row r="874" ht="39.75" customHeight="1">
      <c r="A874" s="89" t="n"/>
      <c r="B874" s="90" t="inlineStr">
        <is>
          <t>YANMAR</t>
        </is>
      </c>
      <c r="C874" s="43" t="inlineStr">
        <is>
          <t>3T95, 3PH</t>
        </is>
      </c>
      <c r="D874" s="90" t="n">
        <v>95</v>
      </c>
      <c r="E874" s="90" t="n"/>
      <c r="F874" s="43" t="n"/>
      <c r="G874" s="90" t="inlineStr">
        <is>
          <t>30x73</t>
        </is>
      </c>
      <c r="H874" s="90" t="n">
        <v>44.8</v>
      </c>
      <c r="I874" s="90" t="n">
        <v>104</v>
      </c>
      <c r="J874" s="90" t="inlineStr">
        <is>
          <t>3-2.5-4.5</t>
        </is>
      </c>
      <c r="K874" s="91" t="n"/>
      <c r="L874" s="90" t="inlineStr">
        <is>
          <t>Cái</t>
        </is>
      </c>
      <c r="M874" s="92" t="n"/>
      <c r="N874" s="92" t="n"/>
      <c r="O874" s="92" t="n"/>
      <c r="P874" s="92" t="n"/>
      <c r="Q874" s="92" t="n"/>
      <c r="R874" s="90" t="inlineStr">
        <is>
          <t>🟢 CÓ</t>
        </is>
      </c>
      <c r="S874" s="45" t="n"/>
      <c r="T874" s="45" t="inlineStr">
        <is>
          <t>🆕 MT</t>
        </is>
      </c>
      <c r="U874" s="61">
        <f>IF($C874="","",B874&amp;" "&amp;C874&amp;" · ĐK"&amp;D874&amp;IF(E874=""," "," "&amp;E874)&amp;IF(K874=""," "," - "&amp;K874))</f>
        <v/>
      </c>
    </row>
    <row r="875" ht="39.75" customHeight="1">
      <c r="A875" s="89" t="n"/>
      <c r="B875" s="71" t="inlineStr">
        <is>
          <t>YANMAR</t>
        </is>
      </c>
      <c r="C875" s="45" t="inlineStr">
        <is>
          <t>4PHL-N, 4PHL-TN</t>
        </is>
      </c>
      <c r="D875" s="71" t="n">
        <v>95</v>
      </c>
      <c r="E875" s="71" t="n"/>
      <c r="F875" s="45" t="n"/>
      <c r="G875" s="71" t="inlineStr">
        <is>
          <t>30x73</t>
        </is>
      </c>
      <c r="H875" s="71" t="n">
        <v>44.8</v>
      </c>
      <c r="I875" s="71" t="n">
        <v>104</v>
      </c>
      <c r="J875" s="71" t="inlineStr">
        <is>
          <t>3-2.5-4.5</t>
        </is>
      </c>
      <c r="K875" s="93" t="n"/>
      <c r="L875" s="71" t="inlineStr">
        <is>
          <t>Cái</t>
        </is>
      </c>
      <c r="M875" s="64" t="n"/>
      <c r="N875" s="64" t="n"/>
      <c r="O875" s="64" t="n"/>
      <c r="P875" s="64" t="n"/>
      <c r="Q875" s="64" t="n"/>
      <c r="R875" s="71" t="inlineStr">
        <is>
          <t>🟢 CÓ</t>
        </is>
      </c>
      <c r="S875" s="45" t="n"/>
      <c r="T875" s="45" t="inlineStr">
        <is>
          <t>🆕 MT</t>
        </is>
      </c>
      <c r="U875" s="61">
        <f>IF($C875="","",B875&amp;" "&amp;C875&amp;" · ĐK"&amp;D875&amp;IF(E875=""," "," "&amp;E875)&amp;IF(K875=""," "," - "&amp;K875))</f>
        <v/>
      </c>
    </row>
    <row r="876" ht="39.75" customHeight="1">
      <c r="A876" s="89" t="n"/>
      <c r="B876" s="90" t="inlineStr">
        <is>
          <t>YANMAR</t>
        </is>
      </c>
      <c r="C876" s="43" t="inlineStr">
        <is>
          <t>6T95</t>
        </is>
      </c>
      <c r="D876" s="90" t="n">
        <v>95</v>
      </c>
      <c r="E876" s="90" t="inlineStr">
        <is>
          <t>(A)+(O)</t>
        </is>
      </c>
      <c r="F876" s="43" t="inlineStr">
        <is>
          <t>buồng nổ 53 nhọn, có 2 dấu supap, supap sâu 2, 5 mm</t>
        </is>
      </c>
      <c r="G876" s="90" t="n">
        <v>34</v>
      </c>
      <c r="H876" s="90" t="n">
        <v>46</v>
      </c>
      <c r="I876" s="90" t="n">
        <v>103</v>
      </c>
      <c r="J876" s="90" t="n"/>
      <c r="K876" s="91" t="n"/>
      <c r="L876" s="90" t="inlineStr">
        <is>
          <t>Cái</t>
        </is>
      </c>
      <c r="M876" s="92" t="n"/>
      <c r="N876" s="92" t="n"/>
      <c r="O876" s="92" t="n"/>
      <c r="P876" s="92" t="n"/>
      <c r="Q876" s="92" t="n"/>
      <c r="R876" s="90" t="inlineStr">
        <is>
          <t>🟢 CÓ</t>
        </is>
      </c>
      <c r="S876" s="45" t="n"/>
      <c r="T876" s="45" t="n"/>
      <c r="U876" s="61">
        <f>IF($C876="","",B876&amp;" "&amp;C876&amp;" · ĐK"&amp;D876&amp;IF(E876=""," "," "&amp;E876)&amp;IF(K876=""," "," - "&amp;K876))</f>
        <v/>
      </c>
    </row>
    <row r="877" ht="39.75" customHeight="1">
      <c r="A877" s="89" t="inlineStr">
        <is>
          <t>HH070472</t>
        </is>
      </c>
      <c r="B877" s="71" t="inlineStr">
        <is>
          <t>YANMAR</t>
        </is>
      </c>
      <c r="C877" s="45" t="inlineStr">
        <is>
          <t>6T95</t>
        </is>
      </c>
      <c r="D877" s="71" t="n">
        <v>95</v>
      </c>
      <c r="E877" s="71" t="n"/>
      <c r="F877" s="45" t="inlineStr">
        <is>
          <t>buồng nổ 51 nhọn có 2 dấu supap</t>
        </is>
      </c>
      <c r="G877" s="71" t="n">
        <v>32</v>
      </c>
      <c r="H877" s="71" t="n">
        <v>46</v>
      </c>
      <c r="I877" s="71" t="n">
        <v>108</v>
      </c>
      <c r="J877" s="71" t="inlineStr">
        <is>
          <t>3-2.5-2.5-4.5</t>
        </is>
      </c>
      <c r="K877" s="93" t="inlineStr">
        <is>
          <t>IZUMI</t>
        </is>
      </c>
      <c r="L877" s="71" t="inlineStr">
        <is>
          <t>Bộ 6</t>
        </is>
      </c>
      <c r="M877" s="64" t="n"/>
      <c r="N877" s="64" t="n"/>
      <c r="O877" s="64" t="n"/>
      <c r="P877" s="64" t="n"/>
      <c r="Q877" s="64" t="n"/>
      <c r="R877" s="71" t="inlineStr">
        <is>
          <t>🟢 CÓ</t>
        </is>
      </c>
      <c r="S877" s="45" t="n"/>
      <c r="T877" s="45" t="n"/>
      <c r="U877" s="61">
        <f>IF($C877="","",B877&amp;" "&amp;C877&amp;" · ĐK"&amp;D877&amp;IF(E877=""," "," "&amp;E877)&amp;IF(K877=""," "," - "&amp;K877))</f>
        <v/>
      </c>
    </row>
    <row r="878" ht="39.75" customHeight="1">
      <c r="A878" s="89" t="inlineStr">
        <is>
          <t>HH073161</t>
        </is>
      </c>
      <c r="B878" s="90" t="inlineStr">
        <is>
          <t>YANMAR</t>
        </is>
      </c>
      <c r="C878" s="43" t="inlineStr">
        <is>
          <t>4D98E/4TNE98</t>
        </is>
      </c>
      <c r="D878" s="90" t="n">
        <v>98</v>
      </c>
      <c r="E878" s="90" t="n"/>
      <c r="F878" s="43" t="inlineStr">
        <is>
          <t>Buồng Nổ Chuồn</t>
        </is>
      </c>
      <c r="G878" s="90" t="inlineStr">
        <is>
          <t>30x72</t>
        </is>
      </c>
      <c r="H878" s="90" t="n">
        <v>40</v>
      </c>
      <c r="I878" s="90" t="n">
        <v>99</v>
      </c>
      <c r="J878" s="90" t="inlineStr">
        <is>
          <t>2HK-2-3</t>
        </is>
      </c>
      <c r="K878" s="91" t="inlineStr">
        <is>
          <t>HENWEIT</t>
        </is>
      </c>
      <c r="L878" s="90" t="inlineStr">
        <is>
          <t>Bộ 4</t>
        </is>
      </c>
      <c r="M878" s="92" t="n"/>
      <c r="N878" s="92" t="n">
        <v>1800000</v>
      </c>
      <c r="O878" s="92" t="n">
        <v>1900000</v>
      </c>
      <c r="P878" s="92" t="n">
        <v>2050000</v>
      </c>
      <c r="Q878" s="92" t="n"/>
      <c r="R878" s="90" t="inlineStr">
        <is>
          <t>🟢 CÓ</t>
        </is>
      </c>
      <c r="S878" s="45" t="inlineStr">
        <is>
          <t>P-YA030-00</t>
        </is>
      </c>
      <c r="T878" s="45" t="n"/>
      <c r="U878" s="61">
        <f>IF($C878="","",B878&amp;" "&amp;C878&amp;" · ĐK"&amp;D878&amp;IF(E878=""," "," "&amp;E878)&amp;IF(K878=""," "," - "&amp;K878))</f>
        <v/>
      </c>
    </row>
    <row r="879" ht="39.75" customHeight="1">
      <c r="A879" s="89" t="inlineStr">
        <is>
          <t>HH072270</t>
        </is>
      </c>
      <c r="B879" s="71" t="inlineStr">
        <is>
          <t>YANMAR</t>
        </is>
      </c>
      <c r="C879" s="45" t="inlineStr">
        <is>
          <t>4TNE98/ 4D98/4TN98</t>
        </is>
      </c>
      <c r="D879" s="71" t="n">
        <v>98</v>
      </c>
      <c r="E879" s="71" t="n"/>
      <c r="F879" s="45" t="inlineStr">
        <is>
          <t>tròn 53.5 nhọn, ko có dấu suppap</t>
        </is>
      </c>
      <c r="G879" s="71" t="inlineStr">
        <is>
          <t>30x72</t>
        </is>
      </c>
      <c r="H879" s="71" t="n">
        <v>40</v>
      </c>
      <c r="I879" s="71" t="n">
        <v>99</v>
      </c>
      <c r="J879" s="71" t="inlineStr">
        <is>
          <t>2HK-2-3</t>
        </is>
      </c>
      <c r="K879" s="93" t="inlineStr">
        <is>
          <t>IKAZU</t>
        </is>
      </c>
      <c r="L879" s="71" t="inlineStr">
        <is>
          <t>Bộ 4</t>
        </is>
      </c>
      <c r="M879" s="64" t="n"/>
      <c r="N879" s="64" t="n">
        <v>1350000</v>
      </c>
      <c r="O879" s="64" t="n">
        <v>1450000</v>
      </c>
      <c r="P879" s="64" t="n">
        <v>1550000</v>
      </c>
      <c r="Q879" s="64" t="n"/>
      <c r="R879" s="71" t="inlineStr">
        <is>
          <t>🟢 CÓ</t>
        </is>
      </c>
      <c r="S879" s="45" t="inlineStr">
        <is>
          <t>129903-22120</t>
        </is>
      </c>
      <c r="T879" s="45" t="n"/>
      <c r="U879" s="61">
        <f>IF($C879="","",B879&amp;" "&amp;C879&amp;" · ĐK"&amp;D879&amp;IF(E879=""," "," "&amp;E879)&amp;IF(K879=""," "," - "&amp;K879))</f>
        <v/>
      </c>
    </row>
    <row r="880" ht="39.75" customHeight="1">
      <c r="A880" s="89" t="inlineStr">
        <is>
          <t>HH083558</t>
        </is>
      </c>
      <c r="B880" s="71" t="inlineStr">
        <is>
          <t>YANMAR</t>
        </is>
      </c>
      <c r="C880" s="45" t="inlineStr">
        <is>
          <t>4TNE98/ 4D98/4TN98</t>
        </is>
      </c>
      <c r="D880" s="71" t="n">
        <v>98</v>
      </c>
      <c r="E880" s="71" t="n"/>
      <c r="F880" s="45" t="inlineStr">
        <is>
          <t>tròn 53.5 nhọn, ko có dấu suppap</t>
        </is>
      </c>
      <c r="G880" s="71" t="inlineStr">
        <is>
          <t>30x72</t>
        </is>
      </c>
      <c r="H880" s="71" t="n">
        <v>40</v>
      </c>
      <c r="I880" s="71" t="n">
        <v>99</v>
      </c>
      <c r="J880" s="71" t="inlineStr">
        <is>
          <t>2HK-2-3</t>
        </is>
      </c>
      <c r="K880" s="93" t="inlineStr">
        <is>
          <t>HENWEIT</t>
        </is>
      </c>
      <c r="L880" s="71" t="inlineStr">
        <is>
          <t>Bộ 4</t>
        </is>
      </c>
      <c r="M880" s="64" t="n"/>
      <c r="N880" s="64" t="n">
        <v>1600000</v>
      </c>
      <c r="O880" s="64" t="n">
        <v>1700000</v>
      </c>
      <c r="P880" s="64" t="n">
        <v>1800000</v>
      </c>
      <c r="Q880" s="64" t="n"/>
      <c r="R880" s="71" t="inlineStr">
        <is>
          <t>🟢 CÓ</t>
        </is>
      </c>
      <c r="S880" s="45" t="inlineStr">
        <is>
          <t xml:space="preserve"> 129902-22080</t>
        </is>
      </c>
      <c r="T880" s="45" t="n"/>
      <c r="U880" s="61">
        <f>IF($C880="","",B880&amp;" "&amp;C880&amp;" · ĐK"&amp;D880&amp;IF(E880=""," "," "&amp;E880)&amp;IF(K880=""," "," - "&amp;K880))</f>
        <v/>
      </c>
    </row>
    <row r="881" ht="39.75" customHeight="1">
      <c r="A881" s="89" t="inlineStr">
        <is>
          <t>HH071568</t>
        </is>
      </c>
      <c r="B881" s="90" t="inlineStr">
        <is>
          <t>YANMAR</t>
        </is>
      </c>
      <c r="C881" s="43" t="inlineStr">
        <is>
          <t>4TNV98 /16V</t>
        </is>
      </c>
      <c r="D881" s="90" t="n">
        <v>98</v>
      </c>
      <c r="E881" s="90" t="inlineStr">
        <is>
          <t>(A)</t>
        </is>
      </c>
      <c r="F881" s="43" t="inlineStr">
        <is>
          <t>Buồng Nổ tròn 50 dù bằng</t>
        </is>
      </c>
      <c r="G881" s="90" t="inlineStr">
        <is>
          <t>30x72</t>
        </is>
      </c>
      <c r="H881" s="90" t="n">
        <v>40</v>
      </c>
      <c r="I881" s="90" t="n">
        <v>99</v>
      </c>
      <c r="J881" s="90" t="inlineStr">
        <is>
          <t>2HK-2-3</t>
        </is>
      </c>
      <c r="K881" s="91" t="inlineStr">
        <is>
          <t>IZUMI</t>
        </is>
      </c>
      <c r="L881" s="90" t="inlineStr">
        <is>
          <t>Bộ 4</t>
        </is>
      </c>
      <c r="M881" s="92" t="n"/>
      <c r="N881" s="92" t="n"/>
      <c r="O881" s="92" t="n"/>
      <c r="P881" s="92" t="n"/>
      <c r="Q881" s="92" t="n"/>
      <c r="R881" s="90" t="inlineStr">
        <is>
          <t>🟢 CÓ</t>
        </is>
      </c>
      <c r="S881" s="45" t="inlineStr">
        <is>
          <t>129907-22090</t>
        </is>
      </c>
      <c r="T881" s="45" t="n"/>
      <c r="U881" s="61">
        <f>IF($C881="","",B881&amp;" "&amp;C881&amp;" · ĐK"&amp;D881&amp;IF(E881=""," "," "&amp;E881)&amp;IF(K881=""," "," - "&amp;K881))</f>
        <v/>
      </c>
    </row>
    <row r="882" ht="39.75" customHeight="1">
      <c r="A882" s="89" t="inlineStr">
        <is>
          <t>HH076144</t>
        </is>
      </c>
      <c r="B882" s="90" t="inlineStr">
        <is>
          <t>YANMAR</t>
        </is>
      </c>
      <c r="C882" s="43" t="inlineStr">
        <is>
          <t>4TNV98 /16V</t>
        </is>
      </c>
      <c r="D882" s="90" t="n">
        <v>98</v>
      </c>
      <c r="E882" s="90" t="inlineStr">
        <is>
          <t>(A)</t>
        </is>
      </c>
      <c r="F882" s="43" t="inlineStr">
        <is>
          <t>Buồng Nổ tròn 50 dù bằng</t>
        </is>
      </c>
      <c r="G882" s="90" t="inlineStr">
        <is>
          <t>30x72</t>
        </is>
      </c>
      <c r="H882" s="90" t="n">
        <v>40</v>
      </c>
      <c r="I882" s="90" t="n">
        <v>99</v>
      </c>
      <c r="J882" s="90" t="inlineStr">
        <is>
          <t>2HK-2-3</t>
        </is>
      </c>
      <c r="K882" s="91" t="inlineStr">
        <is>
          <t>NSP</t>
        </is>
      </c>
      <c r="L882" s="90" t="inlineStr">
        <is>
          <t>Bộ 4</t>
        </is>
      </c>
      <c r="M882" s="92" t="n"/>
      <c r="N882" s="92" t="n"/>
      <c r="O882" s="92" t="n"/>
      <c r="P882" s="92" t="n"/>
      <c r="Q882" s="92" t="n"/>
      <c r="R882" s="90" t="inlineStr">
        <is>
          <t>🟢 CÓ</t>
        </is>
      </c>
      <c r="S882" s="45" t="inlineStr">
        <is>
          <t>129907-22090</t>
        </is>
      </c>
      <c r="T882" s="45" t="n"/>
      <c r="U882" s="61">
        <f>IF($C882="","",B882&amp;" "&amp;C882&amp;" · ĐK"&amp;D882&amp;IF(E882=""," "," "&amp;E882)&amp;IF(K882=""," "," - "&amp;K882))</f>
        <v/>
      </c>
    </row>
    <row r="883" ht="39.75" customHeight="1">
      <c r="A883" s="89" t="inlineStr">
        <is>
          <t>HH081471</t>
        </is>
      </c>
      <c r="B883" s="90" t="inlineStr">
        <is>
          <t>YANMAR</t>
        </is>
      </c>
      <c r="C883" s="43" t="inlineStr">
        <is>
          <t>4TNV98 /16V</t>
        </is>
      </c>
      <c r="D883" s="90" t="n">
        <v>98</v>
      </c>
      <c r="E883" s="90" t="inlineStr">
        <is>
          <t>(A)</t>
        </is>
      </c>
      <c r="F883" s="43" t="inlineStr">
        <is>
          <t>Buồng Nổ tròn 50 dù bằng</t>
        </is>
      </c>
      <c r="G883" s="90" t="inlineStr">
        <is>
          <t>30x72</t>
        </is>
      </c>
      <c r="H883" s="90" t="n">
        <v>40</v>
      </c>
      <c r="I883" s="90" t="n">
        <v>99</v>
      </c>
      <c r="J883" s="90" t="inlineStr">
        <is>
          <t>2HK-2-3</t>
        </is>
      </c>
      <c r="K883" s="91" t="inlineStr">
        <is>
          <t>IKAZU</t>
        </is>
      </c>
      <c r="L883" s="90" t="inlineStr">
        <is>
          <t>Bộ 4</t>
        </is>
      </c>
      <c r="M883" s="92" t="n"/>
      <c r="N883" s="92" t="n">
        <v>1350000</v>
      </c>
      <c r="O883" s="92" t="n">
        <v>1450000</v>
      </c>
      <c r="P883" s="92" t="n">
        <v>1550000</v>
      </c>
      <c r="Q883" s="92" t="n"/>
      <c r="R883" s="90" t="inlineStr">
        <is>
          <t>🟢 CÓ</t>
        </is>
      </c>
      <c r="S883" s="45" t="inlineStr">
        <is>
          <t xml:space="preserve">129907-22090 </t>
        </is>
      </c>
      <c r="T883" s="45" t="n"/>
      <c r="U883" s="61">
        <f>IF($C883="","",B883&amp;" "&amp;C883&amp;" · ĐK"&amp;D883&amp;IF(E883=""," "," "&amp;E883)&amp;IF(K883=""," "," - "&amp;K883))</f>
        <v/>
      </c>
    </row>
    <row r="884" ht="39.75" customHeight="1">
      <c r="A884" s="89" t="inlineStr">
        <is>
          <t>HH072171</t>
        </is>
      </c>
      <c r="B884" s="71" t="inlineStr">
        <is>
          <t>YANMAR</t>
        </is>
      </c>
      <c r="C884" s="45" t="inlineStr">
        <is>
          <t>3TN100/4TN100</t>
        </is>
      </c>
      <c r="D884" s="71" t="n">
        <v>100</v>
      </c>
      <c r="E884" s="71" t="inlineStr">
        <is>
          <t>(A)</t>
        </is>
      </c>
      <c r="F884" s="45" t="inlineStr">
        <is>
          <t>Buồng Nổ hình bông mai, CÓ 2 DẤU SP</t>
        </is>
      </c>
      <c r="G884" s="71" t="inlineStr">
        <is>
          <t>34x83</t>
        </is>
      </c>
      <c r="H884" s="71" t="n">
        <v>42.5</v>
      </c>
      <c r="I884" s="71" t="n">
        <v>101</v>
      </c>
      <c r="J884" s="71" t="inlineStr">
        <is>
          <t>1.5-2-3-3</t>
        </is>
      </c>
      <c r="K884" s="93" t="inlineStr">
        <is>
          <t>IZUMI</t>
        </is>
      </c>
      <c r="L884" s="71" t="inlineStr">
        <is>
          <t>Bộ 4</t>
        </is>
      </c>
      <c r="M884" s="64" t="n"/>
      <c r="N884" s="64" t="n">
        <v>480000</v>
      </c>
      <c r="O884" s="64" t="n">
        <v>500000</v>
      </c>
      <c r="P884" s="64" t="n">
        <v>550000</v>
      </c>
      <c r="Q884" s="64" t="n"/>
      <c r="R884" s="71" t="inlineStr">
        <is>
          <t>🟢 CÓ</t>
        </is>
      </c>
      <c r="S884" s="45" t="n"/>
      <c r="T884" s="45" t="n"/>
      <c r="U884" s="61">
        <f>IF($C884="","",B884&amp;" "&amp;C884&amp;" · ĐK"&amp;D884&amp;IF(E884=""," "," "&amp;E884)&amp;IF(K884=""," "," - "&amp;K884))</f>
        <v/>
      </c>
    </row>
    <row r="885" ht="39.75" customHeight="1">
      <c r="A885" s="89" t="inlineStr">
        <is>
          <t>HH082708</t>
        </is>
      </c>
      <c r="B885" s="71" t="inlineStr">
        <is>
          <t>YANMAR</t>
        </is>
      </c>
      <c r="C885" s="45" t="inlineStr">
        <is>
          <t>3TN100/4TN100</t>
        </is>
      </c>
      <c r="D885" s="71" t="n">
        <v>100</v>
      </c>
      <c r="E885" s="71" t="inlineStr">
        <is>
          <t>(A)</t>
        </is>
      </c>
      <c r="F885" s="45" t="inlineStr">
        <is>
          <t>Buồng Nổ hình bông mai, CÓ 2 DẤU SP</t>
        </is>
      </c>
      <c r="G885" s="71" t="inlineStr">
        <is>
          <t>34x83</t>
        </is>
      </c>
      <c r="H885" s="71" t="n">
        <v>42.5</v>
      </c>
      <c r="I885" s="71" t="n">
        <v>101</v>
      </c>
      <c r="J885" s="71" t="inlineStr">
        <is>
          <t>1.5-2-3-3</t>
        </is>
      </c>
      <c r="K885" s="93" t="inlineStr">
        <is>
          <t>IKAZU</t>
        </is>
      </c>
      <c r="L885" s="71" t="inlineStr">
        <is>
          <t>Bộ 4</t>
        </is>
      </c>
      <c r="M885" s="64" t="n"/>
      <c r="N885" s="64" t="n">
        <v>480000</v>
      </c>
      <c r="O885" s="64" t="n">
        <v>500000</v>
      </c>
      <c r="P885" s="64" t="n">
        <v>550000</v>
      </c>
      <c r="Q885" s="64" t="n"/>
      <c r="R885" s="71" t="inlineStr">
        <is>
          <t>🟢 CÓ</t>
        </is>
      </c>
      <c r="S885" s="45" t="n"/>
      <c r="T885" s="45" t="n"/>
      <c r="U885" s="61">
        <f>IF($C885="","",B885&amp;" "&amp;C885&amp;" · ĐK"&amp;D885&amp;IF(E885=""," "," "&amp;E885)&amp;IF(K885=""," "," - "&amp;K885))</f>
        <v/>
      </c>
    </row>
    <row r="886" ht="39.75" customHeight="1">
      <c r="A886" s="89" t="inlineStr">
        <is>
          <t>HH082709</t>
        </is>
      </c>
      <c r="B886" s="90" t="inlineStr">
        <is>
          <t>YANMAR</t>
        </is>
      </c>
      <c r="C886" s="43" t="inlineStr">
        <is>
          <t>3TN100/4TN100/4TNE100</t>
        </is>
      </c>
      <c r="D886" s="90" t="n">
        <v>100</v>
      </c>
      <c r="E886" s="90" t="inlineStr">
        <is>
          <t>(A)</t>
        </is>
      </c>
      <c r="F886" s="43" t="inlineStr">
        <is>
          <t>Buồng Nổ tròn 57 nhọn, có 2 dấu supap</t>
        </is>
      </c>
      <c r="G886" s="90" t="inlineStr">
        <is>
          <t>34x83</t>
        </is>
      </c>
      <c r="H886" s="90" t="n">
        <v>42.5</v>
      </c>
      <c r="I886" s="90" t="n">
        <v>101</v>
      </c>
      <c r="J886" s="90" t="inlineStr">
        <is>
          <t>1.5-2-3</t>
        </is>
      </c>
      <c r="K886" s="91" t="inlineStr">
        <is>
          <t>IKAZU</t>
        </is>
      </c>
      <c r="L886" s="90" t="inlineStr">
        <is>
          <t>Bộ 4</t>
        </is>
      </c>
      <c r="M886" s="92" t="n"/>
      <c r="N886" s="92" t="n">
        <v>480000</v>
      </c>
      <c r="O886" s="92" t="n">
        <v>500000</v>
      </c>
      <c r="P886" s="92" t="n">
        <v>550000</v>
      </c>
      <c r="Q886" s="92" t="n"/>
      <c r="R886" s="90" t="inlineStr">
        <is>
          <t>🟢 CÓ</t>
        </is>
      </c>
      <c r="S886" s="45" t="n"/>
      <c r="T886" s="45" t="n"/>
      <c r="U886" s="61">
        <f>IF($C886="","",B886&amp;" "&amp;C886&amp;" · ĐK"&amp;D886&amp;IF(E886=""," "," "&amp;E886)&amp;IF(K886=""," "," - "&amp;K886))</f>
        <v/>
      </c>
    </row>
    <row r="887" ht="39.75" customHeight="1">
      <c r="A887" s="89" t="n"/>
      <c r="B887" s="71" t="inlineStr">
        <is>
          <t>YANMAR</t>
        </is>
      </c>
      <c r="C887" s="45" t="inlineStr">
        <is>
          <t>4LHA-DTE</t>
        </is>
      </c>
      <c r="D887" s="71" t="n">
        <v>100</v>
      </c>
      <c r="E887" s="71" t="n"/>
      <c r="F887" s="45" t="n"/>
      <c r="G887" s="71" t="inlineStr">
        <is>
          <t>37x83</t>
        </is>
      </c>
      <c r="H887" s="71" t="n">
        <v>22.6</v>
      </c>
      <c r="I887" s="71" t="n">
        <v>100.6</v>
      </c>
      <c r="J887" s="71" t="inlineStr">
        <is>
          <t>2-2-3</t>
        </is>
      </c>
      <c r="K887" s="93" t="n"/>
      <c r="L887" s="71" t="inlineStr">
        <is>
          <t>Cái</t>
        </is>
      </c>
      <c r="M887" s="64" t="n"/>
      <c r="N887" s="64" t="n"/>
      <c r="O887" s="64" t="n"/>
      <c r="P887" s="64" t="n"/>
      <c r="Q887" s="64" t="n"/>
      <c r="R887" s="71" t="inlineStr">
        <is>
          <t>🟢 CÓ</t>
        </is>
      </c>
      <c r="S887" s="45" t="n"/>
      <c r="T887" s="45" t="inlineStr">
        <is>
          <t>🆕 MT</t>
        </is>
      </c>
      <c r="U887" s="61">
        <f>IF($C887="","",B887&amp;" "&amp;C887&amp;" · ĐK"&amp;D887&amp;IF(E887=""," "," "&amp;E887)&amp;IF(K887=""," "," - "&amp;K887))</f>
        <v/>
      </c>
    </row>
    <row r="888" ht="39.75" customHeight="1">
      <c r="A888" s="89" t="n"/>
      <c r="B888" s="90" t="inlineStr">
        <is>
          <t>YANMAR</t>
        </is>
      </c>
      <c r="C888" s="43" t="inlineStr">
        <is>
          <t>4LHA-HTE, 4LHA-HTZE</t>
        </is>
      </c>
      <c r="D888" s="90" t="n">
        <v>100</v>
      </c>
      <c r="E888" s="90" t="n"/>
      <c r="F888" s="43" t="n"/>
      <c r="G888" s="90" t="inlineStr">
        <is>
          <t>37x83</t>
        </is>
      </c>
      <c r="H888" s="90" t="n">
        <v>22.6</v>
      </c>
      <c r="I888" s="90" t="n">
        <v>100.6</v>
      </c>
      <c r="J888" s="90" t="inlineStr">
        <is>
          <t>2-2-3</t>
        </is>
      </c>
      <c r="K888" s="91" t="n"/>
      <c r="L888" s="90" t="inlineStr">
        <is>
          <t>Cái</t>
        </is>
      </c>
      <c r="M888" s="92" t="n"/>
      <c r="N888" s="92" t="n"/>
      <c r="O888" s="92" t="n"/>
      <c r="P888" s="92" t="n"/>
      <c r="Q888" s="92" t="n"/>
      <c r="R888" s="90" t="inlineStr">
        <is>
          <t>🟢 CÓ</t>
        </is>
      </c>
      <c r="S888" s="45" t="n"/>
      <c r="T888" s="45" t="inlineStr">
        <is>
          <t>🆕 MT</t>
        </is>
      </c>
      <c r="U888" s="61">
        <f>IF($C888="","",B888&amp;" "&amp;C888&amp;" · ĐK"&amp;D888&amp;IF(E888=""," "," "&amp;E888)&amp;IF(K888=""," "," - "&amp;K888))</f>
        <v/>
      </c>
    </row>
    <row r="889" ht="39.75" customHeight="1">
      <c r="A889" s="89" t="n"/>
      <c r="B889" s="71" t="inlineStr">
        <is>
          <t>YANMAR</t>
        </is>
      </c>
      <c r="C889" s="45" t="inlineStr">
        <is>
          <t>4LHA-STE</t>
        </is>
      </c>
      <c r="D889" s="71" t="n">
        <v>100</v>
      </c>
      <c r="E889" s="71" t="n"/>
      <c r="F889" s="45" t="n"/>
      <c r="G889" s="71" t="inlineStr">
        <is>
          <t>37x83</t>
        </is>
      </c>
      <c r="H889" s="71" t="n">
        <v>22.6</v>
      </c>
      <c r="I889" s="71" t="n">
        <v>100.6</v>
      </c>
      <c r="J889" s="71" t="inlineStr">
        <is>
          <t>2-2-3</t>
        </is>
      </c>
      <c r="K889" s="93" t="n"/>
      <c r="L889" s="71" t="inlineStr">
        <is>
          <t>Cái</t>
        </is>
      </c>
      <c r="M889" s="64" t="n"/>
      <c r="N889" s="64" t="n"/>
      <c r="O889" s="64" t="n"/>
      <c r="P889" s="64" t="n"/>
      <c r="Q889" s="64" t="n"/>
      <c r="R889" s="71" t="inlineStr">
        <is>
          <t>🟢 CÓ</t>
        </is>
      </c>
      <c r="S889" s="45" t="n"/>
      <c r="T889" s="45" t="inlineStr">
        <is>
          <t>🆕 MT</t>
        </is>
      </c>
      <c r="U889" s="61">
        <f>IF($C889="","",B889&amp;" "&amp;C889&amp;" · ĐK"&amp;D889&amp;IF(E889=""," "," "&amp;E889)&amp;IF(K889=""," "," - "&amp;K889))</f>
        <v/>
      </c>
    </row>
    <row r="890" ht="39.75" customHeight="1">
      <c r="A890" s="89" t="n"/>
      <c r="B890" s="90" t="inlineStr">
        <is>
          <t>YANMAR</t>
        </is>
      </c>
      <c r="C890" s="43" t="inlineStr">
        <is>
          <t>4TN100T-IFWA</t>
        </is>
      </c>
      <c r="D890" s="90" t="n">
        <v>100</v>
      </c>
      <c r="E890" s="90" t="n"/>
      <c r="F890" s="43" t="n"/>
      <c r="G890" s="90" t="inlineStr">
        <is>
          <t>34x82</t>
        </is>
      </c>
      <c r="H890" s="90" t="n">
        <v>42.6</v>
      </c>
      <c r="I890" s="90" t="n">
        <v>100.6</v>
      </c>
      <c r="J890" s="90" t="inlineStr">
        <is>
          <t>1.5-2-3</t>
        </is>
      </c>
      <c r="K890" s="91" t="n"/>
      <c r="L890" s="90" t="inlineStr">
        <is>
          <t>Cái</t>
        </is>
      </c>
      <c r="M890" s="92" t="n"/>
      <c r="N890" s="92" t="n"/>
      <c r="O890" s="92" t="n"/>
      <c r="P890" s="92" t="n"/>
      <c r="Q890" s="92" t="n"/>
      <c r="R890" s="90" t="inlineStr">
        <is>
          <t>🟢 CÓ</t>
        </is>
      </c>
      <c r="S890" s="45" t="n"/>
      <c r="T890" s="45" t="inlineStr">
        <is>
          <t>🆕 MT</t>
        </is>
      </c>
      <c r="U890" s="61">
        <f>IF($C890="","",B890&amp;" "&amp;C890&amp;" · ĐK"&amp;D890&amp;IF(E890=""," "," "&amp;E890)&amp;IF(K890=""," "," - "&amp;K890))</f>
        <v/>
      </c>
    </row>
    <row r="891" ht="39.75" customHeight="1">
      <c r="A891" s="89" t="n"/>
      <c r="B891" s="71" t="inlineStr">
        <is>
          <t>YANMAR</t>
        </is>
      </c>
      <c r="C891" s="45" t="inlineStr">
        <is>
          <t>6LYA-UT</t>
        </is>
      </c>
      <c r="D891" s="71" t="n">
        <v>100</v>
      </c>
      <c r="E891" s="71" t="n"/>
      <c r="F891" s="45" t="n"/>
      <c r="G891" s="71" t="inlineStr">
        <is>
          <t>37x82</t>
        </is>
      </c>
      <c r="H891" s="71" t="n">
        <v>41.1</v>
      </c>
      <c r="I891" s="71" t="n">
        <v>100.6</v>
      </c>
      <c r="J891" s="71" t="inlineStr">
        <is>
          <t>2-2-3</t>
        </is>
      </c>
      <c r="K891" s="93" t="n"/>
      <c r="L891" s="71" t="inlineStr">
        <is>
          <t>Cái</t>
        </is>
      </c>
      <c r="M891" s="64" t="n"/>
      <c r="N891" s="64" t="n"/>
      <c r="O891" s="64" t="n"/>
      <c r="P891" s="64" t="n"/>
      <c r="Q891" s="64" t="n"/>
      <c r="R891" s="71" t="inlineStr">
        <is>
          <t>🟢 CÓ</t>
        </is>
      </c>
      <c r="S891" s="45" t="n"/>
      <c r="T891" s="45" t="inlineStr">
        <is>
          <t>🆕 MT</t>
        </is>
      </c>
      <c r="U891" s="61">
        <f>IF($C891="","",B891&amp;" "&amp;C891&amp;" · ĐK"&amp;D891&amp;IF(E891=""," "," "&amp;E891)&amp;IF(K891=""," "," - "&amp;K891))</f>
        <v/>
      </c>
    </row>
    <row r="892" ht="39.75" customHeight="1">
      <c r="A892" s="89" t="n"/>
      <c r="B892" s="90" t="inlineStr">
        <is>
          <t>YANMAR</t>
        </is>
      </c>
      <c r="C892" s="43" t="inlineStr">
        <is>
          <t>4CH3</t>
        </is>
      </c>
      <c r="D892" s="90" t="n">
        <v>105</v>
      </c>
      <c r="E892" s="90" t="n"/>
      <c r="F892" s="43" t="n"/>
      <c r="G892" s="90" t="inlineStr">
        <is>
          <t>36x89.5</t>
        </is>
      </c>
      <c r="H892" s="90" t="n">
        <v>51.5</v>
      </c>
      <c r="I892" s="90" t="n">
        <v>119.5</v>
      </c>
      <c r="J892" s="90" t="inlineStr">
        <is>
          <t>3-2.5-2.5-5</t>
        </is>
      </c>
      <c r="K892" s="91" t="n"/>
      <c r="L892" s="90" t="inlineStr">
        <is>
          <t>Cái</t>
        </is>
      </c>
      <c r="M892" s="92" t="n"/>
      <c r="N892" s="92" t="n"/>
      <c r="O892" s="92" t="n"/>
      <c r="P892" s="92" t="n"/>
      <c r="Q892" s="92" t="n"/>
      <c r="R892" s="90" t="inlineStr">
        <is>
          <t>🟢 CÓ</t>
        </is>
      </c>
      <c r="S892" s="45" t="n"/>
      <c r="T892" s="45" t="inlineStr">
        <is>
          <t>🆕 MT</t>
        </is>
      </c>
      <c r="U892" s="61">
        <f>IF($C892="","",B892&amp;" "&amp;C892&amp;" · ĐK"&amp;D892&amp;IF(E892=""," "," "&amp;E892)&amp;IF(K892=""," "," - "&amp;K892))</f>
        <v/>
      </c>
    </row>
    <row r="893" ht="39.75" customHeight="1">
      <c r="A893" s="89" t="n"/>
      <c r="B893" s="71" t="inlineStr">
        <is>
          <t>YANMAR</t>
        </is>
      </c>
      <c r="C893" s="45" t="inlineStr">
        <is>
          <t>6CH-HTE3, 6CHL-TN</t>
        </is>
      </c>
      <c r="D893" s="71" t="n">
        <v>105</v>
      </c>
      <c r="E893" s="71" t="n"/>
      <c r="F893" s="45" t="n"/>
      <c r="G893" s="71" t="inlineStr">
        <is>
          <t>36x89.5</t>
        </is>
      </c>
      <c r="H893" s="71" t="n">
        <v>51.5</v>
      </c>
      <c r="I893" s="71" t="n">
        <v>119.5</v>
      </c>
      <c r="J893" s="71" t="inlineStr">
        <is>
          <t>3-2.5-2.5-5</t>
        </is>
      </c>
      <c r="K893" s="93" t="n"/>
      <c r="L893" s="71" t="inlineStr">
        <is>
          <t>Cái</t>
        </is>
      </c>
      <c r="M893" s="64" t="n"/>
      <c r="N893" s="64" t="n"/>
      <c r="O893" s="64" t="n"/>
      <c r="P893" s="64" t="n"/>
      <c r="Q893" s="64" t="n"/>
      <c r="R893" s="71" t="inlineStr">
        <is>
          <t>🟢 CÓ</t>
        </is>
      </c>
      <c r="S893" s="45" t="n"/>
      <c r="T893" s="45" t="inlineStr">
        <is>
          <t>🆕 MT</t>
        </is>
      </c>
      <c r="U893" s="61">
        <f>IF($C893="","",B893&amp;" "&amp;C893&amp;" · ĐK"&amp;D893&amp;IF(E893=""," "," "&amp;E893)&amp;IF(K893=""," "," - "&amp;K893))</f>
        <v/>
      </c>
    </row>
    <row r="894" ht="39.75" customHeight="1">
      <c r="A894" s="89" t="inlineStr">
        <is>
          <t>HH080834</t>
        </is>
      </c>
      <c r="B894" s="90" t="inlineStr">
        <is>
          <t>YANMAR</t>
        </is>
      </c>
      <c r="C894" s="43" t="inlineStr">
        <is>
          <t>6CHX</t>
        </is>
      </c>
      <c r="D894" s="90" t="n">
        <v>105</v>
      </c>
      <c r="E894" s="90" t="n"/>
      <c r="F894" s="43" t="inlineStr">
        <is>
          <t>buồng nổ 55 nhọn có 2 dấu supap</t>
        </is>
      </c>
      <c r="G894" s="90" t="inlineStr">
        <is>
          <t>36x89.5</t>
        </is>
      </c>
      <c r="H894" s="90" t="n">
        <v>51.5</v>
      </c>
      <c r="I894" s="90" t="n">
        <v>119.5</v>
      </c>
      <c r="J894" s="90" t="inlineStr">
        <is>
          <t>3-2.5-2.5-5</t>
        </is>
      </c>
      <c r="K894" s="91" t="n"/>
      <c r="L894" s="90" t="inlineStr">
        <is>
          <t>Cái</t>
        </is>
      </c>
      <c r="M894" s="92" t="n"/>
      <c r="N894" s="92" t="n"/>
      <c r="O894" s="92" t="n"/>
      <c r="P894" s="92" t="n"/>
      <c r="Q894" s="92" t="n"/>
      <c r="R894" s="90" t="inlineStr">
        <is>
          <t>🟢 CÓ</t>
        </is>
      </c>
      <c r="S894" s="45" t="n"/>
      <c r="T894" s="45" t="inlineStr">
        <is>
          <t>🆕 MT</t>
        </is>
      </c>
      <c r="U894" s="61">
        <f>IF($C894="","",B894&amp;" "&amp;C894&amp;" · ĐK"&amp;D894&amp;IF(E894=""," "," "&amp;E894)&amp;IF(K894=""," "," - "&amp;K894))</f>
        <v/>
      </c>
    </row>
    <row r="895" ht="39.75" customHeight="1">
      <c r="A895" s="89" t="n"/>
      <c r="B895" s="71" t="inlineStr">
        <is>
          <t>YANMAR</t>
        </is>
      </c>
      <c r="C895" s="45" t="inlineStr">
        <is>
          <t>6CHX-UTE</t>
        </is>
      </c>
      <c r="D895" s="71" t="n">
        <v>105</v>
      </c>
      <c r="E895" s="71" t="n"/>
      <c r="F895" s="45" t="n"/>
      <c r="G895" s="71" t="inlineStr">
        <is>
          <t>40x87</t>
        </is>
      </c>
      <c r="H895" s="71" t="n">
        <v>49.5</v>
      </c>
      <c r="I895" s="71" t="n">
        <v>119.5</v>
      </c>
      <c r="J895" s="71" t="inlineStr">
        <is>
          <t>3-2.5-2.5-5</t>
        </is>
      </c>
      <c r="K895" s="93" t="n"/>
      <c r="L895" s="71" t="inlineStr">
        <is>
          <t>Cái</t>
        </is>
      </c>
      <c r="M895" s="64" t="n"/>
      <c r="N895" s="64" t="n"/>
      <c r="O895" s="64" t="n"/>
      <c r="P895" s="64" t="n"/>
      <c r="Q895" s="64" t="n"/>
      <c r="R895" s="71" t="inlineStr">
        <is>
          <t>🟢 CÓ</t>
        </is>
      </c>
      <c r="S895" s="45" t="n"/>
      <c r="T895" s="45" t="inlineStr">
        <is>
          <t>🆕 MT</t>
        </is>
      </c>
      <c r="U895" s="61">
        <f>IF($C895="","",B895&amp;" "&amp;C895&amp;" · ĐK"&amp;D895&amp;IF(E895=""," "," "&amp;E895)&amp;IF(K895=""," "," - "&amp;K895))</f>
        <v/>
      </c>
    </row>
    <row r="896" ht="39.75" customHeight="1">
      <c r="A896" s="89" t="n"/>
      <c r="B896" s="90" t="inlineStr">
        <is>
          <t>YANMAR</t>
        </is>
      </c>
      <c r="C896" s="43" t="inlineStr">
        <is>
          <t>4TNE106T</t>
        </is>
      </c>
      <c r="D896" s="90" t="n">
        <v>106</v>
      </c>
      <c r="E896" s="90" t="n"/>
      <c r="F896" s="43" t="n"/>
      <c r="G896" s="90" t="inlineStr">
        <is>
          <t>37x83.5</t>
        </is>
      </c>
      <c r="H896" s="90" t="n">
        <v>42.7</v>
      </c>
      <c r="I896" s="90" t="n">
        <v>111.2</v>
      </c>
      <c r="J896" s="90" t="inlineStr">
        <is>
          <t>2.5 HK-2-3</t>
        </is>
      </c>
      <c r="K896" s="91" t="n"/>
      <c r="L896" s="90" t="inlineStr">
        <is>
          <t>Cái</t>
        </is>
      </c>
      <c r="M896" s="92" t="n"/>
      <c r="N896" s="92" t="n"/>
      <c r="O896" s="92" t="n"/>
      <c r="P896" s="92" t="n"/>
      <c r="Q896" s="92" t="n"/>
      <c r="R896" s="90" t="inlineStr">
        <is>
          <t>🟢 CÓ</t>
        </is>
      </c>
      <c r="S896" s="45" t="n"/>
      <c r="T896" s="45" t="inlineStr">
        <is>
          <t>🆕 MT</t>
        </is>
      </c>
      <c r="U896" s="61">
        <f>IF($C896="","",B896&amp;" "&amp;C896&amp;" · ĐK"&amp;D896&amp;IF(E896=""," "," "&amp;E896)&amp;IF(K896=""," "," - "&amp;K896))</f>
        <v/>
      </c>
    </row>
    <row r="897" ht="39.75" customHeight="1">
      <c r="A897" s="89" t="n"/>
      <c r="B897" s="71" t="inlineStr">
        <is>
          <t>YANMAR</t>
        </is>
      </c>
      <c r="C897" s="45" t="inlineStr">
        <is>
          <t>4TNV106</t>
        </is>
      </c>
      <c r="D897" s="71" t="n">
        <v>106</v>
      </c>
      <c r="E897" s="71" t="inlineStr">
        <is>
          <t>(A)</t>
        </is>
      </c>
      <c r="F897" s="45" t="inlineStr">
        <is>
          <t>Buồng Nổ tròn 60 nhọn có 2 dấu supap</t>
        </is>
      </c>
      <c r="G897" s="71" t="inlineStr">
        <is>
          <t>37x83.5</t>
        </is>
      </c>
      <c r="H897" s="71" t="n">
        <v>42.5</v>
      </c>
      <c r="I897" s="71" t="n">
        <v>111</v>
      </c>
      <c r="J897" s="71" t="inlineStr">
        <is>
          <t>2.5HK-2-3-3</t>
        </is>
      </c>
      <c r="K897" s="93" t="n"/>
      <c r="L897" s="71" t="inlineStr">
        <is>
          <t>Bộ 4</t>
        </is>
      </c>
      <c r="M897" s="64" t="n"/>
      <c r="N897" s="64" t="n"/>
      <c r="O897" s="64" t="n"/>
      <c r="P897" s="64" t="n"/>
      <c r="Q897" s="64" t="n"/>
      <c r="R897" s="71" t="inlineStr">
        <is>
          <t>🟢 CÓ</t>
        </is>
      </c>
      <c r="S897" s="45" t="n"/>
      <c r="T897" s="45" t="n"/>
      <c r="U897" s="61">
        <f>IF($C897="","",B897&amp;" "&amp;C897&amp;" · ĐK"&amp;D897&amp;IF(E897=""," "," "&amp;E897)&amp;IF(K897=""," "," - "&amp;K897))</f>
        <v/>
      </c>
    </row>
    <row r="898" ht="39.75" customHeight="1">
      <c r="A898" s="89" t="n"/>
      <c r="B898" s="90" t="inlineStr">
        <is>
          <t>YANMAR</t>
        </is>
      </c>
      <c r="C898" s="43" t="inlineStr">
        <is>
          <t>6LPA</t>
        </is>
      </c>
      <c r="D898" s="90" t="n">
        <v>106</v>
      </c>
      <c r="E898" s="90" t="n"/>
      <c r="F898" s="43" t="n"/>
      <c r="G898" s="90" t="n"/>
      <c r="H898" s="90" t="n"/>
      <c r="I898" s="90" t="n"/>
      <c r="J898" s="90" t="n"/>
      <c r="K898" s="91" t="n"/>
      <c r="L898" s="90" t="inlineStr">
        <is>
          <t>Cái</t>
        </is>
      </c>
      <c r="M898" s="92" t="n"/>
      <c r="N898" s="92" t="n"/>
      <c r="O898" s="92" t="n"/>
      <c r="P898" s="92" t="n"/>
      <c r="Q898" s="92" t="n"/>
      <c r="R898" s="90" t="inlineStr">
        <is>
          <t>🟢 CÓ</t>
        </is>
      </c>
      <c r="S898" s="45" t="n"/>
      <c r="T898" s="45" t="inlineStr">
        <is>
          <t>🆕 MT</t>
        </is>
      </c>
      <c r="U898" s="61">
        <f>IF($C898="","",B898&amp;" "&amp;C898&amp;" · ĐK"&amp;D898&amp;IF(E898=""," "," "&amp;E898)&amp;IF(K898=""," "," - "&amp;K898))</f>
        <v/>
      </c>
    </row>
    <row r="899" ht="39.75" customHeight="1">
      <c r="A899" s="89" t="n"/>
      <c r="B899" s="71" t="inlineStr">
        <is>
          <t>YANMAR</t>
        </is>
      </c>
      <c r="C899" s="45" t="inlineStr">
        <is>
          <t>6CH-25B</t>
        </is>
      </c>
      <c r="D899" s="71" t="n">
        <v>106.9</v>
      </c>
      <c r="E899" s="71" t="n"/>
      <c r="F899" s="45" t="n"/>
      <c r="G899" s="71" t="inlineStr">
        <is>
          <t>38x88</t>
        </is>
      </c>
      <c r="H899" s="71" t="n">
        <v>47.5</v>
      </c>
      <c r="I899" s="71" t="n">
        <v>116.7</v>
      </c>
      <c r="J899" s="71" t="inlineStr">
        <is>
          <t>3-2.5-2.5-4</t>
        </is>
      </c>
      <c r="K899" s="93" t="n"/>
      <c r="L899" s="71" t="inlineStr">
        <is>
          <t>Cái</t>
        </is>
      </c>
      <c r="M899" s="64" t="n"/>
      <c r="N899" s="64" t="n"/>
      <c r="O899" s="64" t="n"/>
      <c r="P899" s="64" t="n"/>
      <c r="Q899" s="64" t="n"/>
      <c r="R899" s="71" t="inlineStr">
        <is>
          <t>🟢 CÓ</t>
        </is>
      </c>
      <c r="S899" s="45" t="n"/>
      <c r="T899" s="45" t="inlineStr">
        <is>
          <t>🆕 MT</t>
        </is>
      </c>
      <c r="U899" s="61">
        <f>IF($C899="","",B899&amp;" "&amp;C899&amp;" · ĐK"&amp;D899&amp;IF(E899=""," "," "&amp;E899)&amp;IF(K899=""," "," - "&amp;K899))</f>
        <v/>
      </c>
    </row>
    <row r="900" ht="39.75" customHeight="1">
      <c r="A900" s="89" t="n"/>
      <c r="B900" s="90" t="inlineStr">
        <is>
          <t>YANMAR</t>
        </is>
      </c>
      <c r="C900" s="43" t="inlineStr">
        <is>
          <t>6CX-ETE</t>
        </is>
      </c>
      <c r="D900" s="90" t="n">
        <v>110</v>
      </c>
      <c r="E900" s="90" t="n"/>
      <c r="F900" s="43" t="n"/>
      <c r="G900" s="90" t="n"/>
      <c r="H900" s="90" t="n"/>
      <c r="I900" s="90" t="n"/>
      <c r="J900" s="90" t="inlineStr">
        <is>
          <t>2.5-2-2-4</t>
        </is>
      </c>
      <c r="K900" s="91" t="n"/>
      <c r="L900" s="90" t="inlineStr">
        <is>
          <t>Cái</t>
        </is>
      </c>
      <c r="M900" s="92" t="n"/>
      <c r="N900" s="92" t="n"/>
      <c r="O900" s="92" t="n"/>
      <c r="P900" s="92" t="n"/>
      <c r="Q900" s="92" t="n"/>
      <c r="R900" s="90" t="inlineStr">
        <is>
          <t>🟢 CÓ</t>
        </is>
      </c>
      <c r="S900" s="45" t="n"/>
      <c r="T900" s="45" t="inlineStr">
        <is>
          <t>🆕 MT</t>
        </is>
      </c>
      <c r="U900" s="61">
        <f>IF($C900="","",B900&amp;" "&amp;C900&amp;" · ĐK"&amp;D900&amp;IF(E900=""," "," "&amp;E900)&amp;IF(K900=""," "," - "&amp;K900))</f>
        <v/>
      </c>
    </row>
    <row r="901" ht="39.75" customHeight="1">
      <c r="A901" s="89" t="n"/>
      <c r="B901" s="71" t="inlineStr">
        <is>
          <t>YANMAR</t>
        </is>
      </c>
      <c r="C901" s="45" t="inlineStr">
        <is>
          <t>4T112</t>
        </is>
      </c>
      <c r="D901" s="71" t="n">
        <v>112</v>
      </c>
      <c r="E901" s="71" t="n"/>
      <c r="F901" s="45" t="n"/>
      <c r="G901" s="71" t="inlineStr">
        <is>
          <t>38x88</t>
        </is>
      </c>
      <c r="H901" s="71" t="n">
        <v>50.6</v>
      </c>
      <c r="I901" s="71" t="n">
        <v>119.6</v>
      </c>
      <c r="J901" s="71" t="inlineStr">
        <is>
          <t>3-2.5-5</t>
        </is>
      </c>
      <c r="K901" s="93" t="n"/>
      <c r="L901" s="71" t="inlineStr">
        <is>
          <t>Cái</t>
        </is>
      </c>
      <c r="M901" s="64" t="n"/>
      <c r="N901" s="64" t="n"/>
      <c r="O901" s="64" t="n"/>
      <c r="P901" s="64" t="n"/>
      <c r="Q901" s="64" t="n"/>
      <c r="R901" s="71" t="inlineStr">
        <is>
          <t>🟢 CÓ</t>
        </is>
      </c>
      <c r="S901" s="45" t="n"/>
      <c r="T901" s="45" t="inlineStr">
        <is>
          <t>🆕 MT</t>
        </is>
      </c>
      <c r="U901" s="61">
        <f>IF($C901="","",B901&amp;" "&amp;C901&amp;" · ĐK"&amp;D901&amp;IF(E901=""," "," "&amp;E901)&amp;IF(K901=""," "," - "&amp;K901))</f>
        <v/>
      </c>
    </row>
    <row r="902" ht="39.75" customHeight="1">
      <c r="A902" s="89" t="n"/>
      <c r="B902" s="90" t="inlineStr">
        <is>
          <t>YANMAR</t>
        </is>
      </c>
      <c r="C902" s="43" t="inlineStr">
        <is>
          <t>6T112</t>
        </is>
      </c>
      <c r="D902" s="90" t="n">
        <v>112</v>
      </c>
      <c r="E902" s="90" t="n"/>
      <c r="F902" s="43" t="n"/>
      <c r="G902" s="90" t="inlineStr">
        <is>
          <t>38x88</t>
        </is>
      </c>
      <c r="H902" s="90" t="n">
        <v>50.6</v>
      </c>
      <c r="I902" s="90" t="n">
        <v>119.6</v>
      </c>
      <c r="J902" s="90" t="inlineStr">
        <is>
          <t>3-2.5-5</t>
        </is>
      </c>
      <c r="K902" s="91" t="n"/>
      <c r="L902" s="90" t="inlineStr">
        <is>
          <t>Cái</t>
        </is>
      </c>
      <c r="M902" s="92" t="n"/>
      <c r="N902" s="92" t="n"/>
      <c r="O902" s="92" t="n"/>
      <c r="P902" s="92" t="n"/>
      <c r="Q902" s="92" t="n"/>
      <c r="R902" s="90" t="inlineStr">
        <is>
          <t>🟢 CÓ</t>
        </is>
      </c>
      <c r="S902" s="45" t="n"/>
      <c r="T902" s="45" t="inlineStr">
        <is>
          <t>🆕 MT</t>
        </is>
      </c>
      <c r="U902" s="61">
        <f>IF($C902="","",B902&amp;" "&amp;C902&amp;" · ĐK"&amp;D902&amp;IF(E902=""," "," "&amp;E902)&amp;IF(K902=""," "," - "&amp;K902))</f>
        <v/>
      </c>
    </row>
    <row r="903" ht="39.75" customHeight="1">
      <c r="A903" s="89" t="n"/>
      <c r="B903" s="71" t="inlineStr">
        <is>
          <t>YANMAR</t>
        </is>
      </c>
      <c r="C903" s="45" t="inlineStr">
        <is>
          <t>6TN112</t>
        </is>
      </c>
      <c r="D903" s="71" t="n">
        <v>112</v>
      </c>
      <c r="E903" s="71" t="inlineStr">
        <is>
          <t>0 Kieàng</t>
        </is>
      </c>
      <c r="F903" s="45" t="n"/>
      <c r="G903" s="71" t="n">
        <v>38</v>
      </c>
      <c r="H903" s="71" t="n">
        <v>50.5</v>
      </c>
      <c r="I903" s="71" t="n">
        <v>120</v>
      </c>
      <c r="J903" s="71" t="inlineStr">
        <is>
          <t>3-2.5-5</t>
        </is>
      </c>
      <c r="K903" s="93" t="n"/>
      <c r="L903" s="71" t="inlineStr">
        <is>
          <t>Bộ 6</t>
        </is>
      </c>
      <c r="M903" s="64" t="n"/>
      <c r="N903" s="64" t="n"/>
      <c r="O903" s="64" t="n"/>
      <c r="P903" s="64" t="n"/>
      <c r="Q903" s="64" t="n"/>
      <c r="R903" s="71" t="inlineStr">
        <is>
          <t>🟢 CÓ</t>
        </is>
      </c>
      <c r="S903" s="45" t="n"/>
      <c r="T903" s="45" t="n"/>
      <c r="U903" s="61">
        <f>IF($C903="","",B903&amp;" "&amp;C903&amp;" · ĐK"&amp;D903&amp;IF(E903=""," "," "&amp;E903)&amp;IF(K903=""," "," - "&amp;K903))</f>
        <v/>
      </c>
    </row>
    <row r="904" ht="39.75" customHeight="1">
      <c r="A904" s="89" t="n"/>
      <c r="B904" s="90" t="inlineStr">
        <is>
          <t>YANMAR</t>
        </is>
      </c>
      <c r="C904" s="43" t="inlineStr">
        <is>
          <t>6TN112</t>
        </is>
      </c>
      <c r="D904" s="90" t="n">
        <v>112</v>
      </c>
      <c r="E904" s="90" t="inlineStr">
        <is>
          <t>(A)</t>
        </is>
      </c>
      <c r="F904" s="43" t="n"/>
      <c r="G904" s="90" t="n">
        <v>38</v>
      </c>
      <c r="H904" s="90" t="n">
        <v>50.5</v>
      </c>
      <c r="I904" s="90" t="n">
        <v>120</v>
      </c>
      <c r="J904" s="90" t="inlineStr">
        <is>
          <t>3-2.5-5</t>
        </is>
      </c>
      <c r="K904" s="91" t="n"/>
      <c r="L904" s="90" t="inlineStr">
        <is>
          <t>Bộ 6</t>
        </is>
      </c>
      <c r="M904" s="92" t="n"/>
      <c r="N904" s="92" t="n"/>
      <c r="O904" s="92" t="n"/>
      <c r="P904" s="92" t="n"/>
      <c r="Q904" s="92" t="n"/>
      <c r="R904" s="90" t="inlineStr">
        <is>
          <t>🟢 CÓ</t>
        </is>
      </c>
      <c r="S904" s="45" t="n"/>
      <c r="T904" s="45" t="n"/>
      <c r="U904" s="61">
        <f>IF($C904="","",B904&amp;" "&amp;C904&amp;" · ĐK"&amp;D904&amp;IF(E904=""," "," "&amp;E904)&amp;IF(K904=""," "," - "&amp;K904))</f>
        <v/>
      </c>
    </row>
    <row r="905" ht="39.75" customHeight="1">
      <c r="A905" s="89" t="n"/>
      <c r="B905" s="71" t="inlineStr">
        <is>
          <t>YANMAR</t>
        </is>
      </c>
      <c r="C905" s="45" t="inlineStr">
        <is>
          <t>6GH-UTE</t>
        </is>
      </c>
      <c r="D905" s="71" t="n">
        <v>117.9</v>
      </c>
      <c r="E905" s="71" t="n"/>
      <c r="F905" s="45" t="n"/>
      <c r="G905" s="71" t="inlineStr">
        <is>
          <t>44x95</t>
        </is>
      </c>
      <c r="H905" s="71" t="n">
        <v>56.1</v>
      </c>
      <c r="I905" s="71" t="n">
        <v>128.2</v>
      </c>
      <c r="J905" s="71" t="inlineStr">
        <is>
          <t>3.5-2.5-2.5-5.5</t>
        </is>
      </c>
      <c r="K905" s="93" t="n"/>
      <c r="L905" s="71" t="inlineStr">
        <is>
          <t>Cái</t>
        </is>
      </c>
      <c r="M905" s="64" t="n"/>
      <c r="N905" s="64" t="n"/>
      <c r="O905" s="64" t="n"/>
      <c r="P905" s="64" t="n"/>
      <c r="Q905" s="64" t="n"/>
      <c r="R905" s="71" t="inlineStr">
        <is>
          <t>🟢 CÓ</t>
        </is>
      </c>
      <c r="S905" s="45" t="n"/>
      <c r="T905" s="45" t="inlineStr">
        <is>
          <t>🆕 MT</t>
        </is>
      </c>
      <c r="U905" s="61">
        <f>IF($C905="","",B905&amp;" "&amp;C905&amp;" · ĐK"&amp;D905&amp;IF(E905=""," "," "&amp;E905)&amp;IF(K905=""," "," - "&amp;K905))</f>
        <v/>
      </c>
    </row>
    <row r="906" ht="39.75" customHeight="1">
      <c r="A906" s="89" t="n"/>
      <c r="B906" s="90" t="inlineStr">
        <is>
          <t>YANMAR</t>
        </is>
      </c>
      <c r="C906" s="43" t="inlineStr">
        <is>
          <t>3ESD</t>
        </is>
      </c>
      <c r="D906" s="90" t="n">
        <v>120</v>
      </c>
      <c r="E906" s="90" t="n"/>
      <c r="F906" s="43" t="n"/>
      <c r="G906" s="90" t="inlineStr">
        <is>
          <t>44x103</t>
        </is>
      </c>
      <c r="H906" s="90" t="n">
        <v>61.2</v>
      </c>
      <c r="I906" s="90" t="n">
        <v>155</v>
      </c>
      <c r="J906" s="90" t="n"/>
      <c r="K906" s="91" t="n"/>
      <c r="L906" s="90" t="inlineStr">
        <is>
          <t>Cái</t>
        </is>
      </c>
      <c r="M906" s="92" t="n"/>
      <c r="N906" s="92" t="n"/>
      <c r="O906" s="92" t="n"/>
      <c r="P906" s="92" t="n"/>
      <c r="Q906" s="92" t="n"/>
      <c r="R906" s="90" t="inlineStr">
        <is>
          <t>🟢 CÓ</t>
        </is>
      </c>
      <c r="S906" s="45" t="n"/>
      <c r="T906" s="45" t="inlineStr">
        <is>
          <t>🆕 MT</t>
        </is>
      </c>
      <c r="U906" s="61">
        <f>IF($C906="","",B906&amp;" "&amp;C906&amp;" · ĐK"&amp;D906&amp;IF(E906=""," "," "&amp;E906)&amp;IF(K906=""," "," - "&amp;K906))</f>
        <v/>
      </c>
    </row>
    <row r="907" ht="39.75" customHeight="1">
      <c r="A907" s="89" t="n"/>
      <c r="B907" s="71" t="inlineStr">
        <is>
          <t>YANMAR</t>
        </is>
      </c>
      <c r="C907" s="45" t="inlineStr">
        <is>
          <t>6HA-ET</t>
        </is>
      </c>
      <c r="D907" s="71" t="n">
        <v>130</v>
      </c>
      <c r="E907" s="71" t="n"/>
      <c r="F907" s="45" t="n"/>
      <c r="G907" s="71" t="inlineStr">
        <is>
          <t>48x112</t>
        </is>
      </c>
      <c r="H907" s="71" t="n">
        <v>68</v>
      </c>
      <c r="I907" s="71" t="n">
        <v>150</v>
      </c>
      <c r="J907" s="71" t="inlineStr">
        <is>
          <t>4-3-3-6</t>
        </is>
      </c>
      <c r="K907" s="93" t="n"/>
      <c r="L907" s="71" t="inlineStr">
        <is>
          <t>Bộ 6</t>
        </is>
      </c>
      <c r="M907" s="64" t="n"/>
      <c r="N907" s="64" t="n"/>
      <c r="O907" s="64" t="n"/>
      <c r="P907" s="64" t="n"/>
      <c r="Q907" s="64" t="n"/>
      <c r="R907" s="71" t="inlineStr">
        <is>
          <t>🟢 CÓ</t>
        </is>
      </c>
      <c r="S907" s="45" t="n"/>
      <c r="T907" s="45" t="inlineStr">
        <is>
          <t>🆕 MT</t>
        </is>
      </c>
      <c r="U907" s="61">
        <f>IF($C907="","",B907&amp;" "&amp;C907&amp;" · ĐK"&amp;D907&amp;IF(E907=""," "," "&amp;E907)&amp;IF(K907=""," "," - "&amp;K907))</f>
        <v/>
      </c>
    </row>
    <row r="908" ht="39.75" customHeight="1">
      <c r="A908" s="89" t="n"/>
      <c r="B908" s="90" t="inlineStr">
        <is>
          <t>YANMAR</t>
        </is>
      </c>
      <c r="C908" s="43" t="inlineStr">
        <is>
          <t>6HA2M-DTE</t>
        </is>
      </c>
      <c r="D908" s="90" t="n">
        <v>130</v>
      </c>
      <c r="E908" s="90" t="n"/>
      <c r="F908" s="43" t="n"/>
      <c r="G908" s="90" t="inlineStr">
        <is>
          <t>48x111</t>
        </is>
      </c>
      <c r="H908" s="90" t="n">
        <v>60.6</v>
      </c>
      <c r="I908" s="90" t="n">
        <v>136.6</v>
      </c>
      <c r="J908" s="90" t="inlineStr">
        <is>
          <t>3.5-2.5-2.5-5</t>
        </is>
      </c>
      <c r="K908" s="91" t="n"/>
      <c r="L908" s="90" t="inlineStr">
        <is>
          <t>Bộ 6</t>
        </is>
      </c>
      <c r="M908" s="92" t="n"/>
      <c r="N908" s="92" t="n"/>
      <c r="O908" s="92" t="n"/>
      <c r="P908" s="92" t="n"/>
      <c r="Q908" s="92" t="n"/>
      <c r="R908" s="90" t="inlineStr">
        <is>
          <t>🟢 CÓ</t>
        </is>
      </c>
      <c r="S908" s="45" t="n"/>
      <c r="T908" s="45" t="inlineStr">
        <is>
          <t>🆕 MT</t>
        </is>
      </c>
      <c r="U908" s="61">
        <f>IF($C908="","",B908&amp;" "&amp;C908&amp;" · ĐK"&amp;D908&amp;IF(E908=""," "," "&amp;E908)&amp;IF(K908=""," "," - "&amp;K908))</f>
        <v/>
      </c>
    </row>
    <row r="909" ht="39.75" customHeight="1">
      <c r="A909" s="89" t="n"/>
      <c r="B909" s="71" t="inlineStr">
        <is>
          <t>YANMAR</t>
        </is>
      </c>
      <c r="C909" s="45" t="inlineStr">
        <is>
          <t>6HA2M-HTE</t>
        </is>
      </c>
      <c r="D909" s="71" t="n">
        <v>130</v>
      </c>
      <c r="E909" s="71" t="n"/>
      <c r="F909" s="45" t="n"/>
      <c r="G909" s="71" t="inlineStr">
        <is>
          <t>48x112</t>
        </is>
      </c>
      <c r="H909" s="71" t="n">
        <v>60.6</v>
      </c>
      <c r="I909" s="71" t="n">
        <v>136.6</v>
      </c>
      <c r="J909" s="71" t="inlineStr">
        <is>
          <t>3.5-2.5-2.5-5</t>
        </is>
      </c>
      <c r="K909" s="93" t="n"/>
      <c r="L909" s="71" t="inlineStr">
        <is>
          <t>Bộ 6</t>
        </is>
      </c>
      <c r="M909" s="64" t="n"/>
      <c r="N909" s="64" t="n"/>
      <c r="O909" s="64" t="n"/>
      <c r="P909" s="64" t="n"/>
      <c r="Q909" s="64" t="n"/>
      <c r="R909" s="71" t="inlineStr">
        <is>
          <t>🟢 CÓ</t>
        </is>
      </c>
      <c r="S909" s="45" t="n"/>
      <c r="T909" s="45" t="inlineStr">
        <is>
          <t>🆕 MT</t>
        </is>
      </c>
      <c r="U909" s="61">
        <f>IF($C909="","",B909&amp;" "&amp;C909&amp;" · ĐK"&amp;D909&amp;IF(E909=""," "," "&amp;E909)&amp;IF(K909=""," "," - "&amp;K909))</f>
        <v/>
      </c>
    </row>
    <row r="910" ht="39.75" customHeight="1">
      <c r="A910" s="89" t="n"/>
      <c r="B910" s="90" t="inlineStr">
        <is>
          <t>YANMAR</t>
        </is>
      </c>
      <c r="C910" s="43" t="inlineStr">
        <is>
          <t>3L15</t>
        </is>
      </c>
      <c r="D910" s="90" t="n">
        <v>132.9</v>
      </c>
      <c r="E910" s="90" t="n"/>
      <c r="F910" s="43" t="n"/>
      <c r="G910" s="90" t="inlineStr">
        <is>
          <t>55x111.5</t>
        </is>
      </c>
      <c r="H910" s="90" t="n">
        <v>52.3</v>
      </c>
      <c r="I910" s="90" t="n">
        <v>144.8</v>
      </c>
      <c r="J910" s="90" t="n"/>
      <c r="K910" s="91" t="n"/>
      <c r="L910" s="90" t="inlineStr">
        <is>
          <t>Cái</t>
        </is>
      </c>
      <c r="M910" s="92" t="n"/>
      <c r="N910" s="92" t="n"/>
      <c r="O910" s="92" t="n"/>
      <c r="P910" s="92" t="n"/>
      <c r="Q910" s="92" t="n"/>
      <c r="R910" s="90" t="inlineStr">
        <is>
          <t>🟢 CÓ</t>
        </is>
      </c>
      <c r="S910" s="45" t="n"/>
      <c r="T910" s="45" t="inlineStr">
        <is>
          <t>🆕 MT</t>
        </is>
      </c>
      <c r="U910" s="61">
        <f>IF($C910="","",B910&amp;" "&amp;C910&amp;" · ĐK"&amp;D910&amp;IF(E910=""," "," "&amp;E910)&amp;IF(K910=""," "," - "&amp;K910))</f>
        <v/>
      </c>
    </row>
    <row r="911" ht="39.75" customHeight="1">
      <c r="A911" s="89" t="n"/>
      <c r="B911" s="71" t="inlineStr">
        <is>
          <t>YANMAR</t>
        </is>
      </c>
      <c r="C911" s="45" t="inlineStr">
        <is>
          <t>6KH-ET</t>
        </is>
      </c>
      <c r="D911" s="71" t="n">
        <v>132.9</v>
      </c>
      <c r="E911" s="71" t="n"/>
      <c r="F911" s="45" t="n"/>
      <c r="G911" s="71" t="inlineStr">
        <is>
          <t>52x112</t>
        </is>
      </c>
      <c r="H911" s="71" t="n">
        <v>65.5</v>
      </c>
      <c r="I911" s="71" t="n">
        <v>149.3</v>
      </c>
      <c r="J911" s="71" t="inlineStr">
        <is>
          <t>4-2.5-2.5-6</t>
        </is>
      </c>
      <c r="K911" s="93" t="n"/>
      <c r="L911" s="71" t="inlineStr">
        <is>
          <t>Cái</t>
        </is>
      </c>
      <c r="M911" s="64" t="n"/>
      <c r="N911" s="64" t="n"/>
      <c r="O911" s="64" t="n"/>
      <c r="P911" s="64" t="n"/>
      <c r="Q911" s="64" t="n"/>
      <c r="R911" s="71" t="inlineStr">
        <is>
          <t>🟢 CÓ</t>
        </is>
      </c>
      <c r="S911" s="45" t="n"/>
      <c r="T911" s="45" t="inlineStr">
        <is>
          <t>🆕 MT</t>
        </is>
      </c>
      <c r="U911" s="61">
        <f>IF($C911="","",B911&amp;" "&amp;C911&amp;" · ĐK"&amp;D911&amp;IF(E911=""," "," "&amp;E911)&amp;IF(K911=""," "," - "&amp;K911))</f>
        <v/>
      </c>
    </row>
    <row r="912" ht="39.75" customHeight="1">
      <c r="A912" s="89" t="n"/>
      <c r="B912" s="90" t="inlineStr">
        <is>
          <t>YANMAR</t>
        </is>
      </c>
      <c r="C912" s="43" t="inlineStr">
        <is>
          <t>6KE</t>
        </is>
      </c>
      <c r="D912" s="90" t="n">
        <v>135</v>
      </c>
      <c r="E912" s="90" t="n"/>
      <c r="F912" s="43" t="inlineStr">
        <is>
          <t>buồng nổ nhọn 84 có 4 dấu supap</t>
        </is>
      </c>
      <c r="G912" s="90" t="n">
        <v>50</v>
      </c>
      <c r="H912" s="90" t="n"/>
      <c r="I912" s="90" t="n">
        <v>155</v>
      </c>
      <c r="J912" s="90" t="inlineStr">
        <is>
          <t>4-2.5-2.5-6</t>
        </is>
      </c>
      <c r="K912" s="91" t="n"/>
      <c r="L912" s="90" t="inlineStr">
        <is>
          <t>Bộ 6</t>
        </is>
      </c>
      <c r="M912" s="92" t="n"/>
      <c r="N912" s="92" t="n"/>
      <c r="O912" s="92" t="n"/>
      <c r="P912" s="92" t="n"/>
      <c r="Q912" s="92" t="n"/>
      <c r="R912" s="90" t="inlineStr">
        <is>
          <t>🟢 CÓ</t>
        </is>
      </c>
      <c r="S912" s="45" t="n"/>
      <c r="T912" s="45" t="inlineStr">
        <is>
          <t>🆕 MT</t>
        </is>
      </c>
      <c r="U912" s="61">
        <f>IF($C912="","",B912&amp;" "&amp;C912&amp;" · ĐK"&amp;D912&amp;IF(E912=""," "," "&amp;E912)&amp;IF(K912=""," "," - "&amp;K912))</f>
        <v/>
      </c>
    </row>
    <row r="913" ht="39.75" customHeight="1">
      <c r="A913" s="89" t="n"/>
      <c r="B913" s="71" t="inlineStr">
        <is>
          <t>YANMAR</t>
        </is>
      </c>
      <c r="C913" s="45" t="inlineStr">
        <is>
          <t>6KHL-STN</t>
        </is>
      </c>
      <c r="D913" s="71" t="n">
        <v>135</v>
      </c>
      <c r="E913" s="71" t="inlineStr">
        <is>
          <t>(A)+(O)</t>
        </is>
      </c>
      <c r="F913" s="45" t="inlineStr">
        <is>
          <t>buồng nổ nhọn 86 có 4 dấu supap</t>
        </is>
      </c>
      <c r="G913" s="71" t="inlineStr">
        <is>
          <t>52x112</t>
        </is>
      </c>
      <c r="H913" s="71" t="n">
        <v>65.5</v>
      </c>
      <c r="I913" s="71" t="n">
        <v>149.3</v>
      </c>
      <c r="J913" s="71" t="inlineStr">
        <is>
          <t>4-2.5-2.5-6</t>
        </is>
      </c>
      <c r="K913" s="93" t="n"/>
      <c r="L913" s="71" t="inlineStr">
        <is>
          <t>Bộ 6</t>
        </is>
      </c>
      <c r="M913" s="64" t="n"/>
      <c r="N913" s="64" t="n"/>
      <c r="O913" s="64" t="n"/>
      <c r="P913" s="64" t="n"/>
      <c r="Q913" s="64" t="n"/>
      <c r="R913" s="71" t="inlineStr">
        <is>
          <t>🟢 CÓ</t>
        </is>
      </c>
      <c r="S913" s="45" t="n"/>
      <c r="T913" s="45" t="inlineStr">
        <is>
          <t>🆕 MT</t>
        </is>
      </c>
      <c r="U913" s="61">
        <f>IF($C913="","",B913&amp;" "&amp;C913&amp;" · ĐK"&amp;D913&amp;IF(E913=""," "," "&amp;E913)&amp;IF(K913=""," "," - "&amp;K913))</f>
        <v/>
      </c>
    </row>
    <row r="914" ht="39.75" customHeight="1">
      <c r="A914" s="89" t="n"/>
      <c r="B914" s="90" t="inlineStr">
        <is>
          <t>YANMAR</t>
        </is>
      </c>
      <c r="C914" s="43" t="inlineStr">
        <is>
          <t>N28Y</t>
        </is>
      </c>
      <c r="D914" s="90" t="n">
        <v>145</v>
      </c>
      <c r="E914" s="90" t="n"/>
      <c r="F914" s="43" t="n"/>
      <c r="G914" s="90" t="inlineStr">
        <is>
          <t>55x116</t>
        </is>
      </c>
      <c r="H914" s="90" t="n">
        <v>84</v>
      </c>
      <c r="I914" s="90" t="n">
        <v>201.5</v>
      </c>
      <c r="J914" s="90" t="inlineStr">
        <is>
          <t>4-4-4-6</t>
        </is>
      </c>
      <c r="K914" s="91" t="n"/>
      <c r="L914" s="90" t="inlineStr">
        <is>
          <t>Cái</t>
        </is>
      </c>
      <c r="M914" s="92" t="n"/>
      <c r="N914" s="92" t="n"/>
      <c r="O914" s="92" t="n"/>
      <c r="P914" s="92" t="n"/>
      <c r="Q914" s="92" t="n"/>
      <c r="R914" s="90" t="inlineStr">
        <is>
          <t>🟢 CÓ</t>
        </is>
      </c>
      <c r="S914" s="45" t="n"/>
      <c r="T914" s="45" t="inlineStr">
        <is>
          <t>🆕 MT</t>
        </is>
      </c>
      <c r="U914" s="61">
        <f>IF($C914="","",B914&amp;" "&amp;C914&amp;" · ĐK"&amp;D914&amp;IF(E914=""," "," "&amp;E914)&amp;IF(K914=""," "," - "&amp;K914))</f>
        <v/>
      </c>
    </row>
    <row r="915" ht="39.75" customHeight="1">
      <c r="A915" s="89" t="n"/>
      <c r="B915" s="71" t="inlineStr">
        <is>
          <t>YANMAR</t>
        </is>
      </c>
      <c r="C915" s="45" t="inlineStr">
        <is>
          <t>6LAAL-DT</t>
        </is>
      </c>
      <c r="D915" s="71" t="n">
        <v>148</v>
      </c>
      <c r="E915" s="71" t="n"/>
      <c r="F915" s="45" t="n"/>
      <c r="G915" s="71" t="inlineStr">
        <is>
          <t>55x120</t>
        </is>
      </c>
      <c r="H915" s="71" t="n">
        <v>78.5</v>
      </c>
      <c r="I915" s="71" t="n">
        <v>167.9</v>
      </c>
      <c r="J915" s="71" t="inlineStr">
        <is>
          <t>4-3.5-3.5-6</t>
        </is>
      </c>
      <c r="K915" s="93" t="n"/>
      <c r="L915" s="71" t="inlineStr">
        <is>
          <t>Cái</t>
        </is>
      </c>
      <c r="M915" s="64" t="n"/>
      <c r="N915" s="64" t="n"/>
      <c r="O915" s="64" t="n"/>
      <c r="P915" s="64" t="n"/>
      <c r="Q915" s="64" t="n"/>
      <c r="R915" s="71" t="inlineStr">
        <is>
          <t>🟢 CÓ</t>
        </is>
      </c>
      <c r="S915" s="45" t="n"/>
      <c r="T915" s="45" t="inlineStr">
        <is>
          <t>🆕 MT</t>
        </is>
      </c>
      <c r="U915" s="61">
        <f>IF($C915="","",B915&amp;" "&amp;C915&amp;" · ĐK"&amp;D915&amp;IF(E915=""," "," "&amp;E915)&amp;IF(K915=""," "," - "&amp;K915))</f>
        <v/>
      </c>
    </row>
    <row r="916" ht="39.75" customHeight="1">
      <c r="A916" s="89" t="n"/>
      <c r="B916" s="90" t="inlineStr">
        <is>
          <t>YANMAR</t>
        </is>
      </c>
      <c r="C916" s="43" t="inlineStr">
        <is>
          <t>6LAH-STE</t>
        </is>
      </c>
      <c r="D916" s="90" t="n">
        <v>150</v>
      </c>
      <c r="E916" s="90" t="n"/>
      <c r="F916" s="43" t="inlineStr">
        <is>
          <t>buồng nổ nhọn 100, có 4 dấu su pap.</t>
        </is>
      </c>
      <c r="G916" s="90" t="inlineStr">
        <is>
          <t>58x124</t>
        </is>
      </c>
      <c r="H916" s="90" t="n">
        <v>77</v>
      </c>
      <c r="I916" s="90" t="n">
        <v>168</v>
      </c>
      <c r="J916" s="90" t="inlineStr">
        <is>
          <t>4-3.5-3.5-6</t>
        </is>
      </c>
      <c r="K916" s="91" t="n"/>
      <c r="L916" s="90" t="inlineStr">
        <is>
          <t>Cái</t>
        </is>
      </c>
      <c r="M916" s="92" t="n"/>
      <c r="N916" s="92" t="n"/>
      <c r="O916" s="92" t="n"/>
      <c r="P916" s="92" t="n"/>
      <c r="Q916" s="92" t="n"/>
      <c r="R916" s="90" t="inlineStr">
        <is>
          <t>🟢 CÓ</t>
        </is>
      </c>
      <c r="S916" s="45" t="n"/>
      <c r="T916" s="45" t="inlineStr">
        <is>
          <t>🆕 MT</t>
        </is>
      </c>
      <c r="U916" s="61">
        <f>IF($C916="","",B916&amp;" "&amp;C916&amp;" · ĐK"&amp;D916&amp;IF(E916=""," "," "&amp;E916)&amp;IF(K916=""," "," - "&amp;K916))</f>
        <v/>
      </c>
    </row>
    <row r="917" ht="39.75" customHeight="1">
      <c r="A917" s="89" t="n"/>
      <c r="B917" s="71" t="inlineStr">
        <is>
          <t>YANMAR</t>
        </is>
      </c>
      <c r="C917" s="45" t="inlineStr">
        <is>
          <t>6LX-GT</t>
        </is>
      </c>
      <c r="D917" s="71" t="n">
        <v>150</v>
      </c>
      <c r="E917" s="71" t="n"/>
      <c r="F917" s="45" t="inlineStr">
        <is>
          <t>buồng nổ nhọn 110, có 4 dấu su pap.má ắc lủng</t>
        </is>
      </c>
      <c r="G917" s="71" t="inlineStr">
        <is>
          <t>60x120</t>
        </is>
      </c>
      <c r="H917" s="71" t="n">
        <v>66.5</v>
      </c>
      <c r="I917" s="71" t="n">
        <v>154.5</v>
      </c>
      <c r="J917" s="71" t="inlineStr">
        <is>
          <t>4-3-3-5</t>
        </is>
      </c>
      <c r="K917" s="93" t="n"/>
      <c r="L917" s="71" t="inlineStr">
        <is>
          <t>Cái</t>
        </is>
      </c>
      <c r="M917" s="64" t="n"/>
      <c r="N917" s="64" t="n"/>
      <c r="O917" s="64" t="n"/>
      <c r="P917" s="64" t="n"/>
      <c r="Q917" s="64" t="n"/>
      <c r="R917" s="71" t="inlineStr">
        <is>
          <t>🟢 CÓ</t>
        </is>
      </c>
      <c r="S917" s="45" t="n"/>
      <c r="T917" s="45" t="inlineStr">
        <is>
          <t>🆕 MT</t>
        </is>
      </c>
      <c r="U917" s="61">
        <f>IF($C917="","",B917&amp;" "&amp;C917&amp;" · ĐK"&amp;D917&amp;IF(E917=""," "," "&amp;E917)&amp;IF(K917=""," "," - "&amp;K917))</f>
        <v/>
      </c>
    </row>
    <row r="918" ht="39.75" customHeight="1">
      <c r="A918" s="89" t="n"/>
      <c r="B918" s="90" t="inlineStr">
        <is>
          <t>YANMAR</t>
        </is>
      </c>
      <c r="C918" s="43" t="inlineStr">
        <is>
          <t>12AYM-EST, 12AY-ET, 12AYM-WET, 12AYM-WGT, 12AY</t>
        </is>
      </c>
      <c r="D918" s="90" t="n">
        <v>155</v>
      </c>
      <c r="E918" s="90" t="n"/>
      <c r="F918" s="43" t="n"/>
      <c r="G918" s="90" t="inlineStr">
        <is>
          <t>62x124</t>
        </is>
      </c>
      <c r="H918" s="90" t="n">
        <v>59</v>
      </c>
      <c r="I918" s="90" t="n">
        <v>137</v>
      </c>
      <c r="J918" s="90" t="inlineStr">
        <is>
          <t>3.5-3-4</t>
        </is>
      </c>
      <c r="K918" s="91" t="n"/>
      <c r="L918" s="90" t="inlineStr">
        <is>
          <t>Cái</t>
        </is>
      </c>
      <c r="M918" s="92" t="n"/>
      <c r="N918" s="92" t="n"/>
      <c r="O918" s="92" t="n"/>
      <c r="P918" s="92" t="n"/>
      <c r="Q918" s="92" t="n"/>
      <c r="R918" s="90" t="inlineStr">
        <is>
          <t>🟢 CÓ</t>
        </is>
      </c>
      <c r="S918" s="45" t="n"/>
      <c r="T918" s="45" t="inlineStr">
        <is>
          <t>🆕 MT</t>
        </is>
      </c>
      <c r="U918" s="61">
        <f>IF($C918="","",B918&amp;" "&amp;C918&amp;" · ĐK"&amp;D918&amp;IF(E918=""," "," "&amp;E918)&amp;IF(K918=""," "," - "&amp;K918))</f>
        <v/>
      </c>
    </row>
    <row r="919" ht="39.75" customHeight="1">
      <c r="A919" s="89" t="n"/>
      <c r="B919" s="71" t="inlineStr">
        <is>
          <t>YANMAR</t>
        </is>
      </c>
      <c r="C919" s="45" t="inlineStr">
        <is>
          <t>6AYL-ET, 6AYL-ST, 6AYP, 6AY, 6AYP1</t>
        </is>
      </c>
      <c r="D919" s="71" t="n">
        <v>155</v>
      </c>
      <c r="E919" s="71" t="n"/>
      <c r="F919" s="45" t="n"/>
      <c r="G919" s="71" t="inlineStr">
        <is>
          <t>62x124</t>
        </is>
      </c>
      <c r="H919" s="71" t="n">
        <v>59</v>
      </c>
      <c r="I919" s="71" t="n">
        <v>137</v>
      </c>
      <c r="J919" s="71" t="inlineStr">
        <is>
          <t>3.5-3-4</t>
        </is>
      </c>
      <c r="K919" s="93" t="n"/>
      <c r="L919" s="71" t="inlineStr">
        <is>
          <t>Cái</t>
        </is>
      </c>
      <c r="M919" s="64" t="n"/>
      <c r="N919" s="64" t="n"/>
      <c r="O919" s="64" t="n"/>
      <c r="P919" s="64" t="n"/>
      <c r="Q919" s="64" t="n"/>
      <c r="R919" s="71" t="inlineStr">
        <is>
          <t>🟢 CÓ</t>
        </is>
      </c>
      <c r="S919" s="45" t="n"/>
      <c r="T919" s="45" t="inlineStr">
        <is>
          <t>🆕 MT</t>
        </is>
      </c>
      <c r="U919" s="61">
        <f>IF($C919="","",B919&amp;" "&amp;C919&amp;" · ĐK"&amp;D919&amp;IF(E919=""," "," "&amp;E919)&amp;IF(K919=""," "," - "&amp;K919))</f>
        <v/>
      </c>
    </row>
    <row r="920" ht="39.75" customHeight="1">
      <c r="A920" s="89" t="n"/>
      <c r="B920" s="90" t="inlineStr">
        <is>
          <t>YANMAR</t>
        </is>
      </c>
      <c r="C920" s="43" t="inlineStr">
        <is>
          <t>6AYM-WET, 6AYM-WGT, 6AYM-ETE, 6AYM-STE, 6AYM-WST</t>
        </is>
      </c>
      <c r="D920" s="90" t="n">
        <v>155</v>
      </c>
      <c r="E920" s="90" t="n"/>
      <c r="F920" s="43" t="n"/>
      <c r="G920" s="90" t="inlineStr">
        <is>
          <t>62x124</t>
        </is>
      </c>
      <c r="H920" s="90" t="n">
        <v>59</v>
      </c>
      <c r="I920" s="90" t="n">
        <v>137</v>
      </c>
      <c r="J920" s="90" t="inlineStr">
        <is>
          <t>3.5-3-4</t>
        </is>
      </c>
      <c r="K920" s="91" t="n"/>
      <c r="L920" s="90" t="inlineStr">
        <is>
          <t>Cái</t>
        </is>
      </c>
      <c r="M920" s="92" t="n"/>
      <c r="N920" s="92" t="n"/>
      <c r="O920" s="92" t="n"/>
      <c r="P920" s="92" t="n"/>
      <c r="Q920" s="92" t="n"/>
      <c r="R920" s="90" t="inlineStr">
        <is>
          <t>🟢 CÓ</t>
        </is>
      </c>
      <c r="S920" s="45" t="n"/>
      <c r="T920" s="45" t="inlineStr">
        <is>
          <t>🆕 MT</t>
        </is>
      </c>
      <c r="U920" s="61">
        <f>IF($C920="","",B920&amp;" "&amp;C920&amp;" · ĐK"&amp;D920&amp;IF(E920=""," "," "&amp;E920)&amp;IF(K920=""," "," - "&amp;K920))</f>
        <v/>
      </c>
    </row>
    <row r="921" ht="39.75" customHeight="1">
      <c r="A921" s="89" t="n"/>
      <c r="B921" s="71" t="inlineStr">
        <is>
          <t>YANMAR</t>
        </is>
      </c>
      <c r="C921" s="45" t="inlineStr">
        <is>
          <t>S165-HT</t>
        </is>
      </c>
      <c r="D921" s="71" t="n">
        <v>165</v>
      </c>
      <c r="E921" s="71" t="n"/>
      <c r="F921" s="45" t="n"/>
      <c r="G921" s="71" t="inlineStr">
        <is>
          <t>65x138</t>
        </is>
      </c>
      <c r="H921" s="71" t="n">
        <v>89.5</v>
      </c>
      <c r="I921" s="71" t="n">
        <v>191.8</v>
      </c>
      <c r="J921" s="71" t="inlineStr">
        <is>
          <t>4-4-4-6</t>
        </is>
      </c>
      <c r="K921" s="93" t="n"/>
      <c r="L921" s="71" t="inlineStr">
        <is>
          <t>Cái</t>
        </is>
      </c>
      <c r="M921" s="64" t="n"/>
      <c r="N921" s="64" t="n"/>
      <c r="O921" s="64" t="n"/>
      <c r="P921" s="64" t="n"/>
      <c r="Q921" s="64" t="n"/>
      <c r="R921" s="71" t="inlineStr">
        <is>
          <t>🟢 CÓ</t>
        </is>
      </c>
      <c r="S921" s="45" t="n"/>
      <c r="T921" s="45" t="inlineStr">
        <is>
          <t>🆕 MT</t>
        </is>
      </c>
      <c r="U921" s="61">
        <f>IF($C921="","",B921&amp;" "&amp;C921&amp;" · ĐK"&amp;D921&amp;IF(E921=""," "," "&amp;E921)&amp;IF(K921=""," "," - "&amp;K921))</f>
        <v/>
      </c>
    </row>
    <row r="922" ht="39.75" customHeight="1">
      <c r="A922" s="89" t="n"/>
      <c r="B922" s="90" t="inlineStr">
        <is>
          <t>YANMAR</t>
        </is>
      </c>
      <c r="C922" s="43" t="inlineStr">
        <is>
          <t>S165L 6RY</t>
        </is>
      </c>
      <c r="D922" s="90" t="n">
        <v>165</v>
      </c>
      <c r="E922" s="90" t="n"/>
      <c r="F922" s="43" t="n"/>
      <c r="G922" s="90" t="inlineStr">
        <is>
          <t>65x138</t>
        </is>
      </c>
      <c r="H922" s="90" t="n">
        <v>89.5</v>
      </c>
      <c r="I922" s="90" t="n">
        <v>191.8</v>
      </c>
      <c r="J922" s="90" t="inlineStr">
        <is>
          <t>4-4-4-6</t>
        </is>
      </c>
      <c r="K922" s="91" t="n"/>
      <c r="L922" s="90" t="inlineStr">
        <is>
          <t>Cái</t>
        </is>
      </c>
      <c r="M922" s="92" t="n"/>
      <c r="N922" s="92" t="n"/>
      <c r="O922" s="92" t="n"/>
      <c r="P922" s="92" t="n"/>
      <c r="Q922" s="92" t="n"/>
      <c r="R922" s="90" t="inlineStr">
        <is>
          <t>🟢 CÓ</t>
        </is>
      </c>
      <c r="S922" s="45" t="n"/>
      <c r="T922" s="45" t="inlineStr">
        <is>
          <t>🆕 MT</t>
        </is>
      </c>
      <c r="U922" s="61">
        <f>IF($C922="","",B922&amp;" "&amp;C922&amp;" · ĐK"&amp;D922&amp;IF(E922=""," "," "&amp;E922)&amp;IF(K922=""," "," - "&amp;K922))</f>
        <v/>
      </c>
    </row>
    <row r="923" ht="39.75" customHeight="1">
      <c r="A923" s="85" t="n"/>
      <c r="B923" s="63" t="inlineStr">
        <is>
          <t>◆  KUBOTA   (16 sản phẩm)</t>
        </is>
      </c>
      <c r="C923" s="86" t="n"/>
      <c r="D923" s="86" t="n"/>
      <c r="E923" s="86" t="n"/>
      <c r="F923" s="86" t="n"/>
      <c r="G923" s="86" t="n"/>
      <c r="H923" s="86" t="n"/>
      <c r="I923" s="86" t="n"/>
      <c r="J923" s="86" t="n"/>
      <c r="K923" s="87" t="n"/>
      <c r="L923" s="86" t="n"/>
      <c r="M923" s="86" t="n"/>
      <c r="N923" s="86" t="n"/>
      <c r="O923" s="86" t="n"/>
      <c r="P923" s="86" t="n"/>
      <c r="Q923" s="86" t="n"/>
      <c r="R923" s="86" t="n"/>
      <c r="S923" s="88" t="n"/>
      <c r="T923" s="45" t="n"/>
      <c r="U923" s="61">
        <f>IF($C923="","",B923&amp;" "&amp;C923&amp;" · ĐK"&amp;D923&amp;IF(E923=""," "," "&amp;E923)&amp;IF(K923=""," "," - "&amp;K923))</f>
        <v/>
      </c>
    </row>
    <row r="924" ht="39.75" customHeight="1">
      <c r="A924" s="89" t="inlineStr">
        <is>
          <t>HH083901</t>
        </is>
      </c>
      <c r="B924" s="90" t="inlineStr">
        <is>
          <t>KUBOTA</t>
        </is>
      </c>
      <c r="C924" s="43" t="inlineStr">
        <is>
          <t>D722/ 3D67</t>
        </is>
      </c>
      <c r="D924" s="90" t="n">
        <v>67</v>
      </c>
      <c r="E924" s="90" t="n"/>
      <c r="F924" s="43" t="inlineStr">
        <is>
          <t>buồng nổ 2 tròn 1 tam giác</t>
        </is>
      </c>
      <c r="G924" s="90" t="n">
        <v>20</v>
      </c>
      <c r="H924" s="90" t="n">
        <v>23</v>
      </c>
      <c r="I924" s="90" t="n">
        <v>59</v>
      </c>
      <c r="J924" s="90" t="inlineStr">
        <is>
          <t>1.5hk-1.5-3</t>
        </is>
      </c>
      <c r="K924" s="91" t="inlineStr">
        <is>
          <t xml:space="preserve"> NICE IN</t>
        </is>
      </c>
      <c r="L924" s="90" t="inlineStr">
        <is>
          <t>Cái</t>
        </is>
      </c>
      <c r="M924" s="92" t="n"/>
      <c r="N924" s="92" t="n">
        <v>820000</v>
      </c>
      <c r="O924" s="92" t="n">
        <v>870000</v>
      </c>
      <c r="P924" s="92" t="n">
        <v>930000</v>
      </c>
      <c r="Q924" s="92" t="n"/>
      <c r="R924" s="90" t="inlineStr">
        <is>
          <t>🟢 CÓ</t>
        </is>
      </c>
      <c r="S924" s="45" t="n"/>
      <c r="T924" s="45" t="n"/>
      <c r="U924" s="61">
        <f>IF($C924="","",B924&amp;" "&amp;C924&amp;" · ĐK"&amp;D924&amp;IF(E924=""," "," "&amp;E924)&amp;IF(K924=""," "," - "&amp;K924))</f>
        <v/>
      </c>
    </row>
    <row r="925" ht="39.75" customHeight="1">
      <c r="A925" s="89" t="inlineStr">
        <is>
          <t>HH084102</t>
        </is>
      </c>
      <c r="B925" s="90" t="inlineStr">
        <is>
          <t>KUBOTA</t>
        </is>
      </c>
      <c r="C925" s="43" t="n"/>
      <c r="D925" s="90" t="n">
        <v>75</v>
      </c>
      <c r="E925" s="90" t="n"/>
      <c r="F925" s="43" t="inlineStr">
        <is>
          <t>buồng nổ đầu bằng,</t>
        </is>
      </c>
      <c r="G925" s="90" t="n">
        <v>20</v>
      </c>
      <c r="H925" s="90" t="n"/>
      <c r="I925" s="90" t="n">
        <v>65.5</v>
      </c>
      <c r="J925" s="90" t="inlineStr">
        <is>
          <t>2-1.5-4</t>
        </is>
      </c>
      <c r="K925" s="91" t="inlineStr">
        <is>
          <t xml:space="preserve"> NICE IN</t>
        </is>
      </c>
      <c r="L925" s="90" t="n"/>
      <c r="M925" s="92" t="n"/>
      <c r="N925" s="92" t="n">
        <v>1420000</v>
      </c>
      <c r="O925" s="92" t="n">
        <v>1500000</v>
      </c>
      <c r="P925" s="92" t="n">
        <v>1600000</v>
      </c>
      <c r="Q925" s="92" t="n"/>
      <c r="R925" s="90" t="n"/>
      <c r="S925" s="45" t="n"/>
      <c r="T925" s="45" t="n"/>
      <c r="U925" s="61" t="n"/>
    </row>
    <row r="926" ht="39.75" customHeight="1">
      <c r="A926" s="89" t="n"/>
      <c r="B926" s="90" t="inlineStr">
        <is>
          <t>KUBOTA</t>
        </is>
      </c>
      <c r="C926" s="43" t="n"/>
      <c r="D926" s="90" t="n">
        <v>75</v>
      </c>
      <c r="E926" s="90" t="n"/>
      <c r="F926" s="43" t="n"/>
      <c r="G926" s="90" t="n"/>
      <c r="H926" s="90" t="n"/>
      <c r="I926" s="90" t="n"/>
      <c r="J926" s="90" t="n"/>
      <c r="K926" s="91" t="n"/>
      <c r="L926" s="90" t="n"/>
      <c r="M926" s="92" t="n"/>
      <c r="N926" s="92" t="n"/>
      <c r="O926" s="92" t="n"/>
      <c r="P926" s="92" t="n"/>
      <c r="Q926" s="92" t="n"/>
      <c r="R926" s="90" t="n"/>
      <c r="S926" s="45" t="n"/>
      <c r="T926" s="45" t="n"/>
      <c r="U926" s="61" t="n"/>
    </row>
    <row r="927" ht="39.75" customHeight="1">
      <c r="A927" s="89" t="inlineStr">
        <is>
          <t>HH00718</t>
        </is>
      </c>
      <c r="B927" s="71" t="inlineStr">
        <is>
          <t>KUBOTA</t>
        </is>
      </c>
      <c r="C927" s="45" t="inlineStr">
        <is>
          <t>4D76/3D76/V1305/D1102</t>
        </is>
      </c>
      <c r="D927" s="71" t="n">
        <v>76</v>
      </c>
      <c r="E927" s="71" t="inlineStr">
        <is>
          <t>0 kiềng gang</t>
        </is>
      </c>
      <c r="F927" s="45" t="inlineStr">
        <is>
          <t>Buồng Nổ đầu bằng</t>
        </is>
      </c>
      <c r="G927" s="71" t="inlineStr">
        <is>
          <t>23x65</t>
        </is>
      </c>
      <c r="H927" s="71" t="n">
        <v>31.7</v>
      </c>
      <c r="I927" s="71" t="n">
        <v>80</v>
      </c>
      <c r="J927" s="71" t="inlineStr">
        <is>
          <t>2.5HK-2-5</t>
        </is>
      </c>
      <c r="K927" s="93" t="inlineStr">
        <is>
          <t>IZUMI</t>
        </is>
      </c>
      <c r="L927" s="71" t="inlineStr">
        <is>
          <t>Bộ 4</t>
        </is>
      </c>
      <c r="M927" s="64" t="n"/>
      <c r="N927" s="64" t="n"/>
      <c r="O927" s="64" t="n"/>
      <c r="P927" s="64" t="n"/>
      <c r="Q927" s="64" t="n"/>
      <c r="R927" s="71" t="inlineStr">
        <is>
          <t>🟢 CÓ</t>
        </is>
      </c>
      <c r="S927" s="45" t="n">
        <v>217500</v>
      </c>
      <c r="T927" s="45" t="n"/>
      <c r="U927" s="61">
        <f>IF($C927="","",B927&amp;" "&amp;C927&amp;" · ĐK"&amp;D927&amp;IF(E927=""," "," "&amp;E927)&amp;IF(K927=""," "," - "&amp;K927))</f>
        <v/>
      </c>
    </row>
    <row r="928" ht="39.75" customHeight="1">
      <c r="A928" s="89" t="inlineStr">
        <is>
          <t>HH077925</t>
        </is>
      </c>
      <c r="B928" s="71" t="inlineStr">
        <is>
          <t>KUBOTA</t>
        </is>
      </c>
      <c r="C928" s="45" t="inlineStr">
        <is>
          <t>4D76/3D76/V1305/D1102</t>
        </is>
      </c>
      <c r="D928" s="71" t="n">
        <v>76</v>
      </c>
      <c r="E928" s="71" t="inlineStr">
        <is>
          <t>0 kiềng gang</t>
        </is>
      </c>
      <c r="F928" s="45" t="inlineStr">
        <is>
          <t>nổ 2 tròn, 1 tam giác,ắc 25</t>
        </is>
      </c>
      <c r="G928" s="71" t="n">
        <v>25</v>
      </c>
      <c r="H928" s="71" t="n">
        <v>31</v>
      </c>
      <c r="I928" s="71" t="n">
        <v>80</v>
      </c>
      <c r="J928" s="71" t="inlineStr">
        <is>
          <t>2.5HK-2-5</t>
        </is>
      </c>
      <c r="K928" s="93" t="inlineStr">
        <is>
          <t>NSP</t>
        </is>
      </c>
      <c r="L928" s="71" t="inlineStr">
        <is>
          <t>Bộ 4</t>
        </is>
      </c>
      <c r="M928" s="64" t="n"/>
      <c r="N928" s="64" t="n">
        <v>340000</v>
      </c>
      <c r="O928" s="64" t="n">
        <v>360000</v>
      </c>
      <c r="P928" s="64" t="n">
        <v>380000</v>
      </c>
      <c r="Q928" s="64" t="n"/>
      <c r="R928" s="71" t="inlineStr">
        <is>
          <t>🟢 CÓ</t>
        </is>
      </c>
      <c r="S928" s="45" t="n"/>
      <c r="T928" s="45" t="n"/>
      <c r="U928" s="61">
        <f>IF($C928="","",B928&amp;" "&amp;C928&amp;" · ĐK"&amp;D928&amp;IF(E928=""," "," "&amp;E928)&amp;IF(K928=""," "," - "&amp;K928))</f>
        <v/>
      </c>
    </row>
    <row r="929" ht="39.75" customHeight="1">
      <c r="A929" s="89" t="n"/>
      <c r="B929" s="90" t="inlineStr">
        <is>
          <t>KUBOTA</t>
        </is>
      </c>
      <c r="C929" s="43" t="inlineStr">
        <is>
          <t>D1005/3D76</t>
        </is>
      </c>
      <c r="D929" s="90" t="n">
        <v>76</v>
      </c>
      <c r="E929" s="90" t="inlineStr">
        <is>
          <t>0 kiềng gang</t>
        </is>
      </c>
      <c r="F929" s="43" t="inlineStr">
        <is>
          <t>Buồng Nổ 2 con mắt hình tam giác</t>
        </is>
      </c>
      <c r="G929" s="90" t="inlineStr">
        <is>
          <t>22x60</t>
        </is>
      </c>
      <c r="H929" s="90" t="n">
        <v>28</v>
      </c>
      <c r="I929" s="90" t="n">
        <v>69</v>
      </c>
      <c r="J929" s="90" t="inlineStr">
        <is>
          <t>2.5HK-2-4</t>
        </is>
      </c>
      <c r="K929" s="91" t="n"/>
      <c r="L929" s="90" t="inlineStr">
        <is>
          <t>Cái</t>
        </is>
      </c>
      <c r="M929" s="92" t="n"/>
      <c r="N929" s="92" t="n"/>
      <c r="O929" s="92" t="n"/>
      <c r="P929" s="92" t="n"/>
      <c r="Q929" s="92" t="n"/>
      <c r="R929" s="90" t="inlineStr">
        <is>
          <t>🟢 CÓ</t>
        </is>
      </c>
      <c r="S929" s="45" t="n"/>
      <c r="T929" s="45" t="n"/>
      <c r="U929" s="61">
        <f>IF($C929="","",B929&amp;" "&amp;C929&amp;" · ĐK"&amp;D929&amp;IF(E929=""," "," "&amp;E929)&amp;IF(K929=""," "," - "&amp;K929))</f>
        <v/>
      </c>
    </row>
    <row r="930" ht="39.75" customHeight="1">
      <c r="A930" s="89" t="n"/>
      <c r="B930" s="71" t="inlineStr">
        <is>
          <t>KUBOTA</t>
        </is>
      </c>
      <c r="C930" s="45" t="inlineStr">
        <is>
          <t>V1405</t>
        </is>
      </c>
      <c r="D930" s="71" t="n">
        <v>76</v>
      </c>
      <c r="E930" s="71" t="inlineStr">
        <is>
          <t>0 kiềng gang</t>
        </is>
      </c>
      <c r="F930" s="45" t="inlineStr">
        <is>
          <t>Buồng Nổ 2 con mắt hình tam giác</t>
        </is>
      </c>
      <c r="G930" s="71" t="inlineStr">
        <is>
          <t>22x60</t>
        </is>
      </c>
      <c r="H930" s="71" t="n">
        <v>26</v>
      </c>
      <c r="I930" s="71" t="n">
        <v>70</v>
      </c>
      <c r="J930" s="71" t="inlineStr">
        <is>
          <t>2-1.5-4</t>
        </is>
      </c>
      <c r="K930" s="93" t="n"/>
      <c r="L930" s="71" t="inlineStr">
        <is>
          <t>Bộ 4</t>
        </is>
      </c>
      <c r="M930" s="64" t="n"/>
      <c r="N930" s="64" t="n"/>
      <c r="O930" s="64" t="n"/>
      <c r="P930" s="64" t="n"/>
      <c r="Q930" s="64" t="n"/>
      <c r="R930" s="71" t="inlineStr">
        <is>
          <t>🟢 CÓ</t>
        </is>
      </c>
      <c r="S930" s="45" t="n"/>
      <c r="T930" s="45" t="n"/>
      <c r="U930" s="61">
        <f>IF($C930="","",B930&amp;" "&amp;C930&amp;" · ĐK"&amp;D930&amp;IF(E930=""," "," "&amp;E930)&amp;IF(K930=""," "," - "&amp;K930))</f>
        <v/>
      </c>
    </row>
    <row r="931" ht="39.75" customHeight="1">
      <c r="A931" s="89" t="inlineStr">
        <is>
          <t>HH082734</t>
        </is>
      </c>
      <c r="B931" s="90" t="inlineStr">
        <is>
          <t>KUBOTA</t>
        </is>
      </c>
      <c r="C931" s="43" t="inlineStr">
        <is>
          <t>4D78/ V1505</t>
        </is>
      </c>
      <c r="D931" s="90" t="n">
        <v>78</v>
      </c>
      <c r="E931" s="90" t="n"/>
      <c r="F931" s="43" t="inlineStr">
        <is>
          <t>Buồng Nổ hình tam giác &amp; 2 hình tròn</t>
        </is>
      </c>
      <c r="G931" s="90" t="n">
        <v>22</v>
      </c>
      <c r="H931" s="90" t="n">
        <v>25.4</v>
      </c>
      <c r="I931" s="90" t="n">
        <v>70</v>
      </c>
      <c r="J931" s="90" t="inlineStr">
        <is>
          <t>2HK-1.5-4</t>
        </is>
      </c>
      <c r="K931" s="91" t="inlineStr">
        <is>
          <t xml:space="preserve"> NICE IN</t>
        </is>
      </c>
      <c r="L931" s="90" t="inlineStr">
        <is>
          <t>Bộ 4</t>
        </is>
      </c>
      <c r="M931" s="92" t="n"/>
      <c r="N931" s="92" t="n">
        <v>280000</v>
      </c>
      <c r="O931" s="92" t="n">
        <v>300000</v>
      </c>
      <c r="P931" s="92" t="n">
        <v>320000</v>
      </c>
      <c r="Q931" s="92" t="n"/>
      <c r="R931" s="90" t="inlineStr">
        <is>
          <t>🟢 CÓ</t>
        </is>
      </c>
      <c r="S931" s="45" t="n"/>
      <c r="T931" s="45" t="n"/>
      <c r="U931" s="61">
        <f>IF($C931="","",B931&amp;" "&amp;C931&amp;" · ĐK"&amp;D931&amp;IF(E931=""," "," "&amp;E931)&amp;IF(K931=""," "," - "&amp;K931))</f>
        <v/>
      </c>
    </row>
    <row r="932" ht="39.75" customHeight="1">
      <c r="A932" s="89" t="inlineStr">
        <is>
          <t>HH083518</t>
        </is>
      </c>
      <c r="B932" s="90" t="inlineStr">
        <is>
          <t>KUBOTA</t>
        </is>
      </c>
      <c r="C932" s="43" t="inlineStr">
        <is>
          <t>4D78/ V1505</t>
        </is>
      </c>
      <c r="D932" s="90" t="n">
        <v>78</v>
      </c>
      <c r="E932" s="90" t="n"/>
      <c r="F932" s="43" t="inlineStr">
        <is>
          <t>Buồng Nổ hình tam giác &amp; 2 hình tròn</t>
        </is>
      </c>
      <c r="G932" s="90" t="n">
        <v>22</v>
      </c>
      <c r="H932" s="90" t="n">
        <v>25.4</v>
      </c>
      <c r="I932" s="90" t="n">
        <v>70</v>
      </c>
      <c r="J932" s="90" t="inlineStr">
        <is>
          <t>2HK-1.5-4</t>
        </is>
      </c>
      <c r="K932" s="91" t="inlineStr">
        <is>
          <t>IKAZU</t>
        </is>
      </c>
      <c r="L932" s="90" t="inlineStr">
        <is>
          <t>Bộ 4</t>
        </is>
      </c>
      <c r="M932" s="92" t="n"/>
      <c r="N932" s="92" t="n">
        <v>250000</v>
      </c>
      <c r="O932" s="92" t="n">
        <v>270000</v>
      </c>
      <c r="P932" s="92" t="n">
        <v>290000</v>
      </c>
      <c r="Q932" s="92" t="n"/>
      <c r="R932" s="90" t="inlineStr">
        <is>
          <t>🟢 CÓ</t>
        </is>
      </c>
      <c r="S932" s="45" t="inlineStr">
        <is>
          <t>16060-21114</t>
        </is>
      </c>
      <c r="T932" s="45" t="n"/>
      <c r="U932" s="61">
        <f>IF($C932="","",B932&amp;" "&amp;C932&amp;" · ĐK"&amp;D932&amp;IF(E932=""," "," "&amp;E932)&amp;IF(K932=""," "," - "&amp;K932))</f>
        <v/>
      </c>
    </row>
    <row r="933" ht="39.75" customHeight="1">
      <c r="A933" s="89" t="inlineStr">
        <is>
          <t>HH071132</t>
        </is>
      </c>
      <c r="B933" s="71" t="inlineStr">
        <is>
          <t>KUBOTA</t>
        </is>
      </c>
      <c r="C933" s="45" t="inlineStr">
        <is>
          <t>4D82</t>
        </is>
      </c>
      <c r="D933" s="71" t="n">
        <v>82</v>
      </c>
      <c r="E933" s="71" t="n"/>
      <c r="F933" s="45" t="inlineStr">
        <is>
          <t>Buồng Nổ đầu bằng</t>
        </is>
      </c>
      <c r="G933" s="71" t="inlineStr">
        <is>
          <t>23x65</t>
        </is>
      </c>
      <c r="H933" s="71" t="n">
        <v>31.7</v>
      </c>
      <c r="I933" s="71" t="n">
        <v>80</v>
      </c>
      <c r="J933" s="71" t="inlineStr">
        <is>
          <t>2.5HK-2-5</t>
        </is>
      </c>
      <c r="K933" s="93" t="inlineStr">
        <is>
          <t>NSP</t>
        </is>
      </c>
      <c r="L933" s="71" t="inlineStr">
        <is>
          <t>Bộ 4</t>
        </is>
      </c>
      <c r="M933" s="64" t="n"/>
      <c r="N933" s="64" t="n">
        <v>430000</v>
      </c>
      <c r="O933" s="64" t="n">
        <v>456000</v>
      </c>
      <c r="P933" s="64" t="n">
        <v>480000</v>
      </c>
      <c r="Q933" s="64" t="n"/>
      <c r="R933" s="71" t="inlineStr">
        <is>
          <t>🟢 CÓ</t>
        </is>
      </c>
      <c r="S933" s="45" t="n"/>
      <c r="T933" s="45" t="n"/>
      <c r="U933" s="61">
        <f>IF($C933="","",B933&amp;" "&amp;C933&amp;" · ĐK"&amp;D933&amp;IF(E933=""," "," "&amp;E933)&amp;IF(K933=""," "," - "&amp;K933))</f>
        <v/>
      </c>
    </row>
    <row r="934" ht="39.75" customHeight="1">
      <c r="A934" s="89" t="inlineStr">
        <is>
          <t>HH071105</t>
        </is>
      </c>
      <c r="B934" s="71" t="inlineStr">
        <is>
          <t>KUBOTA</t>
        </is>
      </c>
      <c r="C934" s="45" t="inlineStr">
        <is>
          <t>4D82</t>
        </is>
      </c>
      <c r="D934" s="71" t="n">
        <v>82</v>
      </c>
      <c r="E934" s="71" t="n"/>
      <c r="F934" s="45" t="inlineStr">
        <is>
          <t>Buồng Nổ đầu bằng</t>
        </is>
      </c>
      <c r="G934" s="71" t="inlineStr">
        <is>
          <t>23x65</t>
        </is>
      </c>
      <c r="H934" s="71" t="n">
        <v>31.7</v>
      </c>
      <c r="I934" s="71" t="n">
        <v>80</v>
      </c>
      <c r="J934" s="71" t="inlineStr">
        <is>
          <t>2.5HK-2-5</t>
        </is>
      </c>
      <c r="K934" s="93" t="inlineStr">
        <is>
          <t>IZUMI</t>
        </is>
      </c>
      <c r="L934" s="71" t="inlineStr">
        <is>
          <t>Bộ 4</t>
        </is>
      </c>
      <c r="M934" s="64" t="n"/>
      <c r="N934" s="64" t="n"/>
      <c r="O934" s="64" t="n"/>
      <c r="P934" s="64" t="n"/>
      <c r="Q934" s="64" t="n"/>
      <c r="R934" s="71" t="inlineStr">
        <is>
          <t>🟢 CÓ</t>
        </is>
      </c>
      <c r="S934" s="45" t="n"/>
      <c r="T934" s="45" t="n"/>
      <c r="U934" s="61">
        <f>IF($C934="","",B934&amp;" "&amp;C934&amp;" · ĐK"&amp;D934&amp;IF(E934=""," "," "&amp;E934)&amp;IF(K934=""," "," - "&amp;K934))</f>
        <v/>
      </c>
    </row>
    <row r="935" ht="39.75" customHeight="1">
      <c r="A935" s="89" t="inlineStr">
        <is>
          <t>HH077927</t>
        </is>
      </c>
      <c r="B935" s="71" t="inlineStr">
        <is>
          <t>KUBOTA</t>
        </is>
      </c>
      <c r="C935" s="45" t="inlineStr">
        <is>
          <t>4D82 / 3D82</t>
        </is>
      </c>
      <c r="D935" s="71" t="n">
        <v>82</v>
      </c>
      <c r="E935" s="71" t="n"/>
      <c r="F935" s="45" t="inlineStr">
        <is>
          <t xml:space="preserve"> nổ 2 hình tròn, 1 hình tam giác (mỏ két)</t>
        </is>
      </c>
      <c r="G935" s="71" t="inlineStr">
        <is>
          <t>23x65</t>
        </is>
      </c>
      <c r="H935" s="71" t="n">
        <v>31.7</v>
      </c>
      <c r="I935" s="71" t="n">
        <v>80</v>
      </c>
      <c r="J935" s="71" t="inlineStr">
        <is>
          <t>2.5HK-2-5</t>
        </is>
      </c>
      <c r="K935" s="93" t="inlineStr">
        <is>
          <t>NSP</t>
        </is>
      </c>
      <c r="L935" s="71" t="inlineStr">
        <is>
          <t>Bộ 4</t>
        </is>
      </c>
      <c r="M935" s="64" t="n"/>
      <c r="N935" s="64" t="n">
        <v>330000</v>
      </c>
      <c r="O935" s="64" t="n">
        <v>350000</v>
      </c>
      <c r="P935" s="64" t="n">
        <v>370000</v>
      </c>
      <c r="Q935" s="64" t="n"/>
      <c r="R935" s="71" t="inlineStr">
        <is>
          <t>🟢 CÓ</t>
        </is>
      </c>
      <c r="S935" s="45" t="inlineStr">
        <is>
          <t xml:space="preserve"> 217540/16447-21113</t>
        </is>
      </c>
      <c r="T935" s="45" t="n"/>
      <c r="U935" s="61">
        <f>IF($C935="","",B935&amp;" "&amp;C935&amp;" · ĐK"&amp;D935&amp;IF(E935=""," "," "&amp;E935)&amp;IF(K935=""," "," - "&amp;K935))</f>
        <v/>
      </c>
    </row>
    <row r="936" ht="39.75" customHeight="1">
      <c r="A936" s="89" t="inlineStr">
        <is>
          <t>HH077929</t>
        </is>
      </c>
      <c r="B936" s="71" t="inlineStr">
        <is>
          <t>KUBOTA</t>
        </is>
      </c>
      <c r="C936" s="45" t="inlineStr">
        <is>
          <t>4D83 / 3D83</t>
        </is>
      </c>
      <c r="D936" s="71" t="n">
        <v>83</v>
      </c>
      <c r="E936" s="71" t="n"/>
      <c r="F936" s="45" t="inlineStr">
        <is>
          <t xml:space="preserve">buồng nổ 2 tròn 1 tam giác,mỏ két </t>
        </is>
      </c>
      <c r="G936" s="71" t="n"/>
      <c r="H936" s="71" t="n"/>
      <c r="I936" s="71" t="n"/>
      <c r="J936" s="71" t="n"/>
      <c r="K936" s="93" t="inlineStr">
        <is>
          <t>NSP</t>
        </is>
      </c>
      <c r="L936" s="71" t="n"/>
      <c r="M936" s="64" t="n"/>
      <c r="N936" s="64" t="n">
        <v>400000</v>
      </c>
      <c r="O936" s="64" t="n">
        <v>450000</v>
      </c>
      <c r="P936" s="64" t="n">
        <v>480000</v>
      </c>
      <c r="Q936" s="64" t="n"/>
      <c r="R936" s="71" t="n"/>
      <c r="S936" s="45" t="inlineStr">
        <is>
          <t xml:space="preserve"> 217810/16483-21112</t>
        </is>
      </c>
      <c r="T936" s="45" t="n"/>
      <c r="U936" s="61" t="n"/>
    </row>
    <row r="937" ht="39.75" customHeight="1">
      <c r="A937" s="89" t="inlineStr">
        <is>
          <t>HH077928</t>
        </is>
      </c>
      <c r="B937" s="71" t="inlineStr">
        <is>
          <t>KUBOTA</t>
        </is>
      </c>
      <c r="C937" s="45" t="inlineStr">
        <is>
          <t>4D83 / 3D83</t>
        </is>
      </c>
      <c r="D937" s="71" t="n">
        <v>83</v>
      </c>
      <c r="E937" s="71" t="n"/>
      <c r="F937" s="45" t="inlineStr">
        <is>
          <t xml:space="preserve"> nổ tròn 38 đỉnh trụ nhọn</t>
        </is>
      </c>
      <c r="G937" s="71" t="n"/>
      <c r="H937" s="71" t="n"/>
      <c r="I937" s="71" t="n"/>
      <c r="J937" s="71" t="n"/>
      <c r="K937" s="93" t="inlineStr">
        <is>
          <t>NSP</t>
        </is>
      </c>
      <c r="L937" s="71" t="n"/>
      <c r="M937" s="64" t="n"/>
      <c r="N937" s="64" t="n">
        <v>550000</v>
      </c>
      <c r="O937" s="64" t="n">
        <v>630000</v>
      </c>
      <c r="P937" s="64" t="n">
        <v>700000</v>
      </c>
      <c r="Q937" s="64" t="n"/>
      <c r="R937" s="71" t="n"/>
      <c r="S937" s="45" t="inlineStr">
        <is>
          <t xml:space="preserve"> 217610/1G770-21112</t>
        </is>
      </c>
      <c r="T937" s="45" t="n"/>
      <c r="U937" s="61" t="n"/>
    </row>
    <row r="938" ht="39.75" customHeight="1">
      <c r="A938" s="89" t="n"/>
      <c r="B938" s="71" t="inlineStr">
        <is>
          <t>KUBOTA</t>
        </is>
      </c>
      <c r="C938" s="45" t="n"/>
      <c r="D938" s="71" t="n">
        <v>83</v>
      </c>
      <c r="E938" s="71" t="n"/>
      <c r="F938" s="45" t="n"/>
      <c r="G938" s="71" t="n"/>
      <c r="H938" s="71" t="n"/>
      <c r="I938" s="71" t="n"/>
      <c r="J938" s="71" t="n"/>
      <c r="K938" s="93" t="n"/>
      <c r="L938" s="71" t="n"/>
      <c r="M938" s="64" t="n"/>
      <c r="N938" s="64" t="n"/>
      <c r="O938" s="64" t="n"/>
      <c r="P938" s="64" t="n"/>
      <c r="Q938" s="64" t="n"/>
      <c r="R938" s="71" t="n"/>
      <c r="S938" s="45" t="n"/>
      <c r="T938" s="45" t="n"/>
      <c r="U938" s="61" t="n"/>
    </row>
    <row r="939" ht="39.75" customHeight="1">
      <c r="A939" s="89" t="inlineStr">
        <is>
          <t>HH071133</t>
        </is>
      </c>
      <c r="B939" s="90" t="inlineStr">
        <is>
          <t>KUBOTA</t>
        </is>
      </c>
      <c r="C939" s="43" t="inlineStr">
        <is>
          <t>4D85</t>
        </is>
      </c>
      <c r="D939" s="90" t="n">
        <v>85</v>
      </c>
      <c r="E939" s="90" t="n"/>
      <c r="F939" s="43" t="inlineStr">
        <is>
          <t>Buồng Nổ đầu bằng</t>
        </is>
      </c>
      <c r="G939" s="90" t="inlineStr">
        <is>
          <t>23x65</t>
        </is>
      </c>
      <c r="H939" s="90" t="n">
        <v>31.7</v>
      </c>
      <c r="I939" s="90" t="n">
        <v>80</v>
      </c>
      <c r="J939" s="90" t="inlineStr">
        <is>
          <t>2.5HK-2-5</t>
        </is>
      </c>
      <c r="K939" s="91" t="inlineStr">
        <is>
          <t>NSP</t>
        </is>
      </c>
      <c r="L939" s="90" t="inlineStr">
        <is>
          <t>Bộ 4</t>
        </is>
      </c>
      <c r="M939" s="92" t="n"/>
      <c r="N939" s="92" t="n"/>
      <c r="O939" s="92" t="n"/>
      <c r="P939" s="92" t="n"/>
      <c r="Q939" s="92" t="n"/>
      <c r="R939" s="90" t="inlineStr">
        <is>
          <t>🟢 CÓ</t>
        </is>
      </c>
      <c r="S939" s="45" t="n"/>
      <c r="T939" s="45" t="n"/>
      <c r="U939" s="61">
        <f>IF($C939="","",B939&amp;" "&amp;C939&amp;" · ĐK"&amp;D939&amp;IF(E939=""," "," "&amp;E939)&amp;IF(K939=""," "," - "&amp;K939))</f>
        <v/>
      </c>
    </row>
    <row r="940" ht="39.75" customHeight="1">
      <c r="A940" s="89" t="inlineStr">
        <is>
          <t>HH077930</t>
        </is>
      </c>
      <c r="B940" s="90" t="inlineStr">
        <is>
          <t>KUBOTA</t>
        </is>
      </c>
      <c r="C940" s="43" t="inlineStr">
        <is>
          <t>4D85/3D85</t>
        </is>
      </c>
      <c r="D940" s="90" t="n">
        <v>85</v>
      </c>
      <c r="E940" s="90" t="n"/>
      <c r="F940" s="43" t="inlineStr">
        <is>
          <t>Nổ tròn 45 nhọn</t>
        </is>
      </c>
      <c r="G940" s="90" t="inlineStr">
        <is>
          <t>25x65</t>
        </is>
      </c>
      <c r="H940" s="90" t="n">
        <v>31.7</v>
      </c>
      <c r="I940" s="90" t="n">
        <v>80</v>
      </c>
      <c r="J940" s="90" t="inlineStr">
        <is>
          <t>2.5HK-2-5</t>
        </is>
      </c>
      <c r="K940" s="91" t="inlineStr">
        <is>
          <t>NSP</t>
        </is>
      </c>
      <c r="L940" s="90" t="inlineStr">
        <is>
          <t>Bộ 4</t>
        </is>
      </c>
      <c r="M940" s="92" t="n"/>
      <c r="N940" s="92" t="n">
        <v>450000</v>
      </c>
      <c r="O940" s="92" t="n">
        <v>500000</v>
      </c>
      <c r="P940" s="92" t="n">
        <v>530000</v>
      </c>
      <c r="Q940" s="92" t="n"/>
      <c r="R940" s="90" t="inlineStr">
        <is>
          <t>🟢 CÓ</t>
        </is>
      </c>
      <c r="S940" s="45" t="inlineStr">
        <is>
          <t xml:space="preserve">217550/17365-21120 </t>
        </is>
      </c>
      <c r="T940" s="45" t="n"/>
      <c r="U940" s="61">
        <f>IF($C940="","",B940&amp;" "&amp;C940&amp;" · ĐK"&amp;D940&amp;IF(E940=""," "," "&amp;E940)&amp;IF(K940=""," "," - "&amp;K940))</f>
        <v/>
      </c>
    </row>
    <row r="941" ht="39.75" customHeight="1">
      <c r="A941" s="89" t="n"/>
      <c r="B941" s="71" t="inlineStr">
        <is>
          <t>KUBOTA</t>
        </is>
      </c>
      <c r="C941" s="45" t="inlineStr">
        <is>
          <t>4D87</t>
        </is>
      </c>
      <c r="D941" s="71" t="n">
        <v>87</v>
      </c>
      <c r="E941" s="71" t="inlineStr">
        <is>
          <t>0 kiềng gang</t>
        </is>
      </c>
      <c r="F941" s="45" t="inlineStr">
        <is>
          <t>Buồng Nổ 3 con mắt và 1 hình tam giác</t>
        </is>
      </c>
      <c r="G941" s="71" t="inlineStr">
        <is>
          <t>25x68</t>
        </is>
      </c>
      <c r="H941" s="71" t="n">
        <v>31</v>
      </c>
      <c r="I941" s="71" t="n">
        <v>80</v>
      </c>
      <c r="J941" s="71" t="inlineStr">
        <is>
          <t>2.5HK-2-5</t>
        </is>
      </c>
      <c r="K941" s="93" t="n"/>
      <c r="L941" s="71" t="inlineStr">
        <is>
          <t>Bộ 4</t>
        </is>
      </c>
      <c r="M941" s="64" t="n"/>
      <c r="N941" s="64" t="n"/>
      <c r="O941" s="64" t="n"/>
      <c r="P941" s="64" t="n"/>
      <c r="Q941" s="64" t="n"/>
      <c r="R941" s="71" t="inlineStr">
        <is>
          <t>🟢 CÓ</t>
        </is>
      </c>
      <c r="S941" s="45" t="n"/>
      <c r="T941" s="45" t="n"/>
      <c r="U941" s="61">
        <f>IF($C941="","",B941&amp;" "&amp;C941&amp;" · ĐK"&amp;D941&amp;IF(E941=""," "," "&amp;E941)&amp;IF(K941=""," "," - "&amp;K941))</f>
        <v/>
      </c>
    </row>
    <row r="942" ht="39.75" customHeight="1">
      <c r="A942" s="95" t="inlineStr">
        <is>
          <t>HH083378</t>
        </is>
      </c>
      <c r="B942" s="100" t="inlineStr">
        <is>
          <t>KUBOTA</t>
        </is>
      </c>
      <c r="C942" s="101" t="inlineStr">
        <is>
          <t>4D87 / DC70/V2403</t>
        </is>
      </c>
      <c r="D942" s="100" t="n">
        <v>87</v>
      </c>
      <c r="E942" s="100" t="inlineStr">
        <is>
          <t>(A)</t>
        </is>
      </c>
      <c r="F942" s="101" t="inlineStr">
        <is>
          <t>Buồng Nổ tròn dù 42 khuyết ,nhớt 2,5 ly</t>
        </is>
      </c>
      <c r="G942" s="100" t="inlineStr">
        <is>
          <t>25x64</t>
        </is>
      </c>
      <c r="H942" s="100" t="n">
        <v>31</v>
      </c>
      <c r="I942" s="100" t="n">
        <v>80</v>
      </c>
      <c r="J942" s="100" t="inlineStr">
        <is>
          <t>2HK-2-2.5</t>
        </is>
      </c>
      <c r="K942" s="102" t="inlineStr">
        <is>
          <t>IKAZU</t>
        </is>
      </c>
      <c r="L942" s="100" t="inlineStr">
        <is>
          <t>Bộ 4</t>
        </is>
      </c>
      <c r="M942" s="103" t="n"/>
      <c r="N942" s="103" t="n">
        <v>1150000</v>
      </c>
      <c r="O942" s="103" t="n">
        <v>1220000</v>
      </c>
      <c r="P942" s="103" t="n">
        <v>1300000</v>
      </c>
      <c r="Q942" s="103" t="n"/>
      <c r="R942" s="100" t="inlineStr">
        <is>
          <t>🟢 CÓ</t>
        </is>
      </c>
      <c r="S942" s="97" t="inlineStr">
        <is>
          <t xml:space="preserve">1J881-21111 </t>
        </is>
      </c>
      <c r="T942" s="97" t="n"/>
      <c r="U942" s="61">
        <f>IF($C942="","",B942&amp;" "&amp;C942&amp;" · ĐK"&amp;D942&amp;IF(E942=""," "," "&amp;E942)&amp;IF(K942=""," "," - "&amp;K942))</f>
        <v/>
      </c>
    </row>
    <row r="943" ht="39.75" customHeight="1">
      <c r="A943" s="89" t="inlineStr">
        <is>
          <t>HH071136</t>
        </is>
      </c>
      <c r="B943" s="90" t="inlineStr">
        <is>
          <t>KUBOTA</t>
        </is>
      </c>
      <c r="C943" s="43" t="inlineStr">
        <is>
          <t>4D87 / DC70/V2403</t>
        </is>
      </c>
      <c r="D943" s="90" t="n">
        <v>87</v>
      </c>
      <c r="E943" s="90" t="inlineStr">
        <is>
          <t>(A)</t>
        </is>
      </c>
      <c r="F943" s="43" t="inlineStr">
        <is>
          <t>Buồng Nổ tròn dù 42 khuyết ,nhớt 2,5 ly</t>
        </is>
      </c>
      <c r="G943" s="90" t="inlineStr">
        <is>
          <t>25x64</t>
        </is>
      </c>
      <c r="H943" s="90" t="n">
        <v>31</v>
      </c>
      <c r="I943" s="90" t="n">
        <v>80</v>
      </c>
      <c r="J943" s="90" t="inlineStr">
        <is>
          <t>2HK-2-2.5</t>
        </is>
      </c>
      <c r="K943" s="91" t="inlineStr">
        <is>
          <t>NSP</t>
        </is>
      </c>
      <c r="L943" s="90" t="inlineStr">
        <is>
          <t>Bộ 4</t>
        </is>
      </c>
      <c r="M943" s="92" t="n"/>
      <c r="N943" s="92" t="n"/>
      <c r="O943" s="92" t="n">
        <v>1800000</v>
      </c>
      <c r="P943" s="92" t="n">
        <v>2000000</v>
      </c>
      <c r="Q943" s="92" t="n"/>
      <c r="R943" s="90" t="inlineStr">
        <is>
          <t>🟢 CÓ</t>
        </is>
      </c>
      <c r="S943" s="45" t="n">
        <v>217790</v>
      </c>
      <c r="T943" s="45" t="n"/>
      <c r="U943" s="61">
        <f>IF($C943="","",B943&amp;" "&amp;C943&amp;" · ĐK"&amp;D943&amp;IF(E943=""," "," "&amp;E943)&amp;IF(K943=""," "," - "&amp;K943))</f>
        <v/>
      </c>
    </row>
    <row r="944" ht="39.75" customHeight="1">
      <c r="A944" s="89" t="inlineStr">
        <is>
          <t>HH070773</t>
        </is>
      </c>
      <c r="B944" s="71" t="inlineStr">
        <is>
          <t>KUBOTA</t>
        </is>
      </c>
      <c r="C944" s="45" t="inlineStr">
        <is>
          <t>4D87 /DC60</t>
        </is>
      </c>
      <c r="D944" s="71" t="n">
        <v>87</v>
      </c>
      <c r="E944" s="71" t="inlineStr">
        <is>
          <t>(A)</t>
        </is>
      </c>
      <c r="F944" s="45" t="inlineStr">
        <is>
          <t xml:space="preserve">Buồng Nổ tròn dù 42 khuyết,nhớt 4 ly </t>
        </is>
      </c>
      <c r="G944" s="71" t="inlineStr">
        <is>
          <t>25x64</t>
        </is>
      </c>
      <c r="H944" s="71" t="n">
        <v>31</v>
      </c>
      <c r="I944" s="71" t="n">
        <v>80</v>
      </c>
      <c r="J944" s="71" t="inlineStr">
        <is>
          <t>2HK-2-4</t>
        </is>
      </c>
      <c r="K944" s="93" t="inlineStr">
        <is>
          <t>IZUMI</t>
        </is>
      </c>
      <c r="L944" s="71" t="inlineStr">
        <is>
          <t>Bộ 4</t>
        </is>
      </c>
      <c r="M944" s="64" t="n"/>
      <c r="N944" s="64" t="n">
        <v>1260000</v>
      </c>
      <c r="O944" s="64" t="n">
        <v>1340000</v>
      </c>
      <c r="P944" s="64" t="n">
        <v>1450000</v>
      </c>
      <c r="Q944" s="64" t="n"/>
      <c r="R944" s="71" t="inlineStr">
        <is>
          <t>🟢 CÓ</t>
        </is>
      </c>
      <c r="S944" s="45" t="inlineStr">
        <is>
          <t>N-1G924-21110</t>
        </is>
      </c>
      <c r="T944" s="45" t="n"/>
      <c r="U944" s="61">
        <f>IF($C944="","",B944&amp;" "&amp;C944&amp;" · ĐK"&amp;D944&amp;IF(E944=""," "," "&amp;E944)&amp;IF(K944=""," "," - "&amp;K944))</f>
        <v/>
      </c>
    </row>
    <row r="945" ht="39.75" customHeight="1">
      <c r="A945" s="89" t="inlineStr">
        <is>
          <t>HH083032</t>
        </is>
      </c>
      <c r="B945" s="71" t="inlineStr">
        <is>
          <t>KUBOTA</t>
        </is>
      </c>
      <c r="C945" s="45" t="inlineStr">
        <is>
          <t>4D87 /DC60</t>
        </is>
      </c>
      <c r="D945" s="71" t="n">
        <v>87</v>
      </c>
      <c r="E945" s="71" t="inlineStr">
        <is>
          <t>(A)</t>
        </is>
      </c>
      <c r="F945" s="45" t="inlineStr">
        <is>
          <t xml:space="preserve">Buồng Nổ tròn dù 42 khuyết,nhớt 4 ly </t>
        </is>
      </c>
      <c r="G945" s="71" t="inlineStr">
        <is>
          <t>25x64</t>
        </is>
      </c>
      <c r="H945" s="71" t="n">
        <v>31</v>
      </c>
      <c r="I945" s="71" t="n">
        <v>80</v>
      </c>
      <c r="J945" s="71" t="inlineStr">
        <is>
          <t>2HK-2-4</t>
        </is>
      </c>
      <c r="K945" s="93" t="inlineStr">
        <is>
          <t>IKAZU</t>
        </is>
      </c>
      <c r="L945" s="71" t="inlineStr">
        <is>
          <t>Bộ 4</t>
        </is>
      </c>
      <c r="M945" s="64" t="n"/>
      <c r="N945" s="64" t="n">
        <v>1260000</v>
      </c>
      <c r="O945" s="64" t="n">
        <v>1340000</v>
      </c>
      <c r="P945" s="64" t="n">
        <v>1450000</v>
      </c>
      <c r="Q945" s="64" t="n"/>
      <c r="R945" s="71" t="inlineStr">
        <is>
          <t>🟢 CÓ</t>
        </is>
      </c>
      <c r="S945" s="45" t="inlineStr">
        <is>
          <t>N-1G924-21110</t>
        </is>
      </c>
      <c r="T945" s="45" t="n"/>
      <c r="U945" s="61">
        <f>IF($C945="","",B945&amp;" "&amp;C945&amp;" · ĐK"&amp;D945&amp;IF(E945=""," "," "&amp;E945)&amp;IF(K945=""," "," - "&amp;K945))</f>
        <v/>
      </c>
    </row>
    <row r="946" ht="39.75" customHeight="1">
      <c r="A946" s="89" t="inlineStr">
        <is>
          <t>HH071135</t>
        </is>
      </c>
      <c r="B946" s="71" t="inlineStr">
        <is>
          <t>KUBOTA</t>
        </is>
      </c>
      <c r="C946" s="45" t="inlineStr">
        <is>
          <t>4D87 /DC60</t>
        </is>
      </c>
      <c r="D946" s="71" t="n">
        <v>87</v>
      </c>
      <c r="E946" s="71" t="inlineStr">
        <is>
          <t>(A)</t>
        </is>
      </c>
      <c r="F946" s="45" t="inlineStr">
        <is>
          <t xml:space="preserve">Buồng Nổ tròn dù 42 khuyết,nhớt 4 ly </t>
        </is>
      </c>
      <c r="G946" s="71" t="inlineStr">
        <is>
          <t>25x64</t>
        </is>
      </c>
      <c r="H946" s="71" t="n">
        <v>31</v>
      </c>
      <c r="I946" s="71" t="n">
        <v>80</v>
      </c>
      <c r="J946" s="71" t="inlineStr">
        <is>
          <t>2HK-2-4</t>
        </is>
      </c>
      <c r="K946" s="93" t="inlineStr">
        <is>
          <t>NSP</t>
        </is>
      </c>
      <c r="L946" s="71" t="inlineStr">
        <is>
          <t>Bộ 4</t>
        </is>
      </c>
      <c r="M946" s="64" t="n"/>
      <c r="N946" s="64" t="n"/>
      <c r="O946" s="64" t="n"/>
      <c r="P946" s="64" t="n"/>
      <c r="Q946" s="64" t="n"/>
      <c r="R946" s="71" t="inlineStr">
        <is>
          <t>🟢 CÓ</t>
        </is>
      </c>
      <c r="S946" s="45" t="inlineStr">
        <is>
          <t>N-1G924-21110</t>
        </is>
      </c>
      <c r="T946" s="45" t="n"/>
      <c r="U946" s="61">
        <f>IF($C946="","",B946&amp;" "&amp;C946&amp;" · ĐK"&amp;D946&amp;IF(E946=""," "," "&amp;E946)&amp;IF(K946=""," "," - "&amp;K946))</f>
        <v/>
      </c>
    </row>
    <row r="947" ht="39.75" customHeight="1">
      <c r="A947" s="89" t="inlineStr">
        <is>
          <t>HH080603</t>
        </is>
      </c>
      <c r="B947" s="71" t="inlineStr">
        <is>
          <t>KUBOTA</t>
        </is>
      </c>
      <c r="C947" s="45" t="inlineStr">
        <is>
          <t>4D87 /DC60</t>
        </is>
      </c>
      <c r="D947" s="71" t="n">
        <v>87</v>
      </c>
      <c r="E947" s="71" t="inlineStr">
        <is>
          <t>(A)</t>
        </is>
      </c>
      <c r="F947" s="45" t="inlineStr">
        <is>
          <t xml:space="preserve">Buồng Nổ tròn dù 42 khuyết,nhớt 4 ly </t>
        </is>
      </c>
      <c r="G947" s="71" t="inlineStr">
        <is>
          <t>25x64</t>
        </is>
      </c>
      <c r="H947" s="71" t="n">
        <v>31</v>
      </c>
      <c r="I947" s="71" t="n">
        <v>80</v>
      </c>
      <c r="J947" s="71" t="inlineStr">
        <is>
          <t>2HK-2-4</t>
        </is>
      </c>
      <c r="K947" s="93" t="inlineStr">
        <is>
          <t>MAHLE</t>
        </is>
      </c>
      <c r="L947" s="71" t="inlineStr">
        <is>
          <t>Bộ 4</t>
        </is>
      </c>
      <c r="M947" s="64" t="n"/>
      <c r="N947" s="64" t="n">
        <v>1800000</v>
      </c>
      <c r="O947" s="64" t="n">
        <v>1900000</v>
      </c>
      <c r="P947" s="64" t="n">
        <v>2000000</v>
      </c>
      <c r="Q947" s="64" t="n"/>
      <c r="R947" s="71" t="inlineStr">
        <is>
          <t>🟢 CÓ</t>
        </is>
      </c>
      <c r="S947" s="45" t="inlineStr">
        <is>
          <t>N-1G924-21110</t>
        </is>
      </c>
      <c r="T947" s="45" t="n"/>
      <c r="U947" s="61">
        <f>IF($C947="","",B947&amp;" "&amp;C947&amp;" · ĐK"&amp;D947&amp;IF(E947=""," "," "&amp;E947)&amp;IF(K947=""," "," - "&amp;K947))</f>
        <v/>
      </c>
    </row>
    <row r="948" ht="39.75" customHeight="1">
      <c r="A948" s="89" t="inlineStr">
        <is>
          <t>HH077931</t>
        </is>
      </c>
      <c r="B948" s="90" t="inlineStr">
        <is>
          <t>KUBOTA</t>
        </is>
      </c>
      <c r="C948" s="43" t="inlineStr">
        <is>
          <t xml:space="preserve"> 4D87 / 3D87 / V2607</t>
        </is>
      </c>
      <c r="D948" s="90" t="n">
        <v>87</v>
      </c>
      <c r="E948" s="90" t="inlineStr">
        <is>
          <t>(A)</t>
        </is>
      </c>
      <c r="F948" s="43" t="inlineStr">
        <is>
          <t>Nổ tròn 45 ở giữa, đỉnh trụ nhọn</t>
        </is>
      </c>
      <c r="G948" s="90" t="n">
        <v>26</v>
      </c>
      <c r="H948" s="90" t="n">
        <v>26</v>
      </c>
      <c r="I948" s="90" t="n">
        <v>80</v>
      </c>
      <c r="J948" s="90" t="inlineStr">
        <is>
          <t>2-1.5-3</t>
        </is>
      </c>
      <c r="K948" s="91" t="inlineStr">
        <is>
          <t>NSP</t>
        </is>
      </c>
      <c r="L948" s="90" t="inlineStr">
        <is>
          <t>Bộ 4</t>
        </is>
      </c>
      <c r="M948" s="92" t="n"/>
      <c r="N948" s="92" t="n">
        <v>2200000</v>
      </c>
      <c r="O948" s="92" t="n">
        <v>2400000</v>
      </c>
      <c r="P948" s="92" t="n">
        <v>2600000</v>
      </c>
      <c r="Q948" s="92" t="n"/>
      <c r="R948" s="90" t="inlineStr">
        <is>
          <t>🟢 CÓ</t>
        </is>
      </c>
      <c r="S948" s="45" t="inlineStr">
        <is>
          <t>1J700-21110</t>
        </is>
      </c>
      <c r="T948" s="45" t="n"/>
      <c r="U948" s="61">
        <f>IF($C948="","",B948&amp;" "&amp;C948&amp;" · ĐK"&amp;D948&amp;IF(E948=""," "," "&amp;E948)&amp;IF(K948=""," "," - "&amp;K948))</f>
        <v/>
      </c>
    </row>
    <row r="949" ht="39.75" customHeight="1">
      <c r="A949" s="89" t="inlineStr">
        <is>
          <t>HH071134</t>
        </is>
      </c>
      <c r="B949" s="71" t="inlineStr">
        <is>
          <t>KUBOTA</t>
        </is>
      </c>
      <c r="C949" s="45" t="inlineStr">
        <is>
          <t>4D87/V2203</t>
        </is>
      </c>
      <c r="D949" s="71" t="n">
        <v>87</v>
      </c>
      <c r="E949" s="71" t="inlineStr">
        <is>
          <t>(A)</t>
        </is>
      </c>
      <c r="F949" s="45" t="inlineStr">
        <is>
          <t>Buồng Nổ 2 con mắt và 1 hình tam giác,NSP bạc đầu 2.5 ly</t>
        </is>
      </c>
      <c r="G949" s="71" t="inlineStr">
        <is>
          <t>25x68</t>
        </is>
      </c>
      <c r="H949" s="71" t="n">
        <v>31</v>
      </c>
      <c r="I949" s="71" t="n">
        <v>80</v>
      </c>
      <c r="J949" s="71" t="inlineStr">
        <is>
          <t>2.5HK-2-5</t>
        </is>
      </c>
      <c r="K949" s="93" t="inlineStr">
        <is>
          <t>NSP</t>
        </is>
      </c>
      <c r="L949" s="71" t="inlineStr">
        <is>
          <t>Bộ 4</t>
        </is>
      </c>
      <c r="M949" s="64" t="n"/>
      <c r="N949" s="64" t="n">
        <v>1550000</v>
      </c>
      <c r="O949" s="64" t="n">
        <v>1650000</v>
      </c>
      <c r="P949" s="64" t="n">
        <v>1800000</v>
      </c>
      <c r="Q949" s="64" t="n"/>
      <c r="R949" s="71" t="inlineStr">
        <is>
          <t>🟢 CÓ</t>
        </is>
      </c>
      <c r="S949" s="45" t="inlineStr">
        <is>
          <t>217640/ 19077-21112</t>
        </is>
      </c>
      <c r="T949" s="45" t="n"/>
      <c r="U949" s="61">
        <f>IF($C949="","",B949&amp;" "&amp;C949&amp;" · ĐK"&amp;D949&amp;IF(E949=""," "," "&amp;E949)&amp;IF(K949=""," "," - "&amp;K949))</f>
        <v/>
      </c>
    </row>
    <row r="950" ht="39.75" customHeight="1">
      <c r="A950" s="89" t="inlineStr">
        <is>
          <t>HH083377</t>
        </is>
      </c>
      <c r="B950" s="90" t="inlineStr">
        <is>
          <t>KUBOTA</t>
        </is>
      </c>
      <c r="C950" s="43" t="inlineStr">
        <is>
          <t>4D87/V2203</t>
        </is>
      </c>
      <c r="D950" s="90" t="n">
        <v>87</v>
      </c>
      <c r="E950" s="90" t="inlineStr">
        <is>
          <t>(A)</t>
        </is>
      </c>
      <c r="F950" s="43" t="inlineStr">
        <is>
          <t xml:space="preserve">Buồng Nổ 2 con mắt và 1 hình tam giác,ikazu bạc đầu 2 ly </t>
        </is>
      </c>
      <c r="G950" s="90" t="inlineStr">
        <is>
          <t>25x68</t>
        </is>
      </c>
      <c r="H950" s="90" t="n">
        <v>31</v>
      </c>
      <c r="I950" s="90" t="n">
        <v>80</v>
      </c>
      <c r="J950" s="90" t="inlineStr">
        <is>
          <t>2HK-2-5</t>
        </is>
      </c>
      <c r="K950" s="91" t="inlineStr">
        <is>
          <t>IKAZU</t>
        </is>
      </c>
      <c r="L950" s="90" t="inlineStr">
        <is>
          <t>Bộ 4</t>
        </is>
      </c>
      <c r="M950" s="92" t="n"/>
      <c r="N950" s="92" t="n">
        <v>1060000</v>
      </c>
      <c r="O950" s="92" t="n">
        <v>1130000</v>
      </c>
      <c r="P950" s="92" t="n">
        <v>1200000</v>
      </c>
      <c r="Q950" s="92" t="n"/>
      <c r="R950" s="90" t="inlineStr">
        <is>
          <t>🟢 CÓ</t>
        </is>
      </c>
      <c r="S950" s="45" t="inlineStr">
        <is>
          <t xml:space="preserve"> 1G868-2111</t>
        </is>
      </c>
      <c r="T950" s="45" t="n"/>
      <c r="U950" s="61">
        <f>IF($C950="","",B950&amp;" "&amp;C950&amp;" · ĐK"&amp;D950&amp;IF(E950=""," "," "&amp;E950)&amp;IF(K950=""," "," - "&amp;K950))</f>
        <v/>
      </c>
    </row>
    <row r="951" ht="39.75" customHeight="1">
      <c r="A951" s="95" t="inlineStr">
        <is>
          <t>HH071155</t>
        </is>
      </c>
      <c r="B951" s="96" t="inlineStr">
        <is>
          <t>KUBOTA</t>
        </is>
      </c>
      <c r="C951" s="97" t="inlineStr">
        <is>
          <t>V3307</t>
        </is>
      </c>
      <c r="D951" s="96" t="n">
        <v>94</v>
      </c>
      <c r="E951" s="96" t="n"/>
      <c r="F951" s="97" t="inlineStr">
        <is>
          <t>nổ dù 51, ắc 28</t>
        </is>
      </c>
      <c r="G951" s="96" t="n">
        <v>28</v>
      </c>
      <c r="H951" s="96" t="n"/>
      <c r="I951" s="96" t="n"/>
      <c r="J951" s="96" t="inlineStr">
        <is>
          <t>2-1.5-3</t>
        </is>
      </c>
      <c r="K951" s="98" t="inlineStr">
        <is>
          <t>PROXMANN</t>
        </is>
      </c>
      <c r="L951" s="96" t="n"/>
      <c r="M951" s="99" t="n"/>
      <c r="N951" s="99" t="n">
        <v>650000</v>
      </c>
      <c r="O951" s="99" t="n">
        <v>690000</v>
      </c>
      <c r="P951" s="99" t="n">
        <v>740000</v>
      </c>
      <c r="Q951" s="99" t="n"/>
      <c r="R951" s="96" t="n"/>
      <c r="S951" s="97" t="n">
        <v>71464500</v>
      </c>
      <c r="T951" s="97" t="n"/>
      <c r="U951" s="61" t="n"/>
    </row>
    <row r="952" ht="39.75" customHeight="1">
      <c r="A952" s="89" t="inlineStr">
        <is>
          <t>HH082242</t>
        </is>
      </c>
      <c r="B952" s="71" t="inlineStr">
        <is>
          <t>KUBOTA</t>
        </is>
      </c>
      <c r="C952" s="45" t="inlineStr">
        <is>
          <t>V3307</t>
        </is>
      </c>
      <c r="D952" s="71" t="n">
        <v>94</v>
      </c>
      <c r="E952" s="71" t="n"/>
      <c r="F952" s="45" t="inlineStr">
        <is>
          <t>nổ dù 51, ắc 28</t>
        </is>
      </c>
      <c r="G952" s="71" t="n">
        <v>28</v>
      </c>
      <c r="H952" s="71" t="n"/>
      <c r="I952" s="71" t="n"/>
      <c r="J952" s="96" t="inlineStr">
        <is>
          <t>2-1.5-3</t>
        </is>
      </c>
      <c r="K952" s="93" t="inlineStr">
        <is>
          <t xml:space="preserve"> NICE IN</t>
        </is>
      </c>
      <c r="L952" s="71" t="n"/>
      <c r="M952" s="64" t="n"/>
      <c r="N952" s="64" t="n">
        <v>1700000</v>
      </c>
      <c r="O952" s="64" t="n">
        <v>1800000</v>
      </c>
      <c r="P952" s="64" t="n">
        <v>1900000</v>
      </c>
      <c r="Q952" s="64" t="n"/>
      <c r="R952" s="71" t="n"/>
      <c r="S952" s="45" t="n">
        <v>71464500</v>
      </c>
      <c r="T952" s="45" t="n"/>
      <c r="U952" s="61" t="n"/>
    </row>
    <row r="953" ht="39.75" customHeight="1">
      <c r="A953" s="95" t="inlineStr">
        <is>
          <t>HH083635</t>
        </is>
      </c>
      <c r="B953" s="96" t="inlineStr">
        <is>
          <t>KUBOTA</t>
        </is>
      </c>
      <c r="C953" s="97" t="inlineStr">
        <is>
          <t>V3307 ( đời điện )</t>
        </is>
      </c>
      <c r="D953" s="96" t="n">
        <v>94</v>
      </c>
      <c r="E953" s="96" t="n"/>
      <c r="F953" s="97" t="inlineStr">
        <is>
          <t xml:space="preserve"> tròn 58 đỉnh trụ,ắc 28 </t>
        </is>
      </c>
      <c r="G953" s="96" t="n">
        <v>28</v>
      </c>
      <c r="H953" s="96" t="n"/>
      <c r="I953" s="96" t="n"/>
      <c r="J953" s="96" t="inlineStr">
        <is>
          <t>2-1.5-3</t>
        </is>
      </c>
      <c r="K953" s="98" t="inlineStr">
        <is>
          <t xml:space="preserve"> NICE IN</t>
        </is>
      </c>
      <c r="L953" s="96" t="n"/>
      <c r="M953" s="99" t="n"/>
      <c r="N953" s="99" t="n">
        <v>2000000</v>
      </c>
      <c r="O953" s="99" t="n">
        <v>2100000</v>
      </c>
      <c r="P953" s="99" t="n">
        <v>2250000</v>
      </c>
      <c r="Q953" s="99" t="n"/>
      <c r="R953" s="96" t="n"/>
      <c r="S953" s="97" t="inlineStr">
        <is>
          <t>1J770-2111</t>
        </is>
      </c>
      <c r="T953" s="97" t="n"/>
      <c r="U953" s="61" t="n"/>
    </row>
    <row r="954" ht="39.75" customHeight="1">
      <c r="A954" s="89" t="inlineStr">
        <is>
          <t>HH078721</t>
        </is>
      </c>
      <c r="B954" s="71" t="inlineStr">
        <is>
          <t>KUBOTA</t>
        </is>
      </c>
      <c r="C954" s="45" t="inlineStr">
        <is>
          <t>4D98/V3300</t>
        </is>
      </c>
      <c r="D954" s="71" t="n">
        <v>98</v>
      </c>
      <c r="E954" s="71" t="n"/>
      <c r="F954" s="45" t="inlineStr">
        <is>
          <t>Nổ tròn 50 đỉnh trụ</t>
        </is>
      </c>
      <c r="G954" s="71" t="n"/>
      <c r="H954" s="71" t="n"/>
      <c r="I954" s="71" t="n"/>
      <c r="J954" s="110" t="inlineStr">
        <is>
          <t>2-2-3.</t>
        </is>
      </c>
      <c r="K954" s="93" t="inlineStr">
        <is>
          <t>NSP</t>
        </is>
      </c>
      <c r="L954" s="71" t="n"/>
      <c r="M954" s="64" t="n"/>
      <c r="N954" s="64" t="n">
        <v>3100000</v>
      </c>
      <c r="O954" s="64" t="n">
        <v>3300000</v>
      </c>
      <c r="P954" s="64" t="n">
        <v>3500000</v>
      </c>
      <c r="Q954" s="64" t="n"/>
      <c r="R954" s="71" t="n"/>
      <c r="S954" s="45" t="n"/>
      <c r="T954" s="45" t="n"/>
      <c r="U954" s="61" t="n"/>
    </row>
    <row r="955" ht="39.75" customHeight="1">
      <c r="A955" s="89" t="inlineStr">
        <is>
          <t>HH078722</t>
        </is>
      </c>
      <c r="B955" s="71" t="inlineStr">
        <is>
          <t>KUBOTA</t>
        </is>
      </c>
      <c r="C955" s="45" t="inlineStr">
        <is>
          <t>4D98/V3300</t>
        </is>
      </c>
      <c r="D955" s="71" t="n"/>
      <c r="E955" s="71" t="n"/>
      <c r="F955" s="45" t="inlineStr">
        <is>
          <t>Nổ tròn 52 đỉnh trụ</t>
        </is>
      </c>
      <c r="G955" s="71" t="n"/>
      <c r="H955" s="71" t="n"/>
      <c r="I955" s="71" t="n"/>
      <c r="J955" s="71" t="inlineStr">
        <is>
          <t>2HK-2-3</t>
        </is>
      </c>
      <c r="K955" s="93" t="inlineStr">
        <is>
          <t>NSP</t>
        </is>
      </c>
      <c r="L955" s="71" t="n"/>
      <c r="M955" s="64" t="n"/>
      <c r="N955" s="64" t="n">
        <v>2250000</v>
      </c>
      <c r="O955" s="64" t="n">
        <v>2400000</v>
      </c>
      <c r="P955" s="64" t="n">
        <v>2600000</v>
      </c>
      <c r="Q955" s="64" t="n"/>
      <c r="R955" s="71" t="n"/>
      <c r="S955" s="45" t="n"/>
      <c r="T955" s="45" t="n"/>
      <c r="U955" s="61" t="n"/>
    </row>
    <row r="956" ht="39.75" customHeight="1">
      <c r="A956" s="89" t="inlineStr">
        <is>
          <t>HH078723</t>
        </is>
      </c>
      <c r="B956" s="71" t="inlineStr">
        <is>
          <t>KUBOTA</t>
        </is>
      </c>
      <c r="C956" s="45" t="inlineStr">
        <is>
          <t>4D98/V3300</t>
        </is>
      </c>
      <c r="D956" s="71" t="n"/>
      <c r="E956" s="71" t="n"/>
      <c r="F956" s="45" t="inlineStr">
        <is>
          <t>Nổ hình tròn và tam giác</t>
        </is>
      </c>
      <c r="G956" s="71" t="n"/>
      <c r="H956" s="71" t="n"/>
      <c r="I956" s="71" t="n"/>
      <c r="J956" s="71" t="inlineStr">
        <is>
          <t>2HK-2-3</t>
        </is>
      </c>
      <c r="K956" s="93" t="inlineStr">
        <is>
          <t>NSP</t>
        </is>
      </c>
      <c r="L956" s="71" t="n"/>
      <c r="M956" s="64" t="n"/>
      <c r="N956" s="64" t="n">
        <v>2250000</v>
      </c>
      <c r="O956" s="64" t="n">
        <v>2400000</v>
      </c>
      <c r="P956" s="64" t="n">
        <v>2600000</v>
      </c>
      <c r="Q956" s="64" t="n"/>
      <c r="R956" s="71" t="n"/>
      <c r="S956" s="45" t="n"/>
      <c r="T956" s="45" t="n"/>
      <c r="U956" s="61" t="n"/>
    </row>
    <row r="957" ht="39.75" customHeight="1">
      <c r="A957" s="89" t="n"/>
      <c r="B957" s="71" t="inlineStr">
        <is>
          <t>KUBOTA</t>
        </is>
      </c>
      <c r="C957" s="45" t="inlineStr">
        <is>
          <t>V3800</t>
        </is>
      </c>
      <c r="D957" s="71" t="n">
        <v>100</v>
      </c>
      <c r="E957" s="71" t="inlineStr">
        <is>
          <t>(A)</t>
        </is>
      </c>
      <c r="F957" s="45" t="inlineStr">
        <is>
          <t>Buồng Nổ tròn 57 đỉnh trụ nhọn</t>
        </is>
      </c>
      <c r="G957" s="71" t="inlineStr">
        <is>
          <t>30x74</t>
        </is>
      </c>
      <c r="H957" s="71" t="n">
        <v>29</v>
      </c>
      <c r="I957" s="71" t="n">
        <v>85</v>
      </c>
      <c r="J957" s="110" t="inlineStr">
        <is>
          <t>2-2-3.</t>
        </is>
      </c>
      <c r="K957" s="93" t="n"/>
      <c r="L957" s="71" t="inlineStr">
        <is>
          <t>Bộ 4</t>
        </is>
      </c>
      <c r="M957" s="64" t="n"/>
      <c r="N957" s="64" t="n"/>
      <c r="O957" s="64" t="n"/>
      <c r="P957" s="64" t="n"/>
      <c r="Q957" s="64" t="n"/>
      <c r="R957" s="71" t="inlineStr">
        <is>
          <t>🟢 CÓ</t>
        </is>
      </c>
      <c r="S957" s="45" t="inlineStr">
        <is>
          <t>1J550-21112</t>
        </is>
      </c>
      <c r="T957" s="45" t="n"/>
      <c r="U957" s="61">
        <f>IF($C957="","",B957&amp;" "&amp;C957&amp;" · ĐK"&amp;D957&amp;IF(E957=""," "," "&amp;E957)&amp;IF(K957=""," "," - "&amp;K957))</f>
        <v/>
      </c>
    </row>
    <row r="958" ht="39.75" customHeight="1">
      <c r="A958" s="89" t="inlineStr">
        <is>
          <t>HH075953</t>
        </is>
      </c>
      <c r="B958" s="90" t="inlineStr">
        <is>
          <t>KUBOTA</t>
        </is>
      </c>
      <c r="C958" s="43" t="inlineStr">
        <is>
          <t>4D105/V4000</t>
        </is>
      </c>
      <c r="D958" s="90" t="n">
        <v>105</v>
      </c>
      <c r="E958" s="90" t="inlineStr">
        <is>
          <t>0 kiềng gang</t>
        </is>
      </c>
      <c r="F958" s="43" t="inlineStr">
        <is>
          <t>Buồng Nổ tròn nhọn 50, có khuyết</t>
        </is>
      </c>
      <c r="G958" s="90" t="inlineStr">
        <is>
          <t>34x87</t>
        </is>
      </c>
      <c r="H958" s="90" t="n">
        <v>46</v>
      </c>
      <c r="I958" s="90" t="n">
        <v>108</v>
      </c>
      <c r="J958" s="90" t="inlineStr">
        <is>
          <t>2.5-2.5-5.5</t>
        </is>
      </c>
      <c r="K958" s="91" t="inlineStr">
        <is>
          <t>PROXMANN</t>
        </is>
      </c>
      <c r="L958" s="90" t="inlineStr">
        <is>
          <t>Bộ 4</t>
        </is>
      </c>
      <c r="M958" s="92" t="n"/>
      <c r="N958" s="92" t="n">
        <v>670000</v>
      </c>
      <c r="O958" s="92" t="n">
        <v>710000</v>
      </c>
      <c r="P958" s="92" t="n">
        <v>760000</v>
      </c>
      <c r="Q958" s="92" t="n"/>
      <c r="R958" s="90" t="inlineStr">
        <is>
          <t>🟢 CÓ</t>
        </is>
      </c>
      <c r="S958" s="45" t="n">
        <v>71463900</v>
      </c>
      <c r="T958" s="45" t="n"/>
      <c r="U958" s="61">
        <f>IF($C958="","",B958&amp;" "&amp;C958&amp;" · ĐK"&amp;D958&amp;IF(E958=""," "," "&amp;E958)&amp;IF(K958=""," "," - "&amp;K958))</f>
        <v/>
      </c>
    </row>
    <row r="959" ht="39.75" customHeight="1">
      <c r="A959" s="89" t="inlineStr">
        <is>
          <t>HH082243</t>
        </is>
      </c>
      <c r="B959" s="71" t="inlineStr">
        <is>
          <t>KUBOTA</t>
        </is>
      </c>
      <c r="C959" s="45" t="inlineStr">
        <is>
          <t>V4300-3A</t>
        </is>
      </c>
      <c r="D959" s="71" t="n">
        <v>109</v>
      </c>
      <c r="E959" s="71" t="inlineStr">
        <is>
          <t>0 kiềng gang</t>
        </is>
      </c>
      <c r="F959" s="45" t="inlineStr">
        <is>
          <t>Buồng Nổ tròn nhọn 51, 5 có khuyết</t>
        </is>
      </c>
      <c r="G959" s="71" t="inlineStr">
        <is>
          <t>35x87</t>
        </is>
      </c>
      <c r="H959" s="71" t="n">
        <v>46</v>
      </c>
      <c r="I959" s="71" t="n">
        <v>108</v>
      </c>
      <c r="J959" s="71" t="inlineStr">
        <is>
          <t>2.5-2.5-5.5</t>
        </is>
      </c>
      <c r="K959" s="93" t="n"/>
      <c r="L959" s="71" t="inlineStr">
        <is>
          <t>Bộ 4</t>
        </is>
      </c>
      <c r="M959" s="64" t="n"/>
      <c r="N959" s="64" t="n">
        <v>3000000</v>
      </c>
      <c r="O959" s="64" t="n">
        <v>3150000</v>
      </c>
      <c r="P959" s="64" t="n">
        <v>3300000</v>
      </c>
      <c r="Q959" s="64" t="n"/>
      <c r="R959" s="71" t="inlineStr">
        <is>
          <t>🟢 CÓ</t>
        </is>
      </c>
      <c r="S959" s="45" t="inlineStr">
        <is>
          <t>E028107P-0</t>
        </is>
      </c>
      <c r="T959" s="45" t="n"/>
      <c r="U959" s="61">
        <f>IF($C959="","",B959&amp;" "&amp;C959&amp;" · ĐK"&amp;D959&amp;IF(E959=""," "," "&amp;E959)&amp;IF(K959=""," "," - "&amp;K959))</f>
        <v/>
      </c>
    </row>
    <row r="960" ht="39.75" customHeight="1">
      <c r="A960" s="85" t="n"/>
      <c r="B960" s="63" t="inlineStr">
        <is>
          <t>◆  FORD MAZDA   (6 sản phẩm)</t>
        </is>
      </c>
      <c r="C960" s="86" t="n"/>
      <c r="D960" s="86" t="n"/>
      <c r="E960" s="86" t="n"/>
      <c r="F960" s="86" t="n"/>
      <c r="G960" s="86" t="n"/>
      <c r="H960" s="86" t="n"/>
      <c r="I960" s="86" t="n"/>
      <c r="J960" s="86" t="n"/>
      <c r="K960" s="87" t="n"/>
      <c r="L960" s="86" t="n"/>
      <c r="M960" s="86" t="n"/>
      <c r="N960" s="86" t="n"/>
      <c r="O960" s="86" t="n"/>
      <c r="P960" s="86" t="n"/>
      <c r="Q960" s="86" t="n"/>
      <c r="R960" s="86" t="n"/>
      <c r="S960" s="88" t="n"/>
      <c r="T960" s="45" t="n"/>
      <c r="U960" s="61">
        <f>IF($C960="","",B960&amp;" "&amp;C960&amp;" · ĐK"&amp;D960&amp;IF(E960=""," "," "&amp;E960)&amp;IF(K960=""," "," - "&amp;K960))</f>
        <v/>
      </c>
    </row>
    <row r="961" ht="39.75" customHeight="1">
      <c r="A961" s="89" t="inlineStr">
        <is>
          <t>HH083295</t>
        </is>
      </c>
      <c r="B961" s="71" t="inlineStr">
        <is>
          <t>FORD MAZDA</t>
        </is>
      </c>
      <c r="C961" s="45" t="inlineStr">
        <is>
          <t>Ranger 2.2L Transit2.2 (cos2)</t>
        </is>
      </c>
      <c r="D961" s="71" t="n">
        <v>86</v>
      </c>
      <c r="E961" s="71" t="inlineStr">
        <is>
          <t>(A)+(O)</t>
        </is>
      </c>
      <c r="F961" s="45" t="inlineStr">
        <is>
          <t>Buồng Nổ tròn 49, hột vịt, màu đen</t>
        </is>
      </c>
      <c r="G961" s="71" t="inlineStr">
        <is>
          <t>30x67</t>
        </is>
      </c>
      <c r="H961" s="71" t="n">
        <v>33.5</v>
      </c>
      <c r="I961" s="71" t="n">
        <v>75</v>
      </c>
      <c r="J961" s="71" t="inlineStr">
        <is>
          <t>2-2-2</t>
        </is>
      </c>
      <c r="K961" s="93" t="inlineStr">
        <is>
          <t>HENWEIT</t>
        </is>
      </c>
      <c r="L961" s="71" t="inlineStr">
        <is>
          <t>Bộ 4</t>
        </is>
      </c>
      <c r="M961" s="64" t="n"/>
      <c r="N961" s="64" t="n">
        <v>1700000</v>
      </c>
      <c r="O961" s="64" t="n">
        <v>1850000</v>
      </c>
      <c r="P961" s="64" t="n">
        <v>2000000</v>
      </c>
      <c r="Q961" s="64" t="n"/>
      <c r="R961" s="71" t="inlineStr">
        <is>
          <t>🟢 CÓ</t>
        </is>
      </c>
      <c r="S961" s="45" t="n">
        <v>41765600</v>
      </c>
      <c r="T961" s="45" t="n"/>
      <c r="U961" s="61">
        <f>IF($C961="","",B961&amp;" "&amp;C961&amp;" · ĐK"&amp;D961&amp;IF(E961=""," "," "&amp;E961)&amp;IF(K961=""," "," - "&amp;K961))</f>
        <v/>
      </c>
    </row>
    <row r="962" ht="39.75" customHeight="1">
      <c r="A962" s="89" t="inlineStr">
        <is>
          <t>HH084176</t>
        </is>
      </c>
      <c r="B962" s="90" t="inlineStr">
        <is>
          <t>FORD MAZDA</t>
        </is>
      </c>
      <c r="C962" s="43" t="inlineStr">
        <is>
          <t>Transit 2.4L 16V</t>
        </is>
      </c>
      <c r="D962" s="90" t="n">
        <v>89.91</v>
      </c>
      <c r="E962" s="90" t="inlineStr">
        <is>
          <t>(A)+(O)</t>
        </is>
      </c>
      <c r="F962" s="43" t="inlineStr">
        <is>
          <t>Buồng Nổ tròn 49, hột vịt</t>
        </is>
      </c>
      <c r="G962" s="90" t="n">
        <v>32</v>
      </c>
      <c r="H962" s="90" t="n">
        <v>37.5</v>
      </c>
      <c r="I962" s="90" t="n">
        <v>80.5</v>
      </c>
      <c r="J962" s="90" t="inlineStr">
        <is>
          <t>2-2-2</t>
        </is>
      </c>
      <c r="K962" s="91" t="inlineStr">
        <is>
          <t>HENWEIT</t>
        </is>
      </c>
      <c r="L962" s="90" t="inlineStr">
        <is>
          <t>Bộ 4</t>
        </is>
      </c>
      <c r="M962" s="92" t="n"/>
      <c r="N962" s="92" t="n">
        <v>1650000</v>
      </c>
      <c r="O962" s="92" t="n">
        <v>1750000</v>
      </c>
      <c r="P962" s="92" t="n">
        <v>1850000</v>
      </c>
      <c r="Q962" s="92" t="n"/>
      <c r="R962" s="90" t="inlineStr">
        <is>
          <t>🟢 CÓ</t>
        </is>
      </c>
      <c r="S962" s="104" t="inlineStr">
        <is>
          <t>6CIQ6K100CCC
40830600</t>
        </is>
      </c>
      <c r="T962" s="45" t="n"/>
      <c r="U962" s="61">
        <f>IF($C962="","",B962&amp;" "&amp;C962&amp;" · ĐK"&amp;D962&amp;IF(E962=""," "," "&amp;E962)&amp;IF(K962=""," "," - "&amp;K962))</f>
        <v/>
      </c>
    </row>
    <row r="963" ht="39.75" customHeight="1">
      <c r="A963" s="89" t="n"/>
      <c r="B963" s="71" t="inlineStr">
        <is>
          <t>FORD MAZDA</t>
        </is>
      </c>
      <c r="C963" s="45" t="inlineStr">
        <is>
          <t>WL5/B2500</t>
        </is>
      </c>
      <c r="D963" s="71" t="n">
        <v>93</v>
      </c>
      <c r="E963" s="71" t="n"/>
      <c r="F963" s="45" t="inlineStr">
        <is>
          <t>buồng nổ ách chuồn</t>
        </is>
      </c>
      <c r="G963" s="71" t="inlineStr">
        <is>
          <t>32x70</t>
        </is>
      </c>
      <c r="H963" s="71" t="n">
        <v>32</v>
      </c>
      <c r="I963" s="71" t="n">
        <v>87.5</v>
      </c>
      <c r="J963" s="71" t="inlineStr">
        <is>
          <t>2.5-2-3</t>
        </is>
      </c>
      <c r="K963" s="93" t="n"/>
      <c r="L963" s="71" t="inlineStr">
        <is>
          <t>Bộ 4</t>
        </is>
      </c>
      <c r="M963" s="64" t="n"/>
      <c r="N963" s="64" t="n"/>
      <c r="O963" s="64" t="n"/>
      <c r="P963" s="64" t="n"/>
      <c r="Q963" s="64" t="n"/>
      <c r="R963" s="71" t="inlineStr">
        <is>
          <t>🟢 CÓ</t>
        </is>
      </c>
      <c r="S963" s="45" t="inlineStr">
        <is>
          <t>WLY5-11-SAOB</t>
        </is>
      </c>
      <c r="T963" s="45" t="n"/>
      <c r="U963" s="61">
        <f>IF($C963="","",B963&amp;" "&amp;C963&amp;" · ĐK"&amp;D963&amp;IF(E963=""," "," "&amp;E963)&amp;IF(K963=""," "," - "&amp;K963))</f>
        <v/>
      </c>
    </row>
    <row r="964" ht="39.75" customHeight="1">
      <c r="A964" s="89" t="inlineStr">
        <is>
          <t>HH071533</t>
        </is>
      </c>
      <c r="B964" s="90" t="inlineStr">
        <is>
          <t>FORD MAZDA</t>
        </is>
      </c>
      <c r="C964" s="43" t="inlineStr">
        <is>
          <t>WL8 /WL-T/WL-TURBO</t>
        </is>
      </c>
      <c r="D964" s="90" t="n">
        <v>93</v>
      </c>
      <c r="E964" s="90" t="inlineStr">
        <is>
          <t>(A)+(O)</t>
        </is>
      </c>
      <c r="F964" s="43" t="inlineStr">
        <is>
          <t>buồng nổ ách chuồn</t>
        </is>
      </c>
      <c r="G964" s="90" t="inlineStr">
        <is>
          <t>32x70</t>
        </is>
      </c>
      <c r="H964" s="90" t="n">
        <v>32</v>
      </c>
      <c r="I964" s="90" t="n">
        <v>87.5</v>
      </c>
      <c r="J964" s="90" t="inlineStr">
        <is>
          <t>2.5-2-3</t>
        </is>
      </c>
      <c r="K964" s="91" t="n"/>
      <c r="L964" s="90" t="inlineStr">
        <is>
          <t>Bộ 4</t>
        </is>
      </c>
      <c r="M964" s="92" t="n"/>
      <c r="N964" s="92" t="n"/>
      <c r="O964" s="92" t="n"/>
      <c r="P964" s="92" t="n"/>
      <c r="Q964" s="92" t="n"/>
      <c r="R964" s="90" t="inlineStr">
        <is>
          <t>🟢 CÓ</t>
        </is>
      </c>
      <c r="S964" s="45" t="inlineStr">
        <is>
          <t>WLY8-11-SAOB</t>
        </is>
      </c>
      <c r="T964" s="45" t="n"/>
      <c r="U964" s="61">
        <f>IF($C964="","",B964&amp;" "&amp;C964&amp;" · ĐK"&amp;D964&amp;IF(E964=""," "," "&amp;E964)&amp;IF(K964=""," "," - "&amp;K964))</f>
        <v/>
      </c>
    </row>
    <row r="965" ht="39.75" customHeight="1">
      <c r="A965" s="89" t="n"/>
      <c r="B965" s="71" t="inlineStr">
        <is>
          <t>FORD MAZDA</t>
        </is>
      </c>
      <c r="C965" s="45" t="inlineStr">
        <is>
          <t>WL9</t>
        </is>
      </c>
      <c r="D965" s="71" t="n">
        <v>95</v>
      </c>
      <c r="E965" s="71" t="inlineStr">
        <is>
          <t>(A)+(O)</t>
        </is>
      </c>
      <c r="F965" s="45" t="inlineStr">
        <is>
          <t>buồng nổ ách chuồn</t>
        </is>
      </c>
      <c r="G965" s="71" t="inlineStr">
        <is>
          <t>32x70</t>
        </is>
      </c>
      <c r="H965" s="71" t="n">
        <v>32</v>
      </c>
      <c r="I965" s="71" t="n">
        <v>87.5</v>
      </c>
      <c r="J965" s="71" t="inlineStr">
        <is>
          <t>2.5-2-3</t>
        </is>
      </c>
      <c r="K965" s="93" t="n"/>
      <c r="L965" s="71" t="inlineStr">
        <is>
          <t>Bộ 4</t>
        </is>
      </c>
      <c r="M965" s="64" t="n"/>
      <c r="N965" s="64" t="n"/>
      <c r="O965" s="64" t="n"/>
      <c r="P965" s="64" t="n"/>
      <c r="Q965" s="64" t="n"/>
      <c r="R965" s="71" t="inlineStr">
        <is>
          <t>🟢 CÓ</t>
        </is>
      </c>
      <c r="S965" s="45" t="inlineStr">
        <is>
          <t>W9Y1-11-SAOB</t>
        </is>
      </c>
      <c r="T965" s="45" t="n"/>
      <c r="U965" s="61">
        <f>IF($C965="","",B965&amp;" "&amp;C965&amp;" · ĐK"&amp;D965&amp;IF(E965=""," "," "&amp;E965)&amp;IF(K965=""," "," - "&amp;K965))</f>
        <v/>
      </c>
    </row>
    <row r="966" ht="39.75" customHeight="1">
      <c r="A966" s="89" t="n"/>
      <c r="B966" s="90" t="inlineStr">
        <is>
          <t>FORD MAZDA</t>
        </is>
      </c>
      <c r="C966" s="43" t="inlineStr">
        <is>
          <t>WE</t>
        </is>
      </c>
      <c r="D966" s="90" t="n">
        <v>96</v>
      </c>
      <c r="E966" s="90" t="inlineStr">
        <is>
          <t>(A)+(O)</t>
        </is>
      </c>
      <c r="F966" s="43" t="inlineStr">
        <is>
          <t>Buồng Nổ tròn 52, hột vịt</t>
        </is>
      </c>
      <c r="G966" s="90" t="inlineStr">
        <is>
          <t>34x70</t>
        </is>
      </c>
      <c r="H966" s="90" t="n">
        <v>35</v>
      </c>
      <c r="I966" s="90" t="n">
        <v>86.5</v>
      </c>
      <c r="J966" s="90" t="inlineStr">
        <is>
          <t>2-1.5-2</t>
        </is>
      </c>
      <c r="K966" s="91" t="n"/>
      <c r="L966" s="90" t="inlineStr">
        <is>
          <t>Bộ 4</t>
        </is>
      </c>
      <c r="M966" s="92" t="n"/>
      <c r="N966" s="92" t="n"/>
      <c r="O966" s="92" t="n"/>
      <c r="P966" s="92" t="n"/>
      <c r="Q966" s="92" t="n"/>
      <c r="R966" s="90" t="inlineStr">
        <is>
          <t>🟢 CÓ</t>
        </is>
      </c>
      <c r="S966" s="45" t="n"/>
      <c r="T966" s="45" t="n"/>
      <c r="U966" s="61">
        <f>IF($C966="","",B966&amp;" "&amp;C966&amp;" · ĐK"&amp;D966&amp;IF(E966=""," "," "&amp;E966)&amp;IF(K966=""," "," - "&amp;K966))</f>
        <v/>
      </c>
    </row>
    <row r="967" ht="39.75" customHeight="1">
      <c r="A967" s="85" t="n"/>
      <c r="B967" s="63" t="inlineStr">
        <is>
          <t>◆  SCANIA   (5 sản phẩm)</t>
        </is>
      </c>
      <c r="C967" s="86" t="n"/>
      <c r="D967" s="86" t="n"/>
      <c r="E967" s="86" t="n"/>
      <c r="F967" s="86" t="n"/>
      <c r="G967" s="86" t="n"/>
      <c r="H967" s="86" t="n"/>
      <c r="I967" s="86" t="n"/>
      <c r="J967" s="86" t="n"/>
      <c r="K967" s="87" t="n"/>
      <c r="L967" s="86" t="n"/>
      <c r="M967" s="86" t="n"/>
      <c r="N967" s="86" t="n"/>
      <c r="O967" s="86" t="n"/>
      <c r="P967" s="86" t="n"/>
      <c r="Q967" s="86" t="n"/>
      <c r="R967" s="86" t="n"/>
      <c r="S967" s="88" t="n"/>
      <c r="T967" s="45" t="n"/>
      <c r="U967" s="61">
        <f>IF($C967="","",B967&amp;" "&amp;C967&amp;" · ĐK"&amp;D967&amp;IF(E967=""," "," "&amp;E967)&amp;IF(K967=""," "," - "&amp;K967))</f>
        <v/>
      </c>
    </row>
    <row r="968" ht="39.75" customHeight="1">
      <c r="A968" s="89" t="inlineStr">
        <is>
          <t>HH083747</t>
        </is>
      </c>
      <c r="B968" s="90" t="inlineStr">
        <is>
          <t>SCANIA</t>
        </is>
      </c>
      <c r="C968" s="43" t="inlineStr">
        <is>
          <t>DC11.09</t>
        </is>
      </c>
      <c r="D968" s="90" t="n">
        <v>127</v>
      </c>
      <c r="E968" s="90" t="n"/>
      <c r="F968" s="43" t="inlineStr">
        <is>
          <t xml:space="preserve"> buồng nổ 75</t>
        </is>
      </c>
      <c r="G968" s="90" t="n">
        <v>54</v>
      </c>
      <c r="H968" s="90" t="n"/>
      <c r="I968" s="90" t="n">
        <v>136</v>
      </c>
      <c r="J968" s="90" t="n"/>
      <c r="K968" s="91" t="inlineStr">
        <is>
          <t>HENWEIT</t>
        </is>
      </c>
      <c r="L968" s="90" t="inlineStr">
        <is>
          <t>Cái</t>
        </is>
      </c>
      <c r="M968" s="92" t="n"/>
      <c r="N968" s="92" t="n">
        <v>6400000</v>
      </c>
      <c r="O968" s="92" t="n">
        <v>6800000</v>
      </c>
      <c r="P968" s="92" t="n">
        <v>7200000</v>
      </c>
      <c r="Q968" s="92" t="n"/>
      <c r="R968" s="90" t="inlineStr">
        <is>
          <t>🟢 CÓ</t>
        </is>
      </c>
      <c r="S968" s="45" t="inlineStr">
        <is>
          <t>0616900 127P-SC015-00</t>
        </is>
      </c>
      <c r="T968" s="45" t="n"/>
      <c r="U968" s="61">
        <f>IF($C968="","",B968&amp;" "&amp;C968&amp;" · ĐK"&amp;D968&amp;IF(E968=""," "," "&amp;E968)&amp;IF(K968=""," "," - "&amp;K968))</f>
        <v/>
      </c>
    </row>
    <row r="969" ht="39.75" customHeight="1">
      <c r="A969" s="89" t="inlineStr">
        <is>
          <t>HH083748</t>
        </is>
      </c>
      <c r="B969" s="71" t="inlineStr">
        <is>
          <t>SCANIA</t>
        </is>
      </c>
      <c r="C969" s="45" t="inlineStr">
        <is>
          <t>DC11.09</t>
        </is>
      </c>
      <c r="D969" s="71" t="n">
        <v>127</v>
      </c>
      <c r="E969" s="71" t="n"/>
      <c r="F969" s="45" t="inlineStr">
        <is>
          <t xml:space="preserve"> buồng nổ 90</t>
        </is>
      </c>
      <c r="G969" s="71" t="n">
        <v>50</v>
      </c>
      <c r="H969" s="71" t="n"/>
      <c r="I969" s="71" t="n">
        <v>156</v>
      </c>
      <c r="J969" s="71" t="n"/>
      <c r="K969" s="93" t="inlineStr">
        <is>
          <t>HENWEIT</t>
        </is>
      </c>
      <c r="L969" s="71" t="inlineStr">
        <is>
          <t>Cái</t>
        </is>
      </c>
      <c r="M969" s="64" t="n"/>
      <c r="N969" s="64" t="n">
        <v>5700000</v>
      </c>
      <c r="O969" s="64" t="n">
        <v>6200000</v>
      </c>
      <c r="P969" s="64" t="n">
        <v>6700000</v>
      </c>
      <c r="Q969" s="64" t="n"/>
      <c r="R969" s="71" t="inlineStr">
        <is>
          <t>🟢 CÓ</t>
        </is>
      </c>
      <c r="S969" s="45" t="inlineStr">
        <is>
          <t xml:space="preserve"> 0614700/P-SC003-00</t>
        </is>
      </c>
      <c r="T969" s="45" t="n"/>
      <c r="U969" s="61">
        <f>IF($C969="","",B969&amp;" "&amp;C969&amp;" · ĐK"&amp;D969&amp;IF(E969=""," "," "&amp;E969)&amp;IF(K969=""," "," - "&amp;K969))</f>
        <v/>
      </c>
    </row>
    <row r="970" ht="39.75" customHeight="1">
      <c r="A970" s="89" t="n"/>
      <c r="B970" s="90" t="inlineStr">
        <is>
          <t>SCANIA</t>
        </is>
      </c>
      <c r="C970" s="43" t="inlineStr">
        <is>
          <t>DS11</t>
        </is>
      </c>
      <c r="D970" s="90" t="n">
        <v>127</v>
      </c>
      <c r="E970" s="90" t="n"/>
      <c r="F970" s="43" t="n"/>
      <c r="G970" s="90" t="n"/>
      <c r="H970" s="90" t="n"/>
      <c r="I970" s="90" t="n"/>
      <c r="J970" s="90" t="n"/>
      <c r="K970" s="91" t="n"/>
      <c r="L970" s="90" t="inlineStr">
        <is>
          <t>Cái</t>
        </is>
      </c>
      <c r="M970" s="92" t="n"/>
      <c r="N970" s="92" t="n"/>
      <c r="O970" s="92" t="n"/>
      <c r="P970" s="92" t="n"/>
      <c r="Q970" s="92" t="n"/>
      <c r="R970" s="90" t="inlineStr">
        <is>
          <t>🟢 CÓ</t>
        </is>
      </c>
      <c r="S970" s="45" t="inlineStr">
        <is>
          <t>0614700</t>
        </is>
      </c>
      <c r="T970" s="45" t="n"/>
      <c r="U970" s="61">
        <f>IF($C970="","",B970&amp;" "&amp;C970&amp;" · ĐK"&amp;D970&amp;IF(E970=""," "," "&amp;E970)&amp;IF(K970=""," "," - "&amp;K970))</f>
        <v/>
      </c>
    </row>
    <row r="971" ht="39.75" customHeight="1">
      <c r="A971" s="89" t="n"/>
      <c r="B971" s="71" t="inlineStr">
        <is>
          <t>SCANIA</t>
        </is>
      </c>
      <c r="C971" s="45" t="inlineStr">
        <is>
          <t>DS11</t>
        </is>
      </c>
      <c r="D971" s="71" t="n">
        <v>127</v>
      </c>
      <c r="E971" s="71" t="n"/>
      <c r="F971" s="45" t="n"/>
      <c r="G971" s="71" t="n"/>
      <c r="H971" s="71" t="n"/>
      <c r="I971" s="71" t="n"/>
      <c r="J971" s="71" t="n"/>
      <c r="K971" s="93" t="n"/>
      <c r="L971" s="71" t="inlineStr">
        <is>
          <t>Cái</t>
        </is>
      </c>
      <c r="M971" s="64" t="n"/>
      <c r="N971" s="64" t="n"/>
      <c r="O971" s="64" t="n"/>
      <c r="P971" s="64" t="n"/>
      <c r="Q971" s="64" t="n"/>
      <c r="R971" s="71" t="inlineStr">
        <is>
          <t>🟢 CÓ</t>
        </is>
      </c>
      <c r="S971" s="45" t="inlineStr">
        <is>
          <t>06141N0</t>
        </is>
      </c>
      <c r="T971" s="45" t="n"/>
      <c r="U971" s="61">
        <f>IF($C971="","",B971&amp;" "&amp;C971&amp;" · ĐK"&amp;D971&amp;IF(E971=""," "," "&amp;E971)&amp;IF(K971=""," "," - "&amp;K971))</f>
        <v/>
      </c>
    </row>
    <row r="972" ht="39.75" customHeight="1">
      <c r="A972" s="89" t="n"/>
      <c r="B972" s="90" t="inlineStr">
        <is>
          <t>SCANIA</t>
        </is>
      </c>
      <c r="C972" s="43" t="inlineStr">
        <is>
          <t>DS11</t>
        </is>
      </c>
      <c r="D972" s="90" t="n"/>
      <c r="E972" s="90" t="n"/>
      <c r="F972" s="43" t="n"/>
      <c r="G972" s="90" t="n"/>
      <c r="H972" s="90" t="n"/>
      <c r="I972" s="90" t="n"/>
      <c r="J972" s="90" t="n"/>
      <c r="K972" s="91" t="n"/>
      <c r="L972" s="90" t="inlineStr">
        <is>
          <t>Cái</t>
        </is>
      </c>
      <c r="M972" s="92" t="n"/>
      <c r="N972" s="92" t="n"/>
      <c r="O972" s="92" t="n"/>
      <c r="P972" s="92" t="n"/>
      <c r="Q972" s="92" t="n"/>
      <c r="R972" s="90" t="inlineStr">
        <is>
          <t>🟢 CÓ</t>
        </is>
      </c>
      <c r="S972" s="45" t="inlineStr">
        <is>
          <t>061WN19</t>
        </is>
      </c>
      <c r="T972" s="45" t="n"/>
      <c r="U972" s="61">
        <f>IF($C972="","",B972&amp;" "&amp;C972&amp;" · ĐK"&amp;D972&amp;IF(E972=""," "," "&amp;E972)&amp;IF(K972=""," "," - "&amp;K972))</f>
        <v/>
      </c>
    </row>
    <row r="973" ht="39.75" customHeight="1">
      <c r="A973" s="85" t="n"/>
      <c r="B973" s="63" t="inlineStr">
        <is>
          <t>◆  MERCERDES   (7 sản phẩm)</t>
        </is>
      </c>
      <c r="C973" s="86" t="n"/>
      <c r="D973" s="86" t="n"/>
      <c r="E973" s="86" t="n"/>
      <c r="F973" s="86" t="n"/>
      <c r="G973" s="86" t="n"/>
      <c r="H973" s="86" t="n"/>
      <c r="I973" s="86" t="n"/>
      <c r="J973" s="86" t="n"/>
      <c r="K973" s="87" t="n"/>
      <c r="L973" s="86" t="n"/>
      <c r="M973" s="86" t="n"/>
      <c r="N973" s="86" t="n"/>
      <c r="O973" s="86" t="n"/>
      <c r="P973" s="86" t="n"/>
      <c r="Q973" s="86" t="n"/>
      <c r="R973" s="86" t="n"/>
      <c r="S973" s="88" t="n"/>
      <c r="T973" s="45" t="n"/>
      <c r="U973" s="61">
        <f>IF($C973="","",B973&amp;" "&amp;C973&amp;" · ĐK"&amp;D973&amp;IF(E973=""," "," "&amp;E973)&amp;IF(K973=""," "," - "&amp;K973))</f>
        <v/>
      </c>
    </row>
    <row r="974" ht="39.75" customHeight="1">
      <c r="A974" s="89" t="n"/>
      <c r="B974" s="90" t="inlineStr">
        <is>
          <t>MERCERDES</t>
        </is>
      </c>
      <c r="C974" s="43" t="inlineStr">
        <is>
          <t>G16A 16V</t>
        </is>
      </c>
      <c r="D974" s="90" t="n">
        <v>75</v>
      </c>
      <c r="E974" s="90" t="n">
        <v>0</v>
      </c>
      <c r="F974" s="43" t="n"/>
      <c r="G974" s="90" t="n"/>
      <c r="H974" s="90" t="n"/>
      <c r="I974" s="90" t="n"/>
      <c r="J974" s="90" t="n"/>
      <c r="K974" s="91" t="n"/>
      <c r="L974" s="90" t="inlineStr">
        <is>
          <t>Bộ 4</t>
        </is>
      </c>
      <c r="M974" s="92" t="n"/>
      <c r="N974" s="92" t="n"/>
      <c r="O974" s="92" t="n"/>
      <c r="P974" s="92" t="n"/>
      <c r="Q974" s="92" t="n"/>
      <c r="R974" s="90" t="inlineStr">
        <is>
          <t>🟢 CÓ</t>
        </is>
      </c>
      <c r="S974" s="45" t="n"/>
      <c r="T974" s="45" t="n"/>
      <c r="U974" s="61">
        <f>IF($C974="","",B974&amp;" "&amp;C974&amp;" · ĐK"&amp;D974&amp;IF(E974=""," "," "&amp;E974)&amp;IF(K974=""," "," - "&amp;K974))</f>
        <v/>
      </c>
    </row>
    <row r="975" ht="39.75" customHeight="1">
      <c r="A975" s="89" t="n"/>
      <c r="B975" s="71" t="inlineStr">
        <is>
          <t>MERCERDES</t>
        </is>
      </c>
      <c r="C975" s="45" t="inlineStr">
        <is>
          <t>OM651</t>
        </is>
      </c>
      <c r="D975" s="71" t="n">
        <v>83</v>
      </c>
      <c r="E975" s="71" t="n"/>
      <c r="F975" s="45" t="inlineStr">
        <is>
          <t>Buồng Nổ 49.3</t>
        </is>
      </c>
      <c r="G975" s="71" t="inlineStr">
        <is>
          <t>30x66</t>
        </is>
      </c>
      <c r="H975" s="71" t="n">
        <v>33.5</v>
      </c>
      <c r="I975" s="71" t="n">
        <v>75.5</v>
      </c>
      <c r="J975" s="71" t="inlineStr">
        <is>
          <t>2-1.75-2</t>
        </is>
      </c>
      <c r="K975" s="93" t="n"/>
      <c r="L975" s="71" t="inlineStr">
        <is>
          <t>Bộ 4</t>
        </is>
      </c>
      <c r="M975" s="64" t="n"/>
      <c r="N975" s="64" t="n"/>
      <c r="O975" s="64" t="n"/>
      <c r="P975" s="64" t="n"/>
      <c r="Q975" s="64" t="n"/>
      <c r="R975" s="71" t="inlineStr">
        <is>
          <t>🟢 CÓ</t>
        </is>
      </c>
      <c r="S975" s="45" t="n"/>
      <c r="T975" s="45" t="n"/>
      <c r="U975" s="61">
        <f>IF($C975="","",B975&amp;" "&amp;C975&amp;" · ĐK"&amp;D975&amp;IF(E975=""," "," "&amp;E975)&amp;IF(K975=""," "," - "&amp;K975))</f>
        <v/>
      </c>
    </row>
    <row r="976" ht="39.75" customHeight="1">
      <c r="A976" s="89" t="n"/>
      <c r="B976" s="90" t="inlineStr">
        <is>
          <t>MERCERDES</t>
        </is>
      </c>
      <c r="C976" s="43" t="inlineStr">
        <is>
          <t>OM611</t>
        </is>
      </c>
      <c r="D976" s="90" t="n">
        <v>88</v>
      </c>
      <c r="E976" s="90" t="n"/>
      <c r="F976" s="43" t="inlineStr">
        <is>
          <t>Buồng Nổ 43.7</t>
        </is>
      </c>
      <c r="G976" s="90" t="inlineStr">
        <is>
          <t>30x70</t>
        </is>
      </c>
      <c r="H976" s="90" t="n">
        <v>27</v>
      </c>
      <c r="I976" s="90" t="n">
        <v>72.3</v>
      </c>
      <c r="J976" s="90" t="inlineStr">
        <is>
          <t>2.5-2-3</t>
        </is>
      </c>
      <c r="K976" s="91" t="n"/>
      <c r="L976" s="90" t="inlineStr">
        <is>
          <t>Bộ 4</t>
        </is>
      </c>
      <c r="M976" s="92" t="n"/>
      <c r="N976" s="92" t="n"/>
      <c r="O976" s="92" t="n"/>
      <c r="P976" s="92" t="n"/>
      <c r="Q976" s="92" t="n"/>
      <c r="R976" s="90" t="inlineStr">
        <is>
          <t>🟢 CÓ</t>
        </is>
      </c>
      <c r="S976" s="45" t="inlineStr">
        <is>
          <t>97409600 2M88010L</t>
        </is>
      </c>
      <c r="T976" s="45" t="n"/>
      <c r="U976" s="61">
        <f>IF($C976="","",B976&amp;" "&amp;C976&amp;" · ĐK"&amp;D976&amp;IF(E976=""," "," "&amp;E976)&amp;IF(K976=""," "," - "&amp;K976))</f>
        <v/>
      </c>
    </row>
    <row r="977" ht="39.75" customHeight="1">
      <c r="A977" s="89" t="n"/>
      <c r="B977" s="71" t="inlineStr">
        <is>
          <t>MERCERDES</t>
        </is>
      </c>
      <c r="C977" s="45" t="inlineStr">
        <is>
          <t>SPRINTER 311</t>
        </is>
      </c>
      <c r="D977" s="71" t="n">
        <v>88</v>
      </c>
      <c r="E977" s="71" t="inlineStr">
        <is>
          <t>(A)</t>
        </is>
      </c>
      <c r="F977" s="45" t="inlineStr">
        <is>
          <t>Buồng Nổ tròn nhọn cao 43, 5 có 4 dấu supap</t>
        </is>
      </c>
      <c r="G977" s="71" t="inlineStr">
        <is>
          <t>30x70</t>
        </is>
      </c>
      <c r="H977" s="71" t="n">
        <v>27.5</v>
      </c>
      <c r="I977" s="71" t="n">
        <v>72.5</v>
      </c>
      <c r="J977" s="71" t="inlineStr">
        <is>
          <t>2.5-2-3</t>
        </is>
      </c>
      <c r="K977" s="93" t="n"/>
      <c r="L977" s="71" t="inlineStr">
        <is>
          <t>Bộ 4</t>
        </is>
      </c>
      <c r="M977" s="64" t="n"/>
      <c r="N977" s="64" t="n"/>
      <c r="O977" s="64" t="n"/>
      <c r="P977" s="64" t="n"/>
      <c r="Q977" s="64" t="n"/>
      <c r="R977" s="71" t="inlineStr">
        <is>
          <t>🟢 CÓ</t>
        </is>
      </c>
      <c r="S977" s="45" t="n"/>
      <c r="T977" s="45" t="n"/>
      <c r="U977" s="61">
        <f>IF($C977="","",B977&amp;" "&amp;C977&amp;" · ĐK"&amp;D977&amp;IF(E977=""," "," "&amp;E977)&amp;IF(K977=""," "," - "&amp;K977))</f>
        <v/>
      </c>
    </row>
    <row r="978" ht="39.75" customHeight="1">
      <c r="A978" s="89" t="n"/>
      <c r="B978" s="90" t="inlineStr">
        <is>
          <t>MERCERDES</t>
        </is>
      </c>
      <c r="C978" s="43" t="inlineStr">
        <is>
          <t>0M602</t>
        </is>
      </c>
      <c r="D978" s="90" t="n">
        <v>89</v>
      </c>
      <c r="E978" s="90" t="inlineStr">
        <is>
          <t>(A)</t>
        </is>
      </c>
      <c r="F978" s="43" t="inlineStr">
        <is>
          <t>Buồng Nổ hình đầu trâu, có 2 dấu supap</t>
        </is>
      </c>
      <c r="G978" s="90" t="inlineStr">
        <is>
          <t>26x62.5</t>
        </is>
      </c>
      <c r="H978" s="90" t="n">
        <v>31.7</v>
      </c>
      <c r="I978" s="90" t="n">
        <v>75</v>
      </c>
      <c r="J978" s="90" t="inlineStr">
        <is>
          <t>2.5-2-3</t>
        </is>
      </c>
      <c r="K978" s="91" t="n"/>
      <c r="L978" s="90" t="inlineStr">
        <is>
          <t>Cái</t>
        </is>
      </c>
      <c r="M978" s="92" t="n"/>
      <c r="N978" s="92" t="n"/>
      <c r="O978" s="92" t="n"/>
      <c r="P978" s="92" t="n"/>
      <c r="Q978" s="92" t="n"/>
      <c r="R978" s="90" t="inlineStr">
        <is>
          <t>🟢 CÓ</t>
        </is>
      </c>
      <c r="S978" s="45" t="n"/>
      <c r="T978" s="45" t="n"/>
      <c r="U978" s="61">
        <f>IF($C978="","",B978&amp;" "&amp;C978&amp;" · ĐK"&amp;D978&amp;IF(E978=""," "," "&amp;E978)&amp;IF(K978=""," "," - "&amp;K978))</f>
        <v/>
      </c>
    </row>
    <row r="979" ht="39.75" customHeight="1">
      <c r="A979" s="89" t="n"/>
      <c r="B979" s="71" t="inlineStr">
        <is>
          <t>MERCERDES</t>
        </is>
      </c>
      <c r="C979" s="45" t="inlineStr">
        <is>
          <t>OM616/617-2</t>
        </is>
      </c>
      <c r="D979" s="71" t="n">
        <v>90.90000000000001</v>
      </c>
      <c r="E979" s="71" t="inlineStr">
        <is>
          <t>(A)</t>
        </is>
      </c>
      <c r="F979" s="45" t="inlineStr">
        <is>
          <t>Buồng Nổ hình đầu trâu, có 2 dấu supap</t>
        </is>
      </c>
      <c r="G979" s="71" t="inlineStr">
        <is>
          <t>26x74</t>
        </is>
      </c>
      <c r="H979" s="71" t="n">
        <v>35.4</v>
      </c>
      <c r="I979" s="71" t="n">
        <v>81.90000000000001</v>
      </c>
      <c r="J979" s="71" t="inlineStr">
        <is>
          <t>3.0-2-4</t>
        </is>
      </c>
      <c r="K979" s="93" t="n"/>
      <c r="L979" s="71" t="inlineStr">
        <is>
          <t>Bộ 4</t>
        </is>
      </c>
      <c r="M979" s="64" t="n"/>
      <c r="N979" s="64" t="n"/>
      <c r="O979" s="64" t="n"/>
      <c r="P979" s="64" t="n"/>
      <c r="Q979" s="64" t="n"/>
      <c r="R979" s="71" t="inlineStr">
        <is>
          <t>🟢 CÓ</t>
        </is>
      </c>
      <c r="S979" s="45" t="inlineStr">
        <is>
          <t>8770479050 E48330 P9214</t>
        </is>
      </c>
      <c r="T979" s="45" t="n"/>
      <c r="U979" s="61">
        <f>IF($C979="","",B979&amp;" "&amp;C979&amp;" · ĐK"&amp;D979&amp;IF(E979=""," "," "&amp;E979)&amp;IF(K979=""," "," - "&amp;K979))</f>
        <v/>
      </c>
    </row>
    <row r="980" ht="39.75" customHeight="1">
      <c r="A980" s="89" t="n"/>
      <c r="B980" s="90" t="inlineStr">
        <is>
          <t>MERCERDES</t>
        </is>
      </c>
      <c r="C980" s="43" t="inlineStr">
        <is>
          <t>OM353</t>
        </is>
      </c>
      <c r="D980" s="90" t="n">
        <v>97</v>
      </c>
      <c r="E980" s="90" t="inlineStr">
        <is>
          <t>(A)</t>
        </is>
      </c>
      <c r="F980" s="43" t="inlineStr">
        <is>
          <t>Buồng Nổ tròn bằng 55</t>
        </is>
      </c>
      <c r="G980" s="90" t="inlineStr">
        <is>
          <t>36x82.5</t>
        </is>
      </c>
      <c r="H980" s="90" t="n">
        <v>47</v>
      </c>
      <c r="I980" s="90" t="n">
        <v>105</v>
      </c>
      <c r="J980" s="90" t="inlineStr">
        <is>
          <t>2.5K-2.5-4</t>
        </is>
      </c>
      <c r="K980" s="91" t="n"/>
      <c r="L980" s="90" t="inlineStr">
        <is>
          <t>Bộ 6</t>
        </is>
      </c>
      <c r="M980" s="92" t="n"/>
      <c r="N980" s="92" t="n"/>
      <c r="O980" s="92" t="n"/>
      <c r="P980" s="92" t="n"/>
      <c r="Q980" s="92" t="n"/>
      <c r="R980" s="90" t="inlineStr">
        <is>
          <t>🟢 CÓ</t>
        </is>
      </c>
      <c r="S980" s="45" t="inlineStr">
        <is>
          <t>93750600 E48270 P1299</t>
        </is>
      </c>
      <c r="T980" s="45" t="n"/>
      <c r="U980" s="61">
        <f>IF($C980="","",B980&amp;" "&amp;C980&amp;" · ĐK"&amp;D980&amp;IF(E980=""," "," "&amp;E980)&amp;IF(K980=""," "," - "&amp;K980))</f>
        <v/>
      </c>
    </row>
    <row r="981" ht="39.75" customHeight="1">
      <c r="A981" s="85" t="n"/>
      <c r="B981" s="63" t="inlineStr">
        <is>
          <t>◆  SUZUKI   (1 sản phẩm)</t>
        </is>
      </c>
      <c r="C981" s="86" t="n"/>
      <c r="D981" s="86" t="n"/>
      <c r="E981" s="86" t="n"/>
      <c r="F981" s="86" t="n"/>
      <c r="G981" s="86" t="n"/>
      <c r="H981" s="86" t="n"/>
      <c r="I981" s="86" t="n"/>
      <c r="J981" s="86" t="n"/>
      <c r="K981" s="87" t="n"/>
      <c r="L981" s="86" t="n"/>
      <c r="M981" s="86" t="n"/>
      <c r="N981" s="86" t="n"/>
      <c r="O981" s="86" t="n"/>
      <c r="P981" s="86" t="n"/>
      <c r="Q981" s="86" t="n"/>
      <c r="R981" s="86" t="n"/>
      <c r="S981" s="88" t="n"/>
      <c r="T981" s="45" t="n"/>
      <c r="U981" s="61">
        <f>IF($C981="","",B981&amp;" "&amp;C981&amp;" · ĐK"&amp;D981&amp;IF(E981=""," "," "&amp;E981)&amp;IF(K981=""," "," - "&amp;K981))</f>
        <v/>
      </c>
    </row>
    <row r="982" ht="39.75" customHeight="1">
      <c r="A982" s="89" t="inlineStr">
        <is>
          <t>HH082847</t>
        </is>
      </c>
      <c r="B982" s="90" t="inlineStr">
        <is>
          <t>SUZUKI</t>
        </is>
      </c>
      <c r="C982" s="43" t="inlineStr">
        <is>
          <t>F10A COS2</t>
        </is>
      </c>
      <c r="D982" s="90" t="n">
        <v>65.5</v>
      </c>
      <c r="E982" s="90" t="inlineStr">
        <is>
          <t>0 kiềng gang</t>
        </is>
      </c>
      <c r="F982" s="43" t="inlineStr">
        <is>
          <t>Buồng Nổ lòng chảo, có 2 dấu supap</t>
        </is>
      </c>
      <c r="G982" s="90" t="inlineStr">
        <is>
          <t>16x54</t>
        </is>
      </c>
      <c r="H982" s="90" t="n">
        <v>16.6</v>
      </c>
      <c r="I982" s="90" t="n">
        <v>55</v>
      </c>
      <c r="J982" s="90" t="inlineStr">
        <is>
          <t>1.5-1.5-2.8</t>
        </is>
      </c>
      <c r="K982" s="91" t="inlineStr">
        <is>
          <t>IKAZU</t>
        </is>
      </c>
      <c r="L982" s="90" t="inlineStr">
        <is>
          <t>Bộ 4</t>
        </is>
      </c>
      <c r="M982" s="92" t="n"/>
      <c r="N982" s="92" t="n">
        <v>250000</v>
      </c>
      <c r="O982" s="92" t="n">
        <v>260000</v>
      </c>
      <c r="P982" s="92" t="n">
        <v>300000</v>
      </c>
      <c r="Q982" s="92" t="n"/>
      <c r="R982" s="90" t="inlineStr">
        <is>
          <t>🟢 CÓ</t>
        </is>
      </c>
      <c r="S982" s="45" t="inlineStr">
        <is>
          <t>12111-75104</t>
        </is>
      </c>
      <c r="T982" s="45" t="n"/>
      <c r="U982" s="61">
        <f>IF($C982="","",B982&amp;" "&amp;C982&amp;" · ĐK"&amp;D982&amp;IF(E982=""," "," "&amp;E982)&amp;IF(K982=""," "," - "&amp;K982))</f>
        <v/>
      </c>
    </row>
    <row r="983" ht="39.75" customHeight="1">
      <c r="A983" s="85" t="n"/>
      <c r="B983" s="63" t="inlineStr">
        <is>
          <t>◆  TOYOTA   (34 sản phẩm)</t>
        </is>
      </c>
      <c r="C983" s="86" t="n"/>
      <c r="D983" s="86" t="n"/>
      <c r="E983" s="86" t="n"/>
      <c r="F983" s="86" t="n"/>
      <c r="G983" s="86" t="n"/>
      <c r="H983" s="86" t="n"/>
      <c r="I983" s="86" t="n"/>
      <c r="J983" s="86" t="n"/>
      <c r="K983" s="87" t="n"/>
      <c r="L983" s="86" t="n"/>
      <c r="M983" s="86" t="n"/>
      <c r="N983" s="86" t="n"/>
      <c r="O983" s="86" t="n"/>
      <c r="P983" s="86" t="n"/>
      <c r="Q983" s="86" t="n"/>
      <c r="R983" s="86" t="n"/>
      <c r="S983" s="88" t="n"/>
      <c r="T983" s="45" t="n"/>
      <c r="U983" s="61">
        <f>IF($C983="","",B983&amp;" "&amp;C983&amp;" · ĐK"&amp;D983&amp;IF(E983=""," "," "&amp;E983)&amp;IF(K983=""," "," - "&amp;K983))</f>
        <v/>
      </c>
    </row>
    <row r="984" ht="39.75" customHeight="1">
      <c r="A984" s="89" t="inlineStr">
        <is>
          <t>HH072698</t>
        </is>
      </c>
      <c r="B984" s="90" t="inlineStr">
        <is>
          <t>TOYOTA</t>
        </is>
      </c>
      <c r="C984" s="43" t="inlineStr">
        <is>
          <t>1DZ</t>
        </is>
      </c>
      <c r="D984" s="90" t="n">
        <v>86</v>
      </c>
      <c r="E984" s="90" t="inlineStr">
        <is>
          <t>(A)</t>
        </is>
      </c>
      <c r="F984" s="43" t="inlineStr">
        <is>
          <t>Buồng Nổ chuồn</t>
        </is>
      </c>
      <c r="G984" s="90" t="inlineStr">
        <is>
          <t>27x58</t>
        </is>
      </c>
      <c r="H984" s="90" t="n">
        <v>33</v>
      </c>
      <c r="I984" s="90" t="n">
        <v>77</v>
      </c>
      <c r="J984" s="90" t="inlineStr">
        <is>
          <t>2HK-2-4</t>
        </is>
      </c>
      <c r="K984" s="91" t="inlineStr">
        <is>
          <t>IZUMI</t>
        </is>
      </c>
      <c r="L984" s="90" t="inlineStr">
        <is>
          <t>Bộ 4</t>
        </is>
      </c>
      <c r="M984" s="92" t="n"/>
      <c r="N984" s="92" t="n"/>
      <c r="O984" s="92" t="n"/>
      <c r="P984" s="92" t="n"/>
      <c r="Q984" s="92" t="n"/>
      <c r="R984" s="90" t="inlineStr">
        <is>
          <t>🟢 CÓ</t>
        </is>
      </c>
      <c r="S984" s="45" t="inlineStr">
        <is>
          <t>13101-78021</t>
        </is>
      </c>
      <c r="T984" s="45" t="n"/>
      <c r="U984" s="61">
        <f>IF($C984="","",B984&amp;" "&amp;C984&amp;" · ĐK"&amp;D984&amp;IF(E984=""," "," "&amp;E984)&amp;IF(K984=""," "," - "&amp;K984))</f>
        <v/>
      </c>
    </row>
    <row r="985" ht="39.75" customHeight="1">
      <c r="A985" s="89" t="inlineStr">
        <is>
          <t>HH074378</t>
        </is>
      </c>
      <c r="B985" s="71" t="inlineStr">
        <is>
          <t>TOYOTA</t>
        </is>
      </c>
      <c r="C985" s="45" t="inlineStr">
        <is>
          <t>1DZ-1 /2DZ</t>
        </is>
      </c>
      <c r="D985" s="71" t="n">
        <v>86</v>
      </c>
      <c r="E985" s="71" t="inlineStr">
        <is>
          <t>(A)</t>
        </is>
      </c>
      <c r="F985" s="45" t="inlineStr">
        <is>
          <t>Buồng Nổ chuồn</t>
        </is>
      </c>
      <c r="G985" s="71" t="inlineStr">
        <is>
          <t>27x68</t>
        </is>
      </c>
      <c r="H985" s="71" t="n">
        <v>33</v>
      </c>
      <c r="I985" s="71" t="n">
        <v>77</v>
      </c>
      <c r="J985" s="71" t="inlineStr">
        <is>
          <t>2HK-2-3</t>
        </is>
      </c>
      <c r="K985" s="93" t="inlineStr">
        <is>
          <t>IZUMI</t>
        </is>
      </c>
      <c r="L985" s="71" t="inlineStr">
        <is>
          <t>Bộ 4</t>
        </is>
      </c>
      <c r="M985" s="64" t="n"/>
      <c r="N985" s="64" t="n"/>
      <c r="O985" s="64" t="n"/>
      <c r="P985" s="64" t="n"/>
      <c r="Q985" s="64" t="n"/>
      <c r="R985" s="71" t="inlineStr">
        <is>
          <t>🟢 CÓ</t>
        </is>
      </c>
      <c r="S985" s="45" t="inlineStr">
        <is>
          <t>13101-78202</t>
        </is>
      </c>
      <c r="T985" s="45" t="n"/>
      <c r="U985" s="61">
        <f>IF($C985="","",B985&amp;" "&amp;C985&amp;" · ĐK"&amp;D985&amp;IF(E985=""," "," "&amp;E985)&amp;IF(K985=""," "," - "&amp;K985))</f>
        <v/>
      </c>
    </row>
    <row r="986" ht="39.75" customHeight="1">
      <c r="A986" s="89" t="n"/>
      <c r="B986" s="90" t="inlineStr">
        <is>
          <t>TOYOTA</t>
        </is>
      </c>
      <c r="C986" s="43" t="inlineStr">
        <is>
          <t>1ZS</t>
        </is>
      </c>
      <c r="D986" s="90" t="n">
        <v>86</v>
      </c>
      <c r="E986" s="90" t="n"/>
      <c r="F986" s="43" t="inlineStr">
        <is>
          <t>nổ tròn dù 2 tầng có 4 dấu supap</t>
        </is>
      </c>
      <c r="G986" s="90" t="n"/>
      <c r="H986" s="90" t="n">
        <v>34</v>
      </c>
      <c r="I986" s="90" t="n">
        <v>72</v>
      </c>
      <c r="J986" s="90" t="n"/>
      <c r="K986" s="91" t="n"/>
      <c r="L986" s="90" t="inlineStr">
        <is>
          <t>Cái</t>
        </is>
      </c>
      <c r="M986" s="92" t="n"/>
      <c r="N986" s="92" t="n"/>
      <c r="O986" s="92" t="n"/>
      <c r="P986" s="92" t="n"/>
      <c r="Q986" s="92" t="n"/>
      <c r="R986" s="90" t="inlineStr">
        <is>
          <t>🟢 CÓ</t>
        </is>
      </c>
      <c r="S986" s="45" t="n"/>
      <c r="T986" s="45" t="n"/>
      <c r="U986" s="61">
        <f>IF($C986="","",B986&amp;" "&amp;C986&amp;" · ĐK"&amp;D986&amp;IF(E986=""," "," "&amp;E986)&amp;IF(K986=""," "," - "&amp;K986))</f>
        <v/>
      </c>
    </row>
    <row r="987" ht="39.75" customHeight="1">
      <c r="A987" s="89" t="inlineStr">
        <is>
          <t>HH073996</t>
        </is>
      </c>
      <c r="B987" s="71" t="inlineStr">
        <is>
          <t>TOYOTA</t>
        </is>
      </c>
      <c r="C987" s="45" t="inlineStr">
        <is>
          <t>2J-NEW</t>
        </is>
      </c>
      <c r="D987" s="71" t="n">
        <v>88</v>
      </c>
      <c r="E987" s="71" t="inlineStr">
        <is>
          <t>0 kiềng gang</t>
        </is>
      </c>
      <c r="F987" s="45" t="inlineStr">
        <is>
          <t>Buồng Nổ</t>
        </is>
      </c>
      <c r="G987" s="71" t="inlineStr">
        <is>
          <t>27x74</t>
        </is>
      </c>
      <c r="H987" s="71" t="n">
        <v>38.7</v>
      </c>
      <c r="I987" s="71" t="n">
        <v>102</v>
      </c>
      <c r="J987" s="71" t="inlineStr">
        <is>
          <t>2.5HK-2.5-3</t>
        </is>
      </c>
      <c r="K987" s="93" t="inlineStr">
        <is>
          <t>IZUMI</t>
        </is>
      </c>
      <c r="L987" s="71" t="inlineStr">
        <is>
          <t>Bộ 4</t>
        </is>
      </c>
      <c r="M987" s="64" t="n"/>
      <c r="N987" s="64" t="n"/>
      <c r="O987" s="64" t="n"/>
      <c r="P987" s="64" t="n"/>
      <c r="Q987" s="64" t="n"/>
      <c r="R987" s="71" t="inlineStr">
        <is>
          <t>🟢 CÓ</t>
        </is>
      </c>
      <c r="S987" s="45" t="n"/>
      <c r="T987" s="45" t="n"/>
      <c r="U987" s="61">
        <f>IF($C987="","",B987&amp;" "&amp;C987&amp;" · ĐK"&amp;D987&amp;IF(E987=""," "," "&amp;E987)&amp;IF(K987=""," "," - "&amp;K987))</f>
        <v/>
      </c>
    </row>
    <row r="988" ht="39.75" customHeight="1">
      <c r="A988" s="89" t="inlineStr">
        <is>
          <t>HH073567</t>
        </is>
      </c>
      <c r="B988" s="71" t="inlineStr">
        <is>
          <t>TOYOTA</t>
        </is>
      </c>
      <c r="C988" s="45" t="inlineStr">
        <is>
          <t>2J</t>
        </is>
      </c>
      <c r="D988" s="71" t="n">
        <v>88</v>
      </c>
      <c r="E988" s="71" t="inlineStr">
        <is>
          <t>0 kiềng gang</t>
        </is>
      </c>
      <c r="F988" s="45" t="inlineStr">
        <is>
          <t xml:space="preserve">Buồng Nổ đời 4 bạc </t>
        </is>
      </c>
      <c r="G988" s="71" t="inlineStr">
        <is>
          <t>27x74</t>
        </is>
      </c>
      <c r="H988" s="71" t="n">
        <v>38.7</v>
      </c>
      <c r="I988" s="71" t="n">
        <v>102</v>
      </c>
      <c r="J988" s="71" t="n"/>
      <c r="K988" s="93" t="inlineStr">
        <is>
          <t>IZUMI</t>
        </is>
      </c>
      <c r="L988" s="71" t="inlineStr">
        <is>
          <t>Bộ 4</t>
        </is>
      </c>
      <c r="M988" s="64" t="n"/>
      <c r="N988" s="64" t="n"/>
      <c r="O988" s="64" t="n"/>
      <c r="P988" s="64" t="n"/>
      <c r="Q988" s="64" t="n"/>
      <c r="R988" s="71" t="inlineStr">
        <is>
          <t>🟢 CÓ</t>
        </is>
      </c>
      <c r="S988" s="45" t="n"/>
      <c r="T988" s="45" t="n"/>
      <c r="U988" s="61">
        <f>IF($C988="","",B988&amp;" "&amp;C988&amp;" · ĐK"&amp;D988&amp;IF(E988=""," "," "&amp;E988)&amp;IF(K988=""," "," - "&amp;K988))</f>
        <v/>
      </c>
    </row>
    <row r="989" ht="39.75" customHeight="1">
      <c r="A989" s="89" t="n"/>
      <c r="B989" s="90" t="inlineStr">
        <is>
          <t>TOYOTA</t>
        </is>
      </c>
      <c r="C989" s="43" t="inlineStr">
        <is>
          <t>2H</t>
        </is>
      </c>
      <c r="D989" s="90" t="n">
        <v>91</v>
      </c>
      <c r="E989" s="90" t="n"/>
      <c r="F989" s="43" t="inlineStr">
        <is>
          <t>Buồng Nổ</t>
        </is>
      </c>
      <c r="G989" s="90" t="inlineStr">
        <is>
          <t>29x74</t>
        </is>
      </c>
      <c r="H989" s="90" t="n">
        <v>37.5</v>
      </c>
      <c r="I989" s="90" t="n">
        <v>102</v>
      </c>
      <c r="J989" s="90" t="inlineStr">
        <is>
          <t>2.5HK-2.5-4</t>
        </is>
      </c>
      <c r="K989" s="91" t="n"/>
      <c r="L989" s="90" t="inlineStr">
        <is>
          <t>Bộ 6</t>
        </is>
      </c>
      <c r="M989" s="92" t="n"/>
      <c r="N989" s="92" t="n"/>
      <c r="O989" s="92" t="n"/>
      <c r="P989" s="92" t="n"/>
      <c r="Q989" s="92" t="n"/>
      <c r="R989" s="90" t="inlineStr">
        <is>
          <t>🟢 CÓ</t>
        </is>
      </c>
      <c r="S989" s="45" t="n"/>
      <c r="T989" s="45" t="n"/>
      <c r="U989" s="61">
        <f>IF($C989="","",B989&amp;" "&amp;C989&amp;" · ĐK"&amp;D989&amp;IF(E989=""," "," "&amp;E989)&amp;IF(K989=""," "," - "&amp;K989))</f>
        <v/>
      </c>
    </row>
    <row r="990" ht="39.75" customHeight="1">
      <c r="A990" s="89" t="n"/>
      <c r="B990" s="71" t="inlineStr">
        <is>
          <t>TOYOTA</t>
        </is>
      </c>
      <c r="C990" s="45" t="inlineStr">
        <is>
          <t>1GD</t>
        </is>
      </c>
      <c r="D990" s="71" t="n">
        <v>92</v>
      </c>
      <c r="E990" s="71" t="n"/>
      <c r="F990" s="45" t="inlineStr">
        <is>
          <t>Buồng Nổ</t>
        </is>
      </c>
      <c r="G990" s="71" t="n">
        <v>31.67</v>
      </c>
      <c r="H990" s="71" t="n">
        <v>37.7</v>
      </c>
      <c r="I990" s="71" t="n">
        <v>78</v>
      </c>
      <c r="J990" s="71" t="inlineStr">
        <is>
          <t>2HK-1.5-3</t>
        </is>
      </c>
      <c r="K990" s="93" t="n"/>
      <c r="L990" s="71" t="inlineStr">
        <is>
          <t>Bộ 4</t>
        </is>
      </c>
      <c r="M990" s="64" t="n"/>
      <c r="N990" s="64" t="n"/>
      <c r="O990" s="64" t="n"/>
      <c r="P990" s="64" t="n"/>
      <c r="Q990" s="64" t="n"/>
      <c r="R990" s="71" t="inlineStr">
        <is>
          <t>🟢 CÓ</t>
        </is>
      </c>
      <c r="S990" s="45" t="n"/>
      <c r="T990" s="45" t="n"/>
      <c r="U990" s="61">
        <f>IF($C990="","",B990&amp;" "&amp;C990&amp;" · ĐK"&amp;D990&amp;IF(E990=""," "," "&amp;E990)&amp;IF(K990=""," "," - "&amp;K990))</f>
        <v/>
      </c>
    </row>
    <row r="991" ht="39.75" customHeight="1">
      <c r="A991" s="89" t="n"/>
      <c r="B991" s="90" t="inlineStr">
        <is>
          <t>TOYOTA</t>
        </is>
      </c>
      <c r="C991" s="43" t="inlineStr">
        <is>
          <t>2GD</t>
        </is>
      </c>
      <c r="D991" s="90" t="n">
        <v>92</v>
      </c>
      <c r="E991" s="90" t="n"/>
      <c r="F991" s="43" t="inlineStr">
        <is>
          <t>Buồng Nổ</t>
        </is>
      </c>
      <c r="G991" s="90" t="inlineStr">
        <is>
          <t>31x67</t>
        </is>
      </c>
      <c r="H991" s="90" t="n">
        <v>37.5</v>
      </c>
      <c r="I991" s="90" t="n">
        <v>78</v>
      </c>
      <c r="J991" s="90" t="inlineStr">
        <is>
          <t>2HK-1.5-3</t>
        </is>
      </c>
      <c r="K991" s="91" t="n"/>
      <c r="L991" s="90" t="inlineStr">
        <is>
          <t>Bộ 4</t>
        </is>
      </c>
      <c r="M991" s="92" t="n"/>
      <c r="N991" s="92" t="n"/>
      <c r="O991" s="92" t="n"/>
      <c r="P991" s="92" t="n"/>
      <c r="Q991" s="92" t="n"/>
      <c r="R991" s="90" t="inlineStr">
        <is>
          <t>🟢 CÓ</t>
        </is>
      </c>
      <c r="S991" s="45" t="n"/>
      <c r="T991" s="45" t="n"/>
      <c r="U991" s="61">
        <f>IF($C991="","",B991&amp;" "&amp;C991&amp;" · ĐK"&amp;D991&amp;IF(E991=""," "," "&amp;E991)&amp;IF(K991=""," "," - "&amp;K991))</f>
        <v/>
      </c>
    </row>
    <row r="992" ht="39.75" customHeight="1">
      <c r="A992" s="89" t="n"/>
      <c r="B992" s="71" t="inlineStr">
        <is>
          <t>TOYOTA</t>
        </is>
      </c>
      <c r="C992" s="45" t="inlineStr">
        <is>
          <t>2KD</t>
        </is>
      </c>
      <c r="D992" s="71" t="n">
        <v>92</v>
      </c>
      <c r="E992" s="71" t="inlineStr">
        <is>
          <t>(A)+(O)</t>
        </is>
      </c>
      <c r="F992" s="45" t="inlineStr">
        <is>
          <t>Buồng Nổ Buồng Nổ núm dù 48, có 4 dấu sp mờ</t>
        </is>
      </c>
      <c r="G992" s="71" t="inlineStr">
        <is>
          <t>34x65</t>
        </is>
      </c>
      <c r="H992" s="71" t="n">
        <v>37</v>
      </c>
      <c r="I992" s="71" t="n">
        <v>82</v>
      </c>
      <c r="J992" s="71" t="inlineStr">
        <is>
          <t>2HK-1.5-3</t>
        </is>
      </c>
      <c r="K992" s="93" t="n"/>
      <c r="L992" s="71" t="inlineStr">
        <is>
          <t>Bộ 4</t>
        </is>
      </c>
      <c r="M992" s="64" t="n"/>
      <c r="N992" s="64" t="n"/>
      <c r="O992" s="64" t="n"/>
      <c r="P992" s="64" t="n"/>
      <c r="Q992" s="64" t="n"/>
      <c r="R992" s="71" t="inlineStr">
        <is>
          <t>🟢 CÓ</t>
        </is>
      </c>
      <c r="S992" s="45" t="inlineStr">
        <is>
          <t>13101-0L070-02</t>
        </is>
      </c>
      <c r="T992" s="45" t="n"/>
      <c r="U992" s="61">
        <f>IF($C992="","",B992&amp;" "&amp;C992&amp;" · ĐK"&amp;D992&amp;IF(E992=""," "," "&amp;E992)&amp;IF(K992=""," "," - "&amp;K992))</f>
        <v/>
      </c>
    </row>
    <row r="993" ht="39.75" customHeight="1">
      <c r="A993" s="89" t="n"/>
      <c r="B993" s="90" t="inlineStr">
        <is>
          <t>TOYOTA</t>
        </is>
      </c>
      <c r="C993" s="43" t="inlineStr">
        <is>
          <t>2KD -FTV</t>
        </is>
      </c>
      <c r="D993" s="90" t="n">
        <v>92</v>
      </c>
      <c r="E993" s="90" t="inlineStr">
        <is>
          <t>(A)+(O)</t>
        </is>
      </c>
      <c r="F993" s="43" t="inlineStr">
        <is>
          <t>Buồng Nổ núm dù 39-40, có 4 dấu sp mờ</t>
        </is>
      </c>
      <c r="G993" s="90" t="inlineStr">
        <is>
          <t>34x65</t>
        </is>
      </c>
      <c r="H993" s="90" t="n">
        <v>37</v>
      </c>
      <c r="I993" s="90" t="n">
        <v>82</v>
      </c>
      <c r="J993" s="90" t="inlineStr">
        <is>
          <t>2-1.5-3</t>
        </is>
      </c>
      <c r="K993" s="91" t="n"/>
      <c r="L993" s="90" t="inlineStr">
        <is>
          <t>Bộ 4</t>
        </is>
      </c>
      <c r="M993" s="92" t="n"/>
      <c r="N993" s="92" t="n"/>
      <c r="O993" s="92" t="n"/>
      <c r="P993" s="92" t="n"/>
      <c r="Q993" s="92" t="n"/>
      <c r="R993" s="90" t="inlineStr">
        <is>
          <t>🟢 CÓ</t>
        </is>
      </c>
      <c r="S993" s="45" t="inlineStr">
        <is>
          <t>13101-30030</t>
        </is>
      </c>
      <c r="T993" s="45" t="n"/>
      <c r="U993" s="61">
        <f>IF($C993="","",B993&amp;" "&amp;C993&amp;" · ĐK"&amp;D993&amp;IF(E993=""," "," "&amp;E993)&amp;IF(K993=""," "," - "&amp;K993))</f>
        <v/>
      </c>
    </row>
    <row r="994" ht="39.75" customHeight="1">
      <c r="A994" s="89" t="n"/>
      <c r="B994" s="71" t="inlineStr">
        <is>
          <t>TOYOTA</t>
        </is>
      </c>
      <c r="C994" s="45" t="inlineStr">
        <is>
          <t>2L</t>
        </is>
      </c>
      <c r="D994" s="71" t="n">
        <v>92</v>
      </c>
      <c r="E994" s="71" t="n"/>
      <c r="F994" s="45" t="inlineStr">
        <is>
          <t>Buồng Nổ</t>
        </is>
      </c>
      <c r="G994" s="71" t="inlineStr">
        <is>
          <t>27x74</t>
        </is>
      </c>
      <c r="H994" s="71" t="n">
        <v>35.7</v>
      </c>
      <c r="I994" s="71" t="n">
        <v>86.2</v>
      </c>
      <c r="J994" s="71" t="inlineStr">
        <is>
          <t>2HK-2-4</t>
        </is>
      </c>
      <c r="K994" s="93" t="n"/>
      <c r="L994" s="71" t="inlineStr">
        <is>
          <t>Bộ 4</t>
        </is>
      </c>
      <c r="M994" s="64" t="n"/>
      <c r="N994" s="64" t="n"/>
      <c r="O994" s="64" t="n"/>
      <c r="P994" s="64" t="n"/>
      <c r="Q994" s="64" t="n"/>
      <c r="R994" s="71" t="inlineStr">
        <is>
          <t>🟢 CÓ</t>
        </is>
      </c>
      <c r="S994" s="45" t="n"/>
      <c r="T994" s="45" t="n"/>
      <c r="U994" s="61">
        <f>IF($C994="","",B994&amp;" "&amp;C994&amp;" · ĐK"&amp;D994&amp;IF(E994=""," "," "&amp;E994)&amp;IF(K994=""," "," - "&amp;K994))</f>
        <v/>
      </c>
    </row>
    <row r="995" ht="39.75" customHeight="1">
      <c r="A995" s="89" t="n"/>
      <c r="B995" s="90" t="inlineStr">
        <is>
          <t>TOYOTA</t>
        </is>
      </c>
      <c r="C995" s="43" t="inlineStr">
        <is>
          <t>2L-2</t>
        </is>
      </c>
      <c r="D995" s="90" t="n">
        <v>92</v>
      </c>
      <c r="E995" s="90" t="n"/>
      <c r="F995" s="43" t="inlineStr">
        <is>
          <t>Buồng Nổ</t>
        </is>
      </c>
      <c r="G995" s="90" t="inlineStr">
        <is>
          <t>27x70</t>
        </is>
      </c>
      <c r="H995" s="90" t="n">
        <v>30.8</v>
      </c>
      <c r="I995" s="90" t="n">
        <v>80.5</v>
      </c>
      <c r="J995" s="90" t="inlineStr">
        <is>
          <t>2HK-2-4</t>
        </is>
      </c>
      <c r="K995" s="91" t="n"/>
      <c r="L995" s="90" t="inlineStr">
        <is>
          <t>Bộ 4</t>
        </is>
      </c>
      <c r="M995" s="92" t="n"/>
      <c r="N995" s="92" t="n"/>
      <c r="O995" s="92" t="n"/>
      <c r="P995" s="92" t="n"/>
      <c r="Q995" s="92" t="n"/>
      <c r="R995" s="90" t="inlineStr">
        <is>
          <t>🟢 CÓ</t>
        </is>
      </c>
      <c r="S995" s="45" t="n"/>
      <c r="T995" s="45" t="n"/>
      <c r="U995" s="61">
        <f>IF($C995="","",B995&amp;" "&amp;C995&amp;" · ĐK"&amp;D995&amp;IF(E995=""," "," "&amp;E995)&amp;IF(K995=""," "," - "&amp;K995))</f>
        <v/>
      </c>
    </row>
    <row r="996" ht="39.75" customHeight="1">
      <c r="A996" s="89" t="n"/>
      <c r="B996" s="71" t="inlineStr">
        <is>
          <t>TOYOTA</t>
        </is>
      </c>
      <c r="C996" s="45" t="inlineStr">
        <is>
          <t>2L-T</t>
        </is>
      </c>
      <c r="D996" s="71" t="n">
        <v>92</v>
      </c>
      <c r="E996" s="71" t="n"/>
      <c r="F996" s="45" t="inlineStr">
        <is>
          <t>Buồng Nổ</t>
        </is>
      </c>
      <c r="G996" s="71" t="inlineStr">
        <is>
          <t>29x74</t>
        </is>
      </c>
      <c r="H996" s="71" t="n">
        <v>29.8</v>
      </c>
      <c r="I996" s="71" t="n">
        <v>80.3</v>
      </c>
      <c r="J996" s="71" t="inlineStr">
        <is>
          <t>2HK-2-4</t>
        </is>
      </c>
      <c r="K996" s="93" t="n"/>
      <c r="L996" s="71" t="inlineStr">
        <is>
          <t>Bộ 4</t>
        </is>
      </c>
      <c r="M996" s="64" t="n"/>
      <c r="N996" s="64" t="n"/>
      <c r="O996" s="64" t="n"/>
      <c r="P996" s="64" t="n"/>
      <c r="Q996" s="64" t="n"/>
      <c r="R996" s="71" t="inlineStr">
        <is>
          <t>🟢 CÓ</t>
        </is>
      </c>
      <c r="S996" s="45" t="n"/>
      <c r="T996" s="45" t="n"/>
      <c r="U996" s="61">
        <f>IF($C996="","",B996&amp;" "&amp;C996&amp;" · ĐK"&amp;D996&amp;IF(E996=""," "," "&amp;E996)&amp;IF(K996=""," "," - "&amp;K996))</f>
        <v/>
      </c>
    </row>
    <row r="997" ht="39.75" customHeight="1">
      <c r="A997" s="89" t="n"/>
      <c r="B997" s="90" t="inlineStr">
        <is>
          <t>TOYOTA</t>
        </is>
      </c>
      <c r="C997" s="43" t="inlineStr">
        <is>
          <t>2LT NEW</t>
        </is>
      </c>
      <c r="D997" s="90" t="n">
        <v>92</v>
      </c>
      <c r="E997" s="90" t="n"/>
      <c r="F997" s="43" t="inlineStr">
        <is>
          <t>Buồng Nổ</t>
        </is>
      </c>
      <c r="G997" s="90" t="inlineStr">
        <is>
          <t>27x70</t>
        </is>
      </c>
      <c r="H997" s="90" t="n">
        <v>30.8</v>
      </c>
      <c r="I997" s="90" t="n">
        <v>80.3</v>
      </c>
      <c r="J997" s="90" t="inlineStr">
        <is>
          <t>2HK-2-4</t>
        </is>
      </c>
      <c r="K997" s="91" t="n"/>
      <c r="L997" s="90" t="inlineStr">
        <is>
          <t>Bộ 4</t>
        </is>
      </c>
      <c r="M997" s="92" t="n"/>
      <c r="N997" s="92" t="n"/>
      <c r="O997" s="92" t="n"/>
      <c r="P997" s="92" t="n"/>
      <c r="Q997" s="92" t="n"/>
      <c r="R997" s="90" t="inlineStr">
        <is>
          <t>🟢 CÓ</t>
        </is>
      </c>
      <c r="S997" s="45" t="n"/>
      <c r="T997" s="45" t="n"/>
      <c r="U997" s="61">
        <f>IF($C997="","",B997&amp;" "&amp;C997&amp;" · ĐK"&amp;D997&amp;IF(E997=""," "," "&amp;E997)&amp;IF(K997=""," "," - "&amp;K997))</f>
        <v/>
      </c>
    </row>
    <row r="998" ht="39.75" customHeight="1">
      <c r="A998" s="89" t="n"/>
      <c r="B998" s="71" t="inlineStr">
        <is>
          <t>TOYOTA</t>
        </is>
      </c>
      <c r="C998" s="45" t="inlineStr">
        <is>
          <t>1HD</t>
        </is>
      </c>
      <c r="D998" s="71" t="n">
        <v>94</v>
      </c>
      <c r="E998" s="71" t="n"/>
      <c r="F998" s="45" t="inlineStr">
        <is>
          <t>Buồng Nổ</t>
        </is>
      </c>
      <c r="G998" s="71" t="inlineStr">
        <is>
          <t>29x65</t>
        </is>
      </c>
      <c r="H998" s="71" t="n">
        <v>29</v>
      </c>
      <c r="I998" s="71" t="n">
        <v>80.59999999999999</v>
      </c>
      <c r="J998" s="71" t="inlineStr">
        <is>
          <t>2HK-2-4</t>
        </is>
      </c>
      <c r="K998" s="93" t="n"/>
      <c r="L998" s="71" t="inlineStr">
        <is>
          <t>Bộ 6</t>
        </is>
      </c>
      <c r="M998" s="64" t="n"/>
      <c r="N998" s="64" t="n"/>
      <c r="O998" s="64" t="n"/>
      <c r="P998" s="64" t="n"/>
      <c r="Q998" s="64" t="n"/>
      <c r="R998" s="71" t="inlineStr">
        <is>
          <t>🟢 CÓ</t>
        </is>
      </c>
      <c r="S998" s="45" t="n"/>
      <c r="T998" s="45" t="n"/>
      <c r="U998" s="61">
        <f>IF($C998="","",B998&amp;" "&amp;C998&amp;" · ĐK"&amp;D998&amp;IF(E998=""," "," "&amp;E998)&amp;IF(K998=""," "," - "&amp;K998))</f>
        <v/>
      </c>
    </row>
    <row r="999" ht="39.75" customHeight="1">
      <c r="A999" s="89" t="n"/>
      <c r="B999" s="90" t="inlineStr">
        <is>
          <t>TOYOTA</t>
        </is>
      </c>
      <c r="C999" s="43" t="inlineStr">
        <is>
          <t>1HZ</t>
        </is>
      </c>
      <c r="D999" s="90" t="n">
        <v>94</v>
      </c>
      <c r="E999" s="90" t="n"/>
      <c r="F999" s="43" t="inlineStr">
        <is>
          <t>Buồng Nổ</t>
        </is>
      </c>
      <c r="G999" s="90" t="inlineStr">
        <is>
          <t>29x65</t>
        </is>
      </c>
      <c r="H999" s="90" t="n">
        <v>29</v>
      </c>
      <c r="I999" s="90" t="n">
        <v>80.59999999999999</v>
      </c>
      <c r="J999" s="90" t="inlineStr">
        <is>
          <t>2HK-2-4</t>
        </is>
      </c>
      <c r="K999" s="91" t="n"/>
      <c r="L999" s="90" t="inlineStr">
        <is>
          <t>Bộ 6</t>
        </is>
      </c>
      <c r="M999" s="92" t="n"/>
      <c r="N999" s="92" t="n"/>
      <c r="O999" s="92" t="n"/>
      <c r="P999" s="92" t="n"/>
      <c r="Q999" s="92" t="n"/>
      <c r="R999" s="90" t="inlineStr">
        <is>
          <t>🟢 CÓ</t>
        </is>
      </c>
      <c r="S999" s="45" t="n"/>
      <c r="T999" s="45" t="n"/>
      <c r="U999" s="61">
        <f>IF($C999="","",B999&amp;" "&amp;C999&amp;" · ĐK"&amp;D999&amp;IF(E999=""," "," "&amp;E999)&amp;IF(K999=""," "," - "&amp;K999))</f>
        <v/>
      </c>
    </row>
    <row r="1000" ht="39.75" customHeight="1">
      <c r="A1000" s="89" t="inlineStr">
        <is>
          <t>HH083004</t>
        </is>
      </c>
      <c r="B1000" s="71" t="inlineStr">
        <is>
          <t>TOYOTA</t>
        </is>
      </c>
      <c r="C1000" s="45" t="inlineStr">
        <is>
          <t>1Z/11Z</t>
        </is>
      </c>
      <c r="D1000" s="71" t="n">
        <v>96</v>
      </c>
      <c r="E1000" s="71" t="n"/>
      <c r="F1000" s="45" t="inlineStr">
        <is>
          <t>Buồng Nổ tròn 50 nhọn</t>
        </is>
      </c>
      <c r="G1000" s="71" t="inlineStr">
        <is>
          <t>32x77</t>
        </is>
      </c>
      <c r="H1000" s="71" t="n">
        <v>40.5</v>
      </c>
      <c r="I1000" s="71" t="n">
        <v>94.5</v>
      </c>
      <c r="J1000" s="71" t="inlineStr">
        <is>
          <t>2-2-4</t>
        </is>
      </c>
      <c r="K1000" s="93" t="inlineStr">
        <is>
          <t xml:space="preserve"> NICE IN</t>
        </is>
      </c>
      <c r="L1000" s="71" t="inlineStr">
        <is>
          <t>Bộ 6</t>
        </is>
      </c>
      <c r="M1000" s="64" t="n"/>
      <c r="N1000" s="64" t="n">
        <v>1450000</v>
      </c>
      <c r="O1000" s="64" t="n">
        <v>1550000</v>
      </c>
      <c r="P1000" s="64" t="n">
        <v>1650000</v>
      </c>
      <c r="Q1000" s="64" t="n"/>
      <c r="R1000" s="71" t="inlineStr">
        <is>
          <t>🟢 CÓ</t>
        </is>
      </c>
      <c r="S1000" s="45" t="inlineStr">
        <is>
          <t>13101-78300 13101-96300</t>
        </is>
      </c>
      <c r="T1000" s="45" t="n"/>
      <c r="U1000" s="61">
        <f>IF($C1000="","",B1000&amp;" "&amp;C1000&amp;" · ĐK"&amp;D1000&amp;IF(E1000=""," "," "&amp;E1000)&amp;IF(K1000=""," "," - "&amp;K1000))</f>
        <v/>
      </c>
    </row>
    <row r="1001" ht="39.75" customHeight="1">
      <c r="A1001" s="89" t="n"/>
      <c r="B1001" s="90" t="inlineStr">
        <is>
          <t>TOYOTA</t>
        </is>
      </c>
      <c r="C1001" s="43" t="inlineStr">
        <is>
          <t>1KD</t>
        </is>
      </c>
      <c r="D1001" s="90" t="n">
        <v>96</v>
      </c>
      <c r="E1001" s="90" t="n"/>
      <c r="F1001" s="43" t="inlineStr">
        <is>
          <t>Buồng Nổ tròn 51.8 có 4 dấu supap</t>
        </is>
      </c>
      <c r="G1001" s="90" t="inlineStr">
        <is>
          <t>34x73</t>
        </is>
      </c>
      <c r="H1001" s="90" t="n">
        <v>28.7</v>
      </c>
      <c r="I1001" s="90" t="n">
        <v>80.7</v>
      </c>
      <c r="J1001" s="90" t="inlineStr">
        <is>
          <t>2HK-1.5-3</t>
        </is>
      </c>
      <c r="K1001" s="91" t="n"/>
      <c r="L1001" s="90" t="inlineStr">
        <is>
          <t>Bộ 4</t>
        </is>
      </c>
      <c r="M1001" s="92" t="n"/>
      <c r="N1001" s="92" t="n"/>
      <c r="O1001" s="92" t="n"/>
      <c r="P1001" s="92" t="n"/>
      <c r="Q1001" s="92" t="n"/>
      <c r="R1001" s="90" t="inlineStr">
        <is>
          <t>🟢 CÓ</t>
        </is>
      </c>
      <c r="S1001" s="45" t="n"/>
      <c r="T1001" s="45" t="n"/>
      <c r="U1001" s="61">
        <f>IF($C1001="","",B1001&amp;" "&amp;C1001&amp;" · ĐK"&amp;D1001&amp;IF(E1001=""," "," "&amp;E1001)&amp;IF(K1001=""," "," - "&amp;K1001))</f>
        <v/>
      </c>
    </row>
    <row r="1002" ht="39.75" customHeight="1">
      <c r="A1002" s="89" t="n"/>
      <c r="B1002" s="71" t="inlineStr">
        <is>
          <t>TOYOTA</t>
        </is>
      </c>
      <c r="C1002" s="45" t="inlineStr">
        <is>
          <t>1KD NEW</t>
        </is>
      </c>
      <c r="D1002" s="71" t="n">
        <v>96</v>
      </c>
      <c r="E1002" s="71" t="n"/>
      <c r="F1002" s="45" t="inlineStr">
        <is>
          <t>Buồng Nổ tròn 62.3 có 4 dấu supap</t>
        </is>
      </c>
      <c r="G1002" s="71" t="inlineStr">
        <is>
          <t>34x73</t>
        </is>
      </c>
      <c r="H1002" s="71" t="n">
        <v>28.7</v>
      </c>
      <c r="I1002" s="71" t="n">
        <v>78.5</v>
      </c>
      <c r="J1002" s="71" t="inlineStr">
        <is>
          <t>2HK-1.5-3</t>
        </is>
      </c>
      <c r="K1002" s="93" t="n"/>
      <c r="L1002" s="71" t="inlineStr">
        <is>
          <t>Bộ 4</t>
        </is>
      </c>
      <c r="M1002" s="64" t="n"/>
      <c r="N1002" s="64" t="n"/>
      <c r="O1002" s="64" t="n"/>
      <c r="P1002" s="64" t="n"/>
      <c r="Q1002" s="64" t="n"/>
      <c r="R1002" s="71" t="inlineStr">
        <is>
          <t>🟢 CÓ</t>
        </is>
      </c>
      <c r="S1002" s="45" t="n"/>
      <c r="T1002" s="45" t="n"/>
      <c r="U1002" s="61">
        <f>IF($C1002="","",B1002&amp;" "&amp;C1002&amp;" · ĐK"&amp;D1002&amp;IF(E1002=""," "," "&amp;E1002)&amp;IF(K1002=""," "," - "&amp;K1002))</f>
        <v/>
      </c>
    </row>
    <row r="1003" ht="39.75" customHeight="1">
      <c r="A1003" s="89" t="n"/>
      <c r="B1003" s="90" t="inlineStr">
        <is>
          <t>TOYOTA</t>
        </is>
      </c>
      <c r="C1003" s="43" t="inlineStr">
        <is>
          <t>1KD-2</t>
        </is>
      </c>
      <c r="D1003" s="90" t="n">
        <v>96</v>
      </c>
      <c r="E1003" s="90" t="n"/>
      <c r="F1003" s="43" t="inlineStr">
        <is>
          <t>Buồng Nổ tròn 47.8 có 4 dấu supap</t>
        </is>
      </c>
      <c r="G1003" s="90" t="inlineStr">
        <is>
          <t>34x73</t>
        </is>
      </c>
      <c r="H1003" s="90" t="n">
        <v>28.7</v>
      </c>
      <c r="I1003" s="90" t="n">
        <v>77.7</v>
      </c>
      <c r="J1003" s="90" t="inlineStr">
        <is>
          <t>2HK-1.5-3</t>
        </is>
      </c>
      <c r="K1003" s="91" t="n"/>
      <c r="L1003" s="90" t="inlineStr">
        <is>
          <t>Bộ 4</t>
        </is>
      </c>
      <c r="M1003" s="92" t="n"/>
      <c r="N1003" s="92" t="n"/>
      <c r="O1003" s="92" t="n"/>
      <c r="P1003" s="92" t="n"/>
      <c r="Q1003" s="92" t="n"/>
      <c r="R1003" s="90" t="inlineStr">
        <is>
          <t>🟢 CÓ</t>
        </is>
      </c>
      <c r="S1003" s="45" t="n"/>
      <c r="T1003" s="45" t="n"/>
      <c r="U1003" s="61">
        <f>IF($C1003="","",B1003&amp;" "&amp;C1003&amp;" · ĐK"&amp;D1003&amp;IF(E1003=""," "," "&amp;E1003)&amp;IF(K1003=""," "," - "&amp;K1003))</f>
        <v/>
      </c>
    </row>
    <row r="1004" ht="39.75" customHeight="1">
      <c r="A1004" s="89" t="n"/>
      <c r="B1004" s="71" t="inlineStr">
        <is>
          <t>TOYOTA</t>
        </is>
      </c>
      <c r="C1004" s="45" t="inlineStr">
        <is>
          <t>1KZ TE</t>
        </is>
      </c>
      <c r="D1004" s="71" t="n">
        <v>96</v>
      </c>
      <c r="E1004" s="71" t="n"/>
      <c r="F1004" s="45" t="inlineStr">
        <is>
          <t>Buồng Nổ</t>
        </is>
      </c>
      <c r="G1004" s="71" t="inlineStr">
        <is>
          <t>34x73</t>
        </is>
      </c>
      <c r="H1004" s="71" t="n">
        <v>28.8</v>
      </c>
      <c r="I1004" s="71" t="n">
        <v>80.7</v>
      </c>
      <c r="J1004" s="71" t="inlineStr">
        <is>
          <t>2HK-2-3</t>
        </is>
      </c>
      <c r="K1004" s="93" t="n"/>
      <c r="L1004" s="71" t="inlineStr">
        <is>
          <t>Bộ 4</t>
        </is>
      </c>
      <c r="M1004" s="64" t="n"/>
      <c r="N1004" s="64" t="n"/>
      <c r="O1004" s="64" t="n"/>
      <c r="P1004" s="64" t="n"/>
      <c r="Q1004" s="64" t="n"/>
      <c r="R1004" s="71" t="inlineStr">
        <is>
          <t>🟢 CÓ</t>
        </is>
      </c>
      <c r="S1004" s="45" t="n"/>
      <c r="T1004" s="45" t="n"/>
      <c r="U1004" s="61">
        <f>IF($C1004="","",B1004&amp;" "&amp;C1004&amp;" · ĐK"&amp;D1004&amp;IF(E1004=""," "," "&amp;E1004)&amp;IF(K1004=""," "," - "&amp;K1004))</f>
        <v/>
      </c>
    </row>
    <row r="1005" ht="39.75" customHeight="1">
      <c r="A1005" s="89" t="n"/>
      <c r="B1005" s="90" t="inlineStr">
        <is>
          <t>TOYOTA</t>
        </is>
      </c>
      <c r="C1005" s="43" t="inlineStr">
        <is>
          <t>1KZT</t>
        </is>
      </c>
      <c r="D1005" s="90" t="n">
        <v>96</v>
      </c>
      <c r="E1005" s="90" t="n"/>
      <c r="F1005" s="43" t="inlineStr">
        <is>
          <t>Buồng Nổ</t>
        </is>
      </c>
      <c r="G1005" s="90" t="inlineStr">
        <is>
          <t>34x73</t>
        </is>
      </c>
      <c r="H1005" s="90" t="n">
        <v>28.8</v>
      </c>
      <c r="I1005" s="90" t="n">
        <v>80.7</v>
      </c>
      <c r="J1005" s="90" t="inlineStr">
        <is>
          <t>2HK-2-3</t>
        </is>
      </c>
      <c r="K1005" s="91" t="n"/>
      <c r="L1005" s="90" t="inlineStr">
        <is>
          <t>Bộ 4</t>
        </is>
      </c>
      <c r="M1005" s="92" t="n"/>
      <c r="N1005" s="92" t="n"/>
      <c r="O1005" s="92" t="n"/>
      <c r="P1005" s="92" t="n"/>
      <c r="Q1005" s="92" t="n"/>
      <c r="R1005" s="90" t="inlineStr">
        <is>
          <t>🟢 CÓ</t>
        </is>
      </c>
      <c r="S1005" s="45" t="n"/>
      <c r="T1005" s="45" t="n"/>
      <c r="U1005" s="61">
        <f>IF($C1005="","",B1005&amp;" "&amp;C1005&amp;" · ĐK"&amp;D1005&amp;IF(E1005=""," "," "&amp;E1005)&amp;IF(K1005=""," "," - "&amp;K1005))</f>
        <v/>
      </c>
    </row>
    <row r="1006" ht="39.75" customHeight="1">
      <c r="A1006" s="89" t="n"/>
      <c r="B1006" s="71" t="inlineStr">
        <is>
          <t>TOYOTA</t>
        </is>
      </c>
      <c r="C1006" s="45" t="inlineStr">
        <is>
          <t>1Z</t>
        </is>
      </c>
      <c r="D1006" s="71" t="n">
        <v>96</v>
      </c>
      <c r="E1006" s="71" t="n"/>
      <c r="F1006" s="45" t="inlineStr">
        <is>
          <t>Buồng Nổ tròn 50 nhọn</t>
        </is>
      </c>
      <c r="G1006" s="71" t="inlineStr">
        <is>
          <t>32x77</t>
        </is>
      </c>
      <c r="H1006" s="71" t="n">
        <v>40.5</v>
      </c>
      <c r="I1006" s="71" t="n">
        <v>94.5</v>
      </c>
      <c r="J1006" s="71" t="inlineStr">
        <is>
          <t>2-2-4</t>
        </is>
      </c>
      <c r="K1006" s="93" t="n"/>
      <c r="L1006" s="71" t="inlineStr">
        <is>
          <t>Bộ 4</t>
        </is>
      </c>
      <c r="M1006" s="64" t="n"/>
      <c r="N1006" s="64" t="n"/>
      <c r="O1006" s="64" t="n"/>
      <c r="P1006" s="64" t="n"/>
      <c r="Q1006" s="64" t="n"/>
      <c r="R1006" s="71" t="inlineStr">
        <is>
          <t>🟢 CÓ</t>
        </is>
      </c>
      <c r="S1006" s="45" t="inlineStr">
        <is>
          <t>13101-78300 13101-96300</t>
        </is>
      </c>
      <c r="T1006" s="45" t="n"/>
      <c r="U1006" s="61">
        <f>IF($C1006="","",B1006&amp;" "&amp;C1006&amp;" · ĐK"&amp;D1006&amp;IF(E1006=""," "," "&amp;E1006)&amp;IF(K1006=""," "," - "&amp;K1006))</f>
        <v/>
      </c>
    </row>
    <row r="1007" ht="39.75" customHeight="1">
      <c r="A1007" s="89" t="n"/>
      <c r="B1007" s="90" t="inlineStr">
        <is>
          <t>TOYOTA</t>
        </is>
      </c>
      <c r="C1007" s="43" t="inlineStr">
        <is>
          <t>3L</t>
        </is>
      </c>
      <c r="D1007" s="90" t="n">
        <v>96</v>
      </c>
      <c r="E1007" s="90" t="n"/>
      <c r="F1007" s="43" t="inlineStr">
        <is>
          <t>Buồng Nổ</t>
        </is>
      </c>
      <c r="G1007" s="90" t="inlineStr">
        <is>
          <t>29x74</t>
        </is>
      </c>
      <c r="H1007" s="90" t="n">
        <v>27.8</v>
      </c>
      <c r="I1007" s="90" t="n">
        <v>80</v>
      </c>
      <c r="J1007" s="90" t="inlineStr">
        <is>
          <t>2HK-2-4</t>
        </is>
      </c>
      <c r="K1007" s="91" t="n"/>
      <c r="L1007" s="90" t="inlineStr">
        <is>
          <t>Bộ 4</t>
        </is>
      </c>
      <c r="M1007" s="92" t="n"/>
      <c r="N1007" s="92" t="n"/>
      <c r="O1007" s="92" t="n"/>
      <c r="P1007" s="92" t="n"/>
      <c r="Q1007" s="92" t="n"/>
      <c r="R1007" s="90" t="inlineStr">
        <is>
          <t>🟢 CÓ</t>
        </is>
      </c>
      <c r="S1007" s="45" t="n"/>
      <c r="T1007" s="45" t="n"/>
      <c r="U1007" s="61">
        <f>IF($C1007="","",B1007&amp;" "&amp;C1007&amp;" · ĐK"&amp;D1007&amp;IF(E1007=""," "," "&amp;E1007)&amp;IF(K1007=""," "," - "&amp;K1007))</f>
        <v/>
      </c>
    </row>
    <row r="1008" ht="39.75" customHeight="1">
      <c r="A1008" s="89" t="n"/>
      <c r="B1008" s="71" t="inlineStr">
        <is>
          <t>TOYOTA</t>
        </is>
      </c>
      <c r="C1008" s="45" t="inlineStr">
        <is>
          <t>13Z</t>
        </is>
      </c>
      <c r="D1008" s="71" t="n">
        <v>98</v>
      </c>
      <c r="E1008" s="71" t="inlineStr">
        <is>
          <t>(A)</t>
        </is>
      </c>
      <c r="F1008" s="45" t="inlineStr">
        <is>
          <t>Buồng Nổ</t>
        </is>
      </c>
      <c r="G1008" s="71" t="inlineStr">
        <is>
          <t>32x77</t>
        </is>
      </c>
      <c r="H1008" s="71" t="n">
        <v>41</v>
      </c>
      <c r="I1008" s="71" t="n">
        <v>95</v>
      </c>
      <c r="J1008" s="71" t="inlineStr">
        <is>
          <t>2-2-4</t>
        </is>
      </c>
      <c r="K1008" s="93" t="n"/>
      <c r="L1008" s="71" t="inlineStr">
        <is>
          <t>Bộ 6</t>
        </is>
      </c>
      <c r="M1008" s="64" t="n"/>
      <c r="N1008" s="64" t="n"/>
      <c r="O1008" s="64" t="n"/>
      <c r="P1008" s="64" t="n"/>
      <c r="Q1008" s="64" t="n"/>
      <c r="R1008" s="71" t="inlineStr">
        <is>
          <t>🟢 CÓ</t>
        </is>
      </c>
      <c r="S1008" s="45" t="n"/>
      <c r="T1008" s="45" t="n"/>
      <c r="U1008" s="61">
        <f>IF($C1008="","",B1008&amp;" "&amp;C1008&amp;" · ĐK"&amp;D1008&amp;IF(E1008=""," "," "&amp;E1008)&amp;IF(K1008=""," "," - "&amp;K1008))</f>
        <v/>
      </c>
    </row>
    <row r="1009" ht="39.75" customHeight="1">
      <c r="A1009" s="89" t="n"/>
      <c r="B1009" s="90" t="inlineStr">
        <is>
          <t>TOYOTA</t>
        </is>
      </c>
      <c r="C1009" s="43" t="inlineStr">
        <is>
          <t>14Z</t>
        </is>
      </c>
      <c r="D1009" s="90" t="n">
        <v>98</v>
      </c>
      <c r="E1009" s="90" t="inlineStr">
        <is>
          <t>(A)</t>
        </is>
      </c>
      <c r="F1009" s="43" t="inlineStr">
        <is>
          <t>Buồng Nổ 48, 5 núm dù, ko dấu supap</t>
        </is>
      </c>
      <c r="G1009" s="90" t="n">
        <v>32</v>
      </c>
      <c r="H1009" s="90" t="n">
        <v>34.5</v>
      </c>
      <c r="I1009" s="90" t="n">
        <v>88</v>
      </c>
      <c r="J1009" s="90" t="inlineStr">
        <is>
          <t>2-2-4</t>
        </is>
      </c>
      <c r="K1009" s="91" t="n"/>
      <c r="L1009" s="90" t="inlineStr">
        <is>
          <t>Bộ 6</t>
        </is>
      </c>
      <c r="M1009" s="92" t="n"/>
      <c r="N1009" s="92" t="n"/>
      <c r="O1009" s="92" t="n"/>
      <c r="P1009" s="92" t="n"/>
      <c r="Q1009" s="92" t="n"/>
      <c r="R1009" s="90" t="inlineStr">
        <is>
          <t>🟢 CÓ</t>
        </is>
      </c>
      <c r="S1009" s="45" t="n"/>
      <c r="T1009" s="45" t="n"/>
      <c r="U1009" s="61">
        <f>IF($C1009="","",B1009&amp;" "&amp;C1009&amp;" · ĐK"&amp;D1009&amp;IF(E1009=""," "," "&amp;E1009)&amp;IF(K1009=""," "," - "&amp;K1009))</f>
        <v/>
      </c>
    </row>
    <row r="1010" ht="39.75" customHeight="1">
      <c r="A1010" s="89" t="n"/>
      <c r="B1010" s="71" t="inlineStr">
        <is>
          <t>TOYOTA</t>
        </is>
      </c>
      <c r="C1010" s="45" t="inlineStr">
        <is>
          <t>2Z</t>
        </is>
      </c>
      <c r="D1010" s="71" t="n">
        <v>98</v>
      </c>
      <c r="E1010" s="71" t="n"/>
      <c r="F1010" s="45" t="inlineStr">
        <is>
          <t>Buồng Nổ Tròn Nhọn 56, ko dấu supap, có 2 lỗ ở má, và vết ở piston</t>
        </is>
      </c>
      <c r="G1010" s="71" t="inlineStr">
        <is>
          <t>32x77</t>
        </is>
      </c>
      <c r="H1010" s="71" t="n">
        <v>34</v>
      </c>
      <c r="I1010" s="71" t="n">
        <v>88</v>
      </c>
      <c r="J1010" s="71" t="inlineStr">
        <is>
          <t>2-2-4</t>
        </is>
      </c>
      <c r="K1010" s="93" t="n"/>
      <c r="L1010" s="71" t="inlineStr">
        <is>
          <t>Bộ 4</t>
        </is>
      </c>
      <c r="M1010" s="64" t="n"/>
      <c r="N1010" s="64" t="n"/>
      <c r="O1010" s="64" t="n"/>
      <c r="P1010" s="64" t="n"/>
      <c r="Q1010" s="64" t="n"/>
      <c r="R1010" s="71" t="inlineStr">
        <is>
          <t>🟢 CÓ</t>
        </is>
      </c>
      <c r="S1010" s="45" t="inlineStr">
        <is>
          <t>13101-78700</t>
        </is>
      </c>
      <c r="T1010" s="45" t="n"/>
      <c r="U1010" s="61">
        <f>IF($C1010="","",B1010&amp;" "&amp;C1010&amp;" · ĐK"&amp;D1010&amp;IF(E1010=""," "," "&amp;E1010)&amp;IF(K1010=""," "," - "&amp;K1010))</f>
        <v/>
      </c>
    </row>
    <row r="1011" ht="39.75" customHeight="1">
      <c r="A1011" s="89" t="n"/>
      <c r="B1011" s="90" t="inlineStr">
        <is>
          <t>TOYOTA</t>
        </is>
      </c>
      <c r="C1011" s="43" t="inlineStr">
        <is>
          <t>2Z (Ⅱ)</t>
        </is>
      </c>
      <c r="D1011" s="90" t="n">
        <v>98</v>
      </c>
      <c r="E1011" s="90" t="n"/>
      <c r="F1011" s="43" t="inlineStr">
        <is>
          <t>Buồng Nổ Tròn Núm Dù 49, ko dấu supap</t>
        </is>
      </c>
      <c r="G1011" s="90" t="inlineStr">
        <is>
          <t>32x77</t>
        </is>
      </c>
      <c r="H1011" s="90" t="n">
        <v>34</v>
      </c>
      <c r="I1011" s="90" t="n">
        <v>88</v>
      </c>
      <c r="J1011" s="90" t="inlineStr">
        <is>
          <t>2-2-4</t>
        </is>
      </c>
      <c r="K1011" s="91" t="n"/>
      <c r="L1011" s="90" t="inlineStr">
        <is>
          <t>Bộ 4</t>
        </is>
      </c>
      <c r="M1011" s="92" t="n"/>
      <c r="N1011" s="92" t="n"/>
      <c r="O1011" s="92" t="n"/>
      <c r="P1011" s="92" t="n"/>
      <c r="Q1011" s="92" t="n"/>
      <c r="R1011" s="90" t="inlineStr">
        <is>
          <t>🟢 CÓ</t>
        </is>
      </c>
      <c r="S1011" s="45" t="inlineStr">
        <is>
          <t>13101-78781</t>
        </is>
      </c>
      <c r="T1011" s="45" t="n"/>
      <c r="U1011" s="61">
        <f>IF($C1011="","",B1011&amp;" "&amp;C1011&amp;" · ĐK"&amp;D1011&amp;IF(E1011=""," "," "&amp;E1011)&amp;IF(K1011=""," "," - "&amp;K1011))</f>
        <v/>
      </c>
    </row>
    <row r="1012" ht="39.75" customHeight="1">
      <c r="A1012" s="89" t="n"/>
      <c r="B1012" s="71" t="inlineStr">
        <is>
          <t>TOYOTA</t>
        </is>
      </c>
      <c r="C1012" s="45" t="inlineStr">
        <is>
          <t>2Z-N</t>
        </is>
      </c>
      <c r="D1012" s="71" t="n">
        <v>98</v>
      </c>
      <c r="E1012" s="71" t="inlineStr">
        <is>
          <t>(A)</t>
        </is>
      </c>
      <c r="F1012" s="45" t="inlineStr">
        <is>
          <t>Buồng Nổ Tròn Nhọn 52, ko dấu supap</t>
        </is>
      </c>
      <c r="G1012" s="71" t="n">
        <v>32</v>
      </c>
      <c r="H1012" s="71" t="n">
        <v>34</v>
      </c>
      <c r="I1012" s="71" t="n">
        <v>88</v>
      </c>
      <c r="J1012" s="71" t="inlineStr">
        <is>
          <t>2-2-4</t>
        </is>
      </c>
      <c r="K1012" s="93" t="n"/>
      <c r="L1012" s="71" t="inlineStr">
        <is>
          <t>Bộ 4</t>
        </is>
      </c>
      <c r="M1012" s="64" t="n"/>
      <c r="N1012" s="64" t="n"/>
      <c r="O1012" s="64" t="n"/>
      <c r="P1012" s="64" t="n"/>
      <c r="Q1012" s="64" t="n"/>
      <c r="R1012" s="71" t="inlineStr">
        <is>
          <t>🟢 CÓ</t>
        </is>
      </c>
      <c r="S1012" s="45" t="n"/>
      <c r="T1012" s="45" t="n"/>
      <c r="U1012" s="61">
        <f>IF($C1012="","",B1012&amp;" "&amp;C1012&amp;" · ĐK"&amp;D1012&amp;IF(E1012=""," "," "&amp;E1012)&amp;IF(K1012=""," "," - "&amp;K1012))</f>
        <v/>
      </c>
    </row>
    <row r="1013" ht="39.75" customHeight="1">
      <c r="A1013" s="89" t="n"/>
      <c r="B1013" s="90" t="inlineStr">
        <is>
          <t>TOYOTA</t>
        </is>
      </c>
      <c r="C1013" s="43" t="inlineStr">
        <is>
          <t>5L</t>
        </is>
      </c>
      <c r="D1013" s="90" t="n">
        <v>99.5</v>
      </c>
      <c r="E1013" s="90" t="n"/>
      <c r="F1013" s="43" t="inlineStr">
        <is>
          <t>Buồng Nổ chuồn có 2 dấu supap</t>
        </is>
      </c>
      <c r="G1013" s="90" t="inlineStr">
        <is>
          <t>29x74</t>
        </is>
      </c>
      <c r="H1013" s="90" t="n">
        <v>27.8</v>
      </c>
      <c r="I1013" s="90" t="n">
        <v>80.3</v>
      </c>
      <c r="J1013" s="90" t="inlineStr">
        <is>
          <t>2HK-1.5-4</t>
        </is>
      </c>
      <c r="K1013" s="91" t="n"/>
      <c r="L1013" s="90" t="inlineStr">
        <is>
          <t>Bộ 4</t>
        </is>
      </c>
      <c r="M1013" s="92" t="n"/>
      <c r="N1013" s="92" t="n"/>
      <c r="O1013" s="92" t="n"/>
      <c r="P1013" s="92" t="n"/>
      <c r="Q1013" s="92" t="n"/>
      <c r="R1013" s="90" t="inlineStr">
        <is>
          <t>🟢 CÓ</t>
        </is>
      </c>
      <c r="S1013" s="45" t="n"/>
      <c r="T1013" s="45" t="n"/>
      <c r="U1013" s="61">
        <f>IF($C1013="","",B1013&amp;" "&amp;C1013&amp;" · ĐK"&amp;D1013&amp;IF(E1013=""," "," "&amp;E1013)&amp;IF(K1013=""," "," - "&amp;K1013))</f>
        <v/>
      </c>
    </row>
    <row r="1014" ht="39.75" customHeight="1">
      <c r="A1014" s="89" t="n"/>
      <c r="B1014" s="71" t="inlineStr">
        <is>
          <t>TOYOTA</t>
        </is>
      </c>
      <c r="C1014" s="45" t="inlineStr">
        <is>
          <t>13B</t>
        </is>
      </c>
      <c r="D1014" s="71" t="n">
        <v>102</v>
      </c>
      <c r="E1014" s="71" t="n"/>
      <c r="F1014" s="45" t="inlineStr">
        <is>
          <t>Buồng Nổ tròn nhọn 46</t>
        </is>
      </c>
      <c r="G1014" s="71" t="inlineStr">
        <is>
          <t>34x84</t>
        </is>
      </c>
      <c r="H1014" s="71" t="n">
        <v>46.5</v>
      </c>
      <c r="I1014" s="71" t="n">
        <v>104.5</v>
      </c>
      <c r="J1014" s="71" t="inlineStr">
        <is>
          <t>2.5-2.5-4</t>
        </is>
      </c>
      <c r="K1014" s="93" t="n"/>
      <c r="L1014" s="71" t="inlineStr">
        <is>
          <t>Bộ 4</t>
        </is>
      </c>
      <c r="M1014" s="64" t="n"/>
      <c r="N1014" s="64" t="n"/>
      <c r="O1014" s="64" t="n"/>
      <c r="P1014" s="64" t="n"/>
      <c r="Q1014" s="64" t="n"/>
      <c r="R1014" s="71" t="inlineStr">
        <is>
          <t>🟢 CÓ</t>
        </is>
      </c>
      <c r="S1014" s="45" t="n"/>
      <c r="T1014" s="45" t="n"/>
      <c r="U1014" s="61">
        <f>IF($C1014="","",B1014&amp;" "&amp;C1014&amp;" · ĐK"&amp;D1014&amp;IF(E1014=""," "," "&amp;E1014)&amp;IF(K1014=""," "," - "&amp;K1014))</f>
        <v/>
      </c>
    </row>
    <row r="1015" ht="39.75" customHeight="1">
      <c r="A1015" s="89" t="n"/>
      <c r="B1015" s="90" t="inlineStr">
        <is>
          <t>TOYOTA</t>
        </is>
      </c>
      <c r="C1015" s="43" t="inlineStr">
        <is>
          <t>14B</t>
        </is>
      </c>
      <c r="D1015" s="90" t="n">
        <v>102</v>
      </c>
      <c r="E1015" s="90" t="n"/>
      <c r="F1015" s="43" t="inlineStr">
        <is>
          <t>Buồng Nổ tròn bằng 42</t>
        </is>
      </c>
      <c r="G1015" s="90" t="inlineStr">
        <is>
          <t>32x72</t>
        </is>
      </c>
      <c r="H1015" s="90" t="n">
        <v>36</v>
      </c>
      <c r="I1015" s="90" t="n">
        <v>86.8</v>
      </c>
      <c r="J1015" s="90" t="inlineStr">
        <is>
          <t>2.5HK-2-4</t>
        </is>
      </c>
      <c r="K1015" s="91" t="n"/>
      <c r="L1015" s="90" t="inlineStr">
        <is>
          <t>Bộ 4</t>
        </is>
      </c>
      <c r="M1015" s="92" t="n"/>
      <c r="N1015" s="92" t="n"/>
      <c r="O1015" s="92" t="n"/>
      <c r="P1015" s="92" t="n"/>
      <c r="Q1015" s="92" t="n"/>
      <c r="R1015" s="90" t="inlineStr">
        <is>
          <t>🟢 CÓ</t>
        </is>
      </c>
      <c r="S1015" s="45" t="n"/>
      <c r="T1015" s="45" t="n"/>
      <c r="U1015" s="61">
        <f>IF($C1015="","",B1015&amp;" "&amp;C1015&amp;" · ĐK"&amp;D1015&amp;IF(E1015=""," "," "&amp;E1015)&amp;IF(K1015=""," "," - "&amp;K1015))</f>
        <v/>
      </c>
    </row>
    <row r="1016" ht="39.75" customHeight="1">
      <c r="A1016" s="89" t="n"/>
      <c r="B1016" s="71" t="inlineStr">
        <is>
          <t>TOYOTA</t>
        </is>
      </c>
      <c r="C1016" s="45" t="inlineStr">
        <is>
          <t>14B</t>
        </is>
      </c>
      <c r="D1016" s="71" t="n">
        <v>102</v>
      </c>
      <c r="E1016" s="71" t="n"/>
      <c r="F1016" s="45" t="inlineStr">
        <is>
          <t>Buồng Nổ</t>
        </is>
      </c>
      <c r="G1016" s="71" t="n"/>
      <c r="H1016" s="71" t="n"/>
      <c r="I1016" s="71" t="n"/>
      <c r="J1016" s="71" t="n"/>
      <c r="K1016" s="93" t="n"/>
      <c r="L1016" s="71" t="inlineStr">
        <is>
          <t>Bộ 4</t>
        </is>
      </c>
      <c r="M1016" s="64" t="n"/>
      <c r="N1016" s="64" t="n"/>
      <c r="O1016" s="64" t="n"/>
      <c r="P1016" s="64" t="n"/>
      <c r="Q1016" s="64" t="n"/>
      <c r="R1016" s="71" t="inlineStr">
        <is>
          <t>🟢 CÓ</t>
        </is>
      </c>
      <c r="S1016" s="45" t="n"/>
      <c r="T1016" s="45" t="n"/>
      <c r="U1016" s="61">
        <f>IF($C1016="","",B1016&amp;" "&amp;C1016&amp;" · ĐK"&amp;D1016&amp;IF(E1016=""," "," "&amp;E1016)&amp;IF(K1016=""," "," - "&amp;K1016))</f>
        <v/>
      </c>
    </row>
    <row r="1017" ht="39.75" customHeight="1">
      <c r="A1017" s="89" t="n"/>
      <c r="B1017" s="90" t="inlineStr">
        <is>
          <t>TOYOTA</t>
        </is>
      </c>
      <c r="C1017" s="43" t="inlineStr">
        <is>
          <t>2D</t>
        </is>
      </c>
      <c r="D1017" s="90" t="n">
        <v>105</v>
      </c>
      <c r="E1017" s="90" t="n"/>
      <c r="F1017" s="43" t="inlineStr">
        <is>
          <t>buồng nổ chuồn có 2 dấu supap</t>
        </is>
      </c>
      <c r="G1017" s="90" t="n">
        <v>34</v>
      </c>
      <c r="H1017" s="90" t="n">
        <v>34</v>
      </c>
      <c r="I1017" s="90" t="n">
        <v>133</v>
      </c>
      <c r="J1017" s="90" t="inlineStr">
        <is>
          <t>3.1K-2.5-2.5-5</t>
        </is>
      </c>
      <c r="K1017" s="91" t="n"/>
      <c r="L1017" s="90" t="inlineStr">
        <is>
          <t>Bộ 4</t>
        </is>
      </c>
      <c r="M1017" s="92" t="n"/>
      <c r="N1017" s="92" t="n"/>
      <c r="O1017" s="92" t="n"/>
      <c r="P1017" s="92" t="n"/>
      <c r="Q1017" s="92" t="n"/>
      <c r="R1017" s="90" t="inlineStr">
        <is>
          <t>🟢 CÓ</t>
        </is>
      </c>
      <c r="S1017" s="45" t="n"/>
      <c r="T1017" s="45" t="n"/>
      <c r="U1017" s="61">
        <f>IF($C1017="","",B1017&amp;" "&amp;C1017&amp;" · ĐK"&amp;D1017&amp;IF(E1017=""," "," "&amp;E1017)&amp;IF(K1017=""," "," - "&amp;K1017))</f>
        <v/>
      </c>
    </row>
    <row r="1018" ht="39.75" customHeight="1">
      <c r="A1018" s="89" t="n"/>
      <c r="B1018" s="71" t="inlineStr">
        <is>
          <t>TOYOTA</t>
        </is>
      </c>
      <c r="C1018" s="45" t="inlineStr">
        <is>
          <t>15B-FT</t>
        </is>
      </c>
      <c r="D1018" s="71" t="n">
        <v>108</v>
      </c>
      <c r="E1018" s="71" t="n"/>
      <c r="F1018" s="45" t="inlineStr">
        <is>
          <t>Buồng Nổ tròn dù bằng 48.5</t>
        </is>
      </c>
      <c r="G1018" s="71" t="inlineStr">
        <is>
          <t>34x73</t>
        </is>
      </c>
      <c r="H1018" s="71" t="n">
        <v>42.5</v>
      </c>
      <c r="I1018" s="71" t="n">
        <v>94.5</v>
      </c>
      <c r="J1018" s="71" t="inlineStr">
        <is>
          <t>3HK-2-4</t>
        </is>
      </c>
      <c r="K1018" s="93" t="n"/>
      <c r="L1018" s="71" t="inlineStr">
        <is>
          <t>Bộ 4</t>
        </is>
      </c>
      <c r="M1018" s="64" t="n"/>
      <c r="N1018" s="64" t="n"/>
      <c r="O1018" s="64" t="n"/>
      <c r="P1018" s="64" t="n"/>
      <c r="Q1018" s="64" t="n"/>
      <c r="R1018" s="71" t="inlineStr">
        <is>
          <t>🟢 CÓ</t>
        </is>
      </c>
      <c r="S1018" s="45" t="n"/>
      <c r="T1018" s="45" t="n"/>
      <c r="U1018" s="61">
        <f>IF($C1018="","",B1018&amp;" "&amp;C1018&amp;" · ĐK"&amp;D1018&amp;IF(E1018=""," "," "&amp;E1018)&amp;IF(K1018=""," "," - "&amp;K1018))</f>
        <v/>
      </c>
    </row>
    <row r="1019" ht="39.75" customHeight="1">
      <c r="A1019" s="85" t="n"/>
      <c r="B1019" s="63" t="inlineStr">
        <is>
          <t>◆  CATERPILLAR   (26 sản phẩm)</t>
        </is>
      </c>
      <c r="C1019" s="86" t="n"/>
      <c r="D1019" s="86" t="n"/>
      <c r="E1019" s="86" t="n"/>
      <c r="F1019" s="86" t="n"/>
      <c r="G1019" s="86" t="n"/>
      <c r="H1019" s="86" t="n"/>
      <c r="I1019" s="86" t="n"/>
      <c r="J1019" s="86" t="n"/>
      <c r="K1019" s="87" t="n"/>
      <c r="L1019" s="86" t="n"/>
      <c r="M1019" s="86" t="n"/>
      <c r="N1019" s="86" t="n"/>
      <c r="O1019" s="86" t="n"/>
      <c r="P1019" s="86" t="n"/>
      <c r="Q1019" s="86" t="n"/>
      <c r="R1019" s="86" t="n"/>
      <c r="S1019" s="88" t="n"/>
      <c r="T1019" s="45" t="n"/>
      <c r="U1019" s="61">
        <f>IF($C1019="","",B1019&amp;" "&amp;C1019&amp;" · ĐK"&amp;D1019&amp;IF(E1019=""," "," "&amp;E1019)&amp;IF(K1019=""," "," - "&amp;K1019))</f>
        <v/>
      </c>
    </row>
    <row r="1020" ht="39.75" customHeight="1">
      <c r="A1020" s="89" t="n"/>
      <c r="B1020" s="71" t="inlineStr">
        <is>
          <t>CATERPILLAR</t>
        </is>
      </c>
      <c r="C1020" s="45" t="inlineStr">
        <is>
          <t>C7.1/ 1106</t>
        </is>
      </c>
      <c r="D1020" s="71" t="n">
        <v>100</v>
      </c>
      <c r="E1020" s="71" t="n"/>
      <c r="F1020" s="45" t="inlineStr">
        <is>
          <t>Nổ 57 đỉnh trụ</t>
        </is>
      </c>
      <c r="G1020" s="71" t="n">
        <v>39.7</v>
      </c>
      <c r="H1020" s="71" t="n">
        <v>46.5</v>
      </c>
      <c r="I1020" s="71" t="n">
        <v>104</v>
      </c>
      <c r="J1020" s="71" t="inlineStr">
        <is>
          <t>3K-2.5-3</t>
        </is>
      </c>
      <c r="K1020" s="93" t="n"/>
      <c r="L1020" s="71" t="inlineStr">
        <is>
          <t>Cái</t>
        </is>
      </c>
      <c r="M1020" s="64" t="n"/>
      <c r="N1020" s="64" t="n"/>
      <c r="O1020" s="64" t="n"/>
      <c r="P1020" s="64" t="n"/>
      <c r="Q1020" s="64" t="n"/>
      <c r="R1020" s="71" t="inlineStr">
        <is>
          <t>🟢 CÓ</t>
        </is>
      </c>
      <c r="S1020" s="45" t="n"/>
      <c r="T1020" s="45" t="n"/>
      <c r="U1020" s="61">
        <f>IF($C1020="","",B1020&amp;" "&amp;C1020&amp;" · ĐK"&amp;D1020&amp;IF(E1020=""," "," "&amp;E1020)&amp;IF(K1020=""," "," - "&amp;K1020))</f>
        <v/>
      </c>
    </row>
    <row r="1021" ht="39.75" customHeight="1">
      <c r="A1021" s="89" t="inlineStr">
        <is>
          <t>HH081653</t>
        </is>
      </c>
      <c r="B1021" s="90" t="inlineStr">
        <is>
          <t>CATERPILLAR</t>
        </is>
      </c>
      <c r="C1021" s="43" t="inlineStr">
        <is>
          <t>3054C /PERKINS 105/T426384</t>
        </is>
      </c>
      <c r="D1021" s="90" t="n">
        <v>105</v>
      </c>
      <c r="E1021" s="90" t="n"/>
      <c r="F1021" s="43" t="inlineStr">
        <is>
          <t>Buồng nổ tròn 55 đỉnh dù,</t>
        </is>
      </c>
      <c r="G1021" s="90" t="n">
        <v>39.7</v>
      </c>
      <c r="H1021" s="90" t="n">
        <v>50.5</v>
      </c>
      <c r="I1021" s="90" t="n">
        <v>108</v>
      </c>
      <c r="J1021" s="90" t="inlineStr">
        <is>
          <t>3K-2.5-3</t>
        </is>
      </c>
      <c r="K1021" s="91" t="inlineStr">
        <is>
          <t>MAHLE</t>
        </is>
      </c>
      <c r="L1021" s="90" t="inlineStr">
        <is>
          <t>Bộ 4</t>
        </is>
      </c>
      <c r="M1021" s="92" t="n"/>
      <c r="N1021" s="92" t="n">
        <v>3150000</v>
      </c>
      <c r="O1021" s="92" t="n">
        <v>3350000</v>
      </c>
      <c r="P1021" s="92" t="n">
        <v>3550000</v>
      </c>
      <c r="Q1021" s="92" t="n"/>
      <c r="R1021" s="90" t="inlineStr">
        <is>
          <t>🟢 CÓ</t>
        </is>
      </c>
      <c r="S1021" s="45" t="n"/>
      <c r="T1021" s="45" t="n"/>
      <c r="U1021" s="61">
        <f>IF($C1021="","",B1021&amp;" "&amp;C1021&amp;" · ĐK"&amp;D1021&amp;IF(E1021=""," "," "&amp;E1021)&amp;IF(K1021=""," "," - "&amp;K1021))</f>
        <v/>
      </c>
    </row>
    <row r="1022" ht="39.75" customHeight="1">
      <c r="A1022" s="89" t="inlineStr">
        <is>
          <t>HH083097</t>
        </is>
      </c>
      <c r="B1022" s="71" t="inlineStr">
        <is>
          <t>CATERPILLAR</t>
        </is>
      </c>
      <c r="C1022" s="45" t="inlineStr">
        <is>
          <t>3116/ 3114</t>
        </is>
      </c>
      <c r="D1022" s="71" t="n">
        <v>105</v>
      </c>
      <c r="E1022" s="71" t="n"/>
      <c r="F1022" s="45" t="inlineStr">
        <is>
          <t>2 mảnh, Đỉnh thép, váy nhôm. Bạc đồng lỗ ắc nổ 69 đỉnh nhọn</t>
        </is>
      </c>
      <c r="G1022" s="71" t="n">
        <v>40</v>
      </c>
      <c r="H1022" s="71" t="n">
        <v>39.25</v>
      </c>
      <c r="I1022" s="71" t="n">
        <v>105</v>
      </c>
      <c r="J1022" s="71" t="inlineStr">
        <is>
          <t>3K-3K-4</t>
        </is>
      </c>
      <c r="K1022" s="93" t="inlineStr">
        <is>
          <t>HENWEIT</t>
        </is>
      </c>
      <c r="L1022" s="71" t="inlineStr">
        <is>
          <t>Bộ 6</t>
        </is>
      </c>
      <c r="M1022" s="64" t="n"/>
      <c r="N1022" s="64" t="n">
        <v>1800000</v>
      </c>
      <c r="O1022" s="64" t="n">
        <v>2000000</v>
      </c>
      <c r="P1022" s="64" t="n">
        <v>2200000</v>
      </c>
      <c r="Q1022" s="64" t="n"/>
      <c r="R1022" s="71" t="inlineStr">
        <is>
          <t>🟢 CÓ</t>
        </is>
      </c>
      <c r="S1022" s="45" t="inlineStr">
        <is>
          <t xml:space="preserve"> 1077545(C) 2382716(S)</t>
        </is>
      </c>
      <c r="T1022" s="45" t="n"/>
      <c r="U1022" s="61">
        <f>IF($C1022="","",B1022&amp;" "&amp;C1022&amp;" · ĐK"&amp;D1022&amp;IF(E1022=""," "," "&amp;E1022)&amp;IF(K1022=""," "," - "&amp;K1022))</f>
        <v/>
      </c>
    </row>
    <row r="1023" ht="39.75" customHeight="1">
      <c r="A1023" s="95" t="inlineStr">
        <is>
          <t>HH083928</t>
        </is>
      </c>
      <c r="B1023" s="96" t="inlineStr">
        <is>
          <t>CATERPILLAR</t>
        </is>
      </c>
      <c r="C1023" s="97" t="inlineStr">
        <is>
          <t>3116/ 3114</t>
        </is>
      </c>
      <c r="D1023" s="96" t="n">
        <v>105</v>
      </c>
      <c r="E1023" s="96" t="n"/>
      <c r="F1023" s="97" t="inlineStr">
        <is>
          <t>2 mảnh, Đỉnh thép, váy nhôm. Bạc đồng lỗ ắc nổ 69 đỉnh nhọn</t>
        </is>
      </c>
      <c r="G1023" s="96" t="n">
        <v>40</v>
      </c>
      <c r="H1023" s="96" t="n">
        <v>39.1</v>
      </c>
      <c r="I1023" s="96" t="n">
        <v>105</v>
      </c>
      <c r="J1023" s="96" t="inlineStr">
        <is>
          <t>3K-3K-4</t>
        </is>
      </c>
      <c r="K1023" s="98" t="inlineStr">
        <is>
          <t>HENWEIT</t>
        </is>
      </c>
      <c r="L1023" s="96" t="inlineStr">
        <is>
          <t>Bộ 6</t>
        </is>
      </c>
      <c r="M1023" s="99" t="n"/>
      <c r="N1023" s="99" t="n">
        <v>1800000</v>
      </c>
      <c r="O1023" s="99" t="n">
        <v>2000000</v>
      </c>
      <c r="P1023" s="99" t="n">
        <v>2200000</v>
      </c>
      <c r="Q1023" s="99" t="n"/>
      <c r="R1023" s="96" t="inlineStr">
        <is>
          <t>🟢 CÓ</t>
        </is>
      </c>
      <c r="S1023" s="97" t="inlineStr">
        <is>
          <t xml:space="preserve"> 6I1210(C) 2382716(S)</t>
        </is>
      </c>
      <c r="T1023" s="97" t="n"/>
      <c r="U1023" s="61">
        <f>IF($C1023="","",B1023&amp;" "&amp;C1023&amp;" · ĐK"&amp;D1023&amp;IF(E1023=""," "," "&amp;E1023)&amp;IF(K1023=""," "," - "&amp;K1023))</f>
        <v/>
      </c>
    </row>
    <row r="1024" ht="39.75" customHeight="1">
      <c r="A1024" s="113" t="inlineStr">
        <is>
          <t>HH084355</t>
        </is>
      </c>
      <c r="B1024" s="96" t="inlineStr">
        <is>
          <t>CATERPILLAR</t>
        </is>
      </c>
      <c r="C1024" s="114" t="inlineStr">
        <is>
          <t xml:space="preserve">3116/ 1154124 </t>
        </is>
      </c>
      <c r="D1024" s="96" t="n"/>
      <c r="E1024" s="96" t="n"/>
      <c r="F1024" s="97" t="n"/>
      <c r="G1024" s="96" t="n"/>
      <c r="H1024" s="96" t="n"/>
      <c r="I1024" s="96" t="n"/>
      <c r="J1024" s="96" t="n"/>
      <c r="K1024" s="98" t="n"/>
      <c r="L1024" s="96" t="n"/>
      <c r="M1024" s="99" t="n"/>
      <c r="N1024" s="99" t="n">
        <v>560000</v>
      </c>
      <c r="O1024" s="99" t="n">
        <v>590000</v>
      </c>
      <c r="P1024" s="99" t="n">
        <v>620000</v>
      </c>
      <c r="Q1024" s="99" t="n"/>
      <c r="R1024" s="96" t="n"/>
      <c r="S1024" s="114" t="inlineStr">
        <is>
          <t>P-CT150-00</t>
        </is>
      </c>
      <c r="T1024" s="97" t="n"/>
      <c r="U1024" s="61" t="n"/>
    </row>
    <row r="1025" ht="39.75" customHeight="1">
      <c r="A1025" s="113" t="inlineStr">
        <is>
          <t>HH084353</t>
        </is>
      </c>
      <c r="B1025" s="96" t="inlineStr">
        <is>
          <t>CATERPILLAR</t>
        </is>
      </c>
      <c r="C1025" s="114" t="inlineStr">
        <is>
          <t xml:space="preserve"> 3116/ 1077563 </t>
        </is>
      </c>
      <c r="D1025" s="96" t="n"/>
      <c r="E1025" s="96" t="n"/>
      <c r="F1025" s="97" t="n"/>
      <c r="G1025" s="96" t="n"/>
      <c r="H1025" s="96" t="n"/>
      <c r="I1025" s="96" t="n"/>
      <c r="J1025" s="96" t="n"/>
      <c r="K1025" s="98" t="n"/>
      <c r="L1025" s="96" t="n"/>
      <c r="M1025" s="99" t="n"/>
      <c r="N1025" s="99" t="n">
        <v>560000</v>
      </c>
      <c r="O1025" s="99" t="n">
        <v>590000</v>
      </c>
      <c r="P1025" s="99" t="n">
        <v>620000</v>
      </c>
      <c r="Q1025" s="99" t="n"/>
      <c r="R1025" s="96" t="n"/>
      <c r="S1025" s="114" t="inlineStr">
        <is>
          <t>P-CT049-00</t>
        </is>
      </c>
      <c r="T1025" s="97" t="n"/>
      <c r="U1025" s="61" t="n"/>
    </row>
    <row r="1026" ht="39.75" customHeight="1">
      <c r="A1026" s="113" t="inlineStr">
        <is>
          <t>HH084352</t>
        </is>
      </c>
      <c r="B1026" s="96" t="inlineStr">
        <is>
          <t>CATERPILLAR</t>
        </is>
      </c>
      <c r="C1026" s="114" t="inlineStr">
        <is>
          <t xml:space="preserve"> 3116/ 1051710 </t>
        </is>
      </c>
      <c r="D1026" s="96" t="n"/>
      <c r="E1026" s="96" t="n"/>
      <c r="F1026" s="97" t="n"/>
      <c r="G1026" s="96" t="n"/>
      <c r="H1026" s="96" t="n"/>
      <c r="I1026" s="96" t="n"/>
      <c r="J1026" s="96" t="n"/>
      <c r="K1026" s="98" t="n"/>
      <c r="L1026" s="96" t="n"/>
      <c r="M1026" s="99" t="n"/>
      <c r="N1026" s="99" t="n">
        <v>560000</v>
      </c>
      <c r="O1026" s="99" t="n">
        <v>590000</v>
      </c>
      <c r="P1026" s="99" t="n">
        <v>620000</v>
      </c>
      <c r="Q1026" s="99" t="n"/>
      <c r="R1026" s="96" t="n"/>
      <c r="S1026" s="114" t="inlineStr">
        <is>
          <t>P-CT022-00</t>
        </is>
      </c>
      <c r="T1026" s="97" t="n"/>
      <c r="U1026" s="61" t="n"/>
    </row>
    <row r="1027" ht="39.75" customHeight="1">
      <c r="A1027" s="113" t="inlineStr">
        <is>
          <t>HH084354</t>
        </is>
      </c>
      <c r="B1027" s="96" t="inlineStr">
        <is>
          <t>CATERPILLAR</t>
        </is>
      </c>
      <c r="C1027" s="114" t="inlineStr">
        <is>
          <t xml:space="preserve"> 3116/ 7E3428</t>
        </is>
      </c>
      <c r="D1027" s="96" t="n"/>
      <c r="E1027" s="96" t="n"/>
      <c r="F1027" s="97" t="n"/>
      <c r="G1027" s="96" t="n"/>
      <c r="H1027" s="96" t="n"/>
      <c r="I1027" s="96" t="n"/>
      <c r="J1027" s="96" t="n"/>
      <c r="K1027" s="98" t="n"/>
      <c r="L1027" s="96" t="n"/>
      <c r="M1027" s="99" t="n"/>
      <c r="N1027" s="99" t="n">
        <v>560000</v>
      </c>
      <c r="O1027" s="99" t="n">
        <v>590000</v>
      </c>
      <c r="P1027" s="99" t="n">
        <v>620000</v>
      </c>
      <c r="Q1027" s="99" t="n"/>
      <c r="R1027" s="96" t="n"/>
      <c r="S1027" s="114" t="inlineStr">
        <is>
          <t>P-CT118-00</t>
        </is>
      </c>
      <c r="T1027" s="97" t="n"/>
      <c r="U1027" s="61" t="n"/>
    </row>
    <row r="1028" ht="39.75" customHeight="1">
      <c r="A1028" s="89" t="inlineStr">
        <is>
          <t>HH081655</t>
        </is>
      </c>
      <c r="B1028" s="90" t="inlineStr">
        <is>
          <t>CATERPILLAR</t>
        </is>
      </c>
      <c r="C1028" s="43" t="inlineStr">
        <is>
          <t>C4.4 /PERKINS 105 /T417728</t>
        </is>
      </c>
      <c r="D1028" s="90" t="n">
        <v>105</v>
      </c>
      <c r="E1028" s="90" t="n"/>
      <c r="F1028" s="43" t="inlineStr">
        <is>
          <t>Buồng nổ tròn 76.6 đỉnh nhọn</t>
        </is>
      </c>
      <c r="G1028" s="90" t="n">
        <v>39.7</v>
      </c>
      <c r="H1028" s="90" t="n">
        <v>50.8</v>
      </c>
      <c r="I1028" s="90" t="n">
        <v>108</v>
      </c>
      <c r="J1028" s="90" t="inlineStr">
        <is>
          <t>3K-2.5-3</t>
        </is>
      </c>
      <c r="K1028" s="91" t="inlineStr">
        <is>
          <t>MAHLE</t>
        </is>
      </c>
      <c r="L1028" s="90" t="inlineStr">
        <is>
          <t>Bộ 4</t>
        </is>
      </c>
      <c r="M1028" s="92" t="n"/>
      <c r="N1028" s="92" t="n">
        <v>3350000</v>
      </c>
      <c r="O1028" s="92" t="n">
        <v>3550000</v>
      </c>
      <c r="P1028" s="92" t="n">
        <v>3850000</v>
      </c>
      <c r="Q1028" s="92" t="n"/>
      <c r="R1028" s="90" t="inlineStr">
        <is>
          <t>🟢 CÓ</t>
        </is>
      </c>
      <c r="S1028" s="45" t="n"/>
      <c r="T1028" s="45" t="n"/>
      <c r="U1028" s="61">
        <f>IF($C1028="","",B1028&amp;" "&amp;C1028&amp;" · ĐK"&amp;D1028&amp;IF(E1028=""," "," "&amp;E1028)&amp;IF(K1028=""," "," - "&amp;K1028))</f>
        <v/>
      </c>
    </row>
    <row r="1029" ht="39.75" customHeight="1">
      <c r="A1029" s="89" t="inlineStr">
        <is>
          <t>HH081654</t>
        </is>
      </c>
      <c r="B1029" s="71" t="inlineStr">
        <is>
          <t>CATERPILLAR</t>
        </is>
      </c>
      <c r="C1029" s="45" t="inlineStr">
        <is>
          <t>C4.4 /PERKINS 105/T426417</t>
        </is>
      </c>
      <c r="D1029" s="71" t="n">
        <v>105</v>
      </c>
      <c r="E1029" s="71" t="n"/>
      <c r="F1029" s="45" t="inlineStr">
        <is>
          <t>Buồng nổ tròn 50 đỉnh dù</t>
        </is>
      </c>
      <c r="G1029" s="71" t="n">
        <v>39.7</v>
      </c>
      <c r="H1029" s="71" t="n">
        <v>50.3</v>
      </c>
      <c r="I1029" s="71" t="n">
        <v>108</v>
      </c>
      <c r="J1029" s="71" t="inlineStr">
        <is>
          <t>3K-2.5-3</t>
        </is>
      </c>
      <c r="K1029" s="93" t="inlineStr">
        <is>
          <t>MAHLE</t>
        </is>
      </c>
      <c r="L1029" s="71" t="inlineStr">
        <is>
          <t>Bộ 4</t>
        </is>
      </c>
      <c r="M1029" s="64" t="n"/>
      <c r="N1029" s="64" t="n">
        <v>3150000</v>
      </c>
      <c r="O1029" s="64" t="n">
        <v>3350000</v>
      </c>
      <c r="P1029" s="64" t="n">
        <v>3550000</v>
      </c>
      <c r="Q1029" s="64" t="n"/>
      <c r="R1029" s="71" t="inlineStr">
        <is>
          <t>🟢 CÓ</t>
        </is>
      </c>
      <c r="S1029" s="45" t="n"/>
      <c r="T1029" s="45" t="n"/>
      <c r="U1029" s="61">
        <f>IF($C1029="","",B1029&amp;" "&amp;C1029&amp;" · ĐK"&amp;D1029&amp;IF(E1029=""," "," "&amp;E1029)&amp;IF(K1029=""," "," - "&amp;K1029))</f>
        <v/>
      </c>
    </row>
    <row r="1030" ht="39.75" customHeight="1">
      <c r="A1030" s="89" t="inlineStr">
        <is>
          <t>HH081656</t>
        </is>
      </c>
      <c r="B1030" s="90" t="inlineStr">
        <is>
          <t>CATERPILLAR</t>
        </is>
      </c>
      <c r="C1030" s="43" t="inlineStr">
        <is>
          <t>C6.6 /PERKINS 105 / U5PR0058</t>
        </is>
      </c>
      <c r="D1030" s="90" t="n">
        <v>105</v>
      </c>
      <c r="E1030" s="90" t="n"/>
      <c r="F1030" s="43" t="inlineStr">
        <is>
          <t>nổ tròn 76.6 đỉnh nhọn</t>
        </is>
      </c>
      <c r="G1030" s="90" t="n">
        <v>39.7</v>
      </c>
      <c r="H1030" s="90" t="n">
        <v>50.3</v>
      </c>
      <c r="I1030" s="90" t="n">
        <v>108</v>
      </c>
      <c r="J1030" s="90" t="inlineStr">
        <is>
          <t>3K-2.5-3</t>
        </is>
      </c>
      <c r="K1030" s="91" t="inlineStr">
        <is>
          <t>MAHLE</t>
        </is>
      </c>
      <c r="L1030" s="90" t="inlineStr">
        <is>
          <t>Bộ 6</t>
        </is>
      </c>
      <c r="M1030" s="92" t="n"/>
      <c r="N1030" s="92" t="n">
        <v>4750000</v>
      </c>
      <c r="O1030" s="92" t="n">
        <v>5050000</v>
      </c>
      <c r="P1030" s="92" t="n">
        <v>5350000</v>
      </c>
      <c r="Q1030" s="92" t="n"/>
      <c r="R1030" s="90" t="inlineStr">
        <is>
          <t>🟢 CÓ</t>
        </is>
      </c>
      <c r="S1030" s="45" t="n"/>
      <c r="T1030" s="45" t="n"/>
      <c r="U1030" s="61">
        <f>IF($C1030="","",B1030&amp;" "&amp;C1030&amp;" · ĐK"&amp;D1030&amp;IF(E1030=""," "," "&amp;E1030)&amp;IF(K1030=""," "," - "&amp;K1030))</f>
        <v/>
      </c>
    </row>
    <row r="1031" ht="39.75" customHeight="1">
      <c r="A1031" s="89" t="inlineStr">
        <is>
          <t>HH083210</t>
        </is>
      </c>
      <c r="B1031" s="90" t="inlineStr">
        <is>
          <t>CATERPILLAR</t>
        </is>
      </c>
      <c r="C1031" s="43" t="inlineStr">
        <is>
          <t xml:space="preserve"> C6.6/ 1106</t>
        </is>
      </c>
      <c r="D1031" s="90" t="n">
        <v>105</v>
      </c>
      <c r="E1031" s="90" t="n"/>
      <c r="F1031" s="43" t="inlineStr">
        <is>
          <t>nổ tròn 68.7/69 núm dù đỉnh hơi lõm</t>
        </is>
      </c>
      <c r="G1031" s="90" t="n">
        <v>39.7</v>
      </c>
      <c r="H1031" s="90" t="n">
        <v>50.3</v>
      </c>
      <c r="I1031" s="90" t="n">
        <v>108</v>
      </c>
      <c r="J1031" s="90" t="inlineStr">
        <is>
          <t>3K-2.5-3</t>
        </is>
      </c>
      <c r="K1031" s="91" t="inlineStr">
        <is>
          <t>HENWEIT</t>
        </is>
      </c>
      <c r="L1031" s="90" t="inlineStr">
        <is>
          <t>Bộ 6</t>
        </is>
      </c>
      <c r="M1031" s="92" t="n"/>
      <c r="N1031" s="92" t="n">
        <v>500000</v>
      </c>
      <c r="O1031" s="92" t="n">
        <v>530000</v>
      </c>
      <c r="P1031" s="92" t="n">
        <v>560000</v>
      </c>
      <c r="Q1031" s="92" t="n"/>
      <c r="R1031" s="90" t="inlineStr">
        <is>
          <t>🟢 CÓ</t>
        </is>
      </c>
      <c r="S1031" s="45" t="inlineStr">
        <is>
          <t xml:space="preserve">3612486/ 40912600 </t>
        </is>
      </c>
      <c r="T1031" s="45" t="n"/>
      <c r="U1031" s="61">
        <f>IF($C1031="","",B1031&amp;" "&amp;C1031&amp;" · ĐK"&amp;D1031&amp;IF(E1031=""," "," "&amp;E1031)&amp;IF(K1031=""," "," - "&amp;K1031))</f>
        <v/>
      </c>
    </row>
    <row r="1032" ht="39.75" customHeight="1">
      <c r="A1032" s="89" t="inlineStr">
        <is>
          <t>HH081657</t>
        </is>
      </c>
      <c r="B1032" s="71" t="inlineStr">
        <is>
          <t>CATERPILLAR</t>
        </is>
      </c>
      <c r="C1032" s="45" t="inlineStr">
        <is>
          <t>C7.1 /PERKINS 105</t>
        </is>
      </c>
      <c r="D1032" s="71" t="n">
        <v>105</v>
      </c>
      <c r="E1032" s="71" t="n"/>
      <c r="F1032" s="45" t="inlineStr">
        <is>
          <t>nổ tròn 56.4 đỉnh trụ</t>
        </is>
      </c>
      <c r="G1032" s="71" t="n">
        <v>39.7</v>
      </c>
      <c r="H1032" s="71" t="n">
        <v>46.5</v>
      </c>
      <c r="I1032" s="71" t="n">
        <v>104</v>
      </c>
      <c r="J1032" s="71" t="inlineStr">
        <is>
          <t>3K-2.5-3</t>
        </is>
      </c>
      <c r="K1032" s="93" t="inlineStr">
        <is>
          <t>MAHLE</t>
        </is>
      </c>
      <c r="L1032" s="71" t="inlineStr">
        <is>
          <t>Bộ 6</t>
        </is>
      </c>
      <c r="M1032" s="64" t="n"/>
      <c r="N1032" s="64" t="n">
        <v>4750000</v>
      </c>
      <c r="O1032" s="64" t="n">
        <v>5050000</v>
      </c>
      <c r="P1032" s="64" t="n">
        <v>5350000</v>
      </c>
      <c r="Q1032" s="64" t="n"/>
      <c r="R1032" s="71" t="inlineStr">
        <is>
          <t>🟢 CÓ</t>
        </is>
      </c>
      <c r="S1032" s="45" t="inlineStr">
        <is>
          <t>T415098</t>
        </is>
      </c>
      <c r="T1032" s="45" t="n"/>
      <c r="U1032" s="61">
        <f>IF($C1032="","",B1032&amp;" "&amp;C1032&amp;" · ĐK"&amp;D1032&amp;IF(E1032=""," "," "&amp;E1032)&amp;IF(K1032=""," "," - "&amp;K1032))</f>
        <v/>
      </c>
    </row>
    <row r="1033" ht="39.75" customHeight="1">
      <c r="A1033" s="89" t="inlineStr">
        <is>
          <t>HH081658</t>
        </is>
      </c>
      <c r="B1033" s="90" t="inlineStr">
        <is>
          <t>CATERPILLAR</t>
        </is>
      </c>
      <c r="C1033" s="43" t="inlineStr">
        <is>
          <t>C7.1/PERKINS 105 / T417956</t>
        </is>
      </c>
      <c r="D1033" s="90" t="n">
        <v>105</v>
      </c>
      <c r="E1033" s="90" t="n"/>
      <c r="F1033" s="43" t="inlineStr">
        <is>
          <t>nổ tròn 76.6 đỉnh nhọn</t>
        </is>
      </c>
      <c r="G1033" s="90" t="n">
        <v>39.7</v>
      </c>
      <c r="H1033" s="90" t="n">
        <v>46.5</v>
      </c>
      <c r="I1033" s="90" t="n">
        <v>104</v>
      </c>
      <c r="J1033" s="90" t="inlineStr">
        <is>
          <t>3K-2.5-3</t>
        </is>
      </c>
      <c r="K1033" s="91" t="inlineStr">
        <is>
          <t>MAHLE</t>
        </is>
      </c>
      <c r="L1033" s="90" t="inlineStr">
        <is>
          <t>Bộ 6</t>
        </is>
      </c>
      <c r="M1033" s="92" t="n"/>
      <c r="N1033" s="92" t="n">
        <v>4750000</v>
      </c>
      <c r="O1033" s="92" t="n">
        <v>5050000</v>
      </c>
      <c r="P1033" s="92" t="n">
        <v>5350000</v>
      </c>
      <c r="Q1033" s="92" t="n"/>
      <c r="R1033" s="90" t="inlineStr">
        <is>
          <t>🟢 CÓ</t>
        </is>
      </c>
      <c r="S1033" s="45" t="n"/>
      <c r="T1033" s="45" t="n"/>
      <c r="U1033" s="61">
        <f>IF($C1033="","",B1033&amp;" "&amp;C1033&amp;" · ĐK"&amp;D1033&amp;IF(E1033=""," "," "&amp;E1033)&amp;IF(K1033=""," "," - "&amp;K1033))</f>
        <v/>
      </c>
    </row>
    <row r="1034" ht="39.75" customHeight="1">
      <c r="A1034" s="89" t="n"/>
      <c r="B1034" s="71" t="inlineStr">
        <is>
          <t>CATERPILLAR</t>
        </is>
      </c>
      <c r="C1034" s="45" t="inlineStr">
        <is>
          <t>CAT C6.6/PERKIS 105</t>
        </is>
      </c>
      <c r="D1034" s="71" t="n">
        <v>105</v>
      </c>
      <c r="E1034" s="71" t="n"/>
      <c r="F1034" s="45" t="inlineStr">
        <is>
          <t>Buồng Nổ tròn núm dù 69, ko dấu supap</t>
        </is>
      </c>
      <c r="G1034" s="71" t="inlineStr">
        <is>
          <t>39.7x86</t>
        </is>
      </c>
      <c r="H1034" s="71" t="n"/>
      <c r="I1034" s="71" t="n">
        <v>108</v>
      </c>
      <c r="J1034" s="71" t="inlineStr">
        <is>
          <t>3K-2.5-3</t>
        </is>
      </c>
      <c r="K1034" s="93" t="n"/>
      <c r="L1034" s="71" t="inlineStr">
        <is>
          <t>Bộ 6</t>
        </is>
      </c>
      <c r="M1034" s="64" t="n"/>
      <c r="N1034" s="64" t="n"/>
      <c r="O1034" s="64" t="n"/>
      <c r="P1034" s="64" t="n"/>
      <c r="Q1034" s="64" t="n"/>
      <c r="R1034" s="71" t="inlineStr">
        <is>
          <t>🟢 CÓ</t>
        </is>
      </c>
      <c r="S1034" s="45" t="n">
        <v>40912600</v>
      </c>
      <c r="T1034" s="45" t="n"/>
      <c r="U1034" s="61">
        <f>IF($C1034="","",B1034&amp;" "&amp;C1034&amp;" · ĐK"&amp;D1034&amp;IF(E1034=""," "," "&amp;E1034)&amp;IF(K1034=""," "," - "&amp;K1034))</f>
        <v/>
      </c>
    </row>
    <row r="1035" ht="39.75" customHeight="1">
      <c r="A1035" s="113" t="inlineStr">
        <is>
          <t>HH083171</t>
        </is>
      </c>
      <c r="B1035" s="90" t="inlineStr">
        <is>
          <t>CATERPILLAR</t>
        </is>
      </c>
      <c r="C1035" s="43" t="inlineStr">
        <is>
          <t>3126/3126B</t>
        </is>
      </c>
      <c r="D1035" s="90" t="n">
        <v>110</v>
      </c>
      <c r="E1035" s="90" t="n"/>
      <c r="F1035" s="43" t="inlineStr">
        <is>
          <t>Đỉnh thép, váy nhôm, bạc đồng lỗ ắc, nổ tròn 74 đỉnh nhọn</t>
        </is>
      </c>
      <c r="G1035" s="90" t="n">
        <v>40</v>
      </c>
      <c r="H1035" s="90" t="n">
        <v>39</v>
      </c>
      <c r="I1035" s="90" t="n">
        <v>94</v>
      </c>
      <c r="J1035" s="90" t="inlineStr">
        <is>
          <t>3.5K-3-4</t>
        </is>
      </c>
      <c r="K1035" s="91" t="inlineStr">
        <is>
          <t>HENWEIT</t>
        </is>
      </c>
      <c r="L1035" s="90" t="inlineStr">
        <is>
          <t>Cái</t>
        </is>
      </c>
      <c r="M1035" s="92" t="n"/>
      <c r="N1035" s="92" t="n">
        <v>10500000</v>
      </c>
      <c r="O1035" s="92" t="n">
        <v>11350000</v>
      </c>
      <c r="P1035" s="92" t="n">
        <v>12300000</v>
      </c>
      <c r="Q1035" s="92" t="n"/>
      <c r="R1035" s="90" t="inlineStr">
        <is>
          <t>🟢 CÓ</t>
        </is>
      </c>
      <c r="S1035" s="45" t="n">
        <v>3938986</v>
      </c>
      <c r="T1035" s="45" t="n"/>
      <c r="U1035" s="61">
        <f>IF($C1035="","",B1035&amp;" "&amp;C1035&amp;" · ĐK"&amp;D1035&amp;IF(E1035=""," "," "&amp;E1035)&amp;IF(K1035=""," "," - "&amp;K1035))</f>
        <v/>
      </c>
    </row>
    <row r="1036" ht="39.75" customHeight="1">
      <c r="A1036" s="113" t="inlineStr">
        <is>
          <t>HH083172</t>
        </is>
      </c>
      <c r="B1036" s="71" t="inlineStr">
        <is>
          <t>CATERPILLAR</t>
        </is>
      </c>
      <c r="C1036" s="45" t="inlineStr">
        <is>
          <t>3126/3126B</t>
        </is>
      </c>
      <c r="D1036" s="71" t="n">
        <v>110</v>
      </c>
      <c r="E1036" s="71" t="n"/>
      <c r="F1036" s="45" t="inlineStr">
        <is>
          <t>Đỉnh thép, váy nhôm, bạc đồng lỗ ắc, nổ tròn 78 đỉnh nhọn</t>
        </is>
      </c>
      <c r="G1036" s="71" t="n">
        <v>40</v>
      </c>
      <c r="H1036" s="71" t="n">
        <v>39</v>
      </c>
      <c r="I1036" s="71" t="n">
        <v>87</v>
      </c>
      <c r="J1036" s="71" t="inlineStr">
        <is>
          <t>3.5K-3-4</t>
        </is>
      </c>
      <c r="K1036" s="93" t="inlineStr">
        <is>
          <t>HENWEIT</t>
        </is>
      </c>
      <c r="L1036" s="71" t="inlineStr">
        <is>
          <t>Cái</t>
        </is>
      </c>
      <c r="M1036" s="64" t="n"/>
      <c r="N1036" s="64" t="n">
        <v>10500000</v>
      </c>
      <c r="O1036" s="64" t="n">
        <v>11350000</v>
      </c>
      <c r="P1036" s="64" t="n">
        <v>12300000</v>
      </c>
      <c r="Q1036" s="64" t="n"/>
      <c r="R1036" s="71" t="inlineStr">
        <is>
          <t>🟢 CÓ</t>
        </is>
      </c>
      <c r="S1036" s="45" t="n">
        <v>1504621</v>
      </c>
      <c r="T1036" s="45" t="n"/>
      <c r="U1036" s="61">
        <f>IF($C1036="","",B1036&amp;" "&amp;C1036&amp;" · ĐK"&amp;D1036&amp;IF(E1036=""," "," "&amp;E1036)&amp;IF(K1036=""," "," - "&amp;K1036))</f>
        <v/>
      </c>
    </row>
    <row r="1037" ht="39.75" customHeight="1">
      <c r="A1037" s="89" t="inlineStr">
        <is>
          <t>HH076813</t>
        </is>
      </c>
      <c r="B1037" s="90" t="inlineStr">
        <is>
          <t>CATERPILLAR</t>
        </is>
      </c>
      <c r="C1037" s="43" t="inlineStr">
        <is>
          <t>C7 (238-2698)</t>
        </is>
      </c>
      <c r="D1037" s="90" t="n">
        <v>110</v>
      </c>
      <c r="E1037" s="90" t="n"/>
      <c r="F1037" s="43" t="inlineStr">
        <is>
          <t>Nổ 78</t>
        </is>
      </c>
      <c r="G1037" s="90" t="n">
        <v>40</v>
      </c>
      <c r="H1037" s="90" t="n">
        <v>39</v>
      </c>
      <c r="I1037" s="90" t="n">
        <v>93</v>
      </c>
      <c r="J1037" s="90" t="inlineStr">
        <is>
          <t>3.5K-3-4</t>
        </is>
      </c>
      <c r="K1037" s="91" t="inlineStr">
        <is>
          <t>IZUMI</t>
        </is>
      </c>
      <c r="L1037" s="90" t="inlineStr">
        <is>
          <t>Cái</t>
        </is>
      </c>
      <c r="M1037" s="92" t="n"/>
      <c r="N1037" s="92" t="n"/>
      <c r="O1037" s="92" t="n">
        <v>4200000</v>
      </c>
      <c r="P1037" s="92" t="n">
        <v>4500000</v>
      </c>
      <c r="Q1037" s="92" t="n"/>
      <c r="R1037" s="90" t="inlineStr">
        <is>
          <t>🟢 CÓ</t>
        </is>
      </c>
      <c r="S1037" s="45" t="inlineStr">
        <is>
          <t>238-2698</t>
        </is>
      </c>
      <c r="T1037" s="45" t="n"/>
      <c r="U1037" s="61">
        <f>IF($C1037="","",B1037&amp;" "&amp;C1037&amp;" · ĐK"&amp;D1037&amp;IF(E1037=""," "," "&amp;E1037)&amp;IF(K1037=""," "," - "&amp;K1037))</f>
        <v/>
      </c>
    </row>
    <row r="1038" ht="39.75" customHeight="1">
      <c r="A1038" s="89" t="n"/>
      <c r="B1038" s="71" t="inlineStr">
        <is>
          <t>CATERPILLAR</t>
        </is>
      </c>
      <c r="C1038" s="45" t="inlineStr">
        <is>
          <t>C7 (238-2698)</t>
        </is>
      </c>
      <c r="D1038" s="71" t="n">
        <v>110</v>
      </c>
      <c r="E1038" s="71" t="n"/>
      <c r="F1038" s="45" t="inlineStr">
        <is>
          <t>Nổ 78</t>
        </is>
      </c>
      <c r="G1038" s="71" t="n">
        <v>40</v>
      </c>
      <c r="H1038" s="71" t="n">
        <v>39</v>
      </c>
      <c r="I1038" s="71" t="n">
        <v>93</v>
      </c>
      <c r="J1038" s="71" t="inlineStr">
        <is>
          <t>3.5K-3-4</t>
        </is>
      </c>
      <c r="K1038" s="93" t="n"/>
      <c r="L1038" s="71" t="inlineStr">
        <is>
          <t>Cái</t>
        </is>
      </c>
      <c r="M1038" s="64" t="n"/>
      <c r="N1038" s="64" t="n"/>
      <c r="O1038" s="64" t="n"/>
      <c r="P1038" s="64" t="n"/>
      <c r="Q1038" s="64" t="n"/>
      <c r="R1038" s="71" t="inlineStr">
        <is>
          <t>🟢 CÓ</t>
        </is>
      </c>
      <c r="S1038" s="45" t="inlineStr">
        <is>
          <t>238-2698</t>
        </is>
      </c>
      <c r="T1038" s="45" t="n"/>
      <c r="U1038" s="61">
        <f>IF($C1038="","",B1038&amp;" "&amp;C1038&amp;" · ĐK"&amp;D1038&amp;IF(E1038=""," "," "&amp;E1038)&amp;IF(K1038=""," "," - "&amp;K1038))</f>
        <v/>
      </c>
    </row>
    <row r="1039" ht="39.75" customHeight="1">
      <c r="A1039" s="89" t="n"/>
      <c r="B1039" s="90" t="inlineStr">
        <is>
          <t>CATERPILLAR</t>
        </is>
      </c>
      <c r="C1039" s="43" t="inlineStr">
        <is>
          <t>C9</t>
        </is>
      </c>
      <c r="D1039" s="90" t="n">
        <v>112</v>
      </c>
      <c r="E1039" s="90" t="n"/>
      <c r="F1039" s="43" t="inlineStr">
        <is>
          <t>Buồng Nổ tròn 82</t>
        </is>
      </c>
      <c r="G1039" s="90" t="inlineStr">
        <is>
          <t>46x91</t>
        </is>
      </c>
      <c r="H1039" s="90" t="n">
        <v>22</v>
      </c>
      <c r="I1039" s="90" t="n">
        <v>97</v>
      </c>
      <c r="J1039" s="90" t="inlineStr">
        <is>
          <t>3K-3-4</t>
        </is>
      </c>
      <c r="K1039" s="91" t="n"/>
      <c r="L1039" s="90" t="inlineStr">
        <is>
          <t>Bộ 6</t>
        </is>
      </c>
      <c r="M1039" s="92" t="n"/>
      <c r="N1039" s="92" t="n"/>
      <c r="O1039" s="92" t="n"/>
      <c r="P1039" s="92" t="n"/>
      <c r="Q1039" s="92" t="n"/>
      <c r="R1039" s="90" t="inlineStr">
        <is>
          <t>🟢 CÓ</t>
        </is>
      </c>
      <c r="S1039" s="45" t="inlineStr">
        <is>
          <t>197-9297-00</t>
        </is>
      </c>
      <c r="T1039" s="45" t="n"/>
      <c r="U1039" s="61">
        <f>IF($C1039="","",B1039&amp;" "&amp;C1039&amp;" · ĐK"&amp;D1039&amp;IF(E1039=""," "," "&amp;E1039)&amp;IF(K1039=""," "," - "&amp;K1039))</f>
        <v/>
      </c>
    </row>
    <row r="1040" ht="39.75" customHeight="1">
      <c r="A1040" s="89" t="inlineStr">
        <is>
          <t>HH075716</t>
        </is>
      </c>
      <c r="B1040" s="71" t="inlineStr">
        <is>
          <t>CATERPILLAR</t>
        </is>
      </c>
      <c r="C1040" s="45" t="inlineStr">
        <is>
          <t>C9 (324-7380)</t>
        </is>
      </c>
      <c r="D1040" s="71" t="n">
        <v>112</v>
      </c>
      <c r="E1040" s="71" t="n"/>
      <c r="F1040" s="45" t="inlineStr">
        <is>
          <t>Buồng Nổ Đỉnh thép, váy nhôm</t>
        </is>
      </c>
      <c r="G1040" s="71" t="n"/>
      <c r="H1040" s="71" t="n"/>
      <c r="I1040" s="71" t="n"/>
      <c r="J1040" s="71" t="inlineStr">
        <is>
          <t>3.5K-3-4</t>
        </is>
      </c>
      <c r="K1040" s="93" t="inlineStr">
        <is>
          <t>OEM CHINA</t>
        </is>
      </c>
      <c r="L1040" s="71" t="inlineStr">
        <is>
          <t>Cái</t>
        </is>
      </c>
      <c r="M1040" s="64" t="n"/>
      <c r="N1040" s="64" t="n"/>
      <c r="O1040" s="64" t="n">
        <v>1330000</v>
      </c>
      <c r="P1040" s="64" t="n">
        <v>1430000</v>
      </c>
      <c r="Q1040" s="64" t="n"/>
      <c r="R1040" s="71" t="inlineStr">
        <is>
          <t>🟢 CÓ</t>
        </is>
      </c>
      <c r="S1040" s="45" t="inlineStr">
        <is>
          <t>324-7380</t>
        </is>
      </c>
      <c r="T1040" s="45" t="n"/>
      <c r="U1040" s="61">
        <f>IF($C1040="","",B1040&amp;" "&amp;C1040&amp;" · ĐK"&amp;D1040&amp;IF(E1040=""," "," "&amp;E1040)&amp;IF(K1040=""," "," - "&amp;K1040))</f>
        <v/>
      </c>
    </row>
    <row r="1041" ht="39.75" customHeight="1">
      <c r="A1041" s="89" t="n"/>
      <c r="B1041" s="90" t="inlineStr">
        <is>
          <t>CATERPILLAR</t>
        </is>
      </c>
      <c r="C1041" s="43" t="inlineStr">
        <is>
          <t>C9 (324-7380)</t>
        </is>
      </c>
      <c r="D1041" s="90" t="n">
        <v>112</v>
      </c>
      <c r="E1041" s="90" t="n"/>
      <c r="F1041" s="43" t="inlineStr">
        <is>
          <t>Váy nhôm</t>
        </is>
      </c>
      <c r="G1041" s="90" t="n"/>
      <c r="H1041" s="90" t="n"/>
      <c r="I1041" s="90" t="n"/>
      <c r="J1041" s="90" t="n"/>
      <c r="K1041" s="91" t="n"/>
      <c r="L1041" s="90" t="inlineStr">
        <is>
          <t>Cái</t>
        </is>
      </c>
      <c r="M1041" s="92" t="n"/>
      <c r="N1041" s="92" t="n"/>
      <c r="O1041" s="92" t="n"/>
      <c r="P1041" s="92" t="n"/>
      <c r="Q1041" s="92" t="n"/>
      <c r="R1041" s="90" t="inlineStr">
        <is>
          <t>🟢 CÓ</t>
        </is>
      </c>
      <c r="S1041" s="45" t="n"/>
      <c r="T1041" s="45" t="n"/>
      <c r="U1041" s="61">
        <f>IF($C1041="","",B1041&amp;" "&amp;C1041&amp;" · ĐK"&amp;D1041&amp;IF(E1041=""," "," "&amp;E1041)&amp;IF(K1041=""," "," - "&amp;K1041))</f>
        <v/>
      </c>
    </row>
    <row r="1042" ht="39.75" customHeight="1">
      <c r="A1042" s="89" t="inlineStr">
        <is>
          <t>HH082576</t>
        </is>
      </c>
      <c r="B1042" s="71" t="inlineStr">
        <is>
          <t>CATERPILLAR</t>
        </is>
      </c>
      <c r="C1042" s="45" t="inlineStr">
        <is>
          <t>3204 (2W4831)3206/3208</t>
        </is>
      </c>
      <c r="D1042" s="71" t="n">
        <v>114</v>
      </c>
      <c r="E1042" s="71" t="n"/>
      <c r="F1042" s="45" t="inlineStr">
        <is>
          <t>Buồng Nổ tròn 63.5 nhọn, 2 bạc sm</t>
        </is>
      </c>
      <c r="G1042" s="71" t="n">
        <v>38</v>
      </c>
      <c r="H1042" s="71" t="n">
        <v>41</v>
      </c>
      <c r="I1042" s="71" t="n">
        <v>93</v>
      </c>
      <c r="J1042" s="71" t="inlineStr">
        <is>
          <t>3.2-2.8</t>
        </is>
      </c>
      <c r="K1042" s="93" t="n"/>
      <c r="L1042" s="71" t="inlineStr">
        <is>
          <t>Cái</t>
        </is>
      </c>
      <c r="M1042" s="64" t="n"/>
      <c r="N1042" s="64" t="n"/>
      <c r="O1042" s="64" t="n">
        <v>500000</v>
      </c>
      <c r="P1042" s="64" t="n">
        <v>550000</v>
      </c>
      <c r="Q1042" s="64" t="n"/>
      <c r="R1042" s="71" t="inlineStr">
        <is>
          <t>🟢 CÓ</t>
        </is>
      </c>
      <c r="S1042" s="45" t="n"/>
      <c r="T1042" s="45" t="n"/>
      <c r="U1042" s="61">
        <f>IF($C1042="","",B1042&amp;" "&amp;C1042&amp;" · ĐK"&amp;D1042&amp;IF(E1042=""," "," "&amp;E1042)&amp;IF(K1042=""," "," - "&amp;K1042))</f>
        <v/>
      </c>
    </row>
    <row r="1043" ht="39.75" customHeight="1">
      <c r="A1043" s="89" t="inlineStr">
        <is>
          <t>HH077470</t>
        </is>
      </c>
      <c r="B1043" s="90" t="inlineStr">
        <is>
          <t>CATERPILLAR</t>
        </is>
      </c>
      <c r="C1043" s="43" t="inlineStr">
        <is>
          <t>3204 (2W8410) 3206/ 3208</t>
        </is>
      </c>
      <c r="D1043" s="90" t="n">
        <v>114</v>
      </c>
      <c r="E1043" s="90" t="n"/>
      <c r="F1043" s="43" t="inlineStr">
        <is>
          <t>Buồng Nổ tròn 63.5 nhọn, 2 bạc sm</t>
        </is>
      </c>
      <c r="G1043" s="90" t="n"/>
      <c r="H1043" s="90" t="n">
        <v>40</v>
      </c>
      <c r="I1043" s="90" t="n">
        <v>93</v>
      </c>
      <c r="J1043" s="90" t="inlineStr">
        <is>
          <t>3.2-2.8</t>
        </is>
      </c>
      <c r="K1043" s="91" t="inlineStr">
        <is>
          <t>IZUMI</t>
        </is>
      </c>
      <c r="L1043" s="90" t="inlineStr">
        <is>
          <t>Cái</t>
        </is>
      </c>
      <c r="M1043" s="92" t="n"/>
      <c r="N1043" s="92" t="n">
        <v>800000</v>
      </c>
      <c r="O1043" s="92" t="n">
        <v>850000</v>
      </c>
      <c r="P1043" s="92" t="n">
        <v>900000</v>
      </c>
      <c r="Q1043" s="92" t="n"/>
      <c r="R1043" s="90" t="inlineStr">
        <is>
          <t>🟢 CÓ</t>
        </is>
      </c>
      <c r="S1043" s="45" t="inlineStr">
        <is>
          <t>2W8410</t>
        </is>
      </c>
      <c r="T1043" s="45" t="n"/>
      <c r="U1043" s="61">
        <f>IF($C1043="","",B1043&amp;" "&amp;C1043&amp;" · ĐK"&amp;D1043&amp;IF(E1043=""," "," "&amp;E1043)&amp;IF(K1043=""," "," - "&amp;K1043))</f>
        <v/>
      </c>
    </row>
    <row r="1044" ht="39.75" customHeight="1">
      <c r="A1044" s="89" t="inlineStr">
        <is>
          <t>HH077469</t>
        </is>
      </c>
      <c r="B1044" s="71" t="inlineStr">
        <is>
          <t>CATERPILLAR</t>
        </is>
      </c>
      <c r="C1044" s="45" t="inlineStr">
        <is>
          <t>3204 (6N4221) 3206/ 3208</t>
        </is>
      </c>
      <c r="D1044" s="71" t="n">
        <v>114</v>
      </c>
      <c r="E1044" s="71" t="n"/>
      <c r="F1044" s="45" t="inlineStr">
        <is>
          <t>Buồng Nổ lòng chảo, 2 dấu sp, 2 bạc sm, có đồng xu</t>
        </is>
      </c>
      <c r="G1044" s="71" t="n"/>
      <c r="H1044" s="71" t="n">
        <v>40</v>
      </c>
      <c r="I1044" s="71" t="n">
        <v>93</v>
      </c>
      <c r="J1044" s="71" t="inlineStr">
        <is>
          <t>3.2-2.8</t>
        </is>
      </c>
      <c r="K1044" s="93" t="inlineStr">
        <is>
          <t>IZUMI</t>
        </is>
      </c>
      <c r="L1044" s="71" t="inlineStr">
        <is>
          <t>Cái</t>
        </is>
      </c>
      <c r="M1044" s="64" t="n"/>
      <c r="N1044" s="64" t="n">
        <v>950000</v>
      </c>
      <c r="O1044" s="64" t="n">
        <v>1000000</v>
      </c>
      <c r="P1044" s="64" t="n">
        <v>1050000</v>
      </c>
      <c r="Q1044" s="64" t="n"/>
      <c r="R1044" s="71" t="inlineStr">
        <is>
          <t>🟢 CÓ</t>
        </is>
      </c>
      <c r="S1044" s="45" t="n"/>
      <c r="T1044" s="45" t="n"/>
      <c r="U1044" s="61">
        <f>IF($C1044="","",B1044&amp;" "&amp;C1044&amp;" · ĐK"&amp;D1044&amp;IF(E1044=""," "," "&amp;E1044)&amp;IF(K1044=""," "," - "&amp;K1044))</f>
        <v/>
      </c>
    </row>
    <row r="1045" ht="39.75" customHeight="1">
      <c r="A1045" s="89" t="n"/>
      <c r="B1045" s="90" t="inlineStr">
        <is>
          <t>CATERPILLAR</t>
        </is>
      </c>
      <c r="C1045" s="43" t="inlineStr">
        <is>
          <t>3204 (7C1146) 3206/3208</t>
        </is>
      </c>
      <c r="D1045" s="90" t="n">
        <v>114</v>
      </c>
      <c r="E1045" s="90" t="n"/>
      <c r="F1045" s="43" t="inlineStr">
        <is>
          <t>Buồng Nổ tròn 63.5 nhọn, 2 bạc sm</t>
        </is>
      </c>
      <c r="G1045" s="90" t="n">
        <v>38</v>
      </c>
      <c r="H1045" s="90" t="n">
        <v>40</v>
      </c>
      <c r="I1045" s="90" t="n">
        <v>93</v>
      </c>
      <c r="J1045" s="90" t="inlineStr">
        <is>
          <t>3.2-2.8</t>
        </is>
      </c>
      <c r="K1045" s="91" t="n"/>
      <c r="L1045" s="90" t="inlineStr">
        <is>
          <t>Cái</t>
        </is>
      </c>
      <c r="M1045" s="92" t="n"/>
      <c r="N1045" s="92" t="n"/>
      <c r="O1045" s="92" t="n"/>
      <c r="P1045" s="92" t="n"/>
      <c r="Q1045" s="92" t="n"/>
      <c r="R1045" s="90" t="inlineStr">
        <is>
          <t>🟢 CÓ</t>
        </is>
      </c>
      <c r="S1045" s="45" t="inlineStr">
        <is>
          <t>7C1146</t>
        </is>
      </c>
      <c r="T1045" s="45" t="n"/>
      <c r="U1045" s="61">
        <f>IF($C1045="","",B1045&amp;" "&amp;C1045&amp;" · ĐK"&amp;D1045&amp;IF(E1045=""," "," "&amp;E1045)&amp;IF(K1045=""," "," - "&amp;K1045))</f>
        <v/>
      </c>
    </row>
    <row r="1046" ht="39.75" customHeight="1">
      <c r="A1046" s="89" t="inlineStr">
        <is>
          <t>HH077472</t>
        </is>
      </c>
      <c r="B1046" s="71" t="inlineStr">
        <is>
          <t>CATERPILLAR</t>
        </is>
      </c>
      <c r="C1046" s="45" t="inlineStr">
        <is>
          <t>3204 (7W3846) 3206/3208</t>
        </is>
      </c>
      <c r="D1046" s="71" t="n">
        <v>114</v>
      </c>
      <c r="E1046" s="71" t="n"/>
      <c r="F1046" s="45" t="inlineStr">
        <is>
          <t>Buồng Nổ tròn 63.5 nhọn, 2 bạc sm</t>
        </is>
      </c>
      <c r="G1046" s="71" t="n">
        <v>38</v>
      </c>
      <c r="H1046" s="71" t="n">
        <v>40</v>
      </c>
      <c r="I1046" s="71" t="n">
        <v>93</v>
      </c>
      <c r="J1046" s="71" t="inlineStr">
        <is>
          <t>3.2-2.8</t>
        </is>
      </c>
      <c r="K1046" s="93" t="inlineStr">
        <is>
          <t>IZUMI</t>
        </is>
      </c>
      <c r="L1046" s="71" t="inlineStr">
        <is>
          <t>Cái</t>
        </is>
      </c>
      <c r="M1046" s="64" t="n"/>
      <c r="N1046" s="64" t="n">
        <v>800000</v>
      </c>
      <c r="O1046" s="64" t="n">
        <v>850000</v>
      </c>
      <c r="P1046" s="64" t="n">
        <v>900000</v>
      </c>
      <c r="Q1046" s="64" t="n"/>
      <c r="R1046" s="71" t="inlineStr">
        <is>
          <t>🟢 CÓ</t>
        </is>
      </c>
      <c r="S1046" s="45" t="inlineStr">
        <is>
          <t>7W3846</t>
        </is>
      </c>
      <c r="T1046" s="45" t="n"/>
      <c r="U1046" s="61">
        <f>IF($C1046="","",B1046&amp;" "&amp;C1046&amp;" · ĐK"&amp;D1046&amp;IF(E1046=""," "," "&amp;E1046)&amp;IF(K1046=""," "," - "&amp;K1046))</f>
        <v/>
      </c>
    </row>
    <row r="1047" ht="39.75" customHeight="1">
      <c r="A1047" s="89" t="inlineStr">
        <is>
          <t>HH082577</t>
        </is>
      </c>
      <c r="B1047" s="90" t="inlineStr">
        <is>
          <t>CATERPILLAR</t>
        </is>
      </c>
      <c r="C1047" s="43" t="inlineStr">
        <is>
          <t>3204 (9L7737) 3206/3208</t>
        </is>
      </c>
      <c r="D1047" s="90" t="n">
        <v>114</v>
      </c>
      <c r="E1047" s="90" t="n"/>
      <c r="F1047" s="43" t="inlineStr">
        <is>
          <t>Buồng Nổ tròn 63.5 nhọn, 3 bạc sm</t>
        </is>
      </c>
      <c r="G1047" s="90" t="n">
        <v>38</v>
      </c>
      <c r="H1047" s="90" t="n"/>
      <c r="I1047" s="90" t="n">
        <v>93</v>
      </c>
      <c r="J1047" s="90" t="inlineStr">
        <is>
          <t>2.38-2.38-4.78</t>
        </is>
      </c>
      <c r="K1047" s="91" t="inlineStr">
        <is>
          <t>HENWEIT</t>
        </is>
      </c>
      <c r="L1047" s="90" t="inlineStr">
        <is>
          <t>Cái</t>
        </is>
      </c>
      <c r="M1047" s="92" t="n"/>
      <c r="N1047" s="92" t="n"/>
      <c r="O1047" s="92" t="n">
        <v>550000</v>
      </c>
      <c r="P1047" s="92" t="n">
        <v>600000</v>
      </c>
      <c r="Q1047" s="92" t="n"/>
      <c r="R1047" s="90" t="inlineStr">
        <is>
          <t>🟢 CÓ</t>
        </is>
      </c>
      <c r="S1047" s="45" t="n"/>
      <c r="T1047" s="45" t="n"/>
      <c r="U1047" s="61">
        <f>IF($C1047="","",B1047&amp;" "&amp;C1047&amp;" · ĐK"&amp;D1047&amp;IF(E1047=""," "," "&amp;E1047)&amp;IF(K1047=""," "," - "&amp;K1047))</f>
        <v/>
      </c>
    </row>
    <row r="1048" ht="39.75" customHeight="1">
      <c r="A1048" s="89" t="n"/>
      <c r="B1048" s="71" t="inlineStr">
        <is>
          <t>CATERPILLAR</t>
        </is>
      </c>
      <c r="C1048" s="45" t="n">
        <v>3208</v>
      </c>
      <c r="D1048" s="71" t="n">
        <v>114.3</v>
      </c>
      <c r="E1048" s="71" t="n"/>
      <c r="F1048" s="45" t="inlineStr">
        <is>
          <t>Buồng Nổ tròn 63.5</t>
        </is>
      </c>
      <c r="G1048" s="71" t="inlineStr">
        <is>
          <t>38x81</t>
        </is>
      </c>
      <c r="H1048" s="71" t="n">
        <v>40</v>
      </c>
      <c r="I1048" s="71" t="n">
        <v>93.23</v>
      </c>
      <c r="J1048" s="71" t="inlineStr">
        <is>
          <t>3.16-2.78</t>
        </is>
      </c>
      <c r="K1048" s="93" t="n"/>
      <c r="L1048" s="71" t="inlineStr">
        <is>
          <t>Bộ 8</t>
        </is>
      </c>
      <c r="M1048" s="64" t="n"/>
      <c r="N1048" s="64" t="n"/>
      <c r="O1048" s="64" t="n"/>
      <c r="P1048" s="64" t="n"/>
      <c r="Q1048" s="64" t="n"/>
      <c r="R1048" s="71" t="inlineStr">
        <is>
          <t>🟢 CÓ</t>
        </is>
      </c>
      <c r="S1048" s="45" t="inlineStr">
        <is>
          <t>2w4831-2</t>
        </is>
      </c>
      <c r="T1048" s="45" t="n"/>
      <c r="U1048" s="61">
        <f>IF($C1048="","",B1048&amp;" "&amp;C1048&amp;" · ĐK"&amp;D1048&amp;IF(E1048=""," "," "&amp;E1048)&amp;IF(K1048=""," "," - "&amp;K1048))</f>
        <v/>
      </c>
    </row>
    <row r="1049" ht="39.75" customHeight="1">
      <c r="A1049" s="89" t="inlineStr">
        <is>
          <t>HH081660</t>
        </is>
      </c>
      <c r="B1049" s="90" t="inlineStr">
        <is>
          <t>CATERPILLAR</t>
        </is>
      </c>
      <c r="C1049" s="43" t="inlineStr">
        <is>
          <t>3306 ((8N3102) 3304</t>
        </is>
      </c>
      <c r="D1049" s="90" t="n">
        <v>120.7</v>
      </c>
      <c r="E1049" s="90" t="inlineStr">
        <is>
          <t>kiềng gang 2 bạc</t>
        </is>
      </c>
      <c r="F1049" s="43" t="inlineStr">
        <is>
          <t>Buồng Nổ tròn 85 đỉnh nhọn, 2 dấu supap</t>
        </is>
      </c>
      <c r="G1049" s="90" t="n">
        <v>44</v>
      </c>
      <c r="H1049" s="90" t="n">
        <v>52</v>
      </c>
      <c r="I1049" s="90" t="n">
        <v>130</v>
      </c>
      <c r="J1049" s="90" t="inlineStr">
        <is>
          <t>3.2K-3.2K-3.2</t>
        </is>
      </c>
      <c r="K1049" s="91" t="inlineStr">
        <is>
          <t>MAHLE</t>
        </is>
      </c>
      <c r="L1049" s="90" t="inlineStr">
        <is>
          <t>Cái</t>
        </is>
      </c>
      <c r="M1049" s="92" t="n"/>
      <c r="N1049" s="92" t="n">
        <v>1250000</v>
      </c>
      <c r="O1049" s="92" t="n">
        <v>1300000</v>
      </c>
      <c r="P1049" s="92" t="n">
        <v>1400000</v>
      </c>
      <c r="Q1049" s="92" t="n"/>
      <c r="R1049" s="90" t="inlineStr">
        <is>
          <t>🟢 CÓ</t>
        </is>
      </c>
      <c r="S1049" s="45" t="inlineStr">
        <is>
          <t>8N3102</t>
        </is>
      </c>
      <c r="T1049" s="45" t="n"/>
      <c r="U1049" s="61">
        <f>IF($C1049="","",B1049&amp;" "&amp;C1049&amp;" · ĐK"&amp;D1049&amp;IF(E1049=""," "," "&amp;E1049)&amp;IF(K1049=""," "," - "&amp;K1049))</f>
        <v/>
      </c>
    </row>
    <row r="1050" ht="39.75" customHeight="1">
      <c r="A1050" s="89" t="inlineStr">
        <is>
          <t>HH082873</t>
        </is>
      </c>
      <c r="B1050" s="90" t="inlineStr">
        <is>
          <t>CATERPILLAR</t>
        </is>
      </c>
      <c r="C1050" s="43" t="inlineStr">
        <is>
          <t>3306 ((8N3102) 3304</t>
        </is>
      </c>
      <c r="D1050" s="90" t="n">
        <v>120.7</v>
      </c>
      <c r="E1050" s="90" t="inlineStr">
        <is>
          <t>kiềng gang 2 bạc</t>
        </is>
      </c>
      <c r="F1050" s="43" t="inlineStr">
        <is>
          <t>Buồng Nổ tròn 85 đỉnh nhọn, 2 dấu supap</t>
        </is>
      </c>
      <c r="G1050" s="90" t="n">
        <v>44</v>
      </c>
      <c r="H1050" s="90" t="n">
        <v>52</v>
      </c>
      <c r="I1050" s="90" t="n">
        <v>130</v>
      </c>
      <c r="J1050" s="90" t="inlineStr">
        <is>
          <t>3.2K-3.2K-3.2</t>
        </is>
      </c>
      <c r="K1050" s="91" t="inlineStr">
        <is>
          <t>HENWEIT</t>
        </is>
      </c>
      <c r="L1050" s="90" t="inlineStr">
        <is>
          <t>Cái</t>
        </is>
      </c>
      <c r="M1050" s="92" t="n"/>
      <c r="N1050" s="92" t="n">
        <v>500000</v>
      </c>
      <c r="O1050" s="92" t="n">
        <v>550000</v>
      </c>
      <c r="P1050" s="92" t="n">
        <v>600000</v>
      </c>
      <c r="Q1050" s="92" t="n"/>
      <c r="R1050" s="90" t="inlineStr">
        <is>
          <t>🟢 CÓ</t>
        </is>
      </c>
      <c r="S1050" s="45" t="inlineStr">
        <is>
          <t>8N3102</t>
        </is>
      </c>
      <c r="T1050" s="45" t="n"/>
      <c r="U1050" s="61">
        <f>IF($C1050="","",B1050&amp;" "&amp;C1050&amp;" · ĐK"&amp;D1050&amp;IF(E1050=""," "," "&amp;E1050)&amp;IF(K1050=""," "," - "&amp;K1050))</f>
        <v/>
      </c>
    </row>
    <row r="1051" ht="39.75" customHeight="1">
      <c r="A1051" s="89" t="inlineStr">
        <is>
          <t>HH077473</t>
        </is>
      </c>
      <c r="B1051" s="71" t="inlineStr">
        <is>
          <t>CATERPILLAR</t>
        </is>
      </c>
      <c r="C1051" s="45" t="inlineStr">
        <is>
          <t>3306 (8N3183) 3304</t>
        </is>
      </c>
      <c r="D1051" s="71" t="n">
        <v>120.7</v>
      </c>
      <c r="E1051" s="71" t="n"/>
      <c r="F1051" s="45" t="inlineStr">
        <is>
          <t>Buồng Nổ lòng chảo, 2 dấu sp</t>
        </is>
      </c>
      <c r="G1051" s="71" t="n"/>
      <c r="H1051" s="71" t="n">
        <v>54.8</v>
      </c>
      <c r="I1051" s="71" t="n">
        <v>115</v>
      </c>
      <c r="J1051" s="71" t="inlineStr">
        <is>
          <t>3.2-2.4-5.5</t>
        </is>
      </c>
      <c r="K1051" s="93" t="inlineStr">
        <is>
          <t>IZUMI</t>
        </is>
      </c>
      <c r="L1051" s="71" t="inlineStr">
        <is>
          <t>Cái</t>
        </is>
      </c>
      <c r="M1051" s="64" t="n"/>
      <c r="N1051" s="64" t="n"/>
      <c r="O1051" s="64" t="n"/>
      <c r="P1051" s="64" t="n"/>
      <c r="Q1051" s="64" t="n"/>
      <c r="R1051" s="71" t="inlineStr">
        <is>
          <t>🟢 CÓ</t>
        </is>
      </c>
      <c r="S1051" s="45" t="inlineStr">
        <is>
          <t>8N3183</t>
        </is>
      </c>
      <c r="T1051" s="45" t="n"/>
      <c r="U1051" s="61">
        <f>IF($C1051="","",B1051&amp;" "&amp;C1051&amp;" · ĐK"&amp;D1051&amp;IF(E1051=""," "," "&amp;E1051)&amp;IF(K1051=""," "," - "&amp;K1051))</f>
        <v/>
      </c>
    </row>
    <row r="1052" ht="39.75" customHeight="1">
      <c r="A1052" s="95" t="inlineStr">
        <is>
          <t>HH077474</t>
        </is>
      </c>
      <c r="B1052" s="100" t="inlineStr">
        <is>
          <t>CATERPILLAR</t>
        </is>
      </c>
      <c r="C1052" s="101" t="inlineStr">
        <is>
          <t>3306 (9N5250) 3304</t>
        </is>
      </c>
      <c r="D1052" s="100" t="n">
        <v>120.7</v>
      </c>
      <c r="E1052" s="100" t="inlineStr">
        <is>
          <t>kiềng gang 2 bạc</t>
        </is>
      </c>
      <c r="F1052" s="101" t="inlineStr">
        <is>
          <t>Buồng Nổ lòng chảo, 2 dấu sp, có đồng xu</t>
        </is>
      </c>
      <c r="G1052" s="100" t="n"/>
      <c r="H1052" s="100" t="n">
        <v>52</v>
      </c>
      <c r="I1052" s="100" t="n">
        <v>115</v>
      </c>
      <c r="J1052" s="100" t="inlineStr">
        <is>
          <t>3.2-2.4-5.5</t>
        </is>
      </c>
      <c r="K1052" s="102" t="inlineStr">
        <is>
          <t>IZUMI</t>
        </is>
      </c>
      <c r="L1052" s="100" t="inlineStr">
        <is>
          <t>Cái</t>
        </is>
      </c>
      <c r="M1052" s="103" t="n"/>
      <c r="N1052" s="103" t="n"/>
      <c r="O1052" s="103" t="n">
        <v>950000</v>
      </c>
      <c r="P1052" s="103" t="n">
        <v>1000000</v>
      </c>
      <c r="Q1052" s="103" t="n"/>
      <c r="R1052" s="100" t="inlineStr">
        <is>
          <t>🟢 CÓ</t>
        </is>
      </c>
      <c r="S1052" s="97" t="inlineStr">
        <is>
          <t>9N5250</t>
        </is>
      </c>
      <c r="T1052" s="97" t="n"/>
      <c r="U1052" s="61">
        <f>IF($C1052="","",B1052&amp;" "&amp;C1052&amp;" · ĐK"&amp;D1052&amp;IF(E1052=""," "," "&amp;E1052)&amp;IF(K1052=""," "," - "&amp;K1052))</f>
        <v/>
      </c>
    </row>
    <row r="1053" ht="39.75" customHeight="1">
      <c r="A1053" s="89" t="inlineStr">
        <is>
          <t>HH072244</t>
        </is>
      </c>
      <c r="B1053" s="90" t="inlineStr">
        <is>
          <t>CATERPILLAR</t>
        </is>
      </c>
      <c r="C1053" s="43" t="inlineStr">
        <is>
          <t>C13/ C11</t>
        </is>
      </c>
      <c r="D1053" s="90" t="n"/>
      <c r="E1053" s="90" t="n"/>
      <c r="F1053" s="43" t="n"/>
      <c r="G1053" s="90" t="n"/>
      <c r="H1053" s="90" t="n"/>
      <c r="I1053" s="90" t="n"/>
      <c r="J1053" s="90" t="n"/>
      <c r="K1053" s="91" t="inlineStr">
        <is>
          <t>HENWEIT</t>
        </is>
      </c>
      <c r="L1053" s="90" t="inlineStr">
        <is>
          <t>Cái</t>
        </is>
      </c>
      <c r="M1053" s="92" t="n"/>
      <c r="N1053" s="92" t="n">
        <v>3500000</v>
      </c>
      <c r="O1053" s="92" t="n">
        <v>3750000</v>
      </c>
      <c r="P1053" s="92" t="n">
        <v>4000000</v>
      </c>
      <c r="Q1053" s="92" t="n"/>
      <c r="R1053" s="90" t="inlineStr">
        <is>
          <t>🟢 CÓ</t>
        </is>
      </c>
      <c r="S1053" s="45" t="n">
        <v>3398176</v>
      </c>
      <c r="T1053" s="45" t="n"/>
      <c r="U1053" s="61">
        <f>IF($C1053="","",B1053&amp;" "&amp;C1053&amp;" · ĐK"&amp;D1053&amp;IF(E1053=""," "," "&amp;E1053)&amp;IF(K1053=""," "," - "&amp;K1053))</f>
        <v/>
      </c>
    </row>
    <row r="1054" ht="39.75" customHeight="1">
      <c r="A1054" s="85" t="n"/>
      <c r="B1054" s="63" t="inlineStr">
        <is>
          <t>◆  PERKIN   (7 sản phẩm)</t>
        </is>
      </c>
      <c r="C1054" s="86" t="n"/>
      <c r="D1054" s="86" t="n"/>
      <c r="E1054" s="86" t="n"/>
      <c r="F1054" s="86" t="n"/>
      <c r="G1054" s="86" t="n"/>
      <c r="H1054" s="86" t="n"/>
      <c r="I1054" s="86" t="n"/>
      <c r="J1054" s="86" t="n"/>
      <c r="K1054" s="87" t="n"/>
      <c r="L1054" s="86" t="n"/>
      <c r="M1054" s="86" t="n"/>
      <c r="N1054" s="86" t="n"/>
      <c r="O1054" s="86" t="n"/>
      <c r="P1054" s="86" t="n"/>
      <c r="Q1054" s="86" t="n"/>
      <c r="R1054" s="86" t="n"/>
      <c r="S1054" s="88" t="n"/>
      <c r="T1054" s="45" t="n"/>
      <c r="U1054" s="61">
        <f>IF($C1054="","",B1054&amp;" "&amp;C1054&amp;" · ĐK"&amp;D1054&amp;IF(E1054=""," "," "&amp;E1054)&amp;IF(K1054=""," "," - "&amp;K1054))</f>
        <v/>
      </c>
    </row>
    <row r="1055" ht="39.75" customHeight="1">
      <c r="A1055" s="89" t="inlineStr">
        <is>
          <t>HH082578</t>
        </is>
      </c>
      <c r="B1055" s="90" t="inlineStr">
        <is>
          <t>PERKIN</t>
        </is>
      </c>
      <c r="C1055" s="43" t="inlineStr">
        <is>
          <t>1006/1004</t>
        </is>
      </c>
      <c r="D1055" s="90" t="n">
        <v>100</v>
      </c>
      <c r="E1055" s="90" t="n"/>
      <c r="F1055" s="43" t="inlineStr">
        <is>
          <t>Nổ vuông 55, ắc 35</t>
        </is>
      </c>
      <c r="G1055" s="90" t="n">
        <v>35</v>
      </c>
      <c r="H1055" s="90" t="n">
        <v>52.5</v>
      </c>
      <c r="I1055" s="90" t="n">
        <v>108</v>
      </c>
      <c r="J1055" s="90" t="inlineStr">
        <is>
          <t>2.5-2.5-4</t>
        </is>
      </c>
      <c r="K1055" s="91" t="inlineStr">
        <is>
          <t>HENWEIT</t>
        </is>
      </c>
      <c r="L1055" s="90" t="inlineStr">
        <is>
          <t>Cái</t>
        </is>
      </c>
      <c r="M1055" s="92" t="n"/>
      <c r="N1055" s="92" t="n">
        <v>500000</v>
      </c>
      <c r="O1055" s="92" t="n">
        <v>550000</v>
      </c>
      <c r="P1055" s="92" t="n">
        <v>600000</v>
      </c>
      <c r="Q1055" s="92" t="n"/>
      <c r="R1055" s="90" t="inlineStr">
        <is>
          <t>🟢 CÓ</t>
        </is>
      </c>
      <c r="S1055" s="45" t="inlineStr">
        <is>
          <t xml:space="preserve">U5LL0015 </t>
        </is>
      </c>
      <c r="T1055" s="45" t="n"/>
      <c r="U1055" s="61">
        <f>IF($C1055="","",B1055&amp;" "&amp;C1055&amp;" · ĐK"&amp;D1055&amp;IF(E1055=""," "," "&amp;E1055)&amp;IF(K1055=""," "," - "&amp;K1055))</f>
        <v/>
      </c>
    </row>
    <row r="1056" ht="39.75" customHeight="1">
      <c r="A1056" s="89" t="inlineStr">
        <is>
          <t>HH082579</t>
        </is>
      </c>
      <c r="B1056" s="71" t="inlineStr">
        <is>
          <t>PERKIN</t>
        </is>
      </c>
      <c r="C1056" s="45" t="inlineStr">
        <is>
          <t>1006/1004</t>
        </is>
      </c>
      <c r="D1056" s="71" t="n">
        <v>100</v>
      </c>
      <c r="E1056" s="71" t="n"/>
      <c r="F1056" s="45" t="inlineStr">
        <is>
          <t>Nổ tròn 53 đỉnh tròn, ắc 40, nhớt 4</t>
        </is>
      </c>
      <c r="G1056" s="71" t="n">
        <v>40</v>
      </c>
      <c r="H1056" s="71" t="n">
        <v>50</v>
      </c>
      <c r="I1056" s="71" t="n">
        <v>108</v>
      </c>
      <c r="J1056" s="71" t="inlineStr">
        <is>
          <t>3.5K-2.5-4</t>
        </is>
      </c>
      <c r="K1056" s="93" t="inlineStr">
        <is>
          <t>HENWEIT</t>
        </is>
      </c>
      <c r="L1056" s="71" t="inlineStr">
        <is>
          <t>Cái</t>
        </is>
      </c>
      <c r="M1056" s="64" t="n"/>
      <c r="N1056" s="64" t="n">
        <v>500000</v>
      </c>
      <c r="O1056" s="64" t="n">
        <v>550000</v>
      </c>
      <c r="P1056" s="64" t="n">
        <v>600000</v>
      </c>
      <c r="Q1056" s="64" t="n"/>
      <c r="R1056" s="71" t="inlineStr">
        <is>
          <t>🟢 CÓ</t>
        </is>
      </c>
      <c r="S1056" s="45" t="inlineStr">
        <is>
          <t>3135J186</t>
        </is>
      </c>
      <c r="T1056" s="45" t="n"/>
      <c r="U1056" s="61">
        <f>IF($C1056="","",B1056&amp;" "&amp;C1056&amp;" · ĐK"&amp;D1056&amp;IF(E1056=""," "," "&amp;E1056)&amp;IF(K1056=""," "," - "&amp;K1056))</f>
        <v/>
      </c>
    </row>
    <row r="1057" ht="39.75" customHeight="1">
      <c r="A1057" s="89" t="inlineStr">
        <is>
          <t>HH082915</t>
        </is>
      </c>
      <c r="B1057" s="90" t="inlineStr">
        <is>
          <t>PERKIN</t>
        </is>
      </c>
      <c r="C1057" s="43" t="inlineStr">
        <is>
          <t>1006/1004</t>
        </is>
      </c>
      <c r="D1057" s="90" t="n">
        <v>100</v>
      </c>
      <c r="E1057" s="90" t="n"/>
      <c r="F1057" s="43" t="inlineStr">
        <is>
          <t>Nổ tròn 53 đỉnh tròn, ắc 40, nhớt 3.5</t>
        </is>
      </c>
      <c r="G1057" s="90" t="n">
        <v>40</v>
      </c>
      <c r="H1057" s="90" t="n">
        <v>50</v>
      </c>
      <c r="I1057" s="90" t="n">
        <v>108</v>
      </c>
      <c r="J1057" s="90" t="inlineStr">
        <is>
          <t>3.5K-2.5-3.5</t>
        </is>
      </c>
      <c r="K1057" s="91" t="n"/>
      <c r="L1057" s="90" t="inlineStr">
        <is>
          <t>Cái</t>
        </is>
      </c>
      <c r="M1057" s="92" t="n"/>
      <c r="N1057" s="92" t="n">
        <v>500000</v>
      </c>
      <c r="O1057" s="92" t="n">
        <v>550000</v>
      </c>
      <c r="P1057" s="92" t="n">
        <v>600000</v>
      </c>
      <c r="Q1057" s="92" t="n"/>
      <c r="R1057" s="90" t="inlineStr">
        <is>
          <t>🟢 CÓ</t>
        </is>
      </c>
      <c r="S1057" s="45" t="inlineStr">
        <is>
          <t>3135j241</t>
        </is>
      </c>
      <c r="T1057" s="45" t="n"/>
      <c r="U1057" s="61">
        <f>IF($C1057="","",B1057&amp;" "&amp;C1057&amp;" · ĐK"&amp;D1057&amp;IF(E1057=""," "," "&amp;E1057)&amp;IF(K1057=""," "," - "&amp;K1057))</f>
        <v/>
      </c>
    </row>
    <row r="1058" ht="39.75" customHeight="1">
      <c r="A1058" s="89" t="inlineStr">
        <is>
          <t>HH082581</t>
        </is>
      </c>
      <c r="B1058" s="71" t="inlineStr">
        <is>
          <t>PERKIN</t>
        </is>
      </c>
      <c r="C1058" s="45" t="inlineStr">
        <is>
          <t>1006/1004</t>
        </is>
      </c>
      <c r="D1058" s="71" t="n">
        <v>100</v>
      </c>
      <c r="E1058" s="71" t="n"/>
      <c r="F1058" s="45" t="inlineStr">
        <is>
          <t>Nổ tròn 56 đỉnh tròn, ắc 40</t>
        </is>
      </c>
      <c r="G1058" s="71" t="n">
        <v>40</v>
      </c>
      <c r="H1058" s="71" t="n">
        <v>50</v>
      </c>
      <c r="I1058" s="71" t="n">
        <v>108</v>
      </c>
      <c r="J1058" s="71" t="inlineStr">
        <is>
          <t>3.5K-2.5-4</t>
        </is>
      </c>
      <c r="K1058" s="93" t="n"/>
      <c r="L1058" s="71" t="inlineStr">
        <is>
          <t>Cái</t>
        </is>
      </c>
      <c r="M1058" s="64" t="n"/>
      <c r="N1058" s="64" t="n">
        <v>500000</v>
      </c>
      <c r="O1058" s="64" t="n">
        <v>550000</v>
      </c>
      <c r="P1058" s="64" t="n">
        <v>600000</v>
      </c>
      <c r="Q1058" s="64" t="n"/>
      <c r="R1058" s="71" t="inlineStr">
        <is>
          <t>🟢 CÓ</t>
        </is>
      </c>
      <c r="S1058" s="45" t="n">
        <v>82401006</v>
      </c>
      <c r="T1058" s="45" t="n"/>
      <c r="U1058" s="61">
        <f>IF($C1058="","",B1058&amp;" "&amp;C1058&amp;" · ĐK"&amp;D1058&amp;IF(E1058=""," "," "&amp;E1058)&amp;IF(K1058=""," "," - "&amp;K1058))</f>
        <v/>
      </c>
    </row>
    <row r="1059" ht="39.75" customHeight="1">
      <c r="A1059" s="89" t="inlineStr">
        <is>
          <t>HH082582</t>
        </is>
      </c>
      <c r="B1059" s="90" t="inlineStr">
        <is>
          <t>PERKIN</t>
        </is>
      </c>
      <c r="C1059" s="43" t="inlineStr">
        <is>
          <t>1006/1004</t>
        </is>
      </c>
      <c r="D1059" s="90" t="n">
        <v>100</v>
      </c>
      <c r="E1059" s="90" t="n"/>
      <c r="F1059" s="43" t="inlineStr">
        <is>
          <t>Nổ vuông 55, ắc 38, má ắc tròn</t>
        </is>
      </c>
      <c r="G1059" s="90" t="n">
        <v>38</v>
      </c>
      <c r="H1059" s="90" t="n">
        <v>51</v>
      </c>
      <c r="I1059" s="90" t="n">
        <v>108</v>
      </c>
      <c r="J1059" s="90" t="inlineStr">
        <is>
          <t>3.5K-2.5-4</t>
        </is>
      </c>
      <c r="K1059" s="91" t="inlineStr">
        <is>
          <t>HENWEIT</t>
        </is>
      </c>
      <c r="L1059" s="90" t="inlineStr">
        <is>
          <t>Cái</t>
        </is>
      </c>
      <c r="M1059" s="92" t="n"/>
      <c r="N1059" s="92" t="n">
        <v>500000</v>
      </c>
      <c r="O1059" s="92" t="n">
        <v>550000</v>
      </c>
      <c r="P1059" s="92" t="n">
        <v>600000</v>
      </c>
      <c r="Q1059" s="92" t="n"/>
      <c r="R1059" s="90" t="inlineStr">
        <is>
          <t>🟢 CÓ</t>
        </is>
      </c>
      <c r="S1059" s="45" t="inlineStr">
        <is>
          <t>3135J258</t>
        </is>
      </c>
      <c r="T1059" s="45" t="n"/>
      <c r="U1059" s="61">
        <f>IF($C1059="","",B1059&amp;" "&amp;C1059&amp;" · ĐK"&amp;D1059&amp;IF(E1059=""," "," "&amp;E1059)&amp;IF(K1059=""," "," - "&amp;K1059))</f>
        <v/>
      </c>
    </row>
    <row r="1060" ht="39.75" customHeight="1">
      <c r="A1060" s="89" t="inlineStr">
        <is>
          <t>HH082580</t>
        </is>
      </c>
      <c r="B1060" s="71" t="inlineStr">
        <is>
          <t>PERKIN</t>
        </is>
      </c>
      <c r="C1060" s="45" t="inlineStr">
        <is>
          <t>1006/1004</t>
        </is>
      </c>
      <c r="D1060" s="71" t="n">
        <v>100</v>
      </c>
      <c r="E1060" s="71" t="n"/>
      <c r="F1060" s="45" t="inlineStr">
        <is>
          <t>Nổ vuông 56, ắc 38, má ắc tạo hình nổi</t>
        </is>
      </c>
      <c r="G1060" s="71" t="n">
        <v>38</v>
      </c>
      <c r="H1060" s="71" t="n">
        <v>51</v>
      </c>
      <c r="I1060" s="71" t="n">
        <v>108</v>
      </c>
      <c r="J1060" s="71" t="inlineStr">
        <is>
          <t>3.5K-2.5-4</t>
        </is>
      </c>
      <c r="K1060" s="93" t="inlineStr">
        <is>
          <t>HENWEIT</t>
        </is>
      </c>
      <c r="L1060" s="71" t="inlineStr">
        <is>
          <t>Cái</t>
        </is>
      </c>
      <c r="M1060" s="64" t="n"/>
      <c r="N1060" s="64" t="n">
        <v>500000</v>
      </c>
      <c r="O1060" s="64" t="n">
        <v>550000</v>
      </c>
      <c r="P1060" s="64" t="n">
        <v>600000</v>
      </c>
      <c r="Q1060" s="64" t="n"/>
      <c r="R1060" s="71" t="inlineStr">
        <is>
          <t>🟢 CÓ</t>
        </is>
      </c>
      <c r="S1060" s="45" t="inlineStr">
        <is>
          <t>U5LL0014</t>
        </is>
      </c>
      <c r="T1060" s="45" t="n"/>
      <c r="U1060" s="61">
        <f>IF($C1060="","",B1060&amp;" "&amp;C1060&amp;" · ĐK"&amp;D1060&amp;IF(E1060=""," "," "&amp;E1060)&amp;IF(K1060=""," "," - "&amp;K1060))</f>
        <v/>
      </c>
    </row>
    <row r="1061" ht="39.75" customHeight="1">
      <c r="A1061" s="89" t="inlineStr">
        <is>
          <t>HH073124</t>
        </is>
      </c>
      <c r="B1061" s="71" t="inlineStr">
        <is>
          <t>PERKIN</t>
        </is>
      </c>
      <c r="C1061" s="45" t="inlineStr">
        <is>
          <t xml:space="preserve"> Perkins 101.05/ 4.248</t>
        </is>
      </c>
      <c r="D1061" s="71" t="n">
        <v>101.05</v>
      </c>
      <c r="E1061" s="71" t="n"/>
      <c r="F1061" s="45" t="inlineStr">
        <is>
          <t xml:space="preserve"> tròn 61.5 bằng</t>
        </is>
      </c>
      <c r="G1061" s="71" t="n">
        <v>35</v>
      </c>
      <c r="H1061" s="71" t="n">
        <v>52.7</v>
      </c>
      <c r="I1061" s="71" t="n">
        <v>121</v>
      </c>
      <c r="J1061" s="71" t="inlineStr">
        <is>
          <t>2.5-2.5-5</t>
        </is>
      </c>
      <c r="K1061" s="93" t="inlineStr">
        <is>
          <t>HENWEIT</t>
        </is>
      </c>
      <c r="L1061" s="71" t="n"/>
      <c r="M1061" s="64" t="n"/>
      <c r="N1061" s="64" t="n">
        <v>460000</v>
      </c>
      <c r="O1061" s="64" t="n">
        <v>500000</v>
      </c>
      <c r="P1061" s="64" t="n">
        <v>540000</v>
      </c>
      <c r="Q1061" s="64" t="n"/>
      <c r="R1061" s="71" t="n"/>
      <c r="S1061" s="45" t="n"/>
      <c r="T1061" s="45" t="n"/>
      <c r="U1061" s="61" t="n"/>
    </row>
    <row r="1062" ht="39.75" customHeight="1">
      <c r="A1062" s="89" t="n"/>
      <c r="B1062" s="90" t="inlineStr">
        <is>
          <t>PERKIN</t>
        </is>
      </c>
      <c r="C1062" s="43" t="inlineStr">
        <is>
          <t>3116/ 3114 (Giá 1 cái)</t>
        </is>
      </c>
      <c r="D1062" s="90" t="n">
        <v>105</v>
      </c>
      <c r="E1062" s="90" t="n"/>
      <c r="F1062" s="43" t="inlineStr">
        <is>
          <t>2 mảnh, Đỉnh thép, váy nhôm. Bạc đồng lỗ ắc nổ 69 đỉnh nhọn</t>
        </is>
      </c>
      <c r="G1062" s="90" t="n">
        <v>40</v>
      </c>
      <c r="H1062" s="90" t="n">
        <v>39.25</v>
      </c>
      <c r="I1062" s="90" t="n">
        <v>105</v>
      </c>
      <c r="J1062" s="90" t="inlineStr">
        <is>
          <t>3K-3K-4</t>
        </is>
      </c>
      <c r="K1062" s="91" t="n"/>
      <c r="L1062" s="90" t="inlineStr">
        <is>
          <t>Cái</t>
        </is>
      </c>
      <c r="M1062" s="92" t="n"/>
      <c r="N1062" s="92" t="n"/>
      <c r="O1062" s="92" t="n"/>
      <c r="P1062" s="92" t="n"/>
      <c r="Q1062" s="92" t="n"/>
      <c r="R1062" s="90" t="inlineStr">
        <is>
          <t>🟢 CÓ</t>
        </is>
      </c>
      <c r="S1062" s="45" t="n"/>
      <c r="T1062" s="45" t="n"/>
      <c r="U1062" s="61">
        <f>IF($C1062="","",B1062&amp;" "&amp;C1062&amp;" · ĐK"&amp;D1062&amp;IF(E1062=""," "," "&amp;E1062)&amp;IF(K1062=""," "," - "&amp;K1062))</f>
        <v/>
      </c>
    </row>
    <row r="1063" ht="39.75" customHeight="1">
      <c r="A1063" s="85" t="n"/>
      <c r="B1063" s="63" t="inlineStr">
        <is>
          <t>◆  VOLVO   (37 sản phẩm)</t>
        </is>
      </c>
      <c r="C1063" s="86" t="n"/>
      <c r="D1063" s="86" t="n"/>
      <c r="E1063" s="86" t="n"/>
      <c r="F1063" s="86" t="n"/>
      <c r="G1063" s="86" t="n"/>
      <c r="H1063" s="86" t="n"/>
      <c r="I1063" s="86" t="n"/>
      <c r="J1063" s="86" t="n"/>
      <c r="K1063" s="87" t="n"/>
      <c r="L1063" s="86" t="n"/>
      <c r="M1063" s="86" t="n"/>
      <c r="N1063" s="86" t="n"/>
      <c r="O1063" s="86" t="n"/>
      <c r="P1063" s="86" t="n"/>
      <c r="Q1063" s="86" t="n"/>
      <c r="R1063" s="86" t="n"/>
      <c r="S1063" s="88" t="n"/>
      <c r="T1063" s="45" t="n"/>
      <c r="U1063" s="61">
        <f>IF($C1063="","",B1063&amp;" "&amp;C1063&amp;" · ĐK"&amp;D1063&amp;IF(E1063=""," "," "&amp;E1063)&amp;IF(K1063=""," "," - "&amp;K1063))</f>
        <v/>
      </c>
    </row>
    <row r="1064" ht="39.75" customHeight="1">
      <c r="A1064" s="89" t="n"/>
      <c r="B1064" s="90" t="inlineStr">
        <is>
          <t>VOLVO</t>
        </is>
      </c>
      <c r="C1064" s="43" t="inlineStr">
        <is>
          <t>BF4L1011</t>
        </is>
      </c>
      <c r="D1064" s="90" t="n">
        <v>91</v>
      </c>
      <c r="E1064" s="90" t="n"/>
      <c r="F1064" s="43" t="n"/>
      <c r="G1064" s="90" t="n"/>
      <c r="H1064" s="90" t="n"/>
      <c r="I1064" s="90" t="n"/>
      <c r="J1064" s="90" t="n"/>
      <c r="K1064" s="91" t="n"/>
      <c r="L1064" s="90" t="inlineStr">
        <is>
          <t>Bộ 6</t>
        </is>
      </c>
      <c r="M1064" s="92" t="n"/>
      <c r="N1064" s="92" t="n"/>
      <c r="O1064" s="92" t="n"/>
      <c r="P1064" s="92" t="n"/>
      <c r="Q1064" s="92" t="n"/>
      <c r="R1064" s="90" t="inlineStr">
        <is>
          <t>🟢 CÓ</t>
        </is>
      </c>
      <c r="S1064" s="45" t="n"/>
      <c r="T1064" s="45" t="n"/>
      <c r="U1064" s="61">
        <f>IF($C1064="","",B1064&amp;" "&amp;C1064&amp;" · ĐK"&amp;D1064&amp;IF(E1064=""," "," "&amp;E1064)&amp;IF(K1064=""," "," - "&amp;K1064))</f>
        <v/>
      </c>
    </row>
    <row r="1065" ht="39.75" customHeight="1">
      <c r="A1065" s="89" t="n"/>
      <c r="B1065" s="71" t="inlineStr">
        <is>
          <t>VOLVO</t>
        </is>
      </c>
      <c r="C1065" s="45" t="inlineStr">
        <is>
          <t>F4M1011F</t>
        </is>
      </c>
      <c r="D1065" s="71" t="n">
        <v>91</v>
      </c>
      <c r="E1065" s="71" t="n"/>
      <c r="F1065" s="45" t="n"/>
      <c r="G1065" s="71" t="n"/>
      <c r="H1065" s="71" t="n"/>
      <c r="I1065" s="71" t="n"/>
      <c r="J1065" s="71" t="n"/>
      <c r="K1065" s="93" t="n"/>
      <c r="L1065" s="71" t="inlineStr">
        <is>
          <t>Bộ 6</t>
        </is>
      </c>
      <c r="M1065" s="64" t="n"/>
      <c r="N1065" s="64" t="n"/>
      <c r="O1065" s="64" t="n"/>
      <c r="P1065" s="64" t="n"/>
      <c r="Q1065" s="64" t="n"/>
      <c r="R1065" s="71" t="inlineStr">
        <is>
          <t>🟢 CÓ</t>
        </is>
      </c>
      <c r="S1065" s="45" t="n"/>
      <c r="T1065" s="45" t="n"/>
      <c r="U1065" s="61">
        <f>IF($C1065="","",B1065&amp;" "&amp;C1065&amp;" · ĐK"&amp;D1065&amp;IF(E1065=""," "," "&amp;E1065)&amp;IF(K1065=""," "," - "&amp;K1065))</f>
        <v/>
      </c>
    </row>
    <row r="1066" ht="39.75" customHeight="1">
      <c r="A1066" s="89" t="n"/>
      <c r="B1066" s="90" t="inlineStr">
        <is>
          <t>VOLVO</t>
        </is>
      </c>
      <c r="C1066" s="43" t="inlineStr">
        <is>
          <t>3Z15</t>
        </is>
      </c>
      <c r="D1066" s="90" t="n">
        <v>91.5</v>
      </c>
      <c r="E1066" s="90" t="n"/>
      <c r="F1066" s="43" t="n"/>
      <c r="G1066" s="90" t="inlineStr">
        <is>
          <t>34x75</t>
        </is>
      </c>
      <c r="H1066" s="90" t="n">
        <v>46.7</v>
      </c>
      <c r="I1066" s="90" t="n">
        <v>105</v>
      </c>
      <c r="J1066" s="90" t="inlineStr">
        <is>
          <t>2.5-2-2-4.5</t>
        </is>
      </c>
      <c r="K1066" s="91" t="n"/>
      <c r="L1066" s="90" t="inlineStr">
        <is>
          <t>Cái</t>
        </is>
      </c>
      <c r="M1066" s="92" t="n"/>
      <c r="N1066" s="92" t="n"/>
      <c r="O1066" s="92" t="n"/>
      <c r="P1066" s="92" t="n"/>
      <c r="Q1066" s="92" t="n"/>
      <c r="R1066" s="90" t="inlineStr">
        <is>
          <t>🟢 CÓ</t>
        </is>
      </c>
      <c r="S1066" s="45" t="inlineStr">
        <is>
          <t>O ẮC</t>
        </is>
      </c>
      <c r="T1066" s="45" t="n"/>
      <c r="U1066" s="61">
        <f>IF($C1066="","",B1066&amp;" "&amp;C1066&amp;" · ĐK"&amp;D1066&amp;IF(E1066=""," "," "&amp;E1066)&amp;IF(K1066=""," "," - "&amp;K1066))</f>
        <v/>
      </c>
    </row>
    <row r="1067" ht="39.75" customHeight="1">
      <c r="A1067" s="89" t="inlineStr">
        <is>
          <t>HH0461</t>
        </is>
      </c>
      <c r="B1067" s="71" t="inlineStr">
        <is>
          <t>VOLVO</t>
        </is>
      </c>
      <c r="C1067" s="45" t="inlineStr">
        <is>
          <t>BF6M1012/BF4M1012</t>
        </is>
      </c>
      <c r="D1067" s="71" t="n">
        <v>94</v>
      </c>
      <c r="E1067" s="71" t="n"/>
      <c r="F1067" s="45" t="inlineStr">
        <is>
          <t>Buồng nổ tròn 49.5, sơ mi khô</t>
        </is>
      </c>
      <c r="G1067" s="71" t="n">
        <v>34</v>
      </c>
      <c r="H1067" s="71" t="n">
        <v>44.2</v>
      </c>
      <c r="I1067" s="71" t="n">
        <v>98</v>
      </c>
      <c r="J1067" s="71" t="inlineStr">
        <is>
          <t xml:space="preserve">3K-2-3 </t>
        </is>
      </c>
      <c r="K1067" s="93" t="inlineStr">
        <is>
          <t>NSP</t>
        </is>
      </c>
      <c r="L1067" s="71" t="inlineStr">
        <is>
          <t>Bộ 6</t>
        </is>
      </c>
      <c r="M1067" s="64" t="n"/>
      <c r="N1067" s="64" t="n">
        <v>1000000</v>
      </c>
      <c r="O1067" s="64" t="n">
        <v>1100000</v>
      </c>
      <c r="P1067" s="64" t="n">
        <v>1150000</v>
      </c>
      <c r="Q1067" s="64" t="n"/>
      <c r="R1067" s="71" t="inlineStr">
        <is>
          <t>🟢 CÓ</t>
        </is>
      </c>
      <c r="S1067" s="45" t="inlineStr">
        <is>
          <t>04255043</t>
        </is>
      </c>
      <c r="T1067" s="45" t="n"/>
      <c r="U1067" s="61">
        <f>IF($C1067="","",B1067&amp;" "&amp;C1067&amp;" · ĐK"&amp;D1067&amp;IF(E1067=""," "," "&amp;E1067)&amp;IF(K1067=""," "," - "&amp;K1067))</f>
        <v/>
      </c>
    </row>
    <row r="1068" ht="39.75" customHeight="1">
      <c r="A1068" s="89" t="inlineStr">
        <is>
          <t>HH072768</t>
        </is>
      </c>
      <c r="B1068" s="71" t="inlineStr">
        <is>
          <t>VOLVO</t>
        </is>
      </c>
      <c r="C1068" s="45" t="inlineStr">
        <is>
          <t>BF6M1012/BF4M1012</t>
        </is>
      </c>
      <c r="D1068" s="71" t="n">
        <v>94</v>
      </c>
      <c r="E1068" s="71" t="n"/>
      <c r="F1068" s="45" t="inlineStr">
        <is>
          <t xml:space="preserve">Buồng nổ tròn  52 </t>
        </is>
      </c>
      <c r="G1068" s="71" t="n"/>
      <c r="H1068" s="71" t="n"/>
      <c r="I1068" s="71" t="n"/>
      <c r="J1068" s="71" t="inlineStr">
        <is>
          <t>3K-2-3</t>
        </is>
      </c>
      <c r="K1068" s="93" t="inlineStr">
        <is>
          <t>NSP</t>
        </is>
      </c>
      <c r="L1068" s="71" t="n"/>
      <c r="M1068" s="64" t="n"/>
      <c r="N1068" s="64" t="n">
        <v>890000</v>
      </c>
      <c r="O1068" s="64" t="n">
        <v>950000</v>
      </c>
      <c r="P1068" s="64" t="n">
        <v>1000000</v>
      </c>
      <c r="Q1068" s="64" t="n"/>
      <c r="R1068" s="71" t="n"/>
      <c r="S1068" s="45" t="n"/>
      <c r="T1068" s="45" t="n"/>
      <c r="U1068" s="61" t="n"/>
    </row>
    <row r="1069" ht="39.75" customHeight="1">
      <c r="A1069" s="89" t="inlineStr">
        <is>
          <t>HH083762</t>
        </is>
      </c>
      <c r="B1069" s="71" t="inlineStr">
        <is>
          <t>VOLVO</t>
        </is>
      </c>
      <c r="C1069" s="45" t="inlineStr">
        <is>
          <t>BF2M2011/BF4M2011</t>
        </is>
      </c>
      <c r="D1069" s="71" t="n">
        <v>94</v>
      </c>
      <c r="E1069" s="71" t="n"/>
      <c r="F1069" s="45" t="inlineStr">
        <is>
          <t xml:space="preserve">Buồng nổ tròn  42 </t>
        </is>
      </c>
      <c r="G1069" s="71" t="n"/>
      <c r="H1069" s="71" t="n"/>
      <c r="I1069" s="71" t="n"/>
      <c r="J1069" s="110" t="inlineStr">
        <is>
          <t>2-2-3.</t>
        </is>
      </c>
      <c r="K1069" s="93" t="inlineStr">
        <is>
          <t>HENWEIT</t>
        </is>
      </c>
      <c r="L1069" s="71" t="n"/>
      <c r="M1069" s="64" t="n"/>
      <c r="N1069" s="64" t="n">
        <v>350000</v>
      </c>
      <c r="O1069" s="64" t="n">
        <v>400000</v>
      </c>
      <c r="P1069" s="64" t="n">
        <v>450000</v>
      </c>
      <c r="Q1069" s="64" t="n"/>
      <c r="R1069" s="71" t="n"/>
      <c r="S1069" s="45" t="n"/>
      <c r="T1069" s="45" t="n"/>
      <c r="U1069" s="61" t="n"/>
    </row>
    <row r="1070" ht="39.75" customHeight="1">
      <c r="A1070" s="89" t="n"/>
      <c r="B1070" s="90" t="inlineStr">
        <is>
          <t>VOLVO</t>
        </is>
      </c>
      <c r="C1070" s="43" t="inlineStr">
        <is>
          <t>F4L 2011</t>
        </is>
      </c>
      <c r="D1070" s="90" t="n">
        <v>94</v>
      </c>
      <c r="E1070" s="90" t="n"/>
      <c r="F1070" s="43" t="n"/>
      <c r="G1070" s="90" t="n"/>
      <c r="H1070" s="90" t="n"/>
      <c r="I1070" s="90" t="n"/>
      <c r="J1070" s="90" t="n"/>
      <c r="K1070" s="91" t="n"/>
      <c r="L1070" s="90" t="inlineStr">
        <is>
          <t>Bộ 6</t>
        </is>
      </c>
      <c r="M1070" s="92" t="n"/>
      <c r="N1070" s="92" t="n"/>
      <c r="O1070" s="92" t="n"/>
      <c r="P1070" s="92" t="n"/>
      <c r="Q1070" s="92" t="n"/>
      <c r="R1070" s="90" t="inlineStr">
        <is>
          <t>🟢 CÓ</t>
        </is>
      </c>
      <c r="S1070" s="45" t="n"/>
      <c r="T1070" s="45" t="n"/>
      <c r="U1070" s="61">
        <f>IF($C1070="","",B1070&amp;" "&amp;C1070&amp;" · ĐK"&amp;D1070&amp;IF(E1070=""," "," "&amp;E1070)&amp;IF(K1070=""," "," - "&amp;K1070))</f>
        <v/>
      </c>
    </row>
    <row r="1071" ht="39.75" customHeight="1">
      <c r="A1071" s="89" t="n"/>
      <c r="B1071" s="71" t="inlineStr">
        <is>
          <t>VOLVO</t>
        </is>
      </c>
      <c r="C1071" s="45" t="inlineStr">
        <is>
          <t>TD2011</t>
        </is>
      </c>
      <c r="D1071" s="71" t="n">
        <v>96</v>
      </c>
      <c r="E1071" s="71" t="n"/>
      <c r="F1071" s="45" t="n"/>
      <c r="G1071" s="71" t="n"/>
      <c r="H1071" s="71" t="n"/>
      <c r="I1071" s="71" t="n"/>
      <c r="J1071" s="71" t="n"/>
      <c r="K1071" s="93" t="n"/>
      <c r="L1071" s="71" t="inlineStr">
        <is>
          <t>Bộ 6</t>
        </is>
      </c>
      <c r="M1071" s="64" t="n"/>
      <c r="N1071" s="64" t="n"/>
      <c r="O1071" s="64" t="n"/>
      <c r="P1071" s="64" t="n"/>
      <c r="Q1071" s="64" t="n"/>
      <c r="R1071" s="71" t="inlineStr">
        <is>
          <t>🟢 CÓ</t>
        </is>
      </c>
      <c r="S1071" s="45" t="n"/>
      <c r="T1071" s="45" t="n"/>
      <c r="U1071" s="61">
        <f>IF($C1071="","",B1071&amp;" "&amp;C1071&amp;" · ĐK"&amp;D1071&amp;IF(E1071=""," "," "&amp;E1071)&amp;IF(K1071=""," "," - "&amp;K1071))</f>
        <v/>
      </c>
    </row>
    <row r="1072" ht="39.75" customHeight="1">
      <c r="A1072" s="89" t="n"/>
      <c r="B1072" s="90" t="inlineStr">
        <is>
          <t>VOLVO</t>
        </is>
      </c>
      <c r="C1072" s="43" t="inlineStr">
        <is>
          <t>BF6M2012/2013</t>
        </is>
      </c>
      <c r="D1072" s="90" t="n">
        <v>98</v>
      </c>
      <c r="E1072" s="90" t="n"/>
      <c r="F1072" s="43" t="n"/>
      <c r="G1072" s="90" t="n"/>
      <c r="H1072" s="90" t="n"/>
      <c r="I1072" s="90" t="n"/>
      <c r="J1072" s="90" t="n"/>
      <c r="K1072" s="91" t="n"/>
      <c r="L1072" s="90" t="inlineStr">
        <is>
          <t>Bộ 6</t>
        </is>
      </c>
      <c r="M1072" s="92" t="n"/>
      <c r="N1072" s="92" t="n"/>
      <c r="O1072" s="92" t="n"/>
      <c r="P1072" s="92" t="n"/>
      <c r="Q1072" s="92" t="n"/>
      <c r="R1072" s="90" t="inlineStr">
        <is>
          <t>🟢 CÓ</t>
        </is>
      </c>
      <c r="S1072" s="45" t="n"/>
      <c r="T1072" s="45" t="n"/>
      <c r="U1072" s="61">
        <f>IF($C1072="","",B1072&amp;" "&amp;C1072&amp;" · ĐK"&amp;D1072&amp;IF(E1072=""," "," "&amp;E1072)&amp;IF(K1072=""," "," - "&amp;K1072))</f>
        <v/>
      </c>
    </row>
    <row r="1073" ht="39.75" customHeight="1">
      <c r="A1073" s="89" t="inlineStr">
        <is>
          <t>HH076630</t>
        </is>
      </c>
      <c r="B1073" s="71" t="inlineStr">
        <is>
          <t>VOLVO</t>
        </is>
      </c>
      <c r="C1073" s="45" t="inlineStr">
        <is>
          <t>D6D</t>
        </is>
      </c>
      <c r="D1073" s="71" t="n">
        <v>98</v>
      </c>
      <c r="E1073" s="71" t="n"/>
      <c r="F1073" s="45" t="inlineStr">
        <is>
          <t xml:space="preserve">Buồng nổ 61 tròn, đỉnh trụ màu xám </t>
        </is>
      </c>
      <c r="G1073" s="71" t="n"/>
      <c r="H1073" s="71" t="n"/>
      <c r="I1073" s="71" t="n"/>
      <c r="J1073" s="71" t="n"/>
      <c r="K1073" s="93" t="inlineStr">
        <is>
          <t>MAHLE</t>
        </is>
      </c>
      <c r="L1073" s="71" t="inlineStr">
        <is>
          <t>Bộ 6</t>
        </is>
      </c>
      <c r="M1073" s="64" t="n"/>
      <c r="N1073" s="64" t="n">
        <v>4200000</v>
      </c>
      <c r="O1073" s="64" t="n">
        <v>4500000</v>
      </c>
      <c r="P1073" s="64" t="n">
        <v>4800000</v>
      </c>
      <c r="Q1073" s="64" t="n"/>
      <c r="R1073" s="71" t="inlineStr">
        <is>
          <t>🟢 CÓ</t>
        </is>
      </c>
      <c r="S1073" s="45" t="n">
        <v>4501356</v>
      </c>
      <c r="T1073" s="45" t="n"/>
      <c r="U1073" s="61">
        <f>IF($C1073="","",B1073&amp;" "&amp;C1073&amp;" · ĐK"&amp;D1073&amp;IF(E1073=""," "," "&amp;E1073)&amp;IF(K1073=""," "," - "&amp;K1073))</f>
        <v/>
      </c>
    </row>
    <row r="1074" ht="39.75" customHeight="1">
      <c r="A1074" s="89" t="inlineStr">
        <is>
          <t>HH077089</t>
        </is>
      </c>
      <c r="B1074" s="71" t="inlineStr">
        <is>
          <t>VOLVO</t>
        </is>
      </c>
      <c r="C1074" s="45" t="inlineStr">
        <is>
          <t>D6D</t>
        </is>
      </c>
      <c r="D1074" s="71" t="n">
        <v>98</v>
      </c>
      <c r="E1074" s="71" t="n"/>
      <c r="F1074" s="45" t="inlineStr">
        <is>
          <t xml:space="preserve"> nổ tròn 61</t>
        </is>
      </c>
      <c r="G1074" s="71" t="n">
        <v>38</v>
      </c>
      <c r="H1074" s="71" t="n">
        <v>31.6</v>
      </c>
      <c r="I1074" s="71" t="n">
        <v>91</v>
      </c>
      <c r="J1074" s="71" t="inlineStr">
        <is>
          <t>3K-2-3</t>
        </is>
      </c>
      <c r="K1074" s="93" t="inlineStr">
        <is>
          <t>IZUMI</t>
        </is>
      </c>
      <c r="L1074" s="71" t="n"/>
      <c r="M1074" s="64" t="n"/>
      <c r="N1074" s="64" t="n">
        <v>3500000</v>
      </c>
      <c r="O1074" s="64" t="n">
        <v>3700000</v>
      </c>
      <c r="P1074" s="64" t="n">
        <v>4000000</v>
      </c>
      <c r="Q1074" s="64" t="n"/>
      <c r="R1074" s="71" t="n"/>
      <c r="S1074" s="45" t="n"/>
      <c r="T1074" s="45" t="n"/>
      <c r="U1074" s="61" t="n"/>
    </row>
    <row r="1075" ht="39.75" customHeight="1">
      <c r="A1075" s="89" t="inlineStr">
        <is>
          <t>HH077090</t>
        </is>
      </c>
      <c r="B1075" s="90" t="inlineStr">
        <is>
          <t>VOLVO</t>
        </is>
      </c>
      <c r="C1075" s="43" t="inlineStr">
        <is>
          <t>D6E</t>
        </is>
      </c>
      <c r="D1075" s="90" t="n">
        <v>98</v>
      </c>
      <c r="E1075" s="90" t="inlineStr">
        <is>
          <t>(A)</t>
        </is>
      </c>
      <c r="F1075" s="43" t="inlineStr">
        <is>
          <t>Buồng Nổ tròn 61</t>
        </is>
      </c>
      <c r="G1075" s="90" t="n">
        <v>40</v>
      </c>
      <c r="H1075" s="90" t="n">
        <v>35</v>
      </c>
      <c r="I1075" s="90" t="n">
        <v>91</v>
      </c>
      <c r="J1075" s="90" t="inlineStr">
        <is>
          <t>3K-2-3</t>
        </is>
      </c>
      <c r="K1075" s="91" t="inlineStr">
        <is>
          <t>IZUMI</t>
        </is>
      </c>
      <c r="L1075" s="90" t="inlineStr">
        <is>
          <t>Bộ 6</t>
        </is>
      </c>
      <c r="M1075" s="92" t="n"/>
      <c r="N1075" s="92" t="n">
        <v>3500000</v>
      </c>
      <c r="O1075" s="92" t="n">
        <v>3700000</v>
      </c>
      <c r="P1075" s="92" t="n">
        <v>4000000</v>
      </c>
      <c r="Q1075" s="92" t="n"/>
      <c r="R1075" s="90" t="inlineStr">
        <is>
          <t>🟢 CÓ</t>
        </is>
      </c>
      <c r="S1075" s="45" t="n"/>
      <c r="T1075" s="45" t="n"/>
      <c r="U1075" s="61">
        <f>IF($C1075="","",B1075&amp;" "&amp;C1075&amp;" · ĐK"&amp;D1075&amp;IF(E1075=""," "," "&amp;E1075)&amp;IF(K1075=""," "," - "&amp;K1075))</f>
        <v/>
      </c>
    </row>
    <row r="1076" ht="39.75" customHeight="1">
      <c r="A1076" s="89" t="inlineStr">
        <is>
          <t>HH076633</t>
        </is>
      </c>
      <c r="B1076" s="90" t="inlineStr">
        <is>
          <t>VOLVO</t>
        </is>
      </c>
      <c r="C1076" s="43" t="inlineStr">
        <is>
          <t>D6E</t>
        </is>
      </c>
      <c r="D1076" s="90" t="n">
        <v>98</v>
      </c>
      <c r="E1076" s="90" t="inlineStr">
        <is>
          <t>(A)</t>
        </is>
      </c>
      <c r="F1076" s="43" t="inlineStr">
        <is>
          <t>Buồng Nổ tròn 61</t>
        </is>
      </c>
      <c r="G1076" s="90" t="n">
        <v>40</v>
      </c>
      <c r="H1076" s="90" t="n">
        <v>35</v>
      </c>
      <c r="I1076" s="90" t="n">
        <v>91</v>
      </c>
      <c r="J1076" s="90" t="inlineStr">
        <is>
          <t>3K-2-3</t>
        </is>
      </c>
      <c r="K1076" s="91" t="inlineStr">
        <is>
          <t>MAHLE</t>
        </is>
      </c>
      <c r="L1076" s="90" t="inlineStr">
        <is>
          <t>Bộ 6</t>
        </is>
      </c>
      <c r="M1076" s="92" t="n"/>
      <c r="N1076" s="92" t="n">
        <v>4200000</v>
      </c>
      <c r="O1076" s="92" t="n">
        <v>4500000</v>
      </c>
      <c r="P1076" s="92" t="n">
        <v>4800000</v>
      </c>
      <c r="Q1076" s="92" t="n"/>
      <c r="R1076" s="90" t="inlineStr">
        <is>
          <t>🟢 CÓ</t>
        </is>
      </c>
      <c r="S1076" s="45" t="n">
        <v>21291110</v>
      </c>
      <c r="T1076" s="45" t="n"/>
      <c r="U1076" s="61">
        <f>IF($C1076="","",B1076&amp;" "&amp;C1076&amp;" · ĐK"&amp;D1076&amp;IF(E1076=""," "," "&amp;E1076)&amp;IF(K1076=""," "," - "&amp;K1076))</f>
        <v/>
      </c>
    </row>
    <row r="1077" ht="39.75" customHeight="1">
      <c r="A1077" s="89" t="inlineStr">
        <is>
          <t>HH082763</t>
        </is>
      </c>
      <c r="B1077" s="71" t="inlineStr">
        <is>
          <t>VOLVO</t>
        </is>
      </c>
      <c r="C1077" s="45" t="inlineStr">
        <is>
          <t>BF6L912</t>
        </is>
      </c>
      <c r="D1077" s="71" t="n">
        <v>100</v>
      </c>
      <c r="E1077" s="71" t="n"/>
      <c r="F1077" s="45" t="inlineStr">
        <is>
          <t>Buồng nổ 55, ắc 35, 4 SM</t>
        </is>
      </c>
      <c r="G1077" s="71" t="n">
        <v>35</v>
      </c>
      <c r="H1077" s="71" t="n">
        <v>54.4</v>
      </c>
      <c r="I1077" s="71" t="n">
        <v>124</v>
      </c>
      <c r="J1077" s="71" t="inlineStr">
        <is>
          <t>3K-2.5-2.5-5</t>
        </is>
      </c>
      <c r="K1077" s="93" t="inlineStr">
        <is>
          <t xml:space="preserve"> NPR GARIMA </t>
        </is>
      </c>
      <c r="L1077" s="71" t="inlineStr">
        <is>
          <t>Bộ 6</t>
        </is>
      </c>
      <c r="M1077" s="64" t="n"/>
      <c r="N1077" s="64" t="n">
        <v>600000</v>
      </c>
      <c r="O1077" s="64" t="n">
        <v>650000</v>
      </c>
      <c r="P1077" s="64" t="n">
        <v>700000</v>
      </c>
      <c r="Q1077" s="64" t="n"/>
      <c r="R1077" s="71" t="inlineStr">
        <is>
          <t>🟢 CÓ</t>
        </is>
      </c>
      <c r="S1077" s="45" t="inlineStr">
        <is>
          <t>02233074</t>
        </is>
      </c>
      <c r="T1077" s="45" t="n"/>
      <c r="U1077" s="61">
        <f>IF($C1077="","",B1077&amp;" "&amp;C1077&amp;" · ĐK"&amp;D1077&amp;IF(E1077=""," "," "&amp;E1077)&amp;IF(K1077=""," "," - "&amp;K1077))</f>
        <v/>
      </c>
    </row>
    <row r="1078" ht="39.75" customHeight="1">
      <c r="A1078" s="89" t="inlineStr">
        <is>
          <t>HH082762</t>
        </is>
      </c>
      <c r="B1078" s="90" t="inlineStr">
        <is>
          <t>VOLVO</t>
        </is>
      </c>
      <c r="C1078" s="43" t="inlineStr">
        <is>
          <t>BF6L912</t>
        </is>
      </c>
      <c r="D1078" s="90" t="n">
        <v>100</v>
      </c>
      <c r="E1078" s="90" t="n"/>
      <c r="F1078" s="43" t="inlineStr">
        <is>
          <t>Buồng nổ 55, ắc 35, 3 SM</t>
        </is>
      </c>
      <c r="G1078" s="90" t="n">
        <v>35</v>
      </c>
      <c r="H1078" s="90" t="n">
        <v>54.4</v>
      </c>
      <c r="I1078" s="90" t="n">
        <v>124</v>
      </c>
      <c r="J1078" s="90" t="inlineStr">
        <is>
          <t>3K-2.5-5</t>
        </is>
      </c>
      <c r="K1078" s="91" t="inlineStr">
        <is>
          <t xml:space="preserve"> NPR GARIMA </t>
        </is>
      </c>
      <c r="L1078" s="90" t="inlineStr">
        <is>
          <t>Bộ 6</t>
        </is>
      </c>
      <c r="M1078" s="92" t="n"/>
      <c r="N1078" s="92" t="n">
        <v>600000</v>
      </c>
      <c r="O1078" s="92" t="n">
        <v>650000</v>
      </c>
      <c r="P1078" s="92" t="n">
        <v>700000</v>
      </c>
      <c r="Q1078" s="92" t="n"/>
      <c r="R1078" s="90" t="inlineStr">
        <is>
          <t>🟢 CÓ</t>
        </is>
      </c>
      <c r="S1078" s="45" t="inlineStr">
        <is>
          <t>02136952</t>
        </is>
      </c>
      <c r="T1078" s="45" t="n"/>
      <c r="U1078" s="61">
        <f>IF($C1078="","",B1078&amp;" "&amp;C1078&amp;" · ĐK"&amp;D1078&amp;IF(E1078=""," "," "&amp;E1078)&amp;IF(K1078=""," "," - "&amp;K1078))</f>
        <v/>
      </c>
    </row>
    <row r="1079" ht="39.75" customHeight="1">
      <c r="A1079" s="89" t="inlineStr">
        <is>
          <t>HH073264</t>
        </is>
      </c>
      <c r="B1079" s="71" t="inlineStr">
        <is>
          <t>VOLVO</t>
        </is>
      </c>
      <c r="C1079" s="45" t="inlineStr">
        <is>
          <t>BF6L912</t>
        </is>
      </c>
      <c r="D1079" s="71" t="n">
        <v>100</v>
      </c>
      <c r="E1079" s="71" t="n"/>
      <c r="F1079" s="45" t="inlineStr">
        <is>
          <t>Buồng Nổ 58, ắc 40</t>
        </is>
      </c>
      <c r="G1079" s="71" t="n">
        <v>40</v>
      </c>
      <c r="H1079" s="71" t="n">
        <v>52</v>
      </c>
      <c r="I1079" s="71" t="n">
        <v>124</v>
      </c>
      <c r="J1079" s="71" t="inlineStr">
        <is>
          <t>3K-2.5-2.5-5</t>
        </is>
      </c>
      <c r="K1079" s="93" t="inlineStr">
        <is>
          <t>NSP</t>
        </is>
      </c>
      <c r="L1079" s="71" t="inlineStr">
        <is>
          <t>Bộ 6</t>
        </is>
      </c>
      <c r="M1079" s="64" t="n"/>
      <c r="N1079" s="64" t="n">
        <v>750000</v>
      </c>
      <c r="O1079" s="64" t="n">
        <v>800000</v>
      </c>
      <c r="P1079" s="64" t="n">
        <v>850000</v>
      </c>
      <c r="Q1079" s="64" t="n"/>
      <c r="R1079" s="71" t="inlineStr">
        <is>
          <t>🟢 CÓ</t>
        </is>
      </c>
      <c r="S1079" s="45" t="inlineStr">
        <is>
          <t xml:space="preserve">(208100) / 02928141 </t>
        </is>
      </c>
      <c r="T1079" s="45" t="n"/>
      <c r="U1079" s="61">
        <f>IF($C1079="","",B1079&amp;" "&amp;C1079&amp;" · ĐK"&amp;D1079&amp;IF(E1079=""," "," "&amp;E1079)&amp;IF(K1079=""," "," - "&amp;K1079))</f>
        <v/>
      </c>
    </row>
    <row r="1080" ht="39.75" customHeight="1">
      <c r="A1080" s="89" t="n"/>
      <c r="B1080" s="90" t="inlineStr">
        <is>
          <t>VOLVO</t>
        </is>
      </c>
      <c r="C1080" s="43" t="inlineStr">
        <is>
          <t>F4L912D</t>
        </is>
      </c>
      <c r="D1080" s="90" t="n">
        <v>100</v>
      </c>
      <c r="E1080" s="90" t="n"/>
      <c r="F1080" s="43" t="n"/>
      <c r="G1080" s="90" t="n"/>
      <c r="H1080" s="90" t="n"/>
      <c r="I1080" s="90" t="n"/>
      <c r="J1080" s="90" t="n"/>
      <c r="K1080" s="91" t="n"/>
      <c r="L1080" s="90" t="inlineStr">
        <is>
          <t>Bộ 6</t>
        </is>
      </c>
      <c r="M1080" s="92" t="n"/>
      <c r="N1080" s="92" t="n"/>
      <c r="O1080" s="92" t="n"/>
      <c r="P1080" s="92" t="n"/>
      <c r="Q1080" s="92" t="n"/>
      <c r="R1080" s="90" t="inlineStr">
        <is>
          <t>🟢 CÓ</t>
        </is>
      </c>
      <c r="S1080" s="45" t="n"/>
      <c r="T1080" s="45" t="n"/>
      <c r="U1080" s="61">
        <f>IF($C1080="","",B1080&amp;" "&amp;C1080&amp;" · ĐK"&amp;D1080&amp;IF(E1080=""," "," "&amp;E1080)&amp;IF(K1080=""," "," - "&amp;K1080))</f>
        <v/>
      </c>
    </row>
    <row r="1081" ht="39.75" customHeight="1">
      <c r="A1081" s="89" t="n"/>
      <c r="B1081" s="71" t="inlineStr">
        <is>
          <t>VOLVO</t>
        </is>
      </c>
      <c r="C1081" s="45" t="inlineStr">
        <is>
          <t>FIL511D</t>
        </is>
      </c>
      <c r="D1081" s="71" t="n">
        <v>100</v>
      </c>
      <c r="E1081" s="71" t="n"/>
      <c r="F1081" s="45" t="n"/>
      <c r="G1081" s="71" t="n"/>
      <c r="H1081" s="71" t="n"/>
      <c r="I1081" s="71" t="n"/>
      <c r="J1081" s="71" t="n"/>
      <c r="K1081" s="93" t="n"/>
      <c r="L1081" s="71" t="inlineStr">
        <is>
          <t>Bộ 6</t>
        </is>
      </c>
      <c r="M1081" s="64" t="n"/>
      <c r="N1081" s="64" t="n"/>
      <c r="O1081" s="64" t="n"/>
      <c r="P1081" s="64" t="n"/>
      <c r="Q1081" s="64" t="n"/>
      <c r="R1081" s="71" t="inlineStr">
        <is>
          <t>🟢 CÓ</t>
        </is>
      </c>
      <c r="S1081" s="45" t="n"/>
      <c r="T1081" s="45" t="n"/>
      <c r="U1081" s="61">
        <f>IF($C1081="","",B1081&amp;" "&amp;C1081&amp;" · ĐK"&amp;D1081&amp;IF(E1081=""," "," "&amp;E1081)&amp;IF(K1081=""," "," - "&amp;K1081))</f>
        <v/>
      </c>
    </row>
    <row r="1082" ht="39.75" customHeight="1">
      <c r="A1082" s="89" t="n"/>
      <c r="B1082" s="90" t="inlineStr">
        <is>
          <t>VOLVO</t>
        </is>
      </c>
      <c r="C1082" s="43" t="inlineStr">
        <is>
          <t>FL912D</t>
        </is>
      </c>
      <c r="D1082" s="90" t="n">
        <v>100</v>
      </c>
      <c r="E1082" s="90" t="n"/>
      <c r="F1082" s="43" t="n"/>
      <c r="G1082" s="90" t="n"/>
      <c r="H1082" s="90" t="n"/>
      <c r="I1082" s="90" t="n"/>
      <c r="J1082" s="90" t="n"/>
      <c r="K1082" s="91" t="n"/>
      <c r="L1082" s="90" t="inlineStr">
        <is>
          <t>Bộ 6</t>
        </is>
      </c>
      <c r="M1082" s="92" t="n"/>
      <c r="N1082" s="92" t="n"/>
      <c r="O1082" s="92" t="n"/>
      <c r="P1082" s="92" t="n"/>
      <c r="Q1082" s="92" t="n"/>
      <c r="R1082" s="90" t="inlineStr">
        <is>
          <t>🟢 CÓ</t>
        </is>
      </c>
      <c r="S1082" s="45" t="n"/>
      <c r="T1082" s="45" t="n"/>
      <c r="U1082" s="61">
        <f>IF($C1082="","",B1082&amp;" "&amp;C1082&amp;" · ĐK"&amp;D1082&amp;IF(E1082=""," "," "&amp;E1082)&amp;IF(K1082=""," "," - "&amp;K1082))</f>
        <v/>
      </c>
    </row>
    <row r="1083" ht="39.75" customHeight="1">
      <c r="A1083" s="89" t="n"/>
      <c r="B1083" s="71" t="inlineStr">
        <is>
          <t>VOLVO</t>
        </is>
      </c>
      <c r="C1083" s="45" t="inlineStr">
        <is>
          <t>SOM03</t>
        </is>
      </c>
      <c r="D1083" s="71" t="n">
        <v>100</v>
      </c>
      <c r="E1083" s="71" t="n"/>
      <c r="F1083" s="45" t="n"/>
      <c r="G1083" s="71" t="n"/>
      <c r="H1083" s="71" t="n"/>
      <c r="I1083" s="71" t="n"/>
      <c r="J1083" s="71" t="n"/>
      <c r="K1083" s="93" t="n"/>
      <c r="L1083" s="71" t="inlineStr">
        <is>
          <t>Bộ 6</t>
        </is>
      </c>
      <c r="M1083" s="64" t="n"/>
      <c r="N1083" s="64" t="n"/>
      <c r="O1083" s="64" t="n"/>
      <c r="P1083" s="64" t="n"/>
      <c r="Q1083" s="64" t="n"/>
      <c r="R1083" s="71" t="inlineStr">
        <is>
          <t>🟢 CÓ</t>
        </is>
      </c>
      <c r="S1083" s="45" t="n"/>
      <c r="T1083" s="45" t="n"/>
      <c r="U1083" s="61">
        <f>IF($C1083="","",B1083&amp;" "&amp;C1083&amp;" · ĐK"&amp;D1083&amp;IF(E1083=""," "," "&amp;E1083)&amp;IF(K1083=""," "," - "&amp;K1083))</f>
        <v/>
      </c>
    </row>
    <row r="1084" ht="39.75" customHeight="1">
      <c r="A1084" s="89" t="inlineStr">
        <is>
          <t>HH083095</t>
        </is>
      </c>
      <c r="B1084" s="90" t="inlineStr">
        <is>
          <t>VOLVO</t>
        </is>
      </c>
      <c r="C1084" s="43" t="inlineStr">
        <is>
          <t>BF6M2012 BF4M2012</t>
        </is>
      </c>
      <c r="D1084" s="90" t="n">
        <v>101</v>
      </c>
      <c r="E1084" s="90" t="inlineStr">
        <is>
          <t>(A)</t>
        </is>
      </c>
      <c r="F1084" s="43" t="inlineStr">
        <is>
          <t>Nổ 61 đỉnh trụ, ắc 40 (1610102)</t>
        </is>
      </c>
      <c r="G1084" s="90" t="n">
        <v>40</v>
      </c>
      <c r="H1084" s="90" t="n">
        <v>35</v>
      </c>
      <c r="I1084" s="90" t="n">
        <v>90.59999999999999</v>
      </c>
      <c r="J1084" s="90" t="inlineStr">
        <is>
          <t>2.5K-2-3</t>
        </is>
      </c>
      <c r="K1084" s="91" t="inlineStr">
        <is>
          <t>HENWEIT</t>
        </is>
      </c>
      <c r="L1084" s="90" t="inlineStr">
        <is>
          <t>Bộ 6</t>
        </is>
      </c>
      <c r="M1084" s="92" t="n"/>
      <c r="N1084" s="92" t="n">
        <v>550000</v>
      </c>
      <c r="O1084" s="92" t="n">
        <v>600000</v>
      </c>
      <c r="P1084" s="92" t="n">
        <v>650000</v>
      </c>
      <c r="Q1084" s="92" t="n"/>
      <c r="R1084" s="90" t="inlineStr">
        <is>
          <t>🟢 CÓ</t>
        </is>
      </c>
      <c r="S1084" s="45" t="n">
        <v>1610102</v>
      </c>
      <c r="T1084" s="45" t="n"/>
      <c r="U1084" s="61">
        <f>IF($C1084="","",B1084&amp;" "&amp;C1084&amp;" · ĐK"&amp;D1084&amp;IF(E1084=""," "," "&amp;E1084)&amp;IF(K1084=""," "," - "&amp;K1084))</f>
        <v/>
      </c>
    </row>
    <row r="1085" ht="39.75" customHeight="1">
      <c r="A1085" s="89" t="inlineStr">
        <is>
          <t>HH083098</t>
        </is>
      </c>
      <c r="B1085" s="71" t="inlineStr">
        <is>
          <t>VOLVO</t>
        </is>
      </c>
      <c r="C1085" s="45" t="inlineStr">
        <is>
          <t>BF6M2012 BF4M2012</t>
        </is>
      </c>
      <c r="D1085" s="71" t="n">
        <v>101</v>
      </c>
      <c r="E1085" s="71" t="n"/>
      <c r="F1085" s="45" t="inlineStr">
        <is>
          <t>Nổ 61 đỉnh trụ, ắc 38</t>
        </is>
      </c>
      <c r="G1085" s="71" t="n">
        <v>38</v>
      </c>
      <c r="H1085" s="71" t="n">
        <v>31.6</v>
      </c>
      <c r="I1085" s="71" t="n">
        <v>86</v>
      </c>
      <c r="J1085" s="71" t="inlineStr">
        <is>
          <t>2.5K-2-3</t>
        </is>
      </c>
      <c r="K1085" s="93" t="inlineStr">
        <is>
          <t>HENWEIT</t>
        </is>
      </c>
      <c r="L1085" s="71" t="inlineStr">
        <is>
          <t>Bộ 6</t>
        </is>
      </c>
      <c r="M1085" s="64" t="n"/>
      <c r="N1085" s="64" t="n">
        <v>550000</v>
      </c>
      <c r="O1085" s="64" t="n">
        <v>600000</v>
      </c>
      <c r="P1085" s="64" t="n">
        <v>650000</v>
      </c>
      <c r="Q1085" s="64" t="n"/>
      <c r="R1085" s="71" t="inlineStr">
        <is>
          <t>🟢 CÓ</t>
        </is>
      </c>
      <c r="S1085" s="45" t="n">
        <v>1019600</v>
      </c>
      <c r="T1085" s="45" t="n"/>
      <c r="U1085" s="61">
        <f>IF($C1085="","",B1085&amp;" "&amp;C1085&amp;" · ĐK"&amp;D1085&amp;IF(E1085=""," "," "&amp;E1085)&amp;IF(K1085=""," "," - "&amp;K1085))</f>
        <v/>
      </c>
    </row>
    <row r="1086" ht="39.75" customHeight="1">
      <c r="A1086" s="89" t="inlineStr">
        <is>
          <t>HH073160</t>
        </is>
      </c>
      <c r="B1086" s="71" t="inlineStr">
        <is>
          <t>VOLVO</t>
        </is>
      </c>
      <c r="C1086" s="45" t="inlineStr">
        <is>
          <t>BF6M2012 BF4M2012</t>
        </is>
      </c>
      <c r="D1086" s="71" t="n">
        <v>101</v>
      </c>
      <c r="E1086" s="71" t="n"/>
      <c r="F1086" s="45" t="inlineStr">
        <is>
          <t>nổ 61 đỉnh trụ,xác định ắc bao nhiêu</t>
        </is>
      </c>
      <c r="G1086" s="71" t="n"/>
      <c r="H1086" s="71" t="n">
        <v>31.6</v>
      </c>
      <c r="I1086" s="71" t="n">
        <v>86</v>
      </c>
      <c r="J1086" s="71" t="inlineStr">
        <is>
          <t>2.5K-2-3</t>
        </is>
      </c>
      <c r="K1086" s="93" t="inlineStr">
        <is>
          <t>NSP</t>
        </is>
      </c>
      <c r="L1086" s="71" t="inlineStr">
        <is>
          <t>Bộ 6</t>
        </is>
      </c>
      <c r="M1086" s="64" t="n"/>
      <c r="N1086" s="64" t="n">
        <v>950000</v>
      </c>
      <c r="O1086" s="64" t="n">
        <v>1000000</v>
      </c>
      <c r="P1086" s="64" t="n">
        <v>1100000</v>
      </c>
      <c r="Q1086" s="64" t="n"/>
      <c r="R1086" s="71" t="inlineStr">
        <is>
          <t>🟢 CÓ</t>
        </is>
      </c>
      <c r="S1086" s="45" t="n"/>
      <c r="T1086" s="45" t="n"/>
      <c r="U1086" s="61">
        <f>IF($C1086="","",B1086&amp;" "&amp;C1086&amp;" · ĐK"&amp;D1086&amp;IF(E1086=""," "," "&amp;E1086)&amp;IF(K1086=""," "," - "&amp;K1086))</f>
        <v/>
      </c>
    </row>
    <row r="1087" ht="39.75" customHeight="1">
      <c r="A1087" s="89" t="n"/>
      <c r="B1087" s="90" t="inlineStr">
        <is>
          <t>VOLVO</t>
        </is>
      </c>
      <c r="C1087" s="43" t="inlineStr">
        <is>
          <t>TCD2012 L6</t>
        </is>
      </c>
      <c r="D1087" s="90" t="n">
        <v>101</v>
      </c>
      <c r="E1087" s="90" t="n"/>
      <c r="F1087" s="43" t="n"/>
      <c r="G1087" s="90" t="n"/>
      <c r="H1087" s="90" t="n"/>
      <c r="I1087" s="90" t="n"/>
      <c r="J1087" s="90" t="n"/>
      <c r="K1087" s="91" t="n"/>
      <c r="L1087" s="90" t="inlineStr">
        <is>
          <t>Bộ 6</t>
        </is>
      </c>
      <c r="M1087" s="92" t="n"/>
      <c r="N1087" s="92" t="n"/>
      <c r="O1087" s="92" t="n"/>
      <c r="P1087" s="92" t="n"/>
      <c r="Q1087" s="92" t="n"/>
      <c r="R1087" s="90" t="inlineStr">
        <is>
          <t>🟢 CÓ</t>
        </is>
      </c>
      <c r="S1087" s="45" t="n"/>
      <c r="T1087" s="45" t="n"/>
      <c r="U1087" s="61">
        <f>IF($C1087="","",B1087&amp;" "&amp;C1087&amp;" · ĐK"&amp;D1087&amp;IF(E1087=""," "," "&amp;E1087)&amp;IF(K1087=""," "," - "&amp;K1087))</f>
        <v/>
      </c>
    </row>
    <row r="1088" ht="81" customHeight="1">
      <c r="A1088" s="89" t="n"/>
      <c r="B1088" s="71" t="inlineStr">
        <is>
          <t>VOLVO</t>
        </is>
      </c>
      <c r="C1088" s="45" t="inlineStr">
        <is>
          <t>BF6L913</t>
        </is>
      </c>
      <c r="D1088" s="71" t="n">
        <v>102</v>
      </c>
      <c r="E1088" s="71" t="n"/>
      <c r="F1088" s="45" t="inlineStr">
        <is>
          <t>Buồng nổ 58</t>
        </is>
      </c>
      <c r="G1088" s="71" t="n">
        <v>40</v>
      </c>
      <c r="H1088" s="71" t="n">
        <v>49</v>
      </c>
      <c r="I1088" s="71" t="n">
        <v>124</v>
      </c>
      <c r="J1088" s="71" t="inlineStr">
        <is>
          <t>3K-3K-2.5-5</t>
        </is>
      </c>
      <c r="K1088" s="93" t="n"/>
      <c r="L1088" s="71" t="inlineStr">
        <is>
          <t>Bộ 6</t>
        </is>
      </c>
      <c r="M1088" s="64" t="n"/>
      <c r="N1088" s="64" t="n"/>
      <c r="O1088" s="64" t="n"/>
      <c r="P1088" s="64" t="n"/>
      <c r="Q1088" s="64" t="n"/>
      <c r="R1088" s="71" t="inlineStr">
        <is>
          <t>🟢 CÓ</t>
        </is>
      </c>
      <c r="S1088" s="45" t="n"/>
      <c r="T1088" s="45" t="n"/>
      <c r="U1088" s="61">
        <f>IF($C1088="","",B1088&amp;" "&amp;C1088&amp;" · ĐK"&amp;D1088&amp;IF(E1088=""," "," "&amp;E1088)&amp;IF(K1088=""," "," - "&amp;K1088))</f>
        <v/>
      </c>
    </row>
    <row r="1089" ht="39.75" customHeight="1">
      <c r="A1089" s="89" t="inlineStr">
        <is>
          <t>HH082764</t>
        </is>
      </c>
      <c r="B1089" s="90" t="inlineStr">
        <is>
          <t>VOLVO</t>
        </is>
      </c>
      <c r="C1089" s="43" t="inlineStr">
        <is>
          <t>BF6L913</t>
        </is>
      </c>
      <c r="D1089" s="90" t="n">
        <v>102</v>
      </c>
      <c r="E1089" s="90" t="n"/>
      <c r="F1089" s="43" t="inlineStr">
        <is>
          <t>Buồng nổ 56, ắc 35, có 2 dấu supap  4 SM</t>
        </is>
      </c>
      <c r="G1089" s="90" t="n">
        <v>35</v>
      </c>
      <c r="H1089" s="90" t="n">
        <v>52</v>
      </c>
      <c r="I1089" s="90" t="n">
        <v>124</v>
      </c>
      <c r="J1089" s="90" t="inlineStr">
        <is>
          <t>3K-2.5-2.5-5</t>
        </is>
      </c>
      <c r="K1089" s="91" t="inlineStr">
        <is>
          <t xml:space="preserve"> NPR GARIMA </t>
        </is>
      </c>
      <c r="L1089" s="90" t="inlineStr">
        <is>
          <t>Bộ 6</t>
        </is>
      </c>
      <c r="M1089" s="92" t="n"/>
      <c r="N1089" s="92" t="n">
        <v>600000</v>
      </c>
      <c r="O1089" s="92" t="n">
        <v>650000</v>
      </c>
      <c r="P1089" s="92" t="n">
        <v>700000</v>
      </c>
      <c r="Q1089" s="92" t="n"/>
      <c r="R1089" s="90" t="inlineStr">
        <is>
          <t>🟢 CÓ</t>
        </is>
      </c>
      <c r="S1089" s="45" t="inlineStr">
        <is>
          <t>02239482</t>
        </is>
      </c>
      <c r="T1089" s="45" t="n"/>
      <c r="U1089" s="61">
        <f>IF($C1089="","",B1089&amp;" "&amp;C1089&amp;" · ĐK"&amp;D1089&amp;IF(E1089=""," "," "&amp;E1089)&amp;IF(K1089=""," "," - "&amp;K1089))</f>
        <v/>
      </c>
    </row>
    <row r="1090" ht="39.75" customHeight="1">
      <c r="A1090" s="89" t="n"/>
      <c r="B1090" s="71" t="inlineStr">
        <is>
          <t>VOLVO</t>
        </is>
      </c>
      <c r="C1090" s="45" t="inlineStr">
        <is>
          <t>BF6L913</t>
        </is>
      </c>
      <c r="D1090" s="71" t="n">
        <v>102</v>
      </c>
      <c r="E1090" s="71" t="inlineStr">
        <is>
          <t>(A)+(O)</t>
        </is>
      </c>
      <c r="F1090" s="45" t="inlineStr">
        <is>
          <t>nổ 49 nhọn có 2 supap mờ</t>
        </is>
      </c>
      <c r="G1090" s="71" t="n">
        <v>35</v>
      </c>
      <c r="H1090" s="71" t="n"/>
      <c r="I1090" s="71" t="n">
        <v>135.6</v>
      </c>
      <c r="J1090" s="71" t="inlineStr">
        <is>
          <t>3K-2.5-2.5-5</t>
        </is>
      </c>
      <c r="K1090" s="93" t="n"/>
      <c r="L1090" s="71" t="inlineStr">
        <is>
          <t>Bộ 6</t>
        </is>
      </c>
      <c r="M1090" s="64" t="n"/>
      <c r="N1090" s="64" t="n"/>
      <c r="O1090" s="64" t="n"/>
      <c r="P1090" s="64" t="n"/>
      <c r="Q1090" s="64" t="n"/>
      <c r="R1090" s="71" t="inlineStr">
        <is>
          <t>🟢 CÓ</t>
        </is>
      </c>
      <c r="S1090" s="45" t="inlineStr">
        <is>
          <t>02239482</t>
        </is>
      </c>
      <c r="T1090" s="45" t="n"/>
      <c r="U1090" s="61">
        <f>IF($C1090="","",B1090&amp;" "&amp;C1090&amp;" · ĐK"&amp;D1090&amp;IF(E1090=""," "," "&amp;E1090)&amp;IF(K1090=""," "," - "&amp;K1090))</f>
        <v/>
      </c>
    </row>
    <row r="1091" ht="39.75" customHeight="1">
      <c r="A1091" s="89" t="n"/>
      <c r="B1091" s="90" t="inlineStr">
        <is>
          <t>VOLVO</t>
        </is>
      </c>
      <c r="C1091" s="43" t="inlineStr">
        <is>
          <t>BFL913T</t>
        </is>
      </c>
      <c r="D1091" s="90" t="n">
        <v>102</v>
      </c>
      <c r="E1091" s="90" t="n"/>
      <c r="F1091" s="43" t="n"/>
      <c r="G1091" s="90" t="n"/>
      <c r="H1091" s="90" t="n"/>
      <c r="I1091" s="90" t="n"/>
      <c r="J1091" s="90" t="n"/>
      <c r="K1091" s="91" t="n"/>
      <c r="L1091" s="90" t="inlineStr">
        <is>
          <t>Cái</t>
        </is>
      </c>
      <c r="M1091" s="92" t="n"/>
      <c r="N1091" s="92" t="n"/>
      <c r="O1091" s="92" t="n"/>
      <c r="P1091" s="92" t="n"/>
      <c r="Q1091" s="92" t="n"/>
      <c r="R1091" s="90" t="inlineStr">
        <is>
          <t>🟢 CÓ</t>
        </is>
      </c>
      <c r="S1091" s="45" t="n"/>
      <c r="T1091" s="45" t="n"/>
      <c r="U1091" s="61">
        <f>IF($C1091="","",B1091&amp;" "&amp;C1091&amp;" · ĐK"&amp;D1091&amp;IF(E1091=""," "," "&amp;E1091)&amp;IF(K1091=""," "," - "&amp;K1091))</f>
        <v/>
      </c>
    </row>
    <row r="1092" ht="39.75" customHeight="1">
      <c r="A1092" s="89" t="n"/>
      <c r="B1092" s="71" t="inlineStr">
        <is>
          <t>VOLVO</t>
        </is>
      </c>
      <c r="C1092" s="45" t="inlineStr">
        <is>
          <t>F4L913D</t>
        </is>
      </c>
      <c r="D1092" s="71" t="n">
        <v>102</v>
      </c>
      <c r="E1092" s="71" t="n"/>
      <c r="F1092" s="45" t="n"/>
      <c r="G1092" s="71" t="n"/>
      <c r="H1092" s="71" t="n"/>
      <c r="I1092" s="71" t="n"/>
      <c r="J1092" s="71" t="n"/>
      <c r="K1092" s="93" t="n"/>
      <c r="L1092" s="71" t="inlineStr">
        <is>
          <t>Cái</t>
        </is>
      </c>
      <c r="M1092" s="64" t="n"/>
      <c r="N1092" s="64" t="n"/>
      <c r="O1092" s="64" t="n"/>
      <c r="P1092" s="64" t="n"/>
      <c r="Q1092" s="64" t="n"/>
      <c r="R1092" s="71" t="inlineStr">
        <is>
          <t>🟢 CÓ</t>
        </is>
      </c>
      <c r="S1092" s="45" t="n"/>
      <c r="T1092" s="45" t="n"/>
      <c r="U1092" s="61">
        <f>IF($C1092="","",B1092&amp;" "&amp;C1092&amp;" · ĐK"&amp;D1092&amp;IF(E1092=""," "," "&amp;E1092)&amp;IF(K1092=""," "," - "&amp;K1092))</f>
        <v/>
      </c>
    </row>
    <row r="1093" ht="39.75" customHeight="1">
      <c r="A1093" s="89" t="n"/>
      <c r="B1093" s="90" t="inlineStr">
        <is>
          <t>VOLVO</t>
        </is>
      </c>
      <c r="C1093" s="43" t="inlineStr">
        <is>
          <t>FL913A</t>
        </is>
      </c>
      <c r="D1093" s="90" t="n">
        <v>102</v>
      </c>
      <c r="E1093" s="90" t="n"/>
      <c r="F1093" s="43" t="n"/>
      <c r="G1093" s="90" t="n"/>
      <c r="H1093" s="90" t="n"/>
      <c r="I1093" s="90" t="n"/>
      <c r="J1093" s="90" t="n"/>
      <c r="K1093" s="91" t="n"/>
      <c r="L1093" s="90" t="inlineStr">
        <is>
          <t>Cái</t>
        </is>
      </c>
      <c r="M1093" s="92" t="n"/>
      <c r="N1093" s="92" t="n"/>
      <c r="O1093" s="92" t="n"/>
      <c r="P1093" s="92" t="n"/>
      <c r="Q1093" s="92" t="n"/>
      <c r="R1093" s="90" t="inlineStr">
        <is>
          <t>🟢 CÓ</t>
        </is>
      </c>
      <c r="S1093" s="45" t="n"/>
      <c r="T1093" s="45" t="n"/>
      <c r="U1093" s="61">
        <f>IF($C1093="","",B1093&amp;" "&amp;C1093&amp;" · ĐK"&amp;D1093&amp;IF(E1093=""," "," "&amp;E1093)&amp;IF(K1093=""," "," - "&amp;K1093))</f>
        <v/>
      </c>
    </row>
    <row r="1094" ht="39.75" customHeight="1">
      <c r="A1094" s="89" t="n"/>
      <c r="B1094" s="71" t="inlineStr">
        <is>
          <t>VOLVO</t>
        </is>
      </c>
      <c r="C1094" s="45" t="inlineStr">
        <is>
          <t>226B</t>
        </is>
      </c>
      <c r="D1094" s="71" t="n">
        <v>105</v>
      </c>
      <c r="E1094" s="71" t="n"/>
      <c r="F1094" s="45" t="inlineStr">
        <is>
          <t>buồng nổ tròn bằng 50</t>
        </is>
      </c>
      <c r="G1094" s="71" t="n">
        <v>44.5</v>
      </c>
      <c r="H1094" s="71" t="n"/>
      <c r="I1094" s="71" t="n"/>
      <c r="J1094" s="71" t="n"/>
      <c r="K1094" s="93" t="n"/>
      <c r="L1094" s="71" t="inlineStr">
        <is>
          <t>Cái</t>
        </is>
      </c>
      <c r="M1094" s="64" t="n"/>
      <c r="N1094" s="64" t="n"/>
      <c r="O1094" s="64" t="n"/>
      <c r="P1094" s="64" t="n"/>
      <c r="Q1094" s="64" t="n"/>
      <c r="R1094" s="71" t="inlineStr">
        <is>
          <t>🟢 CÓ</t>
        </is>
      </c>
      <c r="S1094" s="45" t="n"/>
      <c r="T1094" s="45" t="n"/>
      <c r="U1094" s="61">
        <f>IF($C1094="","",B1094&amp;" "&amp;C1094&amp;" · ĐK"&amp;D1094&amp;IF(E1094=""," "," "&amp;E1094)&amp;IF(K1094=""," "," - "&amp;K1094))</f>
        <v/>
      </c>
    </row>
    <row r="1095" ht="39.75" customHeight="1">
      <c r="A1095" s="89" t="inlineStr">
        <is>
          <t>HH0460</t>
        </is>
      </c>
      <c r="B1095" s="90" t="inlineStr">
        <is>
          <t>VOLVO</t>
        </is>
      </c>
      <c r="C1095" s="43" t="inlineStr">
        <is>
          <t>BF6M1013/BF4M1013</t>
        </is>
      </c>
      <c r="D1095" s="90" t="n">
        <v>108</v>
      </c>
      <c r="E1095" s="90" t="n"/>
      <c r="F1095" s="43" t="inlineStr">
        <is>
          <t>Buồng nổ 64 đỉnh trụ dù</t>
        </is>
      </c>
      <c r="G1095" s="90" t="n">
        <v>42</v>
      </c>
      <c r="H1095" s="90" t="n">
        <v>50</v>
      </c>
      <c r="I1095" s="90" t="n">
        <v>108</v>
      </c>
      <c r="J1095" s="90" t="inlineStr">
        <is>
          <t>3K-2-3.5</t>
        </is>
      </c>
      <c r="K1095" s="91" t="inlineStr">
        <is>
          <t>NSP</t>
        </is>
      </c>
      <c r="L1095" s="90" t="inlineStr">
        <is>
          <t>Bộ 6</t>
        </is>
      </c>
      <c r="M1095" s="92" t="n"/>
      <c r="N1095" s="92" t="n">
        <v>1050000</v>
      </c>
      <c r="O1095" s="92" t="n">
        <v>1100000</v>
      </c>
      <c r="P1095" s="92" t="n">
        <v>1150000</v>
      </c>
      <c r="Q1095" s="92" t="n"/>
      <c r="R1095" s="90" t="inlineStr">
        <is>
          <t>🟢 CÓ</t>
        </is>
      </c>
      <c r="S1095" s="45" t="n">
        <v>223110</v>
      </c>
      <c r="T1095" s="45" t="n"/>
      <c r="U1095" s="61">
        <f>IF($C1095="","",B1095&amp;" "&amp;C1095&amp;" · ĐK"&amp;D1095&amp;IF(E1095=""," "," "&amp;E1095)&amp;IF(K1095=""," "," - "&amp;K1095))</f>
        <v/>
      </c>
    </row>
    <row r="1096" ht="39.75" customHeight="1">
      <c r="A1096" s="89" t="inlineStr">
        <is>
          <t>HH078428</t>
        </is>
      </c>
      <c r="B1096" s="90" t="inlineStr">
        <is>
          <t>VOLVO</t>
        </is>
      </c>
      <c r="C1096" s="43" t="inlineStr">
        <is>
          <t>BF6M1013/BF4M1013/D7D</t>
        </is>
      </c>
      <c r="D1096" s="90" t="n">
        <v>108</v>
      </c>
      <c r="E1096" s="90" t="n"/>
      <c r="F1096" s="43" t="inlineStr">
        <is>
          <t>Buồng nổ 64 đỉnh trụ dù</t>
        </is>
      </c>
      <c r="G1096" s="90" t="n">
        <v>42</v>
      </c>
      <c r="H1096" s="90" t="n">
        <v>50</v>
      </c>
      <c r="I1096" s="90" t="n">
        <v>108</v>
      </c>
      <c r="J1096" s="90" t="inlineStr">
        <is>
          <t>3K-2-3.5</t>
        </is>
      </c>
      <c r="K1096" s="91" t="inlineStr">
        <is>
          <t>MAHLE</t>
        </is>
      </c>
      <c r="L1096" s="90" t="inlineStr">
        <is>
          <t>Bộ 6</t>
        </is>
      </c>
      <c r="M1096" s="92" t="n"/>
      <c r="N1096" s="92" t="n">
        <v>720000</v>
      </c>
      <c r="O1096" s="92" t="n">
        <v>760000</v>
      </c>
      <c r="P1096" s="92" t="n">
        <v>800000</v>
      </c>
      <c r="Q1096" s="92" t="n"/>
      <c r="R1096" s="90" t="inlineStr">
        <is>
          <t>🟢 CÓ</t>
        </is>
      </c>
      <c r="S1096" s="45" t="n">
        <v>100401652</v>
      </c>
      <c r="T1096" s="45" t="n"/>
      <c r="U1096" s="61">
        <f>IF($C1096="","",B1096&amp;" "&amp;C1096&amp;" · ĐK"&amp;D1096&amp;IF(E1096=""," "," "&amp;E1096)&amp;IF(K1096=""," "," - "&amp;K1096))</f>
        <v/>
      </c>
    </row>
    <row r="1097" ht="39.75" customHeight="1">
      <c r="A1097" s="89" t="inlineStr">
        <is>
          <t>HH0459</t>
        </is>
      </c>
      <c r="B1097" s="71" t="inlineStr">
        <is>
          <t>VOLVO</t>
        </is>
      </c>
      <c r="C1097" s="104" t="inlineStr">
        <is>
          <t>BF6M1013/BF4M1013
 TAD721VE/TD720</t>
        </is>
      </c>
      <c r="D1097" s="71" t="n">
        <v>108</v>
      </c>
      <c r="E1097" s="71" t="n"/>
      <c r="F1097" s="45" t="inlineStr">
        <is>
          <t>Buồng nổ 71 nhọn, sơ mi nước</t>
        </is>
      </c>
      <c r="G1097" s="71" t="n">
        <v>42</v>
      </c>
      <c r="H1097" s="71" t="n">
        <v>50</v>
      </c>
      <c r="I1097" s="71" t="n">
        <v>108</v>
      </c>
      <c r="J1097" s="71" t="inlineStr">
        <is>
          <t>3K-2-3.5</t>
        </is>
      </c>
      <c r="K1097" s="93" t="inlineStr">
        <is>
          <t>NSP</t>
        </is>
      </c>
      <c r="L1097" s="71" t="inlineStr">
        <is>
          <t>Bộ 6</t>
        </is>
      </c>
      <c r="M1097" s="64" t="n"/>
      <c r="N1097" s="64" t="n">
        <v>1250000</v>
      </c>
      <c r="O1097" s="64" t="n">
        <v>1350000</v>
      </c>
      <c r="P1097" s="64" t="n">
        <v>1500000</v>
      </c>
      <c r="Q1097" s="64" t="n"/>
      <c r="R1097" s="71" t="inlineStr">
        <is>
          <t>🟢 CÓ</t>
        </is>
      </c>
      <c r="S1097" s="45" t="n"/>
      <c r="T1097" s="45" t="n"/>
      <c r="U1097" s="112">
        <f>IF($C1097="","",B1097&amp;" "&amp;C1097&amp;" · ĐK"&amp;D1097&amp;IF(E1097=""," "," "&amp;E1097)&amp;IF(K1097=""," "," - "&amp;K1097))</f>
        <v/>
      </c>
    </row>
    <row r="1098" ht="39.75" customHeight="1">
      <c r="A1098" s="89" t="n"/>
      <c r="B1098" s="90" t="inlineStr">
        <is>
          <t>VOLVO</t>
        </is>
      </c>
      <c r="C1098" s="43" t="inlineStr">
        <is>
          <t>TCD2013</t>
        </is>
      </c>
      <c r="D1098" s="90" t="n">
        <v>108</v>
      </c>
      <c r="E1098" s="90" t="n"/>
      <c r="F1098" s="43" t="n"/>
      <c r="G1098" s="90" t="n"/>
      <c r="H1098" s="90" t="n"/>
      <c r="I1098" s="90" t="n"/>
      <c r="J1098" s="90" t="n"/>
      <c r="K1098" s="91" t="n"/>
      <c r="L1098" s="90" t="inlineStr">
        <is>
          <t>Cái</t>
        </is>
      </c>
      <c r="M1098" s="92" t="n"/>
      <c r="N1098" s="92" t="n"/>
      <c r="O1098" s="92" t="n"/>
      <c r="P1098" s="92" t="n"/>
      <c r="Q1098" s="92" t="n"/>
      <c r="R1098" s="90" t="inlineStr">
        <is>
          <t>🟢 CÓ</t>
        </is>
      </c>
      <c r="S1098" s="45" t="n"/>
      <c r="T1098" s="45" t="n"/>
      <c r="U1098" s="61">
        <f>IF($C1098="","",B1098&amp;" "&amp;C1098&amp;" · ĐK"&amp;D1098&amp;IF(E1098=""," "," "&amp;E1098)&amp;IF(K1098=""," "," - "&amp;K1098))</f>
        <v/>
      </c>
    </row>
    <row r="1099" ht="39.75" customHeight="1">
      <c r="A1099" s="89" t="n"/>
      <c r="B1099" s="71" t="inlineStr">
        <is>
          <t>VOLVO</t>
        </is>
      </c>
      <c r="C1099" s="45" t="inlineStr">
        <is>
          <t>Volvo D5E/ D5D</t>
        </is>
      </c>
      <c r="D1099" s="71" t="n">
        <v>108</v>
      </c>
      <c r="E1099" s="71" t="n"/>
      <c r="F1099" s="45" t="n"/>
      <c r="G1099" s="71" t="n"/>
      <c r="H1099" s="71" t="n"/>
      <c r="I1099" s="71" t="n"/>
      <c r="J1099" s="71" t="n"/>
      <c r="K1099" s="93" t="n"/>
      <c r="L1099" s="71" t="inlineStr">
        <is>
          <t>Cái</t>
        </is>
      </c>
      <c r="M1099" s="64" t="n"/>
      <c r="N1099" s="64" t="n"/>
      <c r="O1099" s="64" t="n"/>
      <c r="P1099" s="64" t="n"/>
      <c r="Q1099" s="64" t="n"/>
      <c r="R1099" s="71" t="inlineStr">
        <is>
          <t>🟢 CÓ</t>
        </is>
      </c>
      <c r="S1099" s="45" t="n"/>
      <c r="T1099" s="45" t="n"/>
      <c r="U1099" s="61">
        <f>IF($C1099="","",B1099&amp;" "&amp;C1099&amp;" · ĐK"&amp;D1099&amp;IF(E1099=""," "," "&amp;E1099)&amp;IF(K1099=""," "," - "&amp;K1099))</f>
        <v/>
      </c>
    </row>
    <row r="1100" ht="39.75" customHeight="1">
      <c r="A1100" s="89" t="n"/>
      <c r="B1100" s="90" t="inlineStr">
        <is>
          <t>VOLVO</t>
        </is>
      </c>
      <c r="C1100" s="43" t="inlineStr">
        <is>
          <t>Volvo D7E/ D7D</t>
        </is>
      </c>
      <c r="D1100" s="90" t="n">
        <v>108</v>
      </c>
      <c r="E1100" s="90" t="n"/>
      <c r="F1100" s="43" t="n"/>
      <c r="G1100" s="90" t="n"/>
      <c r="H1100" s="90" t="n"/>
      <c r="I1100" s="90" t="n"/>
      <c r="J1100" s="90" t="n"/>
      <c r="K1100" s="91" t="n"/>
      <c r="L1100" s="90" t="inlineStr">
        <is>
          <t>Cái</t>
        </is>
      </c>
      <c r="M1100" s="92" t="n"/>
      <c r="N1100" s="92" t="n"/>
      <c r="O1100" s="92" t="n"/>
      <c r="P1100" s="92" t="n"/>
      <c r="Q1100" s="92" t="n"/>
      <c r="R1100" s="90" t="inlineStr">
        <is>
          <t>🟢 CÓ</t>
        </is>
      </c>
      <c r="S1100" s="45" t="n"/>
      <c r="T1100" s="45" t="n"/>
      <c r="U1100" s="61">
        <f>IF($C1100="","",B1100&amp;" "&amp;C1100&amp;" · ĐK"&amp;D1100&amp;IF(E1100=""," "," "&amp;E1100)&amp;IF(K1100=""," "," - "&amp;K1100))</f>
        <v/>
      </c>
    </row>
    <row r="1101" ht="39.75" customHeight="1">
      <c r="A1101" s="89" t="n"/>
      <c r="B1101" s="71" t="inlineStr">
        <is>
          <t>VOLVO</t>
        </is>
      </c>
      <c r="C1101" s="45" t="inlineStr">
        <is>
          <t>FL614</t>
        </is>
      </c>
      <c r="D1101" s="71" t="n">
        <v>110</v>
      </c>
      <c r="E1101" s="71" t="n"/>
      <c r="F1101" s="45" t="n"/>
      <c r="G1101" s="71" t="n"/>
      <c r="H1101" s="71" t="n"/>
      <c r="I1101" s="71" t="n"/>
      <c r="J1101" s="71" t="n"/>
      <c r="K1101" s="93" t="n"/>
      <c r="L1101" s="71" t="inlineStr">
        <is>
          <t>Cái</t>
        </is>
      </c>
      <c r="M1101" s="64" t="n"/>
      <c r="N1101" s="64" t="n"/>
      <c r="O1101" s="64" t="n"/>
      <c r="P1101" s="64" t="n"/>
      <c r="Q1101" s="64" t="n"/>
      <c r="R1101" s="71" t="inlineStr">
        <is>
          <t>🟢 CÓ</t>
        </is>
      </c>
      <c r="S1101" s="45" t="n"/>
      <c r="T1101" s="45" t="n"/>
      <c r="U1101" s="61">
        <f>IF($C1101="","",B1101&amp;" "&amp;C1101&amp;" · ĐK"&amp;D1101&amp;IF(E1101=""," "," "&amp;E1101)&amp;IF(K1101=""," "," - "&amp;K1101))</f>
        <v/>
      </c>
    </row>
    <row r="1102" ht="39.75" customHeight="1">
      <c r="A1102" s="89" t="n"/>
      <c r="B1102" s="90" t="inlineStr">
        <is>
          <t>VOLVO</t>
        </is>
      </c>
      <c r="C1102" s="43" t="inlineStr">
        <is>
          <t>F10L413</t>
        </is>
      </c>
      <c r="D1102" s="90" t="n">
        <v>120</v>
      </c>
      <c r="E1102" s="90" t="n"/>
      <c r="F1102" s="43" t="n"/>
      <c r="G1102" s="90" t="n"/>
      <c r="H1102" s="90" t="n"/>
      <c r="I1102" s="90" t="n"/>
      <c r="J1102" s="90" t="n"/>
      <c r="K1102" s="91" t="n"/>
      <c r="L1102" s="90" t="inlineStr">
        <is>
          <t>Cái</t>
        </is>
      </c>
      <c r="M1102" s="92" t="n"/>
      <c r="N1102" s="92" t="n"/>
      <c r="O1102" s="92" t="n"/>
      <c r="P1102" s="92" t="n"/>
      <c r="Q1102" s="92" t="n"/>
      <c r="R1102" s="90" t="inlineStr">
        <is>
          <t>🟢 CÓ</t>
        </is>
      </c>
      <c r="S1102" s="45" t="n"/>
      <c r="T1102" s="45" t="n"/>
      <c r="U1102" s="61">
        <f>IF($C1102="","",B1102&amp;" "&amp;C1102&amp;" · ĐK"&amp;D1102&amp;IF(E1102=""," "," "&amp;E1102)&amp;IF(K1102=""," "," - "&amp;K1102))</f>
        <v/>
      </c>
    </row>
    <row r="1103" ht="39.75" customHeight="1">
      <c r="A1103" s="89" t="n"/>
      <c r="B1103" s="71" t="inlineStr">
        <is>
          <t>VOLVO</t>
        </is>
      </c>
      <c r="C1103" s="45" t="inlineStr">
        <is>
          <t>BF6L413 FR</t>
        </is>
      </c>
      <c r="D1103" s="71" t="n">
        <v>124.86</v>
      </c>
      <c r="E1103" s="71" t="n"/>
      <c r="F1103" s="45" t="n"/>
      <c r="G1103" s="71" t="n"/>
      <c r="H1103" s="71" t="n">
        <v>66</v>
      </c>
      <c r="I1103" s="71" t="n">
        <v>138</v>
      </c>
      <c r="J1103" s="71" t="n"/>
      <c r="K1103" s="93" t="n"/>
      <c r="L1103" s="71" t="inlineStr">
        <is>
          <t>Bộ 6</t>
        </is>
      </c>
      <c r="M1103" s="64" t="n"/>
      <c r="N1103" s="64" t="n"/>
      <c r="O1103" s="64" t="n"/>
      <c r="P1103" s="64" t="n"/>
      <c r="Q1103" s="64" t="n"/>
      <c r="R1103" s="71" t="inlineStr">
        <is>
          <t>🟢 CÓ</t>
        </is>
      </c>
      <c r="S1103" s="45" t="n"/>
      <c r="T1103" s="45" t="n"/>
      <c r="U1103" s="61">
        <f>IF($C1103="","",B1103&amp;" "&amp;C1103&amp;" · ĐK"&amp;D1103&amp;IF(E1103=""," "," "&amp;E1103)&amp;IF(K1103=""," "," - "&amp;K1103))</f>
        <v/>
      </c>
    </row>
    <row r="1104" ht="39.75" customHeight="1">
      <c r="A1104" s="89" t="n"/>
      <c r="B1104" s="90" t="inlineStr">
        <is>
          <t>VOLVO</t>
        </is>
      </c>
      <c r="C1104" s="43" t="inlineStr">
        <is>
          <t>BFL413</t>
        </is>
      </c>
      <c r="D1104" s="90" t="n">
        <v>125</v>
      </c>
      <c r="E1104" s="90" t="n"/>
      <c r="F1104" s="43" t="n"/>
      <c r="G1104" s="90" t="n"/>
      <c r="H1104" s="90" t="n"/>
      <c r="I1104" s="90" t="n"/>
      <c r="J1104" s="90" t="n"/>
      <c r="K1104" s="91" t="n"/>
      <c r="L1104" s="90" t="inlineStr">
        <is>
          <t>Bộ 4</t>
        </is>
      </c>
      <c r="M1104" s="92" t="n"/>
      <c r="N1104" s="92" t="n"/>
      <c r="O1104" s="92" t="n"/>
      <c r="P1104" s="92" t="n"/>
      <c r="Q1104" s="92" t="n"/>
      <c r="R1104" s="90" t="inlineStr">
        <is>
          <t>🟢 CÓ</t>
        </is>
      </c>
      <c r="S1104" s="45" t="n"/>
      <c r="T1104" s="45" t="n"/>
      <c r="U1104" s="61">
        <f>IF($C1104="","",B1104&amp;" "&amp;C1104&amp;" · ĐK"&amp;D1104&amp;IF(E1104=""," "," "&amp;E1104)&amp;IF(K1104=""," "," - "&amp;K1104))</f>
        <v/>
      </c>
    </row>
    <row r="1105" ht="39.75" customHeight="1">
      <c r="A1105" s="89" t="n"/>
      <c r="B1105" s="71" t="inlineStr">
        <is>
          <t>VOLVO</t>
        </is>
      </c>
      <c r="C1105" s="45" t="inlineStr">
        <is>
          <t>BFL513</t>
        </is>
      </c>
      <c r="D1105" s="71" t="n">
        <v>125</v>
      </c>
      <c r="E1105" s="71" t="n"/>
      <c r="F1105" s="45" t="n"/>
      <c r="G1105" s="71" t="n"/>
      <c r="H1105" s="71" t="n"/>
      <c r="I1105" s="71" t="n"/>
      <c r="J1105" s="71" t="n"/>
      <c r="K1105" s="93" t="n"/>
      <c r="L1105" s="71" t="inlineStr">
        <is>
          <t>Bộ 6</t>
        </is>
      </c>
      <c r="M1105" s="64" t="n"/>
      <c r="N1105" s="64" t="n"/>
      <c r="O1105" s="64" t="n"/>
      <c r="P1105" s="64" t="n"/>
      <c r="Q1105" s="64" t="n"/>
      <c r="R1105" s="71" t="inlineStr">
        <is>
          <t>🟢 CÓ</t>
        </is>
      </c>
      <c r="S1105" s="45" t="n"/>
      <c r="T1105" s="45" t="n"/>
      <c r="U1105" s="61">
        <f>IF($C1105="","",B1105&amp;" "&amp;C1105&amp;" · ĐK"&amp;D1105&amp;IF(E1105=""," "," "&amp;E1105)&amp;IF(K1105=""," "," - "&amp;K1105))</f>
        <v/>
      </c>
    </row>
    <row r="1106" ht="39.75" customHeight="1">
      <c r="A1106" s="89" t="n"/>
      <c r="B1106" s="90" t="inlineStr">
        <is>
          <t>VOLVO</t>
        </is>
      </c>
      <c r="C1106" s="43" t="inlineStr">
        <is>
          <t>D12D Euro 3</t>
        </is>
      </c>
      <c r="D1106" s="90" t="n">
        <v>131</v>
      </c>
      <c r="E1106" s="90" t="n"/>
      <c r="F1106" s="43" t="n"/>
      <c r="G1106" s="90" t="n"/>
      <c r="H1106" s="90" t="n"/>
      <c r="I1106" s="90" t="n"/>
      <c r="J1106" s="90" t="inlineStr">
        <is>
          <t>4K-3-4</t>
        </is>
      </c>
      <c r="K1106" s="91" t="n"/>
      <c r="L1106" s="90" t="inlineStr">
        <is>
          <t>Bộ 6</t>
        </is>
      </c>
      <c r="M1106" s="92" t="n"/>
      <c r="N1106" s="92" t="n"/>
      <c r="O1106" s="92" t="n"/>
      <c r="P1106" s="92" t="n"/>
      <c r="Q1106" s="92" t="n"/>
      <c r="R1106" s="90" t="inlineStr">
        <is>
          <t>🟢 CÓ</t>
        </is>
      </c>
      <c r="S1106" s="45" t="n"/>
      <c r="T1106" s="45" t="n"/>
      <c r="U1106" s="61">
        <f>IF($C1106="","",B1106&amp;" "&amp;C1106&amp;" · ĐK"&amp;D1106&amp;IF(E1106=""," "," "&amp;E1106)&amp;IF(K1106=""," "," - "&amp;K1106))</f>
        <v/>
      </c>
    </row>
    <row r="1107" ht="39.75" customHeight="1">
      <c r="A1107" s="89" t="inlineStr">
        <is>
          <t>HH0264</t>
        </is>
      </c>
      <c r="B1107" s="90" t="inlineStr">
        <is>
          <t>VOLVO</t>
        </is>
      </c>
      <c r="C1107" s="43" t="inlineStr">
        <is>
          <t>D13</t>
        </is>
      </c>
      <c r="D1107" s="90" t="n">
        <v>131</v>
      </c>
      <c r="E1107" s="90" t="n"/>
      <c r="F1107" s="43" t="n"/>
      <c r="G1107" s="90" t="n"/>
      <c r="H1107" s="90" t="n"/>
      <c r="I1107" s="90" t="n"/>
      <c r="J1107" s="90" t="n"/>
      <c r="K1107" s="91" t="inlineStr">
        <is>
          <t>HENWEIT</t>
        </is>
      </c>
      <c r="L1107" s="90" t="inlineStr">
        <is>
          <t>Bộ 6</t>
        </is>
      </c>
      <c r="M1107" s="92" t="n"/>
      <c r="N1107" s="92" t="n">
        <v>21000000</v>
      </c>
      <c r="O1107" s="92" t="n">
        <v>22500000</v>
      </c>
      <c r="P1107" s="92" t="n">
        <v>24000000</v>
      </c>
      <c r="Q1107" s="92" t="n"/>
      <c r="R1107" s="90" t="inlineStr">
        <is>
          <t>🟢 CÓ</t>
        </is>
      </c>
      <c r="S1107" s="45" t="inlineStr">
        <is>
          <t>21170742/42083600</t>
        </is>
      </c>
      <c r="T1107" s="45" t="n"/>
      <c r="U1107" s="61">
        <f>IF($C1107="","",B1107&amp;" "&amp;C1107&amp;" · ĐK"&amp;D1107&amp;IF(E1107=""," "," "&amp;E1107)&amp;IF(K1107=""," "," - "&amp;K1107))</f>
        <v/>
      </c>
    </row>
    <row r="1108" ht="39.75" customHeight="1">
      <c r="A1108" s="85" t="n"/>
      <c r="B1108" s="63" t="inlineStr">
        <is>
          <t>◆  CHANGCHAI   (4 sản phẩm)</t>
        </is>
      </c>
      <c r="C1108" s="86" t="n"/>
      <c r="D1108" s="86" t="n"/>
      <c r="E1108" s="86" t="n"/>
      <c r="F1108" s="86" t="n"/>
      <c r="G1108" s="86" t="n"/>
      <c r="H1108" s="86" t="n"/>
      <c r="I1108" s="86" t="n"/>
      <c r="J1108" s="86" t="n"/>
      <c r="K1108" s="87" t="n"/>
      <c r="L1108" s="86" t="n"/>
      <c r="M1108" s="86" t="n"/>
      <c r="N1108" s="86" t="n"/>
      <c r="O1108" s="86" t="n"/>
      <c r="P1108" s="86" t="n"/>
      <c r="Q1108" s="86" t="n"/>
      <c r="R1108" s="86" t="n"/>
      <c r="S1108" s="88" t="n"/>
      <c r="T1108" s="45" t="n"/>
      <c r="U1108" s="61">
        <f>IF($C1108="","",B1108&amp;" "&amp;C1108&amp;" · ĐK"&amp;D1108&amp;IF(E1108=""," "," "&amp;E1108)&amp;IF(K1108=""," "," - "&amp;K1108))</f>
        <v/>
      </c>
    </row>
    <row r="1109" ht="39.75" customHeight="1">
      <c r="A1109" s="89" t="n"/>
      <c r="B1109" s="90" t="inlineStr">
        <is>
          <t>CHANGCHAI</t>
        </is>
      </c>
      <c r="C1109" s="43" t="inlineStr">
        <is>
          <t>CZ480Q khô ắc 26</t>
        </is>
      </c>
      <c r="D1109" s="90" t="n">
        <v>80</v>
      </c>
      <c r="E1109" s="90" t="n"/>
      <c r="F1109" s="43" t="inlineStr">
        <is>
          <t>buồng nổ 44.5</t>
        </is>
      </c>
      <c r="G1109" s="90" t="inlineStr">
        <is>
          <t>26x64</t>
        </is>
      </c>
      <c r="H1109" s="90" t="n">
        <v>33</v>
      </c>
      <c r="I1109" s="90" t="n">
        <v>80</v>
      </c>
      <c r="J1109" s="90" t="n"/>
      <c r="K1109" s="91" t="n"/>
      <c r="L1109" s="90" t="inlineStr">
        <is>
          <t>Cái</t>
        </is>
      </c>
      <c r="M1109" s="92" t="n"/>
      <c r="N1109" s="92" t="n"/>
      <c r="O1109" s="92" t="n"/>
      <c r="P1109" s="92" t="n"/>
      <c r="Q1109" s="92" t="n"/>
      <c r="R1109" s="90" t="inlineStr">
        <is>
          <t>🟢 CÓ</t>
        </is>
      </c>
      <c r="S1109" s="45" t="n"/>
      <c r="T1109" s="45" t="n"/>
      <c r="U1109" s="61">
        <f>IF($C1109="","",B1109&amp;" "&amp;C1109&amp;" · ĐK"&amp;D1109&amp;IF(E1109=""," "," "&amp;E1109)&amp;IF(K1109=""," "," - "&amp;K1109))</f>
        <v/>
      </c>
    </row>
    <row r="1110" ht="39.75" customHeight="1">
      <c r="A1110" s="89" t="n"/>
      <c r="B1110" s="71" t="inlineStr">
        <is>
          <t>CHANGCHAI</t>
        </is>
      </c>
      <c r="C1110" s="45" t="inlineStr">
        <is>
          <t>ZN485QA</t>
        </is>
      </c>
      <c r="D1110" s="71" t="n">
        <v>85</v>
      </c>
      <c r="E1110" s="71" t="n"/>
      <c r="F1110" s="45" t="inlineStr">
        <is>
          <t>buồng nổ 47</t>
        </is>
      </c>
      <c r="G1110" s="71" t="inlineStr">
        <is>
          <t>28x72</t>
        </is>
      </c>
      <c r="H1110" s="71" t="n">
        <v>36</v>
      </c>
      <c r="I1110" s="71" t="n">
        <v>88</v>
      </c>
      <c r="J1110" s="71" t="n"/>
      <c r="K1110" s="93" t="n"/>
      <c r="L1110" s="71" t="inlineStr">
        <is>
          <t>Cái</t>
        </is>
      </c>
      <c r="M1110" s="64" t="n"/>
      <c r="N1110" s="64" t="n"/>
      <c r="O1110" s="64" t="n"/>
      <c r="P1110" s="64" t="n"/>
      <c r="Q1110" s="64" t="n"/>
      <c r="R1110" s="71" t="inlineStr">
        <is>
          <t>🟢 CÓ</t>
        </is>
      </c>
      <c r="S1110" s="45" t="n"/>
      <c r="T1110" s="45" t="n"/>
      <c r="U1110" s="61">
        <f>IF($C1110="","",B1110&amp;" "&amp;C1110&amp;" · ĐK"&amp;D1110&amp;IF(E1110=""," "," "&amp;E1110)&amp;IF(K1110=""," "," - "&amp;K1110))</f>
        <v/>
      </c>
    </row>
    <row r="1111" ht="39.75" customHeight="1">
      <c r="A1111" s="89" t="n"/>
      <c r="B1111" s="90" t="inlineStr">
        <is>
          <t>CHANGCHAI</t>
        </is>
      </c>
      <c r="C1111" s="43" t="inlineStr">
        <is>
          <t>495/4L88 khô</t>
        </is>
      </c>
      <c r="D1111" s="90" t="n">
        <v>95</v>
      </c>
      <c r="E1111" s="90" t="n"/>
      <c r="F1111" s="43" t="inlineStr">
        <is>
          <t>buồng nổ dù 46, 5</t>
        </is>
      </c>
      <c r="G1111" s="90" t="inlineStr">
        <is>
          <t>28</t>
        </is>
      </c>
      <c r="H1111" s="90" t="n">
        <v>33.5</v>
      </c>
      <c r="I1111" s="90" t="n">
        <v>85</v>
      </c>
      <c r="J1111" s="90" t="n"/>
      <c r="K1111" s="91" t="n"/>
      <c r="L1111" s="90" t="inlineStr">
        <is>
          <t>Cái</t>
        </is>
      </c>
      <c r="M1111" s="92" t="n"/>
      <c r="N1111" s="92" t="n"/>
      <c r="O1111" s="92" t="n"/>
      <c r="P1111" s="92" t="n"/>
      <c r="Q1111" s="92" t="n"/>
      <c r="R1111" s="90" t="inlineStr">
        <is>
          <t>🟢 CÓ</t>
        </is>
      </c>
      <c r="S1111" s="45" t="n"/>
      <c r="T1111" s="45" t="n"/>
      <c r="U1111" s="61">
        <f>IF($C1111="","",B1111&amp;" "&amp;C1111&amp;" · ĐK"&amp;D1111&amp;IF(E1111=""," "," "&amp;E1111)&amp;IF(K1111=""," "," - "&amp;K1111))</f>
        <v/>
      </c>
    </row>
    <row r="1112" ht="39.75" customHeight="1">
      <c r="A1112" s="89" t="n"/>
      <c r="B1112" s="71" t="inlineStr">
        <is>
          <t>CHANGCHAI</t>
        </is>
      </c>
      <c r="C1112" s="45" t="inlineStr">
        <is>
          <t>CZ495-4L68 khô</t>
        </is>
      </c>
      <c r="D1112" s="71" t="n">
        <v>95</v>
      </c>
      <c r="E1112" s="71" t="n"/>
      <c r="F1112" s="45" t="inlineStr">
        <is>
          <t>buồng nổ 49</t>
        </is>
      </c>
      <c r="G1112" s="71" t="inlineStr">
        <is>
          <t>28x72</t>
        </is>
      </c>
      <c r="H1112" s="71" t="n">
        <v>33.5</v>
      </c>
      <c r="I1112" s="71" t="n">
        <v>85</v>
      </c>
      <c r="J1112" s="71" t="n"/>
      <c r="K1112" s="93" t="n"/>
      <c r="L1112" s="71" t="inlineStr">
        <is>
          <t>Cái</t>
        </is>
      </c>
      <c r="M1112" s="64" t="n"/>
      <c r="N1112" s="64" t="n"/>
      <c r="O1112" s="64" t="n"/>
      <c r="P1112" s="64" t="n"/>
      <c r="Q1112" s="64" t="n"/>
      <c r="R1112" s="71" t="inlineStr">
        <is>
          <t>🟢 CÓ</t>
        </is>
      </c>
      <c r="S1112" s="45" t="n"/>
      <c r="T1112" s="45" t="n"/>
      <c r="U1112" s="61">
        <f>IF($C1112="","",B1112&amp;" "&amp;C1112&amp;" · ĐK"&amp;D1112&amp;IF(E1112=""," "," "&amp;E1112)&amp;IF(K1112=""," "," - "&amp;K1112))</f>
        <v/>
      </c>
    </row>
    <row r="1113" ht="39.75" customHeight="1">
      <c r="A1113" s="85" t="n"/>
      <c r="B1113" s="63" t="inlineStr">
        <is>
          <t>◆  CHAOYANG   (5 sản phẩm)</t>
        </is>
      </c>
      <c r="C1113" s="86" t="n"/>
      <c r="D1113" s="86" t="n"/>
      <c r="E1113" s="86" t="n"/>
      <c r="F1113" s="86" t="n"/>
      <c r="G1113" s="86" t="n"/>
      <c r="H1113" s="86" t="n"/>
      <c r="I1113" s="86" t="n"/>
      <c r="J1113" s="86" t="n"/>
      <c r="K1113" s="87" t="n"/>
      <c r="L1113" s="86" t="n"/>
      <c r="M1113" s="86" t="n"/>
      <c r="N1113" s="86" t="n"/>
      <c r="O1113" s="86" t="n"/>
      <c r="P1113" s="86" t="n"/>
      <c r="Q1113" s="86" t="n"/>
      <c r="R1113" s="86" t="n"/>
      <c r="S1113" s="88" t="n"/>
      <c r="T1113" s="45" t="n"/>
      <c r="U1113" s="61">
        <f>IF($C1113="","",B1113&amp;" "&amp;C1113&amp;" · ĐK"&amp;D1113&amp;IF(E1113=""," "," "&amp;E1113)&amp;IF(K1113=""," "," - "&amp;K1113))</f>
        <v/>
      </c>
    </row>
    <row r="1114" ht="39.75" customHeight="1">
      <c r="A1114" s="89" t="n"/>
      <c r="B1114" s="71" t="inlineStr">
        <is>
          <t>CHAOYANG</t>
        </is>
      </c>
      <c r="C1114" s="45" t="inlineStr">
        <is>
          <t>CY4100</t>
        </is>
      </c>
      <c r="D1114" s="71" t="n">
        <v>100</v>
      </c>
      <c r="E1114" s="71" t="n"/>
      <c r="F1114" s="45" t="inlineStr">
        <is>
          <t>buồng nổ vuông 51 có 2 dấu supap</t>
        </is>
      </c>
      <c r="G1114" s="71" t="inlineStr">
        <is>
          <t>35x83</t>
        </is>
      </c>
      <c r="H1114" s="71" t="n">
        <v>41.2</v>
      </c>
      <c r="I1114" s="71" t="n">
        <v>101</v>
      </c>
      <c r="J1114" s="71" t="n"/>
      <c r="K1114" s="93" t="n"/>
      <c r="L1114" s="71" t="inlineStr">
        <is>
          <t>Cái</t>
        </is>
      </c>
      <c r="M1114" s="64" t="n"/>
      <c r="N1114" s="64" t="n"/>
      <c r="O1114" s="64" t="n"/>
      <c r="P1114" s="64" t="n"/>
      <c r="Q1114" s="64" t="n"/>
      <c r="R1114" s="71" t="inlineStr">
        <is>
          <t>🟢 CÓ</t>
        </is>
      </c>
      <c r="S1114" s="45" t="n"/>
      <c r="T1114" s="45" t="n"/>
      <c r="U1114" s="61">
        <f>IF($C1114="","",B1114&amp;" "&amp;C1114&amp;" · ĐK"&amp;D1114&amp;IF(E1114=""," "," "&amp;E1114)&amp;IF(K1114=""," "," - "&amp;K1114))</f>
        <v/>
      </c>
    </row>
    <row r="1115" ht="39.75" customHeight="1">
      <c r="A1115" s="89" t="n"/>
      <c r="B1115" s="90" t="inlineStr">
        <is>
          <t>CHAOYANG</t>
        </is>
      </c>
      <c r="C1115" s="43" t="inlineStr">
        <is>
          <t>CY4100BQ</t>
        </is>
      </c>
      <c r="D1115" s="90" t="n">
        <v>100</v>
      </c>
      <c r="E1115" s="90" t="n"/>
      <c r="F1115" s="43" t="inlineStr">
        <is>
          <t>buồng nổ vuông</t>
        </is>
      </c>
      <c r="G1115" s="90" t="inlineStr">
        <is>
          <t>35</t>
        </is>
      </c>
      <c r="H1115" s="90" t="n">
        <v>41</v>
      </c>
      <c r="I1115" s="90" t="n">
        <v>101</v>
      </c>
      <c r="J1115" s="90" t="n"/>
      <c r="K1115" s="91" t="n"/>
      <c r="L1115" s="90" t="inlineStr">
        <is>
          <t>Cái</t>
        </is>
      </c>
      <c r="M1115" s="92" t="n"/>
      <c r="N1115" s="92" t="n"/>
      <c r="O1115" s="92" t="n"/>
      <c r="P1115" s="92" t="n"/>
      <c r="Q1115" s="92" t="n"/>
      <c r="R1115" s="90" t="inlineStr">
        <is>
          <t>🟢 CÓ</t>
        </is>
      </c>
      <c r="S1115" s="45" t="n"/>
      <c r="T1115" s="45" t="n"/>
      <c r="U1115" s="61">
        <f>IF($C1115="","",B1115&amp;" "&amp;C1115&amp;" · ĐK"&amp;D1115&amp;IF(E1115=""," "," "&amp;E1115)&amp;IF(K1115=""," "," - "&amp;K1115))</f>
        <v/>
      </c>
    </row>
    <row r="1116" ht="39.75" customHeight="1">
      <c r="A1116" s="89" t="n"/>
      <c r="B1116" s="71" t="inlineStr">
        <is>
          <t>CHAOYANG</t>
        </is>
      </c>
      <c r="C1116" s="45" t="inlineStr">
        <is>
          <t>CY4102BQ</t>
        </is>
      </c>
      <c r="D1116" s="71" t="n">
        <v>102</v>
      </c>
      <c r="E1116" s="71" t="n"/>
      <c r="F1116" s="45" t="inlineStr">
        <is>
          <t>buồng nổ vuông 54</t>
        </is>
      </c>
      <c r="G1116" s="71" t="inlineStr">
        <is>
          <t>35</t>
        </is>
      </c>
      <c r="H1116" s="71" t="n">
        <v>41</v>
      </c>
      <c r="I1116" s="71" t="n">
        <v>104</v>
      </c>
      <c r="J1116" s="71" t="n"/>
      <c r="K1116" s="93" t="n"/>
      <c r="L1116" s="71" t="inlineStr">
        <is>
          <t>Cái</t>
        </is>
      </c>
      <c r="M1116" s="64" t="n"/>
      <c r="N1116" s="64" t="n"/>
      <c r="O1116" s="64" t="n"/>
      <c r="P1116" s="64" t="n"/>
      <c r="Q1116" s="64" t="n"/>
      <c r="R1116" s="71" t="inlineStr">
        <is>
          <t>🟢 CÓ</t>
        </is>
      </c>
      <c r="S1116" s="45" t="n"/>
      <c r="T1116" s="45" t="n"/>
      <c r="U1116" s="61">
        <f>IF($C1116="","",B1116&amp;" "&amp;C1116&amp;" · ĐK"&amp;D1116&amp;IF(E1116=""," "," "&amp;E1116)&amp;IF(K1116=""," "," - "&amp;K1116))</f>
        <v/>
      </c>
    </row>
    <row r="1117" ht="39.75" customHeight="1">
      <c r="A1117" s="89" t="n"/>
      <c r="B1117" s="90" t="inlineStr">
        <is>
          <t>CHAOYANG</t>
        </is>
      </c>
      <c r="C1117" s="43" t="inlineStr">
        <is>
          <t>CY4102BZ / 4BD1</t>
        </is>
      </c>
      <c r="D1117" s="90" t="n">
        <v>102</v>
      </c>
      <c r="E1117" s="90" t="n"/>
      <c r="F1117" s="43" t="inlineStr">
        <is>
          <t>buồng nổ vuông</t>
        </is>
      </c>
      <c r="G1117" s="90" t="inlineStr">
        <is>
          <t>35x87</t>
        </is>
      </c>
      <c r="H1117" s="90" t="n">
        <v>41</v>
      </c>
      <c r="I1117" s="90" t="n">
        <v>104</v>
      </c>
      <c r="J1117" s="90" t="n"/>
      <c r="K1117" s="91" t="n"/>
      <c r="L1117" s="90" t="inlineStr">
        <is>
          <t>Bộ 4</t>
        </is>
      </c>
      <c r="M1117" s="92" t="n"/>
      <c r="N1117" s="92" t="n"/>
      <c r="O1117" s="92" t="n"/>
      <c r="P1117" s="92" t="n"/>
      <c r="Q1117" s="92" t="n"/>
      <c r="R1117" s="90" t="inlineStr">
        <is>
          <t>🟢 CÓ</t>
        </is>
      </c>
      <c r="S1117" s="45" t="n"/>
      <c r="T1117" s="45" t="n"/>
      <c r="U1117" s="61">
        <f>IF($C1117="","",B1117&amp;" "&amp;C1117&amp;" · ĐK"&amp;D1117&amp;IF(E1117=""," "," "&amp;E1117)&amp;IF(K1117=""," "," - "&amp;K1117))</f>
        <v/>
      </c>
    </row>
    <row r="1118" ht="39.75" customHeight="1">
      <c r="A1118" s="89" t="n"/>
      <c r="B1118" s="71" t="inlineStr">
        <is>
          <t>CHAOYANG</t>
        </is>
      </c>
      <c r="C1118" s="45" t="inlineStr">
        <is>
          <t>CY4102BZLQ 4BD1</t>
        </is>
      </c>
      <c r="D1118" s="71" t="n">
        <v>102</v>
      </c>
      <c r="E1118" s="71" t="n"/>
      <c r="F1118" s="45" t="inlineStr">
        <is>
          <t>buồng nổ 54</t>
        </is>
      </c>
      <c r="G1118" s="71" t="inlineStr">
        <is>
          <t>35</t>
        </is>
      </c>
      <c r="H1118" s="71" t="n">
        <v>41</v>
      </c>
      <c r="I1118" s="71" t="n">
        <v>104</v>
      </c>
      <c r="J1118" s="71" t="n"/>
      <c r="K1118" s="93" t="n"/>
      <c r="L1118" s="71" t="inlineStr">
        <is>
          <t>Bộ 4</t>
        </is>
      </c>
      <c r="M1118" s="64" t="n"/>
      <c r="N1118" s="64" t="n"/>
      <c r="O1118" s="64" t="n"/>
      <c r="P1118" s="64" t="n"/>
      <c r="Q1118" s="64" t="n"/>
      <c r="R1118" s="71" t="inlineStr">
        <is>
          <t>🟢 CÓ</t>
        </is>
      </c>
      <c r="S1118" s="45" t="n"/>
      <c r="T1118" s="45" t="n"/>
      <c r="U1118" s="61">
        <f>IF($C1118="","",B1118&amp;" "&amp;C1118&amp;" · ĐK"&amp;D1118&amp;IF(E1118=""," "," "&amp;E1118)&amp;IF(K1118=""," "," - "&amp;K1118))</f>
        <v/>
      </c>
    </row>
    <row r="1119" ht="39.75" customHeight="1">
      <c r="A1119" s="85" t="n"/>
      <c r="B1119" s="63" t="inlineStr">
        <is>
          <t>◆  FAW   (21 sản phẩm)</t>
        </is>
      </c>
      <c r="C1119" s="86" t="n"/>
      <c r="D1119" s="86" t="n"/>
      <c r="E1119" s="86" t="n"/>
      <c r="F1119" s="86" t="n"/>
      <c r="G1119" s="86" t="n"/>
      <c r="H1119" s="86" t="n"/>
      <c r="I1119" s="86" t="n"/>
      <c r="J1119" s="86" t="n"/>
      <c r="K1119" s="87" t="n"/>
      <c r="L1119" s="86" t="n"/>
      <c r="M1119" s="86" t="n"/>
      <c r="N1119" s="86" t="n"/>
      <c r="O1119" s="86" t="n"/>
      <c r="P1119" s="86" t="n"/>
      <c r="Q1119" s="86" t="n"/>
      <c r="R1119" s="86" t="n"/>
      <c r="S1119" s="88" t="n"/>
      <c r="T1119" s="45" t="n"/>
      <c r="U1119" s="61">
        <f>IF($C1119="","",B1119&amp;" "&amp;C1119&amp;" · ĐK"&amp;D1119&amp;IF(E1119=""," "," "&amp;E1119)&amp;IF(K1119=""," "," - "&amp;K1119))</f>
        <v/>
      </c>
    </row>
    <row r="1120" ht="39.75" customHeight="1">
      <c r="A1120" s="89" t="n"/>
      <c r="B1120" s="71" t="inlineStr">
        <is>
          <t>FAW</t>
        </is>
      </c>
      <c r="C1120" s="45" t="inlineStr">
        <is>
          <t>CA498</t>
        </is>
      </c>
      <c r="D1120" s="71" t="n">
        <v>98</v>
      </c>
      <c r="E1120" s="71" t="n"/>
      <c r="F1120" s="45" t="inlineStr">
        <is>
          <t>buồng nổ 59</t>
        </is>
      </c>
      <c r="G1120" s="71" t="inlineStr">
        <is>
          <t>33</t>
        </is>
      </c>
      <c r="H1120" s="71" t="n">
        <v>36</v>
      </c>
      <c r="I1120" s="71" t="n"/>
      <c r="J1120" s="71" t="n"/>
      <c r="K1120" s="93" t="n"/>
      <c r="L1120" s="71" t="inlineStr">
        <is>
          <t>Cái</t>
        </is>
      </c>
      <c r="M1120" s="64" t="n"/>
      <c r="N1120" s="64" t="n"/>
      <c r="O1120" s="64" t="n"/>
      <c r="P1120" s="64" t="n"/>
      <c r="Q1120" s="64" t="n"/>
      <c r="R1120" s="71" t="inlineStr">
        <is>
          <t>🟢 CÓ</t>
        </is>
      </c>
      <c r="S1120" s="45" t="inlineStr">
        <is>
          <t>( CA4DC2-12E3 )</t>
        </is>
      </c>
      <c r="T1120" s="45" t="n"/>
      <c r="U1120" s="61">
        <f>IF($C1120="","",B1120&amp;" "&amp;C1120&amp;" · ĐK"&amp;D1120&amp;IF(E1120=""," "," "&amp;E1120)&amp;IF(K1120=""," "," - "&amp;K1120))</f>
        <v/>
      </c>
    </row>
    <row r="1121" ht="39.75" customHeight="1">
      <c r="A1121" s="89" t="n"/>
      <c r="B1121" s="90" t="inlineStr">
        <is>
          <t>FAW</t>
        </is>
      </c>
      <c r="C1121" s="43" t="inlineStr">
        <is>
          <t>CA498 x2</t>
        </is>
      </c>
      <c r="D1121" s="90" t="n">
        <v>98</v>
      </c>
      <c r="E1121" s="90" t="n"/>
      <c r="F1121" s="43" t="inlineStr">
        <is>
          <t>buồng nổ 46</t>
        </is>
      </c>
      <c r="G1121" s="90" t="inlineStr">
        <is>
          <t>31</t>
        </is>
      </c>
      <c r="H1121" s="90" t="n">
        <v>38</v>
      </c>
      <c r="I1121" s="90" t="n">
        <v>88</v>
      </c>
      <c r="J1121" s="90" t="n"/>
      <c r="K1121" s="91" t="n"/>
      <c r="L1121" s="90" t="inlineStr">
        <is>
          <t>Cái</t>
        </is>
      </c>
      <c r="M1121" s="92" t="n"/>
      <c r="N1121" s="92" t="n"/>
      <c r="O1121" s="92" t="n"/>
      <c r="P1121" s="92" t="n"/>
      <c r="Q1121" s="92" t="n"/>
      <c r="R1121" s="90" t="inlineStr">
        <is>
          <t>🟢 CÓ</t>
        </is>
      </c>
      <c r="S1121" s="45" t="n"/>
      <c r="T1121" s="45" t="n"/>
      <c r="U1121" s="61">
        <f>IF($C1121="","",B1121&amp;" "&amp;C1121&amp;" · ĐK"&amp;D1121&amp;IF(E1121=""," "," "&amp;E1121)&amp;IF(K1121=""," "," - "&amp;K1121))</f>
        <v/>
      </c>
    </row>
    <row r="1122" ht="39.75" customHeight="1">
      <c r="A1122" s="89" t="n"/>
      <c r="B1122" s="71" t="inlineStr">
        <is>
          <t>FAW</t>
        </is>
      </c>
      <c r="C1122" s="45" t="inlineStr">
        <is>
          <t>CA498x2</t>
        </is>
      </c>
      <c r="D1122" s="71" t="n">
        <v>98</v>
      </c>
      <c r="E1122" s="71" t="n"/>
      <c r="F1122" s="45" t="inlineStr">
        <is>
          <t>buồng nổ 50</t>
        </is>
      </c>
      <c r="G1122" s="71" t="inlineStr">
        <is>
          <t>31x82</t>
        </is>
      </c>
      <c r="H1122" s="71" t="n">
        <v>38</v>
      </c>
      <c r="I1122" s="71" t="n">
        <v>89</v>
      </c>
      <c r="J1122" s="71" t="n"/>
      <c r="K1122" s="93" t="n"/>
      <c r="L1122" s="71" t="inlineStr">
        <is>
          <t>Cái</t>
        </is>
      </c>
      <c r="M1122" s="64" t="n"/>
      <c r="N1122" s="64" t="n"/>
      <c r="O1122" s="64" t="n"/>
      <c r="P1122" s="64" t="n"/>
      <c r="Q1122" s="64" t="n"/>
      <c r="R1122" s="71" t="inlineStr">
        <is>
          <t>🟢 CÓ</t>
        </is>
      </c>
      <c r="S1122" s="45" t="n"/>
      <c r="T1122" s="45" t="n"/>
      <c r="U1122" s="61">
        <f>IF($C1122="","",B1122&amp;" "&amp;C1122&amp;" · ĐK"&amp;D1122&amp;IF(E1122=""," "," "&amp;E1122)&amp;IF(K1122=""," "," - "&amp;K1122))</f>
        <v/>
      </c>
    </row>
    <row r="1123" ht="39.75" customHeight="1">
      <c r="A1123" s="89" t="n"/>
      <c r="B1123" s="90" t="inlineStr">
        <is>
          <t>FAW</t>
        </is>
      </c>
      <c r="C1123" s="43" t="inlineStr">
        <is>
          <t>CA498x3</t>
        </is>
      </c>
      <c r="D1123" s="90" t="n">
        <v>98</v>
      </c>
      <c r="E1123" s="90" t="n"/>
      <c r="F1123" s="43" t="inlineStr">
        <is>
          <t>buồng nổ 48</t>
        </is>
      </c>
      <c r="G1123" s="90" t="inlineStr">
        <is>
          <t>33x83</t>
        </is>
      </c>
      <c r="H1123" s="90" t="n">
        <v>37</v>
      </c>
      <c r="I1123" s="90" t="n">
        <v>89</v>
      </c>
      <c r="J1123" s="90" t="n"/>
      <c r="K1123" s="91" t="n"/>
      <c r="L1123" s="90" t="inlineStr">
        <is>
          <t>Cái</t>
        </is>
      </c>
      <c r="M1123" s="92" t="n"/>
      <c r="N1123" s="92" t="n"/>
      <c r="O1123" s="92" t="n"/>
      <c r="P1123" s="92" t="n"/>
      <c r="Q1123" s="92" t="n"/>
      <c r="R1123" s="90" t="inlineStr">
        <is>
          <t>🟢 CÓ</t>
        </is>
      </c>
      <c r="S1123" s="45" t="n"/>
      <c r="T1123" s="45" t="n"/>
      <c r="U1123" s="61">
        <f>IF($C1123="","",B1123&amp;" "&amp;C1123&amp;" · ĐK"&amp;D1123&amp;IF(E1123=""," "," "&amp;E1123)&amp;IF(K1123=""," "," - "&amp;K1123))</f>
        <v/>
      </c>
    </row>
    <row r="1124" ht="39.75" customHeight="1">
      <c r="A1124" s="89" t="n"/>
      <c r="B1124" s="71" t="inlineStr">
        <is>
          <t>FAW</t>
        </is>
      </c>
      <c r="C1124" s="45" t="inlineStr">
        <is>
          <t>CA6106-6DE2-22</t>
        </is>
      </c>
      <c r="D1124" s="71" t="n">
        <v>106</v>
      </c>
      <c r="E1124" s="71" t="n"/>
      <c r="F1124" s="45" t="inlineStr">
        <is>
          <t>buồng nổ tròn dù 53, có cò phun nhớt</t>
        </is>
      </c>
      <c r="G1124" s="71" t="inlineStr">
        <is>
          <t>42x86</t>
        </is>
      </c>
      <c r="H1124" s="71" t="n">
        <v>47.5</v>
      </c>
      <c r="I1124" s="71" t="n">
        <v>106</v>
      </c>
      <c r="J1124" s="71" t="n"/>
      <c r="K1124" s="93" t="n"/>
      <c r="L1124" s="71" t="inlineStr">
        <is>
          <t>Bộ 6</t>
        </is>
      </c>
      <c r="M1124" s="64" t="n"/>
      <c r="N1124" s="64" t="n"/>
      <c r="O1124" s="64" t="n"/>
      <c r="P1124" s="64" t="n"/>
      <c r="Q1124" s="64" t="n"/>
      <c r="R1124" s="71" t="inlineStr">
        <is>
          <t>🟢 CÓ</t>
        </is>
      </c>
      <c r="S1124" s="45" t="inlineStr">
        <is>
          <t>SPT/P-E2-B24D/D</t>
        </is>
      </c>
      <c r="T1124" s="45" t="n"/>
      <c r="U1124" s="61">
        <f>IF($C1124="","",B1124&amp;" "&amp;C1124&amp;" · ĐK"&amp;D1124&amp;IF(E1124=""," "," "&amp;E1124)&amp;IF(K1124=""," "," - "&amp;K1124))</f>
        <v/>
      </c>
    </row>
    <row r="1125" ht="39.75" customHeight="1">
      <c r="A1125" s="89" t="n"/>
      <c r="B1125" s="90" t="inlineStr">
        <is>
          <t>FAW</t>
        </is>
      </c>
      <c r="C1125" s="43" t="inlineStr">
        <is>
          <t>CA4110-4DF2-17</t>
        </is>
      </c>
      <c r="D1125" s="90" t="n">
        <v>110</v>
      </c>
      <c r="E1125" s="90" t="inlineStr">
        <is>
          <t>(A)</t>
        </is>
      </c>
      <c r="F1125" s="43" t="inlineStr">
        <is>
          <t>buồng nổ tròn dù 55 cò nhớt</t>
        </is>
      </c>
      <c r="G1125" s="90" t="inlineStr">
        <is>
          <t>42x90</t>
        </is>
      </c>
      <c r="H1125" s="90" t="n">
        <v>47</v>
      </c>
      <c r="I1125" s="90" t="n">
        <v>106</v>
      </c>
      <c r="J1125" s="90" t="n"/>
      <c r="K1125" s="91" t="n"/>
      <c r="L1125" s="90" t="inlineStr">
        <is>
          <t>Bộ 4</t>
        </is>
      </c>
      <c r="M1125" s="92" t="n"/>
      <c r="N1125" s="92" t="n"/>
      <c r="O1125" s="92" t="n"/>
      <c r="P1125" s="92" t="n"/>
      <c r="Q1125" s="92" t="n"/>
      <c r="R1125" s="90" t="inlineStr">
        <is>
          <t>🟢 CÓ</t>
        </is>
      </c>
      <c r="S1125" s="45" t="inlineStr">
        <is>
          <t>K5200000-PJ4P</t>
        </is>
      </c>
      <c r="T1125" s="45" t="n"/>
      <c r="U1125" s="61">
        <f>IF($C1125="","",B1125&amp;" "&amp;C1125&amp;" · ĐK"&amp;D1125&amp;IF(E1125=""," "," "&amp;E1125)&amp;IF(K1125=""," "," - "&amp;K1125))</f>
        <v/>
      </c>
    </row>
    <row r="1126" ht="39.75" customHeight="1">
      <c r="A1126" s="89" t="n"/>
      <c r="B1126" s="71" t="inlineStr">
        <is>
          <t>FAW</t>
        </is>
      </c>
      <c r="C1126" s="45" t="inlineStr">
        <is>
          <t>CA4110-4DF2-17 (FAWDE)</t>
        </is>
      </c>
      <c r="D1126" s="71" t="n">
        <v>110</v>
      </c>
      <c r="E1126" s="71" t="n"/>
      <c r="F1126" s="45" t="inlineStr">
        <is>
          <t>buồng nổ 55</t>
        </is>
      </c>
      <c r="G1126" s="71" t="inlineStr">
        <is>
          <t>42x90</t>
        </is>
      </c>
      <c r="H1126" s="71" t="n">
        <v>47.5</v>
      </c>
      <c r="I1126" s="71" t="n">
        <v>106</v>
      </c>
      <c r="J1126" s="71" t="n"/>
      <c r="K1126" s="93" t="n"/>
      <c r="L1126" s="71" t="inlineStr">
        <is>
          <t>Bộ 4</t>
        </is>
      </c>
      <c r="M1126" s="64" t="n"/>
      <c r="N1126" s="64" t="n"/>
      <c r="O1126" s="64" t="n"/>
      <c r="P1126" s="64" t="n"/>
      <c r="Q1126" s="64" t="n"/>
      <c r="R1126" s="71" t="inlineStr">
        <is>
          <t>🟢 CÓ</t>
        </is>
      </c>
      <c r="S1126" s="45" t="inlineStr">
        <is>
          <t>F5200000-PJ4P/D</t>
        </is>
      </c>
      <c r="T1126" s="45" t="n"/>
      <c r="U1126" s="61">
        <f>IF($C1126="","",B1126&amp;" "&amp;C1126&amp;" · ĐK"&amp;D1126&amp;IF(E1126=""," "," "&amp;E1126)&amp;IF(K1126=""," "," - "&amp;K1126))</f>
        <v/>
      </c>
    </row>
    <row r="1127" ht="39.75" customHeight="1">
      <c r="A1127" s="89" t="n"/>
      <c r="B1127" s="90" t="inlineStr">
        <is>
          <t>FAW</t>
        </is>
      </c>
      <c r="C1127" s="43" t="inlineStr">
        <is>
          <t>CA4110AKZ</t>
        </is>
      </c>
      <c r="D1127" s="90" t="n">
        <v>110</v>
      </c>
      <c r="E1127" s="90" t="n"/>
      <c r="F1127" s="43" t="inlineStr">
        <is>
          <t>buồng nổ 63</t>
        </is>
      </c>
      <c r="G1127" s="90" t="inlineStr">
        <is>
          <t>42</t>
        </is>
      </c>
      <c r="H1127" s="90" t="n">
        <v>48</v>
      </c>
      <c r="I1127" s="90" t="n">
        <v>114</v>
      </c>
      <c r="J1127" s="90" t="n"/>
      <c r="K1127" s="91" t="n"/>
      <c r="L1127" s="90" t="inlineStr">
        <is>
          <t>Bộ 4</t>
        </is>
      </c>
      <c r="M1127" s="92" t="n"/>
      <c r="N1127" s="92" t="n"/>
      <c r="O1127" s="92" t="n"/>
      <c r="P1127" s="92" t="n"/>
      <c r="Q1127" s="92" t="n"/>
      <c r="R1127" s="90" t="inlineStr">
        <is>
          <t>🟢 CÓ</t>
        </is>
      </c>
      <c r="S1127" s="45" t="inlineStr">
        <is>
          <t>K0510000-PJ4P</t>
        </is>
      </c>
      <c r="T1127" s="45" t="n"/>
      <c r="U1127" s="61">
        <f>IF($C1127="","",B1127&amp;" "&amp;C1127&amp;" · ĐK"&amp;D1127&amp;IF(E1127=""," "," "&amp;E1127)&amp;IF(K1127=""," "," - "&amp;K1127))</f>
        <v/>
      </c>
    </row>
    <row r="1128" ht="39.75" customHeight="1">
      <c r="A1128" s="89" t="n"/>
      <c r="B1128" s="71" t="inlineStr">
        <is>
          <t>FAW</t>
        </is>
      </c>
      <c r="C1128" s="45" t="inlineStr">
        <is>
          <t>CA6110-6DF2-21</t>
        </is>
      </c>
      <c r="D1128" s="71" t="n">
        <v>110</v>
      </c>
      <c r="E1128" s="71" t="inlineStr">
        <is>
          <t>(A)</t>
        </is>
      </c>
      <c r="F1128" s="45" t="inlineStr">
        <is>
          <t>buồng nổ 55 núm dù nhọn</t>
        </is>
      </c>
      <c r="G1128" s="71" t="inlineStr">
        <is>
          <t>42x89</t>
        </is>
      </c>
      <c r="H1128" s="71" t="n">
        <v>52</v>
      </c>
      <c r="I1128" s="71" t="n">
        <v>111</v>
      </c>
      <c r="J1128" s="71" t="n"/>
      <c r="K1128" s="93" t="n"/>
      <c r="L1128" s="71" t="inlineStr">
        <is>
          <t>Bộ 6</t>
        </is>
      </c>
      <c r="M1128" s="64" t="n"/>
      <c r="N1128" s="64" t="n"/>
      <c r="O1128" s="64" t="n"/>
      <c r="P1128" s="64" t="n"/>
      <c r="Q1128" s="64" t="n"/>
      <c r="R1128" s="71" t="inlineStr">
        <is>
          <t>🟢 CÓ</t>
        </is>
      </c>
      <c r="S1128" s="45" t="inlineStr">
        <is>
          <t>F4540000-PJ4P</t>
        </is>
      </c>
      <c r="T1128" s="45" t="n"/>
      <c r="U1128" s="61">
        <f>IF($C1128="","",B1128&amp;" "&amp;C1128&amp;" · ĐK"&amp;D1128&amp;IF(E1128=""," "," "&amp;E1128)&amp;IF(K1128=""," "," - "&amp;K1128))</f>
        <v/>
      </c>
    </row>
    <row r="1129" ht="39.75" customHeight="1">
      <c r="A1129" s="89" t="n"/>
      <c r="B1129" s="90" t="inlineStr">
        <is>
          <t>FAW</t>
        </is>
      </c>
      <c r="C1129" s="43" t="inlineStr">
        <is>
          <t>CA6110/ 6DF2-26 /23</t>
        </is>
      </c>
      <c r="D1129" s="90" t="n">
        <v>110</v>
      </c>
      <c r="E1129" s="90" t="inlineStr">
        <is>
          <t>(A)</t>
        </is>
      </c>
      <c r="F1129" s="43" t="inlineStr">
        <is>
          <t>buồng nổ tròn dù 55, ko dấu supap có cò nhớt</t>
        </is>
      </c>
      <c r="G1129" s="90" t="inlineStr">
        <is>
          <t>42x90</t>
        </is>
      </c>
      <c r="H1129" s="90" t="n">
        <v>47</v>
      </c>
      <c r="I1129" s="90" t="n">
        <v>105</v>
      </c>
      <c r="J1129" s="90" t="n"/>
      <c r="K1129" s="91" t="n"/>
      <c r="L1129" s="90" t="inlineStr">
        <is>
          <t>Bộ 6</t>
        </is>
      </c>
      <c r="M1129" s="92" t="n"/>
      <c r="N1129" s="92" t="n"/>
      <c r="O1129" s="92" t="n"/>
      <c r="P1129" s="92" t="n"/>
      <c r="Q1129" s="92" t="n"/>
      <c r="R1129" s="90" t="inlineStr">
        <is>
          <t>🟢 CÓ</t>
        </is>
      </c>
      <c r="S1129" s="45" t="inlineStr">
        <is>
          <t>F4200000-PJ4P</t>
        </is>
      </c>
      <c r="T1129" s="45" t="n"/>
      <c r="U1129" s="61">
        <f>IF($C1129="","",B1129&amp;" "&amp;C1129&amp;" · ĐK"&amp;D1129&amp;IF(E1129=""," "," "&amp;E1129)&amp;IF(K1129=""," "," - "&amp;K1129))</f>
        <v/>
      </c>
    </row>
    <row r="1130" ht="39.75" customHeight="1">
      <c r="A1130" s="89" t="n"/>
      <c r="B1130" s="71" t="inlineStr">
        <is>
          <t>FAW</t>
        </is>
      </c>
      <c r="C1130" s="45" t="inlineStr">
        <is>
          <t>CA6110/6DL-28</t>
        </is>
      </c>
      <c r="D1130" s="71" t="n">
        <v>110</v>
      </c>
      <c r="E1130" s="71" t="n"/>
      <c r="F1130" s="45" t="inlineStr">
        <is>
          <t>buồng nổ 59</t>
        </is>
      </c>
      <c r="G1130" s="71" t="inlineStr">
        <is>
          <t>45x86</t>
        </is>
      </c>
      <c r="H1130" s="71" t="n">
        <v>48</v>
      </c>
      <c r="I1130" s="71" t="n">
        <v>108</v>
      </c>
      <c r="J1130" s="71" t="n"/>
      <c r="K1130" s="93" t="n"/>
      <c r="L1130" s="71" t="inlineStr">
        <is>
          <t>Bộ 6</t>
        </is>
      </c>
      <c r="M1130" s="64" t="n"/>
      <c r="N1130" s="64" t="n"/>
      <c r="O1130" s="64" t="n"/>
      <c r="P1130" s="64" t="n"/>
      <c r="Q1130" s="64" t="n"/>
      <c r="R1130" s="71" t="inlineStr">
        <is>
          <t>🟢 CÓ</t>
        </is>
      </c>
      <c r="S1130" s="45" t="inlineStr">
        <is>
          <t>L6000000-PJ4P</t>
        </is>
      </c>
      <c r="T1130" s="45" t="n"/>
      <c r="U1130" s="61">
        <f>IF($C1130="","",B1130&amp;" "&amp;C1130&amp;" · ĐK"&amp;D1130&amp;IF(E1130=""," "," "&amp;E1130)&amp;IF(K1130=""," "," - "&amp;K1130))</f>
        <v/>
      </c>
    </row>
    <row r="1131" ht="39.75" customHeight="1">
      <c r="A1131" s="89" t="n"/>
      <c r="B1131" s="90" t="inlineStr">
        <is>
          <t>FAW</t>
        </is>
      </c>
      <c r="C1131" s="43" t="inlineStr">
        <is>
          <t>CA6110A - K35 đời 3</t>
        </is>
      </c>
      <c r="D1131" s="90" t="n">
        <v>110</v>
      </c>
      <c r="E1131" s="90" t="n"/>
      <c r="F1131" s="43" t="inlineStr">
        <is>
          <t>buồng nổ 61 (lưu ý có cả lỗ nổ 56)</t>
        </is>
      </c>
      <c r="G1131" s="90" t="inlineStr">
        <is>
          <t>38</t>
        </is>
      </c>
      <c r="H1131" s="90" t="n">
        <v>52</v>
      </c>
      <c r="I1131" s="90" t="n">
        <v>116</v>
      </c>
      <c r="J1131" s="90" t="n"/>
      <c r="K1131" s="91" t="n"/>
      <c r="L1131" s="90" t="inlineStr">
        <is>
          <t>Bộ 6</t>
        </is>
      </c>
      <c r="M1131" s="92" t="n"/>
      <c r="N1131" s="92" t="n"/>
      <c r="O1131" s="92" t="n"/>
      <c r="P1131" s="92" t="n"/>
      <c r="Q1131" s="92" t="n"/>
      <c r="R1131" s="90" t="inlineStr">
        <is>
          <t>🟢 CÓ</t>
        </is>
      </c>
      <c r="S1131" s="45" t="inlineStr">
        <is>
          <t>K0010000-PJ4P/D</t>
        </is>
      </c>
      <c r="T1131" s="45" t="n"/>
      <c r="U1131" s="61">
        <f>IF($C1131="","",B1131&amp;" "&amp;C1131&amp;" · ĐK"&amp;D1131&amp;IF(E1131=""," "," "&amp;E1131)&amp;IF(K1131=""," "," - "&amp;K1131))</f>
        <v/>
      </c>
    </row>
    <row r="1132" ht="39.75" customHeight="1">
      <c r="A1132" s="89" t="n"/>
      <c r="B1132" s="71" t="inlineStr">
        <is>
          <t>FAW</t>
        </is>
      </c>
      <c r="C1132" s="45" t="inlineStr">
        <is>
          <t>CA6110AK -K51 Đời 3</t>
        </is>
      </c>
      <c r="D1132" s="71" t="n">
        <v>110</v>
      </c>
      <c r="E1132" s="71" t="n"/>
      <c r="F1132" s="45" t="inlineStr">
        <is>
          <t>buồng nổ tròn dù 55, không dấu supap cò nhớt</t>
        </is>
      </c>
      <c r="G1132" s="71" t="inlineStr">
        <is>
          <t>38</t>
        </is>
      </c>
      <c r="H1132" s="71" t="n">
        <v>49</v>
      </c>
      <c r="I1132" s="71" t="n">
        <v>113</v>
      </c>
      <c r="J1132" s="71" t="n"/>
      <c r="K1132" s="93" t="n"/>
      <c r="L1132" s="71" t="inlineStr">
        <is>
          <t>Bộ 6</t>
        </is>
      </c>
      <c r="M1132" s="64" t="n"/>
      <c r="N1132" s="64" t="n"/>
      <c r="O1132" s="64" t="n"/>
      <c r="P1132" s="64" t="n"/>
      <c r="Q1132" s="64" t="n"/>
      <c r="R1132" s="71" t="inlineStr">
        <is>
          <t>🟢 CÓ</t>
        </is>
      </c>
      <c r="S1132" s="45" t="inlineStr">
        <is>
          <t>K0130000-PJ4P</t>
        </is>
      </c>
      <c r="T1132" s="45" t="n"/>
      <c r="U1132" s="61">
        <f>IF($C1132="","",B1132&amp;" "&amp;C1132&amp;" · ĐK"&amp;D1132&amp;IF(E1132=""," "," "&amp;E1132)&amp;IF(K1132=""," "," - "&amp;K1132))</f>
        <v/>
      </c>
    </row>
    <row r="1133" ht="39.75" customHeight="1">
      <c r="A1133" s="89" t="n"/>
      <c r="B1133" s="90" t="inlineStr">
        <is>
          <t>FAW</t>
        </is>
      </c>
      <c r="C1133" s="43" t="inlineStr">
        <is>
          <t>CA6110AKZ (FAWDE)</t>
        </is>
      </c>
      <c r="D1133" s="90" t="n">
        <v>110</v>
      </c>
      <c r="E1133" s="90" t="n"/>
      <c r="F1133" s="43" t="inlineStr">
        <is>
          <t>buồng nổ 63</t>
        </is>
      </c>
      <c r="G1133" s="90" t="inlineStr">
        <is>
          <t>42</t>
        </is>
      </c>
      <c r="H1133" s="90" t="n">
        <v>48</v>
      </c>
      <c r="I1133" s="90" t="n">
        <v>106</v>
      </c>
      <c r="J1133" s="90" t="n"/>
      <c r="K1133" s="91" t="n"/>
      <c r="L1133" s="90" t="inlineStr">
        <is>
          <t>Bộ 6</t>
        </is>
      </c>
      <c r="M1133" s="92" t="n"/>
      <c r="N1133" s="92" t="n"/>
      <c r="O1133" s="92" t="n"/>
      <c r="P1133" s="92" t="n"/>
      <c r="Q1133" s="92" t="n"/>
      <c r="R1133" s="90" t="inlineStr">
        <is>
          <t>🟢 CÓ</t>
        </is>
      </c>
      <c r="S1133" s="45" t="inlineStr">
        <is>
          <t>K0510000-PJ4P</t>
        </is>
      </c>
      <c r="T1133" s="45" t="n"/>
      <c r="U1133" s="61">
        <f>IF($C1133="","",B1133&amp;" "&amp;C1133&amp;" · ĐK"&amp;D1133&amp;IF(E1133=""," "," "&amp;E1133)&amp;IF(K1133=""," "," - "&amp;K1133))</f>
        <v/>
      </c>
    </row>
    <row r="1134" ht="39.75" customHeight="1">
      <c r="A1134" s="89" t="n"/>
      <c r="B1134" s="71" t="inlineStr">
        <is>
          <t>FAW</t>
        </is>
      </c>
      <c r="C1134" s="45" t="inlineStr">
        <is>
          <t>CA6110AKZ1A2</t>
        </is>
      </c>
      <c r="D1134" s="71" t="n">
        <v>110</v>
      </c>
      <c r="E1134" s="71" t="n"/>
      <c r="F1134" s="45" t="inlineStr">
        <is>
          <t>buồng nổ 58 nhọn</t>
        </is>
      </c>
      <c r="G1134" s="71" t="inlineStr">
        <is>
          <t>38x90</t>
        </is>
      </c>
      <c r="H1134" s="71" t="n">
        <v>50</v>
      </c>
      <c r="I1134" s="71" t="n">
        <v>114</v>
      </c>
      <c r="J1134" s="71" t="n"/>
      <c r="K1134" s="93" t="n"/>
      <c r="L1134" s="71" t="inlineStr">
        <is>
          <t>Bộ 6</t>
        </is>
      </c>
      <c r="M1134" s="64" t="n"/>
      <c r="N1134" s="64" t="n"/>
      <c r="O1134" s="64" t="n"/>
      <c r="P1134" s="64" t="n"/>
      <c r="Q1134" s="64" t="n"/>
      <c r="R1134" s="71" t="inlineStr">
        <is>
          <t>🟢 CÓ</t>
        </is>
      </c>
      <c r="S1134" s="45" t="n"/>
      <c r="T1134" s="45" t="n"/>
      <c r="U1134" s="61">
        <f>IF($C1134="","",B1134&amp;" "&amp;C1134&amp;" · ĐK"&amp;D1134&amp;IF(E1134=""," "," "&amp;E1134)&amp;IF(K1134=""," "," - "&amp;K1134))</f>
        <v/>
      </c>
    </row>
    <row r="1135" ht="39.75" customHeight="1">
      <c r="A1135" s="89" t="n"/>
      <c r="B1135" s="90" t="inlineStr">
        <is>
          <t>FAW</t>
        </is>
      </c>
      <c r="C1135" s="43" t="inlineStr">
        <is>
          <t>CA6110AKZLA9 (Fawde)</t>
        </is>
      </c>
      <c r="D1135" s="90" t="n">
        <v>110</v>
      </c>
      <c r="E1135" s="90" t="n"/>
      <c r="F1135" s="43" t="inlineStr">
        <is>
          <t>buồng nổ 56</t>
        </is>
      </c>
      <c r="G1135" s="90" t="inlineStr">
        <is>
          <t>38</t>
        </is>
      </c>
      <c r="H1135" s="90" t="n">
        <v>50</v>
      </c>
      <c r="I1135" s="90" t="n">
        <v>113</v>
      </c>
      <c r="J1135" s="90" t="n"/>
      <c r="K1135" s="91" t="n"/>
      <c r="L1135" s="90" t="inlineStr">
        <is>
          <t>Bộ 6</t>
        </is>
      </c>
      <c r="M1135" s="92" t="n"/>
      <c r="N1135" s="92" t="n"/>
      <c r="O1135" s="92" t="n"/>
      <c r="P1135" s="92" t="n"/>
      <c r="Q1135" s="92" t="n"/>
      <c r="R1135" s="90" t="inlineStr">
        <is>
          <t>🟢 CÓ</t>
        </is>
      </c>
      <c r="S1135" s="45" t="n"/>
      <c r="T1135" s="45" t="n"/>
      <c r="U1135" s="61">
        <f>IF($C1135="","",B1135&amp;" "&amp;C1135&amp;" · ĐK"&amp;D1135&amp;IF(E1135=""," "," "&amp;E1135)&amp;IF(K1135=""," "," - "&amp;K1135))</f>
        <v/>
      </c>
    </row>
    <row r="1136" ht="39.75" customHeight="1">
      <c r="A1136" s="89" t="n"/>
      <c r="B1136" s="71" t="inlineStr">
        <is>
          <t>FAW</t>
        </is>
      </c>
      <c r="C1136" s="45" t="inlineStr">
        <is>
          <t>CA6112 ướt 6DL2-35</t>
        </is>
      </c>
      <c r="D1136" s="71" t="n">
        <v>112</v>
      </c>
      <c r="E1136" s="71" t="n"/>
      <c r="F1136" s="45" t="inlineStr">
        <is>
          <t>buồng nổ 60 dù</t>
        </is>
      </c>
      <c r="G1136" s="71" t="inlineStr">
        <is>
          <t>45x71</t>
        </is>
      </c>
      <c r="H1136" s="71" t="n">
        <v>42</v>
      </c>
      <c r="I1136" s="71" t="n">
        <v>96</v>
      </c>
      <c r="J1136" s="71" t="n"/>
      <c r="K1136" s="93" t="n"/>
      <c r="L1136" s="71" t="inlineStr">
        <is>
          <t>Bộ 6</t>
        </is>
      </c>
      <c r="M1136" s="64" t="n"/>
      <c r="N1136" s="64" t="n"/>
      <c r="O1136" s="64" t="n"/>
      <c r="P1136" s="64" t="n"/>
      <c r="Q1136" s="64" t="n"/>
      <c r="R1136" s="71" t="inlineStr">
        <is>
          <t>🟢 CÓ</t>
        </is>
      </c>
      <c r="S1136" s="45" t="inlineStr">
        <is>
          <t>L6100000-PJ4P</t>
        </is>
      </c>
      <c r="T1136" s="45" t="n"/>
      <c r="U1136" s="61">
        <f>IF($C1136="","",B1136&amp;" "&amp;C1136&amp;" · ĐK"&amp;D1136&amp;IF(E1136=""," "," "&amp;E1136)&amp;IF(K1136=""," "," - "&amp;K1136))</f>
        <v/>
      </c>
    </row>
    <row r="1137" ht="39.75" customHeight="1">
      <c r="A1137" s="89" t="n"/>
      <c r="B1137" s="90" t="inlineStr">
        <is>
          <t>FAW</t>
        </is>
      </c>
      <c r="C1137" s="43" t="inlineStr">
        <is>
          <t>CA4113BKZ</t>
        </is>
      </c>
      <c r="D1137" s="90" t="n">
        <v>113</v>
      </c>
      <c r="E1137" s="90" t="inlineStr">
        <is>
          <t>(A)+(O)</t>
        </is>
      </c>
      <c r="F1137" s="43" t="inlineStr">
        <is>
          <t>buồng nổ 62 tròn nhọn, ko dấu supap có cò nhớt, má đen</t>
        </is>
      </c>
      <c r="G1137" s="90" t="inlineStr">
        <is>
          <t>42x90</t>
        </is>
      </c>
      <c r="H1137" s="90" t="n">
        <v>48</v>
      </c>
      <c r="I1137" s="90" t="n">
        <v>113</v>
      </c>
      <c r="J1137" s="90" t="n"/>
      <c r="K1137" s="91" t="n"/>
      <c r="L1137" s="90" t="inlineStr">
        <is>
          <t>Bộ 4</t>
        </is>
      </c>
      <c r="M1137" s="92" t="n"/>
      <c r="N1137" s="92" t="n"/>
      <c r="O1137" s="92" t="n"/>
      <c r="P1137" s="92" t="n"/>
      <c r="Q1137" s="92" t="n"/>
      <c r="R1137" s="90" t="inlineStr">
        <is>
          <t>🟢 CÓ</t>
        </is>
      </c>
      <c r="S1137" s="45" t="n"/>
      <c r="T1137" s="45" t="n"/>
      <c r="U1137" s="61">
        <f>IF($C1137="","",B1137&amp;" "&amp;C1137&amp;" · ĐK"&amp;D1137&amp;IF(E1137=""," "," "&amp;E1137)&amp;IF(K1137=""," "," - "&amp;K1137))</f>
        <v/>
      </c>
    </row>
    <row r="1138" ht="39.75" customHeight="1">
      <c r="A1138" s="89" t="n"/>
      <c r="B1138" s="71" t="inlineStr">
        <is>
          <t>FAW</t>
        </is>
      </c>
      <c r="C1138" s="45" t="inlineStr">
        <is>
          <t>CA6113 ắc 38 (FAWDE)</t>
        </is>
      </c>
      <c r="D1138" s="71" t="n">
        <v>113</v>
      </c>
      <c r="E1138" s="71" t="n"/>
      <c r="F1138" s="45" t="inlineStr">
        <is>
          <t>buồng nổ 59</t>
        </is>
      </c>
      <c r="G1138" s="71" t="inlineStr">
        <is>
          <t>38x93</t>
        </is>
      </c>
      <c r="H1138" s="71" t="n">
        <v>49</v>
      </c>
      <c r="I1138" s="71" t="n">
        <v>113</v>
      </c>
      <c r="J1138" s="71" t="n"/>
      <c r="K1138" s="93" t="n"/>
      <c r="L1138" s="71" t="inlineStr">
        <is>
          <t>Bộ 6</t>
        </is>
      </c>
      <c r="M1138" s="64" t="n"/>
      <c r="N1138" s="64" t="n"/>
      <c r="O1138" s="64" t="n"/>
      <c r="P1138" s="64" t="n"/>
      <c r="Q1138" s="64" t="n"/>
      <c r="R1138" s="71" t="inlineStr">
        <is>
          <t>🟢 CÓ</t>
        </is>
      </c>
      <c r="S1138" s="45" t="inlineStr">
        <is>
          <t>K0220000-PJ4P</t>
        </is>
      </c>
      <c r="T1138" s="45" t="n"/>
      <c r="U1138" s="61">
        <f>IF($C1138="","",B1138&amp;" "&amp;C1138&amp;" · ĐK"&amp;D1138&amp;IF(E1138=""," "," "&amp;E1138)&amp;IF(K1138=""," "," - "&amp;K1138))</f>
        <v/>
      </c>
    </row>
    <row r="1139" ht="39.75" customHeight="1">
      <c r="A1139" s="89" t="n"/>
      <c r="B1139" s="90" t="inlineStr">
        <is>
          <t>FAW</t>
        </is>
      </c>
      <c r="C1139" s="43" t="inlineStr">
        <is>
          <t>CA6113-6DF2L-32 (DC M001) ( Faw 320 )</t>
        </is>
      </c>
      <c r="D1139" s="90" t="n">
        <v>113</v>
      </c>
      <c r="E1139" s="90" t="n"/>
      <c r="F1139" s="43" t="inlineStr">
        <is>
          <t>buồng nổ 62.5, nhọn</t>
        </is>
      </c>
      <c r="G1139" s="90" t="inlineStr">
        <is>
          <t>48x90</t>
        </is>
      </c>
      <c r="H1139" s="90" t="n">
        <v>45</v>
      </c>
      <c r="I1139" s="90" t="n">
        <v>106</v>
      </c>
      <c r="J1139" s="90" t="n"/>
      <c r="K1139" s="91" t="n"/>
      <c r="L1139" s="90" t="inlineStr">
        <is>
          <t>Bộ 6</t>
        </is>
      </c>
      <c r="M1139" s="92" t="n"/>
      <c r="N1139" s="92" t="n"/>
      <c r="O1139" s="92" t="n"/>
      <c r="P1139" s="92" t="n"/>
      <c r="Q1139" s="92" t="n"/>
      <c r="R1139" s="90" t="inlineStr">
        <is>
          <t>🟢 CÓ</t>
        </is>
      </c>
      <c r="S1139" s="45" t="inlineStr">
        <is>
          <t>SPT/M001/D</t>
        </is>
      </c>
      <c r="T1139" s="45" t="n"/>
      <c r="U1139" s="61">
        <f>IF($C1139="","",B1139&amp;" "&amp;C1139&amp;" · ĐK"&amp;D1139&amp;IF(E1139=""," "," "&amp;E1139)&amp;IF(K1139=""," "," - "&amp;K1139))</f>
        <v/>
      </c>
    </row>
    <row r="1140" ht="39.75" customHeight="1">
      <c r="A1140" s="89" t="n"/>
      <c r="B1140" s="71" t="inlineStr">
        <is>
          <t>FAW</t>
        </is>
      </c>
      <c r="C1140" s="45" t="inlineStr">
        <is>
          <t>CA6123-6DM2-37E3 (Fawde)</t>
        </is>
      </c>
      <c r="D1140" s="71" t="n">
        <v>123</v>
      </c>
      <c r="E1140" s="71" t="n"/>
      <c r="F1140" s="45" t="inlineStr">
        <is>
          <t>buồng nổ 75/84 có 4 xupap, có cò phun nhớt</t>
        </is>
      </c>
      <c r="G1140" s="71" t="inlineStr">
        <is>
          <t>54</t>
        </is>
      </c>
      <c r="H1140" s="71" t="n">
        <v>54</v>
      </c>
      <c r="I1140" s="71" t="n">
        <v>123</v>
      </c>
      <c r="J1140" s="71" t="n"/>
      <c r="K1140" s="93" t="n"/>
      <c r="L1140" s="71" t="inlineStr">
        <is>
          <t>Bộ 6</t>
        </is>
      </c>
      <c r="M1140" s="64" t="n"/>
      <c r="N1140" s="64" t="n"/>
      <c r="O1140" s="64" t="n"/>
      <c r="P1140" s="64" t="n"/>
      <c r="Q1140" s="64" t="n"/>
      <c r="R1140" s="71" t="inlineStr">
        <is>
          <t>🟢 CÓ</t>
        </is>
      </c>
      <c r="S1140" s="45" t="inlineStr">
        <is>
          <t>MM00000-PJ4P/W/A</t>
        </is>
      </c>
      <c r="T1140" s="45" t="n"/>
      <c r="U1140" s="61">
        <f>IF($C1140="","",B1140&amp;" "&amp;C1140&amp;" · ĐK"&amp;D1140&amp;IF(E1140=""," "," "&amp;E1140)&amp;IF(K1140=""," "," - "&amp;K1140))</f>
        <v/>
      </c>
    </row>
    <row r="1141" ht="39.75" customHeight="1">
      <c r="A1141" s="85" t="n"/>
      <c r="B1141" s="63" t="inlineStr">
        <is>
          <t>◆  JANGDONG   (1 sản phẩm)</t>
        </is>
      </c>
      <c r="C1141" s="86" t="n"/>
      <c r="D1141" s="86" t="n"/>
      <c r="E1141" s="86" t="n"/>
      <c r="F1141" s="86" t="n"/>
      <c r="G1141" s="86" t="n"/>
      <c r="H1141" s="86" t="n"/>
      <c r="I1141" s="86" t="n"/>
      <c r="J1141" s="86" t="n"/>
      <c r="K1141" s="87" t="n"/>
      <c r="L1141" s="86" t="n"/>
      <c r="M1141" s="86" t="n"/>
      <c r="N1141" s="86" t="n"/>
      <c r="O1141" s="86" t="n"/>
      <c r="P1141" s="86" t="n"/>
      <c r="Q1141" s="86" t="n"/>
      <c r="R1141" s="86" t="n"/>
      <c r="S1141" s="88" t="n"/>
      <c r="T1141" s="45" t="n"/>
      <c r="U1141" s="61">
        <f>IF($C1141="","",B1141&amp;" "&amp;C1141&amp;" · ĐK"&amp;D1141&amp;IF(E1141=""," "," "&amp;E1141)&amp;IF(K1141=""," "," - "&amp;K1141))</f>
        <v/>
      </c>
    </row>
    <row r="1142" ht="39.75" customHeight="1">
      <c r="A1142" s="89" t="n"/>
      <c r="B1142" s="71" t="inlineStr">
        <is>
          <t>JANGDONG</t>
        </is>
      </c>
      <c r="C1142" s="45" t="inlineStr">
        <is>
          <t>JD4102B máy phát điện</t>
        </is>
      </c>
      <c r="D1142" s="71" t="n">
        <v>102</v>
      </c>
      <c r="E1142" s="71" t="n"/>
      <c r="F1142" s="45" t="inlineStr">
        <is>
          <t>buồng nổ 54, 5 cao 99 nhọn</t>
        </is>
      </c>
      <c r="G1142" s="71" t="inlineStr">
        <is>
          <t>35</t>
        </is>
      </c>
      <c r="H1142" s="71" t="n">
        <v>41</v>
      </c>
      <c r="I1142" s="71" t="n">
        <v>99</v>
      </c>
      <c r="J1142" s="71" t="n"/>
      <c r="K1142" s="93" t="n"/>
      <c r="L1142" s="71" t="inlineStr">
        <is>
          <t>Cái</t>
        </is>
      </c>
      <c r="M1142" s="64" t="n"/>
      <c r="N1142" s="64" t="n"/>
      <c r="O1142" s="64" t="n"/>
      <c r="P1142" s="64" t="n"/>
      <c r="Q1142" s="64" t="n"/>
      <c r="R1142" s="71" t="inlineStr">
        <is>
          <t>🟢 CÓ</t>
        </is>
      </c>
      <c r="S1142" s="45" t="n"/>
      <c r="T1142" s="45" t="n"/>
      <c r="U1142" s="61">
        <f>IF($C1142="","",B1142&amp;" "&amp;C1142&amp;" · ĐK"&amp;D1142&amp;IF(E1142=""," "," "&amp;E1142)&amp;IF(K1142=""," "," - "&amp;K1142))</f>
        <v/>
      </c>
    </row>
    <row r="1143" ht="39.75" customHeight="1">
      <c r="A1143" s="85" t="n"/>
      <c r="B1143" s="63" t="inlineStr">
        <is>
          <t>◆  QUANCHAI   (13 sản phẩm)</t>
        </is>
      </c>
      <c r="C1143" s="86" t="n"/>
      <c r="D1143" s="86" t="n"/>
      <c r="E1143" s="86" t="n"/>
      <c r="F1143" s="86" t="n"/>
      <c r="G1143" s="86" t="n"/>
      <c r="H1143" s="86" t="n"/>
      <c r="I1143" s="86" t="n"/>
      <c r="J1143" s="86" t="n"/>
      <c r="K1143" s="87" t="n"/>
      <c r="L1143" s="86" t="n"/>
      <c r="M1143" s="86" t="n"/>
      <c r="N1143" s="86" t="n"/>
      <c r="O1143" s="86" t="n"/>
      <c r="P1143" s="86" t="n"/>
      <c r="Q1143" s="86" t="n"/>
      <c r="R1143" s="86" t="n"/>
      <c r="S1143" s="88" t="n"/>
      <c r="T1143" s="45" t="n"/>
      <c r="U1143" s="61">
        <f>IF($C1143="","",B1143&amp;" "&amp;C1143&amp;" · ĐK"&amp;D1143&amp;IF(E1143=""," "," "&amp;E1143)&amp;IF(K1143=""," "," - "&amp;K1143))</f>
        <v/>
      </c>
    </row>
    <row r="1144" ht="39.75" customHeight="1">
      <c r="A1144" s="89" t="n"/>
      <c r="B1144" s="71" t="inlineStr">
        <is>
          <t>QUANCHAI</t>
        </is>
      </c>
      <c r="C1144" s="45" t="inlineStr">
        <is>
          <t>480 khô (4A1-68C40)</t>
        </is>
      </c>
      <c r="D1144" s="71" t="n">
        <v>80</v>
      </c>
      <c r="E1144" s="71" t="n"/>
      <c r="F1144" s="45" t="inlineStr">
        <is>
          <t>buồng nổ 45</t>
        </is>
      </c>
      <c r="G1144" s="71" t="inlineStr">
        <is>
          <t>28</t>
        </is>
      </c>
      <c r="H1144" s="71" t="n">
        <v>32.5</v>
      </c>
      <c r="I1144" s="71" t="n">
        <v>69.5</v>
      </c>
      <c r="J1144" s="71" t="n"/>
      <c r="K1144" s="93" t="n"/>
      <c r="L1144" s="71" t="inlineStr">
        <is>
          <t>Bộ 4</t>
        </is>
      </c>
      <c r="M1144" s="64" t="n"/>
      <c r="N1144" s="64" t="n"/>
      <c r="O1144" s="64" t="n"/>
      <c r="P1144" s="64" t="n"/>
      <c r="Q1144" s="64" t="n"/>
      <c r="R1144" s="71" t="inlineStr">
        <is>
          <t>🟢 CÓ</t>
        </is>
      </c>
      <c r="S1144" s="45" t="inlineStr">
        <is>
          <t>EURO 4</t>
        </is>
      </c>
      <c r="T1144" s="45" t="n"/>
      <c r="U1144" s="61">
        <f>IF($C1144="","",B1144&amp;" "&amp;C1144&amp;" · ĐK"&amp;D1144&amp;IF(E1144=""," "," "&amp;E1144)&amp;IF(K1144=""," "," - "&amp;K1144))</f>
        <v/>
      </c>
    </row>
    <row r="1145" ht="39.75" customHeight="1">
      <c r="A1145" s="89" t="n"/>
      <c r="B1145" s="90" t="inlineStr">
        <is>
          <t>QUANCHAI</t>
        </is>
      </c>
      <c r="C1145" s="43" t="inlineStr">
        <is>
          <t>480G</t>
        </is>
      </c>
      <c r="D1145" s="90" t="n">
        <v>80</v>
      </c>
      <c r="E1145" s="90" t="n"/>
      <c r="F1145" s="43" t="inlineStr">
        <is>
          <t>buồng nổ 44</t>
        </is>
      </c>
      <c r="G1145" s="90" t="inlineStr">
        <is>
          <t>26x64</t>
        </is>
      </c>
      <c r="H1145" s="90" t="n">
        <v>33.5</v>
      </c>
      <c r="I1145" s="90" t="n">
        <v>81</v>
      </c>
      <c r="J1145" s="90" t="n"/>
      <c r="K1145" s="91" t="n"/>
      <c r="L1145" s="90" t="inlineStr">
        <is>
          <t>Cái</t>
        </is>
      </c>
      <c r="M1145" s="92" t="n"/>
      <c r="N1145" s="92" t="n"/>
      <c r="O1145" s="92" t="n"/>
      <c r="P1145" s="92" t="n"/>
      <c r="Q1145" s="92" t="n"/>
      <c r="R1145" s="90" t="inlineStr">
        <is>
          <t>🟢 CÓ</t>
        </is>
      </c>
      <c r="S1145" s="45" t="n"/>
      <c r="T1145" s="45" t="n"/>
      <c r="U1145" s="61">
        <f>IF($C1145="","",B1145&amp;" "&amp;C1145&amp;" · ĐK"&amp;D1145&amp;IF(E1145=""," "," "&amp;E1145)&amp;IF(K1145=""," "," - "&amp;K1145))</f>
        <v/>
      </c>
    </row>
    <row r="1146" ht="39.75" customHeight="1">
      <c r="A1146" s="89" t="n"/>
      <c r="B1146" s="71" t="inlineStr">
        <is>
          <t>QUANCHAI</t>
        </is>
      </c>
      <c r="C1146" s="45" t="inlineStr">
        <is>
          <t>QC480Q</t>
        </is>
      </c>
      <c r="D1146" s="71" t="n">
        <v>80</v>
      </c>
      <c r="E1146" s="71" t="n"/>
      <c r="F1146" s="45" t="inlineStr">
        <is>
          <t>buồng nổ 43</t>
        </is>
      </c>
      <c r="G1146" s="71" t="inlineStr">
        <is>
          <t>28</t>
        </is>
      </c>
      <c r="H1146" s="71" t="n">
        <v>32</v>
      </c>
      <c r="I1146" s="71" t="n"/>
      <c r="J1146" s="71" t="n"/>
      <c r="K1146" s="93" t="n"/>
      <c r="L1146" s="71" t="inlineStr">
        <is>
          <t>Bộ 4</t>
        </is>
      </c>
      <c r="M1146" s="64" t="n"/>
      <c r="N1146" s="64" t="n"/>
      <c r="O1146" s="64" t="n"/>
      <c r="P1146" s="64" t="n"/>
      <c r="Q1146" s="64" t="n"/>
      <c r="R1146" s="71" t="inlineStr">
        <is>
          <t>🟢 CÓ</t>
        </is>
      </c>
      <c r="S1146" s="45" t="n"/>
      <c r="T1146" s="45" t="n"/>
      <c r="U1146" s="61">
        <f>IF($C1146="","",B1146&amp;" "&amp;C1146&amp;" · ĐK"&amp;D1146&amp;IF(E1146=""," "," "&amp;E1146)&amp;IF(K1146=""," "," - "&amp;K1146))</f>
        <v/>
      </c>
    </row>
    <row r="1147" ht="39.75" customHeight="1">
      <c r="A1147" s="89" t="n"/>
      <c r="B1147" s="90" t="inlineStr">
        <is>
          <t>QUANCHAI</t>
        </is>
      </c>
      <c r="C1147" s="43" t="inlineStr">
        <is>
          <t>QC480ZLQ</t>
        </is>
      </c>
      <c r="D1147" s="90" t="n">
        <v>80</v>
      </c>
      <c r="E1147" s="90" t="n"/>
      <c r="F1147" s="43" t="inlineStr">
        <is>
          <t>buồng nổ 40</t>
        </is>
      </c>
      <c r="G1147" s="90" t="inlineStr">
        <is>
          <t>28</t>
        </is>
      </c>
      <c r="H1147" s="90" t="n">
        <v>32</v>
      </c>
      <c r="I1147" s="90" t="n">
        <v>79</v>
      </c>
      <c r="J1147" s="90" t="n"/>
      <c r="K1147" s="91" t="n"/>
      <c r="L1147" s="90" t="inlineStr">
        <is>
          <t>Bộ 4</t>
        </is>
      </c>
      <c r="M1147" s="92" t="n"/>
      <c r="N1147" s="92" t="n"/>
      <c r="O1147" s="92" t="n"/>
      <c r="P1147" s="92" t="n"/>
      <c r="Q1147" s="92" t="n"/>
      <c r="R1147" s="90" t="inlineStr">
        <is>
          <t>🟢 CÓ</t>
        </is>
      </c>
      <c r="S1147" s="45" t="n"/>
      <c r="T1147" s="45" t="n"/>
      <c r="U1147" s="61">
        <f>IF($C1147="","",B1147&amp;" "&amp;C1147&amp;" · ĐK"&amp;D1147&amp;IF(E1147=""," "," "&amp;E1147)&amp;IF(K1147=""," "," - "&amp;K1147))</f>
        <v/>
      </c>
    </row>
    <row r="1148" ht="39.75" customHeight="1">
      <c r="A1148" s="89" t="n"/>
      <c r="B1148" s="71" t="inlineStr">
        <is>
          <t>QUANCHAI</t>
        </is>
      </c>
      <c r="C1148" s="45" t="inlineStr">
        <is>
          <t>QC480ZLQ</t>
        </is>
      </c>
      <c r="D1148" s="71" t="n">
        <v>80</v>
      </c>
      <c r="E1148" s="71" t="n"/>
      <c r="F1148" s="45" t="inlineStr">
        <is>
          <t>buồng nổ 39</t>
        </is>
      </c>
      <c r="G1148" s="71" t="inlineStr">
        <is>
          <t>28x68</t>
        </is>
      </c>
      <c r="H1148" s="71" t="n">
        <v>32</v>
      </c>
      <c r="I1148" s="71" t="n">
        <v>79</v>
      </c>
      <c r="J1148" s="71" t="n"/>
      <c r="K1148" s="93" t="n"/>
      <c r="L1148" s="71" t="inlineStr">
        <is>
          <t>Bộ 4</t>
        </is>
      </c>
      <c r="M1148" s="64" t="n"/>
      <c r="N1148" s="64" t="n"/>
      <c r="O1148" s="64" t="n"/>
      <c r="P1148" s="64" t="n"/>
      <c r="Q1148" s="64" t="n"/>
      <c r="R1148" s="71" t="inlineStr">
        <is>
          <t>🟢 CÓ</t>
        </is>
      </c>
      <c r="S1148" s="45" t="n"/>
      <c r="T1148" s="45" t="n"/>
      <c r="U1148" s="61">
        <f>IF($C1148="","",B1148&amp;" "&amp;C1148&amp;" · ĐK"&amp;D1148&amp;IF(E1148=""," "," "&amp;E1148)&amp;IF(K1148=""," "," - "&amp;K1148))</f>
        <v/>
      </c>
    </row>
    <row r="1149" ht="39.75" customHeight="1">
      <c r="A1149" s="89" t="n"/>
      <c r="B1149" s="90" t="inlineStr">
        <is>
          <t>QUANCHAI</t>
        </is>
      </c>
      <c r="C1149" s="43" t="inlineStr">
        <is>
          <t>490Q / 490DI</t>
        </is>
      </c>
      <c r="D1149" s="90" t="n">
        <v>90</v>
      </c>
      <c r="E1149" s="90" t="n"/>
      <c r="F1149" s="43" t="inlineStr">
        <is>
          <t>buồng nổ 48</t>
        </is>
      </c>
      <c r="G1149" s="90" t="inlineStr">
        <is>
          <t>29</t>
        </is>
      </c>
      <c r="H1149" s="90" t="n">
        <v>40</v>
      </c>
      <c r="I1149" s="90" t="n">
        <v>98</v>
      </c>
      <c r="J1149" s="90" t="n"/>
      <c r="K1149" s="91" t="n"/>
      <c r="L1149" s="90" t="inlineStr">
        <is>
          <t>Bộ 4</t>
        </is>
      </c>
      <c r="M1149" s="92" t="n"/>
      <c r="N1149" s="92" t="n"/>
      <c r="O1149" s="92" t="n"/>
      <c r="P1149" s="92" t="n"/>
      <c r="Q1149" s="92" t="n"/>
      <c r="R1149" s="90" t="inlineStr">
        <is>
          <t>🟢 CÓ</t>
        </is>
      </c>
      <c r="S1149" s="45" t="n"/>
      <c r="T1149" s="45" t="n"/>
      <c r="U1149" s="61">
        <f>IF($C1149="","",B1149&amp;" "&amp;C1149&amp;" · ĐK"&amp;D1149&amp;IF(E1149=""," "," "&amp;E1149)&amp;IF(K1149=""," "," - "&amp;K1149))</f>
        <v/>
      </c>
    </row>
    <row r="1150" ht="39.75" customHeight="1">
      <c r="A1150" s="89" t="n"/>
      <c r="B1150" s="71" t="inlineStr">
        <is>
          <t>QUANCHAI</t>
        </is>
      </c>
      <c r="C1150" s="45" t="inlineStr">
        <is>
          <t>QC490ZLQ</t>
        </is>
      </c>
      <c r="D1150" s="71" t="n">
        <v>90</v>
      </c>
      <c r="E1150" s="71" t="n"/>
      <c r="F1150" s="45" t="inlineStr">
        <is>
          <t>XM dầu 3 ly/ hơi 2/2.5 vát 1 mặt</t>
        </is>
      </c>
      <c r="G1150" s="71" t="n"/>
      <c r="H1150" s="71" t="n"/>
      <c r="I1150" s="71" t="n"/>
      <c r="J1150" s="71" t="n"/>
      <c r="K1150" s="93" t="n"/>
      <c r="L1150" s="71" t="inlineStr">
        <is>
          <t>Bộ 4</t>
        </is>
      </c>
      <c r="M1150" s="64" t="n"/>
      <c r="N1150" s="64" t="n"/>
      <c r="O1150" s="64" t="n"/>
      <c r="P1150" s="64" t="n"/>
      <c r="Q1150" s="64" t="n"/>
      <c r="R1150" s="71" t="inlineStr">
        <is>
          <t>🟢 CÓ</t>
        </is>
      </c>
      <c r="S1150" s="45" t="n"/>
      <c r="T1150" s="45" t="n"/>
      <c r="U1150" s="61">
        <f>IF($C1150="","",B1150&amp;" "&amp;C1150&amp;" · ĐK"&amp;D1150&amp;IF(E1150=""," "," "&amp;E1150)&amp;IF(K1150=""," "," - "&amp;K1150))</f>
        <v/>
      </c>
    </row>
    <row r="1151" ht="39.75" customHeight="1">
      <c r="A1151" s="89" t="n"/>
      <c r="B1151" s="90" t="inlineStr">
        <is>
          <t>QUANCHAI</t>
        </is>
      </c>
      <c r="C1151" s="43" t="inlineStr">
        <is>
          <t>QC490ZLQ</t>
        </is>
      </c>
      <c r="D1151" s="90" t="n">
        <v>90</v>
      </c>
      <c r="E1151" s="90" t="n"/>
      <c r="F1151" s="43" t="inlineStr">
        <is>
          <t>buồng nổ 43</t>
        </is>
      </c>
      <c r="G1151" s="90" t="inlineStr">
        <is>
          <t>29</t>
        </is>
      </c>
      <c r="H1151" s="90" t="n">
        <v>32</v>
      </c>
      <c r="I1151" s="90" t="n">
        <v>81</v>
      </c>
      <c r="J1151" s="90" t="n"/>
      <c r="K1151" s="91" t="n"/>
      <c r="L1151" s="90" t="inlineStr">
        <is>
          <t>Bộ 4</t>
        </is>
      </c>
      <c r="M1151" s="92" t="n"/>
      <c r="N1151" s="92" t="n"/>
      <c r="O1151" s="92" t="n"/>
      <c r="P1151" s="92" t="n"/>
      <c r="Q1151" s="92" t="n"/>
      <c r="R1151" s="90" t="inlineStr">
        <is>
          <t>🟢 CÓ</t>
        </is>
      </c>
      <c r="S1151" s="45" t="n"/>
      <c r="T1151" s="45" t="n"/>
      <c r="U1151" s="61">
        <f>IF($C1151="","",B1151&amp;" "&amp;C1151&amp;" · ĐK"&amp;D1151&amp;IF(E1151=""," "," "&amp;E1151)&amp;IF(K1151=""," "," - "&amp;K1151))</f>
        <v/>
      </c>
    </row>
    <row r="1152" ht="39.75" customHeight="1">
      <c r="A1152" s="89" t="n"/>
      <c r="B1152" s="71" t="inlineStr">
        <is>
          <t>QUANCHAI</t>
        </is>
      </c>
      <c r="C1152" s="45" t="inlineStr">
        <is>
          <t>QC495ZLQ</t>
        </is>
      </c>
      <c r="D1152" s="71" t="n">
        <v>95</v>
      </c>
      <c r="E1152" s="71" t="n"/>
      <c r="F1152" s="45" t="inlineStr">
        <is>
          <t>buồng nổ 50</t>
        </is>
      </c>
      <c r="G1152" s="71" t="inlineStr">
        <is>
          <t>32</t>
        </is>
      </c>
      <c r="H1152" s="71" t="n">
        <v>38.5</v>
      </c>
      <c r="I1152" s="71" t="n">
        <v>98</v>
      </c>
      <c r="J1152" s="71" t="n"/>
      <c r="K1152" s="93" t="n"/>
      <c r="L1152" s="71" t="inlineStr">
        <is>
          <t>Bộ 4</t>
        </is>
      </c>
      <c r="M1152" s="64" t="n"/>
      <c r="N1152" s="64" t="n"/>
      <c r="O1152" s="64" t="n"/>
      <c r="P1152" s="64" t="n"/>
      <c r="Q1152" s="64" t="n"/>
      <c r="R1152" s="71" t="inlineStr">
        <is>
          <t>🟢 CÓ</t>
        </is>
      </c>
      <c r="S1152" s="45" t="n"/>
      <c r="T1152" s="45" t="n"/>
      <c r="U1152" s="61">
        <f>IF($C1152="","",B1152&amp;" "&amp;C1152&amp;" · ĐK"&amp;D1152&amp;IF(E1152=""," "," "&amp;E1152)&amp;IF(K1152=""," "," - "&amp;K1152))</f>
        <v/>
      </c>
    </row>
    <row r="1153" ht="39.75" customHeight="1">
      <c r="A1153" s="89" t="n"/>
      <c r="B1153" s="90" t="inlineStr">
        <is>
          <t>QUANCHAI</t>
        </is>
      </c>
      <c r="C1153" s="43" t="inlineStr">
        <is>
          <t>QC498</t>
        </is>
      </c>
      <c r="D1153" s="90" t="n">
        <v>98</v>
      </c>
      <c r="E1153" s="90" t="n"/>
      <c r="F1153" s="43" t="inlineStr">
        <is>
          <t>buồng nổ 46</t>
        </is>
      </c>
      <c r="G1153" s="90" t="inlineStr">
        <is>
          <t>34x80</t>
        </is>
      </c>
      <c r="H1153" s="90" t="n">
        <v>37</v>
      </c>
      <c r="I1153" s="90" t="n">
        <v>98</v>
      </c>
      <c r="J1153" s="90" t="n"/>
      <c r="K1153" s="91" t="n"/>
      <c r="L1153" s="90" t="inlineStr">
        <is>
          <t>Bộ 4</t>
        </is>
      </c>
      <c r="M1153" s="92" t="n"/>
      <c r="N1153" s="92" t="n"/>
      <c r="O1153" s="92" t="n"/>
      <c r="P1153" s="92" t="n"/>
      <c r="Q1153" s="92" t="n"/>
      <c r="R1153" s="90" t="inlineStr">
        <is>
          <t>🟢 CÓ</t>
        </is>
      </c>
      <c r="S1153" s="45" t="n"/>
      <c r="T1153" s="45" t="n"/>
      <c r="U1153" s="61">
        <f>IF($C1153="","",B1153&amp;" "&amp;C1153&amp;" · ĐK"&amp;D1153&amp;IF(E1153=""," "," "&amp;E1153)&amp;IF(K1153=""," "," - "&amp;K1153))</f>
        <v/>
      </c>
    </row>
    <row r="1154" ht="39.75" customHeight="1">
      <c r="A1154" s="89" t="n"/>
      <c r="B1154" s="71" t="inlineStr">
        <is>
          <t>QUANCHAI</t>
        </is>
      </c>
      <c r="C1154" s="45" t="inlineStr">
        <is>
          <t>QC498 /4C6-88M22</t>
        </is>
      </c>
      <c r="D1154" s="71" t="n">
        <v>98</v>
      </c>
      <c r="E1154" s="71" t="n"/>
      <c r="F1154" s="45" t="inlineStr">
        <is>
          <t>buồng nổ 56</t>
        </is>
      </c>
      <c r="G1154" s="71" t="inlineStr">
        <is>
          <t>34</t>
        </is>
      </c>
      <c r="H1154" s="71" t="n">
        <v>37</v>
      </c>
      <c r="I1154" s="71" t="n"/>
      <c r="J1154" s="71" t="n"/>
      <c r="K1154" s="93" t="n"/>
      <c r="L1154" s="71" t="inlineStr">
        <is>
          <t>Bộ 4</t>
        </is>
      </c>
      <c r="M1154" s="64" t="n"/>
      <c r="N1154" s="64" t="n"/>
      <c r="O1154" s="64" t="n"/>
      <c r="P1154" s="64" t="n"/>
      <c r="Q1154" s="64" t="n"/>
      <c r="R1154" s="71" t="inlineStr">
        <is>
          <t>🟢 CÓ</t>
        </is>
      </c>
      <c r="S1154" s="45" t="n"/>
      <c r="T1154" s="45" t="n"/>
      <c r="U1154" s="61">
        <f>IF($C1154="","",B1154&amp;" "&amp;C1154&amp;" · ĐK"&amp;D1154&amp;IF(E1154=""," "," "&amp;E1154)&amp;IF(K1154=""," "," - "&amp;K1154))</f>
        <v/>
      </c>
    </row>
    <row r="1155" ht="39.75" customHeight="1">
      <c r="A1155" s="89" t="n"/>
      <c r="B1155" s="90" t="inlineStr">
        <is>
          <t>QUANCHAI</t>
        </is>
      </c>
      <c r="C1155" s="43" t="inlineStr">
        <is>
          <t>4108Q-4D44 khô</t>
        </is>
      </c>
      <c r="D1155" s="90" t="n">
        <v>108</v>
      </c>
      <c r="E1155" s="90" t="n"/>
      <c r="F1155" s="43" t="inlineStr">
        <is>
          <t>buồng nổ 62</t>
        </is>
      </c>
      <c r="G1155" s="90" t="inlineStr">
        <is>
          <t>38x90</t>
        </is>
      </c>
      <c r="H1155" s="90" t="n">
        <v>40</v>
      </c>
      <c r="I1155" s="90" t="n">
        <v>99</v>
      </c>
      <c r="J1155" s="90" t="n"/>
      <c r="K1155" s="91" t="n"/>
      <c r="L1155" s="90" t="inlineStr">
        <is>
          <t>Bộ 4</t>
        </is>
      </c>
      <c r="M1155" s="92" t="n"/>
      <c r="N1155" s="92" t="n"/>
      <c r="O1155" s="92" t="n"/>
      <c r="P1155" s="92" t="n"/>
      <c r="Q1155" s="92" t="n"/>
      <c r="R1155" s="90" t="inlineStr">
        <is>
          <t>🟢 CÓ</t>
        </is>
      </c>
      <c r="S1155" s="45" t="inlineStr">
        <is>
          <t>4D44ZL</t>
        </is>
      </c>
      <c r="T1155" s="45" t="n"/>
      <c r="U1155" s="61">
        <f>IF($C1155="","",B1155&amp;" "&amp;C1155&amp;" · ĐK"&amp;D1155&amp;IF(E1155=""," "," "&amp;E1155)&amp;IF(K1155=""," "," - "&amp;K1155))</f>
        <v/>
      </c>
    </row>
    <row r="1156" ht="39.75" customHeight="1">
      <c r="A1156" s="89" t="n"/>
      <c r="B1156" s="71" t="inlineStr">
        <is>
          <t>QUANCHAI</t>
        </is>
      </c>
      <c r="C1156" s="45" t="inlineStr">
        <is>
          <t>QC 2105</t>
        </is>
      </c>
      <c r="D1156" s="71" t="n"/>
      <c r="E1156" s="71" t="n"/>
      <c r="F1156" s="45" t="inlineStr">
        <is>
          <t>buồng nổ 62 nhọn</t>
        </is>
      </c>
      <c r="G1156" s="71" t="inlineStr">
        <is>
          <t>35</t>
        </is>
      </c>
      <c r="H1156" s="71" t="n">
        <v>40</v>
      </c>
      <c r="I1156" s="71" t="n"/>
      <c r="J1156" s="71" t="n"/>
      <c r="K1156" s="93" t="n"/>
      <c r="L1156" s="71" t="inlineStr">
        <is>
          <t>Cái</t>
        </is>
      </c>
      <c r="M1156" s="64" t="n"/>
      <c r="N1156" s="64" t="n"/>
      <c r="O1156" s="64" t="n"/>
      <c r="P1156" s="64" t="n"/>
      <c r="Q1156" s="64" t="n"/>
      <c r="R1156" s="71" t="inlineStr">
        <is>
          <t>🟢 CÓ</t>
        </is>
      </c>
      <c r="S1156" s="45" t="n"/>
      <c r="T1156" s="45" t="n"/>
      <c r="U1156" s="61">
        <f>IF($C1156="","",B1156&amp;" "&amp;C1156&amp;" · ĐK"&amp;D1156&amp;IF(E1156=""," "," "&amp;E1156)&amp;IF(K1156=""," "," - "&amp;K1156))</f>
        <v/>
      </c>
    </row>
    <row r="1157" ht="39.75" customHeight="1">
      <c r="A1157" s="85" t="n"/>
      <c r="B1157" s="63" t="inlineStr">
        <is>
          <t>◆  WEICHAI   (31 sản phẩm)</t>
        </is>
      </c>
      <c r="C1157" s="86" t="n"/>
      <c r="D1157" s="86" t="n"/>
      <c r="E1157" s="86" t="n"/>
      <c r="F1157" s="86" t="n"/>
      <c r="G1157" s="86" t="n"/>
      <c r="H1157" s="86" t="n"/>
      <c r="I1157" s="86" t="n"/>
      <c r="J1157" s="86" t="n"/>
      <c r="K1157" s="87" t="n"/>
      <c r="L1157" s="86" t="n"/>
      <c r="M1157" s="86" t="n"/>
      <c r="N1157" s="86" t="n"/>
      <c r="O1157" s="86" t="n"/>
      <c r="P1157" s="86" t="n"/>
      <c r="Q1157" s="86" t="n"/>
      <c r="R1157" s="86" t="n"/>
      <c r="S1157" s="88" t="n"/>
      <c r="T1157" s="45" t="n"/>
      <c r="U1157" s="61">
        <f>IF($C1157="","",B1157&amp;" "&amp;C1157&amp;" · ĐK"&amp;D1157&amp;IF(E1157=""," "," "&amp;E1157)&amp;IF(K1157=""," "," - "&amp;K1157))</f>
        <v/>
      </c>
    </row>
    <row r="1158" ht="39.75" customHeight="1">
      <c r="A1158" s="89" t="n"/>
      <c r="B1158" s="71" t="inlineStr">
        <is>
          <t>WEICHAI</t>
        </is>
      </c>
      <c r="C1158" s="45" t="inlineStr">
        <is>
          <t>489/WP2.3Q95E40</t>
        </is>
      </c>
      <c r="D1158" s="71" t="n">
        <v>89</v>
      </c>
      <c r="E1158" s="71" t="inlineStr">
        <is>
          <t>(A)+(O)</t>
        </is>
      </c>
      <c r="F1158" s="45" t="inlineStr">
        <is>
          <t>tròn dù có 2 dấu supap</t>
        </is>
      </c>
      <c r="G1158" s="71" t="n"/>
      <c r="H1158" s="71" t="n"/>
      <c r="I1158" s="71" t="n"/>
      <c r="J1158" s="71" t="n"/>
      <c r="K1158" s="93" t="n"/>
      <c r="L1158" s="71" t="inlineStr">
        <is>
          <t>Bộ 4</t>
        </is>
      </c>
      <c r="M1158" s="64" t="n"/>
      <c r="N1158" s="64" t="n"/>
      <c r="O1158" s="64" t="n"/>
      <c r="P1158" s="64" t="n"/>
      <c r="Q1158" s="64" t="n"/>
      <c r="R1158" s="71" t="inlineStr">
        <is>
          <t>🟢 CÓ</t>
        </is>
      </c>
      <c r="S1158" s="45" t="inlineStr">
        <is>
          <t>1001745477 1000694627</t>
        </is>
      </c>
      <c r="T1158" s="45" t="n"/>
      <c r="U1158" s="61">
        <f>IF($C1158="","",B1158&amp;" "&amp;C1158&amp;" · ĐK"&amp;D1158&amp;IF(E1158=""," "," "&amp;E1158)&amp;IF(K1158=""," "," - "&amp;K1158))</f>
        <v/>
      </c>
    </row>
    <row r="1159" ht="39.75" customHeight="1">
      <c r="A1159" s="89" t="n"/>
      <c r="B1159" s="90" t="inlineStr">
        <is>
          <t>WEICHAI</t>
        </is>
      </c>
      <c r="C1159" s="43" t="inlineStr">
        <is>
          <t>4105 WP4.180</t>
        </is>
      </c>
      <c r="D1159" s="90" t="n">
        <v>105</v>
      </c>
      <c r="E1159" s="90" t="n"/>
      <c r="F1159" s="43" t="inlineStr">
        <is>
          <t>buồng nổ 59</t>
        </is>
      </c>
      <c r="G1159" s="90" t="inlineStr">
        <is>
          <t>35</t>
        </is>
      </c>
      <c r="H1159" s="90" t="n">
        <v>44</v>
      </c>
      <c r="I1159" s="90" t="n"/>
      <c r="J1159" s="90" t="n"/>
      <c r="K1159" s="91" t="n"/>
      <c r="L1159" s="90" t="inlineStr">
        <is>
          <t>Bộ 4</t>
        </is>
      </c>
      <c r="M1159" s="92" t="n"/>
      <c r="N1159" s="92" t="n"/>
      <c r="O1159" s="92" t="n"/>
      <c r="P1159" s="92" t="n"/>
      <c r="Q1159" s="92" t="n"/>
      <c r="R1159" s="90" t="inlineStr">
        <is>
          <t>🟢 CÓ</t>
        </is>
      </c>
      <c r="S1159" s="45" t="inlineStr">
        <is>
          <t>WEICHAI</t>
        </is>
      </c>
      <c r="T1159" s="45" t="n"/>
      <c r="U1159" s="61">
        <f>IF($C1159="","",B1159&amp;" "&amp;C1159&amp;" · ĐK"&amp;D1159&amp;IF(E1159=""," "," "&amp;E1159)&amp;IF(K1159=""," "," - "&amp;K1159))</f>
        <v/>
      </c>
    </row>
    <row r="1160" ht="39.75" customHeight="1">
      <c r="A1160" s="89" t="n"/>
      <c r="B1160" s="71" t="inlineStr">
        <is>
          <t>WEICHAI</t>
        </is>
      </c>
      <c r="C1160" s="45" t="inlineStr">
        <is>
          <t>6105 WP6.180</t>
        </is>
      </c>
      <c r="D1160" s="71" t="n">
        <v>105</v>
      </c>
      <c r="E1160" s="71" t="n"/>
      <c r="F1160" s="45" t="inlineStr">
        <is>
          <t>buồng nổ 59</t>
        </is>
      </c>
      <c r="G1160" s="71" t="inlineStr">
        <is>
          <t>35</t>
        </is>
      </c>
      <c r="H1160" s="71" t="n">
        <v>44</v>
      </c>
      <c r="I1160" s="71" t="n"/>
      <c r="J1160" s="71" t="n"/>
      <c r="K1160" s="93" t="n"/>
      <c r="L1160" s="71" t="inlineStr">
        <is>
          <t>Bộ 6</t>
        </is>
      </c>
      <c r="M1160" s="64" t="n"/>
      <c r="N1160" s="64" t="n"/>
      <c r="O1160" s="64" t="n"/>
      <c r="P1160" s="64" t="n"/>
      <c r="Q1160" s="64" t="n"/>
      <c r="R1160" s="71" t="inlineStr">
        <is>
          <t>🟢 CÓ</t>
        </is>
      </c>
      <c r="S1160" s="45" t="n"/>
      <c r="T1160" s="45" t="n"/>
      <c r="U1160" s="61">
        <f>IF($C1160="","",B1160&amp;" "&amp;C1160&amp;" · ĐK"&amp;D1160&amp;IF(E1160=""," "," "&amp;E1160)&amp;IF(K1160=""," "," - "&amp;K1160))</f>
        <v/>
      </c>
    </row>
    <row r="1161" ht="39.75" customHeight="1">
      <c r="A1161" s="89" t="n"/>
      <c r="B1161" s="90" t="inlineStr">
        <is>
          <t>WEICHAI</t>
        </is>
      </c>
      <c r="C1161" s="43" t="inlineStr">
        <is>
          <t>6105 WP6.180</t>
        </is>
      </c>
      <c r="D1161" s="90" t="n">
        <v>105</v>
      </c>
      <c r="E1161" s="90" t="n"/>
      <c r="F1161" s="43" t="inlineStr">
        <is>
          <t>buồng nổ 59</t>
        </is>
      </c>
      <c r="G1161" s="90" t="inlineStr">
        <is>
          <t>35</t>
        </is>
      </c>
      <c r="H1161" s="90" t="n">
        <v>44</v>
      </c>
      <c r="I1161" s="90" t="n"/>
      <c r="J1161" s="90" t="n"/>
      <c r="K1161" s="91" t="n"/>
      <c r="L1161" s="90" t="inlineStr">
        <is>
          <t>Bộ 6</t>
        </is>
      </c>
      <c r="M1161" s="92" t="n"/>
      <c r="N1161" s="92" t="n"/>
      <c r="O1161" s="92" t="n"/>
      <c r="P1161" s="92" t="n"/>
      <c r="Q1161" s="92" t="n"/>
      <c r="R1161" s="90" t="inlineStr">
        <is>
          <t>🟢 CÓ</t>
        </is>
      </c>
      <c r="S1161" s="45" t="inlineStr">
        <is>
          <t>WEICHAI</t>
        </is>
      </c>
      <c r="T1161" s="45" t="n"/>
      <c r="U1161" s="61">
        <f>IF($C1161="","",B1161&amp;" "&amp;C1161&amp;" · ĐK"&amp;D1161&amp;IF(E1161=""," "," "&amp;E1161)&amp;IF(K1161=""," "," - "&amp;K1161))</f>
        <v/>
      </c>
    </row>
    <row r="1162" ht="39.75" customHeight="1">
      <c r="A1162" s="89" t="n"/>
      <c r="B1162" s="71" t="inlineStr">
        <is>
          <t>WEICHAI</t>
        </is>
      </c>
      <c r="C1162" s="45" t="inlineStr">
        <is>
          <t>HFR 6105Z</t>
        </is>
      </c>
      <c r="D1162" s="71" t="n">
        <v>105</v>
      </c>
      <c r="E1162" s="71" t="n"/>
      <c r="F1162" s="45" t="inlineStr">
        <is>
          <t>buồng nổ 58</t>
        </is>
      </c>
      <c r="G1162" s="71" t="inlineStr">
        <is>
          <t>36</t>
        </is>
      </c>
      <c r="H1162" s="71" t="n">
        <v>49</v>
      </c>
      <c r="I1162" s="71" t="n">
        <v>111</v>
      </c>
      <c r="J1162" s="71" t="n"/>
      <c r="K1162" s="93" t="n"/>
      <c r="L1162" s="71" t="inlineStr">
        <is>
          <t>Bộ 6</t>
        </is>
      </c>
      <c r="M1162" s="64" t="n"/>
      <c r="N1162" s="64" t="n"/>
      <c r="O1162" s="64" t="n"/>
      <c r="P1162" s="64" t="n"/>
      <c r="Q1162" s="64" t="n"/>
      <c r="R1162" s="71" t="inlineStr">
        <is>
          <t>🟢 CÓ</t>
        </is>
      </c>
      <c r="S1162" s="45" t="n"/>
      <c r="T1162" s="45" t="n"/>
      <c r="U1162" s="61">
        <f>IF($C1162="","",B1162&amp;" "&amp;C1162&amp;" · ĐK"&amp;D1162&amp;IF(E1162=""," "," "&amp;E1162)&amp;IF(K1162=""," "," - "&amp;K1162))</f>
        <v/>
      </c>
    </row>
    <row r="1163" ht="39.75" customHeight="1">
      <c r="A1163" s="89" t="n"/>
      <c r="B1163" s="90" t="inlineStr">
        <is>
          <t>WEICHAI</t>
        </is>
      </c>
      <c r="C1163" s="43" t="inlineStr">
        <is>
          <t>HFR4105Z / HFR6105Z</t>
        </is>
      </c>
      <c r="D1163" s="90" t="n">
        <v>105</v>
      </c>
      <c r="E1163" s="90" t="n"/>
      <c r="F1163" s="43" t="inlineStr">
        <is>
          <t>buồng nổ 58, nhọn</t>
        </is>
      </c>
      <c r="G1163" s="90" t="inlineStr">
        <is>
          <t>36</t>
        </is>
      </c>
      <c r="H1163" s="90" t="n">
        <v>49</v>
      </c>
      <c r="I1163" s="90" t="n"/>
      <c r="J1163" s="90" t="n"/>
      <c r="K1163" s="91" t="n"/>
      <c r="L1163" s="90" t="inlineStr">
        <is>
          <t>Cái</t>
        </is>
      </c>
      <c r="M1163" s="92" t="n"/>
      <c r="N1163" s="92" t="n"/>
      <c r="O1163" s="92" t="n"/>
      <c r="P1163" s="92" t="n"/>
      <c r="Q1163" s="92" t="n"/>
      <c r="R1163" s="90" t="inlineStr">
        <is>
          <t>🟢 CÓ</t>
        </is>
      </c>
      <c r="S1163" s="45" t="inlineStr">
        <is>
          <t>Máy phát điện</t>
        </is>
      </c>
      <c r="T1163" s="45" t="n"/>
      <c r="U1163" s="61">
        <f>IF($C1163="","",B1163&amp;" "&amp;C1163&amp;" · ĐK"&amp;D1163&amp;IF(E1163=""," "," "&amp;E1163)&amp;IF(K1163=""," "," - "&amp;K1163))</f>
        <v/>
      </c>
    </row>
    <row r="1164" ht="39.75" customHeight="1">
      <c r="A1164" s="89" t="n"/>
      <c r="B1164" s="71" t="inlineStr">
        <is>
          <t>WEICHAI</t>
        </is>
      </c>
      <c r="C1164" s="45" t="inlineStr">
        <is>
          <t>WP4.165E32 / 4105</t>
        </is>
      </c>
      <c r="D1164" s="71" t="n">
        <v>105</v>
      </c>
      <c r="E1164" s="71" t="n"/>
      <c r="F1164" s="45" t="n"/>
      <c r="G1164" s="71" t="inlineStr">
        <is>
          <t>35</t>
        </is>
      </c>
      <c r="H1164" s="71" t="n"/>
      <c r="I1164" s="71" t="n"/>
      <c r="J1164" s="71" t="n"/>
      <c r="K1164" s="93" t="n"/>
      <c r="L1164" s="71" t="inlineStr">
        <is>
          <t>Bộ 4</t>
        </is>
      </c>
      <c r="M1164" s="64" t="n"/>
      <c r="N1164" s="64" t="n"/>
      <c r="O1164" s="64" t="n"/>
      <c r="P1164" s="64" t="n"/>
      <c r="Q1164" s="64" t="n"/>
      <c r="R1164" s="71" t="inlineStr">
        <is>
          <t>🟢 CÓ</t>
        </is>
      </c>
      <c r="S1164" s="45" t="inlineStr">
        <is>
          <t>13032095 TBD226BL-11126</t>
        </is>
      </c>
      <c r="T1164" s="45" t="n"/>
      <c r="U1164" s="61">
        <f>IF($C1164="","",B1164&amp;" "&amp;C1164&amp;" · ĐK"&amp;D1164&amp;IF(E1164=""," "," "&amp;E1164)&amp;IF(K1164=""," "," - "&amp;K1164))</f>
        <v/>
      </c>
    </row>
    <row r="1165" ht="39.75" customHeight="1">
      <c r="A1165" s="89" t="n"/>
      <c r="B1165" s="90" t="inlineStr">
        <is>
          <t>WEICHAI</t>
        </is>
      </c>
      <c r="C1165" s="43" t="inlineStr">
        <is>
          <t>WP5.180 / 4108 xe khách TB82</t>
        </is>
      </c>
      <c r="D1165" s="90" t="n">
        <v>108</v>
      </c>
      <c r="E1165" s="90" t="inlineStr">
        <is>
          <t>(A)+(O)</t>
        </is>
      </c>
      <c r="F1165" s="43" t="inlineStr">
        <is>
          <t>buồng nổ tròn 2 tầng 61/74 má đen có cò nhớt</t>
        </is>
      </c>
      <c r="G1165" s="90" t="inlineStr">
        <is>
          <t>44</t>
        </is>
      </c>
      <c r="H1165" s="90" t="n">
        <v>46.5</v>
      </c>
      <c r="I1165" s="90" t="n">
        <v>105</v>
      </c>
      <c r="J1165" s="90" t="n"/>
      <c r="K1165" s="91" t="n"/>
      <c r="L1165" s="90" t="inlineStr">
        <is>
          <t>Bộ 4</t>
        </is>
      </c>
      <c r="M1165" s="92" t="n"/>
      <c r="N1165" s="92" t="n"/>
      <c r="O1165" s="92" t="n"/>
      <c r="P1165" s="92" t="n"/>
      <c r="Q1165" s="92" t="n"/>
      <c r="R1165" s="90" t="inlineStr">
        <is>
          <t>🟢 CÓ</t>
        </is>
      </c>
      <c r="S1165" s="45" t="inlineStr">
        <is>
          <t>610800010503</t>
        </is>
      </c>
      <c r="T1165" s="45" t="n"/>
      <c r="U1165" s="61">
        <f>IF($C1165="","",B1165&amp;" "&amp;C1165&amp;" · ĐK"&amp;D1165&amp;IF(E1165=""," "," "&amp;E1165)&amp;IF(K1165=""," "," - "&amp;K1165))</f>
        <v/>
      </c>
    </row>
    <row r="1166" ht="39.75" customHeight="1">
      <c r="A1166" s="89" t="n"/>
      <c r="B1166" s="71" t="inlineStr">
        <is>
          <t>WEICHAI</t>
        </is>
      </c>
      <c r="C1166" s="45" t="inlineStr">
        <is>
          <t>Howo WD68B JAC</t>
        </is>
      </c>
      <c r="D1166" s="71" t="n">
        <v>126</v>
      </c>
      <c r="E1166" s="71" t="n"/>
      <c r="F1166" s="45" t="inlineStr">
        <is>
          <t>buồng nổ 72</t>
        </is>
      </c>
      <c r="G1166" s="71" t="inlineStr">
        <is>
          <t>50x106</t>
        </is>
      </c>
      <c r="H1166" s="71" t="n">
        <v>55</v>
      </c>
      <c r="I1166" s="71" t="n">
        <v>132</v>
      </c>
      <c r="J1166" s="71" t="n"/>
      <c r="K1166" s="93" t="n"/>
      <c r="L1166" s="71" t="inlineStr">
        <is>
          <t>Cái</t>
        </is>
      </c>
      <c r="M1166" s="64" t="n"/>
      <c r="N1166" s="64" t="n"/>
      <c r="O1166" s="64" t="n"/>
      <c r="P1166" s="64" t="n"/>
      <c r="Q1166" s="64" t="n"/>
      <c r="R1166" s="71" t="inlineStr">
        <is>
          <t>🟢 CÓ</t>
        </is>
      </c>
      <c r="S1166" s="45" t="n"/>
      <c r="T1166" s="45" t="n"/>
      <c r="U1166" s="61">
        <f>IF($C1166="","",B1166&amp;" "&amp;C1166&amp;" · ĐK"&amp;D1166&amp;IF(E1166=""," "," "&amp;E1166)&amp;IF(K1166=""," "," - "&amp;K1166))</f>
        <v/>
      </c>
    </row>
    <row r="1167" ht="39.75" customHeight="1">
      <c r="A1167" s="89" t="n"/>
      <c r="B1167" s="90" t="inlineStr">
        <is>
          <t>WEICHAI</t>
        </is>
      </c>
      <c r="C1167" s="43" t="inlineStr">
        <is>
          <t>WD10 Howo 375 A7</t>
        </is>
      </c>
      <c r="D1167" s="90" t="n">
        <v>126</v>
      </c>
      <c r="E1167" s="90" t="n"/>
      <c r="F1167" s="43" t="inlineStr">
        <is>
          <t>buồng nổ 54</t>
        </is>
      </c>
      <c r="G1167" s="90" t="inlineStr">
        <is>
          <t>50x105</t>
        </is>
      </c>
      <c r="H1167" s="90" t="n">
        <v>54</v>
      </c>
      <c r="I1167" s="90" t="n">
        <v>123</v>
      </c>
      <c r="J1167" s="90" t="n"/>
      <c r="K1167" s="91" t="n"/>
      <c r="L1167" s="90" t="inlineStr">
        <is>
          <t>Bộ 6</t>
        </is>
      </c>
      <c r="M1167" s="92" t="n"/>
      <c r="N1167" s="92" t="n"/>
      <c r="O1167" s="92" t="n"/>
      <c r="P1167" s="92" t="n"/>
      <c r="Q1167" s="92" t="n"/>
      <c r="R1167" s="90" t="inlineStr">
        <is>
          <t>🟢 CÓ</t>
        </is>
      </c>
      <c r="S1167" s="45" t="n"/>
      <c r="T1167" s="45" t="n"/>
      <c r="U1167" s="61">
        <f>IF($C1167="","",B1167&amp;" "&amp;C1167&amp;" · ĐK"&amp;D1167&amp;IF(E1167=""," "," "&amp;E1167)&amp;IF(K1167=""," "," - "&amp;K1167))</f>
        <v/>
      </c>
    </row>
    <row r="1168" ht="39.75" customHeight="1">
      <c r="A1168" s="89" t="n"/>
      <c r="B1168" s="71" t="inlineStr">
        <is>
          <t>WEICHAI</t>
        </is>
      </c>
      <c r="C1168" s="45" t="inlineStr">
        <is>
          <t>WD615</t>
        </is>
      </c>
      <c r="D1168" s="71" t="n">
        <v>126</v>
      </c>
      <c r="E1168" s="71" t="inlineStr">
        <is>
          <t>(A)+(O)</t>
        </is>
      </c>
      <c r="F1168" s="45" t="inlineStr">
        <is>
          <t>Nổ tròn nhọn, cò nhớt, có 2 dấu supap</t>
        </is>
      </c>
      <c r="G1168" s="71" t="n"/>
      <c r="H1168" s="71" t="n"/>
      <c r="I1168" s="71" t="n"/>
      <c r="J1168" s="71" t="inlineStr">
        <is>
          <t>3.5k-3-4</t>
        </is>
      </c>
      <c r="K1168" s="93" t="n"/>
      <c r="L1168" s="71" t="inlineStr">
        <is>
          <t>Bộ 6</t>
        </is>
      </c>
      <c r="M1168" s="64" t="n"/>
      <c r="N1168" s="64" t="n"/>
      <c r="O1168" s="64" t="n"/>
      <c r="P1168" s="64" t="n"/>
      <c r="Q1168" s="64" t="n"/>
      <c r="R1168" s="71" t="inlineStr">
        <is>
          <t>🟢 CÓ</t>
        </is>
      </c>
      <c r="S1168" s="45" t="inlineStr">
        <is>
          <t>612600030047 321 PI 00101 B00 (mahle)</t>
        </is>
      </c>
      <c r="T1168" s="45" t="n"/>
      <c r="U1168" s="61">
        <f>IF($C1168="","",B1168&amp;" "&amp;C1168&amp;" · ĐK"&amp;D1168&amp;IF(E1168=""," "," "&amp;E1168)&amp;IF(K1168=""," "," - "&amp;K1168))</f>
        <v/>
      </c>
    </row>
    <row r="1169" ht="39.75" customHeight="1">
      <c r="A1169" s="89" t="n"/>
      <c r="B1169" s="90" t="inlineStr">
        <is>
          <t>WEICHAI</t>
        </is>
      </c>
      <c r="C1169" s="43" t="inlineStr">
        <is>
          <t>WD615-3A</t>
        </is>
      </c>
      <c r="D1169" s="90" t="n">
        <v>126</v>
      </c>
      <c r="E1169" s="90" t="n"/>
      <c r="F1169" s="43" t="inlineStr">
        <is>
          <t>buồng nổ nổ 75</t>
        </is>
      </c>
      <c r="G1169" s="90" t="inlineStr">
        <is>
          <t>50</t>
        </is>
      </c>
      <c r="H1169" s="90" t="n">
        <v>55</v>
      </c>
      <c r="I1169" s="90" t="n"/>
      <c r="J1169" s="90" t="inlineStr">
        <is>
          <t>3.5k-3-4</t>
        </is>
      </c>
      <c r="K1169" s="91" t="n"/>
      <c r="L1169" s="90" t="inlineStr">
        <is>
          <t>Bộ 6</t>
        </is>
      </c>
      <c r="M1169" s="92" t="n"/>
      <c r="N1169" s="92" t="n"/>
      <c r="O1169" s="92" t="n"/>
      <c r="P1169" s="92" t="n"/>
      <c r="Q1169" s="92" t="n"/>
      <c r="R1169" s="90" t="inlineStr">
        <is>
          <t>🟢 CÓ</t>
        </is>
      </c>
      <c r="S1169" s="45" t="inlineStr">
        <is>
          <t>CK-KC1560030011</t>
        </is>
      </c>
      <c r="T1169" s="45" t="n"/>
      <c r="U1169" s="61">
        <f>IF($C1169="","",B1169&amp;" "&amp;C1169&amp;" · ĐK"&amp;D1169&amp;IF(E1169=""," "," "&amp;E1169)&amp;IF(K1169=""," "," - "&amp;K1169))</f>
        <v/>
      </c>
    </row>
    <row r="1170" ht="39.75" customHeight="1">
      <c r="A1170" s="89" t="n"/>
      <c r="B1170" s="71" t="inlineStr">
        <is>
          <t>WEICHAI</t>
        </is>
      </c>
      <c r="C1170" s="45" t="inlineStr">
        <is>
          <t>WD615.40/410HP</t>
        </is>
      </c>
      <c r="D1170" s="71" t="n">
        <v>126</v>
      </c>
      <c r="E1170" s="71" t="n"/>
      <c r="F1170" s="45" t="n"/>
      <c r="G1170" s="71" t="n"/>
      <c r="H1170" s="71" t="n"/>
      <c r="I1170" s="71" t="n"/>
      <c r="J1170" s="71" t="inlineStr">
        <is>
          <t>3.5k-3-4</t>
        </is>
      </c>
      <c r="K1170" s="93" t="n"/>
      <c r="L1170" s="71" t="inlineStr">
        <is>
          <t>Bộ 6</t>
        </is>
      </c>
      <c r="M1170" s="64" t="n"/>
      <c r="N1170" s="64" t="n"/>
      <c r="O1170" s="64" t="n"/>
      <c r="P1170" s="64" t="n"/>
      <c r="Q1170" s="64" t="n"/>
      <c r="R1170" s="71" t="inlineStr">
        <is>
          <t>🟢 CÓ</t>
        </is>
      </c>
      <c r="S1170" s="45" t="inlineStr">
        <is>
          <t>R61540030004</t>
        </is>
      </c>
      <c r="T1170" s="45" t="n"/>
      <c r="U1170" s="61">
        <f>IF($C1170="","",B1170&amp;" "&amp;C1170&amp;" · ĐK"&amp;D1170&amp;IF(E1170=""," "," "&amp;E1170)&amp;IF(K1170=""," "," - "&amp;K1170))</f>
        <v/>
      </c>
    </row>
    <row r="1171" ht="39.75" customHeight="1">
      <c r="A1171" s="89" t="inlineStr">
        <is>
          <t>HH084001</t>
        </is>
      </c>
      <c r="B1171" s="90" t="inlineStr">
        <is>
          <t>WEICHAI</t>
        </is>
      </c>
      <c r="C1171" s="43" t="inlineStr">
        <is>
          <t xml:space="preserve"> 6126/WP10.290E32/WD615.46</t>
        </is>
      </c>
      <c r="D1171" s="90" t="n">
        <v>126</v>
      </c>
      <c r="E1171" s="90" t="inlineStr">
        <is>
          <t>(A)+(O)</t>
        </is>
      </c>
      <c r="F1171" s="43" t="inlineStr">
        <is>
          <t>Nổ tròn 75 nhọn, 2 dấu sp, chân không</t>
        </is>
      </c>
      <c r="G1171" s="90" t="inlineStr">
        <is>
          <t>55</t>
        </is>
      </c>
      <c r="H1171" s="90" t="n">
        <v>50</v>
      </c>
      <c r="I1171" s="90" t="n">
        <v>123</v>
      </c>
      <c r="J1171" s="90" t="inlineStr">
        <is>
          <t>3.5k-3-4</t>
        </is>
      </c>
      <c r="K1171" s="91" t="inlineStr">
        <is>
          <t>HENWEIT</t>
        </is>
      </c>
      <c r="L1171" s="90" t="inlineStr">
        <is>
          <t>Bộ 6</t>
        </is>
      </c>
      <c r="M1171" s="92" t="n"/>
      <c r="N1171" s="92" t="n">
        <v>5500000</v>
      </c>
      <c r="O1171" s="92" t="n">
        <v>5900000</v>
      </c>
      <c r="P1171" s="92" t="n">
        <v>6300000</v>
      </c>
      <c r="Q1171" s="92" t="n"/>
      <c r="R1171" s="90" t="inlineStr">
        <is>
          <t>🟢 CÓ</t>
        </is>
      </c>
      <c r="S1171" s="45" t="inlineStr">
        <is>
          <t>612600030011-001 VG2600030011</t>
        </is>
      </c>
      <c r="T1171" s="45" t="n"/>
      <c r="U1171" s="61">
        <f>IF($C1171="","",B1171&amp;" "&amp;C1171&amp;" · ĐK"&amp;D1171&amp;IF(E1171=""," "," "&amp;E1171)&amp;IF(K1171=""," "," - "&amp;K1171))</f>
        <v/>
      </c>
    </row>
    <row r="1172" ht="39.75" customHeight="1">
      <c r="A1172" s="89" t="n"/>
      <c r="B1172" s="71" t="inlineStr">
        <is>
          <t>WEICHAI</t>
        </is>
      </c>
      <c r="C1172" s="45" t="inlineStr">
        <is>
          <t>WD615.5044</t>
        </is>
      </c>
      <c r="D1172" s="71" t="n">
        <v>126</v>
      </c>
      <c r="E1172" s="71" t="n"/>
      <c r="F1172" s="45" t="n"/>
      <c r="G1172" s="71" t="n"/>
      <c r="H1172" s="71" t="n"/>
      <c r="I1172" s="71" t="n"/>
      <c r="J1172" s="71" t="inlineStr">
        <is>
          <t>3.5k-3-4</t>
        </is>
      </c>
      <c r="K1172" s="93" t="n"/>
      <c r="L1172" s="71" t="inlineStr">
        <is>
          <t>Bộ 6</t>
        </is>
      </c>
      <c r="M1172" s="64" t="n"/>
      <c r="N1172" s="64" t="n"/>
      <c r="O1172" s="64" t="n"/>
      <c r="P1172" s="64" t="n"/>
      <c r="Q1172" s="64" t="n"/>
      <c r="R1172" s="71" t="inlineStr">
        <is>
          <t>🟢 CÓ</t>
        </is>
      </c>
      <c r="S1172" s="45" t="inlineStr">
        <is>
          <t>612600030010-002*</t>
        </is>
      </c>
      <c r="T1172" s="45" t="n"/>
      <c r="U1172" s="61">
        <f>IF($C1172="","",B1172&amp;" "&amp;C1172&amp;" · ĐK"&amp;D1172&amp;IF(E1172=""," "," "&amp;E1172)&amp;IF(K1172=""," "," - "&amp;K1172))</f>
        <v/>
      </c>
    </row>
    <row r="1173" ht="39.75" customHeight="1">
      <c r="A1173" s="89" t="inlineStr">
        <is>
          <t>HH082060</t>
        </is>
      </c>
      <c r="B1173" s="90" t="inlineStr">
        <is>
          <t>WEICHAI</t>
        </is>
      </c>
      <c r="C1173" s="43" t="inlineStr">
        <is>
          <t>WD615.67G</t>
        </is>
      </c>
      <c r="D1173" s="90" t="n">
        <v>126</v>
      </c>
      <c r="E1173" s="90" t="inlineStr">
        <is>
          <t>(A)+(O)</t>
        </is>
      </c>
      <c r="F1173" s="43" t="inlineStr">
        <is>
          <t>Nổ tròn 72 nhọn, sâu 14, 2 dấu sp, cò nhớt</t>
        </is>
      </c>
      <c r="G1173" s="90" t="inlineStr">
        <is>
          <t>55</t>
        </is>
      </c>
      <c r="H1173" s="90" t="n">
        <v>50</v>
      </c>
      <c r="I1173" s="90" t="n">
        <v>133</v>
      </c>
      <c r="J1173" s="90" t="inlineStr">
        <is>
          <t>3.5k-3-4</t>
        </is>
      </c>
      <c r="K1173" s="91" t="inlineStr">
        <is>
          <t>MAHLE</t>
        </is>
      </c>
      <c r="L1173" s="90" t="inlineStr">
        <is>
          <t>Bộ 6</t>
        </is>
      </c>
      <c r="M1173" s="92" t="n"/>
      <c r="N1173" s="92" t="n">
        <v>4400000</v>
      </c>
      <c r="O1173" s="92" t="n">
        <v>4700000</v>
      </c>
      <c r="P1173" s="92" t="n">
        <v>5000000</v>
      </c>
      <c r="Q1173" s="92" t="n"/>
      <c r="R1173" s="90" t="inlineStr">
        <is>
          <t>🟢 CÓ</t>
        </is>
      </c>
      <c r="S1173" s="45" t="inlineStr">
        <is>
          <t>612600030015-001</t>
        </is>
      </c>
      <c r="T1173" s="45" t="n"/>
      <c r="U1173" s="61">
        <f>IF($C1173="","",B1173&amp;" "&amp;C1173&amp;" · ĐK"&amp;D1173&amp;IF(E1173=""," "," "&amp;E1173)&amp;IF(K1173=""," "," - "&amp;K1173))</f>
        <v/>
      </c>
    </row>
    <row r="1174" ht="39.75" customHeight="1">
      <c r="A1174" s="89" t="inlineStr">
        <is>
          <t>HH082061</t>
        </is>
      </c>
      <c r="B1174" s="71" t="inlineStr">
        <is>
          <t>WEICHAI</t>
        </is>
      </c>
      <c r="C1174" s="45" t="inlineStr">
        <is>
          <t>WD615.68A</t>
        </is>
      </c>
      <c r="D1174" s="71" t="n">
        <v>126</v>
      </c>
      <c r="E1174" s="71" t="n"/>
      <c r="F1174" s="45" t="inlineStr">
        <is>
          <t>Nổ tròn 72 nhọn, sâu 16, 2 dấu sp, cò nhớt</t>
        </is>
      </c>
      <c r="G1174" s="71" t="inlineStr">
        <is>
          <t>55</t>
        </is>
      </c>
      <c r="H1174" s="71" t="n">
        <v>50</v>
      </c>
      <c r="I1174" s="71" t="n">
        <v>133</v>
      </c>
      <c r="J1174" s="71" t="inlineStr">
        <is>
          <t>3.5k-3-4</t>
        </is>
      </c>
      <c r="K1174" s="93" t="inlineStr">
        <is>
          <t>MAHLE</t>
        </is>
      </c>
      <c r="L1174" s="71" t="inlineStr">
        <is>
          <t>Bộ 6</t>
        </is>
      </c>
      <c r="M1174" s="64" t="n"/>
      <c r="N1174" s="64" t="n">
        <v>4400000</v>
      </c>
      <c r="O1174" s="64" t="n">
        <v>4700000</v>
      </c>
      <c r="P1174" s="64" t="n">
        <v>5000000</v>
      </c>
      <c r="Q1174" s="64" t="n"/>
      <c r="R1174" s="71" t="inlineStr">
        <is>
          <t>🟢 CÓ</t>
        </is>
      </c>
      <c r="S1174" s="45" t="inlineStr">
        <is>
          <t>612600030009-000</t>
        </is>
      </c>
      <c r="T1174" s="45" t="n"/>
      <c r="U1174" s="61">
        <f>IF($C1174="","",B1174&amp;" "&amp;C1174&amp;" · ĐK"&amp;D1174&amp;IF(E1174=""," "," "&amp;E1174)&amp;IF(K1174=""," "," - "&amp;K1174))</f>
        <v/>
      </c>
    </row>
    <row r="1175" ht="39.75" customHeight="1">
      <c r="A1175" s="89" t="n"/>
      <c r="B1175" s="90" t="inlineStr">
        <is>
          <t>WEICHAI</t>
        </is>
      </c>
      <c r="C1175" s="43" t="inlineStr">
        <is>
          <t>WD615E3</t>
        </is>
      </c>
      <c r="D1175" s="90" t="n">
        <v>126</v>
      </c>
      <c r="E1175" s="90" t="n"/>
      <c r="F1175" s="43" t="inlineStr">
        <is>
          <t>buồng nổ 75 không dấu supap</t>
        </is>
      </c>
      <c r="G1175" s="90" t="inlineStr">
        <is>
          <t>50</t>
        </is>
      </c>
      <c r="H1175" s="90" t="n">
        <v>55</v>
      </c>
      <c r="I1175" s="90" t="n"/>
      <c r="J1175" s="90" t="inlineStr">
        <is>
          <t>3.5k-3-4</t>
        </is>
      </c>
      <c r="K1175" s="91" t="n"/>
      <c r="L1175" s="90" t="inlineStr">
        <is>
          <t>Bộ 6</t>
        </is>
      </c>
      <c r="M1175" s="92" t="n"/>
      <c r="N1175" s="92" t="n"/>
      <c r="O1175" s="92" t="n"/>
      <c r="P1175" s="92" t="n"/>
      <c r="Q1175" s="92" t="n"/>
      <c r="R1175" s="90" t="inlineStr">
        <is>
          <t>🟢 CÓ</t>
        </is>
      </c>
      <c r="S1175" s="45" t="n"/>
      <c r="T1175" s="45" t="n"/>
      <c r="U1175" s="61">
        <f>IF($C1175="","",B1175&amp;" "&amp;C1175&amp;" · ĐK"&amp;D1175&amp;IF(E1175=""," "," "&amp;E1175)&amp;IF(K1175=""," "," - "&amp;K1175))</f>
        <v/>
      </c>
    </row>
    <row r="1176" ht="39.75" customHeight="1">
      <c r="A1176" s="89" t="n"/>
      <c r="B1176" s="71" t="inlineStr">
        <is>
          <t>WEICHAI</t>
        </is>
      </c>
      <c r="C1176" s="45" t="inlineStr">
        <is>
          <t>WD618 / WP12.380</t>
        </is>
      </c>
      <c r="D1176" s="71" t="n">
        <v>126</v>
      </c>
      <c r="E1176" s="71" t="n"/>
      <c r="F1176" s="45" t="inlineStr">
        <is>
          <t>buồng nổ 82, 5 có 2 dấu supap</t>
        </is>
      </c>
      <c r="G1176" s="71" t="inlineStr">
        <is>
          <t>50</t>
        </is>
      </c>
      <c r="H1176" s="71" t="n">
        <v>63.5</v>
      </c>
      <c r="I1176" s="71" t="n">
        <v>128.5</v>
      </c>
      <c r="J1176" s="71" t="n"/>
      <c r="K1176" s="93" t="n"/>
      <c r="L1176" s="71" t="inlineStr">
        <is>
          <t>Bộ 6</t>
        </is>
      </c>
      <c r="M1176" s="64" t="n"/>
      <c r="N1176" s="64" t="n"/>
      <c r="O1176" s="64" t="n"/>
      <c r="P1176" s="64" t="n"/>
      <c r="Q1176" s="64" t="n"/>
      <c r="R1176" s="71" t="inlineStr">
        <is>
          <t>🟢 CÓ</t>
        </is>
      </c>
      <c r="S1176" s="45" t="n"/>
      <c r="T1176" s="45" t="n"/>
      <c r="U1176" s="61">
        <f>IF($C1176="","",B1176&amp;" "&amp;C1176&amp;" · ĐK"&amp;D1176&amp;IF(E1176=""," "," "&amp;E1176)&amp;IF(K1176=""," "," - "&amp;K1176))</f>
        <v/>
      </c>
    </row>
    <row r="1177" ht="39.75" customHeight="1">
      <c r="A1177" s="89" t="n"/>
      <c r="B1177" s="90" t="inlineStr">
        <is>
          <t>WEICHAI</t>
        </is>
      </c>
      <c r="C1177" s="43" t="inlineStr">
        <is>
          <t>WD618 WP12.380E32</t>
        </is>
      </c>
      <c r="D1177" s="90" t="n">
        <v>126</v>
      </c>
      <c r="E1177" s="90" t="n"/>
      <c r="F1177" s="43" t="inlineStr">
        <is>
          <t>buồng nổ 82, 2 rãnh xupap</t>
        </is>
      </c>
      <c r="G1177" s="90" t="inlineStr">
        <is>
          <t>50x105</t>
        </is>
      </c>
      <c r="H1177" s="90" t="n">
        <v>63</v>
      </c>
      <c r="I1177" s="90" t="n"/>
      <c r="J1177" s="90" t="n"/>
      <c r="K1177" s="91" t="n"/>
      <c r="L1177" s="90" t="inlineStr">
        <is>
          <t>Bộ 6</t>
        </is>
      </c>
      <c r="M1177" s="92" t="n"/>
      <c r="N1177" s="92" t="n"/>
      <c r="O1177" s="92" t="n"/>
      <c r="P1177" s="92" t="n"/>
      <c r="Q1177" s="92" t="n"/>
      <c r="R1177" s="90" t="inlineStr">
        <is>
          <t>🟢 CÓ</t>
        </is>
      </c>
      <c r="S1177" s="45" t="n"/>
      <c r="T1177" s="45" t="n"/>
      <c r="U1177" s="61">
        <f>IF($C1177="","",B1177&amp;" "&amp;C1177&amp;" · ĐK"&amp;D1177&amp;IF(E1177=""," "," "&amp;E1177)&amp;IF(K1177=""," "," - "&amp;K1177))</f>
        <v/>
      </c>
    </row>
    <row r="1178" ht="39.75" customHeight="1">
      <c r="A1178" s="89" t="inlineStr">
        <is>
          <t>HH082063</t>
        </is>
      </c>
      <c r="B1178" s="71" t="inlineStr">
        <is>
          <t>WEICHAI</t>
        </is>
      </c>
      <c r="C1178" s="45" t="inlineStr">
        <is>
          <t>WD618-2NS1</t>
        </is>
      </c>
      <c r="D1178" s="71" t="n">
        <v>126</v>
      </c>
      <c r="E1178" s="71" t="n"/>
      <c r="F1178" s="45" t="inlineStr">
        <is>
          <t>Nổ tròn 82 đỉnh trụ, 2 dấu sp</t>
        </is>
      </c>
      <c r="G1178" s="71" t="inlineStr">
        <is>
          <t>50</t>
        </is>
      </c>
      <c r="H1178" s="71" t="n">
        <v>64</v>
      </c>
      <c r="I1178" s="71" t="n">
        <v>129</v>
      </c>
      <c r="J1178" s="71" t="inlineStr">
        <is>
          <t>3.5k-3-4</t>
        </is>
      </c>
      <c r="K1178" s="93" t="inlineStr">
        <is>
          <t>MAHLE</t>
        </is>
      </c>
      <c r="L1178" s="71" t="inlineStr">
        <is>
          <t>Bộ 6</t>
        </is>
      </c>
      <c r="M1178" s="64" t="n"/>
      <c r="N1178" s="64" t="n">
        <v>5100000</v>
      </c>
      <c r="O1178" s="64" t="n">
        <v>5500000</v>
      </c>
      <c r="P1178" s="64" t="n">
        <v>5850000</v>
      </c>
      <c r="Q1178" s="64" t="n"/>
      <c r="R1178" s="71" t="inlineStr">
        <is>
          <t>🟢 CÓ</t>
        </is>
      </c>
      <c r="S1178" s="45" t="inlineStr">
        <is>
          <t>612600030017</t>
        </is>
      </c>
      <c r="T1178" s="45" t="n"/>
      <c r="U1178" s="61">
        <f>IF($C1178="","",B1178&amp;" "&amp;C1178&amp;" · ĐK"&amp;D1178&amp;IF(E1178=""," "," "&amp;E1178)&amp;IF(K1178=""," "," - "&amp;K1178))</f>
        <v/>
      </c>
    </row>
    <row r="1179" ht="39.75" customHeight="1">
      <c r="A1179" s="89" t="inlineStr">
        <is>
          <t>HH084361</t>
        </is>
      </c>
      <c r="B1179" s="90" t="inlineStr">
        <is>
          <t>WEICHAI</t>
        </is>
      </c>
      <c r="C1179" s="43" t="inlineStr">
        <is>
          <t>6126/ WP10.340E32/WP10</t>
        </is>
      </c>
      <c r="D1179" s="90" t="n">
        <v>126</v>
      </c>
      <c r="E1179" s="90" t="n"/>
      <c r="F1179" s="43" t="n"/>
      <c r="G1179" s="90" t="n"/>
      <c r="H1179" s="90" t="n"/>
      <c r="I1179" s="90" t="n"/>
      <c r="J1179" s="90" t="n"/>
      <c r="K1179" s="91" t="inlineStr">
        <is>
          <t>HENWEIT</t>
        </is>
      </c>
      <c r="L1179" s="90" t="inlineStr">
        <is>
          <t>Bộ 6</t>
        </is>
      </c>
      <c r="M1179" s="92" t="n"/>
      <c r="N1179" s="92" t="n">
        <v>6900000</v>
      </c>
      <c r="O1179" s="92" t="n">
        <v>7300000</v>
      </c>
      <c r="P1179" s="92" t="n">
        <v>7800000</v>
      </c>
      <c r="Q1179" s="92" t="n"/>
      <c r="R1179" s="90" t="inlineStr">
        <is>
          <t>🟢 CÓ</t>
        </is>
      </c>
      <c r="S1179" s="45" t="inlineStr">
        <is>
          <t>612600030034 321 PI 00103 B00 (mahle)</t>
        </is>
      </c>
      <c r="T1179" s="45" t="n"/>
      <c r="U1179" s="61">
        <f>IF($C1179="","",B1179&amp;" "&amp;C1179&amp;" · ĐK"&amp;D1179&amp;IF(E1179=""," "," "&amp;E1179)&amp;IF(K1179=""," "," - "&amp;K1179))</f>
        <v/>
      </c>
    </row>
    <row r="1180" ht="39.75" customHeight="1">
      <c r="A1180" s="89" t="n"/>
      <c r="B1180" s="71" t="inlineStr">
        <is>
          <t>WEICHAI</t>
        </is>
      </c>
      <c r="C1180" s="45" t="inlineStr">
        <is>
          <t>WP10(0068)</t>
        </is>
      </c>
      <c r="D1180" s="71" t="n">
        <v>126</v>
      </c>
      <c r="E1180" s="71" t="inlineStr">
        <is>
          <t>(A)+(O)</t>
        </is>
      </c>
      <c r="F1180" s="45" t="inlineStr">
        <is>
          <t>Nổ tròn nhọn, cò nhớt, có 2 dấu supap</t>
        </is>
      </c>
      <c r="G1180" s="71" t="n"/>
      <c r="H1180" s="71" t="n"/>
      <c r="I1180" s="71" t="n"/>
      <c r="J1180" s="71" t="n"/>
      <c r="K1180" s="93" t="n"/>
      <c r="L1180" s="71" t="inlineStr">
        <is>
          <t>Bộ 6</t>
        </is>
      </c>
      <c r="M1180" s="64" t="n"/>
      <c r="N1180" s="64" t="n"/>
      <c r="O1180" s="64" t="n"/>
      <c r="P1180" s="64" t="n"/>
      <c r="Q1180" s="64" t="n"/>
      <c r="R1180" s="71" t="inlineStr">
        <is>
          <t>🟢 CÓ</t>
        </is>
      </c>
      <c r="S1180" s="45" t="inlineStr">
        <is>
          <t>612600030068 321 PI 00104 B00 (mahle)</t>
        </is>
      </c>
      <c r="T1180" s="45" t="n"/>
      <c r="U1180" s="61">
        <f>IF($C1180="","",B1180&amp;" "&amp;C1180&amp;" · ĐK"&amp;D1180&amp;IF(E1180=""," "," "&amp;E1180)&amp;IF(K1180=""," "," - "&amp;K1180))</f>
        <v/>
      </c>
    </row>
    <row r="1181" ht="39.75" customHeight="1">
      <c r="A1181" s="89" t="n"/>
      <c r="B1181" s="90" t="inlineStr">
        <is>
          <t>WEICHAI</t>
        </is>
      </c>
      <c r="C1181" s="43" t="inlineStr">
        <is>
          <t>WP10.336E43 Euro 4</t>
        </is>
      </c>
      <c r="D1181" s="90" t="n">
        <v>126</v>
      </c>
      <c r="E1181" s="90" t="inlineStr">
        <is>
          <t>(A)+(O)</t>
        </is>
      </c>
      <c r="F1181" s="43" t="inlineStr">
        <is>
          <t>buồng nổ 71/87 có cò nhớt</t>
        </is>
      </c>
      <c r="G1181" s="90" t="inlineStr">
        <is>
          <t>50</t>
        </is>
      </c>
      <c r="H1181" s="90" t="n">
        <v>55</v>
      </c>
      <c r="I1181" s="90" t="n">
        <v>123</v>
      </c>
      <c r="J1181" s="90" t="n"/>
      <c r="K1181" s="91" t="n"/>
      <c r="L1181" s="90" t="inlineStr">
        <is>
          <t>Bộ 6</t>
        </is>
      </c>
      <c r="M1181" s="92" t="n"/>
      <c r="N1181" s="92" t="n"/>
      <c r="O1181" s="92" t="n"/>
      <c r="P1181" s="92" t="n"/>
      <c r="Q1181" s="92" t="n"/>
      <c r="R1181" s="90" t="inlineStr">
        <is>
          <t>🟢 CÓ</t>
        </is>
      </c>
      <c r="S1181" s="45" t="inlineStr">
        <is>
          <t>612650020002</t>
        </is>
      </c>
      <c r="T1181" s="45" t="n"/>
      <c r="U1181" s="61">
        <f>IF($C1181="","",B1181&amp;" "&amp;C1181&amp;" · ĐK"&amp;D1181&amp;IF(E1181=""," "," "&amp;E1181)&amp;IF(K1181=""," "," - "&amp;K1181))</f>
        <v/>
      </c>
    </row>
    <row r="1182" ht="39.75" customHeight="1">
      <c r="A1182" s="89" t="n"/>
      <c r="B1182" s="71" t="inlineStr">
        <is>
          <t>WEICHAI</t>
        </is>
      </c>
      <c r="C1182" s="45" t="inlineStr">
        <is>
          <t>WP10.340 E32/WP10</t>
        </is>
      </c>
      <c r="D1182" s="71" t="n">
        <v>126</v>
      </c>
      <c r="E1182" s="71" t="inlineStr">
        <is>
          <t>(A)</t>
        </is>
      </c>
      <c r="F1182" s="45" t="inlineStr">
        <is>
          <t>nổ nhọn 75 có 2 dấu supap</t>
        </is>
      </c>
      <c r="G1182" s="71" t="inlineStr">
        <is>
          <t>50x23</t>
        </is>
      </c>
      <c r="H1182" s="71" t="n">
        <v>54.3</v>
      </c>
      <c r="I1182" s="71" t="n">
        <v>105</v>
      </c>
      <c r="J1182" s="71" t="n"/>
      <c r="K1182" s="93" t="n"/>
      <c r="L1182" s="71" t="inlineStr">
        <is>
          <t>Bộ 6</t>
        </is>
      </c>
      <c r="M1182" s="64" t="n"/>
      <c r="N1182" s="64" t="n"/>
      <c r="O1182" s="64" t="n"/>
      <c r="P1182" s="64" t="n"/>
      <c r="Q1182" s="64" t="n"/>
      <c r="R1182" s="71" t="inlineStr">
        <is>
          <t>🟢 CÓ</t>
        </is>
      </c>
      <c r="S1182" s="45" t="inlineStr">
        <is>
          <t>612600030047</t>
        </is>
      </c>
      <c r="T1182" s="45" t="n"/>
      <c r="U1182" s="61">
        <f>IF($C1182="","",B1182&amp;" "&amp;C1182&amp;" · ĐK"&amp;D1182&amp;IF(E1182=""," "," "&amp;E1182)&amp;IF(K1182=""," "," - "&amp;K1182))</f>
        <v/>
      </c>
    </row>
    <row r="1183" ht="39.75" customHeight="1">
      <c r="A1183" s="89" t="n"/>
      <c r="B1183" s="90" t="inlineStr">
        <is>
          <t>WEICHAI</t>
        </is>
      </c>
      <c r="C1183" s="43" t="inlineStr">
        <is>
          <t>WP12</t>
        </is>
      </c>
      <c r="D1183" s="90" t="n">
        <v>126</v>
      </c>
      <c r="E1183" s="90" t="n"/>
      <c r="F1183" s="43" t="n"/>
      <c r="G1183" s="90" t="n"/>
      <c r="H1183" s="90" t="n"/>
      <c r="I1183" s="90" t="n"/>
      <c r="J1183" s="90" t="n"/>
      <c r="K1183" s="91" t="n"/>
      <c r="L1183" s="90" t="inlineStr">
        <is>
          <t>Bộ 6</t>
        </is>
      </c>
      <c r="M1183" s="92" t="n"/>
      <c r="N1183" s="92" t="n"/>
      <c r="O1183" s="92" t="n"/>
      <c r="P1183" s="92" t="n"/>
      <c r="Q1183" s="92" t="n"/>
      <c r="R1183" s="90" t="inlineStr">
        <is>
          <t>🟢 CÓ</t>
        </is>
      </c>
      <c r="S1183" s="45" t="inlineStr">
        <is>
          <t>612630020152 321 PI 00113B00 (mahle)</t>
        </is>
      </c>
      <c r="T1183" s="45" t="n"/>
      <c r="U1183" s="61">
        <f>IF($C1183="","",B1183&amp;" "&amp;C1183&amp;" · ĐK"&amp;D1183&amp;IF(E1183=""," "," "&amp;E1183)&amp;IF(K1183=""," "," - "&amp;K1183))</f>
        <v/>
      </c>
    </row>
    <row r="1184" ht="39.75" customHeight="1">
      <c r="A1184" s="89" t="n"/>
      <c r="B1184" s="71" t="inlineStr">
        <is>
          <t>WEICHAI</t>
        </is>
      </c>
      <c r="C1184" s="45" t="inlineStr">
        <is>
          <t>WP12 A7 / 420</t>
        </is>
      </c>
      <c r="D1184" s="71" t="n">
        <v>126</v>
      </c>
      <c r="E1184" s="71" t="inlineStr">
        <is>
          <t>(A)+(O)</t>
        </is>
      </c>
      <c r="F1184" s="45" t="inlineStr">
        <is>
          <t>buồng nổ tròn 74 nhọn có 4 dấu supap</t>
        </is>
      </c>
      <c r="G1184" s="71" t="n"/>
      <c r="H1184" s="71" t="n"/>
      <c r="I1184" s="71" t="n"/>
      <c r="J1184" s="71" t="n"/>
      <c r="K1184" s="93" t="n"/>
      <c r="L1184" s="71" t="inlineStr">
        <is>
          <t>Bộ 6</t>
        </is>
      </c>
      <c r="M1184" s="64" t="n"/>
      <c r="N1184" s="64" t="n"/>
      <c r="O1184" s="64" t="n"/>
      <c r="P1184" s="64" t="n"/>
      <c r="Q1184" s="64" t="n"/>
      <c r="R1184" s="71" t="inlineStr">
        <is>
          <t>🟢 CÓ</t>
        </is>
      </c>
      <c r="S1184" s="45" t="inlineStr">
        <is>
          <t>WP12 612630020024</t>
        </is>
      </c>
      <c r="T1184" s="45" t="n"/>
      <c r="U1184" s="61">
        <f>IF($C1184="","",B1184&amp;" "&amp;C1184&amp;" · ĐK"&amp;D1184&amp;IF(E1184=""," "," "&amp;E1184)&amp;IF(K1184=""," "," - "&amp;K1184))</f>
        <v/>
      </c>
    </row>
    <row r="1185" ht="39.75" customHeight="1">
      <c r="A1185" s="89" t="n"/>
      <c r="B1185" s="90" t="inlineStr">
        <is>
          <t>WEICHAI</t>
        </is>
      </c>
      <c r="C1185" s="43" t="inlineStr">
        <is>
          <t>WP12.375N /WP12.375E40</t>
        </is>
      </c>
      <c r="D1185" s="90" t="n">
        <v>126</v>
      </c>
      <c r="E1185" s="90" t="n"/>
      <c r="F1185" s="43" t="inlineStr">
        <is>
          <t>buồng nổ 75/85, có 4 dấu supap</t>
        </is>
      </c>
      <c r="G1185" s="90" t="inlineStr">
        <is>
          <t>52</t>
        </is>
      </c>
      <c r="H1185" s="90" t="n">
        <v>63</v>
      </c>
      <c r="I1185" s="90" t="n">
        <v>131</v>
      </c>
      <c r="J1185" s="90" t="n"/>
      <c r="K1185" s="91" t="n"/>
      <c r="L1185" s="90" t="inlineStr">
        <is>
          <t>Bộ 6</t>
        </is>
      </c>
      <c r="M1185" s="92" t="n"/>
      <c r="N1185" s="92" t="n"/>
      <c r="O1185" s="92" t="n"/>
      <c r="P1185" s="92" t="n"/>
      <c r="Q1185" s="92" t="n"/>
      <c r="R1185" s="90" t="inlineStr">
        <is>
          <t>🟢 CÓ</t>
        </is>
      </c>
      <c r="S1185" s="45" t="n"/>
      <c r="T1185" s="45" t="n"/>
      <c r="U1185" s="61">
        <f>IF($C1185="","",B1185&amp;" "&amp;C1185&amp;" · ĐK"&amp;D1185&amp;IF(E1185=""," "," "&amp;E1185)&amp;IF(K1185=""," "," - "&amp;K1185))</f>
        <v/>
      </c>
    </row>
    <row r="1186" ht="39.75" customHeight="1">
      <c r="A1186" s="89" t="n"/>
      <c r="B1186" s="71" t="inlineStr">
        <is>
          <t>WEICHAI</t>
        </is>
      </c>
      <c r="C1186" s="45" t="inlineStr">
        <is>
          <t>WP12.375N WP12.375E40</t>
        </is>
      </c>
      <c r="D1186" s="71" t="n">
        <v>126</v>
      </c>
      <c r="E1186" s="71" t="n"/>
      <c r="F1186" s="45" t="inlineStr">
        <is>
          <t>buồng nổ 74/85</t>
        </is>
      </c>
      <c r="G1186" s="71" t="inlineStr">
        <is>
          <t>52</t>
        </is>
      </c>
      <c r="H1186" s="71" t="n">
        <v>62.5</v>
      </c>
      <c r="I1186" s="71" t="n">
        <v>132</v>
      </c>
      <c r="J1186" s="71" t="n"/>
      <c r="K1186" s="93" t="n"/>
      <c r="L1186" s="71" t="inlineStr">
        <is>
          <t>Bộ 6</t>
        </is>
      </c>
      <c r="M1186" s="64" t="n"/>
      <c r="N1186" s="64" t="n"/>
      <c r="O1186" s="64" t="n"/>
      <c r="P1186" s="64" t="n"/>
      <c r="Q1186" s="64" t="n"/>
      <c r="R1186" s="71" t="inlineStr">
        <is>
          <t>🟢 CÓ</t>
        </is>
      </c>
      <c r="S1186" s="45" t="n"/>
      <c r="T1186" s="45" t="n"/>
      <c r="U1186" s="61">
        <f>IF($C1186="","",B1186&amp;" "&amp;C1186&amp;" · ĐK"&amp;D1186&amp;IF(E1186=""," "," "&amp;E1186)&amp;IF(K1186=""," "," - "&amp;K1186))</f>
        <v/>
      </c>
    </row>
    <row r="1187" ht="39.75" customHeight="1">
      <c r="A1187" s="89" t="inlineStr">
        <is>
          <t>HH084359</t>
        </is>
      </c>
      <c r="B1187" s="71" t="inlineStr">
        <is>
          <t>WEICHAI</t>
        </is>
      </c>
      <c r="C1187" s="45" t="inlineStr">
        <is>
          <t xml:space="preserve">WP13 </t>
        </is>
      </c>
      <c r="D1187" s="71" t="n">
        <v>127</v>
      </c>
      <c r="E1187" s="71" t="n"/>
      <c r="F1187" s="45" t="n"/>
      <c r="G1187" s="71" t="n"/>
      <c r="H1187" s="71" t="n"/>
      <c r="I1187" s="71" t="n"/>
      <c r="J1187" s="71" t="n"/>
      <c r="K1187" s="93" t="inlineStr">
        <is>
          <t>HENWEIT</t>
        </is>
      </c>
      <c r="L1187" s="71" t="n"/>
      <c r="M1187" s="64" t="n"/>
      <c r="N1187" s="64" t="n"/>
      <c r="O1187" s="64" t="n"/>
      <c r="P1187" s="64" t="n"/>
      <c r="Q1187" s="64" t="n"/>
      <c r="R1187" s="71" t="n"/>
      <c r="S1187" s="45" t="inlineStr">
        <is>
          <t>612700020004</t>
        </is>
      </c>
      <c r="T1187" s="45" t="n"/>
      <c r="U1187" s="61" t="n"/>
    </row>
    <row r="1188" ht="39.75" customHeight="1">
      <c r="A1188" s="95" t="inlineStr">
        <is>
          <t>HH084360</t>
        </is>
      </c>
      <c r="B1188" s="96" t="inlineStr">
        <is>
          <t>WEICHAI</t>
        </is>
      </c>
      <c r="C1188" s="97" t="inlineStr">
        <is>
          <t xml:space="preserve">MC11 </t>
        </is>
      </c>
      <c r="D1188" s="96" t="n"/>
      <c r="E1188" s="96" t="n"/>
      <c r="F1188" s="97" t="n"/>
      <c r="G1188" s="96" t="n"/>
      <c r="H1188" s="96" t="n"/>
      <c r="I1188" s="96" t="n"/>
      <c r="J1188" s="96" t="n"/>
      <c r="K1188" s="98" t="inlineStr">
        <is>
          <t>HENWEIT</t>
        </is>
      </c>
      <c r="L1188" s="96" t="n"/>
      <c r="M1188" s="99" t="n"/>
      <c r="N1188" s="99" t="n">
        <v>6300000</v>
      </c>
      <c r="O1188" s="99" t="n">
        <v>6700000</v>
      </c>
      <c r="P1188" s="99" t="n">
        <v>7100000</v>
      </c>
      <c r="Q1188" s="99" t="n"/>
      <c r="R1188" s="96" t="n"/>
      <c r="S1188" s="97" t="inlineStr">
        <is>
          <t xml:space="preserve"> 202V02511-0771-SPT</t>
        </is>
      </c>
      <c r="T1188" s="97" t="n"/>
      <c r="U1188" s="61" t="n"/>
    </row>
    <row r="1189" ht="39.75" customHeight="1">
      <c r="A1189" s="89" t="n"/>
      <c r="B1189" s="90" t="inlineStr">
        <is>
          <t>WEICHAI</t>
        </is>
      </c>
      <c r="C1189" s="43" t="inlineStr">
        <is>
          <t>4135-2C (xe lu )</t>
        </is>
      </c>
      <c r="D1189" s="90" t="n"/>
      <c r="E1189" s="90" t="n"/>
      <c r="F1189" s="43" t="inlineStr">
        <is>
          <t>buồng nổ 83</t>
        </is>
      </c>
      <c r="G1189" s="90" t="inlineStr">
        <is>
          <t>52</t>
        </is>
      </c>
      <c r="H1189" s="90" t="n">
        <v>80</v>
      </c>
      <c r="I1189" s="90" t="n"/>
      <c r="J1189" s="90" t="n"/>
      <c r="K1189" s="91" t="n"/>
      <c r="L1189" s="90" t="inlineStr">
        <is>
          <t>Cái</t>
        </is>
      </c>
      <c r="M1189" s="92" t="n"/>
      <c r="N1189" s="92" t="n"/>
      <c r="O1189" s="92" t="n"/>
      <c r="P1189" s="92" t="n"/>
      <c r="Q1189" s="92" t="n"/>
      <c r="R1189" s="90" t="inlineStr">
        <is>
          <t>🟢 CÓ</t>
        </is>
      </c>
      <c r="S1189" s="45" t="n"/>
      <c r="T1189" s="45" t="n"/>
      <c r="U1189" s="61">
        <f>IF($C1189="","",B1189&amp;" "&amp;C1189&amp;" · ĐK"&amp;D1189&amp;IF(E1189=""," "," "&amp;E1189)&amp;IF(K1189=""," "," - "&amp;K1189))</f>
        <v/>
      </c>
    </row>
    <row r="1190" ht="39.75" customHeight="1">
      <c r="A1190" s="89" t="n"/>
      <c r="B1190" s="71" t="inlineStr">
        <is>
          <t>WEICHAI</t>
        </is>
      </c>
      <c r="C1190" s="45" t="inlineStr">
        <is>
          <t>R6105ZLD</t>
        </is>
      </c>
      <c r="D1190" s="71" t="n"/>
      <c r="E1190" s="71" t="n"/>
      <c r="F1190" s="45" t="inlineStr">
        <is>
          <t>buồng nổ 64 nhọn cao</t>
        </is>
      </c>
      <c r="G1190" s="71" t="inlineStr">
        <is>
          <t>36</t>
        </is>
      </c>
      <c r="H1190" s="71" t="n">
        <v>47</v>
      </c>
      <c r="I1190" s="71" t="n">
        <v>109</v>
      </c>
      <c r="J1190" s="71" t="n"/>
      <c r="K1190" s="93" t="n"/>
      <c r="L1190" s="71" t="inlineStr">
        <is>
          <t>Cái</t>
        </is>
      </c>
      <c r="M1190" s="64" t="n"/>
      <c r="N1190" s="64" t="n"/>
      <c r="O1190" s="64" t="n"/>
      <c r="P1190" s="64" t="n"/>
      <c r="Q1190" s="64" t="n"/>
      <c r="R1190" s="71" t="inlineStr">
        <is>
          <t>🟢 CÓ</t>
        </is>
      </c>
      <c r="S1190" s="45" t="inlineStr">
        <is>
          <t>máy phát điện</t>
        </is>
      </c>
      <c r="T1190" s="45" t="n"/>
      <c r="U1190" s="61">
        <f>IF($C1190="","",B1190&amp;" "&amp;C1190&amp;" · ĐK"&amp;D1190&amp;IF(E1190=""," "," "&amp;E1190)&amp;IF(K1190=""," "," - "&amp;K1190))</f>
        <v/>
      </c>
    </row>
    <row r="1191" ht="39.75" customHeight="1">
      <c r="A1191" s="85" t="n"/>
      <c r="B1191" s="63" t="inlineStr">
        <is>
          <t>◆  YUCHAI   (39 sản phẩm)</t>
        </is>
      </c>
      <c r="C1191" s="86" t="n"/>
      <c r="D1191" s="86" t="n"/>
      <c r="E1191" s="86" t="n"/>
      <c r="F1191" s="86" t="n"/>
      <c r="G1191" s="86" t="n"/>
      <c r="H1191" s="86" t="n"/>
      <c r="I1191" s="86" t="n"/>
      <c r="J1191" s="86" t="n"/>
      <c r="K1191" s="87" t="n"/>
      <c r="L1191" s="86" t="n"/>
      <c r="M1191" s="86" t="n"/>
      <c r="N1191" s="86" t="n"/>
      <c r="O1191" s="86" t="n"/>
      <c r="P1191" s="86" t="n"/>
      <c r="Q1191" s="86" t="n"/>
      <c r="R1191" s="86" t="n"/>
      <c r="S1191" s="88" t="n"/>
      <c r="T1191" s="45" t="n"/>
      <c r="U1191" s="61">
        <f>IF($C1191="","",B1191&amp;" "&amp;C1191&amp;" · ĐK"&amp;D1191&amp;IF(E1191=""," "," "&amp;E1191)&amp;IF(K1191=""," "," - "&amp;K1191))</f>
        <v/>
      </c>
    </row>
    <row r="1192" ht="39.75" customHeight="1">
      <c r="A1192" s="89" t="n"/>
      <c r="B1192" s="71" t="inlineStr">
        <is>
          <t>YUCHAI</t>
        </is>
      </c>
      <c r="C1192" s="45" t="inlineStr">
        <is>
          <t>YC4F/492</t>
        </is>
      </c>
      <c r="D1192" s="71" t="n">
        <v>92</v>
      </c>
      <c r="E1192" s="71" t="n"/>
      <c r="F1192" s="45" t="n"/>
      <c r="G1192" s="71" t="n"/>
      <c r="H1192" s="71" t="n"/>
      <c r="I1192" s="71" t="n"/>
      <c r="J1192" s="71" t="n"/>
      <c r="K1192" s="93" t="n"/>
      <c r="L1192" s="71" t="inlineStr">
        <is>
          <t>Bộ 4</t>
        </is>
      </c>
      <c r="M1192" s="64" t="n"/>
      <c r="N1192" s="64" t="n"/>
      <c r="O1192" s="64" t="n"/>
      <c r="P1192" s="64" t="n"/>
      <c r="Q1192" s="64" t="n"/>
      <c r="R1192" s="71" t="inlineStr">
        <is>
          <t>🟢 CÓ</t>
        </is>
      </c>
      <c r="S1192" s="45" t="inlineStr">
        <is>
          <t>F3400-9000200B*</t>
        </is>
      </c>
      <c r="T1192" s="45" t="n"/>
      <c r="U1192" s="61">
        <f>IF($C1192="","",B1192&amp;" "&amp;C1192&amp;" · ĐK"&amp;D1192&amp;IF(E1192=""," "," "&amp;E1192)&amp;IF(K1192=""," "," - "&amp;K1192))</f>
        <v/>
      </c>
    </row>
    <row r="1193" ht="39.75" customHeight="1">
      <c r="A1193" s="89" t="n"/>
      <c r="B1193" s="90" t="inlineStr">
        <is>
          <t>YUCHAI</t>
        </is>
      </c>
      <c r="C1193" s="43" t="inlineStr">
        <is>
          <t>495-YCD4B11 Đông phong 2008</t>
        </is>
      </c>
      <c r="D1193" s="90" t="n">
        <v>95</v>
      </c>
      <c r="E1193" s="90" t="n"/>
      <c r="F1193" s="43" t="inlineStr">
        <is>
          <t>buồng nổ 51 dù</t>
        </is>
      </c>
      <c r="G1193" s="90" t="inlineStr">
        <is>
          <t>29</t>
        </is>
      </c>
      <c r="H1193" s="90" t="n">
        <v>40</v>
      </c>
      <c r="I1193" s="90" t="n">
        <v>89</v>
      </c>
      <c r="J1193" s="90" t="n"/>
      <c r="K1193" s="91" t="n"/>
      <c r="L1193" s="90" t="inlineStr">
        <is>
          <t>Bộ 4</t>
        </is>
      </c>
      <c r="M1193" s="92" t="n"/>
      <c r="N1193" s="92" t="n"/>
      <c r="O1193" s="92" t="n"/>
      <c r="P1193" s="92" t="n"/>
      <c r="Q1193" s="92" t="n"/>
      <c r="R1193" s="90" t="inlineStr">
        <is>
          <t>🟢 CÓ</t>
        </is>
      </c>
      <c r="S1193" s="45" t="inlineStr">
        <is>
          <t>P-1BQ000</t>
        </is>
      </c>
      <c r="T1193" s="45" t="n"/>
      <c r="U1193" s="61">
        <f>IF($C1193="","",B1193&amp;" "&amp;C1193&amp;" · ĐK"&amp;D1193&amp;IF(E1193=""," "," "&amp;E1193)&amp;IF(K1193=""," "," - "&amp;K1193))</f>
        <v/>
      </c>
    </row>
    <row r="1194" ht="39.75" customHeight="1">
      <c r="A1194" s="89" t="n"/>
      <c r="B1194" s="71" t="inlineStr">
        <is>
          <t>YUCHAI</t>
        </is>
      </c>
      <c r="C1194" s="45" t="inlineStr">
        <is>
          <t>YC4FA/496</t>
        </is>
      </c>
      <c r="D1194" s="71" t="n">
        <v>96</v>
      </c>
      <c r="E1194" s="71" t="n"/>
      <c r="F1194" s="45" t="inlineStr">
        <is>
          <t>tròn nhọn</t>
        </is>
      </c>
      <c r="G1194" s="71" t="n"/>
      <c r="H1194" s="71" t="n"/>
      <c r="I1194" s="71" t="n"/>
      <c r="J1194" s="71" t="n"/>
      <c r="K1194" s="93" t="n"/>
      <c r="L1194" s="71" t="inlineStr">
        <is>
          <t>Bộ 4</t>
        </is>
      </c>
      <c r="M1194" s="64" t="n"/>
      <c r="N1194" s="64" t="n"/>
      <c r="O1194" s="64" t="n"/>
      <c r="P1194" s="64" t="n"/>
      <c r="Q1194" s="64" t="n"/>
      <c r="R1194" s="71" t="inlineStr">
        <is>
          <t>🟢 CÓ</t>
        </is>
      </c>
      <c r="S1194" s="45" t="inlineStr">
        <is>
          <t>FC700-9000200*</t>
        </is>
      </c>
      <c r="T1194" s="45" t="n"/>
      <c r="U1194" s="61">
        <f>IF($C1194="","",B1194&amp;" "&amp;C1194&amp;" · ĐK"&amp;D1194&amp;IF(E1194=""," "," "&amp;E1194)&amp;IF(K1194=""," "," - "&amp;K1194))</f>
        <v/>
      </c>
    </row>
    <row r="1195" ht="39.75" customHeight="1">
      <c r="A1195" s="89" t="n"/>
      <c r="B1195" s="90" t="inlineStr">
        <is>
          <t>YUCHAI</t>
        </is>
      </c>
      <c r="C1195" s="43" t="inlineStr">
        <is>
          <t>CY4100BQ</t>
        </is>
      </c>
      <c r="D1195" s="90" t="n">
        <v>100</v>
      </c>
      <c r="E1195" s="90" t="n"/>
      <c r="F1195" s="43" t="inlineStr">
        <is>
          <t>buồng nổ vuông</t>
        </is>
      </c>
      <c r="G1195" s="90" t="inlineStr">
        <is>
          <t>35</t>
        </is>
      </c>
      <c r="H1195" s="90" t="n">
        <v>42</v>
      </c>
      <c r="I1195" s="90" t="n">
        <v>100</v>
      </c>
      <c r="J1195" s="90" t="n"/>
      <c r="K1195" s="91" t="n"/>
      <c r="L1195" s="90" t="inlineStr">
        <is>
          <t>Bộ 4</t>
        </is>
      </c>
      <c r="M1195" s="92" t="n"/>
      <c r="N1195" s="92" t="n"/>
      <c r="O1195" s="92" t="n"/>
      <c r="P1195" s="92" t="n"/>
      <c r="Q1195" s="92" t="n"/>
      <c r="R1195" s="90" t="inlineStr">
        <is>
          <t>🟢 CÓ</t>
        </is>
      </c>
      <c r="S1195" s="45" t="n"/>
      <c r="T1195" s="45" t="n"/>
      <c r="U1195" s="61">
        <f>IF($C1195="","",B1195&amp;" "&amp;C1195&amp;" · ĐK"&amp;D1195&amp;IF(E1195=""," "," "&amp;E1195)&amp;IF(K1195=""," "," - "&amp;K1195))</f>
        <v/>
      </c>
    </row>
    <row r="1196" ht="39.75" customHeight="1">
      <c r="A1196" s="89" t="n"/>
      <c r="B1196" s="71" t="inlineStr">
        <is>
          <t>YUCHAI</t>
        </is>
      </c>
      <c r="C1196" s="45" t="inlineStr">
        <is>
          <t>YC2100</t>
        </is>
      </c>
      <c r="D1196" s="71" t="n">
        <v>100</v>
      </c>
      <c r="E1196" s="71" t="n"/>
      <c r="F1196" s="45" t="inlineStr">
        <is>
          <t>buồng nổ 53, 5</t>
        </is>
      </c>
      <c r="G1196" s="71" t="n"/>
      <c r="H1196" s="71" t="n">
        <v>40</v>
      </c>
      <c r="I1196" s="71" t="n">
        <v>96.5</v>
      </c>
      <c r="J1196" s="71" t="n"/>
      <c r="K1196" s="93" t="n"/>
      <c r="L1196" s="71" t="inlineStr">
        <is>
          <t>Cái</t>
        </is>
      </c>
      <c r="M1196" s="64" t="n"/>
      <c r="N1196" s="64" t="n"/>
      <c r="O1196" s="64" t="n"/>
      <c r="P1196" s="64" t="n"/>
      <c r="Q1196" s="64" t="n"/>
      <c r="R1196" s="71" t="inlineStr">
        <is>
          <t>🟢 CÓ</t>
        </is>
      </c>
      <c r="S1196" s="45" t="inlineStr">
        <is>
          <t>12CQ00-9000200</t>
        </is>
      </c>
      <c r="T1196" s="45" t="n"/>
      <c r="U1196" s="61">
        <f>IF($C1196="","",B1196&amp;" "&amp;C1196&amp;" · ĐK"&amp;D1196&amp;IF(E1196=""," "," "&amp;E1196)&amp;IF(K1196=""," "," - "&amp;K1196))</f>
        <v/>
      </c>
    </row>
    <row r="1197" ht="39.75" customHeight="1">
      <c r="A1197" s="89" t="n"/>
      <c r="B1197" s="90" t="inlineStr">
        <is>
          <t>YUCHAI</t>
        </is>
      </c>
      <c r="C1197" s="43" t="inlineStr">
        <is>
          <t>4102</t>
        </is>
      </c>
      <c r="D1197" s="90" t="n">
        <v>102</v>
      </c>
      <c r="E1197" s="90" t="n"/>
      <c r="F1197" s="43" t="inlineStr">
        <is>
          <t>buồng nổ 55/70</t>
        </is>
      </c>
      <c r="G1197" s="90" t="inlineStr">
        <is>
          <t>40</t>
        </is>
      </c>
      <c r="H1197" s="90" t="n">
        <v>53</v>
      </c>
      <c r="I1197" s="90" t="n">
        <v>110</v>
      </c>
      <c r="J1197" s="90" t="n"/>
      <c r="K1197" s="91" t="n"/>
      <c r="L1197" s="90" t="inlineStr">
        <is>
          <t>Bộ 4</t>
        </is>
      </c>
      <c r="M1197" s="92" t="n"/>
      <c r="N1197" s="92" t="n"/>
      <c r="O1197" s="92" t="n"/>
      <c r="P1197" s="92" t="n"/>
      <c r="Q1197" s="92" t="n"/>
      <c r="R1197" s="90" t="inlineStr">
        <is>
          <t>🟢 CÓ</t>
        </is>
      </c>
      <c r="S1197" s="45" t="n"/>
      <c r="T1197" s="45" t="n"/>
      <c r="U1197" s="61">
        <f>IF($C1197="","",B1197&amp;" "&amp;C1197&amp;" · ĐK"&amp;D1197&amp;IF(E1197=""," "," "&amp;E1197)&amp;IF(K1197=""," "," - "&amp;K1197))</f>
        <v/>
      </c>
    </row>
    <row r="1198" ht="39.75" customHeight="1">
      <c r="A1198" s="89" t="n"/>
      <c r="B1198" s="71" t="inlineStr">
        <is>
          <t>YUCHAI</t>
        </is>
      </c>
      <c r="C1198" s="45" t="inlineStr">
        <is>
          <t>4102/YCD4F32</t>
        </is>
      </c>
      <c r="D1198" s="71" t="n">
        <v>102</v>
      </c>
      <c r="E1198" s="71" t="n"/>
      <c r="F1198" s="45" t="inlineStr">
        <is>
          <t>buồng nổ 56, có cò phun nhớt</t>
        </is>
      </c>
      <c r="G1198" s="71" t="inlineStr">
        <is>
          <t>38</t>
        </is>
      </c>
      <c r="H1198" s="71" t="n">
        <v>41.5</v>
      </c>
      <c r="I1198" s="71" t="n">
        <v>98</v>
      </c>
      <c r="J1198" s="71" t="n"/>
      <c r="K1198" s="93" t="n"/>
      <c r="L1198" s="71" t="inlineStr">
        <is>
          <t>Bộ 4</t>
        </is>
      </c>
      <c r="M1198" s="64" t="n"/>
      <c r="N1198" s="64" t="n"/>
      <c r="O1198" s="64" t="n"/>
      <c r="P1198" s="64" t="n"/>
      <c r="Q1198" s="64" t="n"/>
      <c r="R1198" s="71" t="inlineStr">
        <is>
          <t>🟢 CÓ</t>
        </is>
      </c>
      <c r="S1198" s="45" t="inlineStr">
        <is>
          <t>29 1F2L00-9000200-M</t>
        </is>
      </c>
      <c r="T1198" s="45" t="n"/>
      <c r="U1198" s="61">
        <f>IF($C1198="","",B1198&amp;" "&amp;C1198&amp;" · ĐK"&amp;D1198&amp;IF(E1198=""," "," "&amp;E1198)&amp;IF(K1198=""," "," - "&amp;K1198))</f>
        <v/>
      </c>
    </row>
    <row r="1199" ht="39.75" customHeight="1">
      <c r="A1199" s="89" t="n"/>
      <c r="B1199" s="90" t="inlineStr">
        <is>
          <t>YUCHAI</t>
        </is>
      </c>
      <c r="C1199" s="43" t="inlineStr">
        <is>
          <t>4102EZL</t>
        </is>
      </c>
      <c r="D1199" s="90" t="n">
        <v>102</v>
      </c>
      <c r="E1199" s="90" t="n"/>
      <c r="F1199" s="43" t="inlineStr">
        <is>
          <t>buồng nổ vuông</t>
        </is>
      </c>
      <c r="G1199" s="90" t="n"/>
      <c r="H1199" s="90" t="n"/>
      <c r="I1199" s="90" t="n">
        <v>104</v>
      </c>
      <c r="J1199" s="90" t="n"/>
      <c r="K1199" s="91" t="n"/>
      <c r="L1199" s="90" t="inlineStr">
        <is>
          <t>Bộ 4</t>
        </is>
      </c>
      <c r="M1199" s="92" t="n"/>
      <c r="N1199" s="92" t="n"/>
      <c r="O1199" s="92" t="n"/>
      <c r="P1199" s="92" t="n"/>
      <c r="Q1199" s="92" t="n"/>
      <c r="R1199" s="90" t="inlineStr">
        <is>
          <t>🟢 CÓ</t>
        </is>
      </c>
      <c r="S1199" s="45" t="n"/>
      <c r="T1199" s="45" t="n"/>
      <c r="U1199" s="61">
        <f>IF($C1199="","",B1199&amp;" "&amp;C1199&amp;" · ĐK"&amp;D1199&amp;IF(E1199=""," "," "&amp;E1199)&amp;IF(K1199=""," "," - "&amp;K1199))</f>
        <v/>
      </c>
    </row>
    <row r="1200" ht="39.75" customHeight="1">
      <c r="A1200" s="89" t="n"/>
      <c r="B1200" s="71" t="inlineStr">
        <is>
          <t>YUCHAI</t>
        </is>
      </c>
      <c r="C1200" s="45" t="inlineStr">
        <is>
          <t>YC4102/YCD4T11/4T22T</t>
        </is>
      </c>
      <c r="D1200" s="71" t="n">
        <v>102</v>
      </c>
      <c r="E1200" s="71" t="n"/>
      <c r="F1200" s="45" t="inlineStr">
        <is>
          <t>buồng nổ 56, 2 tầng có 2 dấu supap mờ</t>
        </is>
      </c>
      <c r="G1200" s="71" t="inlineStr">
        <is>
          <t>35</t>
        </is>
      </c>
      <c r="H1200" s="71" t="n">
        <v>38</v>
      </c>
      <c r="I1200" s="71" t="n">
        <v>89</v>
      </c>
      <c r="J1200" s="71" t="n"/>
      <c r="K1200" s="93" t="n"/>
      <c r="L1200" s="71" t="inlineStr">
        <is>
          <t>Bộ 4</t>
        </is>
      </c>
      <c r="M1200" s="64" t="n"/>
      <c r="N1200" s="64" t="n"/>
      <c r="O1200" s="64" t="n"/>
      <c r="P1200" s="64" t="n"/>
      <c r="Q1200" s="64" t="n"/>
      <c r="R1200" s="71" t="inlineStr">
        <is>
          <t>🟢 CÓ</t>
        </is>
      </c>
      <c r="S1200" s="45" t="inlineStr">
        <is>
          <t>1TQ000-9000200</t>
        </is>
      </c>
      <c r="T1200" s="45" t="n"/>
      <c r="U1200" s="61">
        <f>IF($C1200="","",B1200&amp;" "&amp;C1200&amp;" · ĐK"&amp;D1200&amp;IF(E1200=""," "," "&amp;E1200)&amp;IF(K1200=""," "," - "&amp;K1200))</f>
        <v/>
      </c>
    </row>
    <row r="1201" ht="39.75" customHeight="1">
      <c r="A1201" s="89" t="n"/>
      <c r="B1201" s="90" t="inlineStr">
        <is>
          <t>YUCHAI</t>
        </is>
      </c>
      <c r="C1201" s="43" t="inlineStr">
        <is>
          <t>YC4105Q/YCD4J11T-88</t>
        </is>
      </c>
      <c r="D1201" s="90" t="n">
        <v>105</v>
      </c>
      <c r="E1201" s="90" t="inlineStr">
        <is>
          <t>0 kiềng</t>
        </is>
      </c>
      <c r="F1201" s="43" t="inlineStr">
        <is>
          <t>Buồng nổ tròn 59 nhọn, có 2 dấu sp</t>
        </is>
      </c>
      <c r="G1201" s="90" t="inlineStr">
        <is>
          <t>38</t>
        </is>
      </c>
      <c r="H1201" s="90" t="n">
        <v>39</v>
      </c>
      <c r="I1201" s="90" t="n">
        <v>96</v>
      </c>
      <c r="J1201" s="90" t="n"/>
      <c r="K1201" s="91" t="n"/>
      <c r="L1201" s="90" t="inlineStr">
        <is>
          <t>Bộ 4</t>
        </is>
      </c>
      <c r="M1201" s="92" t="n"/>
      <c r="N1201" s="92" t="n"/>
      <c r="O1201" s="92" t="n"/>
      <c r="P1201" s="92" t="n"/>
      <c r="Q1201" s="92" t="n"/>
      <c r="R1201" s="90" t="inlineStr">
        <is>
          <t>🟢 CÓ</t>
        </is>
      </c>
      <c r="S1201" s="45" t="inlineStr">
        <is>
          <t>P-1JQ000 (Máy gặt Đức Nam)</t>
        </is>
      </c>
      <c r="T1201" s="45" t="n"/>
      <c r="U1201" s="61">
        <f>IF($C1201="","",B1201&amp;" "&amp;C1201&amp;" · ĐK"&amp;D1201&amp;IF(E1201=""," "," "&amp;E1201)&amp;IF(K1201=""," "," - "&amp;K1201))</f>
        <v/>
      </c>
    </row>
    <row r="1202" ht="39.75" customHeight="1">
      <c r="A1202" s="89" t="n"/>
      <c r="B1202" s="71" t="inlineStr">
        <is>
          <t>YUCHAI</t>
        </is>
      </c>
      <c r="C1202" s="45" t="inlineStr">
        <is>
          <t>YC6J Xy lanh mạ màu</t>
        </is>
      </c>
      <c r="D1202" s="71" t="n">
        <v>105</v>
      </c>
      <c r="E1202" s="71" t="n"/>
      <c r="F1202" s="45" t="inlineStr">
        <is>
          <t>buồng nổ 57, có chân không</t>
        </is>
      </c>
      <c r="G1202" s="71" t="inlineStr">
        <is>
          <t>40</t>
        </is>
      </c>
      <c r="H1202" s="71" t="n">
        <v>43</v>
      </c>
      <c r="I1202" s="71" t="n">
        <v>102</v>
      </c>
      <c r="J1202" s="71" t="n"/>
      <c r="K1202" s="93" t="n"/>
      <c r="L1202" s="71" t="inlineStr">
        <is>
          <t>Bộ 6</t>
        </is>
      </c>
      <c r="M1202" s="64" t="n"/>
      <c r="N1202" s="64" t="n"/>
      <c r="O1202" s="64" t="n"/>
      <c r="P1202" s="64" t="n"/>
      <c r="Q1202" s="64" t="n"/>
      <c r="R1202" s="71" t="inlineStr">
        <is>
          <t>🟢 CÓ</t>
        </is>
      </c>
      <c r="S1202" s="45" t="n"/>
      <c r="T1202" s="45" t="n"/>
      <c r="U1202" s="61">
        <f>IF($C1202="","",B1202&amp;" "&amp;C1202&amp;" · ĐK"&amp;D1202&amp;IF(E1202=""," "," "&amp;E1202)&amp;IF(K1202=""," "," - "&amp;K1202))</f>
        <v/>
      </c>
    </row>
    <row r="1203" ht="39.75" customHeight="1">
      <c r="A1203" s="89" t="n"/>
      <c r="B1203" s="90" t="inlineStr">
        <is>
          <t>YUCHAI</t>
        </is>
      </c>
      <c r="C1203" s="43" t="inlineStr">
        <is>
          <t>YC6J/6105ZLQ- J4100</t>
        </is>
      </c>
      <c r="D1203" s="90" t="n">
        <v>105</v>
      </c>
      <c r="E1203" s="90" t="inlineStr">
        <is>
          <t>(A)+(O)</t>
        </is>
      </c>
      <c r="F1203" s="43" t="inlineStr">
        <is>
          <t>nổ tròn dù 57 ko dấu supap</t>
        </is>
      </c>
      <c r="G1203" s="90" t="inlineStr">
        <is>
          <t>40</t>
        </is>
      </c>
      <c r="H1203" s="90" t="n">
        <v>43</v>
      </c>
      <c r="I1203" s="90" t="n">
        <v>102</v>
      </c>
      <c r="J1203" s="90" t="n"/>
      <c r="K1203" s="91" t="n"/>
      <c r="L1203" s="90" t="inlineStr">
        <is>
          <t>Bộ 6</t>
        </is>
      </c>
      <c r="M1203" s="92" t="n"/>
      <c r="N1203" s="92" t="n"/>
      <c r="O1203" s="92" t="n"/>
      <c r="P1203" s="92" t="n"/>
      <c r="Q1203" s="92" t="n"/>
      <c r="R1203" s="90" t="inlineStr">
        <is>
          <t>🟢 CÓ</t>
        </is>
      </c>
      <c r="S1203" s="45" t="inlineStr">
        <is>
          <t>J4100-9000200B*</t>
        </is>
      </c>
      <c r="T1203" s="45" t="n"/>
      <c r="U1203" s="61">
        <f>IF($C1203="","",B1203&amp;" "&amp;C1203&amp;" · ĐK"&amp;D1203&amp;IF(E1203=""," "," "&amp;E1203)&amp;IF(K1203=""," "," - "&amp;K1203))</f>
        <v/>
      </c>
    </row>
    <row r="1204" ht="39.75" customHeight="1">
      <c r="A1204" s="89" t="n"/>
      <c r="B1204" s="71" t="inlineStr">
        <is>
          <t>YUCHAI</t>
        </is>
      </c>
      <c r="C1204" s="45" t="inlineStr">
        <is>
          <t>YCD4D11/4105</t>
        </is>
      </c>
      <c r="D1204" s="71" t="n">
        <v>105</v>
      </c>
      <c r="E1204" s="71" t="n"/>
      <c r="F1204" s="45" t="inlineStr">
        <is>
          <t>buồng nổ 60 có cò nhớt</t>
        </is>
      </c>
      <c r="G1204" s="71" t="inlineStr">
        <is>
          <t>38</t>
        </is>
      </c>
      <c r="H1204" s="71" t="n">
        <v>42</v>
      </c>
      <c r="I1204" s="71" t="n">
        <v>98</v>
      </c>
      <c r="J1204" s="71" t="n"/>
      <c r="K1204" s="93" t="n"/>
      <c r="L1204" s="71" t="inlineStr">
        <is>
          <t>Bộ 4</t>
        </is>
      </c>
      <c r="M1204" s="64" t="n"/>
      <c r="N1204" s="64" t="n"/>
      <c r="O1204" s="64" t="n"/>
      <c r="P1204" s="64" t="n"/>
      <c r="Q1204" s="64" t="n"/>
      <c r="R1204" s="71" t="inlineStr">
        <is>
          <t>🟢 CÓ</t>
        </is>
      </c>
      <c r="S1204" s="45" t="inlineStr">
        <is>
          <t>P-1DQ000-E/ 1DQ000-9000200</t>
        </is>
      </c>
      <c r="T1204" s="45" t="n"/>
      <c r="U1204" s="61">
        <f>IF($C1204="","",B1204&amp;" "&amp;C1204&amp;" · ĐK"&amp;D1204&amp;IF(E1204=""," "," "&amp;E1204)&amp;IF(K1204=""," "," - "&amp;K1204))</f>
        <v/>
      </c>
    </row>
    <row r="1205" ht="39.75" customHeight="1">
      <c r="A1205" s="89" t="n"/>
      <c r="B1205" s="90" t="inlineStr">
        <is>
          <t>YUCHAI</t>
        </is>
      </c>
      <c r="C1205" s="43" t="inlineStr">
        <is>
          <t>YC4D/4108</t>
        </is>
      </c>
      <c r="D1205" s="90" t="n">
        <v>108</v>
      </c>
      <c r="E1205" s="90" t="n"/>
      <c r="F1205" s="43" t="inlineStr">
        <is>
          <t>buồng nổ tròn hột vịt 54, ko dấu supap, cò nhớt</t>
        </is>
      </c>
      <c r="G1205" s="90" t="inlineStr">
        <is>
          <t>38</t>
        </is>
      </c>
      <c r="H1205" s="90" t="n">
        <v>47</v>
      </c>
      <c r="I1205" s="90" t="n">
        <v>106</v>
      </c>
      <c r="J1205" s="90" t="n"/>
      <c r="K1205" s="91" t="n"/>
      <c r="L1205" s="90" t="inlineStr">
        <is>
          <t>Bộ 4</t>
        </is>
      </c>
      <c r="M1205" s="92" t="n"/>
      <c r="N1205" s="92" t="n"/>
      <c r="O1205" s="92" t="n"/>
      <c r="P1205" s="92" t="n"/>
      <c r="Q1205" s="92" t="n"/>
      <c r="R1205" s="90" t="inlineStr">
        <is>
          <t>🟢 CÓ</t>
        </is>
      </c>
      <c r="S1205" s="45" t="inlineStr">
        <is>
          <t>D0200-9000200A D30-9000200</t>
        </is>
      </c>
      <c r="T1205" s="45" t="n"/>
      <c r="U1205" s="61">
        <f>IF($C1205="","",B1205&amp;" "&amp;C1205&amp;" · ĐK"&amp;D1205&amp;IF(E1205=""," "," "&amp;E1205)&amp;IF(K1205=""," "," - "&amp;K1205))</f>
        <v/>
      </c>
    </row>
    <row r="1206" ht="39.75" customHeight="1">
      <c r="A1206" s="89" t="n"/>
      <c r="B1206" s="71" t="inlineStr">
        <is>
          <t>YUCHAI</t>
        </is>
      </c>
      <c r="C1206" s="45" t="inlineStr">
        <is>
          <t>YC4D/4108</t>
        </is>
      </c>
      <c r="D1206" s="71" t="n">
        <v>108</v>
      </c>
      <c r="E1206" s="71" t="n"/>
      <c r="F1206" s="45" t="inlineStr">
        <is>
          <t>buồng nổ 53.5</t>
        </is>
      </c>
      <c r="G1206" s="71" t="inlineStr">
        <is>
          <t>40x88</t>
        </is>
      </c>
      <c r="H1206" s="71" t="n">
        <v>46</v>
      </c>
      <c r="I1206" s="71" t="n">
        <v>103</v>
      </c>
      <c r="J1206" s="71" t="n"/>
      <c r="K1206" s="93" t="n"/>
      <c r="L1206" s="71" t="inlineStr">
        <is>
          <t>Bộ 4</t>
        </is>
      </c>
      <c r="M1206" s="64" t="n"/>
      <c r="N1206" s="64" t="n"/>
      <c r="O1206" s="64" t="n"/>
      <c r="P1206" s="64" t="n"/>
      <c r="Q1206" s="64" t="n"/>
      <c r="R1206" s="71" t="inlineStr">
        <is>
          <t>🟢 CÓ</t>
        </is>
      </c>
      <c r="S1206" s="45" t="n"/>
      <c r="T1206" s="45" t="n"/>
      <c r="U1206" s="61">
        <f>IF($C1206="","",B1206&amp;" "&amp;C1206&amp;" · ĐK"&amp;D1206&amp;IF(E1206=""," "," "&amp;E1206)&amp;IF(K1206=""," "," - "&amp;K1206))</f>
        <v/>
      </c>
    </row>
    <row r="1207" ht="39.75" customHeight="1">
      <c r="A1207" s="89" t="n"/>
      <c r="B1207" s="90" t="inlineStr">
        <is>
          <t>YUCHAI</t>
        </is>
      </c>
      <c r="C1207" s="43" t="inlineStr">
        <is>
          <t>YC4D/4108</t>
        </is>
      </c>
      <c r="D1207" s="90" t="n">
        <v>108</v>
      </c>
      <c r="E1207" s="90" t="inlineStr">
        <is>
          <t>0 Kiềng</t>
        </is>
      </c>
      <c r="F1207" s="43" t="inlineStr">
        <is>
          <t>Buồng nổ tròn 54 hột vit ko dấu sp, má đen có cò nhớt</t>
        </is>
      </c>
      <c r="G1207" s="90" t="inlineStr">
        <is>
          <t>38</t>
        </is>
      </c>
      <c r="H1207" s="90" t="n">
        <v>47</v>
      </c>
      <c r="I1207" s="90" t="n">
        <v>106</v>
      </c>
      <c r="J1207" s="90" t="n"/>
      <c r="K1207" s="91" t="n"/>
      <c r="L1207" s="90" t="inlineStr">
        <is>
          <t>Bộ 4</t>
        </is>
      </c>
      <c r="M1207" s="92" t="n"/>
      <c r="N1207" s="92" t="n"/>
      <c r="O1207" s="92" t="n"/>
      <c r="P1207" s="92" t="n"/>
      <c r="Q1207" s="92" t="n"/>
      <c r="R1207" s="90" t="inlineStr">
        <is>
          <t>🟢 CÓ</t>
        </is>
      </c>
      <c r="S1207" s="45" t="inlineStr">
        <is>
          <t>D30-9000200*</t>
        </is>
      </c>
      <c r="T1207" s="45" t="n"/>
      <c r="U1207" s="61">
        <f>IF($C1207="","",B1207&amp;" "&amp;C1207&amp;" · ĐK"&amp;D1207&amp;IF(E1207=""," "," "&amp;E1207)&amp;IF(K1207=""," "," - "&amp;K1207))</f>
        <v/>
      </c>
    </row>
    <row r="1208" ht="39.75" customHeight="1">
      <c r="A1208" s="89" t="n"/>
      <c r="B1208" s="71" t="inlineStr">
        <is>
          <t>YUCHAI</t>
        </is>
      </c>
      <c r="C1208" s="45" t="inlineStr">
        <is>
          <t>YC4D/4108 ( ắc 40) có hình ảnh</t>
        </is>
      </c>
      <c r="D1208" s="71" t="n">
        <v>108</v>
      </c>
      <c r="E1208" s="71" t="n"/>
      <c r="F1208" s="45" t="inlineStr">
        <is>
          <t>Buồng nổ tròn 54 hột vịt, có cò nhớt</t>
        </is>
      </c>
      <c r="G1208" s="71" t="inlineStr">
        <is>
          <t>40x88</t>
        </is>
      </c>
      <c r="H1208" s="71" t="n">
        <v>46</v>
      </c>
      <c r="I1208" s="71" t="n">
        <v>103</v>
      </c>
      <c r="J1208" s="71" t="n"/>
      <c r="K1208" s="93" t="n"/>
      <c r="L1208" s="71" t="inlineStr">
        <is>
          <t>Bộ 4</t>
        </is>
      </c>
      <c r="M1208" s="64" t="n"/>
      <c r="N1208" s="64" t="n"/>
      <c r="O1208" s="64" t="n"/>
      <c r="P1208" s="64" t="n"/>
      <c r="Q1208" s="64" t="n"/>
      <c r="R1208" s="71" t="inlineStr">
        <is>
          <t>🟢 CÓ</t>
        </is>
      </c>
      <c r="S1208" s="45" t="inlineStr">
        <is>
          <t>D0200-9000200A*</t>
        </is>
      </c>
      <c r="T1208" s="45" t="n"/>
      <c r="U1208" s="61">
        <f>IF($C1208="","",B1208&amp;" "&amp;C1208&amp;" · ĐK"&amp;D1208&amp;IF(E1208=""," "," "&amp;E1208)&amp;IF(K1208=""," "," - "&amp;K1208))</f>
        <v/>
      </c>
    </row>
    <row r="1209" ht="39.75" customHeight="1">
      <c r="A1209" s="89" t="n"/>
      <c r="B1209" s="90" t="inlineStr">
        <is>
          <t>YUCHAI</t>
        </is>
      </c>
      <c r="C1209" s="43" t="inlineStr">
        <is>
          <t>YC4D140-48/4108 Euro4</t>
        </is>
      </c>
      <c r="D1209" s="90" t="n">
        <v>108</v>
      </c>
      <c r="E1209" s="90" t="inlineStr">
        <is>
          <t>(A)</t>
        </is>
      </c>
      <c r="F1209" s="43" t="inlineStr">
        <is>
          <t>Buồng nổ tròn dù 2 tầng 59/70 ko có dấu supap</t>
        </is>
      </c>
      <c r="G1209" s="90" t="inlineStr">
        <is>
          <t>40</t>
        </is>
      </c>
      <c r="H1209" s="90" t="n">
        <v>46</v>
      </c>
      <c r="I1209" s="90" t="n">
        <v>103</v>
      </c>
      <c r="J1209" s="90" t="n"/>
      <c r="K1209" s="91" t="n"/>
      <c r="L1209" s="90" t="inlineStr">
        <is>
          <t>Bộ 4</t>
        </is>
      </c>
      <c r="M1209" s="92" t="n"/>
      <c r="N1209" s="92" t="n"/>
      <c r="O1209" s="92" t="n"/>
      <c r="P1209" s="92" t="n"/>
      <c r="Q1209" s="92" t="n"/>
      <c r="R1209" s="90" t="inlineStr">
        <is>
          <t>🟢 CÓ</t>
        </is>
      </c>
      <c r="S1209" s="45" t="inlineStr">
        <is>
          <t>D5H00-9000200*</t>
        </is>
      </c>
      <c r="T1209" s="45" t="n"/>
      <c r="U1209" s="61">
        <f>IF($C1209="","",B1209&amp;" "&amp;C1209&amp;" · ĐK"&amp;D1209&amp;IF(E1209=""," "," "&amp;E1209)&amp;IF(K1209=""," "," - "&amp;K1209))</f>
        <v/>
      </c>
    </row>
    <row r="1210" ht="39.75" customHeight="1">
      <c r="A1210" s="89" t="n"/>
      <c r="B1210" s="71" t="inlineStr">
        <is>
          <t>YUCHAI</t>
        </is>
      </c>
      <c r="C1210" s="45" t="inlineStr">
        <is>
          <t>YC6108G /YC6B125-T21</t>
        </is>
      </c>
      <c r="D1210" s="71" t="n">
        <v>108</v>
      </c>
      <c r="E1210" s="71" t="n"/>
      <c r="F1210" s="45" t="inlineStr">
        <is>
          <t>buồng nổ 57 tròn dù có cò phun nhớt</t>
        </is>
      </c>
      <c r="G1210" s="71" t="inlineStr">
        <is>
          <t>38</t>
        </is>
      </c>
      <c r="H1210" s="71" t="n">
        <v>44</v>
      </c>
      <c r="I1210" s="71" t="n">
        <v>111</v>
      </c>
      <c r="J1210" s="71" t="n"/>
      <c r="K1210" s="93" t="n"/>
      <c r="L1210" s="71" t="inlineStr">
        <is>
          <t>Bộ 6</t>
        </is>
      </c>
      <c r="M1210" s="64" t="n"/>
      <c r="N1210" s="64" t="n"/>
      <c r="O1210" s="64" t="n"/>
      <c r="P1210" s="64" t="n"/>
      <c r="Q1210" s="64" t="n"/>
      <c r="R1210" s="71" t="inlineStr">
        <is>
          <t>🟢 CÓ</t>
        </is>
      </c>
      <c r="S1210" s="45" t="n"/>
      <c r="T1210" s="45" t="n"/>
      <c r="U1210" s="61">
        <f>IF($C1210="","",B1210&amp;" "&amp;C1210&amp;" · ĐK"&amp;D1210&amp;IF(E1210=""," "," "&amp;E1210)&amp;IF(K1210=""," "," - "&amp;K1210))</f>
        <v/>
      </c>
    </row>
    <row r="1211" ht="39.75" customHeight="1">
      <c r="A1211" s="89" t="n"/>
      <c r="B1211" s="90" t="inlineStr">
        <is>
          <t>YUCHAI</t>
        </is>
      </c>
      <c r="C1211" s="43" t="inlineStr">
        <is>
          <t>YC6108ZQ-430</t>
        </is>
      </c>
      <c r="D1211" s="90" t="n">
        <v>108</v>
      </c>
      <c r="E1211" s="90" t="n"/>
      <c r="F1211" s="43" t="inlineStr">
        <is>
          <t>buồng nổ 57</t>
        </is>
      </c>
      <c r="G1211" s="90" t="inlineStr">
        <is>
          <t>40x87.5</t>
        </is>
      </c>
      <c r="H1211" s="90" t="n">
        <v>43</v>
      </c>
      <c r="I1211" s="90" t="n">
        <v>111</v>
      </c>
      <c r="J1211" s="90" t="n"/>
      <c r="K1211" s="91" t="n"/>
      <c r="L1211" s="90" t="inlineStr">
        <is>
          <t>Bộ 6</t>
        </is>
      </c>
      <c r="M1211" s="92" t="n"/>
      <c r="N1211" s="92" t="n"/>
      <c r="O1211" s="92" t="n"/>
      <c r="P1211" s="92" t="n"/>
      <c r="Q1211" s="92" t="n"/>
      <c r="R1211" s="90" t="inlineStr">
        <is>
          <t>🟢 CÓ</t>
        </is>
      </c>
      <c r="S1211" s="45" t="n"/>
      <c r="T1211" s="45" t="n"/>
      <c r="U1211" s="61">
        <f>IF($C1211="","",B1211&amp;" "&amp;C1211&amp;" · ĐK"&amp;D1211&amp;IF(E1211=""," "," "&amp;E1211)&amp;IF(K1211=""," "," - "&amp;K1211))</f>
        <v/>
      </c>
    </row>
    <row r="1212" ht="39.75" customHeight="1">
      <c r="A1212" s="89" t="n"/>
      <c r="B1212" s="71" t="inlineStr">
        <is>
          <t>YUCHAI</t>
        </is>
      </c>
      <c r="C1212" s="45" t="inlineStr">
        <is>
          <t>YC6A /YC6108ZQB A3100/A3500</t>
        </is>
      </c>
      <c r="D1212" s="71" t="n">
        <v>108</v>
      </c>
      <c r="E1212" s="71" t="n"/>
      <c r="F1212" s="45" t="inlineStr">
        <is>
          <t>buồng nổ 56, có cò phun nhớt</t>
        </is>
      </c>
      <c r="G1212" s="71" t="inlineStr">
        <is>
          <t>40</t>
        </is>
      </c>
      <c r="H1212" s="71" t="n">
        <v>49.5</v>
      </c>
      <c r="I1212" s="71" t="n">
        <v>102</v>
      </c>
      <c r="J1212" s="71" t="n"/>
      <c r="K1212" s="93" t="n"/>
      <c r="L1212" s="71" t="inlineStr">
        <is>
          <t>Bộ 6</t>
        </is>
      </c>
      <c r="M1212" s="64" t="n"/>
      <c r="N1212" s="64" t="n"/>
      <c r="O1212" s="64" t="n"/>
      <c r="P1212" s="64" t="n"/>
      <c r="Q1212" s="64" t="n"/>
      <c r="R1212" s="71" t="inlineStr">
        <is>
          <t>🟢 CÓ</t>
        </is>
      </c>
      <c r="S1212" s="45" t="inlineStr">
        <is>
          <t>A3500-9000200*</t>
        </is>
      </c>
      <c r="T1212" s="45" t="n"/>
      <c r="U1212" s="61">
        <f>IF($C1212="","",B1212&amp;" "&amp;C1212&amp;" · ĐK"&amp;D1212&amp;IF(E1212=""," "," "&amp;E1212)&amp;IF(K1212=""," "," - "&amp;K1212))</f>
        <v/>
      </c>
    </row>
    <row r="1213" ht="39.75" customHeight="1">
      <c r="A1213" s="89" t="n"/>
      <c r="B1213" s="90" t="inlineStr">
        <is>
          <t>YUCHAI</t>
        </is>
      </c>
      <c r="C1213" s="43" t="inlineStr">
        <is>
          <t>YC6A/6108ZQB/A4400</t>
        </is>
      </c>
      <c r="D1213" s="90" t="n">
        <v>108</v>
      </c>
      <c r="E1213" s="90" t="inlineStr">
        <is>
          <t>(A)+(O)</t>
        </is>
      </c>
      <c r="F1213" s="43" t="n"/>
      <c r="G1213" s="90" t="n"/>
      <c r="H1213" s="90" t="n"/>
      <c r="I1213" s="90" t="n"/>
      <c r="J1213" s="90" t="n"/>
      <c r="K1213" s="91" t="n"/>
      <c r="L1213" s="90" t="inlineStr">
        <is>
          <t>Bộ 6</t>
        </is>
      </c>
      <c r="M1213" s="92" t="n"/>
      <c r="N1213" s="92" t="n"/>
      <c r="O1213" s="92" t="n"/>
      <c r="P1213" s="92" t="n"/>
      <c r="Q1213" s="92" t="n"/>
      <c r="R1213" s="90" t="inlineStr">
        <is>
          <t>🟢 CÓ</t>
        </is>
      </c>
      <c r="S1213" s="45" t="n"/>
      <c r="T1213" s="45" t="n"/>
      <c r="U1213" s="61">
        <f>IF($C1213="","",B1213&amp;" "&amp;C1213&amp;" · ĐK"&amp;D1213&amp;IF(E1213=""," "," "&amp;E1213)&amp;IF(K1213=""," "," - "&amp;K1213))</f>
        <v/>
      </c>
    </row>
    <row r="1214" ht="39.75" customHeight="1">
      <c r="A1214" s="89" t="n"/>
      <c r="B1214" s="71" t="inlineStr">
        <is>
          <t>YUCHAI</t>
        </is>
      </c>
      <c r="C1214" s="45" t="inlineStr">
        <is>
          <t>YC6A240 / 6108</t>
        </is>
      </c>
      <c r="D1214" s="71" t="n">
        <v>108</v>
      </c>
      <c r="E1214" s="71" t="inlineStr">
        <is>
          <t>(A)</t>
        </is>
      </c>
      <c r="F1214" s="45" t="inlineStr">
        <is>
          <t>nổ tròn hột vịt 55 không dấu supap</t>
        </is>
      </c>
      <c r="G1214" s="71" t="inlineStr">
        <is>
          <t>38</t>
        </is>
      </c>
      <c r="H1214" s="71" t="n">
        <v>51</v>
      </c>
      <c r="I1214" s="71" t="n">
        <v>102</v>
      </c>
      <c r="J1214" s="71" t="n"/>
      <c r="K1214" s="93" t="n"/>
      <c r="L1214" s="71" t="inlineStr">
        <is>
          <t>Bộ 6</t>
        </is>
      </c>
      <c r="M1214" s="64" t="n"/>
      <c r="N1214" s="64" t="n"/>
      <c r="O1214" s="64" t="n"/>
      <c r="P1214" s="64" t="n"/>
      <c r="Q1214" s="64" t="n"/>
      <c r="R1214" s="71" t="inlineStr">
        <is>
          <t>🟢 CÓ</t>
        </is>
      </c>
      <c r="S1214" s="45" t="n"/>
      <c r="T1214" s="45" t="n"/>
      <c r="U1214" s="61">
        <f>IF($C1214="","",B1214&amp;" "&amp;C1214&amp;" · ĐK"&amp;D1214&amp;IF(E1214=""," "," "&amp;E1214)&amp;IF(K1214=""," "," - "&amp;K1214))</f>
        <v/>
      </c>
    </row>
    <row r="1215" ht="39.75" customHeight="1">
      <c r="A1215" s="89" t="n"/>
      <c r="B1215" s="90" t="inlineStr">
        <is>
          <t>YUCHAI</t>
        </is>
      </c>
      <c r="C1215" s="43" t="inlineStr">
        <is>
          <t>YC4E/4110ZLQ YC4E140-33</t>
        </is>
      </c>
      <c r="D1215" s="90" t="n">
        <v>110</v>
      </c>
      <c r="E1215" s="90" t="inlineStr">
        <is>
          <t>(A)+(O)</t>
        </is>
      </c>
      <c r="F1215" s="43" t="inlineStr">
        <is>
          <t>buổng nổ tròn 55 hột vịt -cò nhớt</t>
        </is>
      </c>
      <c r="G1215" s="90" t="inlineStr">
        <is>
          <t>40</t>
        </is>
      </c>
      <c r="H1215" s="90" t="n">
        <v>45</v>
      </c>
      <c r="I1215" s="90" t="n">
        <v>103</v>
      </c>
      <c r="J1215" s="90" t="n"/>
      <c r="K1215" s="91" t="n"/>
      <c r="L1215" s="90" t="inlineStr">
        <is>
          <t>Bộ 4</t>
        </is>
      </c>
      <c r="M1215" s="92" t="n"/>
      <c r="N1215" s="92" t="n"/>
      <c r="O1215" s="92" t="n"/>
      <c r="P1215" s="92" t="n"/>
      <c r="Q1215" s="92" t="n"/>
      <c r="R1215" s="90" t="inlineStr">
        <is>
          <t>🟢 CÓ</t>
        </is>
      </c>
      <c r="S1215" s="45" t="inlineStr">
        <is>
          <t>E0200-9000200BH E0400-A-531</t>
        </is>
      </c>
      <c r="T1215" s="45" t="n"/>
      <c r="U1215" s="61">
        <f>IF($C1215="","",B1215&amp;" "&amp;C1215&amp;" · ĐK"&amp;D1215&amp;IF(E1215=""," "," "&amp;E1215)&amp;IF(K1215=""," "," - "&amp;K1215))</f>
        <v/>
      </c>
    </row>
    <row r="1216" ht="39.75" customHeight="1">
      <c r="A1216" s="89" t="n"/>
      <c r="B1216" s="71" t="inlineStr">
        <is>
          <t>YUCHAI</t>
        </is>
      </c>
      <c r="C1216" s="45" t="inlineStr">
        <is>
          <t>YC4E140-48/4110 Euro4</t>
        </is>
      </c>
      <c r="D1216" s="71" t="n">
        <v>110</v>
      </c>
      <c r="E1216" s="71" t="n"/>
      <c r="F1216" s="45" t="n"/>
      <c r="G1216" s="71" t="n"/>
      <c r="H1216" s="71" t="n"/>
      <c r="I1216" s="71" t="n"/>
      <c r="J1216" s="71" t="n"/>
      <c r="K1216" s="93" t="n"/>
      <c r="L1216" s="71" t="inlineStr">
        <is>
          <t>Bộ 4</t>
        </is>
      </c>
      <c r="M1216" s="64" t="n"/>
      <c r="N1216" s="64" t="n"/>
      <c r="O1216" s="64" t="n"/>
      <c r="P1216" s="64" t="n"/>
      <c r="Q1216" s="64" t="n"/>
      <c r="R1216" s="71" t="inlineStr">
        <is>
          <t>🟢 CÓ</t>
        </is>
      </c>
      <c r="S1216" s="45" t="inlineStr">
        <is>
          <t>E4300-9000200AQ</t>
        </is>
      </c>
      <c r="T1216" s="45" t="n"/>
      <c r="U1216" s="61">
        <f>IF($C1216="","",B1216&amp;" "&amp;C1216&amp;" · ĐK"&amp;D1216&amp;IF(E1216=""," "," "&amp;E1216)&amp;IF(K1216=""," "," - "&amp;K1216))</f>
        <v/>
      </c>
    </row>
    <row r="1217" ht="39.75" customHeight="1">
      <c r="A1217" s="89" t="n"/>
      <c r="B1217" s="90" t="inlineStr">
        <is>
          <t>YUCHAI</t>
        </is>
      </c>
      <c r="C1217" s="43" t="inlineStr">
        <is>
          <t>YC4EG200-50/4112</t>
        </is>
      </c>
      <c r="D1217" s="90" t="n">
        <v>112</v>
      </c>
      <c r="E1217" s="90" t="inlineStr">
        <is>
          <t>(A)</t>
        </is>
      </c>
      <c r="F1217" s="43" t="inlineStr">
        <is>
          <t>buồng nổ tròn 63</t>
        </is>
      </c>
      <c r="G1217" s="90" t="inlineStr">
        <is>
          <t>40</t>
        </is>
      </c>
      <c r="H1217" s="90" t="n">
        <v>51</v>
      </c>
      <c r="I1217" s="90" t="n">
        <v>112</v>
      </c>
      <c r="J1217" s="90" t="n"/>
      <c r="K1217" s="91" t="n"/>
      <c r="L1217" s="90" t="inlineStr">
        <is>
          <t>Bộ 4</t>
        </is>
      </c>
      <c r="M1217" s="92" t="n"/>
      <c r="N1217" s="92" t="n"/>
      <c r="O1217" s="92" t="n"/>
      <c r="P1217" s="92" t="n"/>
      <c r="Q1217" s="92" t="n"/>
      <c r="R1217" s="90" t="inlineStr">
        <is>
          <t>🟢 CÓ</t>
        </is>
      </c>
      <c r="S1217" s="45" t="inlineStr">
        <is>
          <t>EJ200-9000200*</t>
        </is>
      </c>
      <c r="T1217" s="45" t="n"/>
      <c r="U1217" s="61">
        <f>IF($C1217="","",B1217&amp;" "&amp;C1217&amp;" · ĐK"&amp;D1217&amp;IF(E1217=""," "," "&amp;E1217)&amp;IF(K1217=""," "," - "&amp;K1217))</f>
        <v/>
      </c>
    </row>
    <row r="1218" ht="39.75" customHeight="1">
      <c r="A1218" s="89" t="n"/>
      <c r="B1218" s="71" t="inlineStr">
        <is>
          <t>YUCHAI</t>
        </is>
      </c>
      <c r="C1218" s="45" t="inlineStr">
        <is>
          <t>YC4G/4112</t>
        </is>
      </c>
      <c r="D1218" s="71" t="n">
        <v>112</v>
      </c>
      <c r="E1218" s="71" t="n"/>
      <c r="F1218" s="45" t="n"/>
      <c r="G1218" s="71" t="n"/>
      <c r="H1218" s="71" t="n"/>
      <c r="I1218" s="71" t="n"/>
      <c r="J1218" s="71" t="n"/>
      <c r="K1218" s="93" t="n"/>
      <c r="L1218" s="71" t="inlineStr">
        <is>
          <t>Bộ 4</t>
        </is>
      </c>
      <c r="M1218" s="64" t="n"/>
      <c r="N1218" s="64" t="n"/>
      <c r="O1218" s="64" t="n"/>
      <c r="P1218" s="64" t="n"/>
      <c r="Q1218" s="64" t="n"/>
      <c r="R1218" s="71" t="inlineStr">
        <is>
          <t>🟢 CÓ</t>
        </is>
      </c>
      <c r="S1218" s="45" t="inlineStr">
        <is>
          <t>G0200-9000200D*</t>
        </is>
      </c>
      <c r="T1218" s="45" t="n"/>
      <c r="U1218" s="61">
        <f>IF($C1218="","",B1218&amp;" "&amp;C1218&amp;" · ĐK"&amp;D1218&amp;IF(E1218=""," "," "&amp;E1218)&amp;IF(K1218=""," "," - "&amp;K1218))</f>
        <v/>
      </c>
    </row>
    <row r="1219" ht="39.75" customHeight="1">
      <c r="A1219" s="89" t="n"/>
      <c r="B1219" s="90" t="inlineStr">
        <is>
          <t>YUCHAI</t>
        </is>
      </c>
      <c r="C1219" s="43" t="inlineStr">
        <is>
          <t>YC6G/6111</t>
        </is>
      </c>
      <c r="D1219" s="90" t="n">
        <v>112</v>
      </c>
      <c r="E1219" s="90" t="inlineStr">
        <is>
          <t>(A)+(O)</t>
        </is>
      </c>
      <c r="F1219" s="43" t="inlineStr">
        <is>
          <t>buồng nổ tròn hột vịt 60.hơi nhọn .ko dấu SP</t>
        </is>
      </c>
      <c r="G1219" s="90" t="n"/>
      <c r="H1219" s="90" t="n">
        <v>53</v>
      </c>
      <c r="I1219" s="90" t="n">
        <v>114</v>
      </c>
      <c r="J1219" s="90" t="n"/>
      <c r="K1219" s="91" t="n"/>
      <c r="L1219" s="90" t="inlineStr">
        <is>
          <t>Bộ 6</t>
        </is>
      </c>
      <c r="M1219" s="92" t="n"/>
      <c r="N1219" s="92" t="n"/>
      <c r="O1219" s="92" t="n"/>
      <c r="P1219" s="92" t="n"/>
      <c r="Q1219" s="92" t="n"/>
      <c r="R1219" s="90" t="inlineStr">
        <is>
          <t>🟢 CÓ</t>
        </is>
      </c>
      <c r="S1219" s="45" t="n"/>
      <c r="T1219" s="45" t="n"/>
      <c r="U1219" s="61">
        <f>IF($C1219="","",B1219&amp;" "&amp;C1219&amp;" · ĐK"&amp;D1219&amp;IF(E1219=""," "," "&amp;E1219)&amp;IF(K1219=""," "," - "&amp;K1219))</f>
        <v/>
      </c>
    </row>
    <row r="1220" ht="39.75" customHeight="1">
      <c r="A1220" s="89" t="n"/>
      <c r="B1220" s="71" t="inlineStr">
        <is>
          <t>YUCHAI</t>
        </is>
      </c>
      <c r="C1220" s="45" t="inlineStr">
        <is>
          <t>YC6 /L3000 /6113</t>
        </is>
      </c>
      <c r="D1220" s="71" t="n">
        <v>113</v>
      </c>
      <c r="E1220" s="71" t="inlineStr">
        <is>
          <t>(A)</t>
        </is>
      </c>
      <c r="F1220" s="45" t="inlineStr">
        <is>
          <t>buồng nổ tròn hột vịt 64, có 4 dấu supap</t>
        </is>
      </c>
      <c r="G1220" s="71" t="inlineStr">
        <is>
          <t>45</t>
        </is>
      </c>
      <c r="H1220" s="71" t="n">
        <v>47</v>
      </c>
      <c r="I1220" s="71" t="n">
        <v>106</v>
      </c>
      <c r="J1220" s="71" t="n"/>
      <c r="K1220" s="93" t="n"/>
      <c r="L1220" s="71" t="inlineStr">
        <is>
          <t>Bộ 6</t>
        </is>
      </c>
      <c r="M1220" s="64" t="n"/>
      <c r="N1220" s="64" t="n"/>
      <c r="O1220" s="64" t="n"/>
      <c r="P1220" s="64" t="n"/>
      <c r="Q1220" s="64" t="n"/>
      <c r="R1220" s="71" t="inlineStr">
        <is>
          <t>🟢 CÓ</t>
        </is>
      </c>
      <c r="S1220" s="45" t="n"/>
      <c r="T1220" s="45" t="n"/>
      <c r="U1220" s="61">
        <f>IF($C1220="","",B1220&amp;" "&amp;C1220&amp;" · ĐK"&amp;D1220&amp;IF(E1220=""," "," "&amp;E1220)&amp;IF(K1220=""," "," - "&amp;K1220))</f>
        <v/>
      </c>
    </row>
    <row r="1221" ht="39.75" customHeight="1">
      <c r="A1221" s="89" t="n"/>
      <c r="B1221" s="90" t="inlineStr">
        <is>
          <t>YUCHAI</t>
        </is>
      </c>
      <c r="C1221" s="43" t="inlineStr">
        <is>
          <t>YC6L/YC6113/L4700 /YC6L330-50 xy lanh lợi 129</t>
        </is>
      </c>
      <c r="D1221" s="90" t="n">
        <v>113</v>
      </c>
      <c r="E1221" s="90" t="inlineStr">
        <is>
          <t>(A)</t>
        </is>
      </c>
      <c r="F1221" s="43" t="n"/>
      <c r="G1221" s="90" t="n"/>
      <c r="H1221" s="90" t="n"/>
      <c r="I1221" s="90" t="n"/>
      <c r="J1221" s="90" t="n"/>
      <c r="K1221" s="91" t="n"/>
      <c r="L1221" s="90" t="inlineStr">
        <is>
          <t>Bộ 6</t>
        </is>
      </c>
      <c r="M1221" s="92" t="n"/>
      <c r="N1221" s="92" t="n"/>
      <c r="O1221" s="92" t="n"/>
      <c r="P1221" s="92" t="n"/>
      <c r="Q1221" s="92" t="n"/>
      <c r="R1221" s="90" t="inlineStr">
        <is>
          <t>🟢 CÓ</t>
        </is>
      </c>
      <c r="S1221" s="45" t="inlineStr">
        <is>
          <t>L4700-9000200E-U</t>
        </is>
      </c>
      <c r="T1221" s="45" t="n"/>
      <c r="U1221" s="61">
        <f>IF($C1221="","",B1221&amp;" "&amp;C1221&amp;" · ĐK"&amp;D1221&amp;IF(E1221=""," "," "&amp;E1221)&amp;IF(K1221=""," "," - "&amp;K1221))</f>
        <v/>
      </c>
    </row>
    <row r="1222" ht="39.75" customHeight="1">
      <c r="A1222" s="89" t="n"/>
      <c r="B1222" s="71" t="inlineStr">
        <is>
          <t>YUCHAI</t>
        </is>
      </c>
      <c r="C1222" s="45" t="inlineStr">
        <is>
          <t>YC6M340</t>
        </is>
      </c>
      <c r="D1222" s="71" t="n">
        <v>123</v>
      </c>
      <c r="E1222" s="71" t="n"/>
      <c r="F1222" s="45" t="inlineStr">
        <is>
          <t>buồng nổ 73.5 có 4 supap</t>
        </is>
      </c>
      <c r="G1222" s="71" t="inlineStr">
        <is>
          <t>50</t>
        </is>
      </c>
      <c r="H1222" s="71" t="n">
        <v>50</v>
      </c>
      <c r="I1222" s="71" t="n">
        <v>117</v>
      </c>
      <c r="J1222" s="71" t="n"/>
      <c r="K1222" s="93" t="n"/>
      <c r="L1222" s="71" t="inlineStr">
        <is>
          <t>Bộ 6</t>
        </is>
      </c>
      <c r="M1222" s="64" t="n"/>
      <c r="N1222" s="64" t="n"/>
      <c r="O1222" s="64" t="n"/>
      <c r="P1222" s="64" t="n"/>
      <c r="Q1222" s="64" t="n"/>
      <c r="R1222" s="71" t="inlineStr">
        <is>
          <t>🟢 CÓ</t>
        </is>
      </c>
      <c r="S1222" s="45" t="n"/>
      <c r="T1222" s="45" t="n"/>
      <c r="U1222" s="61">
        <f>IF($C1222="","",B1222&amp;" "&amp;C1222&amp;" · ĐK"&amp;D1222&amp;IF(E1222=""," "," "&amp;E1222)&amp;IF(K1222=""," "," - "&amp;K1222))</f>
        <v/>
      </c>
    </row>
    <row r="1223" ht="39.75" customHeight="1">
      <c r="A1223" s="89" t="n"/>
      <c r="B1223" s="90" t="inlineStr">
        <is>
          <t>YUCHAI</t>
        </is>
      </c>
      <c r="C1223" s="43" t="inlineStr">
        <is>
          <t>YC6MK /6123 KA100</t>
        </is>
      </c>
      <c r="D1223" s="90" t="n">
        <v>123</v>
      </c>
      <c r="E1223" s="90" t="n"/>
      <c r="F1223" s="43" t="inlineStr">
        <is>
          <t>buồng nổ 68, 5 4 dấu supap</t>
        </is>
      </c>
      <c r="G1223" s="90" t="inlineStr">
        <is>
          <t>50</t>
        </is>
      </c>
      <c r="H1223" s="90" t="n">
        <v>50</v>
      </c>
      <c r="I1223" s="90" t="n">
        <v>117</v>
      </c>
      <c r="J1223" s="90" t="n"/>
      <c r="K1223" s="91" t="n"/>
      <c r="L1223" s="90" t="inlineStr">
        <is>
          <t>Bộ 6</t>
        </is>
      </c>
      <c r="M1223" s="92" t="n"/>
      <c r="N1223" s="92" t="n"/>
      <c r="O1223" s="92" t="n"/>
      <c r="P1223" s="92" t="n"/>
      <c r="Q1223" s="92" t="n"/>
      <c r="R1223" s="90" t="inlineStr">
        <is>
          <t>🟢 CÓ</t>
        </is>
      </c>
      <c r="S1223" s="45" t="inlineStr">
        <is>
          <t>KA100-9000200B*</t>
        </is>
      </c>
      <c r="T1223" s="45" t="n"/>
      <c r="U1223" s="61">
        <f>IF($C1223="","",B1223&amp;" "&amp;C1223&amp;" · ĐK"&amp;D1223&amp;IF(E1223=""," "," "&amp;E1223)&amp;IF(K1223=""," "," - "&amp;K1223))</f>
        <v/>
      </c>
    </row>
    <row r="1224" ht="39.75" customHeight="1">
      <c r="A1224" s="89" t="n"/>
      <c r="B1224" s="71" t="inlineStr">
        <is>
          <t>YUCHAI</t>
        </is>
      </c>
      <c r="C1224" s="45" t="inlineStr">
        <is>
          <t>YC6K/6129</t>
        </is>
      </c>
      <c r="D1224" s="71" t="n">
        <v>129</v>
      </c>
      <c r="E1224" s="71" t="n"/>
      <c r="F1224" s="45" t="n"/>
      <c r="G1224" s="71" t="n"/>
      <c r="H1224" s="71" t="n"/>
      <c r="I1224" s="71" t="n"/>
      <c r="J1224" s="71" t="n"/>
      <c r="K1224" s="93" t="n"/>
      <c r="L1224" s="71" t="inlineStr">
        <is>
          <t>Bộ 6</t>
        </is>
      </c>
      <c r="M1224" s="64" t="n"/>
      <c r="N1224" s="64" t="n"/>
      <c r="O1224" s="64" t="n"/>
      <c r="P1224" s="64" t="n"/>
      <c r="Q1224" s="64" t="n"/>
      <c r="R1224" s="71" t="inlineStr">
        <is>
          <t>🟢 CÓ</t>
        </is>
      </c>
      <c r="S1224" s="45" t="n"/>
      <c r="T1224" s="45" t="n"/>
      <c r="U1224" s="61">
        <f>IF($C1224="","",B1224&amp;" "&amp;C1224&amp;" · ĐK"&amp;D1224&amp;IF(E1224=""," "," "&amp;E1224)&amp;IF(K1224=""," "," - "&amp;K1224))</f>
        <v/>
      </c>
    </row>
    <row r="1225" ht="39.75" customHeight="1">
      <c r="A1225" s="89" t="n"/>
      <c r="B1225" s="90" t="inlineStr">
        <is>
          <t>YUCHAI</t>
        </is>
      </c>
      <c r="C1225" s="43" t="inlineStr">
        <is>
          <t>YC2108Q</t>
        </is>
      </c>
      <c r="D1225" s="90" t="n"/>
      <c r="E1225" s="90" t="n"/>
      <c r="F1225" s="43" t="inlineStr">
        <is>
          <t>buồng nổ 60</t>
        </is>
      </c>
      <c r="G1225" s="90" t="inlineStr">
        <is>
          <t>38</t>
        </is>
      </c>
      <c r="H1225" s="90" t="n">
        <v>44</v>
      </c>
      <c r="I1225" s="90" t="n">
        <v>101</v>
      </c>
      <c r="J1225" s="90" t="n"/>
      <c r="K1225" s="91" t="n"/>
      <c r="L1225" s="90" t="inlineStr">
        <is>
          <t>Cái</t>
        </is>
      </c>
      <c r="M1225" s="92" t="n"/>
      <c r="N1225" s="92" t="n"/>
      <c r="O1225" s="92" t="n"/>
      <c r="P1225" s="92" t="n"/>
      <c r="Q1225" s="92" t="n"/>
      <c r="R1225" s="90" t="inlineStr">
        <is>
          <t>🟢 CÓ</t>
        </is>
      </c>
      <c r="S1225" s="45" t="inlineStr">
        <is>
          <t>CA000-9000200</t>
        </is>
      </c>
      <c r="T1225" s="45" t="n"/>
      <c r="U1225" s="61">
        <f>IF($C1225="","",B1225&amp;" "&amp;C1225&amp;" · ĐK"&amp;D1225&amp;IF(E1225=""," "," "&amp;E1225)&amp;IF(K1225=""," "," - "&amp;K1225))</f>
        <v/>
      </c>
    </row>
    <row r="1226" ht="39.75" customHeight="1">
      <c r="A1226" s="89" t="n"/>
      <c r="B1226" s="71" t="inlineStr">
        <is>
          <t>YUCHAI</t>
        </is>
      </c>
      <c r="C1226" s="45" t="inlineStr">
        <is>
          <t>YC4FA115-33/496</t>
        </is>
      </c>
      <c r="D1226" s="71" t="n"/>
      <c r="E1226" s="71" t="n"/>
      <c r="F1226" s="45" t="n"/>
      <c r="G1226" s="71" t="n"/>
      <c r="H1226" s="71" t="n"/>
      <c r="I1226" s="71" t="n"/>
      <c r="J1226" s="71" t="n"/>
      <c r="K1226" s="93" t="n"/>
      <c r="L1226" s="71" t="inlineStr">
        <is>
          <t>Bộ 4</t>
        </is>
      </c>
      <c r="M1226" s="64" t="n"/>
      <c r="N1226" s="64" t="n"/>
      <c r="O1226" s="64" t="n"/>
      <c r="P1226" s="64" t="n"/>
      <c r="Q1226" s="64" t="n"/>
      <c r="R1226" s="71" t="inlineStr">
        <is>
          <t>🟢 CÓ</t>
        </is>
      </c>
      <c r="S1226" s="45" t="inlineStr">
        <is>
          <t>E4300-9000200AQ*</t>
        </is>
      </c>
      <c r="T1226" s="45" t="n"/>
      <c r="U1226" s="61">
        <f>IF($C1226="","",B1226&amp;" "&amp;C1226&amp;" · ĐK"&amp;D1226&amp;IF(E1226=""," "," "&amp;E1226)&amp;IF(K1226=""," "," - "&amp;K1226))</f>
        <v/>
      </c>
    </row>
    <row r="1227" ht="39.75" customHeight="1">
      <c r="A1227" s="89" t="n"/>
      <c r="B1227" s="90" t="inlineStr">
        <is>
          <t>YUCHAI</t>
        </is>
      </c>
      <c r="C1227" s="43" t="inlineStr">
        <is>
          <t>YC6G4700</t>
        </is>
      </c>
      <c r="D1227" s="90" t="n"/>
      <c r="E1227" s="90" t="n"/>
      <c r="F1227" s="43" t="inlineStr">
        <is>
          <t>buồng nổ 60.5</t>
        </is>
      </c>
      <c r="G1227" s="90" t="inlineStr">
        <is>
          <t>45</t>
        </is>
      </c>
      <c r="H1227" s="90" t="n">
        <v>53</v>
      </c>
      <c r="I1227" s="90" t="n">
        <v>113</v>
      </c>
      <c r="J1227" s="90" t="n"/>
      <c r="K1227" s="91" t="n"/>
      <c r="L1227" s="90" t="inlineStr">
        <is>
          <t>Bộ 6</t>
        </is>
      </c>
      <c r="M1227" s="92" t="n"/>
      <c r="N1227" s="92" t="n"/>
      <c r="O1227" s="92" t="n"/>
      <c r="P1227" s="92" t="n"/>
      <c r="Q1227" s="92" t="n"/>
      <c r="R1227" s="90" t="inlineStr">
        <is>
          <t>🟢 CÓ</t>
        </is>
      </c>
      <c r="S1227" s="45" t="n"/>
      <c r="T1227" s="45" t="n"/>
      <c r="U1227" s="61">
        <f>IF($C1227="","",B1227&amp;" "&amp;C1227&amp;" · ĐK"&amp;D1227&amp;IF(E1227=""," "," "&amp;E1227)&amp;IF(K1227=""," "," - "&amp;K1227))</f>
        <v/>
      </c>
    </row>
    <row r="1228" ht="39.75" customHeight="1">
      <c r="A1228" s="89" t="n"/>
      <c r="B1228" s="71" t="inlineStr">
        <is>
          <t>YUCHAI</t>
        </is>
      </c>
      <c r="C1228" s="45" t="inlineStr">
        <is>
          <t>YC6M220Z-T11</t>
        </is>
      </c>
      <c r="D1228" s="71" t="n"/>
      <c r="E1228" s="71" t="n"/>
      <c r="F1228" s="45" t="n"/>
      <c r="G1228" s="71" t="n"/>
      <c r="H1228" s="71" t="n"/>
      <c r="I1228" s="71" t="n"/>
      <c r="J1228" s="71" t="n"/>
      <c r="K1228" s="93" t="n"/>
      <c r="L1228" s="71" t="inlineStr">
        <is>
          <t>Bộ 6</t>
        </is>
      </c>
      <c r="M1228" s="64" t="n"/>
      <c r="N1228" s="64" t="n"/>
      <c r="O1228" s="64" t="n"/>
      <c r="P1228" s="64" t="n"/>
      <c r="Q1228" s="64" t="n"/>
      <c r="R1228" s="71" t="inlineStr">
        <is>
          <t>🟢 CÓ</t>
        </is>
      </c>
      <c r="S1228" s="45" t="n"/>
      <c r="T1228" s="45" t="n"/>
      <c r="U1228" s="61">
        <f>IF($C1228="","",B1228&amp;" "&amp;C1228&amp;" · ĐK"&amp;D1228&amp;IF(E1228=""," "," "&amp;E1228)&amp;IF(K1228=""," "," - "&amp;K1228))</f>
        <v/>
      </c>
    </row>
    <row r="1229" ht="39.75" customHeight="1">
      <c r="A1229" s="89" t="n"/>
      <c r="B1229" s="90" t="inlineStr">
        <is>
          <t>YUCHAI</t>
        </is>
      </c>
      <c r="C1229" s="43" t="inlineStr">
        <is>
          <t>YC6M220Z-T20</t>
        </is>
      </c>
      <c r="D1229" s="90" t="n"/>
      <c r="E1229" s="90" t="n"/>
      <c r="F1229" s="43" t="inlineStr">
        <is>
          <t>Buồng nổ tròn 75 hơi nhọn, có cò nhớt</t>
        </is>
      </c>
      <c r="G1229" s="90" t="n"/>
      <c r="H1229" s="90" t="n">
        <v>50</v>
      </c>
      <c r="I1229" s="90" t="n">
        <v>117</v>
      </c>
      <c r="J1229" s="90" t="n"/>
      <c r="K1229" s="91" t="n"/>
      <c r="L1229" s="90" t="inlineStr">
        <is>
          <t>Bộ 6</t>
        </is>
      </c>
      <c r="M1229" s="92" t="n"/>
      <c r="N1229" s="92" t="n"/>
      <c r="O1229" s="92" t="n"/>
      <c r="P1229" s="92" t="n"/>
      <c r="Q1229" s="92" t="n"/>
      <c r="R1229" s="90" t="inlineStr">
        <is>
          <t>🟢 CÓ</t>
        </is>
      </c>
      <c r="S1229" s="45" t="n"/>
      <c r="T1229" s="45" t="n"/>
      <c r="U1229" s="61">
        <f>IF($C1229="","",B1229&amp;" "&amp;C1229&amp;" · ĐK"&amp;D1229&amp;IF(E1229=""," "," "&amp;E1229)&amp;IF(K1229=""," "," - "&amp;K1229))</f>
        <v/>
      </c>
    </row>
    <row r="1230" ht="39.75" customHeight="1">
      <c r="A1230" s="89" t="n"/>
      <c r="B1230" s="71" t="inlineStr">
        <is>
          <t>YUCHAI</t>
        </is>
      </c>
      <c r="C1230" s="45" t="inlineStr">
        <is>
          <t>YCD4M22T-105 xúc lật</t>
        </is>
      </c>
      <c r="D1230" s="71" t="n"/>
      <c r="E1230" s="71" t="n"/>
      <c r="F1230" s="45" t="n"/>
      <c r="G1230" s="71" t="n"/>
      <c r="H1230" s="71" t="n"/>
      <c r="I1230" s="71" t="n"/>
      <c r="J1230" s="71" t="n"/>
      <c r="K1230" s="93" t="n"/>
      <c r="L1230" s="71" t="inlineStr">
        <is>
          <t>Bộ 4</t>
        </is>
      </c>
      <c r="M1230" s="64" t="n"/>
      <c r="N1230" s="64" t="n"/>
      <c r="O1230" s="64" t="n"/>
      <c r="P1230" s="64" t="n"/>
      <c r="Q1230" s="64" t="n"/>
      <c r="R1230" s="71" t="inlineStr">
        <is>
          <t>🟢 CÓ</t>
        </is>
      </c>
      <c r="S1230" s="45" t="n"/>
      <c r="T1230" s="45" t="n"/>
      <c r="U1230" s="61">
        <f>IF($C1230="","",B1230&amp;" "&amp;C1230&amp;" · ĐK"&amp;D1230&amp;IF(E1230=""," "," "&amp;E1230)&amp;IF(K1230=""," "," - "&amp;K1230))</f>
        <v/>
      </c>
    </row>
    <row r="1231" ht="39.75" customHeight="1">
      <c r="A1231" s="85" t="n"/>
      <c r="B1231" s="63" t="inlineStr">
        <is>
          <t>◆  YANGCHAI   (13 sản phẩm)</t>
        </is>
      </c>
      <c r="C1231" s="86" t="n"/>
      <c r="D1231" s="86" t="n"/>
      <c r="E1231" s="86" t="n"/>
      <c r="F1231" s="86" t="n"/>
      <c r="G1231" s="86" t="n"/>
      <c r="H1231" s="86" t="n"/>
      <c r="I1231" s="86" t="n"/>
      <c r="J1231" s="86" t="n"/>
      <c r="K1231" s="87" t="n"/>
      <c r="L1231" s="86" t="n"/>
      <c r="M1231" s="86" t="n"/>
      <c r="N1231" s="86" t="n"/>
      <c r="O1231" s="86" t="n"/>
      <c r="P1231" s="86" t="n"/>
      <c r="Q1231" s="86" t="n"/>
      <c r="R1231" s="86" t="n"/>
      <c r="S1231" s="88" t="n"/>
      <c r="T1231" s="45" t="n"/>
      <c r="U1231" s="61">
        <f>IF($C1231="","",B1231&amp;" "&amp;C1231&amp;" · ĐK"&amp;D1231&amp;IF(E1231=""," "," "&amp;E1231)&amp;IF(K1231=""," "," - "&amp;K1231))</f>
        <v/>
      </c>
    </row>
    <row r="1232" ht="39.75" customHeight="1">
      <c r="A1232" s="89" t="n"/>
      <c r="B1232" s="71" t="inlineStr">
        <is>
          <t>YANGCHAI</t>
        </is>
      </c>
      <c r="C1232" s="45" t="inlineStr">
        <is>
          <t>YZ485QB</t>
        </is>
      </c>
      <c r="D1232" s="71" t="n">
        <v>85</v>
      </c>
      <c r="E1232" s="71" t="n"/>
      <c r="F1232" s="45" t="inlineStr">
        <is>
          <t>buồng nổ 47</t>
        </is>
      </c>
      <c r="G1232" s="71" t="inlineStr">
        <is>
          <t>28x67</t>
        </is>
      </c>
      <c r="H1232" s="71" t="n">
        <v>31</v>
      </c>
      <c r="I1232" s="71" t="n">
        <v>81</v>
      </c>
      <c r="J1232" s="71" t="n"/>
      <c r="K1232" s="93" t="n"/>
      <c r="L1232" s="71" t="inlineStr">
        <is>
          <t>Cái</t>
        </is>
      </c>
      <c r="M1232" s="64" t="n"/>
      <c r="N1232" s="64" t="n"/>
      <c r="O1232" s="64" t="n"/>
      <c r="P1232" s="64" t="n"/>
      <c r="Q1232" s="64" t="n"/>
      <c r="R1232" s="71" t="inlineStr">
        <is>
          <t>🟢 CÓ</t>
        </is>
      </c>
      <c r="S1232" s="45" t="n"/>
      <c r="T1232" s="45" t="n"/>
      <c r="U1232" s="61">
        <f>IF($C1232="","",B1232&amp;" "&amp;C1232&amp;" · ĐK"&amp;D1232&amp;IF(E1232=""," "," "&amp;E1232)&amp;IF(K1232=""," "," - "&amp;K1232))</f>
        <v/>
      </c>
    </row>
    <row r="1233" ht="39.75" customHeight="1">
      <c r="A1233" s="89" t="n"/>
      <c r="B1233" s="90" t="inlineStr">
        <is>
          <t>YANGCHAI</t>
        </is>
      </c>
      <c r="C1233" s="43" t="inlineStr">
        <is>
          <t>YZ485ZLQ</t>
        </is>
      </c>
      <c r="D1233" s="90" t="n">
        <v>85</v>
      </c>
      <c r="E1233" s="90" t="n"/>
      <c r="F1233" s="43" t="inlineStr">
        <is>
          <t>buồng nổ 50, nhọn</t>
        </is>
      </c>
      <c r="G1233" s="90" t="inlineStr">
        <is>
          <t>29x68</t>
        </is>
      </c>
      <c r="H1233" s="90" t="n">
        <v>30</v>
      </c>
      <c r="I1233" s="90" t="n">
        <v>81</v>
      </c>
      <c r="J1233" s="90" t="n"/>
      <c r="K1233" s="91" t="n"/>
      <c r="L1233" s="90" t="inlineStr">
        <is>
          <t>Cái</t>
        </is>
      </c>
      <c r="M1233" s="92" t="n"/>
      <c r="N1233" s="92" t="n"/>
      <c r="O1233" s="92" t="n"/>
      <c r="P1233" s="92" t="n"/>
      <c r="Q1233" s="92" t="n"/>
      <c r="R1233" s="90" t="inlineStr">
        <is>
          <t>🟢 CÓ</t>
        </is>
      </c>
      <c r="S1233" s="45" t="n"/>
      <c r="T1233" s="45" t="n"/>
      <c r="U1233" s="61">
        <f>IF($C1233="","",B1233&amp;" "&amp;C1233&amp;" · ĐK"&amp;D1233&amp;IF(E1233=""," "," "&amp;E1233)&amp;IF(K1233=""," "," - "&amp;K1233))</f>
        <v/>
      </c>
    </row>
    <row r="1234" ht="39.75" customHeight="1">
      <c r="A1234" s="89" t="n"/>
      <c r="B1234" s="71" t="inlineStr">
        <is>
          <t>YANGCHAI</t>
        </is>
      </c>
      <c r="C1234" s="45" t="inlineStr">
        <is>
          <t>YZ485ZLQ</t>
        </is>
      </c>
      <c r="D1234" s="71" t="n">
        <v>85</v>
      </c>
      <c r="E1234" s="71" t="n"/>
      <c r="F1234" s="45" t="inlineStr">
        <is>
          <t>buồng nổ 50, nhọn</t>
        </is>
      </c>
      <c r="G1234" s="71" t="inlineStr">
        <is>
          <t>28x68</t>
        </is>
      </c>
      <c r="H1234" s="71" t="n">
        <v>31</v>
      </c>
      <c r="I1234" s="71" t="n">
        <v>81</v>
      </c>
      <c r="J1234" s="71" t="n"/>
      <c r="K1234" s="93" t="n"/>
      <c r="L1234" s="71" t="inlineStr">
        <is>
          <t>Cái</t>
        </is>
      </c>
      <c r="M1234" s="64" t="n"/>
      <c r="N1234" s="64" t="n"/>
      <c r="O1234" s="64" t="n"/>
      <c r="P1234" s="64" t="n"/>
      <c r="Q1234" s="64" t="n"/>
      <c r="R1234" s="71" t="inlineStr">
        <is>
          <t>🟢 CÓ</t>
        </is>
      </c>
      <c r="S1234" s="45" t="n"/>
      <c r="T1234" s="45" t="n"/>
      <c r="U1234" s="61">
        <f>IF($C1234="","",B1234&amp;" "&amp;C1234&amp;" · ĐK"&amp;D1234&amp;IF(E1234=""," "," "&amp;E1234)&amp;IF(K1234=""," "," - "&amp;K1234))</f>
        <v/>
      </c>
    </row>
    <row r="1235" ht="39.75" customHeight="1">
      <c r="A1235" s="89" t="n"/>
      <c r="B1235" s="90" t="inlineStr">
        <is>
          <t>YANGCHAI</t>
        </is>
      </c>
      <c r="C1235" s="43" t="inlineStr">
        <is>
          <t>YZ4102QB khô</t>
        </is>
      </c>
      <c r="D1235" s="90" t="n">
        <v>102</v>
      </c>
      <c r="E1235" s="90" t="n"/>
      <c r="F1235" s="43" t="inlineStr">
        <is>
          <t>buồng nổ 57</t>
        </is>
      </c>
      <c r="G1235" s="90" t="inlineStr">
        <is>
          <t>36</t>
        </is>
      </c>
      <c r="H1235" s="90" t="n">
        <v>41</v>
      </c>
      <c r="I1235" s="90" t="n">
        <v>98</v>
      </c>
      <c r="J1235" s="90" t="n"/>
      <c r="K1235" s="91" t="n"/>
      <c r="L1235" s="90" t="inlineStr">
        <is>
          <t>Cái</t>
        </is>
      </c>
      <c r="M1235" s="92" t="n"/>
      <c r="N1235" s="92" t="n"/>
      <c r="O1235" s="92" t="n"/>
      <c r="P1235" s="92" t="n"/>
      <c r="Q1235" s="92" t="n"/>
      <c r="R1235" s="90" t="inlineStr">
        <is>
          <t>🟢 CÓ</t>
        </is>
      </c>
      <c r="S1235" s="45" t="inlineStr">
        <is>
          <t>28200173/PJGS</t>
        </is>
      </c>
      <c r="T1235" s="45" t="n"/>
      <c r="U1235" s="61">
        <f>IF($C1235="","",B1235&amp;" "&amp;C1235&amp;" · ĐK"&amp;D1235&amp;IF(E1235=""," "," "&amp;E1235)&amp;IF(K1235=""," "," - "&amp;K1235))</f>
        <v/>
      </c>
    </row>
    <row r="1236" ht="39.75" customHeight="1">
      <c r="A1236" s="89" t="n"/>
      <c r="B1236" s="71" t="inlineStr">
        <is>
          <t>YANGCHAI</t>
        </is>
      </c>
      <c r="C1236" s="45" t="inlineStr">
        <is>
          <t>YZ4102QF</t>
        </is>
      </c>
      <c r="D1236" s="71" t="n">
        <v>102</v>
      </c>
      <c r="E1236" s="71" t="n"/>
      <c r="F1236" s="45" t="inlineStr">
        <is>
          <t>buồng nổ 57</t>
        </is>
      </c>
      <c r="G1236" s="71" t="inlineStr">
        <is>
          <t>36</t>
        </is>
      </c>
      <c r="H1236" s="71" t="n">
        <v>44</v>
      </c>
      <c r="I1236" s="71" t="n">
        <v>108</v>
      </c>
      <c r="J1236" s="71" t="n"/>
      <c r="K1236" s="93" t="n"/>
      <c r="L1236" s="71" t="inlineStr">
        <is>
          <t>Cái</t>
        </is>
      </c>
      <c r="M1236" s="64" t="n"/>
      <c r="N1236" s="64" t="n"/>
      <c r="O1236" s="64" t="n"/>
      <c r="P1236" s="64" t="n"/>
      <c r="Q1236" s="64" t="n"/>
      <c r="R1236" s="71" t="inlineStr">
        <is>
          <t>🟢 CÓ</t>
        </is>
      </c>
      <c r="S1236" s="45" t="n"/>
      <c r="T1236" s="45" t="n"/>
      <c r="U1236" s="61">
        <f>IF($C1236="","",B1236&amp;" "&amp;C1236&amp;" · ĐK"&amp;D1236&amp;IF(E1236=""," "," "&amp;E1236)&amp;IF(K1236=""," "," - "&amp;K1236))</f>
        <v/>
      </c>
    </row>
    <row r="1237" ht="39.75" customHeight="1">
      <c r="A1237" s="89" t="n"/>
      <c r="B1237" s="90" t="inlineStr">
        <is>
          <t>YANGCHAI</t>
        </is>
      </c>
      <c r="C1237" s="43" t="inlineStr">
        <is>
          <t>YZ4102ZLQ- 4D37TC</t>
        </is>
      </c>
      <c r="D1237" s="90" t="n">
        <v>102</v>
      </c>
      <c r="E1237" s="90" t="n"/>
      <c r="F1237" s="43" t="inlineStr">
        <is>
          <t>buồng nổ tròn 53 có 2 dấu supap</t>
        </is>
      </c>
      <c r="G1237" s="90" t="inlineStr">
        <is>
          <t>38x82</t>
        </is>
      </c>
      <c r="H1237" s="90" t="n">
        <v>40</v>
      </c>
      <c r="I1237" s="90" t="n">
        <v>96.5</v>
      </c>
      <c r="J1237" s="90" t="n"/>
      <c r="K1237" s="91" t="n"/>
      <c r="L1237" s="90" t="inlineStr">
        <is>
          <t>Bộ 4</t>
        </is>
      </c>
      <c r="M1237" s="92" t="n"/>
      <c r="N1237" s="92" t="n"/>
      <c r="O1237" s="92" t="n"/>
      <c r="P1237" s="92" t="n"/>
      <c r="Q1237" s="92" t="n"/>
      <c r="R1237" s="90" t="inlineStr">
        <is>
          <t>🟢 CÓ</t>
        </is>
      </c>
      <c r="S1237" s="45" t="n"/>
      <c r="T1237" s="45" t="n"/>
      <c r="U1237" s="61">
        <f>IF($C1237="","",B1237&amp;" "&amp;C1237&amp;" · ĐK"&amp;D1237&amp;IF(E1237=""," "," "&amp;E1237)&amp;IF(K1237=""," "," - "&amp;K1237))</f>
        <v/>
      </c>
    </row>
    <row r="1238" ht="39.75" customHeight="1">
      <c r="A1238" s="89" t="n"/>
      <c r="B1238" s="71" t="inlineStr">
        <is>
          <t>YANGCHAI</t>
        </is>
      </c>
      <c r="C1238" s="45" t="inlineStr">
        <is>
          <t>YZ4102ZLQ- 4D37TC khô</t>
        </is>
      </c>
      <c r="D1238" s="71" t="n">
        <v>102</v>
      </c>
      <c r="E1238" s="71" t="n"/>
      <c r="F1238" s="45" t="inlineStr">
        <is>
          <t>buồng nổ 53</t>
        </is>
      </c>
      <c r="G1238" s="71" t="inlineStr">
        <is>
          <t>38x82</t>
        </is>
      </c>
      <c r="H1238" s="71" t="n">
        <v>40</v>
      </c>
      <c r="I1238" s="71" t="n">
        <v>96.5</v>
      </c>
      <c r="J1238" s="71" t="n"/>
      <c r="K1238" s="93" t="n"/>
      <c r="L1238" s="71" t="inlineStr">
        <is>
          <t>Bộ 4</t>
        </is>
      </c>
      <c r="M1238" s="64" t="n"/>
      <c r="N1238" s="64" t="n"/>
      <c r="O1238" s="64" t="n"/>
      <c r="P1238" s="64" t="n"/>
      <c r="Q1238" s="64" t="n"/>
      <c r="R1238" s="71" t="inlineStr">
        <is>
          <t>🟢 CÓ</t>
        </is>
      </c>
      <c r="S1238" s="45" t="n"/>
      <c r="T1238" s="45" t="n"/>
      <c r="U1238" s="61">
        <f>IF($C1238="","",B1238&amp;" "&amp;C1238&amp;" · ĐK"&amp;D1238&amp;IF(E1238=""," "," "&amp;E1238)&amp;IF(K1238=""," "," - "&amp;K1238))</f>
        <v/>
      </c>
    </row>
    <row r="1239" ht="39.75" customHeight="1">
      <c r="A1239" s="89" t="n"/>
      <c r="B1239" s="90" t="inlineStr">
        <is>
          <t>YANGCHAI</t>
        </is>
      </c>
      <c r="C1239" s="43" t="inlineStr">
        <is>
          <t>YZ4105G khô</t>
        </is>
      </c>
      <c r="D1239" s="90" t="n">
        <v>105</v>
      </c>
      <c r="E1239" s="90" t="n"/>
      <c r="F1239" s="43" t="inlineStr">
        <is>
          <t>buồng nổ 59</t>
        </is>
      </c>
      <c r="G1239" s="90" t="inlineStr">
        <is>
          <t>36</t>
        </is>
      </c>
      <c r="H1239" s="90" t="n">
        <v>41</v>
      </c>
      <c r="I1239" s="90" t="n">
        <v>105</v>
      </c>
      <c r="J1239" s="90" t="n"/>
      <c r="K1239" s="91" t="n"/>
      <c r="L1239" s="90" t="inlineStr">
        <is>
          <t>Cái</t>
        </is>
      </c>
      <c r="M1239" s="92" t="n"/>
      <c r="N1239" s="92" t="n"/>
      <c r="O1239" s="92" t="n"/>
      <c r="P1239" s="92" t="n"/>
      <c r="Q1239" s="92" t="n"/>
      <c r="R1239" s="90" t="inlineStr">
        <is>
          <t>🟢 CÓ</t>
        </is>
      </c>
      <c r="S1239" s="45" t="n"/>
      <c r="T1239" s="45" t="n"/>
      <c r="U1239" s="61">
        <f>IF($C1239="","",B1239&amp;" "&amp;C1239&amp;" · ĐK"&amp;D1239&amp;IF(E1239=""," "," "&amp;E1239)&amp;IF(K1239=""," "," - "&amp;K1239))</f>
        <v/>
      </c>
    </row>
    <row r="1240" ht="39.75" customHeight="1">
      <c r="A1240" s="89" t="n"/>
      <c r="B1240" s="71" t="inlineStr">
        <is>
          <t>YANGCHAI</t>
        </is>
      </c>
      <c r="C1240" s="45" t="inlineStr">
        <is>
          <t>YZ4105QF khô</t>
        </is>
      </c>
      <c r="D1240" s="71" t="n">
        <v>105</v>
      </c>
      <c r="E1240" s="71" t="n"/>
      <c r="F1240" s="45" t="inlineStr">
        <is>
          <t>buồng nổ 59, nhọn</t>
        </is>
      </c>
      <c r="G1240" s="71" t="inlineStr">
        <is>
          <t>36x88</t>
        </is>
      </c>
      <c r="H1240" s="71" t="n">
        <v>45</v>
      </c>
      <c r="I1240" s="71" t="n">
        <v>109</v>
      </c>
      <c r="J1240" s="71" t="n"/>
      <c r="K1240" s="93" t="n"/>
      <c r="L1240" s="71" t="inlineStr">
        <is>
          <t>Cái</t>
        </is>
      </c>
      <c r="M1240" s="64" t="n"/>
      <c r="N1240" s="64" t="n"/>
      <c r="O1240" s="64" t="n"/>
      <c r="P1240" s="64" t="n"/>
      <c r="Q1240" s="64" t="n"/>
      <c r="R1240" s="71" t="inlineStr">
        <is>
          <t>🟢 CÓ</t>
        </is>
      </c>
      <c r="S1240" s="45" t="n"/>
      <c r="T1240" s="45" t="n"/>
      <c r="U1240" s="61">
        <f>IF($C1240="","",B1240&amp;" "&amp;C1240&amp;" · ĐK"&amp;D1240&amp;IF(E1240=""," "," "&amp;E1240)&amp;IF(K1240=""," "," - "&amp;K1240))</f>
        <v/>
      </c>
    </row>
    <row r="1241" ht="39.75" customHeight="1">
      <c r="A1241" s="89" t="n"/>
      <c r="B1241" s="90" t="inlineStr">
        <is>
          <t>YANGCHAI</t>
        </is>
      </c>
      <c r="C1241" s="43" t="inlineStr">
        <is>
          <t>YZ4105ZLQ (Foton) khô</t>
        </is>
      </c>
      <c r="D1241" s="90" t="n">
        <v>105</v>
      </c>
      <c r="E1241" s="90" t="n"/>
      <c r="F1241" s="43" t="inlineStr">
        <is>
          <t>buồng nổ 57, dù</t>
        </is>
      </c>
      <c r="G1241" s="90" t="inlineStr">
        <is>
          <t>38x86</t>
        </is>
      </c>
      <c r="H1241" s="90" t="n">
        <v>43</v>
      </c>
      <c r="I1241" s="90" t="n">
        <v>99</v>
      </c>
      <c r="J1241" s="90" t="n"/>
      <c r="K1241" s="91" t="n"/>
      <c r="L1241" s="90" t="inlineStr">
        <is>
          <t>Cái</t>
        </is>
      </c>
      <c r="M1241" s="92" t="n"/>
      <c r="N1241" s="92" t="n"/>
      <c r="O1241" s="92" t="n"/>
      <c r="P1241" s="92" t="n"/>
      <c r="Q1241" s="92" t="n"/>
      <c r="R1241" s="90" t="inlineStr">
        <is>
          <t>🟢 CÓ</t>
        </is>
      </c>
      <c r="S1241" s="45" t="n"/>
      <c r="T1241" s="45" t="n"/>
      <c r="U1241" s="61">
        <f>IF($C1241="","",B1241&amp;" "&amp;C1241&amp;" · ĐK"&amp;D1241&amp;IF(E1241=""," "," "&amp;E1241)&amp;IF(K1241=""," "," - "&amp;K1241))</f>
        <v/>
      </c>
    </row>
    <row r="1242" ht="39.75" customHeight="1">
      <c r="A1242" s="89" t="n"/>
      <c r="B1242" s="71" t="inlineStr">
        <is>
          <t>YANGCHAI</t>
        </is>
      </c>
      <c r="C1242" s="45" t="inlineStr">
        <is>
          <t>YZ4105ZLQ (WEICHAI</t>
        </is>
      </c>
      <c r="D1242" s="71" t="n">
        <v>105</v>
      </c>
      <c r="E1242" s="71" t="n"/>
      <c r="F1242" s="45" t="inlineStr">
        <is>
          <t>buồng nổ 57</t>
        </is>
      </c>
      <c r="G1242" s="71" t="inlineStr">
        <is>
          <t>38</t>
        </is>
      </c>
      <c r="H1242" s="71" t="n">
        <v>43</v>
      </c>
      <c r="I1242" s="71" t="n">
        <v>99</v>
      </c>
      <c r="J1242" s="71" t="n"/>
      <c r="K1242" s="93" t="n"/>
      <c r="L1242" s="71" t="inlineStr">
        <is>
          <t>Cái</t>
        </is>
      </c>
      <c r="M1242" s="64" t="n"/>
      <c r="N1242" s="64" t="n"/>
      <c r="O1242" s="64" t="n"/>
      <c r="P1242" s="64" t="n"/>
      <c r="Q1242" s="64" t="n"/>
      <c r="R1242" s="71" t="inlineStr">
        <is>
          <t>🟢 CÓ</t>
        </is>
      </c>
      <c r="S1242" s="45" t="n"/>
      <c r="T1242" s="45" t="n"/>
      <c r="U1242" s="61">
        <f>IF($C1242="","",B1242&amp;" "&amp;C1242&amp;" · ĐK"&amp;D1242&amp;IF(E1242=""," "," "&amp;E1242)&amp;IF(K1242=""," "," - "&amp;K1242))</f>
        <v/>
      </c>
    </row>
    <row r="1243" ht="39.75" customHeight="1">
      <c r="A1243" s="89" t="n"/>
      <c r="B1243" s="90" t="inlineStr">
        <is>
          <t>YANGCHAI</t>
        </is>
      </c>
      <c r="C1243" s="43" t="inlineStr">
        <is>
          <t>YZ4DB1-40/4105</t>
        </is>
      </c>
      <c r="D1243" s="90" t="n">
        <v>105</v>
      </c>
      <c r="E1243" s="90" t="n"/>
      <c r="F1243" s="43" t="inlineStr">
        <is>
          <t>buồng nổ 64, 5/73, 5</t>
        </is>
      </c>
      <c r="G1243" s="90" t="inlineStr">
        <is>
          <t>38</t>
        </is>
      </c>
      <c r="H1243" s="90" t="n">
        <v>43</v>
      </c>
      <c r="I1243" s="90" t="n">
        <v>100</v>
      </c>
      <c r="J1243" s="90" t="n"/>
      <c r="K1243" s="91" t="n"/>
      <c r="L1243" s="90" t="inlineStr">
        <is>
          <t>Cái</t>
        </is>
      </c>
      <c r="M1243" s="92" t="n"/>
      <c r="N1243" s="92" t="n"/>
      <c r="O1243" s="92" t="n"/>
      <c r="P1243" s="92" t="n"/>
      <c r="Q1243" s="92" t="n"/>
      <c r="R1243" s="90" t="inlineStr">
        <is>
          <t>🟢 CÓ</t>
        </is>
      </c>
      <c r="S1243" s="45" t="inlineStr">
        <is>
          <t>1109VEJED-A5DA02</t>
        </is>
      </c>
      <c r="T1243" s="45" t="n"/>
      <c r="U1243" s="61">
        <f>IF($C1243="","",B1243&amp;" "&amp;C1243&amp;" · ĐK"&amp;D1243&amp;IF(E1243=""," "," "&amp;E1243)&amp;IF(K1243=""," "," - "&amp;K1243))</f>
        <v/>
      </c>
    </row>
    <row r="1244" ht="39.75" customHeight="1">
      <c r="A1244" s="89" t="n"/>
      <c r="B1244" s="71" t="inlineStr">
        <is>
          <t>YANGCHAI</t>
        </is>
      </c>
      <c r="C1244" s="45" t="inlineStr">
        <is>
          <t>YZ4108Q khô</t>
        </is>
      </c>
      <c r="D1244" s="71" t="n">
        <v>108</v>
      </c>
      <c r="E1244" s="71" t="n"/>
      <c r="F1244" s="45" t="inlineStr">
        <is>
          <t>buồng nổ 44</t>
        </is>
      </c>
      <c r="G1244" s="71" t="inlineStr">
        <is>
          <t>36</t>
        </is>
      </c>
      <c r="H1244" s="71" t="n"/>
      <c r="I1244" s="71" t="n">
        <v>103</v>
      </c>
      <c r="J1244" s="71" t="n"/>
      <c r="K1244" s="93" t="n"/>
      <c r="L1244" s="71" t="inlineStr">
        <is>
          <t>Cái</t>
        </is>
      </c>
      <c r="M1244" s="64" t="n"/>
      <c r="N1244" s="64" t="n"/>
      <c r="O1244" s="64" t="n"/>
      <c r="P1244" s="64" t="n"/>
      <c r="Q1244" s="64" t="n"/>
      <c r="R1244" s="71" t="inlineStr">
        <is>
          <t>🟢 CÓ</t>
        </is>
      </c>
      <c r="S1244" s="45" t="n"/>
      <c r="T1244" s="45" t="n"/>
      <c r="U1244" s="61">
        <f>IF($C1244="","",B1244&amp;" "&amp;C1244&amp;" · ĐK"&amp;D1244&amp;IF(E1244=""," "," "&amp;E1244)&amp;IF(K1244=""," "," - "&amp;K1244))</f>
        <v/>
      </c>
    </row>
    <row r="1245" ht="39.75" customHeight="1">
      <c r="A1245" s="85" t="n"/>
      <c r="B1245" s="63" t="inlineStr">
        <is>
          <t>◆  YUNNEI   (12 sản phẩm)</t>
        </is>
      </c>
      <c r="C1245" s="86" t="n"/>
      <c r="D1245" s="86" t="n"/>
      <c r="E1245" s="86" t="n"/>
      <c r="F1245" s="86" t="n"/>
      <c r="G1245" s="86" t="n"/>
      <c r="H1245" s="86" t="n"/>
      <c r="I1245" s="86" t="n"/>
      <c r="J1245" s="86" t="n"/>
      <c r="K1245" s="87" t="n"/>
      <c r="L1245" s="86" t="n"/>
      <c r="M1245" s="86" t="n"/>
      <c r="N1245" s="86" t="n"/>
      <c r="O1245" s="86" t="n"/>
      <c r="P1245" s="86" t="n"/>
      <c r="Q1245" s="86" t="n"/>
      <c r="R1245" s="86" t="n"/>
      <c r="S1245" s="88" t="n"/>
      <c r="T1245" s="45" t="n"/>
      <c r="U1245" s="61">
        <f>IF($C1245="","",B1245&amp;" "&amp;C1245&amp;" · ĐK"&amp;D1245&amp;IF(E1245=""," "," "&amp;E1245)&amp;IF(K1245=""," "," - "&amp;K1245))</f>
        <v/>
      </c>
    </row>
    <row r="1246" ht="39.75" customHeight="1">
      <c r="A1246" s="89" t="n"/>
      <c r="B1246" s="71" t="inlineStr">
        <is>
          <t>YUNNEI</t>
        </is>
      </c>
      <c r="C1246" s="45" t="inlineStr">
        <is>
          <t>YND485Q</t>
        </is>
      </c>
      <c r="D1246" s="71" t="n">
        <v>85</v>
      </c>
      <c r="E1246" s="71" t="n"/>
      <c r="F1246" s="45" t="inlineStr">
        <is>
          <t>buồng nổ 48 dù</t>
        </is>
      </c>
      <c r="G1246" s="71" t="inlineStr">
        <is>
          <t>28x59</t>
        </is>
      </c>
      <c r="H1246" s="71" t="n">
        <v>32</v>
      </c>
      <c r="I1246" s="71" t="n">
        <v>80</v>
      </c>
      <c r="J1246" s="71" t="n"/>
      <c r="K1246" s="93" t="n"/>
      <c r="L1246" s="71" t="inlineStr">
        <is>
          <t>Cái</t>
        </is>
      </c>
      <c r="M1246" s="64" t="n"/>
      <c r="N1246" s="64" t="n"/>
      <c r="O1246" s="64" t="n"/>
      <c r="P1246" s="64" t="n"/>
      <c r="Q1246" s="64" t="n"/>
      <c r="R1246" s="71" t="inlineStr">
        <is>
          <t>🟢 CÓ</t>
        </is>
      </c>
      <c r="S1246" s="45" t="n"/>
      <c r="T1246" s="45" t="n"/>
      <c r="U1246" s="61">
        <f>IF($C1246="","",B1246&amp;" "&amp;C1246&amp;" · ĐK"&amp;D1246&amp;IF(E1246=""," "," "&amp;E1246)&amp;IF(K1246=""," "," - "&amp;K1246))</f>
        <v/>
      </c>
    </row>
    <row r="1247" ht="39.75" customHeight="1">
      <c r="A1247" s="89" t="n"/>
      <c r="B1247" s="90" t="inlineStr">
        <is>
          <t>YUNNEI</t>
        </is>
      </c>
      <c r="C1247" s="43" t="inlineStr">
        <is>
          <t>YN490QB / TN27</t>
        </is>
      </c>
      <c r="D1247" s="90" t="n">
        <v>90</v>
      </c>
      <c r="E1247" s="90" t="inlineStr">
        <is>
          <t>0 kiềng</t>
        </is>
      </c>
      <c r="F1247" s="43" t="inlineStr">
        <is>
          <t>buồng nổ tròn 49 nhọn, có 2 dấu supap đáy piston vát</t>
        </is>
      </c>
      <c r="G1247" s="90" t="inlineStr">
        <is>
          <t>29</t>
        </is>
      </c>
      <c r="H1247" s="90" t="n">
        <v>40</v>
      </c>
      <c r="I1247" s="90" t="n">
        <v>94</v>
      </c>
      <c r="J1247" s="90" t="n"/>
      <c r="K1247" s="91" t="n"/>
      <c r="L1247" s="90" t="inlineStr">
        <is>
          <t>Cái</t>
        </is>
      </c>
      <c r="M1247" s="92" t="n"/>
      <c r="N1247" s="92" t="n"/>
      <c r="O1247" s="92" t="n"/>
      <c r="P1247" s="92" t="n"/>
      <c r="Q1247" s="92" t="n"/>
      <c r="R1247" s="90" t="inlineStr">
        <is>
          <t>🟢 CÓ</t>
        </is>
      </c>
      <c r="S1247" s="45" t="inlineStr">
        <is>
          <t>23080387</t>
        </is>
      </c>
      <c r="T1247" s="45" t="n"/>
      <c r="U1247" s="61">
        <f>IF($C1247="","",B1247&amp;" "&amp;C1247&amp;" · ĐK"&amp;D1247&amp;IF(E1247=""," "," "&amp;E1247)&amp;IF(K1247=""," "," - "&amp;K1247))</f>
        <v/>
      </c>
    </row>
    <row r="1248" ht="39.75" customHeight="1">
      <c r="A1248" s="89" t="n"/>
      <c r="B1248" s="71" t="inlineStr">
        <is>
          <t>YUNNEI</t>
        </is>
      </c>
      <c r="C1248" s="45" t="inlineStr">
        <is>
          <t>YN490QZL-A</t>
        </is>
      </c>
      <c r="D1248" s="71" t="n">
        <v>90</v>
      </c>
      <c r="E1248" s="71" t="n"/>
      <c r="F1248" s="45" t="inlineStr">
        <is>
          <t>buồng nổ 49 nhọn, có 2 dấu supap đáy piston vuông</t>
        </is>
      </c>
      <c r="G1248" s="71" t="inlineStr">
        <is>
          <t>29</t>
        </is>
      </c>
      <c r="H1248" s="71" t="n">
        <v>40</v>
      </c>
      <c r="I1248" s="71" t="n">
        <v>94</v>
      </c>
      <c r="J1248" s="71" t="n"/>
      <c r="K1248" s="93" t="n"/>
      <c r="L1248" s="71" t="inlineStr">
        <is>
          <t>Bộ 4</t>
        </is>
      </c>
      <c r="M1248" s="64" t="n"/>
      <c r="N1248" s="64" t="n"/>
      <c r="O1248" s="64" t="n"/>
      <c r="P1248" s="64" t="n"/>
      <c r="Q1248" s="64" t="n"/>
      <c r="R1248" s="71" t="inlineStr">
        <is>
          <t>🟢 CÓ</t>
        </is>
      </c>
      <c r="S1248" s="45" t="inlineStr">
        <is>
          <t>06210406</t>
        </is>
      </c>
      <c r="T1248" s="45" t="n"/>
      <c r="U1248" s="61">
        <f>IF($C1248="","",B1248&amp;" "&amp;C1248&amp;" · ĐK"&amp;D1248&amp;IF(E1248=""," "," "&amp;E1248)&amp;IF(K1248=""," "," - "&amp;K1248))</f>
        <v/>
      </c>
    </row>
    <row r="1249" ht="39.75" customHeight="1">
      <c r="A1249" s="89" t="n"/>
      <c r="B1249" s="90" t="inlineStr">
        <is>
          <t>YUNNEI</t>
        </is>
      </c>
      <c r="C1249" s="43" t="inlineStr">
        <is>
          <t>YN490QZL-B</t>
        </is>
      </c>
      <c r="D1249" s="90" t="n">
        <v>90</v>
      </c>
      <c r="E1249" s="90" t="n"/>
      <c r="F1249" s="43" t="inlineStr">
        <is>
          <t>buồng nổ 48 dù, có 2 dấu supap</t>
        </is>
      </c>
      <c r="G1249" s="90" t="inlineStr">
        <is>
          <t>29x76</t>
        </is>
      </c>
      <c r="H1249" s="90" t="n">
        <v>40</v>
      </c>
      <c r="I1249" s="90" t="n">
        <v>87</v>
      </c>
      <c r="J1249" s="90" t="n"/>
      <c r="K1249" s="91" t="n"/>
      <c r="L1249" s="90" t="inlineStr">
        <is>
          <t>Bộ 4</t>
        </is>
      </c>
      <c r="M1249" s="92" t="n"/>
      <c r="N1249" s="92" t="n"/>
      <c r="O1249" s="92" t="n"/>
      <c r="P1249" s="92" t="n"/>
      <c r="Q1249" s="92" t="n"/>
      <c r="R1249" s="90" t="inlineStr">
        <is>
          <t>🟢 CÓ</t>
        </is>
      </c>
      <c r="S1249" s="45" t="inlineStr">
        <is>
          <t>06210405</t>
        </is>
      </c>
      <c r="T1249" s="45" t="n"/>
      <c r="U1249" s="61">
        <f>IF($C1249="","",B1249&amp;" "&amp;C1249&amp;" · ĐK"&amp;D1249&amp;IF(E1249=""," "," "&amp;E1249)&amp;IF(K1249=""," "," - "&amp;K1249))</f>
        <v/>
      </c>
    </row>
    <row r="1250" ht="39.75" customHeight="1">
      <c r="A1250" s="89" t="n"/>
      <c r="B1250" s="71" t="inlineStr">
        <is>
          <t>YUNNEI</t>
        </is>
      </c>
      <c r="C1250" s="45" t="inlineStr">
        <is>
          <t>YN495T ( máy gặt 2010)</t>
        </is>
      </c>
      <c r="D1250" s="71" t="n">
        <v>95</v>
      </c>
      <c r="E1250" s="71" t="n"/>
      <c r="F1250" s="45" t="inlineStr">
        <is>
          <t>buồng nổ 53 nhọn</t>
        </is>
      </c>
      <c r="G1250" s="71" t="inlineStr">
        <is>
          <t>29x77</t>
        </is>
      </c>
      <c r="H1250" s="71" t="n">
        <v>40</v>
      </c>
      <c r="I1250" s="71" t="n">
        <v>93</v>
      </c>
      <c r="J1250" s="71" t="n"/>
      <c r="K1250" s="93" t="n"/>
      <c r="L1250" s="71" t="inlineStr">
        <is>
          <t>Bộ 4</t>
        </is>
      </c>
      <c r="M1250" s="64" t="n"/>
      <c r="N1250" s="64" t="n"/>
      <c r="O1250" s="64" t="n"/>
      <c r="P1250" s="64" t="n"/>
      <c r="Q1250" s="64" t="n"/>
      <c r="R1250" s="71" t="inlineStr">
        <is>
          <t>🟢 CÓ</t>
        </is>
      </c>
      <c r="S1250" s="45" t="inlineStr">
        <is>
          <t>YN30GBZ</t>
        </is>
      </c>
      <c r="T1250" s="45" t="n"/>
      <c r="U1250" s="61">
        <f>IF($C1250="","",B1250&amp;" "&amp;C1250&amp;" · ĐK"&amp;D1250&amp;IF(E1250=""," "," "&amp;E1250)&amp;IF(K1250=""," "," - "&amp;K1250))</f>
        <v/>
      </c>
    </row>
    <row r="1251" ht="39.75" customHeight="1">
      <c r="A1251" s="89" t="n"/>
      <c r="B1251" s="90" t="inlineStr">
        <is>
          <t>YUNNEI</t>
        </is>
      </c>
      <c r="C1251" s="43" t="inlineStr">
        <is>
          <t>YN4100-Q</t>
        </is>
      </c>
      <c r="D1251" s="90" t="n">
        <v>100</v>
      </c>
      <c r="E1251" s="90" t="n"/>
      <c r="F1251" s="43" t="inlineStr">
        <is>
          <t>buồng nổ vuông 51 nhọn, có 2 dấu supap</t>
        </is>
      </c>
      <c r="G1251" s="90" t="inlineStr">
        <is>
          <t>35</t>
        </is>
      </c>
      <c r="H1251" s="90" t="n"/>
      <c r="I1251" s="90" t="n"/>
      <c r="J1251" s="90" t="n"/>
      <c r="K1251" s="91" t="n"/>
      <c r="L1251" s="90" t="inlineStr">
        <is>
          <t>Bộ 4</t>
        </is>
      </c>
      <c r="M1251" s="92" t="n"/>
      <c r="N1251" s="92" t="n"/>
      <c r="O1251" s="92" t="n"/>
      <c r="P1251" s="92" t="n"/>
      <c r="Q1251" s="92" t="n"/>
      <c r="R1251" s="90" t="inlineStr">
        <is>
          <t>🟢 CÓ</t>
        </is>
      </c>
      <c r="S1251" s="45" t="n"/>
      <c r="T1251" s="45" t="n"/>
      <c r="U1251" s="61">
        <f>IF($C1251="","",B1251&amp;" "&amp;C1251&amp;" · ĐK"&amp;D1251&amp;IF(E1251=""," "," "&amp;E1251)&amp;IF(K1251=""," "," - "&amp;K1251))</f>
        <v/>
      </c>
    </row>
    <row r="1252" ht="39.75" customHeight="1">
      <c r="A1252" s="89" t="n"/>
      <c r="B1252" s="71" t="inlineStr">
        <is>
          <t>YUNNEI</t>
        </is>
      </c>
      <c r="C1252" s="45" t="inlineStr">
        <is>
          <t>YN4100QB-A YN33CRD1</t>
        </is>
      </c>
      <c r="D1252" s="71" t="n">
        <v>100</v>
      </c>
      <c r="E1252" s="71" t="inlineStr">
        <is>
          <t>(A)</t>
        </is>
      </c>
      <c r="F1252" s="45" t="inlineStr">
        <is>
          <t>buồng nổ tròn 54 dù có 2 dấu supap, cò nhớt lỗ chân không giả, má đen</t>
        </is>
      </c>
      <c r="G1252" s="71" t="inlineStr">
        <is>
          <t>35x83</t>
        </is>
      </c>
      <c r="H1252" s="71" t="n">
        <v>36</v>
      </c>
      <c r="I1252" s="71" t="n">
        <v>93</v>
      </c>
      <c r="J1252" s="71" t="n"/>
      <c r="K1252" s="93" t="n"/>
      <c r="L1252" s="71" t="inlineStr">
        <is>
          <t>Bộ 4</t>
        </is>
      </c>
      <c r="M1252" s="64" t="n"/>
      <c r="N1252" s="64" t="n"/>
      <c r="O1252" s="64" t="n"/>
      <c r="P1252" s="64" t="n"/>
      <c r="Q1252" s="64" t="n"/>
      <c r="R1252" s="71" t="inlineStr">
        <is>
          <t>🟢 CÓ</t>
        </is>
      </c>
      <c r="S1252" s="45" t="n"/>
      <c r="T1252" s="45" t="n"/>
      <c r="U1252" s="61">
        <f>IF($C1252="","",B1252&amp;" "&amp;C1252&amp;" · ĐK"&amp;D1252&amp;IF(E1252=""," "," "&amp;E1252)&amp;IF(K1252=""," "," - "&amp;K1252))</f>
        <v/>
      </c>
    </row>
    <row r="1253" ht="39.75" customHeight="1">
      <c r="A1253" s="89" t="n"/>
      <c r="B1253" s="90" t="inlineStr">
        <is>
          <t>YUNNEI</t>
        </is>
      </c>
      <c r="C1253" s="43" t="inlineStr">
        <is>
          <t>YN4100QBZ /YN33CR</t>
        </is>
      </c>
      <c r="D1253" s="90" t="n">
        <v>100</v>
      </c>
      <c r="E1253" s="90" t="n"/>
      <c r="F1253" s="43" t="inlineStr">
        <is>
          <t>buồng nổ 5 cạnh,</t>
        </is>
      </c>
      <c r="G1253" s="90" t="inlineStr">
        <is>
          <t>35</t>
        </is>
      </c>
      <c r="H1253" s="90" t="n">
        <v>36</v>
      </c>
      <c r="I1253" s="90" t="n"/>
      <c r="J1253" s="90" t="n"/>
      <c r="K1253" s="91" t="n"/>
      <c r="L1253" s="90" t="inlineStr">
        <is>
          <t>Bộ 4</t>
        </is>
      </c>
      <c r="M1253" s="92" t="n"/>
      <c r="N1253" s="92" t="n"/>
      <c r="O1253" s="92" t="n"/>
      <c r="P1253" s="92" t="n"/>
      <c r="Q1253" s="92" t="n"/>
      <c r="R1253" s="90" t="inlineStr">
        <is>
          <t>🟢 CÓ</t>
        </is>
      </c>
      <c r="S1253" s="45" t="inlineStr">
        <is>
          <t>SPT010</t>
        </is>
      </c>
      <c r="T1253" s="45" t="n"/>
      <c r="U1253" s="61">
        <f>IF($C1253="","",B1253&amp;" "&amp;C1253&amp;" · ĐK"&amp;D1253&amp;IF(E1253=""," "," "&amp;E1253)&amp;IF(K1253=""," "," - "&amp;K1253))</f>
        <v/>
      </c>
    </row>
    <row r="1254" ht="39.75" customHeight="1">
      <c r="A1254" s="89" t="n"/>
      <c r="B1254" s="71" t="inlineStr">
        <is>
          <t>YUNNEI</t>
        </is>
      </c>
      <c r="C1254" s="45" t="inlineStr">
        <is>
          <t>YN4100QBZL</t>
        </is>
      </c>
      <c r="D1254" s="71" t="n">
        <v>100</v>
      </c>
      <c r="E1254" s="71" t="n"/>
      <c r="F1254" s="45" t="inlineStr">
        <is>
          <t>buồng nổ dù</t>
        </is>
      </c>
      <c r="G1254" s="71" t="inlineStr">
        <is>
          <t>35x83</t>
        </is>
      </c>
      <c r="H1254" s="71" t="n">
        <v>36</v>
      </c>
      <c r="I1254" s="71" t="n">
        <v>93</v>
      </c>
      <c r="J1254" s="71" t="n"/>
      <c r="K1254" s="93" t="n"/>
      <c r="L1254" s="71" t="inlineStr">
        <is>
          <t>Bộ 4</t>
        </is>
      </c>
      <c r="M1254" s="64" t="n"/>
      <c r="N1254" s="64" t="n"/>
      <c r="O1254" s="64" t="n"/>
      <c r="P1254" s="64" t="n"/>
      <c r="Q1254" s="64" t="n"/>
      <c r="R1254" s="71" t="inlineStr">
        <is>
          <t>🟢 CÓ</t>
        </is>
      </c>
      <c r="S1254" s="45" t="n"/>
      <c r="T1254" s="45" t="n"/>
      <c r="U1254" s="61">
        <f>IF($C1254="","",B1254&amp;" "&amp;C1254&amp;" · ĐK"&amp;D1254&amp;IF(E1254=""," "," "&amp;E1254)&amp;IF(K1254=""," "," - "&amp;K1254))</f>
        <v/>
      </c>
    </row>
    <row r="1255" ht="39.75" customHeight="1">
      <c r="A1255" s="89" t="n"/>
      <c r="B1255" s="90" t="inlineStr">
        <is>
          <t>YUNNEI</t>
        </is>
      </c>
      <c r="C1255" s="43" t="inlineStr">
        <is>
          <t>YN4102/YN38CRD1</t>
        </is>
      </c>
      <c r="D1255" s="90" t="n">
        <v>102</v>
      </c>
      <c r="E1255" s="90" t="inlineStr">
        <is>
          <t>(A)</t>
        </is>
      </c>
      <c r="F1255" s="43" t="inlineStr">
        <is>
          <t>tròn dù 56 có 2 dấu sp, cò nhớt, má đen</t>
        </is>
      </c>
      <c r="G1255" s="90" t="inlineStr">
        <is>
          <t>35</t>
        </is>
      </c>
      <c r="H1255" s="90" t="n">
        <v>37</v>
      </c>
      <c r="I1255" s="90" t="n">
        <v>86</v>
      </c>
      <c r="J1255" s="90" t="n"/>
      <c r="K1255" s="91" t="n"/>
      <c r="L1255" s="90" t="inlineStr">
        <is>
          <t>Bộ 4</t>
        </is>
      </c>
      <c r="M1255" s="92" t="n"/>
      <c r="N1255" s="92" t="n"/>
      <c r="O1255" s="92" t="n"/>
      <c r="P1255" s="92" t="n"/>
      <c r="Q1255" s="92" t="n"/>
      <c r="R1255" s="90" t="inlineStr">
        <is>
          <t>🟢 CÓ</t>
        </is>
      </c>
      <c r="S1255" s="45" t="n"/>
      <c r="T1255" s="45" t="n"/>
      <c r="U1255" s="61">
        <f>IF($C1255="","",B1255&amp;" "&amp;C1255&amp;" · ĐK"&amp;D1255&amp;IF(E1255=""," "," "&amp;E1255)&amp;IF(K1255=""," "," - "&amp;K1255))</f>
        <v/>
      </c>
    </row>
    <row r="1256" ht="39.75" customHeight="1">
      <c r="A1256" s="89" t="n"/>
      <c r="B1256" s="71" t="inlineStr">
        <is>
          <t>YUNNEI</t>
        </is>
      </c>
      <c r="C1256" s="45" t="inlineStr">
        <is>
          <t>YN4102QBZ</t>
        </is>
      </c>
      <c r="D1256" s="71" t="n">
        <v>102</v>
      </c>
      <c r="E1256" s="71" t="n"/>
      <c r="F1256" s="45" t="inlineStr">
        <is>
          <t>buồng nổ 59, có 2 dấu supap, hơi nhọn</t>
        </is>
      </c>
      <c r="G1256" s="71" t="inlineStr">
        <is>
          <t>35x87</t>
        </is>
      </c>
      <c r="H1256" s="71" t="n">
        <v>36</v>
      </c>
      <c r="I1256" s="71" t="n">
        <v>94</v>
      </c>
      <c r="J1256" s="71" t="n"/>
      <c r="K1256" s="93" t="n"/>
      <c r="L1256" s="71" t="inlineStr">
        <is>
          <t>Bộ 4</t>
        </is>
      </c>
      <c r="M1256" s="64" t="n"/>
      <c r="N1256" s="64" t="n"/>
      <c r="O1256" s="64" t="n"/>
      <c r="P1256" s="64" t="n"/>
      <c r="Q1256" s="64" t="n"/>
      <c r="R1256" s="71" t="inlineStr">
        <is>
          <t>🟢 CÓ</t>
        </is>
      </c>
      <c r="S1256" s="45" t="n"/>
      <c r="T1256" s="45" t="n"/>
      <c r="U1256" s="61">
        <f>IF($C1256="","",B1256&amp;" "&amp;C1256&amp;" · ĐK"&amp;D1256&amp;IF(E1256=""," "," "&amp;E1256)&amp;IF(K1256=""," "," - "&amp;K1256))</f>
        <v/>
      </c>
    </row>
    <row r="1257" ht="39.75" customHeight="1">
      <c r="A1257" s="89" t="n"/>
      <c r="B1257" s="90" t="inlineStr">
        <is>
          <t>YUNNEI</t>
        </is>
      </c>
      <c r="C1257" s="43" t="inlineStr">
        <is>
          <t>YN4102QBZL-B</t>
        </is>
      </c>
      <c r="D1257" s="90" t="n">
        <v>102</v>
      </c>
      <c r="E1257" s="90" t="inlineStr">
        <is>
          <t>(A)</t>
        </is>
      </c>
      <c r="F1257" s="43" t="inlineStr">
        <is>
          <t>buồng nổ 61, có 2 dấu supap</t>
        </is>
      </c>
      <c r="G1257" s="90" t="inlineStr">
        <is>
          <t>35</t>
        </is>
      </c>
      <c r="H1257" s="90" t="n">
        <v>36</v>
      </c>
      <c r="I1257" s="90" t="n">
        <v>94</v>
      </c>
      <c r="J1257" s="90" t="n"/>
      <c r="K1257" s="91" t="n"/>
      <c r="L1257" s="90" t="inlineStr">
        <is>
          <t>Bộ 4</t>
        </is>
      </c>
      <c r="M1257" s="92" t="n"/>
      <c r="N1257" s="92" t="n"/>
      <c r="O1257" s="92" t="n"/>
      <c r="P1257" s="92" t="n"/>
      <c r="Q1257" s="92" t="n"/>
      <c r="R1257" s="90" t="inlineStr">
        <is>
          <t>🟢 CÓ</t>
        </is>
      </c>
      <c r="S1257" s="45" t="inlineStr">
        <is>
          <t>SPT008</t>
        </is>
      </c>
      <c r="T1257" s="45" t="n"/>
      <c r="U1257" s="61">
        <f>IF($C1257="","",B1257&amp;" "&amp;C1257&amp;" · ĐK"&amp;D1257&amp;IF(E1257=""," "," "&amp;E1257)&amp;IF(K1257=""," "," - "&amp;K1257))</f>
        <v/>
      </c>
    </row>
    <row r="1258" ht="39.75" customHeight="1">
      <c r="A1258" s="85" t="n"/>
      <c r="B1258" s="63" t="inlineStr">
        <is>
          <t>◆  XICHAI   (8 sản phẩm)</t>
        </is>
      </c>
      <c r="C1258" s="86" t="n"/>
      <c r="D1258" s="86" t="n"/>
      <c r="E1258" s="86" t="n"/>
      <c r="F1258" s="86" t="n"/>
      <c r="G1258" s="86" t="n"/>
      <c r="H1258" s="86" t="n"/>
      <c r="I1258" s="86" t="n"/>
      <c r="J1258" s="86" t="n"/>
      <c r="K1258" s="87" t="n"/>
      <c r="L1258" s="86" t="n"/>
      <c r="M1258" s="86" t="n"/>
      <c r="N1258" s="86" t="n"/>
      <c r="O1258" s="86" t="n"/>
      <c r="P1258" s="86" t="n"/>
      <c r="Q1258" s="86" t="n"/>
      <c r="R1258" s="86" t="n"/>
      <c r="S1258" s="88" t="n"/>
      <c r="T1258" s="45" t="n"/>
      <c r="U1258" s="61">
        <f>IF($C1258="","",B1258&amp;" "&amp;C1258&amp;" · ĐK"&amp;D1258&amp;IF(E1258=""," "," "&amp;E1258)&amp;IF(K1258=""," "," - "&amp;K1258))</f>
        <v/>
      </c>
    </row>
    <row r="1259" ht="39.75" customHeight="1">
      <c r="A1259" s="89" t="n"/>
      <c r="B1259" s="90" t="inlineStr">
        <is>
          <t>XICHAI</t>
        </is>
      </c>
      <c r="C1259" s="43" t="inlineStr">
        <is>
          <t>N485NB Xy lanh mạ màu</t>
        </is>
      </c>
      <c r="D1259" s="90" t="n">
        <v>85</v>
      </c>
      <c r="E1259" s="90" t="n"/>
      <c r="F1259" s="43" t="inlineStr">
        <is>
          <t>buồng nổ 50</t>
        </is>
      </c>
      <c r="G1259" s="90" t="inlineStr">
        <is>
          <t>28x72</t>
        </is>
      </c>
      <c r="H1259" s="90" t="n">
        <v>36</v>
      </c>
      <c r="I1259" s="90" t="n">
        <v>88</v>
      </c>
      <c r="J1259" s="90" t="n"/>
      <c r="K1259" s="91" t="n"/>
      <c r="L1259" s="90" t="inlineStr">
        <is>
          <t>Cái</t>
        </is>
      </c>
      <c r="M1259" s="92" t="n"/>
      <c r="N1259" s="92" t="n"/>
      <c r="O1259" s="92" t="n"/>
      <c r="P1259" s="92" t="n"/>
      <c r="Q1259" s="92" t="n"/>
      <c r="R1259" s="90" t="inlineStr">
        <is>
          <t>🟢 CÓ</t>
        </is>
      </c>
      <c r="S1259" s="45" t="n"/>
      <c r="T1259" s="45" t="n"/>
      <c r="U1259" s="61">
        <f>IF($C1259="","",B1259&amp;" "&amp;C1259&amp;" · ĐK"&amp;D1259&amp;IF(E1259=""," "," "&amp;E1259)&amp;IF(K1259=""," "," - "&amp;K1259))</f>
        <v/>
      </c>
    </row>
    <row r="1260" ht="39.75" customHeight="1">
      <c r="A1260" s="89" t="n"/>
      <c r="B1260" s="71" t="inlineStr">
        <is>
          <t>XICHAI</t>
        </is>
      </c>
      <c r="C1260" s="45" t="inlineStr">
        <is>
          <t>WX485</t>
        </is>
      </c>
      <c r="D1260" s="71" t="n">
        <v>85</v>
      </c>
      <c r="E1260" s="71" t="n"/>
      <c r="F1260" s="45" t="inlineStr">
        <is>
          <t>buồng nổ 48, 5</t>
        </is>
      </c>
      <c r="G1260" s="71" t="inlineStr">
        <is>
          <t>28</t>
        </is>
      </c>
      <c r="H1260" s="71" t="n">
        <v>34</v>
      </c>
      <c r="I1260" s="71" t="n">
        <v>85</v>
      </c>
      <c r="J1260" s="71" t="n"/>
      <c r="K1260" s="93" t="n"/>
      <c r="L1260" s="71" t="inlineStr">
        <is>
          <t>Cái</t>
        </is>
      </c>
      <c r="M1260" s="64" t="n"/>
      <c r="N1260" s="64" t="n"/>
      <c r="O1260" s="64" t="n"/>
      <c r="P1260" s="64" t="n"/>
      <c r="Q1260" s="64" t="n"/>
      <c r="R1260" s="71" t="inlineStr">
        <is>
          <t>🟢 CÓ</t>
        </is>
      </c>
      <c r="S1260" s="45" t="inlineStr">
        <is>
          <t>485/100</t>
        </is>
      </c>
      <c r="T1260" s="45" t="n"/>
      <c r="U1260" s="61">
        <f>IF($C1260="","",B1260&amp;" "&amp;C1260&amp;" · ĐK"&amp;D1260&amp;IF(E1260=""," "," "&amp;E1260)&amp;IF(K1260=""," "," - "&amp;K1260))</f>
        <v/>
      </c>
    </row>
    <row r="1261" ht="39.75" customHeight="1">
      <c r="A1261" s="89" t="n"/>
      <c r="B1261" s="90" t="inlineStr">
        <is>
          <t>XICHAI</t>
        </is>
      </c>
      <c r="C1261" s="43" t="inlineStr">
        <is>
          <t>WX485ZLQ</t>
        </is>
      </c>
      <c r="D1261" s="90" t="n">
        <v>85</v>
      </c>
      <c r="E1261" s="90" t="n"/>
      <c r="F1261" s="43" t="inlineStr">
        <is>
          <t>buồng nổ 42, dù</t>
        </is>
      </c>
      <c r="G1261" s="90" t="inlineStr">
        <is>
          <t>29x72</t>
        </is>
      </c>
      <c r="H1261" s="90" t="n">
        <v>36</v>
      </c>
      <c r="I1261" s="90" t="n">
        <v>79</v>
      </c>
      <c r="J1261" s="90" t="n"/>
      <c r="K1261" s="91" t="n"/>
      <c r="L1261" s="90" t="inlineStr">
        <is>
          <t>Cái</t>
        </is>
      </c>
      <c r="M1261" s="92" t="n"/>
      <c r="N1261" s="92" t="n"/>
      <c r="O1261" s="92" t="n"/>
      <c r="P1261" s="92" t="n"/>
      <c r="Q1261" s="92" t="n"/>
      <c r="R1261" s="90" t="inlineStr">
        <is>
          <t>🟢 CÓ</t>
        </is>
      </c>
      <c r="S1261" s="45" t="n"/>
      <c r="T1261" s="45" t="n"/>
      <c r="U1261" s="61">
        <f>IF($C1261="","",B1261&amp;" "&amp;C1261&amp;" · ĐK"&amp;D1261&amp;IF(E1261=""," "," "&amp;E1261)&amp;IF(K1261=""," "," - "&amp;K1261))</f>
        <v/>
      </c>
    </row>
    <row r="1262" ht="39.75" customHeight="1">
      <c r="A1262" s="89" t="n"/>
      <c r="B1262" s="71" t="inlineStr">
        <is>
          <t>XICHAI</t>
        </is>
      </c>
      <c r="C1262" s="45" t="inlineStr">
        <is>
          <t>WX485ZLQ / 4DW83-73</t>
        </is>
      </c>
      <c r="D1262" s="71" t="n">
        <v>85</v>
      </c>
      <c r="E1262" s="71" t="n"/>
      <c r="F1262" s="45" t="inlineStr">
        <is>
          <t>buồng nổ 44, 5</t>
        </is>
      </c>
      <c r="G1262" s="71" t="inlineStr">
        <is>
          <t>29</t>
        </is>
      </c>
      <c r="H1262" s="71" t="n">
        <v>36</v>
      </c>
      <c r="I1262" s="71" t="n">
        <v>80</v>
      </c>
      <c r="J1262" s="71" t="n"/>
      <c r="K1262" s="93" t="n"/>
      <c r="L1262" s="71" t="inlineStr">
        <is>
          <t>Bộ 4</t>
        </is>
      </c>
      <c r="M1262" s="64" t="n"/>
      <c r="N1262" s="64" t="n"/>
      <c r="O1262" s="64" t="n"/>
      <c r="P1262" s="64" t="n"/>
      <c r="Q1262" s="64" t="n"/>
      <c r="R1262" s="71" t="inlineStr">
        <is>
          <t>🟢 CÓ</t>
        </is>
      </c>
      <c r="S1262" s="45" t="inlineStr">
        <is>
          <t>WB030000-PJJT</t>
        </is>
      </c>
      <c r="T1262" s="45" t="n"/>
      <c r="U1262" s="61">
        <f>IF($C1262="","",B1262&amp;" "&amp;C1262&amp;" · ĐK"&amp;D1262&amp;IF(E1262=""," "," "&amp;E1262)&amp;IF(K1262=""," "," - "&amp;K1262))</f>
        <v/>
      </c>
    </row>
    <row r="1263" ht="39.75" customHeight="1">
      <c r="A1263" s="89" t="n"/>
      <c r="B1263" s="90" t="inlineStr">
        <is>
          <t>XICHAI</t>
        </is>
      </c>
      <c r="C1263" s="43" t="inlineStr">
        <is>
          <t>WX489BWZL</t>
        </is>
      </c>
      <c r="D1263" s="90" t="n">
        <v>89</v>
      </c>
      <c r="E1263" s="90" t="n"/>
      <c r="F1263" s="43" t="inlineStr">
        <is>
          <t>buồng nổ 45</t>
        </is>
      </c>
      <c r="G1263" s="90" t="inlineStr">
        <is>
          <t>29</t>
        </is>
      </c>
      <c r="H1263" s="90" t="n">
        <v>36</v>
      </c>
      <c r="I1263" s="90" t="n"/>
      <c r="J1263" s="90" t="n"/>
      <c r="K1263" s="91" t="n"/>
      <c r="L1263" s="90" t="inlineStr">
        <is>
          <t>Cái</t>
        </is>
      </c>
      <c r="M1263" s="92" t="n"/>
      <c r="N1263" s="92" t="n"/>
      <c r="O1263" s="92" t="n"/>
      <c r="P1263" s="92" t="n"/>
      <c r="Q1263" s="92" t="n"/>
      <c r="R1263" s="90" t="inlineStr">
        <is>
          <t>🟢 CÓ</t>
        </is>
      </c>
      <c r="S1263" s="45" t="n"/>
      <c r="T1263" s="45" t="n"/>
      <c r="U1263" s="61">
        <f>IF($C1263="","",B1263&amp;" "&amp;C1263&amp;" · ĐK"&amp;D1263&amp;IF(E1263=""," "," "&amp;E1263)&amp;IF(K1263=""," "," - "&amp;K1263))</f>
        <v/>
      </c>
    </row>
    <row r="1264" ht="39.75" customHeight="1">
      <c r="A1264" s="89" t="n"/>
      <c r="B1264" s="71" t="inlineStr">
        <is>
          <t>XICHAI</t>
        </is>
      </c>
      <c r="C1264" s="45" t="inlineStr">
        <is>
          <t>WX490-S490</t>
        </is>
      </c>
      <c r="D1264" s="71" t="n">
        <v>90</v>
      </c>
      <c r="E1264" s="71" t="n"/>
      <c r="F1264" s="45" t="inlineStr">
        <is>
          <t>buồng nổ 48</t>
        </is>
      </c>
      <c r="G1264" s="71" t="inlineStr">
        <is>
          <t>28</t>
        </is>
      </c>
      <c r="H1264" s="71" t="n">
        <v>36</v>
      </c>
      <c r="I1264" s="71" t="n">
        <v>88</v>
      </c>
      <c r="J1264" s="71" t="n"/>
      <c r="K1264" s="93" t="n"/>
      <c r="L1264" s="71" t="inlineStr">
        <is>
          <t>Bộ 4</t>
        </is>
      </c>
      <c r="M1264" s="64" t="n"/>
      <c r="N1264" s="64" t="n"/>
      <c r="O1264" s="64" t="n"/>
      <c r="P1264" s="64" t="n"/>
      <c r="Q1264" s="64" t="n"/>
      <c r="R1264" s="71" t="inlineStr">
        <is>
          <t>🟢 CÓ</t>
        </is>
      </c>
      <c r="S1264" s="45" t="n"/>
      <c r="T1264" s="45" t="n"/>
      <c r="U1264" s="61">
        <f>IF($C1264="","",B1264&amp;" "&amp;C1264&amp;" · ĐK"&amp;D1264&amp;IF(E1264=""," "," "&amp;E1264)&amp;IF(K1264=""," "," - "&amp;K1264))</f>
        <v/>
      </c>
    </row>
    <row r="1265" ht="39.75" customHeight="1">
      <c r="A1265" s="89" t="n"/>
      <c r="B1265" s="90" t="inlineStr">
        <is>
          <t>XICHAI</t>
        </is>
      </c>
      <c r="C1265" s="43" t="inlineStr">
        <is>
          <t>WX490A</t>
        </is>
      </c>
      <c r="D1265" s="90" t="n">
        <v>90</v>
      </c>
      <c r="E1265" s="90" t="n"/>
      <c r="F1265" s="43" t="inlineStr">
        <is>
          <t>buồng nổ 48</t>
        </is>
      </c>
      <c r="G1265" s="90" t="inlineStr">
        <is>
          <t>28</t>
        </is>
      </c>
      <c r="H1265" s="90" t="n">
        <v>34</v>
      </c>
      <c r="I1265" s="90" t="n">
        <v>85</v>
      </c>
      <c r="J1265" s="90" t="n"/>
      <c r="K1265" s="91" t="n"/>
      <c r="L1265" s="90" t="inlineStr">
        <is>
          <t>Cái</t>
        </is>
      </c>
      <c r="M1265" s="92" t="n"/>
      <c r="N1265" s="92" t="n"/>
      <c r="O1265" s="92" t="n"/>
      <c r="P1265" s="92" t="n"/>
      <c r="Q1265" s="92" t="n"/>
      <c r="R1265" s="90" t="inlineStr">
        <is>
          <t>🟢 CÓ</t>
        </is>
      </c>
      <c r="S1265" s="45" t="inlineStr">
        <is>
          <t>WB48AS20-PJ4P/ 4DW91-45G2</t>
        </is>
      </c>
      <c r="T1265" s="45" t="n"/>
      <c r="U1265" s="61">
        <f>IF($C1265="","",B1265&amp;" "&amp;C1265&amp;" · ĐK"&amp;D1265&amp;IF(E1265=""," "," "&amp;E1265)&amp;IF(K1265=""," "," - "&amp;K1265))</f>
        <v/>
      </c>
    </row>
    <row r="1266" ht="39.75" customHeight="1">
      <c r="A1266" s="89" t="n"/>
      <c r="B1266" s="71" t="inlineStr">
        <is>
          <t>XICHAI</t>
        </is>
      </c>
      <c r="C1266" s="45" t="inlineStr">
        <is>
          <t>WX490ZLQ (B4300) động cơ 4DW93-84</t>
        </is>
      </c>
      <c r="D1266" s="71" t="n">
        <v>90</v>
      </c>
      <c r="E1266" s="71" t="n"/>
      <c r="F1266" s="45" t="inlineStr">
        <is>
          <t>buồng nổ dù 46, ko dấu supap (Miệng XL vát)</t>
        </is>
      </c>
      <c r="G1266" s="71" t="inlineStr">
        <is>
          <t>29</t>
        </is>
      </c>
      <c r="H1266" s="71" t="n">
        <v>33</v>
      </c>
      <c r="I1266" s="71" t="n">
        <v>77</v>
      </c>
      <c r="J1266" s="71" t="n"/>
      <c r="K1266" s="93" t="n"/>
      <c r="L1266" s="71" t="inlineStr">
        <is>
          <t>Bộ 4</t>
        </is>
      </c>
      <c r="M1266" s="64" t="n"/>
      <c r="N1266" s="64" t="n"/>
      <c r="O1266" s="64" t="n"/>
      <c r="P1266" s="64" t="n"/>
      <c r="Q1266" s="64" t="n"/>
      <c r="R1266" s="71" t="inlineStr">
        <is>
          <t>🟢 CÓ</t>
        </is>
      </c>
      <c r="S1266" s="45" t="inlineStr">
        <is>
          <t>4DW93-84</t>
        </is>
      </c>
      <c r="T1266" s="45" t="n"/>
      <c r="U1266" s="61">
        <f>IF($C1266="","",B1266&amp;" "&amp;C1266&amp;" · ĐK"&amp;D1266&amp;IF(E1266=""," "," "&amp;E1266)&amp;IF(K1266=""," "," - "&amp;K1266))</f>
        <v/>
      </c>
    </row>
    <row r="1267" ht="39.75" customHeight="1">
      <c r="A1267" s="85" t="n"/>
      <c r="B1267" s="63" t="inlineStr">
        <is>
          <t>◆  WECHAI   (8 sản phẩm)</t>
        </is>
      </c>
      <c r="C1267" s="86" t="n"/>
      <c r="D1267" s="86" t="n"/>
      <c r="E1267" s="86" t="n"/>
      <c r="F1267" s="86" t="n"/>
      <c r="G1267" s="86" t="n"/>
      <c r="H1267" s="86" t="n"/>
      <c r="I1267" s="86" t="n"/>
      <c r="J1267" s="86" t="n"/>
      <c r="K1267" s="87" t="n"/>
      <c r="L1267" s="86" t="n"/>
      <c r="M1267" s="86" t="n"/>
      <c r="N1267" s="86" t="n"/>
      <c r="O1267" s="86" t="n"/>
      <c r="P1267" s="86" t="n"/>
      <c r="Q1267" s="86" t="n"/>
      <c r="R1267" s="86" t="n"/>
      <c r="S1267" s="88" t="n"/>
      <c r="T1267" s="45" t="n"/>
      <c r="U1267" s="61">
        <f>IF($C1267="","",B1267&amp;" "&amp;C1267&amp;" · ĐK"&amp;D1267&amp;IF(E1267=""," "," "&amp;E1267)&amp;IF(K1267=""," "," - "&amp;K1267))</f>
        <v/>
      </c>
    </row>
    <row r="1268" ht="39.75" customHeight="1">
      <c r="A1268" s="89" t="n"/>
      <c r="B1268" s="71" t="inlineStr">
        <is>
          <t>WECHAI</t>
        </is>
      </c>
      <c r="C1268" s="45" t="inlineStr">
        <is>
          <t>ZH4100P</t>
        </is>
      </c>
      <c r="D1268" s="71" t="n">
        <v>100</v>
      </c>
      <c r="E1268" s="71" t="n"/>
      <c r="F1268" s="45" t="inlineStr">
        <is>
          <t>buồng nổ 57 nhọn cao 105</t>
        </is>
      </c>
      <c r="G1268" s="71" t="inlineStr">
        <is>
          <t>35</t>
        </is>
      </c>
      <c r="H1268" s="71" t="n">
        <v>42</v>
      </c>
      <c r="I1268" s="71" t="n">
        <v>105</v>
      </c>
      <c r="J1268" s="71" t="n"/>
      <c r="K1268" s="93" t="n"/>
      <c r="L1268" s="71" t="inlineStr">
        <is>
          <t>Bộ 4</t>
        </is>
      </c>
      <c r="M1268" s="64" t="n"/>
      <c r="N1268" s="64" t="n"/>
      <c r="O1268" s="64" t="n"/>
      <c r="P1268" s="64" t="n"/>
      <c r="Q1268" s="64" t="n"/>
      <c r="R1268" s="71" t="inlineStr">
        <is>
          <t>🟢 CÓ</t>
        </is>
      </c>
      <c r="S1268" s="45" t="inlineStr">
        <is>
          <t>(máy lai trộn bê tông)</t>
        </is>
      </c>
      <c r="T1268" s="45" t="n"/>
      <c r="U1268" s="61">
        <f>IF($C1268="","",B1268&amp;" "&amp;C1268&amp;" · ĐK"&amp;D1268&amp;IF(E1268=""," "," "&amp;E1268)&amp;IF(K1268=""," "," - "&amp;K1268))</f>
        <v/>
      </c>
    </row>
    <row r="1269" ht="39.75" customHeight="1">
      <c r="A1269" s="89" t="n"/>
      <c r="B1269" s="90" t="inlineStr">
        <is>
          <t>WECHAI</t>
        </is>
      </c>
      <c r="C1269" s="43" t="inlineStr">
        <is>
          <t>YN4102QBZL-D</t>
        </is>
      </c>
      <c r="D1269" s="90" t="n">
        <v>102</v>
      </c>
      <c r="E1269" s="90" t="n"/>
      <c r="F1269" s="43" t="inlineStr">
        <is>
          <t>buồng nổ 61</t>
        </is>
      </c>
      <c r="G1269" s="90" t="inlineStr">
        <is>
          <t>35</t>
        </is>
      </c>
      <c r="H1269" s="90" t="n">
        <v>36</v>
      </c>
      <c r="I1269" s="90" t="n">
        <v>94</v>
      </c>
      <c r="J1269" s="90" t="n"/>
      <c r="K1269" s="91" t="n"/>
      <c r="L1269" s="90" t="inlineStr">
        <is>
          <t>Bộ 4</t>
        </is>
      </c>
      <c r="M1269" s="92" t="n"/>
      <c r="N1269" s="92" t="n"/>
      <c r="O1269" s="92" t="n"/>
      <c r="P1269" s="92" t="n"/>
      <c r="Q1269" s="92" t="n"/>
      <c r="R1269" s="90" t="inlineStr">
        <is>
          <t>🟢 CÓ</t>
        </is>
      </c>
      <c r="S1269" s="45" t="inlineStr">
        <is>
          <t>SPT017</t>
        </is>
      </c>
      <c r="T1269" s="45" t="n"/>
      <c r="U1269" s="61">
        <f>IF($C1269="","",B1269&amp;" "&amp;C1269&amp;" · ĐK"&amp;D1269&amp;IF(E1269=""," "," "&amp;E1269)&amp;IF(K1269=""," "," - "&amp;K1269))</f>
        <v/>
      </c>
    </row>
    <row r="1270" ht="39.75" customHeight="1">
      <c r="A1270" s="89" t="n"/>
      <c r="B1270" s="71" t="inlineStr">
        <is>
          <t>WECHAI</t>
        </is>
      </c>
      <c r="C1270" s="45" t="inlineStr">
        <is>
          <t>ZH4102</t>
        </is>
      </c>
      <c r="D1270" s="71" t="n">
        <v>102</v>
      </c>
      <c r="E1270" s="71" t="n"/>
      <c r="F1270" s="45" t="inlineStr">
        <is>
          <t>buồng nổ 63 cao</t>
        </is>
      </c>
      <c r="G1270" s="71" t="inlineStr">
        <is>
          <t>35</t>
        </is>
      </c>
      <c r="H1270" s="71" t="n">
        <v>42.5</v>
      </c>
      <c r="I1270" s="71" t="n">
        <v>102</v>
      </c>
      <c r="J1270" s="71" t="n"/>
      <c r="K1270" s="93" t="n"/>
      <c r="L1270" s="71" t="inlineStr">
        <is>
          <t>Bộ 4</t>
        </is>
      </c>
      <c r="M1270" s="64" t="n"/>
      <c r="N1270" s="64" t="n"/>
      <c r="O1270" s="64" t="n"/>
      <c r="P1270" s="64" t="n"/>
      <c r="Q1270" s="64" t="n"/>
      <c r="R1270" s="71" t="inlineStr">
        <is>
          <t>🟢 CÓ</t>
        </is>
      </c>
      <c r="S1270" s="45" t="n"/>
      <c r="T1270" s="45" t="n"/>
      <c r="U1270" s="61">
        <f>IF($C1270="","",B1270&amp;" "&amp;C1270&amp;" · ĐK"&amp;D1270&amp;IF(E1270=""," "," "&amp;E1270)&amp;IF(K1270=""," "," - "&amp;K1270))</f>
        <v/>
      </c>
    </row>
    <row r="1271" ht="39.75" customHeight="1">
      <c r="A1271" s="89" t="n"/>
      <c r="B1271" s="90" t="inlineStr">
        <is>
          <t>WECHAI</t>
        </is>
      </c>
      <c r="C1271" s="43" t="inlineStr">
        <is>
          <t>ZH4102 (máy công trình) 3 xéc măng</t>
        </is>
      </c>
      <c r="D1271" s="90" t="n">
        <v>102</v>
      </c>
      <c r="E1271" s="90" t="n"/>
      <c r="F1271" s="43" t="inlineStr">
        <is>
          <t>buồng nổ 62</t>
        </is>
      </c>
      <c r="G1271" s="90" t="inlineStr">
        <is>
          <t>35</t>
        </is>
      </c>
      <c r="H1271" s="90" t="n">
        <v>43</v>
      </c>
      <c r="I1271" s="90" t="n"/>
      <c r="J1271" s="90" t="n"/>
      <c r="K1271" s="91" t="n"/>
      <c r="L1271" s="90" t="inlineStr">
        <is>
          <t>Bộ 4</t>
        </is>
      </c>
      <c r="M1271" s="92" t="n"/>
      <c r="N1271" s="92" t="n"/>
      <c r="O1271" s="92" t="n"/>
      <c r="P1271" s="92" t="n"/>
      <c r="Q1271" s="92" t="n"/>
      <c r="R1271" s="90" t="inlineStr">
        <is>
          <t>🟢 CÓ</t>
        </is>
      </c>
      <c r="S1271" s="45" t="n"/>
      <c r="T1271" s="45" t="n"/>
      <c r="U1271" s="61">
        <f>IF($C1271="","",B1271&amp;" "&amp;C1271&amp;" · ĐK"&amp;D1271&amp;IF(E1271=""," "," "&amp;E1271)&amp;IF(K1271=""," "," - "&amp;K1271))</f>
        <v/>
      </c>
    </row>
    <row r="1272" ht="39.75" customHeight="1">
      <c r="A1272" s="89" t="n"/>
      <c r="B1272" s="71" t="inlineStr">
        <is>
          <t>WECHAI</t>
        </is>
      </c>
      <c r="C1272" s="45" t="inlineStr">
        <is>
          <t>ZH4102 (máy công trình) 3 xéc măng</t>
        </is>
      </c>
      <c r="D1272" s="71" t="n">
        <v>102</v>
      </c>
      <c r="E1272" s="71" t="n"/>
      <c r="F1272" s="45" t="inlineStr">
        <is>
          <t>buồng nổ 62</t>
        </is>
      </c>
      <c r="G1272" s="71" t="inlineStr">
        <is>
          <t>35</t>
        </is>
      </c>
      <c r="H1272" s="71" t="n">
        <v>43</v>
      </c>
      <c r="I1272" s="71" t="n"/>
      <c r="J1272" s="71" t="n"/>
      <c r="K1272" s="93" t="n"/>
      <c r="L1272" s="71" t="inlineStr">
        <is>
          <t>Bộ 4</t>
        </is>
      </c>
      <c r="M1272" s="64" t="n"/>
      <c r="N1272" s="64" t="n"/>
      <c r="O1272" s="64" t="n"/>
      <c r="P1272" s="64" t="n"/>
      <c r="Q1272" s="64" t="n"/>
      <c r="R1272" s="71" t="inlineStr">
        <is>
          <t>🟢 CÓ</t>
        </is>
      </c>
      <c r="S1272" s="45" t="n"/>
      <c r="T1272" s="45" t="n"/>
      <c r="U1272" s="61">
        <f>IF($C1272="","",B1272&amp;" "&amp;C1272&amp;" · ĐK"&amp;D1272&amp;IF(E1272=""," "," "&amp;E1272)&amp;IF(K1272=""," "," - "&amp;K1272))</f>
        <v/>
      </c>
    </row>
    <row r="1273" ht="39.75" customHeight="1">
      <c r="A1273" s="89" t="n"/>
      <c r="B1273" s="90" t="inlineStr">
        <is>
          <t>WECHAI</t>
        </is>
      </c>
      <c r="C1273" s="43" t="inlineStr">
        <is>
          <t>ZH4102 (máy công trình) 4 xéc măng</t>
        </is>
      </c>
      <c r="D1273" s="90" t="n">
        <v>102</v>
      </c>
      <c r="E1273" s="90" t="n"/>
      <c r="F1273" s="43" t="inlineStr">
        <is>
          <t>buồng nổ 62, 5</t>
        </is>
      </c>
      <c r="G1273" s="90" t="inlineStr">
        <is>
          <t>35</t>
        </is>
      </c>
      <c r="H1273" s="90" t="n">
        <v>43</v>
      </c>
      <c r="I1273" s="90" t="n">
        <v>102</v>
      </c>
      <c r="J1273" s="90" t="n"/>
      <c r="K1273" s="91" t="n"/>
      <c r="L1273" s="90" t="inlineStr">
        <is>
          <t>Bộ 4</t>
        </is>
      </c>
      <c r="M1273" s="92" t="n"/>
      <c r="N1273" s="92" t="n"/>
      <c r="O1273" s="92" t="n"/>
      <c r="P1273" s="92" t="n"/>
      <c r="Q1273" s="92" t="n"/>
      <c r="R1273" s="90" t="inlineStr">
        <is>
          <t>🟢 CÓ</t>
        </is>
      </c>
      <c r="S1273" s="45" t="n"/>
      <c r="T1273" s="45" t="n"/>
      <c r="U1273" s="61">
        <f>IF($C1273="","",B1273&amp;" "&amp;C1273&amp;" · ĐK"&amp;D1273&amp;IF(E1273=""," "," "&amp;E1273)&amp;IF(K1273=""," "," - "&amp;K1273))</f>
        <v/>
      </c>
    </row>
    <row r="1274" ht="39.75" customHeight="1">
      <c r="A1274" s="89" t="n"/>
      <c r="B1274" s="71" t="inlineStr">
        <is>
          <t>WECHAI</t>
        </is>
      </c>
      <c r="C1274" s="45" t="inlineStr">
        <is>
          <t>ZH4105</t>
        </is>
      </c>
      <c r="D1274" s="71" t="n">
        <v>105</v>
      </c>
      <c r="E1274" s="71" t="n"/>
      <c r="F1274" s="45" t="inlineStr">
        <is>
          <t>buồng nổ 63 nổ nhọn</t>
        </is>
      </c>
      <c r="G1274" s="71" t="inlineStr">
        <is>
          <t>35</t>
        </is>
      </c>
      <c r="H1274" s="71" t="n">
        <v>43</v>
      </c>
      <c r="I1274" s="71" t="n">
        <v>108</v>
      </c>
      <c r="J1274" s="71" t="n"/>
      <c r="K1274" s="93" t="n"/>
      <c r="L1274" s="71" t="inlineStr">
        <is>
          <t>Bộ 4</t>
        </is>
      </c>
      <c r="M1274" s="64" t="n"/>
      <c r="N1274" s="64" t="n"/>
      <c r="O1274" s="64" t="n"/>
      <c r="P1274" s="64" t="n"/>
      <c r="Q1274" s="64" t="n"/>
      <c r="R1274" s="71" t="inlineStr">
        <is>
          <t>🟢 CÓ</t>
        </is>
      </c>
      <c r="S1274" s="45" t="n"/>
      <c r="T1274" s="45" t="n"/>
      <c r="U1274" s="61">
        <f>IF($C1274="","",B1274&amp;" "&amp;C1274&amp;" · ĐK"&amp;D1274&amp;IF(E1274=""," "," "&amp;E1274)&amp;IF(K1274=""," "," - "&amp;K1274))</f>
        <v/>
      </c>
    </row>
    <row r="1275" ht="39.75" customHeight="1">
      <c r="A1275" s="89" t="n"/>
      <c r="B1275" s="90" t="inlineStr">
        <is>
          <t>WECHAI</t>
        </is>
      </c>
      <c r="C1275" s="43" t="inlineStr">
        <is>
          <t>2135K-1</t>
        </is>
      </c>
      <c r="D1275" s="90" t="n">
        <v>135</v>
      </c>
      <c r="E1275" s="90" t="n"/>
      <c r="F1275" s="43" t="inlineStr">
        <is>
          <t>buồng nổ 78 có 2 dấu supap</t>
        </is>
      </c>
      <c r="G1275" s="90" t="inlineStr">
        <is>
          <t>47</t>
        </is>
      </c>
      <c r="H1275" s="90" t="n">
        <v>87</v>
      </c>
      <c r="I1275" s="90" t="n">
        <v>180</v>
      </c>
      <c r="J1275" s="90" t="n"/>
      <c r="K1275" s="91" t="n"/>
      <c r="L1275" s="90" t="inlineStr">
        <is>
          <t>Cái</t>
        </is>
      </c>
      <c r="M1275" s="92" t="n"/>
      <c r="N1275" s="92" t="n"/>
      <c r="O1275" s="92" t="n"/>
      <c r="P1275" s="92" t="n"/>
      <c r="Q1275" s="92" t="n"/>
      <c r="R1275" s="90" t="inlineStr">
        <is>
          <t>🟢 CÓ</t>
        </is>
      </c>
      <c r="S1275" s="45" t="n"/>
      <c r="T1275" s="45" t="n"/>
      <c r="U1275" s="61">
        <f>IF($C1275="","",B1275&amp;" "&amp;C1275&amp;" · ĐK"&amp;D1275&amp;IF(E1275=""," "," "&amp;E1275)&amp;IF(K1275=""," "," - "&amp;K1275))</f>
        <v/>
      </c>
    </row>
    <row r="1276" ht="39.75" customHeight="1">
      <c r="A1276" s="85" t="n"/>
      <c r="B1276" s="63" t="inlineStr">
        <is>
          <t>◆  WEIFANG   (7 sản phẩm)</t>
        </is>
      </c>
      <c r="C1276" s="86" t="n"/>
      <c r="D1276" s="86" t="n"/>
      <c r="E1276" s="86" t="n"/>
      <c r="F1276" s="86" t="n"/>
      <c r="G1276" s="86" t="n"/>
      <c r="H1276" s="86" t="n"/>
      <c r="I1276" s="86" t="n"/>
      <c r="J1276" s="86" t="n"/>
      <c r="K1276" s="87" t="n"/>
      <c r="L1276" s="86" t="n"/>
      <c r="M1276" s="86" t="n"/>
      <c r="N1276" s="86" t="n"/>
      <c r="O1276" s="86" t="n"/>
      <c r="P1276" s="86" t="n"/>
      <c r="Q1276" s="86" t="n"/>
      <c r="R1276" s="86" t="n"/>
      <c r="S1276" s="88" t="n"/>
      <c r="T1276" s="45" t="n"/>
      <c r="U1276" s="61">
        <f>IF($C1276="","",B1276&amp;" "&amp;C1276&amp;" · ĐK"&amp;D1276&amp;IF(E1276=""," "," "&amp;E1276)&amp;IF(K1276=""," "," - "&amp;K1276))</f>
        <v/>
      </c>
    </row>
    <row r="1277" ht="39.75" customHeight="1">
      <c r="A1277" s="89" t="n"/>
      <c r="B1277" s="90" t="inlineStr">
        <is>
          <t>WEIFANG</t>
        </is>
      </c>
      <c r="C1277" s="43" t="inlineStr">
        <is>
          <t>495ZD</t>
        </is>
      </c>
      <c r="D1277" s="90" t="n">
        <v>95</v>
      </c>
      <c r="E1277" s="90" t="n"/>
      <c r="F1277" s="43" t="n"/>
      <c r="G1277" s="90" t="inlineStr">
        <is>
          <t>35</t>
        </is>
      </c>
      <c r="H1277" s="90" t="n">
        <v>42</v>
      </c>
      <c r="I1277" s="90" t="n">
        <v>110</v>
      </c>
      <c r="J1277" s="90" t="n"/>
      <c r="K1277" s="91" t="n"/>
      <c r="L1277" s="90" t="inlineStr">
        <is>
          <t>Cái</t>
        </is>
      </c>
      <c r="M1277" s="92" t="n"/>
      <c r="N1277" s="92" t="n"/>
      <c r="O1277" s="92" t="n"/>
      <c r="P1277" s="92" t="n"/>
      <c r="Q1277" s="92" t="n"/>
      <c r="R1277" s="90" t="inlineStr">
        <is>
          <t>🟢 CÓ</t>
        </is>
      </c>
      <c r="S1277" s="45" t="n"/>
      <c r="T1277" s="45" t="n"/>
      <c r="U1277" s="61">
        <f>IF($C1277="","",B1277&amp;" "&amp;C1277&amp;" · ĐK"&amp;D1277&amp;IF(E1277=""," "," "&amp;E1277)&amp;IF(K1277=""," "," - "&amp;K1277))</f>
        <v/>
      </c>
    </row>
    <row r="1278" ht="39.75" customHeight="1">
      <c r="A1278" s="89" t="n"/>
      <c r="B1278" s="71" t="inlineStr">
        <is>
          <t>WEIFANG</t>
        </is>
      </c>
      <c r="C1278" s="45" t="inlineStr">
        <is>
          <t>CX495B / A495BD</t>
        </is>
      </c>
      <c r="D1278" s="71" t="n">
        <v>95</v>
      </c>
      <c r="E1278" s="71" t="n"/>
      <c r="F1278" s="45" t="inlineStr">
        <is>
          <t>Buồng nổ tròn 44 núm dù có 2 dấu supap</t>
        </is>
      </c>
      <c r="G1278" s="71" t="inlineStr">
        <is>
          <t>32x79</t>
        </is>
      </c>
      <c r="H1278" s="71" t="n">
        <v>42</v>
      </c>
      <c r="I1278" s="71" t="n">
        <v>96.5</v>
      </c>
      <c r="J1278" s="71" t="n"/>
      <c r="K1278" s="93" t="n"/>
      <c r="L1278" s="71" t="inlineStr">
        <is>
          <t>Cái</t>
        </is>
      </c>
      <c r="M1278" s="64" t="n"/>
      <c r="N1278" s="64" t="n"/>
      <c r="O1278" s="64" t="n"/>
      <c r="P1278" s="64" t="n"/>
      <c r="Q1278" s="64" t="n"/>
      <c r="R1278" s="71" t="inlineStr">
        <is>
          <t>🟢 CÓ</t>
        </is>
      </c>
      <c r="S1278" s="45" t="n"/>
      <c r="T1278" s="45" t="n"/>
      <c r="U1278" s="61">
        <f>IF($C1278="","",B1278&amp;" "&amp;C1278&amp;" · ĐK"&amp;D1278&amp;IF(E1278=""," "," "&amp;E1278)&amp;IF(K1278=""," "," - "&amp;K1278))</f>
        <v/>
      </c>
    </row>
    <row r="1279" ht="39.75" customHeight="1">
      <c r="A1279" s="89" t="n"/>
      <c r="B1279" s="90" t="inlineStr">
        <is>
          <t>WEIFANG</t>
        </is>
      </c>
      <c r="C1279" s="43" t="inlineStr">
        <is>
          <t>XC498 A498BT-1 khô</t>
        </is>
      </c>
      <c r="D1279" s="90" t="n">
        <v>98</v>
      </c>
      <c r="E1279" s="90" t="n"/>
      <c r="F1279" s="43" t="inlineStr">
        <is>
          <t>buồng nổ 46</t>
        </is>
      </c>
      <c r="G1279" s="90" t="inlineStr">
        <is>
          <t>34x82</t>
        </is>
      </c>
      <c r="H1279" s="90" t="n">
        <v>41</v>
      </c>
      <c r="I1279" s="90" t="n">
        <v>97</v>
      </c>
      <c r="J1279" s="90" t="n"/>
      <c r="K1279" s="91" t="n"/>
      <c r="L1279" s="90" t="inlineStr">
        <is>
          <t>Bộ 8</t>
        </is>
      </c>
      <c r="M1279" s="92" t="n"/>
      <c r="N1279" s="92" t="n"/>
      <c r="O1279" s="92" t="n"/>
      <c r="P1279" s="92" t="n"/>
      <c r="Q1279" s="92" t="n"/>
      <c r="R1279" s="90" t="inlineStr">
        <is>
          <t>🟢 CÓ</t>
        </is>
      </c>
      <c r="S1279" s="45" t="inlineStr">
        <is>
          <t>2059-11313-01</t>
        </is>
      </c>
      <c r="T1279" s="45" t="n"/>
      <c r="U1279" s="61">
        <f>IF($C1279="","",B1279&amp;" "&amp;C1279&amp;" · ĐK"&amp;D1279&amp;IF(E1279=""," "," "&amp;E1279)&amp;IF(K1279=""," "," - "&amp;K1279))</f>
        <v/>
      </c>
    </row>
    <row r="1280" ht="39.75" customHeight="1">
      <c r="A1280" s="89" t="n"/>
      <c r="B1280" s="71" t="inlineStr">
        <is>
          <t>WEIFANG</t>
        </is>
      </c>
      <c r="C1280" s="45" t="inlineStr">
        <is>
          <t>6100 EURO3</t>
        </is>
      </c>
      <c r="D1280" s="71" t="n">
        <v>100</v>
      </c>
      <c r="E1280" s="71" t="n"/>
      <c r="F1280" s="45" t="inlineStr">
        <is>
          <t>buồng nổ 57</t>
        </is>
      </c>
      <c r="G1280" s="71" t="inlineStr">
        <is>
          <t>43</t>
        </is>
      </c>
      <c r="H1280" s="71" t="n">
        <v>49</v>
      </c>
      <c r="I1280" s="71" t="n">
        <v>106</v>
      </c>
      <c r="J1280" s="71" t="n"/>
      <c r="K1280" s="93" t="n"/>
      <c r="L1280" s="71" t="inlineStr">
        <is>
          <t>Cái</t>
        </is>
      </c>
      <c r="M1280" s="64" t="n"/>
      <c r="N1280" s="64" t="n"/>
      <c r="O1280" s="64" t="n"/>
      <c r="P1280" s="64" t="n"/>
      <c r="Q1280" s="64" t="n"/>
      <c r="R1280" s="71" t="inlineStr">
        <is>
          <t>🟢 CÓ</t>
        </is>
      </c>
      <c r="S1280" s="45" t="inlineStr">
        <is>
          <t>6d230-E3P</t>
        </is>
      </c>
      <c r="T1280" s="45" t="n"/>
      <c r="U1280" s="61">
        <f>IF($C1280="","",B1280&amp;" "&amp;C1280&amp;" · ĐK"&amp;D1280&amp;IF(E1280=""," "," "&amp;E1280)&amp;IF(K1280=""," "," - "&amp;K1280))</f>
        <v/>
      </c>
    </row>
    <row r="1281" ht="39.75" customHeight="1">
      <c r="A1281" s="89" t="n"/>
      <c r="B1281" s="90" t="inlineStr">
        <is>
          <t>WEIFANG</t>
        </is>
      </c>
      <c r="C1281" s="43" t="inlineStr">
        <is>
          <t>6100 khô</t>
        </is>
      </c>
      <c r="D1281" s="90" t="n">
        <v>100</v>
      </c>
      <c r="E1281" s="90" t="n"/>
      <c r="F1281" s="43" t="inlineStr">
        <is>
          <t>buồng nổ 56</t>
        </is>
      </c>
      <c r="G1281" s="90" t="inlineStr">
        <is>
          <t>40x78</t>
        </is>
      </c>
      <c r="H1281" s="90" t="n">
        <v>50</v>
      </c>
      <c r="I1281" s="90" t="n">
        <v>108</v>
      </c>
      <c r="J1281" s="90" t="n"/>
      <c r="K1281" s="91" t="n"/>
      <c r="L1281" s="90" t="inlineStr">
        <is>
          <t>Cái</t>
        </is>
      </c>
      <c r="M1281" s="92" t="n"/>
      <c r="N1281" s="92" t="n"/>
      <c r="O1281" s="92" t="n"/>
      <c r="P1281" s="92" t="n"/>
      <c r="Q1281" s="92" t="n"/>
      <c r="R1281" s="90" t="inlineStr">
        <is>
          <t>🟢 CÓ</t>
        </is>
      </c>
      <c r="S1281" s="45" t="n"/>
      <c r="T1281" s="45" t="n"/>
      <c r="U1281" s="61">
        <f>IF($C1281="","",B1281&amp;" "&amp;C1281&amp;" · ĐK"&amp;D1281&amp;IF(E1281=""," "," "&amp;E1281)&amp;IF(K1281=""," "," - "&amp;K1281))</f>
        <v/>
      </c>
    </row>
    <row r="1282" ht="39.75" customHeight="1">
      <c r="A1282" s="89" t="n"/>
      <c r="B1282" s="71" t="inlineStr">
        <is>
          <t>WEIFANG</t>
        </is>
      </c>
      <c r="C1282" s="45" t="inlineStr">
        <is>
          <t>K4100D</t>
        </is>
      </c>
      <c r="D1282" s="71" t="n">
        <v>100</v>
      </c>
      <c r="E1282" s="71" t="n"/>
      <c r="F1282" s="45" t="n"/>
      <c r="G1282" s="71" t="inlineStr">
        <is>
          <t>35x80</t>
        </is>
      </c>
      <c r="H1282" s="71" t="n">
        <v>43</v>
      </c>
      <c r="I1282" s="71" t="n">
        <v>102</v>
      </c>
      <c r="J1282" s="71" t="n"/>
      <c r="K1282" s="93" t="n"/>
      <c r="L1282" s="71" t="inlineStr">
        <is>
          <t>Cái</t>
        </is>
      </c>
      <c r="M1282" s="64" t="n"/>
      <c r="N1282" s="64" t="n"/>
      <c r="O1282" s="64" t="n"/>
      <c r="P1282" s="64" t="n"/>
      <c r="Q1282" s="64" t="n"/>
      <c r="R1282" s="71" t="inlineStr">
        <is>
          <t>🟢 CÓ</t>
        </is>
      </c>
      <c r="S1282" s="45" t="n"/>
      <c r="T1282" s="45" t="n"/>
      <c r="U1282" s="61">
        <f>IF($C1282="","",B1282&amp;" "&amp;C1282&amp;" · ĐK"&amp;D1282&amp;IF(E1282=""," "," "&amp;E1282)&amp;IF(K1282=""," "," - "&amp;K1282))</f>
        <v/>
      </c>
    </row>
    <row r="1283" ht="39.75" customHeight="1">
      <c r="A1283" s="89" t="n"/>
      <c r="B1283" s="90" t="inlineStr">
        <is>
          <t>WEIFANG</t>
        </is>
      </c>
      <c r="C1283" s="43" t="inlineStr">
        <is>
          <t>499 / QD32 sơ mi liền lốc</t>
        </is>
      </c>
      <c r="D1283" s="90" t="n"/>
      <c r="E1283" s="90" t="n"/>
      <c r="F1283" s="43" t="n"/>
      <c r="G1283" s="90" t="inlineStr">
        <is>
          <t>33x78</t>
        </is>
      </c>
      <c r="H1283" s="90" t="n">
        <v>30</v>
      </c>
      <c r="I1283" s="90" t="n">
        <v>70</v>
      </c>
      <c r="J1283" s="90" t="n"/>
      <c r="K1283" s="91" t="n"/>
      <c r="L1283" s="90" t="inlineStr">
        <is>
          <t>Cái</t>
        </is>
      </c>
      <c r="M1283" s="92" t="n"/>
      <c r="N1283" s="92" t="n"/>
      <c r="O1283" s="92" t="n"/>
      <c r="P1283" s="92" t="n"/>
      <c r="Q1283" s="92" t="n"/>
      <c r="R1283" s="90" t="inlineStr">
        <is>
          <t>🟢 CÓ</t>
        </is>
      </c>
      <c r="S1283" s="45" t="inlineStr">
        <is>
          <t>QD32</t>
        </is>
      </c>
      <c r="T1283" s="45" t="n"/>
      <c r="U1283" s="61">
        <f>IF($C1283="","",B1283&amp;" "&amp;C1283&amp;" · ĐK"&amp;D1283&amp;IF(E1283=""," "," "&amp;E1283)&amp;IF(K1283=""," "," - "&amp;K1283))</f>
        <v/>
      </c>
    </row>
    <row r="1284" ht="39.75" customHeight="1">
      <c r="A1284" s="85" t="n"/>
      <c r="B1284" s="63" t="inlineStr">
        <is>
          <t>◆  FAWDE   (3 sản phẩm)</t>
        </is>
      </c>
      <c r="C1284" s="86" t="n"/>
      <c r="D1284" s="86" t="n"/>
      <c r="E1284" s="86" t="n"/>
      <c r="F1284" s="86" t="n"/>
      <c r="G1284" s="86" t="n"/>
      <c r="H1284" s="86" t="n"/>
      <c r="I1284" s="86" t="n"/>
      <c r="J1284" s="86" t="n"/>
      <c r="K1284" s="87" t="n"/>
      <c r="L1284" s="86" t="n"/>
      <c r="M1284" s="86" t="n"/>
      <c r="N1284" s="86" t="n"/>
      <c r="O1284" s="86" t="n"/>
      <c r="P1284" s="86" t="n"/>
      <c r="Q1284" s="86" t="n"/>
      <c r="R1284" s="86" t="n"/>
      <c r="S1284" s="88" t="n"/>
      <c r="T1284" s="45" t="n"/>
      <c r="U1284" s="61">
        <f>IF($C1284="","",B1284&amp;" "&amp;C1284&amp;" · ĐK"&amp;D1284&amp;IF(E1284=""," "," "&amp;E1284)&amp;IF(K1284=""," "," - "&amp;K1284))</f>
        <v/>
      </c>
    </row>
    <row r="1285" ht="39.75" customHeight="1">
      <c r="A1285" s="89" t="n"/>
      <c r="B1285" s="90" t="inlineStr">
        <is>
          <t>FAWDE</t>
        </is>
      </c>
      <c r="C1285" s="43" t="inlineStr">
        <is>
          <t>CA498</t>
        </is>
      </c>
      <c r="D1285" s="90" t="n">
        <v>98</v>
      </c>
      <c r="E1285" s="90" t="inlineStr">
        <is>
          <t>0 kiềng gang</t>
        </is>
      </c>
      <c r="F1285" s="43" t="inlineStr">
        <is>
          <t>Buồng Nổ tròn dù 46</t>
        </is>
      </c>
      <c r="G1285" s="90" t="n">
        <v>31</v>
      </c>
      <c r="H1285" s="90" t="n">
        <v>38</v>
      </c>
      <c r="I1285" s="90" t="n">
        <v>88.5</v>
      </c>
      <c r="J1285" s="90" t="inlineStr">
        <is>
          <t>2.5-2-4</t>
        </is>
      </c>
      <c r="K1285" s="91" t="n"/>
      <c r="L1285" s="90" t="inlineStr">
        <is>
          <t>Bộ 4</t>
        </is>
      </c>
      <c r="M1285" s="92" t="n"/>
      <c r="N1285" s="92" t="n"/>
      <c r="O1285" s="92" t="n"/>
      <c r="P1285" s="92" t="n"/>
      <c r="Q1285" s="92" t="n"/>
      <c r="R1285" s="90" t="inlineStr">
        <is>
          <t>🟢 CÓ</t>
        </is>
      </c>
      <c r="S1285" s="45" t="n"/>
      <c r="T1285" s="45" t="n"/>
      <c r="U1285" s="61">
        <f>IF($C1285="","",B1285&amp;" "&amp;C1285&amp;" · ĐK"&amp;D1285&amp;IF(E1285=""," "," "&amp;E1285)&amp;IF(K1285=""," "," - "&amp;K1285))</f>
        <v/>
      </c>
    </row>
    <row r="1286" ht="39.75" customHeight="1">
      <c r="A1286" s="89" t="n"/>
      <c r="B1286" s="71" t="inlineStr">
        <is>
          <t>FAWDE</t>
        </is>
      </c>
      <c r="C1286" s="45" t="inlineStr">
        <is>
          <t>CA498K</t>
        </is>
      </c>
      <c r="D1286" s="71" t="n">
        <v>98</v>
      </c>
      <c r="E1286" s="71" t="inlineStr">
        <is>
          <t>(A)</t>
        </is>
      </c>
      <c r="F1286" s="45" t="inlineStr">
        <is>
          <t>Buồng Nổ tròn dù 47, 5</t>
        </is>
      </c>
      <c r="G1286" s="71" t="n">
        <v>33</v>
      </c>
      <c r="H1286" s="71" t="n">
        <v>37</v>
      </c>
      <c r="I1286" s="71" t="n">
        <v>88</v>
      </c>
      <c r="J1286" s="71" t="inlineStr">
        <is>
          <t>2.5HK-2-4</t>
        </is>
      </c>
      <c r="K1286" s="93" t="n"/>
      <c r="L1286" s="71" t="inlineStr">
        <is>
          <t>Bộ 4</t>
        </is>
      </c>
      <c r="M1286" s="64" t="n"/>
      <c r="N1286" s="64" t="n"/>
      <c r="O1286" s="64" t="n"/>
      <c r="P1286" s="64" t="n"/>
      <c r="Q1286" s="64" t="n"/>
      <c r="R1286" s="71" t="inlineStr">
        <is>
          <t>🟢 CÓ</t>
        </is>
      </c>
      <c r="S1286" s="45" t="n"/>
      <c r="T1286" s="45" t="n"/>
      <c r="U1286" s="61">
        <f>IF($C1286="","",B1286&amp;" "&amp;C1286&amp;" · ĐK"&amp;D1286&amp;IF(E1286=""," "," "&amp;E1286)&amp;IF(K1286=""," "," - "&amp;K1286))</f>
        <v/>
      </c>
    </row>
    <row r="1287" ht="39.75" customHeight="1">
      <c r="A1287" s="89" t="n"/>
      <c r="B1287" s="90" t="inlineStr">
        <is>
          <t>FAWDE</t>
        </is>
      </c>
      <c r="C1287" s="43" t="inlineStr">
        <is>
          <t>4DX23 /4102</t>
        </is>
      </c>
      <c r="D1287" s="90" t="n">
        <v>102</v>
      </c>
      <c r="E1287" s="90" t="n"/>
      <c r="F1287" s="43" t="inlineStr">
        <is>
          <t>buồng dù 54</t>
        </is>
      </c>
      <c r="G1287" s="90" t="inlineStr">
        <is>
          <t>35</t>
        </is>
      </c>
      <c r="H1287" s="90" t="n">
        <v>41.5</v>
      </c>
      <c r="I1287" s="90" t="n">
        <v>100</v>
      </c>
      <c r="J1287" s="90" t="n"/>
      <c r="K1287" s="91" t="n"/>
      <c r="L1287" s="90" t="inlineStr">
        <is>
          <t>Bộ 4</t>
        </is>
      </c>
      <c r="M1287" s="92" t="n"/>
      <c r="N1287" s="92" t="n"/>
      <c r="O1287" s="92" t="n"/>
      <c r="P1287" s="92" t="n"/>
      <c r="Q1287" s="92" t="n"/>
      <c r="R1287" s="90" t="inlineStr">
        <is>
          <t>🟢 CÓ</t>
        </is>
      </c>
      <c r="S1287" s="45" t="n"/>
      <c r="T1287" s="45" t="n"/>
      <c r="U1287" s="61">
        <f>IF($C1287="","",B1287&amp;" "&amp;C1287&amp;" · ĐK"&amp;D1287&amp;IF(E1287=""," "," "&amp;E1287)&amp;IF(K1287=""," "," - "&amp;K1287))</f>
        <v/>
      </c>
    </row>
    <row r="1288" ht="39.75" customHeight="1">
      <c r="A1288" s="85" t="n"/>
      <c r="B1288" s="63" t="inlineStr">
        <is>
          <t>◆  XINCHAI   (3 sản phẩm)</t>
        </is>
      </c>
      <c r="C1288" s="86" t="n"/>
      <c r="D1288" s="86" t="n"/>
      <c r="E1288" s="86" t="n"/>
      <c r="F1288" s="86" t="n"/>
      <c r="G1288" s="86" t="n"/>
      <c r="H1288" s="86" t="n"/>
      <c r="I1288" s="86" t="n"/>
      <c r="J1288" s="86" t="n"/>
      <c r="K1288" s="87" t="n"/>
      <c r="L1288" s="86" t="n"/>
      <c r="M1288" s="86" t="n"/>
      <c r="N1288" s="86" t="n"/>
      <c r="O1288" s="86" t="n"/>
      <c r="P1288" s="86" t="n"/>
      <c r="Q1288" s="86" t="n"/>
      <c r="R1288" s="86" t="n"/>
      <c r="S1288" s="88" t="n"/>
      <c r="T1288" s="45" t="n"/>
      <c r="U1288" s="61">
        <f>IF($C1288="","",B1288&amp;" "&amp;C1288&amp;" · ĐK"&amp;D1288&amp;IF(E1288=""," "," "&amp;E1288)&amp;IF(K1288=""," "," - "&amp;K1288))</f>
        <v/>
      </c>
    </row>
    <row r="1289" ht="39.75" customHeight="1">
      <c r="A1289" s="89" t="n"/>
      <c r="B1289" s="90" t="inlineStr">
        <is>
          <t>XINCHAI</t>
        </is>
      </c>
      <c r="C1289" s="43" t="inlineStr">
        <is>
          <t>A490BPG /C490BPG / C490BD</t>
        </is>
      </c>
      <c r="D1289" s="90" t="n">
        <v>90</v>
      </c>
      <c r="E1289" s="90" t="n"/>
      <c r="F1289" s="43" t="inlineStr">
        <is>
          <t>buồng nổ dù 42</t>
        </is>
      </c>
      <c r="G1289" s="90" t="inlineStr">
        <is>
          <t>29x76</t>
        </is>
      </c>
      <c r="H1289" s="90" t="n">
        <v>40</v>
      </c>
      <c r="I1289" s="90" t="n">
        <v>91</v>
      </c>
      <c r="J1289" s="90" t="n"/>
      <c r="K1289" s="91" t="n"/>
      <c r="L1289" s="90" t="inlineStr">
        <is>
          <t>Bộ 4</t>
        </is>
      </c>
      <c r="M1289" s="92" t="n"/>
      <c r="N1289" s="92" t="n"/>
      <c r="O1289" s="92" t="n"/>
      <c r="P1289" s="92" t="n"/>
      <c r="Q1289" s="92" t="n"/>
      <c r="R1289" s="90" t="inlineStr">
        <is>
          <t>🟢 CÓ</t>
        </is>
      </c>
      <c r="S1289" s="45" t="n"/>
      <c r="T1289" s="45" t="n"/>
      <c r="U1289" s="61">
        <f>IF($C1289="","",B1289&amp;" "&amp;C1289&amp;" · ĐK"&amp;D1289&amp;IF(E1289=""," "," "&amp;E1289)&amp;IF(K1289=""," "," - "&amp;K1289))</f>
        <v/>
      </c>
    </row>
    <row r="1290" ht="39.75" customHeight="1">
      <c r="A1290" s="89" t="n"/>
      <c r="B1290" s="71" t="inlineStr">
        <is>
          <t>XINCHAI</t>
        </is>
      </c>
      <c r="C1290" s="45" t="inlineStr">
        <is>
          <t>C490BPG-200 (máy phát điện)</t>
        </is>
      </c>
      <c r="D1290" s="71" t="n">
        <v>90</v>
      </c>
      <c r="E1290" s="71" t="n"/>
      <c r="F1290" s="45" t="inlineStr">
        <is>
          <t>buồng nổ 49</t>
        </is>
      </c>
      <c r="G1290" s="71" t="inlineStr">
        <is>
          <t>29</t>
        </is>
      </c>
      <c r="H1290" s="71" t="n">
        <v>38</v>
      </c>
      <c r="I1290" s="71" t="n">
        <v>88</v>
      </c>
      <c r="J1290" s="71" t="n"/>
      <c r="K1290" s="93" t="n"/>
      <c r="L1290" s="71" t="inlineStr">
        <is>
          <t>Bộ 4</t>
        </is>
      </c>
      <c r="M1290" s="64" t="n"/>
      <c r="N1290" s="64" t="n"/>
      <c r="O1290" s="64" t="n"/>
      <c r="P1290" s="64" t="n"/>
      <c r="Q1290" s="64" t="n"/>
      <c r="R1290" s="71" t="inlineStr">
        <is>
          <t>🟢 CÓ</t>
        </is>
      </c>
      <c r="S1290" s="45" t="n"/>
      <c r="T1290" s="45" t="n"/>
      <c r="U1290" s="61">
        <f>IF($C1290="","",B1290&amp;" "&amp;C1290&amp;" · ĐK"&amp;D1290&amp;IF(E1290=""," "," "&amp;E1290)&amp;IF(K1290=""," "," - "&amp;K1290))</f>
        <v/>
      </c>
    </row>
    <row r="1291" ht="39.75" customHeight="1">
      <c r="A1291" s="89" t="n"/>
      <c r="B1291" s="90" t="inlineStr">
        <is>
          <t>XINCHAI</t>
        </is>
      </c>
      <c r="C1291" s="43" t="inlineStr">
        <is>
          <t>4100A khô ắc 35</t>
        </is>
      </c>
      <c r="D1291" s="90" t="n">
        <v>100</v>
      </c>
      <c r="E1291" s="90" t="n"/>
      <c r="F1291" s="43" t="n"/>
      <c r="G1291" s="90" t="inlineStr">
        <is>
          <t>35</t>
        </is>
      </c>
      <c r="H1291" s="90" t="n">
        <v>54.5</v>
      </c>
      <c r="I1291" s="90" t="n">
        <v>117</v>
      </c>
      <c r="J1291" s="90" t="n"/>
      <c r="K1291" s="91" t="n"/>
      <c r="L1291" s="90" t="inlineStr">
        <is>
          <t>Bộ 4</t>
        </is>
      </c>
      <c r="M1291" s="92" t="n"/>
      <c r="N1291" s="92" t="n"/>
      <c r="O1291" s="92" t="n"/>
      <c r="P1291" s="92" t="n"/>
      <c r="Q1291" s="92" t="n"/>
      <c r="R1291" s="90" t="inlineStr">
        <is>
          <t>🟢 CÓ</t>
        </is>
      </c>
      <c r="S1291" s="45" t="n"/>
      <c r="T1291" s="45" t="n"/>
      <c r="U1291" s="61">
        <f>IF($C1291="","",B1291&amp;" "&amp;C1291&amp;" · ĐK"&amp;D1291&amp;IF(E1291=""," "," "&amp;E1291)&amp;IF(K1291=""," "," - "&amp;K1291))</f>
        <v/>
      </c>
    </row>
    <row r="1292" ht="39.75" customHeight="1">
      <c r="A1292" s="85" t="n"/>
      <c r="B1292" s="63" t="inlineStr">
        <is>
          <t>◆  SHANG CHAI   (2 sản phẩm)</t>
        </is>
      </c>
      <c r="C1292" s="86" t="n"/>
      <c r="D1292" s="86" t="n"/>
      <c r="E1292" s="86" t="n"/>
      <c r="F1292" s="86" t="n"/>
      <c r="G1292" s="86" t="n"/>
      <c r="H1292" s="86" t="n"/>
      <c r="I1292" s="86" t="n"/>
      <c r="J1292" s="86" t="n"/>
      <c r="K1292" s="87" t="n"/>
      <c r="L1292" s="86" t="n"/>
      <c r="M1292" s="86" t="n"/>
      <c r="N1292" s="86" t="n"/>
      <c r="O1292" s="86" t="n"/>
      <c r="P1292" s="86" t="n"/>
      <c r="Q1292" s="86" t="n"/>
      <c r="R1292" s="86" t="n"/>
      <c r="S1292" s="88" t="n"/>
      <c r="T1292" s="45" t="n"/>
      <c r="U1292" s="61">
        <f>IF($C1292="","",B1292&amp;" "&amp;C1292&amp;" · ĐK"&amp;D1292&amp;IF(E1292=""," "," "&amp;E1292)&amp;IF(K1292=""," "," - "&amp;K1292))</f>
        <v/>
      </c>
    </row>
    <row r="1293" ht="39.75" customHeight="1">
      <c r="A1293" s="89" t="n"/>
      <c r="B1293" s="90" t="inlineStr">
        <is>
          <t>SHANG CHAI</t>
        </is>
      </c>
      <c r="C1293" s="43" t="inlineStr">
        <is>
          <t>D6114ZLCAB</t>
        </is>
      </c>
      <c r="D1293" s="90" t="n">
        <v>114</v>
      </c>
      <c r="E1293" s="90" t="n"/>
      <c r="F1293" s="43" t="inlineStr">
        <is>
          <t>buồng nổ 66</t>
        </is>
      </c>
      <c r="G1293" s="90" t="inlineStr">
        <is>
          <t>45x91x3</t>
        </is>
      </c>
      <c r="H1293" s="90" t="n">
        <v>56.5</v>
      </c>
      <c r="I1293" s="90" t="n">
        <v>119.5</v>
      </c>
      <c r="J1293" s="90" t="n"/>
      <c r="K1293" s="91" t="n"/>
      <c r="L1293" s="90" t="inlineStr">
        <is>
          <t>Cái</t>
        </is>
      </c>
      <c r="M1293" s="92" t="n"/>
      <c r="N1293" s="92" t="n"/>
      <c r="O1293" s="92" t="n"/>
      <c r="P1293" s="92" t="n"/>
      <c r="Q1293" s="92" t="n"/>
      <c r="R1293" s="90" t="inlineStr">
        <is>
          <t>🟢 CÓ</t>
        </is>
      </c>
      <c r="S1293" s="45" t="n"/>
      <c r="T1293" s="45" t="n"/>
      <c r="U1293" s="61">
        <f>IF($C1293="","",B1293&amp;" "&amp;C1293&amp;" · ĐK"&amp;D1293&amp;IF(E1293=""," "," "&amp;E1293)&amp;IF(K1293=""," "," - "&amp;K1293))</f>
        <v/>
      </c>
    </row>
    <row r="1294" ht="39.75" customHeight="1">
      <c r="A1294" s="89" t="n"/>
      <c r="B1294" s="71" t="inlineStr">
        <is>
          <t>SHANG CHAI</t>
        </is>
      </c>
      <c r="C1294" s="45" t="inlineStr">
        <is>
          <t>D6114ZQB</t>
        </is>
      </c>
      <c r="D1294" s="71" t="n">
        <v>114</v>
      </c>
      <c r="E1294" s="71" t="inlineStr">
        <is>
          <t>(A)</t>
        </is>
      </c>
      <c r="F1294" s="45" t="inlineStr">
        <is>
          <t>buồng nổ dù 64, 3 rãnh séc măng má đen, có cò nhớt</t>
        </is>
      </c>
      <c r="G1294" s="71" t="inlineStr">
        <is>
          <t>45x91</t>
        </is>
      </c>
      <c r="H1294" s="71" t="n">
        <v>57</v>
      </c>
      <c r="I1294" s="71" t="n">
        <v>120</v>
      </c>
      <c r="J1294" s="71" t="n"/>
      <c r="K1294" s="93" t="n"/>
      <c r="L1294" s="71" t="inlineStr">
        <is>
          <t>Cái</t>
        </is>
      </c>
      <c r="M1294" s="64" t="n"/>
      <c r="N1294" s="64" t="n"/>
      <c r="O1294" s="64" t="n"/>
      <c r="P1294" s="64" t="n"/>
      <c r="Q1294" s="64" t="n"/>
      <c r="R1294" s="71" t="inlineStr">
        <is>
          <t>🟢 CÓ</t>
        </is>
      </c>
      <c r="S1294" s="45" t="n"/>
      <c r="T1294" s="45" t="n"/>
      <c r="U1294" s="61">
        <f>IF($C1294="","",B1294&amp;" "&amp;C1294&amp;" · ĐK"&amp;D1294&amp;IF(E1294=""," "," "&amp;E1294)&amp;IF(K1294=""," "," - "&amp;K1294))</f>
        <v/>
      </c>
    </row>
    <row r="1295" ht="39.75" customHeight="1">
      <c r="A1295" s="85" t="n"/>
      <c r="B1295" s="63" t="inlineStr">
        <is>
          <t>◆  WEICHAI DEUTZ   (1 sản phẩm)</t>
        </is>
      </c>
      <c r="C1295" s="86" t="n"/>
      <c r="D1295" s="86" t="n"/>
      <c r="E1295" s="86" t="n"/>
      <c r="F1295" s="86" t="n"/>
      <c r="G1295" s="86" t="n"/>
      <c r="H1295" s="86" t="n"/>
      <c r="I1295" s="86" t="n"/>
      <c r="J1295" s="86" t="n"/>
      <c r="K1295" s="87" t="n"/>
      <c r="L1295" s="86" t="n"/>
      <c r="M1295" s="86" t="n"/>
      <c r="N1295" s="86" t="n"/>
      <c r="O1295" s="86" t="n"/>
      <c r="P1295" s="86" t="n"/>
      <c r="Q1295" s="86" t="n"/>
      <c r="R1295" s="86" t="n"/>
      <c r="S1295" s="88" t="n"/>
      <c r="T1295" s="45" t="n"/>
      <c r="U1295" s="61">
        <f>IF($C1295="","",B1295&amp;" "&amp;C1295&amp;" · ĐK"&amp;D1295&amp;IF(E1295=""," "," "&amp;E1295)&amp;IF(K1295=""," "," - "&amp;K1295))</f>
        <v/>
      </c>
    </row>
    <row r="1296" ht="39.75" customHeight="1">
      <c r="A1296" s="89" t="n"/>
      <c r="B1296" s="71" t="inlineStr">
        <is>
          <t>WEICHAI DEUTZ</t>
        </is>
      </c>
      <c r="C1296" s="45" t="inlineStr">
        <is>
          <t>6105 TD226-B</t>
        </is>
      </c>
      <c r="D1296" s="71" t="n">
        <v>105</v>
      </c>
      <c r="E1296" s="71" t="n"/>
      <c r="F1296" s="45" t="inlineStr">
        <is>
          <t xml:space="preserve">buồng nổ 59 nhọn </t>
        </is>
      </c>
      <c r="G1296" s="71" t="inlineStr">
        <is>
          <t>35x87</t>
        </is>
      </c>
      <c r="H1296" s="71" t="n">
        <v>49</v>
      </c>
      <c r="I1296" s="71" t="n">
        <v>102</v>
      </c>
      <c r="J1296" s="71" t="n"/>
      <c r="K1296" s="93" t="n"/>
      <c r="L1296" s="71" t="inlineStr">
        <is>
          <t>Bộ 6</t>
        </is>
      </c>
      <c r="M1296" s="64" t="n"/>
      <c r="N1296" s="64" t="n"/>
      <c r="O1296" s="64" t="n"/>
      <c r="P1296" s="64" t="n"/>
      <c r="Q1296" s="64" t="n"/>
      <c r="R1296" s="71" t="inlineStr">
        <is>
          <t>🟢 CÓ</t>
        </is>
      </c>
      <c r="S1296" s="45" t="n"/>
      <c r="T1296" s="45" t="n"/>
      <c r="U1296" s="61">
        <f>IF($C1296="","",B1296&amp;" "&amp;C1296&amp;" · ĐK"&amp;D1296&amp;IF(E1296=""," "," "&amp;E1296)&amp;IF(K1296=""," "," - "&amp;K1296))</f>
        <v/>
      </c>
    </row>
    <row r="1297" ht="39.75" customHeight="1">
      <c r="A1297" s="85" t="n"/>
      <c r="B1297" s="63" t="inlineStr">
        <is>
          <t>◆  CHAOCHAI   (1 sản phẩm)</t>
        </is>
      </c>
      <c r="C1297" s="86" t="n"/>
      <c r="D1297" s="86" t="n"/>
      <c r="E1297" s="86" t="n"/>
      <c r="F1297" s="86" t="n"/>
      <c r="G1297" s="86" t="n"/>
      <c r="H1297" s="86" t="n"/>
      <c r="I1297" s="86" t="n"/>
      <c r="J1297" s="86" t="n"/>
      <c r="K1297" s="87" t="n"/>
      <c r="L1297" s="86" t="n"/>
      <c r="M1297" s="86" t="n"/>
      <c r="N1297" s="86" t="n"/>
      <c r="O1297" s="86" t="n"/>
      <c r="P1297" s="86" t="n"/>
      <c r="Q1297" s="86" t="n"/>
      <c r="R1297" s="86" t="n"/>
      <c r="S1297" s="88" t="n"/>
      <c r="T1297" s="45" t="n"/>
      <c r="U1297" s="61">
        <f>IF($C1297="","",B1297&amp;" "&amp;C1297&amp;" · ĐK"&amp;D1297&amp;IF(E1297=""," "," "&amp;E1297)&amp;IF(K1297=""," "," - "&amp;K1297))</f>
        <v/>
      </c>
    </row>
    <row r="1298" ht="39.75" customHeight="1">
      <c r="A1298" s="89" t="n"/>
      <c r="B1298" s="71" t="inlineStr">
        <is>
          <t>CHAOCHAI</t>
        </is>
      </c>
      <c r="C1298" s="45" t="inlineStr">
        <is>
          <t>4102EZL / YC4102EZLQ</t>
        </is>
      </c>
      <c r="D1298" s="71" t="n">
        <v>102</v>
      </c>
      <c r="E1298" s="71" t="n"/>
      <c r="F1298" s="45" t="inlineStr">
        <is>
          <t>buồng nổ 54 dù có 2 dấu supap</t>
        </is>
      </c>
      <c r="G1298" s="71" t="inlineStr">
        <is>
          <t>35x87</t>
        </is>
      </c>
      <c r="H1298" s="71" t="n">
        <v>41.5</v>
      </c>
      <c r="I1298" s="71" t="n">
        <v>104</v>
      </c>
      <c r="J1298" s="71" t="n"/>
      <c r="K1298" s="93" t="n"/>
      <c r="L1298" s="71" t="inlineStr">
        <is>
          <t>Cái</t>
        </is>
      </c>
      <c r="M1298" s="64" t="n"/>
      <c r="N1298" s="64" t="n"/>
      <c r="O1298" s="64" t="n"/>
      <c r="P1298" s="64" t="n"/>
      <c r="Q1298" s="64" t="n"/>
      <c r="R1298" s="71" t="inlineStr">
        <is>
          <t>🟢 CÓ</t>
        </is>
      </c>
      <c r="S1298" s="45" t="n"/>
      <c r="T1298" s="45" t="n"/>
      <c r="U1298" s="61">
        <f>IF($C1298="","",B1298&amp;" "&amp;C1298&amp;" · ĐK"&amp;D1298&amp;IF(E1298=""," "," "&amp;E1298)&amp;IF(K1298=""," "," - "&amp;K1298))</f>
        <v/>
      </c>
    </row>
    <row r="1299" ht="39.75" customHeight="1">
      <c r="A1299" s="85" t="n"/>
      <c r="B1299" s="63" t="inlineStr">
        <is>
          <t>◆  LAIDONG   (1 sản phẩm)</t>
        </is>
      </c>
      <c r="C1299" s="86" t="n"/>
      <c r="D1299" s="86" t="n"/>
      <c r="E1299" s="86" t="n"/>
      <c r="F1299" s="86" t="n"/>
      <c r="G1299" s="86" t="n"/>
      <c r="H1299" s="86" t="n"/>
      <c r="I1299" s="86" t="n"/>
      <c r="J1299" s="86" t="n"/>
      <c r="K1299" s="87" t="n"/>
      <c r="L1299" s="86" t="n"/>
      <c r="M1299" s="86" t="n"/>
      <c r="N1299" s="86" t="n"/>
      <c r="O1299" s="86" t="n"/>
      <c r="P1299" s="86" t="n"/>
      <c r="Q1299" s="86" t="n"/>
      <c r="R1299" s="86" t="n"/>
      <c r="S1299" s="88" t="n"/>
      <c r="T1299" s="45" t="n"/>
      <c r="U1299" s="61">
        <f>IF($C1299="","",B1299&amp;" "&amp;C1299&amp;" · ĐK"&amp;D1299&amp;IF(E1299=""," "," "&amp;E1299)&amp;IF(K1299=""," "," - "&amp;K1299))</f>
        <v/>
      </c>
    </row>
    <row r="1300" ht="39.75" customHeight="1">
      <c r="A1300" s="89" t="n"/>
      <c r="B1300" s="71" t="inlineStr">
        <is>
          <t>LAIDONG</t>
        </is>
      </c>
      <c r="C1300" s="45" t="inlineStr">
        <is>
          <t>LL480</t>
        </is>
      </c>
      <c r="D1300" s="71" t="n">
        <v>80</v>
      </c>
      <c r="E1300" s="71" t="n"/>
      <c r="F1300" s="45" t="inlineStr">
        <is>
          <t>buồng nổ 44</t>
        </is>
      </c>
      <c r="G1300" s="71" t="inlineStr">
        <is>
          <t>26</t>
        </is>
      </c>
      <c r="H1300" s="71" t="n">
        <v>33</v>
      </c>
      <c r="I1300" s="71" t="n">
        <v>81</v>
      </c>
      <c r="J1300" s="71" t="n"/>
      <c r="K1300" s="93" t="n"/>
      <c r="L1300" s="71" t="inlineStr">
        <is>
          <t>Cái</t>
        </is>
      </c>
      <c r="M1300" s="64" t="n"/>
      <c r="N1300" s="64" t="n"/>
      <c r="O1300" s="64" t="n"/>
      <c r="P1300" s="64" t="n"/>
      <c r="Q1300" s="64" t="n"/>
      <c r="R1300" s="71" t="inlineStr">
        <is>
          <t>🟢 CÓ</t>
        </is>
      </c>
      <c r="S1300" s="45" t="n"/>
      <c r="T1300" s="45" t="n"/>
      <c r="U1300" s="61">
        <f>IF($C1300="","",B1300&amp;" "&amp;C1300&amp;" · ĐK"&amp;D1300&amp;IF(E1300=""," "," "&amp;E1300)&amp;IF(K1300=""," "," - "&amp;K1300))</f>
        <v/>
      </c>
    </row>
    <row r="1301" ht="39.75" customHeight="1">
      <c r="A1301" s="85" t="n"/>
      <c r="B1301" s="63" t="inlineStr">
        <is>
          <t>◆  RICARDO   (1 sản phẩm)</t>
        </is>
      </c>
      <c r="C1301" s="86" t="n"/>
      <c r="D1301" s="86" t="n"/>
      <c r="E1301" s="86" t="n"/>
      <c r="F1301" s="86" t="n"/>
      <c r="G1301" s="86" t="n"/>
      <c r="H1301" s="86" t="n"/>
      <c r="I1301" s="86" t="n"/>
      <c r="J1301" s="86" t="n"/>
      <c r="K1301" s="87" t="n"/>
      <c r="L1301" s="86" t="n"/>
      <c r="M1301" s="86" t="n"/>
      <c r="N1301" s="86" t="n"/>
      <c r="O1301" s="86" t="n"/>
      <c r="P1301" s="86" t="n"/>
      <c r="Q1301" s="86" t="n"/>
      <c r="R1301" s="86" t="n"/>
      <c r="S1301" s="88" t="n"/>
      <c r="T1301" s="45" t="n"/>
      <c r="U1301" s="61">
        <f>IF($C1301="","",B1301&amp;" "&amp;C1301&amp;" · ĐK"&amp;D1301&amp;IF(E1301=""," "," "&amp;E1301)&amp;IF(K1301=""," "," - "&amp;K1301))</f>
        <v/>
      </c>
    </row>
    <row r="1302" ht="39.75" customHeight="1">
      <c r="A1302" s="89" t="n"/>
      <c r="B1302" s="71" t="inlineStr">
        <is>
          <t>RICARDO</t>
        </is>
      </c>
      <c r="C1302" s="45" t="inlineStr">
        <is>
          <t>R6105IZLD</t>
        </is>
      </c>
      <c r="D1302" s="71" t="n">
        <v>105</v>
      </c>
      <c r="E1302" s="71" t="n"/>
      <c r="F1302" s="45" t="inlineStr">
        <is>
          <t>buồng nổ 61.5</t>
        </is>
      </c>
      <c r="G1302" s="71" t="inlineStr">
        <is>
          <t>36</t>
        </is>
      </c>
      <c r="H1302" s="71" t="n">
        <v>45</v>
      </c>
      <c r="I1302" s="71" t="n">
        <v>105</v>
      </c>
      <c r="J1302" s="71" t="n"/>
      <c r="K1302" s="93" t="n"/>
      <c r="L1302" s="71" t="inlineStr">
        <is>
          <t>Bộ 6</t>
        </is>
      </c>
      <c r="M1302" s="64" t="n"/>
      <c r="N1302" s="64" t="n"/>
      <c r="O1302" s="64" t="n"/>
      <c r="P1302" s="64" t="n"/>
      <c r="Q1302" s="64" t="n"/>
      <c r="R1302" s="71" t="inlineStr">
        <is>
          <t>🟢 CÓ</t>
        </is>
      </c>
      <c r="S1302" s="45" t="n"/>
      <c r="T1302" s="45" t="n"/>
      <c r="U1302" s="61">
        <f>IF($C1302="","",B1302&amp;" "&amp;C1302&amp;" · ĐK"&amp;D1302&amp;IF(E1302=""," "," "&amp;E1302)&amp;IF(K1302=""," "," - "&amp;K1302))</f>
        <v/>
      </c>
    </row>
    <row r="1303" ht="39.75" customHeight="1">
      <c r="A1303" s="85" t="n"/>
      <c r="B1303" s="63" t="inlineStr">
        <is>
          <t>◆  YANGDONG   (1 sản phẩm)</t>
        </is>
      </c>
      <c r="C1303" s="86" t="n"/>
      <c r="D1303" s="86" t="n"/>
      <c r="E1303" s="86" t="n"/>
      <c r="F1303" s="86" t="n"/>
      <c r="G1303" s="86" t="n"/>
      <c r="H1303" s="86" t="n"/>
      <c r="I1303" s="86" t="n"/>
      <c r="J1303" s="86" t="n"/>
      <c r="K1303" s="87" t="n"/>
      <c r="L1303" s="86" t="n"/>
      <c r="M1303" s="86" t="n"/>
      <c r="N1303" s="86" t="n"/>
      <c r="O1303" s="86" t="n"/>
      <c r="P1303" s="86" t="n"/>
      <c r="Q1303" s="86" t="n"/>
      <c r="R1303" s="86" t="n"/>
      <c r="S1303" s="88" t="n"/>
      <c r="T1303" s="45" t="n"/>
      <c r="U1303" s="61">
        <f>IF($C1303="","",B1303&amp;" "&amp;C1303&amp;" · ĐK"&amp;D1303&amp;IF(E1303=""," "," "&amp;E1303)&amp;IF(K1303=""," "," - "&amp;K1303))</f>
        <v/>
      </c>
    </row>
    <row r="1304" ht="39.75" customHeight="1">
      <c r="A1304" s="89" t="n"/>
      <c r="B1304" s="71" t="inlineStr">
        <is>
          <t>YANGDONG</t>
        </is>
      </c>
      <c r="C1304" s="45" t="inlineStr">
        <is>
          <t>YD480 /YD480ZL</t>
        </is>
      </c>
      <c r="D1304" s="71" t="n">
        <v>80</v>
      </c>
      <c r="E1304" s="71" t="n"/>
      <c r="F1304" s="45" t="inlineStr">
        <is>
          <t>buồng nổ 43, 5 nhọn</t>
        </is>
      </c>
      <c r="G1304" s="71" t="inlineStr">
        <is>
          <t>28</t>
        </is>
      </c>
      <c r="H1304" s="71" t="n">
        <v>32.5</v>
      </c>
      <c r="I1304" s="71" t="n">
        <v>79</v>
      </c>
      <c r="J1304" s="71" t="n"/>
      <c r="K1304" s="93" t="n"/>
      <c r="L1304" s="71" t="inlineStr">
        <is>
          <t>Cái</t>
        </is>
      </c>
      <c r="M1304" s="64" t="n"/>
      <c r="N1304" s="64" t="n"/>
      <c r="O1304" s="64" t="n"/>
      <c r="P1304" s="64" t="n"/>
      <c r="Q1304" s="64" t="n"/>
      <c r="R1304" s="71" t="inlineStr">
        <is>
          <t>🟢 CÓ</t>
        </is>
      </c>
      <c r="S1304" s="45" t="n"/>
      <c r="T1304" s="45" t="n"/>
      <c r="U1304" s="61">
        <f>IF($C1304="","",B1304&amp;" "&amp;C1304&amp;" · ĐK"&amp;D1304&amp;IF(E1304=""," "," "&amp;E1304)&amp;IF(K1304=""," "," - "&amp;K1304))</f>
        <v/>
      </c>
    </row>
    <row r="1305" ht="39.75" customHeight="1">
      <c r="A1305" s="85" t="n"/>
      <c r="B1305" s="63" t="inlineStr">
        <is>
          <t>◆  YTO   (1 sản phẩm)</t>
        </is>
      </c>
      <c r="C1305" s="86" t="n"/>
      <c r="D1305" s="86" t="n"/>
      <c r="E1305" s="86" t="n"/>
      <c r="F1305" s="86" t="n"/>
      <c r="G1305" s="86" t="n"/>
      <c r="H1305" s="86" t="n"/>
      <c r="I1305" s="86" t="n"/>
      <c r="J1305" s="86" t="n"/>
      <c r="K1305" s="87" t="n"/>
      <c r="L1305" s="86" t="n"/>
      <c r="M1305" s="86" t="n"/>
      <c r="N1305" s="86" t="n"/>
      <c r="O1305" s="86" t="n"/>
      <c r="P1305" s="86" t="n"/>
      <c r="Q1305" s="86" t="n"/>
      <c r="R1305" s="86" t="n"/>
      <c r="S1305" s="88" t="n"/>
      <c r="T1305" s="45" t="n"/>
      <c r="U1305" s="61">
        <f>IF($C1305="","",B1305&amp;" "&amp;C1305&amp;" · ĐK"&amp;D1305&amp;IF(E1305=""," "," "&amp;E1305)&amp;IF(K1305=""," "," - "&amp;K1305))</f>
        <v/>
      </c>
    </row>
    <row r="1306" ht="39.75" customHeight="1">
      <c r="A1306" s="89" t="n"/>
      <c r="B1306" s="71" t="inlineStr">
        <is>
          <t>YTO</t>
        </is>
      </c>
      <c r="C1306" s="45" t="inlineStr">
        <is>
          <t>LR4108</t>
        </is>
      </c>
      <c r="D1306" s="71" t="n">
        <v>108</v>
      </c>
      <c r="E1306" s="71" t="n"/>
      <c r="F1306" s="45" t="inlineStr">
        <is>
          <t>buồng nổ 59 nhon</t>
        </is>
      </c>
      <c r="G1306" s="71" t="inlineStr">
        <is>
          <t>36</t>
        </is>
      </c>
      <c r="H1306" s="71" t="n">
        <v>50</v>
      </c>
      <c r="I1306" s="71" t="n">
        <v>110</v>
      </c>
      <c r="J1306" s="71" t="n"/>
      <c r="K1306" s="93" t="n"/>
      <c r="L1306" s="71" t="inlineStr">
        <is>
          <t>Bộ 4</t>
        </is>
      </c>
      <c r="M1306" s="64" t="n"/>
      <c r="N1306" s="64" t="n"/>
      <c r="O1306" s="64" t="n"/>
      <c r="P1306" s="64" t="n"/>
      <c r="Q1306" s="64" t="n"/>
      <c r="R1306" s="71" t="inlineStr">
        <is>
          <t>🟢 CÓ</t>
        </is>
      </c>
      <c r="S1306" s="45" t="n"/>
      <c r="T1306" s="45" t="n"/>
      <c r="U1306" s="61">
        <f>IF($C1306="","",B1306&amp;" "&amp;C1306&amp;" · ĐK"&amp;D1306&amp;IF(E1306=""," "," "&amp;E1306)&amp;IF(K1306=""," "," - "&amp;K1306))</f>
        <v/>
      </c>
    </row>
    <row r="1307" ht="39.75" customHeight="1">
      <c r="A1307" s="85" t="n"/>
      <c r="B1307" s="63" t="inlineStr">
        <is>
          <t>◆  CHƯA PHÂN LOẠI   (1 sản phẩm)</t>
        </is>
      </c>
      <c r="C1307" s="86" t="n"/>
      <c r="D1307" s="86" t="n"/>
      <c r="E1307" s="86" t="n"/>
      <c r="F1307" s="86" t="n"/>
      <c r="G1307" s="86" t="n"/>
      <c r="H1307" s="86" t="n"/>
      <c r="I1307" s="86" t="n"/>
      <c r="J1307" s="86" t="n"/>
      <c r="K1307" s="87" t="n"/>
      <c r="L1307" s="86" t="n"/>
      <c r="M1307" s="86" t="n"/>
      <c r="N1307" s="86" t="n"/>
      <c r="O1307" s="86" t="n"/>
      <c r="P1307" s="86" t="n"/>
      <c r="Q1307" s="86" t="n"/>
      <c r="R1307" s="86" t="n"/>
      <c r="S1307" s="88" t="n"/>
      <c r="T1307" s="45" t="n"/>
      <c r="U1307" s="61">
        <f>IF($C1307="","",B1307&amp;" "&amp;C1307&amp;" · ĐK"&amp;D1307&amp;IF(E1307=""," "," "&amp;E1307)&amp;IF(K1307=""," "," - "&amp;K1307))</f>
        <v/>
      </c>
    </row>
    <row r="1308" ht="39.75" customHeight="1">
      <c r="A1308" s="89" t="n"/>
      <c r="B1308" s="71" t="inlineStr">
        <is>
          <t>CHƯA PHÂN LOẠI</t>
        </is>
      </c>
      <c r="C1308" s="45" t="inlineStr">
        <is>
          <t>465 R0 (không xy lanh)</t>
        </is>
      </c>
      <c r="D1308" s="71" t="n"/>
      <c r="E1308" s="71" t="n"/>
      <c r="F1308" s="45" t="n"/>
      <c r="G1308" s="71" t="inlineStr">
        <is>
          <t>16x54</t>
        </is>
      </c>
      <c r="H1308" s="71" t="n">
        <v>17</v>
      </c>
      <c r="I1308" s="71" t="n">
        <v>55</v>
      </c>
      <c r="J1308" s="71" t="n"/>
      <c r="K1308" s="93" t="n"/>
      <c r="L1308" s="71" t="inlineStr">
        <is>
          <t>Cái</t>
        </is>
      </c>
      <c r="M1308" s="64" t="n"/>
      <c r="N1308" s="64" t="n"/>
      <c r="O1308" s="64" t="n"/>
      <c r="P1308" s="64" t="n"/>
      <c r="Q1308" s="64" t="n"/>
      <c r="R1308" s="71" t="inlineStr">
        <is>
          <t>🟢 CÓ</t>
        </is>
      </c>
      <c r="S1308" s="45" t="n"/>
      <c r="T1308" s="45" t="n"/>
      <c r="U1308" s="61">
        <f>IF($C1308="","",B1308&amp;" "&amp;C1308&amp;" · ĐK"&amp;D1308&amp;IF(E1308=""," "," "&amp;E1308)&amp;IF(K1308=""," "," - "&amp;K1308))</f>
        <v/>
      </c>
    </row>
    <row r="1309" ht="39.75" customHeight="1">
      <c r="A1309" s="85" t="n"/>
      <c r="B1309" s="63" t="inlineStr">
        <is>
          <t>◆  🚢 ─── Máy Thủy (53) ───   (1 sản phẩm)</t>
        </is>
      </c>
      <c r="C1309" s="86" t="n"/>
      <c r="D1309" s="86" t="n"/>
      <c r="E1309" s="86" t="n"/>
      <c r="F1309" s="86" t="n"/>
      <c r="G1309" s="86" t="n"/>
      <c r="H1309" s="86" t="n"/>
      <c r="I1309" s="86" t="n"/>
      <c r="J1309" s="86" t="n"/>
      <c r="K1309" s="87" t="n"/>
      <c r="L1309" s="86" t="n"/>
      <c r="M1309" s="86" t="n"/>
      <c r="N1309" s="86" t="n"/>
      <c r="O1309" s="86" t="n"/>
      <c r="P1309" s="86" t="n"/>
      <c r="Q1309" s="86" t="n"/>
      <c r="R1309" s="86" t="n"/>
      <c r="S1309" s="88" t="n"/>
      <c r="T1309" s="45" t="n"/>
      <c r="U1309" s="61">
        <f>IF($C1309="","",B1309&amp;" "&amp;C1309&amp;" · ĐK"&amp;D1309&amp;IF(E1309=""," "," "&amp;E1309)&amp;IF(K1309=""," "," - "&amp;K1309))</f>
        <v/>
      </c>
    </row>
    <row r="1310" ht="39.75" customHeight="1">
      <c r="A1310" s="89" t="n"/>
      <c r="B1310" s="71" t="inlineStr">
        <is>
          <t xml:space="preserve">       🚢 ─── Máy Thủy (53) ───</t>
        </is>
      </c>
      <c r="C1310" s="45" t="n"/>
      <c r="D1310" s="71" t="n"/>
      <c r="E1310" s="71" t="n"/>
      <c r="F1310" s="45" t="n"/>
      <c r="G1310" s="71" t="n"/>
      <c r="H1310" s="71" t="n"/>
      <c r="I1310" s="71" t="n"/>
      <c r="J1310" s="71" t="n"/>
      <c r="K1310" s="93" t="n"/>
      <c r="L1310" s="71" t="n"/>
      <c r="M1310" s="64" t="n"/>
      <c r="N1310" s="64" t="n"/>
      <c r="O1310" s="64" t="n"/>
      <c r="P1310" s="64" t="n"/>
      <c r="Q1310" s="64" t="n"/>
      <c r="R1310" s="71" t="n"/>
      <c r="S1310" s="45" t="n"/>
      <c r="T1310" s="45" t="n"/>
      <c r="U1310" s="61">
        <f>IF($C1310="","",B1310&amp;" "&amp;C1310&amp;" · ĐK"&amp;D1310&amp;IF(E1310=""," "," "&amp;E1310)&amp;IF(K1310=""," "," - "&amp;K1310))</f>
        <v/>
      </c>
    </row>
    <row r="1311" ht="39.75" customHeight="1">
      <c r="A1311" s="85" t="n"/>
      <c r="B1311" s="63" t="inlineStr">
        <is>
          <t>◆  🚢 ─── Máy Thủy (38) ───   (1 sản phẩm)</t>
        </is>
      </c>
      <c r="C1311" s="86" t="n"/>
      <c r="D1311" s="86" t="n"/>
      <c r="E1311" s="86" t="n"/>
      <c r="F1311" s="86" t="n"/>
      <c r="G1311" s="86" t="n"/>
      <c r="H1311" s="86" t="n"/>
      <c r="I1311" s="86" t="n"/>
      <c r="J1311" s="86" t="n"/>
      <c r="K1311" s="87" t="n"/>
      <c r="L1311" s="86" t="n"/>
      <c r="M1311" s="86" t="n"/>
      <c r="N1311" s="86" t="n"/>
      <c r="O1311" s="86" t="n"/>
      <c r="P1311" s="86" t="n"/>
      <c r="Q1311" s="86" t="n"/>
      <c r="R1311" s="86" t="n"/>
      <c r="S1311" s="88" t="n"/>
      <c r="T1311" s="45" t="n"/>
      <c r="U1311" s="61">
        <f>IF($C1311="","",B1311&amp;" "&amp;C1311&amp;" · ĐK"&amp;D1311&amp;IF(E1311=""," "," "&amp;E1311)&amp;IF(K1311=""," "," - "&amp;K1311))</f>
        <v/>
      </c>
    </row>
    <row r="1312" ht="39.75" customHeight="1">
      <c r="A1312" s="89" t="n"/>
      <c r="B1312" s="71" t="inlineStr">
        <is>
          <t xml:space="preserve">       🚢 ─── Máy Thủy (38) ───</t>
        </is>
      </c>
      <c r="C1312" s="45" t="n"/>
      <c r="D1312" s="71" t="n"/>
      <c r="E1312" s="71" t="n"/>
      <c r="F1312" s="45" t="n"/>
      <c r="G1312" s="71" t="n"/>
      <c r="H1312" s="71" t="n"/>
      <c r="I1312" s="71" t="n"/>
      <c r="J1312" s="71" t="n"/>
      <c r="K1312" s="93" t="n"/>
      <c r="L1312" s="71" t="n"/>
      <c r="M1312" s="64" t="n"/>
      <c r="N1312" s="64" t="n"/>
      <c r="O1312" s="64" t="n"/>
      <c r="P1312" s="64" t="n"/>
      <c r="Q1312" s="64" t="n"/>
      <c r="R1312" s="71" t="n"/>
      <c r="S1312" s="45" t="n"/>
      <c r="T1312" s="45" t="n"/>
      <c r="U1312" s="61">
        <f>IF($C1312="","",B1312&amp;" "&amp;C1312&amp;" · ĐK"&amp;D1312&amp;IF(E1312=""," "," "&amp;E1312)&amp;IF(K1312=""," "," - "&amp;K1312))</f>
        <v/>
      </c>
    </row>
    <row r="1313"/>
    <row r="1314"/>
    <row r="1315" ht="15.75" customHeight="1">
      <c r="A1315" s="94" t="n"/>
      <c r="B1315" s="94" t="n"/>
    </row>
    <row r="1316" ht="15.75" customHeight="1">
      <c r="A1316" s="94" t="n"/>
      <c r="B1316" s="94" t="n"/>
    </row>
    <row r="1317" ht="15.75" customHeight="1">
      <c r="A1317" s="94" t="n"/>
      <c r="B1317" s="94" t="n"/>
    </row>
  </sheetData>
  <autoFilter ref="A2:T1312"/>
  <mergeCells count="1"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84"/>
  <sheetViews>
    <sheetView showGridLines="0" workbookViewId="0">
      <pane ySplit="2" topLeftCell="A308" activePane="bottomLeft" state="frozen"/>
      <selection activeCell="A1" sqref="A1"/>
      <selection pane="bottomLeft" activeCell="A325" sqref="$A325:$XFD325"/>
    </sheetView>
  </sheetViews>
  <sheetFormatPr baseColWidth="8" defaultColWidth="8.676190476190479" defaultRowHeight="15"/>
  <cols>
    <col width="24.8571428571429" customWidth="1" min="1" max="1"/>
    <col width="17.152380952381" customWidth="1" min="2" max="2"/>
    <col width="39.7142857142857" customWidth="1" min="3" max="3"/>
    <col width="9.571428571428569" customWidth="1" min="4" max="4"/>
    <col width="14.2857142857143" customWidth="1" min="5" max="5"/>
    <col width="24.5714285714286" customWidth="1" min="6" max="6"/>
    <col width="30" customWidth="1" min="7" max="7"/>
    <col width="11" customWidth="1" min="8" max="8"/>
    <col width="7" customWidth="1" min="9" max="9"/>
    <col width="9" customWidth="1" min="10" max="10"/>
    <col width="13.4285714285714" customWidth="1" min="11" max="11"/>
    <col width="12" customWidth="1" min="12" max="12"/>
    <col width="14.4285714285714" customWidth="1" min="13" max="13"/>
    <col width="9" customWidth="1" min="14" max="14"/>
    <col width="6" customWidth="1" min="15" max="15"/>
    <col width="37" customWidth="1" min="16" max="16"/>
    <col width="35.7142857142857" customWidth="1" min="17" max="17"/>
    <col hidden="1" width="13" customWidth="1" min="18" max="19"/>
    <col hidden="1" width="8.676190476190479" customWidth="1" min="20" max="21"/>
  </cols>
  <sheetData>
    <row r="1" ht="24.75" customHeight="1">
      <c r="A1" s="73" t="inlineStr">
        <is>
          <t>⚙️ SÉC MĂNG — dữ liệu mới nhất (Hãng + ĐK lấy từ Piston)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  <c r="Q1" s="61" t="n"/>
      <c r="R1" s="61" t="n"/>
      <c r="S1" s="61" t="n"/>
    </row>
    <row r="2" ht="24.75" customHeight="1">
      <c r="A2" s="60" t="inlineStr">
        <is>
          <t>🏷️ Mã HH</t>
        </is>
      </c>
      <c r="B2" s="60" t="inlineStr">
        <is>
          <t>🏭 Hãng</t>
        </is>
      </c>
      <c r="C2" s="62" t="inlineStr">
        <is>
          <t>⚙️ Mã ĐC</t>
        </is>
      </c>
      <c r="D2" s="60" t="inlineStr">
        <is>
          <t>📐 ĐK</t>
        </is>
      </c>
      <c r="E2" s="60" t="inlineStr">
        <is>
          <t>Xy lanh kiếng?</t>
        </is>
      </c>
      <c r="F2" s="60" t="inlineStr">
        <is>
          <t xml:space="preserve">Loại </t>
        </is>
      </c>
      <c r="G2" s="60" t="inlineStr">
        <is>
          <t>Ring</t>
        </is>
      </c>
      <c r="H2" s="60" t="inlineStr">
        <is>
          <t>🏷️ Thương hiệu</t>
        </is>
      </c>
      <c r="I2" s="60" t="inlineStr">
        <is>
          <t>📦 ĐVT</t>
        </is>
      </c>
      <c r="J2" s="60" t="inlineStr">
        <is>
          <t>💰 Vốn</t>
        </is>
      </c>
      <c r="K2" s="60" t="inlineStr">
        <is>
          <t>🟢 VIP</t>
        </is>
      </c>
      <c r="L2" s="60" t="inlineStr">
        <is>
          <t>🟡 Ưu đãi</t>
        </is>
      </c>
      <c r="M2" s="60" t="inlineStr">
        <is>
          <t>🔵 Đại lý</t>
        </is>
      </c>
      <c r="N2" s="60" t="inlineStr">
        <is>
          <t>🟣 Gara</t>
        </is>
      </c>
      <c r="O2" s="60" t="inlineStr">
        <is>
          <t>📦 Tồn</t>
        </is>
      </c>
      <c r="P2" s="60" t="inlineStr">
        <is>
          <t>🔧 PARNO</t>
        </is>
      </c>
      <c r="Q2" s="60" t="inlineStr">
        <is>
          <t>📝 Ghi chú</t>
        </is>
      </c>
      <c r="R2" s="60" t="inlineStr">
        <is>
          <t>_KEY</t>
        </is>
      </c>
      <c r="S2" s="61" t="inlineStr">
        <is>
          <t>_AUTO</t>
        </is>
      </c>
    </row>
    <row r="3" ht="24.75" customHeight="1">
      <c r="A3" s="74" t="n"/>
      <c r="B3" s="74" t="n"/>
      <c r="C3" s="75" t="inlineStr">
        <is>
          <t>◆ HINO</t>
        </is>
      </c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61" t="n"/>
    </row>
    <row r="4" ht="24.75" customHeight="1">
      <c r="A4" s="43" t="inlineStr">
        <is>
          <t>HH071911</t>
        </is>
      </c>
      <c r="B4" s="43" t="inlineStr">
        <is>
          <t>HINO</t>
        </is>
      </c>
      <c r="C4" s="43" t="inlineStr">
        <is>
          <t>DM100</t>
        </is>
      </c>
      <c r="D4" s="43" t="inlineStr">
        <is>
          <t>90</t>
        </is>
      </c>
      <c r="E4" s="43" t="n"/>
      <c r="F4" s="43" t="n"/>
      <c r="G4" s="43" t="inlineStr">
        <is>
          <t>2.5-2.5-2.5-4-4</t>
        </is>
      </c>
      <c r="H4" s="43" t="inlineStr">
        <is>
          <t>TP</t>
        </is>
      </c>
      <c r="I4" s="43" t="inlineStr">
        <is>
          <t>Máy</t>
        </is>
      </c>
      <c r="J4" s="53" t="n"/>
      <c r="K4" s="53" t="n"/>
      <c r="L4" s="53" t="n"/>
      <c r="M4" s="53" t="n"/>
      <c r="N4" s="53" t="n"/>
      <c r="O4" s="43" t="n"/>
      <c r="P4" s="43" t="n"/>
      <c r="Q4" s="43" t="n"/>
      <c r="R4" s="43" t="inlineStr">
        <is>
          <t>Séc măng DM100 (2.5-2.5-2.5-4-4) - TP</t>
        </is>
      </c>
      <c r="S4" s="61">
        <f>IF(OR('⚙️ BỘ HƠI'!$H$40=0,'⚙️ BỘ HƠI'!$H$2="",$C4="",LEFT($C4,1)="◆"),99999,IF(OR(ISNUMBER(SEARCH('⚙️ BỘ HƠI'!$H$2,$C4)),ISNUMBER(SEARCH($C4,'⚙️ BỘ HƠI'!$H$2))),ROW()-2,99999))</f>
        <v/>
      </c>
    </row>
    <row r="5" ht="24.75" customHeight="1">
      <c r="A5" s="45" t="inlineStr">
        <is>
          <t>HH083979</t>
        </is>
      </c>
      <c r="B5" s="45" t="inlineStr">
        <is>
          <t>HINO</t>
        </is>
      </c>
      <c r="C5" s="45" t="inlineStr">
        <is>
          <t>DM100</t>
        </is>
      </c>
      <c r="D5" s="45" t="inlineStr">
        <is>
          <t>90</t>
        </is>
      </c>
      <c r="E5" s="45" t="n"/>
      <c r="F5" s="45" t="n"/>
      <c r="G5" s="45" t="inlineStr">
        <is>
          <t>2.5-2.5-2.5-4-4</t>
        </is>
      </c>
      <c r="H5" s="45" t="inlineStr">
        <is>
          <t>HENWEIT, R-HN23-00</t>
        </is>
      </c>
      <c r="I5" s="45" t="inlineStr">
        <is>
          <t>Máy</t>
        </is>
      </c>
      <c r="J5" s="54" t="n"/>
      <c r="K5" s="54" t="n">
        <v>120000</v>
      </c>
      <c r="L5" s="54" t="n">
        <v>130000</v>
      </c>
      <c r="M5" s="54" t="n">
        <v>140000</v>
      </c>
      <c r="N5" s="54" t="n"/>
      <c r="O5" s="45" t="n"/>
      <c r="P5" s="45" t="inlineStr">
        <is>
          <t>SCH20004ZZ</t>
        </is>
      </c>
      <c r="Q5" s="45" t="n"/>
      <c r="R5" s="45" t="inlineStr">
        <is>
          <t>Séc măng Hino DM100 (2.5-2.5-2.5-4-4) SCH20004ZZ - HENWEIT, R-HN23-00</t>
        </is>
      </c>
      <c r="S5" s="61">
        <f>IF(OR('⚙️ BỘ HƠI'!$H$40=0,'⚙️ BỘ HƠI'!$H$2="",$C5="",LEFT($C5,1)="◆"),99999,IF(OR(ISNUMBER(SEARCH('⚙️ BỘ HƠI'!$H$2,$C5)),ISNUMBER(SEARCH($C5,'⚙️ BỘ HƠI'!$H$2))),ROW()-2,99999))</f>
        <v/>
      </c>
    </row>
    <row r="6" ht="24.75" customHeight="1">
      <c r="A6" s="43" t="inlineStr">
        <is>
          <t>HH071287</t>
        </is>
      </c>
      <c r="B6" s="43" t="inlineStr">
        <is>
          <t>HINO</t>
        </is>
      </c>
      <c r="C6" s="43" t="inlineStr">
        <is>
          <t>EC100/có/lò/xo</t>
        </is>
      </c>
      <c r="D6" s="43" t="inlineStr">
        <is>
          <t>97</t>
        </is>
      </c>
      <c r="E6" s="43" t="n"/>
      <c r="F6" s="43" t="n"/>
      <c r="G6" s="43" t="inlineStr">
        <is>
          <t>2.5-2.5-2.5-4-4</t>
        </is>
      </c>
      <c r="H6" s="43" t="inlineStr">
        <is>
          <t>RIK</t>
        </is>
      </c>
      <c r="I6" s="43" t="inlineStr">
        <is>
          <t>1Máy</t>
        </is>
      </c>
      <c r="J6" s="53" t="n"/>
      <c r="K6" s="53" t="n"/>
      <c r="L6" s="53" t="n"/>
      <c r="M6" s="53" t="n"/>
      <c r="N6" s="53" t="n"/>
      <c r="O6" s="43" t="n"/>
      <c r="P6" s="43" t="n"/>
      <c r="Q6" s="43" t="n"/>
      <c r="R6" s="43" t="inlineStr">
        <is>
          <t>Séc măng EC100 có lò xo (2.5-2.5-2.5-4-4) - RIK</t>
        </is>
      </c>
      <c r="S6" s="61">
        <f>IF(OR('⚙️ BỘ HƠI'!$H$40=0,'⚙️ BỘ HƠI'!$H$2="",$C6="",LEFT($C6,1)="◆"),99999,IF(OR(ISNUMBER(SEARCH('⚙️ BỘ HƠI'!$H$2,$C6)),ISNUMBER(SEARCH($C6,'⚙️ BỘ HƠI'!$H$2))),ROW()-2,99999))</f>
        <v/>
      </c>
    </row>
    <row r="7" ht="24.75" customHeight="1">
      <c r="A7" s="45" t="inlineStr">
        <is>
          <t>HH083716</t>
        </is>
      </c>
      <c r="B7" s="45" t="inlineStr">
        <is>
          <t>HINO</t>
        </is>
      </c>
      <c r="C7" s="45" t="inlineStr">
        <is>
          <t>N04C/W04DT/1+3/thép</t>
        </is>
      </c>
      <c r="D7" s="45" t="inlineStr">
        <is>
          <t>104</t>
        </is>
      </c>
      <c r="E7" s="45" t="n"/>
      <c r="F7" s="45" t="n"/>
      <c r="G7" s="45" t="inlineStr">
        <is>
          <t>2.8K-2-4</t>
        </is>
      </c>
      <c r="H7" s="45" t="inlineStr">
        <is>
          <t>NPR</t>
        </is>
      </c>
      <c r="I7" s="45" t="inlineStr">
        <is>
          <t>Máy</t>
        </is>
      </c>
      <c r="J7" s="54" t="n"/>
      <c r="K7" s="54" t="n">
        <v>1000000</v>
      </c>
      <c r="L7" s="54" t="n">
        <v>1100000</v>
      </c>
      <c r="M7" s="54" t="n">
        <v>1200000</v>
      </c>
      <c r="N7" s="54" t="n"/>
      <c r="O7" s="45" t="n"/>
      <c r="P7" s="45" t="inlineStr">
        <is>
          <t>SDT10221ZZ</t>
        </is>
      </c>
      <c r="Q7" s="45" t="n"/>
      <c r="R7" s="45" t="inlineStr">
        <is>
          <t>Séc măng Hino N04C/W04DT/SDT10221ZZ (2.8K-2-4) 1+3 thép HỘP4- NPR</t>
        </is>
      </c>
      <c r="S7" s="61">
        <f>IF(OR('⚙️ BỘ HƠI'!$H$40=0,'⚙️ BỘ HƠI'!$H$2="",$C7="",LEFT($C7,1)="◆"),99999,IF(OR(ISNUMBER(SEARCH('⚙️ BỘ HƠI'!$H$2,$C7)),ISNUMBER(SEARCH($C7,'⚙️ BỘ HƠI'!$H$2))),ROW()-2,99999))</f>
        <v/>
      </c>
    </row>
    <row r="8" ht="24.75" customHeight="1">
      <c r="A8" s="43" t="inlineStr">
        <is>
          <t>HH081985</t>
        </is>
      </c>
      <c r="B8" s="43" t="inlineStr">
        <is>
          <t>HINO</t>
        </is>
      </c>
      <c r="C8" s="43" t="inlineStr">
        <is>
          <t>W04C-T/W06C/1/thép</t>
        </is>
      </c>
      <c r="D8" s="43" t="inlineStr">
        <is>
          <t>104</t>
        </is>
      </c>
      <c r="E8" s="43" t="n"/>
      <c r="F8" s="43" t="n"/>
      <c r="G8" s="43" t="inlineStr">
        <is>
          <t>2.8K-2.5-5</t>
        </is>
      </c>
      <c r="H8" s="43" t="inlineStr">
        <is>
          <t>NPR</t>
        </is>
      </c>
      <c r="I8" s="43" t="inlineStr">
        <is>
          <t>Máy</t>
        </is>
      </c>
      <c r="J8" s="53" t="n"/>
      <c r="K8" s="53" t="n">
        <v>250000</v>
      </c>
      <c r="L8" s="53" t="n">
        <v>270000</v>
      </c>
      <c r="M8" s="53" t="n">
        <v>290000</v>
      </c>
      <c r="N8" s="53" t="n"/>
      <c r="O8" s="43" t="n"/>
      <c r="P8" s="43" t="inlineStr">
        <is>
          <t>YDH20047ZX</t>
        </is>
      </c>
      <c r="Q8" s="43" t="n"/>
      <c r="R8" s="43" t="inlineStr">
        <is>
          <t>Séc măng Hino W04C-T/ YDH20047ZX (2.8K-2.5-5) W06C, 1 thép, HỘP1 - NPR</t>
        </is>
      </c>
      <c r="S8" s="61">
        <f>IF(OR('⚙️ BỘ HƠI'!$H$40=0,'⚙️ BỘ HƠI'!$H$2="",$C8="",LEFT($C8,1)="◆"),99999,IF(OR(ISNUMBER(SEARCH('⚙️ BỘ HƠI'!$H$2,$C8)),ISNUMBER(SEARCH($C8,'⚙️ BỘ HƠI'!$H$2))),ROW()-2,99999))</f>
        <v/>
      </c>
    </row>
    <row r="9" ht="24.75" customHeight="1">
      <c r="A9" s="45" t="inlineStr">
        <is>
          <t>HH078927</t>
        </is>
      </c>
      <c r="B9" s="45" t="inlineStr">
        <is>
          <t>HINO</t>
        </is>
      </c>
      <c r="C9" s="45" t="inlineStr">
        <is>
          <t>W04D/W04E</t>
        </is>
      </c>
      <c r="D9" s="45" t="inlineStr">
        <is>
          <t>104</t>
        </is>
      </c>
      <c r="E9" s="45" t="n"/>
      <c r="F9" s="45" t="n"/>
      <c r="G9" s="45" t="inlineStr">
        <is>
          <t>2.5-2-5</t>
        </is>
      </c>
      <c r="H9" s="45" t="inlineStr">
        <is>
          <t>IZUMI</t>
        </is>
      </c>
      <c r="I9" s="45" t="inlineStr">
        <is>
          <t>Cái</t>
        </is>
      </c>
      <c r="J9" s="54" t="n"/>
      <c r="K9" s="54" t="n">
        <v>110000</v>
      </c>
      <c r="L9" s="54" t="n">
        <v>120000</v>
      </c>
      <c r="M9" s="54" t="n">
        <v>130000</v>
      </c>
      <c r="N9" s="54" t="n"/>
      <c r="O9" s="45" t="n"/>
      <c r="P9" s="45" t="n"/>
      <c r="Q9" s="45" t="n"/>
      <c r="R9" s="45" t="inlineStr">
        <is>
          <t>Séc măng HINO-W04D /W04E  (2.5-2-5) - IZUMI</t>
        </is>
      </c>
      <c r="S9" s="61">
        <f>IF(OR('⚙️ BỘ HƠI'!$H$40=0,'⚙️ BỘ HƠI'!$H$2="",$C9="",LEFT($C9,1)="◆"),99999,IF(OR(ISNUMBER(SEARCH('⚙️ BỘ HƠI'!$H$2,$C9)),ISNUMBER(SEARCH($C9,'⚙️ BỘ HƠI'!$H$2))),ROW()-2,99999))</f>
        <v/>
      </c>
    </row>
    <row r="10" ht="24.75" customHeight="1">
      <c r="A10" s="43" t="inlineStr">
        <is>
          <t>HH073113</t>
        </is>
      </c>
      <c r="B10" s="43" t="inlineStr">
        <is>
          <t>HINO</t>
        </is>
      </c>
      <c r="C10" s="43" t="inlineStr">
        <is>
          <t>W04D/W04E</t>
        </is>
      </c>
      <c r="D10" s="43" t="inlineStr">
        <is>
          <t>104</t>
        </is>
      </c>
      <c r="E10" s="43" t="n"/>
      <c r="F10" s="43" t="n"/>
      <c r="G10" s="43" t="inlineStr">
        <is>
          <t>2.5-2-5</t>
        </is>
      </c>
      <c r="H10" s="43" t="inlineStr">
        <is>
          <t>TP</t>
        </is>
      </c>
      <c r="I10" s="43" t="inlineStr">
        <is>
          <t>Cái</t>
        </is>
      </c>
      <c r="J10" s="53" t="n"/>
      <c r="K10" s="53" t="n"/>
      <c r="L10" s="53" t="n"/>
      <c r="M10" s="53" t="n"/>
      <c r="N10" s="53" t="n"/>
      <c r="O10" s="43" t="n"/>
      <c r="P10" s="43" t="n"/>
      <c r="Q10" s="43" t="n"/>
      <c r="R10" s="43" t="inlineStr">
        <is>
          <t>Séc măng HINO-W04D /W04E  (2.5-2-5) - TP</t>
        </is>
      </c>
      <c r="S10" s="61">
        <f>IF(OR('⚙️ BỘ HƠI'!$H$40=0,'⚙️ BỘ HƠI'!$H$2="",$C10="",LEFT($C10,1)="◆"),99999,IF(OR(ISNUMBER(SEARCH('⚙️ BỘ HƠI'!$H$2,$C10)),ISNUMBER(SEARCH($C10,'⚙️ BỘ HƠI'!$H$2))),ROW()-2,99999))</f>
        <v/>
      </c>
    </row>
    <row r="11" ht="24.75" customHeight="1">
      <c r="A11" s="45" t="inlineStr">
        <is>
          <t>HH00278</t>
        </is>
      </c>
      <c r="B11" s="45" t="inlineStr">
        <is>
          <t>HINO</t>
        </is>
      </c>
      <c r="C11" s="45" t="inlineStr">
        <is>
          <t>W04D/W04E</t>
        </is>
      </c>
      <c r="D11" s="45" t="inlineStr">
        <is>
          <t>104</t>
        </is>
      </c>
      <c r="E11" s="45" t="n"/>
      <c r="F11" s="45" t="n"/>
      <c r="G11" s="45" t="inlineStr">
        <is>
          <t>2.5-2-5</t>
        </is>
      </c>
      <c r="H11" s="45" t="inlineStr">
        <is>
          <t>NPR</t>
        </is>
      </c>
      <c r="I11" s="45" t="inlineStr">
        <is>
          <t>Máy</t>
        </is>
      </c>
      <c r="J11" s="54" t="n"/>
      <c r="K11" s="54" t="n"/>
      <c r="L11" s="54" t="n"/>
      <c r="M11" s="54" t="n"/>
      <c r="N11" s="54" t="n"/>
      <c r="O11" s="45" t="n"/>
      <c r="P11" s="45" t="inlineStr">
        <is>
          <t>SDH20038ZX</t>
        </is>
      </c>
      <c r="Q11" s="45" t="n"/>
      <c r="R11" s="45" t="inlineStr">
        <is>
          <t>Séc măng HINO-W04D/W04E (2.5-2-5) SDH20038ZX - NPR</t>
        </is>
      </c>
      <c r="S11" s="61">
        <f>IF(OR('⚙️ BỘ HƠI'!$H$40=0,'⚙️ BỘ HƠI'!$H$2="",$C11="",LEFT($C11,1)="◆"),99999,IF(OR(ISNUMBER(SEARCH('⚙️ BỘ HƠI'!$H$2,$C11)),ISNUMBER(SEARCH($C11,'⚙️ BỘ HƠI'!$H$2))),ROW()-2,99999))</f>
        <v/>
      </c>
    </row>
    <row r="12" ht="24.75" customHeight="1">
      <c r="A12" s="43" t="inlineStr">
        <is>
          <t>HH084322</t>
        </is>
      </c>
      <c r="B12" s="43" t="inlineStr">
        <is>
          <t>HINO</t>
        </is>
      </c>
      <c r="C12" s="43" t="inlineStr">
        <is>
          <t>W04D/W04E/nhớt/thép/-/HENWEIT/'R-HN01-00-1</t>
        </is>
      </c>
      <c r="D12" s="43" t="inlineStr">
        <is>
          <t>104</t>
        </is>
      </c>
      <c r="E12" s="43" t="n"/>
      <c r="F12" s="43" t="n"/>
      <c r="G12" s="43" t="inlineStr">
        <is>
          <t>2.5-2-5</t>
        </is>
      </c>
      <c r="H12" s="43" t="n"/>
      <c r="I12" s="43" t="inlineStr">
        <is>
          <t>Máy</t>
        </is>
      </c>
      <c r="J12" s="53" t="n"/>
      <c r="K12" s="53" t="n">
        <v>140000</v>
      </c>
      <c r="L12" s="53" t="n">
        <v>150000</v>
      </c>
      <c r="M12" s="53" t="n">
        <v>160000</v>
      </c>
      <c r="N12" s="53" t="n"/>
      <c r="O12" s="43" t="n"/>
      <c r="P12" s="43" t="inlineStr">
        <is>
          <t>13011-1973</t>
        </is>
      </c>
      <c r="Q12" s="43" t="n"/>
      <c r="R12" s="43" t="inlineStr">
        <is>
          <t>Séc măng Hino W04D/W04E/13011-1973 (2.5-2-5) nhớt thép - HENWEIT 'R-HN01-00-1</t>
        </is>
      </c>
      <c r="S12" s="61">
        <f>IF(OR('⚙️ BỘ HƠI'!$H$40=0,'⚙️ BỘ HƠI'!$H$2="",$C12="",LEFT($C12,1)="◆"),99999,IF(OR(ISNUMBER(SEARCH('⚙️ BỘ HƠI'!$H$2,$C12)),ISNUMBER(SEARCH($C12,'⚙️ BỘ HƠI'!$H$2))),ROW()-2,99999))</f>
        <v/>
      </c>
    </row>
    <row r="13" ht="24.75" customHeight="1">
      <c r="A13" s="45" t="inlineStr">
        <is>
          <t>HH20499</t>
        </is>
      </c>
      <c r="B13" s="45" t="inlineStr">
        <is>
          <t>HINO</t>
        </is>
      </c>
      <c r="C13" s="45" t="inlineStr">
        <is>
          <t>W06D/W04D/1+3/thép/1/máy</t>
        </is>
      </c>
      <c r="D13" s="45" t="inlineStr">
        <is>
          <t>104</t>
        </is>
      </c>
      <c r="E13" s="45" t="n"/>
      <c r="F13" s="45" t="n"/>
      <c r="G13" s="45" t="inlineStr">
        <is>
          <t>2.5-2-5</t>
        </is>
      </c>
      <c r="H13" s="45" t="inlineStr">
        <is>
          <t>NPR</t>
        </is>
      </c>
      <c r="I13" s="45" t="inlineStr">
        <is>
          <t>1Máy</t>
        </is>
      </c>
      <c r="J13" s="54" t="n"/>
      <c r="K13" s="54" t="n">
        <v>150000</v>
      </c>
      <c r="L13" s="54" t="n">
        <v>170000</v>
      </c>
      <c r="M13" s="54" t="n">
        <v>200000</v>
      </c>
      <c r="N13" s="54" t="n"/>
      <c r="O13" s="45" t="n"/>
      <c r="P13" s="45" t="inlineStr">
        <is>
          <t>YDH20041ZX</t>
        </is>
      </c>
      <c r="Q13" s="45" t="n"/>
      <c r="R13" s="45" t="inlineStr">
        <is>
          <t>Séc măng Hino W06D/ YDH20041ZX (2.5-2-5), W04D, 1+3 thép, hộp 1 máy - NPR</t>
        </is>
      </c>
      <c r="S13" s="61">
        <f>IF(OR('⚙️ BỘ HƠI'!$H$40=0,'⚙️ BỘ HƠI'!$H$2="",$C13="",LEFT($C13,1)="◆"),99999,IF(OR(ISNUMBER(SEARCH('⚙️ BỘ HƠI'!$H$2,$C13)),ISNUMBER(SEARCH($C13,'⚙️ BỘ HƠI'!$H$2))),ROW()-2,99999))</f>
        <v/>
      </c>
    </row>
    <row r="14" ht="24.75" customHeight="1">
      <c r="A14" s="43" t="inlineStr">
        <is>
          <t>HH00454</t>
        </is>
      </c>
      <c r="B14" s="43" t="inlineStr">
        <is>
          <t>HINO</t>
        </is>
      </c>
      <c r="C14" s="43" t="inlineStr">
        <is>
          <t>W06D/W06E</t>
        </is>
      </c>
      <c r="D14" s="43" t="inlineStr">
        <is>
          <t>104</t>
        </is>
      </c>
      <c r="E14" s="43" t="n"/>
      <c r="F14" s="43" t="n"/>
      <c r="G14" s="43" t="inlineStr">
        <is>
          <t>2.5-2-5</t>
        </is>
      </c>
      <c r="H14" s="43" t="inlineStr">
        <is>
          <t>TP</t>
        </is>
      </c>
      <c r="I14" s="43" t="inlineStr">
        <is>
          <t>Máy</t>
        </is>
      </c>
      <c r="J14" s="53" t="n"/>
      <c r="K14" s="53" t="n"/>
      <c r="L14" s="53" t="n"/>
      <c r="M14" s="53" t="n"/>
      <c r="N14" s="53" t="n"/>
      <c r="O14" s="43" t="n"/>
      <c r="P14" s="43" t="n"/>
      <c r="Q14" s="43" t="n"/>
      <c r="R14" s="43" t="inlineStr">
        <is>
          <t>Séc măng W06D/ W06E (2.5-2-5) - TP</t>
        </is>
      </c>
      <c r="S14" s="61">
        <f>IF(OR('⚙️ BỘ HƠI'!$H$40=0,'⚙️ BỘ HƠI'!$H$2="",$C14="",LEFT($C14,1)="◆"),99999,IF(OR(ISNUMBER(SEARCH('⚙️ BỘ HƠI'!$H$2,$C14)),ISNUMBER(SEARCH($C14,'⚙️ BỘ HƠI'!$H$2))),ROW()-2,99999))</f>
        <v/>
      </c>
    </row>
    <row r="15" ht="24.75" customHeight="1">
      <c r="A15" s="45" t="inlineStr">
        <is>
          <t>HH076961</t>
        </is>
      </c>
      <c r="B15" s="45" t="inlineStr">
        <is>
          <t>HINO</t>
        </is>
      </c>
      <c r="C15" s="45" t="inlineStr">
        <is>
          <t>H06C-TA</t>
        </is>
      </c>
      <c r="D15" s="45" t="inlineStr">
        <is>
          <t>108</t>
        </is>
      </c>
      <c r="E15" s="45" t="n"/>
      <c r="F15" s="45" t="n"/>
      <c r="G15" s="45" t="inlineStr">
        <is>
          <t>2.8K-2.5-2.5-5</t>
        </is>
      </c>
      <c r="H15" s="45" t="inlineStr">
        <is>
          <t>TP</t>
        </is>
      </c>
      <c r="I15" s="45" t="inlineStr">
        <is>
          <t>1Máy</t>
        </is>
      </c>
      <c r="J15" s="54" t="n"/>
      <c r="K15" s="54" t="n"/>
      <c r="L15" s="54" t="n"/>
      <c r="M15" s="54" t="n"/>
      <c r="N15" s="54" t="n"/>
      <c r="O15" s="45" t="n"/>
      <c r="P15" s="45" t="n"/>
      <c r="Q15" s="45" t="n"/>
      <c r="R15" s="45" t="inlineStr">
        <is>
          <t>Séc măng H06C-TA (2.8K-2.5-2.5-5) - TP</t>
        </is>
      </c>
      <c r="S15" s="61">
        <f>IF(OR('⚙️ BỘ HƠI'!$H$40=0,'⚙️ BỘ HƠI'!$H$2="",$C15="",LEFT($C15,1)="◆"),99999,IF(OR(ISNUMBER(SEARCH('⚙️ BỘ HƠI'!$H$2,$C15)),ISNUMBER(SEARCH($C15,'⚙️ BỘ HƠI'!$H$2))),ROW()-2,99999))</f>
        <v/>
      </c>
    </row>
    <row r="16" ht="24.75" customHeight="1">
      <c r="A16" s="43" t="inlineStr">
        <is>
          <t>HH084326</t>
        </is>
      </c>
      <c r="B16" s="43" t="inlineStr">
        <is>
          <t>HINO</t>
        </is>
      </c>
      <c r="C16" s="43" t="inlineStr">
        <is>
          <t>H06C-TA</t>
        </is>
      </c>
      <c r="D16" s="43" t="inlineStr">
        <is>
          <t>108</t>
        </is>
      </c>
      <c r="E16" s="43" t="n"/>
      <c r="F16" s="43" t="n"/>
      <c r="G16" s="43" t="inlineStr">
        <is>
          <t>2.8K-2.5-2.5-5</t>
        </is>
      </c>
      <c r="H16" s="43" t="inlineStr">
        <is>
          <t>HENWEIT 'R-HN24-00</t>
        </is>
      </c>
      <c r="I16" s="43" t="inlineStr">
        <is>
          <t>Máy</t>
        </is>
      </c>
      <c r="J16" s="53" t="n"/>
      <c r="K16" s="53" t="n">
        <v>180000</v>
      </c>
      <c r="L16" s="53" t="n">
        <v>200000</v>
      </c>
      <c r="M16" s="53" t="n">
        <v>220000</v>
      </c>
      <c r="N16" s="53" t="n"/>
      <c r="O16" s="43" t="n"/>
      <c r="P16" s="43" t="n"/>
      <c r="Q16" s="43" t="n"/>
      <c r="R16" s="43" t="inlineStr">
        <is>
          <t>Séc măng Hino H06C-TA (2.8K-2.5-2.5-5) - HENWEIT 'R-HN24-00</t>
        </is>
      </c>
      <c r="S16" s="61">
        <f>IF(OR('⚙️ BỘ HƠI'!$H$40=0,'⚙️ BỘ HƠI'!$H$2="",$C16="",LEFT($C16,1)="◆"),99999,IF(OR(ISNUMBER(SEARCH('⚙️ BỘ HƠI'!$H$2,$C16)),ISNUMBER(SEARCH($C16,'⚙️ BỘ HƠI'!$H$2))),ROW()-2,99999))</f>
        <v/>
      </c>
    </row>
    <row r="17" ht="24.75" customHeight="1">
      <c r="A17" s="45" t="inlineStr">
        <is>
          <t>HH073310</t>
        </is>
      </c>
      <c r="B17" s="45" t="inlineStr">
        <is>
          <t>HINO</t>
        </is>
      </c>
      <c r="C17" s="45" t="inlineStr">
        <is>
          <t>H06C/1+4/thép/BỘ6</t>
        </is>
      </c>
      <c r="D17" s="45" t="inlineStr">
        <is>
          <t>108</t>
        </is>
      </c>
      <c r="E17" s="45" t="n"/>
      <c r="F17" s="45" t="n"/>
      <c r="G17" s="45" t="inlineStr">
        <is>
          <t>3-2.5-2.5-5</t>
        </is>
      </c>
      <c r="H17" s="45" t="inlineStr">
        <is>
          <t>NPR</t>
        </is>
      </c>
      <c r="I17" s="45" t="inlineStr">
        <is>
          <t>Máy</t>
        </is>
      </c>
      <c r="J17" s="54" t="n"/>
      <c r="K17" s="54" t="n">
        <v>1200000</v>
      </c>
      <c r="L17" s="54" t="n">
        <v>1300000</v>
      </c>
      <c r="M17" s="54" t="n">
        <v>1400000</v>
      </c>
      <c r="N17" s="54" t="n"/>
      <c r="O17" s="45" t="n"/>
      <c r="P17" s="45" t="inlineStr">
        <is>
          <t>SDH20042ZX</t>
        </is>
      </c>
      <c r="Q17" s="45" t="n"/>
      <c r="R17" s="45" t="inlineStr">
        <is>
          <t>Séc măng Hino H06C/ SDH20042ZX (3-2.5-2.5-5) 1+4 thép, BỘ6 - NPR</t>
        </is>
      </c>
      <c r="S17" s="61">
        <f>IF(OR('⚙️ BỘ HƠI'!$H$40=0,'⚙️ BỘ HƠI'!$H$2="",$C17="",LEFT($C17,1)="◆"),99999,IF(OR(ISNUMBER(SEARCH('⚙️ BỘ HƠI'!$H$2,$C17)),ISNUMBER(SEARCH($C17,'⚙️ BỘ HƠI'!$H$2))),ROW()-2,99999))</f>
        <v/>
      </c>
    </row>
    <row r="18" ht="24.75" customHeight="1">
      <c r="A18" s="43" t="inlineStr">
        <is>
          <t>HH084327</t>
        </is>
      </c>
      <c r="B18" s="43" t="inlineStr">
        <is>
          <t>HINO</t>
        </is>
      </c>
      <c r="C18" s="43" t="inlineStr">
        <is>
          <t>EH700/H07C</t>
        </is>
      </c>
      <c r="D18" s="43" t="inlineStr">
        <is>
          <t>110</t>
        </is>
      </c>
      <c r="E18" s="43" t="n"/>
      <c r="F18" s="43" t="n"/>
      <c r="G18" s="43" t="inlineStr">
        <is>
          <t>3-2.5-2.5-5</t>
        </is>
      </c>
      <c r="H18" s="43" t="inlineStr">
        <is>
          <t>HENWEIT 'R-HN03-00</t>
        </is>
      </c>
      <c r="I18" s="43" t="inlineStr">
        <is>
          <t>Máy</t>
        </is>
      </c>
      <c r="J18" s="53" t="n"/>
      <c r="K18" s="53" t="n">
        <v>150000</v>
      </c>
      <c r="L18" s="53" t="n">
        <v>160000</v>
      </c>
      <c r="M18" s="53" t="n">
        <v>170000</v>
      </c>
      <c r="N18" s="53" t="n"/>
      <c r="O18" s="43" t="n"/>
      <c r="P18" s="43" t="n"/>
      <c r="Q18" s="43" t="n"/>
      <c r="R18" s="43" t="inlineStr">
        <is>
          <t>Séc măng Hino EH700/ H07C (3-2.5-2.5-5) - HENWEIT 'R-HN03-00</t>
        </is>
      </c>
      <c r="S18" s="61">
        <f>IF(OR('⚙️ BỘ HƠI'!$H$40=0,'⚙️ BỘ HƠI'!$H$2="",$C18="",LEFT($C18,1)="◆"),99999,IF(OR(ISNUMBER(SEARCH('⚙️ BỘ HƠI'!$H$2,$C18)),ISNUMBER(SEARCH($C18,'⚙️ BỘ HƠI'!$H$2))),ROW()-2,99999))</f>
        <v/>
      </c>
    </row>
    <row r="19" ht="24.75" customHeight="1">
      <c r="A19" s="45" t="inlineStr">
        <is>
          <t>HH0234</t>
        </is>
      </c>
      <c r="B19" s="45" t="inlineStr">
        <is>
          <t>HINO</t>
        </is>
      </c>
      <c r="C19" s="45" t="inlineStr">
        <is>
          <t>EH700/H07C/1+4/thép</t>
        </is>
      </c>
      <c r="D19" s="45" t="inlineStr">
        <is>
          <t>110</t>
        </is>
      </c>
      <c r="E19" s="45" t="n"/>
      <c r="F19" s="45" t="n"/>
      <c r="G19" s="45" t="inlineStr">
        <is>
          <t>3-2.5-2.5-5</t>
        </is>
      </c>
      <c r="H19" s="45" t="inlineStr">
        <is>
          <t>NPR</t>
        </is>
      </c>
      <c r="I19" s="45" t="inlineStr">
        <is>
          <t>Máy</t>
        </is>
      </c>
      <c r="J19" s="54" t="n"/>
      <c r="K19" s="54" t="n">
        <v>930000</v>
      </c>
      <c r="L19" s="54" t="n">
        <v>990000</v>
      </c>
      <c r="M19" s="54" t="n">
        <v>1100000</v>
      </c>
      <c r="N19" s="54" t="n"/>
      <c r="O19" s="45" t="n"/>
      <c r="P19" s="45" t="inlineStr">
        <is>
          <t>SDH20043ZX</t>
        </is>
      </c>
      <c r="Q19" s="45" t="n"/>
      <c r="R19" s="45" t="inlineStr">
        <is>
          <t>Séc măng Hino EH700/H07C/SDH20043ZX (3-2.5-2.5-5) 1+4 thép HỘP6- NPR</t>
        </is>
      </c>
      <c r="S19" s="61">
        <f>IF(OR('⚙️ BỘ HƠI'!$H$40=0,'⚙️ BỘ HƠI'!$H$2="",$C19="",LEFT($C19,1)="◆"),99999,IF(OR(ISNUMBER(SEARCH('⚙️ BỘ HƠI'!$H$2,$C19)),ISNUMBER(SEARCH($C19,'⚙️ BỘ HƠI'!$H$2))),ROW()-2,99999))</f>
        <v/>
      </c>
    </row>
    <row r="20" ht="24.75" customHeight="1">
      <c r="A20" s="43" t="inlineStr">
        <is>
          <t>HH071313</t>
        </is>
      </c>
      <c r="B20" s="43" t="inlineStr">
        <is>
          <t>HINO</t>
        </is>
      </c>
      <c r="C20" s="43" t="inlineStr">
        <is>
          <t>H07CT/1+4/thép</t>
        </is>
      </c>
      <c r="D20" s="43" t="inlineStr">
        <is>
          <t>110</t>
        </is>
      </c>
      <c r="E20" s="43" t="n"/>
      <c r="F20" s="43" t="n"/>
      <c r="G20" s="43" t="inlineStr">
        <is>
          <t>2.8K-2-2.5-4</t>
        </is>
      </c>
      <c r="H20" s="43" t="inlineStr">
        <is>
          <t>NPR</t>
        </is>
      </c>
      <c r="I20" s="43" t="inlineStr">
        <is>
          <t>Máy</t>
        </is>
      </c>
      <c r="J20" s="53" t="n"/>
      <c r="K20" s="53" t="n">
        <v>1200000</v>
      </c>
      <c r="L20" s="53" t="n">
        <v>1260000</v>
      </c>
      <c r="M20" s="53" t="n">
        <v>1350000</v>
      </c>
      <c r="N20" s="53" t="n"/>
      <c r="O20" s="43" t="n"/>
      <c r="P20" s="43" t="inlineStr">
        <is>
          <t>SDH20057ZX</t>
        </is>
      </c>
      <c r="Q20" s="43" t="n"/>
      <c r="R20" s="43" t="inlineStr">
        <is>
          <t>Séc măng Hino H07CT/ SDH20057ZX (2.8K-2-2.5-4) 1+4 thép HỘP6 - NPR</t>
        </is>
      </c>
      <c r="S20" s="61">
        <f>IF(OR('⚙️ BỘ HƠI'!$H$40=0,'⚙️ BỘ HƠI'!$H$2="",$C20="",LEFT($C20,1)="◆"),99999,IF(OR(ISNUMBER(SEARCH('⚙️ BỘ HƠI'!$H$2,$C20)),ISNUMBER(SEARCH($C20,'⚙️ BỘ HƠI'!$H$2))),ROW()-2,99999))</f>
        <v/>
      </c>
    </row>
    <row r="21" ht="24.75" customHeight="1">
      <c r="A21" s="45" t="inlineStr">
        <is>
          <t>HH070558</t>
        </is>
      </c>
      <c r="B21" s="45" t="inlineStr">
        <is>
          <t>HINO</t>
        </is>
      </c>
      <c r="C21" s="45" t="inlineStr">
        <is>
          <t>H07D/1+3thép</t>
        </is>
      </c>
      <c r="D21" s="45" t="inlineStr">
        <is>
          <t>110</t>
        </is>
      </c>
      <c r="E21" s="45" t="n"/>
      <c r="F21" s="45" t="n"/>
      <c r="G21" s="45" t="inlineStr">
        <is>
          <t>3-2-4</t>
        </is>
      </c>
      <c r="H21" s="45" t="inlineStr">
        <is>
          <t>NPR</t>
        </is>
      </c>
      <c r="I21" s="45" t="inlineStr">
        <is>
          <t>Máy</t>
        </is>
      </c>
      <c r="J21" s="54" t="n"/>
      <c r="K21" s="54" t="n">
        <v>1000000</v>
      </c>
      <c r="L21" s="54" t="n">
        <v>1100000</v>
      </c>
      <c r="M21" s="54" t="n">
        <v>1200000</v>
      </c>
      <c r="N21" s="54" t="n"/>
      <c r="O21" s="45" t="n"/>
      <c r="P21" s="45" t="inlineStr">
        <is>
          <t>SDH20056ZX</t>
        </is>
      </c>
      <c r="Q21" s="45" t="n"/>
      <c r="R21" s="45" t="inlineStr">
        <is>
          <t>Séc măng Hino H07D/ SDH20056ZX (3-2-4) 1+3thép, HỘP6 - NPR</t>
        </is>
      </c>
      <c r="S21" s="61">
        <f>IF(OR('⚙️ BỘ HƠI'!$H$40=0,'⚙️ BỘ HƠI'!$H$2="",$C21="",LEFT($C21,1)="◆"),99999,IF(OR(ISNUMBER(SEARCH('⚙️ BỘ HƠI'!$H$2,$C21)),ISNUMBER(SEARCH($C21,'⚙️ BỘ HƠI'!$H$2))),ROW()-2,99999))</f>
        <v/>
      </c>
    </row>
    <row r="22" ht="24.75" customHeight="1">
      <c r="A22" s="43" t="inlineStr">
        <is>
          <t>HH078417</t>
        </is>
      </c>
      <c r="B22" s="43" t="inlineStr">
        <is>
          <t>HINO</t>
        </is>
      </c>
      <c r="C22" s="43" t="inlineStr">
        <is>
          <t>J05E/J08E</t>
        </is>
      </c>
      <c r="D22" s="43" t="inlineStr">
        <is>
          <t>112</t>
        </is>
      </c>
      <c r="E22" s="43" t="n"/>
      <c r="F22" s="43" t="n"/>
      <c r="G22" s="43" t="inlineStr">
        <is>
          <t>2.5-2-4</t>
        </is>
      </c>
      <c r="H22" s="43" t="inlineStr">
        <is>
          <t>TP</t>
        </is>
      </c>
      <c r="I22" s="43" t="inlineStr">
        <is>
          <t>1Máy</t>
        </is>
      </c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inlineStr">
        <is>
          <t>Séc măng J05E/J08E/ 2.5-2-4 - TP</t>
        </is>
      </c>
      <c r="S22" s="61">
        <f>IF(OR('⚙️ BỘ HƠI'!$H$40=0,'⚙️ BỘ HƠI'!$H$2="",$C22="",LEFT($C22,1)="◆"),99999,IF(OR(ISNUMBER(SEARCH('⚙️ BỘ HƠI'!$H$2,$C22)),ISNUMBER(SEARCH($C22,'⚙️ BỘ HƠI'!$H$2))),ROW()-2,99999))</f>
        <v/>
      </c>
    </row>
    <row r="23" ht="24.75" customHeight="1">
      <c r="A23" s="45" t="inlineStr">
        <is>
          <t>HH079583</t>
        </is>
      </c>
      <c r="B23" s="45" t="inlineStr">
        <is>
          <t>HINO</t>
        </is>
      </c>
      <c r="C23" s="45" t="inlineStr">
        <is>
          <t>J05E/THÉP</t>
        </is>
      </c>
      <c r="D23" s="45" t="inlineStr">
        <is>
          <t>112</t>
        </is>
      </c>
      <c r="E23" s="45" t="n"/>
      <c r="F23" s="45" t="n"/>
      <c r="G23" s="45" t="inlineStr">
        <is>
          <t>2.5-2-4</t>
        </is>
      </c>
      <c r="H23" s="45" t="inlineStr">
        <is>
          <t>NPR</t>
        </is>
      </c>
      <c r="I23" s="45" t="inlineStr">
        <is>
          <t>Máy</t>
        </is>
      </c>
      <c r="J23" s="54" t="n"/>
      <c r="K23" s="54" t="n">
        <v>750000</v>
      </c>
      <c r="L23" s="54" t="n">
        <v>790000</v>
      </c>
      <c r="M23" s="54" t="n">
        <v>840000</v>
      </c>
      <c r="N23" s="54" t="n"/>
      <c r="O23" s="45" t="n"/>
      <c r="P23" s="45" t="inlineStr">
        <is>
          <t>SDH20108ZY</t>
        </is>
      </c>
      <c r="Q23" s="45" t="n"/>
      <c r="R23" s="45" t="inlineStr">
        <is>
          <t>Séc măng Hino J05E/ SDH20108ZY (2.5-2-4) THÉP HỘP4- NPR</t>
        </is>
      </c>
      <c r="S23" s="61">
        <f>IF(OR('⚙️ BỘ HƠI'!$H$40=0,'⚙️ BỘ HƠI'!$H$2="",$C23="",LEFT($C23,1)="◆"),99999,IF(OR(ISNUMBER(SEARCH('⚙️ BỘ HƠI'!$H$2,$C23)),ISNUMBER(SEARCH($C23,'⚙️ BỘ HƠI'!$H$2))),ROW()-2,99999))</f>
        <v/>
      </c>
    </row>
    <row r="24" ht="24.75" customHeight="1">
      <c r="A24" s="43" t="inlineStr">
        <is>
          <t>HH084138</t>
        </is>
      </c>
      <c r="B24" s="43" t="inlineStr">
        <is>
          <t>HINO</t>
        </is>
      </c>
      <c r="C24" s="43" t="inlineStr">
        <is>
          <t>J08E/J05E</t>
        </is>
      </c>
      <c r="D24" s="43" t="inlineStr">
        <is>
          <t>112</t>
        </is>
      </c>
      <c r="E24" s="43" t="n"/>
      <c r="F24" s="43" t="n"/>
      <c r="G24" s="43" t="inlineStr">
        <is>
          <t>2.5-2-4</t>
        </is>
      </c>
      <c r="H24" s="43" t="inlineStr">
        <is>
          <t>HENWEIT R-HN13-00</t>
        </is>
      </c>
      <c r="I24" s="43" t="inlineStr">
        <is>
          <t>Máy</t>
        </is>
      </c>
      <c r="J24" s="53" t="n"/>
      <c r="K24" s="53" t="n">
        <v>150000</v>
      </c>
      <c r="L24" s="53" t="n">
        <v>170000</v>
      </c>
      <c r="M24" s="53" t="n">
        <v>200000</v>
      </c>
      <c r="N24" s="53" t="n"/>
      <c r="O24" s="43" t="n"/>
      <c r="P24" s="43" t="inlineStr">
        <is>
          <t>13011-4040A</t>
        </is>
      </c>
      <c r="Q24" s="43" t="n"/>
      <c r="R24" s="43" t="inlineStr">
        <is>
          <t>Séc măng Hino J08E/ J05E (2.5-2-4) 13011-4040A - HENWEIT R-HN13-00</t>
        </is>
      </c>
      <c r="S24" s="61">
        <f>IF(OR('⚙️ BỘ HƠI'!$H$40=0,'⚙️ BỘ HƠI'!$H$2="",$C24="",LEFT($C24,1)="◆"),99999,IF(OR(ISNUMBER(SEARCH('⚙️ BỘ HƠI'!$H$2,$C24)),ISNUMBER(SEARCH($C24,'⚙️ BỘ HƠI'!$H$2))),ROW()-2,99999))</f>
        <v/>
      </c>
    </row>
    <row r="25" ht="24.75" customHeight="1">
      <c r="A25" s="45" t="inlineStr">
        <is>
          <t>HH083677</t>
        </is>
      </c>
      <c r="B25" s="45" t="inlineStr">
        <is>
          <t>HINO</t>
        </is>
      </c>
      <c r="C25" s="45" t="inlineStr">
        <is>
          <t>YL86/J05E/cho/pt/GANG</t>
        </is>
      </c>
      <c r="D25" s="45" t="inlineStr">
        <is>
          <t>112</t>
        </is>
      </c>
      <c r="E25" s="45" t="n"/>
      <c r="F25" s="45" t="n"/>
      <c r="G25" s="45" t="inlineStr">
        <is>
          <t>3K-2-4</t>
        </is>
      </c>
      <c r="H25" s="45" t="inlineStr">
        <is>
          <t>TP</t>
        </is>
      </c>
      <c r="I25" s="45" t="inlineStr">
        <is>
          <t>1Máy</t>
        </is>
      </c>
      <c r="J25" s="54" t="n"/>
      <c r="K25" s="54" t="n"/>
      <c r="L25" s="54" t="n"/>
      <c r="M25" s="54" t="n"/>
      <c r="N25" s="54" t="n"/>
      <c r="O25" s="45" t="n"/>
      <c r="P25" s="45" t="n"/>
      <c r="Q25" s="45" t="n"/>
      <c r="R25" s="45" t="inlineStr">
        <is>
          <t>Séc măng YL86/ J05E cho pt GANG, 3K-2-4 - TP</t>
        </is>
      </c>
      <c r="S25" s="61">
        <f>IF(OR('⚙️ BỘ HƠI'!$H$40=0,'⚙️ BỘ HƠI'!$H$2="",$C25="",LEFT($C25,1)="◆"),99999,IF(OR(ISNUMBER(SEARCH('⚙️ BỘ HƠI'!$H$2,$C25)),ISNUMBER(SEARCH($C25,'⚙️ BỘ HƠI'!$H$2))),ROW()-2,99999))</f>
        <v/>
      </c>
    </row>
    <row r="26" ht="24.75" customHeight="1">
      <c r="A26" s="43" t="inlineStr">
        <is>
          <t>HH084131</t>
        </is>
      </c>
      <c r="B26" s="43" t="inlineStr">
        <is>
          <t>HINO</t>
        </is>
      </c>
      <c r="C26" s="43" t="inlineStr">
        <is>
          <t>J08C</t>
        </is>
      </c>
      <c r="D26" s="43" t="inlineStr">
        <is>
          <t>114</t>
        </is>
      </c>
      <c r="E26" s="43" t="n"/>
      <c r="F26" s="43" t="n"/>
      <c r="G26" s="43" t="inlineStr">
        <is>
          <t>2.5-2-4</t>
        </is>
      </c>
      <c r="H26" s="43" t="inlineStr">
        <is>
          <t>HENWEIT R-HN15-00</t>
        </is>
      </c>
      <c r="I26" s="43" t="inlineStr">
        <is>
          <t>1Máy</t>
        </is>
      </c>
      <c r="J26" s="53" t="n"/>
      <c r="K26" s="53" t="n">
        <v>150000</v>
      </c>
      <c r="L26" s="53" t="n">
        <v>170000</v>
      </c>
      <c r="M26" s="53" t="n">
        <v>200000</v>
      </c>
      <c r="N26" s="53" t="n"/>
      <c r="O26" s="43" t="n"/>
      <c r="P26" s="43" t="inlineStr">
        <is>
          <t>13011-3880</t>
        </is>
      </c>
      <c r="Q26" s="43" t="n"/>
      <c r="R26" s="43" t="inlineStr">
        <is>
          <t>Séc măng Hino J08C/ 13011-3880/ 2.5-2-4 - HENWEIT R-HN15-00</t>
        </is>
      </c>
      <c r="S26" s="61">
        <f>IF(OR('⚙️ BỘ HƠI'!$H$40=0,'⚙️ BỘ HƠI'!$H$2="",$C26="",LEFT($C26,1)="◆"),99999,IF(OR(ISNUMBER(SEARCH('⚙️ BỘ HƠI'!$H$2,$C26)),ISNUMBER(SEARCH($C26,'⚙️ BỘ HƠI'!$H$2))),ROW()-2,99999))</f>
        <v/>
      </c>
    </row>
    <row r="27" ht="24.75" customHeight="1">
      <c r="A27" s="45" t="inlineStr">
        <is>
          <t>HH073762</t>
        </is>
      </c>
      <c r="B27" s="45" t="inlineStr">
        <is>
          <t>HINO</t>
        </is>
      </c>
      <c r="C27" s="45" t="inlineStr">
        <is>
          <t>J08C</t>
        </is>
      </c>
      <c r="D27" s="45" t="inlineStr">
        <is>
          <t>114</t>
        </is>
      </c>
      <c r="E27" s="45" t="n"/>
      <c r="F27" s="45" t="n"/>
      <c r="G27" s="45" t="inlineStr">
        <is>
          <t>2.5-2-4</t>
        </is>
      </c>
      <c r="H27" s="45" t="inlineStr">
        <is>
          <t>TP</t>
        </is>
      </c>
      <c r="I27" s="45" t="inlineStr">
        <is>
          <t>1Máy</t>
        </is>
      </c>
      <c r="J27" s="54" t="n"/>
      <c r="K27" s="54" t="n"/>
      <c r="L27" s="54" t="n"/>
      <c r="M27" s="54" t="n"/>
      <c r="N27" s="54" t="n"/>
      <c r="O27" s="45" t="n"/>
      <c r="P27" s="45" t="n"/>
      <c r="Q27" s="45" t="n"/>
      <c r="R27" s="45" t="inlineStr">
        <is>
          <t>Séc măng J08C/ 2.5-2-4 - TP</t>
        </is>
      </c>
      <c r="S27" s="61">
        <f>IF(OR('⚙️ BỘ HƠI'!$H$40=0,'⚙️ BỘ HƠI'!$H$2="",$C27="",LEFT($C27,1)="◆"),99999,IF(OR(ISNUMBER(SEARCH('⚙️ BỘ HƠI'!$H$2,$C27)),ISNUMBER(SEARCH($C27,'⚙️ BỘ HƠI'!$H$2))),ROW()-2,99999))</f>
        <v/>
      </c>
    </row>
    <row r="28" ht="24.75" customHeight="1">
      <c r="A28" s="43" t="inlineStr">
        <is>
          <t>HH00007</t>
        </is>
      </c>
      <c r="B28" s="43" t="inlineStr">
        <is>
          <t>HINO</t>
        </is>
      </c>
      <c r="C28" s="43" t="inlineStr">
        <is>
          <t>J08C</t>
        </is>
      </c>
      <c r="D28" s="43" t="inlineStr">
        <is>
          <t>114</t>
        </is>
      </c>
      <c r="E28" s="43" t="n"/>
      <c r="F28" s="43" t="n"/>
      <c r="G28" s="43" t="inlineStr">
        <is>
          <t>2.5-2-4</t>
        </is>
      </c>
      <c r="H28" s="43" t="inlineStr">
        <is>
          <t>NPR</t>
        </is>
      </c>
      <c r="I28" s="43" t="inlineStr">
        <is>
          <t>1Máy</t>
        </is>
      </c>
      <c r="J28" s="53" t="n"/>
      <c r="K28" s="53" t="n"/>
      <c r="L28" s="53" t="n"/>
      <c r="M28" s="53" t="n"/>
      <c r="N28" s="53" t="n"/>
      <c r="O28" s="43" t="n"/>
      <c r="P28" s="43" t="inlineStr">
        <is>
          <t>SDH20088ZY</t>
        </is>
      </c>
      <c r="Q28" s="43" t="n"/>
      <c r="R28" s="43" t="inlineStr">
        <is>
          <t>Séc măng J08C/ 2.5-2-4 (SDH20088ZY) - NPR</t>
        </is>
      </c>
      <c r="S28" s="61">
        <f>IF(OR('⚙️ BỘ HƠI'!$H$40=0,'⚙️ BỘ HƠI'!$H$2="",$C28="",LEFT($C28,1)="◆"),99999,IF(OR(ISNUMBER(SEARCH('⚙️ BỘ HƠI'!$H$2,$C28)),ISNUMBER(SEARCH($C28,'⚙️ BỘ HƠI'!$H$2))),ROW()-2,99999))</f>
        <v/>
      </c>
    </row>
    <row r="29" ht="24.75" customHeight="1">
      <c r="A29" s="45" t="inlineStr">
        <is>
          <t>HH075424</t>
        </is>
      </c>
      <c r="B29" s="45" t="inlineStr">
        <is>
          <t>HINO</t>
        </is>
      </c>
      <c r="C29" s="45" t="inlineStr">
        <is>
          <t>J08C</t>
        </is>
      </c>
      <c r="D29" s="45" t="inlineStr">
        <is>
          <t>114</t>
        </is>
      </c>
      <c r="E29" s="45" t="n"/>
      <c r="F29" s="45" t="n"/>
      <c r="G29" s="45" t="inlineStr">
        <is>
          <t>3-2-4</t>
        </is>
      </c>
      <c r="H29" s="45" t="inlineStr">
        <is>
          <t>NPR</t>
        </is>
      </c>
      <c r="I29" s="45" t="inlineStr">
        <is>
          <t>1Máy</t>
        </is>
      </c>
      <c r="J29" s="54" t="n"/>
      <c r="K29" s="54" t="n">
        <v>1150000</v>
      </c>
      <c r="L29" s="54" t="n">
        <v>1250000</v>
      </c>
      <c r="M29" s="54" t="n">
        <v>1300000</v>
      </c>
      <c r="N29" s="54" t="n"/>
      <c r="O29" s="45" t="n"/>
      <c r="P29" s="45" t="inlineStr">
        <is>
          <t>SDH20067ZX</t>
        </is>
      </c>
      <c r="Q29" s="45" t="n"/>
      <c r="R29" s="45" t="inlineStr">
        <is>
          <t>Séc măng J08C/ 3-2-4 (SDH20067ZX) - NPR</t>
        </is>
      </c>
      <c r="S29" s="61">
        <f>IF(OR('⚙️ BỘ HƠI'!$H$40=0,'⚙️ BỘ HƠI'!$H$2="",$C29="",LEFT($C29,1)="◆"),99999,IF(OR(ISNUMBER(SEARCH('⚙️ BỘ HƠI'!$H$2,$C29)),ISNUMBER(SEARCH($C29,'⚙️ BỘ HƠI'!$H$2))),ROW()-2,99999))</f>
        <v/>
      </c>
    </row>
    <row r="30" ht="24.75" customHeight="1">
      <c r="A30" s="43" t="inlineStr">
        <is>
          <t>HH077096</t>
        </is>
      </c>
      <c r="B30" s="43" t="inlineStr">
        <is>
          <t>HINO</t>
        </is>
      </c>
      <c r="C30" s="43" t="inlineStr">
        <is>
          <t>EL100/phi</t>
        </is>
      </c>
      <c r="D30" s="43" t="inlineStr">
        <is>
          <t>116</t>
        </is>
      </c>
      <c r="E30" s="43" t="n"/>
      <c r="F30" s="43" t="n"/>
      <c r="G30" s="43" t="inlineStr">
        <is>
          <t>3-2.5-2.5-5</t>
        </is>
      </c>
      <c r="H30" s="43" t="inlineStr">
        <is>
          <t>TP</t>
        </is>
      </c>
      <c r="I30" s="43" t="inlineStr">
        <is>
          <t>1Máy</t>
        </is>
      </c>
      <c r="J30" s="53" t="n"/>
      <c r="K30" s="53" t="n"/>
      <c r="L30" s="53" t="n"/>
      <c r="M30" s="53" t="n"/>
      <c r="N30" s="53" t="n"/>
      <c r="O30" s="43" t="n"/>
      <c r="P30" s="43" t="n"/>
      <c r="Q30" s="43" t="n"/>
      <c r="R30" s="43" t="inlineStr">
        <is>
          <t>Séc măng EL100 (phi 116) (3-2.5-2.5-5) - TP</t>
        </is>
      </c>
      <c r="S30" s="61">
        <f>IF(OR('⚙️ BỘ HƠI'!$H$40=0,'⚙️ BỘ HƠI'!$H$2="",$C30="",LEFT($C30,1)="◆"),99999,IF(OR(ISNUMBER(SEARCH('⚙️ BỘ HƠI'!$H$2,$C30)),ISNUMBER(SEARCH($C30,'⚙️ BỘ HƠI'!$H$2))),ROW()-2,99999))</f>
        <v/>
      </c>
    </row>
    <row r="31" ht="24.75" customHeight="1">
      <c r="A31" s="45" t="inlineStr">
        <is>
          <t>HH071107</t>
        </is>
      </c>
      <c r="B31" s="45" t="inlineStr">
        <is>
          <t>HINO</t>
        </is>
      </c>
      <c r="C31" s="45" t="inlineStr">
        <is>
          <t>EL100/phi</t>
        </is>
      </c>
      <c r="D31" s="45" t="inlineStr">
        <is>
          <t>116</t>
        </is>
      </c>
      <c r="E31" s="45" t="n"/>
      <c r="F31" s="45" t="n"/>
      <c r="G31" s="45" t="inlineStr">
        <is>
          <t>3-2.5-2.5-5</t>
        </is>
      </c>
      <c r="H31" s="45" t="inlineStr">
        <is>
          <t>NPR</t>
        </is>
      </c>
      <c r="I31" s="45" t="inlineStr">
        <is>
          <t>Máy</t>
        </is>
      </c>
      <c r="J31" s="54" t="n"/>
      <c r="K31" s="54" t="n">
        <v>1450000</v>
      </c>
      <c r="L31" s="54" t="n">
        <v>1550000</v>
      </c>
      <c r="M31" s="54" t="n">
        <v>1700000</v>
      </c>
      <c r="N31" s="54" t="n"/>
      <c r="O31" s="45" t="n"/>
      <c r="P31" s="45" t="inlineStr">
        <is>
          <t>SDH20029ZX</t>
        </is>
      </c>
      <c r="Q31" s="45" t="n"/>
      <c r="R31" s="45" t="inlineStr">
        <is>
          <t>Séc măng EL100 (phi 116) (3-2.5-2.5-5) SDH20029ZX - NPR</t>
        </is>
      </c>
      <c r="S31" s="61">
        <f>IF(OR('⚙️ BỘ HƠI'!$H$40=0,'⚙️ BỘ HƠI'!$H$2="",$C31="",LEFT($C31,1)="◆"),99999,IF(OR(ISNUMBER(SEARCH('⚙️ BỘ HƠI'!$H$2,$C31)),ISNUMBER(SEARCH($C31,'⚙️ BỘ HƠI'!$H$2))),ROW()-2,99999))</f>
        <v/>
      </c>
    </row>
    <row r="32" ht="24.75" customHeight="1">
      <c r="A32" s="43" t="inlineStr">
        <is>
          <t>HH074451</t>
        </is>
      </c>
      <c r="B32" s="43" t="inlineStr">
        <is>
          <t>HINO</t>
        </is>
      </c>
      <c r="C32" s="43" t="inlineStr">
        <is>
          <t>EP100/P09C/1+4/thép/BỘ6</t>
        </is>
      </c>
      <c r="D32" s="43" t="inlineStr">
        <is>
          <t>120</t>
        </is>
      </c>
      <c r="E32" s="43" t="n"/>
      <c r="F32" s="43" t="n"/>
      <c r="G32" s="43" t="inlineStr">
        <is>
          <t>3.3K-2.8K-2.4-5</t>
        </is>
      </c>
      <c r="H32" s="43" t="inlineStr">
        <is>
          <t>NPR</t>
        </is>
      </c>
      <c r="I32" s="43" t="inlineStr">
        <is>
          <t>Máy</t>
        </is>
      </c>
      <c r="J32" s="53" t="n"/>
      <c r="K32" s="53" t="n">
        <v>1400000</v>
      </c>
      <c r="L32" s="53" t="n">
        <v>1500000</v>
      </c>
      <c r="M32" s="53" t="n">
        <v>1600000</v>
      </c>
      <c r="N32" s="53" t="n"/>
      <c r="O32" s="43" t="n"/>
      <c r="P32" s="43" t="inlineStr">
        <is>
          <t>SDH20034ZX</t>
        </is>
      </c>
      <c r="Q32" s="43" t="n"/>
      <c r="R32" s="43" t="inlineStr">
        <is>
          <t>Séc măng Hino EP100/P09C/SDH20034ZX (3.3K-2.8K-2.4-5) 1+4 thép BỘ6- NPR</t>
        </is>
      </c>
      <c r="S32" s="61">
        <f>IF(OR('⚙️ BỘ HƠI'!$H$40=0,'⚙️ BỘ HƠI'!$H$2="",$C32="",LEFT($C32,1)="◆"),99999,IF(OR(ISNUMBER(SEARCH('⚙️ BỘ HƠI'!$H$2,$C32)),ISNUMBER(SEARCH($C32,'⚙️ BỘ HƠI'!$H$2))),ROW()-2,99999))</f>
        <v/>
      </c>
    </row>
    <row r="33" ht="24.75" customHeight="1">
      <c r="A33" s="45" t="inlineStr">
        <is>
          <t>HH070727</t>
        </is>
      </c>
      <c r="B33" s="45" t="inlineStr">
        <is>
          <t>HINO</t>
        </is>
      </c>
      <c r="C33" s="45" t="inlineStr">
        <is>
          <t>P11C/P11B</t>
        </is>
      </c>
      <c r="D33" s="45" t="inlineStr">
        <is>
          <t>122</t>
        </is>
      </c>
      <c r="E33" s="45" t="n"/>
      <c r="F33" s="45" t="n"/>
      <c r="G33" s="45" t="inlineStr">
        <is>
          <t>3.3K-2.3K-2-4</t>
        </is>
      </c>
      <c r="H33" s="45" t="inlineStr">
        <is>
          <t>NPR</t>
        </is>
      </c>
      <c r="I33" s="45" t="inlineStr">
        <is>
          <t>Máy</t>
        </is>
      </c>
      <c r="J33" s="54" t="n"/>
      <c r="K33" s="54" t="n">
        <v>1750000</v>
      </c>
      <c r="L33" s="54" t="n">
        <v>1850000</v>
      </c>
      <c r="M33" s="54" t="n">
        <v>1950000</v>
      </c>
      <c r="N33" s="54" t="n"/>
      <c r="O33" s="45" t="n"/>
      <c r="P33" s="45" t="inlineStr">
        <is>
          <t>SDH20073ZZ</t>
        </is>
      </c>
      <c r="Q33" s="45" t="n"/>
      <c r="R33" s="45" t="inlineStr">
        <is>
          <t>Séc măng Hino P11C / P11B (3.3K-2.3K-2-4) SDH20073ZZ - NPR</t>
        </is>
      </c>
      <c r="S33" s="61">
        <f>IF(OR('⚙️ BỘ HƠI'!$H$40=0,'⚙️ BỘ HƠI'!$H$2="",$C33="",LEFT($C33,1)="◆"),99999,IF(OR(ISNUMBER(SEARCH('⚙️ BỘ HƠI'!$H$2,$C33)),ISNUMBER(SEARCH($C33,'⚙️ BỘ HƠI'!$H$2))),ROW()-2,99999))</f>
        <v/>
      </c>
    </row>
    <row r="34" ht="24.75" customHeight="1">
      <c r="A34" s="43" t="inlineStr">
        <is>
          <t>HH071927</t>
        </is>
      </c>
      <c r="B34" s="43" t="inlineStr">
        <is>
          <t>HINO</t>
        </is>
      </c>
      <c r="C34" s="43" t="inlineStr">
        <is>
          <t>EM100/phi</t>
        </is>
      </c>
      <c r="D34" s="43" t="inlineStr">
        <is>
          <t>124</t>
        </is>
      </c>
      <c r="E34" s="43" t="n"/>
      <c r="F34" s="43" t="n"/>
      <c r="G34" s="43" t="inlineStr">
        <is>
          <t>2.8K-2.5-3-5</t>
        </is>
      </c>
      <c r="H34" s="43" t="inlineStr">
        <is>
          <t>NPR</t>
        </is>
      </c>
      <c r="I34" s="43" t="inlineStr">
        <is>
          <t>1Máy</t>
        </is>
      </c>
      <c r="J34" s="53" t="n"/>
      <c r="K34" s="53" t="n">
        <v>1700000</v>
      </c>
      <c r="L34" s="53" t="n">
        <v>1800000</v>
      </c>
      <c r="M34" s="53" t="n">
        <v>1950000</v>
      </c>
      <c r="N34" s="53" t="n"/>
      <c r="O34" s="43" t="n"/>
      <c r="P34" s="43" t="inlineStr">
        <is>
          <t>SDH20033ZX</t>
        </is>
      </c>
      <c r="Q34" s="43" t="n"/>
      <c r="R34" s="43" t="inlineStr">
        <is>
          <t>Séc măng EM100 phi 124 (2.8K-2.5-3-5) SDH20033ZX - NPR</t>
        </is>
      </c>
      <c r="S34" s="61">
        <f>IF(OR('⚙️ BỘ HƠI'!$H$40=0,'⚙️ BỘ HƠI'!$H$2="",$C34="",LEFT($C34,1)="◆"),99999,IF(OR(ISNUMBER(SEARCH('⚙️ BỘ HƠI'!$H$2,$C34)),ISNUMBER(SEARCH($C34,'⚙️ BỘ HƠI'!$H$2))),ROW()-2,99999))</f>
        <v/>
      </c>
    </row>
    <row r="35" ht="24.75" customHeight="1">
      <c r="A35" s="45" t="inlineStr">
        <is>
          <t>HH082808</t>
        </is>
      </c>
      <c r="B35" s="45" t="inlineStr">
        <is>
          <t>HINO</t>
        </is>
      </c>
      <c r="C35" s="45" t="inlineStr">
        <is>
          <t>K13C-TE</t>
        </is>
      </c>
      <c r="D35" s="45" t="inlineStr">
        <is>
          <t>135</t>
        </is>
      </c>
      <c r="E35" s="45" t="n"/>
      <c r="F35" s="45" t="n"/>
      <c r="G35" s="45" t="inlineStr">
        <is>
          <t>3.3K-3.5-3.5-5</t>
        </is>
      </c>
      <c r="H35" s="45" t="inlineStr">
        <is>
          <t>NPR</t>
        </is>
      </c>
      <c r="I35" s="45" t="inlineStr">
        <is>
          <t>Cái</t>
        </is>
      </c>
      <c r="J35" s="54" t="n"/>
      <c r="K35" s="54" t="n"/>
      <c r="L35" s="54" t="n"/>
      <c r="M35" s="54" t="n"/>
      <c r="N35" s="54" t="n"/>
      <c r="O35" s="45" t="n"/>
      <c r="P35" s="45" t="n"/>
      <c r="Q35" s="45" t="n"/>
      <c r="R35" s="45" t="inlineStr">
        <is>
          <t>Séc măng K13C-TE (3.3K-3.5-3.5-5) - NPR</t>
        </is>
      </c>
      <c r="S35" s="61">
        <f>IF(OR('⚙️ BỘ HƠI'!$H$40=0,'⚙️ BỘ HƠI'!$H$2="",$C35="",LEFT($C35,1)="◆"),99999,IF(OR(ISNUMBER(SEARCH('⚙️ BỘ HƠI'!$H$2,$C35)),ISNUMBER(SEARCH($C35,'⚙️ BỘ HƠI'!$H$2))),ROW()-2,99999))</f>
        <v/>
      </c>
    </row>
    <row r="36" ht="24.75" customHeight="1">
      <c r="A36" s="43" t="inlineStr">
        <is>
          <t>HH00527</t>
        </is>
      </c>
      <c r="B36" s="43" t="inlineStr">
        <is>
          <t>HINO</t>
        </is>
      </c>
      <c r="C36" s="43" t="inlineStr">
        <is>
          <t>EF750</t>
        </is>
      </c>
      <c r="D36" s="43" t="inlineStr">
        <is>
          <t>137</t>
        </is>
      </c>
      <c r="E36" s="43" t="n"/>
      <c r="F36" s="43" t="n"/>
      <c r="G36" s="43" t="inlineStr">
        <is>
          <t>3.3K-3.5-3.5-6</t>
        </is>
      </c>
      <c r="H36" s="43" t="inlineStr">
        <is>
          <t>TP</t>
        </is>
      </c>
      <c r="I36" s="43" t="inlineStr">
        <is>
          <t>Cái</t>
        </is>
      </c>
      <c r="J36" s="53" t="n"/>
      <c r="K36" s="53" t="n"/>
      <c r="L36" s="53" t="n"/>
      <c r="M36" s="53" t="n"/>
      <c r="N36" s="53" t="n"/>
      <c r="O36" s="43" t="n"/>
      <c r="P36" s="43" t="n"/>
      <c r="Q36" s="43" t="n"/>
      <c r="R36" s="43" t="inlineStr">
        <is>
          <t>Séc măng EF750 (3.3K-3.5-3.5-6) - TP</t>
        </is>
      </c>
      <c r="S36" s="61">
        <f>IF(OR('⚙️ BỘ HƠI'!$H$40=0,'⚙️ BỘ HƠI'!$H$2="",$C36="",LEFT($C36,1)="◆"),99999,IF(OR(ISNUMBER(SEARCH('⚙️ BỘ HƠI'!$H$2,$C36)),ISNUMBER(SEARCH($C36,'⚙️ BỘ HƠI'!$H$2))),ROW()-2,99999))</f>
        <v/>
      </c>
    </row>
    <row r="37" ht="24.75" customHeight="1">
      <c r="A37" s="45" t="inlineStr">
        <is>
          <t>HH00526</t>
        </is>
      </c>
      <c r="B37" s="45" t="inlineStr">
        <is>
          <t>HINO</t>
        </is>
      </c>
      <c r="C37" s="45" t="inlineStr">
        <is>
          <t>EF750/EF700/1thép</t>
        </is>
      </c>
      <c r="D37" s="45" t="inlineStr">
        <is>
          <t>137</t>
        </is>
      </c>
      <c r="E37" s="45" t="n"/>
      <c r="F37" s="45" t="n"/>
      <c r="G37" s="45" t="inlineStr">
        <is>
          <t>3.3K-3.5-3.5-6</t>
        </is>
      </c>
      <c r="H37" s="45" t="inlineStr">
        <is>
          <t>NPR</t>
        </is>
      </c>
      <c r="I37" s="45" t="inlineStr">
        <is>
          <t>Máy</t>
        </is>
      </c>
      <c r="J37" s="54" t="n"/>
      <c r="K37" s="54" t="n">
        <v>2000000</v>
      </c>
      <c r="L37" s="54" t="n">
        <v>2100000</v>
      </c>
      <c r="M37" s="54" t="n">
        <v>2200000</v>
      </c>
      <c r="N37" s="54" t="n"/>
      <c r="O37" s="45" t="n"/>
      <c r="P37" s="45" t="inlineStr">
        <is>
          <t>SDH20025ZX0</t>
        </is>
      </c>
      <c r="Q37" s="45" t="n"/>
      <c r="R37" s="45" t="inlineStr">
        <is>
          <t>Séc măng Hino EF750/EF700/SDH20025ZX0 (3.3K-3.5-3.5-6) 1thép, HỘP8 - NPR</t>
        </is>
      </c>
      <c r="S37" s="61">
        <f>IF(OR('⚙️ BỘ HƠI'!$H$40=0,'⚙️ BỘ HƠI'!$H$2="",$C37="",LEFT($C37,1)="◆"),99999,IF(OR(ISNUMBER(SEARCH('⚙️ BỘ HƠI'!$H$2,$C37)),ISNUMBER(SEARCH($C37,'⚙️ BỘ HƠI'!$H$2))),ROW()-2,99999))</f>
        <v/>
      </c>
    </row>
    <row r="38" ht="24.75" customHeight="1">
      <c r="A38" s="43" t="inlineStr">
        <is>
          <t>HH074495</t>
        </is>
      </c>
      <c r="B38" s="43" t="inlineStr">
        <is>
          <t>HINO</t>
        </is>
      </c>
      <c r="C38" s="43" t="inlineStr">
        <is>
          <t>EK100/EK200</t>
        </is>
      </c>
      <c r="D38" s="43" t="inlineStr">
        <is>
          <t>137</t>
        </is>
      </c>
      <c r="E38" s="43" t="n"/>
      <c r="F38" s="43" t="n"/>
      <c r="G38" s="43" t="n"/>
      <c r="H38" s="43" t="inlineStr">
        <is>
          <t>TP</t>
        </is>
      </c>
      <c r="I38" s="43" t="inlineStr">
        <is>
          <t>Máy</t>
        </is>
      </c>
      <c r="J38" s="53" t="n"/>
      <c r="K38" s="53" t="n"/>
      <c r="L38" s="53" t="n"/>
      <c r="M38" s="53" t="n"/>
      <c r="N38" s="53" t="n"/>
      <c r="O38" s="43" t="n"/>
      <c r="P38" s="43" t="n"/>
      <c r="Q38" s="43" t="n"/>
      <c r="R38" s="43" t="inlineStr">
        <is>
          <t>Séc măng EK100/EK200 - TP</t>
        </is>
      </c>
      <c r="S38" s="61">
        <f>IF(OR('⚙️ BỘ HƠI'!$H$40=0,'⚙️ BỘ HƠI'!$H$2="",$C38="",LEFT($C38,1)="◆"),99999,IF(OR(ISNUMBER(SEARCH('⚙️ BỘ HƠI'!$H$2,$C38)),ISNUMBER(SEARCH($C38,'⚙️ BỘ HƠI'!$H$2))),ROW()-2,99999))</f>
        <v/>
      </c>
    </row>
    <row r="39" ht="24.75" customHeight="1">
      <c r="A39" s="45" t="inlineStr">
        <is>
          <t>HH077107</t>
        </is>
      </c>
      <c r="B39" s="45" t="inlineStr">
        <is>
          <t>HINO</t>
        </is>
      </c>
      <c r="C39" s="45" t="inlineStr">
        <is>
          <t>V22C/10/máy</t>
        </is>
      </c>
      <c r="D39" s="45" t="inlineStr">
        <is>
          <t>139</t>
        </is>
      </c>
      <c r="E39" s="45" t="n"/>
      <c r="F39" s="45" t="n"/>
      <c r="G39" s="45" t="inlineStr">
        <is>
          <t>3.3K-3.5-3.5-6</t>
        </is>
      </c>
      <c r="H39" s="45" t="inlineStr">
        <is>
          <t>NPR</t>
        </is>
      </c>
      <c r="I39" s="45" t="inlineStr">
        <is>
          <t>Máy</t>
        </is>
      </c>
      <c r="J39" s="54" t="n"/>
      <c r="K39" s="54" t="n">
        <v>3250000</v>
      </c>
      <c r="L39" s="54" t="n">
        <v>3450000</v>
      </c>
      <c r="M39" s="54" t="n">
        <v>3660000</v>
      </c>
      <c r="N39" s="54" t="n"/>
      <c r="O39" s="45" t="n"/>
      <c r="P39" s="45" t="inlineStr">
        <is>
          <t>SDH20052ZZ</t>
        </is>
      </c>
      <c r="Q39" s="45" t="n"/>
      <c r="R39" s="45" t="inlineStr">
        <is>
          <t>Séc măng Hino V22C/SDH20052ZZ (3.3K-3.5-3.5-6) hộp 10 máy - NPR</t>
        </is>
      </c>
      <c r="S39" s="61">
        <f>IF(OR('⚙️ BỘ HƠI'!$H$40=0,'⚙️ BỘ HƠI'!$H$2="",$C39="",LEFT($C39,1)="◆"),99999,IF(OR(ISNUMBER(SEARCH('⚙️ BỘ HƠI'!$H$2,$C39)),ISNUMBER(SEARCH($C39,'⚙️ BỘ HƠI'!$H$2))),ROW()-2,99999))</f>
        <v/>
      </c>
    </row>
    <row r="40" ht="24.75" customHeight="1">
      <c r="A40" s="43" t="inlineStr">
        <is>
          <t>HH083702</t>
        </is>
      </c>
      <c r="B40" s="43" t="inlineStr">
        <is>
          <t>HINO</t>
        </is>
      </c>
      <c r="C40" s="43" t="inlineStr">
        <is>
          <t>F20C/8/máy</t>
        </is>
      </c>
      <c r="D40" s="43" t="inlineStr">
        <is>
          <t>146</t>
        </is>
      </c>
      <c r="E40" s="43" t="n"/>
      <c r="F40" s="43" t="n"/>
      <c r="G40" s="43" t="inlineStr">
        <is>
          <t>3.3K-3.5-3.5-5</t>
        </is>
      </c>
      <c r="H40" s="43" t="inlineStr">
        <is>
          <t>NPR</t>
        </is>
      </c>
      <c r="I40" s="43" t="inlineStr">
        <is>
          <t>Máy</t>
        </is>
      </c>
      <c r="J40" s="53" t="n"/>
      <c r="K40" s="53" t="n">
        <v>3500000</v>
      </c>
      <c r="L40" s="53" t="n">
        <v>3700000</v>
      </c>
      <c r="M40" s="53" t="n">
        <v>3950000</v>
      </c>
      <c r="N40" s="53" t="n"/>
      <c r="O40" s="43" t="n"/>
      <c r="P40" s="43" t="inlineStr">
        <is>
          <t>SDH20062ZX</t>
        </is>
      </c>
      <c r="Q40" s="43" t="n"/>
      <c r="R40" s="43" t="inlineStr">
        <is>
          <t>Séc măng Hino F20C/ SDH20062ZX (3.3K-3.5-3.5-5), hộp 8 máy - NPR</t>
        </is>
      </c>
      <c r="S40" s="61">
        <f>IF(OR('⚙️ BỘ HƠI'!$H$40=0,'⚙️ BỘ HƠI'!$H$2="",$C40="",LEFT($C40,1)="◆"),99999,IF(OR(ISNUMBER(SEARCH('⚙️ BỘ HƠI'!$H$2,$C40)),ISNUMBER(SEARCH($C40,'⚙️ BỘ HƠI'!$H$2))),ROW()-2,99999))</f>
        <v/>
      </c>
    </row>
    <row r="41" ht="24.75" customHeight="1">
      <c r="A41" s="45" t="inlineStr">
        <is>
          <t>HH083703</t>
        </is>
      </c>
      <c r="B41" s="45" t="inlineStr">
        <is>
          <t>HINO</t>
        </is>
      </c>
      <c r="C41" s="45" t="inlineStr">
        <is>
          <t>F20C/8/máy</t>
        </is>
      </c>
      <c r="D41" s="45" t="inlineStr">
        <is>
          <t>146</t>
        </is>
      </c>
      <c r="E41" s="45" t="n"/>
      <c r="F41" s="45" t="n"/>
      <c r="G41" s="45" t="inlineStr">
        <is>
          <t>3.3K-3-3-4</t>
        </is>
      </c>
      <c r="H41" s="45" t="inlineStr">
        <is>
          <t>NPR</t>
        </is>
      </c>
      <c r="I41" s="45" t="inlineStr">
        <is>
          <t>Máy</t>
        </is>
      </c>
      <c r="J41" s="54" t="n"/>
      <c r="K41" s="54" t="n">
        <v>3260000</v>
      </c>
      <c r="L41" s="54" t="n">
        <v>3450000</v>
      </c>
      <c r="M41" s="54" t="n">
        <v>3700000</v>
      </c>
      <c r="N41" s="54" t="n"/>
      <c r="O41" s="45" t="n"/>
      <c r="P41" s="45" t="inlineStr">
        <is>
          <t>SDH20077ZX</t>
        </is>
      </c>
      <c r="Q41" s="45" t="n"/>
      <c r="R41" s="45" t="inlineStr">
        <is>
          <t>Séc măng Hino F20C/ SDH20077ZX (3.3K-3-3-4) hộp 8 máy - NPR</t>
        </is>
      </c>
      <c r="S41" s="61">
        <f>IF(OR('⚙️ BỘ HƠI'!$H$40=0,'⚙️ BỘ HƠI'!$H$2="",$C41="",LEFT($C41,1)="◆"),99999,IF(OR(ISNUMBER(SEARCH('⚙️ BỘ HƠI'!$H$2,$C41)),ISNUMBER(SEARCH($C41,'⚙️ BỘ HƠI'!$H$2))),ROW()-2,99999))</f>
        <v/>
      </c>
    </row>
    <row r="42" ht="24.75" customHeight="1">
      <c r="A42" s="74" t="n"/>
      <c r="B42" s="74" t="n"/>
      <c r="C42" s="75" t="inlineStr">
        <is>
          <t>◆ ISUZU</t>
        </is>
      </c>
      <c r="D42" s="74" t="n"/>
      <c r="E42" s="74" t="n"/>
      <c r="F42" s="74" t="n"/>
      <c r="G42" s="74" t="n"/>
      <c r="H42" s="74" t="n"/>
      <c r="I42" s="74" t="n"/>
      <c r="J42" s="76" t="n"/>
      <c r="K42" s="76" t="n"/>
      <c r="L42" s="76" t="n"/>
      <c r="M42" s="76" t="n"/>
      <c r="N42" s="76" t="n"/>
      <c r="O42" s="74" t="n"/>
      <c r="P42" s="74" t="n"/>
      <c r="Q42" s="74" t="n"/>
      <c r="R42" s="74" t="n"/>
      <c r="S42" s="61" t="n"/>
    </row>
    <row r="43" ht="24.75" customHeight="1">
      <c r="A43" s="45" t="inlineStr">
        <is>
          <t>HH071262</t>
        </is>
      </c>
      <c r="B43" s="45" t="inlineStr">
        <is>
          <t>ISUZU</t>
        </is>
      </c>
      <c r="C43" s="45" t="inlineStr">
        <is>
          <t>3KC1/3KC2</t>
        </is>
      </c>
      <c r="D43" s="45" t="inlineStr">
        <is>
          <t>74</t>
        </is>
      </c>
      <c r="E43" s="45" t="n"/>
      <c r="F43" s="45" t="n"/>
      <c r="G43" s="45" t="inlineStr">
        <is>
          <t>2-1.5-3.5</t>
        </is>
      </c>
      <c r="H43" s="45" t="inlineStr">
        <is>
          <t>NPR</t>
        </is>
      </c>
      <c r="I43" s="45" t="inlineStr">
        <is>
          <t>1Máy</t>
        </is>
      </c>
      <c r="J43" s="54" t="n"/>
      <c r="K43" s="54" t="n">
        <v>450000</v>
      </c>
      <c r="L43" s="54" t="n">
        <v>500000</v>
      </c>
      <c r="M43" s="54" t="n">
        <v>550000</v>
      </c>
      <c r="N43" s="54" t="n"/>
      <c r="O43" s="45" t="n"/>
      <c r="P43" s="45" t="inlineStr">
        <is>
          <t>SDI10102ZZ</t>
        </is>
      </c>
      <c r="Q43" s="45" t="n"/>
      <c r="R43" s="45" t="inlineStr">
        <is>
          <t>Séc măng 3KC1/3KC2 ( 2-1.5-3.5) SDI10102ZZ - NPR</t>
        </is>
      </c>
      <c r="S43" s="61">
        <f>IF(OR('⚙️ BỘ HƠI'!$H$40=0,'⚙️ BỘ HƠI'!$H$2="",$C43="",LEFT($C43,1)="◆"),99999,IF(OR(ISNUMBER(SEARCH('⚙️ BỘ HƠI'!$H$2,$C43)),ISNUMBER(SEARCH($C43,'⚙️ BỘ HƠI'!$H$2))),ROW()-2,99999))</f>
        <v/>
      </c>
    </row>
    <row r="44" ht="24.75" customHeight="1">
      <c r="A44" s="43" t="inlineStr">
        <is>
          <t>HH080955</t>
        </is>
      </c>
      <c r="B44" s="43" t="inlineStr">
        <is>
          <t>ISUZU</t>
        </is>
      </c>
      <c r="C44" s="43" t="inlineStr">
        <is>
          <t>3KC1/3KC2/3c</t>
        </is>
      </c>
      <c r="D44" s="43" t="inlineStr">
        <is>
          <t>74</t>
        </is>
      </c>
      <c r="E44" s="43" t="n"/>
      <c r="F44" s="43" t="n"/>
      <c r="G44" s="43" t="inlineStr">
        <is>
          <t>2-1.5-3.5</t>
        </is>
      </c>
      <c r="H44" s="43" t="inlineStr">
        <is>
          <t>IZ IKAZU</t>
        </is>
      </c>
      <c r="I44" s="43" t="inlineStr">
        <is>
          <t>1Máy</t>
        </is>
      </c>
      <c r="J44" s="53" t="n"/>
      <c r="K44" s="53" t="n">
        <v>100000</v>
      </c>
      <c r="L44" s="53" t="n">
        <v>110000</v>
      </c>
      <c r="M44" s="53" t="n">
        <v>120000</v>
      </c>
      <c r="N44" s="53" t="n"/>
      <c r="O44" s="43" t="n"/>
      <c r="P44" s="43" t="n"/>
      <c r="Q44" s="43" t="n"/>
      <c r="R44" s="43" t="inlineStr">
        <is>
          <t>Séc măng 3KC1/3KC2 (2-1.5-3.5), hộp 3c - IZ IKAZU</t>
        </is>
      </c>
      <c r="S44" s="61">
        <f>IF(OR('⚙️ BỘ HƠI'!$H$40=0,'⚙️ BỘ HƠI'!$H$2="",$C44="",LEFT($C44,1)="◆"),99999,IF(OR(ISNUMBER(SEARCH('⚙️ BỘ HƠI'!$H$2,$C44)),ISNUMBER(SEARCH($C44,'⚙️ BỘ HƠI'!$H$2))),ROW()-2,99999))</f>
        <v/>
      </c>
    </row>
    <row r="45" ht="24.75" customHeight="1">
      <c r="A45" s="45" t="inlineStr">
        <is>
          <t>HH077134</t>
        </is>
      </c>
      <c r="B45" s="45" t="inlineStr">
        <is>
          <t>ISUZU</t>
        </is>
      </c>
      <c r="C45" s="45" t="inlineStr">
        <is>
          <t>4FE1</t>
        </is>
      </c>
      <c r="D45" s="45" t="inlineStr">
        <is>
          <t>76.3</t>
        </is>
      </c>
      <c r="E45" s="45" t="n"/>
      <c r="F45" s="45" t="n"/>
      <c r="G45" s="45" t="inlineStr">
        <is>
          <t>2-2-4</t>
        </is>
      </c>
      <c r="H45" s="45" t="inlineStr">
        <is>
          <t>TP</t>
        </is>
      </c>
      <c r="I45" s="45" t="inlineStr">
        <is>
          <t>1Máy</t>
        </is>
      </c>
      <c r="J45" s="54" t="n"/>
      <c r="K45" s="54" t="n"/>
      <c r="L45" s="54" t="n"/>
      <c r="M45" s="54" t="n"/>
      <c r="N45" s="54" t="n"/>
      <c r="O45" s="45" t="n"/>
      <c r="P45" s="45" t="n"/>
      <c r="Q45" s="45" t="n"/>
      <c r="R45" s="45" t="inlineStr">
        <is>
          <t>Séc măng 4FE1 (2-2-4) - TP</t>
        </is>
      </c>
      <c r="S45" s="61">
        <f>IF(OR('⚙️ BỘ HƠI'!$H$40=0,'⚙️ BỘ HƠI'!$H$2="",$C45="",LEFT($C45,1)="◆"),99999,IF(OR(ISNUMBER(SEARCH('⚙️ BỘ HƠI'!$H$2,$C45)),ISNUMBER(SEARCH($C45,'⚙️ BỘ HƠI'!$H$2))),ROW()-2,99999))</f>
        <v/>
      </c>
    </row>
    <row r="46" ht="24.75" customHeight="1">
      <c r="A46" s="43" t="inlineStr">
        <is>
          <t>HH0642</t>
        </is>
      </c>
      <c r="B46" s="43" t="inlineStr">
        <is>
          <t>ISUZU</t>
        </is>
      </c>
      <c r="C46" s="43" t="inlineStr">
        <is>
          <t>4FE1</t>
        </is>
      </c>
      <c r="D46" s="43" t="inlineStr">
        <is>
          <t>76.3</t>
        </is>
      </c>
      <c r="E46" s="43" t="n"/>
      <c r="F46" s="43" t="n"/>
      <c r="G46" s="43" t="inlineStr">
        <is>
          <t>2-2-4</t>
        </is>
      </c>
      <c r="H46" s="43" t="inlineStr">
        <is>
          <t>NPR</t>
        </is>
      </c>
      <c r="I46" s="43" t="inlineStr">
        <is>
          <t>Máy</t>
        </is>
      </c>
      <c r="J46" s="53" t="n"/>
      <c r="K46" s="53" t="n">
        <v>450000</v>
      </c>
      <c r="L46" s="53" t="n">
        <v>500000</v>
      </c>
      <c r="M46" s="53" t="n">
        <v>550000</v>
      </c>
      <c r="N46" s="53" t="n"/>
      <c r="O46" s="43" t="n"/>
      <c r="P46" s="43" t="inlineStr">
        <is>
          <t>SDI10212ZZ</t>
        </is>
      </c>
      <c r="Q46" s="43" t="n"/>
      <c r="R46" s="43" t="inlineStr">
        <is>
          <t>Séc măng 4FE1 (2-2-4) SDI10212ZZ - NPR</t>
        </is>
      </c>
      <c r="S46" s="61">
        <f>IF(OR('⚙️ BỘ HƠI'!$H$40=0,'⚙️ BỘ HƠI'!$H$2="",$C46="",LEFT($C46,1)="◆"),99999,IF(OR(ISNUMBER(SEARCH('⚙️ BỘ HƠI'!$H$2,$C46)),ISNUMBER(SEARCH($C46,'⚙️ BỘ HƠI'!$H$2))),ROW()-2,99999))</f>
        <v/>
      </c>
    </row>
    <row r="47" ht="24.75" customHeight="1">
      <c r="A47" s="45" t="inlineStr">
        <is>
          <t>HH071103</t>
        </is>
      </c>
      <c r="B47" s="45" t="inlineStr">
        <is>
          <t>ISUZU</t>
        </is>
      </c>
      <c r="C47" s="45" t="inlineStr">
        <is>
          <t>4LC1</t>
        </is>
      </c>
      <c r="D47" s="45" t="inlineStr">
        <is>
          <t>77.4</t>
        </is>
      </c>
      <c r="E47" s="45" t="n"/>
      <c r="F47" s="45" t="n"/>
      <c r="G47" s="45" t="inlineStr">
        <is>
          <t>2-1.5-3.5</t>
        </is>
      </c>
      <c r="H47" s="45" t="inlineStr">
        <is>
          <t>NPR</t>
        </is>
      </c>
      <c r="I47" s="45" t="inlineStr">
        <is>
          <t>Máy</t>
        </is>
      </c>
      <c r="J47" s="54" t="n"/>
      <c r="K47" s="54" t="n">
        <v>540000</v>
      </c>
      <c r="L47" s="54" t="n">
        <v>570000</v>
      </c>
      <c r="M47" s="54" t="n">
        <v>600000</v>
      </c>
      <c r="N47" s="54" t="n"/>
      <c r="O47" s="45" t="n"/>
      <c r="P47" s="45" t="inlineStr">
        <is>
          <t>SJI10213ZZ</t>
        </is>
      </c>
      <c r="Q47" s="45" t="n"/>
      <c r="R47" s="45" t="inlineStr">
        <is>
          <t>Séc măng 4LC1 (2-1.5-3.5) SJI10213ZZ - NPR</t>
        </is>
      </c>
      <c r="S47" s="61">
        <f>IF(OR('⚙️ BỘ HƠI'!$H$40=0,'⚙️ BỘ HƠI'!$H$2="",$C47="",LEFT($C47,1)="◆"),99999,IF(OR(ISNUMBER(SEARCH('⚙️ BỘ HƠI'!$H$2,$C47)),ISNUMBER(SEARCH($C47,'⚙️ BỘ HƠI'!$H$2))),ROW()-2,99999))</f>
        <v/>
      </c>
    </row>
    <row r="48" ht="24.75" customHeight="1">
      <c r="A48" s="43" t="inlineStr">
        <is>
          <t>HH083986</t>
        </is>
      </c>
      <c r="B48" s="43" t="inlineStr">
        <is>
          <t>ISUZU</t>
        </is>
      </c>
      <c r="C48" s="43" t="inlineStr">
        <is>
          <t>4LC1</t>
        </is>
      </c>
      <c r="D48" s="43" t="inlineStr">
        <is>
          <t>77.4</t>
        </is>
      </c>
      <c r="E48" s="43" t="n"/>
      <c r="F48" s="43" t="n"/>
      <c r="G48" s="43" t="inlineStr">
        <is>
          <t>2-1.5-3.5</t>
        </is>
      </c>
      <c r="H48" s="43" t="inlineStr">
        <is>
          <t>HENWEIT, R-IS45-00</t>
        </is>
      </c>
      <c r="I48" s="43" t="inlineStr">
        <is>
          <t>Máy</t>
        </is>
      </c>
      <c r="J48" s="53" t="n"/>
      <c r="K48" s="53" t="n">
        <v>110000</v>
      </c>
      <c r="L48" s="53" t="n">
        <v>120000</v>
      </c>
      <c r="M48" s="53" t="n">
        <v>130000</v>
      </c>
      <c r="N48" s="53" t="n"/>
      <c r="O48" s="43" t="n"/>
      <c r="P48" s="43" t="inlineStr">
        <is>
          <t>8-97034-609-0</t>
        </is>
      </c>
      <c r="Q48" s="43" t="n"/>
      <c r="R48" s="43" t="inlineStr">
        <is>
          <t>Séc măng Isuzu 4LC1 (2-1.5-3.5)/ 8-97034-609-0 - HENWEIT, R-IS45-00</t>
        </is>
      </c>
      <c r="S48" s="61">
        <f>IF(OR('⚙️ BỘ HƠI'!$H$40=0,'⚙️ BỘ HƠI'!$H$2="",$C48="",LEFT($C48,1)="◆"),99999,IF(OR(ISNUMBER(SEARCH('⚙️ BỘ HƠI'!$H$2,$C48)),ISNUMBER(SEARCH($C48,'⚙️ BỘ HƠI'!$H$2))),ROW()-2,99999))</f>
        <v/>
      </c>
    </row>
    <row r="49" ht="24.75" customHeight="1">
      <c r="A49" s="45" t="inlineStr">
        <is>
          <t>HH00504</t>
        </is>
      </c>
      <c r="B49" s="45" t="inlineStr">
        <is>
          <t>ISUZU</t>
        </is>
      </c>
      <c r="C49" s="45" t="inlineStr">
        <is>
          <t>3KR1</t>
        </is>
      </c>
      <c r="D49" s="45" t="inlineStr">
        <is>
          <t>81</t>
        </is>
      </c>
      <c r="E49" s="45" t="n"/>
      <c r="F49" s="45" t="n"/>
      <c r="G49" s="45" t="n"/>
      <c r="H49" s="45" t="inlineStr">
        <is>
          <t>TP</t>
        </is>
      </c>
      <c r="I49" s="45" t="inlineStr">
        <is>
          <t>Máy</t>
        </is>
      </c>
      <c r="J49" s="54" t="n"/>
      <c r="K49" s="54" t="n"/>
      <c r="L49" s="54" t="n"/>
      <c r="M49" s="54" t="n"/>
      <c r="N49" s="54" t="n"/>
      <c r="O49" s="45" t="n"/>
      <c r="P49" s="45" t="n"/>
      <c r="Q49" s="45" t="n"/>
      <c r="R49" s="45" t="inlineStr">
        <is>
          <t>Séc măng 3KR1 - TP</t>
        </is>
      </c>
      <c r="S49" s="61">
        <f>IF(OR('⚙️ BỘ HƠI'!$H$40=0,'⚙️ BỘ HƠI'!$H$2="",$C49="",LEFT($C49,1)="◆"),99999,IF(OR(ISNUMBER(SEARCH('⚙️ BỘ HƠI'!$H$2,$C49)),ISNUMBER(SEARCH($C49,'⚙️ BỘ HƠI'!$H$2))),ROW()-2,99999))</f>
        <v/>
      </c>
    </row>
    <row r="50" ht="24.75" customHeight="1">
      <c r="A50" s="43" t="inlineStr">
        <is>
          <t>HH080944</t>
        </is>
      </c>
      <c r="B50" s="43" t="inlineStr">
        <is>
          <t>ISUZU</t>
        </is>
      </c>
      <c r="C50" s="43" t="inlineStr">
        <is>
          <t>3KR1/3KR2</t>
        </is>
      </c>
      <c r="D50" s="43" t="inlineStr">
        <is>
          <t>81</t>
        </is>
      </c>
      <c r="E50" s="43" t="n"/>
      <c r="F50" s="43" t="n"/>
      <c r="G50" s="43" t="inlineStr">
        <is>
          <t>2-1.75-4</t>
        </is>
      </c>
      <c r="H50" s="43" t="inlineStr">
        <is>
          <t>IZ IKAZU</t>
        </is>
      </c>
      <c r="I50" s="43" t="inlineStr">
        <is>
          <t>Máy</t>
        </is>
      </c>
      <c r="J50" s="53" t="n"/>
      <c r="K50" s="53" t="n">
        <v>100000</v>
      </c>
      <c r="L50" s="53" t="n">
        <v>110000</v>
      </c>
      <c r="M50" s="53" t="n">
        <v>120000</v>
      </c>
      <c r="N50" s="53" t="n"/>
      <c r="O50" s="43" t="n"/>
      <c r="P50" s="43" t="n"/>
      <c r="Q50" s="43" t="n"/>
      <c r="R50" s="43" t="inlineStr">
        <is>
          <t>Séc măng 3KR1 / 3KR2 (2-1.75-4) - IZ IKAZU</t>
        </is>
      </c>
      <c r="S50" s="61">
        <f>IF(OR('⚙️ BỘ HƠI'!$H$40=0,'⚙️ BỘ HƠI'!$H$2="",$C50="",LEFT($C50,1)="◆"),99999,IF(OR(ISNUMBER(SEARCH('⚙️ BỘ HƠI'!$H$2,$C50)),ISNUMBER(SEARCH($C50,'⚙️ BỘ HƠI'!$H$2))),ROW()-2,99999))</f>
        <v/>
      </c>
    </row>
    <row r="51" ht="24.75" customHeight="1">
      <c r="A51" s="45" t="inlineStr">
        <is>
          <t>HH075158</t>
        </is>
      </c>
      <c r="B51" s="45" t="inlineStr">
        <is>
          <t>ISUZU</t>
        </is>
      </c>
      <c r="C51" s="45" t="inlineStr">
        <is>
          <t>3KR1/3KR2</t>
        </is>
      </c>
      <c r="D51" s="45" t="inlineStr">
        <is>
          <t>81</t>
        </is>
      </c>
      <c r="E51" s="45" t="n"/>
      <c r="F51" s="45" t="n"/>
      <c r="G51" s="45" t="inlineStr">
        <is>
          <t>2-1.75-4</t>
        </is>
      </c>
      <c r="H51" s="45" t="inlineStr">
        <is>
          <t>ART</t>
        </is>
      </c>
      <c r="I51" s="45" t="inlineStr">
        <is>
          <t>Máy</t>
        </is>
      </c>
      <c r="J51" s="54" t="n"/>
      <c r="K51" s="54" t="n"/>
      <c r="L51" s="54" t="n"/>
      <c r="M51" s="54" t="n"/>
      <c r="N51" s="54" t="n"/>
      <c r="O51" s="45" t="n"/>
      <c r="P51" s="45" t="inlineStr">
        <is>
          <t>15608101</t>
        </is>
      </c>
      <c r="Q51" s="45" t="n"/>
      <c r="R51" s="45" t="inlineStr">
        <is>
          <t>Séc măng 3KR1 / 3KR2 (2-1.75-4) 15608101 - ART</t>
        </is>
      </c>
      <c r="S51" s="61">
        <f>IF(OR('⚙️ BỘ HƠI'!$H$40=0,'⚙️ BỘ HƠI'!$H$2="",$C51="",LEFT($C51,1)="◆"),99999,IF(OR(ISNUMBER(SEARCH('⚙️ BỘ HƠI'!$H$2,$C51)),ISNUMBER(SEARCH($C51,'⚙️ BỘ HƠI'!$H$2))),ROW()-2,99999))</f>
        <v/>
      </c>
    </row>
    <row r="52" ht="24.75" customHeight="1">
      <c r="A52" s="43" t="inlineStr">
        <is>
          <t>HH084332</t>
        </is>
      </c>
      <c r="B52" s="43" t="inlineStr">
        <is>
          <t>ISUZU</t>
        </is>
      </c>
      <c r="C52" s="43" t="inlineStr">
        <is>
          <t>3KR1/3KR2/nhớt/thép</t>
        </is>
      </c>
      <c r="D52" s="43" t="inlineStr">
        <is>
          <t>81</t>
        </is>
      </c>
      <c r="E52" s="43" t="n"/>
      <c r="F52" s="43" t="n"/>
      <c r="G52" s="43" t="inlineStr">
        <is>
          <t>2-1.75-4</t>
        </is>
      </c>
      <c r="H52" s="43" t="inlineStr">
        <is>
          <t>HENWEIT 'R-IS48-00</t>
        </is>
      </c>
      <c r="I52" s="43" t="inlineStr">
        <is>
          <t>Máy</t>
        </is>
      </c>
      <c r="J52" s="53" t="n"/>
      <c r="K52" s="53" t="n">
        <v>130000</v>
      </c>
      <c r="L52" s="53" t="n">
        <v>140000</v>
      </c>
      <c r="M52" s="53" t="n">
        <v>150000</v>
      </c>
      <c r="N52" s="53" t="n"/>
      <c r="O52" s="43" t="n"/>
      <c r="P52" s="43" t="n"/>
      <c r="Q52" s="43" t="n"/>
      <c r="R52" s="43" t="inlineStr">
        <is>
          <t>Séc măng Isuzu 3KR1/ 3KR2 (2-1.75-4) nhớt thép - HENWEIT 'R-IS48-00</t>
        </is>
      </c>
      <c r="S52" s="61">
        <f>IF(OR('⚙️ BỘ HƠI'!$H$40=0,'⚙️ BỘ HƠI'!$H$2="",$C52="",LEFT($C52,1)="◆"),99999,IF(OR(ISNUMBER(SEARCH('⚙️ BỘ HƠI'!$H$2,$C52)),ISNUMBER(SEARCH($C52,'⚙️ BỘ HƠI'!$H$2))),ROW()-2,99999))</f>
        <v/>
      </c>
    </row>
    <row r="53" ht="24.75" customHeight="1">
      <c r="A53" s="45" t="inlineStr">
        <is>
          <t>HH00229</t>
        </is>
      </c>
      <c r="B53" s="45" t="inlineStr">
        <is>
          <t>ISUZU</t>
        </is>
      </c>
      <c r="C53" s="45" t="inlineStr">
        <is>
          <t>Isu/3KR1/3KR2</t>
        </is>
      </c>
      <c r="D53" s="45" t="inlineStr">
        <is>
          <t>81</t>
        </is>
      </c>
      <c r="E53" s="45" t="n"/>
      <c r="F53" s="45" t="n"/>
      <c r="G53" s="45" t="inlineStr">
        <is>
          <t>2-1.75-4</t>
        </is>
      </c>
      <c r="H53" s="45" t="inlineStr">
        <is>
          <t>NPR</t>
        </is>
      </c>
      <c r="I53" s="45" t="inlineStr">
        <is>
          <t>Máy</t>
        </is>
      </c>
      <c r="J53" s="54" t="n"/>
      <c r="K53" s="54" t="n">
        <v>550000</v>
      </c>
      <c r="L53" s="54" t="n">
        <v>580000</v>
      </c>
      <c r="M53" s="54" t="n">
        <v>620000</v>
      </c>
      <c r="N53" s="54" t="n"/>
      <c r="O53" s="45" t="n"/>
      <c r="P53" s="45" t="inlineStr">
        <is>
          <t>SDI10113ZZ</t>
        </is>
      </c>
      <c r="Q53" s="45" t="n"/>
      <c r="R53" s="45" t="inlineStr">
        <is>
          <t>Séc măng Isu 3KR1/ SDI10113ZZ (2-1.75-4) 3KR2, HỘP3 - NPR</t>
        </is>
      </c>
      <c r="S53" s="61">
        <f>IF(OR('⚙️ BỘ HƠI'!$H$40=0,'⚙️ BỘ HƠI'!$H$2="",$C53="",LEFT($C53,1)="◆"),99999,IF(OR(ISNUMBER(SEARCH('⚙️ BỘ HƠI'!$H$2,$C53)),ISNUMBER(SEARCH($C53,'⚙️ BỘ HƠI'!$H$2))),ROW()-2,99999))</f>
        <v/>
      </c>
    </row>
    <row r="54" ht="24.75" customHeight="1">
      <c r="A54" s="43" t="inlineStr">
        <is>
          <t>HH076137</t>
        </is>
      </c>
      <c r="B54" s="43" t="inlineStr">
        <is>
          <t>ISUZU</t>
        </is>
      </c>
      <c r="C54" s="43" t="inlineStr">
        <is>
          <t>3LD1</t>
        </is>
      </c>
      <c r="D54" s="43" t="inlineStr">
        <is>
          <t>83</t>
        </is>
      </c>
      <c r="E54" s="43" t="n"/>
      <c r="F54" s="43" t="n"/>
      <c r="G54" s="43" t="inlineStr">
        <is>
          <t>2-1.75-4</t>
        </is>
      </c>
      <c r="H54" s="43" t="inlineStr">
        <is>
          <t>NPR</t>
        </is>
      </c>
      <c r="I54" s="43" t="inlineStr">
        <is>
          <t>Máy</t>
        </is>
      </c>
      <c r="J54" s="53" t="n"/>
      <c r="K54" s="53" t="n"/>
      <c r="L54" s="53" t="n"/>
      <c r="M54" s="53" t="n"/>
      <c r="N54" s="53" t="n"/>
      <c r="O54" s="43" t="n"/>
      <c r="P54" s="43" t="inlineStr">
        <is>
          <t>SDI10229ZZ</t>
        </is>
      </c>
      <c r="Q54" s="43" t="n"/>
      <c r="R54" s="43" t="inlineStr">
        <is>
          <t>Séc măng 3LD1 (2-1.75-4) SDI10229ZZ - NPR</t>
        </is>
      </c>
      <c r="S54" s="61">
        <f>IF(OR('⚙️ BỘ HƠI'!$H$40=0,'⚙️ BỘ HƠI'!$H$2="",$C54="",LEFT($C54,1)="◆"),99999,IF(OR(ISNUMBER(SEARCH('⚙️ BỘ HƠI'!$H$2,$C54)),ISNUMBER(SEARCH($C54,'⚙️ BỘ HƠI'!$H$2))),ROW()-2,99999))</f>
        <v/>
      </c>
    </row>
    <row r="55" ht="24.75" customHeight="1">
      <c r="A55" s="45" t="inlineStr">
        <is>
          <t>HH079372</t>
        </is>
      </c>
      <c r="B55" s="45" t="inlineStr">
        <is>
          <t>ISUZU</t>
        </is>
      </c>
      <c r="C55" s="45" t="inlineStr">
        <is>
          <t>C221/C201/PT</t>
        </is>
      </c>
      <c r="D55" s="45" t="inlineStr">
        <is>
          <t>83</t>
        </is>
      </c>
      <c r="E55" s="45" t="inlineStr">
        <is>
          <t>kiếng</t>
        </is>
      </c>
      <c r="F55" s="45" t="inlineStr">
        <is>
          <t>không mạ</t>
        </is>
      </c>
      <c r="G55" s="45" t="inlineStr">
        <is>
          <t>2-2-2-5-5</t>
        </is>
      </c>
      <c r="H55" s="45" t="inlineStr">
        <is>
          <t>TP</t>
        </is>
      </c>
      <c r="I55" s="45" t="inlineStr">
        <is>
          <t>Máy</t>
        </is>
      </c>
      <c r="J55" s="54" t="n"/>
      <c r="K55" s="54" t="n"/>
      <c r="L55" s="54" t="n"/>
      <c r="M55" s="54" t="n"/>
      <c r="N55" s="54" t="n"/>
      <c r="O55" s="45" t="n"/>
      <c r="P55" s="45" t="n"/>
      <c r="Q55" s="45" t="n"/>
      <c r="R55" s="45" t="inlineStr">
        <is>
          <t>Séc măng C221/C201 PT (2-2-2-5-5) không mạ - TP</t>
        </is>
      </c>
      <c r="S55" s="61">
        <f>IF(OR('⚙️ BỘ HƠI'!$H$40=0,'⚙️ BỘ HƠI'!$H$2="",$C55="",LEFT($C55,1)="◆"),99999,IF(OR(ISNUMBER(SEARCH('⚙️ BỘ HƠI'!$H$2,$C55)),ISNUMBER(SEARCH($C55,'⚙️ BỘ HƠI'!$H$2))),ROW()-2,99999))</f>
        <v/>
      </c>
    </row>
    <row r="56" ht="24.75" customHeight="1">
      <c r="A56" s="43" t="inlineStr">
        <is>
          <t>HH074517</t>
        </is>
      </c>
      <c r="B56" s="43" t="inlineStr">
        <is>
          <t>ISUZU</t>
        </is>
      </c>
      <c r="C56" s="43" t="inlineStr">
        <is>
          <t>C221/C201/PT/mạ</t>
        </is>
      </c>
      <c r="D56" s="43" t="inlineStr">
        <is>
          <t>83</t>
        </is>
      </c>
      <c r="E56" s="43" t="n"/>
      <c r="F56" s="43" t="n"/>
      <c r="G56" s="43" t="inlineStr">
        <is>
          <t>2-2-2-5-5</t>
        </is>
      </c>
      <c r="H56" s="43" t="inlineStr">
        <is>
          <t>TP</t>
        </is>
      </c>
      <c r="I56" s="43" t="inlineStr">
        <is>
          <t>1Máy</t>
        </is>
      </c>
      <c r="J56" s="53" t="n"/>
      <c r="K56" s="53" t="n"/>
      <c r="L56" s="53" t="n"/>
      <c r="M56" s="53" t="n"/>
      <c r="N56" s="53" t="n"/>
      <c r="O56" s="43" t="n"/>
      <c r="P56" s="43" t="n"/>
      <c r="Q56" s="43" t="n"/>
      <c r="R56" s="43" t="inlineStr">
        <is>
          <t>Séc măng C221/C201 PT (2-2-2-5-5) mạ - TP</t>
        </is>
      </c>
      <c r="S56" s="61">
        <f>IF(OR('⚙️ BỘ HƠI'!$H$40=0,'⚙️ BỘ HƠI'!$H$2="",$C56="",LEFT($C56,1)="◆"),99999,IF(OR(ISNUMBER(SEARCH('⚙️ BỘ HƠI'!$H$2,$C56)),ISNUMBER(SEARCH($C56,'⚙️ BỘ HƠI'!$H$2))),ROW()-2,99999))</f>
        <v/>
      </c>
    </row>
    <row r="57" ht="24.75" customHeight="1">
      <c r="A57" s="45" t="inlineStr">
        <is>
          <t>HH070443</t>
        </is>
      </c>
      <c r="B57" s="45" t="inlineStr">
        <is>
          <t>ISUZU</t>
        </is>
      </c>
      <c r="C57" s="45" t="inlineStr">
        <is>
          <t>4LE1/4LE2</t>
        </is>
      </c>
      <c r="D57" s="45" t="inlineStr">
        <is>
          <t>85</t>
        </is>
      </c>
      <c r="E57" s="45" t="n"/>
      <c r="F57" s="45" t="n"/>
      <c r="G57" s="45" t="inlineStr">
        <is>
          <t>2-1.75-4</t>
        </is>
      </c>
      <c r="H57" s="45" t="inlineStr">
        <is>
          <t>NPR</t>
        </is>
      </c>
      <c r="I57" s="45" t="inlineStr">
        <is>
          <t>1Máy</t>
        </is>
      </c>
      <c r="J57" s="54" t="n"/>
      <c r="K57" s="54" t="n">
        <v>620000</v>
      </c>
      <c r="L57" s="54" t="n">
        <v>660000</v>
      </c>
      <c r="M57" s="54" t="n">
        <v>710000</v>
      </c>
      <c r="N57" s="54" t="n"/>
      <c r="O57" s="45" t="n"/>
      <c r="P57" s="45" t="inlineStr">
        <is>
          <t>SJI10216ZZ</t>
        </is>
      </c>
      <c r="Q57" s="45" t="n"/>
      <c r="R57" s="45" t="inlineStr">
        <is>
          <t>Séc măng 4LE1/4LE2 (2-1.75-4) SJI10216ZZ - NPR</t>
        </is>
      </c>
      <c r="S57" s="61">
        <f>IF(OR('⚙️ BỘ HƠI'!$H$40=0,'⚙️ BỘ HƠI'!$H$2="",$C57="",LEFT($C57,1)="◆"),99999,IF(OR(ISNUMBER(SEARCH('⚙️ BỘ HƠI'!$H$2,$C57)),ISNUMBER(SEARCH($C57,'⚙️ BỘ HƠI'!$H$2))),ROW()-2,99999))</f>
        <v/>
      </c>
    </row>
    <row r="58" ht="24.75" customHeight="1">
      <c r="A58" s="43" t="inlineStr">
        <is>
          <t>HH081058</t>
        </is>
      </c>
      <c r="B58" s="43" t="inlineStr">
        <is>
          <t>ISUZU</t>
        </is>
      </c>
      <c r="C58" s="43" t="inlineStr">
        <is>
          <t>4LE1/4LE2</t>
        </is>
      </c>
      <c r="D58" s="43" t="inlineStr">
        <is>
          <t>85</t>
        </is>
      </c>
      <c r="E58" s="43" t="n"/>
      <c r="F58" s="43" t="n"/>
      <c r="G58" s="43" t="inlineStr">
        <is>
          <t>2HK-2-3</t>
        </is>
      </c>
      <c r="H58" s="43" t="inlineStr">
        <is>
          <t>TP</t>
        </is>
      </c>
      <c r="I58" s="43" t="inlineStr">
        <is>
          <t>1Máy</t>
        </is>
      </c>
      <c r="J58" s="53" t="n"/>
      <c r="K58" s="53" t="n"/>
      <c r="L58" s="53" t="n"/>
      <c r="M58" s="53" t="n"/>
      <c r="N58" s="53" t="n"/>
      <c r="O58" s="43" t="n"/>
      <c r="P58" s="43" t="n"/>
      <c r="Q58" s="43" t="n"/>
      <c r="R58" s="43" t="inlineStr">
        <is>
          <t>Séc măng 4LE1/4LE2 (2HK-2-3) - TP</t>
        </is>
      </c>
      <c r="S58" s="61">
        <f>IF(OR('⚙️ BỘ HƠI'!$H$40=0,'⚙️ BỘ HƠI'!$H$2="",$C58="",LEFT($C58,1)="◆"),99999,IF(OR(ISNUMBER(SEARCH('⚙️ BỘ HƠI'!$H$2,$C58)),ISNUMBER(SEARCH($C58,'⚙️ BỘ HƠI'!$H$2))),ROW()-2,99999))</f>
        <v/>
      </c>
    </row>
    <row r="59" ht="24.75" customHeight="1">
      <c r="A59" s="45" t="inlineStr">
        <is>
          <t>HH084329</t>
        </is>
      </c>
      <c r="B59" s="45" t="inlineStr">
        <is>
          <t>ISUZU</t>
        </is>
      </c>
      <c r="C59" s="45" t="inlineStr">
        <is>
          <t>4LE1/4LE2/nhớt/Thép</t>
        </is>
      </c>
      <c r="D59" s="45" t="inlineStr">
        <is>
          <t>85</t>
        </is>
      </c>
      <c r="E59" s="45" t="n"/>
      <c r="F59" s="45" t="n"/>
      <c r="G59" s="45" t="inlineStr">
        <is>
          <t>2-1.75-4</t>
        </is>
      </c>
      <c r="H59" s="45" t="inlineStr">
        <is>
          <t>HENWEIT 'R-IS39-00</t>
        </is>
      </c>
      <c r="I59" s="45" t="inlineStr">
        <is>
          <t>1Máy</t>
        </is>
      </c>
      <c r="J59" s="54" t="n"/>
      <c r="K59" s="54" t="n">
        <v>125000</v>
      </c>
      <c r="L59" s="54" t="n">
        <v>130000</v>
      </c>
      <c r="M59" s="54" t="n">
        <v>140000</v>
      </c>
      <c r="N59" s="54" t="n"/>
      <c r="O59" s="45" t="n"/>
      <c r="P59" s="45" t="inlineStr">
        <is>
          <t>8-97141-208-0</t>
        </is>
      </c>
      <c r="Q59" s="45" t="n"/>
      <c r="R59" s="45" t="inlineStr">
        <is>
          <t>Séc măng Isuzu 4LE1/ 4LE2/ 8-97141-208-0 (2-1.75-4) nhớt Thép - HENWEIT 'R-IS39-00</t>
        </is>
      </c>
      <c r="S59" s="61">
        <f>IF(OR('⚙️ BỘ HƠI'!$H$40=0,'⚙️ BỘ HƠI'!$H$2="",$C59="",LEFT($C59,1)="◆"),99999,IF(OR(ISNUMBER(SEARCH('⚙️ BỘ HƠI'!$H$2,$C59)),ISNUMBER(SEARCH($C59,'⚙️ BỘ HƠI'!$H$2))),ROW()-2,99999))</f>
        <v/>
      </c>
    </row>
    <row r="60" ht="24.75" customHeight="1">
      <c r="A60" s="43" t="inlineStr">
        <is>
          <t>HH00021</t>
        </is>
      </c>
      <c r="B60" s="43" t="inlineStr">
        <is>
          <t>ISUZU</t>
        </is>
      </c>
      <c r="C60" s="43" t="inlineStr">
        <is>
          <t>C190/C240</t>
        </is>
      </c>
      <c r="D60" s="43" t="inlineStr">
        <is>
          <t>86</t>
        </is>
      </c>
      <c r="E60" s="43" t="inlineStr">
        <is>
          <t>kiếng</t>
        </is>
      </c>
      <c r="F60" s="43" t="inlineStr">
        <is>
          <t>không mạ</t>
        </is>
      </c>
      <c r="G60" s="43" t="inlineStr">
        <is>
          <t>2-2-2-5</t>
        </is>
      </c>
      <c r="H60" s="43" t="inlineStr">
        <is>
          <t>NPR</t>
        </is>
      </c>
      <c r="I60" s="43" t="inlineStr">
        <is>
          <t>1Máy</t>
        </is>
      </c>
      <c r="J60" s="53" t="n"/>
      <c r="K60" s="53" t="n"/>
      <c r="L60" s="53" t="n"/>
      <c r="M60" s="53" t="n"/>
      <c r="N60" s="53" t="n"/>
      <c r="O60" s="43" t="n"/>
      <c r="P60" s="43" t="inlineStr">
        <is>
          <t>SDI10051ZZ</t>
        </is>
      </c>
      <c r="Q60" s="43" t="n"/>
      <c r="R60" s="43" t="inlineStr">
        <is>
          <t>Séc măng C190 C240/ 2-2-2-5 (SDI10051ZZ) không mạ - NPR</t>
        </is>
      </c>
      <c r="S60" s="61">
        <f>IF(OR('⚙️ BỘ HƠI'!$H$40=0,'⚙️ BỘ HƠI'!$H$2="",$C60="",LEFT($C60,1)="◆"),99999,IF(OR(ISNUMBER(SEARCH('⚙️ BỘ HƠI'!$H$2,$C60)),ISNUMBER(SEARCH($C60,'⚙️ BỘ HƠI'!$H$2))),ROW()-2,99999))</f>
        <v/>
      </c>
    </row>
    <row r="61" ht="24.75" customHeight="1">
      <c r="A61" s="45" t="inlineStr">
        <is>
          <t>HH084147</t>
        </is>
      </c>
      <c r="B61" s="45" t="inlineStr">
        <is>
          <t>ISUZU</t>
        </is>
      </c>
      <c r="C61" s="45" t="inlineStr">
        <is>
          <t>C190/C240</t>
        </is>
      </c>
      <c r="D61" s="45" t="inlineStr">
        <is>
          <t>86</t>
        </is>
      </c>
      <c r="E61" s="45" t="inlineStr">
        <is>
          <t>gang</t>
        </is>
      </c>
      <c r="F61" s="45" t="inlineStr">
        <is>
          <t>có mạ</t>
        </is>
      </c>
      <c r="G61" s="45" t="inlineStr">
        <is>
          <t>2-2-2-5</t>
        </is>
      </c>
      <c r="H61" s="45" t="inlineStr">
        <is>
          <t>HENWEIT, R-IS07-00</t>
        </is>
      </c>
      <c r="I61" s="45" t="inlineStr">
        <is>
          <t>Máy</t>
        </is>
      </c>
      <c r="J61" s="54" t="n"/>
      <c r="K61" s="54" t="n">
        <v>115000</v>
      </c>
      <c r="L61" s="54" t="n">
        <v>125000</v>
      </c>
      <c r="M61" s="54" t="n">
        <v>140000</v>
      </c>
      <c r="N61" s="54" t="n"/>
      <c r="O61" s="45" t="n"/>
      <c r="P61" s="45" t="n"/>
      <c r="Q61" s="45" t="n"/>
      <c r="R61" s="45" t="inlineStr">
        <is>
          <t>Séc măng Isuzu C190/ C240 (2-2-2-5) có mạ - HENWEIT, R-IS07-00</t>
        </is>
      </c>
      <c r="S61" s="61">
        <f>IF(OR('⚙️ BỘ HƠI'!$H$40=0,'⚙️ BỘ HƠI'!$H$2="",$C61="",LEFT($C61,1)="◆"),99999,IF(OR(ISNUMBER(SEARCH('⚙️ BỘ HƠI'!$H$2,$C61)),ISNUMBER(SEARCH($C61,'⚙️ BỘ HƠI'!$H$2))),ROW()-2,99999))</f>
        <v/>
      </c>
    </row>
    <row r="62" ht="24.75" customHeight="1">
      <c r="A62" s="43" t="inlineStr">
        <is>
          <t>HH083707</t>
        </is>
      </c>
      <c r="B62" s="43" t="inlineStr">
        <is>
          <t>ISUZU</t>
        </is>
      </c>
      <c r="C62" s="43" t="inlineStr">
        <is>
          <t>C190/C240</t>
        </is>
      </c>
      <c r="D62" s="43" t="inlineStr">
        <is>
          <t>86</t>
        </is>
      </c>
      <c r="E62" s="43" t="inlineStr">
        <is>
          <t>kiếng</t>
        </is>
      </c>
      <c r="F62" s="43" t="inlineStr">
        <is>
          <t>không mạ</t>
        </is>
      </c>
      <c r="G62" s="43" t="inlineStr">
        <is>
          <t>2-2-2-5</t>
        </is>
      </c>
      <c r="H62" s="43" t="inlineStr">
        <is>
          <t>NPR</t>
        </is>
      </c>
      <c r="I62" s="43" t="inlineStr">
        <is>
          <t>Máy</t>
        </is>
      </c>
      <c r="J62" s="53" t="n"/>
      <c r="K62" s="53" t="n">
        <v>470000</v>
      </c>
      <c r="L62" s="53" t="n">
        <v>500000</v>
      </c>
      <c r="M62" s="53" t="n">
        <v>550000</v>
      </c>
      <c r="N62" s="53" t="n"/>
      <c r="O62" s="43" t="n"/>
      <c r="P62" s="43" t="inlineStr">
        <is>
          <t>SDI10051ZX</t>
        </is>
      </c>
      <c r="Q62" s="43" t="n"/>
      <c r="R62" s="43" t="inlineStr">
        <is>
          <t>Séc măng C190 C240/ SDI10051ZX (2-2-2-5) 1thép+KO mạ, XL KIẾNG, HỘP4 - NPR</t>
        </is>
      </c>
      <c r="S62" s="61">
        <f>IF(OR('⚙️ BỘ HƠI'!$H$40=0,'⚙️ BỘ HƠI'!$H$2="",$C62="",LEFT($C62,1)="◆"),99999,IF(OR(ISNUMBER(SEARCH('⚙️ BỘ HƠI'!$H$2,$C62)),ISNUMBER(SEARCH($C62,'⚙️ BỘ HƠI'!$H$2))),ROW()-2,99999))</f>
        <v/>
      </c>
    </row>
    <row r="63" ht="24.75" customHeight="1">
      <c r="A63" s="45" t="inlineStr">
        <is>
          <t>HH075161</t>
        </is>
      </c>
      <c r="B63" s="45" t="inlineStr">
        <is>
          <t>ISUZU</t>
        </is>
      </c>
      <c r="C63" s="45" t="inlineStr">
        <is>
          <t>C190/C240</t>
        </is>
      </c>
      <c r="D63" s="45" t="inlineStr">
        <is>
          <t>86</t>
        </is>
      </c>
      <c r="E63" s="43" t="inlineStr">
        <is>
          <t>gang</t>
        </is>
      </c>
      <c r="F63" s="43" t="inlineStr">
        <is>
          <t>có mạ</t>
        </is>
      </c>
      <c r="G63" s="45" t="inlineStr">
        <is>
          <t>2-2-2-5</t>
        </is>
      </c>
      <c r="H63" s="45" t="inlineStr">
        <is>
          <t>ART</t>
        </is>
      </c>
      <c r="I63" s="45" t="inlineStr">
        <is>
          <t>Máy</t>
        </is>
      </c>
      <c r="J63" s="54" t="n"/>
      <c r="K63" s="54" t="n">
        <v>150000</v>
      </c>
      <c r="L63" s="54" t="n">
        <v>160000</v>
      </c>
      <c r="M63" s="54" t="n">
        <v>200000</v>
      </c>
      <c r="N63" s="54" t="n"/>
      <c r="O63" s="45" t="n"/>
      <c r="P63" s="45" t="inlineStr">
        <is>
          <t>15768402</t>
        </is>
      </c>
      <c r="Q63" s="45" t="n"/>
      <c r="R63" s="45" t="inlineStr">
        <is>
          <t>Séc măng C190/ C240 (2-2-2-5) dùng cho xl gang 15768402 - ART</t>
        </is>
      </c>
      <c r="S63" s="61">
        <f>IF(OR('⚙️ BỘ HƠI'!$H$40=0,'⚙️ BỘ HƠI'!$H$2="",$C63="",LEFT($C63,1)="◆"),99999,IF(OR(ISNUMBER(SEARCH('⚙️ BỘ HƠI'!$H$2,$C63)),ISNUMBER(SEARCH($C63,'⚙️ BỘ HƠI'!$H$2))),ROW()-2,99999))</f>
        <v/>
      </c>
    </row>
    <row r="64" ht="24.75" customHeight="1">
      <c r="A64" s="43" t="inlineStr">
        <is>
          <t>HH071331</t>
        </is>
      </c>
      <c r="B64" s="43" t="inlineStr">
        <is>
          <t>ISUZU</t>
        </is>
      </c>
      <c r="C64" s="43" t="inlineStr">
        <is>
          <t>C190G/C240</t>
        </is>
      </c>
      <c r="D64" s="43" t="inlineStr">
        <is>
          <t>86</t>
        </is>
      </c>
      <c r="E64" s="43" t="inlineStr">
        <is>
          <t>gang</t>
        </is>
      </c>
      <c r="F64" s="43" t="inlineStr">
        <is>
          <t>có mạ</t>
        </is>
      </c>
      <c r="G64" s="43" t="inlineStr">
        <is>
          <t>2-2-2-5</t>
        </is>
      </c>
      <c r="H64" s="43" t="inlineStr">
        <is>
          <t>NPR</t>
        </is>
      </c>
      <c r="I64" s="43" t="inlineStr">
        <is>
          <t>1Máy</t>
        </is>
      </c>
      <c r="J64" s="53" t="n"/>
      <c r="K64" s="53" t="n">
        <v>800000</v>
      </c>
      <c r="L64" s="53" t="n">
        <v>850000</v>
      </c>
      <c r="M64" s="53" t="n">
        <v>900000</v>
      </c>
      <c r="N64" s="53" t="n"/>
      <c r="O64" s="43" t="n"/>
      <c r="P64" s="43" t="inlineStr">
        <is>
          <t>SDI10083ZX</t>
        </is>
      </c>
      <c r="Q64" s="43" t="n"/>
      <c r="R64" s="43" t="inlineStr">
        <is>
          <t>Séc măng C190G/ C240 (2-2-2-5) có mạ/ SDI10083ZX - NPR</t>
        </is>
      </c>
      <c r="S64" s="61">
        <f>IF(OR('⚙️ BỘ HƠI'!$H$40=0,'⚙️ BỘ HƠI'!$H$2="",$C64="",LEFT($C64,1)="◆"),99999,IF(OR(ISNUMBER(SEARCH('⚙️ BỘ HƠI'!$H$2,$C64)),ISNUMBER(SEARCH($C64,'⚙️ BỘ HƠI'!$H$2))),ROW()-2,99999))</f>
        <v/>
      </c>
    </row>
    <row r="65" ht="24.75" customHeight="1">
      <c r="A65" s="45" t="inlineStr">
        <is>
          <t>HH074894</t>
        </is>
      </c>
      <c r="B65" s="45" t="inlineStr">
        <is>
          <t>ISUZU</t>
        </is>
      </c>
      <c r="C65" s="45" t="inlineStr">
        <is>
          <t>C190G/C240/New</t>
        </is>
      </c>
      <c r="D65" s="45" t="inlineStr">
        <is>
          <t>86</t>
        </is>
      </c>
      <c r="E65" s="45" t="inlineStr">
        <is>
          <t>gang</t>
        </is>
      </c>
      <c r="F65" s="45" t="inlineStr">
        <is>
          <t>có mạ</t>
        </is>
      </c>
      <c r="G65" s="45" t="inlineStr">
        <is>
          <t>2.5-2-5</t>
        </is>
      </c>
      <c r="H65" s="45" t="inlineStr">
        <is>
          <t>TP</t>
        </is>
      </c>
      <c r="I65" s="45" t="inlineStr">
        <is>
          <t>1Máy</t>
        </is>
      </c>
      <c r="J65" s="54" t="n"/>
      <c r="K65" s="54" t="n"/>
      <c r="L65" s="54" t="n"/>
      <c r="M65" s="54" t="n"/>
      <c r="N65" s="54" t="n"/>
      <c r="O65" s="45" t="n"/>
      <c r="P65" s="45" t="n"/>
      <c r="Q65" s="45" t="n"/>
      <c r="R65" s="45" t="inlineStr">
        <is>
          <t>Séc măng C190G/C240 New (2.5 -2- 5) có mạ - TP</t>
        </is>
      </c>
      <c r="S65" s="61">
        <f>IF(OR('⚙️ BỘ HƠI'!$H$40=0,'⚙️ BỘ HƠI'!$H$2="",$C65="",LEFT($C65,1)="◆"),99999,IF(OR(ISNUMBER(SEARCH('⚙️ BỘ HƠI'!$H$2,$C65)),ISNUMBER(SEARCH($C65,'⚙️ BỘ HƠI'!$H$2))),ROW()-2,99999))</f>
        <v/>
      </c>
    </row>
    <row r="66" ht="24.75" customHeight="1">
      <c r="A66" s="43" t="inlineStr">
        <is>
          <t>HH074330</t>
        </is>
      </c>
      <c r="B66" s="43" t="inlineStr">
        <is>
          <t>ISUZU</t>
        </is>
      </c>
      <c r="C66" s="43" t="inlineStr">
        <is>
          <t>C190G/C240</t>
        </is>
      </c>
      <c r="D66" s="43" t="inlineStr">
        <is>
          <t>86</t>
        </is>
      </c>
      <c r="E66" s="43" t="inlineStr">
        <is>
          <t>gang</t>
        </is>
      </c>
      <c r="F66" s="43" t="inlineStr">
        <is>
          <t>có mạ</t>
        </is>
      </c>
      <c r="G66" s="43" t="inlineStr">
        <is>
          <t>2-2-2-5</t>
        </is>
      </c>
      <c r="H66" s="43" t="inlineStr">
        <is>
          <t>TP</t>
        </is>
      </c>
      <c r="I66" s="43" t="inlineStr">
        <is>
          <t>1Máy</t>
        </is>
      </c>
      <c r="J66" s="53" t="n"/>
      <c r="K66" s="53" t="n"/>
      <c r="L66" s="53" t="n"/>
      <c r="M66" s="53" t="n"/>
      <c r="N66" s="53" t="n"/>
      <c r="O66" s="43" t="n"/>
      <c r="P66" s="43" t="n"/>
      <c r="Q66" s="43" t="n"/>
      <c r="R66" s="43" t="inlineStr">
        <is>
          <t>Séc măng C190G/ C240 (2-2-2-5) có mạ cho sơ mi gang - TP</t>
        </is>
      </c>
      <c r="S66" s="61">
        <f>IF(OR('⚙️ BỘ HƠI'!$H$40=0,'⚙️ BỘ HƠI'!$H$2="",$C66="",LEFT($C66,1)="◆"),99999,IF(OR(ISNUMBER(SEARCH('⚙️ BỘ HƠI'!$H$2,$C66)),ISNUMBER(SEARCH($C66,'⚙️ BỘ HƠI'!$H$2))),ROW()-2,99999))</f>
        <v/>
      </c>
    </row>
    <row r="67" ht="24.75" customHeight="1">
      <c r="A67" s="45" t="inlineStr">
        <is>
          <t>HH081983</t>
        </is>
      </c>
      <c r="B67" s="45" t="inlineStr">
        <is>
          <t>ISUZU</t>
        </is>
      </c>
      <c r="C67" s="45" t="inlineStr">
        <is>
          <t>C190G/C240/cos4</t>
        </is>
      </c>
      <c r="D67" s="45" t="inlineStr">
        <is>
          <t>86</t>
        </is>
      </c>
      <c r="E67" s="45" t="inlineStr">
        <is>
          <t>gang</t>
        </is>
      </c>
      <c r="F67" s="45" t="inlineStr">
        <is>
          <t>có mạ</t>
        </is>
      </c>
      <c r="G67" s="45" t="inlineStr">
        <is>
          <t>2-2-2-5</t>
        </is>
      </c>
      <c r="H67" s="45" t="inlineStr">
        <is>
          <t>NPR</t>
        </is>
      </c>
      <c r="I67" s="45" t="inlineStr">
        <is>
          <t>1Máy</t>
        </is>
      </c>
      <c r="J67" s="54" t="n"/>
      <c r="K67" s="54" t="n"/>
      <c r="L67" s="54" t="n"/>
      <c r="M67" s="54" t="n"/>
      <c r="N67" s="54" t="n"/>
      <c r="O67" s="45" t="n"/>
      <c r="P67" s="45" t="n"/>
      <c r="Q67" s="45" t="n"/>
      <c r="R67" s="45" t="inlineStr">
        <is>
          <t>Séc măng C190G/ C240 (2-2-2-5) có mạ cos4 - NPR</t>
        </is>
      </c>
      <c r="S67" s="61">
        <f>IF(OR('⚙️ BỘ HƠI'!$H$40=0,'⚙️ BỘ HƠI'!$H$2="",$C67="",LEFT($C67,1)="◆"),99999,IF(OR(ISNUMBER(SEARCH('⚙️ BỘ HƠI'!$H$2,$C67)),ISNUMBER(SEARCH($C67,'⚙️ BỘ HƠI'!$H$2))),ROW()-2,99999))</f>
        <v/>
      </c>
    </row>
    <row r="68" ht="24.75" customHeight="1">
      <c r="A68" s="43" t="inlineStr">
        <is>
          <t>HH071204</t>
        </is>
      </c>
      <c r="B68" s="43" t="inlineStr">
        <is>
          <t>ISUZU</t>
        </is>
      </c>
      <c r="C68" s="43" t="inlineStr">
        <is>
          <t>C190G/COS/2</t>
        </is>
      </c>
      <c r="D68" s="43" t="inlineStr">
        <is>
          <t>86</t>
        </is>
      </c>
      <c r="E68" s="43" t="inlineStr">
        <is>
          <t>gang</t>
        </is>
      </c>
      <c r="F68" s="43" t="inlineStr">
        <is>
          <t>có mạ</t>
        </is>
      </c>
      <c r="G68" s="43" t="inlineStr">
        <is>
          <t>2-2-2-5</t>
        </is>
      </c>
      <c r="H68" s="43" t="inlineStr">
        <is>
          <t>RIK</t>
        </is>
      </c>
      <c r="I68" s="43" t="inlineStr">
        <is>
          <t>1Máy</t>
        </is>
      </c>
      <c r="J68" s="53" t="n"/>
      <c r="K68" s="53" t="n"/>
      <c r="L68" s="53" t="n"/>
      <c r="M68" s="53" t="n"/>
      <c r="N68" s="53" t="n"/>
      <c r="O68" s="43" t="n"/>
      <c r="P68" s="43" t="n"/>
      <c r="Q68" s="43" t="n"/>
      <c r="R68" s="43" t="inlineStr">
        <is>
          <t>Séc măng C190G (2-2-2-5) có mạ COS 2 - RIK</t>
        </is>
      </c>
      <c r="S68" s="61">
        <f>IF(OR('⚙️ BỘ HƠI'!$H$40=0,'⚙️ BỘ HƠI'!$H$2="",$C68="",LEFT($C68,1)="◆"),99999,IF(OR(ISNUMBER(SEARCH('⚙️ BỘ HƠI'!$H$2,$C68)),ISNUMBER(SEARCH($C68,'⚙️ BỘ HƠI'!$H$2))),ROW()-2,99999))</f>
        <v/>
      </c>
    </row>
    <row r="69" ht="24.75" customHeight="1">
      <c r="A69" s="45" t="inlineStr">
        <is>
          <t>HH080140</t>
        </is>
      </c>
      <c r="B69" s="45" t="inlineStr">
        <is>
          <t>ISUZU</t>
        </is>
      </c>
      <c r="C69" s="45" t="inlineStr">
        <is>
          <t>C240-</t>
        </is>
      </c>
      <c r="D69" s="45" t="inlineStr">
        <is>
          <t>86</t>
        </is>
      </c>
      <c r="E69" s="45" t="inlineStr">
        <is>
          <t>kiếng</t>
        </is>
      </c>
      <c r="F69" s="45" t="inlineStr">
        <is>
          <t>không mạ</t>
        </is>
      </c>
      <c r="G69" s="45" t="inlineStr">
        <is>
          <t>2-2-2-5</t>
        </is>
      </c>
      <c r="H69" s="45" t="inlineStr">
        <is>
          <t>-TP</t>
        </is>
      </c>
      <c r="I69" s="45" t="inlineStr">
        <is>
          <t>1Máy</t>
        </is>
      </c>
      <c r="J69" s="54" t="n"/>
      <c r="K69" s="54" t="n"/>
      <c r="L69" s="54" t="n"/>
      <c r="M69" s="54" t="n"/>
      <c r="N69" s="54" t="n"/>
      <c r="O69" s="45" t="n"/>
      <c r="P69" s="45" t="n"/>
      <c r="Q69" s="45" t="n"/>
      <c r="R69" s="45" t="inlineStr">
        <is>
          <t>Séc măng C240-(2-2-2-5)-không mạ -TP</t>
        </is>
      </c>
      <c r="S69" s="61">
        <f>IF(OR('⚙️ BỘ HƠI'!$H$40=0,'⚙️ BỘ HƠI'!$H$2="",$C69="",LEFT($C69,1)="◆"),99999,IF(OR(ISNUMBER(SEARCH('⚙️ BỘ HƠI'!$H$2,$C69)),ISNUMBER(SEARCH($C69,'⚙️ BỘ HƠI'!$H$2))),ROW()-2,99999))</f>
        <v/>
      </c>
    </row>
    <row r="70" ht="24.75" customHeight="1">
      <c r="A70" s="43" t="inlineStr">
        <is>
          <t>HH075160</t>
        </is>
      </c>
      <c r="B70" s="43" t="inlineStr">
        <is>
          <t>ISUZU</t>
        </is>
      </c>
      <c r="C70" s="43" t="inlineStr">
        <is>
          <t>C240/C190</t>
        </is>
      </c>
      <c r="D70" s="43" t="inlineStr">
        <is>
          <t>86</t>
        </is>
      </c>
      <c r="E70" s="43" t="inlineStr">
        <is>
          <t>gang</t>
        </is>
      </c>
      <c r="F70" s="43" t="inlineStr">
        <is>
          <t>có mạ</t>
        </is>
      </c>
      <c r="G70" s="43" t="inlineStr">
        <is>
          <t>2.5-2-5</t>
        </is>
      </c>
      <c r="H70" s="43" t="inlineStr">
        <is>
          <t>ART</t>
        </is>
      </c>
      <c r="I70" s="43" t="inlineStr">
        <is>
          <t>Máy</t>
        </is>
      </c>
      <c r="J70" s="53" t="n"/>
      <c r="K70" s="53" t="n"/>
      <c r="L70" s="53" t="n"/>
      <c r="M70" s="53" t="n"/>
      <c r="N70" s="53" t="n"/>
      <c r="O70" s="43" t="n"/>
      <c r="P70" s="43" t="inlineStr">
        <is>
          <t>15768401</t>
        </is>
      </c>
      <c r="Q70" s="43" t="n"/>
      <c r="R70" s="43" t="inlineStr">
        <is>
          <t>Séc măng C240/C190 (2.5-2-5) dùng cho xl gang 15768401 - ART</t>
        </is>
      </c>
      <c r="S70" s="61">
        <f>IF(OR('⚙️ BỘ HƠI'!$H$40=0,'⚙️ BỘ HƠI'!$H$2="",$C70="",LEFT($C70,1)="◆"),99999,IF(OR(ISNUMBER(SEARCH('⚙️ BỘ HƠI'!$H$2,$C70)),ISNUMBER(SEARCH($C70,'⚙️ BỘ HƠI'!$H$2))),ROW()-2,99999))</f>
        <v/>
      </c>
    </row>
    <row r="71" ht="24.75" customHeight="1">
      <c r="A71" s="45" t="inlineStr">
        <is>
          <t>HH078675</t>
        </is>
      </c>
      <c r="B71" s="45" t="inlineStr">
        <is>
          <t>ISUZU</t>
        </is>
      </c>
      <c r="C71" s="45" t="inlineStr">
        <is>
          <t>C240/New</t>
        </is>
      </c>
      <c r="D71" s="45" t="inlineStr">
        <is>
          <t>86</t>
        </is>
      </c>
      <c r="E71" s="45" t="inlineStr">
        <is>
          <t>kiếng</t>
        </is>
      </c>
      <c r="F71" s="45" t="inlineStr">
        <is>
          <t>không mạ</t>
        </is>
      </c>
      <c r="G71" s="45" t="inlineStr">
        <is>
          <t>2.5-2-5</t>
        </is>
      </c>
      <c r="H71" s="45" t="inlineStr">
        <is>
          <t>IZUMI</t>
        </is>
      </c>
      <c r="I71" s="45" t="inlineStr">
        <is>
          <t>1Máy</t>
        </is>
      </c>
      <c r="J71" s="54" t="n"/>
      <c r="K71" s="54" t="n">
        <v>70000</v>
      </c>
      <c r="L71" s="54" t="n">
        <v>80000</v>
      </c>
      <c r="M71" s="54" t="n">
        <v>90000</v>
      </c>
      <c r="N71" s="54" t="n"/>
      <c r="O71" s="45" t="n"/>
      <c r="P71" s="45" t="n"/>
      <c r="Q71" s="45" t="n"/>
      <c r="R71" s="45" t="inlineStr">
        <is>
          <t>Séc măng C240 New (2.5 -2- 5) không mạ - IZUMI</t>
        </is>
      </c>
      <c r="S71" s="61">
        <f>IF(OR('⚙️ BỘ HƠI'!$H$40=0,'⚙️ BỘ HƠI'!$H$2="",$C71="",LEFT($C71,1)="◆"),99999,IF(OR(ISNUMBER(SEARCH('⚙️ BỘ HƠI'!$H$2,$C71)),ISNUMBER(SEARCH($C71,'⚙️ BỘ HƠI'!$H$2))),ROW()-2,99999))</f>
        <v/>
      </c>
    </row>
    <row r="72" ht="24.75" customHeight="1">
      <c r="A72" s="43" t="inlineStr">
        <is>
          <t>HH074561</t>
        </is>
      </c>
      <c r="B72" s="43" t="inlineStr">
        <is>
          <t>ISUZU</t>
        </is>
      </c>
      <c r="C72" s="43" t="inlineStr">
        <is>
          <t>C240/New/C190</t>
        </is>
      </c>
      <c r="D72" s="43" t="inlineStr">
        <is>
          <t>86</t>
        </is>
      </c>
      <c r="E72" s="43" t="inlineStr">
        <is>
          <t>kiếng</t>
        </is>
      </c>
      <c r="F72" s="43" t="inlineStr">
        <is>
          <t>không mạ</t>
        </is>
      </c>
      <c r="G72" s="43" t="inlineStr">
        <is>
          <t>2.5-2-5</t>
        </is>
      </c>
      <c r="H72" s="43" t="inlineStr">
        <is>
          <t>TP</t>
        </is>
      </c>
      <c r="I72" s="43" t="inlineStr">
        <is>
          <t>1Máy</t>
        </is>
      </c>
      <c r="J72" s="53" t="n"/>
      <c r="K72" s="53" t="n"/>
      <c r="L72" s="53" t="n"/>
      <c r="M72" s="53" t="n"/>
      <c r="N72" s="53" t="n"/>
      <c r="O72" s="43" t="n"/>
      <c r="P72" s="43" t="n"/>
      <c r="Q72" s="43" t="n"/>
      <c r="R72" s="43" t="inlineStr">
        <is>
          <t>Séc măng C240 New / C190 (2.5 -2- 5) không mạ - TP</t>
        </is>
      </c>
      <c r="S72" s="61">
        <f>IF(OR('⚙️ BỘ HƠI'!$H$40=0,'⚙️ BỘ HƠI'!$H$2="",$C72="",LEFT($C72,1)="◆"),99999,IF(OR(ISNUMBER(SEARCH('⚙️ BỘ HƠI'!$H$2,$C72)),ISNUMBER(SEARCH($C72,'⚙️ BỘ HƠI'!$H$2))),ROW()-2,99999))</f>
        <v/>
      </c>
    </row>
    <row r="73" ht="24.75" customHeight="1">
      <c r="A73" s="45" t="inlineStr">
        <is>
          <t>HH071117</t>
        </is>
      </c>
      <c r="B73" s="45" t="inlineStr">
        <is>
          <t>ISUZU</t>
        </is>
      </c>
      <c r="C73" s="45" t="inlineStr">
        <is>
          <t>Isu/C240/C190</t>
        </is>
      </c>
      <c r="D73" s="45" t="inlineStr">
        <is>
          <t>86</t>
        </is>
      </c>
      <c r="E73" s="45" t="inlineStr">
        <is>
          <t>gang</t>
        </is>
      </c>
      <c r="F73" s="45" t="inlineStr">
        <is>
          <t>có mạ</t>
        </is>
      </c>
      <c r="G73" s="45" t="inlineStr">
        <is>
          <t>2.5-2-5</t>
        </is>
      </c>
      <c r="H73" s="45" t="inlineStr">
        <is>
          <t>NPR</t>
        </is>
      </c>
      <c r="I73" s="45" t="inlineStr">
        <is>
          <t>Máy</t>
        </is>
      </c>
      <c r="J73" s="54" t="n"/>
      <c r="K73" s="54" t="n">
        <v>700000</v>
      </c>
      <c r="L73" s="54" t="n">
        <v>750000</v>
      </c>
      <c r="M73" s="54" t="n">
        <v>800000</v>
      </c>
      <c r="N73" s="54" t="n"/>
      <c r="O73" s="45" t="n"/>
      <c r="P73" s="45" t="inlineStr">
        <is>
          <t>SDI10093ZZ</t>
        </is>
      </c>
      <c r="Q73" s="45" t="n"/>
      <c r="R73" s="45" t="inlineStr">
        <is>
          <t>Séc măng Isu C240/C190/SDI10093ZZ (2.5-2-5) CÓ mạ, BỘ4- NPR</t>
        </is>
      </c>
      <c r="S73" s="61">
        <f>IF(OR('⚙️ BỘ HƠI'!$H$40=0,'⚙️ BỘ HƠI'!$H$2="",$C73="",LEFT($C73,1)="◆"),99999,IF(OR(ISNUMBER(SEARCH('⚙️ BỘ HƠI'!$H$2,$C73)),ISNUMBER(SEARCH($C73,'⚙️ BỘ HƠI'!$H$2))),ROW()-2,99999))</f>
        <v/>
      </c>
    </row>
    <row r="74" ht="24.75" customHeight="1">
      <c r="A74" s="43" t="inlineStr">
        <is>
          <t>HH071116</t>
        </is>
      </c>
      <c r="B74" s="43" t="inlineStr">
        <is>
          <t>ISUZU</t>
        </is>
      </c>
      <c r="C74" s="43" t="inlineStr">
        <is>
          <t>Isu/C240/C190</t>
        </is>
      </c>
      <c r="D74" s="43" t="inlineStr">
        <is>
          <t>86</t>
        </is>
      </c>
      <c r="E74" s="43" t="inlineStr">
        <is>
          <t>kiếng</t>
        </is>
      </c>
      <c r="F74" s="43" t="inlineStr">
        <is>
          <t>không mạ</t>
        </is>
      </c>
      <c r="G74" s="43" t="inlineStr">
        <is>
          <t>2.5-2-5</t>
        </is>
      </c>
      <c r="H74" s="43" t="inlineStr">
        <is>
          <t>NPR</t>
        </is>
      </c>
      <c r="I74" s="43" t="inlineStr">
        <is>
          <t>Máy</t>
        </is>
      </c>
      <c r="J74" s="53" t="n"/>
      <c r="K74" s="53" t="n">
        <v>400000</v>
      </c>
      <c r="L74" s="53" t="n">
        <v>420000</v>
      </c>
      <c r="M74" s="53" t="n">
        <v>450000</v>
      </c>
      <c r="N74" s="53" t="n"/>
      <c r="O74" s="43" t="n"/>
      <c r="P74" s="43" t="inlineStr">
        <is>
          <t>SDI10095ZZ</t>
        </is>
      </c>
      <c r="Q74" s="43" t="n"/>
      <c r="R74" s="43" t="inlineStr">
        <is>
          <t>Séc măng Isu C240/C190/SDI10095ZZ (2.5-2-5) KO mạ, BỘ4- NPR</t>
        </is>
      </c>
      <c r="S74" s="61">
        <f>IF(OR('⚙️ BỘ HƠI'!$H$40=0,'⚙️ BỘ HƠI'!$H$2="",$C74="",LEFT($C74,1)="◆"),99999,IF(OR(ISNUMBER(SEARCH('⚙️ BỘ HƠI'!$H$2,$C74)),ISNUMBER(SEARCH($C74,'⚙️ BỘ HƠI'!$H$2))),ROW()-2,99999))</f>
        <v/>
      </c>
    </row>
    <row r="75" ht="24.75" customHeight="1">
      <c r="A75" s="45" t="inlineStr">
        <is>
          <t>HH080617</t>
        </is>
      </c>
      <c r="B75" s="45" t="inlineStr">
        <is>
          <t>ISUZU</t>
        </is>
      </c>
      <c r="C75" s="45" t="inlineStr">
        <is>
          <t>Isu/C223/4JC1</t>
        </is>
      </c>
      <c r="D75" s="45" t="inlineStr">
        <is>
          <t>88</t>
        </is>
      </c>
      <c r="E75" s="43" t="inlineStr">
        <is>
          <t>kiếng</t>
        </is>
      </c>
      <c r="F75" s="43" t="inlineStr">
        <is>
          <t>không mạ</t>
        </is>
      </c>
      <c r="G75" s="45" t="inlineStr">
        <is>
          <t>2-2-4</t>
        </is>
      </c>
      <c r="H75" s="45" t="inlineStr">
        <is>
          <t>NPR</t>
        </is>
      </c>
      <c r="I75" s="45" t="inlineStr">
        <is>
          <t>Máy</t>
        </is>
      </c>
      <c r="J75" s="54" t="n"/>
      <c r="K75" s="54" t="n">
        <v>350000</v>
      </c>
      <c r="L75" s="54" t="n">
        <v>400000</v>
      </c>
      <c r="M75" s="54" t="n">
        <v>450000</v>
      </c>
      <c r="N75" s="54" t="n"/>
      <c r="O75" s="45" t="n"/>
      <c r="P75" s="45" t="inlineStr">
        <is>
          <t>SDI10103ZZ</t>
        </is>
      </c>
      <c r="Q75" s="45" t="n"/>
      <c r="R75" s="45" t="inlineStr">
        <is>
          <t>Séc măng Isu C223/ SDI10103ZZ (2-2-4) 4JC1 KO mạ, HỘP4 - NPR</t>
        </is>
      </c>
      <c r="S75" s="61">
        <f>IF(OR('⚙️ BỘ HƠI'!$H$40=0,'⚙️ BỘ HƠI'!$H$2="",$C75="",LEFT($C75,1)="◆"),99999,IF(OR(ISNUMBER(SEARCH('⚙️ BỘ HƠI'!$H$2,$C75)),ISNUMBER(SEARCH($C75,'⚙️ BỘ HƠI'!$H$2))),ROW()-2,99999))</f>
        <v/>
      </c>
    </row>
    <row r="76" ht="24.75" customHeight="1">
      <c r="A76" s="43" t="inlineStr">
        <is>
          <t>HH070829</t>
        </is>
      </c>
      <c r="B76" s="43" t="inlineStr">
        <is>
          <t>ISUZU</t>
        </is>
      </c>
      <c r="C76" s="43" t="inlineStr">
        <is>
          <t>Isu/D201/4JC1/1+4/thép/BỘ4</t>
        </is>
      </c>
      <c r="D76" s="43" t="inlineStr">
        <is>
          <t>88</t>
        </is>
      </c>
      <c r="E76" s="43" t="n"/>
      <c r="F76" s="43" t="n"/>
      <c r="G76" s="43" t="inlineStr">
        <is>
          <t>2-2-2-4</t>
        </is>
      </c>
      <c r="H76" s="43" t="inlineStr">
        <is>
          <t>NPR</t>
        </is>
      </c>
      <c r="I76" s="43" t="inlineStr">
        <is>
          <t>Máy</t>
        </is>
      </c>
      <c r="J76" s="53" t="n"/>
      <c r="K76" s="53" t="n">
        <v>730000</v>
      </c>
      <c r="L76" s="53" t="n">
        <v>780000</v>
      </c>
      <c r="M76" s="53" t="n">
        <v>830000</v>
      </c>
      <c r="N76" s="53" t="n"/>
      <c r="O76" s="43" t="n"/>
      <c r="P76" s="43" t="inlineStr">
        <is>
          <t>SDI10124ZX</t>
        </is>
      </c>
      <c r="Q76" s="43" t="n"/>
      <c r="R76" s="43" t="inlineStr">
        <is>
          <t>Séc măng Isu D201/ SDI10124ZX (2-2-2-4) 4JC1, 1+4 thép, BỘ4 - NPR</t>
        </is>
      </c>
      <c r="S76" s="61">
        <f>IF(OR('⚙️ BỘ HƠI'!$H$40=0,'⚙️ BỘ HƠI'!$H$2="",$C76="",LEFT($C76,1)="◆"),99999,IF(OR(ISNUMBER(SEARCH('⚙️ BỘ HƠI'!$H$2,$C76)),ISNUMBER(SEARCH($C76,'⚙️ BỘ HƠI'!$H$2))),ROW()-2,99999))</f>
        <v/>
      </c>
    </row>
    <row r="77" ht="24.75" customHeight="1">
      <c r="A77" s="45" t="inlineStr">
        <is>
          <t>HH073214</t>
        </is>
      </c>
      <c r="B77" s="45" t="inlineStr">
        <is>
          <t>ISUZU</t>
        </is>
      </c>
      <c r="C77" s="45" t="inlineStr">
        <is>
          <t>4JA1/4JB1</t>
        </is>
      </c>
      <c r="D77" s="45" t="inlineStr">
        <is>
          <t>93</t>
        </is>
      </c>
      <c r="E77" s="45" t="n"/>
      <c r="F77" s="45" t="n"/>
      <c r="G77" s="45" t="n"/>
      <c r="H77" s="45" t="inlineStr">
        <is>
          <t>TP</t>
        </is>
      </c>
      <c r="I77" s="45" t="inlineStr">
        <is>
          <t>Cái</t>
        </is>
      </c>
      <c r="J77" s="54" t="n"/>
      <c r="K77" s="54" t="n"/>
      <c r="L77" s="54" t="n"/>
      <c r="M77" s="54" t="n"/>
      <c r="N77" s="54" t="n"/>
      <c r="O77" s="45" t="n"/>
      <c r="P77" s="45" t="n"/>
      <c r="Q77" s="45" t="n"/>
      <c r="R77" s="45" t="inlineStr">
        <is>
          <t>Séc măng 4JA1/4JB1 - TP</t>
        </is>
      </c>
      <c r="S77" s="61">
        <f>IF(OR('⚙️ BỘ HƠI'!$H$40=0,'⚙️ BỘ HƠI'!$H$2="",$C77="",LEFT($C77,1)="◆"),99999,IF(OR(ISNUMBER(SEARCH('⚙️ BỘ HƠI'!$H$2,$C77)),ISNUMBER(SEARCH($C77,'⚙️ BỘ HƠI'!$H$2))),ROW()-2,99999))</f>
        <v/>
      </c>
    </row>
    <row r="78" ht="24.75" customHeight="1">
      <c r="A78" s="43" t="inlineStr">
        <is>
          <t>HH074319</t>
        </is>
      </c>
      <c r="B78" s="43" t="inlineStr">
        <is>
          <t>ISUZU</t>
        </is>
      </c>
      <c r="C78" s="43" t="inlineStr">
        <is>
          <t>4JA1/4JB1-V</t>
        </is>
      </c>
      <c r="D78" s="43" t="inlineStr">
        <is>
          <t>93</t>
        </is>
      </c>
      <c r="E78" s="43" t="inlineStr">
        <is>
          <t>gang</t>
        </is>
      </c>
      <c r="F78" s="43" t="inlineStr">
        <is>
          <t>có mạ</t>
        </is>
      </c>
      <c r="G78" s="43" t="n"/>
      <c r="H78" s="43" t="inlineStr">
        <is>
          <t>TP</t>
        </is>
      </c>
      <c r="I78" s="43" t="inlineStr">
        <is>
          <t>Máy</t>
        </is>
      </c>
      <c r="J78" s="53" t="n"/>
      <c r="K78" s="53" t="n"/>
      <c r="L78" s="53" t="n"/>
      <c r="M78" s="53" t="n"/>
      <c r="N78" s="53" t="n"/>
      <c r="O78" s="43" t="n"/>
      <c r="P78" s="43" t="n"/>
      <c r="Q78" s="43" t="n"/>
      <c r="R78" s="43" t="inlineStr">
        <is>
          <t>Séc măng 4JA1/4JB1-V có mạ - TP</t>
        </is>
      </c>
      <c r="S78" s="61">
        <f>IF(OR('⚙️ BỘ HƠI'!$H$40=0,'⚙️ BỘ HƠI'!$H$2="",$C78="",LEFT($C78,1)="◆"),99999,IF(OR(ISNUMBER(SEARCH('⚙️ BỘ HƠI'!$H$2,$C78)),ISNUMBER(SEARCH($C78,'⚙️ BỘ HƠI'!$H$2))),ROW()-2,99999))</f>
        <v/>
      </c>
    </row>
    <row r="79" ht="24.75" customHeight="1">
      <c r="A79" s="45" t="inlineStr">
        <is>
          <t>HH083927</t>
        </is>
      </c>
      <c r="B79" s="45" t="inlineStr">
        <is>
          <t>ISUZU</t>
        </is>
      </c>
      <c r="C79" s="45" t="inlineStr">
        <is>
          <t>4JB1/493</t>
        </is>
      </c>
      <c r="D79" s="45" t="inlineStr">
        <is>
          <t>93</t>
        </is>
      </c>
      <c r="E79" s="45" t="inlineStr">
        <is>
          <t>gang</t>
        </is>
      </c>
      <c r="F79" s="45" t="inlineStr">
        <is>
          <t>có mạ</t>
        </is>
      </c>
      <c r="G79" s="45" t="inlineStr">
        <is>
          <t>3K-2-3.5</t>
        </is>
      </c>
      <c r="H79" s="45" t="inlineStr">
        <is>
          <t>HENWEIT, R-IS43-00</t>
        </is>
      </c>
      <c r="I79" s="45" t="inlineStr">
        <is>
          <t>Máy</t>
        </is>
      </c>
      <c r="J79" s="54" t="n"/>
      <c r="K79" s="54" t="n">
        <v>100000</v>
      </c>
      <c r="L79" s="54" t="n">
        <v>110000</v>
      </c>
      <c r="M79" s="54" t="n">
        <v>120000</v>
      </c>
      <c r="N79" s="54" t="n"/>
      <c r="O79" s="45" t="n"/>
      <c r="P79" s="45" t="n"/>
      <c r="Q79" s="45" t="n"/>
      <c r="R79" s="45" t="inlineStr">
        <is>
          <t>Séc măng Isuzu 4JB1/ 493 (có mạ) / 3K-2-3.5 - HENWEIT, R-IS43-00</t>
        </is>
      </c>
      <c r="S79" s="61">
        <f>IF(OR('⚙️ BỘ HƠI'!$H$40=0,'⚙️ BỘ HƠI'!$H$2="",$C79="",LEFT($C79,1)="◆"),99999,IF(OR(ISNUMBER(SEARCH('⚙️ BỘ HƠI'!$H$2,$C79)),ISNUMBER(SEARCH($C79,'⚙️ BỘ HƠI'!$H$2))),ROW()-2,99999))</f>
        <v/>
      </c>
    </row>
    <row r="80" ht="24.75" customHeight="1">
      <c r="A80" s="43" t="inlineStr">
        <is>
          <t>HH079791</t>
        </is>
      </c>
      <c r="B80" s="43" t="inlineStr">
        <is>
          <t>ISUZU</t>
        </is>
      </c>
      <c r="C80" s="43" t="inlineStr">
        <is>
          <t>4JB1/4JA1</t>
        </is>
      </c>
      <c r="D80" s="43" t="inlineStr">
        <is>
          <t>93</t>
        </is>
      </c>
      <c r="E80" s="43" t="inlineStr">
        <is>
          <t>kiếng</t>
        </is>
      </c>
      <c r="F80" s="43" t="inlineStr">
        <is>
          <t>không mạ</t>
        </is>
      </c>
      <c r="G80" s="43" t="inlineStr">
        <is>
          <t>2-2-4</t>
        </is>
      </c>
      <c r="H80" s="43" t="inlineStr">
        <is>
          <t>IZ IKAZU</t>
        </is>
      </c>
      <c r="I80" s="43" t="inlineStr">
        <is>
          <t>Máy</t>
        </is>
      </c>
      <c r="J80" s="53" t="n"/>
      <c r="K80" s="53" t="n"/>
      <c r="L80" s="53" t="n"/>
      <c r="M80" s="53" t="n"/>
      <c r="N80" s="53" t="n"/>
      <c r="O80" s="43" t="n"/>
      <c r="P80" s="43" t="n"/>
      <c r="Q80" s="43" t="n"/>
      <c r="R80" s="43" t="inlineStr">
        <is>
          <t>Séc măng 4JB1 / 4JA1 / 2-2-4 không mạ - IZ IKAZU</t>
        </is>
      </c>
      <c r="S80" s="61">
        <f>IF(OR('⚙️ BỘ HƠI'!$H$40=0,'⚙️ BỘ HƠI'!$H$2="",$C80="",LEFT($C80,1)="◆"),99999,IF(OR(ISNUMBER(SEARCH('⚙️ BỘ HƠI'!$H$2,$C80)),ISNUMBER(SEARCH($C80,'⚙️ BỘ HƠI'!$H$2))),ROW()-2,99999))</f>
        <v/>
      </c>
    </row>
    <row r="81" ht="24.75" customHeight="1">
      <c r="A81" s="45" t="inlineStr">
        <is>
          <t>HH077618</t>
        </is>
      </c>
      <c r="B81" s="45" t="inlineStr">
        <is>
          <t>ISUZU</t>
        </is>
      </c>
      <c r="C81" s="45" t="inlineStr">
        <is>
          <t>4JB1/4JA1</t>
        </is>
      </c>
      <c r="D81" s="45" t="inlineStr">
        <is>
          <t>93</t>
        </is>
      </c>
      <c r="E81" s="45" t="inlineStr">
        <is>
          <t>kiếng</t>
        </is>
      </c>
      <c r="F81" s="45" t="inlineStr">
        <is>
          <t>không mạ</t>
        </is>
      </c>
      <c r="G81" s="45" t="inlineStr">
        <is>
          <t>2-2-4</t>
        </is>
      </c>
      <c r="H81" s="45" t="inlineStr">
        <is>
          <t>IZUMI</t>
        </is>
      </c>
      <c r="I81" s="45" t="inlineStr">
        <is>
          <t>Máy</t>
        </is>
      </c>
      <c r="J81" s="54" t="n"/>
      <c r="K81" s="54" t="n">
        <v>70000</v>
      </c>
      <c r="L81" s="54" t="n">
        <v>80000</v>
      </c>
      <c r="M81" s="54" t="n">
        <v>90000</v>
      </c>
      <c r="N81" s="54" t="n"/>
      <c r="O81" s="45" t="n"/>
      <c r="P81" s="45" t="n"/>
      <c r="Q81" s="45" t="n"/>
      <c r="R81" s="45" t="inlineStr">
        <is>
          <t>Séc măng 4JB1 / 4JA1 / 2-2-4 không mạ - IZUMI</t>
        </is>
      </c>
      <c r="S81" s="61">
        <f>IF(OR('⚙️ BỘ HƠI'!$H$40=0,'⚙️ BỘ HƠI'!$H$2="",$C81="",LEFT($C81,1)="◆"),99999,IF(OR(ISNUMBER(SEARCH('⚙️ BỘ HƠI'!$H$2,$C81)),ISNUMBER(SEARCH($C81,'⚙️ BỘ HƠI'!$H$2))),ROW()-2,99999))</f>
        <v/>
      </c>
    </row>
    <row r="82" ht="24.75" customHeight="1">
      <c r="A82" s="43" t="inlineStr">
        <is>
          <t>HH075171</t>
        </is>
      </c>
      <c r="B82" s="43" t="inlineStr">
        <is>
          <t>ISUZU</t>
        </is>
      </c>
      <c r="C82" s="43" t="inlineStr">
        <is>
          <t>4JB1/4JA1</t>
        </is>
      </c>
      <c r="D82" s="43" t="inlineStr">
        <is>
          <t>93</t>
        </is>
      </c>
      <c r="E82" s="43" t="inlineStr">
        <is>
          <t>kiếng</t>
        </is>
      </c>
      <c r="F82" s="43" t="inlineStr">
        <is>
          <t>không mạ</t>
        </is>
      </c>
      <c r="G82" s="43" t="inlineStr">
        <is>
          <t>2-2-4</t>
        </is>
      </c>
      <c r="H82" s="43" t="inlineStr">
        <is>
          <t>ART</t>
        </is>
      </c>
      <c r="I82" s="43" t="inlineStr">
        <is>
          <t>Máy</t>
        </is>
      </c>
      <c r="J82" s="53" t="n"/>
      <c r="K82" s="53" t="n"/>
      <c r="L82" s="53" t="n"/>
      <c r="M82" s="53" t="n"/>
      <c r="N82" s="53" t="n"/>
      <c r="O82" s="43" t="n"/>
      <c r="P82" s="43" t="inlineStr">
        <is>
          <t>15609302</t>
        </is>
      </c>
      <c r="Q82" s="43" t="n"/>
      <c r="R82" s="43" t="inlineStr">
        <is>
          <t>Séc măng 4JB1/4JA1/ 2-2-4 (15609302) không mạ - ART</t>
        </is>
      </c>
      <c r="S82" s="61">
        <f>IF(OR('⚙️ BỘ HƠI'!$H$40=0,'⚙️ BỘ HƠI'!$H$2="",$C82="",LEFT($C82,1)="◆"),99999,IF(OR(ISNUMBER(SEARCH('⚙️ BỘ HƠI'!$H$2,$C82)),ISNUMBER(SEARCH($C82,'⚙️ BỘ HƠI'!$H$2))),ROW()-2,99999))</f>
        <v/>
      </c>
    </row>
    <row r="83" ht="24.75" customHeight="1">
      <c r="A83" s="45" t="inlineStr">
        <is>
          <t>HH080881</t>
        </is>
      </c>
      <c r="B83" s="45" t="inlineStr">
        <is>
          <t>ISUZU</t>
        </is>
      </c>
      <c r="C83" s="45" t="inlineStr">
        <is>
          <t>4JB1/4JA1</t>
        </is>
      </c>
      <c r="D83" s="45" t="inlineStr">
        <is>
          <t>93</t>
        </is>
      </c>
      <c r="E83" s="45" t="inlineStr">
        <is>
          <t>kiếng</t>
        </is>
      </c>
      <c r="F83" s="45" t="inlineStr">
        <is>
          <t>không mạ</t>
        </is>
      </c>
      <c r="G83" s="45" t="inlineStr">
        <is>
          <t>2-2-4</t>
        </is>
      </c>
      <c r="H83" s="45" t="inlineStr">
        <is>
          <t>NPR</t>
        </is>
      </c>
      <c r="I83" s="45" t="inlineStr">
        <is>
          <t>1Máy</t>
        </is>
      </c>
      <c r="J83" s="54" t="n"/>
      <c r="K83" s="54" t="n"/>
      <c r="L83" s="54" t="n"/>
      <c r="M83" s="54" t="n"/>
      <c r="N83" s="54" t="n"/>
      <c r="O83" s="45" t="n"/>
      <c r="P83" s="45" t="n"/>
      <c r="Q83" s="45" t="n"/>
      <c r="R83" s="45" t="inlineStr">
        <is>
          <t>Séc măng 4JB1/4JA1/ 2-2-4 không mạ - NPR</t>
        </is>
      </c>
      <c r="S83" s="61">
        <f>IF(OR('⚙️ BỘ HƠI'!$H$40=0,'⚙️ BỘ HƠI'!$H$2="",$C83="",LEFT($C83,1)="◆"),99999,IF(OR(ISNUMBER(SEARCH('⚙️ BỘ HƠI'!$H$2,$C83)),ISNUMBER(SEARCH($C83,'⚙️ BỘ HƠI'!$H$2))),ROW()-2,99999))</f>
        <v/>
      </c>
    </row>
    <row r="84" ht="24.75" customHeight="1">
      <c r="A84" s="43" t="inlineStr">
        <is>
          <t>HH077206</t>
        </is>
      </c>
      <c r="B84" s="43" t="inlineStr">
        <is>
          <t>ISUZU</t>
        </is>
      </c>
      <c r="C84" s="43" t="inlineStr">
        <is>
          <t>4JB1/4JA1/-/MAHLE</t>
        </is>
      </c>
      <c r="D84" s="43" t="inlineStr">
        <is>
          <t>93</t>
        </is>
      </c>
      <c r="E84" s="43" t="inlineStr">
        <is>
          <t>kiếng</t>
        </is>
      </c>
      <c r="F84" s="43" t="inlineStr">
        <is>
          <t>không mạ</t>
        </is>
      </c>
      <c r="G84" s="43" t="inlineStr">
        <is>
          <t>2-2-4</t>
        </is>
      </c>
      <c r="H84" s="43" t="n"/>
      <c r="I84" s="43" t="inlineStr">
        <is>
          <t>Máy</t>
        </is>
      </c>
      <c r="J84" s="53" t="n"/>
      <c r="K84" s="53" t="n">
        <v>80000</v>
      </c>
      <c r="L84" s="53" t="n">
        <v>90000</v>
      </c>
      <c r="M84" s="53" t="n">
        <v>100000</v>
      </c>
      <c r="N84" s="53" t="n"/>
      <c r="O84" s="43" t="n"/>
      <c r="P84" s="43" t="inlineStr">
        <is>
          <t>8-94247867-0</t>
        </is>
      </c>
      <c r="Q84" s="43" t="n"/>
      <c r="R84" s="43" t="inlineStr">
        <is>
          <t>Séc măng 4JB1/4JA1/ 2-2-4  không mạ - MAHLE 8-94247867-0</t>
        </is>
      </c>
      <c r="S84" s="61">
        <f>IF(OR('⚙️ BỘ HƠI'!$H$40=0,'⚙️ BỘ HƠI'!$H$2="",$C84="",LEFT($C84,1)="◆"),99999,IF(OR(ISNUMBER(SEARCH('⚙️ BỘ HƠI'!$H$2,$C84)),ISNUMBER(SEARCH($C84,'⚙️ BỘ HƠI'!$H$2))),ROW()-2,99999))</f>
        <v/>
      </c>
    </row>
    <row r="85" ht="24.75" customHeight="1">
      <c r="A85" s="45" t="inlineStr">
        <is>
          <t>HH075162</t>
        </is>
      </c>
      <c r="B85" s="45" t="inlineStr">
        <is>
          <t>ISUZU</t>
        </is>
      </c>
      <c r="C85" s="45" t="inlineStr">
        <is>
          <t>4JB1/4JA1</t>
        </is>
      </c>
      <c r="D85" s="45" t="inlineStr">
        <is>
          <t>93</t>
        </is>
      </c>
      <c r="E85" s="45" t="inlineStr">
        <is>
          <t>gang</t>
        </is>
      </c>
      <c r="F85" s="45" t="inlineStr">
        <is>
          <t>có mạ</t>
        </is>
      </c>
      <c r="G85" s="45" t="inlineStr">
        <is>
          <t>2-2-4</t>
        </is>
      </c>
      <c r="H85" s="45" t="inlineStr">
        <is>
          <t>ART</t>
        </is>
      </c>
      <c r="I85" s="45" t="inlineStr">
        <is>
          <t>Máy</t>
        </is>
      </c>
      <c r="J85" s="54" t="n"/>
      <c r="K85" s="54" t="n"/>
      <c r="L85" s="54" t="n"/>
      <c r="M85" s="54" t="n"/>
      <c r="N85" s="54" t="n"/>
      <c r="O85" s="45" t="n"/>
      <c r="P85" s="45" t="inlineStr">
        <is>
          <t>15609301</t>
        </is>
      </c>
      <c r="Q85" s="45" t="n"/>
      <c r="R85" s="45" t="inlineStr">
        <is>
          <t>Séc măng 4JB1/4JA1/ 2-2-4 (dùng cho xl gang)  15609301 - ART</t>
        </is>
      </c>
      <c r="S85" s="61">
        <f>IF(OR('⚙️ BỘ HƠI'!$H$40=0,'⚙️ BỘ HƠI'!$H$2="",$C85="",LEFT($C85,1)="◆"),99999,IF(OR(ISNUMBER(SEARCH('⚙️ BỘ HƠI'!$H$2,$C85)),ISNUMBER(SEARCH($C85,'⚙️ BỘ HƠI'!$H$2))),ROW()-2,99999))</f>
        <v/>
      </c>
    </row>
    <row r="86" ht="24.75" customHeight="1">
      <c r="A86" s="43" t="inlineStr">
        <is>
          <t>HH083104</t>
        </is>
      </c>
      <c r="B86" s="43" t="inlineStr">
        <is>
          <t>ISUZU</t>
        </is>
      </c>
      <c r="C86" s="43" t="inlineStr">
        <is>
          <t>4JB1/ZYNP</t>
        </is>
      </c>
      <c r="D86" s="43" t="inlineStr">
        <is>
          <t>93</t>
        </is>
      </c>
      <c r="E86" s="43" t="inlineStr">
        <is>
          <t>kiếng</t>
        </is>
      </c>
      <c r="F86" s="43" t="inlineStr">
        <is>
          <t>không mạ</t>
        </is>
      </c>
      <c r="G86" s="43" t="inlineStr">
        <is>
          <t>2-2-4</t>
        </is>
      </c>
      <c r="H86" s="43" t="inlineStr">
        <is>
          <t>NSP</t>
        </is>
      </c>
      <c r="I86" s="43" t="inlineStr">
        <is>
          <t>1Máy</t>
        </is>
      </c>
      <c r="J86" s="53" t="n"/>
      <c r="K86" s="53" t="n">
        <v>90000</v>
      </c>
      <c r="L86" s="53" t="n">
        <v>95000</v>
      </c>
      <c r="M86" s="53" t="n">
        <v>100000</v>
      </c>
      <c r="N86" s="53" t="n"/>
      <c r="O86" s="43" t="n"/>
      <c r="P86" s="43" t="n"/>
      <c r="Q86" s="43" t="n"/>
      <c r="R86" s="43" t="inlineStr">
        <is>
          <t>Séc măng ISUZU 93/ 4JB1/ 2-2-4 (không mạ) ZYNP - NSP</t>
        </is>
      </c>
      <c r="S86" s="61">
        <f>IF(OR('⚙️ BỘ HƠI'!$H$40=0,'⚙️ BỘ HƠI'!$H$2="",$C86="",LEFT($C86,1)="◆"),99999,IF(OR(ISNUMBER(SEARCH('⚙️ BỘ HƠI'!$H$2,$C86)),ISNUMBER(SEARCH($C86,'⚙️ BỘ HƠI'!$H$2))),ROW()-2,99999))</f>
        <v/>
      </c>
    </row>
    <row r="87" ht="24.75" customHeight="1">
      <c r="A87" s="45" t="inlineStr">
        <is>
          <t>HH00023</t>
        </is>
      </c>
      <c r="B87" s="45" t="inlineStr">
        <is>
          <t>ISUZU</t>
        </is>
      </c>
      <c r="C87" s="45" t="inlineStr">
        <is>
          <t>Isu/4JB1/4JA1</t>
        </is>
      </c>
      <c r="D87" s="45" t="inlineStr">
        <is>
          <t>93</t>
        </is>
      </c>
      <c r="E87" s="45" t="inlineStr">
        <is>
          <t>gang+kiếng</t>
        </is>
      </c>
      <c r="F87" s="45" t="n"/>
      <c r="G87" s="45" t="inlineStr">
        <is>
          <t>2-2-4</t>
        </is>
      </c>
      <c r="H87" s="45" t="inlineStr">
        <is>
          <t>NPR</t>
        </is>
      </c>
      <c r="I87" s="45" t="inlineStr">
        <is>
          <t>Máy</t>
        </is>
      </c>
      <c r="J87" s="54" t="n"/>
      <c r="K87" s="54" t="n">
        <v>400000</v>
      </c>
      <c r="L87" s="54" t="n">
        <v>420000</v>
      </c>
      <c r="M87" s="54" t="n">
        <v>450000</v>
      </c>
      <c r="N87" s="54" t="n"/>
      <c r="O87" s="45" t="n"/>
      <c r="P87" s="45" t="inlineStr">
        <is>
          <t>SDI10110ZX</t>
        </is>
      </c>
      <c r="Q87" s="45" t="n"/>
      <c r="R87" s="45" t="inlineStr">
        <is>
          <t>Séc măng Isu 4JB1/4JA1/SDI10110ZX (2-2-4)Thép XL gang/kiếng HỘP4- NPR</t>
        </is>
      </c>
      <c r="S87" s="61">
        <f>IF(OR('⚙️ BỘ HƠI'!$H$40=0,'⚙️ BỘ HƠI'!$H$2="",$C87="",LEFT($C87,1)="◆"),99999,IF(OR(ISNUMBER(SEARCH('⚙️ BỘ HƠI'!$H$2,$C87)),ISNUMBER(SEARCH($C87,'⚙️ BỘ HƠI'!$H$2))),ROW()-2,99999))</f>
        <v/>
      </c>
    </row>
    <row r="88" ht="24.75" customHeight="1">
      <c r="A88" s="43" t="inlineStr">
        <is>
          <t>HH083105</t>
        </is>
      </c>
      <c r="B88" s="43" t="inlineStr">
        <is>
          <t>ISUZU</t>
        </is>
      </c>
      <c r="C88" s="43" t="inlineStr">
        <is>
          <t>JMC493/4JB1</t>
        </is>
      </c>
      <c r="D88" s="43" t="inlineStr">
        <is>
          <t>93</t>
        </is>
      </c>
      <c r="E88" s="43" t="inlineStr">
        <is>
          <t>kiếng</t>
        </is>
      </c>
      <c r="F88" s="43" t="inlineStr">
        <is>
          <t>không mạ</t>
        </is>
      </c>
      <c r="G88" s="43" t="inlineStr">
        <is>
          <t>3K-2-4</t>
        </is>
      </c>
      <c r="H88" s="43" t="inlineStr">
        <is>
          <t>NSP</t>
        </is>
      </c>
      <c r="I88" s="43" t="inlineStr">
        <is>
          <t>1Máy</t>
        </is>
      </c>
      <c r="J88" s="53" t="n"/>
      <c r="K88" s="53" t="n">
        <v>90000</v>
      </c>
      <c r="L88" s="53" t="n">
        <v>95000</v>
      </c>
      <c r="M88" s="53" t="n">
        <v>100000</v>
      </c>
      <c r="N88" s="53" t="n"/>
      <c r="O88" s="43" t="n"/>
      <c r="P88" s="43" t="n"/>
      <c r="Q88" s="43" t="n"/>
      <c r="R88" s="43" t="inlineStr">
        <is>
          <t>Séc măng ISUZU 93/ JMC493/ 4JB1/ 3K-2-4 (không mạ) ZYNP - NSP</t>
        </is>
      </c>
      <c r="S88" s="61">
        <f>IF(OR('⚙️ BỘ HƠI'!$H$40=0,'⚙️ BỘ HƠI'!$H$2="",$C88="",LEFT($C88,1)="◆"),99999,IF(OR(ISNUMBER(SEARCH('⚙️ BỘ HƠI'!$H$2,$C88)),ISNUMBER(SEARCH($C88,'⚙️ BỘ HƠI'!$H$2))),ROW()-2,99999))</f>
        <v/>
      </c>
    </row>
    <row r="89" ht="24.75" customHeight="1">
      <c r="A89" s="45" t="inlineStr">
        <is>
          <t>HH083106</t>
        </is>
      </c>
      <c r="B89" s="45" t="inlineStr">
        <is>
          <t>ISUZU</t>
        </is>
      </c>
      <c r="C89" s="45" t="inlineStr">
        <is>
          <t>JMC493/4JB1</t>
        </is>
      </c>
      <c r="D89" s="45" t="inlineStr">
        <is>
          <t>93</t>
        </is>
      </c>
      <c r="E89" s="45" t="inlineStr">
        <is>
          <t>gang+kiếng</t>
        </is>
      </c>
      <c r="F89" s="45" t="n"/>
      <c r="G89" s="45" t="inlineStr">
        <is>
          <t>2.5K-2-2</t>
        </is>
      </c>
      <c r="H89" s="45" t="inlineStr">
        <is>
          <t>NSP</t>
        </is>
      </c>
      <c r="I89" s="45" t="inlineStr">
        <is>
          <t>1Máy</t>
        </is>
      </c>
      <c r="J89" s="45" t="n"/>
      <c r="K89" s="54" t="n">
        <v>90000</v>
      </c>
      <c r="L89" s="54" t="n">
        <v>95000</v>
      </c>
      <c r="M89" s="54" t="n">
        <v>100000</v>
      </c>
      <c r="N89" s="45" t="n"/>
      <c r="O89" s="45" t="n"/>
      <c r="P89" s="45" t="n"/>
      <c r="Q89" s="45" t="n"/>
      <c r="R89" s="45" t="inlineStr">
        <is>
          <t>Séc măng ISUZU 93/ JMC493/ 4JB1/ 2.5K-2-2 (thép xài sm kiếng và gang) ZYNP - NSP</t>
        </is>
      </c>
      <c r="S89" s="61">
        <f>IF(OR('⚙️ BỘ HƠI'!$H$40=0,'⚙️ BỘ HƠI'!$H$2="",$C89="",LEFT($C89,1)="◆"),99999,IF(OR(ISNUMBER(SEARCH('⚙️ BỘ HƠI'!$H$2,$C89)),ISNUMBER(SEARCH($C89,'⚙️ BỘ HƠI'!$H$2))),ROW()-2,99999))</f>
        <v/>
      </c>
    </row>
    <row r="90" ht="24.75" customHeight="1">
      <c r="A90" s="43" t="inlineStr">
        <is>
          <t>HH083282</t>
        </is>
      </c>
      <c r="B90" s="43" t="inlineStr">
        <is>
          <t>ISUZU</t>
        </is>
      </c>
      <c r="C90" s="43" t="inlineStr">
        <is>
          <t>JX493/4JB1</t>
        </is>
      </c>
      <c r="D90" s="43" t="inlineStr">
        <is>
          <t>93</t>
        </is>
      </c>
      <c r="E90" s="43" t="inlineStr">
        <is>
          <t>gang</t>
        </is>
      </c>
      <c r="F90" s="43" t="inlineStr">
        <is>
          <t>có mạ</t>
        </is>
      </c>
      <c r="G90" s="43" t="inlineStr">
        <is>
          <t>2.8K-2-3</t>
        </is>
      </c>
      <c r="H90" s="43" t="inlineStr">
        <is>
          <t>IZ IKAZU</t>
        </is>
      </c>
      <c r="I90" s="43" t="inlineStr">
        <is>
          <t>Máy</t>
        </is>
      </c>
      <c r="J90" s="53" t="n"/>
      <c r="K90" s="53" t="n">
        <v>80000</v>
      </c>
      <c r="L90" s="53" t="n">
        <v>90000</v>
      </c>
      <c r="M90" s="53" t="n">
        <v>100000</v>
      </c>
      <c r="N90" s="53" t="n"/>
      <c r="O90" s="43" t="n"/>
      <c r="P90" s="43" t="n"/>
      <c r="Q90" s="43" t="n"/>
      <c r="R90" s="43" t="inlineStr">
        <is>
          <t>Séc măng Isuzu JX493/ 4JB1/ 2.8K-2-3, CÓ mạ, xl gang - IZ IKAZU</t>
        </is>
      </c>
      <c r="S90" s="61">
        <f>IF(OR('⚙️ BỘ HƠI'!$H$40=0,'⚙️ BỘ HƠI'!$H$2="",$C90="",LEFT($C90,1)="◆"),99999,IF(OR(ISNUMBER(SEARCH('⚙️ BỘ HƠI'!$H$2,$C90)),ISNUMBER(SEARCH($C90,'⚙️ BỘ HƠI'!$H$2))),ROW()-2,99999))</f>
        <v/>
      </c>
    </row>
    <row r="91" ht="24.75" customHeight="1">
      <c r="A91" s="45" t="inlineStr">
        <is>
          <t>HH080378</t>
        </is>
      </c>
      <c r="B91" s="45" t="inlineStr">
        <is>
          <t>ISUZU</t>
        </is>
      </c>
      <c r="C91" s="45" t="inlineStr">
        <is>
          <t>4JG2/4JG1</t>
        </is>
      </c>
      <c r="D91" s="45" t="inlineStr">
        <is>
          <t>95.4</t>
        </is>
      </c>
      <c r="E91" s="45" t="inlineStr">
        <is>
          <t>kiếng</t>
        </is>
      </c>
      <c r="F91" s="45" t="inlineStr">
        <is>
          <t>không mạ</t>
        </is>
      </c>
      <c r="G91" s="45" t="inlineStr">
        <is>
          <t>2.5-2-4</t>
        </is>
      </c>
      <c r="H91" s="45" t="inlineStr">
        <is>
          <t>IZ IKAZU</t>
        </is>
      </c>
      <c r="I91" s="45" t="inlineStr">
        <is>
          <t>1Máy</t>
        </is>
      </c>
      <c r="J91" s="54" t="n"/>
      <c r="K91" s="54" t="n">
        <v>85000</v>
      </c>
      <c r="L91" s="54" t="n">
        <v>90000</v>
      </c>
      <c r="M91" s="54" t="n">
        <v>95000</v>
      </c>
      <c r="N91" s="54" t="n"/>
      <c r="O91" s="45" t="n"/>
      <c r="P91" s="45" t="n"/>
      <c r="Q91" s="45" t="n"/>
      <c r="R91" s="45" t="inlineStr">
        <is>
          <t>Séc măng 4JG2/4JG1 (2.5-2-4) không mạ - IZ IKAZU</t>
        </is>
      </c>
      <c r="S91" s="61">
        <f>IF(OR('⚙️ BỘ HƠI'!$H$40=0,'⚙️ BỘ HƠI'!$H$2="",$C91="",LEFT($C91,1)="◆"),99999,IF(OR(ISNUMBER(SEARCH('⚙️ BỘ HƠI'!$H$2,$C91)),ISNUMBER(SEARCH($C91,'⚙️ BỘ HƠI'!$H$2))),ROW()-2,99999))</f>
        <v/>
      </c>
    </row>
    <row r="92" ht="24.75" customHeight="1">
      <c r="A92" s="43" t="inlineStr">
        <is>
          <t>HH073194</t>
        </is>
      </c>
      <c r="B92" s="43" t="inlineStr">
        <is>
          <t>ISUZU</t>
        </is>
      </c>
      <c r="C92" s="43" t="inlineStr">
        <is>
          <t>4JG2/4JG1</t>
        </is>
      </c>
      <c r="D92" s="43" t="inlineStr">
        <is>
          <t>95.4</t>
        </is>
      </c>
      <c r="E92" s="43" t="inlineStr">
        <is>
          <t>kiếng</t>
        </is>
      </c>
      <c r="F92" s="43" t="inlineStr">
        <is>
          <t>không mạ</t>
        </is>
      </c>
      <c r="G92" s="43" t="inlineStr">
        <is>
          <t>2.5-2-4</t>
        </is>
      </c>
      <c r="H92" s="43" t="inlineStr">
        <is>
          <t>TP</t>
        </is>
      </c>
      <c r="I92" s="43" t="inlineStr">
        <is>
          <t>1Máy</t>
        </is>
      </c>
      <c r="J92" s="53" t="n"/>
      <c r="K92" s="53" t="n"/>
      <c r="L92" s="53" t="n"/>
      <c r="M92" s="53" t="n"/>
      <c r="N92" s="53" t="n"/>
      <c r="O92" s="43" t="n"/>
      <c r="P92" s="43" t="n"/>
      <c r="Q92" s="43" t="n"/>
      <c r="R92" s="43" t="inlineStr">
        <is>
          <t>Séc măng 4JG2/4JG1 (2.5-2-4) không mạ - TP</t>
        </is>
      </c>
      <c r="S92" s="61">
        <f>IF(OR('⚙️ BỘ HƠI'!$H$40=0,'⚙️ BỘ HƠI'!$H$2="",$C92="",LEFT($C92,1)="◆"),99999,IF(OR(ISNUMBER(SEARCH('⚙️ BỘ HƠI'!$H$2,$C92)),ISNUMBER(SEARCH($C92,'⚙️ BỘ HƠI'!$H$2))),ROW()-2,99999))</f>
        <v/>
      </c>
    </row>
    <row r="93" ht="24.75" customHeight="1">
      <c r="A93" s="45" t="inlineStr">
        <is>
          <t>HH074055</t>
        </is>
      </c>
      <c r="B93" s="45" t="inlineStr">
        <is>
          <t>ISUZU</t>
        </is>
      </c>
      <c r="C93" s="45" t="inlineStr">
        <is>
          <t>4JG2/4JG1/mạ</t>
        </is>
      </c>
      <c r="D93" s="45" t="inlineStr">
        <is>
          <t>95.4</t>
        </is>
      </c>
      <c r="E93" s="45" t="n"/>
      <c r="F93" s="45" t="n"/>
      <c r="G93" s="45" t="inlineStr">
        <is>
          <t>2.5-2-4</t>
        </is>
      </c>
      <c r="H93" s="45" t="inlineStr">
        <is>
          <t>TP</t>
        </is>
      </c>
      <c r="I93" s="45" t="inlineStr">
        <is>
          <t>1Máy</t>
        </is>
      </c>
      <c r="J93" s="54" t="n"/>
      <c r="K93" s="54" t="n"/>
      <c r="L93" s="54" t="n"/>
      <c r="M93" s="54" t="n"/>
      <c r="N93" s="54" t="n"/>
      <c r="O93" s="45" t="n"/>
      <c r="P93" s="45" t="n"/>
      <c r="Q93" s="45" t="n"/>
      <c r="R93" s="45" t="inlineStr">
        <is>
          <t>Séc măng 4JG2/4JG1 (2.5-2-4) mạ - TP</t>
        </is>
      </c>
      <c r="S93" s="61">
        <f>IF(OR('⚙️ BỘ HƠI'!$H$40=0,'⚙️ BỘ HƠI'!$H$2="",$C93="",LEFT($C93,1)="◆"),99999,IF(OR(ISNUMBER(SEARCH('⚙️ BỘ HƠI'!$H$2,$C93)),ISNUMBER(SEARCH($C93,'⚙️ BỘ HƠI'!$H$2))),ROW()-2,99999))</f>
        <v/>
      </c>
    </row>
    <row r="94" ht="24.75" customHeight="1">
      <c r="A94" s="43" t="inlineStr">
        <is>
          <t>HH077658</t>
        </is>
      </c>
      <c r="B94" s="43" t="inlineStr">
        <is>
          <t>ISUZU</t>
        </is>
      </c>
      <c r="C94" s="43" t="inlineStr">
        <is>
          <t>4JJ1</t>
        </is>
      </c>
      <c r="D94" s="43" t="inlineStr">
        <is>
          <t>95.4</t>
        </is>
      </c>
      <c r="E94" s="43" t="inlineStr">
        <is>
          <t>gang</t>
        </is>
      </c>
      <c r="F94" s="43" t="inlineStr">
        <is>
          <t>có mạ</t>
        </is>
      </c>
      <c r="G94" s="43" t="inlineStr">
        <is>
          <t>2HK-2-3</t>
        </is>
      </c>
      <c r="H94" s="43" t="inlineStr">
        <is>
          <t>TP</t>
        </is>
      </c>
      <c r="I94" s="43" t="inlineStr">
        <is>
          <t>Cái</t>
        </is>
      </c>
      <c r="J94" s="53" t="n"/>
      <c r="K94" s="53" t="n"/>
      <c r="L94" s="53" t="n"/>
      <c r="M94" s="53" t="n"/>
      <c r="N94" s="53" t="n"/>
      <c r="O94" s="43" t="n"/>
      <c r="P94" s="43" t="n"/>
      <c r="Q94" s="43" t="n"/>
      <c r="R94" s="43" t="inlineStr">
        <is>
          <t>Séc măng 4JJ1 (2HK-2-3) có mạ - TP</t>
        </is>
      </c>
      <c r="S94" s="61">
        <f>IF(OR('⚙️ BỘ HƠI'!$H$40=0,'⚙️ BỘ HƠI'!$H$2="",$C94="",LEFT($C94,1)="◆"),99999,IF(OR(ISNUMBER(SEARCH('⚙️ BỘ HƠI'!$H$2,$C94)),ISNUMBER(SEARCH($C94,'⚙️ BỘ HƠI'!$H$2))),ROW()-2,99999))</f>
        <v/>
      </c>
    </row>
    <row r="95" ht="24.75" customHeight="1">
      <c r="A95" s="45" t="inlineStr">
        <is>
          <t>HH077657</t>
        </is>
      </c>
      <c r="B95" s="45" t="inlineStr">
        <is>
          <t>ISUZU</t>
        </is>
      </c>
      <c r="C95" s="45" t="inlineStr">
        <is>
          <t>4JJ1-TC</t>
        </is>
      </c>
      <c r="D95" s="45" t="inlineStr">
        <is>
          <t>95.4</t>
        </is>
      </c>
      <c r="E95" s="45" t="inlineStr">
        <is>
          <t>gang</t>
        </is>
      </c>
      <c r="F95" s="45" t="inlineStr">
        <is>
          <t>có mạ</t>
        </is>
      </c>
      <c r="G95" s="45" t="inlineStr">
        <is>
          <t>2HK-1.5-3</t>
        </is>
      </c>
      <c r="H95" s="45" t="inlineStr">
        <is>
          <t>TP</t>
        </is>
      </c>
      <c r="I95" s="45" t="inlineStr">
        <is>
          <t>Máy</t>
        </is>
      </c>
      <c r="J95" s="54" t="n"/>
      <c r="K95" s="54" t="n"/>
      <c r="L95" s="54" t="n"/>
      <c r="M95" s="54" t="n"/>
      <c r="N95" s="54" t="n"/>
      <c r="O95" s="45" t="n"/>
      <c r="P95" s="45" t="n"/>
      <c r="Q95" s="45" t="n"/>
      <c r="R95" s="45" t="inlineStr">
        <is>
          <t>Séc măng 4JJ1-TC (2HK-1.5-3) có mạ - TP</t>
        </is>
      </c>
      <c r="S95" s="61">
        <f>IF(OR('⚙️ BỘ HƠI'!$H$40=0,'⚙️ BỘ HƠI'!$H$2="",$C95="",LEFT($C95,1)="◆"),99999,IF(OR(ISNUMBER(SEARCH('⚙️ BỘ HƠI'!$H$2,$C95)),ISNUMBER(SEARCH($C95,'⚙️ BỘ HƠI'!$H$2))),ROW()-2,99999))</f>
        <v/>
      </c>
    </row>
    <row r="96" ht="24.75" customHeight="1">
      <c r="A96" s="43" t="inlineStr">
        <is>
          <t>HH071510</t>
        </is>
      </c>
      <c r="B96" s="43" t="inlineStr">
        <is>
          <t>ISUZU</t>
        </is>
      </c>
      <c r="C96" s="43" t="inlineStr">
        <is>
          <t>Isu/4JG2/4JG1/KO/mạ</t>
        </is>
      </c>
      <c r="D96" s="43" t="inlineStr">
        <is>
          <t>95.4</t>
        </is>
      </c>
      <c r="E96" s="43" t="n"/>
      <c r="F96" s="43" t="n"/>
      <c r="G96" s="43" t="inlineStr">
        <is>
          <t>2.5-2-4</t>
        </is>
      </c>
      <c r="H96" s="43" t="inlineStr">
        <is>
          <t>NPR</t>
        </is>
      </c>
      <c r="I96" s="43" t="inlineStr">
        <is>
          <t>Máy</t>
        </is>
      </c>
      <c r="J96" s="53" t="n"/>
      <c r="K96" s="53" t="n">
        <v>450000</v>
      </c>
      <c r="L96" s="53" t="n">
        <v>500000</v>
      </c>
      <c r="M96" s="53" t="n">
        <v>550000</v>
      </c>
      <c r="N96" s="53" t="n"/>
      <c r="O96" s="43" t="n"/>
      <c r="P96" s="43" t="inlineStr">
        <is>
          <t>SDI10141ZZ</t>
        </is>
      </c>
      <c r="Q96" s="43" t="n"/>
      <c r="R96" s="43" t="inlineStr">
        <is>
          <t>Séc măng Isu 4JG2/ SDI10141ZZ (2.5-2-4) 4JG1, KO mạ, HỘP4 - NPR</t>
        </is>
      </c>
      <c r="S96" s="61">
        <f>IF(OR('⚙️ BỘ HƠI'!$H$40=0,'⚙️ BỘ HƠI'!$H$2="",$C96="",LEFT($C96,1)="◆"),99999,IF(OR(ISNUMBER(SEARCH('⚙️ BỘ HƠI'!$H$2,$C96)),ISNUMBER(SEARCH($C96,'⚙️ BỘ HƠI'!$H$2))),ROW()-2,99999))</f>
        <v/>
      </c>
    </row>
    <row r="97" ht="24.75" customHeight="1">
      <c r="A97" s="45" t="inlineStr">
        <is>
          <t>HH072180</t>
        </is>
      </c>
      <c r="B97" s="45" t="inlineStr">
        <is>
          <t>ISUZU</t>
        </is>
      </c>
      <c r="C97" s="45" t="inlineStr">
        <is>
          <t>Isu/4JH1/95.4/KO/mạ/nhớt/thép/xl/kiếng</t>
        </is>
      </c>
      <c r="D97" s="45" t="inlineStr">
        <is>
          <t>95.4</t>
        </is>
      </c>
      <c r="E97" s="45" t="n"/>
      <c r="F97" s="45" t="n"/>
      <c r="G97" s="45" t="inlineStr">
        <is>
          <t>2.5-2-3</t>
        </is>
      </c>
      <c r="H97" s="45" t="inlineStr">
        <is>
          <t>NPR</t>
        </is>
      </c>
      <c r="I97" s="45" t="inlineStr">
        <is>
          <t>Máy</t>
        </is>
      </c>
      <c r="J97" s="54" t="n"/>
      <c r="K97" s="54" t="n">
        <v>420000</v>
      </c>
      <c r="L97" s="54" t="n">
        <v>450000</v>
      </c>
      <c r="M97" s="54" t="n">
        <v>500000</v>
      </c>
      <c r="N97" s="54" t="n"/>
      <c r="O97" s="45" t="n"/>
      <c r="P97" s="45" t="inlineStr">
        <is>
          <t>SDI10193ZZ</t>
        </is>
      </c>
      <c r="Q97" s="45" t="n"/>
      <c r="R97" s="45" t="inlineStr">
        <is>
          <t>Séc măng Isu 4JH1/ SDI10193ZZ/ 95.4(2.5-2-3) KO mạ, nhớt thép, xl kiếng, HỘP4- NPR</t>
        </is>
      </c>
      <c r="S97" s="61">
        <f>IF(OR('⚙️ BỘ HƠI'!$H$40=0,'⚙️ BỘ HƠI'!$H$2="",$C97="",LEFT($C97,1)="◆"),99999,IF(OR(ISNUMBER(SEARCH('⚙️ BỘ HƠI'!$H$2,$C97)),ISNUMBER(SEARCH($C97,'⚙️ BỘ HƠI'!$H$2))),ROW()-2,99999))</f>
        <v/>
      </c>
    </row>
    <row r="98" ht="24.75" customHeight="1">
      <c r="A98" s="43" t="inlineStr">
        <is>
          <t>HH00009</t>
        </is>
      </c>
      <c r="B98" s="43" t="inlineStr">
        <is>
          <t>ISUZU</t>
        </is>
      </c>
      <c r="C98" s="43" t="inlineStr">
        <is>
          <t>Isu/4JJ1-TC/1+3thép</t>
        </is>
      </c>
      <c r="D98" s="43" t="inlineStr">
        <is>
          <t>95.4</t>
        </is>
      </c>
      <c r="E98" s="43" t="n"/>
      <c r="F98" s="43" t="n"/>
      <c r="G98" s="43" t="inlineStr">
        <is>
          <t>2HK-2-3</t>
        </is>
      </c>
      <c r="H98" s="43" t="inlineStr">
        <is>
          <t>NPR</t>
        </is>
      </c>
      <c r="I98" s="43" t="inlineStr">
        <is>
          <t>Máy</t>
        </is>
      </c>
      <c r="J98" s="53" t="n"/>
      <c r="K98" s="53" t="n">
        <v>650000</v>
      </c>
      <c r="L98" s="53" t="n">
        <v>700000</v>
      </c>
      <c r="M98" s="53" t="n">
        <v>750000</v>
      </c>
      <c r="N98" s="53" t="n"/>
      <c r="O98" s="43" t="n"/>
      <c r="P98" s="43" t="inlineStr">
        <is>
          <t>SDI10215ZZ</t>
        </is>
      </c>
      <c r="Q98" s="43" t="n"/>
      <c r="R98" s="43" t="inlineStr">
        <is>
          <t>Séc măng Isu 4JJ1-TC/SDI10215ZZ (2HK-2-3) 1+3thép, HỘP4 - NPR</t>
        </is>
      </c>
      <c r="S98" s="61">
        <f>IF(OR('⚙️ BỘ HƠI'!$H$40=0,'⚙️ BỘ HƠI'!$H$2="",$C98="",LEFT($C98,1)="◆"),99999,IF(OR(ISNUMBER(SEARCH('⚙️ BỘ HƠI'!$H$2,$C98)),ISNUMBER(SEARCH($C98,'⚙️ BỘ HƠI'!$H$2))),ROW()-2,99999))</f>
        <v/>
      </c>
    </row>
    <row r="99" ht="24.75" customHeight="1">
      <c r="A99" s="45" t="inlineStr">
        <is>
          <t>HH00010</t>
        </is>
      </c>
      <c r="B99" s="45" t="inlineStr">
        <is>
          <t>ISUZU</t>
        </is>
      </c>
      <c r="C99" s="45" t="inlineStr">
        <is>
          <t>Isu/4JJ1-TC/THÉP</t>
        </is>
      </c>
      <c r="D99" s="45" t="inlineStr">
        <is>
          <t>95.4</t>
        </is>
      </c>
      <c r="E99" s="45" t="n"/>
      <c r="F99" s="45" t="n"/>
      <c r="G99" s="45" t="inlineStr">
        <is>
          <t>2HK-1.5-3</t>
        </is>
      </c>
      <c r="H99" s="45" t="inlineStr">
        <is>
          <t>NPR</t>
        </is>
      </c>
      <c r="I99" s="45" t="inlineStr">
        <is>
          <t>Máy</t>
        </is>
      </c>
      <c r="J99" s="45" t="n"/>
      <c r="K99" s="54" t="n">
        <v>530000</v>
      </c>
      <c r="L99" s="54" t="n">
        <v>550000</v>
      </c>
      <c r="M99" s="54" t="n">
        <v>600000</v>
      </c>
      <c r="N99" s="45" t="n"/>
      <c r="O99" s="45" t="n"/>
      <c r="P99" s="45" t="inlineStr">
        <is>
          <t>SDI10209ZZ</t>
        </is>
      </c>
      <c r="Q99" s="45" t="n"/>
      <c r="R99" s="45" t="inlineStr">
        <is>
          <t>Séc măng Isu 4JJ1-TC/SDI10209ZZ (2HK-1.5-3) THÉP, HỘP4 - NPR</t>
        </is>
      </c>
      <c r="S99" s="61">
        <f>IF(OR('⚙️ BỘ HƠI'!$H$40=0,'⚙️ BỘ HƠI'!$H$2="",$C99="",LEFT($C99,1)="◆"),99999,IF(OR(ISNUMBER(SEARCH('⚙️ BỘ HƠI'!$H$2,$C99)),ISNUMBER(SEARCH($C99,'⚙️ BỘ HƠI'!$H$2))),ROW()-2,99999))</f>
        <v/>
      </c>
    </row>
    <row r="100" ht="24.75" customHeight="1">
      <c r="A100" s="43" t="inlineStr">
        <is>
          <t>HH081455</t>
        </is>
      </c>
      <c r="B100" s="43" t="inlineStr">
        <is>
          <t>ISUZU</t>
        </is>
      </c>
      <c r="C100" s="43" t="inlineStr">
        <is>
          <t>Isu/4KH1/95.4/4JH1/THÉP/XL/gang/kiếng</t>
        </is>
      </c>
      <c r="D100" s="43" t="inlineStr">
        <is>
          <t>95.4</t>
        </is>
      </c>
      <c r="E100" s="43" t="n"/>
      <c r="F100" s="43" t="n"/>
      <c r="G100" s="43" t="inlineStr">
        <is>
          <t>2.5-2-3</t>
        </is>
      </c>
      <c r="H100" s="43" t="inlineStr">
        <is>
          <t>NPR</t>
        </is>
      </c>
      <c r="I100" s="43" t="inlineStr">
        <is>
          <t>Máy</t>
        </is>
      </c>
      <c r="J100" s="53" t="n"/>
      <c r="K100" s="53" t="n">
        <v>450000</v>
      </c>
      <c r="L100" s="53" t="n">
        <v>500000</v>
      </c>
      <c r="M100" s="53" t="n">
        <v>550000</v>
      </c>
      <c r="N100" s="53" t="n"/>
      <c r="O100" s="43" t="n"/>
      <c r="P100" s="43" t="inlineStr">
        <is>
          <t>SDI10224ZZ0</t>
        </is>
      </c>
      <c r="Q100" s="43" t="n"/>
      <c r="R100" s="43" t="inlineStr">
        <is>
          <t>Séc măng Isu 4KH1/ SDI10224ZZ0/95.4 (2.5-2-3) 4JH1, THÉP, XL gang/kiếng, HỘP4- NPR</t>
        </is>
      </c>
      <c r="S100" s="61">
        <f>IF(OR('⚙️ BỘ HƠI'!$H$40=0,'⚙️ BỘ HƠI'!$H$2="",$C100="",LEFT($C100,1)="◆"),99999,IF(OR(ISNUMBER(SEARCH('⚙️ BỘ HƠI'!$H$2,$C100)),ISNUMBER(SEARCH($C100,'⚙️ BỘ HƠI'!$H$2))),ROW()-2,99999))</f>
        <v/>
      </c>
    </row>
    <row r="101" ht="24.75" customHeight="1">
      <c r="A101" s="45" t="inlineStr">
        <is>
          <t>HH080952</t>
        </is>
      </c>
      <c r="B101" s="45" t="inlineStr">
        <is>
          <t>ISUZU</t>
        </is>
      </c>
      <c r="C101" s="45" t="inlineStr">
        <is>
          <t>4BA1</t>
        </is>
      </c>
      <c r="D101" s="45" t="inlineStr">
        <is>
          <t>98</t>
        </is>
      </c>
      <c r="E101" s="45" t="inlineStr">
        <is>
          <t>kiếng</t>
        </is>
      </c>
      <c r="F101" s="45" t="inlineStr">
        <is>
          <t>không mạ</t>
        </is>
      </c>
      <c r="G101" s="45" t="inlineStr">
        <is>
          <t>3-2.5-5</t>
        </is>
      </c>
      <c r="H101" s="45" t="inlineStr">
        <is>
          <t>IZ IKAZU</t>
        </is>
      </c>
      <c r="I101" s="45" t="inlineStr">
        <is>
          <t>1Máy</t>
        </is>
      </c>
      <c r="J101" s="54" t="n"/>
      <c r="K101" s="54" t="n">
        <v>90000</v>
      </c>
      <c r="L101" s="54" t="n">
        <v>95000</v>
      </c>
      <c r="M101" s="54" t="n">
        <v>100000</v>
      </c>
      <c r="N101" s="54" t="n"/>
      <c r="O101" s="45" t="n"/>
      <c r="P101" s="45" t="n"/>
      <c r="Q101" s="45" t="n"/>
      <c r="R101" s="45" t="inlineStr">
        <is>
          <t>Séc măng 4BA1 (3-2.5-5) không mạ - IZ IKAZU</t>
        </is>
      </c>
      <c r="S101" s="61">
        <f>IF(OR('⚙️ BỘ HƠI'!$H$40=0,'⚙️ BỘ HƠI'!$H$2="",$C101="",LEFT($C101,1)="◆"),99999,IF(OR(ISNUMBER(SEARCH('⚙️ BỘ HƠI'!$H$2,$C101)),ISNUMBER(SEARCH($C101,'⚙️ BỘ HƠI'!$H$2))),ROW()-2,99999))</f>
        <v/>
      </c>
    </row>
    <row r="102" ht="24.75" customHeight="1">
      <c r="A102" s="43" t="inlineStr">
        <is>
          <t>HH074610</t>
        </is>
      </c>
      <c r="B102" s="43" t="inlineStr">
        <is>
          <t>ISUZU</t>
        </is>
      </c>
      <c r="C102" s="43" t="inlineStr">
        <is>
          <t>4BA1</t>
        </is>
      </c>
      <c r="D102" s="43" t="inlineStr">
        <is>
          <t>98</t>
        </is>
      </c>
      <c r="E102" s="43" t="inlineStr">
        <is>
          <t>gang</t>
        </is>
      </c>
      <c r="F102" s="43" t="inlineStr">
        <is>
          <t>có mạ</t>
        </is>
      </c>
      <c r="G102" s="43" t="inlineStr">
        <is>
          <t>3-2.5-5</t>
        </is>
      </c>
      <c r="H102" s="43" t="inlineStr">
        <is>
          <t>TP</t>
        </is>
      </c>
      <c r="I102" s="43" t="inlineStr">
        <is>
          <t>1Máy</t>
        </is>
      </c>
      <c r="J102" s="53" t="n"/>
      <c r="K102" s="53" t="n"/>
      <c r="L102" s="53" t="n"/>
      <c r="M102" s="53" t="n"/>
      <c r="N102" s="53" t="n"/>
      <c r="O102" s="43" t="n"/>
      <c r="P102" s="43" t="n"/>
      <c r="Q102" s="43" t="n"/>
      <c r="R102" s="43" t="inlineStr">
        <is>
          <t>Séc măng ISUZU 4BA1 (3-2.5-5) có mạ - TP</t>
        </is>
      </c>
      <c r="S102" s="61">
        <f>IF(OR('⚙️ BỘ HƠI'!$H$40=0,'⚙️ BỘ HƠI'!$H$2="",$C102="",LEFT($C102,1)="◆"),99999,IF(OR(ISNUMBER(SEARCH('⚙️ BỘ HƠI'!$H$2,$C102)),ISNUMBER(SEARCH($C102,'⚙️ BỘ HƠI'!$H$2))),ROW()-2,99999))</f>
        <v/>
      </c>
    </row>
    <row r="103" ht="24.75" customHeight="1">
      <c r="A103" s="45" t="inlineStr">
        <is>
          <t>HH073173</t>
        </is>
      </c>
      <c r="B103" s="45" t="inlineStr">
        <is>
          <t>ISUZU</t>
        </is>
      </c>
      <c r="C103" s="45" t="inlineStr">
        <is>
          <t>4BA1</t>
        </is>
      </c>
      <c r="D103" s="45" t="inlineStr">
        <is>
          <t>98</t>
        </is>
      </c>
      <c r="E103" s="45" t="inlineStr">
        <is>
          <t>kiếng</t>
        </is>
      </c>
      <c r="F103" s="45" t="inlineStr">
        <is>
          <t>không mạ</t>
        </is>
      </c>
      <c r="G103" s="45" t="inlineStr">
        <is>
          <t>3-2.5-5</t>
        </is>
      </c>
      <c r="H103" s="45" t="inlineStr">
        <is>
          <t>TP</t>
        </is>
      </c>
      <c r="I103" s="45" t="inlineStr">
        <is>
          <t>1Máy</t>
        </is>
      </c>
      <c r="J103" s="54" t="n"/>
      <c r="K103" s="54" t="n"/>
      <c r="L103" s="54" t="n"/>
      <c r="M103" s="54" t="n"/>
      <c r="N103" s="54" t="n"/>
      <c r="O103" s="45" t="n"/>
      <c r="P103" s="45" t="n"/>
      <c r="Q103" s="45" t="n"/>
      <c r="R103" s="45" t="inlineStr">
        <is>
          <t>Séc măng ISUZU 4BA1 (3-2.5-5) không mạ - TP</t>
        </is>
      </c>
      <c r="S103" s="61">
        <f>IF(OR('⚙️ BỘ HƠI'!$H$40=0,'⚙️ BỘ HƠI'!$H$2="",$C103="",LEFT($C103,1)="◆"),99999,IF(OR(ISNUMBER(SEARCH('⚙️ BỘ HƠI'!$H$2,$C103)),ISNUMBER(SEARCH($C103,'⚙️ BỘ HƠI'!$H$2))),ROW()-2,99999))</f>
        <v/>
      </c>
    </row>
    <row r="104" ht="24.75" customHeight="1">
      <c r="A104" s="43" t="inlineStr">
        <is>
          <t>HH080945</t>
        </is>
      </c>
      <c r="B104" s="43" t="inlineStr">
        <is>
          <t>ISUZU</t>
        </is>
      </c>
      <c r="C104" s="43" t="inlineStr">
        <is>
          <t>C330/4BA1/D500</t>
        </is>
      </c>
      <c r="D104" s="43" t="inlineStr">
        <is>
          <t>98</t>
        </is>
      </c>
      <c r="E104" s="43" t="inlineStr">
        <is>
          <t>kiếng</t>
        </is>
      </c>
      <c r="F104" s="43" t="inlineStr">
        <is>
          <t>không mạ</t>
        </is>
      </c>
      <c r="G104" s="43" t="inlineStr">
        <is>
          <t>3-2.5-5</t>
        </is>
      </c>
      <c r="H104" s="43" t="inlineStr">
        <is>
          <t>IZ IKAZU</t>
        </is>
      </c>
      <c r="I104" s="43" t="inlineStr">
        <is>
          <t>1Máy</t>
        </is>
      </c>
      <c r="J104" s="53" t="n"/>
      <c r="K104" s="53" t="n">
        <v>90000</v>
      </c>
      <c r="L104" s="53" t="n">
        <v>95000</v>
      </c>
      <c r="M104" s="53" t="n">
        <v>100000</v>
      </c>
      <c r="N104" s="53" t="n"/>
      <c r="O104" s="43" t="n"/>
      <c r="P104" s="43" t="n"/>
      <c r="Q104" s="43" t="n"/>
      <c r="R104" s="43" t="inlineStr">
        <is>
          <t>Séc măng C330/ 4BA1/ D500 (3-2.5-5) không mạ - IZ IKAZU</t>
        </is>
      </c>
      <c r="S104" s="61">
        <f>IF(OR('⚙️ BỘ HƠI'!$H$40=0,'⚙️ BỘ HƠI'!$H$2="",$C104="",LEFT($C104,1)="◆"),99999,IF(OR(ISNUMBER(SEARCH('⚙️ BỘ HƠI'!$H$2,$C104)),ISNUMBER(SEARCH($C104,'⚙️ BỘ HƠI'!$H$2))),ROW()-2,99999))</f>
        <v/>
      </c>
    </row>
    <row r="105" ht="24.75" customHeight="1">
      <c r="A105" s="45" t="inlineStr">
        <is>
          <t>HH083922</t>
        </is>
      </c>
      <c r="B105" s="45" t="inlineStr">
        <is>
          <t>ISUZU</t>
        </is>
      </c>
      <c r="C105" s="45" t="inlineStr">
        <is>
          <t>DA120/-/HENWEIT</t>
        </is>
      </c>
      <c r="D105" s="45" t="inlineStr">
        <is>
          <t>100</t>
        </is>
      </c>
      <c r="E105" s="45" t="n"/>
      <c r="F105" s="45" t="n"/>
      <c r="G105" s="45" t="inlineStr">
        <is>
          <t>2.5-2.5-2.5-5</t>
        </is>
      </c>
      <c r="H105" s="45" t="n"/>
      <c r="I105" s="45" t="inlineStr">
        <is>
          <t>Máy</t>
        </is>
      </c>
      <c r="J105" s="54" t="n"/>
      <c r="K105" s="54" t="n">
        <v>130000</v>
      </c>
      <c r="L105" s="54" t="n">
        <v>140000</v>
      </c>
      <c r="M105" s="54" t="n">
        <v>150000</v>
      </c>
      <c r="N105" s="54" t="n"/>
      <c r="O105" s="45" t="n"/>
      <c r="P105" s="45" t="inlineStr">
        <is>
          <t>1-12181-005</t>
        </is>
      </c>
      <c r="Q105" s="45" t="n"/>
      <c r="R105" s="45" t="inlineStr">
        <is>
          <t>Séc măng Isuzu DA120 (2.5-2.5-2.5-5)/ 1-12181-005 - HENWEIT R-IS11-00-1</t>
        </is>
      </c>
      <c r="S105" s="61">
        <f>IF(OR('⚙️ BỘ HƠI'!$H$40=0,'⚙️ BỘ HƠI'!$H$2="",$C105="",LEFT($C105,1)="◆"),99999,IF(OR(ISNUMBER(SEARCH('⚙️ BỘ HƠI'!$H$2,$C105)),ISNUMBER(SEARCH($C105,'⚙️ BỘ HƠI'!$H$2))),ROW()-2,99999))</f>
        <v/>
      </c>
    </row>
    <row r="106" ht="24.75" customHeight="1">
      <c r="A106" s="43" t="inlineStr">
        <is>
          <t>HH00341</t>
        </is>
      </c>
      <c r="B106" s="43" t="inlineStr">
        <is>
          <t>ISUZU</t>
        </is>
      </c>
      <c r="C106" s="43" t="inlineStr">
        <is>
          <t>Isu/DA120/1+4/thép/6</t>
        </is>
      </c>
      <c r="D106" s="43" t="inlineStr">
        <is>
          <t>100</t>
        </is>
      </c>
      <c r="E106" s="43" t="n"/>
      <c r="F106" s="43" t="n"/>
      <c r="G106" s="43" t="inlineStr">
        <is>
          <t>2.5-2.5-2.5-5</t>
        </is>
      </c>
      <c r="H106" s="43" t="inlineStr">
        <is>
          <t>NPR</t>
        </is>
      </c>
      <c r="I106" s="43" t="inlineStr">
        <is>
          <t>Máy</t>
        </is>
      </c>
      <c r="J106" s="53" t="n"/>
      <c r="K106" s="53" t="n">
        <v>800000</v>
      </c>
      <c r="L106" s="53" t="n">
        <v>850000</v>
      </c>
      <c r="M106" s="53" t="n">
        <v>900000</v>
      </c>
      <c r="N106" s="53" t="n"/>
      <c r="O106" s="43" t="n"/>
      <c r="P106" s="43" t="inlineStr">
        <is>
          <t>SDI10061ZX</t>
        </is>
      </c>
      <c r="Q106" s="43" t="n"/>
      <c r="R106" s="43" t="inlineStr">
        <is>
          <t>Séc măng Isu DA120/ SDI10061ZX (2.5-2.5-2.5-5) 1+4 thép, hộp 6 - NPR</t>
        </is>
      </c>
      <c r="S106" s="61">
        <f>IF(OR('⚙️ BỘ HƠI'!$H$40=0,'⚙️ BỘ HƠI'!$H$2="",$C106="",LEFT($C106,1)="◆"),99999,IF(OR(ISNUMBER(SEARCH('⚙️ BỘ HƠI'!$H$2,$C106)),ISNUMBER(SEARCH($C106,'⚙️ BỘ HƠI'!$H$2))),ROW()-2,99999))</f>
        <v/>
      </c>
    </row>
    <row r="107" ht="24.75" customHeight="1">
      <c r="A107" s="45" t="inlineStr">
        <is>
          <t>HH00658</t>
        </is>
      </c>
      <c r="B107" s="45" t="inlineStr">
        <is>
          <t>ISUZU</t>
        </is>
      </c>
      <c r="C107" s="45" t="inlineStr">
        <is>
          <t>4BD1/4BB1/6BD1/6BB1</t>
        </is>
      </c>
      <c r="D107" s="45" t="inlineStr">
        <is>
          <t>102</t>
        </is>
      </c>
      <c r="E107" s="45" t="inlineStr">
        <is>
          <t>kiếng</t>
        </is>
      </c>
      <c r="F107" s="45" t="inlineStr">
        <is>
          <t>không mạ</t>
        </is>
      </c>
      <c r="G107" s="45" t="inlineStr">
        <is>
          <t>3-2.5-5</t>
        </is>
      </c>
      <c r="H107" s="45" t="inlineStr">
        <is>
          <t>NPR</t>
        </is>
      </c>
      <c r="I107" s="45" t="inlineStr">
        <is>
          <t>1Máy</t>
        </is>
      </c>
      <c r="J107" s="54" t="n"/>
      <c r="K107" s="54" t="n"/>
      <c r="L107" s="54" t="n"/>
      <c r="M107" s="54" t="n"/>
      <c r="N107" s="54" t="n"/>
      <c r="O107" s="45" t="n"/>
      <c r="P107" s="45" t="n"/>
      <c r="Q107" s="45" t="inlineStr">
        <is>
          <t>hết hàng</t>
        </is>
      </c>
      <c r="R107" s="45" t="inlineStr">
        <is>
          <t>Séc măng 4BD1/4BB1/6BD1/6BB1/ 3-2.5-5 không mạ - NPR</t>
        </is>
      </c>
      <c r="S107" s="61">
        <f>IF(OR('⚙️ BỘ HƠI'!$H$40=0,'⚙️ BỘ HƠI'!$H$2="",$C107="",LEFT($C107,1)="◆"),99999,IF(OR(ISNUMBER(SEARCH('⚙️ BỘ HƠI'!$H$2,$C107)),ISNUMBER(SEARCH($C107,'⚙️ BỘ HƠI'!$H$2))),ROW()-2,99999))</f>
        <v/>
      </c>
    </row>
    <row r="108" ht="24.75" customHeight="1">
      <c r="A108" s="43" t="inlineStr">
        <is>
          <t>HH075172</t>
        </is>
      </c>
      <c r="B108" s="43" t="inlineStr">
        <is>
          <t>ISUZU</t>
        </is>
      </c>
      <c r="C108" s="43" t="inlineStr">
        <is>
          <t>4BD1/4BB1/6BD1/6BB1/-</t>
        </is>
      </c>
      <c r="D108" s="43" t="inlineStr">
        <is>
          <t>102</t>
        </is>
      </c>
      <c r="E108" s="43" t="inlineStr">
        <is>
          <t>kiếng</t>
        </is>
      </c>
      <c r="F108" s="43" t="inlineStr">
        <is>
          <t>không mạ</t>
        </is>
      </c>
      <c r="G108" s="43" t="inlineStr">
        <is>
          <t>3-2.5-5</t>
        </is>
      </c>
      <c r="H108" s="43" t="inlineStr">
        <is>
          <t>ART</t>
        </is>
      </c>
      <c r="I108" s="43" t="inlineStr">
        <is>
          <t>Máy</t>
        </is>
      </c>
      <c r="J108" s="53" t="n"/>
      <c r="K108" s="53" t="n">
        <v>170000</v>
      </c>
      <c r="L108" s="53" t="n">
        <v>180000</v>
      </c>
      <c r="M108" s="53" t="n">
        <v>200000</v>
      </c>
      <c r="N108" s="53" t="n"/>
      <c r="O108" s="43" t="n"/>
      <c r="P108" s="43" t="inlineStr">
        <is>
          <t>15610202</t>
        </is>
      </c>
      <c r="Q108" s="43" t="n"/>
      <c r="R108" s="43" t="inlineStr">
        <is>
          <t>Séc măng 4BD1/4BB1/6BD1/6BB1/ 3-2.5-5 không mạ - 15610202 - ART</t>
        </is>
      </c>
      <c r="S108" s="61">
        <f>IF(OR('⚙️ BỘ HƠI'!$H$40=0,'⚙️ BỘ HƠI'!$H$2="",$C108="",LEFT($C108,1)="◆"),99999,IF(OR(ISNUMBER(SEARCH('⚙️ BỘ HƠI'!$H$2,$C108)),ISNUMBER(SEARCH($C108,'⚙️ BỘ HƠI'!$H$2))),ROW()-2,99999))</f>
        <v/>
      </c>
    </row>
    <row r="109" ht="24.75" customHeight="1">
      <c r="A109" s="45" t="inlineStr">
        <is>
          <t>HH072324</t>
        </is>
      </c>
      <c r="B109" s="45" t="inlineStr">
        <is>
          <t>ISUZU</t>
        </is>
      </c>
      <c r="C109" s="45" t="inlineStr">
        <is>
          <t>4BD1/4BB1/6BD1/6BB1/dạng/tép</t>
        </is>
      </c>
      <c r="D109" s="45" t="inlineStr">
        <is>
          <t>102</t>
        </is>
      </c>
      <c r="E109" s="45" t="inlineStr">
        <is>
          <t>kiếng</t>
        </is>
      </c>
      <c r="F109" s="45" t="inlineStr">
        <is>
          <t>không mạ</t>
        </is>
      </c>
      <c r="G109" s="45" t="inlineStr">
        <is>
          <t>3-2.5-5</t>
        </is>
      </c>
      <c r="H109" s="45" t="inlineStr">
        <is>
          <t>NPR</t>
        </is>
      </c>
      <c r="I109" s="45" t="inlineStr">
        <is>
          <t>1Máy</t>
        </is>
      </c>
      <c r="J109" s="54" t="n"/>
      <c r="K109" s="54" t="n"/>
      <c r="L109" s="54" t="n"/>
      <c r="M109" s="54" t="n"/>
      <c r="N109" s="54" t="n"/>
      <c r="O109" s="45" t="n"/>
      <c r="P109" s="45" t="n"/>
      <c r="Q109" s="45" t="inlineStr">
        <is>
          <t>het hang</t>
        </is>
      </c>
      <c r="R109" s="45" t="inlineStr">
        <is>
          <t>Séc măng 4BD1/4BB1/6BD1/6BB1/ 3-2.5-5 (dạng tép) không mạ - NPR</t>
        </is>
      </c>
      <c r="S109" s="61">
        <f>IF(OR('⚙️ BỘ HƠI'!$H$40=0,'⚙️ BỘ HƠI'!$H$2="",$C109="",LEFT($C109,1)="◆"),99999,IF(OR(ISNUMBER(SEARCH('⚙️ BỘ HƠI'!$H$2,$C109)),ISNUMBER(SEARCH($C109,'⚙️ BỘ HƠI'!$H$2))),ROW()-2,99999))</f>
        <v/>
      </c>
    </row>
    <row r="110" ht="24.75" customHeight="1">
      <c r="A110" s="43" t="inlineStr">
        <is>
          <t>HH083107</t>
        </is>
      </c>
      <c r="B110" s="43" t="inlineStr">
        <is>
          <t>ISUZU</t>
        </is>
      </c>
      <c r="C110" s="43" t="inlineStr">
        <is>
          <t>4BD1/6BD1/4BB1/6BB1/ZYNP</t>
        </is>
      </c>
      <c r="D110" s="43" t="inlineStr">
        <is>
          <t>102</t>
        </is>
      </c>
      <c r="E110" s="43" t="inlineStr">
        <is>
          <t>kiếng</t>
        </is>
      </c>
      <c r="F110" s="43" t="inlineStr">
        <is>
          <t>không mạ</t>
        </is>
      </c>
      <c r="G110" s="43" t="inlineStr">
        <is>
          <t>3-2.5-5</t>
        </is>
      </c>
      <c r="H110" s="43" t="inlineStr">
        <is>
          <t>NSP</t>
        </is>
      </c>
      <c r="I110" s="43" t="inlineStr">
        <is>
          <t>Máy</t>
        </is>
      </c>
      <c r="J110" s="53" t="n"/>
      <c r="K110" s="53" t="n">
        <v>92000</v>
      </c>
      <c r="L110" s="53" t="n">
        <v>100000</v>
      </c>
      <c r="M110" s="53" t="n">
        <v>110000</v>
      </c>
      <c r="N110" s="53" t="n"/>
      <c r="O110" s="43" t="n"/>
      <c r="P110" s="43" t="n"/>
      <c r="Q110" s="43" t="n"/>
      <c r="R110" s="43" t="inlineStr">
        <is>
          <t>Séc măng ISUZU 102/ 4BD1/ 6BD1/ 4BB1/ 6BB1/ 3-2.5-5 (không mạ) ZYNP - NSP</t>
        </is>
      </c>
      <c r="S110" s="61">
        <f>IF(OR('⚙️ BỘ HƠI'!$H$40=0,'⚙️ BỘ HƠI'!$H$2="",$C110="",LEFT($C110,1)="◆"),99999,IF(OR(ISNUMBER(SEARCH('⚙️ BỘ HƠI'!$H$2,$C110)),ISNUMBER(SEARCH($C110,'⚙️ BỘ HƠI'!$H$2))),ROW()-2,99999))</f>
        <v/>
      </c>
    </row>
    <row r="111" ht="24.75" customHeight="1">
      <c r="A111" s="45" t="inlineStr">
        <is>
          <t>HH070358</t>
        </is>
      </c>
      <c r="B111" s="45" t="inlineStr">
        <is>
          <t>ISUZU</t>
        </is>
      </c>
      <c r="C111" s="45" t="inlineStr">
        <is>
          <t>6BB1/6BD1-V/mạ</t>
        </is>
      </c>
      <c r="D111" s="45" t="inlineStr">
        <is>
          <t>102</t>
        </is>
      </c>
      <c r="E111" s="45" t="n"/>
      <c r="F111" s="45" t="n"/>
      <c r="G111" s="45" t="inlineStr">
        <is>
          <t>3-2.5-5</t>
        </is>
      </c>
      <c r="H111" s="45" t="inlineStr">
        <is>
          <t>TP</t>
        </is>
      </c>
      <c r="I111" s="45" t="inlineStr">
        <is>
          <t>Cái</t>
        </is>
      </c>
      <c r="J111" s="54" t="n"/>
      <c r="K111" s="54" t="n"/>
      <c r="L111" s="54" t="n"/>
      <c r="M111" s="54" t="n"/>
      <c r="N111" s="54" t="n"/>
      <c r="O111" s="45" t="n"/>
      <c r="P111" s="45" t="n"/>
      <c r="Q111" s="45" t="n"/>
      <c r="R111" s="45" t="inlineStr">
        <is>
          <t>Séc măng 6BB1/6BD1-V mạ  (3-2.5-5) - TP</t>
        </is>
      </c>
      <c r="S111" s="61">
        <f>IF(OR('⚙️ BỘ HƠI'!$H$40=0,'⚙️ BỘ HƠI'!$H$2="",$C111="",LEFT($C111,1)="◆"),99999,IF(OR(ISNUMBER(SEARCH('⚙️ BỘ HƠI'!$H$2,$C111)),ISNUMBER(SEARCH($C111,'⚙️ BỘ HƠI'!$H$2))),ROW()-2,99999))</f>
        <v/>
      </c>
    </row>
    <row r="112" ht="24.75" customHeight="1">
      <c r="A112" s="43" t="inlineStr">
        <is>
          <t>HH078409</t>
        </is>
      </c>
      <c r="B112" s="43" t="inlineStr">
        <is>
          <t>ISUZU</t>
        </is>
      </c>
      <c r="C112" s="43" t="inlineStr">
        <is>
          <t>6BB1/6BD1/4BB1/4BD1</t>
        </is>
      </c>
      <c r="D112" s="43" t="inlineStr">
        <is>
          <t>102</t>
        </is>
      </c>
      <c r="E112" s="43" t="inlineStr">
        <is>
          <t>kiếng</t>
        </is>
      </c>
      <c r="F112" s="43" t="inlineStr">
        <is>
          <t>không mạ</t>
        </is>
      </c>
      <c r="G112" s="43" t="inlineStr">
        <is>
          <t>3-2.5-5</t>
        </is>
      </c>
      <c r="H112" s="43" t="inlineStr">
        <is>
          <t>IZUMI</t>
        </is>
      </c>
      <c r="I112" s="43" t="inlineStr">
        <is>
          <t>Máy</t>
        </is>
      </c>
      <c r="J112" s="53" t="n"/>
      <c r="K112" s="53" t="n">
        <v>90000</v>
      </c>
      <c r="L112" s="53" t="n">
        <v>95000</v>
      </c>
      <c r="M112" s="53" t="n">
        <v>100000</v>
      </c>
      <c r="N112" s="53" t="n"/>
      <c r="O112" s="43" t="n"/>
      <c r="P112" s="43" t="n"/>
      <c r="Q112" s="43" t="n"/>
      <c r="R112" s="43" t="inlineStr">
        <is>
          <t>Séc măng 6BB1/6BD1/4BB1/4BD1 không mạ (3-2.5-5) - IZUMI</t>
        </is>
      </c>
      <c r="S112" s="61">
        <f>IF(OR('⚙️ BỘ HƠI'!$H$40=0,'⚙️ BỘ HƠI'!$H$2="",$C112="",LEFT($C112,1)="◆"),99999,IF(OR(ISNUMBER(SEARCH('⚙️ BỘ HƠI'!$H$2,$C112)),ISNUMBER(SEARCH($C112,'⚙️ BỘ HƠI'!$H$2))),ROW()-2,99999))</f>
        <v/>
      </c>
    </row>
    <row r="113" ht="24.75" customHeight="1">
      <c r="A113" s="45" t="inlineStr">
        <is>
          <t>HH081592</t>
        </is>
      </c>
      <c r="B113" s="45" t="inlineStr">
        <is>
          <t>ISUZU</t>
        </is>
      </c>
      <c r="C113" s="45" t="inlineStr">
        <is>
          <t>6BB1/6BD1/4BB1/4BD1/bạc/tép</t>
        </is>
      </c>
      <c r="D113" s="45" t="inlineStr">
        <is>
          <t>102</t>
        </is>
      </c>
      <c r="E113" s="45" t="inlineStr">
        <is>
          <t>kiếng</t>
        </is>
      </c>
      <c r="F113" s="45" t="inlineStr">
        <is>
          <t>không mạ</t>
        </is>
      </c>
      <c r="G113" s="45" t="inlineStr">
        <is>
          <t>3-2.5-5</t>
        </is>
      </c>
      <c r="H113" s="45" t="inlineStr">
        <is>
          <t>TP</t>
        </is>
      </c>
      <c r="I113" s="45" t="inlineStr">
        <is>
          <t>Cái</t>
        </is>
      </c>
      <c r="J113" s="54" t="n"/>
      <c r="K113" s="54" t="n"/>
      <c r="L113" s="54" t="n"/>
      <c r="M113" s="54" t="n"/>
      <c r="N113" s="54" t="n"/>
      <c r="O113" s="45" t="n"/>
      <c r="P113" s="45" t="n"/>
      <c r="Q113" s="45" t="n"/>
      <c r="R113" s="45" t="inlineStr">
        <is>
          <t>Séc măng 6BB1/6BD1/4BB1/4BD1 không mạ, bạc tép (3-2.5-5) - TP</t>
        </is>
      </c>
      <c r="S113" s="61">
        <f>IF(OR('⚙️ BỘ HƠI'!$H$40=0,'⚙️ BỘ HƠI'!$H$2="",$C113="",LEFT($C113,1)="◆"),99999,IF(OR(ISNUMBER(SEARCH('⚙️ BỘ HƠI'!$H$2,$C113)),ISNUMBER(SEARCH($C113,'⚙️ BỘ HƠI'!$H$2))),ROW()-2,99999))</f>
        <v/>
      </c>
    </row>
    <row r="114" ht="24.75" customHeight="1">
      <c r="A114" s="43" t="inlineStr">
        <is>
          <t>HH073163</t>
        </is>
      </c>
      <c r="B114" s="43" t="inlineStr">
        <is>
          <t>ISUZU</t>
        </is>
      </c>
      <c r="C114" s="43" t="inlineStr">
        <is>
          <t>DA640/A</t>
        </is>
      </c>
      <c r="D114" s="43" t="inlineStr">
        <is>
          <t>102</t>
        </is>
      </c>
      <c r="E114" s="43" t="n"/>
      <c r="F114" s="43" t="n"/>
      <c r="G114" s="43" t="inlineStr">
        <is>
          <t>2.5-2.5-2.5-5</t>
        </is>
      </c>
      <c r="H114" s="43" t="inlineStr">
        <is>
          <t>TP</t>
        </is>
      </c>
      <c r="I114" s="43" t="inlineStr">
        <is>
          <t>1Máy</t>
        </is>
      </c>
      <c r="J114" s="53" t="n"/>
      <c r="K114" s="53" t="n"/>
      <c r="L114" s="53" t="n"/>
      <c r="M114" s="53" t="n"/>
      <c r="N114" s="53" t="n"/>
      <c r="O114" s="43" t="n"/>
      <c r="P114" s="43" t="n"/>
      <c r="Q114" s="43" t="n"/>
      <c r="R114" s="43" t="inlineStr">
        <is>
          <t>Séc măng DA640 A / 2.5-2.5-2.5-5 - TP</t>
        </is>
      </c>
      <c r="S114" s="61">
        <f>IF(OR('⚙️ BỘ HƠI'!$H$40=0,'⚙️ BỘ HƠI'!$H$2="",$C114="",LEFT($C114,1)="◆"),99999,IF(OR(ISNUMBER(SEARCH('⚙️ BỘ HƠI'!$H$2,$C114)),ISNUMBER(SEARCH($C114,'⚙️ BỘ HƠI'!$H$2))),ROW()-2,99999))</f>
        <v/>
      </c>
    </row>
    <row r="115" ht="24.75" customHeight="1">
      <c r="A115" s="45" t="inlineStr">
        <is>
          <t>HH071335</t>
        </is>
      </c>
      <c r="B115" s="45" t="inlineStr">
        <is>
          <t>ISUZU</t>
        </is>
      </c>
      <c r="C115" s="45" t="inlineStr">
        <is>
          <t>DA640/PP</t>
        </is>
      </c>
      <c r="D115" s="45" t="inlineStr">
        <is>
          <t>102</t>
        </is>
      </c>
      <c r="E115" s="45" t="n"/>
      <c r="F115" s="45" t="n"/>
      <c r="G115" s="45" t="inlineStr">
        <is>
          <t>3-2.5-2.5-5</t>
        </is>
      </c>
      <c r="H115" s="45" t="inlineStr">
        <is>
          <t>TP</t>
        </is>
      </c>
      <c r="I115" s="45" t="inlineStr">
        <is>
          <t>1Máy</t>
        </is>
      </c>
      <c r="J115" s="54" t="n"/>
      <c r="K115" s="54" t="n"/>
      <c r="L115" s="54" t="n"/>
      <c r="M115" s="54" t="n"/>
      <c r="N115" s="54" t="n"/>
      <c r="O115" s="45" t="n"/>
      <c r="P115" s="45" t="n"/>
      <c r="Q115" s="45" t="n"/>
      <c r="R115" s="45" t="inlineStr">
        <is>
          <t>Séc măng DA640 PP / 3-2.5-2.5-5 - TP</t>
        </is>
      </c>
      <c r="S115" s="61">
        <f>IF(OR('⚙️ BỘ HƠI'!$H$40=0,'⚙️ BỘ HƠI'!$H$2="",$C115="",LEFT($C115,1)="◆"),99999,IF(OR(ISNUMBER(SEARCH('⚙️ BỘ HƠI'!$H$2,$C115)),ISNUMBER(SEARCH($C115,'⚙️ BỘ HƠI'!$H$2))),ROW()-2,99999))</f>
        <v/>
      </c>
    </row>
    <row r="116" ht="24.75" customHeight="1">
      <c r="A116" s="43" t="inlineStr">
        <is>
          <t>HH074962</t>
        </is>
      </c>
      <c r="B116" s="43" t="inlineStr">
        <is>
          <t>ISUZU</t>
        </is>
      </c>
      <c r="C116" s="43" t="inlineStr">
        <is>
          <t>Isu/4BB1/4BD1/THÉP/XL/gang/kiếng</t>
        </is>
      </c>
      <c r="D116" s="43" t="inlineStr">
        <is>
          <t>102</t>
        </is>
      </c>
      <c r="E116" s="43" t="n"/>
      <c r="F116" s="43" t="n"/>
      <c r="G116" s="43" t="inlineStr">
        <is>
          <t>3-2.5-5</t>
        </is>
      </c>
      <c r="H116" s="43" t="inlineStr">
        <is>
          <t>NPR</t>
        </is>
      </c>
      <c r="I116" s="43" t="inlineStr">
        <is>
          <t>Máy</t>
        </is>
      </c>
      <c r="J116" s="53" t="n"/>
      <c r="K116" s="53" t="n">
        <v>420000</v>
      </c>
      <c r="L116" s="53" t="n">
        <v>450000</v>
      </c>
      <c r="M116" s="53" t="n">
        <v>500000</v>
      </c>
      <c r="N116" s="53" t="n"/>
      <c r="O116" s="43" t="n"/>
      <c r="P116" s="43" t="inlineStr">
        <is>
          <t>SDI10070ZX0</t>
        </is>
      </c>
      <c r="Q116" s="43" t="n"/>
      <c r="R116" s="43" t="inlineStr">
        <is>
          <t>Séc măng Isu 4BB1/4BD1/SDI10070ZX0 (3-2.5-5) THÉP XL gang/kiếng HỘP4- NPR</t>
        </is>
      </c>
      <c r="S116" s="61">
        <f>IF(OR('⚙️ BỘ HƠI'!$H$40=0,'⚙️ BỘ HƠI'!$H$2="",$C116="",LEFT($C116,1)="◆"),99999,IF(OR(ISNUMBER(SEARCH('⚙️ BỘ HƠI'!$H$2,$C116)),ISNUMBER(SEARCH($C116,'⚙️ BỘ HƠI'!$H$2))),ROW()-2,99999))</f>
        <v/>
      </c>
    </row>
    <row r="117" ht="24.75" customHeight="1">
      <c r="A117" s="45" t="inlineStr">
        <is>
          <t>HH072772</t>
        </is>
      </c>
      <c r="B117" s="45" t="inlineStr">
        <is>
          <t>ISUZU</t>
        </is>
      </c>
      <c r="C117" s="45" t="inlineStr">
        <is>
          <t>Isu/6BB1/6BD1/thép/cho/SM/gang/kiếng</t>
        </is>
      </c>
      <c r="D117" s="45" t="inlineStr">
        <is>
          <t>102</t>
        </is>
      </c>
      <c r="E117" s="45" t="n"/>
      <c r="F117" s="45" t="n"/>
      <c r="G117" s="45" t="inlineStr">
        <is>
          <t>3-2.5-5</t>
        </is>
      </c>
      <c r="H117" s="45" t="inlineStr">
        <is>
          <t>NPR</t>
        </is>
      </c>
      <c r="I117" s="45" t="inlineStr">
        <is>
          <t>Máy</t>
        </is>
      </c>
      <c r="J117" s="54" t="n"/>
      <c r="K117" s="54" t="n">
        <v>600000</v>
      </c>
      <c r="L117" s="54" t="n">
        <v>700000</v>
      </c>
      <c r="M117" s="54" t="n">
        <v>800000</v>
      </c>
      <c r="N117" s="54" t="n"/>
      <c r="O117" s="45" t="n"/>
      <c r="P117" s="45" t="inlineStr">
        <is>
          <t>SDI10065ZX</t>
        </is>
      </c>
      <c r="Q117" s="45" t="n"/>
      <c r="R117" s="45" t="inlineStr">
        <is>
          <t>Séc măng Isu 6BB1/6BD1/SDI10065ZX (3-2.5-5) thép cho SM gang/ kiếng HỘP6- NPR</t>
        </is>
      </c>
      <c r="S117" s="61">
        <f>IF(OR('⚙️ BỘ HƠI'!$H$40=0,'⚙️ BỘ HƠI'!$H$2="",$C117="",LEFT($C117,1)="◆"),99999,IF(OR(ISNUMBER(SEARCH('⚙️ BỘ HƠI'!$H$2,$C117)),ISNUMBER(SEARCH($C117,'⚙️ BỘ HƠI'!$H$2))),ROW()-2,99999))</f>
        <v/>
      </c>
    </row>
    <row r="118" ht="24.75" customHeight="1">
      <c r="A118" s="43" t="inlineStr">
        <is>
          <t>HH075507</t>
        </is>
      </c>
      <c r="B118" s="43" t="inlineStr">
        <is>
          <t>ISUZU</t>
        </is>
      </c>
      <c r="C118" s="43" t="inlineStr">
        <is>
          <t>Isu/DA640/1/thép</t>
        </is>
      </c>
      <c r="D118" s="43" t="inlineStr">
        <is>
          <t>102</t>
        </is>
      </c>
      <c r="E118" s="43" t="n"/>
      <c r="F118" s="43" t="n"/>
      <c r="G118" s="43" t="inlineStr">
        <is>
          <t>2.5-2.5-2.5-5</t>
        </is>
      </c>
      <c r="H118" s="43" t="inlineStr">
        <is>
          <t>NPR</t>
        </is>
      </c>
      <c r="I118" s="43" t="inlineStr">
        <is>
          <t>Máy</t>
        </is>
      </c>
      <c r="J118" s="53" t="n"/>
      <c r="K118" s="53" t="n">
        <v>1100000</v>
      </c>
      <c r="L118" s="53" t="n">
        <v>1200000</v>
      </c>
      <c r="M118" s="53" t="n">
        <v>1300000</v>
      </c>
      <c r="N118" s="53" t="n"/>
      <c r="O118" s="43" t="n"/>
      <c r="P118" s="43" t="inlineStr">
        <is>
          <t>SDI10063ZX</t>
        </is>
      </c>
      <c r="Q118" s="43" t="n"/>
      <c r="R118" s="43" t="inlineStr">
        <is>
          <t>Séc măng Isu DA640/ SDI10063ZX (2.5-2.5-2.5-5) 1 thép, HỘP6 - NPR</t>
        </is>
      </c>
      <c r="S118" s="61">
        <f>IF(OR('⚙️ BỘ HƠI'!$H$40=0,'⚙️ BỘ HƠI'!$H$2="",$C118="",LEFT($C118,1)="◆"),99999,IF(OR(ISNUMBER(SEARCH('⚙️ BỘ HƠI'!$H$2,$C118)),ISNUMBER(SEARCH($C118,'⚙️ BỘ HƠI'!$H$2))),ROW()-2,99999))</f>
        <v/>
      </c>
    </row>
    <row r="119" ht="24.75" customHeight="1">
      <c r="A119" s="45" t="inlineStr">
        <is>
          <t>HH071332</t>
        </is>
      </c>
      <c r="B119" s="45" t="inlineStr">
        <is>
          <t>ISUZU</t>
        </is>
      </c>
      <c r="C119" s="45" t="inlineStr">
        <is>
          <t>Isu/DA640/PP/6</t>
        </is>
      </c>
      <c r="D119" s="45" t="inlineStr">
        <is>
          <t>102</t>
        </is>
      </c>
      <c r="E119" s="45" t="n"/>
      <c r="F119" s="45" t="n"/>
      <c r="G119" s="45" t="inlineStr">
        <is>
          <t>3-2.5-2.5-5</t>
        </is>
      </c>
      <c r="H119" s="45" t="inlineStr">
        <is>
          <t>NPR</t>
        </is>
      </c>
      <c r="I119" s="45" t="inlineStr">
        <is>
          <t>Máy</t>
        </is>
      </c>
      <c r="J119" s="54" t="n"/>
      <c r="K119" s="54" t="n">
        <v>1150000</v>
      </c>
      <c r="L119" s="54" t="n">
        <v>1250000</v>
      </c>
      <c r="M119" s="54" t="n">
        <v>1350000</v>
      </c>
      <c r="N119" s="54" t="n"/>
      <c r="O119" s="45" t="n"/>
      <c r="P119" s="45" t="inlineStr">
        <is>
          <t>SDI10066ZY</t>
        </is>
      </c>
      <c r="Q119" s="45" t="n"/>
      <c r="R119" s="45" t="inlineStr">
        <is>
          <t>Séc măng Isu DA640 PP/SDI10066ZY (3-2.5-2.5-5) HỘP 6 - NPR</t>
        </is>
      </c>
      <c r="S119" s="61">
        <f>IF(OR('⚙️ BỘ HƠI'!$H$40=0,'⚙️ BỘ HƠI'!$H$2="",$C119="",LEFT($C119,1)="◆"),99999,IF(OR(ISNUMBER(SEARCH('⚙️ BỘ HƠI'!$H$2,$C119)),ISNUMBER(SEARCH($C119,'⚙️ BỘ HƠI'!$H$2))),ROW()-2,99999))</f>
        <v/>
      </c>
    </row>
    <row r="120" ht="24.75" customHeight="1">
      <c r="A120" s="43" t="inlineStr">
        <is>
          <t>HH071488</t>
        </is>
      </c>
      <c r="B120" s="43" t="inlineStr">
        <is>
          <t>ISUZU</t>
        </is>
      </c>
      <c r="C120" s="43" t="inlineStr">
        <is>
          <t>4BG1/sơ/mi/kiếng</t>
        </is>
      </c>
      <c r="D120" s="43" t="inlineStr">
        <is>
          <t>105</t>
        </is>
      </c>
      <c r="E120" s="43" t="inlineStr">
        <is>
          <t>kiếng</t>
        </is>
      </c>
      <c r="F120" s="43" t="inlineStr">
        <is>
          <t>không mạ</t>
        </is>
      </c>
      <c r="G120" s="43" t="inlineStr">
        <is>
          <t>3-2.5-4</t>
        </is>
      </c>
      <c r="H120" s="43" t="inlineStr">
        <is>
          <t>NPR</t>
        </is>
      </c>
      <c r="I120" s="43" t="inlineStr">
        <is>
          <t>Máy</t>
        </is>
      </c>
      <c r="J120" s="53" t="n"/>
      <c r="K120" s="53" t="n">
        <v>560000</v>
      </c>
      <c r="L120" s="53" t="n">
        <v>610000</v>
      </c>
      <c r="M120" s="53" t="n">
        <v>660000</v>
      </c>
      <c r="N120" s="53" t="n"/>
      <c r="O120" s="43" t="n"/>
      <c r="P120" s="43" t="n"/>
      <c r="Q120" s="43" t="n"/>
      <c r="R120" s="43" t="inlineStr">
        <is>
          <t>Séc măng 4BG1 (3-2.5-4) không mạ (sơ mi kiếng) - NPR</t>
        </is>
      </c>
      <c r="S120" s="61">
        <f>IF(OR('⚙️ BỘ HƠI'!$H$40=0,'⚙️ BỘ HƠI'!$H$2="",$C120="",LEFT($C120,1)="◆"),99999,IF(OR(ISNUMBER(SEARCH('⚙️ BỘ HƠI'!$H$2,$C120)),ISNUMBER(SEARCH($C120,'⚙️ BỘ HƠI'!$H$2))),ROW()-2,99999))</f>
        <v/>
      </c>
    </row>
    <row r="121" ht="24.75" customHeight="1">
      <c r="A121" s="45" t="inlineStr">
        <is>
          <t>HH00165</t>
        </is>
      </c>
      <c r="B121" s="45" t="inlineStr">
        <is>
          <t>ISUZU</t>
        </is>
      </c>
      <c r="C121" s="45" t="inlineStr">
        <is>
          <t>6BG1-T/32695/4BG1</t>
        </is>
      </c>
      <c r="D121" s="45" t="inlineStr">
        <is>
          <t>105</t>
        </is>
      </c>
      <c r="E121" s="45" t="inlineStr">
        <is>
          <t>kiếng</t>
        </is>
      </c>
      <c r="F121" s="45" t="inlineStr">
        <is>
          <t>không mạ</t>
        </is>
      </c>
      <c r="G121" s="45" t="inlineStr">
        <is>
          <t>3.3K-2.5-2.5-4</t>
        </is>
      </c>
      <c r="H121" s="45" t="inlineStr">
        <is>
          <t>TP</t>
        </is>
      </c>
      <c r="I121" s="45" t="inlineStr">
        <is>
          <t>Máy</t>
        </is>
      </c>
      <c r="J121" s="54" t="n"/>
      <c r="K121" s="54" t="n"/>
      <c r="L121" s="54" t="n"/>
      <c r="M121" s="54" t="n"/>
      <c r="N121" s="54" t="n"/>
      <c r="O121" s="45" t="n"/>
      <c r="P121" s="45" t="n"/>
      <c r="Q121" s="45" t="n"/>
      <c r="R121" s="45" t="inlineStr">
        <is>
          <t>Séc măng 6BG1-T (3.3K-2.5-2.5-4)/32695 (4BG1) không mạ - TP</t>
        </is>
      </c>
      <c r="S121" s="61">
        <f>IF(OR('⚙️ BỘ HƠI'!$H$40=0,'⚙️ BỘ HƠI'!$H$2="",$C121="",LEFT($C121,1)="◆"),99999,IF(OR(ISNUMBER(SEARCH('⚙️ BỘ HƠI'!$H$2,$C121)),ISNUMBER(SEARCH($C121,'⚙️ BỘ HƠI'!$H$2))),ROW()-2,99999))</f>
        <v/>
      </c>
    </row>
    <row r="122" ht="24.75" customHeight="1">
      <c r="A122" s="43" t="inlineStr">
        <is>
          <t>HH074814</t>
        </is>
      </c>
      <c r="B122" s="43" t="inlineStr">
        <is>
          <t>ISUZU</t>
        </is>
      </c>
      <c r="C122" s="43" t="inlineStr">
        <is>
          <t>6BG1-TC/32703/4BG1</t>
        </is>
      </c>
      <c r="D122" s="43" t="inlineStr">
        <is>
          <t>105</t>
        </is>
      </c>
      <c r="E122" s="43" t="inlineStr">
        <is>
          <t>kiếng</t>
        </is>
      </c>
      <c r="F122" s="43" t="inlineStr">
        <is>
          <t>không mạ</t>
        </is>
      </c>
      <c r="G122" s="43" t="inlineStr">
        <is>
          <t>3.5-2.5-4</t>
        </is>
      </c>
      <c r="H122" s="43" t="inlineStr">
        <is>
          <t>TP</t>
        </is>
      </c>
      <c r="I122" s="43" t="inlineStr">
        <is>
          <t>Máy</t>
        </is>
      </c>
      <c r="J122" s="53" t="n"/>
      <c r="K122" s="53" t="n"/>
      <c r="L122" s="53" t="n"/>
      <c r="M122" s="53" t="n"/>
      <c r="N122" s="53" t="n"/>
      <c r="O122" s="43" t="n"/>
      <c r="P122" s="43" t="n"/>
      <c r="Q122" s="43" t="n"/>
      <c r="R122" s="43" t="inlineStr">
        <is>
          <t>Séc măng 6BG1-TC (3.5-2.5-4)/ 32703 (4BG1), Không mạ - TP</t>
        </is>
      </c>
      <c r="S122" s="61">
        <f>IF(OR('⚙️ BỘ HƠI'!$H$40=0,'⚙️ BỘ HƠI'!$H$2="",$C122="",LEFT($C122,1)="◆"),99999,IF(OR(ISNUMBER(SEARCH('⚙️ BỘ HƠI'!$H$2,$C122)),ISNUMBER(SEARCH($C122,'⚙️ BỘ HƠI'!$H$2))),ROW()-2,99999))</f>
        <v/>
      </c>
    </row>
    <row r="123" ht="24.75" customHeight="1">
      <c r="A123" s="45" t="inlineStr">
        <is>
          <t>HH076841</t>
        </is>
      </c>
      <c r="B123" s="45" t="inlineStr">
        <is>
          <t>ISUZU</t>
        </is>
      </c>
      <c r="C123" s="45" t="inlineStr">
        <is>
          <t>6BG1-TC/62299/4BG1/Mạ/dùng/sơ/mi/gang</t>
        </is>
      </c>
      <c r="D123" s="45" t="inlineStr">
        <is>
          <t>105</t>
        </is>
      </c>
      <c r="E123" s="45" t="n"/>
      <c r="F123" s="45" t="n"/>
      <c r="G123" s="45" t="inlineStr">
        <is>
          <t>3.5-2.5-4</t>
        </is>
      </c>
      <c r="H123" s="45" t="inlineStr">
        <is>
          <t>TP</t>
        </is>
      </c>
      <c r="I123" s="45" t="inlineStr">
        <is>
          <t>1Máy</t>
        </is>
      </c>
      <c r="J123" s="54" t="n"/>
      <c r="K123" s="54" t="n"/>
      <c r="L123" s="54" t="n"/>
      <c r="M123" s="54" t="n"/>
      <c r="N123" s="54" t="n"/>
      <c r="O123" s="45" t="n"/>
      <c r="P123" s="45" t="n"/>
      <c r="Q123" s="45" t="n"/>
      <c r="R123" s="45" t="inlineStr">
        <is>
          <t>Séc măng 6BG1-TC (3.5-2.5-4)/ 62299 (4BG1), Mạ dùng sơ mi gang - TP</t>
        </is>
      </c>
      <c r="S123" s="61">
        <f>IF(OR('⚙️ BỘ HƠI'!$H$40=0,'⚙️ BỘ HƠI'!$H$2="",$C123="",LEFT($C123,1)="◆"),99999,IF(OR(ISNUMBER(SEARCH('⚙️ BỘ HƠI'!$H$2,$C123)),ISNUMBER(SEARCH($C123,'⚙️ BỘ HƠI'!$H$2))),ROW()-2,99999))</f>
        <v/>
      </c>
    </row>
    <row r="124" ht="24.75" customHeight="1">
      <c r="A124" s="43" t="inlineStr">
        <is>
          <t>HH074969</t>
        </is>
      </c>
      <c r="B124" s="43" t="inlineStr">
        <is>
          <t>ISUZU</t>
        </is>
      </c>
      <c r="C124" s="43" t="inlineStr">
        <is>
          <t>6BG1-TC/sm/kiếng/-</t>
        </is>
      </c>
      <c r="D124" s="43" t="inlineStr">
        <is>
          <t>105</t>
        </is>
      </c>
      <c r="E124" s="43" t="inlineStr">
        <is>
          <t>kiếng</t>
        </is>
      </c>
      <c r="F124" s="43" t="inlineStr">
        <is>
          <t>không mạ</t>
        </is>
      </c>
      <c r="G124" s="43" t="inlineStr">
        <is>
          <t>3.5-2.5-4</t>
        </is>
      </c>
      <c r="H124" s="43" t="inlineStr">
        <is>
          <t>NPR</t>
        </is>
      </c>
      <c r="I124" s="43" t="inlineStr">
        <is>
          <t>1Máy</t>
        </is>
      </c>
      <c r="J124" s="53" t="n"/>
      <c r="K124" s="53" t="n"/>
      <c r="L124" s="53" t="n"/>
      <c r="M124" s="53" t="n"/>
      <c r="N124" s="53" t="n"/>
      <c r="O124" s="43" t="n"/>
      <c r="P124" s="43" t="inlineStr">
        <is>
          <t>SJI10128ZZ</t>
        </is>
      </c>
      <c r="Q124" s="43" t="n"/>
      <c r="R124" s="43" t="inlineStr">
        <is>
          <t>Séc măng 6BG1-TC (3.5-2.5-4) không mạ, sm kiếng - SJI10128ZZ - NPR</t>
        </is>
      </c>
      <c r="S124" s="61">
        <f>IF(OR('⚙️ BỘ HƠI'!$H$40=0,'⚙️ BỘ HƠI'!$H$2="",$C124="",LEFT($C124,1)="◆"),99999,IF(OR(ISNUMBER(SEARCH('⚙️ BỘ HƠI'!$H$2,$C124)),ISNUMBER(SEARCH($C124,'⚙️ BỘ HƠI'!$H$2))),ROW()-2,99999))</f>
        <v/>
      </c>
    </row>
    <row r="125" ht="24.75" customHeight="1">
      <c r="A125" s="45" t="inlineStr">
        <is>
          <t>HH081283</t>
        </is>
      </c>
      <c r="B125" s="45" t="inlineStr">
        <is>
          <t>ISUZU</t>
        </is>
      </c>
      <c r="C125" s="45" t="inlineStr">
        <is>
          <t>6BG1/32597/4BG1</t>
        </is>
      </c>
      <c r="D125" s="45" t="inlineStr">
        <is>
          <t>105</t>
        </is>
      </c>
      <c r="E125" s="45" t="inlineStr">
        <is>
          <t>kiếng</t>
        </is>
      </c>
      <c r="F125" s="45" t="inlineStr">
        <is>
          <t>không mạ</t>
        </is>
      </c>
      <c r="G125" s="45" t="inlineStr">
        <is>
          <t>3-2.5-4</t>
        </is>
      </c>
      <c r="H125" s="45" t="inlineStr">
        <is>
          <t>TP</t>
        </is>
      </c>
      <c r="I125" s="45" t="inlineStr">
        <is>
          <t>Máy</t>
        </is>
      </c>
      <c r="J125" s="54" t="n"/>
      <c r="K125" s="54" t="n"/>
      <c r="L125" s="54" t="n"/>
      <c r="M125" s="54" t="n"/>
      <c r="N125" s="54" t="n"/>
      <c r="O125" s="45" t="n"/>
      <c r="P125" s="45" t="n"/>
      <c r="Q125" s="45" t="n"/>
      <c r="R125" s="45" t="inlineStr">
        <is>
          <t>Séc măng 6BG1 (3-2.5-4)/32597 (4BG1) không mạ - TP</t>
        </is>
      </c>
      <c r="S125" s="61">
        <f>IF(OR('⚙️ BỘ HƠI'!$H$40=0,'⚙️ BỘ HƠI'!$H$2="",$C125="",LEFT($C125,1)="◆"),99999,IF(OR(ISNUMBER(SEARCH('⚙️ BỘ HƠI'!$H$2,$C125)),ISNUMBER(SEARCH($C125,'⚙️ BỘ HƠI'!$H$2))),ROW()-2,99999))</f>
        <v/>
      </c>
    </row>
    <row r="126" ht="24.75" customHeight="1">
      <c r="A126" s="43" t="inlineStr">
        <is>
          <t>HH079788</t>
        </is>
      </c>
      <c r="B126" s="43" t="inlineStr">
        <is>
          <t>ISUZU</t>
        </is>
      </c>
      <c r="C126" s="43" t="inlineStr">
        <is>
          <t>6BG1/4BG1</t>
        </is>
      </c>
      <c r="D126" s="43" t="inlineStr">
        <is>
          <t>105</t>
        </is>
      </c>
      <c r="E126" s="43" t="inlineStr">
        <is>
          <t>kiếng</t>
        </is>
      </c>
      <c r="F126" s="43" t="inlineStr">
        <is>
          <t>không mạ</t>
        </is>
      </c>
      <c r="G126" s="43" t="inlineStr">
        <is>
          <t>3-2.5-4</t>
        </is>
      </c>
      <c r="H126" s="43" t="inlineStr">
        <is>
          <t>IZ IKAZU</t>
        </is>
      </c>
      <c r="I126" s="43" t="inlineStr">
        <is>
          <t>Máy</t>
        </is>
      </c>
      <c r="J126" s="53" t="n"/>
      <c r="K126" s="53" t="n">
        <v>90000</v>
      </c>
      <c r="L126" s="53" t="n">
        <v>95000</v>
      </c>
      <c r="M126" s="53" t="n">
        <v>100000</v>
      </c>
      <c r="N126" s="53" t="n"/>
      <c r="O126" s="43" t="n"/>
      <c r="P126" s="43" t="n"/>
      <c r="Q126" s="43" t="n"/>
      <c r="R126" s="43" t="inlineStr">
        <is>
          <t>Séc măng 6BG1 / 4BG1 (3-2.5-4) không mạ - IZ IKAZU</t>
        </is>
      </c>
      <c r="S126" s="61">
        <f>IF(OR('⚙️ BỘ HƠI'!$H$40=0,'⚙️ BỘ HƠI'!$H$2="",$C126="",LEFT($C126,1)="◆"),99999,IF(OR(ISNUMBER(SEARCH('⚙️ BỘ HƠI'!$H$2,$C126)),ISNUMBER(SEARCH($C126,'⚙️ BỘ HƠI'!$H$2))),ROW()-2,99999))</f>
        <v/>
      </c>
    </row>
    <row r="127" ht="24.75" customHeight="1">
      <c r="A127" s="45" t="inlineStr">
        <is>
          <t>HH077619</t>
        </is>
      </c>
      <c r="B127" s="45" t="inlineStr">
        <is>
          <t>ISUZU</t>
        </is>
      </c>
      <c r="C127" s="45" t="inlineStr">
        <is>
          <t>6BG1/4BG1</t>
        </is>
      </c>
      <c r="D127" s="45" t="inlineStr">
        <is>
          <t>105</t>
        </is>
      </c>
      <c r="E127" s="45" t="inlineStr">
        <is>
          <t>kiếng</t>
        </is>
      </c>
      <c r="F127" s="45" t="inlineStr">
        <is>
          <t>không mạ</t>
        </is>
      </c>
      <c r="G127" s="45" t="inlineStr">
        <is>
          <t>3-2.5-4</t>
        </is>
      </c>
      <c r="H127" s="45" t="inlineStr">
        <is>
          <t>IZUMI</t>
        </is>
      </c>
      <c r="I127" s="45" t="inlineStr">
        <is>
          <t>Máy</t>
        </is>
      </c>
      <c r="J127" s="54" t="n"/>
      <c r="K127" s="54" t="n">
        <v>90000</v>
      </c>
      <c r="L127" s="54" t="n">
        <v>95000</v>
      </c>
      <c r="M127" s="54" t="n">
        <v>100000</v>
      </c>
      <c r="N127" s="54" t="n"/>
      <c r="O127" s="45" t="n"/>
      <c r="P127" s="45" t="n"/>
      <c r="Q127" s="45" t="n"/>
      <c r="R127" s="45" t="inlineStr">
        <is>
          <t>Séc măng 6BG1 / 4BG1 (3-2.5-4) không mạ - IZUMI</t>
        </is>
      </c>
      <c r="S127" s="61">
        <f>IF(OR('⚙️ BỘ HƠI'!$H$40=0,'⚙️ BỘ HƠI'!$H$2="",$C127="",LEFT($C127,1)="◆"),99999,IF(OR(ISNUMBER(SEARCH('⚙️ BỘ HƠI'!$H$2,$C127)),ISNUMBER(SEARCH($C127,'⚙️ BỘ HƠI'!$H$2))),ROW()-2,99999))</f>
        <v/>
      </c>
    </row>
    <row r="128" ht="24.75" customHeight="1">
      <c r="A128" s="43" t="inlineStr">
        <is>
          <t>HH082933</t>
        </is>
      </c>
      <c r="B128" s="43" t="inlineStr">
        <is>
          <t>ISUZU</t>
        </is>
      </c>
      <c r="C128" s="43" t="inlineStr">
        <is>
          <t>6BG1/4BG1</t>
        </is>
      </c>
      <c r="D128" s="43" t="inlineStr">
        <is>
          <t>105</t>
        </is>
      </c>
      <c r="E128" s="43" t="inlineStr">
        <is>
          <t>kiếng</t>
        </is>
      </c>
      <c r="F128" s="43" t="inlineStr">
        <is>
          <t>không mạ</t>
        </is>
      </c>
      <c r="G128" s="43" t="inlineStr">
        <is>
          <t>3.5-2.5-4</t>
        </is>
      </c>
      <c r="H128" s="43" t="inlineStr">
        <is>
          <t>MAHLE</t>
        </is>
      </c>
      <c r="I128" s="43" t="inlineStr">
        <is>
          <t>Máy</t>
        </is>
      </c>
      <c r="J128" s="53" t="n"/>
      <c r="K128" s="53" t="n">
        <v>230000</v>
      </c>
      <c r="L128" s="53" t="n">
        <v>240000</v>
      </c>
      <c r="M128" s="53" t="n">
        <v>260000</v>
      </c>
      <c r="N128" s="53" t="n"/>
      <c r="O128" s="43" t="n"/>
      <c r="P128" s="43" t="n"/>
      <c r="Q128" s="43" t="n"/>
      <c r="R128" s="43" t="inlineStr">
        <is>
          <t>Séc măng 6BG1/4BG1 (3.5-2.5-4) không mạ - MAHLE</t>
        </is>
      </c>
      <c r="S128" s="61">
        <f>IF(OR('⚙️ BỘ HƠI'!$H$40=0,'⚙️ BỘ HƠI'!$H$2="",$C128="",LEFT($C128,1)="◆"),99999,IF(OR(ISNUMBER(SEARCH('⚙️ BỘ HƠI'!$H$2,$C128)),ISNUMBER(SEARCH($C128,'⚙️ BỘ HƠI'!$H$2))),ROW()-2,99999))</f>
        <v/>
      </c>
    </row>
    <row r="129" ht="24.75" customHeight="1">
      <c r="A129" s="45" t="inlineStr">
        <is>
          <t>HH0684</t>
        </is>
      </c>
      <c r="B129" s="45" t="inlineStr">
        <is>
          <t>ISUZU</t>
        </is>
      </c>
      <c r="C129" s="45" t="inlineStr">
        <is>
          <t>6BG1/4BG1/TC</t>
        </is>
      </c>
      <c r="D129" s="45" t="inlineStr">
        <is>
          <t>105</t>
        </is>
      </c>
      <c r="E129" s="45" t="inlineStr">
        <is>
          <t>kiếng</t>
        </is>
      </c>
      <c r="F129" s="45" t="inlineStr">
        <is>
          <t>không mạ</t>
        </is>
      </c>
      <c r="G129" s="45" t="inlineStr">
        <is>
          <t>3.5-2.5-4</t>
        </is>
      </c>
      <c r="H129" s="45" t="inlineStr">
        <is>
          <t>NPR</t>
        </is>
      </c>
      <c r="I129" s="45" t="inlineStr">
        <is>
          <t>1Máy</t>
        </is>
      </c>
      <c r="J129" s="54" t="n"/>
      <c r="K129" s="54" t="n"/>
      <c r="L129" s="54" t="n"/>
      <c r="M129" s="54" t="n"/>
      <c r="N129" s="54" t="n"/>
      <c r="O129" s="45" t="n"/>
      <c r="P129" s="45" t="n"/>
      <c r="Q129" s="45" t="n"/>
      <c r="R129" s="45" t="inlineStr">
        <is>
          <t>Séc măng 6BG1/4BG1 TC (3.5-2.5-4) không mạ - NPR</t>
        </is>
      </c>
      <c r="S129" s="61">
        <f>IF(OR('⚙️ BỘ HƠI'!$H$40=0,'⚙️ BỘ HƠI'!$H$2="",$C129="",LEFT($C129,1)="◆"),99999,IF(OR(ISNUMBER(SEARCH('⚙️ BỘ HƠI'!$H$2,$C129)),ISNUMBER(SEARCH($C129,'⚙️ BỘ HƠI'!$H$2))),ROW()-2,99999))</f>
        <v/>
      </c>
    </row>
    <row r="130" ht="24.75" customHeight="1">
      <c r="A130" s="43" t="inlineStr">
        <is>
          <t>HH084142</t>
        </is>
      </c>
      <c r="B130" s="43" t="inlineStr">
        <is>
          <t>ISUZU</t>
        </is>
      </c>
      <c r="C130" s="43" t="inlineStr">
        <is>
          <t>6BG1/4BG1/xài/sm/kiếng</t>
        </is>
      </c>
      <c r="D130" s="43" t="inlineStr">
        <is>
          <t>105</t>
        </is>
      </c>
      <c r="E130" s="43" t="n"/>
      <c r="F130" s="43" t="n"/>
      <c r="G130" s="43" t="inlineStr">
        <is>
          <t>3.5-2.5-4</t>
        </is>
      </c>
      <c r="H130" s="43" t="inlineStr">
        <is>
          <t>HENWEIT, R-IS46-00</t>
        </is>
      </c>
      <c r="I130" s="43" t="inlineStr">
        <is>
          <t>Máy</t>
        </is>
      </c>
      <c r="J130" s="53" t="n"/>
      <c r="K130" s="53" t="n">
        <v>130000</v>
      </c>
      <c r="L130" s="53" t="n">
        <v>140000</v>
      </c>
      <c r="M130" s="53" t="n">
        <v>150000</v>
      </c>
      <c r="N130" s="53" t="n"/>
      <c r="O130" s="43" t="n"/>
      <c r="P130" s="43" t="n"/>
      <c r="Q130" s="43" t="n"/>
      <c r="R130" s="43" t="inlineStr">
        <is>
          <t>Séc măng Isuzu 6BG1/ 4BG1 (3.5-2.5-4) xài sm kiếng - HENWEIT, R-IS46-00</t>
        </is>
      </c>
      <c r="S130" s="61">
        <f>IF(OR('⚙️ BỘ HƠI'!$H$40=0,'⚙️ BỘ HƠI'!$H$2="",$C130="",LEFT($C130,1)="◆"),99999,IF(OR(ISNUMBER(SEARCH('⚙️ BỘ HƠI'!$H$2,$C130)),ISNUMBER(SEARCH($C130,'⚙️ BỘ HƠI'!$H$2))),ROW()-2,99999))</f>
        <v/>
      </c>
    </row>
    <row r="131" ht="24.75" customHeight="1">
      <c r="A131" s="45" t="inlineStr">
        <is>
          <t>HH073496</t>
        </is>
      </c>
      <c r="B131" s="45" t="inlineStr">
        <is>
          <t>ISUZU</t>
        </is>
      </c>
      <c r="C131" s="45" t="inlineStr">
        <is>
          <t>6BG1/thép/4/bạc/SM/kiếng/và/gang/-</t>
        </is>
      </c>
      <c r="D131" s="45" t="inlineStr">
        <is>
          <t>105</t>
        </is>
      </c>
      <c r="E131" s="45" t="n"/>
      <c r="F131" s="45" t="n"/>
      <c r="G131" s="45" t="inlineStr">
        <is>
          <t>3.3K-2.5-2.5-4</t>
        </is>
      </c>
      <c r="H131" s="45" t="inlineStr">
        <is>
          <t>NPR</t>
        </is>
      </c>
      <c r="I131" s="45" t="inlineStr">
        <is>
          <t>1Máy</t>
        </is>
      </c>
      <c r="J131" s="54" t="n"/>
      <c r="K131" s="54" t="n"/>
      <c r="L131" s="54" t="n"/>
      <c r="M131" s="54" t="n"/>
      <c r="N131" s="54" t="n"/>
      <c r="O131" s="45" t="n"/>
      <c r="P131" s="45" t="inlineStr">
        <is>
          <t>SDI10223ZZ</t>
        </is>
      </c>
      <c r="Q131" s="45" t="n"/>
      <c r="R131" s="45" t="inlineStr">
        <is>
          <t>Séc măng 6BG1 thép (4 bạc) (3.3K-2.5-2.5-4) SM kiếng và gang - SDI10223ZZ - NPR</t>
        </is>
      </c>
      <c r="S131" s="61">
        <f>IF(OR('⚙️ BỘ HƠI'!$H$40=0,'⚙️ BỘ HƠI'!$H$2="",$C131="",LEFT($C131,1)="◆"),99999,IF(OR(ISNUMBER(SEARCH('⚙️ BỘ HƠI'!$H$2,$C131)),ISNUMBER(SEARCH($C131,'⚙️ BỘ HƠI'!$H$2))),ROW()-2,99999))</f>
        <v/>
      </c>
    </row>
    <row r="132" ht="24.75" customHeight="1">
      <c r="A132" s="43" t="inlineStr">
        <is>
          <t>HH074968</t>
        </is>
      </c>
      <c r="B132" s="43" t="inlineStr">
        <is>
          <t>ISUZU</t>
        </is>
      </c>
      <c r="C132" s="43" t="inlineStr">
        <is>
          <t>6BG1/thép/SM/kiếng/và/gang/-</t>
        </is>
      </c>
      <c r="D132" s="43" t="inlineStr">
        <is>
          <t>105</t>
        </is>
      </c>
      <c r="E132" s="43" t="n"/>
      <c r="F132" s="43" t="n"/>
      <c r="G132" s="43" t="inlineStr">
        <is>
          <t>3-2.5-4</t>
        </is>
      </c>
      <c r="H132" s="43" t="inlineStr">
        <is>
          <t>NPR</t>
        </is>
      </c>
      <c r="I132" s="43" t="inlineStr">
        <is>
          <t>1Máy</t>
        </is>
      </c>
      <c r="J132" s="53" t="n"/>
      <c r="K132" s="53" t="n">
        <v>750000</v>
      </c>
      <c r="L132" s="53" t="n">
        <v>800000</v>
      </c>
      <c r="M132" s="53" t="n">
        <v>900000</v>
      </c>
      <c r="N132" s="53" t="n"/>
      <c r="O132" s="43" t="n"/>
      <c r="P132" s="43" t="inlineStr">
        <is>
          <t>SDI10104ZX</t>
        </is>
      </c>
      <c r="Q132" s="43" t="n"/>
      <c r="R132" s="43" t="inlineStr">
        <is>
          <t>Séc măng 6BG1 thép (3-2.5-4) SM kiếng và gang - SDI10104ZX - NPR</t>
        </is>
      </c>
      <c r="S132" s="61">
        <f>IF(OR('⚙️ BỘ HƠI'!$H$40=0,'⚙️ BỘ HƠI'!$H$2="",$C132="",LEFT($C132,1)="◆"),99999,IF(OR(ISNUMBER(SEARCH('⚙️ BỘ HƠI'!$H$2,$C132)),ISNUMBER(SEARCH($C132,'⚙️ BỘ HƠI'!$H$2))),ROW()-2,99999))</f>
        <v/>
      </c>
    </row>
    <row r="133" ht="24.75" customHeight="1">
      <c r="A133" s="45" t="inlineStr">
        <is>
          <t>HH078398</t>
        </is>
      </c>
      <c r="B133" s="45" t="inlineStr">
        <is>
          <t>ISUZU</t>
        </is>
      </c>
      <c r="C133" s="45" t="inlineStr">
        <is>
          <t>6BG1T-V/32700/4BG1/xl/gang</t>
        </is>
      </c>
      <c r="D133" s="45" t="inlineStr">
        <is>
          <t>105</t>
        </is>
      </c>
      <c r="E133" s="45" t="inlineStr">
        <is>
          <t>gang</t>
        </is>
      </c>
      <c r="F133" s="45" t="inlineStr">
        <is>
          <t>có mạ</t>
        </is>
      </c>
      <c r="G133" s="45" t="inlineStr">
        <is>
          <t>3.3K-2.5-2.5-4</t>
        </is>
      </c>
      <c r="H133" s="45" t="inlineStr">
        <is>
          <t>TP</t>
        </is>
      </c>
      <c r="I133" s="45" t="inlineStr">
        <is>
          <t>Máy</t>
        </is>
      </c>
      <c r="J133" s="54" t="n"/>
      <c r="K133" s="54" t="n"/>
      <c r="L133" s="54" t="n"/>
      <c r="M133" s="54" t="n"/>
      <c r="N133" s="54" t="n"/>
      <c r="O133" s="45" t="n"/>
      <c r="P133" s="45" t="n"/>
      <c r="Q133" s="45" t="n"/>
      <c r="R133" s="45" t="inlineStr">
        <is>
          <t>Séc măng 6BG1T-V (3.3K-2.5-2.5-4)/ 32700, (4BG1), Có mạ, xl gang - TP</t>
        </is>
      </c>
      <c r="S133" s="61">
        <f>IF(OR('⚙️ BỘ HƠI'!$H$40=0,'⚙️ BỘ HƠI'!$H$2="",$C133="",LEFT($C133,1)="◆"),99999,IF(OR(ISNUMBER(SEARCH('⚙️ BỘ HƠI'!$H$2,$C133)),ISNUMBER(SEARCH($C133,'⚙️ BỘ HƠI'!$H$2))),ROW()-2,99999))</f>
        <v/>
      </c>
    </row>
    <row r="134" ht="24.75" customHeight="1">
      <c r="A134" s="43" t="inlineStr">
        <is>
          <t>HH079318</t>
        </is>
      </c>
      <c r="B134" s="43" t="inlineStr">
        <is>
          <t>ISUZU</t>
        </is>
      </c>
      <c r="C134" s="43" t="inlineStr">
        <is>
          <t>ISU/6BG1/4BG1</t>
        </is>
      </c>
      <c r="D134" s="43" t="inlineStr">
        <is>
          <t>105</t>
        </is>
      </c>
      <c r="E134" s="43" t="inlineStr">
        <is>
          <t>kiếng</t>
        </is>
      </c>
      <c r="F134" s="43" t="inlineStr">
        <is>
          <t>không mạ</t>
        </is>
      </c>
      <c r="G134" s="43" t="inlineStr">
        <is>
          <t>3.3K-2.5-2.5-4</t>
        </is>
      </c>
      <c r="H134" s="43" t="inlineStr">
        <is>
          <t>MAHLE</t>
        </is>
      </c>
      <c r="I134" s="43" t="inlineStr">
        <is>
          <t>Máy</t>
        </is>
      </c>
      <c r="J134" s="53" t="n"/>
      <c r="K134" s="53" t="n">
        <v>250000</v>
      </c>
      <c r="L134" s="53" t="n">
        <v>270000</v>
      </c>
      <c r="M134" s="53" t="n">
        <v>290000</v>
      </c>
      <c r="N134" s="53" t="n"/>
      <c r="O134" s="43" t="n"/>
      <c r="P134" s="43" t="inlineStr">
        <is>
          <t>1-12121146</t>
        </is>
      </c>
      <c r="Q134" s="43" t="n"/>
      <c r="R134" s="43" t="inlineStr">
        <is>
          <t>Séc măng ISU 6BG1/4BG1 (3.3K-2.5-2.5-4)/1-12121146 không mạ - MAHLE</t>
        </is>
      </c>
      <c r="S134" s="61">
        <f>IF(OR('⚙️ BỘ HƠI'!$H$40=0,'⚙️ BỘ HƠI'!$H$2="",$C134="",LEFT($C134,1)="◆"),99999,IF(OR(ISNUMBER(SEARCH('⚙️ BỘ HƠI'!$H$2,$C134)),ISNUMBER(SEARCH($C134,'⚙️ BỘ HƠI'!$H$2))),ROW()-2,99999))</f>
        <v/>
      </c>
    </row>
    <row r="135" ht="24.75" customHeight="1">
      <c r="A135" s="45" t="inlineStr">
        <is>
          <t>HH071959</t>
        </is>
      </c>
      <c r="B135" s="45" t="inlineStr">
        <is>
          <t>ISUZU</t>
        </is>
      </c>
      <c r="C135" s="45" t="inlineStr">
        <is>
          <t>4HE1-TC/3HK-2-1.2--3</t>
        </is>
      </c>
      <c r="D135" s="45" t="inlineStr">
        <is>
          <t>110</t>
        </is>
      </c>
      <c r="E135" s="45" t="n"/>
      <c r="F135" s="45" t="n"/>
      <c r="G135" s="45" t="n"/>
      <c r="H135" s="45" t="inlineStr">
        <is>
          <t>NPR</t>
        </is>
      </c>
      <c r="I135" s="45" t="inlineStr">
        <is>
          <t>1Máy</t>
        </is>
      </c>
      <c r="J135" s="54" t="n"/>
      <c r="K135" s="54" t="n"/>
      <c r="L135" s="54" t="n"/>
      <c r="M135" s="54" t="n"/>
      <c r="N135" s="54" t="n"/>
      <c r="O135" s="45" t="n"/>
      <c r="P135" s="45" t="n"/>
      <c r="Q135" s="45" t="n"/>
      <c r="R135" s="45" t="inlineStr">
        <is>
          <t>Séc măng 4HE1-TC (3HK-2-1.2--3) - NPR</t>
        </is>
      </c>
      <c r="S135" s="61">
        <f>IF(OR('⚙️ BỘ HƠI'!$H$40=0,'⚙️ BỘ HƠI'!$H$2="",$C135="",LEFT($C135,1)="◆"),99999,IF(OR(ISNUMBER(SEARCH('⚙️ BỘ HƠI'!$H$2,$C135)),ISNUMBER(SEARCH($C135,'⚙️ BỘ HƠI'!$H$2))),ROW()-2,99999))</f>
        <v/>
      </c>
    </row>
    <row r="136" ht="24.75" customHeight="1">
      <c r="A136" s="43" t="inlineStr">
        <is>
          <t>HH076120</t>
        </is>
      </c>
      <c r="B136" s="43" t="inlineStr">
        <is>
          <t>ISUZU</t>
        </is>
      </c>
      <c r="C136" s="43" t="inlineStr">
        <is>
          <t>6HE1</t>
        </is>
      </c>
      <c r="D136" s="43" t="inlineStr">
        <is>
          <t>110</t>
        </is>
      </c>
      <c r="E136" s="43" t="n"/>
      <c r="F136" s="43" t="n"/>
      <c r="G136" s="43" t="inlineStr">
        <is>
          <t>3-2.5-4</t>
        </is>
      </c>
      <c r="H136" s="43" t="inlineStr">
        <is>
          <t>NPR</t>
        </is>
      </c>
      <c r="I136" s="43" t="inlineStr">
        <is>
          <t>Máy</t>
        </is>
      </c>
      <c r="J136" s="53" t="n"/>
      <c r="K136" s="53" t="n">
        <v>1000000</v>
      </c>
      <c r="L136" s="53" t="n">
        <v>1100000</v>
      </c>
      <c r="M136" s="53" t="n">
        <v>1200000</v>
      </c>
      <c r="N136" s="53" t="n"/>
      <c r="O136" s="43" t="n"/>
      <c r="P136" s="43" t="inlineStr">
        <is>
          <t>SJI10126ZZ</t>
        </is>
      </c>
      <c r="Q136" s="43" t="n"/>
      <c r="R136" s="43" t="inlineStr">
        <is>
          <t>Séc măng 6HE1 (3-2.5-4) SJI10126ZZ - NPR</t>
        </is>
      </c>
      <c r="S136" s="61">
        <f>IF(OR('⚙️ BỘ HƠI'!$H$40=0,'⚙️ BỘ HƠI'!$H$2="",$C136="",LEFT($C136,1)="◆"),99999,IF(OR(ISNUMBER(SEARCH('⚙️ BỘ HƠI'!$H$2,$C136)),ISNUMBER(SEARCH($C136,'⚙️ BỘ HƠI'!$H$2))),ROW()-2,99999))</f>
        <v/>
      </c>
    </row>
    <row r="137" ht="24.75" customHeight="1">
      <c r="A137" s="45" t="inlineStr">
        <is>
          <t>HH077948</t>
        </is>
      </c>
      <c r="B137" s="45" t="inlineStr">
        <is>
          <t>ISUZU</t>
        </is>
      </c>
      <c r="C137" s="45" t="inlineStr">
        <is>
          <t>4HF1</t>
        </is>
      </c>
      <c r="D137" s="45" t="inlineStr">
        <is>
          <t>112</t>
        </is>
      </c>
      <c r="E137" s="45" t="n"/>
      <c r="F137" s="45" t="n"/>
      <c r="G137" s="45" t="inlineStr">
        <is>
          <t>3-2.5-4</t>
        </is>
      </c>
      <c r="H137" s="45" t="inlineStr">
        <is>
          <t>IZUMI</t>
        </is>
      </c>
      <c r="I137" s="45" t="inlineStr">
        <is>
          <t>1Máy</t>
        </is>
      </c>
      <c r="J137" s="54" t="n"/>
      <c r="K137" s="54" t="n">
        <v>130000</v>
      </c>
      <c r="L137" s="54" t="n">
        <v>140000</v>
      </c>
      <c r="M137" s="54" t="n">
        <v>150000</v>
      </c>
      <c r="N137" s="54" t="n"/>
      <c r="O137" s="45" t="n"/>
      <c r="P137" s="45" t="n"/>
      <c r="Q137" s="45" t="n"/>
      <c r="R137" s="45" t="inlineStr">
        <is>
          <t>Séc măng 4HF1 (3-2.5-4) - IZUMI</t>
        </is>
      </c>
      <c r="S137" s="61">
        <f>IF(OR('⚙️ BỘ HƠI'!$H$40=0,'⚙️ BỘ HƠI'!$H$2="",$C137="",LEFT($C137,1)="◆"),99999,IF(OR(ISNUMBER(SEARCH('⚙️ BỘ HƠI'!$H$2,$C137)),ISNUMBER(SEARCH($C137,'⚙️ BỘ HƠI'!$H$2))),ROW()-2,99999))</f>
        <v/>
      </c>
    </row>
    <row r="138" ht="24.75" customHeight="1">
      <c r="A138" s="43" t="inlineStr">
        <is>
          <t>HH0647</t>
        </is>
      </c>
      <c r="B138" s="43" t="inlineStr">
        <is>
          <t>ISUZU</t>
        </is>
      </c>
      <c r="C138" s="43" t="inlineStr">
        <is>
          <t>4HF1</t>
        </is>
      </c>
      <c r="D138" s="43" t="inlineStr">
        <is>
          <t>112</t>
        </is>
      </c>
      <c r="E138" s="43" t="n"/>
      <c r="F138" s="43" t="n"/>
      <c r="G138" s="43" t="inlineStr">
        <is>
          <t>3-2.5-4</t>
        </is>
      </c>
      <c r="H138" s="43" t="inlineStr">
        <is>
          <t>NPR</t>
        </is>
      </c>
      <c r="I138" s="43" t="inlineStr">
        <is>
          <t>Máy</t>
        </is>
      </c>
      <c r="J138" s="53" t="n"/>
      <c r="K138" s="53" t="n">
        <v>600000</v>
      </c>
      <c r="L138" s="53" t="n">
        <v>650000</v>
      </c>
      <c r="M138" s="53" t="n">
        <v>700000</v>
      </c>
      <c r="N138" s="53" t="n"/>
      <c r="O138" s="43" t="n"/>
      <c r="P138" s="43" t="inlineStr">
        <is>
          <t>SJI10127ZZ</t>
        </is>
      </c>
      <c r="Q138" s="43" t="n"/>
      <c r="R138" s="43" t="inlineStr">
        <is>
          <t>Séc măng 4HF1 (3-2.5-4) SJI10127ZZ - NPR</t>
        </is>
      </c>
      <c r="S138" s="61">
        <f>IF(OR('⚙️ BỘ HƠI'!$H$40=0,'⚙️ BỘ HƠI'!$H$2="",$C138="",LEFT($C138,1)="◆"),99999,IF(OR(ISNUMBER(SEARCH('⚙️ BỘ HƠI'!$H$2,$C138)),ISNUMBER(SEARCH($C138,'⚙️ BỘ HƠI'!$H$2))),ROW()-2,99999))</f>
        <v/>
      </c>
    </row>
    <row r="139" ht="24.75" customHeight="1">
      <c r="A139" s="45" t="inlineStr">
        <is>
          <t>HH076491</t>
        </is>
      </c>
      <c r="B139" s="45" t="inlineStr">
        <is>
          <t>ISUZU</t>
        </is>
      </c>
      <c r="C139" s="45" t="inlineStr">
        <is>
          <t>4HF1</t>
        </is>
      </c>
      <c r="D139" s="45" t="inlineStr">
        <is>
          <t>112</t>
        </is>
      </c>
      <c r="E139" s="45" t="n"/>
      <c r="F139" s="45" t="n"/>
      <c r="G139" s="45" t="inlineStr">
        <is>
          <t>3-2.5-4</t>
        </is>
      </c>
      <c r="H139" s="45" t="inlineStr">
        <is>
          <t>TP</t>
        </is>
      </c>
      <c r="I139" s="45" t="inlineStr">
        <is>
          <t>Máy</t>
        </is>
      </c>
      <c r="J139" s="54" t="n"/>
      <c r="K139" s="54" t="n"/>
      <c r="L139" s="54" t="n"/>
      <c r="M139" s="54" t="n"/>
      <c r="N139" s="54" t="n"/>
      <c r="O139" s="45" t="n"/>
      <c r="P139" s="45" t="n"/>
      <c r="Q139" s="45" t="n"/>
      <c r="R139" s="45" t="inlineStr">
        <is>
          <t>Séc măng 4HF1 (3-2.5-4)- TP</t>
        </is>
      </c>
      <c r="S139" s="61">
        <f>IF(OR('⚙️ BỘ HƠI'!$H$40=0,'⚙️ BỘ HƠI'!$H$2="",$C139="",LEFT($C139,1)="◆"),99999,IF(OR(ISNUMBER(SEARCH('⚙️ BỘ HƠI'!$H$2,$C139)),ISNUMBER(SEARCH($C139,'⚙️ BỘ HƠI'!$H$2))),ROW()-2,99999))</f>
        <v/>
      </c>
    </row>
    <row r="140" ht="24.75" customHeight="1">
      <c r="A140" s="43" t="inlineStr">
        <is>
          <t>HH077951</t>
        </is>
      </c>
      <c r="B140" s="43" t="inlineStr">
        <is>
          <t>ISUZU</t>
        </is>
      </c>
      <c r="C140" s="43" t="inlineStr">
        <is>
          <t>4HF1</t>
        </is>
      </c>
      <c r="D140" s="43" t="inlineStr">
        <is>
          <t>112</t>
        </is>
      </c>
      <c r="E140" s="43" t="n"/>
      <c r="F140" s="43" t="n"/>
      <c r="G140" s="43" t="inlineStr">
        <is>
          <t>3HK-2.5-4</t>
        </is>
      </c>
      <c r="H140" s="43" t="inlineStr">
        <is>
          <t>IZUMI</t>
        </is>
      </c>
      <c r="I140" s="43" t="inlineStr">
        <is>
          <t>Máy</t>
        </is>
      </c>
      <c r="J140" s="53" t="n"/>
      <c r="K140" s="53" t="n">
        <v>130000</v>
      </c>
      <c r="L140" s="53" t="n">
        <v>140000</v>
      </c>
      <c r="M140" s="53" t="n">
        <v>150000</v>
      </c>
      <c r="N140" s="53" t="n"/>
      <c r="O140" s="43" t="n"/>
      <c r="P140" s="43" t="n"/>
      <c r="Q140" s="43" t="n"/>
      <c r="R140" s="43" t="inlineStr">
        <is>
          <t>Séc măng 4HF1 (3HK-2.5-4) - IZUMI</t>
        </is>
      </c>
      <c r="S140" s="61">
        <f>IF(OR('⚙️ BỘ HƠI'!$H$40=0,'⚙️ BỘ HƠI'!$H$2="",$C140="",LEFT($C140,1)="◆"),99999,IF(OR(ISNUMBER(SEARCH('⚙️ BỘ HƠI'!$H$2,$C140)),ISNUMBER(SEARCH($C140,'⚙️ BỘ HƠI'!$H$2))),ROW()-2,99999))</f>
        <v/>
      </c>
    </row>
    <row r="141" ht="24.75" customHeight="1">
      <c r="A141" s="45" t="inlineStr">
        <is>
          <t>HH076212</t>
        </is>
      </c>
      <c r="B141" s="45" t="inlineStr">
        <is>
          <t>ISUZU</t>
        </is>
      </c>
      <c r="C141" s="45" t="inlineStr">
        <is>
          <t>4HF1</t>
        </is>
      </c>
      <c r="D141" s="45" t="inlineStr">
        <is>
          <t>112</t>
        </is>
      </c>
      <c r="E141" s="45" t="n"/>
      <c r="F141" s="45" t="n"/>
      <c r="G141" s="45" t="inlineStr">
        <is>
          <t>3HK-2.5-4</t>
        </is>
      </c>
      <c r="H141" s="45" t="inlineStr">
        <is>
          <t>TP</t>
        </is>
      </c>
      <c r="I141" s="45" t="inlineStr">
        <is>
          <t>Máy</t>
        </is>
      </c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inlineStr">
        <is>
          <t>Séc măng 4HF1 (3HK-2.5-4)- TP</t>
        </is>
      </c>
      <c r="S141" s="61">
        <f>IF(OR('⚙️ BỘ HƠI'!$H$40=0,'⚙️ BỘ HƠI'!$H$2="",$C141="",LEFT($C141,1)="◆"),99999,IF(OR(ISNUMBER(SEARCH('⚙️ BỘ HƠI'!$H$2,$C141)),ISNUMBER(SEARCH($C141,'⚙️ BỘ HƠI'!$H$2))),ROW()-2,99999))</f>
        <v/>
      </c>
    </row>
    <row r="142" ht="24.75" customHeight="1">
      <c r="A142" s="43" t="inlineStr">
        <is>
          <t>HH0648</t>
        </is>
      </c>
      <c r="B142" s="43" t="inlineStr">
        <is>
          <t>ISUZU</t>
        </is>
      </c>
      <c r="C142" s="43" t="inlineStr">
        <is>
          <t>Isu/4HF1/1+3/thép</t>
        </is>
      </c>
      <c r="D142" s="43" t="inlineStr">
        <is>
          <t>112</t>
        </is>
      </c>
      <c r="E142" s="43" t="n"/>
      <c r="F142" s="43" t="n"/>
      <c r="G142" s="43" t="inlineStr">
        <is>
          <t>3HK-2.5-4</t>
        </is>
      </c>
      <c r="H142" s="43" t="inlineStr">
        <is>
          <t>NPR</t>
        </is>
      </c>
      <c r="I142" s="43" t="inlineStr">
        <is>
          <t>Máy</t>
        </is>
      </c>
      <c r="J142" s="53" t="n"/>
      <c r="K142" s="53" t="n">
        <v>600000</v>
      </c>
      <c r="L142" s="53" t="n">
        <v>650000</v>
      </c>
      <c r="M142" s="53" t="n">
        <v>700000</v>
      </c>
      <c r="N142" s="53" t="n"/>
      <c r="O142" s="43" t="n"/>
      <c r="P142" s="43" t="inlineStr">
        <is>
          <t>SDI10139ZZ</t>
        </is>
      </c>
      <c r="Q142" s="43" t="n"/>
      <c r="R142" s="43" t="inlineStr">
        <is>
          <t>Séc măng Isu 4HF1/ SDI10139ZZ (3HK-2.5-4) 1+3 thép, HỘP4 - NPR</t>
        </is>
      </c>
      <c r="S142" s="61">
        <f>IF(OR('⚙️ BỘ HƠI'!$H$40=0,'⚙️ BỘ HƠI'!$H$2="",$C142="",LEFT($C142,1)="◆"),99999,IF(OR(ISNUMBER(SEARCH('⚙️ BỘ HƠI'!$H$2,$C142)),ISNUMBER(SEARCH($C142,'⚙️ BỘ HƠI'!$H$2))),ROW()-2,99999))</f>
        <v/>
      </c>
    </row>
    <row r="143" ht="24.75" customHeight="1">
      <c r="A143" s="45" t="inlineStr">
        <is>
          <t>HH077949</t>
        </is>
      </c>
      <c r="B143" s="45" t="inlineStr">
        <is>
          <t>ISUZU</t>
        </is>
      </c>
      <c r="C143" s="45" t="inlineStr">
        <is>
          <t>4HG1/4HK1</t>
        </is>
      </c>
      <c r="D143" s="45" t="inlineStr">
        <is>
          <t>115</t>
        </is>
      </c>
      <c r="E143" s="45" t="n"/>
      <c r="F143" s="45" t="n"/>
      <c r="G143" s="45" t="inlineStr">
        <is>
          <t>3HK-2.5-4</t>
        </is>
      </c>
      <c r="H143" s="45" t="inlineStr">
        <is>
          <t>IZUMI</t>
        </is>
      </c>
      <c r="I143" s="45" t="inlineStr">
        <is>
          <t>1Máy</t>
        </is>
      </c>
      <c r="J143" s="54" t="n"/>
      <c r="K143" s="54" t="n">
        <v>140000</v>
      </c>
      <c r="L143" s="54" t="n">
        <v>150000</v>
      </c>
      <c r="M143" s="54" t="n">
        <v>160000</v>
      </c>
      <c r="N143" s="54" t="n"/>
      <c r="O143" s="45" t="n"/>
      <c r="P143" s="45" t="n"/>
      <c r="Q143" s="45" t="n"/>
      <c r="R143" s="45" t="inlineStr">
        <is>
          <t>Séc măng 4HG1 / 4HK1 (3HK-2.5-4) - IZUMI</t>
        </is>
      </c>
      <c r="S143" s="61">
        <f>IF(OR('⚙️ BỘ HƠI'!$H$40=0,'⚙️ BỘ HƠI'!$H$2="",$C143="",LEFT($C143,1)="◆"),99999,IF(OR(ISNUMBER(SEARCH('⚙️ BỘ HƠI'!$H$2,$C143)),ISNUMBER(SEARCH($C143,'⚙️ BỘ HƠI'!$H$2))),ROW()-2,99999))</f>
        <v/>
      </c>
    </row>
    <row r="144" ht="24.75" customHeight="1">
      <c r="A144" s="43" t="inlineStr">
        <is>
          <t>HH075988</t>
        </is>
      </c>
      <c r="B144" s="43" t="inlineStr">
        <is>
          <t>ISUZU</t>
        </is>
      </c>
      <c r="C144" s="43" t="inlineStr">
        <is>
          <t>4HG1/4HK1/4HJ1</t>
        </is>
      </c>
      <c r="D144" s="43" t="inlineStr">
        <is>
          <t>115</t>
        </is>
      </c>
      <c r="E144" s="43" t="n"/>
      <c r="F144" s="43" t="n"/>
      <c r="G144" s="43" t="inlineStr">
        <is>
          <t>3HK-2.5-4</t>
        </is>
      </c>
      <c r="H144" s="43" t="inlineStr">
        <is>
          <t>TP</t>
        </is>
      </c>
      <c r="I144" s="43" t="inlineStr">
        <is>
          <t>1Máy</t>
        </is>
      </c>
      <c r="J144" s="53" t="n"/>
      <c r="K144" s="53" t="n"/>
      <c r="L144" s="53" t="n"/>
      <c r="M144" s="53" t="n"/>
      <c r="N144" s="53" t="n"/>
      <c r="O144" s="43" t="n"/>
      <c r="P144" s="43" t="n"/>
      <c r="Q144" s="43" t="n"/>
      <c r="R144" s="43" t="inlineStr">
        <is>
          <t>Séc măng 4HG1 /4HK1/4HJ1 (3HK-2.5-4) - TP</t>
        </is>
      </c>
      <c r="S144" s="61">
        <f>IF(OR('⚙️ BỘ HƠI'!$H$40=0,'⚙️ BỘ HƠI'!$H$2="",$C144="",LEFT($C144,1)="◆"),99999,IF(OR(ISNUMBER(SEARCH('⚙️ BỘ HƠI'!$H$2,$C144)),ISNUMBER(SEARCH($C144,'⚙️ BỘ HƠI'!$H$2))),ROW()-2,99999))</f>
        <v/>
      </c>
    </row>
    <row r="145" ht="24.75" customHeight="1">
      <c r="A145" s="45" t="inlineStr">
        <is>
          <t>HH070887</t>
        </is>
      </c>
      <c r="B145" s="45" t="inlineStr">
        <is>
          <t>ISUZU</t>
        </is>
      </c>
      <c r="C145" s="45" t="inlineStr">
        <is>
          <t>4HG1/4HK1/4HJ1/-</t>
        </is>
      </c>
      <c r="D145" s="45" t="inlineStr">
        <is>
          <t>115</t>
        </is>
      </c>
      <c r="E145" s="45" t="n"/>
      <c r="F145" s="45" t="n"/>
      <c r="G145" s="45" t="inlineStr">
        <is>
          <t>3HK-2.5-4</t>
        </is>
      </c>
      <c r="H145" s="45" t="inlineStr">
        <is>
          <t>NPR</t>
        </is>
      </c>
      <c r="I145" s="45" t="inlineStr">
        <is>
          <t>1Máy</t>
        </is>
      </c>
      <c r="J145" s="54" t="n"/>
      <c r="K145" s="54" t="n">
        <v>750000</v>
      </c>
      <c r="L145" s="54" t="n">
        <v>800000</v>
      </c>
      <c r="M145" s="54" t="n">
        <v>850000</v>
      </c>
      <c r="N145" s="54" t="n"/>
      <c r="O145" s="45" t="n"/>
      <c r="P145" s="45" t="inlineStr">
        <is>
          <t>SDI10160ZZ</t>
        </is>
      </c>
      <c r="Q145" s="45" t="n"/>
      <c r="R145" s="45" t="inlineStr">
        <is>
          <t>Séc măng 4HG1 /4HK1/4HJ1 (3HK-2.5-4) - SDI10160ZZ - NPR</t>
        </is>
      </c>
      <c r="S145" s="61">
        <f>IF(OR('⚙️ BỘ HƠI'!$H$40=0,'⚙️ BỘ HƠI'!$H$2="",$C145="",LEFT($C145,1)="◆"),99999,IF(OR(ISNUMBER(SEARCH('⚙️ BỘ HƠI'!$H$2,$C145)),ISNUMBER(SEARCH($C145,'⚙️ BỘ HƠI'!$H$2))),ROW()-2,99999))</f>
        <v/>
      </c>
    </row>
    <row r="146" ht="24.75" customHeight="1">
      <c r="A146" s="43" t="inlineStr">
        <is>
          <t>HH084134</t>
        </is>
      </c>
      <c r="B146" s="43" t="inlineStr">
        <is>
          <t>ISUZU</t>
        </is>
      </c>
      <c r="C146" s="43" t="inlineStr">
        <is>
          <t>4HG1/4HK1/4HJ1/-/HENWEIT</t>
        </is>
      </c>
      <c r="D146" s="43" t="inlineStr">
        <is>
          <t>115</t>
        </is>
      </c>
      <c r="E146" s="43" t="n"/>
      <c r="F146" s="43" t="n"/>
      <c r="G146" s="43" t="inlineStr">
        <is>
          <t>3HK-2.5-4</t>
        </is>
      </c>
      <c r="H146" s="43" t="n"/>
      <c r="I146" s="43" t="inlineStr">
        <is>
          <t>Máy</t>
        </is>
      </c>
      <c r="J146" s="53" t="n"/>
      <c r="K146" s="53" t="n">
        <v>150000</v>
      </c>
      <c r="L146" s="53" t="n">
        <v>160000</v>
      </c>
      <c r="M146" s="53" t="n">
        <v>180000</v>
      </c>
      <c r="N146" s="53" t="n"/>
      <c r="O146" s="43" t="n"/>
      <c r="P146" s="43" t="inlineStr">
        <is>
          <t>R-IS16-00-1</t>
        </is>
      </c>
      <c r="Q146" s="43" t="n"/>
      <c r="R146" s="43" t="inlineStr">
        <is>
          <t>Séc măng Isuzu 4HG1/ 4HK1/ 4HJ1 (3HK-2.5-4) - HENWEIT R-IS16-00-1</t>
        </is>
      </c>
      <c r="S146" s="61">
        <f>IF(OR('⚙️ BỘ HƠI'!$H$40=0,'⚙️ BỘ HƠI'!$H$2="",$C146="",LEFT($C146,1)="◆"),99999,IF(OR(ISNUMBER(SEARCH('⚙️ BỘ HƠI'!$H$2,$C146)),ISNUMBER(SEARCH($C146,'⚙️ BỘ HƠI'!$H$2))),ROW()-2,99999))</f>
        <v/>
      </c>
    </row>
    <row r="147" ht="24.75" customHeight="1">
      <c r="A147" s="45" t="inlineStr">
        <is>
          <t>HH076984</t>
        </is>
      </c>
      <c r="B147" s="45" t="inlineStr">
        <is>
          <t>ISUZU</t>
        </is>
      </c>
      <c r="C147" s="45" t="inlineStr">
        <is>
          <t>4HL1</t>
        </is>
      </c>
      <c r="D147" s="45" t="inlineStr">
        <is>
          <t>115</t>
        </is>
      </c>
      <c r="E147" s="45" t="n"/>
      <c r="F147" s="45" t="n"/>
      <c r="G147" s="45" t="inlineStr">
        <is>
          <t>3-2-3</t>
        </is>
      </c>
      <c r="H147" s="45" t="inlineStr">
        <is>
          <t>TP</t>
        </is>
      </c>
      <c r="I147" s="45" t="inlineStr">
        <is>
          <t>Cái</t>
        </is>
      </c>
      <c r="J147" s="54" t="n"/>
      <c r="K147" s="54" t="n"/>
      <c r="L147" s="54" t="n"/>
      <c r="M147" s="54" t="n"/>
      <c r="N147" s="54" t="n"/>
      <c r="O147" s="45" t="n"/>
      <c r="P147" s="45" t="n"/>
      <c r="Q147" s="45" t="n"/>
      <c r="R147" s="45" t="inlineStr">
        <is>
          <t>Séc măng 4HL1 (3-2-3) - TP</t>
        </is>
      </c>
      <c r="S147" s="61">
        <f>IF(OR('⚙️ BỘ HƠI'!$H$40=0,'⚙️ BỘ HƠI'!$H$2="",$C147="",LEFT($C147,1)="◆"),99999,IF(OR(ISNUMBER(SEARCH('⚙️ BỘ HƠI'!$H$2,$C147)),ISNUMBER(SEARCH($C147,'⚙️ BỘ HƠI'!$H$2))),ROW()-2,99999))</f>
        <v/>
      </c>
    </row>
    <row r="148" ht="24.75" customHeight="1">
      <c r="A148" s="43" t="inlineStr">
        <is>
          <t>HH00012</t>
        </is>
      </c>
      <c r="B148" s="43" t="inlineStr">
        <is>
          <t>ISUZU</t>
        </is>
      </c>
      <c r="C148" s="43" t="inlineStr">
        <is>
          <t>6HK1/-TC</t>
        </is>
      </c>
      <c r="D148" s="43" t="inlineStr">
        <is>
          <t>115</t>
        </is>
      </c>
      <c r="E148" s="43" t="n"/>
      <c r="F148" s="43" t="n"/>
      <c r="G148" s="43" t="inlineStr">
        <is>
          <t>2.948K-2-2.5-3</t>
        </is>
      </c>
      <c r="H148" s="43" t="inlineStr">
        <is>
          <t>NPR</t>
        </is>
      </c>
      <c r="I148" s="43" t="inlineStr">
        <is>
          <t>Cái</t>
        </is>
      </c>
      <c r="J148" s="53" t="n"/>
      <c r="K148" s="53" t="n">
        <v>1400000</v>
      </c>
      <c r="L148" s="53" t="n">
        <v>1500000</v>
      </c>
      <c r="M148" s="53" t="n">
        <v>1600000</v>
      </c>
      <c r="N148" s="53" t="n"/>
      <c r="O148" s="43" t="n"/>
      <c r="P148" s="43" t="inlineStr">
        <is>
          <t>SDI10178ZZ</t>
        </is>
      </c>
      <c r="Q148" s="43" t="n"/>
      <c r="R148" s="43" t="inlineStr">
        <is>
          <t>Séc măng 6HK1 -TC/ 2.948K-2-2.5-3 (SDI10178ZZ) - NPR</t>
        </is>
      </c>
      <c r="S148" s="61">
        <f>IF(OR('⚙️ BỘ HƠI'!$H$40=0,'⚙️ BỘ HƠI'!$H$2="",$C148="",LEFT($C148,1)="◆"),99999,IF(OR(ISNUMBER(SEARCH('⚙️ BỘ HƠI'!$H$2,$C148)),ISNUMBER(SEARCH($C148,'⚙️ BỘ HƠI'!$H$2))),ROW()-2,99999))</f>
        <v/>
      </c>
    </row>
    <row r="149" ht="24.75" customHeight="1">
      <c r="A149" s="45" t="inlineStr">
        <is>
          <t>HH074966</t>
        </is>
      </c>
      <c r="B149" s="45" t="inlineStr">
        <is>
          <t>ISUZU</t>
        </is>
      </c>
      <c r="C149" s="45" t="inlineStr">
        <is>
          <t>6HK1/3bạc/4HK1/4HG1/tách/bán/4</t>
        </is>
      </c>
      <c r="D149" s="45" t="inlineStr">
        <is>
          <t>115</t>
        </is>
      </c>
      <c r="E149" s="45" t="n"/>
      <c r="F149" s="45" t="n"/>
      <c r="G149" s="45" t="inlineStr">
        <is>
          <t>3HK-2.5-4</t>
        </is>
      </c>
      <c r="H149" s="45" t="inlineStr">
        <is>
          <t>NPR</t>
        </is>
      </c>
      <c r="I149" s="45" t="inlineStr">
        <is>
          <t>1 Máy</t>
        </is>
      </c>
      <c r="J149" s="54" t="n"/>
      <c r="K149" s="54" t="n">
        <v>1200000</v>
      </c>
      <c r="L149" s="54" t="n">
        <v>1300000</v>
      </c>
      <c r="M149" s="54" t="n">
        <v>1400000</v>
      </c>
      <c r="N149" s="54" t="n"/>
      <c r="O149" s="45" t="n"/>
      <c r="P149" s="45" t="inlineStr">
        <is>
          <t>SDI10228ZZ</t>
        </is>
      </c>
      <c r="Q149" s="45" t="n"/>
      <c r="R149" s="45" t="inlineStr">
        <is>
          <t>Séc măng 6HK1 (3bạc)/ 3HK-2.5-4 (SDI10228ZZ) 4HK1/ 4HG1, hộp6, tách bán 4 - NPR</t>
        </is>
      </c>
      <c r="S149" s="61">
        <f>IF(OR('⚙️ BỘ HƠI'!$H$40=0,'⚙️ BỘ HƠI'!$H$2="",$C149="",LEFT($C149,1)="◆"),99999,IF(OR(ISNUMBER(SEARCH('⚙️ BỘ HƠI'!$H$2,$C149)),ISNUMBER(SEARCH($C149,'⚙️ BỘ HƠI'!$H$2))),ROW()-2,99999))</f>
        <v/>
      </c>
    </row>
    <row r="150" ht="24.75" customHeight="1">
      <c r="A150" s="43" t="inlineStr">
        <is>
          <t>HH072628</t>
        </is>
      </c>
      <c r="B150" s="43" t="inlineStr">
        <is>
          <t>ISUZU</t>
        </is>
      </c>
      <c r="C150" s="43" t="inlineStr">
        <is>
          <t>6SA1</t>
        </is>
      </c>
      <c r="D150" s="43" t="inlineStr">
        <is>
          <t>115</t>
        </is>
      </c>
      <c r="E150" s="43" t="n"/>
      <c r="F150" s="43" t="n"/>
      <c r="G150" s="43" t="inlineStr">
        <is>
          <t>3-2.5-4</t>
        </is>
      </c>
      <c r="H150" s="43" t="inlineStr">
        <is>
          <t>RIK</t>
        </is>
      </c>
      <c r="I150" s="43" t="inlineStr">
        <is>
          <t>1Máy</t>
        </is>
      </c>
      <c r="J150" s="53" t="n"/>
      <c r="K150" s="53" t="n"/>
      <c r="L150" s="53" t="n"/>
      <c r="M150" s="53" t="n"/>
      <c r="N150" s="53" t="n"/>
      <c r="O150" s="43" t="n"/>
      <c r="P150" s="43" t="n"/>
      <c r="Q150" s="43" t="n"/>
      <c r="R150" s="43" t="inlineStr">
        <is>
          <t>Séc măng 6SA1 (3-2.5-4) - RIK</t>
        </is>
      </c>
      <c r="S150" s="61">
        <f>IF(OR('⚙️ BỘ HƠI'!$H$40=0,'⚙️ BỘ HƠI'!$H$2="",$C150="",LEFT($C150,1)="◆"),99999,IF(OR(ISNUMBER(SEARCH('⚙️ BỘ HƠI'!$H$2,$C150)),ISNUMBER(SEARCH($C150,'⚙️ BỘ HƠI'!$H$2))),ROW()-2,99999))</f>
        <v/>
      </c>
    </row>
    <row r="151" ht="24.75" customHeight="1">
      <c r="A151" s="45" t="inlineStr">
        <is>
          <t>HH083222</t>
        </is>
      </c>
      <c r="B151" s="45" t="inlineStr">
        <is>
          <t>ISUZU</t>
        </is>
      </c>
      <c r="C151" s="45" t="inlineStr">
        <is>
          <t>ISU/6HK1/4G</t>
        </is>
      </c>
      <c r="D151" s="45" t="inlineStr">
        <is>
          <t>115</t>
        </is>
      </c>
      <c r="E151" s="45" t="n"/>
      <c r="F151" s="45" t="n"/>
      <c r="G151" s="45" t="inlineStr">
        <is>
          <t>2.948K-2-2.5-3</t>
        </is>
      </c>
      <c r="H151" s="45" t="inlineStr">
        <is>
          <t>MAHLE</t>
        </is>
      </c>
      <c r="I151" s="45" t="inlineStr">
        <is>
          <t>Máy</t>
        </is>
      </c>
      <c r="J151" s="54" t="n"/>
      <c r="K151" s="54" t="n">
        <v>310000</v>
      </c>
      <c r="L151" s="54" t="n">
        <v>330000</v>
      </c>
      <c r="M151" s="54" t="n">
        <v>360000</v>
      </c>
      <c r="N151" s="54" t="n"/>
      <c r="O151" s="45" t="n"/>
      <c r="P151" s="45" t="inlineStr">
        <is>
          <t>8-98017166</t>
        </is>
      </c>
      <c r="Q151" s="45" t="n"/>
      <c r="R151" s="45" t="inlineStr">
        <is>
          <t>Séc măng ISU 6HK1 (4G)/ 2.948K-2-2.5-3 (8-98017166) - MAHLE</t>
        </is>
      </c>
      <c r="S151" s="61">
        <f>IF(OR('⚙️ BỘ HƠI'!$H$40=0,'⚙️ BỘ HƠI'!$H$2="",$C151="",LEFT($C151,1)="◆"),99999,IF(OR(ISNUMBER(SEARCH('⚙️ BỘ HƠI'!$H$2,$C151)),ISNUMBER(SEARCH($C151,'⚙️ BỘ HƠI'!$H$2))),ROW()-2,99999))</f>
        <v/>
      </c>
    </row>
    <row r="152" ht="24.75" customHeight="1">
      <c r="A152" s="43" t="inlineStr">
        <is>
          <t>HH083714</t>
        </is>
      </c>
      <c r="B152" s="43" t="inlineStr">
        <is>
          <t>ISUZU</t>
        </is>
      </c>
      <c r="C152" s="43" t="inlineStr">
        <is>
          <t>Isu/6HK1-TC/4HK1/1+2+4thép</t>
        </is>
      </c>
      <c r="D152" s="43" t="inlineStr">
        <is>
          <t>115</t>
        </is>
      </c>
      <c r="E152" s="43" t="n"/>
      <c r="F152" s="43" t="n"/>
      <c r="G152" s="43" t="inlineStr">
        <is>
          <t>2.948K-2-2.5-3</t>
        </is>
      </c>
      <c r="H152" s="43" t="inlineStr">
        <is>
          <t>NPR</t>
        </is>
      </c>
      <c r="I152" s="43" t="inlineStr">
        <is>
          <t>Máy</t>
        </is>
      </c>
      <c r="J152" s="53" t="n"/>
      <c r="K152" s="53" t="n">
        <v>250000</v>
      </c>
      <c r="L152" s="53" t="n">
        <v>270000</v>
      </c>
      <c r="M152" s="53" t="n">
        <v>300000</v>
      </c>
      <c r="N152" s="53" t="n"/>
      <c r="O152" s="43" t="n"/>
      <c r="P152" s="43" t="inlineStr">
        <is>
          <t>YDI10178ZZ</t>
        </is>
      </c>
      <c r="Q152" s="43" t="n"/>
      <c r="R152" s="43" t="inlineStr">
        <is>
          <t>Séc măng Isu 6HK1-TC/YDI10178ZZ/4HK1 (2.948K-2-2.5-3) 1+2+4thép HỘP1- NPR</t>
        </is>
      </c>
      <c r="S152" s="61">
        <f>IF(OR('⚙️ BỘ HƠI'!$H$40=0,'⚙️ BỘ HƠI'!$H$2="",$C152="",LEFT($C152,1)="◆"),99999,IF(OR(ISNUMBER(SEARCH('⚙️ BỘ HƠI'!$H$2,$C152)),ISNUMBER(SEARCH($C152,'⚙️ BỘ HƠI'!$H$2))),ROW()-2,99999))</f>
        <v/>
      </c>
    </row>
    <row r="153" ht="24.75" customHeight="1">
      <c r="A153" s="45" t="inlineStr">
        <is>
          <t>HH073066</t>
        </is>
      </c>
      <c r="B153" s="45" t="inlineStr">
        <is>
          <t>ISUZU</t>
        </is>
      </c>
      <c r="C153" s="45" t="inlineStr">
        <is>
          <t>6SD1-X</t>
        </is>
      </c>
      <c r="D153" s="45" t="inlineStr">
        <is>
          <t>117.9</t>
        </is>
      </c>
      <c r="E153" s="45" t="n"/>
      <c r="F153" s="45" t="n"/>
      <c r="G153" s="45" t="inlineStr">
        <is>
          <t>3.5-2.5-5</t>
        </is>
      </c>
      <c r="H153" s="45" t="inlineStr">
        <is>
          <t>TP</t>
        </is>
      </c>
      <c r="I153" s="45" t="inlineStr">
        <is>
          <t>Máy</t>
        </is>
      </c>
      <c r="J153" s="54" t="n"/>
      <c r="K153" s="54" t="n"/>
      <c r="L153" s="54" t="n"/>
      <c r="M153" s="54" t="n"/>
      <c r="N153" s="54" t="n"/>
      <c r="O153" s="45" t="n"/>
      <c r="P153" s="45" t="n"/>
      <c r="Q153" s="45" t="n"/>
      <c r="R153" s="45" t="inlineStr">
        <is>
          <t>Séc măng 6SD1-X (3.5-2.5-5) - TP</t>
        </is>
      </c>
      <c r="S153" s="61">
        <f>IF(OR('⚙️ BỘ HƠI'!$H$40=0,'⚙️ BỘ HƠI'!$H$2="",$C153="",LEFT($C153,1)="◆"),99999,IF(OR(ISNUMBER(SEARCH('⚙️ BỘ HƠI'!$H$2,$C153)),ISNUMBER(SEARCH($C153,'⚙️ BỘ HƠI'!$H$2))),ROW()-2,99999))</f>
        <v/>
      </c>
    </row>
    <row r="154" ht="24.75" customHeight="1">
      <c r="A154" s="43" t="inlineStr">
        <is>
          <t>HH075903</t>
        </is>
      </c>
      <c r="B154" s="43" t="inlineStr">
        <is>
          <t>ISUZU</t>
        </is>
      </c>
      <c r="C154" s="43" t="inlineStr">
        <is>
          <t>Isu/6SD1-TC/nhớt/thép</t>
        </is>
      </c>
      <c r="D154" s="43" t="inlineStr">
        <is>
          <t>117.9</t>
        </is>
      </c>
      <c r="E154" s="43" t="n"/>
      <c r="F154" s="43" t="n"/>
      <c r="G154" s="43" t="inlineStr">
        <is>
          <t>4K-3-3-4</t>
        </is>
      </c>
      <c r="H154" s="43" t="inlineStr">
        <is>
          <t>NPR</t>
        </is>
      </c>
      <c r="I154" s="43" t="inlineStr">
        <is>
          <t>Máy</t>
        </is>
      </c>
      <c r="J154" s="53" t="n"/>
      <c r="K154" s="53" t="n">
        <v>2300000</v>
      </c>
      <c r="L154" s="53" t="n">
        <v>2450000</v>
      </c>
      <c r="M154" s="53" t="n">
        <v>2600000</v>
      </c>
      <c r="N154" s="53" t="n"/>
      <c r="O154" s="43" t="n"/>
      <c r="P154" s="43" t="inlineStr">
        <is>
          <t>SDI10194ZZ</t>
        </is>
      </c>
      <c r="Q154" s="43" t="n"/>
      <c r="R154" s="43" t="inlineStr">
        <is>
          <t>Séc măng Isu 6SD1-TC/SDI10194ZZ (4K-3-3-4) nhớt thép, HỘP6- NPR</t>
        </is>
      </c>
      <c r="S154" s="61">
        <f>IF(OR('⚙️ BỘ HƠI'!$H$40=0,'⚙️ BỘ HƠI'!$H$2="",$C154="",LEFT($C154,1)="◆"),99999,IF(OR(ISNUMBER(SEARCH('⚙️ BỘ HƠI'!$H$2,$C154)),ISNUMBER(SEARCH($C154,'⚙️ BỘ HƠI'!$H$2))),ROW()-2,99999))</f>
        <v/>
      </c>
    </row>
    <row r="155" ht="24.75" customHeight="1">
      <c r="A155" s="45" t="inlineStr">
        <is>
          <t>HH071478</t>
        </is>
      </c>
      <c r="B155" s="45" t="inlineStr">
        <is>
          <t>ISUZU</t>
        </is>
      </c>
      <c r="C155" s="45" t="inlineStr">
        <is>
          <t>Isu/6SD1/1/thép</t>
        </is>
      </c>
      <c r="D155" s="45" t="inlineStr">
        <is>
          <t>117.9</t>
        </is>
      </c>
      <c r="E155" s="45" t="n"/>
      <c r="F155" s="45" t="n"/>
      <c r="G155" s="45" t="inlineStr">
        <is>
          <t>3.5-2.5-5</t>
        </is>
      </c>
      <c r="H155" s="45" t="inlineStr">
        <is>
          <t>NPR</t>
        </is>
      </c>
      <c r="I155" s="45" t="inlineStr">
        <is>
          <t>Máy</t>
        </is>
      </c>
      <c r="J155" s="54" t="n"/>
      <c r="K155" s="54" t="n">
        <v>1750000</v>
      </c>
      <c r="L155" s="54" t="n">
        <v>1850000</v>
      </c>
      <c r="M155" s="54" t="n">
        <v>1950000</v>
      </c>
      <c r="N155" s="54" t="n"/>
      <c r="O155" s="45" t="n"/>
      <c r="P155" s="45" t="inlineStr">
        <is>
          <t>SDI10179ZX</t>
        </is>
      </c>
      <c r="Q155" s="45" t="n"/>
      <c r="R155" s="45" t="inlineStr">
        <is>
          <t>Séc măng Isu 6SD1/ SDI10179ZX (3.5-2.5-5) 1 thép, HỘP6 - NPR</t>
        </is>
      </c>
      <c r="S155" s="61">
        <f>IF(OR('⚙️ BỘ HƠI'!$H$40=0,'⚙️ BỘ HƠI'!$H$2="",$C155="",LEFT($C155,1)="◆"),99999,IF(OR(ISNUMBER(SEARCH('⚙️ BỘ HƠI'!$H$2,$C155)),ISNUMBER(SEARCH($C155,'⚙️ BỘ HƠI'!$H$2))),ROW()-2,99999))</f>
        <v/>
      </c>
    </row>
    <row r="156" ht="24.75" customHeight="1">
      <c r="A156" s="43" t="inlineStr">
        <is>
          <t>HH077120</t>
        </is>
      </c>
      <c r="B156" s="43" t="inlineStr">
        <is>
          <t>ISUZU</t>
        </is>
      </c>
      <c r="C156" s="43" t="inlineStr">
        <is>
          <t>6UZ1</t>
        </is>
      </c>
      <c r="D156" s="43" t="inlineStr">
        <is>
          <t>120</t>
        </is>
      </c>
      <c r="E156" s="43" t="n"/>
      <c r="F156" s="43" t="n"/>
      <c r="G156" s="43" t="n"/>
      <c r="H156" s="43" t="inlineStr">
        <is>
          <t>NPR</t>
        </is>
      </c>
      <c r="I156" s="43" t="inlineStr">
        <is>
          <t>Máy</t>
        </is>
      </c>
      <c r="J156" s="53" t="n"/>
      <c r="K156" s="53" t="n"/>
      <c r="L156" s="53" t="n"/>
      <c r="M156" s="53" t="n"/>
      <c r="N156" s="53" t="n"/>
      <c r="O156" s="43" t="n"/>
      <c r="P156" s="43" t="n"/>
      <c r="Q156" s="43" t="n"/>
      <c r="R156" s="43" t="inlineStr">
        <is>
          <t>Séc măng 6UZ1 - NPR</t>
        </is>
      </c>
      <c r="S156" s="61">
        <f>IF(OR('⚙️ BỘ HƠI'!$H$40=0,'⚙️ BỘ HƠI'!$H$2="",$C156="",LEFT($C156,1)="◆"),99999,IF(OR(ISNUMBER(SEARCH('⚙️ BỘ HƠI'!$H$2,$C156)),ISNUMBER(SEARCH($C156,'⚙️ BỘ HƠI'!$H$2))),ROW()-2,99999))</f>
        <v/>
      </c>
    </row>
    <row r="157" ht="24.75" customHeight="1">
      <c r="A157" s="45" t="inlineStr">
        <is>
          <t>HH081225</t>
        </is>
      </c>
      <c r="B157" s="45" t="inlineStr">
        <is>
          <t>ISUZU</t>
        </is>
      </c>
      <c r="C157" s="45" t="inlineStr">
        <is>
          <t>6RB1</t>
        </is>
      </c>
      <c r="D157" s="45" t="inlineStr">
        <is>
          <t>135</t>
        </is>
      </c>
      <c r="E157" s="45" t="n"/>
      <c r="F157" s="45" t="n"/>
      <c r="G157" s="45" t="inlineStr">
        <is>
          <t>4-2.5-4</t>
        </is>
      </c>
      <c r="H157" s="45" t="inlineStr">
        <is>
          <t>TP</t>
        </is>
      </c>
      <c r="I157" s="45" t="inlineStr">
        <is>
          <t>Máy</t>
        </is>
      </c>
      <c r="J157" s="54" t="n"/>
      <c r="K157" s="54" t="n"/>
      <c r="L157" s="54" t="n"/>
      <c r="M157" s="54" t="n"/>
      <c r="N157" s="54" t="n"/>
      <c r="O157" s="45" t="n"/>
      <c r="P157" s="45" t="n"/>
      <c r="Q157" s="45" t="n"/>
      <c r="R157" s="45" t="inlineStr">
        <is>
          <t>Séc măng 6RB1/ 4-2.5-4 - TP</t>
        </is>
      </c>
      <c r="S157" s="61">
        <f>IF(OR('⚙️ BỘ HƠI'!$H$40=0,'⚙️ BỘ HƠI'!$H$2="",$C157="",LEFT($C157,1)="◆"),99999,IF(OR(ISNUMBER(SEARCH('⚙️ BỘ HƠI'!$H$2,$C157)),ISNUMBER(SEARCH($C157,'⚙️ BỘ HƠI'!$H$2))),ROW()-2,99999))</f>
        <v/>
      </c>
    </row>
    <row r="158" ht="24.75" customHeight="1">
      <c r="A158" s="43" t="inlineStr">
        <is>
          <t>HH074974</t>
        </is>
      </c>
      <c r="B158" s="43" t="inlineStr">
        <is>
          <t>ISUZU</t>
        </is>
      </c>
      <c r="C158" s="43" t="inlineStr">
        <is>
          <t>6RB1-MTC/DK/132.9/-</t>
        </is>
      </c>
      <c r="D158" s="43" t="inlineStr">
        <is>
          <t>135</t>
        </is>
      </c>
      <c r="E158" s="43" t="n"/>
      <c r="F158" s="43" t="n"/>
      <c r="G158" s="43" t="inlineStr">
        <is>
          <t>4-2.5-4</t>
        </is>
      </c>
      <c r="H158" s="43" t="inlineStr">
        <is>
          <t>NPR</t>
        </is>
      </c>
      <c r="I158" s="43" t="inlineStr">
        <is>
          <t>Máy</t>
        </is>
      </c>
      <c r="J158" s="53" t="n"/>
      <c r="K158" s="53" t="n">
        <v>2200000</v>
      </c>
      <c r="L158" s="53" t="n">
        <v>2300000</v>
      </c>
      <c r="M158" s="53" t="n">
        <v>2500000</v>
      </c>
      <c r="N158" s="53" t="n"/>
      <c r="O158" s="43" t="n"/>
      <c r="P158" s="43" t="inlineStr">
        <is>
          <t>SDI10116ZZ</t>
        </is>
      </c>
      <c r="Q158" s="43" t="n"/>
      <c r="R158" s="43" t="inlineStr">
        <is>
          <t>Séc măng 6RB1-MTC (4-2.5-4) DK 132.9 - SDI10116ZZ - NPR</t>
        </is>
      </c>
      <c r="S158" s="61">
        <f>IF(OR('⚙️ BỘ HƠI'!$H$40=0,'⚙️ BỘ HƠI'!$H$2="",$C158="",LEFT($C158,1)="◆"),99999,IF(OR(ISNUMBER(SEARCH('⚙️ BỘ HƠI'!$H$2,$C158)),ISNUMBER(SEARCH($C158,'⚙️ BỘ HƠI'!$H$2))),ROW()-2,99999))</f>
        <v/>
      </c>
    </row>
    <row r="159" ht="24.75" customHeight="1">
      <c r="A159" s="45" t="inlineStr">
        <is>
          <t>HH0637</t>
        </is>
      </c>
      <c r="B159" s="45" t="inlineStr">
        <is>
          <t>ISUZU</t>
        </is>
      </c>
      <c r="C159" s="45" t="inlineStr">
        <is>
          <t>Isu/6RB1</t>
        </is>
      </c>
      <c r="D159" s="45" t="inlineStr">
        <is>
          <t>135</t>
        </is>
      </c>
      <c r="E159" s="45" t="n"/>
      <c r="F159" s="45" t="n"/>
      <c r="G159" s="45" t="inlineStr">
        <is>
          <t>4-2.5-4</t>
        </is>
      </c>
      <c r="H159" s="45" t="inlineStr">
        <is>
          <t>NPR</t>
        </is>
      </c>
      <c r="I159" s="45" t="inlineStr">
        <is>
          <t>Máy</t>
        </is>
      </c>
      <c r="J159" s="54" t="n"/>
      <c r="K159" s="54" t="n">
        <v>1850000</v>
      </c>
      <c r="L159" s="54" t="n">
        <v>1950000</v>
      </c>
      <c r="M159" s="54" t="n">
        <v>2100000</v>
      </c>
      <c r="N159" s="54" t="n"/>
      <c r="O159" s="45" t="n"/>
      <c r="P159" s="45" t="inlineStr">
        <is>
          <t>SDI10117ZZ</t>
        </is>
      </c>
      <c r="Q159" s="45" t="n"/>
      <c r="R159" s="45" t="inlineStr">
        <is>
          <t>Séc măng Isu 6RB1/ SDI10117ZZ (4-2.5-4) HỘP6 - NPR</t>
        </is>
      </c>
      <c r="S159" s="61">
        <f>IF(OR('⚙️ BỘ HƠI'!$H$40=0,'⚙️ BỘ HƠI'!$H$2="",$C159="",LEFT($C159,1)="◆"),99999,IF(OR(ISNUMBER(SEARCH('⚙️ BỘ HƠI'!$H$2,$C159)),ISNUMBER(SEARCH($C159,'⚙️ BỘ HƠI'!$H$2))),ROW()-2,99999))</f>
        <v/>
      </c>
    </row>
    <row r="160" ht="24.75" customHeight="1">
      <c r="A160" s="43" t="inlineStr">
        <is>
          <t>HH074967</t>
        </is>
      </c>
      <c r="B160" s="43" t="inlineStr">
        <is>
          <t>ISUZU</t>
        </is>
      </c>
      <c r="C160" s="43" t="inlineStr">
        <is>
          <t>Isu/6RB1-TC</t>
        </is>
      </c>
      <c r="D160" s="43" t="inlineStr">
        <is>
          <t>135</t>
        </is>
      </c>
      <c r="E160" s="43" t="n"/>
      <c r="F160" s="43" t="n"/>
      <c r="G160" s="43" t="inlineStr">
        <is>
          <t>4.5-2.5-4</t>
        </is>
      </c>
      <c r="H160" s="43" t="inlineStr">
        <is>
          <t>NPR</t>
        </is>
      </c>
      <c r="I160" s="43" t="inlineStr">
        <is>
          <t>Máy</t>
        </is>
      </c>
      <c r="J160" s="53" t="n"/>
      <c r="K160" s="53" t="n">
        <v>3300000</v>
      </c>
      <c r="L160" s="53" t="n">
        <v>3500000</v>
      </c>
      <c r="M160" s="53" t="n">
        <v>3700000</v>
      </c>
      <c r="N160" s="53" t="n"/>
      <c r="O160" s="43" t="n"/>
      <c r="P160" s="43" t="inlineStr">
        <is>
          <t>SJI10142ZZ</t>
        </is>
      </c>
      <c r="Q160" s="43" t="n"/>
      <c r="R160" s="43" t="inlineStr">
        <is>
          <t>Séc măng Isu 6RB1-TC/ SJI10142ZZ (4.5-2.5-4) HỘP6 - NPR</t>
        </is>
      </c>
      <c r="S160" s="61">
        <f>IF(OR('⚙️ BỘ HƠI'!$H$40=0,'⚙️ BỘ HƠI'!$H$2="",$C160="",LEFT($C160,1)="◆"),99999,IF(OR(ISNUMBER(SEARCH('⚙️ BỘ HƠI'!$H$2,$C160)),ISNUMBER(SEARCH($C160,'⚙️ BỘ HƠI'!$H$2))),ROW()-2,99999))</f>
        <v/>
      </c>
    </row>
    <row r="161" ht="24.75" customHeight="1">
      <c r="A161" s="45" t="inlineStr">
        <is>
          <t>HH00022</t>
        </is>
      </c>
      <c r="B161" s="45" t="inlineStr">
        <is>
          <t>ISUZU</t>
        </is>
      </c>
      <c r="C161" s="45" t="inlineStr">
        <is>
          <t>Isu/6RB1/6RA1</t>
        </is>
      </c>
      <c r="D161" s="45" t="inlineStr">
        <is>
          <t>135</t>
        </is>
      </c>
      <c r="E161" s="45" t="n"/>
      <c r="F161" s="45" t="n"/>
      <c r="G161" s="45" t="inlineStr">
        <is>
          <t>4-2.5-5</t>
        </is>
      </c>
      <c r="H161" s="45" t="inlineStr">
        <is>
          <t>NPR</t>
        </is>
      </c>
      <c r="I161" s="45" t="inlineStr">
        <is>
          <t>Máy</t>
        </is>
      </c>
      <c r="J161" s="54" t="n"/>
      <c r="K161" s="54" t="n">
        <v>1900000</v>
      </c>
      <c r="L161" s="54" t="n">
        <v>2000000</v>
      </c>
      <c r="M161" s="54" t="n">
        <v>2150000</v>
      </c>
      <c r="N161" s="54" t="n"/>
      <c r="O161" s="45" t="n"/>
      <c r="P161" s="45" t="inlineStr">
        <is>
          <t>SDI10100ZZ</t>
        </is>
      </c>
      <c r="Q161" s="45" t="n"/>
      <c r="R161" s="45" t="inlineStr">
        <is>
          <t>Séc măng Isu 6RB1/6RA1/SDI10100ZZ (4-2.5-5) HỘP6 - NPR</t>
        </is>
      </c>
      <c r="S161" s="61">
        <f>IF(OR('⚙️ BỘ HƠI'!$H$40=0,'⚙️ BỘ HƠI'!$H$2="",$C161="",LEFT($C161,1)="◆"),99999,IF(OR(ISNUMBER(SEARCH('⚙️ BỘ HƠI'!$H$2,$C161)),ISNUMBER(SEARCH($C161,'⚙️ BỘ HƠI'!$H$2))),ROW()-2,99999))</f>
        <v/>
      </c>
    </row>
    <row r="162" ht="24.75" customHeight="1">
      <c r="A162" s="43" t="inlineStr">
        <is>
          <t>HH073425</t>
        </is>
      </c>
      <c r="B162" s="43" t="inlineStr">
        <is>
          <t>ISUZU</t>
        </is>
      </c>
      <c r="C162" s="43" t="inlineStr">
        <is>
          <t>6WG1/6WF1</t>
        </is>
      </c>
      <c r="D162" s="43" t="inlineStr">
        <is>
          <t>147</t>
        </is>
      </c>
      <c r="E162" s="43" t="n"/>
      <c r="F162" s="43" t="n"/>
      <c r="G162" s="43" t="inlineStr">
        <is>
          <t>2.95K-2.5-3-4</t>
        </is>
      </c>
      <c r="H162" s="43" t="inlineStr">
        <is>
          <t>NPR</t>
        </is>
      </c>
      <c r="I162" s="43" t="inlineStr">
        <is>
          <t>1Máy</t>
        </is>
      </c>
      <c r="J162" s="53" t="n"/>
      <c r="K162" s="53" t="n">
        <v>2800000</v>
      </c>
      <c r="L162" s="53" t="n">
        <v>2950000</v>
      </c>
      <c r="M162" s="53" t="n">
        <v>3150000</v>
      </c>
      <c r="N162" s="53" t="n"/>
      <c r="O162" s="43" t="n"/>
      <c r="P162" s="43" t="inlineStr">
        <is>
          <t>SDI10181ZZ</t>
        </is>
      </c>
      <c r="Q162" s="43" t="n"/>
      <c r="R162" s="43" t="inlineStr">
        <is>
          <t>Séc măng 6WG1/6WF1 (2.95K-2.5-3-4) SDI10181ZZ - NPR</t>
        </is>
      </c>
      <c r="S162" s="61">
        <f>IF(OR('⚙️ BỘ HƠI'!$H$40=0,'⚙️ BỘ HƠI'!$H$2="",$C162="",LEFT($C162,1)="◆"),99999,IF(OR(ISNUMBER(SEARCH('⚙️ BỘ HƠI'!$H$2,$C162)),ISNUMBER(SEARCH($C162,'⚙️ BỘ HƠI'!$H$2))),ROW()-2,99999))</f>
        <v/>
      </c>
    </row>
    <row r="163" ht="24.75" customHeight="1">
      <c r="A163" s="45" t="inlineStr">
        <is>
          <t>HH072719</t>
        </is>
      </c>
      <c r="B163" s="45" t="inlineStr">
        <is>
          <t>ISUZU</t>
        </is>
      </c>
      <c r="C163" s="45" t="inlineStr">
        <is>
          <t>Isu/6WG1-TC/6WF1/1+4/thép</t>
        </is>
      </c>
      <c r="D163" s="45" t="inlineStr">
        <is>
          <t>147</t>
        </is>
      </c>
      <c r="E163" s="45" t="n"/>
      <c r="F163" s="45" t="n"/>
      <c r="G163" s="45" t="inlineStr">
        <is>
          <t>3.8K-3-3-4</t>
        </is>
      </c>
      <c r="H163" s="45" t="inlineStr">
        <is>
          <t>NPR</t>
        </is>
      </c>
      <c r="I163" s="45" t="inlineStr">
        <is>
          <t>Máy</t>
        </is>
      </c>
      <c r="J163" s="54" t="n"/>
      <c r="K163" s="54" t="n">
        <v>2800000</v>
      </c>
      <c r="L163" s="54" t="n">
        <v>2970000</v>
      </c>
      <c r="M163" s="54" t="n">
        <v>3200000</v>
      </c>
      <c r="N163" s="54" t="n"/>
      <c r="O163" s="45" t="n"/>
      <c r="P163" s="45" t="inlineStr">
        <is>
          <t>SDI10167ZZ</t>
        </is>
      </c>
      <c r="Q163" s="45" t="n"/>
      <c r="R163" s="45" t="inlineStr">
        <is>
          <t>Séc măng Isu 6WG1-TC/6WF1/SDI10167ZZ (3.8K-3-3-4) 1+4 thép, HỘP6- NPR</t>
        </is>
      </c>
      <c r="S163" s="61">
        <f>IF(OR('⚙️ BỘ HƠI'!$H$40=0,'⚙️ BỘ HƠI'!$H$2="",$C163="",LEFT($C163,1)="◆"),99999,IF(OR(ISNUMBER(SEARCH('⚙️ BỘ HƠI'!$H$2,$C163)),ISNUMBER(SEARCH($C163,'⚙️ BỘ HƠI'!$H$2))),ROW()-2,99999))</f>
        <v/>
      </c>
    </row>
    <row r="164" ht="24.75" customHeight="1">
      <c r="A164" s="43" t="inlineStr">
        <is>
          <t>HH074380</t>
        </is>
      </c>
      <c r="B164" s="43" t="inlineStr">
        <is>
          <t>ISUZU</t>
        </is>
      </c>
      <c r="C164" s="43" t="inlineStr">
        <is>
          <t>D500</t>
        </is>
      </c>
      <c r="D164" s="43" t="inlineStr">
        <is>
          <t>98</t>
        </is>
      </c>
      <c r="E164" s="43" t="inlineStr">
        <is>
          <t>gang</t>
        </is>
      </c>
      <c r="F164" s="43" t="inlineStr">
        <is>
          <t>có mạ</t>
        </is>
      </c>
      <c r="G164" s="43" t="inlineStr">
        <is>
          <t>3-2.5-5</t>
        </is>
      </c>
      <c r="H164" s="43" t="inlineStr">
        <is>
          <t>TP</t>
        </is>
      </c>
      <c r="I164" s="43" t="inlineStr">
        <is>
          <t>Máy</t>
        </is>
      </c>
      <c r="J164" s="53" t="n"/>
      <c r="K164" s="53" t="n"/>
      <c r="L164" s="53" t="n"/>
      <c r="M164" s="53" t="n"/>
      <c r="N164" s="53" t="n"/>
      <c r="O164" s="43" t="n"/>
      <c r="P164" s="43" t="n"/>
      <c r="Q164" s="43" t="n"/>
      <c r="R164" s="43" t="inlineStr">
        <is>
          <t>Séc măng ISUZU D500 (3-2.5-5) có mạ - TP</t>
        </is>
      </c>
      <c r="S164" s="61">
        <f>IF(OR('⚙️ BỘ HƠI'!$H$40=0,'⚙️ BỘ HƠI'!$H$2="",$C164="",LEFT($C164,1)="◆"),99999,IF(OR(ISNUMBER(SEARCH('⚙️ BỘ HƠI'!$H$2,$C164)),ISNUMBER(SEARCH($C164,'⚙️ BỘ HƠI'!$H$2))),ROW()-2,99999))</f>
        <v/>
      </c>
    </row>
    <row r="165" ht="24.75" customHeight="1">
      <c r="A165" s="74" t="n"/>
      <c r="B165" s="74" t="n"/>
      <c r="C165" s="75" t="inlineStr">
        <is>
          <t>◆ MAZDA KIA</t>
        </is>
      </c>
      <c r="D165" s="74" t="n"/>
      <c r="E165" s="74" t="n"/>
      <c r="F165" s="74" t="n"/>
      <c r="G165" s="74" t="n"/>
      <c r="H165" s="74" t="n"/>
      <c r="I165" s="74" t="n"/>
      <c r="J165" s="76" t="n"/>
      <c r="K165" s="76" t="n"/>
      <c r="L165" s="76" t="n"/>
      <c r="M165" s="76" t="n"/>
      <c r="N165" s="76" t="n"/>
      <c r="O165" s="74" t="n"/>
      <c r="P165" s="74" t="n"/>
      <c r="Q165" s="74" t="n"/>
      <c r="R165" s="74" t="n"/>
      <c r="S165" s="61" t="n"/>
    </row>
    <row r="166" ht="24.75" customHeight="1">
      <c r="A166" s="43" t="inlineStr">
        <is>
          <t>HH084135</t>
        </is>
      </c>
      <c r="B166" s="43" t="inlineStr">
        <is>
          <t>MAZDA KIA</t>
        </is>
      </c>
      <c r="C166" s="43" t="inlineStr">
        <is>
          <t>JS/K2700/J2/94.5</t>
        </is>
      </c>
      <c r="D166" s="43" t="inlineStr">
        <is>
          <t>92</t>
        </is>
      </c>
      <c r="E166" s="43" t="n"/>
      <c r="F166" s="43" t="n"/>
      <c r="G166" s="43" t="inlineStr">
        <is>
          <t>2-2-3</t>
        </is>
      </c>
      <c r="H166" s="43" t="inlineStr">
        <is>
          <t>HENWEIT R-KI17-00</t>
        </is>
      </c>
      <c r="I166" s="43" t="inlineStr">
        <is>
          <t>Máy</t>
        </is>
      </c>
      <c r="J166" s="53" t="n"/>
      <c r="K166" s="53" t="n">
        <v>100000</v>
      </c>
      <c r="L166" s="53" t="n">
        <v>110000</v>
      </c>
      <c r="M166" s="53" t="n">
        <v>125000</v>
      </c>
      <c r="N166" s="53" t="n"/>
      <c r="O166" s="43" t="n"/>
      <c r="P166" s="43" t="n"/>
      <c r="Q166" s="43" t="n"/>
      <c r="R166" s="43" t="inlineStr">
        <is>
          <t>Séc măng Kia JS/ K2700/ J2/ 94.5 (2-2-3) - HENWEIT R-KI17-00</t>
        </is>
      </c>
      <c r="S166" s="61">
        <f>IF(OR('⚙️ BỘ HƠI'!$H$40=0,'⚙️ BỘ HƠI'!$H$2="",$C166="",LEFT($C166,1)="◆"),99999,IF(OR(ISNUMBER(SEARCH('⚙️ BỘ HƠI'!$H$2,$C166)),ISNUMBER(SEARCH($C166,'⚙️ BỘ HƠI'!$H$2))),ROW()-2,99999))</f>
        <v/>
      </c>
    </row>
    <row r="167" ht="24.75" customHeight="1">
      <c r="A167" s="45" t="inlineStr">
        <is>
          <t>HH078408</t>
        </is>
      </c>
      <c r="B167" s="45" t="inlineStr">
        <is>
          <t>MAZDA KIA</t>
        </is>
      </c>
      <c r="C167" s="45" t="inlineStr">
        <is>
          <t>JS/K2700/J2/DK/94.5</t>
        </is>
      </c>
      <c r="D167" s="45" t="inlineStr">
        <is>
          <t>92</t>
        </is>
      </c>
      <c r="E167" s="45" t="n"/>
      <c r="F167" s="45" t="n"/>
      <c r="G167" s="45" t="inlineStr">
        <is>
          <t>2-2-3</t>
        </is>
      </c>
      <c r="H167" s="45" t="inlineStr">
        <is>
          <t>IZUMI</t>
        </is>
      </c>
      <c r="I167" s="45" t="inlineStr">
        <is>
          <t>1Máy</t>
        </is>
      </c>
      <c r="J167" s="54" t="n"/>
      <c r="K167" s="54" t="n">
        <v>90000</v>
      </c>
      <c r="L167" s="54" t="n">
        <v>95000</v>
      </c>
      <c r="M167" s="54" t="n">
        <v>100000</v>
      </c>
      <c r="N167" s="54" t="n"/>
      <c r="O167" s="45" t="n"/>
      <c r="P167" s="45" t="n"/>
      <c r="Q167" s="45" t="n"/>
      <c r="R167" s="45" t="inlineStr">
        <is>
          <t>Séc măng Kia JS/K2700/J2 (2-2-3) DK 94.5 - IZUMI</t>
        </is>
      </c>
      <c r="S167" s="61">
        <f>IF(OR('⚙️ BỘ HƠI'!$H$40=0,'⚙️ BỘ HƠI'!$H$2="",$C167="",LEFT($C167,1)="◆"),99999,IF(OR(ISNUMBER(SEARCH('⚙️ BỘ HƠI'!$H$2,$C167)),ISNUMBER(SEARCH($C167,'⚙️ BỘ HƠI'!$H$2))),ROW()-2,99999))</f>
        <v/>
      </c>
    </row>
    <row r="168" ht="24.75" customHeight="1">
      <c r="A168" s="43" t="inlineStr">
        <is>
          <t>HH00147</t>
        </is>
      </c>
      <c r="B168" s="43" t="inlineStr">
        <is>
          <t>MAZDA KIA</t>
        </is>
      </c>
      <c r="C168" s="43" t="inlineStr">
        <is>
          <t>JS/K2700/J2/DK/94.5/-</t>
        </is>
      </c>
      <c r="D168" s="43" t="inlineStr">
        <is>
          <t>92</t>
        </is>
      </c>
      <c r="E168" s="43" t="n"/>
      <c r="F168" s="43" t="n"/>
      <c r="G168" s="43" t="inlineStr">
        <is>
          <t>2-2-3</t>
        </is>
      </c>
      <c r="H168" s="43" t="inlineStr">
        <is>
          <t>NPR</t>
        </is>
      </c>
      <c r="I168" s="43" t="inlineStr">
        <is>
          <t>1Máy</t>
        </is>
      </c>
      <c r="J168" s="53" t="n"/>
      <c r="K168" s="53" t="n"/>
      <c r="L168" s="53" t="n"/>
      <c r="M168" s="53" t="n"/>
      <c r="N168" s="53" t="n"/>
      <c r="O168" s="43" t="n"/>
      <c r="P168" s="43" t="inlineStr">
        <is>
          <t>SDK30001ZZ</t>
        </is>
      </c>
      <c r="Q168" s="43" t="n"/>
      <c r="R168" s="43" t="inlineStr">
        <is>
          <t>Séc măng Kia JS/K2700/J2 (2-2-3) DK 94.5 - SDK30001ZZ - NPR</t>
        </is>
      </c>
      <c r="S168" s="61">
        <f>IF(OR('⚙️ BỘ HƠI'!$H$40=0,'⚙️ BỘ HƠI'!$H$2="",$C168="",LEFT($C168,1)="◆"),99999,IF(OR(ISNUMBER(SEARCH('⚙️ BỘ HƠI'!$H$2,$C168)),ISNUMBER(SEARCH($C168,'⚙️ BỘ HƠI'!$H$2))),ROW()-2,99999))</f>
        <v/>
      </c>
    </row>
    <row r="169" ht="24.75" customHeight="1">
      <c r="A169" s="45" t="inlineStr">
        <is>
          <t>HH077891</t>
        </is>
      </c>
      <c r="B169" s="45" t="inlineStr">
        <is>
          <t>MAZDA KIA</t>
        </is>
      </c>
      <c r="C169" s="45" t="inlineStr">
        <is>
          <t>K2400/SF/cos0</t>
        </is>
      </c>
      <c r="D169" s="45" t="inlineStr">
        <is>
          <t>92</t>
        </is>
      </c>
      <c r="E169" s="45" t="n"/>
      <c r="F169" s="45" t="n"/>
      <c r="G169" s="45" t="inlineStr">
        <is>
          <t>2.4-2.4-4</t>
        </is>
      </c>
      <c r="H169" s="45" t="inlineStr">
        <is>
          <t>TP</t>
        </is>
      </c>
      <c r="I169" s="45" t="inlineStr">
        <is>
          <t>1Máy</t>
        </is>
      </c>
      <c r="J169" s="54" t="n"/>
      <c r="K169" s="54" t="n"/>
      <c r="L169" s="54" t="n"/>
      <c r="M169" s="54" t="n"/>
      <c r="N169" s="54" t="n"/>
      <c r="O169" s="45" t="n"/>
      <c r="P169" s="45" t="n"/>
      <c r="Q169" s="45" t="n"/>
      <c r="R169" s="45" t="inlineStr">
        <is>
          <t>Séc măng K2400/ SF (2.4-2.4-4) cos0 - TP</t>
        </is>
      </c>
      <c r="S169" s="61">
        <f>IF(OR('⚙️ BỘ HƠI'!$H$40=0,'⚙️ BỘ HƠI'!$H$2="",$C169="",LEFT($C169,1)="◆"),99999,IF(OR(ISNUMBER(SEARCH('⚙️ BỘ HƠI'!$H$2,$C169)),ISNUMBER(SEARCH($C169,'⚙️ BỘ HƠI'!$H$2))),ROW()-2,99999))</f>
        <v/>
      </c>
    </row>
    <row r="170" ht="24.75" customHeight="1">
      <c r="A170" s="43" t="inlineStr">
        <is>
          <t>HH0673</t>
        </is>
      </c>
      <c r="B170" s="43" t="inlineStr">
        <is>
          <t>MAZDA KIA</t>
        </is>
      </c>
      <c r="C170" s="43" t="inlineStr">
        <is>
          <t>K2700/SS/SUTC/DK/-</t>
        </is>
      </c>
      <c r="D170" s="43" t="inlineStr">
        <is>
          <t>92</t>
        </is>
      </c>
      <c r="E170" s="43" t="n"/>
      <c r="F170" s="43" t="n"/>
      <c r="G170" s="43" t="inlineStr">
        <is>
          <t>2.8K-2.4-4</t>
        </is>
      </c>
      <c r="H170" s="43" t="inlineStr">
        <is>
          <t>NPR</t>
        </is>
      </c>
      <c r="I170" s="43" t="inlineStr">
        <is>
          <t>1Máy</t>
        </is>
      </c>
      <c r="J170" s="53" t="n"/>
      <c r="K170" s="53" t="n">
        <v>580000</v>
      </c>
      <c r="L170" s="53" t="n">
        <v>650000</v>
      </c>
      <c r="M170" s="53" t="n">
        <v>700000</v>
      </c>
      <c r="N170" s="53" t="n"/>
      <c r="O170" s="43" t="n"/>
      <c r="P170" s="43" t="inlineStr">
        <is>
          <t>SDK30004ZX</t>
        </is>
      </c>
      <c r="Q170" s="43" t="n"/>
      <c r="R170" s="43" t="inlineStr">
        <is>
          <t>Séc măng K2700/SS/SUTC (2.8K-2.4-4) DK 92 - SDK30004ZX - NPR</t>
        </is>
      </c>
      <c r="S170" s="61">
        <f>IF(OR('⚙️ BỘ HƠI'!$H$40=0,'⚙️ BỘ HƠI'!$H$2="",$C170="",LEFT($C170,1)="◆"),99999,IF(OR(ISNUMBER(SEARCH('⚙️ BỘ HƠI'!$H$2,$C170)),ISNUMBER(SEARCH($C170,'⚙️ BỘ HƠI'!$H$2))),ROW()-2,99999))</f>
        <v/>
      </c>
    </row>
    <row r="171" ht="24.75" customHeight="1">
      <c r="A171" s="45" t="inlineStr">
        <is>
          <t>HH074959</t>
        </is>
      </c>
      <c r="B171" s="45" t="inlineStr">
        <is>
          <t>MAZDA KIA</t>
        </is>
      </c>
      <c r="C171" s="45" t="inlineStr">
        <is>
          <t>K4100</t>
        </is>
      </c>
      <c r="D171" s="45" t="inlineStr">
        <is>
          <t>92</t>
        </is>
      </c>
      <c r="E171" s="45" t="n"/>
      <c r="F171" s="45" t="n"/>
      <c r="G171" s="45" t="n"/>
      <c r="H171" s="45" t="inlineStr">
        <is>
          <t>TP</t>
        </is>
      </c>
      <c r="I171" s="45" t="inlineStr">
        <is>
          <t>Máy</t>
        </is>
      </c>
      <c r="J171" s="54" t="n"/>
      <c r="K171" s="54" t="n"/>
      <c r="L171" s="54" t="n"/>
      <c r="M171" s="54" t="n"/>
      <c r="N171" s="54" t="n"/>
      <c r="O171" s="45" t="n"/>
      <c r="P171" s="45" t="n"/>
      <c r="Q171" s="45" t="n"/>
      <c r="R171" s="45" t="inlineStr">
        <is>
          <t>Séc măng K4100 - TP</t>
        </is>
      </c>
      <c r="S171" s="61">
        <f>IF(OR('⚙️ BỘ HƠI'!$H$40=0,'⚙️ BỘ HƠI'!$H$2="",$C171="",LEFT($C171,1)="◆"),99999,IF(OR(ISNUMBER(SEARCH('⚙️ BỘ HƠI'!$H$2,$C171)),ISNUMBER(SEARCH($C171,'⚙️ BỘ HƠI'!$H$2))),ROW()-2,99999))</f>
        <v/>
      </c>
    </row>
    <row r="172" ht="24.75" customHeight="1">
      <c r="A172" s="43" t="inlineStr">
        <is>
          <t>HH075353</t>
        </is>
      </c>
      <c r="B172" s="43" t="inlineStr">
        <is>
          <t>MAZDA KIA</t>
        </is>
      </c>
      <c r="C172" s="43" t="inlineStr">
        <is>
          <t>K4100/Cos4</t>
        </is>
      </c>
      <c r="D172" s="43" t="inlineStr">
        <is>
          <t>92</t>
        </is>
      </c>
      <c r="E172" s="43" t="n"/>
      <c r="F172" s="43" t="n"/>
      <c r="G172" s="43" t="n"/>
      <c r="H172" s="43" t="inlineStr">
        <is>
          <t>TP</t>
        </is>
      </c>
      <c r="I172" s="43" t="inlineStr">
        <is>
          <t>Máy</t>
        </is>
      </c>
      <c r="J172" s="53" t="n"/>
      <c r="K172" s="53" t="n"/>
      <c r="L172" s="53" t="n"/>
      <c r="M172" s="53" t="n"/>
      <c r="N172" s="53" t="n"/>
      <c r="O172" s="43" t="n"/>
      <c r="P172" s="43" t="n"/>
      <c r="Q172" s="43" t="n"/>
      <c r="R172" s="43" t="inlineStr">
        <is>
          <t>Séc măng K4100 Cos4 - TP</t>
        </is>
      </c>
      <c r="S172" s="61">
        <f>IF(OR('⚙️ BỘ HƠI'!$H$40=0,'⚙️ BỘ HƠI'!$H$2="",$C172="",LEFT($C172,1)="◆"),99999,IF(OR(ISNUMBER(SEARCH('⚙️ BỘ HƠI'!$H$2,$C172)),ISNUMBER(SEARCH($C172,'⚙️ BỘ HƠI'!$H$2))),ROW()-2,99999))</f>
        <v/>
      </c>
    </row>
    <row r="173" ht="24.75" customHeight="1">
      <c r="A173" s="45" t="inlineStr">
        <is>
          <t>HH071318</t>
        </is>
      </c>
      <c r="B173" s="45" t="inlineStr">
        <is>
          <t>MAZDA KIA</t>
        </is>
      </c>
      <c r="C173" s="45" t="inlineStr">
        <is>
          <t>J3/BONGO/III</t>
        </is>
      </c>
      <c r="D173" s="45" t="inlineStr">
        <is>
          <t>97.1</t>
        </is>
      </c>
      <c r="E173" s="45" t="n"/>
      <c r="F173" s="45" t="n"/>
      <c r="G173" s="45" t="inlineStr">
        <is>
          <t>2HK-2-3</t>
        </is>
      </c>
      <c r="H173" s="45" t="inlineStr">
        <is>
          <t>TP</t>
        </is>
      </c>
      <c r="I173" s="45" t="inlineStr">
        <is>
          <t>1Máy</t>
        </is>
      </c>
      <c r="J173" s="54" t="n"/>
      <c r="K173" s="54" t="n"/>
      <c r="L173" s="54" t="n"/>
      <c r="M173" s="54" t="n"/>
      <c r="N173" s="54" t="n"/>
      <c r="O173" s="45" t="n"/>
      <c r="P173" s="45" t="n"/>
      <c r="Q173" s="45" t="n"/>
      <c r="R173" s="45" t="inlineStr">
        <is>
          <t>Séc măng J3 / BONGO III (2HK-2-3) - TP</t>
        </is>
      </c>
      <c r="S173" s="61">
        <f>IF(OR('⚙️ BỘ HƠI'!$H$40=0,'⚙️ BỘ HƠI'!$H$2="",$C173="",LEFT($C173,1)="◆"),99999,IF(OR(ISNUMBER(SEARCH('⚙️ BỘ HƠI'!$H$2,$C173)),ISNUMBER(SEARCH($C173,'⚙️ BỘ HƠI'!$H$2))),ROW()-2,99999))</f>
        <v/>
      </c>
    </row>
    <row r="174" ht="24.75" customHeight="1">
      <c r="A174" s="43" t="inlineStr">
        <is>
          <t>HH071891</t>
        </is>
      </c>
      <c r="B174" s="43" t="inlineStr">
        <is>
          <t>MAZDA KIA</t>
        </is>
      </c>
      <c r="C174" s="43" t="inlineStr">
        <is>
          <t>J3/New/2/42HK-2-3</t>
        </is>
      </c>
      <c r="D174" s="43" t="inlineStr">
        <is>
          <t>97.1</t>
        </is>
      </c>
      <c r="E174" s="43" t="n"/>
      <c r="F174" s="43" t="n"/>
      <c r="G174" s="43" t="n"/>
      <c r="H174" s="43" t="inlineStr">
        <is>
          <t>TP</t>
        </is>
      </c>
      <c r="I174" s="43" t="inlineStr">
        <is>
          <t>1Máy</t>
        </is>
      </c>
      <c r="J174" s="53" t="n"/>
      <c r="K174" s="53" t="n"/>
      <c r="L174" s="53" t="n"/>
      <c r="M174" s="53" t="n"/>
      <c r="N174" s="53" t="n"/>
      <c r="O174" s="43" t="n"/>
      <c r="P174" s="43" t="n"/>
      <c r="Q174" s="43" t="n"/>
      <c r="R174" s="43" t="inlineStr">
        <is>
          <t>Séc măng J3 New (2,42HK-2-3) - TP</t>
        </is>
      </c>
      <c r="S174" s="61">
        <f>IF(OR('⚙️ BỘ HƠI'!$H$40=0,'⚙️ BỘ HƠI'!$H$2="",$C174="",LEFT($C174,1)="◆"),99999,IF(OR(ISNUMBER(SEARCH('⚙️ BỘ HƠI'!$H$2,$C174)),ISNUMBER(SEARCH($C174,'⚙️ BỘ HƠI'!$H$2))),ROW()-2,99999))</f>
        <v/>
      </c>
    </row>
    <row r="175" ht="24.75" customHeight="1">
      <c r="A175" s="45" t="inlineStr">
        <is>
          <t>HH0675</t>
        </is>
      </c>
      <c r="B175" s="45" t="inlineStr">
        <is>
          <t>MAZDA KIA</t>
        </is>
      </c>
      <c r="C175" s="45" t="inlineStr">
        <is>
          <t>K3500/JD/DK/-</t>
        </is>
      </c>
      <c r="D175" s="45" t="inlineStr">
        <is>
          <t>100</t>
        </is>
      </c>
      <c r="E175" s="45" t="n"/>
      <c r="F175" s="45" t="n"/>
      <c r="G175" s="45" t="inlineStr">
        <is>
          <t>2.5-2-4.5</t>
        </is>
      </c>
      <c r="H175" s="45" t="inlineStr">
        <is>
          <t>NPR</t>
        </is>
      </c>
      <c r="I175" s="45" t="inlineStr">
        <is>
          <t>Máy</t>
        </is>
      </c>
      <c r="J175" s="54" t="n"/>
      <c r="K175" s="54" t="n">
        <v>600000</v>
      </c>
      <c r="L175" s="54" t="n">
        <v>650000</v>
      </c>
      <c r="M175" s="54" t="n">
        <v>700000</v>
      </c>
      <c r="N175" s="54" t="n"/>
      <c r="O175" s="45" t="n"/>
      <c r="P175" s="45" t="inlineStr">
        <is>
          <t>SDK30014ZX</t>
        </is>
      </c>
      <c r="Q175" s="45" t="n"/>
      <c r="R175" s="45" t="inlineStr">
        <is>
          <t>Séc măng K3500/ JD (2.5-2-4.5) DK 100 - SDK30014ZX - NPR</t>
        </is>
      </c>
      <c r="S175" s="61">
        <f>IF(OR('⚙️ BỘ HƠI'!$H$40=0,'⚙️ BỘ HƠI'!$H$2="",$C175="",LEFT($C175,1)="◆"),99999,IF(OR(ISNUMBER(SEARCH('⚙️ BỘ HƠI'!$H$2,$C175)),ISNUMBER(SEARCH($C175,'⚙️ BỘ HƠI'!$H$2))),ROW()-2,99999))</f>
        <v/>
      </c>
    </row>
    <row r="176" ht="24.75" customHeight="1">
      <c r="A176" s="43" t="inlineStr">
        <is>
          <t>HH0676</t>
        </is>
      </c>
      <c r="B176" s="43" t="inlineStr">
        <is>
          <t>MAZDA KIA</t>
        </is>
      </c>
      <c r="C176" s="43" t="inlineStr">
        <is>
          <t>K3600/SH/-</t>
        </is>
      </c>
      <c r="D176" s="43" t="inlineStr">
        <is>
          <t>100</t>
        </is>
      </c>
      <c r="E176" s="43" t="n"/>
      <c r="F176" s="43" t="n"/>
      <c r="G176" s="43" t="inlineStr">
        <is>
          <t>2-2-3</t>
        </is>
      </c>
      <c r="H176" s="43" t="inlineStr">
        <is>
          <t>NPR</t>
        </is>
      </c>
      <c r="I176" s="43" t="inlineStr">
        <is>
          <t>1Máy</t>
        </is>
      </c>
      <c r="J176" s="53" t="n"/>
      <c r="K176" s="53" t="n">
        <v>550000</v>
      </c>
      <c r="L176" s="53" t="n">
        <v>600000</v>
      </c>
      <c r="M176" s="53" t="n">
        <v>700000</v>
      </c>
      <c r="N176" s="53" t="n"/>
      <c r="O176" s="43" t="n"/>
      <c r="P176" s="43" t="inlineStr">
        <is>
          <t>SDK30003ZZ</t>
        </is>
      </c>
      <c r="Q176" s="43" t="n"/>
      <c r="R176" s="43" t="inlineStr">
        <is>
          <t>Séc măng K3600/SH (2-2-3) - SDK30003ZZ - NPR</t>
        </is>
      </c>
      <c r="S176" s="61">
        <f>IF(OR('⚙️ BỘ HƠI'!$H$40=0,'⚙️ BỘ HƠI'!$H$2="",$C176="",LEFT($C176,1)="◆"),99999,IF(OR(ISNUMBER(SEARCH('⚙️ BỘ HƠI'!$H$2,$C176)),ISNUMBER(SEARCH($C176,'⚙️ BỘ HƠI'!$H$2))),ROW()-2,99999))</f>
        <v/>
      </c>
    </row>
    <row r="177" ht="24.75" customHeight="1">
      <c r="A177" s="45" t="inlineStr">
        <is>
          <t>HH083757</t>
        </is>
      </c>
      <c r="B177" s="45" t="inlineStr">
        <is>
          <t>MAZDA KIA</t>
        </is>
      </c>
      <c r="C177" s="45" t="inlineStr">
        <is>
          <t>JT</t>
        </is>
      </c>
      <c r="D177" s="45" t="inlineStr">
        <is>
          <t>98</t>
        </is>
      </c>
      <c r="E177" s="45" t="n"/>
      <c r="F177" s="45" t="n"/>
      <c r="G177" s="45" t="inlineStr">
        <is>
          <t>2-2-3</t>
        </is>
      </c>
      <c r="H177" s="45" t="inlineStr">
        <is>
          <t>HENWEIT/ R-KI20-00</t>
        </is>
      </c>
      <c r="I177" s="45" t="inlineStr">
        <is>
          <t>Máy</t>
        </is>
      </c>
      <c r="J177" s="54" t="n"/>
      <c r="K177" s="54" t="n">
        <v>100000</v>
      </c>
      <c r="L177" s="54" t="n">
        <v>110000</v>
      </c>
      <c r="M177" s="54" t="n">
        <v>125000</v>
      </c>
      <c r="N177" s="54" t="n"/>
      <c r="O177" s="45" t="n"/>
      <c r="P177" s="45" t="n"/>
      <c r="Q177" s="45" t="n"/>
      <c r="R177" s="45" t="inlineStr">
        <is>
          <t>Séc măng KIA JT (2-2-3)  - HENWEIT/ R-KI20-00</t>
        </is>
      </c>
      <c r="S177" s="61">
        <f>IF(OR('⚙️ BỘ HƠI'!$H$40=0,'⚙️ BỘ HƠI'!$H$2="",$C177="",LEFT($C177,1)="◆"),99999,IF(OR(ISNUMBER(SEARCH('⚙️ BỘ HƠI'!$H$2,$C177)),ISNUMBER(SEARCH($C177,'⚙️ BỘ HƠI'!$H$2))),ROW()-2,99999))</f>
        <v/>
      </c>
    </row>
    <row r="178" ht="24.75" customHeight="1">
      <c r="A178" s="43" t="inlineStr">
        <is>
          <t>HH0553</t>
        </is>
      </c>
      <c r="B178" s="43" t="inlineStr">
        <is>
          <t>MAZDA KIA</t>
        </is>
      </c>
      <c r="C178" s="43" t="inlineStr">
        <is>
          <t>JT/1+3/thép</t>
        </is>
      </c>
      <c r="D178" s="43" t="inlineStr">
        <is>
          <t>98</t>
        </is>
      </c>
      <c r="E178" s="43" t="n"/>
      <c r="F178" s="43" t="n"/>
      <c r="G178" s="43" t="inlineStr">
        <is>
          <t>2-2-3</t>
        </is>
      </c>
      <c r="H178" s="43" t="inlineStr">
        <is>
          <t>NPR</t>
        </is>
      </c>
      <c r="I178" s="43" t="inlineStr">
        <is>
          <t>Máy</t>
        </is>
      </c>
      <c r="J178" s="53" t="n"/>
      <c r="K178" s="53" t="n">
        <v>550000</v>
      </c>
      <c r="L178" s="53" t="n">
        <v>600000</v>
      </c>
      <c r="M178" s="53" t="n">
        <v>650000</v>
      </c>
      <c r="N178" s="53" t="n"/>
      <c r="O178" s="43" t="n"/>
      <c r="P178" s="43" t="inlineStr">
        <is>
          <t>SDK30008ZZ</t>
        </is>
      </c>
      <c r="Q178" s="43" t="n"/>
      <c r="R178" s="43" t="inlineStr">
        <is>
          <t>Séc măng Kia JT/ SDK30008ZZ (2-2-3) 1+3 thép, HỘP4 - NPR</t>
        </is>
      </c>
      <c r="S178" s="61">
        <f>IF(OR('⚙️ BỘ HƠI'!$H$40=0,'⚙️ BỘ HƠI'!$H$2="",$C178="",LEFT($C178,1)="◆"),99999,IF(OR(ISNUMBER(SEARCH('⚙️ BỘ HƠI'!$H$2,$C178)),ISNUMBER(SEARCH($C178,'⚙️ BỘ HƠI'!$H$2))),ROW()-2,99999))</f>
        <v/>
      </c>
    </row>
    <row r="179" ht="24.75" customHeight="1">
      <c r="A179" s="74" t="n"/>
      <c r="B179" s="74" t="n"/>
      <c r="C179" s="75" t="inlineStr">
        <is>
          <t>◆ KOMATSU</t>
        </is>
      </c>
      <c r="D179" s="74" t="n"/>
      <c r="E179" s="74" t="n"/>
      <c r="F179" s="74" t="n"/>
      <c r="G179" s="74" t="n"/>
      <c r="H179" s="74" t="n"/>
      <c r="I179" s="74" t="n"/>
      <c r="J179" s="76" t="n"/>
      <c r="K179" s="76" t="n"/>
      <c r="L179" s="76" t="n"/>
      <c r="M179" s="76" t="n"/>
      <c r="N179" s="76" t="n"/>
      <c r="O179" s="74" t="n"/>
      <c r="P179" s="74" t="n"/>
      <c r="Q179" s="74" t="n"/>
      <c r="R179" s="74" t="n"/>
      <c r="S179" s="61" t="n"/>
    </row>
    <row r="180" ht="24.75" customHeight="1">
      <c r="A180" s="43" t="inlineStr">
        <is>
          <t>HH071158</t>
        </is>
      </c>
      <c r="B180" s="43" t="inlineStr">
        <is>
          <t>KOMATSU</t>
        </is>
      </c>
      <c r="C180" s="43" t="inlineStr">
        <is>
          <t>4D92</t>
        </is>
      </c>
      <c r="D180" s="43" t="inlineStr">
        <is>
          <t>92</t>
        </is>
      </c>
      <c r="E180" s="43" t="n"/>
      <c r="F180" s="43" t="n"/>
      <c r="G180" s="43" t="inlineStr">
        <is>
          <t>3K-3-6</t>
        </is>
      </c>
      <c r="H180" s="43" t="inlineStr">
        <is>
          <t>RIK</t>
        </is>
      </c>
      <c r="I180" s="43" t="inlineStr">
        <is>
          <t>1Máy</t>
        </is>
      </c>
      <c r="J180" s="53" t="n"/>
      <c r="K180" s="53" t="n"/>
      <c r="L180" s="53" t="n"/>
      <c r="M180" s="53" t="n"/>
      <c r="N180" s="53" t="n"/>
      <c r="O180" s="43" t="n"/>
      <c r="P180" s="43" t="n"/>
      <c r="Q180" s="43" t="n"/>
      <c r="R180" s="43" t="inlineStr">
        <is>
          <t>Séc măng 4D92 (3K-3-6) - RIK</t>
        </is>
      </c>
      <c r="S180" s="61">
        <f>IF(OR('⚙️ BỘ HƠI'!$H$40=0,'⚙️ BỘ HƠI'!$H$2="",$C180="",LEFT($C180,1)="◆"),99999,IF(OR(ISNUMBER(SEARCH('⚙️ BỘ HƠI'!$H$2,$C180)),ISNUMBER(SEARCH($C180,'⚙️ BỘ HƠI'!$H$2))),ROW()-2,99999))</f>
        <v/>
      </c>
    </row>
    <row r="181" ht="24.75" customHeight="1">
      <c r="A181" s="45" t="inlineStr">
        <is>
          <t>HH080382</t>
        </is>
      </c>
      <c r="B181" s="45" t="inlineStr">
        <is>
          <t>KOMATSU</t>
        </is>
      </c>
      <c r="C181" s="45" t="inlineStr">
        <is>
          <t>4D92/Xe/ủi</t>
        </is>
      </c>
      <c r="D181" s="45" t="inlineStr">
        <is>
          <t>92</t>
        </is>
      </c>
      <c r="E181" s="45" t="n"/>
      <c r="F181" s="45" t="n"/>
      <c r="G181" s="45" t="inlineStr">
        <is>
          <t>3K-3-6</t>
        </is>
      </c>
      <c r="H181" s="45" t="inlineStr">
        <is>
          <t>IZ IKAZU</t>
        </is>
      </c>
      <c r="I181" s="45" t="inlineStr">
        <is>
          <t>1Máy</t>
        </is>
      </c>
      <c r="J181" s="54" t="n"/>
      <c r="K181" s="54" t="n">
        <v>100000</v>
      </c>
      <c r="L181" s="54" t="n">
        <v>110000</v>
      </c>
      <c r="M181" s="54" t="n">
        <v>120000</v>
      </c>
      <c r="N181" s="54" t="n"/>
      <c r="O181" s="45" t="n"/>
      <c r="P181" s="45" t="n"/>
      <c r="Q181" s="45" t="n"/>
      <c r="R181" s="45" t="inlineStr">
        <is>
          <t>Séc măng 4D92/Xe ủi (3K-3-6) - IZ IKAZU</t>
        </is>
      </c>
      <c r="S181" s="61">
        <f>IF(OR('⚙️ BỘ HƠI'!$H$40=0,'⚙️ BỘ HƠI'!$H$2="",$C181="",LEFT($C181,1)="◆"),99999,IF(OR(ISNUMBER(SEARCH('⚙️ BỘ HƠI'!$H$2,$C181)),ISNUMBER(SEARCH($C181,'⚙️ BỘ HƠI'!$H$2))),ROW()-2,99999))</f>
        <v/>
      </c>
    </row>
    <row r="182" ht="24.75" customHeight="1">
      <c r="A182" s="43" t="inlineStr">
        <is>
          <t>HH0282</t>
        </is>
      </c>
      <c r="B182" s="43" t="inlineStr">
        <is>
          <t>KOMATSU</t>
        </is>
      </c>
      <c r="C182" s="43" t="inlineStr">
        <is>
          <t>4D92/Xe/ủi/-</t>
        </is>
      </c>
      <c r="D182" s="43" t="inlineStr">
        <is>
          <t>92</t>
        </is>
      </c>
      <c r="E182" s="43" t="n"/>
      <c r="F182" s="43" t="n"/>
      <c r="G182" s="43" t="inlineStr">
        <is>
          <t>3K-3-6</t>
        </is>
      </c>
      <c r="H182" s="43" t="inlineStr">
        <is>
          <t>NPR</t>
        </is>
      </c>
      <c r="I182" s="43" t="inlineStr">
        <is>
          <t>1Máy</t>
        </is>
      </c>
      <c r="J182" s="53" t="n"/>
      <c r="K182" s="53" t="n">
        <v>900000</v>
      </c>
      <c r="L182" s="53" t="n">
        <v>950000</v>
      </c>
      <c r="M182" s="53" t="n">
        <v>1000000</v>
      </c>
      <c r="N182" s="53" t="n"/>
      <c r="O182" s="43" t="n"/>
      <c r="P182" s="43" t="inlineStr">
        <is>
          <t>SDK04012ZZ</t>
        </is>
      </c>
      <c r="Q182" s="43" t="n"/>
      <c r="R182" s="43" t="inlineStr">
        <is>
          <t>Séc măng 4D92/Xe ủi (3K-3-6) - SDK04012ZZ - NPR</t>
        </is>
      </c>
      <c r="S182" s="61">
        <f>IF(OR('⚙️ BỘ HƠI'!$H$40=0,'⚙️ BỘ HƠI'!$H$2="",$C182="",LEFT($C182,1)="◆"),99999,IF(OR(ISNUMBER(SEARCH('⚙️ BỘ HƠI'!$H$2,$C182)),ISNUMBER(SEARCH($C182,'⚙️ BỘ HƠI'!$H$2))),ROW()-2,99999))</f>
        <v/>
      </c>
    </row>
    <row r="183" ht="24.75" customHeight="1">
      <c r="A183" s="45" t="inlineStr">
        <is>
          <t>HH077174</t>
        </is>
      </c>
      <c r="B183" s="45" t="inlineStr">
        <is>
          <t>KOMATSU</t>
        </is>
      </c>
      <c r="C183" s="45" t="inlineStr">
        <is>
          <t>4D95/-/ART</t>
        </is>
      </c>
      <c r="D183" s="45" t="inlineStr">
        <is>
          <t>95</t>
        </is>
      </c>
      <c r="E183" s="45" t="n"/>
      <c r="F183" s="45" t="n"/>
      <c r="G183" s="45" t="inlineStr">
        <is>
          <t>2.5K-2-4</t>
        </is>
      </c>
      <c r="H183" s="45" t="n"/>
      <c r="I183" s="45" t="inlineStr">
        <is>
          <t>Máy</t>
        </is>
      </c>
      <c r="J183" s="54" t="n"/>
      <c r="K183" s="54" t="n">
        <v>210000</v>
      </c>
      <c r="L183" s="54" t="n">
        <v>220000</v>
      </c>
      <c r="M183" s="54" t="n">
        <v>240000</v>
      </c>
      <c r="N183" s="54" t="n"/>
      <c r="O183" s="45" t="n"/>
      <c r="P183" s="45" t="inlineStr">
        <is>
          <t>16309504</t>
        </is>
      </c>
      <c r="Q183" s="45" t="n"/>
      <c r="R183" s="45" t="inlineStr">
        <is>
          <t>Séc măng 4D95 (2.5K-2-4) - ART 16309504</t>
        </is>
      </c>
      <c r="S183" s="61">
        <f>IF(OR('⚙️ BỘ HƠI'!$H$40=0,'⚙️ BỘ HƠI'!$H$2="",$C183="",LEFT($C183,1)="◆"),99999,IF(OR(ISNUMBER(SEARCH('⚙️ BỘ HƠI'!$H$2,$C183)),ISNUMBER(SEARCH($C183,'⚙️ BỘ HƠI'!$H$2))),ROW()-2,99999))</f>
        <v/>
      </c>
    </row>
    <row r="184" ht="24.75" customHeight="1">
      <c r="A184" s="43" t="inlineStr">
        <is>
          <t>HH075173</t>
        </is>
      </c>
      <c r="B184" s="43" t="inlineStr">
        <is>
          <t>KOMATSU</t>
        </is>
      </c>
      <c r="C184" s="43" t="inlineStr">
        <is>
          <t>4D95/6D95/SA1D95</t>
        </is>
      </c>
      <c r="D184" s="43" t="inlineStr">
        <is>
          <t>95</t>
        </is>
      </c>
      <c r="E184" s="43" t="n"/>
      <c r="F184" s="43" t="n"/>
      <c r="G184" s="43" t="inlineStr">
        <is>
          <t>2-2-4</t>
        </is>
      </c>
      <c r="H184" s="43" t="inlineStr">
        <is>
          <t>ART</t>
        </is>
      </c>
      <c r="I184" s="43" t="inlineStr">
        <is>
          <t>Máy</t>
        </is>
      </c>
      <c r="J184" s="53" t="n"/>
      <c r="K184" s="53" t="n">
        <v>180000</v>
      </c>
      <c r="L184" s="53" t="n">
        <v>190000</v>
      </c>
      <c r="M184" s="53" t="n">
        <v>210000</v>
      </c>
      <c r="N184" s="53" t="n"/>
      <c r="O184" s="43" t="n"/>
      <c r="P184" s="43" t="inlineStr">
        <is>
          <t>16309501</t>
        </is>
      </c>
      <c r="Q184" s="43" t="n"/>
      <c r="R184" s="43" t="inlineStr">
        <is>
          <t>Séc măng 4D95/6D95/SA1D95/ 2-2-4 ( 16309501) - ART</t>
        </is>
      </c>
      <c r="S184" s="61">
        <f>IF(OR('⚙️ BỘ HƠI'!$H$40=0,'⚙️ BỘ HƠI'!$H$2="",$C184="",LEFT($C184,1)="◆"),99999,IF(OR(ISNUMBER(SEARCH('⚙️ BỘ HƠI'!$H$2,$C184)),ISNUMBER(SEARCH($C184,'⚙️ BỘ HƠI'!$H$2))),ROW()-2,99999))</f>
        <v/>
      </c>
    </row>
    <row r="185" ht="24.75" customHeight="1">
      <c r="A185" s="45" t="inlineStr">
        <is>
          <t>HH084133</t>
        </is>
      </c>
      <c r="B185" s="45" t="inlineStr">
        <is>
          <t>KOMATSU</t>
        </is>
      </c>
      <c r="C185" s="45" t="inlineStr">
        <is>
          <t>4D95/S4D95</t>
        </is>
      </c>
      <c r="D185" s="45" t="inlineStr">
        <is>
          <t>95</t>
        </is>
      </c>
      <c r="E185" s="45" t="n"/>
      <c r="F185" s="45" t="n"/>
      <c r="G185" s="45" t="inlineStr">
        <is>
          <t>2.2HK-2-4</t>
        </is>
      </c>
      <c r="H185" s="45" t="inlineStr">
        <is>
          <t>HENWEIT R-KS42-00</t>
        </is>
      </c>
      <c r="I185" s="45" t="inlineStr">
        <is>
          <t>Máy</t>
        </is>
      </c>
      <c r="J185" s="54" t="n"/>
      <c r="K185" s="54" t="n">
        <v>140000</v>
      </c>
      <c r="L185" s="54" t="n">
        <v>150000</v>
      </c>
      <c r="M185" s="54" t="n">
        <v>180000</v>
      </c>
      <c r="N185" s="54" t="n"/>
      <c r="O185" s="45" t="n"/>
      <c r="P185" s="45" t="n"/>
      <c r="Q185" s="45" t="n"/>
      <c r="R185" s="45" t="inlineStr">
        <is>
          <t>Séc măng Komatsu 4D95/ S4D95 (2.2HK-2-4) - HENWEIT R-KS42-00</t>
        </is>
      </c>
      <c r="S185" s="61">
        <f>IF(OR('⚙️ BỘ HƠI'!$H$40=0,'⚙️ BỘ HƠI'!$H$2="",$C185="",LEFT($C185,1)="◆"),99999,IF(OR(ISNUMBER(SEARCH('⚙️ BỘ HƠI'!$H$2,$C185)),ISNUMBER(SEARCH($C185,'⚙️ BỘ HƠI'!$H$2))),ROW()-2,99999))</f>
        <v/>
      </c>
    </row>
    <row r="186" ht="24.75" customHeight="1">
      <c r="A186" s="43" t="inlineStr">
        <is>
          <t>HH078894</t>
        </is>
      </c>
      <c r="B186" s="43" t="inlineStr">
        <is>
          <t>KOMATSU</t>
        </is>
      </c>
      <c r="C186" s="43" t="inlineStr">
        <is>
          <t>4D95/S4D95/SAA4D95LE</t>
        </is>
      </c>
      <c r="D186" s="43" t="inlineStr">
        <is>
          <t>95</t>
        </is>
      </c>
      <c r="E186" s="43" t="n"/>
      <c r="F186" s="43" t="n"/>
      <c r="G186" s="43" t="inlineStr">
        <is>
          <t>2.5K-2-3</t>
        </is>
      </c>
      <c r="H186" s="43" t="inlineStr">
        <is>
          <t>NPR</t>
        </is>
      </c>
      <c r="I186" s="43" t="inlineStr">
        <is>
          <t>Máy</t>
        </is>
      </c>
      <c r="J186" s="53" t="n"/>
      <c r="K186" s="53" t="n">
        <v>200000</v>
      </c>
      <c r="L186" s="53" t="n">
        <v>210000</v>
      </c>
      <c r="M186" s="53" t="n">
        <v>250000</v>
      </c>
      <c r="N186" s="53" t="n"/>
      <c r="O186" s="43" t="n"/>
      <c r="P186" s="43" t="inlineStr">
        <is>
          <t>YDK04041ZZ</t>
        </is>
      </c>
      <c r="Q186" s="43" t="n"/>
      <c r="R186" s="43" t="inlineStr">
        <is>
          <t>Séc măng 4D95/ S4D95/ SAA4D95LE (2.5K-2-3) / YDK04041ZZ- NPR</t>
        </is>
      </c>
      <c r="S186" s="61">
        <f>IF(OR('⚙️ BỘ HƠI'!$H$40=0,'⚙️ BỘ HƠI'!$H$2="",$C186="",LEFT($C186,1)="◆"),99999,IF(OR(ISNUMBER(SEARCH('⚙️ BỘ HƠI'!$H$2,$C186)),ISNUMBER(SEARCH($C186,'⚙️ BỘ HƠI'!$H$2))),ROW()-2,99999))</f>
        <v/>
      </c>
    </row>
    <row r="187" ht="24.75" customHeight="1">
      <c r="A187" s="45" t="inlineStr">
        <is>
          <t>HH071922</t>
        </is>
      </c>
      <c r="B187" s="45" t="inlineStr">
        <is>
          <t>KOMATSU</t>
        </is>
      </c>
      <c r="C187" s="45" t="inlineStr">
        <is>
          <t>4D95/SAA4D95</t>
        </is>
      </c>
      <c r="D187" s="45" t="inlineStr">
        <is>
          <t>95</t>
        </is>
      </c>
      <c r="E187" s="45" t="n"/>
      <c r="F187" s="45" t="n"/>
      <c r="G187" s="45" t="inlineStr">
        <is>
          <t>2.5K-2-3</t>
        </is>
      </c>
      <c r="H187" s="45" t="inlineStr">
        <is>
          <t>TP</t>
        </is>
      </c>
      <c r="I187" s="45" t="inlineStr">
        <is>
          <t>Máy</t>
        </is>
      </c>
      <c r="J187" s="54" t="n"/>
      <c r="K187" s="54" t="n"/>
      <c r="L187" s="54" t="n"/>
      <c r="M187" s="54" t="n"/>
      <c r="N187" s="54" t="n"/>
      <c r="O187" s="45" t="n"/>
      <c r="P187" s="45" t="n"/>
      <c r="Q187" s="45" t="n"/>
      <c r="R187" s="45" t="inlineStr">
        <is>
          <t>Séc măng 4D95/ SAA4D95 (2.5K-2-3) - TP</t>
        </is>
      </c>
      <c r="S187" s="61">
        <f>IF(OR('⚙️ BỘ HƠI'!$H$40=0,'⚙️ BỘ HƠI'!$H$2="",$C187="",LEFT($C187,1)="◆"),99999,IF(OR(ISNUMBER(SEARCH('⚙️ BỘ HƠI'!$H$2,$C187)),ISNUMBER(SEARCH($C187,'⚙️ BỘ HƠI'!$H$2))),ROW()-2,99999))</f>
        <v/>
      </c>
    </row>
    <row r="188" ht="24.75" customHeight="1">
      <c r="A188" s="43" t="inlineStr">
        <is>
          <t>HH083108</t>
        </is>
      </c>
      <c r="B188" s="43" t="inlineStr">
        <is>
          <t>KOMATSU</t>
        </is>
      </c>
      <c r="C188" s="43" t="inlineStr">
        <is>
          <t>6D95/4D95/ZYNP</t>
        </is>
      </c>
      <c r="D188" s="43" t="inlineStr">
        <is>
          <t>95</t>
        </is>
      </c>
      <c r="E188" s="43" t="n"/>
      <c r="F188" s="43" t="n"/>
      <c r="G188" s="43" t="inlineStr">
        <is>
          <t>2-2-4</t>
        </is>
      </c>
      <c r="H188" s="43" t="inlineStr">
        <is>
          <t>NSP</t>
        </is>
      </c>
      <c r="I188" s="43" t="inlineStr">
        <is>
          <t>1Máy</t>
        </is>
      </c>
      <c r="J188" s="53" t="n"/>
      <c r="K188" s="53" t="n">
        <v>120000</v>
      </c>
      <c r="L188" s="53" t="n">
        <v>125000</v>
      </c>
      <c r="M188" s="53" t="n">
        <v>135000</v>
      </c>
      <c r="N188" s="53" t="n"/>
      <c r="O188" s="43" t="n"/>
      <c r="P188" s="43" t="n"/>
      <c r="Q188" s="43" t="n"/>
      <c r="R188" s="43" t="inlineStr">
        <is>
          <t>Séc măng KOMATSU 95/ 6D95/ 4D95/ 2-2-4 ZYNP - NSP</t>
        </is>
      </c>
      <c r="S188" s="61">
        <f>IF(OR('⚙️ BỘ HƠI'!$H$40=0,'⚙️ BỘ HƠI'!$H$2="",$C188="",LEFT($C188,1)="◆"),99999,IF(OR(ISNUMBER(SEARCH('⚙️ BỘ HƠI'!$H$2,$C188)),ISNUMBER(SEARCH($C188,'⚙️ BỘ HƠI'!$H$2))),ROW()-2,99999))</f>
        <v/>
      </c>
    </row>
    <row r="189" ht="24.75" customHeight="1">
      <c r="A189" s="45" t="inlineStr">
        <is>
          <t>HH00683</t>
        </is>
      </c>
      <c r="B189" s="45" t="inlineStr">
        <is>
          <t>KOMATSU</t>
        </is>
      </c>
      <c r="C189" s="45" t="inlineStr">
        <is>
          <t>6D95/đóng/bộ/6/máy</t>
        </is>
      </c>
      <c r="D189" s="45" t="inlineStr">
        <is>
          <t>95</t>
        </is>
      </c>
      <c r="E189" s="45" t="n"/>
      <c r="F189" s="45" t="n"/>
      <c r="G189" s="45" t="inlineStr">
        <is>
          <t>2-2-4</t>
        </is>
      </c>
      <c r="H189" s="45" t="inlineStr">
        <is>
          <t>NPR</t>
        </is>
      </c>
      <c r="I189" s="45" t="inlineStr">
        <is>
          <t>1Máy</t>
        </is>
      </c>
      <c r="J189" s="54" t="n"/>
      <c r="K189" s="54" t="n">
        <v>900000</v>
      </c>
      <c r="L189" s="54" t="n">
        <v>940000</v>
      </c>
      <c r="M189" s="54" t="n">
        <v>1000000</v>
      </c>
      <c r="N189" s="54" t="n"/>
      <c r="O189" s="45" t="n"/>
      <c r="P189" s="45" t="inlineStr">
        <is>
          <t>SDK04019ZZ</t>
        </is>
      </c>
      <c r="Q189" s="45" t="n"/>
      <c r="R189" s="45" t="inlineStr">
        <is>
          <t>Séc măng 6D95 / 2-2-4 (SDK04019ZZ) đóng bộ 6 máy - NPR</t>
        </is>
      </c>
      <c r="S189" s="61">
        <f>IF(OR('⚙️ BỘ HƠI'!$H$40=0,'⚙️ BỘ HƠI'!$H$2="",$C189="",LEFT($C189,1)="◆"),99999,IF(OR(ISNUMBER(SEARCH('⚙️ BỘ HƠI'!$H$2,$C189)),ISNUMBER(SEARCH($C189,'⚙️ BỘ HƠI'!$H$2))),ROW()-2,99999))</f>
        <v/>
      </c>
    </row>
    <row r="190" ht="24.75" customHeight="1">
      <c r="A190" s="43" t="inlineStr">
        <is>
          <t>HH084330</t>
        </is>
      </c>
      <c r="B190" s="43" t="inlineStr">
        <is>
          <t>KOMATSU</t>
        </is>
      </c>
      <c r="C190" s="43" t="inlineStr">
        <is>
          <t>Kom/4D95/nhớt/thép</t>
        </is>
      </c>
      <c r="D190" s="43" t="inlineStr">
        <is>
          <t>95</t>
        </is>
      </c>
      <c r="E190" s="43" t="n"/>
      <c r="F190" s="43" t="n"/>
      <c r="G190" s="43" t="inlineStr">
        <is>
          <t>2.2HK-2.2HK-4</t>
        </is>
      </c>
      <c r="H190" s="43" t="inlineStr">
        <is>
          <t>HENWEIT 'R-KS48-00</t>
        </is>
      </c>
      <c r="I190" s="43" t="inlineStr">
        <is>
          <t>Máy</t>
        </is>
      </c>
      <c r="J190" s="53" t="n"/>
      <c r="K190" s="53" t="n">
        <v>140000</v>
      </c>
      <c r="L190" s="53" t="n">
        <v>150000</v>
      </c>
      <c r="M190" s="53" t="n">
        <v>160000</v>
      </c>
      <c r="N190" s="53" t="n"/>
      <c r="O190" s="43" t="n"/>
      <c r="P190" s="43" t="n"/>
      <c r="Q190" s="43" t="n"/>
      <c r="R190" s="43" t="inlineStr">
        <is>
          <t>Séc măng Kom 4D95 (2.2HK-2.2HK-4) nhớt thép - HENWEIT 'R-KS48-00</t>
        </is>
      </c>
      <c r="S190" s="61">
        <f>IF(OR('⚙️ BỘ HƠI'!$H$40=0,'⚙️ BỘ HƠI'!$H$2="",$C190="",LEFT($C190,1)="◆"),99999,IF(OR(ISNUMBER(SEARCH('⚙️ BỘ HƠI'!$H$2,$C190)),ISNUMBER(SEARCH($C190,'⚙️ BỘ HƠI'!$H$2))),ROW()-2,99999))</f>
        <v/>
      </c>
    </row>
    <row r="191" ht="24.75" customHeight="1">
      <c r="A191" s="45" t="inlineStr">
        <is>
          <t>HH0238</t>
        </is>
      </c>
      <c r="B191" s="45" t="inlineStr">
        <is>
          <t>KOMATSU</t>
        </is>
      </c>
      <c r="C191" s="45" t="inlineStr">
        <is>
          <t>Kom/4D95/nhớt/thép</t>
        </is>
      </c>
      <c r="D191" s="45" t="inlineStr">
        <is>
          <t>95</t>
        </is>
      </c>
      <c r="E191" s="45" t="n"/>
      <c r="F191" s="45" t="n"/>
      <c r="G191" s="45" t="inlineStr">
        <is>
          <t>2.2HK-2.2HK-4</t>
        </is>
      </c>
      <c r="H191" s="45" t="inlineStr">
        <is>
          <t>NPR</t>
        </is>
      </c>
      <c r="I191" s="45" t="inlineStr">
        <is>
          <t>Máy</t>
        </is>
      </c>
      <c r="J191" s="54" t="n"/>
      <c r="K191" s="54" t="n">
        <v>800000</v>
      </c>
      <c r="L191" s="54" t="n">
        <v>850000</v>
      </c>
      <c r="M191" s="54" t="n">
        <v>900000</v>
      </c>
      <c r="N191" s="54" t="n"/>
      <c r="O191" s="45" t="n"/>
      <c r="P191" s="45" t="inlineStr">
        <is>
          <t>SDK04014ZY</t>
        </is>
      </c>
      <c r="Q191" s="45" t="n"/>
      <c r="R191" s="45" t="inlineStr">
        <is>
          <t>Séc măng Kom 4D95/ SDK04014ZY (2.2HK-2.2HK-4) nhớt thép HỘP4  - NPR</t>
        </is>
      </c>
      <c r="S191" s="61">
        <f>IF(OR('⚙️ BỘ HƠI'!$H$40=0,'⚙️ BỘ HƠI'!$H$2="",$C191="",LEFT($C191,1)="◆"),99999,IF(OR(ISNUMBER(SEARCH('⚙️ BỘ HƠI'!$H$2,$C191)),ISNUMBER(SEARCH($C191,'⚙️ BỘ HƠI'!$H$2))),ROW()-2,99999))</f>
        <v/>
      </c>
    </row>
    <row r="192" ht="24.75" customHeight="1">
      <c r="A192" s="43" t="inlineStr">
        <is>
          <t>HH071166</t>
        </is>
      </c>
      <c r="B192" s="43" t="inlineStr">
        <is>
          <t>KOMATSU</t>
        </is>
      </c>
      <c r="C192" s="43" t="inlineStr">
        <is>
          <t>Kom/S4D95/4D95/4</t>
        </is>
      </c>
      <c r="D192" s="43" t="inlineStr">
        <is>
          <t>95</t>
        </is>
      </c>
      <c r="E192" s="43" t="n"/>
      <c r="F192" s="43" t="n"/>
      <c r="G192" s="43" t="inlineStr">
        <is>
          <t>2.2HK-2-4</t>
        </is>
      </c>
      <c r="H192" s="43" t="inlineStr">
        <is>
          <t>NPR</t>
        </is>
      </c>
      <c r="I192" s="43" t="inlineStr">
        <is>
          <t>Máy</t>
        </is>
      </c>
      <c r="J192" s="53" t="n"/>
      <c r="K192" s="53" t="n">
        <v>800000</v>
      </c>
      <c r="L192" s="53" t="n">
        <v>840000</v>
      </c>
      <c r="M192" s="53" t="n">
        <v>900000</v>
      </c>
      <c r="N192" s="53" t="n"/>
      <c r="O192" s="43" t="n"/>
      <c r="P192" s="43" t="inlineStr">
        <is>
          <t>SDK04025ZZ</t>
        </is>
      </c>
      <c r="Q192" s="43" t="n"/>
      <c r="R192" s="43" t="inlineStr">
        <is>
          <t>Séc măng Kom S4D95/ SDK04025ZZ (2.2HK-2-4), 4D95, hộp 4 - NPR</t>
        </is>
      </c>
      <c r="S192" s="61">
        <f>IF(OR('⚙️ BỘ HƠI'!$H$40=0,'⚙️ BỘ HƠI'!$H$2="",$C192="",LEFT($C192,1)="◆"),99999,IF(OR(ISNUMBER(SEARCH('⚙️ BỘ HƠI'!$H$2,$C192)),ISNUMBER(SEARCH($C192,'⚙️ BỘ HƠI'!$H$2))),ROW()-2,99999))</f>
        <v/>
      </c>
    </row>
    <row r="193" ht="24.75" customHeight="1">
      <c r="A193" s="45" t="inlineStr">
        <is>
          <t>HH077893</t>
        </is>
      </c>
      <c r="B193" s="45" t="inlineStr">
        <is>
          <t>KOMATSU</t>
        </is>
      </c>
      <c r="C193" s="45" t="inlineStr">
        <is>
          <t>S4D95/S6D95</t>
        </is>
      </c>
      <c r="D193" s="45" t="inlineStr">
        <is>
          <t>95</t>
        </is>
      </c>
      <c r="E193" s="45" t="n"/>
      <c r="F193" s="45" t="n"/>
      <c r="G193" s="45" t="inlineStr">
        <is>
          <t>2.5K-2.2HK-4</t>
        </is>
      </c>
      <c r="H193" s="45" t="inlineStr">
        <is>
          <t>TP</t>
        </is>
      </c>
      <c r="I193" s="45" t="inlineStr">
        <is>
          <t>1Máy</t>
        </is>
      </c>
      <c r="J193" s="54" t="n"/>
      <c r="K193" s="54" t="n"/>
      <c r="L193" s="54" t="n"/>
      <c r="M193" s="54" t="n"/>
      <c r="N193" s="54" t="n"/>
      <c r="O193" s="45" t="n"/>
      <c r="P193" s="45" t="n"/>
      <c r="Q193" s="45" t="n"/>
      <c r="R193" s="45" t="inlineStr">
        <is>
          <t>Séc măng S4D95/S6D95 (2.5K-2.2HK-4) - TP</t>
        </is>
      </c>
      <c r="S193" s="61">
        <f>IF(OR('⚙️ BỘ HƠI'!$H$40=0,'⚙️ BỘ HƠI'!$H$2="",$C193="",LEFT($C193,1)="◆"),99999,IF(OR(ISNUMBER(SEARCH('⚙️ BỘ HƠI'!$H$2,$C193)),ISNUMBER(SEARCH($C193,'⚙️ BỘ HƠI'!$H$2))),ROW()-2,99999))</f>
        <v/>
      </c>
    </row>
    <row r="194" ht="24.75" customHeight="1">
      <c r="A194" s="43" t="inlineStr">
        <is>
          <t>HH075165</t>
        </is>
      </c>
      <c r="B194" s="43" t="inlineStr">
        <is>
          <t>KOMATSU</t>
        </is>
      </c>
      <c r="C194" s="43" t="inlineStr">
        <is>
          <t>S4D95/S6D95</t>
        </is>
      </c>
      <c r="D194" s="43" t="inlineStr">
        <is>
          <t>95</t>
        </is>
      </c>
      <c r="E194" s="43" t="n"/>
      <c r="F194" s="43" t="n"/>
      <c r="G194" s="43" t="inlineStr">
        <is>
          <t>2.5K-2.2HK-4</t>
        </is>
      </c>
      <c r="H194" s="43" t="inlineStr">
        <is>
          <t>ART</t>
        </is>
      </c>
      <c r="I194" s="43" t="inlineStr">
        <is>
          <t>Máy</t>
        </is>
      </c>
      <c r="J194" s="53" t="n"/>
      <c r="K194" s="53" t="n">
        <v>200000</v>
      </c>
      <c r="L194" s="53" t="n">
        <v>220000</v>
      </c>
      <c r="M194" s="53" t="n">
        <v>250000</v>
      </c>
      <c r="N194" s="53" t="n"/>
      <c r="O194" s="43" t="n"/>
      <c r="P194" s="43" t="inlineStr">
        <is>
          <t>16309502</t>
        </is>
      </c>
      <c r="Q194" s="43" t="n"/>
      <c r="R194" s="43" t="inlineStr">
        <is>
          <t>Séc măng S4D95/S6D95 (2.5K-2.2HK-4) ( 16309502) - ART</t>
        </is>
      </c>
      <c r="S194" s="61">
        <f>IF(OR('⚙️ BỘ HƠI'!$H$40=0,'⚙️ BỘ HƠI'!$H$2="",$C194="",LEFT($C194,1)="◆"),99999,IF(OR(ISNUMBER(SEARCH('⚙️ BỘ HƠI'!$H$2,$C194)),ISNUMBER(SEARCH($C194,'⚙️ BỘ HƠI'!$H$2))),ROW()-2,99999))</f>
        <v/>
      </c>
    </row>
    <row r="195" ht="24.75" customHeight="1">
      <c r="A195" s="45" t="inlineStr">
        <is>
          <t>HH00027</t>
        </is>
      </c>
      <c r="B195" s="45" t="inlineStr">
        <is>
          <t>KOMATSU</t>
        </is>
      </c>
      <c r="C195" s="45" t="inlineStr">
        <is>
          <t>S4D95/S6D95/6</t>
        </is>
      </c>
      <c r="D195" s="45" t="inlineStr">
        <is>
          <t>95</t>
        </is>
      </c>
      <c r="E195" s="45" t="n"/>
      <c r="F195" s="45" t="n"/>
      <c r="G195" s="45" t="inlineStr">
        <is>
          <t>2.5K-2.2HK-4</t>
        </is>
      </c>
      <c r="H195" s="45" t="inlineStr">
        <is>
          <t>NPR</t>
        </is>
      </c>
      <c r="I195" s="45" t="inlineStr">
        <is>
          <t>1Máy</t>
        </is>
      </c>
      <c r="J195" s="54" t="n"/>
      <c r="K195" s="54" t="n">
        <v>1100000</v>
      </c>
      <c r="L195" s="54" t="n">
        <v>1150000</v>
      </c>
      <c r="M195" s="54" t="n">
        <v>1250000</v>
      </c>
      <c r="N195" s="54" t="n"/>
      <c r="O195" s="45" t="n"/>
      <c r="P195" s="45" t="inlineStr">
        <is>
          <t>SDK04018ZX</t>
        </is>
      </c>
      <c r="Q195" s="45" t="n"/>
      <c r="R195" s="45" t="inlineStr">
        <is>
          <t>Séc măng S4D95/S6D95 (2.5K-2.2HK-4) (SDK04018ZX) HỘP 6 - NPR</t>
        </is>
      </c>
      <c r="S195" s="61">
        <f>IF(OR('⚙️ BỘ HƠI'!$H$40=0,'⚙️ BỘ HƠI'!$H$2="",$C195="",LEFT($C195,1)="◆"),99999,IF(OR(ISNUMBER(SEARCH('⚙️ BỘ HƠI'!$H$2,$C195)),ISNUMBER(SEARCH($C195,'⚙️ BỘ HƠI'!$H$2))),ROW()-2,99999))</f>
        <v/>
      </c>
    </row>
    <row r="196" ht="24.75" customHeight="1">
      <c r="A196" s="43" t="inlineStr">
        <is>
          <t>HH083109</t>
        </is>
      </c>
      <c r="B196" s="43" t="inlineStr">
        <is>
          <t>KOMATSU</t>
        </is>
      </c>
      <c r="C196" s="43" t="inlineStr">
        <is>
          <t>S6D95/S4D95/chú/ý/giữa/2ly/ZYNP</t>
        </is>
      </c>
      <c r="D196" s="43" t="inlineStr">
        <is>
          <t>95</t>
        </is>
      </c>
      <c r="E196" s="43" t="n"/>
      <c r="F196" s="43" t="n"/>
      <c r="G196" s="43" t="inlineStr">
        <is>
          <t>2.5K-2-4</t>
        </is>
      </c>
      <c r="H196" s="43" t="inlineStr">
        <is>
          <t>NSP</t>
        </is>
      </c>
      <c r="I196" s="43" t="inlineStr">
        <is>
          <t>1Máy</t>
        </is>
      </c>
      <c r="J196" s="53" t="n"/>
      <c r="K196" s="53" t="n">
        <v>92000</v>
      </c>
      <c r="L196" s="53" t="n">
        <v>100000</v>
      </c>
      <c r="M196" s="53" t="n">
        <v>120000</v>
      </c>
      <c r="N196" s="53" t="n"/>
      <c r="O196" s="43" t="n"/>
      <c r="P196" s="43" t="n"/>
      <c r="Q196" s="43" t="n"/>
      <c r="R196" s="43" t="inlineStr">
        <is>
          <t>Séc măng KOMATSU 95/ S6D95/ S4D95/ 2.5K-2-4 (chú ý giữa 2ly) ZYNP - NSP</t>
        </is>
      </c>
      <c r="S196" s="61">
        <f>IF(OR('⚙️ BỘ HƠI'!$H$40=0,'⚙️ BỘ HƠI'!$H$2="",$C196="",LEFT($C196,1)="◆"),99999,IF(OR(ISNUMBER(SEARCH('⚙️ BỘ HƠI'!$H$2,$C196)),ISNUMBER(SEARCH($C196,'⚙️ BỘ HƠI'!$H$2))),ROW()-2,99999))</f>
        <v/>
      </c>
    </row>
    <row r="197" ht="24.75" customHeight="1">
      <c r="A197" s="45" t="inlineStr">
        <is>
          <t>HH083985</t>
        </is>
      </c>
      <c r="B197" s="45" t="inlineStr">
        <is>
          <t>KOMATSU</t>
        </is>
      </c>
      <c r="C197" s="45" t="inlineStr">
        <is>
          <t>SAA4D95LE/S4D95/B3.3</t>
        </is>
      </c>
      <c r="D197" s="45" t="inlineStr">
        <is>
          <t>95</t>
        </is>
      </c>
      <c r="E197" s="45" t="n"/>
      <c r="F197" s="45" t="n"/>
      <c r="G197" s="45" t="inlineStr">
        <is>
          <t>3K-2-2.5</t>
        </is>
      </c>
      <c r="H197" s="45" t="inlineStr">
        <is>
          <t>HENWEIT, R-KS44-00</t>
        </is>
      </c>
      <c r="I197" s="45" t="inlineStr">
        <is>
          <t>1Máy</t>
        </is>
      </c>
      <c r="J197" s="54" t="n"/>
      <c r="K197" s="54" t="n">
        <v>160000</v>
      </c>
      <c r="L197" s="54" t="n">
        <v>175000</v>
      </c>
      <c r="M197" s="54" t="n">
        <v>190000</v>
      </c>
      <c r="N197" s="54" t="n"/>
      <c r="O197" s="45" t="n"/>
      <c r="P197" s="45" t="n"/>
      <c r="Q197" s="45" t="n"/>
      <c r="R197" s="45" t="inlineStr">
        <is>
          <t>Séc măng Komatsu SAA4D95LE/ S4D95 (3K-2-2.5), B3.3 - HENWEIT, R-KS44-00</t>
        </is>
      </c>
      <c r="S197" s="61">
        <f>IF(OR('⚙️ BỘ HƠI'!$H$40=0,'⚙️ BỘ HƠI'!$H$2="",$C197="",LEFT($C197,1)="◆"),99999,IF(OR(ISNUMBER(SEARCH('⚙️ BỘ HƠI'!$H$2,$C197)),ISNUMBER(SEARCH($C197,'⚙️ BỘ HƠI'!$H$2))),ROW()-2,99999))</f>
        <v/>
      </c>
    </row>
    <row r="198" ht="24.75" customHeight="1">
      <c r="A198" s="43" t="inlineStr">
        <is>
          <t>HH083110</t>
        </is>
      </c>
      <c r="B198" s="43" t="inlineStr">
        <is>
          <t>KOMATSU</t>
        </is>
      </c>
      <c r="C198" s="43" t="inlineStr">
        <is>
          <t>6D102/4D102/S6D102/S4D102/4BT/6BT/ZYNP</t>
        </is>
      </c>
      <c r="D198" s="43" t="inlineStr">
        <is>
          <t>102</t>
        </is>
      </c>
      <c r="E198" s="43" t="n"/>
      <c r="F198" s="43" t="n"/>
      <c r="G198" s="43" t="inlineStr">
        <is>
          <t>3K-2.38-4</t>
        </is>
      </c>
      <c r="H198" s="43" t="inlineStr">
        <is>
          <t>NSP</t>
        </is>
      </c>
      <c r="I198" s="43" t="inlineStr">
        <is>
          <t>BỘ 6</t>
        </is>
      </c>
      <c r="J198" s="53" t="n"/>
      <c r="K198" s="53" t="n">
        <v>800000</v>
      </c>
      <c r="L198" s="53" t="n">
        <v>850000</v>
      </c>
      <c r="M198" s="53" t="n">
        <v>900000</v>
      </c>
      <c r="N198" s="53" t="n"/>
      <c r="O198" s="43" t="n"/>
      <c r="P198" s="43" t="n"/>
      <c r="Q198" s="43" t="n"/>
      <c r="R198" s="43" t="inlineStr">
        <is>
          <t>Séc măng KOMATSU 102/ 6D102/ 4D102/ S6D102/ S4D102/ 4BT/ 6BT/ 3K-2.38-4 ZYNP - NSP</t>
        </is>
      </c>
      <c r="S198" s="61">
        <f>IF(OR('⚙️ BỘ HƠI'!$H$40=0,'⚙️ BỘ HƠI'!$H$2="",$C198="",LEFT($C198,1)="◆"),99999,IF(OR(ISNUMBER(SEARCH('⚙️ BỘ HƠI'!$H$2,$C198)),ISNUMBER(SEARCH($C198,'⚙️ BỘ HƠI'!$H$2))),ROW()-2,99999))</f>
        <v/>
      </c>
    </row>
    <row r="199" ht="24.75" customHeight="1">
      <c r="A199" s="45" t="inlineStr">
        <is>
          <t>HH084149</t>
        </is>
      </c>
      <c r="B199" s="45" t="inlineStr">
        <is>
          <t>KOMATSU</t>
        </is>
      </c>
      <c r="C199" s="45" t="inlineStr">
        <is>
          <t>4D105-1/-3</t>
        </is>
      </c>
      <c r="D199" s="45" t="inlineStr">
        <is>
          <t>105</t>
        </is>
      </c>
      <c r="E199" s="45" t="n"/>
      <c r="F199" s="45" t="n"/>
      <c r="G199" s="45" t="inlineStr">
        <is>
          <t>3K-2.5-5</t>
        </is>
      </c>
      <c r="H199" s="45" t="inlineStr">
        <is>
          <t>HENWEIT R-KS06-00</t>
        </is>
      </c>
      <c r="I199" s="45" t="inlineStr">
        <is>
          <t>Máy</t>
        </is>
      </c>
      <c r="J199" s="54" t="n"/>
      <c r="K199" s="54" t="n">
        <v>150000</v>
      </c>
      <c r="L199" s="54" t="n">
        <v>160000</v>
      </c>
      <c r="M199" s="54" t="n">
        <v>180000</v>
      </c>
      <c r="N199" s="54" t="n"/>
      <c r="O199" s="45" t="n"/>
      <c r="P199" s="45" t="n"/>
      <c r="Q199" s="45" t="n"/>
      <c r="R199" s="45" t="inlineStr">
        <is>
          <t>Séc măng Komatsu 4D105-1/-3/ 3K-2.5-5 - HENWEIT R-KS06-00</t>
        </is>
      </c>
      <c r="S199" s="61">
        <f>IF(OR('⚙️ BỘ HƠI'!$H$40=0,'⚙️ BỘ HƠI'!$H$2="",$C199="",LEFT($C199,1)="◆"),99999,IF(OR(ISNUMBER(SEARCH('⚙️ BỘ HƠI'!$H$2,$C199)),ISNUMBER(SEARCH($C199,'⚙️ BỘ HƠI'!$H$2))),ROW()-2,99999))</f>
        <v/>
      </c>
    </row>
    <row r="200" ht="24.75" customHeight="1">
      <c r="A200" s="43" t="inlineStr">
        <is>
          <t>HH084328</t>
        </is>
      </c>
      <c r="B200" s="43" t="inlineStr">
        <is>
          <t>KOMATSU</t>
        </is>
      </c>
      <c r="C200" s="43" t="inlineStr">
        <is>
          <t>Kom/S6D105/S4D105</t>
        </is>
      </c>
      <c r="D200" s="43" t="inlineStr">
        <is>
          <t>105</t>
        </is>
      </c>
      <c r="E200" s="43" t="n"/>
      <c r="F200" s="43" t="n"/>
      <c r="G200" s="43" t="inlineStr">
        <is>
          <t>3K-2.5HK-5</t>
        </is>
      </c>
      <c r="H200" s="43" t="inlineStr">
        <is>
          <t>HENWEIT 'R-KS07-00</t>
        </is>
      </c>
      <c r="I200" s="43" t="inlineStr">
        <is>
          <t>Máy</t>
        </is>
      </c>
      <c r="J200" s="53" t="n"/>
      <c r="K200" s="53" t="n">
        <v>140000</v>
      </c>
      <c r="L200" s="53" t="n">
        <v>150000</v>
      </c>
      <c r="M200" s="53" t="n">
        <v>160000</v>
      </c>
      <c r="N200" s="53" t="n"/>
      <c r="O200" s="43" t="n"/>
      <c r="P200" s="43" t="inlineStr">
        <is>
          <t>6137-31-2040</t>
        </is>
      </c>
      <c r="Q200" s="43" t="n"/>
      <c r="R200" s="43" t="inlineStr">
        <is>
          <t>Séc măng Kom S6D105/ 6137-31-2040 (3K-2.5HK-5)/ S4D105 - HENWEIT 'R-KS07-00</t>
        </is>
      </c>
      <c r="S200" s="61">
        <f>IF(OR('⚙️ BỘ HƠI'!$H$40=0,'⚙️ BỘ HƠI'!$H$2="",$C200="",LEFT($C200,1)="◆"),99999,IF(OR(ISNUMBER(SEARCH('⚙️ BỘ HƠI'!$H$2,$C200)),ISNUMBER(SEARCH($C200,'⚙️ BỘ HƠI'!$H$2))),ROW()-2,99999))</f>
        <v/>
      </c>
    </row>
    <row r="201" ht="24.75" customHeight="1">
      <c r="A201" s="45" t="inlineStr">
        <is>
          <t>HH00028</t>
        </is>
      </c>
      <c r="B201" s="45" t="inlineStr">
        <is>
          <t>KOMATSU</t>
        </is>
      </c>
      <c r="C201" s="45" t="inlineStr">
        <is>
          <t>Kom/S6D105/S4D105</t>
        </is>
      </c>
      <c r="D201" s="45" t="inlineStr">
        <is>
          <t>105</t>
        </is>
      </c>
      <c r="E201" s="45" t="n"/>
      <c r="F201" s="45" t="n"/>
      <c r="G201" s="45" t="inlineStr">
        <is>
          <t>3K-2.5HK-5</t>
        </is>
      </c>
      <c r="H201" s="45" t="inlineStr">
        <is>
          <t>NPR</t>
        </is>
      </c>
      <c r="I201" s="45" t="inlineStr">
        <is>
          <t>Máy</t>
        </is>
      </c>
      <c r="J201" s="54" t="n"/>
      <c r="K201" s="54" t="n">
        <v>1230000</v>
      </c>
      <c r="L201" s="54" t="n">
        <v>1300000</v>
      </c>
      <c r="M201" s="54" t="n">
        <v>1400000</v>
      </c>
      <c r="N201" s="54" t="n"/>
      <c r="O201" s="45" t="n"/>
      <c r="P201" s="45" t="inlineStr">
        <is>
          <t>SDK04016ZX</t>
        </is>
      </c>
      <c r="Q201" s="45" t="n"/>
      <c r="R201" s="45" t="inlineStr">
        <is>
          <t>Séc măng Kom S6D105/ SDK04016ZX (3K-2.5HK-5)/S4D105 HỘP6 - NPR</t>
        </is>
      </c>
      <c r="S201" s="61">
        <f>IF(OR('⚙️ BỘ HƠI'!$H$40=0,'⚙️ BỘ HƠI'!$H$2="",$C201="",LEFT($C201,1)="◆"),99999,IF(OR(ISNUMBER(SEARCH('⚙️ BỘ HƠI'!$H$2,$C201)),ISNUMBER(SEARCH($C201,'⚙️ BỘ HƠI'!$H$2))),ROW()-2,99999))</f>
        <v/>
      </c>
    </row>
    <row r="202" ht="24.75" customHeight="1">
      <c r="A202" s="43" t="inlineStr">
        <is>
          <t>HH075174</t>
        </is>
      </c>
      <c r="B202" s="43" t="inlineStr">
        <is>
          <t>KOMATSU</t>
        </is>
      </c>
      <c r="C202" s="43" t="inlineStr">
        <is>
          <t>S6D105/S4D105/-</t>
        </is>
      </c>
      <c r="D202" s="43" t="inlineStr">
        <is>
          <t>105</t>
        </is>
      </c>
      <c r="E202" s="43" t="n"/>
      <c r="F202" s="43" t="n"/>
      <c r="G202" s="43" t="inlineStr">
        <is>
          <t>3K-2.5HK-5</t>
        </is>
      </c>
      <c r="H202" s="43" t="inlineStr">
        <is>
          <t>ART</t>
        </is>
      </c>
      <c r="I202" s="43" t="inlineStr">
        <is>
          <t>Máy</t>
        </is>
      </c>
      <c r="J202" s="53" t="n"/>
      <c r="K202" s="53" t="n">
        <v>230000</v>
      </c>
      <c r="L202" s="53" t="n">
        <v>240000</v>
      </c>
      <c r="M202" s="53" t="n">
        <v>260000</v>
      </c>
      <c r="N202" s="53" t="n"/>
      <c r="O202" s="43" t="n"/>
      <c r="P202" s="43" t="inlineStr">
        <is>
          <t>16310502</t>
        </is>
      </c>
      <c r="Q202" s="43" t="n"/>
      <c r="R202" s="43" t="inlineStr">
        <is>
          <t>Séc măng S6D105/S4D105 (3K-2.5HK-5) - 16310502 - ART</t>
        </is>
      </c>
      <c r="S202" s="61">
        <f>IF(OR('⚙️ BỘ HƠI'!$H$40=0,'⚙️ BỘ HƠI'!$H$2="",$C202="",LEFT($C202,1)="◆"),99999,IF(OR(ISNUMBER(SEARCH('⚙️ BỘ HƠI'!$H$2,$C202)),ISNUMBER(SEARCH($C202,'⚙️ BỘ HƠI'!$H$2))),ROW()-2,99999))</f>
        <v/>
      </c>
    </row>
    <row r="203" ht="24.75" customHeight="1">
      <c r="A203" s="45" t="inlineStr">
        <is>
          <t>HH077175</t>
        </is>
      </c>
      <c r="B203" s="45" t="inlineStr">
        <is>
          <t>KOMATSU</t>
        </is>
      </c>
      <c r="C203" s="45" t="inlineStr">
        <is>
          <t>4TN106/4D106/S4D106/-/ART</t>
        </is>
      </c>
      <c r="D203" s="45" t="inlineStr">
        <is>
          <t>106</t>
        </is>
      </c>
      <c r="E203" s="45" t="n"/>
      <c r="F203" s="45" t="n"/>
      <c r="G203" s="45" t="inlineStr">
        <is>
          <t>2.5HK-2-3</t>
        </is>
      </c>
      <c r="H203" s="45" t="n"/>
      <c r="I203" s="45" t="inlineStr">
        <is>
          <t>Máy</t>
        </is>
      </c>
      <c r="J203" s="54" t="n"/>
      <c r="K203" s="54" t="n">
        <v>260000</v>
      </c>
      <c r="L203" s="54" t="n">
        <v>270000</v>
      </c>
      <c r="M203" s="54" t="n">
        <v>300000</v>
      </c>
      <c r="N203" s="54" t="n"/>
      <c r="O203" s="45" t="n"/>
      <c r="P203" s="45" t="inlineStr">
        <is>
          <t>16310601</t>
        </is>
      </c>
      <c r="Q203" s="45" t="n"/>
      <c r="R203" s="45" t="inlineStr">
        <is>
          <t>Séc măng 4TN106/4D106/S4D106 (2.5HK-2-3) - ART 16310601</t>
        </is>
      </c>
      <c r="S203" s="61">
        <f>IF(OR('⚙️ BỘ HƠI'!$H$40=0,'⚙️ BỘ HƠI'!$H$2="",$C203="",LEFT($C203,1)="◆"),99999,IF(OR(ISNUMBER(SEARCH('⚙️ BỘ HƠI'!$H$2,$C203)),ISNUMBER(SEARCH($C203,'⚙️ BỘ HƠI'!$H$2))),ROW()-2,99999))</f>
        <v/>
      </c>
    </row>
    <row r="204" ht="24.75" customHeight="1">
      <c r="A204" s="43" t="inlineStr">
        <is>
          <t>HH083535</t>
        </is>
      </c>
      <c r="B204" s="43" t="inlineStr">
        <is>
          <t>KOMATSU</t>
        </is>
      </c>
      <c r="C204" s="43" t="inlineStr">
        <is>
          <t>Yan/4D106E/S4D106</t>
        </is>
      </c>
      <c r="D204" s="43" t="inlineStr">
        <is>
          <t>106</t>
        </is>
      </c>
      <c r="E204" s="43" t="n"/>
      <c r="F204" s="43" t="n"/>
      <c r="G204" s="43" t="inlineStr">
        <is>
          <t>2.5HK-2-3</t>
        </is>
      </c>
      <c r="H204" s="43" t="inlineStr">
        <is>
          <t>IZ IKAZU</t>
        </is>
      </c>
      <c r="I204" s="43" t="inlineStr">
        <is>
          <t>1Máy</t>
        </is>
      </c>
      <c r="J204" s="53" t="n"/>
      <c r="K204" s="53" t="n">
        <v>100000</v>
      </c>
      <c r="L204" s="53" t="n">
        <v>110000</v>
      </c>
      <c r="M204" s="53" t="n">
        <v>120000</v>
      </c>
      <c r="N204" s="53" t="n"/>
      <c r="O204" s="43" t="n"/>
      <c r="P204" s="43" t="inlineStr">
        <is>
          <t>4TNE106</t>
        </is>
      </c>
      <c r="Q204" s="43" t="n"/>
      <c r="R204" s="43" t="inlineStr">
        <is>
          <t>Séc măng Yan 4D106E/ 4TNE106 (2.5HK-2-3), S4D106 - IZ IKAZU</t>
        </is>
      </c>
      <c r="S204" s="61">
        <f>IF(OR('⚙️ BỘ HƠI'!$H$40=0,'⚙️ BỘ HƠI'!$H$2="",$C204="",LEFT($C204,1)="◆"),99999,IF(OR(ISNUMBER(SEARCH('⚙️ BỘ HƠI'!$H$2,$C204)),ISNUMBER(SEARCH($C204,'⚙️ BỘ HƠI'!$H$2))),ROW()-2,99999))</f>
        <v/>
      </c>
    </row>
    <row r="205" ht="24.75" customHeight="1">
      <c r="A205" s="45" t="inlineStr">
        <is>
          <t>HH082130</t>
        </is>
      </c>
      <c r="B205" s="45" t="inlineStr">
        <is>
          <t>KOMATSU</t>
        </is>
      </c>
      <c r="C205" s="45" t="inlineStr">
        <is>
          <t>CUMMINS-/S6D107/QSB6.7/6D107</t>
        </is>
      </c>
      <c r="D205" s="45" t="inlineStr">
        <is>
          <t>107</t>
        </is>
      </c>
      <c r="E205" s="45" t="n"/>
      <c r="F205" s="45" t="n"/>
      <c r="G205" s="45" t="inlineStr">
        <is>
          <t>2.8K-2.5-3.5</t>
        </is>
      </c>
      <c r="H205" s="45" t="inlineStr">
        <is>
          <t>MAHLE</t>
        </is>
      </c>
      <c r="I205" s="45" t="inlineStr">
        <is>
          <t>1Máy</t>
        </is>
      </c>
      <c r="J205" s="54" t="n"/>
      <c r="K205" s="54" t="n">
        <v>220000</v>
      </c>
      <c r="L205" s="54" t="n">
        <v>230000</v>
      </c>
      <c r="M205" s="54" t="n">
        <v>250000</v>
      </c>
      <c r="N205" s="54" t="n"/>
      <c r="O205" s="45" t="n"/>
      <c r="P205" s="45" t="inlineStr">
        <is>
          <t>3938177</t>
        </is>
      </c>
      <c r="Q205" s="45" t="n"/>
      <c r="R205" s="45" t="inlineStr">
        <is>
          <t>Séc măng CUMMINS-KOMATSU S6D107/ QSB6.7/ 6D107/ 3938177 (2.8K-2.5-3.5) - MAHLE</t>
        </is>
      </c>
      <c r="S205" s="61">
        <f>IF(OR('⚙️ BỘ HƠI'!$H$40=0,'⚙️ BỘ HƠI'!$H$2="",$C205="",LEFT($C205,1)="◆"),99999,IF(OR(ISNUMBER(SEARCH('⚙️ BỘ HƠI'!$H$2,$C205)),ISNUMBER(SEARCH($C205,'⚙️ BỘ HƠI'!$H$2))),ROW()-2,99999))</f>
        <v/>
      </c>
    </row>
    <row r="206" ht="24.75" customHeight="1">
      <c r="A206" s="43" t="inlineStr">
        <is>
          <t>HH075175</t>
        </is>
      </c>
      <c r="B206" s="43" t="inlineStr">
        <is>
          <t>KOMATSU</t>
        </is>
      </c>
      <c r="C206" s="43" t="inlineStr">
        <is>
          <t>S6D108/6D108</t>
        </is>
      </c>
      <c r="D206" s="43" t="inlineStr">
        <is>
          <t>108</t>
        </is>
      </c>
      <c r="E206" s="43" t="n"/>
      <c r="F206" s="43" t="n"/>
      <c r="G206" s="43" t="inlineStr">
        <is>
          <t>2.55K-2.65K-4</t>
        </is>
      </c>
      <c r="H206" s="43" t="inlineStr">
        <is>
          <t>ART</t>
        </is>
      </c>
      <c r="I206" s="43" t="inlineStr">
        <is>
          <t>Máy</t>
        </is>
      </c>
      <c r="J206" s="53" t="n"/>
      <c r="K206" s="53" t="n">
        <v>210000</v>
      </c>
      <c r="L206" s="53" t="n">
        <v>230000</v>
      </c>
      <c r="M206" s="53" t="n">
        <v>300000</v>
      </c>
      <c r="N206" s="53" t="n"/>
      <c r="O206" s="43" t="n"/>
      <c r="P206" s="43" t="inlineStr">
        <is>
          <t>16310801</t>
        </is>
      </c>
      <c r="Q206" s="43" t="n"/>
      <c r="R206" s="43" t="inlineStr">
        <is>
          <t>Séc măng S6D108/ 6D108 (2.55K-2.65K-4) 16310801 - ART</t>
        </is>
      </c>
      <c r="S206" s="61">
        <f>IF(OR('⚙️ BỘ HƠI'!$H$40=0,'⚙️ BỘ HƠI'!$H$2="",$C206="",LEFT($C206,1)="◆"),99999,IF(OR(ISNUMBER(SEARCH('⚙️ BỘ HƠI'!$H$2,$C206)),ISNUMBER(SEARCH($C206,'⚙️ BỘ HƠI'!$H$2))),ROW()-2,99999))</f>
        <v/>
      </c>
    </row>
    <row r="207" ht="24.75" customHeight="1">
      <c r="A207" s="45" t="inlineStr">
        <is>
          <t>HH00026</t>
        </is>
      </c>
      <c r="B207" s="45" t="inlineStr">
        <is>
          <t>KOMATSU</t>
        </is>
      </c>
      <c r="C207" s="45" t="inlineStr">
        <is>
          <t>S6D108/6D108</t>
        </is>
      </c>
      <c r="D207" s="45" t="inlineStr">
        <is>
          <t>108</t>
        </is>
      </c>
      <c r="E207" s="45" t="n"/>
      <c r="F207" s="45" t="n"/>
      <c r="G207" s="45" t="inlineStr">
        <is>
          <t>2.5K-2.53K-4</t>
        </is>
      </c>
      <c r="H207" s="45" t="inlineStr">
        <is>
          <t>NPR</t>
        </is>
      </c>
      <c r="I207" s="45" t="inlineStr">
        <is>
          <t>1 Máy</t>
        </is>
      </c>
      <c r="J207" s="54" t="n"/>
      <c r="K207" s="54" t="n">
        <v>1700000</v>
      </c>
      <c r="L207" s="54" t="n">
        <v>1800000</v>
      </c>
      <c r="M207" s="54" t="n">
        <v>1950000</v>
      </c>
      <c r="N207" s="54" t="n"/>
      <c r="O207" s="45" t="n"/>
      <c r="P207" s="45" t="inlineStr">
        <is>
          <t>SDK04020ZZ</t>
        </is>
      </c>
      <c r="Q207" s="45" t="n"/>
      <c r="R207" s="45" t="inlineStr">
        <is>
          <t>Séc măng S6D108/ 6D108 (2.5K-2.53K-4) SDK04020ZZ - NPR</t>
        </is>
      </c>
      <c r="S207" s="61">
        <f>IF(OR('⚙️ BỘ HƠI'!$H$40=0,'⚙️ BỘ HƠI'!$H$2="",$C207="",LEFT($C207,1)="◆"),99999,IF(OR(ISNUMBER(SEARCH('⚙️ BỘ HƠI'!$H$2,$C207)),ISNUMBER(SEARCH($C207,'⚙️ BỘ HƠI'!$H$2))),ROW()-2,99999))</f>
        <v/>
      </c>
    </row>
    <row r="208" ht="24.75" customHeight="1">
      <c r="A208" s="43" t="inlineStr">
        <is>
          <t>HH0661</t>
        </is>
      </c>
      <c r="B208" s="43" t="inlineStr">
        <is>
          <t>KOMATSU</t>
        </is>
      </c>
      <c r="C208" s="43" t="inlineStr">
        <is>
          <t>Kom/S6D110/6D110/nhớt/thép</t>
        </is>
      </c>
      <c r="D208" s="43" t="inlineStr">
        <is>
          <t>110</t>
        </is>
      </c>
      <c r="E208" s="43" t="n"/>
      <c r="F208" s="43" t="n"/>
      <c r="G208" s="43" t="inlineStr">
        <is>
          <t>3K-2.5HK-5</t>
        </is>
      </c>
      <c r="H208" s="43" t="inlineStr">
        <is>
          <t>NPR</t>
        </is>
      </c>
      <c r="I208" s="43" t="inlineStr">
        <is>
          <t>Máy</t>
        </is>
      </c>
      <c r="J208" s="53" t="n"/>
      <c r="K208" s="53" t="n">
        <v>1400000</v>
      </c>
      <c r="L208" s="53" t="n">
        <v>1500000</v>
      </c>
      <c r="M208" s="53" t="n">
        <v>1600000</v>
      </c>
      <c r="N208" s="53" t="n"/>
      <c r="O208" s="43" t="n"/>
      <c r="P208" s="43" t="inlineStr">
        <is>
          <t>SDK04021ZZ0</t>
        </is>
      </c>
      <c r="Q208" s="43" t="n"/>
      <c r="R208" s="43" t="inlineStr">
        <is>
          <t>Séc măng Kom S6D110/6D110/SDK04021ZZ0 (3K-2.5HK-5) nhớt thép, HỘP6 - NPR</t>
        </is>
      </c>
      <c r="S208" s="61">
        <f>IF(OR('⚙️ BỘ HƠI'!$H$40=0,'⚙️ BỘ HƠI'!$H$2="",$C208="",LEFT($C208,1)="◆"),99999,IF(OR(ISNUMBER(SEARCH('⚙️ BỘ HƠI'!$H$2,$C208)),ISNUMBER(SEARCH($C208,'⚙️ BỘ HƠI'!$H$2))),ROW()-2,99999))</f>
        <v/>
      </c>
    </row>
    <row r="209" ht="24.75" customHeight="1">
      <c r="A209" s="45" t="inlineStr">
        <is>
          <t>HH00346</t>
        </is>
      </c>
      <c r="B209" s="45" t="inlineStr">
        <is>
          <t>KOMATSU</t>
        </is>
      </c>
      <c r="C209" s="45" t="inlineStr">
        <is>
          <t>4D120</t>
        </is>
      </c>
      <c r="D209" s="45" t="inlineStr">
        <is>
          <t>120</t>
        </is>
      </c>
      <c r="E209" s="45" t="n"/>
      <c r="F209" s="45" t="n"/>
      <c r="G209" s="45" t="inlineStr">
        <is>
          <t>3.5-2.5-5.5</t>
        </is>
      </c>
      <c r="H209" s="45" t="inlineStr">
        <is>
          <t>TP</t>
        </is>
      </c>
      <c r="I209" s="45" t="inlineStr">
        <is>
          <t>Cái</t>
        </is>
      </c>
      <c r="J209" s="54" t="n"/>
      <c r="K209" s="54" t="n"/>
      <c r="L209" s="54" t="n"/>
      <c r="M209" s="54" t="n"/>
      <c r="N209" s="54" t="n"/>
      <c r="O209" s="45" t="n"/>
      <c r="P209" s="45" t="n"/>
      <c r="Q209" s="45" t="n"/>
      <c r="R209" s="45" t="inlineStr">
        <is>
          <t>Séc măng 4D120 (3.5-2.5-5.5) - TP</t>
        </is>
      </c>
      <c r="S209" s="61">
        <f>IF(OR('⚙️ BỘ HƠI'!$H$40=0,'⚙️ BỘ HƠI'!$H$2="",$C209="",LEFT($C209,1)="◆"),99999,IF(OR(ISNUMBER(SEARCH('⚙️ BỘ HƠI'!$H$2,$C209)),ISNUMBER(SEARCH($C209,'⚙️ BỘ HƠI'!$H$2))),ROW()-2,99999))</f>
        <v/>
      </c>
    </row>
    <row r="210" ht="24.75" customHeight="1">
      <c r="A210" s="43" t="inlineStr">
        <is>
          <t>HH075319</t>
        </is>
      </c>
      <c r="B210" s="43" t="inlineStr">
        <is>
          <t>KOMATSU</t>
        </is>
      </c>
      <c r="C210" s="43" t="inlineStr">
        <is>
          <t>4D120</t>
        </is>
      </c>
      <c r="D210" s="43" t="inlineStr">
        <is>
          <t>120</t>
        </is>
      </c>
      <c r="E210" s="43" t="n"/>
      <c r="F210" s="43" t="n"/>
      <c r="G210" s="43" t="inlineStr">
        <is>
          <t>3.5-2.5-5.5</t>
        </is>
      </c>
      <c r="H210" s="43" t="inlineStr">
        <is>
          <t>NSP</t>
        </is>
      </c>
      <c r="I210" s="43" t="inlineStr">
        <is>
          <t>1Máy</t>
        </is>
      </c>
      <c r="J210" s="53" t="n"/>
      <c r="K210" s="53" t="n"/>
      <c r="L210" s="53" t="n">
        <v>250000</v>
      </c>
      <c r="M210" s="53" t="n">
        <v>300000</v>
      </c>
      <c r="N210" s="53" t="n"/>
      <c r="O210" s="43" t="n"/>
      <c r="P210" s="43" t="n"/>
      <c r="Q210" s="43" t="n"/>
      <c r="R210" s="43" t="inlineStr">
        <is>
          <t>Séc măng 4D120/ 3.5-2.5-5.5 - NSP</t>
        </is>
      </c>
      <c r="S210" s="61">
        <f>IF(OR('⚙️ BỘ HƠI'!$H$40=0,'⚙️ BỘ HƠI'!$H$2="",$C210="",LEFT($C210,1)="◆"),99999,IF(OR(ISNUMBER(SEARCH('⚙️ BỘ HƠI'!$H$2,$C210)),ISNUMBER(SEARCH($C210,'⚙️ BỘ HƠI'!$H$2))),ROW()-2,99999))</f>
        <v/>
      </c>
    </row>
    <row r="211" ht="24.75" customHeight="1">
      <c r="A211" s="45" t="inlineStr">
        <is>
          <t>HH068810</t>
        </is>
      </c>
      <c r="B211" s="45" t="inlineStr">
        <is>
          <t>KOMATSU</t>
        </is>
      </c>
      <c r="C211" s="45" t="inlineStr">
        <is>
          <t>4D120</t>
        </is>
      </c>
      <c r="D211" s="45" t="inlineStr">
        <is>
          <t>120</t>
        </is>
      </c>
      <c r="E211" s="45" t="n"/>
      <c r="F211" s="45" t="n"/>
      <c r="G211" s="45" t="inlineStr">
        <is>
          <t>3.5-2.5-5.5</t>
        </is>
      </c>
      <c r="H211" s="45" t="inlineStr">
        <is>
          <t>NPR</t>
        </is>
      </c>
      <c r="I211" s="45" t="inlineStr">
        <is>
          <t>1Máy</t>
        </is>
      </c>
      <c r="J211" s="54" t="n"/>
      <c r="K211" s="54" t="n"/>
      <c r="L211" s="54" t="n"/>
      <c r="M211" s="54" t="n"/>
      <c r="N211" s="54" t="n"/>
      <c r="O211" s="45" t="n"/>
      <c r="P211" s="45" t="inlineStr">
        <is>
          <t>SDK04007ZZ</t>
        </is>
      </c>
      <c r="Q211" s="45" t="n"/>
      <c r="R211" s="45" t="inlineStr">
        <is>
          <t>Séc măng 4D120/ 3.5-2.5-5.5 (SDK04007ZZ) - NPR</t>
        </is>
      </c>
      <c r="S211" s="61">
        <f>IF(OR('⚙️ BỘ HƠI'!$H$40=0,'⚙️ BỘ HƠI'!$H$2="",$C211="",LEFT($C211,1)="◆"),99999,IF(OR(ISNUMBER(SEARCH('⚙️ BỘ HƠI'!$H$2,$C211)),ISNUMBER(SEARCH($C211,'⚙️ BỘ HƠI'!$H$2))),ROW()-2,99999))</f>
        <v/>
      </c>
    </row>
    <row r="212" ht="24.75" customHeight="1">
      <c r="A212" s="43" t="inlineStr">
        <is>
          <t>HH083988</t>
        </is>
      </c>
      <c r="B212" s="43" t="inlineStr">
        <is>
          <t>KOMATSU</t>
        </is>
      </c>
      <c r="C212" s="43" t="inlineStr">
        <is>
          <t>Kom/6D125/S6D125</t>
        </is>
      </c>
      <c r="D212" s="43" t="inlineStr">
        <is>
          <t>125</t>
        </is>
      </c>
      <c r="E212" s="43" t="n"/>
      <c r="F212" s="43" t="n"/>
      <c r="G212" s="43" t="inlineStr">
        <is>
          <t>2.5K-2.5K-3</t>
        </is>
      </c>
      <c r="H212" s="43" t="inlineStr">
        <is>
          <t>HENWEIT, R-KS45-00</t>
        </is>
      </c>
      <c r="I212" s="43" t="inlineStr">
        <is>
          <t>Máy</t>
        </is>
      </c>
      <c r="J212" s="53" t="n"/>
      <c r="K212" s="53" t="n">
        <v>300000</v>
      </c>
      <c r="L212" s="53" t="n">
        <v>330000</v>
      </c>
      <c r="M212" s="53" t="n">
        <v>360000</v>
      </c>
      <c r="N212" s="53" t="n"/>
      <c r="O212" s="43" t="n"/>
      <c r="P212" s="43" t="inlineStr">
        <is>
          <t>6252-31-2030</t>
        </is>
      </c>
      <c r="Q212" s="43" t="n"/>
      <c r="R212" s="43" t="inlineStr">
        <is>
          <t>Séc măng Kom 6D125/ S6D125 (2.5K-2.5K-3) 6252-31-2030 - HENWEIT, R-KS45-00</t>
        </is>
      </c>
      <c r="S212" s="61">
        <f>IF(OR('⚙️ BỘ HƠI'!$H$40=0,'⚙️ BỘ HƠI'!$H$2="",$C212="",LEFT($C212,1)="◆"),99999,IF(OR(ISNUMBER(SEARCH('⚙️ BỘ HƠI'!$H$2,$C212)),ISNUMBER(SEARCH($C212,'⚙️ BỘ HƠI'!$H$2))),ROW()-2,99999))</f>
        <v/>
      </c>
    </row>
    <row r="213" ht="24.75" customHeight="1">
      <c r="A213" s="45" t="inlineStr">
        <is>
          <t>HH083715</t>
        </is>
      </c>
      <c r="B213" s="45" t="inlineStr">
        <is>
          <t>KOMATSU</t>
        </is>
      </c>
      <c r="C213" s="45" t="inlineStr">
        <is>
          <t>Kom/S6D125/6D125/1+3/THÉP</t>
        </is>
      </c>
      <c r="D213" s="45" t="inlineStr">
        <is>
          <t>125</t>
        </is>
      </c>
      <c r="E213" s="45" t="n"/>
      <c r="F213" s="45" t="n"/>
      <c r="G213" s="45" t="inlineStr">
        <is>
          <t>2.5-2-3</t>
        </is>
      </c>
      <c r="H213" s="45" t="inlineStr">
        <is>
          <t>NPR</t>
        </is>
      </c>
      <c r="I213" s="45" t="inlineStr">
        <is>
          <t>Máy</t>
        </is>
      </c>
      <c r="J213" s="54" t="n"/>
      <c r="K213" s="54" t="n">
        <v>1800000</v>
      </c>
      <c r="L213" s="54" t="n">
        <v>1900000</v>
      </c>
      <c r="M213" s="54" t="n">
        <v>2000000</v>
      </c>
      <c r="N213" s="54" t="n"/>
      <c r="O213" s="45" t="n"/>
      <c r="P213" s="45" t="inlineStr">
        <is>
          <t>SDK04034ZX</t>
        </is>
      </c>
      <c r="Q213" s="45" t="n"/>
      <c r="R213" s="45" t="inlineStr">
        <is>
          <t>Séc măng Kom S6D125/6D125/SDK04034ZX (2.5-2-3) 1+3 THÉP HỘP6 - NPR</t>
        </is>
      </c>
      <c r="S213" s="61">
        <f>IF(OR('⚙️ BỘ HƠI'!$H$40=0,'⚙️ BỘ HƠI'!$H$2="",$C213="",LEFT($C213,1)="◆"),99999,IF(OR(ISNUMBER(SEARCH('⚙️ BỘ HƠI'!$H$2,$C213)),ISNUMBER(SEARCH($C213,'⚙️ BỘ HƠI'!$H$2))),ROW()-2,99999))</f>
        <v/>
      </c>
    </row>
    <row r="214" ht="24.75" customHeight="1">
      <c r="A214" s="43" t="inlineStr">
        <is>
          <t>HH00699</t>
        </is>
      </c>
      <c r="B214" s="43" t="inlineStr">
        <is>
          <t>KOMATSU</t>
        </is>
      </c>
      <c r="C214" s="43" t="inlineStr">
        <is>
          <t>Kom/S6D125/6D125/lỗ/dầu/dài</t>
        </is>
      </c>
      <c r="D214" s="43" t="inlineStr">
        <is>
          <t>125</t>
        </is>
      </c>
      <c r="E214" s="43" t="n"/>
      <c r="F214" s="43" t="n"/>
      <c r="G214" s="43" t="inlineStr">
        <is>
          <t>2.5K-2.5K-4</t>
        </is>
      </c>
      <c r="H214" s="43" t="inlineStr">
        <is>
          <t>NPR</t>
        </is>
      </c>
      <c r="I214" s="43" t="inlineStr">
        <is>
          <t>Máy</t>
        </is>
      </c>
      <c r="J214" s="53" t="n"/>
      <c r="K214" s="53" t="n">
        <v>1800000</v>
      </c>
      <c r="L214" s="53" t="n">
        <v>1900000</v>
      </c>
      <c r="M214" s="53" t="n">
        <v>2000000</v>
      </c>
      <c r="N214" s="53" t="n"/>
      <c r="O214" s="43" t="n"/>
      <c r="P214" s="43" t="inlineStr">
        <is>
          <t>SDK04022ZZ</t>
        </is>
      </c>
      <c r="Q214" s="43" t="n"/>
      <c r="R214" s="43" t="inlineStr">
        <is>
          <t>Séc măng Kom S6D125/6D125/SDK04022ZZ (2.5K-2.5K-4) lỗ dầu dài HỘP6 - NPR</t>
        </is>
      </c>
      <c r="S214" s="61">
        <f>IF(OR('⚙️ BỘ HƠI'!$H$40=0,'⚙️ BỘ HƠI'!$H$2="",$C214="",LEFT($C214,1)="◆"),99999,IF(OR(ISNUMBER(SEARCH('⚙️ BỘ HƠI'!$H$2,$C214)),ISNUMBER(SEARCH($C214,'⚙️ BỘ HƠI'!$H$2))),ROW()-2,99999))</f>
        <v/>
      </c>
    </row>
    <row r="215" ht="24.75" customHeight="1">
      <c r="A215" s="45" t="inlineStr">
        <is>
          <t>HH075874</t>
        </is>
      </c>
      <c r="B215" s="45" t="inlineStr">
        <is>
          <t>KOMATSU</t>
        </is>
      </c>
      <c r="C215" s="45" t="inlineStr">
        <is>
          <t>Kom/S6D125/6D125/nhớt/thép</t>
        </is>
      </c>
      <c r="D215" s="45" t="inlineStr">
        <is>
          <t>125</t>
        </is>
      </c>
      <c r="E215" s="45" t="n"/>
      <c r="F215" s="45" t="n"/>
      <c r="G215" s="45" t="inlineStr">
        <is>
          <t>2.5K-2.5K-4</t>
        </is>
      </c>
      <c r="H215" s="45" t="inlineStr">
        <is>
          <t>NPR</t>
        </is>
      </c>
      <c r="I215" s="45" t="inlineStr">
        <is>
          <t>Máy</t>
        </is>
      </c>
      <c r="J215" s="54" t="n"/>
      <c r="K215" s="54" t="n">
        <v>1950000</v>
      </c>
      <c r="L215" s="54" t="n">
        <v>2050000</v>
      </c>
      <c r="M215" s="54" t="n">
        <v>2150000</v>
      </c>
      <c r="N215" s="54" t="n"/>
      <c r="O215" s="45" t="n"/>
      <c r="P215" s="45" t="inlineStr">
        <is>
          <t>SDK04022ZX</t>
        </is>
      </c>
      <c r="Q215" s="45" t="n"/>
      <c r="R215" s="45" t="inlineStr">
        <is>
          <t>Séc măng Kom S6D125/6D125/SDK04022ZX (2.5K-2.5K-4) nhớt thép HỘP6- NPR</t>
        </is>
      </c>
      <c r="S215" s="61">
        <f>IF(OR('⚙️ BỘ HƠI'!$H$40=0,'⚙️ BỘ HƠI'!$H$2="",$C215="",LEFT($C215,1)="◆"),99999,IF(OR(ISNUMBER(SEARCH('⚙️ BỘ HƠI'!$H$2,$C215)),ISNUMBER(SEARCH($C215,'⚙️ BỘ HƠI'!$H$2))),ROW()-2,99999))</f>
        <v/>
      </c>
    </row>
    <row r="216" ht="24.75" customHeight="1">
      <c r="A216" s="43" t="inlineStr">
        <is>
          <t>HH084324</t>
        </is>
      </c>
      <c r="B216" s="43" t="inlineStr">
        <is>
          <t>KOMATSU</t>
        </is>
      </c>
      <c r="C216" s="43" t="inlineStr">
        <is>
          <t>Kom/S6D125/6D125/nhớt/thép/-/HENWEIT/'R-KS24-00-1</t>
        </is>
      </c>
      <c r="D216" s="43" t="inlineStr">
        <is>
          <t>125</t>
        </is>
      </c>
      <c r="E216" s="43" t="n"/>
      <c r="F216" s="43" t="n"/>
      <c r="G216" s="43" t="inlineStr">
        <is>
          <t>2.5K-2.5K-4</t>
        </is>
      </c>
      <c r="H216" s="43" t="n"/>
      <c r="I216" s="43" t="inlineStr">
        <is>
          <t>Máy</t>
        </is>
      </c>
      <c r="J216" s="53" t="n"/>
      <c r="K216" s="53" t="n">
        <v>210000</v>
      </c>
      <c r="L216" s="53" t="n">
        <v>230000</v>
      </c>
      <c r="M216" s="53" t="n">
        <v>250000</v>
      </c>
      <c r="N216" s="53" t="n"/>
      <c r="O216" s="43" t="n"/>
      <c r="P216" s="43" t="n"/>
      <c r="Q216" s="43" t="n"/>
      <c r="R216" s="43" t="inlineStr">
        <is>
          <t>Séc măng Kom S6D125/ 6D125 (2.5K-2.5K-4) nhớt thép - HENWEIT 'R-KS24-00-1</t>
        </is>
      </c>
      <c r="S216" s="61">
        <f>IF(OR('⚙️ BỘ HƠI'!$H$40=0,'⚙️ BỘ HƠI'!$H$2="",$C216="",LEFT($C216,1)="◆"),99999,IF(OR(ISNUMBER(SEARCH('⚙️ BỘ HƠI'!$H$2,$C216)),ISNUMBER(SEARCH($C216,'⚙️ BỘ HƠI'!$H$2))),ROW()-2,99999))</f>
        <v/>
      </c>
    </row>
    <row r="217" ht="24.75" customHeight="1">
      <c r="A217" s="45" t="inlineStr">
        <is>
          <t>HH075168</t>
        </is>
      </c>
      <c r="B217" s="45" t="inlineStr">
        <is>
          <t>KOMATSU</t>
        </is>
      </c>
      <c r="C217" s="45" t="inlineStr">
        <is>
          <t>S6D125/6D125/nhớt/lỗ/dầu/dài</t>
        </is>
      </c>
      <c r="D217" s="45" t="inlineStr">
        <is>
          <t>125</t>
        </is>
      </c>
      <c r="E217" s="45" t="n"/>
      <c r="F217" s="45" t="n"/>
      <c r="G217" s="45" t="inlineStr">
        <is>
          <t>2.5K-2.5K-4</t>
        </is>
      </c>
      <c r="H217" s="45" t="inlineStr">
        <is>
          <t>ART</t>
        </is>
      </c>
      <c r="I217" s="45" t="inlineStr">
        <is>
          <t>Máy</t>
        </is>
      </c>
      <c r="J217" s="54" t="n"/>
      <c r="K217" s="54" t="n">
        <v>300000</v>
      </c>
      <c r="L217" s="54" t="n">
        <v>350000</v>
      </c>
      <c r="M217" s="54" t="n">
        <v>400000</v>
      </c>
      <c r="N217" s="54" t="n"/>
      <c r="O217" s="45" t="n"/>
      <c r="P217" s="45" t="inlineStr">
        <is>
          <t>16312501</t>
        </is>
      </c>
      <c r="Q217" s="45" t="n"/>
      <c r="R217" s="45" t="inlineStr">
        <is>
          <t>Séc măng S6D125/6D125/ 2.5K-2.5K-4 nhớt lỗ dầu dài (16312501) - ART</t>
        </is>
      </c>
      <c r="S217" s="61">
        <f>IF(OR('⚙️ BỘ HƠI'!$H$40=0,'⚙️ BỘ HƠI'!$H$2="",$C217="",LEFT($C217,1)="◆"),99999,IF(OR(ISNUMBER(SEARCH('⚙️ BỘ HƠI'!$H$2,$C217)),ISNUMBER(SEARCH($C217,'⚙️ BỘ HƠI'!$H$2))),ROW()-2,99999))</f>
        <v/>
      </c>
    </row>
    <row r="218" ht="24.75" customHeight="1">
      <c r="A218" s="43" t="inlineStr">
        <is>
          <t>HH00982</t>
        </is>
      </c>
      <c r="B218" s="43" t="inlineStr">
        <is>
          <t>KOMATSU</t>
        </is>
      </c>
      <c r="C218" s="43" t="inlineStr">
        <is>
          <t>4D130</t>
        </is>
      </c>
      <c r="D218" s="43" t="inlineStr">
        <is>
          <t>130</t>
        </is>
      </c>
      <c r="E218" s="43" t="n"/>
      <c r="F218" s="43" t="n"/>
      <c r="G218" s="43" t="inlineStr">
        <is>
          <t>3.5-2.5-5.5</t>
        </is>
      </c>
      <c r="H218" s="43" t="inlineStr">
        <is>
          <t>TP</t>
        </is>
      </c>
      <c r="I218" s="43" t="inlineStr">
        <is>
          <t>Máy</t>
        </is>
      </c>
      <c r="J218" s="53" t="n"/>
      <c r="K218" s="53" t="n"/>
      <c r="L218" s="53" t="n"/>
      <c r="M218" s="53" t="n"/>
      <c r="N218" s="53" t="n"/>
      <c r="O218" s="43" t="n"/>
      <c r="P218" s="43" t="n"/>
      <c r="Q218" s="43" t="n"/>
      <c r="R218" s="43" t="inlineStr">
        <is>
          <t>Séc măng 4D130 (3.5-2.5-5.5) - TP</t>
        </is>
      </c>
      <c r="S218" s="61">
        <f>IF(OR('⚙️ BỘ HƠI'!$H$40=0,'⚙️ BỘ HƠI'!$H$2="",$C218="",LEFT($C218,1)="◆"),99999,IF(OR(ISNUMBER(SEARCH('⚙️ BỘ HƠI'!$H$2,$C218)),ISNUMBER(SEARCH($C218,'⚙️ BỘ HƠI'!$H$2))),ROW()-2,99999))</f>
        <v/>
      </c>
    </row>
    <row r="219" ht="24.75" customHeight="1">
      <c r="A219" s="45" t="inlineStr">
        <is>
          <t>HH080380</t>
        </is>
      </c>
      <c r="B219" s="45" t="inlineStr">
        <is>
          <t>KOMATSU</t>
        </is>
      </c>
      <c r="C219" s="45" t="inlineStr">
        <is>
          <t>4D130</t>
        </is>
      </c>
      <c r="D219" s="45" t="inlineStr">
        <is>
          <t>130</t>
        </is>
      </c>
      <c r="E219" s="45" t="n"/>
      <c r="F219" s="45" t="n"/>
      <c r="G219" s="45" t="inlineStr">
        <is>
          <t>3.5-2.5-5.5</t>
        </is>
      </c>
      <c r="H219" s="45" t="inlineStr">
        <is>
          <t>IZ IKAZU</t>
        </is>
      </c>
      <c r="I219" s="45" t="inlineStr">
        <is>
          <t>1 Máy</t>
        </is>
      </c>
      <c r="J219" s="54" t="n"/>
      <c r="K219" s="54" t="n">
        <v>170000</v>
      </c>
      <c r="L219" s="54" t="n">
        <v>180000</v>
      </c>
      <c r="M219" s="54" t="n">
        <v>190000</v>
      </c>
      <c r="N219" s="54" t="n"/>
      <c r="O219" s="45" t="n"/>
      <c r="P219" s="45" t="n"/>
      <c r="Q219" s="45" t="n"/>
      <c r="R219" s="45" t="inlineStr">
        <is>
          <t>Séc măng 4D130/ 3.5-2.5-5.5 - IZ IKAZU</t>
        </is>
      </c>
      <c r="S219" s="61">
        <f>IF(OR('⚙️ BỘ HƠI'!$H$40=0,'⚙️ BỘ HƠI'!$H$2="",$C219="",LEFT($C219,1)="◆"),99999,IF(OR(ISNUMBER(SEARCH('⚙️ BỘ HƠI'!$H$2,$C219)),ISNUMBER(SEARCH($C219,'⚙️ BỘ HƠI'!$H$2))),ROW()-2,99999))</f>
        <v/>
      </c>
    </row>
    <row r="220" ht="24.75" customHeight="1">
      <c r="A220" s="43" t="inlineStr">
        <is>
          <t>HH00025</t>
        </is>
      </c>
      <c r="B220" s="43" t="inlineStr">
        <is>
          <t>KOMATSU</t>
        </is>
      </c>
      <c r="C220" s="43" t="inlineStr">
        <is>
          <t>4D130</t>
        </is>
      </c>
      <c r="D220" s="43" t="inlineStr">
        <is>
          <t>130</t>
        </is>
      </c>
      <c r="E220" s="43" t="n"/>
      <c r="F220" s="43" t="n"/>
      <c r="G220" s="43" t="inlineStr">
        <is>
          <t>3.5-2.5-5.5</t>
        </is>
      </c>
      <c r="H220" s="43" t="inlineStr">
        <is>
          <t>NPR</t>
        </is>
      </c>
      <c r="I220" s="43" t="inlineStr">
        <is>
          <t>1 Máy</t>
        </is>
      </c>
      <c r="J220" s="53" t="n"/>
      <c r="K220" s="53" t="n">
        <v>1400000</v>
      </c>
      <c r="L220" s="53" t="n">
        <v>1500000</v>
      </c>
      <c r="M220" s="53" t="n">
        <v>1600000</v>
      </c>
      <c r="N220" s="53" t="n"/>
      <c r="O220" s="43" t="n"/>
      <c r="P220" s="43" t="inlineStr">
        <is>
          <t>SDK04011ZZ</t>
        </is>
      </c>
      <c r="Q220" s="43" t="n"/>
      <c r="R220" s="43" t="inlineStr">
        <is>
          <t>Séc măng 4D130/ 3.5-2.5-5.5 (SDK04011ZZ) - NPR</t>
        </is>
      </c>
      <c r="S220" s="61">
        <f>IF(OR('⚙️ BỘ HƠI'!$H$40=0,'⚙️ BỘ HƠI'!$H$2="",$C220="",LEFT($C220,1)="◆"),99999,IF(OR(ISNUMBER(SEARCH('⚙️ BỘ HƠI'!$H$2,$C220)),ISNUMBER(SEARCH($C220,'⚙️ BỘ HƠI'!$H$2))),ROW()-2,99999))</f>
        <v/>
      </c>
    </row>
    <row r="221" ht="24.75" customHeight="1">
      <c r="A221" s="45" t="inlineStr">
        <is>
          <t>HH073258</t>
        </is>
      </c>
      <c r="B221" s="45" t="inlineStr">
        <is>
          <t>KOMATSU</t>
        </is>
      </c>
      <c r="C221" s="45" t="inlineStr">
        <is>
          <t>6D140</t>
        </is>
      </c>
      <c r="D221" s="45" t="inlineStr">
        <is>
          <t>140</t>
        </is>
      </c>
      <c r="E221" s="45" t="n"/>
      <c r="F221" s="45" t="n"/>
      <c r="G221" s="45" t="inlineStr">
        <is>
          <t>2.9K-2.4K-4</t>
        </is>
      </c>
      <c r="H221" s="45" t="inlineStr">
        <is>
          <t>RIK ( OEM)</t>
        </is>
      </c>
      <c r="I221" s="45" t="inlineStr">
        <is>
          <t>Máy</t>
        </is>
      </c>
      <c r="J221" s="54" t="n"/>
      <c r="K221" s="54" t="n"/>
      <c r="L221" s="54" t="n"/>
      <c r="M221" s="54" t="n">
        <v>800000</v>
      </c>
      <c r="N221" s="54" t="n"/>
      <c r="O221" s="45" t="n"/>
      <c r="P221" s="45" t="inlineStr">
        <is>
          <t>S6D140E-3</t>
        </is>
      </c>
      <c r="Q221" s="45" t="n"/>
      <c r="R221" s="45" t="inlineStr">
        <is>
          <t>Séc măng 6D140/S6D140E-3 (2.9K-2.4K-4) 6261-31-2030 - RIK (Komatsu OEM)</t>
        </is>
      </c>
      <c r="S221" s="61">
        <f>IF(OR('⚙️ BỘ HƠI'!$H$40=0,'⚙️ BỘ HƠI'!$H$2="",$C221="",LEFT($C221,1)="◆"),99999,IF(OR(ISNUMBER(SEARCH('⚙️ BỘ HƠI'!$H$2,$C221)),ISNUMBER(SEARCH($C221,'⚙️ BỘ HƠI'!$H$2))),ROW()-2,99999))</f>
        <v/>
      </c>
    </row>
    <row r="222" ht="24.75" customHeight="1">
      <c r="A222" s="43" t="inlineStr">
        <is>
          <t>HH075170</t>
        </is>
      </c>
      <c r="B222" s="43" t="inlineStr">
        <is>
          <t>KOMATSU</t>
        </is>
      </c>
      <c r="C222" s="43" t="inlineStr">
        <is>
          <t>6D140/S6D140/-</t>
        </is>
      </c>
      <c r="D222" s="43" t="inlineStr">
        <is>
          <t>140</t>
        </is>
      </c>
      <c r="E222" s="43" t="n"/>
      <c r="F222" s="43" t="n"/>
      <c r="G222" s="43" t="inlineStr">
        <is>
          <t>2.4K-2.4K-4</t>
        </is>
      </c>
      <c r="H222" s="43" t="inlineStr">
        <is>
          <t>ART</t>
        </is>
      </c>
      <c r="I222" s="43" t="inlineStr">
        <is>
          <t>Máy</t>
        </is>
      </c>
      <c r="J222" s="53" t="n"/>
      <c r="K222" s="53" t="n">
        <v>430000</v>
      </c>
      <c r="L222" s="53" t="n">
        <v>430000</v>
      </c>
      <c r="M222" s="53" t="n">
        <v>500000</v>
      </c>
      <c r="N222" s="53" t="n"/>
      <c r="O222" s="43" t="n"/>
      <c r="P222" s="43" t="inlineStr">
        <is>
          <t>16314001</t>
        </is>
      </c>
      <c r="Q222" s="43" t="n"/>
      <c r="R222" s="43" t="inlineStr">
        <is>
          <t>Séc măng 6D140/S6D140 (2.4K-2.4K-4) - 16314001 - ART</t>
        </is>
      </c>
      <c r="S222" s="61">
        <f>IF(OR('⚙️ BỘ HƠI'!$H$40=0,'⚙️ BỘ HƠI'!$H$2="",$C222="",LEFT($C222,1)="◆"),99999,IF(OR(ISNUMBER(SEARCH('⚙️ BỘ HƠI'!$H$2,$C222)),ISNUMBER(SEARCH($C222,'⚙️ BỘ HƠI'!$H$2))),ROW()-2,99999))</f>
        <v/>
      </c>
    </row>
    <row r="223" ht="24.75" customHeight="1">
      <c r="A223" s="45" t="inlineStr">
        <is>
          <t>HH0595</t>
        </is>
      </c>
      <c r="B223" s="45" t="inlineStr">
        <is>
          <t>KOMATSU</t>
        </is>
      </c>
      <c r="C223" s="45" t="inlineStr">
        <is>
          <t>6D140/S6D140/-</t>
        </is>
      </c>
      <c r="D223" s="45" t="inlineStr">
        <is>
          <t>140</t>
        </is>
      </c>
      <c r="E223" s="45" t="n"/>
      <c r="F223" s="45" t="n"/>
      <c r="G223" s="45" t="inlineStr">
        <is>
          <t>2.4K-2.4K-4</t>
        </is>
      </c>
      <c r="H223" s="45" t="inlineStr">
        <is>
          <t>NPR</t>
        </is>
      </c>
      <c r="I223" s="45" t="inlineStr">
        <is>
          <t>Máy</t>
        </is>
      </c>
      <c r="J223" s="54" t="n"/>
      <c r="K223" s="54" t="n">
        <v>2100000</v>
      </c>
      <c r="L223" s="54" t="n">
        <v>2250000</v>
      </c>
      <c r="M223" s="54" t="n">
        <v>2400000</v>
      </c>
      <c r="N223" s="54" t="n"/>
      <c r="O223" s="45" t="n"/>
      <c r="P223" s="45" t="inlineStr">
        <is>
          <t>SDK04028ZZ</t>
        </is>
      </c>
      <c r="Q223" s="45" t="n"/>
      <c r="R223" s="45" t="inlineStr">
        <is>
          <t>Séc măng 6D140/S6D140 (2.4K-2.4K-4) - SDK04028ZZ - NPR</t>
        </is>
      </c>
      <c r="S223" s="61">
        <f>IF(OR('⚙️ BỘ HƠI'!$H$40=0,'⚙️ BỘ HƠI'!$H$2="",$C223="",LEFT($C223,1)="◆"),99999,IF(OR(ISNUMBER(SEARCH('⚙️ BỘ HƠI'!$H$2,$C223)),ISNUMBER(SEARCH($C223,'⚙️ BỘ HƠI'!$H$2))),ROW()-2,99999))</f>
        <v/>
      </c>
    </row>
    <row r="224" ht="24.75" customHeight="1">
      <c r="A224" s="43" t="inlineStr">
        <is>
          <t>HH083458</t>
        </is>
      </c>
      <c r="B224" s="43" t="inlineStr">
        <is>
          <t>KOMATSU</t>
        </is>
      </c>
      <c r="C224" s="43" t="inlineStr">
        <is>
          <t>S6D140</t>
        </is>
      </c>
      <c r="D224" s="43" t="inlineStr">
        <is>
          <t>140</t>
        </is>
      </c>
      <c r="E224" s="43" t="n"/>
      <c r="F224" s="43" t="n"/>
      <c r="G224" s="43" t="inlineStr">
        <is>
          <t>2.9K-2.4K-4</t>
        </is>
      </c>
      <c r="H224" s="43" t="inlineStr">
        <is>
          <t>HENWEIT</t>
        </is>
      </c>
      <c r="I224" s="43" t="inlineStr">
        <is>
          <t>Máy</t>
        </is>
      </c>
      <c r="J224" s="53" t="n"/>
      <c r="K224" s="53" t="n">
        <v>370000</v>
      </c>
      <c r="L224" s="53" t="n">
        <v>400000</v>
      </c>
      <c r="M224" s="53" t="n">
        <v>430000</v>
      </c>
      <c r="N224" s="53" t="n"/>
      <c r="O224" s="43" t="n"/>
      <c r="P224" s="43" t="inlineStr">
        <is>
          <t>6261-31-2030</t>
        </is>
      </c>
      <c r="Q224" s="43" t="n"/>
      <c r="R224" s="43" t="inlineStr">
        <is>
          <t>Séc măng Komatsu S6D140/ 6261-31-2030 (2.9K-2.4K-4), 6D140E-3 - HENWEIT</t>
        </is>
      </c>
      <c r="S224" s="61">
        <f>IF(OR('⚙️ BỘ HƠI'!$H$40=0,'⚙️ BỘ HƠI'!$H$2="",$C224="",LEFT($C224,1)="◆"),99999,IF(OR(ISNUMBER(SEARCH('⚙️ BỘ HƠI'!$H$2,$C224)),ISNUMBER(SEARCH($C224,'⚙️ BỘ HƠI'!$H$2))),ROW()-2,99999))</f>
        <v/>
      </c>
    </row>
    <row r="225" ht="24.75" customHeight="1">
      <c r="A225" s="74" t="n"/>
      <c r="B225" s="74" t="n"/>
      <c r="C225" s="75" t="inlineStr">
        <is>
          <t>◆ MITSUBISHI</t>
        </is>
      </c>
      <c r="D225" s="74" t="n"/>
      <c r="E225" s="74" t="n"/>
      <c r="F225" s="74" t="n"/>
      <c r="G225" s="74" t="n"/>
      <c r="H225" s="74" t="n"/>
      <c r="I225" s="74" t="n"/>
      <c r="J225" s="76" t="n"/>
      <c r="K225" s="76" t="n"/>
      <c r="L225" s="76" t="n"/>
      <c r="M225" s="76" t="n"/>
      <c r="N225" s="76" t="n"/>
      <c r="O225" s="74" t="n"/>
      <c r="P225" s="74" t="n"/>
      <c r="Q225" s="74" t="n"/>
      <c r="R225" s="74" t="n"/>
      <c r="S225" s="61" t="n"/>
    </row>
    <row r="226" ht="24.75" customHeight="1">
      <c r="A226" s="43" t="inlineStr">
        <is>
          <t>HH083096</t>
        </is>
      </c>
      <c r="B226" s="43" t="inlineStr">
        <is>
          <t>MITSUBISHI</t>
        </is>
      </c>
      <c r="C226" s="43" t="inlineStr">
        <is>
          <t>S4S-D/S6S-D/COS2/2.5H-2-4.5</t>
        </is>
      </c>
      <c r="D226" s="43" t="inlineStr">
        <is>
          <t>050</t>
        </is>
      </c>
      <c r="E226" s="43" t="n"/>
      <c r="F226" s="43" t="n"/>
      <c r="G226" s="43" t="n"/>
      <c r="H226" s="43" t="inlineStr">
        <is>
          <t>HENWEIT</t>
        </is>
      </c>
      <c r="I226" s="43" t="inlineStr">
        <is>
          <t>Máy</t>
        </is>
      </c>
      <c r="J226" s="53" t="n"/>
      <c r="K226" s="53" t="n">
        <v>125000</v>
      </c>
      <c r="L226" s="53" t="n">
        <v>135000</v>
      </c>
      <c r="M226" s="53" t="n">
        <v>150000</v>
      </c>
      <c r="N226" s="53" t="n"/>
      <c r="O226" s="43" t="n"/>
      <c r="P226" s="43" t="inlineStr">
        <is>
          <t>34417-02012</t>
        </is>
      </c>
      <c r="Q226" s="43" t="n"/>
      <c r="R226" s="43" t="inlineStr">
        <is>
          <t>Séc măng S4S-D/ S6S-D/ 34417-02012 (050, COS2) 2.5H-2-4.5 - HENWEIT</t>
        </is>
      </c>
      <c r="S226" s="61">
        <f>IF(OR('⚙️ BỘ HƠI'!$H$40=0,'⚙️ BỘ HƠI'!$H$2="",$C226="",LEFT($C226,1)="◆"),99999,IF(OR(ISNUMBER(SEARCH('⚙️ BỘ HƠI'!$H$2,$C226)),ISNUMBER(SEARCH($C226,'⚙️ BỘ HƠI'!$H$2))),ROW()-2,99999))</f>
        <v/>
      </c>
    </row>
    <row r="227" ht="24.75" customHeight="1">
      <c r="A227" s="45" t="inlineStr">
        <is>
          <t>HH073109</t>
        </is>
      </c>
      <c r="B227" s="45" t="inlineStr">
        <is>
          <t>MITSUBISHI</t>
        </is>
      </c>
      <c r="C227" s="45" t="inlineStr">
        <is>
          <t>K4E/K3E</t>
        </is>
      </c>
      <c r="D227" s="45" t="inlineStr">
        <is>
          <t>76</t>
        </is>
      </c>
      <c r="E227" s="45" t="n"/>
      <c r="F227" s="45" t="n"/>
      <c r="G227" s="45" t="n"/>
      <c r="H227" s="45" t="inlineStr">
        <is>
          <t>TP</t>
        </is>
      </c>
      <c r="I227" s="45" t="inlineStr">
        <is>
          <t>Máy</t>
        </is>
      </c>
      <c r="J227" s="54" t="n"/>
      <c r="K227" s="54" t="n"/>
      <c r="L227" s="54" t="n"/>
      <c r="M227" s="54" t="n"/>
      <c r="N227" s="54" t="n"/>
      <c r="O227" s="45" t="n"/>
      <c r="P227" s="45" t="n"/>
      <c r="Q227" s="45" t="n"/>
      <c r="R227" s="45" t="inlineStr">
        <is>
          <t>Séc măng K4E/K3E - TP</t>
        </is>
      </c>
      <c r="S227" s="61">
        <f>IF(OR('⚙️ BỘ HƠI'!$H$40=0,'⚙️ BỘ HƠI'!$H$2="",$C227="",LEFT($C227,1)="◆"),99999,IF(OR(ISNUMBER(SEARCH('⚙️ BỘ HƠI'!$H$2,$C227)),ISNUMBER(SEARCH($C227,'⚙️ BỘ HƠI'!$H$2))),ROW()-2,99999))</f>
        <v/>
      </c>
    </row>
    <row r="228" ht="24.75" customHeight="1">
      <c r="A228" s="43" t="inlineStr">
        <is>
          <t>HH079582</t>
        </is>
      </c>
      <c r="B228" s="43" t="inlineStr">
        <is>
          <t>MITSUBISHI</t>
        </is>
      </c>
      <c r="C228" s="43" t="inlineStr">
        <is>
          <t>Mitsu/K4E/K3E</t>
        </is>
      </c>
      <c r="D228" s="43" t="inlineStr">
        <is>
          <t>76</t>
        </is>
      </c>
      <c r="E228" s="43" t="n"/>
      <c r="F228" s="43" t="n"/>
      <c r="G228" s="43" t="inlineStr">
        <is>
          <t>2.5HK-2-4</t>
        </is>
      </c>
      <c r="H228" s="43" t="inlineStr">
        <is>
          <t>NPR</t>
        </is>
      </c>
      <c r="I228" s="43" t="inlineStr">
        <is>
          <t>Máy</t>
        </is>
      </c>
      <c r="J228" s="53" t="n"/>
      <c r="K228" s="53" t="n">
        <v>235000</v>
      </c>
      <c r="L228" s="53" t="n">
        <v>250000</v>
      </c>
      <c r="M228" s="53" t="n">
        <v>270000</v>
      </c>
      <c r="N228" s="53" t="n"/>
      <c r="O228" s="43" t="n"/>
      <c r="P228" s="43" t="inlineStr">
        <is>
          <t>YDM30112ZZ</t>
        </is>
      </c>
      <c r="Q228" s="43" t="n"/>
      <c r="R228" s="43" t="inlineStr">
        <is>
          <t>Séc măng Mitsu K4E/K3E/YDM30112ZZ (2.5HK-2-4) HỘP1 - NPR</t>
        </is>
      </c>
      <c r="S228" s="61">
        <f>IF(OR('⚙️ BỘ HƠI'!$H$40=0,'⚙️ BỘ HƠI'!$H$2="",$C228="",LEFT($C228,1)="◆"),99999,IF(OR(ISNUMBER(SEARCH('⚙️ BỘ HƠI'!$H$2,$C228)),ISNUMBER(SEARCH($C228,'⚙️ BỘ HƠI'!$H$2))),ROW()-2,99999))</f>
        <v/>
      </c>
    </row>
    <row r="229" ht="24.75" customHeight="1">
      <c r="A229" s="45" t="inlineStr">
        <is>
          <t>HH084175</t>
        </is>
      </c>
      <c r="B229" s="45" t="inlineStr">
        <is>
          <t>MITSUBISHI</t>
        </is>
      </c>
      <c r="C229" s="45" t="inlineStr">
        <is>
          <t>Mitsu/K4E/K3E/-/HENWEIT</t>
        </is>
      </c>
      <c r="D229" s="45" t="inlineStr">
        <is>
          <t>76</t>
        </is>
      </c>
      <c r="E229" s="45" t="n"/>
      <c r="F229" s="45" t="n"/>
      <c r="G229" s="45" t="inlineStr">
        <is>
          <t>2.5HK-2-4</t>
        </is>
      </c>
      <c r="H229" s="45" t="n"/>
      <c r="I229" s="45" t="inlineStr">
        <is>
          <t>Máy</t>
        </is>
      </c>
      <c r="J229" s="54" t="n"/>
      <c r="K229" s="54" t="n">
        <v>130000</v>
      </c>
      <c r="L229" s="54" t="n">
        <v>140000</v>
      </c>
      <c r="M229" s="54" t="n">
        <v>150000</v>
      </c>
      <c r="N229" s="54" t="n"/>
      <c r="O229" s="45" t="n"/>
      <c r="P229" s="45" t="inlineStr">
        <is>
          <t>R-MI67-00-1</t>
        </is>
      </c>
      <c r="Q229" s="45" t="n"/>
      <c r="R229" s="45" t="inlineStr">
        <is>
          <t>Séc măng Mitsu K4E/ K3E/ 76 (2.5HK-2-4) - HENWEIT, R-MI67-00-1</t>
        </is>
      </c>
      <c r="S229" s="61">
        <f>IF(OR('⚙️ BỘ HƠI'!$H$40=0,'⚙️ BỘ HƠI'!$H$2="",$C229="",LEFT($C229,1)="◆"),99999,IF(OR(ISNUMBER(SEARCH('⚙️ BỘ HƠI'!$H$2,$C229)),ISNUMBER(SEARCH($C229,'⚙️ BỘ HƠI'!$H$2))),ROW()-2,99999))</f>
        <v/>
      </c>
    </row>
    <row r="230" ht="24.75" customHeight="1">
      <c r="A230" s="43" t="inlineStr">
        <is>
          <t>HH083925</t>
        </is>
      </c>
      <c r="B230" s="43" t="inlineStr">
        <is>
          <t>MITSUBISHI</t>
        </is>
      </c>
      <c r="C230" s="43" t="inlineStr">
        <is>
          <t>Mitsu/S4L/S3L/K4F/4D78</t>
        </is>
      </c>
      <c r="D230" s="43" t="inlineStr">
        <is>
          <t>78</t>
        </is>
      </c>
      <c r="E230" s="43" t="n"/>
      <c r="F230" s="43" t="n"/>
      <c r="G230" s="43" t="inlineStr">
        <is>
          <t>2.5HK-2-4</t>
        </is>
      </c>
      <c r="H230" s="43" t="inlineStr">
        <is>
          <t>HENWEIT, R-MI48-00</t>
        </is>
      </c>
      <c r="I230" s="43" t="inlineStr">
        <is>
          <t>Máy</t>
        </is>
      </c>
      <c r="J230" s="53" t="n"/>
      <c r="K230" s="53" t="n">
        <v>110000</v>
      </c>
      <c r="L230" s="53" t="n">
        <v>120000</v>
      </c>
      <c r="M230" s="53" t="n">
        <v>130000</v>
      </c>
      <c r="N230" s="53" t="n"/>
      <c r="O230" s="43" t="n"/>
      <c r="P230" s="43" t="n"/>
      <c r="Q230" s="43" t="n"/>
      <c r="R230" s="43" t="inlineStr">
        <is>
          <t>Séc măng Mitsu S4L/ S3L/ K4F (2.5HK-2-4) 4D78- HENWEIT, R-MI48-00</t>
        </is>
      </c>
      <c r="S230" s="61">
        <f>IF(OR('⚙️ BỘ HƠI'!$H$40=0,'⚙️ BỘ HƠI'!$H$2="",$C230="",LEFT($C230,1)="◆"),99999,IF(OR(ISNUMBER(SEARCH('⚙️ BỘ HƠI'!$H$2,$C230)),ISNUMBER(SEARCH($C230,'⚙️ BỘ HƠI'!$H$2))),ROW()-2,99999))</f>
        <v/>
      </c>
    </row>
    <row r="231" ht="24.75" customHeight="1">
      <c r="A231" s="45" t="inlineStr">
        <is>
          <t>HH081359</t>
        </is>
      </c>
      <c r="B231" s="45" t="inlineStr">
        <is>
          <t>MITSUBISHI</t>
        </is>
      </c>
      <c r="C231" s="45" t="inlineStr">
        <is>
          <t>Mitsu/S4L/S3L/K4F/4D78</t>
        </is>
      </c>
      <c r="D231" s="45" t="inlineStr">
        <is>
          <t>78</t>
        </is>
      </c>
      <c r="E231" s="45" t="n"/>
      <c r="F231" s="45" t="n"/>
      <c r="G231" s="45" t="inlineStr">
        <is>
          <t>2.5HK-2-4</t>
        </is>
      </c>
      <c r="H231" s="45" t="inlineStr">
        <is>
          <t>NPR</t>
        </is>
      </c>
      <c r="I231" s="45" t="inlineStr">
        <is>
          <t>Máy</t>
        </is>
      </c>
      <c r="J231" s="45" t="n"/>
      <c r="K231" s="54" t="n">
        <v>250000</v>
      </c>
      <c r="L231" s="54" t="n">
        <v>270000</v>
      </c>
      <c r="M231" s="54" t="n">
        <v>290000</v>
      </c>
      <c r="N231" s="45" t="n"/>
      <c r="O231" s="45" t="n"/>
      <c r="P231" s="45" t="inlineStr">
        <is>
          <t>YDM31167ZZ</t>
        </is>
      </c>
      <c r="Q231" s="45" t="n"/>
      <c r="R231" s="45" t="inlineStr">
        <is>
          <t>Séc măng Mitsu S4L/ S3L/ K4F/YDM31167ZZ (2.5HK-2-4) 4D78, HỘP1 - NPR</t>
        </is>
      </c>
      <c r="S231" s="61">
        <f>IF(OR('⚙️ BỘ HƠI'!$H$40=0,'⚙️ BỘ HƠI'!$H$2="",$C231="",LEFT($C231,1)="◆"),99999,IF(OR(ISNUMBER(SEARCH('⚙️ BỘ HƠI'!$H$2,$C231)),ISNUMBER(SEARCH($C231,'⚙️ BỘ HƠI'!$H$2))),ROW()-2,99999))</f>
        <v/>
      </c>
    </row>
    <row r="232" ht="24.75" customHeight="1">
      <c r="A232" s="43" t="inlineStr">
        <is>
          <t>HH080951</t>
        </is>
      </c>
      <c r="B232" s="43" t="inlineStr">
        <is>
          <t>MITSUBISHI</t>
        </is>
      </c>
      <c r="C232" s="43" t="inlineStr">
        <is>
          <t>K4M/4DQ5</t>
        </is>
      </c>
      <c r="D232" s="43" t="inlineStr">
        <is>
          <t>84</t>
        </is>
      </c>
      <c r="E232" s="43" t="n"/>
      <c r="F232" s="43" t="n"/>
      <c r="G232" s="43" t="inlineStr">
        <is>
          <t>2.5HK-2-4</t>
        </is>
      </c>
      <c r="H232" s="43" t="inlineStr">
        <is>
          <t>IZ IKAZU</t>
        </is>
      </c>
      <c r="I232" s="43" t="inlineStr">
        <is>
          <t>Máy</t>
        </is>
      </c>
      <c r="J232" s="53" t="n"/>
      <c r="K232" s="53" t="n">
        <v>110000</v>
      </c>
      <c r="L232" s="53" t="n">
        <v>120000</v>
      </c>
      <c r="M232" s="53" t="n">
        <v>130000</v>
      </c>
      <c r="N232" s="53" t="n"/>
      <c r="O232" s="43" t="n"/>
      <c r="P232" s="43" t="n"/>
      <c r="Q232" s="43" t="n"/>
      <c r="R232" s="43" t="inlineStr">
        <is>
          <t>Séc măng K4M/4DQ5 (2.5HK-2-4) - IZ IKAZU</t>
        </is>
      </c>
      <c r="S232" s="61">
        <f>IF(OR('⚙️ BỘ HƠI'!$H$40=0,'⚙️ BỘ HƠI'!$H$2="",$C232="",LEFT($C232,1)="◆"),99999,IF(OR(ISNUMBER(SEARCH('⚙️ BỘ HƠI'!$H$2,$C232)),ISNUMBER(SEARCH($C232,'⚙️ BỘ HƠI'!$H$2))),ROW()-2,99999))</f>
        <v/>
      </c>
    </row>
    <row r="233" ht="24.75" customHeight="1">
      <c r="A233" s="45" t="inlineStr">
        <is>
          <t>HH072978</t>
        </is>
      </c>
      <c r="B233" s="45" t="inlineStr">
        <is>
          <t>MITSUBISHI</t>
        </is>
      </c>
      <c r="C233" s="45" t="inlineStr">
        <is>
          <t>Mitsu/4DQ5</t>
        </is>
      </c>
      <c r="D233" s="45" t="inlineStr">
        <is>
          <t>84</t>
        </is>
      </c>
      <c r="E233" s="45" t="n"/>
      <c r="F233" s="45" t="n"/>
      <c r="G233" s="45" t="inlineStr">
        <is>
          <t>2.5-2-4</t>
        </is>
      </c>
      <c r="H233" s="45" t="inlineStr">
        <is>
          <t>NPR</t>
        </is>
      </c>
      <c r="I233" s="45" t="inlineStr">
        <is>
          <t>Máy</t>
        </is>
      </c>
      <c r="J233" s="54" t="n"/>
      <c r="K233" s="54" t="n">
        <v>630000</v>
      </c>
      <c r="L233" s="54" t="n">
        <v>670000</v>
      </c>
      <c r="M233" s="54" t="n">
        <v>700000</v>
      </c>
      <c r="N233" s="54" t="n"/>
      <c r="O233" s="45" t="n"/>
      <c r="P233" s="45" t="inlineStr">
        <is>
          <t>SDM31010ZZ</t>
        </is>
      </c>
      <c r="Q233" s="45" t="n"/>
      <c r="R233" s="45" t="inlineStr">
        <is>
          <t>Séc măng Mitsu 4DQ5/ SDM31010ZZ (2.5-2-4) HỘP4 - NPR</t>
        </is>
      </c>
      <c r="S233" s="61">
        <f>IF(OR('⚙️ BỘ HƠI'!$H$40=0,'⚙️ BỘ HƠI'!$H$2="",$C233="",LEFT($C233,1)="◆"),99999,IF(OR(ISNUMBER(SEARCH('⚙️ BỘ HƠI'!$H$2,$C233)),ISNUMBER(SEARCH($C233,'⚙️ BỘ HƠI'!$H$2))),ROW()-2,99999))</f>
        <v/>
      </c>
    </row>
    <row r="234" ht="24.75" customHeight="1">
      <c r="A234" s="43" t="inlineStr">
        <is>
          <t>HH00529</t>
        </is>
      </c>
      <c r="B234" s="43" t="inlineStr">
        <is>
          <t>MITSUBISHI</t>
        </is>
      </c>
      <c r="C234" s="43" t="inlineStr">
        <is>
          <t>S4Q2</t>
        </is>
      </c>
      <c r="D234" s="43" t="inlineStr">
        <is>
          <t>88</t>
        </is>
      </c>
      <c r="E234" s="43" t="n"/>
      <c r="F234" s="43" t="n"/>
      <c r="G234" s="43" t="inlineStr">
        <is>
          <t>2.5HK-2-4</t>
        </is>
      </c>
      <c r="H234" s="43" t="inlineStr">
        <is>
          <t>RIK</t>
        </is>
      </c>
      <c r="I234" s="43" t="inlineStr">
        <is>
          <t>1 máy</t>
        </is>
      </c>
      <c r="J234" s="53" t="n"/>
      <c r="K234" s="53" t="n"/>
      <c r="L234" s="53" t="n"/>
      <c r="M234" s="53" t="n"/>
      <c r="N234" s="53" t="n"/>
      <c r="O234" s="43" t="n"/>
      <c r="P234" s="43" t="n"/>
      <c r="Q234" s="43" t="n"/>
      <c r="R234" s="43" t="inlineStr">
        <is>
          <t>Séc măng S4Q2 (2.5HK-2-4) - RIK</t>
        </is>
      </c>
      <c r="S234" s="61">
        <f>IF(OR('⚙️ BỘ HƠI'!$H$40=0,'⚙️ BỘ HƠI'!$H$2="",$C234="",LEFT($C234,1)="◆"),99999,IF(OR(ISNUMBER(SEARCH('⚙️ BỘ HƠI'!$H$2,$C234)),ISNUMBER(SEARCH($C234,'⚙️ BỘ HƠI'!$H$2))),ROW()-2,99999))</f>
        <v/>
      </c>
    </row>
    <row r="235" ht="24.75" customHeight="1">
      <c r="A235" s="45" t="inlineStr">
        <is>
          <t>HH080940</t>
        </is>
      </c>
      <c r="B235" s="45" t="inlineStr">
        <is>
          <t>MITSUBISHI</t>
        </is>
      </c>
      <c r="C235" s="45" t="inlineStr">
        <is>
          <t>K4N</t>
        </is>
      </c>
      <c r="D235" s="45" t="inlineStr">
        <is>
          <t>90</t>
        </is>
      </c>
      <c r="E235" s="45" t="n"/>
      <c r="F235" s="45" t="n"/>
      <c r="G235" s="45" t="inlineStr">
        <is>
          <t>2.5HK-2-4</t>
        </is>
      </c>
      <c r="H235" s="45" t="inlineStr">
        <is>
          <t>IZ IKAZU</t>
        </is>
      </c>
      <c r="I235" s="45" t="inlineStr">
        <is>
          <t>Cái</t>
        </is>
      </c>
      <c r="J235" s="54" t="n"/>
      <c r="K235" s="54" t="n">
        <v>110000</v>
      </c>
      <c r="L235" s="54" t="n">
        <v>120000</v>
      </c>
      <c r="M235" s="54" t="n">
        <v>130000</v>
      </c>
      <c r="N235" s="54" t="n"/>
      <c r="O235" s="45" t="n"/>
      <c r="P235" s="45" t="n"/>
      <c r="Q235" s="45" t="n"/>
      <c r="R235" s="45" t="inlineStr">
        <is>
          <t>Séc măng K4N (2.5HK-2-4) - IZ IKAZU</t>
        </is>
      </c>
      <c r="S235" s="61">
        <f>IF(OR('⚙️ BỘ HƠI'!$H$40=0,'⚙️ BỘ HƠI'!$H$2="",$C235="",LEFT($C235,1)="◆"),99999,IF(OR(ISNUMBER(SEARCH('⚙️ BỘ HƠI'!$H$2,$C235)),ISNUMBER(SEARCH($C235,'⚙️ BỘ HƠI'!$H$2))),ROW()-2,99999))</f>
        <v/>
      </c>
    </row>
    <row r="236" ht="24.75" customHeight="1">
      <c r="A236" s="43" t="inlineStr">
        <is>
          <t>HH072310</t>
        </is>
      </c>
      <c r="B236" s="43" t="inlineStr">
        <is>
          <t>MITSUBISHI</t>
        </is>
      </c>
      <c r="C236" s="43" t="inlineStr">
        <is>
          <t>K4N</t>
        </is>
      </c>
      <c r="D236" s="43" t="inlineStr">
        <is>
          <t>90</t>
        </is>
      </c>
      <c r="E236" s="43" t="n"/>
      <c r="F236" s="43" t="n"/>
      <c r="G236" s="43" t="inlineStr">
        <is>
          <t>2.5HK-2-4</t>
        </is>
      </c>
      <c r="H236" s="43" t="inlineStr">
        <is>
          <t>NPR</t>
        </is>
      </c>
      <c r="I236" s="43" t="inlineStr">
        <is>
          <t>Cái</t>
        </is>
      </c>
      <c r="J236" s="53" t="n"/>
      <c r="K236" s="53" t="n"/>
      <c r="L236" s="53" t="n"/>
      <c r="M236" s="53" t="n"/>
      <c r="N236" s="53" t="n"/>
      <c r="O236" s="43" t="n"/>
      <c r="P236" s="43" t="inlineStr">
        <is>
          <t>SJM30116ZZ</t>
        </is>
      </c>
      <c r="Q236" s="43" t="n"/>
      <c r="R236" s="43" t="inlineStr">
        <is>
          <t>Séc măng K4N (2.5HK-2-4) SJM30116ZZ - NPR</t>
        </is>
      </c>
      <c r="S236" s="61">
        <f>IF(OR('⚙️ BỘ HƠI'!$H$40=0,'⚙️ BỘ HƠI'!$H$2="",$C236="",LEFT($C236,1)="◆"),99999,IF(OR(ISNUMBER(SEARCH('⚙️ BỘ HƠI'!$H$2,$C236)),ISNUMBER(SEARCH($C236,'⚙️ BỘ HƠI'!$H$2))),ROW()-2,99999))</f>
        <v/>
      </c>
    </row>
    <row r="237" ht="24.75" customHeight="1">
      <c r="A237" s="45" t="inlineStr">
        <is>
          <t>HH083713</t>
        </is>
      </c>
      <c r="B237" s="45" t="inlineStr">
        <is>
          <t>MITSUBISHI</t>
        </is>
      </c>
      <c r="C237" s="45" t="inlineStr">
        <is>
          <t>Mitsu/K4N/nhớt/thép</t>
        </is>
      </c>
      <c r="D237" s="45" t="inlineStr">
        <is>
          <t>90</t>
        </is>
      </c>
      <c r="E237" s="45" t="n"/>
      <c r="F237" s="45" t="n"/>
      <c r="G237" s="45" t="inlineStr">
        <is>
          <t>2.5HK-2-4</t>
        </is>
      </c>
      <c r="H237" s="45" t="inlineStr">
        <is>
          <t>NPR</t>
        </is>
      </c>
      <c r="I237" s="45" t="inlineStr">
        <is>
          <t>Máy</t>
        </is>
      </c>
      <c r="J237" s="54" t="n"/>
      <c r="K237" s="54" t="n">
        <v>780000</v>
      </c>
      <c r="L237" s="54" t="n">
        <v>820000</v>
      </c>
      <c r="M237" s="54" t="n">
        <v>860000</v>
      </c>
      <c r="N237" s="54" t="n"/>
      <c r="O237" s="45" t="n"/>
      <c r="P237" s="45" t="inlineStr">
        <is>
          <t>SDM30116ZX</t>
        </is>
      </c>
      <c r="Q237" s="45" t="n"/>
      <c r="R237" s="45" t="inlineStr">
        <is>
          <t>Séc măng Mitsu K4N/ SDM30116ZX (2.5HK-2-4) nhớt thép HỘP4- NPR</t>
        </is>
      </c>
      <c r="S237" s="61">
        <f>IF(OR('⚙️ BỘ HƠI'!$H$40=0,'⚙️ BỘ HƠI'!$H$2="",$C237="",LEFT($C237,1)="◆"),99999,IF(OR(ISNUMBER(SEARCH('⚙️ BỘ HƠI'!$H$2,$C237)),ISNUMBER(SEARCH($C237,'⚙️ BỘ HƠI'!$H$2))),ROW()-2,99999))</f>
        <v/>
      </c>
    </row>
    <row r="238" ht="24.75" customHeight="1">
      <c r="A238" s="43" t="inlineStr">
        <is>
          <t>HH078037</t>
        </is>
      </c>
      <c r="B238" s="43" t="inlineStr">
        <is>
          <t>MITSUBISHI</t>
        </is>
      </c>
      <c r="C238" s="43" t="inlineStr">
        <is>
          <t>4D55-T/4D56-T/D4BF/Starex/-/ART</t>
        </is>
      </c>
      <c r="D238" s="43" t="inlineStr">
        <is>
          <t>91.1</t>
        </is>
      </c>
      <c r="E238" s="43" t="n"/>
      <c r="F238" s="43" t="n"/>
      <c r="G238" s="43" t="inlineStr">
        <is>
          <t>2.5HK-2HK-4</t>
        </is>
      </c>
      <c r="H238" s="43" t="n"/>
      <c r="I238" s="43" t="inlineStr">
        <is>
          <t>1Máy</t>
        </is>
      </c>
      <c r="J238" s="53" t="n"/>
      <c r="K238" s="53" t="n">
        <v>190000</v>
      </c>
      <c r="L238" s="53" t="n">
        <v>200000</v>
      </c>
      <c r="M238" s="53" t="n">
        <v>210000</v>
      </c>
      <c r="N238" s="53" t="n"/>
      <c r="O238" s="43" t="n"/>
      <c r="P238" s="43" t="inlineStr">
        <is>
          <t>17709103</t>
        </is>
      </c>
      <c r="Q238" s="43" t="n"/>
      <c r="R238" s="43" t="inlineStr">
        <is>
          <t>Séc măng 4D55-T / 4D56-T / D4BF / Starex (2.5HK-2HK-4) - ART  17709103</t>
        </is>
      </c>
      <c r="S238" s="61">
        <f>IF(OR('⚙️ BỘ HƠI'!$H$40=0,'⚙️ BỘ HƠI'!$H$2="",$C238="",LEFT($C238,1)="◆"),99999,IF(OR(ISNUMBER(SEARCH('⚙️ BỘ HƠI'!$H$2,$C238)),ISNUMBER(SEARCH($C238,'⚙️ BỘ HƠI'!$H$2))),ROW()-2,99999))</f>
        <v/>
      </c>
    </row>
    <row r="239" ht="24.75" customHeight="1">
      <c r="A239" s="45" t="inlineStr">
        <is>
          <t>HH078926</t>
        </is>
      </c>
      <c r="B239" s="45" t="inlineStr">
        <is>
          <t>MITSUBISHI</t>
        </is>
      </c>
      <c r="C239" s="45" t="inlineStr">
        <is>
          <t>4D55/4D56</t>
        </is>
      </c>
      <c r="D239" s="45" t="inlineStr">
        <is>
          <t>91.1</t>
        </is>
      </c>
      <c r="E239" s="45" t="n"/>
      <c r="F239" s="45" t="n"/>
      <c r="G239" s="45" t="inlineStr">
        <is>
          <t>2.5-2-4</t>
        </is>
      </c>
      <c r="H239" s="45" t="inlineStr">
        <is>
          <t>IZUMI</t>
        </is>
      </c>
      <c r="I239" s="45" t="inlineStr">
        <is>
          <t>Máy</t>
        </is>
      </c>
      <c r="J239" s="54" t="n"/>
      <c r="K239" s="54" t="n">
        <v>95000</v>
      </c>
      <c r="L239" s="54" t="n">
        <v>100000</v>
      </c>
      <c r="M239" s="54" t="n">
        <v>110000</v>
      </c>
      <c r="N239" s="54" t="n"/>
      <c r="O239" s="45" t="n"/>
      <c r="P239" s="45" t="n"/>
      <c r="Q239" s="45" t="n"/>
      <c r="R239" s="45" t="inlineStr">
        <is>
          <t>Séc măng 4D55 / 4D56 (2.5-2-4) - IZUMI</t>
        </is>
      </c>
      <c r="S239" s="61">
        <f>IF(OR('⚙️ BỘ HƠI'!$H$40=0,'⚙️ BỘ HƠI'!$H$2="",$C239="",LEFT($C239,1)="◆"),99999,IF(OR(ISNUMBER(SEARCH('⚙️ BỘ HƠI'!$H$2,$C239)),ISNUMBER(SEARCH($C239,'⚙️ BỘ HƠI'!$H$2))),ROW()-2,99999))</f>
        <v/>
      </c>
    </row>
    <row r="240" ht="24.75" customHeight="1">
      <c r="A240" s="43" t="inlineStr">
        <is>
          <t>HH079473</t>
        </is>
      </c>
      <c r="B240" s="43" t="inlineStr">
        <is>
          <t>MITSUBISHI</t>
        </is>
      </c>
      <c r="C240" s="43" t="inlineStr">
        <is>
          <t>4D55/4D56/D4BA/D4BB</t>
        </is>
      </c>
      <c r="D240" s="43" t="inlineStr">
        <is>
          <t>91.1</t>
        </is>
      </c>
      <c r="E240" s="43" t="n"/>
      <c r="F240" s="43" t="n"/>
      <c r="G240" s="43" t="inlineStr">
        <is>
          <t>2.5-2-4</t>
        </is>
      </c>
      <c r="H240" s="43" t="inlineStr">
        <is>
          <t>NPR</t>
        </is>
      </c>
      <c r="I240" s="43" t="inlineStr">
        <is>
          <t>1May</t>
        </is>
      </c>
      <c r="J240" s="53" t="n"/>
      <c r="K240" s="53" t="n"/>
      <c r="L240" s="53" t="n"/>
      <c r="M240" s="53" t="n"/>
      <c r="N240" s="53" t="n"/>
      <c r="O240" s="43" t="n"/>
      <c r="P240" s="43" t="n"/>
      <c r="Q240" s="43" t="n"/>
      <c r="R240" s="43" t="inlineStr">
        <is>
          <t>Séc măng 4D55/4D56/D4BA/D4BB  (2.5-2-4) - NPR</t>
        </is>
      </c>
      <c r="S240" s="61">
        <f>IF(OR('⚙️ BỘ HƠI'!$H$40=0,'⚙️ BỘ HƠI'!$H$2="",$C240="",LEFT($C240,1)="◆"),99999,IF(OR(ISNUMBER(SEARCH('⚙️ BỘ HƠI'!$H$2,$C240)),ISNUMBER(SEARCH($C240,'⚙️ BỘ HƠI'!$H$2))),ROW()-2,99999))</f>
        <v/>
      </c>
    </row>
    <row r="241" ht="24.75" customHeight="1">
      <c r="A241" s="45" t="inlineStr">
        <is>
          <t>HH083036</t>
        </is>
      </c>
      <c r="B241" s="45" t="inlineStr">
        <is>
          <t>MITSUBISHI</t>
        </is>
      </c>
      <c r="C241" s="45" t="inlineStr">
        <is>
          <t>4D55/4D56/D4BA/D4BB/T2/T1/COS4/đường/kính/91.1</t>
        </is>
      </c>
      <c r="D241" s="45" t="inlineStr">
        <is>
          <t>91.1</t>
        </is>
      </c>
      <c r="E241" s="45" t="n"/>
      <c r="F241" s="45" t="n"/>
      <c r="G241" s="45" t="inlineStr">
        <is>
          <t>2-2-3</t>
        </is>
      </c>
      <c r="H241" s="45" t="inlineStr">
        <is>
          <t>RIK</t>
        </is>
      </c>
      <c r="I241" s="45" t="inlineStr">
        <is>
          <t>1May</t>
        </is>
      </c>
      <c r="J241" s="54" t="n"/>
      <c r="K241" s="54" t="n"/>
      <c r="L241" s="54" t="n"/>
      <c r="M241" s="54" t="n"/>
      <c r="N241" s="54" t="n"/>
      <c r="O241" s="45" t="n"/>
      <c r="P241" s="45" t="n"/>
      <c r="Q241" s="45" t="n"/>
      <c r="R241" s="45" t="inlineStr">
        <is>
          <t>Séc măng 4D55/4D56/D4BA/D4BB/T2/T1 COS4 đường kính 91.1 (2-2-3) - RIK</t>
        </is>
      </c>
      <c r="S241" s="61">
        <f>IF(OR('⚙️ BỘ HƠI'!$H$40=0,'⚙️ BỘ HƠI'!$H$2="",$C241="",LEFT($C241,1)="◆"),99999,IF(OR(ISNUMBER(SEARCH('⚙️ BỘ HƠI'!$H$2,$C241)),ISNUMBER(SEARCH($C241,'⚙️ BỘ HƠI'!$H$2))),ROW()-2,99999))</f>
        <v/>
      </c>
    </row>
    <row r="242" ht="24.75" customHeight="1">
      <c r="A242" s="43" t="inlineStr">
        <is>
          <t>HH074596</t>
        </is>
      </c>
      <c r="B242" s="43" t="inlineStr">
        <is>
          <t>MITSUBISHI</t>
        </is>
      </c>
      <c r="C242" s="43" t="inlineStr">
        <is>
          <t>4D55/4D56/D4BA/D4BB/T2/T1/đường/kính/91.1</t>
        </is>
      </c>
      <c r="D242" s="43" t="inlineStr">
        <is>
          <t>91.1</t>
        </is>
      </c>
      <c r="E242" s="43" t="n"/>
      <c r="F242" s="43" t="n"/>
      <c r="G242" s="43" t="inlineStr">
        <is>
          <t>2-2-3</t>
        </is>
      </c>
      <c r="H242" s="43" t="inlineStr">
        <is>
          <t>TP</t>
        </is>
      </c>
      <c r="I242" s="43" t="inlineStr">
        <is>
          <t>1May</t>
        </is>
      </c>
      <c r="J242" s="53" t="n"/>
      <c r="K242" s="53" t="n"/>
      <c r="L242" s="53" t="n"/>
      <c r="M242" s="53" t="n"/>
      <c r="N242" s="53" t="n"/>
      <c r="O242" s="43" t="n"/>
      <c r="P242" s="43" t="n"/>
      <c r="Q242" s="43" t="n"/>
      <c r="R242" s="43" t="inlineStr">
        <is>
          <t>Séc măng 4D55/4D56/D4BA/D4BB/T2/T1 đường kính 91.1 (2-2-3) - TP</t>
        </is>
      </c>
      <c r="S242" s="61">
        <f>IF(OR('⚙️ BỘ HƠI'!$H$40=0,'⚙️ BỘ HƠI'!$H$2="",$C242="",LEFT($C242,1)="◆"),99999,IF(OR(ISNUMBER(SEARCH('⚙️ BỘ HƠI'!$H$2,$C242)),ISNUMBER(SEARCH($C242,'⚙️ BỘ HƠI'!$H$2))),ROW()-2,99999))</f>
        <v/>
      </c>
    </row>
    <row r="243" ht="24.75" customHeight="1">
      <c r="A243" s="45" t="inlineStr">
        <is>
          <t>HH080389</t>
        </is>
      </c>
      <c r="B243" s="45" t="inlineStr">
        <is>
          <t>MITSUBISHI</t>
        </is>
      </c>
      <c r="C243" s="45" t="inlineStr">
        <is>
          <t>4D55/4D56/T1/T2</t>
        </is>
      </c>
      <c r="D243" s="45" t="inlineStr">
        <is>
          <t>91.1</t>
        </is>
      </c>
      <c r="E243" s="45" t="n"/>
      <c r="F243" s="45" t="n"/>
      <c r="G243" s="45" t="inlineStr">
        <is>
          <t>2-2-3</t>
        </is>
      </c>
      <c r="H243" s="45" t="inlineStr">
        <is>
          <t>IZ IKAZU</t>
        </is>
      </c>
      <c r="I243" s="45" t="inlineStr">
        <is>
          <t>Máy</t>
        </is>
      </c>
      <c r="J243" s="54" t="n"/>
      <c r="K243" s="54" t="n">
        <v>95000</v>
      </c>
      <c r="L243" s="54" t="n">
        <v>100000</v>
      </c>
      <c r="M243" s="54" t="n">
        <v>110000</v>
      </c>
      <c r="N243" s="54" t="n"/>
      <c r="O243" s="45" t="n"/>
      <c r="P243" s="45" t="n"/>
      <c r="Q243" s="45" t="n"/>
      <c r="R243" s="45" t="inlineStr">
        <is>
          <t>Séc măng 4D55 / 4D56 /T1 / T2 (2-2-3) - IZ IKAZU</t>
        </is>
      </c>
      <c r="S243" s="61">
        <f>IF(OR('⚙️ BỘ HƠI'!$H$40=0,'⚙️ BỘ HƠI'!$H$2="",$C243="",LEFT($C243,1)="◆"),99999,IF(OR(ISNUMBER(SEARCH('⚙️ BỘ HƠI'!$H$2,$C243)),ISNUMBER(SEARCH($C243,'⚙️ BỘ HƠI'!$H$2))),ROW()-2,99999))</f>
        <v/>
      </c>
    </row>
    <row r="244" ht="24.75" customHeight="1">
      <c r="A244" s="43" t="inlineStr">
        <is>
          <t>HH076759</t>
        </is>
      </c>
      <c r="B244" s="43" t="inlineStr">
        <is>
          <t>MITSUBISHI</t>
        </is>
      </c>
      <c r="C244" s="43" t="inlineStr">
        <is>
          <t>4D56/TC/D4BF/Starex/2.5HK-2HK-4|</t>
        </is>
      </c>
      <c r="D244" s="43" t="inlineStr">
        <is>
          <t>91.1</t>
        </is>
      </c>
      <c r="E244" s="43" t="n"/>
      <c r="F244" s="43" t="n"/>
      <c r="G244" s="43" t="n"/>
      <c r="H244" s="43" t="inlineStr">
        <is>
          <t>TP</t>
        </is>
      </c>
      <c r="I244" s="43" t="inlineStr">
        <is>
          <t>1Máy</t>
        </is>
      </c>
      <c r="J244" s="53" t="n"/>
      <c r="K244" s="53" t="n"/>
      <c r="L244" s="53" t="n"/>
      <c r="M244" s="53" t="n"/>
      <c r="N244" s="53" t="n"/>
      <c r="O244" s="43" t="n"/>
      <c r="P244" s="43" t="n"/>
      <c r="Q244" s="43" t="n"/>
      <c r="R244" s="43" t="inlineStr">
        <is>
          <t>Séc măng 4D56 TC / D4BF / Starex (2.5HK-2HK-4|) -TP</t>
        </is>
      </c>
      <c r="S244" s="61">
        <f>IF(OR('⚙️ BỘ HƠI'!$H$40=0,'⚙️ BỘ HƠI'!$H$2="",$C244="",LEFT($C244,1)="◆"),99999,IF(OR(ISNUMBER(SEARCH('⚙️ BỘ HƠI'!$H$2,$C244)),ISNUMBER(SEARCH($C244,'⚙️ BỘ HƠI'!$H$2))),ROW()-2,99999))</f>
        <v/>
      </c>
    </row>
    <row r="245" ht="24.75" customHeight="1">
      <c r="A245" s="45" t="inlineStr">
        <is>
          <t>HH080247</t>
        </is>
      </c>
      <c r="B245" s="45" t="inlineStr">
        <is>
          <t>MITSUBISHI</t>
        </is>
      </c>
      <c r="C245" s="45" t="inlineStr">
        <is>
          <t>D4BF/Starex/nhớt/3</t>
        </is>
      </c>
      <c r="D245" s="45" t="inlineStr">
        <is>
          <t>91.1</t>
        </is>
      </c>
      <c r="E245" s="45" t="n"/>
      <c r="F245" s="45" t="n"/>
      <c r="G245" s="45" t="inlineStr">
        <is>
          <t>2.5HK-2HK-3</t>
        </is>
      </c>
      <c r="H245" s="45" t="inlineStr">
        <is>
          <t>IZUMI</t>
        </is>
      </c>
      <c r="I245" s="45" t="inlineStr">
        <is>
          <t>1Máy</t>
        </is>
      </c>
      <c r="J245" s="54" t="n"/>
      <c r="K245" s="54" t="n">
        <v>100000</v>
      </c>
      <c r="L245" s="54" t="n">
        <v>110000</v>
      </c>
      <c r="M245" s="54" t="n">
        <v>120000</v>
      </c>
      <c r="N245" s="54" t="n"/>
      <c r="O245" s="45" t="n"/>
      <c r="P245" s="45" t="inlineStr">
        <is>
          <t>4D56-16V</t>
        </is>
      </c>
      <c r="Q245" s="45" t="n"/>
      <c r="R245" s="45" t="inlineStr">
        <is>
          <t>Séc măng 4D56-16V / D4BF / Starex nhớt 3 (2.5HK-2HK-3) - IZUMI</t>
        </is>
      </c>
      <c r="S245" s="61">
        <f>IF(OR('⚙️ BỘ HƠI'!$H$40=0,'⚙️ BỘ HƠI'!$H$2="",$C245="",LEFT($C245,1)="◆"),99999,IF(OR(ISNUMBER(SEARCH('⚙️ BỘ HƠI'!$H$2,$C245)),ISNUMBER(SEARCH($C245,'⚙️ BỘ HƠI'!$H$2))),ROW()-2,99999))</f>
        <v/>
      </c>
    </row>
    <row r="246" ht="24.75" customHeight="1">
      <c r="A246" s="43" t="inlineStr">
        <is>
          <t>HH081273</t>
        </is>
      </c>
      <c r="B246" s="43" t="inlineStr">
        <is>
          <t>MITSUBISHI</t>
        </is>
      </c>
      <c r="C246" s="43" t="inlineStr">
        <is>
          <t>D4CB/Porter/II</t>
        </is>
      </c>
      <c r="D246" s="43" t="inlineStr">
        <is>
          <t>91.1</t>
        </is>
      </c>
      <c r="E246" s="43" t="n"/>
      <c r="F246" s="43" t="n"/>
      <c r="G246" s="43" t="inlineStr">
        <is>
          <t>2.5HK-2-3</t>
        </is>
      </c>
      <c r="H246" s="43" t="inlineStr">
        <is>
          <t>TP</t>
        </is>
      </c>
      <c r="I246" s="43" t="inlineStr">
        <is>
          <t>Cái</t>
        </is>
      </c>
      <c r="J246" s="53" t="n"/>
      <c r="K246" s="53" t="n"/>
      <c r="L246" s="53" t="n"/>
      <c r="M246" s="53" t="n"/>
      <c r="N246" s="53" t="n"/>
      <c r="O246" s="43" t="n"/>
      <c r="P246" s="43" t="n"/>
      <c r="Q246" s="43" t="n"/>
      <c r="R246" s="43" t="inlineStr">
        <is>
          <t>Séc măng D4CB/Porter II/ 2.5HK-2-3 - TP</t>
        </is>
      </c>
      <c r="S246" s="61">
        <f>IF(OR('⚙️ BỘ HƠI'!$H$40=0,'⚙️ BỘ HƠI'!$H$2="",$C246="",LEFT($C246,1)="◆"),99999,IF(OR(ISNUMBER(SEARCH('⚙️ BỘ HƠI'!$H$2,$C246)),ISNUMBER(SEARCH($C246,'⚙️ BỘ HƠI'!$H$2))),ROW()-2,99999))</f>
        <v/>
      </c>
    </row>
    <row r="247" ht="24.75" customHeight="1">
      <c r="A247" s="45" t="inlineStr">
        <is>
          <t>HH00005</t>
        </is>
      </c>
      <c r="B247" s="45" t="inlineStr">
        <is>
          <t>MITSUBISHI</t>
        </is>
      </c>
      <c r="C247" s="45" t="inlineStr">
        <is>
          <t>D4CB/Porter/II</t>
        </is>
      </c>
      <c r="D247" s="45" t="inlineStr">
        <is>
          <t>91.1</t>
        </is>
      </c>
      <c r="E247" s="45" t="n"/>
      <c r="F247" s="45" t="n"/>
      <c r="G247" s="45" t="inlineStr">
        <is>
          <t>2.5HK-2-3</t>
        </is>
      </c>
      <c r="H247" s="45" t="inlineStr">
        <is>
          <t>NPR</t>
        </is>
      </c>
      <c r="I247" s="45" t="inlineStr">
        <is>
          <t>Cái</t>
        </is>
      </c>
      <c r="J247" s="54" t="n"/>
      <c r="K247" s="54" t="n">
        <v>620000</v>
      </c>
      <c r="L247" s="54" t="n">
        <v>650000</v>
      </c>
      <c r="M247" s="54" t="n">
        <v>700000</v>
      </c>
      <c r="N247" s="54" t="n"/>
      <c r="O247" s="45" t="n"/>
      <c r="P247" s="45" t="inlineStr">
        <is>
          <t>SDG30062ZZ</t>
        </is>
      </c>
      <c r="Q247" s="45" t="n"/>
      <c r="R247" s="45" t="inlineStr">
        <is>
          <t>Séc măng D4CB/Porter II/ 2.5HK-2-3 (SDG30062ZZ) - NPR</t>
        </is>
      </c>
      <c r="S247" s="61">
        <f>IF(OR('⚙️ BỘ HƠI'!$H$40=0,'⚙️ BỘ HƠI'!$H$2="",$C247="",LEFT($C247,1)="◆"),99999,IF(OR(ISNUMBER(SEARCH('⚙️ BỘ HƠI'!$H$2,$C247)),ISNUMBER(SEARCH($C247,'⚙️ BỘ HƠI'!$H$2))),ROW()-2,99999))</f>
        <v/>
      </c>
    </row>
    <row r="248" ht="24.75" customHeight="1">
      <c r="A248" s="43" t="inlineStr">
        <is>
          <t>HH0331</t>
        </is>
      </c>
      <c r="B248" s="43" t="inlineStr">
        <is>
          <t>MITSUBISHI</t>
        </is>
      </c>
      <c r="C248" s="43" t="inlineStr">
        <is>
          <t>Hyu/D4BC/91.1/D4BA/4D56/4D55/T1/T2/bộ4</t>
        </is>
      </c>
      <c r="D248" s="43" t="inlineStr">
        <is>
          <t>91.1</t>
        </is>
      </c>
      <c r="E248" s="43" t="n"/>
      <c r="F248" s="43" t="n"/>
      <c r="G248" s="43" t="inlineStr">
        <is>
          <t>2-2-3</t>
        </is>
      </c>
      <c r="H248" s="43" t="inlineStr">
        <is>
          <t>NPR</t>
        </is>
      </c>
      <c r="I248" s="43" t="inlineStr">
        <is>
          <t>Máy</t>
        </is>
      </c>
      <c r="J248" s="53" t="n"/>
      <c r="K248" s="53" t="n">
        <v>480000</v>
      </c>
      <c r="L248" s="53" t="n">
        <v>500000</v>
      </c>
      <c r="M248" s="53" t="n">
        <v>550000</v>
      </c>
      <c r="N248" s="53" t="n"/>
      <c r="O248" s="43" t="n"/>
      <c r="P248" s="43" t="inlineStr">
        <is>
          <t>SDG30011ZX</t>
        </is>
      </c>
      <c r="Q248" s="43" t="n"/>
      <c r="R248" s="43" t="inlineStr">
        <is>
          <t>Séc măng Hyu D4BC/SDG30011ZX, 91.1 (2-2-3), D4BA/4D56/4D55/T1/T2, bộ4 - NPR</t>
        </is>
      </c>
      <c r="S248" s="61">
        <f>IF(OR('⚙️ BỘ HƠI'!$H$40=0,'⚙️ BỘ HƠI'!$H$2="",$C248="",LEFT($C248,1)="◆"),99999,IF(OR(ISNUMBER(SEARCH('⚙️ BỘ HƠI'!$H$2,$C248)),ISNUMBER(SEARCH($C248,'⚙️ BỘ HƠI'!$H$2))),ROW()-2,99999))</f>
        <v/>
      </c>
    </row>
    <row r="249" ht="24.75" customHeight="1">
      <c r="A249" s="45" t="inlineStr">
        <is>
          <t>HH083296</t>
        </is>
      </c>
      <c r="B249" s="45" t="inlineStr">
        <is>
          <t>MITSUBISHI</t>
        </is>
      </c>
      <c r="C249" s="45" t="inlineStr">
        <is>
          <t>Mitsu/S4S-D/S6S-D/S4E/4D94E-C</t>
        </is>
      </c>
      <c r="D249" s="45" t="inlineStr">
        <is>
          <t>94</t>
        </is>
      </c>
      <c r="E249" s="45" t="n"/>
      <c r="F249" s="45" t="n"/>
      <c r="G249" s="45" t="inlineStr">
        <is>
          <t>2.5HK-2-4.5</t>
        </is>
      </c>
      <c r="H249" s="45" t="inlineStr">
        <is>
          <t>HENWEIT</t>
        </is>
      </c>
      <c r="I249" s="45" t="inlineStr">
        <is>
          <t>Máy</t>
        </is>
      </c>
      <c r="J249" s="54" t="n"/>
      <c r="K249" s="54" t="n">
        <v>130000</v>
      </c>
      <c r="L249" s="54" t="n">
        <v>140000</v>
      </c>
      <c r="M249" s="54" t="n">
        <v>150000</v>
      </c>
      <c r="N249" s="54" t="n"/>
      <c r="O249" s="45" t="n"/>
      <c r="P249" s="45" t="inlineStr">
        <is>
          <t>34417-02012</t>
        </is>
      </c>
      <c r="Q249" s="45" t="n"/>
      <c r="R249" s="45" t="inlineStr">
        <is>
          <t>Séc măng Mitsu S4S-D/S6S-D/34417-02012 (2.5HK-2-4.5) (S4E/4D94E-C) - HENWEIT</t>
        </is>
      </c>
      <c r="S249" s="61">
        <f>IF(OR('⚙️ BỘ HƠI'!$H$40=0,'⚙️ BỘ HƠI'!$H$2="",$C249="",LEFT($C249,1)="◆"),99999,IF(OR(ISNUMBER(SEARCH('⚙️ BỘ HƠI'!$H$2,$C249)),ISNUMBER(SEARCH($C249,'⚙️ BỘ HƠI'!$H$2))),ROW()-2,99999))</f>
        <v/>
      </c>
    </row>
    <row r="250" ht="24.75" customHeight="1">
      <c r="A250" s="43" t="inlineStr">
        <is>
          <t>HH072822</t>
        </is>
      </c>
      <c r="B250" s="43" t="inlineStr">
        <is>
          <t>MITSUBISHI</t>
        </is>
      </c>
      <c r="C250" s="43" t="inlineStr">
        <is>
          <t>Mitsu/S4S/S4S-DT/1+3thép/BỘ4</t>
        </is>
      </c>
      <c r="D250" s="43" t="inlineStr">
        <is>
          <t>94</t>
        </is>
      </c>
      <c r="E250" s="43" t="n"/>
      <c r="F250" s="43" t="n"/>
      <c r="G250" s="43" t="inlineStr">
        <is>
          <t>2.5HK-2-4</t>
        </is>
      </c>
      <c r="H250" s="43" t="inlineStr">
        <is>
          <t>NPR</t>
        </is>
      </c>
      <c r="I250" s="43" t="inlineStr">
        <is>
          <t>Máy</t>
        </is>
      </c>
      <c r="J250" s="53" t="n"/>
      <c r="K250" s="53" t="n">
        <v>650000</v>
      </c>
      <c r="L250" s="53" t="n">
        <v>700000</v>
      </c>
      <c r="M250" s="53" t="n">
        <v>750000</v>
      </c>
      <c r="N250" s="53" t="n"/>
      <c r="O250" s="43" t="n"/>
      <c r="P250" s="43" t="inlineStr">
        <is>
          <t>SDM30118ZZ</t>
        </is>
      </c>
      <c r="Q250" s="43" t="n"/>
      <c r="R250" s="43" t="inlineStr">
        <is>
          <t>Séc măng Mitsu S4S/ S4S-DT/SDM30118ZZ (2.5HK-2-4) 1+3thép BỘ4- NPR</t>
        </is>
      </c>
      <c r="S250" s="61">
        <f>IF(OR('⚙️ BỘ HƠI'!$H$40=0,'⚙️ BỘ HƠI'!$H$2="",$C250="",LEFT($C250,1)="◆"),99999,IF(OR(ISNUMBER(SEARCH('⚙️ BỘ HƠI'!$H$2,$C250)),ISNUMBER(SEARCH($C250,'⚙️ BỘ HƠI'!$H$2))),ROW()-2,99999))</f>
        <v/>
      </c>
    </row>
    <row r="251" ht="24.75" customHeight="1">
      <c r="A251" s="45" t="inlineStr">
        <is>
          <t>HH077620</t>
        </is>
      </c>
      <c r="B251" s="45" t="inlineStr">
        <is>
          <t>MITSUBISHI</t>
        </is>
      </c>
      <c r="C251" s="45" t="inlineStr">
        <is>
          <t>S4E/S6E/S4S/S6S/lắp/lẫn/4D94E-C</t>
        </is>
      </c>
      <c r="D251" s="45" t="inlineStr">
        <is>
          <t>94</t>
        </is>
      </c>
      <c r="E251" s="45" t="n"/>
      <c r="F251" s="45" t="n"/>
      <c r="G251" s="45" t="inlineStr">
        <is>
          <t>2.5HK-2-4.5</t>
        </is>
      </c>
      <c r="H251" s="45" t="inlineStr">
        <is>
          <t>IZUMI</t>
        </is>
      </c>
      <c r="I251" s="45" t="inlineStr">
        <is>
          <t>Máy</t>
        </is>
      </c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inlineStr">
        <is>
          <t>Séc măng S4E / S6E / S4S / S6S lắp lẫn 4D94E-C (2.5HK-2-4.5) - IZUMI</t>
        </is>
      </c>
      <c r="S251" s="61">
        <f>IF(OR('⚙️ BỘ HƠI'!$H$40=0,'⚙️ BỘ HƠI'!$H$2="",$C251="",LEFT($C251,1)="◆"),99999,IF(OR(ISNUMBER(SEARCH('⚙️ BỘ HƠI'!$H$2,$C251)),ISNUMBER(SEARCH($C251,'⚙️ BỘ HƠI'!$H$2))),ROW()-2,99999))</f>
        <v/>
      </c>
    </row>
    <row r="252" ht="24.75" customHeight="1">
      <c r="A252" s="43" t="inlineStr">
        <is>
          <t>HH076919</t>
        </is>
      </c>
      <c r="B252" s="43" t="inlineStr">
        <is>
          <t>MITSUBISHI</t>
        </is>
      </c>
      <c r="C252" s="43" t="inlineStr">
        <is>
          <t>4M40-TC/4M42</t>
        </is>
      </c>
      <c r="D252" s="43" t="inlineStr">
        <is>
          <t>95</t>
        </is>
      </c>
      <c r="E252" s="43" t="n"/>
      <c r="F252" s="43" t="n"/>
      <c r="G252" s="43" t="inlineStr">
        <is>
          <t>2.3K-2-3</t>
        </is>
      </c>
      <c r="H252" s="43" t="inlineStr">
        <is>
          <t>NPR</t>
        </is>
      </c>
      <c r="I252" s="43" t="inlineStr">
        <is>
          <t>1 Máy</t>
        </is>
      </c>
      <c r="J252" s="53" t="n"/>
      <c r="K252" s="53" t="n">
        <v>650000</v>
      </c>
      <c r="L252" s="53" t="n">
        <v>700000</v>
      </c>
      <c r="M252" s="53" t="n">
        <v>750000</v>
      </c>
      <c r="N252" s="53" t="n"/>
      <c r="O252" s="43" t="n"/>
      <c r="P252" s="43" t="inlineStr">
        <is>
          <t>SDM31140ZZ</t>
        </is>
      </c>
      <c r="Q252" s="43" t="n"/>
      <c r="R252" s="43" t="inlineStr">
        <is>
          <t>Séc măng 4M40-TC / 4M42 (2.3K-2-3) SDM31140ZZ - NPR</t>
        </is>
      </c>
      <c r="S252" s="61">
        <f>IF(OR('⚙️ BỘ HƠI'!$H$40=0,'⚙️ BỘ HƠI'!$H$2="",$C252="",LEFT($C252,1)="◆"),99999,IF(OR(ISNUMBER(SEARCH('⚙️ BỘ HƠI'!$H$2,$C252)),ISNUMBER(SEARCH($C252,'⚙️ BỘ HƠI'!$H$2))),ROW()-2,99999))</f>
        <v/>
      </c>
    </row>
    <row r="253" ht="24.75" customHeight="1">
      <c r="A253" s="45" t="inlineStr">
        <is>
          <t>HH072979</t>
        </is>
      </c>
      <c r="B253" s="45" t="inlineStr">
        <is>
          <t>MITSUBISHI</t>
        </is>
      </c>
      <c r="C253" s="45" t="inlineStr">
        <is>
          <t>4M40-TC/TP</t>
        </is>
      </c>
      <c r="D253" s="45" t="inlineStr">
        <is>
          <t>95</t>
        </is>
      </c>
      <c r="E253" s="45" t="n"/>
      <c r="F253" s="45" t="n"/>
      <c r="G253" s="45" t="inlineStr">
        <is>
          <t>2.4K-2-3</t>
        </is>
      </c>
      <c r="H253" s="45" t="n"/>
      <c r="I253" s="45" t="inlineStr">
        <is>
          <t>1 Máy</t>
        </is>
      </c>
      <c r="J253" s="54" t="n"/>
      <c r="K253" s="54" t="n"/>
      <c r="L253" s="54" t="n"/>
      <c r="M253" s="54" t="n"/>
      <c r="N253" s="54" t="n"/>
      <c r="O253" s="45" t="n"/>
      <c r="P253" s="45" t="n"/>
      <c r="Q253" s="45" t="n"/>
      <c r="R253" s="45" t="inlineStr">
        <is>
          <t>Séc măng 4M40-TC (2.4K-2-3) TP</t>
        </is>
      </c>
      <c r="S253" s="61">
        <f>IF(OR('⚙️ BỘ HƠI'!$H$40=0,'⚙️ BỘ HƠI'!$H$2="",$C253="",LEFT($C253,1)="◆"),99999,IF(OR(ISNUMBER(SEARCH('⚙️ BỘ HƠI'!$H$2,$C253)),ISNUMBER(SEARCH($C253,'⚙️ BỘ HƠI'!$H$2))),ROW()-2,99999))</f>
        <v/>
      </c>
    </row>
    <row r="254" ht="24.75" customHeight="1">
      <c r="A254" s="43" t="inlineStr">
        <is>
          <t>HH077617</t>
        </is>
      </c>
      <c r="B254" s="43" t="inlineStr">
        <is>
          <t>MITSUBISHI</t>
        </is>
      </c>
      <c r="C254" s="43" t="inlineStr">
        <is>
          <t>4M40/-/NA</t>
        </is>
      </c>
      <c r="D254" s="43" t="inlineStr">
        <is>
          <t>95</t>
        </is>
      </c>
      <c r="E254" s="43" t="n"/>
      <c r="F254" s="43" t="n"/>
      <c r="G254" s="43" t="inlineStr">
        <is>
          <t>2.5K-2-4</t>
        </is>
      </c>
      <c r="H254" s="43" t="inlineStr">
        <is>
          <t>IZUMI</t>
        </is>
      </c>
      <c r="I254" s="43" t="inlineStr">
        <is>
          <t>Máy</t>
        </is>
      </c>
      <c r="J254" s="53" t="n"/>
      <c r="K254" s="53" t="n">
        <v>110000</v>
      </c>
      <c r="L254" s="53" t="n">
        <v>120000</v>
      </c>
      <c r="M254" s="53" t="n">
        <v>125000</v>
      </c>
      <c r="N254" s="53" t="n"/>
      <c r="O254" s="43" t="n"/>
      <c r="P254" s="43" t="n"/>
      <c r="Q254" s="43" t="n"/>
      <c r="R254" s="43" t="inlineStr">
        <is>
          <t>Séc măng 4M40 - NA (2.5K-2-4) - IZUMI</t>
        </is>
      </c>
      <c r="S254" s="61">
        <f>IF(OR('⚙️ BỘ HƠI'!$H$40=0,'⚙️ BỘ HƠI'!$H$2="",$C254="",LEFT($C254,1)="◆"),99999,IF(OR(ISNUMBER(SEARCH('⚙️ BỘ HƠI'!$H$2,$C254)),ISNUMBER(SEARCH($C254,'⚙️ BỘ HƠI'!$H$2))),ROW()-2,99999))</f>
        <v/>
      </c>
    </row>
    <row r="255" ht="24.75" customHeight="1">
      <c r="A255" s="45" t="inlineStr">
        <is>
          <t>HH072427</t>
        </is>
      </c>
      <c r="B255" s="45" t="inlineStr">
        <is>
          <t>MITSUBISHI</t>
        </is>
      </c>
      <c r="C255" s="45" t="inlineStr">
        <is>
          <t>4M40/-/NA/4DR7</t>
        </is>
      </c>
      <c r="D255" s="45" t="inlineStr">
        <is>
          <t>95</t>
        </is>
      </c>
      <c r="E255" s="45" t="n"/>
      <c r="F255" s="45" t="n"/>
      <c r="G255" s="45" t="inlineStr">
        <is>
          <t>2.4K-2-4</t>
        </is>
      </c>
      <c r="H255" s="45" t="inlineStr">
        <is>
          <t>NPR</t>
        </is>
      </c>
      <c r="I255" s="45" t="inlineStr">
        <is>
          <t>Máy</t>
        </is>
      </c>
      <c r="J255" s="54" t="n"/>
      <c r="K255" s="54" t="n">
        <v>600000</v>
      </c>
      <c r="L255" s="54" t="n">
        <v>650000</v>
      </c>
      <c r="M255" s="54" t="n">
        <v>700000</v>
      </c>
      <c r="N255" s="54" t="n"/>
      <c r="O255" s="45" t="n"/>
      <c r="P255" s="45" t="inlineStr">
        <is>
          <t>SDM31095ZX</t>
        </is>
      </c>
      <c r="Q255" s="45" t="n"/>
      <c r="R255" s="45" t="inlineStr">
        <is>
          <t>Séc măng 4M40 - NA/ 4DR7 (2.4K-2-4) SDM31095ZX - NPR</t>
        </is>
      </c>
      <c r="S255" s="61">
        <f>IF(OR('⚙️ BỘ HƠI'!$H$40=0,'⚙️ BỘ HƠI'!$H$2="",$C255="",LEFT($C255,1)="◆"),99999,IF(OR(ISNUMBER(SEARCH('⚙️ BỘ HƠI'!$H$2,$C255)),ISNUMBER(SEARCH($C255,'⚙️ BỘ HƠI'!$H$2))),ROW()-2,99999))</f>
        <v/>
      </c>
    </row>
    <row r="256" ht="24.75" customHeight="1">
      <c r="A256" s="43" t="inlineStr">
        <is>
          <t>HH073040</t>
        </is>
      </c>
      <c r="B256" s="43" t="inlineStr">
        <is>
          <t>MITSUBISHI</t>
        </is>
      </c>
      <c r="C256" s="43" t="inlineStr">
        <is>
          <t>6DS1/phi</t>
        </is>
      </c>
      <c r="D256" s="43" t="inlineStr">
        <is>
          <t>95</t>
        </is>
      </c>
      <c r="E256" s="43" t="n"/>
      <c r="F256" s="43" t="n"/>
      <c r="G256" s="43" t="inlineStr">
        <is>
          <t>2.5-2-2-4.5</t>
        </is>
      </c>
      <c r="H256" s="43" t="inlineStr">
        <is>
          <t>RIK</t>
        </is>
      </c>
      <c r="I256" s="43" t="inlineStr">
        <is>
          <t>Máy</t>
        </is>
      </c>
      <c r="J256" s="53" t="n"/>
      <c r="K256" s="53" t="n"/>
      <c r="L256" s="53" t="n"/>
      <c r="M256" s="53" t="n"/>
      <c r="N256" s="53" t="n"/>
      <c r="O256" s="43" t="n"/>
      <c r="P256" s="43" t="n"/>
      <c r="Q256" s="43" t="n"/>
      <c r="R256" s="43" t="inlineStr">
        <is>
          <t>Séc măng 6DS1 (2.5-2-2-4.5) phi 95 - RIK</t>
        </is>
      </c>
      <c r="S256" s="61">
        <f>IF(OR('⚙️ BỘ HƠI'!$H$40=0,'⚙️ BỘ HƠI'!$H$2="",$C256="",LEFT($C256,1)="◆"),99999,IF(OR(ISNUMBER(SEARCH('⚙️ BỘ HƠI'!$H$2,$C256)),ISNUMBER(SEARCH($C256,'⚙️ BỘ HƠI'!$H$2))),ROW()-2,99999))</f>
        <v/>
      </c>
    </row>
    <row r="257" ht="24.75" customHeight="1">
      <c r="A257" s="45" t="inlineStr">
        <is>
          <t>HH083984</t>
        </is>
      </c>
      <c r="B257" s="45" t="inlineStr">
        <is>
          <t>MITSUBISHI</t>
        </is>
      </c>
      <c r="C257" s="45" t="inlineStr">
        <is>
          <t>Mitsu/4M40/-/HENWEIT</t>
        </is>
      </c>
      <c r="D257" s="45" t="inlineStr">
        <is>
          <t>95</t>
        </is>
      </c>
      <c r="E257" s="45" t="n"/>
      <c r="F257" s="45" t="n"/>
      <c r="G257" s="45" t="inlineStr">
        <is>
          <t>2.5K-2-4</t>
        </is>
      </c>
      <c r="H257" s="45" t="n"/>
      <c r="I257" s="45" t="inlineStr">
        <is>
          <t>Máy</t>
        </is>
      </c>
      <c r="J257" s="54" t="n"/>
      <c r="K257" s="54" t="n">
        <v>120000</v>
      </c>
      <c r="L257" s="54" t="n">
        <v>130000</v>
      </c>
      <c r="M257" s="54" t="n">
        <v>140000</v>
      </c>
      <c r="N257" s="54" t="n"/>
      <c r="O257" s="45" t="n"/>
      <c r="P257" s="45" t="inlineStr">
        <is>
          <t>ME201522</t>
        </is>
      </c>
      <c r="Q257" s="45" t="n"/>
      <c r="R257" s="45" t="inlineStr">
        <is>
          <t>Séc măng Mitsu 4M40/ ME201522 (2.5K-2-4) - HENWEIT, R-MI55-00-1</t>
        </is>
      </c>
      <c r="S257" s="61">
        <f>IF(OR('⚙️ BỘ HƠI'!$H$40=0,'⚙️ BỘ HƠI'!$H$2="",$C257="",LEFT($C257,1)="◆"),99999,IF(OR(ISNUMBER(SEARCH('⚙️ BỘ HƠI'!$H$2,$C257)),ISNUMBER(SEARCH($C257,'⚙️ BỘ HƠI'!$H$2))),ROW()-2,99999))</f>
        <v/>
      </c>
    </row>
    <row r="258" ht="24.75" customHeight="1">
      <c r="A258" s="43" t="inlineStr">
        <is>
          <t>HH00233</t>
        </is>
      </c>
      <c r="B258" s="43" t="inlineStr">
        <is>
          <t>MITSUBISHI</t>
        </is>
      </c>
      <c r="C258" s="43" t="inlineStr">
        <is>
          <t>6DS7/S4E2</t>
        </is>
      </c>
      <c r="D258" s="43" t="inlineStr">
        <is>
          <t>98</t>
        </is>
      </c>
      <c r="E258" s="43" t="n"/>
      <c r="F258" s="43" t="n"/>
      <c r="G258" s="43" t="inlineStr">
        <is>
          <t>3HK-2-5</t>
        </is>
      </c>
      <c r="H258" s="43" t="inlineStr">
        <is>
          <t>RIK</t>
        </is>
      </c>
      <c r="I258" s="43" t="inlineStr">
        <is>
          <t>1Máy</t>
        </is>
      </c>
      <c r="J258" s="53" t="n"/>
      <c r="K258" s="53" t="n"/>
      <c r="L258" s="53" t="n"/>
      <c r="M258" s="53" t="n"/>
      <c r="N258" s="53" t="n"/>
      <c r="O258" s="43" t="n"/>
      <c r="P258" s="43" t="n"/>
      <c r="Q258" s="43" t="n"/>
      <c r="R258" s="43" t="inlineStr">
        <is>
          <t>Séc măng 6DS7/ S4E2 (3HK-2-5) - RIK</t>
        </is>
      </c>
      <c r="S258" s="61">
        <f>IF(OR('⚙️ BỘ HƠI'!$H$40=0,'⚙️ BỘ HƠI'!$H$2="",$C258="",LEFT($C258,1)="◆"),99999,IF(OR(ISNUMBER(SEARCH('⚙️ BỘ HƠI'!$H$2,$C258)),ISNUMBER(SEARCH($C258,'⚙️ BỘ HƠI'!$H$2))),ROW()-2,99999))</f>
        <v/>
      </c>
    </row>
    <row r="259" ht="24.75" customHeight="1">
      <c r="A259" s="45" t="inlineStr">
        <is>
          <t>HH071535</t>
        </is>
      </c>
      <c r="B259" s="45" t="inlineStr">
        <is>
          <t>MITSUBISHI</t>
        </is>
      </c>
      <c r="C259" s="45" t="inlineStr">
        <is>
          <t>Mitsu/6DS7/S4E-2/S4F</t>
        </is>
      </c>
      <c r="D259" s="45" t="inlineStr">
        <is>
          <t>98</t>
        </is>
      </c>
      <c r="E259" s="45" t="n"/>
      <c r="F259" s="45" t="n"/>
      <c r="G259" s="45" t="inlineStr">
        <is>
          <t>3HK-2-5</t>
        </is>
      </c>
      <c r="H259" s="45" t="inlineStr">
        <is>
          <t>NPR</t>
        </is>
      </c>
      <c r="I259" s="45" t="inlineStr">
        <is>
          <t>Máy</t>
        </is>
      </c>
      <c r="J259" s="54" t="n"/>
      <c r="K259" s="54" t="n">
        <v>160000</v>
      </c>
      <c r="L259" s="54" t="n">
        <v>180000</v>
      </c>
      <c r="M259" s="54" t="n">
        <v>200000</v>
      </c>
      <c r="N259" s="54" t="n"/>
      <c r="O259" s="45" t="n"/>
      <c r="P259" s="45" t="inlineStr">
        <is>
          <t>YDM31002ZZ</t>
        </is>
      </c>
      <c r="Q259" s="45" t="n"/>
      <c r="R259" s="45" t="inlineStr">
        <is>
          <t>Séc măng Mitsu 6DS7/ YDM31002ZZ (3HK-2-5), S4E-2/S4F, HỘP1 - NPR</t>
        </is>
      </c>
      <c r="S259" s="61">
        <f>IF(OR('⚙️ BỘ HƠI'!$H$40=0,'⚙️ BỘ HƠI'!$H$2="",$C259="",LEFT($C259,1)="◆"),99999,IF(OR(ISNUMBER(SEARCH('⚙️ BỘ HƠI'!$H$2,$C259)),ISNUMBER(SEARCH($C259,'⚙️ BỘ HƠI'!$H$2))),ROW()-2,99999))</f>
        <v/>
      </c>
    </row>
    <row r="260" ht="24.75" customHeight="1">
      <c r="A260" s="43" t="inlineStr">
        <is>
          <t>HH077956</t>
        </is>
      </c>
      <c r="B260" s="43" t="inlineStr">
        <is>
          <t>MITSUBISHI</t>
        </is>
      </c>
      <c r="C260" s="43" t="inlineStr">
        <is>
          <t>4D30/4D31</t>
        </is>
      </c>
      <c r="D260" s="43" t="inlineStr">
        <is>
          <t>100</t>
        </is>
      </c>
      <c r="E260" s="43" t="n"/>
      <c r="F260" s="43" t="n"/>
      <c r="G260" s="43" t="inlineStr">
        <is>
          <t>3HK-2-5</t>
        </is>
      </c>
      <c r="H260" s="43" t="inlineStr">
        <is>
          <t>IZUMI</t>
        </is>
      </c>
      <c r="I260" s="43" t="inlineStr">
        <is>
          <t>Máy</t>
        </is>
      </c>
      <c r="J260" s="53" t="n"/>
      <c r="K260" s="53" t="n">
        <v>100000</v>
      </c>
      <c r="L260" s="53" t="n">
        <v>110000</v>
      </c>
      <c r="M260" s="53" t="n">
        <v>120000</v>
      </c>
      <c r="N260" s="53" t="n"/>
      <c r="O260" s="43" t="n"/>
      <c r="P260" s="43" t="n"/>
      <c r="Q260" s="43" t="n"/>
      <c r="R260" s="43" t="inlineStr">
        <is>
          <t>Séc măng 4D30/4D31 (3HK-2-5) - IZUMI</t>
        </is>
      </c>
      <c r="S260" s="61">
        <f>IF(OR('⚙️ BỘ HƠI'!$H$40=0,'⚙️ BỘ HƠI'!$H$2="",$C260="",LEFT($C260,1)="◆"),99999,IF(OR(ISNUMBER(SEARCH('⚙️ BỘ HƠI'!$H$2,$C260)),ISNUMBER(SEARCH($C260,'⚙️ BỘ HƠI'!$H$2))),ROW()-2,99999))</f>
        <v/>
      </c>
    </row>
    <row r="261" ht="24.75" customHeight="1">
      <c r="A261" s="45" t="inlineStr">
        <is>
          <t>HH073143</t>
        </is>
      </c>
      <c r="B261" s="45" t="inlineStr">
        <is>
          <t>MITSUBISHI</t>
        </is>
      </c>
      <c r="C261" s="45" t="inlineStr">
        <is>
          <t>4D30/4D31</t>
        </is>
      </c>
      <c r="D261" s="45" t="inlineStr">
        <is>
          <t>100</t>
        </is>
      </c>
      <c r="E261" s="45" t="n"/>
      <c r="F261" s="45" t="n"/>
      <c r="G261" s="45" t="inlineStr">
        <is>
          <t>3HK-2-5</t>
        </is>
      </c>
      <c r="H261" s="45" t="inlineStr">
        <is>
          <t>TP</t>
        </is>
      </c>
      <c r="I261" s="45" t="inlineStr">
        <is>
          <t>Bộ</t>
        </is>
      </c>
      <c r="J261" s="54" t="n"/>
      <c r="K261" s="54" t="n"/>
      <c r="L261" s="54" t="n"/>
      <c r="M261" s="54" t="n"/>
      <c r="N261" s="54" t="n"/>
      <c r="O261" s="45" t="n"/>
      <c r="P261" s="45" t="n"/>
      <c r="Q261" s="45" t="n"/>
      <c r="R261" s="45" t="inlineStr">
        <is>
          <t>Séc măng 4D30/4D31 (3HK-2-5) - TP</t>
        </is>
      </c>
      <c r="S261" s="61">
        <f>IF(OR('⚙️ BỘ HƠI'!$H$40=0,'⚙️ BỘ HƠI'!$H$2="",$C261="",LEFT($C261,1)="◆"),99999,IF(OR(ISNUMBER(SEARCH('⚙️ BỘ HƠI'!$H$2,$C261)),ISNUMBER(SEARCH($C261,'⚙️ BỘ HƠI'!$H$2))),ROW()-2,99999))</f>
        <v/>
      </c>
    </row>
    <row r="262" ht="24.75" customHeight="1">
      <c r="A262" s="43" t="inlineStr">
        <is>
          <t>HH077958</t>
        </is>
      </c>
      <c r="B262" s="43" t="inlineStr">
        <is>
          <t>MITSUBISHI</t>
        </is>
      </c>
      <c r="C262" s="43" t="inlineStr">
        <is>
          <t>4D31-T/6D31-T</t>
        </is>
      </c>
      <c r="D262" s="43" t="inlineStr">
        <is>
          <t>100</t>
        </is>
      </c>
      <c r="E262" s="43" t="n"/>
      <c r="F262" s="43" t="n"/>
      <c r="G262" s="43" t="inlineStr">
        <is>
          <t>3HK-2-4</t>
        </is>
      </c>
      <c r="H262" s="43" t="inlineStr">
        <is>
          <t>IZUMI</t>
        </is>
      </c>
      <c r="I262" s="43" t="inlineStr">
        <is>
          <t>Máy</t>
        </is>
      </c>
      <c r="J262" s="53" t="n"/>
      <c r="K262" s="53" t="n">
        <v>110000</v>
      </c>
      <c r="L262" s="53" t="n">
        <v>120000</v>
      </c>
      <c r="M262" s="53" t="n">
        <v>130000</v>
      </c>
      <c r="N262" s="53" t="n"/>
      <c r="O262" s="43" t="n"/>
      <c r="P262" s="43" t="n"/>
      <c r="Q262" s="43" t="n"/>
      <c r="R262" s="43" t="inlineStr">
        <is>
          <t>Séc măng 4D31-T / 6D31-T (3HK-2-4) - IZUMI</t>
        </is>
      </c>
      <c r="S262" s="61">
        <f>IF(OR('⚙️ BỘ HƠI'!$H$40=0,'⚙️ BỘ HƠI'!$H$2="",$C262="",LEFT($C262,1)="◆"),99999,IF(OR(ISNUMBER(SEARCH('⚙️ BỘ HƠI'!$H$2,$C262)),ISNUMBER(SEARCH($C262,'⚙️ BỘ HƠI'!$H$2))),ROW()-2,99999))</f>
        <v/>
      </c>
    </row>
    <row r="263" ht="24.75" customHeight="1">
      <c r="A263" s="45" t="inlineStr">
        <is>
          <t>HH070307</t>
        </is>
      </c>
      <c r="B263" s="45" t="inlineStr">
        <is>
          <t>MITSUBISHI</t>
        </is>
      </c>
      <c r="C263" s="45" t="inlineStr">
        <is>
          <t>6D31T/-</t>
        </is>
      </c>
      <c r="D263" s="45" t="inlineStr">
        <is>
          <t>100</t>
        </is>
      </c>
      <c r="E263" s="45" t="n"/>
      <c r="F263" s="45" t="n"/>
      <c r="G263" s="45" t="inlineStr">
        <is>
          <t>3HK-2-4</t>
        </is>
      </c>
      <c r="H263" s="45" t="inlineStr">
        <is>
          <t>NPR</t>
        </is>
      </c>
      <c r="I263" s="45" t="inlineStr">
        <is>
          <t>1 Máy</t>
        </is>
      </c>
      <c r="J263" s="54" t="n"/>
      <c r="K263" s="54" t="n">
        <v>750000</v>
      </c>
      <c r="L263" s="54" t="n">
        <v>800000</v>
      </c>
      <c r="M263" s="54" t="n">
        <v>900000</v>
      </c>
      <c r="N263" s="54" t="n"/>
      <c r="O263" s="45" t="n"/>
      <c r="P263" s="45" t="inlineStr">
        <is>
          <t>SDM31088ZX</t>
        </is>
      </c>
      <c r="Q263" s="45" t="n"/>
      <c r="R263" s="45" t="inlineStr">
        <is>
          <t>Séc măng 6D31T (3HK-2-4) - SDM31088ZX - NPR</t>
        </is>
      </c>
      <c r="S263" s="61">
        <f>IF(OR('⚙️ BỘ HƠI'!$H$40=0,'⚙️ BỘ HƠI'!$H$2="",$C263="",LEFT($C263,1)="◆"),99999,IF(OR(ISNUMBER(SEARCH('⚙️ BỘ HƠI'!$H$2,$C263)),ISNUMBER(SEARCH($C263,'⚙️ BỘ HƠI'!$H$2))),ROW()-2,99999))</f>
        <v/>
      </c>
    </row>
    <row r="264" ht="24.75" customHeight="1">
      <c r="A264" s="43" t="inlineStr">
        <is>
          <t>HH00006</t>
        </is>
      </c>
      <c r="B264" s="43" t="inlineStr">
        <is>
          <t>MITSUBISHI</t>
        </is>
      </c>
      <c r="C264" s="43" t="inlineStr">
        <is>
          <t>D4AE/D4AL</t>
        </is>
      </c>
      <c r="D264" s="43" t="inlineStr">
        <is>
          <t>100</t>
        </is>
      </c>
      <c r="E264" s="43" t="n"/>
      <c r="F264" s="43" t="n"/>
      <c r="G264" s="43" t="inlineStr">
        <is>
          <t>3K-2-4</t>
        </is>
      </c>
      <c r="H264" s="43" t="inlineStr">
        <is>
          <t>NPR</t>
        </is>
      </c>
      <c r="I264" s="43" t="inlineStr">
        <is>
          <t>1 Máy</t>
        </is>
      </c>
      <c r="J264" s="53" t="n"/>
      <c r="K264" s="53" t="n">
        <v>650000</v>
      </c>
      <c r="L264" s="53" t="n">
        <v>700000</v>
      </c>
      <c r="M264" s="53" t="n">
        <v>750000</v>
      </c>
      <c r="N264" s="53" t="n"/>
      <c r="O264" s="43" t="n"/>
      <c r="P264" s="43" t="inlineStr">
        <is>
          <t>SDG30002ZZ</t>
        </is>
      </c>
      <c r="Q264" s="43" t="n"/>
      <c r="R264" s="43" t="inlineStr">
        <is>
          <t>Séc măng D4AE/D4AL/ 3K-2-4 (SDG30002ZZ) - NPR</t>
        </is>
      </c>
      <c r="S264" s="61">
        <f>IF(OR('⚙️ BỘ HƠI'!$H$40=0,'⚙️ BỘ HƠI'!$H$2="",$C264="",LEFT($C264,1)="◆"),99999,IF(OR(ISNUMBER(SEARCH('⚙️ BỘ HƠI'!$H$2,$C264)),ISNUMBER(SEARCH($C264,'⚙️ BỘ HƠI'!$H$2))),ROW()-2,99999))</f>
        <v/>
      </c>
    </row>
    <row r="265" ht="24.75" customHeight="1">
      <c r="A265" s="45" t="inlineStr">
        <is>
          <t>HH084139</t>
        </is>
      </c>
      <c r="B265" s="45" t="inlineStr">
        <is>
          <t>MITSUBISHI</t>
        </is>
      </c>
      <c r="C265" s="45" t="inlineStr">
        <is>
          <t>Mitsu/4D31T/6D31T</t>
        </is>
      </c>
      <c r="D265" s="45" t="inlineStr">
        <is>
          <t>100</t>
        </is>
      </c>
      <c r="E265" s="45" t="n"/>
      <c r="F265" s="45" t="n"/>
      <c r="G265" s="45" t="inlineStr">
        <is>
          <t>3HK-2-4</t>
        </is>
      </c>
      <c r="H265" s="45" t="inlineStr">
        <is>
          <t>HENWEIT, R-MI21-00</t>
        </is>
      </c>
      <c r="I265" s="45" t="inlineStr">
        <is>
          <t>Máy</t>
        </is>
      </c>
      <c r="J265" s="54" t="n"/>
      <c r="K265" s="54" t="n">
        <v>130000</v>
      </c>
      <c r="L265" s="54" t="n">
        <v>140000</v>
      </c>
      <c r="M265" s="54" t="n">
        <v>150000</v>
      </c>
      <c r="N265" s="54" t="n"/>
      <c r="O265" s="45" t="n"/>
      <c r="P265" s="45" t="n"/>
      <c r="Q265" s="45" t="n"/>
      <c r="R265" s="45" t="inlineStr">
        <is>
          <t>Séc măng Mitsu 4D31T/ 6D31T (3HK-2-4) - HENWEIT, R-MI21-00</t>
        </is>
      </c>
      <c r="S265" s="61">
        <f>IF(OR('⚙️ BỘ HƠI'!$H$40=0,'⚙️ BỘ HƠI'!$H$2="",$C265="",LEFT($C265,1)="◆"),99999,IF(OR(ISNUMBER(SEARCH('⚙️ BỘ HƠI'!$H$2,$C265)),ISNUMBER(SEARCH($C265,'⚙️ BỘ HƠI'!$H$2))),ROW()-2,99999))</f>
        <v/>
      </c>
    </row>
    <row r="266" ht="24.75" customHeight="1">
      <c r="A266" s="43" t="inlineStr">
        <is>
          <t>HH083498</t>
        </is>
      </c>
      <c r="B266" s="43" t="inlineStr">
        <is>
          <t>MITSUBISHI</t>
        </is>
      </c>
      <c r="C266" s="43" t="inlineStr">
        <is>
          <t>Mitsu/-/CAT/S6KT/C6.4/S4K/C6.4/C4.2/D04FR</t>
        </is>
      </c>
      <c r="D266" s="43" t="inlineStr">
        <is>
          <t>102</t>
        </is>
      </c>
      <c r="E266" s="43" t="n"/>
      <c r="F266" s="43" t="n"/>
      <c r="G266" s="43" t="inlineStr">
        <is>
          <t>3HK-2HK-4</t>
        </is>
      </c>
      <c r="H266" s="43" t="inlineStr">
        <is>
          <t>HENWEIT</t>
        </is>
      </c>
      <c r="I266" s="43" t="inlineStr">
        <is>
          <t>Máy</t>
        </is>
      </c>
      <c r="J266" s="53" t="n"/>
      <c r="K266" s="53" t="n">
        <v>130000</v>
      </c>
      <c r="L266" s="53" t="n">
        <v>140000</v>
      </c>
      <c r="M266" s="53" t="n">
        <v>150000</v>
      </c>
      <c r="N266" s="53" t="n"/>
      <c r="O266" s="43" t="n"/>
      <c r="P266" s="43" t="n"/>
      <c r="Q266" s="43" t="n"/>
      <c r="R266" s="43" t="inlineStr">
        <is>
          <t>Séc măng Mitsu - CAT S6KT/ C6.4 (3HK-2HK-4) S4K, C6.4, C4.2, D04FR - HENWEIT</t>
        </is>
      </c>
      <c r="S266" s="61">
        <f>IF(OR('⚙️ BỘ HƠI'!$H$40=0,'⚙️ BỘ HƠI'!$H$2="",$C266="",LEFT($C266,1)="◆"),99999,IF(OR(ISNUMBER(SEARCH('⚙️ BỘ HƠI'!$H$2,$C266)),ISNUMBER(SEARCH($C266,'⚙️ BỘ HƠI'!$H$2))),ROW()-2,99999))</f>
        <v/>
      </c>
    </row>
    <row r="267" ht="24.75" customHeight="1">
      <c r="A267" s="45" t="inlineStr">
        <is>
          <t>HH074971</t>
        </is>
      </c>
      <c r="B267" s="45" t="inlineStr">
        <is>
          <t>MITSUBISHI</t>
        </is>
      </c>
      <c r="C267" s="45" t="inlineStr">
        <is>
          <t>Mitsu/S6KT/S4KT/C6.4/C4.2/D04FR/1</t>
        </is>
      </c>
      <c r="D267" s="45" t="inlineStr">
        <is>
          <t>102</t>
        </is>
      </c>
      <c r="E267" s="45" t="n"/>
      <c r="F267" s="45" t="n"/>
      <c r="G267" s="45" t="inlineStr">
        <is>
          <t>3HK-2HK-4</t>
        </is>
      </c>
      <c r="H267" s="45" t="inlineStr">
        <is>
          <t>NPR</t>
        </is>
      </c>
      <c r="I267" s="45" t="inlineStr">
        <is>
          <t>Máy</t>
        </is>
      </c>
      <c r="J267" s="54" t="n"/>
      <c r="K267" s="54" t="n">
        <v>200000</v>
      </c>
      <c r="L267" s="54" t="n">
        <v>230000</v>
      </c>
      <c r="M267" s="54" t="n">
        <v>250000</v>
      </c>
      <c r="N267" s="54" t="n"/>
      <c r="O267" s="45" t="n"/>
      <c r="P267" s="45" t="inlineStr">
        <is>
          <t>YDM30108ZX</t>
        </is>
      </c>
      <c r="Q267" s="45" t="n"/>
      <c r="R267" s="45" t="inlineStr">
        <is>
          <t>Séc măng Mitsu S6KT/ YDM30108ZX (3HK-2HK-4) S4KT/C6.4/C4.2/D04FR, HỘP 1- NPR</t>
        </is>
      </c>
      <c r="S267" s="61">
        <f>IF(OR('⚙️ BỘ HƠI'!$H$40=0,'⚙️ BỘ HƠI'!$H$2="",$C267="",LEFT($C267,1)="◆"),99999,IF(OR(ISNUMBER(SEARCH('⚙️ BỘ HƠI'!$H$2,$C267)),ISNUMBER(SEARCH($C267,'⚙️ BỘ HƠI'!$H$2))),ROW()-2,99999))</f>
        <v/>
      </c>
    </row>
    <row r="268" ht="24.75" customHeight="1">
      <c r="A268" s="43" t="inlineStr">
        <is>
          <t>HH00019</t>
        </is>
      </c>
      <c r="B268" s="43" t="inlineStr">
        <is>
          <t>MITSUBISHI</t>
        </is>
      </c>
      <c r="C268" s="43" t="inlineStr">
        <is>
          <t>S6KT</t>
        </is>
      </c>
      <c r="D268" s="43" t="inlineStr">
        <is>
          <t>102</t>
        </is>
      </c>
      <c r="E268" s="43" t="n"/>
      <c r="F268" s="43" t="n"/>
      <c r="G268" s="43" t="inlineStr">
        <is>
          <t>3HK-2HK-4</t>
        </is>
      </c>
      <c r="H268" s="43" t="inlineStr">
        <is>
          <t>NPR</t>
        </is>
      </c>
      <c r="I268" s="43" t="inlineStr">
        <is>
          <t>Máy</t>
        </is>
      </c>
      <c r="J268" s="53" t="n"/>
      <c r="K268" s="53" t="n"/>
      <c r="L268" s="53" t="n"/>
      <c r="M268" s="53" t="n"/>
      <c r="N268" s="53" t="n"/>
      <c r="O268" s="43" t="n"/>
      <c r="P268" s="43" t="inlineStr">
        <is>
          <t>SDM30108ZX</t>
        </is>
      </c>
      <c r="Q268" s="43" t="n"/>
      <c r="R268" s="43" t="inlineStr">
        <is>
          <t>Séc măng S6KT (3HK-2HK-4) (SDM30108ZX) - NPR</t>
        </is>
      </c>
      <c r="S268" s="61">
        <f>IF(OR('⚙️ BỘ HƠI'!$H$40=0,'⚙️ BỘ HƠI'!$H$2="",$C268="",LEFT($C268,1)="◆"),99999,IF(OR(ISNUMBER(SEARCH('⚙️ BỘ HƠI'!$H$2,$C268)),ISNUMBER(SEARCH($C268,'⚙️ BỘ HƠI'!$H$2))),ROW()-2,99999))</f>
        <v/>
      </c>
    </row>
    <row r="269" ht="24.75" customHeight="1">
      <c r="A269" s="45" t="inlineStr">
        <is>
          <t>HH075440</t>
        </is>
      </c>
      <c r="B269" s="45" t="inlineStr">
        <is>
          <t>MITSUBISHI</t>
        </is>
      </c>
      <c r="C269" s="45" t="inlineStr">
        <is>
          <t>D6GA</t>
        </is>
      </c>
      <c r="D269" s="45" t="inlineStr">
        <is>
          <t>103</t>
        </is>
      </c>
      <c r="E269" s="45" t="n"/>
      <c r="F269" s="45" t="n"/>
      <c r="G269" s="45" t="inlineStr">
        <is>
          <t>3K-2-4</t>
        </is>
      </c>
      <c r="H269" s="45" t="inlineStr">
        <is>
          <t>MOBIS</t>
        </is>
      </c>
      <c r="I269" s="45" t="inlineStr">
        <is>
          <t>Máy</t>
        </is>
      </c>
      <c r="J269" s="54" t="n"/>
      <c r="K269" s="54" t="n"/>
      <c r="L269" s="54" t="n"/>
      <c r="M269" s="54" t="n"/>
      <c r="N269" s="54" t="n"/>
      <c r="O269" s="45" t="n"/>
      <c r="P269" s="45" t="inlineStr">
        <is>
          <t>2304052000</t>
        </is>
      </c>
      <c r="Q269" s="45" t="n"/>
      <c r="R269" s="45" t="inlineStr">
        <is>
          <t>Séc măng D6GA (3K-2-4)/ 2304052000 - MOBIS</t>
        </is>
      </c>
      <c r="S269" s="61">
        <f>IF(OR('⚙️ BỘ HƠI'!$H$40=0,'⚙️ BỘ HƠI'!$H$2="",$C269="",LEFT($C269,1)="◆"),99999,IF(OR(ISNUMBER(SEARCH('⚙️ BỘ HƠI'!$H$2,$C269)),ISNUMBER(SEARCH($C269,'⚙️ BỘ HƠI'!$H$2))),ROW()-2,99999))</f>
        <v/>
      </c>
    </row>
    <row r="270" ht="24.75" customHeight="1">
      <c r="A270" s="43" t="inlineStr">
        <is>
          <t>HH084012</t>
        </is>
      </c>
      <c r="B270" s="43" t="inlineStr">
        <is>
          <t>MITSUBISHI</t>
        </is>
      </c>
      <c r="C270" s="43" t="inlineStr">
        <is>
          <t>D6GA/52700</t>
        </is>
      </c>
      <c r="D270" s="43" t="inlineStr">
        <is>
          <t>103</t>
        </is>
      </c>
      <c r="E270" s="43" t="n"/>
      <c r="F270" s="43" t="n"/>
      <c r="G270" s="43" t="inlineStr">
        <is>
          <t>3K-2-3</t>
        </is>
      </c>
      <c r="H270" s="43" t="inlineStr">
        <is>
          <t>MOBIS</t>
        </is>
      </c>
      <c r="I270" s="43" t="inlineStr">
        <is>
          <t>Máy</t>
        </is>
      </c>
      <c r="J270" s="53" t="n"/>
      <c r="K270" s="53" t="n"/>
      <c r="L270" s="53" t="n"/>
      <c r="M270" s="53" t="n"/>
      <c r="N270" s="53" t="n"/>
      <c r="O270" s="43" t="n"/>
      <c r="P270" s="43" t="n"/>
      <c r="Q270" s="43" t="n"/>
      <c r="R270" s="43" t="inlineStr">
        <is>
          <t>Séc măng D6GA (3K-2-3)/ 52700 - MOBIS</t>
        </is>
      </c>
      <c r="S270" s="61">
        <f>IF(OR('⚙️ BỘ HƠI'!$H$40=0,'⚙️ BỘ HƠI'!$H$2="",$C270="",LEFT($C270,1)="◆"),99999,IF(OR(ISNUMBER(SEARCH('⚙️ BỘ HƠI'!$H$2,$C270)),ISNUMBER(SEARCH($C270,'⚙️ BỘ HƠI'!$H$2))),ROW()-2,99999))</f>
        <v/>
      </c>
    </row>
    <row r="271" ht="24.75" customHeight="1">
      <c r="A271" s="45" t="inlineStr">
        <is>
          <t>HH00094</t>
        </is>
      </c>
      <c r="B271" s="45" t="inlineStr">
        <is>
          <t>MITSUBISHI</t>
        </is>
      </c>
      <c r="C271" s="45" t="inlineStr">
        <is>
          <t>4D32/K1</t>
        </is>
      </c>
      <c r="D271" s="45" t="inlineStr">
        <is>
          <t>104</t>
        </is>
      </c>
      <c r="E271" s="45" t="n"/>
      <c r="F271" s="45" t="n"/>
      <c r="G271" s="45" t="inlineStr">
        <is>
          <t>3HK-2-4</t>
        </is>
      </c>
      <c r="H271" s="45" t="inlineStr">
        <is>
          <t>TP</t>
        </is>
      </c>
      <c r="I271" s="45" t="inlineStr">
        <is>
          <t>Cái</t>
        </is>
      </c>
      <c r="J271" s="54" t="n"/>
      <c r="K271" s="54" t="n"/>
      <c r="L271" s="54" t="n"/>
      <c r="M271" s="54" t="n"/>
      <c r="N271" s="54" t="n"/>
      <c r="O271" s="45" t="n"/>
      <c r="P271" s="45" t="n"/>
      <c r="Q271" s="45" t="n"/>
      <c r="R271" s="45" t="inlineStr">
        <is>
          <t>Séc măng 4D32/K1 (3HK-2-4) - TP</t>
        </is>
      </c>
      <c r="S271" s="61">
        <f>IF(OR('⚙️ BỘ HƠI'!$H$40=0,'⚙️ BỘ HƠI'!$H$2="",$C271="",LEFT($C271,1)="◆"),99999,IF(OR(ISNUMBER(SEARCH('⚙️ BỘ HƠI'!$H$2,$C271)),ISNUMBER(SEARCH($C271,'⚙️ BỘ HƠI'!$H$2))),ROW()-2,99999))</f>
        <v/>
      </c>
    </row>
    <row r="272" ht="24.75" customHeight="1">
      <c r="A272" s="43" t="inlineStr">
        <is>
          <t>HH00048</t>
        </is>
      </c>
      <c r="B272" s="43" t="inlineStr">
        <is>
          <t>MITSUBISHI</t>
        </is>
      </c>
      <c r="C272" s="43" t="inlineStr">
        <is>
          <t>4D34T</t>
        </is>
      </c>
      <c r="D272" s="43" t="inlineStr">
        <is>
          <t>104</t>
        </is>
      </c>
      <c r="E272" s="43" t="n"/>
      <c r="F272" s="43" t="n"/>
      <c r="G272" s="43" t="inlineStr">
        <is>
          <t>2.8K-2-4</t>
        </is>
      </c>
      <c r="H272" s="43" t="inlineStr">
        <is>
          <t>NPR</t>
        </is>
      </c>
      <c r="I272" s="43" t="inlineStr">
        <is>
          <t>1 Máy</t>
        </is>
      </c>
      <c r="J272" s="53" t="n"/>
      <c r="K272" s="53" t="n"/>
      <c r="L272" s="53" t="n"/>
      <c r="M272" s="53" t="n"/>
      <c r="N272" s="53" t="n"/>
      <c r="O272" s="43" t="n"/>
      <c r="P272" s="43" t="n"/>
      <c r="Q272" s="43" t="n"/>
      <c r="R272" s="43" t="inlineStr">
        <is>
          <t>Séc măng 4D34T (2.8K-2-4) - NPR</t>
        </is>
      </c>
      <c r="S272" s="61">
        <f>IF(OR('⚙️ BỘ HƠI'!$H$40=0,'⚙️ BỘ HƠI'!$H$2="",$C272="",LEFT($C272,1)="◆"),99999,IF(OR(ISNUMBER(SEARCH('⚙️ BỘ HƠI'!$H$2,$C272)),ISNUMBER(SEARCH($C272,'⚙️ BỘ HƠI'!$H$2))),ROW()-2,99999))</f>
        <v/>
      </c>
    </row>
    <row r="273" ht="24.75" customHeight="1">
      <c r="A273" s="45" t="inlineStr">
        <is>
          <t>HH074804</t>
        </is>
      </c>
      <c r="B273" s="45" t="inlineStr">
        <is>
          <t>MITSUBISHI</t>
        </is>
      </c>
      <c r="C273" s="45" t="inlineStr">
        <is>
          <t>4D34T/6D34</t>
        </is>
      </c>
      <c r="D273" s="45" t="inlineStr">
        <is>
          <t>104</t>
        </is>
      </c>
      <c r="E273" s="45" t="n"/>
      <c r="F273" s="45" t="n"/>
      <c r="G273" s="45" t="inlineStr">
        <is>
          <t>2.8K-2-4</t>
        </is>
      </c>
      <c r="H273" s="45" t="inlineStr">
        <is>
          <t>TP</t>
        </is>
      </c>
      <c r="I273" s="45" t="inlineStr">
        <is>
          <t>1 Máy</t>
        </is>
      </c>
      <c r="J273" s="54" t="n"/>
      <c r="K273" s="54" t="n"/>
      <c r="L273" s="54" t="n"/>
      <c r="M273" s="54" t="n"/>
      <c r="N273" s="54" t="n"/>
      <c r="O273" s="45" t="n"/>
      <c r="P273" s="45" t="n"/>
      <c r="Q273" s="45" t="n"/>
      <c r="R273" s="45" t="inlineStr">
        <is>
          <t>Séc măng 4D34T/ 6D34(2.8K-2-4) - TP</t>
        </is>
      </c>
      <c r="S273" s="61">
        <f>IF(OR('⚙️ BỘ HƠI'!$H$40=0,'⚙️ BỘ HƠI'!$H$2="",$C273="",LEFT($C273,1)="◆"),99999,IF(OR(ISNUMBER(SEARCH('⚙️ BỘ HƠI'!$H$2,$C273)),ISNUMBER(SEARCH($C273,'⚙️ BỘ HƠI'!$H$2))),ROW()-2,99999))</f>
        <v/>
      </c>
    </row>
    <row r="274" ht="24.75" customHeight="1">
      <c r="A274" s="43" t="inlineStr">
        <is>
          <t>HH077950</t>
        </is>
      </c>
      <c r="B274" s="43" t="inlineStr">
        <is>
          <t>MITSUBISHI</t>
        </is>
      </c>
      <c r="C274" s="43" t="inlineStr">
        <is>
          <t>K1/4D32/D4AF</t>
        </is>
      </c>
      <c r="D274" s="43" t="inlineStr">
        <is>
          <t>104</t>
        </is>
      </c>
      <c r="E274" s="43" t="n"/>
      <c r="F274" s="43" t="n"/>
      <c r="G274" s="43" t="inlineStr">
        <is>
          <t>3HK-2-4</t>
        </is>
      </c>
      <c r="H274" s="43" t="inlineStr">
        <is>
          <t>IZUMI</t>
        </is>
      </c>
      <c r="I274" s="43" t="inlineStr">
        <is>
          <t>Máy</t>
        </is>
      </c>
      <c r="J274" s="53" t="n"/>
      <c r="K274" s="53" t="n">
        <v>120000</v>
      </c>
      <c r="L274" s="53" t="n">
        <v>130000</v>
      </c>
      <c r="M274" s="53" t="n">
        <v>140000</v>
      </c>
      <c r="N274" s="53" t="n"/>
      <c r="O274" s="43" t="n"/>
      <c r="P274" s="43" t="n"/>
      <c r="Q274" s="43" t="n"/>
      <c r="R274" s="43" t="inlineStr">
        <is>
          <t>Séc măng K1/ 4D32 / D4AF  (3HK-2-4) - IZUMI</t>
        </is>
      </c>
      <c r="S274" s="61">
        <f>IF(OR('⚙️ BỘ HƠI'!$H$40=0,'⚙️ BỘ HƠI'!$H$2="",$C274="",LEFT($C274,1)="◆"),99999,IF(OR(ISNUMBER(SEARCH('⚙️ BỘ HƠI'!$H$2,$C274)),ISNUMBER(SEARCH($C274,'⚙️ BỘ HƠI'!$H$2))),ROW()-2,99999))</f>
        <v/>
      </c>
    </row>
    <row r="275" ht="24.75" customHeight="1">
      <c r="A275" s="45" t="inlineStr">
        <is>
          <t>HH074964</t>
        </is>
      </c>
      <c r="B275" s="45" t="inlineStr">
        <is>
          <t>MITSUBISHI</t>
        </is>
      </c>
      <c r="C275" s="45" t="inlineStr">
        <is>
          <t>MITSU/4D34T/6D34T/tép/-</t>
        </is>
      </c>
      <c r="D275" s="45" t="inlineStr">
        <is>
          <t>104</t>
        </is>
      </c>
      <c r="E275" s="45" t="n"/>
      <c r="F275" s="45" t="n"/>
      <c r="G275" s="45" t="inlineStr">
        <is>
          <t>2.8K-2-4</t>
        </is>
      </c>
      <c r="H275" s="45" t="inlineStr">
        <is>
          <t>NPR</t>
        </is>
      </c>
      <c r="I275" s="45" t="inlineStr">
        <is>
          <t>1 Máy</t>
        </is>
      </c>
      <c r="J275" s="54" t="n"/>
      <c r="K275" s="54" t="n">
        <v>150000</v>
      </c>
      <c r="L275" s="54" t="n">
        <v>170000</v>
      </c>
      <c r="M275" s="54" t="n">
        <v>180000</v>
      </c>
      <c r="N275" s="54" t="n"/>
      <c r="O275" s="45" t="n"/>
      <c r="P275" s="45" t="inlineStr">
        <is>
          <t>YDM31075ZX</t>
        </is>
      </c>
      <c r="Q275" s="45" t="n"/>
      <c r="R275" s="45" t="inlineStr">
        <is>
          <t>Séc măng MITSU 4D34T/6D34T hộp tép (2.8K-2-4) - YDM31075ZX - NPR</t>
        </is>
      </c>
      <c r="S275" s="61">
        <f>IF(OR('⚙️ BỘ HƠI'!$H$40=0,'⚙️ BỘ HƠI'!$H$2="",$C275="",LEFT($C275,1)="◆"),99999,IF(OR(ISNUMBER(SEARCH('⚙️ BỘ HƠI'!$H$2,$C275)),ISNUMBER(SEARCH($C275,'⚙️ BỘ HƠI'!$H$2))),ROW()-2,99999))</f>
        <v/>
      </c>
    </row>
    <row r="276" ht="24.75" customHeight="1">
      <c r="A276" s="43" t="inlineStr">
        <is>
          <t>HH084320</t>
        </is>
      </c>
      <c r="B276" s="43" t="inlineStr">
        <is>
          <t>MITSUBISHI</t>
        </is>
      </c>
      <c r="C276" s="43" t="inlineStr">
        <is>
          <t>Mitsu/4D32/D4AF/K1/nhớt/thép</t>
        </is>
      </c>
      <c r="D276" s="43" t="inlineStr">
        <is>
          <t>104</t>
        </is>
      </c>
      <c r="E276" s="43" t="n"/>
      <c r="F276" s="43" t="n"/>
      <c r="G276" s="43" t="inlineStr">
        <is>
          <t>3HK-2-4</t>
        </is>
      </c>
      <c r="H276" s="43" t="inlineStr">
        <is>
          <t>HENWEIT "R-MI25-00</t>
        </is>
      </c>
      <c r="I276" s="43" t="inlineStr">
        <is>
          <t>Máy</t>
        </is>
      </c>
      <c r="J276" s="53" t="n"/>
      <c r="K276" s="53" t="n">
        <v>140000</v>
      </c>
      <c r="L276" s="53" t="n">
        <v>150000</v>
      </c>
      <c r="M276" s="53" t="n">
        <v>160000</v>
      </c>
      <c r="N276" s="53" t="n"/>
      <c r="O276" s="43" t="n"/>
      <c r="P276" s="43" t="inlineStr">
        <is>
          <t>ME999641</t>
        </is>
      </c>
      <c r="Q276" s="43" t="n"/>
      <c r="R276" s="43" t="inlineStr">
        <is>
          <t>Séc măng Mitsu 4D32/ ME999641/ D4AF/ K1 (3HK-2-4) nhớt thép - HENWEIT "R-MI25-00</t>
        </is>
      </c>
      <c r="S276" s="61">
        <f>IF(OR('⚙️ BỘ HƠI'!$H$40=0,'⚙️ BỘ HƠI'!$H$2="",$C276="",LEFT($C276,1)="◆"),99999,IF(OR(ISNUMBER(SEARCH('⚙️ BỘ HƠI'!$H$2,$C276)),ISNUMBER(SEARCH($C276,'⚙️ BỘ HƠI'!$H$2))),ROW()-2,99999))</f>
        <v/>
      </c>
    </row>
    <row r="277" ht="24.75" customHeight="1">
      <c r="A277" s="45" t="inlineStr">
        <is>
          <t>HH084136</t>
        </is>
      </c>
      <c r="B277" s="45" t="inlineStr">
        <is>
          <t>MITSUBISHI</t>
        </is>
      </c>
      <c r="C277" s="45" t="inlineStr">
        <is>
          <t>Mitsu/4D34T/6D34T/-/HENWEIT</t>
        </is>
      </c>
      <c r="D277" s="45" t="inlineStr">
        <is>
          <t>104</t>
        </is>
      </c>
      <c r="E277" s="45" t="n"/>
      <c r="F277" s="45" t="n"/>
      <c r="G277" s="45" t="inlineStr">
        <is>
          <t>2.8K-2-4</t>
        </is>
      </c>
      <c r="H277" s="45" t="n"/>
      <c r="I277" s="45" t="inlineStr">
        <is>
          <t>Máy</t>
        </is>
      </c>
      <c r="J277" s="45" t="n"/>
      <c r="K277" s="54" t="n">
        <v>130000</v>
      </c>
      <c r="L277" s="54" t="n">
        <v>140000</v>
      </c>
      <c r="M277" s="54" t="n">
        <v>150000</v>
      </c>
      <c r="N277" s="45" t="n"/>
      <c r="O277" s="45" t="n"/>
      <c r="P277" s="45" t="inlineStr">
        <is>
          <t>R-MI23-00-4</t>
        </is>
      </c>
      <c r="Q277" s="45" t="n"/>
      <c r="R277" s="45" t="inlineStr">
        <is>
          <t>Séc măng Mitsu 4D34T/ 6D34T (2.8K-2-4) - HENWEIT R-MI23-00-4</t>
        </is>
      </c>
      <c r="S277" s="61">
        <f>IF(OR('⚙️ BỘ HƠI'!$H$40=0,'⚙️ BỘ HƠI'!$H$2="",$C277="",LEFT($C277,1)="◆"),99999,IF(OR(ISNUMBER(SEARCH('⚙️ BỘ HƠI'!$H$2,$C277)),ISNUMBER(SEARCH($C277,'⚙️ BỘ HƠI'!$H$2))),ROW()-2,99999))</f>
        <v/>
      </c>
    </row>
    <row r="278" ht="24.75" customHeight="1">
      <c r="A278" s="43" t="inlineStr">
        <is>
          <t>HH079286</t>
        </is>
      </c>
      <c r="B278" s="43" t="inlineStr">
        <is>
          <t>MITSUBISHI</t>
        </is>
      </c>
      <c r="C278" s="43" t="inlineStr">
        <is>
          <t>6D105/4D105</t>
        </is>
      </c>
      <c r="D278" s="43" t="inlineStr">
        <is>
          <t>105</t>
        </is>
      </c>
      <c r="E278" s="43" t="n"/>
      <c r="F278" s="43" t="n"/>
      <c r="G278" s="43" t="inlineStr">
        <is>
          <t>3-2.5-5</t>
        </is>
      </c>
      <c r="H278" s="43" t="inlineStr">
        <is>
          <t>TP</t>
        </is>
      </c>
      <c r="I278" s="43" t="inlineStr">
        <is>
          <t>1Máy</t>
        </is>
      </c>
      <c r="J278" s="53" t="n"/>
      <c r="K278" s="53" t="n"/>
      <c r="L278" s="53" t="n"/>
      <c r="M278" s="53" t="n"/>
      <c r="N278" s="53" t="n"/>
      <c r="O278" s="43" t="n"/>
      <c r="P278" s="43" t="n"/>
      <c r="Q278" s="43" t="n"/>
      <c r="R278" s="43" t="inlineStr">
        <is>
          <t>Séc măng 6D105/ 4D105/ 3-2.5-5 - TP</t>
        </is>
      </c>
      <c r="S278" s="61">
        <f>IF(OR('⚙️ BỘ HƠI'!$H$40=0,'⚙️ BỘ HƠI'!$H$2="",$C278="",LEFT($C278,1)="◆"),99999,IF(OR(ISNUMBER(SEARCH('⚙️ BỘ HƠI'!$H$2,$C278)),ISNUMBER(SEARCH($C278,'⚙️ BỘ HƠI'!$H$2))),ROW()-2,99999))</f>
        <v/>
      </c>
    </row>
    <row r="279" ht="24.75" customHeight="1">
      <c r="A279" s="45" t="inlineStr">
        <is>
          <t>HH069215</t>
        </is>
      </c>
      <c r="B279" s="45" t="inlineStr">
        <is>
          <t>MITSUBISHI</t>
        </is>
      </c>
      <c r="C279" s="45" t="inlineStr">
        <is>
          <t>6D105/4D105</t>
        </is>
      </c>
      <c r="D279" s="45" t="inlineStr">
        <is>
          <t>105</t>
        </is>
      </c>
      <c r="E279" s="45" t="n"/>
      <c r="F279" s="45" t="n"/>
      <c r="G279" s="45" t="inlineStr">
        <is>
          <t>3-2.5-5</t>
        </is>
      </c>
      <c r="H279" s="45" t="inlineStr">
        <is>
          <t>NPR</t>
        </is>
      </c>
      <c r="I279" s="45" t="inlineStr">
        <is>
          <t>1Máy</t>
        </is>
      </c>
      <c r="J279" s="54" t="n"/>
      <c r="K279" s="54" t="n">
        <v>1000000</v>
      </c>
      <c r="L279" s="54" t="n">
        <v>1100000</v>
      </c>
      <c r="M279" s="54" t="n">
        <v>1250000</v>
      </c>
      <c r="N279" s="54" t="n"/>
      <c r="O279" s="45" t="n"/>
      <c r="P279" s="45" t="inlineStr">
        <is>
          <t>SDK04017ZZ</t>
        </is>
      </c>
      <c r="Q279" s="45" t="n"/>
      <c r="R279" s="45" t="inlineStr">
        <is>
          <t>Séc măng 6D105/ 4D105/ 3-2.5-5 (SDK04017ZZ) - NPR</t>
        </is>
      </c>
      <c r="S279" s="61">
        <f>IF(OR('⚙️ BỘ HƠI'!$H$40=0,'⚙️ BỘ HƠI'!$H$2="",$C279="",LEFT($C279,1)="◆"),99999,IF(OR(ISNUMBER(SEARCH('⚙️ BỘ HƠI'!$H$2,$C279)),ISNUMBER(SEARCH($C279,'⚙️ BỘ HƠI'!$H$2))),ROW()-2,99999))</f>
        <v/>
      </c>
    </row>
    <row r="280" ht="24.75" customHeight="1">
      <c r="A280" s="43" t="inlineStr">
        <is>
          <t>HH080080</t>
        </is>
      </c>
      <c r="B280" s="43" t="inlineStr">
        <is>
          <t>MITSUBISHI</t>
        </is>
      </c>
      <c r="C280" s="43" t="inlineStr">
        <is>
          <t>4D33/-NPR</t>
        </is>
      </c>
      <c r="D280" s="43" t="inlineStr">
        <is>
          <t>108</t>
        </is>
      </c>
      <c r="E280" s="43" t="n"/>
      <c r="F280" s="43" t="n"/>
      <c r="G280" s="43" t="inlineStr">
        <is>
          <t>3-2-4</t>
        </is>
      </c>
      <c r="H280" s="43" t="n"/>
      <c r="I280" s="43" t="inlineStr">
        <is>
          <t>Máy</t>
        </is>
      </c>
      <c r="J280" s="53" t="n"/>
      <c r="K280" s="53" t="n"/>
      <c r="L280" s="53" t="n"/>
      <c r="M280" s="53" t="n"/>
      <c r="N280" s="53" t="n"/>
      <c r="O280" s="43" t="n"/>
      <c r="P280" s="43" t="n"/>
      <c r="Q280" s="43" t="n"/>
      <c r="R280" s="43" t="inlineStr">
        <is>
          <t>Séc măng 4D33(3-2-4)-NPR</t>
        </is>
      </c>
      <c r="S280" s="61">
        <f>IF(OR('⚙️ BỘ HƠI'!$H$40=0,'⚙️ BỘ HƠI'!$H$2="",$C280="",LEFT($C280,1)="◆"),99999,IF(OR(ISNUMBER(SEARCH('⚙️ BỘ HƠI'!$H$2,$C280)),ISNUMBER(SEARCH($C280,'⚙️ BỘ HƠI'!$H$2))),ROW()-2,99999))</f>
        <v/>
      </c>
    </row>
    <row r="281" ht="24.75" customHeight="1">
      <c r="A281" s="45" t="inlineStr">
        <is>
          <t>HH073664</t>
        </is>
      </c>
      <c r="B281" s="45" t="inlineStr">
        <is>
          <t>MITSUBISHI</t>
        </is>
      </c>
      <c r="C281" s="45" t="inlineStr">
        <is>
          <t>Hyu/D6DA/nhớt/thép</t>
        </is>
      </c>
      <c r="D281" s="45" t="inlineStr">
        <is>
          <t>109</t>
        </is>
      </c>
      <c r="E281" s="45" t="n"/>
      <c r="F281" s="45" t="n"/>
      <c r="G281" s="45" t="inlineStr">
        <is>
          <t>2.8K-2.5-4</t>
        </is>
      </c>
      <c r="H281" s="45" t="inlineStr">
        <is>
          <t>NPR</t>
        </is>
      </c>
      <c r="I281" s="45" t="inlineStr">
        <is>
          <t>Máy</t>
        </is>
      </c>
      <c r="J281" s="54" t="n"/>
      <c r="K281" s="54" t="n">
        <v>1200000</v>
      </c>
      <c r="L281" s="54" t="n">
        <v>1300000</v>
      </c>
      <c r="M281" s="54" t="n">
        <v>1400000</v>
      </c>
      <c r="N281" s="54" t="n"/>
      <c r="O281" s="45" t="n"/>
      <c r="P281" s="45" t="inlineStr">
        <is>
          <t>SDG30068ZZ</t>
        </is>
      </c>
      <c r="Q281" s="45" t="n"/>
      <c r="R281" s="45" t="inlineStr">
        <is>
          <t>Séc măng Hyu D6DA/ SDG30068ZZ (2.8K-2.5-4) nhớt thép, HỘP6 - NPR</t>
        </is>
      </c>
      <c r="S281" s="61">
        <f>IF(OR('⚙️ BỘ HƠI'!$H$40=0,'⚙️ BỘ HƠI'!$H$2="",$C281="",LEFT($C281,1)="◆"),99999,IF(OR(ISNUMBER(SEARCH('⚙️ BỘ HƠI'!$H$2,$C281)),ISNUMBER(SEARCH($C281,'⚙️ BỘ HƠI'!$H$2))),ROW()-2,99999))</f>
        <v/>
      </c>
    </row>
    <row r="282" ht="24.75" customHeight="1">
      <c r="A282" s="43" t="inlineStr">
        <is>
          <t>HH077955</t>
        </is>
      </c>
      <c r="B282" s="43" t="inlineStr">
        <is>
          <t>MITSUBISHI</t>
        </is>
      </c>
      <c r="C282" s="43" t="inlineStr">
        <is>
          <t>6D14</t>
        </is>
      </c>
      <c r="D282" s="43" t="inlineStr">
        <is>
          <t>110</t>
        </is>
      </c>
      <c r="E282" s="43" t="n"/>
      <c r="F282" s="43" t="n"/>
      <c r="G282" s="43" t="inlineStr">
        <is>
          <t>3HK-2.5-5</t>
        </is>
      </c>
      <c r="H282" s="43" t="inlineStr">
        <is>
          <t>IZUMI</t>
        </is>
      </c>
      <c r="I282" s="43" t="inlineStr">
        <is>
          <t>Máy</t>
        </is>
      </c>
      <c r="J282" s="53" t="n"/>
      <c r="K282" s="53" t="n">
        <v>120000</v>
      </c>
      <c r="L282" s="53" t="n">
        <v>130000</v>
      </c>
      <c r="M282" s="53" t="n">
        <v>140000</v>
      </c>
      <c r="N282" s="53" t="n"/>
      <c r="O282" s="43" t="n"/>
      <c r="P282" s="43" t="n"/>
      <c r="Q282" s="43" t="n"/>
      <c r="R282" s="43" t="inlineStr">
        <is>
          <t>Séc măng 6D14 (3HK-2.5-5) - IZUMI</t>
        </is>
      </c>
      <c r="S282" s="61">
        <f>IF(OR('⚙️ BỘ HƠI'!$H$40=0,'⚙️ BỘ HƠI'!$H$2="",$C282="",LEFT($C282,1)="◆"),99999,IF(OR(ISNUMBER(SEARCH('⚙️ BỘ HƠI'!$H$2,$C282)),ISNUMBER(SEARCH($C282,'⚙️ BỘ HƠI'!$H$2))),ROW()-2,99999))</f>
        <v/>
      </c>
    </row>
    <row r="283" ht="24.75" customHeight="1">
      <c r="A283" s="45" t="inlineStr">
        <is>
          <t>HH073104</t>
        </is>
      </c>
      <c r="B283" s="45" t="inlineStr">
        <is>
          <t>MITSUBISHI</t>
        </is>
      </c>
      <c r="C283" s="45" t="inlineStr">
        <is>
          <t>6D14</t>
        </is>
      </c>
      <c r="D283" s="45" t="inlineStr">
        <is>
          <t>110</t>
        </is>
      </c>
      <c r="E283" s="45" t="n"/>
      <c r="F283" s="45" t="n"/>
      <c r="G283" s="45" t="inlineStr">
        <is>
          <t>3HK-2.5-5</t>
        </is>
      </c>
      <c r="H283" s="45" t="inlineStr">
        <is>
          <t>TP</t>
        </is>
      </c>
      <c r="I283" s="45" t="inlineStr">
        <is>
          <t>1Máy</t>
        </is>
      </c>
      <c r="J283" s="54" t="n"/>
      <c r="K283" s="54" t="n"/>
      <c r="L283" s="54" t="n"/>
      <c r="M283" s="54" t="n"/>
      <c r="N283" s="54" t="n"/>
      <c r="O283" s="45" t="n"/>
      <c r="P283" s="45" t="n"/>
      <c r="Q283" s="45" t="n"/>
      <c r="R283" s="45" t="inlineStr">
        <is>
          <t>Séc măng 6D14 (3HK-2.5-5) -TP</t>
        </is>
      </c>
      <c r="S283" s="61">
        <f>IF(OR('⚙️ BỘ HƠI'!$H$40=0,'⚙️ BỘ HƠI'!$H$2="",$C283="",LEFT($C283,1)="◆"),99999,IF(OR(ISNUMBER(SEARCH('⚙️ BỘ HƠI'!$H$2,$C283)),ISNUMBER(SEARCH($C283,'⚙️ BỘ HƠI'!$H$2))),ROW()-2,99999))</f>
        <v/>
      </c>
    </row>
    <row r="284" ht="24.75" customHeight="1">
      <c r="A284" s="43" t="inlineStr">
        <is>
          <t>HH00003</t>
        </is>
      </c>
      <c r="B284" s="43" t="inlineStr">
        <is>
          <t>MITSUBISHI</t>
        </is>
      </c>
      <c r="C284" s="43" t="inlineStr">
        <is>
          <t>6D14-T</t>
        </is>
      </c>
      <c r="D284" s="43" t="inlineStr">
        <is>
          <t>110</t>
        </is>
      </c>
      <c r="E284" s="43" t="n"/>
      <c r="F284" s="43" t="n"/>
      <c r="G284" s="43" t="inlineStr">
        <is>
          <t>2.8K-2.5-4</t>
        </is>
      </c>
      <c r="H284" s="43" t="inlineStr">
        <is>
          <t>NPR</t>
        </is>
      </c>
      <c r="I284" s="43" t="inlineStr">
        <is>
          <t>Máy</t>
        </is>
      </c>
      <c r="J284" s="53" t="n"/>
      <c r="K284" s="53" t="n">
        <v>1000000</v>
      </c>
      <c r="L284" s="53" t="n">
        <v>1100000</v>
      </c>
      <c r="M284" s="53" t="n">
        <v>1260000</v>
      </c>
      <c r="N284" s="53" t="n"/>
      <c r="O284" s="43" t="n"/>
      <c r="P284" s="43" t="n"/>
      <c r="Q284" s="43" t="n"/>
      <c r="R284" s="43" t="inlineStr">
        <is>
          <t>Séc măng 6D14-T (2.8K-2.5-4) - NPR</t>
        </is>
      </c>
      <c r="S284" s="61">
        <f>IF(OR('⚙️ BỘ HƠI'!$H$40=0,'⚙️ BỘ HƠI'!$H$2="",$C284="",LEFT($C284,1)="◆"),99999,IF(OR(ISNUMBER(SEARCH('⚙️ BỘ HƠI'!$H$2,$C284)),ISNUMBER(SEARCH($C284,'⚙️ BỘ HƠI'!$H$2))),ROW()-2,99999))</f>
        <v/>
      </c>
    </row>
    <row r="285" ht="24.75" customHeight="1">
      <c r="A285" s="45" t="inlineStr">
        <is>
          <t>HH073105</t>
        </is>
      </c>
      <c r="B285" s="45" t="inlineStr">
        <is>
          <t>MITSUBISHI</t>
        </is>
      </c>
      <c r="C285" s="45" t="inlineStr">
        <is>
          <t>6D14-T</t>
        </is>
      </c>
      <c r="D285" s="45" t="inlineStr">
        <is>
          <t>110</t>
        </is>
      </c>
      <c r="E285" s="45" t="n"/>
      <c r="F285" s="45" t="n"/>
      <c r="G285" s="45" t="inlineStr">
        <is>
          <t>2.8K-2.5-4</t>
        </is>
      </c>
      <c r="H285" s="45" t="inlineStr">
        <is>
          <t>TP</t>
        </is>
      </c>
      <c r="I285" s="45" t="inlineStr">
        <is>
          <t>Máy</t>
        </is>
      </c>
      <c r="J285" s="54" t="n"/>
      <c r="K285" s="54" t="n"/>
      <c r="L285" s="54" t="n"/>
      <c r="M285" s="54" t="n"/>
      <c r="N285" s="54" t="n"/>
      <c r="O285" s="45" t="n"/>
      <c r="P285" s="45" t="n"/>
      <c r="Q285" s="45" t="n"/>
      <c r="R285" s="45" t="inlineStr">
        <is>
          <t>Séc măng 6D14-T (2.8K-2.5-4) - TP</t>
        </is>
      </c>
      <c r="S285" s="61">
        <f>IF(OR('⚙️ BỘ HƠI'!$H$40=0,'⚙️ BỘ HƠI'!$H$2="",$C285="",LEFT($C285,1)="◆"),99999,IF(OR(ISNUMBER(SEARCH('⚙️ BỘ HƠI'!$H$2,$C285)),ISNUMBER(SEARCH($C285,'⚙️ BỘ HƠI'!$H$2))),ROW()-2,99999))</f>
        <v/>
      </c>
    </row>
    <row r="286" ht="24.75" customHeight="1">
      <c r="A286" s="43" t="inlineStr">
        <is>
          <t>HH070285</t>
        </is>
      </c>
      <c r="B286" s="43" t="inlineStr">
        <is>
          <t>MITSUBISHI</t>
        </is>
      </c>
      <c r="C286" s="43" t="inlineStr">
        <is>
          <t>Misu/6D14/nhớt/thép</t>
        </is>
      </c>
      <c r="D286" s="43" t="inlineStr">
        <is>
          <t>110</t>
        </is>
      </c>
      <c r="E286" s="43" t="n"/>
      <c r="F286" s="43" t="n"/>
      <c r="G286" s="43" t="inlineStr">
        <is>
          <t>3HK-2.5-5</t>
        </is>
      </c>
      <c r="H286" s="43" t="inlineStr">
        <is>
          <t>NPR</t>
        </is>
      </c>
      <c r="I286" s="43" t="inlineStr">
        <is>
          <t>Máy</t>
        </is>
      </c>
      <c r="J286" s="53" t="n"/>
      <c r="K286" s="53" t="n">
        <v>800000</v>
      </c>
      <c r="L286" s="53" t="n">
        <v>850000</v>
      </c>
      <c r="M286" s="53" t="n">
        <v>900000</v>
      </c>
      <c r="N286" s="53" t="n"/>
      <c r="O286" s="43" t="n"/>
      <c r="P286" s="43" t="inlineStr">
        <is>
          <t>SDM31007ZX</t>
        </is>
      </c>
      <c r="Q286" s="43" t="n"/>
      <c r="R286" s="43" t="inlineStr">
        <is>
          <t>Séc măng Misu 6D14/ SDM31007ZX (3HK-2.5-5) nhớt thép, HỘP6 - NPR</t>
        </is>
      </c>
      <c r="S286" s="61">
        <f>IF(OR('⚙️ BỘ HƠI'!$H$40=0,'⚙️ BỘ HƠI'!$H$2="",$C286="",LEFT($C286,1)="◆"),99999,IF(OR(ISNUMBER(SEARCH('⚙️ BỘ HƠI'!$H$2,$C286)),ISNUMBER(SEARCH($C286,'⚙️ BỘ HƠI'!$H$2))),ROW()-2,99999))</f>
        <v/>
      </c>
    </row>
    <row r="287" ht="24.75" customHeight="1">
      <c r="A287" s="45" t="inlineStr">
        <is>
          <t>HH084323</t>
        </is>
      </c>
      <c r="B287" s="45" t="inlineStr">
        <is>
          <t>MITSUBISHI</t>
        </is>
      </c>
      <c r="C287" s="45" t="inlineStr">
        <is>
          <t>Misu/6D14/nhớt/thép/-/HENWEIT/'R-MI27-00-1</t>
        </is>
      </c>
      <c r="D287" s="45" t="inlineStr">
        <is>
          <t>110</t>
        </is>
      </c>
      <c r="E287" s="45" t="n"/>
      <c r="F287" s="45" t="n"/>
      <c r="G287" s="45" t="inlineStr">
        <is>
          <t>3HK-2.5-5</t>
        </is>
      </c>
      <c r="H287" s="45" t="n"/>
      <c r="I287" s="45" t="inlineStr">
        <is>
          <t>Máy</t>
        </is>
      </c>
      <c r="J287" s="54" t="n"/>
      <c r="K287" s="54" t="n">
        <v>140000</v>
      </c>
      <c r="L287" s="54" t="n">
        <v>150000</v>
      </c>
      <c r="M287" s="54" t="n">
        <v>160000</v>
      </c>
      <c r="N287" s="54" t="n"/>
      <c r="O287" s="45" t="n"/>
      <c r="P287" s="45" t="n"/>
      <c r="Q287" s="45" t="n"/>
      <c r="R287" s="45" t="inlineStr">
        <is>
          <t>Séc măng Misu 6D14 (3HK-2.5-5) nhớt thép - HENWEIT 'R-MI27-00-1</t>
        </is>
      </c>
      <c r="S287" s="61">
        <f>IF(OR('⚙️ BỘ HƠI'!$H$40=0,'⚙️ BỘ HƠI'!$H$2="",$C287="",LEFT($C287,1)="◆"),99999,IF(OR(ISNUMBER(SEARCH('⚙️ BỘ HƠI'!$H$2,$C287)),ISNUMBER(SEARCH($C287,'⚙️ BỘ HƠI'!$H$2))),ROW()-2,99999))</f>
        <v/>
      </c>
    </row>
    <row r="288" ht="24.75" customHeight="1">
      <c r="A288" s="43" t="inlineStr">
        <is>
          <t>HH075650</t>
        </is>
      </c>
      <c r="B288" s="43" t="inlineStr">
        <is>
          <t>MITSUBISHI</t>
        </is>
      </c>
      <c r="C288" s="43" t="inlineStr">
        <is>
          <t>Mitsu/6DB10/1thép/6</t>
        </is>
      </c>
      <c r="D288" s="43" t="inlineStr">
        <is>
          <t>110</t>
        </is>
      </c>
      <c r="E288" s="43" t="n"/>
      <c r="F288" s="43" t="n"/>
      <c r="G288" s="43" t="inlineStr">
        <is>
          <t>3.5-2.5-2.5-5</t>
        </is>
      </c>
      <c r="H288" s="43" t="inlineStr">
        <is>
          <t>NPR</t>
        </is>
      </c>
      <c r="I288" s="43" t="inlineStr">
        <is>
          <t>Máy</t>
        </is>
      </c>
      <c r="J288" s="53" t="n"/>
      <c r="K288" s="53" t="n">
        <v>1450000</v>
      </c>
      <c r="L288" s="53" t="n">
        <v>1550000</v>
      </c>
      <c r="M288" s="53" t="n">
        <v>1650000</v>
      </c>
      <c r="N288" s="53" t="n"/>
      <c r="O288" s="43" t="n"/>
      <c r="P288" s="43" t="inlineStr">
        <is>
          <t>SDM30005ZX</t>
        </is>
      </c>
      <c r="Q288" s="43" t="n"/>
      <c r="R288" s="43" t="inlineStr">
        <is>
          <t>Séc măng Mitsu 6DB10/ SDM30005ZX (3.5-2.5-2.5-5) 1thép, HỘP 6 - NPR</t>
        </is>
      </c>
      <c r="S288" s="61">
        <f>IF(OR('⚙️ BỘ HƠI'!$H$40=0,'⚙️ BỘ HƠI'!$H$2="",$C288="",LEFT($C288,1)="◆"),99999,IF(OR(ISNUMBER(SEARCH('⚙️ BỘ HƠI'!$H$2,$C288)),ISNUMBER(SEARCH($C288,'⚙️ BỘ HƠI'!$H$2))),ROW()-2,99999))</f>
        <v/>
      </c>
    </row>
    <row r="289" ht="24.75" customHeight="1">
      <c r="A289" s="45" t="inlineStr">
        <is>
          <t>HH070284</t>
        </is>
      </c>
      <c r="B289" s="45" t="inlineStr">
        <is>
          <t>MITSUBISHI</t>
        </is>
      </c>
      <c r="C289" s="45" t="inlineStr">
        <is>
          <t>6D15/-</t>
        </is>
      </c>
      <c r="D289" s="45" t="inlineStr">
        <is>
          <t>113</t>
        </is>
      </c>
      <c r="E289" s="45" t="n"/>
      <c r="F289" s="45" t="n"/>
      <c r="G289" s="45" t="inlineStr">
        <is>
          <t>3HK-2.5-5</t>
        </is>
      </c>
      <c r="H289" s="45" t="inlineStr">
        <is>
          <t>NPR</t>
        </is>
      </c>
      <c r="I289" s="45" t="inlineStr">
        <is>
          <t>1Máy</t>
        </is>
      </c>
      <c r="J289" s="54" t="n"/>
      <c r="K289" s="54" t="n">
        <v>850000</v>
      </c>
      <c r="L289" s="54" t="n">
        <v>900000</v>
      </c>
      <c r="M289" s="54" t="n">
        <v>950000</v>
      </c>
      <c r="N289" s="54" t="n"/>
      <c r="O289" s="45" t="n"/>
      <c r="P289" s="45" t="inlineStr">
        <is>
          <t>SDM31073ZX</t>
        </is>
      </c>
      <c r="Q289" s="45" t="n"/>
      <c r="R289" s="45" t="inlineStr">
        <is>
          <t>Séc măng 6D15 (3HK-2.5-5) - SDM31073ZX - NPR</t>
        </is>
      </c>
      <c r="S289" s="61">
        <f>IF(OR('⚙️ BỘ HƠI'!$H$40=0,'⚙️ BỘ HƠI'!$H$2="",$C289="",LEFT($C289,1)="◆"),99999,IF(OR(ISNUMBER(SEARCH('⚙️ BỘ HƠI'!$H$2,$C289)),ISNUMBER(SEARCH($C289,'⚙️ BỘ HƠI'!$H$2))),ROW()-2,99999))</f>
        <v/>
      </c>
    </row>
    <row r="290" ht="24.75" customHeight="1">
      <c r="A290" s="43" t="inlineStr">
        <is>
          <t>HH076649</t>
        </is>
      </c>
      <c r="B290" s="43" t="inlineStr">
        <is>
          <t>MITSUBISHI</t>
        </is>
      </c>
      <c r="C290" s="43" t="inlineStr">
        <is>
          <t>6D15T</t>
        </is>
      </c>
      <c r="D290" s="43" t="inlineStr">
        <is>
          <t>113</t>
        </is>
      </c>
      <c r="E290" s="43" t="n"/>
      <c r="F290" s="43" t="n"/>
      <c r="G290" s="43" t="inlineStr">
        <is>
          <t>2.8K-2.5-4</t>
        </is>
      </c>
      <c r="H290" s="43" t="inlineStr">
        <is>
          <t>TP</t>
        </is>
      </c>
      <c r="I290" s="43" t="inlineStr">
        <is>
          <t>Cái</t>
        </is>
      </c>
      <c r="J290" s="53" t="n"/>
      <c r="K290" s="53" t="n"/>
      <c r="L290" s="53" t="n"/>
      <c r="M290" s="53" t="n"/>
      <c r="N290" s="53" t="n"/>
      <c r="O290" s="43" t="n"/>
      <c r="P290" s="43" t="n"/>
      <c r="Q290" s="43" t="n"/>
      <c r="R290" s="43" t="inlineStr">
        <is>
          <t>Séc măng 6D15T (2.8K-2.5-4) - TP</t>
        </is>
      </c>
      <c r="S290" s="61">
        <f>IF(OR('⚙️ BỘ HƠI'!$H$40=0,'⚙️ BỘ HƠI'!$H$2="",$C290="",LEFT($C290,1)="◆"),99999,IF(OR(ISNUMBER(SEARCH('⚙️ BỘ HƠI'!$H$2,$C290)),ISNUMBER(SEARCH($C290,'⚙️ BỘ HƠI'!$H$2))),ROW()-2,99999))</f>
        <v/>
      </c>
    </row>
    <row r="291" ht="24.75" customHeight="1">
      <c r="A291" s="45" t="inlineStr">
        <is>
          <t>HH084150</t>
        </is>
      </c>
      <c r="B291" s="45" t="inlineStr">
        <is>
          <t>MITSUBISHI</t>
        </is>
      </c>
      <c r="C291" s="45" t="inlineStr">
        <is>
          <t>Mitsu/6D15</t>
        </is>
      </c>
      <c r="D291" s="45" t="inlineStr">
        <is>
          <t>113</t>
        </is>
      </c>
      <c r="E291" s="45" t="n"/>
      <c r="F291" s="45" t="n"/>
      <c r="G291" s="45" t="inlineStr">
        <is>
          <t>3HK-2.5-5</t>
        </is>
      </c>
      <c r="H291" s="45" t="inlineStr">
        <is>
          <t>HENWEIT, R-MI28-00</t>
        </is>
      </c>
      <c r="I291" s="45" t="inlineStr">
        <is>
          <t>Máy</t>
        </is>
      </c>
      <c r="J291" s="54" t="n"/>
      <c r="K291" s="54" t="n">
        <v>140000</v>
      </c>
      <c r="L291" s="54" t="n">
        <v>150000</v>
      </c>
      <c r="M291" s="54" t="n">
        <v>160000</v>
      </c>
      <c r="N291" s="54" t="n"/>
      <c r="O291" s="45" t="n"/>
      <c r="P291" s="45" t="inlineStr">
        <is>
          <t>ME072306</t>
        </is>
      </c>
      <c r="Q291" s="45" t="n"/>
      <c r="R291" s="45" t="inlineStr">
        <is>
          <t>Séc măng Mitsu 6D15/ ME072306 (3HK-2.5-5) - HENWEIT, R-MI28-00</t>
        </is>
      </c>
      <c r="S291" s="61">
        <f>IF(OR('⚙️ BỘ HƠI'!$H$40=0,'⚙️ BỘ HƠI'!$H$2="",$C291="",LEFT($C291,1)="◆"),99999,IF(OR(ISNUMBER(SEARCH('⚙️ BỘ HƠI'!$H$2,$C291)),ISNUMBER(SEARCH($C291,'⚙️ BỘ HƠI'!$H$2))),ROW()-2,99999))</f>
        <v/>
      </c>
    </row>
    <row r="292" ht="24.75" customHeight="1">
      <c r="A292" s="43" t="inlineStr">
        <is>
          <t>HH00210</t>
        </is>
      </c>
      <c r="B292" s="43" t="inlineStr">
        <is>
          <t>MITSUBISHI</t>
        </is>
      </c>
      <c r="C292" s="43" t="inlineStr">
        <is>
          <t>Mitsu/6D15T/1+3thép</t>
        </is>
      </c>
      <c r="D292" s="43" t="inlineStr">
        <is>
          <t>113</t>
        </is>
      </c>
      <c r="E292" s="43" t="n"/>
      <c r="F292" s="43" t="n"/>
      <c r="G292" s="43" t="inlineStr">
        <is>
          <t>2.8K-2.5-4</t>
        </is>
      </c>
      <c r="H292" s="43" t="inlineStr">
        <is>
          <t>NPR</t>
        </is>
      </c>
      <c r="I292" s="43" t="inlineStr">
        <is>
          <t>Máy</t>
        </is>
      </c>
      <c r="J292" s="53" t="n"/>
      <c r="K292" s="53" t="n">
        <v>1050000</v>
      </c>
      <c r="L292" s="53" t="n">
        <v>1150000</v>
      </c>
      <c r="M292" s="53" t="n">
        <v>1250000</v>
      </c>
      <c r="N292" s="53" t="n"/>
      <c r="O292" s="43" t="n"/>
      <c r="P292" s="43" t="inlineStr">
        <is>
          <t>SDM31119ZZ</t>
        </is>
      </c>
      <c r="Q292" s="43" t="n"/>
      <c r="R292" s="43" t="inlineStr">
        <is>
          <t>Séc măng Mitsu 6D15T/ SDM31119ZZ (2.8K-2.5-4) 1+3thép, HỘP6 - NPR</t>
        </is>
      </c>
      <c r="S292" s="61">
        <f>IF(OR('⚙️ BỘ HƠI'!$H$40=0,'⚙️ BỘ HƠI'!$H$2="",$C292="",LEFT($C292,1)="◆"),99999,IF(OR(ISNUMBER(SEARCH('⚙️ BỘ HƠI'!$H$2,$C292)),ISNUMBER(SEARCH($C292,'⚙️ BỘ HƠI'!$H$2))),ROW()-2,99999))</f>
        <v/>
      </c>
    </row>
    <row r="293" ht="24.75" customHeight="1">
      <c r="A293" s="45" t="inlineStr">
        <is>
          <t>HH077947</t>
        </is>
      </c>
      <c r="B293" s="45" t="inlineStr">
        <is>
          <t>MITSUBISHI</t>
        </is>
      </c>
      <c r="C293" s="45" t="inlineStr">
        <is>
          <t>6D16</t>
        </is>
      </c>
      <c r="D293" s="45" t="inlineStr">
        <is>
          <t>118</t>
        </is>
      </c>
      <c r="E293" s="45" t="n"/>
      <c r="F293" s="45" t="n"/>
      <c r="G293" s="45" t="inlineStr">
        <is>
          <t>3-2.5-4</t>
        </is>
      </c>
      <c r="H293" s="45" t="inlineStr">
        <is>
          <t>IZUMI</t>
        </is>
      </c>
      <c r="I293" s="45" t="inlineStr">
        <is>
          <t>1Máy</t>
        </is>
      </c>
      <c r="J293" s="54" t="n"/>
      <c r="K293" s="54" t="n">
        <v>140000</v>
      </c>
      <c r="L293" s="54" t="n">
        <v>150000</v>
      </c>
      <c r="M293" s="54" t="n">
        <v>160000</v>
      </c>
      <c r="N293" s="54" t="n"/>
      <c r="O293" s="45" t="n"/>
      <c r="P293" s="45" t="n"/>
      <c r="Q293" s="45" t="n"/>
      <c r="R293" s="45" t="inlineStr">
        <is>
          <t>Séc măng 6D16/ 3-2.5-4 - IZUMI</t>
        </is>
      </c>
      <c r="S293" s="61">
        <f>IF(OR('⚙️ BỘ HƠI'!$H$40=0,'⚙️ BỘ HƠI'!$H$2="",$C293="",LEFT($C293,1)="◆"),99999,IF(OR(ISNUMBER(SEARCH('⚙️ BỘ HƠI'!$H$2,$C293)),ISNUMBER(SEARCH($C293,'⚙️ BỘ HƠI'!$H$2))),ROW()-2,99999))</f>
        <v/>
      </c>
    </row>
    <row r="294" ht="24.75" customHeight="1">
      <c r="A294" s="43" t="inlineStr">
        <is>
          <t>HH073118</t>
        </is>
      </c>
      <c r="B294" s="43" t="inlineStr">
        <is>
          <t>MITSUBISHI</t>
        </is>
      </c>
      <c r="C294" s="43" t="inlineStr">
        <is>
          <t>6D16</t>
        </is>
      </c>
      <c r="D294" s="43" t="inlineStr">
        <is>
          <t>118</t>
        </is>
      </c>
      <c r="E294" s="43" t="n"/>
      <c r="F294" s="43" t="n"/>
      <c r="G294" s="43" t="inlineStr">
        <is>
          <t>3-2.5-4</t>
        </is>
      </c>
      <c r="H294" s="43" t="inlineStr">
        <is>
          <t>TP</t>
        </is>
      </c>
      <c r="I294" s="43" t="inlineStr">
        <is>
          <t>1Máy</t>
        </is>
      </c>
      <c r="J294" s="53" t="n"/>
      <c r="K294" s="53" t="n"/>
      <c r="L294" s="53" t="n"/>
      <c r="M294" s="53" t="n"/>
      <c r="N294" s="53" t="n"/>
      <c r="O294" s="43" t="n"/>
      <c r="P294" s="43" t="n"/>
      <c r="Q294" s="43" t="n"/>
      <c r="R294" s="43" t="inlineStr">
        <is>
          <t>Séc măng 6D16/ 3-2.5-4 - TP</t>
        </is>
      </c>
      <c r="S294" s="61">
        <f>IF(OR('⚙️ BỘ HƠI'!$H$40=0,'⚙️ BỘ HƠI'!$H$2="",$C294="",LEFT($C294,1)="◆"),99999,IF(OR(ISNUMBER(SEARCH('⚙️ BỘ HƠI'!$H$2,$C294)),ISNUMBER(SEARCH($C294,'⚙️ BỘ HƠI'!$H$2))),ROW()-2,99999))</f>
        <v/>
      </c>
    </row>
    <row r="295" ht="24.75" customHeight="1">
      <c r="A295" s="45" t="inlineStr">
        <is>
          <t>HH084151</t>
        </is>
      </c>
      <c r="B295" s="45" t="inlineStr">
        <is>
          <t>MITSUBISHI</t>
        </is>
      </c>
      <c r="C295" s="45" t="inlineStr">
        <is>
          <t>Mitsu/6D16/-/HENWEIT</t>
        </is>
      </c>
      <c r="D295" s="45" t="inlineStr">
        <is>
          <t>118</t>
        </is>
      </c>
      <c r="E295" s="45" t="n"/>
      <c r="F295" s="45" t="n"/>
      <c r="G295" s="45" t="inlineStr">
        <is>
          <t>3-2.5-4</t>
        </is>
      </c>
      <c r="H295" s="45" t="n"/>
      <c r="I295" s="45" t="inlineStr">
        <is>
          <t>Máy</t>
        </is>
      </c>
      <c r="J295" s="45" t="n"/>
      <c r="K295" s="54" t="n">
        <v>140000</v>
      </c>
      <c r="L295" s="54" t="n">
        <v>150000</v>
      </c>
      <c r="M295" s="54" t="n">
        <v>160000</v>
      </c>
      <c r="N295" s="45" t="n"/>
      <c r="O295" s="45" t="n"/>
      <c r="P295" s="45" t="inlineStr">
        <is>
          <t>ME999955</t>
        </is>
      </c>
      <c r="Q295" s="45" t="n"/>
      <c r="R295" s="45" t="inlineStr">
        <is>
          <t>Séc măng Mitsu 6D16/ ME999955 (3-2.5-4) - HENWEIT, R-MI29-00-2</t>
        </is>
      </c>
      <c r="S295" s="61">
        <f>IF(OR('⚙️ BỘ HƠI'!$H$40=0,'⚙️ BỘ HƠI'!$H$2="",$C295="",LEFT($C295,1)="◆"),99999,IF(OR(ISNUMBER(SEARCH('⚙️ BỘ HƠI'!$H$2,$C295)),ISNUMBER(SEARCH($C295,'⚙️ BỘ HƠI'!$H$2))),ROW()-2,99999))</f>
        <v/>
      </c>
    </row>
    <row r="296" ht="24.75" customHeight="1">
      <c r="A296" s="43" t="inlineStr">
        <is>
          <t>HH069832</t>
        </is>
      </c>
      <c r="B296" s="43" t="inlineStr">
        <is>
          <t>MITSUBISHI</t>
        </is>
      </c>
      <c r="C296" s="43" t="inlineStr">
        <is>
          <t>Mitsu/6D16/1+3/thép</t>
        </is>
      </c>
      <c r="D296" s="43" t="inlineStr">
        <is>
          <t>118</t>
        </is>
      </c>
      <c r="E296" s="43" t="n"/>
      <c r="F296" s="43" t="n"/>
      <c r="G296" s="43" t="inlineStr">
        <is>
          <t>3-2.5-4</t>
        </is>
      </c>
      <c r="H296" s="43" t="inlineStr">
        <is>
          <t>NPR</t>
        </is>
      </c>
      <c r="I296" s="43" t="inlineStr">
        <is>
          <t>Máy</t>
        </is>
      </c>
      <c r="J296" s="53" t="n"/>
      <c r="K296" s="53" t="n">
        <v>860000</v>
      </c>
      <c r="L296" s="53" t="n">
        <v>920000</v>
      </c>
      <c r="M296" s="53" t="n">
        <v>980000</v>
      </c>
      <c r="N296" s="53" t="n"/>
      <c r="O296" s="43" t="n"/>
      <c r="P296" s="43" t="inlineStr">
        <is>
          <t>SDM31051ZX</t>
        </is>
      </c>
      <c r="Q296" s="43" t="n"/>
      <c r="R296" s="43" t="inlineStr">
        <is>
          <t>Séc măng Mitsu 6D16/SDM31051ZX (3-2.5-4) 1+3 thép HỘP6 - NPR</t>
        </is>
      </c>
      <c r="S296" s="61">
        <f>IF(OR('⚙️ BỘ HƠI'!$H$40=0,'⚙️ BỘ HƠI'!$H$2="",$C296="",LEFT($C296,1)="◆"),99999,IF(OR(ISNUMBER(SEARCH('⚙️ BỘ HƠI'!$H$2,$C296)),ISNUMBER(SEARCH($C296,'⚙️ BỘ HƠI'!$H$2))),ROW()-2,99999))</f>
        <v/>
      </c>
    </row>
    <row r="297" ht="24.75" customHeight="1">
      <c r="A297" s="45" t="inlineStr">
        <is>
          <t>HH070283</t>
        </is>
      </c>
      <c r="B297" s="45" t="inlineStr">
        <is>
          <t>MITSUBISHI</t>
        </is>
      </c>
      <c r="C297" s="45" t="inlineStr">
        <is>
          <t>Mitsu/6D16T/1+3thép</t>
        </is>
      </c>
      <c r="D297" s="45" t="inlineStr">
        <is>
          <t>118</t>
        </is>
      </c>
      <c r="E297" s="45" t="n"/>
      <c r="F297" s="45" t="n"/>
      <c r="G297" s="45" t="inlineStr">
        <is>
          <t>2.8K-2.5-4</t>
        </is>
      </c>
      <c r="H297" s="45" t="inlineStr">
        <is>
          <t>NPR</t>
        </is>
      </c>
      <c r="I297" s="45" t="inlineStr">
        <is>
          <t>Máy</t>
        </is>
      </c>
      <c r="J297" s="54" t="n"/>
      <c r="K297" s="54" t="n">
        <v>1050000</v>
      </c>
      <c r="L297" s="54" t="n">
        <v>1100000</v>
      </c>
      <c r="M297" s="54" t="n">
        <v>1200000</v>
      </c>
      <c r="N297" s="54" t="n"/>
      <c r="O297" s="45" t="n"/>
      <c r="P297" s="45" t="inlineStr">
        <is>
          <t>SDM31054ZX</t>
        </is>
      </c>
      <c r="Q297" s="45" t="n"/>
      <c r="R297" s="45" t="inlineStr">
        <is>
          <t>Séc măng Mitsu 6D16T/SDM31054ZX (2.8K-2.5-4) 1+3thép, HỘP6- NPR</t>
        </is>
      </c>
      <c r="S297" s="61">
        <f>IF(OR('⚙️ BỘ HƠI'!$H$40=0,'⚙️ BỘ HƠI'!$H$2="",$C297="",LEFT($C297,1)="◆"),99999,IF(OR(ISNUMBER(SEARCH('⚙️ BỘ HƠI'!$H$2,$C297)),ISNUMBER(SEARCH($C297,'⚙️ BỘ HƠI'!$H$2))),ROW()-2,99999))</f>
        <v/>
      </c>
    </row>
    <row r="298" ht="24.75" customHeight="1">
      <c r="A298" s="43" t="inlineStr">
        <is>
          <t>HH20471</t>
        </is>
      </c>
      <c r="B298" s="43" t="inlineStr">
        <is>
          <t>MITSUBISHI</t>
        </is>
      </c>
      <c r="C298" s="43" t="inlineStr">
        <is>
          <t>6D22-T</t>
        </is>
      </c>
      <c r="D298" s="43" t="inlineStr">
        <is>
          <t>130</t>
        </is>
      </c>
      <c r="E298" s="43" t="n"/>
      <c r="F298" s="43" t="n"/>
      <c r="G298" s="43" t="inlineStr">
        <is>
          <t>3.3K-3-4</t>
        </is>
      </c>
      <c r="H298" s="43" t="inlineStr">
        <is>
          <t>NPR</t>
        </is>
      </c>
      <c r="I298" s="43" t="inlineStr">
        <is>
          <t>1Máy</t>
        </is>
      </c>
      <c r="J298" s="53" t="n"/>
      <c r="K298" s="53" t="n">
        <v>1200000</v>
      </c>
      <c r="L298" s="53" t="n">
        <v>1250000</v>
      </c>
      <c r="M298" s="53" t="n">
        <v>1350000</v>
      </c>
      <c r="N298" s="53" t="n"/>
      <c r="O298" s="43" t="n"/>
      <c r="P298" s="43" t="inlineStr">
        <is>
          <t>SDM31111ZX</t>
        </is>
      </c>
      <c r="Q298" s="43" t="n"/>
      <c r="R298" s="43" t="inlineStr">
        <is>
          <t>Séc măng 6D22-T/ 3.3K-3-4 (SDM31111ZX) - NPR</t>
        </is>
      </c>
      <c r="S298" s="61">
        <f>IF(OR('⚙️ BỘ HƠI'!$H$40=0,'⚙️ BỘ HƠI'!$H$2="",$C298="",LEFT($C298,1)="◆"),99999,IF(OR(ISNUMBER(SEARCH('⚙️ BỘ HƠI'!$H$2,$C298)),ISNUMBER(SEARCH($C298,'⚙️ BỘ HƠI'!$H$2))),ROW()-2,99999))</f>
        <v/>
      </c>
    </row>
    <row r="299" ht="24.75" customHeight="1">
      <c r="A299" s="45" t="inlineStr">
        <is>
          <t>HH070278</t>
        </is>
      </c>
      <c r="B299" s="45" t="inlineStr">
        <is>
          <t>MITSUBISHI</t>
        </is>
      </c>
      <c r="C299" s="45" t="inlineStr">
        <is>
          <t>8DC9/-</t>
        </is>
      </c>
      <c r="D299" s="45" t="inlineStr">
        <is>
          <t>135</t>
        </is>
      </c>
      <c r="E299" s="45" t="n"/>
      <c r="F299" s="45" t="n"/>
      <c r="G299" s="45" t="inlineStr">
        <is>
          <t>3.3K-3-3-6</t>
        </is>
      </c>
      <c r="H299" s="45" t="inlineStr">
        <is>
          <t>NPR</t>
        </is>
      </c>
      <c r="I299" s="45" t="inlineStr">
        <is>
          <t>1Máy</t>
        </is>
      </c>
      <c r="J299" s="54" t="n"/>
      <c r="K299" s="54" t="n">
        <v>1900000</v>
      </c>
      <c r="L299" s="54" t="n">
        <v>2050000</v>
      </c>
      <c r="M299" s="54" t="n">
        <v>2250000</v>
      </c>
      <c r="N299" s="54" t="n"/>
      <c r="O299" s="45" t="n"/>
      <c r="P299" s="45" t="inlineStr">
        <is>
          <t>SDM31029ZX</t>
        </is>
      </c>
      <c r="Q299" s="45" t="n"/>
      <c r="R299" s="45" t="inlineStr">
        <is>
          <t>Séc măng 8DC9/ 3.3K-3-3-6 - SDM31029ZX - NPR</t>
        </is>
      </c>
      <c r="S299" s="61">
        <f>IF(OR('⚙️ BỘ HƠI'!$H$40=0,'⚙️ BỘ HƠI'!$H$2="",$C299="",LEFT($C299,1)="◆"),99999,IF(OR(ISNUMBER(SEARCH('⚙️ BỘ HƠI'!$H$2,$C299)),ISNUMBER(SEARCH($C299,'⚙️ BỘ HƠI'!$H$2))),ROW()-2,99999))</f>
        <v/>
      </c>
    </row>
    <row r="300" ht="24.75" customHeight="1">
      <c r="A300" s="43" t="inlineStr">
        <is>
          <t>HH084319</t>
        </is>
      </c>
      <c r="B300" s="43" t="inlineStr">
        <is>
          <t>MITSUBISHI</t>
        </is>
      </c>
      <c r="C300" s="43" t="inlineStr">
        <is>
          <t>Mitsu/S6B</t>
        </is>
      </c>
      <c r="D300" s="43" t="inlineStr">
        <is>
          <t>135</t>
        </is>
      </c>
      <c r="E300" s="43" t="n"/>
      <c r="F300" s="43" t="n"/>
      <c r="G300" s="43" t="inlineStr">
        <is>
          <t>4HK-3-6</t>
        </is>
      </c>
      <c r="H300" s="43" t="inlineStr">
        <is>
          <t>HENWEIT "R-MI60-00</t>
        </is>
      </c>
      <c r="I300" s="43" t="inlineStr">
        <is>
          <t>Máy</t>
        </is>
      </c>
      <c r="J300" s="53" t="n"/>
      <c r="K300" s="53" t="n">
        <v>300000</v>
      </c>
      <c r="L300" s="53" t="n">
        <v>320000</v>
      </c>
      <c r="M300" s="53" t="n">
        <v>340000</v>
      </c>
      <c r="N300" s="53" t="n"/>
      <c r="O300" s="43" t="n"/>
      <c r="P300" s="43" t="n"/>
      <c r="Q300" s="43" t="n"/>
      <c r="R300" s="43" t="inlineStr">
        <is>
          <t>Séc măng Mitsu 135/ S6B (4HK-3-6) - HENWEIT "R-MI60-00</t>
        </is>
      </c>
      <c r="S300" s="61">
        <f>IF(OR('⚙️ BỘ HƠI'!$H$40=0,'⚙️ BỘ HƠI'!$H$2="",$C300="",LEFT($C300,1)="◆"),99999,IF(OR(ISNUMBER(SEARCH('⚙️ BỘ HƠI'!$H$2,$C300)),ISNUMBER(SEARCH($C300,'⚙️ BỘ HƠI'!$H$2))),ROW()-2,99999))</f>
        <v/>
      </c>
    </row>
    <row r="301" ht="24.75" customHeight="1">
      <c r="A301" s="45" t="inlineStr">
        <is>
          <t>HH075411</t>
        </is>
      </c>
      <c r="B301" s="45" t="inlineStr">
        <is>
          <t>MITSUBISHI</t>
        </is>
      </c>
      <c r="C301" s="45" t="inlineStr">
        <is>
          <t>Mitsu/S6B</t>
        </is>
      </c>
      <c r="D301" s="45" t="inlineStr">
        <is>
          <t>135</t>
        </is>
      </c>
      <c r="E301" s="45" t="n"/>
      <c r="F301" s="45" t="n"/>
      <c r="G301" s="45" t="inlineStr">
        <is>
          <t>4HK-3-6</t>
        </is>
      </c>
      <c r="H301" s="45" t="inlineStr">
        <is>
          <t>NPR</t>
        </is>
      </c>
      <c r="I301" s="45" t="inlineStr">
        <is>
          <t>Máy</t>
        </is>
      </c>
      <c r="J301" s="54" t="n"/>
      <c r="K301" s="54" t="n">
        <v>400000</v>
      </c>
      <c r="L301" s="54" t="n">
        <v>440000</v>
      </c>
      <c r="M301" s="54" t="n">
        <v>500000</v>
      </c>
      <c r="N301" s="54" t="n"/>
      <c r="O301" s="45" t="n"/>
      <c r="P301" s="45" t="inlineStr">
        <is>
          <t>YDM30106ZZ</t>
        </is>
      </c>
      <c r="Q301" s="45" t="n"/>
      <c r="R301" s="45" t="inlineStr">
        <is>
          <t>Séc măng Mitsu S6B/ YDM30106ZZ/ 135 (4HK-3-6) HỘP1- NPR</t>
        </is>
      </c>
      <c r="S301" s="61">
        <f>IF(OR('⚙️ BỘ HƠI'!$H$40=0,'⚙️ BỘ HƠI'!$H$2="",$C301="",LEFT($C301,1)="◆"),99999,IF(OR(ISNUMBER(SEARCH('⚙️ BỘ HƠI'!$H$2,$C301)),ISNUMBER(SEARCH($C301,'⚙️ BỘ HƠI'!$H$2))),ROW()-2,99999))</f>
        <v/>
      </c>
    </row>
    <row r="302" ht="24.75" customHeight="1">
      <c r="A302" s="43" t="inlineStr">
        <is>
          <t>HH083681</t>
        </is>
      </c>
      <c r="B302" s="43" t="inlineStr">
        <is>
          <t>MITSUBISHI</t>
        </is>
      </c>
      <c r="C302" s="43" t="inlineStr">
        <is>
          <t>Mitsu/S6B3</t>
        </is>
      </c>
      <c r="D302" s="43" t="inlineStr">
        <is>
          <t>135</t>
        </is>
      </c>
      <c r="E302" s="43" t="n"/>
      <c r="F302" s="43" t="n"/>
      <c r="G302" s="43" t="inlineStr">
        <is>
          <t>4K-3HK-4</t>
        </is>
      </c>
      <c r="H302" s="43" t="inlineStr">
        <is>
          <t>NPR</t>
        </is>
      </c>
      <c r="I302" s="43" t="inlineStr">
        <is>
          <t>Máy</t>
        </is>
      </c>
      <c r="J302" s="53" t="n"/>
      <c r="K302" s="53" t="n">
        <v>440000</v>
      </c>
      <c r="L302" s="53" t="n">
        <v>470000</v>
      </c>
      <c r="M302" s="53" t="n">
        <v>500000</v>
      </c>
      <c r="N302" s="53" t="n"/>
      <c r="O302" s="43" t="n"/>
      <c r="P302" s="43" t="inlineStr">
        <is>
          <t>SDM31180ZZ</t>
        </is>
      </c>
      <c r="Q302" s="43" t="n"/>
      <c r="R302" s="43" t="inlineStr">
        <is>
          <t>Séc măng Mitsu S6B3/ SDM31180ZZ/ 135 (4K-3HK-4) HỘP1- NPR</t>
        </is>
      </c>
      <c r="S302" s="61">
        <f>IF(OR('⚙️ BỘ HƠI'!$H$40=0,'⚙️ BỘ HƠI'!$H$2="",$C302="",LEFT($C302,1)="◆"),99999,IF(OR(ISNUMBER(SEARCH('⚙️ BỘ HƠI'!$H$2,$C302)),ISNUMBER(SEARCH($C302,'⚙️ BỘ HƠI'!$H$2))),ROW()-2,99999))</f>
        <v/>
      </c>
    </row>
    <row r="303" ht="24.75" customHeight="1">
      <c r="A303" s="45" t="inlineStr">
        <is>
          <t>HH084321</t>
        </is>
      </c>
      <c r="B303" s="45" t="inlineStr">
        <is>
          <t>MITSUBISHI</t>
        </is>
      </c>
      <c r="C303" s="45" t="inlineStr">
        <is>
          <t>Mitsu/S6B3/nhớt/thép</t>
        </is>
      </c>
      <c r="D303" s="45" t="inlineStr">
        <is>
          <t>135</t>
        </is>
      </c>
      <c r="E303" s="45" t="n"/>
      <c r="F303" s="45" t="n"/>
      <c r="G303" s="45" t="inlineStr">
        <is>
          <t>4K-3HK-4</t>
        </is>
      </c>
      <c r="H303" s="45" t="inlineStr">
        <is>
          <t>HENWEIT 'R-MI61-00</t>
        </is>
      </c>
      <c r="I303" s="45" t="inlineStr">
        <is>
          <t>Máy</t>
        </is>
      </c>
      <c r="J303" s="54" t="n"/>
      <c r="K303" s="54" t="n">
        <v>300000</v>
      </c>
      <c r="L303" s="54" t="n">
        <v>320000</v>
      </c>
      <c r="M303" s="54" t="n">
        <v>340000</v>
      </c>
      <c r="N303" s="54" t="n"/>
      <c r="O303" s="45" t="n"/>
      <c r="P303" s="45" t="n"/>
      <c r="Q303" s="45" t="n"/>
      <c r="R303" s="45" t="inlineStr">
        <is>
          <t>Séc măng Mitsu 135/ S6B3 (4K-3HK-4) nhớt thép - HENWEIT 'R-MI61-00</t>
        </is>
      </c>
      <c r="S303" s="61">
        <f>IF(OR('⚙️ BỘ HƠI'!$H$40=0,'⚙️ BỘ HƠI'!$H$2="",$C303="",LEFT($C303,1)="◆"),99999,IF(OR(ISNUMBER(SEARCH('⚙️ BỘ HƠI'!$H$2,$C303)),ISNUMBER(SEARCH($C303,'⚙️ BỘ HƠI'!$H$2))),ROW()-2,99999))</f>
        <v/>
      </c>
    </row>
    <row r="304" ht="24.75" customHeight="1">
      <c r="A304" s="43" t="inlineStr">
        <is>
          <t>HH082598</t>
        </is>
      </c>
      <c r="B304" s="43" t="inlineStr">
        <is>
          <t>MITSUBISHI</t>
        </is>
      </c>
      <c r="C304" s="43" t="inlineStr">
        <is>
          <t>8DC11</t>
        </is>
      </c>
      <c r="D304" s="43" t="inlineStr">
        <is>
          <t>142</t>
        </is>
      </c>
      <c r="E304" s="43" t="n"/>
      <c r="F304" s="43" t="n"/>
      <c r="G304" s="43" t="inlineStr">
        <is>
          <t>3.3K-3-3-4</t>
        </is>
      </c>
      <c r="H304" s="43" t="inlineStr">
        <is>
          <t>NPR</t>
        </is>
      </c>
      <c r="I304" s="43" t="inlineStr">
        <is>
          <t>1Máy</t>
        </is>
      </c>
      <c r="J304" s="53" t="n"/>
      <c r="K304" s="53" t="n"/>
      <c r="L304" s="53" t="n"/>
      <c r="M304" s="53" t="n"/>
      <c r="N304" s="53" t="n"/>
      <c r="O304" s="43" t="n"/>
      <c r="P304" s="43" t="n"/>
      <c r="Q304" s="43" t="n"/>
      <c r="R304" s="43" t="inlineStr">
        <is>
          <t>Séc măng 8DC11 (3.3K-3-3-4) - NPR</t>
        </is>
      </c>
      <c r="S304" s="61">
        <f>IF(OR('⚙️ BỘ HƠI'!$H$40=0,'⚙️ BỘ HƠI'!$H$2="",$C304="",LEFT($C304,1)="◆"),99999,IF(OR(ISNUMBER(SEARCH('⚙️ BỘ HƠI'!$H$2,$C304)),ISNUMBER(SEARCH($C304,'⚙️ BỘ HƠI'!$H$2))),ROW()-2,99999))</f>
        <v/>
      </c>
    </row>
    <row r="305" ht="24.75" customHeight="1">
      <c r="A305" s="45" t="inlineStr">
        <is>
          <t>HH073541</t>
        </is>
      </c>
      <c r="B305" s="45" t="inlineStr">
        <is>
          <t>MITSUBISHI</t>
        </is>
      </c>
      <c r="C305" s="45" t="inlineStr">
        <is>
          <t>8DC11</t>
        </is>
      </c>
      <c r="D305" s="45" t="inlineStr">
        <is>
          <t>142</t>
        </is>
      </c>
      <c r="E305" s="45" t="n"/>
      <c r="F305" s="45" t="n"/>
      <c r="G305" s="45" t="inlineStr">
        <is>
          <t>3.3K-3-3-4</t>
        </is>
      </c>
      <c r="H305" s="45" t="inlineStr">
        <is>
          <t>TP</t>
        </is>
      </c>
      <c r="I305" s="45" t="inlineStr">
        <is>
          <t>1Máy</t>
        </is>
      </c>
      <c r="J305" s="54" t="n"/>
      <c r="K305" s="54" t="n"/>
      <c r="L305" s="54" t="n"/>
      <c r="M305" s="54" t="n"/>
      <c r="N305" s="54" t="n"/>
      <c r="O305" s="45" t="n"/>
      <c r="P305" s="45" t="n"/>
      <c r="Q305" s="45" t="n"/>
      <c r="R305" s="45" t="inlineStr">
        <is>
          <t>Séc măng 8DC11 (3.3K-3-3-4) - TP</t>
        </is>
      </c>
      <c r="S305" s="61">
        <f>IF(OR('⚙️ BỘ HƠI'!$H$40=0,'⚙️ BỘ HƠI'!$H$2="",$C305="",LEFT($C305,1)="◆"),99999,IF(OR(ISNUMBER(SEARCH('⚙️ BỘ HƠI'!$H$2,$C305)),ISNUMBER(SEARCH($C305,'⚙️ BỘ HƠI'!$H$2))),ROW()-2,99999))</f>
        <v/>
      </c>
    </row>
    <row r="306" ht="24.75" customHeight="1">
      <c r="A306" s="43" t="inlineStr">
        <is>
          <t>HH073692</t>
        </is>
      </c>
      <c r="B306" s="43" t="inlineStr">
        <is>
          <t>MITSUBISHI</t>
        </is>
      </c>
      <c r="C306" s="43" t="inlineStr">
        <is>
          <t>8DC11/-/0.25/142.2/P-ENG/8</t>
        </is>
      </c>
      <c r="D306" s="43" t="inlineStr">
        <is>
          <t>142</t>
        </is>
      </c>
      <c r="E306" s="43" t="n"/>
      <c r="F306" s="43" t="n"/>
      <c r="G306" s="43" t="inlineStr">
        <is>
          <t>3.3K-3-3-4</t>
        </is>
      </c>
      <c r="H306" s="43" t="inlineStr">
        <is>
          <t>NPR</t>
        </is>
      </c>
      <c r="I306" s="43" t="inlineStr">
        <is>
          <t>Máy</t>
        </is>
      </c>
      <c r="J306" s="53" t="n"/>
      <c r="K306" s="53" t="n">
        <v>2900000</v>
      </c>
      <c r="L306" s="53" t="n">
        <v>3060000</v>
      </c>
      <c r="M306" s="53" t="n">
        <v>3270000</v>
      </c>
      <c r="N306" s="53" t="n"/>
      <c r="O306" s="43" t="n"/>
      <c r="P306" s="43" t="inlineStr">
        <is>
          <t>SDM31128ZZ</t>
        </is>
      </c>
      <c r="Q306" s="43" t="n"/>
      <c r="R306" s="43" t="inlineStr">
        <is>
          <t>Séc măng 8DC11 - 0.25(142.2)/SDM31128ZZ (3.3K-3-3-4) P-ENG, HỘP 8 - NPR</t>
        </is>
      </c>
      <c r="S306" s="61">
        <f>IF(OR('⚙️ BỘ HƠI'!$H$40=0,'⚙️ BỘ HƠI'!$H$2="",$C306="",LEFT($C306,1)="◆"),99999,IF(OR(ISNUMBER(SEARCH('⚙️ BỘ HƠI'!$H$2,$C306)),ISNUMBER(SEARCH($C306,'⚙️ BỘ HƠI'!$H$2))),ROW()-2,99999))</f>
        <v/>
      </c>
    </row>
    <row r="307" ht="24.75" customHeight="1">
      <c r="A307" s="45" t="inlineStr">
        <is>
          <t>HH073283</t>
        </is>
      </c>
      <c r="B307" s="45" t="inlineStr">
        <is>
          <t>MITSUBISHI</t>
        </is>
      </c>
      <c r="C307" s="45" t="inlineStr">
        <is>
          <t>8DC11/P-ENG/142.2</t>
        </is>
      </c>
      <c r="D307" s="45" t="inlineStr">
        <is>
          <t>142</t>
        </is>
      </c>
      <c r="E307" s="45" t="n"/>
      <c r="F307" s="45" t="n"/>
      <c r="G307" s="45" t="inlineStr">
        <is>
          <t>3.3K-3-3-4</t>
        </is>
      </c>
      <c r="H307" s="45" t="inlineStr">
        <is>
          <t>TP</t>
        </is>
      </c>
      <c r="I307" s="45" t="inlineStr">
        <is>
          <t>1Máy</t>
        </is>
      </c>
      <c r="J307" s="54" t="n"/>
      <c r="K307" s="54" t="n"/>
      <c r="L307" s="54" t="n"/>
      <c r="M307" s="54" t="n"/>
      <c r="N307" s="54" t="n"/>
      <c r="O307" s="45" t="n"/>
      <c r="P307" s="45" t="n"/>
      <c r="Q307" s="45" t="n"/>
      <c r="R307" s="45" t="inlineStr">
        <is>
          <t>Séc măng 8DC11 / P-ENG (142.2) (3.3K-3-3-4) - TP</t>
        </is>
      </c>
      <c r="S307" s="61">
        <f>IF(OR('⚙️ BỘ HƠI'!$H$40=0,'⚙️ BỘ HƠI'!$H$2="",$C307="",LEFT($C307,1)="◆"),99999,IF(OR(ISNUMBER(SEARCH('⚙️ BỘ HƠI'!$H$2,$C307)),ISNUMBER(SEARCH($C307,'⚙️ BỘ HƠI'!$H$2))),ROW()-2,99999))</f>
        <v/>
      </c>
    </row>
    <row r="308" ht="24.75" customHeight="1">
      <c r="A308" s="43" t="inlineStr">
        <is>
          <t>HH075421</t>
        </is>
      </c>
      <c r="B308" s="43" t="inlineStr">
        <is>
          <t>MITSUBISHI</t>
        </is>
      </c>
      <c r="C308" s="43" t="inlineStr">
        <is>
          <t>Mitsu/S6A</t>
        </is>
      </c>
      <c r="D308" s="43" t="inlineStr">
        <is>
          <t>145</t>
        </is>
      </c>
      <c r="E308" s="43" t="n"/>
      <c r="F308" s="43" t="n"/>
      <c r="G308" s="43" t="inlineStr">
        <is>
          <t>4.5-3-6</t>
        </is>
      </c>
      <c r="H308" s="43" t="inlineStr">
        <is>
          <t>NPR</t>
        </is>
      </c>
      <c r="I308" s="43" t="inlineStr">
        <is>
          <t>Máy</t>
        </is>
      </c>
      <c r="J308" s="53" t="n"/>
      <c r="K308" s="53" t="n">
        <v>450000</v>
      </c>
      <c r="L308" s="53" t="n">
        <v>500000</v>
      </c>
      <c r="M308" s="53" t="n">
        <v>550000</v>
      </c>
      <c r="N308" s="53" t="n"/>
      <c r="O308" s="43" t="n"/>
      <c r="P308" s="43" t="inlineStr">
        <is>
          <t>YJM30107ZZ</t>
        </is>
      </c>
      <c r="Q308" s="43" t="n"/>
      <c r="R308" s="43" t="inlineStr">
        <is>
          <t>Séc măng Mitsu S6A/ YJM30107ZZ/ 145 (4.5-3-6) HỘP1 - NPR</t>
        </is>
      </c>
      <c r="S308" s="61">
        <f>IF(OR('⚙️ BỘ HƠI'!$H$40=0,'⚙️ BỘ HƠI'!$H$2="",$C308="",LEFT($C308,1)="◆"),99999,IF(OR(ISNUMBER(SEARCH('⚙️ BỘ HƠI'!$H$2,$C308)),ISNUMBER(SEARCH($C308,'⚙️ BỘ HƠI'!$H$2))),ROW()-2,99999))</f>
        <v/>
      </c>
    </row>
    <row r="309" ht="24.75" customHeight="1">
      <c r="A309" s="45" t="inlineStr">
        <is>
          <t>HH083719</t>
        </is>
      </c>
      <c r="B309" s="45" t="inlineStr">
        <is>
          <t>MITSUBISHI</t>
        </is>
      </c>
      <c r="C309" s="45" t="inlineStr">
        <is>
          <t>Mitsu/S6A2</t>
        </is>
      </c>
      <c r="D309" s="45" t="inlineStr">
        <is>
          <t>150</t>
        </is>
      </c>
      <c r="E309" s="45" t="n"/>
      <c r="F309" s="45" t="n"/>
      <c r="G309" s="45" t="inlineStr">
        <is>
          <t>4.45HK-2.95HK-6</t>
        </is>
      </c>
      <c r="H309" s="45" t="inlineStr">
        <is>
          <t>NPR</t>
        </is>
      </c>
      <c r="I309" s="45" t="inlineStr">
        <is>
          <t>Máy</t>
        </is>
      </c>
      <c r="J309" s="54" t="n"/>
      <c r="K309" s="54" t="n">
        <v>550000</v>
      </c>
      <c r="L309" s="54" t="n">
        <v>600000</v>
      </c>
      <c r="M309" s="54" t="n">
        <v>650000</v>
      </c>
      <c r="N309" s="54" t="n"/>
      <c r="O309" s="45" t="n"/>
      <c r="P309" s="45" t="inlineStr">
        <is>
          <t>YJM30109ZZ</t>
        </is>
      </c>
      <c r="Q309" s="45" t="n"/>
      <c r="R309" s="45" t="inlineStr">
        <is>
          <t>Séc măng Mitsu S6A2/ YJM30109ZZ/ 150 (4.45HK-2.95HK-6) HỘP1 - NPR</t>
        </is>
      </c>
      <c r="S309" s="61">
        <f>IF(OR('⚙️ BỘ HƠI'!$H$40=0,'⚙️ BỘ HƠI'!$H$2="",$C309="",LEFT($C309,1)="◆"),99999,IF(OR(ISNUMBER(SEARCH('⚙️ BỘ HƠI'!$H$2,$C309)),ISNUMBER(SEARCH($C309,'⚙️ BỘ HƠI'!$H$2))),ROW()-2,99999))</f>
        <v/>
      </c>
    </row>
    <row r="310" ht="24.75" customHeight="1">
      <c r="A310" s="43" t="inlineStr">
        <is>
          <t>HH083711</t>
        </is>
      </c>
      <c r="B310" s="43" t="inlineStr">
        <is>
          <t>MITSUBISHI</t>
        </is>
      </c>
      <c r="C310" s="43" t="inlineStr">
        <is>
          <t>Mitsu/S6A3</t>
        </is>
      </c>
      <c r="D310" s="43" t="inlineStr">
        <is>
          <t>150</t>
        </is>
      </c>
      <c r="E310" s="43" t="n"/>
      <c r="F310" s="43" t="n"/>
      <c r="G310" s="43" t="inlineStr">
        <is>
          <t>3HK-2.5HK-5</t>
        </is>
      </c>
      <c r="H310" s="43" t="inlineStr">
        <is>
          <t>NPR</t>
        </is>
      </c>
      <c r="I310" s="43" t="inlineStr">
        <is>
          <t>Máy</t>
        </is>
      </c>
      <c r="J310" s="53" t="n"/>
      <c r="K310" s="53" t="n">
        <v>600000</v>
      </c>
      <c r="L310" s="53" t="n">
        <v>650000</v>
      </c>
      <c r="M310" s="53" t="n">
        <v>700000</v>
      </c>
      <c r="N310" s="53" t="n"/>
      <c r="O310" s="43" t="n"/>
      <c r="P310" s="43" t="inlineStr">
        <is>
          <t>YDM30120ZZ</t>
        </is>
      </c>
      <c r="Q310" s="43" t="n"/>
      <c r="R310" s="43" t="inlineStr">
        <is>
          <t>Séc măng Mitsu S6A3/ YDM30120ZZ/ 150 (3HK-2.5HK-5) HỘP1 - NPR</t>
        </is>
      </c>
      <c r="S310" s="61">
        <f>IF(OR('⚙️ BỘ HƠI'!$H$40=0,'⚙️ BỘ HƠI'!$H$2="",$C310="",LEFT($C310,1)="◆"),99999,IF(OR(ISNUMBER(SEARCH('⚙️ BỘ HƠI'!$H$2,$C310)),ISNUMBER(SEARCH($C310,'⚙️ BỘ HƠI'!$H$2))),ROW()-2,99999))</f>
        <v/>
      </c>
    </row>
    <row r="311" ht="24.75" customHeight="1">
      <c r="A311" s="74" t="n"/>
      <c r="B311" s="74" t="n"/>
      <c r="C311" s="75" t="inlineStr">
        <is>
          <t>◆ HYUNDAI</t>
        </is>
      </c>
      <c r="D311" s="74" t="n"/>
      <c r="E311" s="74" t="n"/>
      <c r="F311" s="74" t="n"/>
      <c r="G311" s="74" t="n"/>
      <c r="H311" s="74" t="n"/>
      <c r="I311" s="74" t="n"/>
      <c r="J311" s="76" t="n"/>
      <c r="K311" s="76" t="n"/>
      <c r="L311" s="76" t="n"/>
      <c r="M311" s="76" t="n"/>
      <c r="N311" s="76" t="n"/>
      <c r="O311" s="74" t="n"/>
      <c r="P311" s="74" t="n"/>
      <c r="Q311" s="74" t="n"/>
      <c r="R311" s="74" t="n"/>
      <c r="S311" s="61" t="n"/>
    </row>
    <row r="312" ht="24.75" customHeight="1">
      <c r="A312" s="43" t="inlineStr">
        <is>
          <t>HH084132</t>
        </is>
      </c>
      <c r="B312" s="43" t="inlineStr">
        <is>
          <t>HYUNDAI</t>
        </is>
      </c>
      <c r="C312" s="43" t="inlineStr">
        <is>
          <t>D4BC/91.1/D4BA/4D56/4D55/T1/T2</t>
        </is>
      </c>
      <c r="D312" s="43" t="inlineStr">
        <is>
          <t>91.1</t>
        </is>
      </c>
      <c r="E312" s="43" t="n"/>
      <c r="F312" s="43" t="n"/>
      <c r="G312" s="43" t="inlineStr">
        <is>
          <t>2-2-3</t>
        </is>
      </c>
      <c r="H312" s="43" t="inlineStr">
        <is>
          <t>HENWEIT R-HY13-00</t>
        </is>
      </c>
      <c r="I312" s="43" t="inlineStr">
        <is>
          <t>Máy</t>
        </is>
      </c>
      <c r="J312" s="53" t="n"/>
      <c r="K312" s="53" t="n">
        <v>130000</v>
      </c>
      <c r="L312" s="53" t="n">
        <v>140000</v>
      </c>
      <c r="M312" s="53" t="n">
        <v>150000</v>
      </c>
      <c r="N312" s="53" t="n"/>
      <c r="O312" s="43" t="n"/>
      <c r="P312" s="43" t="n"/>
      <c r="Q312" s="43" t="n"/>
      <c r="R312" s="43" t="inlineStr">
        <is>
          <t>Séc măng Hyundai D4BC/ 91.1 (2-2-3) D4BA/4D56/4D55/T1/T2 - HENWEIT R-HY13-00</t>
        </is>
      </c>
      <c r="S312" s="61">
        <f>IF(OR('⚙️ BỘ HƠI'!$H$40=0,'⚙️ BỘ HƠI'!$H$2="",$C312="",LEFT($C312,1)="◆"),99999,IF(OR(ISNUMBER(SEARCH('⚙️ BỘ HƠI'!$H$2,$C312)),ISNUMBER(SEARCH($C312,'⚙️ BỘ HƠI'!$H$2))),ROW()-2,99999))</f>
        <v/>
      </c>
    </row>
    <row r="313" ht="24.75" customHeight="1">
      <c r="A313" s="45" t="inlineStr">
        <is>
          <t>HH083980</t>
        </is>
      </c>
      <c r="B313" s="45" t="inlineStr">
        <is>
          <t>HYUNDAI</t>
        </is>
      </c>
      <c r="C313" s="45" t="inlineStr">
        <is>
          <t>D4BH/4D56/D4BF/Starex/-/HENWEIT</t>
        </is>
      </c>
      <c r="D313" s="45" t="inlineStr">
        <is>
          <t>91.1</t>
        </is>
      </c>
      <c r="E313" s="45" t="n"/>
      <c r="F313" s="45" t="n"/>
      <c r="G313" s="45" t="inlineStr">
        <is>
          <t>2.5HK-2HK-4</t>
        </is>
      </c>
      <c r="H313" s="45" t="n"/>
      <c r="I313" s="45" t="inlineStr">
        <is>
          <t>1Máy</t>
        </is>
      </c>
      <c r="J313" s="54" t="n"/>
      <c r="K313" s="54" t="n">
        <v>120000</v>
      </c>
      <c r="L313" s="54" t="n">
        <v>125000</v>
      </c>
      <c r="M313" s="54" t="n">
        <v>140000</v>
      </c>
      <c r="N313" s="54" t="n"/>
      <c r="O313" s="45" t="n"/>
      <c r="P313" s="45" t="inlineStr">
        <is>
          <t>23040-42510</t>
        </is>
      </c>
      <c r="Q313" s="45" t="n"/>
      <c r="R313" s="45" t="inlineStr">
        <is>
          <t>Séc măng Hyundai D4BH/ 23040-42510, 4D56, D4BF, Starex (2.5HK-2HK-4) - HENWEIT, R-HY14-00-4</t>
        </is>
      </c>
      <c r="S313" s="61">
        <f>IF(OR('⚙️ BỘ HƠI'!$H$40=0,'⚙️ BỘ HƠI'!$H$2="",$C313="",LEFT($C313,1)="◆"),99999,IF(OR(ISNUMBER(SEARCH('⚙️ BỘ HƠI'!$H$2,$C313)),ISNUMBER(SEARCH($C313,'⚙️ BỘ HƠI'!$H$2))),ROW()-2,99999))</f>
        <v/>
      </c>
    </row>
    <row r="314" ht="24.75" customHeight="1">
      <c r="A314" s="43" t="inlineStr">
        <is>
          <t>HH083983</t>
        </is>
      </c>
      <c r="B314" s="43" t="inlineStr">
        <is>
          <t>HYUNDAI</t>
        </is>
      </c>
      <c r="C314" s="43" t="inlineStr">
        <is>
          <t>D4CB</t>
        </is>
      </c>
      <c r="D314" s="43" t="inlineStr">
        <is>
          <t>91.1</t>
        </is>
      </c>
      <c r="E314" s="43" t="n"/>
      <c r="F314" s="43" t="n"/>
      <c r="G314" s="43" t="inlineStr">
        <is>
          <t>2.5HK-2-3</t>
        </is>
      </c>
      <c r="H314" s="43" t="inlineStr">
        <is>
          <t>HENWEIT, R-HY36-00</t>
        </is>
      </c>
      <c r="I314" s="43" t="inlineStr">
        <is>
          <t>Cái</t>
        </is>
      </c>
      <c r="J314" s="53" t="n"/>
      <c r="K314" s="53" t="n">
        <v>110000</v>
      </c>
      <c r="L314" s="53" t="n">
        <v>120000</v>
      </c>
      <c r="M314" s="53" t="n">
        <v>130000</v>
      </c>
      <c r="N314" s="53" t="n"/>
      <c r="O314" s="43" t="n"/>
      <c r="P314" s="43" t="inlineStr">
        <is>
          <t>23040-4A900</t>
        </is>
      </c>
      <c r="Q314" s="43" t="n"/>
      <c r="R314" s="43" t="inlineStr">
        <is>
          <t>Séc măng Hyundai D4CB/ 23040-4A900/ 2.5HK-2-3 - HENWEIT, R-HY36-00</t>
        </is>
      </c>
      <c r="S314" s="61">
        <f>IF(OR('⚙️ BỘ HƠI'!$H$40=0,'⚙️ BỘ HƠI'!$H$2="",$C314="",LEFT($C314,1)="◆"),99999,IF(OR(ISNUMBER(SEARCH('⚙️ BỘ HƠI'!$H$2,$C314)),ISNUMBER(SEARCH($C314,'⚙️ BỘ HƠI'!$H$2))),ROW()-2,99999))</f>
        <v/>
      </c>
    </row>
    <row r="315" ht="24.75" customHeight="1">
      <c r="A315" s="45" t="inlineStr">
        <is>
          <t>HH083926</t>
        </is>
      </c>
      <c r="B315" s="45" t="inlineStr">
        <is>
          <t>HYUNDAI</t>
        </is>
      </c>
      <c r="C315" s="45" t="inlineStr">
        <is>
          <t>D4CC/EX8/2.38K+2+3</t>
        </is>
      </c>
      <c r="D315" s="45" t="inlineStr">
        <is>
          <t>95</t>
        </is>
      </c>
      <c r="E315" s="45" t="n"/>
      <c r="F315" s="45" t="n"/>
      <c r="G315" s="45" t="n"/>
      <c r="H315" s="45" t="inlineStr">
        <is>
          <t>HENWEIT, R-HY41-00</t>
        </is>
      </c>
      <c r="I315" s="45" t="inlineStr">
        <is>
          <t>Cái</t>
        </is>
      </c>
      <c r="J315" s="54" t="n"/>
      <c r="K315" s="54" t="n">
        <v>800000</v>
      </c>
      <c r="L315" s="54" t="n">
        <v>850000</v>
      </c>
      <c r="M315" s="54" t="n">
        <v>900000</v>
      </c>
      <c r="N315" s="54" t="n"/>
      <c r="O315" s="45" t="n"/>
      <c r="P315" s="45" t="n"/>
      <c r="Q315" s="45" t="n"/>
      <c r="R315" s="45" t="inlineStr">
        <is>
          <t>Séc măng Hyundai D4CC (95)/ EX8 (2.38K+2+3) - HENWEIT, R-HY41-00</t>
        </is>
      </c>
      <c r="S315" s="61">
        <f>IF(OR('⚙️ BỘ HƠI'!$H$40=0,'⚙️ BỘ HƠI'!$H$2="",$C315="",LEFT($C315,1)="◆"),99999,IF(OR(ISNUMBER(SEARCH('⚙️ BỘ HƠI'!$H$2,$C315)),ISNUMBER(SEARCH($C315,'⚙️ BỘ HƠI'!$H$2))),ROW()-2,99999))</f>
        <v/>
      </c>
    </row>
    <row r="316" ht="24.75" customHeight="1">
      <c r="A316" s="43" t="inlineStr">
        <is>
          <t>HH084140</t>
        </is>
      </c>
      <c r="B316" s="43" t="inlineStr">
        <is>
          <t>HYUNDAI</t>
        </is>
      </c>
      <c r="C316" s="43" t="inlineStr">
        <is>
          <t>D4AE/D4AL/-/HENWEIT</t>
        </is>
      </c>
      <c r="D316" s="43" t="inlineStr">
        <is>
          <t>100</t>
        </is>
      </c>
      <c r="E316" s="43" t="n"/>
      <c r="F316" s="43" t="n"/>
      <c r="G316" s="43" t="inlineStr">
        <is>
          <t>3K-2-4</t>
        </is>
      </c>
      <c r="H316" s="43" t="n"/>
      <c r="I316" s="43" t="inlineStr">
        <is>
          <t>Máy</t>
        </is>
      </c>
      <c r="J316" s="53" t="n"/>
      <c r="K316" s="53" t="n">
        <v>140000</v>
      </c>
      <c r="L316" s="53" t="n">
        <v>150000</v>
      </c>
      <c r="M316" s="53" t="n">
        <v>170000</v>
      </c>
      <c r="N316" s="53" t="n"/>
      <c r="O316" s="43" t="n"/>
      <c r="P316" s="43" t="inlineStr">
        <is>
          <t>R-HY16-00-2</t>
        </is>
      </c>
      <c r="Q316" s="43" t="n"/>
      <c r="R316" s="43" t="inlineStr">
        <is>
          <t>Séc măng Hyundai D4AE/ D4AL/ 3K-2-4 - HENWEIT R-HY16-00-2</t>
        </is>
      </c>
      <c r="S316" s="61">
        <f>IF(OR('⚙️ BỘ HƠI'!$H$40=0,'⚙️ BỘ HƠI'!$H$2="",$C316="",LEFT($C316,1)="◆"),99999,IF(OR(ISNUMBER(SEARCH('⚙️ BỘ HƠI'!$H$2,$C316)),ISNUMBER(SEARCH($C316,'⚙️ BỘ HƠI'!$H$2))),ROW()-2,99999))</f>
        <v/>
      </c>
    </row>
    <row r="317" ht="24.75" customHeight="1">
      <c r="A317" s="45" t="inlineStr">
        <is>
          <t>HH084006</t>
        </is>
      </c>
      <c r="B317" s="45" t="inlineStr">
        <is>
          <t>HYUNDAI</t>
        </is>
      </c>
      <c r="C317" s="45" t="inlineStr">
        <is>
          <t>D6GA</t>
        </is>
      </c>
      <c r="D317" s="45" t="inlineStr">
        <is>
          <t>103</t>
        </is>
      </c>
      <c r="E317" s="45" t="n"/>
      <c r="F317" s="45" t="n"/>
      <c r="G317" s="45" t="inlineStr">
        <is>
          <t>3K-2-4</t>
        </is>
      </c>
      <c r="H317" s="45" t="inlineStr">
        <is>
          <t>HENWEIT, R-HY42-00</t>
        </is>
      </c>
      <c r="I317" s="45" t="inlineStr">
        <is>
          <t>Máy</t>
        </is>
      </c>
      <c r="J317" s="54" t="n"/>
      <c r="K317" s="54" t="n">
        <v>150000</v>
      </c>
      <c r="L317" s="54" t="n">
        <v>160000</v>
      </c>
      <c r="M317" s="54" t="n">
        <v>180000</v>
      </c>
      <c r="N317" s="54" t="n"/>
      <c r="O317" s="45" t="n"/>
      <c r="P317" s="45" t="inlineStr">
        <is>
          <t>23040-48000</t>
        </is>
      </c>
      <c r="Q317" s="45" t="n"/>
      <c r="R317" s="45" t="inlineStr">
        <is>
          <t>Séc măng Hyundai D6GA/ 23040-48000 (3K-2-4) - HENWEIT, R-HY42-00</t>
        </is>
      </c>
      <c r="S317" s="61">
        <f>IF(OR('⚙️ BỘ HƠI'!$H$40=0,'⚙️ BỘ HƠI'!$H$2="",$C317="",LEFT($C317,1)="◆"),99999,IF(OR(ISNUMBER(SEARCH('⚙️ BỘ HƠI'!$H$2,$C317)),ISNUMBER(SEARCH($C317,'⚙️ BỘ HƠI'!$H$2))),ROW()-2,99999))</f>
        <v/>
      </c>
    </row>
    <row r="318" ht="24.75" customHeight="1">
      <c r="A318" s="43" t="inlineStr">
        <is>
          <t>HH084137</t>
        </is>
      </c>
      <c r="B318" s="43" t="inlineStr">
        <is>
          <t>HYUNDAI</t>
        </is>
      </c>
      <c r="C318" s="43" t="inlineStr">
        <is>
          <t>D6GA</t>
        </is>
      </c>
      <c r="D318" s="43" t="inlineStr">
        <is>
          <t>103</t>
        </is>
      </c>
      <c r="E318" s="43" t="n"/>
      <c r="F318" s="43" t="n"/>
      <c r="G318" s="43" t="inlineStr">
        <is>
          <t>3K-2-3</t>
        </is>
      </c>
      <c r="H318" s="43" t="inlineStr">
        <is>
          <t>HENWEIT, R-HY43-00</t>
        </is>
      </c>
      <c r="I318" s="43" t="inlineStr">
        <is>
          <t>Máy</t>
        </is>
      </c>
      <c r="J318" s="53" t="n"/>
      <c r="K318" s="53" t="n">
        <v>150000</v>
      </c>
      <c r="L318" s="53" t="n">
        <v>160000</v>
      </c>
      <c r="M318" s="53" t="n">
        <v>180000</v>
      </c>
      <c r="N318" s="53" t="n"/>
      <c r="O318" s="43" t="n"/>
      <c r="P318" s="43" t="inlineStr">
        <is>
          <t>23040-52000</t>
        </is>
      </c>
      <c r="Q318" s="43" t="n"/>
      <c r="R318" s="43" t="inlineStr">
        <is>
          <t>Séc măng Hyundai D6GA/ 23040-52000 (3K-2-3) - HENWEIT, R-HY43-00</t>
        </is>
      </c>
      <c r="S318" s="61">
        <f>IF(OR('⚙️ BỘ HƠI'!$H$40=0,'⚙️ BỘ HƠI'!$H$2="",$C318="",LEFT($C318,1)="◆"),99999,IF(OR(ISNUMBER(SEARCH('⚙️ BỘ HƠI'!$H$2,$C318)),ISNUMBER(SEARCH($C318,'⚙️ BỘ HƠI'!$H$2))),ROW()-2,99999))</f>
        <v/>
      </c>
    </row>
    <row r="319" ht="24.75" customHeight="1">
      <c r="A319" s="45" t="inlineStr">
        <is>
          <t>HH071489</t>
        </is>
      </c>
      <c r="B319" s="45" t="inlineStr">
        <is>
          <t>HYUNDAI</t>
        </is>
      </c>
      <c r="C319" s="45" t="inlineStr">
        <is>
          <t>D4DD</t>
        </is>
      </c>
      <c r="D319" s="45" t="inlineStr">
        <is>
          <t>104</t>
        </is>
      </c>
      <c r="E319" s="45" t="n"/>
      <c r="F319" s="45" t="n"/>
      <c r="G319" s="45" t="inlineStr">
        <is>
          <t>2.8K-2-3</t>
        </is>
      </c>
      <c r="H319" s="45" t="inlineStr">
        <is>
          <t>NPR</t>
        </is>
      </c>
      <c r="I319" s="45" t="inlineStr">
        <is>
          <t>Máy</t>
        </is>
      </c>
      <c r="J319" s="54" t="n"/>
      <c r="K319" s="54" t="n">
        <v>900000</v>
      </c>
      <c r="L319" s="54" t="n">
        <v>950000</v>
      </c>
      <c r="M319" s="54" t="n">
        <v>1000000</v>
      </c>
      <c r="N319" s="54" t="n"/>
      <c r="O319" s="45" t="n"/>
      <c r="P319" s="45" t="inlineStr">
        <is>
          <t>SDG30057ZZ</t>
        </is>
      </c>
      <c r="Q319" s="45" t="n"/>
      <c r="R319" s="45" t="inlineStr">
        <is>
          <t>Séc măng Hyundai D4DD (2.8K-2-3) SDG30057ZZ - NPR</t>
        </is>
      </c>
      <c r="S319" s="61">
        <f>IF(OR('⚙️ BỘ HƠI'!$H$40=0,'⚙️ BỘ HƠI'!$H$2="",$C319="",LEFT($C319,1)="◆"),99999,IF(OR(ISNUMBER(SEARCH('⚙️ BỘ HƠI'!$H$2,$C319)),ISNUMBER(SEARCH($C319,'⚙️ BỘ HƠI'!$H$2))),ROW()-2,99999))</f>
        <v/>
      </c>
    </row>
    <row r="320" ht="24.75" customHeight="1">
      <c r="A320" s="43" t="inlineStr">
        <is>
          <t>HH082343</t>
        </is>
      </c>
      <c r="B320" s="43" t="inlineStr">
        <is>
          <t>HYUNDAI</t>
        </is>
      </c>
      <c r="C320" s="43" t="inlineStr">
        <is>
          <t>D4DD</t>
        </is>
      </c>
      <c r="D320" s="43" t="inlineStr">
        <is>
          <t>104</t>
        </is>
      </c>
      <c r="E320" s="43" t="n"/>
      <c r="F320" s="43" t="n"/>
      <c r="G320" s="43" t="inlineStr">
        <is>
          <t>2.8K-2-3</t>
        </is>
      </c>
      <c r="H320" s="43" t="inlineStr">
        <is>
          <t>TP</t>
        </is>
      </c>
      <c r="I320" s="43" t="inlineStr">
        <is>
          <t>Máy</t>
        </is>
      </c>
      <c r="J320" s="53" t="n"/>
      <c r="K320" s="53" t="n"/>
      <c r="L320" s="53" t="n"/>
      <c r="M320" s="53" t="n"/>
      <c r="N320" s="53" t="n"/>
      <c r="O320" s="43" t="n"/>
      <c r="P320" s="43" t="inlineStr">
        <is>
          <t>SDG30057ZZ</t>
        </is>
      </c>
      <c r="Q320" s="43" t="n"/>
      <c r="R320" s="43" t="inlineStr">
        <is>
          <t>Séc măng Hyundai D4DD (2.8K-2-3) SDG30057ZZ - TP</t>
        </is>
      </c>
      <c r="S320" s="61">
        <f>IF(OR('⚙️ BỘ HƠI'!$H$40=0,'⚙️ BỘ HƠI'!$H$2="",$C320="",LEFT($C320,1)="◆"),99999,IF(OR(ISNUMBER(SEARCH('⚙️ BỘ HƠI'!$H$2,$C320)),ISNUMBER(SEARCH($C320,'⚙️ BỘ HƠI'!$H$2))),ROW()-2,99999))</f>
        <v/>
      </c>
    </row>
    <row r="321" ht="24.75" customHeight="1">
      <c r="A321" s="45" t="inlineStr">
        <is>
          <t>HH083982</t>
        </is>
      </c>
      <c r="B321" s="45" t="inlineStr">
        <is>
          <t>HYUNDAI</t>
        </is>
      </c>
      <c r="C321" s="45" t="inlineStr">
        <is>
          <t>D6DA/nhớt/thép</t>
        </is>
      </c>
      <c r="D321" s="45" t="inlineStr">
        <is>
          <t>109</t>
        </is>
      </c>
      <c r="E321" s="45" t="n"/>
      <c r="F321" s="45" t="n"/>
      <c r="G321" s="45" t="inlineStr">
        <is>
          <t>2.8K-2.5-4</t>
        </is>
      </c>
      <c r="H321" s="45" t="inlineStr">
        <is>
          <t>HENWEIT, R-HY21-00</t>
        </is>
      </c>
      <c r="I321" s="45" t="inlineStr">
        <is>
          <t>Máy</t>
        </is>
      </c>
      <c r="J321" s="54" t="n"/>
      <c r="K321" s="54" t="n">
        <v>165000</v>
      </c>
      <c r="L321" s="54" t="n">
        <v>180000</v>
      </c>
      <c r="M321" s="54" t="n">
        <v>200000</v>
      </c>
      <c r="N321" s="54" t="n"/>
      <c r="O321" s="45" t="n"/>
      <c r="P321" s="45" t="inlineStr">
        <is>
          <t>K0BR1-11-SCO</t>
        </is>
      </c>
      <c r="Q321" s="45" t="n"/>
      <c r="R321" s="45" t="inlineStr">
        <is>
          <t>Séc măng Hyundai D6DA/ K0BR1-11-SCO (2.8K-2.5-4) nhớt thép- HENWEIT, R-HY21-00</t>
        </is>
      </c>
      <c r="S321" s="61">
        <f>IF(OR('⚙️ BỘ HƠI'!$H$40=0,'⚙️ BỘ HƠI'!$H$2="",$C321="",LEFT($C321,1)="◆"),99999,IF(OR(ISNUMBER(SEARCH('⚙️ BỘ HƠI'!$H$2,$C321)),ISNUMBER(SEARCH($C321,'⚙️ BỘ HƠI'!$H$2))),ROW()-2,99999))</f>
        <v/>
      </c>
    </row>
    <row r="322" ht="24.75" customHeight="1">
      <c r="A322" s="43" t="inlineStr">
        <is>
          <t>HH077963</t>
        </is>
      </c>
      <c r="B322" s="43" t="inlineStr">
        <is>
          <t>HYUNDAI</t>
        </is>
      </c>
      <c r="C322" s="43" t="inlineStr">
        <is>
          <t>6D22/Old</t>
        </is>
      </c>
      <c r="D322" s="43" t="inlineStr">
        <is>
          <t>130</t>
        </is>
      </c>
      <c r="E322" s="43" t="n"/>
      <c r="F322" s="43" t="n"/>
      <c r="G322" s="43" t="inlineStr">
        <is>
          <t>3.3K-3-6</t>
        </is>
      </c>
      <c r="H322" s="43" t="inlineStr">
        <is>
          <t>IZUMI</t>
        </is>
      </c>
      <c r="I322" s="43" t="inlineStr">
        <is>
          <t>Máy</t>
        </is>
      </c>
      <c r="J322" s="53" t="n"/>
      <c r="K322" s="53" t="n">
        <v>160000</v>
      </c>
      <c r="L322" s="53" t="n">
        <v>170000</v>
      </c>
      <c r="M322" s="53" t="n">
        <v>180000</v>
      </c>
      <c r="N322" s="53" t="n"/>
      <c r="O322" s="43" t="n"/>
      <c r="P322" s="43" t="n"/>
      <c r="Q322" s="43" t="n"/>
      <c r="R322" s="43" t="inlineStr">
        <is>
          <t>Séc măng 6D22 Old (3.3K-3-6) - IZUMI</t>
        </is>
      </c>
      <c r="S322" s="61">
        <f>IF(OR('⚙️ BỘ HƠI'!$H$40=0,'⚙️ BỘ HƠI'!$H$2="",$C322="",LEFT($C322,1)="◆"),99999,IF(OR(ISNUMBER(SEARCH('⚙️ BỘ HƠI'!$H$2,$C322)),ISNUMBER(SEARCH($C322,'⚙️ BỘ HƠI'!$H$2))),ROW()-2,99999))</f>
        <v/>
      </c>
    </row>
    <row r="323" ht="24.75" customHeight="1">
      <c r="A323" s="45" t="inlineStr">
        <is>
          <t>HH070376</t>
        </is>
      </c>
      <c r="B323" s="45" t="inlineStr">
        <is>
          <t>HYUNDAI</t>
        </is>
      </c>
      <c r="C323" s="45" t="inlineStr">
        <is>
          <t>6D22/Old</t>
        </is>
      </c>
      <c r="D323" s="45" t="inlineStr">
        <is>
          <t>130</t>
        </is>
      </c>
      <c r="E323" s="45" t="n"/>
      <c r="F323" s="45" t="n"/>
      <c r="G323" s="45" t="inlineStr">
        <is>
          <t>3.3K-3-6</t>
        </is>
      </c>
      <c r="H323" s="45" t="inlineStr">
        <is>
          <t>TP</t>
        </is>
      </c>
      <c r="I323" s="45" t="inlineStr">
        <is>
          <t>Cái</t>
        </is>
      </c>
      <c r="J323" s="54" t="n"/>
      <c r="K323" s="54" t="n"/>
      <c r="L323" s="54" t="n"/>
      <c r="M323" s="54" t="n"/>
      <c r="N323" s="54" t="n"/>
      <c r="O323" s="45" t="n"/>
      <c r="P323" s="45" t="n"/>
      <c r="Q323" s="45" t="n"/>
      <c r="R323" s="45" t="inlineStr">
        <is>
          <t>Séc măng 6D22 Old (3.3K-3-6) - TP</t>
        </is>
      </c>
      <c r="S323" s="61">
        <f>IF(OR('⚙️ BỘ HƠI'!$H$40=0,'⚙️ BỘ HƠI'!$H$2="",$C323="",LEFT($C323,1)="◆"),99999,IF(OR(ISNUMBER(SEARCH('⚙️ BỘ HƠI'!$H$2,$C323)),ISNUMBER(SEARCH($C323,'⚙️ BỘ HƠI'!$H$2))),ROW()-2,99999))</f>
        <v/>
      </c>
    </row>
    <row r="324" ht="24.75" customHeight="1">
      <c r="A324" s="43" t="inlineStr">
        <is>
          <t>HH074478</t>
        </is>
      </c>
      <c r="B324" s="43" t="inlineStr">
        <is>
          <t>HYUNDAI</t>
        </is>
      </c>
      <c r="C324" s="43" t="inlineStr">
        <is>
          <t>D6AC/6D22/-/MOBIS/KOREA</t>
        </is>
      </c>
      <c r="D324" s="43" t="inlineStr">
        <is>
          <t>130</t>
        </is>
      </c>
      <c r="E324" s="43" t="n"/>
      <c r="F324" s="43" t="n"/>
      <c r="G324" s="43" t="inlineStr">
        <is>
          <t>3.3K-3-4</t>
        </is>
      </c>
      <c r="H324" s="43" t="n"/>
      <c r="I324" s="43" t="inlineStr">
        <is>
          <t>Máy</t>
        </is>
      </c>
      <c r="J324" s="53" t="n"/>
      <c r="K324" s="53" t="n"/>
      <c r="L324" s="53" t="n"/>
      <c r="M324" s="53" t="n"/>
      <c r="N324" s="53" t="n"/>
      <c r="O324" s="43" t="n"/>
      <c r="P324" s="43" t="inlineStr">
        <is>
          <t>2343083030</t>
        </is>
      </c>
      <c r="Q324" s="43" t="n"/>
      <c r="R324" s="43" t="inlineStr">
        <is>
          <t>Séc măng D6AC/ 6D22 /3.3K-3-4 - MOBIS KOREA 2343083030</t>
        </is>
      </c>
      <c r="S324" s="61">
        <f>IF(OR('⚙️ BỘ HƠI'!$H$40=0,'⚙️ BỘ HƠI'!$H$2="",$C324="",LEFT($C324,1)="◆"),99999,IF(OR(ISNUMBER(SEARCH('⚙️ BỘ HƠI'!$H$2,$C324)),ISNUMBER(SEARCH($C324,'⚙️ BỘ HƠI'!$H$2))),ROW()-2,99999))</f>
        <v/>
      </c>
    </row>
    <row r="325" ht="24.75" customHeight="1">
      <c r="A325" s="45" t="inlineStr">
        <is>
          <t>HH083919</t>
        </is>
      </c>
      <c r="B325" s="45" t="inlineStr">
        <is>
          <t>HYUNDAI</t>
        </is>
      </c>
      <c r="C325" s="45" t="inlineStr">
        <is>
          <t>D6CB/6D22</t>
        </is>
      </c>
      <c r="D325" s="45" t="inlineStr">
        <is>
          <t>130</t>
        </is>
      </c>
      <c r="E325" s="45" t="n"/>
      <c r="F325" s="45" t="n"/>
      <c r="G325" s="45" t="inlineStr">
        <is>
          <t>3.3K-3-4</t>
        </is>
      </c>
      <c r="H325" s="45" t="inlineStr">
        <is>
          <t>HENWEIT</t>
        </is>
      </c>
      <c r="I325" s="45" t="inlineStr">
        <is>
          <t>Máy</t>
        </is>
      </c>
      <c r="J325" s="54" t="n"/>
      <c r="K325" s="54" t="n">
        <v>1200000</v>
      </c>
      <c r="L325" s="54" t="n">
        <v>1300000</v>
      </c>
      <c r="M325" s="54" t="n">
        <v>1400000</v>
      </c>
      <c r="N325" s="54" t="n"/>
      <c r="O325" s="45" t="n"/>
      <c r="P325" s="45" t="inlineStr">
        <is>
          <t>23040-83030</t>
        </is>
      </c>
      <c r="Q325" s="45" t="n"/>
      <c r="R325" s="45" t="inlineStr">
        <is>
          <t>Séc măng Hyundai D6CB (3.3K-3-4)/ 23040-83030/ 6D22 - HENWEIT</t>
        </is>
      </c>
      <c r="S325" s="61">
        <f>IF(OR('⚙️ BỘ HƠI'!$H$40=0,'⚙️ BỘ HƠI'!$H$2="",$C325="",LEFT($C325,1)="◆"),99999,IF(OR(ISNUMBER(SEARCH('⚙️ BỘ HƠI'!$H$2,$C325)),ISNUMBER(SEARCH($C325,'⚙️ BỘ HƠI'!$H$2))),ROW()-2,99999))</f>
        <v/>
      </c>
    </row>
    <row r="326" ht="24.75" customHeight="1">
      <c r="A326" s="43" t="inlineStr">
        <is>
          <t>HH00014</t>
        </is>
      </c>
      <c r="B326" s="43" t="inlineStr">
        <is>
          <t>HYUNDAI</t>
        </is>
      </c>
      <c r="C326" s="43" t="inlineStr">
        <is>
          <t>Hyu/D6AC/6D22/6</t>
        </is>
      </c>
      <c r="D326" s="43" t="inlineStr">
        <is>
          <t>130</t>
        </is>
      </c>
      <c r="E326" s="43" t="n"/>
      <c r="F326" s="43" t="n"/>
      <c r="G326" s="43" t="inlineStr">
        <is>
          <t>3.3K-3-6</t>
        </is>
      </c>
      <c r="H326" s="43" t="inlineStr">
        <is>
          <t>NPR</t>
        </is>
      </c>
      <c r="I326" s="43" t="inlineStr">
        <is>
          <t>Máy</t>
        </is>
      </c>
      <c r="J326" s="53" t="n"/>
      <c r="K326" s="53" t="n">
        <v>1280000</v>
      </c>
      <c r="L326" s="53" t="n">
        <v>1360000</v>
      </c>
      <c r="M326" s="53" t="n">
        <v>1500000</v>
      </c>
      <c r="N326" s="53" t="n"/>
      <c r="O326" s="43" t="n"/>
      <c r="P326" s="43" t="inlineStr">
        <is>
          <t>SDG30012ZZ</t>
        </is>
      </c>
      <c r="Q326" s="43" t="n"/>
      <c r="R326" s="43" t="inlineStr">
        <is>
          <t>Séc măng Hyu D6AC/ SDG30012ZZ (3.3K-3-6) 6D22 HỘP 6 - NPR</t>
        </is>
      </c>
      <c r="S326" s="61">
        <f>IF(OR('⚙️ BỘ HƠI'!$H$40=0,'⚙️ BỘ HƠI'!$H$2="",$C326="",LEFT($C326,1)="◆"),99999,IF(OR(ISNUMBER(SEARCH('⚙️ BỘ HƠI'!$H$2,$C326)),ISNUMBER(SEARCH($C326,'⚙️ BỘ HƠI'!$H$2))),ROW()-2,99999))</f>
        <v/>
      </c>
    </row>
    <row r="327" ht="24.75" customHeight="1">
      <c r="A327" s="45" t="inlineStr">
        <is>
          <t>HH083920</t>
        </is>
      </c>
      <c r="B327" s="45" t="inlineStr">
        <is>
          <t>HYUNDAI</t>
        </is>
      </c>
      <c r="C327" s="45" t="inlineStr">
        <is>
          <t>D6CA</t>
        </is>
      </c>
      <c r="D327" s="45" t="inlineStr">
        <is>
          <t>133</t>
        </is>
      </c>
      <c r="E327" s="45" t="n"/>
      <c r="F327" s="45" t="n"/>
      <c r="G327" s="45" t="inlineStr">
        <is>
          <t>3.33K-3-4</t>
        </is>
      </c>
      <c r="H327" s="45" t="inlineStr">
        <is>
          <t>HENWEIT</t>
        </is>
      </c>
      <c r="I327" s="45" t="inlineStr">
        <is>
          <t>Cái</t>
        </is>
      </c>
      <c r="J327" s="54" t="n"/>
      <c r="K327" s="54" t="n">
        <v>1200000</v>
      </c>
      <c r="L327" s="54" t="n">
        <v>1300000</v>
      </c>
      <c r="M327" s="54" t="n">
        <v>1400000</v>
      </c>
      <c r="N327" s="54" t="n"/>
      <c r="O327" s="45" t="n"/>
      <c r="P327" s="45" t="inlineStr">
        <is>
          <t>23430-84010</t>
        </is>
      </c>
      <c r="Q327" s="45" t="n"/>
      <c r="R327" s="45" t="inlineStr">
        <is>
          <t>Séc măng Hyundai D6CA (3.33K-3-4)/ 23430-84010 - HENWEIT</t>
        </is>
      </c>
      <c r="S327" s="61">
        <f>IF(OR('⚙️ BỘ HƠI'!$H$40=0,'⚙️ BỘ HƠI'!$H$2="",$C327="",LEFT($C327,1)="◆"),99999,IF(OR(ISNUMBER(SEARCH('⚙️ BỘ HƠI'!$H$2,$C327)),ISNUMBER(SEARCH($C327,'⚙️ BỘ HƠI'!$H$2))),ROW()-2,99999))</f>
        <v/>
      </c>
    </row>
    <row r="328" ht="24.75" customHeight="1">
      <c r="A328" s="43" t="inlineStr">
        <is>
          <t>HH073594</t>
        </is>
      </c>
      <c r="B328" s="43" t="inlineStr">
        <is>
          <t>HYUNDAI</t>
        </is>
      </c>
      <c r="C328" s="43" t="inlineStr">
        <is>
          <t>D6CA/D70</t>
        </is>
      </c>
      <c r="D328" s="43" t="inlineStr">
        <is>
          <t>133</t>
        </is>
      </c>
      <c r="E328" s="43" t="n"/>
      <c r="F328" s="43" t="n"/>
      <c r="G328" s="43" t="inlineStr">
        <is>
          <t>3.33K-3-4</t>
        </is>
      </c>
      <c r="H328" s="43" t="inlineStr">
        <is>
          <t>TP</t>
        </is>
      </c>
      <c r="I328" s="43" t="inlineStr">
        <is>
          <t>Cái</t>
        </is>
      </c>
      <c r="J328" s="53" t="n"/>
      <c r="K328" s="53" t="n"/>
      <c r="L328" s="53" t="n"/>
      <c r="M328" s="53" t="n"/>
      <c r="N328" s="53" t="n"/>
      <c r="O328" s="43" t="n"/>
      <c r="P328" s="43" t="n"/>
      <c r="Q328" s="43" t="n"/>
      <c r="R328" s="43" t="inlineStr">
        <is>
          <t>Séc măng D6CA/D70/3.33K-3-4 - TP</t>
        </is>
      </c>
      <c r="S328" s="61">
        <f>IF(OR('⚙️ BỘ HƠI'!$H$40=0,'⚙️ BỘ HƠI'!$H$2="",$C328="",LEFT($C328,1)="◆"),99999,IF(OR(ISNUMBER(SEARCH('⚙️ BỘ HƠI'!$H$2,$C328)),ISNUMBER(SEARCH($C328,'⚙️ BỘ HƠI'!$H$2))),ROW()-2,99999))</f>
        <v/>
      </c>
    </row>
    <row r="329" ht="24.75" customHeight="1">
      <c r="A329" s="74" t="n"/>
      <c r="B329" s="74" t="n"/>
      <c r="C329" s="75" t="inlineStr">
        <is>
          <t>◆ CUMMINS</t>
        </is>
      </c>
      <c r="D329" s="74" t="n"/>
      <c r="E329" s="74" t="n"/>
      <c r="F329" s="74" t="n"/>
      <c r="G329" s="74" t="n"/>
      <c r="H329" s="74" t="n"/>
      <c r="I329" s="74" t="n"/>
      <c r="J329" s="76" t="n"/>
      <c r="K329" s="76" t="n"/>
      <c r="L329" s="76" t="n"/>
      <c r="M329" s="76" t="n"/>
      <c r="N329" s="76" t="n"/>
      <c r="O329" s="74" t="n"/>
      <c r="P329" s="74" t="n"/>
      <c r="Q329" s="74" t="n"/>
      <c r="R329" s="74" t="n"/>
      <c r="S329" s="61" t="n"/>
    </row>
    <row r="330" ht="24.75" customHeight="1">
      <c r="A330" s="43" t="inlineStr">
        <is>
          <t>HH078793</t>
        </is>
      </c>
      <c r="B330" s="43" t="inlineStr">
        <is>
          <t>CUMMINS</t>
        </is>
      </c>
      <c r="C330" s="43" t="inlineStr">
        <is>
          <t>ISF2.8</t>
        </is>
      </c>
      <c r="D330" s="43" t="inlineStr">
        <is>
          <t>94</t>
        </is>
      </c>
      <c r="E330" s="43" t="n"/>
      <c r="F330" s="43" t="n"/>
      <c r="G330" s="43" t="n"/>
      <c r="H330" s="43" t="inlineStr">
        <is>
          <t>Izumi ARTSS</t>
        </is>
      </c>
      <c r="I330" s="43" t="inlineStr">
        <is>
          <t>Máy</t>
        </is>
      </c>
      <c r="J330" s="53" t="n"/>
      <c r="K330" s="53" t="n"/>
      <c r="L330" s="53" t="n"/>
      <c r="M330" s="53" t="n"/>
      <c r="N330" s="53" t="n"/>
      <c r="O330" s="43" t="n"/>
      <c r="P330" s="43" t="n"/>
      <c r="Q330" s="43" t="n"/>
      <c r="R330" s="43" t="inlineStr">
        <is>
          <t>Séc măng Cummins  94 (ISF2.8) - Izumi ARTSS</t>
        </is>
      </c>
      <c r="S330" s="61">
        <f>IF(OR('⚙️ BỘ HƠI'!$H$40=0,'⚙️ BỘ HƠI'!$H$2="",$C330="",LEFT($C330,1)="◆"),99999,IF(OR(ISNUMBER(SEARCH('⚙️ BỘ HƠI'!$H$2,$C330)),ISNUMBER(SEARCH($C330,'⚙️ BỘ HƠI'!$H$2))),ROW()-2,99999))</f>
        <v/>
      </c>
    </row>
    <row r="331" ht="24.75" customHeight="1">
      <c r="A331" s="45" t="inlineStr">
        <is>
          <t>HH081473</t>
        </is>
      </c>
      <c r="B331" s="45" t="inlineStr">
        <is>
          <t>CUMMINS</t>
        </is>
      </c>
      <c r="C331" s="45" t="inlineStr">
        <is>
          <t>ISF2.8</t>
        </is>
      </c>
      <c r="D331" s="45" t="inlineStr">
        <is>
          <t>94</t>
        </is>
      </c>
      <c r="E331" s="45" t="n"/>
      <c r="F331" s="45" t="n"/>
      <c r="G331" s="45" t="inlineStr">
        <is>
          <t>2.5K-2-3</t>
        </is>
      </c>
      <c r="H331" s="45" t="inlineStr">
        <is>
          <t>IZ IKAZU</t>
        </is>
      </c>
      <c r="I331" s="45" t="inlineStr">
        <is>
          <t>Máy</t>
        </is>
      </c>
      <c r="J331" s="54" t="n"/>
      <c r="K331" s="54" t="n">
        <v>100000</v>
      </c>
      <c r="L331" s="54" t="n">
        <v>110000</v>
      </c>
      <c r="M331" s="54" t="n">
        <v>120000</v>
      </c>
      <c r="N331" s="54" t="n"/>
      <c r="O331" s="45" t="n"/>
      <c r="P331" s="45" t="n"/>
      <c r="Q331" s="45" t="n"/>
      <c r="R331" s="45" t="inlineStr">
        <is>
          <t>Séc măng Cummins 94 (ISF2.8) 2.5K-2-3 - IZ IKAZU</t>
        </is>
      </c>
      <c r="S331" s="61">
        <f>IF(OR('⚙️ BỘ HƠI'!$H$40=0,'⚙️ BỘ HƠI'!$H$2="",$C331="",LEFT($C331,1)="◆"),99999,IF(OR(ISNUMBER(SEARCH('⚙️ BỘ HƠI'!$H$2,$C331)),ISNUMBER(SEARCH($C331,'⚙️ BỘ HƠI'!$H$2))),ROW()-2,99999))</f>
        <v/>
      </c>
    </row>
    <row r="332" ht="24.75" customHeight="1">
      <c r="A332" s="43" t="inlineStr">
        <is>
          <t>HH073748</t>
        </is>
      </c>
      <c r="B332" s="43" t="inlineStr">
        <is>
          <t>CUMMINS</t>
        </is>
      </c>
      <c r="C332" s="43" t="inlineStr">
        <is>
          <t>4D102/6D102/S4D102/S6D102/6BT/4BT</t>
        </is>
      </c>
      <c r="D332" s="43" t="inlineStr">
        <is>
          <t>102</t>
        </is>
      </c>
      <c r="E332" s="43" t="n"/>
      <c r="F332" s="43" t="n"/>
      <c r="G332" s="43" t="inlineStr">
        <is>
          <t>2.875K-2.37-4</t>
        </is>
      </c>
      <c r="H332" s="43" t="inlineStr">
        <is>
          <t>TP</t>
        </is>
      </c>
      <c r="I332" s="43" t="inlineStr">
        <is>
          <t>1Máy</t>
        </is>
      </c>
      <c r="J332" s="53" t="n"/>
      <c r="K332" s="53" t="n"/>
      <c r="L332" s="53" t="n"/>
      <c r="M332" s="53" t="n"/>
      <c r="N332" s="53" t="n"/>
      <c r="O332" s="43" t="n"/>
      <c r="P332" s="43" t="n"/>
      <c r="Q332" s="43" t="n"/>
      <c r="R332" s="43" t="inlineStr">
        <is>
          <t>Séc măng 4D102/6D102/S4D102/S6D102/6BT/4BT (2.875K-2.37-4) - TP</t>
        </is>
      </c>
      <c r="S332" s="61">
        <f>IF(OR('⚙️ BỘ HƠI'!$H$40=0,'⚙️ BỘ HƠI'!$H$2="",$C332="",LEFT($C332,1)="◆"),99999,IF(OR(ISNUMBER(SEARCH('⚙️ BỘ HƠI'!$H$2,$C332)),ISNUMBER(SEARCH($C332,'⚙️ BỘ HƠI'!$H$2))),ROW()-2,99999))</f>
        <v/>
      </c>
    </row>
    <row r="333" ht="24.75" customHeight="1">
      <c r="A333" s="45" t="inlineStr">
        <is>
          <t>HH072065</t>
        </is>
      </c>
      <c r="B333" s="45" t="inlineStr">
        <is>
          <t>CUMMINS</t>
        </is>
      </c>
      <c r="C333" s="45" t="inlineStr">
        <is>
          <t>6BT/4BT</t>
        </is>
      </c>
      <c r="D333" s="45" t="inlineStr">
        <is>
          <t>102</t>
        </is>
      </c>
      <c r="E333" s="45" t="n"/>
      <c r="F333" s="45" t="n"/>
      <c r="G333" s="45" t="inlineStr">
        <is>
          <t>3K-2.38-4</t>
        </is>
      </c>
      <c r="H333" s="45" t="inlineStr">
        <is>
          <t>TURKEY</t>
        </is>
      </c>
      <c r="I333" s="45" t="inlineStr">
        <is>
          <t>Máy</t>
        </is>
      </c>
      <c r="J333" s="54" t="n"/>
      <c r="K333" s="54" t="n"/>
      <c r="L333" s="54" t="n"/>
      <c r="M333" s="54" t="n"/>
      <c r="N333" s="54" t="n"/>
      <c r="O333" s="45" t="n"/>
      <c r="P333" s="45" t="inlineStr">
        <is>
          <t>12710200-00</t>
        </is>
      </c>
      <c r="Q333" s="45" t="n"/>
      <c r="R333" s="45" t="inlineStr">
        <is>
          <t>Séc măng 6BT/4BT/ 3K-2.38-4 (12710200-00) - TURKEY</t>
        </is>
      </c>
      <c r="S333" s="61">
        <f>IF(OR('⚙️ BỘ HƠI'!$H$40=0,'⚙️ BỘ HƠI'!$H$2="",$C333="",LEFT($C333,1)="◆"),99999,IF(OR(ISNUMBER(SEARCH('⚙️ BỘ HƠI'!$H$2,$C333)),ISNUMBER(SEARCH($C333,'⚙️ BỘ HƠI'!$H$2))),ROW()-2,99999))</f>
        <v/>
      </c>
    </row>
    <row r="334" ht="24.75" customHeight="1">
      <c r="A334" s="43" t="inlineStr">
        <is>
          <t>HH079790</t>
        </is>
      </c>
      <c r="B334" s="43" t="inlineStr">
        <is>
          <t>CUMMINS</t>
        </is>
      </c>
      <c r="C334" s="43" t="inlineStr">
        <is>
          <t>6BT/4BT/4D102/6D102/S4D102/S6D102</t>
        </is>
      </c>
      <c r="D334" s="43" t="inlineStr">
        <is>
          <t>102</t>
        </is>
      </c>
      <c r="E334" s="43" t="n"/>
      <c r="F334" s="43" t="n"/>
      <c r="G334" s="43" t="inlineStr">
        <is>
          <t>2.8K-2.35-4</t>
        </is>
      </c>
      <c r="H334" s="43" t="inlineStr">
        <is>
          <t>IZ IKAZU</t>
        </is>
      </c>
      <c r="I334" s="43" t="inlineStr">
        <is>
          <t>Máy</t>
        </is>
      </c>
      <c r="J334" s="53" t="n"/>
      <c r="K334" s="53" t="n">
        <v>120000</v>
      </c>
      <c r="L334" s="53" t="n">
        <v>150000</v>
      </c>
      <c r="M334" s="53" t="n">
        <v>170000</v>
      </c>
      <c r="N334" s="53" t="n"/>
      <c r="O334" s="43" t="n"/>
      <c r="P334" s="43" t="n"/>
      <c r="Q334" s="43" t="n"/>
      <c r="R334" s="43" t="inlineStr">
        <is>
          <t>Séc măng 6BT / 4BT/ 4D102 / 6D102 / S4D102 / S6D102 (2.8K-2.35-4) - IZ IKAZU</t>
        </is>
      </c>
      <c r="S334" s="61">
        <f>IF(OR('⚙️ BỘ HƠI'!$H$40=0,'⚙️ BỘ HƠI'!$H$2="",$C334="",LEFT($C334,1)="◆"),99999,IF(OR(ISNUMBER(SEARCH('⚙️ BỘ HƠI'!$H$2,$C334)),ISNUMBER(SEARCH($C334,'⚙️ BỘ HƠI'!$H$2))),ROW()-2,99999))</f>
        <v/>
      </c>
    </row>
    <row r="335" ht="24.75" customHeight="1">
      <c r="A335" s="45" t="inlineStr">
        <is>
          <t>HH074889</t>
        </is>
      </c>
      <c r="B335" s="45" t="inlineStr">
        <is>
          <t>CUMMINS</t>
        </is>
      </c>
      <c r="C335" s="45" t="inlineStr">
        <is>
          <t>6BT/4BT/4D102/6D102/S4D102/S6D102</t>
        </is>
      </c>
      <c r="D335" s="45" t="inlineStr">
        <is>
          <t>102</t>
        </is>
      </c>
      <c r="E335" s="45" t="n"/>
      <c r="F335" s="45" t="n"/>
      <c r="G335" s="45" t="inlineStr">
        <is>
          <t>2.8K-2.35-4</t>
        </is>
      </c>
      <c r="H335" s="45" t="inlineStr">
        <is>
          <t>IZUMI</t>
        </is>
      </c>
      <c r="I335" s="45" t="inlineStr">
        <is>
          <t>Máy</t>
        </is>
      </c>
      <c r="J335" s="54" t="n"/>
      <c r="K335" s="54" t="n">
        <v>120000</v>
      </c>
      <c r="L335" s="54" t="n">
        <v>150000</v>
      </c>
      <c r="M335" s="54" t="n">
        <v>170000</v>
      </c>
      <c r="N335" s="54" t="n"/>
      <c r="O335" s="45" t="n"/>
      <c r="P335" s="45" t="n"/>
      <c r="Q335" s="45" t="n"/>
      <c r="R335" s="45" t="inlineStr">
        <is>
          <t>Séc măng 6BT / 4BT/ 4D102 / 6D102 / S4D102 / S6D102 (2.8K-2.35-4) - IZUMI</t>
        </is>
      </c>
      <c r="S335" s="61">
        <f>IF(OR('⚙️ BỘ HƠI'!$H$40=0,'⚙️ BỘ HƠI'!$H$2="",$C335="",LEFT($C335,1)="◆"),99999,IF(OR(ISNUMBER(SEARCH('⚙️ BỘ HƠI'!$H$2,$C335)),ISNUMBER(SEARCH($C335,'⚙️ BỘ HƠI'!$H$2))),ROW()-2,99999))</f>
        <v/>
      </c>
    </row>
    <row r="336" ht="24.75" customHeight="1">
      <c r="A336" s="43" t="inlineStr">
        <is>
          <t>HH081472</t>
        </is>
      </c>
      <c r="B336" s="43" t="inlineStr">
        <is>
          <t>CUMMINS</t>
        </is>
      </c>
      <c r="C336" s="43" t="inlineStr">
        <is>
          <t>ISF3.8</t>
        </is>
      </c>
      <c r="D336" s="43" t="inlineStr">
        <is>
          <t>102</t>
        </is>
      </c>
      <c r="E336" s="43" t="n"/>
      <c r="F336" s="43" t="n"/>
      <c r="G336" s="43" t="inlineStr">
        <is>
          <t>3K-2.38-4</t>
        </is>
      </c>
      <c r="H336" s="43" t="inlineStr">
        <is>
          <t>IZ IKAZU</t>
        </is>
      </c>
      <c r="I336" s="43" t="inlineStr">
        <is>
          <t>Máy</t>
        </is>
      </c>
      <c r="J336" s="53" t="n"/>
      <c r="K336" s="53" t="n">
        <v>100000</v>
      </c>
      <c r="L336" s="53" t="n">
        <v>110000</v>
      </c>
      <c r="M336" s="53" t="n">
        <v>120000</v>
      </c>
      <c r="N336" s="53" t="n"/>
      <c r="O336" s="43" t="n"/>
      <c r="P336" s="43" t="n"/>
      <c r="Q336" s="43" t="n"/>
      <c r="R336" s="43" t="inlineStr">
        <is>
          <t>Séc măng Cummins 102 (ISF3.8) 3K-2.38-4 - IZ IKAZU</t>
        </is>
      </c>
      <c r="S336" s="61">
        <f>IF(OR('⚙️ BỘ HƠI'!$H$40=0,'⚙️ BỘ HƠI'!$H$2="",$C336="",LEFT($C336,1)="◆"),99999,IF(OR(ISNUMBER(SEARCH('⚙️ BỘ HƠI'!$H$2,$C336)),ISNUMBER(SEARCH($C336,'⚙️ BỘ HƠI'!$H$2))),ROW()-2,99999))</f>
        <v/>
      </c>
    </row>
    <row r="337" ht="24.75" customHeight="1">
      <c r="A337" s="45" t="inlineStr">
        <is>
          <t>HH083746</t>
        </is>
      </c>
      <c r="B337" s="45" t="inlineStr">
        <is>
          <t>CUMMINS</t>
        </is>
      </c>
      <c r="C337" s="45" t="inlineStr">
        <is>
          <t>ISF3.8/-/HENWEIT</t>
        </is>
      </c>
      <c r="D337" s="45" t="inlineStr">
        <is>
          <t>102</t>
        </is>
      </c>
      <c r="E337" s="45" t="n"/>
      <c r="F337" s="45" t="n"/>
      <c r="G337" s="45" t="inlineStr">
        <is>
          <t>3K-2.38-4</t>
        </is>
      </c>
      <c r="H337" s="45" t="n"/>
      <c r="I337" s="45" t="inlineStr">
        <is>
          <t>Máy</t>
        </is>
      </c>
      <c r="J337" s="54" t="n"/>
      <c r="K337" s="54" t="n">
        <v>130000</v>
      </c>
      <c r="L337" s="54" t="n">
        <v>150000</v>
      </c>
      <c r="M337" s="54" t="n">
        <v>170000</v>
      </c>
      <c r="N337" s="54" t="n"/>
      <c r="O337" s="45" t="n"/>
      <c r="P337" s="45" t="inlineStr">
        <is>
          <t>4089258</t>
        </is>
      </c>
      <c r="Q337" s="45" t="n"/>
      <c r="R337" s="45" t="inlineStr">
        <is>
          <t>Séc măng Cummins ISF3.8/ 4089258/102 (3K-2.38-4) - HENWEIT/ R-CM35-00-1</t>
        </is>
      </c>
      <c r="S337" s="61">
        <f>IF(OR('⚙️ BỘ HƠI'!$H$40=0,'⚙️ BỘ HƠI'!$H$2="",$C337="",LEFT($C337,1)="◆"),99999,IF(OR(ISNUMBER(SEARCH('⚙️ BỘ HƠI'!$H$2,$C337)),ISNUMBER(SEARCH($C337,'⚙️ BỘ HƠI'!$H$2))),ROW()-2,99999))</f>
        <v/>
      </c>
    </row>
    <row r="338" ht="24.75" customHeight="1">
      <c r="A338" s="43" t="inlineStr">
        <is>
          <t>HH082265</t>
        </is>
      </c>
      <c r="B338" s="43" t="inlineStr">
        <is>
          <t>CUMMINS</t>
        </is>
      </c>
      <c r="C338" s="43" t="inlineStr">
        <is>
          <t>S6D102/6D102/6/máy</t>
        </is>
      </c>
      <c r="D338" s="43" t="inlineStr">
        <is>
          <t>102</t>
        </is>
      </c>
      <c r="E338" s="43" t="n"/>
      <c r="F338" s="43" t="n"/>
      <c r="G338" s="43" t="inlineStr">
        <is>
          <t>2.875K-2.37-4</t>
        </is>
      </c>
      <c r="H338" s="43" t="inlineStr">
        <is>
          <t>NPR</t>
        </is>
      </c>
      <c r="I338" s="43" t="inlineStr">
        <is>
          <t>1Máy</t>
        </is>
      </c>
      <c r="J338" s="53" t="n"/>
      <c r="K338" s="53" t="n">
        <v>1100000</v>
      </c>
      <c r="L338" s="53" t="n">
        <v>1200000</v>
      </c>
      <c r="M338" s="53" t="n">
        <v>1300000</v>
      </c>
      <c r="N338" s="53" t="n"/>
      <c r="O338" s="43" t="n"/>
      <c r="P338" s="43" t="inlineStr">
        <is>
          <t>SDK04027ZX</t>
        </is>
      </c>
      <c r="Q338" s="43" t="n"/>
      <c r="R338" s="43" t="inlineStr">
        <is>
          <t>Séc măng S6D102/ 6D102 hộp 6 máy (2.875K-2.37-4) SDK04027ZX - NPR</t>
        </is>
      </c>
      <c r="S338" s="61">
        <f>IF(OR('⚙️ BỘ HƠI'!$H$40=0,'⚙️ BỘ HƠI'!$H$2="",$C338="",LEFT($C338,1)="◆"),99999,IF(OR(ISNUMBER(SEARCH('⚙️ BỘ HƠI'!$H$2,$C338)),ISNUMBER(SEARCH($C338,'⚙️ BỘ HƠI'!$H$2))),ROW()-2,99999))</f>
        <v/>
      </c>
    </row>
    <row r="339" ht="24.75" customHeight="1">
      <c r="A339" s="45" t="inlineStr">
        <is>
          <t>HH078331</t>
        </is>
      </c>
      <c r="B339" s="45" t="inlineStr">
        <is>
          <t>CUMMINS</t>
        </is>
      </c>
      <c r="C339" s="45" t="inlineStr">
        <is>
          <t>S6D102/S4D102/6BT/4BT</t>
        </is>
      </c>
      <c r="D339" s="45" t="inlineStr">
        <is>
          <t>102</t>
        </is>
      </c>
      <c r="E339" s="45" t="n"/>
      <c r="F339" s="45" t="n"/>
      <c r="G339" s="45" t="inlineStr">
        <is>
          <t>2.88K-2.38-4</t>
        </is>
      </c>
      <c r="H339" s="45" t="inlineStr">
        <is>
          <t>ART</t>
        </is>
      </c>
      <c r="I339" s="45" t="inlineStr">
        <is>
          <t>Máy</t>
        </is>
      </c>
      <c r="J339" s="54" t="n"/>
      <c r="K339" s="54" t="n">
        <v>220000</v>
      </c>
      <c r="L339" s="54" t="n">
        <v>230000</v>
      </c>
      <c r="M339" s="54" t="n">
        <v>250000</v>
      </c>
      <c r="N339" s="54" t="n"/>
      <c r="O339" s="45" t="n"/>
      <c r="P339" s="45" t="inlineStr">
        <is>
          <t>16310201-00</t>
        </is>
      </c>
      <c r="Q339" s="45" t="n"/>
      <c r="R339" s="45" t="inlineStr">
        <is>
          <t>Séc măng S6D102/S4D102/6BT/4BT/ 2.88K-2.38-4 (16310201-00) - ART</t>
        </is>
      </c>
      <c r="S339" s="61">
        <f>IF(OR('⚙️ BỘ HƠI'!$H$40=0,'⚙️ BỘ HƠI'!$H$2="",$C339="",LEFT($C339,1)="◆"),99999,IF(OR(ISNUMBER(SEARCH('⚙️ BỘ HƠI'!$H$2,$C339)),ISNUMBER(SEARCH($C339,'⚙️ BỘ HƠI'!$H$2))),ROW()-2,99999))</f>
        <v/>
      </c>
    </row>
    <row r="340" ht="24.75" customHeight="1">
      <c r="A340" s="43" t="inlineStr">
        <is>
          <t>HH082072</t>
        </is>
      </c>
      <c r="B340" s="43" t="inlineStr">
        <is>
          <t>CUMMINS</t>
        </is>
      </c>
      <c r="C340" s="43" t="inlineStr">
        <is>
          <t>S6D102/S4D102/6D102/4D102/6BT/4BT</t>
        </is>
      </c>
      <c r="D340" s="43" t="inlineStr">
        <is>
          <t>102</t>
        </is>
      </c>
      <c r="E340" s="43" t="n"/>
      <c r="F340" s="43" t="n"/>
      <c r="G340" s="43" t="inlineStr">
        <is>
          <t>3K-2.38-4</t>
        </is>
      </c>
      <c r="H340" s="43" t="inlineStr">
        <is>
          <t>MAHLE</t>
        </is>
      </c>
      <c r="I340" s="43" t="inlineStr">
        <is>
          <t>Máy</t>
        </is>
      </c>
      <c r="J340" s="53" t="n"/>
      <c r="K340" s="53" t="n">
        <v>150000</v>
      </c>
      <c r="L340" s="53" t="n">
        <v>160000</v>
      </c>
      <c r="M340" s="53" t="n">
        <v>200000</v>
      </c>
      <c r="N340" s="53" t="n"/>
      <c r="O340" s="43" t="n"/>
      <c r="P340" s="43" t="n"/>
      <c r="Q340" s="43" t="n"/>
      <c r="R340" s="43" t="inlineStr">
        <is>
          <t>Séc măng S6D102/S4D102/6D102/4D102/6BT/4BT (3K-2.38-4) - MAHLE</t>
        </is>
      </c>
      <c r="S340" s="61">
        <f>IF(OR('⚙️ BỘ HƠI'!$H$40=0,'⚙️ BỘ HƠI'!$H$2="",$C340="",LEFT($C340,1)="◆"),99999,IF(OR(ISNUMBER(SEARCH('⚙️ BỘ HƠI'!$H$2,$C340)),ISNUMBER(SEARCH($C340,'⚙️ BỘ HƠI'!$H$2))),ROW()-2,99999))</f>
        <v/>
      </c>
    </row>
    <row r="341" ht="24.75" customHeight="1">
      <c r="A341" s="45" t="inlineStr">
        <is>
          <t>HH083094</t>
        </is>
      </c>
      <c r="B341" s="45" t="inlineStr">
        <is>
          <t>CUMMINS</t>
        </is>
      </c>
      <c r="C341" s="45" t="inlineStr">
        <is>
          <t>FIAT/IVECO/N45/phi</t>
        </is>
      </c>
      <c r="D341" s="45" t="inlineStr">
        <is>
          <t>104</t>
        </is>
      </c>
      <c r="E341" s="45" t="n"/>
      <c r="F341" s="45" t="n"/>
      <c r="G341" s="45" t="n"/>
      <c r="H341" s="45" t="inlineStr">
        <is>
          <t>HENWEIT</t>
        </is>
      </c>
      <c r="I341" s="45" t="inlineStr">
        <is>
          <t>Máy</t>
        </is>
      </c>
      <c r="J341" s="54" t="n"/>
      <c r="K341" s="54" t="n">
        <v>150000</v>
      </c>
      <c r="L341" s="54" t="n">
        <v>160000</v>
      </c>
      <c r="M341" s="54" t="n">
        <v>170000</v>
      </c>
      <c r="N341" s="54" t="n"/>
      <c r="O341" s="45" t="n"/>
      <c r="P341" s="45" t="inlineStr">
        <is>
          <t>8094845</t>
        </is>
      </c>
      <c r="Q341" s="45" t="n"/>
      <c r="R341" s="45" t="inlineStr">
        <is>
          <t>Séc măng FIAT IVECO (CUMMINS) N45/ 8094845/ 800074010000/ 01027N0 (phi 104) - HENWEIT</t>
        </is>
      </c>
      <c r="S341" s="61">
        <f>IF(OR('⚙️ BỘ HƠI'!$H$40=0,'⚙️ BỘ HƠI'!$H$2="",$C341="",LEFT($C341,1)="◆"),99999,IF(OR(ISNUMBER(SEARCH('⚙️ BỘ HƠI'!$H$2,$C341)),ISNUMBER(SEARCH($C341,'⚙️ BỘ HƠI'!$H$2))),ROW()-2,99999))</f>
        <v/>
      </c>
    </row>
    <row r="342" ht="24.75" customHeight="1">
      <c r="A342" s="43" t="inlineStr">
        <is>
          <t>HH0657</t>
        </is>
      </c>
      <c r="B342" s="43" t="inlineStr">
        <is>
          <t>CUMMINS</t>
        </is>
      </c>
      <c r="C342" s="43" t="inlineStr">
        <is>
          <t>Kom/S6D107/6D107/QSB6.7</t>
        </is>
      </c>
      <c r="D342" s="43" t="inlineStr">
        <is>
          <t>107</t>
        </is>
      </c>
      <c r="E342" s="43" t="n"/>
      <c r="F342" s="43" t="n"/>
      <c r="G342" s="43" t="inlineStr">
        <is>
          <t>2.8K-2.5-3.5</t>
        </is>
      </c>
      <c r="H342" s="43" t="inlineStr">
        <is>
          <t>NPR</t>
        </is>
      </c>
      <c r="I342" s="43" t="inlineStr">
        <is>
          <t>Máy</t>
        </is>
      </c>
      <c r="J342" s="53" t="n"/>
      <c r="K342" s="53" t="n">
        <v>1200000</v>
      </c>
      <c r="L342" s="53" t="n">
        <v>1260000</v>
      </c>
      <c r="M342" s="53" t="n">
        <v>1350000</v>
      </c>
      <c r="N342" s="53" t="n"/>
      <c r="O342" s="43" t="n"/>
      <c r="P342" s="43" t="inlineStr">
        <is>
          <t>SDK04038ZZ0</t>
        </is>
      </c>
      <c r="Q342" s="43" t="n"/>
      <c r="R342" s="43" t="inlineStr">
        <is>
          <t>Séc măng Kom S6D107/ SDK04038ZZ0 (2.8K-2.5-3.5) 6D107, QSB6.7 HỘP6- NPR</t>
        </is>
      </c>
      <c r="S342" s="61">
        <f>IF(OR('⚙️ BỘ HƠI'!$H$40=0,'⚙️ BỘ HƠI'!$H$2="",$C342="",LEFT($C342,1)="◆"),99999,IF(OR(ISNUMBER(SEARCH('⚙️ BỘ HƠI'!$H$2,$C342)),ISNUMBER(SEARCH($C342,'⚙️ BỘ HƠI'!$H$2))),ROW()-2,99999))</f>
        <v/>
      </c>
    </row>
    <row r="343" ht="24.75" customHeight="1">
      <c r="A343" s="45" t="inlineStr">
        <is>
          <t>HH071505</t>
        </is>
      </c>
      <c r="B343" s="45" t="inlineStr">
        <is>
          <t>CUMMINS</t>
        </is>
      </c>
      <c r="C343" s="45" t="inlineStr">
        <is>
          <t>QSB6.7</t>
        </is>
      </c>
      <c r="D343" s="45" t="inlineStr">
        <is>
          <t>107</t>
        </is>
      </c>
      <c r="E343" s="45" t="n"/>
      <c r="F343" s="45" t="n"/>
      <c r="G343" s="45" t="n"/>
      <c r="H343" s="45" t="inlineStr">
        <is>
          <t>KS</t>
        </is>
      </c>
      <c r="I343" s="45" t="inlineStr">
        <is>
          <t>1Máy</t>
        </is>
      </c>
      <c r="J343" s="54" t="n"/>
      <c r="K343" s="54" t="n"/>
      <c r="L343" s="54" t="n"/>
      <c r="M343" s="54" t="n"/>
      <c r="N343" s="54" t="n"/>
      <c r="O343" s="45" t="n"/>
      <c r="P343" s="45" t="n"/>
      <c r="Q343" s="45" t="n"/>
      <c r="R343" s="45" t="inlineStr">
        <is>
          <t>Séc măng QSB6.7 - KS</t>
        </is>
      </c>
      <c r="S343" s="61">
        <f>IF(OR('⚙️ BỘ HƠI'!$H$40=0,'⚙️ BỘ HƠI'!$H$2="",$C343="",LEFT($C343,1)="◆"),99999,IF(OR(ISNUMBER(SEARCH('⚙️ BỘ HƠI'!$H$2,$C343)),ISNUMBER(SEARCH($C343,'⚙️ BỘ HƠI'!$H$2))),ROW()-2,99999))</f>
        <v/>
      </c>
    </row>
    <row r="344" ht="24.75" customHeight="1">
      <c r="A344" s="43" t="inlineStr">
        <is>
          <t>HH072066</t>
        </is>
      </c>
      <c r="B344" s="43" t="inlineStr">
        <is>
          <t>CUMMINS</t>
        </is>
      </c>
      <c r="C344" s="43" t="inlineStr">
        <is>
          <t>QSB6.7/S6D107/6D107</t>
        </is>
      </c>
      <c r="D344" s="43" t="inlineStr">
        <is>
          <t>107</t>
        </is>
      </c>
      <c r="E344" s="43" t="n"/>
      <c r="F344" s="43" t="n"/>
      <c r="G344" s="43" t="inlineStr">
        <is>
          <t>3K-2.5-3.5</t>
        </is>
      </c>
      <c r="H344" s="43" t="inlineStr">
        <is>
          <t>ART</t>
        </is>
      </c>
      <c r="I344" s="43" t="inlineStr">
        <is>
          <t>Máy</t>
        </is>
      </c>
      <c r="J344" s="53" t="n"/>
      <c r="K344" s="53" t="n">
        <v>270000</v>
      </c>
      <c r="L344" s="53" t="n">
        <v>290000</v>
      </c>
      <c r="M344" s="53" t="n">
        <v>310000</v>
      </c>
      <c r="N344" s="53" t="n"/>
      <c r="O344" s="43" t="n"/>
      <c r="P344" s="43" t="inlineStr">
        <is>
          <t>12710701-00</t>
        </is>
      </c>
      <c r="Q344" s="43" t="n"/>
      <c r="R344" s="43" t="inlineStr">
        <is>
          <t>Séc măng QSB6.7/S6D107/6D107 3K-2.5-3.5 (12710701-00) - ART</t>
        </is>
      </c>
      <c r="S344" s="61">
        <f>IF(OR('⚙️ BỘ HƠI'!$H$40=0,'⚙️ BỘ HƠI'!$H$2="",$C344="",LEFT($C344,1)="◆"),99999,IF(OR(ISNUMBER(SEARCH('⚙️ BỘ HƠI'!$H$2,$C344)),ISNUMBER(SEARCH($C344,'⚙️ BỘ HƠI'!$H$2))),ROW()-2,99999))</f>
        <v/>
      </c>
    </row>
    <row r="345" ht="24.75" customHeight="1">
      <c r="A345" s="45" t="inlineStr">
        <is>
          <t>HH071781</t>
        </is>
      </c>
      <c r="B345" s="45" t="inlineStr">
        <is>
          <t>CUMMINS</t>
        </is>
      </c>
      <c r="C345" s="45" t="inlineStr">
        <is>
          <t>6CT-/New</t>
        </is>
      </c>
      <c r="D345" s="45" t="inlineStr">
        <is>
          <t>114</t>
        </is>
      </c>
      <c r="E345" s="45" t="n"/>
      <c r="F345" s="45" t="n"/>
      <c r="G345" s="45" t="inlineStr">
        <is>
          <t>3.3K-3-4</t>
        </is>
      </c>
      <c r="H345" s="45" t="inlineStr">
        <is>
          <t>CCEC</t>
        </is>
      </c>
      <c r="I345" s="45" t="inlineStr">
        <is>
          <t>1Máy</t>
        </is>
      </c>
      <c r="J345" s="54" t="n"/>
      <c r="K345" s="54" t="n"/>
      <c r="L345" s="54" t="n"/>
      <c r="M345" s="54" t="n"/>
      <c r="N345" s="54" t="n"/>
      <c r="O345" s="45" t="n"/>
      <c r="P345" s="45" t="n"/>
      <c r="Q345" s="45" t="n"/>
      <c r="R345" s="45" t="inlineStr">
        <is>
          <t>Séc măng 6CT- New (3.3K-3-4) - CCEC</t>
        </is>
      </c>
      <c r="S345" s="61">
        <f>IF(OR('⚙️ BỘ HƠI'!$H$40=0,'⚙️ BỘ HƠI'!$H$2="",$C345="",LEFT($C345,1)="◆"),99999,IF(OR(ISNUMBER(SEARCH('⚙️ BỘ HƠI'!$H$2,$C345)),ISNUMBER(SEARCH($C345,'⚙️ BỘ HƠI'!$H$2))),ROW()-2,99999))</f>
        <v/>
      </c>
    </row>
    <row r="346" ht="24.75" customHeight="1">
      <c r="A346" s="43" t="inlineStr">
        <is>
          <t>HH075157</t>
        </is>
      </c>
      <c r="B346" s="43" t="inlineStr">
        <is>
          <t>CUMMINS</t>
        </is>
      </c>
      <c r="C346" s="43" t="inlineStr">
        <is>
          <t>6CT-/New</t>
        </is>
      </c>
      <c r="D346" s="43" t="inlineStr">
        <is>
          <t>114</t>
        </is>
      </c>
      <c r="E346" s="43" t="n"/>
      <c r="F346" s="43" t="n"/>
      <c r="G346" s="43" t="inlineStr">
        <is>
          <t>3.3K-3-4</t>
        </is>
      </c>
      <c r="H346" s="43" t="inlineStr">
        <is>
          <t>ART</t>
        </is>
      </c>
      <c r="I346" s="43" t="inlineStr">
        <is>
          <t>Máy</t>
        </is>
      </c>
      <c r="J346" s="53" t="n"/>
      <c r="K346" s="53" t="n">
        <v>290000</v>
      </c>
      <c r="L346" s="53" t="n">
        <v>310000</v>
      </c>
      <c r="M346" s="53" t="n">
        <v>330000</v>
      </c>
      <c r="N346" s="53" t="n"/>
      <c r="O346" s="43" t="n"/>
      <c r="P346" s="43" t="inlineStr">
        <is>
          <t>12711402</t>
        </is>
      </c>
      <c r="Q346" s="43" t="n"/>
      <c r="R346" s="43" t="inlineStr">
        <is>
          <t>Séc măng 6CT- New (3.3K-3-4) 12711402 - ART</t>
        </is>
      </c>
      <c r="S346" s="61">
        <f>IF(OR('⚙️ BỘ HƠI'!$H$40=0,'⚙️ BỘ HƠI'!$H$2="",$C346="",LEFT($C346,1)="◆"),99999,IF(OR(ISNUMBER(SEARCH('⚙️ BỘ HƠI'!$H$2,$C346)),ISNUMBER(SEARCH($C346,'⚙️ BỘ HƠI'!$H$2))),ROW()-2,99999))</f>
        <v/>
      </c>
    </row>
    <row r="347" ht="24.75" customHeight="1">
      <c r="A347" s="45" t="inlineStr">
        <is>
          <t>HH081362</t>
        </is>
      </c>
      <c r="B347" s="45" t="inlineStr">
        <is>
          <t>CUMMINS</t>
        </is>
      </c>
      <c r="C347" s="45" t="inlineStr">
        <is>
          <t>6CT/-/New/ISL/L375</t>
        </is>
      </c>
      <c r="D347" s="45" t="inlineStr">
        <is>
          <t>114</t>
        </is>
      </c>
      <c r="E347" s="45" t="n"/>
      <c r="F347" s="45" t="n"/>
      <c r="G347" s="45" t="inlineStr">
        <is>
          <t>3.5K-3-4</t>
        </is>
      </c>
      <c r="H347" s="45" t="inlineStr">
        <is>
          <t>MAHLE</t>
        </is>
      </c>
      <c r="I347" s="45" t="inlineStr">
        <is>
          <t>Máy</t>
        </is>
      </c>
      <c r="J347" s="54" t="n"/>
      <c r="K347" s="54" t="n">
        <v>350000</v>
      </c>
      <c r="L347" s="54" t="n">
        <v>370000</v>
      </c>
      <c r="M347" s="54" t="n">
        <v>390000</v>
      </c>
      <c r="N347" s="54" t="n"/>
      <c r="O347" s="45" t="n"/>
      <c r="P347" s="45" t="inlineStr">
        <is>
          <t>C3964073</t>
        </is>
      </c>
      <c r="Q347" s="45" t="n"/>
      <c r="R347" s="45" t="inlineStr">
        <is>
          <t>Séc măng 6CT - New/ ISL/ L375 (3.5K-3-4) (C3964073) - MAHLE</t>
        </is>
      </c>
      <c r="S347" s="61">
        <f>IF(OR('⚙️ BỘ HƠI'!$H$40=0,'⚙️ BỘ HƠI'!$H$2="",$C347="",LEFT($C347,1)="◆"),99999,IF(OR(ISNUMBER(SEARCH('⚙️ BỘ HƠI'!$H$2,$C347)),ISNUMBER(SEARCH($C347,'⚙️ BỘ HƠI'!$H$2))),ROW()-2,99999))</f>
        <v/>
      </c>
    </row>
    <row r="348" ht="24.75" customHeight="1">
      <c r="A348" s="43" t="inlineStr">
        <is>
          <t>HH079783</t>
        </is>
      </c>
      <c r="B348" s="43" t="inlineStr">
        <is>
          <t>CUMMINS</t>
        </is>
      </c>
      <c r="C348" s="43" t="inlineStr">
        <is>
          <t>6CT/-/New/L375</t>
        </is>
      </c>
      <c r="D348" s="43" t="inlineStr">
        <is>
          <t>114</t>
        </is>
      </c>
      <c r="E348" s="43" t="n"/>
      <c r="F348" s="43" t="n"/>
      <c r="G348" s="43" t="inlineStr">
        <is>
          <t>3.3K-3-4</t>
        </is>
      </c>
      <c r="H348" s="43" t="inlineStr">
        <is>
          <t>IZ IKAZU</t>
        </is>
      </c>
      <c r="I348" s="43" t="inlineStr">
        <is>
          <t>1Máy</t>
        </is>
      </c>
      <c r="J348" s="53" t="n"/>
      <c r="K348" s="53" t="n">
        <v>140000</v>
      </c>
      <c r="L348" s="53" t="n">
        <v>160000</v>
      </c>
      <c r="M348" s="53" t="n">
        <v>170000</v>
      </c>
      <c r="N348" s="53" t="n"/>
      <c r="O348" s="43" t="n"/>
      <c r="P348" s="43" t="n"/>
      <c r="Q348" s="43" t="n"/>
      <c r="R348" s="43" t="inlineStr">
        <is>
          <t>Séc măng 6CT - New/ L375 (3.3K-3-4) - IZ IKAZU</t>
        </is>
      </c>
      <c r="S348" s="61">
        <f>IF(OR('⚙️ BỘ HƠI'!$H$40=0,'⚙️ BỘ HƠI'!$H$2="",$C348="",LEFT($C348,1)="◆"),99999,IF(OR(ISNUMBER(SEARCH('⚙️ BỘ HƠI'!$H$2,$C348)),ISNUMBER(SEARCH($C348,'⚙️ BỘ HƠI'!$H$2))),ROW()-2,99999))</f>
        <v/>
      </c>
    </row>
    <row r="349" ht="24.75" customHeight="1">
      <c r="A349" s="45" t="inlineStr">
        <is>
          <t>HH077614</t>
        </is>
      </c>
      <c r="B349" s="45" t="inlineStr">
        <is>
          <t>CUMMINS</t>
        </is>
      </c>
      <c r="C349" s="45" t="inlineStr">
        <is>
          <t>6CT/-/New/L375</t>
        </is>
      </c>
      <c r="D349" s="45" t="inlineStr">
        <is>
          <t>114</t>
        </is>
      </c>
      <c r="E349" s="45" t="n"/>
      <c r="F349" s="45" t="n"/>
      <c r="G349" s="45" t="inlineStr">
        <is>
          <t>3.3K-3-4</t>
        </is>
      </c>
      <c r="H349" s="45" t="inlineStr">
        <is>
          <t>IZUMI</t>
        </is>
      </c>
      <c r="I349" s="45" t="inlineStr">
        <is>
          <t>1Máy</t>
        </is>
      </c>
      <c r="J349" s="54" t="n"/>
      <c r="K349" s="54" t="n">
        <v>140000</v>
      </c>
      <c r="L349" s="54" t="n">
        <v>160000</v>
      </c>
      <c r="M349" s="54" t="n">
        <v>170000</v>
      </c>
      <c r="N349" s="54" t="n"/>
      <c r="O349" s="45" t="n"/>
      <c r="P349" s="45" t="n"/>
      <c r="Q349" s="45" t="n"/>
      <c r="R349" s="45" t="inlineStr">
        <is>
          <t>Séc măng 6CT - New/ L375 (3.3K-3-4) - IZUMI</t>
        </is>
      </c>
      <c r="S349" s="61">
        <f>IF(OR('⚙️ BỘ HƠI'!$H$40=0,'⚙️ BỘ HƠI'!$H$2="",$C349="",LEFT($C349,1)="◆"),99999,IF(OR(ISNUMBER(SEARCH('⚙️ BỘ HƠI'!$H$2,$C349)),ISNUMBER(SEARCH($C349,'⚙️ BỘ HƠI'!$H$2))),ROW()-2,99999))</f>
        <v/>
      </c>
    </row>
    <row r="350" ht="24.75" customHeight="1">
      <c r="A350" s="43" t="inlineStr">
        <is>
          <t>HH079784</t>
        </is>
      </c>
      <c r="B350" s="43" t="inlineStr">
        <is>
          <t>CUMMINS</t>
        </is>
      </c>
      <c r="C350" s="43" t="inlineStr">
        <is>
          <t>6CT/S6D114/6D114</t>
        </is>
      </c>
      <c r="D350" s="43" t="inlineStr">
        <is>
          <t>114</t>
        </is>
      </c>
      <c r="E350" s="43" t="n"/>
      <c r="F350" s="43" t="n"/>
      <c r="G350" s="43" t="inlineStr">
        <is>
          <t>3.5K-2.85K-4</t>
        </is>
      </c>
      <c r="H350" s="43" t="inlineStr">
        <is>
          <t>IZ IKAZU</t>
        </is>
      </c>
      <c r="I350" s="43" t="inlineStr">
        <is>
          <t>Máy</t>
        </is>
      </c>
      <c r="J350" s="53" t="n"/>
      <c r="K350" s="53" t="n">
        <v>140000</v>
      </c>
      <c r="L350" s="53" t="n">
        <v>160000</v>
      </c>
      <c r="M350" s="53" t="n">
        <v>170000</v>
      </c>
      <c r="N350" s="53" t="n"/>
      <c r="O350" s="43" t="n"/>
      <c r="P350" s="43" t="n"/>
      <c r="Q350" s="43" t="n"/>
      <c r="R350" s="43" t="inlineStr">
        <is>
          <t>Séc măng 6CT / S6D114/ 6D114 (3.5K-2.85K-4) - IZ IKAZU</t>
        </is>
      </c>
      <c r="S350" s="61">
        <f>IF(OR('⚙️ BỘ HƠI'!$H$40=0,'⚙️ BỘ HƠI'!$H$2="",$C350="",LEFT($C350,1)="◆"),99999,IF(OR(ISNUMBER(SEARCH('⚙️ BỘ HƠI'!$H$2,$C350)),ISNUMBER(SEARCH($C350,'⚙️ BỘ HƠI'!$H$2))),ROW()-2,99999))</f>
        <v/>
      </c>
    </row>
    <row r="351" ht="24.75" customHeight="1">
      <c r="A351" s="45" t="inlineStr">
        <is>
          <t>HH077616</t>
        </is>
      </c>
      <c r="B351" s="45" t="inlineStr">
        <is>
          <t>CUMMINS</t>
        </is>
      </c>
      <c r="C351" s="45" t="inlineStr">
        <is>
          <t>6CT/S6D114/6D114</t>
        </is>
      </c>
      <c r="D351" s="45" t="inlineStr">
        <is>
          <t>114</t>
        </is>
      </c>
      <c r="E351" s="45" t="n"/>
      <c r="F351" s="45" t="n"/>
      <c r="G351" s="45" t="inlineStr">
        <is>
          <t>3.5K-2.85K-4</t>
        </is>
      </c>
      <c r="H351" s="45" t="inlineStr">
        <is>
          <t>IZUMI</t>
        </is>
      </c>
      <c r="I351" s="45" t="inlineStr">
        <is>
          <t>Máy</t>
        </is>
      </c>
      <c r="J351" s="54" t="n"/>
      <c r="K351" s="54" t="n">
        <v>140000</v>
      </c>
      <c r="L351" s="54" t="n">
        <v>160000</v>
      </c>
      <c r="M351" s="54" t="n">
        <v>170000</v>
      </c>
      <c r="N351" s="54" t="n"/>
      <c r="O351" s="45" t="n"/>
      <c r="P351" s="45" t="n"/>
      <c r="Q351" s="45" t="n"/>
      <c r="R351" s="45" t="inlineStr">
        <is>
          <t>Séc măng 6CT / S6D114/ 6D114 (3.5K-2.85K-4) - IZUMI</t>
        </is>
      </c>
      <c r="S351" s="61">
        <f>IF(OR('⚙️ BỘ HƠI'!$H$40=0,'⚙️ BỘ HƠI'!$H$2="",$C351="",LEFT($C351,1)="◆"),99999,IF(OR(ISNUMBER(SEARCH('⚙️ BỘ HƠI'!$H$2,$C351)),ISNUMBER(SEARCH($C351,'⚙️ BỘ HƠI'!$H$2))),ROW()-2,99999))</f>
        <v/>
      </c>
    </row>
    <row r="352" ht="24.75" customHeight="1">
      <c r="A352" s="43" t="inlineStr">
        <is>
          <t>HH071487</t>
        </is>
      </c>
      <c r="B352" s="43" t="inlineStr">
        <is>
          <t>CUMMINS</t>
        </is>
      </c>
      <c r="C352" s="43" t="inlineStr">
        <is>
          <t>6CT/S6D114/NPR</t>
        </is>
      </c>
      <c r="D352" s="43" t="inlineStr">
        <is>
          <t>114</t>
        </is>
      </c>
      <c r="E352" s="43" t="n"/>
      <c r="F352" s="43" t="n"/>
      <c r="G352" s="43" t="inlineStr">
        <is>
          <t>3.3K-2.85K-4</t>
        </is>
      </c>
      <c r="H352" s="43" t="n"/>
      <c r="I352" s="43" t="inlineStr">
        <is>
          <t>1Máy</t>
        </is>
      </c>
      <c r="J352" s="53" t="n"/>
      <c r="K352" s="53" t="n"/>
      <c r="L352" s="53" t="n"/>
      <c r="M352" s="53" t="n"/>
      <c r="N352" s="53" t="n"/>
      <c r="O352" s="43" t="n"/>
      <c r="P352" s="43" t="n"/>
      <c r="Q352" s="43" t="n"/>
      <c r="R352" s="43" t="inlineStr">
        <is>
          <t>Séc măng 6CT/S6D114 (3.3K-2.85K-4) NPR</t>
        </is>
      </c>
      <c r="S352" s="61">
        <f>IF(OR('⚙️ BỘ HƠI'!$H$40=0,'⚙️ BỘ HƠI'!$H$2="",$C352="",LEFT($C352,1)="◆"),99999,IF(OR(ISNUMBER(SEARCH('⚙️ BỘ HƠI'!$H$2,$C352)),ISNUMBER(SEARCH($C352,'⚙️ BỘ HƠI'!$H$2))),ROW()-2,99999))</f>
        <v/>
      </c>
    </row>
    <row r="353" ht="24.75" customHeight="1">
      <c r="A353" s="45" t="inlineStr">
        <is>
          <t>HH071016</t>
        </is>
      </c>
      <c r="B353" s="45" t="inlineStr">
        <is>
          <t>CUMMINS</t>
        </is>
      </c>
      <c r="C353" s="45" t="inlineStr">
        <is>
          <t>6CT8.3</t>
        </is>
      </c>
      <c r="D353" s="45" t="inlineStr">
        <is>
          <t>114</t>
        </is>
      </c>
      <c r="E353" s="45" t="n"/>
      <c r="F353" s="45" t="n"/>
      <c r="G353" s="45" t="inlineStr">
        <is>
          <t>3.5k-3k-4</t>
        </is>
      </c>
      <c r="H353" s="45" t="inlineStr">
        <is>
          <t>KS</t>
        </is>
      </c>
      <c r="I353" s="45" t="inlineStr">
        <is>
          <t>1Máy</t>
        </is>
      </c>
      <c r="J353" s="54" t="n"/>
      <c r="K353" s="54" t="n"/>
      <c r="L353" s="54" t="n"/>
      <c r="M353" s="54" t="n"/>
      <c r="N353" s="54" t="n"/>
      <c r="O353" s="45" t="n"/>
      <c r="P353" s="45" t="n"/>
      <c r="Q353" s="45" t="n"/>
      <c r="R353" s="45" t="inlineStr">
        <is>
          <t>Séc măng 6CT8.3 (3.5k-3k-4) - KS</t>
        </is>
      </c>
      <c r="S353" s="61">
        <f>IF(OR('⚙️ BỘ HƠI'!$H$40=0,'⚙️ BỘ HƠI'!$H$2="",$C353="",LEFT($C353,1)="◆"),99999,IF(OR(ISNUMBER(SEARCH('⚙️ BỘ HƠI'!$H$2,$C353)),ISNUMBER(SEARCH($C353,'⚙️ BỘ HƠI'!$H$2))),ROW()-2,99999))</f>
        <v/>
      </c>
    </row>
    <row r="354" ht="24.75" customHeight="1">
      <c r="A354" s="43" t="inlineStr">
        <is>
          <t>HH072067</t>
        </is>
      </c>
      <c r="B354" s="43" t="inlineStr">
        <is>
          <t>CUMMINS</t>
        </is>
      </c>
      <c r="C354" s="43" t="inlineStr">
        <is>
          <t>6CT8.3/S6D114</t>
        </is>
      </c>
      <c r="D354" s="43" t="inlineStr">
        <is>
          <t>114</t>
        </is>
      </c>
      <c r="E354" s="43" t="n"/>
      <c r="F354" s="43" t="n"/>
      <c r="G354" s="43" t="inlineStr">
        <is>
          <t>3.5K-3K-4</t>
        </is>
      </c>
      <c r="H354" s="43" t="inlineStr">
        <is>
          <t>ART</t>
        </is>
      </c>
      <c r="I354" s="43" t="inlineStr">
        <is>
          <t>Máy</t>
        </is>
      </c>
      <c r="J354" s="53" t="n"/>
      <c r="K354" s="53" t="n">
        <v>290000</v>
      </c>
      <c r="L354" s="53" t="n">
        <v>310000</v>
      </c>
      <c r="M354" s="53" t="n">
        <v>330000</v>
      </c>
      <c r="N354" s="53" t="n"/>
      <c r="O354" s="43" t="n"/>
      <c r="P354" s="43" t="inlineStr">
        <is>
          <t>12711401-00</t>
        </is>
      </c>
      <c r="Q354" s="43" t="n"/>
      <c r="R354" s="43" t="inlineStr">
        <is>
          <t>Séc măng 6CT8.3/S6D114 (3.5K-3K-4) (12711401-00) - ART</t>
        </is>
      </c>
      <c r="S354" s="61">
        <f>IF(OR('⚙️ BỘ HƠI'!$H$40=0,'⚙️ BỘ HƠI'!$H$2="",$C354="",LEFT($C354,1)="◆"),99999,IF(OR(ISNUMBER(SEARCH('⚙️ BỘ HƠI'!$H$2,$C354)),ISNUMBER(SEARCH($C354,'⚙️ BỘ HƠI'!$H$2))),ROW()-2,99999))</f>
        <v/>
      </c>
    </row>
    <row r="355" ht="24.75" customHeight="1">
      <c r="A355" s="45" t="inlineStr">
        <is>
          <t>HH079317</t>
        </is>
      </c>
      <c r="B355" s="45" t="inlineStr">
        <is>
          <t>CUMMINS</t>
        </is>
      </c>
      <c r="C355" s="45" t="inlineStr">
        <is>
          <t>CUM/6CT/S6D114</t>
        </is>
      </c>
      <c r="D355" s="45" t="inlineStr">
        <is>
          <t>114</t>
        </is>
      </c>
      <c r="E355" s="45" t="n"/>
      <c r="F355" s="45" t="n"/>
      <c r="G355" s="45" t="inlineStr">
        <is>
          <t>3.5K-3K-4</t>
        </is>
      </c>
      <c r="H355" s="45" t="inlineStr">
        <is>
          <t>MAHLE</t>
        </is>
      </c>
      <c r="I355" s="45" t="inlineStr">
        <is>
          <t>Máy</t>
        </is>
      </c>
      <c r="J355" s="54" t="n"/>
      <c r="K355" s="54" t="n">
        <v>250000</v>
      </c>
      <c r="L355" s="54" t="n">
        <v>265000</v>
      </c>
      <c r="M355" s="54" t="n">
        <v>280000</v>
      </c>
      <c r="N355" s="54" t="n"/>
      <c r="O355" s="45" t="n"/>
      <c r="P355" s="45" t="inlineStr">
        <is>
          <t>3802429</t>
        </is>
      </c>
      <c r="Q355" s="45" t="n"/>
      <c r="R355" s="45" t="inlineStr">
        <is>
          <t>Séc măng CUM 6CT/S6D114 (3.5K-3K-4) (3802429) - MAHLE</t>
        </is>
      </c>
      <c r="S355" s="61">
        <f>IF(OR('⚙️ BỘ HƠI'!$H$40=0,'⚙️ BỘ HƠI'!$H$2="",$C355="",LEFT($C355,1)="◆"),99999,IF(OR(ISNUMBER(SEARCH('⚙️ BỘ HƠI'!$H$2,$C355)),ISNUMBER(SEARCH($C355,'⚙️ BỘ HƠI'!$H$2))),ROW()-2,99999))</f>
        <v/>
      </c>
    </row>
    <row r="356" ht="24.75" customHeight="1">
      <c r="A356" s="43" t="inlineStr">
        <is>
          <t>HH082264</t>
        </is>
      </c>
      <c r="B356" s="43" t="inlineStr">
        <is>
          <t>CUMMINS</t>
        </is>
      </c>
      <c r="C356" s="43" t="inlineStr">
        <is>
          <t>Kom/6D114/S6D114/6CT</t>
        </is>
      </c>
      <c r="D356" s="43" t="inlineStr">
        <is>
          <t>114</t>
        </is>
      </c>
      <c r="E356" s="43" t="n"/>
      <c r="F356" s="43" t="n"/>
      <c r="G356" s="43" t="inlineStr">
        <is>
          <t>3.3K-2.85K-4</t>
        </is>
      </c>
      <c r="H356" s="43" t="inlineStr">
        <is>
          <t>NPR</t>
        </is>
      </c>
      <c r="I356" s="43" t="inlineStr">
        <is>
          <t>Máy</t>
        </is>
      </c>
      <c r="J356" s="53" t="n"/>
      <c r="K356" s="53" t="n">
        <v>1200000</v>
      </c>
      <c r="L356" s="53" t="n">
        <v>1260000</v>
      </c>
      <c r="M356" s="53" t="n">
        <v>1350000</v>
      </c>
      <c r="N356" s="53" t="n"/>
      <c r="O356" s="43" t="n"/>
      <c r="P356" s="43" t="inlineStr">
        <is>
          <t>SDK04039ZZ</t>
        </is>
      </c>
      <c r="Q356" s="43" t="n"/>
      <c r="R356" s="43" t="inlineStr">
        <is>
          <t>Séc măng Kom 6D114/S6D114/6CT/SDK04039ZZ (3.3K-2.85K-4) HỘP6 - NPR</t>
        </is>
      </c>
      <c r="S356" s="61">
        <f>IF(OR('⚙️ BỘ HƠI'!$H$40=0,'⚙️ BỘ HƠI'!$H$2="",$C356="",LEFT($C356,1)="◆"),99999,IF(OR(ISNUMBER(SEARCH('⚙️ BỘ HƠI'!$H$2,$C356)),ISNUMBER(SEARCH($C356,'⚙️ BỘ HƠI'!$H$2))),ROW()-2,99999))</f>
        <v/>
      </c>
    </row>
    <row r="357" ht="24.75" customHeight="1">
      <c r="A357" s="45" t="inlineStr">
        <is>
          <t>HH078028</t>
        </is>
      </c>
      <c r="B357" s="45" t="inlineStr">
        <is>
          <t>CUMMINS</t>
        </is>
      </c>
      <c r="C357" s="45" t="inlineStr">
        <is>
          <t>M11/-/ART</t>
        </is>
      </c>
      <c r="D357" s="45" t="inlineStr">
        <is>
          <t>125</t>
        </is>
      </c>
      <c r="E357" s="45" t="n"/>
      <c r="F357" s="45" t="n"/>
      <c r="G357" s="45" t="inlineStr">
        <is>
          <t>3K-3K-4</t>
        </is>
      </c>
      <c r="H357" s="45" t="n"/>
      <c r="I357" s="45" t="inlineStr">
        <is>
          <t>1Máy</t>
        </is>
      </c>
      <c r="J357" s="54" t="n"/>
      <c r="K357" s="54" t="n">
        <v>420000</v>
      </c>
      <c r="L357" s="54" t="n">
        <v>450000</v>
      </c>
      <c r="M357" s="54" t="n">
        <v>500000</v>
      </c>
      <c r="N357" s="54" t="n"/>
      <c r="O357" s="45" t="n"/>
      <c r="P357" s="45" t="inlineStr">
        <is>
          <t>12712502</t>
        </is>
      </c>
      <c r="Q357" s="45" t="n"/>
      <c r="R357" s="45" t="inlineStr">
        <is>
          <t>Séc măng M11 / CUMMINS 125 (3K-3K-4) - ART 12712502</t>
        </is>
      </c>
      <c r="S357" s="61">
        <f>IF(OR('⚙️ BỘ HƠI'!$H$40=0,'⚙️ BỘ HƠI'!$H$2="",$C357="",LEFT($C357,1)="◆"),99999,IF(OR(ISNUMBER(SEARCH('⚙️ BỘ HƠI'!$H$2,$C357)),ISNUMBER(SEARCH($C357,'⚙️ BỘ HƠI'!$H$2))),ROW()-2,99999))</f>
        <v/>
      </c>
    </row>
    <row r="358" ht="24.75" customHeight="1">
      <c r="A358" s="43" t="inlineStr">
        <is>
          <t>HH078328</t>
        </is>
      </c>
      <c r="B358" s="43" t="inlineStr">
        <is>
          <t>CUMMINS</t>
        </is>
      </c>
      <c r="C358" s="43" t="inlineStr">
        <is>
          <t>M11/L10/-/ART</t>
        </is>
      </c>
      <c r="D358" s="43" t="inlineStr">
        <is>
          <t>125</t>
        </is>
      </c>
      <c r="E358" s="43" t="n"/>
      <c r="F358" s="43" t="n"/>
      <c r="G358" s="43" t="inlineStr">
        <is>
          <t>3.2K-3.2K-4.76</t>
        </is>
      </c>
      <c r="H358" s="43" t="n"/>
      <c r="I358" s="43" t="inlineStr">
        <is>
          <t>Máy</t>
        </is>
      </c>
      <c r="J358" s="53" t="n"/>
      <c r="K358" s="53" t="n">
        <v>370000</v>
      </c>
      <c r="L358" s="53" t="n">
        <v>420000</v>
      </c>
      <c r="M358" s="53" t="n">
        <v>450000</v>
      </c>
      <c r="N358" s="53" t="n"/>
      <c r="O358" s="43" t="n"/>
      <c r="P358" s="43" t="inlineStr">
        <is>
          <t>12712501-00</t>
        </is>
      </c>
      <c r="Q358" s="43" t="n"/>
      <c r="R358" s="43" t="inlineStr">
        <is>
          <t>Séc măng M11 / L10 / CUMMINS 125 (3.2K-3.2K-4.76 ) - ART 12712501-00</t>
        </is>
      </c>
      <c r="S358" s="61">
        <f>IF(OR('⚙️ BỘ HƠI'!$H$40=0,'⚙️ BỘ HƠI'!$H$2="",$C358="",LEFT($C358,1)="◆"),99999,IF(OR(ISNUMBER(SEARCH('⚙️ BỘ HƠI'!$H$2,$C358)),ISNUMBER(SEARCH($C358,'⚙️ BỘ HƠI'!$H$2))),ROW()-2,99999))</f>
        <v/>
      </c>
    </row>
    <row r="359" ht="24.75" customHeight="1">
      <c r="A359" s="45" t="inlineStr">
        <is>
          <t>HH083977</t>
        </is>
      </c>
      <c r="B359" s="45" t="inlineStr">
        <is>
          <t>CUMMINS</t>
        </is>
      </c>
      <c r="C359" s="45" t="inlineStr">
        <is>
          <t>NH220</t>
        </is>
      </c>
      <c r="D359" s="45" t="inlineStr">
        <is>
          <t>130</t>
        </is>
      </c>
      <c r="E359" s="45" t="n"/>
      <c r="F359" s="45" t="n"/>
      <c r="G359" s="45" t="inlineStr">
        <is>
          <t>3.75K-3.77K-3.77K-5.98K</t>
        </is>
      </c>
      <c r="H359" s="45" t="inlineStr">
        <is>
          <t>HENWEIT, R-CM05-00</t>
        </is>
      </c>
      <c r="I359" s="45" t="inlineStr">
        <is>
          <t>1Máy</t>
        </is>
      </c>
      <c r="J359" s="54" t="n"/>
      <c r="K359" s="54" t="n">
        <v>295000</v>
      </c>
      <c r="L359" s="54" t="n">
        <v>315000</v>
      </c>
      <c r="M359" s="54" t="n">
        <v>330000</v>
      </c>
      <c r="N359" s="54" t="n"/>
      <c r="O359" s="45" t="n"/>
      <c r="P359" s="45" t="inlineStr">
        <is>
          <t>AR12098</t>
        </is>
      </c>
      <c r="Q359" s="45" t="n"/>
      <c r="R359" s="45" t="inlineStr">
        <is>
          <t>Séc măng Cummins NH220/ AR12098/ 3.75K-3.77K-3.77K-5.98K - HENWEIT, R-CM05-00</t>
        </is>
      </c>
      <c r="S359" s="61">
        <f>IF(OR('⚙️ BỘ HƠI'!$H$40=0,'⚙️ BỘ HƠI'!$H$2="",$C359="",LEFT($C359,1)="◆"),99999,IF(OR(ISNUMBER(SEARCH('⚙️ BỘ HƠI'!$H$2,$C359)),ISNUMBER(SEARCH($C359,'⚙️ BỘ HƠI'!$H$2))),ROW()-2,99999))</f>
        <v/>
      </c>
    </row>
    <row r="360" ht="24.75" customHeight="1">
      <c r="A360" s="43" t="inlineStr">
        <is>
          <t>HH00024</t>
        </is>
      </c>
      <c r="B360" s="43" t="inlineStr">
        <is>
          <t>CUMMINS</t>
        </is>
      </c>
      <c r="C360" s="43" t="inlineStr">
        <is>
          <t>NH220/HA180-4</t>
        </is>
      </c>
      <c r="D360" s="43" t="inlineStr">
        <is>
          <t>130</t>
        </is>
      </c>
      <c r="E360" s="43" t="n"/>
      <c r="F360" s="43" t="n"/>
      <c r="G360" s="43" t="inlineStr">
        <is>
          <t>3.75K-3.77K-3.77K-5.98K</t>
        </is>
      </c>
      <c r="H360" s="43" t="inlineStr">
        <is>
          <t>NPR</t>
        </is>
      </c>
      <c r="I360" s="43" t="inlineStr">
        <is>
          <t>1Máy</t>
        </is>
      </c>
      <c r="J360" s="53" t="n"/>
      <c r="K360" s="53" t="n">
        <v>2350000</v>
      </c>
      <c r="L360" s="53" t="n">
        <v>2450000</v>
      </c>
      <c r="M360" s="53" t="n">
        <v>2600000</v>
      </c>
      <c r="N360" s="53" t="n"/>
      <c r="O360" s="43" t="n"/>
      <c r="P360" s="43" t="inlineStr">
        <is>
          <t>SDL01231AB</t>
        </is>
      </c>
      <c r="Q360" s="43" t="n"/>
      <c r="R360" s="43" t="inlineStr">
        <is>
          <t>Séc măng NH220 / HA180-4/ 3.75K-3.77K-3.77K-5.98K (SDL01231AB) - NPR</t>
        </is>
      </c>
      <c r="S360" s="61">
        <f>IF(OR('⚙️ BỘ HƠI'!$H$40=0,'⚙️ BỘ HƠI'!$H$2="",$C360="",LEFT($C360,1)="◆"),99999,IF(OR(ISNUMBER(SEARCH('⚙️ BỘ HƠI'!$H$2,$C360)),ISNUMBER(SEARCH($C360,'⚙️ BỘ HƠI'!$H$2))),ROW()-2,99999))</f>
        <v/>
      </c>
    </row>
    <row r="361" ht="24.75" customHeight="1">
      <c r="A361" s="45" t="inlineStr">
        <is>
          <t>HH078202</t>
        </is>
      </c>
      <c r="B361" s="45" t="inlineStr">
        <is>
          <t>CUMMINS</t>
        </is>
      </c>
      <c r="C361" s="45" t="inlineStr">
        <is>
          <t>Cum/N14</t>
        </is>
      </c>
      <c r="D361" s="45" t="inlineStr">
        <is>
          <t>139.7</t>
        </is>
      </c>
      <c r="E361" s="45" t="n"/>
      <c r="F361" s="45" t="n"/>
      <c r="G361" s="45" t="inlineStr">
        <is>
          <t>3.7K-2.9K-4.8</t>
        </is>
      </c>
      <c r="H361" s="45" t="inlineStr">
        <is>
          <t>NPR</t>
        </is>
      </c>
      <c r="I361" s="45" t="inlineStr">
        <is>
          <t>Máy</t>
        </is>
      </c>
      <c r="J361" s="54" t="n"/>
      <c r="K361" s="54" t="n">
        <v>400000</v>
      </c>
      <c r="L361" s="54" t="n">
        <v>440000</v>
      </c>
      <c r="M361" s="54" t="n">
        <v>500000</v>
      </c>
      <c r="N361" s="54" t="n"/>
      <c r="O361" s="45" t="n"/>
      <c r="P361" s="45" t="inlineStr">
        <is>
          <t>YDL03466ZZ</t>
        </is>
      </c>
      <c r="Q361" s="45" t="n"/>
      <c r="R361" s="45" t="inlineStr">
        <is>
          <t>Séc măng Cum N14/ YDL03466ZZ (3.7K-2.9K-4.8) HỘP1- NPR</t>
        </is>
      </c>
      <c r="S361" s="61">
        <f>IF(OR('⚙️ BỘ HƠI'!$H$40=0,'⚙️ BỘ HƠI'!$H$2="",$C361="",LEFT($C361,1)="◆"),99999,IF(OR(ISNUMBER(SEARCH('⚙️ BỘ HƠI'!$H$2,$C361)),ISNUMBER(SEARCH($C361,'⚙️ BỘ HƠI'!$H$2))),ROW()-2,99999))</f>
        <v/>
      </c>
    </row>
    <row r="362" ht="24.75" customHeight="1">
      <c r="A362" s="43" t="inlineStr">
        <is>
          <t>HH077964</t>
        </is>
      </c>
      <c r="B362" s="43" t="inlineStr">
        <is>
          <t>CUMMINS</t>
        </is>
      </c>
      <c r="C362" s="43" t="inlineStr">
        <is>
          <t>N14</t>
        </is>
      </c>
      <c r="D362" s="43" t="inlineStr">
        <is>
          <t>139.7</t>
        </is>
      </c>
      <c r="E362" s="43" t="n"/>
      <c r="F362" s="43" t="n"/>
      <c r="G362" s="43" t="inlineStr">
        <is>
          <t>3.8K-2.85K-4.75</t>
        </is>
      </c>
      <c r="H362" s="43" t="inlineStr">
        <is>
          <t>IZUMI</t>
        </is>
      </c>
      <c r="I362" s="43" t="inlineStr">
        <is>
          <t>Máy</t>
        </is>
      </c>
      <c r="J362" s="53" t="n"/>
      <c r="K362" s="53" t="n">
        <v>270000</v>
      </c>
      <c r="L362" s="53" t="n">
        <v>280000</v>
      </c>
      <c r="M362" s="53" t="n">
        <v>300000</v>
      </c>
      <c r="N362" s="53" t="n"/>
      <c r="O362" s="43" t="n"/>
      <c r="P362" s="43" t="n"/>
      <c r="Q362" s="43" t="n"/>
      <c r="R362" s="43" t="inlineStr">
        <is>
          <t>Séc măng N14 / 3.8K-2.85K-4.75 - IZUMI</t>
        </is>
      </c>
      <c r="S362" s="61">
        <f>IF(OR('⚙️ BỘ HƠI'!$H$40=0,'⚙️ BỘ HƠI'!$H$2="",$C362="",LEFT($C362,1)="◆"),99999,IF(OR(ISNUMBER(SEARCH('⚙️ BỘ HƠI'!$H$2,$C362)),ISNUMBER(SEARCH($C362,'⚙️ BỘ HƠI'!$H$2))),ROW()-2,99999))</f>
        <v/>
      </c>
    </row>
    <row r="363" ht="24.75" customHeight="1">
      <c r="A363" s="45" t="inlineStr">
        <is>
          <t>HH077609</t>
        </is>
      </c>
      <c r="B363" s="45" t="inlineStr">
        <is>
          <t>CUMMINS</t>
        </is>
      </c>
      <c r="C363" s="45" t="inlineStr">
        <is>
          <t>N14/nhớt/thép</t>
        </is>
      </c>
      <c r="D363" s="45" t="inlineStr">
        <is>
          <t>139.7</t>
        </is>
      </c>
      <c r="E363" s="45" t="n"/>
      <c r="F363" s="45" t="n"/>
      <c r="G363" s="45" t="inlineStr">
        <is>
          <t>3.96K-3K-4.75</t>
        </is>
      </c>
      <c r="H363" s="45" t="inlineStr">
        <is>
          <t>HENWEIT 'R-CM22-00</t>
        </is>
      </c>
      <c r="I363" s="45" t="inlineStr">
        <is>
          <t>1Máy</t>
        </is>
      </c>
      <c r="J363" s="54" t="n"/>
      <c r="K363" s="54" t="n">
        <v>300000</v>
      </c>
      <c r="L363" s="54" t="n">
        <v>320000</v>
      </c>
      <c r="M363" s="54" t="n">
        <v>340000</v>
      </c>
      <c r="N363" s="54" t="n"/>
      <c r="O363" s="45" t="n"/>
      <c r="P363" s="45" t="inlineStr">
        <is>
          <t>4089489</t>
        </is>
      </c>
      <c r="Q363" s="45" t="n"/>
      <c r="R363" s="45" t="inlineStr">
        <is>
          <t>Séc măng Cummins N14/ 4089489/ 3.96K-3K-4.75, nhớt thép - HENWEIT 'R-CM22-00</t>
        </is>
      </c>
      <c r="S363" s="61">
        <f>IF(OR('⚙️ BỘ HƠI'!$H$40=0,'⚙️ BỘ HƠI'!$H$2="",$C363="",LEFT($C363,1)="◆"),99999,IF(OR(ISNUMBER(SEARCH('⚙️ BỘ HƠI'!$H$2,$C363)),ISNUMBER(SEARCH($C363,'⚙️ BỘ HƠI'!$H$2))),ROW()-2,99999))</f>
        <v/>
      </c>
    </row>
    <row r="364" ht="24.75" customHeight="1">
      <c r="A364" s="43" t="inlineStr">
        <is>
          <t>HH083978</t>
        </is>
      </c>
      <c r="B364" s="43" t="inlineStr">
        <is>
          <t>CUMMINS</t>
        </is>
      </c>
      <c r="C364" s="43" t="inlineStr">
        <is>
          <t>NT855</t>
        </is>
      </c>
      <c r="D364" s="43" t="inlineStr">
        <is>
          <t>139.7</t>
        </is>
      </c>
      <c r="E364" s="43" t="n"/>
      <c r="F364" s="43" t="n"/>
      <c r="G364" s="43" t="inlineStr">
        <is>
          <t>3.5K-2.89K-2.83K-4.76</t>
        </is>
      </c>
      <c r="H364" s="43" t="inlineStr">
        <is>
          <t>HENWEIT, R-CM19-00</t>
        </is>
      </c>
      <c r="I364" s="43" t="inlineStr">
        <is>
          <t>1Máy</t>
        </is>
      </c>
      <c r="J364" s="53" t="n"/>
      <c r="K364" s="53" t="n">
        <v>310000</v>
      </c>
      <c r="L364" s="53" t="n">
        <v>330000</v>
      </c>
      <c r="M364" s="53" t="n">
        <v>350000</v>
      </c>
      <c r="N364" s="53" t="n"/>
      <c r="O364" s="43" t="n"/>
      <c r="P364" s="43" t="inlineStr">
        <is>
          <t>3803471</t>
        </is>
      </c>
      <c r="Q364" s="43" t="n"/>
      <c r="R364" s="43" t="inlineStr">
        <is>
          <t>Séc măng Cummins NT855/ 3803471/ 3.5K-2.89K-2.83K-4.76 - HENWEIT, R-CM19-00</t>
        </is>
      </c>
      <c r="S364" s="61">
        <f>IF(OR('⚙️ BỘ HƠI'!$H$40=0,'⚙️ BỘ HƠI'!$H$2="",$C364="",LEFT($C364,1)="◆"),99999,IF(OR(ISNUMBER(SEARCH('⚙️ BỘ HƠI'!$H$2,$C364)),ISNUMBER(SEARCH($C364,'⚙️ BỘ HƠI'!$H$2))),ROW()-2,99999))</f>
        <v/>
      </c>
    </row>
    <row r="365" ht="24.75" customHeight="1">
      <c r="A365" s="45" t="inlineStr">
        <is>
          <t>HH077965</t>
        </is>
      </c>
      <c r="B365" s="45" t="inlineStr">
        <is>
          <t>CUMMINS</t>
        </is>
      </c>
      <c r="C365" s="45" t="inlineStr">
        <is>
          <t>NT855</t>
        </is>
      </c>
      <c r="D365" s="45" t="inlineStr">
        <is>
          <t>139.7</t>
        </is>
      </c>
      <c r="E365" s="45" t="n"/>
      <c r="F365" s="45" t="n"/>
      <c r="G365" s="45" t="inlineStr">
        <is>
          <t>3.8K-2.85K-2.85K-4.75</t>
        </is>
      </c>
      <c r="H365" s="45" t="inlineStr">
        <is>
          <t>IZUMI</t>
        </is>
      </c>
      <c r="I365" s="45" t="inlineStr">
        <is>
          <t>Máy</t>
        </is>
      </c>
      <c r="J365" s="54" t="n"/>
      <c r="K365" s="54" t="n">
        <v>290000</v>
      </c>
      <c r="L365" s="54" t="n">
        <v>320000</v>
      </c>
      <c r="M365" s="54" t="n">
        <v>350000</v>
      </c>
      <c r="N365" s="54" t="n"/>
      <c r="O365" s="45" t="n"/>
      <c r="P365" s="45" t="n"/>
      <c r="Q365" s="45" t="n"/>
      <c r="R365" s="45" t="inlineStr">
        <is>
          <t>Séc măng NT855 / 3.8K-2.85K-2.85K-4.75 - IZUMI</t>
        </is>
      </c>
      <c r="S365" s="61">
        <f>IF(OR('⚙️ BỘ HƠI'!$H$40=0,'⚙️ BỘ HƠI'!$H$2="",$C365="",LEFT($C365,1)="◆"),99999,IF(OR(ISNUMBER(SEARCH('⚙️ BỘ HƠI'!$H$2,$C365)),ISNUMBER(SEARCH($C365,'⚙️ BỘ HƠI'!$H$2))),ROW()-2,99999))</f>
        <v/>
      </c>
    </row>
    <row r="366" ht="24.75" customHeight="1">
      <c r="A366" s="43" t="inlineStr">
        <is>
          <t>HH081766</t>
        </is>
      </c>
      <c r="B366" s="43" t="inlineStr">
        <is>
          <t>CUMMINS</t>
        </is>
      </c>
      <c r="C366" s="43" t="inlineStr">
        <is>
          <t>KT19/KTA19</t>
        </is>
      </c>
      <c r="D366" s="43" t="inlineStr">
        <is>
          <t>158.7</t>
        </is>
      </c>
      <c r="E366" s="43" t="n"/>
      <c r="F366" s="43" t="n"/>
      <c r="G366" s="43" t="inlineStr">
        <is>
          <t>3.75K-3.75K-4.8</t>
        </is>
      </c>
      <c r="H366" s="43" t="inlineStr">
        <is>
          <t>NPR</t>
        </is>
      </c>
      <c r="I366" s="43" t="inlineStr">
        <is>
          <t>Máy</t>
        </is>
      </c>
      <c r="J366" s="53" t="n"/>
      <c r="K366" s="53" t="n">
        <v>300000</v>
      </c>
      <c r="L366" s="53" t="n">
        <v>330000</v>
      </c>
      <c r="M366" s="53" t="n">
        <v>360000</v>
      </c>
      <c r="N366" s="53" t="n"/>
      <c r="O366" s="43" t="n"/>
      <c r="P366" s="43" t="inlineStr">
        <is>
          <t>YDL03260ZZ</t>
        </is>
      </c>
      <c r="Q366" s="43" t="n"/>
      <c r="R366" s="43" t="inlineStr">
        <is>
          <t>Séc măng Cummins KT19/KTA19/YDL03260ZZ (3.75K-3.75K-4.8) HỘP1 - NPR</t>
        </is>
      </c>
      <c r="S366" s="61">
        <f>IF(OR('⚙️ BỘ HƠI'!$H$40=0,'⚙️ BỘ HƠI'!$H$2="",$C366="",LEFT($C366,1)="◆"),99999,IF(OR(ISNUMBER(SEARCH('⚙️ BỘ HƠI'!$H$2,$C366)),ISNUMBER(SEARCH($C366,'⚙️ BỘ HƠI'!$H$2))),ROW()-2,99999))</f>
        <v/>
      </c>
    </row>
    <row r="367" ht="24.75" customHeight="1">
      <c r="A367" s="45" t="inlineStr">
        <is>
          <t>HH084145</t>
        </is>
      </c>
      <c r="B367" s="45" t="inlineStr">
        <is>
          <t>CUMMINS</t>
        </is>
      </c>
      <c r="C367" s="45" t="inlineStr">
        <is>
          <t>ISL/9.5/116.5</t>
        </is>
      </c>
      <c r="D367" s="45" t="n"/>
      <c r="E367" s="45" t="n"/>
      <c r="F367" s="45" t="n"/>
      <c r="G367" s="45" t="inlineStr">
        <is>
          <t>3K-2.5-3.5</t>
        </is>
      </c>
      <c r="H367" s="45" t="inlineStr">
        <is>
          <t>HENWEIT R-CM74-00</t>
        </is>
      </c>
      <c r="I367" s="45" t="inlineStr">
        <is>
          <t>Máy</t>
        </is>
      </c>
      <c r="J367" s="54" t="n"/>
      <c r="K367" s="54" t="n">
        <v>230000</v>
      </c>
      <c r="L367" s="54" t="n">
        <v>250000</v>
      </c>
      <c r="M367" s="54" t="n">
        <v>270000</v>
      </c>
      <c r="N367" s="54" t="n"/>
      <c r="O367" s="45" t="n"/>
      <c r="P367" s="45" t="inlineStr">
        <is>
          <t>5482364</t>
        </is>
      </c>
      <c r="Q367" s="45" t="n"/>
      <c r="R367" s="45" t="inlineStr">
        <is>
          <t>Séc măng Cummins ISL 9.5/ 5482364/ 116.5 (3K-2.5-3.5) - HENWEIT R-CM74-00</t>
        </is>
      </c>
      <c r="S367" s="61">
        <f>IF(OR('⚙️ BỘ HƠI'!$H$40=0,'⚙️ BỘ HƠI'!$H$2="",$C367="",LEFT($C367,1)="◆"),99999,IF(OR(ISNUMBER(SEARCH('⚙️ BỘ HƠI'!$H$2,$C367)),ISNUMBER(SEARCH($C367,'⚙️ BỘ HƠI'!$H$2))),ROW()-2,99999))</f>
        <v/>
      </c>
    </row>
    <row r="368" ht="24.75" customHeight="1">
      <c r="A368" s="43" t="inlineStr">
        <is>
          <t>HH00117</t>
        </is>
      </c>
      <c r="B368" s="43" t="inlineStr">
        <is>
          <t>CUMMINS</t>
        </is>
      </c>
      <c r="C368" s="43" t="inlineStr">
        <is>
          <t>QSL/9.3/116.5mm/ISL/9.3</t>
        </is>
      </c>
      <c r="D368" s="43" t="n"/>
      <c r="E368" s="43" t="n"/>
      <c r="F368" s="43" t="n"/>
      <c r="G368" s="43" t="inlineStr">
        <is>
          <t>2.8K-2.5-3.5</t>
        </is>
      </c>
      <c r="H368" s="43" t="inlineStr">
        <is>
          <t>ZENT</t>
        </is>
      </c>
      <c r="I368" s="43" t="inlineStr">
        <is>
          <t>Máy</t>
        </is>
      </c>
      <c r="J368" s="53" t="n"/>
      <c r="K368" s="53" t="n">
        <v>220000</v>
      </c>
      <c r="L368" s="53" t="n">
        <v>240000</v>
      </c>
      <c r="M368" s="53" t="n">
        <v>260000</v>
      </c>
      <c r="N368" s="53" t="n"/>
      <c r="O368" s="43" t="n"/>
      <c r="P368" s="43" t="inlineStr">
        <is>
          <t>4376553</t>
        </is>
      </c>
      <c r="Q368" s="43" t="n"/>
      <c r="R368" s="43" t="inlineStr">
        <is>
          <t>Séc măng Cummins QSL 9.3 (4376553), 116.5mm, ISL 9.3, 2.8K-2.5-3.5 - ZENT</t>
        </is>
      </c>
      <c r="S368" s="61">
        <f>IF(OR('⚙️ BỘ HƠI'!$H$40=0,'⚙️ BỘ HƠI'!$H$2="",$C368="",LEFT($C368,1)="◆"),99999,IF(OR(ISNUMBER(SEARCH('⚙️ BỘ HƠI'!$H$2,$C368)),ISNUMBER(SEARCH($C368,'⚙️ BỘ HƠI'!$H$2))),ROW()-2,99999))</f>
        <v/>
      </c>
    </row>
    <row r="369" ht="24.75" customHeight="1">
      <c r="A369" s="74" t="n"/>
      <c r="B369" s="74" t="n"/>
      <c r="C369" s="75" t="inlineStr">
        <is>
          <t>◆ NISSAN</t>
        </is>
      </c>
      <c r="D369" s="74" t="n"/>
      <c r="E369" s="74" t="n"/>
      <c r="F369" s="74" t="n"/>
      <c r="G369" s="74" t="n"/>
      <c r="H369" s="74" t="n"/>
      <c r="I369" s="74" t="n"/>
      <c r="J369" s="76" t="n"/>
      <c r="K369" s="76" t="n"/>
      <c r="L369" s="76" t="n"/>
      <c r="M369" s="76" t="n"/>
      <c r="N369" s="76" t="n"/>
      <c r="O369" s="74" t="n"/>
      <c r="P369" s="74" t="n"/>
      <c r="Q369" s="74" t="n"/>
      <c r="R369" s="74" t="n"/>
      <c r="S369" s="61" t="n"/>
    </row>
    <row r="370" ht="24.75" customHeight="1">
      <c r="A370" s="43" t="inlineStr">
        <is>
          <t>HH072775</t>
        </is>
      </c>
      <c r="B370" s="43" t="inlineStr">
        <is>
          <t>NISSAN</t>
        </is>
      </c>
      <c r="C370" s="43" t="inlineStr">
        <is>
          <t>Nis/SD23/SD25</t>
        </is>
      </c>
      <c r="D370" s="43" t="inlineStr">
        <is>
          <t>89</t>
        </is>
      </c>
      <c r="E370" s="43" t="n"/>
      <c r="F370" s="43" t="n"/>
      <c r="G370" s="43" t="inlineStr">
        <is>
          <t>2.5-2-4.5</t>
        </is>
      </c>
      <c r="H370" s="43" t="inlineStr">
        <is>
          <t>NPR</t>
        </is>
      </c>
      <c r="I370" s="43" t="inlineStr">
        <is>
          <t>Máy</t>
        </is>
      </c>
      <c r="J370" s="53" t="n"/>
      <c r="K370" s="53" t="n">
        <v>700000</v>
      </c>
      <c r="L370" s="53" t="n">
        <v>750000</v>
      </c>
      <c r="M370" s="53" t="n">
        <v>800000</v>
      </c>
      <c r="N370" s="53" t="n"/>
      <c r="O370" s="43" t="n"/>
      <c r="P370" s="43" t="inlineStr">
        <is>
          <t>SDN31023ZZ</t>
        </is>
      </c>
      <c r="Q370" s="43" t="n"/>
      <c r="R370" s="43" t="inlineStr">
        <is>
          <t>Séc măng Nis SD23/SD25/SDN31023ZZ (2.5-2-4.5) HỘP4  - NPR</t>
        </is>
      </c>
      <c r="S370" s="61">
        <f>IF(OR('⚙️ BỘ HƠI'!$H$40=0,'⚙️ BỘ HƠI'!$H$2="",$C370="",LEFT($C370,1)="◆"),99999,IF(OR(ISNUMBER(SEARCH('⚙️ BỘ HƠI'!$H$2,$C370)),ISNUMBER(SEARCH($C370,'⚙️ BỘ HƠI'!$H$2))),ROW()-2,99999))</f>
        <v/>
      </c>
    </row>
    <row r="371" ht="24.75" customHeight="1">
      <c r="A371" s="45" t="inlineStr">
        <is>
          <t>HH075551</t>
        </is>
      </c>
      <c r="B371" s="45" t="inlineStr">
        <is>
          <t>NISSAN</t>
        </is>
      </c>
      <c r="C371" s="45" t="inlineStr">
        <is>
          <t>Nis/TD23/nhớt/thép</t>
        </is>
      </c>
      <c r="D371" s="45" t="inlineStr">
        <is>
          <t>89</t>
        </is>
      </c>
      <c r="E371" s="45" t="n"/>
      <c r="F371" s="45" t="n"/>
      <c r="G371" s="45" t="inlineStr">
        <is>
          <t>2.5-2-4</t>
        </is>
      </c>
      <c r="H371" s="45" t="inlineStr">
        <is>
          <t>NPR</t>
        </is>
      </c>
      <c r="I371" s="45" t="inlineStr">
        <is>
          <t>Máy</t>
        </is>
      </c>
      <c r="J371" s="54" t="n"/>
      <c r="K371" s="54" t="n">
        <v>650000</v>
      </c>
      <c r="L371" s="54" t="n">
        <v>700000</v>
      </c>
      <c r="M371" s="54" t="n">
        <v>750000</v>
      </c>
      <c r="N371" s="54" t="n"/>
      <c r="O371" s="45" t="n"/>
      <c r="P371" s="45" t="inlineStr">
        <is>
          <t>SDN31037ZZ</t>
        </is>
      </c>
      <c r="Q371" s="45" t="n"/>
      <c r="R371" s="45" t="inlineStr">
        <is>
          <t>Séc măng Nis TD23/ SDN31037ZZ, 89(2.5-2-4), nhớt thép, HỘP4 - NPR</t>
        </is>
      </c>
      <c r="S371" s="61">
        <f>IF(OR('⚙️ BỘ HƠI'!$H$40=0,'⚙️ BỘ HƠI'!$H$2="",$C371="",LEFT($C371,1)="◆"),99999,IF(OR(ISNUMBER(SEARCH('⚙️ BỘ HƠI'!$H$2,$C371)),ISNUMBER(SEARCH($C371,'⚙️ BỘ HƠI'!$H$2))),ROW()-2,99999))</f>
        <v/>
      </c>
    </row>
    <row r="372" ht="24.75" customHeight="1">
      <c r="A372" s="43" t="inlineStr">
        <is>
          <t>HH079793</t>
        </is>
      </c>
      <c r="B372" s="43" t="inlineStr">
        <is>
          <t>NISSAN</t>
        </is>
      </c>
      <c r="C372" s="43" t="inlineStr">
        <is>
          <t>TD23</t>
        </is>
      </c>
      <c r="D372" s="43" t="inlineStr">
        <is>
          <t>89</t>
        </is>
      </c>
      <c r="E372" s="43" t="n"/>
      <c r="F372" s="43" t="n"/>
      <c r="G372" s="43" t="inlineStr">
        <is>
          <t>2.5-2-4</t>
        </is>
      </c>
      <c r="H372" s="43" t="inlineStr">
        <is>
          <t>IZUMI</t>
        </is>
      </c>
      <c r="I372" s="43" t="inlineStr">
        <is>
          <t>1Máy</t>
        </is>
      </c>
      <c r="J372" s="53" t="n"/>
      <c r="K372" s="53" t="n">
        <v>100000</v>
      </c>
      <c r="L372" s="53" t="n">
        <v>110000</v>
      </c>
      <c r="M372" s="53" t="n">
        <v>120000</v>
      </c>
      <c r="N372" s="53" t="n"/>
      <c r="O372" s="43" t="n"/>
      <c r="P372" s="43" t="n"/>
      <c r="Q372" s="43" t="n"/>
      <c r="R372" s="43" t="inlineStr">
        <is>
          <t>Séc măng TD23 (2.5-2-4) - IZUMI</t>
        </is>
      </c>
      <c r="S372" s="61">
        <f>IF(OR('⚙️ BỘ HƠI'!$H$40=0,'⚙️ BỘ HƠI'!$H$2="",$C372="",LEFT($C372,1)="◆"),99999,IF(OR(ISNUMBER(SEARCH('⚙️ BỘ HƠI'!$H$2,$C372)),ISNUMBER(SEARCH($C372,'⚙️ BỘ HƠI'!$H$2))),ROW()-2,99999))</f>
        <v/>
      </c>
    </row>
    <row r="373" ht="24.75" customHeight="1">
      <c r="A373" s="45" t="inlineStr">
        <is>
          <t>HH00029</t>
        </is>
      </c>
      <c r="B373" s="45" t="inlineStr">
        <is>
          <t>NISSAN</t>
        </is>
      </c>
      <c r="C373" s="45" t="inlineStr">
        <is>
          <t>BD30/TD27</t>
        </is>
      </c>
      <c r="D373" s="45" t="inlineStr">
        <is>
          <t>96</t>
        </is>
      </c>
      <c r="E373" s="45" t="n"/>
      <c r="F373" s="45" t="n"/>
      <c r="G373" s="45" t="inlineStr">
        <is>
          <t>2.5-2-4</t>
        </is>
      </c>
      <c r="H373" s="45" t="inlineStr">
        <is>
          <t>TP</t>
        </is>
      </c>
      <c r="I373" s="45" t="inlineStr">
        <is>
          <t>Cái</t>
        </is>
      </c>
      <c r="J373" s="54" t="n"/>
      <c r="K373" s="54" t="n"/>
      <c r="L373" s="54" t="n"/>
      <c r="M373" s="54" t="n"/>
      <c r="N373" s="54" t="n"/>
      <c r="O373" s="45" t="n"/>
      <c r="P373" s="45" t="n"/>
      <c r="Q373" s="45" t="n"/>
      <c r="R373" s="45" t="inlineStr">
        <is>
          <t>Séc măng BD30/TD27 (2.5-2-4) - TP</t>
        </is>
      </c>
      <c r="S373" s="61">
        <f>IF(OR('⚙️ BỘ HƠI'!$H$40=0,'⚙️ BỘ HƠI'!$H$2="",$C373="",LEFT($C373,1)="◆"),99999,IF(OR(ISNUMBER(SEARCH('⚙️ BỘ HƠI'!$H$2,$C373)),ISNUMBER(SEARCH($C373,'⚙️ BỘ HƠI'!$H$2))),ROW()-2,99999))</f>
        <v/>
      </c>
    </row>
    <row r="374" ht="24.75" customHeight="1">
      <c r="A374" s="43" t="inlineStr">
        <is>
          <t>HH084173</t>
        </is>
      </c>
      <c r="B374" s="43" t="inlineStr">
        <is>
          <t>NISSAN</t>
        </is>
      </c>
      <c r="C374" s="43" t="inlineStr">
        <is>
          <t>BD30/TD27</t>
        </is>
      </c>
      <c r="D374" s="43" t="inlineStr">
        <is>
          <t>96</t>
        </is>
      </c>
      <c r="E374" s="43" t="n"/>
      <c r="F374" s="43" t="n"/>
      <c r="G374" s="43" t="inlineStr">
        <is>
          <t>2.5-2-4</t>
        </is>
      </c>
      <c r="H374" s="43" t="inlineStr">
        <is>
          <t>HENWEIT, R-NA48-00</t>
        </is>
      </c>
      <c r="I374" s="43" t="inlineStr">
        <is>
          <t>Máy</t>
        </is>
      </c>
      <c r="J374" s="53" t="n"/>
      <c r="K374" s="53" t="n">
        <v>130000</v>
      </c>
      <c r="L374" s="53" t="n">
        <v>140000</v>
      </c>
      <c r="M374" s="53" t="n">
        <v>150000</v>
      </c>
      <c r="N374" s="53" t="n"/>
      <c r="O374" s="43" t="n"/>
      <c r="P374" s="43" t="n"/>
      <c r="Q374" s="43" t="n"/>
      <c r="R374" s="43" t="inlineStr">
        <is>
          <t>Séc măng Nissan BD30/ 96 (2.5-2-4) TD27 - HENWEIT, R-NA48-00</t>
        </is>
      </c>
      <c r="S374" s="61">
        <f>IF(OR('⚙️ BỘ HƠI'!$H$40=0,'⚙️ BỘ HƠI'!$H$2="",$C374="",LEFT($C374,1)="◆"),99999,IF(OR(ISNUMBER(SEARCH('⚙️ BỘ HƠI'!$H$2,$C374)),ISNUMBER(SEARCH($C374,'⚙️ BỘ HƠI'!$H$2))),ROW()-2,99999))</f>
        <v/>
      </c>
    </row>
    <row r="375" ht="24.75" customHeight="1">
      <c r="A375" s="45" t="inlineStr">
        <is>
          <t>HH078333</t>
        </is>
      </c>
      <c r="B375" s="45" t="inlineStr">
        <is>
          <t>NISSAN</t>
        </is>
      </c>
      <c r="C375" s="45" t="inlineStr">
        <is>
          <t>BD30/TD27/-/ART</t>
        </is>
      </c>
      <c r="D375" s="45" t="inlineStr">
        <is>
          <t>96</t>
        </is>
      </c>
      <c r="E375" s="45" t="n"/>
      <c r="F375" s="45" t="n"/>
      <c r="G375" s="45" t="inlineStr">
        <is>
          <t>2.5-2-4</t>
        </is>
      </c>
      <c r="H375" s="45" t="n"/>
      <c r="I375" s="45" t="inlineStr">
        <is>
          <t>Máy</t>
        </is>
      </c>
      <c r="J375" s="54" t="n"/>
      <c r="K375" s="54" t="n">
        <v>180000</v>
      </c>
      <c r="L375" s="54" t="n">
        <v>190000</v>
      </c>
      <c r="M375" s="54" t="n">
        <v>200000</v>
      </c>
      <c r="N375" s="54" t="n"/>
      <c r="O375" s="45" t="n"/>
      <c r="P375" s="45" t="inlineStr">
        <is>
          <t>17909602-00</t>
        </is>
      </c>
      <c r="Q375" s="45" t="n"/>
      <c r="R375" s="45" t="inlineStr">
        <is>
          <t>Séc măng BD30/TD27 NISSAN 96 (2.5-2-4) - ART 17909602-00</t>
        </is>
      </c>
      <c r="S375" s="61">
        <f>IF(OR('⚙️ BỘ HƠI'!$H$40=0,'⚙️ BỘ HƠI'!$H$2="",$C375="",LEFT($C375,1)="◆"),99999,IF(OR(ISNUMBER(SEARCH('⚙️ BỘ HƠI'!$H$2,$C375)),ISNUMBER(SEARCH($C375,'⚙️ BỘ HƠI'!$H$2))),ROW()-2,99999))</f>
        <v/>
      </c>
    </row>
    <row r="376" ht="24.75" customHeight="1">
      <c r="A376" s="43" t="inlineStr">
        <is>
          <t>HH076922</t>
        </is>
      </c>
      <c r="B376" s="43" t="inlineStr">
        <is>
          <t>NISSAN</t>
        </is>
      </c>
      <c r="C376" s="43" t="inlineStr">
        <is>
          <t>BD30T/TD27</t>
        </is>
      </c>
      <c r="D376" s="43" t="inlineStr">
        <is>
          <t>96</t>
        </is>
      </c>
      <c r="E376" s="43" t="n"/>
      <c r="F376" s="43" t="n"/>
      <c r="G376" s="43" t="inlineStr">
        <is>
          <t>2.5HK-2-3</t>
        </is>
      </c>
      <c r="H376" s="43" t="inlineStr">
        <is>
          <t>NPR</t>
        </is>
      </c>
      <c r="I376" s="43" t="inlineStr">
        <is>
          <t>Máy</t>
        </is>
      </c>
      <c r="J376" s="53" t="n"/>
      <c r="K376" s="53" t="n"/>
      <c r="L376" s="53" t="n"/>
      <c r="M376" s="53" t="n"/>
      <c r="N376" s="53" t="n"/>
      <c r="O376" s="43" t="n"/>
      <c r="P376" s="43" t="n"/>
      <c r="Q376" s="43" t="n"/>
      <c r="R376" s="43" t="inlineStr">
        <is>
          <t>Séc măng BD30T/TD27 (2.5HK-2-3) - NPR</t>
        </is>
      </c>
      <c r="S376" s="61">
        <f>IF(OR('⚙️ BỘ HƠI'!$H$40=0,'⚙️ BỘ HƠI'!$H$2="",$C376="",LEFT($C376,1)="◆"),99999,IF(OR(ISNUMBER(SEARCH('⚙️ BỘ HƠI'!$H$2,$C376)),ISNUMBER(SEARCH($C376,'⚙️ BỘ HƠI'!$H$2))),ROW()-2,99999))</f>
        <v/>
      </c>
    </row>
    <row r="377" ht="24.75" customHeight="1">
      <c r="A377" s="45" t="inlineStr">
        <is>
          <t>HH0640</t>
        </is>
      </c>
      <c r="B377" s="45" t="inlineStr">
        <is>
          <t>NISSAN</t>
        </is>
      </c>
      <c r="C377" s="45" t="inlineStr">
        <is>
          <t>Nis/BD30/TD27/nhớt/thép/4</t>
        </is>
      </c>
      <c r="D377" s="45" t="inlineStr">
        <is>
          <t>96</t>
        </is>
      </c>
      <c r="E377" s="45" t="n"/>
      <c r="F377" s="45" t="n"/>
      <c r="G377" s="45" t="inlineStr">
        <is>
          <t>2.5-2-4</t>
        </is>
      </c>
      <c r="H377" s="45" t="inlineStr">
        <is>
          <t>NPR</t>
        </is>
      </c>
      <c r="I377" s="45" t="inlineStr">
        <is>
          <t>Máy</t>
        </is>
      </c>
      <c r="J377" s="54" t="n"/>
      <c r="K377" s="54" t="n">
        <v>710000</v>
      </c>
      <c r="L377" s="54" t="n">
        <v>750000</v>
      </c>
      <c r="M377" s="54" t="n">
        <v>800000</v>
      </c>
      <c r="N377" s="54" t="n"/>
      <c r="O377" s="45" t="n"/>
      <c r="P377" s="45" t="inlineStr">
        <is>
          <t>SDN30150ZX</t>
        </is>
      </c>
      <c r="Q377" s="45" t="n"/>
      <c r="R377" s="45" t="inlineStr">
        <is>
          <t>Séc măng Nis BD30/ SDN30150ZX (2.5-2-4) TD27, nhớt thép, hộp 4 - NPR</t>
        </is>
      </c>
      <c r="S377" s="61">
        <f>IF(OR('⚙️ BỘ HƠI'!$H$40=0,'⚙️ BỘ HƠI'!$H$2="",$C377="",LEFT($C377,1)="◆"),99999,IF(OR(ISNUMBER(SEARCH('⚙️ BỘ HƠI'!$H$2,$C377)),ISNUMBER(SEARCH($C377,'⚙️ BỘ HƠI'!$H$2))),ROW()-2,99999))</f>
        <v/>
      </c>
    </row>
    <row r="378" ht="24.75" customHeight="1">
      <c r="A378" s="43" t="inlineStr">
        <is>
          <t>HH074584</t>
        </is>
      </c>
      <c r="B378" s="43" t="inlineStr">
        <is>
          <t>NISSAN</t>
        </is>
      </c>
      <c r="C378" s="43" t="inlineStr">
        <is>
          <t>Nis/TD27-T/BD30/1+3thép</t>
        </is>
      </c>
      <c r="D378" s="43" t="inlineStr">
        <is>
          <t>96</t>
        </is>
      </c>
      <c r="E378" s="43" t="n"/>
      <c r="F378" s="43" t="n"/>
      <c r="G378" s="43" t="inlineStr">
        <is>
          <t>2.5HK-2-4</t>
        </is>
      </c>
      <c r="H378" s="43" t="inlineStr">
        <is>
          <t>NPR</t>
        </is>
      </c>
      <c r="I378" s="43" t="inlineStr">
        <is>
          <t>Máy</t>
        </is>
      </c>
      <c r="J378" s="53" t="n"/>
      <c r="K378" s="53" t="n">
        <v>750000</v>
      </c>
      <c r="L378" s="53" t="n">
        <v>800000</v>
      </c>
      <c r="M378" s="53" t="n">
        <v>850000</v>
      </c>
      <c r="N378" s="53" t="n"/>
      <c r="O378" s="43" t="n"/>
      <c r="P378" s="43" t="inlineStr">
        <is>
          <t>SDN30147ZZ</t>
        </is>
      </c>
      <c r="Q378" s="43" t="n"/>
      <c r="R378" s="43" t="inlineStr">
        <is>
          <t>Séc măng Nis TD27-T/ SDN30147ZZ (2.5HK-2-4) BD30, 1+3thép, HỘP4 - NPR</t>
        </is>
      </c>
      <c r="S378" s="61">
        <f>IF(OR('⚙️ BỘ HƠI'!$H$40=0,'⚙️ BỘ HƠI'!$H$2="",$C378="",LEFT($C378,1)="◆"),99999,IF(OR(ISNUMBER(SEARCH('⚙️ BỘ HƠI'!$H$2,$C378)),ISNUMBER(SEARCH($C378,'⚙️ BỘ HƠI'!$H$2))),ROW()-2,99999))</f>
        <v/>
      </c>
    </row>
    <row r="379" ht="24.75" customHeight="1">
      <c r="A379" s="45" t="inlineStr">
        <is>
          <t>HH080947</t>
        </is>
      </c>
      <c r="B379" s="45" t="inlineStr">
        <is>
          <t>NISSAN</t>
        </is>
      </c>
      <c r="C379" s="45" t="inlineStr">
        <is>
          <t>TD27/BD30</t>
        </is>
      </c>
      <c r="D379" s="45" t="inlineStr">
        <is>
          <t>96</t>
        </is>
      </c>
      <c r="E379" s="45" t="n"/>
      <c r="F379" s="45" t="n"/>
      <c r="G379" s="45" t="inlineStr">
        <is>
          <t>2.5-2-4</t>
        </is>
      </c>
      <c r="H379" s="45" t="inlineStr">
        <is>
          <t>IZ IKAZU</t>
        </is>
      </c>
      <c r="I379" s="45" t="inlineStr">
        <is>
          <t>Máy</t>
        </is>
      </c>
      <c r="J379" s="54" t="n"/>
      <c r="K379" s="54" t="n">
        <v>110000</v>
      </c>
      <c r="L379" s="54" t="n">
        <v>120000</v>
      </c>
      <c r="M379" s="54" t="n">
        <v>130000</v>
      </c>
      <c r="N379" s="54" t="n"/>
      <c r="O379" s="45" t="n"/>
      <c r="P379" s="45" t="n"/>
      <c r="Q379" s="45" t="n"/>
      <c r="R379" s="45" t="inlineStr">
        <is>
          <t>Séc măng TD27 / BD30 (2.5-2-4) - IZ IKAZU</t>
        </is>
      </c>
      <c r="S379" s="61">
        <f>IF(OR('⚙️ BỘ HƠI'!$H$40=0,'⚙️ BỘ HƠI'!$H$2="",$C379="",LEFT($C379,1)="◆"),99999,IF(OR(ISNUMBER(SEARCH('⚙️ BỘ HƠI'!$H$2,$C379)),ISNUMBER(SEARCH($C379,'⚙️ BỘ HƠI'!$H$2))),ROW()-2,99999))</f>
        <v/>
      </c>
    </row>
    <row r="380" ht="24.75" customHeight="1">
      <c r="A380" s="43" t="inlineStr">
        <is>
          <t>HH078334</t>
        </is>
      </c>
      <c r="B380" s="43" t="inlineStr">
        <is>
          <t>NISSAN</t>
        </is>
      </c>
      <c r="C380" s="43" t="inlineStr">
        <is>
          <t>TD27/BD30/-/ART</t>
        </is>
      </c>
      <c r="D380" s="43" t="inlineStr">
        <is>
          <t>96</t>
        </is>
      </c>
      <c r="E380" s="43" t="n"/>
      <c r="F380" s="43" t="n"/>
      <c r="G380" s="43" t="inlineStr">
        <is>
          <t>2.5HK-2-3</t>
        </is>
      </c>
      <c r="H380" s="43" t="n"/>
      <c r="I380" s="43" t="inlineStr">
        <is>
          <t>Máy</t>
        </is>
      </c>
      <c r="J380" s="53" t="n"/>
      <c r="K380" s="53" t="n">
        <v>190000</v>
      </c>
      <c r="L380" s="53" t="n">
        <v>200000</v>
      </c>
      <c r="M380" s="53" t="n">
        <v>220000</v>
      </c>
      <c r="N380" s="53" t="n"/>
      <c r="O380" s="43" t="n"/>
      <c r="P380" s="43" t="inlineStr">
        <is>
          <t>17909603-00</t>
        </is>
      </c>
      <c r="Q380" s="43" t="n"/>
      <c r="R380" s="43" t="inlineStr">
        <is>
          <t>Séc măng TD27 / BD30 / NISSAN 96 (2.5HK-2-3) - ART 17909603-00</t>
        </is>
      </c>
      <c r="S380" s="61">
        <f>IF(OR('⚙️ BỘ HƠI'!$H$40=0,'⚙️ BỘ HƠI'!$H$2="",$C380="",LEFT($C380,1)="◆"),99999,IF(OR(ISNUMBER(SEARCH('⚙️ BỘ HƠI'!$H$2,$C380)),ISNUMBER(SEARCH($C380,'⚙️ BỘ HƠI'!$H$2))),ROW()-2,99999))</f>
        <v/>
      </c>
    </row>
    <row r="381" ht="24.75" customHeight="1">
      <c r="A381" s="45" t="inlineStr">
        <is>
          <t>HH078039</t>
        </is>
      </c>
      <c r="B381" s="45" t="inlineStr">
        <is>
          <t>NISSAN</t>
        </is>
      </c>
      <c r="C381" s="45" t="inlineStr">
        <is>
          <t>TD27/BD30/-/ART</t>
        </is>
      </c>
      <c r="D381" s="45" t="inlineStr">
        <is>
          <t>96</t>
        </is>
      </c>
      <c r="E381" s="45" t="n"/>
      <c r="F381" s="45" t="n"/>
      <c r="G381" s="45" t="inlineStr">
        <is>
          <t>2.5-2-3</t>
        </is>
      </c>
      <c r="H381" s="45" t="n"/>
      <c r="I381" s="45" t="inlineStr">
        <is>
          <t>Máy</t>
        </is>
      </c>
      <c r="J381" s="54" t="n"/>
      <c r="K381" s="54" t="n">
        <v>190000</v>
      </c>
      <c r="L381" s="54" t="n">
        <v>200000</v>
      </c>
      <c r="M381" s="54" t="n">
        <v>220000</v>
      </c>
      <c r="N381" s="54" t="n"/>
      <c r="O381" s="45" t="n"/>
      <c r="P381" s="45" t="inlineStr">
        <is>
          <t>17909601</t>
        </is>
      </c>
      <c r="Q381" s="45" t="n"/>
      <c r="R381" s="45" t="inlineStr">
        <is>
          <t>Séc măng TD27 / BD30 NISSAN 96 (2.5-2-3) - ART 17909601</t>
        </is>
      </c>
      <c r="S381" s="61">
        <f>IF(OR('⚙️ BỘ HƠI'!$H$40=0,'⚙️ BỘ HƠI'!$H$2="",$C381="",LEFT($C381,1)="◆"),99999,IF(OR(ISNUMBER(SEARCH('⚙️ BỘ HƠI'!$H$2,$C381)),ISNUMBER(SEARCH($C381,'⚙️ BỘ HƠI'!$H$2))),ROW()-2,99999))</f>
        <v/>
      </c>
    </row>
    <row r="382" ht="24.75" customHeight="1">
      <c r="A382" s="43" t="inlineStr">
        <is>
          <t>HH075480</t>
        </is>
      </c>
      <c r="B382" s="43" t="inlineStr">
        <is>
          <t>NISSAN</t>
        </is>
      </c>
      <c r="C382" s="43" t="inlineStr">
        <is>
          <t>Nis/QD32/NA/1+3/thép</t>
        </is>
      </c>
      <c r="D382" s="43" t="inlineStr">
        <is>
          <t>99.2</t>
        </is>
      </c>
      <c r="E382" s="43" t="n"/>
      <c r="F382" s="43" t="n"/>
      <c r="G382" s="43" t="inlineStr">
        <is>
          <t>2.5-2-3</t>
        </is>
      </c>
      <c r="H382" s="43" t="inlineStr">
        <is>
          <t>NPR</t>
        </is>
      </c>
      <c r="I382" s="43" t="inlineStr">
        <is>
          <t>Máy</t>
        </is>
      </c>
      <c r="J382" s="53" t="n"/>
      <c r="K382" s="53" t="n">
        <v>650000</v>
      </c>
      <c r="L382" s="53" t="n">
        <v>700000</v>
      </c>
      <c r="M382" s="53" t="n">
        <v>750000</v>
      </c>
      <c r="N382" s="53" t="n"/>
      <c r="O382" s="43" t="n"/>
      <c r="P382" s="43" t="inlineStr">
        <is>
          <t>SDN30152ZZ</t>
        </is>
      </c>
      <c r="Q382" s="43" t="n"/>
      <c r="R382" s="43" t="inlineStr">
        <is>
          <t>Séc măng Nis QD32 NA/SDN30152ZZ (2.5-2-3) 1+3 thép, HỘP4 - NPR</t>
        </is>
      </c>
      <c r="S382" s="61">
        <f>IF(OR('⚙️ BỘ HƠI'!$H$40=0,'⚙️ BỘ HƠI'!$H$2="",$C382="",LEFT($C382,1)="◆"),99999,IF(OR(ISNUMBER(SEARCH('⚙️ BỘ HƠI'!$H$2,$C382)),ISNUMBER(SEARCH($C382,'⚙️ BỘ HƠI'!$H$2))),ROW()-2,99999))</f>
        <v/>
      </c>
    </row>
    <row r="383" ht="24.75" customHeight="1">
      <c r="A383" s="45" t="inlineStr">
        <is>
          <t>HH072273</t>
        </is>
      </c>
      <c r="B383" s="45" t="inlineStr">
        <is>
          <t>NISSAN</t>
        </is>
      </c>
      <c r="C383" s="45" t="inlineStr">
        <is>
          <t>Nis/QD32/nhớt/thép</t>
        </is>
      </c>
      <c r="D383" s="45" t="inlineStr">
        <is>
          <t>99.2</t>
        </is>
      </c>
      <c r="E383" s="45" t="n"/>
      <c r="F383" s="45" t="n"/>
      <c r="G383" s="45" t="inlineStr">
        <is>
          <t>2.5HK-2-3</t>
        </is>
      </c>
      <c r="H383" s="45" t="inlineStr">
        <is>
          <t>NPR</t>
        </is>
      </c>
      <c r="I383" s="45" t="inlineStr">
        <is>
          <t>Máy</t>
        </is>
      </c>
      <c r="J383" s="54" t="n"/>
      <c r="K383" s="54" t="n">
        <v>650000</v>
      </c>
      <c r="L383" s="54" t="n">
        <v>700000</v>
      </c>
      <c r="M383" s="54" t="n">
        <v>750000</v>
      </c>
      <c r="N383" s="54" t="n"/>
      <c r="O383" s="45" t="n"/>
      <c r="P383" s="45" t="inlineStr">
        <is>
          <t>SDN30164ZZ</t>
        </is>
      </c>
      <c r="Q383" s="45" t="n"/>
      <c r="R383" s="45" t="inlineStr">
        <is>
          <t>Séc măng Nis QD32/ SDN30164ZZ (2.5HK-2-3) nhớt thép, HỘP4 - NPR</t>
        </is>
      </c>
      <c r="S383" s="61">
        <f>IF(OR('⚙️ BỘ HƠI'!$H$40=0,'⚙️ BỘ HƠI'!$H$2="",$C383="",LEFT($C383,1)="◆"),99999,IF(OR(ISNUMBER(SEARCH('⚙️ BỘ HƠI'!$H$2,$C383)),ISNUMBER(SEARCH($C383,'⚙️ BỘ HƠI'!$H$2))),ROW()-2,99999))</f>
        <v/>
      </c>
    </row>
    <row r="384" ht="24.75" customHeight="1">
      <c r="A384" s="43" t="inlineStr">
        <is>
          <t>HH080949</t>
        </is>
      </c>
      <c r="B384" s="43" t="inlineStr">
        <is>
          <t>NISSAN</t>
        </is>
      </c>
      <c r="C384" s="43" t="inlineStr">
        <is>
          <t>ED33/FD33</t>
        </is>
      </c>
      <c r="D384" s="43" t="inlineStr">
        <is>
          <t>100</t>
        </is>
      </c>
      <c r="E384" s="43" t="n"/>
      <c r="F384" s="43" t="n"/>
      <c r="G384" s="43" t="inlineStr">
        <is>
          <t>2-2-4</t>
        </is>
      </c>
      <c r="H384" s="43" t="inlineStr">
        <is>
          <t>IZ IKAZU</t>
        </is>
      </c>
      <c r="I384" s="43" t="inlineStr">
        <is>
          <t>1Máy</t>
        </is>
      </c>
      <c r="J384" s="53" t="n"/>
      <c r="K384" s="53" t="n">
        <v>110000</v>
      </c>
      <c r="L384" s="53" t="n">
        <v>120000</v>
      </c>
      <c r="M384" s="53" t="n">
        <v>130000</v>
      </c>
      <c r="N384" s="53" t="n"/>
      <c r="O384" s="43" t="n"/>
      <c r="P384" s="43" t="n"/>
      <c r="Q384" s="43" t="n"/>
      <c r="R384" s="43" t="inlineStr">
        <is>
          <t>Séc măng ED33/FD33 (2-2-4) - IZ IKAZU</t>
        </is>
      </c>
      <c r="S384" s="61">
        <f>IF(OR('⚙️ BỘ HƠI'!$H$40=0,'⚙️ BỘ HƠI'!$H$2="",$C384="",LEFT($C384,1)="◆"),99999,IF(OR(ISNUMBER(SEARCH('⚙️ BỘ HƠI'!$H$2,$C384)),ISNUMBER(SEARCH($C384,'⚙️ BỘ HƠI'!$H$2))),ROW()-2,99999))</f>
        <v/>
      </c>
    </row>
    <row r="385" ht="24.75" customHeight="1">
      <c r="A385" s="45" t="inlineStr">
        <is>
          <t>HH0568</t>
        </is>
      </c>
      <c r="B385" s="45" t="inlineStr">
        <is>
          <t>NISSAN</t>
        </is>
      </c>
      <c r="C385" s="45" t="inlineStr">
        <is>
          <t>ED33/FD33</t>
        </is>
      </c>
      <c r="D385" s="45" t="inlineStr">
        <is>
          <t>100</t>
        </is>
      </c>
      <c r="E385" s="45" t="n"/>
      <c r="F385" s="45" t="n"/>
      <c r="G385" s="45" t="inlineStr">
        <is>
          <t>3-2-4.5</t>
        </is>
      </c>
      <c r="H385" s="45" t="inlineStr">
        <is>
          <t>NPR</t>
        </is>
      </c>
      <c r="I385" s="45" t="inlineStr">
        <is>
          <t>Máy</t>
        </is>
      </c>
      <c r="J385" s="54" t="n"/>
      <c r="K385" s="54" t="n"/>
      <c r="L385" s="54" t="n"/>
      <c r="M385" s="54" t="n"/>
      <c r="N385" s="54" t="n"/>
      <c r="O385" s="45" t="n"/>
      <c r="P385" s="45" t="n"/>
      <c r="Q385" s="45" t="n"/>
      <c r="R385" s="45" t="inlineStr">
        <is>
          <t>Séc măng ED33/FD33 (3-2-4.5) - NPR</t>
        </is>
      </c>
      <c r="S385" s="61">
        <f>IF(OR('⚙️ BỘ HƠI'!$H$40=0,'⚙️ BỘ HƠI'!$H$2="",$C385="",LEFT($C385,1)="◆"),99999,IF(OR(ISNUMBER(SEARCH('⚙️ BỘ HƠI'!$H$2,$C385)),ISNUMBER(SEARCH($C385,'⚙️ BỘ HƠI'!$H$2))),ROW()-2,99999))</f>
        <v/>
      </c>
    </row>
    <row r="386" ht="24.75" customHeight="1">
      <c r="A386" s="43" t="inlineStr">
        <is>
          <t>HH078335</t>
        </is>
      </c>
      <c r="B386" s="43" t="inlineStr">
        <is>
          <t>NISSAN</t>
        </is>
      </c>
      <c r="C386" s="43" t="inlineStr">
        <is>
          <t>ED33/FD33/-/ART</t>
        </is>
      </c>
      <c r="D386" s="43" t="inlineStr">
        <is>
          <t>100</t>
        </is>
      </c>
      <c r="E386" s="43" t="n"/>
      <c r="F386" s="43" t="n"/>
      <c r="G386" s="43" t="inlineStr">
        <is>
          <t>2-2-4</t>
        </is>
      </c>
      <c r="H386" s="43" t="n"/>
      <c r="I386" s="43" t="inlineStr">
        <is>
          <t>Máy</t>
        </is>
      </c>
      <c r="J386" s="53" t="n"/>
      <c r="K386" s="53" t="n">
        <v>180000</v>
      </c>
      <c r="L386" s="53" t="n">
        <v>190000</v>
      </c>
      <c r="M386" s="53" t="n">
        <v>200000</v>
      </c>
      <c r="N386" s="53" t="n"/>
      <c r="O386" s="43" t="n"/>
      <c r="P386" s="43" t="inlineStr">
        <is>
          <t>17910003-00</t>
        </is>
      </c>
      <c r="Q386" s="43" t="n"/>
      <c r="R386" s="43" t="inlineStr">
        <is>
          <t>Séc măng ED33 / FD33 NISSAN 100 (2-2-4) - ART 17910003-00</t>
        </is>
      </c>
      <c r="S386" s="61">
        <f>IF(OR('⚙️ BỘ HƠI'!$H$40=0,'⚙️ BỘ HƠI'!$H$2="",$C386="",LEFT($C386,1)="◆"),99999,IF(OR(ISNUMBER(SEARCH('⚙️ BỘ HƠI'!$H$2,$C386)),ISNUMBER(SEARCH($C386,'⚙️ BỘ HƠI'!$H$2))),ROW()-2,99999))</f>
        <v/>
      </c>
    </row>
    <row r="387" ht="24.75" customHeight="1">
      <c r="A387" s="45" t="inlineStr">
        <is>
          <t>HH070259</t>
        </is>
      </c>
      <c r="B387" s="45" t="inlineStr">
        <is>
          <t>NISSAN</t>
        </is>
      </c>
      <c r="C387" s="45" t="inlineStr">
        <is>
          <t>FD33/ED33</t>
        </is>
      </c>
      <c r="D387" s="45" t="inlineStr">
        <is>
          <t>100</t>
        </is>
      </c>
      <c r="E387" s="45" t="n"/>
      <c r="F387" s="45" t="n"/>
      <c r="G387" s="45" t="inlineStr">
        <is>
          <t>2-2-4</t>
        </is>
      </c>
      <c r="H387" s="45" t="inlineStr">
        <is>
          <t>TP</t>
        </is>
      </c>
      <c r="I387" s="45" t="inlineStr">
        <is>
          <t>Cái</t>
        </is>
      </c>
      <c r="J387" s="54" t="n"/>
      <c r="K387" s="54" t="n"/>
      <c r="L387" s="54" t="n"/>
      <c r="M387" s="54" t="n"/>
      <c r="N387" s="54" t="n"/>
      <c r="O387" s="45" t="n"/>
      <c r="P387" s="45" t="n"/>
      <c r="Q387" s="45" t="n"/>
      <c r="R387" s="45" t="inlineStr">
        <is>
          <t>Séc măng Nissan FD33/ED33 (2-2-4) - TP</t>
        </is>
      </c>
      <c r="S387" s="61">
        <f>IF(OR('⚙️ BỘ HƠI'!$H$40=0,'⚙️ BỘ HƠI'!$H$2="",$C387="",LEFT($C387,1)="◆"),99999,IF(OR(ISNUMBER(SEARCH('⚙️ BỘ HƠI'!$H$2,$C387)),ISNUMBER(SEARCH($C387,'⚙️ BỘ HƠI'!$H$2))),ROW()-2,99999))</f>
        <v/>
      </c>
    </row>
    <row r="388" ht="24.75" customHeight="1">
      <c r="A388" s="43" t="inlineStr">
        <is>
          <t>HH00133</t>
        </is>
      </c>
      <c r="B388" s="43" t="inlineStr">
        <is>
          <t>NISSAN</t>
        </is>
      </c>
      <c r="C388" s="43" t="inlineStr">
        <is>
          <t>FD33T/ED33T</t>
        </is>
      </c>
      <c r="D388" s="43" t="inlineStr">
        <is>
          <t>100</t>
        </is>
      </c>
      <c r="E388" s="43" t="n"/>
      <c r="F388" s="43" t="n"/>
      <c r="G388" s="43" t="inlineStr">
        <is>
          <t>3HK-2-4.5</t>
        </is>
      </c>
      <c r="H388" s="43" t="inlineStr">
        <is>
          <t>NPR</t>
        </is>
      </c>
      <c r="I388" s="43" t="inlineStr">
        <is>
          <t>Cái</t>
        </is>
      </c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inlineStr">
        <is>
          <t>Séc măng FD33T/ED33T (3HK-2-4.5) - NPR</t>
        </is>
      </c>
      <c r="S388" s="61">
        <f>IF(OR('⚙️ BỘ HƠI'!$H$40=0,'⚙️ BỘ HƠI'!$H$2="",$C388="",LEFT($C388,1)="◆"),99999,IF(OR(ISNUMBER(SEARCH('⚙️ BỘ HƠI'!$H$2,$C388)),ISNUMBER(SEARCH($C388,'⚙️ BỘ HƠI'!$H$2))),ROW()-2,99999))</f>
        <v/>
      </c>
    </row>
    <row r="389" ht="24.75" customHeight="1">
      <c r="A389" s="45" t="inlineStr">
        <is>
          <t>HH070548</t>
        </is>
      </c>
      <c r="B389" s="45" t="inlineStr">
        <is>
          <t>NISSAN</t>
        </is>
      </c>
      <c r="C389" s="45" t="inlineStr">
        <is>
          <t>Nis/ED33/NEW/FD33/nhớt/thép</t>
        </is>
      </c>
      <c r="D389" s="45" t="inlineStr">
        <is>
          <t>100</t>
        </is>
      </c>
      <c r="E389" s="45" t="n"/>
      <c r="F389" s="45" t="n"/>
      <c r="G389" s="45" t="inlineStr">
        <is>
          <t>2-2-4</t>
        </is>
      </c>
      <c r="H389" s="45" t="inlineStr">
        <is>
          <t>NPR</t>
        </is>
      </c>
      <c r="I389" s="45" t="inlineStr">
        <is>
          <t>Máy</t>
        </is>
      </c>
      <c r="J389" s="54" t="n"/>
      <c r="K389" s="54" t="n">
        <v>930000</v>
      </c>
      <c r="L389" s="54" t="n">
        <v>990000</v>
      </c>
      <c r="M389" s="54" t="n">
        <v>1060000</v>
      </c>
      <c r="N389" s="54" t="n"/>
      <c r="O389" s="45" t="n"/>
      <c r="P389" s="45" t="inlineStr">
        <is>
          <t>SDN31050ZZ</t>
        </is>
      </c>
      <c r="Q389" s="45" t="n"/>
      <c r="R389" s="45" t="inlineStr">
        <is>
          <t>Séc măng Nis ED33 NEW/SDN31050ZZ (2-2-4) FD33 nhớt thép, HỘP4- NPR</t>
        </is>
      </c>
      <c r="S389" s="61">
        <f>IF(OR('⚙️ BỘ HƠI'!$H$40=0,'⚙️ BỘ HƠI'!$H$2="",$C389="",LEFT($C389,1)="◆"),99999,IF(OR(ISNUMBER(SEARCH('⚙️ BỘ HƠI'!$H$2,$C389)),ISNUMBER(SEARCH($C389,'⚙️ BỘ HƠI'!$H$2))),ROW()-2,99999))</f>
        <v/>
      </c>
    </row>
    <row r="390" ht="24.75" customHeight="1">
      <c r="A390" s="43" t="inlineStr">
        <is>
          <t>HH079844</t>
        </is>
      </c>
      <c r="B390" s="43" t="inlineStr">
        <is>
          <t>NISSAN</t>
        </is>
      </c>
      <c r="C390" s="43" t="inlineStr">
        <is>
          <t>Nis/FD6T/NEW/FD33/ED33</t>
        </is>
      </c>
      <c r="D390" s="43" t="inlineStr">
        <is>
          <t>100</t>
        </is>
      </c>
      <c r="E390" s="43" t="n"/>
      <c r="F390" s="43" t="n"/>
      <c r="G390" s="43" t="inlineStr">
        <is>
          <t>3HK-2-4.5</t>
        </is>
      </c>
      <c r="H390" s="43" t="inlineStr">
        <is>
          <t>NPR</t>
        </is>
      </c>
      <c r="I390" s="43" t="inlineStr">
        <is>
          <t>Máy</t>
        </is>
      </c>
      <c r="J390" s="53" t="n"/>
      <c r="K390" s="53" t="n">
        <v>200000</v>
      </c>
      <c r="L390" s="53" t="n">
        <v>220000</v>
      </c>
      <c r="M390" s="53" t="n">
        <v>240000</v>
      </c>
      <c r="N390" s="53" t="n"/>
      <c r="O390" s="43" t="n"/>
      <c r="P390" s="43" t="inlineStr">
        <is>
          <t>YDN31026ZZ</t>
        </is>
      </c>
      <c r="Q390" s="43" t="n"/>
      <c r="R390" s="43" t="inlineStr">
        <is>
          <t>Séc măng Nis FD6T NEW/ YDN31026ZZ (3HK-2-4.5) FD33/ED33, HỘP1 - NPR</t>
        </is>
      </c>
      <c r="S390" s="61">
        <f>IF(OR('⚙️ BỘ HƠI'!$H$40=0,'⚙️ BỘ HƠI'!$H$2="",$C390="",LEFT($C390,1)="◆"),99999,IF(OR(ISNUMBER(SEARCH('⚙️ BỘ HƠI'!$H$2,$C390)),ISNUMBER(SEARCH($C390,'⚙️ BỘ HƠI'!$H$2))),ROW()-2,99999))</f>
        <v/>
      </c>
    </row>
    <row r="391" ht="24.75" customHeight="1">
      <c r="A391" s="45" t="inlineStr">
        <is>
          <t>HH081554</t>
        </is>
      </c>
      <c r="B391" s="45" t="inlineStr">
        <is>
          <t>NISSAN</t>
        </is>
      </c>
      <c r="C391" s="45" t="inlineStr">
        <is>
          <t>Nis/FD35-T/102.5/nhớt/thép/BỘ4</t>
        </is>
      </c>
      <c r="D391" s="45" t="inlineStr">
        <is>
          <t>102.5</t>
        </is>
      </c>
      <c r="E391" s="45" t="n"/>
      <c r="F391" s="45" t="n"/>
      <c r="G391" s="45" t="inlineStr">
        <is>
          <t>3HK-2-4</t>
        </is>
      </c>
      <c r="H391" s="45" t="inlineStr">
        <is>
          <t>NPR</t>
        </is>
      </c>
      <c r="I391" s="45" t="inlineStr">
        <is>
          <t>Máy</t>
        </is>
      </c>
      <c r="J391" s="54" t="n"/>
      <c r="K391" s="54" t="n">
        <v>800000</v>
      </c>
      <c r="L391" s="54" t="n">
        <v>850000</v>
      </c>
      <c r="M391" s="54" t="n">
        <v>900000</v>
      </c>
      <c r="N391" s="54" t="n"/>
      <c r="O391" s="45" t="n"/>
      <c r="P391" s="45" t="inlineStr">
        <is>
          <t>SDN31057ZZ</t>
        </is>
      </c>
      <c r="Q391" s="45" t="n"/>
      <c r="R391" s="45" t="inlineStr">
        <is>
          <t>Séc măng Nis FD35-T/SDN31057ZZ, 102.5 (3HK-2-4) nhớt thép, BỘ4 - NPR</t>
        </is>
      </c>
      <c r="S391" s="61">
        <f>IF(OR('⚙️ BỘ HƠI'!$H$40=0,'⚙️ BỘ HƠI'!$H$2="",$C391="",LEFT($C391,1)="◆"),99999,IF(OR(ISNUMBER(SEARCH('⚙️ BỘ HƠI'!$H$2,$C391)),ISNUMBER(SEARCH($C391,'⚙️ BỘ HƠI'!$H$2))),ROW()-2,99999))</f>
        <v/>
      </c>
    </row>
    <row r="392" ht="24.75" customHeight="1">
      <c r="A392" s="43" t="inlineStr">
        <is>
          <t>HH077263</t>
        </is>
      </c>
      <c r="B392" s="43" t="inlineStr">
        <is>
          <t>NISSAN</t>
        </is>
      </c>
      <c r="C392" s="43" t="inlineStr">
        <is>
          <t>FD42/FD46</t>
        </is>
      </c>
      <c r="D392" s="43" t="inlineStr">
        <is>
          <t>108</t>
        </is>
      </c>
      <c r="E392" s="43" t="n"/>
      <c r="F392" s="43" t="n"/>
      <c r="G392" s="43" t="inlineStr">
        <is>
          <t>3-2-4</t>
        </is>
      </c>
      <c r="H392" s="43" t="inlineStr">
        <is>
          <t>TP</t>
        </is>
      </c>
      <c r="I392" s="43" t="inlineStr">
        <is>
          <t>Cái</t>
        </is>
      </c>
      <c r="J392" s="53" t="n"/>
      <c r="K392" s="53" t="n"/>
      <c r="L392" s="53" t="n"/>
      <c r="M392" s="53" t="n"/>
      <c r="N392" s="53" t="n"/>
      <c r="O392" s="43" t="n"/>
      <c r="P392" s="43" t="n"/>
      <c r="Q392" s="43" t="n"/>
      <c r="R392" s="43" t="inlineStr">
        <is>
          <t>Séc măng FD42 / FD46 (3-2-4) - TP</t>
        </is>
      </c>
      <c r="S392" s="61">
        <f>IF(OR('⚙️ BỘ HƠI'!$H$40=0,'⚙️ BỘ HƠI'!$H$2="",$C392="",LEFT($C392,1)="◆"),99999,IF(OR(ISNUMBER(SEARCH('⚙️ BỘ HƠI'!$H$2,$C392)),ISNUMBER(SEARCH($C392,'⚙️ BỘ HƠI'!$H$2))),ROW()-2,99999))</f>
        <v/>
      </c>
    </row>
    <row r="393" ht="24.75" customHeight="1">
      <c r="A393" s="45" t="inlineStr">
        <is>
          <t>HH075422</t>
        </is>
      </c>
      <c r="B393" s="45" t="inlineStr">
        <is>
          <t>NISSAN</t>
        </is>
      </c>
      <c r="C393" s="45" t="inlineStr">
        <is>
          <t>FE6-TA/FD46-T</t>
        </is>
      </c>
      <c r="D393" s="45" t="inlineStr">
        <is>
          <t>108</t>
        </is>
      </c>
      <c r="E393" s="45" t="n"/>
      <c r="F393" s="45" t="n"/>
      <c r="G393" s="45" t="inlineStr">
        <is>
          <t>2.5HK-2-4</t>
        </is>
      </c>
      <c r="H393" s="45" t="inlineStr">
        <is>
          <t>NPR</t>
        </is>
      </c>
      <c r="I393" s="45" t="inlineStr">
        <is>
          <t>Máy</t>
        </is>
      </c>
      <c r="J393" s="54" t="n"/>
      <c r="K393" s="54" t="n">
        <v>1100000</v>
      </c>
      <c r="L393" s="54" t="n">
        <v>1200000</v>
      </c>
      <c r="M393" s="54" t="n">
        <v>1250000</v>
      </c>
      <c r="N393" s="54" t="n"/>
      <c r="O393" s="45" t="n"/>
      <c r="P393" s="45" t="inlineStr">
        <is>
          <t>SDN31054ZZ</t>
        </is>
      </c>
      <c r="Q393" s="45" t="n"/>
      <c r="R393" s="45" t="inlineStr">
        <is>
          <t>Séc măng FE6-TA/ FD46-T (2.5HK-2-4) SDN31054ZZ - NPR</t>
        </is>
      </c>
      <c r="S393" s="61">
        <f>IF(OR('⚙️ BỘ HƠI'!$H$40=0,'⚙️ BỘ HƠI'!$H$2="",$C393="",LEFT($C393,1)="◆"),99999,IF(OR(ISNUMBER(SEARCH('⚙️ BỘ HƠI'!$H$2,$C393)),ISNUMBER(SEARCH($C393,'⚙️ BỘ HƠI'!$H$2))),ROW()-2,99999))</f>
        <v/>
      </c>
    </row>
    <row r="394" ht="24.75" customHeight="1">
      <c r="A394" s="43" t="inlineStr">
        <is>
          <t>HH078808</t>
        </is>
      </c>
      <c r="B394" s="43" t="inlineStr">
        <is>
          <t>NISSAN</t>
        </is>
      </c>
      <c r="C394" s="43" t="inlineStr">
        <is>
          <t>Nis/FD46/FD42/1+3/thép/BỘ4</t>
        </is>
      </c>
      <c r="D394" s="43" t="inlineStr">
        <is>
          <t>108</t>
        </is>
      </c>
      <c r="E394" s="43" t="n"/>
      <c r="F394" s="43" t="n"/>
      <c r="G394" s="43" t="inlineStr">
        <is>
          <t>3-2-4</t>
        </is>
      </c>
      <c r="H394" s="43" t="inlineStr">
        <is>
          <t>NPR</t>
        </is>
      </c>
      <c r="I394" s="43" t="inlineStr">
        <is>
          <t>Máy</t>
        </is>
      </c>
      <c r="J394" s="53" t="n"/>
      <c r="K394" s="53" t="n">
        <v>600000</v>
      </c>
      <c r="L394" s="53" t="n">
        <v>650000</v>
      </c>
      <c r="M394" s="53" t="n">
        <v>700000</v>
      </c>
      <c r="N394" s="53" t="n"/>
      <c r="O394" s="43" t="n"/>
      <c r="P394" s="43" t="inlineStr">
        <is>
          <t>SDN31064ZX</t>
        </is>
      </c>
      <c r="Q394" s="43" t="n"/>
      <c r="R394" s="43" t="inlineStr">
        <is>
          <t>Séc măng Nis FD46/ SDN31064ZX (3-2-4) FD42, 1+3 thép, BỘ4 - NPR</t>
        </is>
      </c>
      <c r="S394" s="61">
        <f>IF(OR('⚙️ BỘ HƠI'!$H$40=0,'⚙️ BỘ HƠI'!$H$2="",$C394="",LEFT($C394,1)="◆"),99999,IF(OR(ISNUMBER(SEARCH('⚙️ BỘ HƠI'!$H$2,$C394)),ISNUMBER(SEARCH($C394,'⚙️ BỘ HƠI'!$H$2))),ROW()-2,99999))</f>
        <v/>
      </c>
    </row>
    <row r="395" ht="24.75" customHeight="1">
      <c r="A395" s="45" t="inlineStr">
        <is>
          <t>HH073525</t>
        </is>
      </c>
      <c r="B395" s="45" t="inlineStr">
        <is>
          <t>NISSAN</t>
        </is>
      </c>
      <c r="C395" s="45" t="inlineStr">
        <is>
          <t>Nis/MD92/1+3/thép</t>
        </is>
      </c>
      <c r="D395" s="45" t="inlineStr">
        <is>
          <t>125</t>
        </is>
      </c>
      <c r="E395" s="45" t="n"/>
      <c r="F395" s="45" t="n"/>
      <c r="G395" s="45" t="inlineStr">
        <is>
          <t>2-2-3</t>
        </is>
      </c>
      <c r="H395" s="45" t="inlineStr">
        <is>
          <t>NPR</t>
        </is>
      </c>
      <c r="I395" s="45" t="inlineStr">
        <is>
          <t>Máy</t>
        </is>
      </c>
      <c r="J395" s="54" t="n"/>
      <c r="K395" s="54" t="n">
        <v>1500000</v>
      </c>
      <c r="L395" s="54" t="n">
        <v>1600000</v>
      </c>
      <c r="M395" s="54" t="n">
        <v>1700000</v>
      </c>
      <c r="N395" s="54" t="n"/>
      <c r="O395" s="45" t="n"/>
      <c r="P395" s="45" t="inlineStr">
        <is>
          <t>SDN31077ZZ</t>
        </is>
      </c>
      <c r="Q395" s="45" t="n"/>
      <c r="R395" s="45" t="inlineStr">
        <is>
          <t>Séc măng Nis MD92/ SDN31077ZZ (2-2-3) 1+3 thép HỘP6 - NPR</t>
        </is>
      </c>
      <c r="S395" s="61">
        <f>IF(OR('⚙️ BỘ HƠI'!$H$40=0,'⚙️ BỘ HƠI'!$H$2="",$C395="",LEFT($C395,1)="◆"),99999,IF(OR(ISNUMBER(SEARCH('⚙️ BỘ HƠI'!$H$2,$C395)),ISNUMBER(SEARCH($C395,'⚙️ BỘ HƠI'!$H$2))),ROW()-2,99999))</f>
        <v/>
      </c>
    </row>
    <row r="396" ht="24.75" customHeight="1">
      <c r="A396" s="43" t="inlineStr">
        <is>
          <t>HH083704</t>
        </is>
      </c>
      <c r="B396" s="43" t="inlineStr">
        <is>
          <t>NISSAN</t>
        </is>
      </c>
      <c r="C396" s="43" t="inlineStr">
        <is>
          <t>Nis/MD92/TCI/thép</t>
        </is>
      </c>
      <c r="D396" s="43" t="inlineStr">
        <is>
          <t>125</t>
        </is>
      </c>
      <c r="E396" s="43" t="n"/>
      <c r="F396" s="43" t="n"/>
      <c r="G396" s="43" t="inlineStr">
        <is>
          <t>2.5HK-2-3</t>
        </is>
      </c>
      <c r="H396" s="43" t="inlineStr">
        <is>
          <t>NPR</t>
        </is>
      </c>
      <c r="I396" s="43" t="inlineStr">
        <is>
          <t>Máy</t>
        </is>
      </c>
      <c r="J396" s="53" t="n"/>
      <c r="K396" s="53" t="n">
        <v>1800000</v>
      </c>
      <c r="L396" s="53" t="n">
        <v>1900000</v>
      </c>
      <c r="M396" s="53" t="n">
        <v>2000000</v>
      </c>
      <c r="N396" s="53" t="n"/>
      <c r="O396" s="43" t="n"/>
      <c r="P396" s="43" t="inlineStr">
        <is>
          <t>SDN31053ZY</t>
        </is>
      </c>
      <c r="Q396" s="43" t="n"/>
      <c r="R396" s="43" t="inlineStr">
        <is>
          <t>Séc măng Nis MD92 TCI/SDN31053ZY (2.5HK-2-3) thép, HỘP6 - NPR</t>
        </is>
      </c>
      <c r="S396" s="61">
        <f>IF(OR('⚙️ BỘ HƠI'!$H$40=0,'⚙️ BỘ HƠI'!$H$2="",$C396="",LEFT($C396,1)="◆"),99999,IF(OR(ISNUMBER(SEARCH('⚙️ BỘ HƠI'!$H$2,$C396)),ISNUMBER(SEARCH($C396,'⚙️ BỘ HƠI'!$H$2))),ROW()-2,99999))</f>
        <v/>
      </c>
    </row>
    <row r="397" ht="24.75" customHeight="1">
      <c r="A397" s="45" t="inlineStr">
        <is>
          <t>HH079845</t>
        </is>
      </c>
      <c r="B397" s="45" t="inlineStr">
        <is>
          <t>NISSAN</t>
        </is>
      </c>
      <c r="C397" s="45" t="inlineStr">
        <is>
          <t>Nis/PD6/nhớt/thép</t>
        </is>
      </c>
      <c r="D397" s="45" t="inlineStr">
        <is>
          <t>125</t>
        </is>
      </c>
      <c r="E397" s="45" t="n"/>
      <c r="F397" s="45" t="n"/>
      <c r="G397" s="45" t="inlineStr">
        <is>
          <t>5-3.5-5</t>
        </is>
      </c>
      <c r="H397" s="45" t="inlineStr">
        <is>
          <t>NPR</t>
        </is>
      </c>
      <c r="I397" s="45" t="inlineStr">
        <is>
          <t>Máy</t>
        </is>
      </c>
      <c r="J397" s="54" t="n"/>
      <c r="K397" s="54" t="n">
        <v>1100000</v>
      </c>
      <c r="L397" s="54" t="n">
        <v>1200000</v>
      </c>
      <c r="M397" s="54" t="n">
        <v>1300000</v>
      </c>
      <c r="N397" s="54" t="n"/>
      <c r="O397" s="45" t="n"/>
      <c r="P397" s="45" t="inlineStr">
        <is>
          <t>SDN31007ZX</t>
        </is>
      </c>
      <c r="Q397" s="45" t="n"/>
      <c r="R397" s="45" t="inlineStr">
        <is>
          <t>Séc măng Nis PD6/ SDN31007ZX (5-3.5-5) nhớt thép, HỘP6 - NPR</t>
        </is>
      </c>
      <c r="S397" s="61">
        <f>IF(OR('⚙️ BỘ HƠI'!$H$40=0,'⚙️ BỘ HƠI'!$H$2="",$C397="",LEFT($C397,1)="◆"),99999,IF(OR(ISNUMBER(SEARCH('⚙️ BỘ HƠI'!$H$2,$C397)),ISNUMBER(SEARCH($C397,'⚙️ BỘ HƠI'!$H$2))),ROW()-2,99999))</f>
        <v/>
      </c>
    </row>
    <row r="398" ht="24.75" customHeight="1">
      <c r="A398" s="43" t="inlineStr">
        <is>
          <t>HH078798</t>
        </is>
      </c>
      <c r="B398" s="43" t="inlineStr">
        <is>
          <t>NISSAN</t>
        </is>
      </c>
      <c r="C398" s="43" t="inlineStr">
        <is>
          <t>Nis/PD6T/nhớt/thép</t>
        </is>
      </c>
      <c r="D398" s="43" t="inlineStr">
        <is>
          <t>125</t>
        </is>
      </c>
      <c r="E398" s="43" t="n"/>
      <c r="F398" s="43" t="n"/>
      <c r="G398" s="43" t="inlineStr">
        <is>
          <t>4K-3.5-5</t>
        </is>
      </c>
      <c r="H398" s="43" t="inlineStr">
        <is>
          <t>NPR</t>
        </is>
      </c>
      <c r="I398" s="43" t="inlineStr">
        <is>
          <t>Máy</t>
        </is>
      </c>
      <c r="J398" s="53" t="n"/>
      <c r="K398" s="53" t="n">
        <v>1600000</v>
      </c>
      <c r="L398" s="53" t="n">
        <v>1700000</v>
      </c>
      <c r="M398" s="53" t="n">
        <v>1800000</v>
      </c>
      <c r="N398" s="53" t="n"/>
      <c r="O398" s="43" t="n"/>
      <c r="P398" s="43" t="inlineStr">
        <is>
          <t>SDN31012ZX</t>
        </is>
      </c>
      <c r="Q398" s="43" t="n"/>
      <c r="R398" s="43" t="inlineStr">
        <is>
          <t>Séc măng Nis PD6T/SDN31012ZX (4K-3.5-5) nhớt thép HỘP6- NPR</t>
        </is>
      </c>
      <c r="S398" s="61">
        <f>IF(OR('⚙️ BỘ HƠI'!$H$40=0,'⚙️ BỘ HƠI'!$H$2="",$C398="",LEFT($C398,1)="◆"),99999,IF(OR(ISNUMBER(SEARCH('⚙️ BỘ HƠI'!$H$2,$C398)),ISNUMBER(SEARCH($C398,'⚙️ BỘ HƠI'!$H$2))),ROW()-2,99999))</f>
        <v/>
      </c>
    </row>
    <row r="399" ht="24.75" customHeight="1">
      <c r="A399" s="45" t="inlineStr">
        <is>
          <t>HH078040</t>
        </is>
      </c>
      <c r="B399" s="45" t="inlineStr">
        <is>
          <t>NISSAN</t>
        </is>
      </c>
      <c r="C399" s="45" t="inlineStr">
        <is>
          <t>PD6/-/ART</t>
        </is>
      </c>
      <c r="D399" s="45" t="inlineStr">
        <is>
          <t>125</t>
        </is>
      </c>
      <c r="E399" s="45" t="n"/>
      <c r="F399" s="45" t="n"/>
      <c r="G399" s="45" t="inlineStr">
        <is>
          <t>5-3.5-5</t>
        </is>
      </c>
      <c r="H399" s="45" t="n"/>
      <c r="I399" s="45" t="inlineStr">
        <is>
          <t>Máy</t>
        </is>
      </c>
      <c r="J399" s="54" t="n"/>
      <c r="K399" s="54" t="n">
        <v>310000</v>
      </c>
      <c r="L399" s="54" t="n">
        <v>330000</v>
      </c>
      <c r="M399" s="54" t="n">
        <v>350000</v>
      </c>
      <c r="N399" s="54" t="n"/>
      <c r="O399" s="45" t="n"/>
      <c r="P399" s="45" t="inlineStr">
        <is>
          <t>17912501</t>
        </is>
      </c>
      <c r="Q399" s="45" t="n"/>
      <c r="R399" s="45" t="inlineStr">
        <is>
          <t>Séc măng PD6 / NISSAN 125 (5-3.5-5) - ART 17912501</t>
        </is>
      </c>
      <c r="S399" s="61">
        <f>IF(OR('⚙️ BỘ HƠI'!$H$40=0,'⚙️ BỘ HƠI'!$H$2="",$C399="",LEFT($C399,1)="◆"),99999,IF(OR(ISNUMBER(SEARCH('⚙️ BỘ HƠI'!$H$2,$C399)),ISNUMBER(SEARCH($C399,'⚙️ BỘ HƠI'!$H$2))),ROW()-2,99999))</f>
        <v/>
      </c>
    </row>
    <row r="400" ht="24.75" customHeight="1">
      <c r="A400" s="43" t="inlineStr">
        <is>
          <t>HH0575</t>
        </is>
      </c>
      <c r="B400" s="43" t="inlineStr">
        <is>
          <t>NISSAN</t>
        </is>
      </c>
      <c r="C400" s="43" t="inlineStr">
        <is>
          <t>PD6T</t>
        </is>
      </c>
      <c r="D400" s="43" t="inlineStr">
        <is>
          <t>125</t>
        </is>
      </c>
      <c r="E400" s="43" t="n"/>
      <c r="F400" s="43" t="n"/>
      <c r="G400" s="43" t="inlineStr">
        <is>
          <t>4K-3.5-5</t>
        </is>
      </c>
      <c r="H400" s="43" t="inlineStr">
        <is>
          <t>RIK</t>
        </is>
      </c>
      <c r="I400" s="43" t="inlineStr">
        <is>
          <t>Bộ</t>
        </is>
      </c>
      <c r="J400" s="53" t="n"/>
      <c r="K400" s="53" t="n"/>
      <c r="L400" s="53" t="n"/>
      <c r="M400" s="53" t="n"/>
      <c r="N400" s="53" t="n"/>
      <c r="O400" s="43" t="n"/>
      <c r="P400" s="43" t="n"/>
      <c r="Q400" s="43" t="n"/>
      <c r="R400" s="43" t="inlineStr">
        <is>
          <t>Séc măng PD6T (4K-3.5-5) - RIK</t>
        </is>
      </c>
      <c r="S400" s="61">
        <f>IF(OR('⚙️ BỘ HƠI'!$H$40=0,'⚙️ BỘ HƠI'!$H$2="",$C400="",LEFT($C400,1)="◆"),99999,IF(OR(ISNUMBER(SEARCH('⚙️ BỘ HƠI'!$H$2,$C400)),ISNUMBER(SEARCH($C400,'⚙️ BỘ HƠI'!$H$2))),ROW()-2,99999))</f>
        <v/>
      </c>
    </row>
    <row r="401" ht="24.75" customHeight="1">
      <c r="A401" s="45" t="inlineStr">
        <is>
          <t>HH079293</t>
        </is>
      </c>
      <c r="B401" s="45" t="inlineStr">
        <is>
          <t>NISSAN</t>
        </is>
      </c>
      <c r="C401" s="45" t="inlineStr">
        <is>
          <t>Nis/PE6</t>
        </is>
      </c>
      <c r="D401" s="45" t="inlineStr">
        <is>
          <t>133</t>
        </is>
      </c>
      <c r="E401" s="45" t="n"/>
      <c r="F401" s="45" t="n"/>
      <c r="G401" s="45" t="inlineStr">
        <is>
          <t>4K-3.5-6</t>
        </is>
      </c>
      <c r="H401" s="45" t="inlineStr">
        <is>
          <t>NPR</t>
        </is>
      </c>
      <c r="I401" s="45" t="inlineStr">
        <is>
          <t>Máy</t>
        </is>
      </c>
      <c r="J401" s="54" t="n"/>
      <c r="K401" s="54" t="n">
        <v>1900000</v>
      </c>
      <c r="L401" s="54" t="n">
        <v>2050000</v>
      </c>
      <c r="M401" s="54" t="n">
        <v>2300000</v>
      </c>
      <c r="N401" s="54" t="n"/>
      <c r="O401" s="45" t="n"/>
      <c r="P401" s="45" t="inlineStr">
        <is>
          <t>SDN31011ZZ</t>
        </is>
      </c>
      <c r="Q401" s="45" t="n"/>
      <c r="R401" s="45" t="inlineStr">
        <is>
          <t>Séc măng Nis PE6/ SDN31011ZZ (4K-3.5-6) HỘP6 - NPR</t>
        </is>
      </c>
      <c r="S401" s="61">
        <f>IF(OR('⚙️ BỘ HƠI'!$H$40=0,'⚙️ BỘ HƠI'!$H$2="",$C401="",LEFT($C401,1)="◆"),99999,IF(OR(ISNUMBER(SEARCH('⚙️ BỘ HƠI'!$H$2,$C401)),ISNUMBER(SEARCH($C401,'⚙️ BỘ HƠI'!$H$2))),ROW()-2,99999))</f>
        <v/>
      </c>
    </row>
    <row r="402" ht="24.75" customHeight="1">
      <c r="A402" s="43" t="inlineStr">
        <is>
          <t>HH083705</t>
        </is>
      </c>
      <c r="B402" s="43" t="inlineStr">
        <is>
          <t>NISSAN</t>
        </is>
      </c>
      <c r="C402" s="43" t="inlineStr">
        <is>
          <t>Nis/PE6T</t>
        </is>
      </c>
      <c r="D402" s="43" t="inlineStr">
        <is>
          <t>133</t>
        </is>
      </c>
      <c r="E402" s="43" t="n"/>
      <c r="F402" s="43" t="n"/>
      <c r="G402" s="43" t="inlineStr">
        <is>
          <t>4HK-3.5-6</t>
        </is>
      </c>
      <c r="H402" s="43" t="inlineStr">
        <is>
          <t>NPR</t>
        </is>
      </c>
      <c r="I402" s="43" t="inlineStr">
        <is>
          <t>Máy</t>
        </is>
      </c>
      <c r="J402" s="53" t="n"/>
      <c r="K402" s="53" t="n">
        <v>1900000</v>
      </c>
      <c r="L402" s="53" t="n">
        <v>2050000</v>
      </c>
      <c r="M402" s="53" t="n">
        <v>2200000</v>
      </c>
      <c r="N402" s="53" t="n"/>
      <c r="O402" s="43" t="n"/>
      <c r="P402" s="43" t="inlineStr">
        <is>
          <t>SDN31022ZY</t>
        </is>
      </c>
      <c r="Q402" s="43" t="n"/>
      <c r="R402" s="43" t="inlineStr">
        <is>
          <t>Séc măng Nis PE6T/ SDN31022ZY (4HK-3.5-6) HỘP6 - NPR</t>
        </is>
      </c>
      <c r="S402" s="61">
        <f>IF(OR('⚙️ BỘ HƠI'!$H$40=0,'⚙️ BỘ HƠI'!$H$2="",$C402="",LEFT($C402,1)="◆"),99999,IF(OR(ISNUMBER(SEARCH('⚙️ BỘ HƠI'!$H$2,$C402)),ISNUMBER(SEARCH($C402,'⚙️ BỘ HƠI'!$H$2))),ROW()-2,99999))</f>
        <v/>
      </c>
    </row>
    <row r="403" ht="24.75" customHeight="1">
      <c r="A403" s="45" t="inlineStr">
        <is>
          <t>HH077295</t>
        </is>
      </c>
      <c r="B403" s="45" t="inlineStr">
        <is>
          <t>NISSAN</t>
        </is>
      </c>
      <c r="C403" s="45" t="inlineStr">
        <is>
          <t>Nis/PE6T/nhớt/thép</t>
        </is>
      </c>
      <c r="D403" s="45" t="inlineStr">
        <is>
          <t>133</t>
        </is>
      </c>
      <c r="E403" s="45" t="n"/>
      <c r="F403" s="45" t="n"/>
      <c r="G403" s="45" t="inlineStr">
        <is>
          <t>3HK-2.5-4</t>
        </is>
      </c>
      <c r="H403" s="45" t="inlineStr">
        <is>
          <t>NPR</t>
        </is>
      </c>
      <c r="I403" s="45" t="inlineStr">
        <is>
          <t>Máy</t>
        </is>
      </c>
      <c r="J403" s="54" t="n"/>
      <c r="K403" s="54" t="n">
        <v>1800000</v>
      </c>
      <c r="L403" s="54" t="n">
        <v>1900000</v>
      </c>
      <c r="M403" s="54" t="n">
        <v>2000000</v>
      </c>
      <c r="N403" s="54" t="n"/>
      <c r="O403" s="45" t="n"/>
      <c r="P403" s="45" t="inlineStr">
        <is>
          <t>SDN31041ZY</t>
        </is>
      </c>
      <c r="Q403" s="45" t="n"/>
      <c r="R403" s="45" t="inlineStr">
        <is>
          <t>Séc măng Nis PE6T/ SDN31041ZY (3HK-2.5-4) nhớt thép, HỘP6 - NPR</t>
        </is>
      </c>
      <c r="S403" s="61">
        <f>IF(OR('⚙️ BỘ HƠI'!$H$40=0,'⚙️ BỘ HƠI'!$H$2="",$C403="",LEFT($C403,1)="◆"),99999,IF(OR(ISNUMBER(SEARCH('⚙️ BỘ HƠI'!$H$2,$C403)),ISNUMBER(SEARCH($C403,'⚙️ BỘ HƠI'!$H$2))),ROW()-2,99999))</f>
        <v/>
      </c>
    </row>
    <row r="404" ht="24.75" customHeight="1">
      <c r="A404" s="43" t="inlineStr">
        <is>
          <t>HH075231</t>
        </is>
      </c>
      <c r="B404" s="43" t="inlineStr">
        <is>
          <t>NISSAN</t>
        </is>
      </c>
      <c r="C404" s="43" t="inlineStr">
        <is>
          <t>PE6</t>
        </is>
      </c>
      <c r="D404" s="43" t="inlineStr">
        <is>
          <t>133</t>
        </is>
      </c>
      <c r="E404" s="43" t="n"/>
      <c r="F404" s="43" t="n"/>
      <c r="G404" s="43" t="inlineStr">
        <is>
          <t>4K-3.5-6</t>
        </is>
      </c>
      <c r="H404" s="43" t="inlineStr">
        <is>
          <t>TP</t>
        </is>
      </c>
      <c r="I404" s="43" t="inlineStr">
        <is>
          <t>1Máy</t>
        </is>
      </c>
      <c r="J404" s="53" t="n"/>
      <c r="K404" s="53" t="n"/>
      <c r="L404" s="53" t="n"/>
      <c r="M404" s="53" t="n"/>
      <c r="N404" s="53" t="n"/>
      <c r="O404" s="43" t="n"/>
      <c r="P404" s="43" t="n"/>
      <c r="Q404" s="43" t="n"/>
      <c r="R404" s="43" t="inlineStr">
        <is>
          <t>Séc măng PE6 (4K-3.5-6) - TP</t>
        </is>
      </c>
      <c r="S404" s="61">
        <f>IF(OR('⚙️ BỘ HƠI'!$H$40=0,'⚙️ BỘ HƠI'!$H$2="",$C404="",LEFT($C404,1)="◆"),99999,IF(OR(ISNUMBER(SEARCH('⚙️ BỘ HƠI'!$H$2,$C404)),ISNUMBER(SEARCH($C404,'⚙️ BỘ HƠI'!$H$2))),ROW()-2,99999))</f>
        <v/>
      </c>
    </row>
    <row r="405" ht="24.75" customHeight="1">
      <c r="A405" s="45" t="inlineStr">
        <is>
          <t>HH077624</t>
        </is>
      </c>
      <c r="B405" s="45" t="inlineStr">
        <is>
          <t>NISSAN</t>
        </is>
      </c>
      <c r="C405" s="45" t="inlineStr">
        <is>
          <t>NF6-TA/BI-03</t>
        </is>
      </c>
      <c r="D405" s="45" t="n"/>
      <c r="E405" s="45" t="n"/>
      <c r="F405" s="45" t="n"/>
      <c r="G405" s="45" t="inlineStr">
        <is>
          <t>3HK-2.5-4</t>
        </is>
      </c>
      <c r="H405" s="45" t="inlineStr">
        <is>
          <t>TP</t>
        </is>
      </c>
      <c r="I405" s="45" t="inlineStr">
        <is>
          <t>Cái</t>
        </is>
      </c>
      <c r="J405" s="54" t="n"/>
      <c r="K405" s="54" t="n"/>
      <c r="L405" s="54" t="n"/>
      <c r="M405" s="54" t="n"/>
      <c r="N405" s="54" t="n"/>
      <c r="O405" s="45" t="n"/>
      <c r="P405" s="45" t="n"/>
      <c r="Q405" s="45" t="n"/>
      <c r="R405" s="45" t="inlineStr">
        <is>
          <t>Séc măng Nissan NF6-TA/ 3HK-2.5-4 (BI-03) - TP</t>
        </is>
      </c>
      <c r="S405" s="61">
        <f>IF(OR('⚙️ BỘ HƠI'!$H$40=0,'⚙️ BỘ HƠI'!$H$2="",$C405="",LEFT($C405,1)="◆"),99999,IF(OR(ISNUMBER(SEARCH('⚙️ BỘ HƠI'!$H$2,$C405)),ISNUMBER(SEARCH($C405,'⚙️ BỘ HƠI'!$H$2))),ROW()-2,99999))</f>
        <v/>
      </c>
    </row>
    <row r="406" ht="24.75" customHeight="1">
      <c r="A406" s="43" t="inlineStr">
        <is>
          <t>HH084331</t>
        </is>
      </c>
      <c r="B406" s="43" t="inlineStr">
        <is>
          <t>NISSAN</t>
        </is>
      </c>
      <c r="C406" s="43" t="inlineStr">
        <is>
          <t>ZD30/nhớt/thép</t>
        </is>
      </c>
      <c r="D406" s="43" t="n"/>
      <c r="E406" s="43" t="n"/>
      <c r="F406" s="43" t="n"/>
      <c r="G406" s="43" t="inlineStr">
        <is>
          <t>2.5HK-2-2</t>
        </is>
      </c>
      <c r="H406" s="43" t="inlineStr">
        <is>
          <t>HENWEIT 'R-NA47-00</t>
        </is>
      </c>
      <c r="I406" s="43" t="inlineStr">
        <is>
          <t>Máy</t>
        </is>
      </c>
      <c r="J406" s="53" t="n"/>
      <c r="K406" s="53" t="n">
        <v>130000</v>
      </c>
      <c r="L406" s="53" t="n">
        <v>140000</v>
      </c>
      <c r="M406" s="53" t="n">
        <v>150000</v>
      </c>
      <c r="N406" s="53" t="n"/>
      <c r="O406" s="43" t="n"/>
      <c r="P406" s="43" t="n"/>
      <c r="Q406" s="43" t="n"/>
      <c r="R406" s="43" t="inlineStr">
        <is>
          <t>Séc măng Nissan ZD30 (2.5HK-2-2) nhớt thép - HENWEIT 'R-NA47-00</t>
        </is>
      </c>
      <c r="S406" s="61">
        <f>IF(OR('⚙️ BỘ HƠI'!$H$40=0,'⚙️ BỘ HƠI'!$H$2="",$C406="",LEFT($C406,1)="◆"),99999,IF(OR(ISNUMBER(SEARCH('⚙️ BỘ HƠI'!$H$2,$C406)),ISNUMBER(SEARCH($C406,'⚙️ BỘ HƠI'!$H$2))),ROW()-2,99999))</f>
        <v/>
      </c>
    </row>
    <row r="407" ht="24.75" customHeight="1">
      <c r="A407" s="74" t="n"/>
      <c r="B407" s="74" t="n"/>
      <c r="C407" s="75" t="inlineStr">
        <is>
          <t>◆ DOOSAN/DAEWOO</t>
        </is>
      </c>
      <c r="D407" s="74" t="n"/>
      <c r="E407" s="74" t="n"/>
      <c r="F407" s="74" t="n"/>
      <c r="G407" s="74" t="n"/>
      <c r="H407" s="74" t="n"/>
      <c r="I407" s="74" t="n"/>
      <c r="J407" s="76" t="n"/>
      <c r="K407" s="76" t="n"/>
      <c r="L407" s="76" t="n"/>
      <c r="M407" s="76" t="n"/>
      <c r="N407" s="76" t="n"/>
      <c r="O407" s="74" t="n"/>
      <c r="P407" s="74" t="n"/>
      <c r="Q407" s="74" t="n"/>
      <c r="R407" s="74" t="n"/>
      <c r="S407" s="61" t="n"/>
    </row>
    <row r="408" ht="24.75" customHeight="1">
      <c r="A408" s="43" t="inlineStr">
        <is>
          <t>HH076170</t>
        </is>
      </c>
      <c r="B408" s="43" t="inlineStr">
        <is>
          <t>DOOSAN/DAEWOO</t>
        </is>
      </c>
      <c r="C408" s="43" t="inlineStr">
        <is>
          <t>DL06</t>
        </is>
      </c>
      <c r="D408" s="43" t="inlineStr">
        <is>
          <t>100</t>
        </is>
      </c>
      <c r="E408" s="43" t="n"/>
      <c r="F408" s="43" t="n"/>
      <c r="G408" s="43" t="n"/>
      <c r="H408" s="43" t="inlineStr">
        <is>
          <t>TW</t>
        </is>
      </c>
      <c r="I408" s="43" t="inlineStr">
        <is>
          <t>Máy</t>
        </is>
      </c>
      <c r="J408" s="53" t="n"/>
      <c r="K408" s="53" t="n"/>
      <c r="L408" s="53" t="n"/>
      <c r="M408" s="53" t="n"/>
      <c r="N408" s="53" t="n"/>
      <c r="O408" s="43" t="n"/>
      <c r="P408" s="43" t="n"/>
      <c r="Q408" s="43" t="n"/>
      <c r="R408" s="43" t="inlineStr">
        <is>
          <t>Séc măng DL06 - DOOSAN TW</t>
        </is>
      </c>
      <c r="S408" s="61">
        <f>IF(OR('⚙️ BỘ HƠI'!$H$40=0,'⚙️ BỘ HƠI'!$H$2="",$C408="",LEFT($C408,1)="◆"),99999,IF(OR(ISNUMBER(SEARCH('⚙️ BỘ HƠI'!$H$2,$C408)),ISNUMBER(SEARCH($C408,'⚙️ BỘ HƠI'!$H$2))),ROW()-2,99999))</f>
        <v/>
      </c>
    </row>
    <row r="409" ht="24.75" customHeight="1">
      <c r="A409" s="45" t="inlineStr">
        <is>
          <t>HH075366</t>
        </is>
      </c>
      <c r="B409" s="45" t="inlineStr">
        <is>
          <t>DOOSAN/DAEWOO</t>
        </is>
      </c>
      <c r="C409" s="45" t="inlineStr">
        <is>
          <t>DL06/65.02503-8047</t>
        </is>
      </c>
      <c r="D409" s="45" t="inlineStr">
        <is>
          <t>100</t>
        </is>
      </c>
      <c r="E409" s="45" t="n"/>
      <c r="F409" s="45" t="n"/>
      <c r="G409" s="45" t="n"/>
      <c r="H409" s="45" t="n"/>
      <c r="I409" s="45" t="inlineStr">
        <is>
          <t>Máy</t>
        </is>
      </c>
      <c r="J409" s="54" t="n"/>
      <c r="K409" s="54" t="n">
        <v>3500000</v>
      </c>
      <c r="L409" s="54" t="n">
        <v>3600000</v>
      </c>
      <c r="M409" s="54" t="n">
        <v>3750000</v>
      </c>
      <c r="N409" s="54" t="n"/>
      <c r="O409" s="45" t="n"/>
      <c r="P409" s="45" t="n"/>
      <c r="Q409" s="45" t="n"/>
      <c r="R409" s="45" t="inlineStr">
        <is>
          <t>Séc măng DL06/ 65.02503-8047 - DOOSAN</t>
        </is>
      </c>
      <c r="S409" s="61">
        <f>IF(OR('⚙️ BỘ HƠI'!$H$40=0,'⚙️ BỘ HƠI'!$H$2="",$C409="",LEFT($C409,1)="◆"),99999,IF(OR(ISNUMBER(SEARCH('⚙️ BỘ HƠI'!$H$2,$C409)),ISNUMBER(SEARCH($C409,'⚙️ BỘ HƠI'!$H$2))),ROW()-2,99999))</f>
        <v/>
      </c>
    </row>
    <row r="410" ht="24.75" customHeight="1">
      <c r="A410" s="43" t="inlineStr">
        <is>
          <t>HH079785</t>
        </is>
      </c>
      <c r="B410" s="43" t="inlineStr">
        <is>
          <t>DOOSAN/DAEWOO</t>
        </is>
      </c>
      <c r="C410" s="43" t="inlineStr">
        <is>
          <t>DB58</t>
        </is>
      </c>
      <c r="D410" s="43" t="inlineStr">
        <is>
          <t>102</t>
        </is>
      </c>
      <c r="E410" s="43" t="n"/>
      <c r="F410" s="43" t="n"/>
      <c r="G410" s="43" t="inlineStr">
        <is>
          <t>3K-2.5-4</t>
        </is>
      </c>
      <c r="H410" s="43" t="inlineStr">
        <is>
          <t>IZ IKAZU</t>
        </is>
      </c>
      <c r="I410" s="43" t="inlineStr">
        <is>
          <t>Máy</t>
        </is>
      </c>
      <c r="J410" s="53" t="n"/>
      <c r="K410" s="53" t="n">
        <v>110000</v>
      </c>
      <c r="L410" s="53" t="n">
        <v>120000</v>
      </c>
      <c r="M410" s="53" t="n">
        <v>130000</v>
      </c>
      <c r="N410" s="53" t="n"/>
      <c r="O410" s="43" t="n"/>
      <c r="P410" s="43" t="n"/>
      <c r="Q410" s="43" t="n"/>
      <c r="R410" s="43" t="inlineStr">
        <is>
          <t>Séc măng DB58 / 3K-2.5-4  - IZ IKAZU</t>
        </is>
      </c>
      <c r="S410" s="61">
        <f>IF(OR('⚙️ BỘ HƠI'!$H$40=0,'⚙️ BỘ HƠI'!$H$2="",$C410="",LEFT($C410,1)="◆"),99999,IF(OR(ISNUMBER(SEARCH('⚙️ BỘ HƠI'!$H$2,$C410)),ISNUMBER(SEARCH($C410,'⚙️ BỘ HƠI'!$H$2))),ROW()-2,99999))</f>
        <v/>
      </c>
    </row>
    <row r="411" ht="24.75" customHeight="1">
      <c r="A411" s="45" t="inlineStr">
        <is>
          <t>HH077615</t>
        </is>
      </c>
      <c r="B411" s="45" t="inlineStr">
        <is>
          <t>DOOSAN/DAEWOO</t>
        </is>
      </c>
      <c r="C411" s="45" t="inlineStr">
        <is>
          <t>DB58</t>
        </is>
      </c>
      <c r="D411" s="45" t="inlineStr">
        <is>
          <t>102</t>
        </is>
      </c>
      <c r="E411" s="45" t="n"/>
      <c r="F411" s="45" t="n"/>
      <c r="G411" s="45" t="inlineStr">
        <is>
          <t>3K-2.5-4</t>
        </is>
      </c>
      <c r="H411" s="45" t="inlineStr">
        <is>
          <t>IZUMI</t>
        </is>
      </c>
      <c r="I411" s="45" t="inlineStr">
        <is>
          <t>Máy</t>
        </is>
      </c>
      <c r="J411" s="54" t="n"/>
      <c r="K411" s="54" t="n">
        <v>110000</v>
      </c>
      <c r="L411" s="54" t="n">
        <v>120000</v>
      </c>
      <c r="M411" s="54" t="n">
        <v>130000</v>
      </c>
      <c r="N411" s="54" t="n"/>
      <c r="O411" s="45" t="n"/>
      <c r="P411" s="45" t="n"/>
      <c r="Q411" s="45" t="n"/>
      <c r="R411" s="45" t="inlineStr">
        <is>
          <t>Séc măng DB58 / 3K-2.5-4  - IZUMI</t>
        </is>
      </c>
      <c r="S411" s="61">
        <f>IF(OR('⚙️ BỘ HƠI'!$H$40=0,'⚙️ BỘ HƠI'!$H$2="",$C411="",LEFT($C411,1)="◆"),99999,IF(OR(ISNUMBER(SEARCH('⚙️ BỘ HƠI'!$H$2,$C411)),ISNUMBER(SEARCH($C411,'⚙️ BỘ HƠI'!$H$2))),ROW()-2,99999))</f>
        <v/>
      </c>
    </row>
    <row r="412" ht="24.75" customHeight="1">
      <c r="A412" s="43" t="inlineStr">
        <is>
          <t>HH00020</t>
        </is>
      </c>
      <c r="B412" s="43" t="inlineStr">
        <is>
          <t>DOOSAN/DAEWOO</t>
        </is>
      </c>
      <c r="C412" s="43" t="inlineStr">
        <is>
          <t>DB58</t>
        </is>
      </c>
      <c r="D412" s="43" t="inlineStr">
        <is>
          <t>102</t>
        </is>
      </c>
      <c r="E412" s="43" t="n"/>
      <c r="F412" s="43" t="n"/>
      <c r="G412" s="43" t="inlineStr">
        <is>
          <t>3K-2.5-4</t>
        </is>
      </c>
      <c r="H412" s="43" t="inlineStr">
        <is>
          <t>NPR</t>
        </is>
      </c>
      <c r="I412" s="43" t="inlineStr">
        <is>
          <t>Cái</t>
        </is>
      </c>
      <c r="J412" s="53" t="n"/>
      <c r="K412" s="53" t="n"/>
      <c r="L412" s="53" t="n"/>
      <c r="M412" s="53" t="n"/>
      <c r="N412" s="53" t="n"/>
      <c r="O412" s="43" t="n"/>
      <c r="P412" s="43" t="inlineStr">
        <is>
          <t>SDD20008ZZ</t>
        </is>
      </c>
      <c r="Q412" s="43" t="n"/>
      <c r="R412" s="43" t="inlineStr">
        <is>
          <t>Séc măng DB58/ 3K-2.5-4 (SDD20008ZZ) - NPR</t>
        </is>
      </c>
      <c r="S412" s="61">
        <f>IF(OR('⚙️ BỘ HƠI'!$H$40=0,'⚙️ BỘ HƠI'!$H$2="",$C412="",LEFT($C412,1)="◆"),99999,IF(OR(ISNUMBER(SEARCH('⚙️ BỘ HƠI'!$H$2,$C412)),ISNUMBER(SEARCH($C412,'⚙️ BỘ HƠI'!$H$2))),ROW()-2,99999))</f>
        <v/>
      </c>
    </row>
    <row r="413" ht="24.75" customHeight="1">
      <c r="A413" s="45" t="inlineStr">
        <is>
          <t>HH079651</t>
        </is>
      </c>
      <c r="B413" s="45" t="inlineStr">
        <is>
          <t>DOOSAN/DAEWOO</t>
        </is>
      </c>
      <c r="C413" s="45" t="inlineStr">
        <is>
          <t>DB58/65.02503-8058</t>
        </is>
      </c>
      <c r="D413" s="45" t="inlineStr">
        <is>
          <t>102</t>
        </is>
      </c>
      <c r="E413" s="45" t="n"/>
      <c r="F413" s="45" t="n"/>
      <c r="G413" s="45" t="inlineStr">
        <is>
          <t>3K-2.5-4</t>
        </is>
      </c>
      <c r="H413" s="45" t="n"/>
      <c r="I413" s="45" t="inlineStr">
        <is>
          <t>Cái</t>
        </is>
      </c>
      <c r="J413" s="54" t="n"/>
      <c r="K413" s="54" t="n">
        <v>2200000</v>
      </c>
      <c r="L413" s="54" t="n">
        <v>2400000</v>
      </c>
      <c r="M413" s="54" t="n">
        <v>2600000</v>
      </c>
      <c r="N413" s="54" t="n"/>
      <c r="O413" s="45" t="n"/>
      <c r="P413" s="45" t="n"/>
      <c r="Q413" s="45" t="n"/>
      <c r="R413" s="45" t="inlineStr">
        <is>
          <t>Séc măng DB58 (3K-2.5-4) 65.02503-8058 - DOOSAN</t>
        </is>
      </c>
      <c r="S413" s="61">
        <f>IF(OR('⚙️ BỘ HƠI'!$H$40=0,'⚙️ BỘ HƠI'!$H$2="",$C413="",LEFT($C413,1)="◆"),99999,IF(OR(ISNUMBER(SEARCH('⚙️ BỘ HƠI'!$H$2,$C413)),ISNUMBER(SEARCH($C413,'⚙️ BỘ HƠI'!$H$2))),ROW()-2,99999))</f>
        <v/>
      </c>
    </row>
    <row r="414" ht="24.75" customHeight="1">
      <c r="A414" s="43" t="inlineStr">
        <is>
          <t>HH078034</t>
        </is>
      </c>
      <c r="B414" s="43" t="inlineStr">
        <is>
          <t>DOOSAN/DAEWOO</t>
        </is>
      </c>
      <c r="C414" s="43" t="inlineStr">
        <is>
          <t>DB58/MAN/-/ART</t>
        </is>
      </c>
      <c r="D414" s="43" t="inlineStr">
        <is>
          <t>102</t>
        </is>
      </c>
      <c r="E414" s="43" t="n"/>
      <c r="F414" s="43" t="n"/>
      <c r="G414" s="43" t="inlineStr">
        <is>
          <t>3K-2.5-4</t>
        </is>
      </c>
      <c r="H414" s="43" t="n"/>
      <c r="I414" s="43" t="inlineStr">
        <is>
          <t>Máy</t>
        </is>
      </c>
      <c r="J414" s="53" t="n"/>
      <c r="K414" s="53" t="n">
        <v>190000</v>
      </c>
      <c r="L414" s="53" t="n">
        <v>220000</v>
      </c>
      <c r="M414" s="53" t="n">
        <v>250000</v>
      </c>
      <c r="N414" s="53" t="n"/>
      <c r="O414" s="43" t="n"/>
      <c r="P414" s="43" t="inlineStr">
        <is>
          <t>17510201</t>
        </is>
      </c>
      <c r="Q414" s="43" t="n"/>
      <c r="R414" s="43" t="inlineStr">
        <is>
          <t>Séc măng DB58 / MAN 102 (3K-2.5-4) - ART 17510201</t>
        </is>
      </c>
      <c r="S414" s="61">
        <f>IF(OR('⚙️ BỘ HƠI'!$H$40=0,'⚙️ BỘ HƠI'!$H$2="",$C414="",LEFT($C414,1)="◆"),99999,IF(OR(ISNUMBER(SEARCH('⚙️ BỘ HƠI'!$H$2,$C414)),ISNUMBER(SEARCH($C414,'⚙️ BỘ HƠI'!$H$2))),ROW()-2,99999))</f>
        <v/>
      </c>
    </row>
    <row r="415" ht="24.75" customHeight="1">
      <c r="A415" s="45" t="inlineStr">
        <is>
          <t>HH076171</t>
        </is>
      </c>
      <c r="B415" s="45" t="inlineStr">
        <is>
          <t>DOOSAN/DAEWOO</t>
        </is>
      </c>
      <c r="C415" s="45" t="inlineStr">
        <is>
          <t>DL08</t>
        </is>
      </c>
      <c r="D415" s="45" t="inlineStr">
        <is>
          <t>108</t>
        </is>
      </c>
      <c r="E415" s="45" t="n"/>
      <c r="F415" s="45" t="n"/>
      <c r="G415" s="45" t="n"/>
      <c r="H415" s="45" t="n"/>
      <c r="I415" s="45" t="inlineStr">
        <is>
          <t>Máy</t>
        </is>
      </c>
      <c r="J415" s="54" t="n"/>
      <c r="K415" s="54" t="n"/>
      <c r="L415" s="54" t="n"/>
      <c r="M415" s="54" t="n"/>
      <c r="N415" s="54" t="n"/>
      <c r="O415" s="45" t="n"/>
      <c r="P415" s="45" t="n"/>
      <c r="Q415" s="45" t="n"/>
      <c r="R415" s="45" t="inlineStr">
        <is>
          <t>Séc măng DL08 - DOOSAN</t>
        </is>
      </c>
      <c r="S415" s="61">
        <f>IF(OR('⚙️ BỘ HƠI'!$H$40=0,'⚙️ BỘ HƠI'!$H$2="",$C415="",LEFT($C415,1)="◆"),99999,IF(OR(ISNUMBER(SEARCH('⚙️ BỘ HƠI'!$H$2,$C415)),ISNUMBER(SEARCH($C415,'⚙️ BỘ HƠI'!$H$2))),ROW()-2,99999))</f>
        <v/>
      </c>
    </row>
    <row r="416" ht="24.75" customHeight="1">
      <c r="A416" s="43" t="inlineStr">
        <is>
          <t>HH084148</t>
        </is>
      </c>
      <c r="B416" s="43" t="inlineStr">
        <is>
          <t>DOOSAN/DAEWOO</t>
        </is>
      </c>
      <c r="C416" s="43" t="inlineStr">
        <is>
          <t>DL08</t>
        </is>
      </c>
      <c r="D416" s="43" t="inlineStr">
        <is>
          <t>108</t>
        </is>
      </c>
      <c r="E416" s="43" t="n"/>
      <c r="F416" s="43" t="n"/>
      <c r="G416" s="43" t="inlineStr">
        <is>
          <t>2.85K-2.5-4</t>
        </is>
      </c>
      <c r="H416" s="43" t="inlineStr">
        <is>
          <t>HENWEIT R-DS04-00</t>
        </is>
      </c>
      <c r="I416" s="43" t="inlineStr">
        <is>
          <t>Máy</t>
        </is>
      </c>
      <c r="J416" s="53" t="n"/>
      <c r="K416" s="53" t="n">
        <v>200000</v>
      </c>
      <c r="L416" s="53" t="n">
        <v>220000</v>
      </c>
      <c r="M416" s="53" t="n">
        <v>250000</v>
      </c>
      <c r="N416" s="53" t="n"/>
      <c r="O416" s="43" t="n"/>
      <c r="P416" s="43" t="n"/>
      <c r="Q416" s="43" t="n"/>
      <c r="R416" s="43" t="inlineStr">
        <is>
          <t>Séc măng Doosan DL08/ 108 (2.85K-2.5-4) - HENWEIT R-DS04-00</t>
        </is>
      </c>
      <c r="S416" s="61">
        <f>IF(OR('⚙️ BỘ HƠI'!$H$40=0,'⚙️ BỘ HƠI'!$H$2="",$C416="",LEFT($C416,1)="◆"),99999,IF(OR(ISNUMBER(SEARCH('⚙️ BỘ HƠI'!$H$2,$C416)),ISNUMBER(SEARCH($C416,'⚙️ BỘ HƠI'!$H$2))),ROW()-2,99999))</f>
        <v/>
      </c>
    </row>
    <row r="417" ht="24.75" customHeight="1">
      <c r="A417" s="45" t="inlineStr">
        <is>
          <t>HH075367</t>
        </is>
      </c>
      <c r="B417" s="45" t="inlineStr">
        <is>
          <t>DOOSAN/DAEWOO</t>
        </is>
      </c>
      <c r="C417" s="45" t="inlineStr">
        <is>
          <t>DL08/65.02503-8038</t>
        </is>
      </c>
      <c r="D417" s="45" t="inlineStr">
        <is>
          <t>108</t>
        </is>
      </c>
      <c r="E417" s="45" t="n"/>
      <c r="F417" s="45" t="n"/>
      <c r="G417" s="45" t="n"/>
      <c r="H417" s="45" t="n"/>
      <c r="I417" s="45" t="inlineStr">
        <is>
          <t>Máy</t>
        </is>
      </c>
      <c r="J417" s="54" t="n"/>
      <c r="K417" s="54" t="n">
        <v>4600000</v>
      </c>
      <c r="L417" s="54" t="n">
        <v>4800000</v>
      </c>
      <c r="M417" s="54" t="n">
        <v>5000000</v>
      </c>
      <c r="N417" s="54" t="n"/>
      <c r="O417" s="45" t="n"/>
      <c r="P417" s="45" t="n"/>
      <c r="Q417" s="45" t="n"/>
      <c r="R417" s="45" t="inlineStr">
        <is>
          <t>Séc măng DL08/ 65.02503-8038 - DOOSAN</t>
        </is>
      </c>
      <c r="S417" s="61">
        <f>IF(OR('⚙️ BỘ HƠI'!$H$40=0,'⚙️ BỘ HƠI'!$H$2="",$C417="",LEFT($C417,1)="◆"),99999,IF(OR(ISNUMBER(SEARCH('⚙️ BỘ HƠI'!$H$2,$C417)),ISNUMBER(SEARCH($C417,'⚙️ BỘ HƠI'!$H$2))),ROW()-2,99999))</f>
        <v/>
      </c>
    </row>
    <row r="418" ht="24.75" customHeight="1">
      <c r="A418" s="43" t="inlineStr">
        <is>
          <t>HH00220</t>
        </is>
      </c>
      <c r="B418" s="43" t="inlineStr">
        <is>
          <t>DOOSAN/DAEWOO</t>
        </is>
      </c>
      <c r="C418" s="43" t="inlineStr">
        <is>
          <t>D1146</t>
        </is>
      </c>
      <c r="D418" s="43" t="inlineStr">
        <is>
          <t>111</t>
        </is>
      </c>
      <c r="E418" s="43" t="n"/>
      <c r="F418" s="43" t="n"/>
      <c r="G418" s="43" t="n"/>
      <c r="H418" s="43" t="inlineStr">
        <is>
          <t>TP</t>
        </is>
      </c>
      <c r="I418" s="43" t="inlineStr">
        <is>
          <t>Máy</t>
        </is>
      </c>
      <c r="J418" s="53" t="n"/>
      <c r="K418" s="53" t="n"/>
      <c r="L418" s="53" t="n"/>
      <c r="M418" s="53" t="n"/>
      <c r="N418" s="53" t="n"/>
      <c r="O418" s="43" t="n"/>
      <c r="P418" s="43" t="n"/>
      <c r="Q418" s="43" t="n"/>
      <c r="R418" s="43" t="inlineStr">
        <is>
          <t>Séc măng D1146 - TP</t>
        </is>
      </c>
      <c r="S418" s="61">
        <f>IF(OR('⚙️ BỘ HƠI'!$H$40=0,'⚙️ BỘ HƠI'!$H$2="",$C418="",LEFT($C418,1)="◆"),99999,IF(OR(ISNUMBER(SEARCH('⚙️ BỘ HƠI'!$H$2,$C418)),ISNUMBER(SEARCH($C418,'⚙️ BỘ HƠI'!$H$2))),ROW()-2,99999))</f>
        <v/>
      </c>
    </row>
    <row r="419" ht="24.75" customHeight="1">
      <c r="A419" s="45" t="inlineStr">
        <is>
          <t>HH074963</t>
        </is>
      </c>
      <c r="B419" s="45" t="inlineStr">
        <is>
          <t>DOOSAN/DAEWOO</t>
        </is>
      </c>
      <c r="C419" s="45" t="inlineStr">
        <is>
          <t>D1146/-</t>
        </is>
      </c>
      <c r="D419" s="45" t="inlineStr">
        <is>
          <t>111</t>
        </is>
      </c>
      <c r="E419" s="45" t="n"/>
      <c r="F419" s="45" t="n"/>
      <c r="G419" s="45" t="inlineStr">
        <is>
          <t>3.3K-3-4</t>
        </is>
      </c>
      <c r="H419" s="45" t="inlineStr">
        <is>
          <t>NPR</t>
        </is>
      </c>
      <c r="I419" s="45" t="inlineStr">
        <is>
          <t>1Máy</t>
        </is>
      </c>
      <c r="J419" s="54" t="n"/>
      <c r="K419" s="54" t="n">
        <v>200000</v>
      </c>
      <c r="L419" s="54" t="n">
        <v>230000</v>
      </c>
      <c r="M419" s="54" t="n">
        <v>250000</v>
      </c>
      <c r="N419" s="54" t="n"/>
      <c r="O419" s="45" t="n"/>
      <c r="P419" s="45" t="inlineStr">
        <is>
          <t>YDD20014ZZ</t>
        </is>
      </c>
      <c r="Q419" s="45" t="n"/>
      <c r="R419" s="45" t="inlineStr">
        <is>
          <t>Séc măng D1146 (3.3K-3-4) - YDD20014ZZ - NPR</t>
        </is>
      </c>
      <c r="S419" s="61">
        <f>IF(OR('⚙️ BỘ HƠI'!$H$40=0,'⚙️ BỘ HƠI'!$H$2="",$C419="",LEFT($C419,1)="◆"),99999,IF(OR(ISNUMBER(SEARCH('⚙️ BỘ HƠI'!$H$2,$C419)),ISNUMBER(SEARCH($C419,'⚙️ BỘ HƠI'!$H$2))),ROW()-2,99999))</f>
        <v/>
      </c>
    </row>
    <row r="420" ht="24.75" customHeight="1">
      <c r="A420" s="43" t="inlineStr">
        <is>
          <t>HH078332</t>
        </is>
      </c>
      <c r="B420" s="43" t="inlineStr">
        <is>
          <t>DOOSAN/DAEWOO</t>
        </is>
      </c>
      <c r="C420" s="43" t="inlineStr">
        <is>
          <t>D1146/MAN/-/ART</t>
        </is>
      </c>
      <c r="D420" s="43" t="inlineStr">
        <is>
          <t>111</t>
        </is>
      </c>
      <c r="E420" s="43" t="n"/>
      <c r="F420" s="43" t="n"/>
      <c r="G420" s="43" t="inlineStr">
        <is>
          <t>3.5K-3-4</t>
        </is>
      </c>
      <c r="H420" s="43" t="n"/>
      <c r="I420" s="43" t="inlineStr">
        <is>
          <t>1Máy</t>
        </is>
      </c>
      <c r="J420" s="53" t="n"/>
      <c r="K420" s="53" t="n">
        <v>180000</v>
      </c>
      <c r="L420" s="53" t="n">
        <v>190000</v>
      </c>
      <c r="M420" s="53" t="n">
        <v>200000</v>
      </c>
      <c r="N420" s="53" t="n"/>
      <c r="O420" s="43" t="n"/>
      <c r="P420" s="43" t="inlineStr">
        <is>
          <t>17511101-00</t>
        </is>
      </c>
      <c r="Q420" s="43" t="n"/>
      <c r="R420" s="43" t="inlineStr">
        <is>
          <t>Séc măng D1146/ MAN 111 (3.5K-3-4) - ART 17511101-00</t>
        </is>
      </c>
      <c r="S420" s="61">
        <f>IF(OR('⚙️ BỘ HƠI'!$H$40=0,'⚙️ BỘ HƠI'!$H$2="",$C420="",LEFT($C420,1)="◆"),99999,IF(OR(ISNUMBER(SEARCH('⚙️ BỘ HƠI'!$H$2,$C420)),ISNUMBER(SEARCH($C420,'⚙️ BỘ HƠI'!$H$2))),ROW()-2,99999))</f>
        <v/>
      </c>
    </row>
    <row r="421" ht="24.75" customHeight="1">
      <c r="A421" s="45" t="inlineStr">
        <is>
          <t>HH074479</t>
        </is>
      </c>
      <c r="B421" s="45" t="inlineStr">
        <is>
          <t>DOOSAN/DAEWOO</t>
        </is>
      </c>
      <c r="C421" s="45" t="inlineStr">
        <is>
          <t>DE08/D1146/-/KOREA/65.02503-8146</t>
        </is>
      </c>
      <c r="D421" s="45" t="inlineStr">
        <is>
          <t>111</t>
        </is>
      </c>
      <c r="E421" s="45" t="n"/>
      <c r="F421" s="45" t="n"/>
      <c r="G421" s="45" t="inlineStr">
        <is>
          <t>3.3K-3-4</t>
        </is>
      </c>
      <c r="H421" s="45" t="n"/>
      <c r="I421" s="45" t="inlineStr">
        <is>
          <t>1Máy</t>
        </is>
      </c>
      <c r="J421" s="54" t="n"/>
      <c r="K421" s="54" t="n">
        <v>2700000</v>
      </c>
      <c r="L421" s="54" t="n">
        <v>2800000</v>
      </c>
      <c r="M421" s="54" t="n">
        <v>3000000</v>
      </c>
      <c r="N421" s="54" t="n"/>
      <c r="O421" s="45" t="n"/>
      <c r="P421" s="45" t="n"/>
      <c r="Q421" s="45" t="n"/>
      <c r="R421" s="45" t="inlineStr">
        <is>
          <t>Séc măng DE08/ D1146 (3.3K-3-4) - DOOSAN KOREA 65.02503-8146</t>
        </is>
      </c>
      <c r="S421" s="61">
        <f>IF(OR('⚙️ BỘ HƠI'!$H$40=0,'⚙️ BỘ HƠI'!$H$2="",$C421="",LEFT($C421,1)="◆"),99999,IF(OR(ISNUMBER(SEARCH('⚙️ BỘ HƠI'!$H$2,$C421)),ISNUMBER(SEARCH($C421,'⚙️ BỘ HƠI'!$H$2))),ROW()-2,99999))</f>
        <v/>
      </c>
    </row>
    <row r="422" ht="24.75" customHeight="1">
      <c r="A422" s="43" t="inlineStr">
        <is>
          <t>HH074802</t>
        </is>
      </c>
      <c r="B422" s="43" t="inlineStr">
        <is>
          <t>DOOSAN/DAEWOO</t>
        </is>
      </c>
      <c r="C422" s="43" t="inlineStr">
        <is>
          <t>D2366</t>
        </is>
      </c>
      <c r="D422" s="43" t="inlineStr">
        <is>
          <t>123</t>
        </is>
      </c>
      <c r="E422" s="43" t="n"/>
      <c r="F422" s="43" t="n"/>
      <c r="G422" s="43" t="inlineStr">
        <is>
          <t>3.3K-3-4</t>
        </is>
      </c>
      <c r="H422" s="43" t="inlineStr">
        <is>
          <t>TP</t>
        </is>
      </c>
      <c r="I422" s="43" t="inlineStr">
        <is>
          <t>1Máy</t>
        </is>
      </c>
      <c r="J422" s="53" t="n"/>
      <c r="K422" s="53" t="n"/>
      <c r="L422" s="53" t="n"/>
      <c r="M422" s="53" t="n"/>
      <c r="N422" s="53" t="n"/>
      <c r="O422" s="43" t="n"/>
      <c r="P422" s="43" t="n"/>
      <c r="Q422" s="43" t="n"/>
      <c r="R422" s="43" t="inlineStr">
        <is>
          <t>Séc măng D2366/ 3.3K-3-4 - TP</t>
        </is>
      </c>
      <c r="S422" s="61">
        <f>IF(OR('⚙️ BỘ HƠI'!$H$40=0,'⚙️ BỘ HƠI'!$H$2="",$C422="",LEFT($C422,1)="◆"),99999,IF(OR(ISNUMBER(SEARCH('⚙️ BỘ HƠI'!$H$2,$C422)),ISNUMBER(SEARCH($C422,'⚙️ BỘ HƠI'!$H$2))),ROW()-2,99999))</f>
        <v/>
      </c>
    </row>
    <row r="423" ht="24.75" customHeight="1">
      <c r="A423" s="45" t="inlineStr">
        <is>
          <t>HH00342</t>
        </is>
      </c>
      <c r="B423" s="45" t="inlineStr">
        <is>
          <t>DOOSAN/DAEWOO</t>
        </is>
      </c>
      <c r="C423" s="45" t="inlineStr">
        <is>
          <t>D2366/-</t>
        </is>
      </c>
      <c r="D423" s="45" t="inlineStr">
        <is>
          <t>123</t>
        </is>
      </c>
      <c r="E423" s="45" t="n"/>
      <c r="F423" s="45" t="n"/>
      <c r="G423" s="45" t="inlineStr">
        <is>
          <t>3.3K-3-4</t>
        </is>
      </c>
      <c r="H423" s="45" t="inlineStr">
        <is>
          <t>NPR</t>
        </is>
      </c>
      <c r="I423" s="45" t="inlineStr">
        <is>
          <t>1Máy</t>
        </is>
      </c>
      <c r="J423" s="54" t="n"/>
      <c r="K423" s="54" t="n"/>
      <c r="L423" s="54" t="n"/>
      <c r="M423" s="54" t="n"/>
      <c r="N423" s="54" t="n"/>
      <c r="O423" s="45" t="n"/>
      <c r="P423" s="45" t="inlineStr">
        <is>
          <t>SDD20013ZZ</t>
        </is>
      </c>
      <c r="Q423" s="45" t="n"/>
      <c r="R423" s="45" t="inlineStr">
        <is>
          <t>Séc măng D2366/ 3.3K-3-4 - SDD20013ZZ - NPR</t>
        </is>
      </c>
      <c r="S423" s="61">
        <f>IF(OR('⚙️ BỘ HƠI'!$H$40=0,'⚙️ BỘ HƠI'!$H$2="",$C423="",LEFT($C423,1)="◆"),99999,IF(OR(ISNUMBER(SEARCH('⚙️ BỘ HƠI'!$H$2,$C423)),ISNUMBER(SEARCH($C423,'⚙️ BỘ HƠI'!$H$2))),ROW()-2,99999))</f>
        <v/>
      </c>
    </row>
    <row r="424" ht="24.75" customHeight="1">
      <c r="A424" s="43" t="inlineStr">
        <is>
          <t>HH084153</t>
        </is>
      </c>
      <c r="B424" s="43" t="inlineStr">
        <is>
          <t>DOOSAN/DAEWOO</t>
        </is>
      </c>
      <c r="C424" s="43" t="inlineStr">
        <is>
          <t>D2366/-/HENWEIT</t>
        </is>
      </c>
      <c r="D424" s="43" t="inlineStr">
        <is>
          <t>123</t>
        </is>
      </c>
      <c r="E424" s="43" t="n"/>
      <c r="F424" s="43" t="n"/>
      <c r="G424" s="43" t="inlineStr">
        <is>
          <t>3.3K-3-4</t>
        </is>
      </c>
      <c r="H424" s="43" t="n"/>
      <c r="I424" s="43" t="inlineStr">
        <is>
          <t>Máy</t>
        </is>
      </c>
      <c r="J424" s="53" t="n"/>
      <c r="K424" s="53" t="n">
        <v>185000</v>
      </c>
      <c r="L424" s="53" t="n">
        <v>200000</v>
      </c>
      <c r="M424" s="53" t="n">
        <v>220000</v>
      </c>
      <c r="N424" s="53" t="n"/>
      <c r="O424" s="43" t="n"/>
      <c r="P424" s="43" t="inlineStr">
        <is>
          <t>R-DW08-00-1</t>
        </is>
      </c>
      <c r="Q424" s="43" t="n"/>
      <c r="R424" s="43" t="inlineStr">
        <is>
          <t>Séc măng Daewoo D2366/ 3.3K-3-4 - HENWEIT, R-DW08-00-1</t>
        </is>
      </c>
      <c r="S424" s="61">
        <f>IF(OR('⚙️ BỘ HƠI'!$H$40=0,'⚙️ BỘ HƠI'!$H$2="",$C424="",LEFT($C424,1)="◆"),99999,IF(OR(ISNUMBER(SEARCH('⚙️ BỘ HƠI'!$H$2,$C424)),ISNUMBER(SEARCH($C424,'⚙️ BỘ HƠI'!$H$2))),ROW()-2,99999))</f>
        <v/>
      </c>
    </row>
    <row r="425" ht="24.75" customHeight="1">
      <c r="A425" s="45" t="inlineStr">
        <is>
          <t>HH079789</t>
        </is>
      </c>
      <c r="B425" s="45" t="inlineStr">
        <is>
          <t>DOOSAN/DAEWOO</t>
        </is>
      </c>
      <c r="C425" s="45" t="inlineStr">
        <is>
          <t>D2366/DE12</t>
        </is>
      </c>
      <c r="D425" s="45" t="inlineStr">
        <is>
          <t>123</t>
        </is>
      </c>
      <c r="E425" s="45" t="n"/>
      <c r="F425" s="45" t="n"/>
      <c r="G425" s="45" t="inlineStr">
        <is>
          <t>3.3K-3-4</t>
        </is>
      </c>
      <c r="H425" s="45" t="inlineStr">
        <is>
          <t>IZ IKAZU</t>
        </is>
      </c>
      <c r="I425" s="45" t="inlineStr">
        <is>
          <t>1Máy</t>
        </is>
      </c>
      <c r="J425" s="54" t="n"/>
      <c r="K425" s="54" t="n">
        <v>170000</v>
      </c>
      <c r="L425" s="54" t="n">
        <v>180000</v>
      </c>
      <c r="M425" s="54" t="n">
        <v>200000</v>
      </c>
      <c r="N425" s="54" t="n"/>
      <c r="O425" s="45" t="n"/>
      <c r="P425" s="45" t="n"/>
      <c r="Q425" s="45" t="n"/>
      <c r="R425" s="45" t="inlineStr">
        <is>
          <t>Séc măng D2366 / DE12 / 3.3K-3-4 - IZ IKAZU</t>
        </is>
      </c>
      <c r="S425" s="61">
        <f>IF(OR('⚙️ BỘ HƠI'!$H$40=0,'⚙️ BỘ HƠI'!$H$2="",$C425="",LEFT($C425,1)="◆"),99999,IF(OR(ISNUMBER(SEARCH('⚙️ BỘ HƠI'!$H$2,$C425)),ISNUMBER(SEARCH($C425,'⚙️ BỘ HƠI'!$H$2))),ROW()-2,99999))</f>
        <v/>
      </c>
    </row>
    <row r="426" ht="24.75" customHeight="1">
      <c r="A426" s="43" t="inlineStr">
        <is>
          <t>HH077959</t>
        </is>
      </c>
      <c r="B426" s="43" t="inlineStr">
        <is>
          <t>DOOSAN/DAEWOO</t>
        </is>
      </c>
      <c r="C426" s="43" t="inlineStr">
        <is>
          <t>D2366/DE12</t>
        </is>
      </c>
      <c r="D426" s="43" t="inlineStr">
        <is>
          <t>123</t>
        </is>
      </c>
      <c r="E426" s="43" t="n"/>
      <c r="F426" s="43" t="n"/>
      <c r="G426" s="43" t="inlineStr">
        <is>
          <t>3.3K-3-4</t>
        </is>
      </c>
      <c r="H426" s="43" t="inlineStr">
        <is>
          <t>IZUMI</t>
        </is>
      </c>
      <c r="I426" s="43" t="inlineStr">
        <is>
          <t>1Máy</t>
        </is>
      </c>
      <c r="J426" s="53" t="n"/>
      <c r="K426" s="53" t="n"/>
      <c r="L426" s="53" t="n"/>
      <c r="M426" s="53" t="n"/>
      <c r="N426" s="53" t="n"/>
      <c r="O426" s="43" t="n"/>
      <c r="P426" s="43" t="n"/>
      <c r="Q426" s="43" t="n"/>
      <c r="R426" s="43" t="inlineStr">
        <is>
          <t>Séc măng D2366 / DE12 / 3.3K-3-4 - IZUMI</t>
        </is>
      </c>
      <c r="S426" s="61">
        <f>IF(OR('⚙️ BỘ HƠI'!$H$40=0,'⚙️ BỘ HƠI'!$H$2="",$C426="",LEFT($C426,1)="◆"),99999,IF(OR(ISNUMBER(SEARCH('⚙️ BỘ HƠI'!$H$2,$C426)),ISNUMBER(SEARCH($C426,'⚙️ BỘ HƠI'!$H$2))),ROW()-2,99999))</f>
        <v/>
      </c>
    </row>
    <row r="427" ht="24.75" customHeight="1">
      <c r="A427" s="45" t="inlineStr">
        <is>
          <t>HH075219</t>
        </is>
      </c>
      <c r="B427" s="45" t="inlineStr">
        <is>
          <t>DOOSAN/DAEWOO</t>
        </is>
      </c>
      <c r="C427" s="45" t="inlineStr">
        <is>
          <t>D2366/DE12/-/KOREA</t>
        </is>
      </c>
      <c r="D427" s="45" t="inlineStr">
        <is>
          <t>123</t>
        </is>
      </c>
      <c r="E427" s="45" t="n"/>
      <c r="F427" s="45" t="n"/>
      <c r="G427" s="45" t="inlineStr">
        <is>
          <t>3.3K-3-4</t>
        </is>
      </c>
      <c r="H427" s="45" t="n"/>
      <c r="I427" s="45" t="inlineStr">
        <is>
          <t>1Máy</t>
        </is>
      </c>
      <c r="J427" s="54" t="n"/>
      <c r="K427" s="54" t="n">
        <v>3300000</v>
      </c>
      <c r="L427" s="54" t="n">
        <v>3500000</v>
      </c>
      <c r="M427" s="54" t="n">
        <v>3800000</v>
      </c>
      <c r="N427" s="54" t="n"/>
      <c r="O427" s="45" t="n"/>
      <c r="P427" s="45" t="inlineStr">
        <is>
          <t>401004-H00229</t>
        </is>
      </c>
      <c r="Q427" s="45" t="n"/>
      <c r="R427" s="45" t="inlineStr">
        <is>
          <t>Séc măng D2366/ DE12/ 3.3K-3-4 - DOOSAN KOREA 401004-H00229</t>
        </is>
      </c>
      <c r="S427" s="61">
        <f>IF(OR('⚙️ BỘ HƠI'!$H$40=0,'⚙️ BỘ HƠI'!$H$2="",$C427="",LEFT($C427,1)="◆"),99999,IF(OR(ISNUMBER(SEARCH('⚙️ BỘ HƠI'!$H$2,$C427)),ISNUMBER(SEARCH($C427,'⚙️ BỘ HƠI'!$H$2))),ROW()-2,99999))</f>
        <v/>
      </c>
    </row>
    <row r="428" ht="24.75" customHeight="1">
      <c r="A428" s="43" t="inlineStr">
        <is>
          <t>HH080345</t>
        </is>
      </c>
      <c r="B428" s="43" t="inlineStr">
        <is>
          <t>DOOSAN/DAEWOO</t>
        </is>
      </c>
      <c r="C428" s="43" t="inlineStr">
        <is>
          <t>DX12</t>
        </is>
      </c>
      <c r="D428" s="43" t="inlineStr">
        <is>
          <t>123</t>
        </is>
      </c>
      <c r="E428" s="43" t="n"/>
      <c r="F428" s="43" t="n"/>
      <c r="G428" s="43" t="n"/>
      <c r="H428" s="43" t="n"/>
      <c r="I428" s="43" t="inlineStr">
        <is>
          <t>1Máy</t>
        </is>
      </c>
      <c r="J428" s="53" t="n"/>
      <c r="K428" s="53" t="n">
        <v>3300000</v>
      </c>
      <c r="L428" s="53" t="n">
        <v>3500000</v>
      </c>
      <c r="M428" s="53" t="n">
        <v>3800000</v>
      </c>
      <c r="N428" s="53" t="n"/>
      <c r="O428" s="43" t="n"/>
      <c r="P428" s="43" t="inlineStr">
        <is>
          <t>401004-00226</t>
        </is>
      </c>
      <c r="Q428" s="43" t="n"/>
      <c r="R428" s="43" t="inlineStr">
        <is>
          <t>Séc măng DX12 (401004-00226/401004-00253S) - DOOSAN</t>
        </is>
      </c>
      <c r="S428" s="61">
        <f>IF(OR('⚙️ BỘ HƠI'!$H$40=0,'⚙️ BỘ HƠI'!$H$2="",$C428="",LEFT($C428,1)="◆"),99999,IF(OR(ISNUMBER(SEARCH('⚙️ BỘ HƠI'!$H$2,$C428)),ISNUMBER(SEARCH($C428,'⚙️ BỘ HƠI'!$H$2))),ROW()-2,99999))</f>
        <v/>
      </c>
    </row>
    <row r="429" ht="24.75" customHeight="1">
      <c r="A429" s="45" t="inlineStr">
        <is>
          <t>HH078329</t>
        </is>
      </c>
      <c r="B429" s="45" t="inlineStr">
        <is>
          <t>DOOSAN/DAEWOO</t>
        </is>
      </c>
      <c r="C429" s="45" t="inlineStr">
        <is>
          <t>D2848/MAN/-/ART</t>
        </is>
      </c>
      <c r="D429" s="45" t="inlineStr">
        <is>
          <t>128</t>
        </is>
      </c>
      <c r="E429" s="45" t="n"/>
      <c r="F429" s="45" t="n"/>
      <c r="G429" s="45" t="inlineStr">
        <is>
          <t>3.5K-3-4</t>
        </is>
      </c>
      <c r="H429" s="45" t="n"/>
      <c r="I429" s="45" t="inlineStr">
        <is>
          <t>Máy</t>
        </is>
      </c>
      <c r="J429" s="54" t="n"/>
      <c r="K429" s="54" t="n">
        <v>380000</v>
      </c>
      <c r="L429" s="54" t="n">
        <v>390000</v>
      </c>
      <c r="M429" s="54" t="n">
        <v>400000</v>
      </c>
      <c r="N429" s="54" t="n"/>
      <c r="O429" s="45" t="n"/>
      <c r="P429" s="45" t="inlineStr">
        <is>
          <t>13212801-00</t>
        </is>
      </c>
      <c r="Q429" s="45" t="n"/>
      <c r="R429" s="45" t="inlineStr">
        <is>
          <t>Séc măng D2848 / MAN 128 (3.5K-3-4) - ART 13212801-00</t>
        </is>
      </c>
      <c r="S429" s="61">
        <f>IF(OR('⚙️ BỘ HƠI'!$H$40=0,'⚙️ BỘ HƠI'!$H$2="",$C429="",LEFT($C429,1)="◆"),99999,IF(OR(ISNUMBER(SEARCH('⚙️ BỘ HƠI'!$H$2,$C429)),ISNUMBER(SEARCH($C429,'⚙️ BỘ HƠI'!$H$2))),ROW()-2,99999))</f>
        <v/>
      </c>
    </row>
    <row r="430" ht="24.75" customHeight="1">
      <c r="A430" s="43" t="inlineStr">
        <is>
          <t>HH078036</t>
        </is>
      </c>
      <c r="B430" s="43" t="inlineStr">
        <is>
          <t>DOOSAN/DAEWOO</t>
        </is>
      </c>
      <c r="C430" s="43" t="inlineStr">
        <is>
          <t>D2848/MAN/-/ART</t>
        </is>
      </c>
      <c r="D430" s="43" t="inlineStr">
        <is>
          <t>128</t>
        </is>
      </c>
      <c r="E430" s="43" t="n"/>
      <c r="F430" s="43" t="n"/>
      <c r="G430" s="43" t="inlineStr">
        <is>
          <t>3.5K-3-5</t>
        </is>
      </c>
      <c r="H430" s="43" t="n"/>
      <c r="I430" s="43" t="inlineStr">
        <is>
          <t>Máy</t>
        </is>
      </c>
      <c r="J430" s="53" t="n"/>
      <c r="K430" s="53" t="n">
        <v>250000</v>
      </c>
      <c r="L430" s="53" t="n">
        <v>280000</v>
      </c>
      <c r="M430" s="53" t="n">
        <v>300000</v>
      </c>
      <c r="N430" s="53" t="n"/>
      <c r="O430" s="43" t="n"/>
      <c r="P430" s="43" t="inlineStr">
        <is>
          <t>17512803</t>
        </is>
      </c>
      <c r="Q430" s="43" t="n"/>
      <c r="R430" s="43" t="inlineStr">
        <is>
          <t>Séc măng D2848 / MAN 128 (3.5K-3-5) - ART  17512803</t>
        </is>
      </c>
      <c r="S430" s="61">
        <f>IF(OR('⚙️ BỘ HƠI'!$H$40=0,'⚙️ BỘ HƠI'!$H$2="",$C430="",LEFT($C430,1)="◆"),99999,IF(OR(ISNUMBER(SEARCH('⚙️ BỘ HƠI'!$H$2,$C430)),ISNUMBER(SEARCH($C430,'⚙️ BỘ HƠI'!$H$2))),ROW()-2,99999))</f>
        <v/>
      </c>
    </row>
    <row r="431" ht="24.75" customHeight="1">
      <c r="A431" s="45" t="inlineStr">
        <is>
          <t>HH078035</t>
        </is>
      </c>
      <c r="B431" s="45" t="inlineStr">
        <is>
          <t>DOOSAN/DAEWOO</t>
        </is>
      </c>
      <c r="C431" s="45" t="inlineStr">
        <is>
          <t>D2848/MAN/-/ART</t>
        </is>
      </c>
      <c r="D431" s="45" t="inlineStr">
        <is>
          <t>128</t>
        </is>
      </c>
      <c r="E431" s="45" t="n"/>
      <c r="F431" s="45" t="n"/>
      <c r="G431" s="45" t="inlineStr">
        <is>
          <t>3.5K-3-5.5</t>
        </is>
      </c>
      <c r="H431" s="45" t="n"/>
      <c r="I431" s="45" t="inlineStr">
        <is>
          <t>Máy</t>
        </is>
      </c>
      <c r="J431" s="54" t="n"/>
      <c r="K431" s="54" t="n">
        <v>250000</v>
      </c>
      <c r="L431" s="54" t="n">
        <v>280000</v>
      </c>
      <c r="M431" s="54" t="n">
        <v>300000</v>
      </c>
      <c r="N431" s="54" t="n"/>
      <c r="O431" s="45" t="n"/>
      <c r="P431" s="45" t="inlineStr">
        <is>
          <t>17512802</t>
        </is>
      </c>
      <c r="Q431" s="45" t="n"/>
      <c r="R431" s="45" t="inlineStr">
        <is>
          <t>Séc măng D2848 / MAN 128 (3.5K-3-5.5) - ART 17512802</t>
        </is>
      </c>
      <c r="S431" s="61">
        <f>IF(OR('⚙️ BỘ HƠI'!$H$40=0,'⚙️ BỘ HƠI'!$H$2="",$C431="",LEFT($C431,1)="◆"),99999,IF(OR(ISNUMBER(SEARCH('⚙️ BỘ HƠI'!$H$2,$C431)),ISNUMBER(SEARCH($C431,'⚙️ BỘ HƠI'!$H$2))),ROW()-2,99999))</f>
        <v/>
      </c>
    </row>
    <row r="432" ht="24.75" customHeight="1">
      <c r="A432" s="43" t="inlineStr">
        <is>
          <t>HH076947</t>
        </is>
      </c>
      <c r="B432" s="43" t="inlineStr">
        <is>
          <t>DOOSAN/DAEWOO</t>
        </is>
      </c>
      <c r="C432" s="43" t="inlineStr">
        <is>
          <t>DV11/65.02503-8051</t>
        </is>
      </c>
      <c r="D432" s="43" t="inlineStr">
        <is>
          <t>128</t>
        </is>
      </c>
      <c r="E432" s="43" t="n"/>
      <c r="F432" s="43" t="n"/>
      <c r="G432" s="43" t="n"/>
      <c r="H432" s="43" t="n"/>
      <c r="I432" s="43" t="inlineStr">
        <is>
          <t>Máy</t>
        </is>
      </c>
      <c r="J432" s="53" t="n"/>
      <c r="K432" s="53" t="n">
        <v>3000000</v>
      </c>
      <c r="L432" s="53" t="n">
        <v>3200000</v>
      </c>
      <c r="M432" s="53" t="n">
        <v>3400000</v>
      </c>
      <c r="N432" s="53" t="n"/>
      <c r="O432" s="43" t="n"/>
      <c r="P432" s="43" t="n"/>
      <c r="Q432" s="43" t="n"/>
      <c r="R432" s="43" t="inlineStr">
        <is>
          <t>Séc măng DV11 (65.02503-8051) - DOOSAN</t>
        </is>
      </c>
      <c r="S432" s="61">
        <f>IF(OR('⚙️ BỘ HƠI'!$H$40=0,'⚙️ BỘ HƠI'!$H$2="",$C432="",LEFT($C432,1)="◆"),99999,IF(OR(ISNUMBER(SEARCH('⚙️ BỘ HƠI'!$H$2,$C432)),ISNUMBER(SEARCH($C432,'⚙️ BỘ HƠI'!$H$2))),ROW()-2,99999))</f>
        <v/>
      </c>
    </row>
    <row r="433" ht="24.75" customHeight="1">
      <c r="A433" s="45" t="inlineStr">
        <is>
          <t>HH076946</t>
        </is>
      </c>
      <c r="B433" s="45" t="inlineStr">
        <is>
          <t>DOOSAN/DAEWOO</t>
        </is>
      </c>
      <c r="C433" s="45" t="inlineStr">
        <is>
          <t>DV15/D2848/65.02503-8255</t>
        </is>
      </c>
      <c r="D433" s="45" t="inlineStr">
        <is>
          <t>128</t>
        </is>
      </c>
      <c r="E433" s="45" t="n"/>
      <c r="F433" s="45" t="n"/>
      <c r="G433" s="45" t="inlineStr">
        <is>
          <t>3.3K-3-4</t>
        </is>
      </c>
      <c r="H433" s="45" t="n"/>
      <c r="I433" s="45" t="inlineStr">
        <is>
          <t>Máy</t>
        </is>
      </c>
      <c r="J433" s="54" t="n"/>
      <c r="K433" s="54" t="n">
        <v>3500000</v>
      </c>
      <c r="L433" s="54" t="n">
        <v>3700000</v>
      </c>
      <c r="M433" s="54" t="n">
        <v>3900000</v>
      </c>
      <c r="N433" s="54" t="n"/>
      <c r="O433" s="45" t="n"/>
      <c r="P433" s="45" t="n"/>
      <c r="Q433" s="45" t="n"/>
      <c r="R433" s="45" t="inlineStr">
        <is>
          <t>Séc măng DV15 / D2848 / 3.3K-3-4 (65.02503-8255) - DOOSAN</t>
        </is>
      </c>
      <c r="S433" s="61">
        <f>IF(OR('⚙️ BỘ HƠI'!$H$40=0,'⚙️ BỘ HƠI'!$H$2="",$C433="",LEFT($C433,1)="◆"),99999,IF(OR(ISNUMBER(SEARCH('⚙️ BỘ HƠI'!$H$2,$C433)),ISNUMBER(SEARCH($C433,'⚙️ BỘ HƠI'!$H$2))),ROW()-2,99999))</f>
        <v/>
      </c>
    </row>
    <row r="434" ht="24.75" customHeight="1">
      <c r="A434" s="43" t="inlineStr">
        <is>
          <t>HH083897</t>
        </is>
      </c>
      <c r="B434" s="43" t="inlineStr">
        <is>
          <t>DOOSAN/DAEWOO</t>
        </is>
      </c>
      <c r="C434" s="43" t="inlineStr">
        <is>
          <t>D24/DL02/4</t>
        </is>
      </c>
      <c r="D434" s="43" t="inlineStr">
        <is>
          <t>90</t>
        </is>
      </c>
      <c r="E434" s="43" t="n"/>
      <c r="F434" s="43" t="n"/>
      <c r="G434" s="43" t="n"/>
      <c r="H434" s="43" t="inlineStr">
        <is>
          <t>NICE IN</t>
        </is>
      </c>
      <c r="I434" s="43" t="inlineStr">
        <is>
          <t>Máy</t>
        </is>
      </c>
      <c r="J434" s="53" t="n"/>
      <c r="K434" s="53" t="n">
        <v>1200000</v>
      </c>
      <c r="L434" s="53" t="n">
        <v>1300000</v>
      </c>
      <c r="M434" s="53" t="n">
        <v>1400000</v>
      </c>
      <c r="N434" s="53" t="n"/>
      <c r="O434" s="43" t="n"/>
      <c r="P434" s="43" t="n"/>
      <c r="Q434" s="43" t="n"/>
      <c r="R434" s="43" t="inlineStr">
        <is>
          <t>Séc măng Doosan D24/ DL02 (Hộp 4) - NICE IN</t>
        </is>
      </c>
      <c r="S434" s="61">
        <f>IF(OR('⚙️ BỘ HƠI'!$H$40=0,'⚙️ BỘ HƠI'!$H$2="",$C434="",LEFT($C434,1)="◆"),99999,IF(OR(ISNUMBER(SEARCH('⚙️ BỘ HƠI'!$H$2,$C434)),ISNUMBER(SEARCH($C434,'⚙️ BỘ HƠI'!$H$2))),ROW()-2,99999))</f>
        <v/>
      </c>
    </row>
    <row r="435" ht="24.75" customHeight="1">
      <c r="A435" s="74" t="n"/>
      <c r="B435" s="74" t="n"/>
      <c r="C435" s="75" t="inlineStr">
        <is>
          <t>◆ YANMAR</t>
        </is>
      </c>
      <c r="D435" s="74" t="n"/>
      <c r="E435" s="74" t="n"/>
      <c r="F435" s="74" t="n"/>
      <c r="G435" s="74" t="n"/>
      <c r="H435" s="74" t="n"/>
      <c r="I435" s="74" t="n"/>
      <c r="J435" s="76" t="n"/>
      <c r="K435" s="76" t="n"/>
      <c r="L435" s="76" t="n"/>
      <c r="M435" s="76" t="n"/>
      <c r="N435" s="76" t="n"/>
      <c r="O435" s="74" t="n"/>
      <c r="P435" s="74" t="n"/>
      <c r="Q435" s="74" t="n"/>
      <c r="R435" s="74" t="n"/>
      <c r="S435" s="61" t="n"/>
    </row>
    <row r="436" ht="24.75" customHeight="1">
      <c r="A436" s="43" t="inlineStr">
        <is>
          <t>HH082978</t>
        </is>
      </c>
      <c r="B436" s="43" t="inlineStr">
        <is>
          <t>YANMAR</t>
        </is>
      </c>
      <c r="C436" s="43" t="inlineStr">
        <is>
          <t>3TN68/3TNE68/3D68/-/ART</t>
        </is>
      </c>
      <c r="D436" s="43" t="inlineStr">
        <is>
          <t>68</t>
        </is>
      </c>
      <c r="E436" s="43" t="n"/>
      <c r="F436" s="43" t="n"/>
      <c r="G436" s="43" t="inlineStr">
        <is>
          <t>1.5-1.5-3</t>
        </is>
      </c>
      <c r="H436" s="43" t="n"/>
      <c r="I436" s="43" t="inlineStr">
        <is>
          <t>1Máy</t>
        </is>
      </c>
      <c r="J436" s="53" t="n"/>
      <c r="K436" s="53" t="n">
        <v>180000</v>
      </c>
      <c r="L436" s="53" t="n">
        <v>190000</v>
      </c>
      <c r="M436" s="53" t="n">
        <v>200000</v>
      </c>
      <c r="N436" s="53" t="n"/>
      <c r="O436" s="43" t="n"/>
      <c r="P436" s="43" t="inlineStr">
        <is>
          <t>22706802</t>
        </is>
      </c>
      <c r="Q436" s="43" t="n"/>
      <c r="R436" s="43" t="inlineStr">
        <is>
          <t>Séc măng YANMAR 68/ 3TN68/ 3TNE68/ 3D68 (1.5-1.5-3) - ART 22706802</t>
        </is>
      </c>
      <c r="S436" s="61">
        <f>IF(OR('⚙️ BỘ HƠI'!$H$40=0,'⚙️ BỘ HƠI'!$H$2="",$C436="",LEFT($C436,1)="◆"),99999,IF(OR(ISNUMBER(SEARCH('⚙️ BỘ HƠI'!$H$2,$C436)),ISNUMBER(SEARCH($C436,'⚙️ BỘ HƠI'!$H$2))),ROW()-2,99999))</f>
        <v/>
      </c>
    </row>
    <row r="437" ht="24.75" customHeight="1">
      <c r="A437" s="45" t="inlineStr">
        <is>
          <t>HH082977</t>
        </is>
      </c>
      <c r="B437" s="45" t="inlineStr">
        <is>
          <t>YANMAR</t>
        </is>
      </c>
      <c r="C437" s="45" t="inlineStr">
        <is>
          <t>3TN68/3TNE68/3D68/-/ART</t>
        </is>
      </c>
      <c r="D437" s="45" t="inlineStr">
        <is>
          <t>68</t>
        </is>
      </c>
      <c r="E437" s="45" t="n"/>
      <c r="F437" s="45" t="n"/>
      <c r="G437" s="45" t="inlineStr">
        <is>
          <t>1.5HK-1.5-3</t>
        </is>
      </c>
      <c r="H437" s="45" t="n"/>
      <c r="I437" s="45" t="inlineStr">
        <is>
          <t>1Máy</t>
        </is>
      </c>
      <c r="J437" s="54" t="n"/>
      <c r="K437" s="54" t="n">
        <v>180000</v>
      </c>
      <c r="L437" s="54" t="n">
        <v>190000</v>
      </c>
      <c r="M437" s="54" t="n">
        <v>200000</v>
      </c>
      <c r="N437" s="54" t="n"/>
      <c r="O437" s="45" t="n"/>
      <c r="P437" s="45" t="inlineStr">
        <is>
          <t>22706801</t>
        </is>
      </c>
      <c r="Q437" s="45" t="n"/>
      <c r="R437" s="45" t="inlineStr">
        <is>
          <t>Séc măng YANMAR 68/ 3TN68/ 3TNE68/ 3D68 (1.5HK-1.5-3) - ART 22706801</t>
        </is>
      </c>
      <c r="S437" s="61">
        <f>IF(OR('⚙️ BỘ HƠI'!$H$40=0,'⚙️ BỘ HƠI'!$H$2="",$C437="",LEFT($C437,1)="◆"),99999,IF(OR(ISNUMBER(SEARCH('⚙️ BỘ HƠI'!$H$2,$C437)),ISNUMBER(SEARCH($C437,'⚙️ BỘ HƠI'!$H$2))),ROW()-2,99999))</f>
        <v/>
      </c>
    </row>
    <row r="438" ht="24.75" customHeight="1">
      <c r="A438" s="43" t="inlineStr">
        <is>
          <t>HH074705</t>
        </is>
      </c>
      <c r="B438" s="43" t="inlineStr">
        <is>
          <t>YANMAR</t>
        </is>
      </c>
      <c r="C438" s="43" t="inlineStr">
        <is>
          <t>3TNE68/1</t>
        </is>
      </c>
      <c r="D438" s="43" t="inlineStr">
        <is>
          <t>68</t>
        </is>
      </c>
      <c r="E438" s="43" t="n"/>
      <c r="F438" s="43" t="n"/>
      <c r="G438" s="43" t="inlineStr">
        <is>
          <t>5HK-1</t>
        </is>
      </c>
      <c r="H438" s="43" t="inlineStr">
        <is>
          <t>NPR</t>
        </is>
      </c>
      <c r="I438" s="43" t="inlineStr">
        <is>
          <t>Máy</t>
        </is>
      </c>
      <c r="J438" s="53" t="n"/>
      <c r="K438" s="53" t="n"/>
      <c r="L438" s="53" t="n"/>
      <c r="M438" s="53" t="n"/>
      <c r="N438" s="53" t="n"/>
      <c r="O438" s="43" t="n"/>
      <c r="P438" s="43" t="n"/>
      <c r="Q438" s="43" t="n"/>
      <c r="R438" s="43" t="inlineStr">
        <is>
          <t>Séc măng 3TNE68 (1,5HK-1,5-3) - NPR</t>
        </is>
      </c>
      <c r="S438" s="61">
        <f>IF(OR('⚙️ BỘ HƠI'!$H$40=0,'⚙️ BỘ HƠI'!$H$2="",$C438="",LEFT($C438,1)="◆"),99999,IF(OR(ISNUMBER(SEARCH('⚙️ BỘ HƠI'!$H$2,$C438)),ISNUMBER(SEARCH($C438,'⚙️ BỘ HƠI'!$H$2))),ROW()-2,99999))</f>
        <v/>
      </c>
    </row>
    <row r="439" ht="24.75" customHeight="1">
      <c r="A439" s="45" t="inlineStr">
        <is>
          <t>HH078336</t>
        </is>
      </c>
      <c r="B439" s="45" t="inlineStr">
        <is>
          <t>YANMAR</t>
        </is>
      </c>
      <c r="C439" s="45" t="inlineStr">
        <is>
          <t>3D72/3TN72/3T72/-/ART</t>
        </is>
      </c>
      <c r="D439" s="45" t="inlineStr">
        <is>
          <t>72</t>
        </is>
      </c>
      <c r="E439" s="45" t="n"/>
      <c r="F439" s="45" t="n"/>
      <c r="G439" s="45" t="inlineStr">
        <is>
          <t>1.5-1.5-3.5</t>
        </is>
      </c>
      <c r="H439" s="45" t="n"/>
      <c r="I439" s="45" t="inlineStr">
        <is>
          <t>Máy</t>
        </is>
      </c>
      <c r="J439" s="54" t="n"/>
      <c r="K439" s="54" t="n">
        <v>170000</v>
      </c>
      <c r="L439" s="54" t="n">
        <v>180000</v>
      </c>
      <c r="M439" s="54" t="n">
        <v>200000</v>
      </c>
      <c r="N439" s="54" t="n"/>
      <c r="O439" s="45" t="n"/>
      <c r="P439" s="45" t="inlineStr">
        <is>
          <t>22707202-00</t>
        </is>
      </c>
      <c r="Q439" s="45" t="n"/>
      <c r="R439" s="45" t="inlineStr">
        <is>
          <t>Séc măng 3D72/ 3TN72 / 3T72 YANMAR 72 (1.5-1.5-3.5) - ART 22707202-00</t>
        </is>
      </c>
      <c r="S439" s="61">
        <f>IF(OR('⚙️ BỘ HƠI'!$H$40=0,'⚙️ BỘ HƠI'!$H$2="",$C439="",LEFT($C439,1)="◆"),99999,IF(OR(ISNUMBER(SEARCH('⚙️ BỘ HƠI'!$H$2,$C439)),ISNUMBER(SEARCH($C439,'⚙️ BỘ HƠI'!$H$2))),ROW()-2,99999))</f>
        <v/>
      </c>
    </row>
    <row r="440" ht="24.75" customHeight="1">
      <c r="A440" s="43" t="inlineStr">
        <is>
          <t>HH075324</t>
        </is>
      </c>
      <c r="B440" s="43" t="inlineStr">
        <is>
          <t>YANMAR</t>
        </is>
      </c>
      <c r="C440" s="43" t="inlineStr">
        <is>
          <t>3TN72/4TN72</t>
        </is>
      </c>
      <c r="D440" s="43" t="inlineStr">
        <is>
          <t>72</t>
        </is>
      </c>
      <c r="E440" s="43" t="n"/>
      <c r="F440" s="43" t="n"/>
      <c r="G440" s="43" t="inlineStr">
        <is>
          <t>2-2-4</t>
        </is>
      </c>
      <c r="H440" s="43" t="inlineStr">
        <is>
          <t>NSP</t>
        </is>
      </c>
      <c r="I440" s="43" t="inlineStr">
        <is>
          <t>Máy</t>
        </is>
      </c>
      <c r="J440" s="53" t="n"/>
      <c r="K440" s="53" t="n"/>
      <c r="L440" s="53" t="n">
        <v>150000</v>
      </c>
      <c r="M440" s="53" t="n">
        <v>170000</v>
      </c>
      <c r="N440" s="53" t="n"/>
      <c r="O440" s="43" t="n"/>
      <c r="P440" s="43" t="n"/>
      <c r="Q440" s="43" t="n"/>
      <c r="R440" s="43" t="inlineStr">
        <is>
          <t>Séc măng 3TN72/4TN72 (2-2-4) - NSP</t>
        </is>
      </c>
      <c r="S440" s="61">
        <f>IF(OR('⚙️ BỘ HƠI'!$H$40=0,'⚙️ BỘ HƠI'!$H$2="",$C440="",LEFT($C440,1)="◆"),99999,IF(OR(ISNUMBER(SEARCH('⚙️ BỘ HƠI'!$H$2,$C440)),ISNUMBER(SEARCH($C440,'⚙️ BỘ HƠI'!$H$2))),ROW()-2,99999))</f>
        <v/>
      </c>
    </row>
    <row r="441" ht="24.75" customHeight="1">
      <c r="A441" s="45" t="inlineStr">
        <is>
          <t>HH068722</t>
        </is>
      </c>
      <c r="B441" s="45" t="inlineStr">
        <is>
          <t>YANMAR</t>
        </is>
      </c>
      <c r="C441" s="45" t="inlineStr">
        <is>
          <t>3TN72/4TN72</t>
        </is>
      </c>
      <c r="D441" s="45" t="inlineStr">
        <is>
          <t>72</t>
        </is>
      </c>
      <c r="E441" s="45" t="n"/>
      <c r="F441" s="45" t="n"/>
      <c r="G441" s="45" t="inlineStr">
        <is>
          <t>2-2-4</t>
        </is>
      </c>
      <c r="H441" s="45" t="inlineStr">
        <is>
          <t>RIK</t>
        </is>
      </c>
      <c r="I441" s="45" t="inlineStr">
        <is>
          <t>Máy</t>
        </is>
      </c>
      <c r="J441" s="54" t="n"/>
      <c r="K441" s="54" t="n"/>
      <c r="L441" s="54" t="n"/>
      <c r="M441" s="54" t="n"/>
      <c r="N441" s="54" t="n"/>
      <c r="O441" s="45" t="n"/>
      <c r="P441" s="45" t="n"/>
      <c r="Q441" s="45" t="n"/>
      <c r="R441" s="45" t="inlineStr">
        <is>
          <t>Séc măng 3TN72/4TN72 (2-2-4) - RIK</t>
        </is>
      </c>
      <c r="S441" s="61">
        <f>IF(OR('⚙️ BỘ HƠI'!$H$40=0,'⚙️ BỘ HƠI'!$H$2="",$C441="",LEFT($C441,1)="◆"),99999,IF(OR(ISNUMBER(SEARCH('⚙️ BỘ HƠI'!$H$2,$C441)),ISNUMBER(SEARCH($C441,'⚙️ BỘ HƠI'!$H$2))),ROW()-2,99999))</f>
        <v/>
      </c>
    </row>
    <row r="442" ht="24.75" customHeight="1">
      <c r="A442" s="43" t="inlineStr">
        <is>
          <t>HH080943</t>
        </is>
      </c>
      <c r="B442" s="43" t="inlineStr">
        <is>
          <t>YANMAR</t>
        </is>
      </c>
      <c r="C442" s="43" t="inlineStr">
        <is>
          <t>72A/3TN72/4TN72</t>
        </is>
      </c>
      <c r="D442" s="43" t="inlineStr">
        <is>
          <t>72</t>
        </is>
      </c>
      <c r="E442" s="43" t="n"/>
      <c r="F442" s="43" t="n"/>
      <c r="G442" s="43" t="inlineStr">
        <is>
          <t>2-2-4</t>
        </is>
      </c>
      <c r="H442" s="43" t="inlineStr">
        <is>
          <t>IZ IKAZU</t>
        </is>
      </c>
      <c r="I442" s="43" t="inlineStr">
        <is>
          <t>Máy</t>
        </is>
      </c>
      <c r="J442" s="53" t="n"/>
      <c r="K442" s="53" t="n">
        <v>100000</v>
      </c>
      <c r="L442" s="53" t="n">
        <v>110000</v>
      </c>
      <c r="M442" s="53" t="n">
        <v>120000</v>
      </c>
      <c r="N442" s="53" t="n"/>
      <c r="O442" s="43" t="n"/>
      <c r="P442" s="43" t="n"/>
      <c r="Q442" s="43" t="n"/>
      <c r="R442" s="43" t="inlineStr">
        <is>
          <t>Séc măng Yanmar-72A / 3TN72 / 4TN72 (2-2-4) - IZ IKAZU</t>
        </is>
      </c>
      <c r="S442" s="61">
        <f>IF(OR('⚙️ BỘ HƠI'!$H$40=0,'⚙️ BỘ HƠI'!$H$2="",$C442="",LEFT($C442,1)="◆"),99999,IF(OR(ISNUMBER(SEARCH('⚙️ BỘ HƠI'!$H$2,$C442)),ISNUMBER(SEARCH($C442,'⚙️ BỘ HƠI'!$H$2))),ROW()-2,99999))</f>
        <v/>
      </c>
    </row>
    <row r="443" ht="24.75" customHeight="1">
      <c r="A443" s="45" t="inlineStr">
        <is>
          <t>HH080938</t>
        </is>
      </c>
      <c r="B443" s="45" t="inlineStr">
        <is>
          <t>YANMAR</t>
        </is>
      </c>
      <c r="C443" s="45" t="inlineStr">
        <is>
          <t>72B/3TN72/3T72/3D72</t>
        </is>
      </c>
      <c r="D443" s="45" t="inlineStr">
        <is>
          <t>72</t>
        </is>
      </c>
      <c r="E443" s="45" t="n"/>
      <c r="F443" s="45" t="n"/>
      <c r="G443" s="45" t="inlineStr">
        <is>
          <t>1.5-1.5-3.5</t>
        </is>
      </c>
      <c r="H443" s="45" t="inlineStr">
        <is>
          <t>IZ IKAZU</t>
        </is>
      </c>
      <c r="I443" s="45" t="inlineStr">
        <is>
          <t>Máy</t>
        </is>
      </c>
      <c r="J443" s="54" t="n"/>
      <c r="K443" s="54" t="n">
        <v>100000</v>
      </c>
      <c r="L443" s="54" t="n">
        <v>110000</v>
      </c>
      <c r="M443" s="54" t="n">
        <v>120000</v>
      </c>
      <c r="N443" s="54" t="n"/>
      <c r="O443" s="45" t="n"/>
      <c r="P443" s="45" t="n"/>
      <c r="Q443" s="45" t="n"/>
      <c r="R443" s="45" t="inlineStr">
        <is>
          <t>Séc măng Yanmar - 72B / 3TN72 / 3T72/ 3D72 (1.5-1.5-3.5) - IZ IKAZU</t>
        </is>
      </c>
      <c r="S443" s="61">
        <f>IF(OR('⚙️ BỘ HƠI'!$H$40=0,'⚙️ BỘ HƠI'!$H$2="",$C443="",LEFT($C443,1)="◆"),99999,IF(OR(ISNUMBER(SEARCH('⚙️ BỘ HƠI'!$H$2,$C443)),ISNUMBER(SEARCH($C443,'⚙️ BỘ HƠI'!$H$2))),ROW()-2,99999))</f>
        <v/>
      </c>
    </row>
    <row r="444" ht="24.75" customHeight="1">
      <c r="A444" s="43" t="inlineStr">
        <is>
          <t>HH071121</t>
        </is>
      </c>
      <c r="B444" s="43" t="inlineStr">
        <is>
          <t>YANMAR</t>
        </is>
      </c>
      <c r="C444" s="43" t="inlineStr">
        <is>
          <t>3TN75/3D75</t>
        </is>
      </c>
      <c r="D444" s="43" t="inlineStr">
        <is>
          <t>75</t>
        </is>
      </c>
      <c r="E444" s="43" t="n"/>
      <c r="F444" s="43" t="n"/>
      <c r="G444" s="43" t="n"/>
      <c r="H444" s="43" t="inlineStr">
        <is>
          <t>NPR (2-2-4)</t>
        </is>
      </c>
      <c r="I444" s="43" t="inlineStr">
        <is>
          <t>1Máy</t>
        </is>
      </c>
      <c r="J444" s="53" t="n"/>
      <c r="K444" s="53" t="n"/>
      <c r="L444" s="53" t="n"/>
      <c r="M444" s="53" t="n"/>
      <c r="N444" s="53" t="n"/>
      <c r="O444" s="43" t="n"/>
      <c r="P444" s="43" t="n"/>
      <c r="Q444" s="43" t="n"/>
      <c r="R444" s="43" t="inlineStr">
        <is>
          <t>Séc măng YANMAR 3TN75/3D75 - NPR (2-2-4)</t>
        </is>
      </c>
      <c r="S444" s="61">
        <f>IF(OR('⚙️ BỘ HƠI'!$H$40=0,'⚙️ BỘ HƠI'!$H$2="",$C444="",LEFT($C444,1)="◆"),99999,IF(OR(ISNUMBER(SEARCH('⚙️ BỘ HƠI'!$H$2,$C444)),ISNUMBER(SEARCH($C444,'⚙️ BỘ HƠI'!$H$2))),ROW()-2,99999))</f>
        <v/>
      </c>
    </row>
    <row r="445" ht="24.75" customHeight="1">
      <c r="A445" s="45" t="inlineStr">
        <is>
          <t>HH071433</t>
        </is>
      </c>
      <c r="B445" s="45" t="inlineStr">
        <is>
          <t>YANMAR</t>
        </is>
      </c>
      <c r="C445" s="45" t="inlineStr">
        <is>
          <t>3TN75/3D75</t>
        </is>
      </c>
      <c r="D445" s="45" t="inlineStr">
        <is>
          <t>75</t>
        </is>
      </c>
      <c r="E445" s="45" t="n"/>
      <c r="F445" s="45" t="n"/>
      <c r="G445" s="45" t="n"/>
      <c r="H445" s="45" t="inlineStr">
        <is>
          <t>RIK (2-2-4)</t>
        </is>
      </c>
      <c r="I445" s="45" t="inlineStr">
        <is>
          <t>1Máy</t>
        </is>
      </c>
      <c r="J445" s="54" t="n"/>
      <c r="K445" s="54" t="n"/>
      <c r="L445" s="54" t="n"/>
      <c r="M445" s="54" t="n"/>
      <c r="N445" s="54" t="n"/>
      <c r="O445" s="45" t="n"/>
      <c r="P445" s="45" t="n"/>
      <c r="Q445" s="45" t="n"/>
      <c r="R445" s="45" t="inlineStr">
        <is>
          <t>Séc măng YANMAR 3TN75/3D75 - RIK (2-2-4)</t>
        </is>
      </c>
      <c r="S445" s="61">
        <f>IF(OR('⚙️ BỘ HƠI'!$H$40=0,'⚙️ BỘ HƠI'!$H$2="",$C445="",LEFT($C445,1)="◆"),99999,IF(OR(ISNUMBER(SEARCH('⚙️ BỘ HƠI'!$H$2,$C445)),ISNUMBER(SEARCH($C445,'⚙️ BỘ HƠI'!$H$2))),ROW()-2,99999))</f>
        <v/>
      </c>
    </row>
    <row r="446" ht="24.75" customHeight="1">
      <c r="A446" s="43" t="inlineStr">
        <is>
          <t>HH075323</t>
        </is>
      </c>
      <c r="B446" s="43" t="inlineStr">
        <is>
          <t>YANMAR</t>
        </is>
      </c>
      <c r="C446" s="43" t="inlineStr">
        <is>
          <t>3TN75/3D75</t>
        </is>
      </c>
      <c r="D446" s="43" t="inlineStr">
        <is>
          <t>75</t>
        </is>
      </c>
      <c r="E446" s="43" t="n"/>
      <c r="F446" s="43" t="n"/>
      <c r="G446" s="43" t="inlineStr">
        <is>
          <t>2-2-4</t>
        </is>
      </c>
      <c r="H446" s="43" t="inlineStr">
        <is>
          <t>NSP</t>
        </is>
      </c>
      <c r="I446" s="43" t="inlineStr">
        <is>
          <t>1Máy</t>
        </is>
      </c>
      <c r="J446" s="53" t="n"/>
      <c r="K446" s="53" t="n"/>
      <c r="L446" s="53" t="n">
        <v>150000</v>
      </c>
      <c r="M446" s="53" t="n">
        <v>170000</v>
      </c>
      <c r="N446" s="53" t="n"/>
      <c r="O446" s="43" t="n"/>
      <c r="P446" s="43" t="n"/>
      <c r="Q446" s="43" t="n"/>
      <c r="R446" s="43" t="inlineStr">
        <is>
          <t>Séc măng YANMAR 3TN75/3D75 (2-2-4) - NSP</t>
        </is>
      </c>
      <c r="S446" s="61">
        <f>IF(OR('⚙️ BỘ HƠI'!$H$40=0,'⚙️ BỘ HƠI'!$H$2="",$C446="",LEFT($C446,1)="◆"),99999,IF(OR(ISNUMBER(SEARCH('⚙️ BỘ HƠI'!$H$2,$C446)),ISNUMBER(SEARCH($C446,'⚙️ BỘ HƠI'!$H$2))),ROW()-2,99999))</f>
        <v/>
      </c>
    </row>
    <row r="447" ht="24.75" customHeight="1">
      <c r="A447" s="45" t="inlineStr">
        <is>
          <t>HH080950</t>
        </is>
      </c>
      <c r="B447" s="45" t="inlineStr">
        <is>
          <t>YANMAR</t>
        </is>
      </c>
      <c r="C447" s="45" t="inlineStr">
        <is>
          <t>4TN78/3TN78</t>
        </is>
      </c>
      <c r="D447" s="45" t="inlineStr">
        <is>
          <t>78</t>
        </is>
      </c>
      <c r="E447" s="45" t="n"/>
      <c r="F447" s="45" t="n"/>
      <c r="G447" s="45" t="inlineStr">
        <is>
          <t>2-2-4</t>
        </is>
      </c>
      <c r="H447" s="45" t="inlineStr">
        <is>
          <t>IZ IKAZU</t>
        </is>
      </c>
      <c r="I447" s="45" t="inlineStr">
        <is>
          <t>Máy</t>
        </is>
      </c>
      <c r="J447" s="54" t="n"/>
      <c r="K447" s="54" t="n">
        <v>100000</v>
      </c>
      <c r="L447" s="54" t="n">
        <v>110000</v>
      </c>
      <c r="M447" s="54" t="n">
        <v>120000</v>
      </c>
      <c r="N447" s="54" t="n"/>
      <c r="O447" s="45" t="n"/>
      <c r="P447" s="45" t="n"/>
      <c r="Q447" s="45" t="n"/>
      <c r="R447" s="45" t="inlineStr">
        <is>
          <t>Séc măng 4TN78/3TN78 (2-2-4) - IZ IKAZU</t>
        </is>
      </c>
      <c r="S447" s="61">
        <f>IF(OR('⚙️ BỘ HƠI'!$H$40=0,'⚙️ BỘ HƠI'!$H$2="",$C447="",LEFT($C447,1)="◆"),99999,IF(OR(ISNUMBER(SEARCH('⚙️ BỘ HƠI'!$H$2,$C447)),ISNUMBER(SEARCH($C447,'⚙️ BỘ HƠI'!$H$2))),ROW()-2,99999))</f>
        <v/>
      </c>
    </row>
    <row r="448" ht="24.75" customHeight="1">
      <c r="A448" s="43" t="inlineStr">
        <is>
          <t>HH072648</t>
        </is>
      </c>
      <c r="B448" s="43" t="inlineStr">
        <is>
          <t>YANMAR</t>
        </is>
      </c>
      <c r="C448" s="43" t="inlineStr">
        <is>
          <t>4TN78/3TN78</t>
        </is>
      </c>
      <c r="D448" s="43" t="inlineStr">
        <is>
          <t>78</t>
        </is>
      </c>
      <c r="E448" s="43" t="n"/>
      <c r="F448" s="43" t="n"/>
      <c r="G448" s="43" t="inlineStr">
        <is>
          <t>2-2-4</t>
        </is>
      </c>
      <c r="H448" s="43" t="inlineStr">
        <is>
          <t>NPR</t>
        </is>
      </c>
      <c r="I448" s="43" t="inlineStr">
        <is>
          <t>Máy</t>
        </is>
      </c>
      <c r="J448" s="53" t="n"/>
      <c r="K448" s="53" t="n"/>
      <c r="L448" s="53" t="n"/>
      <c r="M448" s="53" t="n"/>
      <c r="N448" s="53" t="n"/>
      <c r="O448" s="43" t="n"/>
      <c r="P448" s="43" t="n"/>
      <c r="Q448" s="43" t="n"/>
      <c r="R448" s="43" t="inlineStr">
        <is>
          <t>Séc măng 4TN78/3TN78 (2-2-4) - NPR</t>
        </is>
      </c>
      <c r="S448" s="61">
        <f>IF(OR('⚙️ BỘ HƠI'!$H$40=0,'⚙️ BỘ HƠI'!$H$2="",$C448="",LEFT($C448,1)="◆"),99999,IF(OR(ISNUMBER(SEARCH('⚙️ BỘ HƠI'!$H$2,$C448)),ISNUMBER(SEARCH($C448,'⚙️ BỘ HƠI'!$H$2))),ROW()-2,99999))</f>
        <v/>
      </c>
    </row>
    <row r="449" ht="24.75" customHeight="1">
      <c r="A449" s="45" t="inlineStr">
        <is>
          <t>HH075321</t>
        </is>
      </c>
      <c r="B449" s="45" t="inlineStr">
        <is>
          <t>YANMAR</t>
        </is>
      </c>
      <c r="C449" s="45" t="inlineStr">
        <is>
          <t>4TN78/3TN78</t>
        </is>
      </c>
      <c r="D449" s="45" t="inlineStr">
        <is>
          <t>78</t>
        </is>
      </c>
      <c r="E449" s="45" t="n"/>
      <c r="F449" s="45" t="n"/>
      <c r="G449" s="45" t="inlineStr">
        <is>
          <t>2-2-4</t>
        </is>
      </c>
      <c r="H449" s="45" t="inlineStr">
        <is>
          <t>NSP</t>
        </is>
      </c>
      <c r="I449" s="45" t="inlineStr">
        <is>
          <t>Máy</t>
        </is>
      </c>
      <c r="J449" s="54" t="n"/>
      <c r="K449" s="54" t="n"/>
      <c r="L449" s="54" t="n"/>
      <c r="M449" s="54" t="n"/>
      <c r="N449" s="54" t="n"/>
      <c r="O449" s="45" t="n"/>
      <c r="P449" s="45" t="n"/>
      <c r="Q449" s="45" t="n"/>
      <c r="R449" s="45" t="inlineStr">
        <is>
          <t>Séc măng 4TN78/3TN78 (2-2-4) - NSP</t>
        </is>
      </c>
      <c r="S449" s="61">
        <f>IF(OR('⚙️ BỘ HƠI'!$H$40=0,'⚙️ BỘ HƠI'!$H$2="",$C449="",LEFT($C449,1)="◆"),99999,IF(OR(ISNUMBER(SEARCH('⚙️ BỘ HƠI'!$H$2,$C449)),ISNUMBER(SEARCH($C449,'⚙️ BỘ HƠI'!$H$2))),ROW()-2,99999))</f>
        <v/>
      </c>
    </row>
    <row r="450" ht="24.75" customHeight="1">
      <c r="A450" s="43" t="inlineStr">
        <is>
          <t>HH082979</t>
        </is>
      </c>
      <c r="B450" s="43" t="inlineStr">
        <is>
          <t>YANMAR</t>
        </is>
      </c>
      <c r="C450" s="43" t="inlineStr">
        <is>
          <t>4TN78/3TN78/3D78/4D78/-/ART</t>
        </is>
      </c>
      <c r="D450" s="43" t="inlineStr">
        <is>
          <t>78</t>
        </is>
      </c>
      <c r="E450" s="43" t="n"/>
      <c r="F450" s="43" t="n"/>
      <c r="G450" s="43" t="inlineStr">
        <is>
          <t>2-2-4</t>
        </is>
      </c>
      <c r="H450" s="43" t="n"/>
      <c r="I450" s="43" t="inlineStr">
        <is>
          <t>Máy</t>
        </is>
      </c>
      <c r="J450" s="53" t="n"/>
      <c r="K450" s="53" t="n">
        <v>170000</v>
      </c>
      <c r="L450" s="53" t="n">
        <v>180000</v>
      </c>
      <c r="M450" s="53" t="n">
        <v>200000</v>
      </c>
      <c r="N450" s="53" t="n"/>
      <c r="O450" s="43" t="n"/>
      <c r="P450" s="43" t="inlineStr">
        <is>
          <t>22707801</t>
        </is>
      </c>
      <c r="Q450" s="43" t="n"/>
      <c r="R450" s="43" t="inlineStr">
        <is>
          <t>Séc măng Yanmar 78/ 4TN78/ 3TN78/ 3D78/ 4D78 (2-2-4) - ART 22707801</t>
        </is>
      </c>
      <c r="S450" s="61">
        <f>IF(OR('⚙️ BỘ HƠI'!$H$40=0,'⚙️ BỘ HƠI'!$H$2="",$C450="",LEFT($C450,1)="◆"),99999,IF(OR(ISNUMBER(SEARCH('⚙️ BỘ HƠI'!$H$2,$C450)),ISNUMBER(SEARCH($C450,'⚙️ BỘ HƠI'!$H$2))),ROW()-2,99999))</f>
        <v/>
      </c>
    </row>
    <row r="451" ht="24.75" customHeight="1">
      <c r="A451" s="45" t="inlineStr">
        <is>
          <t>HH078041</t>
        </is>
      </c>
      <c r="B451" s="45" t="inlineStr">
        <is>
          <t>YANMAR</t>
        </is>
      </c>
      <c r="C451" s="45" t="inlineStr">
        <is>
          <t>3TN80/4TN80/-/ART</t>
        </is>
      </c>
      <c r="D451" s="45" t="inlineStr">
        <is>
          <t>80</t>
        </is>
      </c>
      <c r="E451" s="45" t="n"/>
      <c r="F451" s="45" t="n"/>
      <c r="G451" s="45" t="inlineStr">
        <is>
          <t>2-2-4</t>
        </is>
      </c>
      <c r="H451" s="45" t="n"/>
      <c r="I451" s="45" t="inlineStr">
        <is>
          <t>Máy</t>
        </is>
      </c>
      <c r="J451" s="54" t="n"/>
      <c r="K451" s="54" t="n">
        <v>160000</v>
      </c>
      <c r="L451" s="54" t="n">
        <v>180000</v>
      </c>
      <c r="M451" s="54" t="n">
        <v>200000</v>
      </c>
      <c r="N451" s="54" t="n"/>
      <c r="O451" s="45" t="n"/>
      <c r="P451" s="45" t="inlineStr">
        <is>
          <t>22708002</t>
        </is>
      </c>
      <c r="Q451" s="45" t="n"/>
      <c r="R451" s="45" t="inlineStr">
        <is>
          <t>Séc măng Yanmar-80 / 3TN80 / 4TN80 (2-2-4) - ART 22708002</t>
        </is>
      </c>
      <c r="S451" s="61">
        <f>IF(OR('⚙️ BỘ HƠI'!$H$40=0,'⚙️ BỘ HƠI'!$H$2="",$C451="",LEFT($C451,1)="◆"),99999,IF(OR(ISNUMBER(SEARCH('⚙️ BỘ HƠI'!$H$2,$C451)),ISNUMBER(SEARCH($C451,'⚙️ BỘ HƠI'!$H$2))),ROW()-2,99999))</f>
        <v/>
      </c>
    </row>
    <row r="452" ht="24.75" customHeight="1">
      <c r="A452" s="43" t="inlineStr">
        <is>
          <t>HH078042</t>
        </is>
      </c>
      <c r="B452" s="43" t="inlineStr">
        <is>
          <t>YANMAR</t>
        </is>
      </c>
      <c r="C452" s="43" t="inlineStr">
        <is>
          <t>3TN80/4TN80/-/ART</t>
        </is>
      </c>
      <c r="D452" s="43" t="inlineStr">
        <is>
          <t>80</t>
        </is>
      </c>
      <c r="E452" s="43" t="n"/>
      <c r="F452" s="43" t="n"/>
      <c r="G452" s="43" t="inlineStr">
        <is>
          <t>2.5-2.5-2.5-4</t>
        </is>
      </c>
      <c r="H452" s="43" t="n"/>
      <c r="I452" s="43" t="inlineStr">
        <is>
          <t>Máy</t>
        </is>
      </c>
      <c r="J452" s="53" t="n"/>
      <c r="K452" s="53" t="n">
        <v>220000</v>
      </c>
      <c r="L452" s="53" t="n">
        <v>230000</v>
      </c>
      <c r="M452" s="53" t="n">
        <v>250000</v>
      </c>
      <c r="N452" s="53" t="n"/>
      <c r="O452" s="43" t="n"/>
      <c r="P452" s="43" t="inlineStr">
        <is>
          <t>22708003</t>
        </is>
      </c>
      <c r="Q452" s="43" t="n"/>
      <c r="R452" s="43" t="inlineStr">
        <is>
          <t>Séc măng Yanmar-80/ 3TN80/ 4TN80 (2.5-2.5-2.5-4) - ART 22708003</t>
        </is>
      </c>
      <c r="S452" s="61">
        <f>IF(OR('⚙️ BỘ HƠI'!$H$40=0,'⚙️ BỘ HƠI'!$H$2="",$C452="",LEFT($C452,1)="◆"),99999,IF(OR(ISNUMBER(SEARCH('⚙️ BỘ HƠI'!$H$2,$C452)),ISNUMBER(SEARCH($C452,'⚙️ BỘ HƠI'!$H$2))),ROW()-2,99999))</f>
        <v/>
      </c>
    </row>
    <row r="453" ht="24.75" customHeight="1">
      <c r="A453" s="45" t="inlineStr">
        <is>
          <t>HH083529</t>
        </is>
      </c>
      <c r="B453" s="45" t="inlineStr">
        <is>
          <t>YANMAR</t>
        </is>
      </c>
      <c r="C453" s="45" t="inlineStr">
        <is>
          <t>3TN80/4TN80/4D80</t>
        </is>
      </c>
      <c r="D453" s="45" t="inlineStr">
        <is>
          <t>80</t>
        </is>
      </c>
      <c r="E453" s="45" t="n"/>
      <c r="F453" s="45" t="n"/>
      <c r="G453" s="45" t="inlineStr">
        <is>
          <t>2.5-2.5-2.5-4</t>
        </is>
      </c>
      <c r="H453" s="45" t="inlineStr">
        <is>
          <t>IZ IKAZU</t>
        </is>
      </c>
      <c r="I453" s="45" t="inlineStr">
        <is>
          <t>Máy</t>
        </is>
      </c>
      <c r="J453" s="54" t="n"/>
      <c r="K453" s="54" t="n"/>
      <c r="L453" s="54" t="n"/>
      <c r="M453" s="54" t="n"/>
      <c r="N453" s="54" t="n"/>
      <c r="O453" s="45" t="n"/>
      <c r="P453" s="45" t="n"/>
      <c r="Q453" s="45" t="inlineStr">
        <is>
          <t>Kiểm tra</t>
        </is>
      </c>
      <c r="R453" s="45" t="inlineStr">
        <is>
          <t>Séc măng Yanmar-80/ 3TN80/ 4TN80 (2.5-2.5-2.5-4), 4D80 - IZ IKAZU</t>
        </is>
      </c>
      <c r="S453" s="61">
        <f>IF(OR('⚙️ BỘ HƠI'!$H$40=0,'⚙️ BỘ HƠI'!$H$2="",$C453="",LEFT($C453,1)="◆"),99999,IF(OR(ISNUMBER(SEARCH('⚙️ BỘ HƠI'!$H$2,$C453)),ISNUMBER(SEARCH($C453,'⚙️ BỘ HƠI'!$H$2))),ROW()-2,99999))</f>
        <v/>
      </c>
    </row>
    <row r="454" ht="24.75" customHeight="1">
      <c r="A454" s="43" t="inlineStr">
        <is>
          <t>HH0293</t>
        </is>
      </c>
      <c r="B454" s="43" t="inlineStr">
        <is>
          <t>YANMAR</t>
        </is>
      </c>
      <c r="C454" s="43" t="inlineStr">
        <is>
          <t>4TN82/3D82/3TN82</t>
        </is>
      </c>
      <c r="D454" s="43" t="inlineStr">
        <is>
          <t>82</t>
        </is>
      </c>
      <c r="E454" s="43" t="n"/>
      <c r="F454" s="43" t="n"/>
      <c r="G454" s="43" t="inlineStr">
        <is>
          <t>2-2-4</t>
        </is>
      </c>
      <c r="H454" s="43" t="inlineStr">
        <is>
          <t>RIK</t>
        </is>
      </c>
      <c r="I454" s="43" t="inlineStr">
        <is>
          <t>1Máy</t>
        </is>
      </c>
      <c r="J454" s="53" t="n"/>
      <c r="K454" s="53" t="n"/>
      <c r="L454" s="53" t="n"/>
      <c r="M454" s="53" t="n"/>
      <c r="N454" s="53" t="n"/>
      <c r="O454" s="43" t="n"/>
      <c r="P454" s="43" t="n"/>
      <c r="Q454" s="43" t="n"/>
      <c r="R454" s="43" t="inlineStr">
        <is>
          <t>Séc măng YANMAR 4TN82 /3D82 /3TN82 (2-2-4) - RIK</t>
        </is>
      </c>
      <c r="S454" s="61">
        <f>IF(OR('⚙️ BỘ HƠI'!$H$40=0,'⚙️ BỘ HƠI'!$H$2="",$C454="",LEFT($C454,1)="◆"),99999,IF(OR(ISNUMBER(SEARCH('⚙️ BỘ HƠI'!$H$2,$C454)),ISNUMBER(SEARCH($C454,'⚙️ BỘ HƠI'!$H$2))),ROW()-2,99999))</f>
        <v/>
      </c>
    </row>
    <row r="455" ht="24.75" customHeight="1">
      <c r="A455" s="45" t="inlineStr">
        <is>
          <t>HH078043</t>
        </is>
      </c>
      <c r="B455" s="45" t="inlineStr">
        <is>
          <t>YANMAR</t>
        </is>
      </c>
      <c r="C455" s="45" t="inlineStr">
        <is>
          <t>4TN82/4D82/3D82/3TN82/-/ART</t>
        </is>
      </c>
      <c r="D455" s="45" t="inlineStr">
        <is>
          <t>82</t>
        </is>
      </c>
      <c r="E455" s="45" t="n"/>
      <c r="F455" s="45" t="n"/>
      <c r="G455" s="45" t="inlineStr">
        <is>
          <t>2-2-4</t>
        </is>
      </c>
      <c r="H455" s="45" t="n"/>
      <c r="I455" s="45" t="inlineStr">
        <is>
          <t>1Máy</t>
        </is>
      </c>
      <c r="J455" s="45" t="n"/>
      <c r="K455" s="54" t="n">
        <v>180000</v>
      </c>
      <c r="L455" s="54" t="n">
        <v>190000</v>
      </c>
      <c r="M455" s="54" t="n">
        <v>200000</v>
      </c>
      <c r="N455" s="45" t="n"/>
      <c r="O455" s="45" t="n"/>
      <c r="P455" s="45" t="inlineStr">
        <is>
          <t>22708201</t>
        </is>
      </c>
      <c r="Q455" s="45" t="n"/>
      <c r="R455" s="45" t="inlineStr">
        <is>
          <t>Séc măng YANMAR 82 / 4TN82 / 4D82 / 3D82 / 3TN82 (2-2-4) - ART 22708201</t>
        </is>
      </c>
      <c r="S455" s="61">
        <f>IF(OR('⚙️ BỘ HƠI'!$H$40=0,'⚙️ BỘ HƠI'!$H$2="",$C455="",LEFT($C455,1)="◆"),99999,IF(OR(ISNUMBER(SEARCH('⚙️ BỘ HƠI'!$H$2,$C455)),ISNUMBER(SEARCH($C455,'⚙️ BỘ HƠI'!$H$2))),ROW()-2,99999))</f>
        <v/>
      </c>
    </row>
    <row r="456" ht="24.75" customHeight="1">
      <c r="A456" s="43" t="inlineStr">
        <is>
          <t>HH0592</t>
        </is>
      </c>
      <c r="B456" s="43" t="inlineStr">
        <is>
          <t>YANMAR</t>
        </is>
      </c>
      <c r="C456" s="43" t="inlineStr">
        <is>
          <t>82A/3TN82/4TN82</t>
        </is>
      </c>
      <c r="D456" s="43" t="inlineStr">
        <is>
          <t>82</t>
        </is>
      </c>
      <c r="E456" s="43" t="n"/>
      <c r="F456" s="43" t="n"/>
      <c r="G456" s="43" t="inlineStr">
        <is>
          <t>2-2-4</t>
        </is>
      </c>
      <c r="H456" s="43" t="inlineStr">
        <is>
          <t>IZ IKAZU</t>
        </is>
      </c>
      <c r="I456" s="43" t="inlineStr">
        <is>
          <t>Máy</t>
        </is>
      </c>
      <c r="J456" s="53" t="n"/>
      <c r="K456" s="53" t="n">
        <v>100000</v>
      </c>
      <c r="L456" s="53" t="n">
        <v>110000</v>
      </c>
      <c r="M456" s="53" t="n">
        <v>120000</v>
      </c>
      <c r="N456" s="53" t="n"/>
      <c r="O456" s="43" t="n"/>
      <c r="P456" s="43" t="n"/>
      <c r="Q456" s="43" t="n"/>
      <c r="R456" s="43" t="inlineStr">
        <is>
          <t>Séc măng Yanmar 82A/ 3TN82/ 4TN82 (2-2-4) - IZ IKAZU</t>
        </is>
      </c>
      <c r="S456" s="61">
        <f>IF(OR('⚙️ BỘ HƠI'!$H$40=0,'⚙️ BỘ HƠI'!$H$2="",$C456="",LEFT($C456,1)="◆"),99999,IF(OR(ISNUMBER(SEARCH('⚙️ BỘ HƠI'!$H$2,$C456)),ISNUMBER(SEARCH($C456,'⚙️ BỘ HƠI'!$H$2))),ROW()-2,99999))</f>
        <v/>
      </c>
    </row>
    <row r="457" ht="24.75" customHeight="1">
      <c r="A457" s="45" t="inlineStr">
        <is>
          <t>HH070362</t>
        </is>
      </c>
      <c r="B457" s="45" t="inlineStr">
        <is>
          <t>YANMAR</t>
        </is>
      </c>
      <c r="C457" s="45" t="inlineStr">
        <is>
          <t>3TN84/4D84</t>
        </is>
      </c>
      <c r="D457" s="45" t="inlineStr">
        <is>
          <t>84</t>
        </is>
      </c>
      <c r="E457" s="45" t="n"/>
      <c r="F457" s="45" t="n"/>
      <c r="G457" s="45" t="inlineStr">
        <is>
          <t>2-2-4</t>
        </is>
      </c>
      <c r="H457" s="45" t="inlineStr">
        <is>
          <t>TP</t>
        </is>
      </c>
      <c r="I457" s="45" t="inlineStr">
        <is>
          <t>Cái</t>
        </is>
      </c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inlineStr">
        <is>
          <t>Séc măng 3TN84/4D84 (2-2-4) - TP</t>
        </is>
      </c>
      <c r="S457" s="61">
        <f>IF(OR('⚙️ BỘ HƠI'!$H$40=0,'⚙️ BỘ HƠI'!$H$2="",$C457="",LEFT($C457,1)="◆"),99999,IF(OR(ISNUMBER(SEARCH('⚙️ BỘ HƠI'!$H$2,$C457)),ISNUMBER(SEARCH($C457,'⚙️ BỘ HƠI'!$H$2))),ROW()-2,99999))</f>
        <v/>
      </c>
    </row>
    <row r="458" ht="24.75" customHeight="1">
      <c r="A458" s="43" t="inlineStr">
        <is>
          <t>HH083918</t>
        </is>
      </c>
      <c r="B458" s="43" t="inlineStr">
        <is>
          <t>YANMAR</t>
        </is>
      </c>
      <c r="C458" s="43" t="inlineStr">
        <is>
          <t>3TNV84/4TNV84/4TNE84/4D84</t>
        </is>
      </c>
      <c r="D458" s="43" t="inlineStr">
        <is>
          <t>84</t>
        </is>
      </c>
      <c r="E458" s="43" t="n"/>
      <c r="F458" s="43" t="n"/>
      <c r="G458" s="43" t="inlineStr">
        <is>
          <t>2-2-4</t>
        </is>
      </c>
      <c r="H458" s="43" t="inlineStr">
        <is>
          <t>HENWEIT</t>
        </is>
      </c>
      <c r="I458" s="43" t="inlineStr">
        <is>
          <t>Máy</t>
        </is>
      </c>
      <c r="J458" s="53" t="n"/>
      <c r="K458" s="53" t="n">
        <v>130000</v>
      </c>
      <c r="L458" s="53" t="n">
        <v>140000</v>
      </c>
      <c r="M458" s="53" t="n">
        <v>150000</v>
      </c>
      <c r="N458" s="53" t="n"/>
      <c r="O458" s="43" t="n"/>
      <c r="P458" s="43" t="n"/>
      <c r="Q458" s="43" t="n"/>
      <c r="R458" s="43" t="inlineStr">
        <is>
          <t>Séc măng Yanmar 84/ 3TNV84/4TNV84/4TNE84/4D84 (2-2-4) - HENWEIT</t>
        </is>
      </c>
      <c r="S458" s="61">
        <f>IF(OR('⚙️ BỘ HƠI'!$H$40=0,'⚙️ BỘ HƠI'!$H$2="",$C458="",LEFT($C458,1)="◆"),99999,IF(OR(ISNUMBER(SEARCH('⚙️ BỘ HƠI'!$H$2,$C458)),ISNUMBER(SEARCH($C458,'⚙️ BỘ HƠI'!$H$2))),ROW()-2,99999))</f>
        <v/>
      </c>
    </row>
    <row r="459" ht="24.75" customHeight="1">
      <c r="A459" s="45" t="inlineStr">
        <is>
          <t>HH077613</t>
        </is>
      </c>
      <c r="B459" s="45" t="inlineStr">
        <is>
          <t>YANMAR</t>
        </is>
      </c>
      <c r="C459" s="45" t="inlineStr">
        <is>
          <t>4TNV84/4TNE84/4D84/3D84</t>
        </is>
      </c>
      <c r="D459" s="45" t="inlineStr">
        <is>
          <t>84</t>
        </is>
      </c>
      <c r="E459" s="45" t="n"/>
      <c r="F459" s="45" t="n"/>
      <c r="G459" s="45" t="inlineStr">
        <is>
          <t>2-2-4</t>
        </is>
      </c>
      <c r="H459" s="45" t="inlineStr">
        <is>
          <t>IZUMI</t>
        </is>
      </c>
      <c r="I459" s="45" t="inlineStr">
        <is>
          <t>Máy</t>
        </is>
      </c>
      <c r="J459" s="54" t="n"/>
      <c r="K459" s="54" t="n"/>
      <c r="L459" s="54" t="n"/>
      <c r="M459" s="54" t="n"/>
      <c r="N459" s="54" t="n"/>
      <c r="O459" s="45" t="n"/>
      <c r="P459" s="45" t="n"/>
      <c r="Q459" s="45" t="n"/>
      <c r="R459" s="45" t="inlineStr">
        <is>
          <t>Séc măng 4TNV84 / 4TNE84 / 4D84 / 3D84 (2-2-4) - IZUMI</t>
        </is>
      </c>
      <c r="S459" s="61">
        <f>IF(OR('⚙️ BỘ HƠI'!$H$40=0,'⚙️ BỘ HƠI'!$H$2="",$C459="",LEFT($C459,1)="◆"),99999,IF(OR(ISNUMBER(SEARCH('⚙️ BỘ HƠI'!$H$2,$C459)),ISNUMBER(SEARCH($C459,'⚙️ BỘ HƠI'!$H$2))),ROW()-2,99999))</f>
        <v/>
      </c>
    </row>
    <row r="460" ht="24.75" customHeight="1">
      <c r="A460" s="43" t="inlineStr">
        <is>
          <t>HH079787</t>
        </is>
      </c>
      <c r="B460" s="43" t="inlineStr">
        <is>
          <t>YANMAR</t>
        </is>
      </c>
      <c r="C460" s="43" t="inlineStr">
        <is>
          <t>Yan/4TNE84/4TNV84/4D84/3D84</t>
        </is>
      </c>
      <c r="D460" s="43" t="inlineStr">
        <is>
          <t>84</t>
        </is>
      </c>
      <c r="E460" s="43" t="n"/>
      <c r="F460" s="43" t="n"/>
      <c r="G460" s="43" t="inlineStr">
        <is>
          <t>2-2-4</t>
        </is>
      </c>
      <c r="H460" s="43" t="inlineStr">
        <is>
          <t>IZ IKAZU</t>
        </is>
      </c>
      <c r="I460" s="43" t="inlineStr">
        <is>
          <t>Máy</t>
        </is>
      </c>
      <c r="J460" s="53" t="n"/>
      <c r="K460" s="53" t="n">
        <v>100000</v>
      </c>
      <c r="L460" s="53" t="n">
        <v>110000</v>
      </c>
      <c r="M460" s="53" t="n">
        <v>120000</v>
      </c>
      <c r="N460" s="53" t="n"/>
      <c r="O460" s="43" t="n"/>
      <c r="P460" s="43" t="n"/>
      <c r="Q460" s="43" t="n"/>
      <c r="R460" s="43" t="inlineStr">
        <is>
          <t>Séc măng Yan 4TNE84/ 2-2-4 (4TNV84, 4D84, 3D84) - IZ IKAZU</t>
        </is>
      </c>
      <c r="S460" s="61">
        <f>IF(OR('⚙️ BỘ HƠI'!$H$40=0,'⚙️ BỘ HƠI'!$H$2="",$C460="",LEFT($C460,1)="◆"),99999,IF(OR(ISNUMBER(SEARCH('⚙️ BỘ HƠI'!$H$2,$C460)),ISNUMBER(SEARCH($C460,'⚙️ BỘ HƠI'!$H$2))),ROW()-2,99999))</f>
        <v/>
      </c>
    </row>
    <row r="461" ht="24.75" customHeight="1">
      <c r="A461" s="45" t="inlineStr">
        <is>
          <t>HH20498</t>
        </is>
      </c>
      <c r="B461" s="45" t="inlineStr">
        <is>
          <t>YANMAR</t>
        </is>
      </c>
      <c r="C461" s="45" t="inlineStr">
        <is>
          <t>Yan/4TNV84/4TNE84/4D84/3D84</t>
        </is>
      </c>
      <c r="D461" s="45" t="inlineStr">
        <is>
          <t>84</t>
        </is>
      </c>
      <c r="E461" s="45" t="n"/>
      <c r="F461" s="45" t="n"/>
      <c r="G461" s="45" t="inlineStr">
        <is>
          <t>2-2-4</t>
        </is>
      </c>
      <c r="H461" s="45" t="inlineStr">
        <is>
          <t>NPR</t>
        </is>
      </c>
      <c r="I461" s="45" t="inlineStr">
        <is>
          <t>Máy</t>
        </is>
      </c>
      <c r="J461" s="54" t="n"/>
      <c r="K461" s="54" t="n">
        <v>150000</v>
      </c>
      <c r="L461" s="54" t="n">
        <v>160000</v>
      </c>
      <c r="M461" s="54" t="n">
        <v>180000</v>
      </c>
      <c r="N461" s="54" t="n"/>
      <c r="O461" s="45" t="n"/>
      <c r="P461" s="45" t="inlineStr">
        <is>
          <t>YDY10164ZZ</t>
        </is>
      </c>
      <c r="Q461" s="45" t="n"/>
      <c r="R461" s="45" t="inlineStr">
        <is>
          <t>Séc măng Yan 4TNV84/4TNE84/4D84/YDY10164ZZ/3D84 (2-2-4) HỘP1 - NPR</t>
        </is>
      </c>
      <c r="S461" s="61">
        <f>IF(OR('⚙️ BỘ HƠI'!$H$40=0,'⚙️ BỘ HƠI'!$H$2="",$C461="",LEFT($C461,1)="◆"),99999,IF(OR(ISNUMBER(SEARCH('⚙️ BỘ HƠI'!$H$2,$C461)),ISNUMBER(SEARCH($C461,'⚙️ BỘ HƠI'!$H$2))),ROW()-2,99999))</f>
        <v/>
      </c>
    </row>
    <row r="462" ht="24.75" customHeight="1">
      <c r="A462" s="43" t="inlineStr">
        <is>
          <t>HH082980</t>
        </is>
      </c>
      <c r="B462" s="43" t="inlineStr">
        <is>
          <t>YANMAR</t>
        </is>
      </c>
      <c r="C462" s="43" t="inlineStr">
        <is>
          <t>4TN86/4D86/-/ART</t>
        </is>
      </c>
      <c r="D462" s="43" t="inlineStr">
        <is>
          <t>86</t>
        </is>
      </c>
      <c r="E462" s="43" t="n"/>
      <c r="F462" s="43" t="n"/>
      <c r="G462" s="43" t="inlineStr">
        <is>
          <t>2-2-4</t>
        </is>
      </c>
      <c r="H462" s="43" t="n"/>
      <c r="I462" s="43" t="inlineStr">
        <is>
          <t>Máy</t>
        </is>
      </c>
      <c r="J462" s="53" t="n"/>
      <c r="K462" s="53" t="n">
        <v>180000</v>
      </c>
      <c r="L462" s="53" t="n">
        <v>190000</v>
      </c>
      <c r="M462" s="53" t="n">
        <v>200000</v>
      </c>
      <c r="N462" s="53" t="n"/>
      <c r="O462" s="43" t="n"/>
      <c r="P462" s="43" t="inlineStr">
        <is>
          <t>22708601</t>
        </is>
      </c>
      <c r="Q462" s="43" t="n"/>
      <c r="R462" s="43" t="inlineStr">
        <is>
          <t>Séc măng Yanmar 86/ 4TN86/4D86 (2-2-4) - ART 22708601</t>
        </is>
      </c>
      <c r="S462" s="61">
        <f>IF(OR('⚙️ BỘ HƠI'!$H$40=0,'⚙️ BỘ HƠI'!$H$2="",$C462="",LEFT($C462,1)="◆"),99999,IF(OR(ISNUMBER(SEARCH('⚙️ BỘ HƠI'!$H$2,$C462)),ISNUMBER(SEARCH($C462,'⚙️ BỘ HƠI'!$H$2))),ROW()-2,99999))</f>
        <v/>
      </c>
    </row>
    <row r="463" ht="24.75" customHeight="1">
      <c r="A463" s="45" t="inlineStr">
        <is>
          <t>HH083916</t>
        </is>
      </c>
      <c r="B463" s="45" t="inlineStr">
        <is>
          <t>YANMAR</t>
        </is>
      </c>
      <c r="C463" s="45" t="inlineStr">
        <is>
          <t>4TNV86/4D86</t>
        </is>
      </c>
      <c r="D463" s="45" t="inlineStr">
        <is>
          <t>86</t>
        </is>
      </c>
      <c r="E463" s="45" t="n"/>
      <c r="F463" s="45" t="n"/>
      <c r="G463" s="45" t="inlineStr">
        <is>
          <t>2HK-2-4</t>
        </is>
      </c>
      <c r="H463" s="45" t="inlineStr">
        <is>
          <t>HENWEIT</t>
        </is>
      </c>
      <c r="I463" s="45" t="inlineStr">
        <is>
          <t>Máy</t>
        </is>
      </c>
      <c r="J463" s="54" t="n"/>
      <c r="K463" s="54" t="n">
        <v>130000</v>
      </c>
      <c r="L463" s="54" t="n">
        <v>140000</v>
      </c>
      <c r="M463" s="54" t="n">
        <v>150000</v>
      </c>
      <c r="N463" s="54" t="n"/>
      <c r="O463" s="45" t="n"/>
      <c r="P463" s="45" t="inlineStr">
        <is>
          <t>R-YA20-00</t>
        </is>
      </c>
      <c r="Q463" s="45" t="n"/>
      <c r="R463" s="45" t="inlineStr">
        <is>
          <t>Séc măng Yanmar 86/ 4TNV86/4D86/R-YA20-00 (2HK-2-4) - HENWEIT</t>
        </is>
      </c>
      <c r="S463" s="61">
        <f>IF(OR('⚙️ BỘ HƠI'!$H$40=0,'⚙️ BỘ HƠI'!$H$2="",$C463="",LEFT($C463,1)="◆"),99999,IF(OR(ISNUMBER(SEARCH('⚙️ BỘ HƠI'!$H$2,$C463)),ISNUMBER(SEARCH($C463,'⚙️ BỘ HƠI'!$H$2))),ROW()-2,99999))</f>
        <v/>
      </c>
    </row>
    <row r="464" ht="24.75" customHeight="1">
      <c r="A464" s="43" t="inlineStr">
        <is>
          <t>HH083917</t>
        </is>
      </c>
      <c r="B464" s="43" t="inlineStr">
        <is>
          <t>YANMAR</t>
        </is>
      </c>
      <c r="C464" s="43" t="inlineStr">
        <is>
          <t>4TNV88C/4TN88/4D88/4TNV88</t>
        </is>
      </c>
      <c r="D464" s="43" t="inlineStr">
        <is>
          <t>88</t>
        </is>
      </c>
      <c r="E464" s="43" t="n"/>
      <c r="F464" s="43" t="n"/>
      <c r="G464" s="43" t="inlineStr">
        <is>
          <t>2-2-4</t>
        </is>
      </c>
      <c r="H464" s="43" t="inlineStr">
        <is>
          <t>HENWEIT</t>
        </is>
      </c>
      <c r="I464" s="43" t="inlineStr">
        <is>
          <t>Máy</t>
        </is>
      </c>
      <c r="J464" s="53" t="n"/>
      <c r="K464" s="53" t="n">
        <v>130000</v>
      </c>
      <c r="L464" s="53" t="n">
        <v>140000</v>
      </c>
      <c r="M464" s="53" t="n">
        <v>150000</v>
      </c>
      <c r="N464" s="53" t="n"/>
      <c r="O464" s="43" t="n"/>
      <c r="P464" s="43" t="n"/>
      <c r="Q464" s="43" t="n"/>
      <c r="R464" s="43" t="inlineStr">
        <is>
          <t>Séc măng Yanmar 88/ 4TNV88C/4TN88/4D88/4TNV88 (2-2-4) - HENWEIT</t>
        </is>
      </c>
      <c r="S464" s="61">
        <f>IF(OR('⚙️ BỘ HƠI'!$H$40=0,'⚙️ BỘ HƠI'!$H$2="",$C464="",LEFT($C464,1)="◆"),99999,IF(OR(ISNUMBER(SEARCH('⚙️ BỘ HƠI'!$H$2,$C464)),ISNUMBER(SEARCH($C464,'⚙️ BỘ HƠI'!$H$2))),ROW()-2,99999))</f>
        <v/>
      </c>
    </row>
    <row r="465" ht="24.75" customHeight="1">
      <c r="A465" s="45" t="inlineStr">
        <is>
          <t>HH081476</t>
        </is>
      </c>
      <c r="B465" s="45" t="inlineStr">
        <is>
          <t>YANMAR</t>
        </is>
      </c>
      <c r="C465" s="45" t="inlineStr">
        <is>
          <t>C223/4FD1/lắp/lẫn/4TN88/4D88/thép</t>
        </is>
      </c>
      <c r="D465" s="45" t="inlineStr">
        <is>
          <t>88</t>
        </is>
      </c>
      <c r="E465" s="45" t="n"/>
      <c r="F465" s="45" t="n"/>
      <c r="G465" s="45" t="inlineStr">
        <is>
          <t>2-2-4</t>
        </is>
      </c>
      <c r="H465" s="45" t="inlineStr">
        <is>
          <t>IZ IKAZU</t>
        </is>
      </c>
      <c r="I465" s="45" t="inlineStr">
        <is>
          <t>1Máy</t>
        </is>
      </c>
      <c r="J465" s="45" t="n"/>
      <c r="K465" s="54" t="n">
        <v>100000</v>
      </c>
      <c r="L465" s="54" t="n">
        <v>110000</v>
      </c>
      <c r="M465" s="54" t="n">
        <v>120000</v>
      </c>
      <c r="N465" s="45" t="n"/>
      <c r="O465" s="45" t="n"/>
      <c r="P465" s="45" t="n"/>
      <c r="Q465" s="45" t="n"/>
      <c r="R465" s="45" t="inlineStr">
        <is>
          <t>Séc măng C223/4FD1 (2-2-4) lắp lẫn 4TN88/4D88 thép - IZ IKAZU</t>
        </is>
      </c>
      <c r="S465" s="61">
        <f>IF(OR('⚙️ BỘ HƠI'!$H$40=0,'⚙️ BỘ HƠI'!$H$2="",$C465="",LEFT($C465,1)="◆"),99999,IF(OR(ISNUMBER(SEARCH('⚙️ BỘ HƠI'!$H$2,$C465)),ISNUMBER(SEARCH($C465,'⚙️ BỘ HƠI'!$H$2))),ROW()-2,99999))</f>
        <v/>
      </c>
    </row>
    <row r="466" ht="24.75" customHeight="1">
      <c r="A466" s="43" t="inlineStr">
        <is>
          <t>HH078928</t>
        </is>
      </c>
      <c r="B466" s="43" t="inlineStr">
        <is>
          <t>YANMAR</t>
        </is>
      </c>
      <c r="C466" s="43" t="inlineStr">
        <is>
          <t>C223/4FD1/lắp/lẫn/4TN88/4D88/thép</t>
        </is>
      </c>
      <c r="D466" s="43" t="inlineStr">
        <is>
          <t>88</t>
        </is>
      </c>
      <c r="E466" s="43" t="n"/>
      <c r="F466" s="43" t="n"/>
      <c r="G466" s="43" t="inlineStr">
        <is>
          <t>2-2-4</t>
        </is>
      </c>
      <c r="H466" s="43" t="inlineStr">
        <is>
          <t>IZUMI</t>
        </is>
      </c>
      <c r="I466" s="43" t="inlineStr">
        <is>
          <t>1Máy</t>
        </is>
      </c>
      <c r="J466" s="53" t="n"/>
      <c r="K466" s="53" t="n">
        <v>100000</v>
      </c>
      <c r="L466" s="53" t="n">
        <v>110000</v>
      </c>
      <c r="M466" s="53" t="n">
        <v>120000</v>
      </c>
      <c r="N466" s="53" t="n"/>
      <c r="O466" s="43" t="n"/>
      <c r="P466" s="43" t="n"/>
      <c r="Q466" s="43" t="n"/>
      <c r="R466" s="43" t="inlineStr">
        <is>
          <t>Séc măng C223/4FD1 (2-2-4) lắp lẫn 4TN88/4D88 thép - IZUMI</t>
        </is>
      </c>
      <c r="S466" s="61">
        <f>IF(OR('⚙️ BỘ HƠI'!$H$40=0,'⚙️ BỘ HƠI'!$H$2="",$C466="",LEFT($C466,1)="◆"),99999,IF(OR(ISNUMBER(SEARCH('⚙️ BỘ HƠI'!$H$2,$C466)),ISNUMBER(SEARCH($C466,'⚙️ BỘ HƠI'!$H$2))),ROW()-2,99999))</f>
        <v/>
      </c>
    </row>
    <row r="467" ht="24.75" customHeight="1">
      <c r="A467" s="45" t="inlineStr">
        <is>
          <t>HH072360</t>
        </is>
      </c>
      <c r="B467" s="45" t="inlineStr">
        <is>
          <t>YANMAR</t>
        </is>
      </c>
      <c r="C467" s="45" t="inlineStr">
        <is>
          <t>Isu/C223/4FD1/1+3thép/4TN88/4D88</t>
        </is>
      </c>
      <c r="D467" s="45" t="inlineStr">
        <is>
          <t>88</t>
        </is>
      </c>
      <c r="E467" s="45" t="n"/>
      <c r="F467" s="45" t="n"/>
      <c r="G467" s="45" t="inlineStr">
        <is>
          <t>2-2-4</t>
        </is>
      </c>
      <c r="H467" s="45" t="inlineStr">
        <is>
          <t>NPR</t>
        </is>
      </c>
      <c r="I467" s="45" t="inlineStr">
        <is>
          <t>1=Máy</t>
        </is>
      </c>
      <c r="J467" s="54" t="n"/>
      <c r="K467" s="54" t="n">
        <v>520000</v>
      </c>
      <c r="L467" s="54" t="n">
        <v>550000</v>
      </c>
      <c r="M467" s="54" t="n">
        <v>600000</v>
      </c>
      <c r="N467" s="54" t="n"/>
      <c r="O467" s="45" t="n"/>
      <c r="P467" s="45" t="inlineStr">
        <is>
          <t>SDI10101ZX</t>
        </is>
      </c>
      <c r="Q467" s="45" t="n"/>
      <c r="R467" s="45" t="inlineStr">
        <is>
          <t>Séc măng Isu C223/4FD1/SDI10101ZX (2-2-4) 1+3thép, 4TN88/4D88 HỘP4 - NPR</t>
        </is>
      </c>
      <c r="S467" s="61">
        <f>IF(OR('⚙️ BỘ HƠI'!$H$40=0,'⚙️ BỘ HƠI'!$H$2="",$C467="",LEFT($C467,1)="◆"),99999,IF(OR(ISNUMBER(SEARCH('⚙️ BỘ HƠI'!$H$2,$C467)),ISNUMBER(SEARCH($C467,'⚙️ BỘ HƠI'!$H$2))),ROW()-2,99999))</f>
        <v/>
      </c>
    </row>
    <row r="468" ht="24.75" customHeight="1">
      <c r="A468" s="43" t="inlineStr">
        <is>
          <t>HH077021</t>
        </is>
      </c>
      <c r="B468" s="43" t="inlineStr">
        <is>
          <t>YANMAR</t>
        </is>
      </c>
      <c r="C468" s="43" t="inlineStr">
        <is>
          <t>4D92E/4TNE92</t>
        </is>
      </c>
      <c r="D468" s="43" t="inlineStr">
        <is>
          <t>92</t>
        </is>
      </c>
      <c r="E468" s="43" t="n"/>
      <c r="F468" s="43" t="n"/>
      <c r="G468" s="43" t="inlineStr">
        <is>
          <t>2HK-2-3</t>
        </is>
      </c>
      <c r="H468" s="43" t="n"/>
      <c r="I468" s="43" t="inlineStr">
        <is>
          <t>1Máy</t>
        </is>
      </c>
      <c r="J468" s="53" t="n"/>
      <c r="K468" s="53" t="n"/>
      <c r="L468" s="53" t="n"/>
      <c r="M468" s="53" t="n"/>
      <c r="N468" s="53" t="n"/>
      <c r="O468" s="43" t="n"/>
      <c r="P468" s="43" t="n"/>
      <c r="Q468" s="43" t="n"/>
      <c r="R468" s="43" t="inlineStr">
        <is>
          <t>Séc măng 4D92E/4TNE92 (2HK-2-3) - YANMAR</t>
        </is>
      </c>
      <c r="S468" s="61">
        <f>IF(OR('⚙️ BỘ HƠI'!$H$40=0,'⚙️ BỘ HƠI'!$H$2="",$C468="",LEFT($C468,1)="◆"),99999,IF(OR(ISNUMBER(SEARCH('⚙️ BỘ HƠI'!$H$2,$C468)),ISNUMBER(SEARCH($C468,'⚙️ BỘ HƠI'!$H$2))),ROW()-2,99999))</f>
        <v/>
      </c>
    </row>
    <row r="469" ht="24.75" customHeight="1">
      <c r="A469" s="45" t="inlineStr">
        <is>
          <t>HH078044</t>
        </is>
      </c>
      <c r="B469" s="45" t="inlineStr">
        <is>
          <t>YANMAR</t>
        </is>
      </c>
      <c r="C469" s="45" t="inlineStr">
        <is>
          <t>4D92E/4TNE92/-/ART</t>
        </is>
      </c>
      <c r="D469" s="45" t="inlineStr">
        <is>
          <t>92</t>
        </is>
      </c>
      <c r="E469" s="45" t="n"/>
      <c r="F469" s="45" t="n"/>
      <c r="G469" s="45" t="inlineStr">
        <is>
          <t>2HK-2-3</t>
        </is>
      </c>
      <c r="H469" s="45" t="n"/>
      <c r="I469" s="45" t="inlineStr">
        <is>
          <t>1Máy</t>
        </is>
      </c>
      <c r="J469" s="54" t="n"/>
      <c r="K469" s="54" t="n">
        <v>190000</v>
      </c>
      <c r="L469" s="54" t="n">
        <v>200000</v>
      </c>
      <c r="M469" s="54" t="n">
        <v>220000</v>
      </c>
      <c r="N469" s="54" t="n"/>
      <c r="O469" s="45" t="n"/>
      <c r="P469" s="45" t="inlineStr">
        <is>
          <t>22709202</t>
        </is>
      </c>
      <c r="Q469" s="45" t="n"/>
      <c r="R469" s="45" t="inlineStr">
        <is>
          <t>Séc măng 4D92E / 4TNE92 (2HK-2-3) - ART 22709202</t>
        </is>
      </c>
      <c r="S469" s="61">
        <f>IF(OR('⚙️ BỘ HƠI'!$H$40=0,'⚙️ BỘ HƠI'!$H$2="",$C469="",LEFT($C469,1)="◆"),99999,IF(OR(ISNUMBER(SEARCH('⚙️ BỘ HƠI'!$H$2,$C469)),ISNUMBER(SEARCH($C469,'⚙️ BỘ HƠI'!$H$2))),ROW()-2,99999))</f>
        <v/>
      </c>
    </row>
    <row r="470" ht="24.75" customHeight="1">
      <c r="A470" s="43" t="inlineStr">
        <is>
          <t>HH083534</t>
        </is>
      </c>
      <c r="B470" s="43" t="inlineStr">
        <is>
          <t>YANMAR</t>
        </is>
      </c>
      <c r="C470" s="43" t="inlineStr">
        <is>
          <t>Yan/4D92E/4TNE92</t>
        </is>
      </c>
      <c r="D470" s="43" t="inlineStr">
        <is>
          <t>92</t>
        </is>
      </c>
      <c r="E470" s="43" t="n"/>
      <c r="F470" s="43" t="n"/>
      <c r="G470" s="43" t="inlineStr">
        <is>
          <t>2HK-2-3</t>
        </is>
      </c>
      <c r="H470" s="43" t="inlineStr">
        <is>
          <t>IZ IKAZU</t>
        </is>
      </c>
      <c r="I470" s="43" t="inlineStr">
        <is>
          <t>Máy</t>
        </is>
      </c>
      <c r="J470" s="53" t="n"/>
      <c r="K470" s="53" t="n">
        <v>100000</v>
      </c>
      <c r="L470" s="53" t="n">
        <v>110000</v>
      </c>
      <c r="M470" s="53" t="n">
        <v>120000</v>
      </c>
      <c r="N470" s="53" t="n"/>
      <c r="O470" s="43" t="n"/>
      <c r="P470" s="43" t="n"/>
      <c r="Q470" s="43" t="n"/>
      <c r="R470" s="43" t="inlineStr">
        <is>
          <t>Séc măng Yan 4D92E/4TNE92 (2HK-2-3) - IZ IKAZU</t>
        </is>
      </c>
      <c r="S470" s="61">
        <f>IF(OR('⚙️ BỘ HƠI'!$H$40=0,'⚙️ BỘ HƠI'!$H$2="",$C470="",LEFT($C470,1)="◆"),99999,IF(OR(ISNUMBER(SEARCH('⚙️ BỘ HƠI'!$H$2,$C470)),ISNUMBER(SEARCH($C470,'⚙️ BỘ HƠI'!$H$2))),ROW()-2,99999))</f>
        <v/>
      </c>
    </row>
    <row r="471" ht="24.75" customHeight="1">
      <c r="A471" s="45" t="inlineStr">
        <is>
          <t>HH080381</t>
        </is>
      </c>
      <c r="B471" s="45" t="inlineStr">
        <is>
          <t>YANMAR</t>
        </is>
      </c>
      <c r="C471" s="45" t="inlineStr">
        <is>
          <t>4D94</t>
        </is>
      </c>
      <c r="D471" s="45" t="inlineStr">
        <is>
          <t>94</t>
        </is>
      </c>
      <c r="E471" s="45" t="n"/>
      <c r="F471" s="45" t="n"/>
      <c r="G471" s="45" t="inlineStr">
        <is>
          <t>2.9-2.5-5</t>
        </is>
      </c>
      <c r="H471" s="45" t="inlineStr">
        <is>
          <t>IZ IKAZU</t>
        </is>
      </c>
      <c r="I471" s="45" t="inlineStr">
        <is>
          <t>1Máy</t>
        </is>
      </c>
      <c r="J471" s="54" t="n"/>
      <c r="K471" s="54" t="n">
        <v>100000</v>
      </c>
      <c r="L471" s="54" t="n">
        <v>110000</v>
      </c>
      <c r="M471" s="54" t="n">
        <v>120000</v>
      </c>
      <c r="N471" s="54" t="n"/>
      <c r="O471" s="45" t="n"/>
      <c r="P471" s="45" t="n"/>
      <c r="Q471" s="45" t="n"/>
      <c r="R471" s="45" t="inlineStr">
        <is>
          <t>Séc măng 4D94/ 2.9-2.5-5 - IZ IKAZU</t>
        </is>
      </c>
      <c r="S471" s="61">
        <f>IF(OR('⚙️ BỘ HƠI'!$H$40=0,'⚙️ BỘ HƠI'!$H$2="",$C471="",LEFT($C471,1)="◆"),99999,IF(OR(ISNUMBER(SEARCH('⚙️ BỘ HƠI'!$H$2,$C471)),ISNUMBER(SEARCH($C471,'⚙️ BỘ HƠI'!$H$2))),ROW()-2,99999))</f>
        <v/>
      </c>
    </row>
    <row r="472" ht="24.75" customHeight="1">
      <c r="A472" s="43" t="inlineStr">
        <is>
          <t>HH070393</t>
        </is>
      </c>
      <c r="B472" s="43" t="inlineStr">
        <is>
          <t>YANMAR</t>
        </is>
      </c>
      <c r="C472" s="43" t="inlineStr">
        <is>
          <t>4D94</t>
        </is>
      </c>
      <c r="D472" s="43" t="inlineStr">
        <is>
          <t>94</t>
        </is>
      </c>
      <c r="E472" s="43" t="n"/>
      <c r="F472" s="43" t="n"/>
      <c r="G472" s="43" t="inlineStr">
        <is>
          <t>2.9-2.5-5</t>
        </is>
      </c>
      <c r="H472" s="43" t="inlineStr">
        <is>
          <t>NPR</t>
        </is>
      </c>
      <c r="I472" s="43" t="inlineStr">
        <is>
          <t>1Máy</t>
        </is>
      </c>
      <c r="J472" s="53" t="n"/>
      <c r="K472" s="53" t="n"/>
      <c r="L472" s="53" t="n"/>
      <c r="M472" s="53" t="n"/>
      <c r="N472" s="53" t="n"/>
      <c r="O472" s="43" t="n"/>
      <c r="P472" s="43" t="inlineStr">
        <is>
          <t>SDK04015ZZ</t>
        </is>
      </c>
      <c r="Q472" s="43" t="n"/>
      <c r="R472" s="43" t="inlineStr">
        <is>
          <t>Séc măng 4D94/ 2.9-2.5-5 (SDK04015ZZ) - NPR</t>
        </is>
      </c>
      <c r="S472" s="61">
        <f>IF(OR('⚙️ BỘ HƠI'!$H$40=0,'⚙️ BỘ HƠI'!$H$2="",$C472="",LEFT($C472,1)="◆"),99999,IF(OR(ISNUMBER(SEARCH('⚙️ BỘ HƠI'!$H$2,$C472)),ISNUMBER(SEARCH($C472,'⚙️ BỘ HƠI'!$H$2))),ROW()-2,99999))</f>
        <v/>
      </c>
    </row>
    <row r="473" ht="24.75" customHeight="1">
      <c r="A473" s="45" t="inlineStr">
        <is>
          <t>HH075164</t>
        </is>
      </c>
      <c r="B473" s="45" t="inlineStr">
        <is>
          <t>YANMAR</t>
        </is>
      </c>
      <c r="C473" s="45" t="inlineStr">
        <is>
          <t>4D94/xe/ủi</t>
        </is>
      </c>
      <c r="D473" s="45" t="inlineStr">
        <is>
          <t>94</t>
        </is>
      </c>
      <c r="E473" s="45" t="n"/>
      <c r="F473" s="45" t="n"/>
      <c r="G473" s="45" t="inlineStr">
        <is>
          <t>2.9-2.5-5</t>
        </is>
      </c>
      <c r="H473" s="45" t="inlineStr">
        <is>
          <t>ART</t>
        </is>
      </c>
      <c r="I473" s="45" t="inlineStr">
        <is>
          <t>Máy</t>
        </is>
      </c>
      <c r="J473" s="54" t="n"/>
      <c r="K473" s="54" t="n"/>
      <c r="L473" s="54" t="n"/>
      <c r="M473" s="54" t="n"/>
      <c r="N473" s="54" t="n"/>
      <c r="O473" s="45" t="n"/>
      <c r="P473" s="45" t="inlineStr">
        <is>
          <t>16309401</t>
        </is>
      </c>
      <c r="Q473" s="45" t="n"/>
      <c r="R473" s="45" t="inlineStr">
        <is>
          <t>Séc măng 4D94 xe ủi/ 2.9-2.5-5 (16309401) - ART</t>
        </is>
      </c>
      <c r="S473" s="61">
        <f>IF(OR('⚙️ BỘ HƠI'!$H$40=0,'⚙️ BỘ HƠI'!$H$2="",$C473="",LEFT($C473,1)="◆"),99999,IF(OR(ISNUMBER(SEARCH('⚙️ BỘ HƠI'!$H$2,$C473)),ISNUMBER(SEARCH($C473,'⚙️ BỘ HƠI'!$H$2))),ROW()-2,99999))</f>
        <v/>
      </c>
    </row>
    <row r="474" ht="24.75" customHeight="1">
      <c r="A474" s="43" t="inlineStr">
        <is>
          <t>HH083111</t>
        </is>
      </c>
      <c r="B474" s="43" t="inlineStr">
        <is>
          <t>YANMAR</t>
        </is>
      </c>
      <c r="C474" s="43" t="inlineStr">
        <is>
          <t>4TNE94/4D94E/4TNV94/ZYNP</t>
        </is>
      </c>
      <c r="D474" s="43" t="inlineStr">
        <is>
          <t>94</t>
        </is>
      </c>
      <c r="E474" s="43" t="n"/>
      <c r="F474" s="43" t="n"/>
      <c r="G474" s="43" t="inlineStr">
        <is>
          <t>2HK-2-3</t>
        </is>
      </c>
      <c r="H474" s="43" t="inlineStr">
        <is>
          <t>NSP</t>
        </is>
      </c>
      <c r="I474" s="43" t="inlineStr">
        <is>
          <t>Máy</t>
        </is>
      </c>
      <c r="J474" s="53" t="n"/>
      <c r="K474" s="53" t="n">
        <v>150000</v>
      </c>
      <c r="L474" s="53" t="n">
        <v>162500</v>
      </c>
      <c r="M474" s="53" t="n">
        <v>175000</v>
      </c>
      <c r="N474" s="53" t="n"/>
      <c r="O474" s="43" t="n"/>
      <c r="P474" s="43" t="n"/>
      <c r="Q474" s="43" t="n"/>
      <c r="R474" s="43" t="inlineStr">
        <is>
          <t>Séc măng YANMAR 94/ 4TNE94/ 4D94E/ 4TNV94/ 2HK-2-3 ZYNP - NSP</t>
        </is>
      </c>
      <c r="S474" s="61">
        <f>IF(OR('⚙️ BỘ HƠI'!$H$40=0,'⚙️ BỘ HƠI'!$H$2="",$C474="",LEFT($C474,1)="◆"),99999,IF(OR(ISNUMBER(SEARCH('⚙️ BỘ HƠI'!$H$2,$C474)),ISNUMBER(SEARCH($C474,'⚙️ BỘ HƠI'!$H$2))),ROW()-2,99999))</f>
        <v/>
      </c>
    </row>
    <row r="475" ht="24.75" customHeight="1">
      <c r="A475" s="45" t="inlineStr">
        <is>
          <t>HH079786</t>
        </is>
      </c>
      <c r="B475" s="45" t="inlineStr">
        <is>
          <t>YANMAR</t>
        </is>
      </c>
      <c r="C475" s="45" t="inlineStr">
        <is>
          <t>Yan/4D94E/4TNE94/4TNV94</t>
        </is>
      </c>
      <c r="D475" s="45" t="inlineStr">
        <is>
          <t>94</t>
        </is>
      </c>
      <c r="E475" s="45" t="n"/>
      <c r="F475" s="45" t="n"/>
      <c r="G475" s="45" t="inlineStr">
        <is>
          <t>2HK-2-3</t>
        </is>
      </c>
      <c r="H475" s="45" t="inlineStr">
        <is>
          <t>IZ IKAZU</t>
        </is>
      </c>
      <c r="I475" s="45" t="inlineStr">
        <is>
          <t>1Máy</t>
        </is>
      </c>
      <c r="J475" s="54" t="n"/>
      <c r="K475" s="54" t="n">
        <v>100000</v>
      </c>
      <c r="L475" s="54" t="n">
        <v>110000</v>
      </c>
      <c r="M475" s="54" t="n">
        <v>120000</v>
      </c>
      <c r="N475" s="54" t="n"/>
      <c r="O475" s="45" t="n"/>
      <c r="P475" s="45" t="n"/>
      <c r="Q475" s="45" t="n"/>
      <c r="R475" s="45" t="inlineStr">
        <is>
          <t>Séc măng Yan 4D94E/ 4TNE94/ 4TNV94 (2HK-2-3) - IZ IKAZU</t>
        </is>
      </c>
      <c r="S475" s="61">
        <f>IF(OR('⚙️ BỘ HƠI'!$H$40=0,'⚙️ BỘ HƠI'!$H$2="",$C475="",LEFT($C475,1)="◆"),99999,IF(OR(ISNUMBER(SEARCH('⚙️ BỘ HƠI'!$H$2,$C475)),ISNUMBER(SEARCH($C475,'⚙️ BỘ HƠI'!$H$2))),ROW()-2,99999))</f>
        <v/>
      </c>
    </row>
    <row r="476" ht="24.75" customHeight="1">
      <c r="A476" s="43" t="inlineStr">
        <is>
          <t>HH00323</t>
        </is>
      </c>
      <c r="B476" s="43" t="inlineStr">
        <is>
          <t>YANMAR</t>
        </is>
      </c>
      <c r="C476" s="43" t="inlineStr">
        <is>
          <t>Yan/4TNE94/4D94E/4TNV94</t>
        </is>
      </c>
      <c r="D476" s="43" t="inlineStr">
        <is>
          <t>94</t>
        </is>
      </c>
      <c r="E476" s="43" t="n"/>
      <c r="F476" s="43" t="n"/>
      <c r="G476" s="43" t="inlineStr">
        <is>
          <t>2HK-2-3</t>
        </is>
      </c>
      <c r="H476" s="43" t="inlineStr">
        <is>
          <t>NPR</t>
        </is>
      </c>
      <c r="I476" s="43" t="inlineStr">
        <is>
          <t>Máy</t>
        </is>
      </c>
      <c r="J476" s="53" t="n"/>
      <c r="K476" s="53" t="n">
        <v>180000</v>
      </c>
      <c r="L476" s="53" t="n">
        <v>190000</v>
      </c>
      <c r="M476" s="53" t="n">
        <v>200000</v>
      </c>
      <c r="N476" s="53" t="n"/>
      <c r="O476" s="43" t="n"/>
      <c r="P476" s="43" t="inlineStr">
        <is>
          <t>YDK04036ZZ</t>
        </is>
      </c>
      <c r="Q476" s="43" t="n"/>
      <c r="R476" s="43" t="inlineStr">
        <is>
          <t>Séc măng Yan 4TNE94/4D94E/4TNV94/YDK04036ZZ (2HK-2-3) HỘP1- NPR</t>
        </is>
      </c>
      <c r="S476" s="61">
        <f>IF(OR('⚙️ BỘ HƠI'!$H$40=0,'⚙️ BỘ HƠI'!$H$2="",$C476="",LEFT($C476,1)="◆"),99999,IF(OR(ISNUMBER(SEARCH('⚙️ BỘ HƠI'!$H$2,$C476)),ISNUMBER(SEARCH($C476,'⚙️ BỘ HƠI'!$H$2))),ROW()-2,99999))</f>
        <v/>
      </c>
    </row>
    <row r="477" ht="24.75" customHeight="1">
      <c r="A477" s="45" t="inlineStr">
        <is>
          <t>HH00324</t>
        </is>
      </c>
      <c r="B477" s="45" t="inlineStr">
        <is>
          <t>YANMAR</t>
        </is>
      </c>
      <c r="C477" s="45" t="inlineStr">
        <is>
          <t>Yan/4TN98/4TNE98/4TNV98/4D98E</t>
        </is>
      </c>
      <c r="D477" s="45" t="inlineStr">
        <is>
          <t>98</t>
        </is>
      </c>
      <c r="E477" s="45" t="n"/>
      <c r="F477" s="45" t="n"/>
      <c r="G477" s="45" t="inlineStr">
        <is>
          <t>2HK-2-3</t>
        </is>
      </c>
      <c r="H477" s="45" t="inlineStr">
        <is>
          <t>NPR</t>
        </is>
      </c>
      <c r="I477" s="45" t="inlineStr">
        <is>
          <t>Máy</t>
        </is>
      </c>
      <c r="J477" s="45" t="n"/>
      <c r="K477" s="54" t="n">
        <v>800000</v>
      </c>
      <c r="L477" s="54" t="n">
        <v>850000</v>
      </c>
      <c r="M477" s="54" t="n">
        <v>900000</v>
      </c>
      <c r="N477" s="45" t="n"/>
      <c r="O477" s="45" t="n"/>
      <c r="P477" s="45" t="inlineStr">
        <is>
          <t>SDY10152AA</t>
        </is>
      </c>
      <c r="Q477" s="45" t="n"/>
      <c r="R477" s="45" t="inlineStr">
        <is>
          <t>Séc măng Yan 4TN98/4TNE98/4TNV98/4D98E/SDY10152AA (2HK-2-3) HỘP4 - NPR</t>
        </is>
      </c>
      <c r="S477" s="61">
        <f>IF(OR('⚙️ BỘ HƠI'!$H$40=0,'⚙️ BỘ HƠI'!$H$2="",$C477="",LEFT($C477,1)="◆"),99999,IF(OR(ISNUMBER(SEARCH('⚙️ BỘ HƠI'!$H$2,$C477)),ISNUMBER(SEARCH($C477,'⚙️ BỘ HƠI'!$H$2))),ROW()-2,99999))</f>
        <v/>
      </c>
    </row>
    <row r="478" ht="24.75" customHeight="1">
      <c r="A478" s="43" t="inlineStr">
        <is>
          <t>HH080956</t>
        </is>
      </c>
      <c r="B478" s="43" t="inlineStr">
        <is>
          <t>YANMAR</t>
        </is>
      </c>
      <c r="C478" s="43" t="inlineStr">
        <is>
          <t>3TN100/4TN100</t>
        </is>
      </c>
      <c r="D478" s="43" t="inlineStr">
        <is>
          <t>100</t>
        </is>
      </c>
      <c r="E478" s="43" t="n"/>
      <c r="F478" s="43" t="n"/>
      <c r="G478" s="43" t="inlineStr">
        <is>
          <t>1.5-2-3</t>
        </is>
      </c>
      <c r="H478" s="43" t="inlineStr">
        <is>
          <t>IZ IKAZU</t>
        </is>
      </c>
      <c r="I478" s="43" t="inlineStr">
        <is>
          <t>1Máy</t>
        </is>
      </c>
      <c r="J478" s="53" t="n"/>
      <c r="K478" s="53" t="n">
        <v>110000</v>
      </c>
      <c r="L478" s="53" t="n">
        <v>120000</v>
      </c>
      <c r="M478" s="53" t="n">
        <v>130000</v>
      </c>
      <c r="N478" s="53" t="n"/>
      <c r="O478" s="43" t="n"/>
      <c r="P478" s="43" t="n"/>
      <c r="Q478" s="43" t="n"/>
      <c r="R478" s="43" t="inlineStr">
        <is>
          <t>Séc măng 3TN100/4TN100 (1.5-2-3) - IZ IKAZU</t>
        </is>
      </c>
      <c r="S478" s="61">
        <f>IF(OR('⚙️ BỘ HƠI'!$H$40=0,'⚙️ BỘ HƠI'!$H$2="",$C478="",LEFT($C478,1)="◆"),99999,IF(OR(ISNUMBER(SEARCH('⚙️ BỘ HƠI'!$H$2,$C478)),ISNUMBER(SEARCH($C478,'⚙️ BỘ HƠI'!$H$2))),ROW()-2,99999))</f>
        <v/>
      </c>
    </row>
    <row r="479" ht="24.75" customHeight="1">
      <c r="A479" s="45" t="inlineStr">
        <is>
          <t>HH072271</t>
        </is>
      </c>
      <c r="B479" s="45" t="inlineStr">
        <is>
          <t>YANMAR</t>
        </is>
      </c>
      <c r="C479" s="45" t="inlineStr">
        <is>
          <t>3TN100/4TN100</t>
        </is>
      </c>
      <c r="D479" s="45" t="inlineStr">
        <is>
          <t>100</t>
        </is>
      </c>
      <c r="E479" s="45" t="n"/>
      <c r="F479" s="45" t="n"/>
      <c r="G479" s="45" t="inlineStr">
        <is>
          <t>1.5-2-3</t>
        </is>
      </c>
      <c r="H479" s="45" t="inlineStr">
        <is>
          <t>TP</t>
        </is>
      </c>
      <c r="I479" s="45" t="inlineStr">
        <is>
          <t>1Máy</t>
        </is>
      </c>
      <c r="J479" s="54" t="n"/>
      <c r="K479" s="54" t="n"/>
      <c r="L479" s="54" t="n"/>
      <c r="M479" s="54" t="n"/>
      <c r="N479" s="54" t="n"/>
      <c r="O479" s="45" t="n"/>
      <c r="P479" s="45" t="n"/>
      <c r="Q479" s="45" t="n"/>
      <c r="R479" s="45" t="inlineStr">
        <is>
          <t>Séc măng 3TN100/4TN100 (1.5-2-3) - TP</t>
        </is>
      </c>
      <c r="S479" s="61">
        <f>IF(OR('⚙️ BỘ HƠI'!$H$40=0,'⚙️ BỘ HƠI'!$H$2="",$C479="",LEFT($C479,1)="◆"),99999,IF(OR(ISNUMBER(SEARCH('⚙️ BỘ HƠI'!$H$2,$C479)),ISNUMBER(SEARCH($C479,'⚙️ BỘ HƠI'!$H$2))),ROW()-2,99999))</f>
        <v/>
      </c>
    </row>
    <row r="480" ht="24.75" customHeight="1">
      <c r="A480" s="43" t="inlineStr">
        <is>
          <t>HH072386</t>
        </is>
      </c>
      <c r="B480" s="43" t="inlineStr">
        <is>
          <t>YANMAR</t>
        </is>
      </c>
      <c r="C480" s="43" t="inlineStr">
        <is>
          <t>6CH</t>
        </is>
      </c>
      <c r="D480" s="43" t="inlineStr">
        <is>
          <t>105</t>
        </is>
      </c>
      <c r="E480" s="43" t="n"/>
      <c r="F480" s="43" t="n"/>
      <c r="G480" s="43" t="inlineStr">
        <is>
          <t>3-2.5-2.5-5</t>
        </is>
      </c>
      <c r="H480" s="43" t="inlineStr">
        <is>
          <t>NPR</t>
        </is>
      </c>
      <c r="I480" s="43" t="inlineStr">
        <is>
          <t>Máy</t>
        </is>
      </c>
      <c r="J480" s="53" t="n"/>
      <c r="K480" s="53" t="n">
        <v>240000</v>
      </c>
      <c r="L480" s="53" t="n">
        <v>260000</v>
      </c>
      <c r="M480" s="53" t="n">
        <v>300000</v>
      </c>
      <c r="N480" s="53" t="n"/>
      <c r="O480" s="43" t="n"/>
      <c r="P480" s="43" t="inlineStr">
        <is>
          <t>SDY10094ZZ</t>
        </is>
      </c>
      <c r="Q480" s="43" t="n"/>
      <c r="R480" s="43" t="inlineStr">
        <is>
          <t>Séc măng Yanmar 6CH/ SDY10094ZZ/ 105 (3-2.5-2.5-5) HỘP1 - NPR</t>
        </is>
      </c>
      <c r="S480" s="61">
        <f>IF(OR('⚙️ BỘ HƠI'!$H$40=0,'⚙️ BỘ HƠI'!$H$2="",$C480="",LEFT($C480,1)="◆"),99999,IF(OR(ISNUMBER(SEARCH('⚙️ BỘ HƠI'!$H$2,$C480)),ISNUMBER(SEARCH($C480,'⚙️ BỘ HƠI'!$H$2))),ROW()-2,99999))</f>
        <v/>
      </c>
    </row>
    <row r="481" ht="24.75" customHeight="1">
      <c r="A481" s="45" t="inlineStr">
        <is>
          <t>HH083712</t>
        </is>
      </c>
      <c r="B481" s="45" t="inlineStr">
        <is>
          <t>YANMAR</t>
        </is>
      </c>
      <c r="C481" s="45" t="inlineStr">
        <is>
          <t>6GHA/117.9</t>
        </is>
      </c>
      <c r="D481" s="45" t="n"/>
      <c r="E481" s="45" t="n"/>
      <c r="F481" s="45" t="n"/>
      <c r="G481" s="45" t="inlineStr">
        <is>
          <t>3.5-2.5-2.5-5.5</t>
        </is>
      </c>
      <c r="H481" s="45" t="inlineStr">
        <is>
          <t>NPR</t>
        </is>
      </c>
      <c r="I481" s="45" t="inlineStr">
        <is>
          <t>Máy</t>
        </is>
      </c>
      <c r="J481" s="54" t="n"/>
      <c r="K481" s="54" t="n">
        <v>400000</v>
      </c>
      <c r="L481" s="54" t="n">
        <v>440000</v>
      </c>
      <c r="M481" s="54" t="n">
        <v>500000</v>
      </c>
      <c r="N481" s="54" t="n"/>
      <c r="O481" s="45" t="n"/>
      <c r="P481" s="45" t="inlineStr">
        <is>
          <t>SDY10146ZX</t>
        </is>
      </c>
      <c r="Q481" s="45" t="n"/>
      <c r="R481" s="45" t="inlineStr">
        <is>
          <t>Séc măng Yanmar 6GHA/ SDY10146ZX/ 117.9 (3.5-2.5-2.5-5.5) HỘP1- NPR</t>
        </is>
      </c>
      <c r="S481" s="61">
        <f>IF(OR('⚙️ BỘ HƠI'!$H$40=0,'⚙️ BỘ HƠI'!$H$2="",$C481="",LEFT($C481,1)="◆"),99999,IF(OR(ISNUMBER(SEARCH('⚙️ BỘ HƠI'!$H$2,$C481)),ISNUMBER(SEARCH($C481,'⚙️ BỘ HƠI'!$H$2))),ROW()-2,99999))</f>
        <v/>
      </c>
    </row>
    <row r="482" ht="24.75" customHeight="1">
      <c r="A482" s="43" t="inlineStr">
        <is>
          <t>HH071532</t>
        </is>
      </c>
      <c r="B482" s="43" t="inlineStr">
        <is>
          <t>YANMAR</t>
        </is>
      </c>
      <c r="C482" s="43" t="inlineStr">
        <is>
          <t>80A/3TN80/4TN80/4D80</t>
        </is>
      </c>
      <c r="D482" s="43" t="n"/>
      <c r="E482" s="43" t="n"/>
      <c r="F482" s="43" t="n"/>
      <c r="G482" s="43" t="inlineStr">
        <is>
          <t>2-2-4</t>
        </is>
      </c>
      <c r="H482" s="43" t="inlineStr">
        <is>
          <t>IZ IKAZU</t>
        </is>
      </c>
      <c r="I482" s="43" t="inlineStr">
        <is>
          <t>Máy</t>
        </is>
      </c>
      <c r="J482" s="53" t="n"/>
      <c r="K482" s="53" t="n">
        <v>100000</v>
      </c>
      <c r="L482" s="53" t="n">
        <v>110000</v>
      </c>
      <c r="M482" s="53" t="n">
        <v>120000</v>
      </c>
      <c r="N482" s="53" t="n"/>
      <c r="O482" s="43" t="n"/>
      <c r="P482" s="43" t="n"/>
      <c r="Q482" s="43" t="n"/>
      <c r="R482" s="43" t="inlineStr">
        <is>
          <t>Séc măng Yanmar - 80A / 3TN80 / 4TN80 (2-2-4), 4D80 - IZ IKAZU</t>
        </is>
      </c>
      <c r="S482" s="61">
        <f>IF(OR('⚙️ BỘ HƠI'!$H$40=0,'⚙️ BỘ HƠI'!$H$2="",$C482="",LEFT($C482,1)="◆"),99999,IF(OR(ISNUMBER(SEARCH('⚙️ BỘ HƠI'!$H$2,$C482)),ISNUMBER(SEARCH($C482,'⚙️ BỘ HƠI'!$H$2))),ROW()-2,99999))</f>
        <v/>
      </c>
    </row>
    <row r="483" ht="24.75" customHeight="1">
      <c r="A483" s="74" t="n"/>
      <c r="B483" s="74" t="n"/>
      <c r="C483" s="75" t="inlineStr">
        <is>
          <t>◆ KUBOTA</t>
        </is>
      </c>
      <c r="D483" s="74" t="n"/>
      <c r="E483" s="74" t="n"/>
      <c r="F483" s="74" t="n"/>
      <c r="G483" s="74" t="n"/>
      <c r="H483" s="74" t="n"/>
      <c r="I483" s="74" t="n"/>
      <c r="J483" s="76" t="n"/>
      <c r="K483" s="76" t="n"/>
      <c r="L483" s="76" t="n"/>
      <c r="M483" s="76" t="n"/>
      <c r="N483" s="76" t="n"/>
      <c r="O483" s="74" t="n"/>
      <c r="P483" s="74" t="n"/>
      <c r="Q483" s="74" t="n"/>
      <c r="R483" s="74" t="n"/>
      <c r="S483" s="61" t="n"/>
    </row>
    <row r="484" ht="24.75" customHeight="1">
      <c r="A484" s="43" t="inlineStr">
        <is>
          <t>HH082690</t>
        </is>
      </c>
      <c r="B484" s="43" t="inlineStr">
        <is>
          <t>KUBOTA</t>
        </is>
      </c>
      <c r="C484" s="43" t="inlineStr">
        <is>
          <t>3D67</t>
        </is>
      </c>
      <c r="D484" s="43" t="inlineStr">
        <is>
          <t>67</t>
        </is>
      </c>
      <c r="E484" s="43" t="n"/>
      <c r="F484" s="43" t="n"/>
      <c r="G484" s="43" t="inlineStr">
        <is>
          <t>1.5HK-1.5-3</t>
        </is>
      </c>
      <c r="H484" s="43" t="n"/>
      <c r="I484" s="43" t="inlineStr">
        <is>
          <t>Máy</t>
        </is>
      </c>
      <c r="J484" s="53" t="n"/>
      <c r="K484" s="53" t="n"/>
      <c r="L484" s="53" t="n"/>
      <c r="M484" s="53" t="n"/>
      <c r="N484" s="53" t="n"/>
      <c r="O484" s="43" t="n"/>
      <c r="P484" s="43" t="n"/>
      <c r="Q484" s="43" t="n"/>
      <c r="R484" s="43" t="inlineStr">
        <is>
          <t>Séc măng Kubota 3D67 (1.5HK-1.5-3)</t>
        </is>
      </c>
      <c r="S484" s="61">
        <f>IF(OR('⚙️ BỘ HƠI'!$H$40=0,'⚙️ BỘ HƠI'!$H$2="",$C484="",LEFT($C484,1)="◆"),99999,IF(OR(ISNUMBER(SEARCH('⚙️ BỘ HƠI'!$H$2,$C484)),ISNUMBER(SEARCH($C484,'⚙️ BỘ HƠI'!$H$2))),ROW()-2,99999))</f>
        <v/>
      </c>
    </row>
    <row r="485" ht="24.75" customHeight="1">
      <c r="A485" s="45" t="inlineStr">
        <is>
          <t>HH080937</t>
        </is>
      </c>
      <c r="B485" s="45" t="inlineStr">
        <is>
          <t>KUBOTA</t>
        </is>
      </c>
      <c r="C485" s="45" t="inlineStr">
        <is>
          <t>4D76/3D76</t>
        </is>
      </c>
      <c r="D485" s="45" t="inlineStr">
        <is>
          <t>76</t>
        </is>
      </c>
      <c r="E485" s="45" t="n"/>
      <c r="F485" s="45" t="n"/>
      <c r="G485" s="45" t="inlineStr">
        <is>
          <t>2.5HK-2-5</t>
        </is>
      </c>
      <c r="H485" s="45" t="inlineStr">
        <is>
          <t>IZ IKAZU</t>
        </is>
      </c>
      <c r="I485" s="45" t="inlineStr">
        <is>
          <t>1Máy</t>
        </is>
      </c>
      <c r="J485" s="54" t="n"/>
      <c r="K485" s="54" t="n"/>
      <c r="L485" s="54" t="n"/>
      <c r="M485" s="54" t="n"/>
      <c r="N485" s="54" t="n"/>
      <c r="O485" s="45" t="n"/>
      <c r="P485" s="45" t="n"/>
      <c r="Q485" s="45" t="inlineStr">
        <is>
          <t>Kiểm tra</t>
        </is>
      </c>
      <c r="R485" s="45" t="inlineStr">
        <is>
          <t>Séc măng Kubota 4D76/ 3D76 (2.5HK-2-5) - IZ IKAZU</t>
        </is>
      </c>
      <c r="S485" s="61">
        <f>IF(OR('⚙️ BỘ HƠI'!$H$40=0,'⚙️ BỘ HƠI'!$H$2="",$C485="",LEFT($C485,1)="◆"),99999,IF(OR(ISNUMBER(SEARCH('⚙️ BỘ HƠI'!$H$2,$C485)),ISNUMBER(SEARCH($C485,'⚙️ BỘ HƠI'!$H$2))),ROW()-2,99999))</f>
        <v/>
      </c>
    </row>
    <row r="486" ht="24.75" customHeight="1">
      <c r="A486" s="43" t="inlineStr">
        <is>
          <t>HH071122</t>
        </is>
      </c>
      <c r="B486" s="43" t="inlineStr">
        <is>
          <t>KUBOTA</t>
        </is>
      </c>
      <c r="C486" s="43" t="inlineStr">
        <is>
          <t>4D76/3D76</t>
        </is>
      </c>
      <c r="D486" s="43" t="inlineStr">
        <is>
          <t>76</t>
        </is>
      </c>
      <c r="E486" s="43" t="n"/>
      <c r="F486" s="43" t="n"/>
      <c r="G486" s="43" t="inlineStr">
        <is>
          <t>2.5HK-2-5</t>
        </is>
      </c>
      <c r="H486" s="43" t="inlineStr">
        <is>
          <t>NPR</t>
        </is>
      </c>
      <c r="I486" s="43" t="inlineStr">
        <is>
          <t>1Máy</t>
        </is>
      </c>
      <c r="J486" s="53" t="n"/>
      <c r="K486" s="53" t="n"/>
      <c r="L486" s="53" t="n"/>
      <c r="M486" s="53" t="n"/>
      <c r="N486" s="53" t="n"/>
      <c r="O486" s="43" t="n"/>
      <c r="P486" s="43" t="n"/>
      <c r="Q486" s="43" t="n"/>
      <c r="R486" s="43" t="inlineStr">
        <is>
          <t>Séc măng 4D76/3D76 (2.5HK-2-5) - NPR</t>
        </is>
      </c>
      <c r="S486" s="61">
        <f>IF(OR('⚙️ BỘ HƠI'!$H$40=0,'⚙️ BỘ HƠI'!$H$2="",$C486="",LEFT($C486,1)="◆"),99999,IF(OR(ISNUMBER(SEARCH('⚙️ BỘ HƠI'!$H$2,$C486)),ISNUMBER(SEARCH($C486,'⚙️ BỘ HƠI'!$H$2))),ROW()-2,99999))</f>
        <v/>
      </c>
    </row>
    <row r="487" ht="24.75" customHeight="1">
      <c r="A487" s="45" t="inlineStr">
        <is>
          <t>HH083536</t>
        </is>
      </c>
      <c r="B487" s="45" t="inlineStr">
        <is>
          <t>KUBOTA</t>
        </is>
      </c>
      <c r="C487" s="45" t="inlineStr">
        <is>
          <t>4D76/3D76</t>
        </is>
      </c>
      <c r="D487" s="45" t="inlineStr">
        <is>
          <t>76</t>
        </is>
      </c>
      <c r="E487" s="45" t="n"/>
      <c r="F487" s="45" t="n"/>
      <c r="G487" s="45" t="inlineStr">
        <is>
          <t>2.5HK-2-5</t>
        </is>
      </c>
      <c r="H487" s="45" t="inlineStr">
        <is>
          <t>IZ IKAZU</t>
        </is>
      </c>
      <c r="I487" s="45" t="inlineStr">
        <is>
          <t>Máy</t>
        </is>
      </c>
      <c r="J487" s="54" t="n"/>
      <c r="K487" s="54" t="n">
        <v>100000</v>
      </c>
      <c r="L487" s="54" t="n">
        <v>110000</v>
      </c>
      <c r="M487" s="54" t="n">
        <v>120000</v>
      </c>
      <c r="N487" s="54" t="n"/>
      <c r="O487" s="45" t="n"/>
      <c r="P487" s="45" t="n"/>
      <c r="Q487" s="45" t="n"/>
      <c r="R487" s="45" t="inlineStr">
        <is>
          <t>Séc măng Kubota 4D76/ 3D76 (2.5HK-2-5) - IZ IKAZU</t>
        </is>
      </c>
      <c r="S487" s="61">
        <f>IF(OR('⚙️ BỘ HƠI'!$H$40=0,'⚙️ BỘ HƠI'!$H$2="",$C487="",LEFT($C487,1)="◆"),99999,IF(OR(ISNUMBER(SEARCH('⚙️ BỘ HƠI'!$H$2,$C487)),ISNUMBER(SEARCH($C487,'⚙️ BỘ HƠI'!$H$2))),ROW()-2,99999))</f>
        <v/>
      </c>
    </row>
    <row r="488" ht="24.75" customHeight="1">
      <c r="A488" s="43" t="inlineStr">
        <is>
          <t>HH076680</t>
        </is>
      </c>
      <c r="B488" s="43" t="inlineStr">
        <is>
          <t>KUBOTA</t>
        </is>
      </c>
      <c r="C488" s="43" t="inlineStr">
        <is>
          <t>4D76/3D76/L2000</t>
        </is>
      </c>
      <c r="D488" s="43" t="inlineStr">
        <is>
          <t>76</t>
        </is>
      </c>
      <c r="E488" s="43" t="n"/>
      <c r="F488" s="43" t="n"/>
      <c r="G488" s="43" t="inlineStr">
        <is>
          <t>2.5HK-2-5</t>
        </is>
      </c>
      <c r="H488" s="43" t="inlineStr">
        <is>
          <t>ART</t>
        </is>
      </c>
      <c r="I488" s="43" t="inlineStr">
        <is>
          <t>Máy</t>
        </is>
      </c>
      <c r="J488" s="53" t="n"/>
      <c r="K488" s="53" t="n">
        <v>180000</v>
      </c>
      <c r="L488" s="53" t="n">
        <v>190000</v>
      </c>
      <c r="M488" s="53" t="n">
        <v>200000</v>
      </c>
      <c r="N488" s="53" t="n"/>
      <c r="O488" s="43" t="n"/>
      <c r="P488" s="43" t="inlineStr">
        <is>
          <t>16107601-00</t>
        </is>
      </c>
      <c r="Q488" s="43" t="n"/>
      <c r="R488" s="43" t="inlineStr">
        <is>
          <t>Séc măng Kubota 4D76/3D76/L2000 (2.5HK-2-5) (16107601-00) - ART</t>
        </is>
      </c>
      <c r="S488" s="61">
        <f>IF(OR('⚙️ BỘ HƠI'!$H$40=0,'⚙️ BỘ HƠI'!$H$2="",$C488="",LEFT($C488,1)="◆"),99999,IF(OR(ISNUMBER(SEARCH('⚙️ BỘ HƠI'!$H$2,$C488)),ISNUMBER(SEARCH($C488,'⚙️ BỘ HƠI'!$H$2))),ROW()-2,99999))</f>
        <v/>
      </c>
    </row>
    <row r="489" ht="24.75" customHeight="1">
      <c r="A489" s="45" t="inlineStr">
        <is>
          <t>HH070776</t>
        </is>
      </c>
      <c r="B489" s="45" t="inlineStr">
        <is>
          <t>KUBOTA</t>
        </is>
      </c>
      <c r="C489" s="45" t="inlineStr">
        <is>
          <t>76A/4D76/3D76/L2000</t>
        </is>
      </c>
      <c r="D489" s="45" t="inlineStr">
        <is>
          <t>76</t>
        </is>
      </c>
      <c r="E489" s="45" t="n"/>
      <c r="F489" s="45" t="n"/>
      <c r="G489" s="45" t="inlineStr">
        <is>
          <t>2HK-1.5-4</t>
        </is>
      </c>
      <c r="H489" s="45" t="inlineStr">
        <is>
          <t>TW</t>
        </is>
      </c>
      <c r="I489" s="45" t="inlineStr">
        <is>
          <t>1Máy</t>
        </is>
      </c>
      <c r="J489" s="54" t="n"/>
      <c r="K489" s="54" t="n"/>
      <c r="L489" s="54" t="n"/>
      <c r="M489" s="54" t="n"/>
      <c r="N489" s="54" t="n"/>
      <c r="O489" s="45" t="n"/>
      <c r="P489" s="45" t="n"/>
      <c r="Q489" s="45" t="n"/>
      <c r="R489" s="45" t="inlineStr">
        <is>
          <t>Séc măng 76A/4D76/3D76/L2000 (2HK-1.5-4) - Kubota TW</t>
        </is>
      </c>
      <c r="S489" s="61">
        <f>IF(OR('⚙️ BỘ HƠI'!$H$40=0,'⚙️ BỘ HƠI'!$H$2="",$C489="",LEFT($C489,1)="◆"),99999,IF(OR(ISNUMBER(SEARCH('⚙️ BỘ HƠI'!$H$2,$C489)),ISNUMBER(SEARCH($C489,'⚙️ BỘ HƠI'!$H$2))),ROW()-2,99999))</f>
        <v/>
      </c>
    </row>
    <row r="490" ht="24.75" customHeight="1">
      <c r="A490" s="43" t="inlineStr">
        <is>
          <t>HH081074</t>
        </is>
      </c>
      <c r="B490" s="43" t="inlineStr">
        <is>
          <t>KUBOTA</t>
        </is>
      </c>
      <c r="C490" s="43" t="inlineStr">
        <is>
          <t>4D78/V1505</t>
        </is>
      </c>
      <c r="D490" s="43" t="inlineStr">
        <is>
          <t>78</t>
        </is>
      </c>
      <c r="E490" s="43" t="n"/>
      <c r="F490" s="43" t="n"/>
      <c r="G490" s="43" t="inlineStr">
        <is>
          <t>2HK-1.5-4</t>
        </is>
      </c>
      <c r="H490" s="43" t="inlineStr">
        <is>
          <t>hộp</t>
        </is>
      </c>
      <c r="I490" s="43" t="inlineStr">
        <is>
          <t>1Máy</t>
        </is>
      </c>
      <c r="J490" s="53" t="n"/>
      <c r="K490" s="53" t="n"/>
      <c r="L490" s="53" t="n"/>
      <c r="M490" s="53" t="n"/>
      <c r="N490" s="53" t="n"/>
      <c r="O490" s="43" t="n"/>
      <c r="P490" s="43" t="n"/>
      <c r="Q490" s="43" t="n"/>
      <c r="R490" s="43" t="inlineStr">
        <is>
          <t>Séc măng 78/4D78/V1505/2HK-1.5-4 - hộp Kubota</t>
        </is>
      </c>
      <c r="S490" s="61">
        <f>IF(OR('⚙️ BỘ HƠI'!$H$40=0,'⚙️ BỘ HƠI'!$H$2="",$C490="",LEFT($C490,1)="◆"),99999,IF(OR(ISNUMBER(SEARCH('⚙️ BỘ HƠI'!$H$2,$C490)),ISNUMBER(SEARCH($C490,'⚙️ BỘ HƠI'!$H$2))),ROW()-2,99999))</f>
        <v/>
      </c>
    </row>
    <row r="491" ht="24.75" customHeight="1">
      <c r="A491" s="45" t="inlineStr">
        <is>
          <t>HH073749</t>
        </is>
      </c>
      <c r="B491" s="45" t="inlineStr">
        <is>
          <t>KUBOTA</t>
        </is>
      </c>
      <c r="C491" s="45" t="inlineStr">
        <is>
          <t>K4F/S4L/phi/-/4D78</t>
        </is>
      </c>
      <c r="D491" s="45" t="inlineStr">
        <is>
          <t>78</t>
        </is>
      </c>
      <c r="E491" s="45" t="n"/>
      <c r="F491" s="45" t="n"/>
      <c r="G491" s="45" t="inlineStr">
        <is>
          <t>2.5HK-2-4</t>
        </is>
      </c>
      <c r="H491" s="45" t="n"/>
      <c r="I491" s="45" t="inlineStr">
        <is>
          <t>1Máy</t>
        </is>
      </c>
      <c r="J491" s="54" t="n"/>
      <c r="K491" s="54" t="n"/>
      <c r="L491" s="54" t="n"/>
      <c r="M491" s="54" t="n"/>
      <c r="N491" s="54" t="n"/>
      <c r="O491" s="45" t="n"/>
      <c r="P491" s="45" t="n"/>
      <c r="Q491" s="45" t="n"/>
      <c r="R491" s="45" t="inlineStr">
        <is>
          <t>Séc măng K4F / S4L phi 78 (2.5HK-2-4) - KUBOTA 4D78</t>
        </is>
      </c>
      <c r="S491" s="61">
        <f>IF(OR('⚙️ BỘ HƠI'!$H$40=0,'⚙️ BỘ HƠI'!$H$2="",$C491="",LEFT($C491,1)="◆"),99999,IF(OR(ISNUMBER(SEARCH('⚙️ BỘ HƠI'!$H$2,$C491)),ISNUMBER(SEARCH($C491,'⚙️ BỘ HƠI'!$H$2))),ROW()-2,99999))</f>
        <v/>
      </c>
    </row>
    <row r="492" ht="24.75" customHeight="1">
      <c r="A492" s="43" t="inlineStr">
        <is>
          <t>HH072309</t>
        </is>
      </c>
      <c r="B492" s="43" t="inlineStr">
        <is>
          <t>KUBOTA</t>
        </is>
      </c>
      <c r="C492" s="43" t="inlineStr">
        <is>
          <t>K4F/S4L/phi/lắp/lẫn</t>
        </is>
      </c>
      <c r="D492" s="43" t="inlineStr">
        <is>
          <t>78</t>
        </is>
      </c>
      <c r="E492" s="43" t="n"/>
      <c r="F492" s="43" t="n"/>
      <c r="G492" s="43" t="inlineStr">
        <is>
          <t>2.5HK-2-4</t>
        </is>
      </c>
      <c r="H492" s="43" t="inlineStr">
        <is>
          <t>NPR</t>
        </is>
      </c>
      <c r="I492" s="43" t="inlineStr">
        <is>
          <t>1Máy</t>
        </is>
      </c>
      <c r="J492" s="53" t="n"/>
      <c r="K492" s="53" t="n"/>
      <c r="L492" s="53" t="n"/>
      <c r="M492" s="53" t="n"/>
      <c r="N492" s="53" t="n"/>
      <c r="O492" s="43" t="n"/>
      <c r="P492" s="43" t="n"/>
      <c r="Q492" s="43" t="n"/>
      <c r="R492" s="43" t="inlineStr">
        <is>
          <t>Séc măng K4F/ S4L phi 78 (2.5HK-2-4), lắp lẫn KUBOTA - NPR</t>
        </is>
      </c>
      <c r="S492" s="61">
        <f>IF(OR('⚙️ BỘ HƠI'!$H$40=0,'⚙️ BỘ HƠI'!$H$2="",$C492="",LEFT($C492,1)="◆"),99999,IF(OR(ISNUMBER(SEARCH('⚙️ BỘ HƠI'!$H$2,$C492)),ISNUMBER(SEARCH($C492,'⚙️ BỘ HƠI'!$H$2))),ROW()-2,99999))</f>
        <v/>
      </c>
    </row>
    <row r="493" ht="24.75" customHeight="1">
      <c r="A493" s="45" t="inlineStr">
        <is>
          <t>HH074593</t>
        </is>
      </c>
      <c r="B493" s="45" t="inlineStr">
        <is>
          <t>KUBOTA</t>
        </is>
      </c>
      <c r="C493" s="45" t="inlineStr">
        <is>
          <t>Kobuta/4D78/V1505</t>
        </is>
      </c>
      <c r="D493" s="45" t="inlineStr">
        <is>
          <t>78</t>
        </is>
      </c>
      <c r="E493" s="45" t="n"/>
      <c r="F493" s="45" t="n"/>
      <c r="G493" s="45" t="inlineStr">
        <is>
          <t>2HK-1.5-4</t>
        </is>
      </c>
      <c r="H493" s="45" t="inlineStr">
        <is>
          <t>NSP</t>
        </is>
      </c>
      <c r="I493" s="45" t="inlineStr">
        <is>
          <t>1Máy</t>
        </is>
      </c>
      <c r="J493" s="54" t="n"/>
      <c r="K493" s="54" t="n"/>
      <c r="L493" s="54" t="n"/>
      <c r="M493" s="54" t="n"/>
      <c r="N493" s="54" t="n"/>
      <c r="O493" s="45" t="n"/>
      <c r="P493" s="45" t="n"/>
      <c r="Q493" s="45" t="n"/>
      <c r="R493" s="45" t="inlineStr">
        <is>
          <t>Séc măng Kobuta 78/4D78/V1505 (2HK-1.5-4) - NSP</t>
        </is>
      </c>
      <c r="S493" s="61">
        <f>IF(OR('⚙️ BỘ HƠI'!$H$40=0,'⚙️ BỘ HƠI'!$H$2="",$C493="",LEFT($C493,1)="◆"),99999,IF(OR(ISNUMBER(SEARCH('⚙️ BỘ HƠI'!$H$2,$C493)),ISNUMBER(SEARCH($C493,'⚙️ BỘ HƠI'!$H$2))),ROW()-2,99999))</f>
        <v/>
      </c>
    </row>
    <row r="494" ht="24.75" customHeight="1">
      <c r="A494" s="43" t="inlineStr">
        <is>
          <t>HH084152</t>
        </is>
      </c>
      <c r="B494" s="43" t="inlineStr">
        <is>
          <t>KUBOTA</t>
        </is>
      </c>
      <c r="C494" s="43" t="inlineStr">
        <is>
          <t>V1505/4D78/-/HENWEIT</t>
        </is>
      </c>
      <c r="D494" s="43" t="inlineStr">
        <is>
          <t>78</t>
        </is>
      </c>
      <c r="E494" s="43" t="n"/>
      <c r="F494" s="43" t="n"/>
      <c r="G494" s="43" t="inlineStr">
        <is>
          <t>2HK-1.5-4</t>
        </is>
      </c>
      <c r="H494" s="43" t="n"/>
      <c r="I494" s="43" t="inlineStr">
        <is>
          <t>Máy</t>
        </is>
      </c>
      <c r="J494" s="43" t="n"/>
      <c r="K494" s="53" t="n">
        <v>130000</v>
      </c>
      <c r="L494" s="53" t="n">
        <v>140000</v>
      </c>
      <c r="M494" s="53" t="n">
        <v>150000</v>
      </c>
      <c r="N494" s="43" t="n"/>
      <c r="O494" s="43" t="n"/>
      <c r="P494" s="43" t="inlineStr">
        <is>
          <t>R-KU07-00-2</t>
        </is>
      </c>
      <c r="Q494" s="43" t="n"/>
      <c r="R494" s="43" t="inlineStr">
        <is>
          <t>Séc măng Kubota V1505/ 4D78 (2HK-1.5-4) - HENWEIT, R-KU07-00-2</t>
        </is>
      </c>
      <c r="S494" s="61">
        <f>IF(OR('⚙️ BỘ HƠI'!$H$40=0,'⚙️ BỘ HƠI'!$H$2="",$C494="",LEFT($C494,1)="◆"),99999,IF(OR(ISNUMBER(SEARCH('⚙️ BỘ HƠI'!$H$2,$C494)),ISNUMBER(SEARCH($C494,'⚙️ BỘ HƠI'!$H$2))),ROW()-2,99999))</f>
        <v/>
      </c>
    </row>
    <row r="495" ht="24.75" customHeight="1">
      <c r="A495" s="45" t="inlineStr">
        <is>
          <t>HH070731</t>
        </is>
      </c>
      <c r="B495" s="45" t="inlineStr">
        <is>
          <t>KUBOTA</t>
        </is>
      </c>
      <c r="C495" s="45" t="inlineStr">
        <is>
          <t>4D82</t>
        </is>
      </c>
      <c r="D495" s="45" t="inlineStr">
        <is>
          <t>82</t>
        </is>
      </c>
      <c r="E495" s="45" t="n"/>
      <c r="F495" s="45" t="n"/>
      <c r="G495" s="45" t="n"/>
      <c r="H495" s="45" t="inlineStr">
        <is>
          <t>NPR (2.5HK-2-5)</t>
        </is>
      </c>
      <c r="I495" s="45" t="inlineStr">
        <is>
          <t>1Máy</t>
        </is>
      </c>
      <c r="J495" s="54" t="n"/>
      <c r="K495" s="54" t="n"/>
      <c r="L495" s="54" t="n"/>
      <c r="M495" s="54" t="n"/>
      <c r="N495" s="54" t="n"/>
      <c r="O495" s="45" t="n"/>
      <c r="P495" s="45" t="n"/>
      <c r="Q495" s="45" t="n"/>
      <c r="R495" s="45" t="inlineStr">
        <is>
          <t>Séc măng KUBOTA 82/4D82 - NPR (2.5HK-2-5)</t>
        </is>
      </c>
      <c r="S495" s="61">
        <f>IF(OR('⚙️ BỘ HƠI'!$H$40=0,'⚙️ BỘ HƠI'!$H$2="",$C495="",LEFT($C495,1)="◆"),99999,IF(OR(ISNUMBER(SEARCH('⚙️ BỘ HƠI'!$H$2,$C495)),ISNUMBER(SEARCH($C495,'⚙️ BỘ HƠI'!$H$2))),ROW()-2,99999))</f>
        <v/>
      </c>
    </row>
    <row r="496" ht="24.75" customHeight="1">
      <c r="A496" s="43" t="inlineStr">
        <is>
          <t>HH083537</t>
        </is>
      </c>
      <c r="B496" s="43" t="inlineStr">
        <is>
          <t>KUBOTA</t>
        </is>
      </c>
      <c r="C496" s="43" t="inlineStr">
        <is>
          <t>4D82/3D82/L2201</t>
        </is>
      </c>
      <c r="D496" s="43" t="inlineStr">
        <is>
          <t>82</t>
        </is>
      </c>
      <c r="E496" s="43" t="n"/>
      <c r="F496" s="43" t="n"/>
      <c r="G496" s="43" t="inlineStr">
        <is>
          <t>2.5HK-2-5</t>
        </is>
      </c>
      <c r="H496" s="43" t="inlineStr">
        <is>
          <t>IZ IKAZU</t>
        </is>
      </c>
      <c r="I496" s="43" t="inlineStr">
        <is>
          <t>Máy</t>
        </is>
      </c>
      <c r="J496" s="53" t="n"/>
      <c r="K496" s="53" t="n">
        <v>100000</v>
      </c>
      <c r="L496" s="53" t="n">
        <v>110000</v>
      </c>
      <c r="M496" s="53" t="n">
        <v>120000</v>
      </c>
      <c r="N496" s="53" t="n"/>
      <c r="O496" s="43" t="n"/>
      <c r="P496" s="43" t="n"/>
      <c r="Q496" s="43" t="n"/>
      <c r="R496" s="43" t="inlineStr">
        <is>
          <t>Séc măng Kubota 4D82/ 3D82 (2.5HK-2-5) L2201 - IZ IKAZU</t>
        </is>
      </c>
      <c r="S496" s="61">
        <f>IF(OR('⚙️ BỘ HƠI'!$H$40=0,'⚙️ BỘ HƠI'!$H$2="",$C496="",LEFT($C496,1)="◆"),99999,IF(OR(ISNUMBER(SEARCH('⚙️ BỘ HƠI'!$H$2,$C496)),ISNUMBER(SEARCH($C496,'⚙️ BỘ HƠI'!$H$2))),ROW()-2,99999))</f>
        <v/>
      </c>
    </row>
    <row r="497" ht="24.75" customHeight="1">
      <c r="A497" s="45" t="inlineStr">
        <is>
          <t>HH076681</t>
        </is>
      </c>
      <c r="B497" s="45" t="inlineStr">
        <is>
          <t>KUBOTA</t>
        </is>
      </c>
      <c r="C497" s="45" t="inlineStr">
        <is>
          <t>L2601/4D82/-/ART</t>
        </is>
      </c>
      <c r="D497" s="45" t="inlineStr">
        <is>
          <t>82</t>
        </is>
      </c>
      <c r="E497" s="45" t="n"/>
      <c r="F497" s="45" t="n"/>
      <c r="G497" s="45" t="inlineStr">
        <is>
          <t>2.5HK-2-5</t>
        </is>
      </c>
      <c r="H497" s="45" t="n"/>
      <c r="I497" s="45" t="inlineStr">
        <is>
          <t>1Máy</t>
        </is>
      </c>
      <c r="J497" s="54" t="n"/>
      <c r="K497" s="54" t="n">
        <v>160000</v>
      </c>
      <c r="L497" s="54" t="n">
        <v>170000</v>
      </c>
      <c r="M497" s="54" t="n">
        <v>190000</v>
      </c>
      <c r="N497" s="54" t="n"/>
      <c r="O497" s="45" t="n"/>
      <c r="P497" s="45" t="inlineStr">
        <is>
          <t>16108201</t>
        </is>
      </c>
      <c r="Q497" s="45" t="n"/>
      <c r="R497" s="45" t="inlineStr">
        <is>
          <t>Séc măng KUBOTA 82/ L2601/4D82 (2.5HK-2-5) - ART 16108201</t>
        </is>
      </c>
      <c r="S497" s="61">
        <f>IF(OR('⚙️ BỘ HƠI'!$H$40=0,'⚙️ BỘ HƠI'!$H$2="",$C497="",LEFT($C497,1)="◆"),99999,IF(OR(ISNUMBER(SEARCH('⚙️ BỘ HƠI'!$H$2,$C497)),ISNUMBER(SEARCH($C497,'⚙️ BỘ HƠI'!$H$2))),ROW()-2,99999))</f>
        <v/>
      </c>
    </row>
    <row r="498" ht="24.75" customHeight="1">
      <c r="A498" s="43" t="inlineStr">
        <is>
          <t>HH071124</t>
        </is>
      </c>
      <c r="B498" s="43" t="inlineStr">
        <is>
          <t>KUBOTA</t>
        </is>
      </c>
      <c r="C498" s="43" t="inlineStr">
        <is>
          <t>3D85/4D85/L2050</t>
        </is>
      </c>
      <c r="D498" s="43" t="inlineStr">
        <is>
          <t>85</t>
        </is>
      </c>
      <c r="E498" s="43" t="n"/>
      <c r="F498" s="43" t="n"/>
      <c r="G498" s="43" t="n"/>
      <c r="H498" s="43" t="inlineStr">
        <is>
          <t>NPR (2,5HK-2-5)</t>
        </is>
      </c>
      <c r="I498" s="43" t="inlineStr">
        <is>
          <t>1Máy</t>
        </is>
      </c>
      <c r="J498" s="53" t="n"/>
      <c r="K498" s="53" t="n"/>
      <c r="L498" s="53" t="n"/>
      <c r="M498" s="53" t="n"/>
      <c r="N498" s="53" t="n"/>
      <c r="O498" s="43" t="n"/>
      <c r="P498" s="43" t="n"/>
      <c r="Q498" s="43" t="n"/>
      <c r="R498" s="43" t="inlineStr">
        <is>
          <t>Séc măng Kubota 3D85/4D85/L2050 - NPR (2,5HK-2-5)</t>
        </is>
      </c>
      <c r="S498" s="61">
        <f>IF(OR('⚙️ BỘ HƠI'!$H$40=0,'⚙️ BỘ HƠI'!$H$2="",$C498="",LEFT($C498,1)="◆"),99999,IF(OR(ISNUMBER(SEARCH('⚙️ BỘ HƠI'!$H$2,$C498)),ISNUMBER(SEARCH($C498,'⚙️ BỘ HƠI'!$H$2))),ROW()-2,99999))</f>
        <v/>
      </c>
    </row>
    <row r="499" ht="24.75" customHeight="1">
      <c r="A499" s="45" t="inlineStr">
        <is>
          <t>HH076683</t>
        </is>
      </c>
      <c r="B499" s="45" t="inlineStr">
        <is>
          <t>KUBOTA</t>
        </is>
      </c>
      <c r="C499" s="45" t="inlineStr">
        <is>
          <t>3D85/4D85/L2050/-/ART</t>
        </is>
      </c>
      <c r="D499" s="45" t="inlineStr">
        <is>
          <t>85</t>
        </is>
      </c>
      <c r="E499" s="45" t="n"/>
      <c r="F499" s="45" t="n"/>
      <c r="G499" s="45" t="inlineStr">
        <is>
          <t>2.5HK-2-5</t>
        </is>
      </c>
      <c r="H499" s="45" t="n"/>
      <c r="I499" s="45" t="inlineStr">
        <is>
          <t>Máy</t>
        </is>
      </c>
      <c r="J499" s="54" t="n"/>
      <c r="K499" s="54" t="n">
        <v>180000</v>
      </c>
      <c r="L499" s="54" t="n">
        <v>190000</v>
      </c>
      <c r="M499" s="54" t="n">
        <v>200000</v>
      </c>
      <c r="N499" s="54" t="n"/>
      <c r="O499" s="45" t="n"/>
      <c r="P499" s="45" t="inlineStr">
        <is>
          <t>16108501</t>
        </is>
      </c>
      <c r="Q499" s="45" t="n"/>
      <c r="R499" s="45" t="inlineStr">
        <is>
          <t>Séc măng KUBOTA 85/ 3D85/4D85/L2050 (2.5HK-2-5) - ART 16108501</t>
        </is>
      </c>
      <c r="S499" s="61">
        <f>IF(OR('⚙️ BỘ HƠI'!$H$40=0,'⚙️ BỘ HƠI'!$H$2="",$C499="",LEFT($C499,1)="◆"),99999,IF(OR(ISNUMBER(SEARCH('⚙️ BỘ HƠI'!$H$2,$C499)),ISNUMBER(SEARCH($C499,'⚙️ BỘ HƠI'!$H$2))),ROW()-2,99999))</f>
        <v/>
      </c>
    </row>
    <row r="500" ht="24.75" customHeight="1">
      <c r="A500" s="43" t="inlineStr">
        <is>
          <t>HH00518</t>
        </is>
      </c>
      <c r="B500" s="43" t="inlineStr">
        <is>
          <t>KUBOTA</t>
        </is>
      </c>
      <c r="C500" s="43" t="inlineStr">
        <is>
          <t>4D85/3D85</t>
        </is>
      </c>
      <c r="D500" s="43" t="inlineStr">
        <is>
          <t>85</t>
        </is>
      </c>
      <c r="E500" s="43" t="n"/>
      <c r="F500" s="43" t="n"/>
      <c r="G500" s="43" t="inlineStr">
        <is>
          <t>2.5HK-2-5</t>
        </is>
      </c>
      <c r="H500" s="43" t="inlineStr">
        <is>
          <t>IZ IKAZU</t>
        </is>
      </c>
      <c r="I500" s="43" t="inlineStr">
        <is>
          <t>Máy</t>
        </is>
      </c>
      <c r="J500" s="43" t="n"/>
      <c r="K500" s="53" t="n">
        <v>100000</v>
      </c>
      <c r="L500" s="53" t="n">
        <v>110000</v>
      </c>
      <c r="M500" s="53" t="n">
        <v>120000</v>
      </c>
      <c r="N500" s="43" t="n"/>
      <c r="O500" s="43" t="n"/>
      <c r="P500" s="43" t="n"/>
      <c r="Q500" s="43" t="n"/>
      <c r="R500" s="43" t="inlineStr">
        <is>
          <t>Séc măng Kubota 4D85/ 3D85 (2.5HK-2-5) - IZ IKAZU</t>
        </is>
      </c>
      <c r="S500" s="61">
        <f>IF(OR('⚙️ BỘ HƠI'!$H$40=0,'⚙️ BỘ HƠI'!$H$2="",$C500="",LEFT($C500,1)="◆"),99999,IF(OR(ISNUMBER(SEARCH('⚙️ BỘ HƠI'!$H$2,$C500)),ISNUMBER(SEARCH($C500,'⚙️ BỘ HƠI'!$H$2))),ROW()-2,99999))</f>
        <v/>
      </c>
    </row>
    <row r="501" ht="24.75" customHeight="1">
      <c r="A501" s="45" t="inlineStr">
        <is>
          <t>HH071809</t>
        </is>
      </c>
      <c r="B501" s="45" t="inlineStr">
        <is>
          <t>KUBOTA</t>
        </is>
      </c>
      <c r="C501" s="45" t="inlineStr">
        <is>
          <t>4D85/cos0/TW</t>
        </is>
      </c>
      <c r="D501" s="45" t="inlineStr">
        <is>
          <t>85</t>
        </is>
      </c>
      <c r="E501" s="45" t="n"/>
      <c r="F501" s="45" t="n"/>
      <c r="G501" s="45" t="inlineStr">
        <is>
          <t>2.5HK-2-5</t>
        </is>
      </c>
      <c r="H501" s="45" t="n"/>
      <c r="I501" s="45" t="inlineStr">
        <is>
          <t>1Máy</t>
        </is>
      </c>
      <c r="J501" s="54" t="n"/>
      <c r="K501" s="54" t="n"/>
      <c r="L501" s="54" t="n"/>
      <c r="M501" s="54" t="n"/>
      <c r="N501" s="54" t="n"/>
      <c r="O501" s="45" t="n"/>
      <c r="P501" s="45" t="n"/>
      <c r="Q501" s="45" t="n"/>
      <c r="R501" s="45" t="inlineStr">
        <is>
          <t>Séc măng 4D85 (2.5HK-2-5) cos0 KUBOTA TW</t>
        </is>
      </c>
      <c r="S501" s="61">
        <f>IF(OR('⚙️ BỘ HƠI'!$H$40=0,'⚙️ BỘ HƠI'!$H$2="",$C501="",LEFT($C501,1)="◆"),99999,IF(OR(ISNUMBER(SEARCH('⚙️ BỘ HƠI'!$H$2,$C501)),ISNUMBER(SEARCH($C501,'⚙️ BỘ HƠI'!$H$2))),ROW()-2,99999))</f>
        <v/>
      </c>
    </row>
    <row r="502" ht="24.75" customHeight="1">
      <c r="A502" s="43" t="inlineStr">
        <is>
          <t>HH070772</t>
        </is>
      </c>
      <c r="B502" s="43" t="inlineStr">
        <is>
          <t>KUBOTA</t>
        </is>
      </c>
      <c r="C502" s="43" t="inlineStr">
        <is>
          <t>4D87/DC60</t>
        </is>
      </c>
      <c r="D502" s="43" t="inlineStr">
        <is>
          <t>87</t>
        </is>
      </c>
      <c r="E502" s="43" t="n"/>
      <c r="F502" s="43" t="n"/>
      <c r="G502" s="43" t="inlineStr">
        <is>
          <t>2HK-2-4</t>
        </is>
      </c>
      <c r="H502" s="43" t="inlineStr">
        <is>
          <t>TW</t>
        </is>
      </c>
      <c r="I502" s="43" t="inlineStr">
        <is>
          <t>1Máy</t>
        </is>
      </c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inlineStr">
        <is>
          <t>Séc măng 4D87 / DC60 (2HK-2-4 ) - KUBOTA TW</t>
        </is>
      </c>
      <c r="S502" s="61">
        <f>IF(OR('⚙️ BỘ HƠI'!$H$40=0,'⚙️ BỘ HƠI'!$H$2="",$C502="",LEFT($C502,1)="◆"),99999,IF(OR(ISNUMBER(SEARCH('⚙️ BỘ HƠI'!$H$2,$C502)),ISNUMBER(SEARCH($C502,'⚙️ BỘ HƠI'!$H$2))),ROW()-2,99999))</f>
        <v/>
      </c>
    </row>
    <row r="503" ht="24.75" customHeight="1">
      <c r="A503" s="45" t="inlineStr">
        <is>
          <t>HH0222</t>
        </is>
      </c>
      <c r="B503" s="45" t="inlineStr">
        <is>
          <t>KUBOTA</t>
        </is>
      </c>
      <c r="C503" s="45" t="inlineStr">
        <is>
          <t>4D87/L2203/Cos2</t>
        </is>
      </c>
      <c r="D503" s="45" t="inlineStr">
        <is>
          <t>87</t>
        </is>
      </c>
      <c r="E503" s="45" t="n"/>
      <c r="F503" s="45" t="n"/>
      <c r="G503" s="45" t="inlineStr">
        <is>
          <t>2.5HK-2-5</t>
        </is>
      </c>
      <c r="H503" s="45" t="inlineStr">
        <is>
          <t>TW</t>
        </is>
      </c>
      <c r="I503" s="45" t="inlineStr">
        <is>
          <t>Máy</t>
        </is>
      </c>
      <c r="J503" s="54" t="n"/>
      <c r="K503" s="54" t="n"/>
      <c r="L503" s="54" t="n"/>
      <c r="M503" s="54" t="n"/>
      <c r="N503" s="54" t="n"/>
      <c r="O503" s="45" t="n"/>
      <c r="P503" s="45" t="n"/>
      <c r="Q503" s="45" t="n"/>
      <c r="R503" s="45" t="inlineStr">
        <is>
          <t>Séc măng 4D87/L2203 Cos2 (2.5HK-2-5) - KUBOTA TW</t>
        </is>
      </c>
      <c r="S503" s="61">
        <f>IF(OR('⚙️ BỘ HƠI'!$H$40=0,'⚙️ BỘ HƠI'!$H$2="",$C503="",LEFT($C503,1)="◆"),99999,IF(OR(ISNUMBER(SEARCH('⚙️ BỘ HƠI'!$H$2,$C503)),ISNUMBER(SEARCH($C503,'⚙️ BỘ HƠI'!$H$2))),ROW()-2,99999))</f>
        <v/>
      </c>
    </row>
    <row r="504" ht="24.75" customHeight="1">
      <c r="A504" s="43" t="inlineStr">
        <is>
          <t>HH071908</t>
        </is>
      </c>
      <c r="B504" s="43" t="inlineStr">
        <is>
          <t>KUBOTA</t>
        </is>
      </c>
      <c r="C504" s="43" t="inlineStr">
        <is>
          <t>4D87/V2203</t>
        </is>
      </c>
      <c r="D504" s="43" t="inlineStr">
        <is>
          <t>87</t>
        </is>
      </c>
      <c r="E504" s="43" t="n"/>
      <c r="F504" s="43" t="n"/>
      <c r="G504" s="43" t="inlineStr">
        <is>
          <t>2.5HK-2-5</t>
        </is>
      </c>
      <c r="H504" s="43" t="inlineStr">
        <is>
          <t>TW</t>
        </is>
      </c>
      <c r="I504" s="43" t="inlineStr">
        <is>
          <t>Máy</t>
        </is>
      </c>
      <c r="J504" s="53" t="n"/>
      <c r="K504" s="53" t="n"/>
      <c r="L504" s="53" t="n"/>
      <c r="M504" s="53" t="n"/>
      <c r="N504" s="53" t="n"/>
      <c r="O504" s="43" t="n"/>
      <c r="P504" s="43" t="n"/>
      <c r="Q504" s="43" t="n"/>
      <c r="R504" s="43" t="inlineStr">
        <is>
          <t>Séc măng 4D87/V2203 (2.5HK-2-5) - KUBOTA TW</t>
        </is>
      </c>
      <c r="S504" s="61">
        <f>IF(OR('⚙️ BỘ HƠI'!$H$40=0,'⚙️ BỘ HƠI'!$H$2="",$C504="",LEFT($C504,1)="◆"),99999,IF(OR(ISNUMBER(SEARCH('⚙️ BỘ HƠI'!$H$2,$C504)),ISNUMBER(SEARCH($C504,'⚙️ BỘ HƠI'!$H$2))),ROW()-2,99999))</f>
        <v/>
      </c>
    </row>
    <row r="505" ht="24.75" customHeight="1">
      <c r="A505" s="45" t="inlineStr">
        <is>
          <t>HH078032</t>
        </is>
      </c>
      <c r="B505" s="45" t="inlineStr">
        <is>
          <t>KUBOTA</t>
        </is>
      </c>
      <c r="C505" s="45" t="inlineStr">
        <is>
          <t>4D87/V2203/D1307/-/ART</t>
        </is>
      </c>
      <c r="D505" s="45" t="inlineStr">
        <is>
          <t>87</t>
        </is>
      </c>
      <c r="E505" s="45" t="n"/>
      <c r="F505" s="45" t="n"/>
      <c r="G505" s="45" t="inlineStr">
        <is>
          <t>2.5HK-2-5</t>
        </is>
      </c>
      <c r="H505" s="45" t="n"/>
      <c r="I505" s="45" t="inlineStr">
        <is>
          <t>Máy</t>
        </is>
      </c>
      <c r="J505" s="54" t="n"/>
      <c r="K505" s="54" t="n">
        <v>180000</v>
      </c>
      <c r="L505" s="54" t="n">
        <v>190000</v>
      </c>
      <c r="M505" s="54" t="n">
        <v>200000</v>
      </c>
      <c r="N505" s="54" t="n"/>
      <c r="O505" s="45" t="n"/>
      <c r="P505" s="45" t="inlineStr">
        <is>
          <t>16108701</t>
        </is>
      </c>
      <c r="Q505" s="45" t="n"/>
      <c r="R505" s="45" t="inlineStr">
        <is>
          <t>Séc măng KUBOTA 4D87 / V2203 / D1307 (2.5HK-2-5 ) - ART 16108701</t>
        </is>
      </c>
      <c r="S505" s="61">
        <f>IF(OR('⚙️ BỘ HƠI'!$H$40=0,'⚙️ BỘ HƠI'!$H$2="",$C505="",LEFT($C505,1)="◆"),99999,IF(OR(ISNUMBER(SEARCH('⚙️ BỘ HƠI'!$H$2,$C505)),ISNUMBER(SEARCH($C505,'⚙️ BỘ HƠI'!$H$2))),ROW()-2,99999))</f>
        <v/>
      </c>
    </row>
    <row r="506" ht="24.75" customHeight="1">
      <c r="A506" s="43" t="inlineStr">
        <is>
          <t>HH077173</t>
        </is>
      </c>
      <c r="B506" s="43" t="inlineStr">
        <is>
          <t>KUBOTA</t>
        </is>
      </c>
      <c r="C506" s="43" t="inlineStr">
        <is>
          <t>4D87/V2403/-/ART</t>
        </is>
      </c>
      <c r="D506" s="43" t="inlineStr">
        <is>
          <t>87</t>
        </is>
      </c>
      <c r="E506" s="43" t="n"/>
      <c r="F506" s="43" t="n"/>
      <c r="G506" s="43" t="inlineStr">
        <is>
          <t>2-2-4</t>
        </is>
      </c>
      <c r="H506" s="43" t="n"/>
      <c r="I506" s="43" t="inlineStr">
        <is>
          <t>Máy</t>
        </is>
      </c>
      <c r="J506" s="53" t="n"/>
      <c r="K506" s="53" t="n">
        <v>140000</v>
      </c>
      <c r="L506" s="53" t="n">
        <v>150000</v>
      </c>
      <c r="M506" s="53" t="n">
        <v>160000</v>
      </c>
      <c r="N506" s="53" t="n"/>
      <c r="O506" s="43" t="n"/>
      <c r="P506" s="43" t="inlineStr">
        <is>
          <t>16108703</t>
        </is>
      </c>
      <c r="Q506" s="43" t="n"/>
      <c r="R506" s="43" t="inlineStr">
        <is>
          <t>Séc măng 4D87 / V2403 (2-2-4 ) - ART 16108703</t>
        </is>
      </c>
      <c r="S506" s="61">
        <f>IF(OR('⚙️ BỘ HƠI'!$H$40=0,'⚙️ BỘ HƠI'!$H$2="",$C506="",LEFT($C506,1)="◆"),99999,IF(OR(ISNUMBER(SEARCH('⚙️ BỘ HƠI'!$H$2,$C506)),ISNUMBER(SEARCH($C506,'⚙️ BỘ HƠI'!$H$2))),ROW()-2,99999))</f>
        <v/>
      </c>
    </row>
    <row r="507" ht="24.75" customHeight="1">
      <c r="A507" s="45" t="inlineStr">
        <is>
          <t>HH078033</t>
        </is>
      </c>
      <c r="B507" s="45" t="inlineStr">
        <is>
          <t>KUBOTA</t>
        </is>
      </c>
      <c r="C507" s="45" t="inlineStr">
        <is>
          <t>4D87/V2607-T/-/ART</t>
        </is>
      </c>
      <c r="D507" s="45" t="inlineStr">
        <is>
          <t>87</t>
        </is>
      </c>
      <c r="E507" s="45" t="n"/>
      <c r="F507" s="45" t="n"/>
      <c r="G507" s="45" t="inlineStr">
        <is>
          <t>2-1.5-3</t>
        </is>
      </c>
      <c r="H507" s="45" t="n"/>
      <c r="I507" s="45" t="inlineStr">
        <is>
          <t>Máy</t>
        </is>
      </c>
      <c r="J507" s="54" t="n"/>
      <c r="K507" s="54" t="n">
        <v>200000</v>
      </c>
      <c r="L507" s="54" t="n">
        <v>220000</v>
      </c>
      <c r="M507" s="54" t="n">
        <v>250000</v>
      </c>
      <c r="N507" s="54" t="n"/>
      <c r="O507" s="45" t="n"/>
      <c r="P507" s="45" t="inlineStr">
        <is>
          <t>16108706</t>
        </is>
      </c>
      <c r="Q507" s="45" t="n"/>
      <c r="R507" s="45" t="inlineStr">
        <is>
          <t>Séc măng KUBOTA 4D87 / V2607-T (2-1.5-3) - ART 16108706</t>
        </is>
      </c>
      <c r="S507" s="61">
        <f>IF(OR('⚙️ BỘ HƠI'!$H$40=0,'⚙️ BỘ HƠI'!$H$2="",$C507="",LEFT($C507,1)="◆"),99999,IF(OR(ISNUMBER(SEARCH('⚙️ BỘ HƠI'!$H$2,$C507)),ISNUMBER(SEARCH($C507,'⚙️ BỘ HƠI'!$H$2))),ROW()-2,99999))</f>
        <v/>
      </c>
    </row>
    <row r="508" ht="24.75" customHeight="1">
      <c r="A508" s="43" t="inlineStr">
        <is>
          <t>HH077172</t>
        </is>
      </c>
      <c r="B508" s="43" t="inlineStr">
        <is>
          <t>KUBOTA</t>
        </is>
      </c>
      <c r="C508" s="43" t="inlineStr">
        <is>
          <t>DC60/4D87/V2403/-/ART</t>
        </is>
      </c>
      <c r="D508" s="43" t="inlineStr">
        <is>
          <t>87</t>
        </is>
      </c>
      <c r="E508" s="43" t="n"/>
      <c r="F508" s="43" t="n"/>
      <c r="G508" s="43" t="inlineStr">
        <is>
          <t>2HK-2-4</t>
        </is>
      </c>
      <c r="H508" s="43" t="n"/>
      <c r="I508" s="43" t="inlineStr">
        <is>
          <t>Máy</t>
        </is>
      </c>
      <c r="J508" s="53" t="n"/>
      <c r="K508" s="53" t="n">
        <v>170000</v>
      </c>
      <c r="L508" s="53" t="n">
        <v>190000</v>
      </c>
      <c r="M508" s="53" t="n">
        <v>210000</v>
      </c>
      <c r="N508" s="53" t="n"/>
      <c r="O508" s="43" t="n"/>
      <c r="P508" s="43" t="inlineStr">
        <is>
          <t>16108710</t>
        </is>
      </c>
      <c r="Q508" s="43" t="n"/>
      <c r="R508" s="43" t="inlineStr">
        <is>
          <t>Séc măng DC60/4D87/V2403/ 2HK-2-4 - ART 16108710</t>
        </is>
      </c>
      <c r="S508" s="61">
        <f>IF(OR('⚙️ BỘ HƠI'!$H$40=0,'⚙️ BỘ HƠI'!$H$2="",$C508="",LEFT($C508,1)="◆"),99999,IF(OR(ISNUMBER(SEARCH('⚙️ BỘ HƠI'!$H$2,$C508)),ISNUMBER(SEARCH($C508,'⚙️ BỘ HƠI'!$H$2))),ROW()-2,99999))</f>
        <v/>
      </c>
    </row>
    <row r="509" ht="24.75" customHeight="1">
      <c r="A509" s="45" t="inlineStr">
        <is>
          <t>HH073578</t>
        </is>
      </c>
      <c r="B509" s="45" t="inlineStr">
        <is>
          <t>KUBOTA</t>
        </is>
      </c>
      <c r="C509" s="45" t="inlineStr">
        <is>
          <t>DC70/4D87</t>
        </is>
      </c>
      <c r="D509" s="45" t="inlineStr">
        <is>
          <t>87</t>
        </is>
      </c>
      <c r="E509" s="45" t="n"/>
      <c r="F509" s="45" t="n"/>
      <c r="G509" s="45" t="inlineStr">
        <is>
          <t>2HK-2-2.5</t>
        </is>
      </c>
      <c r="H509" s="45" t="inlineStr">
        <is>
          <t>RIK</t>
        </is>
      </c>
      <c r="I509" s="45" t="inlineStr">
        <is>
          <t>1Máy</t>
        </is>
      </c>
      <c r="J509" s="54" t="n"/>
      <c r="K509" s="54" t="n"/>
      <c r="L509" s="54" t="n"/>
      <c r="M509" s="54" t="n"/>
      <c r="N509" s="54" t="n"/>
      <c r="O509" s="45" t="n"/>
      <c r="P509" s="45" t="n"/>
      <c r="Q509" s="45" t="n"/>
      <c r="R509" s="45" t="inlineStr">
        <is>
          <t>Séc măng DC70/4D87 (2HK-2-2.5) - RIK</t>
        </is>
      </c>
      <c r="S509" s="61">
        <f>IF(OR('⚙️ BỘ HƠI'!$H$40=0,'⚙️ BỘ HƠI'!$H$2="",$C509="",LEFT($C509,1)="◆"),99999,IF(OR(ISNUMBER(SEARCH('⚙️ BỘ HƠI'!$H$2,$C509)),ISNUMBER(SEARCH($C509,'⚙️ BỘ HƠI'!$H$2))),ROW()-2,99999))</f>
        <v/>
      </c>
    </row>
    <row r="510" ht="24.75" customHeight="1">
      <c r="A510" s="43" t="inlineStr">
        <is>
          <t>HH00502</t>
        </is>
      </c>
      <c r="B510" s="43" t="inlineStr">
        <is>
          <t>KUBOTA</t>
        </is>
      </c>
      <c r="C510" s="43" t="inlineStr">
        <is>
          <t>DC70/4D87/5</t>
        </is>
      </c>
      <c r="D510" s="43" t="inlineStr">
        <is>
          <t>87</t>
        </is>
      </c>
      <c r="E510" s="43" t="n"/>
      <c r="F510" s="43" t="n"/>
      <c r="G510" s="43" t="inlineStr">
        <is>
          <t>2HK-2-2</t>
        </is>
      </c>
      <c r="H510" s="43" t="inlineStr">
        <is>
          <t>TW</t>
        </is>
      </c>
      <c r="I510" s="43" t="inlineStr">
        <is>
          <t>1Máy</t>
        </is>
      </c>
      <c r="J510" s="53" t="n"/>
      <c r="K510" s="53" t="n"/>
      <c r="L510" s="53" t="n"/>
      <c r="M510" s="53" t="n"/>
      <c r="N510" s="53" t="n"/>
      <c r="O510" s="43" t="n"/>
      <c r="P510" s="43" t="n"/>
      <c r="Q510" s="43" t="n"/>
      <c r="R510" s="43" t="inlineStr">
        <is>
          <t>Séc măng DC70/4D87 (2HK-2-2,5) - KUBOTA TW</t>
        </is>
      </c>
      <c r="S510" s="61">
        <f>IF(OR('⚙️ BỘ HƠI'!$H$40=0,'⚙️ BỘ HƠI'!$H$2="",$C510="",LEFT($C510,1)="◆"),99999,IF(OR(ISNUMBER(SEARCH('⚙️ BỘ HƠI'!$H$2,$C510)),ISNUMBER(SEARCH($C510,'⚙️ BỘ HƠI'!$H$2))),ROW()-2,99999))</f>
        <v/>
      </c>
    </row>
    <row r="511" ht="24.75" customHeight="1">
      <c r="A511" s="45" t="inlineStr">
        <is>
          <t>HH075326</t>
        </is>
      </c>
      <c r="B511" s="45" t="inlineStr">
        <is>
          <t>KUBOTA</t>
        </is>
      </c>
      <c r="C511" s="45" t="inlineStr">
        <is>
          <t>DC70/4D87/5</t>
        </is>
      </c>
      <c r="D511" s="45" t="inlineStr">
        <is>
          <t>87</t>
        </is>
      </c>
      <c r="E511" s="45" t="n"/>
      <c r="F511" s="45" t="n"/>
      <c r="G511" s="45" t="inlineStr">
        <is>
          <t>2HK-2-2</t>
        </is>
      </c>
      <c r="H511" s="45" t="inlineStr">
        <is>
          <t>NSP</t>
        </is>
      </c>
      <c r="I511" s="45" t="inlineStr">
        <is>
          <t>1Máy</t>
        </is>
      </c>
      <c r="J511" s="54" t="n"/>
      <c r="K511" s="54" t="n">
        <v>160000</v>
      </c>
      <c r="L511" s="54" t="n">
        <v>170000</v>
      </c>
      <c r="M511" s="54" t="n">
        <v>180000</v>
      </c>
      <c r="N511" s="54" t="n"/>
      <c r="O511" s="45" t="n"/>
      <c r="P511" s="45" t="n"/>
      <c r="Q511" s="45" t="n"/>
      <c r="R511" s="45" t="inlineStr">
        <is>
          <t>Séc măng DC70/4D87 (2HK-2-2,5) - NSP</t>
        </is>
      </c>
      <c r="S511" s="61">
        <f>IF(OR('⚙️ BỘ HƠI'!$H$40=0,'⚙️ BỘ HƠI'!$H$2="",$C511="",LEFT($C511,1)="◆"),99999,IF(OR(ISNUMBER(SEARCH('⚙️ BỘ HƠI'!$H$2,$C511)),ISNUMBER(SEARCH($C511,'⚙️ BỘ HƠI'!$H$2))),ROW()-2,99999))</f>
        <v/>
      </c>
    </row>
    <row r="512" ht="24.75" customHeight="1">
      <c r="A512" s="43" t="inlineStr">
        <is>
          <t>HH070793</t>
        </is>
      </c>
      <c r="B512" s="43" t="inlineStr">
        <is>
          <t>KUBOTA</t>
        </is>
      </c>
      <c r="C512" s="43" t="inlineStr">
        <is>
          <t>DC70/4D87/Cos2</t>
        </is>
      </c>
      <c r="D512" s="43" t="inlineStr">
        <is>
          <t>87</t>
        </is>
      </c>
      <c r="E512" s="43" t="n"/>
      <c r="F512" s="43" t="n"/>
      <c r="G512" s="43" t="inlineStr">
        <is>
          <t>2HK-2-2.5</t>
        </is>
      </c>
      <c r="H512" s="43" t="inlineStr">
        <is>
          <t>RIK</t>
        </is>
      </c>
      <c r="I512" s="43" t="inlineStr">
        <is>
          <t>1Máy</t>
        </is>
      </c>
      <c r="J512" s="53" t="n"/>
      <c r="K512" s="53" t="n"/>
      <c r="L512" s="53" t="n"/>
      <c r="M512" s="53" t="n"/>
      <c r="N512" s="53" t="n"/>
      <c r="O512" s="43" t="n"/>
      <c r="P512" s="43" t="n"/>
      <c r="Q512" s="43" t="n"/>
      <c r="R512" s="43" t="inlineStr">
        <is>
          <t>Séc măng DC70/4D87 (2HK-2-2.5) Cos2 - RIK</t>
        </is>
      </c>
      <c r="S512" s="61">
        <f>IF(OR('⚙️ BỘ HƠI'!$H$40=0,'⚙️ BỘ HƠI'!$H$2="",$C512="",LEFT($C512,1)="◆"),99999,IF(OR(ISNUMBER(SEARCH('⚙️ BỘ HƠI'!$H$2,$C512)),ISNUMBER(SEARCH($C512,'⚙️ BỘ HƠI'!$H$2))),ROW()-2,99999))</f>
        <v/>
      </c>
    </row>
    <row r="513" ht="24.75" customHeight="1">
      <c r="A513" s="45" t="inlineStr">
        <is>
          <t>HH075945</t>
        </is>
      </c>
      <c r="B513" s="45" t="inlineStr">
        <is>
          <t>KUBOTA</t>
        </is>
      </c>
      <c r="C513" s="45" t="inlineStr">
        <is>
          <t>DC70/4D87/V2403/-/ART</t>
        </is>
      </c>
      <c r="D513" s="45" t="inlineStr">
        <is>
          <t>87</t>
        </is>
      </c>
      <c r="E513" s="45" t="n"/>
      <c r="F513" s="45" t="n"/>
      <c r="G513" s="45" t="inlineStr">
        <is>
          <t>2HK-2-2.5</t>
        </is>
      </c>
      <c r="H513" s="45" t="n"/>
      <c r="I513" s="45" t="inlineStr">
        <is>
          <t>Máy</t>
        </is>
      </c>
      <c r="J513" s="54" t="n"/>
      <c r="K513" s="54" t="n">
        <v>200000</v>
      </c>
      <c r="L513" s="54" t="n">
        <v>210000</v>
      </c>
      <c r="M513" s="54" t="n">
        <v>220000</v>
      </c>
      <c r="N513" s="54" t="n"/>
      <c r="O513" s="45" t="n"/>
      <c r="P513" s="45" t="inlineStr">
        <is>
          <t>16108709</t>
        </is>
      </c>
      <c r="Q513" s="45" t="n"/>
      <c r="R513" s="45" t="inlineStr">
        <is>
          <t>Séc măng KUBOTA 87/ DC70/4D87/V2403/ 2HK-2-2.5 - ART 16108709</t>
        </is>
      </c>
      <c r="S513" s="61">
        <f>IF(OR('⚙️ BỘ HƠI'!$H$40=0,'⚙️ BỘ HƠI'!$H$2="",$C513="",LEFT($C513,1)="◆"),99999,IF(OR(ISNUMBER(SEARCH('⚙️ BỘ HƠI'!$H$2,$C513)),ISNUMBER(SEARCH($C513,'⚙️ BỘ HƠI'!$H$2))),ROW()-2,99999))</f>
        <v/>
      </c>
    </row>
    <row r="514" ht="24.75" customHeight="1">
      <c r="A514" s="43" t="inlineStr">
        <is>
          <t>HH074597</t>
        </is>
      </c>
      <c r="B514" s="43" t="inlineStr">
        <is>
          <t>KUBOTA</t>
        </is>
      </c>
      <c r="C514" s="43" t="inlineStr">
        <is>
          <t>Kobuta/4D87/V2203</t>
        </is>
      </c>
      <c r="D514" s="43" t="inlineStr">
        <is>
          <t>87</t>
        </is>
      </c>
      <c r="E514" s="43" t="n"/>
      <c r="F514" s="43" t="n"/>
      <c r="G514" s="43" t="inlineStr">
        <is>
          <t>2.5HK-2-5</t>
        </is>
      </c>
      <c r="H514" s="43" t="inlineStr">
        <is>
          <t>NSP</t>
        </is>
      </c>
      <c r="I514" s="43" t="inlineStr">
        <is>
          <t>1Máy</t>
        </is>
      </c>
      <c r="J514" s="53" t="n"/>
      <c r="K514" s="53" t="n"/>
      <c r="L514" s="53" t="n"/>
      <c r="M514" s="53" t="n"/>
      <c r="N514" s="53" t="n"/>
      <c r="O514" s="43" t="n"/>
      <c r="P514" s="43" t="n"/>
      <c r="Q514" s="43" t="n"/>
      <c r="R514" s="43" t="inlineStr">
        <is>
          <t>Séc măng Kobuta 4D87/V2203 (2.5HK-2-5 ) - NSP</t>
        </is>
      </c>
      <c r="S514" s="61">
        <f>IF(OR('⚙️ BỘ HƠI'!$H$40=0,'⚙️ BỘ HƠI'!$H$2="",$C514="",LEFT($C514,1)="◆"),99999,IF(OR(ISNUMBER(SEARCH('⚙️ BỘ HƠI'!$H$2,$C514)),ISNUMBER(SEARCH($C514,'⚙️ BỘ HƠI'!$H$2))),ROW()-2,99999))</f>
        <v/>
      </c>
    </row>
    <row r="515" ht="24.75" customHeight="1">
      <c r="A515" s="45" t="inlineStr">
        <is>
          <t>HH083539</t>
        </is>
      </c>
      <c r="B515" s="45" t="inlineStr">
        <is>
          <t>KUBOTA</t>
        </is>
      </c>
      <c r="C515" s="45" t="inlineStr">
        <is>
          <t>V2203-M/4D87/đầu/2HK</t>
        </is>
      </c>
      <c r="D515" s="45" t="inlineStr">
        <is>
          <t>87</t>
        </is>
      </c>
      <c r="E515" s="45" t="n"/>
      <c r="F515" s="45" t="n"/>
      <c r="G515" s="45" t="inlineStr">
        <is>
          <t>2HK-2-5</t>
        </is>
      </c>
      <c r="H515" s="45" t="inlineStr">
        <is>
          <t>IZ IKAZU</t>
        </is>
      </c>
      <c r="I515" s="45" t="inlineStr">
        <is>
          <t>Máy</t>
        </is>
      </c>
      <c r="J515" s="54" t="n"/>
      <c r="K515" s="54" t="n">
        <v>100000</v>
      </c>
      <c r="L515" s="54" t="n">
        <v>110000</v>
      </c>
      <c r="M515" s="54" t="n">
        <v>120000</v>
      </c>
      <c r="N515" s="54" t="n"/>
      <c r="O515" s="45" t="n"/>
      <c r="P515" s="45" t="n"/>
      <c r="Q515" s="45" t="n"/>
      <c r="R515" s="45" t="inlineStr">
        <is>
          <t>Séc măng Kub V2203-M/ 4D87 (2HK-2-5 ) đầu 2HK - IZ IKAZU</t>
        </is>
      </c>
      <c r="S515" s="61">
        <f>IF(OR('⚙️ BỘ HƠI'!$H$40=0,'⚙️ BỘ HƠI'!$H$2="",$C515="",LEFT($C515,1)="◆"),99999,IF(OR(ISNUMBER(SEARCH('⚙️ BỘ HƠI'!$H$2,$C515)),ISNUMBER(SEARCH($C515,'⚙️ BỘ HƠI'!$H$2))),ROW()-2,99999))</f>
        <v/>
      </c>
    </row>
    <row r="516" ht="24.75" customHeight="1">
      <c r="A516" s="43" t="inlineStr">
        <is>
          <t>HH070770</t>
        </is>
      </c>
      <c r="B516" s="43" t="inlineStr">
        <is>
          <t>KUBOTA</t>
        </is>
      </c>
      <c r="C516" s="43" t="inlineStr">
        <is>
          <t>V2203/4D87</t>
        </is>
      </c>
      <c r="D516" s="43" t="inlineStr">
        <is>
          <t>87</t>
        </is>
      </c>
      <c r="E516" s="43" t="n"/>
      <c r="F516" s="43" t="n"/>
      <c r="G516" s="43" t="inlineStr">
        <is>
          <t>2.5HK-2-5</t>
        </is>
      </c>
      <c r="H516" s="43" t="inlineStr">
        <is>
          <t>IZ IKAZU</t>
        </is>
      </c>
      <c r="I516" s="43" t="inlineStr">
        <is>
          <t>Máy</t>
        </is>
      </c>
      <c r="J516" s="53" t="n"/>
      <c r="K516" s="53" t="n">
        <v>100000</v>
      </c>
      <c r="L516" s="53" t="n">
        <v>110000</v>
      </c>
      <c r="M516" s="53" t="n">
        <v>120000</v>
      </c>
      <c r="N516" s="53" t="n"/>
      <c r="O516" s="43" t="n"/>
      <c r="P516" s="43" t="n"/>
      <c r="Q516" s="43" t="n"/>
      <c r="R516" s="43" t="inlineStr">
        <is>
          <t>Séc măng Kubota V2203/ 4D87 (2.5HK-2-5 ) - IZ IKAZU</t>
        </is>
      </c>
      <c r="S516" s="61">
        <f>IF(OR('⚙️ BỘ HƠI'!$H$40=0,'⚙️ BỘ HƠI'!$H$2="",$C516="",LEFT($C516,1)="◆"),99999,IF(OR(ISNUMBER(SEARCH('⚙️ BỘ HƠI'!$H$2,$C516)),ISNUMBER(SEARCH($C516,'⚙️ BỘ HƠI'!$H$2))),ROW()-2,99999))</f>
        <v/>
      </c>
    </row>
    <row r="517" ht="24.75" customHeight="1">
      <c r="A517" s="45" t="inlineStr">
        <is>
          <t>HH083530</t>
        </is>
      </c>
      <c r="B517" s="45" t="inlineStr">
        <is>
          <t>KUBOTA</t>
        </is>
      </c>
      <c r="C517" s="45" t="inlineStr">
        <is>
          <t>V2403/4D87</t>
        </is>
      </c>
      <c r="D517" s="45" t="inlineStr">
        <is>
          <t>87</t>
        </is>
      </c>
      <c r="E517" s="45" t="n"/>
      <c r="F517" s="45" t="n"/>
      <c r="G517" s="45" t="inlineStr">
        <is>
          <t>2-2-4</t>
        </is>
      </c>
      <c r="H517" s="45" t="inlineStr">
        <is>
          <t>IZ IKAZU</t>
        </is>
      </c>
      <c r="I517" s="45" t="inlineStr">
        <is>
          <t>Máy</t>
        </is>
      </c>
      <c r="J517" s="54" t="n"/>
      <c r="K517" s="54" t="n">
        <v>100000</v>
      </c>
      <c r="L517" s="54" t="n">
        <v>110000</v>
      </c>
      <c r="M517" s="54" t="n">
        <v>120000</v>
      </c>
      <c r="N517" s="54" t="n"/>
      <c r="O517" s="45" t="n"/>
      <c r="P517" s="45" t="n"/>
      <c r="Q517" s="45" t="n"/>
      <c r="R517" s="45" t="inlineStr">
        <is>
          <t>Séc măng Kub V2403/ 4D87 (2-2-4 ) - IZ IKAZU</t>
        </is>
      </c>
      <c r="S517" s="61">
        <f>IF(OR('⚙️ BỘ HƠI'!$H$40=0,'⚙️ BỘ HƠI'!$H$2="",$C517="",LEFT($C517,1)="◆"),99999,IF(OR(ISNUMBER(SEARCH('⚙️ BỘ HƠI'!$H$2,$C517)),ISNUMBER(SEARCH($C517,'⚙️ BỘ HƠI'!$H$2))),ROW()-2,99999))</f>
        <v/>
      </c>
    </row>
    <row r="518" ht="24.75" customHeight="1">
      <c r="A518" s="43" t="inlineStr">
        <is>
          <t>HH070792</t>
        </is>
      </c>
      <c r="B518" s="43" t="inlineStr">
        <is>
          <t>KUBOTA</t>
        </is>
      </c>
      <c r="C518" s="43" t="inlineStr">
        <is>
          <t>V2403/DC60/4D87</t>
        </is>
      </c>
      <c r="D518" s="43" t="inlineStr">
        <is>
          <t>87</t>
        </is>
      </c>
      <c r="E518" s="43" t="n"/>
      <c r="F518" s="43" t="n"/>
      <c r="G518" s="43" t="inlineStr">
        <is>
          <t>2HK-2-4</t>
        </is>
      </c>
      <c r="H518" s="43" t="inlineStr">
        <is>
          <t>IZ IKAZU</t>
        </is>
      </c>
      <c r="I518" s="43" t="inlineStr">
        <is>
          <t>1Máy</t>
        </is>
      </c>
      <c r="J518" s="53" t="n"/>
      <c r="K518" s="53" t="n">
        <v>100000</v>
      </c>
      <c r="L518" s="53" t="n">
        <v>110000</v>
      </c>
      <c r="M518" s="53" t="n">
        <v>120000</v>
      </c>
      <c r="N518" s="53" t="n"/>
      <c r="O518" s="43" t="n"/>
      <c r="P518" s="43" t="n"/>
      <c r="Q518" s="43" t="n"/>
      <c r="R518" s="43" t="inlineStr">
        <is>
          <t>Séc măng Kubota V2403/ DC60/ 4D87 (2HK-2-4 ) - IZ IKAZU</t>
        </is>
      </c>
      <c r="S518" s="61">
        <f>IF(OR('⚙️ BỘ HƠI'!$H$40=0,'⚙️ BỘ HƠI'!$H$2="",$C518="",LEFT($C518,1)="◆"),99999,IF(OR(ISNUMBER(SEARCH('⚙️ BỘ HƠI'!$H$2,$C518)),ISNUMBER(SEARCH($C518,'⚙️ BỘ HƠI'!$H$2))),ROW()-2,99999))</f>
        <v/>
      </c>
    </row>
    <row r="519" ht="24.75" customHeight="1">
      <c r="A519" s="45" t="inlineStr">
        <is>
          <t>HH071491</t>
        </is>
      </c>
      <c r="B519" s="45" t="inlineStr">
        <is>
          <t>KUBOTA</t>
        </is>
      </c>
      <c r="C519" s="45" t="inlineStr">
        <is>
          <t>V2403/DC70/4D87</t>
        </is>
      </c>
      <c r="D519" s="45" t="inlineStr">
        <is>
          <t>87</t>
        </is>
      </c>
      <c r="E519" s="45" t="n"/>
      <c r="F519" s="45" t="n"/>
      <c r="G519" s="45" t="inlineStr">
        <is>
          <t>2HK-2-2.5</t>
        </is>
      </c>
      <c r="H519" s="45" t="inlineStr">
        <is>
          <t>IZ IKAZU</t>
        </is>
      </c>
      <c r="I519" s="45" t="inlineStr">
        <is>
          <t>Máy</t>
        </is>
      </c>
      <c r="J519" s="54" t="n"/>
      <c r="K519" s="54" t="n">
        <v>100000</v>
      </c>
      <c r="L519" s="54" t="n">
        <v>110000</v>
      </c>
      <c r="M519" s="54" t="n">
        <v>120000</v>
      </c>
      <c r="N519" s="54" t="n"/>
      <c r="O519" s="45" t="n"/>
      <c r="P519" s="45" t="n"/>
      <c r="Q519" s="45" t="n"/>
      <c r="R519" s="45" t="inlineStr">
        <is>
          <t>Séc măng Kubota V2403/ DC70/ 4D87  (2HK-2-2.5) - IZ IKAZU</t>
        </is>
      </c>
      <c r="S519" s="61">
        <f>IF(OR('⚙️ BỘ HƠI'!$H$40=0,'⚙️ BỘ HƠI'!$H$2="",$C519="",LEFT($C519,1)="◆"),99999,IF(OR(ISNUMBER(SEARCH('⚙️ BỘ HƠI'!$H$2,$C519)),ISNUMBER(SEARCH($C519,'⚙️ BỘ HƠI'!$H$2))),ROW()-2,99999))</f>
        <v/>
      </c>
    </row>
    <row r="520" ht="24.75" customHeight="1">
      <c r="A520" s="43" t="inlineStr">
        <is>
          <t>HH071182</t>
        </is>
      </c>
      <c r="B520" s="43" t="inlineStr">
        <is>
          <t>KUBOTA</t>
        </is>
      </c>
      <c r="C520" s="43" t="inlineStr">
        <is>
          <t>V2403/DC70/4D87</t>
        </is>
      </c>
      <c r="D520" s="43" t="inlineStr">
        <is>
          <t>87</t>
        </is>
      </c>
      <c r="E520" s="43" t="n"/>
      <c r="F520" s="43" t="n"/>
      <c r="G520" s="43" t="inlineStr">
        <is>
          <t>2HK-2-2.5</t>
        </is>
      </c>
      <c r="H520" s="43" t="inlineStr">
        <is>
          <t>Turkey</t>
        </is>
      </c>
      <c r="I520" s="43" t="inlineStr">
        <is>
          <t>1Máy</t>
        </is>
      </c>
      <c r="J520" s="53" t="n"/>
      <c r="K520" s="53" t="n"/>
      <c r="L520" s="53" t="n"/>
      <c r="M520" s="53" t="n"/>
      <c r="N520" s="53" t="n"/>
      <c r="O520" s="43" t="n"/>
      <c r="P520" s="43" t="n"/>
      <c r="Q520" s="43" t="n"/>
      <c r="R520" s="43" t="inlineStr">
        <is>
          <t>Séc măng Kubota V2403/ DC70/ 4D87 (2HK-2-2.5) - Turkey</t>
        </is>
      </c>
      <c r="S520" s="61">
        <f>IF(OR('⚙️ BỘ HƠI'!$H$40=0,'⚙️ BỘ HƠI'!$H$2="",$C520="",LEFT($C520,1)="◆"),99999,IF(OR(ISNUMBER(SEARCH('⚙️ BỘ HƠI'!$H$2,$C520)),ISNUMBER(SEARCH($C520,'⚙️ BỘ HƠI'!$H$2))),ROW()-2,99999))</f>
        <v/>
      </c>
    </row>
    <row r="521" ht="24.75" customHeight="1">
      <c r="A521" s="45" t="inlineStr">
        <is>
          <t>HH083531</t>
        </is>
      </c>
      <c r="B521" s="45" t="inlineStr">
        <is>
          <t>KUBOTA</t>
        </is>
      </c>
      <c r="C521" s="45" t="inlineStr">
        <is>
          <t>V2607/4D87</t>
        </is>
      </c>
      <c r="D521" s="45" t="inlineStr">
        <is>
          <t>87</t>
        </is>
      </c>
      <c r="E521" s="45" t="n"/>
      <c r="F521" s="45" t="n"/>
      <c r="G521" s="45" t="inlineStr">
        <is>
          <t>2-1.5-3</t>
        </is>
      </c>
      <c r="H521" s="45" t="inlineStr">
        <is>
          <t>IZ IKAZU</t>
        </is>
      </c>
      <c r="I521" s="45" t="inlineStr">
        <is>
          <t>Máy</t>
        </is>
      </c>
      <c r="J521" s="54" t="n"/>
      <c r="K521" s="54" t="n">
        <v>100000</v>
      </c>
      <c r="L521" s="54" t="n">
        <v>110000</v>
      </c>
      <c r="M521" s="54" t="n">
        <v>120000</v>
      </c>
      <c r="N521" s="54" t="n"/>
      <c r="O521" s="45" t="n"/>
      <c r="P521" s="45" t="n"/>
      <c r="Q521" s="45" t="n"/>
      <c r="R521" s="45" t="inlineStr">
        <is>
          <t>Séc măng Kub V2607/ 4D87 (2-1.5-3) - IZ IKAZU</t>
        </is>
      </c>
      <c r="S521" s="61">
        <f>IF(OR('⚙️ BỘ HƠI'!$H$40=0,'⚙️ BỘ HƠI'!$H$2="",$C521="",LEFT($C521,1)="◆"),99999,IF(OR(ISNUMBER(SEARCH('⚙️ BỘ HƠI'!$H$2,$C521)),ISNUMBER(SEARCH($C521,'⚙️ BỘ HƠI'!$H$2))),ROW()-2,99999))</f>
        <v/>
      </c>
    </row>
    <row r="522" ht="24.75" customHeight="1">
      <c r="A522" s="43" t="inlineStr">
        <is>
          <t>HH084143</t>
        </is>
      </c>
      <c r="B522" s="43" t="inlineStr">
        <is>
          <t>KUBOTA</t>
        </is>
      </c>
      <c r="C522" s="43" t="inlineStr">
        <is>
          <t>V3307</t>
        </is>
      </c>
      <c r="D522" s="43" t="inlineStr">
        <is>
          <t>94</t>
        </is>
      </c>
      <c r="E522" s="43" t="n"/>
      <c r="F522" s="43" t="n"/>
      <c r="G522" s="43" t="inlineStr">
        <is>
          <t>2-1.5-3</t>
        </is>
      </c>
      <c r="H522" s="43" t="inlineStr">
        <is>
          <t>HENWEIT R-KU37-00</t>
        </is>
      </c>
      <c r="I522" s="43" t="inlineStr">
        <is>
          <t>Máy</t>
        </is>
      </c>
      <c r="J522" s="53" t="n"/>
      <c r="K522" s="53" t="n">
        <v>130000</v>
      </c>
      <c r="L522" s="53" t="n">
        <v>140000</v>
      </c>
      <c r="M522" s="53" t="n">
        <v>150000</v>
      </c>
      <c r="N522" s="53" t="n"/>
      <c r="O522" s="43" t="n"/>
      <c r="P522" s="43" t="n"/>
      <c r="Q522" s="43" t="n"/>
      <c r="R522" s="43" t="inlineStr">
        <is>
          <t>Séc măng Kubota V3307/ 94 (2-1.5-3) - HENWEIT R-KU37-00</t>
        </is>
      </c>
      <c r="S522" s="61">
        <f>IF(OR('⚙️ BỘ HƠI'!$H$40=0,'⚙️ BỘ HƠI'!$H$2="",$C522="",LEFT($C522,1)="◆"),99999,IF(OR(ISNUMBER(SEARCH('⚙️ BỘ HƠI'!$H$2,$C522)),ISNUMBER(SEARCH($C522,'⚙️ BỘ HƠI'!$H$2))),ROW()-2,99999))</f>
        <v/>
      </c>
    </row>
    <row r="523" ht="24.75" customHeight="1">
      <c r="A523" s="45" t="inlineStr">
        <is>
          <t>HH083532</t>
        </is>
      </c>
      <c r="B523" s="45" t="inlineStr">
        <is>
          <t>KUBOTA</t>
        </is>
      </c>
      <c r="C523" s="45" t="inlineStr">
        <is>
          <t>V3300</t>
        </is>
      </c>
      <c r="D523" s="45" t="inlineStr">
        <is>
          <t>98</t>
        </is>
      </c>
      <c r="E523" s="45" t="n"/>
      <c r="F523" s="45" t="n"/>
      <c r="G523" s="45" t="inlineStr">
        <is>
          <t>2-2-3</t>
        </is>
      </c>
      <c r="H523" s="45" t="inlineStr">
        <is>
          <t>IZ IKAZU</t>
        </is>
      </c>
      <c r="I523" s="45" t="inlineStr">
        <is>
          <t>Máy</t>
        </is>
      </c>
      <c r="J523" s="54" t="n"/>
      <c r="K523" s="54" t="n">
        <v>100000</v>
      </c>
      <c r="L523" s="54" t="n">
        <v>110000</v>
      </c>
      <c r="M523" s="54" t="n">
        <v>120000</v>
      </c>
      <c r="N523" s="54" t="n"/>
      <c r="O523" s="45" t="n"/>
      <c r="P523" s="45" t="n"/>
      <c r="Q523" s="45" t="n"/>
      <c r="R523" s="45" t="inlineStr">
        <is>
          <t>Séc măng Kub 98 / V3300 (2-2-3) - IZ IKAZU</t>
        </is>
      </c>
      <c r="S523" s="61">
        <f>IF(OR('⚙️ BỘ HƠI'!$H$40=0,'⚙️ BỘ HƠI'!$H$2="",$C523="",LEFT($C523,1)="◆"),99999,IF(OR(ISNUMBER(SEARCH('⚙️ BỘ HƠI'!$H$2,$C523)),ISNUMBER(SEARCH($C523,'⚙️ BỘ HƠI'!$H$2))),ROW()-2,99999))</f>
        <v/>
      </c>
    </row>
    <row r="524" ht="24.75" customHeight="1">
      <c r="A524" s="43" t="inlineStr">
        <is>
          <t>HH083533</t>
        </is>
      </c>
      <c r="B524" s="43" t="inlineStr">
        <is>
          <t>KUBOTA</t>
        </is>
      </c>
      <c r="C524" s="43" t="inlineStr">
        <is>
          <t>V3300</t>
        </is>
      </c>
      <c r="D524" s="43" t="inlineStr">
        <is>
          <t>98</t>
        </is>
      </c>
      <c r="E524" s="43" t="n"/>
      <c r="F524" s="43" t="n"/>
      <c r="G524" s="43" t="inlineStr">
        <is>
          <t>2HK-2-3</t>
        </is>
      </c>
      <c r="H524" s="43" t="inlineStr">
        <is>
          <t>IZ IKAZU</t>
        </is>
      </c>
      <c r="I524" s="43" t="inlineStr">
        <is>
          <t>Máy</t>
        </is>
      </c>
      <c r="J524" s="53" t="n"/>
      <c r="K524" s="53" t="n">
        <v>100000</v>
      </c>
      <c r="L524" s="53" t="n">
        <v>110000</v>
      </c>
      <c r="M524" s="53" t="n">
        <v>120000</v>
      </c>
      <c r="N524" s="53" t="n"/>
      <c r="O524" s="43" t="n"/>
      <c r="P524" s="43" t="n"/>
      <c r="Q524" s="43" t="n"/>
      <c r="R524" s="43" t="inlineStr">
        <is>
          <t>Séc măng Kub 98 / V3300 (2HK-2-3) - IZ IKAZU</t>
        </is>
      </c>
      <c r="S524" s="61">
        <f>IF(OR('⚙️ BỘ HƠI'!$H$40=0,'⚙️ BỘ HƠI'!$H$2="",$C524="",LEFT($C524,1)="◆"),99999,IF(OR(ISNUMBER(SEARCH('⚙️ BỘ HƠI'!$H$2,$C524)),ISNUMBER(SEARCH($C524,'⚙️ BỘ HƠI'!$H$2))),ROW()-2,99999))</f>
        <v/>
      </c>
    </row>
    <row r="525" ht="24.75" customHeight="1">
      <c r="A525" s="45" t="inlineStr">
        <is>
          <t>HH083540</t>
        </is>
      </c>
      <c r="B525" s="45" t="inlineStr">
        <is>
          <t>KUBOTA</t>
        </is>
      </c>
      <c r="C525" s="45" t="inlineStr">
        <is>
          <t>V3300</t>
        </is>
      </c>
      <c r="D525" s="45" t="inlineStr">
        <is>
          <t>98</t>
        </is>
      </c>
      <c r="E525" s="45" t="n"/>
      <c r="F525" s="45" t="n"/>
      <c r="G525" s="45" t="inlineStr">
        <is>
          <t>2HK-2-4</t>
        </is>
      </c>
      <c r="H525" s="45" t="inlineStr">
        <is>
          <t>IZ IKAZU</t>
        </is>
      </c>
      <c r="I525" s="45" t="inlineStr">
        <is>
          <t>Máy</t>
        </is>
      </c>
      <c r="J525" s="54" t="n"/>
      <c r="K525" s="54" t="n">
        <v>100000</v>
      </c>
      <c r="L525" s="54" t="n">
        <v>110000</v>
      </c>
      <c r="M525" s="54" t="n">
        <v>120000</v>
      </c>
      <c r="N525" s="54" t="n"/>
      <c r="O525" s="45" t="n"/>
      <c r="P525" s="45" t="n"/>
      <c r="Q525" s="45" t="n"/>
      <c r="R525" s="45" t="inlineStr">
        <is>
          <t>Séc măng Kub 98/ V3300 (2HK-2-4) - IZ IKAZU</t>
        </is>
      </c>
      <c r="S525" s="61">
        <f>IF(OR('⚙️ BỘ HƠI'!$H$40=0,'⚙️ BỘ HƠI'!$H$2="",$C525="",LEFT($C525,1)="◆"),99999,IF(OR(ISNUMBER(SEARCH('⚙️ BỘ HƠI'!$H$2,$C525)),ISNUMBER(SEARCH($C525,'⚙️ BỘ HƠI'!$H$2))),ROW()-2,99999))</f>
        <v/>
      </c>
    </row>
    <row r="526" ht="24.75" customHeight="1">
      <c r="A526" s="43" t="inlineStr">
        <is>
          <t>HH078614</t>
        </is>
      </c>
      <c r="B526" s="43" t="inlineStr">
        <is>
          <t>KUBOTA</t>
        </is>
      </c>
      <c r="C526" s="43" t="inlineStr">
        <is>
          <t>V3300/-/ART</t>
        </is>
      </c>
      <c r="D526" s="43" t="inlineStr">
        <is>
          <t>98</t>
        </is>
      </c>
      <c r="E526" s="43" t="n"/>
      <c r="F526" s="43" t="n"/>
      <c r="G526" s="43" t="inlineStr">
        <is>
          <t>2-2-3</t>
        </is>
      </c>
      <c r="H526" s="43" t="n"/>
      <c r="I526" s="43" t="inlineStr">
        <is>
          <t>Máy</t>
        </is>
      </c>
      <c r="J526" s="53" t="n"/>
      <c r="K526" s="53" t="n">
        <v>200000</v>
      </c>
      <c r="L526" s="53" t="n">
        <v>220000</v>
      </c>
      <c r="M526" s="53" t="n">
        <v>250000</v>
      </c>
      <c r="N526" s="53" t="n"/>
      <c r="O526" s="43" t="n"/>
      <c r="P526" s="43" t="inlineStr">
        <is>
          <t>16109802</t>
        </is>
      </c>
      <c r="Q526" s="43" t="n"/>
      <c r="R526" s="43" t="inlineStr">
        <is>
          <t>Séc măng KUBOTA 98 / V3300 (2-2-3) - ART 16109802</t>
        </is>
      </c>
      <c r="S526" s="61">
        <f>IF(OR('⚙️ BỘ HƠI'!$H$40=0,'⚙️ BỘ HƠI'!$H$2="",$C526="",LEFT($C526,1)="◆"),99999,IF(OR(ISNUMBER(SEARCH('⚙️ BỘ HƠI'!$H$2,$C526)),ISNUMBER(SEARCH($C526,'⚙️ BỘ HƠI'!$H$2))),ROW()-2,99999))</f>
        <v/>
      </c>
    </row>
    <row r="527" ht="24.75" customHeight="1">
      <c r="A527" s="45" t="inlineStr">
        <is>
          <t>HH078615</t>
        </is>
      </c>
      <c r="B527" s="45" t="inlineStr">
        <is>
          <t>KUBOTA</t>
        </is>
      </c>
      <c r="C527" s="45" t="inlineStr">
        <is>
          <t>V3300/-/ART</t>
        </is>
      </c>
      <c r="D527" s="45" t="inlineStr">
        <is>
          <t>98</t>
        </is>
      </c>
      <c r="E527" s="45" t="n"/>
      <c r="F527" s="45" t="n"/>
      <c r="G527" s="45" t="inlineStr">
        <is>
          <t>2HK-2-3</t>
        </is>
      </c>
      <c r="H527" s="45" t="n"/>
      <c r="I527" s="45" t="inlineStr">
        <is>
          <t>Máy</t>
        </is>
      </c>
      <c r="J527" s="45" t="n"/>
      <c r="K527" s="54" t="n">
        <v>220000</v>
      </c>
      <c r="L527" s="54" t="n">
        <v>240000</v>
      </c>
      <c r="M527" s="54" t="n">
        <v>270000</v>
      </c>
      <c r="N527" s="45" t="n"/>
      <c r="O527" s="45" t="n"/>
      <c r="P527" s="45" t="inlineStr">
        <is>
          <t>16109803</t>
        </is>
      </c>
      <c r="Q527" s="45" t="n"/>
      <c r="R527" s="45" t="inlineStr">
        <is>
          <t>Séc măng KUBOTA 98 / V3300 (2HK-2-3) - ART 16109803</t>
        </is>
      </c>
      <c r="S527" s="61">
        <f>IF(OR('⚙️ BỘ HƠI'!$H$40=0,'⚙️ BỘ HƠI'!$H$2="",$C527="",LEFT($C527,1)="◆"),99999,IF(OR(ISNUMBER(SEARCH('⚙️ BỘ HƠI'!$H$2,$C527)),ISNUMBER(SEARCH($C527,'⚙️ BỘ HƠI'!$H$2))),ROW()-2,99999))</f>
        <v/>
      </c>
    </row>
    <row r="528" ht="24.75" customHeight="1">
      <c r="A528" s="43" t="inlineStr">
        <is>
          <t>HH078613</t>
        </is>
      </c>
      <c r="B528" s="43" t="inlineStr">
        <is>
          <t>KUBOTA</t>
        </is>
      </c>
      <c r="C528" s="43" t="inlineStr">
        <is>
          <t>V3300/-/ART</t>
        </is>
      </c>
      <c r="D528" s="43" t="inlineStr">
        <is>
          <t>98</t>
        </is>
      </c>
      <c r="E528" s="43" t="n"/>
      <c r="F528" s="43" t="n"/>
      <c r="G528" s="43" t="inlineStr">
        <is>
          <t>2HK-2-4</t>
        </is>
      </c>
      <c r="H528" s="43" t="n"/>
      <c r="I528" s="43" t="inlineStr">
        <is>
          <t>Máy</t>
        </is>
      </c>
      <c r="J528" s="53" t="n"/>
      <c r="K528" s="53" t="n">
        <v>200000</v>
      </c>
      <c r="L528" s="53" t="n">
        <v>220000</v>
      </c>
      <c r="M528" s="53" t="n">
        <v>250000</v>
      </c>
      <c r="N528" s="53" t="n"/>
      <c r="O528" s="43" t="n"/>
      <c r="P528" s="43" t="inlineStr">
        <is>
          <t>16109801</t>
        </is>
      </c>
      <c r="Q528" s="43" t="n"/>
      <c r="R528" s="43" t="inlineStr">
        <is>
          <t>Séc măng KUBOTA 98 / V3300 (2HK-2-4) - ART 16109801</t>
        </is>
      </c>
      <c r="S528" s="61">
        <f>IF(OR('⚙️ BỘ HƠI'!$H$40=0,'⚙️ BỘ HƠI'!$H$2="",$C528="",LEFT($C528,1)="◆"),99999,IF(OR(ISNUMBER(SEARCH('⚙️ BỘ HƠI'!$H$2,$C528)),ISNUMBER(SEARCH($C528,'⚙️ BỘ HƠI'!$H$2))),ROW()-2,99999))</f>
        <v/>
      </c>
    </row>
    <row r="529" ht="24.75" customHeight="1">
      <c r="A529" s="45" t="inlineStr">
        <is>
          <t>HH075946</t>
        </is>
      </c>
      <c r="B529" s="45" t="inlineStr">
        <is>
          <t>KUBOTA</t>
        </is>
      </c>
      <c r="C529" s="45" t="inlineStr">
        <is>
          <t>V4000</t>
        </is>
      </c>
      <c r="D529" s="45" t="inlineStr">
        <is>
          <t>105</t>
        </is>
      </c>
      <c r="E529" s="45" t="n"/>
      <c r="F529" s="45" t="n"/>
      <c r="G529" s="45" t="inlineStr">
        <is>
          <t>2.5-2.5-5.5</t>
        </is>
      </c>
      <c r="H529" s="45" t="inlineStr">
        <is>
          <t>ART</t>
        </is>
      </c>
      <c r="I529" s="45" t="inlineStr">
        <is>
          <t>Máy</t>
        </is>
      </c>
      <c r="J529" s="54" t="n"/>
      <c r="K529" s="54" t="n">
        <v>220000</v>
      </c>
      <c r="L529" s="54" t="n">
        <v>230000</v>
      </c>
      <c r="M529" s="54" t="n">
        <v>240000</v>
      </c>
      <c r="N529" s="54" t="n"/>
      <c r="O529" s="45" t="n"/>
      <c r="P529" s="45" t="inlineStr">
        <is>
          <t>16110501</t>
        </is>
      </c>
      <c r="Q529" s="45" t="n"/>
      <c r="R529" s="45" t="inlineStr">
        <is>
          <t>Séc măng KUBOTA 105/V4000/ 2.5-2.5-5.5 (16110501) - ART</t>
        </is>
      </c>
      <c r="S529" s="61">
        <f>IF(OR('⚙️ BỘ HƠI'!$H$40=0,'⚙️ BỘ HƠI'!$H$2="",$C529="",LEFT($C529,1)="◆"),99999,IF(OR(ISNUMBER(SEARCH('⚙️ BỘ HƠI'!$H$2,$C529)),ISNUMBER(SEARCH($C529,'⚙️ BỘ HƠI'!$H$2))),ROW()-2,99999))</f>
        <v/>
      </c>
    </row>
    <row r="530" ht="24.75" customHeight="1">
      <c r="A530" s="43" t="inlineStr">
        <is>
          <t>HH083541</t>
        </is>
      </c>
      <c r="B530" s="43" t="inlineStr">
        <is>
          <t>KUBOTA</t>
        </is>
      </c>
      <c r="C530" s="43" t="inlineStr">
        <is>
          <t>V4000</t>
        </is>
      </c>
      <c r="D530" s="43" t="inlineStr">
        <is>
          <t>105</t>
        </is>
      </c>
      <c r="E530" s="43" t="n"/>
      <c r="F530" s="43" t="n"/>
      <c r="G530" s="43" t="inlineStr">
        <is>
          <t>2.5-2.5-5.5</t>
        </is>
      </c>
      <c r="H530" s="43" t="inlineStr">
        <is>
          <t>IZ IKAZU</t>
        </is>
      </c>
      <c r="I530" s="43" t="inlineStr">
        <is>
          <t>Máy</t>
        </is>
      </c>
      <c r="J530" s="53" t="n"/>
      <c r="K530" s="53" t="n">
        <v>120000</v>
      </c>
      <c r="L530" s="53" t="n">
        <v>130000</v>
      </c>
      <c r="M530" s="53" t="n">
        <v>150000</v>
      </c>
      <c r="N530" s="53" t="n"/>
      <c r="O530" s="43" t="n"/>
      <c r="P530" s="43" t="n"/>
      <c r="Q530" s="43" t="n"/>
      <c r="R530" s="43" t="inlineStr">
        <is>
          <t>Séc măng Kubota V4000/ 105 (2.5-2.5-5.5) - IZ IKAZU</t>
        </is>
      </c>
      <c r="S530" s="61">
        <f>IF(OR('⚙️ BỘ HƠI'!$H$40=0,'⚙️ BỘ HƠI'!$H$2="",$C530="",LEFT($C530,1)="◆"),99999,IF(OR(ISNUMBER(SEARCH('⚙️ BỘ HƠI'!$H$2,$C530)),ISNUMBER(SEARCH($C530,'⚙️ BỘ HƠI'!$H$2))),ROW()-2,99999))</f>
        <v/>
      </c>
    </row>
    <row r="531" ht="24.75" customHeight="1">
      <c r="A531" s="45" t="inlineStr">
        <is>
          <t>HH080379</t>
        </is>
      </c>
      <c r="B531" s="45" t="inlineStr">
        <is>
          <t>KUBOTA</t>
        </is>
      </c>
      <c r="C531" s="45" t="inlineStr">
        <is>
          <t>Xe/ủi/4D105-1/-3/S4D105/New</t>
        </is>
      </c>
      <c r="D531" s="45" t="inlineStr">
        <is>
          <t>105</t>
        </is>
      </c>
      <c r="E531" s="45" t="n"/>
      <c r="F531" s="45" t="n"/>
      <c r="G531" s="45" t="inlineStr">
        <is>
          <t>3K-2.5-5</t>
        </is>
      </c>
      <c r="H531" s="45" t="inlineStr">
        <is>
          <t>IZ IKAZU</t>
        </is>
      </c>
      <c r="I531" s="45" t="inlineStr">
        <is>
          <t>1May</t>
        </is>
      </c>
      <c r="J531" s="54" t="n"/>
      <c r="K531" s="54" t="n">
        <v>110000</v>
      </c>
      <c r="L531" s="54" t="n">
        <v>120000</v>
      </c>
      <c r="M531" s="54" t="n">
        <v>130000</v>
      </c>
      <c r="N531" s="54" t="n"/>
      <c r="O531" s="45" t="n"/>
      <c r="P531" s="45" t="n"/>
      <c r="Q531" s="45" t="n"/>
      <c r="R531" s="45" t="inlineStr">
        <is>
          <t>Séc măng Xe ủi/4D105-1/-3/S4D105 New/3K-2.5-5 - IZ IKAZU</t>
        </is>
      </c>
      <c r="S531" s="61">
        <f>IF(OR('⚙️ BỘ HƠI'!$H$40=0,'⚙️ BỘ HƠI'!$H$2="",$C531="",LEFT($C531,1)="◆"),99999,IF(OR(ISNUMBER(SEARCH('⚙️ BỘ HƠI'!$H$2,$C531)),ISNUMBER(SEARCH($C531,'⚙️ BỘ HƠI'!$H$2))),ROW()-2,99999))</f>
        <v/>
      </c>
    </row>
    <row r="532" ht="24.75" customHeight="1">
      <c r="A532" s="43" t="inlineStr">
        <is>
          <t>HH077604</t>
        </is>
      </c>
      <c r="B532" s="43" t="inlineStr">
        <is>
          <t>KUBOTA</t>
        </is>
      </c>
      <c r="C532" s="43" t="inlineStr">
        <is>
          <t>V4300</t>
        </is>
      </c>
      <c r="D532" s="43" t="inlineStr">
        <is>
          <t>109</t>
        </is>
      </c>
      <c r="E532" s="43" t="n"/>
      <c r="F532" s="43" t="n"/>
      <c r="G532" s="43" t="inlineStr">
        <is>
          <t>2.5-2.5-5.5</t>
        </is>
      </c>
      <c r="H532" s="43" t="n"/>
      <c r="I532" s="43" t="inlineStr">
        <is>
          <t>Máy</t>
        </is>
      </c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inlineStr">
        <is>
          <t>Séc măng Kubota V4300 (2.5-2.5-5.5)</t>
        </is>
      </c>
      <c r="S532" s="61">
        <f>IF(OR('⚙️ BỘ HƠI'!$H$40=0,'⚙️ BỘ HƠI'!$H$2="",$C532="",LEFT($C532,1)="◆"),99999,IF(OR(ISNUMBER(SEARCH('⚙️ BỘ HƠI'!$H$2,$C532)),ISNUMBER(SEARCH($C532,'⚙️ BỘ HƠI'!$H$2))),ROW()-2,99999))</f>
        <v/>
      </c>
    </row>
    <row r="533" ht="24.75" customHeight="1">
      <c r="A533" s="45" t="inlineStr">
        <is>
          <t>HH084325</t>
        </is>
      </c>
      <c r="B533" s="45" t="inlineStr">
        <is>
          <t>KUBOTA</t>
        </is>
      </c>
      <c r="C533" s="45" t="inlineStr">
        <is>
          <t>V4300</t>
        </is>
      </c>
      <c r="D533" s="45" t="inlineStr">
        <is>
          <t>109</t>
        </is>
      </c>
      <c r="E533" s="45" t="n"/>
      <c r="F533" s="45" t="n"/>
      <c r="G533" s="45" t="inlineStr">
        <is>
          <t>2.5-2.5-5.5</t>
        </is>
      </c>
      <c r="H533" s="45" t="inlineStr">
        <is>
          <t>HENWEIT 'R-KU39-00</t>
        </is>
      </c>
      <c r="I533" s="45" t="inlineStr">
        <is>
          <t>Máy</t>
        </is>
      </c>
      <c r="J533" s="54" t="n"/>
      <c r="K533" s="54" t="n">
        <v>130000</v>
      </c>
      <c r="L533" s="54" t="n">
        <v>140000</v>
      </c>
      <c r="M533" s="54" t="n">
        <v>150000</v>
      </c>
      <c r="N533" s="54" t="n"/>
      <c r="O533" s="45" t="n"/>
      <c r="P533" s="45" t="n"/>
      <c r="Q533" s="45" t="n"/>
      <c r="R533" s="45" t="inlineStr">
        <is>
          <t>Séc măng Kubota V4300/ 109(2.5-2.5-5.5) - HENWEIT 'R-KU39-00</t>
        </is>
      </c>
      <c r="S533" s="61">
        <f>IF(OR('⚙️ BỘ HƠI'!$H$40=0,'⚙️ BỘ HƠI'!$H$2="",$C533="",LEFT($C533,1)="◆"),99999,IF(OR(ISNUMBER(SEARCH('⚙️ BỘ HƠI'!$H$2,$C533)),ISNUMBER(SEARCH($C533,'⚙️ BỘ HƠI'!$H$2))),ROW()-2,99999))</f>
        <v/>
      </c>
    </row>
    <row r="534" ht="24.75" customHeight="1">
      <c r="A534" s="43" t="inlineStr">
        <is>
          <t>HH080349</t>
        </is>
      </c>
      <c r="B534" s="43" t="inlineStr">
        <is>
          <t>KUBOTA</t>
        </is>
      </c>
      <c r="C534" s="43" t="inlineStr">
        <is>
          <t>3D83/D1503/2</t>
        </is>
      </c>
      <c r="D534" s="43" t="inlineStr">
        <is>
          <t>83</t>
        </is>
      </c>
      <c r="E534" s="43" t="n"/>
      <c r="F534" s="43" t="n"/>
      <c r="G534" s="43" t="inlineStr">
        <is>
          <t>5HK-2-5</t>
        </is>
      </c>
      <c r="H534" s="43" t="n"/>
      <c r="I534" s="43" t="inlineStr">
        <is>
          <t>Máy</t>
        </is>
      </c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inlineStr">
        <is>
          <t>Séc măng 3D83/D1503(2,5HK-2-5)-KUBOTA</t>
        </is>
      </c>
      <c r="S534" s="61">
        <f>IF(OR('⚙️ BỘ HƠI'!$H$40=0,'⚙️ BỘ HƠI'!$H$2="",$C534="",LEFT($C534,1)="◆"),99999,IF(OR(ISNUMBER(SEARCH('⚙️ BỘ HƠI'!$H$2,$C534)),ISNUMBER(SEARCH($C534,'⚙️ BỘ HƠI'!$H$2))),ROW()-2,99999))</f>
        <v/>
      </c>
    </row>
    <row r="535" ht="24.75" customHeight="1">
      <c r="A535" s="45" t="inlineStr">
        <is>
          <t>HH080934</t>
        </is>
      </c>
      <c r="B535" s="45" t="inlineStr">
        <is>
          <t>KUBOTA</t>
        </is>
      </c>
      <c r="C535" s="45" t="inlineStr">
        <is>
          <t>4D80</t>
        </is>
      </c>
      <c r="D535" s="45" t="n"/>
      <c r="E535" s="45" t="n"/>
      <c r="F535" s="45" t="n"/>
      <c r="G535" s="45" t="inlineStr">
        <is>
          <t>2.5HK-2-5</t>
        </is>
      </c>
      <c r="H535" s="45" t="inlineStr">
        <is>
          <t>IZ IKAZU</t>
        </is>
      </c>
      <c r="I535" s="45" t="inlineStr">
        <is>
          <t>1Máy</t>
        </is>
      </c>
      <c r="J535" s="54" t="n"/>
      <c r="K535" s="54" t="n">
        <v>100000</v>
      </c>
      <c r="L535" s="54" t="n">
        <v>110000</v>
      </c>
      <c r="M535" s="54" t="n">
        <v>120000</v>
      </c>
      <c r="N535" s="54" t="n"/>
      <c r="O535" s="45" t="n"/>
      <c r="P535" s="45" t="n"/>
      <c r="Q535" s="45" t="n"/>
      <c r="R535" s="45" t="inlineStr">
        <is>
          <t>Séc măng Kubota 4D80 (2.5HK-2-5) - IZ IKAZU</t>
        </is>
      </c>
      <c r="S535" s="61">
        <f>IF(OR('⚙️ BỘ HƠI'!$H$40=0,'⚙️ BỘ HƠI'!$H$2="",$C535="",LEFT($C535,1)="◆"),99999,IF(OR(ISNUMBER(SEARCH('⚙️ BỘ HƠI'!$H$2,$C535)),ISNUMBER(SEARCH($C535,'⚙️ BỘ HƠI'!$H$2))),ROW()-2,99999))</f>
        <v/>
      </c>
    </row>
    <row r="536" ht="24.75" customHeight="1">
      <c r="A536" s="43" t="inlineStr">
        <is>
          <t>HH078900</t>
        </is>
      </c>
      <c r="B536" s="43" t="inlineStr">
        <is>
          <t>KUBOTA</t>
        </is>
      </c>
      <c r="C536" s="43" t="inlineStr">
        <is>
          <t>4D83/3D83</t>
        </is>
      </c>
      <c r="D536" s="43" t="inlineStr">
        <is>
          <t>83</t>
        </is>
      </c>
      <c r="E536" s="43" t="n"/>
      <c r="F536" s="43" t="n"/>
      <c r="G536" s="43" t="inlineStr">
        <is>
          <t>2HK-2-5</t>
        </is>
      </c>
      <c r="H536" s="43" t="inlineStr">
        <is>
          <t>Powerseal 16108303</t>
        </is>
      </c>
      <c r="I536" s="43" t="inlineStr">
        <is>
          <t>Máy</t>
        </is>
      </c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inlineStr">
        <is>
          <t>Séc măng Kubota 4D83/3D83 (2HK-2-5) - Powerseal 16108303</t>
        </is>
      </c>
      <c r="S536" s="61">
        <f>IF(OR('⚙️ BỘ HƠI'!$H$40=0,'⚙️ BỘ HƠI'!$H$2="",$C536="",LEFT($C536,1)="◆"),99999,IF(OR(ISNUMBER(SEARCH('⚙️ BỘ HƠI'!$H$2,$C536)),ISNUMBER(SEARCH($C536,'⚙️ BỘ HƠI'!$H$2))),ROW()-2,99999))</f>
        <v/>
      </c>
    </row>
    <row r="537" ht="24.75" customHeight="1">
      <c r="A537" s="45" t="inlineStr">
        <is>
          <t>HH076682</t>
        </is>
      </c>
      <c r="B537" s="45" t="inlineStr">
        <is>
          <t>KUBOTA</t>
        </is>
      </c>
      <c r="C537" s="45" t="inlineStr">
        <is>
          <t>4D83/3D83/D1503</t>
        </is>
      </c>
      <c r="D537" s="45" t="inlineStr">
        <is>
          <t>83</t>
        </is>
      </c>
      <c r="E537" s="45" t="n"/>
      <c r="F537" s="45" t="n"/>
      <c r="G537" s="45" t="inlineStr">
        <is>
          <t>2HK-2-4</t>
        </is>
      </c>
      <c r="H537" s="45" t="inlineStr">
        <is>
          <t>ART</t>
        </is>
      </c>
      <c r="I537" s="45" t="inlineStr">
        <is>
          <t>Máy</t>
        </is>
      </c>
      <c r="J537" s="54" t="n"/>
      <c r="K537" s="54" t="n">
        <v>160000</v>
      </c>
      <c r="L537" s="54" t="n">
        <v>170000</v>
      </c>
      <c r="M537" s="54" t="n">
        <v>190000</v>
      </c>
      <c r="N537" s="54" t="n"/>
      <c r="O537" s="45" t="n"/>
      <c r="P537" s="45" t="inlineStr">
        <is>
          <t>16108301-00</t>
        </is>
      </c>
      <c r="Q537" s="45" t="n"/>
      <c r="R537" s="45" t="inlineStr">
        <is>
          <t>Séc măng Kubota 4D83/3D83/D1503 (2HK-2-4) (16108301-00) - ART</t>
        </is>
      </c>
      <c r="S537" s="61">
        <f>IF(OR('⚙️ BỘ HƠI'!$H$40=0,'⚙️ BỘ HƠI'!$H$2="",$C537="",LEFT($C537,1)="◆"),99999,IF(OR(ISNUMBER(SEARCH('⚙️ BỘ HƠI'!$H$2,$C537)),ISNUMBER(SEARCH($C537,'⚙️ BỘ HƠI'!$H$2))),ROW()-2,99999))</f>
        <v/>
      </c>
    </row>
    <row r="538" ht="24.75" customHeight="1">
      <c r="A538" s="43" t="inlineStr">
        <is>
          <t>HH083538</t>
        </is>
      </c>
      <c r="B538" s="43" t="inlineStr">
        <is>
          <t>KUBOTA</t>
        </is>
      </c>
      <c r="C538" s="43" t="inlineStr">
        <is>
          <t>4D83/3D83/nhớt/5</t>
        </is>
      </c>
      <c r="D538" s="43" t="inlineStr">
        <is>
          <t>83</t>
        </is>
      </c>
      <c r="E538" s="43" t="n"/>
      <c r="F538" s="43" t="n"/>
      <c r="G538" s="43" t="inlineStr">
        <is>
          <t>2HK-2-5</t>
        </is>
      </c>
      <c r="H538" s="43" t="inlineStr">
        <is>
          <t>IZ IKAZU</t>
        </is>
      </c>
      <c r="I538" s="43" t="inlineStr">
        <is>
          <t>Máy</t>
        </is>
      </c>
      <c r="J538" s="43" t="n"/>
      <c r="K538" s="53" t="n">
        <v>100000</v>
      </c>
      <c r="L538" s="53" t="n">
        <v>110000</v>
      </c>
      <c r="M538" s="53" t="n">
        <v>120000</v>
      </c>
      <c r="N538" s="43" t="n"/>
      <c r="O538" s="43" t="n"/>
      <c r="P538" s="43" t="n"/>
      <c r="Q538" s="43" t="n"/>
      <c r="R538" s="43" t="inlineStr">
        <is>
          <t>Séc măng Kubota 4D83/3D83 (2HK-2-5) nhớt 5 - IZ IKAZU</t>
        </is>
      </c>
      <c r="S538" s="61">
        <f>IF(OR('⚙️ BỘ HƠI'!$H$40=0,'⚙️ BỘ HƠI'!$H$2="",$C538="",LEFT($C538,1)="◆"),99999,IF(OR(ISNUMBER(SEARCH('⚙️ BỘ HƠI'!$H$2,$C538)),ISNUMBER(SEARCH($C538,'⚙️ BỘ HƠI'!$H$2))),ROW()-2,99999))</f>
        <v/>
      </c>
    </row>
    <row r="539" ht="24.75" customHeight="1">
      <c r="A539" s="45" t="inlineStr">
        <is>
          <t>HH078132</t>
        </is>
      </c>
      <c r="B539" s="45" t="inlineStr">
        <is>
          <t>KUBOTA</t>
        </is>
      </c>
      <c r="C539" s="45" t="inlineStr">
        <is>
          <t>75A</t>
        </is>
      </c>
      <c r="D539" s="45" t="n"/>
      <c r="E539" s="45" t="n"/>
      <c r="F539" s="45" t="n"/>
      <c r="G539" s="45" t="inlineStr">
        <is>
          <t>2HK-1.5-4</t>
        </is>
      </c>
      <c r="H539" s="45" t="inlineStr">
        <is>
          <t>Kubota TW</t>
        </is>
      </c>
      <c r="I539" s="45" t="inlineStr">
        <is>
          <t>1Máy</t>
        </is>
      </c>
      <c r="J539" s="54" t="n"/>
      <c r="K539" s="54" t="n"/>
      <c r="L539" s="54" t="n"/>
      <c r="M539" s="54" t="n"/>
      <c r="N539" s="54" t="n"/>
      <c r="O539" s="45" t="n"/>
      <c r="P539" s="45" t="n"/>
      <c r="Q539" s="45" t="n"/>
      <c r="R539" s="45" t="inlineStr">
        <is>
          <t>Séc măng KUBOTA-75A (2HK-1.5-4) - Kubota TW</t>
        </is>
      </c>
      <c r="S539" s="61">
        <f>IF(OR('⚙️ BỘ HƠI'!$H$40=0,'⚙️ BỘ HƠI'!$H$2="",$C539="",LEFT($C539,1)="◆"),99999,IF(OR(ISNUMBER(SEARCH('⚙️ BỘ HƠI'!$H$2,$C539)),ISNUMBER(SEARCH($C539,'⚙️ BỘ HƠI'!$H$2))),ROW()-2,99999))</f>
        <v/>
      </c>
    </row>
    <row r="540" ht="24.75" customHeight="1">
      <c r="A540" s="43" t="inlineStr">
        <is>
          <t>HH084100</t>
        </is>
      </c>
      <c r="B540" s="43" t="inlineStr">
        <is>
          <t>KUBOTA</t>
        </is>
      </c>
      <c r="C540" s="43" t="inlineStr">
        <is>
          <t>V1200/4D75/3D75</t>
        </is>
      </c>
      <c r="D540" s="43" t="n"/>
      <c r="E540" s="43" t="n"/>
      <c r="F540" s="43" t="n"/>
      <c r="G540" s="43" t="inlineStr">
        <is>
          <t>2-1.5-4</t>
        </is>
      </c>
      <c r="H540" s="43" t="inlineStr">
        <is>
          <t>NICE IN</t>
        </is>
      </c>
      <c r="I540" s="43" t="inlineStr">
        <is>
          <t>1Máy</t>
        </is>
      </c>
      <c r="J540" s="43" t="n"/>
      <c r="K540" s="53" t="n">
        <v>710000</v>
      </c>
      <c r="L540" s="53" t="n">
        <v>750000</v>
      </c>
      <c r="M540" s="53" t="n">
        <v>810000</v>
      </c>
      <c r="N540" s="43" t="n"/>
      <c r="O540" s="43" t="n"/>
      <c r="P540" s="43" t="n"/>
      <c r="Q540" s="43" t="n"/>
      <c r="R540" s="43" t="inlineStr">
        <is>
          <t>Séc măng Kubota V1200/ 4D75/ 3D75 (2-1.5-4) - NICE IN</t>
        </is>
      </c>
      <c r="S540" s="61">
        <f>IF(OR('⚙️ BỘ HƠI'!$H$40=0,'⚙️ BỘ HƠI'!$H$2="",$C540="",LEFT($C540,1)="◆"),99999,IF(OR(ISNUMBER(SEARCH('⚙️ BỘ HƠI'!$H$2,$C540)),ISNUMBER(SEARCH($C540,'⚙️ BỘ HƠI'!$H$2))),ROW()-2,99999))</f>
        <v/>
      </c>
    </row>
    <row r="541" ht="24.75" customHeight="1">
      <c r="A541" s="45" t="inlineStr">
        <is>
          <t>HH079082</t>
        </is>
      </c>
      <c r="B541" s="45" t="inlineStr">
        <is>
          <t>KUBOTA</t>
        </is>
      </c>
      <c r="C541" s="45" t="inlineStr">
        <is>
          <t>V3307</t>
        </is>
      </c>
      <c r="D541" s="45" t="inlineStr">
        <is>
          <t>94</t>
        </is>
      </c>
      <c r="E541" s="45" t="n"/>
      <c r="F541" s="45" t="n"/>
      <c r="G541" s="45" t="inlineStr">
        <is>
          <t>2-1.5-3</t>
        </is>
      </c>
      <c r="H541" s="45" t="n"/>
      <c r="I541" s="45" t="inlineStr">
        <is>
          <t>Máy</t>
        </is>
      </c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inlineStr">
        <is>
          <t>Séc măng V3307 (2-1.5-3) -KUBOTA</t>
        </is>
      </c>
      <c r="S541" s="61">
        <f>IF(OR('⚙️ BỘ HƠI'!$H$40=0,'⚙️ BỘ HƠI'!$H$2="",$C541="",LEFT($C541,1)="◆"),99999,IF(OR(ISNUMBER(SEARCH('⚙️ BỘ HƠI'!$H$2,$C541)),ISNUMBER(SEARCH($C541,'⚙️ BỘ HƠI'!$H$2))),ROW()-2,99999))</f>
        <v/>
      </c>
    </row>
    <row r="542" ht="24.75" customHeight="1">
      <c r="A542" s="43" t="inlineStr">
        <is>
          <t>HH075908</t>
        </is>
      </c>
      <c r="B542" s="43" t="inlineStr">
        <is>
          <t>KUBOTA</t>
        </is>
      </c>
      <c r="C542" s="43" t="inlineStr">
        <is>
          <t>V4300-T</t>
        </is>
      </c>
      <c r="D542" s="43" t="n"/>
      <c r="E542" s="43" t="n"/>
      <c r="F542" s="43" t="n"/>
      <c r="G542" s="43" t="inlineStr">
        <is>
          <t>2.5HK-2.5-5.5</t>
        </is>
      </c>
      <c r="H542" s="43" t="inlineStr">
        <is>
          <t>NPR</t>
        </is>
      </c>
      <c r="I542" s="43" t="inlineStr">
        <is>
          <t>Máy</t>
        </is>
      </c>
      <c r="J542" s="43" t="n"/>
      <c r="K542" s="53" t="n">
        <v>280000</v>
      </c>
      <c r="L542" s="53" t="n">
        <v>300000</v>
      </c>
      <c r="M542" s="53" t="n">
        <v>320000</v>
      </c>
      <c r="N542" s="43" t="n"/>
      <c r="O542" s="43" t="n"/>
      <c r="P542" s="43" t="inlineStr">
        <is>
          <t>YDX99175AA</t>
        </is>
      </c>
      <c r="Q542" s="43" t="n"/>
      <c r="R542" s="43" t="inlineStr">
        <is>
          <t>Séc măng Kubota V4300-T/ YDX99175AA (2.5HK-2.5-5.5), HỘP1 - NPR</t>
        </is>
      </c>
      <c r="S542" s="61">
        <f>IF(OR('⚙️ BỘ HƠI'!$H$40=0,'⚙️ BỘ HƠI'!$H$2="",$C542="",LEFT($C542,1)="◆"),99999,IF(OR(ISNUMBER(SEARCH('⚙️ BỘ HƠI'!$H$2,$C542)),ISNUMBER(SEARCH($C542,'⚙️ BỘ HƠI'!$H$2))),ROW()-2,99999))</f>
        <v/>
      </c>
    </row>
    <row r="543" ht="24.75" customHeight="1">
      <c r="A543" s="74" t="n"/>
      <c r="B543" s="74" t="n"/>
      <c r="C543" s="75" t="inlineStr">
        <is>
          <t>◆ SCANIA</t>
        </is>
      </c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74" t="n"/>
      <c r="O543" s="74" t="n"/>
      <c r="P543" s="74" t="n"/>
      <c r="Q543" s="74" t="n"/>
      <c r="R543" s="74" t="n"/>
      <c r="S543" s="61" t="n"/>
    </row>
    <row r="544" ht="24.75" customHeight="1">
      <c r="A544" s="43" t="inlineStr">
        <is>
          <t>HH083749</t>
        </is>
      </c>
      <c r="B544" s="43" t="inlineStr">
        <is>
          <t>SCANIA</t>
        </is>
      </c>
      <c r="C544" s="43" t="inlineStr">
        <is>
          <t>DC11.09/-/HENWEIT</t>
        </is>
      </c>
      <c r="D544" s="43" t="inlineStr">
        <is>
          <t>127</t>
        </is>
      </c>
      <c r="E544" s="43" t="n"/>
      <c r="F544" s="43" t="n"/>
      <c r="G544" s="43" t="inlineStr">
        <is>
          <t>3.5K-2.38-3.5</t>
        </is>
      </c>
      <c r="H544" s="43" t="n"/>
      <c r="I544" s="43" t="inlineStr">
        <is>
          <t>Máy</t>
        </is>
      </c>
      <c r="J544" s="43" t="n"/>
      <c r="K544" s="53" t="n">
        <v>200000</v>
      </c>
      <c r="L544" s="53" t="n">
        <v>220000</v>
      </c>
      <c r="M544" s="53" t="n">
        <v>250000</v>
      </c>
      <c r="N544" s="43" t="n"/>
      <c r="O544" s="43" t="n"/>
      <c r="P544" s="43" t="inlineStr">
        <is>
          <t>06106N0</t>
        </is>
      </c>
      <c r="Q544" s="43" t="n"/>
      <c r="R544" s="43" t="inlineStr">
        <is>
          <t>Séc măng SCANIA DC11.09/ 06106N0/ 127(3.5K-2.38-3.5)- HENWEIT/ R-SC04-00-1</t>
        </is>
      </c>
      <c r="S544" s="61">
        <f>IF(OR('⚙️ BỘ HƠI'!$H$40=0,'⚙️ BỘ HƠI'!$H$2="",$C544="",LEFT($C544,1)="◆"),99999,IF(OR(ISNUMBER(SEARCH('⚙️ BỘ HƠI'!$H$2,$C544)),ISNUMBER(SEARCH($C544,'⚙️ BỘ HƠI'!$H$2))),ROW()-2,99999))</f>
        <v/>
      </c>
    </row>
    <row r="545" ht="24.75" customHeight="1">
      <c r="A545" s="45" t="inlineStr">
        <is>
          <t>HH083750</t>
        </is>
      </c>
      <c r="B545" s="45" t="inlineStr">
        <is>
          <t>SCANIA</t>
        </is>
      </c>
      <c r="C545" s="45" t="inlineStr">
        <is>
          <t>DS11</t>
        </is>
      </c>
      <c r="D545" s="45" t="inlineStr">
        <is>
          <t>127</t>
        </is>
      </c>
      <c r="E545" s="45" t="n"/>
      <c r="F545" s="45" t="n"/>
      <c r="G545" s="45" t="inlineStr">
        <is>
          <t>3.5K-2.38-4.75</t>
        </is>
      </c>
      <c r="H545" s="45" t="inlineStr">
        <is>
          <t>HENWEIT/ R-SC07-00</t>
        </is>
      </c>
      <c r="I545" s="45" t="inlineStr">
        <is>
          <t>Máy</t>
        </is>
      </c>
      <c r="J545" s="45" t="n"/>
      <c r="K545" s="54" t="n">
        <v>220000</v>
      </c>
      <c r="L545" s="54" t="n">
        <v>240000</v>
      </c>
      <c r="M545" s="54" t="n">
        <v>260000</v>
      </c>
      <c r="N545" s="45" t="n"/>
      <c r="O545" s="45" t="n"/>
      <c r="P545" s="45" t="inlineStr">
        <is>
          <t>06141N0</t>
        </is>
      </c>
      <c r="Q545" s="45" t="n"/>
      <c r="R545" s="45" t="inlineStr">
        <is>
          <t>Séc măng SCANIA DS11/ 06141N0/ 127(3.5K-2.38-4.75)- HENWEIT/ R-SC07-00</t>
        </is>
      </c>
      <c r="S545" s="61">
        <f>IF(OR('⚙️ BỘ HƠI'!$H$40=0,'⚙️ BỘ HƠI'!$H$2="",$C545="",LEFT($C545,1)="◆"),99999,IF(OR(ISNUMBER(SEARCH('⚙️ BỘ HƠI'!$H$2,$C545)),ISNUMBER(SEARCH($C545,'⚙️ BỘ HƠI'!$H$2))),ROW()-2,99999))</f>
        <v/>
      </c>
    </row>
    <row r="546" ht="24.75" customHeight="1">
      <c r="A546" s="74" t="n"/>
      <c r="B546" s="74" t="n"/>
      <c r="C546" s="75" t="inlineStr">
        <is>
          <t>◆ MERCERDES</t>
        </is>
      </c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61" t="n"/>
    </row>
    <row r="547" ht="24.75" customHeight="1">
      <c r="A547" s="45" t="inlineStr">
        <is>
          <t>HH083756</t>
        </is>
      </c>
      <c r="B547" s="45" t="inlineStr">
        <is>
          <t>MERCERDES</t>
        </is>
      </c>
      <c r="C547" s="45" t="inlineStr">
        <is>
          <t>Fuso/OM906/-/6S20/-/HENWEIT</t>
        </is>
      </c>
      <c r="D547" s="45" t="inlineStr">
        <is>
          <t>102</t>
        </is>
      </c>
      <c r="E547" s="45" t="n"/>
      <c r="F547" s="45" t="n"/>
      <c r="G547" s="45" t="inlineStr">
        <is>
          <t>3K-2.5-4</t>
        </is>
      </c>
      <c r="H547" s="45" t="n"/>
      <c r="I547" s="45" t="inlineStr">
        <is>
          <t>Máy</t>
        </is>
      </c>
      <c r="J547" s="45" t="n"/>
      <c r="K547" s="54" t="n">
        <v>200000</v>
      </c>
      <c r="L547" s="54" t="n">
        <v>220000</v>
      </c>
      <c r="M547" s="54" t="n">
        <v>250000</v>
      </c>
      <c r="N547" s="45" t="n"/>
      <c r="O547" s="45" t="n"/>
      <c r="P547" s="45" t="inlineStr">
        <is>
          <t>00316N0</t>
        </is>
      </c>
      <c r="Q547" s="45" t="n"/>
      <c r="R547" s="45" t="inlineStr">
        <is>
          <t>Séc măng Fuso Mercedes OM906 - 6S20/ 00316N0/ 102 (3K-2.5-4) - HENWEIT/ R-MB47-00-1</t>
        </is>
      </c>
      <c r="S547" s="61">
        <f>IF(OR('⚙️ BỘ HƠI'!$H$40=0,'⚙️ BỘ HƠI'!$H$2="",$C547="",LEFT($C547,1)="◆"),99999,IF(OR(ISNUMBER(SEARCH('⚙️ BỘ HƠI'!$H$2,$C547)),ISNUMBER(SEARCH($C547,'⚙️ BỘ HƠI'!$H$2))),ROW()-2,99999))</f>
        <v/>
      </c>
    </row>
    <row r="548" ht="24.75" customHeight="1">
      <c r="A548" s="74" t="n"/>
      <c r="B548" s="74" t="n"/>
      <c r="C548" s="75" t="inlineStr">
        <is>
          <t>◆ SUZUKI</t>
        </is>
      </c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61" t="n"/>
    </row>
    <row r="549" ht="24.75" customHeight="1">
      <c r="A549" s="45" t="inlineStr">
        <is>
          <t>HH071312</t>
        </is>
      </c>
      <c r="B549" s="45" t="inlineStr">
        <is>
          <t>SUZUKI</t>
        </is>
      </c>
      <c r="C549" s="45" t="inlineStr">
        <is>
          <t>F10A-0.50-Cos2/4</t>
        </is>
      </c>
      <c r="D549" s="45" t="inlineStr">
        <is>
          <t>65.5</t>
        </is>
      </c>
      <c r="E549" s="45" t="n"/>
      <c r="F549" s="45" t="n"/>
      <c r="G549" s="45" t="n"/>
      <c r="H549" s="45" t="inlineStr">
        <is>
          <t>NPR</t>
        </is>
      </c>
      <c r="I549" s="45" t="inlineStr">
        <is>
          <t>Máy</t>
        </is>
      </c>
      <c r="J549" s="45" t="n"/>
      <c r="K549" s="54" t="n">
        <v>300000</v>
      </c>
      <c r="L549" s="54" t="n">
        <v>330000</v>
      </c>
      <c r="M549" s="54" t="n">
        <v>360000</v>
      </c>
      <c r="N549" s="45" t="n"/>
      <c r="O549" s="45" t="n"/>
      <c r="P549" s="45" t="inlineStr">
        <is>
          <t>SWS20106ZZ</t>
        </is>
      </c>
      <c r="Q549" s="45" t="n"/>
      <c r="R549" s="45" t="inlineStr">
        <is>
          <t>Séc măng Suzuki F10A-0.50-Cos2/ SWS20106ZZ, HỘP 4 - NPR</t>
        </is>
      </c>
      <c r="S549" s="61">
        <f>IF(OR('⚙️ BỘ HƠI'!$H$40=0,'⚙️ BỘ HƠI'!$H$2="",$C549="",LEFT($C549,1)="◆"),99999,IF(OR(ISNUMBER(SEARCH('⚙️ BỘ HƠI'!$H$2,$C549)),ISNUMBER(SEARCH($C549,'⚙️ BỘ HƠI'!$H$2))),ROW()-2,99999))</f>
        <v/>
      </c>
    </row>
    <row r="550" ht="24.75" customHeight="1">
      <c r="A550" s="43" t="inlineStr">
        <is>
          <t>HH071792</t>
        </is>
      </c>
      <c r="B550" s="43" t="inlineStr">
        <is>
          <t>SUZUKI</t>
        </is>
      </c>
      <c r="C550" s="43" t="inlineStr">
        <is>
          <t>F10A-1.00-Cos4</t>
        </is>
      </c>
      <c r="D550" s="43" t="inlineStr">
        <is>
          <t>65.5</t>
        </is>
      </c>
      <c r="E550" s="43" t="n"/>
      <c r="F550" s="43" t="n"/>
      <c r="G550" s="43" t="n"/>
      <c r="H550" s="43" t="inlineStr">
        <is>
          <t>NPR</t>
        </is>
      </c>
      <c r="I550" s="43" t="inlineStr">
        <is>
          <t>Máy</t>
        </is>
      </c>
      <c r="J550" s="43" t="n"/>
      <c r="K550" s="53" t="n">
        <v>300000</v>
      </c>
      <c r="L550" s="53" t="n">
        <v>330000</v>
      </c>
      <c r="M550" s="53" t="n">
        <v>360000</v>
      </c>
      <c r="N550" s="43" t="n"/>
      <c r="O550" s="43" t="n"/>
      <c r="P550" s="43" t="inlineStr">
        <is>
          <t>SWS20106ZZ</t>
        </is>
      </c>
      <c r="Q550" s="43" t="n"/>
      <c r="R550" s="43" t="inlineStr">
        <is>
          <t>Séc măng Suzuki F10A-1.00-Cos4/ SWS20106ZZ, HỘP4 - NPR</t>
        </is>
      </c>
      <c r="S550" s="61">
        <f>IF(OR('⚙️ BỘ HƠI'!$H$40=0,'⚙️ BỘ HƠI'!$H$2="",$C550="",LEFT($C550,1)="◆"),99999,IF(OR(ISNUMBER(SEARCH('⚙️ BỘ HƠI'!$H$2,$C550)),ISNUMBER(SEARCH($C550,'⚙️ BỘ HƠI'!$H$2))),ROW()-2,99999))</f>
        <v/>
      </c>
    </row>
    <row r="551" ht="24.75" customHeight="1">
      <c r="A551" s="45" t="inlineStr">
        <is>
          <t>HH071322</t>
        </is>
      </c>
      <c r="B551" s="45" t="inlineStr">
        <is>
          <t>SUZUKI</t>
        </is>
      </c>
      <c r="C551" s="45" t="inlineStr">
        <is>
          <t>F10A-STD-Cos0</t>
        </is>
      </c>
      <c r="D551" s="45" t="inlineStr">
        <is>
          <t>65.5</t>
        </is>
      </c>
      <c r="E551" s="45" t="n"/>
      <c r="F551" s="45" t="n"/>
      <c r="G551" s="45" t="n"/>
      <c r="H551" s="45" t="inlineStr">
        <is>
          <t>NPR</t>
        </is>
      </c>
      <c r="I551" s="45" t="inlineStr">
        <is>
          <t>Máy</t>
        </is>
      </c>
      <c r="J551" s="45" t="n"/>
      <c r="K551" s="54" t="n">
        <v>300000</v>
      </c>
      <c r="L551" s="54" t="n">
        <v>330000</v>
      </c>
      <c r="M551" s="54" t="n">
        <v>360000</v>
      </c>
      <c r="N551" s="45" t="n"/>
      <c r="O551" s="45" t="n"/>
      <c r="P551" s="45" t="inlineStr">
        <is>
          <t>SWS20106ZZ</t>
        </is>
      </c>
      <c r="Q551" s="45" t="n"/>
      <c r="R551" s="45" t="inlineStr">
        <is>
          <t>Séc măng Suzuki F10A-STD-Cos0/ SWS20106ZZ, HỘP4 - NPR</t>
        </is>
      </c>
      <c r="S551" s="61">
        <f>IF(OR('⚙️ BỘ HƠI'!$H$40=0,'⚙️ BỘ HƠI'!$H$2="",$C551="",LEFT($C551,1)="◆"),99999,IF(OR(ISNUMBER(SEARCH('⚙️ BỘ HƠI'!$H$2,$C551)),ISNUMBER(SEARCH($C551,'⚙️ BỘ HƠI'!$H$2))),ROW()-2,99999))</f>
        <v/>
      </c>
    </row>
    <row r="552" ht="24.75" customHeight="1">
      <c r="A552" s="43" t="inlineStr">
        <is>
          <t>HH073185</t>
        </is>
      </c>
      <c r="B552" s="43" t="inlineStr">
        <is>
          <t>SUZUKI</t>
        </is>
      </c>
      <c r="C552" s="43" t="inlineStr">
        <is>
          <t>F10A/Cos0</t>
        </is>
      </c>
      <c r="D552" s="43" t="inlineStr">
        <is>
          <t>65.5</t>
        </is>
      </c>
      <c r="E552" s="43" t="n"/>
      <c r="F552" s="43" t="n"/>
      <c r="G552" s="43" t="n"/>
      <c r="H552" s="43" t="inlineStr">
        <is>
          <t>TP</t>
        </is>
      </c>
      <c r="I552" s="43" t="inlineStr">
        <is>
          <t>Cái</t>
        </is>
      </c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inlineStr">
        <is>
          <t>Séc măng F10A Cos0 - TP</t>
        </is>
      </c>
      <c r="S552" s="61">
        <f>IF(OR('⚙️ BỘ HƠI'!$H$40=0,'⚙️ BỘ HƠI'!$H$2="",$C552="",LEFT($C552,1)="◆"),99999,IF(OR(ISNUMBER(SEARCH('⚙️ BỘ HƠI'!$H$2,$C552)),ISNUMBER(SEARCH($C552,'⚙️ BỘ HƠI'!$H$2))),ROW()-2,99999))</f>
        <v/>
      </c>
    </row>
    <row r="553" ht="24.75" customHeight="1">
      <c r="A553" s="74" t="n"/>
      <c r="B553" s="74" t="n"/>
      <c r="C553" s="75" t="inlineStr">
        <is>
          <t>◆ TOYOTA</t>
        </is>
      </c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74" t="n"/>
      <c r="O553" s="74" t="n"/>
      <c r="P553" s="74" t="n"/>
      <c r="Q553" s="74" t="n"/>
      <c r="R553" s="74" t="n"/>
      <c r="S553" s="61" t="n"/>
    </row>
    <row r="554" ht="24.75" customHeight="1">
      <c r="A554" s="43" t="inlineStr">
        <is>
          <t>HH084146</t>
        </is>
      </c>
      <c r="B554" s="43" t="inlineStr">
        <is>
          <t>TOYOTA</t>
        </is>
      </c>
      <c r="C554" s="43" t="inlineStr">
        <is>
          <t>1DZ-II/2DZ/2C-2</t>
        </is>
      </c>
      <c r="D554" s="43" t="inlineStr">
        <is>
          <t>86</t>
        </is>
      </c>
      <c r="E554" s="43" t="n"/>
      <c r="F554" s="43" t="n"/>
      <c r="G554" s="43" t="inlineStr">
        <is>
          <t>2HK-2-3</t>
        </is>
      </c>
      <c r="H554" s="43" t="inlineStr">
        <is>
          <t>HENWEIT, R-TY69-00</t>
        </is>
      </c>
      <c r="I554" s="43" t="inlineStr">
        <is>
          <t>Máy</t>
        </is>
      </c>
      <c r="J554" s="43" t="n"/>
      <c r="K554" s="53" t="n">
        <v>130000</v>
      </c>
      <c r="L554" s="53" t="n">
        <v>140000</v>
      </c>
      <c r="M554" s="53" t="n">
        <v>150000</v>
      </c>
      <c r="N554" s="43" t="n"/>
      <c r="O554" s="43" t="n"/>
      <c r="P554" s="43" t="n"/>
      <c r="Q554" s="43" t="n"/>
      <c r="R554" s="43" t="inlineStr">
        <is>
          <t>Séc măng Toyota 1DZ-II/ 2DZ/ 2C-2/ 86 (2HK-2-3) - HENWEIT, R-TY69-00</t>
        </is>
      </c>
      <c r="S554" s="61">
        <f>IF(OR('⚙️ BỘ HƠI'!$H$40=0,'⚙️ BỘ HƠI'!$H$2="",$C554="",LEFT($C554,1)="◆"),99999,IF(OR(ISNUMBER(SEARCH('⚙️ BỘ HƠI'!$H$2,$C554)),ISNUMBER(SEARCH($C554,'⚙️ BỘ HƠI'!$H$2))),ROW()-2,99999))</f>
        <v/>
      </c>
    </row>
    <row r="555" ht="24.75" customHeight="1">
      <c r="A555" s="45" t="inlineStr">
        <is>
          <t>HH080946</t>
        </is>
      </c>
      <c r="B555" s="45" t="inlineStr">
        <is>
          <t>TOYOTA</t>
        </is>
      </c>
      <c r="C555" s="45" t="inlineStr">
        <is>
          <t>1DZ/2DZ</t>
        </is>
      </c>
      <c r="D555" s="45" t="inlineStr">
        <is>
          <t>86</t>
        </is>
      </c>
      <c r="E555" s="45" t="n"/>
      <c r="F555" s="45" t="n"/>
      <c r="G555" s="45" t="inlineStr">
        <is>
          <t>2HK-2-4</t>
        </is>
      </c>
      <c r="H555" s="45" t="inlineStr">
        <is>
          <t>IZ IKAZU</t>
        </is>
      </c>
      <c r="I555" s="45" t="inlineStr">
        <is>
          <t>1Máy</t>
        </is>
      </c>
      <c r="J555" s="45" t="n"/>
      <c r="K555" s="54" t="n">
        <v>100000</v>
      </c>
      <c r="L555" s="54" t="n">
        <v>110000</v>
      </c>
      <c r="M555" s="54" t="n">
        <v>120000</v>
      </c>
      <c r="N555" s="45" t="n"/>
      <c r="O555" s="45" t="n"/>
      <c r="P555" s="45" t="n"/>
      <c r="Q555" s="45" t="n"/>
      <c r="R555" s="45" t="inlineStr">
        <is>
          <t>Séc măng 1DZ / 2DZ (2HK-2-4) -IZ IKAZU</t>
        </is>
      </c>
      <c r="S555" s="61">
        <f>IF(OR('⚙️ BỘ HƠI'!$H$40=0,'⚙️ BỘ HƠI'!$H$2="",$C555="",LEFT($C555,1)="◆"),99999,IF(OR(ISNUMBER(SEARCH('⚙️ BỘ HƠI'!$H$2,$C555)),ISNUMBER(SEARCH($C555,'⚙️ BỘ HƠI'!$H$2))),ROW()-2,99999))</f>
        <v/>
      </c>
    </row>
    <row r="556" ht="24.75" customHeight="1">
      <c r="A556" s="43" t="inlineStr">
        <is>
          <t>HH080942</t>
        </is>
      </c>
      <c r="B556" s="43" t="inlineStr">
        <is>
          <t>TOYOTA</t>
        </is>
      </c>
      <c r="C556" s="43" t="inlineStr">
        <is>
          <t>1DZ/2DZ/2C-2</t>
        </is>
      </c>
      <c r="D556" s="43" t="inlineStr">
        <is>
          <t>86</t>
        </is>
      </c>
      <c r="E556" s="43" t="n"/>
      <c r="F556" s="43" t="n"/>
      <c r="G556" s="43" t="inlineStr">
        <is>
          <t>2HK-2-3</t>
        </is>
      </c>
      <c r="H556" s="43" t="inlineStr">
        <is>
          <t>IZ IKAZU</t>
        </is>
      </c>
      <c r="I556" s="43" t="inlineStr">
        <is>
          <t>1Máy</t>
        </is>
      </c>
      <c r="J556" s="43" t="n"/>
      <c r="K556" s="53" t="n">
        <v>100000</v>
      </c>
      <c r="L556" s="53" t="n">
        <v>110000</v>
      </c>
      <c r="M556" s="53" t="n">
        <v>120000</v>
      </c>
      <c r="N556" s="43" t="n"/>
      <c r="O556" s="43" t="n"/>
      <c r="P556" s="43" t="n"/>
      <c r="Q556" s="43" t="n"/>
      <c r="R556" s="43" t="inlineStr">
        <is>
          <t>Séc măng 1DZ/2DZ/2C-2 (2HK-2-3) - IZ IKAZU</t>
        </is>
      </c>
      <c r="S556" s="61">
        <f>IF(OR('⚙️ BỘ HƠI'!$H$40=0,'⚙️ BỘ HƠI'!$H$2="",$C556="",LEFT($C556,1)="◆"),99999,IF(OR(ISNUMBER(SEARCH('⚙️ BỘ HƠI'!$H$2,$C556)),ISNUMBER(SEARCH($C556,'⚙️ BỘ HƠI'!$H$2))),ROW()-2,99999))</f>
        <v/>
      </c>
    </row>
    <row r="557" ht="24.75" customHeight="1">
      <c r="A557" s="45" t="inlineStr">
        <is>
          <t>HH072405</t>
        </is>
      </c>
      <c r="B557" s="45" t="inlineStr">
        <is>
          <t>TOYOTA</t>
        </is>
      </c>
      <c r="C557" s="45" t="inlineStr">
        <is>
          <t>1DZ/2DZ/phi</t>
        </is>
      </c>
      <c r="D557" s="45" t="inlineStr">
        <is>
          <t>86</t>
        </is>
      </c>
      <c r="E557" s="45" t="n"/>
      <c r="F557" s="45" t="n"/>
      <c r="G557" s="45" t="inlineStr">
        <is>
          <t>2HK-2-4</t>
        </is>
      </c>
      <c r="H557" s="45" t="inlineStr">
        <is>
          <t>TP</t>
        </is>
      </c>
      <c r="I557" s="45" t="inlineStr">
        <is>
          <t>1Máy</t>
        </is>
      </c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inlineStr">
        <is>
          <t>Séc măng 1DZ/2DZ (2HK-2-4) phi 86 - TP</t>
        </is>
      </c>
      <c r="S557" s="61">
        <f>IF(OR('⚙️ BỘ HƠI'!$H$40=0,'⚙️ BỘ HƠI'!$H$2="",$C557="",LEFT($C557,1)="◆"),99999,IF(OR(ISNUMBER(SEARCH('⚙️ BỘ HƠI'!$H$2,$C557)),ISNUMBER(SEARCH($C557,'⚙️ BỘ HƠI'!$H$2))),ROW()-2,99999))</f>
        <v/>
      </c>
    </row>
    <row r="558" ht="24.75" customHeight="1">
      <c r="A558" s="43" t="inlineStr">
        <is>
          <t>HH071296</t>
        </is>
      </c>
      <c r="B558" s="43" t="inlineStr">
        <is>
          <t>TOYOTA</t>
        </is>
      </c>
      <c r="C558" s="43" t="inlineStr">
        <is>
          <t>Toy/1DZ/2DZ/3C-T/1+3thép</t>
        </is>
      </c>
      <c r="D558" s="43" t="inlineStr">
        <is>
          <t>86</t>
        </is>
      </c>
      <c r="E558" s="43" t="n"/>
      <c r="F558" s="43" t="n"/>
      <c r="G558" s="43" t="inlineStr">
        <is>
          <t>2HK-2-4</t>
        </is>
      </c>
      <c r="H558" s="43" t="inlineStr">
        <is>
          <t>NPR</t>
        </is>
      </c>
      <c r="I558" s="43" t="inlineStr">
        <is>
          <t>Máy</t>
        </is>
      </c>
      <c r="J558" s="43" t="n"/>
      <c r="K558" s="53" t="n">
        <v>560000</v>
      </c>
      <c r="L558" s="53" t="n">
        <v>600000</v>
      </c>
      <c r="M558" s="53" t="n">
        <v>650000</v>
      </c>
      <c r="N558" s="43" t="n"/>
      <c r="O558" s="43" t="n"/>
      <c r="P558" s="43" t="inlineStr">
        <is>
          <t>SDT10159ZZ</t>
        </is>
      </c>
      <c r="Q558" s="43" t="n"/>
      <c r="R558" s="43" t="inlineStr">
        <is>
          <t>Séc măng Toy 1DZ/ SDT10159ZZ (2HK-2-4) 2DZ/ 3C-T, 1+3thép, HỘP4 - NPR</t>
        </is>
      </c>
      <c r="S558" s="61">
        <f>IF(OR('⚙️ BỘ HƠI'!$H$40=0,'⚙️ BỘ HƠI'!$H$2="",$C558="",LEFT($C558,1)="◆"),99999,IF(OR(ISNUMBER(SEARCH('⚙️ BỘ HƠI'!$H$2,$C558)),ISNUMBER(SEARCH($C558,'⚙️ BỘ HƠI'!$H$2))),ROW()-2,99999))</f>
        <v/>
      </c>
    </row>
    <row r="559" ht="24.75" customHeight="1">
      <c r="A559" s="45" t="inlineStr">
        <is>
          <t>HH073770</t>
        </is>
      </c>
      <c r="B559" s="45" t="inlineStr">
        <is>
          <t>TOYOTA</t>
        </is>
      </c>
      <c r="C559" s="45" t="inlineStr">
        <is>
          <t>Toy/1Z/12Z/1/thép</t>
        </is>
      </c>
      <c r="D559" s="45" t="inlineStr">
        <is>
          <t>96</t>
        </is>
      </c>
      <c r="E559" s="45" t="n"/>
      <c r="F559" s="45" t="n"/>
      <c r="G559" s="45" t="inlineStr">
        <is>
          <t>2-2-4</t>
        </is>
      </c>
      <c r="H559" s="45" t="inlineStr">
        <is>
          <t>NPR</t>
        </is>
      </c>
      <c r="I559" s="45" t="inlineStr">
        <is>
          <t>Máy</t>
        </is>
      </c>
      <c r="J559" s="45" t="n"/>
      <c r="K559" s="54" t="n">
        <v>600000</v>
      </c>
      <c r="L559" s="54" t="n">
        <v>650000</v>
      </c>
      <c r="M559" s="54" t="n">
        <v>700000</v>
      </c>
      <c r="N559" s="45" t="n"/>
      <c r="O559" s="45" t="n"/>
      <c r="P559" s="45" t="inlineStr">
        <is>
          <t>SDT10158ZZ</t>
        </is>
      </c>
      <c r="Q559" s="45" t="n"/>
      <c r="R559" s="45" t="inlineStr">
        <is>
          <t>Séc măng Toy 1Z/ SDT10158ZZ (2-2-4) 12Z, 1 thép, HỘP4 - NPR</t>
        </is>
      </c>
      <c r="S559" s="61">
        <f>IF(OR('⚙️ BỘ HƠI'!$H$40=0,'⚙️ BỘ HƠI'!$H$2="",$C559="",LEFT($C559,1)="◆"),99999,IF(OR(ISNUMBER(SEARCH('⚙️ BỘ HƠI'!$H$2,$C559)),ISNUMBER(SEARCH($C559,'⚙️ BỘ HƠI'!$H$2))),ROW()-2,99999))</f>
        <v/>
      </c>
    </row>
    <row r="560" ht="24.75" customHeight="1">
      <c r="A560" s="43" t="inlineStr">
        <is>
          <t>HH080936</t>
        </is>
      </c>
      <c r="B560" s="43" t="inlineStr">
        <is>
          <t>TOYOTA</t>
        </is>
      </c>
      <c r="C560" s="43" t="inlineStr">
        <is>
          <t>2Z</t>
        </is>
      </c>
      <c r="D560" s="43" t="inlineStr">
        <is>
          <t>98</t>
        </is>
      </c>
      <c r="E560" s="43" t="n"/>
      <c r="F560" s="43" t="n"/>
      <c r="G560" s="43" t="inlineStr">
        <is>
          <t>2-2-4</t>
        </is>
      </c>
      <c r="H560" s="43" t="inlineStr">
        <is>
          <t>IZ IKAZU</t>
        </is>
      </c>
      <c r="I560" s="43" t="inlineStr">
        <is>
          <t>Máy</t>
        </is>
      </c>
      <c r="J560" s="43" t="n"/>
      <c r="K560" s="53" t="n">
        <v>100000</v>
      </c>
      <c r="L560" s="53" t="n">
        <v>110000</v>
      </c>
      <c r="M560" s="53" t="n">
        <v>120000</v>
      </c>
      <c r="N560" s="43" t="n"/>
      <c r="O560" s="43" t="n"/>
      <c r="P560" s="43" t="n"/>
      <c r="Q560" s="43" t="n"/>
      <c r="R560" s="43" t="inlineStr">
        <is>
          <t>Séc măng 2Z (2-2-4) - IZ IKAZU</t>
        </is>
      </c>
      <c r="S560" s="61">
        <f>IF(OR('⚙️ BỘ HƠI'!$H$40=0,'⚙️ BỘ HƠI'!$H$2="",$C560="",LEFT($C560,1)="◆"),99999,IF(OR(ISNUMBER(SEARCH('⚙️ BỘ HƠI'!$H$2,$C560)),ISNUMBER(SEARCH($C560,'⚙️ BỘ HƠI'!$H$2))),ROW()-2,99999))</f>
        <v/>
      </c>
    </row>
    <row r="561" ht="24.75" customHeight="1">
      <c r="A561" s="45" t="inlineStr">
        <is>
          <t>HH084174</t>
        </is>
      </c>
      <c r="B561" s="45" t="inlineStr">
        <is>
          <t>TOYOTA</t>
        </is>
      </c>
      <c r="C561" s="45" t="inlineStr">
        <is>
          <t>2Z</t>
        </is>
      </c>
      <c r="D561" s="45" t="inlineStr">
        <is>
          <t>98</t>
        </is>
      </c>
      <c r="E561" s="45" t="n"/>
      <c r="F561" s="45" t="n"/>
      <c r="G561" s="45" t="inlineStr">
        <is>
          <t>2-2-4</t>
        </is>
      </c>
      <c r="H561" s="45" t="inlineStr">
        <is>
          <t>HENWEIT, R-TY70-00</t>
        </is>
      </c>
      <c r="I561" s="45" t="inlineStr">
        <is>
          <t>Máy</t>
        </is>
      </c>
      <c r="J561" s="45" t="n"/>
      <c r="K561" s="54" t="n">
        <v>130000</v>
      </c>
      <c r="L561" s="54" t="n">
        <v>140000</v>
      </c>
      <c r="M561" s="54" t="n">
        <v>150000</v>
      </c>
      <c r="N561" s="45" t="n"/>
      <c r="O561" s="45" t="n"/>
      <c r="P561" s="45" t="n"/>
      <c r="Q561" s="45" t="n"/>
      <c r="R561" s="45" t="inlineStr">
        <is>
          <t>Séc măng Toyota 2Z/ 98 (2-2-4) - HENWEIT, R-TY70-00</t>
        </is>
      </c>
      <c r="S561" s="61">
        <f>IF(OR('⚙️ BỘ HƠI'!$H$40=0,'⚙️ BỘ HƠI'!$H$2="",$C561="",LEFT($C561,1)="◆"),99999,IF(OR(ISNUMBER(SEARCH('⚙️ BỘ HƠI'!$H$2,$C561)),ISNUMBER(SEARCH($C561,'⚙️ BỘ HƠI'!$H$2))),ROW()-2,99999))</f>
        <v/>
      </c>
    </row>
    <row r="562" ht="24.75" customHeight="1">
      <c r="A562" s="43" t="inlineStr">
        <is>
          <t>HH072797</t>
        </is>
      </c>
      <c r="B562" s="43" t="inlineStr">
        <is>
          <t>TOYOTA</t>
        </is>
      </c>
      <c r="C562" s="43" t="inlineStr">
        <is>
          <t>Toy/2Z/1+3/thép</t>
        </is>
      </c>
      <c r="D562" s="43" t="inlineStr">
        <is>
          <t>98</t>
        </is>
      </c>
      <c r="E562" s="43" t="n"/>
      <c r="F562" s="43" t="n"/>
      <c r="G562" s="43" t="inlineStr">
        <is>
          <t>2-2-4</t>
        </is>
      </c>
      <c r="H562" s="43" t="inlineStr">
        <is>
          <t>NPR</t>
        </is>
      </c>
      <c r="I562" s="43" t="inlineStr">
        <is>
          <t>Máy</t>
        </is>
      </c>
      <c r="J562" s="43" t="n"/>
      <c r="K562" s="53" t="n">
        <v>500000</v>
      </c>
      <c r="L562" s="53" t="n">
        <v>550000</v>
      </c>
      <c r="M562" s="53" t="n">
        <v>600000</v>
      </c>
      <c r="N562" s="43" t="n"/>
      <c r="O562" s="43" t="n"/>
      <c r="P562" s="43" t="inlineStr">
        <is>
          <t>SDT10179ZZ</t>
        </is>
      </c>
      <c r="Q562" s="43" t="n"/>
      <c r="R562" s="43" t="inlineStr">
        <is>
          <t>Séc măng Toy 2Z/ SDT10179ZZ (2-2-4) 1+3 thép, HỘP4 - NPR</t>
        </is>
      </c>
      <c r="S562" s="61">
        <f>IF(OR('⚙️ BỘ HƠI'!$H$40=0,'⚙️ BỘ HƠI'!$H$2="",$C562="",LEFT($C562,1)="◆"),99999,IF(OR(ISNUMBER(SEARCH('⚙️ BỘ HƠI'!$H$2,$C562)),ISNUMBER(SEARCH($C562,'⚙️ BỘ HƠI'!$H$2))),ROW()-2,99999))</f>
        <v/>
      </c>
    </row>
    <row r="563" ht="24.75" customHeight="1">
      <c r="A563" s="74" t="n"/>
      <c r="B563" s="74" t="n"/>
      <c r="C563" s="75" t="inlineStr">
        <is>
          <t>◆ CATERPILLAR</t>
        </is>
      </c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74" t="n"/>
      <c r="O563" s="74" t="n"/>
      <c r="P563" s="74" t="n"/>
      <c r="Q563" s="74" t="n"/>
      <c r="R563" s="74" t="n"/>
      <c r="S563" s="61" t="n"/>
    </row>
    <row r="564" ht="24.75" customHeight="1">
      <c r="A564" s="43" t="inlineStr">
        <is>
          <t>HH079319</t>
        </is>
      </c>
      <c r="B564" s="43" t="inlineStr">
        <is>
          <t>CATERPILLAR</t>
        </is>
      </c>
      <c r="C564" s="43" t="inlineStr">
        <is>
          <t>CAT/C7/197329</t>
        </is>
      </c>
      <c r="D564" s="43" t="inlineStr">
        <is>
          <t>110</t>
        </is>
      </c>
      <c r="E564" s="43" t="n"/>
      <c r="F564" s="43" t="n"/>
      <c r="G564" s="43" t="inlineStr">
        <is>
          <t>3.3K-3-4</t>
        </is>
      </c>
      <c r="H564" s="43" t="inlineStr">
        <is>
          <t>MAHLE</t>
        </is>
      </c>
      <c r="I564" s="43" t="inlineStr">
        <is>
          <t>Máy</t>
        </is>
      </c>
      <c r="J564" s="43" t="n"/>
      <c r="K564" s="53" t="n">
        <v>410000</v>
      </c>
      <c r="L564" s="53" t="n">
        <v>440000</v>
      </c>
      <c r="M564" s="53" t="n">
        <v>460000</v>
      </c>
      <c r="N564" s="43" t="n"/>
      <c r="O564" s="43" t="n"/>
      <c r="P564" s="43" t="n"/>
      <c r="Q564" s="43" t="n"/>
      <c r="R564" s="43" t="inlineStr">
        <is>
          <t>Séc măng CAT C7 (3.3K-3-4) /197329 - MAHLE</t>
        </is>
      </c>
      <c r="S564" s="61">
        <f>IF(OR('⚙️ BỘ HƠI'!$H$40=0,'⚙️ BỘ HƠI'!$H$2="",$C564="",LEFT($C564,1)="◆"),99999,IF(OR(ISNUMBER(SEARCH('⚙️ BỘ HƠI'!$H$2,$C564)),ISNUMBER(SEARCH($C564,'⚙️ BỘ HƠI'!$H$2))),ROW()-2,99999))</f>
        <v/>
      </c>
    </row>
    <row r="565" ht="24.75" customHeight="1">
      <c r="A565" s="45" t="inlineStr">
        <is>
          <t>HH075717</t>
        </is>
      </c>
      <c r="B565" s="45" t="inlineStr">
        <is>
          <t>CATERPILLAR</t>
        </is>
      </c>
      <c r="C565" s="45" t="inlineStr">
        <is>
          <t>CAT/C9/-/MAHLE</t>
        </is>
      </c>
      <c r="D565" s="45" t="inlineStr">
        <is>
          <t>112</t>
        </is>
      </c>
      <c r="E565" s="45" t="n"/>
      <c r="F565" s="45" t="n"/>
      <c r="G565" s="45" t="inlineStr">
        <is>
          <t>3.5K-3-4</t>
        </is>
      </c>
      <c r="H565" s="45" t="n"/>
      <c r="I565" s="45" t="inlineStr">
        <is>
          <t>1Máy</t>
        </is>
      </c>
      <c r="J565" s="45" t="n"/>
      <c r="K565" s="54" t="n">
        <v>550000</v>
      </c>
      <c r="L565" s="54" t="n">
        <v>570000</v>
      </c>
      <c r="M565" s="54" t="n">
        <v>600000</v>
      </c>
      <c r="N565" s="45" t="n"/>
      <c r="O565" s="45" t="n"/>
      <c r="P565" s="45" t="inlineStr">
        <is>
          <t>1687211</t>
        </is>
      </c>
      <c r="Q565" s="45" t="n"/>
      <c r="R565" s="45" t="inlineStr">
        <is>
          <t>Séc măng CAT C9 (3.5K-3-4) - MAHLE 1687211</t>
        </is>
      </c>
      <c r="S565" s="61">
        <f>IF(OR('⚙️ BỘ HƠI'!$H$40=0,'⚙️ BỘ HƠI'!$H$2="",$C565="",LEFT($C565,1)="◆"),99999,IF(OR(ISNUMBER(SEARCH('⚙️ BỘ HƠI'!$H$2,$C565)),ISNUMBER(SEARCH($C565,'⚙️ BỘ HƠI'!$H$2))),ROW()-2,99999))</f>
        <v/>
      </c>
    </row>
    <row r="566" ht="24.75" customHeight="1">
      <c r="A566" s="74" t="n"/>
      <c r="B566" s="74" t="n"/>
      <c r="C566" s="75" t="inlineStr">
        <is>
          <t>◆ VOLVO</t>
        </is>
      </c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61" t="n"/>
    </row>
    <row r="567" ht="24.75" customHeight="1">
      <c r="A567" s="45" t="inlineStr">
        <is>
          <t>HH076634</t>
        </is>
      </c>
      <c r="B567" s="45" t="inlineStr">
        <is>
          <t>VOLVO</t>
        </is>
      </c>
      <c r="C567" s="45" t="inlineStr">
        <is>
          <t>D6E/D6D/-/MAHLE</t>
        </is>
      </c>
      <c r="D567" s="45" t="inlineStr">
        <is>
          <t>98</t>
        </is>
      </c>
      <c r="E567" s="45" t="n"/>
      <c r="F567" s="45" t="n"/>
      <c r="G567" s="45" t="inlineStr">
        <is>
          <t>3K-2-3</t>
        </is>
      </c>
      <c r="H567" s="45" t="n"/>
      <c r="I567" s="45" t="inlineStr">
        <is>
          <t>Máy</t>
        </is>
      </c>
      <c r="J567" s="45" t="n"/>
      <c r="K567" s="45" t="n"/>
      <c r="L567" s="54" t="n">
        <v>350000</v>
      </c>
      <c r="M567" s="54" t="n">
        <v>370000</v>
      </c>
      <c r="N567" s="45" t="n"/>
      <c r="O567" s="45" t="n"/>
      <c r="P567" s="45" t="inlineStr">
        <is>
          <t>20460011</t>
        </is>
      </c>
      <c r="Q567" s="45" t="n"/>
      <c r="R567" s="45" t="inlineStr">
        <is>
          <t>Séc măng Volvo D6E/ D6D/ 98 (3K-2-3) - MAHLE 20460011</t>
        </is>
      </c>
      <c r="S567" s="61">
        <f>IF(OR('⚙️ BỘ HƠI'!$H$40=0,'⚙️ BỘ HƠI'!$H$2="",$C567="",LEFT($C567,1)="◆"),99999,IF(OR(ISNUMBER(SEARCH('⚙️ BỘ HƠI'!$H$2,$C567)),ISNUMBER(SEARCH($C567,'⚙️ BỘ HƠI'!$H$2))),ROW()-2,99999))</f>
        <v/>
      </c>
    </row>
    <row r="568" ht="24.75" customHeight="1">
      <c r="A568" s="43" t="inlineStr">
        <is>
          <t>HH082984</t>
        </is>
      </c>
      <c r="B568" s="43" t="inlineStr">
        <is>
          <t>VOLVO</t>
        </is>
      </c>
      <c r="C568" s="43" t="inlineStr">
        <is>
          <t>D7D/D7E/-/MAHLE</t>
        </is>
      </c>
      <c r="D568" s="43" t="inlineStr">
        <is>
          <t>108</t>
        </is>
      </c>
      <c r="E568" s="43" t="n"/>
      <c r="F568" s="43" t="n"/>
      <c r="G568" s="43" t="inlineStr">
        <is>
          <t>3K-2-3.5</t>
        </is>
      </c>
      <c r="H568" s="43" t="n"/>
      <c r="I568" s="43" t="inlineStr">
        <is>
          <t>1 Máy</t>
        </is>
      </c>
      <c r="J568" s="43" t="n"/>
      <c r="K568" s="53" t="n">
        <v>380000</v>
      </c>
      <c r="L568" s="53" t="n">
        <v>400000</v>
      </c>
      <c r="M568" s="53" t="n">
        <v>450000</v>
      </c>
      <c r="N568" s="43" t="n"/>
      <c r="O568" s="43" t="n"/>
      <c r="P568" s="43" t="inlineStr">
        <is>
          <t>BF6M1013</t>
        </is>
      </c>
      <c r="Q568" s="43" t="n"/>
      <c r="R568" s="43" t="inlineStr">
        <is>
          <t>Séc măng BF6M1013/ D7D/ D7E (3K-2-3.5) - MAHLE 21299547</t>
        </is>
      </c>
      <c r="S568" s="61">
        <f>IF(OR('⚙️ BỘ HƠI'!$H$40=0,'⚙️ BỘ HƠI'!$H$2="",$C568="",LEFT($C568,1)="◆"),99999,IF(OR(ISNUMBER(SEARCH('⚙️ BỘ HƠI'!$H$2,$C568)),ISNUMBER(SEARCH($C568,'⚙️ BỘ HƠI'!$H$2))),ROW()-2,99999))</f>
        <v/>
      </c>
    </row>
    <row r="569" ht="24.75" customHeight="1">
      <c r="A569" s="45" t="inlineStr">
        <is>
          <t>HH083648</t>
        </is>
      </c>
      <c r="B569" s="45" t="inlineStr">
        <is>
          <t>VOLVO</t>
        </is>
      </c>
      <c r="C569" s="45" t="inlineStr">
        <is>
          <t>D13/phi</t>
        </is>
      </c>
      <c r="D569" s="45" t="inlineStr">
        <is>
          <t>131</t>
        </is>
      </c>
      <c r="E569" s="45" t="n"/>
      <c r="F569" s="45" t="n"/>
      <c r="G569" s="45" t="inlineStr">
        <is>
          <t>3.5K-2.5-3</t>
        </is>
      </c>
      <c r="H569" s="45" t="inlineStr">
        <is>
          <t>HENWEIT</t>
        </is>
      </c>
      <c r="I569" s="45" t="inlineStr">
        <is>
          <t>Máy</t>
        </is>
      </c>
      <c r="J569" s="45" t="n"/>
      <c r="K569" s="54" t="n">
        <v>300000</v>
      </c>
      <c r="L569" s="54" t="n">
        <v>350000</v>
      </c>
      <c r="M569" s="54" t="n">
        <v>400000</v>
      </c>
      <c r="N569" s="45" t="n"/>
      <c r="O569" s="45" t="n"/>
      <c r="P569" s="45" t="inlineStr">
        <is>
          <t>03873N0</t>
        </is>
      </c>
      <c r="Q569" s="45" t="n"/>
      <c r="R569" s="45" t="inlineStr">
        <is>
          <t>Séc măng VOLVO D13/ phi 131/03873N0 (3.5K-2.5-3) - HENWEIT</t>
        </is>
      </c>
      <c r="S569" s="61">
        <f>IF(OR('⚙️ BỘ HƠI'!$H$40=0,'⚙️ BỘ HƠI'!$H$2="",$C569="",LEFT($C569,1)="◆"),99999,IF(OR(ISNUMBER(SEARCH('⚙️ BỘ HƠI'!$H$2,$C569)),ISNUMBER(SEARCH($C569,'⚙️ BỘ HƠI'!$H$2))),ROW()-2,99999))</f>
        <v/>
      </c>
    </row>
    <row r="570" ht="24.75" customHeight="1">
      <c r="A570" s="74" t="n"/>
      <c r="B570" s="74" t="n"/>
      <c r="C570" s="75" t="inlineStr">
        <is>
          <t>◆ WEICHAI</t>
        </is>
      </c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61" t="n"/>
    </row>
    <row r="571" ht="24.75" customHeight="1">
      <c r="A571" s="45" t="inlineStr">
        <is>
          <t>HH074548</t>
        </is>
      </c>
      <c r="B571" s="45" t="inlineStr">
        <is>
          <t>WEICHAI</t>
        </is>
      </c>
      <c r="C571" s="45" t="inlineStr">
        <is>
          <t>HOWO/WD615/WD618/WD12</t>
        </is>
      </c>
      <c r="D571" s="45" t="inlineStr">
        <is>
          <t>126</t>
        </is>
      </c>
      <c r="E571" s="45" t="n"/>
      <c r="F571" s="45" t="n"/>
      <c r="G571" s="45" t="inlineStr">
        <is>
          <t>3.3K-3-4</t>
        </is>
      </c>
      <c r="H571" s="45" t="n"/>
      <c r="I571" s="45" t="inlineStr">
        <is>
          <t>Máy</t>
        </is>
      </c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inlineStr">
        <is>
          <t>Séc măng HOWO WD615/ WD618/ WD12 (3.3K-3-4)</t>
        </is>
      </c>
      <c r="S571" s="61">
        <f>IF(OR('⚙️ BỘ HƠI'!$H$40=0,'⚙️ BỘ HƠI'!$H$2="",$C571="",LEFT($C571,1)="◆"),99999,IF(OR(ISNUMBER(SEARCH('⚙️ BỘ HƠI'!$H$2,$C571)),ISNUMBER(SEARCH($C571,'⚙️ BỘ HƠI'!$H$2))),ROW()-2,99999))</f>
        <v/>
      </c>
    </row>
    <row r="572" ht="24.75" customHeight="1">
      <c r="A572" s="43" t="inlineStr">
        <is>
          <t>HH082065</t>
        </is>
      </c>
      <c r="B572" s="43" t="inlineStr">
        <is>
          <t>WEICHAI</t>
        </is>
      </c>
      <c r="C572" s="43" t="inlineStr">
        <is>
          <t>WD615</t>
        </is>
      </c>
      <c r="D572" s="43" t="inlineStr">
        <is>
          <t>126</t>
        </is>
      </c>
      <c r="E572" s="43" t="n"/>
      <c r="F572" s="43" t="n"/>
      <c r="G572" s="43" t="inlineStr">
        <is>
          <t>3.5K-3-4</t>
        </is>
      </c>
      <c r="H572" s="43" t="inlineStr">
        <is>
          <t>MAHLE</t>
        </is>
      </c>
      <c r="I572" s="43" t="inlineStr">
        <is>
          <t>Máy</t>
        </is>
      </c>
      <c r="J572" s="43" t="n"/>
      <c r="K572" s="53" t="n">
        <v>250000</v>
      </c>
      <c r="L572" s="53" t="n">
        <v>270000</v>
      </c>
      <c r="M572" s="53" t="n">
        <v>300000</v>
      </c>
      <c r="N572" s="43" t="n"/>
      <c r="O572" s="43" t="n"/>
      <c r="P572" s="43" t="inlineStr">
        <is>
          <t>612600030058</t>
        </is>
      </c>
      <c r="Q572" s="43" t="n"/>
      <c r="R572" s="43" t="inlineStr">
        <is>
          <t>Séc măng Weichai 126/ WD615 (3.5K-3-4)/ 612600030058 - MAHLE</t>
        </is>
      </c>
      <c r="S572" s="61">
        <f>IF(OR('⚙️ BỘ HƠI'!$H$40=0,'⚙️ BỘ HƠI'!$H$2="",$C572="",LEFT($C572,1)="◆"),99999,IF(OR(ISNUMBER(SEARCH('⚙️ BỘ HƠI'!$H$2,$C572)),ISNUMBER(SEARCH($C572,'⚙️ BỘ HƠI'!$H$2))),ROW()-2,99999))</f>
        <v/>
      </c>
    </row>
    <row r="573" ht="24.75" customHeight="1">
      <c r="A573" s="45" t="inlineStr">
        <is>
          <t>HH081474</t>
        </is>
      </c>
      <c r="B573" s="45" t="inlineStr">
        <is>
          <t>WEICHAI</t>
        </is>
      </c>
      <c r="C573" s="45" t="inlineStr">
        <is>
          <t>WD615/WD618/WD12/WP10</t>
        </is>
      </c>
      <c r="D573" s="45" t="inlineStr">
        <is>
          <t>126</t>
        </is>
      </c>
      <c r="E573" s="45" t="n"/>
      <c r="F573" s="45" t="n"/>
      <c r="G573" s="45" t="inlineStr">
        <is>
          <t>3.5K-3-4</t>
        </is>
      </c>
      <c r="H573" s="45" t="inlineStr">
        <is>
          <t>IZ IKAZU</t>
        </is>
      </c>
      <c r="I573" s="45" t="inlineStr">
        <is>
          <t>Máy</t>
        </is>
      </c>
      <c r="J573" s="45" t="n"/>
      <c r="K573" s="54" t="n">
        <v>800000</v>
      </c>
      <c r="L573" s="54" t="n">
        <v>850000</v>
      </c>
      <c r="M573" s="54" t="n">
        <v>900000</v>
      </c>
      <c r="N573" s="45" t="n"/>
      <c r="O573" s="45" t="n"/>
      <c r="P573" s="45" t="n"/>
      <c r="Q573" s="45" t="n"/>
      <c r="R573" s="45" t="inlineStr">
        <is>
          <t>Séc măng Weichai 126/ WD615/ WD618/ WD12/ WP10 (3.5K-3-4) - IZ IKAZU</t>
        </is>
      </c>
      <c r="S573" s="61">
        <f>IF(OR('⚙️ BỘ HƠI'!$H$40=0,'⚙️ BỘ HƠI'!$H$2="",$C573="",LEFT($C573,1)="◆"),99999,IF(OR(ISNUMBER(SEARCH('⚙️ BỘ HƠI'!$H$2,$C573)),ISNUMBER(SEARCH($C573,'⚙️ BỘ HƠI'!$H$2))),ROW()-2,99999))</f>
        <v/>
      </c>
    </row>
    <row r="574" ht="24.75" customHeight="1">
      <c r="A574" s="43" t="inlineStr">
        <is>
          <t>HH082066</t>
        </is>
      </c>
      <c r="B574" s="43" t="inlineStr">
        <is>
          <t>WEICHAI</t>
        </is>
      </c>
      <c r="C574" s="43" t="inlineStr">
        <is>
          <t>WD618</t>
        </is>
      </c>
      <c r="D574" s="43" t="inlineStr">
        <is>
          <t>126</t>
        </is>
      </c>
      <c r="E574" s="43" t="n"/>
      <c r="F574" s="43" t="n"/>
      <c r="G574" s="43" t="inlineStr">
        <is>
          <t>3.5K-3-4</t>
        </is>
      </c>
      <c r="H574" s="43" t="inlineStr">
        <is>
          <t>MAHLE</t>
        </is>
      </c>
      <c r="I574" s="43" t="inlineStr">
        <is>
          <t>Máy</t>
        </is>
      </c>
      <c r="J574" s="43" t="n"/>
      <c r="K574" s="53" t="n">
        <v>250000</v>
      </c>
      <c r="L574" s="53" t="n">
        <v>270000</v>
      </c>
      <c r="M574" s="53" t="n">
        <v>300000</v>
      </c>
      <c r="N574" s="43" t="n"/>
      <c r="O574" s="43" t="n"/>
      <c r="P574" s="43" t="inlineStr">
        <is>
          <t>612600030051</t>
        </is>
      </c>
      <c r="Q574" s="43" t="n"/>
      <c r="R574" s="43" t="inlineStr">
        <is>
          <t>Séc măng WD618/ (3.5K-3-4)/ 612600030051 - MAHLE</t>
        </is>
      </c>
      <c r="S574" s="61">
        <f>IF(OR('⚙️ BỘ HƠI'!$H$40=0,'⚙️ BỘ HƠI'!$H$2="",$C574="",LEFT($C574,1)="◆"),99999,IF(OR(ISNUMBER(SEARCH('⚙️ BỘ HƠI'!$H$2,$C574)),ISNUMBER(SEARCH($C574,'⚙️ BỘ HƠI'!$H$2))),ROW()-2,99999))</f>
        <v/>
      </c>
    </row>
    <row r="575" ht="24.75" customHeight="1">
      <c r="A575" s="45" t="inlineStr">
        <is>
          <t>HH082067</t>
        </is>
      </c>
      <c r="B575" s="45" t="inlineStr">
        <is>
          <t>WEICHAI</t>
        </is>
      </c>
      <c r="C575" s="45" t="inlineStr">
        <is>
          <t>WP10</t>
        </is>
      </c>
      <c r="D575" s="45" t="inlineStr">
        <is>
          <t>126</t>
        </is>
      </c>
      <c r="E575" s="45" t="n"/>
      <c r="F575" s="45" t="n"/>
      <c r="G575" s="45" t="inlineStr">
        <is>
          <t>3.5K-3-4</t>
        </is>
      </c>
      <c r="H575" s="45" t="inlineStr">
        <is>
          <t>MAHLE</t>
        </is>
      </c>
      <c r="I575" s="45" t="inlineStr">
        <is>
          <t>Máy</t>
        </is>
      </c>
      <c r="J575" s="45" t="n"/>
      <c r="K575" s="54" t="n">
        <v>280000</v>
      </c>
      <c r="L575" s="54" t="n">
        <v>300000</v>
      </c>
      <c r="M575" s="54" t="n">
        <v>320000</v>
      </c>
      <c r="N575" s="45" t="n"/>
      <c r="O575" s="45" t="n"/>
      <c r="P575" s="45" t="inlineStr">
        <is>
          <t>612600030053</t>
        </is>
      </c>
      <c r="Q575" s="45" t="n"/>
      <c r="R575" s="45" t="inlineStr">
        <is>
          <t>Séc măng WP10 (3.5K-3-4)/ 612600030053 - MAHLE</t>
        </is>
      </c>
      <c r="S575" s="61">
        <f>IF(OR('⚙️ BỘ HƠI'!$H$40=0,'⚙️ BỘ HƠI'!$H$2="",$C575="",LEFT($C575,1)="◆"),99999,IF(OR(ISNUMBER(SEARCH('⚙️ BỘ HƠI'!$H$2,$C575)),ISNUMBER(SEARCH($C575,'⚙️ BỘ HƠI'!$H$2))),ROW()-2,99999))</f>
        <v/>
      </c>
    </row>
    <row r="576" ht="24.75" customHeight="1">
      <c r="A576" s="43" t="inlineStr">
        <is>
          <t>HH083981</t>
        </is>
      </c>
      <c r="B576" s="43" t="inlineStr">
        <is>
          <t>WEICHAI</t>
        </is>
      </c>
      <c r="C576" s="43" t="inlineStr">
        <is>
          <t>WP10.290E32/WD615/-/HENWEIT</t>
        </is>
      </c>
      <c r="D576" s="43" t="inlineStr">
        <is>
          <t>126</t>
        </is>
      </c>
      <c r="E576" s="43" t="n"/>
      <c r="F576" s="43" t="n"/>
      <c r="G576" s="43" t="inlineStr">
        <is>
          <t>3.5K-3-4</t>
        </is>
      </c>
      <c r="H576" s="43" t="n"/>
      <c r="I576" s="43" t="inlineStr">
        <is>
          <t>Máy</t>
        </is>
      </c>
      <c r="J576" s="43" t="n"/>
      <c r="K576" s="53" t="n">
        <v>395000</v>
      </c>
      <c r="L576" s="53" t="n">
        <v>420000</v>
      </c>
      <c r="M576" s="53" t="n">
        <v>450000</v>
      </c>
      <c r="N576" s="43" t="n"/>
      <c r="O576" s="43" t="n"/>
      <c r="P576" s="43" t="inlineStr">
        <is>
          <t>612600030051</t>
        </is>
      </c>
      <c r="Q576" s="43" t="n"/>
      <c r="R576" s="43" t="inlineStr">
        <is>
          <t>Séc măng Weichai 126/ WP10.290E32 (3.5K-3-4)/ 612600030051, WD615 - HENWEIT, R-WC005-00</t>
        </is>
      </c>
      <c r="S576" s="61">
        <f>IF(OR('⚙️ BỘ HƠI'!$H$40=0,'⚙️ BỘ HƠI'!$H$2="",$C576="",LEFT($C576,1)="◆"),99999,IF(OR(ISNUMBER(SEARCH('⚙️ BỘ HƠI'!$H$2,$C576)),ISNUMBER(SEARCH($C576,'⚙️ BỘ HƠI'!$H$2))),ROW()-2,99999))</f>
        <v/>
      </c>
    </row>
    <row r="577" ht="24.75" customHeight="1">
      <c r="A577" s="45" t="inlineStr">
        <is>
          <t>HH082068</t>
        </is>
      </c>
      <c r="B577" s="45" t="inlineStr">
        <is>
          <t>WEICHAI</t>
        </is>
      </c>
      <c r="C577" s="45" t="inlineStr">
        <is>
          <t>WP12</t>
        </is>
      </c>
      <c r="D577" s="45" t="inlineStr">
        <is>
          <t>126</t>
        </is>
      </c>
      <c r="E577" s="45" t="n"/>
      <c r="F577" s="45" t="n"/>
      <c r="G577" s="45" t="inlineStr">
        <is>
          <t>3.5K-3-4</t>
        </is>
      </c>
      <c r="H577" s="45" t="inlineStr">
        <is>
          <t>MAHLE</t>
        </is>
      </c>
      <c r="I577" s="45" t="inlineStr">
        <is>
          <t>Máy</t>
        </is>
      </c>
      <c r="J577" s="45" t="n"/>
      <c r="K577" s="54" t="n">
        <v>280000</v>
      </c>
      <c r="L577" s="54" t="n">
        <v>300000</v>
      </c>
      <c r="M577" s="54" t="n">
        <v>320000</v>
      </c>
      <c r="N577" s="45" t="n"/>
      <c r="O577" s="45" t="n"/>
      <c r="P577" s="45" t="inlineStr">
        <is>
          <t>612600030054</t>
        </is>
      </c>
      <c r="Q577" s="45" t="n"/>
      <c r="R577" s="45" t="inlineStr">
        <is>
          <t>Séc măng WP12 (3.5K-3-4)/ 612600030054 - MAHLE</t>
        </is>
      </c>
      <c r="S577" s="61">
        <f>IF(OR('⚙️ BỘ HƠI'!$H$40=0,'⚙️ BỘ HƠI'!$H$2="",$C577="",LEFT($C577,1)="◆"),99999,IF(OR(ISNUMBER(SEARCH('⚙️ BỘ HƠI'!$H$2,$C577)),ISNUMBER(SEARCH($C577,'⚙️ BỘ HƠI'!$H$2))),ROW()-2,99999))</f>
        <v/>
      </c>
    </row>
    <row r="578" ht="24.75" customHeight="1">
      <c r="A578" s="43" t="inlineStr">
        <is>
          <t>HH084156</t>
        </is>
      </c>
      <c r="B578" s="43" t="inlineStr">
        <is>
          <t>WEICHAI</t>
        </is>
      </c>
      <c r="C578" s="43" t="inlineStr">
        <is>
          <t>WP13/-/HENWEIT</t>
        </is>
      </c>
      <c r="D578" s="43" t="inlineStr">
        <is>
          <t>127</t>
        </is>
      </c>
      <c r="E578" s="43" t="n"/>
      <c r="F578" s="43" t="n"/>
      <c r="G578" s="43" t="inlineStr">
        <is>
          <t>3.5K-3-4</t>
        </is>
      </c>
      <c r="H578" s="43" t="n"/>
      <c r="I578" s="43" t="inlineStr">
        <is>
          <t>Máy</t>
        </is>
      </c>
      <c r="J578" s="43" t="n"/>
      <c r="K578" s="53" t="n">
        <v>300000</v>
      </c>
      <c r="L578" s="53" t="n">
        <v>320000</v>
      </c>
      <c r="M578" s="53" t="n">
        <v>340000</v>
      </c>
      <c r="N578" s="43" t="n"/>
      <c r="O578" s="43" t="n"/>
      <c r="P578" s="43" t="inlineStr">
        <is>
          <t>612700020061</t>
        </is>
      </c>
      <c r="Q578" s="43" t="n"/>
      <c r="R578" s="43" t="inlineStr">
        <is>
          <t>Séc măng Weichai 127/ WP13 (3.5K-3-4)/ 612700020061 - HENWEIT, R-WC006-00</t>
        </is>
      </c>
      <c r="S578" s="61">
        <f>IF(OR('⚙️ BỘ HƠI'!$H$40=0,'⚙️ BỘ HƠI'!$H$2="",$C578="",LEFT($C578,1)="◆"),99999,IF(OR(ISNUMBER(SEARCH('⚙️ BỘ HƠI'!$H$2,$C578)),ISNUMBER(SEARCH($C578,'⚙️ BỘ HƠI'!$H$2))),ROW()-2,99999))</f>
        <v/>
      </c>
    </row>
    <row r="579" ht="24.75" customHeight="1">
      <c r="A579" s="74" t="n"/>
      <c r="B579" s="74" t="n"/>
      <c r="C579" s="75" t="inlineStr">
        <is>
          <t>◆ (chưa rõ hãng)</t>
        </is>
      </c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74" t="n"/>
      <c r="O579" s="74" t="n"/>
      <c r="P579" s="74" t="n"/>
      <c r="Q579" s="74" t="n"/>
      <c r="R579" s="74" t="n"/>
      <c r="S579" s="61" t="n"/>
    </row>
    <row r="580" ht="24.75" customHeight="1">
      <c r="A580" s="43" t="inlineStr">
        <is>
          <t>HH077306</t>
        </is>
      </c>
      <c r="B580" s="43" t="inlineStr">
        <is>
          <t>ISUZU</t>
        </is>
      </c>
      <c r="C580" s="43" t="inlineStr">
        <is>
          <t>3AF1/4AF1/đk</t>
        </is>
      </c>
      <c r="D580" s="43" t="inlineStr">
        <is>
          <t>76</t>
        </is>
      </c>
      <c r="E580" s="43" t="n"/>
      <c r="F580" s="43" t="n"/>
      <c r="G580" s="43" t="inlineStr">
        <is>
          <t>2-2-4</t>
        </is>
      </c>
      <c r="H580" s="43" t="inlineStr">
        <is>
          <t>TP</t>
        </is>
      </c>
      <c r="I580" s="43" t="inlineStr">
        <is>
          <t>Cái</t>
        </is>
      </c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inlineStr">
        <is>
          <t>Séc măng 3AF1/ 4AF1 (2-2-4) đk 76- TP</t>
        </is>
      </c>
      <c r="S580" s="61">
        <f>IF(OR('⚙️ BỘ HƠI'!$H$40=0,'⚙️ BỘ HƠI'!$H$2="",$C580="",LEFT($C580,1)="◆"),99999,IF(OR(ISNUMBER(SEARCH('⚙️ BỘ HƠI'!$H$2,$C580)),ISNUMBER(SEARCH($C580,'⚙️ BỘ HƠI'!$H$2))),ROW()-2,99999))</f>
        <v/>
      </c>
    </row>
    <row r="581" ht="24.75" customHeight="1">
      <c r="A581" s="45" t="inlineStr">
        <is>
          <t>HH079161</t>
        </is>
      </c>
      <c r="B581" s="45" t="inlineStr">
        <is>
          <t>ISUZU</t>
        </is>
      </c>
      <c r="C581" s="45" t="inlineStr">
        <is>
          <t>4FA1/đường/kính</t>
        </is>
      </c>
      <c r="D581" s="45" t="inlineStr">
        <is>
          <t>76</t>
        </is>
      </c>
      <c r="E581" s="45" t="n"/>
      <c r="F581" s="45" t="n"/>
      <c r="G581" s="45" t="inlineStr">
        <is>
          <t>2-2-4</t>
        </is>
      </c>
      <c r="H581" s="45" t="inlineStr">
        <is>
          <t>TP</t>
        </is>
      </c>
      <c r="I581" s="45" t="inlineStr">
        <is>
          <t>Cái</t>
        </is>
      </c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inlineStr">
        <is>
          <t>Séc măng 4FA1 đường kính 76  (2-2-4) - TP</t>
        </is>
      </c>
      <c r="S581" s="61">
        <f>IF(OR('⚙️ BỘ HƠI'!$H$40=0,'⚙️ BỘ HƠI'!$H$2="",$C581="",LEFT($C581,1)="◆"),99999,IF(OR(ISNUMBER(SEARCH('⚙️ BỘ HƠI'!$H$2,$C581)),ISNUMBER(SEARCH($C581,'⚙️ BỘ HƠI'!$H$2))),ROW()-2,99999))</f>
        <v/>
      </c>
    </row>
    <row r="582" ht="24.75" customHeight="1">
      <c r="A582" s="43" t="inlineStr">
        <is>
          <t>HH084141</t>
        </is>
      </c>
      <c r="B582" s="43" t="inlineStr">
        <is>
          <t>MITSUBISHI</t>
        </is>
      </c>
      <c r="C582" s="43" t="inlineStr">
        <is>
          <t>Mitsu/L3E/L2E</t>
        </is>
      </c>
      <c r="D582" s="43" t="inlineStr">
        <is>
          <t>76</t>
        </is>
      </c>
      <c r="E582" s="43" t="n"/>
      <c r="F582" s="43" t="n"/>
      <c r="G582" s="43" t="inlineStr">
        <is>
          <t>2HK-2-3</t>
        </is>
      </c>
      <c r="H582" s="43" t="inlineStr">
        <is>
          <t>HENWEIT R-MI59-00</t>
        </is>
      </c>
      <c r="I582" s="43" t="inlineStr">
        <is>
          <t>Máy</t>
        </is>
      </c>
      <c r="J582" s="43" t="n"/>
      <c r="K582" s="53" t="n">
        <v>130000</v>
      </c>
      <c r="L582" s="53" t="n">
        <v>140000</v>
      </c>
      <c r="M582" s="53" t="n">
        <v>150000</v>
      </c>
      <c r="N582" s="43" t="n"/>
      <c r="O582" s="43" t="n"/>
      <c r="P582" s="43" t="inlineStr">
        <is>
          <t>MM433152</t>
        </is>
      </c>
      <c r="Q582" s="43" t="n"/>
      <c r="R582" s="43" t="inlineStr">
        <is>
          <t>Séc măng Mitsu L3E/ L2E/ 76 (2HK-2-3) MM433152 - HENWEIT R-MI59-00</t>
        </is>
      </c>
      <c r="S582" s="61">
        <f>IF(OR('⚙️ BỘ HƠI'!$H$40=0,'⚙️ BỘ HƠI'!$H$2="",$C582="",LEFT($C582,1)="◆"),99999,IF(OR(ISNUMBER(SEARCH('⚙️ BỘ HƠI'!$H$2,$C582)),ISNUMBER(SEARCH($C582,'⚙️ BỘ HƠI'!$H$2))),ROW()-2,99999))</f>
        <v/>
      </c>
    </row>
    <row r="583" ht="24.75" customHeight="1">
      <c r="A583" s="74" t="n"/>
      <c r="B583" s="74" t="n"/>
      <c r="C583" s="75" t="inlineStr">
        <is>
          <t>◆ PERKINS</t>
        </is>
      </c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74" t="n"/>
      <c r="O583" s="74" t="n"/>
      <c r="P583" s="74" t="n"/>
      <c r="Q583" s="74" t="n"/>
      <c r="R583" s="74" t="n"/>
      <c r="S583" s="61" t="n"/>
    </row>
    <row r="584" ht="24.75" customHeight="1">
      <c r="A584" s="43" t="inlineStr">
        <is>
          <t>HH077508</t>
        </is>
      </c>
      <c r="B584" s="43" t="inlineStr">
        <is>
          <t>PERKINS</t>
        </is>
      </c>
      <c r="C584" s="43" t="n"/>
      <c r="D584" s="43" t="inlineStr">
        <is>
          <t>84</t>
        </is>
      </c>
      <c r="E584" s="43" t="n"/>
      <c r="F584" s="43" t="n"/>
      <c r="G584" s="43" t="inlineStr">
        <is>
          <t>2-1.5-3</t>
        </is>
      </c>
      <c r="H584" s="43" t="inlineStr">
        <is>
          <t>Bepco</t>
        </is>
      </c>
      <c r="I584" s="43" t="inlineStr">
        <is>
          <t>Máy</t>
        </is>
      </c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inlineStr">
        <is>
          <t>Séc măng Perkins 84 (2-1.5-3) - Bepco</t>
        </is>
      </c>
      <c r="S584" s="61">
        <f>IF(OR('⚙️ BỘ HƠI'!$H$40=0,'⚙️ BỘ HƠI'!$H$2="",$C584="",LEFT($C584,1)="◆"),99999,IF(OR(ISNUMBER(SEARCH('⚙️ BỘ HƠI'!$H$2,$C584)),ISNUMBER(SEARCH($C584,'⚙️ BỘ HƠI'!$H$2))),ROW()-2,99999))</f>
        <v/>
      </c>
    </row>
    <row r="585" ht="24.75" customHeight="1">
      <c r="A585" s="45" t="inlineStr">
        <is>
          <t>HH077946</t>
        </is>
      </c>
      <c r="B585" s="45" t="inlineStr">
        <is>
          <t>PERKINS</t>
        </is>
      </c>
      <c r="C585" s="45" t="n"/>
      <c r="D585" s="45" t="inlineStr">
        <is>
          <t>84</t>
        </is>
      </c>
      <c r="E585" s="45" t="n"/>
      <c r="F585" s="45" t="n"/>
      <c r="G585" s="45" t="inlineStr">
        <is>
          <t>2-1.5-3</t>
        </is>
      </c>
      <c r="H585" s="45" t="inlineStr">
        <is>
          <t>IZUMI</t>
        </is>
      </c>
      <c r="I585" s="45" t="inlineStr">
        <is>
          <t>Máy</t>
        </is>
      </c>
      <c r="J585" s="45" t="n"/>
      <c r="K585" s="54" t="n">
        <v>100000</v>
      </c>
      <c r="L585" s="54" t="n">
        <v>110000</v>
      </c>
      <c r="M585" s="54" t="n">
        <v>120000</v>
      </c>
      <c r="N585" s="45" t="n"/>
      <c r="O585" s="45" t="n"/>
      <c r="P585" s="45" t="n"/>
      <c r="Q585" s="45" t="n"/>
      <c r="R585" s="45" t="inlineStr">
        <is>
          <t>Séc măng PERKINS 84 / 2-1.5-3 - IZUMI</t>
        </is>
      </c>
      <c r="S585" s="61">
        <f>IF(OR('⚙️ BỘ HƠI'!$H$40=0,'⚙️ BỘ HƠI'!$H$2="",$C585="",LEFT($C585,1)="◆"),99999,IF(OR(ISNUMBER(SEARCH('⚙️ BỘ HƠI'!$H$2,$C585)),ISNUMBER(SEARCH($C585,'⚙️ BỘ HƠI'!$H$2))),ROW()-2,99999))</f>
        <v/>
      </c>
    </row>
    <row r="586" ht="24.75" customHeight="1">
      <c r="A586" s="43" t="inlineStr">
        <is>
          <t>HH077943</t>
        </is>
      </c>
      <c r="B586" s="43" t="inlineStr">
        <is>
          <t>PERKINS</t>
        </is>
      </c>
      <c r="C586" s="43" t="n"/>
      <c r="D586" s="43" t="inlineStr">
        <is>
          <t>84</t>
        </is>
      </c>
      <c r="E586" s="43" t="n"/>
      <c r="F586" s="43" t="n"/>
      <c r="G586" s="43" t="inlineStr">
        <is>
          <t>2HK-1.5-3</t>
        </is>
      </c>
      <c r="H586" s="43" t="inlineStr">
        <is>
          <t>IZUMI</t>
        </is>
      </c>
      <c r="I586" s="43" t="inlineStr">
        <is>
          <t>Máy</t>
        </is>
      </c>
      <c r="J586" s="43" t="n"/>
      <c r="K586" s="53" t="n">
        <v>100000</v>
      </c>
      <c r="L586" s="53" t="n">
        <v>110000</v>
      </c>
      <c r="M586" s="53" t="n">
        <v>120000</v>
      </c>
      <c r="N586" s="43" t="n"/>
      <c r="O586" s="43" t="n"/>
      <c r="P586" s="43" t="n"/>
      <c r="Q586" s="43" t="n"/>
      <c r="R586" s="43" t="inlineStr">
        <is>
          <t>Séc măng PERKINS 84/ 2HK-1.5-3 - IZUMI</t>
        </is>
      </c>
      <c r="S586" s="61">
        <f>IF(OR('⚙️ BỘ HƠI'!$H$40=0,'⚙️ BỘ HƠI'!$H$2="",$C586="",LEFT($C586,1)="◆"),99999,IF(OR(ISNUMBER(SEARCH('⚙️ BỘ HƠI'!$H$2,$C586)),ISNUMBER(SEARCH($C586,'⚙️ BỘ HƠI'!$H$2))),ROW()-2,99999))</f>
        <v/>
      </c>
    </row>
    <row r="587" ht="24.75" customHeight="1">
      <c r="A587" s="74" t="n"/>
      <c r="B587" s="74" t="n"/>
      <c r="C587" s="75" t="inlineStr">
        <is>
          <t>◆ (chưa rõ hãng)</t>
        </is>
      </c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74" t="n"/>
      <c r="O587" s="74" t="n"/>
      <c r="P587" s="74" t="n"/>
      <c r="Q587" s="74" t="n"/>
      <c r="R587" s="74" t="n"/>
      <c r="S587" s="61" t="n"/>
    </row>
    <row r="588" ht="24.75" customHeight="1">
      <c r="A588" s="43" t="inlineStr">
        <is>
          <t>HH084144</t>
        </is>
      </c>
      <c r="B588" s="43" t="inlineStr">
        <is>
          <t>FORD MAZDA</t>
        </is>
      </c>
      <c r="C588" s="43" t="inlineStr">
        <is>
          <t>Ford/WL-T</t>
        </is>
      </c>
      <c r="D588" s="43" t="inlineStr">
        <is>
          <t>93</t>
        </is>
      </c>
      <c r="E588" s="43" t="n"/>
      <c r="F588" s="43" t="n"/>
      <c r="G588" s="43" t="inlineStr">
        <is>
          <t>2.5-2-3</t>
        </is>
      </c>
      <c r="H588" s="43" t="inlineStr">
        <is>
          <t>HENWEIT R-FD36-00</t>
        </is>
      </c>
      <c r="I588" s="43" t="inlineStr">
        <is>
          <t>Máy</t>
        </is>
      </c>
      <c r="J588" s="43" t="n"/>
      <c r="K588" s="53" t="n">
        <v>130000</v>
      </c>
      <c r="L588" s="53" t="n">
        <v>140000</v>
      </c>
      <c r="M588" s="53" t="n">
        <v>150000</v>
      </c>
      <c r="N588" s="43" t="n"/>
      <c r="O588" s="43" t="n"/>
      <c r="P588" s="43" t="n"/>
      <c r="Q588" s="43" t="n"/>
      <c r="R588" s="43" t="inlineStr">
        <is>
          <t>Séc măng Ford WL-T/ 93 (2.5-2-3) - HENWEIT R-FD36-00</t>
        </is>
      </c>
      <c r="S588" s="61">
        <f>IF(OR('⚙️ BỘ HƠI'!$H$40=0,'⚙️ BỘ HƠI'!$H$2="",$C588="",LEFT($C588,1)="◆"),99999,IF(OR(ISNUMBER(SEARCH('⚙️ BỘ HƠI'!$H$2,$C588)),ISNUMBER(SEARCH($C588,'⚙️ BỘ HƠI'!$H$2))),ROW()-2,99999))</f>
        <v/>
      </c>
    </row>
    <row r="589" ht="24.75" customHeight="1">
      <c r="A589" s="45" t="inlineStr">
        <is>
          <t>HH074704</t>
        </is>
      </c>
      <c r="B589" s="45" t="inlineStr">
        <is>
          <t>MAZDA KIA</t>
        </is>
      </c>
      <c r="C589" s="45" t="inlineStr">
        <is>
          <t>JT/K3000/đường/kính</t>
        </is>
      </c>
      <c r="D589" s="45" t="inlineStr">
        <is>
          <t>98</t>
        </is>
      </c>
      <c r="E589" s="45" t="n"/>
      <c r="F589" s="45" t="n"/>
      <c r="G589" s="45" t="inlineStr">
        <is>
          <t>2-2-3</t>
        </is>
      </c>
      <c r="H589" s="45" t="inlineStr">
        <is>
          <t>TP</t>
        </is>
      </c>
      <c r="I589" s="45" t="inlineStr">
        <is>
          <t>1Máy</t>
        </is>
      </c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inlineStr">
        <is>
          <t>Séc măng JT/K3000 (2-2-3) đường kính 98 - TP</t>
        </is>
      </c>
      <c r="S589" s="61">
        <f>IF(OR('⚙️ BỘ HƠI'!$H$40=0,'⚙️ BỘ HƠI'!$H$2="",$C589="",LEFT($C589,1)="◆"),99999,IF(OR(ISNUMBER(SEARCH('⚙️ BỘ HƠI'!$H$2,$C589)),ISNUMBER(SEARCH($C589,'⚙️ BỘ HƠI'!$H$2))),ROW()-2,99999))</f>
        <v/>
      </c>
    </row>
    <row r="590" ht="24.75" customHeight="1">
      <c r="A590" s="74" t="n"/>
      <c r="B590" s="74" t="n"/>
      <c r="C590" s="75" t="inlineStr">
        <is>
          <t>◆ DEUTZ</t>
        </is>
      </c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61" t="n"/>
    </row>
    <row r="591" ht="24.75" customHeight="1">
      <c r="A591" s="45" t="inlineStr">
        <is>
          <t>HH078330</t>
        </is>
      </c>
      <c r="B591" s="45" t="inlineStr">
        <is>
          <t>DEUTZ</t>
        </is>
      </c>
      <c r="C591" s="45" t="inlineStr">
        <is>
          <t>VOLVO/D6D/D6E/-/ART</t>
        </is>
      </c>
      <c r="D591" s="45" t="inlineStr">
        <is>
          <t>98</t>
        </is>
      </c>
      <c r="E591" s="45" t="n"/>
      <c r="F591" s="45" t="n"/>
      <c r="G591" s="45" t="inlineStr">
        <is>
          <t>3K-2-3</t>
        </is>
      </c>
      <c r="H591" s="45" t="n"/>
      <c r="I591" s="45" t="inlineStr">
        <is>
          <t>Máy</t>
        </is>
      </c>
      <c r="J591" s="45" t="n"/>
      <c r="K591" s="54" t="n">
        <v>200000</v>
      </c>
      <c r="L591" s="54" t="n">
        <v>220000</v>
      </c>
      <c r="M591" s="54" t="n">
        <v>250000</v>
      </c>
      <c r="N591" s="45" t="n"/>
      <c r="O591" s="45" t="n"/>
      <c r="P591" s="45" t="inlineStr">
        <is>
          <t>BF6M2013</t>
        </is>
      </c>
      <c r="Q591" s="45" t="n"/>
      <c r="R591" s="45" t="inlineStr">
        <is>
          <t>Séc măng BF6M2013 / BF4M2013 / DEUTZ 98/ VOLVO D6D/ D6E (3K-2-3) - ART 13509801-00</t>
        </is>
      </c>
      <c r="S591" s="61">
        <f>IF(OR('⚙️ BỘ HƠI'!$H$40=0,'⚙️ BỘ HƠI'!$H$2="",$C591="",LEFT($C591,1)="◆"),99999,IF(OR(ISNUMBER(SEARCH('⚙️ BỘ HƠI'!$H$2,$C591)),ISNUMBER(SEARCH($C591,'⚙️ BỘ HƠI'!$H$2))),ROW()-2,99999))</f>
        <v/>
      </c>
    </row>
    <row r="592" ht="24.75" customHeight="1">
      <c r="A592" s="74" t="n"/>
      <c r="B592" s="74" t="n"/>
      <c r="C592" s="75" t="inlineStr">
        <is>
          <t>◆ PERKINS</t>
        </is>
      </c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61" t="n"/>
    </row>
    <row r="593" ht="24.75" customHeight="1">
      <c r="A593" s="45" t="inlineStr">
        <is>
          <t>HH082916</t>
        </is>
      </c>
      <c r="B593" s="45" t="inlineStr">
        <is>
          <t>PERKINS</t>
        </is>
      </c>
      <c r="C593" s="45" t="n"/>
      <c r="D593" s="45" t="inlineStr">
        <is>
          <t>100</t>
        </is>
      </c>
      <c r="E593" s="45" t="n"/>
      <c r="F593" s="45" t="n"/>
      <c r="G593" s="45" t="inlineStr">
        <is>
          <t>2.5-2.5-4</t>
        </is>
      </c>
      <c r="H593" s="45" t="inlineStr">
        <is>
          <t>HENWEIT</t>
        </is>
      </c>
      <c r="I593" s="45" t="inlineStr">
        <is>
          <t>Máy</t>
        </is>
      </c>
      <c r="J593" s="45" t="n"/>
      <c r="K593" s="54" t="n">
        <v>150000</v>
      </c>
      <c r="L593" s="54" t="n">
        <v>160000</v>
      </c>
      <c r="M593" s="54" t="n">
        <v>170000</v>
      </c>
      <c r="N593" s="45" t="n"/>
      <c r="O593" s="45" t="n"/>
      <c r="P593" s="45" t="inlineStr">
        <is>
          <t>4181A019</t>
        </is>
      </c>
      <c r="Q593" s="45" t="n"/>
      <c r="R593" s="45" t="inlineStr">
        <is>
          <t>Séc măng PERKINS 100/ 2.5-2.5-4 (4181A019) - HENWEIT</t>
        </is>
      </c>
      <c r="S593" s="61">
        <f>IF(OR('⚙️ BỘ HƠI'!$H$40=0,'⚙️ BỘ HƠI'!$H$2="",$C593="",LEFT($C593,1)="◆"),99999,IF(OR(ISNUMBER(SEARCH('⚙️ BỘ HƠI'!$H$2,$C593)),ISNUMBER(SEARCH($C593,'⚙️ BỘ HƠI'!$H$2))),ROW()-2,99999))</f>
        <v/>
      </c>
    </row>
    <row r="594" ht="24.75" customHeight="1">
      <c r="A594" s="43" t="inlineStr">
        <is>
          <t>HH075949</t>
        </is>
      </c>
      <c r="B594" s="43" t="inlineStr">
        <is>
          <t>PERKINS</t>
        </is>
      </c>
      <c r="C594" s="43" t="n"/>
      <c r="D594" s="43" t="inlineStr">
        <is>
          <t>100</t>
        </is>
      </c>
      <c r="E594" s="43" t="n"/>
      <c r="F594" s="43" t="n"/>
      <c r="G594" s="43" t="inlineStr">
        <is>
          <t>3.5K-2.5-3.5</t>
        </is>
      </c>
      <c r="H594" s="43" t="inlineStr">
        <is>
          <t>ART</t>
        </is>
      </c>
      <c r="I594" s="43" t="inlineStr">
        <is>
          <t>Máy</t>
        </is>
      </c>
      <c r="J594" s="43" t="n"/>
      <c r="K594" s="53" t="n">
        <v>200000</v>
      </c>
      <c r="L594" s="53" t="n">
        <v>220000</v>
      </c>
      <c r="M594" s="53" t="n">
        <v>230000</v>
      </c>
      <c r="N594" s="43" t="n"/>
      <c r="O594" s="43" t="n"/>
      <c r="P594" s="43" t="inlineStr">
        <is>
          <t>18510004</t>
        </is>
      </c>
      <c r="Q594" s="43" t="n"/>
      <c r="R594" s="43" t="inlineStr">
        <is>
          <t>Séc măng PERKINS 100/ 3.5K-2.5-3.5 (18510004) - ART</t>
        </is>
      </c>
      <c r="S594" s="61">
        <f>IF(OR('⚙️ BỘ HƠI'!$H$40=0,'⚙️ BỘ HƠI'!$H$2="",$C594="",LEFT($C594,1)="◆"),99999,IF(OR(ISNUMBER(SEARCH('⚙️ BỘ HƠI'!$H$2,$C594)),ISNUMBER(SEARCH($C594,'⚙️ BỘ HƠI'!$H$2))),ROW()-2,99999))</f>
        <v/>
      </c>
    </row>
    <row r="595" ht="24.75" customHeight="1">
      <c r="A595" s="45" t="inlineStr">
        <is>
          <t>HH075947</t>
        </is>
      </c>
      <c r="B595" s="45" t="inlineStr">
        <is>
          <t>PERKINS</t>
        </is>
      </c>
      <c r="C595" s="45" t="n"/>
      <c r="D595" s="45" t="inlineStr">
        <is>
          <t>100</t>
        </is>
      </c>
      <c r="E595" s="45" t="n"/>
      <c r="F595" s="45" t="n"/>
      <c r="G595" s="45" t="inlineStr">
        <is>
          <t>3K-2.5-4</t>
        </is>
      </c>
      <c r="H595" s="45" t="inlineStr">
        <is>
          <t>ART</t>
        </is>
      </c>
      <c r="I595" s="45" t="inlineStr">
        <is>
          <t>Máy</t>
        </is>
      </c>
      <c r="J595" s="45" t="n"/>
      <c r="K595" s="54" t="n">
        <v>190000</v>
      </c>
      <c r="L595" s="54" t="n">
        <v>200000</v>
      </c>
      <c r="M595" s="54" t="n">
        <v>220000</v>
      </c>
      <c r="N595" s="45" t="n"/>
      <c r="O595" s="45" t="n"/>
      <c r="P595" s="45" t="inlineStr">
        <is>
          <t>18510001</t>
        </is>
      </c>
      <c r="Q595" s="45" t="n"/>
      <c r="R595" s="45" t="inlineStr">
        <is>
          <t>Séc măng PERKINS 100/ 3K-2.5-4 (18510001) - ART</t>
        </is>
      </c>
      <c r="S595" s="61">
        <f>IF(OR('⚙️ BỘ HƠI'!$H$40=0,'⚙️ BỘ HƠI'!$H$2="",$C595="",LEFT($C595,1)="◆"),99999,IF(OR(ISNUMBER(SEARCH('⚙️ BỘ HƠI'!$H$2,$C595)),ISNUMBER(SEARCH($C595,'⚙️ BỘ HƠI'!$H$2))),ROW()-2,99999))</f>
        <v/>
      </c>
    </row>
    <row r="596" ht="24.75" customHeight="1">
      <c r="A596" s="74" t="n"/>
      <c r="B596" s="74" t="n"/>
      <c r="C596" s="75" t="inlineStr">
        <is>
          <t>◆ DEUTZ</t>
        </is>
      </c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61" t="n"/>
    </row>
    <row r="597" ht="24.75" customHeight="1">
      <c r="A597" s="45" t="inlineStr">
        <is>
          <t>HH083297</t>
        </is>
      </c>
      <c r="B597" s="45" t="inlineStr">
        <is>
          <t>DEUTZ</t>
        </is>
      </c>
      <c r="C597" s="45" t="inlineStr">
        <is>
          <t>-/HENWEIT</t>
        </is>
      </c>
      <c r="D597" s="45" t="inlineStr">
        <is>
          <t>100</t>
        </is>
      </c>
      <c r="E597" s="45" t="n"/>
      <c r="F597" s="45" t="n"/>
      <c r="G597" s="45" t="inlineStr">
        <is>
          <t>3K-2.5-2.5-5</t>
        </is>
      </c>
      <c r="H597" s="45" t="n"/>
      <c r="I597" s="45" t="inlineStr">
        <is>
          <t>Máy</t>
        </is>
      </c>
      <c r="J597" s="45" t="n"/>
      <c r="K597" s="54" t="n">
        <v>150000</v>
      </c>
      <c r="L597" s="54" t="n">
        <v>160000</v>
      </c>
      <c r="M597" s="54" t="n">
        <v>170000</v>
      </c>
      <c r="N597" s="45" t="n"/>
      <c r="O597" s="45" t="n"/>
      <c r="P597" s="45" t="inlineStr">
        <is>
          <t>BF6L912</t>
        </is>
      </c>
      <c r="Q597" s="45" t="n"/>
      <c r="R597" s="45" t="inlineStr">
        <is>
          <t>Séc măng Deutz 100/ BF6L912 (3K-2.5-2.5-5) - HENWEIT/ R-DZ01-00-1</t>
        </is>
      </c>
      <c r="S597" s="61">
        <f>IF(OR('⚙️ BỘ HƠI'!$H$40=0,'⚙️ BỘ HƠI'!$H$2="",$C597="",LEFT($C597,1)="◆"),99999,IF(OR(ISNUMBER(SEARCH('⚙️ BỘ HƠI'!$H$2,$C597)),ISNUMBER(SEARCH($C597,'⚙️ BỘ HƠI'!$H$2))),ROW()-2,99999))</f>
        <v/>
      </c>
    </row>
    <row r="598" ht="24.75" customHeight="1">
      <c r="A598" s="74" t="n"/>
      <c r="B598" s="74" t="n"/>
      <c r="C598" s="75" t="inlineStr">
        <is>
          <t>◆ PERKINS</t>
        </is>
      </c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61" t="n"/>
    </row>
    <row r="599" ht="24.75" customHeight="1">
      <c r="A599" s="45" t="inlineStr">
        <is>
          <t>HH083647</t>
        </is>
      </c>
      <c r="B599" s="45" t="inlineStr">
        <is>
          <t>PERKINS</t>
        </is>
      </c>
      <c r="C599" s="45" t="inlineStr">
        <is>
          <t>1006/1004</t>
        </is>
      </c>
      <c r="D599" s="45" t="inlineStr">
        <is>
          <t>100</t>
        </is>
      </c>
      <c r="E599" s="45" t="n"/>
      <c r="F599" s="45" t="n"/>
      <c r="G599" s="45" t="inlineStr">
        <is>
          <t>3K-2.5-4</t>
        </is>
      </c>
      <c r="H599" s="45" t="inlineStr">
        <is>
          <t>HENWEIT</t>
        </is>
      </c>
      <c r="I599" s="45" t="inlineStr">
        <is>
          <t>Máy</t>
        </is>
      </c>
      <c r="J599" s="45" t="n"/>
      <c r="K599" s="54" t="n">
        <v>140000</v>
      </c>
      <c r="L599" s="54" t="n">
        <v>160000</v>
      </c>
      <c r="M599" s="54" t="n">
        <v>180000</v>
      </c>
      <c r="N599" s="45" t="n"/>
      <c r="O599" s="45" t="n"/>
      <c r="P599" s="45" t="inlineStr">
        <is>
          <t>4181A021</t>
        </is>
      </c>
      <c r="Q599" s="45" t="n"/>
      <c r="R599" s="45" t="inlineStr">
        <is>
          <t>Séc măng PERKINS 100/ 4181A021/ 3K-2.5-4 (1006/ 1004) - HENWEIT</t>
        </is>
      </c>
      <c r="S599" s="61">
        <f>IF(OR('⚙️ BỘ HƠI'!$H$40=0,'⚙️ BỘ HƠI'!$H$2="",$C599="",LEFT($C599,1)="◆"),99999,IF(OR(ISNUMBER(SEARCH('⚙️ BỘ HƠI'!$H$2,$C599)),ISNUMBER(SEARCH($C599,'⚙️ BỘ HƠI'!$H$2))),ROW()-2,99999))</f>
        <v/>
      </c>
    </row>
    <row r="600" ht="24.75" customHeight="1">
      <c r="A600" s="74" t="n"/>
      <c r="B600" s="74" t="n"/>
      <c r="C600" s="75" t="inlineStr">
        <is>
          <t>◆ DEUTZ</t>
        </is>
      </c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61" t="n"/>
    </row>
    <row r="601" ht="24.75" customHeight="1">
      <c r="A601" s="45" t="inlineStr">
        <is>
          <t>HH072272</t>
        </is>
      </c>
      <c r="B601" s="45" t="inlineStr">
        <is>
          <t>DEUTZ</t>
        </is>
      </c>
      <c r="C601" s="45" t="inlineStr">
        <is>
          <t>FL912</t>
        </is>
      </c>
      <c r="D601" s="45" t="inlineStr">
        <is>
          <t>100</t>
        </is>
      </c>
      <c r="E601" s="45" t="n"/>
      <c r="F601" s="45" t="n"/>
      <c r="G601" s="45" t="inlineStr">
        <is>
          <t>3K-2-3.5</t>
        </is>
      </c>
      <c r="H601" s="45" t="inlineStr">
        <is>
          <t>HENWEIT</t>
        </is>
      </c>
      <c r="I601" s="45" t="inlineStr">
        <is>
          <t>1Máy</t>
        </is>
      </c>
      <c r="J601" s="45" t="n"/>
      <c r="K601" s="54" t="n">
        <v>150000</v>
      </c>
      <c r="L601" s="54" t="n">
        <v>160000</v>
      </c>
      <c r="M601" s="54" t="n">
        <v>200000</v>
      </c>
      <c r="N601" s="45" t="n"/>
      <c r="O601" s="45" t="n"/>
      <c r="P601" s="45" t="inlineStr">
        <is>
          <t>09901N0</t>
        </is>
      </c>
      <c r="Q601" s="45" t="n"/>
      <c r="R601" s="45" t="inlineStr">
        <is>
          <t>Séc măng Deutz FL912/ 09901N0 (3K-2-3.5), BF6L912, BF4L912 - HENWEIT</t>
        </is>
      </c>
      <c r="S601" s="61">
        <f>IF(OR('⚙️ BỘ HƠI'!$H$40=0,'⚙️ BỘ HƠI'!$H$2="",$C601="",LEFT($C601,1)="◆"),99999,IF(OR(ISNUMBER(SEARCH('⚙️ BỘ HƠI'!$H$2,$C601)),ISNUMBER(SEARCH($C601,'⚙️ BỘ HƠI'!$H$2))),ROW()-2,99999))</f>
        <v/>
      </c>
    </row>
    <row r="602" ht="24.75" customHeight="1">
      <c r="A602" s="43" t="inlineStr">
        <is>
          <t>HH077169</t>
        </is>
      </c>
      <c r="B602" s="43" t="inlineStr">
        <is>
          <t>DEUTZ</t>
        </is>
      </c>
      <c r="C602" s="43" t="inlineStr">
        <is>
          <t>-/ART</t>
        </is>
      </c>
      <c r="D602" s="43" t="inlineStr">
        <is>
          <t>101</t>
        </is>
      </c>
      <c r="E602" s="43" t="n"/>
      <c r="F602" s="43" t="n"/>
      <c r="G602" s="43" t="inlineStr">
        <is>
          <t>2.5K-2-3</t>
        </is>
      </c>
      <c r="H602" s="43" t="n"/>
      <c r="I602" s="43" t="inlineStr">
        <is>
          <t>Máy</t>
        </is>
      </c>
      <c r="J602" s="43" t="n"/>
      <c r="K602" s="53" t="n">
        <v>250000</v>
      </c>
      <c r="L602" s="53" t="n">
        <v>270000</v>
      </c>
      <c r="M602" s="53" t="n">
        <v>300000</v>
      </c>
      <c r="N602" s="43" t="n"/>
      <c r="O602" s="43" t="n"/>
      <c r="P602" s="43" t="inlineStr">
        <is>
          <t>BF4M2012</t>
        </is>
      </c>
      <c r="Q602" s="43" t="n"/>
      <c r="R602" s="43" t="inlineStr">
        <is>
          <t>Séc măng BF4M2012/BF6M2012 (Deutz 101) (2.5K-2-3) - ART 13510101</t>
        </is>
      </c>
      <c r="S602" s="61">
        <f>IF(OR('⚙️ BỘ HƠI'!$H$40=0,'⚙️ BỘ HƠI'!$H$2="",$C602="",LEFT($C602,1)="◆"),99999,IF(OR(ISNUMBER(SEARCH('⚙️ BỘ HƠI'!$H$2,$C602)),ISNUMBER(SEARCH($C602,'⚙️ BỘ HƠI'!$H$2))),ROW()-2,99999))</f>
        <v/>
      </c>
    </row>
    <row r="603" ht="24.75" customHeight="1">
      <c r="A603" s="45" t="inlineStr">
        <is>
          <t>HH078030</t>
        </is>
      </c>
      <c r="B603" s="45" t="inlineStr">
        <is>
          <t>DEUTZ</t>
        </is>
      </c>
      <c r="C603" s="45" t="inlineStr">
        <is>
          <t>-/ART</t>
        </is>
      </c>
      <c r="D603" s="45" t="inlineStr">
        <is>
          <t>102</t>
        </is>
      </c>
      <c r="E603" s="45" t="n"/>
      <c r="F603" s="45" t="n"/>
      <c r="G603" s="45" t="inlineStr">
        <is>
          <t>3K-3K-3.5</t>
        </is>
      </c>
      <c r="H603" s="45" t="n"/>
      <c r="I603" s="45" t="inlineStr">
        <is>
          <t>Máy</t>
        </is>
      </c>
      <c r="J603" s="45" t="n"/>
      <c r="K603" s="54" t="n">
        <v>200000</v>
      </c>
      <c r="L603" s="54" t="n">
        <v>250000</v>
      </c>
      <c r="M603" s="54" t="n">
        <v>300000</v>
      </c>
      <c r="N603" s="45" t="n"/>
      <c r="O603" s="45" t="n"/>
      <c r="P603" s="45" t="inlineStr">
        <is>
          <t>BF6L913</t>
        </is>
      </c>
      <c r="Q603" s="45" t="n"/>
      <c r="R603" s="45" t="inlineStr">
        <is>
          <t>Séc măng BF6L913 / BF4L913 / DEUTZ 102 (3K-3K-3.5) - ART 13510205</t>
        </is>
      </c>
      <c r="S603" s="61">
        <f>IF(OR('⚙️ BỘ HƠI'!$H$40=0,'⚙️ BỘ HƠI'!$H$2="",$C603="",LEFT($C603,1)="◆"),99999,IF(OR(ISNUMBER(SEARCH('⚙️ BỘ HƠI'!$H$2,$C603)),ISNUMBER(SEARCH($C603,'⚙️ BỘ HƠI'!$H$2))),ROW()-2,99999))</f>
        <v/>
      </c>
    </row>
    <row r="604" ht="24.75" customHeight="1">
      <c r="A604" s="74" t="n"/>
      <c r="B604" s="74" t="n"/>
      <c r="C604" s="75" t="inlineStr">
        <is>
          <t>◆ (chưa rõ hãng)</t>
        </is>
      </c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61" t="n"/>
    </row>
    <row r="605" ht="24.75" customHeight="1">
      <c r="A605" s="45" t="inlineStr">
        <is>
          <t>HH076676</t>
        </is>
      </c>
      <c r="B605" s="45" t="inlineStr">
        <is>
          <t>JOHN DEERE</t>
        </is>
      </c>
      <c r="C605" s="45" t="inlineStr">
        <is>
          <t>John/Deere/ART</t>
        </is>
      </c>
      <c r="D605" s="45" t="inlineStr">
        <is>
          <t>102</t>
        </is>
      </c>
      <c r="E605" s="45" t="n"/>
      <c r="F605" s="45" t="n"/>
      <c r="G605" s="45" t="inlineStr">
        <is>
          <t>3.17K-2.38-5</t>
        </is>
      </c>
      <c r="H605" s="45" t="n"/>
      <c r="I605" s="45" t="inlineStr">
        <is>
          <t>Máy</t>
        </is>
      </c>
      <c r="J605" s="45" t="n"/>
      <c r="K605" s="54" t="n">
        <v>170000</v>
      </c>
      <c r="L605" s="54" t="n">
        <v>180000</v>
      </c>
      <c r="M605" s="54" t="n">
        <v>200000</v>
      </c>
      <c r="N605" s="45" t="n"/>
      <c r="O605" s="45" t="n"/>
      <c r="P605" s="45" t="inlineStr">
        <is>
          <t>16010201-00</t>
        </is>
      </c>
      <c r="Q605" s="45" t="n"/>
      <c r="R605" s="45" t="inlineStr">
        <is>
          <t>Séc măng John Deere 102 (3.17K-2.38-5) (16010201-00) ART</t>
        </is>
      </c>
      <c r="S605" s="61">
        <f>IF(OR('⚙️ BỘ HƠI'!$H$40=0,'⚙️ BỘ HƠI'!$H$2="",$C605="",LEFT($C605,1)="◆"),99999,IF(OR(ISNUMBER(SEARCH('⚙️ BỘ HƠI'!$H$2,$C605)),ISNUMBER(SEARCH($C605,'⚙️ BỘ HƠI'!$H$2))),ROW()-2,99999))</f>
        <v/>
      </c>
    </row>
    <row r="606" ht="24.75" customHeight="1">
      <c r="A606" s="74" t="n"/>
      <c r="B606" s="74" t="n"/>
      <c r="C606" s="75" t="inlineStr">
        <is>
          <t>◆ PERKINS</t>
        </is>
      </c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61" t="n"/>
    </row>
    <row r="607" ht="24.75" customHeight="1">
      <c r="A607" s="45" t="inlineStr">
        <is>
          <t>HH075951</t>
        </is>
      </c>
      <c r="B607" s="45" t="inlineStr">
        <is>
          <t>PERKINS</t>
        </is>
      </c>
      <c r="C607" s="45" t="n"/>
      <c r="D607" s="45" t="inlineStr">
        <is>
          <t>105</t>
        </is>
      </c>
      <c r="E607" s="45" t="n"/>
      <c r="F607" s="45" t="n"/>
      <c r="G607" s="45" t="inlineStr">
        <is>
          <t>2.5-2.5-3.5</t>
        </is>
      </c>
      <c r="H607" s="45" t="inlineStr">
        <is>
          <t>ART</t>
        </is>
      </c>
      <c r="I607" s="45" t="inlineStr">
        <is>
          <t>Máy</t>
        </is>
      </c>
      <c r="J607" s="45" t="n"/>
      <c r="K607" s="54" t="n">
        <v>230000</v>
      </c>
      <c r="L607" s="54" t="n">
        <v>230000</v>
      </c>
      <c r="M607" s="54" t="n">
        <v>240000</v>
      </c>
      <c r="N607" s="45" t="n"/>
      <c r="O607" s="45" t="n"/>
      <c r="P607" s="45" t="inlineStr">
        <is>
          <t>18510502</t>
        </is>
      </c>
      <c r="Q607" s="45" t="n"/>
      <c r="R607" s="45" t="inlineStr">
        <is>
          <t>Séc măng PERKINS 105/ 2.5-2.5-3.5 (18510502) - ART</t>
        </is>
      </c>
      <c r="S607" s="61">
        <f>IF(OR('⚙️ BỘ HƠI'!$H$40=0,'⚙️ BỘ HƠI'!$H$2="",$C607="",LEFT($C607,1)="◆"),99999,IF(OR(ISNUMBER(SEARCH('⚙️ BỘ HƠI'!$H$2,$C607)),ISNUMBER(SEARCH($C607,'⚙️ BỘ HƠI'!$H$2))),ROW()-2,99999))</f>
        <v/>
      </c>
    </row>
    <row r="608" ht="24.75" customHeight="1">
      <c r="A608" s="43" t="inlineStr">
        <is>
          <t>HH075950</t>
        </is>
      </c>
      <c r="B608" s="43" t="inlineStr">
        <is>
          <t>PERKINS</t>
        </is>
      </c>
      <c r="C608" s="43" t="n"/>
      <c r="D608" s="43" t="inlineStr">
        <is>
          <t>105</t>
        </is>
      </c>
      <c r="E608" s="43" t="n"/>
      <c r="F608" s="43" t="n"/>
      <c r="G608" s="43" t="inlineStr">
        <is>
          <t>3.5K-2.5-3.5</t>
        </is>
      </c>
      <c r="H608" s="43" t="inlineStr">
        <is>
          <t>ART</t>
        </is>
      </c>
      <c r="I608" s="43" t="inlineStr">
        <is>
          <t>Máy</t>
        </is>
      </c>
      <c r="J608" s="43" t="n"/>
      <c r="K608" s="53" t="n">
        <v>240000</v>
      </c>
      <c r="L608" s="53" t="n">
        <v>260000</v>
      </c>
      <c r="M608" s="53" t="n">
        <v>280000</v>
      </c>
      <c r="N608" s="43" t="n"/>
      <c r="O608" s="43" t="n"/>
      <c r="P608" s="43" t="inlineStr">
        <is>
          <t>18510501</t>
        </is>
      </c>
      <c r="Q608" s="43" t="n"/>
      <c r="R608" s="43" t="inlineStr">
        <is>
          <t>Séc măng PERKINS 105/ 3.5K-2.5-3.5 (18510501) - ART</t>
        </is>
      </c>
      <c r="S608" s="61">
        <f>IF(OR('⚙️ BỘ HƠI'!$H$40=0,'⚙️ BỘ HƠI'!$H$2="",$C608="",LEFT($C608,1)="◆"),99999,IF(OR(ISNUMBER(SEARCH('⚙️ BỘ HƠI'!$H$2,$C608)),ISNUMBER(SEARCH($C608,'⚙️ BỘ HƠI'!$H$2))),ROW()-2,99999))</f>
        <v/>
      </c>
    </row>
    <row r="609" ht="24.75" customHeight="1">
      <c r="A609" s="45" t="inlineStr">
        <is>
          <t>HH075952</t>
        </is>
      </c>
      <c r="B609" s="45" t="inlineStr">
        <is>
          <t>PERKINS</t>
        </is>
      </c>
      <c r="C609" s="45" t="n"/>
      <c r="D609" s="45" t="inlineStr">
        <is>
          <t>105</t>
        </is>
      </c>
      <c r="E609" s="45" t="n"/>
      <c r="F609" s="45" t="n"/>
      <c r="G609" s="45" t="inlineStr">
        <is>
          <t>3K-2.5-3</t>
        </is>
      </c>
      <c r="H609" s="45" t="inlineStr">
        <is>
          <t>ART</t>
        </is>
      </c>
      <c r="I609" s="45" t="inlineStr">
        <is>
          <t>Máy</t>
        </is>
      </c>
      <c r="J609" s="45" t="n"/>
      <c r="K609" s="54" t="n">
        <v>240000</v>
      </c>
      <c r="L609" s="54" t="n">
        <v>260000</v>
      </c>
      <c r="M609" s="54" t="n">
        <v>280000</v>
      </c>
      <c r="N609" s="45" t="n"/>
      <c r="O609" s="45" t="n"/>
      <c r="P609" s="45" t="inlineStr">
        <is>
          <t>18510503</t>
        </is>
      </c>
      <c r="Q609" s="45" t="n"/>
      <c r="R609" s="45" t="inlineStr">
        <is>
          <t>Séc măng PERKINS 105/ 3K-2.5-3 ( 18510503) - ART</t>
        </is>
      </c>
      <c r="S609" s="61">
        <f>IF(OR('⚙️ BỘ HƠI'!$H$40=0,'⚙️ BỘ HƠI'!$H$2="",$C609="",LEFT($C609,1)="◆"),99999,IF(OR(ISNUMBER(SEARCH('⚙️ BỘ HƠI'!$H$2,$C609)),ISNUMBER(SEARCH($C609,'⚙️ BỘ HƠI'!$H$2))),ROW()-2,99999))</f>
        <v/>
      </c>
    </row>
    <row r="610" ht="24.75" customHeight="1">
      <c r="A610" s="74" t="n"/>
      <c r="B610" s="74" t="n"/>
      <c r="C610" s="75" t="inlineStr">
        <is>
          <t>◆ (chưa rõ hãng)</t>
        </is>
      </c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61" t="n"/>
    </row>
    <row r="611" ht="24.75" customHeight="1">
      <c r="A611" s="45" t="inlineStr">
        <is>
          <t>HH080053</t>
        </is>
      </c>
      <c r="B611" s="45" t="inlineStr">
        <is>
          <t>CATERPILLAR</t>
        </is>
      </c>
      <c r="C611" s="45" t="inlineStr">
        <is>
          <t>3116/CAT/-/ART</t>
        </is>
      </c>
      <c r="D611" s="45" t="inlineStr">
        <is>
          <t>105</t>
        </is>
      </c>
      <c r="E611" s="45" t="n"/>
      <c r="F611" s="45" t="n"/>
      <c r="G611" s="45" t="inlineStr">
        <is>
          <t>3.16K-3.16K-4</t>
        </is>
      </c>
      <c r="H611" s="45" t="n"/>
      <c r="I611" s="45" t="inlineStr">
        <is>
          <t>Máy</t>
        </is>
      </c>
      <c r="J611" s="45" t="n"/>
      <c r="K611" s="54" t="n">
        <v>260000</v>
      </c>
      <c r="L611" s="54" t="n">
        <v>275000</v>
      </c>
      <c r="M611" s="54" t="n">
        <v>300000</v>
      </c>
      <c r="N611" s="45" t="n"/>
      <c r="O611" s="45" t="n"/>
      <c r="P611" s="45" t="inlineStr">
        <is>
          <t>12210501</t>
        </is>
      </c>
      <c r="Q611" s="45" t="n"/>
      <c r="R611" s="45" t="inlineStr">
        <is>
          <t>Séc măng 3116 / CAT 105 (3.16K-3.16K-4) - ART 12210501</t>
        </is>
      </c>
      <c r="S611" s="61">
        <f>IF(OR('⚙️ BỘ HƠI'!$H$40=0,'⚙️ BỘ HƠI'!$H$2="",$C611="",LEFT($C611,1)="◆"),99999,IF(OR(ISNUMBER(SEARCH('⚙️ BỘ HƠI'!$H$2,$C611)),ISNUMBER(SEARCH($C611,'⚙️ BỘ HƠI'!$H$2))),ROW()-2,99999))</f>
        <v/>
      </c>
    </row>
    <row r="612" ht="24.75" customHeight="1">
      <c r="A612" s="74" t="n"/>
      <c r="B612" s="74" t="n"/>
      <c r="C612" s="75" t="inlineStr">
        <is>
          <t>◆ DEUTZ</t>
        </is>
      </c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61" t="n"/>
    </row>
    <row r="613" ht="24.75" customHeight="1">
      <c r="A613" s="45" t="inlineStr">
        <is>
          <t>HH077170</t>
        </is>
      </c>
      <c r="B613" s="45" t="inlineStr">
        <is>
          <t>DEUTZ</t>
        </is>
      </c>
      <c r="C613" s="45" t="inlineStr">
        <is>
          <t>VOLVO/D7D/-/ART</t>
        </is>
      </c>
      <c r="D613" s="45" t="inlineStr">
        <is>
          <t>108</t>
        </is>
      </c>
      <c r="E613" s="45" t="n"/>
      <c r="F613" s="45" t="n"/>
      <c r="G613" s="45" t="inlineStr">
        <is>
          <t>3K-2-3.5</t>
        </is>
      </c>
      <c r="H613" s="45" t="n"/>
      <c r="I613" s="45" t="inlineStr">
        <is>
          <t>Máy</t>
        </is>
      </c>
      <c r="J613" s="45" t="n"/>
      <c r="K613" s="54" t="n">
        <v>280000</v>
      </c>
      <c r="L613" s="54" t="n">
        <v>300000</v>
      </c>
      <c r="M613" s="54" t="n">
        <v>320000</v>
      </c>
      <c r="N613" s="45" t="n"/>
      <c r="O613" s="45" t="n"/>
      <c r="P613" s="45" t="inlineStr">
        <is>
          <t>BF6M1013</t>
        </is>
      </c>
      <c r="Q613" s="45" t="n"/>
      <c r="R613" s="45" t="inlineStr">
        <is>
          <t>Séc măng BF6M1013/ BF4M1013 (3K-2-3.5)/ DEUTZ 108/ VOLVO D7D - ART 13510801</t>
        </is>
      </c>
      <c r="S613" s="61">
        <f>IF(OR('⚙️ BỘ HƠI'!$H$40=0,'⚙️ BỘ HƠI'!$H$2="",$C613="",LEFT($C613,1)="◆"),99999,IF(OR(ISNUMBER(SEARCH('⚙️ BỘ HƠI'!$H$2,$C613)),ISNUMBER(SEARCH($C613,'⚙️ BỘ HƠI'!$H$2))),ROW()-2,99999))</f>
        <v/>
      </c>
    </row>
    <row r="614" ht="24.75" customHeight="1">
      <c r="A614" s="74" t="n"/>
      <c r="B614" s="74" t="n"/>
      <c r="C614" s="75" t="inlineStr">
        <is>
          <t>◆ (chưa rõ hãng)</t>
        </is>
      </c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61" t="n"/>
    </row>
    <row r="615" ht="24.75" customHeight="1">
      <c r="A615" s="45" t="inlineStr">
        <is>
          <t>HH080054</t>
        </is>
      </c>
      <c r="B615" s="45" t="inlineStr">
        <is>
          <t>CATERPILLAR</t>
        </is>
      </c>
      <c r="C615" s="45" t="inlineStr">
        <is>
          <t>3126/CAT/-/ART</t>
        </is>
      </c>
      <c r="D615" s="45" t="inlineStr">
        <is>
          <t>110</t>
        </is>
      </c>
      <c r="E615" s="45" t="n"/>
      <c r="F615" s="45" t="n"/>
      <c r="G615" s="45" t="inlineStr">
        <is>
          <t>3.5K-3-4</t>
        </is>
      </c>
      <c r="H615" s="45" t="n"/>
      <c r="I615" s="45" t="inlineStr">
        <is>
          <t>Máy</t>
        </is>
      </c>
      <c r="J615" s="45" t="n"/>
      <c r="K615" s="54" t="n">
        <v>260000</v>
      </c>
      <c r="L615" s="54" t="n">
        <v>275000</v>
      </c>
      <c r="M615" s="54" t="n">
        <v>300000</v>
      </c>
      <c r="N615" s="45" t="n"/>
      <c r="O615" s="45" t="n"/>
      <c r="P615" s="45" t="inlineStr">
        <is>
          <t>12211001</t>
        </is>
      </c>
      <c r="Q615" s="45" t="n"/>
      <c r="R615" s="45" t="inlineStr">
        <is>
          <t>Séc măng 3126 / CAT 110 (3.5K-3-4) - ART 12211001</t>
        </is>
      </c>
      <c r="S615" s="61">
        <f>IF(OR('⚙️ BỘ HƠI'!$H$40=0,'⚙️ BỘ HƠI'!$H$2="",$C615="",LEFT($C615,1)="◆"),99999,IF(OR(ISNUMBER(SEARCH('⚙️ BỘ HƠI'!$H$2,$C615)),ISNUMBER(SEARCH($C615,'⚙️ BỘ HƠI'!$H$2))),ROW()-2,99999))</f>
        <v/>
      </c>
    </row>
    <row r="616" ht="24.75" customHeight="1">
      <c r="A616" s="43" t="inlineStr">
        <is>
          <t>HH072190</t>
        </is>
      </c>
      <c r="B616" s="43" t="inlineStr">
        <is>
          <t>NISSAN</t>
        </is>
      </c>
      <c r="C616" s="43" t="inlineStr">
        <is>
          <t>NE6/đường/kính</t>
        </is>
      </c>
      <c r="D616" s="43" t="inlineStr">
        <is>
          <t>110</t>
        </is>
      </c>
      <c r="E616" s="43" t="n"/>
      <c r="F616" s="43" t="n"/>
      <c r="G616" s="43" t="inlineStr">
        <is>
          <t>3HK-2.5-4</t>
        </is>
      </c>
      <c r="H616" s="43" t="inlineStr">
        <is>
          <t>NPR</t>
        </is>
      </c>
      <c r="I616" s="43" t="inlineStr">
        <is>
          <t>1Máy</t>
        </is>
      </c>
      <c r="J616" s="43" t="n"/>
      <c r="K616" s="43" t="n"/>
      <c r="L616" s="43" t="n"/>
      <c r="M616" s="43" t="n"/>
      <c r="N616" s="43" t="n"/>
      <c r="O616" s="43" t="n"/>
      <c r="P616" s="43" t="inlineStr">
        <is>
          <t>SDN31031ZX</t>
        </is>
      </c>
      <c r="Q616" s="43" t="n"/>
      <c r="R616" s="43" t="inlineStr">
        <is>
          <t>Séc măng NE6/3HK-2.5-4 (SDN31031ZX) đường kính 110 - NPR</t>
        </is>
      </c>
      <c r="S616" s="61">
        <f>IF(OR('⚙️ BỘ HƠI'!$H$40=0,'⚙️ BỘ HƠI'!$H$2="",$C616="",LEFT($C616,1)="◆"),99999,IF(OR(ISNUMBER(SEARCH('⚙️ BỘ HƠI'!$H$2,$C616)),ISNUMBER(SEARCH($C616,'⚙️ BỘ HƠI'!$H$2))),ROW()-2,99999))</f>
        <v/>
      </c>
    </row>
    <row r="617" ht="24.75" customHeight="1">
      <c r="A617" s="45" t="inlineStr">
        <is>
          <t>HH077164</t>
        </is>
      </c>
      <c r="B617" s="45" t="inlineStr">
        <is>
          <t>CATERPILLAR</t>
        </is>
      </c>
      <c r="C617" s="45" t="inlineStr">
        <is>
          <t>3204/đời/2/sm/CAT/3.17/-/2.78/-/ART</t>
        </is>
      </c>
      <c r="D617" s="45" t="inlineStr">
        <is>
          <t>114</t>
        </is>
      </c>
      <c r="E617" s="45" t="n"/>
      <c r="F617" s="45" t="n"/>
      <c r="G617" s="45" t="n"/>
      <c r="H617" s="45" t="n"/>
      <c r="I617" s="45" t="inlineStr">
        <is>
          <t>Máy</t>
        </is>
      </c>
      <c r="J617" s="45" t="n"/>
      <c r="K617" s="54" t="n">
        <v>200000</v>
      </c>
      <c r="L617" s="54" t="n">
        <v>220000</v>
      </c>
      <c r="M617" s="54" t="n">
        <v>250000</v>
      </c>
      <c r="N617" s="45" t="n"/>
      <c r="O617" s="45" t="n"/>
      <c r="P617" s="45" t="inlineStr">
        <is>
          <t>12211404</t>
        </is>
      </c>
      <c r="Q617" s="45" t="n"/>
      <c r="R617" s="45" t="inlineStr">
        <is>
          <t>Séc măng 3204 đời 2 sm CAT 114 (3.17 - 2.78) - ART 12211404</t>
        </is>
      </c>
      <c r="S617" s="61">
        <f>IF(OR('⚙️ BỘ HƠI'!$H$40=0,'⚙️ BỘ HƠI'!$H$2="",$C617="",LEFT($C617,1)="◆"),99999,IF(OR(ISNUMBER(SEARCH('⚙️ BỘ HƠI'!$H$2,$C617)),ISNUMBER(SEARCH($C617,'⚙️ BỘ HƠI'!$H$2))),ROW()-2,99999))</f>
        <v/>
      </c>
    </row>
    <row r="618" ht="24.75" customHeight="1">
      <c r="A618" s="43" t="inlineStr">
        <is>
          <t>HH071430</t>
        </is>
      </c>
      <c r="B618" s="43" t="inlineStr">
        <is>
          <t>CATERPILLAR</t>
        </is>
      </c>
      <c r="C618" s="43" t="inlineStr">
        <is>
          <t>CAT/C13/4349019+3003086+2651113</t>
        </is>
      </c>
      <c r="D618" s="43" t="inlineStr">
        <is>
          <t>130</t>
        </is>
      </c>
      <c r="E618" s="43" t="n"/>
      <c r="F618" s="43" t="n"/>
      <c r="G618" s="43" t="inlineStr">
        <is>
          <t>4K-3-4</t>
        </is>
      </c>
      <c r="H618" s="43" t="inlineStr">
        <is>
          <t>HENWEIT</t>
        </is>
      </c>
      <c r="I618" s="43" t="inlineStr">
        <is>
          <t>1Máy</t>
        </is>
      </c>
      <c r="J618" s="43" t="n"/>
      <c r="K618" s="53" t="n">
        <v>300000</v>
      </c>
      <c r="L618" s="53" t="n">
        <v>320000</v>
      </c>
      <c r="M618" s="53" t="n">
        <v>350000</v>
      </c>
      <c r="N618" s="43" t="n"/>
      <c r="O618" s="43" t="n"/>
      <c r="P618" s="43" t="n"/>
      <c r="Q618" s="43" t="n"/>
      <c r="R618" s="43" t="inlineStr">
        <is>
          <t>Séc măng CAT 130/ C13 (4349019+3003086+2651113) 4K-3-4 - HENWEIT</t>
        </is>
      </c>
      <c r="S618" s="61">
        <f>IF(OR('⚙️ BỘ HƠI'!$H$40=0,'⚙️ BỘ HƠI'!$H$2="",$C618="",LEFT($C618,1)="◆"),99999,IF(OR(ISNUMBER(SEARCH('⚙️ BỘ HƠI'!$H$2,$C618)),ISNUMBER(SEARCH($C618,'⚙️ BỘ HƠI'!$H$2))),ROW()-2,99999))</f>
        <v/>
      </c>
    </row>
    <row r="619" ht="24.75" customHeight="1">
      <c r="A619" s="74" t="n"/>
      <c r="B619" s="74" t="n"/>
      <c r="C619" s="75" t="inlineStr">
        <is>
          <t>◆ DEUTZ</t>
        </is>
      </c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74" t="n"/>
      <c r="O619" s="74" t="n"/>
      <c r="P619" s="74" t="n"/>
      <c r="Q619" s="74" t="n"/>
      <c r="R619" s="74" t="n"/>
      <c r="S619" s="61" t="n"/>
    </row>
    <row r="620" ht="24.75" customHeight="1">
      <c r="A620" s="43" t="inlineStr">
        <is>
          <t>HH083560</t>
        </is>
      </c>
      <c r="B620" s="43" t="inlineStr">
        <is>
          <t>DEUTZ</t>
        </is>
      </c>
      <c r="C620" s="43" t="n"/>
      <c r="D620" s="43" t="inlineStr">
        <is>
          <t>132</t>
        </is>
      </c>
      <c r="E620" s="43" t="n"/>
      <c r="F620" s="43" t="n"/>
      <c r="G620" s="43" t="inlineStr">
        <is>
          <t>3K-2.45-4</t>
        </is>
      </c>
      <c r="H620" s="43" t="inlineStr">
        <is>
          <t>HENWEIT</t>
        </is>
      </c>
      <c r="I620" s="43" t="inlineStr">
        <is>
          <t>Máy</t>
        </is>
      </c>
      <c r="J620" s="43" t="n"/>
      <c r="K620" s="53" t="n">
        <v>260000</v>
      </c>
      <c r="L620" s="53" t="n">
        <v>280000</v>
      </c>
      <c r="M620" s="53" t="n">
        <v>300000</v>
      </c>
      <c r="N620" s="43" t="n"/>
      <c r="O620" s="43" t="n"/>
      <c r="P620" s="43" t="inlineStr">
        <is>
          <t>BF6M1015</t>
        </is>
      </c>
      <c r="Q620" s="43" t="n"/>
      <c r="R620" s="43" t="inlineStr">
        <is>
          <t>Séc măng Deutz 132/ BF6M1015/ 10195N0 (3K-2.45-4) - HENWEIT</t>
        </is>
      </c>
      <c r="S620" s="61">
        <f>IF(OR('⚙️ BỘ HƠI'!$H$40=0,'⚙️ BỘ HƠI'!$H$2="",$C620="",LEFT($C620,1)="◆"),99999,IF(OR(ISNUMBER(SEARCH('⚙️ BỘ HƠI'!$H$2,$C620)),ISNUMBER(SEARCH($C620,'⚙️ BỘ HƠI'!$H$2))),ROW()-2,99999))</f>
        <v/>
      </c>
    </row>
    <row r="621" ht="24.75" customHeight="1">
      <c r="A621" s="74" t="n"/>
      <c r="B621" s="74" t="n"/>
      <c r="C621" s="75" t="inlineStr">
        <is>
          <t>◆ DETROIT</t>
        </is>
      </c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74" t="n"/>
      <c r="O621" s="74" t="n"/>
      <c r="P621" s="74" t="n"/>
      <c r="Q621" s="74" t="n"/>
      <c r="R621" s="74" t="n"/>
      <c r="S621" s="61" t="n"/>
    </row>
    <row r="622" ht="24.75" customHeight="1">
      <c r="A622" s="43" t="inlineStr">
        <is>
          <t>HH084008</t>
        </is>
      </c>
      <c r="B622" s="43" t="inlineStr">
        <is>
          <t>DETROIT</t>
        </is>
      </c>
      <c r="C622" s="43" t="inlineStr">
        <is>
          <t>S60</t>
        </is>
      </c>
      <c r="D622" s="43" t="inlineStr">
        <is>
          <t>133</t>
        </is>
      </c>
      <c r="E622" s="43" t="n"/>
      <c r="F622" s="43" t="n"/>
      <c r="G622" s="43" t="inlineStr">
        <is>
          <t>3K-4-4</t>
        </is>
      </c>
      <c r="H622" s="43" t="inlineStr">
        <is>
          <t>HENWEIT, R-DT04-00</t>
        </is>
      </c>
      <c r="I622" s="43" t="inlineStr">
        <is>
          <t>1Máy</t>
        </is>
      </c>
      <c r="J622" s="43" t="n"/>
      <c r="K622" s="53" t="n">
        <v>370000</v>
      </c>
      <c r="L622" s="53" t="n">
        <v>390000</v>
      </c>
      <c r="M622" s="53" t="n">
        <v>420000</v>
      </c>
      <c r="N622" s="43" t="n"/>
      <c r="O622" s="43" t="n"/>
      <c r="P622" s="43" t="inlineStr">
        <is>
          <t>23531252</t>
        </is>
      </c>
      <c r="Q622" s="43" t="n"/>
      <c r="R622" s="43" t="inlineStr">
        <is>
          <t>Séc măng Detroit 133/ S60/ 23531252 (3K-4-4) - HENWEIT, R-DT04-00</t>
        </is>
      </c>
      <c r="S622" s="61">
        <f>IF(OR('⚙️ BỘ HƠI'!$H$40=0,'⚙️ BỘ HƠI'!$H$2="",$C622="",LEFT($C622,1)="◆"),99999,IF(OR(ISNUMBER(SEARCH('⚙️ BỘ HƠI'!$H$2,$C622)),ISNUMBER(SEARCH($C622,'⚙️ BỘ HƠI'!$H$2))),ROW()-2,99999))</f>
        <v/>
      </c>
    </row>
    <row r="623" ht="24.75" customHeight="1">
      <c r="A623" s="74" t="n"/>
      <c r="B623" s="74" t="n"/>
      <c r="C623" s="75" t="inlineStr">
        <is>
          <t>◆ (chưa rõ hãng)</t>
        </is>
      </c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74" t="n"/>
      <c r="O623" s="74" t="n"/>
      <c r="P623" s="74" t="n"/>
      <c r="Q623" s="74" t="n"/>
      <c r="R623" s="74" t="n"/>
      <c r="S623" s="61" t="n"/>
    </row>
    <row r="624" ht="24.75" customHeight="1">
      <c r="A624" s="43" t="inlineStr">
        <is>
          <t>HH083710</t>
        </is>
      </c>
      <c r="B624" s="43" t="inlineStr">
        <is>
          <t>MITSUBISHI</t>
        </is>
      </c>
      <c r="C624" s="43" t="inlineStr">
        <is>
          <t>Mitsu/S6B-2</t>
        </is>
      </c>
      <c r="D624" s="43" t="inlineStr">
        <is>
          <t>135</t>
        </is>
      </c>
      <c r="E624" s="43" t="n"/>
      <c r="F624" s="43" t="n"/>
      <c r="G624" s="43" t="inlineStr">
        <is>
          <t>4HK-3HK-6</t>
        </is>
      </c>
      <c r="H624" s="43" t="inlineStr">
        <is>
          <t>NPR</t>
        </is>
      </c>
      <c r="I624" s="43" t="inlineStr">
        <is>
          <t>Máy</t>
        </is>
      </c>
      <c r="J624" s="43" t="n"/>
      <c r="K624" s="53" t="n">
        <v>2600000</v>
      </c>
      <c r="L624" s="53" t="n">
        <v>2800000</v>
      </c>
      <c r="M624" s="53" t="n">
        <v>3000000</v>
      </c>
      <c r="N624" s="43" t="n"/>
      <c r="O624" s="43" t="n"/>
      <c r="P624" s="43" t="inlineStr">
        <is>
          <t>SDM30117ZZ</t>
        </is>
      </c>
      <c r="Q624" s="43" t="n"/>
      <c r="R624" s="43" t="inlineStr">
        <is>
          <t>Séc măng Mitsu S6B-2/ SDM30117ZZ/ 135 (4HK-3HK-6) HỘP6 - NPR</t>
        </is>
      </c>
      <c r="S624" s="61">
        <f>IF(OR('⚙️ BỘ HƠI'!$H$40=0,'⚙️ BỘ HƠI'!$H$2="",$C624="",LEFT($C624,1)="◆"),99999,IF(OR(ISNUMBER(SEARCH('⚙️ BỘ HƠI'!$H$2,$C624)),ISNUMBER(SEARCH($C624,'⚙️ BỘ HƠI'!$H$2))),ROW()-2,99999))</f>
        <v/>
      </c>
    </row>
    <row r="625" ht="24.75" customHeight="1">
      <c r="A625" s="45" t="inlineStr">
        <is>
          <t>HH077168</t>
        </is>
      </c>
      <c r="B625" s="45" t="inlineStr">
        <is>
          <t>CATERPILLAR</t>
        </is>
      </c>
      <c r="C625" s="45" t="inlineStr">
        <is>
          <t>3406/1W8922/CAT/-/ART</t>
        </is>
      </c>
      <c r="D625" s="45" t="inlineStr">
        <is>
          <t>137</t>
        </is>
      </c>
      <c r="E625" s="45" t="n"/>
      <c r="F625" s="45" t="n"/>
      <c r="G625" s="45" t="inlineStr">
        <is>
          <t>4K-3.2K-3.2</t>
        </is>
      </c>
      <c r="H625" s="45" t="n"/>
      <c r="I625" s="45" t="inlineStr">
        <is>
          <t>Máy</t>
        </is>
      </c>
      <c r="J625" s="45" t="n"/>
      <c r="K625" s="54" t="n">
        <v>430000</v>
      </c>
      <c r="L625" s="54" t="n">
        <v>450000</v>
      </c>
      <c r="M625" s="54" t="n">
        <v>500000</v>
      </c>
      <c r="N625" s="45" t="n"/>
      <c r="O625" s="45" t="n"/>
      <c r="P625" s="45" t="inlineStr">
        <is>
          <t>12213701</t>
        </is>
      </c>
      <c r="Q625" s="45" t="n"/>
      <c r="R625" s="45" t="inlineStr">
        <is>
          <t>Séc măng 3406 / 1W8922 / CAT 137 (4K-3.2K-3.2) - ART 12213701</t>
        </is>
      </c>
      <c r="S625" s="61">
        <f>IF(OR('⚙️ BỘ HƠI'!$H$40=0,'⚙️ BỘ HƠI'!$H$2="",$C625="",LEFT($C625,1)="◆"),99999,IF(OR(ISNUMBER(SEARCH('⚙️ BỘ HƠI'!$H$2,$C625)),ISNUMBER(SEARCH($C625,'⚙️ BỘ HƠI'!$H$2))),ROW()-2,99999))</f>
        <v/>
      </c>
    </row>
    <row r="626" ht="24.75" customHeight="1">
      <c r="A626" s="43" t="inlineStr">
        <is>
          <t>HH072249</t>
        </is>
      </c>
      <c r="B626" s="43" t="inlineStr">
        <is>
          <t>DEUTZ</t>
        </is>
      </c>
      <c r="C626" s="43" t="inlineStr">
        <is>
          <t>BF6L912</t>
        </is>
      </c>
      <c r="D626" s="43" t="inlineStr">
        <is>
          <t>100</t>
        </is>
      </c>
      <c r="E626" s="43" t="n"/>
      <c r="F626" s="43" t="n"/>
      <c r="G626" s="43" t="inlineStr">
        <is>
          <t>2.94K-2.03-3.5</t>
        </is>
      </c>
      <c r="H626" s="43" t="inlineStr">
        <is>
          <t>KS</t>
        </is>
      </c>
      <c r="I626" s="43" t="inlineStr">
        <is>
          <t>Máy</t>
        </is>
      </c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inlineStr">
        <is>
          <t>Séc măng BF6L912 (2.94K-2.03-3.5) - KS</t>
        </is>
      </c>
      <c r="S626" s="61">
        <f>IF(OR('⚙️ BỘ HƠI'!$H$40=0,'⚙️ BỘ HƠI'!$H$2="",$C626="",LEFT($C626,1)="◆"),99999,IF(OR(ISNUMBER(SEARCH('⚙️ BỘ HƠI'!$H$2,$C626)),ISNUMBER(SEARCH($C626,'⚙️ BỘ HƠI'!$H$2))),ROW()-2,99999))</f>
        <v/>
      </c>
    </row>
    <row r="627" ht="24.75" customHeight="1">
      <c r="A627" s="45" t="inlineStr">
        <is>
          <t>HH080336</t>
        </is>
      </c>
      <c r="B627" s="45" t="inlineStr">
        <is>
          <t>DEUTZ</t>
        </is>
      </c>
      <c r="C627" s="45" t="inlineStr">
        <is>
          <t>BF6L912</t>
        </is>
      </c>
      <c r="D627" s="45" t="inlineStr">
        <is>
          <t>100</t>
        </is>
      </c>
      <c r="E627" s="45" t="n"/>
      <c r="F627" s="45" t="n"/>
      <c r="G627" s="45" t="inlineStr">
        <is>
          <t>3K-2.5-2.5-5</t>
        </is>
      </c>
      <c r="H627" s="45" t="inlineStr">
        <is>
          <t>Goetze</t>
        </is>
      </c>
      <c r="I627" s="45" t="inlineStr">
        <is>
          <t>Máy</t>
        </is>
      </c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inlineStr">
        <is>
          <t>Séc măng BF6L912 (3K-2.5-2.5-5) - Goetze</t>
        </is>
      </c>
      <c r="S627" s="61">
        <f>IF(OR('⚙️ BỘ HƠI'!$H$40=0,'⚙️ BỘ HƠI'!$H$2="",$C627="",LEFT($C627,1)="◆"),99999,IF(OR(ISNUMBER(SEARCH('⚙️ BỘ HƠI'!$H$2,$C627)),ISNUMBER(SEARCH($C627,'⚙️ BỘ HƠI'!$H$2))),ROW()-2,99999))</f>
        <v/>
      </c>
    </row>
    <row r="628" ht="24.75" customHeight="1">
      <c r="A628" s="43" t="inlineStr">
        <is>
          <t>HH071447</t>
        </is>
      </c>
      <c r="B628" s="43" t="inlineStr">
        <is>
          <t>DEUTZ</t>
        </is>
      </c>
      <c r="C628" s="43" t="inlineStr">
        <is>
          <t>BF6L912</t>
        </is>
      </c>
      <c r="D628" s="43" t="inlineStr">
        <is>
          <t>100</t>
        </is>
      </c>
      <c r="E628" s="43" t="n"/>
      <c r="F628" s="43" t="n"/>
      <c r="G628" s="43" t="inlineStr">
        <is>
          <t>3K-2.5K-2.5-5</t>
        </is>
      </c>
      <c r="H628" s="43" t="inlineStr">
        <is>
          <t>NE Đức</t>
        </is>
      </c>
      <c r="I628" s="43" t="inlineStr">
        <is>
          <t>Máy</t>
        </is>
      </c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inlineStr">
        <is>
          <t>Séc măng BF6L912 (3K-2.5K-2.5-5) - NE Đức</t>
        </is>
      </c>
      <c r="S628" s="61">
        <f>IF(OR('⚙️ BỘ HƠI'!$H$40=0,'⚙️ BỘ HƠI'!$H$2="",$C628="",LEFT($C628,1)="◆"),99999,IF(OR(ISNUMBER(SEARCH('⚙️ BỘ HƠI'!$H$2,$C628)),ISNUMBER(SEARCH($C628,'⚙️ BỘ HƠI'!$H$2))),ROW()-2,99999))</f>
        <v/>
      </c>
    </row>
    <row r="629" ht="24.75" customHeight="1">
      <c r="A629" s="45" t="inlineStr">
        <is>
          <t>HH082386</t>
        </is>
      </c>
      <c r="B629" s="45" t="inlineStr">
        <is>
          <t>DEUTZ</t>
        </is>
      </c>
      <c r="C629" s="45" t="inlineStr">
        <is>
          <t>BF6L912</t>
        </is>
      </c>
      <c r="D629" s="45" t="inlineStr">
        <is>
          <t>100</t>
        </is>
      </c>
      <c r="E629" s="45" t="n"/>
      <c r="F629" s="45" t="n"/>
      <c r="G629" s="45" t="inlineStr">
        <is>
          <t>3K-2-3.5</t>
        </is>
      </c>
      <c r="H629" s="45" t="inlineStr">
        <is>
          <t>Goetze</t>
        </is>
      </c>
      <c r="I629" s="45" t="inlineStr">
        <is>
          <t>Máy</t>
        </is>
      </c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inlineStr">
        <is>
          <t>Séc măng BF6L912 (3K-2-3.5) - Goetze</t>
        </is>
      </c>
      <c r="S629" s="61">
        <f>IF(OR('⚙️ BỘ HƠI'!$H$40=0,'⚙️ BỘ HƠI'!$H$2="",$C629="",LEFT($C629,1)="◆"),99999,IF(OR(ISNUMBER(SEARCH('⚙️ BỘ HƠI'!$H$2,$C629)),ISNUMBER(SEARCH($C629,'⚙️ BỘ HƠI'!$H$2))),ROW()-2,99999))</f>
        <v/>
      </c>
    </row>
    <row r="630" ht="24.75" customHeight="1">
      <c r="A630" s="43" t="inlineStr">
        <is>
          <t>HH0652</t>
        </is>
      </c>
      <c r="B630" s="43" t="inlineStr">
        <is>
          <t>DEUTZ</t>
        </is>
      </c>
      <c r="C630" s="43" t="inlineStr">
        <is>
          <t>BF6L913</t>
        </is>
      </c>
      <c r="D630" s="43" t="inlineStr">
        <is>
          <t>102</t>
        </is>
      </c>
      <c r="E630" s="43" t="n"/>
      <c r="F630" s="43" t="n"/>
      <c r="G630" s="43" t="inlineStr">
        <is>
          <t>3K-3K-2.5-5</t>
        </is>
      </c>
      <c r="H630" s="43" t="inlineStr">
        <is>
          <t>KS</t>
        </is>
      </c>
      <c r="I630" s="43" t="inlineStr">
        <is>
          <t>Máy</t>
        </is>
      </c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inlineStr">
        <is>
          <t>Séc măng BF6L913 (3K-3K-2.5-5) - KS</t>
        </is>
      </c>
      <c r="S630" s="61">
        <f>IF(OR('⚙️ BỘ HƠI'!$H$40=0,'⚙️ BỘ HƠI'!$H$2="",$C630="",LEFT($C630,1)="◆"),99999,IF(OR(ISNUMBER(SEARCH('⚙️ BỘ HƠI'!$H$2,$C630)),ISNUMBER(SEARCH($C630,'⚙️ BỘ HƠI'!$H$2))),ROW()-2,99999))</f>
        <v/>
      </c>
    </row>
    <row r="631" ht="24.75" customHeight="1">
      <c r="A631" s="45" t="inlineStr">
        <is>
          <t>HH071446</t>
        </is>
      </c>
      <c r="B631" s="45" t="inlineStr">
        <is>
          <t>DEUTZ</t>
        </is>
      </c>
      <c r="C631" s="45" t="inlineStr">
        <is>
          <t>BF6L913</t>
        </is>
      </c>
      <c r="D631" s="45" t="inlineStr">
        <is>
          <t>102</t>
        </is>
      </c>
      <c r="E631" s="45" t="n"/>
      <c r="F631" s="45" t="n"/>
      <c r="G631" s="45" t="inlineStr">
        <is>
          <t>3K-3K-2.5-5</t>
        </is>
      </c>
      <c r="H631" s="45" t="inlineStr">
        <is>
          <t>NE Đức</t>
        </is>
      </c>
      <c r="I631" s="45" t="inlineStr">
        <is>
          <t>Máy</t>
        </is>
      </c>
      <c r="J631" s="45" t="n"/>
      <c r="K631" s="45" t="n"/>
      <c r="L631" s="45" t="n"/>
      <c r="M631" s="54" t="n">
        <v>420000</v>
      </c>
      <c r="N631" s="45" t="n"/>
      <c r="O631" s="45" t="n"/>
      <c r="P631" s="45" t="n"/>
      <c r="Q631" s="45" t="n"/>
      <c r="R631" s="45" t="inlineStr">
        <is>
          <t>Séc măng BF6L913 (3K-3K-2.5-5) - NE Đức</t>
        </is>
      </c>
      <c r="S631" s="61">
        <f>IF(OR('⚙️ BỘ HƠI'!$H$40=0,'⚙️ BỘ HƠI'!$H$2="",$C631="",LEFT($C631,1)="◆"),99999,IF(OR(ISNUMBER(SEARCH('⚙️ BỘ HƠI'!$H$2,$C631)),ISNUMBER(SEARCH($C631,'⚙️ BỘ HƠI'!$H$2))),ROW()-2,99999))</f>
        <v/>
      </c>
    </row>
    <row r="632" ht="24.75" customHeight="1">
      <c r="A632" s="43" t="inlineStr">
        <is>
          <t>HH082920</t>
        </is>
      </c>
      <c r="B632" s="43" t="inlineStr">
        <is>
          <t>DEUTZ</t>
        </is>
      </c>
      <c r="C632" s="43" t="inlineStr">
        <is>
          <t>BF6L913</t>
        </is>
      </c>
      <c r="D632" s="43" t="inlineStr">
        <is>
          <t>102</t>
        </is>
      </c>
      <c r="E632" s="43" t="n"/>
      <c r="F632" s="43" t="n"/>
      <c r="G632" s="43" t="inlineStr">
        <is>
          <t>3K-2.5-2.5-5</t>
        </is>
      </c>
      <c r="H632" s="43" t="inlineStr">
        <is>
          <t>HENWEIT</t>
        </is>
      </c>
      <c r="I632" s="43" t="inlineStr">
        <is>
          <t>Máy</t>
        </is>
      </c>
      <c r="J632" s="43" t="n"/>
      <c r="K632" s="53" t="n">
        <v>150000</v>
      </c>
      <c r="L632" s="53" t="n">
        <v>160000</v>
      </c>
      <c r="M632" s="53" t="n">
        <v>170000</v>
      </c>
      <c r="N632" s="43" t="n"/>
      <c r="O632" s="43" t="n"/>
      <c r="P632" s="43" t="n"/>
      <c r="Q632" s="43" t="n"/>
      <c r="R632" s="43" t="inlineStr">
        <is>
          <t>Séc măng BF6L913/ BF4L913 (3K-2.5-2.5-5)/ 800007111000 - HENWEIT</t>
        </is>
      </c>
      <c r="S632" s="61">
        <f>IF(OR('⚙️ BỘ HƠI'!$H$40=0,'⚙️ BỘ HƠI'!$H$2="",$C632="",LEFT($C632,1)="◆"),99999,IF(OR(ISNUMBER(SEARCH('⚙️ BỘ HƠI'!$H$2,$C632)),ISNUMBER(SEARCH($C632,'⚙️ BỘ HƠI'!$H$2))),ROW()-2,99999))</f>
        <v/>
      </c>
    </row>
    <row r="633" ht="24.75" customHeight="1">
      <c r="A633" s="45" t="inlineStr">
        <is>
          <t>HH0654</t>
        </is>
      </c>
      <c r="B633" s="45" t="inlineStr">
        <is>
          <t>DEUTZ</t>
        </is>
      </c>
      <c r="C633" s="45" t="inlineStr">
        <is>
          <t>BF6M1012E</t>
        </is>
      </c>
      <c r="D633" s="45" t="n"/>
      <c r="E633" s="45" t="n"/>
      <c r="F633" s="45" t="n"/>
      <c r="G633" s="45" t="inlineStr">
        <is>
          <t>3K-2-3</t>
        </is>
      </c>
      <c r="H633" s="45" t="inlineStr">
        <is>
          <t>KS</t>
        </is>
      </c>
      <c r="I633" s="45" t="inlineStr">
        <is>
          <t>1Máy</t>
        </is>
      </c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inlineStr">
        <is>
          <t>Séc măng BF6M1012E (3K-2-3) - KS</t>
        </is>
      </c>
      <c r="S633" s="61">
        <f>IF(OR('⚙️ BỘ HƠI'!$H$40=0,'⚙️ BỘ HƠI'!$H$2="",$C633="",LEFT($C633,1)="◆"),99999,IF(OR(ISNUMBER(SEARCH('⚙️ BỘ HƠI'!$H$2,$C633)),ISNUMBER(SEARCH($C633,'⚙️ BỘ HƠI'!$H$2))),ROW()-2,99999))</f>
        <v/>
      </c>
    </row>
    <row r="634" ht="24.75" customHeight="1">
      <c r="A634" s="43" t="inlineStr">
        <is>
          <t>HH074349</t>
        </is>
      </c>
      <c r="B634" s="43" t="inlineStr">
        <is>
          <t>DEUTZ</t>
        </is>
      </c>
      <c r="C634" s="43" t="inlineStr">
        <is>
          <t>BF6M1012E</t>
        </is>
      </c>
      <c r="D634" s="43" t="n"/>
      <c r="E634" s="43" t="n"/>
      <c r="F634" s="43" t="n"/>
      <c r="G634" s="43" t="inlineStr">
        <is>
          <t>3K-2-3</t>
        </is>
      </c>
      <c r="H634" s="43" t="inlineStr">
        <is>
          <t>NE Đức</t>
        </is>
      </c>
      <c r="I634" s="43" t="inlineStr">
        <is>
          <t>1Máy</t>
        </is>
      </c>
      <c r="J634" s="43" t="n"/>
      <c r="K634" s="43" t="n"/>
      <c r="L634" s="43" t="n"/>
      <c r="M634" s="53" t="n">
        <v>350000</v>
      </c>
      <c r="N634" s="43" t="n"/>
      <c r="O634" s="43" t="n"/>
      <c r="P634" s="43" t="n"/>
      <c r="Q634" s="43" t="n"/>
      <c r="R634" s="43" t="inlineStr">
        <is>
          <t>Séc măng BF6M1012E (3K-2-3) - NE Đức</t>
        </is>
      </c>
      <c r="S634" s="61">
        <f>IF(OR('⚙️ BỘ HƠI'!$H$40=0,'⚙️ BỘ HƠI'!$H$2="",$C634="",LEFT($C634,1)="◆"),99999,IF(OR(ISNUMBER(SEARCH('⚙️ BỘ HƠI'!$H$2,$C634)),ISNUMBER(SEARCH($C634,'⚙️ BỘ HƠI'!$H$2))),ROW()-2,99999))</f>
        <v/>
      </c>
    </row>
    <row r="635" ht="24.75" customHeight="1">
      <c r="A635" s="45" t="inlineStr">
        <is>
          <t>HH071448</t>
        </is>
      </c>
      <c r="B635" s="45" t="inlineStr">
        <is>
          <t>DEUTZ</t>
        </is>
      </c>
      <c r="C635" s="45" t="inlineStr">
        <is>
          <t>BF6M1013</t>
        </is>
      </c>
      <c r="D635" s="45" t="inlineStr">
        <is>
          <t>108</t>
        </is>
      </c>
      <c r="E635" s="45" t="n"/>
      <c r="F635" s="45" t="n"/>
      <c r="G635" s="45" t="inlineStr">
        <is>
          <t>3K-2-3.5</t>
        </is>
      </c>
      <c r="H635" s="45" t="inlineStr">
        <is>
          <t>NE</t>
        </is>
      </c>
      <c r="I635" s="45" t="inlineStr">
        <is>
          <t>Máy</t>
        </is>
      </c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inlineStr">
        <is>
          <t>Séc măng BF6M1013 (3K-2-3.5) - NE</t>
        </is>
      </c>
      <c r="S635" s="61">
        <f>IF(OR('⚙️ BỘ HƠI'!$H$40=0,'⚙️ BỘ HƠI'!$H$2="",$C635="",LEFT($C635,1)="◆"),99999,IF(OR(ISNUMBER(SEARCH('⚙️ BỘ HƠI'!$H$2,$C635)),ISNUMBER(SEARCH($C635,'⚙️ BỘ HƠI'!$H$2))),ROW()-2,99999))</f>
        <v/>
      </c>
    </row>
    <row r="636" ht="24.75" customHeight="1">
      <c r="A636" s="43" t="inlineStr">
        <is>
          <t>HH077957</t>
        </is>
      </c>
      <c r="B636" s="43" t="inlineStr">
        <is>
          <t>CATERPILLAR</t>
        </is>
      </c>
      <c r="C636" s="43" t="inlineStr">
        <is>
          <t>CAT-3306</t>
        </is>
      </c>
      <c r="D636" s="43" t="n"/>
      <c r="E636" s="43" t="n"/>
      <c r="F636" s="43" t="n"/>
      <c r="G636" s="43" t="inlineStr">
        <is>
          <t>3K-2.8K-4</t>
        </is>
      </c>
      <c r="H636" s="43" t="inlineStr">
        <is>
          <t>IZUMI</t>
        </is>
      </c>
      <c r="I636" s="43" t="inlineStr">
        <is>
          <t>Máy</t>
        </is>
      </c>
      <c r="J636" s="43" t="n"/>
      <c r="K636" s="53" t="n">
        <v>180000</v>
      </c>
      <c r="L636" s="53" t="n">
        <v>190000</v>
      </c>
      <c r="M636" s="53" t="n">
        <v>200000</v>
      </c>
      <c r="N636" s="43" t="n"/>
      <c r="O636" s="43" t="n"/>
      <c r="P636" s="43" t="n"/>
      <c r="Q636" s="43" t="n"/>
      <c r="R636" s="43" t="inlineStr">
        <is>
          <t>Séc măng CAT-3306 (3K-2.8K-4) - IZUMI</t>
        </is>
      </c>
      <c r="S636" s="61">
        <f>IF(OR('⚙️ BỘ HƠI'!$H$40=0,'⚙️ BỘ HƠI'!$H$2="",$C636="",LEFT($C636,1)="◆"),99999,IF(OR(ISNUMBER(SEARCH('⚙️ BỘ HƠI'!$H$2,$C636)),ISNUMBER(SEARCH($C636,'⚙️ BỘ HƠI'!$H$2))),ROW()-2,99999))</f>
        <v/>
      </c>
    </row>
    <row r="637" ht="24.75" customHeight="1">
      <c r="A637" s="74" t="n"/>
      <c r="B637" s="74" t="n"/>
      <c r="C637" s="75" t="inlineStr">
        <is>
          <t>◆ PERKINS</t>
        </is>
      </c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74" t="n"/>
      <c r="O637" s="74" t="n"/>
      <c r="P637" s="74" t="n"/>
      <c r="Q637" s="74" t="n"/>
      <c r="R637" s="74" t="n"/>
      <c r="S637" s="61" t="n"/>
    </row>
    <row r="638" ht="24.75" customHeight="1">
      <c r="A638" s="43" t="inlineStr">
        <is>
          <t>HH083989</t>
        </is>
      </c>
      <c r="B638" s="43" t="inlineStr">
        <is>
          <t>PERKINS</t>
        </is>
      </c>
      <c r="C638" s="43" t="inlineStr">
        <is>
          <t>1004.4T/1006</t>
        </is>
      </c>
      <c r="D638" s="43" t="n"/>
      <c r="E638" s="43" t="n"/>
      <c r="F638" s="43" t="n"/>
      <c r="G638" s="43" t="inlineStr">
        <is>
          <t>3.5K-2.5-4</t>
        </is>
      </c>
      <c r="H638" s="43" t="inlineStr">
        <is>
          <t>HENWEIT, R-PK41-00</t>
        </is>
      </c>
      <c r="I638" s="43" t="inlineStr">
        <is>
          <t>Máy</t>
        </is>
      </c>
      <c r="J638" s="43" t="n"/>
      <c r="K638" s="53" t="n">
        <v>150000</v>
      </c>
      <c r="L638" s="53" t="n">
        <v>160000</v>
      </c>
      <c r="M638" s="53" t="n">
        <v>180000</v>
      </c>
      <c r="N638" s="43" t="n"/>
      <c r="O638" s="43" t="n"/>
      <c r="P638" s="43" t="inlineStr">
        <is>
          <t>4181A026</t>
        </is>
      </c>
      <c r="Q638" s="43" t="n"/>
      <c r="R638" s="43" t="inlineStr">
        <is>
          <t>Séc măng PERKINS 1004.4T (3.5K-2.5-4) 4181A026, 1006 - HENWEIT, R-PK41-00</t>
        </is>
      </c>
      <c r="S638" s="61">
        <f>IF(OR('⚙️ BỘ HƠI'!$H$40=0,'⚙️ BỘ HƠI'!$H$2="",$C638="",LEFT($C638,1)="◆"),99999,IF(OR(ISNUMBER(SEARCH('⚙️ BỘ HƠI'!$H$2,$C638)),ISNUMBER(SEARCH($C638,'⚙️ BỘ HƠI'!$H$2))),ROW()-2,99999))</f>
        <v/>
      </c>
    </row>
    <row r="639" ht="24.75" customHeight="1">
      <c r="A639" s="45" t="inlineStr">
        <is>
          <t>HH077962</t>
        </is>
      </c>
      <c r="B639" s="45" t="inlineStr">
        <is>
          <t>PERKINS</t>
        </is>
      </c>
      <c r="C639" s="45" t="inlineStr">
        <is>
          <t>101.05</t>
        </is>
      </c>
      <c r="D639" s="45" t="n"/>
      <c r="E639" s="45" t="n"/>
      <c r="F639" s="45" t="n"/>
      <c r="G639" s="45" t="inlineStr">
        <is>
          <t>2.38-2.38-2.38-6.35</t>
        </is>
      </c>
      <c r="H639" s="45" t="inlineStr">
        <is>
          <t>IZUMI</t>
        </is>
      </c>
      <c r="I639" s="45" t="inlineStr">
        <is>
          <t>Máy</t>
        </is>
      </c>
      <c r="J639" s="45" t="n"/>
      <c r="K639" s="54" t="n">
        <v>120000</v>
      </c>
      <c r="L639" s="54" t="n">
        <v>130000</v>
      </c>
      <c r="M639" s="54" t="n">
        <v>150000</v>
      </c>
      <c r="N639" s="45" t="n"/>
      <c r="O639" s="45" t="n"/>
      <c r="P639" s="45" t="n"/>
      <c r="Q639" s="45" t="n"/>
      <c r="R639" s="45" t="inlineStr">
        <is>
          <t>Séc măng PERKINS 101.05/ 2.38-2.38-2.38-6.35 - IZUMI</t>
        </is>
      </c>
      <c r="S639" s="61">
        <f>IF(OR('⚙️ BỘ HƠI'!$H$40=0,'⚙️ BỘ HƠI'!$H$2="",$C639="",LEFT($C639,1)="◆"),99999,IF(OR(ISNUMBER(SEARCH('⚙️ BỘ HƠI'!$H$2,$C639)),ISNUMBER(SEARCH($C639,'⚙️ BỘ HƠI'!$H$2))),ROW()-2,99999))</f>
        <v/>
      </c>
    </row>
    <row r="640" ht="24.75" customHeight="1">
      <c r="A640" s="43" t="inlineStr">
        <is>
          <t>HH077954</t>
        </is>
      </c>
      <c r="B640" s="43" t="inlineStr">
        <is>
          <t>PERKINS</t>
        </is>
      </c>
      <c r="C640" s="43" t="inlineStr">
        <is>
          <t>101.05</t>
        </is>
      </c>
      <c r="D640" s="43" t="n"/>
      <c r="E640" s="43" t="n"/>
      <c r="F640" s="43" t="n"/>
      <c r="G640" s="43" t="inlineStr">
        <is>
          <t>2.5-2.5-5</t>
        </is>
      </c>
      <c r="H640" s="43" t="inlineStr">
        <is>
          <t>IZUMI</t>
        </is>
      </c>
      <c r="I640" s="43" t="inlineStr">
        <is>
          <t>Máy</t>
        </is>
      </c>
      <c r="J640" s="43" t="n"/>
      <c r="K640" s="53" t="n">
        <v>120000</v>
      </c>
      <c r="L640" s="53" t="n">
        <v>130000</v>
      </c>
      <c r="M640" s="53" t="n">
        <v>140000</v>
      </c>
      <c r="N640" s="43" t="n"/>
      <c r="O640" s="43" t="n"/>
      <c r="P640" s="43" t="n"/>
      <c r="Q640" s="43" t="n"/>
      <c r="R640" s="43" t="inlineStr">
        <is>
          <t>Séc măng PERKINS 101.05/ 2.5-2.5-5 - IZUMI</t>
        </is>
      </c>
      <c r="S640" s="61">
        <f>IF(OR('⚙️ BỘ HƠI'!$H$40=0,'⚙️ BỘ HƠI'!$H$2="",$C640="",LEFT($C640,1)="◆"),99999,IF(OR(ISNUMBER(SEARCH('⚙️ BỘ HƠI'!$H$2,$C640)),ISNUMBER(SEARCH($C640,'⚙️ BỘ HƠI'!$H$2))),ROW()-2,99999))</f>
        <v/>
      </c>
    </row>
    <row r="641" ht="24.75" customHeight="1">
      <c r="A641" s="45" t="inlineStr">
        <is>
          <t>HH072860</t>
        </is>
      </c>
      <c r="B641" s="45" t="inlineStr">
        <is>
          <t>PERKINS</t>
        </is>
      </c>
      <c r="C641" s="45" t="inlineStr">
        <is>
          <t>101.05/4.248</t>
        </is>
      </c>
      <c r="D641" s="45" t="inlineStr">
        <is>
          <t>101.05</t>
        </is>
      </c>
      <c r="E641" s="45" t="n"/>
      <c r="F641" s="45" t="n"/>
      <c r="G641" s="45" t="inlineStr">
        <is>
          <t>2.5-2.5-5</t>
        </is>
      </c>
      <c r="H641" s="45" t="inlineStr">
        <is>
          <t>HENWEIT</t>
        </is>
      </c>
      <c r="I641" s="45" t="inlineStr">
        <is>
          <t>1Máy</t>
        </is>
      </c>
      <c r="J641" s="45" t="n"/>
      <c r="K641" s="54" t="n">
        <v>140000</v>
      </c>
      <c r="L641" s="54" t="n">
        <v>160000</v>
      </c>
      <c r="M641" s="54" t="n">
        <v>180000</v>
      </c>
      <c r="N641" s="45" t="n"/>
      <c r="O641" s="45" t="n"/>
      <c r="P641" s="45" t="inlineStr">
        <is>
          <t>41158022</t>
        </is>
      </c>
      <c r="Q641" s="45" t="n"/>
      <c r="R641" s="45" t="inlineStr">
        <is>
          <t>Séc măng Perkins 101.05/ 4.248/ 41158022 (2.5-2.5-5) - HENWEIT</t>
        </is>
      </c>
      <c r="S641" s="61">
        <f>IF(OR('⚙️ BỘ HƠI'!$H$40=0,'⚙️ BỘ HƠI'!$H$2="",$C641="",LEFT($C641,1)="◆"),99999,IF(OR(ISNUMBER(SEARCH('⚙️ BỘ HƠI'!$H$2,$C641)),ISNUMBER(SEARCH($C641,'⚙️ BỘ HƠI'!$H$2))),ROW()-2,99999))</f>
        <v/>
      </c>
    </row>
    <row r="642" ht="24.75" customHeight="1">
      <c r="A642" s="74" t="n"/>
      <c r="B642" s="74" t="n"/>
      <c r="C642" s="75" t="inlineStr">
        <is>
          <t>◆ (chưa rõ hãng)</t>
        </is>
      </c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61" t="n"/>
    </row>
    <row r="643" ht="24.75" customHeight="1">
      <c r="A643" s="45" t="inlineStr">
        <is>
          <t>HH0611</t>
        </is>
      </c>
      <c r="B643" s="45" t="inlineStr">
        <is>
          <t>TOYOTA</t>
        </is>
      </c>
      <c r="C643" s="45" t="inlineStr">
        <is>
          <t>2J/-/New/3/bạc</t>
        </is>
      </c>
      <c r="D643" s="45" t="inlineStr">
        <is>
          <t>88</t>
        </is>
      </c>
      <c r="E643" s="45" t="n"/>
      <c r="F643" s="45" t="n"/>
      <c r="G643" s="45" t="inlineStr">
        <is>
          <t>2.5HK-2.5-4</t>
        </is>
      </c>
      <c r="H643" s="45" t="inlineStr">
        <is>
          <t>TP</t>
        </is>
      </c>
      <c r="I643" s="45" t="inlineStr">
        <is>
          <t>Máy</t>
        </is>
      </c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inlineStr">
        <is>
          <t>Séc măng 2J  - New (2.5HK-2.5-4) 3 bạc - TP</t>
        </is>
      </c>
      <c r="S643" s="61">
        <f>IF(OR('⚙️ BỘ HƠI'!$H$40=0,'⚙️ BỘ HƠI'!$H$2="",$C643="",LEFT($C643,1)="◆"),99999,IF(OR(ISNUMBER(SEARCH('⚙️ BỘ HƠI'!$H$2,$C643)),ISNUMBER(SEARCH($C643,'⚙️ BỘ HƠI'!$H$2))),ROW()-2,99999))</f>
        <v/>
      </c>
    </row>
    <row r="644" ht="24.75" customHeight="1">
      <c r="A644" s="43" t="inlineStr">
        <is>
          <t>HH073573</t>
        </is>
      </c>
      <c r="B644" s="43" t="inlineStr">
        <is>
          <t>TOYOTA</t>
        </is>
      </c>
      <c r="C644" s="43" t="inlineStr">
        <is>
          <t>2J/4/bạc</t>
        </is>
      </c>
      <c r="D644" s="43" t="inlineStr">
        <is>
          <t>88</t>
        </is>
      </c>
      <c r="E644" s="43" t="n"/>
      <c r="F644" s="43" t="n"/>
      <c r="G644" s="43" t="inlineStr">
        <is>
          <t>2.5HK-2.5-2.5-4</t>
        </is>
      </c>
      <c r="H644" s="43" t="inlineStr">
        <is>
          <t>TP</t>
        </is>
      </c>
      <c r="I644" s="43" t="inlineStr">
        <is>
          <t>Máy</t>
        </is>
      </c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inlineStr">
        <is>
          <t>Séc măng 2J (2.5HK-2.5-2.5-4) 4 bạc - TP</t>
        </is>
      </c>
      <c r="S644" s="61">
        <f>IF(OR('⚙️ BỘ HƠI'!$H$40=0,'⚙️ BỘ HƠI'!$H$2="",$C644="",LEFT($C644,1)="◆"),99999,IF(OR(ISNUMBER(SEARCH('⚙️ BỘ HƠI'!$H$2,$C644)),ISNUMBER(SEARCH($C644,'⚙️ BỘ HƠI'!$H$2))),ROW()-2,99999))</f>
        <v/>
      </c>
    </row>
    <row r="645" ht="24.75" customHeight="1">
      <c r="A645" s="45" t="inlineStr">
        <is>
          <t>HH080939</t>
        </is>
      </c>
      <c r="B645" s="45" t="inlineStr">
        <is>
          <t>YANMAR</t>
        </is>
      </c>
      <c r="C645" s="45" t="inlineStr">
        <is>
          <t>3TN76/4TN76</t>
        </is>
      </c>
      <c r="D645" s="45" t="n"/>
      <c r="E645" s="45" t="n"/>
      <c r="F645" s="45" t="n"/>
      <c r="G645" s="45" t="inlineStr">
        <is>
          <t>2-2-4</t>
        </is>
      </c>
      <c r="H645" s="45" t="inlineStr">
        <is>
          <t>IZ IKAZU</t>
        </is>
      </c>
      <c r="I645" s="45" t="inlineStr">
        <is>
          <t>1Máy</t>
        </is>
      </c>
      <c r="J645" s="45" t="n"/>
      <c r="K645" s="54" t="n">
        <v>100000</v>
      </c>
      <c r="L645" s="54" t="n">
        <v>110000</v>
      </c>
      <c r="M645" s="54" t="n">
        <v>120000</v>
      </c>
      <c r="N645" s="45" t="n"/>
      <c r="O645" s="45" t="n"/>
      <c r="P645" s="45" t="n"/>
      <c r="Q645" s="45" t="n"/>
      <c r="R645" s="45" t="inlineStr">
        <is>
          <t>Séc măng 3TN76/4TN76 (2-2-4) - IZ IKAZU</t>
        </is>
      </c>
      <c r="S645" s="61">
        <f>IF(OR('⚙️ BỘ HƠI'!$H$40=0,'⚙️ BỘ HƠI'!$H$2="",$C645="",LEFT($C645,1)="◆"),99999,IF(OR(ISNUMBER(SEARCH('⚙️ BỘ HƠI'!$H$2,$C645)),ISNUMBER(SEARCH($C645,'⚙️ BỘ HƠI'!$H$2))),ROW()-2,99999))</f>
        <v/>
      </c>
    </row>
    <row r="646" ht="24.75" customHeight="1">
      <c r="A646" s="43" t="inlineStr">
        <is>
          <t>HH071445</t>
        </is>
      </c>
      <c r="B646" s="43" t="inlineStr">
        <is>
          <t>YANMAR</t>
        </is>
      </c>
      <c r="C646" s="43" t="inlineStr">
        <is>
          <t>3TN76/4TN76</t>
        </is>
      </c>
      <c r="D646" s="43" t="n"/>
      <c r="E646" s="43" t="n"/>
      <c r="F646" s="43" t="n"/>
      <c r="G646" s="43" t="inlineStr">
        <is>
          <t>2-2-4</t>
        </is>
      </c>
      <c r="H646" s="43" t="inlineStr">
        <is>
          <t>RIK TW</t>
        </is>
      </c>
      <c r="I646" s="43" t="inlineStr">
        <is>
          <t>1Máy</t>
        </is>
      </c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inlineStr">
        <is>
          <t>Séc măng 3TN76/4TN76 (2-2-4) - RIK TW</t>
        </is>
      </c>
      <c r="S646" s="61">
        <f>IF(OR('⚙️ BỘ HƠI'!$H$40=0,'⚙️ BỘ HƠI'!$H$2="",$C646="",LEFT($C646,1)="◆"),99999,IF(OR(ISNUMBER(SEARCH('⚙️ BỘ HƠI'!$H$2,$C646)),ISNUMBER(SEARCH($C646,'⚙️ BỘ HƠI'!$H$2))),ROW()-2,99999))</f>
        <v/>
      </c>
    </row>
    <row r="647" ht="24.75" customHeight="1">
      <c r="A647" s="45" t="inlineStr">
        <is>
          <t>HH074965</t>
        </is>
      </c>
      <c r="B647" s="45" t="inlineStr">
        <is>
          <t>ISUZU</t>
        </is>
      </c>
      <c r="C647" s="45" t="inlineStr">
        <is>
          <t>4HK1-X/-</t>
        </is>
      </c>
      <c r="D647" s="45" t="n"/>
      <c r="E647" s="45" t="n"/>
      <c r="F647" s="45" t="n"/>
      <c r="G647" s="45" t="inlineStr">
        <is>
          <t>2.9K-2-2.5-3</t>
        </is>
      </c>
      <c r="H647" s="45" t="inlineStr">
        <is>
          <t>NPR</t>
        </is>
      </c>
      <c r="I647" s="45" t="inlineStr">
        <is>
          <t>1 Máy</t>
        </is>
      </c>
      <c r="J647" s="45" t="n"/>
      <c r="K647" s="54" t="n">
        <v>1350000</v>
      </c>
      <c r="L647" s="54" t="n">
        <v>1500000</v>
      </c>
      <c r="M647" s="54" t="n">
        <v>1600000</v>
      </c>
      <c r="N647" s="45" t="n"/>
      <c r="O647" s="45" t="n"/>
      <c r="P647" s="45" t="inlineStr">
        <is>
          <t>SDI10207ZZ</t>
        </is>
      </c>
      <c r="Q647" s="45" t="n"/>
      <c r="R647" s="45" t="inlineStr">
        <is>
          <t>Séc măng 4HK1-X (2.9K-2-2.5-3) - SDI10207ZZ - NPR</t>
        </is>
      </c>
      <c r="S647" s="61">
        <f>IF(OR('⚙️ BỘ HƠI'!$H$40=0,'⚙️ BỘ HƠI'!$H$2="",$C647="",LEFT($C647,1)="◆"),99999,IF(OR(ISNUMBER(SEARCH('⚙️ BỘ HƠI'!$H$2,$C647)),ISNUMBER(SEARCH($C647,'⚙️ BỘ HƠI'!$H$2))),ROW()-2,99999))</f>
        <v/>
      </c>
    </row>
    <row r="648" ht="24.75" customHeight="1">
      <c r="A648" s="43" t="inlineStr">
        <is>
          <t>HH078910</t>
        </is>
      </c>
      <c r="B648" s="43" t="inlineStr">
        <is>
          <t>YANMAR</t>
        </is>
      </c>
      <c r="C648" s="43" t="inlineStr">
        <is>
          <t>4TN86/4D86</t>
        </is>
      </c>
      <c r="D648" s="43" t="inlineStr">
        <is>
          <t>86</t>
        </is>
      </c>
      <c r="E648" s="43" t="n"/>
      <c r="F648" s="43" t="n"/>
      <c r="G648" s="43" t="inlineStr">
        <is>
          <t>2-2-4</t>
        </is>
      </c>
      <c r="H648" s="43" t="inlineStr">
        <is>
          <t>Powerseal</t>
        </is>
      </c>
      <c r="I648" s="43" t="inlineStr">
        <is>
          <t>Máy</t>
        </is>
      </c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inlineStr">
        <is>
          <t>Séc măng 4TN86/4D86 (2-2-4) - Powerseal</t>
        </is>
      </c>
      <c r="S648" s="61">
        <f>IF(OR('⚙️ BỘ HƠI'!$H$40=0,'⚙️ BỘ HƠI'!$H$2="",$C648="",LEFT($C648,1)="◆"),99999,IF(OR(ISNUMBER(SEARCH('⚙️ BỘ HƠI'!$H$2,$C648)),ISNUMBER(SEARCH($C648,'⚙️ BỘ HƠI'!$H$2))),ROW()-2,99999))</f>
        <v/>
      </c>
    </row>
    <row r="649" ht="24.75" customHeight="1">
      <c r="A649" s="45" t="inlineStr">
        <is>
          <t>HH080948</t>
        </is>
      </c>
      <c r="B649" s="45" t="inlineStr">
        <is>
          <t>YANMAR</t>
        </is>
      </c>
      <c r="C649" s="45" t="inlineStr">
        <is>
          <t>4TN86/4D86/3TN86</t>
        </is>
      </c>
      <c r="D649" s="45" t="inlineStr">
        <is>
          <t>86</t>
        </is>
      </c>
      <c r="E649" s="45" t="n"/>
      <c r="F649" s="45" t="n"/>
      <c r="G649" s="45" t="inlineStr">
        <is>
          <t>2-2-4</t>
        </is>
      </c>
      <c r="H649" s="45" t="inlineStr">
        <is>
          <t>IZ IKAZU</t>
        </is>
      </c>
      <c r="I649" s="45" t="inlineStr">
        <is>
          <t>Máy</t>
        </is>
      </c>
      <c r="J649" s="45" t="n"/>
      <c r="K649" s="54" t="n">
        <v>100000</v>
      </c>
      <c r="L649" s="54" t="n">
        <v>110000</v>
      </c>
      <c r="M649" s="54" t="n">
        <v>120000</v>
      </c>
      <c r="N649" s="45" t="n"/>
      <c r="O649" s="45" t="n"/>
      <c r="P649" s="45" t="n"/>
      <c r="Q649" s="45" t="n"/>
      <c r="R649" s="45" t="inlineStr">
        <is>
          <t>Séc măng 4TN86/ 4D86/ 3TN86 (2-2-4) - IZ IKAZU</t>
        </is>
      </c>
      <c r="S649" s="61">
        <f>IF(OR('⚙️ BỘ HƠI'!$H$40=0,'⚙️ BỘ HƠI'!$H$2="",$C649="",LEFT($C649,1)="◆"),99999,IF(OR(ISNUMBER(SEARCH('⚙️ BỘ HƠI'!$H$2,$C649)),ISNUMBER(SEARCH($C649,'⚙️ BỘ HƠI'!$H$2))),ROW()-2,99999))</f>
        <v/>
      </c>
    </row>
    <row r="650" ht="24.75" customHeight="1">
      <c r="A650" s="43" t="inlineStr">
        <is>
          <t>HH072234</t>
        </is>
      </c>
      <c r="B650" s="43" t="inlineStr">
        <is>
          <t>ISUZU</t>
        </is>
      </c>
      <c r="C650" s="43" t="inlineStr">
        <is>
          <t>6BF1/4BF1</t>
        </is>
      </c>
      <c r="D650" s="43" t="n"/>
      <c r="E650" s="43" t="inlineStr">
        <is>
          <t>kiếng</t>
        </is>
      </c>
      <c r="F650" s="43" t="inlineStr">
        <is>
          <t>không mạ</t>
        </is>
      </c>
      <c r="G650" s="43" t="inlineStr">
        <is>
          <t>3-2.5-5</t>
        </is>
      </c>
      <c r="H650" s="43" t="inlineStr">
        <is>
          <t>NPR</t>
        </is>
      </c>
      <c r="I650" s="43" t="inlineStr">
        <is>
          <t>1Máy</t>
        </is>
      </c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inlineStr">
        <is>
          <t>Séc măng 6BF1/4BF1 (3-2.5-5) không mạ - NPR</t>
        </is>
      </c>
      <c r="S650" s="61">
        <f>IF(OR('⚙️ BỘ HƠI'!$H$40=0,'⚙️ BỘ HƠI'!$H$2="",$C650="",LEFT($C650,1)="◆"),99999,IF(OR(ISNUMBER(SEARCH('⚙️ BỘ HƠI'!$H$2,$C650)),ISNUMBER(SEARCH($C650,'⚙️ BỘ HƠI'!$H$2))),ROW()-2,99999))</f>
        <v/>
      </c>
    </row>
    <row r="651" ht="24.75" customHeight="1">
      <c r="A651" s="45" t="inlineStr">
        <is>
          <t>HH00013</t>
        </is>
      </c>
      <c r="B651" s="45" t="inlineStr">
        <is>
          <t>MITSUBISHI</t>
        </is>
      </c>
      <c r="C651" s="45" t="inlineStr">
        <is>
          <t>6D24T</t>
        </is>
      </c>
      <c r="D651" s="45" t="n"/>
      <c r="E651" s="45" t="n"/>
      <c r="F651" s="45" t="n"/>
      <c r="G651" s="45" t="inlineStr">
        <is>
          <t>3.3K-2.5-4</t>
        </is>
      </c>
      <c r="H651" s="45" t="inlineStr">
        <is>
          <t>NPR</t>
        </is>
      </c>
      <c r="I651" s="45" t="inlineStr">
        <is>
          <t>Cái</t>
        </is>
      </c>
      <c r="J651" s="45" t="n"/>
      <c r="K651" s="54" t="n">
        <v>1600000</v>
      </c>
      <c r="L651" s="54" t="n">
        <v>1700000</v>
      </c>
      <c r="M651" s="54" t="n">
        <v>1800000</v>
      </c>
      <c r="N651" s="45" t="n"/>
      <c r="O651" s="45" t="n"/>
      <c r="P651" s="45" t="inlineStr">
        <is>
          <t>SDM31105ZY</t>
        </is>
      </c>
      <c r="Q651" s="45" t="n"/>
      <c r="R651" s="45" t="inlineStr">
        <is>
          <t>Séc măng 6D24T/3.3K-2.5-4 (SDM31105ZY) - NPR</t>
        </is>
      </c>
      <c r="S651" s="61">
        <f>IF(OR('⚙️ BỘ HƠI'!$H$40=0,'⚙️ BỘ HƠI'!$H$2="",$C651="",LEFT($C651,1)="◆"),99999,IF(OR(ISNUMBER(SEARCH('⚙️ BỘ HƠI'!$H$2,$C651)),ISNUMBER(SEARCH($C651,'⚙️ BỘ HƠI'!$H$2))),ROW()-2,99999))</f>
        <v/>
      </c>
    </row>
    <row r="652" ht="24.75" customHeight="1">
      <c r="A652" s="43" t="inlineStr">
        <is>
          <t>HH0319</t>
        </is>
      </c>
      <c r="B652" s="43" t="inlineStr">
        <is>
          <t>MITSUBISHI</t>
        </is>
      </c>
      <c r="C652" s="43" t="inlineStr">
        <is>
          <t>6D31-T</t>
        </is>
      </c>
      <c r="D652" s="43" t="n"/>
      <c r="E652" s="43" t="n"/>
      <c r="F652" s="43" t="n"/>
      <c r="G652" s="43" t="inlineStr">
        <is>
          <t>3HK-2-4</t>
        </is>
      </c>
      <c r="H652" s="43" t="inlineStr">
        <is>
          <t>TP</t>
        </is>
      </c>
      <c r="I652" s="43" t="inlineStr">
        <is>
          <t>Máy</t>
        </is>
      </c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inlineStr">
        <is>
          <t>Séc măng 6D31-T (3HK-2-4) - TP</t>
        </is>
      </c>
      <c r="S652" s="61">
        <f>IF(OR('⚙️ BỘ HƠI'!$H$40=0,'⚙️ BỘ HƠI'!$H$2="",$C652="",LEFT($C652,1)="◆"),99999,IF(OR(ISNUMBER(SEARCH('⚙️ BỘ HƠI'!$H$2,$C652)),ISNUMBER(SEARCH($C652,'⚙️ BỘ HƠI'!$H$2))),ROW()-2,99999))</f>
        <v/>
      </c>
    </row>
    <row r="653" ht="24.75" customHeight="1">
      <c r="A653" s="45" t="inlineStr">
        <is>
          <t>HH083687</t>
        </is>
      </c>
      <c r="B653" s="45" t="inlineStr">
        <is>
          <t>MITSUBISHI</t>
        </is>
      </c>
      <c r="C653" s="45" t="inlineStr">
        <is>
          <t>6D34T</t>
        </is>
      </c>
      <c r="D653" s="45" t="n"/>
      <c r="E653" s="45" t="n"/>
      <c r="F653" s="45" t="n"/>
      <c r="G653" s="45" t="inlineStr">
        <is>
          <t>2.8K-2-4</t>
        </is>
      </c>
      <c r="H653" s="45" t="inlineStr">
        <is>
          <t>TP</t>
        </is>
      </c>
      <c r="I653" s="45" t="inlineStr">
        <is>
          <t>1 Máy</t>
        </is>
      </c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inlineStr">
        <is>
          <t>Séc măng  6D34T (2.8K-2-4) - TP</t>
        </is>
      </c>
      <c r="S653" s="61">
        <f>IF(OR('⚙️ BỘ HƠI'!$H$40=0,'⚙️ BỘ HƠI'!$H$2="",$C653="",LEFT($C653,1)="◆"),99999,IF(OR(ISNUMBER(SEARCH('⚙️ BỘ HƠI'!$H$2,$C653)),ISNUMBER(SEARCH($C653,'⚙️ BỘ HƠI'!$H$2))),ROW()-2,99999))</f>
        <v/>
      </c>
    </row>
    <row r="654" ht="24.75" customHeight="1">
      <c r="A654" s="43" t="inlineStr">
        <is>
          <t>HH080957</t>
        </is>
      </c>
      <c r="B654" s="43" t="inlineStr">
        <is>
          <t>MITSUBISHI</t>
        </is>
      </c>
      <c r="C654" s="43" t="inlineStr">
        <is>
          <t>6DR5</t>
        </is>
      </c>
      <c r="D654" s="43" t="inlineStr">
        <is>
          <t>92</t>
        </is>
      </c>
      <c r="E654" s="43" t="n"/>
      <c r="F654" s="43" t="n"/>
      <c r="G654" s="43" t="inlineStr">
        <is>
          <t>2.5HK-2-2-4.5</t>
        </is>
      </c>
      <c r="H654" s="43" t="inlineStr">
        <is>
          <t>IZ IKAZU</t>
        </is>
      </c>
      <c r="I654" s="43" t="inlineStr">
        <is>
          <t>1Máy</t>
        </is>
      </c>
      <c r="J654" s="43" t="n"/>
      <c r="K654" s="53" t="n">
        <v>110000</v>
      </c>
      <c r="L654" s="53" t="n">
        <v>120000</v>
      </c>
      <c r="M654" s="53" t="n">
        <v>130000</v>
      </c>
      <c r="N654" s="43" t="n"/>
      <c r="O654" s="43" t="n"/>
      <c r="P654" s="43" t="n"/>
      <c r="Q654" s="43" t="n"/>
      <c r="R654" s="43" t="inlineStr">
        <is>
          <t>Séc măng 6DR5 (2.5HK-2-2-4.5) - IZ IKAZU</t>
        </is>
      </c>
      <c r="S654" s="61">
        <f>IF(OR('⚙️ BỘ HƠI'!$H$40=0,'⚙️ BỘ HƠI'!$H$2="",$C654="",LEFT($C654,1)="◆"),99999,IF(OR(ISNUMBER(SEARCH('⚙️ BỘ HƠI'!$H$2,$C654)),ISNUMBER(SEARCH($C654,'⚙️ BỘ HƠI'!$H$2))),ROW()-2,99999))</f>
        <v/>
      </c>
    </row>
    <row r="655" ht="24.75" customHeight="1">
      <c r="A655" s="45" t="inlineStr">
        <is>
          <t>HH0586</t>
        </is>
      </c>
      <c r="B655" s="45" t="n"/>
      <c r="C655" s="45" t="inlineStr">
        <is>
          <t>82A</t>
        </is>
      </c>
      <c r="D655" s="45" t="n"/>
      <c r="E655" s="45" t="n"/>
      <c r="F655" s="45" t="n"/>
      <c r="G655" s="45" t="inlineStr">
        <is>
          <t>2-2-4</t>
        </is>
      </c>
      <c r="H655" s="45" t="inlineStr">
        <is>
          <t>RIK</t>
        </is>
      </c>
      <c r="I655" s="45" t="inlineStr">
        <is>
          <t>Bộ</t>
        </is>
      </c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inlineStr">
        <is>
          <t>Séc măng 82A (2-2-4) - RIK</t>
        </is>
      </c>
      <c r="S655" s="61">
        <f>IF(OR('⚙️ BỘ HƠI'!$H$40=0,'⚙️ BỘ HƠI'!$H$2="",$C655="",LEFT($C655,1)="◆"),99999,IF(OR(ISNUMBER(SEARCH('⚙️ BỘ HƠI'!$H$2,$C655)),ISNUMBER(SEARCH($C655,'⚙️ BỘ HƠI'!$H$2))),ROW()-2,99999))</f>
        <v/>
      </c>
    </row>
    <row r="656" ht="24.75" customHeight="1">
      <c r="A656" s="43" t="inlineStr">
        <is>
          <t>HH077944</t>
        </is>
      </c>
      <c r="B656" s="43" t="inlineStr">
        <is>
          <t>CATERPILLAR</t>
        </is>
      </c>
      <c r="C656" s="43" t="inlineStr">
        <is>
          <t>CAT/3204</t>
        </is>
      </c>
      <c r="D656" s="43" t="n"/>
      <c r="E656" s="43" t="n"/>
      <c r="F656" s="43" t="n"/>
      <c r="G656" s="43" t="inlineStr">
        <is>
          <t>2.38-2.38-4.75</t>
        </is>
      </c>
      <c r="H656" s="43" t="inlineStr">
        <is>
          <t>IZUMI</t>
        </is>
      </c>
      <c r="I656" s="43" t="inlineStr">
        <is>
          <t>Máy</t>
        </is>
      </c>
      <c r="J656" s="43" t="n"/>
      <c r="K656" s="53" t="n">
        <v>130000</v>
      </c>
      <c r="L656" s="53" t="n">
        <v>140000</v>
      </c>
      <c r="M656" s="53" t="n">
        <v>150000</v>
      </c>
      <c r="N656" s="43" t="n"/>
      <c r="O656" s="43" t="n"/>
      <c r="P656" s="43" t="n"/>
      <c r="Q656" s="43" t="n"/>
      <c r="R656" s="43" t="inlineStr">
        <is>
          <t>Séc măng CAT 3204 / 2.38-2.38-4.75 - IZUMI</t>
        </is>
      </c>
      <c r="S656" s="61">
        <f>IF(OR('⚙️ BỘ HƠI'!$H$40=0,'⚙️ BỘ HƠI'!$H$2="",$C656="",LEFT($C656,1)="◆"),99999,IF(OR(ISNUMBER(SEARCH('⚙️ BỘ HƠI'!$H$2,$C656)),ISNUMBER(SEARCH($C656,'⚙️ BỘ HƠI'!$H$2))),ROW()-2,99999))</f>
        <v/>
      </c>
    </row>
    <row r="657" ht="24.75" customHeight="1">
      <c r="A657" s="45" t="inlineStr">
        <is>
          <t>HH077166</t>
        </is>
      </c>
      <c r="B657" s="45" t="inlineStr">
        <is>
          <t>CATERPILLAR</t>
        </is>
      </c>
      <c r="C657" s="45" t="inlineStr">
        <is>
          <t>CAT/3306/-/ART</t>
        </is>
      </c>
      <c r="D657" s="45" t="n"/>
      <c r="E657" s="45" t="n"/>
      <c r="F657" s="45" t="n"/>
      <c r="G657" s="45" t="inlineStr">
        <is>
          <t>3.2-2.4-5.5</t>
        </is>
      </c>
      <c r="H657" s="45" t="n"/>
      <c r="I657" s="45" t="inlineStr">
        <is>
          <t>1Máy</t>
        </is>
      </c>
      <c r="J657" s="45" t="n"/>
      <c r="K657" s="54" t="n">
        <v>260000</v>
      </c>
      <c r="L657" s="54" t="n">
        <v>280000</v>
      </c>
      <c r="M657" s="54" t="n">
        <v>300000</v>
      </c>
      <c r="N657" s="45" t="n"/>
      <c r="O657" s="45" t="n"/>
      <c r="P657" s="45" t="inlineStr">
        <is>
          <t>12212002</t>
        </is>
      </c>
      <c r="Q657" s="45" t="n"/>
      <c r="R657" s="45" t="inlineStr">
        <is>
          <t>Séc măng CAT 3306 (3.2-2.4-5.5) - ART 12212002</t>
        </is>
      </c>
      <c r="S657" s="61">
        <f>IF(OR('⚙️ BỘ HƠI'!$H$40=0,'⚙️ BỘ HƠI'!$H$2="",$C657="",LEFT($C657,1)="◆"),99999,IF(OR(ISNUMBER(SEARCH('⚙️ BỘ HƠI'!$H$2,$C657)),ISNUMBER(SEARCH($C657,'⚙️ BỘ HƠI'!$H$2))),ROW()-2,99999))</f>
        <v/>
      </c>
    </row>
    <row r="658" ht="24.75" customHeight="1">
      <c r="A658" s="43" t="inlineStr">
        <is>
          <t>HH077167</t>
        </is>
      </c>
      <c r="B658" s="43" t="inlineStr">
        <is>
          <t>CATERPILLAR</t>
        </is>
      </c>
      <c r="C658" s="43" t="inlineStr">
        <is>
          <t>CAT/3306/-/ART</t>
        </is>
      </c>
      <c r="D658" s="43" t="n"/>
      <c r="E658" s="43" t="n"/>
      <c r="F658" s="43" t="n"/>
      <c r="G658" s="43" t="inlineStr">
        <is>
          <t>3.2-3.2-5.5</t>
        </is>
      </c>
      <c r="H658" s="43" t="n"/>
      <c r="I658" s="43" t="inlineStr">
        <is>
          <t>Máy</t>
        </is>
      </c>
      <c r="J658" s="43" t="n"/>
      <c r="K658" s="53" t="n">
        <v>220000</v>
      </c>
      <c r="L658" s="53" t="n">
        <v>230000</v>
      </c>
      <c r="M658" s="53" t="n">
        <v>250000</v>
      </c>
      <c r="N658" s="43" t="n"/>
      <c r="O658" s="43" t="n"/>
      <c r="P658" s="43" t="inlineStr">
        <is>
          <t>12212003</t>
        </is>
      </c>
      <c r="Q658" s="43" t="n"/>
      <c r="R658" s="43" t="inlineStr">
        <is>
          <t>Séc măng CAT 3306 (3.2-3.2-5.5) - ART 12212003</t>
        </is>
      </c>
      <c r="S658" s="61">
        <f>IF(OR('⚙️ BỘ HƠI'!$H$40=0,'⚙️ BỘ HƠI'!$H$2="",$C658="",LEFT($C658,1)="◆"),99999,IF(OR(ISNUMBER(SEARCH('⚙️ BỘ HƠI'!$H$2,$C658)),ISNUMBER(SEARCH($C658,'⚙️ BỘ HƠI'!$H$2))),ROW()-2,99999))</f>
        <v/>
      </c>
    </row>
    <row r="659" ht="24.75" customHeight="1">
      <c r="A659" s="45" t="inlineStr">
        <is>
          <t>HH077165</t>
        </is>
      </c>
      <c r="B659" s="45" t="inlineStr">
        <is>
          <t>CATERPILLAR</t>
        </is>
      </c>
      <c r="C659" s="45" t="inlineStr">
        <is>
          <t>CAT/3306/-/ART</t>
        </is>
      </c>
      <c r="D659" s="45" t="n"/>
      <c r="E659" s="45" t="n"/>
      <c r="F659" s="45" t="n"/>
      <c r="G659" s="45" t="inlineStr">
        <is>
          <t>3.2K-3.2K-3.2</t>
        </is>
      </c>
      <c r="H659" s="45" t="n"/>
      <c r="I659" s="45" t="inlineStr">
        <is>
          <t>1Máy</t>
        </is>
      </c>
      <c r="J659" s="45" t="n"/>
      <c r="K659" s="54" t="n">
        <v>270000</v>
      </c>
      <c r="L659" s="54" t="n">
        <v>290000</v>
      </c>
      <c r="M659" s="54" t="n">
        <v>310000</v>
      </c>
      <c r="N659" s="45" t="n"/>
      <c r="O659" s="45" t="n"/>
      <c r="P659" s="45" t="inlineStr">
        <is>
          <t>12212001</t>
        </is>
      </c>
      <c r="Q659" s="45" t="n"/>
      <c r="R659" s="45" t="inlineStr">
        <is>
          <t>Séc măng CAT 3306 (3.2K-3.2K-3.2) - ART 12212001</t>
        </is>
      </c>
      <c r="S659" s="61">
        <f>IF(OR('⚙️ BỘ HƠI'!$H$40=0,'⚙️ BỘ HƠI'!$H$2="",$C659="",LEFT($C659,1)="◆"),99999,IF(OR(ISNUMBER(SEARCH('⚙️ BỘ HƠI'!$H$2,$C659)),ISNUMBER(SEARCH($C659,'⚙️ BỘ HƠI'!$H$2))),ROW()-2,99999))</f>
        <v/>
      </c>
    </row>
    <row r="660" ht="24.75" customHeight="1">
      <c r="A660" s="43" t="inlineStr">
        <is>
          <t>HH083987</t>
        </is>
      </c>
      <c r="B660" s="43" t="inlineStr">
        <is>
          <t>CATERPILLAR</t>
        </is>
      </c>
      <c r="C660" s="43" t="inlineStr">
        <is>
          <t>CAT/3306/2W1709</t>
        </is>
      </c>
      <c r="D660" s="43" t="n"/>
      <c r="E660" s="43" t="n"/>
      <c r="F660" s="43" t="n"/>
      <c r="G660" s="43" t="inlineStr">
        <is>
          <t>3.2K-3.2K-3.2</t>
        </is>
      </c>
      <c r="H660" s="43" t="inlineStr">
        <is>
          <t>HENWEIT, R-CA05-00</t>
        </is>
      </c>
      <c r="I660" s="43" t="inlineStr">
        <is>
          <t>1Máy</t>
        </is>
      </c>
      <c r="J660" s="43" t="n"/>
      <c r="K660" s="53" t="n">
        <v>180000</v>
      </c>
      <c r="L660" s="53" t="n">
        <v>200000</v>
      </c>
      <c r="M660" s="53" t="n">
        <v>220000</v>
      </c>
      <c r="N660" s="43" t="n"/>
      <c r="O660" s="43" t="n"/>
      <c r="P660" s="43" t="n"/>
      <c r="Q660" s="43" t="n"/>
      <c r="R660" s="43" t="inlineStr">
        <is>
          <t>Séc măng CAT 3306/ 2W1709 (3.2K-3.2K-3.2) - HENWEIT, R-CA05-00</t>
        </is>
      </c>
      <c r="S660" s="61">
        <f>IF(OR('⚙️ BỘ HƠI'!$H$40=0,'⚙️ BỘ HƠI'!$H$2="",$C660="",LEFT($C660,1)="◆"),99999,IF(OR(ISNUMBER(SEARCH('⚙️ BỘ HƠI'!$H$2,$C660)),ISNUMBER(SEARCH($C660,'⚙️ BỘ HƠI'!$H$2))),ROW()-2,99999))</f>
        <v/>
      </c>
    </row>
    <row r="661" ht="24.75" customHeight="1">
      <c r="A661" s="45" t="inlineStr">
        <is>
          <t>HH081661</t>
        </is>
      </c>
      <c r="B661" s="45" t="inlineStr">
        <is>
          <t>CATERPILLAR</t>
        </is>
      </c>
      <c r="C661" s="45" t="inlineStr">
        <is>
          <t>CAT/3306/2W1709</t>
        </is>
      </c>
      <c r="D661" s="45" t="n"/>
      <c r="E661" s="45" t="n"/>
      <c r="F661" s="45" t="n"/>
      <c r="G661" s="45" t="inlineStr">
        <is>
          <t>3.2K-3.2K-3.2</t>
        </is>
      </c>
      <c r="H661" s="45" t="inlineStr">
        <is>
          <t>MAHLE</t>
        </is>
      </c>
      <c r="I661" s="45" t="inlineStr">
        <is>
          <t>1Máy</t>
        </is>
      </c>
      <c r="J661" s="45" t="n"/>
      <c r="K661" s="54" t="n">
        <v>380000</v>
      </c>
      <c r="L661" s="54" t="n">
        <v>400000</v>
      </c>
      <c r="M661" s="54" t="n">
        <v>450000</v>
      </c>
      <c r="N661" s="45" t="n"/>
      <c r="O661" s="45" t="n"/>
      <c r="P661" s="45" t="n"/>
      <c r="Q661" s="45" t="n"/>
      <c r="R661" s="45" t="inlineStr">
        <is>
          <t>Séc măng CAT 3306/ 2W1709 (3.2K-3.2K-3.2) - MAHLE</t>
        </is>
      </c>
      <c r="S661" s="61">
        <f>IF(OR('⚙️ BỘ HƠI'!$H$40=0,'⚙️ BỘ HƠI'!$H$2="",$C661="",LEFT($C661,1)="◆"),99999,IF(OR(ISNUMBER(SEARCH('⚙️ BỘ HƠI'!$H$2,$C661)),ISNUMBER(SEARCH($C661,'⚙️ BỘ HƠI'!$H$2))),ROW()-2,99999))</f>
        <v/>
      </c>
    </row>
    <row r="662" ht="24.75" customHeight="1">
      <c r="A662" s="43" t="inlineStr">
        <is>
          <t>HH074268</t>
        </is>
      </c>
      <c r="B662" s="43" t="n"/>
      <c r="C662" s="43" t="inlineStr">
        <is>
          <t>DQ100</t>
        </is>
      </c>
      <c r="D662" s="43" t="n"/>
      <c r="E662" s="43" t="n"/>
      <c r="F662" s="43" t="n"/>
      <c r="G662" s="43" t="n"/>
      <c r="H662" s="43" t="inlineStr">
        <is>
          <t>TP</t>
        </is>
      </c>
      <c r="I662" s="43" t="inlineStr">
        <is>
          <t>Máy</t>
        </is>
      </c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inlineStr">
        <is>
          <t>Séc măng DQ100 - TP</t>
        </is>
      </c>
      <c r="S662" s="61">
        <f>IF(OR('⚙️ BỘ HƠI'!$H$40=0,'⚙️ BỘ HƠI'!$H$2="",$C662="",LEFT($C662,1)="◆"),99999,IF(OR(ISNUMBER(SEARCH('⚙️ BỘ HƠI'!$H$2,$C662)),ISNUMBER(SEARCH($C662,'⚙️ BỘ HƠI'!$H$2))),ROW()-2,99999))</f>
        <v/>
      </c>
    </row>
    <row r="663" ht="24.75" customHeight="1">
      <c r="A663" s="45" t="inlineStr">
        <is>
          <t>HH078046</t>
        </is>
      </c>
      <c r="B663" s="45" t="inlineStr">
        <is>
          <t>NISSAN</t>
        </is>
      </c>
      <c r="C663" s="45" t="inlineStr">
        <is>
          <t>FE6TA</t>
        </is>
      </c>
      <c r="D663" s="45" t="n"/>
      <c r="E663" s="45" t="n"/>
      <c r="F663" s="45" t="n"/>
      <c r="G663" s="45" t="inlineStr">
        <is>
          <t>2.5HK-2-4</t>
        </is>
      </c>
      <c r="H663" s="45" t="inlineStr">
        <is>
          <t>TP</t>
        </is>
      </c>
      <c r="I663" s="45" t="inlineStr">
        <is>
          <t>Cái</t>
        </is>
      </c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inlineStr">
        <is>
          <t>Séc măng FE6TA (2.5HK-2-4) - TP</t>
        </is>
      </c>
      <c r="S663" s="61">
        <f>IF(OR('⚙️ BỘ HƠI'!$H$40=0,'⚙️ BỘ HƠI'!$H$2="",$C663="",LEFT($C663,1)="◆"),99999,IF(OR(ISNUMBER(SEARCH('⚙️ BỘ HƠI'!$H$2,$C663)),ISNUMBER(SEARCH($C663,'⚙️ BỘ HƠI'!$H$2))),ROW()-2,99999))</f>
        <v/>
      </c>
    </row>
    <row r="664" ht="24.75" customHeight="1">
      <c r="A664" s="43" t="inlineStr">
        <is>
          <t>HH076678</t>
        </is>
      </c>
      <c r="B664" s="43" t="inlineStr">
        <is>
          <t>JOHN DEERE</t>
        </is>
      </c>
      <c r="C664" s="43" t="inlineStr">
        <is>
          <t>John/Deere/106.5</t>
        </is>
      </c>
      <c r="D664" s="43" t="n"/>
      <c r="E664" s="43" t="n"/>
      <c r="F664" s="43" t="n"/>
      <c r="G664" s="43" t="inlineStr">
        <is>
          <t>2.38K-2.38-3.46</t>
        </is>
      </c>
      <c r="H664" s="43" t="inlineStr">
        <is>
          <t>ART</t>
        </is>
      </c>
      <c r="I664" s="43" t="inlineStr">
        <is>
          <t>Máy</t>
        </is>
      </c>
      <c r="J664" s="43" t="n"/>
      <c r="K664" s="53" t="n">
        <v>200000</v>
      </c>
      <c r="L664" s="53" t="n">
        <v>210000</v>
      </c>
      <c r="M664" s="53" t="n">
        <v>230000</v>
      </c>
      <c r="N664" s="43" t="n"/>
      <c r="O664" s="43" t="n"/>
      <c r="P664" s="43" t="inlineStr">
        <is>
          <t>16010602-00</t>
        </is>
      </c>
      <c r="Q664" s="43" t="n"/>
      <c r="R664" s="43" t="inlineStr">
        <is>
          <t>Séc măng John Deere 106.5 (2.38K-2.38-3.46) (16010602-00) - ART</t>
        </is>
      </c>
      <c r="S664" s="61">
        <f>IF(OR('⚙️ BỘ HƠI'!$H$40=0,'⚙️ BỘ HƠI'!$H$2="",$C664="",LEFT($C664,1)="◆"),99999,IF(OR(ISNUMBER(SEARCH('⚙️ BỘ HƠI'!$H$2,$C664)),ISNUMBER(SEARCH($C664,'⚙️ BỘ HƠI'!$H$2))),ROW()-2,99999))</f>
        <v/>
      </c>
    </row>
    <row r="665" ht="24.75" customHeight="1">
      <c r="A665" s="45" t="inlineStr">
        <is>
          <t>HH076679</t>
        </is>
      </c>
      <c r="B665" s="45" t="inlineStr">
        <is>
          <t>JOHN DEERE</t>
        </is>
      </c>
      <c r="C665" s="45" t="inlineStr">
        <is>
          <t>John/Deere/106.5</t>
        </is>
      </c>
      <c r="D665" s="45" t="n"/>
      <c r="E665" s="45" t="n"/>
      <c r="F665" s="45" t="n"/>
      <c r="G665" s="45" t="inlineStr">
        <is>
          <t>3.17K-2.45HK-3.46</t>
        </is>
      </c>
      <c r="H665" s="45" t="inlineStr">
        <is>
          <t>ART</t>
        </is>
      </c>
      <c r="I665" s="45" t="inlineStr">
        <is>
          <t>Máy</t>
        </is>
      </c>
      <c r="J665" s="45" t="n"/>
      <c r="K665" s="54" t="n">
        <v>210000</v>
      </c>
      <c r="L665" s="54" t="n">
        <v>230000</v>
      </c>
      <c r="M665" s="54" t="n">
        <v>240000</v>
      </c>
      <c r="N665" s="45" t="n"/>
      <c r="O665" s="45" t="n"/>
      <c r="P665" s="45" t="inlineStr">
        <is>
          <t>16010604-00</t>
        </is>
      </c>
      <c r="Q665" s="45" t="n"/>
      <c r="R665" s="45" t="inlineStr">
        <is>
          <t>Séc măng John Deere 106.5 (3.17K-2.45HK-3.46) (16010604-00) - ART</t>
        </is>
      </c>
      <c r="S665" s="61">
        <f>IF(OR('⚙️ BỘ HƠI'!$H$40=0,'⚙️ BỘ HƠI'!$H$2="",$C665="",LEFT($C665,1)="◆"),99999,IF(OR(ISNUMBER(SEARCH('⚙️ BỘ HƠI'!$H$2,$C665)),ISNUMBER(SEARCH($C665,'⚙️ BỘ HƠI'!$H$2))),ROW()-2,99999))</f>
        <v/>
      </c>
    </row>
    <row r="666" ht="24.75" customHeight="1">
      <c r="A666" s="43" t="inlineStr">
        <is>
          <t>HH084155</t>
        </is>
      </c>
      <c r="B666" s="43" t="inlineStr">
        <is>
          <t>JOHN DEERE</t>
        </is>
      </c>
      <c r="C666" s="43" t="inlineStr">
        <is>
          <t>John/Deere/106.5/3179D/-/HENWEIT</t>
        </is>
      </c>
      <c r="D666" s="43" t="n"/>
      <c r="E666" s="43" t="n"/>
      <c r="F666" s="43" t="n"/>
      <c r="G666" s="43" t="inlineStr">
        <is>
          <t>3.17K-2.38-3.46</t>
        </is>
      </c>
      <c r="H666" s="43" t="n"/>
      <c r="I666" s="43" t="inlineStr">
        <is>
          <t>Máy</t>
        </is>
      </c>
      <c r="J666" s="43" t="n"/>
      <c r="K666" s="53" t="n">
        <v>185000</v>
      </c>
      <c r="L666" s="53" t="n">
        <v>200000</v>
      </c>
      <c r="M666" s="53" t="n">
        <v>220000</v>
      </c>
      <c r="N666" s="43" t="n"/>
      <c r="O666" s="43" t="n"/>
      <c r="P666" s="43" t="inlineStr">
        <is>
          <t>R-JD05-00-1</t>
        </is>
      </c>
      <c r="Q666" s="43" t="n"/>
      <c r="R666" s="43" t="inlineStr">
        <is>
          <t>Séc măng John Deere 106.5 (3.17K-2.38-3.46) 3179D - HENWEIT, R-JD05-00-1</t>
        </is>
      </c>
      <c r="S666" s="61">
        <f>IF(OR('⚙️ BỘ HƠI'!$H$40=0,'⚙️ BỘ HƠI'!$H$2="",$C666="",LEFT($C666,1)="◆"),99999,IF(OR(ISNUMBER(SEARCH('⚙️ BỘ HƠI'!$H$2,$C666)),ISNUMBER(SEARCH($C666,'⚙️ BỘ HƠI'!$H$2))),ROW()-2,99999))</f>
        <v/>
      </c>
    </row>
    <row r="667" ht="24.75" customHeight="1">
      <c r="A667" s="45" t="inlineStr">
        <is>
          <t>HH084154</t>
        </is>
      </c>
      <c r="B667" s="45" t="inlineStr">
        <is>
          <t>JOHN DEERE</t>
        </is>
      </c>
      <c r="C667" s="45" t="inlineStr">
        <is>
          <t>John/Deere/106.5/6068D</t>
        </is>
      </c>
      <c r="D667" s="45" t="n"/>
      <c r="E667" s="45" t="n"/>
      <c r="F667" s="45" t="n"/>
      <c r="G667" s="45" t="inlineStr">
        <is>
          <t>2.38K-2.38-3.46</t>
        </is>
      </c>
      <c r="H667" s="45" t="inlineStr">
        <is>
          <t>HENWEIT, R-JD03-00</t>
        </is>
      </c>
      <c r="I667" s="45" t="inlineStr">
        <is>
          <t>Máy</t>
        </is>
      </c>
      <c r="J667" s="45" t="n"/>
      <c r="K667" s="54" t="n">
        <v>185000</v>
      </c>
      <c r="L667" s="54" t="n">
        <v>200000</v>
      </c>
      <c r="M667" s="54" t="n">
        <v>220000</v>
      </c>
      <c r="N667" s="45" t="n"/>
      <c r="O667" s="45" t="n"/>
      <c r="P667" s="45" t="n"/>
      <c r="Q667" s="45" t="n"/>
      <c r="R667" s="45" t="inlineStr">
        <is>
          <t>Séc măng John Deere 106.5 (2.38K-2.38-3.46)/ 6068D - HENWEIT, R-JD03-00</t>
        </is>
      </c>
      <c r="S667" s="61">
        <f>IF(OR('⚙️ BỘ HƠI'!$H$40=0,'⚙️ BỘ HƠI'!$H$2="",$C667="",LEFT($C667,1)="◆"),99999,IF(OR(ISNUMBER(SEARCH('⚙️ BỘ HƠI'!$H$2,$C667)),ISNUMBER(SEARCH($C667,'⚙️ BỘ HƠI'!$H$2))),ROW()-2,99999))</f>
        <v/>
      </c>
    </row>
    <row r="668" ht="24.75" customHeight="1">
      <c r="A668" s="41" t="n"/>
      <c r="B668" s="41" t="n"/>
      <c r="C668" s="42" t="inlineStr">
        <is>
          <t>◆ PERKINS</t>
        </is>
      </c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61" t="n"/>
    </row>
    <row r="669" ht="24.75" customHeight="1">
      <c r="A669" s="45" t="inlineStr">
        <is>
          <t>HH077961</t>
        </is>
      </c>
      <c r="B669" s="45" t="inlineStr">
        <is>
          <t>PERKINS</t>
        </is>
      </c>
      <c r="C669" s="45" t="inlineStr">
        <is>
          <t>John/Deere/98.48</t>
        </is>
      </c>
      <c r="D669" s="45" t="n"/>
      <c r="E669" s="45" t="n"/>
      <c r="F669" s="45" t="n"/>
      <c r="G669" s="45" t="inlineStr">
        <is>
          <t>2.38-2.38-2.38-6.33-6.33</t>
        </is>
      </c>
      <c r="H669" s="45" t="inlineStr">
        <is>
          <t>IZUMI</t>
        </is>
      </c>
      <c r="I669" s="45" t="inlineStr">
        <is>
          <t>Máy</t>
        </is>
      </c>
      <c r="J669" s="45" t="n"/>
      <c r="K669" s="54" t="n">
        <v>120000</v>
      </c>
      <c r="L669" s="54" t="n">
        <v>130000</v>
      </c>
      <c r="M669" s="54" t="n">
        <v>150000</v>
      </c>
      <c r="N669" s="45" t="n"/>
      <c r="O669" s="45" t="n"/>
      <c r="P669" s="45" t="n"/>
      <c r="Q669" s="45" t="n"/>
      <c r="R669" s="45" t="inlineStr">
        <is>
          <t>Séc măng John Deere / Perkins 98.48 (2.38-2.38-2.38-6.33-6.33) - IZUMI</t>
        </is>
      </c>
      <c r="S669" s="61">
        <f>IF(OR('⚙️ BỘ HƠI'!$H$40=0,'⚙️ BỘ HƠI'!$H$2="",$C669="",LEFT($C669,1)="◆"),99999,IF(OR(ISNUMBER(SEARCH('⚙️ BỘ HƠI'!$H$2,$C669)),ISNUMBER(SEARCH($C669,'⚙️ BỘ HƠI'!$H$2))),ROW()-2,99999))</f>
        <v/>
      </c>
    </row>
    <row r="670" ht="24.75" customHeight="1">
      <c r="A670" s="41" t="n"/>
      <c r="B670" s="41" t="n"/>
      <c r="C670" s="42" t="inlineStr">
        <is>
          <t>◆ (chưa rõ hãng)</t>
        </is>
      </c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61" t="n"/>
    </row>
    <row r="671" ht="24.75" customHeight="1">
      <c r="A671" s="45" t="inlineStr">
        <is>
          <t>HH073477</t>
        </is>
      </c>
      <c r="B671" s="45" t="inlineStr">
        <is>
          <t>KUBOTA</t>
        </is>
      </c>
      <c r="C671" s="45" t="inlineStr">
        <is>
          <t>KOBUTA-72A</t>
        </is>
      </c>
      <c r="D671" s="45" t="n"/>
      <c r="E671" s="45" t="n"/>
      <c r="F671" s="45" t="n"/>
      <c r="G671" s="45" t="inlineStr">
        <is>
          <t>2HK-1.5-4</t>
        </is>
      </c>
      <c r="H671" s="45" t="inlineStr">
        <is>
          <t>RIK</t>
        </is>
      </c>
      <c r="I671" s="45" t="inlineStr">
        <is>
          <t>1Máy</t>
        </is>
      </c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inlineStr">
        <is>
          <t>Séc măng KOBUTA-72A  (2HK-1.5-4) - RIK</t>
        </is>
      </c>
      <c r="S671" s="61">
        <f>IF(OR('⚙️ BỘ HƠI'!$H$40=0,'⚙️ BỘ HƠI'!$H$2="",$C671="",LEFT($C671,1)="◆"),99999,IF(OR(ISNUMBER(SEARCH('⚙️ BỘ HƠI'!$H$2,$C671)),ISNUMBER(SEARCH($C671,'⚙️ BỘ HƠI'!$H$2))),ROW()-2,99999))</f>
        <v/>
      </c>
    </row>
    <row r="672" ht="24.75" customHeight="1">
      <c r="A672" s="43" t="inlineStr">
        <is>
          <t>HH081296</t>
        </is>
      </c>
      <c r="B672" s="43" t="inlineStr">
        <is>
          <t>MITSUBISHI</t>
        </is>
      </c>
      <c r="C672" s="43" t="inlineStr">
        <is>
          <t>L3E/L2E</t>
        </is>
      </c>
      <c r="D672" s="43" t="n"/>
      <c r="E672" s="43" t="n"/>
      <c r="F672" s="43" t="n"/>
      <c r="G672" s="43" t="inlineStr">
        <is>
          <t>2HK-2-3</t>
        </is>
      </c>
      <c r="H672" s="43" t="inlineStr">
        <is>
          <t>hộp Mitsu</t>
        </is>
      </c>
      <c r="I672" s="43" t="inlineStr">
        <is>
          <t>1 Máy</t>
        </is>
      </c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inlineStr">
        <is>
          <t>Séc măng L3E/ L2E (2HK-2-3) - hộp Mitsu</t>
        </is>
      </c>
      <c r="S672" s="61">
        <f>IF(OR('⚙️ BỘ HƠI'!$H$40=0,'⚙️ BỘ HƠI'!$H$2="",$C672="",LEFT($C672,1)="◆"),99999,IF(OR(ISNUMBER(SEARCH('⚙️ BỘ HƠI'!$H$2,$C672)),ISNUMBER(SEARCH($C672,'⚙️ BỘ HƠI'!$H$2))),ROW()-2,99999))</f>
        <v/>
      </c>
    </row>
    <row r="673" ht="24.75" customHeight="1">
      <c r="A673" s="45" t="inlineStr">
        <is>
          <t>HH083709</t>
        </is>
      </c>
      <c r="B673" s="45" t="inlineStr">
        <is>
          <t>MITSUBISHI</t>
        </is>
      </c>
      <c r="C673" s="45" t="inlineStr">
        <is>
          <t>Mitsu/4M50/THÉP</t>
        </is>
      </c>
      <c r="D673" s="45" t="n"/>
      <c r="E673" s="45" t="n"/>
      <c r="F673" s="45" t="n"/>
      <c r="G673" s="45" t="inlineStr">
        <is>
          <t>2.8K-2-4</t>
        </is>
      </c>
      <c r="H673" s="45" t="inlineStr">
        <is>
          <t>NPR</t>
        </is>
      </c>
      <c r="I673" s="45" t="inlineStr">
        <is>
          <t>Máy</t>
        </is>
      </c>
      <c r="J673" s="45" t="n"/>
      <c r="K673" s="54" t="n">
        <v>1350000</v>
      </c>
      <c r="L673" s="54" t="n">
        <v>1450000</v>
      </c>
      <c r="M673" s="54" t="n">
        <v>1550000</v>
      </c>
      <c r="N673" s="45" t="n"/>
      <c r="O673" s="45" t="n"/>
      <c r="P673" s="45" t="inlineStr">
        <is>
          <t>SDM31172ZZ</t>
        </is>
      </c>
      <c r="Q673" s="45" t="n"/>
      <c r="R673" s="45" t="inlineStr">
        <is>
          <t>Séc măng Mitsu 4M50/ SDM31172ZZ (2.8K-2-4) THÉP, HỘP4 - NPR</t>
        </is>
      </c>
      <c r="S673" s="61">
        <f>IF(OR('⚙️ BỘ HƠI'!$H$40=0,'⚙️ BỘ HƠI'!$H$2="",$C673="",LEFT($C673,1)="◆"),99999,IF(OR(ISNUMBER(SEARCH('⚙️ BỘ HƠI'!$H$2,$C673)),ISNUMBER(SEARCH($C673,'⚙️ BỘ HƠI'!$H$2))),ROW()-2,99999))</f>
        <v/>
      </c>
    </row>
    <row r="674" ht="24.75" customHeight="1">
      <c r="A674" s="43" t="inlineStr">
        <is>
          <t>HH070279</t>
        </is>
      </c>
      <c r="B674" s="43" t="inlineStr">
        <is>
          <t>MITSUBISHI</t>
        </is>
      </c>
      <c r="C674" s="43" t="inlineStr">
        <is>
          <t>Mitsu/8DC9T/nhớt/thép</t>
        </is>
      </c>
      <c r="D674" s="43" t="n"/>
      <c r="E674" s="43" t="n"/>
      <c r="F674" s="43" t="n"/>
      <c r="G674" s="43" t="inlineStr">
        <is>
          <t>3.3K-3-3-4</t>
        </is>
      </c>
      <c r="H674" s="43" t="inlineStr">
        <is>
          <t>NPR</t>
        </is>
      </c>
      <c r="I674" s="43" t="inlineStr">
        <is>
          <t>Máy</t>
        </is>
      </c>
      <c r="J674" s="43" t="n"/>
      <c r="K674" s="53" t="n">
        <v>1950000</v>
      </c>
      <c r="L674" s="53" t="n">
        <v>2050000</v>
      </c>
      <c r="M674" s="53" t="n">
        <v>2150000</v>
      </c>
      <c r="N674" s="43" t="n"/>
      <c r="O674" s="43" t="n"/>
      <c r="P674" s="43" t="inlineStr">
        <is>
          <t>SDM31087ZY</t>
        </is>
      </c>
      <c r="Q674" s="43" t="n"/>
      <c r="R674" s="43" t="inlineStr">
        <is>
          <t>Séc măng Mitsu 8DC9T/SDM31087ZY (3.3K-3-3-4) nhớt thép HỘP8- NPR</t>
        </is>
      </c>
      <c r="S674" s="61">
        <f>IF(OR('⚙️ BỘ HƠI'!$H$40=0,'⚙️ BỘ HƠI'!$H$2="",$C674="",LEFT($C674,1)="◆"),99999,IF(OR(ISNUMBER(SEARCH('⚙️ BỘ HƠI'!$H$2,$C674)),ISNUMBER(SEARCH($C674,'⚙️ BỘ HƠI'!$H$2))),ROW()-2,99999))</f>
        <v/>
      </c>
    </row>
    <row r="675" ht="24.75" customHeight="1">
      <c r="A675" s="45" t="inlineStr">
        <is>
          <t>HH084318</t>
        </is>
      </c>
      <c r="B675" s="45" t="inlineStr">
        <is>
          <t>MITSUBISHI</t>
        </is>
      </c>
      <c r="C675" s="45" t="inlineStr">
        <is>
          <t>Mitsu/8DC9T/nhớt/thép/-/HENWEIT/'R-MI32-00-1</t>
        </is>
      </c>
      <c r="D675" s="45" t="n"/>
      <c r="E675" s="45" t="n"/>
      <c r="F675" s="45" t="n"/>
      <c r="G675" s="45" t="inlineStr">
        <is>
          <t>3.3K-3-3-4</t>
        </is>
      </c>
      <c r="H675" s="45" t="n"/>
      <c r="I675" s="45" t="inlineStr">
        <is>
          <t>Máy</t>
        </is>
      </c>
      <c r="J675" s="45" t="n"/>
      <c r="K675" s="54" t="n">
        <v>240000</v>
      </c>
      <c r="L675" s="54" t="n">
        <v>260000</v>
      </c>
      <c r="M675" s="54" t="n">
        <v>280000</v>
      </c>
      <c r="N675" s="45" t="n"/>
      <c r="O675" s="45" t="n"/>
      <c r="P675" s="45" t="inlineStr">
        <is>
          <t>ME090578</t>
        </is>
      </c>
      <c r="Q675" s="45" t="n"/>
      <c r="R675" s="45" t="inlineStr">
        <is>
          <t>Séc măng Mitsu 8DC9T/ ME090578 (3.3K-3-3-4) nhớt thép - HENWEIT 'R-MI32-00-1</t>
        </is>
      </c>
      <c r="S675" s="61">
        <f>IF(OR('⚙️ BỘ HƠI'!$H$40=0,'⚙️ BỘ HƠI'!$H$2="",$C675="",LEFT($C675,1)="◆"),99999,IF(OR(ISNUMBER(SEARCH('⚙️ BỘ HƠI'!$H$2,$C675)),ISNUMBER(SEARCH($C675,'⚙️ BỘ HƠI'!$H$2))),ROW()-2,99999))</f>
        <v/>
      </c>
    </row>
    <row r="676" ht="24.75" customHeight="1">
      <c r="A676" s="43" t="inlineStr">
        <is>
          <t>HH075465</t>
        </is>
      </c>
      <c r="B676" s="43" t="inlineStr">
        <is>
          <t>NISSAN</t>
        </is>
      </c>
      <c r="C676" s="43" t="inlineStr">
        <is>
          <t>ND6</t>
        </is>
      </c>
      <c r="D676" s="43" t="n"/>
      <c r="E676" s="43" t="n"/>
      <c r="F676" s="43" t="n"/>
      <c r="G676" s="43" t="inlineStr">
        <is>
          <t>4-3-5</t>
        </is>
      </c>
      <c r="H676" s="43" t="inlineStr">
        <is>
          <t>TP</t>
        </is>
      </c>
      <c r="I676" s="43" t="inlineStr">
        <is>
          <t>Cái</t>
        </is>
      </c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inlineStr">
        <is>
          <t>Séc măng ND6 (4-3-5) - TP</t>
        </is>
      </c>
      <c r="S676" s="61">
        <f>IF(OR('⚙️ BỘ HƠI'!$H$40=0,'⚙️ BỘ HƠI'!$H$2="",$C676="",LEFT($C676,1)="◆"),99999,IF(OR(ISNUMBER(SEARCH('⚙️ BỘ HƠI'!$H$2,$C676)),ISNUMBER(SEARCH($C676,'⚙️ BỘ HƠI'!$H$2))),ROW()-2,99999))</f>
        <v/>
      </c>
    </row>
    <row r="677" ht="24.75" customHeight="1">
      <c r="A677" s="45" t="inlineStr">
        <is>
          <t>HH084200</t>
        </is>
      </c>
      <c r="B677" s="45" t="inlineStr">
        <is>
          <t>NISSAN</t>
        </is>
      </c>
      <c r="C677" s="45" t="inlineStr">
        <is>
          <t>NE6</t>
        </is>
      </c>
      <c r="D677" s="45" t="n"/>
      <c r="E677" s="45" t="n"/>
      <c r="F677" s="45" t="n"/>
      <c r="G677" s="45" t="inlineStr">
        <is>
          <t>3HK-2.5-4</t>
        </is>
      </c>
      <c r="H677" s="45" t="inlineStr">
        <is>
          <t>RIK</t>
        </is>
      </c>
      <c r="I677" s="45" t="inlineStr">
        <is>
          <t>1Máy</t>
        </is>
      </c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inlineStr">
        <is>
          <t>Séc măng NE6/3HK-2.5-4  - RIK</t>
        </is>
      </c>
      <c r="S677" s="61">
        <f>IF(OR('⚙️ BỘ HƠI'!$H$40=0,'⚙️ BỘ HƠI'!$H$2="",$C677="",LEFT($C677,1)="◆"),99999,IF(OR(ISNUMBER(SEARCH('⚙️ BỘ HƠI'!$H$2,$C677)),ISNUMBER(SEARCH($C677,'⚙️ BỘ HƠI'!$H$2))),ROW()-2,99999))</f>
        <v/>
      </c>
    </row>
    <row r="678" ht="24.75" customHeight="1">
      <c r="A678" s="43" t="inlineStr">
        <is>
          <t>HH070638</t>
        </is>
      </c>
      <c r="B678" s="43" t="inlineStr">
        <is>
          <t>NISSAN</t>
        </is>
      </c>
      <c r="C678" s="43" t="inlineStr">
        <is>
          <t>Nis/FE6T/nhớt/thép/6</t>
        </is>
      </c>
      <c r="D678" s="43" t="n"/>
      <c r="E678" s="43" t="n"/>
      <c r="F678" s="43" t="n"/>
      <c r="G678" s="43" t="inlineStr">
        <is>
          <t>3HK-2-4</t>
        </is>
      </c>
      <c r="H678" s="43" t="inlineStr">
        <is>
          <t>NPR</t>
        </is>
      </c>
      <c r="I678" s="43" t="inlineStr">
        <is>
          <t>Máy</t>
        </is>
      </c>
      <c r="J678" s="43" t="n"/>
      <c r="K678" s="53" t="n">
        <v>950000</v>
      </c>
      <c r="L678" s="53" t="n">
        <v>1000000</v>
      </c>
      <c r="M678" s="53" t="n">
        <v>1100000</v>
      </c>
      <c r="N678" s="43" t="n"/>
      <c r="O678" s="43" t="n"/>
      <c r="P678" s="43" t="inlineStr">
        <is>
          <t>SDN31036ZY</t>
        </is>
      </c>
      <c r="Q678" s="43" t="n"/>
      <c r="R678" s="43" t="inlineStr">
        <is>
          <t>Séc măng Nis FE6T/ SDN31036ZY (3HK-2-4) nhớt thép, HỘP 6 - NPR</t>
        </is>
      </c>
      <c r="S678" s="61">
        <f>IF(OR('⚙️ BỘ HƠI'!$H$40=0,'⚙️ BỘ HƠI'!$H$2="",$C678="",LEFT($C678,1)="◆"),99999,IF(OR(ISNUMBER(SEARCH('⚙️ BỘ HƠI'!$H$2,$C678)),ISNUMBER(SEARCH($C678,'⚙️ BỘ HƠI'!$H$2))),ROW()-2,99999))</f>
        <v/>
      </c>
    </row>
    <row r="679" ht="24.75" customHeight="1">
      <c r="A679" s="45" t="inlineStr">
        <is>
          <t>HH074412</t>
        </is>
      </c>
      <c r="B679" s="45" t="inlineStr">
        <is>
          <t>NISSAN</t>
        </is>
      </c>
      <c r="C679" s="45" t="inlineStr">
        <is>
          <t>PF6-T</t>
        </is>
      </c>
      <c r="D679" s="45" t="n"/>
      <c r="E679" s="45" t="n"/>
      <c r="F679" s="45" t="n"/>
      <c r="G679" s="45" t="inlineStr">
        <is>
          <t>2.5HK-2.5-4</t>
        </is>
      </c>
      <c r="H679" s="45" t="inlineStr">
        <is>
          <t>NPR</t>
        </is>
      </c>
      <c r="I679" s="45" t="inlineStr">
        <is>
          <t>Máy</t>
        </is>
      </c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inlineStr">
        <is>
          <t>Séc măng PF6-T (2.5HK-2.5-4) - NPR</t>
        </is>
      </c>
      <c r="S679" s="61">
        <f>IF(OR('⚙️ BỘ HƠI'!$H$40=0,'⚙️ BỘ HƠI'!$H$2="",$C679="",LEFT($C679,1)="◆"),99999,IF(OR(ISNUMBER(SEARCH('⚙️ BỘ HƠI'!$H$2,$C679)),ISNUMBER(SEARCH($C679,'⚙️ BỘ HƠI'!$H$2))),ROW()-2,99999))</f>
        <v/>
      </c>
    </row>
    <row r="680" ht="24.75" customHeight="1">
      <c r="A680" s="43" t="inlineStr">
        <is>
          <t>HH0554</t>
        </is>
      </c>
      <c r="B680" s="43" t="n"/>
      <c r="C680" s="43" t="inlineStr">
        <is>
          <t>TF</t>
        </is>
      </c>
      <c r="D680" s="43" t="inlineStr">
        <is>
          <t>105.5</t>
        </is>
      </c>
      <c r="E680" s="43" t="n"/>
      <c r="F680" s="43" t="n"/>
      <c r="G680" s="43" t="inlineStr">
        <is>
          <t>2.5HK-2-4.5</t>
        </is>
      </c>
      <c r="H680" s="43" t="inlineStr">
        <is>
          <t>RIK</t>
        </is>
      </c>
      <c r="I680" s="43" t="inlineStr">
        <is>
          <t>Bộ</t>
        </is>
      </c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inlineStr">
        <is>
          <t>Séc măng TF (2.5HK-2-4.5) - RIK</t>
        </is>
      </c>
      <c r="S680" s="61">
        <f>IF(OR('⚙️ BỘ HƠI'!$H$40=0,'⚙️ BỘ HƠI'!$H$2="",$C680="",LEFT($C680,1)="◆"),99999,IF(OR(ISNUMBER(SEARCH('⚙️ BỘ HƠI'!$H$2,$C680)),ISNUMBER(SEARCH($C680,'⚙️ BỘ HƠI'!$H$2))),ROW()-2,99999))</f>
        <v/>
      </c>
    </row>
    <row r="681" ht="24.75" customHeight="1">
      <c r="A681" s="45" t="inlineStr">
        <is>
          <t>HH080791</t>
        </is>
      </c>
      <c r="B681" s="45" t="inlineStr">
        <is>
          <t>TOYOTA</t>
        </is>
      </c>
      <c r="C681" s="45" t="inlineStr">
        <is>
          <t>Toy/2J/nhớt/thép/4</t>
        </is>
      </c>
      <c r="D681" s="45" t="inlineStr">
        <is>
          <t>88</t>
        </is>
      </c>
      <c r="E681" s="45" t="n"/>
      <c r="F681" s="45" t="n"/>
      <c r="G681" s="45" t="inlineStr">
        <is>
          <t>2.5HK-2.5-2.5-4</t>
        </is>
      </c>
      <c r="H681" s="45" t="inlineStr">
        <is>
          <t>NPR</t>
        </is>
      </c>
      <c r="I681" s="45" t="inlineStr">
        <is>
          <t>Máy</t>
        </is>
      </c>
      <c r="J681" s="45" t="n"/>
      <c r="K681" s="54" t="n">
        <v>700000</v>
      </c>
      <c r="L681" s="54" t="n">
        <v>750000</v>
      </c>
      <c r="M681" s="54" t="n">
        <v>800000</v>
      </c>
      <c r="N681" s="45" t="n"/>
      <c r="O681" s="45" t="n"/>
      <c r="P681" s="45" t="inlineStr">
        <is>
          <t>SDT10045ZX</t>
        </is>
      </c>
      <c r="Q681" s="45" t="n"/>
      <c r="R681" s="45" t="inlineStr">
        <is>
          <t>Séc măng Toy 2J/ SDT10045ZX (2.5HK-2.5-2.5-4) nhớt thép, hộp 4 - NPR</t>
        </is>
      </c>
      <c r="S681" s="61">
        <f>IF(OR('⚙️ BỘ HƠI'!$H$40=0,'⚙️ BỘ HƠI'!$H$2="",$C681="",LEFT($C681,1)="◆"),99999,IF(OR(ISNUMBER(SEARCH('⚙️ BỘ HƠI'!$H$2,$C681)),ISNUMBER(SEARCH($C681,'⚙️ BỘ HƠI'!$H$2))),ROW()-2,99999))</f>
        <v/>
      </c>
    </row>
    <row r="682" ht="24.75" customHeight="1">
      <c r="A682" s="43" t="inlineStr">
        <is>
          <t>HH071292</t>
        </is>
      </c>
      <c r="B682" s="43" t="inlineStr">
        <is>
          <t>HINO</t>
        </is>
      </c>
      <c r="C682" s="43" t="inlineStr">
        <is>
          <t>W04CT</t>
        </is>
      </c>
      <c r="D682" s="43" t="n"/>
      <c r="E682" s="43" t="n"/>
      <c r="F682" s="43" t="n"/>
      <c r="G682" s="43" t="inlineStr">
        <is>
          <t>2.8K-2.5-5</t>
        </is>
      </c>
      <c r="H682" s="43" t="inlineStr">
        <is>
          <t>TP</t>
        </is>
      </c>
      <c r="I682" s="43" t="inlineStr">
        <is>
          <t>Cái</t>
        </is>
      </c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inlineStr">
        <is>
          <t>Séc măng W04CT (2.8K-2.5-5) - TP</t>
        </is>
      </c>
      <c r="S682" s="61">
        <f>IF(OR('⚙️ BỘ HƠI'!$H$40=0,'⚙️ BỘ HƠI'!$H$2="",$C682="",LEFT($C682,1)="◆"),99999,IF(OR(ISNUMBER(SEARCH('⚙️ BỘ HƠI'!$H$2,$C682)),ISNUMBER(SEARCH($C682,'⚙️ BỘ HƠI'!$H$2))),ROW()-2,99999))</f>
        <v/>
      </c>
    </row>
    <row r="683" ht="24.75" customHeight="1">
      <c r="A683" s="45" t="inlineStr">
        <is>
          <t>HH071534</t>
        </is>
      </c>
      <c r="B683" s="45" t="inlineStr">
        <is>
          <t>FORD MAZDA</t>
        </is>
      </c>
      <c r="C683" s="45" t="inlineStr">
        <is>
          <t>WL/Ford/ranger</t>
        </is>
      </c>
      <c r="D683" s="45" t="n"/>
      <c r="E683" s="45" t="n"/>
      <c r="F683" s="45" t="n"/>
      <c r="G683" s="45" t="n"/>
      <c r="H683" s="45" t="inlineStr">
        <is>
          <t>TP</t>
        </is>
      </c>
      <c r="I683" s="45" t="inlineStr">
        <is>
          <t>1Máy</t>
        </is>
      </c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inlineStr">
        <is>
          <t>Séc măng WL/ Ford ranger - TP</t>
        </is>
      </c>
      <c r="S683" s="61">
        <f>IF(OR('⚙️ BỘ HƠI'!$H$40=0,'⚙️ BỘ HƠI'!$H$2="",$C683="",LEFT($C683,1)="◆"),99999,IF(OR(ISNUMBER(SEARCH('⚙️ BỘ HƠI'!$H$2,$C683)),ISNUMBER(SEARCH($C683,'⚙️ BỘ HƠI'!$H$2))),ROW()-2,99999))</f>
        <v/>
      </c>
    </row>
    <row r="684" ht="24.75" customHeight="1">
      <c r="A684" s="43" t="inlineStr">
        <is>
          <t>HH074190</t>
        </is>
      </c>
      <c r="B684" s="43" t="inlineStr">
        <is>
          <t>FORD MAZDA</t>
        </is>
      </c>
      <c r="C684" s="43" t="inlineStr">
        <is>
          <t>WL/Ford/ranger/cos4</t>
        </is>
      </c>
      <c r="D684" s="43" t="n"/>
      <c r="E684" s="43" t="n"/>
      <c r="F684" s="43" t="n"/>
      <c r="G684" s="43" t="n"/>
      <c r="H684" s="43" t="inlineStr">
        <is>
          <t>TP</t>
        </is>
      </c>
      <c r="I684" s="43" t="inlineStr">
        <is>
          <t>1Máy</t>
        </is>
      </c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inlineStr">
        <is>
          <t>Séc măng WL/ Ford ranger cos4 - TP</t>
        </is>
      </c>
      <c r="S684" s="61">
        <f>IF(OR('⚙️ BỘ HƠI'!$H$40=0,'⚙️ BỘ HƠI'!$H$2="",$C684="",LEFT($C684,1)="◆"),99999,IF(OR(ISNUMBER(SEARCH('⚙️ BỘ HƠI'!$H$2,$C684)),ISNUMBER(SEARCH($C684,'⚙️ BỘ HƠI'!$H$2))),ROW()-2,99999))</f>
        <v/>
      </c>
    </row>
  </sheetData>
  <autoFilter ref="A2:R684"/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03"/>
  <sheetViews>
    <sheetView showGridLines="0" workbookViewId="0">
      <pane ySplit="2" topLeftCell="A241" activePane="bottomLeft" state="frozen"/>
      <selection activeCell="A1" sqref="A1"/>
      <selection pane="bottomLeft" activeCell="A251" sqref="A251"/>
    </sheetView>
  </sheetViews>
  <sheetFormatPr baseColWidth="8" defaultColWidth="8.676190476190479" defaultRowHeight="15"/>
  <cols>
    <col width="15.4285714285714" customWidth="1" min="1" max="1"/>
    <col width="11.847619047619" customWidth="1" min="2" max="2"/>
    <col width="26.8571428571429" customWidth="1" min="3" max="3"/>
    <col width="16.7142857142857" customWidth="1" min="4" max="4"/>
    <col width="10" customWidth="1" min="5" max="5"/>
    <col width="16.4285714285714" customWidth="1" min="6" max="6"/>
    <col width="22.7142857142857" customWidth="1" min="7" max="7"/>
    <col width="14.8571428571429" customWidth="1" min="8" max="8"/>
    <col width="13" customWidth="1" min="9" max="9"/>
    <col width="15" customWidth="1" min="10" max="10"/>
    <col width="12.4285714285714" customWidth="1" min="11" max="11"/>
    <col width="13.4285714285714" customWidth="1" min="12" max="12"/>
    <col width="9" customWidth="1" min="13" max="13"/>
    <col width="76.4285714285714" customWidth="1" min="14" max="14"/>
    <col width="40" customWidth="1" min="15" max="15"/>
    <col width="13" customWidth="1" min="16" max="16"/>
    <col width="34" customWidth="1" min="17" max="17"/>
  </cols>
  <sheetData>
    <row r="1" ht="34.5" customHeight="1">
      <c r="A1" s="58" t="inlineStr">
        <is>
          <t>🔧 XY LANH — dữ liệu thật từ v10 (Mã HH/giá/kiếng-gang để trống điền sau)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7" t="n"/>
      <c r="N1" s="61" t="n"/>
      <c r="O1" s="61" t="n"/>
      <c r="P1" s="61" t="n"/>
      <c r="Q1" s="61" t="n"/>
    </row>
    <row r="2" ht="34.5" customHeight="1">
      <c r="A2" s="60" t="inlineStr">
        <is>
          <t>🏷️ Mã HH</t>
        </is>
      </c>
      <c r="B2" s="60" t="inlineStr">
        <is>
          <t>🏭 Hãng</t>
        </is>
      </c>
      <c r="C2" s="62" t="inlineStr">
        <is>
          <t>⚙️ Mã ĐC</t>
        </is>
      </c>
      <c r="D2" s="62" t="inlineStr">
        <is>
          <t xml:space="preserve">đường  kính </t>
        </is>
      </c>
      <c r="E2" s="60" t="inlineStr">
        <is>
          <t>Số máy</t>
        </is>
      </c>
      <c r="F2" s="60" t="inlineStr">
        <is>
          <t xml:space="preserve">LOẠI </t>
        </is>
      </c>
      <c r="G2" s="60" t="inlineStr">
        <is>
          <t>PARNO</t>
        </is>
      </c>
      <c r="H2" s="60" t="inlineStr">
        <is>
          <t>🏷️ Thương hiệu</t>
        </is>
      </c>
      <c r="I2" s="60" t="inlineStr">
        <is>
          <t xml:space="preserve">ghi chú </t>
        </is>
      </c>
      <c r="J2" s="60" t="inlineStr">
        <is>
          <t>🟢 VIP</t>
        </is>
      </c>
      <c r="K2" s="60" t="inlineStr">
        <is>
          <t>🟡 Ưu đãi</t>
        </is>
      </c>
      <c r="L2" s="60" t="inlineStr">
        <is>
          <t>🔵 Đại lý</t>
        </is>
      </c>
      <c r="M2" s="60" t="inlineStr">
        <is>
          <t>🟣 Gara</t>
        </is>
      </c>
      <c r="N2" s="60" t="inlineStr">
        <is>
          <t>_TÊN</t>
        </is>
      </c>
      <c r="O2" s="60" t="inlineStr">
        <is>
          <t>_KEY</t>
        </is>
      </c>
      <c r="P2" s="61" t="inlineStr">
        <is>
          <t>_AUTO</t>
        </is>
      </c>
      <c r="Q2" s="58" t="inlineStr">
        <is>
          <t>💡 Gợi ý Mã HH</t>
        </is>
      </c>
    </row>
    <row r="3" ht="34.5" customHeight="1">
      <c r="A3" s="45" t="n"/>
      <c r="B3" s="63" t="inlineStr">
        <is>
          <t>◆  HINO   (53 sản phẩm)</t>
        </is>
      </c>
      <c r="C3" s="45" t="n"/>
      <c r="D3" s="45" t="n"/>
      <c r="E3" s="45" t="n"/>
      <c r="F3" s="45" t="n"/>
      <c r="G3" s="45" t="n"/>
      <c r="H3" s="45" t="n"/>
      <c r="I3" s="45" t="n"/>
      <c r="J3" s="64" t="n"/>
      <c r="K3" s="64" t="n"/>
      <c r="L3" s="64" t="n"/>
      <c r="M3" s="64" t="n"/>
      <c r="N3" s="61" t="n"/>
      <c r="O3" s="61">
        <f>IF($N3="","",$N3)</f>
        <v/>
      </c>
      <c r="P3" s="61">
        <f>IF(OR('⚙️ BỘ HƠI'!$H$40=0,'⚙️ BỘ HƠI'!$H$2="",$C3="",LEFT($C3,1)="◆"),99999,IF(OR(ISNUMBER(SEARCH('⚙️ BỘ HƠI'!$H$2,$C3)),ISNUMBER(SEARCH($C3,'⚙️ BỘ HƠI'!$H$2))),ROW()-2,99999))</f>
        <v/>
      </c>
      <c r="Q3" s="61" t="n"/>
    </row>
    <row r="4" ht="34.5" customHeight="1">
      <c r="A4" s="45" t="inlineStr">
        <is>
          <t>HH080200</t>
        </is>
      </c>
      <c r="B4" s="45" t="inlineStr">
        <is>
          <t>HINO</t>
        </is>
      </c>
      <c r="C4" s="45" t="inlineStr">
        <is>
          <t>DM100</t>
        </is>
      </c>
      <c r="D4" s="45" t="n">
        <v>90</v>
      </c>
      <c r="E4" s="45" t="n">
        <v>6</v>
      </c>
      <c r="F4" s="65" t="inlineStr">
        <is>
          <t xml:space="preserve">xy lanh gang
 F/F </t>
        </is>
      </c>
      <c r="G4" s="45" t="inlineStr">
        <is>
          <t>11467-1601</t>
        </is>
      </c>
      <c r="H4" s="45" t="inlineStr">
        <is>
          <t>IZ IKAZU</t>
        </is>
      </c>
      <c r="I4" s="45" t="inlineStr">
        <is>
          <t>Cái</t>
        </is>
      </c>
      <c r="J4" s="66" t="n">
        <v>1480000</v>
      </c>
      <c r="K4" s="66" t="n">
        <v>1580000</v>
      </c>
      <c r="L4" s="66" t="n">
        <v>1680000</v>
      </c>
      <c r="M4" s="54" t="n"/>
      <c r="N4" s="45" t="inlineStr">
        <is>
          <t>Xy lanh Hino DM100 (11467-1601) - IZ IKAZU</t>
        </is>
      </c>
      <c r="O4" s="61">
        <f>IF($N4="","",$N4)</f>
        <v/>
      </c>
      <c r="P4" s="61">
        <f>IF(OR('⚙️ BỘ HƠI'!$H$40=0,'⚙️ BỘ HƠI'!$H$2="",$C4="",LEFT($C4,1)="◆"),99999,IF(OR(ISNUMBER(SEARCH('⚙️ BỘ HƠI'!$H$2,$C4)),ISNUMBER(SEARCH($C4,'⚙️ BỘ HƠI'!$H$2))),ROW()-2,99999))</f>
        <v/>
      </c>
      <c r="Q4" s="67" t="inlineStr">
        <is>
          <t>⚠️ HH070448, HH073131</t>
        </is>
      </c>
    </row>
    <row r="5" ht="34.5" customHeight="1">
      <c r="A5" s="45" t="inlineStr">
        <is>
          <t>HH0638</t>
        </is>
      </c>
      <c r="B5" s="45" t="inlineStr">
        <is>
          <t>HINO</t>
        </is>
      </c>
      <c r="C5" s="45" t="inlineStr">
        <is>
          <t>DM100</t>
        </is>
      </c>
      <c r="D5" s="45" t="inlineStr">
        <is>
          <t>90</t>
        </is>
      </c>
      <c r="E5" s="45" t="n"/>
      <c r="F5" s="45" t="n"/>
      <c r="G5" s="45" t="inlineStr">
        <is>
          <t>11467-1601</t>
        </is>
      </c>
      <c r="H5" s="45" t="inlineStr">
        <is>
          <t>IZUMI</t>
        </is>
      </c>
      <c r="I5" s="45" t="inlineStr">
        <is>
          <t>Cái</t>
        </is>
      </c>
      <c r="J5" s="54" t="n"/>
      <c r="K5" s="54" t="n"/>
      <c r="L5" s="54" t="n"/>
      <c r="M5" s="54" t="n"/>
      <c r="N5" s="45" t="inlineStr">
        <is>
          <t>Xy lanh DM100 (11467-1601) - IZUMI</t>
        </is>
      </c>
      <c r="O5" s="61">
        <f>IF($N5="","",$N5)</f>
        <v/>
      </c>
      <c r="P5" s="61">
        <f>IF(OR('⚙️ BỘ HƠI'!$H$40=0,'⚙️ BỘ HƠI'!$H$2="",$C5="",LEFT($C5,1)="◆"),99999,IF(OR(ISNUMBER(SEARCH('⚙️ BỘ HƠI'!$H$2,$C5)),ISNUMBER(SEARCH($C5,'⚙️ BỘ HƠI'!$H$2))),ROW()-2,99999))</f>
        <v/>
      </c>
      <c r="Q5" s="67" t="inlineStr">
        <is>
          <t>⚠️ HH070449, HH080195</t>
        </is>
      </c>
    </row>
    <row r="6" ht="34.5" customHeight="1">
      <c r="A6" s="45" t="inlineStr">
        <is>
          <t>HH081232</t>
        </is>
      </c>
      <c r="B6" s="45" t="inlineStr">
        <is>
          <t>HINO</t>
        </is>
      </c>
      <c r="C6" s="45" t="inlineStr">
        <is>
          <t>EC100</t>
        </is>
      </c>
      <c r="D6" s="45" t="inlineStr">
        <is>
          <t>97</t>
        </is>
      </c>
      <c r="E6" s="45" t="n"/>
      <c r="F6" s="45" t="n"/>
      <c r="G6" s="45" t="inlineStr">
        <is>
          <t>11467-1130</t>
        </is>
      </c>
      <c r="H6" s="45" t="inlineStr">
        <is>
          <t>IZ IKAZU</t>
        </is>
      </c>
      <c r="I6" s="45" t="inlineStr">
        <is>
          <t>Cái</t>
        </is>
      </c>
      <c r="J6" s="66" t="n">
        <v>1500000</v>
      </c>
      <c r="K6" s="66" t="n">
        <v>1600000</v>
      </c>
      <c r="L6" s="66" t="n">
        <v>1700000</v>
      </c>
      <c r="M6" s="54" t="n"/>
      <c r="N6" s="45" t="inlineStr">
        <is>
          <t>Xy lanh EC100 (11467-1130) - IZ IKAZU</t>
        </is>
      </c>
      <c r="O6" s="61">
        <f>IF($N6="","",$N6)</f>
        <v/>
      </c>
      <c r="P6" s="61">
        <f>IF(OR('⚙️ BỘ HƠI'!$H$40=0,'⚙️ BỘ HƠI'!$H$2="",$C6="",LEFT($C6,1)="◆"),99999,IF(OR(ISNUMBER(SEARCH('⚙️ BỘ HƠI'!$H$2,$C6)),ISNUMBER(SEARCH($C6,'⚙️ BỘ HƠI'!$H$2))),ROW()-2,99999))</f>
        <v/>
      </c>
      <c r="Q6" s="61" t="n"/>
    </row>
    <row r="7" ht="34.5" customHeight="1">
      <c r="A7" s="45" t="inlineStr">
        <is>
          <t>HH080199</t>
        </is>
      </c>
      <c r="B7" s="45" t="inlineStr">
        <is>
          <t>HINO</t>
        </is>
      </c>
      <c r="C7" s="45" t="inlineStr">
        <is>
          <t>W04D-T/W06D-T có lợi ron</t>
        </is>
      </c>
      <c r="D7" s="45" t="inlineStr">
        <is>
          <t>104</t>
        </is>
      </c>
      <c r="E7" s="45" t="n"/>
      <c r="F7" s="45" t="n"/>
      <c r="G7" s="45" t="inlineStr">
        <is>
          <t>W04C, W06E</t>
        </is>
      </c>
      <c r="H7" s="45" t="inlineStr">
        <is>
          <t>IZ IKAZU</t>
        </is>
      </c>
      <c r="I7" s="45" t="inlineStr">
        <is>
          <t>Cái</t>
        </is>
      </c>
      <c r="J7" s="66" t="n">
        <v>200000</v>
      </c>
      <c r="K7" s="66" t="n">
        <v>215000</v>
      </c>
      <c r="L7" s="66" t="n">
        <v>230000</v>
      </c>
      <c r="M7" s="54" t="n"/>
      <c r="N7" s="45" t="inlineStr">
        <is>
          <t>Xy lanh HINO W04D-T/ W06D-T  có lợi ron (W04C, W06E) - IZ IKAZU</t>
        </is>
      </c>
      <c r="O7" s="61">
        <f>IF($N7="","",$N7)</f>
        <v/>
      </c>
      <c r="P7" s="61">
        <f>IF(OR('⚙️ BỘ HƠI'!$H$40=0,'⚙️ BỘ HƠI'!$H$2="",$C7="",LEFT($C7,1)="◆"),99999,IF(OR(ISNUMBER(SEARCH('⚙️ BỘ HƠI'!$H$2,$C7)),ISNUMBER(SEARCH($C7,'⚙️ BỘ HƠI'!$H$2))),ROW()-2,99999))</f>
        <v/>
      </c>
      <c r="Q7" s="67" t="inlineStr">
        <is>
          <t>⚠️ HH00896, HH079040, HH084160</t>
        </is>
      </c>
    </row>
    <row r="8" ht="34.5" customHeight="1">
      <c r="A8" s="45" t="inlineStr">
        <is>
          <t>HH073131</t>
        </is>
      </c>
      <c r="B8" s="45" t="inlineStr">
        <is>
          <t>HINO</t>
        </is>
      </c>
      <c r="C8" s="45" t="inlineStr">
        <is>
          <t>W04D/W04C/W06D/W06E có lợi ron</t>
        </is>
      </c>
      <c r="D8" s="45" t="inlineStr">
        <is>
          <t>104</t>
        </is>
      </c>
      <c r="E8" s="45" t="n"/>
      <c r="F8" s="45" t="n"/>
      <c r="G8" s="45" t="n"/>
      <c r="H8" s="45" t="inlineStr">
        <is>
          <t>IZUMI</t>
        </is>
      </c>
      <c r="I8" s="45" t="inlineStr">
        <is>
          <t>Cái</t>
        </is>
      </c>
      <c r="J8" s="54" t="n"/>
      <c r="K8" s="54" t="n"/>
      <c r="L8" s="54" t="n"/>
      <c r="M8" s="54" t="n"/>
      <c r="N8" s="45" t="inlineStr">
        <is>
          <t>Xy lanh HINO W04D/W04C/W06D/W06E F/F có lợi ron - IZUMI</t>
        </is>
      </c>
      <c r="O8" s="61">
        <f>IF($N8="","",$N8)</f>
        <v/>
      </c>
      <c r="P8" s="61">
        <f>IF(OR('⚙️ BỘ HƠI'!$H$40=0,'⚙️ BỘ HƠI'!$H$2="",$C8="",LEFT($C8,1)="◆"),99999,IF(OR(ISNUMBER(SEARCH('⚙️ BỘ HƠI'!$H$2,$C8)),ISNUMBER(SEARCH($C8,'⚙️ BỘ HƠI'!$H$2))),ROW()-2,99999))</f>
        <v/>
      </c>
      <c r="Q8" s="67" t="inlineStr">
        <is>
          <t>⚠️ HH00733, HH00734, HH00891, HH071311, HH075733</t>
        </is>
      </c>
    </row>
    <row r="9" ht="34.5" customHeight="1">
      <c r="A9" s="45" t="inlineStr">
        <is>
          <t>HH070448</t>
        </is>
      </c>
      <c r="B9" s="45" t="inlineStr">
        <is>
          <t>HINO</t>
        </is>
      </c>
      <c r="C9" s="45" t="inlineStr">
        <is>
          <t>W04D/W04C/W06D/W06E không lợi ron</t>
        </is>
      </c>
      <c r="D9" s="45" t="inlineStr">
        <is>
          <t>104</t>
        </is>
      </c>
      <c r="E9" s="45" t="n"/>
      <c r="F9" s="45" t="n"/>
      <c r="G9" s="45" t="n"/>
      <c r="H9" s="45" t="inlineStr">
        <is>
          <t>IZUMI</t>
        </is>
      </c>
      <c r="I9" s="45" t="inlineStr">
        <is>
          <t>Cái</t>
        </is>
      </c>
      <c r="J9" s="54" t="n"/>
      <c r="K9" s="54" t="n"/>
      <c r="L9" s="54" t="n"/>
      <c r="M9" s="54" t="n"/>
      <c r="N9" s="45" t="inlineStr">
        <is>
          <t>Xy lanh HINO W04D/W04C/W06D/W06E F/F không lợi ron - IZUMI</t>
        </is>
      </c>
      <c r="O9" s="61">
        <f>IF($N9="","",$N9)</f>
        <v/>
      </c>
      <c r="P9" s="61">
        <f>IF(OR('⚙️ BỘ HƠI'!$H$40=0,'⚙️ BỘ HƠI'!$H$2="",$C9="",LEFT($C9,1)="◆"),99999,IF(OR(ISNUMBER(SEARCH('⚙️ BỘ HƠI'!$H$2,$C9)),ISNUMBER(SEARCH($C9,'⚙️ BỘ HƠI'!$H$2))),ROW()-2,99999))</f>
        <v/>
      </c>
      <c r="Q9" s="67" t="inlineStr">
        <is>
          <t>⚠️ HH072695, HH079243, HH079774</t>
        </is>
      </c>
    </row>
    <row r="10" ht="34.5" customHeight="1">
      <c r="A10" s="45" t="inlineStr">
        <is>
          <t>HH080195</t>
        </is>
      </c>
      <c r="B10" s="45" t="inlineStr">
        <is>
          <t>HINO</t>
        </is>
      </c>
      <c r="C10" s="45" t="inlineStr">
        <is>
          <t>EH100</t>
        </is>
      </c>
      <c r="D10" s="45" t="inlineStr">
        <is>
          <t>105</t>
        </is>
      </c>
      <c r="E10" s="45" t="n"/>
      <c r="F10" s="45" t="n"/>
      <c r="G10" s="45" t="inlineStr">
        <is>
          <t>11467-1040</t>
        </is>
      </c>
      <c r="H10" s="45" t="inlineStr">
        <is>
          <t>IZ IKAZU</t>
        </is>
      </c>
      <c r="I10" s="45" t="inlineStr">
        <is>
          <t>Cái</t>
        </is>
      </c>
      <c r="J10" s="66" t="n">
        <v>1100000</v>
      </c>
      <c r="K10" s="66" t="n">
        <v>1200000</v>
      </c>
      <c r="L10" s="66" t="n">
        <v>1300000</v>
      </c>
      <c r="M10" s="54" t="n"/>
      <c r="N10" s="45" t="inlineStr">
        <is>
          <t>Xy lanh HINO EH100 F/F (11467-1040) - IZ IKAZU</t>
        </is>
      </c>
      <c r="O10" s="61">
        <f>IF($N10="","",$N10)</f>
        <v/>
      </c>
      <c r="P10" s="61">
        <f>IF(OR('⚙️ BỘ HƠI'!$H$40=0,'⚙️ BỘ HƠI'!$H$2="",$C10="",LEFT($C10,1)="◆"),99999,IF(OR(ISNUMBER(SEARCH('⚙️ BỘ HƠI'!$H$2,$C10)),ISNUMBER(SEARCH($C10,'⚙️ BỘ HƠI'!$H$2))),ROW()-2,99999))</f>
        <v/>
      </c>
      <c r="Q10" s="61" t="n"/>
    </row>
    <row r="11" ht="34.5" customHeight="1">
      <c r="A11" s="45" t="inlineStr">
        <is>
          <t>HH070449</t>
        </is>
      </c>
      <c r="B11" s="45" t="inlineStr">
        <is>
          <t>HINO</t>
        </is>
      </c>
      <c r="C11" s="45" t="inlineStr">
        <is>
          <t>EH100</t>
        </is>
      </c>
      <c r="D11" s="45" t="inlineStr">
        <is>
          <t>105</t>
        </is>
      </c>
      <c r="E11" s="45" t="n"/>
      <c r="F11" s="45" t="n"/>
      <c r="G11" s="45" t="n"/>
      <c r="H11" s="45" t="inlineStr">
        <is>
          <t>IZUMI</t>
        </is>
      </c>
      <c r="I11" s="45" t="inlineStr">
        <is>
          <t>Cái</t>
        </is>
      </c>
      <c r="J11" s="66" t="n">
        <v>1100000</v>
      </c>
      <c r="K11" s="66" t="n">
        <v>1200000</v>
      </c>
      <c r="L11" s="66" t="n">
        <v>1300000</v>
      </c>
      <c r="M11" s="54" t="n"/>
      <c r="N11" s="45" t="inlineStr">
        <is>
          <t>Xy lanh HINO EH100 F/F đời hoàn thiện - IZUMI</t>
        </is>
      </c>
      <c r="O11" s="61">
        <f>IF($N11="","",$N11)</f>
        <v/>
      </c>
      <c r="P11" s="61">
        <f>IF(OR('⚙️ BỘ HƠI'!$H$40=0,'⚙️ BỘ HƠI'!$H$2="",$C11="",LEFT($C11,1)="◆"),99999,IF(OR(ISNUMBER(SEARCH('⚙️ BỘ HƠI'!$H$2,$C11)),ISNUMBER(SEARCH($C11,'⚙️ BỘ HƠI'!$H$2))),ROW()-2,99999))</f>
        <v/>
      </c>
      <c r="Q11" s="67" t="inlineStr">
        <is>
          <t>⚠️ HH070782, HH082195</t>
        </is>
      </c>
    </row>
    <row r="12" ht="34.5" customHeight="1">
      <c r="A12" s="45" t="inlineStr">
        <is>
          <t>HH079241</t>
        </is>
      </c>
      <c r="B12" s="45" t="inlineStr">
        <is>
          <t>HINO</t>
        </is>
      </c>
      <c r="C12" s="45" t="inlineStr">
        <is>
          <t>H06C</t>
        </is>
      </c>
      <c r="D12" s="45" t="inlineStr">
        <is>
          <t>108</t>
        </is>
      </c>
      <c r="E12" s="45" t="n"/>
      <c r="F12" s="45" t="n"/>
      <c r="G12" s="45" t="inlineStr">
        <is>
          <t>114671601</t>
        </is>
      </c>
      <c r="H12" s="45" t="inlineStr">
        <is>
          <t>NSP</t>
        </is>
      </c>
      <c r="I12" s="45" t="inlineStr">
        <is>
          <t>Cái</t>
        </is>
      </c>
      <c r="J12" s="66" t="n">
        <v>2750000</v>
      </c>
      <c r="K12" s="66" t="n">
        <v>2900000</v>
      </c>
      <c r="L12" s="66" t="n">
        <v>3100000</v>
      </c>
      <c r="M12" s="54" t="n"/>
      <c r="N12" s="45" t="inlineStr">
        <is>
          <t>Xy lanh H06C / 114671601 F/F - NSP</t>
        </is>
      </c>
      <c r="O12" s="61">
        <f>IF($N12="","",$N12)</f>
        <v/>
      </c>
      <c r="P12" s="61">
        <f>IF(OR('⚙️ BỘ HƠI'!$H$40=0,'⚙️ BỘ HƠI'!$H$2="",$C12="",LEFT($C12,1)="◆"),99999,IF(OR(ISNUMBER(SEARCH('⚙️ BỘ HƠI'!$H$2,$C12)),ISNUMBER(SEARCH($C12,'⚙️ BỘ HƠI'!$H$2))),ROW()-2,99999))</f>
        <v/>
      </c>
      <c r="Q12" s="61" t="n"/>
    </row>
    <row r="13" ht="34.5" customHeight="1">
      <c r="A13" s="45" t="inlineStr">
        <is>
          <t>HH082001</t>
        </is>
      </c>
      <c r="B13" s="45" t="inlineStr">
        <is>
          <t>HINO</t>
        </is>
      </c>
      <c r="C13" s="45" t="inlineStr">
        <is>
          <t>H06C-TA/H06C</t>
        </is>
      </c>
      <c r="D13" s="45" t="inlineStr">
        <is>
          <t>108</t>
        </is>
      </c>
      <c r="E13" s="45" t="n"/>
      <c r="F13" s="45" t="n"/>
      <c r="G13" s="45" t="inlineStr">
        <is>
          <t>11467-1591</t>
        </is>
      </c>
      <c r="H13" s="45" t="inlineStr">
        <is>
          <t>IZ IKAZU</t>
        </is>
      </c>
      <c r="I13" s="45" t="inlineStr">
        <is>
          <t>Cái</t>
        </is>
      </c>
      <c r="J13" s="66" t="n">
        <v>1360000</v>
      </c>
      <c r="K13" s="66" t="n">
        <v>1450000</v>
      </c>
      <c r="L13" s="66" t="n">
        <v>1550000</v>
      </c>
      <c r="M13" s="54" t="n"/>
      <c r="N13" s="45" t="inlineStr">
        <is>
          <t>Xy lanh Hino H06C-TA/H06C/ 11467-1591 - IZ IKAZU</t>
        </is>
      </c>
      <c r="O13" s="61">
        <f>IF($N13="","",$N13)</f>
        <v/>
      </c>
      <c r="P13" s="61">
        <f>IF(OR('⚙️ BỘ HƠI'!$H$40=0,'⚙️ BỘ HƠI'!$H$2="",$C13="",LEFT($C13,1)="◆"),99999,IF(OR(ISNUMBER(SEARCH('⚙️ BỘ HƠI'!$H$2,$C13)),ISNUMBER(SEARCH($C13,'⚙️ BỘ HƠI'!$H$2))),ROW()-2,99999))</f>
        <v/>
      </c>
      <c r="Q13" s="61" t="n"/>
    </row>
    <row r="14" ht="34.5" customHeight="1">
      <c r="A14" s="45" t="inlineStr">
        <is>
          <t>HH072679</t>
        </is>
      </c>
      <c r="B14" s="45" t="inlineStr">
        <is>
          <t>HINO</t>
        </is>
      </c>
      <c r="C14" s="45" t="inlineStr">
        <is>
          <t>H06C-TA/H06C</t>
        </is>
      </c>
      <c r="D14" s="45" t="inlineStr">
        <is>
          <t>108</t>
        </is>
      </c>
      <c r="E14" s="45" t="n"/>
      <c r="F14" s="45" t="n"/>
      <c r="G14" s="45" t="n"/>
      <c r="H14" s="45" t="inlineStr">
        <is>
          <t>NSP</t>
        </is>
      </c>
      <c r="I14" s="45" t="inlineStr">
        <is>
          <t>Cái</t>
        </is>
      </c>
      <c r="J14" s="54" t="n"/>
      <c r="K14" s="54" t="n"/>
      <c r="L14" s="66" t="n">
        <v>250000</v>
      </c>
      <c r="M14" s="54" t="n"/>
      <c r="N14" s="45" t="inlineStr">
        <is>
          <t>Xy lanh H06C-TA/H06C S/F bán hoàn thiện - NSP</t>
        </is>
      </c>
      <c r="O14" s="61">
        <f>IF($N14="","",$N14)</f>
        <v/>
      </c>
      <c r="P14" s="61">
        <f>IF(OR('⚙️ BỘ HƠI'!$H$40=0,'⚙️ BỘ HƠI'!$H$2="",$C14="",LEFT($C14,1)="◆"),99999,IF(OR(ISNUMBER(SEARCH('⚙️ BỘ HƠI'!$H$2,$C14)),ISNUMBER(SEARCH($C14,'⚙️ BỘ HƠI'!$H$2))),ROW()-2,99999))</f>
        <v/>
      </c>
      <c r="Q14" s="61" t="n"/>
    </row>
    <row r="15" ht="34.5" customHeight="1">
      <c r="A15" s="45" t="inlineStr">
        <is>
          <t>HH068739</t>
        </is>
      </c>
      <c r="B15" s="45" t="inlineStr">
        <is>
          <t>HINO</t>
        </is>
      </c>
      <c r="C15" s="45" t="inlineStr">
        <is>
          <t>H06C-TA/H06C</t>
        </is>
      </c>
      <c r="D15" s="45" t="inlineStr">
        <is>
          <t>108</t>
        </is>
      </c>
      <c r="E15" s="45" t="n"/>
      <c r="F15" s="45" t="n"/>
      <c r="G15" s="45" t="inlineStr">
        <is>
          <t>11467-1591</t>
        </is>
      </c>
      <c r="H15" s="45" t="inlineStr">
        <is>
          <t>IZUMI</t>
        </is>
      </c>
      <c r="I15" s="45" t="inlineStr">
        <is>
          <t>Cái</t>
        </is>
      </c>
      <c r="J15" s="66" t="n">
        <v>1200000</v>
      </c>
      <c r="K15" s="66" t="n">
        <v>1300000</v>
      </c>
      <c r="L15" s="66" t="n">
        <v>1400000</v>
      </c>
      <c r="M15" s="54" t="n"/>
      <c r="N15" s="45" t="inlineStr">
        <is>
          <t>Xy lanh H06C-TA/H06C/ 11467-1591 - IZUMI</t>
        </is>
      </c>
      <c r="O15" s="61">
        <f>IF($N15="","",$N15)</f>
        <v/>
      </c>
      <c r="P15" s="61">
        <f>IF(OR('⚙️ BỘ HƠI'!$H$40=0,'⚙️ BỘ HƠI'!$H$2="",$C15="",LEFT($C15,1)="◆"),99999,IF(OR(ISNUMBER(SEARCH('⚙️ BỘ HƠI'!$H$2,$C15)),ISNUMBER(SEARCH($C15,'⚙️ BỘ HƠI'!$H$2))),ROW()-2,99999))</f>
        <v/>
      </c>
      <c r="Q15" s="61" t="n"/>
    </row>
    <row r="16" ht="34.5" customHeight="1">
      <c r="A16" s="45" t="inlineStr">
        <is>
          <t>HH080197</t>
        </is>
      </c>
      <c r="B16" s="45" t="inlineStr">
        <is>
          <t>HINO</t>
        </is>
      </c>
      <c r="C16" s="45" t="inlineStr">
        <is>
          <t>DS50</t>
        </is>
      </c>
      <c r="D16" s="45" t="inlineStr">
        <is>
          <t>110</t>
        </is>
      </c>
      <c r="E16" s="45" t="n"/>
      <c r="F16" s="45" t="n"/>
      <c r="G16" s="45" t="inlineStr">
        <is>
          <t>11467-1550</t>
        </is>
      </c>
      <c r="H16" s="45" t="inlineStr">
        <is>
          <t>IZ IKAZU</t>
        </is>
      </c>
      <c r="I16" s="45" t="inlineStr">
        <is>
          <t>Cái</t>
        </is>
      </c>
      <c r="J16" s="66" t="n">
        <v>1900000</v>
      </c>
      <c r="K16" s="66" t="n">
        <v>2000000</v>
      </c>
      <c r="L16" s="66" t="n">
        <v>2100000</v>
      </c>
      <c r="M16" s="54" t="n"/>
      <c r="N16" s="45" t="inlineStr">
        <is>
          <t>Xy lanh DS50 / 11467-1550 - IZ IKAZU</t>
        </is>
      </c>
      <c r="O16" s="61">
        <f>IF($N16="","",$N16)</f>
        <v/>
      </c>
      <c r="P16" s="61">
        <f>IF(OR('⚙️ BỘ HƠI'!$H$40=0,'⚙️ BỘ HƠI'!$H$2="",$C16="",LEFT($C16,1)="◆"),99999,IF(OR(ISNUMBER(SEARCH('⚙️ BỘ HƠI'!$H$2,$C16)),ISNUMBER(SEARCH($C16,'⚙️ BỘ HƠI'!$H$2))),ROW()-2,99999))</f>
        <v/>
      </c>
      <c r="Q16" s="61" t="n"/>
    </row>
    <row r="17" ht="34.5" customHeight="1">
      <c r="A17" s="45" t="inlineStr">
        <is>
          <t>HH073238</t>
        </is>
      </c>
      <c r="B17" s="45" t="inlineStr">
        <is>
          <t>HINO</t>
        </is>
      </c>
      <c r="C17" s="45" t="inlineStr">
        <is>
          <t>H07C</t>
        </is>
      </c>
      <c r="D17" s="45" t="n"/>
      <c r="E17" s="45" t="n"/>
      <c r="F17" s="45" t="n"/>
      <c r="G17" s="45" t="n"/>
      <c r="H17" s="45" t="inlineStr">
        <is>
          <t>NSP</t>
        </is>
      </c>
      <c r="I17" s="45" t="inlineStr">
        <is>
          <t>Cái</t>
        </is>
      </c>
      <c r="J17" s="54" t="n"/>
      <c r="K17" s="54" t="n"/>
      <c r="L17" s="66" t="n">
        <v>250000</v>
      </c>
      <c r="M17" s="54" t="n"/>
      <c r="N17" s="45" t="inlineStr">
        <is>
          <t>Xy lanh H07C bán hoàn thiện S/F - NSP</t>
        </is>
      </c>
      <c r="O17" s="61">
        <f>IF($N17="","",$N17)</f>
        <v/>
      </c>
      <c r="P17" s="61">
        <f>IF(OR('⚙️ BỘ HƠI'!$H$40=0,'⚙️ BỘ HƠI'!$H$2="",$C17="",LEFT($C17,1)="◆"),99999,IF(OR(ISNUMBER(SEARCH('⚙️ BỘ HƠI'!$H$2,$C17)),ISNUMBER(SEARCH($C17,'⚙️ BỘ HƠI'!$H$2))),ROW()-2,99999))</f>
        <v/>
      </c>
      <c r="Q17" s="61" t="n"/>
    </row>
    <row r="18" ht="34.5" customHeight="1">
      <c r="A18" s="45" t="inlineStr">
        <is>
          <t>HH079240</t>
        </is>
      </c>
      <c r="B18" s="45" t="inlineStr">
        <is>
          <t>HINO</t>
        </is>
      </c>
      <c r="C18" s="45" t="inlineStr">
        <is>
          <t>H07C</t>
        </is>
      </c>
      <c r="D18" s="45" t="n"/>
      <c r="E18" s="45" t="n"/>
      <c r="F18" s="45" t="n"/>
      <c r="G18" s="45" t="inlineStr">
        <is>
          <t>114671210</t>
        </is>
      </c>
      <c r="H18" s="45" t="inlineStr">
        <is>
          <t>NSP</t>
        </is>
      </c>
      <c r="I18" s="45" t="inlineStr">
        <is>
          <t>Cái</t>
        </is>
      </c>
      <c r="J18" s="54" t="n"/>
      <c r="K18" s="66" t="n">
        <v>1700000</v>
      </c>
      <c r="L18" s="66" t="n">
        <v>1800000</v>
      </c>
      <c r="M18" s="54" t="n"/>
      <c r="N18" s="45" t="inlineStr">
        <is>
          <t>Xy lanh H07C/ 114671210 F/F - NSP</t>
        </is>
      </c>
      <c r="O18" s="61">
        <f>IF($N18="","",$N18)</f>
        <v/>
      </c>
      <c r="P18" s="61">
        <f>IF(OR('⚙️ BỘ HƠI'!$H$40=0,'⚙️ BỘ HƠI'!$H$2="",$C18="",LEFT($C18,1)="◆"),99999,IF(OR(ISNUMBER(SEARCH('⚙️ BỘ HƠI'!$H$2,$C18)),ISNUMBER(SEARCH($C18,'⚙️ BỘ HƠI'!$H$2))),ROW()-2,99999))</f>
        <v/>
      </c>
      <c r="Q18" s="61" t="n"/>
    </row>
    <row r="19" ht="34.5" customHeight="1">
      <c r="A19" s="45" t="inlineStr">
        <is>
          <t>HH079772</t>
        </is>
      </c>
      <c r="B19" s="45" t="inlineStr">
        <is>
          <t>HINO</t>
        </is>
      </c>
      <c r="C19" s="45" t="inlineStr">
        <is>
          <t>H07C</t>
        </is>
      </c>
      <c r="D19" s="45" t="n"/>
      <c r="E19" s="45" t="n"/>
      <c r="F19" s="45" t="n"/>
      <c r="G19" s="45" t="inlineStr">
        <is>
          <t>EH700/H07D</t>
        </is>
      </c>
      <c r="H19" s="45" t="inlineStr">
        <is>
          <t>IZ IKAZU</t>
        </is>
      </c>
      <c r="I19" s="45" t="inlineStr">
        <is>
          <t>Cái</t>
        </is>
      </c>
      <c r="J19" s="66" t="n">
        <v>1360000</v>
      </c>
      <c r="K19" s="66" t="n">
        <v>1450000</v>
      </c>
      <c r="L19" s="66" t="n">
        <v>1550000</v>
      </c>
      <c r="M19" s="54" t="n"/>
      <c r="N19" s="45" t="inlineStr">
        <is>
          <t>Xy lanh Hino H07C/11467-1200 (EH700/H07D) - IZ IKAZU</t>
        </is>
      </c>
      <c r="O19" s="61">
        <f>IF($N19="","",$N19)</f>
        <v/>
      </c>
      <c r="P19" s="61">
        <f>IF(OR('⚙️ BỘ HƠI'!$H$40=0,'⚙️ BỘ HƠI'!$H$2="",$C19="",LEFT($C19,1)="◆"),99999,IF(OR(ISNUMBER(SEARCH('⚙️ BỘ HƠI'!$H$2,$C19)),ISNUMBER(SEARCH($C19,'⚙️ BỘ HƠI'!$H$2))),ROW()-2,99999))</f>
        <v/>
      </c>
      <c r="Q19" s="61" t="n"/>
    </row>
    <row r="20" ht="34.5" customHeight="1">
      <c r="A20" s="45" t="inlineStr">
        <is>
          <t>HH00896</t>
        </is>
      </c>
      <c r="B20" s="45" t="inlineStr">
        <is>
          <t>HINO</t>
        </is>
      </c>
      <c r="C20" s="45" t="inlineStr">
        <is>
          <t>H07C/EH700/H07D</t>
        </is>
      </c>
      <c r="D20" s="45" t="inlineStr">
        <is>
          <t>110</t>
        </is>
      </c>
      <c r="E20" s="45" t="n"/>
      <c r="F20" s="45" t="n"/>
      <c r="G20" s="45" t="inlineStr">
        <is>
          <t>11467-1200</t>
        </is>
      </c>
      <c r="H20" s="45" t="inlineStr">
        <is>
          <t>IZUMI</t>
        </is>
      </c>
      <c r="I20" s="45" t="inlineStr">
        <is>
          <t>Cái</t>
        </is>
      </c>
      <c r="J20" s="54" t="n"/>
      <c r="K20" s="54" t="n"/>
      <c r="L20" s="54" t="n"/>
      <c r="M20" s="54" t="n"/>
      <c r="N20" s="45" t="inlineStr">
        <is>
          <t>Xy lanh H07C/EH700/H07D (11467-1200) - IZUMI</t>
        </is>
      </c>
      <c r="O20" s="61">
        <f>IF($N20="","",$N20)</f>
        <v/>
      </c>
      <c r="P20" s="61">
        <f>IF(OR('⚙️ BỘ HƠI'!$H$40=0,'⚙️ BỘ HƠI'!$H$2="",$C20="",LEFT($C20,1)="◆"),99999,IF(OR(ISNUMBER(SEARCH('⚙️ BỘ HƠI'!$H$2,$C20)),ISNUMBER(SEARCH($C20,'⚙️ BỘ HƠI'!$H$2))),ROW()-2,99999))</f>
        <v/>
      </c>
      <c r="Q20" s="67" t="inlineStr">
        <is>
          <t>⚠️ HH070509, HH081456</t>
        </is>
      </c>
    </row>
    <row r="21" ht="34.5" customHeight="1">
      <c r="A21" s="45" t="inlineStr">
        <is>
          <t>HH079040</t>
        </is>
      </c>
      <c r="B21" s="45" t="inlineStr">
        <is>
          <t>HINO</t>
        </is>
      </c>
      <c r="C21" s="45" t="inlineStr">
        <is>
          <t>H07C/EH700/H07D</t>
        </is>
      </c>
      <c r="D21" s="45" t="inlineStr">
        <is>
          <t>110</t>
        </is>
      </c>
      <c r="E21" s="45" t="n"/>
      <c r="F21" s="45" t="n"/>
      <c r="G21" s="45" t="n"/>
      <c r="H21" s="45" t="inlineStr">
        <is>
          <t>IZUMI</t>
        </is>
      </c>
      <c r="I21" s="45" t="inlineStr">
        <is>
          <t>Cái</t>
        </is>
      </c>
      <c r="J21" s="66" t="n">
        <v>1200000</v>
      </c>
      <c r="K21" s="66" t="n">
        <v>1300000</v>
      </c>
      <c r="L21" s="66" t="n">
        <v>1400000</v>
      </c>
      <c r="M21" s="54" t="n"/>
      <c r="N21" s="45" t="inlineStr">
        <is>
          <t>Xy lanh H07C/EH700/H07D S/F bán hoàn thiện - IZUMI</t>
        </is>
      </c>
      <c r="O21" s="61">
        <f>IF($N21="","",$N21)</f>
        <v/>
      </c>
      <c r="P21" s="61">
        <f>IF(OR('⚙️ BỘ HƠI'!$H$40=0,'⚙️ BỘ HƠI'!$H$2="",$C21="",LEFT($C21,1)="◆"),99999,IF(OR(ISNUMBER(SEARCH('⚙️ BỘ HƠI'!$H$2,$C21)),ISNUMBER(SEARCH($C21,'⚙️ BỘ HƠI'!$H$2))),ROW()-2,99999))</f>
        <v/>
      </c>
      <c r="Q21" s="61" t="n"/>
    </row>
    <row r="22" ht="34.5" customHeight="1">
      <c r="A22" s="45" t="inlineStr">
        <is>
          <t>HH084160</t>
        </is>
      </c>
      <c r="B22" s="45" t="inlineStr">
        <is>
          <t>HINO</t>
        </is>
      </c>
      <c r="C22" s="45" t="inlineStr">
        <is>
          <t>H07C/EH700/H07D</t>
        </is>
      </c>
      <c r="D22" s="45" t="inlineStr">
        <is>
          <t>110</t>
        </is>
      </c>
      <c r="E22" s="45" t="n"/>
      <c r="F22" s="45" t="n"/>
      <c r="G22" s="45" t="inlineStr">
        <is>
          <t>11467-1200</t>
        </is>
      </c>
      <c r="H22" s="45" t="inlineStr">
        <is>
          <t>HENWEIT, L-HN004-00</t>
        </is>
      </c>
      <c r="I22" s="45" t="inlineStr">
        <is>
          <t>Cái</t>
        </is>
      </c>
      <c r="J22" s="66" t="n">
        <v>1780000</v>
      </c>
      <c r="K22" s="66" t="n">
        <v>1900000</v>
      </c>
      <c r="L22" s="66" t="n">
        <v>2050000</v>
      </c>
      <c r="M22" s="54" t="n"/>
      <c r="N22" s="45" t="inlineStr">
        <is>
          <t>Xy lanh Hino H07C/ EH700/ H07D/ 11467-1200 - HENWEIT, L-HN004-00</t>
        </is>
      </c>
      <c r="O22" s="61">
        <f>IF($N22="","",$N22)</f>
        <v/>
      </c>
      <c r="P22" s="61">
        <f>IF(OR('⚙️ BỘ HƠI'!$H$40=0,'⚙️ BỘ HƠI'!$H$2="",$C22="",LEFT($C22,1)="◆"),99999,IF(OR(ISNUMBER(SEARCH('⚙️ BỘ HƠI'!$H$2,$C22)),ISNUMBER(SEARCH($C22,'⚙️ BỘ HƠI'!$H$2))),ROW()-2,99999))</f>
        <v/>
      </c>
      <c r="Q22" s="67" t="inlineStr">
        <is>
          <t>⚠️ HH070830, HH080577</t>
        </is>
      </c>
    </row>
    <row r="23" ht="34.5" customHeight="1">
      <c r="A23" s="45" t="inlineStr">
        <is>
          <t>HH071311</t>
        </is>
      </c>
      <c r="B23" s="45" t="inlineStr">
        <is>
          <t>HINO</t>
        </is>
      </c>
      <c r="C23" s="45" t="inlineStr">
        <is>
          <t>J05E/J08E</t>
        </is>
      </c>
      <c r="D23" s="45" t="inlineStr">
        <is>
          <t>112</t>
        </is>
      </c>
      <c r="E23" s="45" t="n"/>
      <c r="F23" s="45" t="n"/>
      <c r="G23" s="45" t="n"/>
      <c r="H23" s="45" t="inlineStr">
        <is>
          <t>NPR</t>
        </is>
      </c>
      <c r="I23" s="45" t="inlineStr">
        <is>
          <t>Cái</t>
        </is>
      </c>
      <c r="J23" s="54" t="n"/>
      <c r="K23" s="54" t="n"/>
      <c r="L23" s="54" t="n"/>
      <c r="M23" s="54" t="n"/>
      <c r="N23" s="45" t="inlineStr">
        <is>
          <t>Xy lanh J05E/J08E - NPR</t>
        </is>
      </c>
      <c r="O23" s="61">
        <f>IF($N23="","",$N23)</f>
        <v/>
      </c>
      <c r="P23" s="61">
        <f>IF(OR('⚙️ BỘ HƠI'!$H$40=0,'⚙️ BỘ HƠI'!$H$2="",$C23="",LEFT($C23,1)="◆"),99999,IF(OR(ISNUMBER(SEARCH('⚙️ BỘ HƠI'!$H$2,$C23)),ISNUMBER(SEARCH($C23,'⚙️ BỘ HƠI'!$H$2))),ROW()-2,99999))</f>
        <v/>
      </c>
      <c r="Q23" s="67" t="inlineStr">
        <is>
          <t>⚠️ HH070830, HH080577</t>
        </is>
      </c>
    </row>
    <row r="24" ht="34.5" customHeight="1">
      <c r="A24" s="45" t="inlineStr">
        <is>
          <t>HH00891</t>
        </is>
      </c>
      <c r="B24" s="45" t="inlineStr">
        <is>
          <t>HINO</t>
        </is>
      </c>
      <c r="C24" s="45" t="inlineStr">
        <is>
          <t>J05E/J08E</t>
        </is>
      </c>
      <c r="D24" s="45" t="inlineStr">
        <is>
          <t>112</t>
        </is>
      </c>
      <c r="E24" s="45" t="n"/>
      <c r="F24" s="45" t="n"/>
      <c r="G24" s="45" t="inlineStr">
        <is>
          <t>1173210</t>
        </is>
      </c>
      <c r="H24" s="45" t="inlineStr">
        <is>
          <t>NSP</t>
        </is>
      </c>
      <c r="I24" s="45" t="inlineStr">
        <is>
          <t>Cái</t>
        </is>
      </c>
      <c r="J24" s="54" t="n"/>
      <c r="K24" s="54" t="n"/>
      <c r="L24" s="54" t="n"/>
      <c r="M24" s="54" t="n"/>
      <c r="N24" s="45" t="inlineStr">
        <is>
          <t>Xy lanh J05E/J08E (1173210) - NSP</t>
        </is>
      </c>
      <c r="O24" s="61">
        <f>IF($N24="","",$N24)</f>
        <v/>
      </c>
      <c r="P24" s="61">
        <f>IF(OR('⚙️ BỘ HƠI'!$H$40=0,'⚙️ BỘ HƠI'!$H$2="",$C24="",LEFT($C24,1)="◆"),99999,IF(OR(ISNUMBER(SEARCH('⚙️ BỘ HƠI'!$H$2,$C24)),ISNUMBER(SEARCH($C24,'⚙️ BỘ HƠI'!$H$2))),ROW()-2,99999))</f>
        <v/>
      </c>
      <c r="Q24" s="61" t="n"/>
    </row>
    <row r="25" ht="34.5" customHeight="1">
      <c r="A25" s="68" t="inlineStr">
        <is>
          <t>HH073239</t>
        </is>
      </c>
      <c r="B25" s="45" t="inlineStr">
        <is>
          <t>HINO</t>
        </is>
      </c>
      <c r="C25" s="45" t="inlineStr">
        <is>
          <t>J05E/J08E</t>
        </is>
      </c>
      <c r="D25" s="45" t="inlineStr">
        <is>
          <t>112</t>
        </is>
      </c>
      <c r="E25" s="45" t="n"/>
      <c r="F25" s="45" t="n"/>
      <c r="G25" s="45" t="n"/>
      <c r="H25" s="45" t="inlineStr">
        <is>
          <t>NSP</t>
        </is>
      </c>
      <c r="I25" s="45" t="inlineStr">
        <is>
          <t>Cái</t>
        </is>
      </c>
      <c r="J25" s="54" t="n"/>
      <c r="K25" s="54" t="n"/>
      <c r="L25" s="66" t="n">
        <v>250000</v>
      </c>
      <c r="M25" s="54" t="n"/>
      <c r="N25" s="45" t="inlineStr">
        <is>
          <t>Xy lanh J05E/J08E bán hoàn thiện S/F - NSP</t>
        </is>
      </c>
      <c r="O25" s="61">
        <f>IF($N25="","",$N25)</f>
        <v/>
      </c>
      <c r="P25" s="61">
        <f>IF(OR('⚙️ BỘ HƠI'!$H$40=0,'⚙️ BỘ HƠI'!$H$2="",$C25="",LEFT($C25,1)="◆"),99999,IF(OR(ISNUMBER(SEARCH('⚙️ BỘ HƠI'!$H$2,$C25)),ISNUMBER(SEARCH($C25,'⚙️ BỘ HƠI'!$H$2))),ROW()-2,99999))</f>
        <v/>
      </c>
      <c r="Q25" s="61" t="n"/>
    </row>
    <row r="26" ht="34.5" customHeight="1">
      <c r="A26" s="45" t="inlineStr">
        <is>
          <t>HH075734</t>
        </is>
      </c>
      <c r="B26" s="45" t="inlineStr">
        <is>
          <t>HINO</t>
        </is>
      </c>
      <c r="C26" s="45" t="inlineStr">
        <is>
          <t>J05E/J08E/E0060</t>
        </is>
      </c>
      <c r="D26" s="45" t="inlineStr">
        <is>
          <t>112</t>
        </is>
      </c>
      <c r="E26" s="45" t="n"/>
      <c r="F26" s="45" t="n"/>
      <c r="G26" s="45" t="inlineStr">
        <is>
          <t>lợi cổ 3 ly</t>
        </is>
      </c>
      <c r="H26" s="45" t="inlineStr">
        <is>
          <t>MAHLE</t>
        </is>
      </c>
      <c r="I26" s="45" t="inlineStr">
        <is>
          <t>Cái</t>
        </is>
      </c>
      <c r="J26" s="66" t="n">
        <v>3200000</v>
      </c>
      <c r="K26" s="66" t="n">
        <v>3500000</v>
      </c>
      <c r="L26" s="66" t="n">
        <v>3700000</v>
      </c>
      <c r="M26" s="54" t="n"/>
      <c r="N26" s="45" t="inlineStr">
        <is>
          <t>Xy lanh J05E/J08E/ 11462-E0060 (lợi cổ 3 ly) - MAHLE</t>
        </is>
      </c>
      <c r="O26" s="61">
        <f>IF($N26="","",$N26)</f>
        <v/>
      </c>
      <c r="P26" s="61">
        <f>IF(OR('⚙️ BỘ HƠI'!$H$40=0,'⚙️ BỘ HƠI'!$H$2="",$C26="",LEFT($C26,1)="◆"),99999,IF(OR(ISNUMBER(SEARCH('⚙️ BỘ HƠI'!$H$2,$C26)),ISNUMBER(SEARCH($C26,'⚙️ BỘ HƠI'!$H$2))),ROW()-2,99999))</f>
        <v/>
      </c>
      <c r="Q26" s="61" t="n"/>
    </row>
    <row r="27" ht="34.5" customHeight="1">
      <c r="A27" s="45" t="inlineStr">
        <is>
          <t>HH075733</t>
        </is>
      </c>
      <c r="B27" s="45" t="inlineStr">
        <is>
          <t>HINO</t>
        </is>
      </c>
      <c r="C27" s="45" t="inlineStr">
        <is>
          <t>J05E/J08E/S1146-73210</t>
        </is>
      </c>
      <c r="D27" s="45" t="inlineStr">
        <is>
          <t>112</t>
        </is>
      </c>
      <c r="E27" s="45" t="n"/>
      <c r="F27" s="45" t="n"/>
      <c r="G27" s="45" t="inlineStr">
        <is>
          <t>lợi cổ 8 ly</t>
        </is>
      </c>
      <c r="H27" s="45" t="inlineStr">
        <is>
          <t>MAHLE</t>
        </is>
      </c>
      <c r="I27" s="45" t="inlineStr">
        <is>
          <t>Cái</t>
        </is>
      </c>
      <c r="J27" s="66" t="n">
        <v>3200000</v>
      </c>
      <c r="K27" s="66" t="n">
        <v>3500000</v>
      </c>
      <c r="L27" s="66" t="n">
        <v>3700000</v>
      </c>
      <c r="M27" s="54" t="n"/>
      <c r="N27" s="45" t="inlineStr">
        <is>
          <t>Xy lanh J05E/J08E/ S1146-73210 (lợi cổ 8 ly) - MAHLE</t>
        </is>
      </c>
      <c r="O27" s="61">
        <f>IF($N27="","",$N27)</f>
        <v/>
      </c>
      <c r="P27" s="61">
        <f>IF(OR('⚙️ BỘ HƠI'!$H$40=0,'⚙️ BỘ HƠI'!$H$2="",$C27="",LEFT($C27,1)="◆"),99999,IF(OR(ISNUMBER(SEARCH('⚙️ BỘ HƠI'!$H$2,$C27)),ISNUMBER(SEARCH($C27,'⚙️ BỘ HƠI'!$H$2))),ROW()-2,99999))</f>
        <v/>
      </c>
      <c r="Q27" s="61" t="n"/>
    </row>
    <row r="28" ht="34.5" customHeight="1">
      <c r="A28" s="45" t="inlineStr">
        <is>
          <t>HH079773</t>
        </is>
      </c>
      <c r="B28" s="45" t="inlineStr">
        <is>
          <t>HINO</t>
        </is>
      </c>
      <c r="C28" s="45" t="inlineStr">
        <is>
          <t>J08E/J05E</t>
        </is>
      </c>
      <c r="D28" s="45" t="inlineStr">
        <is>
          <t>112</t>
        </is>
      </c>
      <c r="E28" s="45" t="n"/>
      <c r="F28" s="45" t="n"/>
      <c r="G28" s="45" t="inlineStr">
        <is>
          <t>11467-3210A</t>
        </is>
      </c>
      <c r="H28" s="45" t="inlineStr">
        <is>
          <t>IZ IKAZU</t>
        </is>
      </c>
      <c r="I28" s="45" t="inlineStr">
        <is>
          <t>Cái</t>
        </is>
      </c>
      <c r="J28" s="66" t="n">
        <v>240000</v>
      </c>
      <c r="K28" s="66" t="n">
        <v>255000</v>
      </c>
      <c r="L28" s="66" t="n">
        <v>270000</v>
      </c>
      <c r="M28" s="54" t="n"/>
      <c r="N28" s="45" t="inlineStr">
        <is>
          <t>Xy lanh HINO J08E/J05E (11467-3210A) lợi cổ 8mm - IZ IKAZU</t>
        </is>
      </c>
      <c r="O28" s="61">
        <f>IF($N28="","",$N28)</f>
        <v/>
      </c>
      <c r="P28" s="61">
        <f>IF(OR('⚙️ BỘ HƠI'!$H$40=0,'⚙️ BỘ HƠI'!$H$2="",$C28="",LEFT($C28,1)="◆"),99999,IF(OR(ISNUMBER(SEARCH('⚙️ BỘ HƠI'!$H$2,$C28)),ISNUMBER(SEARCH($C28,'⚙️ BỘ HƠI'!$H$2))),ROW()-2,99999))</f>
        <v/>
      </c>
      <c r="Q28" s="61" t="n"/>
    </row>
    <row r="29" ht="34.5" customHeight="1">
      <c r="A29" s="45" t="inlineStr">
        <is>
          <t>HH00733</t>
        </is>
      </c>
      <c r="B29" s="45" t="inlineStr">
        <is>
          <t>HINO</t>
        </is>
      </c>
      <c r="C29" s="45" t="inlineStr">
        <is>
          <t>J08E/J05E</t>
        </is>
      </c>
      <c r="D29" s="45" t="inlineStr">
        <is>
          <t>112</t>
        </is>
      </c>
      <c r="E29" s="45" t="n"/>
      <c r="F29" s="45" t="n"/>
      <c r="G29" s="45" t="inlineStr">
        <is>
          <t>11467-3210A</t>
        </is>
      </c>
      <c r="H29" s="45" t="inlineStr">
        <is>
          <t>IZUMI</t>
        </is>
      </c>
      <c r="I29" s="45" t="inlineStr">
        <is>
          <t>Cái</t>
        </is>
      </c>
      <c r="J29" s="54" t="n"/>
      <c r="K29" s="54" t="n"/>
      <c r="L29" s="54" t="n"/>
      <c r="M29" s="54" t="n"/>
      <c r="N29" s="45" t="inlineStr">
        <is>
          <t>Xy lanh HINO J08E/J05E (11467-3210A) lợi cổ 8mm - IZUMI</t>
        </is>
      </c>
      <c r="O29" s="61">
        <f>IF($N29="","",$N29)</f>
        <v/>
      </c>
      <c r="P29" s="61">
        <f>IF(OR('⚙️ BỘ HƠI'!$H$40=0,'⚙️ BỘ HƠI'!$H$2="",$C29="",LEFT($C29,1)="◆"),99999,IF(OR(ISNUMBER(SEARCH('⚙️ BỘ HƠI'!$H$2,$C29)),ISNUMBER(SEARCH($C29,'⚙️ BỘ HƠI'!$H$2))),ROW()-2,99999))</f>
        <v/>
      </c>
      <c r="Q29" s="61" t="n"/>
    </row>
    <row r="30" ht="34.5" customHeight="1">
      <c r="A30" s="45" t="inlineStr">
        <is>
          <t>HH00734</t>
        </is>
      </c>
      <c r="B30" s="45" t="inlineStr">
        <is>
          <t>HINO</t>
        </is>
      </c>
      <c r="C30" s="45" t="inlineStr">
        <is>
          <t>J08E/J05E</t>
        </is>
      </c>
      <c r="D30" s="45" t="inlineStr">
        <is>
          <t>112</t>
        </is>
      </c>
      <c r="E30" s="45" t="n"/>
      <c r="F30" s="45" t="n"/>
      <c r="G30" s="45" t="inlineStr">
        <is>
          <t>11467-3210B</t>
        </is>
      </c>
      <c r="H30" s="45" t="inlineStr">
        <is>
          <t>IZUMI</t>
        </is>
      </c>
      <c r="I30" s="45" t="inlineStr">
        <is>
          <t>Cái</t>
        </is>
      </c>
      <c r="J30" s="54" t="n"/>
      <c r="K30" s="54" t="n"/>
      <c r="L30" s="54" t="n"/>
      <c r="M30" s="54" t="n"/>
      <c r="N30" s="45" t="inlineStr">
        <is>
          <t>Xy lanh HINO J08E/J05E (11467-3210B) lợi cổ 3mm - IZUMI</t>
        </is>
      </c>
      <c r="O30" s="61">
        <f>IF($N30="","",$N30)</f>
        <v/>
      </c>
      <c r="P30" s="61">
        <f>IF(OR('⚙️ BỘ HƠI'!$H$40=0,'⚙️ BỘ HƠI'!$H$2="",$C30="",LEFT($C30,1)="◆"),99999,IF(OR(ISNUMBER(SEARCH('⚙️ BỘ HƠI'!$H$2,$C30)),ISNUMBER(SEARCH($C30,'⚙️ BỘ HƠI'!$H$2))),ROW()-2,99999))</f>
        <v/>
      </c>
      <c r="Q30" s="61" t="n"/>
    </row>
    <row r="31" ht="34.5" customHeight="1">
      <c r="A31" s="45" t="inlineStr">
        <is>
          <t>HH072695</t>
        </is>
      </c>
      <c r="B31" s="45" t="inlineStr">
        <is>
          <t>HINO</t>
        </is>
      </c>
      <c r="C31" s="45" t="inlineStr">
        <is>
          <t>J08C/J05C</t>
        </is>
      </c>
      <c r="D31" s="45" t="inlineStr">
        <is>
          <t>114</t>
        </is>
      </c>
      <c r="E31" s="45" t="n"/>
      <c r="F31" s="45" t="n"/>
      <c r="G31" s="45" t="inlineStr">
        <is>
          <t>11467-2601</t>
        </is>
      </c>
      <c r="H31" s="45" t="inlineStr">
        <is>
          <t>IZUMI</t>
        </is>
      </c>
      <c r="I31" s="45" t="inlineStr">
        <is>
          <t>Cái</t>
        </is>
      </c>
      <c r="J31" s="66" t="n">
        <v>1400000</v>
      </c>
      <c r="K31" s="66" t="n">
        <v>1500000</v>
      </c>
      <c r="L31" s="66" t="n">
        <v>1600000</v>
      </c>
      <c r="M31" s="54" t="n"/>
      <c r="N31" s="45" t="inlineStr">
        <is>
          <t>Xy lanh HINO J08C/J05C (11467-2601) lợi cổ 3mm - IZUMI</t>
        </is>
      </c>
      <c r="O31" s="61">
        <f>IF($N31="","",$N31)</f>
        <v/>
      </c>
      <c r="P31" s="61">
        <f>IF(OR('⚙️ BỘ HƠI'!$H$40=0,'⚙️ BỘ HƠI'!$H$2="",$C31="",LEFT($C31,1)="◆"),99999,IF(OR(ISNUMBER(SEARCH('⚙️ BỘ HƠI'!$H$2,$C31)),ISNUMBER(SEARCH($C31,'⚙️ BỘ HƠI'!$H$2))),ROW()-2,99999))</f>
        <v/>
      </c>
      <c r="Q31" s="67" t="inlineStr">
        <is>
          <t>⚠️ HH070448, HH073131</t>
        </is>
      </c>
    </row>
    <row r="32" ht="34.5" customHeight="1">
      <c r="A32" s="45" t="inlineStr">
        <is>
          <t>HH079243</t>
        </is>
      </c>
      <c r="B32" s="45" t="inlineStr">
        <is>
          <t>HINO</t>
        </is>
      </c>
      <c r="C32" s="45" t="inlineStr">
        <is>
          <t>J08C/J05C</t>
        </is>
      </c>
      <c r="D32" s="45" t="inlineStr">
        <is>
          <t>114</t>
        </is>
      </c>
      <c r="E32" s="45" t="n"/>
      <c r="F32" s="45" t="n"/>
      <c r="G32" s="45" t="inlineStr">
        <is>
          <t>lợi cổ 8mm</t>
        </is>
      </c>
      <c r="H32" s="45" t="inlineStr">
        <is>
          <t>NSP</t>
        </is>
      </c>
      <c r="I32" s="45" t="inlineStr">
        <is>
          <t>Cái</t>
        </is>
      </c>
      <c r="J32" s="66" t="n">
        <v>450000</v>
      </c>
      <c r="K32" s="66" t="n">
        <v>475000</v>
      </c>
      <c r="L32" s="66" t="n">
        <v>500000</v>
      </c>
      <c r="M32" s="54" t="n"/>
      <c r="N32" s="45" t="inlineStr">
        <is>
          <t>Xy lanh J08C /J05C/ 114672790 (lợi cổ 8mm) F/F - NSP</t>
        </is>
      </c>
      <c r="O32" s="61">
        <f>IF($N32="","",$N32)</f>
        <v/>
      </c>
      <c r="P32" s="61">
        <f>IF(OR('⚙️ BỘ HƠI'!$H$40=0,'⚙️ BỘ HƠI'!$H$2="",$C32="",LEFT($C32,1)="◆"),99999,IF(OR(ISNUMBER(SEARCH('⚙️ BỘ HƠI'!$H$2,$C32)),ISNUMBER(SEARCH($C32,'⚙️ BỘ HƠI'!$H$2))),ROW()-2,99999))</f>
        <v/>
      </c>
      <c r="Q32" s="61" t="n"/>
    </row>
    <row r="33" ht="34.5" customHeight="1">
      <c r="A33" s="68" t="inlineStr">
        <is>
          <t>HH079041</t>
        </is>
      </c>
      <c r="B33" s="45" t="inlineStr">
        <is>
          <t>HINO</t>
        </is>
      </c>
      <c r="C33" s="45" t="inlineStr">
        <is>
          <t>J08C/J05C</t>
        </is>
      </c>
      <c r="D33" s="45" t="inlineStr">
        <is>
          <t>114</t>
        </is>
      </c>
      <c r="E33" s="45" t="n"/>
      <c r="F33" s="45" t="n"/>
      <c r="G33" s="45" t="n"/>
      <c r="H33" s="45" t="inlineStr">
        <is>
          <t>IZUMI</t>
        </is>
      </c>
      <c r="I33" s="45" t="inlineStr">
        <is>
          <t>Bộ 6</t>
        </is>
      </c>
      <c r="J33" s="66" t="n">
        <v>1150000</v>
      </c>
      <c r="K33" s="66" t="n">
        <v>1200000</v>
      </c>
      <c r="L33" s="66" t="n">
        <v>1250000</v>
      </c>
      <c r="M33" s="54" t="n"/>
      <c r="N33" s="45" t="inlineStr">
        <is>
          <t>Xy lanh HINO J08C/J05C lợi cổ 8mm S/F bán hoàn thiện - IZUMI</t>
        </is>
      </c>
      <c r="O33" s="61">
        <f>IF($N33="","",$N33)</f>
        <v/>
      </c>
      <c r="P33" s="61">
        <f>IF(OR('⚙️ BỘ HƠI'!$H$40=0,'⚙️ BỘ HƠI'!$H$2="",$C33="",LEFT($C33,1)="◆"),99999,IF(OR(ISNUMBER(SEARCH('⚙️ BỘ HƠI'!$H$2,$C33)),ISNUMBER(SEARCH($C33,'⚙️ BỘ HƠI'!$H$2))),ROW()-2,99999))</f>
        <v/>
      </c>
      <c r="Q33" s="61" t="n"/>
    </row>
    <row r="34" ht="34.5" customHeight="1">
      <c r="A34" s="45" t="inlineStr">
        <is>
          <t>HH079774</t>
        </is>
      </c>
      <c r="B34" s="45" t="inlineStr">
        <is>
          <t>HINO</t>
        </is>
      </c>
      <c r="C34" s="45" t="inlineStr">
        <is>
          <t>J08C/J05C lợi cổ 8mm</t>
        </is>
      </c>
      <c r="D34" s="45" t="inlineStr">
        <is>
          <t>114</t>
        </is>
      </c>
      <c r="E34" s="45" t="n"/>
      <c r="F34" s="45" t="n"/>
      <c r="G34" s="45" t="inlineStr">
        <is>
          <t>11467-2611</t>
        </is>
      </c>
      <c r="H34" s="45" t="inlineStr">
        <is>
          <t>IZ IKAZU</t>
        </is>
      </c>
      <c r="I34" s="45" t="inlineStr">
        <is>
          <t>Cái</t>
        </is>
      </c>
      <c r="J34" s="66" t="n">
        <v>1500000</v>
      </c>
      <c r="K34" s="66" t="n">
        <v>1600000</v>
      </c>
      <c r="L34" s="66" t="n">
        <v>1700000</v>
      </c>
      <c r="M34" s="54" t="n"/>
      <c r="N34" s="45" t="inlineStr">
        <is>
          <t>Xy lanh HINO J08C/J05C lợi cổ 8mm (11467-2611) - IZ IKAZU</t>
        </is>
      </c>
      <c r="O34" s="61">
        <f>IF($N34="","",$N34)</f>
        <v/>
      </c>
      <c r="P34" s="61">
        <f>IF(OR('⚙️ BỘ HƠI'!$H$40=0,'⚙️ BỘ HƠI'!$H$2="",$C34="",LEFT($C34,1)="◆"),99999,IF(OR(ISNUMBER(SEARCH('⚙️ BỘ HƠI'!$H$2,$C34)),ISNUMBER(SEARCH($C34,'⚙️ BỘ HƠI'!$H$2))),ROW()-2,99999))</f>
        <v/>
      </c>
      <c r="Q34" s="61" t="n"/>
    </row>
    <row r="35" ht="34.5" customHeight="1">
      <c r="A35" s="45" t="inlineStr">
        <is>
          <t>HH072178</t>
        </is>
      </c>
      <c r="B35" s="45" t="inlineStr">
        <is>
          <t>HINO</t>
        </is>
      </c>
      <c r="C35" s="45" t="inlineStr">
        <is>
          <t>EB100/EB200</t>
        </is>
      </c>
      <c r="D35" s="45" t="inlineStr">
        <is>
          <t>115</t>
        </is>
      </c>
      <c r="E35" s="45" t="n"/>
      <c r="F35" s="45" t="n"/>
      <c r="G35" s="45" t="inlineStr">
        <is>
          <t>đối chiếu lại lỗ khuyết sam trên xy lanh</t>
        </is>
      </c>
      <c r="H35" s="45" t="inlineStr">
        <is>
          <t>IZUMI</t>
        </is>
      </c>
      <c r="I35" s="45" t="inlineStr">
        <is>
          <t>Cái</t>
        </is>
      </c>
      <c r="J35" s="66" t="n">
        <v>2400000</v>
      </c>
      <c r="K35" s="66" t="n">
        <v>2500000</v>
      </c>
      <c r="L35" s="66" t="n">
        <v>2700000</v>
      </c>
      <c r="M35" s="54" t="n"/>
      <c r="N35" s="45" t="inlineStr">
        <is>
          <t>Xy lanh EB100/EB200 (đối chiếu lại lỗ khuyết sam trên xy lanh) - IZUMI</t>
        </is>
      </c>
      <c r="O35" s="61">
        <f>IF($N35="","",$N35)</f>
        <v/>
      </c>
      <c r="P35" s="61">
        <f>IF(OR('⚙️ BỘ HƠI'!$H$40=0,'⚙️ BỘ HƠI'!$H$2="",$C35="",LEFT($C35,1)="◆"),99999,IF(OR(ISNUMBER(SEARCH('⚙️ BỘ HƠI'!$H$2,$C35)),ISNUMBER(SEARCH($C35,'⚙️ BỘ HƠI'!$H$2))),ROW()-2,99999))</f>
        <v/>
      </c>
      <c r="Q35" s="67" t="inlineStr">
        <is>
          <t>⚠️ HH072695, HH079243, HH079774</t>
        </is>
      </c>
    </row>
    <row r="36" ht="34.5" customHeight="1">
      <c r="A36" s="45" t="inlineStr">
        <is>
          <t>HH082195</t>
        </is>
      </c>
      <c r="B36" s="45" t="inlineStr">
        <is>
          <t>HINO</t>
        </is>
      </c>
      <c r="C36" s="45" t="inlineStr">
        <is>
          <t>EL100</t>
        </is>
      </c>
      <c r="D36" s="45" t="inlineStr">
        <is>
          <t>116</t>
        </is>
      </c>
      <c r="E36" s="45" t="n"/>
      <c r="F36" s="45" t="n"/>
      <c r="G36" s="45" t="inlineStr">
        <is>
          <t>11467-1240</t>
        </is>
      </c>
      <c r="H36" s="45" t="inlineStr">
        <is>
          <t>IZ IKAZU</t>
        </is>
      </c>
      <c r="I36" s="45" t="inlineStr">
        <is>
          <t>Cái</t>
        </is>
      </c>
      <c r="J36" s="66" t="n">
        <v>1750000</v>
      </c>
      <c r="K36" s="66" t="n">
        <v>1850000</v>
      </c>
      <c r="L36" s="66" t="n">
        <v>1950000</v>
      </c>
      <c r="M36" s="54" t="n"/>
      <c r="N36" s="45" t="inlineStr">
        <is>
          <t>Xy lanh Hino EL100 /11467-1240 - IZ IKAZU</t>
        </is>
      </c>
      <c r="O36" s="61">
        <f>IF($N36="","",$N36)</f>
        <v/>
      </c>
      <c r="P36" s="61">
        <f>IF(OR('⚙️ BỘ HƠI'!$H$40=0,'⚙️ BỘ HƠI'!$H$2="",$C36="",LEFT($C36,1)="◆"),99999,IF(OR(ISNUMBER(SEARCH('⚙️ BỘ HƠI'!$H$2,$C36)),ISNUMBER(SEARCH($C36,'⚙️ BỘ HƠI'!$H$2))),ROW()-2,99999))</f>
        <v/>
      </c>
      <c r="Q36" s="67" t="inlineStr">
        <is>
          <t>⚠️ HH00733, HH00734, HH00891, HH071311, HH075733</t>
        </is>
      </c>
    </row>
    <row r="37" ht="34.5" customHeight="1">
      <c r="A37" s="45" t="inlineStr">
        <is>
          <t>HH070782</t>
        </is>
      </c>
      <c r="B37" s="45" t="inlineStr">
        <is>
          <t>HINO</t>
        </is>
      </c>
      <c r="C37" s="45" t="inlineStr">
        <is>
          <t>EL100</t>
        </is>
      </c>
      <c r="D37" s="45" t="inlineStr">
        <is>
          <t>116</t>
        </is>
      </c>
      <c r="E37" s="45" t="n"/>
      <c r="F37" s="45" t="n"/>
      <c r="G37" s="45" t="n"/>
      <c r="H37" s="45" t="inlineStr">
        <is>
          <t>IZUMI</t>
        </is>
      </c>
      <c r="I37" s="45" t="inlineStr">
        <is>
          <t>Cái</t>
        </is>
      </c>
      <c r="J37" s="54" t="n"/>
      <c r="K37" s="54" t="n"/>
      <c r="L37" s="54" t="n"/>
      <c r="M37" s="54" t="n"/>
      <c r="N37" s="45" t="inlineStr">
        <is>
          <t>Xy lanh EL100 - IZUMI</t>
        </is>
      </c>
      <c r="O37" s="61">
        <f>IF($N37="","",$N37)</f>
        <v/>
      </c>
      <c r="P37" s="61">
        <f>IF(OR('⚙️ BỘ HƠI'!$H$40=0,'⚙️ BỘ HƠI'!$H$2="",$C37="",LEFT($C37,1)="◆"),99999,IF(OR(ISNUMBER(SEARCH('⚙️ BỘ HƠI'!$H$2,$C37)),ISNUMBER(SEARCH($C37,'⚙️ BỘ HƠI'!$H$2))),ROW()-2,99999))</f>
        <v/>
      </c>
      <c r="Q37" s="61" t="n"/>
    </row>
    <row r="38" ht="34.5" customHeight="1">
      <c r="A38" s="45" t="inlineStr">
        <is>
          <t>HH072026</t>
        </is>
      </c>
      <c r="B38" s="45" t="inlineStr">
        <is>
          <t>HINO</t>
        </is>
      </c>
      <c r="C38" s="45" t="inlineStr">
        <is>
          <t>DK10</t>
        </is>
      </c>
      <c r="D38" s="45" t="inlineStr">
        <is>
          <t>120</t>
        </is>
      </c>
      <c r="E38" s="45" t="n"/>
      <c r="F38" s="45" t="n"/>
      <c r="G38" s="45" t="inlineStr">
        <is>
          <t>11467-1380</t>
        </is>
      </c>
      <c r="H38" s="45" t="inlineStr">
        <is>
          <t>IZUMI</t>
        </is>
      </c>
      <c r="I38" s="45" t="inlineStr">
        <is>
          <t>Cái</t>
        </is>
      </c>
      <c r="J38" s="66" t="n">
        <v>2600000</v>
      </c>
      <c r="K38" s="66" t="n">
        <v>2750000</v>
      </c>
      <c r="L38" s="66" t="n">
        <v>2900000</v>
      </c>
      <c r="M38" s="54" t="n"/>
      <c r="N38" s="45" t="inlineStr">
        <is>
          <t>Xy lanh DK10 / 11467-1380 - IZUMI</t>
        </is>
      </c>
      <c r="O38" s="61">
        <f>IF($N38="","",$N38)</f>
        <v/>
      </c>
      <c r="P38" s="61">
        <f>IF(OR('⚙️ BỘ HƠI'!$H$40=0,'⚙️ BỘ HƠI'!$H$2="",$C38="",LEFT($C38,1)="◆"),99999,IF(OR(ISNUMBER(SEARCH('⚙️ BỘ HƠI'!$H$2,$C38)),ISNUMBER(SEARCH($C38,'⚙️ BỘ HƠI'!$H$2))),ROW()-2,99999))</f>
        <v/>
      </c>
      <c r="Q38" s="61" t="n"/>
    </row>
    <row r="39" ht="34.5" customHeight="1">
      <c r="A39" s="45" t="inlineStr">
        <is>
          <t>HH081568</t>
        </is>
      </c>
      <c r="B39" s="45" t="inlineStr">
        <is>
          <t>HINO</t>
        </is>
      </c>
      <c r="C39" s="45" t="inlineStr">
        <is>
          <t>EP100/P09C</t>
        </is>
      </c>
      <c r="D39" s="45" t="inlineStr">
        <is>
          <t>120</t>
        </is>
      </c>
      <c r="E39" s="45" t="n"/>
      <c r="F39" s="45" t="n"/>
      <c r="G39" s="45" t="inlineStr">
        <is>
          <t>11467-1730</t>
        </is>
      </c>
      <c r="H39" s="45" t="inlineStr">
        <is>
          <t>IZ IKAZU</t>
        </is>
      </c>
      <c r="I39" s="45" t="inlineStr">
        <is>
          <t>Cái</t>
        </is>
      </c>
      <c r="J39" s="66" t="n">
        <v>1600000</v>
      </c>
      <c r="K39" s="66" t="n">
        <v>1700000</v>
      </c>
      <c r="L39" s="66" t="n">
        <v>1850000</v>
      </c>
      <c r="M39" s="54" t="n"/>
      <c r="N39" s="45" t="inlineStr">
        <is>
          <t>Xy lanh EP100/P09C/ 11467-1730 - IZ IKAZU</t>
        </is>
      </c>
      <c r="O39" s="61">
        <f>IF($N39="","",$N39)</f>
        <v/>
      </c>
      <c r="P39" s="61">
        <f>IF(OR('⚙️ BỘ HƠI'!$H$40=0,'⚙️ BỘ HƠI'!$H$2="",$C39="",LEFT($C39,1)="◆"),99999,IF(OR(ISNUMBER(SEARCH('⚙️ BỘ HƠI'!$H$2,$C39)),ISNUMBER(SEARCH($C39,'⚙️ BỘ HƠI'!$H$2))),ROW()-2,99999))</f>
        <v/>
      </c>
      <c r="Q39" s="67" t="inlineStr">
        <is>
          <t>⚠️ HH070450, HH081567</t>
        </is>
      </c>
    </row>
    <row r="40" ht="34.5" customHeight="1">
      <c r="A40" s="45" t="inlineStr">
        <is>
          <t>HH070726</t>
        </is>
      </c>
      <c r="B40" s="45" t="inlineStr">
        <is>
          <t>HINO</t>
        </is>
      </c>
      <c r="C40" s="45" t="inlineStr">
        <is>
          <t>P11C</t>
        </is>
      </c>
      <c r="D40" s="45" t="n"/>
      <c r="E40" s="45" t="n"/>
      <c r="F40" s="45" t="n"/>
      <c r="G40" s="45" t="inlineStr">
        <is>
          <t>không gờ ron</t>
        </is>
      </c>
      <c r="H40" s="45" t="inlineStr">
        <is>
          <t>IZ IKAZU</t>
        </is>
      </c>
      <c r="I40" s="45" t="inlineStr">
        <is>
          <t>Cái</t>
        </is>
      </c>
      <c r="J40" s="66" t="n">
        <v>1500000</v>
      </c>
      <c r="K40" s="66" t="n">
        <v>1600000</v>
      </c>
      <c r="L40" s="66" t="n">
        <v>1700000</v>
      </c>
      <c r="M40" s="54" t="n"/>
      <c r="N40" s="45" t="inlineStr">
        <is>
          <t>Xy lanh Hino P11C / 11467-2710 (không gờ ron) - IZ IKAZU</t>
        </is>
      </c>
      <c r="O40" s="61">
        <f>IF($N40="","",$N40)</f>
        <v/>
      </c>
      <c r="P40" s="61">
        <f>IF(OR('⚙️ BỘ HƠI'!$H$40=0,'⚙️ BỘ HƠI'!$H$2="",$C40="",LEFT($C40,1)="◆"),99999,IF(OR(ISNUMBER(SEARCH('⚙️ BỘ HƠI'!$H$2,$C40)),ISNUMBER(SEARCH($C40,'⚙️ BỘ HƠI'!$H$2))),ROW()-2,99999))</f>
        <v/>
      </c>
      <c r="Q40" s="67" t="inlineStr">
        <is>
          <t>⚠️ HH00733, HH00734, HH00891, HH071311, HH075733</t>
        </is>
      </c>
    </row>
    <row r="41" ht="34.5" customHeight="1">
      <c r="A41" s="69" t="inlineStr">
        <is>
          <t>HH084369</t>
        </is>
      </c>
      <c r="B41" s="69" t="inlineStr">
        <is>
          <t>HINO</t>
        </is>
      </c>
      <c r="C41" s="69" t="inlineStr">
        <is>
          <t>P11CT</t>
        </is>
      </c>
      <c r="D41" s="69" t="n"/>
      <c r="E41" s="69" t="n"/>
      <c r="F41" s="69" t="n"/>
      <c r="G41" s="69" t="inlineStr">
        <is>
          <t>11467-2710, Có gờ ron</t>
        </is>
      </c>
      <c r="H41" s="69" t="inlineStr">
        <is>
          <t>IZ IKAZU</t>
        </is>
      </c>
      <c r="I41" s="69" t="inlineStr">
        <is>
          <t>Cái</t>
        </is>
      </c>
      <c r="J41" s="66" t="n"/>
      <c r="K41" s="66" t="n"/>
      <c r="L41" s="66" t="n"/>
      <c r="M41" s="54" t="n"/>
      <c r="N41" s="45" t="inlineStr">
        <is>
          <t>Xy lanh Hino P11CT (11467-2710, Có gờ ron) - IZ IKAZU</t>
        </is>
      </c>
      <c r="O41" s="61">
        <f>IF($N41="","",$N41)</f>
        <v/>
      </c>
      <c r="P41" s="61">
        <f>IF(OR('⚙️ BỘ HƠI'!$H$40=0,'⚙️ BỘ HƠI'!$H$2="",$C41="",LEFT($C41,1)="◆"),99999,IF(OR(ISNUMBER(SEARCH('⚙️ BỘ HƠI'!$H$2,$C41)),ISNUMBER(SEARCH($C41,'⚙️ BỘ HƠI'!$H$2))),ROW()-2,99999))</f>
        <v/>
      </c>
      <c r="Q41" s="67" t="n"/>
    </row>
    <row r="42" ht="34.5" customHeight="1">
      <c r="A42" s="45" t="inlineStr">
        <is>
          <t>HH082197</t>
        </is>
      </c>
      <c r="B42" s="45" t="inlineStr">
        <is>
          <t>HINO</t>
        </is>
      </c>
      <c r="C42" s="45" t="inlineStr">
        <is>
          <t>EM100</t>
        </is>
      </c>
      <c r="D42" s="45" t="inlineStr">
        <is>
          <t>124</t>
        </is>
      </c>
      <c r="E42" s="45" t="n"/>
      <c r="F42" s="45" t="n"/>
      <c r="G42" s="45" t="inlineStr">
        <is>
          <t>11467-1661</t>
        </is>
      </c>
      <c r="H42" s="45" t="inlineStr">
        <is>
          <t>IZ IKAZU</t>
        </is>
      </c>
      <c r="I42" s="45" t="inlineStr">
        <is>
          <t>Cái</t>
        </is>
      </c>
      <c r="J42" s="66" t="n">
        <v>1650000</v>
      </c>
      <c r="K42" s="66" t="n">
        <v>1750000</v>
      </c>
      <c r="L42" s="66" t="n">
        <v>1850000</v>
      </c>
      <c r="M42" s="54" t="n"/>
      <c r="N42" s="45" t="inlineStr">
        <is>
          <t>Xy lanh EM100/ 11467-1661 - IZ IKAZU</t>
        </is>
      </c>
      <c r="O42" s="61">
        <f>IF($N42="","",$N42)</f>
        <v/>
      </c>
      <c r="P42" s="61">
        <f>IF(OR('⚙️ BỘ HƠI'!$H$40=0,'⚙️ BỘ HƠI'!$H$2="",$C42="",LEFT($C42,1)="◆"),99999,IF(OR(ISNUMBER(SEARCH('⚙️ BỘ HƠI'!$H$2,$C42)),ISNUMBER(SEARCH($C42,'⚙️ BỘ HƠI'!$H$2))),ROW()-2,99999))</f>
        <v/>
      </c>
      <c r="Q42" s="61" t="n"/>
    </row>
    <row r="43" ht="34.5" customHeight="1">
      <c r="A43" s="45" t="inlineStr">
        <is>
          <t>HH081456</t>
        </is>
      </c>
      <c r="B43" s="45" t="inlineStr">
        <is>
          <t>HINO</t>
        </is>
      </c>
      <c r="C43" s="45" t="inlineStr">
        <is>
          <t>K13C</t>
        </is>
      </c>
      <c r="D43" s="45" t="n"/>
      <c r="E43" s="45" t="n"/>
      <c r="F43" s="45" t="n"/>
      <c r="G43" s="45" t="inlineStr">
        <is>
          <t>11467-2090</t>
        </is>
      </c>
      <c r="H43" s="45" t="inlineStr">
        <is>
          <t>IZ IKAZU</t>
        </is>
      </c>
      <c r="I43" s="45" t="inlineStr">
        <is>
          <t>Cái</t>
        </is>
      </c>
      <c r="J43" s="70" t="n">
        <v>2670000</v>
      </c>
      <c r="K43" s="70" t="n">
        <v>2840000</v>
      </c>
      <c r="L43" s="70" t="n">
        <v>3030000</v>
      </c>
      <c r="M43" s="45" t="n"/>
      <c r="N43" s="45" t="inlineStr">
        <is>
          <t>Xy lanh Hino K13C / 11467-2090 - IZ IKAZU</t>
        </is>
      </c>
      <c r="O43" s="61">
        <f>IF($N43="","",$N43)</f>
        <v/>
      </c>
      <c r="P43" s="61">
        <f>IF(OR('⚙️ BỘ HƠI'!$H$40=0,'⚙️ BỘ HƠI'!$H$2="",$C43="",LEFT($C43,1)="◆"),99999,IF(OR(ISNUMBER(SEARCH('⚙️ BỘ HƠI'!$H$2,$C43)),ISNUMBER(SEARCH($C43,'⚙️ BỘ HƠI'!$H$2))),ROW()-2,99999))</f>
        <v/>
      </c>
      <c r="Q43" s="61" t="n"/>
    </row>
    <row r="44" ht="34.5" customHeight="1">
      <c r="A44" s="45" t="inlineStr">
        <is>
          <t>HH070509</t>
        </is>
      </c>
      <c r="B44" s="45" t="inlineStr">
        <is>
          <t>HINO</t>
        </is>
      </c>
      <c r="C44" s="45" t="inlineStr">
        <is>
          <t>K13C</t>
        </is>
      </c>
      <c r="D44" s="45" t="n"/>
      <c r="E44" s="45" t="n"/>
      <c r="F44" s="45" t="n"/>
      <c r="G44" s="45" t="inlineStr">
        <is>
          <t>11467-2090</t>
        </is>
      </c>
      <c r="H44" s="45" t="inlineStr">
        <is>
          <t>IZUMI</t>
        </is>
      </c>
      <c r="I44" s="45" t="inlineStr">
        <is>
          <t>Cái</t>
        </is>
      </c>
      <c r="J44" s="66" t="n">
        <v>2450000</v>
      </c>
      <c r="K44" s="66" t="n">
        <v>2600000</v>
      </c>
      <c r="L44" s="66" t="n">
        <v>2750000</v>
      </c>
      <c r="M44" s="54" t="n"/>
      <c r="N44" s="45" t="inlineStr">
        <is>
          <t>Xy lanh HINO K13C / 11467-2090 - IZUMI</t>
        </is>
      </c>
      <c r="O44" s="61">
        <f>IF($N44="","",$N44)</f>
        <v/>
      </c>
      <c r="P44" s="61">
        <f>IF(OR('⚙️ BỘ HƠI'!$H$40=0,'⚙️ BỘ HƠI'!$H$2="",$C44="",LEFT($C44,1)="◆"),99999,IF(OR(ISNUMBER(SEARCH('⚙️ BỘ HƠI'!$H$2,$C44)),ISNUMBER(SEARCH($C44,'⚙️ BỘ HƠI'!$H$2))),ROW()-2,99999))</f>
        <v/>
      </c>
      <c r="Q44" s="67" t="inlineStr">
        <is>
          <t>⚠️ HH079776, HH20443</t>
        </is>
      </c>
    </row>
    <row r="45" ht="34.5" customHeight="1">
      <c r="A45" s="45" t="inlineStr">
        <is>
          <t>HH070452</t>
        </is>
      </c>
      <c r="B45" s="45" t="inlineStr">
        <is>
          <t>HINO</t>
        </is>
      </c>
      <c r="C45" s="45" t="inlineStr">
        <is>
          <t>E13C</t>
        </is>
      </c>
      <c r="D45" s="45" t="inlineStr">
        <is>
          <t>137</t>
        </is>
      </c>
      <c r="E45" s="45" t="n"/>
      <c r="F45" s="45" t="n"/>
      <c r="G45" s="45" t="n"/>
      <c r="H45" s="45" t="inlineStr">
        <is>
          <t>IZUMI</t>
        </is>
      </c>
      <c r="I45" s="45" t="inlineStr">
        <is>
          <t>Cái</t>
        </is>
      </c>
      <c r="J45" s="66" t="n">
        <v>1800000</v>
      </c>
      <c r="K45" s="66" t="n">
        <v>1900000</v>
      </c>
      <c r="L45" s="66" t="n">
        <v>2000000</v>
      </c>
      <c r="M45" s="54" t="n"/>
      <c r="N45" s="45" t="inlineStr">
        <is>
          <t>Xy lanh HINO E13C F/F đời hoàn thiện - IZUMI</t>
        </is>
      </c>
      <c r="O45" s="61">
        <f>IF($N45="","",$N45)</f>
        <v/>
      </c>
      <c r="P45" s="61">
        <f>IF(OR('⚙️ BỘ HƠI'!$H$40=0,'⚙️ BỘ HƠI'!$H$2="",$C45="",LEFT($C45,1)="◆"),99999,IF(OR(ISNUMBER(SEARCH('⚙️ BỘ HƠI'!$H$2,$C45)),ISNUMBER(SEARCH($C45,'⚙️ BỘ HƠI'!$H$2))),ROW()-2,99999))</f>
        <v/>
      </c>
      <c r="Q45" s="67" t="inlineStr">
        <is>
          <t>⚠️ HH072682, HH074812, HH079776, HH081781, HH20443</t>
        </is>
      </c>
    </row>
    <row r="46" ht="34.5" customHeight="1">
      <c r="A46" s="45" t="inlineStr">
        <is>
          <t>HH080577</t>
        </is>
      </c>
      <c r="B46" s="45" t="inlineStr">
        <is>
          <t>HINO</t>
        </is>
      </c>
      <c r="C46" s="45" t="inlineStr">
        <is>
          <t>EF750/F17D</t>
        </is>
      </c>
      <c r="D46" s="45" t="inlineStr">
        <is>
          <t>137</t>
        </is>
      </c>
      <c r="E46" s="45" t="n"/>
      <c r="F46" s="45" t="n"/>
      <c r="G46" s="45" t="inlineStr">
        <is>
          <t>11467-1900</t>
        </is>
      </c>
      <c r="H46" s="45" t="inlineStr">
        <is>
          <t>IZ IKAZU</t>
        </is>
      </c>
      <c r="I46" s="45" t="inlineStr">
        <is>
          <t>Cái</t>
        </is>
      </c>
      <c r="J46" s="66" t="n">
        <v>3500000</v>
      </c>
      <c r="K46" s="66" t="n">
        <v>3700000</v>
      </c>
      <c r="L46" s="66" t="n">
        <v>3950000</v>
      </c>
      <c r="M46" s="54" t="n"/>
      <c r="N46" s="45" t="inlineStr">
        <is>
          <t>Xy lanh Hino EF750/F17D/ 11467-1900  - IZ IKAZU</t>
        </is>
      </c>
      <c r="O46" s="61">
        <f>IF($N46="","",$N46)</f>
        <v/>
      </c>
      <c r="P46" s="61">
        <f>IF(OR('⚙️ BỘ HƠI'!$H$40=0,'⚙️ BỘ HƠI'!$H$2="",$C46="",LEFT($C46,1)="◆"),99999,IF(OR(ISNUMBER(SEARCH('⚙️ BỘ HƠI'!$H$2,$C46)),ISNUMBER(SEARCH($C46,'⚙️ BỘ HƠI'!$H$2))),ROW()-2,99999))</f>
        <v/>
      </c>
      <c r="Q46" s="67" t="inlineStr">
        <is>
          <t>⚠️ HH079776, HH20443</t>
        </is>
      </c>
    </row>
    <row r="47" ht="34.5" customHeight="1">
      <c r="A47" s="45" t="inlineStr">
        <is>
          <t>HH070830</t>
        </is>
      </c>
      <c r="B47" s="45" t="inlineStr">
        <is>
          <t>HINO</t>
        </is>
      </c>
      <c r="C47" s="45" t="inlineStr">
        <is>
          <t>EF750/F17D</t>
        </is>
      </c>
      <c r="D47" s="45" t="inlineStr">
        <is>
          <t>137</t>
        </is>
      </c>
      <c r="E47" s="45" t="n"/>
      <c r="F47" s="45" t="n"/>
      <c r="G47" s="45" t="inlineStr">
        <is>
          <t>11467-1900</t>
        </is>
      </c>
      <c r="H47" s="45" t="inlineStr">
        <is>
          <t>IZUMI</t>
        </is>
      </c>
      <c r="I47" s="45" t="inlineStr">
        <is>
          <t>Cái</t>
        </is>
      </c>
      <c r="J47" s="54" t="n"/>
      <c r="K47" s="54" t="n"/>
      <c r="L47" s="54" t="n"/>
      <c r="M47" s="54" t="n"/>
      <c r="N47" s="45" t="inlineStr">
        <is>
          <t>Xy lanh EF750/F17D/ 11467-1900  - IZUMI</t>
        </is>
      </c>
      <c r="O47" s="61">
        <f>IF($N47="","",$N47)</f>
        <v/>
      </c>
      <c r="P47" s="61">
        <f>IF(OR('⚙️ BỘ HƠI'!$H$40=0,'⚙️ BỘ HƠI'!$H$2="",$C47="",LEFT($C47,1)="◆"),99999,IF(OR(ISNUMBER(SEARCH('⚙️ BỘ HƠI'!$H$2,$C47)),ISNUMBER(SEARCH($C47,'⚙️ BỘ HƠI'!$H$2))),ROW()-2,99999))</f>
        <v/>
      </c>
      <c r="Q47" s="61" t="n"/>
    </row>
    <row r="48" ht="34.5" customHeight="1">
      <c r="A48" s="45" t="inlineStr">
        <is>
          <t>HH070972</t>
        </is>
      </c>
      <c r="B48" s="45" t="inlineStr">
        <is>
          <t>HINO</t>
        </is>
      </c>
      <c r="C48" s="45" t="inlineStr">
        <is>
          <t>EK100/EK200/K13D/EK130</t>
        </is>
      </c>
      <c r="D48" s="45" t="inlineStr">
        <is>
          <t>137</t>
        </is>
      </c>
      <c r="E48" s="45" t="n"/>
      <c r="F48" s="45" t="n"/>
      <c r="G48" s="45" t="n"/>
      <c r="H48" s="45" t="inlineStr">
        <is>
          <t>IZUMI</t>
        </is>
      </c>
      <c r="I48" s="45" t="inlineStr">
        <is>
          <t>Cái</t>
        </is>
      </c>
      <c r="J48" s="66" t="n">
        <v>2300000</v>
      </c>
      <c r="K48" s="66" t="n">
        <v>2400000</v>
      </c>
      <c r="L48" s="66" t="n">
        <v>2500000</v>
      </c>
      <c r="M48" s="54" t="n"/>
      <c r="N48" s="45" t="inlineStr">
        <is>
          <t>Xy lanh EK100/ EK200/ K13D/ EK130 - IZUMI</t>
        </is>
      </c>
      <c r="O48" s="61">
        <f>IF($N48="","",$N48)</f>
        <v/>
      </c>
      <c r="P48" s="61">
        <f>IF(OR('⚙️ BỘ HƠI'!$H$40=0,'⚙️ BỘ HƠI'!$H$2="",$C48="",LEFT($C48,1)="◆"),99999,IF(OR(ISNUMBER(SEARCH('⚙️ BỘ HƠI'!$H$2,$C48)),ISNUMBER(SEARCH($C48,'⚙️ BỘ HƠI'!$H$2))),ROW()-2,99999))</f>
        <v/>
      </c>
      <c r="Q48" s="61" t="n"/>
    </row>
    <row r="49" ht="34.5" customHeight="1">
      <c r="A49" s="45" t="inlineStr">
        <is>
          <t>HH081569</t>
        </is>
      </c>
      <c r="B49" s="45" t="inlineStr">
        <is>
          <t>HINO</t>
        </is>
      </c>
      <c r="C49" s="45" t="inlineStr">
        <is>
          <t>F17C/F17E</t>
        </is>
      </c>
      <c r="D49" s="45" t="inlineStr">
        <is>
          <t>139</t>
        </is>
      </c>
      <c r="E49" s="45" t="n"/>
      <c r="F49" s="45" t="n"/>
      <c r="G49" s="45" t="inlineStr">
        <is>
          <t>11467-1702</t>
        </is>
      </c>
      <c r="H49" s="45" t="inlineStr">
        <is>
          <t>IZ IKAZU</t>
        </is>
      </c>
      <c r="I49" s="45" t="inlineStr">
        <is>
          <t>Cái</t>
        </is>
      </c>
      <c r="J49" s="66" t="n">
        <v>3560000</v>
      </c>
      <c r="K49" s="66" t="n">
        <v>3780000</v>
      </c>
      <c r="L49" s="66" t="n">
        <v>4040000</v>
      </c>
      <c r="M49" s="54" t="n"/>
      <c r="N49" s="45" t="inlineStr">
        <is>
          <t>Xy lanh Hino F17C/ F17E  (11467-1702) - IZ IKAZU</t>
        </is>
      </c>
      <c r="O49" s="61">
        <f>IF($N49="","",$N49)</f>
        <v/>
      </c>
      <c r="P49" s="61">
        <f>IF(OR('⚙️ BỘ HƠI'!$H$40=0,'⚙️ BỘ HƠI'!$H$2="",$C49="",LEFT($C49,1)="◆"),99999,IF(OR(ISNUMBER(SEARCH('⚙️ BỘ HƠI'!$H$2,$C49)),ISNUMBER(SEARCH($C49,'⚙️ BỘ HƠI'!$H$2))),ROW()-2,99999))</f>
        <v/>
      </c>
      <c r="Q49" s="67" t="inlineStr">
        <is>
          <t>⚠️ HH073803, HH083025</t>
        </is>
      </c>
    </row>
    <row r="50" ht="34.5" customHeight="1">
      <c r="A50" s="45" t="inlineStr">
        <is>
          <t>HH080703</t>
        </is>
      </c>
      <c r="B50" s="45" t="inlineStr">
        <is>
          <t>HINO</t>
        </is>
      </c>
      <c r="C50" s="45" t="inlineStr">
        <is>
          <t>F21C/3030A</t>
        </is>
      </c>
      <c r="D50" s="45" t="inlineStr">
        <is>
          <t>150</t>
        </is>
      </c>
      <c r="E50" s="45" t="n"/>
      <c r="F50" s="45" t="n"/>
      <c r="G50" s="45" t="inlineStr">
        <is>
          <t>11467-</t>
        </is>
      </c>
      <c r="H50" s="45" t="inlineStr">
        <is>
          <t>IZ IKAZU</t>
        </is>
      </c>
      <c r="I50" s="45" t="inlineStr">
        <is>
          <t>Cái</t>
        </is>
      </c>
      <c r="J50" s="66" t="n">
        <v>3240000</v>
      </c>
      <c r="K50" s="66" t="n">
        <v>3400000</v>
      </c>
      <c r="L50" s="66" t="n">
        <v>3600000</v>
      </c>
      <c r="M50" s="54" t="n"/>
      <c r="N50" s="45" t="inlineStr">
        <is>
          <t>Xy lanh Hino F21C / 11467-3030A - IZ IKAZU</t>
        </is>
      </c>
      <c r="O50" s="61">
        <f>IF($N50="","",$N50)</f>
        <v/>
      </c>
      <c r="P50" s="61">
        <f>IF(OR('⚙️ BỘ HƠI'!$H$40=0,'⚙️ BỘ HƠI'!$H$2="",$C50="",LEFT($C50,1)="◆"),99999,IF(OR(ISNUMBER(SEARCH('⚙️ BỘ HƠI'!$H$2,$C50)),ISNUMBER(SEARCH($C50,'⚙️ BỘ HƠI'!$H$2))),ROW()-2,99999))</f>
        <v/>
      </c>
      <c r="Q50" s="67" t="inlineStr">
        <is>
          <t>⚠️ HH00080, HH076235, HH079950, HH080362, HH081393</t>
        </is>
      </c>
    </row>
    <row r="51" ht="34.5" customHeight="1">
      <c r="A51" s="68" t="inlineStr">
        <is>
          <t>HH082000</t>
        </is>
      </c>
      <c r="B51" s="45" t="inlineStr">
        <is>
          <t>HINO</t>
        </is>
      </c>
      <c r="C51" s="45" t="inlineStr">
        <is>
          <t>J08E/J05E</t>
        </is>
      </c>
      <c r="D51" s="45" t="inlineStr">
        <is>
          <t>112</t>
        </is>
      </c>
      <c r="E51" s="45" t="n"/>
      <c r="F51" s="45" t="n"/>
      <c r="G51" s="45" t="inlineStr">
        <is>
          <t>11467-3210B</t>
        </is>
      </c>
      <c r="H51" s="45" t="inlineStr">
        <is>
          <t>IZ IKAZU</t>
        </is>
      </c>
      <c r="I51" s="45" t="inlineStr">
        <is>
          <t>Bộ 6</t>
        </is>
      </c>
      <c r="J51" s="66" t="n">
        <v>1500000</v>
      </c>
      <c r="K51" s="66" t="n">
        <v>1600000</v>
      </c>
      <c r="L51" s="66" t="n">
        <v>1700000</v>
      </c>
      <c r="M51" s="54" t="n"/>
      <c r="N51" s="45" t="inlineStr">
        <is>
          <t>Xy lanh HINO J08E/J05E (11467-3210B) lợi cổ 3mm - IZ IKAZU</t>
        </is>
      </c>
      <c r="O51" s="61">
        <f>IF($N51="","",$N51)</f>
        <v/>
      </c>
      <c r="P51" s="61">
        <f>IF(OR('⚙️ BỘ HƠI'!$H$40=0,'⚙️ BỘ HƠI'!$H$2="",$C51="",LEFT($C51,1)="◆"),99999,IF(OR(ISNUMBER(SEARCH('⚙️ BỘ HƠI'!$H$2,$C51)),ISNUMBER(SEARCH($C51,'⚙️ BỘ HƠI'!$H$2))),ROW()-2,99999))</f>
        <v/>
      </c>
      <c r="Q51" s="67" t="inlineStr">
        <is>
          <t>⚠️ HH075729, HH081287, HH083369</t>
        </is>
      </c>
    </row>
    <row r="52" ht="34.5" customHeight="1">
      <c r="A52" s="45" t="inlineStr">
        <is>
          <t>HH081567</t>
        </is>
      </c>
      <c r="B52" s="45" t="inlineStr">
        <is>
          <t>HINO</t>
        </is>
      </c>
      <c r="C52" s="45" t="inlineStr">
        <is>
          <t>F20C-152</t>
        </is>
      </c>
      <c r="D52" s="45" t="n"/>
      <c r="E52" s="45" t="n"/>
      <c r="F52" s="45" t="n"/>
      <c r="G52" s="45" t="n"/>
      <c r="H52" s="45" t="inlineStr">
        <is>
          <t>IZ IKAZU</t>
        </is>
      </c>
      <c r="I52" s="45" t="inlineStr">
        <is>
          <t>Cái</t>
        </is>
      </c>
      <c r="J52" s="66" t="n">
        <v>3100000</v>
      </c>
      <c r="K52" s="66" t="n">
        <v>3200000</v>
      </c>
      <c r="L52" s="66" t="n">
        <v>3400000</v>
      </c>
      <c r="M52" s="54" t="n"/>
      <c r="N52" s="45" t="inlineStr">
        <is>
          <t>Xy lanh HINO F20C-152 F/F đời hoàn thiện - IZ IKAZU</t>
        </is>
      </c>
      <c r="O52" s="61">
        <f>IF($N52="","",$N52)</f>
        <v/>
      </c>
      <c r="P52" s="61">
        <f>IF(OR('⚙️ BỘ HƠI'!$H$40=0,'⚙️ BỘ HƠI'!$H$2="",$C52="",LEFT($C52,1)="◆"),99999,IF(OR(ISNUMBER(SEARCH('⚙️ BỘ HƠI'!$H$2,$C52)),ISNUMBER(SEARCH($C52,'⚙️ BỘ HƠI'!$H$2))),ROW()-2,99999))</f>
        <v/>
      </c>
      <c r="Q52" s="67" t="inlineStr">
        <is>
          <t>⚠️ HH075729, HH081287</t>
        </is>
      </c>
    </row>
    <row r="53" ht="34.5" customHeight="1">
      <c r="A53" s="45" t="inlineStr">
        <is>
          <t>HH070450</t>
        </is>
      </c>
      <c r="B53" s="45" t="inlineStr">
        <is>
          <t>HINO</t>
        </is>
      </c>
      <c r="C53" s="45" t="inlineStr">
        <is>
          <t>F20C-152</t>
        </is>
      </c>
      <c r="D53" s="45" t="n"/>
      <c r="E53" s="45" t="n"/>
      <c r="F53" s="45" t="n"/>
      <c r="G53" s="45" t="n"/>
      <c r="H53" s="45" t="inlineStr">
        <is>
          <t>IZUMI</t>
        </is>
      </c>
      <c r="I53" s="45" t="inlineStr">
        <is>
          <t>Cái</t>
        </is>
      </c>
      <c r="J53" s="66" t="n">
        <v>3100000</v>
      </c>
      <c r="K53" s="66" t="n">
        <v>3200000</v>
      </c>
      <c r="L53" s="66" t="n">
        <v>3400000</v>
      </c>
      <c r="M53" s="54" t="n"/>
      <c r="N53" s="45" t="inlineStr">
        <is>
          <t>Xy lanh HINO F20C-152 F/F đời hoàn thiện - IZUMI</t>
        </is>
      </c>
      <c r="O53" s="61">
        <f>IF($N53="","",$N53)</f>
        <v/>
      </c>
      <c r="P53" s="61">
        <f>IF(OR('⚙️ BỘ HƠI'!$H$40=0,'⚙️ BỘ HƠI'!$H$2="",$C53="",LEFT($C53,1)="◆"),99999,IF(OR(ISNUMBER(SEARCH('⚙️ BỘ HƠI'!$H$2,$C53)),ISNUMBER(SEARCH($C53,'⚙️ BỘ HƠI'!$H$2))),ROW()-2,99999))</f>
        <v/>
      </c>
      <c r="Q53" s="67" t="inlineStr">
        <is>
          <t>⚠️ HH075729, HH081287, HH084085</t>
        </is>
      </c>
    </row>
    <row r="54" ht="34.5" customHeight="1">
      <c r="A54" s="45" t="inlineStr">
        <is>
          <t>HH083029</t>
        </is>
      </c>
      <c r="B54" s="45" t="inlineStr">
        <is>
          <t>HINO</t>
        </is>
      </c>
      <c r="C54" s="45" t="inlineStr">
        <is>
          <t>F20C-154</t>
        </is>
      </c>
      <c r="D54" s="45" t="n"/>
      <c r="E54" s="45" t="n"/>
      <c r="F54" s="45" t="n"/>
      <c r="G54" s="45" t="n"/>
      <c r="H54" s="45" t="inlineStr">
        <is>
          <t>IZ IKAZU</t>
        </is>
      </c>
      <c r="I54" s="45" t="inlineStr">
        <is>
          <t>Cái</t>
        </is>
      </c>
      <c r="J54" s="66" t="n">
        <v>3100000</v>
      </c>
      <c r="K54" s="66" t="n">
        <v>3200000</v>
      </c>
      <c r="L54" s="66" t="n">
        <v>3400000</v>
      </c>
      <c r="M54" s="54" t="n"/>
      <c r="N54" s="45" t="inlineStr">
        <is>
          <t>Xy lanh HINO F20C-154 F/F đời hoàn thiện - IZ IKAZU</t>
        </is>
      </c>
      <c r="O54" s="61">
        <f>IF($N54="","",$N54)</f>
        <v/>
      </c>
      <c r="P54" s="61">
        <f>IF(OR('⚙️ BỘ HƠI'!$H$40=0,'⚙️ BỘ HƠI'!$H$2="",$C54="",LEFT($C54,1)="◆"),99999,IF(OR(ISNUMBER(SEARCH('⚙️ BỘ HƠI'!$H$2,$C54)),ISNUMBER(SEARCH($C54,'⚙️ BỘ HƠI'!$H$2))),ROW()-2,99999))</f>
        <v/>
      </c>
      <c r="Q54" s="67" t="inlineStr">
        <is>
          <t>⚠️ HH083026, HH20513</t>
        </is>
      </c>
    </row>
    <row r="55" ht="34.5" customHeight="1">
      <c r="A55" s="45" t="inlineStr">
        <is>
          <t>HH081253</t>
        </is>
      </c>
      <c r="B55" s="45" t="inlineStr">
        <is>
          <t>HINO</t>
        </is>
      </c>
      <c r="C55" s="45" t="inlineStr">
        <is>
          <t>P11C-T</t>
        </is>
      </c>
      <c r="D55" s="45" t="n"/>
      <c r="E55" s="45" t="n"/>
      <c r="F55" s="45" t="n"/>
      <c r="G55" s="45" t="inlineStr">
        <is>
          <t>114673140</t>
        </is>
      </c>
      <c r="H55" s="45" t="inlineStr">
        <is>
          <t>NSP</t>
        </is>
      </c>
      <c r="I55" s="45" t="inlineStr">
        <is>
          <t>Cái</t>
        </is>
      </c>
      <c r="J55" s="66" t="n">
        <v>3700000</v>
      </c>
      <c r="K55" s="66" t="n">
        <v>4000000</v>
      </c>
      <c r="L55" s="66" t="n">
        <v>4200000</v>
      </c>
      <c r="M55" s="54" t="n"/>
      <c r="N55" s="45" t="inlineStr">
        <is>
          <t>Xy lanh Hino P11C-T (114673140) - NSP</t>
        </is>
      </c>
      <c r="O55" s="61">
        <f>IF($N55="","",$N55)</f>
        <v/>
      </c>
      <c r="P55" s="61">
        <f>IF(OR('⚙️ BỘ HƠI'!$H$40=0,'⚙️ BỘ HƠI'!$H$2="",$C55="",LEFT($C55,1)="◆"),99999,IF(OR(ISNUMBER(SEARCH('⚙️ BỘ HƠI'!$H$2,$C55)),ISNUMBER(SEARCH($C55,'⚙️ BỘ HƠI'!$H$2))),ROW()-2,99999))</f>
        <v/>
      </c>
      <c r="Q55" s="61" t="n"/>
    </row>
    <row r="56" ht="34.5" customHeight="1">
      <c r="A56" s="45" t="inlineStr">
        <is>
          <t>HH071022</t>
        </is>
      </c>
      <c r="B56" s="45" t="inlineStr">
        <is>
          <t>HINO</t>
        </is>
      </c>
      <c r="C56" s="45" t="inlineStr">
        <is>
          <t>P11CT</t>
        </is>
      </c>
      <c r="D56" s="45" t="n"/>
      <c r="E56" s="45" t="n"/>
      <c r="F56" s="45" t="n"/>
      <c r="G56" s="45" t="inlineStr">
        <is>
          <t>11467-3140A, Có gờ ron</t>
        </is>
      </c>
      <c r="H56" s="45" t="inlineStr">
        <is>
          <t>IZUMI</t>
        </is>
      </c>
      <c r="I56" s="45" t="inlineStr">
        <is>
          <t>Cái</t>
        </is>
      </c>
      <c r="J56" s="66" t="n">
        <v>1500000</v>
      </c>
      <c r="K56" s="66" t="n">
        <v>1600000</v>
      </c>
      <c r="L56" s="66" t="n">
        <v>1700000</v>
      </c>
      <c r="M56" s="54" t="n"/>
      <c r="N56" s="45" t="inlineStr">
        <is>
          <t>Xy lanh Hino P11CT (11467-3140A, Có gờ ron) - IZUMI</t>
        </is>
      </c>
      <c r="O56" s="61">
        <f>IF($N56="","",$N56)</f>
        <v/>
      </c>
      <c r="P56" s="61">
        <f>IF(OR('⚙️ BỘ HƠI'!$H$40=0,'⚙️ BỘ HƠI'!$H$2="",$C56="",LEFT($C56,1)="◆"),99999,IF(OR(ISNUMBER(SEARCH('⚙️ BỘ HƠI'!$H$2,$C56)),ISNUMBER(SEARCH($C56,'⚙️ BỘ HƠI'!$H$2))),ROW()-2,99999))</f>
        <v/>
      </c>
      <c r="Q56" s="61" t="n"/>
    </row>
    <row r="57" ht="34.5" customHeight="1">
      <c r="A57" s="45" t="n"/>
      <c r="B57" s="63" t="inlineStr">
        <is>
          <t>◆  ISUZU   (77 sản phẩm)</t>
        </is>
      </c>
      <c r="C57" s="45" t="n"/>
      <c r="D57" s="45" t="n"/>
      <c r="E57" s="45" t="n"/>
      <c r="F57" s="45" t="n"/>
      <c r="G57" s="45" t="n"/>
      <c r="H57" s="45" t="n"/>
      <c r="I57" s="45" t="n"/>
      <c r="J57" s="54" t="n"/>
      <c r="K57" s="54" t="n"/>
      <c r="L57" s="54" t="n"/>
      <c r="M57" s="54" t="n"/>
      <c r="N57" s="45" t="n"/>
      <c r="O57" s="61">
        <f>IF($N57="","",$N57)</f>
        <v/>
      </c>
      <c r="P57" s="61">
        <f>IF(OR('⚙️ BỘ HƠI'!$H$40=0,'⚙️ BỘ HƠI'!$H$2="",$C57="",LEFT($C57,1)="◆"),99999,IF(OR(ISNUMBER(SEARCH('⚙️ BỘ HƠI'!$H$2,$C57)),ISNUMBER(SEARCH($C57,'⚙️ BỘ HƠI'!$H$2))),ROW()-2,99999))</f>
        <v/>
      </c>
      <c r="Q57" s="67" t="inlineStr">
        <is>
          <t>⚠️ HH00088, HH073456, HH075859, HH079951, HH080363</t>
        </is>
      </c>
    </row>
    <row r="58" ht="34.5" customHeight="1">
      <c r="A58" s="45" t="inlineStr">
        <is>
          <t>HH081566</t>
        </is>
      </c>
      <c r="B58" s="45" t="inlineStr">
        <is>
          <t>ISUZU</t>
        </is>
      </c>
      <c r="C58" s="45" t="inlineStr">
        <is>
          <t>C221</t>
        </is>
      </c>
      <c r="D58" s="45" t="inlineStr">
        <is>
          <t>83</t>
        </is>
      </c>
      <c r="E58" s="45" t="n"/>
      <c r="F58" s="45" t="inlineStr">
        <is>
          <t>Kiếng</t>
        </is>
      </c>
      <c r="G58" s="45" t="inlineStr">
        <is>
          <t>9-11261-253-0</t>
        </is>
      </c>
      <c r="H58" s="45" t="inlineStr">
        <is>
          <t>IZ IKAZU</t>
        </is>
      </c>
      <c r="I58" s="45" t="inlineStr">
        <is>
          <t>Cái</t>
        </is>
      </c>
      <c r="J58" s="66" t="n">
        <v>1180000</v>
      </c>
      <c r="K58" s="66" t="n">
        <v>1250000</v>
      </c>
      <c r="L58" s="66" t="n">
        <v>1350000</v>
      </c>
      <c r="M58" s="54" t="n"/>
      <c r="N58" s="45" t="inlineStr">
        <is>
          <t>Xy lanh C221/ 9-11261-253-0/ kiếng - IZ IKAZU</t>
        </is>
      </c>
      <c r="O58" s="61">
        <f>IF($N58="","",$N58)</f>
        <v/>
      </c>
      <c r="P58" s="61">
        <f>IF(OR('⚙️ BỘ HƠI'!$H$40=0,'⚙️ BỘ HƠI'!$H$2="",$C58="",LEFT($C58,1)="◆"),99999,IF(OR(ISNUMBER(SEARCH('⚙️ BỘ HƠI'!$H$2,$C58)),ISNUMBER(SEARCH($C58,'⚙️ BỘ HƠI'!$H$2))),ROW()-2,99999))</f>
        <v/>
      </c>
      <c r="Q58" s="67" t="inlineStr">
        <is>
          <t>⚠️ HH00088, HH073456, HH075859, HH079951, HH20446</t>
        </is>
      </c>
    </row>
    <row r="59" ht="34.5" customHeight="1">
      <c r="A59" s="45" t="inlineStr">
        <is>
          <t>HH074812</t>
        </is>
      </c>
      <c r="B59" s="45" t="inlineStr">
        <is>
          <t>ISUZU</t>
        </is>
      </c>
      <c r="C59" s="45" t="inlineStr">
        <is>
          <t>C240</t>
        </is>
      </c>
      <c r="D59" s="45" t="inlineStr">
        <is>
          <t>86</t>
        </is>
      </c>
      <c r="E59" s="45" t="n"/>
      <c r="F59" s="45" t="inlineStr">
        <is>
          <t>Gang</t>
        </is>
      </c>
      <c r="G59" s="45" t="inlineStr">
        <is>
          <t>85*90*178*94*4</t>
        </is>
      </c>
      <c r="H59" s="45" t="inlineStr">
        <is>
          <t>IZUMI</t>
        </is>
      </c>
      <c r="I59" s="45" t="inlineStr">
        <is>
          <t>Cái</t>
        </is>
      </c>
      <c r="J59" s="66" t="n">
        <v>500000</v>
      </c>
      <c r="K59" s="66" t="n">
        <v>530000</v>
      </c>
      <c r="L59" s="66" t="n">
        <v>570000</v>
      </c>
      <c r="M59" s="54" t="n"/>
      <c r="N59" s="45" t="inlineStr">
        <is>
          <t>Xy lanh C240 S/F gang (85*90*178*94*4) bán hoàn thiện - IZUMI</t>
        </is>
      </c>
      <c r="O59" s="61">
        <f>IF($N59="","",$N59)</f>
        <v/>
      </c>
      <c r="P59" s="61">
        <f>IF(OR('⚙️ BỘ HƠI'!$H$40=0,'⚙️ BỘ HƠI'!$H$2="",$C59="",LEFT($C59,1)="◆"),99999,IF(OR(ISNUMBER(SEARCH('⚙️ BỘ HƠI'!$H$2,$C59)),ISNUMBER(SEARCH($C59,'⚙️ BỘ HƠI'!$H$2))),ROW()-2,99999))</f>
        <v/>
      </c>
      <c r="Q59" s="67" t="inlineStr">
        <is>
          <t>⚠️ HH00212, HH081705</t>
        </is>
      </c>
    </row>
    <row r="60" ht="34.5" customHeight="1">
      <c r="A60" s="45" t="inlineStr">
        <is>
          <t>HH081781</t>
        </is>
      </c>
      <c r="B60" s="45" t="inlineStr">
        <is>
          <t>ISUZU</t>
        </is>
      </c>
      <c r="C60" s="45" t="inlineStr">
        <is>
          <t>C240</t>
        </is>
      </c>
      <c r="D60" s="45" t="inlineStr">
        <is>
          <t>86</t>
        </is>
      </c>
      <c r="E60" s="45" t="n"/>
      <c r="F60" s="45" t="inlineStr">
        <is>
          <t>Gang</t>
        </is>
      </c>
      <c r="G60" s="45" t="inlineStr">
        <is>
          <t>85*90*178*94*4.5</t>
        </is>
      </c>
      <c r="H60" s="45" t="inlineStr">
        <is>
          <t>IZ IKAZU</t>
        </is>
      </c>
      <c r="I60" s="45" t="inlineStr">
        <is>
          <t>Cái</t>
        </is>
      </c>
      <c r="J60" s="66" t="n">
        <v>500000</v>
      </c>
      <c r="K60" s="66" t="n">
        <v>530000</v>
      </c>
      <c r="L60" s="66" t="n">
        <v>570000</v>
      </c>
      <c r="M60" s="54" t="n"/>
      <c r="N60" s="45" t="inlineStr">
        <is>
          <t>Xy lanh ISUZU C240 S/F gang (85*90*178*94*4.5) bán hoàn thiện - IZ IKAZU</t>
        </is>
      </c>
      <c r="O60" s="61">
        <f>IF($N60="","",$N60)</f>
        <v/>
      </c>
      <c r="P60" s="61">
        <f>IF(OR('⚙️ BỘ HƠI'!$H$40=0,'⚙️ BỘ HƠI'!$H$2="",$C60="",LEFT($C60,1)="◆"),99999,IF(OR(ISNUMBER(SEARCH('⚙️ BỘ HƠI'!$H$2,$C60)),ISNUMBER(SEARCH($C60,'⚙️ BỘ HƠI'!$H$2))),ROW()-2,99999))</f>
        <v/>
      </c>
      <c r="Q60" s="67" t="inlineStr">
        <is>
          <t>⚠️ HH00212, HH081705</t>
        </is>
      </c>
    </row>
    <row r="61" ht="34.5" customHeight="1">
      <c r="A61" s="45" t="inlineStr">
        <is>
          <t>HH072682</t>
        </is>
      </c>
      <c r="B61" s="45" t="inlineStr">
        <is>
          <t>ISUZU</t>
        </is>
      </c>
      <c r="C61" s="45" t="inlineStr">
        <is>
          <t>C240</t>
        </is>
      </c>
      <c r="D61" s="45" t="inlineStr">
        <is>
          <t>86</t>
        </is>
      </c>
      <c r="E61" s="45" t="n"/>
      <c r="F61" s="45" t="inlineStr">
        <is>
          <t>Gang</t>
        </is>
      </c>
      <c r="G61" s="45" t="inlineStr">
        <is>
          <t>lưng 90, đường kính lợi 93.8, lợi 4 ly</t>
        </is>
      </c>
      <c r="H61" s="45" t="inlineStr">
        <is>
          <t>NSP</t>
        </is>
      </c>
      <c r="I61" s="45" t="inlineStr">
        <is>
          <t>Cái</t>
        </is>
      </c>
      <c r="J61" s="54" t="n"/>
      <c r="K61" s="54" t="n"/>
      <c r="L61" s="66" t="n">
        <v>200000</v>
      </c>
      <c r="M61" s="54" t="n"/>
      <c r="N61" s="45" t="inlineStr">
        <is>
          <t>Xy lanh C240 S/F gang (lưng 90, đường kính lợi 93.8, lợi 4 ly) bán hoàn thiện - NSP</t>
        </is>
      </c>
      <c r="O61" s="61">
        <f>IF($N61="","",$N61)</f>
        <v/>
      </c>
      <c r="P61" s="61">
        <f>IF(OR('⚙️ BỘ HƠI'!$H$40=0,'⚙️ BỘ HƠI'!$H$2="",$C61="",LEFT($C61,1)="◆"),99999,IF(OR(ISNUMBER(SEARCH('⚙️ BỘ HƠI'!$H$2,$C61)),ISNUMBER(SEARCH($C61,'⚙️ BỘ HƠI'!$H$2))),ROW()-2,99999))</f>
        <v/>
      </c>
      <c r="Q61" s="67" t="inlineStr">
        <is>
          <t>⚠️ HH00384, HH080364</t>
        </is>
      </c>
    </row>
    <row r="62" ht="34.5" customHeight="1">
      <c r="A62" s="45" t="inlineStr">
        <is>
          <t>HH20443</t>
        </is>
      </c>
      <c r="B62" s="45" t="inlineStr">
        <is>
          <t>ISUZU</t>
        </is>
      </c>
      <c r="C62" s="45" t="inlineStr">
        <is>
          <t>C240/C190</t>
        </is>
      </c>
      <c r="D62" s="45" t="inlineStr">
        <is>
          <t>86</t>
        </is>
      </c>
      <c r="E62" s="45" t="n"/>
      <c r="F62" s="45" t="inlineStr">
        <is>
          <t>Kiếng</t>
        </is>
      </c>
      <c r="G62" s="45" t="inlineStr">
        <is>
          <t>9-11261-230-1</t>
        </is>
      </c>
      <c r="H62" s="45" t="inlineStr">
        <is>
          <t>IZUMI</t>
        </is>
      </c>
      <c r="I62" s="45" t="inlineStr">
        <is>
          <t>Cái</t>
        </is>
      </c>
      <c r="J62" s="66" t="n">
        <v>750000</v>
      </c>
      <c r="K62" s="66" t="n">
        <v>800000</v>
      </c>
      <c r="L62" s="66" t="n">
        <v>900000</v>
      </c>
      <c r="M62" s="54" t="n"/>
      <c r="N62" s="45" t="inlineStr">
        <is>
          <t>Xy lanh C240/C190/ 9-11261-230-1 kiếng - IZUMI</t>
        </is>
      </c>
      <c r="O62" s="61">
        <f>IF($N62="","",$N62)</f>
        <v/>
      </c>
      <c r="P62" s="61">
        <f>IF(OR('⚙️ BỘ HƠI'!$H$40=0,'⚙️ BỘ HƠI'!$H$2="",$C62="",LEFT($C62,1)="◆"),99999,IF(OR(ISNUMBER(SEARCH('⚙️ BỘ HƠI'!$H$2,$C62)),ISNUMBER(SEARCH($C62,'⚙️ BỘ HƠI'!$H$2))),ROW()-2,99999))</f>
        <v/>
      </c>
      <c r="Q62" s="67" t="inlineStr">
        <is>
          <t>⚠️ HH00091, HH079315, HH079762, HH079952, HH081395</t>
        </is>
      </c>
    </row>
    <row r="63" ht="34.5" customHeight="1">
      <c r="A63" s="45" t="inlineStr">
        <is>
          <t>HH079776</t>
        </is>
      </c>
      <c r="B63" s="45" t="inlineStr">
        <is>
          <t>ISUZU</t>
        </is>
      </c>
      <c r="C63" s="45" t="inlineStr">
        <is>
          <t>C240/C190</t>
        </is>
      </c>
      <c r="D63" s="45" t="inlineStr">
        <is>
          <t>86</t>
        </is>
      </c>
      <c r="E63" s="45" t="n"/>
      <c r="F63" s="45" t="inlineStr">
        <is>
          <t>Kiếng</t>
        </is>
      </c>
      <c r="G63" s="45" t="inlineStr">
        <is>
          <t>9-11261-230-1</t>
        </is>
      </c>
      <c r="H63" s="45" t="inlineStr">
        <is>
          <t>IZ IKAZU</t>
        </is>
      </c>
      <c r="I63" s="45" t="inlineStr">
        <is>
          <t>Cái</t>
        </is>
      </c>
      <c r="J63" s="66" t="n">
        <v>800000</v>
      </c>
      <c r="K63" s="66" t="n">
        <v>900000</v>
      </c>
      <c r="L63" s="66" t="n">
        <v>1000000</v>
      </c>
      <c r="M63" s="54" t="n"/>
      <c r="N63" s="45" t="inlineStr">
        <is>
          <t>Xy lanh Isuzu C240/C190/ 9-11261-230-1, chromed kiếng - IZ IKAZU</t>
        </is>
      </c>
      <c r="O63" s="61">
        <f>IF($N63="","",$N63)</f>
        <v/>
      </c>
      <c r="P63" s="61">
        <f>IF(OR('⚙️ BỘ HƠI'!$H$40=0,'⚙️ BỘ HƠI'!$H$2="",$C63="",LEFT($C63,1)="◆"),99999,IF(OR(ISNUMBER(SEARCH('⚙️ BỘ HƠI'!$H$2,$C63)),ISNUMBER(SEARCH($C63,'⚙️ BỘ HƠI'!$H$2))),ROW()-2,99999))</f>
        <v/>
      </c>
      <c r="Q63" s="61" t="n"/>
    </row>
    <row r="64" ht="34.5" customHeight="1">
      <c r="A64" s="45" t="inlineStr">
        <is>
          <t>HH072359</t>
        </is>
      </c>
      <c r="B64" s="45" t="inlineStr">
        <is>
          <t>ISUZU</t>
        </is>
      </c>
      <c r="C64" s="45" t="inlineStr">
        <is>
          <t>C223/4JC1</t>
        </is>
      </c>
      <c r="D64" s="45" t="inlineStr">
        <is>
          <t>88</t>
        </is>
      </c>
      <c r="E64" s="45" t="n"/>
      <c r="F64" s="45" t="n"/>
      <c r="G64" s="45" t="inlineStr">
        <is>
          <t>88*90*163*95*0.9</t>
        </is>
      </c>
      <c r="H64" s="45" t="inlineStr">
        <is>
          <t>IZUMI</t>
        </is>
      </c>
      <c r="I64" s="45" t="inlineStr">
        <is>
          <t>Cái</t>
        </is>
      </c>
      <c r="J64" s="54" t="n"/>
      <c r="K64" s="66" t="n">
        <v>760000</v>
      </c>
      <c r="L64" s="66" t="n">
        <v>800000</v>
      </c>
      <c r="M64" s="54" t="n"/>
      <c r="N64" s="45" t="inlineStr">
        <is>
          <t>Xy lanh C223 / 4JC1 (88*90*163*95*0.9) - IZUMI</t>
        </is>
      </c>
      <c r="O64" s="61">
        <f>IF($N64="","",$N64)</f>
        <v/>
      </c>
      <c r="P64" s="61">
        <f>IF(OR('⚙️ BỘ HƠI'!$H$40=0,'⚙️ BỘ HƠI'!$H$2="",$C64="",LEFT($C64,1)="◆"),99999,IF(OR(ISNUMBER(SEARCH('⚙️ BỘ HƠI'!$H$2,$C64)),ISNUMBER(SEARCH($C64,'⚙️ BỘ HƠI'!$H$2))),ROW()-2,99999))</f>
        <v/>
      </c>
      <c r="Q64" s="67" t="inlineStr">
        <is>
          <t>⚠️ HH00091, HH079315, HH079762, HH079952, HH081395</t>
        </is>
      </c>
    </row>
    <row r="65" ht="34.5" customHeight="1">
      <c r="A65" s="45" t="inlineStr">
        <is>
          <t>HH081393</t>
        </is>
      </c>
      <c r="B65" s="45" t="inlineStr">
        <is>
          <t>ISUZU</t>
        </is>
      </c>
      <c r="C65" s="45" t="inlineStr">
        <is>
          <t>4JB1</t>
        </is>
      </c>
      <c r="D65" s="45" t="inlineStr">
        <is>
          <t>93</t>
        </is>
      </c>
      <c r="E65" s="45" t="inlineStr">
        <is>
          <t>4</t>
        </is>
      </c>
      <c r="F65" s="45" t="n"/>
      <c r="G65" s="45" t="inlineStr">
        <is>
          <t>92*97*180*F101*5</t>
        </is>
      </c>
      <c r="H65" s="45" t="inlineStr">
        <is>
          <t>IZ IKAZU</t>
        </is>
      </c>
      <c r="I65" s="45" t="inlineStr">
        <is>
          <t>Cái</t>
        </is>
      </c>
      <c r="J65" s="66" t="n">
        <v>140000</v>
      </c>
      <c r="K65" s="66" t="n">
        <v>150000</v>
      </c>
      <c r="L65" s="66" t="n">
        <v>160000</v>
      </c>
      <c r="M65" s="54" t="n"/>
      <c r="N65" s="45" t="inlineStr">
        <is>
          <t>Xy lanh 4JB1 S/F (92*97*180*F101*5)bán hoàn thiện - IZ IKAZU</t>
        </is>
      </c>
      <c r="O65" s="61">
        <f>IF($N65="","",$N65)</f>
        <v/>
      </c>
      <c r="P65" s="61">
        <f>IF(OR('⚙️ BỘ HƠI'!$H$40=0,'⚙️ BỘ HƠI'!$H$2="",$C65="",LEFT($C65,1)="◆"),99999,IF(OR(ISNUMBER(SEARCH('⚙️ BỘ HƠI'!$H$2,$C65)),ISNUMBER(SEARCH($C65,'⚙️ BỘ HƠI'!$H$2))),ROW()-2,99999))</f>
        <v/>
      </c>
      <c r="Q65" s="61" t="n"/>
    </row>
    <row r="66" ht="34.5" customHeight="1">
      <c r="A66" s="69" t="inlineStr">
        <is>
          <t>HH081704</t>
        </is>
      </c>
      <c r="B66" s="69" t="inlineStr">
        <is>
          <t>ISUZU</t>
        </is>
      </c>
      <c r="C66" s="69" t="inlineStr">
        <is>
          <t>4JB1</t>
        </is>
      </c>
      <c r="D66" s="69" t="inlineStr">
        <is>
          <t>93</t>
        </is>
      </c>
      <c r="E66" s="69" t="n"/>
      <c r="F66" s="69" t="n"/>
      <c r="G66" s="69" t="inlineStr">
        <is>
          <t>92*97*181*F101*4, bán hoàn thiện</t>
        </is>
      </c>
      <c r="H66" s="69" t="inlineStr">
        <is>
          <t>IZUMI IKAZU</t>
        </is>
      </c>
      <c r="I66" s="69" t="inlineStr">
        <is>
          <t>Cái</t>
        </is>
      </c>
      <c r="J66" s="66" t="n"/>
      <c r="K66" s="66" t="n"/>
      <c r="L66" s="66" t="n"/>
      <c r="M66" s="54" t="n"/>
      <c r="N66" s="45" t="inlineStr">
        <is>
          <t>Xy lanh 4JB1 S/F (92*97*181*F101*4)bán hoàn thiện - IZUMI IKAZU</t>
        </is>
      </c>
      <c r="O66" s="61">
        <f>IF($N66="","",$N66)</f>
        <v/>
      </c>
      <c r="P66" s="61">
        <f>IF(OR('⚙️ BỘ HƠI'!$H$40=0,'⚙️ BỘ HƠI'!$H$2="",$C66="",LEFT($C66,1)="◆"),99999,IF(OR(ISNUMBER(SEARCH('⚙️ BỘ HƠI'!$H$2,$C66)),ISNUMBER(SEARCH($C66,'⚙️ BỘ HƠI'!$H$2))),ROW()-2,99999))</f>
        <v/>
      </c>
      <c r="Q66" s="61" t="n"/>
    </row>
    <row r="67" ht="34.5" customHeight="1">
      <c r="A67" s="45" t="inlineStr">
        <is>
          <t>HH083025</t>
        </is>
      </c>
      <c r="B67" s="45" t="inlineStr">
        <is>
          <t>ISUZU</t>
        </is>
      </c>
      <c r="C67" s="45" t="inlineStr">
        <is>
          <t>4JA1</t>
        </is>
      </c>
      <c r="D67" s="45" t="n"/>
      <c r="E67" s="45" t="inlineStr">
        <is>
          <t>4</t>
        </is>
      </c>
      <c r="F67" s="45" t="inlineStr">
        <is>
          <t>Kiếng</t>
        </is>
      </c>
      <c r="G67" s="45" t="inlineStr">
        <is>
          <t>8-94462-130-0</t>
        </is>
      </c>
      <c r="H67" s="45" t="inlineStr">
        <is>
          <t>IZ IKAZU</t>
        </is>
      </c>
      <c r="I67" s="45" t="inlineStr">
        <is>
          <t>Cái</t>
        </is>
      </c>
      <c r="J67" s="66" t="n">
        <v>790000</v>
      </c>
      <c r="K67" s="66" t="n">
        <v>840000</v>
      </c>
      <c r="L67" s="66" t="n">
        <v>900000</v>
      </c>
      <c r="M67" s="54" t="n"/>
      <c r="N67" s="45" t="inlineStr">
        <is>
          <t>Xy lanh Isuzu 4JA1/ 8-94462-130-0 chromed, kiếng - IZ IKAZU</t>
        </is>
      </c>
      <c r="O67" s="61">
        <f>IF($N67="","",$N67)</f>
        <v/>
      </c>
      <c r="P67" s="61">
        <f>IF(OR('⚙️ BỘ HƠI'!$H$40=0,'⚙️ BỘ HƠI'!$H$2="",$C67="",LEFT($C67,1)="◆"),99999,IF(OR(ISNUMBER(SEARCH('⚙️ BỘ HƠI'!$H$2,$C67)),ISNUMBER(SEARCH($C67,'⚙️ BỘ HƠI'!$H$2))),ROW()-2,99999))</f>
        <v/>
      </c>
      <c r="Q67" s="61" t="n"/>
    </row>
    <row r="68" ht="34.5" customHeight="1">
      <c r="A68" s="45" t="inlineStr">
        <is>
          <t>HH073803</t>
        </is>
      </c>
      <c r="B68" s="45" t="inlineStr">
        <is>
          <t>ISUZU</t>
        </is>
      </c>
      <c r="C68" s="45" t="inlineStr">
        <is>
          <t>4JA1</t>
        </is>
      </c>
      <c r="D68" s="45" t="n"/>
      <c r="E68" s="45" t="inlineStr">
        <is>
          <t>4</t>
        </is>
      </c>
      <c r="F68" s="45" t="inlineStr">
        <is>
          <t>Kiếng</t>
        </is>
      </c>
      <c r="G68" s="45" t="inlineStr">
        <is>
          <t>93*95*156*101*0.9</t>
        </is>
      </c>
      <c r="H68" s="45" t="inlineStr">
        <is>
          <t>IZUMI</t>
        </is>
      </c>
      <c r="I68" s="45" t="inlineStr">
        <is>
          <t>Cái</t>
        </is>
      </c>
      <c r="J68" s="66" t="n">
        <v>780000</v>
      </c>
      <c r="K68" s="66" t="n">
        <v>800000</v>
      </c>
      <c r="L68" s="66" t="n">
        <v>850000</v>
      </c>
      <c r="M68" s="54" t="n"/>
      <c r="N68" s="45" t="inlineStr">
        <is>
          <t>Xy lanh 4JA1 kiếng (93*95*156*101*0.9) - IZUMI</t>
        </is>
      </c>
      <c r="O68" s="61">
        <f>IF($N68="","",$N68)</f>
        <v/>
      </c>
      <c r="P68" s="61">
        <f>IF(OR('⚙️ BỘ HƠI'!$H$40=0,'⚙️ BỘ HƠI'!$H$2="",$C68="",LEFT($C68,1)="◆"),99999,IF(OR(ISNUMBER(SEARCH('⚙️ BỘ HƠI'!$H$2,$C68)),ISNUMBER(SEARCH($C68,'⚙️ BỘ HƠI'!$H$2))),ROW()-2,99999))</f>
        <v/>
      </c>
      <c r="Q68" s="67" t="inlineStr">
        <is>
          <t>⚠️ HH00894, HH00897, HH081285</t>
        </is>
      </c>
    </row>
    <row r="69" ht="34.5" customHeight="1">
      <c r="A69" s="45" t="inlineStr">
        <is>
          <t>HH076235</t>
        </is>
      </c>
      <c r="B69" s="45" t="inlineStr">
        <is>
          <t>ISUZU</t>
        </is>
      </c>
      <c r="C69" s="45" t="inlineStr">
        <is>
          <t>4JB1</t>
        </is>
      </c>
      <c r="D69" s="45" t="inlineStr">
        <is>
          <t>93</t>
        </is>
      </c>
      <c r="E69" s="45" t="inlineStr">
        <is>
          <t>4</t>
        </is>
      </c>
      <c r="F69" s="45" t="inlineStr">
        <is>
          <t>Kiếng</t>
        </is>
      </c>
      <c r="G69" s="45" t="n"/>
      <c r="H69" s="45" t="inlineStr">
        <is>
          <t>MAHLE 8-97176687</t>
        </is>
      </c>
      <c r="I69" s="45" t="inlineStr">
        <is>
          <t>Cái</t>
        </is>
      </c>
      <c r="J69" s="66" t="n">
        <v>1400000</v>
      </c>
      <c r="K69" s="66" t="n">
        <v>1500000</v>
      </c>
      <c r="L69" s="66" t="n">
        <v>1600000</v>
      </c>
      <c r="M69" s="54" t="n"/>
      <c r="N69" s="45" t="inlineStr">
        <is>
          <t>Xy lanh 4JB1 kiếng - MAHLE 8-97176687</t>
        </is>
      </c>
      <c r="O69" s="61">
        <f>IF($N69="","",$N69)</f>
        <v/>
      </c>
      <c r="P69" s="61">
        <f>IF(OR('⚙️ BỘ HƠI'!$H$40=0,'⚙️ BỘ HƠI'!$H$2="",$C69="",LEFT($C69,1)="◆"),99999,IF(OR(ISNUMBER(SEARCH('⚙️ BỘ HƠI'!$H$2,$C69)),ISNUMBER(SEARCH($C69,'⚙️ BỘ HƠI'!$H$2))),ROW()-2,99999))</f>
        <v/>
      </c>
      <c r="Q69" s="61" t="n"/>
    </row>
    <row r="70" ht="34.5" customHeight="1">
      <c r="A70" s="45" t="inlineStr">
        <is>
          <t>HH079950</t>
        </is>
      </c>
      <c r="B70" s="45" t="inlineStr">
        <is>
          <t>ISUZU</t>
        </is>
      </c>
      <c r="C70" s="45" t="inlineStr">
        <is>
          <t>4JB1</t>
        </is>
      </c>
      <c r="D70" s="45" t="inlineStr">
        <is>
          <t>93</t>
        </is>
      </c>
      <c r="E70" s="45" t="inlineStr">
        <is>
          <t>4</t>
        </is>
      </c>
      <c r="F70" s="45" t="inlineStr">
        <is>
          <t>Kiếng</t>
        </is>
      </c>
      <c r="G70" s="45" t="n"/>
      <c r="H70" s="45" t="inlineStr">
        <is>
          <t>GARIMA</t>
        </is>
      </c>
      <c r="I70" s="45" t="inlineStr">
        <is>
          <t>Cái</t>
        </is>
      </c>
      <c r="J70" s="66" t="n">
        <v>1240000</v>
      </c>
      <c r="K70" s="66" t="n">
        <v>1320000</v>
      </c>
      <c r="L70" s="66" t="n">
        <v>1400000</v>
      </c>
      <c r="M70" s="54" t="n"/>
      <c r="N70" s="45" t="inlineStr">
        <is>
          <t>Xy lanh 4JB1 kiếng NPR - GARIMA</t>
        </is>
      </c>
      <c r="O70" s="61">
        <f>IF($N70="","",$N70)</f>
        <v/>
      </c>
      <c r="P70" s="61">
        <f>IF(OR('⚙️ BỘ HƠI'!$H$40=0,'⚙️ BỘ HƠI'!$H$2="",$C70="",LEFT($C70,1)="◆"),99999,IF(OR(ISNUMBER(SEARCH('⚙️ BỘ HƠI'!$H$2,$C70)),ISNUMBER(SEARCH($C70,'⚙️ BỘ HƠI'!$H$2))),ROW()-2,99999))</f>
        <v/>
      </c>
      <c r="Q70" s="61" t="n"/>
    </row>
    <row r="71" ht="34.5" customHeight="1">
      <c r="A71" s="45" t="inlineStr">
        <is>
          <t>HH080362</t>
        </is>
      </c>
      <c r="B71" s="45" t="inlineStr">
        <is>
          <t>ISUZU</t>
        </is>
      </c>
      <c r="C71" s="45" t="inlineStr">
        <is>
          <t>4JB1</t>
        </is>
      </c>
      <c r="D71" s="45" t="inlineStr">
        <is>
          <t>93</t>
        </is>
      </c>
      <c r="E71" s="45" t="inlineStr">
        <is>
          <t>4</t>
        </is>
      </c>
      <c r="F71" s="45" t="inlineStr">
        <is>
          <t>Kiếng</t>
        </is>
      </c>
      <c r="G71" s="45" t="inlineStr">
        <is>
          <t>8-94247-861-2</t>
        </is>
      </c>
      <c r="H71" s="45" t="inlineStr">
        <is>
          <t>IZ IKAZU</t>
        </is>
      </c>
      <c r="I71" s="45" t="inlineStr">
        <is>
          <t>Cái</t>
        </is>
      </c>
      <c r="J71" s="66" t="n">
        <v>850000</v>
      </c>
      <c r="K71" s="66" t="n">
        <v>950000</v>
      </c>
      <c r="L71" s="66" t="n">
        <v>1050000</v>
      </c>
      <c r="M71" s="54" t="n"/>
      <c r="N71" s="45" t="inlineStr">
        <is>
          <t>Xy lanh Isuzu 4JB1/ 8-94247-861-2, chromed-kiếng - IZ IKAZU</t>
        </is>
      </c>
      <c r="O71" s="61">
        <f>IF($N71="","",$N71)</f>
        <v/>
      </c>
      <c r="P71" s="61">
        <f>IF(OR('⚙️ BỘ HƠI'!$H$40=0,'⚙️ BỘ HƠI'!$H$2="",$C71="",LEFT($C71,1)="◆"),99999,IF(OR(ISNUMBER(SEARCH('⚙️ BỘ HƠI'!$H$2,$C71)),ISNUMBER(SEARCH($C71,'⚙️ BỘ HƠI'!$H$2))),ROW()-2,99999))</f>
        <v/>
      </c>
      <c r="Q71" s="61" t="n"/>
    </row>
    <row r="72" ht="34.5" customHeight="1">
      <c r="A72" s="45" t="inlineStr">
        <is>
          <t>HH00080</t>
        </is>
      </c>
      <c r="B72" s="45" t="inlineStr">
        <is>
          <t>ISUZU</t>
        </is>
      </c>
      <c r="C72" s="45" t="inlineStr">
        <is>
          <t>4JB1 ĐK 93mm</t>
        </is>
      </c>
      <c r="D72" s="45" t="inlineStr">
        <is>
          <t>93</t>
        </is>
      </c>
      <c r="E72" s="45" t="inlineStr">
        <is>
          <t>4</t>
        </is>
      </c>
      <c r="F72" s="45" t="inlineStr">
        <is>
          <t>Kiếng</t>
        </is>
      </c>
      <c r="G72" s="45" t="n"/>
      <c r="H72" s="45" t="inlineStr">
        <is>
          <t>NPR</t>
        </is>
      </c>
      <c r="I72" s="45" t="inlineStr">
        <is>
          <t>Cái</t>
        </is>
      </c>
      <c r="J72" s="54" t="n"/>
      <c r="K72" s="54" t="n"/>
      <c r="L72" s="54" t="n"/>
      <c r="M72" s="54" t="n"/>
      <c r="N72" s="45" t="inlineStr">
        <is>
          <t>Xy lanh 4JB1 kiếng ĐK 93mm - NPR</t>
        </is>
      </c>
      <c r="O72" s="61">
        <f>IF($N72="","",$N72)</f>
        <v/>
      </c>
      <c r="P72" s="61">
        <f>IF(OR('⚙️ BỘ HƠI'!$H$40=0,'⚙️ BỘ HƠI'!$H$2="",$C72="",LEFT($C72,1)="◆"),99999,IF(OR(ISNUMBER(SEARCH('⚙️ BỘ HƠI'!$H$2,$C72)),ISNUMBER(SEARCH($C72,'⚙️ BỘ HƠI'!$H$2))),ROW()-2,99999))</f>
        <v/>
      </c>
      <c r="Q72" s="67" t="inlineStr">
        <is>
          <t>⚠️ HH00898, HH071140, HH072681, HH081286, HH082936</t>
        </is>
      </c>
    </row>
    <row r="73" ht="34.5" customHeight="1">
      <c r="A73" s="45" t="inlineStr">
        <is>
          <t>HH20448</t>
        </is>
      </c>
      <c r="B73" s="45" t="inlineStr">
        <is>
          <t>ISUZU</t>
        </is>
      </c>
      <c r="C73" s="45" t="inlineStr">
        <is>
          <t>93/4JB1</t>
        </is>
      </c>
      <c r="D73" s="45" t="inlineStr">
        <is>
          <t>93</t>
        </is>
      </c>
      <c r="E73" s="45" t="n"/>
      <c r="F73" s="45" t="inlineStr">
        <is>
          <t>Kiếng</t>
        </is>
      </c>
      <c r="G73" s="45" t="inlineStr">
        <is>
          <t>8-97176683-0</t>
        </is>
      </c>
      <c r="H73" s="45" t="inlineStr">
        <is>
          <t>NSP</t>
        </is>
      </c>
      <c r="I73" s="45" t="inlineStr">
        <is>
          <t>Cái</t>
        </is>
      </c>
      <c r="J73" s="66" t="n">
        <v>1400000</v>
      </c>
      <c r="K73" s="66" t="n">
        <v>1500000</v>
      </c>
      <c r="L73" s="66" t="n">
        <v>1600000</v>
      </c>
      <c r="M73" s="54" t="n"/>
      <c r="N73" s="45" t="inlineStr">
        <is>
          <t>Xy lanh ISUZU 93/ 4JB1 (8-97176683-0) kiếng ZYNP - NSP</t>
        </is>
      </c>
      <c r="O73" s="61">
        <f>IF($N73="","",$N73)</f>
        <v/>
      </c>
      <c r="P73" s="61">
        <f>IF(OR('⚙️ BỘ HƠI'!$H$40=0,'⚙️ BỘ HƠI'!$H$2="",$C73="",LEFT($C73,1)="◆"),99999,IF(OR(ISNUMBER(SEARCH('⚙️ BỘ HƠI'!$H$2,$C73)),ISNUMBER(SEARCH($C73,'⚙️ BỘ HƠI'!$H$2))),ROW()-2,99999))</f>
        <v/>
      </c>
      <c r="Q73" s="67" t="inlineStr">
        <is>
          <t>⚠️ HH00402, HH071462, HH072680, HH079767, HH082935</t>
        </is>
      </c>
    </row>
    <row r="74" ht="34.5" customHeight="1">
      <c r="A74" s="45" t="inlineStr">
        <is>
          <t>HH00386</t>
        </is>
      </c>
      <c r="B74" s="45" t="inlineStr">
        <is>
          <t>ISUZU</t>
        </is>
      </c>
      <c r="C74" s="45" t="inlineStr">
        <is>
          <t>Isu 4JJ1 chưa xoáy</t>
        </is>
      </c>
      <c r="D74" s="45" t="inlineStr">
        <is>
          <t>95.4</t>
        </is>
      </c>
      <c r="E74" s="45" t="n"/>
      <c r="F74" s="45" t="n"/>
      <c r="G74" s="45" t="inlineStr">
        <is>
          <t>94.4*99*180, lợi 4*103</t>
        </is>
      </c>
      <c r="H74" s="45" t="inlineStr">
        <is>
          <t>IZ IKAZU</t>
        </is>
      </c>
      <c r="I74" s="45" t="inlineStr">
        <is>
          <t>Cái</t>
        </is>
      </c>
      <c r="J74" s="66" t="n">
        <v>140000</v>
      </c>
      <c r="K74" s="66" t="n">
        <v>150000</v>
      </c>
      <c r="L74" s="66" t="n">
        <v>160000</v>
      </c>
      <c r="M74" s="54" t="n"/>
      <c r="N74" s="45" t="inlineStr">
        <is>
          <t>Xy lanh Isu 4JJ1 S/F chưa xoáy (94.4*99*180, lợi 4*103) - IZ IKAZU</t>
        </is>
      </c>
      <c r="O74" s="61">
        <f>IF($N74="","",$N74)</f>
        <v/>
      </c>
      <c r="P74" s="61">
        <f>IF(OR('⚙️ BỘ HƠI'!$H$40=0,'⚙️ BỘ HƠI'!$H$2="",$C74="",LEFT($C74,1)="◆"),99999,IF(OR(ISNUMBER(SEARCH('⚙️ BỘ HƠI'!$H$2,$C74)),ISNUMBER(SEARCH($C74,'⚙️ BỘ HƠI'!$H$2))),ROW()-2,99999))</f>
        <v/>
      </c>
      <c r="Q74" s="61" t="n"/>
    </row>
    <row r="75" ht="34.5" customHeight="1">
      <c r="A75" s="45" t="inlineStr">
        <is>
          <t>HH083369</t>
        </is>
      </c>
      <c r="B75" s="45" t="inlineStr">
        <is>
          <t>ISUZU</t>
        </is>
      </c>
      <c r="C75" s="45" t="inlineStr">
        <is>
          <t>Isu 4JG2 chưa xoáy</t>
        </is>
      </c>
      <c r="D75" s="45" t="n"/>
      <c r="E75" s="45" t="n"/>
      <c r="F75" s="45" t="n"/>
      <c r="G75" s="45" t="inlineStr">
        <is>
          <t>4JG1/4JH1</t>
        </is>
      </c>
      <c r="H75" s="45" t="inlineStr">
        <is>
          <t>IZ IKAZU</t>
        </is>
      </c>
      <c r="I75" s="45" t="inlineStr">
        <is>
          <t>Cái</t>
        </is>
      </c>
      <c r="J75" s="66" t="n">
        <v>140000</v>
      </c>
      <c r="K75" s="66" t="n">
        <v>150000</v>
      </c>
      <c r="L75" s="66" t="n">
        <v>160000</v>
      </c>
      <c r="M75" s="54" t="n"/>
      <c r="N75" s="45" t="inlineStr">
        <is>
          <t>Xy lanh Isu 4JG2 S/F chưa xoáy (4JG1/4JH1)/ 94.5*100*181.5, lợi 4*103.3 - IZ IKAZU</t>
        </is>
      </c>
      <c r="O75" s="61">
        <f>IF($N75="","",$N75)</f>
        <v/>
      </c>
      <c r="P75" s="61">
        <f>IF(OR('⚙️ BỘ HƠI'!$H$40=0,'⚙️ BỘ HƠI'!$H$2="",$C75="",LEFT($C75,1)="◆"),99999,IF(OR(ISNUMBER(SEARCH('⚙️ BỘ HƠI'!$H$2,$C75)),ISNUMBER(SEARCH($C75,'⚙️ BỘ HƠI'!$H$2))),ROW()-2,99999))</f>
        <v/>
      </c>
      <c r="Q75" s="61" t="n"/>
    </row>
    <row r="76" ht="34.5" customHeight="1">
      <c r="A76" s="45" t="inlineStr">
        <is>
          <t>HH081287</t>
        </is>
      </c>
      <c r="B76" s="45" t="inlineStr">
        <is>
          <t>ISUZU</t>
        </is>
      </c>
      <c r="C76" s="45" t="inlineStr">
        <is>
          <t>4JG1/4JG2/4JH1</t>
        </is>
      </c>
      <c r="D76" s="45" t="inlineStr">
        <is>
          <t>95.4</t>
        </is>
      </c>
      <c r="E76" s="45" t="inlineStr">
        <is>
          <t>4</t>
        </is>
      </c>
      <c r="F76" s="45" t="inlineStr">
        <is>
          <t>Kiếng</t>
        </is>
      </c>
      <c r="G76" s="45" t="n"/>
      <c r="H76" s="45" t="inlineStr">
        <is>
          <t>IZ IKAZU</t>
        </is>
      </c>
      <c r="I76" s="45" t="inlineStr">
        <is>
          <t>Cái</t>
        </is>
      </c>
      <c r="J76" s="66" t="n">
        <v>970000</v>
      </c>
      <c r="K76" s="66" t="n">
        <v>1030000</v>
      </c>
      <c r="L76" s="66" t="n">
        <v>1100000</v>
      </c>
      <c r="M76" s="54" t="n"/>
      <c r="N76" s="45" t="inlineStr">
        <is>
          <t>Xy lanh Isuzu 4JG1/ 4JG2/ 4JH1 chromed, kiếng - IZ IKAZU</t>
        </is>
      </c>
      <c r="O76" s="61">
        <f>IF($N76="","",$N76)</f>
        <v/>
      </c>
      <c r="P76" s="61">
        <f>IF(OR('⚙️ BỘ HƠI'!$H$40=0,'⚙️ BỘ HƠI'!$H$2="",$C76="",LEFT($C76,1)="◆"),99999,IF(OR(ISNUMBER(SEARCH('⚙️ BỘ HƠI'!$H$2,$C76)),ISNUMBER(SEARCH($C76,'⚙️ BỘ HƠI'!$H$2))),ROW()-2,99999))</f>
        <v/>
      </c>
      <c r="Q76" s="61" t="n"/>
    </row>
    <row r="77" ht="34.5" customHeight="1">
      <c r="A77" s="45" t="inlineStr">
        <is>
          <t>HH075729</t>
        </is>
      </c>
      <c r="B77" s="45" t="inlineStr">
        <is>
          <t>ISUZU</t>
        </is>
      </c>
      <c r="C77" s="45" t="inlineStr">
        <is>
          <t>4JG1/4JG2/4JH1</t>
        </is>
      </c>
      <c r="D77" s="45" t="inlineStr">
        <is>
          <t>95.4</t>
        </is>
      </c>
      <c r="E77" s="45" t="inlineStr">
        <is>
          <t>4</t>
        </is>
      </c>
      <c r="F77" s="45" t="inlineStr">
        <is>
          <t>Kiếng</t>
        </is>
      </c>
      <c r="G77" s="45" t="inlineStr">
        <is>
          <t>8-97176701</t>
        </is>
      </c>
      <c r="H77" s="45" t="inlineStr">
        <is>
          <t>MAHLE</t>
        </is>
      </c>
      <c r="I77" s="45" t="inlineStr">
        <is>
          <t>Cái</t>
        </is>
      </c>
      <c r="J77" s="66" t="n">
        <v>1600000</v>
      </c>
      <c r="K77" s="66" t="n">
        <v>1700000</v>
      </c>
      <c r="L77" s="66" t="n">
        <v>1800000</v>
      </c>
      <c r="M77" s="54" t="n"/>
      <c r="N77" s="45" t="inlineStr">
        <is>
          <t>Xy lanh 4JG1/ 4JG2/ 4JH1 kiếng / 8-97176701 - MAHLE</t>
        </is>
      </c>
      <c r="O77" s="61">
        <f>IF($N77="","",$N77)</f>
        <v/>
      </c>
      <c r="P77" s="61">
        <f>IF(OR('⚙️ BỘ HƠI'!$H$40=0,'⚙️ BỘ HƠI'!$H$2="",$C77="",LEFT($C77,1)="◆"),99999,IF(OR(ISNUMBER(SEARCH('⚙️ BỘ HƠI'!$H$2,$C77)),ISNUMBER(SEARCH($C77,'⚙️ BỘ HƠI'!$H$2))),ROW()-2,99999))</f>
        <v/>
      </c>
      <c r="Q77" s="61" t="n"/>
    </row>
    <row r="78" ht="34.5" customHeight="1">
      <c r="A78" s="45" t="inlineStr">
        <is>
          <t>HH083026</t>
        </is>
      </c>
      <c r="B78" s="45" t="inlineStr">
        <is>
          <t>ISUZU</t>
        </is>
      </c>
      <c r="C78" s="45" t="inlineStr">
        <is>
          <t>4BA1</t>
        </is>
      </c>
      <c r="D78" s="45" t="inlineStr">
        <is>
          <t>98</t>
        </is>
      </c>
      <c r="E78" s="45" t="inlineStr">
        <is>
          <t>4</t>
        </is>
      </c>
      <c r="F78" s="45" t="inlineStr">
        <is>
          <t>Kiếng</t>
        </is>
      </c>
      <c r="G78" s="45" t="inlineStr">
        <is>
          <t>kiếng, F/F</t>
        </is>
      </c>
      <c r="H78" s="45" t="inlineStr">
        <is>
          <t>IZ IKAZU</t>
        </is>
      </c>
      <c r="I78" s="45" t="inlineStr">
        <is>
          <t>Cái</t>
        </is>
      </c>
      <c r="J78" s="66" t="n">
        <v>850000</v>
      </c>
      <c r="K78" s="66" t="n">
        <v>900000</v>
      </c>
      <c r="L78" s="66" t="n">
        <v>960000</v>
      </c>
      <c r="M78" s="54" t="n"/>
      <c r="N78" s="45" t="inlineStr">
        <is>
          <t>Xy lanh 4BA1 (kiếng, F/F) - IZ IKAZU</t>
        </is>
      </c>
      <c r="O78" s="61">
        <f>IF($N78="","",$N78)</f>
        <v/>
      </c>
      <c r="P78" s="61">
        <f>IF(OR('⚙️ BỘ HƠI'!$H$40=0,'⚙️ BỘ HƠI'!$H$2="",$C78="",LEFT($C78,1)="◆"),99999,IF(OR(ISNUMBER(SEARCH('⚙️ BỘ HƠI'!$H$2,$C78)),ISNUMBER(SEARCH($C78,'⚙️ BỘ HƠI'!$H$2))),ROW()-2,99999))</f>
        <v/>
      </c>
      <c r="Q78" s="67" t="inlineStr">
        <is>
          <t>⚠️ HH079245, HH082544</t>
        </is>
      </c>
    </row>
    <row r="79" ht="34.5" customHeight="1">
      <c r="A79" s="45" t="inlineStr">
        <is>
          <t>HH20513</t>
        </is>
      </c>
      <c r="B79" s="45" t="inlineStr">
        <is>
          <t>ISUZU</t>
        </is>
      </c>
      <c r="C79" s="45" t="inlineStr">
        <is>
          <t>4BA1</t>
        </is>
      </c>
      <c r="D79" s="45" t="inlineStr">
        <is>
          <t>98</t>
        </is>
      </c>
      <c r="E79" s="45" t="inlineStr">
        <is>
          <t>4</t>
        </is>
      </c>
      <c r="F79" s="45" t="inlineStr">
        <is>
          <t>Kiếng</t>
        </is>
      </c>
      <c r="G79" s="45" t="inlineStr">
        <is>
          <t>kiếng, F/F</t>
        </is>
      </c>
      <c r="H79" s="45" t="inlineStr">
        <is>
          <t>IZUMI</t>
        </is>
      </c>
      <c r="I79" s="45" t="inlineStr">
        <is>
          <t>Cái</t>
        </is>
      </c>
      <c r="J79" s="66" t="n">
        <v>850000</v>
      </c>
      <c r="K79" s="66" t="n">
        <v>900000</v>
      </c>
      <c r="L79" s="66" t="n">
        <v>960000</v>
      </c>
      <c r="M79" s="54" t="n"/>
      <c r="N79" s="45" t="inlineStr">
        <is>
          <t>Xy lanh 4BA1 (kiếng, F/F) - IZUMI</t>
        </is>
      </c>
      <c r="O79" s="61">
        <f>IF($N79="","",$N79)</f>
        <v/>
      </c>
      <c r="P79" s="61">
        <f>IF(OR('⚙️ BỘ HƠI'!$H$40=0,'⚙️ BỘ HƠI'!$H$2="",$C79="",LEFT($C79,1)="◆"),99999,IF(OR(ISNUMBER(SEARCH('⚙️ BỘ HƠI'!$H$2,$C79)),ISNUMBER(SEARCH($C79,'⚙️ BỘ HƠI'!$H$2))),ROW()-2,99999))</f>
        <v/>
      </c>
      <c r="Q79" s="67" t="inlineStr">
        <is>
          <t>⚠️ HH081680, HH082003</t>
        </is>
      </c>
    </row>
    <row r="80" ht="34.5" customHeight="1">
      <c r="A80" s="45" t="inlineStr">
        <is>
          <t>HH071170</t>
        </is>
      </c>
      <c r="B80" s="45" t="inlineStr">
        <is>
          <t>ISUZU</t>
        </is>
      </c>
      <c r="C80" s="45" t="inlineStr">
        <is>
          <t>C330-4máy/D500-6máy</t>
        </is>
      </c>
      <c r="D80" s="45" t="inlineStr">
        <is>
          <t>98</t>
        </is>
      </c>
      <c r="E80" s="45" t="n"/>
      <c r="F80" s="45" t="n"/>
      <c r="G80" s="45" t="inlineStr">
        <is>
          <t>98*101*206*108*1.4</t>
        </is>
      </c>
      <c r="H80" s="45" t="inlineStr">
        <is>
          <t>IZUMI</t>
        </is>
      </c>
      <c r="I80" s="45" t="inlineStr">
        <is>
          <t>Cái</t>
        </is>
      </c>
      <c r="J80" s="66" t="n">
        <v>220000</v>
      </c>
      <c r="K80" s="66" t="n">
        <v>235000</v>
      </c>
      <c r="L80" s="66" t="n">
        <v>250000</v>
      </c>
      <c r="M80" s="54" t="n"/>
      <c r="N80" s="45" t="inlineStr">
        <is>
          <t>Xy lanh C330-4máy/D500-6máy (98*101*206*108*1.4) - IZUMI</t>
        </is>
      </c>
      <c r="O80" s="61">
        <f>IF($N80="","",$N80)</f>
        <v/>
      </c>
      <c r="P80" s="61">
        <f>IF(OR('⚙️ BỘ HƠI'!$H$40=0,'⚙️ BỘ HƠI'!$H$2="",$C80="",LEFT($C80,1)="◆"),99999,IF(OR(ISNUMBER(SEARCH('⚙️ BỘ HƠI'!$H$2,$C80)),ISNUMBER(SEARCH($C80,'⚙️ BỘ HƠI'!$H$2))),ROW()-2,99999))</f>
        <v/>
      </c>
      <c r="Q80" s="67" t="inlineStr">
        <is>
          <t>⚠️ HH081680, HH082003</t>
        </is>
      </c>
    </row>
    <row r="81" ht="34.5" customHeight="1">
      <c r="A81" s="45" t="inlineStr">
        <is>
          <t>HH075083</t>
        </is>
      </c>
      <c r="B81" s="45" t="inlineStr">
        <is>
          <t>ISUZU</t>
        </is>
      </c>
      <c r="C81" s="45" t="inlineStr">
        <is>
          <t>C330-4máy/D500-6máy</t>
        </is>
      </c>
      <c r="D81" s="45" t="inlineStr">
        <is>
          <t>98</t>
        </is>
      </c>
      <c r="E81" s="45" t="n"/>
      <c r="F81" s="45" t="n"/>
      <c r="G81" s="45" t="inlineStr">
        <is>
          <t>98*101*206*108*1.4</t>
        </is>
      </c>
      <c r="H81" s="45" t="inlineStr">
        <is>
          <t>MALE</t>
        </is>
      </c>
      <c r="I81" s="45" t="inlineStr">
        <is>
          <t>Cái</t>
        </is>
      </c>
      <c r="J81" s="54" t="n"/>
      <c r="K81" s="54" t="n"/>
      <c r="L81" s="54" t="n"/>
      <c r="M81" s="54" t="n"/>
      <c r="N81" s="45" t="inlineStr">
        <is>
          <t>Xy lanh C330-4máy/D500-6máy (98*101*206*108*1.4) - MALE</t>
        </is>
      </c>
      <c r="O81" s="61">
        <f>IF($N81="","",$N81)</f>
        <v/>
      </c>
      <c r="P81" s="61">
        <f>IF(OR('⚙️ BỘ HƠI'!$H$40=0,'⚙️ BỘ HƠI'!$H$2="",$C81="",LEFT($C81,1)="◆"),99999,IF(OR(ISNUMBER(SEARCH('⚙️ BỘ HƠI'!$H$2,$C81)),ISNUMBER(SEARCH($C81,'⚙️ BỘ HƠI'!$H$2))),ROW()-2,99999))</f>
        <v/>
      </c>
      <c r="Q81" s="61" t="n"/>
    </row>
    <row r="82" ht="34.5" customHeight="1">
      <c r="A82" s="45" t="inlineStr">
        <is>
          <t>HH084085</t>
        </is>
      </c>
      <c r="B82" s="45" t="inlineStr">
        <is>
          <t>ISUZU</t>
        </is>
      </c>
      <c r="C82" s="45" t="inlineStr">
        <is>
          <t>Isu 4JG1 chưa xoáy</t>
        </is>
      </c>
      <c r="D82" s="45" t="inlineStr">
        <is>
          <t>95.4</t>
        </is>
      </c>
      <c r="E82" s="45" t="n"/>
      <c r="F82" s="45" t="n"/>
      <c r="G82" s="45" t="inlineStr">
        <is>
          <t>4JG2/ 4JH1</t>
        </is>
      </c>
      <c r="H82" s="45" t="inlineStr">
        <is>
          <t>IZ IKAZU</t>
        </is>
      </c>
      <c r="I82" s="45" t="inlineStr">
        <is>
          <t>Cái</t>
        </is>
      </c>
      <c r="J82" s="66" t="n">
        <v>135000</v>
      </c>
      <c r="K82" s="66" t="n">
        <v>145000</v>
      </c>
      <c r="L82" s="66" t="n">
        <v>155000</v>
      </c>
      <c r="M82" s="54" t="n"/>
      <c r="N82" s="45" t="inlineStr">
        <is>
          <t>Xy lanh Isu 4JG1 S/F chưa xoáy (4JG2/ 4JH1)/ 94.5*lưng 99*181.5, lợi 4*103.3 - IZ IKAZU</t>
        </is>
      </c>
      <c r="O82" s="61">
        <f>IF($N82="","",$N82)</f>
        <v/>
      </c>
      <c r="P82" s="61">
        <f>IF(OR('⚙️ BỘ HƠI'!$H$40=0,'⚙️ BỘ HƠI'!$H$2="",$C82="",LEFT($C82,1)="◆"),99999,IF(OR(ISNUMBER(SEARCH('⚙️ BỘ HƠI'!$H$2,$C82)),ISNUMBER(SEARCH($C82,'⚙️ BỘ HƠI'!$H$2))),ROW()-2,99999))</f>
        <v/>
      </c>
      <c r="Q82" s="61" t="n"/>
    </row>
    <row r="83" ht="34.5" customHeight="1">
      <c r="A83" s="45" t="inlineStr">
        <is>
          <t>HH081152</t>
        </is>
      </c>
      <c r="B83" s="45" t="inlineStr">
        <is>
          <t>ISUZU</t>
        </is>
      </c>
      <c r="C83" s="45" t="inlineStr">
        <is>
          <t>DA120/DA220</t>
        </is>
      </c>
      <c r="D83" s="45" t="inlineStr">
        <is>
          <t>100</t>
        </is>
      </c>
      <c r="E83" s="45" t="n"/>
      <c r="F83" s="45" t="n"/>
      <c r="G83" s="45" t="inlineStr">
        <is>
          <t>9-11261-287-1</t>
        </is>
      </c>
      <c r="H83" s="45" t="inlineStr">
        <is>
          <t>IZ IKAZU</t>
        </is>
      </c>
      <c r="I83" s="45" t="inlineStr">
        <is>
          <t>Cái</t>
        </is>
      </c>
      <c r="J83" s="66" t="n">
        <v>260000</v>
      </c>
      <c r="K83" s="66" t="n">
        <v>280000</v>
      </c>
      <c r="L83" s="66" t="n">
        <v>300000</v>
      </c>
      <c r="M83" s="54" t="n"/>
      <c r="N83" s="45" t="inlineStr">
        <is>
          <t>Xy lanh Isuzu DA120/ DA220 F/F (9-11261-287-1) - IZ IKAZU</t>
        </is>
      </c>
      <c r="O83" s="61">
        <f>IF($N83="","",$N83)</f>
        <v/>
      </c>
      <c r="P83" s="61">
        <f>IF(OR('⚙️ BỘ HƠI'!$H$40=0,'⚙️ BỘ HƠI'!$H$2="",$C83="",LEFT($C83,1)="◆"),99999,IF(OR(ISNUMBER(SEARCH('⚙️ BỘ HƠI'!$H$2,$C83)),ISNUMBER(SEARCH($C83,'⚙️ BỘ HƠI'!$H$2))),ROW()-2,99999))</f>
        <v/>
      </c>
      <c r="Q83" s="61" t="n"/>
    </row>
    <row r="84" ht="34.5" customHeight="1">
      <c r="A84" s="45" t="inlineStr">
        <is>
          <t>HH081705</t>
        </is>
      </c>
      <c r="B84" s="45" t="inlineStr">
        <is>
          <t>ISUZU</t>
        </is>
      </c>
      <c r="C84" s="45" t="inlineStr">
        <is>
          <t>4BC2</t>
        </is>
      </c>
      <c r="D84" s="45" t="inlineStr">
        <is>
          <t>102</t>
        </is>
      </c>
      <c r="E84" s="45" t="inlineStr">
        <is>
          <t>4</t>
        </is>
      </c>
      <c r="F84" s="45" t="n"/>
      <c r="G84" s="45" t="inlineStr">
        <is>
          <t>101*106*187*F112-4</t>
        </is>
      </c>
      <c r="H84" s="45" t="inlineStr">
        <is>
          <t>IZ IKAZU</t>
        </is>
      </c>
      <c r="I84" s="45" t="inlineStr">
        <is>
          <t>Cái</t>
        </is>
      </c>
      <c r="J84" s="66" t="n">
        <v>120000</v>
      </c>
      <c r="K84" s="66" t="n">
        <v>130000</v>
      </c>
      <c r="L84" s="66" t="n">
        <v>140000</v>
      </c>
      <c r="M84" s="54" t="n"/>
      <c r="N84" s="45" t="inlineStr">
        <is>
          <t>Xy lanh 4BC2 S/F (101*106*187*F112-4) bán hoàn thiện - IZ IKAZU</t>
        </is>
      </c>
      <c r="O84" s="61">
        <f>IF($N84="","",$N84)</f>
        <v/>
      </c>
      <c r="P84" s="61">
        <f>IF(OR('⚙️ BỘ HƠI'!$H$40=0,'⚙️ BỘ HƠI'!$H$2="",$C84="",LEFT($C84,1)="◆"),99999,IF(OR(ISNUMBER(SEARCH('⚙️ BỘ HƠI'!$H$2,$C84)),ISNUMBER(SEARCH($C84,'⚙️ BỘ HƠI'!$H$2))),ROW()-2,99999))</f>
        <v/>
      </c>
      <c r="Q84" s="61" t="n"/>
    </row>
    <row r="85" ht="34.5" customHeight="1">
      <c r="A85" s="45" t="inlineStr">
        <is>
          <t>HH081995</t>
        </is>
      </c>
      <c r="B85" s="45" t="inlineStr">
        <is>
          <t>ISUZU</t>
        </is>
      </c>
      <c r="C85" s="45" t="inlineStr">
        <is>
          <t>6BD1/4BD1</t>
        </is>
      </c>
      <c r="D85" s="45" t="inlineStr">
        <is>
          <t>102</t>
        </is>
      </c>
      <c r="E85" s="45" t="inlineStr">
        <is>
          <t>6</t>
        </is>
      </c>
      <c r="F85" s="45" t="n"/>
      <c r="G85" s="45" t="inlineStr">
        <is>
          <t>101*105+0.07/0.09*204*F112-4</t>
        </is>
      </c>
      <c r="H85" s="45" t="inlineStr">
        <is>
          <t>IZUMI IKAZU</t>
        </is>
      </c>
      <c r="I85" s="45" t="inlineStr">
        <is>
          <t>Cái</t>
        </is>
      </c>
      <c r="J85" s="66" t="n">
        <v>160000</v>
      </c>
      <c r="K85" s="66" t="n">
        <v>170000</v>
      </c>
      <c r="L85" s="66" t="n">
        <v>180000</v>
      </c>
      <c r="M85" s="54" t="n"/>
      <c r="N85" s="45" t="inlineStr">
        <is>
          <t>Xy lanh 6BD1/4BD1 S/F (101*105+0.07/0.09*204*F112-4) bán hoàn thiện - IZUMI IKAZU</t>
        </is>
      </c>
      <c r="O85" s="61">
        <f>IF($N85="","",$N85)</f>
        <v/>
      </c>
      <c r="P85" s="61">
        <f>IF(OR('⚙️ BỘ HƠI'!$H$40=0,'⚙️ BỘ HƠI'!$H$2="",$C85="",LEFT($C85,1)="◆"),99999,IF(OR(ISNUMBER(SEARCH('⚙️ BỘ HƠI'!$H$2,$C85)),ISNUMBER(SEARCH($C85,'⚙️ BỘ HƠI'!$H$2))),ROW()-2,99999))</f>
        <v/>
      </c>
      <c r="Q85" s="61" t="n"/>
    </row>
    <row r="86" ht="34.5" customHeight="1">
      <c r="A86" s="45" t="inlineStr">
        <is>
          <t>HH081394</t>
        </is>
      </c>
      <c r="B86" s="45" t="inlineStr">
        <is>
          <t>ISUZU</t>
        </is>
      </c>
      <c r="C86" s="45" t="inlineStr">
        <is>
          <t>6BD1/4BD1</t>
        </is>
      </c>
      <c r="D86" s="45" t="inlineStr">
        <is>
          <t>102</t>
        </is>
      </c>
      <c r="E86" s="45" t="inlineStr">
        <is>
          <t>6</t>
        </is>
      </c>
      <c r="F86" s="45" t="n"/>
      <c r="G86" s="45" t="inlineStr">
        <is>
          <t>101*106*204*F112-5</t>
        </is>
      </c>
      <c r="H86" s="45" t="inlineStr">
        <is>
          <t>IZ IKAZU</t>
        </is>
      </c>
      <c r="I86" s="45" t="inlineStr">
        <is>
          <t>Cái</t>
        </is>
      </c>
      <c r="J86" s="66" t="n">
        <v>160000</v>
      </c>
      <c r="K86" s="66" t="n">
        <v>170000</v>
      </c>
      <c r="L86" s="66" t="n">
        <v>180000</v>
      </c>
      <c r="M86" s="54" t="n"/>
      <c r="N86" s="45" t="inlineStr">
        <is>
          <t>Xy lanh 6BD1/4BD1 S/F (101*106*204*F112-5) bán hoàn thiện - IZ IKAZU</t>
        </is>
      </c>
      <c r="O86" s="61">
        <f>IF($N86="","",$N86)</f>
        <v/>
      </c>
      <c r="P86" s="61">
        <f>IF(OR('⚙️ BỘ HƠI'!$H$40=0,'⚙️ BỘ HƠI'!$H$2="",$C86="",LEFT($C86,1)="◆"),99999,IF(OR(ISNUMBER(SEARCH('⚙️ BỘ HƠI'!$H$2,$C86)),ISNUMBER(SEARCH($C86,'⚙️ BỘ HƠI'!$H$2))),ROW()-2,99999))</f>
        <v/>
      </c>
      <c r="Q86" s="61" t="n"/>
    </row>
    <row r="87" ht="34.5" customHeight="1">
      <c r="A87" s="45" t="inlineStr">
        <is>
          <t>HH20446</t>
        </is>
      </c>
      <c r="B87" s="45" t="inlineStr">
        <is>
          <t>ISUZU</t>
        </is>
      </c>
      <c r="C87" s="45" t="inlineStr">
        <is>
          <t>102/4BD1/6BD1/4BB1/6BB1</t>
        </is>
      </c>
      <c r="D87" s="45" t="inlineStr">
        <is>
          <t>102</t>
        </is>
      </c>
      <c r="E87" s="45" t="n"/>
      <c r="F87" s="45" t="inlineStr">
        <is>
          <t>Kiếng</t>
        </is>
      </c>
      <c r="G87" s="45" t="inlineStr">
        <is>
          <t>1-11261240-0</t>
        </is>
      </c>
      <c r="H87" s="45" t="inlineStr">
        <is>
          <t>NSP</t>
        </is>
      </c>
      <c r="I87" s="45" t="inlineStr">
        <is>
          <t>Cái</t>
        </is>
      </c>
      <c r="J87" s="66" t="n">
        <v>2400000</v>
      </c>
      <c r="K87" s="66" t="n">
        <v>2600000</v>
      </c>
      <c r="L87" s="66" t="n">
        <v>2800000</v>
      </c>
      <c r="M87" s="54" t="n"/>
      <c r="N87" s="45" t="inlineStr">
        <is>
          <t>Xy lanh ISUZU 102/ 4BD1/ 6BD1/ 4BB1/ 6BB1 (1-11261240-0) kiếng ZYNP - NSP</t>
        </is>
      </c>
      <c r="O87" s="61">
        <f>IF($N87="","",$N87)</f>
        <v/>
      </c>
      <c r="P87" s="61">
        <f>IF(OR('⚙️ BỘ HƠI'!$H$40=0,'⚙️ BỘ HƠI'!$H$2="",$C87="",LEFT($C87,1)="◆"),99999,IF(OR(ISNUMBER(SEARCH('⚙️ BỘ HƠI'!$H$2,$C87)),ISNUMBER(SEARCH($C87,'⚙️ BỘ HƠI'!$H$2))),ROW()-2,99999))</f>
        <v/>
      </c>
      <c r="Q87" s="67" t="inlineStr">
        <is>
          <t>⚠️ HH078655, HH081459</t>
        </is>
      </c>
    </row>
    <row r="88" ht="34.5" customHeight="1">
      <c r="A88" s="45" t="inlineStr">
        <is>
          <t>HH00212</t>
        </is>
      </c>
      <c r="B88" s="45" t="inlineStr">
        <is>
          <t>ISUZU</t>
        </is>
      </c>
      <c r="C88" s="45" t="inlineStr">
        <is>
          <t>4BC2</t>
        </is>
      </c>
      <c r="D88" s="45" t="inlineStr">
        <is>
          <t>102</t>
        </is>
      </c>
      <c r="E88" s="45" t="inlineStr">
        <is>
          <t>4</t>
        </is>
      </c>
      <c r="F88" s="45" t="inlineStr">
        <is>
          <t>Kiếng</t>
        </is>
      </c>
      <c r="G88" s="45" t="inlineStr">
        <is>
          <t>Kiểm tra kho trước khi xuất</t>
        </is>
      </c>
      <c r="H88" s="45" t="inlineStr">
        <is>
          <t>IZUMI</t>
        </is>
      </c>
      <c r="I88" s="45" t="inlineStr">
        <is>
          <t>Cái</t>
        </is>
      </c>
      <c r="J88" s="54" t="n"/>
      <c r="K88" s="54" t="n"/>
      <c r="L88" s="54" t="n"/>
      <c r="M88" s="54" t="n"/>
      <c r="N88" s="45" t="inlineStr">
        <is>
          <t>Xy lanh 4BC2 kiếng/ chromed / (Kiểm tra kho trước khi xuất) - IZUMI</t>
        </is>
      </c>
      <c r="O88" s="61">
        <f>IF($N88="","",$N88)</f>
        <v/>
      </c>
      <c r="P88" s="61">
        <f>IF(OR('⚙️ BỘ HƠI'!$H$40=0,'⚙️ BỘ HƠI'!$H$2="",$C88="",LEFT($C88,1)="◆"),99999,IF(OR(ISNUMBER(SEARCH('⚙️ BỘ HƠI'!$H$2,$C88)),ISNUMBER(SEARCH($C88,'⚙️ BỘ HƠI'!$H$2))),ROW()-2,99999))</f>
        <v/>
      </c>
      <c r="Q88" s="67" t="inlineStr">
        <is>
          <t>⚠️ HH070951, HH079244, HH082545, HH083929</t>
        </is>
      </c>
    </row>
    <row r="89" ht="34.5" customHeight="1">
      <c r="A89" s="45" t="inlineStr">
        <is>
          <t>HH080363</t>
        </is>
      </c>
      <c r="B89" s="45" t="inlineStr">
        <is>
          <t>ISUZU</t>
        </is>
      </c>
      <c r="C89" s="45" t="inlineStr">
        <is>
          <t>6BD1/4BD1</t>
        </is>
      </c>
      <c r="D89" s="45" t="inlineStr">
        <is>
          <t>102</t>
        </is>
      </c>
      <c r="E89" s="45" t="inlineStr">
        <is>
          <t>6</t>
        </is>
      </c>
      <c r="F89" s="45" t="inlineStr">
        <is>
          <t>Kiếng</t>
        </is>
      </c>
      <c r="G89" s="45" t="inlineStr">
        <is>
          <t>6BB1/4BB1</t>
        </is>
      </c>
      <c r="H89" s="45" t="inlineStr">
        <is>
          <t>IZ IKAZU</t>
        </is>
      </c>
      <c r="I89" s="45" t="inlineStr">
        <is>
          <t>Cái</t>
        </is>
      </c>
      <c r="J89" s="66" t="n">
        <v>1500000</v>
      </c>
      <c r="K89" s="66" t="n">
        <v>1600000</v>
      </c>
      <c r="L89" s="66" t="n">
        <v>1750000</v>
      </c>
      <c r="M89" s="54" t="n"/>
      <c r="N89" s="45" t="inlineStr">
        <is>
          <t>Xy lanh Isuzu 6BD1/4BD1/ 1-11261-118-0 (6BB1/4BB1) chromed-kiếng - IZ IKAZU</t>
        </is>
      </c>
      <c r="O89" s="61">
        <f>IF($N89="","",$N89)</f>
        <v/>
      </c>
      <c r="P89" s="61">
        <f>IF(OR('⚙️ BỘ HƠI'!$H$40=0,'⚙️ BỘ HƠI'!$H$2="",$C89="",LEFT($C89,1)="◆"),99999,IF(OR(ISNUMBER(SEARCH('⚙️ BỘ HƠI'!$H$2,$C89)),ISNUMBER(SEARCH($C89,'⚙️ BỘ HƠI'!$H$2))),ROW()-2,99999))</f>
        <v/>
      </c>
      <c r="Q89" s="61" t="n"/>
    </row>
    <row r="90" ht="34.5" customHeight="1">
      <c r="A90" s="45" t="inlineStr">
        <is>
          <t>HH075859</t>
        </is>
      </c>
      <c r="B90" s="45" t="inlineStr">
        <is>
          <t>ISUZU</t>
        </is>
      </c>
      <c r="C90" s="45" t="inlineStr">
        <is>
          <t>6BD1/4BD1/6BB1</t>
        </is>
      </c>
      <c r="D90" s="45" t="inlineStr">
        <is>
          <t>102</t>
        </is>
      </c>
      <c r="E90" s="45" t="inlineStr">
        <is>
          <t>6</t>
        </is>
      </c>
      <c r="F90" s="45" t="inlineStr">
        <is>
          <t>Kiếng</t>
        </is>
      </c>
      <c r="G90" s="45" t="inlineStr">
        <is>
          <t>111261242</t>
        </is>
      </c>
      <c r="H90" s="45" t="inlineStr">
        <is>
          <t>MAHLE</t>
        </is>
      </c>
      <c r="I90" s="45" t="inlineStr">
        <is>
          <t>Cái</t>
        </is>
      </c>
      <c r="J90" s="66" t="n">
        <v>2700000</v>
      </c>
      <c r="K90" s="66" t="n">
        <v>2800000</v>
      </c>
      <c r="L90" s="66" t="n">
        <v>3000000</v>
      </c>
      <c r="M90" s="54" t="n"/>
      <c r="N90" s="45" t="inlineStr">
        <is>
          <t>Xy lanh 6BD1/4BD1/6BB1 (111261242) mạ chromed - MAHLE</t>
        </is>
      </c>
      <c r="O90" s="61">
        <f>IF($N90="","",$N90)</f>
        <v/>
      </c>
      <c r="P90" s="61">
        <f>IF(OR('⚙️ BỘ HƠI'!$H$40=0,'⚙️ BỘ HƠI'!$H$2="",$C90="",LEFT($C90,1)="◆"),99999,IF(OR(ISNUMBER(SEARCH('⚙️ BỘ HƠI'!$H$2,$C90)),ISNUMBER(SEARCH($C90,'⚙️ BỘ HƠI'!$H$2))),ROW()-2,99999))</f>
        <v/>
      </c>
      <c r="Q90" s="61" t="n"/>
    </row>
    <row r="91" ht="34.5" customHeight="1">
      <c r="A91" s="45" t="inlineStr">
        <is>
          <t>HH073456</t>
        </is>
      </c>
      <c r="B91" s="45" t="inlineStr">
        <is>
          <t>ISUZU</t>
        </is>
      </c>
      <c r="C91" s="45" t="inlineStr">
        <is>
          <t>6BD1/4BD1/6BB1</t>
        </is>
      </c>
      <c r="D91" s="45" t="inlineStr">
        <is>
          <t>102</t>
        </is>
      </c>
      <c r="E91" s="45" t="inlineStr">
        <is>
          <t>6</t>
        </is>
      </c>
      <c r="F91" s="45" t="inlineStr">
        <is>
          <t>Gang</t>
        </is>
      </c>
      <c r="G91" s="45" t="n"/>
      <c r="H91" s="45" t="inlineStr">
        <is>
          <t>IZUMI</t>
        </is>
      </c>
      <c r="I91" s="45" t="inlineStr">
        <is>
          <t>Cái</t>
        </is>
      </c>
      <c r="J91" s="54" t="n"/>
      <c r="K91" s="54" t="n"/>
      <c r="L91" s="54" t="n"/>
      <c r="M91" s="54" t="n"/>
      <c r="N91" s="45" t="inlineStr">
        <is>
          <t>Xy lanh 6BD1/4BD1/6BB1 gang - IZUMI</t>
        </is>
      </c>
      <c r="O91" s="61">
        <f>IF($N91="","",$N91)</f>
        <v/>
      </c>
      <c r="P91" s="61">
        <f>IF(OR('⚙️ BỘ HƠI'!$H$40=0,'⚙️ BỘ HƠI'!$H$2="",$C91="",LEFT($C91,1)="◆"),99999,IF(OR(ISNUMBER(SEARCH('⚙️ BỘ HƠI'!$H$2,$C91)),ISNUMBER(SEARCH($C91,'⚙️ BỘ HƠI'!$H$2))),ROW()-2,99999))</f>
        <v/>
      </c>
      <c r="Q91" s="61" t="n"/>
    </row>
    <row r="92" ht="34.5" customHeight="1">
      <c r="A92" s="45" t="inlineStr">
        <is>
          <t>HH079951</t>
        </is>
      </c>
      <c r="B92" s="45" t="inlineStr">
        <is>
          <t>ISUZU</t>
        </is>
      </c>
      <c r="C92" s="45" t="inlineStr">
        <is>
          <t>6BD1/6BB1/4BD1/4BB1</t>
        </is>
      </c>
      <c r="D92" s="45" t="inlineStr">
        <is>
          <t>102</t>
        </is>
      </c>
      <c r="E92" s="45" t="inlineStr">
        <is>
          <t>6</t>
        </is>
      </c>
      <c r="F92" s="45" t="inlineStr">
        <is>
          <t>Kiếng</t>
        </is>
      </c>
      <c r="G92" s="45" t="n"/>
      <c r="H92" s="45" t="inlineStr">
        <is>
          <t>GARIMA</t>
        </is>
      </c>
      <c r="I92" s="45" t="inlineStr">
        <is>
          <t>Cái</t>
        </is>
      </c>
      <c r="J92" s="66" t="n">
        <v>2400000</v>
      </c>
      <c r="K92" s="66" t="n">
        <v>2520000</v>
      </c>
      <c r="L92" s="66" t="n">
        <v>2640000</v>
      </c>
      <c r="M92" s="54" t="n"/>
      <c r="N92" s="45" t="inlineStr">
        <is>
          <t>Xy lanh 6BD1/ 6BB1/ 4BD1/ 4BB1 kiếng NPR - GARIMA</t>
        </is>
      </c>
      <c r="O92" s="61">
        <f>IF($N92="","",$N92)</f>
        <v/>
      </c>
      <c r="P92" s="61">
        <f>IF(OR('⚙️ BỘ HƠI'!$H$40=0,'⚙️ BỘ HƠI'!$H$2="",$C92="",LEFT($C92,1)="◆"),99999,IF(OR(ISNUMBER(SEARCH('⚙️ BỘ HƠI'!$H$2,$C92)),ISNUMBER(SEARCH($C92,'⚙️ BỘ HƠI'!$H$2))),ROW()-2,99999))</f>
        <v/>
      </c>
      <c r="Q92" s="67" t="inlineStr">
        <is>
          <t>⚠️ HH00088, HH079951, HH20446</t>
        </is>
      </c>
    </row>
    <row r="93" ht="34.5" customHeight="1">
      <c r="A93" s="45" t="inlineStr">
        <is>
          <t>HH00088</t>
        </is>
      </c>
      <c r="B93" s="45" t="inlineStr">
        <is>
          <t>ISUZU</t>
        </is>
      </c>
      <c r="C93" s="45" t="inlineStr">
        <is>
          <t>6BD1/6BB1/4BD1/4BB1/6BD1-T ĐK 102mm</t>
        </is>
      </c>
      <c r="D93" s="45" t="inlineStr">
        <is>
          <t>102</t>
        </is>
      </c>
      <c r="E93" s="45" t="inlineStr">
        <is>
          <t>6</t>
        </is>
      </c>
      <c r="F93" s="45" t="inlineStr">
        <is>
          <t>Kiếng</t>
        </is>
      </c>
      <c r="G93" s="45" t="n"/>
      <c r="H93" s="45" t="inlineStr">
        <is>
          <t>NPR</t>
        </is>
      </c>
      <c r="I93" s="45" t="inlineStr">
        <is>
          <t>Cái</t>
        </is>
      </c>
      <c r="J93" s="54" t="n"/>
      <c r="K93" s="54" t="n"/>
      <c r="L93" s="54" t="n"/>
      <c r="M93" s="54" t="n"/>
      <c r="N93" s="45" t="inlineStr">
        <is>
          <t>Xy lanh 6BD1/6BB1/4BD1/4BB1/6BD1-T kiếng ĐK 102mm - NPR</t>
        </is>
      </c>
      <c r="O93" s="61">
        <f>IF($N93="","",$N93)</f>
        <v/>
      </c>
      <c r="P93" s="61">
        <f>IF(OR('⚙️ BỘ HƠI'!$H$40=0,'⚙️ BỘ HƠI'!$H$2="",$C93="",LEFT($C93,1)="◆"),99999,IF(OR(ISNUMBER(SEARCH('⚙️ BỘ HƠI'!$H$2,$C93)),ISNUMBER(SEARCH($C93,'⚙️ BỘ HƠI'!$H$2))),ROW()-2,99999))</f>
        <v/>
      </c>
      <c r="Q93" s="67" t="inlineStr">
        <is>
          <t>⚠️ HH00091, HH079315, HH079762, HH079952, HH081395</t>
        </is>
      </c>
    </row>
    <row r="94" ht="34.5" customHeight="1">
      <c r="A94" s="45" t="inlineStr">
        <is>
          <t>HH00384</t>
        </is>
      </c>
      <c r="B94" s="45" t="inlineStr">
        <is>
          <t>ISUZU</t>
        </is>
      </c>
      <c r="C94" s="45" t="inlineStr">
        <is>
          <t>DA640</t>
        </is>
      </c>
      <c r="D94" s="45" t="n"/>
      <c r="E94" s="45" t="n"/>
      <c r="F94" s="45" t="n"/>
      <c r="G94" s="45" t="inlineStr">
        <is>
          <t>9-11261-288-0</t>
        </is>
      </c>
      <c r="H94" s="45" t="inlineStr">
        <is>
          <t>IZUMI</t>
        </is>
      </c>
      <c r="I94" s="45" t="inlineStr">
        <is>
          <t>Cái</t>
        </is>
      </c>
      <c r="J94" s="54" t="n"/>
      <c r="K94" s="54" t="n"/>
      <c r="L94" s="54" t="n"/>
      <c r="M94" s="54" t="n"/>
      <c r="N94" s="45" t="inlineStr">
        <is>
          <t>Xy lanh ISUZU DA640 (9-11261-288-0) - IZUMI</t>
        </is>
      </c>
      <c r="O94" s="61">
        <f>IF($N94="","",$N94)</f>
        <v/>
      </c>
      <c r="P94" s="61">
        <f>IF(OR('⚙️ BỘ HƠI'!$H$40=0,'⚙️ BỘ HƠI'!$H$2="",$C94="",LEFT($C94,1)="◆"),99999,IF(OR(ISNUMBER(SEARCH('⚙️ BỘ HƠI'!$H$2,$C94)),ISNUMBER(SEARCH($C94,'⚙️ BỘ HƠI'!$H$2))),ROW()-2,99999))</f>
        <v/>
      </c>
      <c r="Q94" s="61" t="n"/>
    </row>
    <row r="95" ht="34.5" customHeight="1">
      <c r="A95" s="45" t="inlineStr">
        <is>
          <t>HH080364</t>
        </is>
      </c>
      <c r="B95" s="45" t="inlineStr">
        <is>
          <t>ISUZU</t>
        </is>
      </c>
      <c r="C95" s="45" t="inlineStr">
        <is>
          <t>DA640</t>
        </is>
      </c>
      <c r="D95" s="45" t="n"/>
      <c r="E95" s="45" t="n"/>
      <c r="F95" s="45" t="n"/>
      <c r="G95" s="45" t="inlineStr">
        <is>
          <t>9-11261-302-0</t>
        </is>
      </c>
      <c r="H95" s="45" t="inlineStr">
        <is>
          <t>IZ IKAZU</t>
        </is>
      </c>
      <c r="I95" s="45" t="inlineStr">
        <is>
          <t>Cái</t>
        </is>
      </c>
      <c r="J95" s="66" t="n">
        <v>1500000</v>
      </c>
      <c r="K95" s="66" t="n">
        <v>1560000</v>
      </c>
      <c r="L95" s="66" t="n">
        <v>1660000</v>
      </c>
      <c r="M95" s="54" t="n"/>
      <c r="N95" s="45" t="inlineStr">
        <is>
          <t>Xy lanh ISUZU DA640 (9-11261-302-0) - IZ IKAZU</t>
        </is>
      </c>
      <c r="O95" s="61">
        <f>IF($N95="","",$N95)</f>
        <v/>
      </c>
      <c r="P95" s="61">
        <f>IF(OR('⚙️ BỘ HƠI'!$H$40=0,'⚙️ BỘ HƠI'!$H$2="",$C95="",LEFT($C95,1)="◆"),99999,IF(OR(ISNUMBER(SEARCH('⚙️ BỘ HƠI'!$H$2,$C95)),ISNUMBER(SEARCH($C95,'⚙️ BỘ HƠI'!$H$2))),ROW()-2,99999))</f>
        <v/>
      </c>
      <c r="Q95" s="67" t="inlineStr">
        <is>
          <t>⚠️ HH00402, HH071462, HH072680, HH079767, HH082935</t>
        </is>
      </c>
    </row>
    <row r="96" ht="34.5" customHeight="1">
      <c r="A96" s="45" t="inlineStr">
        <is>
          <t>HH081395</t>
        </is>
      </c>
      <c r="B96" s="45" t="inlineStr">
        <is>
          <t>ISUZU</t>
        </is>
      </c>
      <c r="C96" s="45" t="inlineStr">
        <is>
          <t>4BG1/6BG1</t>
        </is>
      </c>
      <c r="D96" s="45" t="inlineStr">
        <is>
          <t>105</t>
        </is>
      </c>
      <c r="E96" s="45" t="inlineStr">
        <is>
          <t>4</t>
        </is>
      </c>
      <c r="F96" s="45" t="n"/>
      <c r="G96" s="45" t="inlineStr">
        <is>
          <t>104*108*203*F113*5</t>
        </is>
      </c>
      <c r="H96" s="45" t="inlineStr">
        <is>
          <t>IZ IKAZU</t>
        </is>
      </c>
      <c r="I96" s="45" t="inlineStr">
        <is>
          <t>Cái</t>
        </is>
      </c>
      <c r="J96" s="66" t="n">
        <v>180000</v>
      </c>
      <c r="K96" s="66" t="n">
        <v>190000</v>
      </c>
      <c r="L96" s="66" t="n">
        <v>210000</v>
      </c>
      <c r="M96" s="54" t="n"/>
      <c r="N96" s="45" t="inlineStr">
        <is>
          <t>Xy lanh 4BG1/6BG1 S/F (104*108*203*F113*5)bán hoàn thiện - IZ IKAZU</t>
        </is>
      </c>
      <c r="O96" s="61">
        <f>IF($N96="","",$N96)</f>
        <v/>
      </c>
      <c r="P96" s="61">
        <f>IF(OR('⚙️ BỘ HƠI'!$H$40=0,'⚙️ BỘ HƠI'!$H$2="",$C96="",LEFT($C96,1)="◆"),99999,IF(OR(ISNUMBER(SEARCH('⚙️ BỘ HƠI'!$H$2,$C96)),ISNUMBER(SEARCH($C96,'⚙️ BỘ HƠI'!$H$2))),ROW()-2,99999))</f>
        <v/>
      </c>
      <c r="Q96" s="67" t="inlineStr">
        <is>
          <t>⚠️ HH00402, HH071462, HH072680, HH075735, HH079767</t>
        </is>
      </c>
    </row>
    <row r="97" ht="34.5" customHeight="1">
      <c r="A97" s="45" t="inlineStr">
        <is>
          <t>HH081706</t>
        </is>
      </c>
      <c r="B97" s="45" t="inlineStr">
        <is>
          <t>ISUZU</t>
        </is>
      </c>
      <c r="C97" s="45" t="inlineStr">
        <is>
          <t>4BG1/6BG1</t>
        </is>
      </c>
      <c r="D97" s="45" t="inlineStr">
        <is>
          <t>105</t>
        </is>
      </c>
      <c r="E97" s="45" t="inlineStr">
        <is>
          <t>4</t>
        </is>
      </c>
      <c r="F97" s="45" t="n"/>
      <c r="G97" s="45" t="inlineStr">
        <is>
          <t>104*109*203*F113*4</t>
        </is>
      </c>
      <c r="H97" s="45" t="inlineStr">
        <is>
          <t>IZUMI IKAZU</t>
        </is>
      </c>
      <c r="I97" s="45" t="inlineStr">
        <is>
          <t>Cái</t>
        </is>
      </c>
      <c r="J97" s="66" t="n">
        <v>180000</v>
      </c>
      <c r="K97" s="66" t="n">
        <v>190000</v>
      </c>
      <c r="L97" s="66" t="n">
        <v>210000</v>
      </c>
      <c r="M97" s="54" t="n"/>
      <c r="N97" s="45" t="inlineStr">
        <is>
          <t>Xy lanh 4BG1/6BG1 S/F (104*109*203*F113*4) bán hoàn thiện - IZUMI IKAZU</t>
        </is>
      </c>
      <c r="O97" s="61">
        <f>IF($N97="","",$N97)</f>
        <v/>
      </c>
      <c r="P97" s="61">
        <f>IF(OR('⚙️ BỘ HƠI'!$H$40=0,'⚙️ BỘ HƠI'!$H$2="",$C97="",LEFT($C97,1)="◆"),99999,IF(OR(ISNUMBER(SEARCH('⚙️ BỘ HƠI'!$H$2,$C97)),ISNUMBER(SEARCH($C97,'⚙️ BỘ HƠI'!$H$2))),ROW()-2,99999))</f>
        <v/>
      </c>
      <c r="Q97" s="67" t="inlineStr">
        <is>
          <t>⚠️ HH070951, HH079244, HH082545, HH083929</t>
        </is>
      </c>
    </row>
    <row r="98" ht="34.5" customHeight="1">
      <c r="A98" s="45" t="inlineStr">
        <is>
          <t>HH079952</t>
        </is>
      </c>
      <c r="B98" s="45" t="inlineStr">
        <is>
          <t>ISUZU</t>
        </is>
      </c>
      <c r="C98" s="45" t="inlineStr">
        <is>
          <t>4BG1/6BG1</t>
        </is>
      </c>
      <c r="D98" s="45" t="inlineStr">
        <is>
          <t>105</t>
        </is>
      </c>
      <c r="E98" s="45" t="inlineStr">
        <is>
          <t>4</t>
        </is>
      </c>
      <c r="F98" s="45" t="inlineStr">
        <is>
          <t>Kiếng</t>
        </is>
      </c>
      <c r="G98" s="45" t="n"/>
      <c r="H98" s="45" t="inlineStr">
        <is>
          <t>GARIMA</t>
        </is>
      </c>
      <c r="I98" s="45" t="inlineStr">
        <is>
          <t>Cái</t>
        </is>
      </c>
      <c r="J98" s="66" t="n">
        <v>2400000</v>
      </c>
      <c r="K98" s="66" t="n">
        <v>2520000</v>
      </c>
      <c r="L98" s="66" t="n">
        <v>2640000</v>
      </c>
      <c r="M98" s="54" t="n"/>
      <c r="N98" s="45" t="inlineStr">
        <is>
          <t>Xy lanh 4BG1/ 6BG1 kiếng NPR - GARIMA</t>
        </is>
      </c>
      <c r="O98" s="61">
        <f>IF($N98="","",$N98)</f>
        <v/>
      </c>
      <c r="P98" s="61">
        <f>IF(OR('⚙️ BỘ HƠI'!$H$40=0,'⚙️ BỘ HƠI'!$H$2="",$C98="",LEFT($C98,1)="◆"),99999,IF(OR(ISNUMBER(SEARCH('⚙️ BỘ HƠI'!$H$2,$C98)),ISNUMBER(SEARCH($C98,'⚙️ BỘ HƠI'!$H$2))),ROW()-2,99999))</f>
        <v/>
      </c>
      <c r="Q98" s="61" t="n"/>
    </row>
    <row r="99" ht="34.5" customHeight="1">
      <c r="A99" s="45" t="inlineStr">
        <is>
          <t>HH079762</t>
        </is>
      </c>
      <c r="B99" s="45" t="inlineStr">
        <is>
          <t>ISUZU</t>
        </is>
      </c>
      <c r="C99" s="45" t="inlineStr">
        <is>
          <t>4BG1/6BG1</t>
        </is>
      </c>
      <c r="D99" s="45" t="inlineStr">
        <is>
          <t>105</t>
        </is>
      </c>
      <c r="E99" s="45" t="inlineStr">
        <is>
          <t>4</t>
        </is>
      </c>
      <c r="F99" s="45" t="inlineStr">
        <is>
          <t>Kiếng</t>
        </is>
      </c>
      <c r="G99" s="45" t="inlineStr">
        <is>
          <t>1-11261-119-0</t>
        </is>
      </c>
      <c r="H99" s="45" t="inlineStr">
        <is>
          <t>IZ IKAZU</t>
        </is>
      </c>
      <c r="I99" s="45" t="inlineStr">
        <is>
          <t>Cái</t>
        </is>
      </c>
      <c r="J99" s="66" t="n">
        <v>1550000</v>
      </c>
      <c r="K99" s="66" t="n">
        <v>1700000</v>
      </c>
      <c r="L99" s="66" t="n">
        <v>1850000</v>
      </c>
      <c r="M99" s="54" t="n"/>
      <c r="N99" s="45" t="inlineStr">
        <is>
          <t>Xy lanh Isuzu 4BG1/ 6BG1/ 1-11261-119-0 chromed kiếng - IZ IKAZU</t>
        </is>
      </c>
      <c r="O99" s="61">
        <f>IF($N99="","",$N99)</f>
        <v/>
      </c>
      <c r="P99" s="61">
        <f>IF(OR('⚙️ BỘ HƠI'!$H$40=0,'⚙️ BỘ HƠI'!$H$2="",$C99="",LEFT($C99,1)="◆"),99999,IF(OR(ISNUMBER(SEARCH('⚙️ BỘ HƠI'!$H$2,$C99)),ISNUMBER(SEARCH($C99,'⚙️ BỘ HƠI'!$H$2))),ROW()-2,99999))</f>
        <v/>
      </c>
      <c r="Q99" s="61" t="n"/>
    </row>
    <row r="100" ht="34.5" customHeight="1">
      <c r="A100" s="45" t="inlineStr">
        <is>
          <t>HH20444</t>
        </is>
      </c>
      <c r="B100" s="45" t="inlineStr">
        <is>
          <t>ISUZU</t>
        </is>
      </c>
      <c r="C100" s="45" t="inlineStr">
        <is>
          <t>4BG1/6BG1</t>
        </is>
      </c>
      <c r="D100" s="45" t="inlineStr">
        <is>
          <t>105</t>
        </is>
      </c>
      <c r="E100" s="45" t="inlineStr">
        <is>
          <t>4</t>
        </is>
      </c>
      <c r="F100" s="45" t="inlineStr">
        <is>
          <t>Kiếng</t>
        </is>
      </c>
      <c r="G100" s="45" t="inlineStr">
        <is>
          <t>1-11261-119-0</t>
        </is>
      </c>
      <c r="H100" s="45" t="inlineStr">
        <is>
          <t>IZUMI</t>
        </is>
      </c>
      <c r="I100" s="45" t="inlineStr">
        <is>
          <t>Cái</t>
        </is>
      </c>
      <c r="J100" s="54" t="n"/>
      <c r="K100" s="54" t="n"/>
      <c r="L100" s="54" t="n"/>
      <c r="M100" s="54" t="n"/>
      <c r="N100" s="45" t="inlineStr">
        <is>
          <t>Xy lanh Isuzu 4BG1/6BG1/1-11261-119-0, chromed kiếng - IZUMI</t>
        </is>
      </c>
      <c r="O100" s="61">
        <f>IF($N100="","",$N100)</f>
        <v/>
      </c>
      <c r="P100" s="61">
        <f>IF(OR('⚙️ BỘ HƠI'!$H$40=0,'⚙️ BỘ HƠI'!$H$2="",$C100="",LEFT($C100,1)="◆"),99999,IF(OR(ISNUMBER(SEARCH('⚙️ BỘ HƠI'!$H$2,$C100)),ISNUMBER(SEARCH($C100,'⚙️ BỘ HƠI'!$H$2))),ROW()-2,99999))</f>
        <v/>
      </c>
      <c r="Q100" s="61" t="n"/>
    </row>
    <row r="101" ht="34.5" customHeight="1">
      <c r="A101" s="45" t="inlineStr">
        <is>
          <t>HH00091</t>
        </is>
      </c>
      <c r="B101" s="45" t="inlineStr">
        <is>
          <t>ISUZU</t>
        </is>
      </c>
      <c r="C101" s="45" t="inlineStr">
        <is>
          <t>4BG1/6BG1/6BG1TC</t>
        </is>
      </c>
      <c r="D101" s="45" t="inlineStr">
        <is>
          <t>105</t>
        </is>
      </c>
      <c r="E101" s="45" t="inlineStr">
        <is>
          <t>4</t>
        </is>
      </c>
      <c r="F101" s="45" t="n"/>
      <c r="G101" s="45" t="n"/>
      <c r="H101" s="45" t="inlineStr">
        <is>
          <t>NPR</t>
        </is>
      </c>
      <c r="I101" s="45" t="inlineStr">
        <is>
          <t>Cái</t>
        </is>
      </c>
      <c r="J101" s="45" t="n"/>
      <c r="K101" s="45" t="n"/>
      <c r="L101" s="45" t="n"/>
      <c r="M101" s="45" t="n"/>
      <c r="N101" s="45" t="inlineStr">
        <is>
          <t>Xy lanh 4BG1/6BG1/6BG1TC - NPR</t>
        </is>
      </c>
      <c r="O101" s="61">
        <f>IF($N101="","",$N101)</f>
        <v/>
      </c>
      <c r="P101" s="61">
        <f>IF(OR('⚙️ BỘ HƠI'!$H$40=0,'⚙️ BỘ HƠI'!$H$2="",$C101="",LEFT($C101,1)="◆"),99999,IF(OR(ISNUMBER(SEARCH('⚙️ BỘ HƠI'!$H$2,$C101)),ISNUMBER(SEARCH($C101,'⚙️ BỘ HƠI'!$H$2))),ROW()-2,99999))</f>
        <v/>
      </c>
      <c r="Q101" s="61" t="n"/>
    </row>
    <row r="102" ht="34.5" customHeight="1">
      <c r="A102" s="45" t="inlineStr">
        <is>
          <t>HH079315</t>
        </is>
      </c>
      <c r="B102" s="45" t="inlineStr">
        <is>
          <t>ISUZU</t>
        </is>
      </c>
      <c r="C102" s="45" t="inlineStr">
        <is>
          <t>6BG1/4BG1</t>
        </is>
      </c>
      <c r="D102" s="45" t="inlineStr">
        <is>
          <t>105</t>
        </is>
      </c>
      <c r="E102" s="45" t="inlineStr">
        <is>
          <t>6</t>
        </is>
      </c>
      <c r="F102" s="45" t="n"/>
      <c r="G102" s="45" t="inlineStr">
        <is>
          <t>1-11261385</t>
        </is>
      </c>
      <c r="H102" s="45" t="inlineStr">
        <is>
          <t>MAHLE</t>
        </is>
      </c>
      <c r="I102" s="45" t="inlineStr">
        <is>
          <t>Cái</t>
        </is>
      </c>
      <c r="J102" s="66" t="n">
        <v>2700000</v>
      </c>
      <c r="K102" s="66" t="n">
        <v>2800000</v>
      </c>
      <c r="L102" s="66" t="n">
        <v>3000000</v>
      </c>
      <c r="M102" s="54" t="n"/>
      <c r="N102" s="45" t="inlineStr">
        <is>
          <t>Xy lanh 6BG1/4BG1/1-11261385 - MAHLE</t>
        </is>
      </c>
      <c r="O102" s="61">
        <f>IF($N102="","",$N102)</f>
        <v/>
      </c>
      <c r="P102" s="61">
        <f>IF(OR('⚙️ BỘ HƠI'!$H$40=0,'⚙️ BỘ HƠI'!$H$2="",$C102="",LEFT($C102,1)="◆"),99999,IF(OR(ISNUMBER(SEARCH('⚙️ BỘ HƠI'!$H$2,$C102)),ISNUMBER(SEARCH($C102,'⚙️ BỘ HƠI'!$H$2))),ROW()-2,99999))</f>
        <v/>
      </c>
      <c r="Q102" s="61" t="n"/>
    </row>
    <row r="103" ht="34.5" customHeight="1">
      <c r="A103" s="45" t="inlineStr">
        <is>
          <t>HH00899</t>
        </is>
      </c>
      <c r="B103" s="45" t="inlineStr">
        <is>
          <t>ISUZU</t>
        </is>
      </c>
      <c r="C103" s="45" t="inlineStr">
        <is>
          <t>6HE1</t>
        </is>
      </c>
      <c r="D103" s="45" t="inlineStr">
        <is>
          <t>110</t>
        </is>
      </c>
      <c r="E103" s="45" t="inlineStr">
        <is>
          <t>6</t>
        </is>
      </c>
      <c r="F103" s="45" t="n"/>
      <c r="G103" s="45" t="inlineStr">
        <is>
          <t>8-94396-332-0</t>
        </is>
      </c>
      <c r="H103" s="45" t="inlineStr">
        <is>
          <t>IZUMI</t>
        </is>
      </c>
      <c r="I103" s="45" t="inlineStr">
        <is>
          <t>Cái</t>
        </is>
      </c>
      <c r="J103" s="66" t="n">
        <v>1200000</v>
      </c>
      <c r="K103" s="66" t="n">
        <v>1300000</v>
      </c>
      <c r="L103" s="66" t="n">
        <v>1400000</v>
      </c>
      <c r="M103" s="54" t="n"/>
      <c r="N103" s="45" t="inlineStr">
        <is>
          <t>Xy lanh 6HE1 (8-94396-332-0) - IZUMI</t>
        </is>
      </c>
      <c r="O103" s="61">
        <f>IF($N103="","",$N103)</f>
        <v/>
      </c>
      <c r="P103" s="61">
        <f>IF(OR('⚙️ BỘ HƠI'!$H$40=0,'⚙️ BỘ HƠI'!$H$2="",$C103="",LEFT($C103,1)="◆"),99999,IF(OR(ISNUMBER(SEARCH('⚙️ BỘ HƠI'!$H$2,$C103)),ISNUMBER(SEARCH($C103,'⚙️ BỘ HƠI'!$H$2))),ROW()-2,99999))</f>
        <v/>
      </c>
      <c r="Q103" s="61" t="n"/>
    </row>
    <row r="104" ht="34.5" customHeight="1">
      <c r="A104" s="45" t="inlineStr">
        <is>
          <t>HH00894</t>
        </is>
      </c>
      <c r="B104" s="45" t="inlineStr">
        <is>
          <t>ISUZU</t>
        </is>
      </c>
      <c r="C104" s="45" t="inlineStr">
        <is>
          <t>4HF1</t>
        </is>
      </c>
      <c r="D104" s="45" t="inlineStr">
        <is>
          <t>112</t>
        </is>
      </c>
      <c r="E104" s="45" t="inlineStr">
        <is>
          <t>4</t>
        </is>
      </c>
      <c r="F104" s="45" t="n"/>
      <c r="G104" s="45" t="inlineStr">
        <is>
          <t>115000</t>
        </is>
      </c>
      <c r="H104" s="45" t="inlineStr">
        <is>
          <t>NSP</t>
        </is>
      </c>
      <c r="I104" s="45" t="inlineStr">
        <is>
          <t>Cái</t>
        </is>
      </c>
      <c r="J104" s="54" t="n"/>
      <c r="K104" s="66" t="n">
        <v>1500000</v>
      </c>
      <c r="L104" s="66" t="n">
        <v>1600000</v>
      </c>
      <c r="M104" s="54" t="n"/>
      <c r="N104" s="45" t="inlineStr">
        <is>
          <t>Xy lanh 4HF1 (115000) - NSP</t>
        </is>
      </c>
      <c r="O104" s="61">
        <f>IF($N104="","",$N104)</f>
        <v/>
      </c>
      <c r="P104" s="61">
        <f>IF(OR('⚙️ BỘ HƠI'!$H$40=0,'⚙️ BỘ HƠI'!$H$2="",$C104="",LEFT($C104,1)="◆"),99999,IF(OR(ISNUMBER(SEARCH('⚙️ BỘ HƠI'!$H$2,$C104)),ISNUMBER(SEARCH($C104,'⚙️ BỘ HƠI'!$H$2))),ROW()-2,99999))</f>
        <v/>
      </c>
      <c r="Q104" s="61" t="n"/>
    </row>
    <row r="105" ht="34.5" customHeight="1">
      <c r="A105" s="45" t="inlineStr">
        <is>
          <t>HH00897</t>
        </is>
      </c>
      <c r="B105" s="45" t="inlineStr">
        <is>
          <t>ISUZU</t>
        </is>
      </c>
      <c r="C105" s="45" t="inlineStr">
        <is>
          <t>4HF1</t>
        </is>
      </c>
      <c r="D105" s="45" t="inlineStr">
        <is>
          <t>112</t>
        </is>
      </c>
      <c r="E105" s="45" t="inlineStr">
        <is>
          <t>4</t>
        </is>
      </c>
      <c r="F105" s="45" t="n"/>
      <c r="G105" s="45" t="inlineStr">
        <is>
          <t>8-97144-174-0/ 8-94389-276-3</t>
        </is>
      </c>
      <c r="H105" s="45" t="inlineStr">
        <is>
          <t>IZUMI</t>
        </is>
      </c>
      <c r="I105" s="45" t="inlineStr">
        <is>
          <t>Cái</t>
        </is>
      </c>
      <c r="J105" s="54" t="n"/>
      <c r="K105" s="54" t="n"/>
      <c r="L105" s="54" t="n"/>
      <c r="M105" s="54" t="n"/>
      <c r="N105" s="45" t="inlineStr">
        <is>
          <t>Xy lanh 4HF1 (8-97144-174-0/ 8-94389-276-3)  - IZUMI</t>
        </is>
      </c>
      <c r="O105" s="61">
        <f>IF($N105="","",$N105)</f>
        <v/>
      </c>
      <c r="P105" s="61">
        <f>IF(OR('⚙️ BỘ HƠI'!$H$40=0,'⚙️ BỘ HƠI'!$H$2="",$C105="",LEFT($C105,1)="◆"),99999,IF(OR(ISNUMBER(SEARCH('⚙️ BỘ HƠI'!$H$2,$C105)),ISNUMBER(SEARCH($C105,'⚙️ BỘ HƠI'!$H$2))),ROW()-2,99999))</f>
        <v/>
      </c>
      <c r="Q105" s="61" t="n"/>
    </row>
    <row r="106" ht="34.5" customHeight="1">
      <c r="A106" s="45" t="inlineStr">
        <is>
          <t>HH081285</t>
        </is>
      </c>
      <c r="B106" s="45" t="inlineStr">
        <is>
          <t>ISUZU</t>
        </is>
      </c>
      <c r="C106" s="45" t="inlineStr">
        <is>
          <t>4HF1</t>
        </is>
      </c>
      <c r="D106" s="45" t="inlineStr">
        <is>
          <t>112</t>
        </is>
      </c>
      <c r="E106" s="45" t="inlineStr">
        <is>
          <t>4</t>
        </is>
      </c>
      <c r="F106" s="45" t="n"/>
      <c r="G106" s="45" t="inlineStr">
        <is>
          <t>8-97144-174-0</t>
        </is>
      </c>
      <c r="H106" s="45" t="inlineStr">
        <is>
          <t>IZ IKAZU</t>
        </is>
      </c>
      <c r="I106" s="45" t="inlineStr">
        <is>
          <t>Cái</t>
        </is>
      </c>
      <c r="J106" s="66" t="n">
        <v>930000</v>
      </c>
      <c r="K106" s="66" t="n">
        <v>980000</v>
      </c>
      <c r="L106" s="66" t="n">
        <v>1050000</v>
      </c>
      <c r="M106" s="54" t="n"/>
      <c r="N106" s="45" t="inlineStr">
        <is>
          <t>Xy lanh Isuzu 4HF1 (8-97144-174-0)  - IZ IKAZU</t>
        </is>
      </c>
      <c r="O106" s="61">
        <f>IF($N106="","",$N106)</f>
        <v/>
      </c>
      <c r="P106" s="61">
        <f>IF(OR('⚙️ BỘ HƠI'!$H$40=0,'⚙️ BỘ HƠI'!$H$2="",$C106="",LEFT($C106,1)="◆"),99999,IF(OR(ISNUMBER(SEARCH('⚙️ BỘ HƠI'!$H$2,$C106)),ISNUMBER(SEARCH($C106,'⚙️ BỘ HƠI'!$H$2))),ROW()-2,99999))</f>
        <v/>
      </c>
      <c r="Q106" s="67" t="inlineStr">
        <is>
          <t>⚠️ HH070848, HH080194, HH083132</t>
        </is>
      </c>
    </row>
    <row r="107" ht="34.5" customHeight="1">
      <c r="A107" s="45" t="inlineStr">
        <is>
          <t>HH071140</t>
        </is>
      </c>
      <c r="B107" s="45" t="inlineStr">
        <is>
          <t>ISUZU</t>
        </is>
      </c>
      <c r="C107" s="45" t="inlineStr">
        <is>
          <t>4HG1</t>
        </is>
      </c>
      <c r="D107" s="45" t="n"/>
      <c r="E107" s="45" t="inlineStr">
        <is>
          <t>4</t>
        </is>
      </c>
      <c r="F107" s="45" t="n"/>
      <c r="G107" s="45" t="n"/>
      <c r="H107" s="45" t="inlineStr">
        <is>
          <t>NSP</t>
        </is>
      </c>
      <c r="I107" s="45" t="inlineStr">
        <is>
          <t>Cái</t>
        </is>
      </c>
      <c r="J107" s="54" t="n"/>
      <c r="K107" s="66" t="n">
        <v>1600000</v>
      </c>
      <c r="L107" s="66" t="n">
        <v>1800000</v>
      </c>
      <c r="M107" s="54" t="n"/>
      <c r="N107" s="45" t="inlineStr">
        <is>
          <t>Xy lanh 4HG1 - NSP</t>
        </is>
      </c>
      <c r="O107" s="61">
        <f>IF($N107="","",$N107)</f>
        <v/>
      </c>
      <c r="P107" s="61">
        <f>IF(OR('⚙️ BỘ HƠI'!$H$40=0,'⚙️ BỘ HƠI'!$H$2="",$C107="",LEFT($C107,1)="◆"),99999,IF(OR(ISNUMBER(SEARCH('⚙️ BỘ HƠI'!$H$2,$C107)),ISNUMBER(SEARCH($C107,'⚙️ BỘ HƠI'!$H$2))),ROW()-2,99999))</f>
        <v/>
      </c>
      <c r="Q107" s="61" t="n"/>
    </row>
    <row r="108" ht="34.5" customHeight="1">
      <c r="A108" s="45" t="inlineStr">
        <is>
          <t>HH00898</t>
        </is>
      </c>
      <c r="B108" s="45" t="inlineStr">
        <is>
          <t>ISUZU</t>
        </is>
      </c>
      <c r="C108" s="45" t="inlineStr">
        <is>
          <t>4HG1</t>
        </is>
      </c>
      <c r="D108" s="45" t="n"/>
      <c r="E108" s="45" t="inlineStr">
        <is>
          <t>4</t>
        </is>
      </c>
      <c r="F108" s="45" t="n"/>
      <c r="G108" s="45" t="inlineStr">
        <is>
          <t>8-98014-049-0/ 8-97351-558-0</t>
        </is>
      </c>
      <c r="H108" s="45" t="inlineStr">
        <is>
          <t>IZUMI</t>
        </is>
      </c>
      <c r="I108" s="45" t="inlineStr">
        <is>
          <t>Cái</t>
        </is>
      </c>
      <c r="J108" s="54" t="n"/>
      <c r="K108" s="54" t="n"/>
      <c r="L108" s="54" t="n"/>
      <c r="M108" s="54" t="n"/>
      <c r="N108" s="45" t="inlineStr">
        <is>
          <t>Xy lanh 4HG1 (8-98014-049-0/ 8-97351-558-0) - IZUMI</t>
        </is>
      </c>
      <c r="O108" s="61">
        <f>IF($N108="","",$N108)</f>
        <v/>
      </c>
      <c r="P108" s="61">
        <f>IF(OR('⚙️ BỘ HƠI'!$H$40=0,'⚙️ BỘ HƠI'!$H$2="",$C108="",LEFT($C108,1)="◆"),99999,IF(OR(ISNUMBER(SEARCH('⚙️ BỘ HƠI'!$H$2,$C108)),ISNUMBER(SEARCH($C108,'⚙️ BỘ HƠI'!$H$2))),ROW()-2,99999))</f>
        <v/>
      </c>
      <c r="Q108" s="61" t="n"/>
    </row>
    <row r="109" ht="34.5" customHeight="1">
      <c r="A109" s="45" t="inlineStr">
        <is>
          <t>HH072681</t>
        </is>
      </c>
      <c r="B109" s="45" t="inlineStr">
        <is>
          <t>ISUZU</t>
        </is>
      </c>
      <c r="C109" s="45" t="inlineStr">
        <is>
          <t>4HG1</t>
        </is>
      </c>
      <c r="D109" s="45" t="n"/>
      <c r="E109" s="45" t="inlineStr">
        <is>
          <t>4</t>
        </is>
      </c>
      <c r="F109" s="45" t="n"/>
      <c r="G109" s="45" t="inlineStr">
        <is>
          <t>N 8-97351-558-0</t>
        </is>
      </c>
      <c r="H109" s="45" t="inlineStr">
        <is>
          <t>NSP</t>
        </is>
      </c>
      <c r="I109" s="45" t="inlineStr">
        <is>
          <t>Cái</t>
        </is>
      </c>
      <c r="J109" s="54" t="n"/>
      <c r="K109" s="54" t="n"/>
      <c r="L109" s="66" t="n">
        <v>200000</v>
      </c>
      <c r="M109" s="54" t="n"/>
      <c r="N109" s="45" t="inlineStr">
        <is>
          <t>Xy lanh 4HG1 (N 8-97351-558-0) S/F bán hoàn thiện - NSP</t>
        </is>
      </c>
      <c r="O109" s="61">
        <f>IF($N109="","",$N109)</f>
        <v/>
      </c>
      <c r="P109" s="61">
        <f>IF(OR('⚙️ BỘ HƠI'!$H$40=0,'⚙️ BỘ HƠI'!$H$2="",$C109="",LEFT($C109,1)="◆"),99999,IF(OR(ISNUMBER(SEARCH('⚙️ BỘ HƠI'!$H$2,$C109)),ISNUMBER(SEARCH($C109,'⚙️ BỘ HƠI'!$H$2))),ROW()-2,99999))</f>
        <v/>
      </c>
      <c r="Q109" s="67" t="inlineStr">
        <is>
          <t>⚠️ HH080210, HH081233, HH084162</t>
        </is>
      </c>
    </row>
    <row r="110" ht="34.5" customHeight="1">
      <c r="A110" s="45" t="inlineStr">
        <is>
          <t>HH082936</t>
        </is>
      </c>
      <c r="B110" s="45" t="inlineStr">
        <is>
          <t>ISUZU</t>
        </is>
      </c>
      <c r="C110" s="45" t="inlineStr">
        <is>
          <t>4HG1</t>
        </is>
      </c>
      <c r="D110" s="45" t="n"/>
      <c r="E110" s="45" t="inlineStr">
        <is>
          <t>4</t>
        </is>
      </c>
      <c r="F110" s="45" t="n"/>
      <c r="G110" s="45" t="inlineStr">
        <is>
          <t>lưng +0.07/0.09</t>
        </is>
      </c>
      <c r="H110" s="45" t="inlineStr">
        <is>
          <t>IZUMI-IKAZU</t>
        </is>
      </c>
      <c r="I110" s="45" t="inlineStr">
        <is>
          <t>Cái</t>
        </is>
      </c>
      <c r="J110" s="66" t="n">
        <v>210000</v>
      </c>
      <c r="K110" s="66" t="n">
        <v>230000</v>
      </c>
      <c r="L110" s="66" t="n">
        <v>250000</v>
      </c>
      <c r="M110" s="54" t="n"/>
      <c r="N110" s="45" t="inlineStr">
        <is>
          <t>Xy lanh 4HG1 S/F bán hoàn thiện (lưng +0.07/0.09) - IZUMI-IKAZU</t>
        </is>
      </c>
      <c r="O110" s="61">
        <f>IF($N110="","",$N110)</f>
        <v/>
      </c>
      <c r="P110" s="61">
        <f>IF(OR('⚙️ BỘ HƠI'!$H$40=0,'⚙️ BỘ HƠI'!$H$2="",$C110="",LEFT($C110,1)="◆"),99999,IF(OR(ISNUMBER(SEARCH('⚙️ BỘ HƠI'!$H$2,$C110)),ISNUMBER(SEARCH($C110,'⚙️ BỘ HƠI'!$H$2))),ROW()-2,99999))</f>
        <v/>
      </c>
      <c r="Q110" s="61" t="n"/>
    </row>
    <row r="111" ht="34.5" customHeight="1">
      <c r="A111" s="45" t="inlineStr">
        <is>
          <t>HH081286</t>
        </is>
      </c>
      <c r="B111" s="45" t="inlineStr">
        <is>
          <t>ISUZU</t>
        </is>
      </c>
      <c r="C111" s="45" t="inlineStr">
        <is>
          <t>4HG1</t>
        </is>
      </c>
      <c r="D111" s="45" t="n"/>
      <c r="E111" s="45" t="inlineStr">
        <is>
          <t>4</t>
        </is>
      </c>
      <c r="F111" s="45" t="n"/>
      <c r="G111" s="45" t="inlineStr">
        <is>
          <t>8-97351-558-0</t>
        </is>
      </c>
      <c r="H111" s="45" t="inlineStr">
        <is>
          <t>IZ IKAZU</t>
        </is>
      </c>
      <c r="I111" s="45" t="inlineStr">
        <is>
          <t>Cái</t>
        </is>
      </c>
      <c r="J111" s="66" t="n">
        <v>950000</v>
      </c>
      <c r="K111" s="66" t="n">
        <v>1050000</v>
      </c>
      <c r="L111" s="66" t="n">
        <v>1150000</v>
      </c>
      <c r="M111" s="54" t="n"/>
      <c r="N111" s="45" t="inlineStr">
        <is>
          <t>Xy lanh Isuzu 4HG1 (8-97351-558-0) - IZ IKAZU</t>
        </is>
      </c>
      <c r="O111" s="61">
        <f>IF($N111="","",$N111)</f>
        <v/>
      </c>
      <c r="P111" s="61">
        <f>IF(OR('⚙️ BỘ HƠI'!$H$40=0,'⚙️ BỘ HƠI'!$H$2="",$C111="",LEFT($C111,1)="◆"),99999,IF(OR(ISNUMBER(SEARCH('⚙️ BỘ HƠI'!$H$2,$C111)),ISNUMBER(SEARCH($C111,'⚙️ BỘ HƠI'!$H$2))),ROW()-2,99999))</f>
        <v/>
      </c>
      <c r="Q111" s="61" t="n"/>
    </row>
    <row r="112" ht="34.5" customHeight="1">
      <c r="A112" s="45" t="inlineStr">
        <is>
          <t>HH071012</t>
        </is>
      </c>
      <c r="B112" s="45" t="inlineStr">
        <is>
          <t>ISUZU</t>
        </is>
      </c>
      <c r="C112" s="45" t="inlineStr">
        <is>
          <t>4HL1</t>
        </is>
      </c>
      <c r="D112" s="45" t="inlineStr">
        <is>
          <t>115</t>
        </is>
      </c>
      <c r="E112" s="45" t="inlineStr">
        <is>
          <t>4</t>
        </is>
      </c>
      <c r="F112" s="45" t="n"/>
      <c r="G112" s="45" t="n"/>
      <c r="H112" s="45" t="inlineStr">
        <is>
          <t>IZUMI</t>
        </is>
      </c>
      <c r="I112" s="45" t="inlineStr">
        <is>
          <t>Cái</t>
        </is>
      </c>
      <c r="J112" s="66" t="n">
        <v>850000</v>
      </c>
      <c r="K112" s="66" t="n">
        <v>900000</v>
      </c>
      <c r="L112" s="66" t="n">
        <v>1000000</v>
      </c>
      <c r="M112" s="54" t="n"/>
      <c r="N112" s="45" t="inlineStr">
        <is>
          <t>Xy lanh 4HL1 F/F - IZUMI</t>
        </is>
      </c>
      <c r="O112" s="61">
        <f>IF($N112="","",$N112)</f>
        <v/>
      </c>
      <c r="P112" s="61">
        <f>IF(OR('⚙️ BỘ HƠI'!$H$40=0,'⚙️ BỘ HƠI'!$H$2="",$C112="",LEFT($C112,1)="◆"),99999,IF(OR(ISNUMBER(SEARCH('⚙️ BỘ HƠI'!$H$2,$C112)),ISNUMBER(SEARCH($C112,'⚙️ BỘ HƠI'!$H$2))),ROW()-2,99999))</f>
        <v/>
      </c>
      <c r="Q112" s="61" t="n"/>
    </row>
    <row r="113" ht="34.5" customHeight="1">
      <c r="A113" s="45" t="inlineStr">
        <is>
          <t>HH071462</t>
        </is>
      </c>
      <c r="B113" s="45" t="inlineStr">
        <is>
          <t>ISUZU</t>
        </is>
      </c>
      <c r="C113" s="45" t="inlineStr">
        <is>
          <t>6HH1/6HK1/4HK1/4HH1</t>
        </is>
      </c>
      <c r="D113" s="45" t="inlineStr">
        <is>
          <t>115</t>
        </is>
      </c>
      <c r="E113" s="45" t="inlineStr">
        <is>
          <t>6</t>
        </is>
      </c>
      <c r="F113" s="45" t="n"/>
      <c r="G113" s="45" t="n"/>
      <c r="H113" s="45" t="inlineStr">
        <is>
          <t>NPR</t>
        </is>
      </c>
      <c r="I113" s="45" t="inlineStr">
        <is>
          <t>Cái</t>
        </is>
      </c>
      <c r="J113" s="54" t="n"/>
      <c r="K113" s="54" t="n"/>
      <c r="L113" s="54" t="n"/>
      <c r="M113" s="54" t="n"/>
      <c r="N113" s="45" t="inlineStr">
        <is>
          <t>Xy lanh 6HH1/ 6HK1/4HK1/4HH1 - NPR</t>
        </is>
      </c>
      <c r="O113" s="61">
        <f>IF($N113="","",$N113)</f>
        <v/>
      </c>
      <c r="P113" s="61">
        <f>IF(OR('⚙️ BỘ HƠI'!$H$40=0,'⚙️ BỘ HƠI'!$H$2="",$C113="",LEFT($C113,1)="◆"),99999,IF(OR(ISNUMBER(SEARCH('⚙️ BỘ HƠI'!$H$2,$C113)),ISNUMBER(SEARCH($C113,'⚙️ BỘ HƠI'!$H$2))),ROW()-2,99999))</f>
        <v/>
      </c>
      <c r="Q113" s="61" t="n"/>
    </row>
    <row r="114" ht="34.5" customHeight="1">
      <c r="A114" s="45" t="inlineStr">
        <is>
          <t>HH00402</t>
        </is>
      </c>
      <c r="B114" s="45" t="inlineStr">
        <is>
          <t>ISUZU</t>
        </is>
      </c>
      <c r="C114" s="45" t="inlineStr">
        <is>
          <t>6HH1/6HK1/4HK1/4HH1</t>
        </is>
      </c>
      <c r="D114" s="45" t="inlineStr">
        <is>
          <t>115</t>
        </is>
      </c>
      <c r="E114" s="45" t="inlineStr">
        <is>
          <t>6</t>
        </is>
      </c>
      <c r="F114" s="45" t="n"/>
      <c r="G114" s="45" t="inlineStr">
        <is>
          <t>8-94391-602-0</t>
        </is>
      </c>
      <c r="H114" s="45" t="inlineStr">
        <is>
          <t>IZUMI</t>
        </is>
      </c>
      <c r="I114" s="45" t="inlineStr">
        <is>
          <t>Cái</t>
        </is>
      </c>
      <c r="J114" s="54" t="n"/>
      <c r="K114" s="54" t="n"/>
      <c r="L114" s="54" t="n"/>
      <c r="M114" s="54" t="n"/>
      <c r="N114" s="45" t="inlineStr">
        <is>
          <t>Xy lanh 6HH1/ 6HK1/4HK1/4HH1 (8-94391-602-0) - IZUMI</t>
        </is>
      </c>
      <c r="O114" s="61">
        <f>IF($N114="","",$N114)</f>
        <v/>
      </c>
      <c r="P114" s="61">
        <f>IF(OR('⚙️ BỘ HƠI'!$H$40=0,'⚙️ BỘ HƠI'!$H$2="",$C114="",LEFT($C114,1)="◆"),99999,IF(OR(ISNUMBER(SEARCH('⚙️ BỘ HƠI'!$H$2,$C114)),ISNUMBER(SEARCH($C114,'⚙️ BỘ HƠI'!$H$2))),ROW()-2,99999))</f>
        <v/>
      </c>
      <c r="Q114" s="61" t="n"/>
    </row>
    <row r="115" ht="34.5" customHeight="1">
      <c r="A115" s="45" t="inlineStr">
        <is>
          <t>HH072680</t>
        </is>
      </c>
      <c r="B115" s="45" t="inlineStr">
        <is>
          <t>ISUZU</t>
        </is>
      </c>
      <c r="C115" s="45" t="inlineStr">
        <is>
          <t>6HH1/6HK1/4HK1/4HH1</t>
        </is>
      </c>
      <c r="D115" s="45" t="inlineStr">
        <is>
          <t>115</t>
        </is>
      </c>
      <c r="E115" s="45" t="inlineStr">
        <is>
          <t>6</t>
        </is>
      </c>
      <c r="F115" s="45" t="n"/>
      <c r="G115" s="45" t="inlineStr">
        <is>
          <t>N 8-94393-273-1</t>
        </is>
      </c>
      <c r="H115" s="45" t="n"/>
      <c r="I115" s="45" t="inlineStr">
        <is>
          <t>Cái</t>
        </is>
      </c>
      <c r="J115" s="54" t="n"/>
      <c r="K115" s="54" t="n"/>
      <c r="L115" s="66" t="n">
        <v>250000</v>
      </c>
      <c r="M115" s="54" t="n"/>
      <c r="N115" s="45" t="inlineStr">
        <is>
          <t>Xy lanh 6HH1/ 6HK1/4HK1/4HH1 (N 8-94393-273-1) S/F bán hoàn thiện- NSP</t>
        </is>
      </c>
      <c r="O115" s="61">
        <f>IF($N115="","",$N115)</f>
        <v/>
      </c>
      <c r="P115" s="61">
        <f>IF(OR('⚙️ BỘ HƠI'!$H$40=0,'⚙️ BỘ HƠI'!$H$2="",$C115="",LEFT($C115,1)="◆"),99999,IF(OR(ISNUMBER(SEARCH('⚙️ BỘ HƠI'!$H$2,$C115)),ISNUMBER(SEARCH($C115,'⚙️ BỘ HƠI'!$H$2))),ROW()-2,99999))</f>
        <v/>
      </c>
      <c r="Q115" s="61" t="n"/>
    </row>
    <row r="116" ht="34.5" customHeight="1">
      <c r="A116" s="45" t="inlineStr">
        <is>
          <t>HH082935</t>
        </is>
      </c>
      <c r="B116" s="45" t="inlineStr">
        <is>
          <t>ISUZU</t>
        </is>
      </c>
      <c r="C116" s="45" t="inlineStr">
        <is>
          <t>6HH1/6HK1/4HK1/4HH1</t>
        </is>
      </c>
      <c r="D116" s="45" t="inlineStr">
        <is>
          <t>115</t>
        </is>
      </c>
      <c r="E116" s="45" t="inlineStr">
        <is>
          <t>6</t>
        </is>
      </c>
      <c r="F116" s="45" t="n"/>
      <c r="G116" s="45" t="inlineStr">
        <is>
          <t>lưng +0.07/0.09</t>
        </is>
      </c>
      <c r="H116" s="45" t="inlineStr">
        <is>
          <t>IZUMI-IKAZU</t>
        </is>
      </c>
      <c r="I116" s="45" t="inlineStr">
        <is>
          <t>Cái</t>
        </is>
      </c>
      <c r="J116" s="66" t="n">
        <v>230000</v>
      </c>
      <c r="K116" s="66" t="n">
        <v>250000</v>
      </c>
      <c r="L116" s="66" t="n">
        <v>270000</v>
      </c>
      <c r="M116" s="54" t="n"/>
      <c r="N116" s="45" t="inlineStr">
        <is>
          <t>Xy lanh 6HH1/ 6HK1/4HK1/4HH1 S/F bán hoàn thiện (lưng +0.07/0.09) - IZUMI-IKAZU</t>
        </is>
      </c>
      <c r="O116" s="61">
        <f>IF($N116="","",$N116)</f>
        <v/>
      </c>
      <c r="P116" s="61">
        <f>IF(OR('⚙️ BỘ HƠI'!$H$40=0,'⚙️ BỘ HƠI'!$H$2="",$C116="",LEFT($C116,1)="◆"),99999,IF(OR(ISNUMBER(SEARCH('⚙️ BỘ HƠI'!$H$2,$C116)),ISNUMBER(SEARCH($C116,'⚙️ BỘ HƠI'!$H$2))),ROW()-2,99999))</f>
        <v/>
      </c>
      <c r="Q116" s="61" t="n"/>
    </row>
    <row r="117" ht="34.5" customHeight="1">
      <c r="A117" s="45" t="inlineStr">
        <is>
          <t>HH075735</t>
        </is>
      </c>
      <c r="B117" s="45" t="inlineStr">
        <is>
          <t>ISUZU</t>
        </is>
      </c>
      <c r="C117" s="45" t="inlineStr">
        <is>
          <t>6HK1/4HK1</t>
        </is>
      </c>
      <c r="D117" s="45" t="inlineStr">
        <is>
          <t>115</t>
        </is>
      </c>
      <c r="E117" s="45" t="inlineStr">
        <is>
          <t>6</t>
        </is>
      </c>
      <c r="F117" s="45" t="n"/>
      <c r="G117" s="45" t="inlineStr">
        <is>
          <t>8-94391603</t>
        </is>
      </c>
      <c r="H117" s="45" t="inlineStr">
        <is>
          <t>MAHLE</t>
        </is>
      </c>
      <c r="I117" s="45" t="inlineStr">
        <is>
          <t>Cái</t>
        </is>
      </c>
      <c r="J117" s="66" t="n">
        <v>3000000</v>
      </c>
      <c r="K117" s="66" t="n">
        <v>3200000</v>
      </c>
      <c r="L117" s="66" t="n">
        <v>3400000</v>
      </c>
      <c r="M117" s="54" t="n"/>
      <c r="N117" s="45" t="inlineStr">
        <is>
          <t>Xy lanh 6HK1/4HK1/ 8-94391603 - MAHLE</t>
        </is>
      </c>
      <c r="O117" s="61">
        <f>IF($N117="","",$N117)</f>
        <v/>
      </c>
      <c r="P117" s="61">
        <f>IF(OR('⚙️ BỘ HƠI'!$H$40=0,'⚙️ BỘ HƠI'!$H$2="",$C117="",LEFT($C117,1)="◆"),99999,IF(OR(ISNUMBER(SEARCH('⚙️ BỘ HƠI'!$H$2,$C117)),ISNUMBER(SEARCH($C117,'⚙️ BỘ HƠI'!$H$2))),ROW()-2,99999))</f>
        <v/>
      </c>
      <c r="Q117" s="61" t="n"/>
    </row>
    <row r="118" ht="34.5" customHeight="1">
      <c r="A118" s="45" t="inlineStr">
        <is>
          <t>HH079767</t>
        </is>
      </c>
      <c r="B118" s="45" t="inlineStr">
        <is>
          <t>ISUZU</t>
        </is>
      </c>
      <c r="C118" s="45" t="inlineStr">
        <is>
          <t>6HK1/4HK1/6HH1/4HH1</t>
        </is>
      </c>
      <c r="D118" s="45" t="inlineStr">
        <is>
          <t>115</t>
        </is>
      </c>
      <c r="E118" s="45" t="inlineStr">
        <is>
          <t>6</t>
        </is>
      </c>
      <c r="F118" s="45" t="n"/>
      <c r="G118" s="45" t="inlineStr">
        <is>
          <t>8-94391-602-0</t>
        </is>
      </c>
      <c r="H118" s="45" t="inlineStr">
        <is>
          <t>IZ IKAZU</t>
        </is>
      </c>
      <c r="I118" s="45" t="inlineStr">
        <is>
          <t>Cái</t>
        </is>
      </c>
      <c r="J118" s="66" t="n">
        <v>1520000</v>
      </c>
      <c r="K118" s="66" t="n">
        <v>1620000</v>
      </c>
      <c r="L118" s="66" t="n">
        <v>1750000</v>
      </c>
      <c r="M118" s="54" t="n"/>
      <c r="N118" s="45" t="inlineStr">
        <is>
          <t>Xy lanh Isuzu 6HK1/ 4HK1/ 6HH1/ 4HH1 (8-94391-602-0) - IZ IKAZU</t>
        </is>
      </c>
      <c r="O118" s="61">
        <f>IF($N118="","",$N118)</f>
        <v/>
      </c>
      <c r="P118" s="61">
        <f>IF(OR('⚙️ BỘ HƠI'!$H$40=0,'⚙️ BỘ HƠI'!$H$2="",$C118="",LEFT($C118,1)="◆"),99999,IF(OR(ISNUMBER(SEARCH('⚙️ BỘ HƠI'!$H$2,$C118)),ISNUMBER(SEARCH($C118,'⚙️ BỘ HƠI'!$H$2))),ROW()-2,99999))</f>
        <v/>
      </c>
      <c r="Q118" s="61" t="n"/>
    </row>
    <row r="119" ht="34.5" customHeight="1">
      <c r="A119" s="45" t="inlineStr">
        <is>
          <t>HH084161</t>
        </is>
      </c>
      <c r="B119" s="45" t="inlineStr">
        <is>
          <t>ISUZU</t>
        </is>
      </c>
      <c r="C119" s="45" t="inlineStr">
        <is>
          <t>6HK1/6HH1/4HK1/4HH1</t>
        </is>
      </c>
      <c r="D119" s="45" t="inlineStr">
        <is>
          <t>115</t>
        </is>
      </c>
      <c r="E119" s="45" t="inlineStr">
        <is>
          <t>6</t>
        </is>
      </c>
      <c r="F119" s="45" t="n"/>
      <c r="G119" s="45" t="n"/>
      <c r="H119" s="45" t="inlineStr">
        <is>
          <t>HENWEIT, L-IS048-00</t>
        </is>
      </c>
      <c r="I119" s="45" t="inlineStr">
        <is>
          <t>Cái</t>
        </is>
      </c>
      <c r="J119" s="66" t="n">
        <v>1880000</v>
      </c>
      <c r="K119" s="66" t="n">
        <v>2000000</v>
      </c>
      <c r="L119" s="66" t="n">
        <v>2150000</v>
      </c>
      <c r="M119" s="54" t="n"/>
      <c r="N119" s="45" t="inlineStr">
        <is>
          <t>Xy lanh Isuzu 6HK1/ 6HH1/ 4HK1/ 4HH1 - HENWEIT, L-IS048-00</t>
        </is>
      </c>
      <c r="O119" s="61">
        <f>IF($N119="","",$N119)</f>
        <v/>
      </c>
      <c r="P119" s="61">
        <f>IF(OR('⚙️ BỘ HƠI'!$H$40=0,'⚙️ BỘ HƠI'!$H$2="",$C119="",LEFT($C119,1)="◆"),99999,IF(OR(ISNUMBER(SEARCH('⚙️ BỘ HƠI'!$H$2,$C119)),ISNUMBER(SEARCH($C119,'⚙️ BỘ HƠI'!$H$2))),ROW()-2,99999))</f>
        <v/>
      </c>
      <c r="Q119" s="61" t="n"/>
    </row>
    <row r="120" ht="34.5" customHeight="1">
      <c r="A120" s="45" t="inlineStr">
        <is>
          <t>HH071007</t>
        </is>
      </c>
      <c r="B120" s="45" t="inlineStr">
        <is>
          <t>ISUZU</t>
        </is>
      </c>
      <c r="C120" s="45" t="inlineStr">
        <is>
          <t>10PC1T</t>
        </is>
      </c>
      <c r="D120" s="45" t="n"/>
      <c r="E120" s="45" t="n"/>
      <c r="F120" s="45" t="n"/>
      <c r="G120" s="45" t="inlineStr">
        <is>
          <t>F/F đời hoàn thiện</t>
        </is>
      </c>
      <c r="H120" s="45" t="inlineStr">
        <is>
          <t>IZUMI</t>
        </is>
      </c>
      <c r="I120" s="45" t="inlineStr">
        <is>
          <t>Cái</t>
        </is>
      </c>
      <c r="J120" s="66" t="n">
        <v>300000</v>
      </c>
      <c r="K120" s="66" t="n">
        <v>320000</v>
      </c>
      <c r="L120" s="66" t="n">
        <v>340000</v>
      </c>
      <c r="M120" s="54" t="n"/>
      <c r="N120" s="45" t="inlineStr">
        <is>
          <t>Xy lanh ISUZU 10PC1T  (F/F đời hoàn thiện) - IZUMI</t>
        </is>
      </c>
      <c r="O120" s="61">
        <f>IF($N120="","",$N120)</f>
        <v/>
      </c>
      <c r="P120" s="61">
        <f>IF(OR('⚙️ BỘ HƠI'!$H$40=0,'⚙️ BỘ HƠI'!$H$2="",$C120="",LEFT($C120,1)="◆"),99999,IF(OR(ISNUMBER(SEARCH('⚙️ BỘ HƠI'!$H$2,$C120)),ISNUMBER(SEARCH($C120,'⚙️ BỘ HƠI'!$H$2))),ROW()-2,99999))</f>
        <v/>
      </c>
      <c r="Q120" s="61" t="n"/>
    </row>
    <row r="121" ht="34.5" customHeight="1">
      <c r="A121" s="45" t="inlineStr">
        <is>
          <t>HH082196</t>
        </is>
      </c>
      <c r="B121" s="45" t="inlineStr">
        <is>
          <t>ISUZU</t>
        </is>
      </c>
      <c r="C121" s="45" t="inlineStr">
        <is>
          <t>10PD1</t>
        </is>
      </c>
      <c r="D121" s="45" t="inlineStr">
        <is>
          <t>119</t>
        </is>
      </c>
      <c r="E121" s="45" t="n"/>
      <c r="F121" s="45" t="n"/>
      <c r="G121" s="45" t="inlineStr">
        <is>
          <t>1-11261-161-1</t>
        </is>
      </c>
      <c r="H121" s="45" t="inlineStr">
        <is>
          <t>IZ IKAZU</t>
        </is>
      </c>
      <c r="I121" s="45" t="inlineStr">
        <is>
          <t>Cái</t>
        </is>
      </c>
      <c r="J121" s="66" t="n">
        <v>350000</v>
      </c>
      <c r="K121" s="66" t="n">
        <v>370000</v>
      </c>
      <c r="L121" s="66" t="n">
        <v>390000</v>
      </c>
      <c r="M121" s="54" t="n"/>
      <c r="N121" s="45" t="inlineStr">
        <is>
          <t>Xy lanh ISUZU 10PD1  (1-11261-161-1) - IZ IKAZU</t>
        </is>
      </c>
      <c r="O121" s="61">
        <f>IF($N121="","",$N121)</f>
        <v/>
      </c>
      <c r="P121" s="61">
        <f>IF(OR('⚙️ BỘ HƠI'!$H$40=0,'⚙️ BỘ HƠI'!$H$2="",$C121="",LEFT($C121,1)="◆"),99999,IF(OR(ISNUMBER(SEARCH('⚙️ BỘ HƠI'!$H$2,$C121)),ISNUMBER(SEARCH($C121,'⚙️ BỘ HƠI'!$H$2))),ROW()-2,99999))</f>
        <v/>
      </c>
      <c r="Q121" s="61" t="n"/>
    </row>
    <row r="122" ht="34.5" customHeight="1">
      <c r="A122" s="45" t="inlineStr">
        <is>
          <t>HH081680</t>
        </is>
      </c>
      <c r="B122" s="45" t="inlineStr">
        <is>
          <t>ISUZU</t>
        </is>
      </c>
      <c r="C122" s="45" t="inlineStr">
        <is>
          <t>6UZ1</t>
        </is>
      </c>
      <c r="D122" s="45" t="inlineStr">
        <is>
          <t>120</t>
        </is>
      </c>
      <c r="E122" s="45" t="inlineStr">
        <is>
          <t>6</t>
        </is>
      </c>
      <c r="F122" s="45" t="n"/>
      <c r="G122" s="45" t="inlineStr">
        <is>
          <t>ko có gờ ron</t>
        </is>
      </c>
      <c r="H122" s="45" t="inlineStr">
        <is>
          <t>IZ IKAZU</t>
        </is>
      </c>
      <c r="I122" s="45" t="inlineStr">
        <is>
          <t>Cái</t>
        </is>
      </c>
      <c r="J122" s="54" t="n"/>
      <c r="K122" s="54" t="n"/>
      <c r="L122" s="54" t="n"/>
      <c r="M122" s="54" t="n"/>
      <c r="N122" s="45" t="inlineStr">
        <is>
          <t>(hàng lỗi) Xy lanh 6UZ1/ 1-11261-368-2 (ko có gờ ron) - IZ IKAZU</t>
        </is>
      </c>
      <c r="O122" s="61">
        <f>IF($N122="","",$N122)</f>
        <v/>
      </c>
      <c r="P122" s="61">
        <f>IF(OR('⚙️ BỘ HƠI'!$H$40=0,'⚙️ BỘ HƠI'!$H$2="",$C122="",LEFT($C122,1)="◆"),99999,IF(OR(ISNUMBER(SEARCH('⚙️ BỘ HƠI'!$H$2,$C122)),ISNUMBER(SEARCH($C122,'⚙️ BỘ HƠI'!$H$2))),ROW()-2,99999))</f>
        <v/>
      </c>
      <c r="Q122" s="61" t="n"/>
    </row>
    <row r="123" ht="34.5" customHeight="1">
      <c r="A123" s="45" t="inlineStr">
        <is>
          <t>HH082003</t>
        </is>
      </c>
      <c r="B123" s="45" t="inlineStr">
        <is>
          <t>ISUZU</t>
        </is>
      </c>
      <c r="C123" s="45" t="inlineStr">
        <is>
          <t>6UZ1</t>
        </is>
      </c>
      <c r="D123" s="45" t="inlineStr">
        <is>
          <t>120</t>
        </is>
      </c>
      <c r="E123" s="45" t="inlineStr">
        <is>
          <t>6</t>
        </is>
      </c>
      <c r="F123" s="45" t="n"/>
      <c r="G123" s="45" t="inlineStr">
        <is>
          <t>có gờ ron</t>
        </is>
      </c>
      <c r="H123" s="45" t="inlineStr">
        <is>
          <t>IZ IKAZU</t>
        </is>
      </c>
      <c r="I123" s="45" t="inlineStr">
        <is>
          <t>Cái</t>
        </is>
      </c>
      <c r="J123" s="66" t="n">
        <v>1900000</v>
      </c>
      <c r="K123" s="66" t="n">
        <v>2050000</v>
      </c>
      <c r="L123" s="66" t="n">
        <v>2150000</v>
      </c>
      <c r="M123" s="54" t="n"/>
      <c r="N123" s="45" t="inlineStr">
        <is>
          <t>Xy lanh Isuzu 6UZ1/ 1-11261-368-2 (có gờ ron) - IZ IKAZU</t>
        </is>
      </c>
      <c r="O123" s="61">
        <f>IF($N123="","",$N123)</f>
        <v/>
      </c>
      <c r="P123" s="61">
        <f>IF(OR('⚙️ BỘ HƠI'!$H$40=0,'⚙️ BỘ HƠI'!$H$2="",$C123="",LEFT($C123,1)="◆"),99999,IF(OR(ISNUMBER(SEARCH('⚙️ BỘ HƠI'!$H$2,$C123)),ISNUMBER(SEARCH($C123,'⚙️ BỘ HƠI'!$H$2))),ROW()-2,99999))</f>
        <v/>
      </c>
      <c r="Q123" s="61" t="n"/>
    </row>
    <row r="124" ht="34.5" customHeight="1">
      <c r="A124" s="45" t="inlineStr">
        <is>
          <t>HH073522</t>
        </is>
      </c>
      <c r="B124" s="45" t="inlineStr">
        <is>
          <t>ISUZU</t>
        </is>
      </c>
      <c r="C124" s="45" t="inlineStr">
        <is>
          <t>DH100</t>
        </is>
      </c>
      <c r="D124" s="45" t="inlineStr">
        <is>
          <t>120</t>
        </is>
      </c>
      <c r="E124" s="45" t="n"/>
      <c r="F124" s="45" t="n"/>
      <c r="G124" s="45" t="inlineStr">
        <is>
          <t>9-11261-241-0</t>
        </is>
      </c>
      <c r="H124" s="45" t="inlineStr">
        <is>
          <t>IZUMI</t>
        </is>
      </c>
      <c r="I124" s="45" t="inlineStr">
        <is>
          <t>Cái</t>
        </is>
      </c>
      <c r="J124" s="66" t="n">
        <v>2500000</v>
      </c>
      <c r="K124" s="66" t="n">
        <v>2650000</v>
      </c>
      <c r="L124" s="66" t="n">
        <v>2800000</v>
      </c>
      <c r="M124" s="54" t="n"/>
      <c r="N124" s="45" t="inlineStr">
        <is>
          <t>Xy lanh DH100 (9-11261-241-0) - IZUMI</t>
        </is>
      </c>
      <c r="O124" s="61">
        <f>IF($N124="","",$N124)</f>
        <v/>
      </c>
      <c r="P124" s="61">
        <f>IF(OR('⚙️ BỘ HƠI'!$H$40=0,'⚙️ BỘ HƠI'!$H$2="",$C124="",LEFT($C124,1)="◆"),99999,IF(OR(ISNUMBER(SEARCH('⚙️ BỘ HƠI'!$H$2,$C124)),ISNUMBER(SEARCH($C124,'⚙️ BỘ HƠI'!$H$2))),ROW()-2,99999))</f>
        <v/>
      </c>
      <c r="Q124" s="61" t="n"/>
    </row>
    <row r="125" ht="34.5" customHeight="1">
      <c r="A125" s="45" t="inlineStr">
        <is>
          <t>HH070447</t>
        </is>
      </c>
      <c r="B125" s="45" t="inlineStr">
        <is>
          <t>ISUZU</t>
        </is>
      </c>
      <c r="C125" s="45" t="inlineStr">
        <is>
          <t>10PE1</t>
        </is>
      </c>
      <c r="D125" s="45" t="inlineStr">
        <is>
          <t>127</t>
        </is>
      </c>
      <c r="E125" s="45" t="n"/>
      <c r="F125" s="45" t="n"/>
      <c r="G125" s="45" t="n"/>
      <c r="H125" s="45" t="inlineStr">
        <is>
          <t>IZUMI</t>
        </is>
      </c>
      <c r="I125" s="45" t="inlineStr">
        <is>
          <t>Cái</t>
        </is>
      </c>
      <c r="J125" s="70" t="n">
        <v>3000000</v>
      </c>
      <c r="K125" s="70" t="n">
        <v>3150000</v>
      </c>
      <c r="L125" s="70" t="n">
        <v>3500000</v>
      </c>
      <c r="M125" s="45" t="n"/>
      <c r="N125" s="45" t="inlineStr">
        <is>
          <t>Xy lanh ISUZU 10PE1 F/F đời hoàn thiện - IZUMI</t>
        </is>
      </c>
      <c r="O125" s="61">
        <f>IF($N125="","",$N125)</f>
        <v/>
      </c>
      <c r="P125" s="61">
        <f>IF(OR('⚙️ BỘ HƠI'!$H$40=0,'⚙️ BỘ HƠI'!$H$2="",$C125="",LEFT($C125,1)="◆"),99999,IF(OR(ISNUMBER(SEARCH('⚙️ BỘ HƠI'!$H$2,$C125)),ISNUMBER(SEARCH($C125,'⚙️ BỘ HƠI'!$H$2))),ROW()-2,99999))</f>
        <v/>
      </c>
      <c r="Q125" s="61" t="n"/>
    </row>
    <row r="126" ht="34.5" customHeight="1">
      <c r="A126" s="45" t="inlineStr">
        <is>
          <t>HH071011</t>
        </is>
      </c>
      <c r="B126" s="45" t="inlineStr">
        <is>
          <t>ISUZU</t>
        </is>
      </c>
      <c r="C126" s="45" t="inlineStr">
        <is>
          <t>6WA1</t>
        </is>
      </c>
      <c r="D126" s="45" t="n"/>
      <c r="E126" s="45" t="inlineStr">
        <is>
          <t>6</t>
        </is>
      </c>
      <c r="F126" s="45" t="n"/>
      <c r="G126" s="45" t="inlineStr">
        <is>
          <t>1-11261-296-0</t>
        </is>
      </c>
      <c r="H126" s="45" t="inlineStr">
        <is>
          <t>IZUMI</t>
        </is>
      </c>
      <c r="I126" s="45" t="inlineStr">
        <is>
          <t>Cái</t>
        </is>
      </c>
      <c r="J126" s="66" t="n">
        <v>2050000</v>
      </c>
      <c r="K126" s="66" t="n">
        <v>2170000</v>
      </c>
      <c r="L126" s="66" t="n">
        <v>2300000</v>
      </c>
      <c r="M126" s="54" t="n"/>
      <c r="N126" s="45" t="inlineStr">
        <is>
          <t>Xy lanh 6WA1/ 1-11261-296-0 - IZUMI</t>
        </is>
      </c>
      <c r="O126" s="61">
        <f>IF($N126="","",$N126)</f>
        <v/>
      </c>
      <c r="P126" s="61">
        <f>IF(OR('⚙️ BỘ HƠI'!$H$40=0,'⚙️ BỘ HƠI'!$H$2="",$C126="",LEFT($C126,1)="◆"),99999,IF(OR(ISNUMBER(SEARCH('⚙️ BỘ HƠI'!$H$2,$C126)),ISNUMBER(SEARCH($C126,'⚙️ BỘ HƠI'!$H$2))),ROW()-2,99999))</f>
        <v/>
      </c>
      <c r="Q126" s="61" t="n"/>
    </row>
    <row r="127" ht="34.5" customHeight="1">
      <c r="A127" s="45" t="inlineStr">
        <is>
          <t>HH078655</t>
        </is>
      </c>
      <c r="B127" s="45" t="inlineStr">
        <is>
          <t>ISUZU</t>
        </is>
      </c>
      <c r="C127" s="45" t="inlineStr">
        <is>
          <t>6RB1</t>
        </is>
      </c>
      <c r="D127" s="45" t="inlineStr">
        <is>
          <t>135</t>
        </is>
      </c>
      <c r="E127" s="45" t="inlineStr">
        <is>
          <t>6</t>
        </is>
      </c>
      <c r="F127" s="45" t="n"/>
      <c r="G127" s="45" t="inlineStr">
        <is>
          <t>N1112611330</t>
        </is>
      </c>
      <c r="H127" s="45" t="inlineStr">
        <is>
          <t>NSP</t>
        </is>
      </c>
      <c r="I127" s="45" t="inlineStr">
        <is>
          <t>Cái</t>
        </is>
      </c>
      <c r="J127" s="66" t="n">
        <v>4500000</v>
      </c>
      <c r="K127" s="66" t="n">
        <v>4750000</v>
      </c>
      <c r="L127" s="66" t="n">
        <v>5000000</v>
      </c>
      <c r="M127" s="54" t="n"/>
      <c r="N127" s="45" t="inlineStr">
        <is>
          <t>Xy lanh ISUZU 6RB1 (N1112611330) - NSP</t>
        </is>
      </c>
      <c r="O127" s="61">
        <f>IF($N127="","",$N127)</f>
        <v/>
      </c>
      <c r="P127" s="61">
        <f>IF(OR('⚙️ BỘ HƠI'!$H$40=0,'⚙️ BỘ HƠI'!$H$2="",$C127="",LEFT($C127,1)="◆"),99999,IF(OR(ISNUMBER(SEARCH('⚙️ BỘ HƠI'!$H$2,$C127)),ISNUMBER(SEARCH($C127,'⚙️ BỘ HƠI'!$H$2))),ROW()-2,99999))</f>
        <v/>
      </c>
      <c r="Q127" s="67" t="inlineStr">
        <is>
          <t>⚠️ HH070333, HH081782</t>
        </is>
      </c>
    </row>
    <row r="128" ht="34.5" customHeight="1">
      <c r="A128" s="45" t="inlineStr">
        <is>
          <t>HH081459</t>
        </is>
      </c>
      <c r="B128" s="45" t="inlineStr">
        <is>
          <t>ISUZU</t>
        </is>
      </c>
      <c r="C128" s="45" t="inlineStr">
        <is>
          <t>6RB1/E120</t>
        </is>
      </c>
      <c r="D128" s="45" t="inlineStr">
        <is>
          <t>135</t>
        </is>
      </c>
      <c r="E128" s="45" t="inlineStr">
        <is>
          <t>6</t>
        </is>
      </c>
      <c r="F128" s="45" t="n"/>
      <c r="G128" s="45" t="inlineStr">
        <is>
          <t>11261-082-0</t>
        </is>
      </c>
      <c r="H128" s="45" t="inlineStr">
        <is>
          <t>IZ IKAZU</t>
        </is>
      </c>
      <c r="I128" s="45" t="inlineStr">
        <is>
          <t>Cái</t>
        </is>
      </c>
      <c r="J128" s="66" t="n">
        <v>2260000</v>
      </c>
      <c r="K128" s="66" t="n">
        <v>2400000</v>
      </c>
      <c r="L128" s="66" t="n">
        <v>2560000</v>
      </c>
      <c r="M128" s="54" t="n"/>
      <c r="N128" s="45" t="inlineStr">
        <is>
          <t>Xy lanh ISUZU 6RB1/ E120 (11261-082-0) - IZ IKAZU</t>
        </is>
      </c>
      <c r="O128" s="61">
        <f>IF($N128="","",$N128)</f>
        <v/>
      </c>
      <c r="P128" s="61">
        <f>IF(OR('⚙️ BỘ HƠI'!$H$40=0,'⚙️ BỘ HƠI'!$H$2="",$C128="",LEFT($C128,1)="◆"),99999,IF(OR(ISNUMBER(SEARCH('⚙️ BỘ HƠI'!$H$2,$C128)),ISNUMBER(SEARCH($C128,'⚙️ BỘ HƠI'!$H$2))),ROW()-2,99999))</f>
        <v/>
      </c>
      <c r="Q128" s="61" t="n"/>
    </row>
    <row r="129" ht="34.5" customHeight="1">
      <c r="A129" s="45" t="inlineStr">
        <is>
          <t>HH083929</t>
        </is>
      </c>
      <c r="B129" s="45" t="inlineStr">
        <is>
          <t>ISUZU</t>
        </is>
      </c>
      <c r="C129" s="45" t="inlineStr">
        <is>
          <t>6WG1/, 6WF1</t>
        </is>
      </c>
      <c r="D129" s="45" t="inlineStr">
        <is>
          <t>147</t>
        </is>
      </c>
      <c r="E129" s="45" t="inlineStr">
        <is>
          <t>6</t>
        </is>
      </c>
      <c r="F129" s="45" t="n"/>
      <c r="G129" s="45" t="inlineStr">
        <is>
          <t>1-11261379-2</t>
        </is>
      </c>
      <c r="H129" s="45" t="inlineStr">
        <is>
          <t>HENWWET</t>
        </is>
      </c>
      <c r="I129" s="45" t="inlineStr">
        <is>
          <t>Cái</t>
        </is>
      </c>
      <c r="J129" s="66" t="n">
        <v>3000000</v>
      </c>
      <c r="K129" s="66" t="n">
        <v>3150000</v>
      </c>
      <c r="L129" s="66" t="n">
        <v>3350000</v>
      </c>
      <c r="M129" s="54" t="n"/>
      <c r="N129" s="45" t="inlineStr">
        <is>
          <t>Xy lanh Isuzu 6WG1/ 1-11261379-2, 6WF1 - HENWWET</t>
        </is>
      </c>
      <c r="O129" s="61">
        <f>IF($N129="","",$N129)</f>
        <v/>
      </c>
      <c r="P129" s="61">
        <f>IF(OR('⚙️ BỘ HƠI'!$H$40=0,'⚙️ BỘ HƠI'!$H$2="",$C129="",LEFT($C129,1)="◆"),99999,IF(OR(ISNUMBER(SEARCH('⚙️ BỘ HƠI'!$H$2,$C129)),ISNUMBER(SEARCH($C129,'⚙️ BỘ HƠI'!$H$2))),ROW()-2,99999))</f>
        <v/>
      </c>
      <c r="Q129" s="61" t="n"/>
    </row>
    <row r="130" ht="34.5" customHeight="1">
      <c r="A130" s="45" t="inlineStr">
        <is>
          <t>HH079244</t>
        </is>
      </c>
      <c r="B130" s="45" t="inlineStr">
        <is>
          <t>ISUZU</t>
        </is>
      </c>
      <c r="C130" s="45" t="inlineStr">
        <is>
          <t>6WG1/6WF1</t>
        </is>
      </c>
      <c r="D130" s="45" t="inlineStr">
        <is>
          <t>147</t>
        </is>
      </c>
      <c r="E130" s="45" t="inlineStr">
        <is>
          <t>6</t>
        </is>
      </c>
      <c r="F130" s="45" t="n"/>
      <c r="G130" s="45" t="inlineStr">
        <is>
          <t>1112613342</t>
        </is>
      </c>
      <c r="H130" s="45" t="inlineStr">
        <is>
          <t>NSP</t>
        </is>
      </c>
      <c r="I130" s="45" t="inlineStr">
        <is>
          <t>Cái</t>
        </is>
      </c>
      <c r="J130" s="66" t="n">
        <v>5200000</v>
      </c>
      <c r="K130" s="66" t="n">
        <v>5500000</v>
      </c>
      <c r="L130" s="66" t="n">
        <v>5900000</v>
      </c>
      <c r="M130" s="54" t="n"/>
      <c r="N130" s="45" t="inlineStr">
        <is>
          <t>Xy lanh 6WG1/ 6WF1 /1112613342 F/F - NSP</t>
        </is>
      </c>
      <c r="O130" s="61">
        <f>IF($N130="","",$N130)</f>
        <v/>
      </c>
      <c r="P130" s="61">
        <f>IF(OR('⚙️ BỘ HƠI'!$H$40=0,'⚙️ BỘ HƠI'!$H$2="",$C130="",LEFT($C130,1)="◆"),99999,IF(OR(ISNUMBER(SEARCH('⚙️ BỘ HƠI'!$H$2,$C130)),ISNUMBER(SEARCH($C130,'⚙️ BỘ HƠI'!$H$2))),ROW()-2,99999))</f>
        <v/>
      </c>
      <c r="Q130" s="67" t="inlineStr">
        <is>
          <t>⚠️ HH070261, HH070438, HH072100, HH079763, HH079953</t>
        </is>
      </c>
    </row>
    <row r="131" ht="34.5" customHeight="1">
      <c r="A131" s="45" t="inlineStr">
        <is>
          <t>HH082545</t>
        </is>
      </c>
      <c r="B131" s="45" t="inlineStr">
        <is>
          <t>ISUZU</t>
        </is>
      </c>
      <c r="C131" s="45" t="inlineStr">
        <is>
          <t>6WG1/6WF1</t>
        </is>
      </c>
      <c r="D131" s="45" t="inlineStr">
        <is>
          <t>147</t>
        </is>
      </c>
      <c r="E131" s="45" t="inlineStr">
        <is>
          <t>6</t>
        </is>
      </c>
      <c r="F131" s="45" t="n"/>
      <c r="G131" s="45" t="inlineStr">
        <is>
          <t>1-11261-379-0</t>
        </is>
      </c>
      <c r="H131" s="45" t="inlineStr">
        <is>
          <t>IZ IKAZU</t>
        </is>
      </c>
      <c r="I131" s="45" t="inlineStr">
        <is>
          <t>Cái</t>
        </is>
      </c>
      <c r="J131" s="66" t="n">
        <v>2700000</v>
      </c>
      <c r="K131" s="66" t="n">
        <v>2900000</v>
      </c>
      <c r="L131" s="66" t="n">
        <v>3100000</v>
      </c>
      <c r="M131" s="54" t="n"/>
      <c r="N131" s="45" t="inlineStr">
        <is>
          <t>Xy lanh Isuzu 6WG1/ 6WF1/ 1-11261-379-0 - IZ IKAZU</t>
        </is>
      </c>
      <c r="O131" s="61">
        <f>IF($N131="","",$N131)</f>
        <v/>
      </c>
      <c r="P131" s="61">
        <f>IF(OR('⚙️ BỘ HƠI'!$H$40=0,'⚙️ BỘ HƠI'!$H$2="",$C131="",LEFT($C131,1)="◆"),99999,IF(OR(ISNUMBER(SEARCH('⚙️ BỘ HƠI'!$H$2,$C131)),ISNUMBER(SEARCH($C131,'⚙️ BỘ HƠI'!$H$2))),ROW()-2,99999))</f>
        <v/>
      </c>
      <c r="Q131" s="67" t="inlineStr">
        <is>
          <t>⚠️ HH070315, HH075996, HH077258, HH079954, HH081151</t>
        </is>
      </c>
    </row>
    <row r="132" ht="34.5" customHeight="1">
      <c r="A132" s="45" t="inlineStr">
        <is>
          <t>HH070951</t>
        </is>
      </c>
      <c r="B132" s="45" t="inlineStr">
        <is>
          <t>ISUZU</t>
        </is>
      </c>
      <c r="C132" s="45" t="inlineStr">
        <is>
          <t>6WG1/6WF1 đen</t>
        </is>
      </c>
      <c r="D132" s="45" t="inlineStr">
        <is>
          <t>147</t>
        </is>
      </c>
      <c r="E132" s="45" t="inlineStr">
        <is>
          <t>6</t>
        </is>
      </c>
      <c r="F132" s="45" t="n"/>
      <c r="G132" s="45" t="n"/>
      <c r="H132" s="45" t="inlineStr">
        <is>
          <t>IZUMI</t>
        </is>
      </c>
      <c r="I132" s="45" t="inlineStr">
        <is>
          <t>Cái</t>
        </is>
      </c>
      <c r="J132" s="54" t="n"/>
      <c r="K132" s="54" t="n"/>
      <c r="L132" s="54" t="n"/>
      <c r="M132" s="54" t="n"/>
      <c r="N132" s="45" t="inlineStr">
        <is>
          <t>Xy lanh 6WG1/ 6WF1 đen - IZUMI</t>
        </is>
      </c>
      <c r="O132" s="61">
        <f>IF($N132="","",$N132)</f>
        <v/>
      </c>
      <c r="P132" s="61">
        <f>IF(OR('⚙️ BỘ HƠI'!$H$40=0,'⚙️ BỘ HƠI'!$H$2="",$C132="",LEFT($C132,1)="◆"),99999,IF(OR(ISNUMBER(SEARCH('⚙️ BỘ HƠI'!$H$2,$C132)),ISNUMBER(SEARCH($C132,'⚙️ BỘ HƠI'!$H$2))),ROW()-2,99999))</f>
        <v/>
      </c>
      <c r="Q132" s="61" t="n"/>
    </row>
    <row r="133" ht="34.5" customHeight="1">
      <c r="A133" s="45" t="inlineStr">
        <is>
          <t>HH079245</t>
        </is>
      </c>
      <c r="B133" s="45" t="inlineStr">
        <is>
          <t>ISUZU</t>
        </is>
      </c>
      <c r="C133" s="45" t="inlineStr">
        <is>
          <t>6SD1</t>
        </is>
      </c>
      <c r="D133" s="45" t="inlineStr">
        <is>
          <t>120</t>
        </is>
      </c>
      <c r="E133" s="45" t="inlineStr">
        <is>
          <t>6</t>
        </is>
      </c>
      <c r="F133" s="45" t="n"/>
      <c r="G133" s="45" t="inlineStr">
        <is>
          <t>1112611062</t>
        </is>
      </c>
      <c r="H133" s="45" t="inlineStr">
        <is>
          <t>NSP</t>
        </is>
      </c>
      <c r="I133" s="45" t="inlineStr">
        <is>
          <t>Cái</t>
        </is>
      </c>
      <c r="J133" s="66" t="n">
        <v>3200000</v>
      </c>
      <c r="K133" s="66" t="n">
        <v>3400000</v>
      </c>
      <c r="L133" s="66" t="n">
        <v>3700000</v>
      </c>
      <c r="M133" s="54" t="n"/>
      <c r="N133" s="45" t="inlineStr">
        <is>
          <t>Xy lanh 6SD1 / 1112611062 F/F - NSP</t>
        </is>
      </c>
      <c r="O133" s="61">
        <f>IF($N133="","",$N133)</f>
        <v/>
      </c>
      <c r="P133" s="61">
        <f>IF(OR('⚙️ BỘ HƠI'!$H$40=0,'⚙️ BỘ HƠI'!$H$2="",$C133="",LEFT($C133,1)="◆"),99999,IF(OR(ISNUMBER(SEARCH('⚙️ BỘ HƠI'!$H$2,$C133)),ISNUMBER(SEARCH($C133,'⚙️ BỘ HƠI'!$H$2))),ROW()-2,99999))</f>
        <v/>
      </c>
      <c r="Q133" s="67" t="inlineStr">
        <is>
          <t>⚠️ HH079765, HH084163</t>
        </is>
      </c>
    </row>
    <row r="134" ht="34.5" customHeight="1">
      <c r="A134" s="45" t="inlineStr">
        <is>
          <t>HH082544</t>
        </is>
      </c>
      <c r="B134" s="45" t="inlineStr">
        <is>
          <t>ISUZU</t>
        </is>
      </c>
      <c r="C134" s="45" t="inlineStr">
        <is>
          <t>6SD1</t>
        </is>
      </c>
      <c r="D134" s="45" t="inlineStr">
        <is>
          <t>120</t>
        </is>
      </c>
      <c r="E134" s="45" t="inlineStr">
        <is>
          <t>6</t>
        </is>
      </c>
      <c r="F134" s="45" t="n"/>
      <c r="G134" s="45" t="inlineStr">
        <is>
          <t>1-11261-106-2</t>
        </is>
      </c>
      <c r="H134" s="45" t="inlineStr">
        <is>
          <t>IZ IKAZU</t>
        </is>
      </c>
      <c r="I134" s="45" t="inlineStr">
        <is>
          <t>Cái</t>
        </is>
      </c>
      <c r="J134" s="66" t="n">
        <v>1850000</v>
      </c>
      <c r="K134" s="66" t="n">
        <v>2000000</v>
      </c>
      <c r="L134" s="66" t="n">
        <v>2200000</v>
      </c>
      <c r="M134" s="54" t="n"/>
      <c r="N134" s="45" t="inlineStr">
        <is>
          <t>Xy lanh ISUZU 6SD1 (1-11261-106-2) - IZ IKAZU</t>
        </is>
      </c>
      <c r="O134" s="61">
        <f>IF($N134="","",$N134)</f>
        <v/>
      </c>
      <c r="P134" s="61">
        <f>IF(OR('⚙️ BỘ HƠI'!$H$40=0,'⚙️ BỘ HƠI'!$H$2="",$C134="",LEFT($C134,1)="◆"),99999,IF(OR(ISNUMBER(SEARCH('⚙️ BỘ HƠI'!$H$2,$C134)),ISNUMBER(SEARCH($C134,'⚙️ BỘ HƠI'!$H$2))),ROW()-2,99999))</f>
        <v/>
      </c>
      <c r="Q134" s="67" t="inlineStr">
        <is>
          <t>⚠️ HH070432, HH083100</t>
        </is>
      </c>
    </row>
    <row r="135" ht="34.5" customHeight="1">
      <c r="A135" s="45" t="n"/>
      <c r="B135" s="63" t="inlineStr">
        <is>
          <t>◆  MAZDA KIA   (17 sản phẩm)</t>
        </is>
      </c>
      <c r="C135" s="45" t="n"/>
      <c r="D135" s="45" t="n"/>
      <c r="E135" s="45" t="n"/>
      <c r="F135" s="45" t="n"/>
      <c r="G135" s="45" t="n"/>
      <c r="H135" s="45" t="n"/>
      <c r="I135" s="45" t="n"/>
      <c r="J135" s="54" t="n"/>
      <c r="K135" s="54" t="n"/>
      <c r="L135" s="54" t="n"/>
      <c r="M135" s="54" t="n"/>
      <c r="N135" s="45" t="n"/>
      <c r="O135" s="61">
        <f>IF($N135="","",$N135)</f>
        <v/>
      </c>
      <c r="P135" s="61">
        <f>IF(OR('⚙️ BỘ HƠI'!$H$40=0,'⚙️ BỘ HƠI'!$H$2="",$C135="",LEFT($C135,1)="◆"),99999,IF(OR(ISNUMBER(SEARCH('⚙️ BỘ HƠI'!$H$2,$C135)),ISNUMBER(SEARCH($C135,'⚙️ BỘ HƠI'!$H$2))),ROW()-2,99999))</f>
        <v/>
      </c>
      <c r="Q135" s="67" t="inlineStr">
        <is>
          <t>⚠️ HH01009, HH082191</t>
        </is>
      </c>
    </row>
    <row r="136" ht="34.5" customHeight="1">
      <c r="A136" s="45" t="inlineStr">
        <is>
          <t>HH072357</t>
        </is>
      </c>
      <c r="B136" s="45" t="inlineStr">
        <is>
          <t>MAZDA KIA</t>
        </is>
      </c>
      <c r="C136" s="45" t="inlineStr">
        <is>
          <t>XA/T2500</t>
        </is>
      </c>
      <c r="D136" s="45" t="inlineStr">
        <is>
          <t>88.9</t>
        </is>
      </c>
      <c r="E136" s="45" t="n"/>
      <c r="F136" s="45" t="n"/>
      <c r="G136" s="45" t="n"/>
      <c r="H136" s="45" t="inlineStr">
        <is>
          <t>IZUMI</t>
        </is>
      </c>
      <c r="I136" s="45" t="inlineStr">
        <is>
          <t>Cái</t>
        </is>
      </c>
      <c r="J136" s="54" t="n"/>
      <c r="K136" s="54" t="n"/>
      <c r="L136" s="54" t="n"/>
      <c r="M136" s="54" t="n"/>
      <c r="N136" s="45" t="inlineStr">
        <is>
          <t>Xy lanh XA/T2500 - IZUMI</t>
        </is>
      </c>
      <c r="O136" s="61">
        <f>IF($N136="","",$N136)</f>
        <v/>
      </c>
      <c r="P136" s="61">
        <f>IF(OR('⚙️ BỘ HƠI'!$H$40=0,'⚙️ BỘ HƠI'!$H$2="",$C136="",LEFT($C136,1)="◆"),99999,IF(OR(ISNUMBER(SEARCH('⚙️ BỘ HƠI'!$H$2,$C136)),ISNUMBER(SEARCH($C136,'⚙️ BỘ HƠI'!$H$2))),ROW()-2,99999))</f>
        <v/>
      </c>
      <c r="Q136" s="67" t="inlineStr">
        <is>
          <t>⚠️ HH070265, HH070433, HH078917</t>
        </is>
      </c>
    </row>
    <row r="137" ht="34.5" customHeight="1">
      <c r="A137" s="45" t="inlineStr">
        <is>
          <t>HH083132</t>
        </is>
      </c>
      <c r="B137" s="45" t="inlineStr">
        <is>
          <t>MAZDA KIA</t>
        </is>
      </c>
      <c r="C137" s="45" t="inlineStr">
        <is>
          <t>K2400</t>
        </is>
      </c>
      <c r="D137" s="45" t="inlineStr">
        <is>
          <t>92</t>
        </is>
      </c>
      <c r="E137" s="45" t="n"/>
      <c r="F137" s="45" t="n"/>
      <c r="G137" s="45" t="inlineStr">
        <is>
          <t>91-96.9-165-100.9-3.8+0.8</t>
        </is>
      </c>
      <c r="H137" s="45" t="inlineStr">
        <is>
          <t>IZ IKAZU</t>
        </is>
      </c>
      <c r="I137" s="45" t="inlineStr">
        <is>
          <t>Cái</t>
        </is>
      </c>
      <c r="J137" s="66" t="n">
        <v>125000</v>
      </c>
      <c r="K137" s="66" t="n">
        <v>135000</v>
      </c>
      <c r="L137" s="66" t="n">
        <v>145000</v>
      </c>
      <c r="M137" s="54" t="n"/>
      <c r="N137" s="45" t="inlineStr">
        <is>
          <t>Xy lanh KIA K2400 S/F (91-96.9-165-100.9-3.8+0.8) bán hoàn thiện - IZ IKAZU</t>
        </is>
      </c>
      <c r="O137" s="61">
        <f>IF($N137="","",$N137)</f>
        <v/>
      </c>
      <c r="P137" s="61">
        <f>IF(OR('⚙️ BỘ HƠI'!$H$40=0,'⚙️ BỘ HƠI'!$H$2="",$C137="",LEFT($C137,1)="◆"),99999,IF(OR(ISNUMBER(SEARCH('⚙️ BỘ HƠI'!$H$2,$C137)),ISNUMBER(SEARCH($C137,'⚙️ BỘ HƠI'!$H$2))),ROW()-2,99999))</f>
        <v/>
      </c>
      <c r="Q137" s="67" t="inlineStr">
        <is>
          <t>⚠️ HH0467, HH070453, HH072678</t>
        </is>
      </c>
    </row>
    <row r="138" ht="34.5" customHeight="1">
      <c r="A138" s="45" t="inlineStr">
        <is>
          <t>HH080194</t>
        </is>
      </c>
      <c r="B138" s="45" t="inlineStr">
        <is>
          <t>MAZDA KIA</t>
        </is>
      </c>
      <c r="C138" s="45" t="inlineStr">
        <is>
          <t>K2400 phi 92</t>
        </is>
      </c>
      <c r="D138" s="45" t="inlineStr">
        <is>
          <t>92</t>
        </is>
      </c>
      <c r="E138" s="45" t="n"/>
      <c r="F138" s="45" t="n"/>
      <c r="G138" s="45" t="inlineStr">
        <is>
          <t>dài 167</t>
        </is>
      </c>
      <c r="H138" s="45" t="inlineStr">
        <is>
          <t>IZ IKAZU</t>
        </is>
      </c>
      <c r="I138" s="45" t="inlineStr">
        <is>
          <t>Cái</t>
        </is>
      </c>
      <c r="J138" s="66" t="n">
        <v>500000</v>
      </c>
      <c r="K138" s="66" t="n">
        <v>530000</v>
      </c>
      <c r="L138" s="66" t="n">
        <v>570000</v>
      </c>
      <c r="M138" s="54" t="n"/>
      <c r="N138" s="45" t="inlineStr">
        <is>
          <t>Xy lanh Kia K2400 phi 92 (dài 167) - IZ IKAZU</t>
        </is>
      </c>
      <c r="O138" s="61">
        <f>IF($N138="","",$N138)</f>
        <v/>
      </c>
      <c r="P138" s="61">
        <f>IF(OR('⚙️ BỘ HƠI'!$H$40=0,'⚙️ BỘ HƠI'!$H$2="",$C138="",LEFT($C138,1)="◆"),99999,IF(OR(ISNUMBER(SEARCH('⚙️ BỘ HƠI'!$H$2,$C138)),ISNUMBER(SEARCH($C138,'⚙️ BỘ HƠI'!$H$2))),ROW()-2,99999))</f>
        <v/>
      </c>
      <c r="Q138" s="61" t="n"/>
    </row>
    <row r="139" ht="34.5" customHeight="1">
      <c r="A139" s="45" t="inlineStr">
        <is>
          <t>HH070848</t>
        </is>
      </c>
      <c r="B139" s="45" t="inlineStr">
        <is>
          <t>MAZDA KIA</t>
        </is>
      </c>
      <c r="C139" s="45" t="inlineStr">
        <is>
          <t>K2400 phi 92</t>
        </is>
      </c>
      <c r="D139" s="45" t="inlineStr">
        <is>
          <t>92</t>
        </is>
      </c>
      <c r="E139" s="45" t="n"/>
      <c r="F139" s="45" t="n"/>
      <c r="G139" s="45" t="inlineStr">
        <is>
          <t>dài 167</t>
        </is>
      </c>
      <c r="H139" s="45" t="inlineStr">
        <is>
          <t>IZUMI</t>
        </is>
      </c>
      <c r="I139" s="45" t="inlineStr">
        <is>
          <t>Cái</t>
        </is>
      </c>
      <c r="J139" s="54" t="n"/>
      <c r="K139" s="54" t="n"/>
      <c r="L139" s="54" t="n"/>
      <c r="M139" s="54" t="n"/>
      <c r="N139" s="45" t="inlineStr">
        <is>
          <t>Xy lanh Kia K2400 phi 92 (dài 167) - IZUMI</t>
        </is>
      </c>
      <c r="O139" s="61">
        <f>IF($N139="","",$N139)</f>
        <v/>
      </c>
      <c r="P139" s="61">
        <f>IF(OR('⚙️ BỘ HƠI'!$H$40=0,'⚙️ BỘ HƠI'!$H$2="",$C139="",LEFT($C139,1)="◆"),99999,IF(OR(ISNUMBER(SEARCH('⚙️ BỘ HƠI'!$H$2,$C139)),ISNUMBER(SEARCH($C139,'⚙️ BỘ HƠI'!$H$2))),ROW()-2,99999))</f>
        <v/>
      </c>
      <c r="Q139" s="67" t="inlineStr">
        <is>
          <t>⚠️ HH00250, HH070426, HH080207</t>
        </is>
      </c>
    </row>
    <row r="140" ht="34.5" customHeight="1">
      <c r="A140" s="45" t="inlineStr">
        <is>
          <t>HH080210</t>
        </is>
      </c>
      <c r="B140" s="45" t="inlineStr">
        <is>
          <t>MAZDA KIA</t>
        </is>
      </c>
      <c r="C140" s="45" t="inlineStr">
        <is>
          <t>K2700/K4100/K800-10-311A phi 92</t>
        </is>
      </c>
      <c r="D140" s="45" t="inlineStr">
        <is>
          <t>92</t>
        </is>
      </c>
      <c r="E140" s="45" t="n"/>
      <c r="F140" s="45" t="n"/>
      <c r="G140" s="45" t="inlineStr">
        <is>
          <t>dài 191</t>
        </is>
      </c>
      <c r="H140" s="45" t="inlineStr">
        <is>
          <t>IZ IKAZU</t>
        </is>
      </c>
      <c r="I140" s="45" t="inlineStr">
        <is>
          <t>Cái</t>
        </is>
      </c>
      <c r="J140" s="66" t="n">
        <v>130000</v>
      </c>
      <c r="K140" s="66" t="n">
        <v>140000</v>
      </c>
      <c r="L140" s="66" t="n">
        <v>150000</v>
      </c>
      <c r="M140" s="54" t="n"/>
      <c r="N140" s="45" t="inlineStr">
        <is>
          <t>Xy lanh KIA K2700/ K4100/ K800-10-311A phi 92 (dài 191) - IZ IKAZU</t>
        </is>
      </c>
      <c r="O140" s="61">
        <f>IF($N140="","",$N140)</f>
        <v/>
      </c>
      <c r="P140" s="61">
        <f>IF(OR('⚙️ BỘ HƠI'!$H$40=0,'⚙️ BỘ HƠI'!$H$2="",$C140="",LEFT($C140,1)="◆"),99999,IF(OR(ISNUMBER(SEARCH('⚙️ BỘ HƠI'!$H$2,$C140)),ISNUMBER(SEARCH($C140,'⚙️ BỘ HƠI'!$H$2))),ROW()-2,99999))</f>
        <v/>
      </c>
      <c r="Q140" s="67" t="inlineStr">
        <is>
          <t>⚠️ HH070439, HH074590, HH080365, HH082575, HH083102</t>
        </is>
      </c>
    </row>
    <row r="141" ht="34.5" customHeight="1">
      <c r="A141" s="45" t="inlineStr">
        <is>
          <t>HH083636</t>
        </is>
      </c>
      <c r="B141" s="45" t="inlineStr">
        <is>
          <t>MAZDA KIA</t>
        </is>
      </c>
      <c r="C141" s="45" t="inlineStr">
        <is>
          <t>JS chưa xoáy</t>
        </is>
      </c>
      <c r="D141" s="45" t="n"/>
      <c r="E141" s="45" t="n"/>
      <c r="F141" s="45" t="n"/>
      <c r="G141" s="45" t="inlineStr">
        <is>
          <t>93.5*97.5*168, lợi 104.5*3.8*0.7</t>
        </is>
      </c>
      <c r="H141" s="45" t="inlineStr">
        <is>
          <t>IZUMI</t>
        </is>
      </c>
      <c r="I141" s="45" t="inlineStr">
        <is>
          <t>Cái</t>
        </is>
      </c>
      <c r="J141" s="66" t="n">
        <v>125000</v>
      </c>
      <c r="K141" s="66" t="n">
        <v>135000</v>
      </c>
      <c r="L141" s="66" t="n">
        <v>145000</v>
      </c>
      <c r="M141" s="54" t="n"/>
      <c r="N141" s="45" t="inlineStr">
        <is>
          <t>Xy lanh Kia JS chưa xoáy (93.5*97.5*168, lợi 104.5*3.8*0.7) S/F - IZUMI</t>
        </is>
      </c>
      <c r="O141" s="61">
        <f>IF($N141="","",$N141)</f>
        <v/>
      </c>
      <c r="P141" s="61">
        <f>IF(OR('⚙️ BỘ HƠI'!$H$40=0,'⚙️ BỘ HƠI'!$H$2="",$C141="",LEFT($C141,1)="◆"),99999,IF(OR(ISNUMBER(SEARCH('⚙️ BỘ HƠI'!$H$2,$C141)),ISNUMBER(SEARCH($C141,'⚙️ BỘ HƠI'!$H$2))),ROW()-2,99999))</f>
        <v/>
      </c>
      <c r="Q141" s="67" t="inlineStr">
        <is>
          <t>⚠️ HH0470, HH080208</t>
        </is>
      </c>
    </row>
    <row r="142" ht="34.5" customHeight="1">
      <c r="A142" s="45" t="inlineStr">
        <is>
          <t>HH081233</t>
        </is>
      </c>
      <c r="B142" s="45" t="inlineStr">
        <is>
          <t>MAZDA KIA</t>
        </is>
      </c>
      <c r="C142" s="45" t="inlineStr">
        <is>
          <t>JS/K2700 phi 94.5</t>
        </is>
      </c>
      <c r="D142" s="45" t="inlineStr">
        <is>
          <t>92</t>
        </is>
      </c>
      <c r="E142" s="45" t="n"/>
      <c r="F142" s="45" t="n"/>
      <c r="G142" s="45" t="inlineStr">
        <is>
          <t>OK65A-10-311</t>
        </is>
      </c>
      <c r="H142" s="45" t="inlineStr">
        <is>
          <t>IZ IKAZU</t>
        </is>
      </c>
      <c r="I142" s="45" t="inlineStr">
        <is>
          <t>Cái</t>
        </is>
      </c>
      <c r="J142" s="66" t="n">
        <v>550000</v>
      </c>
      <c r="K142" s="66" t="n">
        <v>590000</v>
      </c>
      <c r="L142" s="66" t="n">
        <v>630000</v>
      </c>
      <c r="M142" s="54" t="n"/>
      <c r="N142" s="45" t="inlineStr">
        <is>
          <t>Xy lanh Kia JS/K2700 phi 94.5 (OK65A-10-311) - IZ IKAZU</t>
        </is>
      </c>
      <c r="O142" s="61">
        <f>IF($N142="","",$N142)</f>
        <v/>
      </c>
      <c r="P142" s="61">
        <f>IF(OR('⚙️ BỘ HƠI'!$H$40=0,'⚙️ BỘ HƠI'!$H$2="",$C142="",LEFT($C142,1)="◆"),99999,IF(OR(ISNUMBER(SEARCH('⚙️ BỘ HƠI'!$H$2,$C142)),ISNUMBER(SEARCH($C142,'⚙️ BỘ HƠI'!$H$2))),ROW()-2,99999))</f>
        <v/>
      </c>
      <c r="Q142" s="61" t="n"/>
    </row>
    <row r="143" ht="34.5" customHeight="1">
      <c r="A143" s="45" t="inlineStr">
        <is>
          <t>HH084162</t>
        </is>
      </c>
      <c r="B143" s="45" t="inlineStr">
        <is>
          <t>MAZDA KIA</t>
        </is>
      </c>
      <c r="C143" s="45" t="inlineStr">
        <is>
          <t>JS/K2700/94.5</t>
        </is>
      </c>
      <c r="D143" s="45" t="inlineStr">
        <is>
          <t>92</t>
        </is>
      </c>
      <c r="E143" s="45" t="n"/>
      <c r="F143" s="45" t="n"/>
      <c r="G143" s="45" t="n"/>
      <c r="H143" s="45" t="inlineStr">
        <is>
          <t>HENWEIT, L-KI008-00</t>
        </is>
      </c>
      <c r="I143" s="45" t="inlineStr">
        <is>
          <t>Cái</t>
        </is>
      </c>
      <c r="J143" s="66" t="n">
        <v>630000</v>
      </c>
      <c r="K143" s="66" t="n">
        <v>670000</v>
      </c>
      <c r="L143" s="66" t="n">
        <v>720000</v>
      </c>
      <c r="M143" s="54" t="n"/>
      <c r="N143" s="45" t="inlineStr">
        <is>
          <t>Xy lanh Kia JS/ K2700/ 94.5 - HENWEIT, L-KI008-00</t>
        </is>
      </c>
      <c r="O143" s="61">
        <f>IF($N143="","",$N143)</f>
        <v/>
      </c>
      <c r="P143" s="61">
        <f>IF(OR('⚙️ BỘ HƠI'!$H$40=0,'⚙️ BỘ HƠI'!$H$2="",$C143="",LEFT($C143,1)="◆"),99999,IF(OR(ISNUMBER(SEARCH('⚙️ BỘ HƠI'!$H$2,$C143)),ISNUMBER(SEARCH($C143,'⚙️ BỘ HƠI'!$H$2))),ROW()-2,99999))</f>
        <v/>
      </c>
      <c r="Q143" s="61" t="n"/>
    </row>
    <row r="144" ht="34.5" customHeight="1">
      <c r="A144" s="45" t="inlineStr">
        <is>
          <t>HH00742</t>
        </is>
      </c>
      <c r="B144" s="45" t="inlineStr">
        <is>
          <t>MAZDA KIA</t>
        </is>
      </c>
      <c r="C144" s="45" t="inlineStr">
        <is>
          <t>HA/T3000</t>
        </is>
      </c>
      <c r="D144" s="45" t="inlineStr">
        <is>
          <t>95</t>
        </is>
      </c>
      <c r="E144" s="45" t="n"/>
      <c r="F144" s="45" t="n"/>
      <c r="G144" s="45" t="inlineStr">
        <is>
          <t>1363-23-051</t>
        </is>
      </c>
      <c r="H144" s="45" t="inlineStr">
        <is>
          <t>IZUMI</t>
        </is>
      </c>
      <c r="I144" s="45" t="inlineStr">
        <is>
          <t>Cái</t>
        </is>
      </c>
      <c r="J144" s="66" t="n">
        <v>560000</v>
      </c>
      <c r="K144" s="66" t="n">
        <v>590000</v>
      </c>
      <c r="L144" s="66" t="n">
        <v>630000</v>
      </c>
      <c r="M144" s="54" t="n"/>
      <c r="N144" s="45" t="inlineStr">
        <is>
          <t>Xy lanh HA/T3000 (1363-23-051) - IZUMI</t>
        </is>
      </c>
      <c r="O144" s="61">
        <f>IF($N144="","",$N144)</f>
        <v/>
      </c>
      <c r="P144" s="61">
        <f>IF(OR('⚙️ BỘ HƠI'!$H$40=0,'⚙️ BỘ HƠI'!$H$2="",$C144="",LEFT($C144,1)="◆"),99999,IF(OR(ISNUMBER(SEARCH('⚙️ BỘ HƠI'!$H$2,$C144)),ISNUMBER(SEARCH($C144,'⚙️ BỘ HƠI'!$H$2))),ROW()-2,99999))</f>
        <v/>
      </c>
      <c r="Q144" s="61" t="n"/>
    </row>
    <row r="145" ht="34.5" customHeight="1">
      <c r="A145" s="45" t="inlineStr">
        <is>
          <t>HH071893</t>
        </is>
      </c>
      <c r="B145" s="45" t="inlineStr">
        <is>
          <t>MAZDA KIA</t>
        </is>
      </c>
      <c r="C145" s="45" t="inlineStr">
        <is>
          <t>J3</t>
        </is>
      </c>
      <c r="D145" s="45" t="n"/>
      <c r="E145" s="45" t="n"/>
      <c r="F145" s="45" t="n"/>
      <c r="G145" s="45" t="inlineStr">
        <is>
          <t>đường kính 97.1, có lợi</t>
        </is>
      </c>
      <c r="H145" s="45" t="inlineStr">
        <is>
          <t>IZUMI</t>
        </is>
      </c>
      <c r="I145" s="45" t="inlineStr">
        <is>
          <t>Cái</t>
        </is>
      </c>
      <c r="J145" s="66" t="n">
        <v>600000</v>
      </c>
      <c r="K145" s="66" t="n">
        <v>630000</v>
      </c>
      <c r="L145" s="66" t="n">
        <v>700000</v>
      </c>
      <c r="M145" s="54" t="n"/>
      <c r="N145" s="45" t="inlineStr">
        <is>
          <t>Xy lanh J3 (đường kính 97.1, có lợi) / 21111-4X300 - IZUMI</t>
        </is>
      </c>
      <c r="O145" s="61">
        <f>IF($N145="","",$N145)</f>
        <v/>
      </c>
      <c r="P145" s="61">
        <f>IF(OR('⚙️ BỘ HƠI'!$H$40=0,'⚙️ BỘ HƠI'!$H$2="",$C145="",LEFT($C145,1)="◆"),99999,IF(OR(ISNUMBER(SEARCH('⚙️ BỘ HƠI'!$H$2,$C145)),ISNUMBER(SEARCH($C145,'⚙️ BỘ HƠI'!$H$2))),ROW()-2,99999))</f>
        <v/>
      </c>
      <c r="Q145" s="61" t="n"/>
    </row>
    <row r="146" ht="34.5" customHeight="1">
      <c r="A146" s="45" t="inlineStr">
        <is>
          <t>HH084157</t>
        </is>
      </c>
      <c r="B146" s="45" t="inlineStr">
        <is>
          <t>MAZDA KIA</t>
        </is>
      </c>
      <c r="C146" s="45" t="inlineStr">
        <is>
          <t>98/JT/OK75A-10311</t>
        </is>
      </c>
      <c r="D146" s="45" t="inlineStr">
        <is>
          <t>98</t>
        </is>
      </c>
      <c r="E146" s="45" t="n"/>
      <c r="F146" s="45" t="n"/>
      <c r="G146" s="45" t="n"/>
      <c r="H146" s="45" t="inlineStr">
        <is>
          <t>HENWEIT, L-KI004-00</t>
        </is>
      </c>
      <c r="I146" s="45" t="inlineStr">
        <is>
          <t>Cái</t>
        </is>
      </c>
      <c r="J146" s="66" t="n">
        <v>160000</v>
      </c>
      <c r="K146" s="66" t="n">
        <v>170000</v>
      </c>
      <c r="L146" s="66" t="n">
        <v>180000</v>
      </c>
      <c r="M146" s="54" t="n"/>
      <c r="N146" s="45" t="inlineStr">
        <is>
          <t>Xy lanh KIA 98/ JT /OK75A-10311 - HENWEIT, L-KI004-00</t>
        </is>
      </c>
      <c r="O146" s="61">
        <f>IF($N146="","",$N146)</f>
        <v/>
      </c>
      <c r="P146" s="61">
        <f>IF(OR('⚙️ BỘ HƠI'!$H$40=0,'⚙️ BỘ HƠI'!$H$2="",$C146="",LEFT($C146,1)="◆"),99999,IF(OR(ISNUMBER(SEARCH('⚙️ BỘ HƠI'!$H$2,$C146)),ISNUMBER(SEARCH($C146,'⚙️ BỘ HƠI'!$H$2))),ROW()-2,99999))</f>
        <v/>
      </c>
      <c r="Q146" s="67" t="inlineStr">
        <is>
          <t>⚠️ HH083169, HH083170</t>
        </is>
      </c>
    </row>
    <row r="147" ht="34.5" customHeight="1">
      <c r="A147" s="45" t="inlineStr">
        <is>
          <t>HH081234</t>
        </is>
      </c>
      <c r="B147" s="45" t="inlineStr">
        <is>
          <t>MAZDA KIA</t>
        </is>
      </c>
      <c r="C147" s="45" t="inlineStr">
        <is>
          <t>JT</t>
        </is>
      </c>
      <c r="D147" s="45" t="inlineStr">
        <is>
          <t>98</t>
        </is>
      </c>
      <c r="E147" s="45" t="n"/>
      <c r="F147" s="45" t="n"/>
      <c r="G147" s="45" t="inlineStr">
        <is>
          <t>OK75A-10-311</t>
        </is>
      </c>
      <c r="H147" s="45" t="inlineStr">
        <is>
          <t>IZ IKAZU</t>
        </is>
      </c>
      <c r="I147" s="45" t="inlineStr">
        <is>
          <t>Cái</t>
        </is>
      </c>
      <c r="J147" s="66" t="n">
        <v>550000</v>
      </c>
      <c r="K147" s="66" t="n">
        <v>600000</v>
      </c>
      <c r="L147" s="66" t="n">
        <v>650000</v>
      </c>
      <c r="M147" s="54" t="n"/>
      <c r="N147" s="45" t="inlineStr">
        <is>
          <t>Xy lanh Kia JT (OK75A-10-311) - IZ IKAZU</t>
        </is>
      </c>
      <c r="O147" s="61">
        <f>IF($N147="","",$N147)</f>
        <v/>
      </c>
      <c r="P147" s="61">
        <f>IF(OR('⚙️ BỘ HƠI'!$H$40=0,'⚙️ BỘ HƠI'!$H$2="",$C147="",LEFT($C147,1)="◆"),99999,IF(OR(ISNUMBER(SEARCH('⚙️ BỘ HƠI'!$H$2,$C147)),ISNUMBER(SEARCH($C147,'⚙️ BỘ HƠI'!$H$2))),ROW()-2,99999))</f>
        <v/>
      </c>
      <c r="Q147" s="67" t="inlineStr">
        <is>
          <t>⚠️ HH0470, HH080208</t>
        </is>
      </c>
    </row>
    <row r="148" ht="34.5" customHeight="1">
      <c r="A148" s="45" t="inlineStr">
        <is>
          <t>HH080578</t>
        </is>
      </c>
      <c r="B148" s="45" t="inlineStr">
        <is>
          <t>MAZDA KIA</t>
        </is>
      </c>
      <c r="C148" s="45" t="inlineStr">
        <is>
          <t>JT</t>
        </is>
      </c>
      <c r="D148" s="45" t="inlineStr">
        <is>
          <t>98</t>
        </is>
      </c>
      <c r="E148" s="45" t="n"/>
      <c r="F148" s="45" t="n"/>
      <c r="G148" s="45" t="inlineStr">
        <is>
          <t>S/F chưa xoáy, lưng +0.07/0.09</t>
        </is>
      </c>
      <c r="H148" s="45" t="inlineStr">
        <is>
          <t>IZUMI-IKAZU</t>
        </is>
      </c>
      <c r="I148" s="45" t="inlineStr">
        <is>
          <t>Cái</t>
        </is>
      </c>
      <c r="J148" s="66" t="n">
        <v>110000</v>
      </c>
      <c r="K148" s="66" t="n">
        <v>120000</v>
      </c>
      <c r="L148" s="66" t="n">
        <v>130000</v>
      </c>
      <c r="M148" s="54" t="n"/>
      <c r="N148" s="45" t="inlineStr">
        <is>
          <t>Xy lanh Kia JT (S/F chưa xoáy, lưng +0.07/0.09) - IZUMI-IKAZU</t>
        </is>
      </c>
      <c r="O148" s="61">
        <f>IF($N148="","",$N148)</f>
        <v/>
      </c>
      <c r="P148" s="61">
        <f>IF(OR('⚙️ BỘ HƠI'!$H$40=0,'⚙️ BỘ HƠI'!$H$2="",$C148="",LEFT($C148,1)="◆"),99999,IF(OR(ISNUMBER(SEARCH('⚙️ BỘ HƠI'!$H$2,$C148)),ISNUMBER(SEARCH($C148,'⚙️ BỘ HƠI'!$H$2))),ROW()-2,99999))</f>
        <v/>
      </c>
      <c r="Q148" s="61" t="n"/>
    </row>
    <row r="149" ht="34.5" customHeight="1">
      <c r="A149" s="45" t="inlineStr">
        <is>
          <t>HH080198</t>
        </is>
      </c>
      <c r="B149" s="45" t="inlineStr">
        <is>
          <t>MAZDA KIA</t>
        </is>
      </c>
      <c r="C149" s="45" t="inlineStr">
        <is>
          <t>SL/T3500/K3500/K3600</t>
        </is>
      </c>
      <c r="D149" s="45" t="inlineStr">
        <is>
          <t>100</t>
        </is>
      </c>
      <c r="E149" s="45" t="n"/>
      <c r="F149" s="45" t="n"/>
      <c r="G149" s="45" t="inlineStr">
        <is>
          <t>SL01-23-311</t>
        </is>
      </c>
      <c r="H149" s="45" t="inlineStr">
        <is>
          <t>IZ IKAZU</t>
        </is>
      </c>
      <c r="I149" s="45" t="inlineStr">
        <is>
          <t>Cái</t>
        </is>
      </c>
      <c r="J149" s="66" t="n">
        <v>600000</v>
      </c>
      <c r="K149" s="66" t="n">
        <v>650000</v>
      </c>
      <c r="L149" s="66" t="n">
        <v>700000</v>
      </c>
      <c r="M149" s="54" t="n"/>
      <c r="N149" s="45" t="inlineStr">
        <is>
          <t>Xy lanh Mazda SL/T3500/ K3500/ K3600 F/F (SL01-23-311) - IZ IKAZU</t>
        </is>
      </c>
      <c r="O149" s="61">
        <f>IF($N149="","",$N149)</f>
        <v/>
      </c>
      <c r="P149" s="61">
        <f>IF(OR('⚙️ BỘ HƠI'!$H$40=0,'⚙️ BỘ HƠI'!$H$2="",$C149="",LEFT($C149,1)="◆"),99999,IF(OR(ISNUMBER(SEARCH('⚙️ BỘ HƠI'!$H$2,$C149)),ISNUMBER(SEARCH($C149,'⚙️ BỘ HƠI'!$H$2))),ROW()-2,99999))</f>
        <v/>
      </c>
      <c r="Q149" s="67" t="inlineStr">
        <is>
          <t>⚠️ HH070261, HH070438, HH072100, HH079763, HH079953</t>
        </is>
      </c>
    </row>
    <row r="150" ht="34.5" customHeight="1">
      <c r="A150" s="45" t="inlineStr">
        <is>
          <t>HH081284</t>
        </is>
      </c>
      <c r="B150" s="45" t="inlineStr">
        <is>
          <t>MAZDA KIA</t>
        </is>
      </c>
      <c r="C150" s="45" t="inlineStr">
        <is>
          <t>D6DA</t>
        </is>
      </c>
      <c r="D150" s="45" t="inlineStr">
        <is>
          <t>109</t>
        </is>
      </c>
      <c r="E150" s="45" t="n"/>
      <c r="F150" s="45" t="n"/>
      <c r="G150" s="45" t="inlineStr">
        <is>
          <t>phi 109</t>
        </is>
      </c>
      <c r="H150" s="45" t="inlineStr">
        <is>
          <t>IZ IKAZU</t>
        </is>
      </c>
      <c r="I150" s="45" t="inlineStr">
        <is>
          <t>Cái</t>
        </is>
      </c>
      <c r="J150" s="66" t="n">
        <v>1480000</v>
      </c>
      <c r="K150" s="66" t="n">
        <v>1580000</v>
      </c>
      <c r="L150" s="66" t="n">
        <v>1680000</v>
      </c>
      <c r="M150" s="54" t="n"/>
      <c r="N150" s="45" t="inlineStr">
        <is>
          <t>Xy lanh Kia D6DA (phi 109)/ 0K87T-10-311 - IZ IKAZU</t>
        </is>
      </c>
      <c r="O150" s="61">
        <f>IF($N150="","",$N150)</f>
        <v/>
      </c>
      <c r="P150" s="61">
        <f>IF(OR('⚙️ BỘ HƠI'!$H$40=0,'⚙️ BỘ HƠI'!$H$2="",$C150="",LEFT($C150,1)="◆"),99999,IF(OR(ISNUMBER(SEARCH('⚙️ BỘ HƠI'!$H$2,$C150)),ISNUMBER(SEARCH($C150,'⚙️ BỘ HƠI'!$H$2))),ROW()-2,99999))</f>
        <v/>
      </c>
      <c r="Q150" s="67" t="inlineStr">
        <is>
          <t>⚠️ HH070261, HH070438, HH072100, HH079763, HH079953</t>
        </is>
      </c>
    </row>
    <row r="151" ht="34.5" customHeight="1">
      <c r="A151" s="45" t="inlineStr">
        <is>
          <t>HH083103</t>
        </is>
      </c>
      <c r="B151" s="45" t="inlineStr">
        <is>
          <t>MAZDA KIA</t>
        </is>
      </c>
      <c r="C151" s="45" t="inlineStr">
        <is>
          <t>98/JT/OK75A-10311B ZYNP</t>
        </is>
      </c>
      <c r="D151" s="45" t="inlineStr">
        <is>
          <t>98</t>
        </is>
      </c>
      <c r="E151" s="45" t="n"/>
      <c r="F151" s="45" t="n"/>
      <c r="G151" s="45" t="n"/>
      <c r="H151" s="45" t="inlineStr">
        <is>
          <t>NSP</t>
        </is>
      </c>
      <c r="I151" s="45" t="inlineStr">
        <is>
          <t>Cái</t>
        </is>
      </c>
      <c r="J151" s="66" t="n">
        <v>800000</v>
      </c>
      <c r="K151" s="66" t="n">
        <v>900000</v>
      </c>
      <c r="L151" s="66" t="n">
        <v>1000000</v>
      </c>
      <c r="M151" s="54" t="n"/>
      <c r="N151" s="45" t="inlineStr">
        <is>
          <t>Xy lanh KIA 98/ JT /OK75A-10311B ZYNP - NSP</t>
        </is>
      </c>
      <c r="O151" s="61">
        <f>IF($N151="","",$N151)</f>
        <v/>
      </c>
      <c r="P151" s="61">
        <f>IF(OR('⚙️ BỘ HƠI'!$H$40=0,'⚙️ BỘ HƠI'!$H$2="",$C151="",LEFT($C151,1)="◆"),99999,IF(OR(ISNUMBER(SEARCH('⚙️ BỘ HƠI'!$H$2,$C151)),ISNUMBER(SEARCH($C151,'⚙️ BỘ HƠI'!$H$2))),ROW()-2,99999))</f>
        <v/>
      </c>
      <c r="Q151" s="67" t="inlineStr">
        <is>
          <t>⚠️ HH075996, HH077258, HH079954, HH081151, HH20462</t>
        </is>
      </c>
    </row>
    <row r="152" ht="34.5" customHeight="1">
      <c r="A152" s="45" t="inlineStr">
        <is>
          <t>HH00743</t>
        </is>
      </c>
      <c r="B152" s="45" t="inlineStr">
        <is>
          <t>MAZDA KIA</t>
        </is>
      </c>
      <c r="C152" s="45" t="inlineStr">
        <is>
          <t>TF/T4000</t>
        </is>
      </c>
      <c r="D152" s="45" t="inlineStr">
        <is>
          <t>105.5</t>
        </is>
      </c>
      <c r="E152" s="45" t="n"/>
      <c r="F152" s="45" t="n"/>
      <c r="G152" s="45" t="inlineStr">
        <is>
          <t>TFYO-10-311</t>
        </is>
      </c>
      <c r="H152" s="45" t="inlineStr">
        <is>
          <t>IZUMI</t>
        </is>
      </c>
      <c r="I152" s="45" t="inlineStr">
        <is>
          <t>Cái</t>
        </is>
      </c>
      <c r="J152" s="54" t="n"/>
      <c r="K152" s="66" t="n">
        <v>600000</v>
      </c>
      <c r="L152" s="66" t="n">
        <v>650000</v>
      </c>
      <c r="M152" s="54" t="n"/>
      <c r="N152" s="45" t="inlineStr">
        <is>
          <t>Xy lanh Mazda TF/T4000 F/F đời hoàn thiện (TFYO-10-311) - IZUMI</t>
        </is>
      </c>
      <c r="O152" s="61">
        <f>IF($N152="","",$N152)</f>
        <v/>
      </c>
      <c r="P152" s="61">
        <f>IF(OR('⚙️ BỘ HƠI'!$H$40=0,'⚙️ BỘ HƠI'!$H$2="",$C152="",LEFT($C152,1)="◆"),99999,IF(OR(ISNUMBER(SEARCH('⚙️ BỘ HƠI'!$H$2,$C152)),ISNUMBER(SEARCH($C152,'⚙️ BỘ HƠI'!$H$2))),ROW()-2,99999))</f>
        <v/>
      </c>
      <c r="Q152" s="67" t="inlineStr">
        <is>
          <t>⚠️ HH070265, HH070433, HH078917, HH079770</t>
        </is>
      </c>
    </row>
    <row r="153" ht="34.5" customHeight="1">
      <c r="A153" s="45" t="n"/>
      <c r="B153" s="63" t="inlineStr">
        <is>
          <t>◆  KOMATSU   (55 sản phẩm)</t>
        </is>
      </c>
      <c r="C153" s="45" t="n"/>
      <c r="D153" s="45" t="n"/>
      <c r="E153" s="45" t="n"/>
      <c r="F153" s="45" t="n"/>
      <c r="G153" s="45" t="n"/>
      <c r="H153" s="45" t="n"/>
      <c r="I153" s="45" t="n"/>
      <c r="J153" s="54" t="n"/>
      <c r="K153" s="54" t="n"/>
      <c r="L153" s="54" t="n"/>
      <c r="M153" s="54" t="n"/>
      <c r="N153" s="45" t="n"/>
      <c r="O153" s="61">
        <f>IF($N153="","",$N153)</f>
        <v/>
      </c>
      <c r="P153" s="61">
        <f>IF(OR('⚙️ BỘ HƠI'!$H$40=0,'⚙️ BỘ HƠI'!$H$2="",$C153="",LEFT($C153,1)="◆"),99999,IF(OR(ISNUMBER(SEARCH('⚙️ BỘ HƠI'!$H$2,$C153)),ISNUMBER(SEARCH($C153,'⚙️ BỘ HƠI'!$H$2))),ROW()-2,99999))</f>
        <v/>
      </c>
      <c r="Q153" s="67" t="inlineStr">
        <is>
          <t>⚠️ HH0467, HH070453, HH072678</t>
        </is>
      </c>
    </row>
    <row r="154" ht="34.5" customHeight="1">
      <c r="A154" s="45" t="inlineStr">
        <is>
          <t>HH070333</t>
        </is>
      </c>
      <c r="B154" s="45" t="inlineStr">
        <is>
          <t>KOMATSU</t>
        </is>
      </c>
      <c r="C154" s="45" t="inlineStr">
        <is>
          <t>4D92</t>
        </is>
      </c>
      <c r="D154" s="45" t="inlineStr">
        <is>
          <t>92</t>
        </is>
      </c>
      <c r="E154" s="45" t="inlineStr">
        <is>
          <t>4</t>
        </is>
      </c>
      <c r="F154" s="45" t="n"/>
      <c r="G154" s="45" t="n"/>
      <c r="H154" s="45" t="inlineStr">
        <is>
          <t>IZUMI</t>
        </is>
      </c>
      <c r="I154" s="45" t="inlineStr">
        <is>
          <t>Cái</t>
        </is>
      </c>
      <c r="J154" s="66" t="n">
        <v>950000</v>
      </c>
      <c r="K154" s="66" t="n">
        <v>1000000</v>
      </c>
      <c r="L154" s="66" t="n">
        <v>1100000</v>
      </c>
      <c r="M154" s="54" t="n"/>
      <c r="N154" s="45" t="inlineStr">
        <is>
          <t>Xy lanh 4D92 - IZUMI</t>
        </is>
      </c>
      <c r="O154" s="61">
        <f>IF($N154="","",$N154)</f>
        <v/>
      </c>
      <c r="P154" s="61">
        <f>IF(OR('⚙️ BỘ HƠI'!$H$40=0,'⚙️ BỘ HƠI'!$H$2="",$C154="",LEFT($C154,1)="◆"),99999,IF(OR(ISNUMBER(SEARCH('⚙️ BỘ HƠI'!$H$2,$C154)),ISNUMBER(SEARCH($C154,'⚙️ BỘ HƠI'!$H$2))),ROW()-2,99999))</f>
        <v/>
      </c>
      <c r="Q154" s="67" t="inlineStr">
        <is>
          <t>⚠️ HH0468, HH0469, HH072101</t>
        </is>
      </c>
    </row>
    <row r="155" ht="34.5" customHeight="1">
      <c r="A155" s="45" t="inlineStr">
        <is>
          <t>HH081782</t>
        </is>
      </c>
      <c r="B155" s="45" t="inlineStr">
        <is>
          <t>KOMATSU</t>
        </is>
      </c>
      <c r="C155" s="45" t="inlineStr">
        <is>
          <t>4D92//FF</t>
        </is>
      </c>
      <c r="D155" s="45" t="inlineStr">
        <is>
          <t>92</t>
        </is>
      </c>
      <c r="E155" s="45" t="inlineStr">
        <is>
          <t>4</t>
        </is>
      </c>
      <c r="F155" s="45" t="n"/>
      <c r="G155" s="45" t="inlineStr">
        <is>
          <t>6140-21-2211</t>
        </is>
      </c>
      <c r="H155" s="45" t="inlineStr">
        <is>
          <t>IZ IKAZU</t>
        </is>
      </c>
      <c r="I155" s="45" t="inlineStr">
        <is>
          <t>Cái</t>
        </is>
      </c>
      <c r="J155" s="66" t="n">
        <v>950000</v>
      </c>
      <c r="K155" s="66" t="n">
        <v>1000000</v>
      </c>
      <c r="L155" s="66" t="n">
        <v>1100000</v>
      </c>
      <c r="M155" s="54" t="n"/>
      <c r="N155" s="45" t="inlineStr">
        <is>
          <t>Xy lanh 4D92/ 6140-21-2211/ FF - IZ IKAZU</t>
        </is>
      </c>
      <c r="O155" s="61">
        <f>IF($N155="","",$N155)</f>
        <v/>
      </c>
      <c r="P155" s="61">
        <f>IF(OR('⚙️ BỘ HƠI'!$H$40=0,'⚙️ BỘ HƠI'!$H$2="",$C155="",LEFT($C155,1)="◆"),99999,IF(OR(ISNUMBER(SEARCH('⚙️ BỘ HƠI'!$H$2,$C155)),ISNUMBER(SEARCH($C155,'⚙️ BỘ HƠI'!$H$2))),ROW()-2,99999))</f>
        <v/>
      </c>
      <c r="Q155" s="67" t="inlineStr">
        <is>
          <t>⚠️ HH070439, HH074590, HH080365, HH082575, HH083102</t>
        </is>
      </c>
    </row>
    <row r="156" ht="34.5" customHeight="1">
      <c r="A156" s="45" t="inlineStr">
        <is>
          <t>HH078670</t>
        </is>
      </c>
      <c r="B156" s="45" t="inlineStr">
        <is>
          <t>KOMATSU</t>
        </is>
      </c>
      <c r="C156" s="45" t="inlineStr">
        <is>
          <t>Yan 4D94E</t>
        </is>
      </c>
      <c r="D156" s="45" t="inlineStr">
        <is>
          <t>94</t>
        </is>
      </c>
      <c r="E156" s="45" t="n"/>
      <c r="F156" s="45" t="n"/>
      <c r="G156" s="45" t="inlineStr">
        <is>
          <t>99</t>
        </is>
      </c>
      <c r="H156" s="45" t="inlineStr">
        <is>
          <t>IZUMI IKAZU</t>
        </is>
      </c>
      <c r="I156" s="45" t="inlineStr">
        <is>
          <t>Cái</t>
        </is>
      </c>
      <c r="J156" s="66" t="n">
        <v>140000</v>
      </c>
      <c r="K156" s="66" t="n">
        <v>150000</v>
      </c>
      <c r="L156" s="66" t="n">
        <v>160000</v>
      </c>
      <c r="M156" s="54" t="n"/>
      <c r="N156" s="45" t="inlineStr">
        <is>
          <t>Xy lanh Yan 4D94E (99) S/F, 93*99*190, 4TNE94/4TNV94/4D95 - IZUMI IKAZU</t>
        </is>
      </c>
      <c r="O156" s="61">
        <f>IF($N156="","",$N156)</f>
        <v/>
      </c>
      <c r="P156" s="61">
        <f>IF(OR('⚙️ BỘ HƠI'!$H$40=0,'⚙️ BỘ HƠI'!$H$2="",$C156="",LEFT($C156,1)="◆"),99999,IF(OR(ISNUMBER(SEARCH('⚙️ BỘ HƠI'!$H$2,$C156)),ISNUMBER(SEARCH($C156,'⚙️ BỘ HƠI'!$H$2))),ROW()-2,99999))</f>
        <v/>
      </c>
      <c r="Q156" s="67" t="inlineStr">
        <is>
          <t>⚠️ HH083169, HH083170</t>
        </is>
      </c>
    </row>
    <row r="157" ht="34.5" customHeight="1">
      <c r="A157" s="45" t="inlineStr">
        <is>
          <t>HH070261</t>
        </is>
      </c>
      <c r="B157" s="45" t="inlineStr">
        <is>
          <t>KOMATSU</t>
        </is>
      </c>
      <c r="C157" s="45" t="inlineStr">
        <is>
          <t>4D95/6D95</t>
        </is>
      </c>
      <c r="D157" s="45" t="inlineStr">
        <is>
          <t>95</t>
        </is>
      </c>
      <c r="E157" s="45" t="inlineStr">
        <is>
          <t>4</t>
        </is>
      </c>
      <c r="F157" s="45" t="n"/>
      <c r="G157" s="45" t="inlineStr">
        <is>
          <t>6207-21-2110 / 6207-21-2120</t>
        </is>
      </c>
      <c r="H157" s="45" t="inlineStr">
        <is>
          <t>IZUMI</t>
        </is>
      </c>
      <c r="I157" s="45" t="inlineStr">
        <is>
          <t>Cái</t>
        </is>
      </c>
      <c r="J157" s="45" t="n"/>
      <c r="K157" s="45" t="n"/>
      <c r="L157" s="45" t="n"/>
      <c r="M157" s="45" t="n"/>
      <c r="N157" s="45" t="inlineStr">
        <is>
          <t>Xy lanh 4D95/6D95 F/F (6207-21-2110 / 6207-21-2120) - IZUMI</t>
        </is>
      </c>
      <c r="O157" s="61">
        <f>IF($N157="","",$N157)</f>
        <v/>
      </c>
      <c r="P157" s="61">
        <f>IF(OR('⚙️ BỘ HƠI'!$H$40=0,'⚙️ BỘ HƠI'!$H$2="",$C157="",LEFT($C157,1)="◆"),99999,IF(OR(ISNUMBER(SEARCH('⚙️ BỘ HƠI'!$H$2,$C157)),ISNUMBER(SEARCH($C157,'⚙️ BỘ HƠI'!$H$2))),ROW()-2,99999))</f>
        <v/>
      </c>
      <c r="Q157" s="61" t="n"/>
    </row>
    <row r="158" ht="34.5" customHeight="1">
      <c r="A158" s="45" t="inlineStr">
        <is>
          <t>HH082113</t>
        </is>
      </c>
      <c r="B158" s="45" t="inlineStr">
        <is>
          <t>KOMATSU</t>
        </is>
      </c>
      <c r="C158" s="45" t="inlineStr">
        <is>
          <t>6D95/4D95</t>
        </is>
      </c>
      <c r="D158" s="45" t="inlineStr">
        <is>
          <t>95</t>
        </is>
      </c>
      <c r="E158" s="45" t="inlineStr">
        <is>
          <t>6</t>
        </is>
      </c>
      <c r="F158" s="45" t="n"/>
      <c r="G158" s="45" t="n"/>
      <c r="H158" s="45" t="inlineStr">
        <is>
          <t>NICE IN</t>
        </is>
      </c>
      <c r="I158" s="45" t="inlineStr">
        <is>
          <t>Cái</t>
        </is>
      </c>
      <c r="J158" s="54" t="n"/>
      <c r="K158" s="54" t="n"/>
      <c r="L158" s="54" t="n"/>
      <c r="M158" s="54" t="n"/>
      <c r="N158" s="45" t="inlineStr">
        <is>
          <t>Xy lanh 6D95/ 4D95 S/F - NICE IN</t>
        </is>
      </c>
      <c r="O158" s="61">
        <f>IF($N158="","",$N158)</f>
        <v/>
      </c>
      <c r="P158" s="61">
        <f>IF(OR('⚙️ BỘ HƠI'!$H$40=0,'⚙️ BỘ HƠI'!$H$2="",$C158="",LEFT($C158,1)="◆"),99999,IF(OR(ISNUMBER(SEARCH('⚙️ BỘ HƠI'!$H$2,$C158)),ISNUMBER(SEARCH($C158,'⚙️ BỘ HƠI'!$H$2))),ROW()-2,99999))</f>
        <v/>
      </c>
      <c r="Q158" s="61" t="n"/>
    </row>
    <row r="159" ht="34.5" customHeight="1">
      <c r="A159" s="45" t="inlineStr">
        <is>
          <t>HH20447</t>
        </is>
      </c>
      <c r="B159" s="45" t="inlineStr">
        <is>
          <t>KOMATSU</t>
        </is>
      </c>
      <c r="C159" s="45" t="inlineStr">
        <is>
          <t>6D95/4D95</t>
        </is>
      </c>
      <c r="D159" s="45" t="inlineStr">
        <is>
          <t>95</t>
        </is>
      </c>
      <c r="E159" s="45" t="inlineStr">
        <is>
          <t>6</t>
        </is>
      </c>
      <c r="F159" s="45" t="n"/>
      <c r="G159" s="45" t="inlineStr">
        <is>
          <t>117001/6207-21-2111</t>
        </is>
      </c>
      <c r="H159" s="45" t="inlineStr">
        <is>
          <t>NSP</t>
        </is>
      </c>
      <c r="I159" s="45" t="inlineStr">
        <is>
          <t>Cái</t>
        </is>
      </c>
      <c r="J159" s="66" t="n">
        <v>320000</v>
      </c>
      <c r="K159" s="66" t="n">
        <v>340000</v>
      </c>
      <c r="L159" s="66" t="n">
        <v>350000</v>
      </c>
      <c r="M159" s="54" t="n"/>
      <c r="N159" s="45" t="inlineStr">
        <is>
          <t>Xy lanh 6D95/4D95 (117001/6207-21-2111) bán hoàn thiện S/F - NSP</t>
        </is>
      </c>
      <c r="O159" s="61">
        <f>IF($N159="","",$N159)</f>
        <v/>
      </c>
      <c r="P159" s="61">
        <f>IF(OR('⚙️ BỘ HƠI'!$H$40=0,'⚙️ BỘ HƠI'!$H$2="",$C159="",LEFT($C159,1)="◆"),99999,IF(OR(ISNUMBER(SEARCH('⚙️ BỘ HƠI'!$H$2,$C159)),ISNUMBER(SEARCH($C159,'⚙️ BỘ HƠI'!$H$2))),ROW()-2,99999))</f>
        <v/>
      </c>
      <c r="Q159" s="61" t="n"/>
    </row>
    <row r="160" ht="34.5" customHeight="1">
      <c r="A160" s="45" t="inlineStr">
        <is>
          <t>HH072100</t>
        </is>
      </c>
      <c r="B160" s="45" t="inlineStr">
        <is>
          <t>KOMATSU</t>
        </is>
      </c>
      <c r="C160" s="45" t="inlineStr">
        <is>
          <t>6D95/4D95 lưng ngoài 99</t>
        </is>
      </c>
      <c r="D160" s="45" t="inlineStr">
        <is>
          <t>95</t>
        </is>
      </c>
      <c r="E160" s="45" t="inlineStr">
        <is>
          <t>6</t>
        </is>
      </c>
      <c r="F160" s="45" t="n"/>
      <c r="G160" s="45" t="n"/>
      <c r="H160" s="45" t="inlineStr">
        <is>
          <t>IZUMI</t>
        </is>
      </c>
      <c r="I160" s="45" t="inlineStr">
        <is>
          <t>Cái</t>
        </is>
      </c>
      <c r="J160" s="54" t="n"/>
      <c r="K160" s="54" t="n"/>
      <c r="L160" s="54" t="n"/>
      <c r="M160" s="54" t="n"/>
      <c r="N160" s="45" t="inlineStr">
        <is>
          <t>Xy lanh 6D95/ 4D95 S/F lưng ngoài 99 - IZUMI</t>
        </is>
      </c>
      <c r="O160" s="61">
        <f>IF($N160="","",$N160)</f>
        <v/>
      </c>
      <c r="P160" s="61">
        <f>IF(OR('⚙️ BỘ HƠI'!$H$40=0,'⚙️ BỘ HƠI'!$H$2="",$C160="",LEFT($C160,1)="◆"),99999,IF(OR(ISNUMBER(SEARCH('⚙️ BỘ HƠI'!$H$2,$C160)),ISNUMBER(SEARCH($C160,'⚙️ BỘ HƠI'!$H$2))),ROW()-2,99999))</f>
        <v/>
      </c>
      <c r="Q160" s="61" t="n"/>
    </row>
    <row r="161" ht="34.5" customHeight="1">
      <c r="A161" s="45" t="inlineStr">
        <is>
          <t>HH079953</t>
        </is>
      </c>
      <c r="B161" s="45" t="inlineStr">
        <is>
          <t>KOMATSU</t>
        </is>
      </c>
      <c r="C161" s="45" t="inlineStr">
        <is>
          <t>6D95/4D95/S6D95/S4D95</t>
        </is>
      </c>
      <c r="D161" s="45" t="inlineStr">
        <is>
          <t>95</t>
        </is>
      </c>
      <c r="E161" s="45" t="inlineStr">
        <is>
          <t>6</t>
        </is>
      </c>
      <c r="F161" s="45" t="n"/>
      <c r="G161" s="45" t="n"/>
      <c r="H161" s="45" t="inlineStr">
        <is>
          <t>GARIMA</t>
        </is>
      </c>
      <c r="I161" s="45" t="inlineStr">
        <is>
          <t>Cái</t>
        </is>
      </c>
      <c r="J161" s="66" t="n">
        <v>1140000</v>
      </c>
      <c r="K161" s="66" t="n">
        <v>1200000</v>
      </c>
      <c r="L161" s="66" t="n">
        <v>1260000</v>
      </c>
      <c r="M161" s="54" t="n"/>
      <c r="N161" s="45" t="inlineStr">
        <is>
          <t>Xy lanh 6D95 / 4D95/ S6D95/ S4D95 hoàn thiện NPR - GARIMA</t>
        </is>
      </c>
      <c r="O161" s="61">
        <f>IF($N161="","",$N161)</f>
        <v/>
      </c>
      <c r="P161" s="61">
        <f>IF(OR('⚙️ BỘ HƠI'!$H$40=0,'⚙️ BỘ HƠI'!$H$2="",$C161="",LEFT($C161,1)="◆"),99999,IF(OR(ISNUMBER(SEARCH('⚙️ BỘ HƠI'!$H$2,$C161)),ISNUMBER(SEARCH($C161,'⚙️ BỘ HƠI'!$H$2))),ROW()-2,99999))</f>
        <v/>
      </c>
      <c r="Q161" s="61" t="n"/>
    </row>
    <row r="162" ht="34.5" customHeight="1">
      <c r="A162" s="45" t="inlineStr">
        <is>
          <t>HH20468</t>
        </is>
      </c>
      <c r="B162" s="45" t="inlineStr">
        <is>
          <t>KOMATSU</t>
        </is>
      </c>
      <c r="C162" s="45" t="inlineStr">
        <is>
          <t>6D95L/4D95L</t>
        </is>
      </c>
      <c r="D162" s="45" t="n"/>
      <c r="E162" s="45" t="inlineStr">
        <is>
          <t>6</t>
        </is>
      </c>
      <c r="F162" s="45" t="n"/>
      <c r="G162" s="45" t="inlineStr">
        <is>
          <t>117001</t>
        </is>
      </c>
      <c r="H162" s="45" t="inlineStr">
        <is>
          <t>NSP</t>
        </is>
      </c>
      <c r="I162" s="45" t="inlineStr">
        <is>
          <t>Cái</t>
        </is>
      </c>
      <c r="J162" s="66" t="n">
        <v>320000</v>
      </c>
      <c r="K162" s="66" t="n">
        <v>340000</v>
      </c>
      <c r="L162" s="66" t="n">
        <v>350000</v>
      </c>
      <c r="M162" s="54" t="n"/>
      <c r="N162" s="45" t="inlineStr">
        <is>
          <t>Xy lanh 6D95L/4D95L (117001) hoàn thiện ĐK 95mm - NSP</t>
        </is>
      </c>
      <c r="O162" s="61">
        <f>IF($N162="","",$N162)</f>
        <v/>
      </c>
      <c r="P162" s="61">
        <f>IF(OR('⚙️ BỘ HƠI'!$H$40=0,'⚙️ BỘ HƠI'!$H$2="",$C162="",LEFT($C162,1)="◆"),99999,IF(OR(ISNUMBER(SEARCH('⚙️ BỘ HƠI'!$H$2,$C162)),ISNUMBER(SEARCH($C162,'⚙️ BỘ HƠI'!$H$2))),ROW()-2,99999))</f>
        <v/>
      </c>
      <c r="Q162" s="61" t="n"/>
    </row>
    <row r="163" ht="34.5" customHeight="1">
      <c r="A163" s="45" t="inlineStr">
        <is>
          <t>HH079763</t>
        </is>
      </c>
      <c r="B163" s="45" t="inlineStr">
        <is>
          <t>KOMATSU</t>
        </is>
      </c>
      <c r="C163" s="45" t="inlineStr">
        <is>
          <t>Kom 4D95/6D95/S6D95/S4D95</t>
        </is>
      </c>
      <c r="D163" s="45" t="inlineStr">
        <is>
          <t>95</t>
        </is>
      </c>
      <c r="E163" s="45" t="n"/>
      <c r="F163" s="45" t="n"/>
      <c r="G163" s="45" t="n"/>
      <c r="H163" s="45" t="inlineStr">
        <is>
          <t>IZ IKAZU</t>
        </is>
      </c>
      <c r="I163" s="45" t="inlineStr">
        <is>
          <t>Cái</t>
        </is>
      </c>
      <c r="J163" s="66" t="n">
        <v>870000</v>
      </c>
      <c r="K163" s="66" t="n">
        <v>920000</v>
      </c>
      <c r="L163" s="66" t="n">
        <v>980000</v>
      </c>
      <c r="M163" s="54" t="n"/>
      <c r="N163" s="45" t="inlineStr">
        <is>
          <t>Xy lanh Kom 4D95/6D95/S6D95/S4D95 F/F  hoàn thiện - IZ IKAZU</t>
        </is>
      </c>
      <c r="O163" s="61">
        <f>IF($N163="","",$N163)</f>
        <v/>
      </c>
      <c r="P163" s="61">
        <f>IF(OR('⚙️ BỘ HƠI'!$H$40=0,'⚙️ BỘ HƠI'!$H$2="",$C163="",LEFT($C163,1)="◆"),99999,IF(OR(ISNUMBER(SEARCH('⚙️ BỘ HƠI'!$H$2,$C163)),ISNUMBER(SEARCH($C163,'⚙️ BỘ HƠI'!$H$2))),ROW()-2,99999))</f>
        <v/>
      </c>
      <c r="Q163" s="67" t="inlineStr">
        <is>
          <t>⚠️ HH071879, HH078670</t>
        </is>
      </c>
    </row>
    <row r="164" ht="34.5" customHeight="1">
      <c r="A164" s="45" t="inlineStr">
        <is>
          <t>HH070438</t>
        </is>
      </c>
      <c r="B164" s="45" t="inlineStr">
        <is>
          <t>KOMATSU</t>
        </is>
      </c>
      <c r="C164" s="45" t="inlineStr">
        <is>
          <t>Kom 6D95/4D95, chưa xoáy, S6D95/S4D95</t>
        </is>
      </c>
      <c r="D164" s="45" t="inlineStr">
        <is>
          <t>95</t>
        </is>
      </c>
      <c r="E164" s="45" t="n"/>
      <c r="F164" s="45" t="n"/>
      <c r="G164" s="45" t="n"/>
      <c r="H164" s="45" t="inlineStr">
        <is>
          <t>IZUMI-IKAZU</t>
        </is>
      </c>
      <c r="I164" s="45" t="inlineStr">
        <is>
          <t>Cái</t>
        </is>
      </c>
      <c r="J164" s="66" t="n">
        <v>130000</v>
      </c>
      <c r="K164" s="66" t="n">
        <v>140000</v>
      </c>
      <c r="L164" s="66" t="n">
        <v>150000</v>
      </c>
      <c r="M164" s="54" t="n"/>
      <c r="N164" s="45" t="inlineStr">
        <is>
          <t>Xy lanh Kom 6D95/4D95, S/F chưa xoáy, S6D95/S4D95 - IZUMI-IKAZU</t>
        </is>
      </c>
      <c r="O164" s="61">
        <f>IF($N164="","",$N164)</f>
        <v/>
      </c>
      <c r="P164" s="61">
        <f>IF(OR('⚙️ BỘ HƠI'!$H$40=0,'⚙️ BỘ HƠI'!$H$2="",$C164="",LEFT($C164,1)="◆"),99999,IF(OR(ISNUMBER(SEARCH('⚙️ BỘ HƠI'!$H$2,$C164)),ISNUMBER(SEARCH($C164,'⚙️ BỘ HƠI'!$H$2))),ROW()-2,99999))</f>
        <v/>
      </c>
      <c r="Q164" s="61" t="n"/>
    </row>
    <row r="165" ht="34.5" customHeight="1">
      <c r="A165" s="45" t="inlineStr">
        <is>
          <t>HH080706</t>
        </is>
      </c>
      <c r="B165" s="45" t="inlineStr">
        <is>
          <t>KOMATSU</t>
        </is>
      </c>
      <c r="C165" s="45" t="inlineStr">
        <is>
          <t>Kom 6D95/4D95/S6D95/S4D95, lưng ngoài 99</t>
        </is>
      </c>
      <c r="D165" s="45" t="inlineStr">
        <is>
          <t>95</t>
        </is>
      </c>
      <c r="E165" s="45" t="n"/>
      <c r="F165" s="45" t="n"/>
      <c r="G165" s="45" t="n"/>
      <c r="H165" s="45" t="inlineStr">
        <is>
          <t>IZ IKAZU</t>
        </is>
      </c>
      <c r="I165" s="45" t="inlineStr">
        <is>
          <t>Cái</t>
        </is>
      </c>
      <c r="J165" s="66" t="n">
        <v>135000</v>
      </c>
      <c r="K165" s="66" t="n">
        <v>145000</v>
      </c>
      <c r="L165" s="66" t="n">
        <v>155000</v>
      </c>
      <c r="M165" s="54" t="n"/>
      <c r="N165" s="45" t="inlineStr">
        <is>
          <t>Xy lanh Kom 6D95/ 4D95/ S6D95/ S4D95, S/F lưng ngoài 99 - IZ IKAZU</t>
        </is>
      </c>
      <c r="O165" s="61">
        <f>IF($N165="","",$N165)</f>
        <v/>
      </c>
      <c r="P165" s="61">
        <f>IF(OR('⚙️ BỘ HƠI'!$H$40=0,'⚙️ BỘ HƠI'!$H$2="",$C165="",LEFT($C165,1)="◆"),99999,IF(OR(ISNUMBER(SEARCH('⚙️ BỘ HƠI'!$H$2,$C165)),ISNUMBER(SEARCH($C165,'⚙️ BỘ HƠI'!$H$2))),ROW()-2,99999))</f>
        <v/>
      </c>
      <c r="Q165" s="61" t="n"/>
    </row>
    <row r="166" ht="34.5" customHeight="1">
      <c r="A166" s="45" t="inlineStr">
        <is>
          <t>HH081151</t>
        </is>
      </c>
      <c r="B166" s="45" t="inlineStr">
        <is>
          <t>KOMATSU</t>
        </is>
      </c>
      <c r="C166" s="45" t="inlineStr">
        <is>
          <t>6D102/4D102, ngoài 105, S6D102/S4D102/6BT/4BT</t>
        </is>
      </c>
      <c r="D166" s="45" t="inlineStr">
        <is>
          <t>102</t>
        </is>
      </c>
      <c r="E166" s="45" t="inlineStr">
        <is>
          <t>6</t>
        </is>
      </c>
      <c r="F166" s="45" t="n"/>
      <c r="G166" s="45" t="n"/>
      <c r="H166" s="45" t="inlineStr">
        <is>
          <t>IZ IKAZU</t>
        </is>
      </c>
      <c r="I166" s="45" t="inlineStr">
        <is>
          <t>Cái</t>
        </is>
      </c>
      <c r="J166" s="66" t="n">
        <v>130000</v>
      </c>
      <c r="K166" s="66" t="n">
        <v>140000</v>
      </c>
      <c r="L166" s="66" t="n">
        <v>150000</v>
      </c>
      <c r="M166" s="54" t="n"/>
      <c r="N166" s="45" t="inlineStr">
        <is>
          <t>Xy lanh 6D102/4D102, S/F ngoài 105, S6D102/S4D102/6BT/4BT - IZ IKAZU</t>
        </is>
      </c>
      <c r="O166" s="61">
        <f>IF($N166="","",$N166)</f>
        <v/>
      </c>
      <c r="P166" s="61">
        <f>IF(OR('⚙️ BỘ HƠI'!$H$40=0,'⚙️ BỘ HƠI'!$H$2="",$C166="",LEFT($C166,1)="◆"),99999,IF(OR(ISNUMBER(SEARCH('⚙️ BỘ HƠI'!$H$2,$C166)),ISNUMBER(SEARCH($C166,'⚙️ BỘ HƠI'!$H$2))),ROW()-2,99999))</f>
        <v/>
      </c>
      <c r="Q166" s="61" t="n"/>
    </row>
    <row r="167" ht="34.5" customHeight="1">
      <c r="A167" s="45" t="inlineStr">
        <is>
          <t>HH082192</t>
        </is>
      </c>
      <c r="B167" s="45" t="inlineStr">
        <is>
          <t>KOMATSU</t>
        </is>
      </c>
      <c r="C167" s="45" t="inlineStr">
        <is>
          <t>6D102/4D102/6BT/4BT</t>
        </is>
      </c>
      <c r="D167" s="45" t="inlineStr">
        <is>
          <t>102</t>
        </is>
      </c>
      <c r="E167" s="45" t="inlineStr">
        <is>
          <t>6</t>
        </is>
      </c>
      <c r="F167" s="45" t="n"/>
      <c r="G167" s="45" t="inlineStr">
        <is>
          <t>104.5</t>
        </is>
      </c>
      <c r="H167" s="45" t="inlineStr">
        <is>
          <t>IZ IKAZU</t>
        </is>
      </c>
      <c r="I167" s="45" t="inlineStr">
        <is>
          <t>Cái</t>
        </is>
      </c>
      <c r="J167" s="66" t="n">
        <v>130000</v>
      </c>
      <c r="K167" s="66" t="n">
        <v>140000</v>
      </c>
      <c r="L167" s="66" t="n">
        <v>150000</v>
      </c>
      <c r="M167" s="54" t="n"/>
      <c r="N167" s="45" t="inlineStr">
        <is>
          <t>Xy lanh 6D102/4D102/6BT/4BT S/F (104.5) - IZ IKAZU</t>
        </is>
      </c>
      <c r="O167" s="61">
        <f>IF($N167="","",$N167)</f>
        <v/>
      </c>
      <c r="P167" s="61">
        <f>IF(OR('⚙️ BỘ HƠI'!$H$40=0,'⚙️ BỘ HƠI'!$H$2="",$C167="",LEFT($C167,1)="◆"),99999,IF(OR(ISNUMBER(SEARCH('⚙️ BỘ HƠI'!$H$2,$C167)),ISNUMBER(SEARCH($C167,'⚙️ BỘ HƠI'!$H$2))),ROW()-2,99999))</f>
        <v/>
      </c>
      <c r="Q167" s="61" t="n"/>
    </row>
    <row r="168" ht="34.5" customHeight="1">
      <c r="A168" s="45" t="inlineStr">
        <is>
          <t>HH070315</t>
        </is>
      </c>
      <c r="B168" s="45" t="inlineStr">
        <is>
          <t>KOMATSU</t>
        </is>
      </c>
      <c r="C168" s="45" t="inlineStr">
        <is>
          <t>6D102/4D102/6BT/4BT</t>
        </is>
      </c>
      <c r="D168" s="45" t="inlineStr">
        <is>
          <t>102</t>
        </is>
      </c>
      <c r="E168" s="45" t="inlineStr">
        <is>
          <t>6</t>
        </is>
      </c>
      <c r="F168" s="45" t="n"/>
      <c r="G168" s="45" t="inlineStr">
        <is>
          <t>tiêu chuẩn, lưng 104.5</t>
        </is>
      </c>
      <c r="H168" s="45" t="inlineStr">
        <is>
          <t>IZUMI</t>
        </is>
      </c>
      <c r="I168" s="45" t="inlineStr">
        <is>
          <t>Cái</t>
        </is>
      </c>
      <c r="J168" s="66" t="n">
        <v>130000</v>
      </c>
      <c r="K168" s="66" t="n">
        <v>140000</v>
      </c>
      <c r="L168" s="66" t="n">
        <v>150000</v>
      </c>
      <c r="M168" s="54" t="n"/>
      <c r="N168" s="45" t="inlineStr">
        <is>
          <t>Xy lanh 6D102/4D102/6BT/4BT S/F (tiêu chuẩn, lưng 104.5) 6736-29-2110 - IZUMI</t>
        </is>
      </c>
      <c r="O168" s="61">
        <f>IF($N168="","",$N168)</f>
        <v/>
      </c>
      <c r="P168" s="61">
        <f>IF(OR('⚙️ BỘ HƠI'!$H$40=0,'⚙️ BỘ HƠI'!$H$2="",$C168="",LEFT($C168,1)="◆"),99999,IF(OR(ISNUMBER(SEARCH('⚙️ BỘ HƠI'!$H$2,$C168)),ISNUMBER(SEARCH($C168,'⚙️ BỘ HƠI'!$H$2))),ROW()-2,99999))</f>
        <v/>
      </c>
      <c r="Q168" s="61" t="n"/>
    </row>
    <row r="169" ht="34.5" customHeight="1">
      <c r="A169" s="45" t="inlineStr">
        <is>
          <t>HH083290</t>
        </is>
      </c>
      <c r="B169" s="45" t="inlineStr">
        <is>
          <t>KOMATSU</t>
        </is>
      </c>
      <c r="C169" s="45" t="inlineStr">
        <is>
          <t>Cum 6BT</t>
        </is>
      </c>
      <c r="D169" s="45" t="inlineStr">
        <is>
          <t>102</t>
        </is>
      </c>
      <c r="E169" s="45" t="n"/>
      <c r="F169" s="45" t="n"/>
      <c r="G169" s="45" t="inlineStr">
        <is>
          <t>4BT/ 6D102/ S6D102/ 4D102</t>
        </is>
      </c>
      <c r="H169" s="45" t="inlineStr">
        <is>
          <t>HENWEIT</t>
        </is>
      </c>
      <c r="I169" s="45" t="inlineStr">
        <is>
          <t>Cái</t>
        </is>
      </c>
      <c r="J169" s="66" t="n">
        <v>1320000</v>
      </c>
      <c r="K169" s="66" t="n">
        <v>1440000</v>
      </c>
      <c r="L169" s="66" t="n">
        <v>1560000</v>
      </c>
      <c r="M169" s="54" t="n"/>
      <c r="N169" s="45" t="inlineStr">
        <is>
          <t>Xy lanh Cum 6BT/ 3904166 (4BT/ 6D102/ S6D102/ 4D102) S/F lưng 104.5 - HENWEIT</t>
        </is>
      </c>
      <c r="O169" s="61">
        <f>IF($N169="","",$N169)</f>
        <v/>
      </c>
      <c r="P169" s="61">
        <f>IF(OR('⚙️ BỘ HƠI'!$H$40=0,'⚙️ BỘ HƠI'!$H$2="",$C169="",LEFT($C169,1)="◆"),99999,IF(OR(ISNUMBER(SEARCH('⚙️ BỘ HƠI'!$H$2,$C169)),ISNUMBER(SEARCH($C169,'⚙️ BỘ HƠI'!$H$2))),ROW()-2,99999))</f>
        <v/>
      </c>
      <c r="Q169" s="61" t="n"/>
    </row>
    <row r="170" ht="34.5" customHeight="1">
      <c r="A170" s="45" t="inlineStr">
        <is>
          <t>HH082667</t>
        </is>
      </c>
      <c r="B170" s="45" t="inlineStr">
        <is>
          <t>KOMATSU</t>
        </is>
      </c>
      <c r="C170" s="45" t="inlineStr">
        <is>
          <t>Cum 6BT</t>
        </is>
      </c>
      <c r="D170" s="45" t="inlineStr">
        <is>
          <t>102</t>
        </is>
      </c>
      <c r="E170" s="45" t="n"/>
      <c r="F170" s="45" t="n"/>
      <c r="G170" s="45" t="inlineStr">
        <is>
          <t>S/F lưng 105</t>
        </is>
      </c>
      <c r="H170" s="45" t="n"/>
      <c r="I170" s="45" t="inlineStr">
        <is>
          <t>Cái</t>
        </is>
      </c>
      <c r="J170" s="66" t="n">
        <v>380000</v>
      </c>
      <c r="K170" s="66" t="n">
        <v>400000</v>
      </c>
      <c r="L170" s="66" t="n">
        <v>430000</v>
      </c>
      <c r="M170" s="54" t="n"/>
      <c r="N170" s="45" t="inlineStr">
        <is>
          <t>Xy lanh Cum 6BT/ 3904166 (S/F lưng 105) S6D102/S4D102/4BT/6D102/4D102- MAHLE</t>
        </is>
      </c>
      <c r="O170" s="61">
        <f>IF($N170="","",$N170)</f>
        <v/>
      </c>
      <c r="P170" s="61">
        <f>IF(OR('⚙️ BỘ HƠI'!$H$40=0,'⚙️ BỘ HƠI'!$H$2="",$C170="",LEFT($C170,1)="◆"),99999,IF(OR(ISNUMBER(SEARCH('⚙️ BỘ HƠI'!$H$2,$C170)),ISNUMBER(SEARCH($C170,'⚙️ BỘ HƠI'!$H$2))),ROW()-2,99999))</f>
        <v/>
      </c>
      <c r="Q170" s="61" t="n"/>
    </row>
    <row r="171" ht="34.5" customHeight="1">
      <c r="A171" s="45" t="inlineStr">
        <is>
          <t>HH077258</t>
        </is>
      </c>
      <c r="B171" s="45" t="inlineStr">
        <is>
          <t>KOMATSU</t>
        </is>
      </c>
      <c r="C171" s="45" t="inlineStr">
        <is>
          <t>Kom S6D102</t>
        </is>
      </c>
      <c r="D171" s="45" t="inlineStr">
        <is>
          <t>102</t>
        </is>
      </c>
      <c r="E171" s="45" t="n"/>
      <c r="F171" s="45" t="n"/>
      <c r="G171" s="45" t="inlineStr">
        <is>
          <t>6736-21-2110</t>
        </is>
      </c>
      <c r="H171" s="45" t="inlineStr">
        <is>
          <t>MAHLE</t>
        </is>
      </c>
      <c r="I171" s="45" t="inlineStr">
        <is>
          <t>Cái</t>
        </is>
      </c>
      <c r="J171" s="66" t="n">
        <v>380000</v>
      </c>
      <c r="K171" s="66" t="n">
        <v>400000</v>
      </c>
      <c r="L171" s="66" t="n">
        <v>430000</v>
      </c>
      <c r="M171" s="54" t="n"/>
      <c r="N171" s="45" t="inlineStr">
        <is>
          <t>Xy lanh Kom S6D102 (6736-21-2110)/ S4D102/6BT/4BT/6D102/4D102 S/F lưng 104.5 - MAHLE</t>
        </is>
      </c>
      <c r="O171" s="61">
        <f>IF($N171="","",$N171)</f>
        <v/>
      </c>
      <c r="P171" s="61">
        <f>IF(OR('⚙️ BỘ HƠI'!$H$40=0,'⚙️ BỘ HƠI'!$H$2="",$C171="",LEFT($C171,1)="◆"),99999,IF(OR(ISNUMBER(SEARCH('⚙️ BỘ HƠI'!$H$2,$C171)),ISNUMBER(SEARCH($C171,'⚙️ BỘ HƠI'!$H$2))),ROW()-2,99999))</f>
        <v/>
      </c>
      <c r="Q171" s="61" t="n"/>
    </row>
    <row r="172" ht="34.5" customHeight="1">
      <c r="A172" s="45" t="inlineStr">
        <is>
          <t>HH083100</t>
        </is>
      </c>
      <c r="B172" s="45" t="inlineStr">
        <is>
          <t>KOMATSU</t>
        </is>
      </c>
      <c r="C172" s="45" t="inlineStr">
        <is>
          <t>105/S6D105/6D105/ZYNP</t>
        </is>
      </c>
      <c r="D172" s="45" t="inlineStr">
        <is>
          <t>105</t>
        </is>
      </c>
      <c r="E172" s="45" t="n"/>
      <c r="F172" s="45" t="n"/>
      <c r="G172" s="45" t="inlineStr">
        <is>
          <t>6137-23-2211</t>
        </is>
      </c>
      <c r="H172" s="45" t="inlineStr">
        <is>
          <t>NSP</t>
        </is>
      </c>
      <c r="I172" s="45" t="inlineStr">
        <is>
          <t>Cái</t>
        </is>
      </c>
      <c r="J172" s="66" t="n">
        <v>2400000</v>
      </c>
      <c r="K172" s="66" t="n">
        <v>2600000</v>
      </c>
      <c r="L172" s="66" t="n">
        <v>2800000</v>
      </c>
      <c r="M172" s="54" t="n"/>
      <c r="N172" s="45" t="inlineStr">
        <is>
          <t>Xy lanh KOMATSU 105/ S6D105/ 6D105/ 6137-23-2211 ZYNP - NSP</t>
        </is>
      </c>
      <c r="O172" s="61">
        <f>IF($N172="","",$N172)</f>
        <v/>
      </c>
      <c r="P172" s="61">
        <f>IF(OR('⚙️ BỘ HƠI'!$H$40=0,'⚙️ BỘ HƠI'!$H$2="",$C172="",LEFT($C172,1)="◆"),99999,IF(OR(ISNUMBER(SEARCH('⚙️ BỘ HƠI'!$H$2,$C172)),ISNUMBER(SEARCH($C172,'⚙️ BỘ HƠI'!$H$2))),ROW()-2,99999))</f>
        <v/>
      </c>
      <c r="Q172" s="67" t="inlineStr">
        <is>
          <t>⚠️ HH070420, HH080707</t>
        </is>
      </c>
    </row>
    <row r="173" ht="34.5" customHeight="1">
      <c r="A173" s="45" t="inlineStr">
        <is>
          <t>HH070440</t>
        </is>
      </c>
      <c r="B173" s="45" t="inlineStr">
        <is>
          <t>KOMATSU</t>
        </is>
      </c>
      <c r="C173" s="45" t="inlineStr">
        <is>
          <t>4D105</t>
        </is>
      </c>
      <c r="D173" s="45" t="inlineStr">
        <is>
          <t>105</t>
        </is>
      </c>
      <c r="E173" s="45" t="inlineStr">
        <is>
          <t>4</t>
        </is>
      </c>
      <c r="F173" s="45" t="n"/>
      <c r="G173" s="45" t="n"/>
      <c r="H173" s="45" t="inlineStr">
        <is>
          <t>IZUMI</t>
        </is>
      </c>
      <c r="I173" s="45" t="inlineStr">
        <is>
          <t>Cái</t>
        </is>
      </c>
      <c r="J173" s="54" t="n"/>
      <c r="K173" s="54" t="n"/>
      <c r="L173" s="54" t="n"/>
      <c r="M173" s="54" t="n"/>
      <c r="N173" s="45" t="inlineStr">
        <is>
          <t>Xy lanh 4D105 dài 228mm - IZUMI</t>
        </is>
      </c>
      <c r="O173" s="61">
        <f>IF($N173="","",$N173)</f>
        <v/>
      </c>
      <c r="P173" s="61">
        <f>IF(OR('⚙️ BỘ HƠI'!$H$40=0,'⚙️ BỘ HƠI'!$H$2="",$C173="",LEFT($C173,1)="◆"),99999,IF(OR(ISNUMBER(SEARCH('⚙️ BỘ HƠI'!$H$2,$C173)),ISNUMBER(SEARCH($C173,'⚙️ BỘ HƠI'!$H$2))),ROW()-2,99999))</f>
        <v/>
      </c>
      <c r="Q173" s="61" t="n"/>
    </row>
    <row r="174" ht="34.5" customHeight="1">
      <c r="A174" s="45" t="inlineStr">
        <is>
          <t>HH084163</t>
        </is>
      </c>
      <c r="B174" s="45" t="inlineStr">
        <is>
          <t>KOMATSU</t>
        </is>
      </c>
      <c r="C174" s="45" t="inlineStr">
        <is>
          <t>4D105-3/-1</t>
        </is>
      </c>
      <c r="D174" s="45" t="inlineStr">
        <is>
          <t>105</t>
        </is>
      </c>
      <c r="E174" s="45" t="inlineStr">
        <is>
          <t>4</t>
        </is>
      </c>
      <c r="F174" s="45" t="n"/>
      <c r="G174" s="45" t="inlineStr">
        <is>
          <t>6130-22-2310</t>
        </is>
      </c>
      <c r="H174" s="45" t="inlineStr">
        <is>
          <t>HENWEIT, L-KS015-00</t>
        </is>
      </c>
      <c r="I174" s="45" t="inlineStr">
        <is>
          <t>Cái</t>
        </is>
      </c>
      <c r="J174" s="66" t="n">
        <v>1400000</v>
      </c>
      <c r="K174" s="66" t="n">
        <v>1500000</v>
      </c>
      <c r="L174" s="66" t="n">
        <v>1600000</v>
      </c>
      <c r="M174" s="54" t="n"/>
      <c r="N174" s="45" t="inlineStr">
        <is>
          <t>Xy lanh Komatsu 4D105-3/-1/6130-22-2310 - HENWEIT, L-KS015-00</t>
        </is>
      </c>
      <c r="O174" s="61">
        <f>IF($N174="","",$N174)</f>
        <v/>
      </c>
      <c r="P174" s="61">
        <f>IF(OR('⚙️ BỘ HƠI'!$H$40=0,'⚙️ BỘ HƠI'!$H$2="",$C174="",LEFT($C174,1)="◆"),99999,IF(OR(ISNUMBER(SEARCH('⚙️ BỘ HƠI'!$H$2,$C174)),ISNUMBER(SEARCH($C174,'⚙️ BỘ HƠI'!$H$2))),ROW()-2,99999))</f>
        <v/>
      </c>
      <c r="Q174" s="67" t="inlineStr">
        <is>
          <t>⚠️ HH00081, HH070416, HH081150</t>
        </is>
      </c>
    </row>
    <row r="175" ht="34.5" customHeight="1">
      <c r="A175" s="45" t="inlineStr">
        <is>
          <t>HH079765</t>
        </is>
      </c>
      <c r="B175" s="45" t="inlineStr">
        <is>
          <t>KOMATSU</t>
        </is>
      </c>
      <c r="C175" s="45" t="inlineStr">
        <is>
          <t>Kom 4D105-3</t>
        </is>
      </c>
      <c r="D175" s="45" t="inlineStr">
        <is>
          <t>105</t>
        </is>
      </c>
      <c r="E175" s="45" t="n"/>
      <c r="F175" s="45" t="n"/>
      <c r="G175" s="45" t="inlineStr">
        <is>
          <t>6130-22-2310</t>
        </is>
      </c>
      <c r="H175" s="45" t="inlineStr">
        <is>
          <t>IZ IKAZU</t>
        </is>
      </c>
      <c r="I175" s="45" t="inlineStr">
        <is>
          <t>Cái</t>
        </is>
      </c>
      <c r="J175" s="66" t="n">
        <v>1050000</v>
      </c>
      <c r="K175" s="66" t="n">
        <v>1130000</v>
      </c>
      <c r="L175" s="66" t="n">
        <v>1200000</v>
      </c>
      <c r="M175" s="54" t="n"/>
      <c r="N175" s="45" t="inlineStr">
        <is>
          <t>Xy lanh Kom 4D105-3 (6130-22-2310) dài 223mm - IZ IKAZU</t>
        </is>
      </c>
      <c r="O175" s="61">
        <f>IF($N175="","",$N175)</f>
        <v/>
      </c>
      <c r="P175" s="61">
        <f>IF(OR('⚙️ BỘ HƠI'!$H$40=0,'⚙️ BỘ HƠI'!$H$2="",$C175="",LEFT($C175,1)="◆"),99999,IF(OR(ISNUMBER(SEARCH('⚙️ BỘ HƠI'!$H$2,$C175)),ISNUMBER(SEARCH($C175,'⚙️ BỘ HƠI'!$H$2))),ROW()-2,99999))</f>
        <v/>
      </c>
      <c r="Q175" s="61" t="n"/>
    </row>
    <row r="176" ht="34.5" customHeight="1">
      <c r="A176" s="45" t="inlineStr">
        <is>
          <t>HH080366</t>
        </is>
      </c>
      <c r="B176" s="45" t="inlineStr">
        <is>
          <t>KOMATSU</t>
        </is>
      </c>
      <c r="C176" s="45" t="inlineStr">
        <is>
          <t>Kom S6D105-1</t>
        </is>
      </c>
      <c r="D176" s="45" t="n"/>
      <c r="E176" s="45" t="n"/>
      <c r="F176" s="45" t="n"/>
      <c r="G176" s="45" t="inlineStr">
        <is>
          <t>6D105/S4D105</t>
        </is>
      </c>
      <c r="H176" s="45" t="inlineStr">
        <is>
          <t>IZ IKAZU</t>
        </is>
      </c>
      <c r="I176" s="45" t="inlineStr">
        <is>
          <t>Cái</t>
        </is>
      </c>
      <c r="J176" s="66" t="n">
        <v>1530000</v>
      </c>
      <c r="K176" s="66" t="n">
        <v>1630000</v>
      </c>
      <c r="L176" s="66" t="n">
        <v>1750000</v>
      </c>
      <c r="M176" s="54" t="n"/>
      <c r="N176" s="45" t="inlineStr">
        <is>
          <t>Xy lanh Kom S6D105-1/ 6137-21-2210 (6D105/S4D105) đời thun sơmi - IZ IKAZU</t>
        </is>
      </c>
      <c r="O176" s="61">
        <f>IF($N176="","",$N176)</f>
        <v/>
      </c>
      <c r="P176" s="61">
        <f>IF(OR('⚙️ BỘ HƠI'!$H$40=0,'⚙️ BỘ HƠI'!$H$2="",$C176="",LEFT($C176,1)="◆"),99999,IF(OR(ISNUMBER(SEARCH('⚙️ BỘ HƠI'!$H$2,$C176)),ISNUMBER(SEARCH($C176,'⚙️ BỘ HƠI'!$H$2))),ROW()-2,99999))</f>
        <v/>
      </c>
      <c r="Q176" s="61" t="n"/>
    </row>
    <row r="177" ht="34.5" customHeight="1">
      <c r="A177" s="45" t="inlineStr">
        <is>
          <t>HH070432</t>
        </is>
      </c>
      <c r="B177" s="45" t="inlineStr">
        <is>
          <t>KOMATSU</t>
        </is>
      </c>
      <c r="C177" s="45" t="inlineStr">
        <is>
          <t>S6D105/6D105</t>
        </is>
      </c>
      <c r="D177" s="45" t="inlineStr">
        <is>
          <t>105</t>
        </is>
      </c>
      <c r="E177" s="45" t="n"/>
      <c r="F177" s="45" t="n"/>
      <c r="G177" s="45" t="inlineStr">
        <is>
          <t>117100</t>
        </is>
      </c>
      <c r="H177" s="45" t="inlineStr">
        <is>
          <t>NSP</t>
        </is>
      </c>
      <c r="I177" s="45" t="inlineStr">
        <is>
          <t>Cái</t>
        </is>
      </c>
      <c r="J177" s="54" t="n"/>
      <c r="K177" s="54" t="n"/>
      <c r="L177" s="66" t="n">
        <v>500000</v>
      </c>
      <c r="M177" s="54" t="n"/>
      <c r="N177" s="45" t="inlineStr">
        <is>
          <t>Xy lanh S6D105/6D105 (117100) - NSP</t>
        </is>
      </c>
      <c r="O177" s="61">
        <f>IF($N177="","",$N177)</f>
        <v/>
      </c>
      <c r="P177" s="61">
        <f>IF(OR('⚙️ BỘ HƠI'!$H$40=0,'⚙️ BỘ HƠI'!$H$2="",$C177="",LEFT($C177,1)="◆"),99999,IF(OR(ISNUMBER(SEARCH('⚙️ BỘ HƠI'!$H$2,$C177)),ISNUMBER(SEARCH($C177,'⚙️ BỘ HƠI'!$H$2))),ROW()-2,99999))</f>
        <v/>
      </c>
      <c r="Q177" s="61" t="n"/>
    </row>
    <row r="178" ht="34.5" customHeight="1">
      <c r="A178" s="45" t="inlineStr">
        <is>
          <t>HH076243</t>
        </is>
      </c>
      <c r="B178" s="45" t="inlineStr">
        <is>
          <t>KOMATSU</t>
        </is>
      </c>
      <c r="C178" s="45" t="inlineStr">
        <is>
          <t>CUM QSB6.7/S6D107/6D107/- chưa xoáy</t>
        </is>
      </c>
      <c r="D178" s="45" t="inlineStr">
        <is>
          <t>107</t>
        </is>
      </c>
      <c r="E178" s="45" t="n"/>
      <c r="F178" s="45" t="n"/>
      <c r="G178" s="45" t="inlineStr">
        <is>
          <t>4955166</t>
        </is>
      </c>
      <c r="H178" s="45" t="inlineStr">
        <is>
          <t>MAHLE</t>
        </is>
      </c>
      <c r="I178" s="45" t="inlineStr">
        <is>
          <t>Cái</t>
        </is>
      </c>
      <c r="J178" s="66" t="n">
        <v>2600000</v>
      </c>
      <c r="K178" s="66" t="n">
        <v>2800000</v>
      </c>
      <c r="L178" s="66" t="n">
        <v>3000000</v>
      </c>
      <c r="M178" s="54" t="n"/>
      <c r="N178" s="45" t="inlineStr">
        <is>
          <t>Xy lanh CUM QSB6.7/ S6D107/ 6D107/4955166 - S/F chưa xoáy - MAHLE</t>
        </is>
      </c>
      <c r="O178" s="61">
        <f>IF($N178="","",$N178)</f>
        <v/>
      </c>
      <c r="P178" s="61">
        <f>IF(OR('⚙️ BỘ HƠI'!$H$40=0,'⚙️ BỘ HƠI'!$H$2="",$C178="",LEFT($C178,1)="◆"),99999,IF(OR(ISNUMBER(SEARCH('⚙️ BỘ HƠI'!$H$2,$C178)),ISNUMBER(SEARCH($C178,'⚙️ BỘ HƠI'!$H$2))),ROW()-2,99999))</f>
        <v/>
      </c>
      <c r="Q178" s="67" t="inlineStr">
        <is>
          <t>⚠️ HH070264, HH082891</t>
        </is>
      </c>
    </row>
    <row r="179" ht="34.5" customHeight="1">
      <c r="A179" s="45" t="inlineStr">
        <is>
          <t>HH01009</t>
        </is>
      </c>
      <c r="B179" s="45" t="inlineStr">
        <is>
          <t>KOMATSU</t>
        </is>
      </c>
      <c r="C179" s="45" t="inlineStr">
        <is>
          <t>QSB6.7/S6D107/6D107</t>
        </is>
      </c>
      <c r="D179" s="45" t="inlineStr">
        <is>
          <t>107</t>
        </is>
      </c>
      <c r="E179" s="45" t="n"/>
      <c r="F179" s="45" t="n"/>
      <c r="G179" s="45" t="inlineStr">
        <is>
          <t>104630</t>
        </is>
      </c>
      <c r="H179" s="45" t="inlineStr">
        <is>
          <t>NSP</t>
        </is>
      </c>
      <c r="I179" s="45" t="inlineStr">
        <is>
          <t>Cái</t>
        </is>
      </c>
      <c r="J179" s="54" t="n"/>
      <c r="K179" s="54" t="n"/>
      <c r="L179" s="54" t="n"/>
      <c r="M179" s="54" t="n"/>
      <c r="N179" s="45" t="inlineStr">
        <is>
          <t>Xy lanh QSB6.7/ S6D107/ 6D107 (104630) bán hoàn thiện - NSP</t>
        </is>
      </c>
      <c r="O179" s="61">
        <f>IF($N179="","",$N179)</f>
        <v/>
      </c>
      <c r="P179" s="61">
        <f>IF(OR('⚙️ BỘ HƠI'!$H$40=0,'⚙️ BỘ HƠI'!$H$2="",$C179="",LEFT($C179,1)="◆"),99999,IF(OR(ISNUMBER(SEARCH('⚙️ BỘ HƠI'!$H$2,$C179)),ISNUMBER(SEARCH($C179,'⚙️ BỘ HƠI'!$H$2))),ROW()-2,99999))</f>
        <v/>
      </c>
      <c r="Q179" s="61" t="n"/>
    </row>
    <row r="180" ht="34.5" customHeight="1">
      <c r="A180" s="45" t="inlineStr">
        <is>
          <t>HH082191</t>
        </is>
      </c>
      <c r="B180" s="45" t="inlineStr">
        <is>
          <t>KOMATSU</t>
        </is>
      </c>
      <c r="C180" s="45" t="inlineStr">
        <is>
          <t>QSB6.7/S6D107/6D107 chưa xoáy</t>
        </is>
      </c>
      <c r="D180" s="45" t="inlineStr">
        <is>
          <t>107</t>
        </is>
      </c>
      <c r="E180" s="45" t="n"/>
      <c r="F180" s="45" t="n"/>
      <c r="G180" s="45" t="n"/>
      <c r="H180" s="45" t="inlineStr">
        <is>
          <t>IZ IKAZU</t>
        </is>
      </c>
      <c r="I180" s="45" t="inlineStr">
        <is>
          <t>Cái</t>
        </is>
      </c>
      <c r="J180" s="66" t="n">
        <v>950000</v>
      </c>
      <c r="K180" s="66" t="n">
        <v>1000000</v>
      </c>
      <c r="L180" s="66" t="n">
        <v>1100000</v>
      </c>
      <c r="M180" s="54" t="n"/>
      <c r="N180" s="45" t="inlineStr">
        <is>
          <t>Xy lanh QSB6.7/ S6D107/ 6D107 S/F chưa xoáy - IZ IKAZU</t>
        </is>
      </c>
      <c r="O180" s="61">
        <f>IF($N180="","",$N180)</f>
        <v/>
      </c>
      <c r="P180" s="61">
        <f>IF(OR('⚙️ BỘ HƠI'!$H$40=0,'⚙️ BỘ HƠI'!$H$2="",$C180="",LEFT($C180,1)="◆"),99999,IF(OR(ISNUMBER(SEARCH('⚙️ BỘ HƠI'!$H$2,$C180)),ISNUMBER(SEARCH($C180,'⚙️ BỘ HƠI'!$H$2))),ROW()-2,99999))</f>
        <v/>
      </c>
      <c r="Q180" s="61" t="n"/>
    </row>
    <row r="181" ht="34.5" customHeight="1">
      <c r="A181" s="45" t="inlineStr">
        <is>
          <t>HH079770</t>
        </is>
      </c>
      <c r="B181" s="45" t="inlineStr">
        <is>
          <t>KOMATSU</t>
        </is>
      </c>
      <c r="C181" s="45" t="inlineStr">
        <is>
          <t>S6D108</t>
        </is>
      </c>
      <c r="D181" s="45" t="inlineStr">
        <is>
          <t>108</t>
        </is>
      </c>
      <c r="E181" s="45" t="n"/>
      <c r="F181" s="45" t="n"/>
      <c r="G181" s="45" t="inlineStr">
        <is>
          <t>6D108</t>
        </is>
      </c>
      <c r="H181" s="45" t="inlineStr">
        <is>
          <t>IZ IKAZU</t>
        </is>
      </c>
      <c r="I181" s="45" t="inlineStr">
        <is>
          <t>Cái</t>
        </is>
      </c>
      <c r="J181" s="66" t="n">
        <v>1400000</v>
      </c>
      <c r="K181" s="66" t="n">
        <v>1500000</v>
      </c>
      <c r="L181" s="66" t="n">
        <v>1600000</v>
      </c>
      <c r="M181" s="54" t="n"/>
      <c r="N181" s="45" t="inlineStr">
        <is>
          <t>Xy lanh Komatsu S6D108/ 6222-21-2110 (6D108)  - IZ IKAZU</t>
        </is>
      </c>
      <c r="O181" s="61">
        <f>IF($N181="","",$N181)</f>
        <v/>
      </c>
      <c r="P181" s="61">
        <f>IF(OR('⚙️ BỘ HƠI'!$H$40=0,'⚙️ BỘ HƠI'!$H$2="",$C181="",LEFT($C181,1)="◆"),99999,IF(OR(ISNUMBER(SEARCH('⚙️ BỘ HƠI'!$H$2,$C181)),ISNUMBER(SEARCH($C181,'⚙️ BỘ HƠI'!$H$2))),ROW()-2,99999))</f>
        <v/>
      </c>
      <c r="Q181" s="61" t="n"/>
    </row>
    <row r="182" ht="34.5" customHeight="1">
      <c r="A182" s="45" t="inlineStr">
        <is>
          <t>HH078917</t>
        </is>
      </c>
      <c r="B182" s="45" t="inlineStr">
        <is>
          <t>KOMATSU</t>
        </is>
      </c>
      <c r="C182" s="45" t="inlineStr">
        <is>
          <t>S6D108/6D108</t>
        </is>
      </c>
      <c r="D182" s="45" t="inlineStr">
        <is>
          <t>108</t>
        </is>
      </c>
      <c r="E182" s="45" t="n"/>
      <c r="F182" s="45" t="n"/>
      <c r="G182" s="45" t="inlineStr">
        <is>
          <t>bán hoàn thiện</t>
        </is>
      </c>
      <c r="H182" s="45" t="inlineStr">
        <is>
          <t>IZUMI</t>
        </is>
      </c>
      <c r="I182" s="45" t="inlineStr">
        <is>
          <t>Cái</t>
        </is>
      </c>
      <c r="J182" s="66" t="n">
        <v>240000</v>
      </c>
      <c r="K182" s="66" t="n">
        <v>260000</v>
      </c>
      <c r="L182" s="66" t="n">
        <v>280000</v>
      </c>
      <c r="M182" s="54" t="n"/>
      <c r="N182" s="45" t="inlineStr">
        <is>
          <t>Xy lanh S6D108/6D108 S/F (bán hoàn thiện) - IZUMI</t>
        </is>
      </c>
      <c r="O182" s="61">
        <f>IF($N182="","",$N182)</f>
        <v/>
      </c>
      <c r="P182" s="61">
        <f>IF(OR('⚙️ BỘ HƠI'!$H$40=0,'⚙️ BỘ HƠI'!$H$2="",$C182="",LEFT($C182,1)="◆"),99999,IF(OR(ISNUMBER(SEARCH('⚙️ BỘ HƠI'!$H$2,$C182)),ISNUMBER(SEARCH($C182,'⚙️ BỘ HƠI'!$H$2))),ROW()-2,99999))</f>
        <v/>
      </c>
      <c r="Q182" s="61" t="n"/>
    </row>
    <row r="183" ht="34.5" customHeight="1">
      <c r="A183" s="45" t="inlineStr">
        <is>
          <t>HH0467</t>
        </is>
      </c>
      <c r="B183" s="45" t="inlineStr">
        <is>
          <t>KOMATSU</t>
        </is>
      </c>
      <c r="C183" s="45" t="inlineStr">
        <is>
          <t>6D110/S6D110</t>
        </is>
      </c>
      <c r="D183" s="45" t="inlineStr">
        <is>
          <t>110</t>
        </is>
      </c>
      <c r="E183" s="45" t="inlineStr">
        <is>
          <t>6</t>
        </is>
      </c>
      <c r="F183" s="45" t="n"/>
      <c r="G183" s="45" t="inlineStr">
        <is>
          <t>N6138212210</t>
        </is>
      </c>
      <c r="H183" s="45" t="inlineStr">
        <is>
          <t>NSP</t>
        </is>
      </c>
      <c r="I183" s="45" t="inlineStr">
        <is>
          <t>Cái</t>
        </is>
      </c>
      <c r="J183" s="66" t="n">
        <v>4000000</v>
      </c>
      <c r="K183" s="66" t="n">
        <v>4300000</v>
      </c>
      <c r="L183" s="66" t="n">
        <v>4500000</v>
      </c>
      <c r="M183" s="54" t="n"/>
      <c r="N183" s="45" t="inlineStr">
        <is>
          <t>Xy lanh 6D110/S6D110 (N6138212210) - NSP</t>
        </is>
      </c>
      <c r="O183" s="61">
        <f>IF($N183="","",$N183)</f>
        <v/>
      </c>
      <c r="P183" s="61">
        <f>IF(OR('⚙️ BỘ HƠI'!$H$40=0,'⚙️ BỘ HƠI'!$H$2="",$C183="",LEFT($C183,1)="◆"),99999,IF(OR(ISNUMBER(SEARCH('⚙️ BỘ HƠI'!$H$2,$C183)),ISNUMBER(SEARCH($C183,'⚙️ BỘ HƠI'!$H$2))),ROW()-2,99999))</f>
        <v/>
      </c>
      <c r="Q183" s="61" t="n"/>
    </row>
    <row r="184" ht="34.5" customHeight="1">
      <c r="A184" s="45" t="inlineStr">
        <is>
          <t>HH072678</t>
        </is>
      </c>
      <c r="B184" s="45" t="inlineStr">
        <is>
          <t>KOMATSU</t>
        </is>
      </c>
      <c r="C184" s="45" t="inlineStr">
        <is>
          <t>S6D110/6D110</t>
        </is>
      </c>
      <c r="D184" s="45" t="inlineStr">
        <is>
          <t>110</t>
        </is>
      </c>
      <c r="E184" s="45" t="n"/>
      <c r="F184" s="45" t="n"/>
      <c r="G184" s="45" t="inlineStr">
        <is>
          <t>N 6138-21-2210</t>
        </is>
      </c>
      <c r="H184" s="45" t="inlineStr">
        <is>
          <t>NSP</t>
        </is>
      </c>
      <c r="I184" s="45" t="inlineStr">
        <is>
          <t>Cái</t>
        </is>
      </c>
      <c r="J184" s="54" t="n"/>
      <c r="K184" s="54" t="n"/>
      <c r="L184" s="66" t="n">
        <v>250000</v>
      </c>
      <c r="M184" s="54" t="n"/>
      <c r="N184" s="45" t="inlineStr">
        <is>
          <t>Xy lanh S6D110/6D110 (N 6138-21-2210) S/F bán hoàn thiện - NSP</t>
        </is>
      </c>
      <c r="O184" s="61">
        <f>IF($N184="","",$N184)</f>
        <v/>
      </c>
      <c r="P184" s="61">
        <f>IF(OR('⚙️ BỘ HƠI'!$H$40=0,'⚙️ BỘ HƠI'!$H$2="",$C184="",LEFT($C184,1)="◆"),99999,IF(OR(ISNUMBER(SEARCH('⚙️ BỘ HƠI'!$H$2,$C184)),ISNUMBER(SEARCH($C184,'⚙️ BỘ HƠI'!$H$2))),ROW()-2,99999))</f>
        <v/>
      </c>
      <c r="Q184" s="61" t="n"/>
    </row>
    <row r="185" ht="34.5" customHeight="1">
      <c r="A185" s="45" t="inlineStr">
        <is>
          <t>HH070453</t>
        </is>
      </c>
      <c r="B185" s="45" t="inlineStr">
        <is>
          <t>KOMATSU</t>
        </is>
      </c>
      <c r="C185" s="45" t="inlineStr">
        <is>
          <t>S6D110/6D110</t>
        </is>
      </c>
      <c r="D185" s="45" t="inlineStr">
        <is>
          <t>110</t>
        </is>
      </c>
      <c r="E185" s="45" t="n"/>
      <c r="F185" s="45" t="n"/>
      <c r="G185" s="45" t="n"/>
      <c r="H185" s="45" t="inlineStr">
        <is>
          <t>IZUMI</t>
        </is>
      </c>
      <c r="I185" s="45" t="inlineStr">
        <is>
          <t>Cái</t>
        </is>
      </c>
      <c r="J185" s="66" t="n">
        <v>1350000</v>
      </c>
      <c r="K185" s="66" t="n">
        <v>1450000</v>
      </c>
      <c r="L185" s="66" t="n">
        <v>1600000</v>
      </c>
      <c r="M185" s="54" t="n"/>
      <c r="N185" s="45" t="inlineStr">
        <is>
          <t>Xy lanh S6D110/6D110 F/F đời hoàn thiện - IZUMI</t>
        </is>
      </c>
      <c r="O185" s="61">
        <f>IF($N185="","",$N185)</f>
        <v/>
      </c>
      <c r="P185" s="61">
        <f>IF(OR('⚙️ BỘ HƠI'!$H$40=0,'⚙️ BỘ HƠI'!$H$2="",$C185="",LEFT($C185,1)="◆"),99999,IF(OR(ISNUMBER(SEARCH('⚙️ BỘ HƠI'!$H$2,$C185)),ISNUMBER(SEARCH($C185,'⚙️ BỘ HƠI'!$H$2))),ROW()-2,99999))</f>
        <v/>
      </c>
      <c r="Q185" s="61" t="n"/>
    </row>
    <row r="186" ht="34.5" customHeight="1">
      <c r="A186" s="45" t="inlineStr">
        <is>
          <t>HH083292</t>
        </is>
      </c>
      <c r="B186" s="45" t="inlineStr">
        <is>
          <t>KOMATSU</t>
        </is>
      </c>
      <c r="C186" s="45" t="inlineStr">
        <is>
          <t>Cum 6CT/, MÀU ĐỎ</t>
        </is>
      </c>
      <c r="D186" s="45" t="inlineStr">
        <is>
          <t>114</t>
        </is>
      </c>
      <c r="E186" s="45" t="n"/>
      <c r="F186" s="45" t="n"/>
      <c r="G186" s="45" t="inlineStr">
        <is>
          <t>S6D114, lợi cổ 131 dài 235</t>
        </is>
      </c>
      <c r="H186" s="45" t="inlineStr">
        <is>
          <t>HENWEIT, L-CM003-00-3</t>
        </is>
      </c>
      <c r="I186" s="45" t="inlineStr">
        <is>
          <t>Cái</t>
        </is>
      </c>
      <c r="J186" s="66" t="n">
        <v>2200000</v>
      </c>
      <c r="K186" s="66" t="n">
        <v>2400000</v>
      </c>
      <c r="L186" s="66" t="n">
        <v>2600000</v>
      </c>
      <c r="M186" s="54" t="n"/>
      <c r="N186" s="45" t="inlineStr">
        <is>
          <t>Xy lanh Cum 6CT/ 3800328, MÀU ĐỎ (S6D114, lợi cổ 131 dài 235) - HENWEIT, L-CM003-00-3</t>
        </is>
      </c>
      <c r="O186" s="61">
        <f>IF($N186="","",$N186)</f>
        <v/>
      </c>
      <c r="P186" s="61">
        <f>IF(OR('⚙️ BỘ HƠI'!$H$40=0,'⚙️ BỘ HƠI'!$H$2="",$C186="",LEFT($C186,1)="◆"),99999,IF(OR(ISNUMBER(SEARCH('⚙️ BỘ HƠI'!$H$2,$C186)),ISNUMBER(SEARCH($C186,'⚙️ BỘ HƠI'!$H$2))),ROW()-2,99999))</f>
        <v/>
      </c>
      <c r="Q186" s="61" t="n"/>
    </row>
    <row r="187" ht="34.5" customHeight="1">
      <c r="A187" s="45" t="inlineStr">
        <is>
          <t>HH075731</t>
        </is>
      </c>
      <c r="B187" s="45" t="inlineStr">
        <is>
          <t>KOMATSU</t>
        </is>
      </c>
      <c r="C187" s="45" t="inlineStr">
        <is>
          <t>Cum 6CT//S6D114/6D114</t>
        </is>
      </c>
      <c r="D187" s="45" t="inlineStr">
        <is>
          <t>114</t>
        </is>
      </c>
      <c r="E187" s="45" t="n"/>
      <c r="F187" s="45" t="n"/>
      <c r="G187" s="45" t="inlineStr">
        <is>
          <t>lợi cổ 131 dài 235</t>
        </is>
      </c>
      <c r="H187" s="45" t="inlineStr">
        <is>
          <t>MAHLE</t>
        </is>
      </c>
      <c r="I187" s="45" t="inlineStr">
        <is>
          <t>Cái</t>
        </is>
      </c>
      <c r="J187" s="66" t="n">
        <v>3000000</v>
      </c>
      <c r="K187" s="66" t="n">
        <v>3100000</v>
      </c>
      <c r="L187" s="66" t="n">
        <v>3300000</v>
      </c>
      <c r="M187" s="54" t="n"/>
      <c r="N187" s="45" t="inlineStr">
        <is>
          <t>Xy lanh Cum 6CT/ 3948095/ S6D114/ 6D114 (lợi cổ 131 dài 235) - MAHLE</t>
        </is>
      </c>
      <c r="O187" s="61">
        <f>IF($N187="","",$N187)</f>
        <v/>
      </c>
      <c r="P187" s="61">
        <f>IF(OR('⚙️ BỘ HƠI'!$H$40=0,'⚙️ BỘ HƠI'!$H$2="",$C187="",LEFT($C187,1)="◆"),99999,IF(OR(ISNUMBER(SEARCH('⚙️ BỘ HƠI'!$H$2,$C187)),ISNUMBER(SEARCH($C187,'⚙️ BỘ HƠI'!$H$2))),ROW()-2,99999))</f>
        <v/>
      </c>
      <c r="Q187" s="67" t="inlineStr">
        <is>
          <t>⚠️ HH00747, HH070445, HH079769</t>
        </is>
      </c>
    </row>
    <row r="188" ht="34.5" customHeight="1">
      <c r="A188" s="45" t="inlineStr">
        <is>
          <t>HH0468</t>
        </is>
      </c>
      <c r="B188" s="45" t="inlineStr">
        <is>
          <t>KOMATSU</t>
        </is>
      </c>
      <c r="C188" s="45" t="inlineStr">
        <is>
          <t>S6D114/6CT</t>
        </is>
      </c>
      <c r="D188" s="45" t="inlineStr">
        <is>
          <t>114</t>
        </is>
      </c>
      <c r="E188" s="45" t="n">
        <v>6</v>
      </c>
      <c r="F188" s="45" t="n"/>
      <c r="G188" s="45" t="inlineStr">
        <is>
          <t>104000</t>
        </is>
      </c>
      <c r="H188" s="45" t="inlineStr">
        <is>
          <t>NSP</t>
        </is>
      </c>
      <c r="I188" s="45" t="inlineStr">
        <is>
          <t>Cái</t>
        </is>
      </c>
      <c r="J188" s="54" t="n"/>
      <c r="K188" s="54" t="n"/>
      <c r="L188" s="54" t="n"/>
      <c r="M188" s="54" t="n"/>
      <c r="N188" s="45" t="inlineStr">
        <is>
          <t>Xy lanh S6D114/ 6CT (104000) dài 237mm, lợi 131mm - NSP</t>
        </is>
      </c>
      <c r="O188" s="61">
        <f>IF($N188="","",$N188)</f>
        <v/>
      </c>
      <c r="P188" s="61">
        <f>IF(OR('⚙️ BỘ HƠI'!$H$40=0,'⚙️ BỘ HƠI'!$H$2="",$C188="",LEFT($C188,1)="◆"),99999,IF(OR(ISNUMBER(SEARCH('⚙️ BỘ HƠI'!$H$2,$C188)),ISNUMBER(SEARCH($C188,'⚙️ BỘ HƠI'!$H$2))),ROW()-2,99999))</f>
        <v/>
      </c>
      <c r="Q188" s="61" t="n"/>
    </row>
    <row r="189" ht="34.5" customHeight="1">
      <c r="A189" s="45" t="inlineStr">
        <is>
          <t>HH072101</t>
        </is>
      </c>
      <c r="B189" s="45" t="inlineStr">
        <is>
          <t>KOMATSU</t>
        </is>
      </c>
      <c r="C189" s="45" t="inlineStr">
        <is>
          <t>S6D114/6CT</t>
        </is>
      </c>
      <c r="D189" s="45" t="inlineStr">
        <is>
          <t>114</t>
        </is>
      </c>
      <c r="E189" s="45" t="n"/>
      <c r="F189" s="45" t="n"/>
      <c r="G189" s="45" t="inlineStr">
        <is>
          <t>104002</t>
        </is>
      </c>
      <c r="H189" s="45" t="inlineStr">
        <is>
          <t>NSP</t>
        </is>
      </c>
      <c r="I189" s="45" t="inlineStr">
        <is>
          <t>Cái</t>
        </is>
      </c>
      <c r="J189" s="54" t="n"/>
      <c r="K189" s="54" t="n"/>
      <c r="L189" s="54" t="n"/>
      <c r="M189" s="54" t="n"/>
      <c r="N189" s="45" t="inlineStr">
        <is>
          <t>Xy lanh S6D114/ 6CT (104002) lưng đen dài 235mm - NSP</t>
        </is>
      </c>
      <c r="O189" s="61">
        <f>IF($N189="","",$N189)</f>
        <v/>
      </c>
      <c r="P189" s="61">
        <f>IF(OR('⚙️ BỘ HƠI'!$H$40=0,'⚙️ BỘ HƠI'!$H$2="",$C189="",LEFT($C189,1)="◆"),99999,IF(OR(ISNUMBER(SEARCH('⚙️ BỘ HƠI'!$H$2,$C189)),ISNUMBER(SEARCH($C189,'⚙️ BỘ HƠI'!$H$2))),ROW()-2,99999))</f>
        <v/>
      </c>
      <c r="Q189" s="61" t="n"/>
    </row>
    <row r="190" ht="34.5" customHeight="1">
      <c r="A190" s="45" t="inlineStr">
        <is>
          <t>HH0469</t>
        </is>
      </c>
      <c r="B190" s="45" t="inlineStr">
        <is>
          <t>KOMATSU</t>
        </is>
      </c>
      <c r="C190" s="45" t="inlineStr">
        <is>
          <t>S6D114/6CT</t>
        </is>
      </c>
      <c r="D190" s="45" t="inlineStr">
        <is>
          <t>114</t>
        </is>
      </c>
      <c r="E190" s="45" t="n"/>
      <c r="F190" s="45" t="n"/>
      <c r="G190" s="45" t="inlineStr">
        <is>
          <t>104003</t>
        </is>
      </c>
      <c r="H190" s="45" t="inlineStr">
        <is>
          <t>NSP</t>
        </is>
      </c>
      <c r="I190" s="45" t="inlineStr">
        <is>
          <t>Cái</t>
        </is>
      </c>
      <c r="J190" s="54" t="n"/>
      <c r="K190" s="54" t="n"/>
      <c r="L190" s="54" t="n"/>
      <c r="M190" s="54" t="n"/>
      <c r="N190" s="45" t="inlineStr">
        <is>
          <t>Xy lanh S6D114/ 6CT (104003) dài 235mm - NSP</t>
        </is>
      </c>
      <c r="O190" s="61">
        <f>IF($N190="","",$N190)</f>
        <v/>
      </c>
      <c r="P190" s="61">
        <f>IF(OR('⚙️ BỘ HƠI'!$H$40=0,'⚙️ BỘ HƠI'!$H$2="",$C190="",LEFT($C190,1)="◆"),99999,IF(OR(ISNUMBER(SEARCH('⚙️ BỘ HƠI'!$H$2,$C190)),ISNUMBER(SEARCH($C190,'⚙️ BỘ HƠI'!$H$2))),ROW()-2,99999))</f>
        <v/>
      </c>
      <c r="Q190" s="61" t="n"/>
    </row>
    <row r="191" ht="34.5" customHeight="1">
      <c r="A191" s="45" t="inlineStr">
        <is>
          <t>HH070426</t>
        </is>
      </c>
      <c r="B191" s="45" t="inlineStr">
        <is>
          <t>KOMATSU</t>
        </is>
      </c>
      <c r="C191" s="45" t="inlineStr">
        <is>
          <t>4D120</t>
        </is>
      </c>
      <c r="D191" s="45" t="inlineStr">
        <is>
          <t>120</t>
        </is>
      </c>
      <c r="E191" s="45" t="inlineStr">
        <is>
          <t>4</t>
        </is>
      </c>
      <c r="F191" s="45" t="n"/>
      <c r="G191" s="45" t="inlineStr">
        <is>
          <t>123701</t>
        </is>
      </c>
      <c r="H191" s="45" t="inlineStr">
        <is>
          <t>NSP</t>
        </is>
      </c>
      <c r="I191" s="45" t="inlineStr">
        <is>
          <t>Cái</t>
        </is>
      </c>
      <c r="J191" s="66" t="n">
        <v>3000000</v>
      </c>
      <c r="K191" s="66" t="n">
        <v>3200000</v>
      </c>
      <c r="L191" s="66" t="n">
        <v>3400000</v>
      </c>
      <c r="M191" s="54" t="n"/>
      <c r="N191" s="45" t="inlineStr">
        <is>
          <t>Xy lanh 4D120 (123701) - NSP</t>
        </is>
      </c>
      <c r="O191" s="61">
        <f>IF($N191="","",$N191)</f>
        <v/>
      </c>
      <c r="P191" s="61">
        <f>IF(OR('⚙️ BỘ HƠI'!$H$40=0,'⚙️ BỘ HƠI'!$H$2="",$C191="",LEFT($C191,1)="◆"),99999,IF(OR(ISNUMBER(SEARCH('⚙️ BỘ HƠI'!$H$2,$C191)),ISNUMBER(SEARCH($C191,'⚙️ BỘ HƠI'!$H$2))),ROW()-2,99999))</f>
        <v/>
      </c>
      <c r="Q191" s="61" t="n"/>
    </row>
    <row r="192" ht="34.5" customHeight="1">
      <c r="A192" s="45" t="inlineStr">
        <is>
          <t>HH00250</t>
        </is>
      </c>
      <c r="B192" s="45" t="inlineStr">
        <is>
          <t>KOMATSU</t>
        </is>
      </c>
      <c r="C192" s="45" t="inlineStr">
        <is>
          <t>4D120</t>
        </is>
      </c>
      <c r="D192" s="45" t="inlineStr">
        <is>
          <t>120</t>
        </is>
      </c>
      <c r="E192" s="45" t="inlineStr">
        <is>
          <t>4</t>
        </is>
      </c>
      <c r="F192" s="45" t="n"/>
      <c r="G192" s="45" t="inlineStr">
        <is>
          <t>6110-21-2212</t>
        </is>
      </c>
      <c r="H192" s="45" t="inlineStr">
        <is>
          <t>IZUMI</t>
        </is>
      </c>
      <c r="I192" s="45" t="inlineStr">
        <is>
          <t>Cái</t>
        </is>
      </c>
      <c r="J192" s="54" t="n"/>
      <c r="K192" s="54" t="n"/>
      <c r="L192" s="54" t="n"/>
      <c r="M192" s="54" t="n"/>
      <c r="N192" s="45" t="inlineStr">
        <is>
          <t>Xy lanh 4D120 (6110-21-2212) F/F - IZUMI</t>
        </is>
      </c>
      <c r="O192" s="61">
        <f>IF($N192="","",$N192)</f>
        <v/>
      </c>
      <c r="P192" s="61">
        <f>IF(OR('⚙️ BỘ HƠI'!$H$40=0,'⚙️ BỘ HƠI'!$H$2="",$C192="",LEFT($C192,1)="◆"),99999,IF(OR(ISNUMBER(SEARCH('⚙️ BỘ HƠI'!$H$2,$C192)),ISNUMBER(SEARCH($C192,'⚙️ BỘ HƠI'!$H$2))),ROW()-2,99999))</f>
        <v/>
      </c>
      <c r="Q192" s="61" t="n"/>
    </row>
    <row r="193" ht="34.5" customHeight="1">
      <c r="A193" s="45" t="inlineStr">
        <is>
          <t>HH080207</t>
        </is>
      </c>
      <c r="B193" s="45" t="inlineStr">
        <is>
          <t>KOMATSU</t>
        </is>
      </c>
      <c r="C193" s="45" t="inlineStr">
        <is>
          <t>Kom 4D120</t>
        </is>
      </c>
      <c r="D193" s="45" t="inlineStr">
        <is>
          <t>120</t>
        </is>
      </c>
      <c r="E193" s="45" t="n"/>
      <c r="F193" s="45" t="n"/>
      <c r="G193" s="45" t="inlineStr">
        <is>
          <t>6110-21-2212</t>
        </is>
      </c>
      <c r="H193" s="45" t="inlineStr">
        <is>
          <t>IZ IKAZU</t>
        </is>
      </c>
      <c r="I193" s="45" t="inlineStr">
        <is>
          <t>Cái</t>
        </is>
      </c>
      <c r="J193" s="66" t="n">
        <v>1850000</v>
      </c>
      <c r="K193" s="66" t="n">
        <v>1950000</v>
      </c>
      <c r="L193" s="66" t="n">
        <v>2100000</v>
      </c>
      <c r="M193" s="54" t="n"/>
      <c r="N193" s="45" t="inlineStr">
        <is>
          <t>Xy lanh Kom 4D120 (6110-21-2212) F/F - IZ IKAZU</t>
        </is>
      </c>
      <c r="O193" s="61">
        <f>IF($N193="","",$N193)</f>
        <v/>
      </c>
      <c r="P193" s="61">
        <f>IF(OR('⚙️ BỘ HƠI'!$H$40=0,'⚙️ BỘ HƠI'!$H$2="",$C193="",LEFT($C193,1)="◆"),99999,IF(OR(ISNUMBER(SEARCH('⚙️ BỘ HƠI'!$H$2,$C193)),ISNUMBER(SEARCH($C193,'⚙️ BỘ HƠI'!$H$2))),ROW()-2,99999))</f>
        <v/>
      </c>
      <c r="Q193" s="61" t="n"/>
    </row>
    <row r="194" ht="34.5" customHeight="1">
      <c r="A194" s="45" t="inlineStr">
        <is>
          <t>HH083102</t>
        </is>
      </c>
      <c r="B194" s="45" t="inlineStr">
        <is>
          <t>KOMATSU</t>
        </is>
      </c>
      <c r="C194" s="45" t="inlineStr">
        <is>
          <t>125/S6D125/6D125/ZYNP</t>
        </is>
      </c>
      <c r="D194" s="45" t="inlineStr">
        <is>
          <t>125</t>
        </is>
      </c>
      <c r="E194" s="45" t="n"/>
      <c r="F194" s="45" t="n"/>
      <c r="G194" s="45" t="inlineStr">
        <is>
          <t>6150-21-2221</t>
        </is>
      </c>
      <c r="H194" s="45" t="inlineStr">
        <is>
          <t>NSP</t>
        </is>
      </c>
      <c r="I194" s="45" t="inlineStr">
        <is>
          <t>Cái</t>
        </is>
      </c>
      <c r="J194" s="66" t="n">
        <v>3000000</v>
      </c>
      <c r="K194" s="66" t="n">
        <v>3200000</v>
      </c>
      <c r="L194" s="66" t="n">
        <v>3400000</v>
      </c>
      <c r="M194" s="54" t="n"/>
      <c r="N194" s="45" t="inlineStr">
        <is>
          <t>Xy lanh KOMATSU 125/ S6D125/6D125/6150-21-2221 ZYNP - NSP</t>
        </is>
      </c>
      <c r="O194" s="61">
        <f>IF($N194="","",$N194)</f>
        <v/>
      </c>
      <c r="P194" s="61">
        <f>IF(OR('⚙️ BỘ HƠI'!$H$40=0,'⚙️ BỘ HƠI'!$H$2="",$C194="",LEFT($C194,1)="◆"),99999,IF(OR(ISNUMBER(SEARCH('⚙️ BỘ HƠI'!$H$2,$C194)),ISNUMBER(SEARCH($C194,'⚙️ BỘ HƠI'!$H$2))),ROW()-2,99999))</f>
        <v/>
      </c>
      <c r="Q194" s="61" t="n"/>
    </row>
    <row r="195" ht="34.5" customHeight="1">
      <c r="A195" s="45" t="inlineStr">
        <is>
          <t>HH070439</t>
        </is>
      </c>
      <c r="B195" s="45" t="inlineStr">
        <is>
          <t>KOMATSU</t>
        </is>
      </c>
      <c r="C195" s="45" t="inlineStr">
        <is>
          <t>6D125/S6D125</t>
        </is>
      </c>
      <c r="D195" s="45" t="inlineStr">
        <is>
          <t>125</t>
        </is>
      </c>
      <c r="E195" s="45" t="inlineStr">
        <is>
          <t>6</t>
        </is>
      </c>
      <c r="F195" s="45" t="n"/>
      <c r="G195" s="45" t="inlineStr">
        <is>
          <t>6150-21-2221</t>
        </is>
      </c>
      <c r="H195" s="45" t="inlineStr">
        <is>
          <t>IZUMI</t>
        </is>
      </c>
      <c r="I195" s="45" t="inlineStr">
        <is>
          <t>Cái</t>
        </is>
      </c>
      <c r="J195" s="54" t="n"/>
      <c r="K195" s="54" t="n"/>
      <c r="L195" s="54" t="n"/>
      <c r="M195" s="54" t="n"/>
      <c r="N195" s="45" t="inlineStr">
        <is>
          <t>Xy lanh 6D125/S6D125 F/F (6150-21-2221) - IZUMI</t>
        </is>
      </c>
      <c r="O195" s="61">
        <f>IF($N195="","",$N195)</f>
        <v/>
      </c>
      <c r="P195" s="61">
        <f>IF(OR('⚙️ BỘ HƠI'!$H$40=0,'⚙️ BỘ HƠI'!$H$2="",$C195="",LEFT($C195,1)="◆"),99999,IF(OR(ISNUMBER(SEARCH('⚙️ BỘ HƠI'!$H$2,$C195)),ISNUMBER(SEARCH($C195,'⚙️ BỘ HƠI'!$H$2))),ROW()-2,99999))</f>
        <v/>
      </c>
      <c r="Q195" s="61" t="n"/>
    </row>
    <row r="196" ht="34.5" customHeight="1">
      <c r="A196" s="45" t="inlineStr">
        <is>
          <t>HH080365</t>
        </is>
      </c>
      <c r="B196" s="45" t="inlineStr">
        <is>
          <t>KOMATSU</t>
        </is>
      </c>
      <c r="C196" s="45" t="inlineStr">
        <is>
          <t>6D125/S6D125</t>
        </is>
      </c>
      <c r="D196" s="45" t="inlineStr">
        <is>
          <t>125</t>
        </is>
      </c>
      <c r="E196" s="45" t="inlineStr">
        <is>
          <t>6</t>
        </is>
      </c>
      <c r="F196" s="45" t="n"/>
      <c r="G196" s="45" t="inlineStr">
        <is>
          <t>6150-21-2221</t>
        </is>
      </c>
      <c r="H196" s="45" t="inlineStr">
        <is>
          <t>IZ IKAZU</t>
        </is>
      </c>
      <c r="I196" s="45" t="inlineStr">
        <is>
          <t>Cái</t>
        </is>
      </c>
      <c r="J196" s="66" t="n">
        <v>2650000</v>
      </c>
      <c r="K196" s="66" t="n">
        <v>2800000</v>
      </c>
      <c r="L196" s="66" t="n">
        <v>3000000</v>
      </c>
      <c r="M196" s="54" t="n"/>
      <c r="N196" s="45" t="inlineStr">
        <is>
          <t>Xy lanh Komatsu 6D125/S6D125 F/F (6150-21-2221) - IZ IKAZU</t>
        </is>
      </c>
      <c r="O196" s="61">
        <f>IF($N196="","",$N196)</f>
        <v/>
      </c>
      <c r="P196" s="61">
        <f>IF(OR('⚙️ BỘ HƠI'!$H$40=0,'⚙️ BỘ HƠI'!$H$2="",$C196="",LEFT($C196,1)="◆"),99999,IF(OR(ISNUMBER(SEARCH('⚙️ BỘ HƠI'!$H$2,$C196)),ISNUMBER(SEARCH($C196,'⚙️ BỘ HƠI'!$H$2))),ROW()-2,99999))</f>
        <v/>
      </c>
      <c r="Q196" s="67" t="inlineStr">
        <is>
          <t>⚠️ HH080203, HH083921</t>
        </is>
      </c>
    </row>
    <row r="197" ht="34.5" customHeight="1">
      <c r="A197" s="45" t="inlineStr">
        <is>
          <t>HH082575</t>
        </is>
      </c>
      <c r="B197" s="45" t="inlineStr">
        <is>
          <t>KOMATSU</t>
        </is>
      </c>
      <c r="C197" s="45" t="inlineStr">
        <is>
          <t>Kom S6D125/6D125</t>
        </is>
      </c>
      <c r="D197" s="45" t="inlineStr">
        <is>
          <t>125</t>
        </is>
      </c>
      <c r="E197" s="45" t="n"/>
      <c r="F197" s="45" t="n"/>
      <c r="G197" s="45" t="inlineStr">
        <is>
          <t>nitriting, tôi thấm ni tơ</t>
        </is>
      </c>
      <c r="H197" s="45" t="inlineStr">
        <is>
          <t>HENWEIT</t>
        </is>
      </c>
      <c r="I197" s="45" t="inlineStr">
        <is>
          <t>Cái</t>
        </is>
      </c>
      <c r="J197" s="66" t="n">
        <v>4800000</v>
      </c>
      <c r="K197" s="66" t="n">
        <v>5000000</v>
      </c>
      <c r="L197" s="66" t="n">
        <v>5200000</v>
      </c>
      <c r="M197" s="54" t="n"/>
      <c r="N197" s="45" t="inlineStr">
        <is>
          <t>Xy lanh Kom S6D125/6D125/ 6151-22-2220 (nitriting, tôi thấm ni tơ) - HENWEIT</t>
        </is>
      </c>
      <c r="O197" s="61">
        <f>IF($N197="","",$N197)</f>
        <v/>
      </c>
      <c r="P197" s="61">
        <f>IF(OR('⚙️ BỘ HƠI'!$H$40=0,'⚙️ BỘ HƠI'!$H$2="",$C197="",LEFT($C197,1)="◆"),99999,IF(OR(ISNUMBER(SEARCH('⚙️ BỘ HƠI'!$H$2,$C197)),ISNUMBER(SEARCH($C197,'⚙️ BỘ HƠI'!$H$2))),ROW()-2,99999))</f>
        <v/>
      </c>
      <c r="Q197" s="61" t="n"/>
    </row>
    <row r="198" ht="34.5" customHeight="1">
      <c r="A198" s="45" t="inlineStr">
        <is>
          <t>HH074590</t>
        </is>
      </c>
      <c r="B198" s="45" t="inlineStr">
        <is>
          <t>KOMATSU</t>
        </is>
      </c>
      <c r="C198" s="45" t="inlineStr">
        <is>
          <t>S6D125/6D125</t>
        </is>
      </c>
      <c r="D198" s="45" t="inlineStr">
        <is>
          <t>125</t>
        </is>
      </c>
      <c r="E198" s="45" t="n"/>
      <c r="F198" s="45" t="n"/>
      <c r="G198" s="45" t="inlineStr">
        <is>
          <t>6150-21-2221</t>
        </is>
      </c>
      <c r="H198" s="45" t="inlineStr">
        <is>
          <t>NSP</t>
        </is>
      </c>
      <c r="I198" s="45" t="inlineStr">
        <is>
          <t>Cái</t>
        </is>
      </c>
      <c r="J198" s="66" t="n">
        <v>5500000</v>
      </c>
      <c r="K198" s="66" t="n">
        <v>5800000</v>
      </c>
      <c r="L198" s="66" t="n">
        <v>6200000</v>
      </c>
      <c r="M198" s="54" t="n"/>
      <c r="N198" s="45" t="inlineStr">
        <is>
          <t>Xy lanh S6D125/6D125 (6150-21-2221) trắng - NSP</t>
        </is>
      </c>
      <c r="O198" s="61">
        <f>IF($N198="","",$N198)</f>
        <v/>
      </c>
      <c r="P198" s="61">
        <f>IF(OR('⚙️ BỘ HƠI'!$H$40=0,'⚙️ BỘ HƠI'!$H$2="",$C198="",LEFT($C198,1)="◆"),99999,IF(OR(ISNUMBER(SEARCH('⚙️ BỘ HƠI'!$H$2,$C198)),ISNUMBER(SEARCH($C198,'⚙️ BỘ HƠI'!$H$2))),ROW()-2,99999))</f>
        <v/>
      </c>
      <c r="Q198" s="61" t="n"/>
    </row>
    <row r="199" ht="34.5" customHeight="1">
      <c r="A199" s="45" t="inlineStr">
        <is>
          <t>HH0470</t>
        </is>
      </c>
      <c r="B199" s="45" t="inlineStr">
        <is>
          <t>KOMATSU</t>
        </is>
      </c>
      <c r="C199" s="45" t="inlineStr">
        <is>
          <t>4D130</t>
        </is>
      </c>
      <c r="D199" s="45" t="inlineStr">
        <is>
          <t>130</t>
        </is>
      </c>
      <c r="E199" s="45" t="inlineStr">
        <is>
          <t>4</t>
        </is>
      </c>
      <c r="F199" s="45" t="n"/>
      <c r="G199" s="45" t="inlineStr">
        <is>
          <t>123503/N-6115-21-2211</t>
        </is>
      </c>
      <c r="H199" s="45" t="inlineStr">
        <is>
          <t>NSP</t>
        </is>
      </c>
      <c r="I199" s="45" t="inlineStr">
        <is>
          <t>Cái</t>
        </is>
      </c>
      <c r="J199" s="66" t="n">
        <v>4000000</v>
      </c>
      <c r="K199" s="66" t="n">
        <v>4200000</v>
      </c>
      <c r="L199" s="66" t="n">
        <v>4400000</v>
      </c>
      <c r="M199" s="54" t="n"/>
      <c r="N199" s="45" t="inlineStr">
        <is>
          <t>Xy lanh 4D130 (123503/N-6115-21-2211) - NSP</t>
        </is>
      </c>
      <c r="O199" s="61">
        <f>IF($N199="","",$N199)</f>
        <v/>
      </c>
      <c r="P199" s="61">
        <f>IF(OR('⚙️ BỘ HƠI'!$H$40=0,'⚙️ BỘ HƠI'!$H$2="",$C199="",LEFT($C199,1)="◆"),99999,IF(OR(ISNUMBER(SEARCH('⚙️ BỘ HƠI'!$H$2,$C199)),ISNUMBER(SEARCH($C199,'⚙️ BỘ HƠI'!$H$2))),ROW()-2,99999))</f>
        <v/>
      </c>
      <c r="Q199" s="61" t="n"/>
    </row>
    <row r="200" ht="34.5" customHeight="1">
      <c r="A200" s="45" t="inlineStr">
        <is>
          <t>HH080208</t>
        </is>
      </c>
      <c r="B200" s="45" t="inlineStr">
        <is>
          <t>KOMATSU</t>
        </is>
      </c>
      <c r="C200" s="45" t="inlineStr">
        <is>
          <t>4D130</t>
        </is>
      </c>
      <c r="D200" s="45" t="inlineStr">
        <is>
          <t>130</t>
        </is>
      </c>
      <c r="E200" s="45" t="inlineStr">
        <is>
          <t>4</t>
        </is>
      </c>
      <c r="F200" s="45" t="n"/>
      <c r="G200" s="45" t="inlineStr">
        <is>
          <t>6115-21-2211</t>
        </is>
      </c>
      <c r="H200" s="45" t="inlineStr">
        <is>
          <t>IZ IKAZU</t>
        </is>
      </c>
      <c r="I200" s="45" t="inlineStr">
        <is>
          <t>Cái</t>
        </is>
      </c>
      <c r="J200" s="66" t="n">
        <v>1850000</v>
      </c>
      <c r="K200" s="66" t="n">
        <v>1950000</v>
      </c>
      <c r="L200" s="66" t="n">
        <v>2100000</v>
      </c>
      <c r="M200" s="54" t="n"/>
      <c r="N200" s="45" t="inlineStr">
        <is>
          <t>Xy lanh 4D130 F/F (6115-21-2211) - IZ IKAZU</t>
        </is>
      </c>
      <c r="O200" s="61">
        <f>IF($N200="","",$N200)</f>
        <v/>
      </c>
      <c r="P200" s="61">
        <f>IF(OR('⚙️ BỘ HƠI'!$H$40=0,'⚙️ BỘ HƠI'!$H$2="",$C200="",LEFT($C200,1)="◆"),99999,IF(OR(ISNUMBER(SEARCH('⚙️ BỘ HƠI'!$H$2,$C200)),ISNUMBER(SEARCH($C200,'⚙️ BỘ HƠI'!$H$2))),ROW()-2,99999))</f>
        <v/>
      </c>
      <c r="Q200" s="61" t="n"/>
    </row>
    <row r="201" ht="34.5" customHeight="1">
      <c r="A201" s="45" t="inlineStr">
        <is>
          <t>HH073265</t>
        </is>
      </c>
      <c r="B201" s="45" t="inlineStr">
        <is>
          <t>KOMATSU</t>
        </is>
      </c>
      <c r="C201" s="45" t="inlineStr">
        <is>
          <t>105</t>
        </is>
      </c>
      <c r="D201" s="45" t="n"/>
      <c r="E201" s="45" t="n"/>
      <c r="F201" s="45" t="n"/>
      <c r="G201" s="45" t="inlineStr">
        <is>
          <t>S6D105/ 6D105/ S4D105/ 4D105</t>
        </is>
      </c>
      <c r="H201" s="45" t="inlineStr">
        <is>
          <t>PROXMANN</t>
        </is>
      </c>
      <c r="I201" s="45" t="inlineStr">
        <is>
          <t>Cái</t>
        </is>
      </c>
      <c r="J201" s="66" t="n">
        <v>780000</v>
      </c>
      <c r="K201" s="66" t="n">
        <v>830000</v>
      </c>
      <c r="L201" s="66" t="n">
        <v>890000</v>
      </c>
      <c r="M201" s="54" t="n"/>
      <c r="N201" s="45" t="inlineStr">
        <is>
          <t>Xy lanh Komatsu 105/ 51431700 (S6D105/ 6D105/ S4D105/ 4D105) - PROXMANN</t>
        </is>
      </c>
      <c r="O201" s="61">
        <f>IF($N201="","",$N201)</f>
        <v/>
      </c>
      <c r="P201" s="61">
        <f>IF(OR('⚙️ BỘ HƠI'!$H$40=0,'⚙️ BỘ HƠI'!$H$2="",$C201="",LEFT($C201,1)="◆"),99999,IF(OR(ISNUMBER(SEARCH('⚙️ BỘ HƠI'!$H$2,$C201)),ISNUMBER(SEARCH($C201,'⚙️ BỘ HƠI'!$H$2))),ROW()-2,99999))</f>
        <v/>
      </c>
      <c r="Q201" s="61" t="n"/>
    </row>
    <row r="202" ht="34.5" customHeight="1">
      <c r="A202" s="45" t="inlineStr">
        <is>
          <t>HH075996</t>
        </is>
      </c>
      <c r="B202" s="45" t="inlineStr">
        <is>
          <t>KOMATSU</t>
        </is>
      </c>
      <c r="C202" s="45" t="inlineStr">
        <is>
          <t>S6D102/S4D102/6BT/4BT/6D102/4D102</t>
        </is>
      </c>
      <c r="D202" s="45" t="inlineStr">
        <is>
          <t>102</t>
        </is>
      </c>
      <c r="E202" s="45" t="n"/>
      <c r="F202" s="45" t="n"/>
      <c r="G202" s="45" t="inlineStr">
        <is>
          <t>N 6736292110</t>
        </is>
      </c>
      <c r="H202" s="45" t="inlineStr">
        <is>
          <t>NSP</t>
        </is>
      </c>
      <c r="I202" s="45" t="inlineStr">
        <is>
          <t>Cái</t>
        </is>
      </c>
      <c r="J202" s="54" t="n"/>
      <c r="K202" s="54" t="n"/>
      <c r="L202" s="54" t="n"/>
      <c r="M202" s="54" t="n"/>
      <c r="N202" s="45" t="inlineStr">
        <is>
          <t>Xy lanh S6D102/S4D102/6BT/4BT/6D102/4D102 (N 6736292110) S/F lưng 105 - NSP</t>
        </is>
      </c>
      <c r="O202" s="61">
        <f>IF($N202="","",$N202)</f>
        <v/>
      </c>
      <c r="P202" s="61">
        <f>IF(OR('⚙️ BỘ HƠI'!$H$40=0,'⚙️ BỘ HƠI'!$H$2="",$C202="",LEFT($C202,1)="◆"),99999,IF(OR(ISNUMBER(SEARCH('⚙️ BỘ HƠI'!$H$2,$C202)),ISNUMBER(SEARCH($C202,'⚙️ BỘ HƠI'!$H$2))),ROW()-2,99999))</f>
        <v/>
      </c>
      <c r="Q202" s="61" t="n"/>
    </row>
    <row r="203" ht="34.5" customHeight="1">
      <c r="A203" s="45" t="inlineStr">
        <is>
          <t>HH20462</t>
        </is>
      </c>
      <c r="B203" s="45" t="inlineStr">
        <is>
          <t>KOMATSU</t>
        </is>
      </c>
      <c r="C203" s="45" t="inlineStr">
        <is>
          <t>S6D102/S4D102/6BT/4BT/6D102/4D102</t>
        </is>
      </c>
      <c r="D203" s="45" t="inlineStr">
        <is>
          <t>102</t>
        </is>
      </c>
      <c r="E203" s="45" t="n"/>
      <c r="F203" s="45" t="n"/>
      <c r="G203" s="45" t="inlineStr">
        <is>
          <t>N 6736292120</t>
        </is>
      </c>
      <c r="H203" s="45" t="inlineStr">
        <is>
          <t>NSP</t>
        </is>
      </c>
      <c r="I203" s="45" t="inlineStr">
        <is>
          <t>Cái</t>
        </is>
      </c>
      <c r="J203" s="66" t="n">
        <v>270000</v>
      </c>
      <c r="K203" s="66" t="n">
        <v>285000</v>
      </c>
      <c r="L203" s="66" t="n">
        <v>300000</v>
      </c>
      <c r="M203" s="54" t="n"/>
      <c r="N203" s="45" t="inlineStr">
        <is>
          <t>Xy lanh S6D102/S4D102/6BT/4BT/6D102/4D102 (N 6736292120) S/F lưng 104.5 - NSP</t>
        </is>
      </c>
      <c r="O203" s="61">
        <f>IF($N203="","",$N203)</f>
        <v/>
      </c>
      <c r="P203" s="61">
        <f>IF(OR('⚙️ BỘ HƠI'!$H$40=0,'⚙️ BỘ HƠI'!$H$2="",$C203="",LEFT($C203,1)="◆"),99999,IF(OR(ISNUMBER(SEARCH('⚙️ BỘ HƠI'!$H$2,$C203)),ISNUMBER(SEARCH($C203,'⚙️ BỘ HƠI'!$H$2))),ROW()-2,99999))</f>
        <v/>
      </c>
      <c r="Q203" s="61" t="n"/>
    </row>
    <row r="204" ht="34.5" customHeight="1">
      <c r="A204" s="45" t="inlineStr">
        <is>
          <t>HH079954</t>
        </is>
      </c>
      <c r="B204" s="45" t="inlineStr">
        <is>
          <t>KOMATSU</t>
        </is>
      </c>
      <c r="C204" s="45" t="inlineStr">
        <is>
          <t>S6D102/S4D102/6BT/4BT/6D102/4D102 lưng 104.5</t>
        </is>
      </c>
      <c r="D204" s="45" t="inlineStr">
        <is>
          <t>102</t>
        </is>
      </c>
      <c r="E204" s="45" t="n"/>
      <c r="F204" s="45" t="n"/>
      <c r="G204" s="45" t="n"/>
      <c r="H204" s="45" t="inlineStr">
        <is>
          <t>GARIMA</t>
        </is>
      </c>
      <c r="I204" s="45" t="inlineStr">
        <is>
          <t>Cái</t>
        </is>
      </c>
      <c r="J204" s="66" t="n">
        <v>160000</v>
      </c>
      <c r="K204" s="66" t="n">
        <v>170000</v>
      </c>
      <c r="L204" s="66" t="n">
        <v>180000</v>
      </c>
      <c r="M204" s="54" t="n"/>
      <c r="N204" s="45" t="inlineStr">
        <is>
          <t>Xy lanh S6D102/S4D102/6BT/4BT/6D102/4D102  S/F lưng 104.5 NPR - GARIMA</t>
        </is>
      </c>
      <c r="O204" s="61">
        <f>IF($N204="","",$N204)</f>
        <v/>
      </c>
      <c r="P204" s="61">
        <f>IF(OR('⚙️ BỘ HƠI'!$H$40=0,'⚙️ BỘ HƠI'!$H$2="",$C204="",LEFT($C204,1)="◆"),99999,IF(OR(ISNUMBER(SEARCH('⚙️ BỘ HƠI'!$H$2,$C204)),ISNUMBER(SEARCH($C204,'⚙️ BỘ HƠI'!$H$2))),ROW()-2,99999))</f>
        <v/>
      </c>
      <c r="Q204" s="61" t="n"/>
    </row>
    <row r="205" ht="34.5" customHeight="1">
      <c r="A205" s="45" t="inlineStr">
        <is>
          <t>HH070265</t>
        </is>
      </c>
      <c r="B205" s="45" t="inlineStr">
        <is>
          <t>KOMATSU</t>
        </is>
      </c>
      <c r="C205" s="45" t="inlineStr">
        <is>
          <t>S6D108/6D108</t>
        </is>
      </c>
      <c r="D205" s="45" t="inlineStr">
        <is>
          <t>108</t>
        </is>
      </c>
      <c r="E205" s="45" t="n"/>
      <c r="F205" s="45" t="n"/>
      <c r="G205" s="45" t="n"/>
      <c r="H205" s="45" t="inlineStr">
        <is>
          <t>IZUMI</t>
        </is>
      </c>
      <c r="I205" s="45" t="inlineStr">
        <is>
          <t>Cái</t>
        </is>
      </c>
      <c r="J205" s="66" t="n">
        <v>1400000</v>
      </c>
      <c r="K205" s="66" t="n">
        <v>1500000</v>
      </c>
      <c r="L205" s="66" t="n">
        <v>1600000</v>
      </c>
      <c r="M205" s="54" t="n"/>
      <c r="N205" s="45" t="inlineStr">
        <is>
          <t>Xy lanh S6D108/6D108  - IZUMI</t>
        </is>
      </c>
      <c r="O205" s="61">
        <f>IF($N205="","",$N205)</f>
        <v/>
      </c>
      <c r="P205" s="61">
        <f>IF(OR('⚙️ BỘ HƠI'!$H$40=0,'⚙️ BỘ HƠI'!$H$2="",$C205="",LEFT($C205,1)="◆"),99999,IF(OR(ISNUMBER(SEARCH('⚙️ BỘ HƠI'!$H$2,$C205)),ISNUMBER(SEARCH($C205,'⚙️ BỘ HƠI'!$H$2))),ROW()-2,99999))</f>
        <v/>
      </c>
      <c r="Q205" s="61" t="n"/>
    </row>
    <row r="206" ht="34.5" customHeight="1">
      <c r="A206" s="45" t="inlineStr">
        <is>
          <t>HH070433</t>
        </is>
      </c>
      <c r="B206" s="45" t="inlineStr">
        <is>
          <t>KOMATSU</t>
        </is>
      </c>
      <c r="C206" s="45" t="inlineStr">
        <is>
          <t>S6D108/6D108</t>
        </is>
      </c>
      <c r="D206" s="45" t="inlineStr">
        <is>
          <t>108</t>
        </is>
      </c>
      <c r="E206" s="45" t="n"/>
      <c r="F206" s="45" t="n"/>
      <c r="G206" s="45" t="inlineStr">
        <is>
          <t>65012010019</t>
        </is>
      </c>
      <c r="H206" s="45" t="inlineStr">
        <is>
          <t>NSP</t>
        </is>
      </c>
      <c r="I206" s="45" t="inlineStr">
        <is>
          <t>Cái</t>
        </is>
      </c>
      <c r="J206" s="66" t="n">
        <v>2850000</v>
      </c>
      <c r="K206" s="66" t="n">
        <v>2950000</v>
      </c>
      <c r="L206" s="66" t="n">
        <v>3150000</v>
      </c>
      <c r="M206" s="54" t="n"/>
      <c r="N206" s="45" t="inlineStr">
        <is>
          <t>Xy lanh S6D108/6D108/65012010019 F/F - NSP</t>
        </is>
      </c>
      <c r="O206" s="61">
        <f>IF($N206="","",$N206)</f>
        <v/>
      </c>
      <c r="P206" s="61">
        <f>IF(OR('⚙️ BỘ HƠI'!$H$40=0,'⚙️ BỘ HƠI'!$H$2="",$C206="",LEFT($C206,1)="◆"),99999,IF(OR(ISNUMBER(SEARCH('⚙️ BỘ HƠI'!$H$2,$C206)),ISNUMBER(SEARCH($C206,'⚙️ BỘ HƠI'!$H$2))),ROW()-2,99999))</f>
        <v/>
      </c>
      <c r="Q206" s="61" t="n"/>
    </row>
    <row r="207" ht="34.5" customHeight="1">
      <c r="A207" s="45" t="inlineStr">
        <is>
          <t>HH083169</t>
        </is>
      </c>
      <c r="B207" s="45" t="inlineStr">
        <is>
          <t>KOMATSU</t>
        </is>
      </c>
      <c r="C207" s="45" t="inlineStr">
        <is>
          <t>S6D170//6D170</t>
        </is>
      </c>
      <c r="D207" s="45" t="n"/>
      <c r="E207" s="45" t="n"/>
      <c r="F207" s="45" t="n"/>
      <c r="G207" s="45" t="inlineStr">
        <is>
          <t>máy cơ, DÀI 332</t>
        </is>
      </c>
      <c r="H207" s="45" t="inlineStr">
        <is>
          <t>HENWEIT</t>
        </is>
      </c>
      <c r="I207" s="45" t="inlineStr">
        <is>
          <t>Cái</t>
        </is>
      </c>
      <c r="J207" s="66" t="n">
        <v>2150000</v>
      </c>
      <c r="K207" s="66" t="n">
        <v>2300000</v>
      </c>
      <c r="L207" s="66" t="n">
        <v>2500000</v>
      </c>
      <c r="M207" s="54" t="n"/>
      <c r="N207" s="45" t="inlineStr">
        <is>
          <t>Xy lanh KOMATSU S6D170/ 6162-25-2210/ 6D170 (máy cơ, DÀI 332), có tôi thấm Ni tơ - HENWEIT</t>
        </is>
      </c>
      <c r="O207" s="61">
        <f>IF($N207="","",$N207)</f>
        <v/>
      </c>
      <c r="P207" s="61">
        <f>IF(OR('⚙️ BỘ HƠI'!$H$40=0,'⚙️ BỘ HƠI'!$H$2="",$C207="",LEFT($C207,1)="◆"),99999,IF(OR(ISNUMBER(SEARCH('⚙️ BỘ HƠI'!$H$2,$C207)),ISNUMBER(SEARCH($C207,'⚙️ BỘ HƠI'!$H$2))),ROW()-2,99999))</f>
        <v/>
      </c>
      <c r="Q207" s="67" t="inlineStr">
        <is>
          <t>⚠️ HH070315, HH075996, HH079954, HH081151, HH082192</t>
        </is>
      </c>
    </row>
    <row r="208" ht="34.5" customHeight="1">
      <c r="A208" s="45" t="inlineStr">
        <is>
          <t>HH083170</t>
        </is>
      </c>
      <c r="B208" s="45" t="inlineStr">
        <is>
          <t>KOMATSU</t>
        </is>
      </c>
      <c r="C208" s="45" t="inlineStr">
        <is>
          <t>S6D170//6D170</t>
        </is>
      </c>
      <c r="D208" s="45" t="n"/>
      <c r="E208" s="45" t="n"/>
      <c r="F208" s="45" t="n"/>
      <c r="G208" s="45" t="inlineStr">
        <is>
          <t>máy điện, DÀI 320</t>
        </is>
      </c>
      <c r="H208" s="45" t="inlineStr">
        <is>
          <t>HENWEIT</t>
        </is>
      </c>
      <c r="I208" s="45" t="inlineStr">
        <is>
          <t>Cái</t>
        </is>
      </c>
      <c r="J208" s="66" t="n">
        <v>2150000</v>
      </c>
      <c r="K208" s="66" t="n">
        <v>2300000</v>
      </c>
      <c r="L208" s="66" t="n">
        <v>2500000</v>
      </c>
      <c r="M208" s="54" t="n"/>
      <c r="N208" s="45" t="inlineStr">
        <is>
          <t>Xy lanh KOMATSU S6D170/ 6240-21-2220/ 6D170 (máy điện, DÀI 320), có tôi thấm Ni tơ - HENWEIT</t>
        </is>
      </c>
      <c r="O208" s="61">
        <f>IF($N208="","",$N208)</f>
        <v/>
      </c>
      <c r="P208" s="61">
        <f>IF(OR('⚙️ BỘ HƠI'!$H$40=0,'⚙️ BỘ HƠI'!$H$2="",$C208="",LEFT($C208,1)="◆"),99999,IF(OR(ISNUMBER(SEARCH('⚙️ BỘ HƠI'!$H$2,$C208)),ISNUMBER(SEARCH($C208,'⚙️ BỘ HƠI'!$H$2))),ROW()-2,99999))</f>
        <v/>
      </c>
      <c r="Q208" s="67" t="inlineStr">
        <is>
          <t>⚠️ HH070315, HH075996, HH079954, HH081151, HH082192</t>
        </is>
      </c>
    </row>
    <row r="209" ht="34.5" customHeight="1">
      <c r="A209" s="45" t="n"/>
      <c r="B209" s="63" t="inlineStr">
        <is>
          <t>◆  MITSUBISHI   (61 sản phẩm)</t>
        </is>
      </c>
      <c r="C209" s="45" t="n"/>
      <c r="D209" s="45" t="n"/>
      <c r="E209" s="45" t="n"/>
      <c r="F209" s="45" t="n"/>
      <c r="G209" s="45" t="n"/>
      <c r="H209" s="45" t="n"/>
      <c r="I209" s="45" t="n"/>
      <c r="J209" s="54" t="n"/>
      <c r="K209" s="54" t="n"/>
      <c r="L209" s="54" t="n"/>
      <c r="M209" s="54" t="n"/>
      <c r="N209" s="45" t="n"/>
      <c r="O209" s="61">
        <f>IF($N209="","",$N209)</f>
        <v/>
      </c>
      <c r="P209" s="61">
        <f>IF(OR('⚙️ BỘ HƠI'!$H$40=0,'⚙️ BỘ HƠI'!$H$2="",$C209="",LEFT($C209,1)="◆"),99999,IF(OR(ISNUMBER(SEARCH('⚙️ BỘ HƠI'!$H$2,$C209)),ISNUMBER(SEARCH($C209,'⚙️ BỘ HƠI'!$H$2))),ROW()-2,99999))</f>
        <v/>
      </c>
      <c r="Q209" s="61" t="n"/>
    </row>
    <row r="210" ht="34.5" customHeight="1">
      <c r="A210" s="45" t="inlineStr">
        <is>
          <t>HH070766</t>
        </is>
      </c>
      <c r="B210" s="45" t="inlineStr">
        <is>
          <t>MITSUBISHI</t>
        </is>
      </c>
      <c r="C210" s="45" t="inlineStr">
        <is>
          <t>4DQ5</t>
        </is>
      </c>
      <c r="D210" s="45" t="inlineStr">
        <is>
          <t>84</t>
        </is>
      </c>
      <c r="E210" s="45" t="inlineStr">
        <is>
          <t>4</t>
        </is>
      </c>
      <c r="F210" s="45" t="n"/>
      <c r="G210" s="45" t="inlineStr">
        <is>
          <t>S/F chưa xoáy/ 4D84/ 83-88-163</t>
        </is>
      </c>
      <c r="H210" s="45" t="inlineStr">
        <is>
          <t>IZUMI IKAZU</t>
        </is>
      </c>
      <c r="I210" s="45" t="inlineStr">
        <is>
          <t>Cái</t>
        </is>
      </c>
      <c r="J210" s="66" t="n">
        <v>110000</v>
      </c>
      <c r="K210" s="66" t="n">
        <v>120000</v>
      </c>
      <c r="L210" s="66" t="n">
        <v>130000</v>
      </c>
      <c r="M210" s="54" t="n"/>
      <c r="N210" s="45" t="inlineStr">
        <is>
          <t>Xy lanh MITSU 4DQ5 (S/F chưa xoáy/ 4D84/ 83-88-163) - IZUMI IKAZU</t>
        </is>
      </c>
      <c r="O210" s="61">
        <f>IF($N210="","",$N210)</f>
        <v/>
      </c>
      <c r="P210" s="61">
        <f>IF(OR('⚙️ BỘ HƠI'!$H$40=0,'⚙️ BỘ HƠI'!$H$2="",$C210="",LEFT($C210,1)="◆"),99999,IF(OR(ISNUMBER(SEARCH('⚙️ BỘ HƠI'!$H$2,$C210)),ISNUMBER(SEARCH($C210,'⚙️ BỘ HƠI'!$H$2))),ROW()-2,99999))</f>
        <v/>
      </c>
      <c r="Q210" s="61" t="n"/>
    </row>
    <row r="211" ht="34.5" customHeight="1">
      <c r="A211" s="45" t="inlineStr">
        <is>
          <t>HH079034</t>
        </is>
      </c>
      <c r="B211" s="45" t="inlineStr">
        <is>
          <t>MITSUBISHI</t>
        </is>
      </c>
      <c r="C211" s="45" t="inlineStr">
        <is>
          <t>4D55/4D56-167, dài 167</t>
        </is>
      </c>
      <c r="D211" s="45" t="inlineStr">
        <is>
          <t>91.1</t>
        </is>
      </c>
      <c r="E211" s="45" t="inlineStr">
        <is>
          <t>4</t>
        </is>
      </c>
      <c r="F211" s="45" t="n"/>
      <c r="G211" s="45" t="n"/>
      <c r="H211" s="45" t="inlineStr">
        <is>
          <t>IZUMI-IKAZU</t>
        </is>
      </c>
      <c r="I211" s="45" t="inlineStr">
        <is>
          <t>Cái</t>
        </is>
      </c>
      <c r="J211" s="66" t="n">
        <v>440000</v>
      </c>
      <c r="K211" s="66" t="n">
        <v>460000</v>
      </c>
      <c r="L211" s="66" t="n">
        <v>500000</v>
      </c>
      <c r="M211" s="54" t="n"/>
      <c r="N211" s="45" t="inlineStr">
        <is>
          <t>Xy lanh Mitsu 4D55/4D56-167, S/F dài 167 - IZUMI-IKAZU</t>
        </is>
      </c>
      <c r="O211" s="61">
        <f>IF($N211="","",$N211)</f>
        <v/>
      </c>
      <c r="P211" s="61">
        <f>IF(OR('⚙️ BỘ HƠI'!$H$40=0,'⚙️ BỘ HƠI'!$H$2="",$C211="",LEFT($C211,1)="◆"),99999,IF(OR(ISNUMBER(SEARCH('⚙️ BỘ HƠI'!$H$2,$C211)),ISNUMBER(SEARCH($C211,'⚙️ BỘ HƠI'!$H$2))),ROW()-2,99999))</f>
        <v/>
      </c>
      <c r="Q211" s="67" t="inlineStr">
        <is>
          <t>⚠️ HH072684, HH083101</t>
        </is>
      </c>
    </row>
    <row r="212" ht="34.5" customHeight="1">
      <c r="A212" s="45" t="inlineStr">
        <is>
          <t>HH070415</t>
        </is>
      </c>
      <c r="B212" s="45" t="inlineStr">
        <is>
          <t>MITSUBISHI</t>
        </is>
      </c>
      <c r="C212" s="45" t="inlineStr">
        <is>
          <t>D4BA/4D55/4D56</t>
        </is>
      </c>
      <c r="D212" s="45" t="inlineStr">
        <is>
          <t>91.1</t>
        </is>
      </c>
      <c r="E212" s="45" t="n"/>
      <c r="F212" s="45" t="n"/>
      <c r="G212" s="45" t="inlineStr">
        <is>
          <t>124602</t>
        </is>
      </c>
      <c r="H212" s="45" t="inlineStr">
        <is>
          <t>NSP</t>
        </is>
      </c>
      <c r="I212" s="45" t="inlineStr">
        <is>
          <t>Cái</t>
        </is>
      </c>
      <c r="J212" s="54" t="n"/>
      <c r="K212" s="54" t="n"/>
      <c r="L212" s="54" t="n"/>
      <c r="M212" s="54" t="n"/>
      <c r="N212" s="45" t="inlineStr">
        <is>
          <t>Xy lanh D4BA/4D55/4D56 (124602) đời bán hoàn thiện, ĐK 91.1mm - NSP</t>
        </is>
      </c>
      <c r="O212" s="61">
        <f>IF($N212="","",$N212)</f>
        <v/>
      </c>
      <c r="P212" s="61">
        <f>IF(OR('⚙️ BỘ HƠI'!$H$40=0,'⚙️ BỘ HƠI'!$H$2="",$C212="",LEFT($C212,1)="◆"),99999,IF(OR(ISNUMBER(SEARCH('⚙️ BỘ HƠI'!$H$2,$C212)),ISNUMBER(SEARCH($C212,'⚙️ BỘ HƠI'!$H$2))),ROW()-2,99999))</f>
        <v/>
      </c>
      <c r="Q212" s="61" t="n"/>
    </row>
    <row r="213" ht="34.5" customHeight="1">
      <c r="A213" s="45" t="inlineStr">
        <is>
          <t>HH068748</t>
        </is>
      </c>
      <c r="B213" s="45" t="inlineStr">
        <is>
          <t>MITSUBISHI</t>
        </is>
      </c>
      <c r="C213" s="45" t="inlineStr">
        <is>
          <t>4DR5/6DR5 phi 92</t>
        </is>
      </c>
      <c r="D213" s="45" t="inlineStr">
        <is>
          <t>92</t>
        </is>
      </c>
      <c r="E213" s="45" t="inlineStr">
        <is>
          <t>4</t>
        </is>
      </c>
      <c r="F213" s="45" t="n"/>
      <c r="G213" s="45" t="n"/>
      <c r="H213" s="45" t="inlineStr">
        <is>
          <t>IZUMI</t>
        </is>
      </c>
      <c r="I213" s="45" t="inlineStr">
        <is>
          <t>Cái</t>
        </is>
      </c>
      <c r="J213" s="66" t="n">
        <v>125000</v>
      </c>
      <c r="K213" s="66" t="n">
        <v>135000</v>
      </c>
      <c r="L213" s="66" t="n">
        <v>140000</v>
      </c>
      <c r="M213" s="54" t="n"/>
      <c r="N213" s="45" t="inlineStr">
        <is>
          <t>Xy lanh 4DR5/6DR5 S/F phi 92 - IZUMI</t>
        </is>
      </c>
      <c r="O213" s="61">
        <f>IF($N213="","",$N213)</f>
        <v/>
      </c>
      <c r="P213" s="61">
        <f>IF(OR('⚙️ BỘ HƠI'!$H$40=0,'⚙️ BỘ HƠI'!$H$2="",$C213="",LEFT($C213,1)="◆"),99999,IF(OR(ISNUMBER(SEARCH('⚙️ BỘ HƠI'!$H$2,$C213)),ISNUMBER(SEARCH($C213,'⚙️ BỘ HƠI'!$H$2))),ROW()-2,99999))</f>
        <v/>
      </c>
      <c r="Q213" s="67" t="inlineStr">
        <is>
          <t>⚠️ HH00737, HH082703, HH20518</t>
        </is>
      </c>
    </row>
    <row r="214" ht="34.5" customHeight="1">
      <c r="A214" s="45" t="inlineStr">
        <is>
          <t>HH070364</t>
        </is>
      </c>
      <c r="B214" s="45" t="inlineStr">
        <is>
          <t>MITSUBISHI</t>
        </is>
      </c>
      <c r="C214" s="45" t="inlineStr">
        <is>
          <t>S4E phi 94</t>
        </is>
      </c>
      <c r="D214" s="45" t="inlineStr">
        <is>
          <t>94</t>
        </is>
      </c>
      <c r="E214" s="45" t="n"/>
      <c r="F214" s="45" t="n"/>
      <c r="G214" s="45" t="inlineStr">
        <is>
          <t>93*98*169</t>
        </is>
      </c>
      <c r="H214" s="45" t="inlineStr">
        <is>
          <t>IZUMI-IKAZU</t>
        </is>
      </c>
      <c r="I214" s="45" t="inlineStr">
        <is>
          <t>Cái</t>
        </is>
      </c>
      <c r="J214" s="66" t="n">
        <v>480000</v>
      </c>
      <c r="K214" s="66" t="n">
        <v>500000</v>
      </c>
      <c r="L214" s="66" t="n">
        <v>540000</v>
      </c>
      <c r="M214" s="54" t="n"/>
      <c r="N214" s="45" t="inlineStr">
        <is>
          <t>Xy lanh Mitsu S4E phi 94 S/F (93*98*169) - IZUMI-IKAZU</t>
        </is>
      </c>
      <c r="O214" s="61">
        <f>IF($N214="","",$N214)</f>
        <v/>
      </c>
      <c r="P214" s="61">
        <f>IF(OR('⚙️ BỘ HƠI'!$H$40=0,'⚙️ BỘ HƠI'!$H$2="",$C214="",LEFT($C214,1)="◆"),99999,IF(OR(ISNUMBER(SEARCH('⚙️ BỘ HƠI'!$H$2,$C214)),ISNUMBER(SEARCH($C214,'⚙️ BỘ HƠI'!$H$2))),ROW()-2,99999))</f>
        <v/>
      </c>
      <c r="Q214" s="61" t="n"/>
    </row>
    <row r="215" ht="34.5" customHeight="1">
      <c r="A215" s="45" t="inlineStr">
        <is>
          <t>HH073418</t>
        </is>
      </c>
      <c r="B215" s="45" t="inlineStr">
        <is>
          <t>MITSUBISHI</t>
        </is>
      </c>
      <c r="C215" s="45" t="inlineStr">
        <is>
          <t>S4S</t>
        </is>
      </c>
      <c r="D215" s="45" t="inlineStr">
        <is>
          <t>94</t>
        </is>
      </c>
      <c r="E215" s="45" t="n"/>
      <c r="F215" s="45" t="n"/>
      <c r="G215" s="45" t="inlineStr">
        <is>
          <t>S6S/4TNE94/4D94E/4TNV94</t>
        </is>
      </c>
      <c r="H215" s="45" t="inlineStr">
        <is>
          <t>IZUMI IKAZU</t>
        </is>
      </c>
      <c r="I215" s="45" t="inlineStr">
        <is>
          <t>Cái</t>
        </is>
      </c>
      <c r="J215" s="66" t="n">
        <v>140000</v>
      </c>
      <c r="K215" s="66" t="n">
        <v>150000</v>
      </c>
      <c r="L215" s="66" t="n">
        <v>160000</v>
      </c>
      <c r="M215" s="54" t="n"/>
      <c r="N215" s="45" t="inlineStr">
        <is>
          <t>Xy lanh Mitsu S4S S/F (S6S/4TNE94/4D94E/4TNV94) (93*98*190) - IZUMI IKAZU</t>
        </is>
      </c>
      <c r="O215" s="61">
        <f>IF($N215="","",$N215)</f>
        <v/>
      </c>
      <c r="P215" s="61">
        <f>IF(OR('⚙️ BỘ HƠI'!$H$40=0,'⚙️ BỘ HƠI'!$H$2="",$C215="",LEFT($C215,1)="◆"),99999,IF(OR(ISNUMBER(SEARCH('⚙️ BỘ HƠI'!$H$2,$C215)),ISNUMBER(SEARCH($C215,'⚙️ BỘ HƠI'!$H$2))),ROW()-2,99999))</f>
        <v/>
      </c>
      <c r="Q215" s="67" t="inlineStr">
        <is>
          <t>⚠️ HH01009, HH082191</t>
        </is>
      </c>
    </row>
    <row r="216" ht="34.5" customHeight="1">
      <c r="A216" s="45" t="inlineStr">
        <is>
          <t>HH074811</t>
        </is>
      </c>
      <c r="B216" s="45" t="inlineStr">
        <is>
          <t>MITSUBISHI</t>
        </is>
      </c>
      <c r="C216" s="45" t="inlineStr">
        <is>
          <t>4M40</t>
        </is>
      </c>
      <c r="D216" s="45" t="inlineStr">
        <is>
          <t>95</t>
        </is>
      </c>
      <c r="E216" s="45" t="inlineStr">
        <is>
          <t>4</t>
        </is>
      </c>
      <c r="F216" s="45" t="n"/>
      <c r="G216" s="45" t="inlineStr">
        <is>
          <t>94*98*186</t>
        </is>
      </c>
      <c r="H216" s="45" t="inlineStr">
        <is>
          <t>IZUMI</t>
        </is>
      </c>
      <c r="I216" s="45" t="inlineStr">
        <is>
          <t>Cái</t>
        </is>
      </c>
      <c r="J216" s="66" t="n">
        <v>470000</v>
      </c>
      <c r="K216" s="66" t="n">
        <v>480000</v>
      </c>
      <c r="L216" s="66" t="n">
        <v>520000</v>
      </c>
      <c r="M216" s="54" t="n"/>
      <c r="N216" s="45" t="inlineStr">
        <is>
          <t>Xy lanh 4M40 S/F bán hoàn thiện (94*98*186) - IZUMI</t>
        </is>
      </c>
      <c r="O216" s="61">
        <f>IF($N216="","",$N216)</f>
        <v/>
      </c>
      <c r="P216" s="61">
        <f>IF(OR('⚙️ BỘ HƠI'!$H$40=0,'⚙️ BỘ HƠI'!$H$2="",$C216="",LEFT($C216,1)="◆"),99999,IF(OR(ISNUMBER(SEARCH('⚙️ BỘ HƠI'!$H$2,$C216)),ISNUMBER(SEARCH($C216,'⚙️ BỘ HƠI'!$H$2))),ROW()-2,99999))</f>
        <v/>
      </c>
      <c r="Q216" s="61" t="n"/>
    </row>
    <row r="217" ht="34.5" customHeight="1">
      <c r="A217" s="68" t="inlineStr">
        <is>
          <t>HH080360</t>
        </is>
      </c>
      <c r="B217" s="45" t="inlineStr">
        <is>
          <t>MITSUBISHI</t>
        </is>
      </c>
      <c r="C217" s="45" t="inlineStr">
        <is>
          <t>D4CC</t>
        </is>
      </c>
      <c r="D217" s="45" t="inlineStr">
        <is>
          <t>95</t>
        </is>
      </c>
      <c r="E217" s="45" t="n"/>
      <c r="F217" s="45" t="n"/>
      <c r="G217" s="45" t="inlineStr">
        <is>
          <t>94-98.55-170</t>
        </is>
      </c>
      <c r="H217" s="45" t="inlineStr">
        <is>
          <t>IZUMI</t>
        </is>
      </c>
      <c r="I217" s="45" t="inlineStr">
        <is>
          <t>Cái</t>
        </is>
      </c>
      <c r="J217" s="66" t="n">
        <v>130000</v>
      </c>
      <c r="K217" s="66" t="n">
        <v>140000</v>
      </c>
      <c r="L217" s="66" t="n">
        <v>150000</v>
      </c>
      <c r="M217" s="54" t="n"/>
      <c r="N217" s="45" t="inlineStr">
        <is>
          <t>Xy lanh D4CC chưa xoáy S/F (94-98.55-170) - IZUMI</t>
        </is>
      </c>
      <c r="O217" s="61">
        <f>IF($N217="","",$N217)</f>
        <v/>
      </c>
      <c r="P217" s="61">
        <f>IF(OR('⚙️ BỘ HƠI'!$H$40=0,'⚙️ BỘ HƠI'!$H$2="",$C217="",LEFT($C217,1)="◆"),99999,IF(OR(ISNUMBER(SEARCH('⚙️ BỘ HƠI'!$H$2,$C217)),ISNUMBER(SEARCH($C217,'⚙️ BỘ HƠI'!$H$2))),ROW()-2,99999))</f>
        <v/>
      </c>
      <c r="Q217" s="61" t="n"/>
    </row>
    <row r="218" ht="34.5" customHeight="1">
      <c r="A218" s="45" t="inlineStr">
        <is>
          <t>HH070729</t>
        </is>
      </c>
      <c r="B218" s="45" t="inlineStr">
        <is>
          <t>MITSUBISHI</t>
        </is>
      </c>
      <c r="C218" s="45" t="inlineStr">
        <is>
          <t>4M41</t>
        </is>
      </c>
      <c r="D218" s="45" t="n"/>
      <c r="E218" s="45" t="inlineStr">
        <is>
          <t>4</t>
        </is>
      </c>
      <c r="F218" s="45" t="n"/>
      <c r="G218" s="45" t="inlineStr">
        <is>
          <t>phi 98.5</t>
        </is>
      </c>
      <c r="H218" s="45" t="inlineStr">
        <is>
          <t>IZ IKAZU</t>
        </is>
      </c>
      <c r="I218" s="45" t="inlineStr">
        <is>
          <t>Cái</t>
        </is>
      </c>
      <c r="J218" s="66" t="n">
        <v>580000</v>
      </c>
      <c r="K218" s="66" t="n">
        <v>630000</v>
      </c>
      <c r="L218" s="66" t="n">
        <v>680000</v>
      </c>
      <c r="M218" s="54" t="n"/>
      <c r="N218" s="45" t="inlineStr">
        <is>
          <t>Xy lanh Mitsu 4M41 (phi 98.5) S/F, 4D98 (97*102.5*170 lợi 4*105.5) - IZ IKAZU</t>
        </is>
      </c>
      <c r="O218" s="61">
        <f>IF($N218="","",$N218)</f>
        <v/>
      </c>
      <c r="P218" s="61">
        <f>IF(OR('⚙️ BỘ HƠI'!$H$40=0,'⚙️ BỘ HƠI'!$H$2="",$C218="",LEFT($C218,1)="◆"),99999,IF(OR(ISNUMBER(SEARCH('⚙️ BỘ HƠI'!$H$2,$C218)),ISNUMBER(SEARCH($C218,'⚙️ BỘ HƠI'!$H$2))),ROW()-2,99999))</f>
        <v/>
      </c>
      <c r="Q218" s="67" t="inlineStr">
        <is>
          <t>⚠️ HH075996, HH079954, HH081151, HH20462</t>
        </is>
      </c>
    </row>
    <row r="219" ht="34.5" customHeight="1">
      <c r="A219" s="45" t="inlineStr">
        <is>
          <t>HH00737</t>
        </is>
      </c>
      <c r="B219" s="45" t="inlineStr">
        <is>
          <t>MITSUBISHI</t>
        </is>
      </c>
      <c r="C219" s="45" t="inlineStr">
        <is>
          <t>6DS7</t>
        </is>
      </c>
      <c r="D219" s="45" t="inlineStr">
        <is>
          <t>98</t>
        </is>
      </c>
      <c r="E219" s="45" t="inlineStr">
        <is>
          <t>6</t>
        </is>
      </c>
      <c r="F219" s="45" t="n"/>
      <c r="G219" s="45" t="inlineStr">
        <is>
          <t>OLD, thun cao</t>
        </is>
      </c>
      <c r="H219" s="45" t="inlineStr">
        <is>
          <t>IZUMI</t>
        </is>
      </c>
      <c r="I219" s="45" t="inlineStr">
        <is>
          <t>Cái</t>
        </is>
      </c>
      <c r="J219" s="66" t="n">
        <v>1350000</v>
      </c>
      <c r="K219" s="66" t="n">
        <v>1450000</v>
      </c>
      <c r="L219" s="66" t="n">
        <v>1600000</v>
      </c>
      <c r="M219" s="54" t="n"/>
      <c r="N219" s="45" t="inlineStr">
        <is>
          <t>Xy lanh MITSUBISHI 6DS7 (OLD, thun cao) - IZUMI</t>
        </is>
      </c>
      <c r="O219" s="61">
        <f>IF($N219="","",$N219)</f>
        <v/>
      </c>
      <c r="P219" s="61">
        <f>IF(OR('⚙️ BỘ HƠI'!$H$40=0,'⚙️ BỘ HƠI'!$H$2="",$C219="",LEFT($C219,1)="◆"),99999,IF(OR(ISNUMBER(SEARCH('⚙️ BỘ HƠI'!$H$2,$C219)),ISNUMBER(SEARCH($C219,'⚙️ BỘ HƠI'!$H$2))),ROW()-2,99999))</f>
        <v/>
      </c>
      <c r="Q219" s="67" t="inlineStr">
        <is>
          <t>⚠️ HH070265, HH070433, HH078917</t>
        </is>
      </c>
    </row>
    <row r="220" ht="34.5" customHeight="1">
      <c r="A220" s="45" t="inlineStr">
        <is>
          <t>HH082703</t>
        </is>
      </c>
      <c r="B220" s="45" t="inlineStr">
        <is>
          <t>MITSUBISHI</t>
        </is>
      </c>
      <c r="C220" s="45" t="inlineStr">
        <is>
          <t>6DS7 NEW thun thấp/ME021843</t>
        </is>
      </c>
      <c r="D220" s="45" t="inlineStr">
        <is>
          <t>98</t>
        </is>
      </c>
      <c r="E220" s="45" t="inlineStr">
        <is>
          <t>6</t>
        </is>
      </c>
      <c r="F220" s="45" t="n"/>
      <c r="G220" s="45" t="n"/>
      <c r="H220" s="45" t="inlineStr">
        <is>
          <t>IZ IKAZU</t>
        </is>
      </c>
      <c r="I220" s="45" t="inlineStr">
        <is>
          <t>Cái</t>
        </is>
      </c>
      <c r="J220" s="66" t="n">
        <v>1350000</v>
      </c>
      <c r="K220" s="66" t="n">
        <v>1450000</v>
      </c>
      <c r="L220" s="66" t="n">
        <v>1600000</v>
      </c>
      <c r="M220" s="54" t="n"/>
      <c r="N220" s="45" t="inlineStr">
        <is>
          <t>Xy lanh 6DS7 NEW thun thấp/ ME021843 - IZ IKAZU</t>
        </is>
      </c>
      <c r="O220" s="61">
        <f>IF($N220="","",$N220)</f>
        <v/>
      </c>
      <c r="P220" s="61">
        <f>IF(OR('⚙️ BỘ HƠI'!$H$40=0,'⚙️ BỘ HƠI'!$H$2="",$C220="",LEFT($C220,1)="◆"),99999,IF(OR(ISNUMBER(SEARCH('⚙️ BỘ HƠI'!$H$2,$C220)),ISNUMBER(SEARCH($C220,'⚙️ BỘ HƠI'!$H$2))),ROW()-2,99999))</f>
        <v/>
      </c>
      <c r="Q220" s="61" t="n"/>
    </row>
    <row r="221" ht="34.5" customHeight="1">
      <c r="A221" s="45" t="inlineStr">
        <is>
          <t>HH20518</t>
        </is>
      </c>
      <c r="B221" s="45" t="inlineStr">
        <is>
          <t>MITSUBISHI</t>
        </is>
      </c>
      <c r="C221" s="45" t="inlineStr">
        <is>
          <t>6DS7 NEW thun thấp/ME021843</t>
        </is>
      </c>
      <c r="D221" s="45" t="inlineStr">
        <is>
          <t>98</t>
        </is>
      </c>
      <c r="E221" s="45" t="inlineStr">
        <is>
          <t>6</t>
        </is>
      </c>
      <c r="F221" s="45" t="n"/>
      <c r="G221" s="45" t="n"/>
      <c r="H221" s="45" t="inlineStr">
        <is>
          <t>IZUMI</t>
        </is>
      </c>
      <c r="I221" s="45" t="inlineStr">
        <is>
          <t>Cái</t>
        </is>
      </c>
      <c r="J221" s="54" t="n"/>
      <c r="K221" s="54" t="n"/>
      <c r="L221" s="54" t="n"/>
      <c r="M221" s="54" t="n"/>
      <c r="N221" s="45" t="inlineStr">
        <is>
          <t>Xy lanh 6DS7 NEW thun thấp/ ME021843 - IZUMI</t>
        </is>
      </c>
      <c r="O221" s="61">
        <f>IF($N221="","",$N221)</f>
        <v/>
      </c>
      <c r="P221" s="61">
        <f>IF(OR('⚙️ BỘ HƠI'!$H$40=0,'⚙️ BỘ HƠI'!$H$2="",$C221="",LEFT($C221,1)="◆"),99999,IF(OR(ISNUMBER(SEARCH('⚙️ BỘ HƠI'!$H$2,$C221)),ISNUMBER(SEARCH($C221,'⚙️ BỘ HƠI'!$H$2))),ROW()-2,99999))</f>
        <v/>
      </c>
      <c r="Q221" s="61" t="n"/>
    </row>
    <row r="222" ht="34.5" customHeight="1">
      <c r="A222" s="45" t="inlineStr">
        <is>
          <t>HH070363</t>
        </is>
      </c>
      <c r="B222" s="45" t="inlineStr">
        <is>
          <t>MITSUBISHI</t>
        </is>
      </c>
      <c r="C222" s="45" t="inlineStr">
        <is>
          <t>S4E-2/S4F lưng ngoài 102</t>
        </is>
      </c>
      <c r="D222" s="45" t="inlineStr">
        <is>
          <t>94/98</t>
        </is>
      </c>
      <c r="E222" s="45" t="n"/>
      <c r="F222" s="45" t="n"/>
      <c r="G222" s="45" t="n"/>
      <c r="H222" s="45" t="inlineStr">
        <is>
          <t>IZUMI IKAZU</t>
        </is>
      </c>
      <c r="I222" s="45" t="inlineStr">
        <is>
          <t>Cái</t>
        </is>
      </c>
      <c r="J222" s="66" t="n">
        <v>500000</v>
      </c>
      <c r="K222" s="66" t="n">
        <v>520000</v>
      </c>
      <c r="L222" s="66" t="n">
        <v>550000</v>
      </c>
      <c r="M222" s="54" t="n"/>
      <c r="N222" s="45" t="inlineStr">
        <is>
          <t>Xy lanh S4E-2/ S4F lưng ngoài 102 - IZUMI IKAZU</t>
        </is>
      </c>
      <c r="O222" s="61">
        <f>IF($N222="","",$N222)</f>
        <v/>
      </c>
      <c r="P222" s="61">
        <f>IF(OR('⚙️ BỘ HƠI'!$H$40=0,'⚙️ BỘ HƠI'!$H$2="",$C222="",LEFT($C222,1)="◆"),99999,IF(OR(ISNUMBER(SEARCH('⚙️ BỘ HƠI'!$H$2,$C222)),ISNUMBER(SEARCH($C222,'⚙️ BỘ HƠI'!$H$2))),ROW()-2,99999))</f>
        <v/>
      </c>
      <c r="Q222" s="61" t="n"/>
    </row>
    <row r="223" ht="34.5" customHeight="1">
      <c r="A223" s="45" t="inlineStr">
        <is>
          <t>HH070856</t>
        </is>
      </c>
      <c r="B223" s="45" t="inlineStr">
        <is>
          <t>MITSUBISHI</t>
        </is>
      </c>
      <c r="C223" s="45" t="inlineStr">
        <is>
          <t>S4F/S4E-2 lưng ngoài 101 - IZUMI</t>
        </is>
      </c>
      <c r="D223" s="45" t="inlineStr">
        <is>
          <t>94/98</t>
        </is>
      </c>
      <c r="E223" s="45" t="n"/>
      <c r="F223" s="45" t="n"/>
      <c r="G223" s="45" t="n"/>
      <c r="H223" s="45" t="inlineStr">
        <is>
          <t>IKAZU</t>
        </is>
      </c>
      <c r="I223" s="45" t="inlineStr">
        <is>
          <t>Cái</t>
        </is>
      </c>
      <c r="J223" s="66" t="n">
        <v>500000</v>
      </c>
      <c r="K223" s="66" t="n">
        <v>520000</v>
      </c>
      <c r="L223" s="66" t="n">
        <v>550000</v>
      </c>
      <c r="M223" s="54" t="n"/>
      <c r="N223" s="45" t="inlineStr">
        <is>
          <t>Xy lanh Mitsu S4F/ S4E-2 lưng ngoài 101 S/F - IZUMI - IKAZU</t>
        </is>
      </c>
      <c r="O223" s="61">
        <f>IF($N223="","",$N223)</f>
        <v/>
      </c>
      <c r="P223" s="61">
        <f>IF(OR('⚙️ BỘ HƠI'!$H$40=0,'⚙️ BỘ HƠI'!$H$2="",$C223="",LEFT($C223,1)="◆"),99999,IF(OR(ISNUMBER(SEARCH('⚙️ BỘ HƠI'!$H$2,$C223)),ISNUMBER(SEARCH($C223,'⚙️ BỘ HƠI'!$H$2))),ROW()-2,99999))</f>
        <v/>
      </c>
      <c r="Q223" s="67" t="inlineStr">
        <is>
          <t>⚠️ HH070363, HH070856</t>
        </is>
      </c>
    </row>
    <row r="224" ht="34.5" customHeight="1">
      <c r="A224" s="45" t="inlineStr">
        <is>
          <t>HH080707</t>
        </is>
      </c>
      <c r="B224" s="45" t="inlineStr">
        <is>
          <t>MITSUBISHI</t>
        </is>
      </c>
      <c r="C224" s="45" t="inlineStr">
        <is>
          <t>4D31/6D31</t>
        </is>
      </c>
      <c r="D224" s="45" t="inlineStr">
        <is>
          <t>100</t>
        </is>
      </c>
      <c r="E224" s="45" t="inlineStr">
        <is>
          <t>4</t>
        </is>
      </c>
      <c r="F224" s="45" t="n"/>
      <c r="G224" s="45" t="inlineStr">
        <is>
          <t>99*104*192</t>
        </is>
      </c>
      <c r="H224" s="45" t="inlineStr">
        <is>
          <t>IKAZU</t>
        </is>
      </c>
      <c r="I224" s="45" t="inlineStr">
        <is>
          <t>Cái</t>
        </is>
      </c>
      <c r="J224" s="66" t="n">
        <v>130000</v>
      </c>
      <c r="K224" s="66" t="n">
        <v>140000</v>
      </c>
      <c r="L224" s="66" t="n">
        <v>150000</v>
      </c>
      <c r="M224" s="54" t="n"/>
      <c r="N224" s="45" t="inlineStr">
        <is>
          <t>Xy lanh Mitsu 4D31/6D31, S/F (99*104*192) - IZUMI - IKAZU</t>
        </is>
      </c>
      <c r="O224" s="61">
        <f>IF($N224="","",$N224)</f>
        <v/>
      </c>
      <c r="P224" s="61">
        <f>IF(OR('⚙️ BỘ HƠI'!$H$40=0,'⚙️ BỘ HƠI'!$H$2="",$C224="",LEFT($C224,1)="◆"),99999,IF(OR(ISNUMBER(SEARCH('⚙️ BỘ HƠI'!$H$2,$C224)),ISNUMBER(SEARCH($C224,'⚙️ BỘ HƠI'!$H$2))),ROW()-2,99999))</f>
        <v/>
      </c>
      <c r="Q224" s="67" t="inlineStr">
        <is>
          <t>⚠️ HH070363, HH070856</t>
        </is>
      </c>
    </row>
    <row r="225" ht="34.5" customHeight="1">
      <c r="A225" s="45" t="inlineStr">
        <is>
          <t>HH070316</t>
        </is>
      </c>
      <c r="B225" s="45" t="inlineStr">
        <is>
          <t>MITSUBISHI</t>
        </is>
      </c>
      <c r="C225" s="45" t="inlineStr">
        <is>
          <t>6D31T/4D31/ME011604</t>
        </is>
      </c>
      <c r="D225" s="45" t="inlineStr">
        <is>
          <t>100</t>
        </is>
      </c>
      <c r="E225" s="45" t="inlineStr">
        <is>
          <t>6</t>
        </is>
      </c>
      <c r="F225" s="45" t="n"/>
      <c r="G225" s="45" t="inlineStr">
        <is>
          <t>99*104*192mm</t>
        </is>
      </c>
      <c r="H225" s="45" t="inlineStr">
        <is>
          <t>IZUMI</t>
        </is>
      </c>
      <c r="I225" s="45" t="inlineStr">
        <is>
          <t>Cái</t>
        </is>
      </c>
      <c r="J225" s="54" t="n"/>
      <c r="K225" s="54" t="n"/>
      <c r="L225" s="54" t="n"/>
      <c r="M225" s="54" t="n"/>
      <c r="N225" s="45" t="inlineStr">
        <is>
          <t>Xy lanh 6D31T/4D31/ME011604 (99*104*192mm) S/F  - IZUMI</t>
        </is>
      </c>
      <c r="O225" s="61">
        <f>IF($N225="","",$N225)</f>
        <v/>
      </c>
      <c r="P225" s="61">
        <f>IF(OR('⚙️ BỘ HƠI'!$H$40=0,'⚙️ BỘ HƠI'!$H$2="",$C225="",LEFT($C225,1)="◆"),99999,IF(OR(ISNUMBER(SEARCH('⚙️ BỘ HƠI'!$H$2,$C225)),ISNUMBER(SEARCH($C225,'⚙️ BỘ HƠI'!$H$2))),ROW()-2,99999))</f>
        <v/>
      </c>
      <c r="Q225" s="61" t="n"/>
    </row>
    <row r="226" ht="34.5" customHeight="1">
      <c r="A226" s="45" t="inlineStr">
        <is>
          <t>HH070420</t>
        </is>
      </c>
      <c r="B226" s="45" t="inlineStr">
        <is>
          <t>MITSUBISHI</t>
        </is>
      </c>
      <c r="C226" s="45" t="inlineStr">
        <is>
          <t>4D31/6D31</t>
        </is>
      </c>
      <c r="D226" s="45" t="inlineStr">
        <is>
          <t>100</t>
        </is>
      </c>
      <c r="E226" s="45" t="inlineStr">
        <is>
          <t>4</t>
        </is>
      </c>
      <c r="F226" s="45" t="n"/>
      <c r="G226" s="45" t="inlineStr">
        <is>
          <t>124805</t>
        </is>
      </c>
      <c r="H226" s="45" t="inlineStr">
        <is>
          <t>NSP</t>
        </is>
      </c>
      <c r="I226" s="45" t="inlineStr">
        <is>
          <t>Cái</t>
        </is>
      </c>
      <c r="J226" s="45" t="n"/>
      <c r="K226" s="45" t="n"/>
      <c r="L226" s="70" t="n">
        <v>200000</v>
      </c>
      <c r="M226" s="45" t="n"/>
      <c r="N226" s="45" t="inlineStr">
        <is>
          <t>Xy lanh 4D31/6D31 (124805) S/F bán hoàn thiện - NSP</t>
        </is>
      </c>
      <c r="O226" s="61">
        <f>IF($N226="","",$N226)</f>
        <v/>
      </c>
      <c r="P226" s="61">
        <f>IF(OR('⚙️ BỘ HƠI'!$H$40=0,'⚙️ BỘ HƠI'!$H$2="",$C226="",LEFT($C226,1)="◆"),99999,IF(OR(ISNUMBER(SEARCH('⚙️ BỘ HƠI'!$H$2,$C226)),ISNUMBER(SEARCH($C226,'⚙️ BỘ HƠI'!$H$2))),ROW()-2,99999))</f>
        <v/>
      </c>
      <c r="Q226" s="61" t="n"/>
    </row>
    <row r="227" ht="34.5" customHeight="1">
      <c r="A227" s="45" t="inlineStr">
        <is>
          <t>HH074475</t>
        </is>
      </c>
      <c r="B227" s="45" t="inlineStr">
        <is>
          <t>MITSUBISHI</t>
        </is>
      </c>
      <c r="C227" s="45" t="inlineStr">
        <is>
          <t>C6.4</t>
        </is>
      </c>
      <c r="D227" s="45" t="n"/>
      <c r="E227" s="45" t="n"/>
      <c r="F227" s="45" t="n"/>
      <c r="G227" s="45" t="n"/>
      <c r="H227" s="45" t="inlineStr">
        <is>
          <t>C.I.C.M</t>
        </is>
      </c>
      <c r="I227" s="45" t="inlineStr">
        <is>
          <t>Cái</t>
        </is>
      </c>
      <c r="J227" s="54" t="n"/>
      <c r="K227" s="54" t="n"/>
      <c r="L227" s="66" t="n">
        <v>150000</v>
      </c>
      <c r="M227" s="54" t="n"/>
      <c r="N227" s="45" t="inlineStr">
        <is>
          <t>Xy lanh C6.4 S/F đời bán hoàn thiện - C.I.C.M</t>
        </is>
      </c>
      <c r="O227" s="61">
        <f>IF($N227="","",$N227)</f>
        <v/>
      </c>
      <c r="P227" s="61">
        <f>IF(OR('⚙️ BỘ HƠI'!$H$40=0,'⚙️ BỘ HƠI'!$H$2="",$C227="",LEFT($C227,1)="◆"),99999,IF(OR(ISNUMBER(SEARCH('⚙️ BỘ HƠI'!$H$2,$C227)),ISNUMBER(SEARCH($C227,'⚙️ BỘ HƠI'!$H$2))),ROW()-2,99999))</f>
        <v/>
      </c>
      <c r="Q227" s="61" t="n"/>
    </row>
    <row r="228" ht="34.5" customHeight="1">
      <c r="A228" s="45" t="inlineStr">
        <is>
          <t>HH00736</t>
        </is>
      </c>
      <c r="B228" s="45" t="inlineStr">
        <is>
          <t>MITSUBISHI</t>
        </is>
      </c>
      <c r="C228" s="45" t="inlineStr">
        <is>
          <t>Hyu D6GA chưa xoáy</t>
        </is>
      </c>
      <c r="D228" s="45" t="inlineStr">
        <is>
          <t>103</t>
        </is>
      </c>
      <c r="E228" s="45" t="n"/>
      <c r="F228" s="45" t="n"/>
      <c r="G228" s="45" t="inlineStr">
        <is>
          <t>D4GA</t>
        </is>
      </c>
      <c r="H228" s="45" t="inlineStr">
        <is>
          <t>IZ IKAZU</t>
        </is>
      </c>
      <c r="I228" s="45" t="inlineStr">
        <is>
          <t>Cái</t>
        </is>
      </c>
      <c r="J228" s="66" t="n">
        <v>150000</v>
      </c>
      <c r="K228" s="66" t="n">
        <v>160000</v>
      </c>
      <c r="L228" s="66" t="n">
        <v>170000</v>
      </c>
      <c r="M228" s="54" t="n"/>
      <c r="N228" s="45" t="inlineStr">
        <is>
          <t>Xy lanh Hyu D6GA S/F chưa xoáy (D4GA)/ 102*107*207 - IZ IKAZU</t>
        </is>
      </c>
      <c r="O228" s="61">
        <f>IF($N228="","",$N228)</f>
        <v/>
      </c>
      <c r="P228" s="61">
        <f>IF(OR('⚙️ BỘ HƠI'!$H$40=0,'⚙️ BỘ HƠI'!$H$2="",$C228="",LEFT($C228,1)="◆"),99999,IF(OR(ISNUMBER(SEARCH('⚙️ BỘ HƠI'!$H$2,$C228)),ISNUMBER(SEARCH($C228,'⚙️ BỘ HƠI'!$H$2))),ROW()-2,99999))</f>
        <v/>
      </c>
      <c r="Q228" s="61" t="n"/>
    </row>
    <row r="229" ht="34.5" customHeight="1">
      <c r="A229" s="45" t="inlineStr">
        <is>
          <t>HH070317</t>
        </is>
      </c>
      <c r="B229" s="45" t="inlineStr">
        <is>
          <t>MITSUBISHI</t>
        </is>
      </c>
      <c r="C229" s="45" t="inlineStr">
        <is>
          <t>S6K</t>
        </is>
      </c>
      <c r="D229" s="45" t="n"/>
      <c r="E229" s="45" t="n"/>
      <c r="F229" s="45" t="n"/>
      <c r="G229" s="45" t="inlineStr">
        <is>
          <t>S4K/3066</t>
        </is>
      </c>
      <c r="H229" s="45" t="inlineStr">
        <is>
          <t>IZUMI IKAZU</t>
        </is>
      </c>
      <c r="I229" s="45" t="inlineStr">
        <is>
          <t>Cái</t>
        </is>
      </c>
      <c r="J229" s="66" t="n">
        <v>120000</v>
      </c>
      <c r="K229" s="66" t="n">
        <v>130000</v>
      </c>
      <c r="L229" s="66" t="n">
        <v>150000</v>
      </c>
      <c r="M229" s="54" t="n"/>
      <c r="N229" s="45" t="inlineStr">
        <is>
          <t>Xy lanh Mitsu S6K/34307-00501, S/F (S4K/3066) - IZUMI IKAZU</t>
        </is>
      </c>
      <c r="O229" s="61">
        <f>IF($N229="","",$N229)</f>
        <v/>
      </c>
      <c r="P229" s="61">
        <f>IF(OR('⚙️ BỘ HƠI'!$H$40=0,'⚙️ BỘ HƠI'!$H$2="",$C229="",LEFT($C229,1)="◆"),99999,IF(OR(ISNUMBER(SEARCH('⚙️ BỘ HƠI'!$H$2,$C229)),ISNUMBER(SEARCH($C229,'⚙️ BỘ HƠI'!$H$2))),ROW()-2,99999))</f>
        <v/>
      </c>
      <c r="Q229" s="61" t="n"/>
    </row>
    <row r="230" ht="34.5" customHeight="1">
      <c r="A230" s="45" t="inlineStr">
        <is>
          <t>HH00081</t>
        </is>
      </c>
      <c r="B230" s="45" t="inlineStr">
        <is>
          <t>MITSUBISHI</t>
        </is>
      </c>
      <c r="C230" s="45" t="inlineStr">
        <is>
          <t>4D34/6D34/D4DA/ME013366</t>
        </is>
      </c>
      <c r="D230" s="45" t="inlineStr">
        <is>
          <t>104</t>
        </is>
      </c>
      <c r="E230" s="45" t="inlineStr">
        <is>
          <t>4</t>
        </is>
      </c>
      <c r="F230" s="45" t="n"/>
      <c r="G230" s="45" t="n"/>
      <c r="H230" s="45" t="inlineStr">
        <is>
          <t>IZUMI</t>
        </is>
      </c>
      <c r="I230" s="45" t="inlineStr">
        <is>
          <t>Cái</t>
        </is>
      </c>
      <c r="J230" s="54" t="n"/>
      <c r="K230" s="54" t="n"/>
      <c r="L230" s="54" t="n"/>
      <c r="M230" s="54" t="n"/>
      <c r="N230" s="45" t="inlineStr">
        <is>
          <t>Xy lanh 4D34/6D34/D4DA/ME013366 S/F đời bán hoàn thiện - IZUMI</t>
        </is>
      </c>
      <c r="O230" s="61">
        <f>IF($N230="","",$N230)</f>
        <v/>
      </c>
      <c r="P230" s="61">
        <f>IF(OR('⚙️ BỘ HƠI'!$H$40=0,'⚙️ BỘ HƠI'!$H$2="",$C230="",LEFT($C230,1)="◆"),99999,IF(OR(ISNUMBER(SEARCH('⚙️ BỘ HƠI'!$H$2,$C230)),ISNUMBER(SEARCH($C230,'⚙️ BỘ HƠI'!$H$2))),ROW()-2,99999))</f>
        <v/>
      </c>
      <c r="Q230" s="61" t="n"/>
    </row>
    <row r="231" ht="34.5" customHeight="1">
      <c r="A231" s="45" t="inlineStr">
        <is>
          <t>HH081150</t>
        </is>
      </c>
      <c r="B231" s="45" t="inlineStr">
        <is>
          <t>MITSUBISHI</t>
        </is>
      </c>
      <c r="C231" s="45" t="inlineStr">
        <is>
          <t>4D34/6D34/D4DA/ME013366</t>
        </is>
      </c>
      <c r="D231" s="45" t="inlineStr">
        <is>
          <t>104</t>
        </is>
      </c>
      <c r="E231" s="45" t="inlineStr">
        <is>
          <t>4</t>
        </is>
      </c>
      <c r="F231" s="45" t="n"/>
      <c r="G231" s="45" t="n"/>
      <c r="H231" s="45" t="inlineStr">
        <is>
          <t>IZUMI IKAZU</t>
        </is>
      </c>
      <c r="I231" s="45" t="inlineStr">
        <is>
          <t>Cái</t>
        </is>
      </c>
      <c r="J231" s="66" t="n">
        <v>130000</v>
      </c>
      <c r="K231" s="66" t="n">
        <v>140000</v>
      </c>
      <c r="L231" s="66" t="n">
        <v>150000</v>
      </c>
      <c r="M231" s="54" t="n"/>
      <c r="N231" s="45" t="inlineStr">
        <is>
          <t>Xy lanh Mitsu 4D34/ 6D34/ D4DA/ ME013366 S/F  - IZUMI IKAZU</t>
        </is>
      </c>
      <c r="O231" s="61">
        <f>IF($N231="","",$N231)</f>
        <v/>
      </c>
      <c r="P231" s="61">
        <f>IF(OR('⚙️ BỘ HƠI'!$H$40=0,'⚙️ BỘ HƠI'!$H$2="",$C231="",LEFT($C231,1)="◆"),99999,IF(OR(ISNUMBER(SEARCH('⚙️ BỘ HƠI'!$H$2,$C231)),ISNUMBER(SEARCH($C231,'⚙️ BỘ HƠI'!$H$2))),ROW()-2,99999))</f>
        <v/>
      </c>
      <c r="Q231" s="61" t="n"/>
    </row>
    <row r="232" ht="34.5" customHeight="1">
      <c r="A232" s="45" t="inlineStr">
        <is>
          <t>HH070416</t>
        </is>
      </c>
      <c r="B232" s="45" t="inlineStr">
        <is>
          <t>MITSUBISHI</t>
        </is>
      </c>
      <c r="C232" s="45" t="inlineStr">
        <is>
          <t>D4DA/4D34/6D34/4D32</t>
        </is>
      </c>
      <c r="D232" s="45" t="inlineStr">
        <is>
          <t>104</t>
        </is>
      </c>
      <c r="E232" s="45" t="n"/>
      <c r="F232" s="45" t="n"/>
      <c r="G232" s="45" t="inlineStr">
        <is>
          <t>124604</t>
        </is>
      </c>
      <c r="H232" s="45" t="inlineStr">
        <is>
          <t>NSP</t>
        </is>
      </c>
      <c r="I232" s="45" t="inlineStr">
        <is>
          <t>Cái</t>
        </is>
      </c>
      <c r="J232" s="54" t="n"/>
      <c r="K232" s="54" t="n"/>
      <c r="L232" s="66" t="n">
        <v>200000</v>
      </c>
      <c r="M232" s="54" t="n"/>
      <c r="N232" s="45" t="inlineStr">
        <is>
          <t>Xy lanh D4DA/ 4D34/ 6D34/ 4D32 (124604) S/F bán hoàn thiện - NSP</t>
        </is>
      </c>
      <c r="O232" s="61">
        <f>IF($N232="","",$N232)</f>
        <v/>
      </c>
      <c r="P232" s="61">
        <f>IF(OR('⚙️ BỘ HƠI'!$H$40=0,'⚙️ BỘ HƠI'!$H$2="",$C232="",LEFT($C232,1)="◆"),99999,IF(OR(ISNUMBER(SEARCH('⚙️ BỘ HƠI'!$H$2,$C232)),ISNUMBER(SEARCH($C232,'⚙️ BỘ HƠI'!$H$2))),ROW()-2,99999))</f>
        <v/>
      </c>
      <c r="Q232" s="61" t="n"/>
    </row>
    <row r="233" ht="34.5" customHeight="1">
      <c r="A233" s="45" t="inlineStr">
        <is>
          <t>HH00112</t>
        </is>
      </c>
      <c r="B233" s="45" t="inlineStr">
        <is>
          <t>MITSUBISHI</t>
        </is>
      </c>
      <c r="C233" s="45" t="inlineStr">
        <is>
          <t>4D32/K1</t>
        </is>
      </c>
      <c r="D233" s="45" t="inlineStr">
        <is>
          <t>104</t>
        </is>
      </c>
      <c r="E233" s="45" t="inlineStr">
        <is>
          <t>4</t>
        </is>
      </c>
      <c r="F233" s="45" t="n"/>
      <c r="G233" s="45" t="inlineStr">
        <is>
          <t>ME012900/103*lưng 107*192</t>
        </is>
      </c>
      <c r="H233" s="45" t="inlineStr">
        <is>
          <t>IZUMI-IKAZU</t>
        </is>
      </c>
      <c r="I233" s="45" t="inlineStr">
        <is>
          <t>Cái</t>
        </is>
      </c>
      <c r="J233" s="66" t="n">
        <v>530000</v>
      </c>
      <c r="K233" s="66" t="n">
        <v>560000</v>
      </c>
      <c r="L233" s="66" t="n">
        <v>600000</v>
      </c>
      <c r="M233" s="54" t="n"/>
      <c r="N233" s="45" t="inlineStr">
        <is>
          <t>Xy lanh 4D32/K1 (ME012900/103*lưng 107*192) - IZUMI-IKAZU</t>
        </is>
      </c>
      <c r="O233" s="61">
        <f>IF($N233="","",$N233)</f>
        <v/>
      </c>
      <c r="P233" s="61">
        <f>IF(OR('⚙️ BỘ HƠI'!$H$40=0,'⚙️ BỘ HƠI'!$H$2="",$C233="",LEFT($C233,1)="◆"),99999,IF(OR(ISNUMBER(SEARCH('⚙️ BỘ HƠI'!$H$2,$C233)),ISNUMBER(SEARCH($C233,'⚙️ BỘ HƠI'!$H$2))),ROW()-2,99999))</f>
        <v/>
      </c>
      <c r="Q233" s="67" t="inlineStr">
        <is>
          <t>⚠️ HH081231, HH083449</t>
        </is>
      </c>
    </row>
    <row r="234" ht="34.5" customHeight="1">
      <c r="A234" s="45" t="inlineStr">
        <is>
          <t>HH00738</t>
        </is>
      </c>
      <c r="B234" s="45" t="inlineStr">
        <is>
          <t>MITSUBISHI</t>
        </is>
      </c>
      <c r="C234" s="45" t="inlineStr">
        <is>
          <t>4D33</t>
        </is>
      </c>
      <c r="D234" s="45" t="inlineStr">
        <is>
          <t>108</t>
        </is>
      </c>
      <c r="E234" s="45" t="inlineStr">
        <is>
          <t>4</t>
        </is>
      </c>
      <c r="F234" s="45" t="n"/>
      <c r="G234" s="45" t="inlineStr">
        <is>
          <t>ME013333</t>
        </is>
      </c>
      <c r="H234" s="45" t="inlineStr">
        <is>
          <t>IZUMI</t>
        </is>
      </c>
      <c r="I234" s="45" t="inlineStr">
        <is>
          <t>Cái</t>
        </is>
      </c>
      <c r="J234" s="66" t="n">
        <v>510000</v>
      </c>
      <c r="K234" s="66" t="n">
        <v>540000</v>
      </c>
      <c r="L234" s="66" t="n">
        <v>600000</v>
      </c>
      <c r="M234" s="54" t="n"/>
      <c r="N234" s="45" t="inlineStr">
        <is>
          <t>Xy lanh MITSUBISHI 4D33 (ME013333) bán hoàn thiện - IZUMI</t>
        </is>
      </c>
      <c r="O234" s="61">
        <f>IF($N234="","",$N234)</f>
        <v/>
      </c>
      <c r="P234" s="61">
        <f>IF(OR('⚙️ BỘ HƠI'!$H$40=0,'⚙️ BỘ HƠI'!$H$2="",$C234="",LEFT($C234,1)="◆"),99999,IF(OR(ISNUMBER(SEARCH('⚙️ BỘ HƠI'!$H$2,$C234)),ISNUMBER(SEARCH($C234,'⚙️ BỘ HƠI'!$H$2))),ROW()-2,99999))</f>
        <v/>
      </c>
      <c r="Q234" s="61" t="n"/>
    </row>
    <row r="235" ht="34.5" customHeight="1">
      <c r="A235" s="68" t="inlineStr">
        <is>
          <t>HH071851</t>
        </is>
      </c>
      <c r="B235" s="45" t="inlineStr">
        <is>
          <t>MITSUBISHI</t>
        </is>
      </c>
      <c r="C235" s="45" t="inlineStr">
        <is>
          <t>D6DA phi 109</t>
        </is>
      </c>
      <c r="D235" s="45" t="inlineStr">
        <is>
          <t>109</t>
        </is>
      </c>
      <c r="E235" s="45" t="n"/>
      <c r="F235" s="45" t="n"/>
      <c r="G235" s="45" t="n"/>
      <c r="H235" s="45" t="inlineStr">
        <is>
          <t>IZUMI</t>
        </is>
      </c>
      <c r="I235" s="45" t="inlineStr">
        <is>
          <t>Bộ 6</t>
        </is>
      </c>
      <c r="J235" s="66" t="n">
        <v>1450000</v>
      </c>
      <c r="K235" s="66" t="n">
        <v>1550000</v>
      </c>
      <c r="L235" s="66" t="n">
        <v>1650000</v>
      </c>
      <c r="M235" s="54" t="n"/>
      <c r="N235" s="45" t="inlineStr">
        <is>
          <t>Xy lanh D6DA phi 109 - IZUMI</t>
        </is>
      </c>
      <c r="O235" s="61">
        <f>IF($N235="","",$N235)</f>
        <v/>
      </c>
      <c r="P235" s="61">
        <f>IF(OR('⚙️ BỘ HƠI'!$H$40=0,'⚙️ BỘ HƠI'!$H$2="",$C235="",LEFT($C235,1)="◆"),99999,IF(OR(ISNUMBER(SEARCH('⚙️ BỘ HƠI'!$H$2,$C235)),ISNUMBER(SEARCH($C235,'⚙️ BỘ HƠI'!$H$2))),ROW()-2,99999))</f>
        <v/>
      </c>
      <c r="Q235" s="61" t="n"/>
    </row>
    <row r="236" ht="34.5" customHeight="1">
      <c r="A236" s="45" t="inlineStr">
        <is>
          <t>HH071220</t>
        </is>
      </c>
      <c r="B236" s="45" t="inlineStr">
        <is>
          <t>MITSUBISHI</t>
        </is>
      </c>
      <c r="C236" s="45" t="inlineStr">
        <is>
          <t>4D35/ME013678</t>
        </is>
      </c>
      <c r="D236" s="45" t="inlineStr">
        <is>
          <t>110</t>
        </is>
      </c>
      <c r="E236" s="45" t="inlineStr">
        <is>
          <t>4</t>
        </is>
      </c>
      <c r="F236" s="45" t="n"/>
      <c r="G236" s="45" t="n"/>
      <c r="H236" s="45" t="inlineStr">
        <is>
          <t>IZUMI</t>
        </is>
      </c>
      <c r="I236" s="45" t="inlineStr">
        <is>
          <t>Cái</t>
        </is>
      </c>
      <c r="J236" s="66" t="n">
        <v>120000</v>
      </c>
      <c r="K236" s="66" t="n">
        <v>125000</v>
      </c>
      <c r="L236" s="66" t="n">
        <v>135000</v>
      </c>
      <c r="M236" s="54" t="n"/>
      <c r="N236" s="45" t="inlineStr">
        <is>
          <t>Xy lanh 4D35/ME013678 S/F bán hoàn thiện - IZUMI</t>
        </is>
      </c>
      <c r="O236" s="61">
        <f>IF($N236="","",$N236)</f>
        <v/>
      </c>
      <c r="P236" s="61">
        <f>IF(OR('⚙️ BỘ HƠI'!$H$40=0,'⚙️ BỘ HƠI'!$H$2="",$C236="",LEFT($C236,1)="◆"),99999,IF(OR(ISNUMBER(SEARCH('⚙️ BỘ HƠI'!$H$2,$C236)),ISNUMBER(SEARCH($C236,'⚙️ BỘ HƠI'!$H$2))),ROW()-2,99999))</f>
        <v/>
      </c>
      <c r="Q236" s="67" t="inlineStr">
        <is>
          <t>⚠️ HH071856, HH080206, HH083450</t>
        </is>
      </c>
    </row>
    <row r="237" ht="34.5" customHeight="1">
      <c r="A237" s="45" t="inlineStr">
        <is>
          <t>HH082891</t>
        </is>
      </c>
      <c r="B237" s="45" t="inlineStr">
        <is>
          <t>MITSUBISHI</t>
        </is>
      </c>
      <c r="C237" s="45" t="inlineStr">
        <is>
          <t>6D14</t>
        </is>
      </c>
      <c r="D237" s="45" t="n"/>
      <c r="E237" s="45" t="inlineStr">
        <is>
          <t>6</t>
        </is>
      </c>
      <c r="F237" s="45" t="n"/>
      <c r="G237" s="45" t="inlineStr">
        <is>
          <t>ME031617</t>
        </is>
      </c>
      <c r="H237" s="45" t="inlineStr">
        <is>
          <t>IZ IKAZU</t>
        </is>
      </c>
      <c r="I237" s="45" t="inlineStr">
        <is>
          <t>Cái</t>
        </is>
      </c>
      <c r="J237" s="70" t="n">
        <v>1540000</v>
      </c>
      <c r="K237" s="70" t="n">
        <v>1640000</v>
      </c>
      <c r="L237" s="70" t="n">
        <v>1750000</v>
      </c>
      <c r="M237" s="45" t="n"/>
      <c r="N237" s="45" t="inlineStr">
        <is>
          <t>Xy lanh Mitsu 6D14 F/F (ME031617) - IZ IKAZU</t>
        </is>
      </c>
      <c r="O237" s="61">
        <f>IF($N237="","",$N237)</f>
        <v/>
      </c>
      <c r="P237" s="61">
        <f>IF(OR('⚙️ BỘ HƠI'!$H$40=0,'⚙️ BỘ HƠI'!$H$2="",$C237="",LEFT($C237,1)="◆"),99999,IF(OR(ISNUMBER(SEARCH('⚙️ BỘ HƠI'!$H$2,$C237)),ISNUMBER(SEARCH($C237,'⚙️ BỘ HƠI'!$H$2))),ROW()-2,99999))</f>
        <v/>
      </c>
      <c r="Q237" s="61" t="n"/>
    </row>
    <row r="238" ht="34.5" customHeight="1">
      <c r="A238" s="45" t="inlineStr">
        <is>
          <t>HH080201</t>
        </is>
      </c>
      <c r="B238" s="45" t="inlineStr">
        <is>
          <t>MITSUBISHI</t>
        </is>
      </c>
      <c r="C238" s="45" t="inlineStr">
        <is>
          <t>6DB10/ME040040</t>
        </is>
      </c>
      <c r="D238" s="45" t="n"/>
      <c r="E238" s="45" t="inlineStr">
        <is>
          <t>6</t>
        </is>
      </c>
      <c r="F238" s="45" t="n"/>
      <c r="G238" s="45" t="inlineStr">
        <is>
          <t>30007-62200</t>
        </is>
      </c>
      <c r="H238" s="45" t="inlineStr">
        <is>
          <t>IZ IKAZU</t>
        </is>
      </c>
      <c r="I238" s="45" t="inlineStr">
        <is>
          <t>Cái</t>
        </is>
      </c>
      <c r="J238" s="66" t="n">
        <v>2050000</v>
      </c>
      <c r="K238" s="66" t="n">
        <v>2150000</v>
      </c>
      <c r="L238" s="66" t="n">
        <v>2300000</v>
      </c>
      <c r="M238" s="54" t="n"/>
      <c r="N238" s="45" t="inlineStr">
        <is>
          <t>Xy lanh Mitsu 6DB10/ ME040040 (30007-62200) - IZ IKAZU</t>
        </is>
      </c>
      <c r="O238" s="61">
        <f>IF($N238="","",$N238)</f>
        <v/>
      </c>
      <c r="P238" s="61">
        <f>IF(OR('⚙️ BỘ HƠI'!$H$40=0,'⚙️ BỘ HƠI'!$H$2="",$C238="",LEFT($C238,1)="◆"),99999,IF(OR(ISNUMBER(SEARCH('⚙️ BỘ HƠI'!$H$2,$C238)),ISNUMBER(SEARCH($C238,'⚙️ BỘ HƠI'!$H$2))),ROW()-2,99999))</f>
        <v/>
      </c>
      <c r="Q238" s="67" t="inlineStr">
        <is>
          <t>⚠️ HH070315, HH075996, HH079954, HH081151, HH082192</t>
        </is>
      </c>
    </row>
    <row r="239" ht="34.5" customHeight="1">
      <c r="A239" s="45" t="inlineStr">
        <is>
          <t>HH080576</t>
        </is>
      </c>
      <c r="B239" s="45" t="inlineStr">
        <is>
          <t>MITSUBISHI</t>
        </is>
      </c>
      <c r="C239" s="45" t="inlineStr">
        <is>
          <t>6D15</t>
        </is>
      </c>
      <c r="D239" s="45" t="inlineStr">
        <is>
          <t>113</t>
        </is>
      </c>
      <c r="E239" s="45" t="inlineStr">
        <is>
          <t>6</t>
        </is>
      </c>
      <c r="F239" s="45" t="n"/>
      <c r="G239" s="45" t="inlineStr">
        <is>
          <t>ME071062</t>
        </is>
      </c>
      <c r="H239" s="45" t="inlineStr">
        <is>
          <t>IZ IKAZU</t>
        </is>
      </c>
      <c r="I239" s="45" t="inlineStr">
        <is>
          <t>Cái</t>
        </is>
      </c>
      <c r="J239" s="66" t="n">
        <v>1500000</v>
      </c>
      <c r="K239" s="66" t="n">
        <v>1600000</v>
      </c>
      <c r="L239" s="66" t="n">
        <v>1720000</v>
      </c>
      <c r="M239" s="54" t="n"/>
      <c r="N239" s="45" t="inlineStr">
        <is>
          <t>Xy lanh Mitsu 6D15 (ME071062) xy lanh nước - IZ IKAZU</t>
        </is>
      </c>
      <c r="O239" s="61">
        <f>IF($N239="","",$N239)</f>
        <v/>
      </c>
      <c r="P239" s="61">
        <f>IF(OR('⚙️ BỘ HƠI'!$H$40=0,'⚙️ BỘ HƠI'!$H$2="",$C239="",LEFT($C239,1)="◆"),99999,IF(OR(ISNUMBER(SEARCH('⚙️ BỘ HƠI'!$H$2,$C239)),ISNUMBER(SEARCH($C239,'⚙️ BỘ HƠI'!$H$2))),ROW()-2,99999))</f>
        <v/>
      </c>
      <c r="Q239" s="67" t="inlineStr">
        <is>
          <t>⚠️ HH070315, HH075996, HH079954, HH081151, HH082192</t>
        </is>
      </c>
    </row>
    <row r="240" ht="34.5" customHeight="1">
      <c r="A240" s="45" t="inlineStr">
        <is>
          <t>HH00746</t>
        </is>
      </c>
      <c r="B240" s="45" t="inlineStr">
        <is>
          <t>MITSUBISHI</t>
        </is>
      </c>
      <c r="C240" s="45" t="inlineStr">
        <is>
          <t>6D15-3AT</t>
        </is>
      </c>
      <c r="D240" s="45" t="inlineStr">
        <is>
          <t>113</t>
        </is>
      </c>
      <c r="E240" s="45" t="inlineStr">
        <is>
          <t>6</t>
        </is>
      </c>
      <c r="F240" s="45" t="n"/>
      <c r="G240" s="45" t="inlineStr">
        <is>
          <t>ME071145</t>
        </is>
      </c>
      <c r="H240" s="45" t="inlineStr">
        <is>
          <t>IZUMI/ IKAZU</t>
        </is>
      </c>
      <c r="I240" s="45" t="inlineStr">
        <is>
          <t>Cái</t>
        </is>
      </c>
      <c r="J240" s="66" t="n">
        <v>1400000</v>
      </c>
      <c r="K240" s="66" t="n">
        <v>1500000</v>
      </c>
      <c r="L240" s="66" t="n">
        <v>1600000</v>
      </c>
      <c r="M240" s="54" t="n"/>
      <c r="N240" s="45" t="inlineStr">
        <is>
          <t>Xy lanh Mitsu 6D15-3AT (ME071145) xy lanh mỏng - IZUMI/ IKAZU</t>
        </is>
      </c>
      <c r="O240" s="61">
        <f>IF($N240="","",$N240)</f>
        <v/>
      </c>
      <c r="P240" s="61">
        <f>IF(OR('⚙️ BỘ HƠI'!$H$40=0,'⚙️ BỘ HƠI'!$H$2="",$C240="",LEFT($C240,1)="◆"),99999,IF(OR(ISNUMBER(SEARCH('⚙️ BỘ HƠI'!$H$2,$C240)),ISNUMBER(SEARCH($C240,'⚙️ BỘ HƠI'!$H$2))),ROW()-2,99999))</f>
        <v/>
      </c>
      <c r="Q240" s="67" t="inlineStr">
        <is>
          <t>⚠️ HH01009, HH076243, HH082191</t>
        </is>
      </c>
    </row>
    <row r="241" ht="34.5" customHeight="1">
      <c r="A241" s="45" t="inlineStr">
        <is>
          <t>HH070418</t>
        </is>
      </c>
      <c r="B241" s="45" t="inlineStr">
        <is>
          <t>MITSUBISHI</t>
        </is>
      </c>
      <c r="C241" s="45" t="inlineStr">
        <is>
          <t>4M51</t>
        </is>
      </c>
      <c r="D241" s="45" t="n"/>
      <c r="E241" s="45" t="inlineStr">
        <is>
          <t>4</t>
        </is>
      </c>
      <c r="F241" s="45" t="n"/>
      <c r="G241" s="45" t="inlineStr">
        <is>
          <t>phi 118</t>
        </is>
      </c>
      <c r="H241" s="45" t="inlineStr">
        <is>
          <t>IZ IKAZU</t>
        </is>
      </c>
      <c r="I241" s="45" t="inlineStr">
        <is>
          <t>Cái</t>
        </is>
      </c>
      <c r="J241" s="66" t="n">
        <v>800000</v>
      </c>
      <c r="K241" s="66" t="n">
        <v>850000</v>
      </c>
      <c r="L241" s="66" t="n">
        <v>900000</v>
      </c>
      <c r="M241" s="54" t="n"/>
      <c r="N241" s="45" t="inlineStr">
        <is>
          <t>Xy lanh Mitsu 4M51 (phi 118) S/F chưa xoáy (117*122*190, ko lợi) - IZ IKAZU</t>
        </is>
      </c>
      <c r="O241" s="61">
        <f>IF($N241="","",$N241)</f>
        <v/>
      </c>
      <c r="P241" s="61">
        <f>IF(OR('⚙️ BỘ HƠI'!$H$40=0,'⚙️ BỘ HƠI'!$H$2="",$C241="",LEFT($C241,1)="◆"),99999,IF(OR(ISNUMBER(SEARCH('⚙️ BỘ HƠI'!$H$2,$C241)),ISNUMBER(SEARCH($C241,'⚙️ BỘ HƠI'!$H$2))),ROW()-2,99999))</f>
        <v/>
      </c>
      <c r="Q241" s="67" t="inlineStr">
        <is>
          <t>⚠️ HH0468, HH0469, HH070974, HH072101, HH075710</t>
        </is>
      </c>
    </row>
    <row r="242" ht="34.5" customHeight="1">
      <c r="A242" s="45" t="inlineStr">
        <is>
          <t>HH070445</t>
        </is>
      </c>
      <c r="B242" s="45" t="inlineStr">
        <is>
          <t>MITSUBISHI</t>
        </is>
      </c>
      <c r="C242" s="45" t="inlineStr">
        <is>
          <t>6D16T Chưa xoáy</t>
        </is>
      </c>
      <c r="D242" s="45" t="inlineStr">
        <is>
          <t>118</t>
        </is>
      </c>
      <c r="E242" s="45" t="inlineStr">
        <is>
          <t>6</t>
        </is>
      </c>
      <c r="F242" s="45" t="n"/>
      <c r="G242" s="45" t="inlineStr">
        <is>
          <t>117*122*206, lợi 8*128</t>
        </is>
      </c>
      <c r="H242" s="45" t="inlineStr">
        <is>
          <t>IZ IKAZU</t>
        </is>
      </c>
      <c r="I242" s="45" t="inlineStr">
        <is>
          <t>Cái</t>
        </is>
      </c>
      <c r="J242" s="66" t="n">
        <v>1200000</v>
      </c>
      <c r="K242" s="66" t="n">
        <v>1300000</v>
      </c>
      <c r="L242" s="66" t="n">
        <v>1400000</v>
      </c>
      <c r="M242" s="54" t="n"/>
      <c r="N242" s="45" t="inlineStr">
        <is>
          <t>Xy lanh Mitsu 6D16T S/F Chưa xoáy (117*122*206, lợi 8*128) - IZ IKAZU</t>
        </is>
      </c>
      <c r="O242" s="61">
        <f>IF($N242="","",$N242)</f>
        <v/>
      </c>
      <c r="P242" s="61">
        <f>IF(OR('⚙️ BỘ HƠI'!$H$40=0,'⚙️ BỘ HƠI'!$H$2="",$C242="",LEFT($C242,1)="◆"),99999,IF(OR(ISNUMBER(SEARCH('⚙️ BỘ HƠI'!$H$2,$C242)),ISNUMBER(SEARCH($C242,'⚙️ BỘ HƠI'!$H$2))),ROW()-2,99999))</f>
        <v/>
      </c>
      <c r="Q242" s="61" t="n"/>
    </row>
    <row r="243" ht="34.5" customHeight="1">
      <c r="A243" s="45" t="inlineStr">
        <is>
          <t>HH00282</t>
        </is>
      </c>
      <c r="B243" s="45" t="inlineStr">
        <is>
          <t>MITSUBISHI</t>
        </is>
      </c>
      <c r="C243" s="45" t="inlineStr">
        <is>
          <t>6D16</t>
        </is>
      </c>
      <c r="D243" s="45" t="n"/>
      <c r="E243" s="45" t="inlineStr">
        <is>
          <t>6</t>
        </is>
      </c>
      <c r="F243" s="45" t="n"/>
      <c r="G243" s="45" t="inlineStr">
        <is>
          <t>đời không gờ ron, ME071225</t>
        </is>
      </c>
      <c r="H243" s="45" t="inlineStr">
        <is>
          <t>IZUMI</t>
        </is>
      </c>
      <c r="I243" s="45" t="inlineStr">
        <is>
          <t>Cái</t>
        </is>
      </c>
      <c r="J243" s="54" t="n"/>
      <c r="K243" s="66" t="n">
        <v>1250000</v>
      </c>
      <c r="L243" s="66" t="n">
        <v>1350000</v>
      </c>
      <c r="M243" s="54" t="n"/>
      <c r="N243" s="45" t="inlineStr">
        <is>
          <t>Xy lanh Mitsubishi 6D16 (đời không gờ ron, ME071225) - IZUMI</t>
        </is>
      </c>
      <c r="O243" s="61">
        <f>IF($N243="","",$N243)</f>
        <v/>
      </c>
      <c r="P243" s="61">
        <f>IF(OR('⚙️ BỘ HƠI'!$H$40=0,'⚙️ BỘ HƠI'!$H$2="",$C243="",LEFT($C243,1)="◆"),99999,IF(OR(ISNUMBER(SEARCH('⚙️ BỘ HƠI'!$H$2,$C243)),ISNUMBER(SEARCH($C243,'⚙️ BỘ HƠI'!$H$2))),ROW()-2,99999))</f>
        <v/>
      </c>
      <c r="Q243" s="61" t="n"/>
    </row>
    <row r="244" ht="34.5" customHeight="1">
      <c r="A244" s="45" t="inlineStr">
        <is>
          <t>HH072685</t>
        </is>
      </c>
      <c r="B244" s="45" t="inlineStr">
        <is>
          <t>MITSUBISHI</t>
        </is>
      </c>
      <c r="C244" s="45" t="inlineStr">
        <is>
          <t>6D16-T</t>
        </is>
      </c>
      <c r="D244" s="45" t="n"/>
      <c r="E244" s="45" t="inlineStr">
        <is>
          <t>6</t>
        </is>
      </c>
      <c r="F244" s="45" t="n"/>
      <c r="G244" s="45" t="inlineStr">
        <is>
          <t>N-ME041105</t>
        </is>
      </c>
      <c r="H244" s="45" t="inlineStr">
        <is>
          <t>NSP</t>
        </is>
      </c>
      <c r="I244" s="45" t="inlineStr">
        <is>
          <t>Cái</t>
        </is>
      </c>
      <c r="J244" s="54" t="n"/>
      <c r="K244" s="54" t="n"/>
      <c r="L244" s="66" t="n">
        <v>250000</v>
      </c>
      <c r="M244" s="54" t="n"/>
      <c r="N244" s="45" t="inlineStr">
        <is>
          <t>Xy lanh Mitsubishi 6D16-T (N-ME041105) S/F bán hoàn thiện - NSP</t>
        </is>
      </c>
      <c r="O244" s="61">
        <f>IF($N244="","",$N244)</f>
        <v/>
      </c>
      <c r="P244" s="61">
        <f>IF(OR('⚙️ BỘ HƠI'!$H$40=0,'⚙️ BỘ HƠI'!$H$2="",$C244="",LEFT($C244,1)="◆"),99999,IF(OR(ISNUMBER(SEARCH('⚙️ BỘ HƠI'!$H$2,$C244)),ISNUMBER(SEARCH($C244,'⚙️ BỘ HƠI'!$H$2))),ROW()-2,99999))</f>
        <v/>
      </c>
      <c r="Q244" s="61" t="n"/>
    </row>
    <row r="245" ht="34.5" customHeight="1">
      <c r="A245" s="45" t="inlineStr">
        <is>
          <t>HH00747</t>
        </is>
      </c>
      <c r="B245" s="45" t="inlineStr">
        <is>
          <t>MITSUBISHI</t>
        </is>
      </c>
      <c r="C245" s="45" t="inlineStr">
        <is>
          <t>6D16T</t>
        </is>
      </c>
      <c r="D245" s="45" t="inlineStr">
        <is>
          <t>118</t>
        </is>
      </c>
      <c r="E245" s="45" t="inlineStr">
        <is>
          <t>6</t>
        </is>
      </c>
      <c r="F245" s="45" t="n"/>
      <c r="G245" s="45" t="inlineStr">
        <is>
          <t>ME041107</t>
        </is>
      </c>
      <c r="H245" s="45" t="inlineStr">
        <is>
          <t>IZUMI</t>
        </is>
      </c>
      <c r="I245" s="45" t="inlineStr">
        <is>
          <t>Cái</t>
        </is>
      </c>
      <c r="J245" s="54" t="n"/>
      <c r="K245" s="54" t="n"/>
      <c r="L245" s="54" t="n"/>
      <c r="M245" s="54" t="n"/>
      <c r="N245" s="45" t="inlineStr">
        <is>
          <t>Xy lanh Mitsubishi 6D16T (ME041107) có gờ ron - IZUMI</t>
        </is>
      </c>
      <c r="O245" s="61">
        <f>IF($N245="","",$N245)</f>
        <v/>
      </c>
      <c r="P245" s="61">
        <f>IF(OR('⚙️ BỘ HƠI'!$H$40=0,'⚙️ BỘ HƠI'!$H$2="",$C245="",LEFT($C245,1)="◆"),99999,IF(OR(ISNUMBER(SEARCH('⚙️ BỘ HƠI'!$H$2,$C245)),ISNUMBER(SEARCH($C245,'⚙️ BỘ HƠI'!$H$2))),ROW()-2,99999))</f>
        <v/>
      </c>
      <c r="Q245" s="61" t="n"/>
    </row>
    <row r="246" ht="34.5" customHeight="1">
      <c r="A246" s="45" t="inlineStr">
        <is>
          <t>HH079769</t>
        </is>
      </c>
      <c r="B246" s="45" t="inlineStr">
        <is>
          <t>MITSUBISHI</t>
        </is>
      </c>
      <c r="C246" s="45" t="inlineStr">
        <is>
          <t>6D16T Có gờ ron</t>
        </is>
      </c>
      <c r="D246" s="45" t="inlineStr">
        <is>
          <t>118</t>
        </is>
      </c>
      <c r="E246" s="45" t="inlineStr">
        <is>
          <t>6</t>
        </is>
      </c>
      <c r="F246" s="45" t="n"/>
      <c r="G246" s="45" t="n"/>
      <c r="H246" s="45" t="inlineStr">
        <is>
          <t>IZ IKAZU</t>
        </is>
      </c>
      <c r="I246" s="45" t="inlineStr">
        <is>
          <t>Cái</t>
        </is>
      </c>
      <c r="J246" s="66" t="n">
        <v>1400000</v>
      </c>
      <c r="K246" s="66" t="n">
        <v>1500000</v>
      </c>
      <c r="L246" s="66" t="n">
        <v>1650000</v>
      </c>
      <c r="M246" s="54" t="n"/>
      <c r="N246" s="45" t="inlineStr">
        <is>
          <t>Xy lanh Mitsu 6D16T  Có gờ ron - IZ IKAZU</t>
        </is>
      </c>
      <c r="O246" s="61">
        <f>IF($N246="","",$N246)</f>
        <v/>
      </c>
      <c r="P246" s="61">
        <f>IF(OR('⚙️ BỘ HƠI'!$H$40=0,'⚙️ BỘ HƠI'!$H$2="",$C246="",LEFT($C246,1)="◆"),99999,IF(OR(ISNUMBER(SEARCH('⚙️ BỘ HƠI'!$H$2,$C246)),ISNUMBER(SEARCH($C246,'⚙️ BỘ HƠI'!$H$2))),ROW()-2,99999))</f>
        <v/>
      </c>
      <c r="Q246" s="67" t="inlineStr">
        <is>
          <t>⚠️ HH00280, HH079764, HH082546</t>
        </is>
      </c>
    </row>
    <row r="247" ht="34.5" customHeight="1">
      <c r="A247" s="45" t="inlineStr">
        <is>
          <t>HH00748</t>
        </is>
      </c>
      <c r="B247" s="45" t="inlineStr">
        <is>
          <t>MITSUBISHI</t>
        </is>
      </c>
      <c r="C247" s="45" t="inlineStr">
        <is>
          <t>6D17T</t>
        </is>
      </c>
      <c r="D247" s="45" t="n"/>
      <c r="E247" s="45" t="inlineStr">
        <is>
          <t>6</t>
        </is>
      </c>
      <c r="F247" s="45" t="n"/>
      <c r="G247" s="45" t="n"/>
      <c r="H247" s="45" t="inlineStr">
        <is>
          <t>IZUMI</t>
        </is>
      </c>
      <c r="I247" s="45" t="inlineStr">
        <is>
          <t>Cái</t>
        </is>
      </c>
      <c r="J247" s="66" t="n">
        <v>1200000</v>
      </c>
      <c r="K247" s="66" t="n">
        <v>1300000</v>
      </c>
      <c r="L247" s="66" t="n">
        <v>1400000</v>
      </c>
      <c r="M247" s="54" t="n"/>
      <c r="N247" s="45" t="inlineStr">
        <is>
          <t>Xy lanh Mitsubishi 6D17T - IZUMI</t>
        </is>
      </c>
      <c r="O247" s="61">
        <f>IF($N247="","",$N247)</f>
        <v/>
      </c>
      <c r="P247" s="61">
        <f>IF(OR('⚙️ BỘ HƠI'!$H$40=0,'⚙️ BỘ HƠI'!$H$2="",$C247="",LEFT($C247,1)="◆"),99999,IF(OR(ISNUMBER(SEARCH('⚙️ BỘ HƠI'!$H$2,$C247)),ISNUMBER(SEARCH($C247,'⚙️ BỘ HƠI'!$H$2))),ROW()-2,99999))</f>
        <v/>
      </c>
      <c r="Q247" s="61" t="n"/>
    </row>
    <row r="248" ht="34.5" customHeight="1">
      <c r="A248" s="45" t="inlineStr">
        <is>
          <t>HH076487</t>
        </is>
      </c>
      <c r="B248" s="45" t="inlineStr">
        <is>
          <t>MITSUBISHI</t>
        </is>
      </c>
      <c r="C248" s="45" t="inlineStr">
        <is>
          <t>6D20/ME051153</t>
        </is>
      </c>
      <c r="D248" s="45" t="inlineStr">
        <is>
          <t>125</t>
        </is>
      </c>
      <c r="E248" s="45" t="inlineStr">
        <is>
          <t>6</t>
        </is>
      </c>
      <c r="F248" s="45" t="n"/>
      <c r="G248" s="45" t="n"/>
      <c r="H248" s="45" t="inlineStr">
        <is>
          <t>IZUMI</t>
        </is>
      </c>
      <c r="I248" s="45" t="inlineStr">
        <is>
          <t>Cái</t>
        </is>
      </c>
      <c r="J248" s="66" t="n">
        <v>2350000</v>
      </c>
      <c r="K248" s="66" t="n">
        <v>2470000</v>
      </c>
      <c r="L248" s="66" t="n">
        <v>2600000</v>
      </c>
      <c r="M248" s="54" t="n"/>
      <c r="N248" s="45" t="inlineStr">
        <is>
          <t>Xy lanh 6D20 / ME051153 - IZUMI</t>
        </is>
      </c>
      <c r="O248" s="61">
        <f>IF($N248="","",$N248)</f>
        <v/>
      </c>
      <c r="P248" s="61">
        <f>IF(OR('⚙️ BỘ HƠI'!$H$40=0,'⚙️ BỘ HƠI'!$H$2="",$C248="",LEFT($C248,1)="◆"),99999,IF(OR(ISNUMBER(SEARCH('⚙️ BỘ HƠI'!$H$2,$C248)),ISNUMBER(SEARCH($C248,'⚙️ BỘ HƠI'!$H$2))),ROW()-2,99999))</f>
        <v/>
      </c>
      <c r="Q248" s="61" t="n"/>
    </row>
    <row r="249" ht="34.5" customHeight="1">
      <c r="A249" s="45" t="inlineStr">
        <is>
          <t>HH083101</t>
        </is>
      </c>
      <c r="B249" s="45" t="inlineStr">
        <is>
          <t>MITSUBISHI</t>
        </is>
      </c>
      <c r="C249" s="45" t="inlineStr">
        <is>
          <t>130/6D22T/6D22/6D24/ME051633 ZYNP</t>
        </is>
      </c>
      <c r="D249" s="45" t="n"/>
      <c r="E249" s="45" t="n"/>
      <c r="F249" s="45" t="n"/>
      <c r="G249" s="45" t="n"/>
      <c r="H249" s="45" t="inlineStr">
        <is>
          <t>NSP</t>
        </is>
      </c>
      <c r="I249" s="45" t="inlineStr">
        <is>
          <t>Cái</t>
        </is>
      </c>
      <c r="J249" s="66" t="n">
        <v>3300000</v>
      </c>
      <c r="K249" s="66" t="n">
        <v>3600000</v>
      </c>
      <c r="L249" s="66" t="n">
        <v>3900000</v>
      </c>
      <c r="M249" s="54" t="n"/>
      <c r="N249" s="45" t="inlineStr">
        <is>
          <t>Xy lanh MITSU 130/ 6D22T/6D22/6D24/ ME051633 ZYNP - NSP</t>
        </is>
      </c>
      <c r="O249" s="61">
        <f>IF($N249="","",$N249)</f>
        <v/>
      </c>
      <c r="P249" s="61">
        <f>IF(OR('⚙️ BỘ HƠI'!$H$40=0,'⚙️ BỘ HƠI'!$H$2="",$C249="",LEFT($C249,1)="◆"),99999,IF(OR(ISNUMBER(SEARCH('⚙️ BỘ HƠI'!$H$2,$C249)),ISNUMBER(SEARCH($C249,'⚙️ BỘ HƠI'!$H$2))),ROW()-2,99999))</f>
        <v/>
      </c>
      <c r="Q249" s="67" t="inlineStr">
        <is>
          <t>⚠️ HH075996, HH079954, HH081151, HH082667, HH20462</t>
        </is>
      </c>
    </row>
    <row r="250" ht="34.5" customHeight="1">
      <c r="A250" s="45" t="inlineStr">
        <is>
          <t>HH077303</t>
        </is>
      </c>
      <c r="B250" s="45" t="inlineStr">
        <is>
          <t>MITSUBISHI</t>
        </is>
      </c>
      <c r="C250" s="45" t="inlineStr">
        <is>
          <t>6D22/6D24</t>
        </is>
      </c>
      <c r="D250" s="45" t="n"/>
      <c r="E250" s="45" t="inlineStr">
        <is>
          <t>6</t>
        </is>
      </c>
      <c r="F250" s="45" t="n"/>
      <c r="G250" s="45" t="inlineStr">
        <is>
          <t>ME051217</t>
        </is>
      </c>
      <c r="H250" s="45" t="inlineStr">
        <is>
          <t>IZUMI hàng xuất NHẬT</t>
        </is>
      </c>
      <c r="I250" s="45" t="inlineStr">
        <is>
          <t>Cái</t>
        </is>
      </c>
      <c r="J250" s="54" t="n"/>
      <c r="K250" s="54" t="n"/>
      <c r="L250" s="54" t="n"/>
      <c r="M250" s="54" t="n"/>
      <c r="N250" s="45" t="inlineStr">
        <is>
          <t>(HẾT HÀNG) Xy lanh 6D22/6D24 (ME051217) - IZUMI hàng xuất NHẬT</t>
        </is>
      </c>
      <c r="O250" s="61">
        <f>IF($N250="","",$N250)</f>
        <v/>
      </c>
      <c r="P250" s="61">
        <f>IF(OR('⚙️ BỘ HƠI'!$H$40=0,'⚙️ BỘ HƠI'!$H$2="",$C250="",LEFT($C250,1)="◆"),99999,IF(OR(ISNUMBER(SEARCH('⚙️ BỘ HƠI'!$H$2,$C250)),ISNUMBER(SEARCH($C250,'⚙️ BỘ HƠI'!$H$2))),ROW()-2,99999))</f>
        <v/>
      </c>
      <c r="Q250" s="61" t="n"/>
    </row>
    <row r="251" ht="34.5" customHeight="1">
      <c r="A251" s="45" t="inlineStr">
        <is>
          <t>HH080196</t>
        </is>
      </c>
      <c r="B251" s="45" t="inlineStr">
        <is>
          <t>MITSUBISHI</t>
        </is>
      </c>
      <c r="C251" s="45" t="inlineStr">
        <is>
          <t>6D22/ME051217/6D24</t>
        </is>
      </c>
      <c r="D251" s="45" t="n"/>
      <c r="E251" s="45" t="inlineStr">
        <is>
          <t>6</t>
        </is>
      </c>
      <c r="F251" s="45" t="n"/>
      <c r="G251" s="45" t="n"/>
      <c r="H251" s="45" t="inlineStr">
        <is>
          <t>IZ IKAZU</t>
        </is>
      </c>
      <c r="I251" s="45" t="inlineStr">
        <is>
          <t>Cái</t>
        </is>
      </c>
      <c r="J251" s="66" t="n">
        <v>2600000</v>
      </c>
      <c r="K251" s="66" t="n">
        <v>2800000</v>
      </c>
      <c r="L251" s="66" t="n">
        <v>3000000</v>
      </c>
      <c r="M251" s="54" t="n"/>
      <c r="N251" s="45" t="inlineStr">
        <is>
          <t>Xy lanh Mitsu 6D22 / ME051217 / 6D24 - IZ IKAZU</t>
        </is>
      </c>
      <c r="O251" s="61">
        <f>IF($N251="","",$N251)</f>
        <v/>
      </c>
      <c r="P251" s="61">
        <f>IF(OR('⚙️ BỘ HƠI'!$H$40=0,'⚙️ BỘ HƠI'!$H$2="",$C251="",LEFT($C251,1)="◆"),99999,IF(OR(ISNUMBER(SEARCH('⚙️ BỘ HƠI'!$H$2,$C251)),ISNUMBER(SEARCH($C251,'⚙️ BỘ HƠI'!$H$2))),ROW()-2,99999))</f>
        <v/>
      </c>
      <c r="Q251" s="61" t="n"/>
    </row>
    <row r="252" ht="34.5" customHeight="1">
      <c r="A252" s="45" t="inlineStr">
        <is>
          <t>HH072684</t>
        </is>
      </c>
      <c r="B252" s="45" t="inlineStr">
        <is>
          <t>MITSUBISHI</t>
        </is>
      </c>
      <c r="C252" s="45" t="inlineStr">
        <is>
          <t>6D22T/6D22/6D24</t>
        </is>
      </c>
      <c r="D252" s="45" t="n"/>
      <c r="E252" s="45" t="inlineStr">
        <is>
          <t>6</t>
        </is>
      </c>
      <c r="F252" s="45" t="n"/>
      <c r="G252" s="45" t="inlineStr">
        <is>
          <t>N-ME051217</t>
        </is>
      </c>
      <c r="H252" s="45" t="inlineStr">
        <is>
          <t>NSP</t>
        </is>
      </c>
      <c r="I252" s="45" t="inlineStr">
        <is>
          <t>Cái</t>
        </is>
      </c>
      <c r="J252" s="54" t="n"/>
      <c r="K252" s="54" t="n"/>
      <c r="L252" s="54" t="n"/>
      <c r="M252" s="54" t="n"/>
      <c r="N252" s="45" t="inlineStr">
        <is>
          <t>Xy lanh 6D22T/6D22/6D24 (N-ME051217) - NSP</t>
        </is>
      </c>
      <c r="O252" s="61">
        <f>IF($N252="","",$N252)</f>
        <v/>
      </c>
      <c r="P252" s="61">
        <f>IF(OR('⚙️ BỘ HƠI'!$H$40=0,'⚙️ BỘ HƠI'!$H$2="",$C252="",LEFT($C252,1)="◆"),99999,IF(OR(ISNUMBER(SEARCH('⚙️ BỘ HƠI'!$H$2,$C252)),ISNUMBER(SEARCH($C252,'⚙️ BỘ HƠI'!$H$2))),ROW()-2,99999))</f>
        <v/>
      </c>
      <c r="Q252" s="67" t="inlineStr">
        <is>
          <t>⚠️ HH070417, HH079745, HH080193</t>
        </is>
      </c>
    </row>
    <row r="253" ht="34.5" customHeight="1">
      <c r="A253" s="45" t="inlineStr">
        <is>
          <t>HH071005</t>
        </is>
      </c>
      <c r="B253" s="45" t="inlineStr">
        <is>
          <t>MITSUBISHI</t>
        </is>
      </c>
      <c r="C253" s="45" t="inlineStr">
        <is>
          <t>6D40/ME120028</t>
        </is>
      </c>
      <c r="D253" s="45" t="inlineStr">
        <is>
          <t>135</t>
        </is>
      </c>
      <c r="E253" s="45" t="inlineStr">
        <is>
          <t>6</t>
        </is>
      </c>
      <c r="F253" s="45" t="n"/>
      <c r="G253" s="45" t="n"/>
      <c r="H253" s="45" t="inlineStr">
        <is>
          <t>IZUMI</t>
        </is>
      </c>
      <c r="I253" s="45" t="inlineStr">
        <is>
          <t>Cái</t>
        </is>
      </c>
      <c r="J253" s="66" t="n">
        <v>2130000</v>
      </c>
      <c r="K253" s="66" t="n">
        <v>2250000</v>
      </c>
      <c r="L253" s="66" t="n">
        <v>2400000</v>
      </c>
      <c r="M253" s="54" t="n"/>
      <c r="N253" s="45" t="inlineStr">
        <is>
          <t>Xy lanh 6D40/ ME120028 - IZUMI</t>
        </is>
      </c>
      <c r="O253" s="61">
        <f>IF($N253="","",$N253)</f>
        <v/>
      </c>
      <c r="P253" s="61">
        <f>IF(OR('⚙️ BỘ HƠI'!$H$40=0,'⚙️ BỘ HƠI'!$H$2="",$C253="",LEFT($C253,1)="◆"),99999,IF(OR(ISNUMBER(SEARCH('⚙️ BỘ HƠI'!$H$2,$C253)),ISNUMBER(SEARCH($C253,'⚙️ BỘ HƠI'!$H$2))),ROW()-2,99999))</f>
        <v/>
      </c>
      <c r="Q253" s="67" t="inlineStr">
        <is>
          <t>⚠️ HH00280, HH079764, HH082546</t>
        </is>
      </c>
    </row>
    <row r="254" ht="34.5" customHeight="1">
      <c r="A254" s="45" t="inlineStr">
        <is>
          <t>HH080209</t>
        </is>
      </c>
      <c r="B254" s="45" t="inlineStr">
        <is>
          <t>MITSUBISHI</t>
        </is>
      </c>
      <c r="C254" s="45" t="inlineStr">
        <is>
          <t>HYUNDAI 8DC9 trắng</t>
        </is>
      </c>
      <c r="D254" s="45" t="n"/>
      <c r="E254" s="45" t="n"/>
      <c r="F254" s="45" t="n"/>
      <c r="G254" s="45" t="n"/>
      <c r="H254" s="45" t="inlineStr">
        <is>
          <t>IZ IKAZU</t>
        </is>
      </c>
      <c r="I254" s="45" t="inlineStr">
        <is>
          <t>Cái</t>
        </is>
      </c>
      <c r="J254" s="70" t="n">
        <v>3400000</v>
      </c>
      <c r="K254" s="70" t="n">
        <v>3700000</v>
      </c>
      <c r="L254" s="70" t="n">
        <v>4000000</v>
      </c>
      <c r="M254" s="45" t="n"/>
      <c r="N254" s="45" t="inlineStr">
        <is>
          <t>Xy lanh MITSU - HYUNDAI 8DC9 trắng F/F - IZ IKAZU</t>
        </is>
      </c>
      <c r="O254" s="61">
        <f>IF($N254="","",$N254)</f>
        <v/>
      </c>
      <c r="P254" s="61">
        <f>IF(OR('⚙️ BỘ HƠI'!$H$40=0,'⚙️ BỘ HƠI'!$H$2="",$C254="",LEFT($C254,1)="◆"),99999,IF(OR(ISNUMBER(SEARCH('⚙️ BỘ HƠI'!$H$2,$C254)),ISNUMBER(SEARCH($C254,'⚙️ BỘ HƠI'!$H$2))),ROW()-2,99999))</f>
        <v/>
      </c>
      <c r="Q254" s="61" t="n"/>
    </row>
    <row r="255" ht="34.5" customHeight="1">
      <c r="A255" s="69" t="inlineStr">
        <is>
          <t>HH078517</t>
        </is>
      </c>
      <c r="B255" s="69" t="inlineStr">
        <is>
          <t>MITSUBISHI</t>
        </is>
      </c>
      <c r="C255" s="69" t="inlineStr">
        <is>
          <t>8DC9</t>
        </is>
      </c>
      <c r="D255" s="69" t="n"/>
      <c r="E255" s="69" t="n"/>
      <c r="F255" s="69" t="n"/>
      <c r="G255" s="69" t="n"/>
      <c r="H255" s="69" t="inlineStr">
        <is>
          <t>TP</t>
        </is>
      </c>
      <c r="I255" s="69" t="inlineStr">
        <is>
          <t>Cái</t>
        </is>
      </c>
      <c r="J255" s="70" t="n"/>
      <c r="K255" s="70" t="n"/>
      <c r="L255" s="70" t="n"/>
      <c r="M255" s="45" t="n"/>
      <c r="N255" s="45" t="inlineStr">
        <is>
          <t>Xy lanh 8DC9 - TP</t>
        </is>
      </c>
      <c r="O255" s="61">
        <f>IF($N255="","",$N255)</f>
        <v/>
      </c>
      <c r="P255" s="61">
        <f>IF(OR('⚙️ BỘ HƠI'!$H$40=0,'⚙️ BỘ HƠI'!$H$2="",$C255="",LEFT($C255,1)="◆"),99999,IF(OR(ISNUMBER(SEARCH('⚙️ BỘ HƠI'!$H$2,$C255)),ISNUMBER(SEARCH($C255,'⚙️ BỘ HƠI'!$H$2))),ROW()-2,99999))</f>
        <v/>
      </c>
      <c r="Q255" s="61" t="n"/>
    </row>
    <row r="256" ht="34.5" customHeight="1">
      <c r="A256" s="45" t="inlineStr">
        <is>
          <t>HH083517</t>
        </is>
      </c>
      <c r="B256" s="45" t="inlineStr">
        <is>
          <t>MITSUBISHI</t>
        </is>
      </c>
      <c r="C256" s="45" t="inlineStr">
        <is>
          <t>S6B</t>
        </is>
      </c>
      <c r="D256" s="45" t="inlineStr">
        <is>
          <t>135</t>
        </is>
      </c>
      <c r="E256" s="45" t="n"/>
      <c r="F256" s="45" t="n"/>
      <c r="G256" s="45" t="inlineStr">
        <is>
          <t>36207-12100, BLACK</t>
        </is>
      </c>
      <c r="H256" s="45" t="inlineStr">
        <is>
          <t>IZ IKAZU</t>
        </is>
      </c>
      <c r="I256" s="45" t="inlineStr">
        <is>
          <t>Cái</t>
        </is>
      </c>
      <c r="J256" s="66" t="n">
        <v>530000</v>
      </c>
      <c r="K256" s="66" t="n">
        <v>560000</v>
      </c>
      <c r="L256" s="66" t="n">
        <v>600000</v>
      </c>
      <c r="M256" s="54" t="n"/>
      <c r="N256" s="45" t="inlineStr">
        <is>
          <t>Xy lanh Mitsu S6B (36207-12100, BLACK) phi 135 thun ở THẤP - IZ IKAZU</t>
        </is>
      </c>
      <c r="O256" s="61">
        <f>IF($N256="","",$N256)</f>
        <v/>
      </c>
      <c r="P256" s="61">
        <f>IF(OR('⚙️ BỘ HƠI'!$H$40=0,'⚙️ BỘ HƠI'!$H$2="",$C256="",LEFT($C256,1)="◆"),99999,IF(OR(ISNUMBER(SEARCH('⚙️ BỘ HƠI'!$H$2,$C256)),ISNUMBER(SEARCH($C256,'⚙️ BỘ HƠI'!$H$2))),ROW()-2,99999))</f>
        <v/>
      </c>
      <c r="Q256" s="61" t="n"/>
    </row>
    <row r="257" ht="34.5" customHeight="1">
      <c r="A257" s="45" t="inlineStr">
        <is>
          <t>HH071852</t>
        </is>
      </c>
      <c r="B257" s="45" t="inlineStr">
        <is>
          <t>MITSUBISHI</t>
        </is>
      </c>
      <c r="C257" s="45" t="inlineStr">
        <is>
          <t>S6B2</t>
        </is>
      </c>
      <c r="D257" s="45" t="n"/>
      <c r="E257" s="45" t="n"/>
      <c r="F257" s="45" t="n"/>
      <c r="G257" s="45" t="inlineStr">
        <is>
          <t>36207-12100, BLACK</t>
        </is>
      </c>
      <c r="H257" s="45" t="n"/>
      <c r="I257" s="45" t="inlineStr">
        <is>
          <t>Cái</t>
        </is>
      </c>
      <c r="J257" s="66" t="n">
        <v>510000</v>
      </c>
      <c r="K257" s="66" t="n">
        <v>530000</v>
      </c>
      <c r="L257" s="66" t="n">
        <v>560000</v>
      </c>
      <c r="M257" s="54" t="n"/>
      <c r="N257" s="45" t="inlineStr">
        <is>
          <t>Xy lanh Mitsu S6B2 (36207-12100, BLACK) dk 135, thun GIỮA (3 rãnh thun bằng nhau)- IZ IKAZU</t>
        </is>
      </c>
      <c r="O257" s="61">
        <f>IF($N257="","",$N257)</f>
        <v/>
      </c>
      <c r="P257" s="61">
        <f>IF(OR('⚙️ BỘ HƠI'!$H$40=0,'⚙️ BỘ HƠI'!$H$2="",$C257="",LEFT($C257,1)="◆"),99999,IF(OR(ISNUMBER(SEARCH('⚙️ BỘ HƠI'!$H$2,$C257)),ISNUMBER(SEARCH($C257,'⚙️ BỘ HƠI'!$H$2))),ROW()-2,99999))</f>
        <v/>
      </c>
      <c r="Q257" s="61" t="n"/>
    </row>
    <row r="258" ht="34.5" customHeight="1">
      <c r="A258" s="45" t="inlineStr">
        <is>
          <t>HH073712</t>
        </is>
      </c>
      <c r="B258" s="45" t="inlineStr">
        <is>
          <t>MITSUBISHI</t>
        </is>
      </c>
      <c r="C258" s="45" t="inlineStr">
        <is>
          <t>S6B3</t>
        </is>
      </c>
      <c r="D258" s="45" t="n"/>
      <c r="E258" s="45" t="n"/>
      <c r="F258" s="45" t="n"/>
      <c r="G258" s="45" t="inlineStr">
        <is>
          <t>34A07-00200, BLACK</t>
        </is>
      </c>
      <c r="H258" s="45" t="inlineStr">
        <is>
          <t>IZ IKAZU</t>
        </is>
      </c>
      <c r="I258" s="45" t="inlineStr">
        <is>
          <t>Cái</t>
        </is>
      </c>
      <c r="J258" s="66" t="n">
        <v>530000</v>
      </c>
      <c r="K258" s="66" t="n">
        <v>560000</v>
      </c>
      <c r="L258" s="66" t="n">
        <v>600000</v>
      </c>
      <c r="M258" s="54" t="n"/>
      <c r="N258" s="45" t="inlineStr">
        <is>
          <t>Xy lanh Mitsu S6B3 (34A07-00200, BLACK) dk 135, thun GIỮA (rãnh thun đầu lớn) - IZ IKAZU</t>
        </is>
      </c>
      <c r="O258" s="61">
        <f>IF($N258="","",$N258)</f>
        <v/>
      </c>
      <c r="P258" s="61">
        <f>IF(OR('⚙️ BỘ HƠI'!$H$40=0,'⚙️ BỘ HƠI'!$H$2="",$C258="",LEFT($C258,1)="◆"),99999,IF(OR(ISNUMBER(SEARCH('⚙️ BỘ HƠI'!$H$2,$C258)),ISNUMBER(SEARCH($C258,'⚙️ BỘ HƠI'!$H$2))),ROW()-2,99999))</f>
        <v/>
      </c>
      <c r="Q258" s="61" t="n"/>
    </row>
    <row r="259" ht="34.5" customHeight="1">
      <c r="A259" s="45" t="inlineStr">
        <is>
          <t>HH071006</t>
        </is>
      </c>
      <c r="B259" s="45" t="inlineStr">
        <is>
          <t>MITSUBISHI</t>
        </is>
      </c>
      <c r="C259" s="45" t="inlineStr">
        <is>
          <t>8DC10</t>
        </is>
      </c>
      <c r="D259" s="45" t="inlineStr">
        <is>
          <t>138</t>
        </is>
      </c>
      <c r="E259" s="45" t="inlineStr">
        <is>
          <t>8</t>
        </is>
      </c>
      <c r="F259" s="45" t="n"/>
      <c r="G259" s="45" t="n"/>
      <c r="H259" s="45" t="inlineStr">
        <is>
          <t>IZUMI</t>
        </is>
      </c>
      <c r="I259" s="45" t="inlineStr">
        <is>
          <t>Cái</t>
        </is>
      </c>
      <c r="J259" s="66" t="n">
        <v>3200000</v>
      </c>
      <c r="K259" s="66" t="n">
        <v>3400000</v>
      </c>
      <c r="L259" s="66" t="n">
        <v>3600000</v>
      </c>
      <c r="M259" s="54" t="n"/>
      <c r="N259" s="45" t="inlineStr">
        <is>
          <t>Xy lanh 8DC10 - IZUMI</t>
        </is>
      </c>
      <c r="O259" s="61">
        <f>IF($N259="","",$N259)</f>
        <v/>
      </c>
      <c r="P259" s="61">
        <f>IF(OR('⚙️ BỘ HƠI'!$H$40=0,'⚙️ BỘ HƠI'!$H$2="",$C259="",LEFT($C259,1)="◆"),99999,IF(OR(ISNUMBER(SEARCH('⚙️ BỘ HƠI'!$H$2,$C259)),ISNUMBER(SEARCH($C259,'⚙️ BỘ HƠI'!$H$2))),ROW()-2,99999))</f>
        <v/>
      </c>
      <c r="Q259" s="61" t="n"/>
    </row>
    <row r="260" ht="34.5" customHeight="1">
      <c r="A260" s="45" t="inlineStr">
        <is>
          <t>HH080355</t>
        </is>
      </c>
      <c r="B260" s="45" t="inlineStr">
        <is>
          <t>MITSUBISHI</t>
        </is>
      </c>
      <c r="C260" s="45" t="inlineStr">
        <is>
          <t>S6D140</t>
        </is>
      </c>
      <c r="D260" s="45" t="inlineStr">
        <is>
          <t>140</t>
        </is>
      </c>
      <c r="E260" s="45" t="n"/>
      <c r="F260" s="45" t="n"/>
      <c r="G260" s="45" t="inlineStr">
        <is>
          <t>6D140</t>
        </is>
      </c>
      <c r="H260" s="45" t="inlineStr">
        <is>
          <t>IZ IKAZU</t>
        </is>
      </c>
      <c r="I260" s="45" t="inlineStr">
        <is>
          <t>Cái</t>
        </is>
      </c>
      <c r="J260" s="66" t="n">
        <v>2900000</v>
      </c>
      <c r="K260" s="66" t="n">
        <v>3050000</v>
      </c>
      <c r="L260" s="66" t="n">
        <v>3250000</v>
      </c>
      <c r="M260" s="54" t="n"/>
      <c r="N260" s="45" t="inlineStr">
        <is>
          <t>Xy lanh Komatsu S6D140/ 6211-21-2210 (6D140) - IZ IKAZU</t>
        </is>
      </c>
      <c r="O260" s="61">
        <f>IF($N260="","",$N260)</f>
        <v/>
      </c>
      <c r="P260" s="61">
        <f>IF(OR('⚙️ BỘ HƠI'!$H$40=0,'⚙️ BỘ HƠI'!$H$2="",$C260="",LEFT($C260,1)="◆"),99999,IF(OR(ISNUMBER(SEARCH('⚙️ BỘ HƠI'!$H$2,$C260)),ISNUMBER(SEARCH($C260,'⚙️ BỘ HƠI'!$H$2))),ROW()-2,99999))</f>
        <v/>
      </c>
      <c r="Q260" s="61" t="n"/>
    </row>
    <row r="261" ht="34.5" customHeight="1">
      <c r="A261" s="45" t="inlineStr">
        <is>
          <t>HH071877</t>
        </is>
      </c>
      <c r="B261" s="45" t="inlineStr">
        <is>
          <t>MITSUBISHI</t>
        </is>
      </c>
      <c r="C261" s="45" t="inlineStr">
        <is>
          <t>S6D140/6D140</t>
        </is>
      </c>
      <c r="D261" s="45" t="inlineStr">
        <is>
          <t>140</t>
        </is>
      </c>
      <c r="E261" s="45" t="n"/>
      <c r="F261" s="45" t="n"/>
      <c r="G261" s="45" t="n"/>
      <c r="H261" s="45" t="inlineStr">
        <is>
          <t>NSP</t>
        </is>
      </c>
      <c r="I261" s="45" t="inlineStr">
        <is>
          <t>Cái</t>
        </is>
      </c>
      <c r="J261" s="54" t="n"/>
      <c r="K261" s="66" t="n">
        <v>7400000</v>
      </c>
      <c r="L261" s="66" t="n">
        <v>7800000</v>
      </c>
      <c r="M261" s="54" t="n"/>
      <c r="N261" s="45" t="inlineStr">
        <is>
          <t>Xy lanh S6D140/ 6D140 - NSP</t>
        </is>
      </c>
      <c r="O261" s="61">
        <f>IF($N261="","",$N261)</f>
        <v/>
      </c>
      <c r="P261" s="61">
        <f>IF(OR('⚙️ BỘ HƠI'!$H$40=0,'⚙️ BỘ HƠI'!$H$2="",$C261="",LEFT($C261,1)="◆"),99999,IF(OR(ISNUMBER(SEARCH('⚙️ BỘ HƠI'!$H$2,$C261)),ISNUMBER(SEARCH($C261,'⚙️ BỘ HƠI'!$H$2))),ROW()-2,99999))</f>
        <v/>
      </c>
      <c r="Q261" s="67" t="inlineStr">
        <is>
          <t>⚠️ HH00902, HH070293, HH082194</t>
        </is>
      </c>
    </row>
    <row r="262" ht="34.5" customHeight="1">
      <c r="A262" s="45" t="inlineStr">
        <is>
          <t>HH083921</t>
        </is>
      </c>
      <c r="B262" s="45" t="inlineStr">
        <is>
          <t>MITSUBISHI</t>
        </is>
      </c>
      <c r="C262" s="45" t="inlineStr">
        <is>
          <t>8DC11</t>
        </is>
      </c>
      <c r="D262" s="45" t="inlineStr">
        <is>
          <t>142/142.2</t>
        </is>
      </c>
      <c r="E262" s="45" t="inlineStr">
        <is>
          <t>8</t>
        </is>
      </c>
      <c r="F262" s="45" t="n"/>
      <c r="G262" s="45" t="inlineStr">
        <is>
          <t>142</t>
        </is>
      </c>
      <c r="H262" s="45" t="inlineStr">
        <is>
          <t>HENWEIT, L-MS051-00</t>
        </is>
      </c>
      <c r="I262" s="45" t="inlineStr">
        <is>
          <t>Cái</t>
        </is>
      </c>
      <c r="J262" s="66" t="n">
        <v>3900000</v>
      </c>
      <c r="K262" s="66" t="n">
        <v>4150000</v>
      </c>
      <c r="L262" s="66" t="n">
        <v>4400000</v>
      </c>
      <c r="M262" s="54" t="n"/>
      <c r="N262" s="45" t="inlineStr">
        <is>
          <t>Xy lanh Mitsu 8DC11 (142) / ME060439 - HENWEIT, L-MS051-00</t>
        </is>
      </c>
      <c r="O262" s="61">
        <f>IF($N262="","",$N262)</f>
        <v/>
      </c>
      <c r="P262" s="61">
        <f>IF(OR('⚙️ BỘ HƠI'!$H$40=0,'⚙️ BỘ HƠI'!$H$2="",$C262="",LEFT($C262,1)="◆"),99999,IF(OR(ISNUMBER(SEARCH('⚙️ BỘ HƠI'!$H$2,$C262)),ISNUMBER(SEARCH($C262,'⚙️ BỘ HƠI'!$H$2))),ROW()-2,99999))</f>
        <v/>
      </c>
      <c r="Q262" s="67" t="inlineStr">
        <is>
          <t>⚠️ HH00479, HH0597, HH081458, HH083494</t>
        </is>
      </c>
    </row>
    <row r="263" ht="34.5" customHeight="1">
      <c r="A263" s="45" t="inlineStr">
        <is>
          <t>HH080203</t>
        </is>
      </c>
      <c r="B263" s="45" t="inlineStr">
        <is>
          <t>MITSUBISHI</t>
        </is>
      </c>
      <c r="C263" s="45" t="inlineStr">
        <is>
          <t>8DC11</t>
        </is>
      </c>
      <c r="D263" s="45" t="inlineStr">
        <is>
          <t>142/142.2</t>
        </is>
      </c>
      <c r="E263" s="45" t="inlineStr">
        <is>
          <t>8</t>
        </is>
      </c>
      <c r="F263" s="45" t="n"/>
      <c r="G263" s="45" t="inlineStr">
        <is>
          <t>142</t>
        </is>
      </c>
      <c r="H263" s="45" t="inlineStr">
        <is>
          <t>IZ IKAZU</t>
        </is>
      </c>
      <c r="I263" s="45" t="inlineStr">
        <is>
          <t>Cái</t>
        </is>
      </c>
      <c r="J263" s="66" t="n">
        <v>3640000</v>
      </c>
      <c r="K263" s="66" t="n">
        <v>3870000</v>
      </c>
      <c r="L263" s="66" t="n">
        <v>4130000</v>
      </c>
      <c r="M263" s="54" t="n"/>
      <c r="N263" s="45" t="inlineStr">
        <is>
          <t>Xy lanh Mitsu 8DC11 (142) / ME060439 - IZ IKAZU</t>
        </is>
      </c>
      <c r="O263" s="61">
        <f>IF($N263="","",$N263)</f>
        <v/>
      </c>
      <c r="P263" s="61">
        <f>IF(OR('⚙️ BỘ HƠI'!$H$40=0,'⚙️ BỘ HƠI'!$H$2="",$C263="",LEFT($C263,1)="◆"),99999,IF(OR(ISNUMBER(SEARCH('⚙️ BỘ HƠI'!$H$2,$C263)),ISNUMBER(SEARCH($C263,'⚙️ BỘ HƠI'!$H$2))),ROW()-2,99999))</f>
        <v/>
      </c>
      <c r="Q263" s="61" t="n"/>
    </row>
    <row r="264" ht="34.5" customHeight="1">
      <c r="A264" s="45" t="inlineStr">
        <is>
          <t>HH083519</t>
        </is>
      </c>
      <c r="B264" s="45" t="inlineStr">
        <is>
          <t>MITSUBISHI</t>
        </is>
      </c>
      <c r="C264" s="45" t="inlineStr">
        <is>
          <t>S6A2</t>
        </is>
      </c>
      <c r="D264" s="45" t="n"/>
      <c r="E264" s="45" t="n"/>
      <c r="F264" s="45" t="n"/>
      <c r="G264" s="45" t="inlineStr">
        <is>
          <t>32507-62400 BLACK</t>
        </is>
      </c>
      <c r="H264" s="45" t="inlineStr">
        <is>
          <t>IZ IKAZU</t>
        </is>
      </c>
      <c r="I264" s="45" t="inlineStr">
        <is>
          <t>Cái</t>
        </is>
      </c>
      <c r="J264" s="66" t="n">
        <v>950000</v>
      </c>
      <c r="K264" s="66" t="n">
        <v>1000000</v>
      </c>
      <c r="L264" s="66" t="n">
        <v>1100000</v>
      </c>
      <c r="M264" s="54" t="n"/>
      <c r="N264" s="45" t="inlineStr">
        <is>
          <t>Xy lanh Mitsu S6A2 (32507-62400 BLACK), dk 150, lưng 171.5, thun Dưới - IZ IKAZU</t>
        </is>
      </c>
      <c r="O264" s="61">
        <f>IF($N264="","",$N264)</f>
        <v/>
      </c>
      <c r="P264" s="61">
        <f>IF(OR('⚙️ BỘ HƠI'!$H$40=0,'⚙️ BỘ HƠI'!$H$2="",$C264="",LEFT($C264,1)="◆"),99999,IF(OR(ISNUMBER(SEARCH('⚙️ BỘ HƠI'!$H$2,$C264)),ISNUMBER(SEARCH($C264,'⚙️ BỘ HƠI'!$H$2))),ROW()-2,99999))</f>
        <v/>
      </c>
      <c r="Q264" s="61" t="n"/>
    </row>
    <row r="265" ht="34.5" customHeight="1">
      <c r="A265" s="45" t="inlineStr">
        <is>
          <t>HH083030</t>
        </is>
      </c>
      <c r="B265" s="45" t="inlineStr">
        <is>
          <t>MITSUBISHI</t>
        </is>
      </c>
      <c r="C265" s="45" t="inlineStr">
        <is>
          <t>S6A3</t>
        </is>
      </c>
      <c r="D265" s="45" t="inlineStr">
        <is>
          <t>150</t>
        </is>
      </c>
      <c r="E265" s="45" t="n"/>
      <c r="F265" s="45" t="n"/>
      <c r="G265" s="45" t="inlineStr">
        <is>
          <t>35A07-02100 BLACK</t>
        </is>
      </c>
      <c r="H265" s="45" t="inlineStr">
        <is>
          <t>IZ IKAZU</t>
        </is>
      </c>
      <c r="I265" s="45" t="inlineStr">
        <is>
          <t>Cái</t>
        </is>
      </c>
      <c r="J265" s="66" t="n">
        <v>930000</v>
      </c>
      <c r="K265" s="66" t="n">
        <v>950000</v>
      </c>
      <c r="L265" s="66" t="n">
        <v>1000000</v>
      </c>
      <c r="M265" s="54" t="n"/>
      <c r="N265" s="45" t="inlineStr">
        <is>
          <t>Xy lanh Mitsu S6A3 (35A07-02100 BLACK) dk 150, lợi 15ly, lợi nhỏ 1.2ly - IZ IKAZU</t>
        </is>
      </c>
      <c r="O265" s="61">
        <f>IF($N265="","",$N265)</f>
        <v/>
      </c>
      <c r="P265" s="61">
        <f>IF(OR('⚙️ BỘ HƠI'!$H$40=0,'⚙️ BỘ HƠI'!$H$2="",$C265="",LEFT($C265,1)="◆"),99999,IF(OR(ISNUMBER(SEARCH('⚙️ BỘ HƠI'!$H$2,$C265)),ISNUMBER(SEARCH($C265,'⚙️ BỘ HƠI'!$H$2))),ROW()-2,99999))</f>
        <v/>
      </c>
      <c r="Q265" s="67" t="inlineStr">
        <is>
          <t>⚠️ HH00131, HH070273, HH080705</t>
        </is>
      </c>
    </row>
    <row r="266" ht="34.5" customHeight="1">
      <c r="A266" s="45" t="inlineStr">
        <is>
          <t>HH070392</t>
        </is>
      </c>
      <c r="B266" s="45" t="inlineStr">
        <is>
          <t>MITSUBISHI</t>
        </is>
      </c>
      <c r="C266" s="45" t="inlineStr">
        <is>
          <t>S16R</t>
        </is>
      </c>
      <c r="D266" s="45" t="n"/>
      <c r="E266" s="45" t="n"/>
      <c r="F266" s="45" t="n"/>
      <c r="G266" s="45" t="inlineStr">
        <is>
          <t>37507-42600</t>
        </is>
      </c>
      <c r="H266" s="45" t="inlineStr">
        <is>
          <t>IZ IKAZU</t>
        </is>
      </c>
      <c r="I266" s="45" t="inlineStr">
        <is>
          <t>Cái</t>
        </is>
      </c>
      <c r="J266" s="66" t="n">
        <v>1950000</v>
      </c>
      <c r="K266" s="66" t="n">
        <v>2050000</v>
      </c>
      <c r="L266" s="66" t="n">
        <v>2150000</v>
      </c>
      <c r="M266" s="54" t="n"/>
      <c r="N266" s="45" t="inlineStr">
        <is>
          <t>Xy lanh Mitsu S16R (37507-42600), S6R/S12R dài 351, tôi thấm Nitơ - IZ IKAZU</t>
        </is>
      </c>
      <c r="O266" s="61">
        <f>IF($N266="","",$N266)</f>
        <v/>
      </c>
      <c r="P266" s="61">
        <f>IF(OR('⚙️ BỘ HƠI'!$H$40=0,'⚙️ BỘ HƠI'!$H$2="",$C266="",LEFT($C266,1)="◆"),99999,IF(OR(ISNUMBER(SEARCH('⚙️ BỘ HƠI'!$H$2,$C266)),ISNUMBER(SEARCH($C266,'⚙️ BỘ HƠI'!$H$2))),ROW()-2,99999))</f>
        <v/>
      </c>
      <c r="Q266" s="67" t="inlineStr">
        <is>
          <t>⚠️ HH00131, HH070273, HH080705</t>
        </is>
      </c>
    </row>
    <row r="267" ht="34.5" customHeight="1">
      <c r="A267" s="45" t="inlineStr">
        <is>
          <t>HH082193</t>
        </is>
      </c>
      <c r="B267" s="45" t="inlineStr">
        <is>
          <t>MITSUBISHI</t>
        </is>
      </c>
      <c r="C267" s="45" t="inlineStr">
        <is>
          <t>4M50/ME221680</t>
        </is>
      </c>
      <c r="D267" s="45" t="n"/>
      <c r="E267" s="45" t="inlineStr">
        <is>
          <t>4</t>
        </is>
      </c>
      <c r="F267" s="45" t="n"/>
      <c r="G267" s="45" t="n"/>
      <c r="H267" s="45" t="inlineStr">
        <is>
          <t>IZ IKAZU</t>
        </is>
      </c>
      <c r="I267" s="45" t="inlineStr">
        <is>
          <t>Cái</t>
        </is>
      </c>
      <c r="J267" s="66" t="n">
        <v>1000000</v>
      </c>
      <c r="K267" s="66" t="n">
        <v>1100000</v>
      </c>
      <c r="L267" s="66" t="n">
        <v>1200000</v>
      </c>
      <c r="M267" s="54" t="n"/>
      <c r="N267" s="45" t="inlineStr">
        <is>
          <t>Xy lanh 4M50 / ME221680/ F/F - IZ IKAZU</t>
        </is>
      </c>
      <c r="O267" s="61">
        <f>IF($N267="","",$N267)</f>
        <v/>
      </c>
      <c r="P267" s="61">
        <f>IF(OR('⚙️ BỘ HƠI'!$H$40=0,'⚙️ BỘ HƠI'!$H$2="",$C267="",LEFT($C267,1)="◆"),99999,IF(OR(ISNUMBER(SEARCH('⚙️ BỘ HƠI'!$H$2,$C267)),ISNUMBER(SEARCH($C267,'⚙️ BỘ HƠI'!$H$2))),ROW()-2,99999))</f>
        <v/>
      </c>
      <c r="Q267" s="67" t="inlineStr">
        <is>
          <t>⚠️ HH071511, HH083027</t>
        </is>
      </c>
    </row>
    <row r="268" ht="34.5" customHeight="1">
      <c r="A268" s="45" t="inlineStr">
        <is>
          <t>HH070264</t>
        </is>
      </c>
      <c r="B268" s="45" t="inlineStr">
        <is>
          <t>MITSUBISHI</t>
        </is>
      </c>
      <c r="C268" s="45" t="inlineStr">
        <is>
          <t>6D14</t>
        </is>
      </c>
      <c r="D268" s="45" t="n"/>
      <c r="E268" s="45" t="inlineStr">
        <is>
          <t>6</t>
        </is>
      </c>
      <c r="F268" s="45" t="n"/>
      <c r="G268" s="45" t="inlineStr">
        <is>
          <t>ME031617</t>
        </is>
      </c>
      <c r="H268" s="45" t="inlineStr">
        <is>
          <t>IZUMI</t>
        </is>
      </c>
      <c r="I268" s="45" t="inlineStr">
        <is>
          <t>Cái</t>
        </is>
      </c>
      <c r="J268" s="66" t="n">
        <v>1400000</v>
      </c>
      <c r="K268" s="66" t="n">
        <v>1500000</v>
      </c>
      <c r="L268" s="66" t="n">
        <v>1600000</v>
      </c>
      <c r="M268" s="54" t="n"/>
      <c r="N268" s="45" t="inlineStr">
        <is>
          <t>Xy lanh 6D14 F/F (ME031617) - IZUMI</t>
        </is>
      </c>
      <c r="O268" s="61">
        <f>IF($N268="","",$N268)</f>
        <v/>
      </c>
      <c r="P268" s="61">
        <f>IF(OR('⚙️ BỘ HƠI'!$H$40=0,'⚙️ BỘ HƠI'!$H$2="",$C268="",LEFT($C268,1)="◆"),99999,IF(OR(ISNUMBER(SEARCH('⚙️ BỘ HƠI'!$H$2,$C268)),ISNUMBER(SEARCH($C268,'⚙️ BỘ HƠI'!$H$2))),ROW()-2,99999))</f>
        <v/>
      </c>
      <c r="Q268" s="61" t="n"/>
    </row>
    <row r="269" ht="34.5" customHeight="1">
      <c r="A269" s="45" t="inlineStr">
        <is>
          <t>HH082543</t>
        </is>
      </c>
      <c r="B269" s="45" t="inlineStr">
        <is>
          <t>MITSUBISHI</t>
        </is>
      </c>
      <c r="C269" s="45" t="inlineStr">
        <is>
          <t>6M61/ME071537</t>
        </is>
      </c>
      <c r="D269" s="45" t="inlineStr">
        <is>
          <t>118/130</t>
        </is>
      </c>
      <c r="E269" s="45" t="inlineStr">
        <is>
          <t>6</t>
        </is>
      </c>
      <c r="F269" s="45" t="n"/>
      <c r="G269" s="45" t="n"/>
      <c r="H269" s="45" t="inlineStr">
        <is>
          <t>IZ IKAZU</t>
        </is>
      </c>
      <c r="I269" s="45" t="inlineStr">
        <is>
          <t>Cái</t>
        </is>
      </c>
      <c r="J269" s="66" t="n">
        <v>1400000</v>
      </c>
      <c r="K269" s="66" t="n">
        <v>1500000</v>
      </c>
      <c r="L269" s="66" t="n">
        <v>1600000</v>
      </c>
      <c r="M269" s="54" t="n"/>
      <c r="N269" s="45" t="inlineStr">
        <is>
          <t>Xy lanh 6M61/ ME071537 - IZ IKAZU</t>
        </is>
      </c>
      <c r="O269" s="61">
        <f>IF($N269="","",$N269)</f>
        <v/>
      </c>
      <c r="P269" s="61">
        <f>IF(OR('⚙️ BỘ HƠI'!$H$40=0,'⚙️ BỘ HƠI'!$H$2="",$C269="",LEFT($C269,1)="◆"),99999,IF(OR(ISNUMBER(SEARCH('⚙️ BỘ HƠI'!$H$2,$C269)),ISNUMBER(SEARCH($C269,'⚙️ BỘ HƠI'!$H$2))),ROW()-2,99999))</f>
        <v/>
      </c>
      <c r="Q269" s="61" t="n"/>
    </row>
    <row r="270" ht="34.5" customHeight="1">
      <c r="A270" s="45" t="inlineStr">
        <is>
          <t>HH076187</t>
        </is>
      </c>
      <c r="B270" s="45" t="inlineStr">
        <is>
          <t>MITSUBISHI</t>
        </is>
      </c>
      <c r="C270" s="45" t="inlineStr">
        <is>
          <t>S6R2</t>
        </is>
      </c>
      <c r="D270" s="45" t="n"/>
      <c r="E270" s="45" t="n"/>
      <c r="F270" s="45" t="n"/>
      <c r="G270" s="45" t="inlineStr">
        <is>
          <t>37507-35600</t>
        </is>
      </c>
      <c r="H270" s="45" t="inlineStr">
        <is>
          <t>IZ IKAZU</t>
        </is>
      </c>
      <c r="I270" s="45" t="inlineStr">
        <is>
          <t>Cái</t>
        </is>
      </c>
      <c r="J270" s="66" t="n">
        <v>2000000</v>
      </c>
      <c r="K270" s="66" t="n">
        <v>2100000</v>
      </c>
      <c r="L270" s="66" t="n">
        <v>2200000</v>
      </c>
      <c r="M270" s="54" t="n"/>
      <c r="N270" s="45" t="inlineStr">
        <is>
          <t>Xy lanh Mitsu S6R2 (37507-35600), S12R2, dài 391, tôi thấm Nitơ - IZ IKAZU</t>
        </is>
      </c>
      <c r="O270" s="61">
        <f>IF($N270="","",$N270)</f>
        <v/>
      </c>
      <c r="P270" s="61">
        <f>IF(OR('⚙️ BỘ HƠI'!$H$40=0,'⚙️ BỘ HƠI'!$H$2="",$C270="",LEFT($C270,1)="◆"),99999,IF(OR(ISNUMBER(SEARCH('⚙️ BỘ HƠI'!$H$2,$C270)),ISNUMBER(SEARCH($C270,'⚙️ BỘ HƠI'!$H$2))),ROW()-2,99999))</f>
        <v/>
      </c>
      <c r="Q270" s="61" t="n"/>
    </row>
    <row r="271" ht="34.5" customHeight="1">
      <c r="A271" s="45" t="n"/>
      <c r="B271" s="63" t="inlineStr">
        <is>
          <t>◆  HYUNDAI   (7 sản phẩm)</t>
        </is>
      </c>
      <c r="C271" s="45" t="n"/>
      <c r="D271" s="45" t="n"/>
      <c r="E271" s="45" t="n"/>
      <c r="F271" s="45" t="n"/>
      <c r="G271" s="45" t="n"/>
      <c r="H271" s="45" t="n"/>
      <c r="I271" s="45" t="n"/>
      <c r="J271" s="54" t="n"/>
      <c r="K271" s="54" t="n"/>
      <c r="L271" s="54" t="n"/>
      <c r="M271" s="54" t="n"/>
      <c r="N271" s="45" t="n"/>
      <c r="O271" s="61">
        <f>IF($N271="","",$N271)</f>
        <v/>
      </c>
      <c r="P271" s="61">
        <f>IF(OR('⚙️ BỘ HƠI'!$H$40=0,'⚙️ BỘ HƠI'!$H$2="",$C271="",LEFT($C271,1)="◆"),99999,IF(OR(ISNUMBER(SEARCH('⚙️ BỘ HƠI'!$H$2,$C271)),ISNUMBER(SEARCH($C271,'⚙️ BỘ HƠI'!$H$2))),ROW()-2,99999))</f>
        <v/>
      </c>
      <c r="Q271" s="61" t="n"/>
    </row>
    <row r="272" ht="34.5" customHeight="1">
      <c r="A272" s="45" t="inlineStr">
        <is>
          <t>HH076621</t>
        </is>
      </c>
      <c r="B272" s="45" t="inlineStr">
        <is>
          <t>HYUNDAI</t>
        </is>
      </c>
      <c r="C272" s="45" t="inlineStr">
        <is>
          <t>Kia D6DA/0K87T</t>
        </is>
      </c>
      <c r="D272" s="45" t="inlineStr">
        <is>
          <t>109</t>
        </is>
      </c>
      <c r="E272" s="45" t="n"/>
      <c r="F272" s="45" t="n"/>
      <c r="G272" s="45" t="inlineStr">
        <is>
          <t>10-311</t>
        </is>
      </c>
      <c r="H272" s="45" t="inlineStr">
        <is>
          <t>HENWEIT, L-HY014-00</t>
        </is>
      </c>
      <c r="I272" s="45" t="inlineStr">
        <is>
          <t>Cái</t>
        </is>
      </c>
      <c r="J272" s="66" t="n">
        <v>2000000</v>
      </c>
      <c r="K272" s="66" t="n">
        <v>2100000</v>
      </c>
      <c r="L272" s="66" t="n">
        <v>2250000</v>
      </c>
      <c r="M272" s="54" t="n"/>
      <c r="N272" s="45" t="inlineStr">
        <is>
          <t>Xy lanh Hyundai Kia D6DA/ 0K87T-10-311 - HENWEIT, L-HY014-00</t>
        </is>
      </c>
      <c r="O272" s="61">
        <f>IF($N272="","",$N272)</f>
        <v/>
      </c>
      <c r="P272" s="61">
        <f>IF(OR('⚙️ BỘ HƠI'!$H$40=0,'⚙️ BỘ HƠI'!$H$2="",$C272="",LEFT($C272,1)="◆"),99999,IF(OR(ISNUMBER(SEARCH('⚙️ BỘ HƠI'!$H$2,$C272)),ISNUMBER(SEARCH($C272,'⚙️ BỘ HƠI'!$H$2))),ROW()-2,99999))</f>
        <v/>
      </c>
      <c r="Q272" s="61" t="n"/>
    </row>
    <row r="273" ht="34.5" customHeight="1">
      <c r="A273" s="45" t="inlineStr">
        <is>
          <t>HH083450</t>
        </is>
      </c>
      <c r="B273" s="45" t="inlineStr">
        <is>
          <t>HYUNDAI</t>
        </is>
      </c>
      <c r="C273" s="45" t="inlineStr">
        <is>
          <t>D6CB</t>
        </is>
      </c>
      <c r="D273" s="45" t="inlineStr">
        <is>
          <t>130</t>
        </is>
      </c>
      <c r="E273" s="45" t="n"/>
      <c r="F273" s="45" t="inlineStr">
        <is>
          <t>Kiếng</t>
        </is>
      </c>
      <c r="G273" s="45" t="inlineStr">
        <is>
          <t>D6CC</t>
        </is>
      </c>
      <c r="H273" s="45" t="inlineStr">
        <is>
          <t>HENWEIT (950.1030/100)</t>
        </is>
      </c>
      <c r="I273" s="45" t="inlineStr">
        <is>
          <t>Cái</t>
        </is>
      </c>
      <c r="J273" s="66" t="n">
        <v>5700000</v>
      </c>
      <c r="K273" s="66" t="n">
        <v>6200000</v>
      </c>
      <c r="L273" s="66" t="n">
        <v>6600000</v>
      </c>
      <c r="M273" s="54" t="n"/>
      <c r="N273" s="45" t="inlineStr">
        <is>
          <t>Xy lanh Hyundai D6CB/ 21131-84401 (D6CC), lưng mạ Chrome - HENWEIT (950.1030/100)</t>
        </is>
      </c>
      <c r="O273" s="61">
        <f>IF($N273="","",$N273)</f>
        <v/>
      </c>
      <c r="P273" s="61">
        <f>IF(OR('⚙️ BỘ HƠI'!$H$40=0,'⚙️ BỘ HƠI'!$H$2="",$C273="",LEFT($C273,1)="◆"),99999,IF(OR(ISNUMBER(SEARCH('⚙️ BỘ HƠI'!$H$2,$C273)),ISNUMBER(SEARCH($C273,'⚙️ BỘ HƠI'!$H$2))),ROW()-2,99999))</f>
        <v/>
      </c>
      <c r="Q273" s="61" t="n"/>
    </row>
    <row r="274" ht="34.5" customHeight="1">
      <c r="A274" s="45" t="inlineStr">
        <is>
          <t>HH080206</t>
        </is>
      </c>
      <c r="B274" s="45" t="inlineStr">
        <is>
          <t>HYUNDAI</t>
        </is>
      </c>
      <c r="C274" s="45" t="inlineStr">
        <is>
          <t>D6CB/D6CC</t>
        </is>
      </c>
      <c r="D274" s="45" t="inlineStr">
        <is>
          <t>130</t>
        </is>
      </c>
      <c r="E274" s="45" t="n"/>
      <c r="F274" s="45" t="n"/>
      <c r="G274" s="45" t="n"/>
      <c r="H274" s="45" t="inlineStr">
        <is>
          <t>IZ IKAZU</t>
        </is>
      </c>
      <c r="I274" s="45" t="inlineStr">
        <is>
          <t>Cái</t>
        </is>
      </c>
      <c r="J274" s="66" t="n">
        <v>2400000</v>
      </c>
      <c r="K274" s="66" t="n">
        <v>2500000</v>
      </c>
      <c r="L274" s="66" t="n">
        <v>2700000</v>
      </c>
      <c r="M274" s="54" t="n"/>
      <c r="N274" s="45" t="inlineStr">
        <is>
          <t>Xy lanh D6CB / D6CC - IZ IKAZU</t>
        </is>
      </c>
      <c r="O274" s="61">
        <f>IF($N274="","",$N274)</f>
        <v/>
      </c>
      <c r="P274" s="61">
        <f>IF(OR('⚙️ BỘ HƠI'!$H$40=0,'⚙️ BỘ HƠI'!$H$2="",$C274="",LEFT($C274,1)="◆"),99999,IF(OR(ISNUMBER(SEARCH('⚙️ BỘ HƠI'!$H$2,$C274)),ISNUMBER(SEARCH($C274,'⚙️ BỘ HƠI'!$H$2))),ROW()-2,99999))</f>
        <v/>
      </c>
      <c r="Q274" s="61" t="n"/>
    </row>
    <row r="275" ht="34.5" customHeight="1">
      <c r="A275" s="45" t="inlineStr">
        <is>
          <t>HH071856</t>
        </is>
      </c>
      <c r="B275" s="45" t="inlineStr">
        <is>
          <t>HYUNDAI</t>
        </is>
      </c>
      <c r="C275" s="45" t="inlineStr">
        <is>
          <t>D6CB/D6CC</t>
        </is>
      </c>
      <c r="D275" s="45" t="inlineStr">
        <is>
          <t>130</t>
        </is>
      </c>
      <c r="E275" s="45" t="n"/>
      <c r="F275" s="45" t="n"/>
      <c r="G275" s="45" t="n"/>
      <c r="H275" s="45" t="inlineStr">
        <is>
          <t>IZUMI</t>
        </is>
      </c>
      <c r="I275" s="45" t="inlineStr">
        <is>
          <t>Cái</t>
        </is>
      </c>
      <c r="J275" s="66" t="n">
        <v>2400000</v>
      </c>
      <c r="K275" s="66" t="n">
        <v>2500000</v>
      </c>
      <c r="L275" s="66" t="n">
        <v>2700000</v>
      </c>
      <c r="M275" s="54" t="n"/>
      <c r="N275" s="45" t="inlineStr">
        <is>
          <t>Xy lanh D6CB / D6CC - IZUMI</t>
        </is>
      </c>
      <c r="O275" s="61">
        <f>IF($N275="","",$N275)</f>
        <v/>
      </c>
      <c r="P275" s="61">
        <f>IF(OR('⚙️ BỘ HƠI'!$H$40=0,'⚙️ BỘ HƠI'!$H$2="",$C275="",LEFT($C275,1)="◆"),99999,IF(OR(ISNUMBER(SEARCH('⚙️ BỘ HƠI'!$H$2,$C275)),ISNUMBER(SEARCH($C275,'⚙️ BỘ HƠI'!$H$2))),ROW()-2,99999))</f>
        <v/>
      </c>
      <c r="Q275" s="61" t="n"/>
    </row>
    <row r="276" ht="34.5" customHeight="1">
      <c r="A276" s="45" t="inlineStr">
        <is>
          <t>HH081231</t>
        </is>
      </c>
      <c r="B276" s="45" t="inlineStr">
        <is>
          <t>HYUNDAI</t>
        </is>
      </c>
      <c r="C276" s="45" t="inlineStr">
        <is>
          <t>Hyudai D6CA</t>
        </is>
      </c>
      <c r="D276" s="45" t="inlineStr">
        <is>
          <t>133</t>
        </is>
      </c>
      <c r="E276" s="45" t="n"/>
      <c r="F276" s="45" t="n"/>
      <c r="G276" s="45" t="inlineStr">
        <is>
          <t>21131-84021</t>
        </is>
      </c>
      <c r="H276" s="45" t="inlineStr">
        <is>
          <t>IZ IKAZU</t>
        </is>
      </c>
      <c r="I276" s="45" t="inlineStr">
        <is>
          <t>Cái</t>
        </is>
      </c>
      <c r="J276" s="66" t="n">
        <v>2670000</v>
      </c>
      <c r="K276" s="66" t="n">
        <v>2840000</v>
      </c>
      <c r="L276" s="66" t="n">
        <v>3030000</v>
      </c>
      <c r="M276" s="54" t="n"/>
      <c r="N276" s="45" t="inlineStr">
        <is>
          <t>Xy lanh Hyudai D6CA (21131-84021) phi 133 - IZ IKAZU</t>
        </is>
      </c>
      <c r="O276" s="61">
        <f>IF($N276="","",$N276)</f>
        <v/>
      </c>
      <c r="P276" s="61">
        <f>IF(OR('⚙️ BỘ HƠI'!$H$40=0,'⚙️ BỘ HƠI'!$H$2="",$C276="",LEFT($C276,1)="◆"),99999,IF(OR(ISNUMBER(SEARCH('⚙️ BỘ HƠI'!$H$2,$C276)),ISNUMBER(SEARCH($C276,'⚙️ BỘ HƠI'!$H$2))),ROW()-2,99999))</f>
        <v/>
      </c>
      <c r="Q276" s="61" t="n"/>
    </row>
    <row r="277" ht="34.5" customHeight="1">
      <c r="A277" s="45" t="inlineStr">
        <is>
          <t>HH083449</t>
        </is>
      </c>
      <c r="B277" s="45" t="inlineStr">
        <is>
          <t>HYUNDAI</t>
        </is>
      </c>
      <c r="C277" s="45" t="inlineStr">
        <is>
          <t>Hyudai D6CA/, lưng mạ</t>
        </is>
      </c>
      <c r="D277" s="45" t="inlineStr">
        <is>
          <t>133</t>
        </is>
      </c>
      <c r="E277" s="45" t="n"/>
      <c r="F277" s="45" t="inlineStr">
        <is>
          <t>Kiếng</t>
        </is>
      </c>
      <c r="G277" s="45" t="inlineStr">
        <is>
          <t>21131-84000</t>
        </is>
      </c>
      <c r="H277" s="45" t="inlineStr">
        <is>
          <t>HENWEIT (1000/080/160)</t>
        </is>
      </c>
      <c r="I277" s="45" t="inlineStr">
        <is>
          <t>Cái</t>
        </is>
      </c>
      <c r="J277" s="66" t="n">
        <v>6000000</v>
      </c>
      <c r="K277" s="66" t="n">
        <v>6500000</v>
      </c>
      <c r="L277" s="66" t="n">
        <v>7000000</v>
      </c>
      <c r="M277" s="54" t="n"/>
      <c r="N277" s="45" t="inlineStr">
        <is>
          <t>Xy lanh Hyudai D6CA/ 21131-84000, lưng mạ Chrome - HENWEIT (1000/080/160)</t>
        </is>
      </c>
      <c r="O277" s="61">
        <f>IF($N277="","",$N277)</f>
        <v/>
      </c>
      <c r="P277" s="61">
        <f>IF(OR('⚙️ BỘ HƠI'!$H$40=0,'⚙️ BỘ HƠI'!$H$2="",$C277="",LEFT($C277,1)="◆"),99999,IF(OR(ISNUMBER(SEARCH('⚙️ BỘ HƠI'!$H$2,$C277)),ISNUMBER(SEARCH($C277,'⚙️ BỘ HƠI'!$H$2))),ROW()-2,99999))</f>
        <v/>
      </c>
      <c r="Q277" s="61" t="n"/>
    </row>
    <row r="278" ht="34.5" customHeight="1">
      <c r="A278" s="45" t="inlineStr">
        <is>
          <t>HH080202</t>
        </is>
      </c>
      <c r="B278" s="45" t="inlineStr">
        <is>
          <t>HYUNDAI</t>
        </is>
      </c>
      <c r="C278" s="45" t="inlineStr">
        <is>
          <t>8DC11</t>
        </is>
      </c>
      <c r="D278" s="45" t="inlineStr">
        <is>
          <t>142/142.2</t>
        </is>
      </c>
      <c r="E278" s="45" t="inlineStr">
        <is>
          <t>8</t>
        </is>
      </c>
      <c r="F278" s="45" t="n"/>
      <c r="G278" s="45" t="inlineStr">
        <is>
          <t>142.2</t>
        </is>
      </c>
      <c r="H278" s="45" t="inlineStr">
        <is>
          <t>IZ IKAZU</t>
        </is>
      </c>
      <c r="I278" s="45" t="inlineStr">
        <is>
          <t>Cái</t>
        </is>
      </c>
      <c r="J278" s="66" t="n">
        <v>3550000</v>
      </c>
      <c r="K278" s="66" t="n">
        <v>3800000</v>
      </c>
      <c r="L278" s="66" t="n">
        <v>4050000</v>
      </c>
      <c r="M278" s="54" t="n"/>
      <c r="N278" s="45" t="inlineStr">
        <is>
          <t>Xy lanh HYUNDAI 8DC11 (142.2) 21131-70000 - IZ IKAZU</t>
        </is>
      </c>
      <c r="O278" s="61">
        <f>IF($N278="","",$N278)</f>
        <v/>
      </c>
      <c r="P278" s="61">
        <f>IF(OR('⚙️ BỘ HƠI'!$H$40=0,'⚙️ BỘ HƠI'!$H$2="",$C278="",LEFT($C278,1)="◆"),99999,IF(OR(ISNUMBER(SEARCH('⚙️ BỘ HƠI'!$H$2,$C278)),ISNUMBER(SEARCH($C278,'⚙️ BỘ HƠI'!$H$2))),ROW()-2,99999))</f>
        <v/>
      </c>
      <c r="Q278" s="67" t="inlineStr">
        <is>
          <t>⚠️ HH070457, HH080192</t>
        </is>
      </c>
    </row>
    <row r="279" ht="34.5" customHeight="1">
      <c r="A279" s="45" t="n"/>
      <c r="B279" s="63" t="inlineStr">
        <is>
          <t>◆  CUMMINS   (19 sản phẩm)</t>
        </is>
      </c>
      <c r="C279" s="45" t="n"/>
      <c r="D279" s="45" t="n"/>
      <c r="E279" s="45" t="n"/>
      <c r="F279" s="45" t="n"/>
      <c r="G279" s="45" t="n"/>
      <c r="H279" s="45" t="n"/>
      <c r="I279" s="45" t="n"/>
      <c r="J279" s="54" t="n"/>
      <c r="K279" s="54" t="n"/>
      <c r="L279" s="54" t="n"/>
      <c r="M279" s="54" t="n"/>
      <c r="N279" s="45" t="n"/>
      <c r="O279" s="61">
        <f>IF($N279="","",$N279)</f>
        <v/>
      </c>
      <c r="P279" s="61">
        <f>IF(OR('⚙️ BỘ HƠI'!$H$40=0,'⚙️ BỘ HƠI'!$H$2="",$C279="",LEFT($C279,1)="◆"),99999,IF(OR(ISNUMBER(SEARCH('⚙️ BỘ HƠI'!$H$2,$C279)),ISNUMBER(SEARCH($C279,'⚙️ BỘ HƠI'!$H$2))),ROW()-2,99999))</f>
        <v/>
      </c>
      <c r="Q279" s="61" t="n"/>
    </row>
    <row r="280" ht="34.5" customHeight="1">
      <c r="A280" s="68" t="inlineStr">
        <is>
          <t>HH072099</t>
        </is>
      </c>
      <c r="B280" s="45" t="inlineStr">
        <is>
          <t>CUMMINS</t>
        </is>
      </c>
      <c r="C280" s="45" t="inlineStr">
        <is>
          <t>6D102/4D102/6BT/4BT</t>
        </is>
      </c>
      <c r="D280" s="45" t="inlineStr">
        <is>
          <t>102</t>
        </is>
      </c>
      <c r="E280" s="45" t="n"/>
      <c r="F280" s="45" t="n"/>
      <c r="G280" s="45" t="n"/>
      <c r="H280" s="45" t="inlineStr">
        <is>
          <t>IZUMI</t>
        </is>
      </c>
      <c r="I280" s="45" t="inlineStr">
        <is>
          <t>Cái</t>
        </is>
      </c>
      <c r="J280" s="66" t="n">
        <v>130000</v>
      </c>
      <c r="K280" s="66" t="n">
        <v>140000</v>
      </c>
      <c r="L280" s="66" t="n">
        <v>150000</v>
      </c>
      <c r="M280" s="54" t="n"/>
      <c r="N280" s="45" t="inlineStr">
        <is>
          <t>Xy lanh 6D102/4D102/6BT/4BT S/F lưng ngoài 106 - IZUMI</t>
        </is>
      </c>
      <c r="O280" s="61">
        <f>IF($N280="","",$N280)</f>
        <v/>
      </c>
      <c r="P280" s="61">
        <f>IF(OR('⚙️ BỘ HƠI'!$H$40=0,'⚙️ BỘ HƠI'!$H$2="",$C280="",LEFT($C280,1)="◆"),99999,IF(OR(ISNUMBER(SEARCH('⚙️ BỘ HƠI'!$H$2,$C280)),ISNUMBER(SEARCH($C280,'⚙️ BỘ HƠI'!$H$2))),ROW()-2,99999))</f>
        <v/>
      </c>
      <c r="Q280" s="67" t="inlineStr">
        <is>
          <t>⚠️ HH074692, HH081460</t>
        </is>
      </c>
    </row>
    <row r="281" ht="34.5" customHeight="1">
      <c r="A281" s="45" t="inlineStr">
        <is>
          <t>HH083291</t>
        </is>
      </c>
      <c r="B281" s="45" t="inlineStr">
        <is>
          <t>CUMMINS</t>
        </is>
      </c>
      <c r="C281" s="45" t="inlineStr">
        <is>
          <t>Cum ISDE</t>
        </is>
      </c>
      <c r="D281" s="45" t="inlineStr">
        <is>
          <t>107</t>
        </is>
      </c>
      <c r="E281" s="45" t="n"/>
      <c r="F281" s="45" t="n"/>
      <c r="G281" s="45" t="inlineStr">
        <is>
          <t>S6D107/ 6D107</t>
        </is>
      </c>
      <c r="H281" s="45" t="inlineStr">
        <is>
          <t>HENWEIT</t>
        </is>
      </c>
      <c r="I281" s="45" t="inlineStr">
        <is>
          <t>Cái</t>
        </is>
      </c>
      <c r="J281" s="66" t="n">
        <v>1440000</v>
      </c>
      <c r="K281" s="66" t="n">
        <v>1560000</v>
      </c>
      <c r="L281" s="66" t="n">
        <v>1680000</v>
      </c>
      <c r="M281" s="54" t="n"/>
      <c r="N281" s="45" t="inlineStr">
        <is>
          <t>Xy lanh Cum ISDE/ 4919951 (S6D107/ 6D107) S/F (lưng 109.7, dài 200) - HENWEIT</t>
        </is>
      </c>
      <c r="O281" s="61">
        <f>IF($N281="","",$N281)</f>
        <v/>
      </c>
      <c r="P281" s="61">
        <f>IF(OR('⚙️ BỘ HƠI'!$H$40=0,'⚙️ BỘ HƠI'!$H$2="",$C281="",LEFT($C281,1)="◆"),99999,IF(OR(ISNUMBER(SEARCH('⚙️ BỘ HƠI'!$H$2,$C281)),ISNUMBER(SEARCH($C281,'⚙️ BỘ HƠI'!$H$2))),ROW()-2,99999))</f>
        <v/>
      </c>
      <c r="Q281" s="67" t="inlineStr">
        <is>
          <t>⚠️ HH070455, HH070952, HH083028</t>
        </is>
      </c>
    </row>
    <row r="282" ht="34.5" customHeight="1">
      <c r="A282" s="68" t="inlineStr">
        <is>
          <t>HH076809</t>
        </is>
      </c>
      <c r="B282" s="45" t="inlineStr">
        <is>
          <t>CUMMINS</t>
        </is>
      </c>
      <c r="C282" s="45" t="inlineStr">
        <is>
          <t>QSB6.7/S6D107/6D107 SF</t>
        </is>
      </c>
      <c r="D282" s="45" t="inlineStr">
        <is>
          <t>107</t>
        </is>
      </c>
      <c r="E282" s="45" t="n"/>
      <c r="F282" s="45" t="n"/>
      <c r="G282" s="45" t="n"/>
      <c r="H282" s="45" t="inlineStr">
        <is>
          <t>IZUMI</t>
        </is>
      </c>
      <c r="I282" s="45" t="inlineStr">
        <is>
          <t>Bộ 6</t>
        </is>
      </c>
      <c r="J282" s="66" t="n">
        <v>940000</v>
      </c>
      <c r="K282" s="66" t="n">
        <v>960000</v>
      </c>
      <c r="L282" s="66" t="n">
        <v>1000000</v>
      </c>
      <c r="M282" s="54" t="n"/>
      <c r="N282" s="45" t="inlineStr">
        <is>
          <t>Xy lanh QSB6.7/ S6D107/ 6D107 SF chưa xoáy - IZUMI</t>
        </is>
      </c>
      <c r="O282" s="61">
        <f>IF($N282="","",$N282)</f>
        <v/>
      </c>
      <c r="P282" s="61">
        <f>IF(OR('⚙️ BỘ HƠI'!$H$40=0,'⚙️ BỘ HƠI'!$H$2="",$C282="",LEFT($C282,1)="◆"),99999,IF(OR(ISNUMBER(SEARCH('⚙️ BỘ HƠI'!$H$2,$C282)),ISNUMBER(SEARCH($C282,'⚙️ BỘ HƠI'!$H$2))),ROW()-2,99999))</f>
        <v/>
      </c>
      <c r="Q282" s="61" t="n"/>
    </row>
    <row r="283" ht="34.5" customHeight="1">
      <c r="A283" s="45" t="inlineStr">
        <is>
          <t>HH084366</t>
        </is>
      </c>
      <c r="B283" s="45" t="inlineStr">
        <is>
          <t>CUMMINS</t>
        </is>
      </c>
      <c r="C283" s="45" t="n"/>
      <c r="D283" s="45" t="n"/>
      <c r="E283" s="45" t="n"/>
      <c r="F283" s="45" t="n"/>
      <c r="G283" s="45" t="inlineStr">
        <is>
          <t>lợi cổ 133, dài 238</t>
        </is>
      </c>
      <c r="H283" s="45" t="n"/>
      <c r="I283" s="45" t="inlineStr">
        <is>
          <t>Cái</t>
        </is>
      </c>
      <c r="J283" s="66" t="n">
        <v>2200000</v>
      </c>
      <c r="K283" s="66" t="n">
        <v>2400000</v>
      </c>
      <c r="L283" s="66" t="n">
        <v>2600000</v>
      </c>
      <c r="M283" s="54" t="n"/>
      <c r="N283" s="45" t="inlineStr">
        <is>
          <t>Xy lanh Cummins (lợi cổ 133, dài 238) 6CT/ 3907792, MÀU ĐỎ- HENWEIT "L-CM013-00-1</t>
        </is>
      </c>
      <c r="O283" s="61">
        <f>IF($N283="","",$N283)</f>
        <v/>
      </c>
      <c r="P283" s="61">
        <f>IF(OR('⚙️ BỘ HƠI'!$H$40=0,'⚙️ BỘ HƠI'!$H$2="",$C283="",LEFT($C283,1)="◆"),99999,IF(OR(ISNUMBER(SEARCH('⚙️ BỘ HƠI'!$H$2,$C283)),ISNUMBER(SEARCH($C283,'⚙️ BỘ HƠI'!$H$2))),ROW()-2,99999))</f>
        <v/>
      </c>
      <c r="Q283" s="61" t="n"/>
    </row>
    <row r="284" ht="34.5" customHeight="1">
      <c r="A284" s="45" t="inlineStr">
        <is>
          <t>HH079771</t>
        </is>
      </c>
      <c r="B284" s="45" t="inlineStr">
        <is>
          <t>CUMMINS</t>
        </is>
      </c>
      <c r="C284" s="45" t="inlineStr">
        <is>
          <t>6CT</t>
        </is>
      </c>
      <c r="D284" s="45" t="inlineStr">
        <is>
          <t>114</t>
        </is>
      </c>
      <c r="E284" s="45" t="inlineStr">
        <is>
          <t>6</t>
        </is>
      </c>
      <c r="F284" s="45" t="n"/>
      <c r="G284" s="45" t="inlineStr">
        <is>
          <t>3948095</t>
        </is>
      </c>
      <c r="H284" s="45" t="inlineStr">
        <is>
          <t>IZ IKAZU</t>
        </is>
      </c>
      <c r="I284" s="45" t="inlineStr">
        <is>
          <t>Cái</t>
        </is>
      </c>
      <c r="J284" s="66" t="n">
        <v>2000000</v>
      </c>
      <c r="K284" s="66" t="n">
        <v>2150000</v>
      </c>
      <c r="L284" s="66" t="n">
        <v>2300000</v>
      </c>
      <c r="M284" s="54" t="n"/>
      <c r="N284" s="45" t="inlineStr">
        <is>
          <t>Xy lanh Cummins 6CT (3948095) 131, lưng đen - IZ IKAZU</t>
        </is>
      </c>
      <c r="O284" s="61">
        <f>IF($N284="","",$N284)</f>
        <v/>
      </c>
      <c r="P284" s="61">
        <f>IF(OR('⚙️ BỘ HƠI'!$H$40=0,'⚙️ BỘ HƠI'!$H$2="",$C284="",LEFT($C284,1)="◆"),99999,IF(OR(ISNUMBER(SEARCH('⚙️ BỘ HƠI'!$H$2,$C284)),ISNUMBER(SEARCH($C284,'⚙️ BỘ HƠI'!$H$2))),ROW()-2,99999))</f>
        <v/>
      </c>
      <c r="Q284" s="61" t="n"/>
    </row>
    <row r="285" ht="34.5" customHeight="1">
      <c r="A285" s="45" t="inlineStr">
        <is>
          <t>HH083278</t>
        </is>
      </c>
      <c r="B285" s="45" t="inlineStr">
        <is>
          <t>CUMMINS</t>
        </is>
      </c>
      <c r="C285" s="45" t="inlineStr">
        <is>
          <t>6CT</t>
        </is>
      </c>
      <c r="D285" s="45" t="inlineStr">
        <is>
          <t>114</t>
        </is>
      </c>
      <c r="E285" s="45" t="inlineStr">
        <is>
          <t>6</t>
        </is>
      </c>
      <c r="F285" s="45" t="inlineStr">
        <is>
          <t>Kiếng</t>
        </is>
      </c>
      <c r="G285" s="45" t="inlineStr">
        <is>
          <t>131</t>
        </is>
      </c>
      <c r="H285" s="45" t="inlineStr">
        <is>
          <t>IZ IKAZU</t>
        </is>
      </c>
      <c r="I285" s="45" t="inlineStr">
        <is>
          <t>Cái</t>
        </is>
      </c>
      <c r="J285" s="66" t="n">
        <v>2200000</v>
      </c>
      <c r="K285" s="66" t="n">
        <v>2350000</v>
      </c>
      <c r="L285" s="66" t="n">
        <v>2500000</v>
      </c>
      <c r="M285" s="54" t="n"/>
      <c r="N285" s="45" t="inlineStr">
        <is>
          <t>Xy lanh Cummins 6CT/ 3919937 (131), LƯNG MẠ Chromed - IZ IKAZU</t>
        </is>
      </c>
      <c r="O285" s="61">
        <f>IF($N285="","",$N285)</f>
        <v/>
      </c>
      <c r="P285" s="61">
        <f>IF(OR('⚙️ BỘ HƠI'!$H$40=0,'⚙️ BỘ HƠI'!$H$2="",$C285="",LEFT($C285,1)="◆"),99999,IF(OR(ISNUMBER(SEARCH('⚙️ BỘ HƠI'!$H$2,$C285)),ISNUMBER(SEARCH($C285,'⚙️ BỘ HƠI'!$H$2))),ROW()-2,99999))</f>
        <v/>
      </c>
      <c r="Q285" s="61" t="n"/>
    </row>
    <row r="286" ht="34.5" customHeight="1">
      <c r="A286" s="45" t="inlineStr">
        <is>
          <t>HH075710</t>
        </is>
      </c>
      <c r="B286" s="45" t="inlineStr">
        <is>
          <t>CUMMINS</t>
        </is>
      </c>
      <c r="C286" s="45" t="inlineStr">
        <is>
          <t>6CT</t>
        </is>
      </c>
      <c r="D286" s="45" t="inlineStr">
        <is>
          <t>114</t>
        </is>
      </c>
      <c r="E286" s="45" t="inlineStr">
        <is>
          <t>6</t>
        </is>
      </c>
      <c r="F286" s="45" t="n"/>
      <c r="G286" s="45" t="inlineStr">
        <is>
          <t>3948095</t>
        </is>
      </c>
      <c r="H286" s="45" t="inlineStr">
        <is>
          <t>IZUMI</t>
        </is>
      </c>
      <c r="I286" s="45" t="inlineStr">
        <is>
          <t>Cái</t>
        </is>
      </c>
      <c r="J286" s="66" t="n">
        <v>1900000</v>
      </c>
      <c r="K286" s="66" t="n">
        <v>2000000</v>
      </c>
      <c r="L286" s="66" t="n">
        <v>2100000</v>
      </c>
      <c r="M286" s="54" t="n"/>
      <c r="N286" s="45" t="inlineStr">
        <is>
          <t>Xy lanh 6CT (3948095) 131 (lưng đen) - IZUMI</t>
        </is>
      </c>
      <c r="O286" s="61">
        <f>IF($N286="","",$N286)</f>
        <v/>
      </c>
      <c r="P286" s="61">
        <f>IF(OR('⚙️ BỘ HƠI'!$H$40=0,'⚙️ BỘ HƠI'!$H$2="",$C286="",LEFT($C286,1)="◆"),99999,IF(OR(ISNUMBER(SEARCH('⚙️ BỘ HƠI'!$H$2,$C286)),ISNUMBER(SEARCH($C286,'⚙️ BỘ HƠI'!$H$2))),ROW()-2,99999))</f>
        <v/>
      </c>
      <c r="Q286" s="61" t="n"/>
    </row>
    <row r="287" ht="34.5" customHeight="1">
      <c r="A287" s="45" t="inlineStr">
        <is>
          <t>HH070974</t>
        </is>
      </c>
      <c r="B287" s="45" t="inlineStr">
        <is>
          <t>CUMMINS</t>
        </is>
      </c>
      <c r="C287" s="45" t="inlineStr">
        <is>
          <t>6CT 131</t>
        </is>
      </c>
      <c r="D287" s="45" t="inlineStr">
        <is>
          <t>114</t>
        </is>
      </c>
      <c r="E287" s="45" t="inlineStr">
        <is>
          <t>6</t>
        </is>
      </c>
      <c r="F287" s="45" t="n"/>
      <c r="G287" s="45" t="inlineStr">
        <is>
          <t>trắng</t>
        </is>
      </c>
      <c r="H287" s="45" t="inlineStr">
        <is>
          <t>IZUMI</t>
        </is>
      </c>
      <c r="I287" s="45" t="inlineStr">
        <is>
          <t>Cái</t>
        </is>
      </c>
      <c r="J287" s="66" t="n">
        <v>1900000</v>
      </c>
      <c r="K287" s="66" t="n">
        <v>2000000</v>
      </c>
      <c r="L287" s="66" t="n">
        <v>2100000</v>
      </c>
      <c r="M287" s="54" t="n"/>
      <c r="N287" s="45" t="inlineStr">
        <is>
          <t>Xy lanh 6CT 131 (trắng) - IZUMI</t>
        </is>
      </c>
      <c r="O287" s="61">
        <f>IF($N287="","",$N287)</f>
        <v/>
      </c>
      <c r="P287" s="61">
        <f>IF(OR('⚙️ BỘ HƠI'!$H$40=0,'⚙️ BỘ HƠI'!$H$2="",$C287="",LEFT($C287,1)="◆"),99999,IF(OR(ISNUMBER(SEARCH('⚙️ BỘ HƠI'!$H$2,$C287)),ISNUMBER(SEARCH($C287,'⚙️ BỘ HƠI'!$H$2))),ROW()-2,99999))</f>
        <v/>
      </c>
      <c r="Q287" s="61" t="n"/>
    </row>
    <row r="288" ht="34.5" customHeight="1">
      <c r="A288" s="45" t="inlineStr">
        <is>
          <t>HH084164</t>
        </is>
      </c>
      <c r="B288" s="45" t="inlineStr">
        <is>
          <t>CUMMINS</t>
        </is>
      </c>
      <c r="C288" s="45" t="inlineStr">
        <is>
          <t>116.5/QSL9.5</t>
        </is>
      </c>
      <c r="D288" s="45" t="n"/>
      <c r="E288" s="45" t="n"/>
      <c r="F288" s="45" t="n"/>
      <c r="G288" s="45" t="inlineStr">
        <is>
          <t>5318477</t>
        </is>
      </c>
      <c r="H288" s="45" t="inlineStr">
        <is>
          <t>HENWEIT, L-CM039-00</t>
        </is>
      </c>
      <c r="I288" s="45" t="inlineStr">
        <is>
          <t>Cái</t>
        </is>
      </c>
      <c r="J288" s="66" t="n">
        <v>500000</v>
      </c>
      <c r="K288" s="66" t="n">
        <v>520000</v>
      </c>
      <c r="L288" s="66" t="n">
        <v>550000</v>
      </c>
      <c r="M288" s="54" t="n"/>
      <c r="N288" s="45" t="inlineStr">
        <is>
          <t>Xy lanh Cummins 116.5/ QSL9.5/ 5318477 - HENWEIT, L-CM039-00</t>
        </is>
      </c>
      <c r="O288" s="61">
        <f>IF($N288="","",$N288)</f>
        <v/>
      </c>
      <c r="P288" s="61">
        <f>IF(OR('⚙️ BỘ HƠI'!$H$40=0,'⚙️ BỘ HƠI'!$H$2="",$C288="",LEFT($C288,1)="◆"),99999,IF(OR(ISNUMBER(SEARCH('⚙️ BỘ HƠI'!$H$2,$C288)),ISNUMBER(SEARCH($C288,'⚙️ BỘ HƠI'!$H$2))),ROW()-2,99999))</f>
        <v/>
      </c>
      <c r="Q288" s="61" t="n"/>
    </row>
    <row r="289" ht="34.5" customHeight="1">
      <c r="A289" s="45" t="inlineStr">
        <is>
          <t>HH084086</t>
        </is>
      </c>
      <c r="B289" s="45" t="inlineStr">
        <is>
          <t>CUMMINS</t>
        </is>
      </c>
      <c r="C289" s="45" t="inlineStr">
        <is>
          <t>QSL9.5//phi 116.5</t>
        </is>
      </c>
      <c r="D289" s="45" t="n"/>
      <c r="E289" s="45" t="n"/>
      <c r="F289" s="45" t="n"/>
      <c r="G289" s="45" t="inlineStr">
        <is>
          <t>5318477</t>
        </is>
      </c>
      <c r="H289" s="45" t="inlineStr">
        <is>
          <t>IZ IKAZU</t>
        </is>
      </c>
      <c r="I289" s="45" t="inlineStr">
        <is>
          <t>Cái</t>
        </is>
      </c>
      <c r="J289" s="66" t="n">
        <v>3200000</v>
      </c>
      <c r="K289" s="66" t="n">
        <v>3400000</v>
      </c>
      <c r="L289" s="66" t="n">
        <v>3600000</v>
      </c>
      <c r="M289" s="54" t="n"/>
      <c r="N289" s="45" t="inlineStr">
        <is>
          <t>Xy lanh Cummins QSL9.5/ 5318477/ phi 116.5  - IZ IKAZU</t>
        </is>
      </c>
      <c r="O289" s="61">
        <f>IF($N289="","",$N289)</f>
        <v/>
      </c>
      <c r="P289" s="61">
        <f>IF(OR('⚙️ BỘ HƠI'!$H$40=0,'⚙️ BỘ HƠI'!$H$2="",$C289="",LEFT($C289,1)="◆"),99999,IF(OR(ISNUMBER(SEARCH('⚙️ BỘ HƠI'!$H$2,$C289)),ISNUMBER(SEARCH($C289,'⚙️ BỘ HƠI'!$H$2))),ROW()-2,99999))</f>
        <v/>
      </c>
      <c r="Q289" s="61" t="n"/>
    </row>
    <row r="290" ht="34.5" customHeight="1">
      <c r="A290" s="45" t="inlineStr">
        <is>
          <t>HH080204</t>
        </is>
      </c>
      <c r="B290" s="45" t="inlineStr">
        <is>
          <t>CUMMINS</t>
        </is>
      </c>
      <c r="C290" s="45" t="inlineStr">
        <is>
          <t>M11</t>
        </is>
      </c>
      <c r="D290" s="45" t="inlineStr">
        <is>
          <t>125</t>
        </is>
      </c>
      <c r="E290" s="45" t="n"/>
      <c r="F290" s="45" t="n"/>
      <c r="G290" s="45" t="inlineStr">
        <is>
          <t>4022533</t>
        </is>
      </c>
      <c r="H290" s="45" t="inlineStr">
        <is>
          <t>IZ IKAZU</t>
        </is>
      </c>
      <c r="I290" s="45" t="inlineStr">
        <is>
          <t>Cái</t>
        </is>
      </c>
      <c r="J290" s="66" t="n">
        <v>2550000</v>
      </c>
      <c r="K290" s="66" t="n">
        <v>2700000</v>
      </c>
      <c r="L290" s="66" t="n">
        <v>2900000</v>
      </c>
      <c r="M290" s="54" t="n"/>
      <c r="N290" s="45" t="inlineStr">
        <is>
          <t>Xy lanh Cummins M11/ 4022533 - IZ IKAZU</t>
        </is>
      </c>
      <c r="O290" s="61">
        <f>IF($N290="","",$N290)</f>
        <v/>
      </c>
      <c r="P290" s="61">
        <f>IF(OR('⚙️ BỘ HƠI'!$H$40=0,'⚙️ BỘ HƠI'!$H$2="",$C290="",LEFT($C290,1)="◆"),99999,IF(OR(ISNUMBER(SEARCH('⚙️ BỘ HƠI'!$H$2,$C290)),ISNUMBER(SEARCH($C290,'⚙️ BỘ HƠI'!$H$2))),ROW()-2,99999))</f>
        <v/>
      </c>
      <c r="Q290" s="61" t="n"/>
    </row>
    <row r="291" ht="34.5" customHeight="1">
      <c r="A291" s="45" t="inlineStr">
        <is>
          <t>HH080193</t>
        </is>
      </c>
      <c r="B291" s="45" t="inlineStr">
        <is>
          <t>CUMMINS</t>
        </is>
      </c>
      <c r="C291" s="45" t="inlineStr">
        <is>
          <t>NH220</t>
        </is>
      </c>
      <c r="D291" s="45" t="inlineStr">
        <is>
          <t>130</t>
        </is>
      </c>
      <c r="E291" s="45" t="n"/>
      <c r="F291" s="45" t="n"/>
      <c r="G291" s="45" t="inlineStr">
        <is>
          <t>6610-21-2213</t>
        </is>
      </c>
      <c r="H291" s="45" t="inlineStr">
        <is>
          <t>IZ IKAZU</t>
        </is>
      </c>
      <c r="I291" s="45" t="inlineStr">
        <is>
          <t>Cái</t>
        </is>
      </c>
      <c r="J291" s="66" t="n">
        <v>2900000</v>
      </c>
      <c r="K291" s="66" t="n">
        <v>3100000</v>
      </c>
      <c r="L291" s="66" t="n">
        <v>3300000</v>
      </c>
      <c r="M291" s="54" t="n"/>
      <c r="N291" s="45" t="inlineStr">
        <is>
          <t>Xy lanh Cummins NH220 F/F (6610-21-2213) - IZ IKAZU</t>
        </is>
      </c>
      <c r="O291" s="61">
        <f>IF($N291="","",$N291)</f>
        <v/>
      </c>
      <c r="P291" s="61">
        <f>IF(OR('⚙️ BỘ HƠI'!$H$40=0,'⚙️ BỘ HƠI'!$H$2="",$C291="",LEFT($C291,1)="◆"),99999,IF(OR(ISNUMBER(SEARCH('⚙️ BỘ HƠI'!$H$2,$C291)),ISNUMBER(SEARCH($C291,'⚙️ BỘ HƠI'!$H$2))),ROW()-2,99999))</f>
        <v/>
      </c>
      <c r="Q291" s="67" t="inlineStr">
        <is>
          <t>⚠️ HH00131, HH070273, HH080705</t>
        </is>
      </c>
    </row>
    <row r="292" ht="34.5" customHeight="1">
      <c r="A292" s="45" t="inlineStr">
        <is>
          <t>HH079745</t>
        </is>
      </c>
      <c r="B292" s="45" t="inlineStr">
        <is>
          <t>CUMMINS</t>
        </is>
      </c>
      <c r="C292" s="45" t="inlineStr">
        <is>
          <t>NH220</t>
        </is>
      </c>
      <c r="D292" s="45" t="inlineStr">
        <is>
          <t>130</t>
        </is>
      </c>
      <c r="E292" s="45" t="n"/>
      <c r="F292" s="45" t="n"/>
      <c r="G292" s="45" t="inlineStr">
        <is>
          <t>184400</t>
        </is>
      </c>
      <c r="H292" s="45" t="inlineStr">
        <is>
          <t>HENWEIT, L-CM005-00</t>
        </is>
      </c>
      <c r="I292" s="45" t="inlineStr">
        <is>
          <t>Cái</t>
        </is>
      </c>
      <c r="J292" s="66" t="n">
        <v>3350000</v>
      </c>
      <c r="K292" s="66" t="n">
        <v>3550000</v>
      </c>
      <c r="L292" s="66" t="n">
        <v>3800000</v>
      </c>
      <c r="M292" s="54" t="n"/>
      <c r="N292" s="45" t="inlineStr">
        <is>
          <t>Xy lanh Cummins NH220/ 184400 - HENWEIT, L-CM005-00</t>
        </is>
      </c>
      <c r="O292" s="61">
        <f>IF($N292="","",$N292)</f>
        <v/>
      </c>
      <c r="P292" s="61">
        <f>IF(OR('⚙️ BỘ HƠI'!$H$40=0,'⚙️ BỘ HƠI'!$H$2="",$C292="",LEFT($C292,1)="◆"),99999,IF(OR(ISNUMBER(SEARCH('⚙️ BỘ HƠI'!$H$2,$C292)),ISNUMBER(SEARCH($C292,'⚙️ BỘ HƠI'!$H$2))),ROW()-2,99999))</f>
        <v/>
      </c>
      <c r="Q292" s="67" t="inlineStr">
        <is>
          <t>⚠️ HH071511, HH083027</t>
        </is>
      </c>
    </row>
    <row r="293" ht="34.5" customHeight="1">
      <c r="A293" s="45" t="inlineStr">
        <is>
          <t>HH070417</t>
        </is>
      </c>
      <c r="B293" s="45" t="inlineStr">
        <is>
          <t>CUMMINS</t>
        </is>
      </c>
      <c r="C293" s="45" t="inlineStr">
        <is>
          <t>NH220</t>
        </is>
      </c>
      <c r="D293" s="45" t="inlineStr">
        <is>
          <t>130</t>
        </is>
      </c>
      <c r="E293" s="45" t="n"/>
      <c r="F293" s="45" t="n"/>
      <c r="G293" s="45" t="inlineStr">
        <is>
          <t>104801/ 6610212213</t>
        </is>
      </c>
      <c r="H293" s="45" t="inlineStr">
        <is>
          <t>NSP</t>
        </is>
      </c>
      <c r="I293" s="45" t="inlineStr">
        <is>
          <t>Cái</t>
        </is>
      </c>
      <c r="J293" s="66" t="n">
        <v>5800000</v>
      </c>
      <c r="K293" s="66" t="n">
        <v>6200000</v>
      </c>
      <c r="L293" s="66" t="n">
        <v>6600000</v>
      </c>
      <c r="M293" s="54" t="n"/>
      <c r="N293" s="45" t="inlineStr">
        <is>
          <t>Xy lanh NH220 (104801/ 6610212213) ĐK 130.18mm - NSP</t>
        </is>
      </c>
      <c r="O293" s="61">
        <f>IF($N293="","",$N293)</f>
        <v/>
      </c>
      <c r="P293" s="61">
        <f>IF(OR('⚙️ BỘ HƠI'!$H$40=0,'⚙️ BỘ HƠI'!$H$2="",$C293="",LEFT($C293,1)="◆"),99999,IF(OR(ISNUMBER(SEARCH('⚙️ BỘ HƠI'!$H$2,$C293)),ISNUMBER(SEARCH($C293,'⚙️ BỘ HƠI'!$H$2))),ROW()-2,99999))</f>
        <v/>
      </c>
      <c r="Q293" s="61" t="n"/>
    </row>
    <row r="294" ht="34.5" customHeight="1">
      <c r="A294" s="45" t="inlineStr">
        <is>
          <t>HH079764</t>
        </is>
      </c>
      <c r="B294" s="45" t="inlineStr">
        <is>
          <t>CUMMINS</t>
        </is>
      </c>
      <c r="C294" s="45" t="inlineStr">
        <is>
          <t>NT855/N14</t>
        </is>
      </c>
      <c r="D294" s="45" t="inlineStr">
        <is>
          <t>139.7</t>
        </is>
      </c>
      <c r="E294" s="45" t="n"/>
      <c r="F294" s="45" t="n"/>
      <c r="G294" s="45" t="inlineStr">
        <is>
          <t>6710-21-2210</t>
        </is>
      </c>
      <c r="H294" s="45" t="inlineStr">
        <is>
          <t>IZ IKAZU</t>
        </is>
      </c>
      <c r="I294" s="45" t="inlineStr">
        <is>
          <t>Cái</t>
        </is>
      </c>
      <c r="J294" s="66" t="n">
        <v>2800000</v>
      </c>
      <c r="K294" s="66" t="n">
        <v>3000000</v>
      </c>
      <c r="L294" s="66" t="n">
        <v>3200000</v>
      </c>
      <c r="M294" s="54" t="n"/>
      <c r="N294" s="45" t="inlineStr">
        <is>
          <t>Xy lanh Cummins NT855/ N14 (6710-21-2210) - IZ IKAZU</t>
        </is>
      </c>
      <c r="O294" s="61">
        <f>IF($N294="","",$N294)</f>
        <v/>
      </c>
      <c r="P294" s="61">
        <f>IF(OR('⚙️ BỘ HƠI'!$H$40=0,'⚙️ BỘ HƠI'!$H$2="",$C294="",LEFT($C294,1)="◆"),99999,IF(OR(ISNUMBER(SEARCH('⚙️ BỘ HƠI'!$H$2,$C294)),ISNUMBER(SEARCH($C294,'⚙️ BỘ HƠI'!$H$2))),ROW()-2,99999))</f>
        <v/>
      </c>
      <c r="Q294" s="67" t="inlineStr">
        <is>
          <t>⚠️ HH071374, HH077534</t>
        </is>
      </c>
    </row>
    <row r="295" ht="34.5" customHeight="1">
      <c r="A295" s="45" t="inlineStr">
        <is>
          <t>HH00280</t>
        </is>
      </c>
      <c r="B295" s="45" t="inlineStr">
        <is>
          <t>CUMMINS</t>
        </is>
      </c>
      <c r="C295" s="45" t="inlineStr">
        <is>
          <t>NT855/N14</t>
        </is>
      </c>
      <c r="D295" s="45" t="inlineStr">
        <is>
          <t>139.7</t>
        </is>
      </c>
      <c r="E295" s="45" t="n"/>
      <c r="F295" s="45" t="n"/>
      <c r="G295" s="45" t="inlineStr">
        <is>
          <t>6710-21-2210</t>
        </is>
      </c>
      <c r="H295" s="45" t="inlineStr">
        <is>
          <t>IZUMI</t>
        </is>
      </c>
      <c r="I295" s="45" t="inlineStr">
        <is>
          <t>Cái</t>
        </is>
      </c>
      <c r="J295" s="54" t="n"/>
      <c r="K295" s="54" t="n"/>
      <c r="L295" s="54" t="n"/>
      <c r="M295" s="54" t="n"/>
      <c r="N295" s="45" t="inlineStr">
        <is>
          <t>Xy lanh Cummins NT855/ N14 (6710-21-2210) - IZUMI</t>
        </is>
      </c>
      <c r="O295" s="61">
        <f>IF($N295="","",$N295)</f>
        <v/>
      </c>
      <c r="P295" s="61">
        <f>IF(OR('⚙️ BỘ HƠI'!$H$40=0,'⚙️ BỘ HƠI'!$H$2="",$C295="",LEFT($C295,1)="◆"),99999,IF(OR(ISNUMBER(SEARCH('⚙️ BỘ HƠI'!$H$2,$C295)),ISNUMBER(SEARCH($C295,'⚙️ BỘ HƠI'!$H$2))),ROW()-2,99999))</f>
        <v/>
      </c>
      <c r="Q295" s="67" t="inlineStr">
        <is>
          <t>⚠️ HH070455, HH070952, HH083028</t>
        </is>
      </c>
    </row>
    <row r="296" ht="34.5" customHeight="1">
      <c r="A296" s="68" t="inlineStr">
        <is>
          <t>HH077607</t>
        </is>
      </c>
      <c r="B296" s="45" t="inlineStr">
        <is>
          <t>CUMMINS</t>
        </is>
      </c>
      <c r="C296" s="45" t="inlineStr">
        <is>
          <t>NT855/N14</t>
        </is>
      </c>
      <c r="D296" s="45" t="inlineStr">
        <is>
          <t>139.7</t>
        </is>
      </c>
      <c r="E296" s="45" t="n"/>
      <c r="F296" s="45" t="n"/>
      <c r="G296" s="45" t="n"/>
      <c r="H296" s="45" t="inlineStr">
        <is>
          <t>HENWEIT</t>
        </is>
      </c>
      <c r="I296" s="45" t="inlineStr">
        <is>
          <t>Cái</t>
        </is>
      </c>
      <c r="J296" s="66" t="n">
        <v>660000</v>
      </c>
      <c r="K296" s="66" t="n">
        <v>700000</v>
      </c>
      <c r="L296" s="66" t="n">
        <v>750000</v>
      </c>
      <c r="M296" s="54" t="n"/>
      <c r="N296" s="45" t="inlineStr">
        <is>
          <t>Xy lanh Cummins NT855/ N14 - HENWEIT</t>
        </is>
      </c>
      <c r="O296" s="61">
        <f>IF($N296="","",$N296)</f>
        <v/>
      </c>
      <c r="P296" s="61">
        <f>IF(OR('⚙️ BỘ HƠI'!$H$40=0,'⚙️ BỘ HƠI'!$H$2="",$C296="",LEFT($C296,1)="◆"),99999,IF(OR(ISNUMBER(SEARCH('⚙️ BỘ HƠI'!$H$2,$C296)),ISNUMBER(SEARCH($C296,'⚙️ BỘ HƠI'!$H$2))),ROW()-2,99999))</f>
        <v/>
      </c>
      <c r="Q296" s="61" t="n"/>
    </row>
    <row r="297" ht="34.5" customHeight="1">
      <c r="A297" s="45" t="inlineStr">
        <is>
          <t>HH082546</t>
        </is>
      </c>
      <c r="B297" s="45" t="inlineStr">
        <is>
          <t>CUMMINS</t>
        </is>
      </c>
      <c r="C297" s="45" t="n"/>
      <c r="D297" s="45" t="n"/>
      <c r="E297" s="45" t="n"/>
      <c r="F297" s="45" t="n"/>
      <c r="G297" s="45" t="inlineStr">
        <is>
          <t>hàng COS, lợi 9.8</t>
        </is>
      </c>
      <c r="H297" s="45" t="inlineStr">
        <is>
          <t>IZ IKAZU</t>
        </is>
      </c>
      <c r="I297" s="45" t="inlineStr">
        <is>
          <t>Cái</t>
        </is>
      </c>
      <c r="J297" s="66" t="n">
        <v>2700000</v>
      </c>
      <c r="K297" s="66" t="n">
        <v>2850000</v>
      </c>
      <c r="L297" s="66" t="n">
        <v>3100000</v>
      </c>
      <c r="M297" s="54" t="n"/>
      <c r="N297" s="45" t="inlineStr">
        <is>
          <t>Xy lanh (hàng COS, lợi 9.8) Cummins NT855/ N14 (3801826) - IZ IKAZU</t>
        </is>
      </c>
      <c r="O297" s="61">
        <f>IF($N297="","",$N297)</f>
        <v/>
      </c>
      <c r="P297" s="61">
        <f>IF(OR('⚙️ BỘ HƠI'!$H$40=0,'⚙️ BỘ HƠI'!$H$2="",$C297="",LEFT($C297,1)="◆"),99999,IF(OR(ISNUMBER(SEARCH('⚙️ BỘ HƠI'!$H$2,$C297)),ISNUMBER(SEARCH($C297,'⚙️ BỘ HƠI'!$H$2))),ROW()-2,99999))</f>
        <v/>
      </c>
      <c r="Q297" s="61" t="n"/>
    </row>
    <row r="298" ht="34.5" customHeight="1">
      <c r="A298" s="45" t="inlineStr">
        <is>
          <t>HH073916</t>
        </is>
      </c>
      <c r="B298" s="45" t="inlineStr">
        <is>
          <t>CUMMINS</t>
        </is>
      </c>
      <c r="C298" s="45" t="inlineStr">
        <is>
          <t>6D10</t>
        </is>
      </c>
      <c r="D298" s="45" t="inlineStr">
        <is>
          <t>105</t>
        </is>
      </c>
      <c r="E298" s="45" t="inlineStr">
        <is>
          <t>6</t>
        </is>
      </c>
      <c r="F298" s="45" t="n"/>
      <c r="G298" s="45" t="n"/>
      <c r="H298" s="45" t="inlineStr">
        <is>
          <t>IZUMI</t>
        </is>
      </c>
      <c r="I298" s="45" t="inlineStr">
        <is>
          <t>Cái</t>
        </is>
      </c>
      <c r="J298" s="70" t="n">
        <v>1200000</v>
      </c>
      <c r="K298" s="70" t="n">
        <v>1300000</v>
      </c>
      <c r="L298" s="70" t="n">
        <v>1400000</v>
      </c>
      <c r="M298" s="45" t="n"/>
      <c r="N298" s="45" t="inlineStr">
        <is>
          <t>Xy lanh 6D10 - IZUMI</t>
        </is>
      </c>
      <c r="O298" s="61">
        <f>IF($N298="","",$N298)</f>
        <v/>
      </c>
      <c r="P298" s="61">
        <f>IF(OR('⚙️ BỘ HƠI'!$H$40=0,'⚙️ BỘ HƠI'!$H$2="",$C298="",LEFT($C298,1)="◆"),99999,IF(OR(ISNUMBER(SEARCH('⚙️ BỘ HƠI'!$H$2,$C298)),ISNUMBER(SEARCH($C298,'⚙️ BỘ HƠI'!$H$2))),ROW()-2,99999))</f>
        <v/>
      </c>
      <c r="Q298" s="61" t="n"/>
    </row>
    <row r="299" ht="34.5" customHeight="1">
      <c r="A299" s="45" t="n"/>
      <c r="B299" s="63" t="inlineStr">
        <is>
          <t>◆  NISSAN   (34 sản phẩm)</t>
        </is>
      </c>
      <c r="C299" s="45" t="n"/>
      <c r="D299" s="45" t="n"/>
      <c r="E299" s="45" t="n"/>
      <c r="F299" s="45" t="n"/>
      <c r="G299" s="45" t="n"/>
      <c r="H299" s="45" t="n"/>
      <c r="I299" s="45" t="n"/>
      <c r="J299" s="54" t="n"/>
      <c r="K299" s="54" t="n"/>
      <c r="L299" s="54" t="n"/>
      <c r="M299" s="54" t="n"/>
      <c r="N299" s="45" t="n"/>
      <c r="O299" s="61">
        <f>IF($N299="","",$N299)</f>
        <v/>
      </c>
      <c r="P299" s="61">
        <f>IF(OR('⚙️ BỘ HƠI'!$H$40=0,'⚙️ BỘ HƠI'!$H$2="",$C299="",LEFT($C299,1)="◆"),99999,IF(OR(ISNUMBER(SEARCH('⚙️ BỘ HƠI'!$H$2,$C299)),ISNUMBER(SEARCH($C299,'⚙️ BỘ HƠI'!$H$2))),ROW()-2,99999))</f>
        <v/>
      </c>
      <c r="Q299" s="61" t="n"/>
    </row>
    <row r="300" ht="34.5" customHeight="1">
      <c r="A300" s="45" t="inlineStr">
        <is>
          <t>HH074184</t>
        </is>
      </c>
      <c r="B300" s="45" t="inlineStr">
        <is>
          <t>NISSAN</t>
        </is>
      </c>
      <c r="C300" s="45" t="inlineStr">
        <is>
          <t>SD22/SD33</t>
        </is>
      </c>
      <c r="D300" s="45" t="inlineStr">
        <is>
          <t>83/84</t>
        </is>
      </c>
      <c r="E300" s="45" t="n"/>
      <c r="F300" s="45" t="n"/>
      <c r="G300" s="45" t="inlineStr">
        <is>
          <t>4D83/ 82-87-176 lợi 93-5</t>
        </is>
      </c>
      <c r="H300" s="45" t="inlineStr">
        <is>
          <t>IZUMI IKAZU</t>
        </is>
      </c>
      <c r="I300" s="45" t="inlineStr">
        <is>
          <t>Cái</t>
        </is>
      </c>
      <c r="J300" s="66" t="n">
        <v>510000</v>
      </c>
      <c r="K300" s="66" t="n">
        <v>550000</v>
      </c>
      <c r="L300" s="66" t="n">
        <v>580000</v>
      </c>
      <c r="M300" s="54" t="n"/>
      <c r="N300" s="45" t="inlineStr">
        <is>
          <t>Xy lanh SD22/SD33 S/F (4D83/ 82-87-176 lợi 93-5) - IZUMI IKAZU</t>
        </is>
      </c>
      <c r="O300" s="61">
        <f>IF($N300="","",$N300)</f>
        <v/>
      </c>
      <c r="P300" s="61">
        <f>IF(OR('⚙️ BỘ HƠI'!$H$40=0,'⚙️ BỘ HƠI'!$H$2="",$C300="",LEFT($C300,1)="◆"),99999,IF(OR(ISNUMBER(SEARCH('⚙️ BỘ HƠI'!$H$2,$C300)),ISNUMBER(SEARCH($C300,'⚙️ BỘ HƠI'!$H$2))),ROW()-2,99999))</f>
        <v/>
      </c>
      <c r="Q300" s="61" t="n"/>
    </row>
    <row r="301" ht="34.5" customHeight="1">
      <c r="A301" s="68" t="inlineStr">
        <is>
          <t>HH074444</t>
        </is>
      </c>
      <c r="B301" s="45" t="inlineStr">
        <is>
          <t>NISSAN</t>
        </is>
      </c>
      <c r="C301" s="45" t="inlineStr">
        <is>
          <t>SD23/SD25 phi 89</t>
        </is>
      </c>
      <c r="D301" s="45" t="inlineStr">
        <is>
          <t>89</t>
        </is>
      </c>
      <c r="E301" s="45" t="n"/>
      <c r="F301" s="45" t="n"/>
      <c r="G301" s="45" t="n"/>
      <c r="H301" s="45" t="inlineStr">
        <is>
          <t>IZUMI</t>
        </is>
      </c>
      <c r="I301" s="45" t="inlineStr">
        <is>
          <t>Bộ 4</t>
        </is>
      </c>
      <c r="J301" s="66" t="n">
        <v>490000</v>
      </c>
      <c r="K301" s="66" t="n">
        <v>520000</v>
      </c>
      <c r="L301" s="66" t="n">
        <v>550000</v>
      </c>
      <c r="M301" s="54" t="n"/>
      <c r="N301" s="45" t="inlineStr">
        <is>
          <t>Xy lanh SD23/SD25 S/F phi 89 - IZUMI</t>
        </is>
      </c>
      <c r="O301" s="61">
        <f>IF($N301="","",$N301)</f>
        <v/>
      </c>
      <c r="P301" s="61">
        <f>IF(OR('⚙️ BỘ HƠI'!$H$40=0,'⚙️ BỘ HƠI'!$H$2="",$C301="",LEFT($C301,1)="◆"),99999,IF(OR(ISNUMBER(SEARCH('⚙️ BỘ HƠI'!$H$2,$C301)),ISNUMBER(SEARCH($C301,'⚙️ BỘ HƠI'!$H$2))),ROW()-2,99999))</f>
        <v/>
      </c>
      <c r="Q301" s="61" t="n"/>
    </row>
    <row r="302" ht="34.5" customHeight="1">
      <c r="A302" s="45" t="inlineStr">
        <is>
          <t>HH073436</t>
        </is>
      </c>
      <c r="B302" s="45" t="inlineStr">
        <is>
          <t>NISSAN</t>
        </is>
      </c>
      <c r="C302" s="45" t="inlineStr">
        <is>
          <t>TD23</t>
        </is>
      </c>
      <c r="D302" s="45" t="inlineStr">
        <is>
          <t>89</t>
        </is>
      </c>
      <c r="E302" s="45" t="n"/>
      <c r="F302" s="45" t="n"/>
      <c r="G302" s="45" t="inlineStr">
        <is>
          <t>11012-02N00</t>
        </is>
      </c>
      <c r="H302" s="45" t="inlineStr">
        <is>
          <t>IZUMI</t>
        </is>
      </c>
      <c r="I302" s="45" t="inlineStr">
        <is>
          <t>Cái</t>
        </is>
      </c>
      <c r="J302" s="66" t="n">
        <v>550000</v>
      </c>
      <c r="K302" s="66" t="n">
        <v>600000</v>
      </c>
      <c r="L302" s="66" t="n">
        <v>650000</v>
      </c>
      <c r="M302" s="54" t="n"/>
      <c r="N302" s="45" t="inlineStr">
        <is>
          <t>Xy lanh NISSAN TD23 (11012-02N00) - IZUMI</t>
        </is>
      </c>
      <c r="O302" s="61">
        <f>IF($N302="","",$N302)</f>
        <v/>
      </c>
      <c r="P302" s="61">
        <f>IF(OR('⚙️ BỘ HƠI'!$H$40=0,'⚙️ BỘ HƠI'!$H$2="",$C302="",LEFT($C302,1)="◆"),99999,IF(OR(ISNUMBER(SEARCH('⚙️ BỘ HƠI'!$H$2,$C302)),ISNUMBER(SEARCH($C302,'⚙️ BỘ HƠI'!$H$2))),ROW()-2,99999))</f>
        <v/>
      </c>
      <c r="Q302" s="67" t="inlineStr">
        <is>
          <t>⚠️ HH070850, HH071880</t>
        </is>
      </c>
    </row>
    <row r="303" ht="34.5" customHeight="1">
      <c r="A303" s="45" t="inlineStr">
        <is>
          <t>HH00901</t>
        </is>
      </c>
      <c r="B303" s="45" t="inlineStr">
        <is>
          <t>NISSAN</t>
        </is>
      </c>
      <c r="C303" s="45" t="inlineStr">
        <is>
          <t>TD25</t>
        </is>
      </c>
      <c r="D303" s="45" t="inlineStr">
        <is>
          <t>92.9</t>
        </is>
      </c>
      <c r="E303" s="45" t="n"/>
      <c r="F303" s="45" t="n"/>
      <c r="G303" s="45" t="inlineStr">
        <is>
          <t>11012-44G10</t>
        </is>
      </c>
      <c r="H303" s="45" t="inlineStr">
        <is>
          <t>IZUMI</t>
        </is>
      </c>
      <c r="I303" s="45" t="inlineStr">
        <is>
          <t>Cái</t>
        </is>
      </c>
      <c r="J303" s="66" t="n">
        <v>550000</v>
      </c>
      <c r="K303" s="66" t="n">
        <v>600000</v>
      </c>
      <c r="L303" s="66" t="n">
        <v>650000</v>
      </c>
      <c r="M303" s="54" t="n"/>
      <c r="N303" s="45" t="inlineStr">
        <is>
          <t>Xy lanh NISSAN TD25 (11012-44G10) - IZUMI</t>
        </is>
      </c>
      <c r="O303" s="61">
        <f>IF($N303="","",$N303)</f>
        <v/>
      </c>
      <c r="P303" s="61">
        <f>IF(OR('⚙️ BỘ HƠI'!$H$40=0,'⚙️ BỘ HƠI'!$H$2="",$C303="",LEFT($C303,1)="◆"),99999,IF(OR(ISNUMBER(SEARCH('⚙️ BỘ HƠI'!$H$2,$C303)),ISNUMBER(SEARCH($C303,'⚙️ BỘ HƠI'!$H$2))),ROW()-2,99999))</f>
        <v/>
      </c>
      <c r="Q303" s="61" t="n"/>
    </row>
    <row r="304" ht="34.5" customHeight="1">
      <c r="A304" s="45" t="inlineStr">
        <is>
          <t>HH083494</t>
        </is>
      </c>
      <c r="B304" s="45" t="inlineStr">
        <is>
          <t>NISSAN</t>
        </is>
      </c>
      <c r="C304" s="45" t="inlineStr">
        <is>
          <t>BD30</t>
        </is>
      </c>
      <c r="D304" s="45" t="inlineStr">
        <is>
          <t>96</t>
        </is>
      </c>
      <c r="E304" s="45" t="n"/>
      <c r="F304" s="45" t="n"/>
      <c r="G304" s="45" t="inlineStr">
        <is>
          <t>95*99*105*5*172.5</t>
        </is>
      </c>
      <c r="H304" s="45" t="inlineStr">
        <is>
          <t>IZUMI</t>
        </is>
      </c>
      <c r="I304" s="45" t="inlineStr">
        <is>
          <t>Cái</t>
        </is>
      </c>
      <c r="J304" s="66" t="n">
        <v>580000</v>
      </c>
      <c r="K304" s="66" t="n">
        <v>620000</v>
      </c>
      <c r="L304" s="66" t="n">
        <v>660000</v>
      </c>
      <c r="M304" s="54" t="n"/>
      <c r="N304" s="45" t="inlineStr">
        <is>
          <t>Xy lanh Nissan BD30 (95*99*105*5*172.5), S/F bán hoàn thiện - IZUMI</t>
        </is>
      </c>
      <c r="O304" s="61">
        <f>IF($N304="","",$N304)</f>
        <v/>
      </c>
      <c r="P304" s="61">
        <f>IF(OR('⚙️ BỘ HƠI'!$H$40=0,'⚙️ BỘ HƠI'!$H$2="",$C304="",LEFT($C304,1)="◆"),99999,IF(OR(ISNUMBER(SEARCH('⚙️ BỘ HƠI'!$H$2,$C304)),ISNUMBER(SEARCH($C304,'⚙️ BỘ HƠI'!$H$2))),ROW()-2,99999))</f>
        <v/>
      </c>
      <c r="Q304" s="61" t="n"/>
    </row>
    <row r="305" ht="34.5" customHeight="1">
      <c r="A305" s="45" t="inlineStr">
        <is>
          <t>HH00479</t>
        </is>
      </c>
      <c r="B305" s="45" t="inlineStr">
        <is>
          <t>NISSAN</t>
        </is>
      </c>
      <c r="C305" s="45" t="inlineStr">
        <is>
          <t>BD30</t>
        </is>
      </c>
      <c r="D305" s="45" t="inlineStr">
        <is>
          <t>96</t>
        </is>
      </c>
      <c r="E305" s="45" t="n"/>
      <c r="F305" s="45" t="n"/>
      <c r="G305" s="45" t="n"/>
      <c r="H305" s="45" t="inlineStr">
        <is>
          <t>NICE IN</t>
        </is>
      </c>
      <c r="I305" s="45" t="inlineStr">
        <is>
          <t>Cái</t>
        </is>
      </c>
      <c r="J305" s="66" t="n">
        <v>650000</v>
      </c>
      <c r="K305" s="66" t="n">
        <v>700000</v>
      </c>
      <c r="L305" s="66" t="n">
        <v>750000</v>
      </c>
      <c r="M305" s="54" t="n"/>
      <c r="N305" s="45" t="inlineStr">
        <is>
          <t>Xy lanh Nissan BD30 F/F - NICE IN</t>
        </is>
      </c>
      <c r="O305" s="61">
        <f>IF($N305="","",$N305)</f>
        <v/>
      </c>
      <c r="P305" s="61">
        <f>IF(OR('⚙️ BỘ HƠI'!$H$40=0,'⚙️ BỘ HƠI'!$H$2="",$C305="",LEFT($C305,1)="◆"),99999,IF(OR(ISNUMBER(SEARCH('⚙️ BỘ HƠI'!$H$2,$C305)),ISNUMBER(SEARCH($C305,'⚙️ BỘ HƠI'!$H$2))),ROW()-2,99999))</f>
        <v/>
      </c>
      <c r="Q305" s="61" t="n"/>
    </row>
    <row r="306" ht="34.5" customHeight="1">
      <c r="A306" s="45" t="inlineStr">
        <is>
          <t>HH081458</t>
        </is>
      </c>
      <c r="B306" s="45" t="inlineStr">
        <is>
          <t>NISSAN</t>
        </is>
      </c>
      <c r="C306" s="45" t="inlineStr">
        <is>
          <t>BD30/54T00</t>
        </is>
      </c>
      <c r="D306" s="45" t="inlineStr">
        <is>
          <t>96</t>
        </is>
      </c>
      <c r="E306" s="45" t="n"/>
      <c r="F306" s="45" t="n"/>
      <c r="G306" s="45" t="inlineStr">
        <is>
          <t>11012-</t>
        </is>
      </c>
      <c r="H306" s="45" t="inlineStr">
        <is>
          <t>IZ IKAZU</t>
        </is>
      </c>
      <c r="I306" s="45" t="inlineStr">
        <is>
          <t>Cái</t>
        </is>
      </c>
      <c r="J306" s="66" t="n">
        <v>700000</v>
      </c>
      <c r="K306" s="66" t="n">
        <v>750000</v>
      </c>
      <c r="L306" s="66" t="n">
        <v>800000</v>
      </c>
      <c r="M306" s="54" t="n"/>
      <c r="N306" s="45" t="inlineStr">
        <is>
          <t>Xy lanh Nissan BD30 / 11012-54T00 - IZ IKAZU</t>
        </is>
      </c>
      <c r="O306" s="61">
        <f>IF($N306="","",$N306)</f>
        <v/>
      </c>
      <c r="P306" s="61">
        <f>IF(OR('⚙️ BỘ HƠI'!$H$40=0,'⚙️ BỘ HƠI'!$H$2="",$C306="",LEFT($C306,1)="◆"),99999,IF(OR(ISNUMBER(SEARCH('⚙️ BỘ HƠI'!$H$2,$C306)),ISNUMBER(SEARCH($C306,'⚙️ BỘ HƠI'!$H$2))),ROW()-2,99999))</f>
        <v/>
      </c>
      <c r="Q306" s="61" t="n"/>
    </row>
    <row r="307" ht="34.5" customHeight="1">
      <c r="A307" s="45" t="inlineStr">
        <is>
          <t>HH0597</t>
        </is>
      </c>
      <c r="B307" s="45" t="inlineStr">
        <is>
          <t>NISSAN</t>
        </is>
      </c>
      <c r="C307" s="45" t="inlineStr">
        <is>
          <t>BD30/54T00</t>
        </is>
      </c>
      <c r="D307" s="45" t="inlineStr">
        <is>
          <t>96</t>
        </is>
      </c>
      <c r="E307" s="45" t="n"/>
      <c r="F307" s="45" t="n"/>
      <c r="G307" s="45" t="inlineStr">
        <is>
          <t>11012-</t>
        </is>
      </c>
      <c r="H307" s="45" t="inlineStr">
        <is>
          <t>IZUMI</t>
        </is>
      </c>
      <c r="I307" s="45" t="inlineStr">
        <is>
          <t>Cái</t>
        </is>
      </c>
      <c r="J307" s="54" t="n"/>
      <c r="K307" s="54" t="n"/>
      <c r="L307" s="54" t="n"/>
      <c r="M307" s="54" t="n"/>
      <c r="N307" s="45" t="inlineStr">
        <is>
          <t>Xy lanh BD30 / 11012-54T00 - IZUMI</t>
        </is>
      </c>
      <c r="O307" s="61">
        <f>IF($N307="","",$N307)</f>
        <v/>
      </c>
      <c r="P307" s="61">
        <f>IF(OR('⚙️ BỘ HƠI'!$H$40=0,'⚙️ BỘ HƠI'!$H$2="",$C307="",LEFT($C307,1)="◆"),99999,IF(OR(ISNUMBER(SEARCH('⚙️ BỘ HƠI'!$H$2,$C307)),ISNUMBER(SEARCH($C307,'⚙️ BỘ HƠI'!$H$2))),ROW()-2,99999))</f>
        <v/>
      </c>
      <c r="Q307" s="61" t="n"/>
    </row>
    <row r="308" ht="34.5" customHeight="1">
      <c r="A308" s="45" t="inlineStr">
        <is>
          <t>HH082194</t>
        </is>
      </c>
      <c r="B308" s="45" t="inlineStr">
        <is>
          <t>NISSAN</t>
        </is>
      </c>
      <c r="C308" s="45" t="inlineStr">
        <is>
          <t>TD27</t>
        </is>
      </c>
      <c r="D308" s="45" t="inlineStr">
        <is>
          <t>96</t>
        </is>
      </c>
      <c r="E308" s="45" t="n"/>
      <c r="F308" s="45" t="n"/>
      <c r="G308" s="45" t="n"/>
      <c r="H308" s="45" t="inlineStr">
        <is>
          <t>IZ IKAZU</t>
        </is>
      </c>
      <c r="I308" s="45" t="inlineStr">
        <is>
          <t>Cái</t>
        </is>
      </c>
      <c r="J308" s="66" t="n">
        <v>550000</v>
      </c>
      <c r="K308" s="66" t="n">
        <v>600000</v>
      </c>
      <c r="L308" s="66" t="n">
        <v>650000</v>
      </c>
      <c r="M308" s="54" t="n"/>
      <c r="N308" s="45" t="inlineStr">
        <is>
          <t>Xy lanh NISSAN TD27 F/F - IZ IKAZU</t>
        </is>
      </c>
      <c r="O308" s="61">
        <f>IF($N308="","",$N308)</f>
        <v/>
      </c>
      <c r="P308" s="61">
        <f>IF(OR('⚙️ BỘ HƠI'!$H$40=0,'⚙️ BỘ HƠI'!$H$2="",$C308="",LEFT($C308,1)="◆"),99999,IF(OR(ISNUMBER(SEARCH('⚙️ BỘ HƠI'!$H$2,$C308)),ISNUMBER(SEARCH($C308,'⚙️ BỘ HƠI'!$H$2))),ROW()-2,99999))</f>
        <v/>
      </c>
      <c r="Q308" s="61" t="n"/>
    </row>
    <row r="309" ht="34.5" customHeight="1">
      <c r="A309" s="45" t="inlineStr">
        <is>
          <t>HH00902</t>
        </is>
      </c>
      <c r="B309" s="45" t="inlineStr">
        <is>
          <t>NISSAN</t>
        </is>
      </c>
      <c r="C309" s="45" t="inlineStr">
        <is>
          <t>TD27</t>
        </is>
      </c>
      <c r="D309" s="45" t="inlineStr">
        <is>
          <t>96</t>
        </is>
      </c>
      <c r="E309" s="45" t="n"/>
      <c r="F309" s="45" t="n"/>
      <c r="G309" s="45" t="inlineStr">
        <is>
          <t>11012-2S000</t>
        </is>
      </c>
      <c r="H309" s="45" t="inlineStr">
        <is>
          <t>IZUMI</t>
        </is>
      </c>
      <c r="I309" s="45" t="inlineStr">
        <is>
          <t>Cái</t>
        </is>
      </c>
      <c r="J309" s="66" t="n">
        <v>550000</v>
      </c>
      <c r="K309" s="66" t="n">
        <v>600000</v>
      </c>
      <c r="L309" s="66" t="n">
        <v>650000</v>
      </c>
      <c r="M309" s="54" t="n"/>
      <c r="N309" s="45" t="inlineStr">
        <is>
          <t>Xy lanh NISSAN TD27 F/F (11012-2S000) - IZUMI</t>
        </is>
      </c>
      <c r="O309" s="61">
        <f>IF($N309="","",$N309)</f>
        <v/>
      </c>
      <c r="P309" s="61">
        <f>IF(OR('⚙️ BỘ HƠI'!$H$40=0,'⚙️ BỘ HƠI'!$H$2="",$C309="",LEFT($C309,1)="◆"),99999,IF(OR(ISNUMBER(SEARCH('⚙️ BỘ HƠI'!$H$2,$C309)),ISNUMBER(SEARCH($C309,'⚙️ BỘ HƠI'!$H$2))),ROW()-2,99999))</f>
        <v/>
      </c>
      <c r="Q309" s="67" t="inlineStr">
        <is>
          <t>⚠️ HH078671, HH078676</t>
        </is>
      </c>
    </row>
    <row r="310" ht="34.5" customHeight="1">
      <c r="A310" s="45" t="inlineStr">
        <is>
          <t>HH070293</t>
        </is>
      </c>
      <c r="B310" s="45" t="inlineStr">
        <is>
          <t>NISSAN</t>
        </is>
      </c>
      <c r="C310" s="45" t="inlineStr">
        <is>
          <t>TD27</t>
        </is>
      </c>
      <c r="D310" s="45" t="inlineStr">
        <is>
          <t>96</t>
        </is>
      </c>
      <c r="E310" s="45" t="n"/>
      <c r="F310" s="45" t="n"/>
      <c r="G310" s="45" t="n"/>
      <c r="H310" s="45" t="inlineStr">
        <is>
          <t>NICE IN</t>
        </is>
      </c>
      <c r="I310" s="45" t="inlineStr">
        <is>
          <t>Cái</t>
        </is>
      </c>
      <c r="J310" s="66" t="n">
        <v>550000</v>
      </c>
      <c r="K310" s="66" t="n">
        <v>600000</v>
      </c>
      <c r="L310" s="66" t="n">
        <v>650000</v>
      </c>
      <c r="M310" s="54" t="n"/>
      <c r="N310" s="45" t="inlineStr">
        <is>
          <t>Xy lanh Nissan TD27 S/F, bán hoàn thiện - NICE IN</t>
        </is>
      </c>
      <c r="O310" s="61">
        <f>IF($N310="","",$N310)</f>
        <v/>
      </c>
      <c r="P310" s="61">
        <f>IF(OR('⚙️ BỘ HƠI'!$H$40=0,'⚙️ BỘ HƠI'!$H$2="",$C310="",LEFT($C310,1)="◆"),99999,IF(OR(ISNUMBER(SEARCH('⚙️ BỘ HƠI'!$H$2,$C310)),ISNUMBER(SEARCH($C310,'⚙️ BỘ HƠI'!$H$2))),ROW()-2,99999))</f>
        <v/>
      </c>
      <c r="Q310" s="61" t="n"/>
    </row>
    <row r="311" ht="34.5" customHeight="1">
      <c r="A311" s="45" t="inlineStr">
        <is>
          <t>HH00739</t>
        </is>
      </c>
      <c r="B311" s="45" t="inlineStr">
        <is>
          <t>NISSAN</t>
        </is>
      </c>
      <c r="C311" s="45" t="inlineStr">
        <is>
          <t>ED30</t>
        </is>
      </c>
      <c r="D311" s="45" t="inlineStr">
        <is>
          <t>98</t>
        </is>
      </c>
      <c r="E311" s="45" t="n"/>
      <c r="F311" s="45" t="n"/>
      <c r="G311" s="45" t="inlineStr">
        <is>
          <t>11012-J2000</t>
        </is>
      </c>
      <c r="H311" s="45" t="inlineStr">
        <is>
          <t>IZUMI</t>
        </is>
      </c>
      <c r="I311" s="45" t="inlineStr">
        <is>
          <t>Cái</t>
        </is>
      </c>
      <c r="J311" s="66" t="n">
        <v>700000</v>
      </c>
      <c r="K311" s="66" t="n">
        <v>760000</v>
      </c>
      <c r="L311" s="66" t="n">
        <v>800000</v>
      </c>
      <c r="M311" s="54" t="n"/>
      <c r="N311" s="45" t="inlineStr">
        <is>
          <t>Xy lanh NISSAN ED30 (11012-J2000) lợi cổ 8mm - IZUMI</t>
        </is>
      </c>
      <c r="O311" s="61">
        <f>IF($N311="","",$N311)</f>
        <v/>
      </c>
      <c r="P311" s="61">
        <f>IF(OR('⚙️ BỘ HƠI'!$H$40=0,'⚙️ BỘ HƠI'!$H$2="",$C311="",LEFT($C311,1)="◆"),99999,IF(OR(ISNUMBER(SEARCH('⚙️ BỘ HƠI'!$H$2,$C311)),ISNUMBER(SEARCH($C311,'⚙️ BỘ HƠI'!$H$2))),ROW()-2,99999))</f>
        <v/>
      </c>
      <c r="Q311" s="61" t="n"/>
    </row>
    <row r="312" ht="34.5" customHeight="1">
      <c r="A312" s="45" t="inlineStr">
        <is>
          <t>HH070273</t>
        </is>
      </c>
      <c r="B312" s="45" t="inlineStr">
        <is>
          <t>NISSAN</t>
        </is>
      </c>
      <c r="C312" s="45" t="inlineStr">
        <is>
          <t>ED33/FD33 thun thấp</t>
        </is>
      </c>
      <c r="D312" s="45" t="inlineStr">
        <is>
          <t>100</t>
        </is>
      </c>
      <c r="E312" s="45" t="n"/>
      <c r="F312" s="45" t="n"/>
      <c r="G312" s="45" t="inlineStr">
        <is>
          <t>11012-T9000/11012-T9001</t>
        </is>
      </c>
      <c r="H312" s="45" t="inlineStr">
        <is>
          <t>IZ IKAZU</t>
        </is>
      </c>
      <c r="I312" s="45" t="inlineStr">
        <is>
          <t>Cái</t>
        </is>
      </c>
      <c r="J312" s="66" t="n">
        <v>960000</v>
      </c>
      <c r="K312" s="66" t="n">
        <v>1030000</v>
      </c>
      <c r="L312" s="66" t="n">
        <v>1100000</v>
      </c>
      <c r="M312" s="54" t="n"/>
      <c r="N312" s="45" t="inlineStr">
        <is>
          <t>Xy lanh Nissan ED33/FD33 thun thấp (11012-T9000/11012-T9001) - IZ IKAZU</t>
        </is>
      </c>
      <c r="O312" s="61">
        <f>IF($N312="","",$N312)</f>
        <v/>
      </c>
      <c r="P312" s="61">
        <f>IF(OR('⚙️ BỘ HƠI'!$H$40=0,'⚙️ BỘ HƠI'!$H$2="",$C312="",LEFT($C312,1)="◆"),99999,IF(OR(ISNUMBER(SEARCH('⚙️ BỘ HƠI'!$H$2,$C312)),ISNUMBER(SEARCH($C312,'⚙️ BỘ HƠI'!$H$2))),ROW()-2,99999))</f>
        <v/>
      </c>
      <c r="Q312" s="61" t="n"/>
    </row>
    <row r="313" ht="34.5" customHeight="1">
      <c r="A313" s="45" t="inlineStr">
        <is>
          <t>HH083027</t>
        </is>
      </c>
      <c r="B313" s="45" t="inlineStr">
        <is>
          <t>NISSAN</t>
        </is>
      </c>
      <c r="C313" s="45" t="inlineStr">
        <is>
          <t>ED6/FD6</t>
        </is>
      </c>
      <c r="D313" s="45" t="inlineStr">
        <is>
          <t>100</t>
        </is>
      </c>
      <c r="E313" s="45" t="n"/>
      <c r="F313" s="45" t="n"/>
      <c r="G313" s="45" t="inlineStr">
        <is>
          <t>11012-Z5001</t>
        </is>
      </c>
      <c r="H313" s="45" t="inlineStr">
        <is>
          <t>IZ IKAZU</t>
        </is>
      </c>
      <c r="I313" s="45" t="inlineStr">
        <is>
          <t>Cái</t>
        </is>
      </c>
      <c r="J313" s="66" t="n">
        <v>1400000</v>
      </c>
      <c r="K313" s="66" t="n">
        <v>1440000</v>
      </c>
      <c r="L313" s="66" t="n">
        <v>1540000</v>
      </c>
      <c r="M313" s="54" t="n"/>
      <c r="N313" s="45" t="inlineStr">
        <is>
          <t>Xy lanh NISSAN ED6/FD6 (11012-Z5001) - IZ IKAZU</t>
        </is>
      </c>
      <c r="O313" s="61">
        <f>IF($N313="","",$N313)</f>
        <v/>
      </c>
      <c r="P313" s="61">
        <f>IF(OR('⚙️ BỘ HƠI'!$H$40=0,'⚙️ BỘ HƠI'!$H$2="",$C313="",LEFT($C313,1)="◆"),99999,IF(OR(ISNUMBER(SEARCH('⚙️ BỘ HƠI'!$H$2,$C313)),ISNUMBER(SEARCH($C313,'⚙️ BỘ HƠI'!$H$2))),ROW()-2,99999))</f>
        <v/>
      </c>
      <c r="Q313" s="61" t="n"/>
    </row>
    <row r="314" ht="34.5" customHeight="1">
      <c r="A314" s="45" t="inlineStr">
        <is>
          <t>HH071511</t>
        </is>
      </c>
      <c r="B314" s="45" t="inlineStr">
        <is>
          <t>NISSAN</t>
        </is>
      </c>
      <c r="C314" s="45" t="inlineStr">
        <is>
          <t>ED6/FD6</t>
        </is>
      </c>
      <c r="D314" s="45" t="inlineStr">
        <is>
          <t>100</t>
        </is>
      </c>
      <c r="E314" s="45" t="n"/>
      <c r="F314" s="45" t="n"/>
      <c r="G314" s="45" t="inlineStr">
        <is>
          <t>11012-Z5001</t>
        </is>
      </c>
      <c r="H314" s="45" t="inlineStr">
        <is>
          <t>IZUMI</t>
        </is>
      </c>
      <c r="I314" s="45" t="inlineStr">
        <is>
          <t>Cái</t>
        </is>
      </c>
      <c r="J314" s="66" t="n">
        <v>1400000</v>
      </c>
      <c r="K314" s="66" t="n">
        <v>1500000</v>
      </c>
      <c r="L314" s="66" t="n">
        <v>1600000</v>
      </c>
      <c r="M314" s="54" t="n"/>
      <c r="N314" s="45" t="inlineStr">
        <is>
          <t>Xy lanh NISSAN ED6/FD6 (11012-Z5001) - IZUMI</t>
        </is>
      </c>
      <c r="O314" s="61">
        <f>IF($N314="","",$N314)</f>
        <v/>
      </c>
      <c r="P314" s="61">
        <f>IF(OR('⚙️ BỘ HƠI'!$H$40=0,'⚙️ BỘ HƠI'!$H$2="",$C314="",LEFT($C314,1)="◆"),99999,IF(OR(ISNUMBER(SEARCH('⚙️ BỘ HƠI'!$H$2,$C314)),ISNUMBER(SEARCH($C314,'⚙️ BỘ HƠI'!$H$2))),ROW()-2,99999))</f>
        <v/>
      </c>
      <c r="Q314" s="61" t="n"/>
    </row>
    <row r="315" ht="34.5" customHeight="1">
      <c r="A315" s="45" t="inlineStr">
        <is>
          <t>HH080705</t>
        </is>
      </c>
      <c r="B315" s="45" t="inlineStr">
        <is>
          <t>NISSAN</t>
        </is>
      </c>
      <c r="C315" s="45" t="inlineStr">
        <is>
          <t>FD33/ED33 thun cao 02T01</t>
        </is>
      </c>
      <c r="D315" s="45" t="inlineStr">
        <is>
          <t>100</t>
        </is>
      </c>
      <c r="E315" s="45" t="n"/>
      <c r="F315" s="45" t="n"/>
      <c r="G315" s="45" t="inlineStr">
        <is>
          <t>11012-</t>
        </is>
      </c>
      <c r="H315" s="45" t="inlineStr">
        <is>
          <t>IZ IKAZU</t>
        </is>
      </c>
      <c r="I315" s="45" t="inlineStr">
        <is>
          <t>Cái</t>
        </is>
      </c>
      <c r="J315" s="66" t="n">
        <v>950000</v>
      </c>
      <c r="K315" s="66" t="n">
        <v>1030000</v>
      </c>
      <c r="L315" s="66" t="n">
        <v>1100000</v>
      </c>
      <c r="M315" s="54" t="n"/>
      <c r="N315" s="45" t="inlineStr">
        <is>
          <t>Xy lanh Nissan FD33/ ED33 thun cao 11012-02T01 - IZ IKAZU</t>
        </is>
      </c>
      <c r="O315" s="61">
        <f>IF($N315="","",$N315)</f>
        <v/>
      </c>
      <c r="P315" s="61">
        <f>IF(OR('⚙️ BỘ HƠI'!$H$40=0,'⚙️ BỘ HƠI'!$H$2="",$C315="",LEFT($C315,1)="◆"),99999,IF(OR(ISNUMBER(SEARCH('⚙️ BỘ HƠI'!$H$2,$C315)),ISNUMBER(SEARCH($C315,'⚙️ BỘ HƠI'!$H$2))),ROW()-2,99999))</f>
        <v/>
      </c>
      <c r="Q315" s="61" t="n"/>
    </row>
    <row r="316" ht="34.5" customHeight="1">
      <c r="A316" s="45" t="inlineStr">
        <is>
          <t>HH00131</t>
        </is>
      </c>
      <c r="B316" s="45" t="inlineStr">
        <is>
          <t>NISSAN</t>
        </is>
      </c>
      <c r="C316" s="45" t="inlineStr">
        <is>
          <t>FD33/ED33 thun cao 02T01</t>
        </is>
      </c>
      <c r="D316" s="45" t="inlineStr">
        <is>
          <t>100</t>
        </is>
      </c>
      <c r="E316" s="45" t="n"/>
      <c r="F316" s="45" t="n"/>
      <c r="G316" s="45" t="inlineStr">
        <is>
          <t>11012-</t>
        </is>
      </c>
      <c r="H316" s="45" t="inlineStr">
        <is>
          <t>IZUMI</t>
        </is>
      </c>
      <c r="I316" s="45" t="inlineStr">
        <is>
          <t>Cái</t>
        </is>
      </c>
      <c r="J316" s="54" t="n"/>
      <c r="K316" s="54" t="n"/>
      <c r="L316" s="54" t="n"/>
      <c r="M316" s="54" t="n"/>
      <c r="N316" s="45" t="inlineStr">
        <is>
          <t>Xy lanh FD33/ED33 thun cao 11012-02T01 - IZUMI</t>
        </is>
      </c>
      <c r="O316" s="61">
        <f>IF($N316="","",$N316)</f>
        <v/>
      </c>
      <c r="P316" s="61">
        <f>IF(OR('⚙️ BỘ HƠI'!$H$40=0,'⚙️ BỘ HƠI'!$H$2="",$C316="",LEFT($C316,1)="◆"),99999,IF(OR(ISNUMBER(SEARCH('⚙️ BỘ HƠI'!$H$2,$C316)),ISNUMBER(SEARCH($C316,'⚙️ BỘ HƠI'!$H$2))),ROW()-2,99999))</f>
        <v/>
      </c>
      <c r="Q316" s="61" t="n"/>
    </row>
    <row r="317" ht="34.5" customHeight="1">
      <c r="A317" s="45" t="inlineStr">
        <is>
          <t>HH073315</t>
        </is>
      </c>
      <c r="B317" s="45" t="inlineStr">
        <is>
          <t>NISSAN</t>
        </is>
      </c>
      <c r="C317" s="45" t="inlineStr">
        <is>
          <t>FD35</t>
        </is>
      </c>
      <c r="D317" s="45" t="inlineStr">
        <is>
          <t>102.5</t>
        </is>
      </c>
      <c r="E317" s="45" t="n"/>
      <c r="F317" s="45" t="n"/>
      <c r="G317" s="45" t="n"/>
      <c r="H317" s="45" t="inlineStr">
        <is>
          <t>IZUMI</t>
        </is>
      </c>
      <c r="I317" s="45" t="inlineStr">
        <is>
          <t>Cái</t>
        </is>
      </c>
      <c r="J317" s="66" t="n">
        <v>950000</v>
      </c>
      <c r="K317" s="66" t="n">
        <v>1000000</v>
      </c>
      <c r="L317" s="66" t="n">
        <v>1100000</v>
      </c>
      <c r="M317" s="54" t="n"/>
      <c r="N317" s="45" t="inlineStr">
        <is>
          <t>Xy lanh FD35 - IZUMI</t>
        </is>
      </c>
      <c r="O317" s="61">
        <f>IF($N317="","",$N317)</f>
        <v/>
      </c>
      <c r="P317" s="61">
        <f>IF(OR('⚙️ BỘ HƠI'!$H$40=0,'⚙️ BỘ HƠI'!$H$2="",$C317="",LEFT($C317,1)="◆"),99999,IF(OR(ISNUMBER(SEARCH('⚙️ BỘ HƠI'!$H$2,$C317)),ISNUMBER(SEARCH($C317,'⚙️ BỘ HƠI'!$H$2))),ROW()-2,99999))</f>
        <v/>
      </c>
      <c r="Q317" s="61" t="n"/>
    </row>
    <row r="318" ht="34.5" customHeight="1">
      <c r="A318" s="45" t="inlineStr">
        <is>
          <t>HH080704</t>
        </is>
      </c>
      <c r="B318" s="45" t="inlineStr">
        <is>
          <t>NISSAN</t>
        </is>
      </c>
      <c r="C318" s="45" t="inlineStr">
        <is>
          <t>FD46</t>
        </is>
      </c>
      <c r="D318" s="45" t="n"/>
      <c r="E318" s="45" t="n"/>
      <c r="F318" s="45" t="n"/>
      <c r="G318" s="45" t="inlineStr">
        <is>
          <t>11012-03T01</t>
        </is>
      </c>
      <c r="H318" s="45" t="inlineStr">
        <is>
          <t>IZ IKAZU</t>
        </is>
      </c>
      <c r="I318" s="45" t="inlineStr">
        <is>
          <t>Cái</t>
        </is>
      </c>
      <c r="J318" s="66" t="n">
        <v>1250000</v>
      </c>
      <c r="K318" s="66" t="n">
        <v>1350000</v>
      </c>
      <c r="L318" s="66" t="n">
        <v>1450000</v>
      </c>
      <c r="M318" s="54" t="n"/>
      <c r="N318" s="45" t="inlineStr">
        <is>
          <t>Xy lanh NISSAN FD46 F/F (11012-03T01) - IZ IKAZU</t>
        </is>
      </c>
      <c r="O318" s="61">
        <f>IF($N318="","",$N318)</f>
        <v/>
      </c>
      <c r="P318" s="61">
        <f>IF(OR('⚙️ BỘ HƠI'!$H$40=0,'⚙️ BỘ HƠI'!$H$2="",$C318="",LEFT($C318,1)="◆"),99999,IF(OR(ISNUMBER(SEARCH('⚙️ BỘ HƠI'!$H$2,$C318)),ISNUMBER(SEARCH($C318,'⚙️ BỘ HƠI'!$H$2))),ROW()-2,99999))</f>
        <v/>
      </c>
      <c r="Q318" s="67" t="inlineStr">
        <is>
          <t>⚠️ HH071879, HH078670</t>
        </is>
      </c>
    </row>
    <row r="319" ht="34.5" customHeight="1">
      <c r="A319" s="45" t="inlineStr">
        <is>
          <t>HH081457</t>
        </is>
      </c>
      <c r="B319" s="45" t="inlineStr">
        <is>
          <t>NISSAN</t>
        </is>
      </c>
      <c r="C319" s="45" t="inlineStr">
        <is>
          <t>FE6/Z5518</t>
        </is>
      </c>
      <c r="D319" s="45" t="inlineStr">
        <is>
          <t>108</t>
        </is>
      </c>
      <c r="E319" s="45" t="n"/>
      <c r="F319" s="45" t="n"/>
      <c r="G319" s="45" t="inlineStr">
        <is>
          <t>dài 220</t>
        </is>
      </c>
      <c r="H319" s="45" t="inlineStr">
        <is>
          <t>IZ IKAZU</t>
        </is>
      </c>
      <c r="I319" s="45" t="inlineStr">
        <is>
          <t>Cái</t>
        </is>
      </c>
      <c r="J319" s="66" t="n">
        <v>1400000</v>
      </c>
      <c r="K319" s="66" t="n">
        <v>1500000</v>
      </c>
      <c r="L319" s="66" t="n">
        <v>1600000</v>
      </c>
      <c r="M319" s="54" t="n"/>
      <c r="N319" s="45" t="inlineStr">
        <is>
          <t>Xy lanh NISSAN FE6 / 11012-Z5518 (dài 220) - IZ IKAZU</t>
        </is>
      </c>
      <c r="O319" s="61">
        <f>IF($N319="","",$N319)</f>
        <v/>
      </c>
      <c r="P319" s="61">
        <f>IF(OR('⚙️ BỘ HƠI'!$H$40=0,'⚙️ BỘ HƠI'!$H$2="",$C319="",LEFT($C319,1)="◆"),99999,IF(OR(ISNUMBER(SEARCH('⚙️ BỘ HƠI'!$H$2,$C319)),ISNUMBER(SEARCH($C319,'⚙️ BỘ HƠI'!$H$2))),ROW()-2,99999))</f>
        <v/>
      </c>
      <c r="Q319" s="67" t="inlineStr">
        <is>
          <t>⚠️ HH071879, HH078670</t>
        </is>
      </c>
    </row>
    <row r="320" ht="34.5" customHeight="1">
      <c r="A320" s="45" t="inlineStr">
        <is>
          <t>HH071291</t>
        </is>
      </c>
      <c r="B320" s="45" t="inlineStr">
        <is>
          <t>NISSAN</t>
        </is>
      </c>
      <c r="C320" s="45" t="inlineStr">
        <is>
          <t>MD92</t>
        </is>
      </c>
      <c r="D320" s="45" t="inlineStr">
        <is>
          <t>125</t>
        </is>
      </c>
      <c r="E320" s="45" t="n"/>
      <c r="F320" s="45" t="n"/>
      <c r="G320" s="45" t="n"/>
      <c r="H320" s="45" t="inlineStr">
        <is>
          <t>IZUMI</t>
        </is>
      </c>
      <c r="I320" s="45" t="inlineStr">
        <is>
          <t>Cái</t>
        </is>
      </c>
      <c r="J320" s="66" t="n">
        <v>1650000</v>
      </c>
      <c r="K320" s="66" t="n">
        <v>1800000</v>
      </c>
      <c r="L320" s="66" t="n">
        <v>2000000</v>
      </c>
      <c r="M320" s="54" t="n"/>
      <c r="N320" s="45" t="inlineStr">
        <is>
          <t>Xy lanh Nissan MD92 - IZUMI</t>
        </is>
      </c>
      <c r="O320" s="61">
        <f>IF($N320="","",$N320)</f>
        <v/>
      </c>
      <c r="P320" s="61">
        <f>IF(OR('⚙️ BỘ HƠI'!$H$40=0,'⚙️ BỘ HƠI'!$H$2="",$C320="",LEFT($C320,1)="◆"),99999,IF(OR(ISNUMBER(SEARCH('⚙️ BỘ HƠI'!$H$2,$C320)),ISNUMBER(SEARCH($C320,'⚙️ BỘ HƠI'!$H$2))),ROW()-2,99999))</f>
        <v/>
      </c>
      <c r="Q320" s="61" t="n"/>
    </row>
    <row r="321" ht="34.5" customHeight="1">
      <c r="A321" s="45" t="inlineStr">
        <is>
          <t>HH081460</t>
        </is>
      </c>
      <c r="B321" s="45" t="inlineStr">
        <is>
          <t>NISSAN</t>
        </is>
      </c>
      <c r="C321" s="45" t="inlineStr">
        <is>
          <t>PD6</t>
        </is>
      </c>
      <c r="D321" s="45" t="inlineStr">
        <is>
          <t>125</t>
        </is>
      </c>
      <c r="E321" s="45" t="n"/>
      <c r="F321" s="45" t="n"/>
      <c r="G321" s="45" t="inlineStr">
        <is>
          <t>11012-96000</t>
        </is>
      </c>
      <c r="H321" s="45" t="inlineStr">
        <is>
          <t>IZ IKAZU</t>
        </is>
      </c>
      <c r="I321" s="45" t="inlineStr">
        <is>
          <t>Cái</t>
        </is>
      </c>
      <c r="J321" s="66" t="n">
        <v>1750000</v>
      </c>
      <c r="K321" s="66" t="n">
        <v>1850000</v>
      </c>
      <c r="L321" s="66" t="n">
        <v>1950000</v>
      </c>
      <c r="M321" s="54" t="n"/>
      <c r="N321" s="45" t="inlineStr">
        <is>
          <t>Xy lanh NISSAN PD6 (11012-96000) - IZ IKAZU</t>
        </is>
      </c>
      <c r="O321" s="61">
        <f>IF($N321="","",$N321)</f>
        <v/>
      </c>
      <c r="P321" s="61">
        <f>IF(OR('⚙️ BỘ HƠI'!$H$40=0,'⚙️ BỘ HƠI'!$H$2="",$C321="",LEFT($C321,1)="◆"),99999,IF(OR(ISNUMBER(SEARCH('⚙️ BỘ HƠI'!$H$2,$C321)),ISNUMBER(SEARCH($C321,'⚙️ BỘ HƠI'!$H$2))),ROW()-2,99999))</f>
        <v/>
      </c>
      <c r="Q321" s="61" t="n"/>
    </row>
    <row r="322" ht="34.5" customHeight="1">
      <c r="A322" s="45" t="inlineStr">
        <is>
          <t>HH074692</t>
        </is>
      </c>
      <c r="B322" s="45" t="inlineStr">
        <is>
          <t>NISSAN</t>
        </is>
      </c>
      <c r="C322" s="45" t="inlineStr">
        <is>
          <t>PD6</t>
        </is>
      </c>
      <c r="D322" s="45" t="inlineStr">
        <is>
          <t>125</t>
        </is>
      </c>
      <c r="E322" s="45" t="n"/>
      <c r="F322" s="45" t="n"/>
      <c r="G322" s="45" t="inlineStr">
        <is>
          <t>11012-96000</t>
        </is>
      </c>
      <c r="H322" s="45" t="inlineStr">
        <is>
          <t>TP</t>
        </is>
      </c>
      <c r="I322" s="45" t="inlineStr">
        <is>
          <t>Cái</t>
        </is>
      </c>
      <c r="J322" s="54" t="n"/>
      <c r="K322" s="54" t="n"/>
      <c r="L322" s="54" t="n"/>
      <c r="M322" s="54" t="n"/>
      <c r="N322" s="45" t="inlineStr">
        <is>
          <t>Xy lanh NISSAN PD6 (11012-96000) - TP</t>
        </is>
      </c>
      <c r="O322" s="61">
        <f>IF($N322="","",$N322)</f>
        <v/>
      </c>
      <c r="P322" s="61">
        <f>IF(OR('⚙️ BỘ HƠI'!$H$40=0,'⚙️ BỘ HƠI'!$H$2="",$C322="",LEFT($C322,1)="◆"),99999,IF(OR(ISNUMBER(SEARCH('⚙️ BỘ HƠI'!$H$2,$C322)),ISNUMBER(SEARCH($C322,'⚙️ BỘ HƠI'!$H$2))),ROW()-2,99999))</f>
        <v/>
      </c>
      <c r="Q322" s="61" t="n"/>
    </row>
    <row r="323" ht="34.5" customHeight="1">
      <c r="A323" s="68" t="inlineStr">
        <is>
          <t>HH082704</t>
        </is>
      </c>
      <c r="B323" s="45" t="inlineStr">
        <is>
          <t>NISSAN</t>
        </is>
      </c>
      <c r="C323" s="45" t="inlineStr">
        <is>
          <t>PE6-T/PF6 đường kính</t>
        </is>
      </c>
      <c r="D323" s="45" t="inlineStr">
        <is>
          <t>133</t>
        </is>
      </c>
      <c r="E323" s="45" t="n"/>
      <c r="F323" s="45" t="n"/>
      <c r="G323" s="45" t="n"/>
      <c r="H323" s="45" t="inlineStr">
        <is>
          <t>IZ IKAZU</t>
        </is>
      </c>
      <c r="I323" s="45" t="inlineStr">
        <is>
          <t>Bộ 6</t>
        </is>
      </c>
      <c r="J323" s="66" t="n">
        <v>2050000</v>
      </c>
      <c r="K323" s="66" t="n">
        <v>2100000</v>
      </c>
      <c r="L323" s="66" t="n">
        <v>2240000</v>
      </c>
      <c r="M323" s="54" t="n"/>
      <c r="N323" s="45" t="inlineStr">
        <is>
          <t>Xy lanh NISSAN PE6-T/PF6 đường kính lợi 144 F/F - IZ IKAZU</t>
        </is>
      </c>
      <c r="O323" s="61">
        <f>IF($N323="","",$N323)</f>
        <v/>
      </c>
      <c r="P323" s="61">
        <f>IF(OR('⚙️ BỘ HƠI'!$H$40=0,'⚙️ BỘ HƠI'!$H$2="",$C323="",LEFT($C323,1)="◆"),99999,IF(OR(ISNUMBER(SEARCH('⚙️ BỘ HƠI'!$H$2,$C323)),ISNUMBER(SEARCH($C323,'⚙️ BỘ HƠI'!$H$2))),ROW()-2,99999))</f>
        <v/>
      </c>
      <c r="Q323" s="61" t="n"/>
    </row>
    <row r="324" ht="34.5" customHeight="1">
      <c r="A324" s="45" t="inlineStr">
        <is>
          <t>HH083028</t>
        </is>
      </c>
      <c r="B324" s="45" t="inlineStr">
        <is>
          <t>NISSAN</t>
        </is>
      </c>
      <c r="C324" s="45" t="inlineStr">
        <is>
          <t>PE6/PF6 đường kính lợi 142</t>
        </is>
      </c>
      <c r="D324" s="45" t="inlineStr">
        <is>
          <t>133</t>
        </is>
      </c>
      <c r="E324" s="45" t="n"/>
      <c r="F324" s="45" t="n"/>
      <c r="G324" s="45" t="n"/>
      <c r="H324" s="45" t="inlineStr">
        <is>
          <t>IZ IKAZU</t>
        </is>
      </c>
      <c r="I324" s="45" t="inlineStr">
        <is>
          <t>Cái</t>
        </is>
      </c>
      <c r="J324" s="66" t="n">
        <v>2050000</v>
      </c>
      <c r="K324" s="66" t="n">
        <v>2100000</v>
      </c>
      <c r="L324" s="66" t="n">
        <v>2240000</v>
      </c>
      <c r="M324" s="54" t="n"/>
      <c r="N324" s="45" t="inlineStr">
        <is>
          <t>Xy lanh NISSAN PE6 / PF6 đường kính lợi 142 - IZ IKAZU</t>
        </is>
      </c>
      <c r="O324" s="61">
        <f>IF($N324="","",$N324)</f>
        <v/>
      </c>
      <c r="P324" s="61">
        <f>IF(OR('⚙️ BỘ HƠI'!$H$40=0,'⚙️ BỘ HƠI'!$H$2="",$C324="",LEFT($C324,1)="◆"),99999,IF(OR(ISNUMBER(SEARCH('⚙️ BỘ HƠI'!$H$2,$C324)),ISNUMBER(SEARCH($C324,'⚙️ BỘ HƠI'!$H$2))),ROW()-2,99999))</f>
        <v/>
      </c>
      <c r="Q324" s="67" t="inlineStr">
        <is>
          <t>⚠️ HH072098, HH073246, HH081149, HH082381</t>
        </is>
      </c>
    </row>
    <row r="325" ht="34.5" customHeight="1">
      <c r="A325" s="45" t="inlineStr">
        <is>
          <t>HH070455</t>
        </is>
      </c>
      <c r="B325" s="45" t="inlineStr">
        <is>
          <t>NISSAN</t>
        </is>
      </c>
      <c r="C325" s="45" t="inlineStr">
        <is>
          <t>PE6/PF6 đường kính lợi 142</t>
        </is>
      </c>
      <c r="D325" s="45" t="inlineStr">
        <is>
          <t>133</t>
        </is>
      </c>
      <c r="E325" s="45" t="n"/>
      <c r="F325" s="45" t="n"/>
      <c r="G325" s="45" t="n"/>
      <c r="H325" s="45" t="inlineStr">
        <is>
          <t>IZUMI</t>
        </is>
      </c>
      <c r="I325" s="45" t="inlineStr">
        <is>
          <t>Cái</t>
        </is>
      </c>
      <c r="J325" s="66" t="n">
        <v>2050000</v>
      </c>
      <c r="K325" s="66" t="n">
        <v>2100000</v>
      </c>
      <c r="L325" s="66" t="n">
        <v>2240000</v>
      </c>
      <c r="M325" s="54" t="n"/>
      <c r="N325" s="45" t="inlineStr">
        <is>
          <t>Xy lanh NISSAN PE6 / PF6 đường kính lợi 142 - IZUMI</t>
        </is>
      </c>
      <c r="O325" s="61">
        <f>IF($N325="","",$N325)</f>
        <v/>
      </c>
      <c r="P325" s="61">
        <f>IF(OR('⚙️ BỘ HƠI'!$H$40=0,'⚙️ BỘ HƠI'!$H$2="",$C325="",LEFT($C325,1)="◆"),99999,IF(OR(ISNUMBER(SEARCH('⚙️ BỘ HƠI'!$H$2,$C325)),ISNUMBER(SEARCH($C325,'⚙️ BỘ HƠI'!$H$2))),ROW()-2,99999))</f>
        <v/>
      </c>
      <c r="Q325" s="61" t="n"/>
    </row>
    <row r="326" ht="34.5" customHeight="1">
      <c r="A326" s="45" t="inlineStr">
        <is>
          <t>HH070952</t>
        </is>
      </c>
      <c r="B326" s="45" t="inlineStr">
        <is>
          <t>NISSAN</t>
        </is>
      </c>
      <c r="C326" s="45" t="inlineStr">
        <is>
          <t>PE6/PF6 đường kính lợi 144</t>
        </is>
      </c>
      <c r="D326" s="45" t="inlineStr">
        <is>
          <t>133</t>
        </is>
      </c>
      <c r="E326" s="45" t="n"/>
      <c r="F326" s="45" t="n"/>
      <c r="G326" s="45" t="n"/>
      <c r="H326" s="45" t="inlineStr">
        <is>
          <t>IZUMI</t>
        </is>
      </c>
      <c r="I326" s="45" t="inlineStr">
        <is>
          <t>Cái</t>
        </is>
      </c>
      <c r="J326" s="66" t="n">
        <v>2050000</v>
      </c>
      <c r="K326" s="66" t="n">
        <v>2100000</v>
      </c>
      <c r="L326" s="66" t="n">
        <v>2240000</v>
      </c>
      <c r="M326" s="54" t="n"/>
      <c r="N326" s="45" t="inlineStr">
        <is>
          <t>Xy lanh NISSAN PE6/PF6 đường kính lợi 144 F/F  - IZUMI</t>
        </is>
      </c>
      <c r="O326" s="61">
        <f>IF($N326="","",$N326)</f>
        <v/>
      </c>
      <c r="P326" s="61">
        <f>IF(OR('⚙️ BỘ HƠI'!$H$40=0,'⚙️ BỘ HƠI'!$H$2="",$C326="",LEFT($C326,1)="◆"),99999,IF(OR(ISNUMBER(SEARCH('⚙️ BỘ HƠI'!$H$2,$C326)),ISNUMBER(SEARCH($C326,'⚙️ BỘ HƠI'!$H$2))),ROW()-2,99999))</f>
        <v/>
      </c>
      <c r="Q326" s="67" t="inlineStr">
        <is>
          <t>⚠️ HH072098, HH073246, HH081149</t>
        </is>
      </c>
    </row>
    <row r="327" ht="34.5" customHeight="1">
      <c r="A327" s="45" t="inlineStr">
        <is>
          <t>HH070456</t>
        </is>
      </c>
      <c r="B327" s="45" t="inlineStr">
        <is>
          <t>NISSAN</t>
        </is>
      </c>
      <c r="C327" s="45" t="inlineStr">
        <is>
          <t>PF6T</t>
        </is>
      </c>
      <c r="D327" s="45" t="inlineStr">
        <is>
          <t>133</t>
        </is>
      </c>
      <c r="E327" s="45" t="n"/>
      <c r="F327" s="45" t="n"/>
      <c r="G327" s="45" t="inlineStr">
        <is>
          <t>11012-96565</t>
        </is>
      </c>
      <c r="H327" s="45" t="inlineStr">
        <is>
          <t>IZUMI</t>
        </is>
      </c>
      <c r="I327" s="45" t="inlineStr">
        <is>
          <t>Cái</t>
        </is>
      </c>
      <c r="J327" s="66" t="n">
        <v>1900000</v>
      </c>
      <c r="K327" s="66" t="n">
        <v>2050000</v>
      </c>
      <c r="L327" s="66" t="n">
        <v>2200000</v>
      </c>
      <c r="M327" s="54" t="n"/>
      <c r="N327" s="45" t="inlineStr">
        <is>
          <t>Xy lanh NISSAN PF6T F/F (11012-96565) - IZUMI</t>
        </is>
      </c>
      <c r="O327" s="61">
        <f>IF($N327="","",$N327)</f>
        <v/>
      </c>
      <c r="P327" s="61">
        <f>IF(OR('⚙️ BỘ HƠI'!$H$40=0,'⚙️ BỘ HƠI'!$H$2="",$C327="",LEFT($C327,1)="◆"),99999,IF(OR(ISNUMBER(SEARCH('⚙️ BỘ HƠI'!$H$2,$C327)),ISNUMBER(SEARCH($C327,'⚙️ BỘ HƠI'!$H$2))),ROW()-2,99999))</f>
        <v/>
      </c>
      <c r="Q327" s="67" t="inlineStr">
        <is>
          <t>⚠️ HH072098, HH073246, HH081149</t>
        </is>
      </c>
    </row>
    <row r="328" ht="34.5" customHeight="1">
      <c r="A328" s="45" t="inlineStr">
        <is>
          <t>HH071009</t>
        </is>
      </c>
      <c r="B328" s="45" t="inlineStr">
        <is>
          <t>NISSAN</t>
        </is>
      </c>
      <c r="C328" s="45" t="inlineStr">
        <is>
          <t>RD8</t>
        </is>
      </c>
      <c r="D328" s="45" t="inlineStr">
        <is>
          <t>135</t>
        </is>
      </c>
      <c r="E328" s="45" t="n"/>
      <c r="F328" s="45" t="n"/>
      <c r="G328" s="45" t="n"/>
      <c r="H328" s="45" t="inlineStr">
        <is>
          <t>IZUMI</t>
        </is>
      </c>
      <c r="I328" s="45" t="inlineStr">
        <is>
          <t>Cái</t>
        </is>
      </c>
      <c r="J328" s="66" t="n">
        <v>2800000</v>
      </c>
      <c r="K328" s="66" t="n">
        <v>3000000</v>
      </c>
      <c r="L328" s="66" t="n">
        <v>3200000</v>
      </c>
      <c r="M328" s="54" t="n"/>
      <c r="N328" s="45" t="inlineStr">
        <is>
          <t>Xy lanh RD8 - IZUMI</t>
        </is>
      </c>
      <c r="O328" s="61">
        <f>IF($N328="","",$N328)</f>
        <v/>
      </c>
      <c r="P328" s="61">
        <f>IF(OR('⚙️ BỘ HƠI'!$H$40=0,'⚙️ BỘ HƠI'!$H$2="",$C328="",LEFT($C328,1)="◆"),99999,IF(OR(ISNUMBER(SEARCH('⚙️ BỘ HƠI'!$H$2,$C328)),ISNUMBER(SEARCH($C328,'⚙️ BỘ HƠI'!$H$2))),ROW()-2,99999))</f>
        <v/>
      </c>
      <c r="Q328" s="61" t="n"/>
    </row>
    <row r="329" ht="34.5" customHeight="1">
      <c r="A329" s="45" t="inlineStr">
        <is>
          <t>HH00985</t>
        </is>
      </c>
      <c r="B329" s="45" t="inlineStr">
        <is>
          <t>NISSAN</t>
        </is>
      </c>
      <c r="C329" s="45" t="inlineStr">
        <is>
          <t>RF8</t>
        </is>
      </c>
      <c r="D329" s="45" t="inlineStr">
        <is>
          <t>138</t>
        </is>
      </c>
      <c r="E329" s="45" t="n"/>
      <c r="F329" s="45" t="n"/>
      <c r="G329" s="45" t="n"/>
      <c r="H329" s="45" t="inlineStr">
        <is>
          <t>IZUMI</t>
        </is>
      </c>
      <c r="I329" s="45" t="inlineStr">
        <is>
          <t>Cái</t>
        </is>
      </c>
      <c r="J329" s="66" t="n">
        <v>3400000</v>
      </c>
      <c r="K329" s="66" t="n">
        <v>3600000</v>
      </c>
      <c r="L329" s="66" t="n">
        <v>3800000</v>
      </c>
      <c r="M329" s="54" t="n"/>
      <c r="N329" s="45" t="inlineStr">
        <is>
          <t>Xy lanh RF8 - IZUMI</t>
        </is>
      </c>
      <c r="O329" s="61">
        <f>IF($N329="","",$N329)</f>
        <v/>
      </c>
      <c r="P329" s="61">
        <f>IF(OR('⚙️ BỘ HƠI'!$H$40=0,'⚙️ BỘ HƠI'!$H$2="",$C329="",LEFT($C329,1)="◆"),99999,IF(OR(ISNUMBER(SEARCH('⚙️ BỘ HƠI'!$H$2,$C329)),ISNUMBER(SEARCH($C329,'⚙️ BỘ HƠI'!$H$2))),ROW()-2,99999))</f>
        <v/>
      </c>
      <c r="Q329" s="61" t="n"/>
    </row>
    <row r="330" ht="34.5" customHeight="1">
      <c r="A330" s="45" t="inlineStr">
        <is>
          <t>HH071374</t>
        </is>
      </c>
      <c r="B330" s="45" t="inlineStr">
        <is>
          <t>NISSAN</t>
        </is>
      </c>
      <c r="C330" s="45" t="inlineStr">
        <is>
          <t>NE6 T</t>
        </is>
      </c>
      <c r="D330" s="45" t="n"/>
      <c r="E330" s="45" t="n"/>
      <c r="F330" s="45" t="n"/>
      <c r="G330" s="45" t="inlineStr">
        <is>
          <t>đường kính lợi 121</t>
        </is>
      </c>
      <c r="H330" s="45" t="inlineStr">
        <is>
          <t>IZUMI</t>
        </is>
      </c>
      <c r="I330" s="45" t="inlineStr">
        <is>
          <t>Cái</t>
        </is>
      </c>
      <c r="J330" s="66" t="n">
        <v>1400000</v>
      </c>
      <c r="K330" s="66" t="n">
        <v>1500000</v>
      </c>
      <c r="L330" s="66" t="n">
        <v>1600000</v>
      </c>
      <c r="M330" s="54" t="n"/>
      <c r="N330" s="45" t="inlineStr">
        <is>
          <t>Xy lanh NISSAN NE6 T (đường kính lợi 121) - IZUMI</t>
        </is>
      </c>
      <c r="O330" s="61">
        <f>IF($N330="","",$N330)</f>
        <v/>
      </c>
      <c r="P330" s="61">
        <f>IF(OR('⚙️ BỘ HƠI'!$H$40=0,'⚙️ BỘ HƠI'!$H$2="",$C330="",LEFT($C330,1)="◆"),99999,IF(OR(ISNUMBER(SEARCH('⚙️ BỘ HƠI'!$H$2,$C330)),ISNUMBER(SEARCH($C330,'⚙️ BỘ HƠI'!$H$2))),ROW()-2,99999))</f>
        <v/>
      </c>
      <c r="Q330" s="61" t="n"/>
    </row>
    <row r="331" ht="34.5" customHeight="1">
      <c r="A331" s="45" t="inlineStr">
        <is>
          <t>HH080192</t>
        </is>
      </c>
      <c r="B331" s="45" t="inlineStr">
        <is>
          <t>NISSAN</t>
        </is>
      </c>
      <c r="C331" s="45" t="inlineStr">
        <is>
          <t>NF6</t>
        </is>
      </c>
      <c r="D331" s="45" t="n"/>
      <c r="E331" s="45" t="n"/>
      <c r="F331" s="45" t="n"/>
      <c r="G331" s="45" t="inlineStr">
        <is>
          <t>11012-95515</t>
        </is>
      </c>
      <c r="H331" s="45" t="inlineStr">
        <is>
          <t>IZ IKAZU</t>
        </is>
      </c>
      <c r="I331" s="45" t="inlineStr">
        <is>
          <t>Cái</t>
        </is>
      </c>
      <c r="J331" s="66" t="n">
        <v>1500000</v>
      </c>
      <c r="K331" s="66" t="n">
        <v>1600000</v>
      </c>
      <c r="L331" s="66" t="n">
        <v>1700000</v>
      </c>
      <c r="M331" s="54" t="n"/>
      <c r="N331" s="45" t="inlineStr">
        <is>
          <t>Xy lanh NISSAN NF6 F/F (11012-95515) - IZ IKAZU</t>
        </is>
      </c>
      <c r="O331" s="61">
        <f>IF($N331="","",$N331)</f>
        <v/>
      </c>
      <c r="P331" s="61">
        <f>IF(OR('⚙️ BỘ HƠI'!$H$40=0,'⚙️ BỘ HƠI'!$H$2="",$C331="",LEFT($C331,1)="◆"),99999,IF(OR(ISNUMBER(SEARCH('⚙️ BỘ HƠI'!$H$2,$C331)),ISNUMBER(SEARCH($C331,'⚙️ BỘ HƠI'!$H$2))),ROW()-2,99999))</f>
        <v/>
      </c>
      <c r="Q331" s="61" t="n"/>
    </row>
    <row r="332" ht="34.5" customHeight="1">
      <c r="A332" s="45" t="inlineStr">
        <is>
          <t>HH070457</t>
        </is>
      </c>
      <c r="B332" s="45" t="inlineStr">
        <is>
          <t>NISSAN</t>
        </is>
      </c>
      <c r="C332" s="45" t="inlineStr">
        <is>
          <t>NF6</t>
        </is>
      </c>
      <c r="D332" s="45" t="n"/>
      <c r="E332" s="45" t="n"/>
      <c r="F332" s="45" t="n"/>
      <c r="G332" s="45" t="inlineStr">
        <is>
          <t>11012-95515</t>
        </is>
      </c>
      <c r="H332" s="45" t="inlineStr">
        <is>
          <t>IZUMI</t>
        </is>
      </c>
      <c r="I332" s="45" t="inlineStr">
        <is>
          <t>Cái</t>
        </is>
      </c>
      <c r="J332" s="66" t="n">
        <v>1500000</v>
      </c>
      <c r="K332" s="66" t="n">
        <v>1600000</v>
      </c>
      <c r="L332" s="66" t="n">
        <v>1700000</v>
      </c>
      <c r="M332" s="54" t="n"/>
      <c r="N332" s="45" t="inlineStr">
        <is>
          <t>Xy lanh NISSAN NF6 F/F (11012-95515) - IZUMI</t>
        </is>
      </c>
      <c r="O332" s="61">
        <f>IF($N332="","",$N332)</f>
        <v/>
      </c>
      <c r="P332" s="61">
        <f>IF(OR('⚙️ BỘ HƠI'!$H$40=0,'⚙️ BỘ HƠI'!$H$2="",$C332="",LEFT($C332,1)="◆"),99999,IF(OR(ISNUMBER(SEARCH('⚙️ BỘ HƠI'!$H$2,$C332)),ISNUMBER(SEARCH($C332,'⚙️ BỘ HƠI'!$H$2))),ROW()-2,99999))</f>
        <v/>
      </c>
      <c r="Q332" s="61" t="n"/>
    </row>
    <row r="333" ht="34.5" customHeight="1">
      <c r="A333" s="45" t="inlineStr">
        <is>
          <t>HH078471</t>
        </is>
      </c>
      <c r="B333" s="45" t="inlineStr">
        <is>
          <t>NISSAN</t>
        </is>
      </c>
      <c r="C333" s="45" t="inlineStr">
        <is>
          <t>RG8</t>
        </is>
      </c>
      <c r="D333" s="45" t="n"/>
      <c r="E333" s="45" t="n"/>
      <c r="F333" s="45" t="n"/>
      <c r="G333" s="45" t="inlineStr">
        <is>
          <t>11012-97177</t>
        </is>
      </c>
      <c r="H333" s="45" t="inlineStr">
        <is>
          <t>IZUMI</t>
        </is>
      </c>
      <c r="I333" s="45" t="inlineStr">
        <is>
          <t>Cái</t>
        </is>
      </c>
      <c r="J333" s="66" t="n">
        <v>3400000</v>
      </c>
      <c r="K333" s="66" t="n">
        <v>3600000</v>
      </c>
      <c r="L333" s="66" t="n">
        <v>3800000</v>
      </c>
      <c r="M333" s="54" t="n"/>
      <c r="N333" s="45" t="inlineStr">
        <is>
          <t>Xy lanh RG8 / 11012-97177 -  IZUMI</t>
        </is>
      </c>
      <c r="O333" s="61">
        <f>IF($N333="","",$N333)</f>
        <v/>
      </c>
      <c r="P333" s="61">
        <f>IF(OR('⚙️ BỘ HƠI'!$H$40=0,'⚙️ BỘ HƠI'!$H$2="",$C333="",LEFT($C333,1)="◆"),99999,IF(OR(ISNUMBER(SEARCH('⚙️ BỘ HƠI'!$H$2,$C333)),ISNUMBER(SEARCH($C333,'⚙️ BỘ HƠI'!$H$2))),ROW()-2,99999))</f>
        <v/>
      </c>
      <c r="Q333" s="61" t="n"/>
    </row>
    <row r="334" ht="34.5" customHeight="1">
      <c r="A334" s="45" t="n"/>
      <c r="B334" s="63" t="inlineStr">
        <is>
          <t>◆  DOOSAN/DAEWOO   (24 sản phẩm)</t>
        </is>
      </c>
      <c r="C334" s="45" t="n"/>
      <c r="D334" s="45" t="n"/>
      <c r="E334" s="45" t="n"/>
      <c r="F334" s="45" t="n"/>
      <c r="G334" s="45" t="n"/>
      <c r="H334" s="45" t="n"/>
      <c r="I334" s="45" t="n"/>
      <c r="J334" s="54" t="n"/>
      <c r="K334" s="54" t="n"/>
      <c r="L334" s="54" t="n"/>
      <c r="M334" s="54" t="n"/>
      <c r="N334" s="45" t="n"/>
      <c r="O334" s="61">
        <f>IF($N334="","",$N334)</f>
        <v/>
      </c>
      <c r="P334" s="61">
        <f>IF(OR('⚙️ BỘ HƠI'!$H$40=0,'⚙️ BỘ HƠI'!$H$2="",$C334="",LEFT($C334,1)="◆"),99999,IF(OR(ISNUMBER(SEARCH('⚙️ BỘ HƠI'!$H$2,$C334)),ISNUMBER(SEARCH($C334,'⚙️ BỘ HƠI'!$H$2))),ROW()-2,99999))</f>
        <v/>
      </c>
      <c r="Q334" s="61" t="n"/>
    </row>
    <row r="335" ht="34.5" customHeight="1">
      <c r="A335" s="68" t="inlineStr">
        <is>
          <t>HH076937</t>
        </is>
      </c>
      <c r="B335" s="45" t="inlineStr">
        <is>
          <t>DOOSAN/DAEWOO</t>
        </is>
      </c>
      <c r="C335" s="45" t="inlineStr">
        <is>
          <t>D2366/DE12</t>
        </is>
      </c>
      <c r="D335" s="45" t="inlineStr">
        <is>
          <t>123</t>
        </is>
      </c>
      <c r="E335" s="45" t="n"/>
      <c r="F335" s="45" t="n"/>
      <c r="G335" s="45" t="inlineStr">
        <is>
          <t>65.01201-0051S/0072</t>
        </is>
      </c>
      <c r="H335" s="45" t="inlineStr">
        <is>
          <t>DOOSAN</t>
        </is>
      </c>
      <c r="I335" s="45" t="inlineStr">
        <is>
          <t>Cái</t>
        </is>
      </c>
      <c r="J335" s="66" t="n">
        <v>3600000</v>
      </c>
      <c r="K335" s="66" t="n">
        <v>3800000</v>
      </c>
      <c r="L335" s="66" t="n">
        <v>4000000</v>
      </c>
      <c r="M335" s="54" t="n"/>
      <c r="N335" s="45" t="inlineStr">
        <is>
          <t>Xy lanh D2366/DE12 (65.01201-0051S/0072) - DOOSAN</t>
        </is>
      </c>
      <c r="O335" s="61">
        <f>IF($N335="","",$N335)</f>
        <v/>
      </c>
      <c r="P335" s="61">
        <f>IF(OR('⚙️ BỘ HƠI'!$H$40=0,'⚙️ BỘ HƠI'!$H$2="",$C335="",LEFT($C335,1)="◆"),99999,IF(OR(ISNUMBER(SEARCH('⚙️ BỘ HƠI'!$H$2,$C335)),ISNUMBER(SEARCH($C335,'⚙️ BỘ HƠI'!$H$2))),ROW()-2,99999))</f>
        <v/>
      </c>
      <c r="Q335" s="61" t="n"/>
    </row>
    <row r="336" ht="34.5" customHeight="1">
      <c r="A336" s="45" t="inlineStr">
        <is>
          <t>HH075579</t>
        </is>
      </c>
      <c r="B336" s="45" t="inlineStr">
        <is>
          <t>DOOSAN/DAEWOO</t>
        </is>
      </c>
      <c r="C336" s="45" t="inlineStr">
        <is>
          <t>DL06/65.0076S</t>
        </is>
      </c>
      <c r="D336" s="45" t="inlineStr">
        <is>
          <t>100</t>
        </is>
      </c>
      <c r="E336" s="45" t="n"/>
      <c r="F336" s="45" t="n"/>
      <c r="G336" s="45" t="inlineStr">
        <is>
          <t>01201-</t>
        </is>
      </c>
      <c r="H336" s="45" t="inlineStr">
        <is>
          <t>Doosan</t>
        </is>
      </c>
      <c r="I336" s="45" t="inlineStr">
        <is>
          <t>Cái</t>
        </is>
      </c>
      <c r="J336" s="54" t="n"/>
      <c r="K336" s="66" t="n">
        <v>3400000</v>
      </c>
      <c r="L336" s="66" t="n">
        <v>3600000</v>
      </c>
      <c r="M336" s="54" t="n"/>
      <c r="N336" s="45" t="inlineStr">
        <is>
          <t>Xy lanh DL06 / 65.01201-0076S - Doosan</t>
        </is>
      </c>
      <c r="O336" s="61">
        <f>IF($N336="","",$N336)</f>
        <v/>
      </c>
      <c r="P336" s="61">
        <f>IF(OR('⚙️ BỘ HƠI'!$H$40=0,'⚙️ BỘ HƠI'!$H$2="",$C336="",LEFT($C336,1)="◆"),99999,IF(OR(ISNUMBER(SEARCH('⚙️ BỘ HƠI'!$H$2,$C336)),ISNUMBER(SEARCH($C336,'⚙️ BỘ HƠI'!$H$2))),ROW()-2,99999))</f>
        <v/>
      </c>
      <c r="Q336" s="61" t="n"/>
    </row>
    <row r="337" ht="34.5" customHeight="1">
      <c r="A337" s="45" t="inlineStr">
        <is>
          <t>HH073233</t>
        </is>
      </c>
      <c r="B337" s="45" t="inlineStr">
        <is>
          <t>DOOSAN/DAEWOO</t>
        </is>
      </c>
      <c r="C337" s="45" t="inlineStr">
        <is>
          <t>DB58</t>
        </is>
      </c>
      <c r="D337" s="45" t="inlineStr">
        <is>
          <t>102</t>
        </is>
      </c>
      <c r="E337" s="45" t="n"/>
      <c r="F337" s="45" t="n"/>
      <c r="G337" s="45" t="n"/>
      <c r="H337" s="45" t="inlineStr">
        <is>
          <t>NSP</t>
        </is>
      </c>
      <c r="I337" s="45" t="inlineStr">
        <is>
          <t>Cái</t>
        </is>
      </c>
      <c r="J337" s="54" t="n"/>
      <c r="K337" s="54" t="n"/>
      <c r="L337" s="66" t="n">
        <v>250000</v>
      </c>
      <c r="M337" s="54" t="n"/>
      <c r="N337" s="45" t="inlineStr">
        <is>
          <t>Xy lanh DB58 bán hoàn thiện S/F - NSP</t>
        </is>
      </c>
      <c r="O337" s="61">
        <f>IF($N337="","",$N337)</f>
        <v/>
      </c>
      <c r="P337" s="61">
        <f>IF(OR('⚙️ BỘ HƠI'!$H$40=0,'⚙️ BỘ HƠI'!$H$2="",$C337="",LEFT($C337,1)="◆"),99999,IF(OR(ISNUMBER(SEARCH('⚙️ BỘ HƠI'!$H$2,$C337)),ISNUMBER(SEARCH($C337,'⚙️ BỘ HƠI'!$H$2))),ROW()-2,99999))</f>
        <v/>
      </c>
      <c r="Q337" s="61" t="n"/>
    </row>
    <row r="338" ht="34.5" customHeight="1">
      <c r="A338" s="45" t="inlineStr">
        <is>
          <t>HH081153</t>
        </is>
      </c>
      <c r="B338" s="45" t="inlineStr">
        <is>
          <t>DOOSAN/DAEWOO</t>
        </is>
      </c>
      <c r="C338" s="45" t="inlineStr">
        <is>
          <t>DB58/65.</t>
        </is>
      </c>
      <c r="D338" s="45" t="inlineStr">
        <is>
          <t>102</t>
        </is>
      </c>
      <c r="E338" s="45" t="n"/>
      <c r="F338" s="45" t="n"/>
      <c r="G338" s="45" t="inlineStr">
        <is>
          <t>01201-0067</t>
        </is>
      </c>
      <c r="H338" s="45" t="inlineStr">
        <is>
          <t>IZ IKAZU</t>
        </is>
      </c>
      <c r="I338" s="45" t="inlineStr">
        <is>
          <t>Cái</t>
        </is>
      </c>
      <c r="J338" s="66" t="n">
        <v>1120000</v>
      </c>
      <c r="K338" s="66" t="n">
        <v>1200000</v>
      </c>
      <c r="L338" s="66" t="n">
        <v>1300000</v>
      </c>
      <c r="M338" s="54" t="n"/>
      <c r="N338" s="45" t="inlineStr">
        <is>
          <t>Xy lanh Daewoo DB58 / 65.01201-0067 F/F - IZ IKAZU</t>
        </is>
      </c>
      <c r="O338" s="61">
        <f>IF($N338="","",$N338)</f>
        <v/>
      </c>
      <c r="P338" s="61">
        <f>IF(OR('⚙️ BỘ HƠI'!$H$40=0,'⚙️ BỘ HƠI'!$H$2="",$C338="",LEFT($C338,1)="◆"),99999,IF(OR(ISNUMBER(SEARCH('⚙️ BỘ HƠI'!$H$2,$C338)),ISNUMBER(SEARCH($C338,'⚙️ BỘ HƠI'!$H$2))),ROW()-2,99999))</f>
        <v/>
      </c>
      <c r="Q338" s="61" t="n"/>
    </row>
    <row r="339" ht="34.5" customHeight="1">
      <c r="A339" s="45" t="inlineStr">
        <is>
          <t>HH078222</t>
        </is>
      </c>
      <c r="B339" s="45" t="inlineStr">
        <is>
          <t>DOOSAN/DAEWOO</t>
        </is>
      </c>
      <c r="C339" s="45" t="inlineStr">
        <is>
          <t>DB58/65.</t>
        </is>
      </c>
      <c r="D339" s="45" t="inlineStr">
        <is>
          <t>102</t>
        </is>
      </c>
      <c r="E339" s="45" t="n"/>
      <c r="F339" s="45" t="n"/>
      <c r="G339" s="45" t="inlineStr">
        <is>
          <t>01201-0068</t>
        </is>
      </c>
      <c r="H339" s="45" t="inlineStr">
        <is>
          <t>DOOSAN</t>
        </is>
      </c>
      <c r="I339" s="45" t="inlineStr">
        <is>
          <t>Cái</t>
        </is>
      </c>
      <c r="J339" s="66" t="n">
        <v>2400000</v>
      </c>
      <c r="K339" s="66" t="n">
        <v>2600000</v>
      </c>
      <c r="L339" s="66" t="n">
        <v>2800000</v>
      </c>
      <c r="M339" s="54" t="n"/>
      <c r="N339" s="45" t="inlineStr">
        <is>
          <t>Xy lanh DB58 / 65.01201-0068 - DOOSAN</t>
        </is>
      </c>
      <c r="O339" s="61">
        <f>IF($N339="","",$N339)</f>
        <v/>
      </c>
      <c r="P339" s="61">
        <f>IF(OR('⚙️ BỘ HƠI'!$H$40=0,'⚙️ BỘ HƠI'!$H$2="",$C339="",LEFT($C339,1)="◆"),99999,IF(OR(ISNUMBER(SEARCH('⚙️ BỘ HƠI'!$H$2,$C339)),ISNUMBER(SEARCH($C339,'⚙️ BỘ HƠI'!$H$2))),ROW()-2,99999))</f>
        <v/>
      </c>
      <c r="Q339" s="61" t="n"/>
    </row>
    <row r="340" ht="34.5" customHeight="1">
      <c r="A340" s="45" t="inlineStr">
        <is>
          <t>HH075580</t>
        </is>
      </c>
      <c r="B340" s="45" t="inlineStr">
        <is>
          <t>DOOSAN/DAEWOO</t>
        </is>
      </c>
      <c r="C340" s="45" t="inlineStr">
        <is>
          <t>DL08/65.0074S</t>
        </is>
      </c>
      <c r="D340" s="45" t="inlineStr">
        <is>
          <t>108</t>
        </is>
      </c>
      <c r="E340" s="45" t="n"/>
      <c r="F340" s="45" t="n"/>
      <c r="G340" s="45" t="inlineStr">
        <is>
          <t>01201-; 110934-00002</t>
        </is>
      </c>
      <c r="H340" s="45" t="inlineStr">
        <is>
          <t>Doosan</t>
        </is>
      </c>
      <c r="I340" s="45" t="inlineStr">
        <is>
          <t>Cái</t>
        </is>
      </c>
      <c r="J340" s="66" t="n">
        <v>3450000</v>
      </c>
      <c r="K340" s="66" t="n">
        <v>3660000</v>
      </c>
      <c r="L340" s="66" t="n">
        <v>3900000</v>
      </c>
      <c r="M340" s="54" t="n"/>
      <c r="N340" s="45" t="inlineStr">
        <is>
          <t>Xy lanh DL08 / 65.01201-0074S/110934-00002 - Doosan</t>
        </is>
      </c>
      <c r="O340" s="61">
        <f>IF($N340="","",$N340)</f>
        <v/>
      </c>
      <c r="P340" s="61">
        <f>IF(OR('⚙️ BỘ HƠI'!$H$40=0,'⚙️ BỘ HƠI'!$H$2="",$C340="",LEFT($C340,1)="◆"),99999,IF(OR(ISNUMBER(SEARCH('⚙️ BỘ HƠI'!$H$2,$C340)),ISNUMBER(SEARCH($C340,'⚙️ BỘ HƠI'!$H$2))),ROW()-2,99999))</f>
        <v/>
      </c>
      <c r="Q340" s="61" t="n"/>
    </row>
    <row r="341" ht="34.5" customHeight="1">
      <c r="A341" s="45" t="inlineStr">
        <is>
          <t>HH084365</t>
        </is>
      </c>
      <c r="B341" s="45" t="inlineStr">
        <is>
          <t>DOOSAN/DAEWOO</t>
        </is>
      </c>
      <c r="C341" s="45" t="inlineStr">
        <is>
          <t>Doo DL08/65.</t>
        </is>
      </c>
      <c r="D341" s="45" t="inlineStr">
        <is>
          <t>108</t>
        </is>
      </c>
      <c r="E341" s="45" t="n"/>
      <c r="F341" s="45" t="n"/>
      <c r="G341" s="45" t="inlineStr">
        <is>
          <t>01201-0074</t>
        </is>
      </c>
      <c r="H341" s="45" t="inlineStr">
        <is>
          <t>HENWEIT 'L-DW008-00</t>
        </is>
      </c>
      <c r="I341" s="45" t="inlineStr">
        <is>
          <t>Cái</t>
        </is>
      </c>
      <c r="J341" s="66" t="n">
        <v>1800000</v>
      </c>
      <c r="K341" s="66" t="n">
        <v>1900000</v>
      </c>
      <c r="L341" s="66" t="n">
        <v>2000000</v>
      </c>
      <c r="M341" s="54" t="n"/>
      <c r="N341" s="45" t="inlineStr">
        <is>
          <t>Xy lanh Doo DL08 / 65.01201-0074 - HENWEIT 'L-DW008-00</t>
        </is>
      </c>
      <c r="O341" s="61">
        <f>IF($N341="","",$N341)</f>
        <v/>
      </c>
      <c r="P341" s="61">
        <f>IF(OR('⚙️ BỘ HƠI'!$H$40=0,'⚙️ BỘ HƠI'!$H$2="",$C341="",LEFT($C341,1)="◆"),99999,IF(OR(ISNUMBER(SEARCH('⚙️ BỘ HƠI'!$H$2,$C341)),ISNUMBER(SEARCH($C341,'⚙️ BỘ HƠI'!$H$2))),ROW()-2,99999))</f>
        <v/>
      </c>
      <c r="Q341" s="61" t="n"/>
    </row>
    <row r="342" ht="34.5" customHeight="1">
      <c r="A342" s="45" t="inlineStr">
        <is>
          <t>HH070441</t>
        </is>
      </c>
      <c r="B342" s="45" t="inlineStr">
        <is>
          <t>DOOSAN/DAEWOO</t>
        </is>
      </c>
      <c r="C342" s="45" t="inlineStr">
        <is>
          <t>D1146</t>
        </is>
      </c>
      <c r="D342" s="45" t="inlineStr">
        <is>
          <t>111</t>
        </is>
      </c>
      <c r="E342" s="45" t="n"/>
      <c r="F342" s="45" t="n"/>
      <c r="G342" s="45" t="inlineStr">
        <is>
          <t>111*115*234*120*5*113.5+1</t>
        </is>
      </c>
      <c r="H342" s="45" t="inlineStr">
        <is>
          <t>IZUMI</t>
        </is>
      </c>
      <c r="I342" s="45" t="inlineStr">
        <is>
          <t>Cái</t>
        </is>
      </c>
      <c r="J342" s="54" t="n"/>
      <c r="K342" s="54" t="n"/>
      <c r="L342" s="54" t="n"/>
      <c r="M342" s="54" t="n"/>
      <c r="N342" s="45" t="inlineStr">
        <is>
          <t>Xy lanh D1146 (111*115*234*120*5*113.5+1) - IZUMI</t>
        </is>
      </c>
      <c r="O342" s="61">
        <f>IF($N342="","",$N342)</f>
        <v/>
      </c>
      <c r="P342" s="61">
        <f>IF(OR('⚙️ BỘ HƠI'!$H$40=0,'⚙️ BỘ HƠI'!$H$2="",$C342="",LEFT($C342,1)="◆"),99999,IF(OR(ISNUMBER(SEARCH('⚙️ BỘ HƠI'!$H$2,$C342)),ISNUMBER(SEARCH($C342,'⚙️ BỘ HƠI'!$H$2))),ROW()-2,99999))</f>
        <v/>
      </c>
      <c r="Q342" s="61" t="n"/>
    </row>
    <row r="343" ht="34.5" customHeight="1">
      <c r="A343" s="45" t="inlineStr">
        <is>
          <t>HH073234</t>
        </is>
      </c>
      <c r="B343" s="45" t="inlineStr">
        <is>
          <t>DOOSAN/DAEWOO</t>
        </is>
      </c>
      <c r="C343" s="45" t="inlineStr">
        <is>
          <t>D1146</t>
        </is>
      </c>
      <c r="D343" s="45" t="inlineStr">
        <is>
          <t>111</t>
        </is>
      </c>
      <c r="E343" s="45" t="n"/>
      <c r="F343" s="45" t="n"/>
      <c r="G343" s="45" t="n"/>
      <c r="H343" s="45" t="inlineStr">
        <is>
          <t>NSP</t>
        </is>
      </c>
      <c r="I343" s="45" t="inlineStr">
        <is>
          <t>Cái</t>
        </is>
      </c>
      <c r="J343" s="54" t="n"/>
      <c r="K343" s="54" t="n"/>
      <c r="L343" s="66" t="n">
        <v>250000</v>
      </c>
      <c r="M343" s="54" t="n"/>
      <c r="N343" s="45" t="inlineStr">
        <is>
          <t>Xy lanh D1146 bán hoàn thiện S/F - NSP</t>
        </is>
      </c>
      <c r="O343" s="61">
        <f>IF($N343="","",$N343)</f>
        <v/>
      </c>
      <c r="P343" s="61">
        <f>IF(OR('⚙️ BỘ HƠI'!$H$40=0,'⚙️ BỘ HƠI'!$H$2="",$C343="",LEFT($C343,1)="◆"),99999,IF(OR(ISNUMBER(SEARCH('⚙️ BỘ HƠI'!$H$2,$C343)),ISNUMBER(SEARCH($C343,'⚙️ BỘ HƠI'!$H$2))),ROW()-2,99999))</f>
        <v/>
      </c>
      <c r="Q343" s="61" t="n"/>
    </row>
    <row r="344" ht="34.5" customHeight="1">
      <c r="A344" s="45" t="inlineStr">
        <is>
          <t>HH079775</t>
        </is>
      </c>
      <c r="B344" s="45" t="inlineStr">
        <is>
          <t>DOOSAN/DAEWOO</t>
        </is>
      </c>
      <c r="C344" s="45" t="inlineStr">
        <is>
          <t>D1146/DE08</t>
        </is>
      </c>
      <c r="D344" s="45" t="inlineStr">
        <is>
          <t>111</t>
        </is>
      </c>
      <c r="E344" s="45" t="n"/>
      <c r="F344" s="45" t="n"/>
      <c r="G344" s="45" t="inlineStr">
        <is>
          <t>63.01201.0050</t>
        </is>
      </c>
      <c r="H344" s="45" t="inlineStr">
        <is>
          <t>IZ IKAZU</t>
        </is>
      </c>
      <c r="I344" s="45" t="inlineStr">
        <is>
          <t>Cái</t>
        </is>
      </c>
      <c r="J344" s="66" t="n">
        <v>1450000</v>
      </c>
      <c r="K344" s="66" t="n">
        <v>1550000</v>
      </c>
      <c r="L344" s="66" t="n">
        <v>1650000</v>
      </c>
      <c r="M344" s="54" t="n"/>
      <c r="N344" s="45" t="inlineStr">
        <is>
          <t>Xy lanh D1146 / DE08 (63.01201.0050) - IZ IKAZU</t>
        </is>
      </c>
      <c r="O344" s="61">
        <f>IF($N344="","",$N344)</f>
        <v/>
      </c>
      <c r="P344" s="61">
        <f>IF(OR('⚙️ BỘ HƠI'!$H$40=0,'⚙️ BỘ HƠI'!$H$2="",$C344="",LEFT($C344,1)="◆"),99999,IF(OR(ISNUMBER(SEARCH('⚙️ BỘ HƠI'!$H$2,$C344)),ISNUMBER(SEARCH($C344,'⚙️ BỘ HƠI'!$H$2))),ROW()-2,99999))</f>
        <v/>
      </c>
      <c r="Q344" s="61" t="n"/>
    </row>
    <row r="345" ht="34.5" customHeight="1">
      <c r="A345" s="45" t="inlineStr">
        <is>
          <t>HH073237</t>
        </is>
      </c>
      <c r="B345" s="45" t="inlineStr">
        <is>
          <t>DOOSAN/DAEWOO</t>
        </is>
      </c>
      <c r="C345" s="45" t="inlineStr">
        <is>
          <t>D1146/DE08</t>
        </is>
      </c>
      <c r="D345" s="45" t="inlineStr">
        <is>
          <t>111</t>
        </is>
      </c>
      <c r="E345" s="45" t="n"/>
      <c r="F345" s="45" t="n"/>
      <c r="G345" s="45" t="n"/>
      <c r="H345" s="45" t="inlineStr">
        <is>
          <t>NSP</t>
        </is>
      </c>
      <c r="I345" s="45" t="inlineStr">
        <is>
          <t>Cái</t>
        </is>
      </c>
      <c r="J345" s="54" t="n"/>
      <c r="K345" s="54" t="n"/>
      <c r="L345" s="54" t="n"/>
      <c r="M345" s="54" t="n"/>
      <c r="N345" s="45" t="inlineStr">
        <is>
          <t>Xy lanh D1146/DE08 - NSP</t>
        </is>
      </c>
      <c r="O345" s="61">
        <f>IF($N345="","",$N345)</f>
        <v/>
      </c>
      <c r="P345" s="61">
        <f>IF(OR('⚙️ BỘ HƠI'!$H$40=0,'⚙️ BỘ HƠI'!$H$2="",$C345="",LEFT($C345,1)="◆"),99999,IF(OR(ISNUMBER(SEARCH('⚙️ BỘ HƠI'!$H$2,$C345)),ISNUMBER(SEARCH($C345,'⚙️ BỘ HƠI'!$H$2))),ROW()-2,99999))</f>
        <v/>
      </c>
      <c r="Q345" s="61" t="n"/>
    </row>
    <row r="346" ht="34.5" customHeight="1">
      <c r="A346" s="45" t="inlineStr">
        <is>
          <t>HH076938</t>
        </is>
      </c>
      <c r="B346" s="45" t="inlineStr">
        <is>
          <t>DOOSAN/DAEWOO</t>
        </is>
      </c>
      <c r="C346" s="45" t="inlineStr">
        <is>
          <t>D1146/DE08</t>
        </is>
      </c>
      <c r="D346" s="45" t="inlineStr">
        <is>
          <t>111</t>
        </is>
      </c>
      <c r="E346" s="45" t="n"/>
      <c r="F346" s="45" t="n"/>
      <c r="G346" s="45" t="inlineStr">
        <is>
          <t>65.01201-0050S</t>
        </is>
      </c>
      <c r="H346" s="45" t="inlineStr">
        <is>
          <t>DOOSAN</t>
        </is>
      </c>
      <c r="I346" s="45" t="inlineStr">
        <is>
          <t>Cái</t>
        </is>
      </c>
      <c r="J346" s="54" t="n"/>
      <c r="K346" s="66" t="n">
        <v>2850000</v>
      </c>
      <c r="L346" s="66" t="n">
        <v>3000000</v>
      </c>
      <c r="M346" s="54" t="n"/>
      <c r="N346" s="45" t="inlineStr">
        <is>
          <t>Xy lanh D1146/DE08 (65.01201-0050S) -  DOOSAN</t>
        </is>
      </c>
      <c r="O346" s="61">
        <f>IF($N346="","",$N346)</f>
        <v/>
      </c>
      <c r="P346" s="61">
        <f>IF(OR('⚙️ BỘ HƠI'!$H$40=0,'⚙️ BỘ HƠI'!$H$2="",$C346="",LEFT($C346,1)="◆"),99999,IF(OR(ISNUMBER(SEARCH('⚙️ BỘ HƠI'!$H$2,$C346)),ISNUMBER(SEARCH($C346,'⚙️ BỘ HƠI'!$H$2))),ROW()-2,99999))</f>
        <v/>
      </c>
      <c r="Q346" s="61" t="n"/>
    </row>
    <row r="347" ht="34.5" customHeight="1">
      <c r="A347" s="45" t="inlineStr">
        <is>
          <t>HH083006</t>
        </is>
      </c>
      <c r="B347" s="45" t="inlineStr">
        <is>
          <t>DOOSAN/DAEWOO</t>
        </is>
      </c>
      <c r="C347" s="45" t="inlineStr">
        <is>
          <t>D2366</t>
        </is>
      </c>
      <c r="D347" s="45" t="inlineStr">
        <is>
          <t>123</t>
        </is>
      </c>
      <c r="E347" s="45" t="n"/>
      <c r="F347" s="45" t="n"/>
      <c r="G347" s="45" t="inlineStr">
        <is>
          <t>122*127*133*8*270</t>
        </is>
      </c>
      <c r="H347" s="45" t="inlineStr">
        <is>
          <t>IZUMI IKAZU</t>
        </is>
      </c>
      <c r="I347" s="45" t="inlineStr">
        <is>
          <t>Cái</t>
        </is>
      </c>
      <c r="J347" s="66" t="n">
        <v>240000</v>
      </c>
      <c r="K347" s="66" t="n">
        <v>275000</v>
      </c>
      <c r="L347" s="66" t="n">
        <v>290000</v>
      </c>
      <c r="M347" s="54" t="n"/>
      <c r="N347" s="45" t="inlineStr">
        <is>
          <t>Xy lanh D2366 / (122*127*133*8*270) bán hoàn thiện S/F -  IZUMI IKAZU</t>
        </is>
      </c>
      <c r="O347" s="61">
        <f>IF($N347="","",$N347)</f>
        <v/>
      </c>
      <c r="P347" s="61">
        <f>IF(OR('⚙️ BỘ HƠI'!$H$40=0,'⚙️ BỘ HƠI'!$H$2="",$C347="",LEFT($C347,1)="◆"),99999,IF(OR(ISNUMBER(SEARCH('⚙️ BỘ HƠI'!$H$2,$C347)),ISNUMBER(SEARCH($C347,'⚙️ BỘ HƠI'!$H$2))),ROW()-2,99999))</f>
        <v/>
      </c>
      <c r="Q347" s="61" t="n"/>
    </row>
    <row r="348" ht="34.5" customHeight="1">
      <c r="A348" s="45" t="inlineStr">
        <is>
          <t>HH071882</t>
        </is>
      </c>
      <c r="B348" s="45" t="inlineStr">
        <is>
          <t>DOOSAN/DAEWOO</t>
        </is>
      </c>
      <c r="C348" s="45" t="inlineStr">
        <is>
          <t>123/D2366/65. ZYNP</t>
        </is>
      </c>
      <c r="D348" s="45" t="inlineStr">
        <is>
          <t>123</t>
        </is>
      </c>
      <c r="E348" s="45" t="n"/>
      <c r="F348" s="45" t="n"/>
      <c r="G348" s="45" t="inlineStr">
        <is>
          <t>01201-0051</t>
        </is>
      </c>
      <c r="H348" s="45" t="inlineStr">
        <is>
          <t>NSP</t>
        </is>
      </c>
      <c r="I348" s="45" t="inlineStr">
        <is>
          <t>Cái</t>
        </is>
      </c>
      <c r="J348" s="66" t="n">
        <v>3000000</v>
      </c>
      <c r="K348" s="66" t="n">
        <v>3200000</v>
      </c>
      <c r="L348" s="66" t="n">
        <v>3400000</v>
      </c>
      <c r="M348" s="54" t="n"/>
      <c r="N348" s="45" t="inlineStr">
        <is>
          <t>Xy lanh Daewoo 123/ D2366 / 65.01201-0051 ZYNP - NSP</t>
        </is>
      </c>
      <c r="O348" s="61">
        <f>IF($N348="","",$N348)</f>
        <v/>
      </c>
      <c r="P348" s="61">
        <f>IF(OR('⚙️ BỘ HƠI'!$H$40=0,'⚙️ BỘ HƠI'!$H$2="",$C348="",LEFT($C348,1)="◆"),99999,IF(OR(ISNUMBER(SEARCH('⚙️ BỘ HƠI'!$H$2,$C348)),ISNUMBER(SEARCH($C348,'⚙️ BỘ HƠI'!$H$2))),ROW()-2,99999))</f>
        <v/>
      </c>
      <c r="Q348" s="61" t="n"/>
    </row>
    <row r="349" ht="34.5" customHeight="1">
      <c r="A349" s="45" t="inlineStr">
        <is>
          <t>HH082116</t>
        </is>
      </c>
      <c r="B349" s="45" t="inlineStr">
        <is>
          <t>DOOSAN/DAEWOO</t>
        </is>
      </c>
      <c r="C349" s="45" t="inlineStr">
        <is>
          <t>D2366</t>
        </is>
      </c>
      <c r="D349" s="45" t="inlineStr">
        <is>
          <t>123</t>
        </is>
      </c>
      <c r="E349" s="45" t="n"/>
      <c r="F349" s="45" t="n"/>
      <c r="G349" s="45" t="inlineStr">
        <is>
          <t>65.01201-0051</t>
        </is>
      </c>
      <c r="H349" s="45" t="inlineStr">
        <is>
          <t>NICE IN</t>
        </is>
      </c>
      <c r="I349" s="45" t="inlineStr">
        <is>
          <t>Cái</t>
        </is>
      </c>
      <c r="J349" s="54" t="n"/>
      <c r="K349" s="54" t="n"/>
      <c r="L349" s="66" t="n">
        <v>250000</v>
      </c>
      <c r="M349" s="54" t="n"/>
      <c r="N349" s="45" t="inlineStr">
        <is>
          <t>Xy lanh D2366 (65.01201-0051) - NICE IN</t>
        </is>
      </c>
      <c r="O349" s="61">
        <f>IF($N349="","",$N349)</f>
        <v/>
      </c>
      <c r="P349" s="61">
        <f>IF(OR('⚙️ BỘ HƠI'!$H$40=0,'⚙️ BỘ HƠI'!$H$2="",$C349="",LEFT($C349,1)="◆"),99999,IF(OR(ISNUMBER(SEARCH('⚙️ BỘ HƠI'!$H$2,$C349)),ISNUMBER(SEARCH($C349,'⚙️ BỘ HƠI'!$H$2))),ROW()-2,99999))</f>
        <v/>
      </c>
      <c r="Q349" s="61" t="n"/>
    </row>
    <row r="350" ht="34.5" customHeight="1">
      <c r="A350" s="45" t="inlineStr">
        <is>
          <t>HH073235</t>
        </is>
      </c>
      <c r="B350" s="45" t="inlineStr">
        <is>
          <t>DOOSAN/DAEWOO</t>
        </is>
      </c>
      <c r="C350" s="45" t="inlineStr">
        <is>
          <t>D2366</t>
        </is>
      </c>
      <c r="D350" s="45" t="inlineStr">
        <is>
          <t>123</t>
        </is>
      </c>
      <c r="E350" s="45" t="n"/>
      <c r="F350" s="45" t="n"/>
      <c r="G350" s="45" t="n"/>
      <c r="H350" s="45" t="inlineStr">
        <is>
          <t>NSP</t>
        </is>
      </c>
      <c r="I350" s="45" t="inlineStr">
        <is>
          <t>Cái</t>
        </is>
      </c>
      <c r="J350" s="54" t="n"/>
      <c r="K350" s="54" t="n"/>
      <c r="L350" s="66" t="n">
        <v>250000</v>
      </c>
      <c r="M350" s="54" t="n"/>
      <c r="N350" s="45" t="inlineStr">
        <is>
          <t>Xy lanh D2366 bán hoàn thiện S/F -  NSP</t>
        </is>
      </c>
      <c r="O350" s="61">
        <f>IF($N350="","",$N350)</f>
        <v/>
      </c>
      <c r="P350" s="61">
        <f>IF(OR('⚙️ BỘ HƠI'!$H$40=0,'⚙️ BỘ HƠI'!$H$2="",$C350="",LEFT($C350,1)="◆"),99999,IF(OR(ISNUMBER(SEARCH('⚙️ BỘ HƠI'!$H$2,$C350)),ISNUMBER(SEARCH($C350,'⚙️ BỘ HƠI'!$H$2))),ROW()-2,99999))</f>
        <v/>
      </c>
      <c r="Q350" s="61" t="n"/>
    </row>
    <row r="351" ht="34.5" customHeight="1">
      <c r="A351" s="45" t="inlineStr">
        <is>
          <t>HH083131</t>
        </is>
      </c>
      <c r="B351" s="45" t="inlineStr">
        <is>
          <t>DOOSAN/DAEWOO</t>
        </is>
      </c>
      <c r="C351" s="45" t="inlineStr">
        <is>
          <t>DE12-134/65.0072A đk lợi 134</t>
        </is>
      </c>
      <c r="D351" s="45" t="inlineStr">
        <is>
          <t>123</t>
        </is>
      </c>
      <c r="E351" s="45" t="n"/>
      <c r="F351" s="45" t="n"/>
      <c r="G351" s="45" t="inlineStr">
        <is>
          <t>lớn hơn đời D2366</t>
        </is>
      </c>
      <c r="H351" s="45" t="inlineStr">
        <is>
          <t>IZ IKAZU</t>
        </is>
      </c>
      <c r="I351" s="45" t="inlineStr">
        <is>
          <t>Cái</t>
        </is>
      </c>
      <c r="J351" s="66" t="n">
        <v>1800000</v>
      </c>
      <c r="K351" s="66" t="n">
        <v>1900000</v>
      </c>
      <c r="L351" s="66" t="n">
        <v>2000000</v>
      </c>
      <c r="M351" s="54" t="n"/>
      <c r="N351" s="45" t="inlineStr">
        <is>
          <t>Xy lanh Doosan DE12-134/ 65.01201-0072A đk lợi 134 (lớn hơn đời D2366) - IZ IKAZU</t>
        </is>
      </c>
      <c r="O351" s="61">
        <f>IF($N351="","",$N351)</f>
        <v/>
      </c>
      <c r="P351" s="61">
        <f>IF(OR('⚙️ BỘ HƠI'!$H$40=0,'⚙️ BỘ HƠI'!$H$2="",$C351="",LEFT($C351,1)="◆"),99999,IF(OR(ISNUMBER(SEARCH('⚙️ BỘ HƠI'!$H$2,$C351)),ISNUMBER(SEARCH($C351,'⚙️ BỘ HƠI'!$H$2))),ROW()-2,99999))</f>
        <v/>
      </c>
      <c r="Q351" s="61" t="n"/>
    </row>
    <row r="352" ht="34.5" customHeight="1">
      <c r="A352" s="45" t="inlineStr">
        <is>
          <t>HH079542</t>
        </is>
      </c>
      <c r="B352" s="45" t="inlineStr">
        <is>
          <t>DOOSAN/DAEWOO</t>
        </is>
      </c>
      <c r="C352" s="45" t="inlineStr">
        <is>
          <t>DE12-TIS</t>
        </is>
      </c>
      <c r="D352" s="45" t="inlineStr">
        <is>
          <t>123</t>
        </is>
      </c>
      <c r="E352" s="45" t="n"/>
      <c r="F352" s="45" t="n"/>
      <c r="G352" s="45" t="inlineStr">
        <is>
          <t>00416</t>
        </is>
      </c>
      <c r="H352" s="45" t="inlineStr">
        <is>
          <t>DOOSAN</t>
        </is>
      </c>
      <c r="I352" s="45" t="inlineStr">
        <is>
          <t>Cái</t>
        </is>
      </c>
      <c r="J352" s="66" t="n">
        <v>4700000</v>
      </c>
      <c r="K352" s="66" t="n">
        <v>5000000</v>
      </c>
      <c r="L352" s="66" t="n">
        <v>5300000</v>
      </c>
      <c r="M352" s="54" t="n"/>
      <c r="N352" s="45" t="inlineStr">
        <is>
          <t>Xy lanh DE12-TIS (00416) đường kính lợi 134 (lớn hơn đời cũ) - DOOSAN</t>
        </is>
      </c>
      <c r="O352" s="61">
        <f>IF($N352="","",$N352)</f>
        <v/>
      </c>
      <c r="P352" s="61">
        <f>IF(OR('⚙️ BỘ HƠI'!$H$40=0,'⚙️ BỘ HƠI'!$H$2="",$C352="",LEFT($C352,1)="◆"),99999,IF(OR(ISNUMBER(SEARCH('⚙️ BỘ HƠI'!$H$2,$C352)),ISNUMBER(SEARCH($C352,'⚙️ BỘ HƠI'!$H$2))),ROW()-2,99999))</f>
        <v/>
      </c>
      <c r="Q352" s="61" t="n"/>
    </row>
    <row r="353" ht="34.5" customHeight="1">
      <c r="A353" s="45" t="inlineStr">
        <is>
          <t>HH080343</t>
        </is>
      </c>
      <c r="B353" s="45" t="inlineStr">
        <is>
          <t>DOOSAN/DAEWOO</t>
        </is>
      </c>
      <c r="C353" s="45" t="inlineStr">
        <is>
          <t>DX12</t>
        </is>
      </c>
      <c r="D353" s="45" t="inlineStr">
        <is>
          <t>123</t>
        </is>
      </c>
      <c r="E353" s="45" t="n"/>
      <c r="F353" s="45" t="n"/>
      <c r="G353" s="45" t="inlineStr">
        <is>
          <t>150117-00090</t>
        </is>
      </c>
      <c r="H353" s="45" t="inlineStr">
        <is>
          <t>DOOSAN</t>
        </is>
      </c>
      <c r="I353" s="45" t="inlineStr">
        <is>
          <t>Cái</t>
        </is>
      </c>
      <c r="J353" s="54" t="n"/>
      <c r="K353" s="66" t="n">
        <v>4400000</v>
      </c>
      <c r="L353" s="66" t="n">
        <v>4700000</v>
      </c>
      <c r="M353" s="54" t="n"/>
      <c r="N353" s="45" t="inlineStr">
        <is>
          <t>Xy lanh DX12 (150117-00090) - DOOSAN</t>
        </is>
      </c>
      <c r="O353" s="61">
        <f>IF($N353="","",$N353)</f>
        <v/>
      </c>
      <c r="P353" s="61">
        <f>IF(OR('⚙️ BỘ HƠI'!$H$40=0,'⚙️ BỘ HƠI'!$H$2="",$C353="",LEFT($C353,1)="◆"),99999,IF(OR(ISNUMBER(SEARCH('⚙️ BỘ HƠI'!$H$2,$C353)),ISNUMBER(SEARCH($C353,'⚙️ BỘ HƠI'!$H$2))),ROW()-2,99999))</f>
        <v/>
      </c>
      <c r="Q353" s="61" t="n"/>
    </row>
    <row r="354" ht="34.5" customHeight="1">
      <c r="A354" s="45" t="inlineStr">
        <is>
          <t>HH079768</t>
        </is>
      </c>
      <c r="B354" s="45" t="inlineStr">
        <is>
          <t>DOOSAN/DAEWOO</t>
        </is>
      </c>
      <c r="C354" s="45" t="inlineStr">
        <is>
          <t>Dae D2366</t>
        </is>
      </c>
      <c r="D354" s="45" t="inlineStr">
        <is>
          <t>123</t>
        </is>
      </c>
      <c r="E354" s="45" t="n"/>
      <c r="F354" s="45" t="n"/>
      <c r="G354" s="45" t="inlineStr">
        <is>
          <t>65.01201-0051</t>
        </is>
      </c>
      <c r="H354" s="45" t="inlineStr">
        <is>
          <t>IZ IKAZU</t>
        </is>
      </c>
      <c r="I354" s="45" t="inlineStr">
        <is>
          <t>Cái</t>
        </is>
      </c>
      <c r="J354" s="66" t="n">
        <v>1750000</v>
      </c>
      <c r="K354" s="66" t="n">
        <v>1850000</v>
      </c>
      <c r="L354" s="66" t="n">
        <v>2000000</v>
      </c>
      <c r="M354" s="54" t="n"/>
      <c r="N354" s="45" t="inlineStr">
        <is>
          <t>Xy lanh Dae D2366 (65.01201-0051) - IZ IKAZU</t>
        </is>
      </c>
      <c r="O354" s="61">
        <f>IF($N354="","",$N354)</f>
        <v/>
      </c>
      <c r="P354" s="61">
        <f>IF(OR('⚙️ BỘ HƠI'!$H$40=0,'⚙️ BỘ HƠI'!$H$2="",$C354="",LEFT($C354,1)="◆"),99999,IF(OR(ISNUMBER(SEARCH('⚙️ BỘ HƠI'!$H$2,$C354)),ISNUMBER(SEARCH($C354,'⚙️ BỘ HƠI'!$H$2))),ROW()-2,99999))</f>
        <v/>
      </c>
      <c r="Q354" s="61" t="n"/>
    </row>
    <row r="355" ht="34.5" customHeight="1">
      <c r="A355" s="45" t="inlineStr">
        <is>
          <t>HH080205</t>
        </is>
      </c>
      <c r="B355" s="45" t="inlineStr">
        <is>
          <t>DOOSAN/DAEWOO</t>
        </is>
      </c>
      <c r="C355" s="45" t="inlineStr">
        <is>
          <t>D2848/DV15</t>
        </is>
      </c>
      <c r="D355" s="45" t="inlineStr">
        <is>
          <t>128</t>
        </is>
      </c>
      <c r="E355" s="45" t="n"/>
      <c r="F355" s="45" t="n"/>
      <c r="G355" s="45" t="inlineStr">
        <is>
          <t>65.01201.0049</t>
        </is>
      </c>
      <c r="H355" s="45" t="inlineStr">
        <is>
          <t>IZ IKAZU</t>
        </is>
      </c>
      <c r="I355" s="45" t="inlineStr">
        <is>
          <t>Cái</t>
        </is>
      </c>
      <c r="J355" s="66" t="n">
        <v>3470000</v>
      </c>
      <c r="K355" s="66" t="n">
        <v>3690000</v>
      </c>
      <c r="L355" s="66" t="n">
        <v>3940000</v>
      </c>
      <c r="M355" s="54" t="n"/>
      <c r="N355" s="45" t="inlineStr">
        <is>
          <t>Xy lanh Daewoo D2848/ DV15 (65.01201.0049) - IZ IKAZU</t>
        </is>
      </c>
      <c r="O355" s="61">
        <f>IF($N355="","",$N355)</f>
        <v/>
      </c>
      <c r="P355" s="61">
        <f>IF(OR('⚙️ BỘ HƠI'!$H$40=0,'⚙️ BỘ HƠI'!$H$2="",$C355="",LEFT($C355,1)="◆"),99999,IF(OR(ISNUMBER(SEARCH('⚙️ BỘ HƠI'!$H$2,$C355)),ISNUMBER(SEARCH($C355,'⚙️ BỘ HƠI'!$H$2))),ROW()-2,99999))</f>
        <v/>
      </c>
      <c r="Q355" s="61" t="n"/>
    </row>
    <row r="356" ht="34.5" customHeight="1">
      <c r="A356" s="45" t="inlineStr">
        <is>
          <t>HH076939</t>
        </is>
      </c>
      <c r="B356" s="45" t="inlineStr">
        <is>
          <t>DOOSAN/DAEWOO</t>
        </is>
      </c>
      <c r="C356" s="45" t="inlineStr">
        <is>
          <t>DV11</t>
        </is>
      </c>
      <c r="D356" s="45" t="inlineStr">
        <is>
          <t>128</t>
        </is>
      </c>
      <c r="E356" s="45" t="n"/>
      <c r="F356" s="45" t="n"/>
      <c r="G356" s="45" t="inlineStr">
        <is>
          <t>65.01201-0073S</t>
        </is>
      </c>
      <c r="H356" s="45" t="inlineStr">
        <is>
          <t>DOOSAN</t>
        </is>
      </c>
      <c r="I356" s="45" t="inlineStr">
        <is>
          <t>Cái</t>
        </is>
      </c>
      <c r="J356" s="66" t="n">
        <v>9400000</v>
      </c>
      <c r="K356" s="66" t="n">
        <v>10000000</v>
      </c>
      <c r="L356" s="66" t="n">
        <v>10600000</v>
      </c>
      <c r="M356" s="54" t="n"/>
      <c r="N356" s="45" t="inlineStr">
        <is>
          <t>Xy lanh DV11 (65.01201-0073S) - DOOSAN</t>
        </is>
      </c>
      <c r="O356" s="61">
        <f>IF($N356="","",$N356)</f>
        <v/>
      </c>
      <c r="P356" s="61">
        <f>IF(OR('⚙️ BỘ HƠI'!$H$40=0,'⚙️ BỘ HƠI'!$H$2="",$C356="",LEFT($C356,1)="◆"),99999,IF(OR(ISNUMBER(SEARCH('⚙️ BỘ HƠI'!$H$2,$C356)),ISNUMBER(SEARCH($C356,'⚙️ BỘ HƠI'!$H$2))),ROW()-2,99999))</f>
        <v/>
      </c>
      <c r="Q356" s="61" t="n"/>
    </row>
    <row r="357" ht="34.5" customHeight="1">
      <c r="A357" s="45" t="inlineStr">
        <is>
          <t>HH078470</t>
        </is>
      </c>
      <c r="B357" s="45" t="inlineStr">
        <is>
          <t>DOOSAN/DAEWOO</t>
        </is>
      </c>
      <c r="C357" s="45" t="inlineStr">
        <is>
          <t>DV11- IZUMI</t>
        </is>
      </c>
      <c r="D357" s="45" t="inlineStr">
        <is>
          <t>128</t>
        </is>
      </c>
      <c r="E357" s="45" t="n"/>
      <c r="F357" s="45" t="n"/>
      <c r="G357" s="45" t="n"/>
      <c r="H357" s="45" t="n"/>
      <c r="I357" s="45" t="inlineStr">
        <is>
          <t>Cái</t>
        </is>
      </c>
      <c r="J357" s="66" t="n">
        <v>2800000</v>
      </c>
      <c r="K357" s="66" t="n">
        <v>2900000</v>
      </c>
      <c r="L357" s="66" t="n">
        <v>3000000</v>
      </c>
      <c r="M357" s="54" t="n"/>
      <c r="N357" s="45" t="inlineStr">
        <is>
          <t>Xy lanh DV11- IZUMI</t>
        </is>
      </c>
      <c r="O357" s="61">
        <f>IF($N357="","",$N357)</f>
        <v/>
      </c>
      <c r="P357" s="61">
        <f>IF(OR('⚙️ BỘ HƠI'!$H$40=0,'⚙️ BỘ HƠI'!$H$2="",$C357="",LEFT($C357,1)="◆"),99999,IF(OR(ISNUMBER(SEARCH('⚙️ BỘ HƠI'!$H$2,$C357)),ISNUMBER(SEARCH($C357,'⚙️ BỘ HƠI'!$H$2))),ROW()-2,99999))</f>
        <v/>
      </c>
      <c r="Q357" s="61" t="n"/>
    </row>
    <row r="358" ht="34.5" customHeight="1">
      <c r="A358" s="45" t="inlineStr">
        <is>
          <t>HH076945</t>
        </is>
      </c>
      <c r="B358" s="45" t="inlineStr">
        <is>
          <t>DOOSAN/DAEWOO</t>
        </is>
      </c>
      <c r="C358" s="45" t="inlineStr">
        <is>
          <t>DV15/D2848</t>
        </is>
      </c>
      <c r="D358" s="45" t="inlineStr">
        <is>
          <t>128</t>
        </is>
      </c>
      <c r="E358" s="45" t="n"/>
      <c r="F358" s="45" t="n"/>
      <c r="G358" s="45" t="inlineStr">
        <is>
          <t>65.01201-0312</t>
        </is>
      </c>
      <c r="H358" s="45" t="inlineStr">
        <is>
          <t>DOOSAN</t>
        </is>
      </c>
      <c r="I358" s="45" t="inlineStr">
        <is>
          <t>Cái</t>
        </is>
      </c>
      <c r="J358" s="66" t="n">
        <v>13000000</v>
      </c>
      <c r="K358" s="66" t="n">
        <v>13500000</v>
      </c>
      <c r="L358" s="66" t="n">
        <v>14000000</v>
      </c>
      <c r="M358" s="54" t="n"/>
      <c r="N358" s="45" t="inlineStr">
        <is>
          <t>Xy lanh DV15 / D2848 (65.01201-0312) - DOOSAN</t>
        </is>
      </c>
      <c r="O358" s="61">
        <f>IF($N358="","",$N358)</f>
        <v/>
      </c>
      <c r="P358" s="61">
        <f>IF(OR('⚙️ BỘ HƠI'!$H$40=0,'⚙️ BỘ HƠI'!$H$2="",$C358="",LEFT($C358,1)="◆"),99999,IF(OR(ISNUMBER(SEARCH('⚙️ BỘ HƠI'!$H$2,$C358)),ISNUMBER(SEARCH($C358,'⚙️ BỘ HƠI'!$H$2))),ROW()-2,99999))</f>
        <v/>
      </c>
      <c r="Q358" s="61" t="n"/>
    </row>
    <row r="359" ht="34.5" customHeight="1">
      <c r="A359" s="45" t="n"/>
      <c r="B359" s="63" t="inlineStr">
        <is>
          <t>◆  YANMAR   (28 sản phẩm)</t>
        </is>
      </c>
      <c r="C359" s="45" t="n"/>
      <c r="D359" s="45" t="n"/>
      <c r="E359" s="45" t="n"/>
      <c r="F359" s="45" t="n"/>
      <c r="G359" s="45" t="n"/>
      <c r="H359" s="45" t="n"/>
      <c r="I359" s="45" t="n"/>
      <c r="J359" s="54" t="n"/>
      <c r="K359" s="54" t="n"/>
      <c r="L359" s="54" t="n"/>
      <c r="M359" s="54" t="n"/>
      <c r="N359" s="45" t="n"/>
      <c r="O359" s="61">
        <f>IF($N359="","",$N359)</f>
        <v/>
      </c>
      <c r="P359" s="61">
        <f>IF(OR('⚙️ BỘ HƠI'!$H$40=0,'⚙️ BỘ HƠI'!$H$2="",$C359="",LEFT($C359,1)="◆"),99999,IF(OR(ISNUMBER(SEARCH('⚙️ BỘ HƠI'!$H$2,$C359)),ISNUMBER(SEARCH($C359,'⚙️ BỘ HƠI'!$H$2))),ROW()-2,99999))</f>
        <v/>
      </c>
      <c r="Q359" s="61" t="n"/>
    </row>
    <row r="360" ht="34.5" customHeight="1">
      <c r="A360" s="45" t="inlineStr">
        <is>
          <t>HH082934</t>
        </is>
      </c>
      <c r="B360" s="45" t="inlineStr">
        <is>
          <t>YANMAR</t>
        </is>
      </c>
      <c r="C360" s="45" t="inlineStr">
        <is>
          <t>3D65/4D65/Suzuki F10A</t>
        </is>
      </c>
      <c r="D360" s="45" t="n"/>
      <c r="E360" s="45" t="inlineStr">
        <is>
          <t>3</t>
        </is>
      </c>
      <c r="F360" s="45" t="n"/>
      <c r="G360" s="45" t="inlineStr">
        <is>
          <t>64*68.5*135</t>
        </is>
      </c>
      <c r="H360" s="45" t="inlineStr">
        <is>
          <t>IZUMI-IKAZU</t>
        </is>
      </c>
      <c r="I360" s="45" t="inlineStr">
        <is>
          <t>Cái</t>
        </is>
      </c>
      <c r="J360" s="66" t="n">
        <v>85000</v>
      </c>
      <c r="K360" s="66" t="n">
        <v>95000</v>
      </c>
      <c r="L360" s="66" t="n">
        <v>105000</v>
      </c>
      <c r="M360" s="54" t="n"/>
      <c r="N360" s="45" t="inlineStr">
        <is>
          <t>Xy lanh 3D65/4D65/ Suzuki F10A (64*68.5*135) S/F - IZUMI-IKAZU</t>
        </is>
      </c>
      <c r="O360" s="61">
        <f>IF($N360="","",$N360)</f>
        <v/>
      </c>
      <c r="P360" s="61">
        <f>IF(OR('⚙️ BỘ HƠI'!$H$40=0,'⚙️ BỘ HƠI'!$H$2="",$C360="",LEFT($C360,1)="◆"),99999,IF(OR(ISNUMBER(SEARCH('⚙️ BỘ HƠI'!$H$2,$C360)),ISNUMBER(SEARCH($C360,'⚙️ BỘ HƠI'!$H$2))),ROW()-2,99999))</f>
        <v/>
      </c>
      <c r="Q360" s="61" t="n"/>
    </row>
    <row r="361" ht="34.5" customHeight="1">
      <c r="A361" s="45" t="inlineStr">
        <is>
          <t>HH080356</t>
        </is>
      </c>
      <c r="B361" s="45" t="inlineStr">
        <is>
          <t>YANMAR</t>
        </is>
      </c>
      <c r="C361" s="45" t="inlineStr">
        <is>
          <t>3TN68/3D68</t>
        </is>
      </c>
      <c r="D361" s="45" t="n"/>
      <c r="E361" s="45" t="inlineStr">
        <is>
          <t>3</t>
        </is>
      </c>
      <c r="F361" s="45" t="n"/>
      <c r="G361" s="45" t="inlineStr">
        <is>
          <t>67-71.5-135</t>
        </is>
      </c>
      <c r="H361" s="45" t="inlineStr">
        <is>
          <t>IZUMI-IKAZU</t>
        </is>
      </c>
      <c r="I361" s="45" t="inlineStr">
        <is>
          <t>Cái</t>
        </is>
      </c>
      <c r="J361" s="66" t="n">
        <v>95000</v>
      </c>
      <c r="K361" s="66" t="n">
        <v>100000</v>
      </c>
      <c r="L361" s="66" t="n">
        <v>110000</v>
      </c>
      <c r="M361" s="54" t="n"/>
      <c r="N361" s="45" t="inlineStr">
        <is>
          <t>Xy lanh 3TN68/3D68 (67-71.5-135) S/F - IZUMI-IKAZU</t>
        </is>
      </c>
      <c r="O361" s="61">
        <f>IF($N361="","",$N361)</f>
        <v/>
      </c>
      <c r="P361" s="61">
        <f>IF(OR('⚙️ BỘ HƠI'!$H$40=0,'⚙️ BỘ HƠI'!$H$2="",$C361="",LEFT($C361,1)="◆"),99999,IF(OR(ISNUMBER(SEARCH('⚙️ BỘ HƠI'!$H$2,$C361)),ISNUMBER(SEARCH($C361,'⚙️ BỘ HƠI'!$H$2))),ROW()-2,99999))</f>
        <v/>
      </c>
      <c r="Q361" s="61" t="n"/>
    </row>
    <row r="362" ht="34.5" customHeight="1">
      <c r="A362" s="45" t="inlineStr">
        <is>
          <t>HH080357</t>
        </is>
      </c>
      <c r="B362" s="45" t="inlineStr">
        <is>
          <t>YANMAR</t>
        </is>
      </c>
      <c r="C362" s="45" t="inlineStr">
        <is>
          <t>3TN70/3D70</t>
        </is>
      </c>
      <c r="D362" s="45" t="n"/>
      <c r="E362" s="45" t="inlineStr">
        <is>
          <t>3</t>
        </is>
      </c>
      <c r="F362" s="45" t="n"/>
      <c r="G362" s="45" t="inlineStr">
        <is>
          <t>69-73.5-135</t>
        </is>
      </c>
      <c r="H362" s="45" t="inlineStr">
        <is>
          <t>IZUMI IKAZU</t>
        </is>
      </c>
      <c r="I362" s="45" t="inlineStr">
        <is>
          <t>Cái</t>
        </is>
      </c>
      <c r="J362" s="66" t="n">
        <v>95000</v>
      </c>
      <c r="K362" s="66" t="n">
        <v>105000</v>
      </c>
      <c r="L362" s="66" t="n">
        <v>115000</v>
      </c>
      <c r="M362" s="54" t="n"/>
      <c r="N362" s="45" t="inlineStr">
        <is>
          <t>Xy lanh 3TN70/3D70 (69-73.5-135) S/F - IZUMI IKAZU</t>
        </is>
      </c>
      <c r="O362" s="61">
        <f>IF($N362="","",$N362)</f>
        <v/>
      </c>
      <c r="P362" s="61">
        <f>IF(OR('⚙️ BỘ HƠI'!$H$40=0,'⚙️ BỘ HƠI'!$H$2="",$C362="",LEFT($C362,1)="◆"),99999,IF(OR(ISNUMBER(SEARCH('⚙️ BỘ HƠI'!$H$2,$C362)),ISNUMBER(SEARCH($C362,'⚙️ BỘ HƠI'!$H$2))),ROW()-2,99999))</f>
        <v/>
      </c>
      <c r="Q362" s="61" t="n"/>
    </row>
    <row r="363" ht="34.5" customHeight="1">
      <c r="A363" s="45" t="inlineStr">
        <is>
          <t>HH073245</t>
        </is>
      </c>
      <c r="B363" s="45" t="inlineStr">
        <is>
          <t>YANMAR</t>
        </is>
      </c>
      <c r="C363" s="45" t="inlineStr">
        <is>
          <t>3TN72</t>
        </is>
      </c>
      <c r="D363" s="45" t="inlineStr">
        <is>
          <t>72</t>
        </is>
      </c>
      <c r="E363" s="45" t="inlineStr">
        <is>
          <t>3</t>
        </is>
      </c>
      <c r="F363" s="45" t="n"/>
      <c r="G363" s="45" t="n"/>
      <c r="H363" s="45" t="inlineStr">
        <is>
          <t>NSP</t>
        </is>
      </c>
      <c r="I363" s="45" t="inlineStr">
        <is>
          <t>Cái</t>
        </is>
      </c>
      <c r="J363" s="54" t="n"/>
      <c r="K363" s="54" t="n"/>
      <c r="L363" s="66" t="n">
        <v>200000</v>
      </c>
      <c r="M363" s="54" t="n"/>
      <c r="N363" s="45" t="inlineStr">
        <is>
          <t>Xy lanh 3TN72 bán hoàn thiện S/F - NSP</t>
        </is>
      </c>
      <c r="O363" s="61">
        <f>IF($N363="","",$N363)</f>
        <v/>
      </c>
      <c r="P363" s="61">
        <f>IF(OR('⚙️ BỘ HƠI'!$H$40=0,'⚙️ BỘ HƠI'!$H$2="",$C363="",LEFT($C363,1)="◆"),99999,IF(OR(ISNUMBER(SEARCH('⚙️ BỘ HƠI'!$H$2,$C363)),ISNUMBER(SEARCH($C363,'⚙️ BỘ HƠI'!$H$2))),ROW()-2,99999))</f>
        <v/>
      </c>
      <c r="Q363" s="61" t="n"/>
    </row>
    <row r="364" ht="34.5" customHeight="1">
      <c r="A364" s="45" t="inlineStr">
        <is>
          <t>HH080358</t>
        </is>
      </c>
      <c r="B364" s="45" t="inlineStr">
        <is>
          <t>YANMAR</t>
        </is>
      </c>
      <c r="C364" s="45" t="inlineStr">
        <is>
          <t>3TN72/3D72</t>
        </is>
      </c>
      <c r="D364" s="45" t="inlineStr">
        <is>
          <t>72</t>
        </is>
      </c>
      <c r="E364" s="45" t="inlineStr">
        <is>
          <t>3</t>
        </is>
      </c>
      <c r="F364" s="45" t="n"/>
      <c r="G364" s="45" t="inlineStr">
        <is>
          <t>71-76-135</t>
        </is>
      </c>
      <c r="H364" s="45" t="inlineStr">
        <is>
          <t>IZUMI-IKAZU</t>
        </is>
      </c>
      <c r="I364" s="45" t="inlineStr">
        <is>
          <t>Cái</t>
        </is>
      </c>
      <c r="J364" s="66" t="n">
        <v>90000</v>
      </c>
      <c r="K364" s="66" t="n">
        <v>100000</v>
      </c>
      <c r="L364" s="66" t="n">
        <v>110000</v>
      </c>
      <c r="M364" s="54" t="n"/>
      <c r="N364" s="45" t="inlineStr">
        <is>
          <t>Xy lanh 3TN72/ 3D72 (71-76-135) S/F - IZUMI-IKAZU</t>
        </is>
      </c>
      <c r="O364" s="61">
        <f>IF($N364="","",$N364)</f>
        <v/>
      </c>
      <c r="P364" s="61">
        <f>IF(OR('⚙️ BỘ HƠI'!$H$40=0,'⚙️ BỘ HƠI'!$H$2="",$C364="",LEFT($C364,1)="◆"),99999,IF(OR(ISNUMBER(SEARCH('⚙️ BỘ HƠI'!$H$2,$C364)),ISNUMBER(SEARCH($C364,'⚙️ BỘ HƠI'!$H$2))),ROW()-2,99999))</f>
        <v/>
      </c>
      <c r="Q364" s="61" t="n"/>
    </row>
    <row r="365" ht="34.5" customHeight="1">
      <c r="A365" s="45" t="inlineStr">
        <is>
          <t>HH080359</t>
        </is>
      </c>
      <c r="B365" s="45" t="inlineStr">
        <is>
          <t>YANMAR</t>
        </is>
      </c>
      <c r="C365" s="45" t="inlineStr">
        <is>
          <t>3TN74/3D74</t>
        </is>
      </c>
      <c r="D365" s="45" t="n"/>
      <c r="E365" s="45" t="inlineStr">
        <is>
          <t>3</t>
        </is>
      </c>
      <c r="F365" s="45" t="n"/>
      <c r="G365" s="45" t="inlineStr">
        <is>
          <t>73-78-140</t>
        </is>
      </c>
      <c r="H365" s="45" t="inlineStr">
        <is>
          <t>IZUMI IKAZU</t>
        </is>
      </c>
      <c r="I365" s="45" t="inlineStr">
        <is>
          <t>Cái</t>
        </is>
      </c>
      <c r="J365" s="66" t="n">
        <v>95000</v>
      </c>
      <c r="K365" s="66" t="n">
        <v>105000</v>
      </c>
      <c r="L365" s="66" t="n">
        <v>115000</v>
      </c>
      <c r="M365" s="54" t="n"/>
      <c r="N365" s="45" t="inlineStr">
        <is>
          <t>Xy lanh 3TN74/ 3D74 (73-78-140) S/F - IZUMI IKAZU</t>
        </is>
      </c>
      <c r="O365" s="61">
        <f>IF($N365="","",$N365)</f>
        <v/>
      </c>
      <c r="P365" s="61">
        <f>IF(OR('⚙️ BỘ HƠI'!$H$40=0,'⚙️ BỘ HƠI'!$H$2="",$C365="",LEFT($C365,1)="◆"),99999,IF(OR(ISNUMBER(SEARCH('⚙️ BỘ HƠI'!$H$2,$C365)),ISNUMBER(SEARCH($C365,'⚙️ BỘ HƠI'!$H$2))),ROW()-2,99999))</f>
        <v/>
      </c>
      <c r="Q365" s="61" t="n"/>
    </row>
    <row r="366" ht="34.5" customHeight="1">
      <c r="A366" s="68" t="inlineStr">
        <is>
          <t>HH072091</t>
        </is>
      </c>
      <c r="B366" s="45" t="inlineStr">
        <is>
          <t>YANMAR</t>
        </is>
      </c>
      <c r="C366" s="45" t="inlineStr">
        <is>
          <t>3TN75/3D75</t>
        </is>
      </c>
      <c r="D366" s="45" t="inlineStr">
        <is>
          <t>75</t>
        </is>
      </c>
      <c r="E366" s="45" t="n"/>
      <c r="F366" s="45" t="n"/>
      <c r="G366" s="45" t="inlineStr">
        <is>
          <t>74*79*140</t>
        </is>
      </c>
      <c r="H366" s="45" t="inlineStr">
        <is>
          <t>IZUMI-IKAZU</t>
        </is>
      </c>
      <c r="I366" s="45" t="inlineStr">
        <is>
          <t>Cái</t>
        </is>
      </c>
      <c r="J366" s="66" t="n">
        <v>90000</v>
      </c>
      <c r="K366" s="66" t="n">
        <v>100000</v>
      </c>
      <c r="L366" s="66" t="n">
        <v>110000</v>
      </c>
      <c r="M366" s="54" t="n"/>
      <c r="N366" s="45" t="inlineStr">
        <is>
          <t>Xy lanh 3TN75/3D75 (74*79*140) S/F - IZUMI-IKAZU</t>
        </is>
      </c>
      <c r="O366" s="61">
        <f>IF($N366="","",$N366)</f>
        <v/>
      </c>
      <c r="P366" s="61">
        <f>IF(OR('⚙️ BỘ HƠI'!$H$40=0,'⚙️ BỘ HƠI'!$H$2="",$C366="",LEFT($C366,1)="◆"),99999,IF(OR(ISNUMBER(SEARCH('⚙️ BỘ HƠI'!$H$2,$C366)),ISNUMBER(SEARCH($C366,'⚙️ BỘ HƠI'!$H$2))),ROW()-2,99999))</f>
        <v/>
      </c>
      <c r="Q366" s="61" t="n"/>
    </row>
    <row r="367" ht="34.5" customHeight="1">
      <c r="A367" s="45" t="inlineStr">
        <is>
          <t>HH073244</t>
        </is>
      </c>
      <c r="B367" s="45" t="inlineStr">
        <is>
          <t>YANMAR</t>
        </is>
      </c>
      <c r="C367" s="45" t="inlineStr">
        <is>
          <t>3TN75/4TN75</t>
        </is>
      </c>
      <c r="D367" s="45" t="inlineStr">
        <is>
          <t>75</t>
        </is>
      </c>
      <c r="E367" s="45" t="inlineStr">
        <is>
          <t>3</t>
        </is>
      </c>
      <c r="F367" s="45" t="n"/>
      <c r="G367" s="45" t="n"/>
      <c r="H367" s="45" t="inlineStr">
        <is>
          <t>NSP</t>
        </is>
      </c>
      <c r="I367" s="45" t="inlineStr">
        <is>
          <t>Cái</t>
        </is>
      </c>
      <c r="J367" s="54" t="n"/>
      <c r="K367" s="54" t="n"/>
      <c r="L367" s="66" t="n">
        <v>200000</v>
      </c>
      <c r="M367" s="54" t="n"/>
      <c r="N367" s="45" t="inlineStr">
        <is>
          <t>Xy lanh 3TN75/4TN75 bán hoàn thiện S/F - NSP</t>
        </is>
      </c>
      <c r="O367" s="61">
        <f>IF($N367="","",$N367)</f>
        <v/>
      </c>
      <c r="P367" s="61">
        <f>IF(OR('⚙️ BỘ HƠI'!$H$40=0,'⚙️ BỘ HƠI'!$H$2="",$C367="",LEFT($C367,1)="◆"),99999,IF(OR(ISNUMBER(SEARCH('⚙️ BỘ HƠI'!$H$2,$C367)),ISNUMBER(SEARCH($C367,'⚙️ BỘ HƠI'!$H$2))),ROW()-2,99999))</f>
        <v/>
      </c>
      <c r="Q367" s="61" t="n"/>
    </row>
    <row r="368" ht="34.5" customHeight="1">
      <c r="A368" s="68" t="inlineStr">
        <is>
          <t>HH072093</t>
        </is>
      </c>
      <c r="B368" s="45" t="inlineStr">
        <is>
          <t>YANMAR</t>
        </is>
      </c>
      <c r="C368" s="45" t="inlineStr">
        <is>
          <t>4D78 , 77*82*145, 3D78/V1505/4TN78/3TN78</t>
        </is>
      </c>
      <c r="D368" s="45" t="inlineStr">
        <is>
          <t>78</t>
        </is>
      </c>
      <c r="E368" s="45" t="n"/>
      <c r="F368" s="45" t="n"/>
      <c r="G368" s="45" t="n"/>
      <c r="H368" s="45" t="inlineStr">
        <is>
          <t>IZUMI IKAZU</t>
        </is>
      </c>
      <c r="I368" s="45" t="inlineStr">
        <is>
          <t>Cái</t>
        </is>
      </c>
      <c r="J368" s="66" t="n">
        <v>105000</v>
      </c>
      <c r="K368" s="66" t="n">
        <v>115000</v>
      </c>
      <c r="L368" s="66" t="n">
        <v>125000</v>
      </c>
      <c r="M368" s="54" t="n"/>
      <c r="N368" s="45" t="inlineStr">
        <is>
          <t>Xy lanh 4D78 S/F, 77*82*145, 3D78/V1505/4TN78/3TN78 - IZUMI IKAZU</t>
        </is>
      </c>
      <c r="O368" s="61">
        <f>IF($N368="","",$N368)</f>
        <v/>
      </c>
      <c r="P368" s="61">
        <f>IF(OR('⚙️ BỘ HƠI'!$H$40=0,'⚙️ BỘ HƠI'!$H$2="",$C368="",LEFT($C368,1)="◆"),99999,IF(OR(ISNUMBER(SEARCH('⚙️ BỘ HƠI'!$H$2,$C368)),ISNUMBER(SEARCH($C368,'⚙️ BỘ HƠI'!$H$2))),ROW()-2,99999))</f>
        <v/>
      </c>
      <c r="Q368" s="61" t="n"/>
    </row>
    <row r="369" ht="34.5" customHeight="1">
      <c r="A369" s="45" t="inlineStr">
        <is>
          <t>HH078668</t>
        </is>
      </c>
      <c r="B369" s="45" t="inlineStr">
        <is>
          <t>YANMAR</t>
        </is>
      </c>
      <c r="C369" s="45" t="inlineStr">
        <is>
          <t>4D82-4D83</t>
        </is>
      </c>
      <c r="D369" s="45" t="inlineStr">
        <is>
          <t>82/83</t>
        </is>
      </c>
      <c r="E369" s="45" t="inlineStr">
        <is>
          <t>4</t>
        </is>
      </c>
      <c r="F369" s="45" t="n"/>
      <c r="G369" s="45" t="inlineStr">
        <is>
          <t>81*87*155</t>
        </is>
      </c>
      <c r="H369" s="45" t="inlineStr">
        <is>
          <t>IZUMI</t>
        </is>
      </c>
      <c r="I369" s="45" t="inlineStr">
        <is>
          <t>Cái</t>
        </is>
      </c>
      <c r="J369" s="54" t="n"/>
      <c r="K369" s="54" t="n"/>
      <c r="L369" s="54" t="n"/>
      <c r="M369" s="54" t="n"/>
      <c r="N369" s="45" t="inlineStr">
        <is>
          <t>Xy lanh 4D82-4D83 (81*87*155) S/F - IZUMI</t>
        </is>
      </c>
      <c r="O369" s="61">
        <f>IF($N369="","",$N369)</f>
        <v/>
      </c>
      <c r="P369" s="61">
        <f>IF(OR('⚙️ BỘ HƠI'!$H$40=0,'⚙️ BỘ HƠI'!$H$2="",$C369="",LEFT($C369,1)="◆"),99999,IF(OR(ISNUMBER(SEARCH('⚙️ BỘ HƠI'!$H$2,$C369)),ISNUMBER(SEARCH($C369,'⚙️ BỘ HƠI'!$H$2))),ROW()-2,99999))</f>
        <v/>
      </c>
      <c r="Q369" s="61" t="n"/>
    </row>
    <row r="370" ht="34.5" customHeight="1">
      <c r="A370" s="45" t="inlineStr">
        <is>
          <t>HH072092</t>
        </is>
      </c>
      <c r="B370" s="45" t="inlineStr">
        <is>
          <t>YANMAR</t>
        </is>
      </c>
      <c r="C370" s="45" t="inlineStr">
        <is>
          <t>4TN82/4D82</t>
        </is>
      </c>
      <c r="D370" s="45" t="inlineStr">
        <is>
          <t>82</t>
        </is>
      </c>
      <c r="E370" s="45" t="inlineStr">
        <is>
          <t>4</t>
        </is>
      </c>
      <c r="F370" s="45" t="n"/>
      <c r="G370" s="45" t="inlineStr">
        <is>
          <t>81*86*155</t>
        </is>
      </c>
      <c r="H370" s="45" t="inlineStr">
        <is>
          <t>IZUMI IKAZU</t>
        </is>
      </c>
      <c r="I370" s="45" t="inlineStr">
        <is>
          <t>Cái</t>
        </is>
      </c>
      <c r="J370" s="66" t="n">
        <v>105000</v>
      </c>
      <c r="K370" s="66" t="n">
        <v>115000</v>
      </c>
      <c r="L370" s="66" t="n">
        <v>125000</v>
      </c>
      <c r="M370" s="54" t="n"/>
      <c r="N370" s="45" t="inlineStr">
        <is>
          <t>Xy lanh 4TN82/4D82 (81*86*155) S/F - IZUMI IKAZU</t>
        </is>
      </c>
      <c r="O370" s="61">
        <f>IF($N370="","",$N370)</f>
        <v/>
      </c>
      <c r="P370" s="61">
        <f>IF(OR('⚙️ BỘ HƠI'!$H$40=0,'⚙️ BỘ HƠI'!$H$2="",$C370="",LEFT($C370,1)="◆"),99999,IF(OR(ISNUMBER(SEARCH('⚙️ BỘ HƠI'!$H$2,$C370)),ISNUMBER(SEARCH($C370,'⚙️ BỘ HƠI'!$H$2))),ROW()-2,99999))</f>
        <v/>
      </c>
      <c r="Q370" s="61" t="n"/>
    </row>
    <row r="371" ht="34.5" customHeight="1">
      <c r="A371" s="45" t="inlineStr">
        <is>
          <t>HH073243</t>
        </is>
      </c>
      <c r="B371" s="45" t="inlineStr">
        <is>
          <t>YANMAR</t>
        </is>
      </c>
      <c r="C371" s="45" t="inlineStr">
        <is>
          <t>4TN82</t>
        </is>
      </c>
      <c r="D371" s="45" t="inlineStr">
        <is>
          <t>82</t>
        </is>
      </c>
      <c r="E371" s="45" t="inlineStr">
        <is>
          <t>4</t>
        </is>
      </c>
      <c r="F371" s="45" t="n"/>
      <c r="G371" s="45" t="n"/>
      <c r="H371" s="45" t="inlineStr">
        <is>
          <t>NSP</t>
        </is>
      </c>
      <c r="I371" s="45" t="inlineStr">
        <is>
          <t>Cái</t>
        </is>
      </c>
      <c r="J371" s="54" t="n"/>
      <c r="K371" s="54" t="n"/>
      <c r="L371" s="66" t="n">
        <v>200000</v>
      </c>
      <c r="M371" s="54" t="n"/>
      <c r="N371" s="45" t="inlineStr">
        <is>
          <t>Xy lanh 4TN82 bán hoàn thiện S/F - NSP</t>
        </is>
      </c>
      <c r="O371" s="61">
        <f>IF($N371="","",$N371)</f>
        <v/>
      </c>
      <c r="P371" s="61">
        <f>IF(OR('⚙️ BỘ HƠI'!$H$40=0,'⚙️ BỘ HƠI'!$H$2="",$C371="",LEFT($C371,1)="◆"),99999,IF(OR(ISNUMBER(SEARCH('⚙️ BỘ HƠI'!$H$2,$C371)),ISNUMBER(SEARCH($C371,'⚙️ BỘ HƠI'!$H$2))),ROW()-2,99999))</f>
        <v/>
      </c>
      <c r="Q371" s="61" t="n"/>
    </row>
    <row r="372" ht="34.5" customHeight="1">
      <c r="A372" s="45" t="inlineStr">
        <is>
          <t>HH073241</t>
        </is>
      </c>
      <c r="B372" s="45" t="inlineStr">
        <is>
          <t>YANMAR</t>
        </is>
      </c>
      <c r="C372" s="45" t="inlineStr">
        <is>
          <t>Kubota 4D82</t>
        </is>
      </c>
      <c r="D372" s="45" t="inlineStr">
        <is>
          <t>82</t>
        </is>
      </c>
      <c r="E372" s="45" t="n"/>
      <c r="F372" s="45" t="n"/>
      <c r="G372" s="45" t="n"/>
      <c r="H372" s="45" t="inlineStr">
        <is>
          <t>NSP</t>
        </is>
      </c>
      <c r="I372" s="45" t="inlineStr">
        <is>
          <t>Cái</t>
        </is>
      </c>
      <c r="J372" s="54" t="n"/>
      <c r="K372" s="54" t="n"/>
      <c r="L372" s="66" t="n">
        <v>200000</v>
      </c>
      <c r="M372" s="54" t="n"/>
      <c r="N372" s="45" t="inlineStr">
        <is>
          <t>Xy lanh Kubota 4D82 bán hoàn thiện S/F - NSP</t>
        </is>
      </c>
      <c r="O372" s="61">
        <f>IF($N372="","",$N372)</f>
        <v/>
      </c>
      <c r="P372" s="61">
        <f>IF(OR('⚙️ BỘ HƠI'!$H$40=0,'⚙️ BỘ HƠI'!$H$2="",$C372="",LEFT($C372,1)="◆"),99999,IF(OR(ISNUMBER(SEARCH('⚙️ BỘ HƠI'!$H$2,$C372)),ISNUMBER(SEARCH($C372,'⚙️ BỘ HƠI'!$H$2))),ROW()-2,99999))</f>
        <v/>
      </c>
      <c r="Q372" s="61" t="n"/>
    </row>
    <row r="373" ht="34.5" customHeight="1">
      <c r="A373" s="45" t="inlineStr">
        <is>
          <t>HH070852</t>
        </is>
      </c>
      <c r="B373" s="45" t="inlineStr">
        <is>
          <t>YANMAR</t>
        </is>
      </c>
      <c r="C373" s="45" t="inlineStr">
        <is>
          <t>4D84 Ko lợi</t>
        </is>
      </c>
      <c r="D373" s="45" t="inlineStr">
        <is>
          <t>84</t>
        </is>
      </c>
      <c r="E373" s="45" t="inlineStr">
        <is>
          <t>4</t>
        </is>
      </c>
      <c r="F373" s="45" t="n"/>
      <c r="G373" s="45" t="inlineStr">
        <is>
          <t>83*88*150</t>
        </is>
      </c>
      <c r="H373" s="45" t="inlineStr">
        <is>
          <t>IZUMI-IKAZU</t>
        </is>
      </c>
      <c r="I373" s="45" t="inlineStr">
        <is>
          <t>Cái</t>
        </is>
      </c>
      <c r="J373" s="66" t="n">
        <v>110000</v>
      </c>
      <c r="K373" s="66" t="n">
        <v>120000</v>
      </c>
      <c r="L373" s="66" t="n">
        <v>130000</v>
      </c>
      <c r="M373" s="54" t="n"/>
      <c r="N373" s="45" t="inlineStr">
        <is>
          <t>Xy lanh 4D84 S/F Ko lợi (83*88*150), 4TNE84/4TNV84/4TN84 - IZUMI-IKAZU</t>
        </is>
      </c>
      <c r="O373" s="61">
        <f>IF($N373="","",$N373)</f>
        <v/>
      </c>
      <c r="P373" s="61">
        <f>IF(OR('⚙️ BỘ HƠI'!$H$40=0,'⚙️ BỘ HƠI'!$H$2="",$C373="",LEFT($C373,1)="◆"),99999,IF(OR(ISNUMBER(SEARCH('⚙️ BỘ HƠI'!$H$2,$C373)),ISNUMBER(SEARCH($C373,'⚙️ BỘ HƠI'!$H$2))),ROW()-2,99999))</f>
        <v/>
      </c>
      <c r="Q373" s="61" t="n"/>
    </row>
    <row r="374" ht="34.5" customHeight="1">
      <c r="A374" s="45" t="inlineStr">
        <is>
          <t>HH070850</t>
        </is>
      </c>
      <c r="B374" s="45" t="inlineStr">
        <is>
          <t>YANMAR</t>
        </is>
      </c>
      <c r="C374" s="45" t="inlineStr">
        <is>
          <t>4D84-1/3D84-1 có lợi cổ</t>
        </is>
      </c>
      <c r="D374" s="45" t="inlineStr">
        <is>
          <t>84</t>
        </is>
      </c>
      <c r="E374" s="45" t="inlineStr">
        <is>
          <t>4</t>
        </is>
      </c>
      <c r="F374" s="45" t="n"/>
      <c r="G374" s="45" t="inlineStr">
        <is>
          <t>83*88*147*93*5</t>
        </is>
      </c>
      <c r="H374" s="45" t="inlineStr">
        <is>
          <t>IZUMI IKAZU</t>
        </is>
      </c>
      <c r="I374" s="45" t="inlineStr">
        <is>
          <t>Cái</t>
        </is>
      </c>
      <c r="J374" s="66" t="n">
        <v>120000</v>
      </c>
      <c r="K374" s="66" t="n">
        <v>130000</v>
      </c>
      <c r="L374" s="66" t="n">
        <v>140000</v>
      </c>
      <c r="M374" s="54" t="n"/>
      <c r="N374" s="45" t="inlineStr">
        <is>
          <t>Xy lanh 4D84-1/ 3D84-1 có lợi cổ  (83*88*147*93*5) S/F - IZUMI IKAZU</t>
        </is>
      </c>
      <c r="O374" s="61">
        <f>IF($N374="","",$N374)</f>
        <v/>
      </c>
      <c r="P374" s="61">
        <f>IF(OR('⚙️ BỘ HƠI'!$H$40=0,'⚙️ BỘ HƠI'!$H$2="",$C374="",LEFT($C374,1)="◆"),99999,IF(OR(ISNUMBER(SEARCH('⚙️ BỘ HƠI'!$H$2,$C374)),ISNUMBER(SEARCH($C374,'⚙️ BỘ HƠI'!$H$2))),ROW()-2,99999))</f>
        <v/>
      </c>
      <c r="Q374" s="61" t="n"/>
    </row>
    <row r="375" ht="34.5" customHeight="1">
      <c r="A375" s="45" t="inlineStr">
        <is>
          <t>HH071880</t>
        </is>
      </c>
      <c r="B375" s="45" t="inlineStr">
        <is>
          <t>YANMAR</t>
        </is>
      </c>
      <c r="C375" s="45" t="inlineStr">
        <is>
          <t>4D84-1/3D84-1/4TN84/3TN84</t>
        </is>
      </c>
      <c r="D375" s="45" t="inlineStr">
        <is>
          <t>84</t>
        </is>
      </c>
      <c r="E375" s="45" t="inlineStr">
        <is>
          <t>4</t>
        </is>
      </c>
      <c r="F375" s="45" t="n"/>
      <c r="G375" s="45" t="inlineStr">
        <is>
          <t>có lợi</t>
        </is>
      </c>
      <c r="H375" s="45" t="inlineStr">
        <is>
          <t>NSP</t>
        </is>
      </c>
      <c r="I375" s="45" t="inlineStr">
        <is>
          <t>Cái</t>
        </is>
      </c>
      <c r="J375" s="54" t="n"/>
      <c r="K375" s="54" t="n"/>
      <c r="L375" s="66" t="n">
        <v>200000</v>
      </c>
      <c r="M375" s="54" t="n"/>
      <c r="N375" s="45" t="inlineStr">
        <is>
          <t>Xy lanh 4D84-1/3D84-1/4TN84/3TN84  (có lợi) S/F - NSP</t>
        </is>
      </c>
      <c r="O375" s="61">
        <f>IF($N375="","",$N375)</f>
        <v/>
      </c>
      <c r="P375" s="61">
        <f>IF(OR('⚙️ BỘ HƠI'!$H$40=0,'⚙️ BỘ HƠI'!$H$2="",$C375="",LEFT($C375,1)="◆"),99999,IF(OR(ISNUMBER(SEARCH('⚙️ BỘ HƠI'!$H$2,$C375)),ISNUMBER(SEARCH($C375,'⚙️ BỘ HƠI'!$H$2))),ROW()-2,99999))</f>
        <v/>
      </c>
      <c r="Q375" s="61" t="n"/>
    </row>
    <row r="376" ht="34.5" customHeight="1">
      <c r="A376" s="45" t="inlineStr">
        <is>
          <t>HH078676</t>
        </is>
      </c>
      <c r="B376" s="45" t="inlineStr">
        <is>
          <t>YANMAR</t>
        </is>
      </c>
      <c r="C376" s="45" t="inlineStr">
        <is>
          <t>4D88</t>
        </is>
      </c>
      <c r="D376" s="45" t="inlineStr">
        <is>
          <t>88</t>
        </is>
      </c>
      <c r="E376" s="45" t="inlineStr">
        <is>
          <t>4</t>
        </is>
      </c>
      <c r="F376" s="45" t="n"/>
      <c r="G376" s="45" t="inlineStr">
        <is>
          <t>87-92-182 có lợi 2.5*95</t>
        </is>
      </c>
      <c r="H376" s="45" t="inlineStr">
        <is>
          <t>IZUMI IKAZU</t>
        </is>
      </c>
      <c r="I376" s="45" t="inlineStr">
        <is>
          <t>Cái</t>
        </is>
      </c>
      <c r="J376" s="66" t="n">
        <v>120000</v>
      </c>
      <c r="K376" s="66" t="n">
        <v>130000</v>
      </c>
      <c r="L376" s="66" t="n">
        <v>140000</v>
      </c>
      <c r="M376" s="54" t="n"/>
      <c r="N376" s="45" t="inlineStr">
        <is>
          <t>Xy lanh 4D88 (87-92-182 có lợi 2.5*95) S/F - IZUMI IKAZU</t>
        </is>
      </c>
      <c r="O376" s="61">
        <f>IF($N376="","",$N376)</f>
        <v/>
      </c>
      <c r="P376" s="61">
        <f>IF(OR('⚙️ BỘ HƠI'!$H$40=0,'⚙️ BỘ HƠI'!$H$2="",$C376="",LEFT($C376,1)="◆"),99999,IF(OR(ISNUMBER(SEARCH('⚙️ BỘ HƠI'!$H$2,$C376)),ISNUMBER(SEARCH($C376,'⚙️ BỘ HƠI'!$H$2))),ROW()-2,99999))</f>
        <v/>
      </c>
      <c r="Q376" s="67" t="inlineStr">
        <is>
          <t>⚠️ HH073245, HH080358</t>
        </is>
      </c>
    </row>
    <row r="377" ht="34.5" customHeight="1">
      <c r="A377" s="45" t="inlineStr">
        <is>
          <t>HH078671</t>
        </is>
      </c>
      <c r="B377" s="45" t="inlineStr">
        <is>
          <t>YANMAR</t>
        </is>
      </c>
      <c r="C377" s="45" t="inlineStr">
        <is>
          <t>4D88 - 4D89 - 4D90</t>
        </is>
      </c>
      <c r="D377" s="45" t="inlineStr">
        <is>
          <t>88</t>
        </is>
      </c>
      <c r="E377" s="45" t="inlineStr">
        <is>
          <t>4</t>
        </is>
      </c>
      <c r="F377" s="45" t="n"/>
      <c r="G377" s="45" t="inlineStr">
        <is>
          <t>87-93-182</t>
        </is>
      </c>
      <c r="H377" s="45" t="inlineStr">
        <is>
          <t>IZUMI</t>
        </is>
      </c>
      <c r="I377" s="45" t="inlineStr">
        <is>
          <t>Cái</t>
        </is>
      </c>
      <c r="J377" s="54" t="n"/>
      <c r="K377" s="54" t="n"/>
      <c r="L377" s="54" t="n"/>
      <c r="M377" s="54" t="n"/>
      <c r="N377" s="45" t="inlineStr">
        <is>
          <t>Xy lanh 4D88 - 4D89 - 4D90 (87-93-182) S/F - IZUMI</t>
        </is>
      </c>
      <c r="O377" s="61">
        <f>IF($N377="","",$N377)</f>
        <v/>
      </c>
      <c r="P377" s="61">
        <f>IF(OR('⚙️ BỘ HƠI'!$H$40=0,'⚙️ BỘ HƠI'!$H$2="",$C377="",LEFT($C377,1)="◆"),99999,IF(OR(ISNUMBER(SEARCH('⚙️ BỘ HƠI'!$H$2,$C377)),ISNUMBER(SEARCH($C377,'⚙️ BỘ HƠI'!$H$2))),ROW()-2,99999))</f>
        <v/>
      </c>
      <c r="Q377" s="61" t="n"/>
    </row>
    <row r="378" ht="34.5" customHeight="1">
      <c r="A378" s="68" t="inlineStr">
        <is>
          <t>HH072096</t>
        </is>
      </c>
      <c r="B378" s="45" t="inlineStr">
        <is>
          <t>YANMAR</t>
        </is>
      </c>
      <c r="C378" s="45" t="inlineStr">
        <is>
          <t>4D88/4TN88</t>
        </is>
      </c>
      <c r="D378" s="45" t="inlineStr">
        <is>
          <t>88</t>
        </is>
      </c>
      <c r="E378" s="45" t="n"/>
      <c r="F378" s="45" t="n"/>
      <c r="G378" s="45" t="inlineStr">
        <is>
          <t>87*92*182</t>
        </is>
      </c>
      <c r="H378" s="45" t="inlineStr">
        <is>
          <t>IZUMI IKAZU</t>
        </is>
      </c>
      <c r="I378" s="45" t="inlineStr">
        <is>
          <t>Cái</t>
        </is>
      </c>
      <c r="J378" s="66" t="n">
        <v>120000</v>
      </c>
      <c r="K378" s="66" t="n">
        <v>130000</v>
      </c>
      <c r="L378" s="66" t="n">
        <v>140000</v>
      </c>
      <c r="M378" s="54" t="n"/>
      <c r="N378" s="45" t="inlineStr">
        <is>
          <t>Xy lanh 4D88/4TN88 (87*92*182) S/F - IZUMI IKAZU</t>
        </is>
      </c>
      <c r="O378" s="61">
        <f>IF($N378="","",$N378)</f>
        <v/>
      </c>
      <c r="P378" s="61">
        <f>IF(OR('⚙️ BỘ HƠI'!$H$40=0,'⚙️ BỘ HƠI'!$H$2="",$C378="",LEFT($C378,1)="◆"),99999,IF(OR(ISNUMBER(SEARCH('⚙️ BỘ HƠI'!$H$2,$C378)),ISNUMBER(SEARCH($C378,'⚙️ BỘ HƠI'!$H$2))),ROW()-2,99999))</f>
        <v/>
      </c>
      <c r="Q378" s="61" t="n"/>
    </row>
    <row r="379" ht="34.5" customHeight="1">
      <c r="A379" s="68" t="inlineStr">
        <is>
          <t>HH081707</t>
        </is>
      </c>
      <c r="B379" s="45" t="inlineStr">
        <is>
          <t>YANMAR</t>
        </is>
      </c>
      <c r="C379" s="45" t="inlineStr">
        <is>
          <t>4D92E/4TNE92</t>
        </is>
      </c>
      <c r="D379" s="45" t="inlineStr">
        <is>
          <t>92</t>
        </is>
      </c>
      <c r="E379" s="45" t="n"/>
      <c r="F379" s="45" t="n"/>
      <c r="G379" s="45" t="n"/>
      <c r="H379" s="45" t="inlineStr">
        <is>
          <t>IZUMI</t>
        </is>
      </c>
      <c r="I379" s="45" t="inlineStr">
        <is>
          <t>Cái</t>
        </is>
      </c>
      <c r="J379" s="66" t="n">
        <v>110000</v>
      </c>
      <c r="K379" s="66" t="n">
        <v>120000</v>
      </c>
      <c r="L379" s="66" t="n">
        <v>130000</v>
      </c>
      <c r="M379" s="54" t="n"/>
      <c r="N379" s="45" t="inlineStr">
        <is>
          <t>Xy lanh 4D92E/ 4TNE92/ 91-96-190 S/F bán hoàn thiện - IZUMI</t>
        </is>
      </c>
      <c r="O379" s="61">
        <f>IF($N379="","",$N379)</f>
        <v/>
      </c>
      <c r="P379" s="61">
        <f>IF(OR('⚙️ BỘ HƠI'!$H$40=0,'⚙️ BỘ HƠI'!$H$2="",$C379="",LEFT($C379,1)="◆"),99999,IF(OR(ISNUMBER(SEARCH('⚙️ BỘ HƠI'!$H$2,$C379)),ISNUMBER(SEARCH($C379,'⚙️ BỘ HƠI'!$H$2))),ROW()-2,99999))</f>
        <v/>
      </c>
      <c r="Q379" s="61" t="n"/>
    </row>
    <row r="380" ht="34.5" customHeight="1">
      <c r="A380" s="45" t="inlineStr">
        <is>
          <t>HH071879</t>
        </is>
      </c>
      <c r="B380" s="45" t="inlineStr">
        <is>
          <t>YANMAR</t>
        </is>
      </c>
      <c r="C380" s="45" t="inlineStr">
        <is>
          <t>4D94E/4TN94/4TNE94/4TNV94</t>
        </is>
      </c>
      <c r="D380" s="45" t="inlineStr">
        <is>
          <t>94</t>
        </is>
      </c>
      <c r="E380" s="45" t="inlineStr">
        <is>
          <t>4</t>
        </is>
      </c>
      <c r="F380" s="45" t="n"/>
      <c r="G380" s="45" t="n"/>
      <c r="H380" s="45" t="inlineStr">
        <is>
          <t>NSP</t>
        </is>
      </c>
      <c r="I380" s="45" t="inlineStr">
        <is>
          <t>Cái</t>
        </is>
      </c>
      <c r="J380" s="54" t="n"/>
      <c r="K380" s="54" t="n"/>
      <c r="L380" s="54" t="n"/>
      <c r="M380" s="54" t="n"/>
      <c r="N380" s="45" t="inlineStr">
        <is>
          <t>Xy lanh 4D94E/4TN94/4TNE94/4TNV94 S/F - NSP</t>
        </is>
      </c>
      <c r="O380" s="61">
        <f>IF($N380="","",$N380)</f>
        <v/>
      </c>
      <c r="P380" s="61">
        <f>IF(OR('⚙️ BỘ HƠI'!$H$40=0,'⚙️ BỘ HƠI'!$H$2="",$C380="",LEFT($C380,1)="◆"),99999,IF(OR(ISNUMBER(SEARCH('⚙️ BỘ HƠI'!$H$2,$C380)),ISNUMBER(SEARCH($C380,'⚙️ BỘ HƠI'!$H$2))),ROW()-2,99999))</f>
        <v/>
      </c>
      <c r="Q380" s="61" t="n"/>
    </row>
    <row r="381" ht="34.5" customHeight="1">
      <c r="A381" s="45" t="inlineStr">
        <is>
          <t>HH079766</t>
        </is>
      </c>
      <c r="B381" s="45" t="inlineStr">
        <is>
          <t>YANMAR</t>
        </is>
      </c>
      <c r="C381" s="45" t="inlineStr">
        <is>
          <t>Kom 4D94/ủi D20/D21-5</t>
        </is>
      </c>
      <c r="D381" s="45" t="inlineStr">
        <is>
          <t>94</t>
        </is>
      </c>
      <c r="E381" s="45" t="n"/>
      <c r="F381" s="45" t="n"/>
      <c r="G381" s="45" t="inlineStr">
        <is>
          <t>6144-21-2211</t>
        </is>
      </c>
      <c r="H381" s="45" t="inlineStr">
        <is>
          <t>IZ IKAZU</t>
        </is>
      </c>
      <c r="I381" s="45" t="inlineStr">
        <is>
          <t>Cái</t>
        </is>
      </c>
      <c r="J381" s="66" t="n">
        <v>1000000</v>
      </c>
      <c r="K381" s="66" t="n">
        <v>1070000</v>
      </c>
      <c r="L381" s="66" t="n">
        <v>1150000</v>
      </c>
      <c r="M381" s="54" t="n"/>
      <c r="N381" s="45" t="inlineStr">
        <is>
          <t>Xy lanh Kom 4D94/ ủi D20/D21-5 (6144-21-2211) - IZ IKAZU</t>
        </is>
      </c>
      <c r="O381" s="61">
        <f>IF($N381="","",$N381)</f>
        <v/>
      </c>
      <c r="P381" s="61">
        <f>IF(OR('⚙️ BỘ HƠI'!$H$40=0,'⚙️ BỘ HƠI'!$H$2="",$C381="",LEFT($C381,1)="◆"),99999,IF(OR(ISNUMBER(SEARCH('⚙️ BỘ HƠI'!$H$2,$C381)),ISNUMBER(SEARCH($C381,'⚙️ BỘ HƠI'!$H$2))),ROW()-2,99999))</f>
        <v/>
      </c>
      <c r="Q381" s="67" t="inlineStr">
        <is>
          <t>⚠️ HH078671, HH081148, HH082309</t>
        </is>
      </c>
    </row>
    <row r="382" ht="34.5" customHeight="1">
      <c r="A382" s="45" t="inlineStr">
        <is>
          <t>HH072098</t>
        </is>
      </c>
      <c r="B382" s="45" t="inlineStr">
        <is>
          <t>YANMAR</t>
        </is>
      </c>
      <c r="C382" s="45" t="inlineStr">
        <is>
          <t>4TN98/4D98/4TNV98/4TNE98</t>
        </is>
      </c>
      <c r="D382" s="45" t="inlineStr">
        <is>
          <t>98</t>
        </is>
      </c>
      <c r="E382" s="45" t="inlineStr">
        <is>
          <t>4</t>
        </is>
      </c>
      <c r="F382" s="45" t="n"/>
      <c r="G382" s="45" t="inlineStr">
        <is>
          <t>97*101.7*187.9</t>
        </is>
      </c>
      <c r="H382" s="45" t="inlineStr">
        <is>
          <t>IZUMI</t>
        </is>
      </c>
      <c r="I382" s="45" t="inlineStr">
        <is>
          <t>Cái</t>
        </is>
      </c>
      <c r="J382" s="54" t="n"/>
      <c r="K382" s="54" t="n"/>
      <c r="L382" s="54" t="n"/>
      <c r="M382" s="54" t="n"/>
      <c r="N382" s="45" t="inlineStr">
        <is>
          <t>Xy lanh 4TN98/4D98/4TNV98/4TNE98 (97*101.7*187.9) S/F - IZUMI</t>
        </is>
      </c>
      <c r="O382" s="61">
        <f>IF($N382="","",$N382)</f>
        <v/>
      </c>
      <c r="P382" s="61">
        <f>IF(OR('⚙️ BỘ HƠI'!$H$40=0,'⚙️ BỘ HƠI'!$H$2="",$C382="",LEFT($C382,1)="◆"),99999,IF(OR(ISNUMBER(SEARCH('⚙️ BỘ HƠI'!$H$2,$C382)),ISNUMBER(SEARCH($C382,'⚙️ BỘ HƠI'!$H$2))),ROW()-2,99999))</f>
        <v/>
      </c>
      <c r="Q382" s="61" t="n"/>
    </row>
    <row r="383" ht="34.5" customHeight="1">
      <c r="A383" s="45" t="inlineStr">
        <is>
          <t>HH081149</t>
        </is>
      </c>
      <c r="B383" s="45" t="inlineStr">
        <is>
          <t>YANMAR</t>
        </is>
      </c>
      <c r="C383" s="45" t="inlineStr">
        <is>
          <t>Yan 4D98 , 97*101.7*188, 4TN98/4TNV98/4TNE98</t>
        </is>
      </c>
      <c r="D383" s="45" t="inlineStr">
        <is>
          <t>98</t>
        </is>
      </c>
      <c r="E383" s="45" t="n"/>
      <c r="F383" s="45" t="n"/>
      <c r="G383" s="45" t="n"/>
      <c r="H383" s="45" t="inlineStr">
        <is>
          <t>IZ IKAZU</t>
        </is>
      </c>
      <c r="I383" s="45" t="inlineStr">
        <is>
          <t>Cái</t>
        </is>
      </c>
      <c r="J383" s="66" t="n">
        <v>130000</v>
      </c>
      <c r="K383" s="66" t="n">
        <v>140000</v>
      </c>
      <c r="L383" s="66" t="n">
        <v>150000</v>
      </c>
      <c r="M383" s="54" t="n"/>
      <c r="N383" s="45" t="inlineStr">
        <is>
          <t>Xy lanh Yan 4D98 S/F, 97*101.7*188, 4TN98/4TNV98/4TNE98 - IZ IKAZU</t>
        </is>
      </c>
      <c r="O383" s="61">
        <f>IF($N383="","",$N383)</f>
        <v/>
      </c>
      <c r="P383" s="61">
        <f>IF(OR('⚙️ BỘ HƠI'!$H$40=0,'⚙️ BỘ HƠI'!$H$2="",$C383="",LEFT($C383,1)="◆"),99999,IF(OR(ISNUMBER(SEARCH('⚙️ BỘ HƠI'!$H$2,$C383)),ISNUMBER(SEARCH($C383,'⚙️ BỘ HƠI'!$H$2))),ROW()-2,99999))</f>
        <v/>
      </c>
      <c r="Q383" s="67" t="inlineStr">
        <is>
          <t>⚠️ HH072092, HH073243</t>
        </is>
      </c>
    </row>
    <row r="384" ht="34.5" customHeight="1">
      <c r="A384" s="68" t="inlineStr">
        <is>
          <t>HH078673</t>
        </is>
      </c>
      <c r="B384" s="45" t="inlineStr">
        <is>
          <t>YANMAR</t>
        </is>
      </c>
      <c r="C384" s="45" t="inlineStr">
        <is>
          <t>4D98-4D99-4D100</t>
        </is>
      </c>
      <c r="D384" s="45" t="inlineStr">
        <is>
          <t>98</t>
        </is>
      </c>
      <c r="E384" s="45" t="n"/>
      <c r="F384" s="45" t="n"/>
      <c r="G384" s="45" t="inlineStr">
        <is>
          <t>97*103*188</t>
        </is>
      </c>
      <c r="H384" s="45" t="inlineStr">
        <is>
          <t>IZUMI</t>
        </is>
      </c>
      <c r="I384" s="45" t="inlineStr">
        <is>
          <t>Cái</t>
        </is>
      </c>
      <c r="J384" s="66" t="n">
        <v>130000</v>
      </c>
      <c r="K384" s="66" t="n">
        <v>140000</v>
      </c>
      <c r="L384" s="66" t="n">
        <v>150000</v>
      </c>
      <c r="M384" s="54" t="n"/>
      <c r="N384" s="45" t="inlineStr">
        <is>
          <t>Xy lanh 4D98-4D99-4D100 (97*103*188) S/F - IZUMI</t>
        </is>
      </c>
      <c r="O384" s="61">
        <f>IF($N384="","",$N384)</f>
        <v/>
      </c>
      <c r="P384" s="61">
        <f>IF(OR('⚙️ BỘ HƠI'!$H$40=0,'⚙️ BỘ HƠI'!$H$2="",$C384="",LEFT($C384,1)="◆"),99999,IF(OR(ISNUMBER(SEARCH('⚙️ BỘ HƠI'!$H$2,$C384)),ISNUMBER(SEARCH($C384,'⚙️ BỘ HƠI'!$H$2))),ROW()-2,99999))</f>
        <v/>
      </c>
      <c r="Q384" s="61" t="n"/>
    </row>
    <row r="385" ht="34.5" customHeight="1">
      <c r="A385" s="68" t="inlineStr">
        <is>
          <t>HH080361</t>
        </is>
      </c>
      <c r="B385" s="45" t="inlineStr">
        <is>
          <t>YANMAR</t>
        </is>
      </c>
      <c r="C385" s="45" t="inlineStr">
        <is>
          <t>4D98/4TN98</t>
        </is>
      </c>
      <c r="D385" s="45" t="inlineStr">
        <is>
          <t>98</t>
        </is>
      </c>
      <c r="E385" s="45" t="n"/>
      <c r="F385" s="45" t="n"/>
      <c r="G385" s="45" t="inlineStr">
        <is>
          <t>97*102*188</t>
        </is>
      </c>
      <c r="H385" s="45" t="inlineStr">
        <is>
          <t>IZUMI</t>
        </is>
      </c>
      <c r="I385" s="45" t="inlineStr">
        <is>
          <t>Cái</t>
        </is>
      </c>
      <c r="J385" s="66" t="n">
        <v>130000</v>
      </c>
      <c r="K385" s="66" t="n">
        <v>140000</v>
      </c>
      <c r="L385" s="66" t="n">
        <v>150000</v>
      </c>
      <c r="M385" s="54" t="n"/>
      <c r="N385" s="45" t="inlineStr">
        <is>
          <t>Xy lanh 4D98/ 4TN98 (97*102*188) S/F - IZUMI</t>
        </is>
      </c>
      <c r="O385" s="61">
        <f>IF($N385="","",$N385)</f>
        <v/>
      </c>
      <c r="P385" s="61">
        <f>IF(OR('⚙️ BỘ HƠI'!$H$40=0,'⚙️ BỘ HƠI'!$H$2="",$C385="",LEFT($C385,1)="◆"),99999,IF(OR(ISNUMBER(SEARCH('⚙️ BỘ HƠI'!$H$2,$C385)),ISNUMBER(SEARCH($C385,'⚙️ BỘ HƠI'!$H$2))),ROW()-2,99999))</f>
        <v/>
      </c>
      <c r="Q385" s="61" t="n"/>
    </row>
    <row r="386" ht="34.5" customHeight="1">
      <c r="A386" s="45" t="inlineStr">
        <is>
          <t>HH073246</t>
        </is>
      </c>
      <c r="B386" s="45" t="inlineStr">
        <is>
          <t>YANMAR</t>
        </is>
      </c>
      <c r="C386" s="45" t="inlineStr">
        <is>
          <t>4TN98/4D98/4TNV98/4TNE98</t>
        </is>
      </c>
      <c r="D386" s="45" t="inlineStr">
        <is>
          <t>98</t>
        </is>
      </c>
      <c r="E386" s="45" t="inlineStr">
        <is>
          <t>4</t>
        </is>
      </c>
      <c r="F386" s="45" t="n"/>
      <c r="G386" s="45" t="n"/>
      <c r="H386" s="45" t="inlineStr">
        <is>
          <t>NSP</t>
        </is>
      </c>
      <c r="I386" s="45" t="inlineStr">
        <is>
          <t>Cái</t>
        </is>
      </c>
      <c r="J386" s="54" t="n"/>
      <c r="K386" s="54" t="n"/>
      <c r="L386" s="54" t="n"/>
      <c r="M386" s="54" t="n"/>
      <c r="N386" s="45" t="inlineStr">
        <is>
          <t>Xy lanh 4TN98/4D98/4TNV98/4TNE98 bán hoàn thiện S/F - NSP</t>
        </is>
      </c>
      <c r="O386" s="61">
        <f>IF($N386="","",$N386)</f>
        <v/>
      </c>
      <c r="P386" s="61">
        <f>IF(OR('⚙️ BỘ HƠI'!$H$40=0,'⚙️ BỘ HƠI'!$H$2="",$C386="",LEFT($C386,1)="◆"),99999,IF(OR(ISNUMBER(SEARCH('⚙️ BỘ HƠI'!$H$2,$C386)),ISNUMBER(SEARCH($C386,'⚙️ BỘ HƠI'!$H$2))),ROW()-2,99999))</f>
        <v/>
      </c>
      <c r="Q386" s="61" t="n"/>
    </row>
    <row r="387" ht="34.5" customHeight="1">
      <c r="A387" s="45" t="inlineStr">
        <is>
          <t>HH080837</t>
        </is>
      </c>
      <c r="B387" s="45" t="inlineStr">
        <is>
          <t>YANMAR</t>
        </is>
      </c>
      <c r="C387" s="45" t="inlineStr">
        <is>
          <t>6CH-Yanmar</t>
        </is>
      </c>
      <c r="D387" s="45" t="n"/>
      <c r="E387" s="45" t="inlineStr">
        <is>
          <t>6</t>
        </is>
      </c>
      <c r="F387" s="45" t="n"/>
      <c r="G387" s="45" t="n"/>
      <c r="H387" s="45" t="n"/>
      <c r="I387" s="45" t="inlineStr">
        <is>
          <t>Cái</t>
        </is>
      </c>
      <c r="J387" s="45" t="n"/>
      <c r="K387" s="45" t="n"/>
      <c r="L387" s="45" t="n"/>
      <c r="M387" s="45" t="n"/>
      <c r="N387" s="45" t="inlineStr">
        <is>
          <t>Xy lanh 6CH-Yanmar</t>
        </is>
      </c>
      <c r="O387" s="61">
        <f>IF($N387="","",$N387)</f>
        <v/>
      </c>
      <c r="P387" s="61">
        <f>IF(OR('⚙️ BỘ HƠI'!$H$40=0,'⚙️ BỘ HƠI'!$H$2="",$C387="",LEFT($C387,1)="◆"),99999,IF(OR(ISNUMBER(SEARCH('⚙️ BỘ HƠI'!$H$2,$C387)),ISNUMBER(SEARCH($C387,'⚙️ BỘ HƠI'!$H$2))),ROW()-2,99999))</f>
        <v/>
      </c>
      <c r="Q387" s="61" t="n"/>
    </row>
    <row r="388" ht="34.5" customHeight="1">
      <c r="A388" s="45" t="n"/>
      <c r="B388" s="63" t="inlineStr">
        <is>
          <t>◆  KUBOTA   (9 sản phẩm)</t>
        </is>
      </c>
      <c r="C388" s="45" t="n"/>
      <c r="D388" s="45" t="n"/>
      <c r="E388" s="45" t="n"/>
      <c r="F388" s="45" t="n"/>
      <c r="G388" s="45" t="n"/>
      <c r="H388" s="45" t="n"/>
      <c r="I388" s="45" t="n"/>
      <c r="J388" s="54" t="n"/>
      <c r="K388" s="54" t="n"/>
      <c r="L388" s="54" t="n"/>
      <c r="M388" s="54" t="n"/>
      <c r="N388" s="45" t="n"/>
      <c r="O388" s="61">
        <f>IF($N388="","",$N388)</f>
        <v/>
      </c>
      <c r="P388" s="61">
        <f>IF(OR('⚙️ BỘ HƠI'!$H$40=0,'⚙️ BỘ HƠI'!$H$2="",$C388="",LEFT($C388,1)="◆"),99999,IF(OR(ISNUMBER(SEARCH('⚙️ BỘ HƠI'!$H$2,$C388)),ISNUMBER(SEARCH($C388,'⚙️ BỘ HƠI'!$H$2))),ROW()-2,99999))</f>
        <v/>
      </c>
      <c r="Q388" s="67" t="inlineStr">
        <is>
          <t>⚠️ HH072683, HH077301</t>
        </is>
      </c>
    </row>
    <row r="389" ht="34.5" customHeight="1">
      <c r="A389" s="45" t="inlineStr">
        <is>
          <t>HH077301</t>
        </is>
      </c>
      <c r="B389" s="45" t="inlineStr">
        <is>
          <t>KUBOTA</t>
        </is>
      </c>
      <c r="C389" s="45" t="inlineStr">
        <is>
          <t>Kubota 4D76</t>
        </is>
      </c>
      <c r="D389" s="45" t="inlineStr">
        <is>
          <t>76</t>
        </is>
      </c>
      <c r="E389" s="45" t="n"/>
      <c r="F389" s="45" t="n"/>
      <c r="G389" s="45" t="inlineStr">
        <is>
          <t>75*80*146</t>
        </is>
      </c>
      <c r="H389" s="45" t="inlineStr">
        <is>
          <t>IZUMI IKAZU</t>
        </is>
      </c>
      <c r="I389" s="45" t="inlineStr">
        <is>
          <t>Cái</t>
        </is>
      </c>
      <c r="J389" s="66" t="n">
        <v>95000</v>
      </c>
      <c r="K389" s="66" t="n">
        <v>105000</v>
      </c>
      <c r="L389" s="66" t="n">
        <v>115000</v>
      </c>
      <c r="M389" s="54" t="n"/>
      <c r="N389" s="45" t="inlineStr">
        <is>
          <t>Xy lanh Kubota 4D76 (75*80*146) S/F - IZUMI IKAZU</t>
        </is>
      </c>
      <c r="O389" s="61">
        <f>IF($N389="","",$N389)</f>
        <v/>
      </c>
      <c r="P389" s="61">
        <f>IF(OR('⚙️ BỘ HƠI'!$H$40=0,'⚙️ BỘ HƠI'!$H$2="",$C389="",LEFT($C389,1)="◆"),99999,IF(OR(ISNUMBER(SEARCH('⚙️ BỘ HƠI'!$H$2,$C389)),ISNUMBER(SEARCH($C389,'⚙️ BỘ HƠI'!$H$2))),ROW()-2,99999))</f>
        <v/>
      </c>
      <c r="Q389" s="61" t="n"/>
    </row>
    <row r="390" ht="34.5" customHeight="1">
      <c r="A390" s="45" t="inlineStr">
        <is>
          <t>HH072683</t>
        </is>
      </c>
      <c r="B390" s="45" t="inlineStr">
        <is>
          <t>KUBOTA</t>
        </is>
      </c>
      <c r="C390" s="45" t="inlineStr">
        <is>
          <t>Kubota 4D76</t>
        </is>
      </c>
      <c r="D390" s="45" t="inlineStr">
        <is>
          <t>76</t>
        </is>
      </c>
      <c r="E390" s="45" t="n"/>
      <c r="F390" s="45" t="n"/>
      <c r="G390" s="45" t="inlineStr">
        <is>
          <t>76*80*146</t>
        </is>
      </c>
      <c r="H390" s="45" t="inlineStr">
        <is>
          <t>NSP</t>
        </is>
      </c>
      <c r="I390" s="45" t="inlineStr">
        <is>
          <t>Cái</t>
        </is>
      </c>
      <c r="J390" s="54" t="n"/>
      <c r="K390" s="54" t="n"/>
      <c r="L390" s="54" t="n"/>
      <c r="M390" s="54" t="n"/>
      <c r="N390" s="45" t="inlineStr">
        <is>
          <t>Xy lanh Kubota 4D76 (76*80*146) S/F - NSP</t>
        </is>
      </c>
      <c r="O390" s="61">
        <f>IF($N390="","",$N390)</f>
        <v/>
      </c>
      <c r="P390" s="61">
        <f>IF(OR('⚙️ BỘ HƠI'!$H$40=0,'⚙️ BỘ HƠI'!$H$2="",$C390="",LEFT($C390,1)="◆"),99999,IF(OR(ISNUMBER(SEARCH('⚙️ BỘ HƠI'!$H$2,$C390)),ISNUMBER(SEARCH($C390,'⚙️ BỘ HƠI'!$H$2))),ROW()-2,99999))</f>
        <v/>
      </c>
      <c r="Q390" s="61" t="n"/>
    </row>
    <row r="391" ht="34.5" customHeight="1">
      <c r="A391" s="45" t="inlineStr">
        <is>
          <t>HH073240</t>
        </is>
      </c>
      <c r="B391" s="45" t="inlineStr">
        <is>
          <t>KUBOTA</t>
        </is>
      </c>
      <c r="C391" s="45" t="inlineStr">
        <is>
          <t>Kubota V1505/4D78</t>
        </is>
      </c>
      <c r="D391" s="45" t="inlineStr">
        <is>
          <t>78</t>
        </is>
      </c>
      <c r="E391" s="45" t="n"/>
      <c r="F391" s="45" t="n"/>
      <c r="G391" s="45" t="n"/>
      <c r="H391" s="45" t="inlineStr">
        <is>
          <t>NSP</t>
        </is>
      </c>
      <c r="I391" s="45" t="inlineStr">
        <is>
          <t>Cái</t>
        </is>
      </c>
      <c r="J391" s="54" t="n"/>
      <c r="K391" s="54" t="n"/>
      <c r="L391" s="54" t="n"/>
      <c r="M391" s="54" t="n"/>
      <c r="N391" s="45" t="inlineStr">
        <is>
          <t>Xy lanh Kubota V1505/4D78 bán hoàn thiện S/F - NSP</t>
        </is>
      </c>
      <c r="O391" s="61">
        <f>IF($N391="","",$N391)</f>
        <v/>
      </c>
      <c r="P391" s="61">
        <f>IF(OR('⚙️ BỘ HƠI'!$H$40=0,'⚙️ BỘ HƠI'!$H$2="",$C391="",LEFT($C391,1)="◆"),99999,IF(OR(ISNUMBER(SEARCH('⚙️ BỘ HƠI'!$H$2,$C391)),ISNUMBER(SEARCH($C391,'⚙️ BỘ HƠI'!$H$2))),ROW()-2,99999))</f>
        <v/>
      </c>
      <c r="Q391" s="61" t="n"/>
    </row>
    <row r="392" ht="34.5" customHeight="1">
      <c r="A392" s="68" t="inlineStr">
        <is>
          <t>HH072095</t>
        </is>
      </c>
      <c r="B392" s="45" t="inlineStr">
        <is>
          <t>KUBOTA</t>
        </is>
      </c>
      <c r="C392" s="45" t="inlineStr">
        <is>
          <t>4D85</t>
        </is>
      </c>
      <c r="D392" s="45" t="inlineStr">
        <is>
          <t>85</t>
        </is>
      </c>
      <c r="E392" s="45" t="n"/>
      <c r="F392" s="45" t="n"/>
      <c r="G392" s="45" t="inlineStr">
        <is>
          <t>84*89*150</t>
        </is>
      </c>
      <c r="H392" s="45" t="inlineStr">
        <is>
          <t>IZUMI-IKAZU</t>
        </is>
      </c>
      <c r="I392" s="45" t="inlineStr">
        <is>
          <t>Cái</t>
        </is>
      </c>
      <c r="J392" s="66" t="n">
        <v>105000</v>
      </c>
      <c r="K392" s="66" t="n">
        <v>115000</v>
      </c>
      <c r="L392" s="66" t="n">
        <v>125000</v>
      </c>
      <c r="M392" s="54" t="n"/>
      <c r="N392" s="45" t="inlineStr">
        <is>
          <t>Xy lanh Kubota 4D85 (84*89*150) S/F - IZUMI-IKAZU</t>
        </is>
      </c>
      <c r="O392" s="61">
        <f>IF($N392="","",$N392)</f>
        <v/>
      </c>
      <c r="P392" s="61">
        <f>IF(OR('⚙️ BỘ HƠI'!$H$40=0,'⚙️ BỘ HƠI'!$H$2="",$C392="",LEFT($C392,1)="◆"),99999,IF(OR(ISNUMBER(SEARCH('⚙️ BỘ HƠI'!$H$2,$C392)),ISNUMBER(SEARCH($C392,'⚙️ BỘ HƠI'!$H$2))),ROW()-2,99999))</f>
        <v/>
      </c>
      <c r="Q392" s="61" t="n"/>
    </row>
    <row r="393" ht="34.5" customHeight="1">
      <c r="A393" s="68" t="inlineStr">
        <is>
          <t>HH073242</t>
        </is>
      </c>
      <c r="B393" s="45" t="inlineStr">
        <is>
          <t>KUBOTA</t>
        </is>
      </c>
      <c r="C393" s="45" t="inlineStr">
        <is>
          <t>4D85</t>
        </is>
      </c>
      <c r="D393" s="45" t="inlineStr">
        <is>
          <t>85</t>
        </is>
      </c>
      <c r="E393" s="45" t="n"/>
      <c r="F393" s="45" t="n"/>
      <c r="G393" s="45" t="n"/>
      <c r="H393" s="45" t="inlineStr">
        <is>
          <t>NSP</t>
        </is>
      </c>
      <c r="I393" s="45" t="inlineStr">
        <is>
          <t>Cái</t>
        </is>
      </c>
      <c r="J393" s="54" t="n"/>
      <c r="K393" s="54" t="n"/>
      <c r="L393" s="66" t="n">
        <v>200000</v>
      </c>
      <c r="M393" s="54" t="n"/>
      <c r="N393" s="45" t="inlineStr">
        <is>
          <t>Xy lanh Kubota 4D85 bán hoàn thiện S/F - NSP</t>
        </is>
      </c>
      <c r="O393" s="61">
        <f>IF($N393="","",$N393)</f>
        <v/>
      </c>
      <c r="P393" s="61">
        <f>IF(OR('⚙️ BỘ HƠI'!$H$40=0,'⚙️ BỘ HƠI'!$H$2="",$C393="",LEFT($C393,1)="◆"),99999,IF(OR(ISNUMBER(SEARCH('⚙️ BỘ HƠI'!$H$2,$C393)),ISNUMBER(SEARCH($C393,'⚙️ BỘ HƠI'!$H$2))),ROW()-2,99999))</f>
        <v/>
      </c>
      <c r="Q393" s="61" t="n"/>
    </row>
    <row r="394" ht="34.5" customHeight="1">
      <c r="A394" s="45" t="inlineStr">
        <is>
          <t>HH083024</t>
        </is>
      </c>
      <c r="B394" s="45" t="inlineStr">
        <is>
          <t>KUBOTA</t>
        </is>
      </c>
      <c r="C394" s="45" t="inlineStr">
        <is>
          <t>4D87</t>
        </is>
      </c>
      <c r="D394" s="45" t="inlineStr">
        <is>
          <t>87</t>
        </is>
      </c>
      <c r="E394" s="45" t="inlineStr">
        <is>
          <t>4</t>
        </is>
      </c>
      <c r="F394" s="45" t="n"/>
      <c r="G394" s="45" t="inlineStr">
        <is>
          <t>86*90.5*155</t>
        </is>
      </c>
      <c r="H394" s="45" t="inlineStr">
        <is>
          <t>IZUMI IKAZU</t>
        </is>
      </c>
      <c r="I394" s="45" t="inlineStr">
        <is>
          <t>Cái</t>
        </is>
      </c>
      <c r="J394" s="66" t="n">
        <v>100000</v>
      </c>
      <c r="K394" s="66" t="n">
        <v>110000</v>
      </c>
      <c r="L394" s="66" t="n">
        <v>120000</v>
      </c>
      <c r="M394" s="54" t="n"/>
      <c r="N394" s="45" t="inlineStr">
        <is>
          <t>Xy lanh 4D87 (86*90.5*155) S/F - IZUMI IKAZU</t>
        </is>
      </c>
      <c r="O394" s="61">
        <f>IF($N394="","",$N394)</f>
        <v/>
      </c>
      <c r="P394" s="61">
        <f>IF(OR('⚙️ BỘ HƠI'!$H$40=0,'⚙️ BỘ HƠI'!$H$2="",$C394="",LEFT($C394,1)="◆"),99999,IF(OR(ISNUMBER(SEARCH('⚙️ BỘ HƠI'!$H$2,$C394)),ISNUMBER(SEARCH($C394,'⚙️ BỘ HƠI'!$H$2))),ROW()-2,99999))</f>
        <v/>
      </c>
      <c r="Q394" s="61" t="n"/>
    </row>
    <row r="395" ht="34.5" customHeight="1">
      <c r="A395" s="45" t="inlineStr">
        <is>
          <t>HH081146</t>
        </is>
      </c>
      <c r="B395" s="45" t="inlineStr">
        <is>
          <t>KUBOTA</t>
        </is>
      </c>
      <c r="C395" s="45" t="inlineStr">
        <is>
          <t>4D87</t>
        </is>
      </c>
      <c r="D395" s="45" t="inlineStr">
        <is>
          <t>87</t>
        </is>
      </c>
      <c r="E395" s="45" t="inlineStr">
        <is>
          <t>4</t>
        </is>
      </c>
      <c r="F395" s="45" t="n"/>
      <c r="G395" s="45" t="inlineStr">
        <is>
          <t>86*91*151/155</t>
        </is>
      </c>
      <c r="H395" s="45" t="inlineStr">
        <is>
          <t>IZUMI IKAZU</t>
        </is>
      </c>
      <c r="I395" s="45" t="inlineStr">
        <is>
          <t>Cái</t>
        </is>
      </c>
      <c r="J395" s="66" t="n">
        <v>105000</v>
      </c>
      <c r="K395" s="66" t="n">
        <v>115000</v>
      </c>
      <c r="L395" s="66" t="n">
        <v>125000</v>
      </c>
      <c r="M395" s="54" t="n"/>
      <c r="N395" s="45" t="inlineStr">
        <is>
          <t>Xy lanh 4D87 (86*91*151/155) S/F - IZUMI IKAZU</t>
        </is>
      </c>
      <c r="O395" s="61">
        <f>IF($N395="","",$N395)</f>
        <v/>
      </c>
      <c r="P395" s="61">
        <f>IF(OR('⚙️ BỘ HƠI'!$H$40=0,'⚙️ BỘ HƠI'!$H$2="",$C395="",LEFT($C395,1)="◆"),99999,IF(OR(ISNUMBER(SEARCH('⚙️ BỘ HƠI'!$H$2,$C395)),ISNUMBER(SEARCH($C395,'⚙️ BỘ HƠI'!$H$2))),ROW()-2,99999))</f>
        <v/>
      </c>
      <c r="Q395" s="67" t="inlineStr">
        <is>
          <t>⚠️ HH081146, HH083024</t>
        </is>
      </c>
    </row>
    <row r="396" ht="34.5" customHeight="1">
      <c r="A396" s="68" t="inlineStr">
        <is>
          <t>HH082889</t>
        </is>
      </c>
      <c r="B396" s="45" t="inlineStr">
        <is>
          <t>KUBOTA</t>
        </is>
      </c>
      <c r="C396" s="45" t="inlineStr">
        <is>
          <t>4D87</t>
        </is>
      </c>
      <c r="D396" s="45" t="inlineStr">
        <is>
          <t>87</t>
        </is>
      </c>
      <c r="E396" s="45" t="n"/>
      <c r="F396" s="45" t="n"/>
      <c r="G396" s="45" t="inlineStr">
        <is>
          <t>86*90*155</t>
        </is>
      </c>
      <c r="H396" s="45" t="inlineStr">
        <is>
          <t>IZUMI IKAZU</t>
        </is>
      </c>
      <c r="I396" s="45" t="inlineStr">
        <is>
          <t>Cái</t>
        </is>
      </c>
      <c r="J396" s="66" t="n">
        <v>100000</v>
      </c>
      <c r="K396" s="66" t="n">
        <v>110000</v>
      </c>
      <c r="L396" s="66" t="n">
        <v>120000</v>
      </c>
      <c r="M396" s="54" t="n"/>
      <c r="N396" s="45" t="inlineStr">
        <is>
          <t>Xy lanh 4D87 (86*90*155) S/F - IZUMI IKAZU</t>
        </is>
      </c>
      <c r="O396" s="61">
        <f>IF($N396="","",$N396)</f>
        <v/>
      </c>
      <c r="P396" s="61">
        <f>IF(OR('⚙️ BỘ HƠI'!$H$40=0,'⚙️ BỘ HƠI'!$H$2="",$C396="",LEFT($C396,1)="◆"),99999,IF(OR(ISNUMBER(SEARCH('⚙️ BỘ HƠI'!$H$2,$C396)),ISNUMBER(SEARCH($C396,'⚙️ BỘ HƠI'!$H$2))),ROW()-2,99999))</f>
        <v/>
      </c>
      <c r="Q396" s="67" t="inlineStr">
        <is>
          <t>⚠️ HH081146, HH083024</t>
        </is>
      </c>
    </row>
    <row r="397" ht="34.5" customHeight="1">
      <c r="A397" s="68" t="inlineStr">
        <is>
          <t>HH081994</t>
        </is>
      </c>
      <c r="B397" s="45" t="inlineStr">
        <is>
          <t>KUBOTA</t>
        </is>
      </c>
      <c r="C397" s="45" t="inlineStr">
        <is>
          <t>4D87/V2203</t>
        </is>
      </c>
      <c r="D397" s="45" t="inlineStr">
        <is>
          <t>87</t>
        </is>
      </c>
      <c r="E397" s="45" t="n"/>
      <c r="F397" s="45" t="n"/>
      <c r="G397" s="45" t="inlineStr">
        <is>
          <t>86*90.5*151</t>
        </is>
      </c>
      <c r="H397" s="45" t="inlineStr">
        <is>
          <t>IZUMI IKAZU</t>
        </is>
      </c>
      <c r="I397" s="45" t="inlineStr">
        <is>
          <t>Cái</t>
        </is>
      </c>
      <c r="J397" s="66" t="n">
        <v>100000</v>
      </c>
      <c r="K397" s="66" t="n">
        <v>110000</v>
      </c>
      <c r="L397" s="66" t="n">
        <v>120000</v>
      </c>
      <c r="M397" s="54" t="n"/>
      <c r="N397" s="45" t="inlineStr">
        <is>
          <t>Xy lanh 4D87 / V2203 (86*90.5*151) S/F - IZUMI IKAZU</t>
        </is>
      </c>
      <c r="O397" s="61">
        <f>IF($N397="","",$N397)</f>
        <v/>
      </c>
      <c r="P397" s="61">
        <f>IF(OR('⚙️ BỘ HƠI'!$H$40=0,'⚙️ BỘ HƠI'!$H$2="",$C397="",LEFT($C397,1)="◆"),99999,IF(OR(ISNUMBER(SEARCH('⚙️ BỘ HƠI'!$H$2,$C397)),ISNUMBER(SEARCH($C397,'⚙️ BỘ HƠI'!$H$2))),ROW()-2,99999))</f>
        <v/>
      </c>
      <c r="Q397" s="61" t="n"/>
    </row>
    <row r="398" ht="34.5" customHeight="1">
      <c r="A398" s="45" t="n"/>
      <c r="B398" s="63" t="inlineStr">
        <is>
          <t>◆  SCANIA   (1 sản phẩm)</t>
        </is>
      </c>
      <c r="C398" s="45" t="n"/>
      <c r="D398" s="45" t="n"/>
      <c r="E398" s="45" t="n"/>
      <c r="F398" s="45" t="n"/>
      <c r="G398" s="45" t="n"/>
      <c r="H398" s="45" t="n"/>
      <c r="I398" s="45" t="n"/>
      <c r="J398" s="54" t="n"/>
      <c r="K398" s="54" t="n"/>
      <c r="L398" s="54" t="n"/>
      <c r="M398" s="54" t="n"/>
      <c r="N398" s="45" t="n"/>
      <c r="O398" s="61">
        <f>IF($N398="","",$N398)</f>
        <v/>
      </c>
      <c r="P398" s="61">
        <f>IF(OR('⚙️ BỘ HƠI'!$H$40=0,'⚙️ BỘ HƠI'!$H$2="",$C398="",LEFT($C398,1)="◆"),99999,IF(OR(ISNUMBER(SEARCH('⚙️ BỘ HƠI'!$H$2,$C398)),ISNUMBER(SEARCH($C398,'⚙️ BỘ HƠI'!$H$2))),ROW()-2,99999))</f>
        <v/>
      </c>
      <c r="Q398" s="61" t="n"/>
    </row>
    <row r="399" ht="34.5" customHeight="1">
      <c r="A399" s="45" t="inlineStr">
        <is>
          <t>HH083752</t>
        </is>
      </c>
      <c r="B399" s="45" t="inlineStr">
        <is>
          <t>SCANIA</t>
        </is>
      </c>
      <c r="C399" s="45" t="inlineStr">
        <is>
          <t>SCANIA DS11/061WN19 phi 127</t>
        </is>
      </c>
      <c r="D399" s="45" t="inlineStr">
        <is>
          <t>127</t>
        </is>
      </c>
      <c r="E399" s="45" t="n"/>
      <c r="F399" s="45" t="n"/>
      <c r="G399" s="45" t="n"/>
      <c r="H399" s="45" t="inlineStr">
        <is>
          <t>HENWEIT L-SC003-00</t>
        </is>
      </c>
      <c r="I399" s="45" t="inlineStr">
        <is>
          <t>Cái</t>
        </is>
      </c>
      <c r="J399" s="66" t="n">
        <v>3600000</v>
      </c>
      <c r="K399" s="66" t="n">
        <v>3800000</v>
      </c>
      <c r="L399" s="66" t="n">
        <v>4000000</v>
      </c>
      <c r="M399" s="54" t="n"/>
      <c r="N399" s="45" t="inlineStr">
        <is>
          <t>Xy lanh SCANIA DS11/ 061WN19 phi 127 - HENWEIT L-SC003-00</t>
        </is>
      </c>
      <c r="O399" s="61">
        <f>IF($N399="","",$N399)</f>
        <v/>
      </c>
      <c r="P399" s="61">
        <f>IF(OR('⚙️ BỘ HƠI'!$H$40=0,'⚙️ BỘ HƠI'!$H$2="",$C399="",LEFT($C399,1)="◆"),99999,IF(OR(ISNUMBER(SEARCH('⚙️ BỘ HƠI'!$H$2,$C399)),ISNUMBER(SEARCH($C399,'⚙️ BỘ HƠI'!$H$2))),ROW()-2,99999))</f>
        <v/>
      </c>
      <c r="Q399" s="61" t="n"/>
    </row>
    <row r="400" ht="34.5" customHeight="1">
      <c r="A400" s="45" t="n"/>
      <c r="B400" s="63" t="inlineStr">
        <is>
          <t>◆  TOYOTA   (6 sản phẩm)</t>
        </is>
      </c>
      <c r="C400" s="45" t="n"/>
      <c r="D400" s="45" t="n"/>
      <c r="E400" s="45" t="n"/>
      <c r="F400" s="45" t="n"/>
      <c r="G400" s="45" t="n"/>
      <c r="H400" s="45" t="n"/>
      <c r="I400" s="45" t="n"/>
      <c r="J400" s="64" t="n"/>
      <c r="K400" s="64" t="n"/>
      <c r="L400" s="64" t="n"/>
      <c r="M400" s="64" t="n"/>
      <c r="N400" s="61" t="n"/>
      <c r="O400" s="61">
        <f>IF($N400="","",$N400)</f>
        <v/>
      </c>
      <c r="P400" s="61">
        <f>IF(OR('⚙️ BỘ HƠI'!$H$40=0,'⚙️ BỘ HƠI'!$H$2="",$C400="",LEFT($C400,1)="◆"),99999,IF(OR(ISNUMBER(SEARCH('⚙️ BỘ HƠI'!$H$2,$C400)),ISNUMBER(SEARCH($C400,'⚙️ BỘ HƠI'!$H$2))),ROW()-2,99999))</f>
        <v/>
      </c>
      <c r="Q400" s="61" t="n"/>
    </row>
    <row r="401" ht="34.5" customHeight="1">
      <c r="A401" s="45" t="inlineStr">
        <is>
          <t>HH078195</t>
        </is>
      </c>
      <c r="B401" s="45" t="inlineStr">
        <is>
          <t>TOYOTA</t>
        </is>
      </c>
      <c r="C401" s="45" t="inlineStr">
        <is>
          <t>1DZ</t>
        </is>
      </c>
      <c r="D401" s="45" t="inlineStr">
        <is>
          <t>86</t>
        </is>
      </c>
      <c r="E401" s="45" t="n"/>
      <c r="F401" s="45" t="n"/>
      <c r="G401" s="45" t="inlineStr">
        <is>
          <t>85*90*175</t>
        </is>
      </c>
      <c r="H401" s="45" t="inlineStr">
        <is>
          <t>IZUMI-IKAZU</t>
        </is>
      </c>
      <c r="I401" s="45" t="inlineStr">
        <is>
          <t>Cái</t>
        </is>
      </c>
      <c r="J401" s="66" t="n">
        <v>500000</v>
      </c>
      <c r="K401" s="66" t="n">
        <v>530000</v>
      </c>
      <c r="L401" s="66" t="n">
        <v>560000</v>
      </c>
      <c r="M401" s="54" t="n"/>
      <c r="N401" s="45" t="inlineStr">
        <is>
          <t>Xy lanh Toyota 1DZ (85*90*175), 4D86, S/F chưa xoáy - IZUMI-IKAZU</t>
        </is>
      </c>
      <c r="O401" s="61">
        <f>IF($N401="","",$N401)</f>
        <v/>
      </c>
      <c r="P401" s="61">
        <f>IF(OR('⚙️ BỘ HƠI'!$H$40=0,'⚙️ BỘ HƠI'!$H$2="",$C401="",LEFT($C401,1)="◆"),99999,IF(OR(ISNUMBER(SEARCH('⚙️ BỘ HƠI'!$H$2,$C401)),ISNUMBER(SEARCH($C401,'⚙️ BỘ HƠI'!$H$2))),ROW()-2,99999))</f>
        <v/>
      </c>
      <c r="Q401" s="61" t="n"/>
    </row>
    <row r="402" ht="34.5" customHeight="1">
      <c r="A402" s="45" t="inlineStr">
        <is>
          <t>HH083134</t>
        </is>
      </c>
      <c r="B402" s="45" t="inlineStr">
        <is>
          <t>TOYOTA</t>
        </is>
      </c>
      <c r="C402" s="45" t="inlineStr">
        <is>
          <t>2L</t>
        </is>
      </c>
      <c r="D402" s="45" t="inlineStr">
        <is>
          <t>92</t>
        </is>
      </c>
      <c r="E402" s="45" t="inlineStr">
        <is>
          <t>2</t>
        </is>
      </c>
      <c r="F402" s="45" t="n"/>
      <c r="G402" s="45" t="inlineStr">
        <is>
          <t>91-96-160.5-100.7-3.5+1</t>
        </is>
      </c>
      <c r="H402" s="45" t="inlineStr">
        <is>
          <t>IZ IKAZU</t>
        </is>
      </c>
      <c r="I402" s="45" t="inlineStr">
        <is>
          <t>Cái</t>
        </is>
      </c>
      <c r="J402" s="66" t="n">
        <v>500000</v>
      </c>
      <c r="K402" s="66" t="n">
        <v>550000</v>
      </c>
      <c r="L402" s="66" t="n">
        <v>600000</v>
      </c>
      <c r="M402" s="54" t="n"/>
      <c r="N402" s="45" t="inlineStr">
        <is>
          <t>Xy lanh Toyota 2L (91-96-160.5-100.7-3.5+1)/ 4D92 S/F bán hoàn thiện - IZ IKAZU</t>
        </is>
      </c>
      <c r="O402" s="61">
        <f>IF($N402="","",$N402)</f>
        <v/>
      </c>
      <c r="P402" s="61">
        <f>IF(OR('⚙️ BỘ HƠI'!$H$40=0,'⚙️ BỘ HƠI'!$H$2="",$C402="",LEFT($C402,1)="◆"),99999,IF(OR(ISNUMBER(SEARCH('⚙️ BỘ HƠI'!$H$2,$C402)),ISNUMBER(SEARCH($C402,'⚙️ BỘ HƠI'!$H$2))),ROW()-2,99999))</f>
        <v/>
      </c>
      <c r="Q402" s="67" t="inlineStr">
        <is>
          <t>⚠️ HH072092, HH073241</t>
        </is>
      </c>
    </row>
    <row r="403" ht="34.5" customHeight="1">
      <c r="A403" s="45" t="inlineStr">
        <is>
          <t>HH077941</t>
        </is>
      </c>
      <c r="B403" s="45" t="inlineStr">
        <is>
          <t>TOYOTA</t>
        </is>
      </c>
      <c r="C403" s="45" t="inlineStr">
        <is>
          <t>Toy</t>
        </is>
      </c>
      <c r="D403" s="45" t="n"/>
      <c r="E403" s="45" t="n"/>
      <c r="F403" s="45" t="n"/>
      <c r="G403" s="45" t="inlineStr">
        <is>
          <t>96</t>
        </is>
      </c>
      <c r="H403" s="45" t="inlineStr">
        <is>
          <t>IZUMI IKAZU</t>
        </is>
      </c>
      <c r="I403" s="45" t="inlineStr">
        <is>
          <t>Cái</t>
        </is>
      </c>
      <c r="J403" s="70" t="n">
        <v>130000</v>
      </c>
      <c r="K403" s="70" t="n">
        <v>140000</v>
      </c>
      <c r="L403" s="70" t="n">
        <v>160000</v>
      </c>
      <c r="M403" s="45" t="n"/>
      <c r="N403" s="45" t="inlineStr">
        <is>
          <t>Xy lanh Toy (96) 1Z S/F (11Z), 4D96/ 95.6*100*182.5 lợi 8*106 - IZUMI IKAZU</t>
        </is>
      </c>
      <c r="O403" s="61">
        <f>IF($N403="","",$N403)</f>
        <v/>
      </c>
      <c r="P403" s="61">
        <f>IF(OR('⚙️ BỘ HƠI'!$H$40=0,'⚙️ BỘ HƠI'!$H$2="",$C403="",LEFT($C403,1)="◆"),99999,IF(OR(ISNUMBER(SEARCH('⚙️ BỘ HƠI'!$H$2,$C403)),ISNUMBER(SEARCH($C403,'⚙️ BỘ HƠI'!$H$2))),ROW()-2,99999))</f>
        <v/>
      </c>
      <c r="Q403" s="61" t="n"/>
    </row>
    <row r="404" ht="34.5" customHeight="1">
      <c r="A404" s="45" t="inlineStr">
        <is>
          <t>HH082480</t>
        </is>
      </c>
      <c r="B404" s="45" t="inlineStr">
        <is>
          <t>TOYOTA</t>
        </is>
      </c>
      <c r="C404" s="45" t="inlineStr">
        <is>
          <t>1Z/11Z</t>
        </is>
      </c>
      <c r="D404" s="45" t="inlineStr">
        <is>
          <t>96</t>
        </is>
      </c>
      <c r="E404" s="45" t="n"/>
      <c r="F404" s="45" t="n"/>
      <c r="G404" s="45" t="n"/>
      <c r="H404" s="45" t="inlineStr">
        <is>
          <t>IZUMI IKAZU</t>
        </is>
      </c>
      <c r="I404" s="45" t="inlineStr">
        <is>
          <t>Cái</t>
        </is>
      </c>
      <c r="J404" s="66" t="n">
        <v>140000</v>
      </c>
      <c r="K404" s="66" t="n">
        <v>150000</v>
      </c>
      <c r="L404" s="66" t="n">
        <v>160000</v>
      </c>
      <c r="M404" s="54" t="n"/>
      <c r="N404" s="45" t="inlineStr">
        <is>
          <t>Xy lanh 1Z / 11Z F/F - IZUMI IKAZU</t>
        </is>
      </c>
      <c r="O404" s="61">
        <f>IF($N404="","",$N404)</f>
        <v/>
      </c>
      <c r="P404" s="61">
        <f>IF(OR('⚙️ BỘ HƠI'!$H$40=0,'⚙️ BỘ HƠI'!$H$2="",$C404="",LEFT($C404,1)="◆"),99999,IF(OR(ISNUMBER(SEARCH('⚙️ BỘ HƠI'!$H$2,$C404)),ISNUMBER(SEARCH($C404,'⚙️ BỘ HƠI'!$H$2))),ROW()-2,99999))</f>
        <v/>
      </c>
      <c r="Q404" s="61" t="n"/>
    </row>
    <row r="405" ht="34.5" customHeight="1">
      <c r="A405" s="45" t="inlineStr">
        <is>
          <t>HH082381</t>
        </is>
      </c>
      <c r="B405" s="45" t="inlineStr">
        <is>
          <t>TOYOTA</t>
        </is>
      </c>
      <c r="C405" s="45" t="inlineStr">
        <is>
          <t>Toy 2Z</t>
        </is>
      </c>
      <c r="D405" s="45" t="inlineStr">
        <is>
          <t>98</t>
        </is>
      </c>
      <c r="E405" s="45" t="n"/>
      <c r="F405" s="45" t="n"/>
      <c r="G405" s="45" t="inlineStr">
        <is>
          <t>13Z</t>
        </is>
      </c>
      <c r="H405" s="45" t="inlineStr">
        <is>
          <t>IZ IKAZU</t>
        </is>
      </c>
      <c r="I405" s="45" t="inlineStr">
        <is>
          <t>Cái</t>
        </is>
      </c>
      <c r="J405" s="66" t="n">
        <v>140000</v>
      </c>
      <c r="K405" s="66" t="n">
        <v>150000</v>
      </c>
      <c r="L405" s="66" t="n">
        <v>160000</v>
      </c>
      <c r="M405" s="54" t="n"/>
      <c r="N405" s="45" t="inlineStr">
        <is>
          <t>Xy lanh Toy 2Z S/F (13Z), 4D98/ 97*101*181.5 lợi 5*107 - IZ IKAZU</t>
        </is>
      </c>
      <c r="O405" s="61">
        <f>IF($N405="","",$N405)</f>
        <v/>
      </c>
      <c r="P405" s="61">
        <f>IF(OR('⚙️ BỘ HƠI'!$H$40=0,'⚙️ BỘ HƠI'!$H$2="",$C405="",LEFT($C405,1)="◆"),99999,IF(OR(ISNUMBER(SEARCH('⚙️ BỘ HƠI'!$H$2,$C405)),ISNUMBER(SEARCH($C405,'⚙️ BỘ HƠI'!$H$2))),ROW()-2,99999))</f>
        <v/>
      </c>
      <c r="Q405" s="61" t="n"/>
    </row>
    <row r="406" ht="34.5" customHeight="1">
      <c r="A406" s="45" t="inlineStr">
        <is>
          <t>HH073439</t>
        </is>
      </c>
      <c r="B406" s="45" t="inlineStr">
        <is>
          <t>TOYOTA</t>
        </is>
      </c>
      <c r="C406" s="45" t="inlineStr">
        <is>
          <t>2Z/13Z</t>
        </is>
      </c>
      <c r="D406" s="45" t="inlineStr">
        <is>
          <t>98</t>
        </is>
      </c>
      <c r="E406" s="45" t="inlineStr">
        <is>
          <t>2</t>
        </is>
      </c>
      <c r="F406" s="45" t="n"/>
      <c r="G406" s="45" t="inlineStr">
        <is>
          <t>98</t>
        </is>
      </c>
      <c r="H406" s="45" t="inlineStr">
        <is>
          <t>IZUMI IKAZU</t>
        </is>
      </c>
      <c r="I406" s="45" t="inlineStr">
        <is>
          <t>Cái</t>
        </is>
      </c>
      <c r="J406" s="66" t="n">
        <v>140000</v>
      </c>
      <c r="K406" s="66" t="n">
        <v>150000</v>
      </c>
      <c r="L406" s="66" t="n">
        <v>160000</v>
      </c>
      <c r="M406" s="54" t="n"/>
      <c r="N406" s="45" t="inlineStr">
        <is>
          <t>Xy lanh Toyota 2Z / 13Z (98) F/F - IZUMI IKAZU</t>
        </is>
      </c>
      <c r="O406" s="61">
        <f>IF($N406="","",$N406)</f>
        <v/>
      </c>
      <c r="P406" s="61">
        <f>IF(OR('⚙️ BỘ HƠI'!$H$40=0,'⚙️ BỘ HƠI'!$H$2="",$C406="",LEFT($C406,1)="◆"),99999,IF(OR(ISNUMBER(SEARCH('⚙️ BỘ HƠI'!$H$2,$C406)),ISNUMBER(SEARCH($C406,'⚙️ BỘ HƠI'!$H$2))),ROW()-2,99999))</f>
        <v/>
      </c>
      <c r="Q406" s="61" t="n"/>
    </row>
    <row r="407" ht="34.5" customHeight="1">
      <c r="A407" s="45" t="n"/>
      <c r="B407" s="63" t="inlineStr">
        <is>
          <t>◆  CATERPILLAR   (7 sản phẩm)</t>
        </is>
      </c>
      <c r="C407" s="45" t="n"/>
      <c r="D407" s="45" t="n"/>
      <c r="E407" s="45" t="n"/>
      <c r="F407" s="45" t="n"/>
      <c r="G407" s="45" t="n"/>
      <c r="H407" s="45" t="n"/>
      <c r="I407" s="45" t="n"/>
      <c r="J407" s="54" t="n"/>
      <c r="K407" s="54" t="n"/>
      <c r="L407" s="54" t="n"/>
      <c r="M407" s="54" t="n"/>
      <c r="N407" s="45" t="n"/>
      <c r="O407" s="61">
        <f>IF($N407="","",$N407)</f>
        <v/>
      </c>
      <c r="P407" s="61">
        <f>IF(OR('⚙️ BỘ HƠI'!$H$40=0,'⚙️ BỘ HƠI'!$H$2="",$C407="",LEFT($C407,1)="◆"),99999,IF(OR(ISNUMBER(SEARCH('⚙️ BỘ HƠI'!$H$2,$C407)),ISNUMBER(SEARCH($C407,'⚙️ BỘ HƠI'!$H$2))),ROW()-2,99999))</f>
        <v/>
      </c>
      <c r="Q407" s="61" t="n"/>
    </row>
    <row r="408" ht="34.5" customHeight="1">
      <c r="A408" s="45" t="inlineStr">
        <is>
          <t>HH083175</t>
        </is>
      </c>
      <c r="B408" s="45" t="inlineStr">
        <is>
          <t>CATERPILLAR</t>
        </is>
      </c>
      <c r="C408" s="45" t="inlineStr">
        <is>
          <t>CAT 3126/3126B</t>
        </is>
      </c>
      <c r="D408" s="45" t="inlineStr">
        <is>
          <t>110</t>
        </is>
      </c>
      <c r="E408" s="45" t="n"/>
      <c r="F408" s="45" t="n"/>
      <c r="G408" s="45" t="inlineStr">
        <is>
          <t>1077604</t>
        </is>
      </c>
      <c r="H408" s="45" t="inlineStr">
        <is>
          <t>HENWEIT</t>
        </is>
      </c>
      <c r="I408" s="45" t="inlineStr">
        <is>
          <t>Cái</t>
        </is>
      </c>
      <c r="J408" s="70" t="n">
        <v>1350000</v>
      </c>
      <c r="K408" s="70" t="n">
        <v>1450000</v>
      </c>
      <c r="L408" s="70" t="n">
        <v>1550000</v>
      </c>
      <c r="M408" s="45" t="n"/>
      <c r="N408" s="45" t="inlineStr">
        <is>
          <t>Xy lanh CAT 3126/ 3126B/ 1077604 bán hoàn thiện - HENWEIT</t>
        </is>
      </c>
      <c r="O408" s="61">
        <f>IF($N408="","",$N408)</f>
        <v/>
      </c>
      <c r="P408" s="61">
        <f>IF(OR('⚙️ BỘ HƠI'!$H$40=0,'⚙️ BỘ HƠI'!$H$2="",$C408="",LEFT($C408,1)="◆"),99999,IF(OR(ISNUMBER(SEARCH('⚙️ BỘ HƠI'!$H$2,$C408)),ISNUMBER(SEARCH($C408,'⚙️ BỘ HƠI'!$H$2))),ROW()-2,99999))</f>
        <v/>
      </c>
      <c r="Q408" s="61" t="n"/>
    </row>
    <row r="409" ht="34.5" customHeight="1">
      <c r="A409" s="45" t="inlineStr">
        <is>
          <t>HH076641</t>
        </is>
      </c>
      <c r="B409" s="45" t="inlineStr">
        <is>
          <t>CATERPILLAR</t>
        </is>
      </c>
      <c r="C409" s="45" t="inlineStr">
        <is>
          <t>C9</t>
        </is>
      </c>
      <c r="D409" s="45" t="inlineStr">
        <is>
          <t>112</t>
        </is>
      </c>
      <c r="E409" s="45" t="n"/>
      <c r="F409" s="45" t="n"/>
      <c r="G409" s="45" t="n"/>
      <c r="H409" s="45" t="inlineStr">
        <is>
          <t>MAHLE 1903562</t>
        </is>
      </c>
      <c r="I409" s="45" t="inlineStr">
        <is>
          <t>Cái</t>
        </is>
      </c>
      <c r="J409" s="66" t="n">
        <v>6300000</v>
      </c>
      <c r="K409" s="66" t="n">
        <v>6500000</v>
      </c>
      <c r="L409" s="66" t="n">
        <v>7000000</v>
      </c>
      <c r="M409" s="54" t="n"/>
      <c r="N409" s="45" t="inlineStr">
        <is>
          <t>Xy lanh C9 - MAHLE 1903562</t>
        </is>
      </c>
      <c r="O409" s="61">
        <f>IF($N409="","",$N409)</f>
        <v/>
      </c>
      <c r="P409" s="61">
        <f>IF(OR('⚙️ BỘ HƠI'!$H$40=0,'⚙️ BỘ HƠI'!$H$2="",$C409="",LEFT($C409,1)="◆"),99999,IF(OR(ISNUMBER(SEARCH('⚙️ BỘ HƠI'!$H$2,$C409)),ISNUMBER(SEARCH($C409,'⚙️ BỘ HƠI'!$H$2))),ROW()-2,99999))</f>
        <v/>
      </c>
      <c r="Q409" s="61" t="n"/>
    </row>
    <row r="410" ht="34.5" customHeight="1">
      <c r="A410" s="45" t="inlineStr">
        <is>
          <t>HH080579</t>
        </is>
      </c>
      <c r="B410" s="45" t="inlineStr">
        <is>
          <t>CATERPILLAR</t>
        </is>
      </c>
      <c r="C410" s="45" t="inlineStr">
        <is>
          <t>CAT - C9</t>
        </is>
      </c>
      <c r="D410" s="45" t="inlineStr">
        <is>
          <t>112</t>
        </is>
      </c>
      <c r="E410" s="45" t="n"/>
      <c r="F410" s="45" t="n"/>
      <c r="G410" s="45" t="inlineStr">
        <is>
          <t>có xử lý tôi cứng</t>
        </is>
      </c>
      <c r="H410" s="45" t="inlineStr">
        <is>
          <t>IZ IKAZU</t>
        </is>
      </c>
      <c r="I410" s="45" t="inlineStr">
        <is>
          <t>Cái</t>
        </is>
      </c>
      <c r="J410" s="66" t="n">
        <v>3300000</v>
      </c>
      <c r="K410" s="66" t="n">
        <v>3500000</v>
      </c>
      <c r="L410" s="66" t="n">
        <v>3700000</v>
      </c>
      <c r="M410" s="54" t="n"/>
      <c r="N410" s="45" t="inlineStr">
        <is>
          <t>Xy lanh CAT - C9 (có xử lý tôi cứng) - IZ IKAZU</t>
        </is>
      </c>
      <c r="O410" s="61">
        <f>IF($N410="","",$N410)</f>
        <v/>
      </c>
      <c r="P410" s="61">
        <f>IF(OR('⚙️ BỘ HƠI'!$H$40=0,'⚙️ BỘ HƠI'!$H$2="",$C410="",LEFT($C410,1)="◆"),99999,IF(OR(ISNUMBER(SEARCH('⚙️ BỘ HƠI'!$H$2,$C410)),ISNUMBER(SEARCH($C410,'⚙️ BỘ HƠI'!$H$2))),ROW()-2,99999))</f>
        <v/>
      </c>
      <c r="Q410" s="61" t="n"/>
    </row>
    <row r="411" ht="34.5" customHeight="1">
      <c r="A411" s="45" t="inlineStr">
        <is>
          <t>HH073914</t>
        </is>
      </c>
      <c r="B411" s="45" t="inlineStr">
        <is>
          <t>CATERPILLAR</t>
        </is>
      </c>
      <c r="C411" s="45" t="inlineStr">
        <is>
          <t>CAT C7/3126</t>
        </is>
      </c>
      <c r="D411" s="45" t="inlineStr">
        <is>
          <t>110</t>
        </is>
      </c>
      <c r="E411" s="45" t="n"/>
      <c r="F411" s="45" t="n"/>
      <c r="G411" s="45" t="inlineStr">
        <is>
          <t>115.3*197</t>
        </is>
      </c>
      <c r="H411" s="45" t="inlineStr">
        <is>
          <t>IZUMI</t>
        </is>
      </c>
      <c r="I411" s="45" t="inlineStr">
        <is>
          <t>Cái</t>
        </is>
      </c>
      <c r="J411" s="54" t="n"/>
      <c r="K411" s="66" t="n">
        <v>1260000</v>
      </c>
      <c r="L411" s="66" t="n">
        <v>1320000</v>
      </c>
      <c r="M411" s="54" t="n"/>
      <c r="N411" s="45" t="inlineStr">
        <is>
          <t>Xy lanh CAT C7 / 3126 (115.3*197) bán hoàn thiện - IZUMI</t>
        </is>
      </c>
      <c r="O411" s="61">
        <f>IF($N411="","",$N411)</f>
        <v/>
      </c>
      <c r="P411" s="61">
        <f>IF(OR('⚙️ BỘ HƠI'!$H$40=0,'⚙️ BỘ HƠI'!$H$2="",$C411="",LEFT($C411,1)="◆"),99999,IF(OR(ISNUMBER(SEARCH('⚙️ BỘ HƠI'!$H$2,$C411)),ISNUMBER(SEARCH($C411,'⚙️ BỘ HƠI'!$H$2))),ROW()-2,99999))</f>
        <v/>
      </c>
      <c r="Q411" s="61" t="n"/>
    </row>
    <row r="412" ht="34.5" customHeight="1">
      <c r="A412" s="45" t="inlineStr">
        <is>
          <t>HH083751</t>
        </is>
      </c>
      <c r="B412" s="45" t="inlineStr">
        <is>
          <t>CATERPILLAR</t>
        </is>
      </c>
      <c r="C412" s="45" t="inlineStr">
        <is>
          <t>CAT 3306/3304/127WN07</t>
        </is>
      </c>
      <c r="D412" s="45" t="n"/>
      <c r="E412" s="45" t="n"/>
      <c r="F412" s="45" t="n"/>
      <c r="G412" s="45" t="n"/>
      <c r="H412" s="45" t="inlineStr">
        <is>
          <t>HENWEIT L-CA001-00</t>
        </is>
      </c>
      <c r="I412" s="45" t="inlineStr">
        <is>
          <t>Cái</t>
        </is>
      </c>
      <c r="J412" s="66" t="n">
        <v>2800000</v>
      </c>
      <c r="K412" s="66" t="n">
        <v>3000000</v>
      </c>
      <c r="L412" s="66" t="n">
        <v>3200000</v>
      </c>
      <c r="M412" s="54" t="n"/>
      <c r="N412" s="45" t="inlineStr">
        <is>
          <t>Xy lanh CAT 3306/3304/ 127WN07 - HENWEIT L-CA001-00</t>
        </is>
      </c>
      <c r="O412" s="61">
        <f>IF($N412="","",$N412)</f>
        <v/>
      </c>
      <c r="P412" s="61">
        <f>IF(OR('⚙️ BỘ HƠI'!$H$40=0,'⚙️ BỘ HƠI'!$H$2="",$C412="",LEFT($C412,1)="◆"),99999,IF(OR(ISNUMBER(SEARCH('⚙️ BỘ HƠI'!$H$2,$C412)),ISNUMBER(SEARCH($C412,'⚙️ BỘ HƠI'!$H$2))),ROW()-2,99999))</f>
        <v/>
      </c>
      <c r="Q412" s="61" t="n"/>
    </row>
    <row r="413" ht="34.5" customHeight="1">
      <c r="A413" s="45" t="inlineStr">
        <is>
          <t>HH081659</t>
        </is>
      </c>
      <c r="B413" s="45" t="inlineStr">
        <is>
          <t>CATERPILLAR</t>
        </is>
      </c>
      <c r="C413" s="45" t="inlineStr">
        <is>
          <t>3306/3304</t>
        </is>
      </c>
      <c r="D413" s="45" t="n"/>
      <c r="E413" s="45" t="n"/>
      <c r="F413" s="45" t="n"/>
      <c r="G413" s="45" t="n"/>
      <c r="H413" s="45" t="inlineStr">
        <is>
          <t>MAHLE</t>
        </is>
      </c>
      <c r="I413" s="45" t="inlineStr">
        <is>
          <t>Cái</t>
        </is>
      </c>
      <c r="J413" s="66" t="n">
        <v>1000000</v>
      </c>
      <c r="K413" s="66" t="n">
        <v>1100000</v>
      </c>
      <c r="L413" s="66" t="n">
        <v>1200000</v>
      </c>
      <c r="M413" s="54" t="n"/>
      <c r="N413" s="45" t="inlineStr">
        <is>
          <t>Xy lanh 3306/3304 - MAHLE</t>
        </is>
      </c>
      <c r="O413" s="61">
        <f>IF($N413="","",$N413)</f>
        <v/>
      </c>
      <c r="P413" s="61">
        <f>IF(OR('⚙️ BỘ HƠI'!$H$40=0,'⚙️ BỘ HƠI'!$H$2="",$C413="",LEFT($C413,1)="◆"),99999,IF(OR(ISNUMBER(SEARCH('⚙️ BỘ HƠI'!$H$2,$C413)),ISNUMBER(SEARCH($C413,'⚙️ BỘ HƠI'!$H$2))),ROW()-2,99999))</f>
        <v/>
      </c>
      <c r="Q413" s="61" t="n"/>
    </row>
    <row r="414" ht="34.5" customHeight="1">
      <c r="A414" s="45" t="inlineStr">
        <is>
          <t>HH071577</t>
        </is>
      </c>
      <c r="B414" s="45" t="inlineStr">
        <is>
          <t>CATERPILLAR</t>
        </is>
      </c>
      <c r="C414" s="45" t="inlineStr">
        <is>
          <t>Cat 3406/3408/C15</t>
        </is>
      </c>
      <c r="D414" s="45" t="n"/>
      <c r="E414" s="45" t="n"/>
      <c r="F414" s="45" t="n"/>
      <c r="G414" s="45" t="n"/>
      <c r="H414" s="45" t="inlineStr">
        <is>
          <t>IZUMI</t>
        </is>
      </c>
      <c r="I414" s="45" t="inlineStr">
        <is>
          <t>Cái</t>
        </is>
      </c>
      <c r="J414" s="66" t="n">
        <v>400000</v>
      </c>
      <c r="K414" s="66" t="n">
        <v>435000</v>
      </c>
      <c r="L414" s="66" t="n">
        <v>465000</v>
      </c>
      <c r="M414" s="54" t="n"/>
      <c r="N414" s="45" t="inlineStr">
        <is>
          <t>Xy lanh Cat 3406/ 3408/ C15 -  IZUMI</t>
        </is>
      </c>
      <c r="O414" s="61">
        <f>IF($N414="","",$N414)</f>
        <v/>
      </c>
      <c r="P414" s="61">
        <f>IF(OR('⚙️ BỘ HƠI'!$H$40=0,'⚙️ BỘ HƠI'!$H$2="",$C414="",LEFT($C414,1)="◆"),99999,IF(OR(ISNUMBER(SEARCH('⚙️ BỘ HƠI'!$H$2,$C414)),ISNUMBER(SEARCH($C414,'⚙️ BỘ HƠI'!$H$2))),ROW()-2,99999))</f>
        <v/>
      </c>
      <c r="Q414" s="61" t="n"/>
    </row>
    <row r="415" ht="34.5" customHeight="1">
      <c r="A415" s="45" t="n"/>
      <c r="B415" s="63" t="inlineStr">
        <is>
          <t>◆  PERKIN   (5 sản phẩm)</t>
        </is>
      </c>
      <c r="C415" s="45" t="n"/>
      <c r="D415" s="45" t="n"/>
      <c r="E415" s="45" t="n"/>
      <c r="F415" s="45" t="n"/>
      <c r="G415" s="45" t="n"/>
      <c r="H415" s="45" t="n"/>
      <c r="I415" s="45" t="n"/>
      <c r="J415" s="54" t="n"/>
      <c r="K415" s="54" t="n"/>
      <c r="L415" s="54" t="n"/>
      <c r="M415" s="54" t="n"/>
      <c r="N415" s="45" t="n"/>
      <c r="O415" s="61">
        <f>IF($N415="","",$N415)</f>
        <v/>
      </c>
      <c r="P415" s="61">
        <f>IF(OR('⚙️ BỘ HƠI'!$H$40=0,'⚙️ BỘ HƠI'!$H$2="",$C415="",LEFT($C415,1)="◆"),99999,IF(OR(ISNUMBER(SEARCH('⚙️ BỘ HƠI'!$H$2,$C415)),ISNUMBER(SEARCH($C415,'⚙️ BỘ HƠI'!$H$2))),ROW()-2,99999))</f>
        <v/>
      </c>
      <c r="Q415" s="61" t="n"/>
    </row>
    <row r="416" ht="34.5" customHeight="1">
      <c r="A416" s="45" t="inlineStr">
        <is>
          <t>HH082584</t>
        </is>
      </c>
      <c r="B416" s="45" t="inlineStr">
        <is>
          <t>PERKIN</t>
        </is>
      </c>
      <c r="C416" s="45" t="inlineStr">
        <is>
          <t>1006/1004/3135X063</t>
        </is>
      </c>
      <c r="D416" s="45" t="inlineStr">
        <is>
          <t>100</t>
        </is>
      </c>
      <c r="E416" s="45" t="n"/>
      <c r="F416" s="45" t="n"/>
      <c r="G416" s="45" t="inlineStr">
        <is>
          <t>bán hoàn thiện</t>
        </is>
      </c>
      <c r="H416" s="45" t="inlineStr">
        <is>
          <t>HENWEIT</t>
        </is>
      </c>
      <c r="I416" s="45" t="inlineStr">
        <is>
          <t>Cái</t>
        </is>
      </c>
      <c r="J416" s="66" t="n">
        <v>190000</v>
      </c>
      <c r="K416" s="66" t="n">
        <v>200000</v>
      </c>
      <c r="L416" s="66" t="n">
        <v>210000</v>
      </c>
      <c r="M416" s="54" t="n"/>
      <c r="N416" s="45" t="inlineStr">
        <is>
          <t>Xy lanh Perkins 1006/1004/ 3135X063 S/F (bán hoàn thiện) - HENWEIT</t>
        </is>
      </c>
      <c r="O416" s="61">
        <f>IF($N416="","",$N416)</f>
        <v/>
      </c>
      <c r="P416" s="61">
        <f>IF(OR('⚙️ BỘ HƠI'!$H$40=0,'⚙️ BỘ HƠI'!$H$2="",$C416="",LEFT($C416,1)="◆"),99999,IF(OR(ISNUMBER(SEARCH('⚙️ BỘ HƠI'!$H$2,$C416)),ISNUMBER(SEARCH($C416,'⚙️ BỘ HƠI'!$H$2))),ROW()-2,99999))</f>
        <v/>
      </c>
      <c r="Q416" s="61" t="n"/>
    </row>
    <row r="417" ht="34.5" customHeight="1">
      <c r="A417" s="45" t="inlineStr">
        <is>
          <t>HH074687</t>
        </is>
      </c>
      <c r="B417" s="45" t="inlineStr">
        <is>
          <t>PERKIN</t>
        </is>
      </c>
      <c r="C417" s="45" t="inlineStr">
        <is>
          <t>1106/1104//105, d227, lưng108, lợi5.2*109.4</t>
        </is>
      </c>
      <c r="D417" s="45" t="inlineStr">
        <is>
          <t>100/105</t>
        </is>
      </c>
      <c r="E417" s="45" t="n"/>
      <c r="F417" s="45" t="n"/>
      <c r="G417" s="45" t="inlineStr">
        <is>
          <t>42985833</t>
        </is>
      </c>
      <c r="H417" s="45" t="inlineStr">
        <is>
          <t>HENWEIT L-PK017-00</t>
        </is>
      </c>
      <c r="I417" s="45" t="inlineStr">
        <is>
          <t>Cái</t>
        </is>
      </c>
      <c r="J417" s="66" t="n">
        <v>200000</v>
      </c>
      <c r="K417" s="66" t="n">
        <v>220000</v>
      </c>
      <c r="L417" s="66" t="n">
        <v>250000</v>
      </c>
      <c r="M417" s="54" t="n"/>
      <c r="N417" s="45" t="inlineStr">
        <is>
          <t>Xy lanh Perkins 1106/1104/42985833/ 105, d227, lưng108, lợi5.2*109.4 - HENWEIT L-PK017-00</t>
        </is>
      </c>
      <c r="O417" s="61">
        <f>IF($N417="","",$N417)</f>
        <v/>
      </c>
      <c r="P417" s="61">
        <f>IF(OR('⚙️ BỘ HƠI'!$H$40=0,'⚙️ BỘ HƠI'!$H$2="",$C417="",LEFT($C417,1)="◆"),99999,IF(OR(ISNUMBER(SEARCH('⚙️ BỘ HƠI'!$H$2,$C417)),ISNUMBER(SEARCH($C417,'⚙️ BỘ HƠI'!$H$2))),ROW()-2,99999))</f>
        <v/>
      </c>
      <c r="Q417" s="61" t="n"/>
    </row>
    <row r="418" ht="34.5" customHeight="1">
      <c r="A418" s="45" t="inlineStr">
        <is>
          <t>HH076702</t>
        </is>
      </c>
      <c r="B418" s="45" t="inlineStr">
        <is>
          <t>PERKIN</t>
        </is>
      </c>
      <c r="C418" s="45" t="inlineStr">
        <is>
          <t>1006/1004</t>
        </is>
      </c>
      <c r="D418" s="45" t="inlineStr">
        <is>
          <t>100</t>
        </is>
      </c>
      <c r="E418" s="45" t="n"/>
      <c r="F418" s="45" t="n"/>
      <c r="G418" s="45" t="n"/>
      <c r="H418" s="45" t="inlineStr">
        <is>
          <t>Bepco</t>
        </is>
      </c>
      <c r="I418" s="45" t="inlineStr">
        <is>
          <t>Cái</t>
        </is>
      </c>
      <c r="J418" s="54" t="n"/>
      <c r="K418" s="54" t="n"/>
      <c r="L418" s="54" t="n"/>
      <c r="M418" s="54" t="n"/>
      <c r="N418" s="45" t="inlineStr">
        <is>
          <t>Xy lanh Perkins 1006/1004 - Bepco</t>
        </is>
      </c>
      <c r="O418" s="61">
        <f>IF($N418="","",$N418)</f>
        <v/>
      </c>
      <c r="P418" s="61">
        <f>IF(OR('⚙️ BỘ HƠI'!$H$40=0,'⚙️ BỘ HƠI'!$H$2="",$C418="",LEFT($C418,1)="◆"),99999,IF(OR(ISNUMBER(SEARCH('⚙️ BỘ HƠI'!$H$2,$C418)),ISNUMBER(SEARCH($C418,'⚙️ BỘ HƠI'!$H$2))),ROW()-2,99999))</f>
        <v/>
      </c>
      <c r="Q418" s="61" t="n"/>
    </row>
    <row r="419" ht="34.5" customHeight="1">
      <c r="A419" s="45" t="inlineStr">
        <is>
          <t>HH082583</t>
        </is>
      </c>
      <c r="B419" s="45" t="inlineStr">
        <is>
          <t>PERKIN</t>
        </is>
      </c>
      <c r="C419" s="45" t="inlineStr">
        <is>
          <t>1006/1004/3135X062</t>
        </is>
      </c>
      <c r="D419" s="45" t="inlineStr">
        <is>
          <t>100</t>
        </is>
      </c>
      <c r="E419" s="45" t="n"/>
      <c r="F419" s="45" t="n"/>
      <c r="G419" s="45" t="inlineStr">
        <is>
          <t>hoàn thiện</t>
        </is>
      </c>
      <c r="H419" s="45" t="inlineStr">
        <is>
          <t>HENWEIT</t>
        </is>
      </c>
      <c r="I419" s="45" t="inlineStr">
        <is>
          <t>Cái</t>
        </is>
      </c>
      <c r="J419" s="66" t="n">
        <v>200000</v>
      </c>
      <c r="K419" s="66" t="n">
        <v>210000</v>
      </c>
      <c r="L419" s="66" t="n">
        <v>220000</v>
      </c>
      <c r="M419" s="54" t="n"/>
      <c r="N419" s="45" t="inlineStr">
        <is>
          <t>Xy lanh Perkins 1006/1004/ 3135X062 F/F (hoàn thiện) - HENWEIT</t>
        </is>
      </c>
      <c r="O419" s="61">
        <f>IF($N419="","",$N419)</f>
        <v/>
      </c>
      <c r="P419" s="61">
        <f>IF(OR('⚙️ BỘ HƠI'!$H$40=0,'⚙️ BỘ HƠI'!$H$2="",$C419="",LEFT($C419,1)="◆"),99999,IF(OR(ISNUMBER(SEARCH('⚙️ BỘ HƠI'!$H$2,$C419)),ISNUMBER(SEARCH($C419,'⚙️ BỘ HƠI'!$H$2))),ROW()-2,99999))</f>
        <v/>
      </c>
      <c r="Q419" s="61" t="n"/>
    </row>
    <row r="420" ht="34.5" customHeight="1">
      <c r="A420" s="45" t="inlineStr">
        <is>
          <t>HH073293</t>
        </is>
      </c>
      <c r="B420" s="45" t="inlineStr">
        <is>
          <t>PERKIN</t>
        </is>
      </c>
      <c r="C420" s="45" t="inlineStr">
        <is>
          <t>101.05/4.248</t>
        </is>
      </c>
      <c r="D420" s="45" t="inlineStr">
        <is>
          <t>101.05</t>
        </is>
      </c>
      <c r="E420" s="45" t="n"/>
      <c r="F420" s="45" t="n"/>
      <c r="G420" s="45" t="inlineStr">
        <is>
          <t>F/F</t>
        </is>
      </c>
      <c r="H420" s="45" t="inlineStr">
        <is>
          <t>HENWEIT</t>
        </is>
      </c>
      <c r="I420" s="45" t="inlineStr">
        <is>
          <t>Cái</t>
        </is>
      </c>
      <c r="J420" s="66" t="n">
        <v>220000</v>
      </c>
      <c r="K420" s="66" t="n">
        <v>240000</v>
      </c>
      <c r="L420" s="66" t="n">
        <v>260000</v>
      </c>
      <c r="M420" s="54" t="n"/>
      <c r="N420" s="45" t="inlineStr">
        <is>
          <t>Xy lanh Perkins 101.05/ 4.248/ 31358352 (F/F) - HENWEIT</t>
        </is>
      </c>
      <c r="O420" s="61">
        <f>IF($N420="","",$N420)</f>
        <v/>
      </c>
      <c r="P420" s="61">
        <f>IF(OR('⚙️ BỘ HƠI'!$H$40=0,'⚙️ BỘ HƠI'!$H$2="",$C420="",LEFT($C420,1)="◆"),99999,IF(OR(ISNUMBER(SEARCH('⚙️ BỘ HƠI'!$H$2,$C420)),ISNUMBER(SEARCH($C420,'⚙️ BỘ HƠI'!$H$2))),ROW()-2,99999))</f>
        <v/>
      </c>
      <c r="Q420" s="61" t="n"/>
    </row>
    <row r="421" ht="34.5" customHeight="1">
      <c r="A421" s="45" t="n"/>
      <c r="B421" s="63" t="inlineStr">
        <is>
          <t>◆  VOLVO   (12 sản phẩm)</t>
        </is>
      </c>
      <c r="C421" s="45" t="n"/>
      <c r="D421" s="45" t="n"/>
      <c r="E421" s="45" t="n"/>
      <c r="F421" s="45" t="n"/>
      <c r="G421" s="45" t="n"/>
      <c r="H421" s="45" t="n"/>
      <c r="I421" s="45" t="n"/>
      <c r="J421" s="54" t="n"/>
      <c r="K421" s="54" t="n"/>
      <c r="L421" s="54" t="n"/>
      <c r="M421" s="54" t="n"/>
      <c r="N421" s="45" t="n"/>
      <c r="O421" s="61">
        <f>IF($N421="","",$N421)</f>
        <v/>
      </c>
      <c r="P421" s="61">
        <f>IF(OR('⚙️ BỘ HƠI'!$H$40=0,'⚙️ BỘ HƠI'!$H$2="",$C421="",LEFT($C421,1)="◆"),99999,IF(OR(ISNUMBER(SEARCH('⚙️ BỘ HƠI'!$H$2,$C421)),ISNUMBER(SEARCH($C421,'⚙️ BỘ HƠI'!$H$2))),ROW()-2,99999))</f>
        <v/>
      </c>
      <c r="Q421" s="61" t="n"/>
    </row>
    <row r="422" ht="34.5" customHeight="1">
      <c r="A422" s="45" t="inlineStr">
        <is>
          <t>HH0465</t>
        </is>
      </c>
      <c r="B422" s="45" t="inlineStr">
        <is>
          <t>VOLVO</t>
        </is>
      </c>
      <c r="C422" s="45" t="inlineStr">
        <is>
          <t>Deutz 94/BF6M1012E</t>
        </is>
      </c>
      <c r="D422" s="45" t="n"/>
      <c r="E422" s="45" t="n"/>
      <c r="F422" s="45" t="n"/>
      <c r="G422" s="45" t="inlineStr">
        <is>
          <t>123000</t>
        </is>
      </c>
      <c r="H422" s="45" t="inlineStr">
        <is>
          <t>NSP</t>
        </is>
      </c>
      <c r="I422" s="45" t="inlineStr">
        <is>
          <t>Cái</t>
        </is>
      </c>
      <c r="J422" s="66" t="n">
        <v>530000</v>
      </c>
      <c r="K422" s="66" t="n">
        <v>560000</v>
      </c>
      <c r="L422" s="66" t="n">
        <v>600000</v>
      </c>
      <c r="M422" s="54" t="n"/>
      <c r="N422" s="45" t="inlineStr">
        <is>
          <t>Xy lanh Deutz 94/ BF6M1012E (123000) F/F - NSP</t>
        </is>
      </c>
      <c r="O422" s="61">
        <f>IF($N422="","",$N422)</f>
        <v/>
      </c>
      <c r="P422" s="61">
        <f>IF(OR('⚙️ BỘ HƠI'!$H$40=0,'⚙️ BỘ HƠI'!$H$2="",$C422="",LEFT($C422,1)="◆"),99999,IF(OR(ISNUMBER(SEARCH('⚙️ BỘ HƠI'!$H$2,$C422)),ISNUMBER(SEARCH($C422,'⚙️ BỘ HƠI'!$H$2))),ROW()-2,99999))</f>
        <v/>
      </c>
      <c r="Q422" s="61" t="n"/>
    </row>
    <row r="423" ht="34.5" customHeight="1">
      <c r="A423" s="45" t="inlineStr">
        <is>
          <t>HH076632</t>
        </is>
      </c>
      <c r="B423" s="45" t="inlineStr">
        <is>
          <t>VOLVO</t>
        </is>
      </c>
      <c r="C423" s="45" t="inlineStr">
        <is>
          <t>Volvo D6D</t>
        </is>
      </c>
      <c r="D423" s="45" t="inlineStr">
        <is>
          <t>98</t>
        </is>
      </c>
      <c r="E423" s="45" t="n"/>
      <c r="F423" s="45" t="n"/>
      <c r="G423" s="45" t="n"/>
      <c r="H423" s="45" t="inlineStr">
        <is>
          <t>MAHLE 04250003</t>
        </is>
      </c>
      <c r="I423" s="45" t="inlineStr">
        <is>
          <t>Cái</t>
        </is>
      </c>
      <c r="J423" s="54" t="n"/>
      <c r="K423" s="66" t="n">
        <v>2500000</v>
      </c>
      <c r="L423" s="66" t="n">
        <v>2700000</v>
      </c>
      <c r="M423" s="54" t="n"/>
      <c r="N423" s="45" t="inlineStr">
        <is>
          <t>Xy lanh Volvo D6D - MAHLE 04250003</t>
        </is>
      </c>
      <c r="O423" s="61">
        <f>IF($N423="","",$N423)</f>
        <v/>
      </c>
      <c r="P423" s="61">
        <f>IF(OR('⚙️ BỘ HƠI'!$H$40=0,'⚙️ BỘ HƠI'!$H$2="",$C423="",LEFT($C423,1)="◆"),99999,IF(OR(ISNUMBER(SEARCH('⚙️ BỘ HƠI'!$H$2,$C423)),ISNUMBER(SEARCH($C423,'⚙️ BỘ HƠI'!$H$2))),ROW()-2,99999))</f>
        <v/>
      </c>
      <c r="Q423" s="61" t="n"/>
    </row>
    <row r="424" ht="34.5" customHeight="1">
      <c r="A424" s="45" t="inlineStr">
        <is>
          <t>HH076635</t>
        </is>
      </c>
      <c r="B424" s="45" t="inlineStr">
        <is>
          <t>VOLVO</t>
        </is>
      </c>
      <c r="C424" s="45" t="inlineStr">
        <is>
          <t>Volvo D6E</t>
        </is>
      </c>
      <c r="D424" s="45" t="inlineStr">
        <is>
          <t>98</t>
        </is>
      </c>
      <c r="E424" s="45" t="n"/>
      <c r="F424" s="45" t="n"/>
      <c r="G424" s="45" t="n"/>
      <c r="H424" s="45" t="inlineStr">
        <is>
          <t>MAHLE 04284602</t>
        </is>
      </c>
      <c r="I424" s="45" t="inlineStr">
        <is>
          <t>Cái</t>
        </is>
      </c>
      <c r="J424" s="54" t="n"/>
      <c r="K424" s="66" t="n">
        <v>2500000</v>
      </c>
      <c r="L424" s="66" t="n">
        <v>2700000</v>
      </c>
      <c r="M424" s="54" t="n"/>
      <c r="N424" s="45" t="inlineStr">
        <is>
          <t>Xy lanh Volvo D6E - MAHLE 04284602</t>
        </is>
      </c>
      <c r="O424" s="61">
        <f>IF($N424="","",$N424)</f>
        <v/>
      </c>
      <c r="P424" s="61">
        <f>IF(OR('⚙️ BỘ HƠI'!$H$40=0,'⚙️ BỘ HƠI'!$H$2="",$C424="",LEFT($C424,1)="◆"),99999,IF(OR(ISNUMBER(SEARCH('⚙️ BỘ HƠI'!$H$2,$C424)),ISNUMBER(SEARCH($C424,'⚙️ BỘ HƠI'!$H$2))),ROW()-2,99999))</f>
        <v/>
      </c>
      <c r="Q424" s="61" t="n"/>
    </row>
    <row r="425" ht="34.5" customHeight="1">
      <c r="A425" s="45" t="inlineStr">
        <is>
          <t>HH077580</t>
        </is>
      </c>
      <c r="B425" s="45" t="inlineStr">
        <is>
          <t>VOLVO</t>
        </is>
      </c>
      <c r="C425" s="45" t="inlineStr">
        <is>
          <t>BF6L912</t>
        </is>
      </c>
      <c r="D425" s="45" t="inlineStr">
        <is>
          <t>100</t>
        </is>
      </c>
      <c r="E425" s="45" t="n"/>
      <c r="F425" s="45" t="n"/>
      <c r="G425" s="45" t="n"/>
      <c r="H425" s="45" t="inlineStr">
        <is>
          <t>Arrow Ấn Độ</t>
        </is>
      </c>
      <c r="I425" s="45" t="inlineStr">
        <is>
          <t>Cái</t>
        </is>
      </c>
      <c r="J425" s="54" t="n"/>
      <c r="K425" s="54" t="n"/>
      <c r="L425" s="54" t="n"/>
      <c r="M425" s="54" t="n"/>
      <c r="N425" s="45" t="inlineStr">
        <is>
          <t>Xy lanh BF6L912 - Arrow Ấn Độ</t>
        </is>
      </c>
      <c r="O425" s="61">
        <f>IF($N425="","",$N425)</f>
        <v/>
      </c>
      <c r="P425" s="61">
        <f>IF(OR('⚙️ BỘ HƠI'!$H$40=0,'⚙️ BỘ HƠI'!$H$2="",$C425="",LEFT($C425,1)="◆"),99999,IF(OR(ISNUMBER(SEARCH('⚙️ BỘ HƠI'!$H$2,$C425)),ISNUMBER(SEARCH($C425,'⚙️ BỘ HƠI'!$H$2))),ROW()-2,99999))</f>
        <v/>
      </c>
      <c r="Q425" s="61" t="n"/>
    </row>
    <row r="426" ht="34.5" customHeight="1">
      <c r="A426" s="45" t="inlineStr">
        <is>
          <t>HH082759</t>
        </is>
      </c>
      <c r="B426" s="45" t="inlineStr">
        <is>
          <t>VOLVO</t>
        </is>
      </c>
      <c r="C426" s="45" t="inlineStr">
        <is>
          <t>BF6L912</t>
        </is>
      </c>
      <c r="D426" s="45" t="inlineStr">
        <is>
          <t>100</t>
        </is>
      </c>
      <c r="E426" s="45" t="n"/>
      <c r="F426" s="45" t="n"/>
      <c r="G426" s="45" t="inlineStr">
        <is>
          <t>02231924</t>
        </is>
      </c>
      <c r="H426" s="45" t="inlineStr">
        <is>
          <t>NPR GARIMA (BLK 5005.03)</t>
        </is>
      </c>
      <c r="I426" s="45" t="inlineStr">
        <is>
          <t>Cái</t>
        </is>
      </c>
      <c r="J426" s="66" t="n">
        <v>700000</v>
      </c>
      <c r="K426" s="66" t="n">
        <v>750000</v>
      </c>
      <c r="L426" s="66" t="n">
        <v>800000</v>
      </c>
      <c r="M426" s="54" t="n"/>
      <c r="N426" s="45" t="inlineStr">
        <is>
          <t>Xy lanh BF6L912 / 02231924 - NPR GARIMA (BLK 5005.03)</t>
        </is>
      </c>
      <c r="O426" s="61">
        <f>IF($N426="","",$N426)</f>
        <v/>
      </c>
      <c r="P426" s="61">
        <f>IF(OR('⚙️ BỘ HƠI'!$H$40=0,'⚙️ BỘ HƠI'!$H$2="",$C426="",LEFT($C426,1)="◆"),99999,IF(OR(ISNUMBER(SEARCH('⚙️ BỘ HƠI'!$H$2,$C426)),ISNUMBER(SEARCH($C426,'⚙️ BỘ HƠI'!$H$2))),ROW()-2,99999))</f>
        <v/>
      </c>
      <c r="Q426" s="61" t="n"/>
    </row>
    <row r="427" ht="34.5" customHeight="1">
      <c r="A427" s="45" t="inlineStr">
        <is>
          <t>HH0463</t>
        </is>
      </c>
      <c r="B427" s="45" t="inlineStr">
        <is>
          <t>VOLVO</t>
        </is>
      </c>
      <c r="C427" s="45" t="inlineStr">
        <is>
          <t>BF6L913</t>
        </is>
      </c>
      <c r="D427" s="45" t="inlineStr">
        <is>
          <t>102</t>
        </is>
      </c>
      <c r="E427" s="45" t="n"/>
      <c r="F427" s="45" t="n"/>
      <c r="G427" s="45" t="inlineStr">
        <is>
          <t>108201</t>
        </is>
      </c>
      <c r="H427" s="45" t="inlineStr">
        <is>
          <t>NSP</t>
        </is>
      </c>
      <c r="I427" s="45" t="inlineStr">
        <is>
          <t>Cái</t>
        </is>
      </c>
      <c r="J427" s="54" t="n"/>
      <c r="K427" s="54" t="n"/>
      <c r="L427" s="54" t="n"/>
      <c r="M427" s="54" t="n"/>
      <c r="N427" s="45" t="inlineStr">
        <is>
          <t>Xy lanh BF6L913 (108201) - NSP</t>
        </is>
      </c>
      <c r="O427" s="61">
        <f>IF($N427="","",$N427)</f>
        <v/>
      </c>
      <c r="P427" s="61">
        <f>IF(OR('⚙️ BỘ HƠI'!$H$40=0,'⚙️ BỘ HƠI'!$H$2="",$C427="",LEFT($C427,1)="◆"),99999,IF(OR(ISNUMBER(SEARCH('⚙️ BỘ HƠI'!$H$2,$C427)),ISNUMBER(SEARCH($C427,'⚙️ BỘ HƠI'!$H$2))),ROW()-2,99999))</f>
        <v/>
      </c>
      <c r="Q427" s="61" t="n"/>
    </row>
    <row r="428" ht="34.5" customHeight="1">
      <c r="A428" s="45" t="inlineStr">
        <is>
          <t>HH082760</t>
        </is>
      </c>
      <c r="B428" s="45" t="inlineStr">
        <is>
          <t>VOLVO</t>
        </is>
      </c>
      <c r="C428" s="45" t="inlineStr">
        <is>
          <t>BF6L913 D, lợi cổ 120</t>
        </is>
      </c>
      <c r="D428" s="45" t="inlineStr">
        <is>
          <t>102</t>
        </is>
      </c>
      <c r="E428" s="45" t="n"/>
      <c r="F428" s="45" t="n"/>
      <c r="G428" s="45" t="inlineStr">
        <is>
          <t>02137488</t>
        </is>
      </c>
      <c r="H428" s="45" t="inlineStr">
        <is>
          <t>NPR GARIMA (BLK 5005.02)</t>
        </is>
      </c>
      <c r="I428" s="45" t="inlineStr">
        <is>
          <t>Cái</t>
        </is>
      </c>
      <c r="J428" s="66" t="n">
        <v>700000</v>
      </c>
      <c r="K428" s="66" t="n">
        <v>750000</v>
      </c>
      <c r="L428" s="66" t="n">
        <v>800000</v>
      </c>
      <c r="M428" s="54" t="n"/>
      <c r="N428" s="45" t="inlineStr">
        <is>
          <t>Xy lanh BF6L913 D, lợi cổ 120 / 02137488 - NPR GARIMA (BLK 5005.02)</t>
        </is>
      </c>
      <c r="O428" s="61">
        <f>IF($N428="","",$N428)</f>
        <v/>
      </c>
      <c r="P428" s="61">
        <f>IF(OR('⚙️ BỘ HƠI'!$H$40=0,'⚙️ BỘ HƠI'!$H$2="",$C428="",LEFT($C428,1)="◆"),99999,IF(OR(ISNUMBER(SEARCH('⚙️ BỘ HƠI'!$H$2,$C428)),ISNUMBER(SEARCH($C428,'⚙️ BỘ HƠI'!$H$2))),ROW()-2,99999))</f>
        <v/>
      </c>
      <c r="Q428" s="61" t="n"/>
    </row>
    <row r="429" ht="34.5" customHeight="1">
      <c r="A429" s="45" t="inlineStr">
        <is>
          <t>HH082761</t>
        </is>
      </c>
      <c r="B429" s="45" t="inlineStr">
        <is>
          <t>VOLVO</t>
        </is>
      </c>
      <c r="C429" s="45" t="inlineStr">
        <is>
          <t>BF6L913 lợi cổ 124.5</t>
        </is>
      </c>
      <c r="D429" s="45" t="inlineStr">
        <is>
          <t>102</t>
        </is>
      </c>
      <c r="E429" s="45" t="n"/>
      <c r="F429" s="45" t="n"/>
      <c r="G429" s="45" t="inlineStr">
        <is>
          <t>0415761</t>
        </is>
      </c>
      <c r="H429" s="45" t="inlineStr">
        <is>
          <t>NPR GARIMA (BLK 5005.05)</t>
        </is>
      </c>
      <c r="I429" s="45" t="inlineStr">
        <is>
          <t>Cái</t>
        </is>
      </c>
      <c r="J429" s="66" t="n">
        <v>700000</v>
      </c>
      <c r="K429" s="66" t="n">
        <v>750000</v>
      </c>
      <c r="L429" s="66" t="n">
        <v>800000</v>
      </c>
      <c r="M429" s="54" t="n"/>
      <c r="N429" s="45" t="inlineStr">
        <is>
          <t>Xy lanh BF6L913 lợi cổ 124.5/ 0415761 - NPR GARIMA (BLK 5005.05)</t>
        </is>
      </c>
      <c r="O429" s="61">
        <f>IF($N429="","",$N429)</f>
        <v/>
      </c>
      <c r="P429" s="61">
        <f>IF(OR('⚙️ BỘ HƠI'!$H$40=0,'⚙️ BỘ HƠI'!$H$2="",$C429="",LEFT($C429,1)="◆"),99999,IF(OR(ISNUMBER(SEARCH('⚙️ BỘ HƠI'!$H$2,$C429)),ISNUMBER(SEARCH($C429,'⚙️ BỘ HƠI'!$H$2))),ROW()-2,99999))</f>
        <v/>
      </c>
      <c r="Q429" s="61" t="n"/>
    </row>
    <row r="430" ht="34.5" customHeight="1">
      <c r="A430" s="45" t="inlineStr">
        <is>
          <t>HH076627</t>
        </is>
      </c>
      <c r="B430" s="45" t="inlineStr">
        <is>
          <t>VOLVO</t>
        </is>
      </c>
      <c r="C430" s="45" t="inlineStr">
        <is>
          <t>D7D/BF6M1013</t>
        </is>
      </c>
      <c r="D430" s="45" t="inlineStr">
        <is>
          <t>108</t>
        </is>
      </c>
      <c r="E430" s="45" t="n"/>
      <c r="F430" s="45" t="n"/>
      <c r="G430" s="45" t="n"/>
      <c r="H430" s="45" t="inlineStr">
        <is>
          <t>MAHLE 04203065</t>
        </is>
      </c>
      <c r="I430" s="45" t="inlineStr">
        <is>
          <t>Cái</t>
        </is>
      </c>
      <c r="J430" s="66" t="n">
        <v>4200000</v>
      </c>
      <c r="K430" s="66" t="n">
        <v>4400000</v>
      </c>
      <c r="L430" s="66" t="n">
        <v>4600000</v>
      </c>
      <c r="M430" s="54" t="n"/>
      <c r="N430" s="45" t="inlineStr">
        <is>
          <t>Xy lanh D7D/ BF6M1013 - MAHLE 04203065</t>
        </is>
      </c>
      <c r="O430" s="61">
        <f>IF($N430="","",$N430)</f>
        <v/>
      </c>
      <c r="P430" s="61">
        <f>IF(OR('⚙️ BỘ HƠI'!$H$40=0,'⚙️ BỘ HƠI'!$H$2="",$C430="",LEFT($C430,1)="◆"),99999,IF(OR(ISNUMBER(SEARCH('⚙️ BỘ HƠI'!$H$2,$C430)),ISNUMBER(SEARCH($C430,'⚙️ BỘ HƠI'!$H$2))),ROW()-2,99999))</f>
        <v/>
      </c>
      <c r="Q430" s="61" t="n"/>
    </row>
    <row r="431" ht="34.5" customHeight="1">
      <c r="A431" s="45" t="inlineStr">
        <is>
          <t>HH0464</t>
        </is>
      </c>
      <c r="B431" s="45" t="inlineStr">
        <is>
          <t>VOLVO</t>
        </is>
      </c>
      <c r="C431" s="45" t="inlineStr">
        <is>
          <t>Deutz 108/BF6M1013</t>
        </is>
      </c>
      <c r="D431" s="45" t="inlineStr">
        <is>
          <t>108</t>
        </is>
      </c>
      <c r="E431" s="45" t="n"/>
      <c r="F431" s="45" t="n"/>
      <c r="G431" s="45" t="inlineStr">
        <is>
          <t>123100</t>
        </is>
      </c>
      <c r="H431" s="45" t="inlineStr">
        <is>
          <t>NSP</t>
        </is>
      </c>
      <c r="I431" s="45" t="inlineStr">
        <is>
          <t>Cái</t>
        </is>
      </c>
      <c r="J431" s="66" t="n">
        <v>780000</v>
      </c>
      <c r="K431" s="66" t="n">
        <v>830000</v>
      </c>
      <c r="L431" s="66" t="n">
        <v>900000</v>
      </c>
      <c r="M431" s="54" t="n"/>
      <c r="N431" s="45" t="inlineStr">
        <is>
          <t>Xy lanh Deutz 108/ BF6M1013 (123100) - NSP</t>
        </is>
      </c>
      <c r="O431" s="61">
        <f>IF($N431="","",$N431)</f>
        <v/>
      </c>
      <c r="P431" s="61">
        <f>IF(OR('⚙️ BỘ HƠI'!$H$40=0,'⚙️ BỘ HƠI'!$H$2="",$C431="",LEFT($C431,1)="◆"),99999,IF(OR(ISNUMBER(SEARCH('⚙️ BỘ HƠI'!$H$2,$C431)),ISNUMBER(SEARCH($C431,'⚙️ BỘ HƠI'!$H$2))),ROW()-2,99999))</f>
        <v/>
      </c>
      <c r="Q431" s="61" t="n"/>
    </row>
    <row r="432" ht="34.5" customHeight="1">
      <c r="A432" s="45" t="inlineStr">
        <is>
          <t>HH083745</t>
        </is>
      </c>
      <c r="B432" s="45" t="inlineStr">
        <is>
          <t>VOLVO</t>
        </is>
      </c>
      <c r="C432" s="45" t="inlineStr">
        <is>
          <t>Deutz 108/TCD2013/, KO gờ ron</t>
        </is>
      </c>
      <c r="D432" s="45" t="inlineStr">
        <is>
          <t>108</t>
        </is>
      </c>
      <c r="E432" s="45" t="n"/>
      <c r="F432" s="45" t="n"/>
      <c r="G432" s="45" t="inlineStr">
        <is>
          <t>89862110</t>
        </is>
      </c>
      <c r="H432" s="45" t="inlineStr">
        <is>
          <t>HENWEIT/ L-DZ016-00</t>
        </is>
      </c>
      <c r="I432" s="45" t="inlineStr">
        <is>
          <t>Cái</t>
        </is>
      </c>
      <c r="J432" s="66" t="n">
        <v>2800000</v>
      </c>
      <c r="K432" s="66" t="n">
        <v>3000000</v>
      </c>
      <c r="L432" s="66" t="n">
        <v>3200000</v>
      </c>
      <c r="M432" s="54" t="n"/>
      <c r="N432" s="45" t="inlineStr">
        <is>
          <t>Xy lanh Deutz 108/ TCD2013/ 89862110, đời KO gờ ron - HENWEIT/ L-DZ016-00</t>
        </is>
      </c>
      <c r="O432" s="61">
        <f>IF($N432="","",$N432)</f>
        <v/>
      </c>
      <c r="P432" s="61">
        <f>IF(OR('⚙️ BỘ HƠI'!$H$40=0,'⚙️ BỘ HƠI'!$H$2="",$C432="",LEFT($C432,1)="◆"),99999,IF(OR(ISNUMBER(SEARCH('⚙️ BỘ HƠI'!$H$2,$C432)),ISNUMBER(SEARCH($C432,'⚙️ BỘ HƠI'!$H$2))),ROW()-2,99999))</f>
        <v/>
      </c>
      <c r="Q432" s="61" t="n"/>
    </row>
    <row r="433" ht="34.5" customHeight="1">
      <c r="A433" s="45" t="inlineStr">
        <is>
          <t>HH084172</t>
        </is>
      </c>
      <c r="B433" s="45" t="inlineStr">
        <is>
          <t>VOLVO</t>
        </is>
      </c>
      <c r="C433" s="45" t="inlineStr">
        <is>
          <t>Deutz 110/D8//TCD 7.8 L6</t>
        </is>
      </c>
      <c r="D433" s="45" t="n"/>
      <c r="E433" s="45" t="n"/>
      <c r="F433" s="45" t="n"/>
      <c r="G433" s="45" t="inlineStr">
        <is>
          <t>04907321</t>
        </is>
      </c>
      <c r="H433" s="45" t="inlineStr">
        <is>
          <t>HENWEIT, L-VL043-00</t>
        </is>
      </c>
      <c r="I433" s="45" t="inlineStr">
        <is>
          <t>Cái</t>
        </is>
      </c>
      <c r="J433" s="66" t="n">
        <v>560000</v>
      </c>
      <c r="K433" s="66" t="n">
        <v>590000</v>
      </c>
      <c r="L433" s="66" t="n">
        <v>630000</v>
      </c>
      <c r="M433" s="54" t="n"/>
      <c r="N433" s="45" t="inlineStr">
        <is>
          <t>Xy lanh Deutz 110/ D8/ 04907321/ TCD 7.8 L6 - HENWEIT, L-VL043-00</t>
        </is>
      </c>
      <c r="O433" s="61">
        <f>IF($N433="","",$N433)</f>
        <v/>
      </c>
      <c r="P433" s="61">
        <f>IF(OR('⚙️ BỘ HƠI'!$H$40=0,'⚙️ BỘ HƠI'!$H$2="",$C433="",LEFT($C433,1)="◆"),99999,IF(OR(ISNUMBER(SEARCH('⚙️ BỘ HƠI'!$H$2,$C433)),ISNUMBER(SEARCH($C433,'⚙️ BỘ HƠI'!$H$2))),ROW()-2,99999))</f>
        <v/>
      </c>
      <c r="Q433" s="61" t="n"/>
    </row>
    <row r="434" ht="34.5" customHeight="1">
      <c r="A434" s="45" t="n"/>
      <c r="B434" s="63" t="inlineStr">
        <is>
          <t>◆  WEICHAI   (3 sản phẩm)</t>
        </is>
      </c>
      <c r="C434" s="45" t="n"/>
      <c r="D434" s="45" t="n"/>
      <c r="E434" s="45" t="n"/>
      <c r="F434" s="45" t="n"/>
      <c r="G434" s="45" t="n"/>
      <c r="H434" s="45" t="n"/>
      <c r="I434" s="45" t="n"/>
      <c r="J434" s="54" t="n"/>
      <c r="K434" s="54" t="n"/>
      <c r="L434" s="54" t="n"/>
      <c r="M434" s="54" t="n"/>
      <c r="N434" s="45" t="n"/>
      <c r="O434" s="61">
        <f>IF($N434="","",$N434)</f>
        <v/>
      </c>
      <c r="P434" s="61">
        <f>IF(OR('⚙️ BỘ HƠI'!$H$40=0,'⚙️ BỘ HƠI'!$H$2="",$C434="",LEFT($C434,1)="◆"),99999,IF(OR(ISNUMBER(SEARCH('⚙️ BỘ HƠI'!$H$2,$C434)),ISNUMBER(SEARCH($C434,'⚙️ BỘ HƠI'!$H$2))),ROW()-2,99999))</f>
        <v/>
      </c>
      <c r="Q434" s="61" t="n"/>
    </row>
    <row r="435" ht="34.5" customHeight="1">
      <c r="A435" s="45" t="inlineStr">
        <is>
          <t>HH084002</t>
        </is>
      </c>
      <c r="B435" s="45" t="inlineStr">
        <is>
          <t>WEICHAI</t>
        </is>
      </c>
      <c r="C435" s="45" t="inlineStr">
        <is>
          <t>Weichai 6126/WP10/, WD615</t>
        </is>
      </c>
      <c r="D435" s="45" t="inlineStr">
        <is>
          <t>126</t>
        </is>
      </c>
      <c r="E435" s="45" t="n"/>
      <c r="F435" s="45" t="n"/>
      <c r="G435" s="45" t="inlineStr">
        <is>
          <t>612630010015</t>
        </is>
      </c>
      <c r="H435" s="45" t="inlineStr">
        <is>
          <t>HENWEIT, L-WC009-00</t>
        </is>
      </c>
      <c r="I435" s="45" t="inlineStr">
        <is>
          <t>Cái</t>
        </is>
      </c>
      <c r="J435" s="66" t="n">
        <v>2000000</v>
      </c>
      <c r="K435" s="66" t="n">
        <v>2100000</v>
      </c>
      <c r="L435" s="66" t="n">
        <v>2250000</v>
      </c>
      <c r="M435" s="54" t="n"/>
      <c r="N435" s="45" t="inlineStr">
        <is>
          <t>Xy lanh Weichai 6126/ WP10/ 612630010015, WD615 - HENWEIT, L-WC009-00</t>
        </is>
      </c>
      <c r="O435" s="61">
        <f>IF($N435="","",$N435)</f>
        <v/>
      </c>
      <c r="P435" s="61">
        <f>IF(OR('⚙️ BỘ HƠI'!$H$40=0,'⚙️ BỘ HƠI'!$H$2="",$C435="",LEFT($C435,1)="◆"),99999,IF(OR(ISNUMBER(SEARCH('⚙️ BỘ HƠI'!$H$2,$C435)),ISNUMBER(SEARCH($C435,'⚙️ BỘ HƠI'!$H$2))),ROW()-2,99999))</f>
        <v/>
      </c>
      <c r="Q435" s="61" t="n"/>
    </row>
    <row r="436" ht="34.5" customHeight="1">
      <c r="A436" s="45" t="inlineStr">
        <is>
          <t>HH079778</t>
        </is>
      </c>
      <c r="B436" s="45" t="inlineStr">
        <is>
          <t>WEICHAI</t>
        </is>
      </c>
      <c r="C436" s="45" t="inlineStr">
        <is>
          <t>Weichai WD615</t>
        </is>
      </c>
      <c r="D436" s="45" t="inlineStr">
        <is>
          <t>126</t>
        </is>
      </c>
      <c r="E436" s="45" t="n"/>
      <c r="F436" s="45" t="n"/>
      <c r="G436" s="45" t="inlineStr">
        <is>
          <t>phi 126, dài 241, đk lợi 136</t>
        </is>
      </c>
      <c r="H436" s="45" t="inlineStr">
        <is>
          <t>IZ IKAZU</t>
        </is>
      </c>
      <c r="I436" s="45" t="inlineStr">
        <is>
          <t>Cái</t>
        </is>
      </c>
      <c r="J436" s="66" t="n">
        <v>1750000</v>
      </c>
      <c r="K436" s="66" t="n">
        <v>1850000</v>
      </c>
      <c r="L436" s="66" t="n">
        <v>1970000</v>
      </c>
      <c r="M436" s="54" t="n"/>
      <c r="N436" s="45" t="inlineStr">
        <is>
          <t>Xy lanh Weichai WD615 (phi 126, dài 241, đk lợi 136) - IZ IKAZU</t>
        </is>
      </c>
      <c r="O436" s="61">
        <f>IF($N436="","",$N436)</f>
        <v/>
      </c>
      <c r="P436" s="61">
        <f>IF(OR('⚙️ BỘ HƠI'!$H$40=0,'⚙️ BỘ HƠI'!$H$2="",$C436="",LEFT($C436,1)="◆"),99999,IF(OR(ISNUMBER(SEARCH('⚙️ BỘ HƠI'!$H$2,$C436)),ISNUMBER(SEARCH($C436,'⚙️ BỘ HƠI'!$H$2))),ROW()-2,99999))</f>
        <v/>
      </c>
      <c r="Q436" s="61" t="n"/>
    </row>
    <row r="437" ht="34.5" customHeight="1">
      <c r="A437" s="45" t="inlineStr">
        <is>
          <t>HH082064</t>
        </is>
      </c>
      <c r="B437" s="45" t="inlineStr">
        <is>
          <t>WEICHAI</t>
        </is>
      </c>
      <c r="C437" s="45" t="inlineStr">
        <is>
          <t>Weichai WD615 - E2</t>
        </is>
      </c>
      <c r="D437" s="45" t="inlineStr">
        <is>
          <t>88.9/126</t>
        </is>
      </c>
      <c r="E437" s="45" t="n"/>
      <c r="F437" s="45" t="n"/>
      <c r="G437" s="45" t="inlineStr">
        <is>
          <t>61500010344</t>
        </is>
      </c>
      <c r="H437" s="45" t="inlineStr">
        <is>
          <t>MAHLE</t>
        </is>
      </c>
      <c r="I437" s="45" t="inlineStr">
        <is>
          <t>Cái</t>
        </is>
      </c>
      <c r="J437" s="66" t="n">
        <v>3100000</v>
      </c>
      <c r="K437" s="66" t="n">
        <v>3300000</v>
      </c>
      <c r="L437" s="66" t="n">
        <v>3500000</v>
      </c>
      <c r="M437" s="54" t="n"/>
      <c r="N437" s="45" t="inlineStr">
        <is>
          <t>Xy lanh Weichai WD615 - E2/ 61500010344 - MAHLE</t>
        </is>
      </c>
      <c r="O437" s="61">
        <f>IF($N437="","",$N437)</f>
        <v/>
      </c>
      <c r="P437" s="61">
        <f>IF(OR('⚙️ BỘ HƠI'!$H$40=0,'⚙️ BỘ HƠI'!$H$2="",$C437="",LEFT($C437,1)="◆"),99999,IF(OR(ISNUMBER(SEARCH('⚙️ BỘ HƠI'!$H$2,$C437)),ISNUMBER(SEARCH($C437,'⚙️ BỘ HƠI'!$H$2))),ROW()-2,99999))</f>
        <v/>
      </c>
      <c r="Q437" s="61" t="n"/>
    </row>
    <row r="438" ht="34.5" customHeight="1">
      <c r="A438" s="45" t="n"/>
      <c r="B438" s="63" t="inlineStr">
        <is>
          <t>◆  YUCHAI   (1 sản phẩm)</t>
        </is>
      </c>
      <c r="C438" s="45" t="n"/>
      <c r="D438" s="45" t="n"/>
      <c r="E438" s="45" t="n"/>
      <c r="F438" s="45" t="n"/>
      <c r="G438" s="45" t="n"/>
      <c r="H438" s="45" t="n"/>
      <c r="I438" s="45" t="n"/>
      <c r="J438" s="54" t="n"/>
      <c r="K438" s="54" t="n"/>
      <c r="L438" s="54" t="n"/>
      <c r="M438" s="54" t="n"/>
      <c r="N438" s="45" t="n"/>
      <c r="O438" s="61">
        <f>IF($N438="","",$N438)</f>
        <v/>
      </c>
      <c r="P438" s="61">
        <f>IF(OR('⚙️ BỘ HƠI'!$H$40=0,'⚙️ BỘ HƠI'!$H$2="",$C438="",LEFT($C438,1)="◆"),99999,IF(OR(ISNUMBER(SEARCH('⚙️ BỘ HƠI'!$H$2,$C438)),ISNUMBER(SEARCH($C438,'⚙️ BỘ HƠI'!$H$2))),ROW()-2,99999))</f>
        <v/>
      </c>
      <c r="Q438" s="61" t="n"/>
    </row>
    <row r="439" ht="34.5" customHeight="1">
      <c r="A439" s="45" t="inlineStr">
        <is>
          <t>HH082702</t>
        </is>
      </c>
      <c r="B439" s="45" t="inlineStr">
        <is>
          <t>YUCHAI</t>
        </is>
      </c>
      <c r="C439" s="45" t="inlineStr">
        <is>
          <t>YC6L/6113/YC6L3000</t>
        </is>
      </c>
      <c r="D439" s="45" t="inlineStr">
        <is>
          <t>113</t>
        </is>
      </c>
      <c r="E439" s="45" t="n"/>
      <c r="F439" s="45" t="n"/>
      <c r="G439" s="45" t="n"/>
      <c r="H439" s="45" t="inlineStr">
        <is>
          <t>ZYNP</t>
        </is>
      </c>
      <c r="I439" s="45" t="inlineStr">
        <is>
          <t>Cái</t>
        </is>
      </c>
      <c r="J439" s="66" t="n">
        <v>3350000</v>
      </c>
      <c r="K439" s="66" t="n">
        <v>3550000</v>
      </c>
      <c r="L439" s="66" t="n">
        <v>3800000</v>
      </c>
      <c r="M439" s="54" t="n"/>
      <c r="N439" s="45" t="inlineStr">
        <is>
          <t>Xy lanh YC6L/6113/YC6L3000 - ZYNP</t>
        </is>
      </c>
      <c r="O439" s="61">
        <f>IF($N439="","",$N439)</f>
        <v/>
      </c>
      <c r="P439" s="61">
        <f>IF(OR('⚙️ BỘ HƠI'!$H$40=0,'⚙️ BỘ HƠI'!$H$2="",$C439="",LEFT($C439,1)="◆"),99999,IF(OR(ISNUMBER(SEARCH('⚙️ BỘ HƠI'!$H$2,$C439)),ISNUMBER(SEARCH($C439,'⚙️ BỘ HƠI'!$H$2))),ROW()-2,99999))</f>
        <v/>
      </c>
      <c r="Q439" s="61" t="n"/>
    </row>
    <row r="440" ht="34.5" customHeight="1">
      <c r="A440" s="45" t="n"/>
      <c r="B440" s="63" t="inlineStr">
        <is>
          <t>◆  SHANG CHAI   (2 sản phẩm)</t>
        </is>
      </c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61">
        <f>IF($N440="","",$N440)</f>
        <v/>
      </c>
      <c r="P440" s="61">
        <f>IF(OR('⚙️ BỘ HƠI'!$H$40=0,'⚙️ BỘ HƠI'!$H$2="",$C440="",LEFT($C440,1)="◆"),99999,IF(OR(ISNUMBER(SEARCH('⚙️ BỘ HƠI'!$H$2,$C440)),ISNUMBER(SEARCH($C440,'⚙️ BỘ HƠI'!$H$2))),ROW()-2,99999))</f>
        <v/>
      </c>
      <c r="Q440" s="61" t="n"/>
    </row>
    <row r="441" ht="34.5" customHeight="1">
      <c r="A441" s="45" t="inlineStr">
        <is>
          <t>HH083695</t>
        </is>
      </c>
      <c r="B441" s="45" t="inlineStr">
        <is>
          <t>SHANG CHAI</t>
        </is>
      </c>
      <c r="C441" s="45" t="inlineStr">
        <is>
          <t>Shangchai D6114/D02A</t>
        </is>
      </c>
      <c r="D441" s="45" t="n"/>
      <c r="E441" s="45" t="n"/>
      <c r="F441" s="45" t="n"/>
      <c r="G441" s="45" t="inlineStr">
        <is>
          <t>104-31</t>
        </is>
      </c>
      <c r="H441" s="45" t="inlineStr">
        <is>
          <t>IZ IKAZU</t>
        </is>
      </c>
      <c r="I441" s="45" t="inlineStr">
        <is>
          <t>Cái</t>
        </is>
      </c>
      <c r="J441" s="54" t="n"/>
      <c r="K441" s="54" t="n"/>
      <c r="L441" s="54" t="n"/>
      <c r="M441" s="54" t="n"/>
      <c r="N441" s="45" t="inlineStr">
        <is>
          <t>Xy lanh Shangchai D6114/ D02A-104-31 - IZ IKAZU</t>
        </is>
      </c>
      <c r="O441" s="61">
        <f>IF($N441="","",$N441)</f>
        <v/>
      </c>
      <c r="P441" s="61">
        <f>IF(OR('⚙️ BỘ HƠI'!$H$40=0,'⚙️ BỘ HƠI'!$H$2="",$C441="",LEFT($C441,1)="◆"),99999,IF(OR(ISNUMBER(SEARCH('⚙️ BỘ HƠI'!$H$2,$C441)),ISNUMBER(SEARCH($C441,'⚙️ BỘ HƠI'!$H$2))),ROW()-2,99999))</f>
        <v/>
      </c>
      <c r="Q441" s="61" t="n"/>
    </row>
    <row r="442" ht="34.5" customHeight="1">
      <c r="A442" s="45" t="inlineStr">
        <is>
          <t>HH083696</t>
        </is>
      </c>
      <c r="B442" s="45" t="inlineStr">
        <is>
          <t>SHANG CHAI</t>
        </is>
      </c>
      <c r="C442" s="45" t="inlineStr">
        <is>
          <t>Shangchai D6114/D02A</t>
        </is>
      </c>
      <c r="D442" s="45" t="n"/>
      <c r="E442" s="45" t="n"/>
      <c r="F442" s="45" t="n"/>
      <c r="G442" s="45" t="inlineStr">
        <is>
          <t>104-40</t>
        </is>
      </c>
      <c r="H442" s="45" t="inlineStr">
        <is>
          <t>IZ IKAZU</t>
        </is>
      </c>
      <c r="I442" s="45" t="inlineStr">
        <is>
          <t>Cái</t>
        </is>
      </c>
      <c r="J442" s="45" t="n"/>
      <c r="K442" s="45" t="n"/>
      <c r="L442" s="45" t="n"/>
      <c r="M442" s="45" t="n"/>
      <c r="N442" s="45" t="inlineStr">
        <is>
          <t>Xy lanh Shangchai D6114/ D02A-104-40 - IZ IKAZU</t>
        </is>
      </c>
      <c r="O442" s="61">
        <f>IF($N442="","",$N442)</f>
        <v/>
      </c>
      <c r="P442" s="61">
        <f>IF(OR('⚙️ BỘ HƠI'!$H$40=0,'⚙️ BỘ HƠI'!$H$2="",$C442="",LEFT($C442,1)="◆"),99999,IF(OR(ISNUMBER(SEARCH('⚙️ BỘ HƠI'!$H$2,$C442)),ISNUMBER(SEARCH($C442,'⚙️ BỘ HƠI'!$H$2))),ROW()-2,99999))</f>
        <v/>
      </c>
      <c r="Q442" s="61" t="n"/>
    </row>
    <row r="443" ht="34.5" customHeight="1">
      <c r="A443" s="45" t="n"/>
      <c r="B443" s="63" t="inlineStr">
        <is>
          <t>◆  CHƯA PHÂN LOẠI   (37 sản phẩm)</t>
        </is>
      </c>
      <c r="C443" s="45" t="n"/>
      <c r="D443" s="45" t="n"/>
      <c r="E443" s="45" t="n"/>
      <c r="F443" s="45" t="n"/>
      <c r="G443" s="45" t="n"/>
      <c r="H443" s="45" t="n"/>
      <c r="I443" s="45" t="n"/>
      <c r="J443" s="54" t="n"/>
      <c r="K443" s="54" t="n"/>
      <c r="L443" s="54" t="n"/>
      <c r="M443" s="54" t="n"/>
      <c r="N443" s="45" t="n"/>
      <c r="O443" s="61">
        <f>IF($N443="","",$N443)</f>
        <v/>
      </c>
      <c r="P443" s="61">
        <f>IF(OR('⚙️ BỘ HƠI'!$H$40=0,'⚙️ BỘ HƠI'!$H$2="",$C443="",LEFT($C443,1)="◆"),99999,IF(OR(ISNUMBER(SEARCH('⚙️ BỘ HƠI'!$H$2,$C443)),ISNUMBER(SEARCH($C443,'⚙️ BỘ HƠI'!$H$2))),ROW()-2,99999))</f>
        <v/>
      </c>
      <c r="Q443" s="61" t="n"/>
    </row>
    <row r="444" ht="34.5" customHeight="1">
      <c r="A444" s="68" t="inlineStr">
        <is>
          <t>HH083908</t>
        </is>
      </c>
      <c r="B444" s="45" t="n"/>
      <c r="C444" s="45" t="inlineStr">
        <is>
          <t>3TN66/3D66</t>
        </is>
      </c>
      <c r="D444" s="45" t="n"/>
      <c r="E444" s="45" t="n"/>
      <c r="F444" s="45" t="n"/>
      <c r="G444" s="45" t="inlineStr">
        <is>
          <t>65-69.5-140</t>
        </is>
      </c>
      <c r="H444" s="45" t="inlineStr">
        <is>
          <t>IZUMI-IKAZU</t>
        </is>
      </c>
      <c r="I444" s="45" t="inlineStr">
        <is>
          <t>Cái</t>
        </is>
      </c>
      <c r="J444" s="66" t="n">
        <v>80000</v>
      </c>
      <c r="K444" s="66" t="n">
        <v>90000</v>
      </c>
      <c r="L444" s="66" t="n">
        <v>100000</v>
      </c>
      <c r="M444" s="54" t="n"/>
      <c r="N444" s="45" t="inlineStr">
        <is>
          <t>Xy lanh 3TN66/3D66 (65-69.5-140) S/F - IZUMI-IKAZU</t>
        </is>
      </c>
      <c r="O444" s="61">
        <f>IF($N444="","",$N444)</f>
        <v/>
      </c>
      <c r="P444" s="61">
        <f>IF(OR('⚙️ BỘ HƠI'!$H$40=0,'⚙️ BỘ HƠI'!$H$2="",$C444="",LEFT($C444,1)="◆"),99999,IF(OR(ISNUMBER(SEARCH('⚙️ BỘ HƠI'!$H$2,$C444)),ISNUMBER(SEARCH($C444,'⚙️ BỘ HƠI'!$H$2))),ROW()-2,99999))</f>
        <v/>
      </c>
      <c r="Q444" s="61" t="n"/>
    </row>
    <row r="445" ht="34.5" customHeight="1">
      <c r="A445" s="68" t="inlineStr">
        <is>
          <t>HH081996</t>
        </is>
      </c>
      <c r="B445" s="45" t="n"/>
      <c r="C445" s="45" t="inlineStr">
        <is>
          <t>3TN68/3D68</t>
        </is>
      </c>
      <c r="D445" s="45" t="n"/>
      <c r="E445" s="45" t="n"/>
      <c r="F445" s="45" t="n"/>
      <c r="G445" s="45" t="inlineStr">
        <is>
          <t>67-72-135</t>
        </is>
      </c>
      <c r="H445" s="45" t="inlineStr">
        <is>
          <t>IZUMI</t>
        </is>
      </c>
      <c r="I445" s="45" t="inlineStr">
        <is>
          <t>Cái</t>
        </is>
      </c>
      <c r="J445" s="66" t="n">
        <v>90000</v>
      </c>
      <c r="K445" s="66" t="n">
        <v>100000</v>
      </c>
      <c r="L445" s="66" t="n">
        <v>110000</v>
      </c>
      <c r="M445" s="54" t="n"/>
      <c r="N445" s="45" t="inlineStr">
        <is>
          <t>Xy lanh 3TN68/3D68 (67-72-135) S/F - IZUMI</t>
        </is>
      </c>
      <c r="O445" s="61">
        <f>IF($N445="","",$N445)</f>
        <v/>
      </c>
      <c r="P445" s="61">
        <f>IF(OR('⚙️ BỘ HƠI'!$H$40=0,'⚙️ BỘ HƠI'!$H$2="",$C445="",LEFT($C445,1)="◆"),99999,IF(OR(ISNUMBER(SEARCH('⚙️ BỘ HƠI'!$H$2,$C445)),ISNUMBER(SEARCH($C445,'⚙️ BỘ HƠI'!$H$2))),ROW()-2,99999))</f>
        <v/>
      </c>
      <c r="Q445" s="61" t="n"/>
    </row>
    <row r="446" ht="34.5" customHeight="1">
      <c r="A446" s="45" t="inlineStr">
        <is>
          <t xml:space="preserve">HH072091        </t>
        </is>
      </c>
      <c r="B446" s="45" t="n"/>
      <c r="C446" s="45" t="inlineStr">
        <is>
          <t xml:space="preserve"> 3D75/3TN75/4D75</t>
        </is>
      </c>
      <c r="D446" s="45" t="n">
        <v>75</v>
      </c>
      <c r="E446" s="45" t="n"/>
      <c r="F446" s="45" t="inlineStr">
        <is>
          <t>S/F</t>
        </is>
      </c>
      <c r="G446" s="45" t="inlineStr">
        <is>
          <t>74*79*140</t>
        </is>
      </c>
      <c r="H446" s="45" t="inlineStr">
        <is>
          <t>IKAZU</t>
        </is>
      </c>
      <c r="I446" s="45" t="inlineStr">
        <is>
          <t>Cái</t>
        </is>
      </c>
      <c r="J446" s="54" t="n"/>
      <c r="K446" s="54" t="n"/>
      <c r="L446" s="54" t="n"/>
      <c r="M446" s="54" t="n"/>
      <c r="N446" s="45" t="inlineStr">
        <is>
          <t>Xy lanh 75 (75*88*200-S/F) loại dầy để sản xuất sm</t>
        </is>
      </c>
      <c r="O446" s="61">
        <f>IF($N446="","",$N446)</f>
        <v/>
      </c>
      <c r="P446" s="61">
        <f>IF(OR('⚙️ BỘ HƠI'!$H$40=0,'⚙️ BỘ HƠI'!$H$2="",$C446="",LEFT($C446,1)="◆"),99999,IF(OR(ISNUMBER(SEARCH('⚙️ BỘ HƠI'!$H$2,$C446)),ISNUMBER(SEARCH($C446,'⚙️ BỘ HƠI'!$H$2))),ROW()-2,99999))</f>
        <v/>
      </c>
      <c r="Q446" s="61" t="n"/>
    </row>
    <row r="447" ht="34.5" customHeight="1">
      <c r="A447" s="45" t="inlineStr">
        <is>
          <t>HH081992</t>
        </is>
      </c>
      <c r="B447" s="45" t="n"/>
      <c r="C447" s="45" t="inlineStr">
        <is>
          <t>Kubota 4D77</t>
        </is>
      </c>
      <c r="D447" s="45" t="n"/>
      <c r="E447" s="45" t="n"/>
      <c r="F447" s="45" t="n"/>
      <c r="G447" s="45" t="inlineStr">
        <is>
          <t>76*81*146</t>
        </is>
      </c>
      <c r="H447" s="45" t="inlineStr">
        <is>
          <t>IZUMI IKAZU</t>
        </is>
      </c>
      <c r="I447" s="45" t="inlineStr">
        <is>
          <t>Cái</t>
        </is>
      </c>
      <c r="J447" s="66" t="n">
        <v>90000</v>
      </c>
      <c r="K447" s="66" t="n">
        <v>100000</v>
      </c>
      <c r="L447" s="66" t="n">
        <v>110000</v>
      </c>
      <c r="M447" s="54" t="n"/>
      <c r="N447" s="45" t="inlineStr">
        <is>
          <t>Xy lanh Kubota 4D77 (76*81*146) S/F - IZUMI IKAZU</t>
        </is>
      </c>
      <c r="O447" s="61">
        <f>IF($N447="","",$N447)</f>
        <v/>
      </c>
      <c r="P447" s="61">
        <f>IF(OR('⚙️ BỘ HƠI'!$H$40=0,'⚙️ BỘ HƠI'!$H$2="",$C447="",LEFT($C447,1)="◆"),99999,IF(OR(ISNUMBER(SEARCH('⚙️ BỘ HƠI'!$H$2,$C447)),ISNUMBER(SEARCH($C447,'⚙️ BỘ HƠI'!$H$2))),ROW()-2,99999))</f>
        <v/>
      </c>
      <c r="Q447" s="61" t="n"/>
    </row>
    <row r="448" ht="34.5" customHeight="1">
      <c r="A448" s="45" t="inlineStr">
        <is>
          <t>HH081147</t>
        </is>
      </c>
      <c r="B448" s="45" t="n"/>
      <c r="C448" s="45" t="inlineStr">
        <is>
          <t>4D80</t>
        </is>
      </c>
      <c r="D448" s="45" t="n"/>
      <c r="E448" s="45" t="inlineStr">
        <is>
          <t>4</t>
        </is>
      </c>
      <c r="F448" s="45" t="n"/>
      <c r="G448" s="45" t="inlineStr">
        <is>
          <t>79*84*150</t>
        </is>
      </c>
      <c r="H448" s="45" t="inlineStr">
        <is>
          <t>IZUMI IKAZU</t>
        </is>
      </c>
      <c r="I448" s="45" t="inlineStr">
        <is>
          <t>Cái</t>
        </is>
      </c>
      <c r="J448" s="66" t="n">
        <v>100000</v>
      </c>
      <c r="K448" s="66" t="n">
        <v>110000</v>
      </c>
      <c r="L448" s="66" t="n">
        <v>120000</v>
      </c>
      <c r="M448" s="54" t="n"/>
      <c r="N448" s="45" t="inlineStr">
        <is>
          <t>Xy lanh 4D80 (79*84*150) S/F - IZUMI IKAZU</t>
        </is>
      </c>
      <c r="O448" s="61">
        <f>IF($N448="","",$N448)</f>
        <v/>
      </c>
      <c r="P448" s="61">
        <f>IF(OR('⚙️ BỘ HƠI'!$H$40=0,'⚙️ BỘ HƠI'!$H$2="",$C448="",LEFT($C448,1)="◆"),99999,IF(OR(ISNUMBER(SEARCH('⚙️ BỘ HƠI'!$H$2,$C448)),ISNUMBER(SEARCH($C448,'⚙️ BỘ HƠI'!$H$2))),ROW()-2,99999))</f>
        <v/>
      </c>
      <c r="Q448" s="67" t="inlineStr">
        <is>
          <t>⚠️ HH078671, HH078676</t>
        </is>
      </c>
    </row>
    <row r="449" ht="34.5" customHeight="1">
      <c r="A449" s="45" t="inlineStr">
        <is>
          <t>HH082322</t>
        </is>
      </c>
      <c r="B449" s="45" t="n"/>
      <c r="C449" s="45" t="inlineStr">
        <is>
          <t>4D81</t>
        </is>
      </c>
      <c r="D449" s="45" t="n"/>
      <c r="E449" s="45" t="inlineStr">
        <is>
          <t>4</t>
        </is>
      </c>
      <c r="F449" s="45" t="n"/>
      <c r="G449" s="45" t="inlineStr">
        <is>
          <t>80*85*150</t>
        </is>
      </c>
      <c r="H449" s="45" t="inlineStr">
        <is>
          <t>IZUMI IKAZU</t>
        </is>
      </c>
      <c r="I449" s="45" t="inlineStr">
        <is>
          <t>Cái</t>
        </is>
      </c>
      <c r="J449" s="66" t="n">
        <v>100000</v>
      </c>
      <c r="K449" s="66" t="n">
        <v>110000</v>
      </c>
      <c r="L449" s="66" t="n">
        <v>120000</v>
      </c>
      <c r="M449" s="54" t="n"/>
      <c r="N449" s="45" t="inlineStr">
        <is>
          <t>Xy lanh 4D81 (80*85*150) S/F - IZUMI IKAZU</t>
        </is>
      </c>
      <c r="O449" s="61">
        <f>IF($N449="","",$N449)</f>
        <v/>
      </c>
      <c r="P449" s="61">
        <f>IF(OR('⚙️ BỘ HƠI'!$H$40=0,'⚙️ BỘ HƠI'!$H$2="",$C449="",LEFT($C449,1)="◆"),99999,IF(OR(ISNUMBER(SEARCH('⚙️ BỘ HƠI'!$H$2,$C449)),ISNUMBER(SEARCH($C449,'⚙️ BỘ HƠI'!$H$2))),ROW()-2,99999))</f>
        <v/>
      </c>
      <c r="Q449" s="61" t="n"/>
    </row>
    <row r="450" ht="34.5" customHeight="1">
      <c r="A450" s="68" t="inlineStr">
        <is>
          <t>HH082890</t>
        </is>
      </c>
      <c r="B450" s="45" t="n"/>
      <c r="C450" s="45" t="inlineStr">
        <is>
          <t>4D86-4D87</t>
        </is>
      </c>
      <c r="D450" s="45" t="inlineStr">
        <is>
          <t>87</t>
        </is>
      </c>
      <c r="E450" s="45" t="n"/>
      <c r="F450" s="45" t="n"/>
      <c r="G450" s="45" t="inlineStr">
        <is>
          <t>lỗ trong 85*90.5*155</t>
        </is>
      </c>
      <c r="H450" s="45" t="inlineStr">
        <is>
          <t>IZUMI IKAZU</t>
        </is>
      </c>
      <c r="I450" s="45" t="inlineStr">
        <is>
          <t>Cái</t>
        </is>
      </c>
      <c r="J450" s="66" t="n">
        <v>100000</v>
      </c>
      <c r="K450" s="66" t="n">
        <v>110000</v>
      </c>
      <c r="L450" s="66" t="n">
        <v>120000</v>
      </c>
      <c r="M450" s="54" t="n"/>
      <c r="N450" s="45" t="inlineStr">
        <is>
          <t>Xy lanh 4D86-4D87 (lỗ trong 85*90.5*155) S/F - IZUMI IKAZU</t>
        </is>
      </c>
      <c r="O450" s="61">
        <f>IF($N450="","",$N450)</f>
        <v/>
      </c>
      <c r="P450" s="61">
        <f>IF(OR('⚙️ BỘ HƠI'!$H$40=0,'⚙️ BỘ HƠI'!$H$2="",$C450="",LEFT($C450,1)="◆"),99999,IF(OR(ISNUMBER(SEARCH('⚙️ BỘ HƠI'!$H$2,$C450)),ISNUMBER(SEARCH($C450,'⚙️ BỘ HƠI'!$H$2))),ROW()-2,99999))</f>
        <v/>
      </c>
      <c r="Q450" s="61" t="n"/>
    </row>
    <row r="451" ht="34.5" customHeight="1">
      <c r="A451" s="68" t="inlineStr">
        <is>
          <t>HH083256</t>
        </is>
      </c>
      <c r="B451" s="45" t="n"/>
      <c r="C451" s="45" t="inlineStr">
        <is>
          <t>4D86-4D87</t>
        </is>
      </c>
      <c r="D451" s="45" t="inlineStr">
        <is>
          <t>87</t>
        </is>
      </c>
      <c r="E451" s="45" t="n"/>
      <c r="F451" s="45" t="n"/>
      <c r="G451" s="45" t="inlineStr">
        <is>
          <t>lỗ trong 85*90*155</t>
        </is>
      </c>
      <c r="H451" s="45" t="inlineStr">
        <is>
          <t>IZUMI</t>
        </is>
      </c>
      <c r="I451" s="45" t="inlineStr">
        <is>
          <t>Cái</t>
        </is>
      </c>
      <c r="J451" s="66" t="n">
        <v>100000</v>
      </c>
      <c r="K451" s="66" t="n">
        <v>110000</v>
      </c>
      <c r="L451" s="66" t="n">
        <v>120000</v>
      </c>
      <c r="M451" s="54" t="n"/>
      <c r="N451" s="45" t="inlineStr">
        <is>
          <t>Xy lanh 4D86-4D87 (lỗ trong 85*90*155) S/F - IZUMI</t>
        </is>
      </c>
      <c r="O451" s="61">
        <f>IF($N451="","",$N451)</f>
        <v/>
      </c>
      <c r="P451" s="61">
        <f>IF(OR('⚙️ BỘ HƠI'!$H$40=0,'⚙️ BỘ HƠI'!$H$2="",$C451="",LEFT($C451,1)="◆"),99999,IF(OR(ISNUMBER(SEARCH('⚙️ BỘ HƠI'!$H$2,$C451)),ISNUMBER(SEARCH($C451,'⚙️ BỘ HƠI'!$H$2))),ROW()-2,99999))</f>
        <v/>
      </c>
      <c r="Q451" s="61" t="n"/>
    </row>
    <row r="452" ht="34.5" customHeight="1">
      <c r="A452" s="68" t="inlineStr">
        <is>
          <t>HH00269</t>
        </is>
      </c>
      <c r="B452" s="45" t="n"/>
      <c r="C452" s="45" t="inlineStr">
        <is>
          <t>2J</t>
        </is>
      </c>
      <c r="D452" s="45" t="inlineStr">
        <is>
          <t>88</t>
        </is>
      </c>
      <c r="E452" s="45" t="n"/>
      <c r="F452" s="45" t="n"/>
      <c r="G452" s="45" t="inlineStr">
        <is>
          <t>87*93*183 lợi 2.5*98</t>
        </is>
      </c>
      <c r="H452" s="45" t="inlineStr">
        <is>
          <t>IZUMI IKAZU</t>
        </is>
      </c>
      <c r="I452" s="45" t="inlineStr">
        <is>
          <t>Bộ 4</t>
        </is>
      </c>
      <c r="J452" s="66" t="n">
        <v>560000</v>
      </c>
      <c r="K452" s="66" t="n">
        <v>590000</v>
      </c>
      <c r="L452" s="66" t="n">
        <v>650000</v>
      </c>
      <c r="M452" s="54" t="n"/>
      <c r="N452" s="45" t="inlineStr">
        <is>
          <t>Xy lanh 2J S/F (87*93*183 lợi 2.5*98) - IZUMI IKAZU</t>
        </is>
      </c>
      <c r="O452" s="61">
        <f>IF($N452="","",$N452)</f>
        <v/>
      </c>
      <c r="P452" s="61">
        <f>IF(OR('⚙️ BỘ HƠI'!$H$40=0,'⚙️ BỘ HƠI'!$H$2="",$C452="",LEFT($C452,1)="◆"),99999,IF(OR(ISNUMBER(SEARCH('⚙️ BỘ HƠI'!$H$2,$C452)),ISNUMBER(SEARCH($C452,'⚙️ BỘ HƠI'!$H$2))),ROW()-2,99999))</f>
        <v/>
      </c>
      <c r="Q452" s="61" t="n"/>
    </row>
    <row r="453" ht="34.5" customHeight="1">
      <c r="A453" s="68" t="inlineStr">
        <is>
          <t>HH081993</t>
        </is>
      </c>
      <c r="B453" s="45" t="n"/>
      <c r="C453" s="45" t="inlineStr">
        <is>
          <t>4D89</t>
        </is>
      </c>
      <c r="D453" s="45" t="n"/>
      <c r="E453" s="45" t="n"/>
      <c r="F453" s="45" t="n"/>
      <c r="G453" s="45" t="inlineStr">
        <is>
          <t>88-93-185</t>
        </is>
      </c>
      <c r="H453" s="45" t="inlineStr">
        <is>
          <t>IZUMI</t>
        </is>
      </c>
      <c r="I453" s="45" t="inlineStr">
        <is>
          <t>Cái</t>
        </is>
      </c>
      <c r="J453" s="66" t="n">
        <v>105000</v>
      </c>
      <c r="K453" s="66" t="n">
        <v>115000</v>
      </c>
      <c r="L453" s="66" t="n">
        <v>125000</v>
      </c>
      <c r="M453" s="54" t="n"/>
      <c r="N453" s="45" t="inlineStr">
        <is>
          <t>Xy lanh 4D89 (88-93-185) S/F - IZUMI</t>
        </is>
      </c>
      <c r="O453" s="61">
        <f>IF($N453="","",$N453)</f>
        <v/>
      </c>
      <c r="P453" s="61">
        <f>IF(OR('⚙️ BỘ HƠI'!$H$40=0,'⚙️ BỘ HƠI'!$H$2="",$C453="",LEFT($C453,1)="◆"),99999,IF(OR(ISNUMBER(SEARCH('⚙️ BỘ HƠI'!$H$2,$C453)),ISNUMBER(SEARCH($C453,'⚙️ BỘ HƠI'!$H$2))),ROW()-2,99999))</f>
        <v/>
      </c>
      <c r="Q453" s="61" t="n"/>
    </row>
    <row r="454" ht="34.5" customHeight="1">
      <c r="A454" s="45" t="inlineStr">
        <is>
          <t>HH082309</t>
        </is>
      </c>
      <c r="B454" s="45" t="n"/>
      <c r="C454" s="45" t="inlineStr">
        <is>
          <t>4D90</t>
        </is>
      </c>
      <c r="D454" s="45" t="n"/>
      <c r="E454" s="45" t="inlineStr">
        <is>
          <t>4</t>
        </is>
      </c>
      <c r="F454" s="45" t="n"/>
      <c r="G454" s="45" t="inlineStr">
        <is>
          <t>89-94-165</t>
        </is>
      </c>
      <c r="H454" s="45" t="inlineStr">
        <is>
          <t>IZUMI IKAZU</t>
        </is>
      </c>
      <c r="I454" s="45" t="inlineStr">
        <is>
          <t>Cái</t>
        </is>
      </c>
      <c r="J454" s="66" t="n">
        <v>110000</v>
      </c>
      <c r="K454" s="66" t="n">
        <v>120000</v>
      </c>
      <c r="L454" s="66" t="n">
        <v>130000</v>
      </c>
      <c r="M454" s="54" t="n"/>
      <c r="N454" s="45" t="inlineStr">
        <is>
          <t>Xy lanh 4D90 (89-94-165) S/F - IZUMI IKAZU</t>
        </is>
      </c>
      <c r="O454" s="61">
        <f>IF($N454="","",$N454)</f>
        <v/>
      </c>
      <c r="P454" s="61">
        <f>IF(OR('⚙️ BỘ HƠI'!$H$40=0,'⚙️ BỘ HƠI'!$H$2="",$C454="",LEFT($C454,1)="◆"),99999,IF(OR(ISNUMBER(SEARCH('⚙️ BỘ HƠI'!$H$2,$C454)),ISNUMBER(SEARCH($C454,'⚙️ BỘ HƠI'!$H$2))),ROW()-2,99999))</f>
        <v/>
      </c>
      <c r="Q454" s="61" t="n"/>
    </row>
    <row r="455" ht="34.5" customHeight="1">
      <c r="A455" s="45" t="inlineStr">
        <is>
          <t>HH081148</t>
        </is>
      </c>
      <c r="B455" s="45" t="n"/>
      <c r="C455" s="45" t="inlineStr">
        <is>
          <t>4D90</t>
        </is>
      </c>
      <c r="D455" s="45" t="n"/>
      <c r="E455" s="45" t="inlineStr">
        <is>
          <t>4</t>
        </is>
      </c>
      <c r="F455" s="45" t="n"/>
      <c r="G455" s="45" t="inlineStr">
        <is>
          <t>89-94-170</t>
        </is>
      </c>
      <c r="H455" s="45" t="inlineStr">
        <is>
          <t>IZUMI IKAZU</t>
        </is>
      </c>
      <c r="I455" s="45" t="inlineStr">
        <is>
          <t>Cái</t>
        </is>
      </c>
      <c r="J455" s="66" t="n">
        <v>110000</v>
      </c>
      <c r="K455" s="66" t="n">
        <v>120000</v>
      </c>
      <c r="L455" s="66" t="n">
        <v>130000</v>
      </c>
      <c r="M455" s="54" t="n"/>
      <c r="N455" s="45" t="inlineStr">
        <is>
          <t>Xy lanh 4D90 (89-94-170) S/F - IZUMI IKAZU</t>
        </is>
      </c>
      <c r="O455" s="61">
        <f>IF($N455="","",$N455)</f>
        <v/>
      </c>
      <c r="P455" s="61">
        <f>IF(OR('⚙️ BỘ HƠI'!$H$40=0,'⚙️ BỘ HƠI'!$H$2="",$C455="",LEFT($C455,1)="◆"),99999,IF(OR(ISNUMBER(SEARCH('⚙️ BỘ HƠI'!$H$2,$C455)),ISNUMBER(SEARCH($C455,'⚙️ BỘ HƠI'!$H$2))),ROW()-2,99999))</f>
        <v/>
      </c>
      <c r="Q455" s="61" t="n"/>
    </row>
    <row r="456" ht="34.5" customHeight="1">
      <c r="A456" s="68" t="inlineStr">
        <is>
          <t>HH083135</t>
        </is>
      </c>
      <c r="B456" s="45" t="n"/>
      <c r="C456" s="45" t="inlineStr">
        <is>
          <t>L</t>
        </is>
      </c>
      <c r="D456" s="45" t="inlineStr">
        <is>
          <t>91.1</t>
        </is>
      </c>
      <c r="E456" s="45" t="n"/>
      <c r="F456" s="45" t="n"/>
      <c r="G456" s="45" t="inlineStr">
        <is>
          <t>89-94-160.5 lợi 100.8-3.5+1</t>
        </is>
      </c>
      <c r="H456" s="45" t="inlineStr">
        <is>
          <t>IZ IKAZU</t>
        </is>
      </c>
      <c r="I456" s="45" t="inlineStr">
        <is>
          <t>Bộ 4c</t>
        </is>
      </c>
      <c r="J456" s="66" t="n">
        <v>500000</v>
      </c>
      <c r="K456" s="66" t="n">
        <v>550000</v>
      </c>
      <c r="L456" s="66" t="n">
        <v>600000</v>
      </c>
      <c r="M456" s="54" t="n"/>
      <c r="N456" s="45" t="inlineStr">
        <is>
          <t>Xy lanh Toyota L (89-94-160.5 lợi 100.8-3.5+1) S/F - IZ IKAZU</t>
        </is>
      </c>
      <c r="O456" s="61">
        <f>IF($N456="","",$N456)</f>
        <v/>
      </c>
      <c r="P456" s="61">
        <f>IF(OR('⚙️ BỘ HƠI'!$H$40=0,'⚙️ BỘ HƠI'!$H$2="",$C456="",LEFT($C456,1)="◆"),99999,IF(OR(ISNUMBER(SEARCH('⚙️ BỘ HƠI'!$H$2,$C456)),ISNUMBER(SEARCH($C456,'⚙️ BỘ HƠI'!$H$2))),ROW()-2,99999))</f>
        <v/>
      </c>
      <c r="Q456" s="61" t="n"/>
    </row>
    <row r="457" ht="34.5" customHeight="1">
      <c r="A457" s="45" t="inlineStr">
        <is>
          <t>HH075478</t>
        </is>
      </c>
      <c r="B457" s="45" t="n"/>
      <c r="C457" s="45" t="inlineStr">
        <is>
          <t>Nis</t>
        </is>
      </c>
      <c r="D457" s="45" t="n"/>
      <c r="E457" s="45" t="n"/>
      <c r="F457" s="45" t="n"/>
      <c r="G457" s="45" t="inlineStr">
        <is>
          <t>99.2</t>
        </is>
      </c>
      <c r="H457" s="45" t="inlineStr">
        <is>
          <t>IZUMI IKAZU</t>
        </is>
      </c>
      <c r="I457" s="45" t="inlineStr">
        <is>
          <t>Cái</t>
        </is>
      </c>
      <c r="J457" s="66" t="n">
        <v>130000</v>
      </c>
      <c r="K457" s="66" t="n">
        <v>140000</v>
      </c>
      <c r="L457" s="66" t="n">
        <v>150000</v>
      </c>
      <c r="M457" s="54" t="n"/>
      <c r="N457" s="45" t="inlineStr">
        <is>
          <t>Xy lanh Nis (99.2) QD32 S/F, 4D99 (98*103.2*155-160) - IZUMI IKAZU</t>
        </is>
      </c>
      <c r="O457" s="61">
        <f>IF($N457="","",$N457)</f>
        <v/>
      </c>
      <c r="P457" s="61">
        <f>IF(OR('⚙️ BỘ HƠI'!$H$40=0,'⚙️ BỘ HƠI'!$H$2="",$C457="",LEFT($C457,1)="◆"),99999,IF(OR(ISNUMBER(SEARCH('⚙️ BỘ HƠI'!$H$2,$C457)),ISNUMBER(SEARCH($C457,'⚙️ BỘ HƠI'!$H$2))),ROW()-2,99999))</f>
        <v/>
      </c>
      <c r="Q457" s="61" t="n"/>
    </row>
    <row r="458" ht="34.5" customHeight="1">
      <c r="A458" s="68" t="inlineStr">
        <is>
          <t>HH078146</t>
        </is>
      </c>
      <c r="B458" s="45" t="n"/>
      <c r="C458" s="45" t="inlineStr">
        <is>
          <t>98.48/AD 4.236 , SF</t>
        </is>
      </c>
      <c r="D458" s="45" t="n"/>
      <c r="E458" s="45" t="n"/>
      <c r="F458" s="45" t="n"/>
      <c r="G458" s="45" t="n"/>
      <c r="H458" s="45" t="inlineStr">
        <is>
          <t>HENWEIT</t>
        </is>
      </c>
      <c r="I458" s="45" t="inlineStr">
        <is>
          <t>Cái</t>
        </is>
      </c>
      <c r="J458" s="66" t="n">
        <v>200000</v>
      </c>
      <c r="K458" s="66" t="n">
        <v>220000</v>
      </c>
      <c r="L458" s="66" t="n">
        <v>250000</v>
      </c>
      <c r="M458" s="54" t="n"/>
      <c r="N458" s="45" t="inlineStr">
        <is>
          <t>Xy lanh Perkins 98.48/ AD 4.236 S/F, SF chưa xoáy - HENWEIT</t>
        </is>
      </c>
      <c r="O458" s="61">
        <f>IF($N458="","",$N458)</f>
        <v/>
      </c>
      <c r="P458" s="61">
        <f>IF(OR('⚙️ BỘ HƠI'!$H$40=0,'⚙️ BỘ HƠI'!$H$2="",$C458="",LEFT($C458,1)="◆"),99999,IF(OR(ISNUMBER(SEARCH('⚙️ BỘ HƠI'!$H$2,$C458)),ISNUMBER(SEARCH($C458,'⚙️ BỘ HƠI'!$H$2))),ROW()-2,99999))</f>
        <v/>
      </c>
      <c r="Q458" s="61" t="n"/>
    </row>
    <row r="459" ht="34.5" customHeight="1">
      <c r="A459" s="45" t="inlineStr">
        <is>
          <t>HH083755</t>
        </is>
      </c>
      <c r="B459" s="45" t="n"/>
      <c r="C459" s="45" t="inlineStr">
        <is>
          <t>Fuso Mercedes OM906 - 6S20/004WV18</t>
        </is>
      </c>
      <c r="D459" s="45" t="n"/>
      <c r="E459" s="45" t="n"/>
      <c r="F459" s="45" t="n"/>
      <c r="G459" s="45" t="n"/>
      <c r="H459" s="45" t="inlineStr">
        <is>
          <t>HENWEIT/ L-MB029-00</t>
        </is>
      </c>
      <c r="I459" s="45" t="inlineStr">
        <is>
          <t>Cái</t>
        </is>
      </c>
      <c r="J459" s="66" t="n">
        <v>1300000</v>
      </c>
      <c r="K459" s="66" t="n">
        <v>1400000</v>
      </c>
      <c r="L459" s="66" t="n">
        <v>1550000</v>
      </c>
      <c r="M459" s="54" t="n"/>
      <c r="N459" s="45" t="inlineStr">
        <is>
          <t>Xy lanh Fuso Mercedes OM906 - 6S20/ 004WV18, S/F - HENWEIT/ L-MB029-00</t>
        </is>
      </c>
      <c r="O459" s="61">
        <f>IF($N459="","",$N459)</f>
        <v/>
      </c>
      <c r="P459" s="61">
        <f>IF(OR('⚙️ BỘ HƠI'!$H$40=0,'⚙️ BỘ HƠI'!$H$2="",$C459="",LEFT($C459,1)="◆"),99999,IF(OR(ISNUMBER(SEARCH('⚙️ BỘ HƠI'!$H$2,$C459)),ISNUMBER(SEARCH($C459,'⚙️ BỘ HƠI'!$H$2))),ROW()-2,99999))</f>
        <v/>
      </c>
      <c r="Q459" s="61" t="n"/>
    </row>
    <row r="460" ht="34.5" customHeight="1">
      <c r="A460" s="45" t="inlineStr">
        <is>
          <t>HH073913</t>
        </is>
      </c>
      <c r="B460" s="45" t="n"/>
      <c r="C460" s="45" t="inlineStr">
        <is>
          <t>CAT 3116</t>
        </is>
      </c>
      <c r="D460" s="45" t="inlineStr">
        <is>
          <t>105</t>
        </is>
      </c>
      <c r="E460" s="45" t="n"/>
      <c r="F460" s="45" t="n"/>
      <c r="G460" s="45" t="inlineStr">
        <is>
          <t>109.8*197</t>
        </is>
      </c>
      <c r="H460" s="45" t="inlineStr">
        <is>
          <t>IZUMI</t>
        </is>
      </c>
      <c r="I460" s="45" t="inlineStr">
        <is>
          <t>Cái</t>
        </is>
      </c>
      <c r="J460" s="54" t="n"/>
      <c r="K460" s="66" t="n">
        <v>780000</v>
      </c>
      <c r="L460" s="66" t="n">
        <v>840000</v>
      </c>
      <c r="M460" s="54" t="n"/>
      <c r="N460" s="45" t="inlineStr">
        <is>
          <t>Xy lanh CAT 3116 S/F (109.8*197) bán hoàn thiện - IZUMI</t>
        </is>
      </c>
      <c r="O460" s="61">
        <f>IF($N460="","",$N460)</f>
        <v/>
      </c>
      <c r="P460" s="61">
        <f>IF(OR('⚙️ BỘ HƠI'!$H$40=0,'⚙️ BỘ HƠI'!$H$2="",$C460="",LEFT($C460,1)="◆"),99999,IF(OR(ISNUMBER(SEARCH('⚙️ BỘ HƠI'!$H$2,$C460)),ISNUMBER(SEARCH($C460,'⚙️ BỘ HƠI'!$H$2))),ROW()-2,99999))</f>
        <v/>
      </c>
      <c r="Q460" s="67" t="inlineStr">
        <is>
          <t>⚠️ HH077941, HH082480</t>
        </is>
      </c>
    </row>
    <row r="461" ht="34.5" customHeight="1">
      <c r="A461" s="45" t="inlineStr">
        <is>
          <t>HH084364</t>
        </is>
      </c>
      <c r="B461" s="45" t="n"/>
      <c r="C461" s="45" t="inlineStr">
        <is>
          <t>Man Sinotruck Howo MC11/200V10201-0417</t>
        </is>
      </c>
      <c r="D461" s="45" t="n"/>
      <c r="E461" s="45" t="n"/>
      <c r="F461" s="45" t="n"/>
      <c r="G461" s="45" t="n"/>
      <c r="H461" s="45" t="inlineStr">
        <is>
          <t>HENWEIT 'L-WC011-00</t>
        </is>
      </c>
      <c r="I461" s="45" t="inlineStr">
        <is>
          <t>Máy</t>
        </is>
      </c>
      <c r="J461" s="66" t="n">
        <v>4000000</v>
      </c>
      <c r="K461" s="66" t="n">
        <v>4200000</v>
      </c>
      <c r="L461" s="66" t="n">
        <v>4500000</v>
      </c>
      <c r="M461" s="54" t="n"/>
      <c r="N461" s="45" t="inlineStr">
        <is>
          <t>Xy lanh Man Sinotruck Howo MC11/ 200V10201-0417 - HENWEIT 'L-WC011-00</t>
        </is>
      </c>
      <c r="O461" s="61">
        <f>IF($N461="","",$N461)</f>
        <v/>
      </c>
      <c r="P461" s="61">
        <f>IF(OR('⚙️ BỘ HƠI'!$H$40=0,'⚙️ BỘ HƠI'!$H$2="",$C461="",LEFT($C461,1)="◆"),99999,IF(OR(ISNUMBER(SEARCH('⚙️ BỘ HƠI'!$H$2,$C461)),ISNUMBER(SEARCH($C461,'⚙️ BỘ HƠI'!$H$2))),ROW()-2,99999))</f>
        <v/>
      </c>
      <c r="Q461" s="67" t="inlineStr">
        <is>
          <t>⚠️ HH073439, HH082480</t>
        </is>
      </c>
    </row>
    <row r="462" ht="34.5" customHeight="1">
      <c r="A462" s="45" t="inlineStr">
        <is>
          <t>HH083992</t>
        </is>
      </c>
      <c r="B462" s="45" t="n"/>
      <c r="C462" s="45" t="inlineStr">
        <is>
          <t>SCANIA 127/DC12/061WN17</t>
        </is>
      </c>
      <c r="D462" s="45" t="n"/>
      <c r="E462" s="45" t="n"/>
      <c r="F462" s="45" t="n"/>
      <c r="G462" s="45" t="n"/>
      <c r="H462" s="45" t="inlineStr">
        <is>
          <t>HENWEIT, L-SC006-00-1</t>
        </is>
      </c>
      <c r="I462" s="45" t="inlineStr">
        <is>
          <t>Cái</t>
        </is>
      </c>
      <c r="J462" s="66" t="n">
        <v>630000</v>
      </c>
      <c r="K462" s="66" t="n">
        <v>670000</v>
      </c>
      <c r="L462" s="66" t="n">
        <v>720000</v>
      </c>
      <c r="M462" s="54" t="n"/>
      <c r="N462" s="45" t="inlineStr">
        <is>
          <t>Xy lanh SCANIA 127/ DC12/ 061WN17 - HENWEIT, L-SC006-00-1</t>
        </is>
      </c>
      <c r="O462" s="61">
        <f>IF($N462="","",$N462)</f>
        <v/>
      </c>
      <c r="P462" s="61">
        <f>IF(OR('⚙️ BỘ HƠI'!$H$40=0,'⚙️ BỘ HƠI'!$H$2="",$C462="",LEFT($C462,1)="◆"),99999,IF(OR(ISNUMBER(SEARCH('⚙️ BỘ HƠI'!$H$2,$C462)),ISNUMBER(SEARCH($C462,'⚙️ BỘ HƠI'!$H$2))),ROW()-2,99999))</f>
        <v/>
      </c>
      <c r="Q462" s="61" t="n"/>
    </row>
    <row r="463" ht="34.5" customHeight="1">
      <c r="A463" s="45" t="inlineStr">
        <is>
          <t>HH084165</t>
        </is>
      </c>
      <c r="B463" s="45" t="n"/>
      <c r="C463" s="45" t="inlineStr">
        <is>
          <t>Weichai 127/WP13</t>
        </is>
      </c>
      <c r="D463" s="45" t="inlineStr">
        <is>
          <t>127</t>
        </is>
      </c>
      <c r="E463" s="45" t="n"/>
      <c r="F463" s="45" t="n"/>
      <c r="G463" s="45" t="inlineStr">
        <is>
          <t>612700010010</t>
        </is>
      </c>
      <c r="H463" s="45" t="inlineStr">
        <is>
          <t>HENWEIT, L-WC010-00</t>
        </is>
      </c>
      <c r="I463" s="45" t="inlineStr">
        <is>
          <t>Cái</t>
        </is>
      </c>
      <c r="J463" s="66" t="n">
        <v>3760000</v>
      </c>
      <c r="K463" s="66" t="n">
        <v>4000000</v>
      </c>
      <c r="L463" s="66" t="n">
        <v>4300000</v>
      </c>
      <c r="M463" s="54" t="n"/>
      <c r="N463" s="45" t="inlineStr">
        <is>
          <t>Xy lanh Weichai 127/ WP13/ 612700010010 - HENWEIT, L-WC010-00</t>
        </is>
      </c>
      <c r="O463" s="61">
        <f>IF($N463="","",$N463)</f>
        <v/>
      </c>
      <c r="P463" s="61">
        <f>IF(OR('⚙️ BỘ HƠI'!$H$40=0,'⚙️ BỘ HƠI'!$H$2="",$C463="",LEFT($C463,1)="◆"),99999,IF(OR(ISNUMBER(SEARCH('⚙️ BỘ HƠI'!$H$2,$C463)),ISNUMBER(SEARCH($C463,'⚙️ BỘ HƠI'!$H$2))),ROW()-2,99999))</f>
        <v/>
      </c>
      <c r="Q463" s="67" t="inlineStr">
        <is>
          <t>⚠️ HH073439, HH082381</t>
        </is>
      </c>
    </row>
    <row r="464" ht="34.5" customHeight="1">
      <c r="A464" s="45" t="inlineStr">
        <is>
          <t>HH070546</t>
        </is>
      </c>
      <c r="B464" s="45" t="n"/>
      <c r="C464" s="45" t="inlineStr">
        <is>
          <t>Detroit S60/D130</t>
        </is>
      </c>
      <c r="D464" s="45" t="n"/>
      <c r="E464" s="45" t="n"/>
      <c r="F464" s="45" t="n"/>
      <c r="G464" s="45" t="inlineStr">
        <is>
          <t>130.02*146*279.3*156.64*9+1.1mm</t>
        </is>
      </c>
      <c r="H464" s="45" t="inlineStr">
        <is>
          <t>IZUMI</t>
        </is>
      </c>
      <c r="I464" s="45" t="inlineStr">
        <is>
          <t>Cái</t>
        </is>
      </c>
      <c r="J464" s="54" t="n"/>
      <c r="K464" s="66" t="n">
        <v>450000</v>
      </c>
      <c r="L464" s="66" t="n">
        <v>500000</v>
      </c>
      <c r="M464" s="54" t="n"/>
      <c r="N464" s="45" t="inlineStr">
        <is>
          <t>Xy lanh Detroit S60/D130/23531502 (130.02*146*279.3*156.64*9+1.1mm) - IZUMI</t>
        </is>
      </c>
      <c r="O464" s="61">
        <f>IF($N464="","",$N464)</f>
        <v/>
      </c>
      <c r="P464" s="61">
        <f>IF(OR('⚙️ BỘ HƠI'!$H$40=0,'⚙️ BỘ HƠI'!$H$2="",$C464="",LEFT($C464,1)="◆"),99999,IF(OR(ISNUMBER(SEARCH('⚙️ BỘ HƠI'!$H$2,$C464)),ISNUMBER(SEARCH($C464,'⚙️ BỘ HƠI'!$H$2))),ROW()-2,99999))</f>
        <v/>
      </c>
      <c r="Q464" s="61" t="n"/>
    </row>
    <row r="465" ht="34.5" customHeight="1">
      <c r="A465" s="45" t="inlineStr">
        <is>
          <t>HH083643</t>
        </is>
      </c>
      <c r="B465" s="45" t="n"/>
      <c r="C465" s="45" t="inlineStr">
        <is>
          <t>VOLVO D13/phi 131//037WN56</t>
        </is>
      </c>
      <c r="D465" s="45" t="inlineStr">
        <is>
          <t>131</t>
        </is>
      </c>
      <c r="E465" s="45" t="n"/>
      <c r="F465" s="45" t="n"/>
      <c r="G465" s="45" t="inlineStr">
        <is>
          <t>89886110</t>
        </is>
      </c>
      <c r="H465" s="45" t="inlineStr">
        <is>
          <t>HENWEIT</t>
        </is>
      </c>
      <c r="I465" s="45" t="inlineStr">
        <is>
          <t>Cái</t>
        </is>
      </c>
      <c r="J465" s="66" t="n">
        <v>3300000</v>
      </c>
      <c r="K465" s="66" t="n">
        <v>3550000</v>
      </c>
      <c r="L465" s="66" t="n">
        <v>3850000</v>
      </c>
      <c r="M465" s="54" t="n"/>
      <c r="N465" s="45" t="inlineStr">
        <is>
          <t>Xy lanh VOLVO D13/ phi 131/ 89886110/037WN56 - HENWEIT</t>
        </is>
      </c>
      <c r="O465" s="61">
        <f>IF($N465="","",$N465)</f>
        <v/>
      </c>
      <c r="P465" s="61">
        <f>IF(OR('⚙️ BỘ HƠI'!$H$40=0,'⚙️ BỘ HƠI'!$H$2="",$C465="",LEFT($C465,1)="◆"),99999,IF(OR(ISNUMBER(SEARCH('⚙️ BỘ HƠI'!$H$2,$C465)),ISNUMBER(SEARCH($C465,'⚙️ BỘ HƠI'!$H$2))),ROW()-2,99999))</f>
        <v/>
      </c>
      <c r="Q465" s="61" t="n"/>
    </row>
    <row r="466" ht="34.5" customHeight="1">
      <c r="A466" s="45" t="inlineStr">
        <is>
          <t>HH084158</t>
        </is>
      </c>
      <c r="B466" s="45" t="n"/>
      <c r="C466" s="45" t="inlineStr">
        <is>
          <t>Detroit 132/DD13</t>
        </is>
      </c>
      <c r="D466" s="45" t="n"/>
      <c r="E466" s="45" t="n"/>
      <c r="F466" s="45" t="n"/>
      <c r="G466" s="45" t="inlineStr">
        <is>
          <t>đầu kéo Mỹ</t>
        </is>
      </c>
      <c r="H466" s="45" t="inlineStr">
        <is>
          <t>HENWEIT, L-DT016-00</t>
        </is>
      </c>
      <c r="I466" s="45" t="inlineStr">
        <is>
          <t>Cái</t>
        </is>
      </c>
      <c r="J466" s="66" t="n">
        <v>750000</v>
      </c>
      <c r="K466" s="66" t="n">
        <v>800000</v>
      </c>
      <c r="L466" s="66" t="n">
        <v>850000</v>
      </c>
      <c r="M466" s="54" t="n"/>
      <c r="N466" s="45" t="inlineStr">
        <is>
          <t>Xy lanh Detroit 132/ DD13/ 89953110 (đầu kéo Mỹ) - HENWEIT, L-DT016-00</t>
        </is>
      </c>
      <c r="O466" s="61">
        <f>IF($N466="","",$N466)</f>
        <v/>
      </c>
      <c r="P466" s="61">
        <f>IF(OR('⚙️ BỘ HƠI'!$H$40=0,'⚙️ BỘ HƠI'!$H$2="",$C466="",LEFT($C466,1)="◆"),99999,IF(OR(ISNUMBER(SEARCH('⚙️ BỘ HƠI'!$H$2,$C466)),ISNUMBER(SEARCH($C466,'⚙️ BỘ HƠI'!$H$2))),ROW()-2,99999))</f>
        <v/>
      </c>
      <c r="Q466" s="61" t="n"/>
    </row>
    <row r="467" ht="34.5" customHeight="1">
      <c r="A467" s="45" t="inlineStr">
        <is>
          <t>HH083999</t>
        </is>
      </c>
      <c r="B467" s="45" t="n"/>
      <c r="C467" s="45" t="inlineStr">
        <is>
          <t>Detroit 133/S60</t>
        </is>
      </c>
      <c r="D467" s="45" t="n"/>
      <c r="E467" s="45" t="n"/>
      <c r="F467" s="45" t="n"/>
      <c r="G467" s="45" t="inlineStr">
        <is>
          <t>23531503</t>
        </is>
      </c>
      <c r="H467" s="45" t="inlineStr">
        <is>
          <t>HENWEIT, L-DT006-00</t>
        </is>
      </c>
      <c r="I467" s="45" t="inlineStr">
        <is>
          <t>Cái</t>
        </is>
      </c>
      <c r="J467" s="66" t="n">
        <v>660000</v>
      </c>
      <c r="K467" s="66" t="n">
        <v>700000</v>
      </c>
      <c r="L467" s="66" t="n">
        <v>750000</v>
      </c>
      <c r="M467" s="54" t="n"/>
      <c r="N467" s="45" t="inlineStr">
        <is>
          <t>Xy lanh Detroit 133/ S60/ 23531503 - HENWEIT, L-DT006-00</t>
        </is>
      </c>
      <c r="O467" s="61">
        <f>IF($N467="","",$N467)</f>
        <v/>
      </c>
      <c r="P467" s="61">
        <f>IF(OR('⚙️ BỘ HƠI'!$H$40=0,'⚙️ BỘ HƠI'!$H$2="",$C467="",LEFT($C467,1)="◆"),99999,IF(OR(ISNUMBER(SEARCH('⚙️ BỘ HƠI'!$H$2,$C467)),ISNUMBER(SEARCH($C467,'⚙️ BỘ HƠI'!$H$2))),ROW()-2,99999))</f>
        <v/>
      </c>
      <c r="Q467" s="61" t="n"/>
    </row>
    <row r="468" ht="34.5" customHeight="1">
      <c r="A468" s="45" t="inlineStr">
        <is>
          <t>HH083990</t>
        </is>
      </c>
      <c r="B468" s="45" t="n"/>
      <c r="C468" s="45" t="inlineStr">
        <is>
          <t>Detroit 139/DD15/A4720111310, KHÔNG xài KIỀNG</t>
        </is>
      </c>
      <c r="D468" s="45" t="n"/>
      <c r="E468" s="45" t="n"/>
      <c r="F468" s="45" t="n"/>
      <c r="G468" s="45" t="inlineStr">
        <is>
          <t>đầu kéo Mỹ</t>
        </is>
      </c>
      <c r="H468" s="45" t="inlineStr">
        <is>
          <t>HENWEIT, L-DT011-00</t>
        </is>
      </c>
      <c r="I468" s="45" t="inlineStr">
        <is>
          <t>Cái</t>
        </is>
      </c>
      <c r="J468" s="66" t="n">
        <v>800000</v>
      </c>
      <c r="K468" s="66" t="n">
        <v>860000</v>
      </c>
      <c r="L468" s="66" t="n">
        <v>930000</v>
      </c>
      <c r="M468" s="54" t="n"/>
      <c r="N468" s="45" t="inlineStr">
        <is>
          <t>Xy lanh Detroit 139/ DD15/ A4720111310, KHÔNG xài KIỀNG (đầu kéo Mỹ) - HENWEIT, L-DT011-00</t>
        </is>
      </c>
      <c r="O468" s="61">
        <f>IF($N468="","",$N468)</f>
        <v/>
      </c>
      <c r="P468" s="61">
        <f>IF(OR('⚙️ BỘ HƠI'!$H$40=0,'⚙️ BỘ HƠI'!$H$2="",$C468="",LEFT($C468,1)="◆"),99999,IF(OR(ISNUMBER(SEARCH('⚙️ BỘ HƠI'!$H$2,$C468)),ISNUMBER(SEARCH($C468,'⚙️ BỘ HƠI'!$H$2))),ROW()-2,99999))</f>
        <v/>
      </c>
      <c r="Q468" s="61" t="n"/>
    </row>
    <row r="469" ht="34.5" customHeight="1">
      <c r="A469" s="68" t="inlineStr">
        <is>
          <t>HH00119</t>
        </is>
      </c>
      <c r="B469" s="45" t="n"/>
      <c r="C469" s="45" t="inlineStr">
        <is>
          <t>2J</t>
        </is>
      </c>
      <c r="D469" s="45" t="inlineStr">
        <is>
          <t>88</t>
        </is>
      </c>
      <c r="E469" s="45" t="n"/>
      <c r="F469" s="45" t="n"/>
      <c r="G469" s="45" t="inlineStr">
        <is>
          <t>11461-48011</t>
        </is>
      </c>
      <c r="H469" s="45" t="n"/>
      <c r="I469" s="45" t="inlineStr">
        <is>
          <t>Bộ 4</t>
        </is>
      </c>
      <c r="J469" s="66" t="n">
        <v>560000</v>
      </c>
      <c r="K469" s="66" t="n">
        <v>590000</v>
      </c>
      <c r="L469" s="66" t="n">
        <v>650000</v>
      </c>
      <c r="M469" s="54" t="n"/>
      <c r="N469" s="45" t="inlineStr">
        <is>
          <t>Xy lanh 2J (11461-48011) F/F- IZUMI</t>
        </is>
      </c>
      <c r="O469" s="61">
        <f>IF($N469="","",$N469)</f>
        <v/>
      </c>
      <c r="P469" s="61">
        <f>IF(OR('⚙️ BỘ HƠI'!$H$40=0,'⚙️ BỘ HƠI'!$H$2="",$C469="",LEFT($C469,1)="◆"),99999,IF(OR(ISNUMBER(SEARCH('⚙️ BỘ HƠI'!$H$2,$C469)),ISNUMBER(SEARCH($C469,'⚙️ BỘ HƠI'!$H$2))),ROW()-2,99999))</f>
        <v/>
      </c>
      <c r="Q469" s="61" t="n"/>
    </row>
    <row r="470" ht="34.5" customHeight="1">
      <c r="A470" s="45" t="inlineStr">
        <is>
          <t>HH071403</t>
        </is>
      </c>
      <c r="B470" s="45" t="n"/>
      <c r="C470" s="45" t="inlineStr">
        <is>
          <t>6D11/ME031505</t>
        </is>
      </c>
      <c r="D470" s="45" t="n"/>
      <c r="E470" s="45" t="inlineStr">
        <is>
          <t>6</t>
        </is>
      </c>
      <c r="F470" s="45" t="n"/>
      <c r="G470" s="45" t="n"/>
      <c r="H470" s="45" t="inlineStr">
        <is>
          <t>IZUMI</t>
        </is>
      </c>
      <c r="I470" s="45" t="inlineStr">
        <is>
          <t>Cái</t>
        </is>
      </c>
      <c r="J470" s="66" t="n">
        <v>1300000</v>
      </c>
      <c r="K470" s="66" t="n">
        <v>1400000</v>
      </c>
      <c r="L470" s="66" t="n">
        <v>1500000</v>
      </c>
      <c r="M470" s="54" t="n"/>
      <c r="N470" s="45" t="inlineStr">
        <is>
          <t>Xy lanh 6D11 / ME031505 - IZUMI</t>
        </is>
      </c>
      <c r="O470" s="61">
        <f>IF($N470="","",$N470)</f>
        <v/>
      </c>
      <c r="P470" s="61">
        <f>IF(OR('⚙️ BỘ HƠI'!$H$40=0,'⚙️ BỘ HƠI'!$H$2="",$C470="",LEFT($C470,1)="◆"),99999,IF(OR(ISNUMBER(SEARCH('⚙️ BỘ HƠI'!$H$2,$C470)),ISNUMBER(SEARCH($C470,'⚙️ BỘ HƠI'!$H$2))),ROW()-2,99999))</f>
        <v/>
      </c>
      <c r="Q470" s="61" t="n"/>
    </row>
    <row r="471" ht="34.5" customHeight="1">
      <c r="A471" s="45" t="inlineStr">
        <is>
          <t>HH070973</t>
        </is>
      </c>
      <c r="B471" s="45" t="n"/>
      <c r="C471" s="45" t="inlineStr">
        <is>
          <t>CAT</t>
        </is>
      </c>
      <c r="D471" s="45" t="n"/>
      <c r="E471" s="45" t="n"/>
      <c r="F471" s="45" t="n"/>
      <c r="G471" s="45" t="n"/>
      <c r="H471" s="45" t="inlineStr">
        <is>
          <t>C9 IZUMI</t>
        </is>
      </c>
      <c r="I471" s="45" t="inlineStr">
        <is>
          <t>Cái</t>
        </is>
      </c>
      <c r="J471" s="54" t="n"/>
      <c r="K471" s="54" t="n"/>
      <c r="L471" s="54" t="n"/>
      <c r="M471" s="54" t="n"/>
      <c r="N471" s="45" t="inlineStr">
        <is>
          <t>Xy lanh CAT - C9 IZUMI</t>
        </is>
      </c>
      <c r="O471" s="61">
        <f>IF($N471="","",$N471)</f>
        <v/>
      </c>
      <c r="P471" s="61">
        <f>IF(OR('⚙️ BỘ HƠI'!$H$40=0,'⚙️ BỘ HƠI'!$H$2="",$C471="",LEFT($C471,1)="◆"),99999,IF(OR(ISNUMBER(SEARCH('⚙️ BỘ HƠI'!$H$2,$C471)),ISNUMBER(SEARCH($C471,'⚙️ BỘ HƠI'!$H$2))),ROW()-2,99999))</f>
        <v/>
      </c>
      <c r="Q471" s="61" t="n"/>
    </row>
    <row r="472" ht="34.5" customHeight="1">
      <c r="A472" s="45" t="inlineStr">
        <is>
          <t>HH083556</t>
        </is>
      </c>
      <c r="B472" s="45" t="n"/>
      <c r="C472" s="45" t="inlineStr">
        <is>
          <t>CAT C13</t>
        </is>
      </c>
      <c r="D472" s="45" t="n"/>
      <c r="E472" s="45" t="n"/>
      <c r="F472" s="45" t="n"/>
      <c r="G472" s="45" t="inlineStr">
        <is>
          <t>4695315</t>
        </is>
      </c>
      <c r="H472" s="45" t="inlineStr">
        <is>
          <t>HENWEIT</t>
        </is>
      </c>
      <c r="I472" s="45" t="inlineStr">
        <is>
          <t>Cái</t>
        </is>
      </c>
      <c r="J472" s="66" t="n">
        <v>800000</v>
      </c>
      <c r="K472" s="66" t="n">
        <v>900000</v>
      </c>
      <c r="L472" s="66" t="n">
        <v>1000000</v>
      </c>
      <c r="M472" s="54" t="n"/>
      <c r="N472" s="45" t="inlineStr">
        <is>
          <t>Xy lanh CAT C13/ 4695315 - HENWEIT</t>
        </is>
      </c>
      <c r="O472" s="61">
        <f>IF($N472="","",$N472)</f>
        <v/>
      </c>
      <c r="P472" s="61">
        <f>IF(OR('⚙️ BỘ HƠI'!$H$40=0,'⚙️ BỘ HƠI'!$H$2="",$C472="",LEFT($C472,1)="◆"),99999,IF(OR(ISNUMBER(SEARCH('⚙️ BỘ HƠI'!$H$2,$C472)),ISNUMBER(SEARCH($C472,'⚙️ BỘ HƠI'!$H$2))),ROW()-2,99999))</f>
        <v/>
      </c>
      <c r="Q472" s="61" t="n"/>
    </row>
    <row r="473" ht="34.5" customHeight="1">
      <c r="A473" s="45" t="inlineStr">
        <is>
          <t>HH083555</t>
        </is>
      </c>
      <c r="B473" s="45" t="n"/>
      <c r="C473" s="45" t="inlineStr">
        <is>
          <t>Detroit 139/DD15/A4720111010, CÓ KIỀNG</t>
        </is>
      </c>
      <c r="D473" s="45" t="n"/>
      <c r="E473" s="45" t="n"/>
      <c r="F473" s="45" t="n"/>
      <c r="G473" s="45" t="inlineStr">
        <is>
          <t>đầu kéo Mỹ</t>
        </is>
      </c>
      <c r="H473" s="45" t="inlineStr">
        <is>
          <t>HENWEIT</t>
        </is>
      </c>
      <c r="I473" s="45" t="inlineStr">
        <is>
          <t>Cái</t>
        </is>
      </c>
      <c r="J473" s="66" t="n">
        <v>1050000</v>
      </c>
      <c r="K473" s="66" t="n">
        <v>1150000</v>
      </c>
      <c r="L473" s="66" t="n">
        <v>1300000</v>
      </c>
      <c r="M473" s="54" t="n"/>
      <c r="N473" s="45" t="inlineStr">
        <is>
          <t>Xy lanh Detroit 139/ DD15/ A4720111010, CÓ KIỀNG (đầu kéo Mỹ) - HENWEIT</t>
        </is>
      </c>
      <c r="O473" s="61">
        <f>IF($N473="","",$N473)</f>
        <v/>
      </c>
      <c r="P473" s="61">
        <f>IF(OR('⚙️ BỘ HƠI'!$H$40=0,'⚙️ BỘ HƠI'!$H$2="",$C473="",LEFT($C473,1)="◆"),99999,IF(OR(ISNUMBER(SEARCH('⚙️ BỘ HƠI'!$H$2,$C473)),ISNUMBER(SEARCH($C473,'⚙️ BỘ HƠI'!$H$2))),ROW()-2,99999))</f>
        <v/>
      </c>
      <c r="Q473" s="61" t="n"/>
    </row>
    <row r="474" ht="34.5" customHeight="1">
      <c r="A474" s="45" t="inlineStr">
        <is>
          <t>HH083557</t>
        </is>
      </c>
      <c r="B474" s="45" t="n"/>
      <c r="C474" s="45" t="inlineStr">
        <is>
          <t>Deutz 132/BF6M1015</t>
        </is>
      </c>
      <c r="D474" s="45" t="n"/>
      <c r="E474" s="45" t="n"/>
      <c r="F474" s="45" t="n"/>
      <c r="G474" s="45" t="inlineStr">
        <is>
          <t>101WN24</t>
        </is>
      </c>
      <c r="H474" s="45" t="inlineStr">
        <is>
          <t>HENWEIT</t>
        </is>
      </c>
      <c r="I474" s="45" t="inlineStr">
        <is>
          <t>Cái</t>
        </is>
      </c>
      <c r="J474" s="66" t="n">
        <v>600000</v>
      </c>
      <c r="K474" s="66" t="n">
        <v>700000</v>
      </c>
      <c r="L474" s="66" t="n">
        <v>800000</v>
      </c>
      <c r="M474" s="54" t="n"/>
      <c r="N474" s="45" t="inlineStr">
        <is>
          <t>Xy lanh Deutz 132/ BF6M1015 (101WN24) - HENWEIT</t>
        </is>
      </c>
      <c r="O474" s="61">
        <f>IF($N474="","",$N474)</f>
        <v/>
      </c>
      <c r="P474" s="61">
        <f>IF(OR('⚙️ BỘ HƠI'!$H$40=0,'⚙️ BỘ HƠI'!$H$2="",$C474="",LEFT($C474,1)="◆"),99999,IF(OR(ISNUMBER(SEARCH('⚙️ BỘ HƠI'!$H$2,$C474)),ISNUMBER(SEARCH($C474,'⚙️ BỘ HƠI'!$H$2))),ROW()-2,99999))</f>
        <v/>
      </c>
      <c r="Q474" s="61" t="n"/>
    </row>
    <row r="475" ht="34.5" customHeight="1">
      <c r="A475" s="45" t="inlineStr">
        <is>
          <t>HH073822</t>
        </is>
      </c>
      <c r="B475" s="45" t="n"/>
      <c r="C475" s="45" t="inlineStr">
        <is>
          <t>EF550</t>
        </is>
      </c>
      <c r="D475" s="45" t="n"/>
      <c r="E475" s="45" t="n"/>
      <c r="F475" s="45" t="n"/>
      <c r="G475" s="45" t="n"/>
      <c r="H475" s="45" t="inlineStr">
        <is>
          <t>IZUMI</t>
        </is>
      </c>
      <c r="I475" s="45" t="inlineStr">
        <is>
          <t>Cái</t>
        </is>
      </c>
      <c r="J475" s="66" t="n">
        <v>3200000</v>
      </c>
      <c r="K475" s="66" t="n">
        <v>3400000</v>
      </c>
      <c r="L475" s="66" t="n">
        <v>3600000</v>
      </c>
      <c r="M475" s="54" t="n"/>
      <c r="N475" s="45" t="inlineStr">
        <is>
          <t>Xy lanh EF550  - IZUMI</t>
        </is>
      </c>
      <c r="O475" s="61">
        <f>IF($N475="","",$N475)</f>
        <v/>
      </c>
      <c r="P475" s="61">
        <f>IF(OR('⚙️ BỘ HƠI'!$H$40=0,'⚙️ BỘ HƠI'!$H$2="",$C475="",LEFT($C475,1)="◆"),99999,IF(OR(ISNUMBER(SEARCH('⚙️ BỘ HƠI'!$H$2,$C475)),ISNUMBER(SEARCH($C475,'⚙️ BỘ HƠI'!$H$2))),ROW()-2,99999))</f>
        <v/>
      </c>
      <c r="Q475" s="61" t="n"/>
    </row>
    <row r="476" ht="34.5" customHeight="1">
      <c r="A476" s="45" t="inlineStr">
        <is>
          <t>HH082921</t>
        </is>
      </c>
      <c r="B476" s="45" t="n"/>
      <c r="C476" s="45" t="inlineStr">
        <is>
          <t>MAN 126/D2676/DT466E/51.</t>
        </is>
      </c>
      <c r="D476" s="45" t="n"/>
      <c r="E476" s="45" t="n"/>
      <c r="F476" s="45" t="n"/>
      <c r="G476" s="45" t="inlineStr">
        <is>
          <t>INTER, MAXXFORCE</t>
        </is>
      </c>
      <c r="H476" s="45" t="inlineStr">
        <is>
          <t>HENWEIT, L-MA017-00</t>
        </is>
      </c>
      <c r="I476" s="45" t="inlineStr">
        <is>
          <t>Máy</t>
        </is>
      </c>
      <c r="J476" s="70" t="n">
        <v>450000</v>
      </c>
      <c r="K476" s="70" t="n">
        <v>500000</v>
      </c>
      <c r="L476" s="70" t="n">
        <v>550000</v>
      </c>
      <c r="M476" s="45" t="n"/>
      <c r="N476" s="45" t="inlineStr">
        <is>
          <t>Xy lanh MAN 126/ D2676/ DT466E/ 51.01201-0459 (INTER, MAXXFORCE) - HENWEIT, L-MA017-00</t>
        </is>
      </c>
      <c r="O476" s="61">
        <f>IF($N476="","",$N476)</f>
        <v/>
      </c>
      <c r="P476" s="61">
        <f>IF(OR('⚙️ BỘ HƠI'!$H$40=0,'⚙️ BỘ HƠI'!$H$2="",$C476="",LEFT($C476,1)="◆"),99999,IF(OR(ISNUMBER(SEARCH('⚙️ BỘ HƠI'!$H$2,$C476)),ISNUMBER(SEARCH($C476,'⚙️ BỘ HƠI'!$H$2))),ROW()-2,99999))</f>
        <v/>
      </c>
      <c r="Q476" s="61" t="n"/>
    </row>
    <row r="477" ht="34.5" customHeight="1">
      <c r="A477" s="45" t="inlineStr">
        <is>
          <t>HH077534</t>
        </is>
      </c>
      <c r="B477" s="45" t="n"/>
      <c r="C477" s="45" t="inlineStr">
        <is>
          <t>ND6/NE6 đường kính lợi 119</t>
        </is>
      </c>
      <c r="D477" s="45" t="n"/>
      <c r="E477" s="45" t="n"/>
      <c r="F477" s="45" t="n"/>
      <c r="G477" s="45" t="n"/>
      <c r="H477" s="45" t="inlineStr">
        <is>
          <t>IZUMI</t>
        </is>
      </c>
      <c r="I477" s="45" t="inlineStr">
        <is>
          <t>Cái</t>
        </is>
      </c>
      <c r="J477" s="66" t="n">
        <v>1400000</v>
      </c>
      <c r="K477" s="66" t="n">
        <v>1500000</v>
      </c>
      <c r="L477" s="66" t="n">
        <v>1600000</v>
      </c>
      <c r="M477" s="54" t="n"/>
      <c r="N477" s="45" t="inlineStr">
        <is>
          <t>Xy lanh ND6/ NE6 đường kính lợi 119 - IZUMI</t>
        </is>
      </c>
      <c r="O477" s="61">
        <f>IF($N477="","",$N477)</f>
        <v/>
      </c>
      <c r="P477" s="61">
        <f>IF(OR('⚙️ BỘ HƠI'!$H$40=0,'⚙️ BỘ HƠI'!$H$2="",$C477="",LEFT($C477,1)="◆"),99999,IF(OR(ISNUMBER(SEARCH('⚙️ BỘ HƠI'!$H$2,$C477)),ISNUMBER(SEARCH($C477,'⚙️ BỘ HƠI'!$H$2))),ROW()-2,99999))</f>
        <v/>
      </c>
      <c r="Q477" s="61" t="n"/>
    </row>
    <row r="478" ht="34.5" customHeight="1">
      <c r="A478" s="68" t="inlineStr">
        <is>
          <t>HH070953</t>
        </is>
      </c>
      <c r="B478" s="45" t="n"/>
      <c r="C478" s="45" t="inlineStr">
        <is>
          <t>RH8</t>
        </is>
      </c>
      <c r="D478" s="45" t="n"/>
      <c r="E478" s="45" t="n"/>
      <c r="F478" s="45" t="n"/>
      <c r="G478" s="45" t="n"/>
      <c r="H478" s="45" t="inlineStr">
        <is>
          <t>IZUMI</t>
        </is>
      </c>
      <c r="I478" s="45" t="inlineStr">
        <is>
          <t>Bộ 8</t>
        </is>
      </c>
      <c r="J478" s="66" t="n">
        <v>3200000</v>
      </c>
      <c r="K478" s="66" t="n">
        <v>3400000</v>
      </c>
      <c r="L478" s="66" t="n">
        <v>3600000</v>
      </c>
      <c r="M478" s="54" t="n"/>
      <c r="N478" s="45" t="inlineStr">
        <is>
          <t>Xy lanh RH8 / 11012-97180 - IZUMI</t>
        </is>
      </c>
      <c r="O478" s="61">
        <f>IF($N478="","",$N478)</f>
        <v/>
      </c>
      <c r="P478" s="61">
        <f>IF(OR('⚙️ BỘ HƠI'!$H$40=0,'⚙️ BỘ HƠI'!$H$2="",$C478="",LEFT($C478,1)="◆"),99999,IF(OR(ISNUMBER(SEARCH('⚙️ BỘ HƠI'!$H$2,$C478)),ISNUMBER(SEARCH($C478,'⚙️ BỘ HƠI'!$H$2))),ROW()-2,99999))</f>
        <v/>
      </c>
      <c r="Q478" s="61" t="n"/>
    </row>
    <row r="479" ht="34.5" customHeight="1">
      <c r="A479" s="45" t="inlineStr">
        <is>
          <t>HH071876</t>
        </is>
      </c>
      <c r="B479" s="45" t="n"/>
      <c r="C479" s="45" t="inlineStr">
        <is>
          <t>S6K/S4K/3066</t>
        </is>
      </c>
      <c r="D479" s="45" t="inlineStr">
        <is>
          <t>102</t>
        </is>
      </c>
      <c r="E479" s="45" t="n"/>
      <c r="F479" s="45" t="n"/>
      <c r="G479" s="45" t="n"/>
      <c r="H479" s="45" t="inlineStr">
        <is>
          <t>NSP</t>
        </is>
      </c>
      <c r="I479" s="45" t="inlineStr">
        <is>
          <t>Cái</t>
        </is>
      </c>
      <c r="J479" s="54" t="n"/>
      <c r="K479" s="54" t="n"/>
      <c r="L479" s="54" t="n"/>
      <c r="M479" s="54" t="n"/>
      <c r="N479" s="45" t="inlineStr">
        <is>
          <t>Xy lanh S6K/S4K/3066 S/F - NSP</t>
        </is>
      </c>
      <c r="O479" s="61">
        <f>IF($N479="","",$N479)</f>
        <v/>
      </c>
      <c r="P479" s="61">
        <f>IF(OR('⚙️ BỘ HƠI'!$H$40=0,'⚙️ BỘ HƠI'!$H$2="",$C479="",LEFT($C479,1)="◆"),99999,IF(OR(ISNUMBER(SEARCH('⚙️ BỘ HƠI'!$H$2,$C479)),ISNUMBER(SEARCH($C479,'⚙️ BỘ HƠI'!$H$2))),ROW()-2,99999))</f>
        <v/>
      </c>
      <c r="Q479" s="61" t="n"/>
    </row>
    <row r="480" ht="34.5" customHeight="1">
      <c r="A480" s="45" t="inlineStr">
        <is>
          <t>HH070857</t>
        </is>
      </c>
      <c r="B480" s="45" t="n"/>
      <c r="C480" s="45" t="inlineStr">
        <is>
          <t>TM</t>
        </is>
      </c>
      <c r="D480" s="45" t="inlineStr">
        <is>
          <t>109</t>
        </is>
      </c>
      <c r="E480" s="45" t="n"/>
      <c r="F480" s="45" t="n"/>
      <c r="G480" s="45" t="n"/>
      <c r="H480" s="45" t="inlineStr">
        <is>
          <t>IZUMI</t>
        </is>
      </c>
      <c r="I480" s="45" t="inlineStr">
        <is>
          <t>Cái</t>
        </is>
      </c>
      <c r="J480" s="54" t="n"/>
      <c r="K480" s="54" t="n"/>
      <c r="L480" s="54" t="n"/>
      <c r="M480" s="54" t="n"/>
      <c r="N480" s="45" t="inlineStr">
        <is>
          <t>Xy lanh TM F/F - IZUMI</t>
        </is>
      </c>
      <c r="O480" s="61">
        <f>IF($N480="","",$N480)</f>
        <v/>
      </c>
      <c r="P480" s="61">
        <f>IF(OR('⚙️ BỘ HƠI'!$H$40=0,'⚙️ BỘ HƠI'!$H$2="",$C480="",LEFT($C480,1)="◆"),99999,IF(OR(ISNUMBER(SEARCH('⚙️ BỘ HƠI'!$H$2,$C480)),ISNUMBER(SEARCH($C480,'⚙️ BỘ HƠI'!$H$2))),ROW()-2,99999))</f>
        <v/>
      </c>
      <c r="Q480" s="67" t="inlineStr">
        <is>
          <t>⚠️ HH070973, HH076641, HH080579</t>
        </is>
      </c>
    </row>
    <row r="481" ht="34.5" customHeight="1">
      <c r="A481" s="71" t="n"/>
      <c r="B481" s="71" t="n"/>
      <c r="C481" s="45" t="n"/>
      <c r="D481" s="45" t="n"/>
      <c r="E481" s="71" t="n"/>
      <c r="F481" s="71" t="n"/>
      <c r="G481" s="45" t="n"/>
      <c r="H481" s="71" t="n"/>
      <c r="I481" s="71" t="n"/>
      <c r="J481" s="64" t="n"/>
      <c r="K481" s="64" t="n"/>
      <c r="L481" s="64" t="n"/>
      <c r="M481" s="64" t="n"/>
      <c r="N481" s="61" t="n"/>
      <c r="O481" s="61">
        <f>IF($N481="","",$N481)</f>
        <v/>
      </c>
      <c r="P481" s="61">
        <f>IF(OR('⚙️ BỘ HƠI'!$H$40=0,'⚙️ BỘ HƠI'!$H$2="",$C481="",LEFT($C481,1)="◆"),99999,IF(OR(ISNUMBER(SEARCH('⚙️ BỘ HƠI'!$H$2,$C481)),ISNUMBER(SEARCH($C481,'⚙️ BỘ HƠI'!$H$2))),ROW()-2,99999))</f>
        <v/>
      </c>
      <c r="Q481" s="61" t="n"/>
    </row>
    <row r="482" ht="34.5" customHeight="1">
      <c r="A482" s="71" t="n"/>
      <c r="B482" s="71" t="n"/>
      <c r="C482" s="45" t="n"/>
      <c r="D482" s="45" t="n"/>
      <c r="E482" s="71" t="n"/>
      <c r="F482" s="71" t="n"/>
      <c r="G482" s="45" t="n"/>
      <c r="H482" s="71" t="n"/>
      <c r="I482" s="71" t="n"/>
      <c r="J482" s="64" t="n"/>
      <c r="K482" s="64" t="n"/>
      <c r="L482" s="64" t="n"/>
      <c r="M482" s="64" t="n"/>
      <c r="N482" s="61" t="n"/>
      <c r="O482" s="61">
        <f>IF($N482="","",$N482)</f>
        <v/>
      </c>
      <c r="P482" s="61">
        <f>IF(OR('⚙️ BỘ HƠI'!$H$40=0,'⚙️ BỘ HƠI'!$H$2="",$C482="",LEFT($C482,1)="◆"),99999,IF(OR(ISNUMBER(SEARCH('⚙️ BỘ HƠI'!$H$2,$C482)),ISNUMBER(SEARCH($C482,'⚙️ BỘ HƠI'!$H$2))),ROW()-2,99999))</f>
        <v/>
      </c>
      <c r="Q482" s="61" t="n"/>
    </row>
    <row r="483" ht="34.5" customHeight="1">
      <c r="A483" s="71" t="n"/>
      <c r="B483" s="71" t="n"/>
      <c r="C483" s="45" t="n"/>
      <c r="D483" s="45" t="n"/>
      <c r="E483" s="71" t="n"/>
      <c r="F483" s="71" t="n"/>
      <c r="G483" s="45" t="n"/>
      <c r="H483" s="71" t="n"/>
      <c r="I483" s="71" t="n"/>
      <c r="J483" s="64" t="n"/>
      <c r="K483" s="64" t="n"/>
      <c r="L483" s="64" t="n"/>
      <c r="M483" s="64" t="n"/>
      <c r="N483" s="61" t="n"/>
      <c r="O483" s="61">
        <f>IF($N483="","",$N483)</f>
        <v/>
      </c>
      <c r="P483" s="61">
        <f>IF(OR('⚙️ BỘ HƠI'!$H$40=0,'⚙️ BỘ HƠI'!$H$2="",$C483="",LEFT($C483,1)="◆"),99999,IF(OR(ISNUMBER(SEARCH('⚙️ BỘ HƠI'!$H$2,$C483)),ISNUMBER(SEARCH($C483,'⚙️ BỘ HƠI'!$H$2))),ROW()-2,99999))</f>
        <v/>
      </c>
      <c r="Q483" s="61" t="n"/>
    </row>
    <row r="484" ht="34.5" customHeight="1">
      <c r="A484" s="71" t="n"/>
      <c r="B484" s="71" t="n"/>
      <c r="C484" s="45" t="n"/>
      <c r="D484" s="45" t="n"/>
      <c r="E484" s="71" t="n"/>
      <c r="F484" s="71" t="n"/>
      <c r="G484" s="45" t="n"/>
      <c r="H484" s="71" t="n"/>
      <c r="I484" s="71" t="n"/>
      <c r="J484" s="64" t="n"/>
      <c r="K484" s="64" t="n"/>
      <c r="L484" s="64" t="n"/>
      <c r="M484" s="64" t="n"/>
      <c r="N484" s="61" t="n"/>
      <c r="O484" s="61">
        <f>IF($N484="","",$N484)</f>
        <v/>
      </c>
      <c r="P484" s="61">
        <f>IF(OR('⚙️ BỘ HƠI'!$H$40=0,'⚙️ BỘ HƠI'!$H$2="",$C484="",LEFT($C484,1)="◆"),99999,IF(OR(ISNUMBER(SEARCH('⚙️ BỘ HƠI'!$H$2,$C484)),ISNUMBER(SEARCH($C484,'⚙️ BỘ HƠI'!$H$2))),ROW()-2,99999))</f>
        <v/>
      </c>
      <c r="Q484" s="61" t="n"/>
    </row>
    <row r="485" ht="34.5" customHeight="1">
      <c r="A485" s="71" t="n"/>
      <c r="B485" s="71" t="n"/>
      <c r="C485" s="45" t="n"/>
      <c r="D485" s="45" t="n"/>
      <c r="E485" s="71" t="n"/>
      <c r="F485" s="71" t="n"/>
      <c r="G485" s="45" t="n"/>
      <c r="H485" s="71" t="n"/>
      <c r="I485" s="71" t="n"/>
      <c r="J485" s="64" t="n"/>
      <c r="K485" s="64" t="n"/>
      <c r="L485" s="64" t="n"/>
      <c r="M485" s="64" t="n"/>
      <c r="N485" s="61" t="n"/>
      <c r="O485" s="61">
        <f>IF($N485="","",$N485)</f>
        <v/>
      </c>
      <c r="P485" s="61">
        <f>IF(OR('⚙️ BỘ HƠI'!$H$40=0,'⚙️ BỘ HƠI'!$H$2="",$C485="",LEFT($C485,1)="◆"),99999,IF(OR(ISNUMBER(SEARCH('⚙️ BỘ HƠI'!$H$2,$C485)),ISNUMBER(SEARCH($C485,'⚙️ BỘ HƠI'!$H$2))),ROW()-2,99999))</f>
        <v/>
      </c>
      <c r="Q485" s="61" t="n"/>
    </row>
    <row r="486" ht="34.5" customHeight="1">
      <c r="A486" s="71" t="n"/>
      <c r="B486" s="71" t="n"/>
      <c r="C486" s="45" t="n"/>
      <c r="D486" s="45" t="n"/>
      <c r="E486" s="71" t="n"/>
      <c r="F486" s="71" t="n"/>
      <c r="G486" s="45" t="n"/>
      <c r="H486" s="71" t="n"/>
      <c r="I486" s="71" t="n"/>
      <c r="J486" s="64" t="n"/>
      <c r="K486" s="64" t="n"/>
      <c r="L486" s="64" t="n"/>
      <c r="M486" s="64" t="n"/>
      <c r="N486" s="61" t="n"/>
      <c r="O486" s="61">
        <f>IF($N486="","",$N486)</f>
        <v/>
      </c>
      <c r="P486" s="61">
        <f>IF(OR('⚙️ BỘ HƠI'!$H$40=0,'⚙️ BỘ HƠI'!$H$2="",$C486="",LEFT($C486,1)="◆"),99999,IF(OR(ISNUMBER(SEARCH('⚙️ BỘ HƠI'!$H$2,$C486)),ISNUMBER(SEARCH($C486,'⚙️ BỘ HƠI'!$H$2))),ROW()-2,99999))</f>
        <v/>
      </c>
      <c r="Q486" s="61" t="n"/>
    </row>
    <row r="487" ht="34.5" customHeight="1">
      <c r="A487" s="71" t="n"/>
      <c r="B487" s="71" t="n"/>
      <c r="C487" s="45" t="n"/>
      <c r="D487" s="45" t="n"/>
      <c r="E487" s="71" t="n"/>
      <c r="F487" s="71" t="n"/>
      <c r="G487" s="45" t="n"/>
      <c r="H487" s="71" t="n"/>
      <c r="I487" s="71" t="n"/>
      <c r="J487" s="64" t="n"/>
      <c r="K487" s="64" t="n"/>
      <c r="L487" s="64" t="n"/>
      <c r="M487" s="64" t="n"/>
      <c r="N487" s="61" t="n"/>
      <c r="O487" s="61">
        <f>IF($N487="","",$N487)</f>
        <v/>
      </c>
      <c r="P487" s="61">
        <f>IF(OR('⚙️ BỘ HƠI'!$H$40=0,'⚙️ BỘ HƠI'!$H$2="",$C487="",LEFT($C487,1)="◆"),99999,IF(OR(ISNUMBER(SEARCH('⚙️ BỘ HƠI'!$H$2,$C487)),ISNUMBER(SEARCH($C487,'⚙️ BỘ HƠI'!$H$2))),ROW()-2,99999))</f>
        <v/>
      </c>
      <c r="Q487" s="61" t="n"/>
    </row>
    <row r="488" ht="34.5" customHeight="1">
      <c r="A488" s="71" t="n"/>
      <c r="B488" s="71" t="n"/>
      <c r="C488" s="45" t="n"/>
      <c r="D488" s="45" t="n"/>
      <c r="E488" s="71" t="n"/>
      <c r="F488" s="71" t="n"/>
      <c r="G488" s="45" t="n"/>
      <c r="H488" s="71" t="n"/>
      <c r="I488" s="71" t="n"/>
      <c r="J488" s="64" t="n"/>
      <c r="K488" s="64" t="n"/>
      <c r="L488" s="64" t="n"/>
      <c r="M488" s="64" t="n"/>
      <c r="N488" s="61" t="n"/>
      <c r="O488" s="61">
        <f>IF($N488="","",$N488)</f>
        <v/>
      </c>
      <c r="P488" s="61">
        <f>IF(OR('⚙️ BỘ HƠI'!$H$40=0,'⚙️ BỘ HƠI'!$H$2="",$C488="",LEFT($C488,1)="◆"),99999,IF(OR(ISNUMBER(SEARCH('⚙️ BỘ HƠI'!$H$2,$C488)),ISNUMBER(SEARCH($C488,'⚙️ BỘ HƠI'!$H$2))),ROW()-2,99999))</f>
        <v/>
      </c>
      <c r="Q488" s="61" t="n"/>
    </row>
    <row r="489" ht="34.5" customHeight="1">
      <c r="A489" s="71" t="n"/>
      <c r="B489" s="71" t="n"/>
      <c r="C489" s="45" t="n"/>
      <c r="D489" s="45" t="n"/>
      <c r="E489" s="71" t="n"/>
      <c r="F489" s="71" t="n"/>
      <c r="G489" s="45" t="n"/>
      <c r="H489" s="71" t="n"/>
      <c r="I489" s="71" t="n"/>
      <c r="J489" s="64" t="n"/>
      <c r="K489" s="64" t="n"/>
      <c r="L489" s="64" t="n"/>
      <c r="M489" s="64" t="n"/>
      <c r="N489" s="61" t="n"/>
      <c r="O489" s="61">
        <f>IF($N489="","",$N489)</f>
        <v/>
      </c>
      <c r="P489" s="61">
        <f>IF(OR('⚙️ BỘ HƠI'!$H$40=0,'⚙️ BỘ HƠI'!$H$2="",$C489="",LEFT($C489,1)="◆"),99999,IF(OR(ISNUMBER(SEARCH('⚙️ BỘ HƠI'!$H$2,$C489)),ISNUMBER(SEARCH($C489,'⚙️ BỘ HƠI'!$H$2))),ROW()-2,99999))</f>
        <v/>
      </c>
      <c r="Q489" s="61" t="n"/>
    </row>
    <row r="490" ht="34.5" customHeight="1">
      <c r="A490" s="71" t="n"/>
      <c r="B490" s="71" t="n"/>
      <c r="C490" s="45" t="n"/>
      <c r="D490" s="45" t="n"/>
      <c r="E490" s="71" t="n"/>
      <c r="F490" s="71" t="n"/>
      <c r="G490" s="45" t="n"/>
      <c r="H490" s="71" t="n"/>
      <c r="I490" s="71" t="n"/>
      <c r="J490" s="64" t="n"/>
      <c r="K490" s="64" t="n"/>
      <c r="L490" s="64" t="n"/>
      <c r="M490" s="64" t="n"/>
      <c r="N490" s="61" t="n"/>
      <c r="O490" s="61">
        <f>IF($N490="","",$N490)</f>
        <v/>
      </c>
      <c r="P490" s="61">
        <f>IF(OR('⚙️ BỘ HƠI'!$H$40=0,'⚙️ BỘ HƠI'!$H$2="",$C490="",LEFT($C490,1)="◆"),99999,IF(OR(ISNUMBER(SEARCH('⚙️ BỘ HƠI'!$H$2,$C490)),ISNUMBER(SEARCH($C490,'⚙️ BỘ HƠI'!$H$2))),ROW()-2,99999))</f>
        <v/>
      </c>
      <c r="Q490" s="61" t="n"/>
    </row>
    <row r="491" ht="34.5" customHeight="1">
      <c r="A491" s="71" t="n"/>
      <c r="B491" s="71" t="n"/>
      <c r="C491" s="45" t="n"/>
      <c r="D491" s="45" t="n"/>
      <c r="E491" s="71" t="n"/>
      <c r="F491" s="71" t="n"/>
      <c r="G491" s="45" t="n"/>
      <c r="H491" s="71" t="n"/>
      <c r="I491" s="71" t="n"/>
      <c r="J491" s="64" t="n"/>
      <c r="K491" s="64" t="n"/>
      <c r="L491" s="64" t="n"/>
      <c r="M491" s="64" t="n"/>
      <c r="N491" s="61" t="n"/>
      <c r="O491" s="61">
        <f>IF($N491="","",$N491)</f>
        <v/>
      </c>
      <c r="P491" s="61">
        <f>IF(OR('⚙️ BỘ HƠI'!$H$40=0,'⚙️ BỘ HƠI'!$H$2="",$C491="",LEFT($C491,1)="◆"),99999,IF(OR(ISNUMBER(SEARCH('⚙️ BỘ HƠI'!$H$2,$C491)),ISNUMBER(SEARCH($C491,'⚙️ BỘ HƠI'!$H$2))),ROW()-2,99999))</f>
        <v/>
      </c>
      <c r="Q491" s="61" t="n"/>
    </row>
    <row r="492" ht="34.5" customHeight="1">
      <c r="A492" s="71" t="n"/>
      <c r="B492" s="71" t="n"/>
      <c r="C492" s="45" t="n"/>
      <c r="D492" s="45" t="n"/>
      <c r="E492" s="71" t="n"/>
      <c r="F492" s="71" t="n"/>
      <c r="G492" s="45" t="n"/>
      <c r="H492" s="71" t="n"/>
      <c r="I492" s="71" t="n"/>
      <c r="J492" s="64" t="n"/>
      <c r="K492" s="64" t="n"/>
      <c r="L492" s="64" t="n"/>
      <c r="M492" s="64" t="n"/>
      <c r="N492" s="61" t="n"/>
      <c r="O492" s="61">
        <f>IF($N492="","",$N492)</f>
        <v/>
      </c>
      <c r="P492" s="61">
        <f>IF(OR('⚙️ BỘ HƠI'!$H$40=0,'⚙️ BỘ HƠI'!$H$2="",$C492="",LEFT($C492,1)="◆"),99999,IF(OR(ISNUMBER(SEARCH('⚙️ BỘ HƠI'!$H$2,$C492)),ISNUMBER(SEARCH($C492,'⚙️ BỘ HƠI'!$H$2))),ROW()-2,99999))</f>
        <v/>
      </c>
      <c r="Q492" s="61" t="n"/>
    </row>
    <row r="493" ht="34.5" customHeight="1">
      <c r="A493" s="71" t="n"/>
      <c r="B493" s="71" t="n"/>
      <c r="C493" s="45" t="n"/>
      <c r="D493" s="45" t="n"/>
      <c r="E493" s="71" t="n"/>
      <c r="F493" s="71" t="n"/>
      <c r="G493" s="45" t="n"/>
      <c r="H493" s="71" t="n"/>
      <c r="I493" s="71" t="n"/>
      <c r="J493" s="64" t="n"/>
      <c r="K493" s="64" t="n"/>
      <c r="L493" s="64" t="n"/>
      <c r="M493" s="64" t="n"/>
      <c r="N493" s="61" t="n"/>
      <c r="O493" s="61">
        <f>IF($N493="","",$N493)</f>
        <v/>
      </c>
      <c r="P493" s="61">
        <f>IF(OR('⚙️ BỘ HƠI'!$H$40=0,'⚙️ BỘ HƠI'!$H$2="",$C493="",LEFT($C493,1)="◆"),99999,IF(OR(ISNUMBER(SEARCH('⚙️ BỘ HƠI'!$H$2,$C493)),ISNUMBER(SEARCH($C493,'⚙️ BỘ HƠI'!$H$2))),ROW()-2,99999))</f>
        <v/>
      </c>
      <c r="Q493" s="61" t="n"/>
    </row>
    <row r="494" ht="34.5" customHeight="1">
      <c r="A494" s="71" t="n"/>
      <c r="B494" s="71" t="n"/>
      <c r="C494" s="45" t="n"/>
      <c r="D494" s="45" t="n"/>
      <c r="E494" s="71" t="n"/>
      <c r="F494" s="71" t="n"/>
      <c r="G494" s="45" t="n"/>
      <c r="H494" s="71" t="n"/>
      <c r="I494" s="71" t="n"/>
      <c r="J494" s="64" t="n"/>
      <c r="K494" s="64" t="n"/>
      <c r="L494" s="64" t="n"/>
      <c r="M494" s="64" t="n"/>
      <c r="N494" s="61" t="n"/>
      <c r="O494" s="61">
        <f>IF($N494="","",$N494)</f>
        <v/>
      </c>
      <c r="P494" s="61">
        <f>IF(OR('⚙️ BỘ HƠI'!$H$40=0,'⚙️ BỘ HƠI'!$H$2="",$C494="",LEFT($C494,1)="◆"),99999,IF(OR(ISNUMBER(SEARCH('⚙️ BỘ HƠI'!$H$2,$C494)),ISNUMBER(SEARCH($C494,'⚙️ BỘ HƠI'!$H$2))),ROW()-2,99999))</f>
        <v/>
      </c>
      <c r="Q494" s="67" t="inlineStr">
        <is>
          <t>⚠️ HH070973, HH076641, HH080579</t>
        </is>
      </c>
    </row>
    <row r="495" ht="34.5" customHeight="1">
      <c r="A495" s="71" t="n"/>
      <c r="B495" s="71" t="n"/>
      <c r="C495" s="45" t="n"/>
      <c r="D495" s="45" t="n"/>
      <c r="E495" s="71" t="n"/>
      <c r="F495" s="71" t="n"/>
      <c r="G495" s="45" t="n"/>
      <c r="H495" s="71" t="n"/>
      <c r="I495" s="71" t="n"/>
      <c r="J495" s="64" t="n"/>
      <c r="K495" s="64" t="n"/>
      <c r="L495" s="64" t="n"/>
      <c r="M495" s="64" t="n"/>
      <c r="N495" s="61" t="n"/>
      <c r="O495" s="61">
        <f>IF($N495="","",$N495)</f>
        <v/>
      </c>
      <c r="P495" s="61">
        <f>IF(OR('⚙️ BỘ HƠI'!$H$40=0,'⚙️ BỘ HƠI'!$H$2="",$C495="",LEFT($C495,1)="◆"),99999,IF(OR(ISNUMBER(SEARCH('⚙️ BỘ HƠI'!$H$2,$C495)),ISNUMBER(SEARCH($C495,'⚙️ BỘ HƠI'!$H$2))),ROW()-2,99999))</f>
        <v/>
      </c>
      <c r="Q495" s="61" t="n"/>
    </row>
    <row r="496" ht="34.5" customHeight="1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61" t="n"/>
      <c r="K496" s="61" t="n"/>
      <c r="L496" s="61" t="n"/>
      <c r="M496" s="61" t="n"/>
      <c r="N496" s="61" t="n"/>
      <c r="O496" s="61">
        <f>IF($N496="","",$N496)</f>
        <v/>
      </c>
      <c r="P496" s="61">
        <f>IF(OR('⚙️ BỘ HƠI'!$H$40=0,'⚙️ BỘ HƠI'!$H$2="",$C496="",LEFT($C496,1)="◆"),99999,IF(OR(ISNUMBER(SEARCH('⚙️ BỘ HƠI'!$H$2,$C496)),ISNUMBER(SEARCH($C496,'⚙️ BỘ HƠI'!$H$2))),ROW()-2,99999))</f>
        <v/>
      </c>
      <c r="Q496" s="61" t="n"/>
    </row>
    <row r="497" ht="34.5" customHeight="1">
      <c r="A497" s="71" t="n"/>
      <c r="B497" s="71" t="n"/>
      <c r="C497" s="45" t="n"/>
      <c r="D497" s="45" t="n"/>
      <c r="E497" s="71" t="n"/>
      <c r="F497" s="71" t="n"/>
      <c r="G497" s="45" t="n"/>
      <c r="H497" s="71" t="n"/>
      <c r="I497" s="71" t="n"/>
      <c r="J497" s="64" t="n"/>
      <c r="K497" s="64" t="n"/>
      <c r="L497" s="64" t="n"/>
      <c r="M497" s="64" t="n"/>
      <c r="N497" s="61" t="n"/>
      <c r="O497" s="61">
        <f>IF($N497="","",$N497)</f>
        <v/>
      </c>
      <c r="P497" s="61">
        <f>IF(OR('⚙️ BỘ HƠI'!$H$40=0,'⚙️ BỘ HƠI'!$H$2="",$C497="",LEFT($C497,1)="◆"),99999,IF(OR(ISNUMBER(SEARCH('⚙️ BỘ HƠI'!$H$2,$C497)),ISNUMBER(SEARCH($C497,'⚙️ BỘ HƠI'!$H$2))),ROW()-2,99999))</f>
        <v/>
      </c>
      <c r="Q497" s="61" t="n"/>
    </row>
    <row r="498" ht="34.5" customHeight="1">
      <c r="A498" s="71" t="n"/>
      <c r="B498" s="71" t="n"/>
      <c r="C498" s="45" t="n"/>
      <c r="D498" s="45" t="n"/>
      <c r="E498" s="71" t="n"/>
      <c r="F498" s="71" t="n"/>
      <c r="G498" s="45" t="n"/>
      <c r="H498" s="71" t="n"/>
      <c r="I498" s="71" t="n"/>
      <c r="J498" s="64" t="n"/>
      <c r="K498" s="64" t="n"/>
      <c r="L498" s="64" t="n"/>
      <c r="M498" s="64" t="n"/>
      <c r="N498" s="61" t="n"/>
      <c r="O498" s="61">
        <f>IF($N498="","",$N498)</f>
        <v/>
      </c>
      <c r="P498" s="61">
        <f>IF(OR('⚙️ BỘ HƠI'!$H$40=0,'⚙️ BỘ HƠI'!$H$2="",$C498="",LEFT($C498,1)="◆"),99999,IF(OR(ISNUMBER(SEARCH('⚙️ BỘ HƠI'!$H$2,$C498)),ISNUMBER(SEARCH($C498,'⚙️ BỘ HƠI'!$H$2))),ROW()-2,99999))</f>
        <v/>
      </c>
      <c r="Q498" s="61" t="n"/>
    </row>
    <row r="499" ht="34.5" customHeight="1">
      <c r="A499" s="71" t="n"/>
      <c r="B499" s="71" t="n"/>
      <c r="C499" s="45" t="n"/>
      <c r="D499" s="45" t="n"/>
      <c r="E499" s="71" t="n"/>
      <c r="F499" s="71" t="n"/>
      <c r="G499" s="45" t="n"/>
      <c r="H499" s="71" t="n"/>
      <c r="I499" s="71" t="n"/>
      <c r="J499" s="64" t="n"/>
      <c r="K499" s="64" t="n"/>
      <c r="L499" s="64" t="n"/>
      <c r="M499" s="64" t="n"/>
      <c r="N499" s="61" t="n"/>
      <c r="O499" s="61">
        <f>IF($N499="","",$N499)</f>
        <v/>
      </c>
      <c r="P499" s="61">
        <f>IF(OR('⚙️ BỘ HƠI'!$H$40=0,'⚙️ BỘ HƠI'!$H$2="",$C499="",LEFT($C499,1)="◆"),99999,IF(OR(ISNUMBER(SEARCH('⚙️ BỘ HƠI'!$H$2,$C499)),ISNUMBER(SEARCH($C499,'⚙️ BỘ HƠI'!$H$2))),ROW()-2,99999))</f>
        <v/>
      </c>
      <c r="Q499" s="61" t="n"/>
    </row>
    <row r="500" ht="34.5" customHeight="1">
      <c r="A500" s="71" t="n"/>
      <c r="B500" s="71" t="n"/>
      <c r="C500" s="45" t="n"/>
      <c r="D500" s="45" t="n"/>
      <c r="E500" s="71" t="n"/>
      <c r="F500" s="71" t="n"/>
      <c r="G500" s="45" t="n"/>
      <c r="H500" s="71" t="n"/>
      <c r="I500" s="71" t="n"/>
      <c r="J500" s="64" t="n"/>
      <c r="K500" s="64" t="n"/>
      <c r="L500" s="64" t="n"/>
      <c r="M500" s="64" t="n"/>
      <c r="N500" s="61" t="n"/>
      <c r="O500" s="61">
        <f>IF($N500="","",$N500)</f>
        <v/>
      </c>
      <c r="P500" s="61">
        <f>IF(OR('⚙️ BỘ HƠI'!$H$40=0,'⚙️ BỘ HƠI'!$H$2="",$C500="",LEFT($C500,1)="◆"),99999,IF(OR(ISNUMBER(SEARCH('⚙️ BỘ HƠI'!$H$2,$C500)),ISNUMBER(SEARCH($C500,'⚙️ BỘ HƠI'!$H$2))),ROW()-2,99999))</f>
        <v/>
      </c>
      <c r="Q500" s="61" t="n"/>
    </row>
    <row r="501" ht="34.5" customHeight="1">
      <c r="A501" s="71" t="n"/>
      <c r="B501" s="71" t="n"/>
      <c r="C501" s="45" t="n"/>
      <c r="D501" s="45" t="n"/>
      <c r="E501" s="71" t="n"/>
      <c r="F501" s="71" t="n"/>
      <c r="G501" s="45" t="n"/>
      <c r="H501" s="71" t="n"/>
      <c r="I501" s="71" t="n"/>
      <c r="J501" s="64" t="n"/>
      <c r="K501" s="64" t="n"/>
      <c r="L501" s="64" t="n"/>
      <c r="M501" s="64" t="n"/>
      <c r="N501" s="61" t="n"/>
      <c r="O501" s="61">
        <f>IF($N501="","",$N501)</f>
        <v/>
      </c>
      <c r="P501" s="61">
        <f>IF(OR('⚙️ BỘ HƠI'!$H$40=0,'⚙️ BỘ HƠI'!$H$2="",$C501="",LEFT($C501,1)="◆"),99999,IF(OR(ISNUMBER(SEARCH('⚙️ BỘ HƠI'!$H$2,$C501)),ISNUMBER(SEARCH($C501,'⚙️ BỘ HƠI'!$H$2))),ROW()-2,99999))</f>
        <v/>
      </c>
      <c r="Q501" s="61" t="n"/>
    </row>
    <row r="502" ht="34.5" customHeight="1">
      <c r="A502" s="71" t="n"/>
      <c r="B502" s="71" t="n"/>
      <c r="C502" s="45" t="n"/>
      <c r="D502" s="45" t="n"/>
      <c r="E502" s="71" t="n"/>
      <c r="F502" s="71" t="n"/>
      <c r="G502" s="45" t="n"/>
      <c r="H502" s="71" t="n"/>
      <c r="I502" s="71" t="n"/>
      <c r="J502" s="64" t="n"/>
      <c r="K502" s="64" t="n"/>
      <c r="L502" s="64" t="n"/>
      <c r="M502" s="64" t="n"/>
      <c r="N502" s="61" t="n"/>
      <c r="O502" s="61">
        <f>IF($N502="","",$N502)</f>
        <v/>
      </c>
      <c r="P502" s="61">
        <f>IF(OR('⚙️ BỘ HƠI'!$H$40=0,'⚙️ BỘ HƠI'!$H$2="",$C502="",LEFT($C502,1)="◆"),99999,IF(OR(ISNUMBER(SEARCH('⚙️ BỘ HƠI'!$H$2,$C502)),ISNUMBER(SEARCH($C502,'⚙️ BỘ HƠI'!$H$2))),ROW()-2,99999))</f>
        <v/>
      </c>
      <c r="Q502" s="61" t="n"/>
    </row>
    <row r="503" ht="34.5" customHeight="1">
      <c r="A503" s="71" t="n"/>
      <c r="B503" s="71" t="n"/>
      <c r="C503" s="45" t="n"/>
      <c r="D503" s="45" t="n"/>
      <c r="E503" s="71" t="n"/>
      <c r="F503" s="71" t="n"/>
      <c r="G503" s="45" t="n"/>
      <c r="H503" s="71" t="n"/>
      <c r="I503" s="71" t="n"/>
      <c r="J503" s="64" t="n"/>
      <c r="K503" s="64" t="n"/>
      <c r="L503" s="64" t="n"/>
      <c r="M503" s="64" t="n"/>
      <c r="N503" s="61" t="n"/>
      <c r="O503" s="61">
        <f>IF($N503="","",$N503)</f>
        <v/>
      </c>
      <c r="P503" s="61">
        <f>IF(OR('⚙️ BỘ HƠI'!$H$40=0,'⚙️ BỘ HƠI'!$H$2="",$C503="",LEFT($C503,1)="◆"),99999,IF(OR(ISNUMBER(SEARCH('⚙️ BỘ HƠI'!$H$2,$C503)),ISNUMBER(SEARCH($C503,'⚙️ BỘ HƠI'!$H$2))),ROW()-2,99999))</f>
        <v/>
      </c>
      <c r="Q503" s="61" t="n"/>
    </row>
    <row r="504" ht="34.5" customHeight="1">
      <c r="A504" s="71" t="n"/>
      <c r="B504" s="71" t="n"/>
      <c r="C504" s="45" t="n"/>
      <c r="D504" s="45" t="n"/>
      <c r="E504" s="71" t="n"/>
      <c r="F504" s="71" t="n"/>
      <c r="G504" s="45" t="n"/>
      <c r="H504" s="71" t="n"/>
      <c r="I504" s="71" t="n"/>
      <c r="J504" s="64" t="n"/>
      <c r="K504" s="64" t="n"/>
      <c r="L504" s="64" t="n"/>
      <c r="M504" s="64" t="n"/>
      <c r="N504" s="61" t="n"/>
      <c r="O504" s="61">
        <f>IF($N504="","",$N504)</f>
        <v/>
      </c>
      <c r="P504" s="61">
        <f>IF(OR('⚙️ BỘ HƠI'!$H$40=0,'⚙️ BỘ HƠI'!$H$2="",$C504="",LEFT($C504,1)="◆"),99999,IF(OR(ISNUMBER(SEARCH('⚙️ BỘ HƠI'!$H$2,$C504)),ISNUMBER(SEARCH($C504,'⚙️ BỘ HƠI'!$H$2))),ROW()-2,99999))</f>
        <v/>
      </c>
      <c r="Q504" s="61" t="n"/>
    </row>
    <row r="505" ht="34.5" customHeight="1">
      <c r="A505" s="71" t="n"/>
      <c r="B505" s="71" t="n"/>
      <c r="C505" s="45" t="n"/>
      <c r="D505" s="45" t="n"/>
      <c r="E505" s="71" t="n"/>
      <c r="F505" s="71" t="n"/>
      <c r="G505" s="45" t="n"/>
      <c r="H505" s="71" t="n"/>
      <c r="I505" s="71" t="n"/>
      <c r="J505" s="64" t="n"/>
      <c r="K505" s="64" t="n"/>
      <c r="L505" s="64" t="n"/>
      <c r="M505" s="64" t="n"/>
      <c r="N505" s="61" t="n"/>
      <c r="O505" s="61">
        <f>IF($N505="","",$N505)</f>
        <v/>
      </c>
      <c r="P505" s="61">
        <f>IF(OR('⚙️ BỘ HƠI'!$H$40=0,'⚙️ BỘ HƠI'!$H$2="",$C505="",LEFT($C505,1)="◆"),99999,IF(OR(ISNUMBER(SEARCH('⚙️ BỘ HƠI'!$H$2,$C505)),ISNUMBER(SEARCH($C505,'⚙️ BỘ HƠI'!$H$2))),ROW()-2,99999))</f>
        <v/>
      </c>
      <c r="Q505" s="61" t="n"/>
    </row>
    <row r="506" ht="34.5" customHeight="1">
      <c r="A506" s="71" t="n"/>
      <c r="B506" s="71" t="n"/>
      <c r="C506" s="45" t="n"/>
      <c r="D506" s="45" t="n"/>
      <c r="E506" s="71" t="n"/>
      <c r="F506" s="71" t="n"/>
      <c r="G506" s="45" t="n"/>
      <c r="H506" s="71" t="n"/>
      <c r="I506" s="71" t="n"/>
      <c r="J506" s="64" t="n"/>
      <c r="K506" s="64" t="n"/>
      <c r="L506" s="64" t="n"/>
      <c r="M506" s="64" t="n"/>
      <c r="N506" s="61" t="n"/>
      <c r="O506" s="61">
        <f>IF($N506="","",$N506)</f>
        <v/>
      </c>
      <c r="P506" s="61">
        <f>IF(OR('⚙️ BỘ HƠI'!$H$40=0,'⚙️ BỘ HƠI'!$H$2="",$C506="",LEFT($C506,1)="◆"),99999,IF(OR(ISNUMBER(SEARCH('⚙️ BỘ HƠI'!$H$2,$C506)),ISNUMBER(SEARCH($C506,'⚙️ BỘ HƠI'!$H$2))),ROW()-2,99999))</f>
        <v/>
      </c>
      <c r="Q506" s="61" t="n"/>
    </row>
    <row r="507" ht="34.5" customHeight="1">
      <c r="A507" s="71" t="n"/>
      <c r="B507" s="71" t="n"/>
      <c r="C507" s="45" t="n"/>
      <c r="D507" s="45" t="n"/>
      <c r="E507" s="71" t="n"/>
      <c r="F507" s="71" t="n"/>
      <c r="G507" s="45" t="n"/>
      <c r="H507" s="71" t="n"/>
      <c r="I507" s="71" t="n"/>
      <c r="J507" s="64" t="n"/>
      <c r="K507" s="64" t="n"/>
      <c r="L507" s="64" t="n"/>
      <c r="M507" s="64" t="n"/>
      <c r="N507" s="61" t="n"/>
      <c r="O507" s="61">
        <f>IF($N507="","",$N507)</f>
        <v/>
      </c>
      <c r="P507" s="61">
        <f>IF(OR('⚙️ BỘ HƠI'!$H$40=0,'⚙️ BỘ HƠI'!$H$2="",$C507="",LEFT($C507,1)="◆"),99999,IF(OR(ISNUMBER(SEARCH('⚙️ BỘ HƠI'!$H$2,$C507)),ISNUMBER(SEARCH($C507,'⚙️ BỘ HƠI'!$H$2))),ROW()-2,99999))</f>
        <v/>
      </c>
      <c r="Q507" s="61" t="n"/>
    </row>
    <row r="508" ht="34.5" customHeight="1">
      <c r="A508" s="71" t="n"/>
      <c r="B508" s="71" t="n"/>
      <c r="C508" s="45" t="n"/>
      <c r="D508" s="45" t="n"/>
      <c r="E508" s="71" t="n"/>
      <c r="F508" s="71" t="n"/>
      <c r="G508" s="45" t="n"/>
      <c r="H508" s="71" t="n"/>
      <c r="I508" s="71" t="n"/>
      <c r="J508" s="64" t="n"/>
      <c r="K508" s="64" t="n"/>
      <c r="L508" s="64" t="n"/>
      <c r="M508" s="64" t="n"/>
      <c r="N508" s="61" t="n"/>
      <c r="O508" s="61">
        <f>IF($N508="","",$N508)</f>
        <v/>
      </c>
      <c r="P508" s="61">
        <f>IF(OR('⚙️ BỘ HƠI'!$H$40=0,'⚙️ BỘ HƠI'!$H$2="",$C508="",LEFT($C508,1)="◆"),99999,IF(OR(ISNUMBER(SEARCH('⚙️ BỘ HƠI'!$H$2,$C508)),ISNUMBER(SEARCH($C508,'⚙️ BỘ HƠI'!$H$2))),ROW()-2,99999))</f>
        <v/>
      </c>
      <c r="Q508" s="61" t="n"/>
    </row>
    <row r="509" ht="34.5" customHeight="1">
      <c r="A509" s="71" t="n"/>
      <c r="B509" s="71" t="n"/>
      <c r="C509" s="45" t="n"/>
      <c r="D509" s="45" t="n"/>
      <c r="E509" s="71" t="n"/>
      <c r="F509" s="71" t="n"/>
      <c r="G509" s="45" t="n"/>
      <c r="H509" s="71" t="n"/>
      <c r="I509" s="71" t="n"/>
      <c r="J509" s="64" t="n"/>
      <c r="K509" s="64" t="n"/>
      <c r="L509" s="64" t="n"/>
      <c r="M509" s="64" t="n"/>
      <c r="N509" s="61" t="n"/>
      <c r="O509" s="61">
        <f>IF($N509="","",$N509)</f>
        <v/>
      </c>
      <c r="P509" s="61">
        <f>IF(OR('⚙️ BỘ HƠI'!$H$40=0,'⚙️ BỘ HƠI'!$H$2="",$C509="",LEFT($C509,1)="◆"),99999,IF(OR(ISNUMBER(SEARCH('⚙️ BỘ HƠI'!$H$2,$C509)),ISNUMBER(SEARCH($C509,'⚙️ BỘ HƠI'!$H$2))),ROW()-2,99999))</f>
        <v/>
      </c>
      <c r="Q509" s="61" t="n"/>
    </row>
    <row r="510" ht="34.5" customHeight="1">
      <c r="A510" s="71" t="n"/>
      <c r="B510" s="71" t="n"/>
      <c r="C510" s="45" t="n"/>
      <c r="D510" s="45" t="n"/>
      <c r="E510" s="71" t="n"/>
      <c r="F510" s="71" t="n"/>
      <c r="G510" s="45" t="n"/>
      <c r="H510" s="71" t="n"/>
      <c r="I510" s="71" t="n"/>
      <c r="J510" s="64" t="n"/>
      <c r="K510" s="64" t="n"/>
      <c r="L510" s="64" t="n"/>
      <c r="M510" s="64" t="n"/>
      <c r="N510" s="61" t="n"/>
      <c r="O510" s="61">
        <f>IF($N510="","",$N510)</f>
        <v/>
      </c>
      <c r="P510" s="61">
        <f>IF(OR('⚙️ BỘ HƠI'!$H$40=0,'⚙️ BỘ HƠI'!$H$2="",$C510="",LEFT($C510,1)="◆"),99999,IF(OR(ISNUMBER(SEARCH('⚙️ BỘ HƠI'!$H$2,$C510)),ISNUMBER(SEARCH($C510,'⚙️ BỘ HƠI'!$H$2))),ROW()-2,99999))</f>
        <v/>
      </c>
      <c r="Q510" s="61" t="n"/>
    </row>
    <row r="511" ht="34.5" customHeight="1">
      <c r="A511" s="71" t="n"/>
      <c r="B511" s="71" t="n"/>
      <c r="C511" s="45" t="n"/>
      <c r="D511" s="45" t="n"/>
      <c r="E511" s="71" t="n"/>
      <c r="F511" s="71" t="n"/>
      <c r="G511" s="45" t="n"/>
      <c r="H511" s="71" t="n"/>
      <c r="I511" s="71" t="n"/>
      <c r="J511" s="64" t="n"/>
      <c r="K511" s="64" t="n"/>
      <c r="L511" s="64" t="n"/>
      <c r="M511" s="64" t="n"/>
      <c r="N511" s="61" t="n"/>
      <c r="O511" s="61">
        <f>IF($N511="","",$N511)</f>
        <v/>
      </c>
      <c r="P511" s="61">
        <f>IF(OR('⚙️ BỘ HƠI'!$H$40=0,'⚙️ BỘ HƠI'!$H$2="",$C511="",LEFT($C511,1)="◆"),99999,IF(OR(ISNUMBER(SEARCH('⚙️ BỘ HƠI'!$H$2,$C511)),ISNUMBER(SEARCH($C511,'⚙️ BỘ HƠI'!$H$2))),ROW()-2,99999))</f>
        <v/>
      </c>
      <c r="Q511" s="61" t="n"/>
    </row>
    <row r="512" ht="34.5" customHeight="1">
      <c r="A512" s="71" t="n"/>
      <c r="B512" s="71" t="n"/>
      <c r="C512" s="45" t="n"/>
      <c r="D512" s="45" t="n"/>
      <c r="E512" s="71" t="n"/>
      <c r="F512" s="71" t="n"/>
      <c r="G512" s="45" t="n"/>
      <c r="H512" s="71" t="n"/>
      <c r="I512" s="71" t="n"/>
      <c r="J512" s="64" t="n"/>
      <c r="K512" s="64" t="n"/>
      <c r="L512" s="64" t="n"/>
      <c r="M512" s="64" t="n"/>
      <c r="N512" s="61" t="n"/>
      <c r="O512" s="61">
        <f>IF($N512="","",$N512)</f>
        <v/>
      </c>
      <c r="P512" s="61">
        <f>IF(OR('⚙️ BỘ HƠI'!$H$40=0,'⚙️ BỘ HƠI'!$H$2="",$C512="",LEFT($C512,1)="◆"),99999,IF(OR(ISNUMBER(SEARCH('⚙️ BỘ HƠI'!$H$2,$C512)),ISNUMBER(SEARCH($C512,'⚙️ BỘ HƠI'!$H$2))),ROW()-2,99999))</f>
        <v/>
      </c>
      <c r="Q512" s="61" t="n"/>
    </row>
    <row r="513" ht="34.5" customHeight="1">
      <c r="A513" s="71" t="n"/>
      <c r="B513" s="71" t="n"/>
      <c r="C513" s="45" t="n"/>
      <c r="D513" s="45" t="n"/>
      <c r="E513" s="71" t="n"/>
      <c r="F513" s="71" t="n"/>
      <c r="G513" s="45" t="n"/>
      <c r="H513" s="71" t="n"/>
      <c r="I513" s="71" t="n"/>
      <c r="J513" s="64" t="n"/>
      <c r="K513" s="64" t="n"/>
      <c r="L513" s="64" t="n"/>
      <c r="M513" s="64" t="n"/>
      <c r="N513" s="61" t="n"/>
      <c r="O513" s="61">
        <f>IF($N513="","",$N513)</f>
        <v/>
      </c>
      <c r="P513" s="61">
        <f>IF(OR('⚙️ BỘ HƠI'!$H$40=0,'⚙️ BỘ HƠI'!$H$2="",$C513="",LEFT($C513,1)="◆"),99999,IF(OR(ISNUMBER(SEARCH('⚙️ BỘ HƠI'!$H$2,$C513)),ISNUMBER(SEARCH($C513,'⚙️ BỘ HƠI'!$H$2))),ROW()-2,99999))</f>
        <v/>
      </c>
      <c r="Q513" s="61" t="n"/>
    </row>
    <row r="514" ht="34.5" customHeight="1">
      <c r="A514" s="71" t="n"/>
      <c r="B514" s="71" t="n"/>
      <c r="C514" s="45" t="n"/>
      <c r="D514" s="45" t="n"/>
      <c r="E514" s="71" t="n"/>
      <c r="F514" s="71" t="n"/>
      <c r="G514" s="45" t="n"/>
      <c r="H514" s="71" t="n"/>
      <c r="I514" s="71" t="n"/>
      <c r="J514" s="64" t="n"/>
      <c r="K514" s="64" t="n"/>
      <c r="L514" s="64" t="n"/>
      <c r="M514" s="64" t="n"/>
      <c r="N514" s="61" t="n"/>
      <c r="O514" s="61">
        <f>IF($N514="","",$N514)</f>
        <v/>
      </c>
      <c r="P514" s="61">
        <f>IF(OR('⚙️ BỘ HƠI'!$H$40=0,'⚙️ BỘ HƠI'!$H$2="",$C514="",LEFT($C514,1)="◆"),99999,IF(OR(ISNUMBER(SEARCH('⚙️ BỘ HƠI'!$H$2,$C514)),ISNUMBER(SEARCH($C514,'⚙️ BỘ HƠI'!$H$2))),ROW()-2,99999))</f>
        <v/>
      </c>
      <c r="Q514" s="61" t="n"/>
    </row>
    <row r="515" ht="34.5" customHeight="1">
      <c r="A515" s="71" t="n"/>
      <c r="B515" s="71" t="n"/>
      <c r="C515" s="45" t="n"/>
      <c r="D515" s="45" t="n"/>
      <c r="E515" s="71" t="n"/>
      <c r="F515" s="71" t="n"/>
      <c r="G515" s="45" t="n"/>
      <c r="H515" s="71" t="n"/>
      <c r="I515" s="71" t="n"/>
      <c r="J515" s="64" t="n"/>
      <c r="K515" s="64" t="n"/>
      <c r="L515" s="64" t="n"/>
      <c r="M515" s="64" t="n"/>
      <c r="N515" s="61" t="n"/>
      <c r="O515" s="61">
        <f>IF($N515="","",$N515)</f>
        <v/>
      </c>
      <c r="P515" s="61">
        <f>IF(OR('⚙️ BỘ HƠI'!$H$40=0,'⚙️ BỘ HƠI'!$H$2="",$C515="",LEFT($C515,1)="◆"),99999,IF(OR(ISNUMBER(SEARCH('⚙️ BỘ HƠI'!$H$2,$C515)),ISNUMBER(SEARCH($C515,'⚙️ BỘ HƠI'!$H$2))),ROW()-2,99999))</f>
        <v/>
      </c>
      <c r="Q515" s="61" t="n"/>
    </row>
    <row r="516" ht="34.5" customHeight="1">
      <c r="A516" s="71" t="n"/>
      <c r="B516" s="71" t="n"/>
      <c r="C516" s="45" t="n"/>
      <c r="D516" s="45" t="n"/>
      <c r="E516" s="71" t="n"/>
      <c r="F516" s="71" t="n"/>
      <c r="G516" s="45" t="n"/>
      <c r="H516" s="71" t="n"/>
      <c r="I516" s="71" t="n"/>
      <c r="J516" s="64" t="n"/>
      <c r="K516" s="64" t="n"/>
      <c r="L516" s="64" t="n"/>
      <c r="M516" s="64" t="n"/>
      <c r="N516" s="61" t="n"/>
      <c r="O516" s="61">
        <f>IF($N516="","",$N516)</f>
        <v/>
      </c>
      <c r="P516" s="61">
        <f>IF(OR('⚙️ BỘ HƠI'!$H$40=0,'⚙️ BỘ HƠI'!$H$2="",$C516="",LEFT($C516,1)="◆"),99999,IF(OR(ISNUMBER(SEARCH('⚙️ BỘ HƠI'!$H$2,$C516)),ISNUMBER(SEARCH($C516,'⚙️ BỘ HƠI'!$H$2))),ROW()-2,99999))</f>
        <v/>
      </c>
      <c r="Q516" s="61" t="n"/>
    </row>
    <row r="517" ht="34.5" customHeight="1">
      <c r="A517" s="71" t="n"/>
      <c r="B517" s="71" t="n"/>
      <c r="C517" s="45" t="n"/>
      <c r="D517" s="45" t="n"/>
      <c r="E517" s="71" t="n"/>
      <c r="F517" s="71" t="n"/>
      <c r="G517" s="45" t="n"/>
      <c r="H517" s="71" t="n"/>
      <c r="I517" s="71" t="n"/>
      <c r="J517" s="64" t="n"/>
      <c r="K517" s="64" t="n"/>
      <c r="L517" s="64" t="n"/>
      <c r="M517" s="64" t="n"/>
      <c r="N517" s="61" t="n"/>
      <c r="O517" s="61">
        <f>IF($N517="","",$N517)</f>
        <v/>
      </c>
      <c r="P517" s="61">
        <f>IF(OR('⚙️ BỘ HƠI'!$H$40=0,'⚙️ BỘ HƠI'!$H$2="",$C517="",LEFT($C517,1)="◆"),99999,IF(OR(ISNUMBER(SEARCH('⚙️ BỘ HƠI'!$H$2,$C517)),ISNUMBER(SEARCH($C517,'⚙️ BỘ HƠI'!$H$2))),ROW()-2,99999))</f>
        <v/>
      </c>
      <c r="Q517" s="61" t="n"/>
    </row>
    <row r="518" ht="34.5" customHeight="1">
      <c r="A518" s="71" t="n"/>
      <c r="B518" s="71" t="n"/>
      <c r="C518" s="45" t="n"/>
      <c r="D518" s="45" t="n"/>
      <c r="E518" s="71" t="n"/>
      <c r="F518" s="71" t="n"/>
      <c r="G518" s="45" t="n"/>
      <c r="H518" s="71" t="n"/>
      <c r="I518" s="71" t="n"/>
      <c r="J518" s="64" t="n"/>
      <c r="K518" s="64" t="n"/>
      <c r="L518" s="64" t="n"/>
      <c r="M518" s="64" t="n"/>
      <c r="N518" s="61" t="n"/>
      <c r="O518" s="61">
        <f>IF($N518="","",$N518)</f>
        <v/>
      </c>
      <c r="P518" s="61">
        <f>IF(OR('⚙️ BỘ HƠI'!$H$40=0,'⚙️ BỘ HƠI'!$H$2="",$C518="",LEFT($C518,1)="◆"),99999,IF(OR(ISNUMBER(SEARCH('⚙️ BỘ HƠI'!$H$2,$C518)),ISNUMBER(SEARCH($C518,'⚙️ BỘ HƠI'!$H$2))),ROW()-2,99999))</f>
        <v/>
      </c>
      <c r="Q518" s="61" t="n"/>
    </row>
    <row r="519" ht="34.5" customHeight="1">
      <c r="A519" s="71" t="n"/>
      <c r="B519" s="71" t="n"/>
      <c r="C519" s="45" t="n"/>
      <c r="D519" s="45" t="n"/>
      <c r="E519" s="71" t="n"/>
      <c r="F519" s="71" t="n"/>
      <c r="G519" s="45" t="n"/>
      <c r="H519" s="71" t="n"/>
      <c r="I519" s="71" t="n"/>
      <c r="J519" s="64" t="n"/>
      <c r="K519" s="64" t="n"/>
      <c r="L519" s="64" t="n"/>
      <c r="M519" s="64" t="n"/>
      <c r="N519" s="61" t="n"/>
      <c r="O519" s="61">
        <f>IF($N519="","",$N519)</f>
        <v/>
      </c>
      <c r="P519" s="61">
        <f>IF(OR('⚙️ BỘ HƠI'!$H$40=0,'⚙️ BỘ HƠI'!$H$2="",$C519="",LEFT($C519,1)="◆"),99999,IF(OR(ISNUMBER(SEARCH('⚙️ BỘ HƠI'!$H$2,$C519)),ISNUMBER(SEARCH($C519,'⚙️ BỘ HƠI'!$H$2))),ROW()-2,99999))</f>
        <v/>
      </c>
      <c r="Q519" s="61" t="n"/>
    </row>
    <row r="520" ht="34.5" customHeight="1">
      <c r="A520" s="71" t="n"/>
      <c r="B520" s="71" t="n"/>
      <c r="C520" s="45" t="n"/>
      <c r="D520" s="45" t="n"/>
      <c r="E520" s="71" t="n"/>
      <c r="F520" s="71" t="n"/>
      <c r="G520" s="45" t="n"/>
      <c r="H520" s="71" t="n"/>
      <c r="I520" s="71" t="n"/>
      <c r="J520" s="64" t="n"/>
      <c r="K520" s="64" t="n"/>
      <c r="L520" s="64" t="n"/>
      <c r="M520" s="64" t="n"/>
      <c r="N520" s="61" t="n"/>
      <c r="O520" s="61">
        <f>IF($N520="","",$N520)</f>
        <v/>
      </c>
      <c r="P520" s="61">
        <f>IF(OR('⚙️ BỘ HƠI'!$H$40=0,'⚙️ BỘ HƠI'!$H$2="",$C520="",LEFT($C520,1)="◆"),99999,IF(OR(ISNUMBER(SEARCH('⚙️ BỘ HƠI'!$H$2,$C520)),ISNUMBER(SEARCH($C520,'⚙️ BỘ HƠI'!$H$2))),ROW()-2,99999))</f>
        <v/>
      </c>
      <c r="Q520" s="61" t="n"/>
    </row>
    <row r="521" ht="34.5" customHeight="1">
      <c r="A521" s="71" t="n"/>
      <c r="B521" s="71" t="n"/>
      <c r="C521" s="45" t="n"/>
      <c r="D521" s="45" t="n"/>
      <c r="E521" s="71" t="n"/>
      <c r="F521" s="71" t="n"/>
      <c r="G521" s="45" t="n"/>
      <c r="H521" s="71" t="n"/>
      <c r="I521" s="71" t="n"/>
      <c r="J521" s="64" t="n"/>
      <c r="K521" s="64" t="n"/>
      <c r="L521" s="64" t="n"/>
      <c r="M521" s="64" t="n"/>
      <c r="N521" s="61" t="n"/>
      <c r="O521" s="61">
        <f>IF($N521="","",$N521)</f>
        <v/>
      </c>
      <c r="P521" s="61">
        <f>IF(OR('⚙️ BỘ HƠI'!$H$40=0,'⚙️ BỘ HƠI'!$H$2="",$C521="",LEFT($C521,1)="◆"),99999,IF(OR(ISNUMBER(SEARCH('⚙️ BỘ HƠI'!$H$2,$C521)),ISNUMBER(SEARCH($C521,'⚙️ BỘ HƠI'!$H$2))),ROW()-2,99999))</f>
        <v/>
      </c>
      <c r="Q521" s="61" t="n"/>
    </row>
    <row r="522" ht="34.5" customHeight="1">
      <c r="A522" s="71" t="n"/>
      <c r="B522" s="71" t="n"/>
      <c r="C522" s="45" t="n"/>
      <c r="D522" s="45" t="n"/>
      <c r="E522" s="71" t="n"/>
      <c r="F522" s="71" t="n"/>
      <c r="G522" s="45" t="n"/>
      <c r="H522" s="71" t="n"/>
      <c r="I522" s="71" t="n"/>
      <c r="J522" s="64" t="n"/>
      <c r="K522" s="64" t="n"/>
      <c r="L522" s="64" t="n"/>
      <c r="M522" s="64" t="n"/>
      <c r="N522" s="61" t="n"/>
      <c r="O522" s="61">
        <f>IF($N522="","",$N522)</f>
        <v/>
      </c>
      <c r="P522" s="61">
        <f>IF(OR('⚙️ BỘ HƠI'!$H$40=0,'⚙️ BỘ HƠI'!$H$2="",$C522="",LEFT($C522,1)="◆"),99999,IF(OR(ISNUMBER(SEARCH('⚙️ BỘ HƠI'!$H$2,$C522)),ISNUMBER(SEARCH($C522,'⚙️ BỘ HƠI'!$H$2))),ROW()-2,99999))</f>
        <v/>
      </c>
      <c r="Q522" s="61" t="n"/>
    </row>
    <row r="523" ht="34.5" customHeight="1">
      <c r="A523" s="71" t="n"/>
      <c r="B523" s="71" t="n"/>
      <c r="C523" s="45" t="n"/>
      <c r="D523" s="45" t="n"/>
      <c r="E523" s="71" t="n"/>
      <c r="F523" s="71" t="n"/>
      <c r="G523" s="45" t="n"/>
      <c r="H523" s="71" t="n"/>
      <c r="I523" s="71" t="n"/>
      <c r="J523" s="64" t="n"/>
      <c r="K523" s="64" t="n"/>
      <c r="L523" s="64" t="n"/>
      <c r="M523" s="64" t="n"/>
      <c r="N523" s="61" t="n"/>
      <c r="O523" s="61">
        <f>IF($N523="","",$N523)</f>
        <v/>
      </c>
      <c r="P523" s="61">
        <f>IF(OR('⚙️ BỘ HƠI'!$H$40=0,'⚙️ BỘ HƠI'!$H$2="",$C523="",LEFT($C523,1)="◆"),99999,IF(OR(ISNUMBER(SEARCH('⚙️ BỘ HƠI'!$H$2,$C523)),ISNUMBER(SEARCH($C523,'⚙️ BỘ HƠI'!$H$2))),ROW()-2,99999))</f>
        <v/>
      </c>
      <c r="Q523" s="61" t="n"/>
    </row>
    <row r="524" ht="34.5" customHeight="1">
      <c r="A524" s="71" t="n"/>
      <c r="B524" s="71" t="n"/>
      <c r="C524" s="45" t="n"/>
      <c r="D524" s="45" t="n"/>
      <c r="E524" s="71" t="n"/>
      <c r="F524" s="71" t="n"/>
      <c r="G524" s="45" t="n"/>
      <c r="H524" s="71" t="n"/>
      <c r="I524" s="71" t="n"/>
      <c r="J524" s="64" t="n"/>
      <c r="K524" s="64" t="n"/>
      <c r="L524" s="64" t="n"/>
      <c r="M524" s="64" t="n"/>
      <c r="N524" s="61" t="n"/>
      <c r="O524" s="61">
        <f>IF($N524="","",$N524)</f>
        <v/>
      </c>
      <c r="P524" s="61">
        <f>IF(OR('⚙️ BỘ HƠI'!$H$40=0,'⚙️ BỘ HƠI'!$H$2="",$C524="",LEFT($C524,1)="◆"),99999,IF(OR(ISNUMBER(SEARCH('⚙️ BỘ HƠI'!$H$2,$C524)),ISNUMBER(SEARCH($C524,'⚙️ BỘ HƠI'!$H$2))),ROW()-2,99999))</f>
        <v/>
      </c>
      <c r="Q524" s="61" t="n"/>
    </row>
    <row r="525" ht="34.5" customHeight="1">
      <c r="A525" s="71" t="n"/>
      <c r="B525" s="71" t="n"/>
      <c r="C525" s="45" t="n"/>
      <c r="D525" s="45" t="n"/>
      <c r="E525" s="71" t="n"/>
      <c r="F525" s="71" t="n"/>
      <c r="G525" s="45" t="n"/>
      <c r="H525" s="71" t="n"/>
      <c r="I525" s="71" t="n"/>
      <c r="J525" s="64" t="n"/>
      <c r="K525" s="64" t="n"/>
      <c r="L525" s="64" t="n"/>
      <c r="M525" s="64" t="n"/>
      <c r="N525" s="61" t="n"/>
      <c r="O525" s="61">
        <f>IF($N525="","",$N525)</f>
        <v/>
      </c>
      <c r="P525" s="61">
        <f>IF(OR('⚙️ BỘ HƠI'!$H$40=0,'⚙️ BỘ HƠI'!$H$2="",$C525="",LEFT($C525,1)="◆"),99999,IF(OR(ISNUMBER(SEARCH('⚙️ BỘ HƠI'!$H$2,$C525)),ISNUMBER(SEARCH($C525,'⚙️ BỘ HƠI'!$H$2))),ROW()-2,99999))</f>
        <v/>
      </c>
      <c r="Q525" s="61" t="n"/>
    </row>
    <row r="526" ht="34.5" customHeight="1">
      <c r="A526" s="71" t="n"/>
      <c r="B526" s="71" t="n"/>
      <c r="C526" s="45" t="n"/>
      <c r="D526" s="45" t="n"/>
      <c r="E526" s="71" t="n"/>
      <c r="F526" s="71" t="n"/>
      <c r="G526" s="45" t="n"/>
      <c r="H526" s="71" t="n"/>
      <c r="I526" s="71" t="n"/>
      <c r="J526" s="64" t="n"/>
      <c r="K526" s="64" t="n"/>
      <c r="L526" s="64" t="n"/>
      <c r="M526" s="64" t="n"/>
      <c r="N526" s="61" t="n"/>
      <c r="O526" s="61">
        <f>IF($N526="","",$N526)</f>
        <v/>
      </c>
      <c r="P526" s="61">
        <f>IF(OR('⚙️ BỘ HƠI'!$H$40=0,'⚙️ BỘ HƠI'!$H$2="",$C526="",LEFT($C526,1)="◆"),99999,IF(OR(ISNUMBER(SEARCH('⚙️ BỘ HƠI'!$H$2,$C526)),ISNUMBER(SEARCH($C526,'⚙️ BỘ HƠI'!$H$2))),ROW()-2,99999))</f>
        <v/>
      </c>
      <c r="Q526" s="61" t="n"/>
    </row>
    <row r="527" ht="34.5" customHeight="1">
      <c r="A527" s="71" t="n"/>
      <c r="B527" s="71" t="n"/>
      <c r="C527" s="45" t="n"/>
      <c r="D527" s="45" t="n"/>
      <c r="E527" s="71" t="n"/>
      <c r="F527" s="71" t="n"/>
      <c r="G527" s="45" t="n"/>
      <c r="H527" s="71" t="n"/>
      <c r="I527" s="71" t="n"/>
      <c r="J527" s="64" t="n"/>
      <c r="K527" s="64" t="n"/>
      <c r="L527" s="64" t="n"/>
      <c r="M527" s="64" t="n"/>
      <c r="N527" s="61" t="n"/>
      <c r="O527" s="61">
        <f>IF($N527="","",$N527)</f>
        <v/>
      </c>
      <c r="P527" s="61">
        <f>IF(OR('⚙️ BỘ HƠI'!$H$40=0,'⚙️ BỘ HƠI'!$H$2="",$C527="",LEFT($C527,1)="◆"),99999,IF(OR(ISNUMBER(SEARCH('⚙️ BỘ HƠI'!$H$2,$C527)),ISNUMBER(SEARCH($C527,'⚙️ BỘ HƠI'!$H$2))),ROW()-2,99999))</f>
        <v/>
      </c>
      <c r="Q527" s="61" t="n"/>
    </row>
    <row r="528" ht="34.5" customHeight="1">
      <c r="A528" s="71" t="n"/>
      <c r="B528" s="71" t="n"/>
      <c r="C528" s="45" t="n"/>
      <c r="D528" s="45" t="n"/>
      <c r="E528" s="71" t="n"/>
      <c r="F528" s="71" t="n"/>
      <c r="G528" s="45" t="n"/>
      <c r="H528" s="71" t="n"/>
      <c r="I528" s="71" t="n"/>
      <c r="J528" s="64" t="n"/>
      <c r="K528" s="64" t="n"/>
      <c r="L528" s="64" t="n"/>
      <c r="M528" s="64" t="n"/>
      <c r="N528" s="61" t="n"/>
      <c r="O528" s="61">
        <f>IF($N528="","",$N528)</f>
        <v/>
      </c>
      <c r="P528" s="61">
        <f>IF(OR('⚙️ BỘ HƠI'!$H$40=0,'⚙️ BỘ HƠI'!$H$2="",$C528="",LEFT($C528,1)="◆"),99999,IF(OR(ISNUMBER(SEARCH('⚙️ BỘ HƠI'!$H$2,$C528)),ISNUMBER(SEARCH($C528,'⚙️ BỘ HƠI'!$H$2))),ROW()-2,99999))</f>
        <v/>
      </c>
      <c r="Q528" s="61" t="n"/>
    </row>
    <row r="529" ht="34.5" customHeight="1">
      <c r="A529" s="71" t="n"/>
      <c r="B529" s="71" t="n"/>
      <c r="C529" s="45" t="n"/>
      <c r="D529" s="45" t="n"/>
      <c r="E529" s="71" t="n"/>
      <c r="F529" s="71" t="n"/>
      <c r="G529" s="45" t="n"/>
      <c r="H529" s="71" t="n"/>
      <c r="I529" s="71" t="n"/>
      <c r="J529" s="64" t="n"/>
      <c r="K529" s="64" t="n"/>
      <c r="L529" s="64" t="n"/>
      <c r="M529" s="64" t="n"/>
      <c r="N529" s="61" t="n"/>
      <c r="O529" s="61">
        <f>IF($N529="","",$N529)</f>
        <v/>
      </c>
      <c r="P529" s="61">
        <f>IF(OR('⚙️ BỘ HƠI'!$H$40=0,'⚙️ BỘ HƠI'!$H$2="",$C529="",LEFT($C529,1)="◆"),99999,IF(OR(ISNUMBER(SEARCH('⚙️ BỘ HƠI'!$H$2,$C529)),ISNUMBER(SEARCH($C529,'⚙️ BỘ HƠI'!$H$2))),ROW()-2,99999))</f>
        <v/>
      </c>
      <c r="Q529" s="61" t="n"/>
    </row>
    <row r="530" ht="34.5" customHeight="1">
      <c r="A530" s="71" t="n"/>
      <c r="B530" s="71" t="n"/>
      <c r="C530" s="45" t="n"/>
      <c r="D530" s="45" t="n"/>
      <c r="E530" s="71" t="n"/>
      <c r="F530" s="71" t="n"/>
      <c r="G530" s="45" t="n"/>
      <c r="H530" s="71" t="n"/>
      <c r="I530" s="71" t="n"/>
      <c r="J530" s="64" t="n"/>
      <c r="K530" s="64" t="n"/>
      <c r="L530" s="64" t="n"/>
      <c r="M530" s="64" t="n"/>
      <c r="N530" s="61" t="n"/>
      <c r="O530" s="61">
        <f>IF($N530="","",$N530)</f>
        <v/>
      </c>
      <c r="P530" s="61">
        <f>IF(OR('⚙️ BỘ HƠI'!$H$40=0,'⚙️ BỘ HƠI'!$H$2="",$C530="",LEFT($C530,1)="◆"),99999,IF(OR(ISNUMBER(SEARCH('⚙️ BỘ HƠI'!$H$2,$C530)),ISNUMBER(SEARCH($C530,'⚙️ BỘ HƠI'!$H$2))),ROW()-2,99999))</f>
        <v/>
      </c>
      <c r="Q530" s="61" t="n"/>
    </row>
    <row r="531" ht="34.5" customHeight="1">
      <c r="A531" s="71" t="n"/>
      <c r="B531" s="71" t="n"/>
      <c r="C531" s="45" t="n"/>
      <c r="D531" s="45" t="n"/>
      <c r="E531" s="71" t="n"/>
      <c r="F531" s="71" t="n"/>
      <c r="G531" s="45" t="n"/>
      <c r="H531" s="71" t="n"/>
      <c r="I531" s="71" t="n"/>
      <c r="J531" s="64" t="n"/>
      <c r="K531" s="64" t="n"/>
      <c r="L531" s="64" t="n"/>
      <c r="M531" s="64" t="n"/>
      <c r="N531" s="61" t="n"/>
      <c r="O531" s="61">
        <f>IF($N531="","",$N531)</f>
        <v/>
      </c>
      <c r="P531" s="61">
        <f>IF(OR('⚙️ BỘ HƠI'!$H$40=0,'⚙️ BỘ HƠI'!$H$2="",$C531="",LEFT($C531,1)="◆"),99999,IF(OR(ISNUMBER(SEARCH('⚙️ BỘ HƠI'!$H$2,$C531)),ISNUMBER(SEARCH($C531,'⚙️ BỘ HƠI'!$H$2))),ROW()-2,99999))</f>
        <v/>
      </c>
      <c r="Q531" s="61" t="n"/>
    </row>
    <row r="532" ht="34.5" customHeight="1">
      <c r="A532" s="71" t="n"/>
      <c r="B532" s="71" t="n"/>
      <c r="C532" s="45" t="n"/>
      <c r="D532" s="45" t="n"/>
      <c r="E532" s="71" t="n"/>
      <c r="F532" s="71" t="n"/>
      <c r="G532" s="45" t="n"/>
      <c r="H532" s="71" t="n"/>
      <c r="I532" s="71" t="n"/>
      <c r="J532" s="64" t="n"/>
      <c r="K532" s="64" t="n"/>
      <c r="L532" s="64" t="n"/>
      <c r="M532" s="64" t="n"/>
      <c r="N532" s="61" t="n"/>
      <c r="O532" s="61">
        <f>IF($N532="","",$N532)</f>
        <v/>
      </c>
      <c r="P532" s="61">
        <f>IF(OR('⚙️ BỘ HƠI'!$H$40=0,'⚙️ BỘ HƠI'!$H$2="",$C532="",LEFT($C532,1)="◆"),99999,IF(OR(ISNUMBER(SEARCH('⚙️ BỘ HƠI'!$H$2,$C532)),ISNUMBER(SEARCH($C532,'⚙️ BỘ HƠI'!$H$2))),ROW()-2,99999))</f>
        <v/>
      </c>
      <c r="Q532" s="61" t="n"/>
    </row>
    <row r="533" ht="34.5" customHeight="1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61" t="n"/>
      <c r="K533" s="61" t="n"/>
      <c r="L533" s="61" t="n"/>
      <c r="M533" s="61" t="n"/>
      <c r="N533" s="61" t="n"/>
      <c r="O533" s="61">
        <f>IF($N533="","",$N533)</f>
        <v/>
      </c>
      <c r="P533" s="61">
        <f>IF(OR('⚙️ BỘ HƠI'!$H$40=0,'⚙️ BỘ HƠI'!$H$2="",$C533="",LEFT($C533,1)="◆"),99999,IF(OR(ISNUMBER(SEARCH('⚙️ BỘ HƠI'!$H$2,$C533)),ISNUMBER(SEARCH($C533,'⚙️ BỘ HƠI'!$H$2))),ROW()-2,99999))</f>
        <v/>
      </c>
      <c r="Q533" s="61" t="n"/>
    </row>
    <row r="534" ht="34.5" customHeight="1">
      <c r="A534" s="71" t="n"/>
      <c r="B534" s="71" t="n"/>
      <c r="C534" s="45" t="n"/>
      <c r="D534" s="45" t="n"/>
      <c r="E534" s="71" t="n"/>
      <c r="F534" s="71" t="n"/>
      <c r="G534" s="45" t="n"/>
      <c r="H534" s="71" t="n"/>
      <c r="I534" s="71" t="n"/>
      <c r="J534" s="64" t="n"/>
      <c r="K534" s="64" t="n"/>
      <c r="L534" s="64" t="n"/>
      <c r="M534" s="64" t="n"/>
      <c r="N534" s="61" t="n"/>
      <c r="O534" s="61">
        <f>IF($N534="","",$N534)</f>
        <v/>
      </c>
      <c r="P534" s="61">
        <f>IF(OR('⚙️ BỘ HƠI'!$H$40=0,'⚙️ BỘ HƠI'!$H$2="",$C534="",LEFT($C534,1)="◆"),99999,IF(OR(ISNUMBER(SEARCH('⚙️ BỘ HƠI'!$H$2,$C534)),ISNUMBER(SEARCH($C534,'⚙️ BỘ HƠI'!$H$2))),ROW()-2,99999))</f>
        <v/>
      </c>
      <c r="Q534" s="61" t="n"/>
    </row>
    <row r="535" ht="34.5" customHeight="1">
      <c r="A535" s="71" t="n"/>
      <c r="B535" s="71" t="n"/>
      <c r="C535" s="45" t="n"/>
      <c r="D535" s="45" t="n"/>
      <c r="E535" s="71" t="n"/>
      <c r="F535" s="71" t="n"/>
      <c r="G535" s="45" t="n"/>
      <c r="H535" s="71" t="n"/>
      <c r="I535" s="71" t="n"/>
      <c r="J535" s="64" t="n"/>
      <c r="K535" s="64" t="n"/>
      <c r="L535" s="64" t="n"/>
      <c r="M535" s="64" t="n"/>
      <c r="N535" s="61" t="n"/>
      <c r="O535" s="61">
        <f>IF($N535="","",$N535)</f>
        <v/>
      </c>
      <c r="P535" s="61">
        <f>IF(OR('⚙️ BỘ HƠI'!$H$40=0,'⚙️ BỘ HƠI'!$H$2="",$C535="",LEFT($C535,1)="◆"),99999,IF(OR(ISNUMBER(SEARCH('⚙️ BỘ HƠI'!$H$2,$C535)),ISNUMBER(SEARCH($C535,'⚙️ BỘ HƠI'!$H$2))),ROW()-2,99999))</f>
        <v/>
      </c>
      <c r="Q535" s="61" t="n"/>
    </row>
    <row r="536" ht="34.5" customHeight="1">
      <c r="A536" s="71" t="n"/>
      <c r="B536" s="71" t="n"/>
      <c r="C536" s="45" t="n"/>
      <c r="D536" s="45" t="n"/>
      <c r="E536" s="71" t="n"/>
      <c r="F536" s="71" t="n"/>
      <c r="G536" s="45" t="n"/>
      <c r="H536" s="71" t="n"/>
      <c r="I536" s="71" t="n"/>
      <c r="J536" s="64" t="n"/>
      <c r="K536" s="64" t="n"/>
      <c r="L536" s="64" t="n"/>
      <c r="M536" s="64" t="n"/>
      <c r="N536" s="61" t="n"/>
      <c r="O536" s="61">
        <f>IF($N536="","",$N536)</f>
        <v/>
      </c>
      <c r="P536" s="61">
        <f>IF(OR('⚙️ BỘ HƠI'!$H$40=0,'⚙️ BỘ HƠI'!$H$2="",$C536="",LEFT($C536,1)="◆"),99999,IF(OR(ISNUMBER(SEARCH('⚙️ BỘ HƠI'!$H$2,$C536)),ISNUMBER(SEARCH($C536,'⚙️ BỘ HƠI'!$H$2))),ROW()-2,99999))</f>
        <v/>
      </c>
      <c r="Q536" s="67" t="inlineStr">
        <is>
          <t>⚠️ HH00088, HH073456, HH075859, HH079951, HH081394</t>
        </is>
      </c>
    </row>
    <row r="537" ht="34.5" customHeight="1">
      <c r="A537" s="71" t="n"/>
      <c r="B537" s="71" t="n"/>
      <c r="C537" s="45" t="n"/>
      <c r="D537" s="45" t="n"/>
      <c r="E537" s="71" t="n"/>
      <c r="F537" s="71" t="n"/>
      <c r="G537" s="45" t="n"/>
      <c r="H537" s="71" t="n"/>
      <c r="I537" s="71" t="n"/>
      <c r="J537" s="64" t="n"/>
      <c r="K537" s="64" t="n"/>
      <c r="L537" s="64" t="n"/>
      <c r="M537" s="64" t="n"/>
      <c r="N537" s="61" t="n"/>
      <c r="O537" s="61">
        <f>IF($N537="","",$N537)</f>
        <v/>
      </c>
      <c r="P537" s="61">
        <f>IF(OR('⚙️ BỘ HƠI'!$H$40=0,'⚙️ BỘ HƠI'!$H$2="",$C537="",LEFT($C537,1)="◆"),99999,IF(OR(ISNUMBER(SEARCH('⚙️ BỘ HƠI'!$H$2,$C537)),ISNUMBER(SEARCH($C537,'⚙️ BỘ HƠI'!$H$2))),ROW()-2,99999))</f>
        <v/>
      </c>
      <c r="Q537" s="67" t="inlineStr">
        <is>
          <t>⚠️ HH00088, HH073456, HH075859, HH079951, HH081394</t>
        </is>
      </c>
    </row>
    <row r="538" ht="34.5" customHeight="1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61" t="n"/>
      <c r="K538" s="61" t="n"/>
      <c r="L538" s="61" t="n"/>
      <c r="M538" s="61" t="n"/>
      <c r="N538" s="61" t="n"/>
      <c r="O538" s="61">
        <f>IF($N538="","",$N538)</f>
        <v/>
      </c>
      <c r="P538" s="61">
        <f>IF(OR('⚙️ BỘ HƠI'!$H$40=0,'⚙️ BỘ HƠI'!$H$2="",$C538="",LEFT($C538,1)="◆"),99999,IF(OR(ISNUMBER(SEARCH('⚙️ BỘ HƠI'!$H$2,$C538)),ISNUMBER(SEARCH($C538,'⚙️ BỘ HƠI'!$H$2))),ROW()-2,99999))</f>
        <v/>
      </c>
      <c r="Q538" s="61" t="n"/>
    </row>
    <row r="539" ht="34.5" customHeight="1">
      <c r="A539" s="71" t="n"/>
      <c r="B539" s="71" t="n"/>
      <c r="C539" s="45" t="n"/>
      <c r="D539" s="45" t="n"/>
      <c r="E539" s="71" t="n"/>
      <c r="F539" s="71" t="n"/>
      <c r="G539" s="45" t="n"/>
      <c r="H539" s="71" t="n"/>
      <c r="I539" s="71" t="n"/>
      <c r="J539" s="64" t="n"/>
      <c r="K539" s="64" t="n"/>
      <c r="L539" s="64" t="n"/>
      <c r="M539" s="64" t="n"/>
      <c r="N539" s="61" t="n"/>
      <c r="O539" s="61">
        <f>IF($N539="","",$N539)</f>
        <v/>
      </c>
      <c r="P539" s="61">
        <f>IF(OR('⚙️ BỘ HƠI'!$H$40=0,'⚙️ BỘ HƠI'!$H$2="",$C539="",LEFT($C539,1)="◆"),99999,IF(OR(ISNUMBER(SEARCH('⚙️ BỘ HƠI'!$H$2,$C539)),ISNUMBER(SEARCH($C539,'⚙️ BỘ HƠI'!$H$2))),ROW()-2,99999))</f>
        <v/>
      </c>
      <c r="Q539" s="61" t="n"/>
    </row>
    <row r="540" ht="34.5" customHeight="1">
      <c r="A540" s="71" t="n"/>
      <c r="B540" s="71" t="n"/>
      <c r="C540" s="45" t="n"/>
      <c r="D540" s="45" t="n"/>
      <c r="E540" s="71" t="n"/>
      <c r="F540" s="71" t="n"/>
      <c r="G540" s="45" t="n"/>
      <c r="H540" s="71" t="n"/>
      <c r="I540" s="71" t="n"/>
      <c r="J540" s="64" t="n"/>
      <c r="K540" s="64" t="n"/>
      <c r="L540" s="64" t="n"/>
      <c r="M540" s="64" t="n"/>
      <c r="N540" s="61" t="n"/>
      <c r="O540" s="61">
        <f>IF($N540="","",$N540)</f>
        <v/>
      </c>
      <c r="P540" s="61">
        <f>IF(OR('⚙️ BỘ HƠI'!$H$40=0,'⚙️ BỘ HƠI'!$H$2="",$C540="",LEFT($C540,1)="◆"),99999,IF(OR(ISNUMBER(SEARCH('⚙️ BỘ HƠI'!$H$2,$C540)),ISNUMBER(SEARCH($C540,'⚙️ BỘ HƠI'!$H$2))),ROW()-2,99999))</f>
        <v/>
      </c>
      <c r="Q540" s="61" t="n"/>
    </row>
    <row r="541" ht="34.5" customHeight="1">
      <c r="A541" s="71" t="n"/>
      <c r="B541" s="71" t="n"/>
      <c r="C541" s="45" t="n"/>
      <c r="D541" s="45" t="n"/>
      <c r="E541" s="71" t="n"/>
      <c r="F541" s="71" t="n"/>
      <c r="G541" s="45" t="n"/>
      <c r="H541" s="71" t="n"/>
      <c r="I541" s="71" t="n"/>
      <c r="J541" s="64" t="n"/>
      <c r="K541" s="64" t="n"/>
      <c r="L541" s="64" t="n"/>
      <c r="M541" s="64" t="n"/>
      <c r="N541" s="61" t="n"/>
      <c r="O541" s="61">
        <f>IF($N541="","",$N541)</f>
        <v/>
      </c>
      <c r="P541" s="61">
        <f>IF(OR('⚙️ BỘ HƠI'!$H$40=0,'⚙️ BỘ HƠI'!$H$2="",$C541="",LEFT($C541,1)="◆"),99999,IF(OR(ISNUMBER(SEARCH('⚙️ BỘ HƠI'!$H$2,$C541)),ISNUMBER(SEARCH($C541,'⚙️ BỘ HƠI'!$H$2))),ROW()-2,99999))</f>
        <v/>
      </c>
      <c r="Q541" s="61" t="n"/>
    </row>
    <row r="542" ht="34.5" customHeight="1">
      <c r="A542" s="71" t="n"/>
      <c r="B542" s="71" t="n"/>
      <c r="C542" s="45" t="n"/>
      <c r="D542" s="45" t="n"/>
      <c r="E542" s="71" t="n"/>
      <c r="F542" s="71" t="n"/>
      <c r="G542" s="45" t="n"/>
      <c r="H542" s="71" t="n"/>
      <c r="I542" s="71" t="n"/>
      <c r="J542" s="64" t="n"/>
      <c r="K542" s="64" t="n"/>
      <c r="L542" s="64" t="n"/>
      <c r="M542" s="64" t="n"/>
      <c r="N542" s="61" t="n"/>
      <c r="O542" s="61">
        <f>IF($N542="","",$N542)</f>
        <v/>
      </c>
      <c r="P542" s="61">
        <f>IF(OR('⚙️ BỘ HƠI'!$H$40=0,'⚙️ BỘ HƠI'!$H$2="",$C542="",LEFT($C542,1)="◆"),99999,IF(OR(ISNUMBER(SEARCH('⚙️ BỘ HƠI'!$H$2,$C542)),ISNUMBER(SEARCH($C542,'⚙️ BỘ HƠI'!$H$2))),ROW()-2,99999))</f>
        <v/>
      </c>
      <c r="Q542" s="61" t="n"/>
    </row>
    <row r="543" ht="34.5" customHeight="1">
      <c r="A543" s="71" t="n"/>
      <c r="B543" s="71" t="n"/>
      <c r="C543" s="45" t="n"/>
      <c r="D543" s="45" t="n"/>
      <c r="E543" s="71" t="n"/>
      <c r="F543" s="71" t="n"/>
      <c r="G543" s="45" t="n"/>
      <c r="H543" s="71" t="n"/>
      <c r="I543" s="71" t="n"/>
      <c r="J543" s="64" t="n"/>
      <c r="K543" s="64" t="n"/>
      <c r="L543" s="64" t="n"/>
      <c r="M543" s="64" t="n"/>
      <c r="N543" s="61" t="n"/>
      <c r="O543" s="61">
        <f>IF($N543="","",$N543)</f>
        <v/>
      </c>
      <c r="P543" s="61">
        <f>IF(OR('⚙️ BỘ HƠI'!$H$40=0,'⚙️ BỘ HƠI'!$H$2="",$C543="",LEFT($C543,1)="◆"),99999,IF(OR(ISNUMBER(SEARCH('⚙️ BỘ HƠI'!$H$2,$C543)),ISNUMBER(SEARCH($C543,'⚙️ BỘ HƠI'!$H$2))),ROW()-2,99999))</f>
        <v/>
      </c>
      <c r="Q543" s="61" t="n"/>
    </row>
    <row r="544" ht="34.5" customHeight="1">
      <c r="A544" s="71" t="n"/>
      <c r="B544" s="71" t="n"/>
      <c r="C544" s="45" t="n"/>
      <c r="D544" s="45" t="n"/>
      <c r="E544" s="71" t="n"/>
      <c r="F544" s="71" t="n"/>
      <c r="G544" s="45" t="n"/>
      <c r="H544" s="71" t="n"/>
      <c r="I544" s="71" t="n"/>
      <c r="J544" s="64" t="n"/>
      <c r="K544" s="64" t="n"/>
      <c r="L544" s="64" t="n"/>
      <c r="M544" s="64" t="n"/>
      <c r="N544" s="61" t="n"/>
      <c r="O544" s="61">
        <f>IF($N544="","",$N544)</f>
        <v/>
      </c>
      <c r="P544" s="61">
        <f>IF(OR('⚙️ BỘ HƠI'!$H$40=0,'⚙️ BỘ HƠI'!$H$2="",$C544="",LEFT($C544,1)="◆"),99999,IF(OR(ISNUMBER(SEARCH('⚙️ BỘ HƠI'!$H$2,$C544)),ISNUMBER(SEARCH($C544,'⚙️ BỘ HƠI'!$H$2))),ROW()-2,99999))</f>
        <v/>
      </c>
      <c r="Q544" s="61" t="n"/>
    </row>
    <row r="545" ht="34.5" customHeight="1">
      <c r="A545" s="71" t="n"/>
      <c r="B545" s="71" t="n"/>
      <c r="C545" s="45" t="n"/>
      <c r="D545" s="45" t="n"/>
      <c r="E545" s="71" t="n"/>
      <c r="F545" s="71" t="n"/>
      <c r="G545" s="45" t="n"/>
      <c r="H545" s="71" t="n"/>
      <c r="I545" s="71" t="n"/>
      <c r="J545" s="64" t="n"/>
      <c r="K545" s="64" t="n"/>
      <c r="L545" s="64" t="n"/>
      <c r="M545" s="64" t="n"/>
      <c r="N545" s="61" t="n"/>
      <c r="O545" s="61">
        <f>IF($N545="","",$N545)</f>
        <v/>
      </c>
      <c r="P545" s="61">
        <f>IF(OR('⚙️ BỘ HƠI'!$H$40=0,'⚙️ BỘ HƠI'!$H$2="",$C545="",LEFT($C545,1)="◆"),99999,IF(OR(ISNUMBER(SEARCH('⚙️ BỘ HƠI'!$H$2,$C545)),ISNUMBER(SEARCH($C545,'⚙️ BỘ HƠI'!$H$2))),ROW()-2,99999))</f>
        <v/>
      </c>
      <c r="Q545" s="61" t="n"/>
    </row>
    <row r="546" ht="34.5" customHeight="1">
      <c r="A546" s="71" t="n"/>
      <c r="B546" s="71" t="n"/>
      <c r="C546" s="45" t="n"/>
      <c r="D546" s="45" t="n"/>
      <c r="E546" s="71" t="n"/>
      <c r="F546" s="71" t="n"/>
      <c r="G546" s="45" t="n"/>
      <c r="H546" s="71" t="n"/>
      <c r="I546" s="71" t="n"/>
      <c r="J546" s="64" t="n"/>
      <c r="K546" s="64" t="n"/>
      <c r="L546" s="64" t="n"/>
      <c r="M546" s="64" t="n"/>
      <c r="N546" s="61" t="n"/>
      <c r="O546" s="61">
        <f>IF($N546="","",$N546)</f>
        <v/>
      </c>
      <c r="P546" s="61">
        <f>IF(OR('⚙️ BỘ HƠI'!$H$40=0,'⚙️ BỘ HƠI'!$H$2="",$C546="",LEFT($C546,1)="◆"),99999,IF(OR(ISNUMBER(SEARCH('⚙️ BỘ HƠI'!$H$2,$C546)),ISNUMBER(SEARCH($C546,'⚙️ BỘ HƠI'!$H$2))),ROW()-2,99999))</f>
        <v/>
      </c>
      <c r="Q546" s="61" t="n"/>
    </row>
    <row r="547" ht="34.5" customHeight="1">
      <c r="A547" s="71" t="n"/>
      <c r="B547" s="71" t="n"/>
      <c r="C547" s="45" t="n"/>
      <c r="D547" s="45" t="n"/>
      <c r="E547" s="71" t="n"/>
      <c r="F547" s="71" t="n"/>
      <c r="G547" s="45" t="n"/>
      <c r="H547" s="71" t="n"/>
      <c r="I547" s="71" t="n"/>
      <c r="J547" s="64" t="n"/>
      <c r="K547" s="64" t="n"/>
      <c r="L547" s="64" t="n"/>
      <c r="M547" s="64" t="n"/>
      <c r="N547" s="61" t="n"/>
      <c r="O547" s="61">
        <f>IF($N547="","",$N547)</f>
        <v/>
      </c>
      <c r="P547" s="61">
        <f>IF(OR('⚙️ BỘ HƠI'!$H$40=0,'⚙️ BỘ HƠI'!$H$2="",$C547="",LEFT($C547,1)="◆"),99999,IF(OR(ISNUMBER(SEARCH('⚙️ BỘ HƠI'!$H$2,$C547)),ISNUMBER(SEARCH($C547,'⚙️ BỘ HƠI'!$H$2))),ROW()-2,99999))</f>
        <v/>
      </c>
      <c r="Q547" s="61" t="n"/>
    </row>
    <row r="548" ht="34.5" customHeight="1">
      <c r="A548" s="71" t="n"/>
      <c r="B548" s="71" t="n"/>
      <c r="C548" s="45" t="n"/>
      <c r="D548" s="45" t="n"/>
      <c r="E548" s="71" t="n"/>
      <c r="F548" s="71" t="n"/>
      <c r="G548" s="45" t="n"/>
      <c r="H548" s="71" t="n"/>
      <c r="I548" s="71" t="n"/>
      <c r="J548" s="64" t="n"/>
      <c r="K548" s="64" t="n"/>
      <c r="L548" s="64" t="n"/>
      <c r="M548" s="64" t="n"/>
      <c r="N548" s="61" t="n"/>
      <c r="O548" s="61">
        <f>IF($N548="","",$N548)</f>
        <v/>
      </c>
      <c r="P548" s="61">
        <f>IF(OR('⚙️ BỘ HƠI'!$H$40=0,'⚙️ BỘ HƠI'!$H$2="",$C548="",LEFT($C548,1)="◆"),99999,IF(OR(ISNUMBER(SEARCH('⚙️ BỘ HƠI'!$H$2,$C548)),ISNUMBER(SEARCH($C548,'⚙️ BỘ HƠI'!$H$2))),ROW()-2,99999))</f>
        <v/>
      </c>
      <c r="Q548" s="61" t="n"/>
    </row>
    <row r="549" ht="34.5" customHeight="1">
      <c r="A549" s="71" t="n"/>
      <c r="B549" s="71" t="n"/>
      <c r="C549" s="45" t="n"/>
      <c r="D549" s="45" t="n"/>
      <c r="E549" s="71" t="n"/>
      <c r="F549" s="71" t="n"/>
      <c r="G549" s="45" t="n"/>
      <c r="H549" s="71" t="n"/>
      <c r="I549" s="71" t="n"/>
      <c r="J549" s="64" t="n"/>
      <c r="K549" s="64" t="n"/>
      <c r="L549" s="64" t="n"/>
      <c r="M549" s="64" t="n"/>
      <c r="N549" s="61" t="n"/>
      <c r="O549" s="61">
        <f>IF($N549="","",$N549)</f>
        <v/>
      </c>
      <c r="P549" s="61">
        <f>IF(OR('⚙️ BỘ HƠI'!$H$40=0,'⚙️ BỘ HƠI'!$H$2="",$C549="",LEFT($C549,1)="◆"),99999,IF(OR(ISNUMBER(SEARCH('⚙️ BỘ HƠI'!$H$2,$C549)),ISNUMBER(SEARCH($C549,'⚙️ BỘ HƠI'!$H$2))),ROW()-2,99999))</f>
        <v/>
      </c>
      <c r="Q549" s="67" t="inlineStr">
        <is>
          <t>⚠️ HH0468, HH0469, HH070974, HH072101, HH075710</t>
        </is>
      </c>
    </row>
    <row r="550" ht="34.5" customHeight="1">
      <c r="A550" s="71" t="n"/>
      <c r="B550" s="71" t="n"/>
      <c r="C550" s="45" t="n"/>
      <c r="D550" s="45" t="n"/>
      <c r="E550" s="71" t="n"/>
      <c r="F550" s="71" t="n"/>
      <c r="G550" s="45" t="n"/>
      <c r="H550" s="71" t="n"/>
      <c r="I550" s="71" t="n"/>
      <c r="J550" s="64" t="n"/>
      <c r="K550" s="64" t="n"/>
      <c r="L550" s="64" t="n"/>
      <c r="M550" s="64" t="n"/>
      <c r="N550" s="61" t="n"/>
      <c r="O550" s="61">
        <f>IF($N550="","",$N550)</f>
        <v/>
      </c>
      <c r="P550" s="61">
        <f>IF(OR('⚙️ BỘ HƠI'!$H$40=0,'⚙️ BỘ HƠI'!$H$2="",$C550="",LEFT($C550,1)="◆"),99999,IF(OR(ISNUMBER(SEARCH('⚙️ BỘ HƠI'!$H$2,$C550)),ISNUMBER(SEARCH($C550,'⚙️ BỘ HƠI'!$H$2))),ROW()-2,99999))</f>
        <v/>
      </c>
      <c r="Q550" s="61" t="n"/>
    </row>
    <row r="551" ht="34.5" customHeight="1">
      <c r="A551" s="71" t="n"/>
      <c r="B551" s="71" t="n"/>
      <c r="C551" s="45" t="n"/>
      <c r="D551" s="45" t="n"/>
      <c r="E551" s="71" t="n"/>
      <c r="F551" s="71" t="n"/>
      <c r="G551" s="45" t="n"/>
      <c r="H551" s="71" t="n"/>
      <c r="I551" s="71" t="n"/>
      <c r="J551" s="64" t="n"/>
      <c r="K551" s="64" t="n"/>
      <c r="L551" s="64" t="n"/>
      <c r="M551" s="64" t="n"/>
      <c r="N551" s="61" t="n"/>
      <c r="O551" s="61">
        <f>IF($N551="","",$N551)</f>
        <v/>
      </c>
      <c r="P551" s="61">
        <f>IF(OR('⚙️ BỘ HƠI'!$H$40=0,'⚙️ BỘ HƠI'!$H$2="",$C551="",LEFT($C551,1)="◆"),99999,IF(OR(ISNUMBER(SEARCH('⚙️ BỘ HƠI'!$H$2,$C551)),ISNUMBER(SEARCH($C551,'⚙️ BỘ HƠI'!$H$2))),ROW()-2,99999))</f>
        <v/>
      </c>
      <c r="Q551" s="61" t="n"/>
    </row>
    <row r="552" ht="34.5" customHeight="1">
      <c r="A552" s="71" t="n"/>
      <c r="B552" s="71" t="n"/>
      <c r="C552" s="45" t="n"/>
      <c r="D552" s="45" t="n"/>
      <c r="E552" s="71" t="n"/>
      <c r="F552" s="71" t="n"/>
      <c r="G552" s="45" t="n"/>
      <c r="H552" s="71" t="n"/>
      <c r="I552" s="71" t="n"/>
      <c r="J552" s="64" t="n"/>
      <c r="K552" s="64" t="n"/>
      <c r="L552" s="64" t="n"/>
      <c r="M552" s="64" t="n"/>
      <c r="N552" s="61" t="n"/>
      <c r="O552" s="61">
        <f>IF($N552="","",$N552)</f>
        <v/>
      </c>
      <c r="P552" s="61">
        <f>IF(OR('⚙️ BỘ HƠI'!$H$40=0,'⚙️ BỘ HƠI'!$H$2="",$C552="",LEFT($C552,1)="◆"),99999,IF(OR(ISNUMBER(SEARCH('⚙️ BỘ HƠI'!$H$2,$C552)),ISNUMBER(SEARCH($C552,'⚙️ BỘ HƠI'!$H$2))),ROW()-2,99999))</f>
        <v/>
      </c>
      <c r="Q552" s="61" t="n"/>
    </row>
    <row r="553" ht="34.5" customHeight="1">
      <c r="A553" s="71" t="n"/>
      <c r="B553" s="71" t="n"/>
      <c r="C553" s="45" t="n"/>
      <c r="D553" s="45" t="n"/>
      <c r="E553" s="71" t="n"/>
      <c r="F553" s="71" t="n"/>
      <c r="G553" s="45" t="n"/>
      <c r="H553" s="71" t="n"/>
      <c r="I553" s="71" t="n"/>
      <c r="J553" s="64" t="n"/>
      <c r="K553" s="64" t="n"/>
      <c r="L553" s="64" t="n"/>
      <c r="M553" s="64" t="n"/>
      <c r="N553" s="61" t="n"/>
      <c r="O553" s="61">
        <f>IF($N553="","",$N553)</f>
        <v/>
      </c>
      <c r="P553" s="61">
        <f>IF(OR('⚙️ BỘ HƠI'!$H$40=0,'⚙️ BỘ HƠI'!$H$2="",$C553="",LEFT($C553,1)="◆"),99999,IF(OR(ISNUMBER(SEARCH('⚙️ BỘ HƠI'!$H$2,$C553)),ISNUMBER(SEARCH($C553,'⚙️ BỘ HƠI'!$H$2))),ROW()-2,99999))</f>
        <v/>
      </c>
      <c r="Q553" s="67" t="inlineStr">
        <is>
          <t>⚠️ HH0468, HH0469, HH070974, HH072101, HH075710</t>
        </is>
      </c>
    </row>
    <row r="554" ht="34.5" customHeight="1">
      <c r="A554" s="71" t="n"/>
      <c r="B554" s="71" t="n"/>
      <c r="C554" s="45" t="n"/>
      <c r="D554" s="45" t="n"/>
      <c r="E554" s="71" t="n"/>
      <c r="F554" s="71" t="n"/>
      <c r="G554" s="45" t="n"/>
      <c r="H554" s="71" t="n"/>
      <c r="I554" s="71" t="n"/>
      <c r="J554" s="64" t="n"/>
      <c r="K554" s="64" t="n"/>
      <c r="L554" s="64" t="n"/>
      <c r="M554" s="64" t="n"/>
      <c r="N554" s="61" t="n"/>
      <c r="O554" s="61">
        <f>IF($N554="","",$N554)</f>
        <v/>
      </c>
      <c r="P554" s="61">
        <f>IF(OR('⚙️ BỘ HƠI'!$H$40=0,'⚙️ BỘ HƠI'!$H$2="",$C554="",LEFT($C554,1)="◆"),99999,IF(OR(ISNUMBER(SEARCH('⚙️ BỘ HƠI'!$H$2,$C554)),ISNUMBER(SEARCH($C554,'⚙️ BỘ HƠI'!$H$2))),ROW()-2,99999))</f>
        <v/>
      </c>
      <c r="Q554" s="61" t="n"/>
    </row>
    <row r="555" ht="34.5" customHeight="1">
      <c r="A555" s="71" t="n"/>
      <c r="B555" s="71" t="n"/>
      <c r="C555" s="45" t="n"/>
      <c r="D555" s="45" t="n"/>
      <c r="E555" s="71" t="n"/>
      <c r="F555" s="71" t="n"/>
      <c r="G555" s="45" t="n"/>
      <c r="H555" s="71" t="n"/>
      <c r="I555" s="71" t="n"/>
      <c r="J555" s="64" t="n"/>
      <c r="K555" s="64" t="n"/>
      <c r="L555" s="64" t="n"/>
      <c r="M555" s="64" t="n"/>
      <c r="N555" s="61" t="n"/>
      <c r="O555" s="61">
        <f>IF($N555="","",$N555)</f>
        <v/>
      </c>
      <c r="P555" s="61">
        <f>IF(OR('⚙️ BỘ HƠI'!$H$40=0,'⚙️ BỘ HƠI'!$H$2="",$C555="",LEFT($C555,1)="◆"),99999,IF(OR(ISNUMBER(SEARCH('⚙️ BỘ HƠI'!$H$2,$C555)),ISNUMBER(SEARCH($C555,'⚙️ BỘ HƠI'!$H$2))),ROW()-2,99999))</f>
        <v/>
      </c>
      <c r="Q555" s="61" t="n"/>
    </row>
    <row r="556" ht="34.5" customHeight="1">
      <c r="A556" s="71" t="n"/>
      <c r="B556" s="71" t="n"/>
      <c r="C556" s="45" t="n"/>
      <c r="D556" s="45" t="n"/>
      <c r="E556" s="71" t="n"/>
      <c r="F556" s="71" t="n"/>
      <c r="G556" s="45" t="n"/>
      <c r="H556" s="71" t="n"/>
      <c r="I556" s="71" t="n"/>
      <c r="J556" s="64" t="n"/>
      <c r="K556" s="64" t="n"/>
      <c r="L556" s="64" t="n"/>
      <c r="M556" s="64" t="n"/>
      <c r="N556" s="61" t="n"/>
      <c r="O556" s="61">
        <f>IF($N556="","",$N556)</f>
        <v/>
      </c>
      <c r="P556" s="61">
        <f>IF(OR('⚙️ BỘ HƠI'!$H$40=0,'⚙️ BỘ HƠI'!$H$2="",$C556="",LEFT($C556,1)="◆"),99999,IF(OR(ISNUMBER(SEARCH('⚙️ BỘ HƠI'!$H$2,$C556)),ISNUMBER(SEARCH($C556,'⚙️ BỘ HƠI'!$H$2))),ROW()-2,99999))</f>
        <v/>
      </c>
      <c r="Q556" s="61" t="n"/>
    </row>
    <row r="557" ht="34.5" customHeight="1">
      <c r="A557" s="71" t="n"/>
      <c r="B557" s="71" t="n"/>
      <c r="C557" s="45" t="n"/>
      <c r="D557" s="45" t="n"/>
      <c r="E557" s="71" t="n"/>
      <c r="F557" s="71" t="n"/>
      <c r="G557" s="45" t="n"/>
      <c r="H557" s="71" t="n"/>
      <c r="I557" s="71" t="n"/>
      <c r="J557" s="64" t="n"/>
      <c r="K557" s="64" t="n"/>
      <c r="L557" s="64" t="n"/>
      <c r="M557" s="64" t="n"/>
      <c r="N557" s="61" t="n"/>
      <c r="O557" s="61">
        <f>IF($N557="","",$N557)</f>
        <v/>
      </c>
      <c r="P557" s="61">
        <f>IF(OR('⚙️ BỘ HƠI'!$H$40=0,'⚙️ BỘ HƠI'!$H$2="",$C557="",LEFT($C557,1)="◆"),99999,IF(OR(ISNUMBER(SEARCH('⚙️ BỘ HƠI'!$H$2,$C557)),ISNUMBER(SEARCH($C557,'⚙️ BỘ HƠI'!$H$2))),ROW()-2,99999))</f>
        <v/>
      </c>
      <c r="Q557" s="61" t="n"/>
    </row>
    <row r="558" ht="34.5" customHeight="1">
      <c r="A558" s="71" t="n"/>
      <c r="B558" s="71" t="n"/>
      <c r="C558" s="45" t="n"/>
      <c r="D558" s="45" t="n"/>
      <c r="E558" s="71" t="n"/>
      <c r="F558" s="71" t="n"/>
      <c r="G558" s="45" t="n"/>
      <c r="H558" s="71" t="n"/>
      <c r="I558" s="71" t="n"/>
      <c r="J558" s="64" t="n"/>
      <c r="K558" s="64" t="n"/>
      <c r="L558" s="64" t="n"/>
      <c r="M558" s="64" t="n"/>
      <c r="N558" s="61" t="n"/>
      <c r="O558" s="61">
        <f>IF($N558="","",$N558)</f>
        <v/>
      </c>
      <c r="P558" s="61">
        <f>IF(OR('⚙️ BỘ HƠI'!$H$40=0,'⚙️ BỘ HƠI'!$H$2="",$C558="",LEFT($C558,1)="◆"),99999,IF(OR(ISNUMBER(SEARCH('⚙️ BỘ HƠI'!$H$2,$C558)),ISNUMBER(SEARCH($C558,'⚙️ BỘ HƠI'!$H$2))),ROW()-2,99999))</f>
        <v/>
      </c>
      <c r="Q558" s="61" t="n"/>
    </row>
    <row r="559" ht="34.5" customHeight="1">
      <c r="A559" s="71" t="n"/>
      <c r="B559" s="71" t="n"/>
      <c r="C559" s="45" t="n"/>
      <c r="D559" s="45" t="n"/>
      <c r="E559" s="71" t="n"/>
      <c r="F559" s="71" t="n"/>
      <c r="G559" s="45" t="n"/>
      <c r="H559" s="71" t="n"/>
      <c r="I559" s="71" t="n"/>
      <c r="J559" s="64" t="n"/>
      <c r="K559" s="64" t="n"/>
      <c r="L559" s="64" t="n"/>
      <c r="M559" s="64" t="n"/>
      <c r="N559" s="61" t="n"/>
      <c r="O559" s="61">
        <f>IF($N559="","",$N559)</f>
        <v/>
      </c>
      <c r="P559" s="61">
        <f>IF(OR('⚙️ BỘ HƠI'!$H$40=0,'⚙️ BỘ HƠI'!$H$2="",$C559="",LEFT($C559,1)="◆"),99999,IF(OR(ISNUMBER(SEARCH('⚙️ BỘ HƠI'!$H$2,$C559)),ISNUMBER(SEARCH($C559,'⚙️ BỘ HƠI'!$H$2))),ROW()-2,99999))</f>
        <v/>
      </c>
      <c r="Q559" s="61" t="n"/>
    </row>
    <row r="560" ht="34.5" customHeight="1">
      <c r="A560" s="71" t="n"/>
      <c r="B560" s="71" t="n"/>
      <c r="C560" s="45" t="n"/>
      <c r="D560" s="45" t="n"/>
      <c r="E560" s="71" t="n"/>
      <c r="F560" s="71" t="n"/>
      <c r="G560" s="45" t="n"/>
      <c r="H560" s="71" t="n"/>
      <c r="I560" s="71" t="n"/>
      <c r="J560" s="64" t="n"/>
      <c r="K560" s="64" t="n"/>
      <c r="L560" s="64" t="n"/>
      <c r="M560" s="64" t="n"/>
      <c r="N560" s="61" t="n"/>
      <c r="O560" s="61">
        <f>IF($N560="","",$N560)</f>
        <v/>
      </c>
      <c r="P560" s="61">
        <f>IF(OR('⚙️ BỘ HƠI'!$H$40=0,'⚙️ BỘ HƠI'!$H$2="",$C560="",LEFT($C560,1)="◆"),99999,IF(OR(ISNUMBER(SEARCH('⚙️ BỘ HƠI'!$H$2,$C560)),ISNUMBER(SEARCH($C560,'⚙️ BỘ HƠI'!$H$2))),ROW()-2,99999))</f>
        <v/>
      </c>
      <c r="Q560" s="61" t="n"/>
    </row>
    <row r="561" ht="34.5" customHeight="1">
      <c r="A561" s="71" t="n"/>
      <c r="B561" s="71" t="n"/>
      <c r="C561" s="45" t="n"/>
      <c r="D561" s="45" t="n"/>
      <c r="E561" s="71" t="n"/>
      <c r="F561" s="71" t="n"/>
      <c r="G561" s="45" t="n"/>
      <c r="H561" s="71" t="n"/>
      <c r="I561" s="71" t="n"/>
      <c r="J561" s="64" t="n"/>
      <c r="K561" s="64" t="n"/>
      <c r="L561" s="64" t="n"/>
      <c r="M561" s="64" t="n"/>
      <c r="N561" s="61" t="n"/>
      <c r="O561" s="61">
        <f>IF($N561="","",$N561)</f>
        <v/>
      </c>
      <c r="P561" s="61">
        <f>IF(OR('⚙️ BỘ HƠI'!$H$40=0,'⚙️ BỘ HƠI'!$H$2="",$C561="",LEFT($C561,1)="◆"),99999,IF(OR(ISNUMBER(SEARCH('⚙️ BỘ HƠI'!$H$2,$C561)),ISNUMBER(SEARCH($C561,'⚙️ BỘ HƠI'!$H$2))),ROW()-2,99999))</f>
        <v/>
      </c>
      <c r="Q561" s="61" t="n"/>
    </row>
    <row r="562" ht="34.5" customHeight="1">
      <c r="A562" s="71" t="n"/>
      <c r="B562" s="71" t="n"/>
      <c r="C562" s="45" t="n"/>
      <c r="D562" s="45" t="n"/>
      <c r="E562" s="71" t="n"/>
      <c r="F562" s="71" t="n"/>
      <c r="G562" s="45" t="n"/>
      <c r="H562" s="71" t="n"/>
      <c r="I562" s="71" t="n"/>
      <c r="J562" s="64" t="n"/>
      <c r="K562" s="64" t="n"/>
      <c r="L562" s="64" t="n"/>
      <c r="M562" s="64" t="n"/>
      <c r="N562" s="61" t="n"/>
      <c r="O562" s="61">
        <f>IF($N562="","",$N562)</f>
        <v/>
      </c>
      <c r="P562" s="61">
        <f>IF(OR('⚙️ BỘ HƠI'!$H$40=0,'⚙️ BỘ HƠI'!$H$2="",$C562="",LEFT($C562,1)="◆"),99999,IF(OR(ISNUMBER(SEARCH('⚙️ BỘ HƠI'!$H$2,$C562)),ISNUMBER(SEARCH($C562,'⚙️ BỘ HƠI'!$H$2))),ROW()-2,99999))</f>
        <v/>
      </c>
      <c r="Q562" s="61" t="n"/>
    </row>
    <row r="563" ht="34.5" customHeight="1">
      <c r="A563" s="71" t="n"/>
      <c r="B563" s="71" t="n"/>
      <c r="C563" s="45" t="n"/>
      <c r="D563" s="45" t="n"/>
      <c r="E563" s="71" t="n"/>
      <c r="F563" s="71" t="n"/>
      <c r="G563" s="45" t="n"/>
      <c r="H563" s="71" t="n"/>
      <c r="I563" s="71" t="n"/>
      <c r="J563" s="64" t="n"/>
      <c r="K563" s="64" t="n"/>
      <c r="L563" s="64" t="n"/>
      <c r="M563" s="64" t="n"/>
      <c r="N563" s="61" t="n"/>
      <c r="O563" s="61">
        <f>IF($N563="","",$N563)</f>
        <v/>
      </c>
      <c r="P563" s="61">
        <f>IF(OR('⚙️ BỘ HƠI'!$H$40=0,'⚙️ BỘ HƠI'!$H$2="",$C563="",LEFT($C563,1)="◆"),99999,IF(OR(ISNUMBER(SEARCH('⚙️ BỘ HƠI'!$H$2,$C563)),ISNUMBER(SEARCH($C563,'⚙️ BỘ HƠI'!$H$2))),ROW()-2,99999))</f>
        <v/>
      </c>
      <c r="Q563" s="61" t="n"/>
    </row>
    <row r="564" ht="34.5" customHeight="1">
      <c r="A564" s="71" t="n"/>
      <c r="B564" s="71" t="n"/>
      <c r="C564" s="45" t="n"/>
      <c r="D564" s="45" t="n"/>
      <c r="E564" s="71" t="n"/>
      <c r="F564" s="71" t="n"/>
      <c r="G564" s="45" t="n"/>
      <c r="H564" s="71" t="n"/>
      <c r="I564" s="71" t="n"/>
      <c r="J564" s="64" t="n"/>
      <c r="K564" s="64" t="n"/>
      <c r="L564" s="64" t="n"/>
      <c r="M564" s="64" t="n"/>
      <c r="N564" s="61" t="n"/>
      <c r="O564" s="61">
        <f>IF($N564="","",$N564)</f>
        <v/>
      </c>
      <c r="P564" s="61">
        <f>IF(OR('⚙️ BỘ HƠI'!$H$40=0,'⚙️ BỘ HƠI'!$H$2="",$C564="",LEFT($C564,1)="◆"),99999,IF(OR(ISNUMBER(SEARCH('⚙️ BỘ HƠI'!$H$2,$C564)),ISNUMBER(SEARCH($C564,'⚙️ BỘ HƠI'!$H$2))),ROW()-2,99999))</f>
        <v/>
      </c>
      <c r="Q564" s="67" t="inlineStr">
        <is>
          <t>⚠️ HH079778, HH082064, HH084002</t>
        </is>
      </c>
    </row>
    <row r="565" ht="34.5" customHeight="1">
      <c r="A565" s="71" t="n"/>
      <c r="B565" s="71" t="n"/>
      <c r="C565" s="45" t="n"/>
      <c r="D565" s="45" t="n"/>
      <c r="E565" s="71" t="n"/>
      <c r="F565" s="71" t="n"/>
      <c r="G565" s="45" t="n"/>
      <c r="H565" s="71" t="n"/>
      <c r="I565" s="71" t="n"/>
      <c r="J565" s="64" t="n"/>
      <c r="K565" s="64" t="n"/>
      <c r="L565" s="64" t="n"/>
      <c r="M565" s="64" t="n"/>
      <c r="N565" s="61" t="n"/>
      <c r="O565" s="61">
        <f>IF($N565="","",$N565)</f>
        <v/>
      </c>
      <c r="P565" s="61">
        <f>IF(OR('⚙️ BỘ HƠI'!$H$40=0,'⚙️ BỘ HƠI'!$H$2="",$C565="",LEFT($C565,1)="◆"),99999,IF(OR(ISNUMBER(SEARCH('⚙️ BỘ HƠI'!$H$2,$C565)),ISNUMBER(SEARCH($C565,'⚙️ BỘ HƠI'!$H$2))),ROW()-2,99999))</f>
        <v/>
      </c>
      <c r="Q565" s="61" t="n"/>
    </row>
    <row r="566" ht="34.5" customHeight="1">
      <c r="A566" s="71" t="n"/>
      <c r="B566" s="71" t="n"/>
      <c r="C566" s="45" t="n"/>
      <c r="D566" s="45" t="n"/>
      <c r="E566" s="71" t="n"/>
      <c r="F566" s="71" t="n"/>
      <c r="G566" s="45" t="n"/>
      <c r="H566" s="71" t="n"/>
      <c r="I566" s="71" t="n"/>
      <c r="J566" s="64" t="n"/>
      <c r="K566" s="64" t="n"/>
      <c r="L566" s="64" t="n"/>
      <c r="M566" s="64" t="n"/>
      <c r="N566" s="61" t="n"/>
      <c r="O566" s="61">
        <f>IF($N566="","",$N566)</f>
        <v/>
      </c>
      <c r="P566" s="61">
        <f>IF(OR('⚙️ BỘ HƠI'!$H$40=0,'⚙️ BỘ HƠI'!$H$2="",$C566="",LEFT($C566,1)="◆"),99999,IF(OR(ISNUMBER(SEARCH('⚙️ BỘ HƠI'!$H$2,$C566)),ISNUMBER(SEARCH($C566,'⚙️ BỘ HƠI'!$H$2))),ROW()-2,99999))</f>
        <v/>
      </c>
      <c r="Q566" s="61" t="n"/>
    </row>
    <row r="567" ht="34.5" customHeight="1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61" t="n"/>
      <c r="K567" s="61" t="n"/>
      <c r="L567" s="61" t="n"/>
      <c r="M567" s="61" t="n"/>
      <c r="N567" s="61" t="n"/>
      <c r="O567" s="61">
        <f>IF($N567="","",$N567)</f>
        <v/>
      </c>
      <c r="P567" s="61">
        <f>IF(OR('⚙️ BỘ HƠI'!$H$40=0,'⚙️ BỘ HƠI'!$H$2="",$C567="",LEFT($C567,1)="◆"),99999,IF(OR(ISNUMBER(SEARCH('⚙️ BỘ HƠI'!$H$2,$C567)),ISNUMBER(SEARCH($C567,'⚙️ BỘ HƠI'!$H$2))),ROW()-2,99999))</f>
        <v/>
      </c>
      <c r="Q567" s="61" t="n"/>
    </row>
    <row r="568" ht="34.5" customHeight="1">
      <c r="A568" s="71" t="n"/>
      <c r="B568" s="71" t="n"/>
      <c r="C568" s="45" t="n"/>
      <c r="D568" s="45" t="n"/>
      <c r="E568" s="71" t="n"/>
      <c r="F568" s="71" t="n"/>
      <c r="G568" s="45" t="n"/>
      <c r="H568" s="71" t="n"/>
      <c r="I568" s="71" t="n"/>
      <c r="J568" s="64" t="n"/>
      <c r="K568" s="64" t="n"/>
      <c r="L568" s="64" t="n"/>
      <c r="M568" s="64" t="n"/>
      <c r="N568" s="61" t="n"/>
      <c r="O568" s="61">
        <f>IF($N568="","",$N568)</f>
        <v/>
      </c>
      <c r="P568" s="61">
        <f>IF(OR('⚙️ BỘ HƠI'!$H$40=0,'⚙️ BỘ HƠI'!$H$2="",$C568="",LEFT($C568,1)="◆"),99999,IF(OR(ISNUMBER(SEARCH('⚙️ BỘ HƠI'!$H$2,$C568)),ISNUMBER(SEARCH($C568,'⚙️ BỘ HƠI'!$H$2))),ROW()-2,99999))</f>
        <v/>
      </c>
      <c r="Q568" s="61" t="n"/>
    </row>
    <row r="569" ht="34.5" customHeight="1">
      <c r="A569" s="71" t="n"/>
      <c r="B569" s="71" t="n"/>
      <c r="C569" s="45" t="n"/>
      <c r="D569" s="45" t="n"/>
      <c r="E569" s="71" t="n"/>
      <c r="F569" s="71" t="n"/>
      <c r="G569" s="45" t="n"/>
      <c r="H569" s="71" t="n"/>
      <c r="I569" s="71" t="n"/>
      <c r="J569" s="64" t="n"/>
      <c r="K569" s="64" t="n"/>
      <c r="L569" s="64" t="n"/>
      <c r="M569" s="64" t="n"/>
      <c r="N569" s="61" t="n"/>
      <c r="O569" s="61">
        <f>IF($N569="","",$N569)</f>
        <v/>
      </c>
      <c r="P569" s="61">
        <f>IF(OR('⚙️ BỘ HƠI'!$H$40=0,'⚙️ BỘ HƠI'!$H$2="",$C569="",LEFT($C569,1)="◆"),99999,IF(OR(ISNUMBER(SEARCH('⚙️ BỘ HƠI'!$H$2,$C569)),ISNUMBER(SEARCH($C569,'⚙️ BỘ HƠI'!$H$2))),ROW()-2,99999))</f>
        <v/>
      </c>
      <c r="Q569" s="61" t="n"/>
    </row>
    <row r="570" ht="34.5" customHeight="1">
      <c r="A570" s="71" t="n"/>
      <c r="B570" s="71" t="n"/>
      <c r="C570" s="45" t="n"/>
      <c r="D570" s="45" t="n"/>
      <c r="E570" s="71" t="n"/>
      <c r="F570" s="71" t="n"/>
      <c r="G570" s="45" t="n"/>
      <c r="H570" s="71" t="n"/>
      <c r="I570" s="71" t="n"/>
      <c r="J570" s="64" t="n"/>
      <c r="K570" s="64" t="n"/>
      <c r="L570" s="64" t="n"/>
      <c r="M570" s="64" t="n"/>
      <c r="N570" s="61" t="n"/>
      <c r="O570" s="61">
        <f>IF($N570="","",$N570)</f>
        <v/>
      </c>
      <c r="P570" s="61">
        <f>IF(OR('⚙️ BỘ HƠI'!$H$40=0,'⚙️ BỘ HƠI'!$H$2="",$C570="",LEFT($C570,1)="◆"),99999,IF(OR(ISNUMBER(SEARCH('⚙️ BỘ HƠI'!$H$2,$C570)),ISNUMBER(SEARCH($C570,'⚙️ BỘ HƠI'!$H$2))),ROW()-2,99999))</f>
        <v/>
      </c>
      <c r="Q570" s="61" t="n"/>
    </row>
    <row r="571" ht="34.5" customHeight="1">
      <c r="A571" s="71" t="n"/>
      <c r="B571" s="71" t="n"/>
      <c r="C571" s="45" t="n"/>
      <c r="D571" s="45" t="n"/>
      <c r="E571" s="71" t="n"/>
      <c r="F571" s="71" t="n"/>
      <c r="G571" s="45" t="n"/>
      <c r="H571" s="71" t="n"/>
      <c r="I571" s="71" t="n"/>
      <c r="J571" s="64" t="n"/>
      <c r="K571" s="64" t="n"/>
      <c r="L571" s="64" t="n"/>
      <c r="M571" s="64" t="n"/>
      <c r="N571" s="61" t="n"/>
      <c r="O571" s="61">
        <f>IF($N571="","",$N571)</f>
        <v/>
      </c>
      <c r="P571" s="61">
        <f>IF(OR('⚙️ BỘ HƠI'!$H$40=0,'⚙️ BỘ HƠI'!$H$2="",$C571="",LEFT($C571,1)="◆"),99999,IF(OR(ISNUMBER(SEARCH('⚙️ BỘ HƠI'!$H$2,$C571)),ISNUMBER(SEARCH($C571,'⚙️ BỘ HƠI'!$H$2))),ROW()-2,99999))</f>
        <v/>
      </c>
      <c r="Q571" s="61" t="n"/>
    </row>
    <row r="572" ht="34.5" customHeight="1">
      <c r="A572" s="71" t="n"/>
      <c r="B572" s="71" t="n"/>
      <c r="C572" s="45" t="n"/>
      <c r="D572" s="45" t="n"/>
      <c r="E572" s="71" t="n"/>
      <c r="F572" s="71" t="n"/>
      <c r="G572" s="45" t="n"/>
      <c r="H572" s="71" t="n"/>
      <c r="I572" s="71" t="n"/>
      <c r="J572" s="64" t="n"/>
      <c r="K572" s="64" t="n"/>
      <c r="L572" s="64" t="n"/>
      <c r="M572" s="64" t="n"/>
      <c r="N572" s="61" t="n"/>
      <c r="O572" s="61">
        <f>IF($N572="","",$N572)</f>
        <v/>
      </c>
      <c r="P572" s="61">
        <f>IF(OR('⚙️ BỘ HƠI'!$H$40=0,'⚙️ BỘ HƠI'!$H$2="",$C572="",LEFT($C572,1)="◆"),99999,IF(OR(ISNUMBER(SEARCH('⚙️ BỘ HƠI'!$H$2,$C572)),ISNUMBER(SEARCH($C572,'⚙️ BỘ HƠI'!$H$2))),ROW()-2,99999))</f>
        <v/>
      </c>
      <c r="Q572" s="61" t="n"/>
    </row>
    <row r="573" ht="34.5" customHeight="1">
      <c r="A573" s="71" t="n"/>
      <c r="B573" s="71" t="n"/>
      <c r="C573" s="45" t="n"/>
      <c r="D573" s="45" t="n"/>
      <c r="E573" s="71" t="n"/>
      <c r="F573" s="71" t="n"/>
      <c r="G573" s="45" t="n"/>
      <c r="H573" s="71" t="n"/>
      <c r="I573" s="71" t="n"/>
      <c r="J573" s="64" t="n"/>
      <c r="K573" s="64" t="n"/>
      <c r="L573" s="64" t="n"/>
      <c r="M573" s="64" t="n"/>
      <c r="N573" s="61" t="n"/>
      <c r="O573" s="61">
        <f>IF($N573="","",$N573)</f>
        <v/>
      </c>
      <c r="P573" s="61">
        <f>IF(OR('⚙️ BỘ HƠI'!$H$40=0,'⚙️ BỘ HƠI'!$H$2="",$C573="",LEFT($C573,1)="◆"),99999,IF(OR(ISNUMBER(SEARCH('⚙️ BỘ HƠI'!$H$2,$C573)),ISNUMBER(SEARCH($C573,'⚙️ BỘ HƠI'!$H$2))),ROW()-2,99999))</f>
        <v/>
      </c>
      <c r="Q573" s="61" t="n"/>
    </row>
    <row r="574" ht="34.5" customHeight="1">
      <c r="A574" s="71" t="n"/>
      <c r="B574" s="71" t="n"/>
      <c r="C574" s="45" t="n"/>
      <c r="D574" s="45" t="n"/>
      <c r="E574" s="71" t="n"/>
      <c r="F574" s="71" t="n"/>
      <c r="G574" s="45" t="n"/>
      <c r="H574" s="71" t="n"/>
      <c r="I574" s="71" t="n"/>
      <c r="J574" s="64" t="n"/>
      <c r="K574" s="64" t="n"/>
      <c r="L574" s="64" t="n"/>
      <c r="M574" s="64" t="n"/>
      <c r="N574" s="61" t="n"/>
      <c r="O574" s="61">
        <f>IF($N574="","",$N574)</f>
        <v/>
      </c>
      <c r="P574" s="61">
        <f>IF(OR('⚙️ BỘ HƠI'!$H$40=0,'⚙️ BỘ HƠI'!$H$2="",$C574="",LEFT($C574,1)="◆"),99999,IF(OR(ISNUMBER(SEARCH('⚙️ BỘ HƠI'!$H$2,$C574)),ISNUMBER(SEARCH($C574,'⚙️ BỘ HƠI'!$H$2))),ROW()-2,99999))</f>
        <v/>
      </c>
      <c r="Q574" s="61" t="n"/>
    </row>
    <row r="575" ht="34.5" customHeight="1">
      <c r="A575" s="71" t="n"/>
      <c r="B575" s="71" t="n"/>
      <c r="C575" s="45" t="n"/>
      <c r="D575" s="45" t="n"/>
      <c r="E575" s="71" t="n"/>
      <c r="F575" s="71" t="n"/>
      <c r="G575" s="45" t="n"/>
      <c r="H575" s="71" t="n"/>
      <c r="I575" s="71" t="n"/>
      <c r="J575" s="64" t="n"/>
      <c r="K575" s="64" t="n"/>
      <c r="L575" s="64" t="n"/>
      <c r="M575" s="64" t="n"/>
      <c r="N575" s="61" t="n"/>
      <c r="O575" s="61">
        <f>IF($N575="","",$N575)</f>
        <v/>
      </c>
      <c r="P575" s="61">
        <f>IF(OR('⚙️ BỘ HƠI'!$H$40=0,'⚙️ BỘ HƠI'!$H$2="",$C575="",LEFT($C575,1)="◆"),99999,IF(OR(ISNUMBER(SEARCH('⚙️ BỘ HƠI'!$H$2,$C575)),ISNUMBER(SEARCH($C575,'⚙️ BỘ HƠI'!$H$2))),ROW()-2,99999))</f>
        <v/>
      </c>
      <c r="Q575" s="61" t="n"/>
    </row>
    <row r="576" ht="34.5" customHeight="1">
      <c r="A576" s="71" t="n"/>
      <c r="B576" s="71" t="n"/>
      <c r="C576" s="45" t="n"/>
      <c r="D576" s="45" t="n"/>
      <c r="E576" s="71" t="n"/>
      <c r="F576" s="71" t="n"/>
      <c r="G576" s="45" t="n"/>
      <c r="H576" s="71" t="n"/>
      <c r="I576" s="71" t="n"/>
      <c r="J576" s="64" t="n"/>
      <c r="K576" s="64" t="n"/>
      <c r="L576" s="64" t="n"/>
      <c r="M576" s="64" t="n"/>
      <c r="N576" s="61" t="n"/>
      <c r="O576" s="61">
        <f>IF($N576="","",$N576)</f>
        <v/>
      </c>
      <c r="P576" s="61">
        <f>IF(OR('⚙️ BỘ HƠI'!$H$40=0,'⚙️ BỘ HƠI'!$H$2="",$C576="",LEFT($C576,1)="◆"),99999,IF(OR(ISNUMBER(SEARCH('⚙️ BỘ HƠI'!$H$2,$C576)),ISNUMBER(SEARCH($C576,'⚙️ BỘ HƠI'!$H$2))),ROW()-2,99999))</f>
        <v/>
      </c>
      <c r="Q576" s="61" t="n"/>
    </row>
    <row r="577" ht="34.5" customHeight="1">
      <c r="A577" s="71" t="n"/>
      <c r="B577" s="71" t="n"/>
      <c r="C577" s="45" t="n"/>
      <c r="D577" s="45" t="n"/>
      <c r="E577" s="71" t="n"/>
      <c r="F577" s="71" t="n"/>
      <c r="G577" s="45" t="n"/>
      <c r="H577" s="71" t="n"/>
      <c r="I577" s="71" t="n"/>
      <c r="J577" s="64" t="n"/>
      <c r="K577" s="64" t="n"/>
      <c r="L577" s="64" t="n"/>
      <c r="M577" s="64" t="n"/>
      <c r="N577" s="61" t="n"/>
      <c r="O577" s="61">
        <f>IF($N577="","",$N577)</f>
        <v/>
      </c>
      <c r="P577" s="61">
        <f>IF(OR('⚙️ BỘ HƠI'!$H$40=0,'⚙️ BỘ HƠI'!$H$2="",$C577="",LEFT($C577,1)="◆"),99999,IF(OR(ISNUMBER(SEARCH('⚙️ BỘ HƠI'!$H$2,$C577)),ISNUMBER(SEARCH($C577,'⚙️ BỘ HƠI'!$H$2))),ROW()-2,99999))</f>
        <v/>
      </c>
      <c r="Q577" s="61" t="n"/>
    </row>
    <row r="578" ht="34.5" customHeight="1">
      <c r="A578" s="71" t="n"/>
      <c r="B578" s="71" t="n"/>
      <c r="C578" s="45" t="n"/>
      <c r="D578" s="45" t="n"/>
      <c r="E578" s="71" t="n"/>
      <c r="F578" s="71" t="n"/>
      <c r="G578" s="45" t="n"/>
      <c r="H578" s="71" t="n"/>
      <c r="I578" s="71" t="n"/>
      <c r="J578" s="64" t="n"/>
      <c r="K578" s="64" t="n"/>
      <c r="L578" s="64" t="n"/>
      <c r="M578" s="64" t="n"/>
      <c r="N578" s="61" t="n"/>
      <c r="O578" s="61">
        <f>IF($N578="","",$N578)</f>
        <v/>
      </c>
      <c r="P578" s="61">
        <f>IF(OR('⚙️ BỘ HƠI'!$H$40=0,'⚙️ BỘ HƠI'!$H$2="",$C578="",LEFT($C578,1)="◆"),99999,IF(OR(ISNUMBER(SEARCH('⚙️ BỘ HƠI'!$H$2,$C578)),ISNUMBER(SEARCH($C578,'⚙️ BỘ HƠI'!$H$2))),ROW()-2,99999))</f>
        <v/>
      </c>
      <c r="Q578" s="61" t="n"/>
    </row>
    <row r="579" ht="34.5" customHeight="1">
      <c r="A579" s="71" t="n"/>
      <c r="B579" s="71" t="n"/>
      <c r="C579" s="45" t="n"/>
      <c r="D579" s="45" t="n"/>
      <c r="E579" s="71" t="n"/>
      <c r="F579" s="71" t="n"/>
      <c r="G579" s="45" t="n"/>
      <c r="H579" s="71" t="n"/>
      <c r="I579" s="71" t="n"/>
      <c r="J579" s="64" t="n"/>
      <c r="K579" s="64" t="n"/>
      <c r="L579" s="64" t="n"/>
      <c r="M579" s="64" t="n"/>
      <c r="N579" s="61" t="n"/>
      <c r="O579" s="61">
        <f>IF($N579="","",$N579)</f>
        <v/>
      </c>
      <c r="P579" s="61">
        <f>IF(OR('⚙️ BỘ HƠI'!$H$40=0,'⚙️ BỘ HƠI'!$H$2="",$C579="",LEFT($C579,1)="◆"),99999,IF(OR(ISNUMBER(SEARCH('⚙️ BỘ HƠI'!$H$2,$C579)),ISNUMBER(SEARCH($C579,'⚙️ BỘ HƠI'!$H$2))),ROW()-2,99999))</f>
        <v/>
      </c>
      <c r="Q579" s="61" t="n"/>
    </row>
    <row r="580" ht="34.5" customHeight="1">
      <c r="A580" s="71" t="n"/>
      <c r="B580" s="71" t="n"/>
      <c r="C580" s="45" t="n"/>
      <c r="D580" s="45" t="n"/>
      <c r="E580" s="71" t="n"/>
      <c r="F580" s="71" t="n"/>
      <c r="G580" s="45" t="n"/>
      <c r="H580" s="71" t="n"/>
      <c r="I580" s="71" t="n"/>
      <c r="J580" s="64" t="n"/>
      <c r="K580" s="64" t="n"/>
      <c r="L580" s="64" t="n"/>
      <c r="M580" s="64" t="n"/>
      <c r="N580" s="61" t="n"/>
      <c r="O580" s="61">
        <f>IF($N580="","",$N580)</f>
        <v/>
      </c>
      <c r="P580" s="61">
        <f>IF(OR('⚙️ BỘ HƠI'!$H$40=0,'⚙️ BỘ HƠI'!$H$2="",$C580="",LEFT($C580,1)="◆"),99999,IF(OR(ISNUMBER(SEARCH('⚙️ BỘ HƠI'!$H$2,$C580)),ISNUMBER(SEARCH($C580,'⚙️ BỘ HƠI'!$H$2))),ROW()-2,99999))</f>
        <v/>
      </c>
      <c r="Q580" s="61" t="n"/>
    </row>
    <row r="581" ht="34.5" customHeight="1">
      <c r="A581" s="71" t="n"/>
      <c r="B581" s="71" t="n"/>
      <c r="C581" s="45" t="n"/>
      <c r="D581" s="45" t="n"/>
      <c r="E581" s="71" t="n"/>
      <c r="F581" s="71" t="n"/>
      <c r="G581" s="45" t="n"/>
      <c r="H581" s="71" t="n"/>
      <c r="I581" s="71" t="n"/>
      <c r="J581" s="64" t="n"/>
      <c r="K581" s="64" t="n"/>
      <c r="L581" s="64" t="n"/>
      <c r="M581" s="64" t="n"/>
      <c r="N581" s="61" t="n"/>
      <c r="O581" s="61">
        <f>IF($N581="","",$N581)</f>
        <v/>
      </c>
      <c r="P581" s="61">
        <f>IF(OR('⚙️ BỘ HƠI'!$H$40=0,'⚙️ BỘ HƠI'!$H$2="",$C581="",LEFT($C581,1)="◆"),99999,IF(OR(ISNUMBER(SEARCH('⚙️ BỘ HƠI'!$H$2,$C581)),ISNUMBER(SEARCH($C581,'⚙️ BỘ HƠI'!$H$2))),ROW()-2,99999))</f>
        <v/>
      </c>
      <c r="Q581" s="61" t="n"/>
    </row>
    <row r="582" ht="34.5" customHeight="1">
      <c r="A582" s="71" t="n"/>
      <c r="B582" s="71" t="n"/>
      <c r="C582" s="45" t="n"/>
      <c r="D582" s="45" t="n"/>
      <c r="E582" s="71" t="n"/>
      <c r="F582" s="71" t="n"/>
      <c r="G582" s="45" t="n"/>
      <c r="H582" s="71" t="n"/>
      <c r="I582" s="71" t="n"/>
      <c r="J582" s="64" t="n"/>
      <c r="K582" s="64" t="n"/>
      <c r="L582" s="64" t="n"/>
      <c r="M582" s="64" t="n"/>
      <c r="N582" s="61" t="n"/>
      <c r="O582" s="61">
        <f>IF($N582="","",$N582)</f>
        <v/>
      </c>
      <c r="P582" s="61">
        <f>IF(OR('⚙️ BỘ HƠI'!$H$40=0,'⚙️ BỘ HƠI'!$H$2="",$C582="",LEFT($C582,1)="◆"),99999,IF(OR(ISNUMBER(SEARCH('⚙️ BỘ HƠI'!$H$2,$C582)),ISNUMBER(SEARCH($C582,'⚙️ BỘ HƠI'!$H$2))),ROW()-2,99999))</f>
        <v/>
      </c>
      <c r="Q582" s="61" t="n"/>
    </row>
    <row r="583" ht="34.5" customHeight="1">
      <c r="A583" s="71" t="n"/>
      <c r="B583" s="71" t="n"/>
      <c r="C583" s="45" t="n"/>
      <c r="D583" s="45" t="n"/>
      <c r="E583" s="71" t="n"/>
      <c r="F583" s="71" t="n"/>
      <c r="G583" s="45" t="n"/>
      <c r="H583" s="71" t="n"/>
      <c r="I583" s="71" t="n"/>
      <c r="J583" s="64" t="n"/>
      <c r="K583" s="64" t="n"/>
      <c r="L583" s="64" t="n"/>
      <c r="M583" s="64" t="n"/>
      <c r="N583" s="61" t="n"/>
      <c r="O583" s="61">
        <f>IF($N583="","",$N583)</f>
        <v/>
      </c>
      <c r="P583" s="61">
        <f>IF(OR('⚙️ BỘ HƠI'!$H$40=0,'⚙️ BỘ HƠI'!$H$2="",$C583="",LEFT($C583,1)="◆"),99999,IF(OR(ISNUMBER(SEARCH('⚙️ BỘ HƠI'!$H$2,$C583)),ISNUMBER(SEARCH($C583,'⚙️ BỘ HƠI'!$H$2))),ROW()-2,99999))</f>
        <v/>
      </c>
      <c r="Q583" s="61" t="n"/>
    </row>
    <row r="584" ht="34.5" customHeight="1">
      <c r="A584" s="71" t="n"/>
      <c r="B584" s="71" t="n"/>
      <c r="C584" s="45" t="n"/>
      <c r="D584" s="45" t="n"/>
      <c r="E584" s="71" t="n"/>
      <c r="F584" s="71" t="n"/>
      <c r="G584" s="45" t="n"/>
      <c r="H584" s="71" t="n"/>
      <c r="I584" s="71" t="n"/>
      <c r="J584" s="64" t="n"/>
      <c r="K584" s="64" t="n"/>
      <c r="L584" s="64" t="n"/>
      <c r="M584" s="64" t="n"/>
      <c r="N584" s="61" t="n"/>
      <c r="O584" s="61">
        <f>IF($N584="","",$N584)</f>
        <v/>
      </c>
      <c r="P584" s="61">
        <f>IF(OR('⚙️ BỘ HƠI'!$H$40=0,'⚙️ BỘ HƠI'!$H$2="",$C584="",LEFT($C584,1)="◆"),99999,IF(OR(ISNUMBER(SEARCH('⚙️ BỘ HƠI'!$H$2,$C584)),ISNUMBER(SEARCH($C584,'⚙️ BỘ HƠI'!$H$2))),ROW()-2,99999))</f>
        <v/>
      </c>
      <c r="Q584" s="61" t="n"/>
    </row>
    <row r="585" ht="34.5" customHeight="1">
      <c r="A585" s="71" t="n"/>
      <c r="B585" s="71" t="n"/>
      <c r="C585" s="45" t="n"/>
      <c r="D585" s="45" t="n"/>
      <c r="E585" s="71" t="n"/>
      <c r="F585" s="71" t="n"/>
      <c r="G585" s="45" t="n"/>
      <c r="H585" s="71" t="n"/>
      <c r="I585" s="71" t="n"/>
      <c r="J585" s="64" t="n"/>
      <c r="K585" s="64" t="n"/>
      <c r="L585" s="64" t="n"/>
      <c r="M585" s="64" t="n"/>
      <c r="N585" s="61" t="n"/>
      <c r="O585" s="61">
        <f>IF($N585="","",$N585)</f>
        <v/>
      </c>
      <c r="P585" s="61">
        <f>IF(OR('⚙️ BỘ HƠI'!$H$40=0,'⚙️ BỘ HƠI'!$H$2="",$C585="",LEFT($C585,1)="◆"),99999,IF(OR(ISNUMBER(SEARCH('⚙️ BỘ HƠI'!$H$2,$C585)),ISNUMBER(SEARCH($C585,'⚙️ BỘ HƠI'!$H$2))),ROW()-2,99999))</f>
        <v/>
      </c>
      <c r="Q585" s="61" t="n"/>
    </row>
    <row r="586" ht="34.5" customHeight="1">
      <c r="A586" s="71" t="n"/>
      <c r="B586" s="71" t="n"/>
      <c r="C586" s="45" t="n"/>
      <c r="D586" s="45" t="n"/>
      <c r="E586" s="71" t="n"/>
      <c r="F586" s="71" t="n"/>
      <c r="G586" s="45" t="n"/>
      <c r="H586" s="71" t="n"/>
      <c r="I586" s="71" t="n"/>
      <c r="J586" s="64" t="n"/>
      <c r="K586" s="64" t="n"/>
      <c r="L586" s="64" t="n"/>
      <c r="M586" s="64" t="n"/>
      <c r="N586" s="61" t="n"/>
      <c r="O586" s="61">
        <f>IF($N586="","",$N586)</f>
        <v/>
      </c>
      <c r="P586" s="61">
        <f>IF(OR('⚙️ BỘ HƠI'!$H$40=0,'⚙️ BỘ HƠI'!$H$2="",$C586="",LEFT($C586,1)="◆"),99999,IF(OR(ISNUMBER(SEARCH('⚙️ BỘ HƠI'!$H$2,$C586)),ISNUMBER(SEARCH($C586,'⚙️ BỘ HƠI'!$H$2))),ROW()-2,99999))</f>
        <v/>
      </c>
      <c r="Q586" s="61" t="n"/>
    </row>
    <row r="587" ht="34.5" customHeight="1">
      <c r="A587" s="71" t="n"/>
      <c r="B587" s="71" t="n"/>
      <c r="C587" s="45" t="n"/>
      <c r="D587" s="45" t="n"/>
      <c r="E587" s="71" t="n"/>
      <c r="F587" s="71" t="n"/>
      <c r="G587" s="45" t="n"/>
      <c r="H587" s="71" t="n"/>
      <c r="I587" s="71" t="n"/>
      <c r="J587" s="64" t="n"/>
      <c r="K587" s="64" t="n"/>
      <c r="L587" s="64" t="n"/>
      <c r="M587" s="64" t="n"/>
      <c r="N587" s="61" t="n"/>
      <c r="O587" s="61">
        <f>IF($N587="","",$N587)</f>
        <v/>
      </c>
      <c r="P587" s="61">
        <f>IF(OR('⚙️ BỘ HƠI'!$H$40=0,'⚙️ BỘ HƠI'!$H$2="",$C587="",LEFT($C587,1)="◆"),99999,IF(OR(ISNUMBER(SEARCH('⚙️ BỘ HƠI'!$H$2,$C587)),ISNUMBER(SEARCH($C587,'⚙️ BỘ HƠI'!$H$2))),ROW()-2,99999))</f>
        <v/>
      </c>
      <c r="Q587" s="61" t="n"/>
    </row>
    <row r="588" ht="34.5" customHeight="1">
      <c r="A588" s="71" t="n"/>
      <c r="B588" s="71" t="n"/>
      <c r="C588" s="45" t="n"/>
      <c r="D588" s="45" t="n"/>
      <c r="E588" s="71" t="n"/>
      <c r="F588" s="71" t="n"/>
      <c r="G588" s="45" t="n"/>
      <c r="H588" s="71" t="n"/>
      <c r="I588" s="71" t="n"/>
      <c r="J588" s="64" t="n"/>
      <c r="K588" s="64" t="n"/>
      <c r="L588" s="64" t="n"/>
      <c r="M588" s="64" t="n"/>
      <c r="N588" s="61" t="n"/>
      <c r="O588" s="61">
        <f>IF($N588="","",$N588)</f>
        <v/>
      </c>
      <c r="P588" s="61">
        <f>IF(OR('⚙️ BỘ HƠI'!$H$40=0,'⚙️ BỘ HƠI'!$H$2="",$C588="",LEFT($C588,1)="◆"),99999,IF(OR(ISNUMBER(SEARCH('⚙️ BỘ HƠI'!$H$2,$C588)),ISNUMBER(SEARCH($C588,'⚙️ BỘ HƠI'!$H$2))),ROW()-2,99999))</f>
        <v/>
      </c>
      <c r="Q588" s="67" t="inlineStr">
        <is>
          <t>⚠️ HH00080, HH076235, HH079950, HH081393</t>
        </is>
      </c>
    </row>
    <row r="589" ht="34.5" customHeight="1">
      <c r="A589" s="71" t="n"/>
      <c r="B589" s="71" t="n"/>
      <c r="C589" s="45" t="n"/>
      <c r="D589" s="45" t="n"/>
      <c r="E589" s="71" t="n"/>
      <c r="F589" s="71" t="n"/>
      <c r="G589" s="45" t="n"/>
      <c r="H589" s="71" t="n"/>
      <c r="I589" s="71" t="n"/>
      <c r="J589" s="64" t="n"/>
      <c r="K589" s="64" t="n"/>
      <c r="L589" s="64" t="n"/>
      <c r="M589" s="64" t="n"/>
      <c r="N589" s="61" t="n"/>
      <c r="O589" s="61">
        <f>IF($N589="","",$N589)</f>
        <v/>
      </c>
      <c r="P589" s="61">
        <f>IF(OR('⚙️ BỘ HƠI'!$H$40=0,'⚙️ BỘ HƠI'!$H$2="",$C589="",LEFT($C589,1)="◆"),99999,IF(OR(ISNUMBER(SEARCH('⚙️ BỘ HƠI'!$H$2,$C589)),ISNUMBER(SEARCH($C589,'⚙️ BỘ HƠI'!$H$2))),ROW()-2,99999))</f>
        <v/>
      </c>
      <c r="Q589" s="67" t="inlineStr">
        <is>
          <t>⚠️ HH00080, HH076235, HH079950, HH081393</t>
        </is>
      </c>
    </row>
    <row r="590" ht="34.5" customHeight="1">
      <c r="A590" s="71" t="n"/>
      <c r="B590" s="71" t="n"/>
      <c r="C590" s="45" t="n"/>
      <c r="D590" s="45" t="n"/>
      <c r="E590" s="71" t="n"/>
      <c r="F590" s="71" t="n"/>
      <c r="G590" s="45" t="n"/>
      <c r="H590" s="71" t="n"/>
      <c r="I590" s="71" t="n"/>
      <c r="J590" s="64" t="n"/>
      <c r="K590" s="64" t="n"/>
      <c r="L590" s="64" t="n"/>
      <c r="M590" s="64" t="n"/>
      <c r="N590" s="61" t="n"/>
      <c r="O590" s="61">
        <f>IF($N590="","",$N590)</f>
        <v/>
      </c>
      <c r="P590" s="61">
        <f>IF(OR('⚙️ BỘ HƠI'!$H$40=0,'⚙️ BỘ HƠI'!$H$2="",$C590="",LEFT($C590,1)="◆"),99999,IF(OR(ISNUMBER(SEARCH('⚙️ BỘ HƠI'!$H$2,$C590)),ISNUMBER(SEARCH($C590,'⚙️ BỘ HƠI'!$H$2))),ROW()-2,99999))</f>
        <v/>
      </c>
      <c r="Q590" s="61" t="n"/>
    </row>
    <row r="591" ht="34.5" customHeight="1">
      <c r="A591" s="71" t="n"/>
      <c r="B591" s="71" t="n"/>
      <c r="C591" s="45" t="n"/>
      <c r="D591" s="45" t="n"/>
      <c r="E591" s="71" t="n"/>
      <c r="F591" s="71" t="n"/>
      <c r="G591" s="45" t="n"/>
      <c r="H591" s="71" t="n"/>
      <c r="I591" s="71" t="n"/>
      <c r="J591" s="64" t="n"/>
      <c r="K591" s="64" t="n"/>
      <c r="L591" s="64" t="n"/>
      <c r="M591" s="64" t="n"/>
      <c r="N591" s="61" t="n"/>
      <c r="O591" s="61">
        <f>IF($N591="","",$N591)</f>
        <v/>
      </c>
      <c r="P591" s="61">
        <f>IF(OR('⚙️ BỘ HƠI'!$H$40=0,'⚙️ BỘ HƠI'!$H$2="",$C591="",LEFT($C591,1)="◆"),99999,IF(OR(ISNUMBER(SEARCH('⚙️ BỘ HƠI'!$H$2,$C591)),ISNUMBER(SEARCH($C591,'⚙️ BỘ HƠI'!$H$2))),ROW()-2,99999))</f>
        <v/>
      </c>
      <c r="Q591" s="61" t="n"/>
    </row>
    <row r="592" ht="34.5" customHeight="1">
      <c r="A592" s="71" t="n"/>
      <c r="B592" s="71" t="n"/>
      <c r="C592" s="45" t="n"/>
      <c r="D592" s="45" t="n"/>
      <c r="E592" s="71" t="n"/>
      <c r="F592" s="71" t="n"/>
      <c r="G592" s="45" t="n"/>
      <c r="H592" s="71" t="n"/>
      <c r="I592" s="71" t="n"/>
      <c r="J592" s="64" t="n"/>
      <c r="K592" s="64" t="n"/>
      <c r="L592" s="64" t="n"/>
      <c r="M592" s="64" t="n"/>
      <c r="N592" s="61" t="n"/>
      <c r="O592" s="61">
        <f>IF($N592="","",$N592)</f>
        <v/>
      </c>
      <c r="P592" s="61">
        <f>IF(OR('⚙️ BỘ HƠI'!$H$40=0,'⚙️ BỘ HƠI'!$H$2="",$C592="",LEFT($C592,1)="◆"),99999,IF(OR(ISNUMBER(SEARCH('⚙️ BỘ HƠI'!$H$2,$C592)),ISNUMBER(SEARCH($C592,'⚙️ BỘ HƠI'!$H$2))),ROW()-2,99999))</f>
        <v/>
      </c>
      <c r="Q592" s="61" t="n"/>
    </row>
    <row r="593" ht="34.5" customHeight="1">
      <c r="A593" s="71" t="n"/>
      <c r="B593" s="71" t="n"/>
      <c r="C593" s="45" t="n"/>
      <c r="D593" s="45" t="n"/>
      <c r="E593" s="71" t="n"/>
      <c r="F593" s="71" t="n"/>
      <c r="G593" s="45" t="n"/>
      <c r="H593" s="71" t="n"/>
      <c r="I593" s="71" t="n"/>
      <c r="J593" s="64" t="n"/>
      <c r="K593" s="64" t="n"/>
      <c r="L593" s="64" t="n"/>
      <c r="M593" s="64" t="n"/>
      <c r="N593" s="61" t="n"/>
      <c r="O593" s="61">
        <f>IF($N593="","",$N593)</f>
        <v/>
      </c>
      <c r="P593" s="61">
        <f>IF(OR('⚙️ BỘ HƠI'!$H$40=0,'⚙️ BỘ HƠI'!$H$2="",$C593="",LEFT($C593,1)="◆"),99999,IF(OR(ISNUMBER(SEARCH('⚙️ BỘ HƠI'!$H$2,$C593)),ISNUMBER(SEARCH($C593,'⚙️ BỘ HƠI'!$H$2))),ROW()-2,99999))</f>
        <v/>
      </c>
      <c r="Q593" s="61" t="n"/>
    </row>
    <row r="594" ht="34.5" customHeight="1">
      <c r="A594" s="71" t="n"/>
      <c r="B594" s="71" t="n"/>
      <c r="C594" s="45" t="n"/>
      <c r="D594" s="45" t="n"/>
      <c r="E594" s="71" t="n"/>
      <c r="F594" s="71" t="n"/>
      <c r="G594" s="45" t="n"/>
      <c r="H594" s="71" t="n"/>
      <c r="I594" s="71" t="n"/>
      <c r="J594" s="64" t="n"/>
      <c r="K594" s="64" t="n"/>
      <c r="L594" s="64" t="n"/>
      <c r="M594" s="64" t="n"/>
      <c r="N594" s="61" t="n"/>
      <c r="O594" s="61">
        <f>IF($N594="","",$N594)</f>
        <v/>
      </c>
      <c r="P594" s="61">
        <f>IF(OR('⚙️ BỘ HƠI'!$H$40=0,'⚙️ BỘ HƠI'!$H$2="",$C594="",LEFT($C594,1)="◆"),99999,IF(OR(ISNUMBER(SEARCH('⚙️ BỘ HƠI'!$H$2,$C594)),ISNUMBER(SEARCH($C594,'⚙️ BỘ HƠI'!$H$2))),ROW()-2,99999))</f>
        <v/>
      </c>
      <c r="Q594" s="61" t="n"/>
    </row>
    <row r="595" ht="34.5" customHeight="1">
      <c r="A595" s="71" t="n"/>
      <c r="B595" s="71" t="n"/>
      <c r="C595" s="45" t="n"/>
      <c r="D595" s="45" t="n"/>
      <c r="E595" s="71" t="n"/>
      <c r="F595" s="71" t="n"/>
      <c r="G595" s="45" t="n"/>
      <c r="H595" s="71" t="n"/>
      <c r="I595" s="71" t="n"/>
      <c r="J595" s="64" t="n"/>
      <c r="K595" s="64" t="n"/>
      <c r="L595" s="64" t="n"/>
      <c r="M595" s="64" t="n"/>
      <c r="N595" s="61" t="n"/>
      <c r="O595" s="61">
        <f>IF($N595="","",$N595)</f>
        <v/>
      </c>
      <c r="P595" s="61">
        <f>IF(OR('⚙️ BỘ HƠI'!$H$40=0,'⚙️ BỘ HƠI'!$H$2="",$C595="",LEFT($C595,1)="◆"),99999,IF(OR(ISNUMBER(SEARCH('⚙️ BỘ HƠI'!$H$2,$C595)),ISNUMBER(SEARCH($C595,'⚙️ BỘ HƠI'!$H$2))),ROW()-2,99999))</f>
        <v/>
      </c>
      <c r="Q595" s="61" t="n"/>
    </row>
    <row r="596" ht="34.5" customHeight="1">
      <c r="A596" s="71" t="n"/>
      <c r="B596" s="71" t="n"/>
      <c r="C596" s="45" t="n"/>
      <c r="D596" s="45" t="n"/>
      <c r="E596" s="71" t="n"/>
      <c r="F596" s="71" t="n"/>
      <c r="G596" s="45" t="n"/>
      <c r="H596" s="71" t="n"/>
      <c r="I596" s="71" t="n"/>
      <c r="J596" s="64" t="n"/>
      <c r="K596" s="64" t="n"/>
      <c r="L596" s="64" t="n"/>
      <c r="M596" s="64" t="n"/>
      <c r="N596" s="61" t="n"/>
      <c r="O596" s="61">
        <f>IF($N596="","",$N596)</f>
        <v/>
      </c>
      <c r="P596" s="61">
        <f>IF(OR('⚙️ BỘ HƠI'!$H$40=0,'⚙️ BỘ HƠI'!$H$2="",$C596="",LEFT($C596,1)="◆"),99999,IF(OR(ISNUMBER(SEARCH('⚙️ BỘ HƠI'!$H$2,$C596)),ISNUMBER(SEARCH($C596,'⚙️ BỘ HƠI'!$H$2))),ROW()-2,99999))</f>
        <v/>
      </c>
      <c r="Q596" s="61" t="n"/>
    </row>
    <row r="597" ht="34.5" customHeight="1">
      <c r="A597" s="71" t="n"/>
      <c r="B597" s="71" t="n"/>
      <c r="C597" s="45" t="n"/>
      <c r="D597" s="45" t="n"/>
      <c r="E597" s="71" t="n"/>
      <c r="F597" s="71" t="n"/>
      <c r="G597" s="45" t="n"/>
      <c r="H597" s="71" t="n"/>
      <c r="I597" s="71" t="n"/>
      <c r="J597" s="64" t="n"/>
      <c r="K597" s="64" t="n"/>
      <c r="L597" s="64" t="n"/>
      <c r="M597" s="64" t="n"/>
      <c r="N597" s="61" t="n"/>
      <c r="O597" s="61">
        <f>IF($N597="","",$N597)</f>
        <v/>
      </c>
      <c r="P597" s="61">
        <f>IF(OR('⚙️ BỘ HƠI'!$H$40=0,'⚙️ BỘ HƠI'!$H$2="",$C597="",LEFT($C597,1)="◆"),99999,IF(OR(ISNUMBER(SEARCH('⚙️ BỘ HƠI'!$H$2,$C597)),ISNUMBER(SEARCH($C597,'⚙️ BỘ HƠI'!$H$2))),ROW()-2,99999))</f>
        <v/>
      </c>
      <c r="Q597" s="61" t="n"/>
    </row>
    <row r="598" ht="34.5" customHeight="1">
      <c r="A598" s="71" t="n"/>
      <c r="B598" s="71" t="n"/>
      <c r="C598" s="45" t="n"/>
      <c r="D598" s="45" t="n"/>
      <c r="E598" s="71" t="n"/>
      <c r="F598" s="71" t="n"/>
      <c r="G598" s="45" t="n"/>
      <c r="H598" s="71" t="n"/>
      <c r="I598" s="71" t="n"/>
      <c r="J598" s="64" t="n"/>
      <c r="K598" s="64" t="n"/>
      <c r="L598" s="64" t="n"/>
      <c r="M598" s="64" t="n"/>
      <c r="N598" s="61" t="n"/>
      <c r="O598" s="61">
        <f>IF($N598="","",$N598)</f>
        <v/>
      </c>
      <c r="P598" s="61">
        <f>IF(OR('⚙️ BỘ HƠI'!$H$40=0,'⚙️ BỘ HƠI'!$H$2="",$C598="",LEFT($C598,1)="◆"),99999,IF(OR(ISNUMBER(SEARCH('⚙️ BỘ HƠI'!$H$2,$C598)),ISNUMBER(SEARCH($C598,'⚙️ BỘ HƠI'!$H$2))),ROW()-2,99999))</f>
        <v/>
      </c>
      <c r="Q598" s="61" t="n"/>
    </row>
    <row r="599" ht="34.5" customHeight="1">
      <c r="A599" s="71" t="n"/>
      <c r="B599" s="71" t="n"/>
      <c r="C599" s="45" t="n"/>
      <c r="D599" s="45" t="n"/>
      <c r="E599" s="71" t="n"/>
      <c r="F599" s="71" t="n"/>
      <c r="G599" s="45" t="n"/>
      <c r="H599" s="71" t="n"/>
      <c r="I599" s="71" t="n"/>
      <c r="J599" s="64" t="n"/>
      <c r="K599" s="64" t="n"/>
      <c r="L599" s="64" t="n"/>
      <c r="M599" s="64" t="n"/>
      <c r="N599" s="61" t="n"/>
      <c r="O599" s="61">
        <f>IF($N599="","",$N599)</f>
        <v/>
      </c>
      <c r="P599" s="61">
        <f>IF(OR('⚙️ BỘ HƠI'!$H$40=0,'⚙️ BỘ HƠI'!$H$2="",$C599="",LEFT($C599,1)="◆"),99999,IF(OR(ISNUMBER(SEARCH('⚙️ BỘ HƠI'!$H$2,$C599)),ISNUMBER(SEARCH($C599,'⚙️ BỘ HƠI'!$H$2))),ROW()-2,99999))</f>
        <v/>
      </c>
      <c r="Q599" s="61" t="n"/>
    </row>
    <row r="600" ht="34.5" customHeight="1">
      <c r="A600" s="71" t="n"/>
      <c r="B600" s="71" t="n"/>
      <c r="C600" s="45" t="n"/>
      <c r="D600" s="45" t="n"/>
      <c r="E600" s="71" t="n"/>
      <c r="F600" s="71" t="n"/>
      <c r="G600" s="45" t="n"/>
      <c r="H600" s="71" t="n"/>
      <c r="I600" s="71" t="n"/>
      <c r="J600" s="64" t="n"/>
      <c r="K600" s="64" t="n"/>
      <c r="L600" s="64" t="n"/>
      <c r="M600" s="64" t="n"/>
      <c r="N600" s="61" t="n"/>
      <c r="O600" s="61">
        <f>IF($N600="","",$N600)</f>
        <v/>
      </c>
      <c r="P600" s="61">
        <f>IF(OR('⚙️ BỘ HƠI'!$H$40=0,'⚙️ BỘ HƠI'!$H$2="",$C600="",LEFT($C600,1)="◆"),99999,IF(OR(ISNUMBER(SEARCH('⚙️ BỘ HƠI'!$H$2,$C600)),ISNUMBER(SEARCH($C600,'⚙️ BỘ HƠI'!$H$2))),ROW()-2,99999))</f>
        <v/>
      </c>
      <c r="Q600" s="61" t="n"/>
    </row>
    <row r="601" ht="34.5" customHeight="1">
      <c r="A601" s="71" t="n"/>
      <c r="B601" s="71" t="n"/>
      <c r="C601" s="45" t="n"/>
      <c r="D601" s="45" t="n"/>
      <c r="E601" s="71" t="n"/>
      <c r="F601" s="71" t="n"/>
      <c r="G601" s="45" t="n"/>
      <c r="H601" s="71" t="n"/>
      <c r="I601" s="71" t="n"/>
      <c r="J601" s="64" t="n"/>
      <c r="K601" s="64" t="n"/>
      <c r="L601" s="64" t="n"/>
      <c r="M601" s="64" t="n"/>
      <c r="N601" s="61" t="n"/>
      <c r="O601" s="61">
        <f>IF($N601="","",$N601)</f>
        <v/>
      </c>
      <c r="P601" s="61">
        <f>IF(OR('⚙️ BỘ HƠI'!$H$40=0,'⚙️ BỘ HƠI'!$H$2="",$C601="",LEFT($C601,1)="◆"),99999,IF(OR(ISNUMBER(SEARCH('⚙️ BỘ HƠI'!$H$2,$C601)),ISNUMBER(SEARCH($C601,'⚙️ BỘ HƠI'!$H$2))),ROW()-2,99999))</f>
        <v/>
      </c>
      <c r="Q601" s="61" t="n"/>
    </row>
    <row r="602" ht="34.5" customHeight="1">
      <c r="A602" s="71" t="n"/>
      <c r="B602" s="71" t="n"/>
      <c r="C602" s="45" t="n"/>
      <c r="D602" s="45" t="n"/>
      <c r="E602" s="71" t="n"/>
      <c r="F602" s="71" t="n"/>
      <c r="G602" s="45" t="n"/>
      <c r="H602" s="71" t="n"/>
      <c r="I602" s="71" t="n"/>
      <c r="J602" s="64" t="n"/>
      <c r="K602" s="64" t="n"/>
      <c r="L602" s="64" t="n"/>
      <c r="M602" s="64" t="n"/>
      <c r="N602" s="61" t="n"/>
      <c r="O602" s="61">
        <f>IF($N602="","",$N602)</f>
        <v/>
      </c>
      <c r="P602" s="61">
        <f>IF(OR('⚙️ BỘ HƠI'!$H$40=0,'⚙️ BỘ HƠI'!$H$2="",$C602="",LEFT($C602,1)="◆"),99999,IF(OR(ISNUMBER(SEARCH('⚙️ BỘ HƠI'!$H$2,$C602)),ISNUMBER(SEARCH($C602,'⚙️ BỘ HƠI'!$H$2))),ROW()-2,99999))</f>
        <v/>
      </c>
      <c r="Q602" s="61" t="n"/>
    </row>
    <row r="603" ht="34.5" customHeight="1">
      <c r="A603" s="71" t="n"/>
      <c r="B603" s="71" t="n"/>
      <c r="C603" s="45" t="n"/>
      <c r="D603" s="45" t="n"/>
      <c r="E603" s="71" t="n"/>
      <c r="F603" s="71" t="n"/>
      <c r="G603" s="45" t="n"/>
      <c r="H603" s="71" t="n"/>
      <c r="I603" s="71" t="n"/>
      <c r="J603" s="64" t="n"/>
      <c r="K603" s="64" t="n"/>
      <c r="L603" s="64" t="n"/>
      <c r="M603" s="64" t="n"/>
      <c r="N603" s="61" t="n"/>
      <c r="O603" s="61">
        <f>IF($N603="","",$N603)</f>
        <v/>
      </c>
      <c r="P603" s="61">
        <f>IF(OR('⚙️ BỘ HƠI'!$H$40=0,'⚙️ BỘ HƠI'!$H$2="",$C603="",LEFT($C603,1)="◆"),99999,IF(OR(ISNUMBER(SEARCH('⚙️ BỘ HƠI'!$H$2,$C603)),ISNUMBER(SEARCH($C603,'⚙️ BỘ HƠI'!$H$2))),ROW()-2,99999))</f>
        <v/>
      </c>
      <c r="Q603" s="61" t="n"/>
    </row>
    <row r="604" ht="34.5" customHeight="1">
      <c r="A604" s="71" t="n"/>
      <c r="B604" s="71" t="n"/>
      <c r="C604" s="45" t="n"/>
      <c r="D604" s="45" t="n"/>
      <c r="E604" s="71" t="n"/>
      <c r="F604" s="71" t="n"/>
      <c r="G604" s="45" t="n"/>
      <c r="H604" s="71" t="n"/>
      <c r="I604" s="71" t="n"/>
      <c r="J604" s="64" t="n"/>
      <c r="K604" s="64" t="n"/>
      <c r="L604" s="64" t="n"/>
      <c r="M604" s="64" t="n"/>
      <c r="N604" s="61" t="n"/>
      <c r="O604" s="61">
        <f>IF($N604="","",$N604)</f>
        <v/>
      </c>
      <c r="P604" s="61">
        <f>IF(OR('⚙️ BỘ HƠI'!$H$40=0,'⚙️ BỘ HƠI'!$H$2="",$C604="",LEFT($C604,1)="◆"),99999,IF(OR(ISNUMBER(SEARCH('⚙️ BỘ HƠI'!$H$2,$C604)),ISNUMBER(SEARCH($C604,'⚙️ BỘ HƠI'!$H$2))),ROW()-2,99999))</f>
        <v/>
      </c>
      <c r="Q604" s="61" t="n"/>
    </row>
    <row r="605" ht="34.5" customHeight="1">
      <c r="A605" s="71" t="n"/>
      <c r="B605" s="71" t="n"/>
      <c r="C605" s="45" t="n"/>
      <c r="D605" s="45" t="n"/>
      <c r="E605" s="71" t="n"/>
      <c r="F605" s="71" t="n"/>
      <c r="G605" s="45" t="n"/>
      <c r="H605" s="71" t="n"/>
      <c r="I605" s="71" t="n"/>
      <c r="J605" s="64" t="n"/>
      <c r="K605" s="64" t="n"/>
      <c r="L605" s="64" t="n"/>
      <c r="M605" s="64" t="n"/>
      <c r="N605" s="61" t="n"/>
      <c r="O605" s="61">
        <f>IF($N605="","",$N605)</f>
        <v/>
      </c>
      <c r="P605" s="61">
        <f>IF(OR('⚙️ BỘ HƠI'!$H$40=0,'⚙️ BỘ HƠI'!$H$2="",$C605="",LEFT($C605,1)="◆"),99999,IF(OR(ISNUMBER(SEARCH('⚙️ BỘ HƠI'!$H$2,$C605)),ISNUMBER(SEARCH($C605,'⚙️ BỘ HƠI'!$H$2))),ROW()-2,99999))</f>
        <v/>
      </c>
      <c r="Q605" s="61" t="n"/>
    </row>
    <row r="606" ht="34.5" customHeight="1">
      <c r="A606" s="71" t="n"/>
      <c r="B606" s="71" t="n"/>
      <c r="C606" s="45" t="n"/>
      <c r="D606" s="45" t="n"/>
      <c r="E606" s="71" t="n"/>
      <c r="F606" s="71" t="n"/>
      <c r="G606" s="45" t="n"/>
      <c r="H606" s="71" t="n"/>
      <c r="I606" s="71" t="n"/>
      <c r="J606" s="64" t="n"/>
      <c r="K606" s="64" t="n"/>
      <c r="L606" s="64" t="n"/>
      <c r="M606" s="64" t="n"/>
      <c r="N606" s="61" t="n"/>
      <c r="O606" s="61">
        <f>IF($N606="","",$N606)</f>
        <v/>
      </c>
      <c r="P606" s="61">
        <f>IF(OR('⚙️ BỘ HƠI'!$H$40=0,'⚙️ BỘ HƠI'!$H$2="",$C606="",LEFT($C606,1)="◆"),99999,IF(OR(ISNUMBER(SEARCH('⚙️ BỘ HƠI'!$H$2,$C606)),ISNUMBER(SEARCH($C606,'⚙️ BỘ HƠI'!$H$2))),ROW()-2,99999))</f>
        <v/>
      </c>
      <c r="Q606" s="61" t="n"/>
    </row>
    <row r="607" ht="34.5" customHeight="1">
      <c r="A607" s="71" t="n"/>
      <c r="B607" s="71" t="n"/>
      <c r="C607" s="45" t="n"/>
      <c r="D607" s="45" t="n"/>
      <c r="E607" s="71" t="n"/>
      <c r="F607" s="71" t="n"/>
      <c r="G607" s="45" t="n"/>
      <c r="H607" s="71" t="n"/>
      <c r="I607" s="71" t="n"/>
      <c r="J607" s="64" t="n"/>
      <c r="K607" s="64" t="n"/>
      <c r="L607" s="64" t="n"/>
      <c r="M607" s="64" t="n"/>
      <c r="N607" s="61" t="n"/>
      <c r="O607" s="61">
        <f>IF($N607="","",$N607)</f>
        <v/>
      </c>
      <c r="P607" s="61">
        <f>IF(OR('⚙️ BỘ HƠI'!$H$40=0,'⚙️ BỘ HƠI'!$H$2="",$C607="",LEFT($C607,1)="◆"),99999,IF(OR(ISNUMBER(SEARCH('⚙️ BỘ HƠI'!$H$2,$C607)),ISNUMBER(SEARCH($C607,'⚙️ BỘ HƠI'!$H$2))),ROW()-2,99999))</f>
        <v/>
      </c>
      <c r="Q607" s="61" t="n"/>
    </row>
    <row r="608" ht="34.5" customHeight="1">
      <c r="A608" s="71" t="n"/>
      <c r="B608" s="71" t="n"/>
      <c r="C608" s="45" t="n"/>
      <c r="D608" s="45" t="n"/>
      <c r="E608" s="71" t="n"/>
      <c r="F608" s="71" t="n"/>
      <c r="G608" s="45" t="n"/>
      <c r="H608" s="71" t="n"/>
      <c r="I608" s="71" t="n"/>
      <c r="J608" s="64" t="n"/>
      <c r="K608" s="64" t="n"/>
      <c r="L608" s="64" t="n"/>
      <c r="M608" s="64" t="n"/>
      <c r="N608" s="61" t="n"/>
      <c r="O608" s="61">
        <f>IF($N608="","",$N608)</f>
        <v/>
      </c>
      <c r="P608" s="61">
        <f>IF(OR('⚙️ BỘ HƠI'!$H$40=0,'⚙️ BỘ HƠI'!$H$2="",$C608="",LEFT($C608,1)="◆"),99999,IF(OR(ISNUMBER(SEARCH('⚙️ BỘ HƠI'!$H$2,$C608)),ISNUMBER(SEARCH($C608,'⚙️ BỘ HƠI'!$H$2))),ROW()-2,99999))</f>
        <v/>
      </c>
      <c r="Q608" s="61" t="n"/>
    </row>
    <row r="609" ht="34.5" customHeight="1">
      <c r="A609" s="71" t="n"/>
      <c r="B609" s="71" t="n"/>
      <c r="C609" s="45" t="n"/>
      <c r="D609" s="45" t="n"/>
      <c r="E609" s="71" t="n"/>
      <c r="F609" s="71" t="n"/>
      <c r="G609" s="45" t="n"/>
      <c r="H609" s="71" t="n"/>
      <c r="I609" s="71" t="n"/>
      <c r="J609" s="64" t="n"/>
      <c r="K609" s="64" t="n"/>
      <c r="L609" s="64" t="n"/>
      <c r="M609" s="64" t="n"/>
      <c r="N609" s="61" t="n"/>
      <c r="O609" s="61">
        <f>IF($N609="","",$N609)</f>
        <v/>
      </c>
      <c r="P609" s="61">
        <f>IF(OR('⚙️ BỘ HƠI'!$H$40=0,'⚙️ BỘ HƠI'!$H$2="",$C609="",LEFT($C609,1)="◆"),99999,IF(OR(ISNUMBER(SEARCH('⚙️ BỘ HƠI'!$H$2,$C609)),ISNUMBER(SEARCH($C609,'⚙️ BỘ HƠI'!$H$2))),ROW()-2,99999))</f>
        <v/>
      </c>
      <c r="Q609" s="61" t="n"/>
    </row>
    <row r="610" ht="34.5" customHeight="1">
      <c r="A610" s="71" t="n"/>
      <c r="B610" s="71" t="n"/>
      <c r="C610" s="45" t="n"/>
      <c r="D610" s="45" t="n"/>
      <c r="E610" s="71" t="n"/>
      <c r="F610" s="71" t="n"/>
      <c r="G610" s="45" t="n"/>
      <c r="H610" s="71" t="n"/>
      <c r="I610" s="71" t="n"/>
      <c r="J610" s="64" t="n"/>
      <c r="K610" s="64" t="n"/>
      <c r="L610" s="64" t="n"/>
      <c r="M610" s="64" t="n"/>
      <c r="N610" s="61" t="n"/>
      <c r="O610" s="61">
        <f>IF($N610="","",$N610)</f>
        <v/>
      </c>
      <c r="P610" s="61">
        <f>IF(OR('⚙️ BỘ HƠI'!$H$40=0,'⚙️ BỘ HƠI'!$H$2="",$C610="",LEFT($C610,1)="◆"),99999,IF(OR(ISNUMBER(SEARCH('⚙️ BỘ HƠI'!$H$2,$C610)),ISNUMBER(SEARCH($C610,'⚙️ BỘ HƠI'!$H$2))),ROW()-2,99999))</f>
        <v/>
      </c>
      <c r="Q610" s="61" t="n"/>
    </row>
    <row r="611" ht="34.5" customHeight="1">
      <c r="A611" s="71" t="n"/>
      <c r="B611" s="71" t="n"/>
      <c r="C611" s="45" t="n"/>
      <c r="D611" s="45" t="n"/>
      <c r="E611" s="71" t="n"/>
      <c r="F611" s="71" t="n"/>
      <c r="G611" s="45" t="n"/>
      <c r="H611" s="71" t="n"/>
      <c r="I611" s="71" t="n"/>
      <c r="J611" s="64" t="n"/>
      <c r="K611" s="64" t="n"/>
      <c r="L611" s="64" t="n"/>
      <c r="M611" s="64" t="n"/>
      <c r="N611" s="61" t="n"/>
      <c r="O611" s="61">
        <f>IF($N611="","",$N611)</f>
        <v/>
      </c>
      <c r="P611" s="61">
        <f>IF(OR('⚙️ BỘ HƠI'!$H$40=0,'⚙️ BỘ HƠI'!$H$2="",$C611="",LEFT($C611,1)="◆"),99999,IF(OR(ISNUMBER(SEARCH('⚙️ BỘ HƠI'!$H$2,$C611)),ISNUMBER(SEARCH($C611,'⚙️ BỘ HƠI'!$H$2))),ROW()-2,99999))</f>
        <v/>
      </c>
      <c r="Q611" s="61" t="n"/>
    </row>
    <row r="612" ht="34.5" customHeight="1">
      <c r="A612" s="71" t="n"/>
      <c r="B612" s="71" t="n"/>
      <c r="C612" s="45" t="n"/>
      <c r="D612" s="45" t="n"/>
      <c r="E612" s="71" t="n"/>
      <c r="F612" s="71" t="n"/>
      <c r="G612" s="45" t="n"/>
      <c r="H612" s="71" t="n"/>
      <c r="I612" s="71" t="n"/>
      <c r="J612" s="64" t="n"/>
      <c r="K612" s="64" t="n"/>
      <c r="L612" s="64" t="n"/>
      <c r="M612" s="64" t="n"/>
      <c r="N612" s="61" t="n"/>
      <c r="O612" s="61">
        <f>IF($N612="","",$N612)</f>
        <v/>
      </c>
      <c r="P612" s="61">
        <f>IF(OR('⚙️ BỘ HƠI'!$H$40=0,'⚙️ BỘ HƠI'!$H$2="",$C612="",LEFT($C612,1)="◆"),99999,IF(OR(ISNUMBER(SEARCH('⚙️ BỘ HƠI'!$H$2,$C612)),ISNUMBER(SEARCH($C612,'⚙️ BỘ HƠI'!$H$2))),ROW()-2,99999))</f>
        <v/>
      </c>
      <c r="Q612" s="61" t="n"/>
    </row>
    <row r="613" ht="34.5" customHeight="1">
      <c r="A613" s="71" t="n"/>
      <c r="B613" s="71" t="n"/>
      <c r="C613" s="45" t="n"/>
      <c r="D613" s="45" t="n"/>
      <c r="E613" s="71" t="n"/>
      <c r="F613" s="71" t="n"/>
      <c r="G613" s="45" t="n"/>
      <c r="H613" s="71" t="n"/>
      <c r="I613" s="71" t="n"/>
      <c r="J613" s="64" t="n"/>
      <c r="K613" s="64" t="n"/>
      <c r="L613" s="64" t="n"/>
      <c r="M613" s="64" t="n"/>
      <c r="N613" s="61" t="n"/>
      <c r="O613" s="61">
        <f>IF($N613="","",$N613)</f>
        <v/>
      </c>
      <c r="P613" s="61">
        <f>IF(OR('⚙️ BỘ HƠI'!$H$40=0,'⚙️ BỘ HƠI'!$H$2="",$C613="",LEFT($C613,1)="◆"),99999,IF(OR(ISNUMBER(SEARCH('⚙️ BỘ HƠI'!$H$2,$C613)),ISNUMBER(SEARCH($C613,'⚙️ BỘ HƠI'!$H$2))),ROW()-2,99999))</f>
        <v/>
      </c>
      <c r="Q613" s="61" t="n"/>
    </row>
    <row r="614" ht="34.5" customHeight="1">
      <c r="A614" s="71" t="n"/>
      <c r="B614" s="71" t="n"/>
      <c r="C614" s="45" t="n"/>
      <c r="D614" s="45" t="n"/>
      <c r="E614" s="71" t="n"/>
      <c r="F614" s="71" t="n"/>
      <c r="G614" s="45" t="n"/>
      <c r="H614" s="71" t="n"/>
      <c r="I614" s="71" t="n"/>
      <c r="J614" s="64" t="n"/>
      <c r="K614" s="64" t="n"/>
      <c r="L614" s="64" t="n"/>
      <c r="M614" s="64" t="n"/>
      <c r="N614" s="61" t="n"/>
      <c r="O614" s="61">
        <f>IF($N614="","",$N614)</f>
        <v/>
      </c>
      <c r="P614" s="61">
        <f>IF(OR('⚙️ BỘ HƠI'!$H$40=0,'⚙️ BỘ HƠI'!$H$2="",$C614="",LEFT($C614,1)="◆"),99999,IF(OR(ISNUMBER(SEARCH('⚙️ BỘ HƠI'!$H$2,$C614)),ISNUMBER(SEARCH($C614,'⚙️ BỘ HƠI'!$H$2))),ROW()-2,99999))</f>
        <v/>
      </c>
      <c r="Q614" s="61" t="n"/>
    </row>
    <row r="615" ht="34.5" customHeight="1">
      <c r="A615" s="71" t="n"/>
      <c r="B615" s="71" t="n"/>
      <c r="C615" s="45" t="n"/>
      <c r="D615" s="45" t="n"/>
      <c r="E615" s="71" t="n"/>
      <c r="F615" s="71" t="n"/>
      <c r="G615" s="45" t="n"/>
      <c r="H615" s="71" t="n"/>
      <c r="I615" s="71" t="n"/>
      <c r="J615" s="64" t="n"/>
      <c r="K615" s="64" t="n"/>
      <c r="L615" s="64" t="n"/>
      <c r="M615" s="64" t="n"/>
      <c r="N615" s="61" t="n"/>
      <c r="O615" s="61">
        <f>IF($N615="","",$N615)</f>
        <v/>
      </c>
      <c r="P615" s="61">
        <f>IF(OR('⚙️ BỘ HƠI'!$H$40=0,'⚙️ BỘ HƠI'!$H$2="",$C615="",LEFT($C615,1)="◆"),99999,IF(OR(ISNUMBER(SEARCH('⚙️ BỘ HƠI'!$H$2,$C615)),ISNUMBER(SEARCH($C615,'⚙️ BỘ HƠI'!$H$2))),ROW()-2,99999))</f>
        <v/>
      </c>
      <c r="Q615" s="61" t="n"/>
    </row>
    <row r="616" ht="34.5" customHeight="1">
      <c r="A616" s="71" t="n"/>
      <c r="B616" s="71" t="n"/>
      <c r="C616" s="45" t="n"/>
      <c r="D616" s="45" t="n"/>
      <c r="E616" s="71" t="n"/>
      <c r="F616" s="71" t="n"/>
      <c r="G616" s="45" t="n"/>
      <c r="H616" s="71" t="n"/>
      <c r="I616" s="71" t="n"/>
      <c r="J616" s="64" t="n"/>
      <c r="K616" s="64" t="n"/>
      <c r="L616" s="64" t="n"/>
      <c r="M616" s="64" t="n"/>
      <c r="N616" s="61" t="n"/>
      <c r="O616" s="61">
        <f>IF($N616="","",$N616)</f>
        <v/>
      </c>
      <c r="P616" s="61">
        <f>IF(OR('⚙️ BỘ HƠI'!$H$40=0,'⚙️ BỘ HƠI'!$H$2="",$C616="",LEFT($C616,1)="◆"),99999,IF(OR(ISNUMBER(SEARCH('⚙️ BỘ HƠI'!$H$2,$C616)),ISNUMBER(SEARCH($C616,'⚙️ BỘ HƠI'!$H$2))),ROW()-2,99999))</f>
        <v/>
      </c>
      <c r="Q616" s="61" t="n"/>
    </row>
    <row r="617" ht="34.5" customHeight="1">
      <c r="A617" s="71" t="n"/>
      <c r="B617" s="71" t="n"/>
      <c r="C617" s="45" t="n"/>
      <c r="D617" s="45" t="n"/>
      <c r="E617" s="71" t="n"/>
      <c r="F617" s="71" t="n"/>
      <c r="G617" s="45" t="n"/>
      <c r="H617" s="71" t="n"/>
      <c r="I617" s="71" t="n"/>
      <c r="J617" s="64" t="n"/>
      <c r="K617" s="64" t="n"/>
      <c r="L617" s="64" t="n"/>
      <c r="M617" s="64" t="n"/>
      <c r="N617" s="61" t="n"/>
      <c r="O617" s="61">
        <f>IF($N617="","",$N617)</f>
        <v/>
      </c>
      <c r="P617" s="61">
        <f>IF(OR('⚙️ BỘ HƠI'!$H$40=0,'⚙️ BỘ HƠI'!$H$2="",$C617="",LEFT($C617,1)="◆"),99999,IF(OR(ISNUMBER(SEARCH('⚙️ BỘ HƠI'!$H$2,$C617)),ISNUMBER(SEARCH($C617,'⚙️ BỘ HƠI'!$H$2))),ROW()-2,99999))</f>
        <v/>
      </c>
      <c r="Q617" s="61" t="n"/>
    </row>
    <row r="618" ht="34.5" customHeight="1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61" t="n"/>
      <c r="K618" s="61" t="n"/>
      <c r="L618" s="61" t="n"/>
      <c r="M618" s="61" t="n"/>
      <c r="N618" s="61" t="n"/>
      <c r="O618" s="61">
        <f>IF($N618="","",$N618)</f>
        <v/>
      </c>
      <c r="P618" s="61">
        <f>IF(OR('⚙️ BỘ HƠI'!$H$40=0,'⚙️ BỘ HƠI'!$H$2="",$C618="",LEFT($C618,1)="◆"),99999,IF(OR(ISNUMBER(SEARCH('⚙️ BỘ HƠI'!$H$2,$C618)),ISNUMBER(SEARCH($C618,'⚙️ BỘ HƠI'!$H$2))),ROW()-2,99999))</f>
        <v/>
      </c>
      <c r="Q618" s="61" t="n"/>
    </row>
    <row r="619" ht="34.5" customHeight="1">
      <c r="A619" s="71" t="n"/>
      <c r="B619" s="71" t="n"/>
      <c r="C619" s="45" t="n"/>
      <c r="D619" s="45" t="n"/>
      <c r="E619" s="71" t="n"/>
      <c r="F619" s="71" t="n"/>
      <c r="G619" s="45" t="n"/>
      <c r="H619" s="71" t="n"/>
      <c r="I619" s="71" t="n"/>
      <c r="J619" s="64" t="n"/>
      <c r="K619" s="64" t="n"/>
      <c r="L619" s="64" t="n"/>
      <c r="M619" s="64" t="n"/>
      <c r="N619" s="61" t="n"/>
      <c r="O619" s="61">
        <f>IF($N619="","",$N619)</f>
        <v/>
      </c>
      <c r="P619" s="61">
        <f>IF(OR('⚙️ BỘ HƠI'!$H$40=0,'⚙️ BỘ HƠI'!$H$2="",$C619="",LEFT($C619,1)="◆"),99999,IF(OR(ISNUMBER(SEARCH('⚙️ BỘ HƠI'!$H$2,$C619)),ISNUMBER(SEARCH($C619,'⚙️ BỘ HƠI'!$H$2))),ROW()-2,99999))</f>
        <v/>
      </c>
      <c r="Q619" s="61" t="n"/>
    </row>
    <row r="620" ht="34.5" customHeight="1">
      <c r="A620" s="71" t="n"/>
      <c r="B620" s="71" t="n"/>
      <c r="C620" s="45" t="n"/>
      <c r="D620" s="45" t="n"/>
      <c r="E620" s="71" t="n"/>
      <c r="F620" s="71" t="n"/>
      <c r="G620" s="45" t="n"/>
      <c r="H620" s="71" t="n"/>
      <c r="I620" s="71" t="n"/>
      <c r="J620" s="64" t="n"/>
      <c r="K620" s="64" t="n"/>
      <c r="L620" s="64" t="n"/>
      <c r="M620" s="64" t="n"/>
      <c r="N620" s="61" t="n"/>
      <c r="O620" s="61">
        <f>IF($N620="","",$N620)</f>
        <v/>
      </c>
      <c r="P620" s="61">
        <f>IF(OR('⚙️ BỘ HƠI'!$H$40=0,'⚙️ BỘ HƠI'!$H$2="",$C620="",LEFT($C620,1)="◆"),99999,IF(OR(ISNUMBER(SEARCH('⚙️ BỘ HƠI'!$H$2,$C620)),ISNUMBER(SEARCH($C620,'⚙️ BỘ HƠI'!$H$2))),ROW()-2,99999))</f>
        <v/>
      </c>
      <c r="Q620" s="61" t="n"/>
    </row>
    <row r="621" ht="34.5" customHeight="1">
      <c r="A621" s="71" t="n"/>
      <c r="B621" s="71" t="n"/>
      <c r="C621" s="45" t="n"/>
      <c r="D621" s="45" t="n"/>
      <c r="E621" s="71" t="n"/>
      <c r="F621" s="71" t="n"/>
      <c r="G621" s="45" t="n"/>
      <c r="H621" s="71" t="n"/>
      <c r="I621" s="71" t="n"/>
      <c r="J621" s="64" t="n"/>
      <c r="K621" s="64" t="n"/>
      <c r="L621" s="64" t="n"/>
      <c r="M621" s="64" t="n"/>
      <c r="N621" s="61" t="n"/>
      <c r="O621" s="61">
        <f>IF($N621="","",$N621)</f>
        <v/>
      </c>
      <c r="P621" s="61">
        <f>IF(OR('⚙️ BỘ HƠI'!$H$40=0,'⚙️ BỘ HƠI'!$H$2="",$C621="",LEFT($C621,1)="◆"),99999,IF(OR(ISNUMBER(SEARCH('⚙️ BỘ HƠI'!$H$2,$C621)),ISNUMBER(SEARCH($C621,'⚙️ BỘ HƠI'!$H$2))),ROW()-2,99999))</f>
        <v/>
      </c>
      <c r="Q621" s="61" t="n"/>
    </row>
    <row r="622" ht="34.5" customHeight="1">
      <c r="A622" s="71" t="n"/>
      <c r="B622" s="71" t="n"/>
      <c r="C622" s="45" t="n"/>
      <c r="D622" s="45" t="n"/>
      <c r="E622" s="71" t="n"/>
      <c r="F622" s="71" t="n"/>
      <c r="G622" s="45" t="n"/>
      <c r="H622" s="71" t="n"/>
      <c r="I622" s="71" t="n"/>
      <c r="J622" s="64" t="n"/>
      <c r="K622" s="64" t="n"/>
      <c r="L622" s="64" t="n"/>
      <c r="M622" s="64" t="n"/>
      <c r="N622" s="61" t="n"/>
      <c r="O622" s="61">
        <f>IF($N622="","",$N622)</f>
        <v/>
      </c>
      <c r="P622" s="61">
        <f>IF(OR('⚙️ BỘ HƠI'!$H$40=0,'⚙️ BỘ HƠI'!$H$2="",$C622="",LEFT($C622,1)="◆"),99999,IF(OR(ISNUMBER(SEARCH('⚙️ BỘ HƠI'!$H$2,$C622)),ISNUMBER(SEARCH($C622,'⚙️ BỘ HƠI'!$H$2))),ROW()-2,99999))</f>
        <v/>
      </c>
      <c r="Q622" s="61" t="n"/>
    </row>
    <row r="623" ht="34.5" customHeight="1">
      <c r="A623" s="71" t="n"/>
      <c r="B623" s="71" t="n"/>
      <c r="C623" s="45" t="n"/>
      <c r="D623" s="45" t="n"/>
      <c r="E623" s="71" t="n"/>
      <c r="F623" s="71" t="n"/>
      <c r="G623" s="45" t="n"/>
      <c r="H623" s="71" t="n"/>
      <c r="I623" s="71" t="n"/>
      <c r="J623" s="64" t="n"/>
      <c r="K623" s="64" t="n"/>
      <c r="L623" s="64" t="n"/>
      <c r="M623" s="64" t="n"/>
      <c r="N623" s="61" t="n"/>
      <c r="O623" s="61">
        <f>IF($N623="","",$N623)</f>
        <v/>
      </c>
      <c r="P623" s="61">
        <f>IF(OR('⚙️ BỘ HƠI'!$H$40=0,'⚙️ BỘ HƠI'!$H$2="",$C623="",LEFT($C623,1)="◆"),99999,IF(OR(ISNUMBER(SEARCH('⚙️ BỘ HƠI'!$H$2,$C623)),ISNUMBER(SEARCH($C623,'⚙️ BỘ HƠI'!$H$2))),ROW()-2,99999))</f>
        <v/>
      </c>
      <c r="Q623" s="61" t="n"/>
    </row>
    <row r="624" ht="34.5" customHeight="1">
      <c r="A624" s="71" t="n"/>
      <c r="B624" s="71" t="n"/>
      <c r="C624" s="45" t="n"/>
      <c r="D624" s="45" t="n"/>
      <c r="E624" s="71" t="n"/>
      <c r="F624" s="71" t="n"/>
      <c r="G624" s="45" t="n"/>
      <c r="H624" s="71" t="n"/>
      <c r="I624" s="71" t="n"/>
      <c r="J624" s="64" t="n"/>
      <c r="K624" s="64" t="n"/>
      <c r="L624" s="64" t="n"/>
      <c r="M624" s="64" t="n"/>
      <c r="N624" s="61" t="n"/>
      <c r="O624" s="61">
        <f>IF($N624="","",$N624)</f>
        <v/>
      </c>
      <c r="P624" s="61">
        <f>IF(OR('⚙️ BỘ HƠI'!$H$40=0,'⚙️ BỘ HƠI'!$H$2="",$C624="",LEFT($C624,1)="◆"),99999,IF(OR(ISNUMBER(SEARCH('⚙️ BỘ HƠI'!$H$2,$C624)),ISNUMBER(SEARCH($C624,'⚙️ BỘ HƠI'!$H$2))),ROW()-2,99999))</f>
        <v/>
      </c>
      <c r="Q624" s="61" t="n"/>
    </row>
    <row r="625" ht="34.5" customHeight="1">
      <c r="A625" s="71" t="n"/>
      <c r="B625" s="71" t="n"/>
      <c r="C625" s="45" t="n"/>
      <c r="D625" s="45" t="n"/>
      <c r="E625" s="71" t="n"/>
      <c r="F625" s="71" t="n"/>
      <c r="G625" s="45" t="n"/>
      <c r="H625" s="71" t="n"/>
      <c r="I625" s="71" t="n"/>
      <c r="J625" s="64" t="n"/>
      <c r="K625" s="64" t="n"/>
      <c r="L625" s="64" t="n"/>
      <c r="M625" s="64" t="n"/>
      <c r="N625" s="61" t="n"/>
      <c r="O625" s="61">
        <f>IF($N625="","",$N625)</f>
        <v/>
      </c>
      <c r="P625" s="61">
        <f>IF(OR('⚙️ BỘ HƠI'!$H$40=0,'⚙️ BỘ HƠI'!$H$2="",$C625="",LEFT($C625,1)="◆"),99999,IF(OR(ISNUMBER(SEARCH('⚙️ BỘ HƠI'!$H$2,$C625)),ISNUMBER(SEARCH($C625,'⚙️ BỘ HƠI'!$H$2))),ROW()-2,99999))</f>
        <v/>
      </c>
      <c r="Q625" s="61" t="n"/>
    </row>
    <row r="626" ht="34.5" customHeight="1">
      <c r="A626" s="71" t="n"/>
      <c r="B626" s="71" t="n"/>
      <c r="C626" s="45" t="n"/>
      <c r="D626" s="45" t="n"/>
      <c r="E626" s="71" t="n"/>
      <c r="F626" s="71" t="n"/>
      <c r="G626" s="45" t="n"/>
      <c r="H626" s="71" t="n"/>
      <c r="I626" s="71" t="n"/>
      <c r="J626" s="64" t="n"/>
      <c r="K626" s="64" t="n"/>
      <c r="L626" s="64" t="n"/>
      <c r="M626" s="64" t="n"/>
      <c r="N626" s="61" t="n"/>
      <c r="O626" s="61">
        <f>IF($N626="","",$N626)</f>
        <v/>
      </c>
      <c r="P626" s="61">
        <f>IF(OR('⚙️ BỘ HƠI'!$H$40=0,'⚙️ BỘ HƠI'!$H$2="",$C626="",LEFT($C626,1)="◆"),99999,IF(OR(ISNUMBER(SEARCH('⚙️ BỘ HƠI'!$H$2,$C626)),ISNUMBER(SEARCH($C626,'⚙️ BỘ HƠI'!$H$2))),ROW()-2,99999))</f>
        <v/>
      </c>
      <c r="Q626" s="61" t="n"/>
    </row>
    <row r="627" ht="34.5" customHeight="1">
      <c r="A627" s="71" t="n"/>
      <c r="B627" s="71" t="n"/>
      <c r="C627" s="45" t="n"/>
      <c r="D627" s="45" t="n"/>
      <c r="E627" s="71" t="n"/>
      <c r="F627" s="71" t="n"/>
      <c r="G627" s="45" t="n"/>
      <c r="H627" s="71" t="n"/>
      <c r="I627" s="71" t="n"/>
      <c r="J627" s="64" t="n"/>
      <c r="K627" s="64" t="n"/>
      <c r="L627" s="64" t="n"/>
      <c r="M627" s="64" t="n"/>
      <c r="N627" s="61" t="n"/>
      <c r="O627" s="61">
        <f>IF($N627="","",$N627)</f>
        <v/>
      </c>
      <c r="P627" s="61">
        <f>IF(OR('⚙️ BỘ HƠI'!$H$40=0,'⚙️ BỘ HƠI'!$H$2="",$C627="",LEFT($C627,1)="◆"),99999,IF(OR(ISNUMBER(SEARCH('⚙️ BỘ HƠI'!$H$2,$C627)),ISNUMBER(SEARCH($C627,'⚙️ BỘ HƠI'!$H$2))),ROW()-2,99999))</f>
        <v/>
      </c>
      <c r="Q627" s="61" t="n"/>
    </row>
    <row r="628" ht="34.5" customHeight="1">
      <c r="A628" s="71" t="n"/>
      <c r="B628" s="71" t="n"/>
      <c r="C628" s="45" t="n"/>
      <c r="D628" s="45" t="n"/>
      <c r="E628" s="71" t="n"/>
      <c r="F628" s="71" t="n"/>
      <c r="G628" s="45" t="n"/>
      <c r="H628" s="71" t="n"/>
      <c r="I628" s="71" t="n"/>
      <c r="J628" s="64" t="n"/>
      <c r="K628" s="64" t="n"/>
      <c r="L628" s="64" t="n"/>
      <c r="M628" s="64" t="n"/>
      <c r="N628" s="61" t="n"/>
      <c r="O628" s="61">
        <f>IF($N628="","",$N628)</f>
        <v/>
      </c>
      <c r="P628" s="61">
        <f>IF(OR('⚙️ BỘ HƠI'!$H$40=0,'⚙️ BỘ HƠI'!$H$2="",$C628="",LEFT($C628,1)="◆"),99999,IF(OR(ISNUMBER(SEARCH('⚙️ BỘ HƠI'!$H$2,$C628)),ISNUMBER(SEARCH($C628,'⚙️ BỘ HƠI'!$H$2))),ROW()-2,99999))</f>
        <v/>
      </c>
      <c r="Q628" s="61" t="n"/>
    </row>
    <row r="629" ht="34.5" customHeight="1">
      <c r="A629" s="71" t="n"/>
      <c r="B629" s="71" t="n"/>
      <c r="C629" s="45" t="n"/>
      <c r="D629" s="45" t="n"/>
      <c r="E629" s="71" t="n"/>
      <c r="F629" s="71" t="n"/>
      <c r="G629" s="45" t="n"/>
      <c r="H629" s="71" t="n"/>
      <c r="I629" s="71" t="n"/>
      <c r="J629" s="64" t="n"/>
      <c r="K629" s="64" t="n"/>
      <c r="L629" s="64" t="n"/>
      <c r="M629" s="64" t="n"/>
      <c r="N629" s="61" t="n"/>
      <c r="O629" s="61">
        <f>IF($N629="","",$N629)</f>
        <v/>
      </c>
      <c r="P629" s="61">
        <f>IF(OR('⚙️ BỘ HƠI'!$H$40=0,'⚙️ BỘ HƠI'!$H$2="",$C629="",LEFT($C629,1)="◆"),99999,IF(OR(ISNUMBER(SEARCH('⚙️ BỘ HƠI'!$H$2,$C629)),ISNUMBER(SEARCH($C629,'⚙️ BỘ HƠI'!$H$2))),ROW()-2,99999))</f>
        <v/>
      </c>
      <c r="Q629" s="61" t="n"/>
    </row>
    <row r="630" ht="34.5" customHeight="1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61" t="n"/>
      <c r="K630" s="61" t="n"/>
      <c r="L630" s="61" t="n"/>
      <c r="M630" s="61" t="n"/>
      <c r="N630" s="61" t="n"/>
      <c r="O630" s="61">
        <f>IF($N630="","",$N630)</f>
        <v/>
      </c>
      <c r="P630" s="61">
        <f>IF(OR('⚙️ BỘ HƠI'!$H$40=0,'⚙️ BỘ HƠI'!$H$2="",$C630="",LEFT($C630,1)="◆"),99999,IF(OR(ISNUMBER(SEARCH('⚙️ BỘ HƠI'!$H$2,$C630)),ISNUMBER(SEARCH($C630,'⚙️ BỘ HƠI'!$H$2))),ROW()-2,99999))</f>
        <v/>
      </c>
      <c r="Q630" s="61" t="n"/>
    </row>
    <row r="631" ht="34.5" customHeight="1">
      <c r="A631" s="71" t="n"/>
      <c r="B631" s="71" t="n"/>
      <c r="C631" s="45" t="n"/>
      <c r="D631" s="45" t="n"/>
      <c r="E631" s="71" t="n"/>
      <c r="F631" s="71" t="n"/>
      <c r="G631" s="45" t="n"/>
      <c r="H631" s="71" t="n"/>
      <c r="I631" s="71" t="n"/>
      <c r="J631" s="64" t="n"/>
      <c r="K631" s="64" t="n"/>
      <c r="L631" s="64" t="n"/>
      <c r="M631" s="64" t="n"/>
      <c r="N631" s="61" t="n"/>
      <c r="O631" s="61">
        <f>IF($N631="","",$N631)</f>
        <v/>
      </c>
      <c r="P631" s="61">
        <f>IF(OR('⚙️ BỘ HƠI'!$H$40=0,'⚙️ BỘ HƠI'!$H$2="",$C631="",LEFT($C631,1)="◆"),99999,IF(OR(ISNUMBER(SEARCH('⚙️ BỘ HƠI'!$H$2,$C631)),ISNUMBER(SEARCH($C631,'⚙️ BỘ HƠI'!$H$2))),ROW()-2,99999))</f>
        <v/>
      </c>
      <c r="Q631" s="61" t="n"/>
    </row>
    <row r="632" ht="34.5" customHeight="1">
      <c r="A632" s="71" t="n"/>
      <c r="B632" s="71" t="n"/>
      <c r="C632" s="45" t="n"/>
      <c r="D632" s="45" t="n"/>
      <c r="E632" s="71" t="n"/>
      <c r="F632" s="71" t="n"/>
      <c r="G632" s="45" t="n"/>
      <c r="H632" s="71" t="n"/>
      <c r="I632" s="71" t="n"/>
      <c r="J632" s="64" t="n"/>
      <c r="K632" s="64" t="n"/>
      <c r="L632" s="64" t="n"/>
      <c r="M632" s="64" t="n"/>
      <c r="N632" s="61" t="n"/>
      <c r="O632" s="61">
        <f>IF($N632="","",$N632)</f>
        <v/>
      </c>
      <c r="P632" s="61">
        <f>IF(OR('⚙️ BỘ HƠI'!$H$40=0,'⚙️ BỘ HƠI'!$H$2="",$C632="",LEFT($C632,1)="◆"),99999,IF(OR(ISNUMBER(SEARCH('⚙️ BỘ HƠI'!$H$2,$C632)),ISNUMBER(SEARCH($C632,'⚙️ BỘ HƠI'!$H$2))),ROW()-2,99999))</f>
        <v/>
      </c>
      <c r="Q632" s="61" t="n"/>
    </row>
    <row r="633" ht="34.5" customHeight="1">
      <c r="A633" s="71" t="n"/>
      <c r="B633" s="71" t="n"/>
      <c r="C633" s="45" t="n"/>
      <c r="D633" s="45" t="n"/>
      <c r="E633" s="71" t="n"/>
      <c r="F633" s="71" t="n"/>
      <c r="G633" s="45" t="n"/>
      <c r="H633" s="71" t="n"/>
      <c r="I633" s="71" t="n"/>
      <c r="J633" s="64" t="n"/>
      <c r="K633" s="64" t="n"/>
      <c r="L633" s="64" t="n"/>
      <c r="M633" s="64" t="n"/>
      <c r="N633" s="61" t="n"/>
      <c r="O633" s="61">
        <f>IF($N633="","",$N633)</f>
        <v/>
      </c>
      <c r="P633" s="61">
        <f>IF(OR('⚙️ BỘ HƠI'!$H$40=0,'⚙️ BỘ HƠI'!$H$2="",$C633="",LEFT($C633,1)="◆"),99999,IF(OR(ISNUMBER(SEARCH('⚙️ BỘ HƠI'!$H$2,$C633)),ISNUMBER(SEARCH($C633,'⚙️ BỘ HƠI'!$H$2))),ROW()-2,99999))</f>
        <v/>
      </c>
      <c r="Q633" s="61" t="n"/>
    </row>
    <row r="634" ht="34.5" customHeight="1">
      <c r="A634" s="71" t="n"/>
      <c r="B634" s="71" t="n"/>
      <c r="C634" s="45" t="n"/>
      <c r="D634" s="45" t="n"/>
      <c r="E634" s="71" t="n"/>
      <c r="F634" s="71" t="n"/>
      <c r="G634" s="45" t="n"/>
      <c r="H634" s="71" t="n"/>
      <c r="I634" s="71" t="n"/>
      <c r="J634" s="64" t="n"/>
      <c r="K634" s="64" t="n"/>
      <c r="L634" s="64" t="n"/>
      <c r="M634" s="64" t="n"/>
      <c r="N634" s="61" t="n"/>
      <c r="O634" s="61">
        <f>IF($N634="","",$N634)</f>
        <v/>
      </c>
      <c r="P634" s="61">
        <f>IF(OR('⚙️ BỘ HƠI'!$H$40=0,'⚙️ BỘ HƠI'!$H$2="",$C634="",LEFT($C634,1)="◆"),99999,IF(OR(ISNUMBER(SEARCH('⚙️ BỘ HƠI'!$H$2,$C634)),ISNUMBER(SEARCH($C634,'⚙️ BỘ HƠI'!$H$2))),ROW()-2,99999))</f>
        <v/>
      </c>
      <c r="Q634" s="61" t="n"/>
    </row>
    <row r="635" ht="34.5" customHeight="1">
      <c r="A635" s="71" t="n"/>
      <c r="B635" s="71" t="n"/>
      <c r="C635" s="45" t="n"/>
      <c r="D635" s="45" t="n"/>
      <c r="E635" s="71" t="n"/>
      <c r="F635" s="71" t="n"/>
      <c r="G635" s="45" t="n"/>
      <c r="H635" s="71" t="n"/>
      <c r="I635" s="71" t="n"/>
      <c r="J635" s="64" t="n"/>
      <c r="K635" s="64" t="n"/>
      <c r="L635" s="64" t="n"/>
      <c r="M635" s="64" t="n"/>
      <c r="N635" s="61" t="n"/>
      <c r="O635" s="61">
        <f>IF($N635="","",$N635)</f>
        <v/>
      </c>
      <c r="P635" s="61">
        <f>IF(OR('⚙️ BỘ HƠI'!$H$40=0,'⚙️ BỘ HƠI'!$H$2="",$C635="",LEFT($C635,1)="◆"),99999,IF(OR(ISNUMBER(SEARCH('⚙️ BỘ HƠI'!$H$2,$C635)),ISNUMBER(SEARCH($C635,'⚙️ BỘ HƠI'!$H$2))),ROW()-2,99999))</f>
        <v/>
      </c>
      <c r="Q635" s="61" t="n"/>
    </row>
    <row r="636" ht="34.5" customHeight="1">
      <c r="A636" s="71" t="n"/>
      <c r="B636" s="71" t="n"/>
      <c r="C636" s="45" t="n"/>
      <c r="D636" s="45" t="n"/>
      <c r="E636" s="71" t="n"/>
      <c r="F636" s="71" t="n"/>
      <c r="G636" s="45" t="n"/>
      <c r="H636" s="71" t="n"/>
      <c r="I636" s="71" t="n"/>
      <c r="J636" s="64" t="n"/>
      <c r="K636" s="64" t="n"/>
      <c r="L636" s="64" t="n"/>
      <c r="M636" s="64" t="n"/>
      <c r="N636" s="61" t="n"/>
      <c r="O636" s="61">
        <f>IF($N636="","",$N636)</f>
        <v/>
      </c>
      <c r="P636" s="61">
        <f>IF(OR('⚙️ BỘ HƠI'!$H$40=0,'⚙️ BỘ HƠI'!$H$2="",$C636="",LEFT($C636,1)="◆"),99999,IF(OR(ISNUMBER(SEARCH('⚙️ BỘ HƠI'!$H$2,$C636)),ISNUMBER(SEARCH($C636,'⚙️ BỘ HƠI'!$H$2))),ROW()-2,99999))</f>
        <v/>
      </c>
      <c r="Q636" s="61" t="n"/>
    </row>
    <row r="637" ht="34.5" customHeight="1">
      <c r="A637" s="71" t="n"/>
      <c r="B637" s="71" t="n"/>
      <c r="C637" s="45" t="n"/>
      <c r="D637" s="45" t="n"/>
      <c r="E637" s="71" t="n"/>
      <c r="F637" s="71" t="n"/>
      <c r="G637" s="45" t="n"/>
      <c r="H637" s="71" t="n"/>
      <c r="I637" s="71" t="n"/>
      <c r="J637" s="64" t="n"/>
      <c r="K637" s="64" t="n"/>
      <c r="L637" s="64" t="n"/>
      <c r="M637" s="64" t="n"/>
      <c r="N637" s="61" t="n"/>
      <c r="O637" s="61">
        <f>IF($N637="","",$N637)</f>
        <v/>
      </c>
      <c r="P637" s="61">
        <f>IF(OR('⚙️ BỘ HƠI'!$H$40=0,'⚙️ BỘ HƠI'!$H$2="",$C637="",LEFT($C637,1)="◆"),99999,IF(OR(ISNUMBER(SEARCH('⚙️ BỘ HƠI'!$H$2,$C637)),ISNUMBER(SEARCH($C637,'⚙️ BỘ HƠI'!$H$2))),ROW()-2,99999))</f>
        <v/>
      </c>
      <c r="Q637" s="61" t="n"/>
    </row>
    <row r="638" ht="34.5" customHeight="1">
      <c r="A638" s="71" t="n"/>
      <c r="B638" s="71" t="n"/>
      <c r="C638" s="45" t="n"/>
      <c r="D638" s="45" t="n"/>
      <c r="E638" s="71" t="n"/>
      <c r="F638" s="71" t="n"/>
      <c r="G638" s="45" t="n"/>
      <c r="H638" s="71" t="n"/>
      <c r="I638" s="71" t="n"/>
      <c r="J638" s="64" t="n"/>
      <c r="K638" s="64" t="n"/>
      <c r="L638" s="64" t="n"/>
      <c r="M638" s="64" t="n"/>
      <c r="N638" s="61" t="n"/>
      <c r="O638" s="61">
        <f>IF($N638="","",$N638)</f>
        <v/>
      </c>
      <c r="P638" s="61">
        <f>IF(OR('⚙️ BỘ HƠI'!$H$40=0,'⚙️ BỘ HƠI'!$H$2="",$C638="",LEFT($C638,1)="◆"),99999,IF(OR(ISNUMBER(SEARCH('⚙️ BỘ HƠI'!$H$2,$C638)),ISNUMBER(SEARCH($C638,'⚙️ BỘ HƠI'!$H$2))),ROW()-2,99999))</f>
        <v/>
      </c>
      <c r="Q638" s="61" t="n"/>
    </row>
    <row r="639" ht="34.5" customHeight="1">
      <c r="A639" s="71" t="n"/>
      <c r="B639" s="71" t="n"/>
      <c r="C639" s="45" t="n"/>
      <c r="D639" s="45" t="n"/>
      <c r="E639" s="71" t="n"/>
      <c r="F639" s="71" t="n"/>
      <c r="G639" s="45" t="n"/>
      <c r="H639" s="71" t="n"/>
      <c r="I639" s="71" t="n"/>
      <c r="J639" s="64" t="n"/>
      <c r="K639" s="64" t="n"/>
      <c r="L639" s="64" t="n"/>
      <c r="M639" s="64" t="n"/>
      <c r="N639" s="61" t="n"/>
      <c r="O639" s="61">
        <f>IF($N639="","",$N639)</f>
        <v/>
      </c>
      <c r="P639" s="61">
        <f>IF(OR('⚙️ BỘ HƠI'!$H$40=0,'⚙️ BỘ HƠI'!$H$2="",$C639="",LEFT($C639,1)="◆"),99999,IF(OR(ISNUMBER(SEARCH('⚙️ BỘ HƠI'!$H$2,$C639)),ISNUMBER(SEARCH($C639,'⚙️ BỘ HƠI'!$H$2))),ROW()-2,99999))</f>
        <v/>
      </c>
      <c r="Q639" s="61" t="n"/>
    </row>
    <row r="640" ht="34.5" customHeight="1">
      <c r="A640" s="71" t="n"/>
      <c r="B640" s="71" t="n"/>
      <c r="C640" s="45" t="n"/>
      <c r="D640" s="45" t="n"/>
      <c r="E640" s="71" t="n"/>
      <c r="F640" s="71" t="n"/>
      <c r="G640" s="45" t="n"/>
      <c r="H640" s="71" t="n"/>
      <c r="I640" s="71" t="n"/>
      <c r="J640" s="64" t="n"/>
      <c r="K640" s="64" t="n"/>
      <c r="L640" s="64" t="n"/>
      <c r="M640" s="64" t="n"/>
      <c r="N640" s="61" t="n"/>
      <c r="O640" s="61">
        <f>IF($N640="","",$N640)</f>
        <v/>
      </c>
      <c r="P640" s="61">
        <f>IF(OR('⚙️ BỘ HƠI'!$H$40=0,'⚙️ BỘ HƠI'!$H$2="",$C640="",LEFT($C640,1)="◆"),99999,IF(OR(ISNUMBER(SEARCH('⚙️ BỘ HƠI'!$H$2,$C640)),ISNUMBER(SEARCH($C640,'⚙️ BỘ HƠI'!$H$2))),ROW()-2,99999))</f>
        <v/>
      </c>
      <c r="Q640" s="61" t="n"/>
    </row>
    <row r="641" ht="34.5" customHeight="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61" t="n"/>
      <c r="K641" s="61" t="n"/>
      <c r="L641" s="61" t="n"/>
      <c r="M641" s="61" t="n"/>
      <c r="N641" s="61" t="n"/>
      <c r="O641" s="61">
        <f>IF($N641="","",$N641)</f>
        <v/>
      </c>
      <c r="P641" s="61">
        <f>IF(OR('⚙️ BỘ HƠI'!$H$40=0,'⚙️ BỘ HƠI'!$H$2="",$C641="",LEFT($C641,1)="◆"),99999,IF(OR(ISNUMBER(SEARCH('⚙️ BỘ HƠI'!$H$2,$C641)),ISNUMBER(SEARCH($C641,'⚙️ BỘ HƠI'!$H$2))),ROW()-2,99999))</f>
        <v/>
      </c>
      <c r="Q641" s="61" t="n"/>
    </row>
    <row r="642" ht="34.5" customHeight="1">
      <c r="A642" s="71" t="n"/>
      <c r="B642" s="71" t="n"/>
      <c r="C642" s="45" t="n"/>
      <c r="D642" s="45" t="n"/>
      <c r="E642" s="71" t="n"/>
      <c r="F642" s="71" t="n"/>
      <c r="G642" s="45" t="n"/>
      <c r="H642" s="71" t="n"/>
      <c r="I642" s="71" t="n"/>
      <c r="J642" s="64" t="n"/>
      <c r="K642" s="64" t="n"/>
      <c r="L642" s="64" t="n"/>
      <c r="M642" s="64" t="n"/>
      <c r="N642" s="61" t="n"/>
      <c r="O642" s="61">
        <f>IF($N642="","",$N642)</f>
        <v/>
      </c>
      <c r="P642" s="61">
        <f>IF(OR('⚙️ BỘ HƠI'!$H$40=0,'⚙️ BỘ HƠI'!$H$2="",$C642="",LEFT($C642,1)="◆"),99999,IF(OR(ISNUMBER(SEARCH('⚙️ BỘ HƠI'!$H$2,$C642)),ISNUMBER(SEARCH($C642,'⚙️ BỘ HƠI'!$H$2))),ROW()-2,99999))</f>
        <v/>
      </c>
      <c r="Q642" s="61" t="n"/>
    </row>
    <row r="643" ht="34.5" customHeight="1">
      <c r="A643" s="71" t="n"/>
      <c r="B643" s="71" t="n"/>
      <c r="C643" s="45" t="n"/>
      <c r="D643" s="45" t="n"/>
      <c r="E643" s="71" t="n"/>
      <c r="F643" s="71" t="n"/>
      <c r="G643" s="45" t="n"/>
      <c r="H643" s="71" t="n"/>
      <c r="I643" s="71" t="n"/>
      <c r="J643" s="64" t="n"/>
      <c r="K643" s="64" t="n"/>
      <c r="L643" s="64" t="n"/>
      <c r="M643" s="64" t="n"/>
      <c r="N643" s="61" t="n"/>
      <c r="O643" s="61">
        <f>IF($N643="","",$N643)</f>
        <v/>
      </c>
      <c r="P643" s="61">
        <f>IF(OR('⚙️ BỘ HƠI'!$H$40=0,'⚙️ BỘ HƠI'!$H$2="",$C643="",LEFT($C643,1)="◆"),99999,IF(OR(ISNUMBER(SEARCH('⚙️ BỘ HƠI'!$H$2,$C643)),ISNUMBER(SEARCH($C643,'⚙️ BỘ HƠI'!$H$2))),ROW()-2,99999))</f>
        <v/>
      </c>
      <c r="Q643" s="61" t="n"/>
    </row>
    <row r="644" ht="34.5" customHeight="1">
      <c r="A644" s="71" t="n"/>
      <c r="B644" s="71" t="n"/>
      <c r="C644" s="45" t="n"/>
      <c r="D644" s="45" t="n"/>
      <c r="E644" s="71" t="n"/>
      <c r="F644" s="71" t="n"/>
      <c r="G644" s="45" t="n"/>
      <c r="H644" s="71" t="n"/>
      <c r="I644" s="71" t="n"/>
      <c r="J644" s="64" t="n"/>
      <c r="K644" s="64" t="n"/>
      <c r="L644" s="64" t="n"/>
      <c r="M644" s="64" t="n"/>
      <c r="N644" s="61" t="n"/>
      <c r="O644" s="61">
        <f>IF($N644="","",$N644)</f>
        <v/>
      </c>
      <c r="P644" s="61">
        <f>IF(OR('⚙️ BỘ HƠI'!$H$40=0,'⚙️ BỘ HƠI'!$H$2="",$C644="",LEFT($C644,1)="◆"),99999,IF(OR(ISNUMBER(SEARCH('⚙️ BỘ HƠI'!$H$2,$C644)),ISNUMBER(SEARCH($C644,'⚙️ BỘ HƠI'!$H$2))),ROW()-2,99999))</f>
        <v/>
      </c>
      <c r="Q644" s="61" t="n"/>
    </row>
    <row r="645" ht="34.5" customHeight="1">
      <c r="A645" s="71" t="n"/>
      <c r="B645" s="71" t="n"/>
      <c r="C645" s="45" t="n"/>
      <c r="D645" s="45" t="n"/>
      <c r="E645" s="71" t="n"/>
      <c r="F645" s="71" t="n"/>
      <c r="G645" s="45" t="n"/>
      <c r="H645" s="71" t="n"/>
      <c r="I645" s="71" t="n"/>
      <c r="J645" s="64" t="n"/>
      <c r="K645" s="64" t="n"/>
      <c r="L645" s="64" t="n"/>
      <c r="M645" s="64" t="n"/>
      <c r="N645" s="61" t="n"/>
      <c r="O645" s="61">
        <f>IF($N645="","",$N645)</f>
        <v/>
      </c>
      <c r="P645" s="61">
        <f>IF(OR('⚙️ BỘ HƠI'!$H$40=0,'⚙️ BỘ HƠI'!$H$2="",$C645="",LEFT($C645,1)="◆"),99999,IF(OR(ISNUMBER(SEARCH('⚙️ BỘ HƠI'!$H$2,$C645)),ISNUMBER(SEARCH($C645,'⚙️ BỘ HƠI'!$H$2))),ROW()-2,99999))</f>
        <v/>
      </c>
      <c r="Q645" s="61" t="n"/>
    </row>
    <row r="646" ht="34.5" customHeight="1">
      <c r="A646" s="71" t="n"/>
      <c r="B646" s="71" t="n"/>
      <c r="C646" s="45" t="n"/>
      <c r="D646" s="45" t="n"/>
      <c r="E646" s="71" t="n"/>
      <c r="F646" s="71" t="n"/>
      <c r="G646" s="45" t="n"/>
      <c r="H646" s="71" t="n"/>
      <c r="I646" s="71" t="n"/>
      <c r="J646" s="64" t="n"/>
      <c r="K646" s="64" t="n"/>
      <c r="L646" s="64" t="n"/>
      <c r="M646" s="64" t="n"/>
      <c r="N646" s="61" t="n"/>
      <c r="O646" s="61">
        <f>IF($N646="","",$N646)</f>
        <v/>
      </c>
      <c r="P646" s="61">
        <f>IF(OR('⚙️ BỘ HƠI'!$H$40=0,'⚙️ BỘ HƠI'!$H$2="",$C646="",LEFT($C646,1)="◆"),99999,IF(OR(ISNUMBER(SEARCH('⚙️ BỘ HƠI'!$H$2,$C646)),ISNUMBER(SEARCH($C646,'⚙️ BỘ HƠI'!$H$2))),ROW()-2,99999))</f>
        <v/>
      </c>
      <c r="Q646" s="61" t="n"/>
    </row>
    <row r="647" ht="34.5" customHeight="1">
      <c r="A647" s="71" t="n"/>
      <c r="B647" s="71" t="n"/>
      <c r="C647" s="45" t="n"/>
      <c r="D647" s="45" t="n"/>
      <c r="E647" s="71" t="n"/>
      <c r="F647" s="71" t="n"/>
      <c r="G647" s="45" t="n"/>
      <c r="H647" s="71" t="n"/>
      <c r="I647" s="71" t="n"/>
      <c r="J647" s="64" t="n"/>
      <c r="K647" s="64" t="n"/>
      <c r="L647" s="64" t="n"/>
      <c r="M647" s="64" t="n"/>
      <c r="N647" s="61" t="n"/>
      <c r="O647" s="61">
        <f>IF($N647="","",$N647)</f>
        <v/>
      </c>
      <c r="P647" s="61">
        <f>IF(OR('⚙️ BỘ HƠI'!$H$40=0,'⚙️ BỘ HƠI'!$H$2="",$C647="",LEFT($C647,1)="◆"),99999,IF(OR(ISNUMBER(SEARCH('⚙️ BỘ HƠI'!$H$2,$C647)),ISNUMBER(SEARCH($C647,'⚙️ BỘ HƠI'!$H$2))),ROW()-2,99999))</f>
        <v/>
      </c>
      <c r="Q647" s="61" t="n"/>
    </row>
    <row r="648" ht="34.5" customHeight="1">
      <c r="A648" s="71" t="n"/>
      <c r="B648" s="71" t="n"/>
      <c r="C648" s="45" t="n"/>
      <c r="D648" s="45" t="n"/>
      <c r="E648" s="71" t="n"/>
      <c r="F648" s="71" t="n"/>
      <c r="G648" s="45" t="n"/>
      <c r="H648" s="71" t="n"/>
      <c r="I648" s="71" t="n"/>
      <c r="J648" s="64" t="n"/>
      <c r="K648" s="64" t="n"/>
      <c r="L648" s="64" t="n"/>
      <c r="M648" s="64" t="n"/>
      <c r="N648" s="61" t="n"/>
      <c r="O648" s="61">
        <f>IF($N648="","",$N648)</f>
        <v/>
      </c>
      <c r="P648" s="61">
        <f>IF(OR('⚙️ BỘ HƠI'!$H$40=0,'⚙️ BỘ HƠI'!$H$2="",$C648="",LEFT($C648,1)="◆"),99999,IF(OR(ISNUMBER(SEARCH('⚙️ BỘ HƠI'!$H$2,$C648)),ISNUMBER(SEARCH($C648,'⚙️ BỘ HƠI'!$H$2))),ROW()-2,99999))</f>
        <v/>
      </c>
      <c r="Q648" s="61" t="n"/>
    </row>
    <row r="649" ht="34.5" customHeight="1">
      <c r="A649" s="71" t="n"/>
      <c r="B649" s="71" t="n"/>
      <c r="C649" s="45" t="n"/>
      <c r="D649" s="45" t="n"/>
      <c r="E649" s="71" t="n"/>
      <c r="F649" s="71" t="n"/>
      <c r="G649" s="45" t="n"/>
      <c r="H649" s="71" t="n"/>
      <c r="I649" s="71" t="n"/>
      <c r="J649" s="64" t="n"/>
      <c r="K649" s="64" t="n"/>
      <c r="L649" s="64" t="n"/>
      <c r="M649" s="64" t="n"/>
      <c r="N649" s="61" t="n"/>
      <c r="O649" s="61">
        <f>IF($N649="","",$N649)</f>
        <v/>
      </c>
      <c r="P649" s="61">
        <f>IF(OR('⚙️ BỘ HƠI'!$H$40=0,'⚙️ BỘ HƠI'!$H$2="",$C649="",LEFT($C649,1)="◆"),99999,IF(OR(ISNUMBER(SEARCH('⚙️ BỘ HƠI'!$H$2,$C649)),ISNUMBER(SEARCH($C649,'⚙️ BỘ HƠI'!$H$2))),ROW()-2,99999))</f>
        <v/>
      </c>
      <c r="Q649" s="61" t="n"/>
    </row>
    <row r="650" ht="34.5" customHeight="1">
      <c r="A650" s="71" t="n"/>
      <c r="B650" s="71" t="n"/>
      <c r="C650" s="45" t="n"/>
      <c r="D650" s="45" t="n"/>
      <c r="E650" s="71" t="n"/>
      <c r="F650" s="71" t="n"/>
      <c r="G650" s="45" t="n"/>
      <c r="H650" s="71" t="n"/>
      <c r="I650" s="71" t="n"/>
      <c r="J650" s="64" t="n"/>
      <c r="K650" s="64" t="n"/>
      <c r="L650" s="64" t="n"/>
      <c r="M650" s="64" t="n"/>
      <c r="N650" s="61" t="n"/>
      <c r="O650" s="61">
        <f>IF($N650="","",$N650)</f>
        <v/>
      </c>
      <c r="P650" s="61">
        <f>IF(OR('⚙️ BỘ HƠI'!$H$40=0,'⚙️ BỘ HƠI'!$H$2="",$C650="",LEFT($C650,1)="◆"),99999,IF(OR(ISNUMBER(SEARCH('⚙️ BỘ HƠI'!$H$2,$C650)),ISNUMBER(SEARCH($C650,'⚙️ BỘ HƠI'!$H$2))),ROW()-2,99999))</f>
        <v/>
      </c>
      <c r="Q650" s="61" t="n"/>
    </row>
    <row r="651" ht="34.5" customHeight="1">
      <c r="A651" s="71" t="n"/>
      <c r="B651" s="71" t="n"/>
      <c r="C651" s="45" t="n"/>
      <c r="D651" s="45" t="n"/>
      <c r="E651" s="71" t="n"/>
      <c r="F651" s="71" t="n"/>
      <c r="G651" s="45" t="n"/>
      <c r="H651" s="71" t="n"/>
      <c r="I651" s="71" t="n"/>
      <c r="J651" s="64" t="n"/>
      <c r="K651" s="64" t="n"/>
      <c r="L651" s="64" t="n"/>
      <c r="M651" s="64" t="n"/>
      <c r="N651" s="61" t="n"/>
      <c r="O651" s="61">
        <f>IF($N651="","",$N651)</f>
        <v/>
      </c>
      <c r="P651" s="61">
        <f>IF(OR('⚙️ BỘ HƠI'!$H$40=0,'⚙️ BỘ HƠI'!$H$2="",$C651="",LEFT($C651,1)="◆"),99999,IF(OR(ISNUMBER(SEARCH('⚙️ BỘ HƠI'!$H$2,$C651)),ISNUMBER(SEARCH($C651,'⚙️ BỘ HƠI'!$H$2))),ROW()-2,99999))</f>
        <v/>
      </c>
      <c r="Q651" s="61" t="n"/>
    </row>
    <row r="652" ht="34.5" customHeight="1">
      <c r="A652" s="71" t="n"/>
      <c r="B652" s="71" t="n"/>
      <c r="C652" s="45" t="n"/>
      <c r="D652" s="45" t="n"/>
      <c r="E652" s="71" t="n"/>
      <c r="F652" s="71" t="n"/>
      <c r="G652" s="45" t="n"/>
      <c r="H652" s="71" t="n"/>
      <c r="I652" s="71" t="n"/>
      <c r="J652" s="64" t="n"/>
      <c r="K652" s="64" t="n"/>
      <c r="L652" s="64" t="n"/>
      <c r="M652" s="64" t="n"/>
      <c r="N652" s="61" t="n"/>
      <c r="O652" s="61">
        <f>IF($N652="","",$N652)</f>
        <v/>
      </c>
      <c r="P652" s="61">
        <f>IF(OR('⚙️ BỘ HƠI'!$H$40=0,'⚙️ BỘ HƠI'!$H$2="",$C652="",LEFT($C652,1)="◆"),99999,IF(OR(ISNUMBER(SEARCH('⚙️ BỘ HƠI'!$H$2,$C652)),ISNUMBER(SEARCH($C652,'⚙️ BỘ HƠI'!$H$2))),ROW()-2,99999))</f>
        <v/>
      </c>
      <c r="Q652" s="61" t="n"/>
    </row>
    <row r="653" ht="34.5" customHeight="1">
      <c r="A653" s="71" t="n"/>
      <c r="B653" s="71" t="n"/>
      <c r="C653" s="45" t="n"/>
      <c r="D653" s="45" t="n"/>
      <c r="E653" s="71" t="n"/>
      <c r="F653" s="71" t="n"/>
      <c r="G653" s="45" t="n"/>
      <c r="H653" s="71" t="n"/>
      <c r="I653" s="71" t="n"/>
      <c r="J653" s="64" t="n"/>
      <c r="K653" s="64" t="n"/>
      <c r="L653" s="64" t="n"/>
      <c r="M653" s="64" t="n"/>
      <c r="N653" s="61" t="n"/>
      <c r="O653" s="61">
        <f>IF($N653="","",$N653)</f>
        <v/>
      </c>
      <c r="P653" s="61">
        <f>IF(OR('⚙️ BỘ HƠI'!$H$40=0,'⚙️ BỘ HƠI'!$H$2="",$C653="",LEFT($C653,1)="◆"),99999,IF(OR(ISNUMBER(SEARCH('⚙️ BỘ HƠI'!$H$2,$C653)),ISNUMBER(SEARCH($C653,'⚙️ BỘ HƠI'!$H$2))),ROW()-2,99999))</f>
        <v/>
      </c>
      <c r="Q653" s="61" t="n"/>
    </row>
    <row r="654" ht="34.5" customHeight="1">
      <c r="A654" s="71" t="n"/>
      <c r="B654" s="71" t="n"/>
      <c r="C654" s="45" t="n"/>
      <c r="D654" s="45" t="n"/>
      <c r="E654" s="71" t="n"/>
      <c r="F654" s="71" t="n"/>
      <c r="G654" s="45" t="n"/>
      <c r="H654" s="71" t="n"/>
      <c r="I654" s="71" t="n"/>
      <c r="J654" s="64" t="n"/>
      <c r="K654" s="64" t="n"/>
      <c r="L654" s="64" t="n"/>
      <c r="M654" s="64" t="n"/>
      <c r="N654" s="61" t="n"/>
      <c r="O654" s="61">
        <f>IF($N654="","",$N654)</f>
        <v/>
      </c>
      <c r="P654" s="61">
        <f>IF(OR('⚙️ BỘ HƠI'!$H$40=0,'⚙️ BỘ HƠI'!$H$2="",$C654="",LEFT($C654,1)="◆"),99999,IF(OR(ISNUMBER(SEARCH('⚙️ BỘ HƠI'!$H$2,$C654)),ISNUMBER(SEARCH($C654,'⚙️ BỘ HƠI'!$H$2))),ROW()-2,99999))</f>
        <v/>
      </c>
      <c r="Q654" s="61" t="n"/>
    </row>
    <row r="655" ht="34.5" customHeight="1">
      <c r="A655" s="71" t="n"/>
      <c r="B655" s="71" t="n"/>
      <c r="C655" s="45" t="n"/>
      <c r="D655" s="45" t="n"/>
      <c r="E655" s="71" t="n"/>
      <c r="F655" s="71" t="n"/>
      <c r="G655" s="45" t="n"/>
      <c r="H655" s="71" t="n"/>
      <c r="I655" s="71" t="n"/>
      <c r="J655" s="64" t="n"/>
      <c r="K655" s="64" t="n"/>
      <c r="L655" s="64" t="n"/>
      <c r="M655" s="64" t="n"/>
      <c r="N655" s="61" t="n"/>
      <c r="O655" s="61">
        <f>IF($N655="","",$N655)</f>
        <v/>
      </c>
      <c r="P655" s="61">
        <f>IF(OR('⚙️ BỘ HƠI'!$H$40=0,'⚙️ BỘ HƠI'!$H$2="",$C655="",LEFT($C655,1)="◆"),99999,IF(OR(ISNUMBER(SEARCH('⚙️ BỘ HƠI'!$H$2,$C655)),ISNUMBER(SEARCH($C655,'⚙️ BỘ HƠI'!$H$2))),ROW()-2,99999))</f>
        <v/>
      </c>
      <c r="Q655" s="61" t="n"/>
    </row>
    <row r="656" ht="34.5" customHeight="1">
      <c r="A656" s="71" t="n"/>
      <c r="B656" s="71" t="n"/>
      <c r="C656" s="45" t="n"/>
      <c r="D656" s="45" t="n"/>
      <c r="E656" s="71" t="n"/>
      <c r="F656" s="71" t="n"/>
      <c r="G656" s="45" t="n"/>
      <c r="H656" s="71" t="n"/>
      <c r="I656" s="71" t="n"/>
      <c r="J656" s="64" t="n"/>
      <c r="K656" s="64" t="n"/>
      <c r="L656" s="64" t="n"/>
      <c r="M656" s="64" t="n"/>
      <c r="N656" s="61" t="n"/>
      <c r="O656" s="61">
        <f>IF($N656="","",$N656)</f>
        <v/>
      </c>
      <c r="P656" s="61">
        <f>IF(OR('⚙️ BỘ HƠI'!$H$40=0,'⚙️ BỘ HƠI'!$H$2="",$C656="",LEFT($C656,1)="◆"),99999,IF(OR(ISNUMBER(SEARCH('⚙️ BỘ HƠI'!$H$2,$C656)),ISNUMBER(SEARCH($C656,'⚙️ BỘ HƠI'!$H$2))),ROW()-2,99999))</f>
        <v/>
      </c>
      <c r="Q656" s="61" t="n"/>
    </row>
    <row r="657" ht="34.5" customHeight="1">
      <c r="A657" s="71" t="n"/>
      <c r="B657" s="71" t="n"/>
      <c r="C657" s="45" t="n"/>
      <c r="D657" s="45" t="n"/>
      <c r="E657" s="71" t="n"/>
      <c r="F657" s="71" t="n"/>
      <c r="G657" s="45" t="n"/>
      <c r="H657" s="71" t="n"/>
      <c r="I657" s="71" t="n"/>
      <c r="J657" s="64" t="n"/>
      <c r="K657" s="64" t="n"/>
      <c r="L657" s="64" t="n"/>
      <c r="M657" s="64" t="n"/>
      <c r="N657" s="61" t="n"/>
      <c r="O657" s="61">
        <f>IF($N657="","",$N657)</f>
        <v/>
      </c>
      <c r="P657" s="61">
        <f>IF(OR('⚙️ BỘ HƠI'!$H$40=0,'⚙️ BỘ HƠI'!$H$2="",$C657="",LEFT($C657,1)="◆"),99999,IF(OR(ISNUMBER(SEARCH('⚙️ BỘ HƠI'!$H$2,$C657)),ISNUMBER(SEARCH($C657,'⚙️ BỘ HƠI'!$H$2))),ROW()-2,99999))</f>
        <v/>
      </c>
      <c r="Q657" s="61" t="n"/>
    </row>
    <row r="658" ht="34.5" customHeight="1">
      <c r="A658" s="71" t="n"/>
      <c r="B658" s="71" t="n"/>
      <c r="C658" s="45" t="n"/>
      <c r="D658" s="45" t="n"/>
      <c r="E658" s="71" t="n"/>
      <c r="F658" s="71" t="n"/>
      <c r="G658" s="45" t="n"/>
      <c r="H658" s="71" t="n"/>
      <c r="I658" s="71" t="n"/>
      <c r="J658" s="64" t="n"/>
      <c r="K658" s="64" t="n"/>
      <c r="L658" s="64" t="n"/>
      <c r="M658" s="64" t="n"/>
      <c r="N658" s="61" t="n"/>
      <c r="O658" s="61">
        <f>IF($N658="","",$N658)</f>
        <v/>
      </c>
      <c r="P658" s="61">
        <f>IF(OR('⚙️ BỘ HƠI'!$H$40=0,'⚙️ BỘ HƠI'!$H$2="",$C658="",LEFT($C658,1)="◆"),99999,IF(OR(ISNUMBER(SEARCH('⚙️ BỘ HƠI'!$H$2,$C658)),ISNUMBER(SEARCH($C658,'⚙️ BỘ HƠI'!$H$2))),ROW()-2,99999))</f>
        <v/>
      </c>
      <c r="Q658" s="61" t="n"/>
    </row>
    <row r="659" ht="34.5" customHeight="1">
      <c r="A659" s="71" t="n"/>
      <c r="B659" s="71" t="n"/>
      <c r="C659" s="45" t="n"/>
      <c r="D659" s="45" t="n"/>
      <c r="E659" s="71" t="n"/>
      <c r="F659" s="71" t="n"/>
      <c r="G659" s="45" t="n"/>
      <c r="H659" s="71" t="n"/>
      <c r="I659" s="71" t="n"/>
      <c r="J659" s="64" t="n"/>
      <c r="K659" s="64" t="n"/>
      <c r="L659" s="64" t="n"/>
      <c r="M659" s="64" t="n"/>
      <c r="N659" s="61" t="n"/>
      <c r="O659" s="61">
        <f>IF($N659="","",$N659)</f>
        <v/>
      </c>
      <c r="P659" s="61">
        <f>IF(OR('⚙️ BỘ HƠI'!$H$40=0,'⚙️ BỘ HƠI'!$H$2="",$C659="",LEFT($C659,1)="◆"),99999,IF(OR(ISNUMBER(SEARCH('⚙️ BỘ HƠI'!$H$2,$C659)),ISNUMBER(SEARCH($C659,'⚙️ BỘ HƠI'!$H$2))),ROW()-2,99999))</f>
        <v/>
      </c>
      <c r="Q659" s="61" t="n"/>
    </row>
    <row r="660" ht="34.5" customHeight="1">
      <c r="A660" s="71" t="n"/>
      <c r="B660" s="71" t="n"/>
      <c r="C660" s="45" t="n"/>
      <c r="D660" s="45" t="n"/>
      <c r="E660" s="71" t="n"/>
      <c r="F660" s="71" t="n"/>
      <c r="G660" s="45" t="n"/>
      <c r="H660" s="71" t="n"/>
      <c r="I660" s="71" t="n"/>
      <c r="J660" s="64" t="n"/>
      <c r="K660" s="64" t="n"/>
      <c r="L660" s="64" t="n"/>
      <c r="M660" s="64" t="n"/>
      <c r="N660" s="61" t="n"/>
      <c r="O660" s="61">
        <f>IF($N660="","",$N660)</f>
        <v/>
      </c>
      <c r="P660" s="61">
        <f>IF(OR('⚙️ BỘ HƠI'!$H$40=0,'⚙️ BỘ HƠI'!$H$2="",$C660="",LEFT($C660,1)="◆"),99999,IF(OR(ISNUMBER(SEARCH('⚙️ BỘ HƠI'!$H$2,$C660)),ISNUMBER(SEARCH($C660,'⚙️ BỘ HƠI'!$H$2))),ROW()-2,99999))</f>
        <v/>
      </c>
      <c r="Q660" s="61" t="n"/>
    </row>
    <row r="661" ht="34.5" customHeight="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61" t="n"/>
      <c r="K661" s="61" t="n"/>
      <c r="L661" s="61" t="n"/>
      <c r="M661" s="61" t="n"/>
      <c r="N661" s="61" t="n"/>
      <c r="O661" s="61">
        <f>IF($N661="","",$N661)</f>
        <v/>
      </c>
      <c r="P661" s="61">
        <f>IF(OR('⚙️ BỘ HƠI'!$H$40=0,'⚙️ BỘ HƠI'!$H$2="",$C661="",LEFT($C661,1)="◆"),99999,IF(OR(ISNUMBER(SEARCH('⚙️ BỘ HƠI'!$H$2,$C661)),ISNUMBER(SEARCH($C661,'⚙️ BỘ HƠI'!$H$2))),ROW()-2,99999))</f>
        <v/>
      </c>
      <c r="Q661" s="61" t="n"/>
    </row>
    <row r="662" ht="34.5" customHeight="1">
      <c r="A662" s="71" t="n"/>
      <c r="B662" s="71" t="n"/>
      <c r="C662" s="45" t="n"/>
      <c r="D662" s="45" t="n"/>
      <c r="E662" s="71" t="n"/>
      <c r="F662" s="71" t="n"/>
      <c r="G662" s="45" t="n"/>
      <c r="H662" s="71" t="n"/>
      <c r="I662" s="71" t="n"/>
      <c r="J662" s="64" t="n"/>
      <c r="K662" s="64" t="n"/>
      <c r="L662" s="64" t="n"/>
      <c r="M662" s="64" t="n"/>
      <c r="N662" s="61" t="n"/>
      <c r="O662" s="61">
        <f>IF($N662="","",$N662)</f>
        <v/>
      </c>
      <c r="P662" s="61">
        <f>IF(OR('⚙️ BỘ HƠI'!$H$40=0,'⚙️ BỘ HƠI'!$H$2="",$C662="",LEFT($C662,1)="◆"),99999,IF(OR(ISNUMBER(SEARCH('⚙️ BỘ HƠI'!$H$2,$C662)),ISNUMBER(SEARCH($C662,'⚙️ BỘ HƠI'!$H$2))),ROW()-2,99999))</f>
        <v/>
      </c>
      <c r="Q662" s="61" t="n"/>
    </row>
    <row r="663" ht="34.5" customHeight="1">
      <c r="A663" s="71" t="n"/>
      <c r="B663" s="71" t="n"/>
      <c r="C663" s="45" t="n"/>
      <c r="D663" s="45" t="n"/>
      <c r="E663" s="71" t="n"/>
      <c r="F663" s="71" t="n"/>
      <c r="G663" s="45" t="n"/>
      <c r="H663" s="71" t="n"/>
      <c r="I663" s="71" t="n"/>
      <c r="J663" s="64" t="n"/>
      <c r="K663" s="64" t="n"/>
      <c r="L663" s="64" t="n"/>
      <c r="M663" s="64" t="n"/>
      <c r="N663" s="61" t="n"/>
      <c r="O663" s="61">
        <f>IF($N663="","",$N663)</f>
        <v/>
      </c>
      <c r="P663" s="61">
        <f>IF(OR('⚙️ BỘ HƠI'!$H$40=0,'⚙️ BỘ HƠI'!$H$2="",$C663="",LEFT($C663,1)="◆"),99999,IF(OR(ISNUMBER(SEARCH('⚙️ BỘ HƠI'!$H$2,$C663)),ISNUMBER(SEARCH($C663,'⚙️ BỘ HƠI'!$H$2))),ROW()-2,99999))</f>
        <v/>
      </c>
      <c r="Q663" s="61" t="n"/>
    </row>
    <row r="664" ht="34.5" customHeight="1">
      <c r="A664" s="71" t="n"/>
      <c r="B664" s="71" t="n"/>
      <c r="C664" s="45" t="n"/>
      <c r="D664" s="45" t="n"/>
      <c r="E664" s="71" t="n"/>
      <c r="F664" s="71" t="n"/>
      <c r="G664" s="45" t="n"/>
      <c r="H664" s="71" t="n"/>
      <c r="I664" s="71" t="n"/>
      <c r="J664" s="64" t="n"/>
      <c r="K664" s="64" t="n"/>
      <c r="L664" s="64" t="n"/>
      <c r="M664" s="64" t="n"/>
      <c r="N664" s="61" t="n"/>
      <c r="O664" s="61">
        <f>IF($N664="","",$N664)</f>
        <v/>
      </c>
      <c r="P664" s="61">
        <f>IF(OR('⚙️ BỘ HƠI'!$H$40=0,'⚙️ BỘ HƠI'!$H$2="",$C664="",LEFT($C664,1)="◆"),99999,IF(OR(ISNUMBER(SEARCH('⚙️ BỘ HƠI'!$H$2,$C664)),ISNUMBER(SEARCH($C664,'⚙️ BỘ HƠI'!$H$2))),ROW()-2,99999))</f>
        <v/>
      </c>
      <c r="Q664" s="61" t="n"/>
    </row>
    <row r="665" ht="34.5" customHeight="1">
      <c r="A665" s="71" t="n"/>
      <c r="B665" s="71" t="n"/>
      <c r="C665" s="45" t="n"/>
      <c r="D665" s="45" t="n"/>
      <c r="E665" s="71" t="n"/>
      <c r="F665" s="71" t="n"/>
      <c r="G665" s="45" t="n"/>
      <c r="H665" s="71" t="n"/>
      <c r="I665" s="71" t="n"/>
      <c r="J665" s="64" t="n"/>
      <c r="K665" s="64" t="n"/>
      <c r="L665" s="64" t="n"/>
      <c r="M665" s="64" t="n"/>
      <c r="N665" s="61" t="n"/>
      <c r="O665" s="61">
        <f>IF($N665="","",$N665)</f>
        <v/>
      </c>
      <c r="P665" s="61">
        <f>IF(OR('⚙️ BỘ HƠI'!$H$40=0,'⚙️ BỘ HƠI'!$H$2="",$C665="",LEFT($C665,1)="◆"),99999,IF(OR(ISNUMBER(SEARCH('⚙️ BỘ HƠI'!$H$2,$C665)),ISNUMBER(SEARCH($C665,'⚙️ BỘ HƠI'!$H$2))),ROW()-2,99999))</f>
        <v/>
      </c>
      <c r="Q665" s="61" t="n"/>
    </row>
    <row r="666" ht="34.5" customHeight="1">
      <c r="A666" s="71" t="n"/>
      <c r="B666" s="71" t="n"/>
      <c r="C666" s="45" t="n"/>
      <c r="D666" s="45" t="n"/>
      <c r="E666" s="71" t="n"/>
      <c r="F666" s="71" t="n"/>
      <c r="G666" s="45" t="n"/>
      <c r="H666" s="71" t="n"/>
      <c r="I666" s="71" t="n"/>
      <c r="J666" s="64" t="n"/>
      <c r="K666" s="64" t="n"/>
      <c r="L666" s="64" t="n"/>
      <c r="M666" s="64" t="n"/>
      <c r="N666" s="61" t="n"/>
      <c r="O666" s="61">
        <f>IF($N666="","",$N666)</f>
        <v/>
      </c>
      <c r="P666" s="61">
        <f>IF(OR('⚙️ BỘ HƠI'!$H$40=0,'⚙️ BỘ HƠI'!$H$2="",$C666="",LEFT($C666,1)="◆"),99999,IF(OR(ISNUMBER(SEARCH('⚙️ BỘ HƠI'!$H$2,$C666)),ISNUMBER(SEARCH($C666,'⚙️ BỘ HƠI'!$H$2))),ROW()-2,99999))</f>
        <v/>
      </c>
      <c r="Q666" s="61" t="n"/>
    </row>
    <row r="667" ht="34.5" customHeight="1">
      <c r="A667" s="71" t="n"/>
      <c r="B667" s="71" t="n"/>
      <c r="C667" s="45" t="n"/>
      <c r="D667" s="45" t="n"/>
      <c r="E667" s="71" t="n"/>
      <c r="F667" s="71" t="n"/>
      <c r="G667" s="45" t="n"/>
      <c r="H667" s="71" t="n"/>
      <c r="I667" s="71" t="n"/>
      <c r="J667" s="64" t="n"/>
      <c r="K667" s="64" t="n"/>
      <c r="L667" s="64" t="n"/>
      <c r="M667" s="64" t="n"/>
      <c r="N667" s="61" t="n"/>
      <c r="O667" s="61">
        <f>IF($N667="","",$N667)</f>
        <v/>
      </c>
      <c r="P667" s="61">
        <f>IF(OR('⚙️ BỘ HƠI'!$H$40=0,'⚙️ BỘ HƠI'!$H$2="",$C667="",LEFT($C667,1)="◆"),99999,IF(OR(ISNUMBER(SEARCH('⚙️ BỘ HƠI'!$H$2,$C667)),ISNUMBER(SEARCH($C667,'⚙️ BỘ HƠI'!$H$2))),ROW()-2,99999))</f>
        <v/>
      </c>
      <c r="Q667" s="61" t="n"/>
    </row>
    <row r="668" ht="34.5" customHeight="1">
      <c r="A668" s="71" t="n"/>
      <c r="B668" s="71" t="n"/>
      <c r="C668" s="45" t="n"/>
      <c r="D668" s="45" t="n"/>
      <c r="E668" s="71" t="n"/>
      <c r="F668" s="71" t="n"/>
      <c r="G668" s="45" t="n"/>
      <c r="H668" s="71" t="n"/>
      <c r="I668" s="71" t="n"/>
      <c r="J668" s="64" t="n"/>
      <c r="K668" s="64" t="n"/>
      <c r="L668" s="64" t="n"/>
      <c r="M668" s="64" t="n"/>
      <c r="N668" s="61" t="n"/>
      <c r="O668" s="61">
        <f>IF($N668="","",$N668)</f>
        <v/>
      </c>
      <c r="P668" s="61">
        <f>IF(OR('⚙️ BỘ HƠI'!$H$40=0,'⚙️ BỘ HƠI'!$H$2="",$C668="",LEFT($C668,1)="◆"),99999,IF(OR(ISNUMBER(SEARCH('⚙️ BỘ HƠI'!$H$2,$C668)),ISNUMBER(SEARCH($C668,'⚙️ BỘ HƠI'!$H$2))),ROW()-2,99999))</f>
        <v/>
      </c>
      <c r="Q668" s="61" t="n"/>
    </row>
    <row r="669" ht="34.5" customHeight="1">
      <c r="A669" s="71" t="n"/>
      <c r="B669" s="71" t="n"/>
      <c r="C669" s="45" t="n"/>
      <c r="D669" s="45" t="n"/>
      <c r="E669" s="71" t="n"/>
      <c r="F669" s="71" t="n"/>
      <c r="G669" s="45" t="n"/>
      <c r="H669" s="71" t="n"/>
      <c r="I669" s="71" t="n"/>
      <c r="J669" s="64" t="n"/>
      <c r="K669" s="64" t="n"/>
      <c r="L669" s="64" t="n"/>
      <c r="M669" s="64" t="n"/>
      <c r="N669" s="61" t="n"/>
      <c r="O669" s="61">
        <f>IF($N669="","",$N669)</f>
        <v/>
      </c>
      <c r="P669" s="61">
        <f>IF(OR('⚙️ BỘ HƠI'!$H$40=0,'⚙️ BỘ HƠI'!$H$2="",$C669="",LEFT($C669,1)="◆"),99999,IF(OR(ISNUMBER(SEARCH('⚙️ BỘ HƠI'!$H$2,$C669)),ISNUMBER(SEARCH($C669,'⚙️ BỘ HƠI'!$H$2))),ROW()-2,99999))</f>
        <v/>
      </c>
      <c r="Q669" s="61" t="n"/>
    </row>
    <row r="670" ht="34.5" customHeight="1">
      <c r="A670" s="71" t="n"/>
      <c r="B670" s="71" t="n"/>
      <c r="C670" s="45" t="n"/>
      <c r="D670" s="45" t="n"/>
      <c r="E670" s="71" t="n"/>
      <c r="F670" s="71" t="n"/>
      <c r="G670" s="45" t="n"/>
      <c r="H670" s="71" t="n"/>
      <c r="I670" s="71" t="n"/>
      <c r="J670" s="64" t="n"/>
      <c r="K670" s="64" t="n"/>
      <c r="L670" s="64" t="n"/>
      <c r="M670" s="64" t="n"/>
      <c r="N670" s="61" t="n"/>
      <c r="O670" s="61">
        <f>IF($N670="","",$N670)</f>
        <v/>
      </c>
      <c r="P670" s="61">
        <f>IF(OR('⚙️ BỘ HƠI'!$H$40=0,'⚙️ BỘ HƠI'!$H$2="",$C670="",LEFT($C670,1)="◆"),99999,IF(OR(ISNUMBER(SEARCH('⚙️ BỘ HƠI'!$H$2,$C670)),ISNUMBER(SEARCH($C670,'⚙️ BỘ HƠI'!$H$2))),ROW()-2,99999))</f>
        <v/>
      </c>
      <c r="Q670" s="61" t="n"/>
    </row>
    <row r="671" ht="34.5" customHeight="1">
      <c r="A671" s="71" t="n"/>
      <c r="B671" s="71" t="n"/>
      <c r="C671" s="45" t="n"/>
      <c r="D671" s="45" t="n"/>
      <c r="E671" s="71" t="n"/>
      <c r="F671" s="71" t="n"/>
      <c r="G671" s="45" t="n"/>
      <c r="H671" s="71" t="n"/>
      <c r="I671" s="71" t="n"/>
      <c r="J671" s="64" t="n"/>
      <c r="K671" s="64" t="n"/>
      <c r="L671" s="64" t="n"/>
      <c r="M671" s="64" t="n"/>
      <c r="N671" s="61" t="n"/>
      <c r="O671" s="61">
        <f>IF($N671="","",$N671)</f>
        <v/>
      </c>
      <c r="P671" s="61">
        <f>IF(OR('⚙️ BỘ HƠI'!$H$40=0,'⚙️ BỘ HƠI'!$H$2="",$C671="",LEFT($C671,1)="◆"),99999,IF(OR(ISNUMBER(SEARCH('⚙️ BỘ HƠI'!$H$2,$C671)),ISNUMBER(SEARCH($C671,'⚙️ BỘ HƠI'!$H$2))),ROW()-2,99999))</f>
        <v/>
      </c>
      <c r="Q671" s="61" t="n"/>
    </row>
    <row r="672" ht="34.5" customHeight="1">
      <c r="A672" s="71" t="n"/>
      <c r="B672" s="71" t="n"/>
      <c r="C672" s="45" t="n"/>
      <c r="D672" s="45" t="n"/>
      <c r="E672" s="71" t="n"/>
      <c r="F672" s="71" t="n"/>
      <c r="G672" s="45" t="n"/>
      <c r="H672" s="71" t="n"/>
      <c r="I672" s="71" t="n"/>
      <c r="J672" s="64" t="n"/>
      <c r="K672" s="64" t="n"/>
      <c r="L672" s="64" t="n"/>
      <c r="M672" s="64" t="n"/>
      <c r="N672" s="61" t="n"/>
      <c r="O672" s="61">
        <f>IF($N672="","",$N672)</f>
        <v/>
      </c>
      <c r="P672" s="61">
        <f>IF(OR('⚙️ BỘ HƠI'!$H$40=0,'⚙️ BỘ HƠI'!$H$2="",$C672="",LEFT($C672,1)="◆"),99999,IF(OR(ISNUMBER(SEARCH('⚙️ BỘ HƠI'!$H$2,$C672)),ISNUMBER(SEARCH($C672,'⚙️ BỘ HƠI'!$H$2))),ROW()-2,99999))</f>
        <v/>
      </c>
      <c r="Q672" s="61" t="n"/>
    </row>
    <row r="673" ht="34.5" customHeight="1">
      <c r="A673" s="71" t="n"/>
      <c r="B673" s="71" t="n"/>
      <c r="C673" s="45" t="n"/>
      <c r="D673" s="45" t="n"/>
      <c r="E673" s="71" t="n"/>
      <c r="F673" s="71" t="n"/>
      <c r="G673" s="45" t="n"/>
      <c r="H673" s="71" t="n"/>
      <c r="I673" s="71" t="n"/>
      <c r="J673" s="64" t="n"/>
      <c r="K673" s="64" t="n"/>
      <c r="L673" s="64" t="n"/>
      <c r="M673" s="64" t="n"/>
      <c r="N673" s="61" t="n"/>
      <c r="O673" s="61">
        <f>IF($N673="","",$N673)</f>
        <v/>
      </c>
      <c r="P673" s="61">
        <f>IF(OR('⚙️ BỘ HƠI'!$H$40=0,'⚙️ BỘ HƠI'!$H$2="",$C673="",LEFT($C673,1)="◆"),99999,IF(OR(ISNUMBER(SEARCH('⚙️ BỘ HƠI'!$H$2,$C673)),ISNUMBER(SEARCH($C673,'⚙️ BỘ HƠI'!$H$2))),ROW()-2,99999))</f>
        <v/>
      </c>
      <c r="Q673" s="61" t="n"/>
    </row>
    <row r="674" ht="34.5" customHeight="1">
      <c r="A674" s="71" t="n"/>
      <c r="B674" s="71" t="n"/>
      <c r="C674" s="45" t="n"/>
      <c r="D674" s="45" t="n"/>
      <c r="E674" s="71" t="n"/>
      <c r="F674" s="71" t="n"/>
      <c r="G674" s="45" t="n"/>
      <c r="H674" s="71" t="n"/>
      <c r="I674" s="71" t="n"/>
      <c r="J674" s="64" t="n"/>
      <c r="K674" s="64" t="n"/>
      <c r="L674" s="64" t="n"/>
      <c r="M674" s="64" t="n"/>
      <c r="N674" s="61" t="n"/>
      <c r="O674" s="61">
        <f>IF($N674="","",$N674)</f>
        <v/>
      </c>
      <c r="P674" s="61">
        <f>IF(OR('⚙️ BỘ HƠI'!$H$40=0,'⚙️ BỘ HƠI'!$H$2="",$C674="",LEFT($C674,1)="◆"),99999,IF(OR(ISNUMBER(SEARCH('⚙️ BỘ HƠI'!$H$2,$C674)),ISNUMBER(SEARCH($C674,'⚙️ BỘ HƠI'!$H$2))),ROW()-2,99999))</f>
        <v/>
      </c>
      <c r="Q674" s="61" t="n"/>
    </row>
    <row r="675" ht="34.5" customHeight="1">
      <c r="A675" s="71" t="n"/>
      <c r="B675" s="71" t="n"/>
      <c r="C675" s="45" t="n"/>
      <c r="D675" s="45" t="n"/>
      <c r="E675" s="71" t="n"/>
      <c r="F675" s="71" t="n"/>
      <c r="G675" s="45" t="n"/>
      <c r="H675" s="71" t="n"/>
      <c r="I675" s="71" t="n"/>
      <c r="J675" s="64" t="n"/>
      <c r="K675" s="64" t="n"/>
      <c r="L675" s="64" t="n"/>
      <c r="M675" s="64" t="n"/>
      <c r="N675" s="61" t="n"/>
      <c r="O675" s="61">
        <f>IF($N675="","",$N675)</f>
        <v/>
      </c>
      <c r="P675" s="61">
        <f>IF(OR('⚙️ BỘ HƠI'!$H$40=0,'⚙️ BỘ HƠI'!$H$2="",$C675="",LEFT($C675,1)="◆"),99999,IF(OR(ISNUMBER(SEARCH('⚙️ BỘ HƠI'!$H$2,$C675)),ISNUMBER(SEARCH($C675,'⚙️ BỘ HƠI'!$H$2))),ROW()-2,99999))</f>
        <v/>
      </c>
      <c r="Q675" s="61" t="n"/>
    </row>
    <row r="676" ht="34.5" customHeight="1">
      <c r="A676" s="71" t="n"/>
      <c r="B676" s="71" t="n"/>
      <c r="C676" s="45" t="n"/>
      <c r="D676" s="45" t="n"/>
      <c r="E676" s="71" t="n"/>
      <c r="F676" s="71" t="n"/>
      <c r="G676" s="45" t="n"/>
      <c r="H676" s="71" t="n"/>
      <c r="I676" s="71" t="n"/>
      <c r="J676" s="64" t="n"/>
      <c r="K676" s="64" t="n"/>
      <c r="L676" s="64" t="n"/>
      <c r="M676" s="64" t="n"/>
      <c r="N676" s="61" t="n"/>
      <c r="O676" s="61">
        <f>IF($N676="","",$N676)</f>
        <v/>
      </c>
      <c r="P676" s="61">
        <f>IF(OR('⚙️ BỘ HƠI'!$H$40=0,'⚙️ BỘ HƠI'!$H$2="",$C676="",LEFT($C676,1)="◆"),99999,IF(OR(ISNUMBER(SEARCH('⚙️ BỘ HƠI'!$H$2,$C676)),ISNUMBER(SEARCH($C676,'⚙️ BỘ HƠI'!$H$2))),ROW()-2,99999))</f>
        <v/>
      </c>
      <c r="Q676" s="61" t="n"/>
    </row>
    <row r="677" ht="34.5" customHeight="1">
      <c r="A677" s="71" t="n"/>
      <c r="B677" s="71" t="n"/>
      <c r="C677" s="45" t="n"/>
      <c r="D677" s="45" t="n"/>
      <c r="E677" s="71" t="n"/>
      <c r="F677" s="71" t="n"/>
      <c r="G677" s="45" t="n"/>
      <c r="H677" s="71" t="n"/>
      <c r="I677" s="71" t="n"/>
      <c r="J677" s="64" t="n"/>
      <c r="K677" s="64" t="n"/>
      <c r="L677" s="64" t="n"/>
      <c r="M677" s="64" t="n"/>
      <c r="N677" s="61" t="n"/>
      <c r="O677" s="61">
        <f>IF($N677="","",$N677)</f>
        <v/>
      </c>
      <c r="P677" s="61">
        <f>IF(OR('⚙️ BỘ HƠI'!$H$40=0,'⚙️ BỘ HƠI'!$H$2="",$C677="",LEFT($C677,1)="◆"),99999,IF(OR(ISNUMBER(SEARCH('⚙️ BỘ HƠI'!$H$2,$C677)),ISNUMBER(SEARCH($C677,'⚙️ BỘ HƠI'!$H$2))),ROW()-2,99999))</f>
        <v/>
      </c>
      <c r="Q677" s="61" t="n"/>
    </row>
    <row r="678" ht="34.5" customHeight="1">
      <c r="A678" s="71" t="n"/>
      <c r="B678" s="71" t="n"/>
      <c r="C678" s="45" t="n"/>
      <c r="D678" s="45" t="n"/>
      <c r="E678" s="71" t="n"/>
      <c r="F678" s="71" t="n"/>
      <c r="G678" s="45" t="n"/>
      <c r="H678" s="71" t="n"/>
      <c r="I678" s="71" t="n"/>
      <c r="J678" s="64" t="n"/>
      <c r="K678" s="64" t="n"/>
      <c r="L678" s="64" t="n"/>
      <c r="M678" s="64" t="n"/>
      <c r="N678" s="61" t="n"/>
      <c r="O678" s="61">
        <f>IF($N678="","",$N678)</f>
        <v/>
      </c>
      <c r="P678" s="61">
        <f>IF(OR('⚙️ BỘ HƠI'!$H$40=0,'⚙️ BỘ HƠI'!$H$2="",$C678="",LEFT($C678,1)="◆"),99999,IF(OR(ISNUMBER(SEARCH('⚙️ BỘ HƠI'!$H$2,$C678)),ISNUMBER(SEARCH($C678,'⚙️ BỘ HƠI'!$H$2))),ROW()-2,99999))</f>
        <v/>
      </c>
      <c r="Q678" s="61" t="n"/>
    </row>
    <row r="679" ht="34.5" customHeight="1">
      <c r="A679" s="71" t="n"/>
      <c r="B679" s="71" t="n"/>
      <c r="C679" s="45" t="n"/>
      <c r="D679" s="45" t="n"/>
      <c r="E679" s="71" t="n"/>
      <c r="F679" s="71" t="n"/>
      <c r="G679" s="45" t="n"/>
      <c r="H679" s="71" t="n"/>
      <c r="I679" s="71" t="n"/>
      <c r="J679" s="64" t="n"/>
      <c r="K679" s="64" t="n"/>
      <c r="L679" s="64" t="n"/>
      <c r="M679" s="64" t="n"/>
      <c r="N679" s="61" t="n"/>
      <c r="O679" s="61">
        <f>IF($N679="","",$N679)</f>
        <v/>
      </c>
      <c r="P679" s="61">
        <f>IF(OR('⚙️ BỘ HƠI'!$H$40=0,'⚙️ BỘ HƠI'!$H$2="",$C679="",LEFT($C679,1)="◆"),99999,IF(OR(ISNUMBER(SEARCH('⚙️ BỘ HƠI'!$H$2,$C679)),ISNUMBER(SEARCH($C679,'⚙️ BỘ HƠI'!$H$2))),ROW()-2,99999))</f>
        <v/>
      </c>
      <c r="Q679" s="61" t="n"/>
    </row>
    <row r="680" ht="34.5" customHeight="1">
      <c r="A680" s="71" t="n"/>
      <c r="B680" s="71" t="n"/>
      <c r="C680" s="45" t="n"/>
      <c r="D680" s="45" t="n"/>
      <c r="E680" s="71" t="n"/>
      <c r="F680" s="71" t="n"/>
      <c r="G680" s="45" t="n"/>
      <c r="H680" s="71" t="n"/>
      <c r="I680" s="71" t="n"/>
      <c r="J680" s="64" t="n"/>
      <c r="K680" s="64" t="n"/>
      <c r="L680" s="64" t="n"/>
      <c r="M680" s="64" t="n"/>
      <c r="N680" s="61" t="n"/>
      <c r="O680" s="61">
        <f>IF($N680="","",$N680)</f>
        <v/>
      </c>
      <c r="P680" s="61">
        <f>IF(OR('⚙️ BỘ HƠI'!$H$40=0,'⚙️ BỘ HƠI'!$H$2="",$C680="",LEFT($C680,1)="◆"),99999,IF(OR(ISNUMBER(SEARCH('⚙️ BỘ HƠI'!$H$2,$C680)),ISNUMBER(SEARCH($C680,'⚙️ BỘ HƠI'!$H$2))),ROW()-2,99999))</f>
        <v/>
      </c>
      <c r="Q680" s="61" t="n"/>
    </row>
    <row r="681" ht="34.5" customHeight="1">
      <c r="A681" s="71" t="n"/>
      <c r="B681" s="71" t="n"/>
      <c r="C681" s="45" t="n"/>
      <c r="D681" s="45" t="n"/>
      <c r="E681" s="71" t="n"/>
      <c r="F681" s="71" t="n"/>
      <c r="G681" s="45" t="n"/>
      <c r="H681" s="71" t="n"/>
      <c r="I681" s="71" t="n"/>
      <c r="J681" s="64" t="n"/>
      <c r="K681" s="64" t="n"/>
      <c r="L681" s="64" t="n"/>
      <c r="M681" s="64" t="n"/>
      <c r="N681" s="61" t="n"/>
      <c r="O681" s="61">
        <f>IF($N681="","",$N681)</f>
        <v/>
      </c>
      <c r="P681" s="61">
        <f>IF(OR('⚙️ BỘ HƠI'!$H$40=0,'⚙️ BỘ HƠI'!$H$2="",$C681="",LEFT($C681,1)="◆"),99999,IF(OR(ISNUMBER(SEARCH('⚙️ BỘ HƠI'!$H$2,$C681)),ISNUMBER(SEARCH($C681,'⚙️ BỘ HƠI'!$H$2))),ROW()-2,99999))</f>
        <v/>
      </c>
      <c r="Q681" s="61" t="n"/>
    </row>
    <row r="682" ht="34.5" customHeight="1">
      <c r="A682" s="71" t="n"/>
      <c r="B682" s="71" t="n"/>
      <c r="C682" s="45" t="n"/>
      <c r="D682" s="45" t="n"/>
      <c r="E682" s="71" t="n"/>
      <c r="F682" s="71" t="n"/>
      <c r="G682" s="45" t="n"/>
      <c r="H682" s="71" t="n"/>
      <c r="I682" s="71" t="n"/>
      <c r="J682" s="64" t="n"/>
      <c r="K682" s="64" t="n"/>
      <c r="L682" s="64" t="n"/>
      <c r="M682" s="64" t="n"/>
      <c r="N682" s="61" t="n"/>
      <c r="O682" s="61">
        <f>IF($N682="","",$N682)</f>
        <v/>
      </c>
      <c r="P682" s="61">
        <f>IF(OR('⚙️ BỘ HƠI'!$H$40=0,'⚙️ BỘ HƠI'!$H$2="",$C682="",LEFT($C682,1)="◆"),99999,IF(OR(ISNUMBER(SEARCH('⚙️ BỘ HƠI'!$H$2,$C682)),ISNUMBER(SEARCH($C682,'⚙️ BỘ HƠI'!$H$2))),ROW()-2,99999))</f>
        <v/>
      </c>
      <c r="Q682" s="61" t="n"/>
    </row>
    <row r="683" ht="34.5" customHeight="1">
      <c r="A683" s="71" t="n"/>
      <c r="B683" s="71" t="n"/>
      <c r="C683" s="45" t="n"/>
      <c r="D683" s="45" t="n"/>
      <c r="E683" s="71" t="n"/>
      <c r="F683" s="71" t="n"/>
      <c r="G683" s="45" t="n"/>
      <c r="H683" s="71" t="n"/>
      <c r="I683" s="71" t="n"/>
      <c r="J683" s="64" t="n"/>
      <c r="K683" s="64" t="n"/>
      <c r="L683" s="64" t="n"/>
      <c r="M683" s="64" t="n"/>
      <c r="N683" s="61" t="n"/>
      <c r="O683" s="61">
        <f>IF($N683="","",$N683)</f>
        <v/>
      </c>
      <c r="P683" s="61">
        <f>IF(OR('⚙️ BỘ HƠI'!$H$40=0,'⚙️ BỘ HƠI'!$H$2="",$C683="",LEFT($C683,1)="◆"),99999,IF(OR(ISNUMBER(SEARCH('⚙️ BỘ HƠI'!$H$2,$C683)),ISNUMBER(SEARCH($C683,'⚙️ BỘ HƠI'!$H$2))),ROW()-2,99999))</f>
        <v/>
      </c>
      <c r="Q683" s="61" t="n"/>
    </row>
    <row r="684" ht="34.5" customHeight="1">
      <c r="A684" s="71" t="n"/>
      <c r="B684" s="71" t="n"/>
      <c r="C684" s="45" t="n"/>
      <c r="D684" s="45" t="n"/>
      <c r="E684" s="71" t="n"/>
      <c r="F684" s="71" t="n"/>
      <c r="G684" s="45" t="n"/>
      <c r="H684" s="71" t="n"/>
      <c r="I684" s="71" t="n"/>
      <c r="J684" s="64" t="n"/>
      <c r="K684" s="64" t="n"/>
      <c r="L684" s="64" t="n"/>
      <c r="M684" s="64" t="n"/>
      <c r="N684" s="61" t="n"/>
      <c r="O684" s="61">
        <f>IF($N684="","",$N684)</f>
        <v/>
      </c>
      <c r="P684" s="61">
        <f>IF(OR('⚙️ BỘ HƠI'!$H$40=0,'⚙️ BỘ HƠI'!$H$2="",$C684="",LEFT($C684,1)="◆"),99999,IF(OR(ISNUMBER(SEARCH('⚙️ BỘ HƠI'!$H$2,$C684)),ISNUMBER(SEARCH($C684,'⚙️ BỘ HƠI'!$H$2))),ROW()-2,99999))</f>
        <v/>
      </c>
      <c r="Q684" s="61" t="n"/>
    </row>
    <row r="685" ht="34.5" customHeight="1">
      <c r="A685" s="71" t="n"/>
      <c r="B685" s="71" t="n"/>
      <c r="C685" s="45" t="n"/>
      <c r="D685" s="45" t="n"/>
      <c r="E685" s="71" t="n"/>
      <c r="F685" s="71" t="n"/>
      <c r="G685" s="45" t="n"/>
      <c r="H685" s="71" t="n"/>
      <c r="I685" s="71" t="n"/>
      <c r="J685" s="64" t="n"/>
      <c r="K685" s="64" t="n"/>
      <c r="L685" s="64" t="n"/>
      <c r="M685" s="64" t="n"/>
      <c r="N685" s="61" t="n"/>
      <c r="O685" s="61">
        <f>IF($N685="","",$N685)</f>
        <v/>
      </c>
      <c r="P685" s="61">
        <f>IF(OR('⚙️ BỘ HƠI'!$H$40=0,'⚙️ BỘ HƠI'!$H$2="",$C685="",LEFT($C685,1)="◆"),99999,IF(OR(ISNUMBER(SEARCH('⚙️ BỘ HƠI'!$H$2,$C685)),ISNUMBER(SEARCH($C685,'⚙️ BỘ HƠI'!$H$2))),ROW()-2,99999))</f>
        <v/>
      </c>
      <c r="Q685" s="61" t="n"/>
    </row>
    <row r="686" ht="34.5" customHeight="1">
      <c r="A686" s="71" t="n"/>
      <c r="B686" s="71" t="n"/>
      <c r="C686" s="45" t="n"/>
      <c r="D686" s="45" t="n"/>
      <c r="E686" s="71" t="n"/>
      <c r="F686" s="71" t="n"/>
      <c r="G686" s="45" t="n"/>
      <c r="H686" s="71" t="n"/>
      <c r="I686" s="71" t="n"/>
      <c r="J686" s="64" t="n"/>
      <c r="K686" s="64" t="n"/>
      <c r="L686" s="64" t="n"/>
      <c r="M686" s="64" t="n"/>
      <c r="N686" s="61" t="n"/>
      <c r="O686" s="61">
        <f>IF($N686="","",$N686)</f>
        <v/>
      </c>
      <c r="P686" s="61">
        <f>IF(OR('⚙️ BỘ HƠI'!$H$40=0,'⚙️ BỘ HƠI'!$H$2="",$C686="",LEFT($C686,1)="◆"),99999,IF(OR(ISNUMBER(SEARCH('⚙️ BỘ HƠI'!$H$2,$C686)),ISNUMBER(SEARCH($C686,'⚙️ BỘ HƠI'!$H$2))),ROW()-2,99999))</f>
        <v/>
      </c>
      <c r="Q686" s="61" t="n"/>
    </row>
    <row r="687" ht="34.5" customHeight="1">
      <c r="A687" s="71" t="n"/>
      <c r="B687" s="71" t="n"/>
      <c r="C687" s="45" t="n"/>
      <c r="D687" s="45" t="n"/>
      <c r="E687" s="71" t="n"/>
      <c r="F687" s="71" t="n"/>
      <c r="G687" s="45" t="n"/>
      <c r="H687" s="71" t="n"/>
      <c r="I687" s="71" t="n"/>
      <c r="J687" s="64" t="n"/>
      <c r="K687" s="64" t="n"/>
      <c r="L687" s="64" t="n"/>
      <c r="M687" s="64" t="n"/>
      <c r="N687" s="61" t="n"/>
      <c r="O687" s="61">
        <f>IF($N687="","",$N687)</f>
        <v/>
      </c>
      <c r="P687" s="61">
        <f>IF(OR('⚙️ BỘ HƠI'!$H$40=0,'⚙️ BỘ HƠI'!$H$2="",$C687="",LEFT($C687,1)="◆"),99999,IF(OR(ISNUMBER(SEARCH('⚙️ BỘ HƠI'!$H$2,$C687)),ISNUMBER(SEARCH($C687,'⚙️ BỘ HƠI'!$H$2))),ROW()-2,99999))</f>
        <v/>
      </c>
      <c r="Q687" s="61" t="n"/>
    </row>
    <row r="688" ht="34.5" customHeight="1">
      <c r="A688" s="71" t="n"/>
      <c r="B688" s="71" t="n"/>
      <c r="C688" s="45" t="n"/>
      <c r="D688" s="45" t="n"/>
      <c r="E688" s="71" t="n"/>
      <c r="F688" s="71" t="n"/>
      <c r="G688" s="45" t="n"/>
      <c r="H688" s="71" t="n"/>
      <c r="I688" s="71" t="n"/>
      <c r="J688" s="64" t="n"/>
      <c r="K688" s="64" t="n"/>
      <c r="L688" s="64" t="n"/>
      <c r="M688" s="64" t="n"/>
      <c r="N688" s="61" t="n"/>
      <c r="O688" s="61">
        <f>IF($N688="","",$N688)</f>
        <v/>
      </c>
      <c r="P688" s="61">
        <f>IF(OR('⚙️ BỘ HƠI'!$H$40=0,'⚙️ BỘ HƠI'!$H$2="",$C688="",LEFT($C688,1)="◆"),99999,IF(OR(ISNUMBER(SEARCH('⚙️ BỘ HƠI'!$H$2,$C688)),ISNUMBER(SEARCH($C688,'⚙️ BỘ HƠI'!$H$2))),ROW()-2,99999))</f>
        <v/>
      </c>
      <c r="Q688" s="61" t="n"/>
    </row>
    <row r="689" ht="34.5" customHeight="1">
      <c r="A689" s="71" t="n"/>
      <c r="B689" s="71" t="n"/>
      <c r="C689" s="45" t="n"/>
      <c r="D689" s="45" t="n"/>
      <c r="E689" s="71" t="n"/>
      <c r="F689" s="71" t="n"/>
      <c r="G689" s="45" t="n"/>
      <c r="H689" s="71" t="n"/>
      <c r="I689" s="71" t="n"/>
      <c r="J689" s="64" t="n"/>
      <c r="K689" s="64" t="n"/>
      <c r="L689" s="64" t="n"/>
      <c r="M689" s="64" t="n"/>
      <c r="N689" s="61" t="n"/>
      <c r="O689" s="61">
        <f>IF($N689="","",$N689)</f>
        <v/>
      </c>
      <c r="P689" s="61">
        <f>IF(OR('⚙️ BỘ HƠI'!$H$40=0,'⚙️ BỘ HƠI'!$H$2="",$C689="",LEFT($C689,1)="◆"),99999,IF(OR(ISNUMBER(SEARCH('⚙️ BỘ HƠI'!$H$2,$C689)),ISNUMBER(SEARCH($C689,'⚙️ BỘ HƠI'!$H$2))),ROW()-2,99999))</f>
        <v/>
      </c>
      <c r="Q689" s="61" t="n"/>
    </row>
    <row r="690" ht="34.5" customHeight="1">
      <c r="A690" s="71" t="n"/>
      <c r="B690" s="71" t="n"/>
      <c r="C690" s="45" t="n"/>
      <c r="D690" s="45" t="n"/>
      <c r="E690" s="71" t="n"/>
      <c r="F690" s="71" t="n"/>
      <c r="G690" s="45" t="n"/>
      <c r="H690" s="71" t="n"/>
      <c r="I690" s="71" t="n"/>
      <c r="J690" s="64" t="n"/>
      <c r="K690" s="64" t="n"/>
      <c r="L690" s="64" t="n"/>
      <c r="M690" s="64" t="n"/>
      <c r="N690" s="61" t="n"/>
      <c r="O690" s="61">
        <f>IF($N690="","",$N690)</f>
        <v/>
      </c>
      <c r="P690" s="61">
        <f>IF(OR('⚙️ BỘ HƠI'!$H$40=0,'⚙️ BỘ HƠI'!$H$2="",$C690="",LEFT($C690,1)="◆"),99999,IF(OR(ISNUMBER(SEARCH('⚙️ BỘ HƠI'!$H$2,$C690)),ISNUMBER(SEARCH($C690,'⚙️ BỘ HƠI'!$H$2))),ROW()-2,99999))</f>
        <v/>
      </c>
      <c r="Q690" s="61" t="n"/>
    </row>
    <row r="691" ht="34.5" customHeight="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61" t="n"/>
      <c r="K691" s="61" t="n"/>
      <c r="L691" s="61" t="n"/>
      <c r="M691" s="61" t="n"/>
      <c r="N691" s="61" t="n"/>
      <c r="O691" s="61">
        <f>IF($N691="","",$N691)</f>
        <v/>
      </c>
      <c r="P691" s="61">
        <f>IF(OR('⚙️ BỘ HƠI'!$H$40=0,'⚙️ BỘ HƠI'!$H$2="",$C691="",LEFT($C691,1)="◆"),99999,IF(OR(ISNUMBER(SEARCH('⚙️ BỘ HƠI'!$H$2,$C691)),ISNUMBER(SEARCH($C691,'⚙️ BỘ HƠI'!$H$2))),ROW()-2,99999))</f>
        <v/>
      </c>
      <c r="Q691" s="61" t="n"/>
    </row>
    <row r="692" ht="34.5" customHeight="1">
      <c r="A692" s="71" t="n"/>
      <c r="B692" s="71" t="n"/>
      <c r="C692" s="45" t="n"/>
      <c r="D692" s="45" t="n"/>
      <c r="E692" s="71" t="n"/>
      <c r="F692" s="71" t="n"/>
      <c r="G692" s="45" t="n"/>
      <c r="H692" s="71" t="n"/>
      <c r="I692" s="71" t="n"/>
      <c r="J692" s="64" t="n"/>
      <c r="K692" s="64" t="n"/>
      <c r="L692" s="64" t="n"/>
      <c r="M692" s="64" t="n"/>
      <c r="N692" s="61" t="n"/>
      <c r="O692" s="61">
        <f>IF($N692="","",$N692)</f>
        <v/>
      </c>
      <c r="P692" s="61">
        <f>IF(OR('⚙️ BỘ HƠI'!$H$40=0,'⚙️ BỘ HƠI'!$H$2="",$C692="",LEFT($C692,1)="◆"),99999,IF(OR(ISNUMBER(SEARCH('⚙️ BỘ HƠI'!$H$2,$C692)),ISNUMBER(SEARCH($C692,'⚙️ BỘ HƠI'!$H$2))),ROW()-2,99999))</f>
        <v/>
      </c>
      <c r="Q692" s="61" t="n"/>
    </row>
    <row r="693" ht="34.5" customHeight="1">
      <c r="A693" s="71" t="n"/>
      <c r="B693" s="71" t="n"/>
      <c r="C693" s="45" t="n"/>
      <c r="D693" s="45" t="n"/>
      <c r="E693" s="71" t="n"/>
      <c r="F693" s="71" t="n"/>
      <c r="G693" s="45" t="n"/>
      <c r="H693" s="71" t="n"/>
      <c r="I693" s="71" t="n"/>
      <c r="J693" s="64" t="n"/>
      <c r="K693" s="64" t="n"/>
      <c r="L693" s="64" t="n"/>
      <c r="M693" s="64" t="n"/>
      <c r="N693" s="61" t="n"/>
      <c r="O693" s="61">
        <f>IF($N693="","",$N693)</f>
        <v/>
      </c>
      <c r="P693" s="61">
        <f>IF(OR('⚙️ BỘ HƠI'!$H$40=0,'⚙️ BỘ HƠI'!$H$2="",$C693="",LEFT($C693,1)="◆"),99999,IF(OR(ISNUMBER(SEARCH('⚙️ BỘ HƠI'!$H$2,$C693)),ISNUMBER(SEARCH($C693,'⚙️ BỘ HƠI'!$H$2))),ROW()-2,99999))</f>
        <v/>
      </c>
      <c r="Q693" s="61" t="n"/>
    </row>
    <row r="694" ht="34.5" customHeight="1">
      <c r="A694" s="71" t="n"/>
      <c r="B694" s="71" t="n"/>
      <c r="C694" s="45" t="n"/>
      <c r="D694" s="45" t="n"/>
      <c r="E694" s="71" t="n"/>
      <c r="F694" s="71" t="n"/>
      <c r="G694" s="45" t="n"/>
      <c r="H694" s="71" t="n"/>
      <c r="I694" s="71" t="n"/>
      <c r="J694" s="64" t="n"/>
      <c r="K694" s="64" t="n"/>
      <c r="L694" s="64" t="n"/>
      <c r="M694" s="64" t="n"/>
      <c r="N694" s="61" t="n"/>
      <c r="O694" s="61">
        <f>IF($N694="","",$N694)</f>
        <v/>
      </c>
      <c r="P694" s="61">
        <f>IF(OR('⚙️ BỘ HƠI'!$H$40=0,'⚙️ BỘ HƠI'!$H$2="",$C694="",LEFT($C694,1)="◆"),99999,IF(OR(ISNUMBER(SEARCH('⚙️ BỘ HƠI'!$H$2,$C694)),ISNUMBER(SEARCH($C694,'⚙️ BỘ HƠI'!$H$2))),ROW()-2,99999))</f>
        <v/>
      </c>
      <c r="Q694" s="61" t="n"/>
    </row>
    <row r="695" ht="34.5" customHeight="1">
      <c r="A695" s="71" t="n"/>
      <c r="B695" s="71" t="n"/>
      <c r="C695" s="45" t="n"/>
      <c r="D695" s="45" t="n"/>
      <c r="E695" s="71" t="n"/>
      <c r="F695" s="71" t="n"/>
      <c r="G695" s="45" t="n"/>
      <c r="H695" s="71" t="n"/>
      <c r="I695" s="71" t="n"/>
      <c r="J695" s="64" t="n"/>
      <c r="K695" s="64" t="n"/>
      <c r="L695" s="64" t="n"/>
      <c r="M695" s="64" t="n"/>
      <c r="N695" s="61" t="n"/>
      <c r="O695" s="61">
        <f>IF($N695="","",$N695)</f>
        <v/>
      </c>
      <c r="P695" s="61">
        <f>IF(OR('⚙️ BỘ HƠI'!$H$40=0,'⚙️ BỘ HƠI'!$H$2="",$C695="",LEFT($C695,1)="◆"),99999,IF(OR(ISNUMBER(SEARCH('⚙️ BỘ HƠI'!$H$2,$C695)),ISNUMBER(SEARCH($C695,'⚙️ BỘ HƠI'!$H$2))),ROW()-2,99999))</f>
        <v/>
      </c>
      <c r="Q695" s="61" t="n"/>
    </row>
    <row r="696" ht="34.5" customHeight="1">
      <c r="A696" s="71" t="n"/>
      <c r="B696" s="71" t="n"/>
      <c r="C696" s="45" t="n"/>
      <c r="D696" s="45" t="n"/>
      <c r="E696" s="71" t="n"/>
      <c r="F696" s="71" t="n"/>
      <c r="G696" s="45" t="n"/>
      <c r="H696" s="71" t="n"/>
      <c r="I696" s="71" t="n"/>
      <c r="J696" s="64" t="n"/>
      <c r="K696" s="64" t="n"/>
      <c r="L696" s="64" t="n"/>
      <c r="M696" s="64" t="n"/>
      <c r="N696" s="61" t="n"/>
      <c r="O696" s="61">
        <f>IF($N696="","",$N696)</f>
        <v/>
      </c>
      <c r="P696" s="61">
        <f>IF(OR('⚙️ BỘ HƠI'!$H$40=0,'⚙️ BỘ HƠI'!$H$2="",$C696="",LEFT($C696,1)="◆"),99999,IF(OR(ISNUMBER(SEARCH('⚙️ BỘ HƠI'!$H$2,$C696)),ISNUMBER(SEARCH($C696,'⚙️ BỘ HƠI'!$H$2))),ROW()-2,99999))</f>
        <v/>
      </c>
      <c r="Q696" s="61" t="n"/>
    </row>
    <row r="697" ht="34.5" customHeight="1">
      <c r="A697" s="71" t="n"/>
      <c r="B697" s="71" t="n"/>
      <c r="C697" s="45" t="n"/>
      <c r="D697" s="45" t="n"/>
      <c r="E697" s="71" t="n"/>
      <c r="F697" s="71" t="n"/>
      <c r="G697" s="45" t="n"/>
      <c r="H697" s="71" t="n"/>
      <c r="I697" s="71" t="n"/>
      <c r="J697" s="64" t="n"/>
      <c r="K697" s="64" t="n"/>
      <c r="L697" s="64" t="n"/>
      <c r="M697" s="64" t="n"/>
      <c r="N697" s="61" t="n"/>
      <c r="O697" s="61">
        <f>IF($N697="","",$N697)</f>
        <v/>
      </c>
      <c r="P697" s="61">
        <f>IF(OR('⚙️ BỘ HƠI'!$H$40=0,'⚙️ BỘ HƠI'!$H$2="",$C697="",LEFT($C697,1)="◆"),99999,IF(OR(ISNUMBER(SEARCH('⚙️ BỘ HƠI'!$H$2,$C697)),ISNUMBER(SEARCH($C697,'⚙️ BỘ HƠI'!$H$2))),ROW()-2,99999))</f>
        <v/>
      </c>
      <c r="Q697" s="61" t="n"/>
    </row>
    <row r="698" ht="34.5" customHeight="1">
      <c r="A698" s="71" t="n"/>
      <c r="B698" s="71" t="n"/>
      <c r="C698" s="45" t="n"/>
      <c r="D698" s="45" t="n"/>
      <c r="E698" s="71" t="n"/>
      <c r="F698" s="71" t="n"/>
      <c r="G698" s="45" t="n"/>
      <c r="H698" s="71" t="n"/>
      <c r="I698" s="71" t="n"/>
      <c r="J698" s="64" t="n"/>
      <c r="K698" s="64" t="n"/>
      <c r="L698" s="64" t="n"/>
      <c r="M698" s="64" t="n"/>
      <c r="N698" s="61" t="n"/>
      <c r="O698" s="61">
        <f>IF($N698="","",$N698)</f>
        <v/>
      </c>
      <c r="P698" s="61">
        <f>IF(OR('⚙️ BỘ HƠI'!$H$40=0,'⚙️ BỘ HƠI'!$H$2="",$C698="",LEFT($C698,1)="◆"),99999,IF(OR(ISNUMBER(SEARCH('⚙️ BỘ HƠI'!$H$2,$C698)),ISNUMBER(SEARCH($C698,'⚙️ BỘ HƠI'!$H$2))),ROW()-2,99999))</f>
        <v/>
      </c>
      <c r="Q698" s="61" t="n"/>
    </row>
    <row r="699" ht="34.5" customHeight="1">
      <c r="A699" s="71" t="n"/>
      <c r="B699" s="71" t="n"/>
      <c r="C699" s="45" t="n"/>
      <c r="D699" s="45" t="n"/>
      <c r="E699" s="71" t="n"/>
      <c r="F699" s="71" t="n"/>
      <c r="G699" s="45" t="n"/>
      <c r="H699" s="71" t="n"/>
      <c r="I699" s="71" t="n"/>
      <c r="J699" s="64" t="n"/>
      <c r="K699" s="64" t="n"/>
      <c r="L699" s="64" t="n"/>
      <c r="M699" s="64" t="n"/>
      <c r="N699" s="61" t="n"/>
      <c r="O699" s="61">
        <f>IF($N699="","",$N699)</f>
        <v/>
      </c>
      <c r="P699" s="61">
        <f>IF(OR('⚙️ BỘ HƠI'!$H$40=0,'⚙️ BỘ HƠI'!$H$2="",$C699="",LEFT($C699,1)="◆"),99999,IF(OR(ISNUMBER(SEARCH('⚙️ BỘ HƠI'!$H$2,$C699)),ISNUMBER(SEARCH($C699,'⚙️ BỘ HƠI'!$H$2))),ROW()-2,99999))</f>
        <v/>
      </c>
      <c r="Q699" s="61" t="n"/>
    </row>
    <row r="700" ht="34.5" customHeight="1">
      <c r="A700" s="71" t="n"/>
      <c r="B700" s="71" t="n"/>
      <c r="C700" s="45" t="n"/>
      <c r="D700" s="45" t="n"/>
      <c r="E700" s="71" t="n"/>
      <c r="F700" s="71" t="n"/>
      <c r="G700" s="45" t="n"/>
      <c r="H700" s="71" t="n"/>
      <c r="I700" s="71" t="n"/>
      <c r="J700" s="64" t="n"/>
      <c r="K700" s="64" t="n"/>
      <c r="L700" s="64" t="n"/>
      <c r="M700" s="64" t="n"/>
      <c r="N700" s="61" t="n"/>
      <c r="O700" s="61">
        <f>IF($N700="","",$N700)</f>
        <v/>
      </c>
      <c r="P700" s="61">
        <f>IF(OR('⚙️ BỘ HƠI'!$H$40=0,'⚙️ BỘ HƠI'!$H$2="",$C700="",LEFT($C700,1)="◆"),99999,IF(OR(ISNUMBER(SEARCH('⚙️ BỘ HƠI'!$H$2,$C700)),ISNUMBER(SEARCH($C700,'⚙️ BỘ HƠI'!$H$2))),ROW()-2,99999))</f>
        <v/>
      </c>
      <c r="Q700" s="61" t="n"/>
    </row>
    <row r="701" ht="34.5" customHeight="1">
      <c r="A701" s="71" t="n"/>
      <c r="B701" s="71" t="n"/>
      <c r="C701" s="45" t="n"/>
      <c r="D701" s="45" t="n"/>
      <c r="E701" s="71" t="n"/>
      <c r="F701" s="71" t="n"/>
      <c r="G701" s="45" t="n"/>
      <c r="H701" s="71" t="n"/>
      <c r="I701" s="71" t="n"/>
      <c r="J701" s="64" t="n"/>
      <c r="K701" s="64" t="n"/>
      <c r="L701" s="64" t="n"/>
      <c r="M701" s="64" t="n"/>
      <c r="N701" s="61" t="n"/>
      <c r="O701" s="61">
        <f>IF($N701="","",$N701)</f>
        <v/>
      </c>
      <c r="P701" s="61">
        <f>IF(OR('⚙️ BỘ HƠI'!$H$40=0,'⚙️ BỘ HƠI'!$H$2="",$C701="",LEFT($C701,1)="◆"),99999,IF(OR(ISNUMBER(SEARCH('⚙️ BỘ HƠI'!$H$2,$C701)),ISNUMBER(SEARCH($C701,'⚙️ BỘ HƠI'!$H$2))),ROW()-2,99999))</f>
        <v/>
      </c>
      <c r="Q701" s="61" t="n"/>
    </row>
    <row r="702" ht="34.5" customHeight="1">
      <c r="A702" s="71" t="n"/>
      <c r="B702" s="71" t="n"/>
      <c r="C702" s="45" t="n"/>
      <c r="D702" s="45" t="n"/>
      <c r="E702" s="71" t="n"/>
      <c r="F702" s="71" t="n"/>
      <c r="G702" s="45" t="n"/>
      <c r="H702" s="71" t="n"/>
      <c r="I702" s="71" t="n"/>
      <c r="J702" s="64" t="n"/>
      <c r="K702" s="64" t="n"/>
      <c r="L702" s="64" t="n"/>
      <c r="M702" s="64" t="n"/>
      <c r="N702" s="61" t="n"/>
      <c r="O702" s="61">
        <f>IF($N702="","",$N702)</f>
        <v/>
      </c>
      <c r="P702" s="61">
        <f>IF(OR('⚙️ BỘ HƠI'!$H$40=0,'⚙️ BỘ HƠI'!$H$2="",$C702="",LEFT($C702,1)="◆"),99999,IF(OR(ISNUMBER(SEARCH('⚙️ BỘ HƠI'!$H$2,$C702)),ISNUMBER(SEARCH($C702,'⚙️ BỘ HƠI'!$H$2))),ROW()-2,99999))</f>
        <v/>
      </c>
      <c r="Q702" s="61" t="n"/>
    </row>
    <row r="703" ht="34.5" customHeight="1">
      <c r="A703" s="71" t="n"/>
      <c r="B703" s="71" t="n"/>
      <c r="C703" s="45" t="n"/>
      <c r="D703" s="45" t="n"/>
      <c r="E703" s="71" t="n"/>
      <c r="F703" s="71" t="n"/>
      <c r="G703" s="45" t="n"/>
      <c r="H703" s="71" t="n"/>
      <c r="I703" s="71" t="n"/>
      <c r="J703" s="64" t="n"/>
      <c r="K703" s="64" t="n"/>
      <c r="L703" s="64" t="n"/>
      <c r="M703" s="64" t="n"/>
      <c r="N703" s="61" t="n"/>
      <c r="O703" s="61">
        <f>IF($N703="","",$N703)</f>
        <v/>
      </c>
      <c r="P703" s="61">
        <f>IF(OR('⚙️ BỘ HƠI'!$H$40=0,'⚙️ BỘ HƠI'!$H$2="",$C703="",LEFT($C703,1)="◆"),99999,IF(OR(ISNUMBER(SEARCH('⚙️ BỘ HƠI'!$H$2,$C703)),ISNUMBER(SEARCH($C703,'⚙️ BỘ HƠI'!$H$2))),ROW()-2,99999))</f>
        <v/>
      </c>
      <c r="Q703" s="61" t="n"/>
    </row>
    <row r="704" ht="34.5" customHeight="1">
      <c r="A704" s="71" t="n"/>
      <c r="B704" s="71" t="n"/>
      <c r="C704" s="45" t="n"/>
      <c r="D704" s="45" t="n"/>
      <c r="E704" s="71" t="n"/>
      <c r="F704" s="71" t="n"/>
      <c r="G704" s="45" t="n"/>
      <c r="H704" s="71" t="n"/>
      <c r="I704" s="71" t="n"/>
      <c r="J704" s="64" t="n"/>
      <c r="K704" s="64" t="n"/>
      <c r="L704" s="64" t="n"/>
      <c r="M704" s="64" t="n"/>
      <c r="N704" s="61" t="n"/>
      <c r="O704" s="61">
        <f>IF($N704="","",$N704)</f>
        <v/>
      </c>
      <c r="P704" s="61">
        <f>IF(OR('⚙️ BỘ HƠI'!$H$40=0,'⚙️ BỘ HƠI'!$H$2="",$C704="",LEFT($C704,1)="◆"),99999,IF(OR(ISNUMBER(SEARCH('⚙️ BỘ HƠI'!$H$2,$C704)),ISNUMBER(SEARCH($C704,'⚙️ BỘ HƠI'!$H$2))),ROW()-2,99999))</f>
        <v/>
      </c>
      <c r="Q704" s="61" t="n"/>
    </row>
    <row r="705" ht="34.5" customHeight="1">
      <c r="A705" s="71" t="n"/>
      <c r="B705" s="71" t="n"/>
      <c r="C705" s="45" t="n"/>
      <c r="D705" s="45" t="n"/>
      <c r="E705" s="71" t="n"/>
      <c r="F705" s="71" t="n"/>
      <c r="G705" s="45" t="n"/>
      <c r="H705" s="71" t="n"/>
      <c r="I705" s="71" t="n"/>
      <c r="J705" s="64" t="n"/>
      <c r="K705" s="64" t="n"/>
      <c r="L705" s="64" t="n"/>
      <c r="M705" s="64" t="n"/>
      <c r="N705" s="61" t="n"/>
      <c r="O705" s="61">
        <f>IF($N705="","",$N705)</f>
        <v/>
      </c>
      <c r="P705" s="61">
        <f>IF(OR('⚙️ BỘ HƠI'!$H$40=0,'⚙️ BỘ HƠI'!$H$2="",$C705="",LEFT($C705,1)="◆"),99999,IF(OR(ISNUMBER(SEARCH('⚙️ BỘ HƠI'!$H$2,$C705)),ISNUMBER(SEARCH($C705,'⚙️ BỘ HƠI'!$H$2))),ROW()-2,99999))</f>
        <v/>
      </c>
      <c r="Q705" s="61" t="n"/>
    </row>
    <row r="706" ht="34.5" customHeight="1">
      <c r="A706" s="71" t="n"/>
      <c r="B706" s="71" t="n"/>
      <c r="C706" s="45" t="n"/>
      <c r="D706" s="45" t="n"/>
      <c r="E706" s="71" t="n"/>
      <c r="F706" s="71" t="n"/>
      <c r="G706" s="45" t="n"/>
      <c r="H706" s="71" t="n"/>
      <c r="I706" s="71" t="n"/>
      <c r="J706" s="64" t="n"/>
      <c r="K706" s="64" t="n"/>
      <c r="L706" s="64" t="n"/>
      <c r="M706" s="64" t="n"/>
      <c r="N706" s="61" t="n"/>
      <c r="O706" s="61">
        <f>IF($N706="","",$N706)</f>
        <v/>
      </c>
      <c r="P706" s="61">
        <f>IF(OR('⚙️ BỘ HƠI'!$H$40=0,'⚙️ BỘ HƠI'!$H$2="",$C706="",LEFT($C706,1)="◆"),99999,IF(OR(ISNUMBER(SEARCH('⚙️ BỘ HƠI'!$H$2,$C706)),ISNUMBER(SEARCH($C706,'⚙️ BỘ HƠI'!$H$2))),ROW()-2,99999))</f>
        <v/>
      </c>
      <c r="Q706" s="61" t="n"/>
    </row>
    <row r="707" ht="34.5" customHeight="1">
      <c r="A707" s="71" t="n"/>
      <c r="B707" s="71" t="n"/>
      <c r="C707" s="45" t="n"/>
      <c r="D707" s="45" t="n"/>
      <c r="E707" s="71" t="n"/>
      <c r="F707" s="71" t="n"/>
      <c r="G707" s="45" t="n"/>
      <c r="H707" s="71" t="n"/>
      <c r="I707" s="71" t="n"/>
      <c r="J707" s="64" t="n"/>
      <c r="K707" s="64" t="n"/>
      <c r="L707" s="64" t="n"/>
      <c r="M707" s="64" t="n"/>
      <c r="N707" s="61" t="n"/>
      <c r="O707" s="61">
        <f>IF($N707="","",$N707)</f>
        <v/>
      </c>
      <c r="P707" s="61">
        <f>IF(OR('⚙️ BỘ HƠI'!$H$40=0,'⚙️ BỘ HƠI'!$H$2="",$C707="",LEFT($C707,1)="◆"),99999,IF(OR(ISNUMBER(SEARCH('⚙️ BỘ HƠI'!$H$2,$C707)),ISNUMBER(SEARCH($C707,'⚙️ BỘ HƠI'!$H$2))),ROW()-2,99999))</f>
        <v/>
      </c>
      <c r="Q707" s="61" t="n"/>
    </row>
    <row r="708" ht="34.5" customHeight="1">
      <c r="A708" s="71" t="n"/>
      <c r="B708" s="71" t="n"/>
      <c r="C708" s="45" t="n"/>
      <c r="D708" s="45" t="n"/>
      <c r="E708" s="71" t="n"/>
      <c r="F708" s="71" t="n"/>
      <c r="G708" s="45" t="n"/>
      <c r="H708" s="71" t="n"/>
      <c r="I708" s="71" t="n"/>
      <c r="J708" s="64" t="n"/>
      <c r="K708" s="64" t="n"/>
      <c r="L708" s="64" t="n"/>
      <c r="M708" s="64" t="n"/>
      <c r="N708" s="61" t="n"/>
      <c r="O708" s="61">
        <f>IF($N708="","",$N708)</f>
        <v/>
      </c>
      <c r="P708" s="61">
        <f>IF(OR('⚙️ BỘ HƠI'!$H$40=0,'⚙️ BỘ HƠI'!$H$2="",$C708="",LEFT($C708,1)="◆"),99999,IF(OR(ISNUMBER(SEARCH('⚙️ BỘ HƠI'!$H$2,$C708)),ISNUMBER(SEARCH($C708,'⚙️ BỘ HƠI'!$H$2))),ROW()-2,99999))</f>
        <v/>
      </c>
      <c r="Q708" s="61" t="n"/>
    </row>
    <row r="709" ht="34.5" customHeight="1">
      <c r="A709" s="71" t="n"/>
      <c r="B709" s="71" t="n"/>
      <c r="C709" s="45" t="n"/>
      <c r="D709" s="45" t="n"/>
      <c r="E709" s="71" t="n"/>
      <c r="F709" s="71" t="n"/>
      <c r="G709" s="45" t="n"/>
      <c r="H709" s="71" t="n"/>
      <c r="I709" s="71" t="n"/>
      <c r="J709" s="64" t="n"/>
      <c r="K709" s="64" t="n"/>
      <c r="L709" s="64" t="n"/>
      <c r="M709" s="64" t="n"/>
      <c r="N709" s="61" t="n"/>
      <c r="O709" s="61">
        <f>IF($N709="","",$N709)</f>
        <v/>
      </c>
      <c r="P709" s="61">
        <f>IF(OR('⚙️ BỘ HƠI'!$H$40=0,'⚙️ BỘ HƠI'!$H$2="",$C709="",LEFT($C709,1)="◆"),99999,IF(OR(ISNUMBER(SEARCH('⚙️ BỘ HƠI'!$H$2,$C709)),ISNUMBER(SEARCH($C709,'⚙️ BỘ HƠI'!$H$2))),ROW()-2,99999))</f>
        <v/>
      </c>
      <c r="Q709" s="61" t="n"/>
    </row>
    <row r="710" ht="34.5" customHeight="1">
      <c r="A710" s="71" t="n"/>
      <c r="B710" s="71" t="n"/>
      <c r="C710" s="45" t="n"/>
      <c r="D710" s="45" t="n"/>
      <c r="E710" s="71" t="n"/>
      <c r="F710" s="71" t="n"/>
      <c r="G710" s="45" t="n"/>
      <c r="H710" s="71" t="n"/>
      <c r="I710" s="71" t="n"/>
      <c r="J710" s="64" t="n"/>
      <c r="K710" s="64" t="n"/>
      <c r="L710" s="64" t="n"/>
      <c r="M710" s="64" t="n"/>
      <c r="N710" s="61" t="n"/>
      <c r="O710" s="61">
        <f>IF($N710="","",$N710)</f>
        <v/>
      </c>
      <c r="P710" s="61">
        <f>IF(OR('⚙️ BỘ HƠI'!$H$40=0,'⚙️ BỘ HƠI'!$H$2="",$C710="",LEFT($C710,1)="◆"),99999,IF(OR(ISNUMBER(SEARCH('⚙️ BỘ HƠI'!$H$2,$C710)),ISNUMBER(SEARCH($C710,'⚙️ BỘ HƠI'!$H$2))),ROW()-2,99999))</f>
        <v/>
      </c>
      <c r="Q710" s="61" t="n"/>
    </row>
    <row r="711" ht="34.5" customHeight="1">
      <c r="A711" s="71" t="n"/>
      <c r="B711" s="71" t="n"/>
      <c r="C711" s="45" t="n"/>
      <c r="D711" s="45" t="n"/>
      <c r="E711" s="71" t="n"/>
      <c r="F711" s="71" t="n"/>
      <c r="G711" s="45" t="n"/>
      <c r="H711" s="71" t="n"/>
      <c r="I711" s="71" t="n"/>
      <c r="J711" s="64" t="n"/>
      <c r="K711" s="64" t="n"/>
      <c r="L711" s="64" t="n"/>
      <c r="M711" s="64" t="n"/>
      <c r="N711" s="61" t="n"/>
      <c r="O711" s="61">
        <f>IF($N711="","",$N711)</f>
        <v/>
      </c>
      <c r="P711" s="61">
        <f>IF(OR('⚙️ BỘ HƠI'!$H$40=0,'⚙️ BỘ HƠI'!$H$2="",$C711="",LEFT($C711,1)="◆"),99999,IF(OR(ISNUMBER(SEARCH('⚙️ BỘ HƠI'!$H$2,$C711)),ISNUMBER(SEARCH($C711,'⚙️ BỘ HƠI'!$H$2))),ROW()-2,99999))</f>
        <v/>
      </c>
      <c r="Q711" s="61" t="n"/>
    </row>
    <row r="712" ht="34.5" customHeight="1">
      <c r="A712" s="71" t="n"/>
      <c r="B712" s="71" t="n"/>
      <c r="C712" s="45" t="n"/>
      <c r="D712" s="45" t="n"/>
      <c r="E712" s="71" t="n"/>
      <c r="F712" s="71" t="n"/>
      <c r="G712" s="45" t="n"/>
      <c r="H712" s="71" t="n"/>
      <c r="I712" s="71" t="n"/>
      <c r="J712" s="64" t="n"/>
      <c r="K712" s="64" t="n"/>
      <c r="L712" s="64" t="n"/>
      <c r="M712" s="64" t="n"/>
      <c r="N712" s="61" t="n"/>
      <c r="O712" s="61">
        <f>IF($N712="","",$N712)</f>
        <v/>
      </c>
      <c r="P712" s="61">
        <f>IF(OR('⚙️ BỘ HƠI'!$H$40=0,'⚙️ BỘ HƠI'!$H$2="",$C712="",LEFT($C712,1)="◆"),99999,IF(OR(ISNUMBER(SEARCH('⚙️ BỘ HƠI'!$H$2,$C712)),ISNUMBER(SEARCH($C712,'⚙️ BỘ HƠI'!$H$2))),ROW()-2,99999))</f>
        <v/>
      </c>
      <c r="Q712" s="61" t="n"/>
    </row>
    <row r="713" ht="34.5" customHeight="1">
      <c r="A713" s="71" t="n"/>
      <c r="B713" s="71" t="n"/>
      <c r="C713" s="45" t="n"/>
      <c r="D713" s="45" t="n"/>
      <c r="E713" s="71" t="n"/>
      <c r="F713" s="71" t="n"/>
      <c r="G713" s="45" t="n"/>
      <c r="H713" s="71" t="n"/>
      <c r="I713" s="71" t="n"/>
      <c r="J713" s="64" t="n"/>
      <c r="K713" s="64" t="n"/>
      <c r="L713" s="64" t="n"/>
      <c r="M713" s="64" t="n"/>
      <c r="N713" s="61" t="n"/>
      <c r="O713" s="61">
        <f>IF($N713="","",$N713)</f>
        <v/>
      </c>
      <c r="P713" s="61">
        <f>IF(OR('⚙️ BỘ HƠI'!$H$40=0,'⚙️ BỘ HƠI'!$H$2="",$C713="",LEFT($C713,1)="◆"),99999,IF(OR(ISNUMBER(SEARCH('⚙️ BỘ HƠI'!$H$2,$C713)),ISNUMBER(SEARCH($C713,'⚙️ BỘ HƠI'!$H$2))),ROW()-2,99999))</f>
        <v/>
      </c>
      <c r="Q713" s="61" t="n"/>
    </row>
    <row r="714" ht="34.5" customHeight="1">
      <c r="A714" s="71" t="n"/>
      <c r="B714" s="71" t="n"/>
      <c r="C714" s="45" t="n"/>
      <c r="D714" s="45" t="n"/>
      <c r="E714" s="71" t="n"/>
      <c r="F714" s="71" t="n"/>
      <c r="G714" s="45" t="n"/>
      <c r="H714" s="71" t="n"/>
      <c r="I714" s="71" t="n"/>
      <c r="J714" s="64" t="n"/>
      <c r="K714" s="64" t="n"/>
      <c r="L714" s="64" t="n"/>
      <c r="M714" s="64" t="n"/>
      <c r="N714" s="61" t="n"/>
      <c r="O714" s="61">
        <f>IF($N714="","",$N714)</f>
        <v/>
      </c>
      <c r="P714" s="61">
        <f>IF(OR('⚙️ BỘ HƠI'!$H$40=0,'⚙️ BỘ HƠI'!$H$2="",$C714="",LEFT($C714,1)="◆"),99999,IF(OR(ISNUMBER(SEARCH('⚙️ BỘ HƠI'!$H$2,$C714)),ISNUMBER(SEARCH($C714,'⚙️ BỘ HƠI'!$H$2))),ROW()-2,99999))</f>
        <v/>
      </c>
      <c r="Q714" s="61" t="n"/>
    </row>
    <row r="715" ht="34.5" customHeight="1">
      <c r="A715" s="71" t="n"/>
      <c r="B715" s="71" t="n"/>
      <c r="C715" s="45" t="n"/>
      <c r="D715" s="45" t="n"/>
      <c r="E715" s="71" t="n"/>
      <c r="F715" s="71" t="n"/>
      <c r="G715" s="45" t="n"/>
      <c r="H715" s="71" t="n"/>
      <c r="I715" s="71" t="n"/>
      <c r="J715" s="64" t="n"/>
      <c r="K715" s="64" t="n"/>
      <c r="L715" s="64" t="n"/>
      <c r="M715" s="64" t="n"/>
      <c r="N715" s="61" t="n"/>
      <c r="O715" s="61">
        <f>IF($N715="","",$N715)</f>
        <v/>
      </c>
      <c r="P715" s="61">
        <f>IF(OR('⚙️ BỘ HƠI'!$H$40=0,'⚙️ BỘ HƠI'!$H$2="",$C715="",LEFT($C715,1)="◆"),99999,IF(OR(ISNUMBER(SEARCH('⚙️ BỘ HƠI'!$H$2,$C715)),ISNUMBER(SEARCH($C715,'⚙️ BỘ HƠI'!$H$2))),ROW()-2,99999))</f>
        <v/>
      </c>
      <c r="Q715" s="61" t="n"/>
    </row>
    <row r="716" ht="34.5" customHeight="1">
      <c r="A716" s="71" t="n"/>
      <c r="B716" s="71" t="n"/>
      <c r="C716" s="45" t="n"/>
      <c r="D716" s="45" t="n"/>
      <c r="E716" s="71" t="n"/>
      <c r="F716" s="71" t="n"/>
      <c r="G716" s="45" t="n"/>
      <c r="H716" s="71" t="n"/>
      <c r="I716" s="71" t="n"/>
      <c r="J716" s="64" t="n"/>
      <c r="K716" s="64" t="n"/>
      <c r="L716" s="64" t="n"/>
      <c r="M716" s="64" t="n"/>
      <c r="N716" s="61" t="n"/>
      <c r="O716" s="61">
        <f>IF($N716="","",$N716)</f>
        <v/>
      </c>
      <c r="P716" s="61">
        <f>IF(OR('⚙️ BỘ HƠI'!$H$40=0,'⚙️ BỘ HƠI'!$H$2="",$C716="",LEFT($C716,1)="◆"),99999,IF(OR(ISNUMBER(SEARCH('⚙️ BỘ HƠI'!$H$2,$C716)),ISNUMBER(SEARCH($C716,'⚙️ BỘ HƠI'!$H$2))),ROW()-2,99999))</f>
        <v/>
      </c>
      <c r="Q716" s="61" t="n"/>
    </row>
    <row r="717" ht="34.5" customHeight="1">
      <c r="A717" s="71" t="n"/>
      <c r="B717" s="71" t="n"/>
      <c r="C717" s="45" t="n"/>
      <c r="D717" s="45" t="n"/>
      <c r="E717" s="71" t="n"/>
      <c r="F717" s="71" t="n"/>
      <c r="G717" s="45" t="n"/>
      <c r="H717" s="71" t="n"/>
      <c r="I717" s="71" t="n"/>
      <c r="J717" s="64" t="n"/>
      <c r="K717" s="64" t="n"/>
      <c r="L717" s="64" t="n"/>
      <c r="M717" s="64" t="n"/>
      <c r="N717" s="61" t="n"/>
      <c r="O717" s="61">
        <f>IF($N717="","",$N717)</f>
        <v/>
      </c>
      <c r="P717" s="61">
        <f>IF(OR('⚙️ BỘ HƠI'!$H$40=0,'⚙️ BỘ HƠI'!$H$2="",$C717="",LEFT($C717,1)="◆"),99999,IF(OR(ISNUMBER(SEARCH('⚙️ BỘ HƠI'!$H$2,$C717)),ISNUMBER(SEARCH($C717,'⚙️ BỘ HƠI'!$H$2))),ROW()-2,99999))</f>
        <v/>
      </c>
      <c r="Q717" s="61" t="n"/>
    </row>
    <row r="718" ht="34.5" customHeight="1">
      <c r="A718" s="71" t="n"/>
      <c r="B718" s="71" t="n"/>
      <c r="C718" s="45" t="n"/>
      <c r="D718" s="45" t="n"/>
      <c r="E718" s="71" t="n"/>
      <c r="F718" s="71" t="n"/>
      <c r="G718" s="45" t="n"/>
      <c r="H718" s="71" t="n"/>
      <c r="I718" s="71" t="n"/>
      <c r="J718" s="64" t="n"/>
      <c r="K718" s="64" t="n"/>
      <c r="L718" s="64" t="n"/>
      <c r="M718" s="64" t="n"/>
      <c r="N718" s="61" t="n"/>
      <c r="O718" s="61">
        <f>IF($N718="","",$N718)</f>
        <v/>
      </c>
      <c r="P718" s="61">
        <f>IF(OR('⚙️ BỘ HƠI'!$H$40=0,'⚙️ BỘ HƠI'!$H$2="",$C718="",LEFT($C718,1)="◆"),99999,IF(OR(ISNUMBER(SEARCH('⚙️ BỘ HƠI'!$H$2,$C718)),ISNUMBER(SEARCH($C718,'⚙️ BỘ HƠI'!$H$2))),ROW()-2,99999))</f>
        <v/>
      </c>
      <c r="Q718" s="61" t="n"/>
    </row>
    <row r="719" ht="34.5" customHeight="1">
      <c r="A719" s="71" t="n"/>
      <c r="B719" s="71" t="n"/>
      <c r="C719" s="45" t="n"/>
      <c r="D719" s="45" t="n"/>
      <c r="E719" s="71" t="n"/>
      <c r="F719" s="71" t="n"/>
      <c r="G719" s="45" t="n"/>
      <c r="H719" s="71" t="n"/>
      <c r="I719" s="71" t="n"/>
      <c r="J719" s="64" t="n"/>
      <c r="K719" s="64" t="n"/>
      <c r="L719" s="64" t="n"/>
      <c r="M719" s="64" t="n"/>
      <c r="N719" s="61" t="n"/>
      <c r="O719" s="61">
        <f>IF($N719="","",$N719)</f>
        <v/>
      </c>
      <c r="P719" s="61">
        <f>IF(OR('⚙️ BỘ HƠI'!$H$40=0,'⚙️ BỘ HƠI'!$H$2="",$C719="",LEFT($C719,1)="◆"),99999,IF(OR(ISNUMBER(SEARCH('⚙️ BỘ HƠI'!$H$2,$C719)),ISNUMBER(SEARCH($C719,'⚙️ BỘ HƠI'!$H$2))),ROW()-2,99999))</f>
        <v/>
      </c>
      <c r="Q719" s="61" t="n"/>
    </row>
    <row r="720" ht="34.5" customHeight="1">
      <c r="A720" s="71" t="n"/>
      <c r="B720" s="71" t="n"/>
      <c r="C720" s="45" t="n"/>
      <c r="D720" s="45" t="n"/>
      <c r="E720" s="71" t="n"/>
      <c r="F720" s="71" t="n"/>
      <c r="G720" s="45" t="n"/>
      <c r="H720" s="71" t="n"/>
      <c r="I720" s="71" t="n"/>
      <c r="J720" s="64" t="n"/>
      <c r="K720" s="64" t="n"/>
      <c r="L720" s="64" t="n"/>
      <c r="M720" s="64" t="n"/>
      <c r="N720" s="61" t="n"/>
      <c r="O720" s="61">
        <f>IF($N720="","",$N720)</f>
        <v/>
      </c>
      <c r="P720" s="61">
        <f>IF(OR('⚙️ BỘ HƠI'!$H$40=0,'⚙️ BỘ HƠI'!$H$2="",$C720="",LEFT($C720,1)="◆"),99999,IF(OR(ISNUMBER(SEARCH('⚙️ BỘ HƠI'!$H$2,$C720)),ISNUMBER(SEARCH($C720,'⚙️ BỘ HƠI'!$H$2))),ROW()-2,99999))</f>
        <v/>
      </c>
      <c r="Q720" s="61" t="n"/>
    </row>
    <row r="721" ht="34.5" customHeight="1">
      <c r="A721" s="71" t="n"/>
      <c r="B721" s="71" t="n"/>
      <c r="C721" s="45" t="n"/>
      <c r="D721" s="45" t="n"/>
      <c r="E721" s="71" t="n"/>
      <c r="F721" s="71" t="n"/>
      <c r="G721" s="45" t="n"/>
      <c r="H721" s="71" t="n"/>
      <c r="I721" s="71" t="n"/>
      <c r="J721" s="64" t="n"/>
      <c r="K721" s="64" t="n"/>
      <c r="L721" s="64" t="n"/>
      <c r="M721" s="64" t="n"/>
      <c r="N721" s="61" t="n"/>
      <c r="O721" s="61">
        <f>IF($N721="","",$N721)</f>
        <v/>
      </c>
      <c r="P721" s="61">
        <f>IF(OR('⚙️ BỘ HƠI'!$H$40=0,'⚙️ BỘ HƠI'!$H$2="",$C721="",LEFT($C721,1)="◆"),99999,IF(OR(ISNUMBER(SEARCH('⚙️ BỘ HƠI'!$H$2,$C721)),ISNUMBER(SEARCH($C721,'⚙️ BỘ HƠI'!$H$2))),ROW()-2,99999))</f>
        <v/>
      </c>
      <c r="Q721" s="61" t="n"/>
    </row>
    <row r="722" ht="34.5" customHeight="1">
      <c r="A722" s="71" t="n"/>
      <c r="B722" s="71" t="n"/>
      <c r="C722" s="45" t="n"/>
      <c r="D722" s="45" t="n"/>
      <c r="E722" s="71" t="n"/>
      <c r="F722" s="71" t="n"/>
      <c r="G722" s="45" t="n"/>
      <c r="H722" s="71" t="n"/>
      <c r="I722" s="71" t="n"/>
      <c r="J722" s="64" t="n"/>
      <c r="K722" s="64" t="n"/>
      <c r="L722" s="64" t="n"/>
      <c r="M722" s="64" t="n"/>
      <c r="N722" s="61" t="n"/>
      <c r="O722" s="61">
        <f>IF($N722="","",$N722)</f>
        <v/>
      </c>
      <c r="P722" s="61">
        <f>IF(OR('⚙️ BỘ HƠI'!$H$40=0,'⚙️ BỘ HƠI'!$H$2="",$C722="",LEFT($C722,1)="◆"),99999,IF(OR(ISNUMBER(SEARCH('⚙️ BỘ HƠI'!$H$2,$C722)),ISNUMBER(SEARCH($C722,'⚙️ BỘ HƠI'!$H$2))),ROW()-2,99999))</f>
        <v/>
      </c>
      <c r="Q722" s="61" t="n"/>
    </row>
    <row r="723" ht="34.5" customHeight="1">
      <c r="A723" s="71" t="n"/>
      <c r="B723" s="71" t="n"/>
      <c r="C723" s="45" t="n"/>
      <c r="D723" s="45" t="n"/>
      <c r="E723" s="71" t="n"/>
      <c r="F723" s="71" t="n"/>
      <c r="G723" s="45" t="n"/>
      <c r="H723" s="71" t="n"/>
      <c r="I723" s="71" t="n"/>
      <c r="J723" s="64" t="n"/>
      <c r="K723" s="64" t="n"/>
      <c r="L723" s="64" t="n"/>
      <c r="M723" s="64" t="n"/>
      <c r="N723" s="61" t="n"/>
      <c r="O723" s="61">
        <f>IF($N723="","",$N723)</f>
        <v/>
      </c>
      <c r="P723" s="61">
        <f>IF(OR('⚙️ BỘ HƠI'!$H$40=0,'⚙️ BỘ HƠI'!$H$2="",$C723="",LEFT($C723,1)="◆"),99999,IF(OR(ISNUMBER(SEARCH('⚙️ BỘ HƠI'!$H$2,$C723)),ISNUMBER(SEARCH($C723,'⚙️ BỘ HƠI'!$H$2))),ROW()-2,99999))</f>
        <v/>
      </c>
      <c r="Q723" s="61" t="n"/>
    </row>
    <row r="724" ht="34.5" customHeight="1">
      <c r="A724" s="71" t="n"/>
      <c r="B724" s="71" t="n"/>
      <c r="C724" s="45" t="n"/>
      <c r="D724" s="45" t="n"/>
      <c r="E724" s="71" t="n"/>
      <c r="F724" s="71" t="n"/>
      <c r="G724" s="45" t="n"/>
      <c r="H724" s="71" t="n"/>
      <c r="I724" s="71" t="n"/>
      <c r="J724" s="64" t="n"/>
      <c r="K724" s="64" t="n"/>
      <c r="L724" s="64" t="n"/>
      <c r="M724" s="64" t="n"/>
      <c r="N724" s="61" t="n"/>
      <c r="O724" s="61">
        <f>IF($N724="","",$N724)</f>
        <v/>
      </c>
      <c r="P724" s="61">
        <f>IF(OR('⚙️ BỘ HƠI'!$H$40=0,'⚙️ BỘ HƠI'!$H$2="",$C724="",LEFT($C724,1)="◆"),99999,IF(OR(ISNUMBER(SEARCH('⚙️ BỘ HƠI'!$H$2,$C724)),ISNUMBER(SEARCH($C724,'⚙️ BỘ HƠI'!$H$2))),ROW()-2,99999))</f>
        <v/>
      </c>
      <c r="Q724" s="61" t="n"/>
    </row>
    <row r="725" ht="34.5" customHeight="1">
      <c r="A725" s="71" t="n"/>
      <c r="B725" s="71" t="n"/>
      <c r="C725" s="45" t="n"/>
      <c r="D725" s="45" t="n"/>
      <c r="E725" s="71" t="n"/>
      <c r="F725" s="71" t="n"/>
      <c r="G725" s="45" t="n"/>
      <c r="H725" s="71" t="n"/>
      <c r="I725" s="71" t="n"/>
      <c r="J725" s="64" t="n"/>
      <c r="K725" s="64" t="n"/>
      <c r="L725" s="64" t="n"/>
      <c r="M725" s="64" t="n"/>
      <c r="N725" s="61" t="n"/>
      <c r="O725" s="61">
        <f>IF($N725="","",$N725)</f>
        <v/>
      </c>
      <c r="P725" s="61">
        <f>IF(OR('⚙️ BỘ HƠI'!$H$40=0,'⚙️ BỘ HƠI'!$H$2="",$C725="",LEFT($C725,1)="◆"),99999,IF(OR(ISNUMBER(SEARCH('⚙️ BỘ HƠI'!$H$2,$C725)),ISNUMBER(SEARCH($C725,'⚙️ BỘ HƠI'!$H$2))),ROW()-2,99999))</f>
        <v/>
      </c>
      <c r="Q725" s="61" t="n"/>
    </row>
    <row r="726" ht="34.5" customHeight="1">
      <c r="A726" s="71" t="n"/>
      <c r="B726" s="71" t="n"/>
      <c r="C726" s="45" t="n"/>
      <c r="D726" s="45" t="n"/>
      <c r="E726" s="71" t="n"/>
      <c r="F726" s="71" t="n"/>
      <c r="G726" s="45" t="n"/>
      <c r="H726" s="71" t="n"/>
      <c r="I726" s="71" t="n"/>
      <c r="J726" s="64" t="n"/>
      <c r="K726" s="64" t="n"/>
      <c r="L726" s="64" t="n"/>
      <c r="M726" s="64" t="n"/>
      <c r="N726" s="61" t="n"/>
      <c r="O726" s="61">
        <f>IF($N726="","",$N726)</f>
        <v/>
      </c>
      <c r="P726" s="61">
        <f>IF(OR('⚙️ BỘ HƠI'!$H$40=0,'⚙️ BỘ HƠI'!$H$2="",$C726="",LEFT($C726,1)="◆"),99999,IF(OR(ISNUMBER(SEARCH('⚙️ BỘ HƠI'!$H$2,$C726)),ISNUMBER(SEARCH($C726,'⚙️ BỘ HƠI'!$H$2))),ROW()-2,99999))</f>
        <v/>
      </c>
      <c r="Q726" s="61" t="n"/>
    </row>
    <row r="727" ht="34.5" customHeight="1">
      <c r="A727" s="71" t="n"/>
      <c r="B727" s="71" t="n"/>
      <c r="C727" s="45" t="n"/>
      <c r="D727" s="45" t="n"/>
      <c r="E727" s="71" t="n"/>
      <c r="F727" s="71" t="n"/>
      <c r="G727" s="45" t="n"/>
      <c r="H727" s="71" t="n"/>
      <c r="I727" s="71" t="n"/>
      <c r="J727" s="64" t="n"/>
      <c r="K727" s="64" t="n"/>
      <c r="L727" s="64" t="n"/>
      <c r="M727" s="64" t="n"/>
      <c r="N727" s="61" t="n"/>
      <c r="O727" s="61">
        <f>IF($N727="","",$N727)</f>
        <v/>
      </c>
      <c r="P727" s="61">
        <f>IF(OR('⚙️ BỘ HƠI'!$H$40=0,'⚙️ BỘ HƠI'!$H$2="",$C727="",LEFT($C727,1)="◆"),99999,IF(OR(ISNUMBER(SEARCH('⚙️ BỘ HƠI'!$H$2,$C727)),ISNUMBER(SEARCH($C727,'⚙️ BỘ HƠI'!$H$2))),ROW()-2,99999))</f>
        <v/>
      </c>
      <c r="Q727" s="61" t="n"/>
    </row>
    <row r="728" ht="34.5" customHeight="1">
      <c r="A728" s="71" t="n"/>
      <c r="B728" s="71" t="n"/>
      <c r="C728" s="45" t="n"/>
      <c r="D728" s="45" t="n"/>
      <c r="E728" s="71" t="n"/>
      <c r="F728" s="71" t="n"/>
      <c r="G728" s="45" t="n"/>
      <c r="H728" s="71" t="n"/>
      <c r="I728" s="71" t="n"/>
      <c r="J728" s="64" t="n"/>
      <c r="K728" s="64" t="n"/>
      <c r="L728" s="64" t="n"/>
      <c r="M728" s="64" t="n"/>
      <c r="N728" s="61" t="n"/>
      <c r="O728" s="61">
        <f>IF($N728="","",$N728)</f>
        <v/>
      </c>
      <c r="P728" s="61">
        <f>IF(OR('⚙️ BỘ HƠI'!$H$40=0,'⚙️ BỘ HƠI'!$H$2="",$C728="",LEFT($C728,1)="◆"),99999,IF(OR(ISNUMBER(SEARCH('⚙️ BỘ HƠI'!$H$2,$C728)),ISNUMBER(SEARCH($C728,'⚙️ BỘ HƠI'!$H$2))),ROW()-2,99999))</f>
        <v/>
      </c>
      <c r="Q728" s="61" t="n"/>
    </row>
    <row r="729" ht="34.5" customHeight="1">
      <c r="A729" s="71" t="n"/>
      <c r="B729" s="71" t="n"/>
      <c r="C729" s="45" t="n"/>
      <c r="D729" s="45" t="n"/>
      <c r="E729" s="71" t="n"/>
      <c r="F729" s="71" t="n"/>
      <c r="G729" s="45" t="n"/>
      <c r="H729" s="71" t="n"/>
      <c r="I729" s="71" t="n"/>
      <c r="J729" s="64" t="n"/>
      <c r="K729" s="64" t="n"/>
      <c r="L729" s="64" t="n"/>
      <c r="M729" s="64" t="n"/>
      <c r="N729" s="61" t="n"/>
      <c r="O729" s="61">
        <f>IF($N729="","",$N729)</f>
        <v/>
      </c>
      <c r="P729" s="61">
        <f>IF(OR('⚙️ BỘ HƠI'!$H$40=0,'⚙️ BỘ HƠI'!$H$2="",$C729="",LEFT($C729,1)="◆"),99999,IF(OR(ISNUMBER(SEARCH('⚙️ BỘ HƠI'!$H$2,$C729)),ISNUMBER(SEARCH($C729,'⚙️ BỘ HƠI'!$H$2))),ROW()-2,99999))</f>
        <v/>
      </c>
      <c r="Q729" s="61" t="n"/>
    </row>
    <row r="730" ht="34.5" customHeight="1">
      <c r="A730" s="71" t="n"/>
      <c r="B730" s="71" t="n"/>
      <c r="C730" s="45" t="n"/>
      <c r="D730" s="45" t="n"/>
      <c r="E730" s="71" t="n"/>
      <c r="F730" s="71" t="n"/>
      <c r="G730" s="45" t="n"/>
      <c r="H730" s="71" t="n"/>
      <c r="I730" s="71" t="n"/>
      <c r="J730" s="64" t="n"/>
      <c r="K730" s="64" t="n"/>
      <c r="L730" s="64" t="n"/>
      <c r="M730" s="64" t="n"/>
      <c r="N730" s="61" t="n"/>
      <c r="O730" s="61">
        <f>IF($N730="","",$N730)</f>
        <v/>
      </c>
      <c r="P730" s="61">
        <f>IF(OR('⚙️ BỘ HƠI'!$H$40=0,'⚙️ BỘ HƠI'!$H$2="",$C730="",LEFT($C730,1)="◆"),99999,IF(OR(ISNUMBER(SEARCH('⚙️ BỘ HƠI'!$H$2,$C730)),ISNUMBER(SEARCH($C730,'⚙️ BỘ HƠI'!$H$2))),ROW()-2,99999))</f>
        <v/>
      </c>
      <c r="Q730" s="61" t="n"/>
    </row>
    <row r="731" ht="34.5" customHeight="1">
      <c r="A731" s="71" t="n"/>
      <c r="B731" s="71" t="n"/>
      <c r="C731" s="45" t="n"/>
      <c r="D731" s="45" t="n"/>
      <c r="E731" s="71" t="n"/>
      <c r="F731" s="71" t="n"/>
      <c r="G731" s="45" t="n"/>
      <c r="H731" s="71" t="n"/>
      <c r="I731" s="71" t="n"/>
      <c r="J731" s="64" t="n"/>
      <c r="K731" s="64" t="n"/>
      <c r="L731" s="64" t="n"/>
      <c r="M731" s="64" t="n"/>
      <c r="N731" s="61" t="n"/>
      <c r="O731" s="61">
        <f>IF($N731="","",$N731)</f>
        <v/>
      </c>
      <c r="P731" s="61">
        <f>IF(OR('⚙️ BỘ HƠI'!$H$40=0,'⚙️ BỘ HƠI'!$H$2="",$C731="",LEFT($C731,1)="◆"),99999,IF(OR(ISNUMBER(SEARCH('⚙️ BỘ HƠI'!$H$2,$C731)),ISNUMBER(SEARCH($C731,'⚙️ BỘ HƠI'!$H$2))),ROW()-2,99999))</f>
        <v/>
      </c>
      <c r="Q731" s="61" t="n"/>
    </row>
    <row r="732" ht="34.5" customHeight="1">
      <c r="A732" s="71" t="n"/>
      <c r="B732" s="71" t="n"/>
      <c r="C732" s="45" t="n"/>
      <c r="D732" s="45" t="n"/>
      <c r="E732" s="71" t="n"/>
      <c r="F732" s="71" t="n"/>
      <c r="G732" s="45" t="n"/>
      <c r="H732" s="71" t="n"/>
      <c r="I732" s="71" t="n"/>
      <c r="J732" s="64" t="n"/>
      <c r="K732" s="64" t="n"/>
      <c r="L732" s="64" t="n"/>
      <c r="M732" s="64" t="n"/>
      <c r="N732" s="61" t="n"/>
      <c r="O732" s="61">
        <f>IF($N732="","",$N732)</f>
        <v/>
      </c>
      <c r="P732" s="61">
        <f>IF(OR('⚙️ BỘ HƠI'!$H$40=0,'⚙️ BỘ HƠI'!$H$2="",$C732="",LEFT($C732,1)="◆"),99999,IF(OR(ISNUMBER(SEARCH('⚙️ BỘ HƠI'!$H$2,$C732)),ISNUMBER(SEARCH($C732,'⚙️ BỘ HƠI'!$H$2))),ROW()-2,99999))</f>
        <v/>
      </c>
      <c r="Q732" s="61" t="n"/>
    </row>
    <row r="733" ht="34.5" customHeight="1">
      <c r="A733" s="71" t="n"/>
      <c r="B733" s="71" t="n"/>
      <c r="C733" s="45" t="n"/>
      <c r="D733" s="45" t="n"/>
      <c r="E733" s="71" t="n"/>
      <c r="F733" s="71" t="n"/>
      <c r="G733" s="45" t="n"/>
      <c r="H733" s="71" t="n"/>
      <c r="I733" s="71" t="n"/>
      <c r="J733" s="64" t="n"/>
      <c r="K733" s="64" t="n"/>
      <c r="L733" s="64" t="n"/>
      <c r="M733" s="64" t="n"/>
      <c r="N733" s="61" t="n"/>
      <c r="O733" s="61">
        <f>IF($N733="","",$N733)</f>
        <v/>
      </c>
      <c r="P733" s="61">
        <f>IF(OR('⚙️ BỘ HƠI'!$H$40=0,'⚙️ BỘ HƠI'!$H$2="",$C733="",LEFT($C733,1)="◆"),99999,IF(OR(ISNUMBER(SEARCH('⚙️ BỘ HƠI'!$H$2,$C733)),ISNUMBER(SEARCH($C733,'⚙️ BỘ HƠI'!$H$2))),ROW()-2,99999))</f>
        <v/>
      </c>
      <c r="Q733" s="61" t="n"/>
    </row>
    <row r="734" ht="34.5" customHeight="1">
      <c r="A734" s="71" t="n"/>
      <c r="B734" s="71" t="n"/>
      <c r="C734" s="45" t="n"/>
      <c r="D734" s="45" t="n"/>
      <c r="E734" s="71" t="n"/>
      <c r="F734" s="71" t="n"/>
      <c r="G734" s="45" t="n"/>
      <c r="H734" s="71" t="n"/>
      <c r="I734" s="71" t="n"/>
      <c r="J734" s="64" t="n"/>
      <c r="K734" s="64" t="n"/>
      <c r="L734" s="64" t="n"/>
      <c r="M734" s="64" t="n"/>
      <c r="N734" s="61" t="n"/>
      <c r="O734" s="61">
        <f>IF($N734="","",$N734)</f>
        <v/>
      </c>
      <c r="P734" s="61">
        <f>IF(OR('⚙️ BỘ HƠI'!$H$40=0,'⚙️ BỘ HƠI'!$H$2="",$C734="",LEFT($C734,1)="◆"),99999,IF(OR(ISNUMBER(SEARCH('⚙️ BỘ HƠI'!$H$2,$C734)),ISNUMBER(SEARCH($C734,'⚙️ BỘ HƠI'!$H$2))),ROW()-2,99999))</f>
        <v/>
      </c>
      <c r="Q734" s="61" t="n"/>
    </row>
    <row r="735" ht="34.5" customHeight="1">
      <c r="A735" s="71" t="n"/>
      <c r="B735" s="71" t="n"/>
      <c r="C735" s="45" t="n"/>
      <c r="D735" s="45" t="n"/>
      <c r="E735" s="71" t="n"/>
      <c r="F735" s="71" t="n"/>
      <c r="G735" s="45" t="n"/>
      <c r="H735" s="71" t="n"/>
      <c r="I735" s="71" t="n"/>
      <c r="J735" s="64" t="n"/>
      <c r="K735" s="64" t="n"/>
      <c r="L735" s="64" t="n"/>
      <c r="M735" s="64" t="n"/>
      <c r="N735" s="61" t="n"/>
      <c r="O735" s="61">
        <f>IF($N735="","",$N735)</f>
        <v/>
      </c>
      <c r="P735" s="61">
        <f>IF(OR('⚙️ BỘ HƠI'!$H$40=0,'⚙️ BỘ HƠI'!$H$2="",$C735="",LEFT($C735,1)="◆"),99999,IF(OR(ISNUMBER(SEARCH('⚙️ BỘ HƠI'!$H$2,$C735)),ISNUMBER(SEARCH($C735,'⚙️ BỘ HƠI'!$H$2))),ROW()-2,99999))</f>
        <v/>
      </c>
      <c r="Q735" s="61" t="n"/>
    </row>
    <row r="736" ht="34.5" customHeight="1">
      <c r="A736" s="71" t="n"/>
      <c r="B736" s="71" t="n"/>
      <c r="C736" s="45" t="n"/>
      <c r="D736" s="45" t="n"/>
      <c r="E736" s="71" t="n"/>
      <c r="F736" s="71" t="n"/>
      <c r="G736" s="45" t="n"/>
      <c r="H736" s="71" t="n"/>
      <c r="I736" s="71" t="n"/>
      <c r="J736" s="64" t="n"/>
      <c r="K736" s="64" t="n"/>
      <c r="L736" s="64" t="n"/>
      <c r="M736" s="64" t="n"/>
      <c r="N736" s="61" t="n"/>
      <c r="O736" s="61">
        <f>IF($N736="","",$N736)</f>
        <v/>
      </c>
      <c r="P736" s="61">
        <f>IF(OR('⚙️ BỘ HƠI'!$H$40=0,'⚙️ BỘ HƠI'!$H$2="",$C736="",LEFT($C736,1)="◆"),99999,IF(OR(ISNUMBER(SEARCH('⚙️ BỘ HƠI'!$H$2,$C736)),ISNUMBER(SEARCH($C736,'⚙️ BỘ HƠI'!$H$2))),ROW()-2,99999))</f>
        <v/>
      </c>
      <c r="Q736" s="61" t="n"/>
    </row>
    <row r="737" ht="34.5" customHeight="1">
      <c r="A737" s="71" t="n"/>
      <c r="B737" s="71" t="n"/>
      <c r="C737" s="45" t="n"/>
      <c r="D737" s="45" t="n"/>
      <c r="E737" s="71" t="n"/>
      <c r="F737" s="71" t="n"/>
      <c r="G737" s="45" t="n"/>
      <c r="H737" s="71" t="n"/>
      <c r="I737" s="71" t="n"/>
      <c r="J737" s="64" t="n"/>
      <c r="K737" s="64" t="n"/>
      <c r="L737" s="64" t="n"/>
      <c r="M737" s="64" t="n"/>
      <c r="N737" s="61" t="n"/>
      <c r="O737" s="61">
        <f>IF($N737="","",$N737)</f>
        <v/>
      </c>
      <c r="P737" s="61">
        <f>IF(OR('⚙️ BỘ HƠI'!$H$40=0,'⚙️ BỘ HƠI'!$H$2="",$C737="",LEFT($C737,1)="◆"),99999,IF(OR(ISNUMBER(SEARCH('⚙️ BỘ HƠI'!$H$2,$C737)),ISNUMBER(SEARCH($C737,'⚙️ BỘ HƠI'!$H$2))),ROW()-2,99999))</f>
        <v/>
      </c>
      <c r="Q737" s="61" t="n"/>
    </row>
    <row r="738" ht="34.5" customHeight="1">
      <c r="A738" s="71" t="n"/>
      <c r="B738" s="71" t="n"/>
      <c r="C738" s="45" t="n"/>
      <c r="D738" s="45" t="n"/>
      <c r="E738" s="71" t="n"/>
      <c r="F738" s="71" t="n"/>
      <c r="G738" s="45" t="n"/>
      <c r="H738" s="71" t="n"/>
      <c r="I738" s="71" t="n"/>
      <c r="J738" s="64" t="n"/>
      <c r="K738" s="64" t="n"/>
      <c r="L738" s="64" t="n"/>
      <c r="M738" s="64" t="n"/>
      <c r="N738" s="61" t="n"/>
      <c r="O738" s="61">
        <f>IF($N738="","",$N738)</f>
        <v/>
      </c>
      <c r="P738" s="61">
        <f>IF(OR('⚙️ BỘ HƠI'!$H$40=0,'⚙️ BỘ HƠI'!$H$2="",$C738="",LEFT($C738,1)="◆"),99999,IF(OR(ISNUMBER(SEARCH('⚙️ BỘ HƠI'!$H$2,$C738)),ISNUMBER(SEARCH($C738,'⚙️ BỘ HƠI'!$H$2))),ROW()-2,99999))</f>
        <v/>
      </c>
      <c r="Q738" s="61" t="n"/>
    </row>
    <row r="739" ht="34.5" customHeight="1">
      <c r="A739" s="71" t="n"/>
      <c r="B739" s="71" t="n"/>
      <c r="C739" s="45" t="n"/>
      <c r="D739" s="45" t="n"/>
      <c r="E739" s="71" t="n"/>
      <c r="F739" s="71" t="n"/>
      <c r="G739" s="45" t="n"/>
      <c r="H739" s="71" t="n"/>
      <c r="I739" s="71" t="n"/>
      <c r="J739" s="64" t="n"/>
      <c r="K739" s="64" t="n"/>
      <c r="L739" s="64" t="n"/>
      <c r="M739" s="64" t="n"/>
      <c r="N739" s="61" t="n"/>
      <c r="O739" s="61">
        <f>IF($N739="","",$N739)</f>
        <v/>
      </c>
      <c r="P739" s="61">
        <f>IF(OR('⚙️ BỘ HƠI'!$H$40=0,'⚙️ BỘ HƠI'!$H$2="",$C739="",LEFT($C739,1)="◆"),99999,IF(OR(ISNUMBER(SEARCH('⚙️ BỘ HƠI'!$H$2,$C739)),ISNUMBER(SEARCH($C739,'⚙️ BỘ HƠI'!$H$2))),ROW()-2,99999))</f>
        <v/>
      </c>
      <c r="Q739" s="61" t="n"/>
    </row>
    <row r="740" ht="34.5" customHeight="1">
      <c r="A740" s="71" t="n"/>
      <c r="B740" s="71" t="n"/>
      <c r="C740" s="45" t="n"/>
      <c r="D740" s="45" t="n"/>
      <c r="E740" s="71" t="n"/>
      <c r="F740" s="71" t="n"/>
      <c r="G740" s="45" t="n"/>
      <c r="H740" s="71" t="n"/>
      <c r="I740" s="71" t="n"/>
      <c r="J740" s="64" t="n"/>
      <c r="K740" s="64" t="n"/>
      <c r="L740" s="64" t="n"/>
      <c r="M740" s="64" t="n"/>
      <c r="N740" s="61" t="n"/>
      <c r="O740" s="61">
        <f>IF($N740="","",$N740)</f>
        <v/>
      </c>
      <c r="P740" s="61">
        <f>IF(OR('⚙️ BỘ HƠI'!$H$40=0,'⚙️ BỘ HƠI'!$H$2="",$C740="",LEFT($C740,1)="◆"),99999,IF(OR(ISNUMBER(SEARCH('⚙️ BỘ HƠI'!$H$2,$C740)),ISNUMBER(SEARCH($C740,'⚙️ BỘ HƠI'!$H$2))),ROW()-2,99999))</f>
        <v/>
      </c>
      <c r="Q740" s="61" t="n"/>
    </row>
    <row r="741" ht="34.5" customHeight="1">
      <c r="A741" s="71" t="n"/>
      <c r="B741" s="71" t="n"/>
      <c r="C741" s="45" t="n"/>
      <c r="D741" s="45" t="n"/>
      <c r="E741" s="71" t="n"/>
      <c r="F741" s="71" t="n"/>
      <c r="G741" s="45" t="n"/>
      <c r="H741" s="71" t="n"/>
      <c r="I741" s="71" t="n"/>
      <c r="J741" s="64" t="n"/>
      <c r="K741" s="64" t="n"/>
      <c r="L741" s="64" t="n"/>
      <c r="M741" s="64" t="n"/>
      <c r="N741" s="61" t="n"/>
      <c r="O741" s="61">
        <f>IF($N741="","",$N741)</f>
        <v/>
      </c>
      <c r="P741" s="61">
        <f>IF(OR('⚙️ BỘ HƠI'!$H$40=0,'⚙️ BỘ HƠI'!$H$2="",$C741="",LEFT($C741,1)="◆"),99999,IF(OR(ISNUMBER(SEARCH('⚙️ BỘ HƠI'!$H$2,$C741)),ISNUMBER(SEARCH($C741,'⚙️ BỘ HƠI'!$H$2))),ROW()-2,99999))</f>
        <v/>
      </c>
      <c r="Q741" s="61" t="n"/>
    </row>
    <row r="742" ht="34.5" customHeight="1">
      <c r="A742" s="71" t="n"/>
      <c r="B742" s="71" t="n"/>
      <c r="C742" s="45" t="n"/>
      <c r="D742" s="45" t="n"/>
      <c r="E742" s="71" t="n"/>
      <c r="F742" s="71" t="n"/>
      <c r="G742" s="45" t="n"/>
      <c r="H742" s="71" t="n"/>
      <c r="I742" s="71" t="n"/>
      <c r="J742" s="64" t="n"/>
      <c r="K742" s="64" t="n"/>
      <c r="L742" s="64" t="n"/>
      <c r="M742" s="64" t="n"/>
      <c r="N742" s="61" t="n"/>
      <c r="O742" s="61">
        <f>IF($N742="","",$N742)</f>
        <v/>
      </c>
      <c r="P742" s="61">
        <f>IF(OR('⚙️ BỘ HƠI'!$H$40=0,'⚙️ BỘ HƠI'!$H$2="",$C742="",LEFT($C742,1)="◆"),99999,IF(OR(ISNUMBER(SEARCH('⚙️ BỘ HƠI'!$H$2,$C742)),ISNUMBER(SEARCH($C742,'⚙️ BỘ HƠI'!$H$2))),ROW()-2,99999))</f>
        <v/>
      </c>
      <c r="Q742" s="61" t="n"/>
    </row>
    <row r="743" ht="34.5" customHeight="1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61" t="n"/>
      <c r="K743" s="61" t="n"/>
      <c r="L743" s="61" t="n"/>
      <c r="M743" s="61" t="n"/>
      <c r="N743" s="61" t="n"/>
      <c r="O743" s="61">
        <f>IF($N743="","",$N743)</f>
        <v/>
      </c>
      <c r="P743" s="61">
        <f>IF(OR('⚙️ BỘ HƠI'!$H$40=0,'⚙️ BỘ HƠI'!$H$2="",$C743="",LEFT($C743,1)="◆"),99999,IF(OR(ISNUMBER(SEARCH('⚙️ BỘ HƠI'!$H$2,$C743)),ISNUMBER(SEARCH($C743,'⚙️ BỘ HƠI'!$H$2))),ROW()-2,99999))</f>
        <v/>
      </c>
      <c r="Q743" s="61" t="n"/>
    </row>
    <row r="744" ht="34.5" customHeight="1">
      <c r="A744" s="71" t="n"/>
      <c r="B744" s="71" t="n"/>
      <c r="C744" s="45" t="n"/>
      <c r="D744" s="45" t="n"/>
      <c r="E744" s="71" t="n"/>
      <c r="F744" s="71" t="n"/>
      <c r="G744" s="45" t="n"/>
      <c r="H744" s="71" t="n"/>
      <c r="I744" s="71" t="n"/>
      <c r="J744" s="64" t="n"/>
      <c r="K744" s="64" t="n"/>
      <c r="L744" s="64" t="n"/>
      <c r="M744" s="64" t="n"/>
      <c r="N744" s="61" t="n"/>
      <c r="O744" s="61">
        <f>IF($N744="","",$N744)</f>
        <v/>
      </c>
      <c r="P744" s="61">
        <f>IF(OR('⚙️ BỘ HƠI'!$H$40=0,'⚙️ BỘ HƠI'!$H$2="",$C744="",LEFT($C744,1)="◆"),99999,IF(OR(ISNUMBER(SEARCH('⚙️ BỘ HƠI'!$H$2,$C744)),ISNUMBER(SEARCH($C744,'⚙️ BỘ HƠI'!$H$2))),ROW()-2,99999))</f>
        <v/>
      </c>
      <c r="Q744" s="61" t="n"/>
    </row>
    <row r="745" ht="34.5" customHeight="1">
      <c r="A745" s="71" t="n"/>
      <c r="B745" s="71" t="n"/>
      <c r="C745" s="45" t="n"/>
      <c r="D745" s="45" t="n"/>
      <c r="E745" s="71" t="n"/>
      <c r="F745" s="71" t="n"/>
      <c r="G745" s="45" t="n"/>
      <c r="H745" s="71" t="n"/>
      <c r="I745" s="71" t="n"/>
      <c r="J745" s="64" t="n"/>
      <c r="K745" s="64" t="n"/>
      <c r="L745" s="64" t="n"/>
      <c r="M745" s="64" t="n"/>
      <c r="N745" s="61" t="n"/>
      <c r="O745" s="61">
        <f>IF($N745="","",$N745)</f>
        <v/>
      </c>
      <c r="P745" s="61">
        <f>IF(OR('⚙️ BỘ HƠI'!$H$40=0,'⚙️ BỘ HƠI'!$H$2="",$C745="",LEFT($C745,1)="◆"),99999,IF(OR(ISNUMBER(SEARCH('⚙️ BỘ HƠI'!$H$2,$C745)),ISNUMBER(SEARCH($C745,'⚙️ BỘ HƠI'!$H$2))),ROW()-2,99999))</f>
        <v/>
      </c>
      <c r="Q745" s="61" t="n"/>
    </row>
    <row r="746" ht="34.5" customHeight="1">
      <c r="A746" s="71" t="n"/>
      <c r="B746" s="71" t="n"/>
      <c r="C746" s="45" t="n"/>
      <c r="D746" s="45" t="n"/>
      <c r="E746" s="71" t="n"/>
      <c r="F746" s="71" t="n"/>
      <c r="G746" s="45" t="n"/>
      <c r="H746" s="71" t="n"/>
      <c r="I746" s="71" t="n"/>
      <c r="J746" s="64" t="n"/>
      <c r="K746" s="64" t="n"/>
      <c r="L746" s="64" t="n"/>
      <c r="M746" s="64" t="n"/>
      <c r="N746" s="61" t="n"/>
      <c r="O746" s="61">
        <f>IF($N746="","",$N746)</f>
        <v/>
      </c>
      <c r="P746" s="61">
        <f>IF(OR('⚙️ BỘ HƠI'!$H$40=0,'⚙️ BỘ HƠI'!$H$2="",$C746="",LEFT($C746,1)="◆"),99999,IF(OR(ISNUMBER(SEARCH('⚙️ BỘ HƠI'!$H$2,$C746)),ISNUMBER(SEARCH($C746,'⚙️ BỘ HƠI'!$H$2))),ROW()-2,99999))</f>
        <v/>
      </c>
      <c r="Q746" s="61" t="n"/>
    </row>
    <row r="747" ht="34.5" customHeight="1">
      <c r="A747" s="71" t="n"/>
      <c r="B747" s="71" t="n"/>
      <c r="C747" s="45" t="n"/>
      <c r="D747" s="45" t="n"/>
      <c r="E747" s="71" t="n"/>
      <c r="F747" s="71" t="n"/>
      <c r="G747" s="45" t="n"/>
      <c r="H747" s="71" t="n"/>
      <c r="I747" s="71" t="n"/>
      <c r="J747" s="64" t="n"/>
      <c r="K747" s="64" t="n"/>
      <c r="L747" s="64" t="n"/>
      <c r="M747" s="64" t="n"/>
      <c r="N747" s="61" t="n"/>
      <c r="O747" s="61">
        <f>IF($N747="","",$N747)</f>
        <v/>
      </c>
      <c r="P747" s="61">
        <f>IF(OR('⚙️ BỘ HƠI'!$H$40=0,'⚙️ BỘ HƠI'!$H$2="",$C747="",LEFT($C747,1)="◆"),99999,IF(OR(ISNUMBER(SEARCH('⚙️ BỘ HƠI'!$H$2,$C747)),ISNUMBER(SEARCH($C747,'⚙️ BỘ HƠI'!$H$2))),ROW()-2,99999))</f>
        <v/>
      </c>
      <c r="Q747" s="61" t="n"/>
    </row>
    <row r="748" ht="34.5" customHeight="1">
      <c r="A748" s="71" t="n"/>
      <c r="B748" s="71" t="n"/>
      <c r="C748" s="45" t="n"/>
      <c r="D748" s="45" t="n"/>
      <c r="E748" s="71" t="n"/>
      <c r="F748" s="71" t="n"/>
      <c r="G748" s="45" t="n"/>
      <c r="H748" s="71" t="n"/>
      <c r="I748" s="71" t="n"/>
      <c r="J748" s="64" t="n"/>
      <c r="K748" s="64" t="n"/>
      <c r="L748" s="64" t="n"/>
      <c r="M748" s="64" t="n"/>
      <c r="N748" s="61" t="n"/>
      <c r="O748" s="61">
        <f>IF($N748="","",$N748)</f>
        <v/>
      </c>
      <c r="P748" s="61">
        <f>IF(OR('⚙️ BỘ HƠI'!$H$40=0,'⚙️ BỘ HƠI'!$H$2="",$C748="",LEFT($C748,1)="◆"),99999,IF(OR(ISNUMBER(SEARCH('⚙️ BỘ HƠI'!$H$2,$C748)),ISNUMBER(SEARCH($C748,'⚙️ BỘ HƠI'!$H$2))),ROW()-2,99999))</f>
        <v/>
      </c>
      <c r="Q748" s="61" t="n"/>
    </row>
    <row r="749" ht="34.5" customHeight="1">
      <c r="A749" s="71" t="n"/>
      <c r="B749" s="71" t="n"/>
      <c r="C749" s="45" t="n"/>
      <c r="D749" s="45" t="n"/>
      <c r="E749" s="71" t="n"/>
      <c r="F749" s="71" t="n"/>
      <c r="G749" s="45" t="n"/>
      <c r="H749" s="71" t="n"/>
      <c r="I749" s="71" t="n"/>
      <c r="J749" s="64" t="n"/>
      <c r="K749" s="64" t="n"/>
      <c r="L749" s="64" t="n"/>
      <c r="M749" s="64" t="n"/>
      <c r="N749" s="61" t="n"/>
      <c r="O749" s="61">
        <f>IF($N749="","",$N749)</f>
        <v/>
      </c>
      <c r="P749" s="61">
        <f>IF(OR('⚙️ BỘ HƠI'!$H$40=0,'⚙️ BỘ HƠI'!$H$2="",$C749="",LEFT($C749,1)="◆"),99999,IF(OR(ISNUMBER(SEARCH('⚙️ BỘ HƠI'!$H$2,$C749)),ISNUMBER(SEARCH($C749,'⚙️ BỘ HƠI'!$H$2))),ROW()-2,99999))</f>
        <v/>
      </c>
      <c r="Q749" s="61" t="n"/>
    </row>
    <row r="750" ht="34.5" customHeight="1">
      <c r="A750" s="71" t="n"/>
      <c r="B750" s="71" t="n"/>
      <c r="C750" s="45" t="n"/>
      <c r="D750" s="45" t="n"/>
      <c r="E750" s="71" t="n"/>
      <c r="F750" s="71" t="n"/>
      <c r="G750" s="45" t="n"/>
      <c r="H750" s="71" t="n"/>
      <c r="I750" s="71" t="n"/>
      <c r="J750" s="64" t="n"/>
      <c r="K750" s="64" t="n"/>
      <c r="L750" s="64" t="n"/>
      <c r="M750" s="64" t="n"/>
      <c r="N750" s="61" t="n"/>
      <c r="O750" s="61">
        <f>IF($N750="","",$N750)</f>
        <v/>
      </c>
      <c r="P750" s="61">
        <f>IF(OR('⚙️ BỘ HƠI'!$H$40=0,'⚙️ BỘ HƠI'!$H$2="",$C750="",LEFT($C750,1)="◆"),99999,IF(OR(ISNUMBER(SEARCH('⚙️ BỘ HƠI'!$H$2,$C750)),ISNUMBER(SEARCH($C750,'⚙️ BỘ HƠI'!$H$2))),ROW()-2,99999))</f>
        <v/>
      </c>
      <c r="Q750" s="61" t="n"/>
    </row>
    <row r="751" ht="34.5" customHeight="1">
      <c r="A751" s="71" t="n"/>
      <c r="B751" s="71" t="n"/>
      <c r="C751" s="45" t="n"/>
      <c r="D751" s="45" t="n"/>
      <c r="E751" s="71" t="n"/>
      <c r="F751" s="71" t="n"/>
      <c r="G751" s="45" t="n"/>
      <c r="H751" s="71" t="n"/>
      <c r="I751" s="71" t="n"/>
      <c r="J751" s="64" t="n"/>
      <c r="K751" s="64" t="n"/>
      <c r="L751" s="64" t="n"/>
      <c r="M751" s="64" t="n"/>
      <c r="N751" s="61" t="n"/>
      <c r="O751" s="61">
        <f>IF($N751="","",$N751)</f>
        <v/>
      </c>
      <c r="P751" s="61">
        <f>IF(OR('⚙️ BỘ HƠI'!$H$40=0,'⚙️ BỘ HƠI'!$H$2="",$C751="",LEFT($C751,1)="◆"),99999,IF(OR(ISNUMBER(SEARCH('⚙️ BỘ HƠI'!$H$2,$C751)),ISNUMBER(SEARCH($C751,'⚙️ BỘ HƠI'!$H$2))),ROW()-2,99999))</f>
        <v/>
      </c>
      <c r="Q751" s="61" t="n"/>
    </row>
    <row r="752" ht="34.5" customHeight="1">
      <c r="A752" s="71" t="n"/>
      <c r="B752" s="71" t="n"/>
      <c r="C752" s="45" t="n"/>
      <c r="D752" s="45" t="n"/>
      <c r="E752" s="71" t="n"/>
      <c r="F752" s="71" t="n"/>
      <c r="G752" s="45" t="n"/>
      <c r="H752" s="71" t="n"/>
      <c r="I752" s="71" t="n"/>
      <c r="J752" s="64" t="n"/>
      <c r="K752" s="64" t="n"/>
      <c r="L752" s="64" t="n"/>
      <c r="M752" s="64" t="n"/>
      <c r="N752" s="61" t="n"/>
      <c r="O752" s="61">
        <f>IF($N752="","",$N752)</f>
        <v/>
      </c>
      <c r="P752" s="61">
        <f>IF(OR('⚙️ BỘ HƠI'!$H$40=0,'⚙️ BỘ HƠI'!$H$2="",$C752="",LEFT($C752,1)="◆"),99999,IF(OR(ISNUMBER(SEARCH('⚙️ BỘ HƠI'!$H$2,$C752)),ISNUMBER(SEARCH($C752,'⚙️ BỘ HƠI'!$H$2))),ROW()-2,99999))</f>
        <v/>
      </c>
      <c r="Q752" s="61" t="n"/>
    </row>
    <row r="753" ht="34.5" customHeight="1">
      <c r="A753" s="71" t="n"/>
      <c r="B753" s="71" t="n"/>
      <c r="C753" s="45" t="n"/>
      <c r="D753" s="45" t="n"/>
      <c r="E753" s="71" t="n"/>
      <c r="F753" s="71" t="n"/>
      <c r="G753" s="45" t="n"/>
      <c r="H753" s="71" t="n"/>
      <c r="I753" s="71" t="n"/>
      <c r="J753" s="64" t="n"/>
      <c r="K753" s="64" t="n"/>
      <c r="L753" s="64" t="n"/>
      <c r="M753" s="64" t="n"/>
      <c r="N753" s="61" t="n"/>
      <c r="O753" s="61">
        <f>IF($N753="","",$N753)</f>
        <v/>
      </c>
      <c r="P753" s="61">
        <f>IF(OR('⚙️ BỘ HƠI'!$H$40=0,'⚙️ BỘ HƠI'!$H$2="",$C753="",LEFT($C753,1)="◆"),99999,IF(OR(ISNUMBER(SEARCH('⚙️ BỘ HƠI'!$H$2,$C753)),ISNUMBER(SEARCH($C753,'⚙️ BỘ HƠI'!$H$2))),ROW()-2,99999))</f>
        <v/>
      </c>
      <c r="Q753" s="61" t="n"/>
    </row>
    <row r="754" ht="34.5" customHeight="1">
      <c r="A754" s="71" t="n"/>
      <c r="B754" s="71" t="n"/>
      <c r="C754" s="45" t="n"/>
      <c r="D754" s="45" t="n"/>
      <c r="E754" s="71" t="n"/>
      <c r="F754" s="71" t="n"/>
      <c r="G754" s="45" t="n"/>
      <c r="H754" s="71" t="n"/>
      <c r="I754" s="71" t="n"/>
      <c r="J754" s="64" t="n"/>
      <c r="K754" s="64" t="n"/>
      <c r="L754" s="64" t="n"/>
      <c r="M754" s="64" t="n"/>
      <c r="N754" s="61" t="n"/>
      <c r="O754" s="61">
        <f>IF($N754="","",$N754)</f>
        <v/>
      </c>
      <c r="P754" s="61">
        <f>IF(OR('⚙️ BỘ HƠI'!$H$40=0,'⚙️ BỘ HƠI'!$H$2="",$C754="",LEFT($C754,1)="◆"),99999,IF(OR(ISNUMBER(SEARCH('⚙️ BỘ HƠI'!$H$2,$C754)),ISNUMBER(SEARCH($C754,'⚙️ BỘ HƠI'!$H$2))),ROW()-2,99999))</f>
        <v/>
      </c>
      <c r="Q754" s="61" t="n"/>
    </row>
    <row r="755" ht="34.5" customHeight="1">
      <c r="A755" s="71" t="n"/>
      <c r="B755" s="71" t="n"/>
      <c r="C755" s="45" t="n"/>
      <c r="D755" s="45" t="n"/>
      <c r="E755" s="71" t="n"/>
      <c r="F755" s="71" t="n"/>
      <c r="G755" s="45" t="n"/>
      <c r="H755" s="71" t="n"/>
      <c r="I755" s="71" t="n"/>
      <c r="J755" s="64" t="n"/>
      <c r="K755" s="64" t="n"/>
      <c r="L755" s="64" t="n"/>
      <c r="M755" s="64" t="n"/>
      <c r="N755" s="61" t="n"/>
      <c r="O755" s="61">
        <f>IF($N755="","",$N755)</f>
        <v/>
      </c>
      <c r="P755" s="61">
        <f>IF(OR('⚙️ BỘ HƠI'!$H$40=0,'⚙️ BỘ HƠI'!$H$2="",$C755="",LEFT($C755,1)="◆"),99999,IF(OR(ISNUMBER(SEARCH('⚙️ BỘ HƠI'!$H$2,$C755)),ISNUMBER(SEARCH($C755,'⚙️ BỘ HƠI'!$H$2))),ROW()-2,99999))</f>
        <v/>
      </c>
      <c r="Q755" s="61" t="n"/>
    </row>
    <row r="756" ht="34.5" customHeight="1">
      <c r="A756" s="71" t="n"/>
      <c r="B756" s="71" t="n"/>
      <c r="C756" s="45" t="n"/>
      <c r="D756" s="45" t="n"/>
      <c r="E756" s="71" t="n"/>
      <c r="F756" s="71" t="n"/>
      <c r="G756" s="45" t="n"/>
      <c r="H756" s="71" t="n"/>
      <c r="I756" s="71" t="n"/>
      <c r="J756" s="64" t="n"/>
      <c r="K756" s="64" t="n"/>
      <c r="L756" s="64" t="n"/>
      <c r="M756" s="64" t="n"/>
      <c r="N756" s="61" t="n"/>
      <c r="O756" s="61">
        <f>IF($N756="","",$N756)</f>
        <v/>
      </c>
      <c r="P756" s="61">
        <f>IF(OR('⚙️ BỘ HƠI'!$H$40=0,'⚙️ BỘ HƠI'!$H$2="",$C756="",LEFT($C756,1)="◆"),99999,IF(OR(ISNUMBER(SEARCH('⚙️ BỘ HƠI'!$H$2,$C756)),ISNUMBER(SEARCH($C756,'⚙️ BỘ HƠI'!$H$2))),ROW()-2,99999))</f>
        <v/>
      </c>
      <c r="Q756" s="61" t="n"/>
    </row>
    <row r="757" ht="34.5" customHeight="1">
      <c r="A757" s="71" t="n"/>
      <c r="B757" s="71" t="n"/>
      <c r="C757" s="45" t="n"/>
      <c r="D757" s="45" t="n"/>
      <c r="E757" s="71" t="n"/>
      <c r="F757" s="71" t="n"/>
      <c r="G757" s="45" t="n"/>
      <c r="H757" s="71" t="n"/>
      <c r="I757" s="71" t="n"/>
      <c r="J757" s="64" t="n"/>
      <c r="K757" s="64" t="n"/>
      <c r="L757" s="64" t="n"/>
      <c r="M757" s="64" t="n"/>
      <c r="N757" s="61" t="n"/>
      <c r="O757" s="61">
        <f>IF($N757="","",$N757)</f>
        <v/>
      </c>
      <c r="P757" s="61">
        <f>IF(OR('⚙️ BỘ HƠI'!$H$40=0,'⚙️ BỘ HƠI'!$H$2="",$C757="",LEFT($C757,1)="◆"),99999,IF(OR(ISNUMBER(SEARCH('⚙️ BỘ HƠI'!$H$2,$C757)),ISNUMBER(SEARCH($C757,'⚙️ BỘ HƠI'!$H$2))),ROW()-2,99999))</f>
        <v/>
      </c>
      <c r="Q757" s="61" t="n"/>
    </row>
    <row r="758" ht="34.5" customHeight="1">
      <c r="A758" s="71" t="n"/>
      <c r="B758" s="71" t="n"/>
      <c r="C758" s="45" t="n"/>
      <c r="D758" s="45" t="n"/>
      <c r="E758" s="71" t="n"/>
      <c r="F758" s="71" t="n"/>
      <c r="G758" s="45" t="n"/>
      <c r="H758" s="71" t="n"/>
      <c r="I758" s="71" t="n"/>
      <c r="J758" s="64" t="n"/>
      <c r="K758" s="64" t="n"/>
      <c r="L758" s="64" t="n"/>
      <c r="M758" s="64" t="n"/>
      <c r="N758" s="61" t="n"/>
      <c r="O758" s="61">
        <f>IF($N758="","",$N758)</f>
        <v/>
      </c>
      <c r="P758" s="61">
        <f>IF(OR('⚙️ BỘ HƠI'!$H$40=0,'⚙️ BỘ HƠI'!$H$2="",$C758="",LEFT($C758,1)="◆"),99999,IF(OR(ISNUMBER(SEARCH('⚙️ BỘ HƠI'!$H$2,$C758)),ISNUMBER(SEARCH($C758,'⚙️ BỘ HƠI'!$H$2))),ROW()-2,99999))</f>
        <v/>
      </c>
      <c r="Q758" s="61" t="n"/>
    </row>
    <row r="759" ht="34.5" customHeight="1">
      <c r="A759" s="71" t="n"/>
      <c r="B759" s="71" t="n"/>
      <c r="C759" s="45" t="n"/>
      <c r="D759" s="45" t="n"/>
      <c r="E759" s="71" t="n"/>
      <c r="F759" s="71" t="n"/>
      <c r="G759" s="45" t="n"/>
      <c r="H759" s="71" t="n"/>
      <c r="I759" s="71" t="n"/>
      <c r="J759" s="64" t="n"/>
      <c r="K759" s="64" t="n"/>
      <c r="L759" s="64" t="n"/>
      <c r="M759" s="64" t="n"/>
      <c r="N759" s="61" t="n"/>
      <c r="O759" s="61">
        <f>IF($N759="","",$N759)</f>
        <v/>
      </c>
      <c r="P759" s="61">
        <f>IF(OR('⚙️ BỘ HƠI'!$H$40=0,'⚙️ BỘ HƠI'!$H$2="",$C759="",LEFT($C759,1)="◆"),99999,IF(OR(ISNUMBER(SEARCH('⚙️ BỘ HƠI'!$H$2,$C759)),ISNUMBER(SEARCH($C759,'⚙️ BỘ HƠI'!$H$2))),ROW()-2,99999))</f>
        <v/>
      </c>
      <c r="Q759" s="61" t="n"/>
    </row>
    <row r="760" ht="34.5" customHeight="1">
      <c r="A760" s="71" t="n"/>
      <c r="B760" s="71" t="n"/>
      <c r="C760" s="45" t="n"/>
      <c r="D760" s="45" t="n"/>
      <c r="E760" s="71" t="n"/>
      <c r="F760" s="71" t="n"/>
      <c r="G760" s="45" t="n"/>
      <c r="H760" s="71" t="n"/>
      <c r="I760" s="71" t="n"/>
      <c r="J760" s="64" t="n"/>
      <c r="K760" s="64" t="n"/>
      <c r="L760" s="64" t="n"/>
      <c r="M760" s="64" t="n"/>
      <c r="N760" s="61" t="n"/>
      <c r="O760" s="61">
        <f>IF($N760="","",$N760)</f>
        <v/>
      </c>
      <c r="P760" s="61">
        <f>IF(OR('⚙️ BỘ HƠI'!$H$40=0,'⚙️ BỘ HƠI'!$H$2="",$C760="",LEFT($C760,1)="◆"),99999,IF(OR(ISNUMBER(SEARCH('⚙️ BỘ HƠI'!$H$2,$C760)),ISNUMBER(SEARCH($C760,'⚙️ BỘ HƠI'!$H$2))),ROW()-2,99999))</f>
        <v/>
      </c>
      <c r="Q760" s="61" t="n"/>
    </row>
    <row r="761" ht="34.5" customHeight="1">
      <c r="A761" s="71" t="n"/>
      <c r="B761" s="71" t="n"/>
      <c r="C761" s="45" t="n"/>
      <c r="D761" s="45" t="n"/>
      <c r="E761" s="71" t="n"/>
      <c r="F761" s="71" t="n"/>
      <c r="G761" s="45" t="n"/>
      <c r="H761" s="71" t="n"/>
      <c r="I761" s="71" t="n"/>
      <c r="J761" s="64" t="n"/>
      <c r="K761" s="64" t="n"/>
      <c r="L761" s="64" t="n"/>
      <c r="M761" s="64" t="n"/>
      <c r="N761" s="61" t="n"/>
      <c r="O761" s="61">
        <f>IF($N761="","",$N761)</f>
        <v/>
      </c>
      <c r="P761" s="61">
        <f>IF(OR('⚙️ BỘ HƠI'!$H$40=0,'⚙️ BỘ HƠI'!$H$2="",$C761="",LEFT($C761,1)="◆"),99999,IF(OR(ISNUMBER(SEARCH('⚙️ BỘ HƠI'!$H$2,$C761)),ISNUMBER(SEARCH($C761,'⚙️ BỘ HƠI'!$H$2))),ROW()-2,99999))</f>
        <v/>
      </c>
      <c r="Q761" s="61" t="n"/>
    </row>
    <row r="762" ht="34.5" customHeight="1">
      <c r="A762" s="71" t="n"/>
      <c r="B762" s="71" t="n"/>
      <c r="C762" s="45" t="n"/>
      <c r="D762" s="45" t="n"/>
      <c r="E762" s="71" t="n"/>
      <c r="F762" s="71" t="n"/>
      <c r="G762" s="45" t="n"/>
      <c r="H762" s="71" t="n"/>
      <c r="I762" s="71" t="n"/>
      <c r="J762" s="64" t="n"/>
      <c r="K762" s="64" t="n"/>
      <c r="L762" s="64" t="n"/>
      <c r="M762" s="64" t="n"/>
      <c r="N762" s="61" t="n"/>
      <c r="O762" s="61">
        <f>IF($N762="","",$N762)</f>
        <v/>
      </c>
      <c r="P762" s="61">
        <f>IF(OR('⚙️ BỘ HƠI'!$H$40=0,'⚙️ BỘ HƠI'!$H$2="",$C762="",LEFT($C762,1)="◆"),99999,IF(OR(ISNUMBER(SEARCH('⚙️ BỘ HƠI'!$H$2,$C762)),ISNUMBER(SEARCH($C762,'⚙️ BỘ HƠI'!$H$2))),ROW()-2,99999))</f>
        <v/>
      </c>
      <c r="Q762" s="61" t="n"/>
    </row>
    <row r="763" ht="34.5" customHeight="1">
      <c r="A763" s="71" t="n"/>
      <c r="B763" s="71" t="n"/>
      <c r="C763" s="45" t="n"/>
      <c r="D763" s="45" t="n"/>
      <c r="E763" s="71" t="n"/>
      <c r="F763" s="71" t="n"/>
      <c r="G763" s="45" t="n"/>
      <c r="H763" s="71" t="n"/>
      <c r="I763" s="71" t="n"/>
      <c r="J763" s="64" t="n"/>
      <c r="K763" s="64" t="n"/>
      <c r="L763" s="64" t="n"/>
      <c r="M763" s="64" t="n"/>
      <c r="N763" s="61" t="n"/>
      <c r="O763" s="61">
        <f>IF($N763="","",$N763)</f>
        <v/>
      </c>
      <c r="P763" s="61">
        <f>IF(OR('⚙️ BỘ HƠI'!$H$40=0,'⚙️ BỘ HƠI'!$H$2="",$C763="",LEFT($C763,1)="◆"),99999,IF(OR(ISNUMBER(SEARCH('⚙️ BỘ HƠI'!$H$2,$C763)),ISNUMBER(SEARCH($C763,'⚙️ BỘ HƠI'!$H$2))),ROW()-2,99999))</f>
        <v/>
      </c>
      <c r="Q763" s="61" t="n"/>
    </row>
    <row r="764" ht="34.5" customHeight="1">
      <c r="A764" s="71" t="n"/>
      <c r="B764" s="71" t="n"/>
      <c r="C764" s="45" t="n"/>
      <c r="D764" s="45" t="n"/>
      <c r="E764" s="71" t="n"/>
      <c r="F764" s="71" t="n"/>
      <c r="G764" s="45" t="n"/>
      <c r="H764" s="71" t="n"/>
      <c r="I764" s="71" t="n"/>
      <c r="J764" s="64" t="n"/>
      <c r="K764" s="64" t="n"/>
      <c r="L764" s="64" t="n"/>
      <c r="M764" s="64" t="n"/>
      <c r="N764" s="61" t="n"/>
      <c r="O764" s="61">
        <f>IF($N764="","",$N764)</f>
        <v/>
      </c>
      <c r="P764" s="61">
        <f>IF(OR('⚙️ BỘ HƠI'!$H$40=0,'⚙️ BỘ HƠI'!$H$2="",$C764="",LEFT($C764,1)="◆"),99999,IF(OR(ISNUMBER(SEARCH('⚙️ BỘ HƠI'!$H$2,$C764)),ISNUMBER(SEARCH($C764,'⚙️ BỘ HƠI'!$H$2))),ROW()-2,99999))</f>
        <v/>
      </c>
      <c r="Q764" s="61" t="n"/>
    </row>
    <row r="765" ht="34.5" customHeight="1">
      <c r="A765" s="71" t="n"/>
      <c r="B765" s="71" t="n"/>
      <c r="C765" s="45" t="n"/>
      <c r="D765" s="45" t="n"/>
      <c r="E765" s="71" t="n"/>
      <c r="F765" s="71" t="n"/>
      <c r="G765" s="45" t="n"/>
      <c r="H765" s="71" t="n"/>
      <c r="I765" s="71" t="n"/>
      <c r="J765" s="64" t="n"/>
      <c r="K765" s="64" t="n"/>
      <c r="L765" s="64" t="n"/>
      <c r="M765" s="64" t="n"/>
      <c r="N765" s="61" t="n"/>
      <c r="O765" s="61">
        <f>IF($N765="","",$N765)</f>
        <v/>
      </c>
      <c r="P765" s="61">
        <f>IF(OR('⚙️ BỘ HƠI'!$H$40=0,'⚙️ BỘ HƠI'!$H$2="",$C765="",LEFT($C765,1)="◆"),99999,IF(OR(ISNUMBER(SEARCH('⚙️ BỘ HƠI'!$H$2,$C765)),ISNUMBER(SEARCH($C765,'⚙️ BỘ HƠI'!$H$2))),ROW()-2,99999))</f>
        <v/>
      </c>
      <c r="Q765" s="61" t="n"/>
    </row>
    <row r="766" ht="34.5" customHeight="1">
      <c r="A766" s="71" t="n"/>
      <c r="B766" s="71" t="n"/>
      <c r="C766" s="45" t="n"/>
      <c r="D766" s="45" t="n"/>
      <c r="E766" s="71" t="n"/>
      <c r="F766" s="71" t="n"/>
      <c r="G766" s="45" t="n"/>
      <c r="H766" s="71" t="n"/>
      <c r="I766" s="71" t="n"/>
      <c r="J766" s="64" t="n"/>
      <c r="K766" s="64" t="n"/>
      <c r="L766" s="64" t="n"/>
      <c r="M766" s="64" t="n"/>
      <c r="N766" s="61" t="n"/>
      <c r="O766" s="61">
        <f>IF($N766="","",$N766)</f>
        <v/>
      </c>
      <c r="P766" s="61">
        <f>IF(OR('⚙️ BỘ HƠI'!$H$40=0,'⚙️ BỘ HƠI'!$H$2="",$C766="",LEFT($C766,1)="◆"),99999,IF(OR(ISNUMBER(SEARCH('⚙️ BỘ HƠI'!$H$2,$C766)),ISNUMBER(SEARCH($C766,'⚙️ BỘ HƠI'!$H$2))),ROW()-2,99999))</f>
        <v/>
      </c>
      <c r="Q766" s="61" t="n"/>
    </row>
    <row r="767" ht="34.5" customHeight="1">
      <c r="A767" s="71" t="n"/>
      <c r="B767" s="71" t="n"/>
      <c r="C767" s="45" t="n"/>
      <c r="D767" s="45" t="n"/>
      <c r="E767" s="71" t="n"/>
      <c r="F767" s="71" t="n"/>
      <c r="G767" s="45" t="n"/>
      <c r="H767" s="71" t="n"/>
      <c r="I767" s="71" t="n"/>
      <c r="J767" s="64" t="n"/>
      <c r="K767" s="64" t="n"/>
      <c r="L767" s="64" t="n"/>
      <c r="M767" s="64" t="n"/>
      <c r="N767" s="61" t="n"/>
      <c r="O767" s="61">
        <f>IF($N767="","",$N767)</f>
        <v/>
      </c>
      <c r="P767" s="61">
        <f>IF(OR('⚙️ BỘ HƠI'!$H$40=0,'⚙️ BỘ HƠI'!$H$2="",$C767="",LEFT($C767,1)="◆"),99999,IF(OR(ISNUMBER(SEARCH('⚙️ BỘ HƠI'!$H$2,$C767)),ISNUMBER(SEARCH($C767,'⚙️ BỘ HƠI'!$H$2))),ROW()-2,99999))</f>
        <v/>
      </c>
      <c r="Q767" s="61" t="n"/>
    </row>
    <row r="768" ht="34.5" customHeight="1">
      <c r="A768" s="71" t="n"/>
      <c r="B768" s="71" t="n"/>
      <c r="C768" s="45" t="n"/>
      <c r="D768" s="45" t="n"/>
      <c r="E768" s="71" t="n"/>
      <c r="F768" s="71" t="n"/>
      <c r="G768" s="45" t="n"/>
      <c r="H768" s="71" t="n"/>
      <c r="I768" s="71" t="n"/>
      <c r="J768" s="64" t="n"/>
      <c r="K768" s="64" t="n"/>
      <c r="L768" s="64" t="n"/>
      <c r="M768" s="64" t="n"/>
      <c r="N768" s="61" t="n"/>
      <c r="O768" s="61">
        <f>IF($N768="","",$N768)</f>
        <v/>
      </c>
      <c r="P768" s="61">
        <f>IF(OR('⚙️ BỘ HƠI'!$H$40=0,'⚙️ BỘ HƠI'!$H$2="",$C768="",LEFT($C768,1)="◆"),99999,IF(OR(ISNUMBER(SEARCH('⚙️ BỘ HƠI'!$H$2,$C768)),ISNUMBER(SEARCH($C768,'⚙️ BỘ HƠI'!$H$2))),ROW()-2,99999))</f>
        <v/>
      </c>
      <c r="Q768" s="61" t="n"/>
    </row>
    <row r="769" ht="34.5" customHeight="1">
      <c r="A769" s="71" t="n"/>
      <c r="B769" s="71" t="n"/>
      <c r="C769" s="45" t="n"/>
      <c r="D769" s="45" t="n"/>
      <c r="E769" s="71" t="n"/>
      <c r="F769" s="71" t="n"/>
      <c r="G769" s="45" t="n"/>
      <c r="H769" s="71" t="n"/>
      <c r="I769" s="71" t="n"/>
      <c r="J769" s="64" t="n"/>
      <c r="K769" s="64" t="n"/>
      <c r="L769" s="64" t="n"/>
      <c r="M769" s="64" t="n"/>
      <c r="N769" s="61" t="n"/>
      <c r="O769" s="61">
        <f>IF($N769="","",$N769)</f>
        <v/>
      </c>
      <c r="P769" s="61">
        <f>IF(OR('⚙️ BỘ HƠI'!$H$40=0,'⚙️ BỘ HƠI'!$H$2="",$C769="",LEFT($C769,1)="◆"),99999,IF(OR(ISNUMBER(SEARCH('⚙️ BỘ HƠI'!$H$2,$C769)),ISNUMBER(SEARCH($C769,'⚙️ BỘ HƠI'!$H$2))),ROW()-2,99999))</f>
        <v/>
      </c>
      <c r="Q769" s="61" t="n"/>
    </row>
    <row r="770" ht="34.5" customHeight="1">
      <c r="A770" s="71" t="n"/>
      <c r="B770" s="71" t="n"/>
      <c r="C770" s="45" t="n"/>
      <c r="D770" s="45" t="n"/>
      <c r="E770" s="71" t="n"/>
      <c r="F770" s="71" t="n"/>
      <c r="G770" s="45" t="n"/>
      <c r="H770" s="71" t="n"/>
      <c r="I770" s="71" t="n"/>
      <c r="J770" s="64" t="n"/>
      <c r="K770" s="64" t="n"/>
      <c r="L770" s="64" t="n"/>
      <c r="M770" s="64" t="n"/>
      <c r="N770" s="61" t="n"/>
      <c r="O770" s="61">
        <f>IF($N770="","",$N770)</f>
        <v/>
      </c>
      <c r="P770" s="61">
        <f>IF(OR('⚙️ BỘ HƠI'!$H$40=0,'⚙️ BỘ HƠI'!$H$2="",$C770="",LEFT($C770,1)="◆"),99999,IF(OR(ISNUMBER(SEARCH('⚙️ BỘ HƠI'!$H$2,$C770)),ISNUMBER(SEARCH($C770,'⚙️ BỘ HƠI'!$H$2))),ROW()-2,99999))</f>
        <v/>
      </c>
      <c r="Q770" s="61" t="n"/>
    </row>
    <row r="771" ht="34.5" customHeight="1">
      <c r="A771" s="71" t="n"/>
      <c r="B771" s="71" t="n"/>
      <c r="C771" s="45" t="n"/>
      <c r="D771" s="45" t="n"/>
      <c r="E771" s="71" t="n"/>
      <c r="F771" s="71" t="n"/>
      <c r="G771" s="45" t="n"/>
      <c r="H771" s="71" t="n"/>
      <c r="I771" s="71" t="n"/>
      <c r="J771" s="64" t="n"/>
      <c r="K771" s="64" t="n"/>
      <c r="L771" s="64" t="n"/>
      <c r="M771" s="64" t="n"/>
      <c r="N771" s="61" t="n"/>
      <c r="O771" s="61">
        <f>IF($N771="","",$N771)</f>
        <v/>
      </c>
      <c r="P771" s="61">
        <f>IF(OR('⚙️ BỘ HƠI'!$H$40=0,'⚙️ BỘ HƠI'!$H$2="",$C771="",LEFT($C771,1)="◆"),99999,IF(OR(ISNUMBER(SEARCH('⚙️ BỘ HƠI'!$H$2,$C771)),ISNUMBER(SEARCH($C771,'⚙️ BỘ HƠI'!$H$2))),ROW()-2,99999))</f>
        <v/>
      </c>
      <c r="Q771" s="61" t="n"/>
    </row>
    <row r="772" ht="34.5" customHeight="1">
      <c r="A772" s="71" t="n"/>
      <c r="B772" s="71" t="n"/>
      <c r="C772" s="45" t="n"/>
      <c r="D772" s="45" t="n"/>
      <c r="E772" s="71" t="n"/>
      <c r="F772" s="71" t="n"/>
      <c r="G772" s="45" t="n"/>
      <c r="H772" s="71" t="n"/>
      <c r="I772" s="71" t="n"/>
      <c r="J772" s="64" t="n"/>
      <c r="K772" s="64" t="n"/>
      <c r="L772" s="64" t="n"/>
      <c r="M772" s="64" t="n"/>
      <c r="N772" s="61" t="n"/>
      <c r="O772" s="61">
        <f>IF($N772="","",$N772)</f>
        <v/>
      </c>
      <c r="P772" s="61">
        <f>IF(OR('⚙️ BỘ HƠI'!$H$40=0,'⚙️ BỘ HƠI'!$H$2="",$C772="",LEFT($C772,1)="◆"),99999,IF(OR(ISNUMBER(SEARCH('⚙️ BỘ HƠI'!$H$2,$C772)),ISNUMBER(SEARCH($C772,'⚙️ BỘ HƠI'!$H$2))),ROW()-2,99999))</f>
        <v/>
      </c>
      <c r="Q772" s="67" t="inlineStr">
        <is>
          <t>⚠️ HH077580, HH082759</t>
        </is>
      </c>
    </row>
    <row r="773" ht="34.5" customHeight="1">
      <c r="A773" s="71" t="n"/>
      <c r="B773" s="71" t="n"/>
      <c r="C773" s="45" t="n"/>
      <c r="D773" s="45" t="n"/>
      <c r="E773" s="71" t="n"/>
      <c r="F773" s="71" t="n"/>
      <c r="G773" s="45" t="n"/>
      <c r="H773" s="71" t="n"/>
      <c r="I773" s="71" t="n"/>
      <c r="J773" s="64" t="n"/>
      <c r="K773" s="64" t="n"/>
      <c r="L773" s="64" t="n"/>
      <c r="M773" s="64" t="n"/>
      <c r="N773" s="61" t="n"/>
      <c r="O773" s="61">
        <f>IF($N773="","",$N773)</f>
        <v/>
      </c>
      <c r="P773" s="61">
        <f>IF(OR('⚙️ BỘ HƠI'!$H$40=0,'⚙️ BỘ HƠI'!$H$2="",$C773="",LEFT($C773,1)="◆"),99999,IF(OR(ISNUMBER(SEARCH('⚙️ BỘ HƠI'!$H$2,$C773)),ISNUMBER(SEARCH($C773,'⚙️ BỘ HƠI'!$H$2))),ROW()-2,99999))</f>
        <v/>
      </c>
      <c r="Q773" s="61" t="n"/>
    </row>
    <row r="774" ht="34.5" customHeight="1">
      <c r="A774" s="71" t="n"/>
      <c r="B774" s="71" t="n"/>
      <c r="C774" s="45" t="n"/>
      <c r="D774" s="45" t="n"/>
      <c r="E774" s="71" t="n"/>
      <c r="F774" s="71" t="n"/>
      <c r="G774" s="45" t="n"/>
      <c r="H774" s="71" t="n"/>
      <c r="I774" s="71" t="n"/>
      <c r="J774" s="64" t="n"/>
      <c r="K774" s="64" t="n"/>
      <c r="L774" s="64" t="n"/>
      <c r="M774" s="64" t="n"/>
      <c r="N774" s="61" t="n"/>
      <c r="O774" s="61">
        <f>IF($N774="","",$N774)</f>
        <v/>
      </c>
      <c r="P774" s="61">
        <f>IF(OR('⚙️ BỘ HƠI'!$H$40=0,'⚙️ BỘ HƠI'!$H$2="",$C774="",LEFT($C774,1)="◆"),99999,IF(OR(ISNUMBER(SEARCH('⚙️ BỘ HƠI'!$H$2,$C774)),ISNUMBER(SEARCH($C774,'⚙️ BỘ HƠI'!$H$2))),ROW()-2,99999))</f>
        <v/>
      </c>
      <c r="Q774" s="61" t="n"/>
    </row>
    <row r="775" ht="34.5" customHeight="1">
      <c r="A775" s="71" t="n"/>
      <c r="B775" s="71" t="n"/>
      <c r="C775" s="45" t="n"/>
      <c r="D775" s="45" t="n"/>
      <c r="E775" s="71" t="n"/>
      <c r="F775" s="71" t="n"/>
      <c r="G775" s="45" t="n"/>
      <c r="H775" s="71" t="n"/>
      <c r="I775" s="71" t="n"/>
      <c r="J775" s="64" t="n"/>
      <c r="K775" s="64" t="n"/>
      <c r="L775" s="64" t="n"/>
      <c r="M775" s="64" t="n"/>
      <c r="N775" s="61" t="n"/>
      <c r="O775" s="61">
        <f>IF($N775="","",$N775)</f>
        <v/>
      </c>
      <c r="P775" s="61">
        <f>IF(OR('⚙️ BỘ HƠI'!$H$40=0,'⚙️ BỘ HƠI'!$H$2="",$C775="",LEFT($C775,1)="◆"),99999,IF(OR(ISNUMBER(SEARCH('⚙️ BỘ HƠI'!$H$2,$C775)),ISNUMBER(SEARCH($C775,'⚙️ BỘ HƠI'!$H$2))),ROW()-2,99999))</f>
        <v/>
      </c>
      <c r="Q775" s="61" t="n"/>
    </row>
    <row r="776" ht="34.5" customHeight="1">
      <c r="A776" s="71" t="n"/>
      <c r="B776" s="71" t="n"/>
      <c r="C776" s="45" t="n"/>
      <c r="D776" s="45" t="n"/>
      <c r="E776" s="71" t="n"/>
      <c r="F776" s="71" t="n"/>
      <c r="G776" s="45" t="n"/>
      <c r="H776" s="71" t="n"/>
      <c r="I776" s="71" t="n"/>
      <c r="J776" s="64" t="n"/>
      <c r="K776" s="64" t="n"/>
      <c r="L776" s="64" t="n"/>
      <c r="M776" s="64" t="n"/>
      <c r="N776" s="61" t="n"/>
      <c r="O776" s="61">
        <f>IF($N776="","",$N776)</f>
        <v/>
      </c>
      <c r="P776" s="61">
        <f>IF(OR('⚙️ BỘ HƠI'!$H$40=0,'⚙️ BỘ HƠI'!$H$2="",$C776="",LEFT($C776,1)="◆"),99999,IF(OR(ISNUMBER(SEARCH('⚙️ BỘ HƠI'!$H$2,$C776)),ISNUMBER(SEARCH($C776,'⚙️ BỘ HƠI'!$H$2))),ROW()-2,99999))</f>
        <v/>
      </c>
      <c r="Q776" s="61" t="n"/>
    </row>
    <row r="777" ht="34.5" customHeight="1">
      <c r="A777" s="71" t="n"/>
      <c r="B777" s="71" t="n"/>
      <c r="C777" s="45" t="n"/>
      <c r="D777" s="45" t="n"/>
      <c r="E777" s="71" t="n"/>
      <c r="F777" s="71" t="n"/>
      <c r="G777" s="45" t="n"/>
      <c r="H777" s="71" t="n"/>
      <c r="I777" s="71" t="n"/>
      <c r="J777" s="64" t="n"/>
      <c r="K777" s="64" t="n"/>
      <c r="L777" s="64" t="n"/>
      <c r="M777" s="64" t="n"/>
      <c r="N777" s="61" t="n"/>
      <c r="O777" s="61">
        <f>IF($N777="","",$N777)</f>
        <v/>
      </c>
      <c r="P777" s="61">
        <f>IF(OR('⚙️ BỘ HƠI'!$H$40=0,'⚙️ BỘ HƠI'!$H$2="",$C777="",LEFT($C777,1)="◆"),99999,IF(OR(ISNUMBER(SEARCH('⚙️ BỘ HƠI'!$H$2,$C777)),ISNUMBER(SEARCH($C777,'⚙️ BỘ HƠI'!$H$2))),ROW()-2,99999))</f>
        <v/>
      </c>
      <c r="Q777" s="61" t="n"/>
    </row>
    <row r="778" ht="34.5" customHeight="1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61" t="n"/>
      <c r="K778" s="61" t="n"/>
      <c r="L778" s="61" t="n"/>
      <c r="M778" s="61" t="n"/>
      <c r="N778" s="61" t="n"/>
      <c r="O778" s="61">
        <f>IF($N778="","",$N778)</f>
        <v/>
      </c>
      <c r="P778" s="61">
        <f>IF(OR('⚙️ BỘ HƠI'!$H$40=0,'⚙️ BỘ HƠI'!$H$2="",$C778="",LEFT($C778,1)="◆"),99999,IF(OR(ISNUMBER(SEARCH('⚙️ BỘ HƠI'!$H$2,$C778)),ISNUMBER(SEARCH($C778,'⚙️ BỘ HƠI'!$H$2))),ROW()-2,99999))</f>
        <v/>
      </c>
      <c r="Q778" s="61" t="n"/>
    </row>
    <row r="779" ht="34.5" customHeight="1">
      <c r="A779" s="71" t="n"/>
      <c r="B779" s="71" t="n"/>
      <c r="C779" s="45" t="n"/>
      <c r="D779" s="45" t="n"/>
      <c r="E779" s="71" t="n"/>
      <c r="F779" s="71" t="n"/>
      <c r="G779" s="45" t="n"/>
      <c r="H779" s="71" t="n"/>
      <c r="I779" s="71" t="n"/>
      <c r="J779" s="64" t="n"/>
      <c r="K779" s="64" t="n"/>
      <c r="L779" s="64" t="n"/>
      <c r="M779" s="64" t="n"/>
      <c r="N779" s="61" t="n"/>
      <c r="O779" s="61">
        <f>IF($N779="","",$N779)</f>
        <v/>
      </c>
      <c r="P779" s="61">
        <f>IF(OR('⚙️ BỘ HƠI'!$H$40=0,'⚙️ BỘ HƠI'!$H$2="",$C779="",LEFT($C779,1)="◆"),99999,IF(OR(ISNUMBER(SEARCH('⚙️ BỘ HƠI'!$H$2,$C779)),ISNUMBER(SEARCH($C779,'⚙️ BỘ HƠI'!$H$2))),ROW()-2,99999))</f>
        <v/>
      </c>
      <c r="Q779" s="61" t="n"/>
    </row>
    <row r="780" ht="34.5" customHeight="1">
      <c r="A780" s="71" t="n"/>
      <c r="B780" s="71" t="n"/>
      <c r="C780" s="45" t="n"/>
      <c r="D780" s="45" t="n"/>
      <c r="E780" s="71" t="n"/>
      <c r="F780" s="71" t="n"/>
      <c r="G780" s="45" t="n"/>
      <c r="H780" s="71" t="n"/>
      <c r="I780" s="71" t="n"/>
      <c r="J780" s="64" t="n"/>
      <c r="K780" s="64" t="n"/>
      <c r="L780" s="64" t="n"/>
      <c r="M780" s="64" t="n"/>
      <c r="N780" s="61" t="n"/>
      <c r="O780" s="61">
        <f>IF($N780="","",$N780)</f>
        <v/>
      </c>
      <c r="P780" s="61">
        <f>IF(OR('⚙️ BỘ HƠI'!$H$40=0,'⚙️ BỘ HƠI'!$H$2="",$C780="",LEFT($C780,1)="◆"),99999,IF(OR(ISNUMBER(SEARCH('⚙️ BỘ HƠI'!$H$2,$C780)),ISNUMBER(SEARCH($C780,'⚙️ BỘ HƠI'!$H$2))),ROW()-2,99999))</f>
        <v/>
      </c>
      <c r="Q780" s="67" t="inlineStr">
        <is>
          <t>⚠️ HH073233, HH078222</t>
        </is>
      </c>
    </row>
    <row r="781" ht="34.5" customHeight="1">
      <c r="A781" s="71" t="n"/>
      <c r="B781" s="71" t="n"/>
      <c r="C781" s="45" t="n"/>
      <c r="D781" s="45" t="n"/>
      <c r="E781" s="71" t="n"/>
      <c r="F781" s="71" t="n"/>
      <c r="G781" s="45" t="n"/>
      <c r="H781" s="71" t="n"/>
      <c r="I781" s="71" t="n"/>
      <c r="J781" s="64" t="n"/>
      <c r="K781" s="64" t="n"/>
      <c r="L781" s="64" t="n"/>
      <c r="M781" s="64" t="n"/>
      <c r="N781" s="61" t="n"/>
      <c r="O781" s="61">
        <f>IF($N781="","",$N781)</f>
        <v/>
      </c>
      <c r="P781" s="61">
        <f>IF(OR('⚙️ BỘ HƠI'!$H$40=0,'⚙️ BỘ HƠI'!$H$2="",$C781="",LEFT($C781,1)="◆"),99999,IF(OR(ISNUMBER(SEARCH('⚙️ BỘ HƠI'!$H$2,$C781)),ISNUMBER(SEARCH($C781,'⚙️ BỘ HƠI'!$H$2))),ROW()-2,99999))</f>
        <v/>
      </c>
      <c r="Q781" s="61" t="n"/>
    </row>
    <row r="782" ht="34.5" customHeight="1">
      <c r="A782" s="71" t="n"/>
      <c r="B782" s="71" t="n"/>
      <c r="C782" s="45" t="n"/>
      <c r="D782" s="45" t="n"/>
      <c r="E782" s="71" t="n"/>
      <c r="F782" s="71" t="n"/>
      <c r="G782" s="45" t="n"/>
      <c r="H782" s="71" t="n"/>
      <c r="I782" s="71" t="n"/>
      <c r="J782" s="64" t="n"/>
      <c r="K782" s="64" t="n"/>
      <c r="L782" s="64" t="n"/>
      <c r="M782" s="64" t="n"/>
      <c r="N782" s="61" t="n"/>
      <c r="O782" s="61">
        <f>IF($N782="","",$N782)</f>
        <v/>
      </c>
      <c r="P782" s="61">
        <f>IF(OR('⚙️ BỘ HƠI'!$H$40=0,'⚙️ BỘ HƠI'!$H$2="",$C782="",LEFT($C782,1)="◆"),99999,IF(OR(ISNUMBER(SEARCH('⚙️ BỘ HƠI'!$H$2,$C782)),ISNUMBER(SEARCH($C782,'⚙️ BỘ HƠI'!$H$2))),ROW()-2,99999))</f>
        <v/>
      </c>
      <c r="Q782" s="67" t="inlineStr">
        <is>
          <t>⚠️ HH070441, HH073234, HH073237, HH076938, HH079775</t>
        </is>
      </c>
    </row>
    <row r="783" ht="34.5" customHeight="1">
      <c r="A783" s="71" t="n"/>
      <c r="B783" s="71" t="n"/>
      <c r="C783" s="45" t="n"/>
      <c r="D783" s="45" t="n"/>
      <c r="E783" s="71" t="n"/>
      <c r="F783" s="71" t="n"/>
      <c r="G783" s="45" t="n"/>
      <c r="H783" s="71" t="n"/>
      <c r="I783" s="71" t="n"/>
      <c r="J783" s="64" t="n"/>
      <c r="K783" s="64" t="n"/>
      <c r="L783" s="64" t="n"/>
      <c r="M783" s="64" t="n"/>
      <c r="N783" s="61" t="n"/>
      <c r="O783" s="61">
        <f>IF($N783="","",$N783)</f>
        <v/>
      </c>
      <c r="P783" s="61">
        <f>IF(OR('⚙️ BỘ HƠI'!$H$40=0,'⚙️ BỘ HƠI'!$H$2="",$C783="",LEFT($C783,1)="◆"),99999,IF(OR(ISNUMBER(SEARCH('⚙️ BỘ HƠI'!$H$2,$C783)),ISNUMBER(SEARCH($C783,'⚙️ BỘ HƠI'!$H$2))),ROW()-2,99999))</f>
        <v/>
      </c>
      <c r="Q783" s="67" t="inlineStr">
        <is>
          <t>⚠️ HH073237, HH076938, HH079775</t>
        </is>
      </c>
    </row>
    <row r="784" ht="34.5" customHeight="1">
      <c r="A784" s="71" t="n"/>
      <c r="B784" s="71" t="n"/>
      <c r="C784" s="45" t="n"/>
      <c r="D784" s="45" t="n"/>
      <c r="E784" s="71" t="n"/>
      <c r="F784" s="71" t="n"/>
      <c r="G784" s="45" t="n"/>
      <c r="H784" s="71" t="n"/>
      <c r="I784" s="71" t="n"/>
      <c r="J784" s="64" t="n"/>
      <c r="K784" s="64" t="n"/>
      <c r="L784" s="64" t="n"/>
      <c r="M784" s="64" t="n"/>
      <c r="N784" s="61" t="n"/>
      <c r="O784" s="61">
        <f>IF($N784="","",$N784)</f>
        <v/>
      </c>
      <c r="P784" s="61">
        <f>IF(OR('⚙️ BỘ HƠI'!$H$40=0,'⚙️ BỘ HƠI'!$H$2="",$C784="",LEFT($C784,1)="◆"),99999,IF(OR(ISNUMBER(SEARCH('⚙️ BỘ HƠI'!$H$2,$C784)),ISNUMBER(SEARCH($C784,'⚙️ BỘ HƠI'!$H$2))),ROW()-2,99999))</f>
        <v/>
      </c>
      <c r="Q784" s="67" t="inlineStr">
        <is>
          <t>⚠️ HH073237, HH076938, HH079775</t>
        </is>
      </c>
    </row>
    <row r="785" ht="34.5" customHeight="1">
      <c r="A785" s="71" t="n"/>
      <c r="B785" s="71" t="n"/>
      <c r="C785" s="45" t="n"/>
      <c r="D785" s="45" t="n"/>
      <c r="E785" s="71" t="n"/>
      <c r="F785" s="71" t="n"/>
      <c r="G785" s="45" t="n"/>
      <c r="H785" s="71" t="n"/>
      <c r="I785" s="71" t="n"/>
      <c r="J785" s="64" t="n"/>
      <c r="K785" s="64" t="n"/>
      <c r="L785" s="64" t="n"/>
      <c r="M785" s="64" t="n"/>
      <c r="N785" s="61" t="n"/>
      <c r="O785" s="61">
        <f>IF($N785="","",$N785)</f>
        <v/>
      </c>
      <c r="P785" s="61">
        <f>IF(OR('⚙️ BỘ HƠI'!$H$40=0,'⚙️ BỘ HƠI'!$H$2="",$C785="",LEFT($C785,1)="◆"),99999,IF(OR(ISNUMBER(SEARCH('⚙️ BỘ HƠI'!$H$2,$C785)),ISNUMBER(SEARCH($C785,'⚙️ BỘ HƠI'!$H$2))),ROW()-2,99999))</f>
        <v/>
      </c>
      <c r="Q785" s="67" t="inlineStr">
        <is>
          <t>⚠️ HH073235, HH079768, HH082116, HH083006</t>
        </is>
      </c>
    </row>
    <row r="786" ht="34.5" customHeight="1">
      <c r="A786" s="71" t="n"/>
      <c r="B786" s="71" t="n"/>
      <c r="C786" s="45" t="n"/>
      <c r="D786" s="45" t="n"/>
      <c r="E786" s="71" t="n"/>
      <c r="F786" s="71" t="n"/>
      <c r="G786" s="45" t="n"/>
      <c r="H786" s="71" t="n"/>
      <c r="I786" s="71" t="n"/>
      <c r="J786" s="64" t="n"/>
      <c r="K786" s="64" t="n"/>
      <c r="L786" s="64" t="n"/>
      <c r="M786" s="64" t="n"/>
      <c r="N786" s="61" t="n"/>
      <c r="O786" s="61">
        <f>IF($N786="","",$N786)</f>
        <v/>
      </c>
      <c r="P786" s="61">
        <f>IF(OR('⚙️ BỘ HƠI'!$H$40=0,'⚙️ BỘ HƠI'!$H$2="",$C786="",LEFT($C786,1)="◆"),99999,IF(OR(ISNUMBER(SEARCH('⚙️ BỘ HƠI'!$H$2,$C786)),ISNUMBER(SEARCH($C786,'⚙️ BỘ HƠI'!$H$2))),ROW()-2,99999))</f>
        <v/>
      </c>
      <c r="Q786" s="67" t="inlineStr">
        <is>
          <t>⚠️ HH073235, HH079768, HH082116, HH083006</t>
        </is>
      </c>
    </row>
    <row r="787" ht="34.5" customHeight="1">
      <c r="A787" s="71" t="n"/>
      <c r="B787" s="71" t="n"/>
      <c r="C787" s="45" t="n"/>
      <c r="D787" s="45" t="n"/>
      <c r="E787" s="71" t="n"/>
      <c r="F787" s="71" t="n"/>
      <c r="G787" s="45" t="n"/>
      <c r="H787" s="71" t="n"/>
      <c r="I787" s="71" t="n"/>
      <c r="J787" s="64" t="n"/>
      <c r="K787" s="64" t="n"/>
      <c r="L787" s="64" t="n"/>
      <c r="M787" s="64" t="n"/>
      <c r="N787" s="61" t="n"/>
      <c r="O787" s="61">
        <f>IF($N787="","",$N787)</f>
        <v/>
      </c>
      <c r="P787" s="61">
        <f>IF(OR('⚙️ BỘ HƠI'!$H$40=0,'⚙️ BỘ HƠI'!$H$2="",$C787="",LEFT($C787,1)="◆"),99999,IF(OR(ISNUMBER(SEARCH('⚙️ BỘ HƠI'!$H$2,$C787)),ISNUMBER(SEARCH($C787,'⚙️ BỘ HƠI'!$H$2))),ROW()-2,99999))</f>
        <v/>
      </c>
      <c r="Q787" s="61" t="n"/>
    </row>
    <row r="788" ht="34.5" customHeight="1">
      <c r="A788" s="71" t="n"/>
      <c r="B788" s="71" t="n"/>
      <c r="C788" s="45" t="n"/>
      <c r="D788" s="45" t="n"/>
      <c r="E788" s="71" t="n"/>
      <c r="F788" s="71" t="n"/>
      <c r="G788" s="45" t="n"/>
      <c r="H788" s="71" t="n"/>
      <c r="I788" s="71" t="n"/>
      <c r="J788" s="64" t="n"/>
      <c r="K788" s="64" t="n"/>
      <c r="L788" s="64" t="n"/>
      <c r="M788" s="64" t="n"/>
      <c r="N788" s="61" t="n"/>
      <c r="O788" s="61">
        <f>IF($N788="","",$N788)</f>
        <v/>
      </c>
      <c r="P788" s="61">
        <f>IF(OR('⚙️ BỘ HƠI'!$H$40=0,'⚙️ BỘ HƠI'!$H$2="",$C788="",LEFT($C788,1)="◆"),99999,IF(OR(ISNUMBER(SEARCH('⚙️ BỘ HƠI'!$H$2,$C788)),ISNUMBER(SEARCH($C788,'⚙️ BỘ HƠI'!$H$2))),ROW()-2,99999))</f>
        <v/>
      </c>
      <c r="Q788" s="67" t="inlineStr">
        <is>
          <t>⚠️ HH073235, HH079768, HH082116, HH083006</t>
        </is>
      </c>
    </row>
    <row r="789" ht="34.5" customHeight="1">
      <c r="A789" s="71" t="n"/>
      <c r="B789" s="71" t="n"/>
      <c r="C789" s="45" t="n"/>
      <c r="D789" s="45" t="n"/>
      <c r="E789" s="71" t="n"/>
      <c r="F789" s="71" t="n"/>
      <c r="G789" s="45" t="n"/>
      <c r="H789" s="71" t="n"/>
      <c r="I789" s="71" t="n"/>
      <c r="J789" s="64" t="n"/>
      <c r="K789" s="64" t="n"/>
      <c r="L789" s="64" t="n"/>
      <c r="M789" s="64" t="n"/>
      <c r="N789" s="61" t="n"/>
      <c r="O789" s="61">
        <f>IF($N789="","",$N789)</f>
        <v/>
      </c>
      <c r="P789" s="61">
        <f>IF(OR('⚙️ BỘ HƠI'!$H$40=0,'⚙️ BỘ HƠI'!$H$2="",$C789="",LEFT($C789,1)="◆"),99999,IF(OR(ISNUMBER(SEARCH('⚙️ BỘ HƠI'!$H$2,$C789)),ISNUMBER(SEARCH($C789,'⚙️ BỘ HƠI'!$H$2))),ROW()-2,99999))</f>
        <v/>
      </c>
      <c r="Q789" s="67" t="inlineStr">
        <is>
          <t>⚠️ HH076939, HH078470</t>
        </is>
      </c>
    </row>
    <row r="790" ht="34.5" customHeight="1">
      <c r="A790" s="71" t="n"/>
      <c r="B790" s="71" t="n"/>
      <c r="C790" s="45" t="n"/>
      <c r="D790" s="45" t="n"/>
      <c r="E790" s="71" t="n"/>
      <c r="F790" s="71" t="n"/>
      <c r="G790" s="45" t="n"/>
      <c r="H790" s="71" t="n"/>
      <c r="I790" s="71" t="n"/>
      <c r="J790" s="64" t="n"/>
      <c r="K790" s="64" t="n"/>
      <c r="L790" s="64" t="n"/>
      <c r="M790" s="64" t="n"/>
      <c r="N790" s="61" t="n"/>
      <c r="O790" s="61">
        <f>IF($N790="","",$N790)</f>
        <v/>
      </c>
      <c r="P790" s="61">
        <f>IF(OR('⚙️ BỘ HƠI'!$H$40=0,'⚙️ BỘ HƠI'!$H$2="",$C790="",LEFT($C790,1)="◆"),99999,IF(OR(ISNUMBER(SEARCH('⚙️ BỘ HƠI'!$H$2,$C790)),ISNUMBER(SEARCH($C790,'⚙️ BỘ HƠI'!$H$2))),ROW()-2,99999))</f>
        <v/>
      </c>
      <c r="Q790" s="61" t="n"/>
    </row>
    <row r="791" ht="34.5" customHeight="1">
      <c r="A791" s="71" t="n"/>
      <c r="B791" s="71" t="n"/>
      <c r="C791" s="45" t="n"/>
      <c r="D791" s="45" t="n"/>
      <c r="E791" s="71" t="n"/>
      <c r="F791" s="71" t="n"/>
      <c r="G791" s="45" t="n"/>
      <c r="H791" s="71" t="n"/>
      <c r="I791" s="71" t="n"/>
      <c r="J791" s="64" t="n"/>
      <c r="K791" s="64" t="n"/>
      <c r="L791" s="64" t="n"/>
      <c r="M791" s="64" t="n"/>
      <c r="N791" s="61" t="n"/>
      <c r="O791" s="61">
        <f>IF($N791="","",$N791)</f>
        <v/>
      </c>
      <c r="P791" s="61">
        <f>IF(OR('⚙️ BỘ HƠI'!$H$40=0,'⚙️ BỘ HƠI'!$H$2="",$C791="",LEFT($C791,1)="◆"),99999,IF(OR(ISNUMBER(SEARCH('⚙️ BỘ HƠI'!$H$2,$C791)),ISNUMBER(SEARCH($C791,'⚙️ BỘ HƠI'!$H$2))),ROW()-2,99999))</f>
        <v/>
      </c>
      <c r="Q791" s="61" t="n"/>
    </row>
    <row r="792" ht="34.5" customHeight="1">
      <c r="A792" s="71" t="n"/>
      <c r="B792" s="71" t="n"/>
      <c r="C792" s="45" t="n"/>
      <c r="D792" s="45" t="n"/>
      <c r="E792" s="71" t="n"/>
      <c r="F792" s="71" t="n"/>
      <c r="G792" s="45" t="n"/>
      <c r="H792" s="71" t="n"/>
      <c r="I792" s="71" t="n"/>
      <c r="J792" s="64" t="n"/>
      <c r="K792" s="64" t="n"/>
      <c r="L792" s="64" t="n"/>
      <c r="M792" s="64" t="n"/>
      <c r="N792" s="61" t="n"/>
      <c r="O792" s="61">
        <f>IF($N792="","",$N792)</f>
        <v/>
      </c>
      <c r="P792" s="61">
        <f>IF(OR('⚙️ BỘ HƠI'!$H$40=0,'⚙️ BỘ HƠI'!$H$2="",$C792="",LEFT($C792,1)="◆"),99999,IF(OR(ISNUMBER(SEARCH('⚙️ BỘ HƠI'!$H$2,$C792)),ISNUMBER(SEARCH($C792,'⚙️ BỘ HƠI'!$H$2))),ROW()-2,99999))</f>
        <v/>
      </c>
      <c r="Q792" s="67" t="inlineStr">
        <is>
          <t>⚠️ HH073233, HH078222</t>
        </is>
      </c>
    </row>
    <row r="793" ht="34.5" customHeight="1">
      <c r="A793" s="71" t="n"/>
      <c r="B793" s="71" t="n"/>
      <c r="C793" s="45" t="n"/>
      <c r="D793" s="45" t="n"/>
      <c r="E793" s="71" t="n"/>
      <c r="F793" s="71" t="n"/>
      <c r="G793" s="45" t="n"/>
      <c r="H793" s="71" t="n"/>
      <c r="I793" s="71" t="n"/>
      <c r="J793" s="64" t="n"/>
      <c r="K793" s="64" t="n"/>
      <c r="L793" s="64" t="n"/>
      <c r="M793" s="64" t="n"/>
      <c r="N793" s="61" t="n"/>
      <c r="O793" s="61">
        <f>IF($N793="","",$N793)</f>
        <v/>
      </c>
      <c r="P793" s="61">
        <f>IF(OR('⚙️ BỘ HƠI'!$H$40=0,'⚙️ BỘ HƠI'!$H$2="",$C793="",LEFT($C793,1)="◆"),99999,IF(OR(ISNUMBER(SEARCH('⚙️ BỘ HƠI'!$H$2,$C793)),ISNUMBER(SEARCH($C793,'⚙️ BỘ HƠI'!$H$2))),ROW()-2,99999))</f>
        <v/>
      </c>
      <c r="Q793" s="61" t="n"/>
    </row>
    <row r="794" ht="34.5" customHeight="1">
      <c r="A794" s="71" t="n"/>
      <c r="B794" s="71" t="n"/>
      <c r="C794" s="45" t="n"/>
      <c r="D794" s="45" t="n"/>
      <c r="E794" s="71" t="n"/>
      <c r="F794" s="71" t="n"/>
      <c r="G794" s="45" t="n"/>
      <c r="H794" s="71" t="n"/>
      <c r="I794" s="71" t="n"/>
      <c r="J794" s="64" t="n"/>
      <c r="K794" s="64" t="n"/>
      <c r="L794" s="64" t="n"/>
      <c r="M794" s="64" t="n"/>
      <c r="N794" s="61" t="n"/>
      <c r="O794" s="61">
        <f>IF($N794="","",$N794)</f>
        <v/>
      </c>
      <c r="P794" s="61">
        <f>IF(OR('⚙️ BỘ HƠI'!$H$40=0,'⚙️ BỘ HƠI'!$H$2="",$C794="",LEFT($C794,1)="◆"),99999,IF(OR(ISNUMBER(SEARCH('⚙️ BỘ HƠI'!$H$2,$C794)),ISNUMBER(SEARCH($C794,'⚙️ BỘ HƠI'!$H$2))),ROW()-2,99999))</f>
        <v/>
      </c>
      <c r="Q794" s="61" t="n"/>
    </row>
    <row r="795" ht="34.5" customHeight="1">
      <c r="A795" s="71" t="n"/>
      <c r="B795" s="71" t="n"/>
      <c r="C795" s="45" t="n"/>
      <c r="D795" s="45" t="n"/>
      <c r="E795" s="71" t="n"/>
      <c r="F795" s="71" t="n"/>
      <c r="G795" s="45" t="n"/>
      <c r="H795" s="71" t="n"/>
      <c r="I795" s="71" t="n"/>
      <c r="J795" s="64" t="n"/>
      <c r="K795" s="64" t="n"/>
      <c r="L795" s="64" t="n"/>
      <c r="M795" s="64" t="n"/>
      <c r="N795" s="61" t="n"/>
      <c r="O795" s="61">
        <f>IF($N795="","",$N795)</f>
        <v/>
      </c>
      <c r="P795" s="61">
        <f>IF(OR('⚙️ BỘ HƠI'!$H$40=0,'⚙️ BỘ HƠI'!$H$2="",$C795="",LEFT($C795,1)="◆"),99999,IF(OR(ISNUMBER(SEARCH('⚙️ BỘ HƠI'!$H$2,$C795)),ISNUMBER(SEARCH($C795,'⚙️ BỘ HƠI'!$H$2))),ROW()-2,99999))</f>
        <v/>
      </c>
      <c r="Q795" s="61" t="n"/>
    </row>
    <row r="796" ht="34.5" customHeight="1">
      <c r="A796" s="71" t="n"/>
      <c r="B796" s="71" t="n"/>
      <c r="C796" s="45" t="n"/>
      <c r="D796" s="45" t="n"/>
      <c r="E796" s="71" t="n"/>
      <c r="F796" s="71" t="n"/>
      <c r="G796" s="45" t="n"/>
      <c r="H796" s="71" t="n"/>
      <c r="I796" s="71" t="n"/>
      <c r="J796" s="64" t="n"/>
      <c r="K796" s="64" t="n"/>
      <c r="L796" s="64" t="n"/>
      <c r="M796" s="64" t="n"/>
      <c r="N796" s="61" t="n"/>
      <c r="O796" s="61">
        <f>IF($N796="","",$N796)</f>
        <v/>
      </c>
      <c r="P796" s="61">
        <f>IF(OR('⚙️ BỘ HƠI'!$H$40=0,'⚙️ BỘ HƠI'!$H$2="",$C796="",LEFT($C796,1)="◆"),99999,IF(OR(ISNUMBER(SEARCH('⚙️ BỘ HƠI'!$H$2,$C796)),ISNUMBER(SEARCH($C796,'⚙️ BỘ HƠI'!$H$2))),ROW()-2,99999))</f>
        <v/>
      </c>
      <c r="Q796" s="67" t="inlineStr">
        <is>
          <t>⚠️ HH076939, HH078470</t>
        </is>
      </c>
    </row>
    <row r="797" ht="34.5" customHeight="1">
      <c r="A797" s="71" t="n"/>
      <c r="B797" s="71" t="n"/>
      <c r="C797" s="45" t="n"/>
      <c r="D797" s="45" t="n"/>
      <c r="E797" s="71" t="n"/>
      <c r="F797" s="71" t="n"/>
      <c r="G797" s="45" t="n"/>
      <c r="H797" s="71" t="n"/>
      <c r="I797" s="71" t="n"/>
      <c r="J797" s="64" t="n"/>
      <c r="K797" s="64" t="n"/>
      <c r="L797" s="64" t="n"/>
      <c r="M797" s="64" t="n"/>
      <c r="N797" s="61" t="n"/>
      <c r="O797" s="61">
        <f>IF($N797="","",$N797)</f>
        <v/>
      </c>
      <c r="P797" s="61">
        <f>IF(OR('⚙️ BỘ HƠI'!$H$40=0,'⚙️ BỘ HƠI'!$H$2="",$C797="",LEFT($C797,1)="◆"),99999,IF(OR(ISNUMBER(SEARCH('⚙️ BỘ HƠI'!$H$2,$C797)),ISNUMBER(SEARCH($C797,'⚙️ BỘ HƠI'!$H$2))),ROW()-2,99999))</f>
        <v/>
      </c>
      <c r="Q797" s="61" t="n"/>
    </row>
    <row r="798" ht="34.5" customHeight="1">
      <c r="A798" s="71" t="n"/>
      <c r="B798" s="71" t="n"/>
      <c r="C798" s="45" t="n"/>
      <c r="D798" s="45" t="n"/>
      <c r="E798" s="71" t="n"/>
      <c r="F798" s="71" t="n"/>
      <c r="G798" s="45" t="n"/>
      <c r="H798" s="71" t="n"/>
      <c r="I798" s="71" t="n"/>
      <c r="J798" s="64" t="n"/>
      <c r="K798" s="64" t="n"/>
      <c r="L798" s="64" t="n"/>
      <c r="M798" s="64" t="n"/>
      <c r="N798" s="61" t="n"/>
      <c r="O798" s="61">
        <f>IF($N798="","",$N798)</f>
        <v/>
      </c>
      <c r="P798" s="61">
        <f>IF(OR('⚙️ BỘ HƠI'!$H$40=0,'⚙️ BỘ HƠI'!$H$2="",$C798="",LEFT($C798,1)="◆"),99999,IF(OR(ISNUMBER(SEARCH('⚙️ BỘ HƠI'!$H$2,$C798)),ISNUMBER(SEARCH($C798,'⚙️ BỘ HƠI'!$H$2))),ROW()-2,99999))</f>
        <v/>
      </c>
      <c r="Q798" s="61" t="n"/>
    </row>
    <row r="799" ht="34.5" customHeight="1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61" t="n"/>
      <c r="K799" s="61" t="n"/>
      <c r="L799" s="61" t="n"/>
      <c r="M799" s="61" t="n"/>
      <c r="N799" s="61" t="n"/>
      <c r="O799" s="61">
        <f>IF($N799="","",$N799)</f>
        <v/>
      </c>
      <c r="P799" s="61">
        <f>IF(OR('⚙️ BỘ HƠI'!$H$40=0,'⚙️ BỘ HƠI'!$H$2="",$C799="",LEFT($C799,1)="◆"),99999,IF(OR(ISNUMBER(SEARCH('⚙️ BỘ HƠI'!$H$2,$C799)),ISNUMBER(SEARCH($C799,'⚙️ BỘ HƠI'!$H$2))),ROW()-2,99999))</f>
        <v/>
      </c>
      <c r="Q799" s="41" t="n"/>
    </row>
    <row r="800" ht="34.5" customHeight="1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>
        <f>IF($N800="","",$N800)</f>
        <v/>
      </c>
      <c r="P800" s="45">
        <f>IF(OR('⚙️ BỘ HƠI'!$H$40=0,'⚙️ BỘ HƠI'!$H$2="",$C800="",LEFT($C800,1)="◆"),99999,IF(OR(ISNUMBER(SEARCH('⚙️ BỘ HƠI'!$H$2,$C800)),ISNUMBER(SEARCH($C800,'⚙️ BỘ HƠI'!$H$2))),ROW()-2,99999))</f>
        <v/>
      </c>
      <c r="Q800" s="44" t="n"/>
    </row>
    <row r="801" ht="34.5" customHeight="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>
        <f>IF($N801="","",$N801)</f>
        <v/>
      </c>
      <c r="P801" s="45">
        <f>IF(OR('⚙️ BỘ HƠI'!$H$40=0,'⚙️ BỘ HƠI'!$H$2="",$C801="",LEFT($C801,1)="◆"),99999,IF(OR(ISNUMBER(SEARCH('⚙️ BỘ HƠI'!$H$2,$C801)),ISNUMBER(SEARCH($C801,'⚙️ BỘ HƠI'!$H$2))),ROW()-2,99999))</f>
        <v/>
      </c>
      <c r="Q801" s="44" t="n"/>
    </row>
    <row r="802" ht="34.5" customHeight="1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>
        <f>IF($N802="","",$N802)</f>
        <v/>
      </c>
      <c r="P802" s="45">
        <f>IF(OR('⚙️ BỘ HƠI'!$H$40=0,'⚙️ BỘ HƠI'!$H$2="",$C802="",LEFT($C802,1)="◆"),99999,IF(OR(ISNUMBER(SEARCH('⚙️ BỘ HƠI'!$H$2,$C802)),ISNUMBER(SEARCH($C802,'⚙️ BỘ HƠI'!$H$2))),ROW()-2,99999))</f>
        <v/>
      </c>
      <c r="Q802" s="44" t="n"/>
    </row>
    <row r="803" ht="34.5" customHeight="1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>
        <f>IF($N803="","",$N803)</f>
        <v/>
      </c>
      <c r="P803" s="45">
        <f>IF(OR('⚙️ BỘ HƠI'!$H$40=0,'⚙️ BỘ HƠI'!$H$2="",$C803="",LEFT($C803,1)="◆"),99999,IF(OR(ISNUMBER(SEARCH('⚙️ BỘ HƠI'!$H$2,$C803)),ISNUMBER(SEARCH($C803,'⚙️ BỘ HƠI'!$H$2))),ROW()-2,99999))</f>
        <v/>
      </c>
      <c r="Q803" s="44" t="n"/>
    </row>
    <row r="804" ht="34.5" customHeight="1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>
        <f>IF($N804="","",$N804)</f>
        <v/>
      </c>
      <c r="P804" s="45">
        <f>IF(OR('⚙️ BỘ HƠI'!$H$40=0,'⚙️ BỘ HƠI'!$H$2="",$C804="",LEFT($C804,1)="◆"),99999,IF(OR(ISNUMBER(SEARCH('⚙️ BỘ HƠI'!$H$2,$C804)),ISNUMBER(SEARCH($C804,'⚙️ BỘ HƠI'!$H$2))),ROW()-2,99999))</f>
        <v/>
      </c>
      <c r="Q804" s="44" t="n"/>
    </row>
    <row r="805" ht="34.5" customHeight="1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>
        <f>IF($N805="","",$N805)</f>
        <v/>
      </c>
      <c r="P805" s="45">
        <f>IF(OR('⚙️ BỘ HƠI'!$H$40=0,'⚙️ BỘ HƠI'!$H$2="",$C805="",LEFT($C805,1)="◆"),99999,IF(OR(ISNUMBER(SEARCH('⚙️ BỘ HƠI'!$H$2,$C805)),ISNUMBER(SEARCH($C805,'⚙️ BỘ HƠI'!$H$2))),ROW()-2,99999))</f>
        <v/>
      </c>
      <c r="Q805" s="44" t="n"/>
    </row>
    <row r="806" ht="34.5" customHeight="1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>
        <f>IF($N806="","",$N806)</f>
        <v/>
      </c>
      <c r="P806" s="45">
        <f>IF(OR('⚙️ BỘ HƠI'!$H$40=0,'⚙️ BỘ HƠI'!$H$2="",$C806="",LEFT($C806,1)="◆"),99999,IF(OR(ISNUMBER(SEARCH('⚙️ BỘ HƠI'!$H$2,$C806)),ISNUMBER(SEARCH($C806,'⚙️ BỘ HƠI'!$H$2))),ROW()-2,99999))</f>
        <v/>
      </c>
      <c r="Q806" s="44" t="n"/>
    </row>
    <row r="807" ht="34.5" customHeight="1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>
        <f>IF($N807="","",$N807)</f>
        <v/>
      </c>
      <c r="P807" s="45">
        <f>IF(OR('⚙️ BỘ HƠI'!$H$40=0,'⚙️ BỘ HƠI'!$H$2="",$C807="",LEFT($C807,1)="◆"),99999,IF(OR(ISNUMBER(SEARCH('⚙️ BỘ HƠI'!$H$2,$C807)),ISNUMBER(SEARCH($C807,'⚙️ BỘ HƠI'!$H$2))),ROW()-2,99999))</f>
        <v/>
      </c>
      <c r="Q807" s="44" t="n"/>
    </row>
    <row r="808" ht="34.5" customHeight="1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>
        <f>IF($N808="","",$N808)</f>
        <v/>
      </c>
      <c r="P808" s="45">
        <f>IF(OR('⚙️ BỘ HƠI'!$H$40=0,'⚙️ BỘ HƠI'!$H$2="",$C808="",LEFT($C808,1)="◆"),99999,IF(OR(ISNUMBER(SEARCH('⚙️ BỘ HƠI'!$H$2,$C808)),ISNUMBER(SEARCH($C808,'⚙️ BỘ HƠI'!$H$2))),ROW()-2,99999))</f>
        <v/>
      </c>
      <c r="Q808" s="44" t="n"/>
    </row>
    <row r="809" ht="34.5" customHeight="1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>
        <f>IF($N809="","",$N809)</f>
        <v/>
      </c>
      <c r="P809" s="45">
        <f>IF(OR('⚙️ BỘ HƠI'!$H$40=0,'⚙️ BỘ HƠI'!$H$2="",$C809="",LEFT($C809,1)="◆"),99999,IF(OR(ISNUMBER(SEARCH('⚙️ BỘ HƠI'!$H$2,$C809)),ISNUMBER(SEARCH($C809,'⚙️ BỘ HƠI'!$H$2))),ROW()-2,99999))</f>
        <v/>
      </c>
      <c r="Q809" s="44" t="n"/>
    </row>
    <row r="810" ht="34.5" customHeight="1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>
        <f>IF($N810="","",$N810)</f>
        <v/>
      </c>
      <c r="P810" s="45">
        <f>IF(OR('⚙️ BỘ HƠI'!$H$40=0,'⚙️ BỘ HƠI'!$H$2="",$C810="",LEFT($C810,1)="◆"),99999,IF(OR(ISNUMBER(SEARCH('⚙️ BỘ HƠI'!$H$2,$C810)),ISNUMBER(SEARCH($C810,'⚙️ BỘ HƠI'!$H$2))),ROW()-2,99999))</f>
        <v/>
      </c>
      <c r="Q810" s="44" t="n"/>
    </row>
    <row r="811" ht="34.5" customHeight="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>
        <f>IF($N811="","",$N811)</f>
        <v/>
      </c>
      <c r="P811" s="45">
        <f>IF(OR('⚙️ BỘ HƠI'!$H$40=0,'⚙️ BỘ HƠI'!$H$2="",$C811="",LEFT($C811,1)="◆"),99999,IF(OR(ISNUMBER(SEARCH('⚙️ BỘ HƠI'!$H$2,$C811)),ISNUMBER(SEARCH($C811,'⚙️ BỘ HƠI'!$H$2))),ROW()-2,99999))</f>
        <v/>
      </c>
      <c r="Q811" s="44" t="n"/>
    </row>
    <row r="812" ht="34.5" customHeight="1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>
        <f>IF($N812="","",$N812)</f>
        <v/>
      </c>
      <c r="P812" s="45">
        <f>IF(OR('⚙️ BỘ HƠI'!$H$40=0,'⚙️ BỘ HƠI'!$H$2="",$C812="",LEFT($C812,1)="◆"),99999,IF(OR(ISNUMBER(SEARCH('⚙️ BỘ HƠI'!$H$2,$C812)),ISNUMBER(SEARCH($C812,'⚙️ BỘ HƠI'!$H$2))),ROW()-2,99999))</f>
        <v/>
      </c>
      <c r="Q812" s="44" t="n"/>
    </row>
    <row r="813" ht="34.5" customHeight="1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>
        <f>IF($N813="","",$N813)</f>
        <v/>
      </c>
      <c r="P813" s="45">
        <f>IF(OR('⚙️ BỘ HƠI'!$H$40=0,'⚙️ BỘ HƠI'!$H$2="",$C813="",LEFT($C813,1)="◆"),99999,IF(OR(ISNUMBER(SEARCH('⚙️ BỘ HƠI'!$H$2,$C813)),ISNUMBER(SEARCH($C813,'⚙️ BỘ HƠI'!$H$2))),ROW()-2,99999))</f>
        <v/>
      </c>
      <c r="Q813" s="44" t="n"/>
    </row>
    <row r="814" ht="34.5" customHeight="1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>
        <f>IF($N814="","",$N814)</f>
        <v/>
      </c>
      <c r="P814" s="45">
        <f>IF(OR('⚙️ BỘ HƠI'!$H$40=0,'⚙️ BỘ HƠI'!$H$2="",$C814="",LEFT($C814,1)="◆"),99999,IF(OR(ISNUMBER(SEARCH('⚙️ BỘ HƠI'!$H$2,$C814)),ISNUMBER(SEARCH($C814,'⚙️ BỘ HƠI'!$H$2))),ROW()-2,99999))</f>
        <v/>
      </c>
      <c r="Q814" s="44" t="n"/>
    </row>
    <row r="815" ht="34.5" customHeight="1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>
        <f>IF($N815="","",$N815)</f>
        <v/>
      </c>
      <c r="P815" s="45">
        <f>IF(OR('⚙️ BỘ HƠI'!$H$40=0,'⚙️ BỘ HƠI'!$H$2="",$C815="",LEFT($C815,1)="◆"),99999,IF(OR(ISNUMBER(SEARCH('⚙️ BỘ HƠI'!$H$2,$C815)),ISNUMBER(SEARCH($C815,'⚙️ BỘ HƠI'!$H$2))),ROW()-2,99999))</f>
        <v/>
      </c>
      <c r="Q815" s="44" t="n"/>
    </row>
    <row r="816" ht="34.5" customHeight="1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>
        <f>IF($N816="","",$N816)</f>
        <v/>
      </c>
      <c r="P816" s="45">
        <f>IF(OR('⚙️ BỘ HƠI'!$H$40=0,'⚙️ BỘ HƠI'!$H$2="",$C816="",LEFT($C816,1)="◆"),99999,IF(OR(ISNUMBER(SEARCH('⚙️ BỘ HƠI'!$H$2,$C816)),ISNUMBER(SEARCH($C816,'⚙️ BỘ HƠI'!$H$2))),ROW()-2,99999))</f>
        <v/>
      </c>
      <c r="Q816" s="44" t="n"/>
    </row>
    <row r="817" ht="34.5" customHeight="1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>
        <f>IF($N817="","",$N817)</f>
        <v/>
      </c>
      <c r="P817" s="45">
        <f>IF(OR('⚙️ BỘ HƠI'!$H$40=0,'⚙️ BỘ HƠI'!$H$2="",$C817="",LEFT($C817,1)="◆"),99999,IF(OR(ISNUMBER(SEARCH('⚙️ BỘ HƠI'!$H$2,$C817)),ISNUMBER(SEARCH($C817,'⚙️ BỘ HƠI'!$H$2))),ROW()-2,99999))</f>
        <v/>
      </c>
      <c r="Q817" s="44" t="n"/>
    </row>
    <row r="818" ht="34.5" customHeight="1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>
        <f>IF($N818="","",$N818)</f>
        <v/>
      </c>
      <c r="P818" s="45">
        <f>IF(OR('⚙️ BỘ HƠI'!$H$40=0,'⚙️ BỘ HƠI'!$H$2="",$C818="",LEFT($C818,1)="◆"),99999,IF(OR(ISNUMBER(SEARCH('⚙️ BỘ HƠI'!$H$2,$C818)),ISNUMBER(SEARCH($C818,'⚙️ BỘ HƠI'!$H$2))),ROW()-2,99999))</f>
        <v/>
      </c>
      <c r="Q818" s="44" t="n"/>
    </row>
    <row r="819" ht="34.5" customHeight="1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>
        <f>IF($N819="","",$N819)</f>
        <v/>
      </c>
      <c r="P819" s="45">
        <f>IF(OR('⚙️ BỘ HƠI'!$H$40=0,'⚙️ BỘ HƠI'!$H$2="",$C819="",LEFT($C819,1)="◆"),99999,IF(OR(ISNUMBER(SEARCH('⚙️ BỘ HƠI'!$H$2,$C819)),ISNUMBER(SEARCH($C819,'⚙️ BỘ HƠI'!$H$2))),ROW()-2,99999))</f>
        <v/>
      </c>
      <c r="Q819" s="44" t="n"/>
    </row>
    <row r="820" ht="34.5" customHeight="1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>
        <f>IF($N820="","",$N820)</f>
        <v/>
      </c>
      <c r="P820" s="45">
        <f>IF(OR('⚙️ BỘ HƠI'!$H$40=0,'⚙️ BỘ HƠI'!$H$2="",$C820="",LEFT($C820,1)="◆"),99999,IF(OR(ISNUMBER(SEARCH('⚙️ BỘ HƠI'!$H$2,$C820)),ISNUMBER(SEARCH($C820,'⚙️ BỘ HƠI'!$H$2))),ROW()-2,99999))</f>
        <v/>
      </c>
      <c r="Q820" s="44" t="n"/>
    </row>
    <row r="821" ht="34.5" customHeight="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>
        <f>IF($N821="","",$N821)</f>
        <v/>
      </c>
      <c r="P821" s="45">
        <f>IF(OR('⚙️ BỘ HƠI'!$H$40=0,'⚙️ BỘ HƠI'!$H$2="",$C821="",LEFT($C821,1)="◆"),99999,IF(OR(ISNUMBER(SEARCH('⚙️ BỘ HƠI'!$H$2,$C821)),ISNUMBER(SEARCH($C821,'⚙️ BỘ HƠI'!$H$2))),ROW()-2,99999))</f>
        <v/>
      </c>
      <c r="Q821" s="44" t="n"/>
    </row>
    <row r="822" ht="34.5" customHeight="1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>
        <f>IF($N822="","",$N822)</f>
        <v/>
      </c>
      <c r="P822" s="45">
        <f>IF(OR('⚙️ BỘ HƠI'!$H$40=0,'⚙️ BỘ HƠI'!$H$2="",$C822="",LEFT($C822,1)="◆"),99999,IF(OR(ISNUMBER(SEARCH('⚙️ BỘ HƠI'!$H$2,$C822)),ISNUMBER(SEARCH($C822,'⚙️ BỘ HƠI'!$H$2))),ROW()-2,99999))</f>
        <v/>
      </c>
      <c r="Q822" s="44" t="n"/>
    </row>
    <row r="823" ht="34.5" customHeight="1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>
        <f>IF($N823="","",$N823)</f>
        <v/>
      </c>
      <c r="P823" s="45">
        <f>IF(OR('⚙️ BỘ HƠI'!$H$40=0,'⚙️ BỘ HƠI'!$H$2="",$C823="",LEFT($C823,1)="◆"),99999,IF(OR(ISNUMBER(SEARCH('⚙️ BỘ HƠI'!$H$2,$C823)),ISNUMBER(SEARCH($C823,'⚙️ BỘ HƠI'!$H$2))),ROW()-2,99999))</f>
        <v/>
      </c>
      <c r="Q823" s="44" t="n"/>
    </row>
    <row r="824" ht="34.5" customHeight="1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>
        <f>IF($N824="","",$N824)</f>
        <v/>
      </c>
      <c r="P824" s="45">
        <f>IF(OR('⚙️ BỘ HƠI'!$H$40=0,'⚙️ BỘ HƠI'!$H$2="",$C824="",LEFT($C824,1)="◆"),99999,IF(OR(ISNUMBER(SEARCH('⚙️ BỘ HƠI'!$H$2,$C824)),ISNUMBER(SEARCH($C824,'⚙️ BỘ HƠI'!$H$2))),ROW()-2,99999))</f>
        <v/>
      </c>
      <c r="Q824" s="44" t="n"/>
    </row>
    <row r="825" ht="34.5" customHeight="1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>
        <f>IF($N825="","",$N825)</f>
        <v/>
      </c>
      <c r="P825" s="45">
        <f>IF(OR('⚙️ BỘ HƠI'!$H$40=0,'⚙️ BỘ HƠI'!$H$2="",$C825="",LEFT($C825,1)="◆"),99999,IF(OR(ISNUMBER(SEARCH('⚙️ BỘ HƠI'!$H$2,$C825)),ISNUMBER(SEARCH($C825,'⚙️ BỘ HƠI'!$H$2))),ROW()-2,99999))</f>
        <v/>
      </c>
      <c r="Q825" s="44" t="n"/>
    </row>
    <row r="826" ht="34.5" customHeight="1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>
        <f>IF($N826="","",$N826)</f>
        <v/>
      </c>
      <c r="P826" s="45">
        <f>IF(OR('⚙️ BỘ HƠI'!$H$40=0,'⚙️ BỘ HƠI'!$H$2="",$C826="",LEFT($C826,1)="◆"),99999,IF(OR(ISNUMBER(SEARCH('⚙️ BỘ HƠI'!$H$2,$C826)),ISNUMBER(SEARCH($C826,'⚙️ BỘ HƠI'!$H$2))),ROW()-2,99999))</f>
        <v/>
      </c>
      <c r="Q826" s="44" t="n"/>
    </row>
    <row r="827" ht="34.5" customHeight="1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>
        <f>IF($N827="","",$N827)</f>
        <v/>
      </c>
      <c r="P827" s="45">
        <f>IF(OR('⚙️ BỘ HƠI'!$H$40=0,'⚙️ BỘ HƠI'!$H$2="",$C827="",LEFT($C827,1)="◆"),99999,IF(OR(ISNUMBER(SEARCH('⚙️ BỘ HƠI'!$H$2,$C827)),ISNUMBER(SEARCH($C827,'⚙️ BỘ HƠI'!$H$2))),ROW()-2,99999))</f>
        <v/>
      </c>
      <c r="Q827" s="44" t="n"/>
    </row>
    <row r="828" ht="34.5" customHeight="1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>
        <f>IF($N828="","",$N828)</f>
        <v/>
      </c>
      <c r="P828" s="45">
        <f>IF(OR('⚙️ BỘ HƠI'!$H$40=0,'⚙️ BỘ HƠI'!$H$2="",$C828="",LEFT($C828,1)="◆"),99999,IF(OR(ISNUMBER(SEARCH('⚙️ BỘ HƠI'!$H$2,$C828)),ISNUMBER(SEARCH($C828,'⚙️ BỘ HƠI'!$H$2))),ROW()-2,99999))</f>
        <v/>
      </c>
      <c r="Q828" s="44" t="n"/>
    </row>
    <row r="829" ht="34.5" customHeight="1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>
        <f>IF($N829="","",$N829)</f>
        <v/>
      </c>
      <c r="P829" s="45">
        <f>IF(OR('⚙️ BỘ HƠI'!$H$40=0,'⚙️ BỘ HƠI'!$H$2="",$C829="",LEFT($C829,1)="◆"),99999,IF(OR(ISNUMBER(SEARCH('⚙️ BỘ HƠI'!$H$2,$C829)),ISNUMBER(SEARCH($C829,'⚙️ BỘ HƠI'!$H$2))),ROW()-2,99999))</f>
        <v/>
      </c>
      <c r="Q829" s="44" t="n"/>
    </row>
    <row r="830" ht="34.5" customHeight="1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>
        <f>IF($N830="","",$N830)</f>
        <v/>
      </c>
      <c r="P830" s="45">
        <f>IF(OR('⚙️ BỘ HƠI'!$H$40=0,'⚙️ BỘ HƠI'!$H$2="",$C830="",LEFT($C830,1)="◆"),99999,IF(OR(ISNUMBER(SEARCH('⚙️ BỘ HƠI'!$H$2,$C830)),ISNUMBER(SEARCH($C830,'⚙️ BỘ HƠI'!$H$2))),ROW()-2,99999))</f>
        <v/>
      </c>
      <c r="Q830" s="44" t="n"/>
    </row>
    <row r="831" ht="34.5" customHeight="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>
        <f>IF($N831="","",$N831)</f>
        <v/>
      </c>
      <c r="P831" s="45">
        <f>IF(OR('⚙️ BỘ HƠI'!$H$40=0,'⚙️ BỘ HƠI'!$H$2="",$C831="",LEFT($C831,1)="◆"),99999,IF(OR(ISNUMBER(SEARCH('⚙️ BỘ HƠI'!$H$2,$C831)),ISNUMBER(SEARCH($C831,'⚙️ BỘ HƠI'!$H$2))),ROW()-2,99999))</f>
        <v/>
      </c>
      <c r="Q831" s="44" t="n"/>
    </row>
    <row r="832" ht="34.5" customHeight="1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>
        <f>IF($N832="","",$N832)</f>
        <v/>
      </c>
      <c r="P832" s="45">
        <f>IF(OR('⚙️ BỘ HƠI'!$H$40=0,'⚙️ BỘ HƠI'!$H$2="",$C832="",LEFT($C832,1)="◆"),99999,IF(OR(ISNUMBER(SEARCH('⚙️ BỘ HƠI'!$H$2,$C832)),ISNUMBER(SEARCH($C832,'⚙️ BỘ HƠI'!$H$2))),ROW()-2,99999))</f>
        <v/>
      </c>
      <c r="Q832" s="44" t="n"/>
    </row>
    <row r="833" ht="34.5" customHeight="1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>
        <f>IF($N833="","",$N833)</f>
        <v/>
      </c>
      <c r="P833" s="45">
        <f>IF(OR('⚙️ BỘ HƠI'!$H$40=0,'⚙️ BỘ HƠI'!$H$2="",$C833="",LEFT($C833,1)="◆"),99999,IF(OR(ISNUMBER(SEARCH('⚙️ BỘ HƠI'!$H$2,$C833)),ISNUMBER(SEARCH($C833,'⚙️ BỘ HƠI'!$H$2))),ROW()-2,99999))</f>
        <v/>
      </c>
      <c r="Q833" s="44" t="n"/>
    </row>
    <row r="834" ht="34.5" customHeight="1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>
        <f>IF($N834="","",$N834)</f>
        <v/>
      </c>
      <c r="P834" s="45">
        <f>IF(OR('⚙️ BỘ HƠI'!$H$40=0,'⚙️ BỘ HƠI'!$H$2="",$C834="",LEFT($C834,1)="◆"),99999,IF(OR(ISNUMBER(SEARCH('⚙️ BỘ HƠI'!$H$2,$C834)),ISNUMBER(SEARCH($C834,'⚙️ BỘ HƠI'!$H$2))),ROW()-2,99999))</f>
        <v/>
      </c>
      <c r="Q834" s="44" t="n"/>
    </row>
    <row r="835" ht="34.5" customHeight="1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>
        <f>IF($N835="","",$N835)</f>
        <v/>
      </c>
      <c r="P835" s="45">
        <f>IF(OR('⚙️ BỘ HƠI'!$H$40=0,'⚙️ BỘ HƠI'!$H$2="",$C835="",LEFT($C835,1)="◆"),99999,IF(OR(ISNUMBER(SEARCH('⚙️ BỘ HƠI'!$H$2,$C835)),ISNUMBER(SEARCH($C835,'⚙️ BỘ HƠI'!$H$2))),ROW()-2,99999))</f>
        <v/>
      </c>
      <c r="Q835" s="44" t="n"/>
    </row>
    <row r="836" ht="34.5" customHeight="1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>
        <f>IF($N836="","",$N836)</f>
        <v/>
      </c>
      <c r="P836" s="45">
        <f>IF(OR('⚙️ BỘ HƠI'!$H$40=0,'⚙️ BỘ HƠI'!$H$2="",$C836="",LEFT($C836,1)="◆"),99999,IF(OR(ISNUMBER(SEARCH('⚙️ BỘ HƠI'!$H$2,$C836)),ISNUMBER(SEARCH($C836,'⚙️ BỘ HƠI'!$H$2))),ROW()-2,99999))</f>
        <v/>
      </c>
      <c r="Q836" s="44" t="n"/>
    </row>
    <row r="837" ht="34.5" customHeight="1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>
        <f>IF($N837="","",$N837)</f>
        <v/>
      </c>
      <c r="P837" s="45">
        <f>IF(OR('⚙️ BỘ HƠI'!$H$40=0,'⚙️ BỘ HƠI'!$H$2="",$C837="",LEFT($C837,1)="◆"),99999,IF(OR(ISNUMBER(SEARCH('⚙️ BỘ HƠI'!$H$2,$C837)),ISNUMBER(SEARCH($C837,'⚙️ BỘ HƠI'!$H$2))),ROW()-2,99999))</f>
        <v/>
      </c>
      <c r="Q837" s="44" t="n"/>
    </row>
    <row r="838" ht="34.5" customHeight="1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>
        <f>IF($N838="","",$N838)</f>
        <v/>
      </c>
      <c r="P838" s="45">
        <f>IF(OR('⚙️ BỘ HƠI'!$H$40=0,'⚙️ BỘ HƠI'!$H$2="",$C838="",LEFT($C838,1)="◆"),99999,IF(OR(ISNUMBER(SEARCH('⚙️ BỘ HƠI'!$H$2,$C838)),ISNUMBER(SEARCH($C838,'⚙️ BỘ HƠI'!$H$2))),ROW()-2,99999))</f>
        <v/>
      </c>
      <c r="Q838" s="44" t="n"/>
    </row>
    <row r="839" ht="34.5" customHeight="1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>
        <f>IF($N839="","",$N839)</f>
        <v/>
      </c>
      <c r="P839" s="45">
        <f>IF(OR('⚙️ BỘ HƠI'!$H$40=0,'⚙️ BỘ HƠI'!$H$2="",$C839="",LEFT($C839,1)="◆"),99999,IF(OR(ISNUMBER(SEARCH('⚙️ BỘ HƠI'!$H$2,$C839)),ISNUMBER(SEARCH($C839,'⚙️ BỘ HƠI'!$H$2))),ROW()-2,99999))</f>
        <v/>
      </c>
      <c r="Q839" s="44" t="n"/>
    </row>
    <row r="840" ht="34.5" customHeight="1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>
        <f>IF($N840="","",$N840)</f>
        <v/>
      </c>
      <c r="P840" s="45">
        <f>IF(OR('⚙️ BỘ HƠI'!$H$40=0,'⚙️ BỘ HƠI'!$H$2="",$C840="",LEFT($C840,1)="◆"),99999,IF(OR(ISNUMBER(SEARCH('⚙️ BỘ HƠI'!$H$2,$C840)),ISNUMBER(SEARCH($C840,'⚙️ BỘ HƠI'!$H$2))),ROW()-2,99999))</f>
        <v/>
      </c>
      <c r="Q840" s="44" t="n"/>
    </row>
    <row r="841" ht="34.5" customHeight="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>
        <f>IF($N841="","",$N841)</f>
        <v/>
      </c>
      <c r="P841" s="45">
        <f>IF(OR('⚙️ BỘ HƠI'!$H$40=0,'⚙️ BỘ HƠI'!$H$2="",$C841="",LEFT($C841,1)="◆"),99999,IF(OR(ISNUMBER(SEARCH('⚙️ BỘ HƠI'!$H$2,$C841)),ISNUMBER(SEARCH($C841,'⚙️ BỘ HƠI'!$H$2))),ROW()-2,99999))</f>
        <v/>
      </c>
      <c r="Q841" s="44" t="n"/>
    </row>
    <row r="842" ht="34.5" customHeight="1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>
        <f>IF($N842="","",$N842)</f>
        <v/>
      </c>
      <c r="P842" s="45">
        <f>IF(OR('⚙️ BỘ HƠI'!$H$40=0,'⚙️ BỘ HƠI'!$H$2="",$C842="",LEFT($C842,1)="◆"),99999,IF(OR(ISNUMBER(SEARCH('⚙️ BỘ HƠI'!$H$2,$C842)),ISNUMBER(SEARCH($C842,'⚙️ BỘ HƠI'!$H$2))),ROW()-2,99999))</f>
        <v/>
      </c>
      <c r="Q842" s="44" t="n"/>
    </row>
    <row r="843" ht="34.5" customHeight="1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>
        <f>IF($N843="","",$N843)</f>
        <v/>
      </c>
      <c r="P843" s="45">
        <f>IF(OR('⚙️ BỘ HƠI'!$H$40=0,'⚙️ BỘ HƠI'!$H$2="",$C843="",LEFT($C843,1)="◆"),99999,IF(OR(ISNUMBER(SEARCH('⚙️ BỘ HƠI'!$H$2,$C843)),ISNUMBER(SEARCH($C843,'⚙️ BỘ HƠI'!$H$2))),ROW()-2,99999))</f>
        <v/>
      </c>
      <c r="Q843" s="44" t="n"/>
    </row>
    <row r="844" ht="34.5" customHeight="1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>
        <f>IF($N844="","",$N844)</f>
        <v/>
      </c>
      <c r="P844" s="45">
        <f>IF(OR('⚙️ BỘ HƠI'!$H$40=0,'⚙️ BỘ HƠI'!$H$2="",$C844="",LEFT($C844,1)="◆"),99999,IF(OR(ISNUMBER(SEARCH('⚙️ BỘ HƠI'!$H$2,$C844)),ISNUMBER(SEARCH($C844,'⚙️ BỘ HƠI'!$H$2))),ROW()-2,99999))</f>
        <v/>
      </c>
      <c r="Q844" s="44" t="n"/>
    </row>
    <row r="845" ht="34.5" customHeight="1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>
        <f>IF($N845="","",$N845)</f>
        <v/>
      </c>
      <c r="P845" s="45">
        <f>IF(OR('⚙️ BỘ HƠI'!$H$40=0,'⚙️ BỘ HƠI'!$H$2="",$C845="",LEFT($C845,1)="◆"),99999,IF(OR(ISNUMBER(SEARCH('⚙️ BỘ HƠI'!$H$2,$C845)),ISNUMBER(SEARCH($C845,'⚙️ BỘ HƠI'!$H$2))),ROW()-2,99999))</f>
        <v/>
      </c>
      <c r="Q845" s="44" t="n"/>
    </row>
    <row r="846" ht="34.5" customHeight="1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>
        <f>IF($N846="","",$N846)</f>
        <v/>
      </c>
      <c r="P846" s="45">
        <f>IF(OR('⚙️ BỘ HƠI'!$H$40=0,'⚙️ BỘ HƠI'!$H$2="",$C846="",LEFT($C846,1)="◆"),99999,IF(OR(ISNUMBER(SEARCH('⚙️ BỘ HƠI'!$H$2,$C846)),ISNUMBER(SEARCH($C846,'⚙️ BỘ HƠI'!$H$2))),ROW()-2,99999))</f>
        <v/>
      </c>
      <c r="Q846" s="44" t="n"/>
    </row>
    <row r="847" ht="34.5" customHeight="1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>
        <f>IF($N847="","",$N847)</f>
        <v/>
      </c>
      <c r="P847" s="45">
        <f>IF(OR('⚙️ BỘ HƠI'!$H$40=0,'⚙️ BỘ HƠI'!$H$2="",$C847="",LEFT($C847,1)="◆"),99999,IF(OR(ISNUMBER(SEARCH('⚙️ BỘ HƠI'!$H$2,$C847)),ISNUMBER(SEARCH($C847,'⚙️ BỘ HƠI'!$H$2))),ROW()-2,99999))</f>
        <v/>
      </c>
      <c r="Q847" s="44" t="n"/>
    </row>
    <row r="848" ht="34.5" customHeight="1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>
        <f>IF($N848="","",$N848)</f>
        <v/>
      </c>
      <c r="P848" s="45">
        <f>IF(OR('⚙️ BỘ HƠI'!$H$40=0,'⚙️ BỘ HƠI'!$H$2="",$C848="",LEFT($C848,1)="◆"),99999,IF(OR(ISNUMBER(SEARCH('⚙️ BỘ HƠI'!$H$2,$C848)),ISNUMBER(SEARCH($C848,'⚙️ BỘ HƠI'!$H$2))),ROW()-2,99999))</f>
        <v/>
      </c>
      <c r="Q848" s="44" t="n"/>
    </row>
    <row r="849" ht="34.5" customHeight="1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>
        <f>IF($N849="","",$N849)</f>
        <v/>
      </c>
      <c r="P849" s="45">
        <f>IF(OR('⚙️ BỘ HƠI'!$H$40=0,'⚙️ BỘ HƠI'!$H$2="",$C849="",LEFT($C849,1)="◆"),99999,IF(OR(ISNUMBER(SEARCH('⚙️ BỘ HƠI'!$H$2,$C849)),ISNUMBER(SEARCH($C849,'⚙️ BỘ HƠI'!$H$2))),ROW()-2,99999))</f>
        <v/>
      </c>
      <c r="Q849" s="44" t="n"/>
    </row>
    <row r="850" ht="34.5" customHeight="1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>
        <f>IF($N850="","",$N850)</f>
        <v/>
      </c>
      <c r="P850" s="45">
        <f>IF(OR('⚙️ BỘ HƠI'!$H$40=0,'⚙️ BỘ HƠI'!$H$2="",$C850="",LEFT($C850,1)="◆"),99999,IF(OR(ISNUMBER(SEARCH('⚙️ BỘ HƠI'!$H$2,$C850)),ISNUMBER(SEARCH($C850,'⚙️ BỘ HƠI'!$H$2))),ROW()-2,99999))</f>
        <v/>
      </c>
      <c r="Q850" s="44" t="n"/>
    </row>
    <row r="851" ht="34.5" customHeight="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>
        <f>IF($N851="","",$N851)</f>
        <v/>
      </c>
      <c r="P851" s="45">
        <f>IF(OR('⚙️ BỘ HƠI'!$H$40=0,'⚙️ BỘ HƠI'!$H$2="",$C851="",LEFT($C851,1)="◆"),99999,IF(OR(ISNUMBER(SEARCH('⚙️ BỘ HƠI'!$H$2,$C851)),ISNUMBER(SEARCH($C851,'⚙️ BỘ HƠI'!$H$2))),ROW()-2,99999))</f>
        <v/>
      </c>
      <c r="Q851" s="44" t="n"/>
    </row>
    <row r="852" ht="34.5" customHeight="1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>
        <f>IF($N852="","",$N852)</f>
        <v/>
      </c>
      <c r="P852" s="45">
        <f>IF(OR('⚙️ BỘ HƠI'!$H$40=0,'⚙️ BỘ HƠI'!$H$2="",$C852="",LEFT($C852,1)="◆"),99999,IF(OR(ISNUMBER(SEARCH('⚙️ BỘ HƠI'!$H$2,$C852)),ISNUMBER(SEARCH($C852,'⚙️ BỘ HƠI'!$H$2))),ROW()-2,99999))</f>
        <v/>
      </c>
      <c r="Q852" s="44" t="n"/>
    </row>
    <row r="853" ht="34.5" customHeight="1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>
        <f>IF($N853="","",$N853)</f>
        <v/>
      </c>
      <c r="P853" s="45">
        <f>IF(OR('⚙️ BỘ HƠI'!$H$40=0,'⚙️ BỘ HƠI'!$H$2="",$C853="",LEFT($C853,1)="◆"),99999,IF(OR(ISNUMBER(SEARCH('⚙️ BỘ HƠI'!$H$2,$C853)),ISNUMBER(SEARCH($C853,'⚙️ BỘ HƠI'!$H$2))),ROW()-2,99999))</f>
        <v/>
      </c>
      <c r="Q853" s="44" t="n"/>
    </row>
    <row r="854" ht="34.5" customHeight="1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>
        <f>IF($N854="","",$N854)</f>
        <v/>
      </c>
      <c r="P854" s="45">
        <f>IF(OR('⚙️ BỘ HƠI'!$H$40=0,'⚙️ BỘ HƠI'!$H$2="",$C854="",LEFT($C854,1)="◆"),99999,IF(OR(ISNUMBER(SEARCH('⚙️ BỘ HƠI'!$H$2,$C854)),ISNUMBER(SEARCH($C854,'⚙️ BỘ HƠI'!$H$2))),ROW()-2,99999))</f>
        <v/>
      </c>
      <c r="Q854" s="44" t="n"/>
    </row>
    <row r="855" ht="34.5" customHeight="1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>
        <f>IF($N855="","",$N855)</f>
        <v/>
      </c>
      <c r="P855" s="45">
        <f>IF(OR('⚙️ BỘ HƠI'!$H$40=0,'⚙️ BỘ HƠI'!$H$2="",$C855="",LEFT($C855,1)="◆"),99999,IF(OR(ISNUMBER(SEARCH('⚙️ BỘ HƠI'!$H$2,$C855)),ISNUMBER(SEARCH($C855,'⚙️ BỘ HƠI'!$H$2))),ROW()-2,99999))</f>
        <v/>
      </c>
      <c r="Q855" s="44" t="n"/>
    </row>
    <row r="856" ht="34.5" customHeight="1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>
        <f>IF($N856="","",$N856)</f>
        <v/>
      </c>
      <c r="P856" s="45">
        <f>IF(OR('⚙️ BỘ HƠI'!$H$40=0,'⚙️ BỘ HƠI'!$H$2="",$C856="",LEFT($C856,1)="◆"),99999,IF(OR(ISNUMBER(SEARCH('⚙️ BỘ HƠI'!$H$2,$C856)),ISNUMBER(SEARCH($C856,'⚙️ BỘ HƠI'!$H$2))),ROW()-2,99999))</f>
        <v/>
      </c>
      <c r="Q856" s="44" t="n"/>
    </row>
    <row r="857" ht="34.5" customHeight="1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>
        <f>IF($N857="","",$N857)</f>
        <v/>
      </c>
      <c r="P857" s="45">
        <f>IF(OR('⚙️ BỘ HƠI'!$H$40=0,'⚙️ BỘ HƠI'!$H$2="",$C857="",LEFT($C857,1)="◆"),99999,IF(OR(ISNUMBER(SEARCH('⚙️ BỘ HƠI'!$H$2,$C857)),ISNUMBER(SEARCH($C857,'⚙️ BỘ HƠI'!$H$2))),ROW()-2,99999))</f>
        <v/>
      </c>
      <c r="Q857" s="44" t="n"/>
    </row>
    <row r="858" ht="34.5" customHeight="1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>
        <f>IF($N858="","",$N858)</f>
        <v/>
      </c>
      <c r="P858" s="45">
        <f>IF(OR('⚙️ BỘ HƠI'!$H$40=0,'⚙️ BỘ HƠI'!$H$2="",$C858="",LEFT($C858,1)="◆"),99999,IF(OR(ISNUMBER(SEARCH('⚙️ BỘ HƠI'!$H$2,$C858)),ISNUMBER(SEARCH($C858,'⚙️ BỘ HƠI'!$H$2))),ROW()-2,99999))</f>
        <v/>
      </c>
      <c r="Q858" s="44" t="n"/>
    </row>
    <row r="859" ht="34.5" customHeight="1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>
        <f>IF($N859="","",$N859)</f>
        <v/>
      </c>
      <c r="P859" s="45">
        <f>IF(OR('⚙️ BỘ HƠI'!$H$40=0,'⚙️ BỘ HƠI'!$H$2="",$C859="",LEFT($C859,1)="◆"),99999,IF(OR(ISNUMBER(SEARCH('⚙️ BỘ HƠI'!$H$2,$C859)),ISNUMBER(SEARCH($C859,'⚙️ BỘ HƠI'!$H$2))),ROW()-2,99999))</f>
        <v/>
      </c>
      <c r="Q859" s="44" t="n"/>
    </row>
    <row r="860" ht="34.5" customHeight="1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>
        <f>IF($N860="","",$N860)</f>
        <v/>
      </c>
      <c r="P860" s="45">
        <f>IF(OR('⚙️ BỘ HƠI'!$H$40=0,'⚙️ BỘ HƠI'!$H$2="",$C860="",LEFT($C860,1)="◆"),99999,IF(OR(ISNUMBER(SEARCH('⚙️ BỘ HƠI'!$H$2,$C860)),ISNUMBER(SEARCH($C860,'⚙️ BỘ HƠI'!$H$2))),ROW()-2,99999))</f>
        <v/>
      </c>
      <c r="Q860" s="44" t="n"/>
    </row>
    <row r="861" ht="34.5" customHeight="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>
        <f>IF($N861="","",$N861)</f>
        <v/>
      </c>
      <c r="P861" s="45">
        <f>IF(OR('⚙️ BỘ HƠI'!$H$40=0,'⚙️ BỘ HƠI'!$H$2="",$C861="",LEFT($C861,1)="◆"),99999,IF(OR(ISNUMBER(SEARCH('⚙️ BỘ HƠI'!$H$2,$C861)),ISNUMBER(SEARCH($C861,'⚙️ BỘ HƠI'!$H$2))),ROW()-2,99999))</f>
        <v/>
      </c>
      <c r="Q861" s="44" t="n"/>
    </row>
    <row r="862" ht="34.5" customHeight="1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>
        <f>IF($N862="","",$N862)</f>
        <v/>
      </c>
      <c r="P862" s="45">
        <f>IF(OR('⚙️ BỘ HƠI'!$H$40=0,'⚙️ BỘ HƠI'!$H$2="",$C862="",LEFT($C862,1)="◆"),99999,IF(OR(ISNUMBER(SEARCH('⚙️ BỘ HƠI'!$H$2,$C862)),ISNUMBER(SEARCH($C862,'⚙️ BỘ HƠI'!$H$2))),ROW()-2,99999))</f>
        <v/>
      </c>
      <c r="Q862" s="44" t="n"/>
    </row>
    <row r="863" ht="34.5" customHeight="1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>
        <f>IF($N863="","",$N863)</f>
        <v/>
      </c>
      <c r="P863" s="45">
        <f>IF(OR('⚙️ BỘ HƠI'!$H$40=0,'⚙️ BỘ HƠI'!$H$2="",$C863="",LEFT($C863,1)="◆"),99999,IF(OR(ISNUMBER(SEARCH('⚙️ BỘ HƠI'!$H$2,$C863)),ISNUMBER(SEARCH($C863,'⚙️ BỘ HƠI'!$H$2))),ROW()-2,99999))</f>
        <v/>
      </c>
      <c r="Q863" s="44" t="n"/>
    </row>
    <row r="864" ht="34.5" customHeight="1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>
        <f>IF($N864="","",$N864)</f>
        <v/>
      </c>
      <c r="P864" s="45">
        <f>IF(OR('⚙️ BỘ HƠI'!$H$40=0,'⚙️ BỘ HƠI'!$H$2="",$C864="",LEFT($C864,1)="◆"),99999,IF(OR(ISNUMBER(SEARCH('⚙️ BỘ HƠI'!$H$2,$C864)),ISNUMBER(SEARCH($C864,'⚙️ BỘ HƠI'!$H$2))),ROW()-2,99999))</f>
        <v/>
      </c>
      <c r="Q864" s="44" t="n"/>
    </row>
    <row r="865" ht="34.5" customHeight="1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>
        <f>IF($N865="","",$N865)</f>
        <v/>
      </c>
      <c r="P865" s="45">
        <f>IF(OR('⚙️ BỘ HƠI'!$H$40=0,'⚙️ BỘ HƠI'!$H$2="",$C865="",LEFT($C865,1)="◆"),99999,IF(OR(ISNUMBER(SEARCH('⚙️ BỘ HƠI'!$H$2,$C865)),ISNUMBER(SEARCH($C865,'⚙️ BỘ HƠI'!$H$2))),ROW()-2,99999))</f>
        <v/>
      </c>
      <c r="Q865" s="44" t="n"/>
    </row>
    <row r="866" ht="34.5" customHeight="1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>
        <f>IF($N866="","",$N866)</f>
        <v/>
      </c>
      <c r="P866" s="45">
        <f>IF(OR('⚙️ BỘ HƠI'!$H$40=0,'⚙️ BỘ HƠI'!$H$2="",$C866="",LEFT($C866,1)="◆"),99999,IF(OR(ISNUMBER(SEARCH('⚙️ BỘ HƠI'!$H$2,$C866)),ISNUMBER(SEARCH($C866,'⚙️ BỘ HƠI'!$H$2))),ROW()-2,99999))</f>
        <v/>
      </c>
      <c r="Q866" s="44" t="n"/>
    </row>
    <row r="867" ht="34.5" customHeight="1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>
        <f>IF($N867="","",$N867)</f>
        <v/>
      </c>
      <c r="P867" s="45">
        <f>IF(OR('⚙️ BỘ HƠI'!$H$40=0,'⚙️ BỘ HƠI'!$H$2="",$C867="",LEFT($C867,1)="◆"),99999,IF(OR(ISNUMBER(SEARCH('⚙️ BỘ HƠI'!$H$2,$C867)),ISNUMBER(SEARCH($C867,'⚙️ BỘ HƠI'!$H$2))),ROW()-2,99999))</f>
        <v/>
      </c>
      <c r="Q867" s="44" t="n"/>
    </row>
    <row r="868" ht="34.5" customHeight="1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>
        <f>IF($N868="","",$N868)</f>
        <v/>
      </c>
      <c r="P868" s="45">
        <f>IF(OR('⚙️ BỘ HƠI'!$H$40=0,'⚙️ BỘ HƠI'!$H$2="",$C868="",LEFT($C868,1)="◆"),99999,IF(OR(ISNUMBER(SEARCH('⚙️ BỘ HƠI'!$H$2,$C868)),ISNUMBER(SEARCH($C868,'⚙️ BỘ HƠI'!$H$2))),ROW()-2,99999))</f>
        <v/>
      </c>
      <c r="Q868" s="44" t="n"/>
    </row>
    <row r="869" ht="34.5" customHeight="1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>
        <f>IF($N869="","",$N869)</f>
        <v/>
      </c>
      <c r="P869" s="45">
        <f>IF(OR('⚙️ BỘ HƠI'!$H$40=0,'⚙️ BỘ HƠI'!$H$2="",$C869="",LEFT($C869,1)="◆"),99999,IF(OR(ISNUMBER(SEARCH('⚙️ BỘ HƠI'!$H$2,$C869)),ISNUMBER(SEARCH($C869,'⚙️ BỘ HƠI'!$H$2))),ROW()-2,99999))</f>
        <v/>
      </c>
      <c r="Q869" s="44" t="n"/>
    </row>
    <row r="870" ht="34.5" customHeight="1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>
        <f>IF($N870="","",$N870)</f>
        <v/>
      </c>
      <c r="P870" s="45">
        <f>IF(OR('⚙️ BỘ HƠI'!$H$40=0,'⚙️ BỘ HƠI'!$H$2="",$C870="",LEFT($C870,1)="◆"),99999,IF(OR(ISNUMBER(SEARCH('⚙️ BỘ HƠI'!$H$2,$C870)),ISNUMBER(SEARCH($C870,'⚙️ BỘ HƠI'!$H$2))),ROW()-2,99999))</f>
        <v/>
      </c>
      <c r="Q870" s="44" t="n"/>
    </row>
    <row r="871" ht="34.5" customHeight="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>
        <f>IF($N871="","",$N871)</f>
        <v/>
      </c>
      <c r="P871" s="45">
        <f>IF(OR('⚙️ BỘ HƠI'!$H$40=0,'⚙️ BỘ HƠI'!$H$2="",$C871="",LEFT($C871,1)="◆"),99999,IF(OR(ISNUMBER(SEARCH('⚙️ BỘ HƠI'!$H$2,$C871)),ISNUMBER(SEARCH($C871,'⚙️ BỘ HƠI'!$H$2))),ROW()-2,99999))</f>
        <v/>
      </c>
      <c r="Q871" s="44" t="n"/>
    </row>
    <row r="872" ht="34.5" customHeight="1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>
        <f>IF($N872="","",$N872)</f>
        <v/>
      </c>
      <c r="P872" s="45">
        <f>IF(OR('⚙️ BỘ HƠI'!$H$40=0,'⚙️ BỘ HƠI'!$H$2="",$C872="",LEFT($C872,1)="◆"),99999,IF(OR(ISNUMBER(SEARCH('⚙️ BỘ HƠI'!$H$2,$C872)),ISNUMBER(SEARCH($C872,'⚙️ BỘ HƠI'!$H$2))),ROW()-2,99999))</f>
        <v/>
      </c>
      <c r="Q872" s="44" t="n"/>
    </row>
    <row r="873" ht="34.5" customHeight="1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61" t="n"/>
      <c r="K873" s="61" t="n"/>
      <c r="L873" s="61" t="n"/>
      <c r="M873" s="61" t="n"/>
      <c r="N873" s="61" t="n"/>
      <c r="O873" s="61">
        <f>IF($N873="","",$N873)</f>
        <v/>
      </c>
      <c r="P873" s="61">
        <f>IF(OR('⚙️ BỘ HƠI'!$H$40=0,'⚙️ BỘ HƠI'!$H$2="",$C873="",LEFT($C873,1)="◆"),99999,IF(OR(ISNUMBER(SEARCH('⚙️ BỘ HƠI'!$H$2,$C873)),ISNUMBER(SEARCH($C873,'⚙️ BỘ HƠI'!$H$2))),ROW()-2,99999))</f>
        <v/>
      </c>
      <c r="Q873" s="61" t="n"/>
    </row>
    <row r="874" ht="34.5" customHeight="1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61" t="n"/>
      <c r="K874" s="61" t="n"/>
      <c r="L874" s="61" t="n"/>
      <c r="M874" s="61" t="n"/>
      <c r="N874" s="61" t="n"/>
      <c r="O874" s="61">
        <f>IF($N874="","",$N874)</f>
        <v/>
      </c>
      <c r="P874" s="61">
        <f>IF(OR('⚙️ BỘ HƠI'!$H$40=0,'⚙️ BỘ HƠI'!$H$2="",$C874="",LEFT($C874,1)="◆"),99999,IF(OR(ISNUMBER(SEARCH('⚙️ BỘ HƠI'!$H$2,$C874)),ISNUMBER(SEARCH($C874,'⚙️ BỘ HƠI'!$H$2))),ROW()-2,99999))</f>
        <v/>
      </c>
      <c r="Q874" s="61" t="n"/>
    </row>
    <row r="875" ht="34.5" customHeight="1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61" t="n"/>
      <c r="K875" s="61" t="n"/>
      <c r="L875" s="61" t="n"/>
      <c r="M875" s="61" t="n"/>
      <c r="N875" s="61" t="n"/>
      <c r="O875" s="61">
        <f>IF($N875="","",$N875)</f>
        <v/>
      </c>
      <c r="P875" s="61">
        <f>IF(OR('⚙️ BỘ HƠI'!$H$40=0,'⚙️ BỘ HƠI'!$H$2="",$C875="",LEFT($C875,1)="◆"),99999,IF(OR(ISNUMBER(SEARCH('⚙️ BỘ HƠI'!$H$2,$C875)),ISNUMBER(SEARCH($C875,'⚙️ BỘ HƠI'!$H$2))),ROW()-2,99999))</f>
        <v/>
      </c>
      <c r="Q875" s="61" t="n"/>
    </row>
    <row r="876" ht="34.5" customHeight="1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61" t="n"/>
      <c r="K876" s="61" t="n"/>
      <c r="L876" s="61" t="n"/>
      <c r="M876" s="61" t="n"/>
      <c r="N876" s="61" t="n"/>
      <c r="O876" s="61">
        <f>IF($N876="","",$N876)</f>
        <v/>
      </c>
      <c r="P876" s="61">
        <f>IF(OR('⚙️ BỘ HƠI'!$H$40=0,'⚙️ BỘ HƠI'!$H$2="",$C876="",LEFT($C876,1)="◆"),99999,IF(OR(ISNUMBER(SEARCH('⚙️ BỘ HƠI'!$H$2,$C876)),ISNUMBER(SEARCH($C876,'⚙️ BỘ HƠI'!$H$2))),ROW()-2,99999))</f>
        <v/>
      </c>
      <c r="Q876" s="61" t="n"/>
    </row>
    <row r="877" ht="34.5" customHeight="1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61" t="n"/>
      <c r="K877" s="61" t="n"/>
      <c r="L877" s="61" t="n"/>
      <c r="M877" s="61" t="n"/>
      <c r="N877" s="61" t="n"/>
      <c r="O877" s="61">
        <f>IF($N877="","",$N877)</f>
        <v/>
      </c>
      <c r="P877" s="61">
        <f>IF(OR('⚙️ BỘ HƠI'!$H$40=0,'⚙️ BỘ HƠI'!$H$2="",$C877="",LEFT($C877,1)="◆"),99999,IF(OR(ISNUMBER(SEARCH('⚙️ BỘ HƠI'!$H$2,$C877)),ISNUMBER(SEARCH($C877,'⚙️ BỘ HƠI'!$H$2))),ROW()-2,99999))</f>
        <v/>
      </c>
      <c r="Q877" s="61" t="n"/>
    </row>
    <row r="878" ht="34.5" customHeight="1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61" t="n"/>
      <c r="K878" s="61" t="n"/>
      <c r="L878" s="61" t="n"/>
      <c r="M878" s="61" t="n"/>
      <c r="N878" s="61" t="n"/>
      <c r="O878" s="61">
        <f>IF($N878="","",$N878)</f>
        <v/>
      </c>
      <c r="P878" s="61">
        <f>IF(OR('⚙️ BỘ HƠI'!$H$40=0,'⚙️ BỘ HƠI'!$H$2="",$C878="",LEFT($C878,1)="◆"),99999,IF(OR(ISNUMBER(SEARCH('⚙️ BỘ HƠI'!$H$2,$C878)),ISNUMBER(SEARCH($C878,'⚙️ BỘ HƠI'!$H$2))),ROW()-2,99999))</f>
        <v/>
      </c>
      <c r="Q878" s="61" t="n"/>
    </row>
    <row r="879" ht="34.5" customHeight="1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61" t="n"/>
      <c r="K879" s="61" t="n"/>
      <c r="L879" s="61" t="n"/>
      <c r="M879" s="61" t="n"/>
      <c r="N879" s="61" t="n"/>
      <c r="O879" s="61">
        <f>IF($N879="","",$N879)</f>
        <v/>
      </c>
      <c r="P879" s="61">
        <f>IF(OR('⚙️ BỘ HƠI'!$H$40=0,'⚙️ BỘ HƠI'!$H$2="",$C879="",LEFT($C879,1)="◆"),99999,IF(OR(ISNUMBER(SEARCH('⚙️ BỘ HƠI'!$H$2,$C879)),ISNUMBER(SEARCH($C879,'⚙️ BỘ HƠI'!$H$2))),ROW()-2,99999))</f>
        <v/>
      </c>
      <c r="Q879" s="61" t="n"/>
    </row>
    <row r="880" ht="34.5" customHeight="1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61" t="n"/>
      <c r="K880" s="61" t="n"/>
      <c r="L880" s="61" t="n"/>
      <c r="M880" s="61" t="n"/>
      <c r="N880" s="61" t="n"/>
      <c r="O880" s="61">
        <f>IF($N880="","",$N880)</f>
        <v/>
      </c>
      <c r="P880" s="61">
        <f>IF(OR('⚙️ BỘ HƠI'!$H$40=0,'⚙️ BỘ HƠI'!$H$2="",$C880="",LEFT($C880,1)="◆"),99999,IF(OR(ISNUMBER(SEARCH('⚙️ BỘ HƠI'!$H$2,$C880)),ISNUMBER(SEARCH($C880,'⚙️ BỘ HƠI'!$H$2))),ROW()-2,99999))</f>
        <v/>
      </c>
      <c r="Q880" s="61" t="n"/>
    </row>
    <row r="881" ht="34.5" customHeight="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61" t="n"/>
      <c r="K881" s="61" t="n"/>
      <c r="L881" s="61" t="n"/>
      <c r="M881" s="61" t="n"/>
      <c r="N881" s="61" t="n"/>
      <c r="O881" s="61">
        <f>IF($N881="","",$N881)</f>
        <v/>
      </c>
      <c r="P881" s="61">
        <f>IF(OR('⚙️ BỘ HƠI'!$H$40=0,'⚙️ BỘ HƠI'!$H$2="",$C881="",LEFT($C881,1)="◆"),99999,IF(OR(ISNUMBER(SEARCH('⚙️ BỘ HƠI'!$H$2,$C881)),ISNUMBER(SEARCH($C881,'⚙️ BỘ HƠI'!$H$2))),ROW()-2,99999))</f>
        <v/>
      </c>
      <c r="Q881" s="61" t="n"/>
    </row>
    <row r="882" ht="34.5" customHeight="1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61" t="n"/>
      <c r="K882" s="61" t="n"/>
      <c r="L882" s="61" t="n"/>
      <c r="M882" s="61" t="n"/>
      <c r="N882" s="61" t="n"/>
      <c r="O882" s="61">
        <f>IF($N882="","",$N882)</f>
        <v/>
      </c>
      <c r="P882" s="61">
        <f>IF(OR('⚙️ BỘ HƠI'!$H$40=0,'⚙️ BỘ HƠI'!$H$2="",$C882="",LEFT($C882,1)="◆"),99999,IF(OR(ISNUMBER(SEARCH('⚙️ BỘ HƠI'!$H$2,$C882)),ISNUMBER(SEARCH($C882,'⚙️ BỘ HƠI'!$H$2))),ROW()-2,99999))</f>
        <v/>
      </c>
      <c r="Q882" s="61" t="n"/>
    </row>
    <row r="883" ht="34.5" customHeight="1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61" t="n"/>
      <c r="K883" s="61" t="n"/>
      <c r="L883" s="61" t="n"/>
      <c r="M883" s="61" t="n"/>
      <c r="N883" s="61" t="n"/>
      <c r="O883" s="61">
        <f>IF($N883="","",$N883)</f>
        <v/>
      </c>
      <c r="P883" s="61">
        <f>IF(OR('⚙️ BỘ HƠI'!$H$40=0,'⚙️ BỘ HƠI'!$H$2="",$C883="",LEFT($C883,1)="◆"),99999,IF(OR(ISNUMBER(SEARCH('⚙️ BỘ HƠI'!$H$2,$C883)),ISNUMBER(SEARCH($C883,'⚙️ BỘ HƠI'!$H$2))),ROW()-2,99999))</f>
        <v/>
      </c>
      <c r="Q883" s="61" t="n"/>
    </row>
    <row r="884" ht="34.5" customHeight="1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61" t="n"/>
      <c r="K884" s="61" t="n"/>
      <c r="L884" s="61" t="n"/>
      <c r="M884" s="61" t="n"/>
      <c r="N884" s="61" t="n"/>
      <c r="O884" s="61">
        <f>IF($N884="","",$N884)</f>
        <v/>
      </c>
      <c r="P884" s="61">
        <f>IF(OR('⚙️ BỘ HƠI'!$H$40=0,'⚙️ BỘ HƠI'!$H$2="",$C884="",LEFT($C884,1)="◆"),99999,IF(OR(ISNUMBER(SEARCH('⚙️ BỘ HƠI'!$H$2,$C884)),ISNUMBER(SEARCH($C884,'⚙️ BỘ HƠI'!$H$2))),ROW()-2,99999))</f>
        <v/>
      </c>
      <c r="Q884" s="61" t="n"/>
    </row>
    <row r="885" ht="34.5" customHeight="1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61" t="n"/>
      <c r="K885" s="61" t="n"/>
      <c r="L885" s="61" t="n"/>
      <c r="M885" s="61" t="n"/>
      <c r="N885" s="61" t="n"/>
      <c r="O885" s="61">
        <f>IF($N885="","",$N885)</f>
        <v/>
      </c>
      <c r="P885" s="61">
        <f>IF(OR('⚙️ BỘ HƠI'!$H$40=0,'⚙️ BỘ HƠI'!$H$2="",$C885="",LEFT($C885,1)="◆"),99999,IF(OR(ISNUMBER(SEARCH('⚙️ BỘ HƠI'!$H$2,$C885)),ISNUMBER(SEARCH($C885,'⚙️ BỘ HƠI'!$H$2))),ROW()-2,99999))</f>
        <v/>
      </c>
      <c r="Q885" s="61" t="n"/>
    </row>
    <row r="886" ht="34.5" customHeight="1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61" t="n"/>
      <c r="K886" s="61" t="n"/>
      <c r="L886" s="61" t="n"/>
      <c r="M886" s="61" t="n"/>
      <c r="N886" s="61" t="n"/>
      <c r="O886" s="61">
        <f>IF($N886="","",$N886)</f>
        <v/>
      </c>
      <c r="P886" s="61">
        <f>IF(OR('⚙️ BỘ HƠI'!$H$40=0,'⚙️ BỘ HƠI'!$H$2="",$C886="",LEFT($C886,1)="◆"),99999,IF(OR(ISNUMBER(SEARCH('⚙️ BỘ HƠI'!$H$2,$C886)),ISNUMBER(SEARCH($C886,'⚙️ BỘ HƠI'!$H$2))),ROW()-2,99999))</f>
        <v/>
      </c>
      <c r="Q886" s="61" t="n"/>
    </row>
    <row r="887" ht="34.5" customHeight="1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61" t="n"/>
      <c r="K887" s="61" t="n"/>
      <c r="L887" s="61" t="n"/>
      <c r="M887" s="61" t="n"/>
      <c r="N887" s="61" t="n"/>
      <c r="O887" s="61">
        <f>IF($N887="","",$N887)</f>
        <v/>
      </c>
      <c r="P887" s="61">
        <f>IF(OR('⚙️ BỘ HƠI'!$H$40=0,'⚙️ BỘ HƠI'!$H$2="",$C887="",LEFT($C887,1)="◆"),99999,IF(OR(ISNUMBER(SEARCH('⚙️ BỘ HƠI'!$H$2,$C887)),ISNUMBER(SEARCH($C887,'⚙️ BỘ HƠI'!$H$2))),ROW()-2,99999))</f>
        <v/>
      </c>
      <c r="Q887" s="61" t="n"/>
    </row>
    <row r="888" ht="34.5" customHeight="1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61" t="n"/>
      <c r="K888" s="61" t="n"/>
      <c r="L888" s="61" t="n"/>
      <c r="M888" s="61" t="n"/>
      <c r="N888" s="61" t="n"/>
      <c r="O888" s="61">
        <f>IF($N888="","",$N888)</f>
        <v/>
      </c>
      <c r="P888" s="61">
        <f>IF(OR('⚙️ BỘ HƠI'!$H$40=0,'⚙️ BỘ HƠI'!$H$2="",$C888="",LEFT($C888,1)="◆"),99999,IF(OR(ISNUMBER(SEARCH('⚙️ BỘ HƠI'!$H$2,$C888)),ISNUMBER(SEARCH($C888,'⚙️ BỘ HƠI'!$H$2))),ROW()-2,99999))</f>
        <v/>
      </c>
      <c r="Q888" s="61" t="n"/>
    </row>
    <row r="889" ht="34.5" customHeight="1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61" t="n"/>
      <c r="K889" s="61" t="n"/>
      <c r="L889" s="61" t="n"/>
      <c r="M889" s="61" t="n"/>
      <c r="N889" s="61" t="n"/>
      <c r="O889" s="61">
        <f>IF($N889="","",$N889)</f>
        <v/>
      </c>
      <c r="P889" s="61">
        <f>IF(OR('⚙️ BỘ HƠI'!$H$40=0,'⚙️ BỘ HƠI'!$H$2="",$C889="",LEFT($C889,1)="◆"),99999,IF(OR(ISNUMBER(SEARCH('⚙️ BỘ HƠI'!$H$2,$C889)),ISNUMBER(SEARCH($C889,'⚙️ BỘ HƠI'!$H$2))),ROW()-2,99999))</f>
        <v/>
      </c>
      <c r="Q889" s="61" t="n"/>
    </row>
    <row r="890" ht="34.5" customHeight="1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61" t="n"/>
      <c r="K890" s="61" t="n"/>
      <c r="L890" s="61" t="n"/>
      <c r="M890" s="61" t="n"/>
      <c r="N890" s="61" t="n"/>
      <c r="O890" s="61">
        <f>IF($N890="","",$N890)</f>
        <v/>
      </c>
      <c r="P890" s="61">
        <f>IF(OR('⚙️ BỘ HƠI'!$H$40=0,'⚙️ BỘ HƠI'!$H$2="",$C890="",LEFT($C890,1)="◆"),99999,IF(OR(ISNUMBER(SEARCH('⚙️ BỘ HƠI'!$H$2,$C890)),ISNUMBER(SEARCH($C890,'⚙️ BỘ HƠI'!$H$2))),ROW()-2,99999))</f>
        <v/>
      </c>
      <c r="Q890" s="61" t="n"/>
    </row>
    <row r="891" ht="34.5" customHeight="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61" t="n"/>
      <c r="K891" s="61" t="n"/>
      <c r="L891" s="61" t="n"/>
      <c r="M891" s="61" t="n"/>
      <c r="N891" s="61" t="n"/>
      <c r="O891" s="61">
        <f>IF($N891="","",$N891)</f>
        <v/>
      </c>
      <c r="P891" s="61">
        <f>IF(OR('⚙️ BỘ HƠI'!$H$40=0,'⚙️ BỘ HƠI'!$H$2="",$C891="",LEFT($C891,1)="◆"),99999,IF(OR(ISNUMBER(SEARCH('⚙️ BỘ HƠI'!$H$2,$C891)),ISNUMBER(SEARCH($C891,'⚙️ BỘ HƠI'!$H$2))),ROW()-2,99999))</f>
        <v/>
      </c>
      <c r="Q891" s="61" t="n"/>
    </row>
    <row r="892" ht="34.5" customHeight="1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61" t="n"/>
      <c r="K892" s="61" t="n"/>
      <c r="L892" s="61" t="n"/>
      <c r="M892" s="61" t="n"/>
      <c r="N892" s="61" t="n"/>
      <c r="O892" s="61">
        <f>IF($N892="","",$N892)</f>
        <v/>
      </c>
      <c r="P892" s="61">
        <f>IF(OR('⚙️ BỘ HƠI'!$H$40=0,'⚙️ BỘ HƠI'!$H$2="",$C892="",LEFT($C892,1)="◆"),99999,IF(OR(ISNUMBER(SEARCH('⚙️ BỘ HƠI'!$H$2,$C892)),ISNUMBER(SEARCH($C892,'⚙️ BỘ HƠI'!$H$2))),ROW()-2,99999))</f>
        <v/>
      </c>
      <c r="Q892" s="61" t="n"/>
    </row>
    <row r="893" ht="34.5" customHeight="1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61" t="n"/>
      <c r="K893" s="61" t="n"/>
      <c r="L893" s="61" t="n"/>
      <c r="M893" s="61" t="n"/>
      <c r="N893" s="61" t="n"/>
      <c r="O893" s="61">
        <f>IF($N893="","",$N893)</f>
        <v/>
      </c>
      <c r="P893" s="61">
        <f>IF(OR('⚙️ BỘ HƠI'!$H$40=0,'⚙️ BỘ HƠI'!$H$2="",$C893="",LEFT($C893,1)="◆"),99999,IF(OR(ISNUMBER(SEARCH('⚙️ BỘ HƠI'!$H$2,$C893)),ISNUMBER(SEARCH($C893,'⚙️ BỘ HƠI'!$H$2))),ROW()-2,99999))</f>
        <v/>
      </c>
      <c r="Q893" s="61" t="n"/>
    </row>
    <row r="894" ht="34.5" customHeight="1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61" t="n"/>
      <c r="K894" s="61" t="n"/>
      <c r="L894" s="61" t="n"/>
      <c r="M894" s="61" t="n"/>
      <c r="N894" s="61" t="n"/>
      <c r="O894" s="61">
        <f>IF($N894="","",$N894)</f>
        <v/>
      </c>
      <c r="P894" s="61">
        <f>IF(OR('⚙️ BỘ HƠI'!$H$40=0,'⚙️ BỘ HƠI'!$H$2="",$C894="",LEFT($C894,1)="◆"),99999,IF(OR(ISNUMBER(SEARCH('⚙️ BỘ HƠI'!$H$2,$C894)),ISNUMBER(SEARCH($C894,'⚙️ BỘ HƠI'!$H$2))),ROW()-2,99999))</f>
        <v/>
      </c>
      <c r="Q894" s="61" t="n"/>
    </row>
    <row r="895" ht="34.5" customHeight="1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61" t="n"/>
      <c r="K895" s="61" t="n"/>
      <c r="L895" s="61" t="n"/>
      <c r="M895" s="61" t="n"/>
      <c r="N895" s="61" t="n"/>
      <c r="O895" s="61">
        <f>IF($N895="","",$N895)</f>
        <v/>
      </c>
      <c r="P895" s="61">
        <f>IF(OR('⚙️ BỘ HƠI'!$H$40=0,'⚙️ BỘ HƠI'!$H$2="",$C895="",LEFT($C895,1)="◆"),99999,IF(OR(ISNUMBER(SEARCH('⚙️ BỘ HƠI'!$H$2,$C895)),ISNUMBER(SEARCH($C895,'⚙️ BỘ HƠI'!$H$2))),ROW()-2,99999))</f>
        <v/>
      </c>
      <c r="Q895" s="61" t="n"/>
    </row>
    <row r="896" ht="34.5" customHeight="1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61" t="n"/>
      <c r="K896" s="61" t="n"/>
      <c r="L896" s="61" t="n"/>
      <c r="M896" s="61" t="n"/>
      <c r="N896" s="61" t="n"/>
      <c r="O896" s="61">
        <f>IF($N896="","",$N896)</f>
        <v/>
      </c>
      <c r="P896" s="61">
        <f>IF(OR('⚙️ BỘ HƠI'!$H$40=0,'⚙️ BỘ HƠI'!$H$2="",$C896="",LEFT($C896,1)="◆"),99999,IF(OR(ISNUMBER(SEARCH('⚙️ BỘ HƠI'!$H$2,$C896)),ISNUMBER(SEARCH($C896,'⚙️ BỘ HƠI'!$H$2))),ROW()-2,99999))</f>
        <v/>
      </c>
      <c r="Q896" s="61" t="n"/>
    </row>
    <row r="897" ht="34.5" customHeight="1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61" t="n"/>
      <c r="K897" s="61" t="n"/>
      <c r="L897" s="61" t="n"/>
      <c r="M897" s="61" t="n"/>
      <c r="N897" s="61" t="n"/>
      <c r="O897" s="61">
        <f>IF($N897="","",$N897)</f>
        <v/>
      </c>
      <c r="P897" s="61">
        <f>IF(OR('⚙️ BỘ HƠI'!$H$40=0,'⚙️ BỘ HƠI'!$H$2="",$C897="",LEFT($C897,1)="◆"),99999,IF(OR(ISNUMBER(SEARCH('⚙️ BỘ HƠI'!$H$2,$C897)),ISNUMBER(SEARCH($C897,'⚙️ BỘ HƠI'!$H$2))),ROW()-2,99999))</f>
        <v/>
      </c>
      <c r="Q897" s="61" t="n"/>
    </row>
    <row r="898" ht="34.5" customHeight="1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61" t="n"/>
      <c r="K898" s="61" t="n"/>
      <c r="L898" s="61" t="n"/>
      <c r="M898" s="61" t="n"/>
      <c r="N898" s="61" t="n"/>
      <c r="O898" s="61">
        <f>IF($N898="","",$N898)</f>
        <v/>
      </c>
      <c r="P898" s="61">
        <f>IF(OR('⚙️ BỘ HƠI'!$H$40=0,'⚙️ BỘ HƠI'!$H$2="",$C898="",LEFT($C898,1)="◆"),99999,IF(OR(ISNUMBER(SEARCH('⚙️ BỘ HƠI'!$H$2,$C898)),ISNUMBER(SEARCH($C898,'⚙️ BỘ HƠI'!$H$2))),ROW()-2,99999))</f>
        <v/>
      </c>
      <c r="Q898" s="61" t="n"/>
    </row>
    <row r="899" ht="34.5" customHeight="1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61" t="n"/>
      <c r="K899" s="61" t="n"/>
      <c r="L899" s="61" t="n"/>
      <c r="M899" s="61" t="n"/>
      <c r="N899" s="61" t="n"/>
      <c r="O899" s="61">
        <f>IF($N899="","",$N899)</f>
        <v/>
      </c>
      <c r="P899" s="61">
        <f>IF(OR('⚙️ BỘ HƠI'!$H$40=0,'⚙️ BỘ HƠI'!$H$2="",$C899="",LEFT($C899,1)="◆"),99999,IF(OR(ISNUMBER(SEARCH('⚙️ BỘ HƠI'!$H$2,$C899)),ISNUMBER(SEARCH($C899,'⚙️ BỘ HƠI'!$H$2))),ROW()-2,99999))</f>
        <v/>
      </c>
      <c r="Q899" s="61" t="n"/>
    </row>
    <row r="900" ht="34.5" customHeight="1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61" t="n"/>
      <c r="K900" s="61" t="n"/>
      <c r="L900" s="61" t="n"/>
      <c r="M900" s="61" t="n"/>
      <c r="N900" s="61" t="n"/>
      <c r="O900" s="61">
        <f>IF($N900="","",$N900)</f>
        <v/>
      </c>
      <c r="P900" s="61">
        <f>IF(OR('⚙️ BỘ HƠI'!$H$40=0,'⚙️ BỘ HƠI'!$H$2="",$C900="",LEFT($C900,1)="◆"),99999,IF(OR(ISNUMBER(SEARCH('⚙️ BỘ HƠI'!$H$2,$C900)),ISNUMBER(SEARCH($C900,'⚙️ BỘ HƠI'!$H$2))),ROW()-2,99999))</f>
        <v/>
      </c>
      <c r="Q900" s="61" t="n"/>
    </row>
    <row r="901" ht="34.5" customHeight="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61" t="n"/>
      <c r="K901" s="61" t="n"/>
      <c r="L901" s="61" t="n"/>
      <c r="M901" s="61" t="n"/>
      <c r="N901" s="61" t="n"/>
      <c r="O901" s="61">
        <f>IF($N901="","",$N901)</f>
        <v/>
      </c>
      <c r="P901" s="61">
        <f>IF(OR('⚙️ BỘ HƠI'!$H$40=0,'⚙️ BỘ HƠI'!$H$2="",$C901="",LEFT($C901,1)="◆"),99999,IF(OR(ISNUMBER(SEARCH('⚙️ BỘ HƠI'!$H$2,$C901)),ISNUMBER(SEARCH($C901,'⚙️ BỘ HƠI'!$H$2))),ROW()-2,99999))</f>
        <v/>
      </c>
      <c r="Q901" s="61" t="n"/>
    </row>
    <row r="902" ht="34.5" customHeight="1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61" t="n"/>
      <c r="K902" s="61" t="n"/>
      <c r="L902" s="61" t="n"/>
      <c r="M902" s="61" t="n"/>
      <c r="N902" s="61" t="n"/>
      <c r="O902" s="61">
        <f>IF($N902="","",$N902)</f>
        <v/>
      </c>
      <c r="P902" s="61">
        <f>IF(OR('⚙️ BỘ HƠI'!$H$40=0,'⚙️ BỘ HƠI'!$H$2="",$C902="",LEFT($C902,1)="◆"),99999,IF(OR(ISNUMBER(SEARCH('⚙️ BỘ HƠI'!$H$2,$C902)),ISNUMBER(SEARCH($C902,'⚙️ BỘ HƠI'!$H$2))),ROW()-2,99999))</f>
        <v/>
      </c>
      <c r="Q902" s="61" t="n"/>
    </row>
    <row r="903" ht="34.5" customHeight="1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61" t="n"/>
      <c r="K903" s="61" t="n"/>
      <c r="L903" s="61" t="n"/>
      <c r="M903" s="61" t="n"/>
      <c r="N903" s="61" t="n"/>
      <c r="O903" s="61">
        <f>IF($N903="","",$N903)</f>
        <v/>
      </c>
      <c r="P903" s="61">
        <f>IF(OR('⚙️ BỘ HƠI'!$H$40=0,'⚙️ BỘ HƠI'!$H$2="",$C903="",LEFT($C903,1)="◆"),99999,IF(OR(ISNUMBER(SEARCH('⚙️ BỘ HƠI'!$H$2,$C903)),ISNUMBER(SEARCH($C903,'⚙️ BỘ HƠI'!$H$2))),ROW()-2,99999))</f>
        <v/>
      </c>
      <c r="Q903" s="61" t="n"/>
    </row>
    <row r="904" ht="34.5" customHeight="1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61" t="n"/>
      <c r="K904" s="61" t="n"/>
      <c r="L904" s="61" t="n"/>
      <c r="M904" s="61" t="n"/>
      <c r="N904" s="61" t="n"/>
      <c r="O904" s="61">
        <f>IF($N904="","",$N904)</f>
        <v/>
      </c>
      <c r="P904" s="61">
        <f>IF(OR('⚙️ BỘ HƠI'!$H$40=0,'⚙️ BỘ HƠI'!$H$2="",$C904="",LEFT($C904,1)="◆"),99999,IF(OR(ISNUMBER(SEARCH('⚙️ BỘ HƠI'!$H$2,$C904)),ISNUMBER(SEARCH($C904,'⚙️ BỘ HƠI'!$H$2))),ROW()-2,99999))</f>
        <v/>
      </c>
      <c r="Q904" s="61" t="n"/>
    </row>
    <row r="905" ht="34.5" customHeight="1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61" t="n"/>
      <c r="K905" s="61" t="n"/>
      <c r="L905" s="61" t="n"/>
      <c r="M905" s="61" t="n"/>
      <c r="N905" s="61" t="n"/>
      <c r="O905" s="61">
        <f>IF($N905="","",$N905)</f>
        <v/>
      </c>
      <c r="P905" s="61">
        <f>IF(OR('⚙️ BỘ HƠI'!$H$40=0,'⚙️ BỘ HƠI'!$H$2="",$C905="",LEFT($C905,1)="◆"),99999,IF(OR(ISNUMBER(SEARCH('⚙️ BỘ HƠI'!$H$2,$C905)),ISNUMBER(SEARCH($C905,'⚙️ BỘ HƠI'!$H$2))),ROW()-2,99999))</f>
        <v/>
      </c>
      <c r="Q905" s="61" t="n"/>
    </row>
    <row r="906" ht="34.5" customHeight="1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61" t="n"/>
      <c r="K906" s="61" t="n"/>
      <c r="L906" s="61" t="n"/>
      <c r="M906" s="61" t="n"/>
      <c r="N906" s="61" t="n"/>
      <c r="O906" s="61">
        <f>IF($N906="","",$N906)</f>
        <v/>
      </c>
      <c r="P906" s="61">
        <f>IF(OR('⚙️ BỘ HƠI'!$H$40=0,'⚙️ BỘ HƠI'!$H$2="",$C906="",LEFT($C906,1)="◆"),99999,IF(OR(ISNUMBER(SEARCH('⚙️ BỘ HƠI'!$H$2,$C906)),ISNUMBER(SEARCH($C906,'⚙️ BỘ HƠI'!$H$2))),ROW()-2,99999))</f>
        <v/>
      </c>
      <c r="Q906" s="61" t="n"/>
    </row>
    <row r="907" ht="34.5" customHeight="1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61" t="n"/>
      <c r="K907" s="61" t="n"/>
      <c r="L907" s="61" t="n"/>
      <c r="M907" s="61" t="n"/>
      <c r="N907" s="61" t="n"/>
      <c r="O907" s="61">
        <f>IF($N907="","",$N907)</f>
        <v/>
      </c>
      <c r="P907" s="61">
        <f>IF(OR('⚙️ BỘ HƠI'!$H$40=0,'⚙️ BỘ HƠI'!$H$2="",$C907="",LEFT($C907,1)="◆"),99999,IF(OR(ISNUMBER(SEARCH('⚙️ BỘ HƠI'!$H$2,$C907)),ISNUMBER(SEARCH($C907,'⚙️ BỘ HƠI'!$H$2))),ROW()-2,99999))</f>
        <v/>
      </c>
      <c r="Q907" s="61" t="n"/>
    </row>
    <row r="908" ht="34.5" customHeight="1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61" t="n"/>
      <c r="K908" s="61" t="n"/>
      <c r="L908" s="61" t="n"/>
      <c r="M908" s="61" t="n"/>
      <c r="N908" s="61" t="n"/>
      <c r="O908" s="61">
        <f>IF($N908="","",$N908)</f>
        <v/>
      </c>
      <c r="P908" s="61">
        <f>IF(OR('⚙️ BỘ HƠI'!$H$40=0,'⚙️ BỘ HƠI'!$H$2="",$C908="",LEFT($C908,1)="◆"),99999,IF(OR(ISNUMBER(SEARCH('⚙️ BỘ HƠI'!$H$2,$C908)),ISNUMBER(SEARCH($C908,'⚙️ BỘ HƠI'!$H$2))),ROW()-2,99999))</f>
        <v/>
      </c>
      <c r="Q908" s="61" t="n"/>
    </row>
    <row r="909" ht="34.5" customHeight="1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61" t="n"/>
      <c r="K909" s="61" t="n"/>
      <c r="L909" s="61" t="n"/>
      <c r="M909" s="61" t="n"/>
      <c r="N909" s="61" t="n"/>
      <c r="O909" s="61">
        <f>IF($N909="","",$N909)</f>
        <v/>
      </c>
      <c r="P909" s="61">
        <f>IF(OR('⚙️ BỘ HƠI'!$H$40=0,'⚙️ BỘ HƠI'!$H$2="",$C909="",LEFT($C909,1)="◆"),99999,IF(OR(ISNUMBER(SEARCH('⚙️ BỘ HƠI'!$H$2,$C909)),ISNUMBER(SEARCH($C909,'⚙️ BỘ HƠI'!$H$2))),ROW()-2,99999))</f>
        <v/>
      </c>
      <c r="Q909" s="61" t="n"/>
    </row>
    <row r="910" ht="34.5" customHeight="1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61" t="n"/>
      <c r="K910" s="61" t="n"/>
      <c r="L910" s="61" t="n"/>
      <c r="M910" s="61" t="n"/>
      <c r="N910" s="61" t="n"/>
      <c r="O910" s="61">
        <f>IF($N910="","",$N910)</f>
        <v/>
      </c>
      <c r="P910" s="61">
        <f>IF(OR('⚙️ BỘ HƠI'!$H$40=0,'⚙️ BỘ HƠI'!$H$2="",$C910="",LEFT($C910,1)="◆"),99999,IF(OR(ISNUMBER(SEARCH('⚙️ BỘ HƠI'!$H$2,$C910)),ISNUMBER(SEARCH($C910,'⚙️ BỘ HƠI'!$H$2))),ROW()-2,99999))</f>
        <v/>
      </c>
      <c r="Q910" s="61" t="n"/>
    </row>
    <row r="911" ht="34.5" customHeight="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61" t="n"/>
      <c r="K911" s="61" t="n"/>
      <c r="L911" s="61" t="n"/>
      <c r="M911" s="61" t="n"/>
      <c r="N911" s="61" t="n"/>
      <c r="O911" s="61">
        <f>IF($N911="","",$N911)</f>
        <v/>
      </c>
      <c r="P911" s="61">
        <f>IF(OR('⚙️ BỘ HƠI'!$H$40=0,'⚙️ BỘ HƠI'!$H$2="",$C911="",LEFT($C911,1)="◆"),99999,IF(OR(ISNUMBER(SEARCH('⚙️ BỘ HƠI'!$H$2,$C911)),ISNUMBER(SEARCH($C911,'⚙️ BỘ HƠI'!$H$2))),ROW()-2,99999))</f>
        <v/>
      </c>
      <c r="Q911" s="61" t="n"/>
    </row>
    <row r="912" ht="34.5" customHeight="1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61" t="n"/>
      <c r="K912" s="61" t="n"/>
      <c r="L912" s="61" t="n"/>
      <c r="M912" s="61" t="n"/>
      <c r="N912" s="61" t="n"/>
      <c r="O912" s="61">
        <f>IF($N912="","",$N912)</f>
        <v/>
      </c>
      <c r="P912" s="61">
        <f>IF(OR('⚙️ BỘ HƠI'!$H$40=0,'⚙️ BỘ HƠI'!$H$2="",$C912="",LEFT($C912,1)="◆"),99999,IF(OR(ISNUMBER(SEARCH('⚙️ BỘ HƠI'!$H$2,$C912)),ISNUMBER(SEARCH($C912,'⚙️ BỘ HƠI'!$H$2))),ROW()-2,99999))</f>
        <v/>
      </c>
      <c r="Q912" s="61" t="n"/>
    </row>
    <row r="913" ht="34.5" customHeight="1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61" t="n"/>
      <c r="K913" s="61" t="n"/>
      <c r="L913" s="61" t="n"/>
      <c r="M913" s="61" t="n"/>
      <c r="N913" s="61" t="n"/>
      <c r="O913" s="61">
        <f>IF($N913="","",$N913)</f>
        <v/>
      </c>
      <c r="P913" s="61">
        <f>IF(OR('⚙️ BỘ HƠI'!$H$40=0,'⚙️ BỘ HƠI'!$H$2="",$C913="",LEFT($C913,1)="◆"),99999,IF(OR(ISNUMBER(SEARCH('⚙️ BỘ HƠI'!$H$2,$C913)),ISNUMBER(SEARCH($C913,'⚙️ BỘ HƠI'!$H$2))),ROW()-2,99999))</f>
        <v/>
      </c>
      <c r="Q913" s="61" t="n"/>
    </row>
    <row r="914" ht="34.5" customHeight="1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61" t="n"/>
      <c r="K914" s="61" t="n"/>
      <c r="L914" s="61" t="n"/>
      <c r="M914" s="61" t="n"/>
      <c r="N914" s="61" t="n"/>
      <c r="O914" s="61">
        <f>IF($N914="","",$N914)</f>
        <v/>
      </c>
      <c r="P914" s="61">
        <f>IF(OR('⚙️ BỘ HƠI'!$H$40=0,'⚙️ BỘ HƠI'!$H$2="",$C914="",LEFT($C914,1)="◆"),99999,IF(OR(ISNUMBER(SEARCH('⚙️ BỘ HƠI'!$H$2,$C914)),ISNUMBER(SEARCH($C914,'⚙️ BỘ HƠI'!$H$2))),ROW()-2,99999))</f>
        <v/>
      </c>
      <c r="Q914" s="61" t="n"/>
    </row>
    <row r="915" ht="34.5" customHeight="1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61" t="n"/>
      <c r="K915" s="61" t="n"/>
      <c r="L915" s="61" t="n"/>
      <c r="M915" s="61" t="n"/>
      <c r="N915" s="61" t="n"/>
      <c r="O915" s="61">
        <f>IF($N915="","",$N915)</f>
        <v/>
      </c>
      <c r="P915" s="61">
        <f>IF(OR('⚙️ BỘ HƠI'!$H$40=0,'⚙️ BỘ HƠI'!$H$2="",$C915="",LEFT($C915,1)="◆"),99999,IF(OR(ISNUMBER(SEARCH('⚙️ BỘ HƠI'!$H$2,$C915)),ISNUMBER(SEARCH($C915,'⚙️ BỘ HƠI'!$H$2))),ROW()-2,99999))</f>
        <v/>
      </c>
      <c r="Q915" s="61" t="n"/>
    </row>
    <row r="916" ht="34.5" customHeight="1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61" t="n"/>
      <c r="K916" s="61" t="n"/>
      <c r="L916" s="61" t="n"/>
      <c r="M916" s="61" t="n"/>
      <c r="N916" s="61" t="n"/>
      <c r="O916" s="61">
        <f>IF($N916="","",$N916)</f>
        <v/>
      </c>
      <c r="P916" s="61">
        <f>IF(OR('⚙️ BỘ HƠI'!$H$40=0,'⚙️ BỘ HƠI'!$H$2="",$C916="",LEFT($C916,1)="◆"),99999,IF(OR(ISNUMBER(SEARCH('⚙️ BỘ HƠI'!$H$2,$C916)),ISNUMBER(SEARCH($C916,'⚙️ BỘ HƠI'!$H$2))),ROW()-2,99999))</f>
        <v/>
      </c>
      <c r="Q916" s="61" t="n"/>
    </row>
    <row r="917" ht="34.5" customHeight="1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61" t="n"/>
      <c r="K917" s="61" t="n"/>
      <c r="L917" s="61" t="n"/>
      <c r="M917" s="61" t="n"/>
      <c r="N917" s="61" t="n"/>
      <c r="O917" s="61">
        <f>IF($N917="","",$N917)</f>
        <v/>
      </c>
      <c r="P917" s="61">
        <f>IF(OR('⚙️ BỘ HƠI'!$H$40=0,'⚙️ BỘ HƠI'!$H$2="",$C917="",LEFT($C917,1)="◆"),99999,IF(OR(ISNUMBER(SEARCH('⚙️ BỘ HƠI'!$H$2,$C917)),ISNUMBER(SEARCH($C917,'⚙️ BỘ HƠI'!$H$2))),ROW()-2,99999))</f>
        <v/>
      </c>
      <c r="Q917" s="61" t="n"/>
    </row>
    <row r="918" ht="34.5" customHeight="1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61" t="n"/>
      <c r="K918" s="61" t="n"/>
      <c r="L918" s="61" t="n"/>
      <c r="M918" s="61" t="n"/>
      <c r="N918" s="61" t="n"/>
      <c r="O918" s="61">
        <f>IF($N918="","",$N918)</f>
        <v/>
      </c>
      <c r="P918" s="61">
        <f>IF(OR('⚙️ BỘ HƠI'!$H$40=0,'⚙️ BỘ HƠI'!$H$2="",$C918="",LEFT($C918,1)="◆"),99999,IF(OR(ISNUMBER(SEARCH('⚙️ BỘ HƠI'!$H$2,$C918)),ISNUMBER(SEARCH($C918,'⚙️ BỘ HƠI'!$H$2))),ROW()-2,99999))</f>
        <v/>
      </c>
      <c r="Q918" s="61" t="n"/>
    </row>
    <row r="919" ht="34.5" customHeight="1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61" t="n"/>
      <c r="K919" s="61" t="n"/>
      <c r="L919" s="61" t="n"/>
      <c r="M919" s="61" t="n"/>
      <c r="N919" s="61" t="n"/>
      <c r="O919" s="61">
        <f>IF($N919="","",$N919)</f>
        <v/>
      </c>
      <c r="P919" s="61">
        <f>IF(OR('⚙️ BỘ HƠI'!$H$40=0,'⚙️ BỘ HƠI'!$H$2="",$C919="",LEFT($C919,1)="◆"),99999,IF(OR(ISNUMBER(SEARCH('⚙️ BỘ HƠI'!$H$2,$C919)),ISNUMBER(SEARCH($C919,'⚙️ BỘ HƠI'!$H$2))),ROW()-2,99999))</f>
        <v/>
      </c>
      <c r="Q919" s="61" t="n"/>
    </row>
    <row r="920" ht="34.5" customHeight="1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61" t="n"/>
      <c r="K920" s="61" t="n"/>
      <c r="L920" s="61" t="n"/>
      <c r="M920" s="61" t="n"/>
      <c r="N920" s="61" t="n"/>
      <c r="O920" s="61">
        <f>IF($N920="","",$N920)</f>
        <v/>
      </c>
      <c r="P920" s="61">
        <f>IF(OR('⚙️ BỘ HƠI'!$H$40=0,'⚙️ BỘ HƠI'!$H$2="",$C920="",LEFT($C920,1)="◆"),99999,IF(OR(ISNUMBER(SEARCH('⚙️ BỘ HƠI'!$H$2,$C920)),ISNUMBER(SEARCH($C920,'⚙️ BỘ HƠI'!$H$2))),ROW()-2,99999))</f>
        <v/>
      </c>
      <c r="Q920" s="61" t="n"/>
    </row>
    <row r="921" ht="34.5" customHeight="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61" t="n"/>
      <c r="K921" s="61" t="n"/>
      <c r="L921" s="61" t="n"/>
      <c r="M921" s="61" t="n"/>
      <c r="N921" s="61" t="n"/>
      <c r="O921" s="61">
        <f>IF($N921="","",$N921)</f>
        <v/>
      </c>
      <c r="P921" s="61">
        <f>IF(OR('⚙️ BỘ HƠI'!$H$40=0,'⚙️ BỘ HƠI'!$H$2="",$C921="",LEFT($C921,1)="◆"),99999,IF(OR(ISNUMBER(SEARCH('⚙️ BỘ HƠI'!$H$2,$C921)),ISNUMBER(SEARCH($C921,'⚙️ BỘ HƠI'!$H$2))),ROW()-2,99999))</f>
        <v/>
      </c>
      <c r="Q921" s="61" t="n"/>
    </row>
    <row r="922" ht="34.5" customHeight="1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61" t="n"/>
      <c r="K922" s="61" t="n"/>
      <c r="L922" s="61" t="n"/>
      <c r="M922" s="61" t="n"/>
      <c r="N922" s="61" t="n"/>
      <c r="O922" s="61">
        <f>IF($N922="","",$N922)</f>
        <v/>
      </c>
      <c r="P922" s="61">
        <f>IF(OR('⚙️ BỘ HƠI'!$H$40=0,'⚙️ BỘ HƠI'!$H$2="",$C922="",LEFT($C922,1)="◆"),99999,IF(OR(ISNUMBER(SEARCH('⚙️ BỘ HƠI'!$H$2,$C922)),ISNUMBER(SEARCH($C922,'⚙️ BỘ HƠI'!$H$2))),ROW()-2,99999))</f>
        <v/>
      </c>
      <c r="Q922" s="61" t="n"/>
    </row>
    <row r="923" ht="34.5" customHeight="1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61" t="n"/>
      <c r="K923" s="61" t="n"/>
      <c r="L923" s="61" t="n"/>
      <c r="M923" s="61" t="n"/>
      <c r="N923" s="61" t="n"/>
      <c r="O923" s="61">
        <f>IF($N923="","",$N923)</f>
        <v/>
      </c>
      <c r="P923" s="61">
        <f>IF(OR('⚙️ BỘ HƠI'!$H$40=0,'⚙️ BỘ HƠI'!$H$2="",$C923="",LEFT($C923,1)="◆"),99999,IF(OR(ISNUMBER(SEARCH('⚙️ BỘ HƠI'!$H$2,$C923)),ISNUMBER(SEARCH($C923,'⚙️ BỘ HƠI'!$H$2))),ROW()-2,99999))</f>
        <v/>
      </c>
      <c r="Q923" s="61" t="n"/>
    </row>
    <row r="924" ht="34.5" customHeight="1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61" t="n"/>
      <c r="K924" s="61" t="n"/>
      <c r="L924" s="61" t="n"/>
      <c r="M924" s="61" t="n"/>
      <c r="N924" s="61" t="n"/>
      <c r="O924" s="61">
        <f>IF($N924="","",$N924)</f>
        <v/>
      </c>
      <c r="P924" s="61">
        <f>IF(OR('⚙️ BỘ HƠI'!$H$40=0,'⚙️ BỘ HƠI'!$H$2="",$C924="",LEFT($C924,1)="◆"),99999,IF(OR(ISNUMBER(SEARCH('⚙️ BỘ HƠI'!$H$2,$C924)),ISNUMBER(SEARCH($C924,'⚙️ BỘ HƠI'!$H$2))),ROW()-2,99999))</f>
        <v/>
      </c>
      <c r="Q924" s="61" t="n"/>
    </row>
    <row r="925" ht="34.5" customHeight="1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61" t="n"/>
      <c r="K925" s="61" t="n"/>
      <c r="L925" s="61" t="n"/>
      <c r="M925" s="61" t="n"/>
      <c r="N925" s="61" t="n"/>
      <c r="O925" s="61">
        <f>IF($N925="","",$N925)</f>
        <v/>
      </c>
      <c r="P925" s="61">
        <f>IF(OR('⚙️ BỘ HƠI'!$H$40=0,'⚙️ BỘ HƠI'!$H$2="",$C925="",LEFT($C925,1)="◆"),99999,IF(OR(ISNUMBER(SEARCH('⚙️ BỘ HƠI'!$H$2,$C925)),ISNUMBER(SEARCH($C925,'⚙️ BỘ HƠI'!$H$2))),ROW()-2,99999))</f>
        <v/>
      </c>
      <c r="Q925" s="61" t="n"/>
    </row>
    <row r="926" ht="34.5" customHeight="1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61" t="n"/>
      <c r="K926" s="61" t="n"/>
      <c r="L926" s="61" t="n"/>
      <c r="M926" s="61" t="n"/>
      <c r="N926" s="61" t="n"/>
      <c r="O926" s="61">
        <f>IF($N926="","",$N926)</f>
        <v/>
      </c>
      <c r="P926" s="61">
        <f>IF(OR('⚙️ BỘ HƠI'!$H$40=0,'⚙️ BỘ HƠI'!$H$2="",$C926="",LEFT($C926,1)="◆"),99999,IF(OR(ISNUMBER(SEARCH('⚙️ BỘ HƠI'!$H$2,$C926)),ISNUMBER(SEARCH($C926,'⚙️ BỘ HƠI'!$H$2))),ROW()-2,99999))</f>
        <v/>
      </c>
      <c r="Q926" s="61" t="n"/>
    </row>
    <row r="927" ht="34.5" customHeight="1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61" t="n"/>
      <c r="K927" s="61" t="n"/>
      <c r="L927" s="61" t="n"/>
      <c r="M927" s="61" t="n"/>
      <c r="N927" s="61" t="n"/>
      <c r="O927" s="61">
        <f>IF($N927="","",$N927)</f>
        <v/>
      </c>
      <c r="P927" s="61">
        <f>IF(OR('⚙️ BỘ HƠI'!$H$40=0,'⚙️ BỘ HƠI'!$H$2="",$C927="",LEFT($C927,1)="◆"),99999,IF(OR(ISNUMBER(SEARCH('⚙️ BỘ HƠI'!$H$2,$C927)),ISNUMBER(SEARCH($C927,'⚙️ BỘ HƠI'!$H$2))),ROW()-2,99999))</f>
        <v/>
      </c>
      <c r="Q927" s="61" t="n"/>
    </row>
    <row r="928" ht="34.5" customHeight="1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61" t="n"/>
      <c r="K928" s="61" t="n"/>
      <c r="L928" s="61" t="n"/>
      <c r="M928" s="61" t="n"/>
      <c r="N928" s="61" t="n"/>
      <c r="O928" s="61">
        <f>IF($N928="","",$N928)</f>
        <v/>
      </c>
      <c r="P928" s="61">
        <f>IF(OR('⚙️ BỘ HƠI'!$H$40=0,'⚙️ BỘ HƠI'!$H$2="",$C928="",LEFT($C928,1)="◆"),99999,IF(OR(ISNUMBER(SEARCH('⚙️ BỘ HƠI'!$H$2,$C928)),ISNUMBER(SEARCH($C928,'⚙️ BỘ HƠI'!$H$2))),ROW()-2,99999))</f>
        <v/>
      </c>
      <c r="Q928" s="61" t="n"/>
    </row>
    <row r="929" ht="34.5" customHeight="1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61" t="n"/>
      <c r="K929" s="61" t="n"/>
      <c r="L929" s="61" t="n"/>
      <c r="M929" s="61" t="n"/>
      <c r="N929" s="61" t="n"/>
      <c r="O929" s="61">
        <f>IF($N929="","",$N929)</f>
        <v/>
      </c>
      <c r="P929" s="61">
        <f>IF(OR('⚙️ BỘ HƠI'!$H$40=0,'⚙️ BỘ HƠI'!$H$2="",$C929="",LEFT($C929,1)="◆"),99999,IF(OR(ISNUMBER(SEARCH('⚙️ BỘ HƠI'!$H$2,$C929)),ISNUMBER(SEARCH($C929,'⚙️ BỘ HƠI'!$H$2))),ROW()-2,99999))</f>
        <v/>
      </c>
      <c r="Q929" s="61" t="n"/>
    </row>
    <row r="930" ht="34.5" customHeight="1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61" t="n"/>
      <c r="K930" s="61" t="n"/>
      <c r="L930" s="61" t="n"/>
      <c r="M930" s="61" t="n"/>
      <c r="N930" s="61" t="n"/>
      <c r="O930" s="61">
        <f>IF($N930="","",$N930)</f>
        <v/>
      </c>
      <c r="P930" s="61">
        <f>IF(OR('⚙️ BỘ HƠI'!$H$40=0,'⚙️ BỘ HƠI'!$H$2="",$C930="",LEFT($C930,1)="◆"),99999,IF(OR(ISNUMBER(SEARCH('⚙️ BỘ HƠI'!$H$2,$C930)),ISNUMBER(SEARCH($C930,'⚙️ BỘ HƠI'!$H$2))),ROW()-2,99999))</f>
        <v/>
      </c>
      <c r="Q930" s="61" t="n"/>
    </row>
    <row r="931" ht="34.5" customHeight="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61" t="n"/>
      <c r="K931" s="61" t="n"/>
      <c r="L931" s="61" t="n"/>
      <c r="M931" s="61" t="n"/>
      <c r="N931" s="61" t="n"/>
      <c r="O931" s="61">
        <f>IF($N931="","",$N931)</f>
        <v/>
      </c>
      <c r="P931" s="61">
        <f>IF(OR('⚙️ BỘ HƠI'!$H$40=0,'⚙️ BỘ HƠI'!$H$2="",$C931="",LEFT($C931,1)="◆"),99999,IF(OR(ISNUMBER(SEARCH('⚙️ BỘ HƠI'!$H$2,$C931)),ISNUMBER(SEARCH($C931,'⚙️ BỘ HƠI'!$H$2))),ROW()-2,99999))</f>
        <v/>
      </c>
      <c r="Q931" s="61" t="n"/>
    </row>
    <row r="932" ht="34.5" customHeight="1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61" t="n"/>
      <c r="K932" s="61" t="n"/>
      <c r="L932" s="61" t="n"/>
      <c r="M932" s="61" t="n"/>
      <c r="N932" s="61" t="n"/>
      <c r="O932" s="61">
        <f>IF($N932="","",$N932)</f>
        <v/>
      </c>
      <c r="P932" s="61">
        <f>IF(OR('⚙️ BỘ HƠI'!$H$40=0,'⚙️ BỘ HƠI'!$H$2="",$C932="",LEFT($C932,1)="◆"),99999,IF(OR(ISNUMBER(SEARCH('⚙️ BỘ HƠI'!$H$2,$C932)),ISNUMBER(SEARCH($C932,'⚙️ BỘ HƠI'!$H$2))),ROW()-2,99999))</f>
        <v/>
      </c>
      <c r="Q932" s="61" t="n"/>
    </row>
    <row r="933" ht="34.5" customHeight="1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61" t="n"/>
      <c r="K933" s="61" t="n"/>
      <c r="L933" s="61" t="n"/>
      <c r="M933" s="61" t="n"/>
      <c r="N933" s="61" t="n"/>
      <c r="O933" s="61">
        <f>IF($N933="","",$N933)</f>
        <v/>
      </c>
      <c r="P933" s="61">
        <f>IF(OR('⚙️ BỘ HƠI'!$H$40=0,'⚙️ BỘ HƠI'!$H$2="",$C933="",LEFT($C933,1)="◆"),99999,IF(OR(ISNUMBER(SEARCH('⚙️ BỘ HƠI'!$H$2,$C933)),ISNUMBER(SEARCH($C933,'⚙️ BỘ HƠI'!$H$2))),ROW()-2,99999))</f>
        <v/>
      </c>
      <c r="Q933" s="61" t="n"/>
    </row>
    <row r="934" ht="34.5" customHeight="1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61" t="n"/>
      <c r="K934" s="61" t="n"/>
      <c r="L934" s="61" t="n"/>
      <c r="M934" s="61" t="n"/>
      <c r="N934" s="61" t="n"/>
      <c r="O934" s="61">
        <f>IF($N934="","",$N934)</f>
        <v/>
      </c>
      <c r="P934" s="61">
        <f>IF(OR('⚙️ BỘ HƠI'!$H$40=0,'⚙️ BỘ HƠI'!$H$2="",$C934="",LEFT($C934,1)="◆"),99999,IF(OR(ISNUMBER(SEARCH('⚙️ BỘ HƠI'!$H$2,$C934)),ISNUMBER(SEARCH($C934,'⚙️ BỘ HƠI'!$H$2))),ROW()-2,99999))</f>
        <v/>
      </c>
      <c r="Q934" s="61" t="n"/>
    </row>
    <row r="935" ht="34.5" customHeight="1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61" t="n"/>
      <c r="K935" s="61" t="n"/>
      <c r="L935" s="61" t="n"/>
      <c r="M935" s="61" t="n"/>
      <c r="N935" s="61" t="n"/>
      <c r="O935" s="61">
        <f>IF($N935="","",$N935)</f>
        <v/>
      </c>
      <c r="P935" s="61">
        <f>IF(OR('⚙️ BỘ HƠI'!$H$40=0,'⚙️ BỘ HƠI'!$H$2="",$C935="",LEFT($C935,1)="◆"),99999,IF(OR(ISNUMBER(SEARCH('⚙️ BỘ HƠI'!$H$2,$C935)),ISNUMBER(SEARCH($C935,'⚙️ BỘ HƠI'!$H$2))),ROW()-2,99999))</f>
        <v/>
      </c>
      <c r="Q935" s="61" t="n"/>
    </row>
    <row r="936" ht="34.5" customHeight="1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61" t="n"/>
      <c r="K936" s="61" t="n"/>
      <c r="L936" s="61" t="n"/>
      <c r="M936" s="61" t="n"/>
      <c r="N936" s="61" t="n"/>
      <c r="O936" s="61">
        <f>IF($N936="","",$N936)</f>
        <v/>
      </c>
      <c r="P936" s="61">
        <f>IF(OR('⚙️ BỘ HƠI'!$H$40=0,'⚙️ BỘ HƠI'!$H$2="",$C936="",LEFT($C936,1)="◆"),99999,IF(OR(ISNUMBER(SEARCH('⚙️ BỘ HƠI'!$H$2,$C936)),ISNUMBER(SEARCH($C936,'⚙️ BỘ HƠI'!$H$2))),ROW()-2,99999))</f>
        <v/>
      </c>
      <c r="Q936" s="61" t="n"/>
    </row>
    <row r="937" ht="34.5" customHeight="1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61" t="n"/>
      <c r="K937" s="61" t="n"/>
      <c r="L937" s="61" t="n"/>
      <c r="M937" s="61" t="n"/>
      <c r="N937" s="61" t="n"/>
      <c r="O937" s="61">
        <f>IF($N937="","",$N937)</f>
        <v/>
      </c>
      <c r="P937" s="61">
        <f>IF(OR('⚙️ BỘ HƠI'!$H$40=0,'⚙️ BỘ HƠI'!$H$2="",$C937="",LEFT($C937,1)="◆"),99999,IF(OR(ISNUMBER(SEARCH('⚙️ BỘ HƠI'!$H$2,$C937)),ISNUMBER(SEARCH($C937,'⚙️ BỘ HƠI'!$H$2))),ROW()-2,99999))</f>
        <v/>
      </c>
      <c r="Q937" s="61" t="n"/>
    </row>
    <row r="938" ht="34.5" customHeight="1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61" t="n"/>
      <c r="K938" s="61" t="n"/>
      <c r="L938" s="61" t="n"/>
      <c r="M938" s="61" t="n"/>
      <c r="N938" s="61" t="n"/>
      <c r="O938" s="61">
        <f>IF($N938="","",$N938)</f>
        <v/>
      </c>
      <c r="P938" s="61">
        <f>IF(OR('⚙️ BỘ HƠI'!$H$40=0,'⚙️ BỘ HƠI'!$H$2="",$C938="",LEFT($C938,1)="◆"),99999,IF(OR(ISNUMBER(SEARCH('⚙️ BỘ HƠI'!$H$2,$C938)),ISNUMBER(SEARCH($C938,'⚙️ BỘ HƠI'!$H$2))),ROW()-2,99999))</f>
        <v/>
      </c>
      <c r="Q938" s="61" t="n"/>
    </row>
    <row r="939" ht="34.5" customHeight="1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61" t="n"/>
      <c r="K939" s="61" t="n"/>
      <c r="L939" s="61" t="n"/>
      <c r="M939" s="61" t="n"/>
      <c r="N939" s="61" t="n"/>
      <c r="O939" s="61">
        <f>IF($N939="","",$N939)</f>
        <v/>
      </c>
      <c r="P939" s="61">
        <f>IF(OR('⚙️ BỘ HƠI'!$H$40=0,'⚙️ BỘ HƠI'!$H$2="",$C939="",LEFT($C939,1)="◆"),99999,IF(OR(ISNUMBER(SEARCH('⚙️ BỘ HƠI'!$H$2,$C939)),ISNUMBER(SEARCH($C939,'⚙️ BỘ HƠI'!$H$2))),ROW()-2,99999))</f>
        <v/>
      </c>
      <c r="Q939" s="61" t="n"/>
    </row>
    <row r="940" ht="34.5" customHeight="1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61" t="n"/>
      <c r="K940" s="61" t="n"/>
      <c r="L940" s="61" t="n"/>
      <c r="M940" s="61" t="n"/>
      <c r="N940" s="61" t="n"/>
      <c r="O940" s="61">
        <f>IF($N940="","",$N940)</f>
        <v/>
      </c>
      <c r="P940" s="61">
        <f>IF(OR('⚙️ BỘ HƠI'!$H$40=0,'⚙️ BỘ HƠI'!$H$2="",$C940="",LEFT($C940,1)="◆"),99999,IF(OR(ISNUMBER(SEARCH('⚙️ BỘ HƠI'!$H$2,$C940)),ISNUMBER(SEARCH($C940,'⚙️ BỘ HƠI'!$H$2))),ROW()-2,99999))</f>
        <v/>
      </c>
      <c r="Q940" s="61" t="n"/>
    </row>
    <row r="941" ht="34.5" customHeight="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61" t="n"/>
      <c r="K941" s="61" t="n"/>
      <c r="L941" s="61" t="n"/>
      <c r="M941" s="61" t="n"/>
      <c r="N941" s="61" t="n"/>
      <c r="O941" s="61">
        <f>IF($N941="","",$N941)</f>
        <v/>
      </c>
      <c r="P941" s="61">
        <f>IF(OR('⚙️ BỘ HƠI'!$H$40=0,'⚙️ BỘ HƠI'!$H$2="",$C941="",LEFT($C941,1)="◆"),99999,IF(OR(ISNUMBER(SEARCH('⚙️ BỘ HƠI'!$H$2,$C941)),ISNUMBER(SEARCH($C941,'⚙️ BỘ HƠI'!$H$2))),ROW()-2,99999))</f>
        <v/>
      </c>
      <c r="Q941" s="61" t="n"/>
    </row>
    <row r="942" ht="34.5" customHeight="1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61" t="n"/>
      <c r="K942" s="61" t="n"/>
      <c r="L942" s="61" t="n"/>
      <c r="M942" s="61" t="n"/>
      <c r="N942" s="61" t="n"/>
      <c r="O942" s="61">
        <f>IF($N942="","",$N942)</f>
        <v/>
      </c>
      <c r="P942" s="61">
        <f>IF(OR('⚙️ BỘ HƠI'!$H$40=0,'⚙️ BỘ HƠI'!$H$2="",$C942="",LEFT($C942,1)="◆"),99999,IF(OR(ISNUMBER(SEARCH('⚙️ BỘ HƠI'!$H$2,$C942)),ISNUMBER(SEARCH($C942,'⚙️ BỘ HƠI'!$H$2))),ROW()-2,99999))</f>
        <v/>
      </c>
      <c r="Q942" s="61" t="n"/>
    </row>
    <row r="943" ht="34.5" customHeight="1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61" t="n"/>
      <c r="K943" s="61" t="n"/>
      <c r="L943" s="61" t="n"/>
      <c r="M943" s="61" t="n"/>
      <c r="N943" s="61" t="n"/>
      <c r="O943" s="61">
        <f>IF($N943="","",$N943)</f>
        <v/>
      </c>
      <c r="P943" s="61">
        <f>IF(OR('⚙️ BỘ HƠI'!$H$40=0,'⚙️ BỘ HƠI'!$H$2="",$C943="",LEFT($C943,1)="◆"),99999,IF(OR(ISNUMBER(SEARCH('⚙️ BỘ HƠI'!$H$2,$C943)),ISNUMBER(SEARCH($C943,'⚙️ BỘ HƠI'!$H$2))),ROW()-2,99999))</f>
        <v/>
      </c>
      <c r="Q943" s="61" t="n"/>
    </row>
    <row r="944" ht="34.5" customHeight="1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61" t="n"/>
      <c r="K944" s="61" t="n"/>
      <c r="L944" s="61" t="n"/>
      <c r="M944" s="61" t="n"/>
      <c r="N944" s="61" t="n"/>
      <c r="O944" s="61">
        <f>IF($N944="","",$N944)</f>
        <v/>
      </c>
      <c r="P944" s="61">
        <f>IF(OR('⚙️ BỘ HƠI'!$H$40=0,'⚙️ BỘ HƠI'!$H$2="",$C944="",LEFT($C944,1)="◆"),99999,IF(OR(ISNUMBER(SEARCH('⚙️ BỘ HƠI'!$H$2,$C944)),ISNUMBER(SEARCH($C944,'⚙️ BỘ HƠI'!$H$2))),ROW()-2,99999))</f>
        <v/>
      </c>
      <c r="Q944" s="61" t="n"/>
    </row>
    <row r="945" ht="34.5" customHeight="1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61" t="n"/>
      <c r="K945" s="61" t="n"/>
      <c r="L945" s="61" t="n"/>
      <c r="M945" s="61" t="n"/>
      <c r="N945" s="61" t="n"/>
      <c r="O945" s="61">
        <f>IF($N945="","",$N945)</f>
        <v/>
      </c>
      <c r="P945" s="61">
        <f>IF(OR('⚙️ BỘ HƠI'!$H$40=0,'⚙️ BỘ HƠI'!$H$2="",$C945="",LEFT($C945,1)="◆"),99999,IF(OR(ISNUMBER(SEARCH('⚙️ BỘ HƠI'!$H$2,$C945)),ISNUMBER(SEARCH($C945,'⚙️ BỘ HƠI'!$H$2))),ROW()-2,99999))</f>
        <v/>
      </c>
      <c r="Q945" s="61" t="n"/>
    </row>
    <row r="946" ht="34.5" customHeight="1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61" t="n"/>
      <c r="K946" s="61" t="n"/>
      <c r="L946" s="61" t="n"/>
      <c r="M946" s="61" t="n"/>
      <c r="N946" s="61" t="n"/>
      <c r="O946" s="61">
        <f>IF($N946="","",$N946)</f>
        <v/>
      </c>
      <c r="P946" s="61">
        <f>IF(OR('⚙️ BỘ HƠI'!$H$40=0,'⚙️ BỘ HƠI'!$H$2="",$C946="",LEFT($C946,1)="◆"),99999,IF(OR(ISNUMBER(SEARCH('⚙️ BỘ HƠI'!$H$2,$C946)),ISNUMBER(SEARCH($C946,'⚙️ BỘ HƠI'!$H$2))),ROW()-2,99999))</f>
        <v/>
      </c>
      <c r="Q946" s="61" t="n"/>
    </row>
    <row r="947" ht="34.5" customHeight="1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61" t="n"/>
      <c r="K947" s="61" t="n"/>
      <c r="L947" s="61" t="n"/>
      <c r="M947" s="61" t="n"/>
      <c r="N947" s="61" t="n"/>
      <c r="O947" s="61">
        <f>IF($N947="","",$N947)</f>
        <v/>
      </c>
      <c r="P947" s="61">
        <f>IF(OR('⚙️ BỘ HƠI'!$H$40=0,'⚙️ BỘ HƠI'!$H$2="",$C947="",LEFT($C947,1)="◆"),99999,IF(OR(ISNUMBER(SEARCH('⚙️ BỘ HƠI'!$H$2,$C947)),ISNUMBER(SEARCH($C947,'⚙️ BỘ HƠI'!$H$2))),ROW()-2,99999))</f>
        <v/>
      </c>
      <c r="Q947" s="61" t="n"/>
    </row>
    <row r="948" ht="34.5" customHeight="1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61" t="n"/>
      <c r="K948" s="61" t="n"/>
      <c r="L948" s="61" t="n"/>
      <c r="M948" s="61" t="n"/>
      <c r="N948" s="61" t="n"/>
      <c r="O948" s="61">
        <f>IF($N948="","",$N948)</f>
        <v/>
      </c>
      <c r="P948" s="61">
        <f>IF(OR('⚙️ BỘ HƠI'!$H$40=0,'⚙️ BỘ HƠI'!$H$2="",$C948="",LEFT($C948,1)="◆"),99999,IF(OR(ISNUMBER(SEARCH('⚙️ BỘ HƠI'!$H$2,$C948)),ISNUMBER(SEARCH($C948,'⚙️ BỘ HƠI'!$H$2))),ROW()-2,99999))</f>
        <v/>
      </c>
      <c r="Q948" s="61" t="n"/>
    </row>
    <row r="949" ht="34.5" customHeight="1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61" t="n"/>
      <c r="K949" s="61" t="n"/>
      <c r="L949" s="61" t="n"/>
      <c r="M949" s="61" t="n"/>
      <c r="N949" s="61" t="n"/>
      <c r="O949" s="61">
        <f>IF($N949="","",$N949)</f>
        <v/>
      </c>
      <c r="P949" s="61">
        <f>IF(OR('⚙️ BỘ HƠI'!$H$40=0,'⚙️ BỘ HƠI'!$H$2="",$C949="",LEFT($C949,1)="◆"),99999,IF(OR(ISNUMBER(SEARCH('⚙️ BỘ HƠI'!$H$2,$C949)),ISNUMBER(SEARCH($C949,'⚙️ BỘ HƠI'!$H$2))),ROW()-2,99999))</f>
        <v/>
      </c>
      <c r="Q949" s="61" t="n"/>
    </row>
    <row r="950" ht="34.5" customHeight="1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61" t="n"/>
      <c r="K950" s="61" t="n"/>
      <c r="L950" s="61" t="n"/>
      <c r="M950" s="61" t="n"/>
      <c r="N950" s="61" t="n"/>
      <c r="O950" s="61">
        <f>IF($N950="","",$N950)</f>
        <v/>
      </c>
      <c r="P950" s="61">
        <f>IF(OR('⚙️ BỘ HƠI'!$H$40=0,'⚙️ BỘ HƠI'!$H$2="",$C950="",LEFT($C950,1)="◆"),99999,IF(OR(ISNUMBER(SEARCH('⚙️ BỘ HƠI'!$H$2,$C950)),ISNUMBER(SEARCH($C950,'⚙️ BỘ HƠI'!$H$2))),ROW()-2,99999))</f>
        <v/>
      </c>
      <c r="Q950" s="61" t="n"/>
    </row>
    <row r="951" ht="34.5" customHeight="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61" t="n"/>
      <c r="K951" s="61" t="n"/>
      <c r="L951" s="61" t="n"/>
      <c r="M951" s="61" t="n"/>
      <c r="N951" s="61" t="n"/>
      <c r="O951" s="61">
        <f>IF($N951="","",$N951)</f>
        <v/>
      </c>
      <c r="P951" s="61">
        <f>IF(OR('⚙️ BỘ HƠI'!$H$40=0,'⚙️ BỘ HƠI'!$H$2="",$C951="",LEFT($C951,1)="◆"),99999,IF(OR(ISNUMBER(SEARCH('⚙️ BỘ HƠI'!$H$2,$C951)),ISNUMBER(SEARCH($C951,'⚙️ BỘ HƠI'!$H$2))),ROW()-2,99999))</f>
        <v/>
      </c>
      <c r="Q951" s="61" t="n"/>
    </row>
    <row r="952" ht="34.5" customHeight="1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61" t="n"/>
      <c r="K952" s="61" t="n"/>
      <c r="L952" s="61" t="n"/>
      <c r="M952" s="61" t="n"/>
      <c r="N952" s="61" t="n"/>
      <c r="O952" s="61">
        <f>IF($N952="","",$N952)</f>
        <v/>
      </c>
      <c r="P952" s="61">
        <f>IF(OR('⚙️ BỘ HƠI'!$H$40=0,'⚙️ BỘ HƠI'!$H$2="",$C952="",LEFT($C952,1)="◆"),99999,IF(OR(ISNUMBER(SEARCH('⚙️ BỘ HƠI'!$H$2,$C952)),ISNUMBER(SEARCH($C952,'⚙️ BỘ HƠI'!$H$2))),ROW()-2,99999))</f>
        <v/>
      </c>
      <c r="Q952" s="61" t="n"/>
    </row>
    <row r="953" ht="34.5" customHeight="1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61" t="n"/>
      <c r="K953" s="61" t="n"/>
      <c r="L953" s="61" t="n"/>
      <c r="M953" s="61" t="n"/>
      <c r="N953" s="61" t="n"/>
      <c r="O953" s="61">
        <f>IF($N953="","",$N953)</f>
        <v/>
      </c>
      <c r="P953" s="61">
        <f>IF(OR('⚙️ BỘ HƠI'!$H$40=0,'⚙️ BỘ HƠI'!$H$2="",$C953="",LEFT($C953,1)="◆"),99999,IF(OR(ISNUMBER(SEARCH('⚙️ BỘ HƠI'!$H$2,$C953)),ISNUMBER(SEARCH($C953,'⚙️ BỘ HƠI'!$H$2))),ROW()-2,99999))</f>
        <v/>
      </c>
      <c r="Q953" s="61" t="n"/>
    </row>
    <row r="954" ht="34.5" customHeight="1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61" t="n"/>
      <c r="K954" s="61" t="n"/>
      <c r="L954" s="61" t="n"/>
      <c r="M954" s="61" t="n"/>
      <c r="N954" s="61" t="n"/>
      <c r="O954" s="61">
        <f>IF($N954="","",$N954)</f>
        <v/>
      </c>
      <c r="P954" s="61">
        <f>IF(OR('⚙️ BỘ HƠI'!$H$40=0,'⚙️ BỘ HƠI'!$H$2="",$C954="",LEFT($C954,1)="◆"),99999,IF(OR(ISNUMBER(SEARCH('⚙️ BỘ HƠI'!$H$2,$C954)),ISNUMBER(SEARCH($C954,'⚙️ BỘ HƠI'!$H$2))),ROW()-2,99999))</f>
        <v/>
      </c>
      <c r="Q954" s="61" t="n"/>
    </row>
    <row r="955" ht="34.5" customHeight="1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61" t="n"/>
      <c r="K955" s="61" t="n"/>
      <c r="L955" s="61" t="n"/>
      <c r="M955" s="61" t="n"/>
      <c r="N955" s="61" t="n"/>
      <c r="O955" s="61">
        <f>IF($N955="","",$N955)</f>
        <v/>
      </c>
      <c r="P955" s="61">
        <f>IF(OR('⚙️ BỘ HƠI'!$H$40=0,'⚙️ BỘ HƠI'!$H$2="",$C955="",LEFT($C955,1)="◆"),99999,IF(OR(ISNUMBER(SEARCH('⚙️ BỘ HƠI'!$H$2,$C955)),ISNUMBER(SEARCH($C955,'⚙️ BỘ HƠI'!$H$2))),ROW()-2,99999))</f>
        <v/>
      </c>
      <c r="Q955" s="61" t="n"/>
    </row>
    <row r="956" ht="34.5" customHeight="1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61" t="n"/>
      <c r="K956" s="61" t="n"/>
      <c r="L956" s="61" t="n"/>
      <c r="M956" s="61" t="n"/>
      <c r="N956" s="61" t="n"/>
      <c r="O956" s="61">
        <f>IF($N956="","",$N956)</f>
        <v/>
      </c>
      <c r="P956" s="61">
        <f>IF(OR('⚙️ BỘ HƠI'!$H$40=0,'⚙️ BỘ HƠI'!$H$2="",$C956="",LEFT($C956,1)="◆"),99999,IF(OR(ISNUMBER(SEARCH('⚙️ BỘ HƠI'!$H$2,$C956)),ISNUMBER(SEARCH($C956,'⚙️ BỘ HƠI'!$H$2))),ROW()-2,99999))</f>
        <v/>
      </c>
      <c r="Q956" s="61" t="n"/>
    </row>
    <row r="957" ht="34.5" customHeight="1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61" t="n"/>
      <c r="K957" s="61" t="n"/>
      <c r="L957" s="61" t="n"/>
      <c r="M957" s="61" t="n"/>
      <c r="N957" s="61" t="n"/>
      <c r="O957" s="61">
        <f>IF($N957="","",$N957)</f>
        <v/>
      </c>
      <c r="P957" s="61">
        <f>IF(OR('⚙️ BỘ HƠI'!$H$40=0,'⚙️ BỘ HƠI'!$H$2="",$C957="",LEFT($C957,1)="◆"),99999,IF(OR(ISNUMBER(SEARCH('⚙️ BỘ HƠI'!$H$2,$C957)),ISNUMBER(SEARCH($C957,'⚙️ BỘ HƠI'!$H$2))),ROW()-2,99999))</f>
        <v/>
      </c>
      <c r="Q957" s="61" t="n"/>
    </row>
    <row r="958" ht="34.5" customHeight="1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61" t="n"/>
      <c r="K958" s="61" t="n"/>
      <c r="L958" s="61" t="n"/>
      <c r="M958" s="61" t="n"/>
      <c r="N958" s="61" t="n"/>
      <c r="O958" s="61">
        <f>IF($N958="","",$N958)</f>
        <v/>
      </c>
      <c r="P958" s="61">
        <f>IF(OR('⚙️ BỘ HƠI'!$H$40=0,'⚙️ BỘ HƠI'!$H$2="",$C958="",LEFT($C958,1)="◆"),99999,IF(OR(ISNUMBER(SEARCH('⚙️ BỘ HƠI'!$H$2,$C958)),ISNUMBER(SEARCH($C958,'⚙️ BỘ HƠI'!$H$2))),ROW()-2,99999))</f>
        <v/>
      </c>
      <c r="Q958" s="61" t="n"/>
    </row>
    <row r="959" ht="34.5" customHeight="1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61" t="n"/>
      <c r="K959" s="61" t="n"/>
      <c r="L959" s="61" t="n"/>
      <c r="M959" s="61" t="n"/>
      <c r="N959" s="61" t="n"/>
      <c r="O959" s="61">
        <f>IF($N959="","",$N959)</f>
        <v/>
      </c>
      <c r="P959" s="61">
        <f>IF(OR('⚙️ BỘ HƠI'!$H$40=0,'⚙️ BỘ HƠI'!$H$2="",$C959="",LEFT($C959,1)="◆"),99999,IF(OR(ISNUMBER(SEARCH('⚙️ BỘ HƠI'!$H$2,$C959)),ISNUMBER(SEARCH($C959,'⚙️ BỘ HƠI'!$H$2))),ROW()-2,99999))</f>
        <v/>
      </c>
      <c r="Q959" s="61" t="n"/>
    </row>
    <row r="960" ht="34.5" customHeight="1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61" t="n"/>
      <c r="K960" s="61" t="n"/>
      <c r="L960" s="61" t="n"/>
      <c r="M960" s="61" t="n"/>
      <c r="N960" s="61" t="n"/>
      <c r="O960" s="61">
        <f>IF($N960="","",$N960)</f>
        <v/>
      </c>
      <c r="P960" s="61">
        <f>IF(OR('⚙️ BỘ HƠI'!$H$40=0,'⚙️ BỘ HƠI'!$H$2="",$C960="",LEFT($C960,1)="◆"),99999,IF(OR(ISNUMBER(SEARCH('⚙️ BỘ HƠI'!$H$2,$C960)),ISNUMBER(SEARCH($C960,'⚙️ BỘ HƠI'!$H$2))),ROW()-2,99999))</f>
        <v/>
      </c>
      <c r="Q960" s="61" t="n"/>
    </row>
    <row r="961" ht="34.5" customHeight="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61" t="n"/>
      <c r="K961" s="61" t="n"/>
      <c r="L961" s="61" t="n"/>
      <c r="M961" s="61" t="n"/>
      <c r="N961" s="61" t="n"/>
      <c r="O961" s="61">
        <f>IF($N961="","",$N961)</f>
        <v/>
      </c>
      <c r="P961" s="61">
        <f>IF(OR('⚙️ BỘ HƠI'!$H$40=0,'⚙️ BỘ HƠI'!$H$2="",$C961="",LEFT($C961,1)="◆"),99999,IF(OR(ISNUMBER(SEARCH('⚙️ BỘ HƠI'!$H$2,$C961)),ISNUMBER(SEARCH($C961,'⚙️ BỘ HƠI'!$H$2))),ROW()-2,99999))</f>
        <v/>
      </c>
      <c r="Q961" s="61" t="n"/>
    </row>
    <row r="962" ht="34.5" customHeight="1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61" t="n"/>
      <c r="K962" s="61" t="n"/>
      <c r="L962" s="61" t="n"/>
      <c r="M962" s="61" t="n"/>
      <c r="N962" s="61" t="n"/>
      <c r="O962" s="61">
        <f>IF($N962="","",$N962)</f>
        <v/>
      </c>
      <c r="P962" s="61">
        <f>IF(OR('⚙️ BỘ HƠI'!$H$40=0,'⚙️ BỘ HƠI'!$H$2="",$C962="",LEFT($C962,1)="◆"),99999,IF(OR(ISNUMBER(SEARCH('⚙️ BỘ HƠI'!$H$2,$C962)),ISNUMBER(SEARCH($C962,'⚙️ BỘ HƠI'!$H$2))),ROW()-2,99999))</f>
        <v/>
      </c>
      <c r="Q962" s="61" t="n"/>
    </row>
    <row r="963" ht="34.5" customHeight="1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61" t="n"/>
      <c r="K963" s="61" t="n"/>
      <c r="L963" s="61" t="n"/>
      <c r="M963" s="61" t="n"/>
      <c r="N963" s="61" t="n"/>
      <c r="O963" s="61">
        <f>IF($N963="","",$N963)</f>
        <v/>
      </c>
      <c r="P963" s="61">
        <f>IF(OR('⚙️ BỘ HƠI'!$H$40=0,'⚙️ BỘ HƠI'!$H$2="",$C963="",LEFT($C963,1)="◆"),99999,IF(OR(ISNUMBER(SEARCH('⚙️ BỘ HƠI'!$H$2,$C963)),ISNUMBER(SEARCH($C963,'⚙️ BỘ HƠI'!$H$2))),ROW()-2,99999))</f>
        <v/>
      </c>
      <c r="Q963" s="61" t="n"/>
    </row>
    <row r="964" ht="34.5" customHeight="1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61" t="n"/>
      <c r="K964" s="61" t="n"/>
      <c r="L964" s="61" t="n"/>
      <c r="M964" s="61" t="n"/>
      <c r="N964" s="61" t="n"/>
      <c r="O964" s="61">
        <f>IF($N964="","",$N964)</f>
        <v/>
      </c>
      <c r="P964" s="61">
        <f>IF(OR('⚙️ BỘ HƠI'!$H$40=0,'⚙️ BỘ HƠI'!$H$2="",$C964="",LEFT($C964,1)="◆"),99999,IF(OR(ISNUMBER(SEARCH('⚙️ BỘ HƠI'!$H$2,$C964)),ISNUMBER(SEARCH($C964,'⚙️ BỘ HƠI'!$H$2))),ROW()-2,99999))</f>
        <v/>
      </c>
      <c r="Q964" s="61" t="n"/>
    </row>
    <row r="965" ht="34.5" customHeight="1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61" t="n"/>
      <c r="K965" s="61" t="n"/>
      <c r="L965" s="61" t="n"/>
      <c r="M965" s="61" t="n"/>
      <c r="N965" s="61" t="n"/>
      <c r="O965" s="61">
        <f>IF($N965="","",$N965)</f>
        <v/>
      </c>
      <c r="P965" s="61">
        <f>IF(OR('⚙️ BỘ HƠI'!$H$40=0,'⚙️ BỘ HƠI'!$H$2="",$C965="",LEFT($C965,1)="◆"),99999,IF(OR(ISNUMBER(SEARCH('⚙️ BỘ HƠI'!$H$2,$C965)),ISNUMBER(SEARCH($C965,'⚙️ BỘ HƠI'!$H$2))),ROW()-2,99999))</f>
        <v/>
      </c>
      <c r="Q965" s="61" t="n"/>
    </row>
    <row r="966" ht="34.5" customHeight="1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61" t="n"/>
      <c r="K966" s="61" t="n"/>
      <c r="L966" s="61" t="n"/>
      <c r="M966" s="61" t="n"/>
      <c r="N966" s="61" t="n"/>
      <c r="O966" s="61">
        <f>IF($N966="","",$N966)</f>
        <v/>
      </c>
      <c r="P966" s="61">
        <f>IF(OR('⚙️ BỘ HƠI'!$H$40=0,'⚙️ BỘ HƠI'!$H$2="",$C966="",LEFT($C966,1)="◆"),99999,IF(OR(ISNUMBER(SEARCH('⚙️ BỘ HƠI'!$H$2,$C966)),ISNUMBER(SEARCH($C966,'⚙️ BỘ HƠI'!$H$2))),ROW()-2,99999))</f>
        <v/>
      </c>
      <c r="Q966" s="61" t="n"/>
    </row>
    <row r="967" ht="34.5" customHeight="1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61" t="n"/>
      <c r="K967" s="61" t="n"/>
      <c r="L967" s="61" t="n"/>
      <c r="M967" s="61" t="n"/>
      <c r="N967" s="61" t="n"/>
      <c r="O967" s="61">
        <f>IF($N967="","",$N967)</f>
        <v/>
      </c>
      <c r="P967" s="61">
        <f>IF(OR('⚙️ BỘ HƠI'!$H$40=0,'⚙️ BỘ HƠI'!$H$2="",$C967="",LEFT($C967,1)="◆"),99999,IF(OR(ISNUMBER(SEARCH('⚙️ BỘ HƠI'!$H$2,$C967)),ISNUMBER(SEARCH($C967,'⚙️ BỘ HƠI'!$H$2))),ROW()-2,99999))</f>
        <v/>
      </c>
      <c r="Q967" s="61" t="n"/>
    </row>
    <row r="968" ht="34.5" customHeight="1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61" t="n"/>
      <c r="K968" s="61" t="n"/>
      <c r="L968" s="61" t="n"/>
      <c r="M968" s="61" t="n"/>
      <c r="N968" s="61" t="n"/>
      <c r="O968" s="61">
        <f>IF($N968="","",$N968)</f>
        <v/>
      </c>
      <c r="P968" s="61">
        <f>IF(OR('⚙️ BỘ HƠI'!$H$40=0,'⚙️ BỘ HƠI'!$H$2="",$C968="",LEFT($C968,1)="◆"),99999,IF(OR(ISNUMBER(SEARCH('⚙️ BỘ HƠI'!$H$2,$C968)),ISNUMBER(SEARCH($C968,'⚙️ BỘ HƠI'!$H$2))),ROW()-2,99999))</f>
        <v/>
      </c>
      <c r="Q968" s="61" t="n"/>
    </row>
    <row r="969" ht="34.5" customHeight="1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61" t="n"/>
      <c r="K969" s="61" t="n"/>
      <c r="L969" s="61" t="n"/>
      <c r="M969" s="61" t="n"/>
      <c r="N969" s="61" t="n"/>
      <c r="O969" s="61">
        <f>IF($N969="","",$N969)</f>
        <v/>
      </c>
      <c r="P969" s="61">
        <f>IF(OR('⚙️ BỘ HƠI'!$H$40=0,'⚙️ BỘ HƠI'!$H$2="",$C969="",LEFT($C969,1)="◆"),99999,IF(OR(ISNUMBER(SEARCH('⚙️ BỘ HƠI'!$H$2,$C969)),ISNUMBER(SEARCH($C969,'⚙️ BỘ HƠI'!$H$2))),ROW()-2,99999))</f>
        <v/>
      </c>
      <c r="Q969" s="61" t="n"/>
    </row>
    <row r="970" ht="34.5" customHeight="1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61" t="n"/>
      <c r="K970" s="61" t="n"/>
      <c r="L970" s="61" t="n"/>
      <c r="M970" s="61" t="n"/>
      <c r="N970" s="61" t="n"/>
      <c r="O970" s="61">
        <f>IF($N970="","",$N970)</f>
        <v/>
      </c>
      <c r="P970" s="61">
        <f>IF(OR('⚙️ BỘ HƠI'!$H$40=0,'⚙️ BỘ HƠI'!$H$2="",$C970="",LEFT($C970,1)="◆"),99999,IF(OR(ISNUMBER(SEARCH('⚙️ BỘ HƠI'!$H$2,$C970)),ISNUMBER(SEARCH($C970,'⚙️ BỘ HƠI'!$H$2))),ROW()-2,99999))</f>
        <v/>
      </c>
      <c r="Q970" s="61" t="n"/>
    </row>
    <row r="971" ht="34.5" customHeight="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61" t="n"/>
      <c r="K971" s="61" t="n"/>
      <c r="L971" s="61" t="n"/>
      <c r="M971" s="61" t="n"/>
      <c r="N971" s="61" t="n"/>
      <c r="O971" s="61">
        <f>IF($N971="","",$N971)</f>
        <v/>
      </c>
      <c r="P971" s="61">
        <f>IF(OR('⚙️ BỘ HƠI'!$H$40=0,'⚙️ BỘ HƠI'!$H$2="",$C971="",LEFT($C971,1)="◆"),99999,IF(OR(ISNUMBER(SEARCH('⚙️ BỘ HƠI'!$H$2,$C971)),ISNUMBER(SEARCH($C971,'⚙️ BỘ HƠI'!$H$2))),ROW()-2,99999))</f>
        <v/>
      </c>
      <c r="Q971" s="61" t="n"/>
    </row>
    <row r="972" ht="34.5" customHeight="1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61" t="n"/>
      <c r="K972" s="61" t="n"/>
      <c r="L972" s="61" t="n"/>
      <c r="M972" s="61" t="n"/>
      <c r="N972" s="61" t="n"/>
      <c r="O972" s="61">
        <f>IF($N972="","",$N972)</f>
        <v/>
      </c>
      <c r="P972" s="61">
        <f>IF(OR('⚙️ BỘ HƠI'!$H$40=0,'⚙️ BỘ HƠI'!$H$2="",$C972="",LEFT($C972,1)="◆"),99999,IF(OR(ISNUMBER(SEARCH('⚙️ BỘ HƠI'!$H$2,$C972)),ISNUMBER(SEARCH($C972,'⚙️ BỘ HƠI'!$H$2))),ROW()-2,99999))</f>
        <v/>
      </c>
      <c r="Q972" s="61" t="n"/>
    </row>
    <row r="973" ht="34.5" customHeight="1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61" t="n"/>
      <c r="K973" s="61" t="n"/>
      <c r="L973" s="61" t="n"/>
      <c r="M973" s="61" t="n"/>
      <c r="N973" s="61" t="n"/>
      <c r="O973" s="61">
        <f>IF($N973="","",$N973)</f>
        <v/>
      </c>
      <c r="P973" s="61">
        <f>IF(OR('⚙️ BỘ HƠI'!$H$40=0,'⚙️ BỘ HƠI'!$H$2="",$C973="",LEFT($C973,1)="◆"),99999,IF(OR(ISNUMBER(SEARCH('⚙️ BỘ HƠI'!$H$2,$C973)),ISNUMBER(SEARCH($C973,'⚙️ BỘ HƠI'!$H$2))),ROW()-2,99999))</f>
        <v/>
      </c>
      <c r="Q973" s="61" t="n"/>
    </row>
    <row r="974" ht="34.5" customHeight="1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61" t="n"/>
      <c r="K974" s="61" t="n"/>
      <c r="L974" s="61" t="n"/>
      <c r="M974" s="61" t="n"/>
      <c r="N974" s="61" t="n"/>
      <c r="O974" s="61">
        <f>IF($N974="","",$N974)</f>
        <v/>
      </c>
      <c r="P974" s="61">
        <f>IF(OR('⚙️ BỘ HƠI'!$H$40=0,'⚙️ BỘ HƠI'!$H$2="",$C974="",LEFT($C974,1)="◆"),99999,IF(OR(ISNUMBER(SEARCH('⚙️ BỘ HƠI'!$H$2,$C974)),ISNUMBER(SEARCH($C974,'⚙️ BỘ HƠI'!$H$2))),ROW()-2,99999))</f>
        <v/>
      </c>
      <c r="Q974" s="61" t="n"/>
    </row>
    <row r="975" ht="34.5" customHeight="1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61" t="n"/>
      <c r="K975" s="61" t="n"/>
      <c r="L975" s="61" t="n"/>
      <c r="M975" s="61" t="n"/>
      <c r="N975" s="61" t="n"/>
      <c r="O975" s="61">
        <f>IF($N975="","",$N975)</f>
        <v/>
      </c>
      <c r="P975" s="61">
        <f>IF(OR('⚙️ BỘ HƠI'!$H$40=0,'⚙️ BỘ HƠI'!$H$2="",$C975="",LEFT($C975,1)="◆"),99999,IF(OR(ISNUMBER(SEARCH('⚙️ BỘ HƠI'!$H$2,$C975)),ISNUMBER(SEARCH($C975,'⚙️ BỘ HƠI'!$H$2))),ROW()-2,99999))</f>
        <v/>
      </c>
      <c r="Q975" s="61" t="n"/>
    </row>
    <row r="976" ht="34.5" customHeight="1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61" t="n"/>
      <c r="K976" s="61" t="n"/>
      <c r="L976" s="61" t="n"/>
      <c r="M976" s="61" t="n"/>
      <c r="N976" s="61" t="n"/>
      <c r="O976" s="61">
        <f>IF($N976="","",$N976)</f>
        <v/>
      </c>
      <c r="P976" s="61">
        <f>IF(OR('⚙️ BỘ HƠI'!$H$40=0,'⚙️ BỘ HƠI'!$H$2="",$C976="",LEFT($C976,1)="◆"),99999,IF(OR(ISNUMBER(SEARCH('⚙️ BỘ HƠI'!$H$2,$C976)),ISNUMBER(SEARCH($C976,'⚙️ BỘ HƠI'!$H$2))),ROW()-2,99999))</f>
        <v/>
      </c>
      <c r="Q976" s="61" t="n"/>
    </row>
    <row r="977" ht="34.5" customHeight="1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61" t="n"/>
      <c r="K977" s="61" t="n"/>
      <c r="L977" s="61" t="n"/>
      <c r="M977" s="61" t="n"/>
      <c r="N977" s="61" t="n"/>
      <c r="O977" s="61">
        <f>IF($N977="","",$N977)</f>
        <v/>
      </c>
      <c r="P977" s="61">
        <f>IF(OR('⚙️ BỘ HƠI'!$H$40=0,'⚙️ BỘ HƠI'!$H$2="",$C977="",LEFT($C977,1)="◆"),99999,IF(OR(ISNUMBER(SEARCH('⚙️ BỘ HƠI'!$H$2,$C977)),ISNUMBER(SEARCH($C977,'⚙️ BỘ HƠI'!$H$2))),ROW()-2,99999))</f>
        <v/>
      </c>
      <c r="Q977" s="61" t="n"/>
    </row>
    <row r="978" ht="34.5" customHeight="1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61" t="n"/>
      <c r="K978" s="61" t="n"/>
      <c r="L978" s="61" t="n"/>
      <c r="M978" s="61" t="n"/>
      <c r="N978" s="61" t="n"/>
      <c r="O978" s="61">
        <f>IF($N978="","",$N978)</f>
        <v/>
      </c>
      <c r="P978" s="61">
        <f>IF(OR('⚙️ BỘ HƠI'!$H$40=0,'⚙️ BỘ HƠI'!$H$2="",$C978="",LEFT($C978,1)="◆"),99999,IF(OR(ISNUMBER(SEARCH('⚙️ BỘ HƠI'!$H$2,$C978)),ISNUMBER(SEARCH($C978,'⚙️ BỘ HƠI'!$H$2))),ROW()-2,99999))</f>
        <v/>
      </c>
      <c r="Q978" s="61" t="n"/>
    </row>
    <row r="979" ht="34.5" customHeight="1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61" t="n"/>
      <c r="K979" s="61" t="n"/>
      <c r="L979" s="61" t="n"/>
      <c r="M979" s="61" t="n"/>
      <c r="N979" s="61" t="n"/>
      <c r="O979" s="61">
        <f>IF($N979="","",$N979)</f>
        <v/>
      </c>
      <c r="P979" s="61">
        <f>IF(OR('⚙️ BỘ HƠI'!$H$40=0,'⚙️ BỘ HƠI'!$H$2="",$C979="",LEFT($C979,1)="◆"),99999,IF(OR(ISNUMBER(SEARCH('⚙️ BỘ HƠI'!$H$2,$C979)),ISNUMBER(SEARCH($C979,'⚙️ BỘ HƠI'!$H$2))),ROW()-2,99999))</f>
        <v/>
      </c>
      <c r="Q979" s="61" t="n"/>
    </row>
    <row r="980" ht="34.5" customHeight="1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61" t="n"/>
      <c r="K980" s="61" t="n"/>
      <c r="L980" s="61" t="n"/>
      <c r="M980" s="61" t="n"/>
      <c r="N980" s="61" t="n"/>
      <c r="O980" s="61">
        <f>IF($N980="","",$N980)</f>
        <v/>
      </c>
      <c r="P980" s="61">
        <f>IF(OR('⚙️ BỘ HƠI'!$H$40=0,'⚙️ BỘ HƠI'!$H$2="",$C980="",LEFT($C980,1)="◆"),99999,IF(OR(ISNUMBER(SEARCH('⚙️ BỘ HƠI'!$H$2,$C980)),ISNUMBER(SEARCH($C980,'⚙️ BỘ HƠI'!$H$2))),ROW()-2,99999))</f>
        <v/>
      </c>
      <c r="Q980" s="61" t="n"/>
    </row>
    <row r="981" ht="34.5" customHeight="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61" t="n"/>
      <c r="K981" s="61" t="n"/>
      <c r="L981" s="61" t="n"/>
      <c r="M981" s="61" t="n"/>
      <c r="N981" s="61" t="n"/>
      <c r="O981" s="61">
        <f>IF($N981="","",$N981)</f>
        <v/>
      </c>
      <c r="P981" s="61">
        <f>IF(OR('⚙️ BỘ HƠI'!$H$40=0,'⚙️ BỘ HƠI'!$H$2="",$C981="",LEFT($C981,1)="◆"),99999,IF(OR(ISNUMBER(SEARCH('⚙️ BỘ HƠI'!$H$2,$C981)),ISNUMBER(SEARCH($C981,'⚙️ BỘ HƠI'!$H$2))),ROW()-2,99999))</f>
        <v/>
      </c>
      <c r="Q981" s="61" t="n"/>
    </row>
    <row r="982" ht="34.5" customHeight="1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61" t="n"/>
      <c r="K982" s="61" t="n"/>
      <c r="L982" s="61" t="n"/>
      <c r="M982" s="61" t="n"/>
      <c r="N982" s="61" t="n"/>
      <c r="O982" s="61">
        <f>IF($N982="","",$N982)</f>
        <v/>
      </c>
      <c r="P982" s="61">
        <f>IF(OR('⚙️ BỘ HƠI'!$H$40=0,'⚙️ BỘ HƠI'!$H$2="",$C982="",LEFT($C982,1)="◆"),99999,IF(OR(ISNUMBER(SEARCH('⚙️ BỘ HƠI'!$H$2,$C982)),ISNUMBER(SEARCH($C982,'⚙️ BỘ HƠI'!$H$2))),ROW()-2,99999))</f>
        <v/>
      </c>
      <c r="Q982" s="61" t="n"/>
    </row>
    <row r="983" ht="34.5" customHeight="1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61" t="n"/>
      <c r="K983" s="61" t="n"/>
      <c r="L983" s="61" t="n"/>
      <c r="M983" s="61" t="n"/>
      <c r="N983" s="61" t="n"/>
      <c r="O983" s="61">
        <f>IF($N983="","",$N983)</f>
        <v/>
      </c>
      <c r="P983" s="61">
        <f>IF(OR('⚙️ BỘ HƠI'!$H$40=0,'⚙️ BỘ HƠI'!$H$2="",$C983="",LEFT($C983,1)="◆"),99999,IF(OR(ISNUMBER(SEARCH('⚙️ BỘ HƠI'!$H$2,$C983)),ISNUMBER(SEARCH($C983,'⚙️ BỘ HƠI'!$H$2))),ROW()-2,99999))</f>
        <v/>
      </c>
      <c r="Q983" s="61" t="n"/>
    </row>
    <row r="984" ht="34.5" customHeight="1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61" t="n"/>
      <c r="K984" s="61" t="n"/>
      <c r="L984" s="61" t="n"/>
      <c r="M984" s="61" t="n"/>
      <c r="N984" s="61" t="n"/>
      <c r="O984" s="61">
        <f>IF($N984="","",$N984)</f>
        <v/>
      </c>
      <c r="P984" s="61">
        <f>IF(OR('⚙️ BỘ HƠI'!$H$40=0,'⚙️ BỘ HƠI'!$H$2="",$C984="",LEFT($C984,1)="◆"),99999,IF(OR(ISNUMBER(SEARCH('⚙️ BỘ HƠI'!$H$2,$C984)),ISNUMBER(SEARCH($C984,'⚙️ BỘ HƠI'!$H$2))),ROW()-2,99999))</f>
        <v/>
      </c>
      <c r="Q984" s="61" t="n"/>
    </row>
    <row r="985" ht="34.5" customHeight="1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61" t="n"/>
      <c r="K985" s="61" t="n"/>
      <c r="L985" s="61" t="n"/>
      <c r="M985" s="61" t="n"/>
      <c r="N985" s="61" t="n"/>
      <c r="O985" s="61">
        <f>IF($N985="","",$N985)</f>
        <v/>
      </c>
      <c r="P985" s="61">
        <f>IF(OR('⚙️ BỘ HƠI'!$H$40=0,'⚙️ BỘ HƠI'!$H$2="",$C985="",LEFT($C985,1)="◆"),99999,IF(OR(ISNUMBER(SEARCH('⚙️ BỘ HƠI'!$H$2,$C985)),ISNUMBER(SEARCH($C985,'⚙️ BỘ HƠI'!$H$2))),ROW()-2,99999))</f>
        <v/>
      </c>
      <c r="Q985" s="61" t="n"/>
    </row>
    <row r="986" ht="34.5" customHeight="1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61" t="n"/>
      <c r="K986" s="61" t="n"/>
      <c r="L986" s="61" t="n"/>
      <c r="M986" s="61" t="n"/>
      <c r="N986" s="61" t="n"/>
      <c r="O986" s="61">
        <f>IF($N986="","",$N986)</f>
        <v/>
      </c>
      <c r="P986" s="61">
        <f>IF(OR('⚙️ BỘ HƠI'!$H$40=0,'⚙️ BỘ HƠI'!$H$2="",$C986="",LEFT($C986,1)="◆"),99999,IF(OR(ISNUMBER(SEARCH('⚙️ BỘ HƠI'!$H$2,$C986)),ISNUMBER(SEARCH($C986,'⚙️ BỘ HƠI'!$H$2))),ROW()-2,99999))</f>
        <v/>
      </c>
      <c r="Q986" s="61" t="n"/>
    </row>
    <row r="987" ht="34.5" customHeight="1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61" t="n"/>
      <c r="K987" s="61" t="n"/>
      <c r="L987" s="61" t="n"/>
      <c r="M987" s="61" t="n"/>
      <c r="N987" s="61" t="n"/>
      <c r="O987" s="61">
        <f>IF($N987="","",$N987)</f>
        <v/>
      </c>
      <c r="P987" s="61">
        <f>IF(OR('⚙️ BỘ HƠI'!$H$40=0,'⚙️ BỘ HƠI'!$H$2="",$C987="",LEFT($C987,1)="◆"),99999,IF(OR(ISNUMBER(SEARCH('⚙️ BỘ HƠI'!$H$2,$C987)),ISNUMBER(SEARCH($C987,'⚙️ BỘ HƠI'!$H$2))),ROW()-2,99999))</f>
        <v/>
      </c>
      <c r="Q987" s="61" t="n"/>
    </row>
    <row r="988" ht="34.5" customHeight="1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61" t="n"/>
      <c r="K988" s="61" t="n"/>
      <c r="L988" s="61" t="n"/>
      <c r="M988" s="61" t="n"/>
      <c r="N988" s="61" t="n"/>
      <c r="O988" s="61">
        <f>IF($N988="","",$N988)</f>
        <v/>
      </c>
      <c r="P988" s="61">
        <f>IF(OR('⚙️ BỘ HƠI'!$H$40=0,'⚙️ BỘ HƠI'!$H$2="",$C988="",LEFT($C988,1)="◆"),99999,IF(OR(ISNUMBER(SEARCH('⚙️ BỘ HƠI'!$H$2,$C988)),ISNUMBER(SEARCH($C988,'⚙️ BỘ HƠI'!$H$2))),ROW()-2,99999))</f>
        <v/>
      </c>
      <c r="Q988" s="61" t="n"/>
    </row>
    <row r="989" ht="34.5" customHeight="1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61" t="n"/>
      <c r="K989" s="61" t="n"/>
      <c r="L989" s="61" t="n"/>
      <c r="M989" s="61" t="n"/>
      <c r="N989" s="61" t="n"/>
      <c r="O989" s="61">
        <f>IF($N989="","",$N989)</f>
        <v/>
      </c>
      <c r="P989" s="61">
        <f>IF(OR('⚙️ BỘ HƠI'!$H$40=0,'⚙️ BỘ HƠI'!$H$2="",$C989="",LEFT($C989,1)="◆"),99999,IF(OR(ISNUMBER(SEARCH('⚙️ BỘ HƠI'!$H$2,$C989)),ISNUMBER(SEARCH($C989,'⚙️ BỘ HƠI'!$H$2))),ROW()-2,99999))</f>
        <v/>
      </c>
      <c r="Q989" s="61" t="n"/>
    </row>
    <row r="990" ht="34.5" customHeight="1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61" t="n"/>
      <c r="K990" s="61" t="n"/>
      <c r="L990" s="61" t="n"/>
      <c r="M990" s="61" t="n"/>
      <c r="N990" s="61" t="n"/>
      <c r="O990" s="61">
        <f>IF($N990="","",$N990)</f>
        <v/>
      </c>
      <c r="P990" s="61">
        <f>IF(OR('⚙️ BỘ HƠI'!$H$40=0,'⚙️ BỘ HƠI'!$H$2="",$C990="",LEFT($C990,1)="◆"),99999,IF(OR(ISNUMBER(SEARCH('⚙️ BỘ HƠI'!$H$2,$C990)),ISNUMBER(SEARCH($C990,'⚙️ BỘ HƠI'!$H$2))),ROW()-2,99999))</f>
        <v/>
      </c>
      <c r="Q990" s="61" t="n"/>
    </row>
    <row r="991" ht="34.5" customHeight="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61" t="n"/>
      <c r="K991" s="61" t="n"/>
      <c r="L991" s="61" t="n"/>
      <c r="M991" s="61" t="n"/>
      <c r="N991" s="61" t="n"/>
      <c r="O991" s="61">
        <f>IF($N991="","",$N991)</f>
        <v/>
      </c>
      <c r="P991" s="61">
        <f>IF(OR('⚙️ BỘ HƠI'!$H$40=0,'⚙️ BỘ HƠI'!$H$2="",$C991="",LEFT($C991,1)="◆"),99999,IF(OR(ISNUMBER(SEARCH('⚙️ BỘ HƠI'!$H$2,$C991)),ISNUMBER(SEARCH($C991,'⚙️ BỘ HƠI'!$H$2))),ROW()-2,99999))</f>
        <v/>
      </c>
      <c r="Q991" s="61" t="n"/>
    </row>
    <row r="992" ht="34.5" customHeight="1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61" t="n"/>
      <c r="K992" s="61" t="n"/>
      <c r="L992" s="61" t="n"/>
      <c r="M992" s="61" t="n"/>
      <c r="N992" s="61" t="n"/>
      <c r="O992" s="61">
        <f>IF($N992="","",$N992)</f>
        <v/>
      </c>
      <c r="P992" s="61">
        <f>IF(OR('⚙️ BỘ HƠI'!$H$40=0,'⚙️ BỘ HƠI'!$H$2="",$C992="",LEFT($C992,1)="◆"),99999,IF(OR(ISNUMBER(SEARCH('⚙️ BỘ HƠI'!$H$2,$C992)),ISNUMBER(SEARCH($C992,'⚙️ BỘ HƠI'!$H$2))),ROW()-2,99999))</f>
        <v/>
      </c>
      <c r="Q992" s="61" t="n"/>
    </row>
    <row r="993" ht="34.5" customHeight="1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61" t="n"/>
      <c r="K993" s="61" t="n"/>
      <c r="L993" s="61" t="n"/>
      <c r="M993" s="61" t="n"/>
      <c r="N993" s="61" t="n"/>
      <c r="O993" s="61">
        <f>IF($N993="","",$N993)</f>
        <v/>
      </c>
      <c r="P993" s="61">
        <f>IF(OR('⚙️ BỘ HƠI'!$H$40=0,'⚙️ BỘ HƠI'!$H$2="",$C993="",LEFT($C993,1)="◆"),99999,IF(OR(ISNUMBER(SEARCH('⚙️ BỘ HƠI'!$H$2,$C993)),ISNUMBER(SEARCH($C993,'⚙️ BỘ HƠI'!$H$2))),ROW()-2,99999))</f>
        <v/>
      </c>
      <c r="Q993" s="61" t="n"/>
    </row>
    <row r="994" ht="34.5" customHeight="1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61" t="n"/>
      <c r="K994" s="61" t="n"/>
      <c r="L994" s="61" t="n"/>
      <c r="M994" s="61" t="n"/>
      <c r="N994" s="61" t="n"/>
      <c r="O994" s="61">
        <f>IF($N994="","",$N994)</f>
        <v/>
      </c>
      <c r="P994" s="61">
        <f>IF(OR('⚙️ BỘ HƠI'!$H$40=0,'⚙️ BỘ HƠI'!$H$2="",$C994="",LEFT($C994,1)="◆"),99999,IF(OR(ISNUMBER(SEARCH('⚙️ BỘ HƠI'!$H$2,$C994)),ISNUMBER(SEARCH($C994,'⚙️ BỘ HƠI'!$H$2))),ROW()-2,99999))</f>
        <v/>
      </c>
      <c r="Q994" s="61" t="n"/>
    </row>
    <row r="995" ht="34.5" customHeight="1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61" t="n"/>
      <c r="K995" s="61" t="n"/>
      <c r="L995" s="61" t="n"/>
      <c r="M995" s="61" t="n"/>
      <c r="N995" s="61" t="n"/>
      <c r="O995" s="61">
        <f>IF($N995="","",$N995)</f>
        <v/>
      </c>
      <c r="P995" s="61">
        <f>IF(OR('⚙️ BỘ HƠI'!$H$40=0,'⚙️ BỘ HƠI'!$H$2="",$C995="",LEFT($C995,1)="◆"),99999,IF(OR(ISNUMBER(SEARCH('⚙️ BỘ HƠI'!$H$2,$C995)),ISNUMBER(SEARCH($C995,'⚙️ BỘ HƠI'!$H$2))),ROW()-2,99999))</f>
        <v/>
      </c>
      <c r="Q995" s="61" t="n"/>
    </row>
    <row r="996" ht="34.5" customHeight="1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61" t="n"/>
      <c r="K996" s="61" t="n"/>
      <c r="L996" s="61" t="n"/>
      <c r="M996" s="61" t="n"/>
      <c r="N996" s="61" t="n"/>
      <c r="O996" s="61">
        <f>IF($N996="","",$N996)</f>
        <v/>
      </c>
      <c r="P996" s="61">
        <f>IF(OR('⚙️ BỘ HƠI'!$H$40=0,'⚙️ BỘ HƠI'!$H$2="",$C996="",LEFT($C996,1)="◆"),99999,IF(OR(ISNUMBER(SEARCH('⚙️ BỘ HƠI'!$H$2,$C996)),ISNUMBER(SEARCH($C996,'⚙️ BỘ HƠI'!$H$2))),ROW()-2,99999))</f>
        <v/>
      </c>
      <c r="Q996" s="61" t="n"/>
    </row>
    <row r="997" ht="34.5" customHeight="1">
      <c r="A997" s="45" t="n"/>
      <c r="B997" s="45" t="n"/>
      <c r="C997" s="45" t="n"/>
      <c r="D997" s="45" t="n"/>
      <c r="E997" s="45" t="n"/>
      <c r="F997" s="45" t="n"/>
      <c r="G997" s="45" t="n"/>
      <c r="H997" s="45" t="n"/>
      <c r="I997" s="45" t="n"/>
      <c r="J997" s="61" t="n"/>
      <c r="K997" s="61" t="n"/>
      <c r="L997" s="61" t="n"/>
      <c r="M997" s="61" t="n"/>
      <c r="N997" s="61" t="n"/>
      <c r="O997" s="61">
        <f>IF($N997="","",$N997)</f>
        <v/>
      </c>
      <c r="P997" s="61">
        <f>IF(OR('⚙️ BỘ HƠI'!$H$40=0,'⚙️ BỘ HƠI'!$H$2="",$C997="",LEFT($C997,1)="◆"),99999,IF(OR(ISNUMBER(SEARCH('⚙️ BỘ HƠI'!$H$2,$C997)),ISNUMBER(SEARCH($C997,'⚙️ BỘ HƠI'!$H$2))),ROW()-2,99999))</f>
        <v/>
      </c>
      <c r="Q997" s="61" t="n"/>
    </row>
    <row r="998" ht="34.5" customHeight="1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61" t="n"/>
      <c r="K998" s="61" t="n"/>
      <c r="L998" s="61" t="n"/>
      <c r="M998" s="61" t="n"/>
      <c r="N998" s="61" t="n"/>
      <c r="O998" s="61">
        <f>IF($N998="","",$N998)</f>
        <v/>
      </c>
      <c r="P998" s="61">
        <f>IF(OR('⚙️ BỘ HƠI'!$H$40=0,'⚙️ BỘ HƠI'!$H$2="",$C998="",LEFT($C998,1)="◆"),99999,IF(OR(ISNUMBER(SEARCH('⚙️ BỘ HƠI'!$H$2,$C998)),ISNUMBER(SEARCH($C998,'⚙️ BỘ HƠI'!$H$2))),ROW()-2,99999))</f>
        <v/>
      </c>
      <c r="Q998" s="61" t="n"/>
    </row>
    <row r="999" ht="34.5" customHeight="1">
      <c r="A999" s="45" t="n"/>
      <c r="B999" s="45" t="n"/>
      <c r="C999" s="45" t="n"/>
      <c r="D999" s="45" t="n"/>
      <c r="E999" s="45" t="n"/>
      <c r="F999" s="45" t="n"/>
      <c r="G999" s="45" t="n"/>
      <c r="H999" s="45" t="n"/>
      <c r="I999" s="45" t="n"/>
      <c r="J999" s="61" t="n"/>
      <c r="K999" s="61" t="n"/>
      <c r="L999" s="61" t="n"/>
      <c r="M999" s="61" t="n"/>
      <c r="N999" s="61" t="n"/>
      <c r="O999" s="61">
        <f>IF($N999="","",$N999)</f>
        <v/>
      </c>
      <c r="P999" s="61">
        <f>IF(OR('⚙️ BỘ HƠI'!$H$40=0,'⚙️ BỘ HƠI'!$H$2="",$C999="",LEFT($C999,1)="◆"),99999,IF(OR(ISNUMBER(SEARCH('⚙️ BỘ HƠI'!$H$2,$C999)),ISNUMBER(SEARCH($C999,'⚙️ BỘ HƠI'!$H$2))),ROW()-2,99999))</f>
        <v/>
      </c>
      <c r="Q999" s="61" t="n"/>
    </row>
    <row r="1000" ht="34.5" customHeight="1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61" t="n"/>
      <c r="K1000" s="61" t="n"/>
      <c r="L1000" s="61" t="n"/>
      <c r="M1000" s="61" t="n"/>
      <c r="N1000" s="61" t="n"/>
      <c r="O1000" s="61">
        <f>IF($N1000="","",$N1000)</f>
        <v/>
      </c>
      <c r="P1000" s="61">
        <f>IF(OR('⚙️ BỘ HƠI'!$H$40=0,'⚙️ BỘ HƠI'!$H$2="",$C1000="",LEFT($C1000,1)="◆"),99999,IF(OR(ISNUMBER(SEARCH('⚙️ BỘ HƠI'!$H$2,$C1000)),ISNUMBER(SEARCH($C1000,'⚙️ BỘ HƠI'!$H$2))),ROW()-2,99999))</f>
        <v/>
      </c>
      <c r="Q1000" s="61" t="n"/>
    </row>
    <row r="1001" ht="34.5" customHeight="1">
      <c r="A1001" s="45" t="n"/>
      <c r="B1001" s="45" t="n"/>
      <c r="C1001" s="45" t="n"/>
      <c r="D1001" s="45" t="n"/>
      <c r="E1001" s="45" t="n"/>
      <c r="F1001" s="45" t="n"/>
      <c r="G1001" s="45" t="n"/>
      <c r="H1001" s="45" t="n"/>
      <c r="I1001" s="45" t="n"/>
      <c r="J1001" s="61" t="n"/>
      <c r="K1001" s="61" t="n"/>
      <c r="L1001" s="61" t="n"/>
      <c r="M1001" s="61" t="n"/>
      <c r="N1001" s="61" t="n"/>
      <c r="O1001" s="61">
        <f>IF($N1001="","",$N1001)</f>
        <v/>
      </c>
      <c r="P1001" s="61">
        <f>IF(OR('⚙️ BỘ HƠI'!$H$40=0,'⚙️ BỘ HƠI'!$H$2="",$C1001="",LEFT($C1001,1)="◆"),99999,IF(OR(ISNUMBER(SEARCH('⚙️ BỘ HƠI'!$H$2,$C1001)),ISNUMBER(SEARCH($C1001,'⚙️ BỘ HƠI'!$H$2))),ROW()-2,99999))</f>
        <v/>
      </c>
      <c r="Q1001" s="61" t="n"/>
    </row>
    <row r="1002" ht="34.5" customHeight="1">
      <c r="A1002" s="45" t="n"/>
      <c r="B1002" s="45" t="n"/>
      <c r="C1002" s="45" t="n"/>
      <c r="D1002" s="45" t="n"/>
      <c r="E1002" s="45" t="n"/>
      <c r="F1002" s="45" t="n"/>
      <c r="G1002" s="45" t="n"/>
      <c r="H1002" s="45" t="n"/>
      <c r="I1002" s="45" t="n"/>
      <c r="J1002" s="61" t="n"/>
      <c r="K1002" s="61" t="n"/>
      <c r="L1002" s="61" t="n"/>
      <c r="M1002" s="61" t="n"/>
      <c r="N1002" s="61" t="n"/>
      <c r="O1002" s="61">
        <f>IF($N1002="","",$N1002)</f>
        <v/>
      </c>
      <c r="P1002" s="61">
        <f>IF(OR('⚙️ BỘ HƠI'!$H$40=0,'⚙️ BỘ HƠI'!$H$2="",$C1002="",LEFT($C1002,1)="◆"),99999,IF(OR(ISNUMBER(SEARCH('⚙️ BỘ HƠI'!$H$2,$C1002)),ISNUMBER(SEARCH($C1002,'⚙️ BỘ HƠI'!$H$2))),ROW()-2,99999))</f>
        <v/>
      </c>
      <c r="Q1002" s="61" t="n"/>
    </row>
    <row r="1003" ht="34.5" customHeight="1">
      <c r="A1003" s="45" t="n"/>
      <c r="B1003" s="45" t="n"/>
      <c r="C1003" s="45" t="n"/>
      <c r="D1003" s="45" t="n"/>
      <c r="E1003" s="45" t="n"/>
      <c r="F1003" s="45" t="n"/>
      <c r="G1003" s="45" t="n"/>
      <c r="H1003" s="45" t="n"/>
      <c r="I1003" s="45" t="n"/>
      <c r="J1003" s="61" t="n"/>
      <c r="K1003" s="61" t="n"/>
      <c r="L1003" s="61" t="n"/>
      <c r="M1003" s="61" t="n"/>
      <c r="N1003" s="61" t="n"/>
      <c r="O1003" s="61">
        <f>IF($N1003="","",$N1003)</f>
        <v/>
      </c>
      <c r="P1003" s="61">
        <f>IF(OR('⚙️ BỘ HƠI'!$H$40=0,'⚙️ BỘ HƠI'!$H$2="",$C1003="",LEFT($C1003,1)="◆"),99999,IF(OR(ISNUMBER(SEARCH('⚙️ BỘ HƠI'!$H$2,$C1003)),ISNUMBER(SEARCH($C1003,'⚙️ BỘ HƠI'!$H$2))),ROW()-2,99999))</f>
        <v/>
      </c>
      <c r="Q1003" s="61" t="n"/>
    </row>
    <row r="1004" ht="34.5" customHeight="1">
      <c r="A1004" s="45" t="n"/>
      <c r="B1004" s="45" t="n"/>
      <c r="C1004" s="45" t="n"/>
      <c r="D1004" s="45" t="n"/>
      <c r="E1004" s="45" t="n"/>
      <c r="F1004" s="45" t="n"/>
      <c r="G1004" s="45" t="n"/>
      <c r="H1004" s="45" t="n"/>
      <c r="I1004" s="45" t="n"/>
      <c r="J1004" s="61" t="n"/>
      <c r="K1004" s="61" t="n"/>
      <c r="L1004" s="61" t="n"/>
      <c r="M1004" s="61" t="n"/>
      <c r="N1004" s="61" t="n"/>
      <c r="O1004" s="61">
        <f>IF($N1004="","",$N1004)</f>
        <v/>
      </c>
      <c r="P1004" s="61">
        <f>IF(OR('⚙️ BỘ HƠI'!$H$40=0,'⚙️ BỘ HƠI'!$H$2="",$C1004="",LEFT($C1004,1)="◆"),99999,IF(OR(ISNUMBER(SEARCH('⚙️ BỘ HƠI'!$H$2,$C1004)),ISNUMBER(SEARCH($C1004,'⚙️ BỘ HƠI'!$H$2))),ROW()-2,99999))</f>
        <v/>
      </c>
      <c r="Q1004" s="61" t="n"/>
    </row>
    <row r="1005" ht="34.5" customHeight="1">
      <c r="A1005" s="45" t="n"/>
      <c r="B1005" s="45" t="n"/>
      <c r="C1005" s="45" t="n"/>
      <c r="D1005" s="45" t="n"/>
      <c r="E1005" s="45" t="n"/>
      <c r="F1005" s="45" t="n"/>
      <c r="G1005" s="45" t="n"/>
      <c r="H1005" s="45" t="n"/>
      <c r="I1005" s="45" t="n"/>
      <c r="J1005" s="61" t="n"/>
      <c r="K1005" s="61" t="n"/>
      <c r="L1005" s="61" t="n"/>
      <c r="M1005" s="61" t="n"/>
      <c r="N1005" s="61" t="n"/>
      <c r="O1005" s="61">
        <f>IF($N1005="","",$N1005)</f>
        <v/>
      </c>
      <c r="P1005" s="61">
        <f>IF(OR('⚙️ BỘ HƠI'!$H$40=0,'⚙️ BỘ HƠI'!$H$2="",$C1005="",LEFT($C1005,1)="◆"),99999,IF(OR(ISNUMBER(SEARCH('⚙️ BỘ HƠI'!$H$2,$C1005)),ISNUMBER(SEARCH($C1005,'⚙️ BỘ HƠI'!$H$2))),ROW()-2,99999))</f>
        <v/>
      </c>
      <c r="Q1005" s="61" t="n"/>
    </row>
    <row r="1006" ht="34.5" customHeight="1">
      <c r="A1006" s="72" t="n"/>
      <c r="B1006" s="72" t="n"/>
      <c r="C1006" s="72" t="n"/>
      <c r="D1006" s="72" t="n"/>
      <c r="E1006" s="72" t="n"/>
      <c r="F1006" s="72" t="n"/>
      <c r="G1006" s="72" t="n"/>
      <c r="H1006" s="72" t="n"/>
      <c r="I1006" s="72" t="n"/>
      <c r="J1006" s="61" t="n"/>
      <c r="K1006" s="61" t="n"/>
      <c r="L1006" s="61" t="n"/>
      <c r="M1006" s="61" t="n"/>
      <c r="N1006" s="61" t="n"/>
      <c r="O1006" s="61">
        <f>IF($N1006="","",$N1006)</f>
        <v/>
      </c>
      <c r="P1006" s="61">
        <f>IF(OR('⚙️ BỘ HƠI'!$H$40=0,'⚙️ BỘ HƠI'!$H$2="",$C1006="",LEFT($C1006,1)="◆"),99999,IF(OR(ISNUMBER(SEARCH('⚙️ BỘ HƠI'!$H$2,$C1006)),ISNUMBER(SEARCH($C1006,'⚙️ BỘ HƠI'!$H$2))),ROW()-2,99999))</f>
        <v/>
      </c>
      <c r="Q1006" s="61" t="n"/>
    </row>
    <row r="1007" ht="34.5" customHeight="1">
      <c r="A1007" s="72" t="n"/>
      <c r="B1007" s="72" t="n"/>
      <c r="C1007" s="72" t="n"/>
      <c r="D1007" s="72" t="n"/>
      <c r="E1007" s="72" t="n"/>
      <c r="F1007" s="72" t="n"/>
      <c r="G1007" s="72" t="n"/>
      <c r="H1007" s="72" t="n"/>
      <c r="I1007" s="72" t="n"/>
      <c r="J1007" s="61" t="n"/>
      <c r="K1007" s="61" t="n"/>
      <c r="L1007" s="61" t="n"/>
      <c r="M1007" s="61" t="n"/>
      <c r="N1007" s="61" t="n"/>
      <c r="O1007" s="61">
        <f>IF($N1007="","",$N1007)</f>
        <v/>
      </c>
      <c r="P1007" s="61">
        <f>IF(OR('⚙️ BỘ HƠI'!$H$40=0,'⚙️ BỘ HƠI'!$H$2="",$C1007="",LEFT($C1007,1)="◆"),99999,IF(OR(ISNUMBER(SEARCH('⚙️ BỘ HƠI'!$H$2,$C1007)),ISNUMBER(SEARCH($C1007,'⚙️ BỘ HƠI'!$H$2))),ROW()-2,99999))</f>
        <v/>
      </c>
      <c r="Q1007" s="61" t="n"/>
    </row>
    <row r="1008" ht="34.5" customHeight="1">
      <c r="A1008" s="72" t="n"/>
      <c r="B1008" s="72" t="n"/>
      <c r="C1008" s="72" t="n"/>
      <c r="D1008" s="72" t="n"/>
      <c r="E1008" s="72" t="n"/>
      <c r="F1008" s="72" t="n"/>
      <c r="G1008" s="72" t="n"/>
      <c r="H1008" s="72" t="n"/>
      <c r="I1008" s="72" t="n"/>
      <c r="J1008" s="61" t="n"/>
      <c r="K1008" s="61" t="n"/>
      <c r="L1008" s="61" t="n"/>
      <c r="M1008" s="61" t="n"/>
      <c r="N1008" s="61" t="n"/>
      <c r="O1008" s="61">
        <f>IF($N1008="","",$N1008)</f>
        <v/>
      </c>
      <c r="P1008" s="61">
        <f>IF(OR('⚙️ BỘ HƠI'!$H$40=0,'⚙️ BỘ HƠI'!$H$2="",$C1008="",LEFT($C1008,1)="◆"),99999,IF(OR(ISNUMBER(SEARCH('⚙️ BỘ HƠI'!$H$2,$C1008)),ISNUMBER(SEARCH($C1008,'⚙️ BỘ HƠI'!$H$2))),ROW()-2,99999))</f>
        <v/>
      </c>
      <c r="Q1008" s="61" t="n"/>
    </row>
    <row r="1009" ht="34.5" customHeight="1">
      <c r="A1009" s="72" t="n"/>
      <c r="B1009" s="72" t="n"/>
      <c r="C1009" s="72" t="n"/>
      <c r="D1009" s="72" t="n"/>
      <c r="E1009" s="72" t="n"/>
      <c r="F1009" s="72" t="n"/>
      <c r="G1009" s="72" t="n"/>
      <c r="H1009" s="72" t="n"/>
      <c r="I1009" s="72" t="n"/>
      <c r="J1009" s="61" t="n"/>
      <c r="K1009" s="61" t="n"/>
      <c r="L1009" s="61" t="n"/>
      <c r="M1009" s="61" t="n"/>
      <c r="N1009" s="61" t="n"/>
      <c r="O1009" s="61">
        <f>IF($N1009="","",$N1009)</f>
        <v/>
      </c>
      <c r="P1009" s="61">
        <f>IF(OR('⚙️ BỘ HƠI'!$H$40=0,'⚙️ BỘ HƠI'!$H$2="",$C1009="",LEFT($C1009,1)="◆"),99999,IF(OR(ISNUMBER(SEARCH('⚙️ BỘ HƠI'!$H$2,$C1009)),ISNUMBER(SEARCH($C1009,'⚙️ BỘ HƠI'!$H$2))),ROW()-2,99999))</f>
        <v/>
      </c>
      <c r="Q1009" s="61" t="n"/>
    </row>
    <row r="1010" ht="34.5" customHeight="1">
      <c r="A1010" s="72" t="n"/>
      <c r="B1010" s="72" t="n"/>
      <c r="C1010" s="72" t="n"/>
      <c r="D1010" s="72" t="n"/>
      <c r="E1010" s="72" t="n"/>
      <c r="F1010" s="72" t="n"/>
      <c r="G1010" s="72" t="n"/>
      <c r="H1010" s="72" t="n"/>
      <c r="I1010" s="72" t="n"/>
      <c r="J1010" s="61" t="n"/>
      <c r="K1010" s="61" t="n"/>
      <c r="L1010" s="61" t="n"/>
      <c r="M1010" s="61" t="n"/>
      <c r="N1010" s="61" t="n"/>
      <c r="O1010" s="61">
        <f>IF($N1010="","",$N1010)</f>
        <v/>
      </c>
      <c r="P1010" s="61">
        <f>IF(OR('⚙️ BỘ HƠI'!$H$40=0,'⚙️ BỘ HƠI'!$H$2="",$C1010="",LEFT($C1010,1)="◆"),99999,IF(OR(ISNUMBER(SEARCH('⚙️ BỘ HƠI'!$H$2,$C1010)),ISNUMBER(SEARCH($C1010,'⚙️ BỘ HƠI'!$H$2))),ROW()-2,99999))</f>
        <v/>
      </c>
      <c r="Q1010" s="61" t="n"/>
    </row>
    <row r="1011" ht="34.5" customHeight="1">
      <c r="A1011" s="72" t="n"/>
      <c r="B1011" s="72" t="n"/>
      <c r="C1011" s="72" t="n"/>
      <c r="D1011" s="72" t="n"/>
      <c r="E1011" s="72" t="n"/>
      <c r="F1011" s="72" t="n"/>
      <c r="G1011" s="72" t="n"/>
      <c r="H1011" s="72" t="n"/>
      <c r="I1011" s="72" t="n"/>
      <c r="J1011" s="61" t="n"/>
      <c r="K1011" s="61" t="n"/>
      <c r="L1011" s="61" t="n"/>
      <c r="M1011" s="61" t="n"/>
      <c r="N1011" s="61" t="n"/>
      <c r="O1011" s="61">
        <f>IF($N1011="","",$N1011)</f>
        <v/>
      </c>
      <c r="P1011" s="61">
        <f>IF(OR('⚙️ BỘ HƠI'!$H$40=0,'⚙️ BỘ HƠI'!$H$2="",$C1011="",LEFT($C1011,1)="◆"),99999,IF(OR(ISNUMBER(SEARCH('⚙️ BỘ HƠI'!$H$2,$C1011)),ISNUMBER(SEARCH($C1011,'⚙️ BỘ HƠI'!$H$2))),ROW()-2,99999))</f>
        <v/>
      </c>
      <c r="Q1011" s="61" t="n"/>
    </row>
    <row r="1012" ht="34.5" customHeight="1">
      <c r="A1012" s="72" t="n"/>
      <c r="B1012" s="72" t="n"/>
      <c r="C1012" s="72" t="n"/>
      <c r="D1012" s="72" t="n"/>
      <c r="E1012" s="72" t="n"/>
      <c r="F1012" s="72" t="n"/>
      <c r="G1012" s="72" t="n"/>
      <c r="H1012" s="72" t="n"/>
      <c r="I1012" s="72" t="n"/>
      <c r="J1012" s="61" t="n"/>
      <c r="K1012" s="61" t="n"/>
      <c r="L1012" s="61" t="n"/>
      <c r="M1012" s="61" t="n"/>
      <c r="N1012" s="61" t="n"/>
      <c r="O1012" s="61">
        <f>IF($N1012="","",$N1012)</f>
        <v/>
      </c>
      <c r="P1012" s="61">
        <f>IF(OR('⚙️ BỘ HƠI'!$H$40=0,'⚙️ BỘ HƠI'!$H$2="",$C1012="",LEFT($C1012,1)="◆"),99999,IF(OR(ISNUMBER(SEARCH('⚙️ BỘ HƠI'!$H$2,$C1012)),ISNUMBER(SEARCH($C1012,'⚙️ BỘ HƠI'!$H$2))),ROW()-2,99999))</f>
        <v/>
      </c>
      <c r="Q1012" s="61" t="n"/>
    </row>
    <row r="1013" ht="34.5" customHeight="1">
      <c r="A1013" s="72" t="n"/>
      <c r="B1013" s="72" t="n"/>
      <c r="C1013" s="72" t="n"/>
      <c r="D1013" s="72" t="n"/>
      <c r="E1013" s="72" t="n"/>
      <c r="F1013" s="72" t="n"/>
      <c r="G1013" s="72" t="n"/>
      <c r="H1013" s="72" t="n"/>
      <c r="I1013" s="72" t="n"/>
      <c r="J1013" s="61" t="n"/>
      <c r="K1013" s="61" t="n"/>
      <c r="L1013" s="61" t="n"/>
      <c r="M1013" s="61" t="n"/>
      <c r="N1013" s="61" t="n"/>
      <c r="O1013" s="61">
        <f>IF($N1013="","",$N1013)</f>
        <v/>
      </c>
      <c r="P1013" s="61">
        <f>IF(OR('⚙️ BỘ HƠI'!$H$40=0,'⚙️ BỘ HƠI'!$H$2="",$C1013="",LEFT($C1013,1)="◆"),99999,IF(OR(ISNUMBER(SEARCH('⚙️ BỘ HƠI'!$H$2,$C1013)),ISNUMBER(SEARCH($C1013,'⚙️ BỘ HƠI'!$H$2))),ROW()-2,99999))</f>
        <v/>
      </c>
      <c r="Q1013" s="61" t="n"/>
    </row>
    <row r="1014" ht="34.5" customHeight="1">
      <c r="A1014" s="72" t="n"/>
      <c r="B1014" s="72" t="n"/>
      <c r="C1014" s="72" t="n"/>
      <c r="D1014" s="72" t="n"/>
      <c r="E1014" s="72" t="n"/>
      <c r="F1014" s="72" t="n"/>
      <c r="G1014" s="72" t="n"/>
      <c r="H1014" s="72" t="n"/>
      <c r="I1014" s="72" t="n"/>
      <c r="J1014" s="61" t="n"/>
      <c r="K1014" s="61" t="n"/>
      <c r="L1014" s="61" t="n"/>
      <c r="M1014" s="61" t="n"/>
      <c r="N1014" s="61" t="n"/>
      <c r="O1014" s="61">
        <f>IF($N1014="","",$N1014)</f>
        <v/>
      </c>
      <c r="P1014" s="61">
        <f>IF(OR('⚙️ BỘ HƠI'!$H$40=0,'⚙️ BỘ HƠI'!$H$2="",$C1014="",LEFT($C1014,1)="◆"),99999,IF(OR(ISNUMBER(SEARCH('⚙️ BỘ HƠI'!$H$2,$C1014)),ISNUMBER(SEARCH($C1014,'⚙️ BỘ HƠI'!$H$2))),ROW()-2,99999))</f>
        <v/>
      </c>
      <c r="Q1014" s="61" t="n"/>
    </row>
    <row r="1015" ht="34.5" customHeight="1">
      <c r="A1015" s="72" t="n"/>
      <c r="B1015" s="72" t="n"/>
      <c r="C1015" s="72" t="n"/>
      <c r="D1015" s="72" t="n"/>
      <c r="E1015" s="72" t="n"/>
      <c r="F1015" s="72" t="n"/>
      <c r="G1015" s="72" t="n"/>
      <c r="H1015" s="72" t="n"/>
      <c r="I1015" s="72" t="n"/>
      <c r="J1015" s="61" t="n"/>
      <c r="K1015" s="61" t="n"/>
      <c r="L1015" s="61" t="n"/>
      <c r="M1015" s="61" t="n"/>
      <c r="N1015" s="61" t="n"/>
      <c r="O1015" s="61">
        <f>IF($N1015="","",$N1015)</f>
        <v/>
      </c>
      <c r="P1015" s="61">
        <f>IF(OR('⚙️ BỘ HƠI'!$H$40=0,'⚙️ BỘ HƠI'!$H$2="",$C1015="",LEFT($C1015,1)="◆"),99999,IF(OR(ISNUMBER(SEARCH('⚙️ BỘ HƠI'!$H$2,$C1015)),ISNUMBER(SEARCH($C1015,'⚙️ BỘ HƠI'!$H$2))),ROW()-2,99999))</f>
        <v/>
      </c>
      <c r="Q1015" s="61" t="n"/>
    </row>
    <row r="1016" ht="34.5" customHeight="1">
      <c r="A1016" s="72" t="n"/>
      <c r="B1016" s="72" t="n"/>
      <c r="C1016" s="72" t="n"/>
      <c r="D1016" s="72" t="n"/>
      <c r="E1016" s="72" t="n"/>
      <c r="F1016" s="72" t="n"/>
      <c r="G1016" s="72" t="n"/>
      <c r="H1016" s="72" t="n"/>
      <c r="I1016" s="72" t="n"/>
      <c r="J1016" s="61" t="n"/>
      <c r="K1016" s="61" t="n"/>
      <c r="L1016" s="61" t="n"/>
      <c r="M1016" s="61" t="n"/>
      <c r="N1016" s="61" t="n"/>
      <c r="O1016" s="61">
        <f>IF($N1016="","",$N1016)</f>
        <v/>
      </c>
      <c r="P1016" s="61">
        <f>IF(OR('⚙️ BỘ HƠI'!$H$40=0,'⚙️ BỘ HƠI'!$H$2="",$C1016="",LEFT($C1016,1)="◆"),99999,IF(OR(ISNUMBER(SEARCH('⚙️ BỘ HƠI'!$H$2,$C1016)),ISNUMBER(SEARCH($C1016,'⚙️ BỘ HƠI'!$H$2))),ROW()-2,99999))</f>
        <v/>
      </c>
      <c r="Q1016" s="61" t="n"/>
    </row>
    <row r="1017" ht="34.5" customHeight="1">
      <c r="A1017" s="72" t="n"/>
      <c r="B1017" s="72" t="n"/>
      <c r="C1017" s="72" t="n"/>
      <c r="D1017" s="72" t="n"/>
      <c r="E1017" s="72" t="n"/>
      <c r="F1017" s="72" t="n"/>
      <c r="G1017" s="72" t="n"/>
      <c r="H1017" s="72" t="n"/>
      <c r="I1017" s="72" t="n"/>
      <c r="J1017" s="61" t="n"/>
      <c r="K1017" s="61" t="n"/>
      <c r="L1017" s="61" t="n"/>
      <c r="M1017" s="61" t="n"/>
      <c r="N1017" s="61" t="n"/>
      <c r="O1017" s="61">
        <f>IF($N1017="","",$N1017)</f>
        <v/>
      </c>
      <c r="P1017" s="61">
        <f>IF(OR('⚙️ BỘ HƠI'!$H$40=0,'⚙️ BỘ HƠI'!$H$2="",$C1017="",LEFT($C1017,1)="◆"),99999,IF(OR(ISNUMBER(SEARCH('⚙️ BỘ HƠI'!$H$2,$C1017)),ISNUMBER(SEARCH($C1017,'⚙️ BỘ HƠI'!$H$2))),ROW()-2,99999))</f>
        <v/>
      </c>
      <c r="Q1017" s="61" t="n"/>
    </row>
    <row r="1018" ht="34.5" customHeight="1">
      <c r="A1018" s="72" t="n"/>
      <c r="B1018" s="72" t="n"/>
      <c r="C1018" s="72" t="n"/>
      <c r="D1018" s="72" t="n"/>
      <c r="E1018" s="72" t="n"/>
      <c r="F1018" s="72" t="n"/>
      <c r="G1018" s="72" t="n"/>
      <c r="H1018" s="72" t="n"/>
      <c r="I1018" s="72" t="n"/>
      <c r="J1018" s="61" t="n"/>
      <c r="K1018" s="61" t="n"/>
      <c r="L1018" s="61" t="n"/>
      <c r="M1018" s="61" t="n"/>
      <c r="N1018" s="61" t="n"/>
      <c r="O1018" s="61">
        <f>IF($N1018="","",$N1018)</f>
        <v/>
      </c>
      <c r="P1018" s="61">
        <f>IF(OR('⚙️ BỘ HƠI'!$H$40=0,'⚙️ BỘ HƠI'!$H$2="",$C1018="",LEFT($C1018,1)="◆"),99999,IF(OR(ISNUMBER(SEARCH('⚙️ BỘ HƠI'!$H$2,$C1018)),ISNUMBER(SEARCH($C1018,'⚙️ BỘ HƠI'!$H$2))),ROW()-2,99999))</f>
        <v/>
      </c>
      <c r="Q1018" s="61" t="n"/>
    </row>
    <row r="1019" ht="34.5" customHeight="1">
      <c r="A1019" s="72" t="n"/>
      <c r="B1019" s="72" t="n"/>
      <c r="C1019" s="72" t="n"/>
      <c r="D1019" s="72" t="n"/>
      <c r="E1019" s="72" t="n"/>
      <c r="F1019" s="72" t="n"/>
      <c r="G1019" s="72" t="n"/>
      <c r="H1019" s="72" t="n"/>
      <c r="I1019" s="72" t="n"/>
      <c r="J1019" s="61" t="n"/>
      <c r="K1019" s="61" t="n"/>
      <c r="L1019" s="61" t="n"/>
      <c r="M1019" s="61" t="n"/>
      <c r="N1019" s="61" t="n"/>
      <c r="O1019" s="61">
        <f>IF($N1019="","",$N1019)</f>
        <v/>
      </c>
      <c r="P1019" s="61">
        <f>IF(OR('⚙️ BỘ HƠI'!$H$40=0,'⚙️ BỘ HƠI'!$H$2="",$C1019="",LEFT($C1019,1)="◆"),99999,IF(OR(ISNUMBER(SEARCH('⚙️ BỘ HƠI'!$H$2,$C1019)),ISNUMBER(SEARCH($C1019,'⚙️ BỘ HƠI'!$H$2))),ROW()-2,99999))</f>
        <v/>
      </c>
      <c r="Q1019" s="61" t="n"/>
    </row>
    <row r="1020" ht="34.5" customHeight="1">
      <c r="A1020" s="72" t="n"/>
      <c r="B1020" s="72" t="n"/>
      <c r="C1020" s="72" t="n"/>
      <c r="D1020" s="72" t="n"/>
      <c r="E1020" s="72" t="n"/>
      <c r="F1020" s="72" t="n"/>
      <c r="G1020" s="72" t="n"/>
      <c r="H1020" s="72" t="n"/>
      <c r="I1020" s="72" t="n"/>
      <c r="J1020" s="61" t="n"/>
      <c r="K1020" s="61" t="n"/>
      <c r="L1020" s="61" t="n"/>
      <c r="M1020" s="61" t="n"/>
      <c r="N1020" s="61" t="n"/>
      <c r="O1020" s="61">
        <f>IF($N1020="","",$N1020)</f>
        <v/>
      </c>
      <c r="P1020" s="61">
        <f>IF(OR('⚙️ BỘ HƠI'!$H$40=0,'⚙️ BỘ HƠI'!$H$2="",$C1020="",LEFT($C1020,1)="◆"),99999,IF(OR(ISNUMBER(SEARCH('⚙️ BỘ HƠI'!$H$2,$C1020)),ISNUMBER(SEARCH($C1020,'⚙️ BỘ HƠI'!$H$2))),ROW()-2,99999))</f>
        <v/>
      </c>
      <c r="Q1020" s="61" t="n"/>
    </row>
    <row r="1021" ht="34.5" customHeight="1">
      <c r="A1021" s="72" t="n"/>
      <c r="B1021" s="72" t="n"/>
      <c r="C1021" s="72" t="n"/>
      <c r="D1021" s="72" t="n"/>
      <c r="E1021" s="72" t="n"/>
      <c r="F1021" s="72" t="n"/>
      <c r="G1021" s="72" t="n"/>
      <c r="H1021" s="72" t="n"/>
      <c r="I1021" s="72" t="n"/>
      <c r="J1021" s="61" t="n"/>
      <c r="K1021" s="61" t="n"/>
      <c r="L1021" s="61" t="n"/>
      <c r="M1021" s="61" t="n"/>
      <c r="N1021" s="61" t="n"/>
      <c r="O1021" s="61">
        <f>IF($N1021="","",$N1021)</f>
        <v/>
      </c>
      <c r="P1021" s="61">
        <f>IF(OR('⚙️ BỘ HƠI'!$H$40=0,'⚙️ BỘ HƠI'!$H$2="",$C1021="",LEFT($C1021,1)="◆"),99999,IF(OR(ISNUMBER(SEARCH('⚙️ BỘ HƠI'!$H$2,$C1021)),ISNUMBER(SEARCH($C1021,'⚙️ BỘ HƠI'!$H$2))),ROW()-2,99999))</f>
        <v/>
      </c>
      <c r="Q1021" s="61" t="n"/>
    </row>
    <row r="1022" ht="34.5" customHeight="1">
      <c r="A1022" s="72" t="n"/>
      <c r="B1022" s="72" t="n"/>
      <c r="C1022" s="72" t="n"/>
      <c r="D1022" s="72" t="n"/>
      <c r="E1022" s="72" t="n"/>
      <c r="F1022" s="72" t="n"/>
      <c r="G1022" s="72" t="n"/>
      <c r="H1022" s="72" t="n"/>
      <c r="I1022" s="72" t="n"/>
      <c r="J1022" s="61" t="n"/>
      <c r="K1022" s="61" t="n"/>
      <c r="L1022" s="61" t="n"/>
      <c r="M1022" s="61" t="n"/>
      <c r="N1022" s="61" t="n"/>
      <c r="O1022" s="61">
        <f>IF($N1022="","",$N1022)</f>
        <v/>
      </c>
      <c r="P1022" s="61">
        <f>IF(OR('⚙️ BỘ HƠI'!$H$40=0,'⚙️ BỘ HƠI'!$H$2="",$C1022="",LEFT($C1022,1)="◆"),99999,IF(OR(ISNUMBER(SEARCH('⚙️ BỘ HƠI'!$H$2,$C1022)),ISNUMBER(SEARCH($C1022,'⚙️ BỘ HƠI'!$H$2))),ROW()-2,99999))</f>
        <v/>
      </c>
      <c r="Q1022" s="61" t="n"/>
    </row>
    <row r="1023" ht="34.5" customHeight="1">
      <c r="A1023" s="72" t="n"/>
      <c r="B1023" s="72" t="n"/>
      <c r="C1023" s="72" t="n"/>
      <c r="D1023" s="72" t="n"/>
      <c r="E1023" s="72" t="n"/>
      <c r="F1023" s="72" t="n"/>
      <c r="G1023" s="72" t="n"/>
      <c r="H1023" s="72" t="n"/>
      <c r="I1023" s="72" t="n"/>
      <c r="J1023" s="61" t="n"/>
      <c r="K1023" s="61" t="n"/>
      <c r="L1023" s="61" t="n"/>
      <c r="M1023" s="61" t="n"/>
      <c r="N1023" s="61" t="n"/>
      <c r="O1023" s="61">
        <f>IF($N1023="","",$N1023)</f>
        <v/>
      </c>
      <c r="P1023" s="61">
        <f>IF(OR('⚙️ BỘ HƠI'!$H$40=0,'⚙️ BỘ HƠI'!$H$2="",$C1023="",LEFT($C1023,1)="◆"),99999,IF(OR(ISNUMBER(SEARCH('⚙️ BỘ HƠI'!$H$2,$C1023)),ISNUMBER(SEARCH($C1023,'⚙️ BỘ HƠI'!$H$2))),ROW()-2,99999))</f>
        <v/>
      </c>
      <c r="Q1023" s="61" t="n"/>
    </row>
    <row r="1024" ht="34.5" customHeight="1">
      <c r="A1024" s="72" t="n"/>
      <c r="B1024" s="72" t="n"/>
      <c r="C1024" s="72" t="n"/>
      <c r="D1024" s="72" t="n"/>
      <c r="E1024" s="72" t="n"/>
      <c r="F1024" s="72" t="n"/>
      <c r="G1024" s="72" t="n"/>
      <c r="H1024" s="72" t="n"/>
      <c r="I1024" s="72" t="n"/>
      <c r="J1024" s="61" t="n"/>
      <c r="K1024" s="61" t="n"/>
      <c r="L1024" s="61" t="n"/>
      <c r="M1024" s="61" t="n"/>
      <c r="N1024" s="61" t="n"/>
      <c r="O1024" s="61">
        <f>IF($N1024="","",$N1024)</f>
        <v/>
      </c>
      <c r="P1024" s="61">
        <f>IF(OR('⚙️ BỘ HƠI'!$H$40=0,'⚙️ BỘ HƠI'!$H$2="",$C1024="",LEFT($C1024,1)="◆"),99999,IF(OR(ISNUMBER(SEARCH('⚙️ BỘ HƠI'!$H$2,$C1024)),ISNUMBER(SEARCH($C1024,'⚙️ BỘ HƠI'!$H$2))),ROW()-2,99999))</f>
        <v/>
      </c>
      <c r="Q1024" s="61" t="n"/>
    </row>
    <row r="1025" ht="34.5" customHeight="1">
      <c r="A1025" s="72" t="n"/>
      <c r="B1025" s="72" t="n"/>
      <c r="C1025" s="72" t="n"/>
      <c r="D1025" s="72" t="n"/>
      <c r="E1025" s="72" t="n"/>
      <c r="F1025" s="72" t="n"/>
      <c r="G1025" s="72" t="n"/>
      <c r="H1025" s="72" t="n"/>
      <c r="I1025" s="72" t="n"/>
      <c r="J1025" s="61" t="n"/>
      <c r="K1025" s="61" t="n"/>
      <c r="L1025" s="61" t="n"/>
      <c r="M1025" s="61" t="n"/>
      <c r="N1025" s="61" t="n"/>
      <c r="O1025" s="61">
        <f>IF($N1025="","",$N1025)</f>
        <v/>
      </c>
      <c r="P1025" s="61">
        <f>IF(OR('⚙️ BỘ HƠI'!$H$40=0,'⚙️ BỘ HƠI'!$H$2="",$C1025="",LEFT($C1025,1)="◆"),99999,IF(OR(ISNUMBER(SEARCH('⚙️ BỘ HƠI'!$H$2,$C1025)),ISNUMBER(SEARCH($C1025,'⚙️ BỘ HƠI'!$H$2))),ROW()-2,99999))</f>
        <v/>
      </c>
      <c r="Q1025" s="61" t="n"/>
    </row>
    <row r="1026" ht="34.5" customHeight="1">
      <c r="A1026" s="72" t="n"/>
      <c r="B1026" s="72" t="n"/>
      <c r="C1026" s="72" t="n"/>
      <c r="D1026" s="72" t="n"/>
      <c r="E1026" s="72" t="n"/>
      <c r="F1026" s="72" t="n"/>
      <c r="G1026" s="72" t="n"/>
      <c r="H1026" s="72" t="n"/>
      <c r="I1026" s="72" t="n"/>
      <c r="J1026" s="61" t="n"/>
      <c r="K1026" s="61" t="n"/>
      <c r="L1026" s="61" t="n"/>
      <c r="M1026" s="61" t="n"/>
      <c r="N1026" s="61" t="n"/>
      <c r="O1026" s="61">
        <f>IF($N1026="","",$N1026)</f>
        <v/>
      </c>
      <c r="P1026" s="61">
        <f>IF(OR('⚙️ BỘ HƠI'!$H$40=0,'⚙️ BỘ HƠI'!$H$2="",$C1026="",LEFT($C1026,1)="◆"),99999,IF(OR(ISNUMBER(SEARCH('⚙️ BỘ HƠI'!$H$2,$C1026)),ISNUMBER(SEARCH($C1026,'⚙️ BỘ HƠI'!$H$2))),ROW()-2,99999))</f>
        <v/>
      </c>
      <c r="Q1026" s="61" t="n"/>
    </row>
    <row r="1027" ht="34.5" customHeight="1">
      <c r="A1027" s="72" t="n"/>
      <c r="B1027" s="72" t="n"/>
      <c r="C1027" s="72" t="n"/>
      <c r="D1027" s="72" t="n"/>
      <c r="E1027" s="72" t="n"/>
      <c r="F1027" s="72" t="n"/>
      <c r="G1027" s="72" t="n"/>
      <c r="H1027" s="72" t="n"/>
      <c r="I1027" s="72" t="n"/>
      <c r="J1027" s="61" t="n"/>
      <c r="K1027" s="61" t="n"/>
      <c r="L1027" s="61" t="n"/>
      <c r="M1027" s="61" t="n"/>
      <c r="N1027" s="61" t="n"/>
      <c r="O1027" s="61">
        <f>IF($N1027="","",$N1027)</f>
        <v/>
      </c>
      <c r="P1027" s="61">
        <f>IF(OR('⚙️ BỘ HƠI'!$H$40=0,'⚙️ BỘ HƠI'!$H$2="",$C1027="",LEFT($C1027,1)="◆"),99999,IF(OR(ISNUMBER(SEARCH('⚙️ BỘ HƠI'!$H$2,$C1027)),ISNUMBER(SEARCH($C1027,'⚙️ BỘ HƠI'!$H$2))),ROW()-2,99999))</f>
        <v/>
      </c>
      <c r="Q1027" s="61" t="n"/>
    </row>
    <row r="1028" ht="34.5" customHeight="1">
      <c r="A1028" s="72" t="n"/>
      <c r="B1028" s="72" t="n"/>
      <c r="C1028" s="72" t="n"/>
      <c r="D1028" s="72" t="n"/>
      <c r="E1028" s="72" t="n"/>
      <c r="F1028" s="72" t="n"/>
      <c r="G1028" s="72" t="n"/>
      <c r="H1028" s="72" t="n"/>
      <c r="I1028" s="72" t="n"/>
      <c r="J1028" s="61" t="n"/>
      <c r="K1028" s="61" t="n"/>
      <c r="L1028" s="61" t="n"/>
      <c r="M1028" s="61" t="n"/>
      <c r="N1028" s="61" t="n"/>
      <c r="O1028" s="61">
        <f>IF($N1028="","",$N1028)</f>
        <v/>
      </c>
      <c r="P1028" s="61">
        <f>IF(OR('⚙️ BỘ HƠI'!$H$40=0,'⚙️ BỘ HƠI'!$H$2="",$C1028="",LEFT($C1028,1)="◆"),99999,IF(OR(ISNUMBER(SEARCH('⚙️ BỘ HƠI'!$H$2,$C1028)),ISNUMBER(SEARCH($C1028,'⚙️ BỘ HƠI'!$H$2))),ROW()-2,99999))</f>
        <v/>
      </c>
      <c r="Q1028" s="61" t="n"/>
    </row>
    <row r="1029" ht="34.5" customHeight="1">
      <c r="A1029" s="72" t="n"/>
      <c r="B1029" s="72" t="n"/>
      <c r="C1029" s="72" t="n"/>
      <c r="D1029" s="72" t="n"/>
      <c r="E1029" s="72" t="n"/>
      <c r="F1029" s="72" t="n"/>
      <c r="G1029" s="72" t="n"/>
      <c r="H1029" s="72" t="n"/>
      <c r="I1029" s="72" t="n"/>
      <c r="J1029" s="61" t="n"/>
      <c r="K1029" s="61" t="n"/>
      <c r="L1029" s="61" t="n"/>
      <c r="M1029" s="61" t="n"/>
      <c r="N1029" s="61" t="n"/>
      <c r="O1029" s="61">
        <f>IF($N1029="","",$N1029)</f>
        <v/>
      </c>
      <c r="P1029" s="61">
        <f>IF(OR('⚙️ BỘ HƠI'!$H$40=0,'⚙️ BỘ HƠI'!$H$2="",$C1029="",LEFT($C1029,1)="◆"),99999,IF(OR(ISNUMBER(SEARCH('⚙️ BỘ HƠI'!$H$2,$C1029)),ISNUMBER(SEARCH($C1029,'⚙️ BỘ HƠI'!$H$2))),ROW()-2,99999))</f>
        <v/>
      </c>
      <c r="Q1029" s="61" t="n"/>
    </row>
    <row r="1030" ht="34.5" customHeight="1">
      <c r="A1030" s="72" t="n"/>
      <c r="B1030" s="72" t="n"/>
      <c r="C1030" s="72" t="n"/>
      <c r="D1030" s="72" t="n"/>
      <c r="E1030" s="72" t="n"/>
      <c r="F1030" s="72" t="n"/>
      <c r="G1030" s="72" t="n"/>
      <c r="H1030" s="72" t="n"/>
      <c r="I1030" s="72" t="n"/>
      <c r="J1030" s="61" t="n"/>
      <c r="K1030" s="61" t="n"/>
      <c r="L1030" s="61" t="n"/>
      <c r="M1030" s="61" t="n"/>
      <c r="N1030" s="61" t="n"/>
      <c r="O1030" s="61">
        <f>IF($N1030="","",$N1030)</f>
        <v/>
      </c>
      <c r="P1030" s="61">
        <f>IF(OR('⚙️ BỘ HƠI'!$H$40=0,'⚙️ BỘ HƠI'!$H$2="",$C1030="",LEFT($C1030,1)="◆"),99999,IF(OR(ISNUMBER(SEARCH('⚙️ BỘ HƠI'!$H$2,$C1030)),ISNUMBER(SEARCH($C1030,'⚙️ BỘ HƠI'!$H$2))),ROW()-2,99999))</f>
        <v/>
      </c>
      <c r="Q1030" s="61" t="n"/>
    </row>
    <row r="1031" ht="34.5" customHeight="1">
      <c r="A1031" s="72" t="n"/>
      <c r="B1031" s="72" t="n"/>
      <c r="C1031" s="72" t="n"/>
      <c r="D1031" s="72" t="n"/>
      <c r="E1031" s="72" t="n"/>
      <c r="F1031" s="72" t="n"/>
      <c r="G1031" s="72" t="n"/>
      <c r="H1031" s="72" t="n"/>
      <c r="I1031" s="72" t="n"/>
      <c r="J1031" s="61" t="n"/>
      <c r="K1031" s="61" t="n"/>
      <c r="L1031" s="61" t="n"/>
      <c r="M1031" s="61" t="n"/>
      <c r="N1031" s="61" t="n"/>
      <c r="O1031" s="61">
        <f>IF($N1031="","",$N1031)</f>
        <v/>
      </c>
      <c r="P1031" s="61">
        <f>IF(OR('⚙️ BỘ HƠI'!$H$40=0,'⚙️ BỘ HƠI'!$H$2="",$C1031="",LEFT($C1031,1)="◆"),99999,IF(OR(ISNUMBER(SEARCH('⚙️ BỘ HƠI'!$H$2,$C1031)),ISNUMBER(SEARCH($C1031,'⚙️ BỘ HƠI'!$H$2))),ROW()-2,99999))</f>
        <v/>
      </c>
      <c r="Q1031" s="61" t="n"/>
    </row>
    <row r="1032" ht="34.5" customHeight="1">
      <c r="A1032" s="72" t="n"/>
      <c r="B1032" s="72" t="n"/>
      <c r="C1032" s="72" t="n"/>
      <c r="D1032" s="72" t="n"/>
      <c r="E1032" s="72" t="n"/>
      <c r="F1032" s="72" t="n"/>
      <c r="G1032" s="72" t="n"/>
      <c r="H1032" s="72" t="n"/>
      <c r="I1032" s="72" t="n"/>
      <c r="J1032" s="61" t="n"/>
      <c r="K1032" s="61" t="n"/>
      <c r="L1032" s="61" t="n"/>
      <c r="M1032" s="61" t="n"/>
      <c r="N1032" s="61" t="n"/>
      <c r="O1032" s="61">
        <f>IF($N1032="","",$N1032)</f>
        <v/>
      </c>
      <c r="P1032" s="61">
        <f>IF(OR('⚙️ BỘ HƠI'!$H$40=0,'⚙️ BỘ HƠI'!$H$2="",$C1032="",LEFT($C1032,1)="◆"),99999,IF(OR(ISNUMBER(SEARCH('⚙️ BỘ HƠI'!$H$2,$C1032)),ISNUMBER(SEARCH($C1032,'⚙️ BỘ HƠI'!$H$2))),ROW()-2,99999))</f>
        <v/>
      </c>
      <c r="Q1032" s="61" t="n"/>
    </row>
    <row r="1033" ht="34.5" customHeight="1">
      <c r="A1033" s="72" t="n"/>
      <c r="B1033" s="72" t="n"/>
      <c r="C1033" s="72" t="n"/>
      <c r="D1033" s="72" t="n"/>
      <c r="E1033" s="72" t="n"/>
      <c r="F1033" s="72" t="n"/>
      <c r="G1033" s="72" t="n"/>
      <c r="H1033" s="72" t="n"/>
      <c r="I1033" s="72" t="n"/>
      <c r="J1033" s="61" t="n"/>
      <c r="K1033" s="61" t="n"/>
      <c r="L1033" s="61" t="n"/>
      <c r="M1033" s="61" t="n"/>
      <c r="N1033" s="61" t="n"/>
      <c r="O1033" s="61">
        <f>IF($N1033="","",$N1033)</f>
        <v/>
      </c>
      <c r="P1033" s="61">
        <f>IF(OR('⚙️ BỘ HƠI'!$H$40=0,'⚙️ BỘ HƠI'!$H$2="",$C1033="",LEFT($C1033,1)="◆"),99999,IF(OR(ISNUMBER(SEARCH('⚙️ BỘ HƠI'!$H$2,$C1033)),ISNUMBER(SEARCH($C1033,'⚙️ BỘ HƠI'!$H$2))),ROW()-2,99999))</f>
        <v/>
      </c>
      <c r="Q1033" s="61" t="n"/>
    </row>
    <row r="1034" ht="34.5" customHeight="1">
      <c r="A1034" s="72" t="n"/>
      <c r="B1034" s="72" t="n"/>
      <c r="C1034" s="72" t="n"/>
      <c r="D1034" s="72" t="n"/>
      <c r="E1034" s="72" t="n"/>
      <c r="F1034" s="72" t="n"/>
      <c r="G1034" s="72" t="n"/>
      <c r="H1034" s="72" t="n"/>
      <c r="I1034" s="72" t="n"/>
      <c r="J1034" s="61" t="n"/>
      <c r="K1034" s="61" t="n"/>
      <c r="L1034" s="61" t="n"/>
      <c r="M1034" s="61" t="n"/>
      <c r="N1034" s="61" t="n"/>
      <c r="O1034" s="61">
        <f>IF($N1034="","",$N1034)</f>
        <v/>
      </c>
      <c r="P1034" s="61">
        <f>IF(OR('⚙️ BỘ HƠI'!$H$40=0,'⚙️ BỘ HƠI'!$H$2="",$C1034="",LEFT($C1034,1)="◆"),99999,IF(OR(ISNUMBER(SEARCH('⚙️ BỘ HƠI'!$H$2,$C1034)),ISNUMBER(SEARCH($C1034,'⚙️ BỘ HƠI'!$H$2))),ROW()-2,99999))</f>
        <v/>
      </c>
      <c r="Q1034" s="61" t="n"/>
    </row>
    <row r="1035" ht="34.5" customHeight="1">
      <c r="A1035" s="72" t="n"/>
      <c r="B1035" s="72" t="n"/>
      <c r="C1035" s="72" t="n"/>
      <c r="D1035" s="72" t="n"/>
      <c r="E1035" s="72" t="n"/>
      <c r="F1035" s="72" t="n"/>
      <c r="G1035" s="72" t="n"/>
      <c r="H1035" s="72" t="n"/>
      <c r="I1035" s="72" t="n"/>
      <c r="J1035" s="61" t="n"/>
      <c r="K1035" s="61" t="n"/>
      <c r="L1035" s="61" t="n"/>
      <c r="M1035" s="61" t="n"/>
      <c r="N1035" s="61" t="n"/>
      <c r="O1035" s="61">
        <f>IF($N1035="","",$N1035)</f>
        <v/>
      </c>
      <c r="P1035" s="61">
        <f>IF(OR('⚙️ BỘ HƠI'!$H$40=0,'⚙️ BỘ HƠI'!$H$2="",$C1035="",LEFT($C1035,1)="◆"),99999,IF(OR(ISNUMBER(SEARCH('⚙️ BỘ HƠI'!$H$2,$C1035)),ISNUMBER(SEARCH($C1035,'⚙️ BỘ HƠI'!$H$2))),ROW()-2,99999))</f>
        <v/>
      </c>
      <c r="Q1035" s="61" t="n"/>
    </row>
    <row r="1036" ht="34.5" customHeight="1">
      <c r="A1036" s="72" t="n"/>
      <c r="B1036" s="72" t="n"/>
      <c r="C1036" s="72" t="n"/>
      <c r="D1036" s="72" t="n"/>
      <c r="E1036" s="72" t="n"/>
      <c r="F1036" s="72" t="n"/>
      <c r="G1036" s="72" t="n"/>
      <c r="H1036" s="72" t="n"/>
      <c r="I1036" s="72" t="n"/>
      <c r="J1036" s="61" t="n"/>
      <c r="K1036" s="61" t="n"/>
      <c r="L1036" s="61" t="n"/>
      <c r="M1036" s="61" t="n"/>
      <c r="N1036" s="61" t="n"/>
      <c r="O1036" s="61">
        <f>IF($N1036="","",$N1036)</f>
        <v/>
      </c>
      <c r="P1036" s="61">
        <f>IF(OR('⚙️ BỘ HƠI'!$H$40=0,'⚙️ BỘ HƠI'!$H$2="",$C1036="",LEFT($C1036,1)="◆"),99999,IF(OR(ISNUMBER(SEARCH('⚙️ BỘ HƠI'!$H$2,$C1036)),ISNUMBER(SEARCH($C1036,'⚙️ BỘ HƠI'!$H$2))),ROW()-2,99999))</f>
        <v/>
      </c>
      <c r="Q1036" s="61" t="n"/>
    </row>
    <row r="1037" ht="34.5" customHeight="1">
      <c r="A1037" s="72" t="n"/>
      <c r="B1037" s="72" t="n"/>
      <c r="C1037" s="72" t="n"/>
      <c r="D1037" s="72" t="n"/>
      <c r="E1037" s="72" t="n"/>
      <c r="F1037" s="72" t="n"/>
      <c r="G1037" s="72" t="n"/>
      <c r="H1037" s="72" t="n"/>
      <c r="I1037" s="72" t="n"/>
      <c r="J1037" s="61" t="n"/>
      <c r="K1037" s="61" t="n"/>
      <c r="L1037" s="61" t="n"/>
      <c r="M1037" s="61" t="n"/>
      <c r="N1037" s="61" t="n"/>
      <c r="O1037" s="61">
        <f>IF($N1037="","",$N1037)</f>
        <v/>
      </c>
      <c r="P1037" s="61">
        <f>IF(OR('⚙️ BỘ HƠI'!$H$40=0,'⚙️ BỘ HƠI'!$H$2="",$C1037="",LEFT($C1037,1)="◆"),99999,IF(OR(ISNUMBER(SEARCH('⚙️ BỘ HƠI'!$H$2,$C1037)),ISNUMBER(SEARCH($C1037,'⚙️ BỘ HƠI'!$H$2))),ROW()-2,99999))</f>
        <v/>
      </c>
      <c r="Q1037" s="61" t="n"/>
    </row>
    <row r="1038" ht="34.5" customHeight="1">
      <c r="A1038" s="72" t="n"/>
      <c r="B1038" s="72" t="n"/>
      <c r="C1038" s="72" t="n"/>
      <c r="D1038" s="72" t="n"/>
      <c r="E1038" s="72" t="n"/>
      <c r="F1038" s="72" t="n"/>
      <c r="G1038" s="72" t="n"/>
      <c r="H1038" s="72" t="n"/>
      <c r="I1038" s="72" t="n"/>
      <c r="J1038" s="61" t="n"/>
      <c r="K1038" s="61" t="n"/>
      <c r="L1038" s="61" t="n"/>
      <c r="M1038" s="61" t="n"/>
      <c r="N1038" s="61" t="n"/>
      <c r="O1038" s="61">
        <f>IF($N1038="","",$N1038)</f>
        <v/>
      </c>
      <c r="P1038" s="61">
        <f>IF(OR('⚙️ BỘ HƠI'!$H$40=0,'⚙️ BỘ HƠI'!$H$2="",$C1038="",LEFT($C1038,1)="◆"),99999,IF(OR(ISNUMBER(SEARCH('⚙️ BỘ HƠI'!$H$2,$C1038)),ISNUMBER(SEARCH($C1038,'⚙️ BỘ HƠI'!$H$2))),ROW()-2,99999))</f>
        <v/>
      </c>
      <c r="Q1038" s="61" t="n"/>
    </row>
    <row r="1039" ht="34.5" customHeight="1">
      <c r="A1039" s="72" t="n"/>
      <c r="B1039" s="72" t="n"/>
      <c r="C1039" s="72" t="n"/>
      <c r="D1039" s="72" t="n"/>
      <c r="E1039" s="72" t="n"/>
      <c r="F1039" s="72" t="n"/>
      <c r="G1039" s="72" t="n"/>
      <c r="H1039" s="72" t="n"/>
      <c r="I1039" s="72" t="n"/>
      <c r="J1039" s="61" t="n"/>
      <c r="K1039" s="61" t="n"/>
      <c r="L1039" s="61" t="n"/>
      <c r="M1039" s="61" t="n"/>
      <c r="N1039" s="61" t="n"/>
      <c r="O1039" s="61">
        <f>IF($N1039="","",$N1039)</f>
        <v/>
      </c>
      <c r="P1039" s="61">
        <f>IF(OR('⚙️ BỘ HƠI'!$H$40=0,'⚙️ BỘ HƠI'!$H$2="",$C1039="",LEFT($C1039,1)="◆"),99999,IF(OR(ISNUMBER(SEARCH('⚙️ BỘ HƠI'!$H$2,$C1039)),ISNUMBER(SEARCH($C1039,'⚙️ BỘ HƠI'!$H$2))),ROW()-2,99999))</f>
        <v/>
      </c>
      <c r="Q1039" s="61" t="n"/>
    </row>
    <row r="1040" ht="34.5" customHeight="1">
      <c r="A1040" s="72" t="n"/>
      <c r="B1040" s="72" t="n"/>
      <c r="C1040" s="72" t="n"/>
      <c r="D1040" s="72" t="n"/>
      <c r="E1040" s="72" t="n"/>
      <c r="F1040" s="72" t="n"/>
      <c r="G1040" s="72" t="n"/>
      <c r="H1040" s="72" t="n"/>
      <c r="I1040" s="72" t="n"/>
      <c r="J1040" s="61" t="n"/>
      <c r="K1040" s="61" t="n"/>
      <c r="L1040" s="61" t="n"/>
      <c r="M1040" s="61" t="n"/>
      <c r="N1040" s="61" t="n"/>
      <c r="O1040" s="61">
        <f>IF($N1040="","",$N1040)</f>
        <v/>
      </c>
      <c r="P1040" s="61">
        <f>IF(OR('⚙️ BỘ HƠI'!$H$40=0,'⚙️ BỘ HƠI'!$H$2="",$C1040="",LEFT($C1040,1)="◆"),99999,IF(OR(ISNUMBER(SEARCH('⚙️ BỘ HƠI'!$H$2,$C1040)),ISNUMBER(SEARCH($C1040,'⚙️ BỘ HƠI'!$H$2))),ROW()-2,99999))</f>
        <v/>
      </c>
      <c r="Q1040" s="61" t="n"/>
    </row>
    <row r="1041" ht="34.5" customHeight="1">
      <c r="A1041" s="72" t="n"/>
      <c r="B1041" s="72" t="n"/>
      <c r="C1041" s="72" t="n"/>
      <c r="D1041" s="72" t="n"/>
      <c r="E1041" s="72" t="n"/>
      <c r="F1041" s="72" t="n"/>
      <c r="G1041" s="72" t="n"/>
      <c r="H1041" s="72" t="n"/>
      <c r="I1041" s="72" t="n"/>
      <c r="J1041" s="61" t="n"/>
      <c r="K1041" s="61" t="n"/>
      <c r="L1041" s="61" t="n"/>
      <c r="M1041" s="61" t="n"/>
      <c r="N1041" s="61" t="n"/>
      <c r="O1041" s="61">
        <f>IF($N1041="","",$N1041)</f>
        <v/>
      </c>
      <c r="P1041" s="61">
        <f>IF(OR('⚙️ BỘ HƠI'!$H$40=0,'⚙️ BỘ HƠI'!$H$2="",$C1041="",LEFT($C1041,1)="◆"),99999,IF(OR(ISNUMBER(SEARCH('⚙️ BỘ HƠI'!$H$2,$C1041)),ISNUMBER(SEARCH($C1041,'⚙️ BỘ HƠI'!$H$2))),ROW()-2,99999))</f>
        <v/>
      </c>
      <c r="Q1041" s="61" t="n"/>
    </row>
    <row r="1042" ht="34.5" customHeight="1">
      <c r="A1042" s="72" t="n"/>
      <c r="B1042" s="72" t="n"/>
      <c r="C1042" s="72" t="n"/>
      <c r="D1042" s="72" t="n"/>
      <c r="E1042" s="72" t="n"/>
      <c r="F1042" s="72" t="n"/>
      <c r="G1042" s="72" t="n"/>
      <c r="H1042" s="72" t="n"/>
      <c r="I1042" s="72" t="n"/>
      <c r="J1042" s="61" t="n"/>
      <c r="K1042" s="61" t="n"/>
      <c r="L1042" s="61" t="n"/>
      <c r="M1042" s="61" t="n"/>
      <c r="N1042" s="61" t="n"/>
      <c r="O1042" s="61">
        <f>IF($N1042="","",$N1042)</f>
        <v/>
      </c>
      <c r="P1042" s="61">
        <f>IF(OR('⚙️ BỘ HƠI'!$H$40=0,'⚙️ BỘ HƠI'!$H$2="",$C1042="",LEFT($C1042,1)="◆"),99999,IF(OR(ISNUMBER(SEARCH('⚙️ BỘ HƠI'!$H$2,$C1042)),ISNUMBER(SEARCH($C1042,'⚙️ BỘ HƠI'!$H$2))),ROW()-2,99999))</f>
        <v/>
      </c>
      <c r="Q1042" s="61" t="n"/>
    </row>
    <row r="1043" ht="34.5" customHeight="1">
      <c r="A1043" s="72" t="n"/>
      <c r="B1043" s="72" t="n"/>
      <c r="C1043" s="72" t="n"/>
      <c r="D1043" s="72" t="n"/>
      <c r="E1043" s="72" t="n"/>
      <c r="F1043" s="72" t="n"/>
      <c r="G1043" s="72" t="n"/>
      <c r="H1043" s="72" t="n"/>
      <c r="I1043" s="72" t="n"/>
      <c r="J1043" s="61" t="n"/>
      <c r="K1043" s="61" t="n"/>
      <c r="L1043" s="61" t="n"/>
      <c r="M1043" s="61" t="n"/>
      <c r="N1043" s="61" t="n"/>
      <c r="O1043" s="61">
        <f>IF($N1043="","",$N1043)</f>
        <v/>
      </c>
      <c r="P1043" s="61">
        <f>IF(OR('⚙️ BỘ HƠI'!$H$40=0,'⚙️ BỘ HƠI'!$H$2="",$C1043="",LEFT($C1043,1)="◆"),99999,IF(OR(ISNUMBER(SEARCH('⚙️ BỘ HƠI'!$H$2,$C1043)),ISNUMBER(SEARCH($C1043,'⚙️ BỘ HƠI'!$H$2))),ROW()-2,99999))</f>
        <v/>
      </c>
      <c r="Q1043" s="61" t="n"/>
    </row>
    <row r="1044" ht="34.5" customHeight="1">
      <c r="A1044" s="72" t="n"/>
      <c r="B1044" s="72" t="n"/>
      <c r="C1044" s="72" t="n"/>
      <c r="D1044" s="72" t="n"/>
      <c r="E1044" s="72" t="n"/>
      <c r="F1044" s="72" t="n"/>
      <c r="G1044" s="72" t="n"/>
      <c r="H1044" s="72" t="n"/>
      <c r="I1044" s="72" t="n"/>
      <c r="J1044" s="61" t="n"/>
      <c r="K1044" s="61" t="n"/>
      <c r="L1044" s="61" t="n"/>
      <c r="M1044" s="61" t="n"/>
      <c r="N1044" s="61" t="n"/>
      <c r="O1044" s="61">
        <f>IF($N1044="","",$N1044)</f>
        <v/>
      </c>
      <c r="P1044" s="61">
        <f>IF(OR('⚙️ BỘ HƠI'!$H$40=0,'⚙️ BỘ HƠI'!$H$2="",$C1044="",LEFT($C1044,1)="◆"),99999,IF(OR(ISNUMBER(SEARCH('⚙️ BỘ HƠI'!$H$2,$C1044)),ISNUMBER(SEARCH($C1044,'⚙️ BỘ HƠI'!$H$2))),ROW()-2,99999))</f>
        <v/>
      </c>
      <c r="Q1044" s="61" t="n"/>
    </row>
    <row r="1045" ht="34.5" customHeight="1">
      <c r="A1045" s="72" t="n"/>
      <c r="B1045" s="72" t="n"/>
      <c r="C1045" s="72" t="n"/>
      <c r="D1045" s="72" t="n"/>
      <c r="E1045" s="72" t="n"/>
      <c r="F1045" s="72" t="n"/>
      <c r="G1045" s="72" t="n"/>
      <c r="H1045" s="72" t="n"/>
      <c r="I1045" s="72" t="n"/>
      <c r="J1045" s="61" t="n"/>
      <c r="K1045" s="61" t="n"/>
      <c r="L1045" s="61" t="n"/>
      <c r="M1045" s="61" t="n"/>
      <c r="N1045" s="61" t="n"/>
      <c r="O1045" s="61">
        <f>IF($N1045="","",$N1045)</f>
        <v/>
      </c>
      <c r="P1045" s="61">
        <f>IF(OR('⚙️ BỘ HƠI'!$H$40=0,'⚙️ BỘ HƠI'!$H$2="",$C1045="",LEFT($C1045,1)="◆"),99999,IF(OR(ISNUMBER(SEARCH('⚙️ BỘ HƠI'!$H$2,$C1045)),ISNUMBER(SEARCH($C1045,'⚙️ BỘ HƠI'!$H$2))),ROW()-2,99999))</f>
        <v/>
      </c>
      <c r="Q1045" s="61" t="n"/>
    </row>
    <row r="1046" ht="34.5" customHeight="1">
      <c r="A1046" s="72" t="n"/>
      <c r="B1046" s="72" t="n"/>
      <c r="C1046" s="72" t="n"/>
      <c r="D1046" s="72" t="n"/>
      <c r="E1046" s="72" t="n"/>
      <c r="F1046" s="72" t="n"/>
      <c r="G1046" s="72" t="n"/>
      <c r="H1046" s="72" t="n"/>
      <c r="I1046" s="72" t="n"/>
      <c r="J1046" s="61" t="n"/>
      <c r="K1046" s="61" t="n"/>
      <c r="L1046" s="61" t="n"/>
      <c r="M1046" s="61" t="n"/>
      <c r="N1046" s="61" t="n"/>
      <c r="O1046" s="61">
        <f>IF($N1046="","",$N1046)</f>
        <v/>
      </c>
      <c r="P1046" s="61">
        <f>IF(OR('⚙️ BỘ HƠI'!$H$40=0,'⚙️ BỘ HƠI'!$H$2="",$C1046="",LEFT($C1046,1)="◆"),99999,IF(OR(ISNUMBER(SEARCH('⚙️ BỘ HƠI'!$H$2,$C1046)),ISNUMBER(SEARCH($C1046,'⚙️ BỘ HƠI'!$H$2))),ROW()-2,99999))</f>
        <v/>
      </c>
      <c r="Q1046" s="61" t="n"/>
    </row>
    <row r="1047" ht="34.5" customHeight="1">
      <c r="A1047" s="72" t="n"/>
      <c r="B1047" s="72" t="n"/>
      <c r="C1047" s="72" t="n"/>
      <c r="D1047" s="72" t="n"/>
      <c r="E1047" s="72" t="n"/>
      <c r="F1047" s="72" t="n"/>
      <c r="G1047" s="72" t="n"/>
      <c r="H1047" s="72" t="n"/>
      <c r="I1047" s="72" t="n"/>
      <c r="J1047" s="61" t="n"/>
      <c r="K1047" s="61" t="n"/>
      <c r="L1047" s="61" t="n"/>
      <c r="M1047" s="61" t="n"/>
      <c r="N1047" s="61" t="n"/>
      <c r="O1047" s="61">
        <f>IF($N1047="","",$N1047)</f>
        <v/>
      </c>
      <c r="P1047" s="61">
        <f>IF(OR('⚙️ BỘ HƠI'!$H$40=0,'⚙️ BỘ HƠI'!$H$2="",$C1047="",LEFT($C1047,1)="◆"),99999,IF(OR(ISNUMBER(SEARCH('⚙️ BỘ HƠI'!$H$2,$C1047)),ISNUMBER(SEARCH($C1047,'⚙️ BỘ HƠI'!$H$2))),ROW()-2,99999))</f>
        <v/>
      </c>
      <c r="Q1047" s="61" t="n"/>
    </row>
    <row r="1048" ht="34.5" customHeight="1">
      <c r="A1048" s="72" t="n"/>
      <c r="B1048" s="72" t="n"/>
      <c r="C1048" s="72" t="n"/>
      <c r="D1048" s="72" t="n"/>
      <c r="E1048" s="72" t="n"/>
      <c r="F1048" s="72" t="n"/>
      <c r="G1048" s="72" t="n"/>
      <c r="H1048" s="72" t="n"/>
      <c r="I1048" s="72" t="n"/>
      <c r="J1048" s="61" t="n"/>
      <c r="K1048" s="61" t="n"/>
      <c r="L1048" s="61" t="n"/>
      <c r="M1048" s="61" t="n"/>
      <c r="N1048" s="61" t="n"/>
      <c r="O1048" s="61">
        <f>IF($N1048="","",$N1048)</f>
        <v/>
      </c>
      <c r="P1048" s="61">
        <f>IF(OR('⚙️ BỘ HƠI'!$H$40=0,'⚙️ BỘ HƠI'!$H$2="",$C1048="",LEFT($C1048,1)="◆"),99999,IF(OR(ISNUMBER(SEARCH('⚙️ BỘ HƠI'!$H$2,$C1048)),ISNUMBER(SEARCH($C1048,'⚙️ BỘ HƠI'!$H$2))),ROW()-2,99999))</f>
        <v/>
      </c>
      <c r="Q1048" s="61" t="n"/>
    </row>
    <row r="1049" ht="34.5" customHeight="1">
      <c r="A1049" s="72" t="n"/>
      <c r="B1049" s="72" t="n"/>
      <c r="C1049" s="72" t="n"/>
      <c r="D1049" s="72" t="n"/>
      <c r="E1049" s="72" t="n"/>
      <c r="F1049" s="72" t="n"/>
      <c r="G1049" s="72" t="n"/>
      <c r="H1049" s="72" t="n"/>
      <c r="I1049" s="72" t="n"/>
      <c r="J1049" s="61" t="n"/>
      <c r="K1049" s="61" t="n"/>
      <c r="L1049" s="61" t="n"/>
      <c r="M1049" s="61" t="n"/>
      <c r="N1049" s="61" t="n"/>
      <c r="O1049" s="61">
        <f>IF($N1049="","",$N1049)</f>
        <v/>
      </c>
      <c r="P1049" s="61">
        <f>IF(OR('⚙️ BỘ HƠI'!$H$40=0,'⚙️ BỘ HƠI'!$H$2="",$C1049="",LEFT($C1049,1)="◆"),99999,IF(OR(ISNUMBER(SEARCH('⚙️ BỘ HƠI'!$H$2,$C1049)),ISNUMBER(SEARCH($C1049,'⚙️ BỘ HƠI'!$H$2))),ROW()-2,99999))</f>
        <v/>
      </c>
      <c r="Q1049" s="61" t="n"/>
    </row>
    <row r="1050" ht="34.5" customHeight="1">
      <c r="A1050" s="72" t="n"/>
      <c r="B1050" s="72" t="n"/>
      <c r="C1050" s="72" t="n"/>
      <c r="D1050" s="72" t="n"/>
      <c r="E1050" s="72" t="n"/>
      <c r="F1050" s="72" t="n"/>
      <c r="G1050" s="72" t="n"/>
      <c r="H1050" s="72" t="n"/>
      <c r="I1050" s="72" t="n"/>
      <c r="J1050" s="61" t="n"/>
      <c r="K1050" s="61" t="n"/>
      <c r="L1050" s="61" t="n"/>
      <c r="M1050" s="61" t="n"/>
      <c r="N1050" s="61" t="n"/>
      <c r="O1050" s="61">
        <f>IF($N1050="","",$N1050)</f>
        <v/>
      </c>
      <c r="P1050" s="61">
        <f>IF(OR('⚙️ BỘ HƠI'!$H$40=0,'⚙️ BỘ HƠI'!$H$2="",$C1050="",LEFT($C1050,1)="◆"),99999,IF(OR(ISNUMBER(SEARCH('⚙️ BỘ HƠI'!$H$2,$C1050)),ISNUMBER(SEARCH($C1050,'⚙️ BỘ HƠI'!$H$2))),ROW()-2,99999))</f>
        <v/>
      </c>
      <c r="Q1050" s="61" t="n"/>
    </row>
    <row r="1051" ht="34.5" customHeight="1">
      <c r="A1051" s="72" t="n"/>
      <c r="B1051" s="72" t="n"/>
      <c r="C1051" s="72" t="n"/>
      <c r="D1051" s="72" t="n"/>
      <c r="E1051" s="72" t="n"/>
      <c r="F1051" s="72" t="n"/>
      <c r="G1051" s="72" t="n"/>
      <c r="H1051" s="72" t="n"/>
      <c r="I1051" s="72" t="n"/>
      <c r="J1051" s="61" t="n"/>
      <c r="K1051" s="61" t="n"/>
      <c r="L1051" s="61" t="n"/>
      <c r="M1051" s="61" t="n"/>
      <c r="N1051" s="61" t="n"/>
      <c r="O1051" s="61">
        <f>IF($N1051="","",$N1051)</f>
        <v/>
      </c>
      <c r="P1051" s="61">
        <f>IF(OR('⚙️ BỘ HƠI'!$H$40=0,'⚙️ BỘ HƠI'!$H$2="",$C1051="",LEFT($C1051,1)="◆"),99999,IF(OR(ISNUMBER(SEARCH('⚙️ BỘ HƠI'!$H$2,$C1051)),ISNUMBER(SEARCH($C1051,'⚙️ BỘ HƠI'!$H$2))),ROW()-2,99999))</f>
        <v/>
      </c>
      <c r="Q1051" s="61" t="n"/>
    </row>
    <row r="1052" ht="34.5" customHeight="1">
      <c r="A1052" s="72" t="n"/>
      <c r="B1052" s="72" t="n"/>
      <c r="C1052" s="72" t="n"/>
      <c r="D1052" s="72" t="n"/>
      <c r="E1052" s="72" t="n"/>
      <c r="F1052" s="72" t="n"/>
      <c r="G1052" s="72" t="n"/>
      <c r="H1052" s="72" t="n"/>
      <c r="I1052" s="72" t="n"/>
      <c r="J1052" s="61" t="n"/>
      <c r="K1052" s="61" t="n"/>
      <c r="L1052" s="61" t="n"/>
      <c r="M1052" s="61" t="n"/>
      <c r="N1052" s="61" t="n"/>
      <c r="O1052" s="61">
        <f>IF($N1052="","",$N1052)</f>
        <v/>
      </c>
      <c r="P1052" s="61">
        <f>IF(OR('⚙️ BỘ HƠI'!$H$40=0,'⚙️ BỘ HƠI'!$H$2="",$C1052="",LEFT($C1052,1)="◆"),99999,IF(OR(ISNUMBER(SEARCH('⚙️ BỘ HƠI'!$H$2,$C1052)),ISNUMBER(SEARCH($C1052,'⚙️ BỘ HƠI'!$H$2))),ROW()-2,99999))</f>
        <v/>
      </c>
      <c r="Q1052" s="61" t="n"/>
    </row>
    <row r="1053" ht="34.5" customHeight="1">
      <c r="A1053" s="72" t="n"/>
      <c r="B1053" s="72" t="n"/>
      <c r="C1053" s="72" t="n"/>
      <c r="D1053" s="72" t="n"/>
      <c r="E1053" s="72" t="n"/>
      <c r="F1053" s="72" t="n"/>
      <c r="G1053" s="72" t="n"/>
      <c r="H1053" s="72" t="n"/>
      <c r="I1053" s="72" t="n"/>
      <c r="J1053" s="61" t="n"/>
      <c r="K1053" s="61" t="n"/>
      <c r="L1053" s="61" t="n"/>
      <c r="M1053" s="61" t="n"/>
      <c r="N1053" s="61" t="n"/>
      <c r="O1053" s="61">
        <f>IF($N1053="","",$N1053)</f>
        <v/>
      </c>
      <c r="P1053" s="61">
        <f>IF(OR('⚙️ BỘ HƠI'!$H$40=0,'⚙️ BỘ HƠI'!$H$2="",$C1053="",LEFT($C1053,1)="◆"),99999,IF(OR(ISNUMBER(SEARCH('⚙️ BỘ HƠI'!$H$2,$C1053)),ISNUMBER(SEARCH($C1053,'⚙️ BỘ HƠI'!$H$2))),ROW()-2,99999))</f>
        <v/>
      </c>
      <c r="Q1053" s="61" t="n"/>
    </row>
    <row r="1054" ht="34.5" customHeight="1">
      <c r="A1054" s="72" t="n"/>
      <c r="B1054" s="72" t="n"/>
      <c r="C1054" s="72" t="n"/>
      <c r="D1054" s="72" t="n"/>
      <c r="E1054" s="72" t="n"/>
      <c r="F1054" s="72" t="n"/>
      <c r="G1054" s="72" t="n"/>
      <c r="H1054" s="72" t="n"/>
      <c r="I1054" s="72" t="n"/>
      <c r="J1054" s="61" t="n"/>
      <c r="K1054" s="61" t="n"/>
      <c r="L1054" s="61" t="n"/>
      <c r="M1054" s="61" t="n"/>
      <c r="N1054" s="61" t="n"/>
      <c r="O1054" s="61">
        <f>IF($N1054="","",$N1054)</f>
        <v/>
      </c>
      <c r="P1054" s="61">
        <f>IF(OR('⚙️ BỘ HƠI'!$H$40=0,'⚙️ BỘ HƠI'!$H$2="",$C1054="",LEFT($C1054,1)="◆"),99999,IF(OR(ISNUMBER(SEARCH('⚙️ BỘ HƠI'!$H$2,$C1054)),ISNUMBER(SEARCH($C1054,'⚙️ BỘ HƠI'!$H$2))),ROW()-2,99999))</f>
        <v/>
      </c>
      <c r="Q1054" s="61" t="n"/>
    </row>
    <row r="1055" ht="34.5" customHeight="1">
      <c r="A1055" s="72" t="n"/>
      <c r="B1055" s="72" t="n"/>
      <c r="C1055" s="72" t="n"/>
      <c r="D1055" s="72" t="n"/>
      <c r="E1055" s="72" t="n"/>
      <c r="F1055" s="72" t="n"/>
      <c r="G1055" s="72" t="n"/>
      <c r="H1055" s="72" t="n"/>
      <c r="I1055" s="72" t="n"/>
      <c r="J1055" s="61" t="n"/>
      <c r="K1055" s="61" t="n"/>
      <c r="L1055" s="61" t="n"/>
      <c r="M1055" s="61" t="n"/>
      <c r="N1055" s="61" t="n"/>
      <c r="O1055" s="61">
        <f>IF($N1055="","",$N1055)</f>
        <v/>
      </c>
      <c r="P1055" s="61">
        <f>IF(OR('⚙️ BỘ HƠI'!$H$40=0,'⚙️ BỘ HƠI'!$H$2="",$C1055="",LEFT($C1055,1)="◆"),99999,IF(OR(ISNUMBER(SEARCH('⚙️ BỘ HƠI'!$H$2,$C1055)),ISNUMBER(SEARCH($C1055,'⚙️ BỘ HƠI'!$H$2))),ROW()-2,99999))</f>
        <v/>
      </c>
      <c r="Q1055" s="61" t="n"/>
    </row>
    <row r="1056" ht="34.5" customHeight="1">
      <c r="A1056" s="72" t="n"/>
      <c r="B1056" s="72" t="n"/>
      <c r="C1056" s="72" t="n"/>
      <c r="D1056" s="72" t="n"/>
      <c r="E1056" s="72" t="n"/>
      <c r="F1056" s="72" t="n"/>
      <c r="G1056" s="72" t="n"/>
      <c r="H1056" s="72" t="n"/>
      <c r="I1056" s="72" t="n"/>
      <c r="J1056" s="61" t="n"/>
      <c r="K1056" s="61" t="n"/>
      <c r="L1056" s="61" t="n"/>
      <c r="M1056" s="61" t="n"/>
      <c r="N1056" s="61" t="n"/>
      <c r="O1056" s="61">
        <f>IF($N1056="","",$N1056)</f>
        <v/>
      </c>
      <c r="P1056" s="61">
        <f>IF(OR('⚙️ BỘ HƠI'!$H$40=0,'⚙️ BỘ HƠI'!$H$2="",$C1056="",LEFT($C1056,1)="◆"),99999,IF(OR(ISNUMBER(SEARCH('⚙️ BỘ HƠI'!$H$2,$C1056)),ISNUMBER(SEARCH($C1056,'⚙️ BỘ HƠI'!$H$2))),ROW()-2,99999))</f>
        <v/>
      </c>
      <c r="Q1056" s="61" t="n"/>
    </row>
    <row r="1057" ht="34.5" customHeight="1">
      <c r="A1057" s="72" t="n"/>
      <c r="B1057" s="72" t="n"/>
      <c r="C1057" s="72" t="n"/>
      <c r="D1057" s="72" t="n"/>
      <c r="E1057" s="72" t="n"/>
      <c r="F1057" s="72" t="n"/>
      <c r="G1057" s="72" t="n"/>
      <c r="H1057" s="72" t="n"/>
      <c r="I1057" s="72" t="n"/>
      <c r="J1057" s="61" t="n"/>
      <c r="K1057" s="61" t="n"/>
      <c r="L1057" s="61" t="n"/>
      <c r="M1057" s="61" t="n"/>
      <c r="N1057" s="61" t="n"/>
      <c r="O1057" s="61">
        <f>IF($N1057="","",$N1057)</f>
        <v/>
      </c>
      <c r="P1057" s="61">
        <f>IF(OR('⚙️ BỘ HƠI'!$H$40=0,'⚙️ BỘ HƠI'!$H$2="",$C1057="",LEFT($C1057,1)="◆"),99999,IF(OR(ISNUMBER(SEARCH('⚙️ BỘ HƠI'!$H$2,$C1057)),ISNUMBER(SEARCH($C1057,'⚙️ BỘ HƠI'!$H$2))),ROW()-2,99999))</f>
        <v/>
      </c>
      <c r="Q1057" s="61" t="n"/>
    </row>
    <row r="1058" ht="34.5" customHeight="1">
      <c r="A1058" s="72" t="n"/>
      <c r="B1058" s="72" t="n"/>
      <c r="C1058" s="72" t="n"/>
      <c r="D1058" s="72" t="n"/>
      <c r="E1058" s="72" t="n"/>
      <c r="F1058" s="72" t="n"/>
      <c r="G1058" s="72" t="n"/>
      <c r="H1058" s="72" t="n"/>
      <c r="I1058" s="72" t="n"/>
      <c r="J1058" s="61" t="n"/>
      <c r="K1058" s="61" t="n"/>
      <c r="L1058" s="61" t="n"/>
      <c r="M1058" s="61" t="n"/>
      <c r="N1058" s="61" t="n"/>
      <c r="O1058" s="61">
        <f>IF($N1058="","",$N1058)</f>
        <v/>
      </c>
      <c r="P1058" s="61">
        <f>IF(OR('⚙️ BỘ HƠI'!$H$40=0,'⚙️ BỘ HƠI'!$H$2="",$C1058="",LEFT($C1058,1)="◆"),99999,IF(OR(ISNUMBER(SEARCH('⚙️ BỘ HƠI'!$H$2,$C1058)),ISNUMBER(SEARCH($C1058,'⚙️ BỘ HƠI'!$H$2))),ROW()-2,99999))</f>
        <v/>
      </c>
      <c r="Q1058" s="61" t="n"/>
    </row>
    <row r="1059" ht="34.5" customHeight="1">
      <c r="A1059" s="72" t="n"/>
      <c r="B1059" s="72" t="n"/>
      <c r="C1059" s="72" t="n"/>
      <c r="D1059" s="72" t="n"/>
      <c r="E1059" s="72" t="n"/>
      <c r="F1059" s="72" t="n"/>
      <c r="G1059" s="72" t="n"/>
      <c r="H1059" s="72" t="n"/>
      <c r="I1059" s="72" t="n"/>
      <c r="J1059" s="61" t="n"/>
      <c r="K1059" s="61" t="n"/>
      <c r="L1059" s="61" t="n"/>
      <c r="M1059" s="61" t="n"/>
      <c r="N1059" s="61" t="n"/>
      <c r="O1059" s="61">
        <f>IF($N1059="","",$N1059)</f>
        <v/>
      </c>
      <c r="P1059" s="61">
        <f>IF(OR('⚙️ BỘ HƠI'!$H$40=0,'⚙️ BỘ HƠI'!$H$2="",$C1059="",LEFT($C1059,1)="◆"),99999,IF(OR(ISNUMBER(SEARCH('⚙️ BỘ HƠI'!$H$2,$C1059)),ISNUMBER(SEARCH($C1059,'⚙️ BỘ HƠI'!$H$2))),ROW()-2,99999))</f>
        <v/>
      </c>
      <c r="Q1059" s="61" t="n"/>
    </row>
    <row r="1060" ht="34.5" customHeight="1">
      <c r="A1060" s="72" t="n"/>
      <c r="B1060" s="72" t="n"/>
      <c r="C1060" s="72" t="n"/>
      <c r="D1060" s="72" t="n"/>
      <c r="E1060" s="72" t="n"/>
      <c r="F1060" s="72" t="n"/>
      <c r="G1060" s="72" t="n"/>
      <c r="H1060" s="72" t="n"/>
      <c r="I1060" s="72" t="n"/>
      <c r="J1060" s="61" t="n"/>
      <c r="K1060" s="61" t="n"/>
      <c r="L1060" s="61" t="n"/>
      <c r="M1060" s="61" t="n"/>
      <c r="N1060" s="61" t="n"/>
      <c r="O1060" s="61">
        <f>IF($N1060="","",$N1060)</f>
        <v/>
      </c>
      <c r="P1060" s="61">
        <f>IF(OR('⚙️ BỘ HƠI'!$H$40=0,'⚙️ BỘ HƠI'!$H$2="",$C1060="",LEFT($C1060,1)="◆"),99999,IF(OR(ISNUMBER(SEARCH('⚙️ BỘ HƠI'!$H$2,$C1060)),ISNUMBER(SEARCH($C1060,'⚙️ BỘ HƠI'!$H$2))),ROW()-2,99999))</f>
        <v/>
      </c>
      <c r="Q1060" s="61" t="n"/>
    </row>
    <row r="1061" ht="34.5" customHeight="1">
      <c r="A1061" s="72" t="n"/>
      <c r="B1061" s="72" t="n"/>
      <c r="C1061" s="72" t="n"/>
      <c r="D1061" s="72" t="n"/>
      <c r="E1061" s="72" t="n"/>
      <c r="F1061" s="72" t="n"/>
      <c r="G1061" s="72" t="n"/>
      <c r="H1061" s="72" t="n"/>
      <c r="I1061" s="72" t="n"/>
      <c r="J1061" s="61" t="n"/>
      <c r="K1061" s="61" t="n"/>
      <c r="L1061" s="61" t="n"/>
      <c r="M1061" s="61" t="n"/>
      <c r="N1061" s="61" t="n"/>
      <c r="O1061" s="61">
        <f>IF($N1061="","",$N1061)</f>
        <v/>
      </c>
      <c r="P1061" s="61">
        <f>IF(OR('⚙️ BỘ HƠI'!$H$40=0,'⚙️ BỘ HƠI'!$H$2="",$C1061="",LEFT($C1061,1)="◆"),99999,IF(OR(ISNUMBER(SEARCH('⚙️ BỘ HƠI'!$H$2,$C1061)),ISNUMBER(SEARCH($C1061,'⚙️ BỘ HƠI'!$H$2))),ROW()-2,99999))</f>
        <v/>
      </c>
      <c r="Q1061" s="61" t="n"/>
    </row>
    <row r="1062" ht="34.5" customHeight="1">
      <c r="A1062" s="72" t="n"/>
      <c r="B1062" s="72" t="n"/>
      <c r="C1062" s="72" t="n"/>
      <c r="D1062" s="72" t="n"/>
      <c r="E1062" s="72" t="n"/>
      <c r="F1062" s="72" t="n"/>
      <c r="G1062" s="72" t="n"/>
      <c r="H1062" s="72" t="n"/>
      <c r="I1062" s="72" t="n"/>
      <c r="J1062" s="61" t="n"/>
      <c r="K1062" s="61" t="n"/>
      <c r="L1062" s="61" t="n"/>
      <c r="M1062" s="61" t="n"/>
      <c r="N1062" s="61" t="n"/>
      <c r="O1062" s="61">
        <f>IF($N1062="","",$N1062)</f>
        <v/>
      </c>
      <c r="P1062" s="61">
        <f>IF(OR('⚙️ BỘ HƠI'!$H$40=0,'⚙️ BỘ HƠI'!$H$2="",$C1062="",LEFT($C1062,1)="◆"),99999,IF(OR(ISNUMBER(SEARCH('⚙️ BỘ HƠI'!$H$2,$C1062)),ISNUMBER(SEARCH($C1062,'⚙️ BỘ HƠI'!$H$2))),ROW()-2,99999))</f>
        <v/>
      </c>
      <c r="Q1062" s="61" t="n"/>
    </row>
    <row r="1063" ht="34.5" customHeight="1">
      <c r="A1063" s="72" t="n"/>
      <c r="B1063" s="72" t="n"/>
      <c r="C1063" s="72" t="n"/>
      <c r="D1063" s="72" t="n"/>
      <c r="E1063" s="72" t="n"/>
      <c r="F1063" s="72" t="n"/>
      <c r="G1063" s="72" t="n"/>
      <c r="H1063" s="72" t="n"/>
      <c r="I1063" s="72" t="n"/>
      <c r="J1063" s="61" t="n"/>
      <c r="K1063" s="61" t="n"/>
      <c r="L1063" s="61" t="n"/>
      <c r="M1063" s="61" t="n"/>
      <c r="N1063" s="61" t="n"/>
      <c r="O1063" s="61">
        <f>IF($N1063="","",$N1063)</f>
        <v/>
      </c>
      <c r="P1063" s="61">
        <f>IF(OR('⚙️ BỘ HƠI'!$H$40=0,'⚙️ BỘ HƠI'!$H$2="",$C1063="",LEFT($C1063,1)="◆"),99999,IF(OR(ISNUMBER(SEARCH('⚙️ BỘ HƠI'!$H$2,$C1063)),ISNUMBER(SEARCH($C1063,'⚙️ BỘ HƠI'!$H$2))),ROW()-2,99999))</f>
        <v/>
      </c>
      <c r="Q1063" s="61" t="n"/>
    </row>
    <row r="1064" ht="34.5" customHeight="1">
      <c r="A1064" s="72" t="n"/>
      <c r="B1064" s="72" t="n"/>
      <c r="C1064" s="72" t="n"/>
      <c r="D1064" s="72" t="n"/>
      <c r="E1064" s="72" t="n"/>
      <c r="F1064" s="72" t="n"/>
      <c r="G1064" s="72" t="n"/>
      <c r="H1064" s="72" t="n"/>
      <c r="I1064" s="72" t="n"/>
      <c r="J1064" s="61" t="n"/>
      <c r="K1064" s="61" t="n"/>
      <c r="L1064" s="61" t="n"/>
      <c r="M1064" s="61" t="n"/>
      <c r="N1064" s="61" t="n"/>
      <c r="O1064" s="61">
        <f>IF($N1064="","",$N1064)</f>
        <v/>
      </c>
      <c r="P1064" s="61">
        <f>IF(OR('⚙️ BỘ HƠI'!$H$40=0,'⚙️ BỘ HƠI'!$H$2="",$C1064="",LEFT($C1064,1)="◆"),99999,IF(OR(ISNUMBER(SEARCH('⚙️ BỘ HƠI'!$H$2,$C1064)),ISNUMBER(SEARCH($C1064,'⚙️ BỘ HƠI'!$H$2))),ROW()-2,99999))</f>
        <v/>
      </c>
      <c r="Q1064" s="61" t="n"/>
    </row>
    <row r="1065" ht="34.5" customHeight="1">
      <c r="A1065" s="72" t="n"/>
      <c r="B1065" s="72" t="n"/>
      <c r="C1065" s="72" t="n"/>
      <c r="D1065" s="72" t="n"/>
      <c r="E1065" s="72" t="n"/>
      <c r="F1065" s="72" t="n"/>
      <c r="G1065" s="72" t="n"/>
      <c r="H1065" s="72" t="n"/>
      <c r="I1065" s="72" t="n"/>
      <c r="J1065" s="61" t="n"/>
      <c r="K1065" s="61" t="n"/>
      <c r="L1065" s="61" t="n"/>
      <c r="M1065" s="61" t="n"/>
      <c r="N1065" s="61" t="n"/>
      <c r="O1065" s="61">
        <f>IF($N1065="","",$N1065)</f>
        <v/>
      </c>
      <c r="P1065" s="61">
        <f>IF(OR('⚙️ BỘ HƠI'!$H$40=0,'⚙️ BỘ HƠI'!$H$2="",$C1065="",LEFT($C1065,1)="◆"),99999,IF(OR(ISNUMBER(SEARCH('⚙️ BỘ HƠI'!$H$2,$C1065)),ISNUMBER(SEARCH($C1065,'⚙️ BỘ HƠI'!$H$2))),ROW()-2,99999))</f>
        <v/>
      </c>
      <c r="Q1065" s="61" t="n"/>
    </row>
    <row r="1066" ht="34.5" customHeight="1">
      <c r="A1066" s="72" t="n"/>
      <c r="B1066" s="72" t="n"/>
      <c r="C1066" s="72" t="n"/>
      <c r="D1066" s="72" t="n"/>
      <c r="E1066" s="72" t="n"/>
      <c r="F1066" s="72" t="n"/>
      <c r="G1066" s="72" t="n"/>
      <c r="H1066" s="72" t="n"/>
      <c r="I1066" s="72" t="n"/>
      <c r="J1066" s="61" t="n"/>
      <c r="K1066" s="61" t="n"/>
      <c r="L1066" s="61" t="n"/>
      <c r="M1066" s="61" t="n"/>
      <c r="N1066" s="61" t="n"/>
      <c r="O1066" s="61">
        <f>IF($N1066="","",$N1066)</f>
        <v/>
      </c>
      <c r="P1066" s="61">
        <f>IF(OR('⚙️ BỘ HƠI'!$H$40=0,'⚙️ BỘ HƠI'!$H$2="",$C1066="",LEFT($C1066,1)="◆"),99999,IF(OR(ISNUMBER(SEARCH('⚙️ BỘ HƠI'!$H$2,$C1066)),ISNUMBER(SEARCH($C1066,'⚙️ BỘ HƠI'!$H$2))),ROW()-2,99999))</f>
        <v/>
      </c>
      <c r="Q1066" s="61" t="n"/>
    </row>
    <row r="1067" ht="34.5" customHeight="1">
      <c r="A1067" s="72" t="n"/>
      <c r="B1067" s="72" t="n"/>
      <c r="C1067" s="72" t="n"/>
      <c r="D1067" s="72" t="n"/>
      <c r="E1067" s="72" t="n"/>
      <c r="F1067" s="72" t="n"/>
      <c r="G1067" s="72" t="n"/>
      <c r="H1067" s="72" t="n"/>
      <c r="I1067" s="72" t="n"/>
      <c r="J1067" s="61" t="n"/>
      <c r="K1067" s="61" t="n"/>
      <c r="L1067" s="61" t="n"/>
      <c r="M1067" s="61" t="n"/>
      <c r="N1067" s="61" t="n"/>
      <c r="O1067" s="61">
        <f>IF($N1067="","",$N1067)</f>
        <v/>
      </c>
      <c r="P1067" s="61">
        <f>IF(OR('⚙️ BỘ HƠI'!$H$40=0,'⚙️ BỘ HƠI'!$H$2="",$C1067="",LEFT($C1067,1)="◆"),99999,IF(OR(ISNUMBER(SEARCH('⚙️ BỘ HƠI'!$H$2,$C1067)),ISNUMBER(SEARCH($C1067,'⚙️ BỘ HƠI'!$H$2))),ROW()-2,99999))</f>
        <v/>
      </c>
      <c r="Q1067" s="61" t="n"/>
    </row>
    <row r="1068" ht="34.5" customHeight="1">
      <c r="A1068" s="72" t="n"/>
      <c r="B1068" s="72" t="n"/>
      <c r="C1068" s="72" t="n"/>
      <c r="D1068" s="72" t="n"/>
      <c r="E1068" s="72" t="n"/>
      <c r="F1068" s="72" t="n"/>
      <c r="G1068" s="72" t="n"/>
      <c r="H1068" s="72" t="n"/>
      <c r="I1068" s="72" t="n"/>
      <c r="J1068" s="61" t="n"/>
      <c r="K1068" s="61" t="n"/>
      <c r="L1068" s="61" t="n"/>
      <c r="M1068" s="61" t="n"/>
      <c r="N1068" s="61" t="n"/>
      <c r="O1068" s="61">
        <f>IF($N1068="","",$N1068)</f>
        <v/>
      </c>
      <c r="P1068" s="61">
        <f>IF(OR('⚙️ BỘ HƠI'!$H$40=0,'⚙️ BỘ HƠI'!$H$2="",$C1068="",LEFT($C1068,1)="◆"),99999,IF(OR(ISNUMBER(SEARCH('⚙️ BỘ HƠI'!$H$2,$C1068)),ISNUMBER(SEARCH($C1068,'⚙️ BỘ HƠI'!$H$2))),ROW()-2,99999))</f>
        <v/>
      </c>
      <c r="Q1068" s="61" t="n"/>
    </row>
    <row r="1069" ht="34.5" customHeight="1">
      <c r="A1069" s="72" t="n"/>
      <c r="B1069" s="72" t="n"/>
      <c r="C1069" s="72" t="n"/>
      <c r="D1069" s="72" t="n"/>
      <c r="E1069" s="72" t="n"/>
      <c r="F1069" s="72" t="n"/>
      <c r="G1069" s="72" t="n"/>
      <c r="H1069" s="72" t="n"/>
      <c r="I1069" s="72" t="n"/>
      <c r="J1069" s="61" t="n"/>
      <c r="K1069" s="61" t="n"/>
      <c r="L1069" s="61" t="n"/>
      <c r="M1069" s="61" t="n"/>
      <c r="N1069" s="61" t="n"/>
      <c r="O1069" s="61">
        <f>IF($N1069="","",$N1069)</f>
        <v/>
      </c>
      <c r="P1069" s="61">
        <f>IF(OR('⚙️ BỘ HƠI'!$H$40=0,'⚙️ BỘ HƠI'!$H$2="",$C1069="",LEFT($C1069,1)="◆"),99999,IF(OR(ISNUMBER(SEARCH('⚙️ BỘ HƠI'!$H$2,$C1069)),ISNUMBER(SEARCH($C1069,'⚙️ BỘ HƠI'!$H$2))),ROW()-2,99999))</f>
        <v/>
      </c>
      <c r="Q1069" s="61" t="n"/>
    </row>
    <row r="1070" ht="34.5" customHeight="1">
      <c r="A1070" s="72" t="n"/>
      <c r="B1070" s="72" t="n"/>
      <c r="C1070" s="72" t="n"/>
      <c r="D1070" s="72" t="n"/>
      <c r="E1070" s="72" t="n"/>
      <c r="F1070" s="72" t="n"/>
      <c r="G1070" s="72" t="n"/>
      <c r="H1070" s="72" t="n"/>
      <c r="I1070" s="72" t="n"/>
      <c r="J1070" s="61" t="n"/>
      <c r="K1070" s="61" t="n"/>
      <c r="L1070" s="61" t="n"/>
      <c r="M1070" s="61" t="n"/>
      <c r="N1070" s="61" t="n"/>
      <c r="O1070" s="61">
        <f>IF($N1070="","",$N1070)</f>
        <v/>
      </c>
      <c r="P1070" s="61">
        <f>IF(OR('⚙️ BỘ HƠI'!$H$40=0,'⚙️ BỘ HƠI'!$H$2="",$C1070="",LEFT($C1070,1)="◆"),99999,IF(OR(ISNUMBER(SEARCH('⚙️ BỘ HƠI'!$H$2,$C1070)),ISNUMBER(SEARCH($C1070,'⚙️ BỘ HƠI'!$H$2))),ROW()-2,99999))</f>
        <v/>
      </c>
      <c r="Q1070" s="61" t="n"/>
    </row>
    <row r="1071" ht="34.5" customHeight="1">
      <c r="A1071" s="72" t="n"/>
      <c r="B1071" s="72" t="n"/>
      <c r="C1071" s="72" t="n"/>
      <c r="D1071" s="72" t="n"/>
      <c r="E1071" s="72" t="n"/>
      <c r="F1071" s="72" t="n"/>
      <c r="G1071" s="72" t="n"/>
      <c r="H1071" s="72" t="n"/>
      <c r="I1071" s="72" t="n"/>
      <c r="J1071" s="61" t="n"/>
      <c r="K1071" s="61" t="n"/>
      <c r="L1071" s="61" t="n"/>
      <c r="M1071" s="61" t="n"/>
      <c r="N1071" s="61" t="n"/>
      <c r="O1071" s="61">
        <f>IF($N1071="","",$N1071)</f>
        <v/>
      </c>
      <c r="P1071" s="61">
        <f>IF(OR('⚙️ BỘ HƠI'!$H$40=0,'⚙️ BỘ HƠI'!$H$2="",$C1071="",LEFT($C1071,1)="◆"),99999,IF(OR(ISNUMBER(SEARCH('⚙️ BỘ HƠI'!$H$2,$C1071)),ISNUMBER(SEARCH($C1071,'⚙️ BỘ HƠI'!$H$2))),ROW()-2,99999))</f>
        <v/>
      </c>
      <c r="Q1071" s="61" t="n"/>
    </row>
    <row r="1072" ht="34.5" customHeight="1">
      <c r="A1072" s="72" t="n"/>
      <c r="B1072" s="72" t="n"/>
      <c r="C1072" s="72" t="n"/>
      <c r="D1072" s="72" t="n"/>
      <c r="E1072" s="72" t="n"/>
      <c r="F1072" s="72" t="n"/>
      <c r="G1072" s="72" t="n"/>
      <c r="H1072" s="72" t="n"/>
      <c r="I1072" s="72" t="n"/>
      <c r="J1072" s="61" t="n"/>
      <c r="K1072" s="61" t="n"/>
      <c r="L1072" s="61" t="n"/>
      <c r="M1072" s="61" t="n"/>
      <c r="N1072" s="61" t="n"/>
      <c r="O1072" s="61">
        <f>IF($N1072="","",$N1072)</f>
        <v/>
      </c>
      <c r="P1072" s="61">
        <f>IF(OR('⚙️ BỘ HƠI'!$H$40=0,'⚙️ BỘ HƠI'!$H$2="",$C1072="",LEFT($C1072,1)="◆"),99999,IF(OR(ISNUMBER(SEARCH('⚙️ BỘ HƠI'!$H$2,$C1072)),ISNUMBER(SEARCH($C1072,'⚙️ BỘ HƠI'!$H$2))),ROW()-2,99999))</f>
        <v/>
      </c>
      <c r="Q1072" s="61" t="n"/>
    </row>
    <row r="1073" ht="34.5" customHeight="1">
      <c r="A1073" s="72" t="n"/>
      <c r="B1073" s="72" t="n"/>
      <c r="C1073" s="72" t="n"/>
      <c r="D1073" s="72" t="n"/>
      <c r="E1073" s="72" t="n"/>
      <c r="F1073" s="72" t="n"/>
      <c r="G1073" s="72" t="n"/>
      <c r="H1073" s="72" t="n"/>
      <c r="I1073" s="72" t="n"/>
      <c r="J1073" s="61" t="n"/>
      <c r="K1073" s="61" t="n"/>
      <c r="L1073" s="61" t="n"/>
      <c r="M1073" s="61" t="n"/>
      <c r="N1073" s="61" t="n"/>
      <c r="O1073" s="61">
        <f>IF($N1073="","",$N1073)</f>
        <v/>
      </c>
      <c r="P1073" s="61">
        <f>IF(OR('⚙️ BỘ HƠI'!$H$40=0,'⚙️ BỘ HƠI'!$H$2="",$C1073="",LEFT($C1073,1)="◆"),99999,IF(OR(ISNUMBER(SEARCH('⚙️ BỘ HƠI'!$H$2,$C1073)),ISNUMBER(SEARCH($C1073,'⚙️ BỘ HƠI'!$H$2))),ROW()-2,99999))</f>
        <v/>
      </c>
      <c r="Q1073" s="61" t="n"/>
    </row>
    <row r="1074" ht="34.5" customHeight="1">
      <c r="A1074" s="72" t="n"/>
      <c r="B1074" s="72" t="n"/>
      <c r="C1074" s="72" t="n"/>
      <c r="D1074" s="72" t="n"/>
      <c r="E1074" s="72" t="n"/>
      <c r="F1074" s="72" t="n"/>
      <c r="G1074" s="72" t="n"/>
      <c r="H1074" s="72" t="n"/>
      <c r="I1074" s="72" t="n"/>
      <c r="J1074" s="61" t="n"/>
      <c r="K1074" s="61" t="n"/>
      <c r="L1074" s="61" t="n"/>
      <c r="M1074" s="61" t="n"/>
      <c r="N1074" s="61" t="n"/>
      <c r="O1074" s="61">
        <f>IF($N1074="","",$N1074)</f>
        <v/>
      </c>
      <c r="P1074" s="61">
        <f>IF(OR('⚙️ BỘ HƠI'!$H$40=0,'⚙️ BỘ HƠI'!$H$2="",$C1074="",LEFT($C1074,1)="◆"),99999,IF(OR(ISNUMBER(SEARCH('⚙️ BỘ HƠI'!$H$2,$C1074)),ISNUMBER(SEARCH($C1074,'⚙️ BỘ HƠI'!$H$2))),ROW()-2,99999))</f>
        <v/>
      </c>
      <c r="Q1074" s="61" t="n"/>
    </row>
    <row r="1075" ht="34.5" customHeight="1">
      <c r="A1075" s="72" t="n"/>
      <c r="B1075" s="72" t="n"/>
      <c r="C1075" s="72" t="n"/>
      <c r="D1075" s="72" t="n"/>
      <c r="E1075" s="72" t="n"/>
      <c r="F1075" s="72" t="n"/>
      <c r="G1075" s="72" t="n"/>
      <c r="H1075" s="72" t="n"/>
      <c r="I1075" s="72" t="n"/>
      <c r="J1075" s="61" t="n"/>
      <c r="K1075" s="61" t="n"/>
      <c r="L1075" s="61" t="n"/>
      <c r="M1075" s="61" t="n"/>
      <c r="N1075" s="61" t="n"/>
      <c r="O1075" s="61">
        <f>IF($N1075="","",$N1075)</f>
        <v/>
      </c>
      <c r="P1075" s="61">
        <f>IF(OR('⚙️ BỘ HƠI'!$H$40=0,'⚙️ BỘ HƠI'!$H$2="",$C1075="",LEFT($C1075,1)="◆"),99999,IF(OR(ISNUMBER(SEARCH('⚙️ BỘ HƠI'!$H$2,$C1075)),ISNUMBER(SEARCH($C1075,'⚙️ BỘ HƠI'!$H$2))),ROW()-2,99999))</f>
        <v/>
      </c>
      <c r="Q1075" s="61" t="n"/>
    </row>
    <row r="1076" ht="34.5" customHeight="1">
      <c r="A1076" s="72" t="n"/>
      <c r="B1076" s="72" t="n"/>
      <c r="C1076" s="72" t="n"/>
      <c r="D1076" s="72" t="n"/>
      <c r="E1076" s="72" t="n"/>
      <c r="F1076" s="72" t="n"/>
      <c r="G1076" s="72" t="n"/>
      <c r="H1076" s="72" t="n"/>
      <c r="I1076" s="72" t="n"/>
      <c r="J1076" s="61" t="n"/>
      <c r="K1076" s="61" t="n"/>
      <c r="L1076" s="61" t="n"/>
      <c r="M1076" s="61" t="n"/>
      <c r="N1076" s="61" t="n"/>
      <c r="O1076" s="61">
        <f>IF($N1076="","",$N1076)</f>
        <v/>
      </c>
      <c r="P1076" s="61">
        <f>IF(OR('⚙️ BỘ HƠI'!$H$40=0,'⚙️ BỘ HƠI'!$H$2="",$C1076="",LEFT($C1076,1)="◆"),99999,IF(OR(ISNUMBER(SEARCH('⚙️ BỘ HƠI'!$H$2,$C1076)),ISNUMBER(SEARCH($C1076,'⚙️ BỘ HƠI'!$H$2))),ROW()-2,99999))</f>
        <v/>
      </c>
      <c r="Q1076" s="61" t="n"/>
    </row>
    <row r="1077" ht="34.5" customHeight="1">
      <c r="A1077" s="72" t="n"/>
      <c r="B1077" s="72" t="n"/>
      <c r="C1077" s="72" t="n"/>
      <c r="D1077" s="72" t="n"/>
      <c r="E1077" s="72" t="n"/>
      <c r="F1077" s="72" t="n"/>
      <c r="G1077" s="72" t="n"/>
      <c r="H1077" s="72" t="n"/>
      <c r="I1077" s="72" t="n"/>
      <c r="J1077" s="61" t="n"/>
      <c r="K1077" s="61" t="n"/>
      <c r="L1077" s="61" t="n"/>
      <c r="M1077" s="61" t="n"/>
      <c r="N1077" s="61" t="n"/>
      <c r="O1077" s="61">
        <f>IF($N1077="","",$N1077)</f>
        <v/>
      </c>
      <c r="P1077" s="61">
        <f>IF(OR('⚙️ BỘ HƠI'!$H$40=0,'⚙️ BỘ HƠI'!$H$2="",$C1077="",LEFT($C1077,1)="◆"),99999,IF(OR(ISNUMBER(SEARCH('⚙️ BỘ HƠI'!$H$2,$C1077)),ISNUMBER(SEARCH($C1077,'⚙️ BỘ HƠI'!$H$2))),ROW()-2,99999))</f>
        <v/>
      </c>
      <c r="Q1077" s="61" t="n"/>
    </row>
    <row r="1078" ht="34.5" customHeight="1">
      <c r="A1078" s="72" t="n"/>
      <c r="B1078" s="72" t="n"/>
      <c r="C1078" s="72" t="n"/>
      <c r="D1078" s="72" t="n"/>
      <c r="E1078" s="72" t="n"/>
      <c r="F1078" s="72" t="n"/>
      <c r="G1078" s="72" t="n"/>
      <c r="H1078" s="72" t="n"/>
      <c r="I1078" s="72" t="n"/>
      <c r="J1078" s="61" t="n"/>
      <c r="K1078" s="61" t="n"/>
      <c r="L1078" s="61" t="n"/>
      <c r="M1078" s="61" t="n"/>
      <c r="N1078" s="61" t="n"/>
      <c r="O1078" s="61">
        <f>IF($N1078="","",$N1078)</f>
        <v/>
      </c>
      <c r="P1078" s="61">
        <f>IF(OR('⚙️ BỘ HƠI'!$H$40=0,'⚙️ BỘ HƠI'!$H$2="",$C1078="",LEFT($C1078,1)="◆"),99999,IF(OR(ISNUMBER(SEARCH('⚙️ BỘ HƠI'!$H$2,$C1078)),ISNUMBER(SEARCH($C1078,'⚙️ BỘ HƠI'!$H$2))),ROW()-2,99999))</f>
        <v/>
      </c>
      <c r="Q1078" s="61" t="n"/>
    </row>
    <row r="1079" ht="34.5" customHeight="1">
      <c r="A1079" s="72" t="n"/>
      <c r="B1079" s="72" t="n"/>
      <c r="C1079" s="72" t="n"/>
      <c r="D1079" s="72" t="n"/>
      <c r="E1079" s="72" t="n"/>
      <c r="F1079" s="72" t="n"/>
      <c r="G1079" s="72" t="n"/>
      <c r="H1079" s="72" t="n"/>
      <c r="I1079" s="72" t="n"/>
      <c r="J1079" s="61" t="n"/>
      <c r="K1079" s="61" t="n"/>
      <c r="L1079" s="61" t="n"/>
      <c r="M1079" s="61" t="n"/>
      <c r="N1079" s="61" t="n"/>
      <c r="O1079" s="61">
        <f>IF($N1079="","",$N1079)</f>
        <v/>
      </c>
      <c r="P1079" s="61">
        <f>IF(OR('⚙️ BỘ HƠI'!$H$40=0,'⚙️ BỘ HƠI'!$H$2="",$C1079="",LEFT($C1079,1)="◆"),99999,IF(OR(ISNUMBER(SEARCH('⚙️ BỘ HƠI'!$H$2,$C1079)),ISNUMBER(SEARCH($C1079,'⚙️ BỘ HƠI'!$H$2))),ROW()-2,99999))</f>
        <v/>
      </c>
      <c r="Q1079" s="61" t="n"/>
    </row>
    <row r="1080" ht="34.5" customHeight="1">
      <c r="A1080" s="72" t="n"/>
      <c r="B1080" s="72" t="n"/>
      <c r="C1080" s="72" t="n"/>
      <c r="D1080" s="72" t="n"/>
      <c r="E1080" s="72" t="n"/>
      <c r="F1080" s="72" t="n"/>
      <c r="G1080" s="72" t="n"/>
      <c r="H1080" s="72" t="n"/>
      <c r="I1080" s="72" t="n"/>
      <c r="J1080" s="61" t="n"/>
      <c r="K1080" s="61" t="n"/>
      <c r="L1080" s="61" t="n"/>
      <c r="M1080" s="61" t="n"/>
      <c r="N1080" s="61" t="n"/>
      <c r="O1080" s="61">
        <f>IF($N1080="","",$N1080)</f>
        <v/>
      </c>
      <c r="P1080" s="61">
        <f>IF(OR('⚙️ BỘ HƠI'!$H$40=0,'⚙️ BỘ HƠI'!$H$2="",$C1080="",LEFT($C1080,1)="◆"),99999,IF(OR(ISNUMBER(SEARCH('⚙️ BỘ HƠI'!$H$2,$C1080)),ISNUMBER(SEARCH($C1080,'⚙️ BỘ HƠI'!$H$2))),ROW()-2,99999))</f>
        <v/>
      </c>
      <c r="Q1080" s="61" t="n"/>
    </row>
    <row r="1081" ht="34.5" customHeight="1">
      <c r="A1081" s="72" t="n"/>
      <c r="B1081" s="72" t="n"/>
      <c r="C1081" s="72" t="n"/>
      <c r="D1081" s="72" t="n"/>
      <c r="E1081" s="72" t="n"/>
      <c r="F1081" s="72" t="n"/>
      <c r="G1081" s="72" t="n"/>
      <c r="H1081" s="72" t="n"/>
      <c r="I1081" s="72" t="n"/>
      <c r="J1081" s="61" t="n"/>
      <c r="K1081" s="61" t="n"/>
      <c r="L1081" s="61" t="n"/>
      <c r="M1081" s="61" t="n"/>
      <c r="N1081" s="61" t="n"/>
      <c r="O1081" s="61">
        <f>IF($N1081="","",$N1081)</f>
        <v/>
      </c>
      <c r="P1081" s="61">
        <f>IF(OR('⚙️ BỘ HƠI'!$H$40=0,'⚙️ BỘ HƠI'!$H$2="",$C1081="",LEFT($C1081,1)="◆"),99999,IF(OR(ISNUMBER(SEARCH('⚙️ BỘ HƠI'!$H$2,$C1081)),ISNUMBER(SEARCH($C1081,'⚙️ BỘ HƠI'!$H$2))),ROW()-2,99999))</f>
        <v/>
      </c>
      <c r="Q1081" s="61" t="n"/>
    </row>
    <row r="1082" ht="34.5" customHeight="1">
      <c r="A1082" s="72" t="n"/>
      <c r="B1082" s="72" t="n"/>
      <c r="C1082" s="72" t="n"/>
      <c r="D1082" s="72" t="n"/>
      <c r="E1082" s="72" t="n"/>
      <c r="F1082" s="72" t="n"/>
      <c r="G1082" s="72" t="n"/>
      <c r="H1082" s="72" t="n"/>
      <c r="I1082" s="72" t="n"/>
      <c r="J1082" s="61" t="n"/>
      <c r="K1082" s="61" t="n"/>
      <c r="L1082" s="61" t="n"/>
      <c r="M1082" s="61" t="n"/>
      <c r="N1082" s="61" t="n"/>
      <c r="O1082" s="61">
        <f>IF($N1082="","",$N1082)</f>
        <v/>
      </c>
      <c r="P1082" s="61">
        <f>IF(OR('⚙️ BỘ HƠI'!$H$40=0,'⚙️ BỘ HƠI'!$H$2="",$C1082="",LEFT($C1082,1)="◆"),99999,IF(OR(ISNUMBER(SEARCH('⚙️ BỘ HƠI'!$H$2,$C1082)),ISNUMBER(SEARCH($C1082,'⚙️ BỘ HƠI'!$H$2))),ROW()-2,99999))</f>
        <v/>
      </c>
      <c r="Q1082" s="61" t="n"/>
    </row>
    <row r="1083" ht="34.5" customHeight="1">
      <c r="A1083" s="72" t="n"/>
      <c r="B1083" s="72" t="n"/>
      <c r="C1083" s="72" t="n"/>
      <c r="D1083" s="72" t="n"/>
      <c r="E1083" s="72" t="n"/>
      <c r="F1083" s="72" t="n"/>
      <c r="G1083" s="72" t="n"/>
      <c r="H1083" s="72" t="n"/>
      <c r="I1083" s="72" t="n"/>
      <c r="J1083" s="61" t="n"/>
      <c r="K1083" s="61" t="n"/>
      <c r="L1083" s="61" t="n"/>
      <c r="M1083" s="61" t="n"/>
      <c r="N1083" s="61" t="n"/>
      <c r="O1083" s="61">
        <f>IF($N1083="","",$N1083)</f>
        <v/>
      </c>
      <c r="P1083" s="61">
        <f>IF(OR('⚙️ BỘ HƠI'!$H$40=0,'⚙️ BỘ HƠI'!$H$2="",$C1083="",LEFT($C1083,1)="◆"),99999,IF(OR(ISNUMBER(SEARCH('⚙️ BỘ HƠI'!$H$2,$C1083)),ISNUMBER(SEARCH($C1083,'⚙️ BỘ HƠI'!$H$2))),ROW()-2,99999))</f>
        <v/>
      </c>
      <c r="Q1083" s="61" t="n"/>
    </row>
    <row r="1084" ht="34.5" customHeight="1">
      <c r="A1084" s="72" t="n"/>
      <c r="B1084" s="72" t="n"/>
      <c r="C1084" s="72" t="n"/>
      <c r="D1084" s="72" t="n"/>
      <c r="E1084" s="72" t="n"/>
      <c r="F1084" s="72" t="n"/>
      <c r="G1084" s="72" t="n"/>
      <c r="H1084" s="72" t="n"/>
      <c r="I1084" s="72" t="n"/>
      <c r="J1084" s="61" t="n"/>
      <c r="K1084" s="61" t="n"/>
      <c r="L1084" s="61" t="n"/>
      <c r="M1084" s="61" t="n"/>
      <c r="N1084" s="61" t="n"/>
      <c r="O1084" s="61">
        <f>IF($N1084="","",$N1084)</f>
        <v/>
      </c>
      <c r="P1084" s="61">
        <f>IF(OR('⚙️ BỘ HƠI'!$H$40=0,'⚙️ BỘ HƠI'!$H$2="",$C1084="",LEFT($C1084,1)="◆"),99999,IF(OR(ISNUMBER(SEARCH('⚙️ BỘ HƠI'!$H$2,$C1084)),ISNUMBER(SEARCH($C1084,'⚙️ BỘ HƠI'!$H$2))),ROW()-2,99999))</f>
        <v/>
      </c>
      <c r="Q1084" s="61" t="n"/>
    </row>
    <row r="1085" ht="34.5" customHeight="1">
      <c r="A1085" s="72" t="n"/>
      <c r="B1085" s="72" t="n"/>
      <c r="C1085" s="72" t="n"/>
      <c r="D1085" s="72" t="n"/>
      <c r="E1085" s="72" t="n"/>
      <c r="F1085" s="72" t="n"/>
      <c r="G1085" s="72" t="n"/>
      <c r="H1085" s="72" t="n"/>
      <c r="I1085" s="72" t="n"/>
      <c r="J1085" s="61" t="n"/>
      <c r="K1085" s="61" t="n"/>
      <c r="L1085" s="61" t="n"/>
      <c r="M1085" s="61" t="n"/>
      <c r="N1085" s="61" t="n"/>
      <c r="O1085" s="61">
        <f>IF($N1085="","",$N1085)</f>
        <v/>
      </c>
      <c r="P1085" s="61">
        <f>IF(OR('⚙️ BỘ HƠI'!$H$40=0,'⚙️ BỘ HƠI'!$H$2="",$C1085="",LEFT($C1085,1)="◆"),99999,IF(OR(ISNUMBER(SEARCH('⚙️ BỘ HƠI'!$H$2,$C1085)),ISNUMBER(SEARCH($C1085,'⚙️ BỘ HƠI'!$H$2))),ROW()-2,99999))</f>
        <v/>
      </c>
      <c r="Q1085" s="61" t="n"/>
    </row>
    <row r="1086" ht="34.5" customHeight="1">
      <c r="A1086" s="72" t="n"/>
      <c r="B1086" s="72" t="n"/>
      <c r="C1086" s="72" t="n"/>
      <c r="D1086" s="72" t="n"/>
      <c r="E1086" s="72" t="n"/>
      <c r="F1086" s="72" t="n"/>
      <c r="G1086" s="72" t="n"/>
      <c r="H1086" s="72" t="n"/>
      <c r="I1086" s="72" t="n"/>
      <c r="J1086" s="61" t="n"/>
      <c r="K1086" s="61" t="n"/>
      <c r="L1086" s="61" t="n"/>
      <c r="M1086" s="61" t="n"/>
      <c r="N1086" s="61" t="n"/>
      <c r="O1086" s="61">
        <f>IF($N1086="","",$N1086)</f>
        <v/>
      </c>
      <c r="P1086" s="61">
        <f>IF(OR('⚙️ BỘ HƠI'!$H$40=0,'⚙️ BỘ HƠI'!$H$2="",$C1086="",LEFT($C1086,1)="◆"),99999,IF(OR(ISNUMBER(SEARCH('⚙️ BỘ HƠI'!$H$2,$C1086)),ISNUMBER(SEARCH($C1086,'⚙️ BỘ HƠI'!$H$2))),ROW()-2,99999))</f>
        <v/>
      </c>
      <c r="Q1086" s="61" t="n"/>
    </row>
    <row r="1087" ht="34.5" customHeight="1">
      <c r="A1087" s="72" t="n"/>
      <c r="B1087" s="72" t="n"/>
      <c r="C1087" s="72" t="n"/>
      <c r="D1087" s="72" t="n"/>
      <c r="E1087" s="72" t="n"/>
      <c r="F1087" s="72" t="n"/>
      <c r="G1087" s="72" t="n"/>
      <c r="H1087" s="72" t="n"/>
      <c r="I1087" s="72" t="n"/>
      <c r="J1087" s="61" t="n"/>
      <c r="K1087" s="61" t="n"/>
      <c r="L1087" s="61" t="n"/>
      <c r="M1087" s="61" t="n"/>
      <c r="N1087" s="61" t="n"/>
      <c r="O1087" s="61">
        <f>IF($N1087="","",$N1087)</f>
        <v/>
      </c>
      <c r="P1087" s="61">
        <f>IF(OR('⚙️ BỘ HƠI'!$H$40=0,'⚙️ BỘ HƠI'!$H$2="",$C1087="",LEFT($C1087,1)="◆"),99999,IF(OR(ISNUMBER(SEARCH('⚙️ BỘ HƠI'!$H$2,$C1087)),ISNUMBER(SEARCH($C1087,'⚙️ BỘ HƠI'!$H$2))),ROW()-2,99999))</f>
        <v/>
      </c>
      <c r="Q1087" s="61" t="n"/>
    </row>
    <row r="1088" ht="34.5" customHeight="1">
      <c r="A1088" s="72" t="n"/>
      <c r="B1088" s="72" t="n"/>
      <c r="C1088" s="72" t="n"/>
      <c r="D1088" s="72" t="n"/>
      <c r="E1088" s="72" t="n"/>
      <c r="F1088" s="72" t="n"/>
      <c r="G1088" s="72" t="n"/>
      <c r="H1088" s="72" t="n"/>
      <c r="I1088" s="72" t="n"/>
      <c r="J1088" s="61" t="n"/>
      <c r="K1088" s="61" t="n"/>
      <c r="L1088" s="61" t="n"/>
      <c r="M1088" s="61" t="n"/>
      <c r="N1088" s="61" t="n"/>
      <c r="O1088" s="61">
        <f>IF($N1088="","",$N1088)</f>
        <v/>
      </c>
      <c r="P1088" s="61">
        <f>IF(OR('⚙️ BỘ HƠI'!$H$40=0,'⚙️ BỘ HƠI'!$H$2="",$C1088="",LEFT($C1088,1)="◆"),99999,IF(OR(ISNUMBER(SEARCH('⚙️ BỘ HƠI'!$H$2,$C1088)),ISNUMBER(SEARCH($C1088,'⚙️ BỘ HƠI'!$H$2))),ROW()-2,99999))</f>
        <v/>
      </c>
      <c r="Q1088" s="61" t="n"/>
    </row>
    <row r="1089" ht="34.5" customHeight="1">
      <c r="A1089" s="72" t="n"/>
      <c r="B1089" s="72" t="n"/>
      <c r="C1089" s="72" t="n"/>
      <c r="D1089" s="72" t="n"/>
      <c r="E1089" s="72" t="n"/>
      <c r="F1089" s="72" t="n"/>
      <c r="G1089" s="72" t="n"/>
      <c r="H1089" s="72" t="n"/>
      <c r="I1089" s="72" t="n"/>
      <c r="J1089" s="61" t="n"/>
      <c r="K1089" s="61" t="n"/>
      <c r="L1089" s="61" t="n"/>
      <c r="M1089" s="61" t="n"/>
      <c r="N1089" s="61" t="n"/>
      <c r="O1089" s="61">
        <f>IF($N1089="","",$N1089)</f>
        <v/>
      </c>
      <c r="P1089" s="61">
        <f>IF(OR('⚙️ BỘ HƠI'!$H$40=0,'⚙️ BỘ HƠI'!$H$2="",$C1089="",LEFT($C1089,1)="◆"),99999,IF(OR(ISNUMBER(SEARCH('⚙️ BỘ HƠI'!$H$2,$C1089)),ISNUMBER(SEARCH($C1089,'⚙️ BỘ HƠI'!$H$2))),ROW()-2,99999))</f>
        <v/>
      </c>
      <c r="Q1089" s="61" t="n"/>
    </row>
    <row r="1090" ht="34.5" customHeight="1">
      <c r="A1090" s="72" t="n"/>
      <c r="B1090" s="72" t="n"/>
      <c r="C1090" s="72" t="n"/>
      <c r="D1090" s="72" t="n"/>
      <c r="E1090" s="72" t="n"/>
      <c r="F1090" s="72" t="n"/>
      <c r="G1090" s="72" t="n"/>
      <c r="H1090" s="72" t="n"/>
      <c r="I1090" s="72" t="n"/>
      <c r="J1090" s="61" t="n"/>
      <c r="K1090" s="61" t="n"/>
      <c r="L1090" s="61" t="n"/>
      <c r="M1090" s="61" t="n"/>
      <c r="N1090" s="61" t="n"/>
      <c r="O1090" s="61">
        <f>IF($N1090="","",$N1090)</f>
        <v/>
      </c>
      <c r="P1090" s="61">
        <f>IF(OR('⚙️ BỘ HƠI'!$H$40=0,'⚙️ BỘ HƠI'!$H$2="",$C1090="",LEFT($C1090,1)="◆"),99999,IF(OR(ISNUMBER(SEARCH('⚙️ BỘ HƠI'!$H$2,$C1090)),ISNUMBER(SEARCH($C1090,'⚙️ BỘ HƠI'!$H$2))),ROW()-2,99999))</f>
        <v/>
      </c>
      <c r="Q1090" s="61" t="n"/>
    </row>
    <row r="1091" ht="34.5" customHeight="1">
      <c r="A1091" s="72" t="n"/>
      <c r="B1091" s="72" t="n"/>
      <c r="C1091" s="72" t="n"/>
      <c r="D1091" s="72" t="n"/>
      <c r="E1091" s="72" t="n"/>
      <c r="F1091" s="72" t="n"/>
      <c r="G1091" s="72" t="n"/>
      <c r="H1091" s="72" t="n"/>
      <c r="I1091" s="72" t="n"/>
      <c r="J1091" s="61" t="n"/>
      <c r="K1091" s="61" t="n"/>
      <c r="L1091" s="61" t="n"/>
      <c r="M1091" s="61" t="n"/>
      <c r="N1091" s="61" t="n"/>
      <c r="O1091" s="61">
        <f>IF($N1091="","",$N1091)</f>
        <v/>
      </c>
      <c r="P1091" s="61">
        <f>IF(OR('⚙️ BỘ HƠI'!$H$40=0,'⚙️ BỘ HƠI'!$H$2="",$C1091="",LEFT($C1091,1)="◆"),99999,IF(OR(ISNUMBER(SEARCH('⚙️ BỘ HƠI'!$H$2,$C1091)),ISNUMBER(SEARCH($C1091,'⚙️ BỘ HƠI'!$H$2))),ROW()-2,99999))</f>
        <v/>
      </c>
      <c r="Q1091" s="61" t="n"/>
    </row>
    <row r="1092" ht="34.5" customHeight="1">
      <c r="A1092" s="72" t="n"/>
      <c r="B1092" s="72" t="n"/>
      <c r="C1092" s="72" t="n"/>
      <c r="D1092" s="72" t="n"/>
      <c r="E1092" s="72" t="n"/>
      <c r="F1092" s="72" t="n"/>
      <c r="G1092" s="72" t="n"/>
      <c r="H1092" s="72" t="n"/>
      <c r="I1092" s="72" t="n"/>
      <c r="J1092" s="61" t="n"/>
      <c r="K1092" s="61" t="n"/>
      <c r="L1092" s="61" t="n"/>
      <c r="M1092" s="61" t="n"/>
      <c r="N1092" s="61" t="n"/>
      <c r="O1092" s="61">
        <f>IF($N1092="","",$N1092)</f>
        <v/>
      </c>
      <c r="P1092" s="61">
        <f>IF(OR('⚙️ BỘ HƠI'!$H$40=0,'⚙️ BỘ HƠI'!$H$2="",$C1092="",LEFT($C1092,1)="◆"),99999,IF(OR(ISNUMBER(SEARCH('⚙️ BỘ HƠI'!$H$2,$C1092)),ISNUMBER(SEARCH($C1092,'⚙️ BỘ HƠI'!$H$2))),ROW()-2,99999))</f>
        <v/>
      </c>
      <c r="Q1092" s="61" t="n"/>
    </row>
    <row r="1093" ht="34.5" customHeight="1">
      <c r="A1093" s="72" t="n"/>
      <c r="B1093" s="72" t="n"/>
      <c r="C1093" s="72" t="n"/>
      <c r="D1093" s="72" t="n"/>
      <c r="E1093" s="72" t="n"/>
      <c r="F1093" s="72" t="n"/>
      <c r="G1093" s="72" t="n"/>
      <c r="H1093" s="72" t="n"/>
      <c r="I1093" s="72" t="n"/>
      <c r="J1093" s="61" t="n"/>
      <c r="K1093" s="61" t="n"/>
      <c r="L1093" s="61" t="n"/>
      <c r="M1093" s="61" t="n"/>
      <c r="N1093" s="61" t="n"/>
      <c r="O1093" s="61">
        <f>IF($N1093="","",$N1093)</f>
        <v/>
      </c>
      <c r="P1093" s="61">
        <f>IF(OR('⚙️ BỘ HƠI'!$H$40=0,'⚙️ BỘ HƠI'!$H$2="",$C1093="",LEFT($C1093,1)="◆"),99999,IF(OR(ISNUMBER(SEARCH('⚙️ BỘ HƠI'!$H$2,$C1093)),ISNUMBER(SEARCH($C1093,'⚙️ BỘ HƠI'!$H$2))),ROW()-2,99999))</f>
        <v/>
      </c>
      <c r="Q1093" s="61" t="n"/>
    </row>
    <row r="1094" ht="34.5" customHeight="1">
      <c r="A1094" s="72" t="n"/>
      <c r="B1094" s="72" t="n"/>
      <c r="C1094" s="72" t="n"/>
      <c r="D1094" s="72" t="n"/>
      <c r="E1094" s="72" t="n"/>
      <c r="F1094" s="72" t="n"/>
      <c r="G1094" s="72" t="n"/>
      <c r="H1094" s="72" t="n"/>
      <c r="I1094" s="72" t="n"/>
      <c r="J1094" s="61" t="n"/>
      <c r="K1094" s="61" t="n"/>
      <c r="L1094" s="61" t="n"/>
      <c r="M1094" s="61" t="n"/>
      <c r="N1094" s="61" t="n"/>
      <c r="O1094" s="61">
        <f>IF($N1094="","",$N1094)</f>
        <v/>
      </c>
      <c r="P1094" s="61">
        <f>IF(OR('⚙️ BỘ HƠI'!$H$40=0,'⚙️ BỘ HƠI'!$H$2="",$C1094="",LEFT($C1094,1)="◆"),99999,IF(OR(ISNUMBER(SEARCH('⚙️ BỘ HƠI'!$H$2,$C1094)),ISNUMBER(SEARCH($C1094,'⚙️ BỘ HƠI'!$H$2))),ROW()-2,99999))</f>
        <v/>
      </c>
      <c r="Q1094" s="61" t="n"/>
    </row>
    <row r="1095" ht="34.5" customHeight="1">
      <c r="A1095" s="72" t="n"/>
      <c r="B1095" s="72" t="n"/>
      <c r="C1095" s="72" t="n"/>
      <c r="D1095" s="72" t="n"/>
      <c r="E1095" s="72" t="n"/>
      <c r="F1095" s="72" t="n"/>
      <c r="G1095" s="72" t="n"/>
      <c r="H1095" s="72" t="n"/>
      <c r="I1095" s="72" t="n"/>
      <c r="J1095" s="61" t="n"/>
      <c r="K1095" s="61" t="n"/>
      <c r="L1095" s="61" t="n"/>
      <c r="M1095" s="61" t="n"/>
      <c r="N1095" s="61" t="n"/>
      <c r="O1095" s="61">
        <f>IF($N1095="","",$N1095)</f>
        <v/>
      </c>
      <c r="P1095" s="61">
        <f>IF(OR('⚙️ BỘ HƠI'!$H$40=0,'⚙️ BỘ HƠI'!$H$2="",$C1095="",LEFT($C1095,1)="◆"),99999,IF(OR(ISNUMBER(SEARCH('⚙️ BỘ HƠI'!$H$2,$C1095)),ISNUMBER(SEARCH($C1095,'⚙️ BỘ HƠI'!$H$2))),ROW()-2,99999))</f>
        <v/>
      </c>
      <c r="Q1095" s="61" t="n"/>
    </row>
    <row r="1096" ht="34.5" customHeight="1">
      <c r="A1096" s="72" t="n"/>
      <c r="B1096" s="72" t="n"/>
      <c r="C1096" s="72" t="n"/>
      <c r="D1096" s="72" t="n"/>
      <c r="E1096" s="72" t="n"/>
      <c r="F1096" s="72" t="n"/>
      <c r="G1096" s="72" t="n"/>
      <c r="H1096" s="72" t="n"/>
      <c r="I1096" s="72" t="n"/>
      <c r="J1096" s="61" t="n"/>
      <c r="K1096" s="61" t="n"/>
      <c r="L1096" s="61" t="n"/>
      <c r="M1096" s="61" t="n"/>
      <c r="N1096" s="61" t="n"/>
      <c r="O1096" s="61">
        <f>IF($N1096="","",$N1096)</f>
        <v/>
      </c>
      <c r="P1096" s="61">
        <f>IF(OR('⚙️ BỘ HƠI'!$H$40=0,'⚙️ BỘ HƠI'!$H$2="",$C1096="",LEFT($C1096,1)="◆"),99999,IF(OR(ISNUMBER(SEARCH('⚙️ BỘ HƠI'!$H$2,$C1096)),ISNUMBER(SEARCH($C1096,'⚙️ BỘ HƠI'!$H$2))),ROW()-2,99999))</f>
        <v/>
      </c>
      <c r="Q1096" s="61" t="n"/>
    </row>
    <row r="1097" ht="34.5" customHeight="1">
      <c r="A1097" s="72" t="n"/>
      <c r="B1097" s="72" t="n"/>
      <c r="C1097" s="72" t="n"/>
      <c r="D1097" s="72" t="n"/>
      <c r="E1097" s="72" t="n"/>
      <c r="F1097" s="72" t="n"/>
      <c r="G1097" s="72" t="n"/>
      <c r="H1097" s="72" t="n"/>
      <c r="I1097" s="72" t="n"/>
      <c r="J1097" s="61" t="n"/>
      <c r="K1097" s="61" t="n"/>
      <c r="L1097" s="61" t="n"/>
      <c r="M1097" s="61" t="n"/>
      <c r="N1097" s="61" t="n"/>
      <c r="O1097" s="61">
        <f>IF($N1097="","",$N1097)</f>
        <v/>
      </c>
      <c r="P1097" s="61">
        <f>IF(OR('⚙️ BỘ HƠI'!$H$40=0,'⚙️ BỘ HƠI'!$H$2="",$C1097="",LEFT($C1097,1)="◆"),99999,IF(OR(ISNUMBER(SEARCH('⚙️ BỘ HƠI'!$H$2,$C1097)),ISNUMBER(SEARCH($C1097,'⚙️ BỘ HƠI'!$H$2))),ROW()-2,99999))</f>
        <v/>
      </c>
      <c r="Q1097" s="61" t="n"/>
    </row>
    <row r="1098" ht="34.5" customHeight="1">
      <c r="A1098" s="72" t="n"/>
      <c r="B1098" s="72" t="n"/>
      <c r="C1098" s="72" t="n"/>
      <c r="D1098" s="72" t="n"/>
      <c r="E1098" s="72" t="n"/>
      <c r="F1098" s="72" t="n"/>
      <c r="G1098" s="72" t="n"/>
      <c r="H1098" s="72" t="n"/>
      <c r="I1098" s="72" t="n"/>
      <c r="J1098" s="61" t="n"/>
      <c r="K1098" s="61" t="n"/>
      <c r="L1098" s="61" t="n"/>
      <c r="M1098" s="61" t="n"/>
      <c r="N1098" s="61" t="n"/>
      <c r="O1098" s="61">
        <f>IF($N1098="","",$N1098)</f>
        <v/>
      </c>
      <c r="P1098" s="61">
        <f>IF(OR('⚙️ BỘ HƠI'!$H$40=0,'⚙️ BỘ HƠI'!$H$2="",$C1098="",LEFT($C1098,1)="◆"),99999,IF(OR(ISNUMBER(SEARCH('⚙️ BỘ HƠI'!$H$2,$C1098)),ISNUMBER(SEARCH($C1098,'⚙️ BỘ HƠI'!$H$2))),ROW()-2,99999))</f>
        <v/>
      </c>
      <c r="Q1098" s="61" t="n"/>
    </row>
    <row r="1099" ht="34.5" customHeight="1">
      <c r="A1099" s="72" t="n"/>
      <c r="B1099" s="72" t="n"/>
      <c r="C1099" s="72" t="n"/>
      <c r="D1099" s="72" t="n"/>
      <c r="E1099" s="72" t="n"/>
      <c r="F1099" s="72" t="n"/>
      <c r="G1099" s="72" t="n"/>
      <c r="H1099" s="72" t="n"/>
      <c r="I1099" s="72" t="n"/>
      <c r="J1099" s="61" t="n"/>
      <c r="K1099" s="61" t="n"/>
      <c r="L1099" s="61" t="n"/>
      <c r="M1099" s="61" t="n"/>
      <c r="N1099" s="61" t="n"/>
      <c r="O1099" s="61">
        <f>IF($N1099="","",$N1099)</f>
        <v/>
      </c>
      <c r="P1099" s="61">
        <f>IF(OR('⚙️ BỘ HƠI'!$H$40=0,'⚙️ BỘ HƠI'!$H$2="",$C1099="",LEFT($C1099,1)="◆"),99999,IF(OR(ISNUMBER(SEARCH('⚙️ BỘ HƠI'!$H$2,$C1099)),ISNUMBER(SEARCH($C1099,'⚙️ BỘ HƠI'!$H$2))),ROW()-2,99999))</f>
        <v/>
      </c>
      <c r="Q1099" s="61" t="n"/>
    </row>
    <row r="1100" ht="34.5" customHeight="1">
      <c r="A1100" s="72" t="n"/>
      <c r="B1100" s="72" t="n"/>
      <c r="C1100" s="72" t="n"/>
      <c r="D1100" s="72" t="n"/>
      <c r="E1100" s="72" t="n"/>
      <c r="F1100" s="72" t="n"/>
      <c r="G1100" s="72" t="n"/>
      <c r="H1100" s="72" t="n"/>
      <c r="I1100" s="72" t="n"/>
      <c r="J1100" s="61" t="n"/>
      <c r="K1100" s="61" t="n"/>
      <c r="L1100" s="61" t="n"/>
      <c r="M1100" s="61" t="n"/>
      <c r="N1100" s="61" t="n"/>
      <c r="O1100" s="61">
        <f>IF($N1100="","",$N1100)</f>
        <v/>
      </c>
      <c r="P1100" s="61">
        <f>IF(OR('⚙️ BỘ HƠI'!$H$40=0,'⚙️ BỘ HƠI'!$H$2="",$C1100="",LEFT($C1100,1)="◆"),99999,IF(OR(ISNUMBER(SEARCH('⚙️ BỘ HƠI'!$H$2,$C1100)),ISNUMBER(SEARCH($C1100,'⚙️ BỘ HƠI'!$H$2))),ROW()-2,99999))</f>
        <v/>
      </c>
      <c r="Q1100" s="61" t="n"/>
    </row>
    <row r="1101" ht="15.75" customHeight="1">
      <c r="A1101" s="72" t="n"/>
      <c r="B1101" s="72" t="n"/>
      <c r="C1101" s="72" t="n"/>
      <c r="D1101" s="72" t="n"/>
      <c r="E1101" s="72" t="n"/>
      <c r="F1101" s="72" t="n"/>
      <c r="G1101" s="72" t="n"/>
      <c r="H1101" s="72" t="n"/>
      <c r="I1101" s="72" t="n"/>
      <c r="J1101" s="61" t="n"/>
      <c r="K1101" s="61" t="n"/>
      <c r="L1101" s="61" t="n"/>
      <c r="M1101" s="61" t="n"/>
      <c r="N1101" s="61" t="n"/>
      <c r="O1101" s="61">
        <f>IF($N1101="","",$N1101)</f>
        <v/>
      </c>
      <c r="P1101" s="61">
        <f>IF(OR('⚙️ BỘ HƠI'!$H$40=0,'⚙️ BỘ HƠI'!$H$2="",$C1101="",LEFT($C1101,1)="◆"),99999,IF(OR(ISNUMBER(SEARCH('⚙️ BỘ HƠI'!$H$2,$C1101)),ISNUMBER(SEARCH($C1101,'⚙️ BỘ HƠI'!$H$2))),ROW()-2,99999))</f>
        <v/>
      </c>
      <c r="Q1101" s="61" t="n"/>
    </row>
    <row r="1102" ht="15.75" customHeight="1">
      <c r="A1102" s="72" t="n"/>
      <c r="B1102" s="72" t="n"/>
      <c r="C1102" s="72" t="n"/>
      <c r="D1102" s="72" t="n"/>
      <c r="E1102" s="72" t="n"/>
      <c r="F1102" s="72" t="n"/>
      <c r="G1102" s="72" t="n"/>
      <c r="H1102" s="72" t="n"/>
      <c r="I1102" s="72" t="n"/>
      <c r="J1102" s="61" t="n"/>
      <c r="K1102" s="61" t="n"/>
      <c r="L1102" s="61" t="n"/>
      <c r="M1102" s="61" t="n"/>
      <c r="N1102" s="61" t="n"/>
      <c r="O1102" s="61">
        <f>IF($N1102="","",$N1102)</f>
        <v/>
      </c>
      <c r="P1102" s="61">
        <f>IF(OR('⚙️ BỘ HƠI'!$H$40=0,'⚙️ BỘ HƠI'!$H$2="",$C1102="",LEFT($C1102,1)="◆"),99999,IF(OR(ISNUMBER(SEARCH('⚙️ BỘ HƠI'!$H$2,$C1102)),ISNUMBER(SEARCH($C1102,'⚙️ BỘ HƠI'!$H$2))),ROW()-2,99999))</f>
        <v/>
      </c>
      <c r="Q1102" s="61" t="n"/>
    </row>
    <row r="1103" ht="15.75" customHeight="1">
      <c r="A1103" s="72" t="n"/>
      <c r="B1103" s="72" t="n"/>
      <c r="C1103" s="72" t="n"/>
      <c r="D1103" s="72" t="n"/>
      <c r="E1103" s="72" t="n"/>
      <c r="F1103" s="72" t="n"/>
      <c r="G1103" s="72" t="n"/>
      <c r="H1103" s="72" t="n"/>
      <c r="I1103" s="72" t="n"/>
      <c r="J1103" s="61" t="n"/>
      <c r="K1103" s="61" t="n"/>
      <c r="L1103" s="61" t="n"/>
      <c r="M1103" s="61" t="n"/>
      <c r="N1103" s="61" t="n"/>
      <c r="O1103" s="61">
        <f>IF($N1103="","",$N1103)</f>
        <v/>
      </c>
      <c r="P1103" s="61">
        <f>IF(OR('⚙️ BỘ HƠI'!$H$40=0,'⚙️ BỘ HƠI'!$H$2="",$C1103="",LEFT($C1103,1)="◆"),99999,IF(OR(ISNUMBER(SEARCH('⚙️ BỘ HƠI'!$H$2,$C1103)),ISNUMBER(SEARCH($C1103,'⚙️ BỘ HƠI'!$H$2))),ROW()-2,99999))</f>
        <v/>
      </c>
      <c r="Q1103" s="61" t="n"/>
    </row>
  </sheetData>
  <autoFilter ref="A2:M795"/>
  <mergeCells count="1"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52"/>
  <sheetViews>
    <sheetView showGridLines="0" workbookViewId="0">
      <pane ySplit="2" topLeftCell="A934" activePane="bottomLeft" state="frozen"/>
      <selection activeCell="A1" sqref="A1"/>
      <selection pane="bottomLeft" activeCell="I946" sqref="I946"/>
    </sheetView>
  </sheetViews>
  <sheetFormatPr baseColWidth="8" defaultColWidth="8.676190476190479" defaultRowHeight="15"/>
  <cols>
    <col width="74.28571428571431" customWidth="1" min="1" max="1"/>
    <col width="32.4285714285714" customWidth="1" min="2" max="2"/>
    <col width="38" customWidth="1" min="3" max="3"/>
    <col width="12" customWidth="1" min="4" max="4"/>
    <col width="18" customWidth="1" min="5" max="5"/>
    <col width="9" customWidth="1" min="6" max="6"/>
    <col width="12" customWidth="1" min="7" max="7"/>
    <col width="14" customWidth="1" min="8" max="8"/>
    <col width="67.1428571428571" customWidth="1" min="9" max="9"/>
  </cols>
  <sheetData>
    <row r="1" ht="25" customHeight="1">
      <c r="A1" s="58" t="inlineStr">
        <is>
          <t>👥 DANH SÁCH KHÁCH HÀNG (từ v10)</t>
        </is>
      </c>
      <c r="B1" s="16" t="n"/>
      <c r="C1" s="16" t="n"/>
      <c r="D1" s="16" t="n"/>
      <c r="E1" s="16" t="n"/>
      <c r="F1" s="16" t="n"/>
      <c r="G1" s="16" t="n"/>
      <c r="H1" s="16" t="n"/>
      <c r="I1" s="17" t="n"/>
    </row>
    <row r="2" ht="25" customHeight="1">
      <c r="A2" s="60" t="inlineStr">
        <is>
          <t>Tên khách hàng</t>
        </is>
      </c>
      <c r="B2" s="60" t="inlineStr">
        <is>
          <t>Điện thoại</t>
        </is>
      </c>
      <c r="C2" s="60" t="inlineStr">
        <is>
          <t>Địa chỉ</t>
        </is>
      </c>
      <c r="D2" s="60" t="inlineStr">
        <is>
          <t>Mã số thuế</t>
        </is>
      </c>
      <c r="E2" s="60" t="inlineStr">
        <is>
          <t>Ghi chú</t>
        </is>
      </c>
      <c r="F2" s="60" t="inlineStr">
        <is>
          <t>Mã KH</t>
        </is>
      </c>
      <c r="G2" s="60" t="inlineStr">
        <is>
          <t>Phân loại</t>
        </is>
      </c>
      <c r="H2" s="60" t="inlineStr">
        <is>
          <t>Tỉnh/TP</t>
        </is>
      </c>
      <c r="I2" s="60" t="inlineStr">
        <is>
          <t>Nhà xe quen</t>
        </is>
      </c>
    </row>
    <row r="3" ht="25" customHeight="1">
      <c r="A3" s="45" t="inlineStr">
        <is>
          <t>Keishin Machinery - bình chánh</t>
        </is>
      </c>
      <c r="B3" s="45" t="n"/>
      <c r="C3" s="45" t="n"/>
      <c r="D3" s="45" t="n"/>
      <c r="E3" s="45" t="n"/>
      <c r="F3" s="45" t="inlineStr">
        <is>
          <t>KH3751</t>
        </is>
      </c>
      <c r="G3" s="45" t="inlineStr">
        <is>
          <t>KHÁCH VIP</t>
        </is>
      </c>
      <c r="H3" s="45" t="n"/>
      <c r="I3" s="45" t="n"/>
    </row>
    <row r="4" ht="25" customHeight="1">
      <c r="A4" s="43" t="inlineStr">
        <is>
          <t>Anh Tuệ-Gia Lai/0335.786.077</t>
        </is>
      </c>
      <c r="B4" s="43" t="inlineStr">
        <is>
          <t>0335.786.077</t>
        </is>
      </c>
      <c r="C4" s="43" t="inlineStr">
        <is>
          <t>Gia Lai</t>
        </is>
      </c>
      <c r="D4" s="43" t="n"/>
      <c r="E4" s="43" t="n"/>
      <c r="F4" s="43" t="inlineStr">
        <is>
          <t>KH3724</t>
        </is>
      </c>
      <c r="G4" s="43" t="n"/>
      <c r="H4" s="43" t="inlineStr">
        <is>
          <t>Gia Lai</t>
        </is>
      </c>
      <c r="I4" s="43" t="n"/>
    </row>
    <row r="5" ht="25" customHeight="1">
      <c r="A5" s="45" t="inlineStr">
        <is>
          <t>CH Phụ Tùng Ri Tuyền-Kiên Giang/ A Ri- 0961.616.170</t>
        </is>
      </c>
      <c r="B5" s="45" t="inlineStr">
        <is>
          <t>0961.616.170</t>
        </is>
      </c>
      <c r="C5" s="45" t="inlineStr">
        <is>
          <t>Xã Hoà Chánh, Huyện U Minh Thượng, Kiên Giang</t>
        </is>
      </c>
      <c r="D5" s="45" t="n"/>
      <c r="E5" s="45" t="n"/>
      <c r="F5" s="45" t="inlineStr">
        <is>
          <t>KH3723</t>
        </is>
      </c>
      <c r="G5" s="45" t="n"/>
      <c r="H5" s="45" t="inlineStr">
        <is>
          <t>Kiên Giang</t>
        </is>
      </c>
      <c r="I5" s="45" t="n"/>
    </row>
    <row r="6" ht="25" customHeight="1">
      <c r="A6" s="43" t="inlineStr">
        <is>
          <t>Xưởng Anh Quang -Biên Hoà/0967.873.236</t>
        </is>
      </c>
      <c r="B6" s="43" t="inlineStr">
        <is>
          <t>0967.873.236</t>
        </is>
      </c>
      <c r="C6" s="43" t="inlineStr">
        <is>
          <t>Biên Hoà-Đồng Nai</t>
        </is>
      </c>
      <c r="D6" s="43" t="n"/>
      <c r="E6" s="43" t="n"/>
      <c r="F6" s="43" t="inlineStr">
        <is>
          <t>KH3721</t>
        </is>
      </c>
      <c r="G6" s="43" t="n"/>
      <c r="H6" s="43" t="inlineStr">
        <is>
          <t>Đồng Nai</t>
        </is>
      </c>
      <c r="I6" s="43" t="n"/>
    </row>
    <row r="7" ht="25" customHeight="1">
      <c r="A7" s="45" t="inlineStr">
        <is>
          <t>Gara Thanh Toàn - Đăk Nông/ Anh Toàn: 0769.385.879</t>
        </is>
      </c>
      <c r="B7" s="45" t="inlineStr">
        <is>
          <t>0769.385.879</t>
        </is>
      </c>
      <c r="C7" s="45" t="inlineStr">
        <is>
          <t>Trạm cân Quảng Phú - Đăk Nông</t>
        </is>
      </c>
      <c r="D7" s="45" t="n"/>
      <c r="E7" s="45" t="n"/>
      <c r="F7" s="45" t="inlineStr">
        <is>
          <t>KH3722</t>
        </is>
      </c>
      <c r="G7" s="45" t="n"/>
      <c r="H7" s="45" t="inlineStr">
        <is>
          <t>Đắk Nông</t>
        </is>
      </c>
      <c r="I7" s="45" t="n"/>
    </row>
    <row r="8" ht="25" customHeight="1">
      <c r="A8" s="43" t="inlineStr">
        <is>
          <t>Cửa hàng Turbo Samdatec Bình Dương/Chị Lý - 0962.902.109</t>
        </is>
      </c>
      <c r="B8" s="43" t="inlineStr">
        <is>
          <t>0962.902.109</t>
        </is>
      </c>
      <c r="C8" s="43" t="inlineStr">
        <is>
          <t>363 Phạm Ngọc Thạch, Phú Mỹ, Thủ Dầu, Bình Dương</t>
        </is>
      </c>
      <c r="D8" s="43" t="n"/>
      <c r="E8" s="43" t="n"/>
      <c r="F8" s="43" t="inlineStr">
        <is>
          <t>KH3719</t>
        </is>
      </c>
      <c r="G8" s="43" t="n"/>
      <c r="H8" s="43" t="inlineStr">
        <is>
          <t>Bình Dương</t>
        </is>
      </c>
      <c r="I8" s="43" t="n"/>
    </row>
    <row r="9" ht="25" customHeight="1">
      <c r="A9" s="45" t="inlineStr">
        <is>
          <t>Xưởng Anh Lộc-Quận 9/ 0976.666.6975</t>
        </is>
      </c>
      <c r="B9" s="45" t="inlineStr">
        <is>
          <t>0976.666.6975</t>
        </is>
      </c>
      <c r="C9" s="45" t="inlineStr">
        <is>
          <t>Cảng Phú Hữu-Quận 9-Sài Gòn</t>
        </is>
      </c>
      <c r="D9" s="45" t="n"/>
      <c r="E9" s="45" t="n"/>
      <c r="F9" s="45" t="inlineStr">
        <is>
          <t>KH3720</t>
        </is>
      </c>
      <c r="G9" s="45" t="n"/>
      <c r="H9" s="45" t="inlineStr">
        <is>
          <t>TP. Hồ Chí Minh</t>
        </is>
      </c>
      <c r="I9" s="45" t="n"/>
    </row>
    <row r="10" ht="25" customHeight="1">
      <c r="A10" s="43" t="inlineStr">
        <is>
          <t>Công Ty Cp Đầu Tư Tân Đức-Tây Ninh/ 0937.958.361</t>
        </is>
      </c>
      <c r="B10" s="43" t="inlineStr">
        <is>
          <t>0937.958.361</t>
        </is>
      </c>
      <c r="C10" s="43" t="inlineStr">
        <is>
          <t>Lô 8, Đường Đức Hòa Hạ, Kcn Tân Đức, Xã Đức Hòa, Tỉnh Tây Ninh</t>
        </is>
      </c>
      <c r="D10" s="43" t="n"/>
      <c r="E10" s="43" t="n"/>
      <c r="F10" s="43" t="inlineStr">
        <is>
          <t>KH3718</t>
        </is>
      </c>
      <c r="G10" s="43" t="n"/>
      <c r="H10" s="43" t="inlineStr">
        <is>
          <t>Tây Ninh</t>
        </is>
      </c>
      <c r="I10" s="43" t="n"/>
    </row>
    <row r="11" ht="25" customHeight="1">
      <c r="A11" s="45" t="inlineStr">
        <is>
          <t>Xưởng Anh Quang -Quận 12/ 0367.177.307</t>
        </is>
      </c>
      <c r="B11" s="45" t="inlineStr">
        <is>
          <t>0367.177.307</t>
        </is>
      </c>
      <c r="C11" s="45" t="inlineStr">
        <is>
          <t>Vườn Lài, Quận 12, Sài Gòn</t>
        </is>
      </c>
      <c r="D11" s="45" t="n"/>
      <c r="E11" s="45" t="n"/>
      <c r="F11" s="45" t="inlineStr">
        <is>
          <t>KH3717</t>
        </is>
      </c>
      <c r="G11" s="45" t="n"/>
      <c r="H11" s="45" t="inlineStr">
        <is>
          <t>TP. Hồ Chí Minh</t>
        </is>
      </c>
      <c r="I11" s="45" t="n"/>
    </row>
    <row r="12" ht="25" customHeight="1">
      <c r="A12" s="43" t="inlineStr">
        <is>
          <t>Trịnh Văn Thọ</t>
        </is>
      </c>
      <c r="B12" s="43" t="n"/>
      <c r="C12" s="43" t="inlineStr">
        <is>
          <t>CTCP Thiết bị Cơ giới Miền Nam</t>
        </is>
      </c>
      <c r="D12" s="43" t="n"/>
      <c r="E12" s="43" t="n"/>
      <c r="F12" s="43" t="inlineStr">
        <is>
          <t>MN63</t>
        </is>
      </c>
      <c r="G12" s="43" t="n"/>
      <c r="H12" s="43" t="inlineStr">
        <is>
          <t>Bình Phước - Vạn Cường</t>
        </is>
      </c>
      <c r="I12" s="43" t="n"/>
    </row>
    <row r="13" ht="25" customHeight="1">
      <c r="A13" s="45" t="inlineStr">
        <is>
          <t>Anh Phúc Chủ Máy - Bình Dương/ 0982.313.237</t>
        </is>
      </c>
      <c r="B13" s="45" t="inlineStr">
        <is>
          <t>0982.313.237</t>
        </is>
      </c>
      <c r="C13" s="45" t="inlineStr">
        <is>
          <t>461/3 Hồ Văn Mên, Thuận An, Bình Dương</t>
        </is>
      </c>
      <c r="D13" s="45" t="n"/>
      <c r="E13" s="45" t="n"/>
      <c r="F13" s="45" t="inlineStr">
        <is>
          <t>KH3716</t>
        </is>
      </c>
      <c r="G13" s="45" t="n"/>
      <c r="H13" s="45" t="inlineStr">
        <is>
          <t>Bình Dương</t>
        </is>
      </c>
      <c r="I13" s="45" t="n"/>
    </row>
    <row r="14" ht="25" customHeight="1">
      <c r="A14" s="43" t="inlineStr">
        <is>
          <t>Xưởng Hải Phát- anh Lâm - 0983.951.076</t>
        </is>
      </c>
      <c r="B14" s="43" t="inlineStr">
        <is>
          <t>0983.951.076</t>
        </is>
      </c>
      <c r="C14" s="43" t="inlineStr">
        <is>
          <t>Dĩ An, Bình Dương</t>
        </is>
      </c>
      <c r="D14" s="43" t="n"/>
      <c r="E14" s="43" t="n"/>
      <c r="F14" s="43" t="inlineStr">
        <is>
          <t>KH3715</t>
        </is>
      </c>
      <c r="G14" s="43" t="n"/>
      <c r="H14" s="43" t="inlineStr">
        <is>
          <t>Bình Dương</t>
        </is>
      </c>
      <c r="I14" s="43" t="n"/>
    </row>
    <row r="15" ht="25" customHeight="1">
      <c r="A15" s="45" t="inlineStr">
        <is>
          <t>Xưởng tiện Tuấn Huỳnh-Hà Nội/ 0362.862.368</t>
        </is>
      </c>
      <c r="B15" s="45" t="inlineStr">
        <is>
          <t>0362.862.368</t>
        </is>
      </c>
      <c r="C15" s="45" t="inlineStr">
        <is>
          <t>158 Phan Trọng Tuệ, Thanh Liệt, Thanh Trì, Hà Nội</t>
        </is>
      </c>
      <c r="D15" s="45" t="n"/>
      <c r="E15" s="45" t="n"/>
      <c r="F15" s="45" t="inlineStr">
        <is>
          <t>KH3714</t>
        </is>
      </c>
      <c r="G15" s="45" t="n"/>
      <c r="H15" s="45" t="inlineStr">
        <is>
          <t>Hà Nội</t>
        </is>
      </c>
      <c r="I15" s="45" t="n"/>
    </row>
    <row r="16" ht="25" customHeight="1">
      <c r="A16" s="43" t="inlineStr">
        <is>
          <t>Ga Ra Anh Bé / Đồng Nai 0907.315.942</t>
        </is>
      </c>
      <c r="B16" s="43" t="inlineStr">
        <is>
          <t>0907.315.942</t>
        </is>
      </c>
      <c r="C16" s="43" t="inlineStr">
        <is>
          <t>Quán Café Hải Anh, Ngã Ba Nhơn Trạch, Đồng Nai</t>
        </is>
      </c>
      <c r="D16" s="43" t="n"/>
      <c r="E16" s="43" t="n"/>
      <c r="F16" s="43" t="inlineStr">
        <is>
          <t>KH3713</t>
        </is>
      </c>
      <c r="G16" s="43" t="n"/>
      <c r="H16" s="43" t="inlineStr">
        <is>
          <t>Đồng Nai</t>
        </is>
      </c>
      <c r="I16" s="43" t="n"/>
    </row>
    <row r="17" ht="25" customHeight="1">
      <c r="A17" s="45" t="inlineStr">
        <is>
          <t>A Trung (chủ máy)/ 0937.161.198</t>
        </is>
      </c>
      <c r="B17" s="45" t="inlineStr">
        <is>
          <t>0937.161.198</t>
        </is>
      </c>
      <c r="C17" s="45" t="inlineStr">
        <is>
          <t>23 Nguyễn Văn Tiết, Lái Thiêu, Thủ Dầu Một, Bình Dương</t>
        </is>
      </c>
      <c r="D17" s="45" t="n"/>
      <c r="E17" s="45" t="n"/>
      <c r="F17" s="45" t="inlineStr">
        <is>
          <t>KH3711</t>
        </is>
      </c>
      <c r="G17" s="45" t="n"/>
      <c r="H17" s="45" t="inlineStr">
        <is>
          <t>TP. Hồ Chí Minh</t>
        </is>
      </c>
      <c r="I17" s="45" t="n"/>
    </row>
    <row r="18" ht="25" customHeight="1">
      <c r="A18" s="43" t="inlineStr">
        <is>
          <t>CH Ô Tô Hùng /Anh Bình - 0972.456.670</t>
        </is>
      </c>
      <c r="B18" s="43" t="inlineStr">
        <is>
          <t>0972.456.670</t>
        </is>
      </c>
      <c r="C18" s="43" t="inlineStr">
        <is>
          <t>Địa Chỉ: 193 Hai Bà Trưng, Phường Cam Ly, Đà Lạt</t>
        </is>
      </c>
      <c r="D18" s="43" t="n"/>
      <c r="E18" s="43" t="n"/>
      <c r="F18" s="43" t="inlineStr">
        <is>
          <t>KH3712</t>
        </is>
      </c>
      <c r="G18" s="43" t="n"/>
      <c r="H18" s="43" t="inlineStr">
        <is>
          <t>Lâm Đồng</t>
        </is>
      </c>
      <c r="I18" s="43" t="n"/>
    </row>
    <row r="19" ht="25" customHeight="1">
      <c r="A19" s="45" t="inlineStr">
        <is>
          <t>Công ty Mạnh Phát-Long An /Anh Thuận-0905.053.376</t>
        </is>
      </c>
      <c r="B19" s="45" t="inlineStr">
        <is>
          <t>0905.053.376</t>
        </is>
      </c>
      <c r="C19" s="45" t="inlineStr">
        <is>
          <t>Ấp 5-Xã Mỹ Hạnh-Tỉnh Long An</t>
        </is>
      </c>
      <c r="D19" s="45" t="n"/>
      <c r="E19" s="45" t="n"/>
      <c r="F19" s="45" t="inlineStr">
        <is>
          <t>KH3710</t>
        </is>
      </c>
      <c r="G19" s="45" t="n"/>
      <c r="H19" s="45" t="inlineStr">
        <is>
          <t>Long An</t>
        </is>
      </c>
      <c r="I19" s="45" t="n"/>
    </row>
    <row r="20" ht="25" customHeight="1">
      <c r="A20" s="43" t="inlineStr">
        <is>
          <t>Cửa hàng Phụ Tùng Ô Tô Hòa Phát / 0939.873.766</t>
        </is>
      </c>
      <c r="B20" s="43" t="inlineStr">
        <is>
          <t>0939.873.766</t>
        </is>
      </c>
      <c r="C20" s="43" t="inlineStr">
        <is>
          <t>985 Đường Bùi Hữu Nghĩa, Kv Bình Dương, Phường Long Tuyền, Tp Cần Thơ</t>
        </is>
      </c>
      <c r="D20" s="43" t="n"/>
      <c r="E20" s="43" t="n"/>
      <c r="F20" s="43" t="inlineStr">
        <is>
          <t>KH3708</t>
        </is>
      </c>
      <c r="G20" s="43" t="n"/>
      <c r="H20" s="43" t="inlineStr">
        <is>
          <t>Cần Thơ</t>
        </is>
      </c>
      <c r="I20" s="43" t="n"/>
    </row>
    <row r="21" ht="25" customHeight="1">
      <c r="A21" s="45" t="inlineStr">
        <is>
          <t>Cty Xây Dựng Lộc Huy Hoàng/ A Chiến - 0972.464.504</t>
        </is>
      </c>
      <c r="B21" s="45" t="inlineStr">
        <is>
          <t>0972.464.504</t>
        </is>
      </c>
      <c r="C21" s="45" t="inlineStr">
        <is>
          <t>TP Sóc Trăng</t>
        </is>
      </c>
      <c r="D21" s="45" t="n"/>
      <c r="E21" s="45" t="n"/>
      <c r="F21" s="45" t="inlineStr">
        <is>
          <t>KH3709</t>
        </is>
      </c>
      <c r="G21" s="45" t="n"/>
      <c r="H21" s="45" t="inlineStr">
        <is>
          <t>Sóc Trăng</t>
        </is>
      </c>
      <c r="I21" s="45" t="n"/>
    </row>
    <row r="22" ht="25" customHeight="1">
      <c r="A22" s="43" t="inlineStr">
        <is>
          <t>Xưởng Cơ Khí A Trường/ 0989.698.143</t>
        </is>
      </c>
      <c r="B22" s="43" t="inlineStr">
        <is>
          <t>0989.698.143</t>
        </is>
      </c>
      <c r="C22" s="43" t="inlineStr">
        <is>
          <t>41 Vạn Kiếp, Pleiku, Gia Lai</t>
        </is>
      </c>
      <c r="D22" s="43" t="n"/>
      <c r="E22" s="43" t="n"/>
      <c r="F22" s="43" t="inlineStr">
        <is>
          <t>KH3706</t>
        </is>
      </c>
      <c r="G22" s="43" t="n"/>
      <c r="H22" s="43" t="inlineStr">
        <is>
          <t>Gia Lai</t>
        </is>
      </c>
      <c r="I22" s="43" t="n"/>
    </row>
    <row r="23" ht="25" customHeight="1">
      <c r="A23" s="45" t="inlineStr">
        <is>
          <t>Cửa hàng VLXD Thắng Lợi - Gia Lai/Anh Quang: 0337.175.968</t>
        </is>
      </c>
      <c r="B23" s="45" t="inlineStr">
        <is>
          <t>0337.175.968</t>
        </is>
      </c>
      <c r="C23" s="45" t="inlineStr">
        <is>
          <t>Xã Bình Giáo, huyện Chư Prong, Tỉnh Gia Lai</t>
        </is>
      </c>
      <c r="D23" s="45" t="n"/>
      <c r="E23" s="45" t="n"/>
      <c r="F23" s="45" t="inlineStr">
        <is>
          <t>KH3707</t>
        </is>
      </c>
      <c r="G23" s="45" t="n"/>
      <c r="H23" s="45" t="inlineStr">
        <is>
          <t>Gia Lai</t>
        </is>
      </c>
      <c r="I23" s="45" t="n"/>
    </row>
    <row r="24" ht="25" customHeight="1">
      <c r="A24" s="43" t="inlineStr">
        <is>
          <t>ANH BẢY- CHỢ BẾN LỨC- 0985.011.256</t>
        </is>
      </c>
      <c r="B24" s="43" t="inlineStr">
        <is>
          <t>0985.011.256</t>
        </is>
      </c>
      <c r="C24" s="43" t="inlineStr">
        <is>
          <t>Bến Lức, Long An</t>
        </is>
      </c>
      <c r="D24" s="43" t="n"/>
      <c r="E24" s="43" t="n"/>
      <c r="F24" s="43" t="inlineStr">
        <is>
          <t>KH3705</t>
        </is>
      </c>
      <c r="G24" s="43" t="n"/>
      <c r="H24" s="43" t="inlineStr">
        <is>
          <t>Long An</t>
        </is>
      </c>
      <c r="I24" s="43" t="n"/>
    </row>
    <row r="25" ht="25" customHeight="1">
      <c r="A25" s="45" t="inlineStr">
        <is>
          <t>Cty Vĩnh Phát Bình Phước/ A Vui 0332.760.164</t>
        </is>
      </c>
      <c r="B25" s="45" t="inlineStr">
        <is>
          <t>0332.760.164</t>
        </is>
      </c>
      <c r="C25" s="45" t="inlineStr">
        <is>
          <t>Chơn Thành, Bình Phước</t>
        </is>
      </c>
      <c r="D25" s="45" t="n"/>
      <c r="E25" s="45" t="n"/>
      <c r="F25" s="45" t="inlineStr">
        <is>
          <t>KH3703</t>
        </is>
      </c>
      <c r="G25" s="45" t="n"/>
      <c r="H25" s="45" t="inlineStr">
        <is>
          <t>Bình Phước</t>
        </is>
      </c>
      <c r="I25" s="45" t="n"/>
    </row>
    <row r="26" ht="25" customHeight="1">
      <c r="A26" s="43" t="inlineStr">
        <is>
          <t>Xưởng Anh Quyền – Tân Uyên, Bình Dương/ 0326.049.177</t>
        </is>
      </c>
      <c r="B26" s="43" t="inlineStr">
        <is>
          <t>0326.049.177</t>
        </is>
      </c>
      <c r="C26" s="43" t="inlineStr">
        <is>
          <t>Tân Uyên, Bình Dương</t>
        </is>
      </c>
      <c r="D26" s="43" t="n"/>
      <c r="E26" s="43" t="n"/>
      <c r="F26" s="43" t="inlineStr">
        <is>
          <t>KH3704</t>
        </is>
      </c>
      <c r="G26" s="43" t="n"/>
      <c r="H26" s="43" t="inlineStr">
        <is>
          <t>Bình Dương</t>
        </is>
      </c>
      <c r="I26" s="43" t="n"/>
    </row>
    <row r="27" ht="25" customHeight="1">
      <c r="A27" s="45" t="inlineStr">
        <is>
          <t>Xưởng Anh nhật - Tân Vạn 0913.651.339</t>
        </is>
      </c>
      <c r="B27" s="45" t="inlineStr">
        <is>
          <t>0913.651.339</t>
        </is>
      </c>
      <c r="C27" s="45" t="inlineStr">
        <is>
          <t>Tân Vạn, Sài Gòn</t>
        </is>
      </c>
      <c r="D27" s="45" t="n"/>
      <c r="E27" s="45" t="n"/>
      <c r="F27" s="45" t="inlineStr">
        <is>
          <t>KH3702</t>
        </is>
      </c>
      <c r="G27" s="45" t="n"/>
      <c r="H27" s="45" t="inlineStr">
        <is>
          <t>TP. Hồ Chí Minh</t>
        </is>
      </c>
      <c r="I27" s="45" t="n"/>
    </row>
    <row r="28" ht="25" customHeight="1">
      <c r="A28" s="43" t="inlineStr">
        <is>
          <t>Anh Giang (chủ máy)/ 0914.197.097</t>
        </is>
      </c>
      <c r="B28" s="43" t="inlineStr">
        <is>
          <t>0914.197.097</t>
        </is>
      </c>
      <c r="C28" s="43" t="inlineStr">
        <is>
          <t>Cần Đước. Long An</t>
        </is>
      </c>
      <c r="D28" s="43" t="n"/>
      <c r="E28" s="43" t="n"/>
      <c r="F28" s="43" t="inlineStr">
        <is>
          <t>KH3701</t>
        </is>
      </c>
      <c r="G28" s="43" t="n"/>
      <c r="H28" s="43" t="inlineStr">
        <is>
          <t>Long An</t>
        </is>
      </c>
      <c r="I28" s="43" t="n"/>
    </row>
    <row r="29" ht="25" customHeight="1">
      <c r="A29" s="45" t="inlineStr">
        <is>
          <t>Cửa hàng pt Ô TÔ Huyndai Anh Hiếu/ 0905.563.226</t>
        </is>
      </c>
      <c r="B29" s="45" t="inlineStr">
        <is>
          <t>0905.563.226</t>
        </is>
      </c>
      <c r="C29" s="45" t="inlineStr">
        <is>
          <t>60 Hoa Cau- P7 -Phú Nhuận- HCM</t>
        </is>
      </c>
      <c r="D29" s="45" t="n"/>
      <c r="E29" s="45" t="n"/>
      <c r="F29" s="45" t="inlineStr">
        <is>
          <t>KH3700</t>
        </is>
      </c>
      <c r="G29" s="45" t="n"/>
      <c r="H29" s="45" t="inlineStr">
        <is>
          <t>TP. Hồ Chí Minh</t>
        </is>
      </c>
      <c r="I29" s="45" t="n"/>
    </row>
    <row r="30" ht="25" customHeight="1">
      <c r="A30" s="43" t="inlineStr">
        <is>
          <t>Công ty TNHH Tập Đoàn xây dựng HG/A Sang: 0908.059.131</t>
        </is>
      </c>
      <c r="B30" s="43" t="inlineStr">
        <is>
          <t>0908.059.131</t>
        </is>
      </c>
      <c r="C30" s="43" t="inlineStr">
        <is>
          <t>100/83 Thích Quảng Đức, P5, Q. Phú Nhuận, TP.HCM</t>
        </is>
      </c>
      <c r="D30" s="43" t="n"/>
      <c r="E30" s="43" t="n"/>
      <c r="F30" s="43" t="inlineStr">
        <is>
          <t>KH3699</t>
        </is>
      </c>
      <c r="G30" s="43" t="n"/>
      <c r="H30" s="43" t="inlineStr">
        <is>
          <t>TP. Hồ Chí Minh</t>
        </is>
      </c>
      <c r="I30" s="43" t="n"/>
    </row>
    <row r="31" ht="25" customHeight="1">
      <c r="A31" s="45" t="inlineStr">
        <is>
          <t>Cửa Hàng Pt Ô Tô – Phong Phú/ 0948.675.353</t>
        </is>
      </c>
      <c r="B31" s="45" t="inlineStr">
        <is>
          <t>0948.675.353</t>
        </is>
      </c>
      <c r="C31" s="45" t="inlineStr">
        <is>
          <t>Số 25-27, Ngô Gia Tự Nối Dài, Phường Tân Thành, Tỉnh Cà Mau</t>
        </is>
      </c>
      <c r="D31" s="45" t="n"/>
      <c r="E31" s="45" t="n"/>
      <c r="F31" s="45" t="inlineStr">
        <is>
          <t>KH3698</t>
        </is>
      </c>
      <c r="G31" s="45" t="n"/>
      <c r="H31" s="45" t="inlineStr">
        <is>
          <t>Cà Mau</t>
        </is>
      </c>
      <c r="I31" s="45" t="n"/>
    </row>
    <row r="32" ht="25" customHeight="1">
      <c r="A32" s="43" t="inlineStr">
        <is>
          <t>Anh Tình( thợ tự do)-Sài Gòn/ 0392.253.960</t>
        </is>
      </c>
      <c r="B32" s="43" t="inlineStr">
        <is>
          <t>0392.253.960</t>
        </is>
      </c>
      <c r="C32" s="43" t="inlineStr">
        <is>
          <t>Quận 12, Sài Gòn</t>
        </is>
      </c>
      <c r="D32" s="43" t="n"/>
      <c r="E32" s="43" t="n"/>
      <c r="F32" s="43" t="inlineStr">
        <is>
          <t>KH3697</t>
        </is>
      </c>
      <c r="G32" s="43" t="n"/>
      <c r="H32" s="43" t="inlineStr">
        <is>
          <t>TP. Hồ Chí Minh</t>
        </is>
      </c>
      <c r="I32" s="43" t="n"/>
    </row>
    <row r="33" ht="25" customHeight="1">
      <c r="A33" s="45" t="inlineStr">
        <is>
          <t>Xưởng Anh Thắng - Bàu Bàng / 0919.403.324</t>
        </is>
      </c>
      <c r="B33" s="45" t="inlineStr">
        <is>
          <t>0919.403.324</t>
        </is>
      </c>
      <c r="C33" s="45" t="inlineStr">
        <is>
          <t>Bàu Bàng, Bình Dương</t>
        </is>
      </c>
      <c r="D33" s="45" t="n"/>
      <c r="E33" s="45" t="n"/>
      <c r="F33" s="45" t="inlineStr">
        <is>
          <t>KH3696</t>
        </is>
      </c>
      <c r="G33" s="45" t="n"/>
      <c r="H33" s="45" t="inlineStr">
        <is>
          <t>Bình Dương</t>
        </is>
      </c>
      <c r="I33" s="45" t="n"/>
    </row>
    <row r="34" ht="25" customHeight="1">
      <c r="A34" s="43" t="inlineStr">
        <is>
          <t>A Anh - Vĩnh Long/ 0939.333.151</t>
        </is>
      </c>
      <c r="B34" s="43" t="inlineStr">
        <is>
          <t>0939.333.151</t>
        </is>
      </c>
      <c r="C34" s="43" t="inlineStr">
        <is>
          <t>TP Vĩnh Long</t>
        </is>
      </c>
      <c r="D34" s="43" t="n"/>
      <c r="E34" s="43" t="n"/>
      <c r="F34" s="43" t="inlineStr">
        <is>
          <t>KH3695</t>
        </is>
      </c>
      <c r="G34" s="43" t="n"/>
      <c r="H34" s="43" t="inlineStr">
        <is>
          <t>Vĩnh Long</t>
        </is>
      </c>
      <c r="I34" s="43" t="n"/>
    </row>
    <row r="35" ht="25" customHeight="1">
      <c r="A35" s="45" t="inlineStr">
        <is>
          <t>Xưởng Thanh Tú-Biên Hoà / 0907.947.220</t>
        </is>
      </c>
      <c r="B35" s="45" t="inlineStr">
        <is>
          <t>0907.947.220</t>
        </is>
      </c>
      <c r="C35" s="45" t="inlineStr">
        <is>
          <t>Biên Hoà-Đồng Nai</t>
        </is>
      </c>
      <c r="D35" s="45" t="n"/>
      <c r="E35" s="45" t="n"/>
      <c r="F35" s="45" t="inlineStr">
        <is>
          <t>KH3694</t>
        </is>
      </c>
      <c r="G35" s="45" t="n"/>
      <c r="H35" s="45" t="inlineStr">
        <is>
          <t>Đồng Nai</t>
        </is>
      </c>
      <c r="I35" s="45" t="n"/>
    </row>
    <row r="36" ht="25" customHeight="1">
      <c r="A36" s="43" t="inlineStr">
        <is>
          <t>Anh Sa (chủ máy) – Bình Định/ 0905.180.601</t>
        </is>
      </c>
      <c r="B36" s="43" t="inlineStr">
        <is>
          <t>0905.180.601</t>
        </is>
      </c>
      <c r="C36" s="43" t="inlineStr">
        <is>
          <t>Phú Phong, Tây Sơn, Bình Định</t>
        </is>
      </c>
      <c r="D36" s="43" t="n"/>
      <c r="E36" s="43" t="n"/>
      <c r="F36" s="43" t="inlineStr">
        <is>
          <t>KH3693</t>
        </is>
      </c>
      <c r="G36" s="43" t="n"/>
      <c r="H36" s="43" t="inlineStr">
        <is>
          <t>Bình Định</t>
        </is>
      </c>
      <c r="I36" s="43" t="n"/>
    </row>
    <row r="37" ht="25" customHeight="1">
      <c r="A37" s="45" t="inlineStr">
        <is>
          <t>Xưởng anh Phước - Suối tiên/ 0919.606.838</t>
        </is>
      </c>
      <c r="B37" s="45" t="inlineStr">
        <is>
          <t>0919.606.838</t>
        </is>
      </c>
      <c r="C37" s="45" t="inlineStr">
        <is>
          <t>Suối tiên, TPHCM</t>
        </is>
      </c>
      <c r="D37" s="45" t="n"/>
      <c r="E37" s="45" t="n"/>
      <c r="F37" s="45" t="inlineStr">
        <is>
          <t>KH3692</t>
        </is>
      </c>
      <c r="G37" s="45" t="n"/>
      <c r="H37" s="45" t="inlineStr">
        <is>
          <t>TP. Hồ Chí Minh</t>
        </is>
      </c>
      <c r="I37" s="45" t="n"/>
    </row>
    <row r="38" ht="25" customHeight="1">
      <c r="A38" s="43" t="inlineStr">
        <is>
          <t>Xưởng Anh Vân – Bình Dương/ 0918.706.023</t>
        </is>
      </c>
      <c r="B38" s="43" t="inlineStr">
        <is>
          <t>0918.706.023</t>
        </is>
      </c>
      <c r="C38" s="43" t="inlineStr">
        <is>
          <t>Đình Bình Thắng, Dĩ An, Bình Dương</t>
        </is>
      </c>
      <c r="D38" s="43" t="n"/>
      <c r="E38" s="43" t="n"/>
      <c r="F38" s="43" t="inlineStr">
        <is>
          <t>KH3691</t>
        </is>
      </c>
      <c r="G38" s="43" t="n"/>
      <c r="H38" s="43" t="inlineStr">
        <is>
          <t>TP. Hồ Chí Minh</t>
        </is>
      </c>
      <c r="I38" s="43" t="n"/>
    </row>
    <row r="39" ht="25" customHeight="1">
      <c r="A39" s="45" t="inlineStr">
        <is>
          <t>Cửa hàng Ron Tiến Thời-Đà Lạt/0909.856.657</t>
        </is>
      </c>
      <c r="B39" s="45" t="inlineStr">
        <is>
          <t>0909.856.657</t>
        </is>
      </c>
      <c r="C39" s="45" t="inlineStr">
        <is>
          <t>59 Thiện Ý- TP Đà Lạt</t>
        </is>
      </c>
      <c r="D39" s="45" t="n"/>
      <c r="E39" s="45" t="n"/>
      <c r="F39" s="45" t="inlineStr">
        <is>
          <t>KH3689</t>
        </is>
      </c>
      <c r="G39" s="45" t="n"/>
      <c r="H39" s="45" t="inlineStr">
        <is>
          <t>Lâm Đồng</t>
        </is>
      </c>
      <c r="I39" s="45" t="n"/>
    </row>
    <row r="40" ht="25" customHeight="1">
      <c r="A40" s="43" t="inlineStr">
        <is>
          <t>Cơ Giới Hoàng – Trảng Bom, Đồng Nai/ 0356.158.158</t>
        </is>
      </c>
      <c r="B40" s="43" t="inlineStr">
        <is>
          <t>0356.158.158</t>
        </is>
      </c>
      <c r="C40" s="43" t="inlineStr">
        <is>
          <t>Trảng Bom, Đồng Nai</t>
        </is>
      </c>
      <c r="D40" s="43" t="n"/>
      <c r="E40" s="43" t="n"/>
      <c r="F40" s="43" t="inlineStr">
        <is>
          <t>KH3690</t>
        </is>
      </c>
      <c r="G40" s="43" t="n"/>
      <c r="H40" s="43" t="inlineStr">
        <is>
          <t>Đồng Nai</t>
        </is>
      </c>
      <c r="I40" s="43" t="n"/>
    </row>
    <row r="41" ht="25" customHeight="1">
      <c r="A41" s="45" t="inlineStr">
        <is>
          <t>Bãi máy Máy Công Nghiệp Sài Gòn/ A Tư - 0961.363.654</t>
        </is>
      </c>
      <c r="B41" s="45" t="inlineStr">
        <is>
          <t>0961.363.654</t>
        </is>
      </c>
      <c r="C41" s="45" t="inlineStr">
        <is>
          <t>45/20 Tổ 20 Kh Phố Ngãi Thắng, Phường Bình Thắng, Dĩ An, Bình Dương</t>
        </is>
      </c>
      <c r="D41" s="45" t="n"/>
      <c r="E41" s="45" t="n"/>
      <c r="F41" s="45" t="inlineStr">
        <is>
          <t>KH3688</t>
        </is>
      </c>
      <c r="G41" s="45" t="n"/>
      <c r="H41" s="45" t="inlineStr">
        <is>
          <t>TP. Hồ Chí Minh</t>
        </is>
      </c>
      <c r="I41" s="45" t="n"/>
    </row>
    <row r="42" ht="25" customHeight="1">
      <c r="A42" s="43" t="inlineStr">
        <is>
          <t>Công ty TNHH TM Và DV Kỹ Thuật Hoàng Kim/Anh Cầm- 0906.854.434</t>
        </is>
      </c>
      <c r="B42" s="43" t="inlineStr">
        <is>
          <t>0906.854.434</t>
        </is>
      </c>
      <c r="C42" s="43" t="inlineStr">
        <is>
          <t>98C đường số 20, Phường An Nhơn, Thành phố Hồ Chí Minh</t>
        </is>
      </c>
      <c r="D42" s="43" t="n"/>
      <c r="E42" s="43" t="n"/>
      <c r="F42" s="43" t="inlineStr">
        <is>
          <t>KH3687</t>
        </is>
      </c>
      <c r="G42" s="43" t="n"/>
      <c r="H42" s="43" t="inlineStr">
        <is>
          <t>TP. Hồ Chí Minh</t>
        </is>
      </c>
      <c r="I42" s="43" t="n"/>
    </row>
    <row r="43" ht="25" customHeight="1">
      <c r="A43" s="45" t="inlineStr">
        <is>
          <t>Gara Phong Phú- Sài Gòn/ 0902.912.971</t>
        </is>
      </c>
      <c r="B43" s="45" t="inlineStr">
        <is>
          <t>0902.912.971</t>
        </is>
      </c>
      <c r="C43" s="45" t="inlineStr">
        <is>
          <t>Sài Gòn</t>
        </is>
      </c>
      <c r="D43" s="45" t="n"/>
      <c r="E43" s="45" t="n"/>
      <c r="F43" s="45" t="inlineStr">
        <is>
          <t>KH3686</t>
        </is>
      </c>
      <c r="G43" s="45" t="n"/>
      <c r="H43" s="45" t="inlineStr">
        <is>
          <t>TP. Hồ Chí Minh</t>
        </is>
      </c>
      <c r="I43" s="45" t="n"/>
    </row>
    <row r="44" ht="25" customHeight="1">
      <c r="A44" s="43" t="inlineStr">
        <is>
          <t>GARA A Chiến - Đăk Nông/ 0935.740.780</t>
        </is>
      </c>
      <c r="B44" s="43" t="inlineStr">
        <is>
          <t>0935.740.780</t>
        </is>
      </c>
      <c r="C44" s="43" t="inlineStr">
        <is>
          <t>Đăk Nông</t>
        </is>
      </c>
      <c r="D44" s="43" t="n"/>
      <c r="E44" s="43" t="n"/>
      <c r="F44" s="43" t="inlineStr">
        <is>
          <t>KH3685</t>
        </is>
      </c>
      <c r="G44" s="43" t="n"/>
      <c r="H44" s="43" t="inlineStr">
        <is>
          <t>Đắk Nông</t>
        </is>
      </c>
      <c r="I44" s="43" t="n"/>
    </row>
    <row r="45" ht="25" customHeight="1">
      <c r="A45" s="45" t="inlineStr">
        <is>
          <t>Cửa Hàng Long Tuyết – Lagi/ 0913.843.623</t>
        </is>
      </c>
      <c r="B45" s="45" t="inlineStr">
        <is>
          <t>0913.843.623</t>
        </is>
      </c>
      <c r="C45" s="45" t="inlineStr">
        <is>
          <t>223 Đường Lê Lợi, Phường Phước Hội, La Gi, Bình Thuận</t>
        </is>
      </c>
      <c r="D45" s="45" t="n"/>
      <c r="E45" s="45" t="n"/>
      <c r="F45" s="45" t="inlineStr">
        <is>
          <t>KH3684</t>
        </is>
      </c>
      <c r="G45" s="45" t="inlineStr">
        <is>
          <t>KHÁCH VIP</t>
        </is>
      </c>
      <c r="H45" s="45" t="inlineStr">
        <is>
          <t>Bình Thuận</t>
        </is>
      </c>
      <c r="I45" s="45" t="n"/>
    </row>
    <row r="46" ht="25" customHeight="1">
      <c r="A46" s="43" t="inlineStr">
        <is>
          <t>Gara Nam An - Phú Yên/ Anh Nam: 0984.124.759</t>
        </is>
      </c>
      <c r="B46" s="43" t="inlineStr">
        <is>
          <t>0984.124.759</t>
        </is>
      </c>
      <c r="C46" s="43" t="inlineStr">
        <is>
          <t>Quốc Lộ 1A, Phú Tân, An Cư, Tuy An, Phú Yên</t>
        </is>
      </c>
      <c r="D46" s="43" t="n"/>
      <c r="E46" s="43" t="n"/>
      <c r="F46" s="43" t="inlineStr">
        <is>
          <t>KH3680</t>
        </is>
      </c>
      <c r="G46" s="43" t="n"/>
      <c r="H46" s="43" t="inlineStr">
        <is>
          <t>Phú Yên</t>
        </is>
      </c>
      <c r="I46" s="43" t="n"/>
    </row>
    <row r="47" ht="25" customHeight="1">
      <c r="A47" s="45" t="inlineStr">
        <is>
          <t>Cửa Hàng Vĩnh Lộc – Sài Gòn/ 0907 182 220</t>
        </is>
      </c>
      <c r="B47" s="45" t="inlineStr">
        <is>
          <t>0907 182 220</t>
        </is>
      </c>
      <c r="C47" s="45" t="inlineStr">
        <is>
          <t>234 Nguyên Công Trứ, Phường Bến Thành, TP HCM</t>
        </is>
      </c>
      <c r="D47" s="45" t="n"/>
      <c r="E47" s="45" t="n"/>
      <c r="F47" s="45" t="inlineStr">
        <is>
          <t>KH3681</t>
        </is>
      </c>
      <c r="G47" s="45" t="n"/>
      <c r="H47" s="45" t="inlineStr">
        <is>
          <t>TP. Hồ Chí Minh</t>
        </is>
      </c>
      <c r="I47" s="45" t="n"/>
    </row>
    <row r="48" ht="25" customHeight="1">
      <c r="A48" s="43" t="inlineStr">
        <is>
          <t>CTY CPTMDV XÂY DỰNG THU HƯƠNG/ A Sáu - 0903.412.752</t>
        </is>
      </c>
      <c r="B48" s="43" t="inlineStr">
        <is>
          <t>0903.412.752</t>
        </is>
      </c>
      <c r="C48" s="43" t="inlineStr">
        <is>
          <t>1073/63B Cách Mạng Tháng Tám, Phường Tân Sơn Nhất, TP Hồ Chí Minh</t>
        </is>
      </c>
      <c r="D48" s="43" t="n"/>
      <c r="E48" s="43" t="n"/>
      <c r="F48" s="43" t="inlineStr">
        <is>
          <t>KH3682</t>
        </is>
      </c>
      <c r="G48" s="43" t="n"/>
      <c r="H48" s="43" t="inlineStr">
        <is>
          <t>TP. Hồ Chí Minh</t>
        </is>
      </c>
      <c r="I48" s="43" t="n"/>
    </row>
    <row r="49" ht="25" customHeight="1">
      <c r="A49" s="45" t="inlineStr">
        <is>
          <t>A Nghị, Chủ máy – Lâm Đồng/ 0822.910.986</t>
        </is>
      </c>
      <c r="B49" s="45" t="inlineStr">
        <is>
          <t>0822.910.986</t>
        </is>
      </c>
      <c r="C49" s="45" t="inlineStr">
        <is>
          <t>Đinh Văn, Lâm Hà, Lâm Đồng</t>
        </is>
      </c>
      <c r="D49" s="45" t="n"/>
      <c r="E49" s="45" t="n"/>
      <c r="F49" s="45" t="inlineStr">
        <is>
          <t>KH3683</t>
        </is>
      </c>
      <c r="G49" s="45" t="n"/>
      <c r="H49" s="45" t="inlineStr">
        <is>
          <t>Lâm Đồng</t>
        </is>
      </c>
      <c r="I49" s="45" t="n"/>
    </row>
    <row r="50" ht="25" customHeight="1">
      <c r="A50" s="43" t="inlineStr">
        <is>
          <t>CH Phụ tùng Nông Ngư Cơ Tư Lê - Phan Thiết / 0918.591.690</t>
        </is>
      </c>
      <c r="B50" s="43" t="inlineStr">
        <is>
          <t>0918.591.690</t>
        </is>
      </c>
      <c r="C50" s="43" t="inlineStr">
        <is>
          <t>44 Hà Huy Tập, Đức Thắng, TP Phan Thiết</t>
        </is>
      </c>
      <c r="D50" s="43" t="n"/>
      <c r="E50" s="43" t="n"/>
      <c r="F50" s="43" t="inlineStr">
        <is>
          <t>KH3679</t>
        </is>
      </c>
      <c r="G50" s="43" t="inlineStr">
        <is>
          <t>KHÁCH VIP</t>
        </is>
      </c>
      <c r="H50" s="43" t="inlineStr">
        <is>
          <t>Bình Thuận</t>
        </is>
      </c>
      <c r="I50" s="43" t="n"/>
    </row>
    <row r="51" ht="25" customHeight="1">
      <c r="A51" s="45" t="inlineStr">
        <is>
          <t>CƠ giới sáu ngà</t>
        </is>
      </c>
      <c r="B51" s="45" t="n"/>
      <c r="C51" s="45" t="n"/>
      <c r="D51" s="45" t="n"/>
      <c r="E51" s="45" t="inlineStr">
        <is>
          <t>chành bão phương đ/c 1648 Võ Văn Kiệt</t>
        </is>
      </c>
      <c r="F51" s="45" t="inlineStr">
        <is>
          <t>KH3726</t>
        </is>
      </c>
      <c r="G51" s="45" t="n"/>
      <c r="H51" s="45" t="n"/>
      <c r="I51" s="45" t="n"/>
    </row>
    <row r="52" ht="25" customHeight="1">
      <c r="A52" s="43" t="inlineStr">
        <is>
          <t>Xưởng A Ngãi - Kontum/ 0339.241.140</t>
        </is>
      </c>
      <c r="B52" s="43" t="inlineStr">
        <is>
          <t>0339.241.140</t>
        </is>
      </c>
      <c r="C52" s="43" t="inlineStr">
        <is>
          <t>TP Kontum (gần bến xe)</t>
        </is>
      </c>
      <c r="D52" s="43" t="n"/>
      <c r="E52" s="43" t="n"/>
      <c r="F52" s="43" t="inlineStr">
        <is>
          <t>KH3678</t>
        </is>
      </c>
      <c r="G52" s="43" t="n"/>
      <c r="H52" s="43" t="inlineStr">
        <is>
          <t>Kon Tum</t>
        </is>
      </c>
      <c r="I52" s="43" t="n"/>
    </row>
    <row r="53" ht="25" customHeight="1">
      <c r="A53" s="45" t="inlineStr">
        <is>
          <t>Công ty TNHH MTV Cơ khí xây dựng Hiếu Phát - Bình Dương/ Chị Hồng: 0389.579.589</t>
        </is>
      </c>
      <c r="B53" s="45" t="inlineStr">
        <is>
          <t>0389.579.589</t>
        </is>
      </c>
      <c r="C53" s="45" t="inlineStr">
        <is>
          <t>Số 01, Đường Hội Nghĩa, KP1, Phường Bình Cơ, TP Hồ Chí Minh</t>
        </is>
      </c>
      <c r="D53" s="45" t="n"/>
      <c r="E53" s="45" t="n"/>
      <c r="F53" s="45" t="inlineStr">
        <is>
          <t>KH3677</t>
        </is>
      </c>
      <c r="G53" s="45" t="n"/>
      <c r="H53" s="45" t="inlineStr">
        <is>
          <t>Bình Dương</t>
        </is>
      </c>
      <c r="I53" s="45" t="n"/>
    </row>
    <row r="54" ht="25" customHeight="1">
      <c r="A54" s="43" t="inlineStr">
        <is>
          <t>Anh Duy - Bình Dương/0965.836.059</t>
        </is>
      </c>
      <c r="B54" s="43" t="inlineStr">
        <is>
          <t>0965.836.059</t>
        </is>
      </c>
      <c r="C54" s="43" t="inlineStr">
        <is>
          <t>Bình Dương</t>
        </is>
      </c>
      <c r="D54" s="43" t="n"/>
      <c r="E54" s="43" t="n"/>
      <c r="F54" s="43" t="inlineStr">
        <is>
          <t>KH3676</t>
        </is>
      </c>
      <c r="G54" s="43" t="n"/>
      <c r="H54" s="43" t="inlineStr">
        <is>
          <t>Bình Dương</t>
        </is>
      </c>
      <c r="I54" s="43" t="n"/>
    </row>
    <row r="55" ht="25" customHeight="1">
      <c r="A55" s="45" t="inlineStr">
        <is>
          <t>Anh Tự (Turbo), Bình Thạnh - 0982.456.944</t>
        </is>
      </c>
      <c r="B55" s="45" t="inlineStr">
        <is>
          <t>0982.456.944</t>
        </is>
      </c>
      <c r="C55" s="45" t="inlineStr">
        <is>
          <t>340/42 Ung Văn Khiêm, Phường 25, Quận Bình Thạnh, TP. Hồ Chí Minh</t>
        </is>
      </c>
      <c r="D55" s="45" t="n"/>
      <c r="E55" s="45" t="n"/>
      <c r="F55" s="45" t="inlineStr">
        <is>
          <t>KH3675</t>
        </is>
      </c>
      <c r="G55" s="45" t="n"/>
      <c r="H55" s="45" t="inlineStr">
        <is>
          <t>TP. Hồ Chí Minh</t>
        </is>
      </c>
      <c r="I55" s="45" t="n"/>
    </row>
    <row r="56" ht="25" customHeight="1">
      <c r="A56" s="43" t="inlineStr">
        <is>
          <t>Anh Bình (turbo) – Trà Vinh/ 0964.409.419</t>
        </is>
      </c>
      <c r="B56" s="43" t="inlineStr">
        <is>
          <t>0964.409.419</t>
        </is>
      </c>
      <c r="C56" s="43" t="inlineStr">
        <is>
          <t>Quốc Lộ 54, Ấp Phú Nhiêu, Xã Mỹ Chánh, Huyện Châu Thành, Tỉnh Trà Vinh</t>
        </is>
      </c>
      <c r="D56" s="43" t="n"/>
      <c r="E56" s="43" t="n"/>
      <c r="F56" s="43" t="inlineStr">
        <is>
          <t>KH3674</t>
        </is>
      </c>
      <c r="G56" s="43" t="n"/>
      <c r="H56" s="43" t="inlineStr">
        <is>
          <t>Trà Vinh</t>
        </is>
      </c>
      <c r="I56" s="43" t="n"/>
    </row>
    <row r="57" ht="25" customHeight="1">
      <c r="A57" s="45" t="inlineStr">
        <is>
          <t>CH Máy nông nghiệp Đại Việt - Thái Bình - 0866.388.022</t>
        </is>
      </c>
      <c r="B57" s="45" t="inlineStr">
        <is>
          <t>0866.388.022</t>
        </is>
      </c>
      <c r="C57" s="45" t="inlineStr">
        <is>
          <t>Kiến Xương, Thái Bình</t>
        </is>
      </c>
      <c r="D57" s="45" t="n"/>
      <c r="E57" s="45" t="n"/>
      <c r="F57" s="45" t="inlineStr">
        <is>
          <t>KH3673</t>
        </is>
      </c>
      <c r="G57" s="45" t="n"/>
      <c r="H57" s="45" t="inlineStr">
        <is>
          <t>Hà Nội</t>
        </is>
      </c>
      <c r="I57" s="45" t="n"/>
    </row>
    <row r="58" ht="25" customHeight="1">
      <c r="A58" s="43" t="inlineStr">
        <is>
          <t>Cửa hàng Anh Dũng - Phú Yên/ 0986.013.483</t>
        </is>
      </c>
      <c r="B58" s="43" t="inlineStr">
        <is>
          <t>0986.013.483</t>
        </is>
      </c>
      <c r="C58" s="43" t="inlineStr">
        <is>
          <t>Thôn Tân An, Xã EA Ly, Huyện Sông Hinh, Phú Yên</t>
        </is>
      </c>
      <c r="D58" s="43" t="n"/>
      <c r="E58" s="43" t="n"/>
      <c r="F58" s="43" t="inlineStr">
        <is>
          <t>KH3672</t>
        </is>
      </c>
      <c r="G58" s="43" t="n"/>
      <c r="H58" s="43" t="inlineStr">
        <is>
          <t>Phú Yên</t>
        </is>
      </c>
      <c r="I58" s="43" t="n"/>
    </row>
    <row r="59" ht="25" customHeight="1">
      <c r="A59" s="45" t="inlineStr">
        <is>
          <t>Cửa Hàng Ron Dập- Anh Pháp/0975.607.657</t>
        </is>
      </c>
      <c r="B59" s="45" t="inlineStr">
        <is>
          <t>0975.607.657</t>
        </is>
      </c>
      <c r="C59" s="45" t="inlineStr">
        <is>
          <t>305 Võ Nguyên Giáp, p.Trương Quang Trọng, Tỉnh Quảng Ngãi</t>
        </is>
      </c>
      <c r="D59" s="45" t="n"/>
      <c r="E59" s="45" t="n"/>
      <c r="F59" s="45" t="inlineStr">
        <is>
          <t>KH3670</t>
        </is>
      </c>
      <c r="G59" s="45" t="n"/>
      <c r="H59" s="45" t="inlineStr">
        <is>
          <t>Quảng Ngãi</t>
        </is>
      </c>
      <c r="I59" s="45" t="n"/>
    </row>
    <row r="60" ht="25" customHeight="1">
      <c r="A60" s="43" t="inlineStr">
        <is>
          <t>CÔNG TY CỔ PHẦN ĐẦU TƯ XÂY DỰNG VÀ KỸ THUẬT VNCN E&amp;C/Anh Đại: 0908.162.189</t>
        </is>
      </c>
      <c r="B60" s="43" t="inlineStr">
        <is>
          <t>0908.162.189</t>
        </is>
      </c>
      <c r="C60" s="43" t="inlineStr">
        <is>
          <t>Tầng 18 Toà nhà VINACONEX, Số 34 Láng Hạ, Phường Láng, Thành phố Hà Nội</t>
        </is>
      </c>
      <c r="D60" s="43" t="n"/>
      <c r="E60" s="43" t="n"/>
      <c r="F60" s="43" t="inlineStr">
        <is>
          <t>KH3671</t>
        </is>
      </c>
      <c r="G60" s="43" t="n"/>
      <c r="H60" s="43" t="inlineStr">
        <is>
          <t>Hà Nội</t>
        </is>
      </c>
      <c r="I60" s="43" t="n"/>
    </row>
    <row r="61" ht="25" customHeight="1">
      <c r="A61" s="45" t="inlineStr">
        <is>
          <t>Anh Bảo -Bình Thuận/ 0941.495.195</t>
        </is>
      </c>
      <c r="B61" s="45" t="inlineStr">
        <is>
          <t>0941.495.195</t>
        </is>
      </c>
      <c r="C61" s="45" t="inlineStr">
        <is>
          <t>Chợ lầu, Bắc Bình, Bình Thuận</t>
        </is>
      </c>
      <c r="D61" s="45" t="n"/>
      <c r="E61" s="45" t="n"/>
      <c r="F61" s="45" t="inlineStr">
        <is>
          <t>KH3669</t>
        </is>
      </c>
      <c r="G61" s="45" t="n"/>
      <c r="H61" s="45" t="inlineStr">
        <is>
          <t>Bình Thuận</t>
        </is>
      </c>
      <c r="I61" s="45" t="n"/>
    </row>
    <row r="62" ht="25" customHeight="1">
      <c r="A62" s="43" t="inlineStr">
        <is>
          <t>Cửa hàng Xe nâng Anh Kiên-Bình Dương/ 0966.699.127</t>
        </is>
      </c>
      <c r="B62" s="43" t="inlineStr">
        <is>
          <t>0966.699.127</t>
        </is>
      </c>
      <c r="C62" s="43" t="inlineStr">
        <is>
          <t>Aeon Bình Dương-Thuận An-Bình Dương</t>
        </is>
      </c>
      <c r="D62" s="43" t="n"/>
      <c r="E62" s="43" t="n"/>
      <c r="F62" s="43" t="inlineStr">
        <is>
          <t>KH3667</t>
        </is>
      </c>
      <c r="G62" s="43" t="n"/>
      <c r="H62" s="43" t="inlineStr">
        <is>
          <t>Bình Dương</t>
        </is>
      </c>
      <c r="I62" s="43" t="n"/>
    </row>
    <row r="63" ht="25" customHeight="1">
      <c r="A63" s="45" t="inlineStr">
        <is>
          <t>Xưởng Động Cơ Máy Thủy Anh Tín – Tam Quan / 0388.001.328</t>
        </is>
      </c>
      <c r="B63" s="45" t="inlineStr">
        <is>
          <t>0388.001.328</t>
        </is>
      </c>
      <c r="C63" s="45" t="inlineStr">
        <is>
          <t>Tam Quan, Bình Định</t>
        </is>
      </c>
      <c r="D63" s="45" t="n"/>
      <c r="E63" s="45" t="n"/>
      <c r="F63" s="45" t="inlineStr">
        <is>
          <t>KH3668</t>
        </is>
      </c>
      <c r="G63" s="45" t="n"/>
      <c r="H63" s="45" t="inlineStr">
        <is>
          <t>Bình Định</t>
        </is>
      </c>
      <c r="I63" s="45" t="n"/>
    </row>
    <row r="64" ht="25" customHeight="1">
      <c r="A64" s="43" t="inlineStr">
        <is>
          <t>Xưởng Anh Hậu (Xe Nâng) - 0375.972.289</t>
        </is>
      </c>
      <c r="B64" s="43" t="inlineStr">
        <is>
          <t>0375.972.289</t>
        </is>
      </c>
      <c r="C64" s="43" t="inlineStr">
        <is>
          <t>Dĩ An, Bình Dương</t>
        </is>
      </c>
      <c r="D64" s="43" t="n"/>
      <c r="E64" s="43" t="n"/>
      <c r="F64" s="43" t="inlineStr">
        <is>
          <t>KH3666</t>
        </is>
      </c>
      <c r="G64" s="43" t="n"/>
      <c r="H64" s="43" t="inlineStr">
        <is>
          <t>Bình Dương</t>
        </is>
      </c>
      <c r="I64" s="43" t="n"/>
    </row>
    <row r="65" ht="25" customHeight="1">
      <c r="A65" s="45" t="inlineStr">
        <is>
          <t>Xưởng Anh Lâm - 621/ 0937.312.138</t>
        </is>
      </c>
      <c r="B65" s="45" t="inlineStr">
        <is>
          <t>0937.312.138</t>
        </is>
      </c>
      <c r="C65" s="45" t="inlineStr">
        <is>
          <t>135/18, đường Vành Đai, Đại học Quốc gia, Hiệp Thắng, Dĩ An, Bình Dương</t>
        </is>
      </c>
      <c r="D65" s="45" t="n"/>
      <c r="E65" s="45" t="n"/>
      <c r="F65" s="45" t="inlineStr">
        <is>
          <t>KH3665</t>
        </is>
      </c>
      <c r="G65" s="45" t="n"/>
      <c r="H65" s="45" t="inlineStr">
        <is>
          <t>TP. Hồ Chí Minh</t>
        </is>
      </c>
      <c r="I65" s="45" t="n"/>
    </row>
    <row r="66" ht="25" customHeight="1">
      <c r="A66" s="43" t="inlineStr">
        <is>
          <t>Công ty Thành Phát - Hà Nội/ Anh Vương: 0961.000.389</t>
        </is>
      </c>
      <c r="B66" s="43" t="inlineStr">
        <is>
          <t>0961.000.389</t>
        </is>
      </c>
      <c r="C66" s="43" t="inlineStr">
        <is>
          <t>Số 16, hẻm 71/14/3 Hoàng Văn Thái, Khương Trung, Thanh Xuân, Hà Nội</t>
        </is>
      </c>
      <c r="D66" s="43" t="n"/>
      <c r="E66" s="43" t="n"/>
      <c r="F66" s="43" t="inlineStr">
        <is>
          <t>KH3664</t>
        </is>
      </c>
      <c r="G66" s="43" t="n"/>
      <c r="H66" s="43" t="inlineStr">
        <is>
          <t>Hà Nội</t>
        </is>
      </c>
      <c r="I66" s="43" t="n"/>
    </row>
    <row r="67" ht="25" customHeight="1">
      <c r="A67" s="45" t="inlineStr">
        <is>
          <t>A Phước (Công ty) - Thủ Dầu - 0977.488.880</t>
        </is>
      </c>
      <c r="B67" s="45" t="inlineStr">
        <is>
          <t>0977.488.880</t>
        </is>
      </c>
      <c r="C67" s="45" t="inlineStr">
        <is>
          <t>405 Đường 30 tháng 4, Khu 8, Phường Thủ Dầu Một, Bình Dương</t>
        </is>
      </c>
      <c r="D67" s="45" t="n"/>
      <c r="E67" s="45" t="n"/>
      <c r="F67" s="45" t="inlineStr">
        <is>
          <t>KH3663</t>
        </is>
      </c>
      <c r="G67" s="45" t="n"/>
      <c r="H67" s="45" t="inlineStr">
        <is>
          <t>TP. Hồ Chí Minh</t>
        </is>
      </c>
      <c r="I67" s="45" t="n"/>
    </row>
    <row r="68" ht="25" customHeight="1">
      <c r="A68" s="43" t="inlineStr">
        <is>
          <t>Xưởng Lê Phước-Hậu Giang/ 0984.111.163</t>
        </is>
      </c>
      <c r="B68" s="43" t="inlineStr">
        <is>
          <t>0984.111.163</t>
        </is>
      </c>
      <c r="C68" s="43" t="inlineStr">
        <is>
          <t>TP. Vị Thanh, Hậu Giang</t>
        </is>
      </c>
      <c r="D68" s="43" t="n"/>
      <c r="E68" s="43" t="n"/>
      <c r="F68" s="43" t="inlineStr">
        <is>
          <t>KH3662</t>
        </is>
      </c>
      <c r="G68" s="43" t="n"/>
      <c r="H68" s="43" t="inlineStr">
        <is>
          <t>Hậu Giang</t>
        </is>
      </c>
      <c r="I68" s="43" t="n"/>
    </row>
    <row r="69" ht="25" customHeight="1">
      <c r="A69" s="45" t="inlineStr">
        <is>
          <t>Xưởng Anh Vĩ - TP Hồ Chí Minh/0984.571.405</t>
        </is>
      </c>
      <c r="B69" s="45" t="inlineStr">
        <is>
          <t>0984.571.405</t>
        </is>
      </c>
      <c r="C69" s="45" t="inlineStr">
        <is>
          <t>Thủ Đức, TP Hồ Chí Minh</t>
        </is>
      </c>
      <c r="D69" s="45" t="n"/>
      <c r="E69" s="45" t="n"/>
      <c r="F69" s="45" t="inlineStr">
        <is>
          <t>KH3659</t>
        </is>
      </c>
      <c r="G69" s="45" t="n"/>
      <c r="H69" s="45" t="inlineStr">
        <is>
          <t>TP. Hồ Chí Minh</t>
        </is>
      </c>
      <c r="I69" s="45" t="n"/>
    </row>
    <row r="70" ht="25" customHeight="1">
      <c r="A70" s="43" t="inlineStr">
        <is>
          <t>Xưởng A Dương/ Tây Ninh - 0974.779.644</t>
        </is>
      </c>
      <c r="B70" s="43" t="inlineStr">
        <is>
          <t>0974.779.644</t>
        </is>
      </c>
      <c r="C70" s="43" t="inlineStr">
        <is>
          <t>P. Bình Minh, Tây Ninh</t>
        </is>
      </c>
      <c r="D70" s="43" t="n"/>
      <c r="E70" s="43" t="n"/>
      <c r="F70" s="43" t="inlineStr">
        <is>
          <t>KH3660</t>
        </is>
      </c>
      <c r="G70" s="43" t="n"/>
      <c r="H70" s="43" t="inlineStr">
        <is>
          <t>Tây Ninh</t>
        </is>
      </c>
      <c r="I70" s="43" t="n"/>
    </row>
    <row r="71" ht="25" customHeight="1">
      <c r="A71" s="45" t="inlineStr">
        <is>
          <t>Xưởng tiện Anh Công-Biên Hoà /0933.071.042</t>
        </is>
      </c>
      <c r="B71" s="45" t="inlineStr">
        <is>
          <t>0933.071.042</t>
        </is>
      </c>
      <c r="C71" s="45" t="inlineStr">
        <is>
          <t>2296 Tổ 20, ấp Cầu Hang, P. Biên Hoà, Đồng Nai( kế cây xăng 54)</t>
        </is>
      </c>
      <c r="D71" s="45" t="n"/>
      <c r="E71" s="45" t="n"/>
      <c r="F71" s="45" t="inlineStr">
        <is>
          <t>KH3661</t>
        </is>
      </c>
      <c r="G71" s="45" t="n"/>
      <c r="H71" s="45" t="inlineStr">
        <is>
          <t>Đồng Nai</t>
        </is>
      </c>
      <c r="I71" s="45" t="n"/>
    </row>
    <row r="72" ht="25" customHeight="1">
      <c r="A72" s="43" t="inlineStr">
        <is>
          <t>Changzhou E&amp;E Turbo-Power Co., Ltd</t>
        </is>
      </c>
      <c r="B72" s="43" t="n"/>
      <c r="C72" s="43" t="inlineStr">
        <is>
          <t>No.80, Qinfen Road, New district, 213125 Changzhou, Jiangsu Pro., China</t>
        </is>
      </c>
      <c r="D72" s="43" t="n"/>
      <c r="E72" s="43" t="n"/>
      <c r="F72" s="43" t="inlineStr">
        <is>
          <t>EETURBO</t>
        </is>
      </c>
      <c r="G72" s="43" t="n"/>
      <c r="H72" s="43" t="n"/>
      <c r="I72" s="43" t="n"/>
    </row>
    <row r="73" ht="25" customHeight="1">
      <c r="A73" s="45" t="inlineStr">
        <is>
          <t>Xưởng Phúc Anh-Gia Lai/ 0905.588.990</t>
        </is>
      </c>
      <c r="B73" s="45" t="inlineStr">
        <is>
          <t>0905.588.990</t>
        </is>
      </c>
      <c r="C73" s="45" t="inlineStr">
        <is>
          <t>479 Lý Thái Tổ- Pleiku-Gia Lai</t>
        </is>
      </c>
      <c r="D73" s="45" t="n"/>
      <c r="E73" s="45" t="n"/>
      <c r="F73" s="45" t="inlineStr">
        <is>
          <t>KH3655</t>
        </is>
      </c>
      <c r="G73" s="45" t="n"/>
      <c r="H73" s="45" t="inlineStr">
        <is>
          <t>Gia Lai</t>
        </is>
      </c>
      <c r="I73" s="45" t="n"/>
    </row>
    <row r="74" ht="25" customHeight="1">
      <c r="A74" s="43" t="inlineStr">
        <is>
          <t>A Hải (chủ máy) - Lái Thiêu/ 0974.732.673</t>
        </is>
      </c>
      <c r="B74" s="43" t="inlineStr">
        <is>
          <t>0974.732.673</t>
        </is>
      </c>
      <c r="C74" s="43" t="inlineStr">
        <is>
          <t>Lái Thiêu - Bình Dương</t>
        </is>
      </c>
      <c r="D74" s="43" t="n"/>
      <c r="E74" s="43" t="n"/>
      <c r="F74" s="43" t="inlineStr">
        <is>
          <t>KH3656</t>
        </is>
      </c>
      <c r="G74" s="43" t="n"/>
      <c r="H74" s="43" t="inlineStr">
        <is>
          <t>Bình Dương</t>
        </is>
      </c>
      <c r="I74" s="43" t="n"/>
    </row>
    <row r="75" ht="25" customHeight="1">
      <c r="A75" s="45" t="inlineStr">
        <is>
          <t>Xưởng tiện Anh Vinh - Bình Hưng Hòa / 0946.864.235</t>
        </is>
      </c>
      <c r="B75" s="45" t="inlineStr">
        <is>
          <t>0946.864.235</t>
        </is>
      </c>
      <c r="C75" s="45" t="inlineStr">
        <is>
          <t>18A, KP1, P. Bình Hưng Hòa A, Q. Bình Tân, TP. HCM</t>
        </is>
      </c>
      <c r="D75" s="45" t="n"/>
      <c r="E75" s="45" t="n"/>
      <c r="F75" s="45" t="inlineStr">
        <is>
          <t>KH3657</t>
        </is>
      </c>
      <c r="G75" s="45" t="n"/>
      <c r="H75" s="45" t="inlineStr">
        <is>
          <t>TP. Hồ Chí Minh</t>
        </is>
      </c>
      <c r="I75" s="45" t="n"/>
    </row>
    <row r="76" ht="25" customHeight="1">
      <c r="A76" s="43" t="inlineStr">
        <is>
          <t>CH A Dũng - An Sương 0913.692.430</t>
        </is>
      </c>
      <c r="B76" s="43" t="inlineStr">
        <is>
          <t>0913.692.430</t>
        </is>
      </c>
      <c r="C76" s="43" t="inlineStr">
        <is>
          <t>An Sương - TP HCM</t>
        </is>
      </c>
      <c r="D76" s="43" t="n"/>
      <c r="E76" s="43" t="n"/>
      <c r="F76" s="43" t="inlineStr">
        <is>
          <t>KH3658</t>
        </is>
      </c>
      <c r="G76" s="43" t="n"/>
      <c r="H76" s="43" t="inlineStr">
        <is>
          <t>TP. Hồ Chí Minh</t>
        </is>
      </c>
      <c r="I76" s="43" t="n"/>
    </row>
    <row r="77" ht="25" customHeight="1">
      <c r="A77" s="45" t="inlineStr">
        <is>
          <t>Xưởng Minh Đức - Tân Uyên/ 0943.740.882</t>
        </is>
      </c>
      <c r="B77" s="45" t="inlineStr">
        <is>
          <t>0943.740.882</t>
        </is>
      </c>
      <c r="C77" s="45" t="inlineStr">
        <is>
          <t>Tân Uyên, Bình Dương</t>
        </is>
      </c>
      <c r="D77" s="45" t="n"/>
      <c r="E77" s="45" t="n"/>
      <c r="F77" s="45" t="inlineStr">
        <is>
          <t>KH3654</t>
        </is>
      </c>
      <c r="G77" s="45" t="n"/>
      <c r="H77" s="45" t="inlineStr">
        <is>
          <t>Bình Dương</t>
        </is>
      </c>
      <c r="I77" s="45" t="n"/>
    </row>
    <row r="78" ht="25" customHeight="1">
      <c r="A78" s="43" t="inlineStr">
        <is>
          <t>Công Ty TNHH TM-DV sửa chữa Tứ Hùng/ Anh Sơn: 0364.422.402</t>
        </is>
      </c>
      <c r="B78" s="43" t="inlineStr">
        <is>
          <t>0364.422.402</t>
        </is>
      </c>
      <c r="C78" s="43" t="inlineStr">
        <is>
          <t>19 Hồ Đắc Di, Bình An, Dĩ An, Bình Dương</t>
        </is>
      </c>
      <c r="D78" s="43" t="n"/>
      <c r="E78" s="43" t="n"/>
      <c r="F78" s="43" t="inlineStr">
        <is>
          <t>KH3653</t>
        </is>
      </c>
      <c r="G78" s="43" t="n"/>
      <c r="H78" s="43" t="inlineStr">
        <is>
          <t>TP. Hồ Chí Minh</t>
        </is>
      </c>
      <c r="I78" s="43" t="n"/>
    </row>
    <row r="79" ht="25" customHeight="1">
      <c r="A79" s="45" t="inlineStr">
        <is>
          <t>Của hàng Cơ giới Vũ Tuấn - Bình Long/ Anh Tuấn: 0913.897.755</t>
        </is>
      </c>
      <c r="B79" s="45" t="inlineStr">
        <is>
          <t>0913.897.755</t>
        </is>
      </c>
      <c r="C79" s="45" t="inlineStr">
        <is>
          <t>Tổ 4, KP Phụ Xuân, Phú Thịnh, Bình Long, Bình Phước</t>
        </is>
      </c>
      <c r="D79" s="45" t="n"/>
      <c r="E79" s="45" t="n"/>
      <c r="F79" s="45" t="inlineStr">
        <is>
          <t>KH3651</t>
        </is>
      </c>
      <c r="G79" s="45" t="n"/>
      <c r="H79" s="45" t="inlineStr">
        <is>
          <t>Bình Phước</t>
        </is>
      </c>
      <c r="I79" s="45" t="n"/>
    </row>
    <row r="80" ht="25" customHeight="1">
      <c r="A80" s="43" t="inlineStr">
        <is>
          <t>Anh Hoàng-Thủ Đức/0907.645.053</t>
        </is>
      </c>
      <c r="B80" s="43" t="inlineStr">
        <is>
          <t>0907.645.053</t>
        </is>
      </c>
      <c r="C80" s="43" t="inlineStr">
        <is>
          <t>Thủ Đức-Sài Gòn</t>
        </is>
      </c>
      <c r="D80" s="43" t="n"/>
      <c r="E80" s="43" t="n"/>
      <c r="F80" s="43" t="inlineStr">
        <is>
          <t>KH3652</t>
        </is>
      </c>
      <c r="G80" s="43" t="n"/>
      <c r="H80" s="43" t="inlineStr">
        <is>
          <t>TP. Hồ Chí Minh</t>
        </is>
      </c>
      <c r="I80" s="43" t="n"/>
    </row>
    <row r="81" ht="25" customHeight="1">
      <c r="A81" s="45" t="inlineStr">
        <is>
          <t>Xưởng A Cường - Bình Chánh/ 0981.098.430</t>
        </is>
      </c>
      <c r="B81" s="45" t="inlineStr">
        <is>
          <t>0981.098.430</t>
        </is>
      </c>
      <c r="C81" s="45" t="inlineStr">
        <is>
          <t>Bình Chánh, Sài Gòn</t>
        </is>
      </c>
      <c r="D81" s="45" t="n"/>
      <c r="E81" s="45" t="n"/>
      <c r="F81" s="45" t="inlineStr">
        <is>
          <t>KH3650</t>
        </is>
      </c>
      <c r="G81" s="45" t="n"/>
      <c r="H81" s="45" t="inlineStr">
        <is>
          <t>TP. Hồ Chí Minh</t>
        </is>
      </c>
      <c r="I81" s="45" t="n"/>
    </row>
    <row r="82" ht="25" customHeight="1">
      <c r="A82" s="43" t="inlineStr">
        <is>
          <t>Xưởng Anh Truyền-Q12 /0984.222.527</t>
        </is>
      </c>
      <c r="B82" s="43" t="inlineStr">
        <is>
          <t>0984.222.527</t>
        </is>
      </c>
      <c r="C82" s="43" t="inlineStr">
        <is>
          <t>An Phú Đông-Q12- TP.HCM</t>
        </is>
      </c>
      <c r="D82" s="43" t="n"/>
      <c r="E82" s="43" t="n"/>
      <c r="F82" s="43" t="inlineStr">
        <is>
          <t>KH3649</t>
        </is>
      </c>
      <c r="G82" s="43" t="n"/>
      <c r="H82" s="43" t="inlineStr">
        <is>
          <t>TP. Hồ Chí Minh</t>
        </is>
      </c>
      <c r="I82" s="43" t="n"/>
    </row>
    <row r="83" ht="25" customHeight="1">
      <c r="A83" s="45" t="inlineStr">
        <is>
          <t>Xưởng A Mèo - Dầu Tiếng / Bình Dương - 0393.269.509</t>
        </is>
      </c>
      <c r="B83" s="45" t="inlineStr">
        <is>
          <t>0393.269.509</t>
        </is>
      </c>
      <c r="C83" s="45" t="inlineStr">
        <is>
          <t>Dầu Tiếng, Bình Dương</t>
        </is>
      </c>
      <c r="D83" s="45" t="n"/>
      <c r="E83" s="45" t="n"/>
      <c r="F83" s="45" t="inlineStr">
        <is>
          <t>KH3648</t>
        </is>
      </c>
      <c r="G83" s="45" t="n"/>
      <c r="H83" s="45" t="inlineStr">
        <is>
          <t>Bình Dương</t>
        </is>
      </c>
      <c r="I83" s="45" t="n"/>
    </row>
    <row r="84" ht="25" customHeight="1">
      <c r="A84" s="43" t="inlineStr">
        <is>
          <t>Anh Lâm (Két nước) - Gia Lai/ 0393.980.779</t>
        </is>
      </c>
      <c r="B84" s="43" t="inlineStr">
        <is>
          <t>0393.980.779</t>
        </is>
      </c>
      <c r="C84" s="43" t="inlineStr">
        <is>
          <t>Huyện KBang - Gia Lai</t>
        </is>
      </c>
      <c r="D84" s="43" t="n"/>
      <c r="E84" s="43" t="n"/>
      <c r="F84" s="43" t="inlineStr">
        <is>
          <t>KH3647</t>
        </is>
      </c>
      <c r="G84" s="43" t="n"/>
      <c r="H84" s="43" t="inlineStr">
        <is>
          <t>Gia Lai</t>
        </is>
      </c>
      <c r="I84" s="43" t="n"/>
    </row>
    <row r="85" ht="25" customHeight="1">
      <c r="A85" s="45" t="inlineStr">
        <is>
          <t>Xưởng bãi máy anh Hiệp-Biên Hoà/ 0986.019.935</t>
        </is>
      </c>
      <c r="B85" s="45" t="inlineStr">
        <is>
          <t>0986.019.935</t>
        </is>
      </c>
      <c r="C85" s="45" t="inlineStr">
        <is>
          <t>Đường Bùi Hữu Nghĩa- Biên Hòa-Đồng Nai</t>
        </is>
      </c>
      <c r="D85" s="45" t="n"/>
      <c r="E85" s="45" t="n"/>
      <c r="F85" s="45" t="inlineStr">
        <is>
          <t>KH3646</t>
        </is>
      </c>
      <c r="G85" s="45" t="n"/>
      <c r="H85" s="45" t="inlineStr">
        <is>
          <t>Đồng Nai</t>
        </is>
      </c>
      <c r="I85" s="45" t="n"/>
    </row>
    <row r="86" ht="25" customHeight="1">
      <c r="A86" s="43" t="inlineStr">
        <is>
          <t>Anh Dũng- Phụ Tùng DDP/ 0365.566.615</t>
        </is>
      </c>
      <c r="B86" s="43" t="inlineStr">
        <is>
          <t>0365.566.615</t>
        </is>
      </c>
      <c r="C86" s="43" t="inlineStr">
        <is>
          <t>Quốc Lộ 13, Hiệp Bình Phước, Thủ Đức, TP.HCM</t>
        </is>
      </c>
      <c r="D86" s="43" t="n"/>
      <c r="E86" s="43" t="n"/>
      <c r="F86" s="43" t="inlineStr">
        <is>
          <t>KH3642</t>
        </is>
      </c>
      <c r="G86" s="43" t="n"/>
      <c r="H86" s="43" t="inlineStr">
        <is>
          <t>TP. Hồ Chí Minh</t>
        </is>
      </c>
      <c r="I86" s="43" t="n"/>
    </row>
    <row r="87" ht="25" customHeight="1">
      <c r="A87" s="45" t="inlineStr">
        <is>
          <t>Doanh nghiệp tư nhân Thành Phúc - Tây Ninh/ Chú Điệp: 0918.623.945</t>
        </is>
      </c>
      <c r="B87" s="45" t="inlineStr">
        <is>
          <t>0918.623.945</t>
        </is>
      </c>
      <c r="C87" s="45" t="inlineStr">
        <is>
          <t>177 Nguyễn Chí Thanh, TT. Dương Minh Châu, Tây Ninh</t>
        </is>
      </c>
      <c r="D87" s="45" t="n"/>
      <c r="E87" s="45" t="n"/>
      <c r="F87" s="45" t="inlineStr">
        <is>
          <t>KH3643</t>
        </is>
      </c>
      <c r="G87" s="45" t="n"/>
      <c r="H87" s="45" t="inlineStr">
        <is>
          <t>Tây Ninh</t>
        </is>
      </c>
      <c r="I87" s="45" t="n"/>
    </row>
    <row r="88" ht="25" customHeight="1">
      <c r="A88" s="43" t="inlineStr">
        <is>
          <t>Anh Lũ - Hiệp Bình - TP Hồ Chí Minh/ Anh Lũ: 0918.798.202</t>
        </is>
      </c>
      <c r="B88" s="43" t="inlineStr">
        <is>
          <t>0918.798.202</t>
        </is>
      </c>
      <c r="C88" s="43" t="inlineStr">
        <is>
          <t>Quốc lộ 13, Hiệp Bình, TP Hồ Chí Minh</t>
        </is>
      </c>
      <c r="D88" s="43" t="n"/>
      <c r="E88" s="43" t="n"/>
      <c r="F88" s="43" t="inlineStr">
        <is>
          <t>KH3644</t>
        </is>
      </c>
      <c r="G88" s="43" t="n"/>
      <c r="H88" s="43" t="inlineStr">
        <is>
          <t>TP. Hồ Chí Minh</t>
        </is>
      </c>
      <c r="I88" s="43" t="n"/>
    </row>
    <row r="89" ht="25" customHeight="1">
      <c r="A89" s="45" t="inlineStr">
        <is>
          <t>Phụ Tùng Xe Nâng Bình Minh / 0972.511.739</t>
        </is>
      </c>
      <c r="B89" s="45" t="inlineStr">
        <is>
          <t>0972.511.739</t>
        </is>
      </c>
      <c r="C89" s="45" t="inlineStr">
        <is>
          <t>Thủ đức</t>
        </is>
      </c>
      <c r="D89" s="45" t="n"/>
      <c r="E89" s="45" t="n"/>
      <c r="F89" s="45" t="inlineStr">
        <is>
          <t>KH3645</t>
        </is>
      </c>
      <c r="G89" s="45" t="n"/>
      <c r="H89" s="45" t="inlineStr">
        <is>
          <t>TP. Hồ Chí Minh</t>
        </is>
      </c>
      <c r="I89" s="45" t="n"/>
    </row>
    <row r="90" ht="25" customHeight="1">
      <c r="A90" s="43" t="inlineStr">
        <is>
          <t>Cửa Hàng Phụ Tùng Ô Tô Thảo Yến/ 0913.838.848</t>
        </is>
      </c>
      <c r="B90" s="43" t="inlineStr">
        <is>
          <t>0913.838.848</t>
        </is>
      </c>
      <c r="C90" s="43" t="inlineStr">
        <is>
          <t>65 QL13, Lái Thiêu, Thuận An, Bình Dương</t>
        </is>
      </c>
      <c r="D90" s="43" t="n"/>
      <c r="E90" s="43" t="n"/>
      <c r="F90" s="43" t="inlineStr">
        <is>
          <t>KH3641</t>
        </is>
      </c>
      <c r="G90" s="43" t="n"/>
      <c r="H90" s="43" t="inlineStr">
        <is>
          <t>Bình Dương</t>
        </is>
      </c>
      <c r="I90" s="43" t="n"/>
    </row>
    <row r="91" ht="25" customHeight="1">
      <c r="A91" s="45" t="inlineStr">
        <is>
          <t>CÔNG TY TNHH GIẢI PHÁP KỸ THUẬT DUY THỊNH - Hồ Chí Minh/ Ms. Thương: 0933.900.588 - A. Duy (KT): 0916.800.869</t>
        </is>
      </c>
      <c r="B91" s="45" t="inlineStr">
        <is>
          <t>0933.900.588 / 0916.800.869</t>
        </is>
      </c>
      <c r="C91" s="45" t="inlineStr">
        <is>
          <t>36/9A Đường 12, Phường Tăng Nhơn Phú, Thành phố Hồ Chí Minh</t>
        </is>
      </c>
      <c r="D91" s="45" t="n"/>
      <c r="E91" s="45" t="n"/>
      <c r="F91" s="45" t="inlineStr">
        <is>
          <t>KH3640</t>
        </is>
      </c>
      <c r="G91" s="45" t="n"/>
      <c r="H91" s="45" t="inlineStr">
        <is>
          <t>TP. Hồ Chí Minh</t>
        </is>
      </c>
      <c r="I91" s="45" t="n"/>
    </row>
    <row r="92" ht="25" customHeight="1">
      <c r="A92" s="43" t="inlineStr">
        <is>
          <t>Anh Khang- Q12/ 0972.353.957</t>
        </is>
      </c>
      <c r="B92" s="43" t="inlineStr">
        <is>
          <t>0972.353.957</t>
        </is>
      </c>
      <c r="C92" s="43" t="inlineStr">
        <is>
          <t>Lê Thị Riêng-Quận 12-Sài Gòn</t>
        </is>
      </c>
      <c r="D92" s="43" t="n"/>
      <c r="E92" s="43" t="n"/>
      <c r="F92" s="43" t="inlineStr">
        <is>
          <t>KH3639</t>
        </is>
      </c>
      <c r="G92" s="43" t="n"/>
      <c r="H92" s="43" t="inlineStr">
        <is>
          <t>TP. Hồ Chí Minh</t>
        </is>
      </c>
      <c r="I92" s="43" t="n"/>
    </row>
    <row r="93" ht="25" customHeight="1">
      <c r="A93" s="45" t="inlineStr">
        <is>
          <t>CH Cơ giới Hoàng Mai - Bình Phước/ Chị Mai: 0339.366.041</t>
        </is>
      </c>
      <c r="B93" s="45" t="inlineStr">
        <is>
          <t>0339.366.041</t>
        </is>
      </c>
      <c r="C93" s="45" t="inlineStr">
        <is>
          <t>Chợ Minh Hưng, Bù Đăng, Bình Phước</t>
        </is>
      </c>
      <c r="D93" s="45" t="n"/>
      <c r="E93" s="45" t="n"/>
      <c r="F93" s="45" t="inlineStr">
        <is>
          <t>KH3638</t>
        </is>
      </c>
      <c r="G93" s="45" t="n"/>
      <c r="H93" s="45" t="inlineStr">
        <is>
          <t>Bình Phước</t>
        </is>
      </c>
      <c r="I93" s="45" t="n"/>
    </row>
    <row r="94" ht="25" customHeight="1">
      <c r="A94" s="43" t="inlineStr">
        <is>
          <t>Cửa hàng Phụ tùng Xuân Cương - TP Hồ Chí Minh/ Anh Cương: 0988.715.258</t>
        </is>
      </c>
      <c r="B94" s="43" t="inlineStr">
        <is>
          <t>0988.715.258</t>
        </is>
      </c>
      <c r="C94" s="43" t="inlineStr">
        <is>
          <t>92 Quốc Lộ 13, Phương 26, Bình Thạnh (Gần BX Miền Đông cũ)</t>
        </is>
      </c>
      <c r="D94" s="43" t="n"/>
      <c r="E94" s="43" t="n"/>
      <c r="F94" s="43" t="inlineStr">
        <is>
          <t>KH3637</t>
        </is>
      </c>
      <c r="G94" s="43" t="n"/>
      <c r="H94" s="43" t="inlineStr">
        <is>
          <t>TP. Hồ Chí Minh</t>
        </is>
      </c>
      <c r="I94" s="43" t="n"/>
    </row>
    <row r="95" ht="25" customHeight="1">
      <c r="A95" s="45" t="inlineStr">
        <is>
          <t>Xưởng Minh Nhựt-Bình Long-Bình Phước/ 0937.613.080</t>
        </is>
      </c>
      <c r="B95" s="45" t="inlineStr">
        <is>
          <t>0937.613.080</t>
        </is>
      </c>
      <c r="C95" s="45" t="inlineStr">
        <is>
          <t>Ngã tư ngân hàng Bình Long-Bình Phước</t>
        </is>
      </c>
      <c r="D95" s="45" t="n"/>
      <c r="E95" s="45" t="n"/>
      <c r="F95" s="45" t="inlineStr">
        <is>
          <t>KH3636</t>
        </is>
      </c>
      <c r="G95" s="45" t="n"/>
      <c r="H95" s="45" t="inlineStr">
        <is>
          <t>Bình Phước</t>
        </is>
      </c>
      <c r="I95" s="45" t="n"/>
    </row>
    <row r="96" ht="25" customHeight="1">
      <c r="A96" s="43" t="inlineStr">
        <is>
          <t>Công Ty Hoài Ân - Bình Dương/ Anh Quang: 0974.577.842</t>
        </is>
      </c>
      <c r="B96" s="43" t="inlineStr">
        <is>
          <t>0974.577.842</t>
        </is>
      </c>
      <c r="C96" s="43" t="inlineStr">
        <is>
          <t>Đông Hòa, Dĩ An, Bình Dương</t>
        </is>
      </c>
      <c r="D96" s="43" t="n"/>
      <c r="E96" s="43" t="n"/>
      <c r="F96" s="43" t="inlineStr">
        <is>
          <t>KH3635</t>
        </is>
      </c>
      <c r="G96" s="43" t="n"/>
      <c r="H96" s="43" t="inlineStr">
        <is>
          <t>Bình Dương</t>
        </is>
      </c>
      <c r="I96" s="43" t="n"/>
    </row>
    <row r="97" ht="25" customHeight="1">
      <c r="A97" s="45" t="inlineStr">
        <is>
          <t>Xưởng A Đức - Krông Bông/ 0974.882.482</t>
        </is>
      </c>
      <c r="B97" s="45" t="inlineStr">
        <is>
          <t>0974.882.482</t>
        </is>
      </c>
      <c r="C97" s="45" t="inlineStr">
        <is>
          <t>Krông Bông, ĐắkLắk</t>
        </is>
      </c>
      <c r="D97" s="45" t="n"/>
      <c r="E97" s="45" t="n"/>
      <c r="F97" s="45" t="inlineStr">
        <is>
          <t>KH3634</t>
        </is>
      </c>
      <c r="G97" s="45" t="n"/>
      <c r="H97" s="45" t="inlineStr">
        <is>
          <t>Đắk Lắk</t>
        </is>
      </c>
      <c r="I97" s="45" t="n"/>
    </row>
    <row r="98" ht="25" customHeight="1">
      <c r="A98" s="43" t="inlineStr">
        <is>
          <t>Công ty Trung Viễn (kd phụ tùng) / A Phong 0522.223.355</t>
        </is>
      </c>
      <c r="B98" s="43" t="inlineStr">
        <is>
          <t>0522.223.355</t>
        </is>
      </c>
      <c r="C98" s="43" t="inlineStr">
        <is>
          <t>D6/19, Ấp 4, Quốc lộ 1A, Bình Chánh, TP. Hồ Chí Minh</t>
        </is>
      </c>
      <c r="D98" s="43" t="n"/>
      <c r="E98" s="43" t="n"/>
      <c r="F98" s="43" t="inlineStr">
        <is>
          <t>KH3633</t>
        </is>
      </c>
      <c r="G98" s="43" t="n"/>
      <c r="H98" s="43" t="inlineStr">
        <is>
          <t>TP. Hồ Chí Minh</t>
        </is>
      </c>
      <c r="I98" s="43" t="n"/>
    </row>
    <row r="99" ht="25" customHeight="1">
      <c r="A99" s="45" t="inlineStr">
        <is>
          <t>Phụ tùng Ô tô Đại Từ - Bình Dương/ 0971.841.001</t>
        </is>
      </c>
      <c r="B99" s="45" t="inlineStr">
        <is>
          <t>0971.841.001</t>
        </is>
      </c>
      <c r="C99" s="45" t="inlineStr">
        <is>
          <t>196/2, ĐT743, Khu phố 1B, Thuận An, Bình Dương</t>
        </is>
      </c>
      <c r="D99" s="45" t="n"/>
      <c r="E99" s="45" t="n"/>
      <c r="F99" s="45" t="inlineStr">
        <is>
          <t>DAITU</t>
        </is>
      </c>
      <c r="G99" s="45" t="n"/>
      <c r="H99" s="45" t="n"/>
      <c r="I99" s="45" t="n"/>
    </row>
    <row r="100" ht="25" customHeight="1">
      <c r="A100" s="43" t="inlineStr">
        <is>
          <t>Xưởng An Tâm Phát- Phú Mỹ- Bà Rịa/ 0964.002.431</t>
        </is>
      </c>
      <c r="B100" s="43" t="inlineStr">
        <is>
          <t>0964.002.431</t>
        </is>
      </c>
      <c r="C100" s="43" t="inlineStr">
        <is>
          <t>Ngã tư Trần Long-Phú Mỹ-Bà Rịa</t>
        </is>
      </c>
      <c r="D100" s="43" t="n"/>
      <c r="E100" s="43" t="n"/>
      <c r="F100" s="43" t="inlineStr">
        <is>
          <t>KH3631</t>
        </is>
      </c>
      <c r="G100" s="43" t="n"/>
      <c r="H100" s="43" t="inlineStr">
        <is>
          <t>Bà Rịa - Vũng Tàu</t>
        </is>
      </c>
      <c r="I100" s="43" t="n"/>
    </row>
    <row r="101" ht="25" customHeight="1">
      <c r="A101" s="45" t="inlineStr">
        <is>
          <t>CTY Xây Dựng Trọng hữu / A Long 0776.230.318</t>
        </is>
      </c>
      <c r="B101" s="45" t="inlineStr">
        <is>
          <t>0776.230.318</t>
        </is>
      </c>
      <c r="C101" s="45" t="inlineStr">
        <is>
          <t>K5/014G, Tổ 67, Khu phố 3, Phường Biên Hòa, Tỉnh Đồng Nai</t>
        </is>
      </c>
      <c r="D101" s="45" t="n"/>
      <c r="E101" s="45" t="n"/>
      <c r="F101" s="45" t="inlineStr">
        <is>
          <t>KH3632</t>
        </is>
      </c>
      <c r="G101" s="45" t="n"/>
      <c r="H101" s="45" t="inlineStr">
        <is>
          <t>Đồng Nai</t>
        </is>
      </c>
      <c r="I101" s="45" t="n"/>
    </row>
    <row r="102" ht="25" customHeight="1">
      <c r="A102" s="43" t="inlineStr">
        <is>
          <t>Anh Hiếu - Ngã Tư Bình Phước/ Anh Hiếu: 0909.436.017</t>
        </is>
      </c>
      <c r="B102" s="43" t="inlineStr">
        <is>
          <t>0909.436.017</t>
        </is>
      </c>
      <c r="C102" s="43" t="inlineStr">
        <is>
          <t>Ngã tư Bình Phước - TP Hồ Chí Minh</t>
        </is>
      </c>
      <c r="D102" s="43" t="n"/>
      <c r="E102" s="43" t="n"/>
      <c r="F102" s="43" t="inlineStr">
        <is>
          <t>KH3630</t>
        </is>
      </c>
      <c r="G102" s="43" t="n"/>
      <c r="H102" s="43" t="inlineStr">
        <is>
          <t>TP. Hồ Chí Minh</t>
        </is>
      </c>
      <c r="I102" s="43" t="n"/>
    </row>
    <row r="103" ht="25" customHeight="1">
      <c r="A103" s="45" t="inlineStr">
        <is>
          <t>Garage Út Phương- Bình Dương/ 0908.033.319</t>
        </is>
      </c>
      <c r="B103" s="45" t="inlineStr">
        <is>
          <t>0908.033.319</t>
        </is>
      </c>
      <c r="C103" s="45" t="inlineStr">
        <is>
          <t>số 19-QL13- Cầu Đôi- Lai Hưng-Bàu Bàng-Bình Dương</t>
        </is>
      </c>
      <c r="D103" s="45" t="n"/>
      <c r="E103" s="45" t="n"/>
      <c r="F103" s="45" t="inlineStr">
        <is>
          <t>KH3628</t>
        </is>
      </c>
      <c r="G103" s="45" t="n"/>
      <c r="H103" s="45" t="inlineStr">
        <is>
          <t>Bình Dương</t>
        </is>
      </c>
      <c r="I103" s="45" t="n"/>
    </row>
    <row r="104" ht="25" customHeight="1">
      <c r="A104" s="43" t="inlineStr">
        <is>
          <t>Xưởng Anh Phước-Gia Lai / 0914.099.978</t>
        </is>
      </c>
      <c r="B104" s="43" t="inlineStr">
        <is>
          <t>0914.099.978</t>
        </is>
      </c>
      <c r="C104" s="43" t="inlineStr">
        <is>
          <t>211B Lý Thái Tổ, P Diên Hồng, Tỉnh Gia Lai</t>
        </is>
      </c>
      <c r="D104" s="43" t="n"/>
      <c r="E104" s="43" t="n"/>
      <c r="F104" s="43" t="inlineStr">
        <is>
          <t>KH3629</t>
        </is>
      </c>
      <c r="G104" s="43" t="n"/>
      <c r="H104" s="43" t="inlineStr">
        <is>
          <t>Gia Lai</t>
        </is>
      </c>
      <c r="I104" s="43" t="n"/>
    </row>
    <row r="105" ht="25" customHeight="1">
      <c r="A105" s="45" t="inlineStr">
        <is>
          <t>Phụ tùng Ô tô Bình Minh - Tân Châu/ 0865.037.957</t>
        </is>
      </c>
      <c r="B105" s="45" t="inlineStr">
        <is>
          <t>0865.037.957</t>
        </is>
      </c>
      <c r="C105" s="45" t="inlineStr">
        <is>
          <t>Tân Châu, Tây Ninh</t>
        </is>
      </c>
      <c r="D105" s="45" t="n"/>
      <c r="E105" s="45" t="n"/>
      <c r="F105" s="45" t="inlineStr">
        <is>
          <t>KH3626</t>
        </is>
      </c>
      <c r="G105" s="45" t="n"/>
      <c r="H105" s="45" t="inlineStr">
        <is>
          <t>Tây Ninh</t>
        </is>
      </c>
      <c r="I105" s="45" t="n"/>
    </row>
    <row r="106" ht="25" customHeight="1">
      <c r="A106" s="43" t="inlineStr">
        <is>
          <t>PT xe nâng Thiện Thành - Sài Gòn / 0901.424.087</t>
        </is>
      </c>
      <c r="B106" s="43" t="inlineStr">
        <is>
          <t>0901.424.087</t>
        </is>
      </c>
      <c r="C106" s="43" t="inlineStr">
        <is>
          <t>Bến xe Miền Đông, Bình Thạnh, Sài Gòn</t>
        </is>
      </c>
      <c r="D106" s="43" t="n"/>
      <c r="E106" s="43" t="n"/>
      <c r="F106" s="43" t="inlineStr">
        <is>
          <t>KH3627</t>
        </is>
      </c>
      <c r="G106" s="43" t="n"/>
      <c r="H106" s="43" t="inlineStr">
        <is>
          <t>TP. Hồ Chí Minh</t>
        </is>
      </c>
      <c r="I106" s="43" t="n"/>
    </row>
    <row r="107" ht="25" customHeight="1">
      <c r="A107" s="45" t="inlineStr">
        <is>
          <t>A Huy - Khánh Hòa (CÔNG TY CỔ PHẦN MỎ ĐÁ HÒN CẬU) - 0987.638.009</t>
        </is>
      </c>
      <c r="B107" s="45" t="inlineStr">
        <is>
          <t>0987.638.009</t>
        </is>
      </c>
      <c r="C107" s="45" t="inlineStr">
        <is>
          <t>Thôn Khánh Thành, Xã Suối Dầu, Tỉnh Khánh Hòa, Việt Nam</t>
        </is>
      </c>
      <c r="D107" s="45" t="n"/>
      <c r="E107" s="45" t="n"/>
      <c r="F107" s="45" t="inlineStr">
        <is>
          <t>KH3625</t>
        </is>
      </c>
      <c r="G107" s="45" t="n"/>
      <c r="H107" s="45" t="inlineStr">
        <is>
          <t>Khánh Hòa</t>
        </is>
      </c>
      <c r="I107" s="45" t="n"/>
    </row>
    <row r="108" ht="25" customHeight="1">
      <c r="A108" s="43" t="inlineStr">
        <is>
          <t>Xưởng Anh Nam -Phú Mỹ/ 0347.555.204</t>
        </is>
      </c>
      <c r="B108" s="43" t="inlineStr">
        <is>
          <t>0347.555.204</t>
        </is>
      </c>
      <c r="C108" s="43" t="inlineStr">
        <is>
          <t>Chợ Ngọc Hà- Phú Mỹ-Bà Rịa</t>
        </is>
      </c>
      <c r="D108" s="43" t="n"/>
      <c r="E108" s="43" t="n"/>
      <c r="F108" s="43" t="inlineStr">
        <is>
          <t>KH3624</t>
        </is>
      </c>
      <c r="G108" s="43" t="n"/>
      <c r="H108" s="43" t="inlineStr">
        <is>
          <t>Bà Rịa - Vũng Tàu</t>
        </is>
      </c>
      <c r="I108" s="43" t="n"/>
    </row>
    <row r="109" ht="25" customHeight="1">
      <c r="A109" s="45" t="inlineStr">
        <is>
          <t>CH Phụ tùng Ô tô Xuyến / A. Duy 0907.772.763</t>
        </is>
      </c>
      <c r="B109" s="45" t="inlineStr">
        <is>
          <t>0907.772.763</t>
        </is>
      </c>
      <c r="C109" s="45" t="inlineStr">
        <is>
          <t>Vườn Lài, Quận 12, Sài Gòn</t>
        </is>
      </c>
      <c r="D109" s="45" t="n"/>
      <c r="E109" s="45" t="n"/>
      <c r="F109" s="45" t="inlineStr">
        <is>
          <t>KH3623</t>
        </is>
      </c>
      <c r="G109" s="45" t="n"/>
      <c r="H109" s="45" t="inlineStr">
        <is>
          <t>TP. Hồ Chí Minh</t>
        </is>
      </c>
      <c r="I109" s="45" t="n"/>
    </row>
    <row r="110" ht="25" customHeight="1">
      <c r="A110" s="43" t="inlineStr">
        <is>
          <t>A Cường thợ máy - Trường Trung Cấp Nghề Thủ Đức/ 0908.598.422</t>
        </is>
      </c>
      <c r="B110" s="43" t="inlineStr">
        <is>
          <t>0908.598.422</t>
        </is>
      </c>
      <c r="C110" s="43" t="inlineStr">
        <is>
          <t>Ngã tư Thủ Đức, Sài Gòn</t>
        </is>
      </c>
      <c r="D110" s="43" t="n"/>
      <c r="E110" s="43" t="n"/>
      <c r="F110" s="43" t="inlineStr">
        <is>
          <t>KH3622</t>
        </is>
      </c>
      <c r="G110" s="43" t="n"/>
      <c r="H110" s="43" t="inlineStr">
        <is>
          <t>TP. Hồ Chí Minh</t>
        </is>
      </c>
      <c r="I110" s="43" t="n"/>
    </row>
    <row r="111" ht="25" customHeight="1">
      <c r="A111" s="45" t="inlineStr">
        <is>
          <t>Cơ Giới Phú Trúc/ A Dũng 0989.259.768</t>
        </is>
      </c>
      <c r="B111" s="45" t="inlineStr">
        <is>
          <t>0989.259.768</t>
        </is>
      </c>
      <c r="C111" s="45" t="inlineStr">
        <is>
          <t>236Q Phạm Văn Đồng, P. Thống Nhất, Pleiku, Gia Lai</t>
        </is>
      </c>
      <c r="D111" s="45" t="n"/>
      <c r="E111" s="45" t="n"/>
      <c r="F111" s="45" t="inlineStr">
        <is>
          <t>KH3621</t>
        </is>
      </c>
      <c r="G111" s="45" t="n"/>
      <c r="H111" s="45" t="inlineStr">
        <is>
          <t>Gia Lai</t>
        </is>
      </c>
      <c r="I111" s="45" t="n"/>
    </row>
    <row r="112" ht="25" customHeight="1">
      <c r="A112" s="43" t="inlineStr">
        <is>
          <t>ZYNP CORP - HENAN DEWO INDUSTRIAL LIMITED COMPANY</t>
        </is>
      </c>
      <c r="B112" s="43" t="n"/>
      <c r="C112" s="43" t="n"/>
      <c r="D112" s="43" t="n"/>
      <c r="E112" s="43" t="n"/>
      <c r="F112" s="43" t="inlineStr">
        <is>
          <t>ZYNP</t>
        </is>
      </c>
      <c r="G112" s="43" t="n"/>
      <c r="H112" s="43" t="n"/>
      <c r="I112" s="43" t="n"/>
    </row>
    <row r="113" ht="25" customHeight="1">
      <c r="A113" s="45" t="inlineStr">
        <is>
          <t>Công ty TNHH TMDV XD Phước Hùng - Đồng Tháp/ Chị Quyên: 0392.837.132</t>
        </is>
      </c>
      <c r="B113" s="45" t="inlineStr">
        <is>
          <t>0392.837.132</t>
        </is>
      </c>
      <c r="C113" s="45" t="inlineStr">
        <is>
          <t>Ấp Thạnh Thới, xã Đồng Sơn, tỉnh Đồng Tháp</t>
        </is>
      </c>
      <c r="D113" s="45" t="n"/>
      <c r="E113" s="45" t="n"/>
      <c r="F113" s="45" t="inlineStr">
        <is>
          <t>KH3620</t>
        </is>
      </c>
      <c r="G113" s="45" t="n"/>
      <c r="H113" s="45" t="inlineStr">
        <is>
          <t>Đồng Tháp</t>
        </is>
      </c>
      <c r="I113" s="45" t="n"/>
    </row>
    <row r="114" ht="25" customHeight="1">
      <c r="A114" s="43" t="inlineStr">
        <is>
          <t>A Tuấn (vận tải) - Hooc Môn/ 0909.131.661</t>
        </is>
      </c>
      <c r="B114" s="43" t="inlineStr">
        <is>
          <t>0909.131.661</t>
        </is>
      </c>
      <c r="C114" s="43" t="inlineStr">
        <is>
          <t>Hooc Môn, TP HCM</t>
        </is>
      </c>
      <c r="D114" s="43" t="n"/>
      <c r="E114" s="43" t="n"/>
      <c r="F114" s="43" t="inlineStr">
        <is>
          <t>KH3618</t>
        </is>
      </c>
      <c r="G114" s="43" t="n"/>
      <c r="H114" s="43" t="inlineStr">
        <is>
          <t>TP. Hồ Chí Minh</t>
        </is>
      </c>
      <c r="I114" s="43" t="n"/>
    </row>
    <row r="115" ht="25" customHeight="1">
      <c r="A115" s="45" t="inlineStr">
        <is>
          <t>Bãi máy Anh Tiến - Quận 9/ Anh Tiến: 0934.424.524</t>
        </is>
      </c>
      <c r="B115" s="45" t="inlineStr">
        <is>
          <t>0934.424.524</t>
        </is>
      </c>
      <c r="C115" s="45" t="inlineStr">
        <is>
          <t>60/9A Đường 100, KP1, Tân Phú, Quận 9</t>
        </is>
      </c>
      <c r="D115" s="45" t="n"/>
      <c r="E115" s="45" t="n"/>
      <c r="F115" s="45" t="inlineStr">
        <is>
          <t>KH3619</t>
        </is>
      </c>
      <c r="G115" s="45" t="n"/>
      <c r="H115" s="45" t="inlineStr">
        <is>
          <t>TP. Hồ Chí Minh</t>
        </is>
      </c>
      <c r="I115" s="45" t="n"/>
    </row>
    <row r="116" ht="25" customHeight="1">
      <c r="A116" s="43" t="inlineStr">
        <is>
          <t>Xưởng Tiện Minh Phú-Bình Tân/ Anh Phú- 0913.909.148</t>
        </is>
      </c>
      <c r="B116" s="43" t="inlineStr">
        <is>
          <t>0913.909.148</t>
        </is>
      </c>
      <c r="C116" s="43" t="inlineStr">
        <is>
          <t>1307 Quốc lộ 1A An Lạc, Bình Tân, TP.HCM ( Ngay vòng xuyến Vòng Xoay An Lạc)</t>
        </is>
      </c>
      <c r="D116" s="43" t="n"/>
      <c r="E116" s="43" t="n"/>
      <c r="F116" s="43" t="inlineStr">
        <is>
          <t>KH3617</t>
        </is>
      </c>
      <c r="G116" s="43" t="n"/>
      <c r="H116" s="43" t="inlineStr">
        <is>
          <t>TP. Hồ Chí Minh</t>
        </is>
      </c>
      <c r="I116" s="43" t="n"/>
    </row>
    <row r="117" ht="25" customHeight="1">
      <c r="A117" s="45" t="inlineStr">
        <is>
          <t>Cửa hàng phụ tùng ô tô Trần Hoài / 0908.026.525</t>
        </is>
      </c>
      <c r="B117" s="45" t="inlineStr">
        <is>
          <t>0908.026.525</t>
        </is>
      </c>
      <c r="C117" s="45" t="inlineStr">
        <is>
          <t>10 QL1A, Trung Mỹ Tây, Q12, TP.HCM</t>
        </is>
      </c>
      <c r="D117" s="45" t="n"/>
      <c r="E117" s="45" t="n"/>
      <c r="F117" s="45" t="inlineStr">
        <is>
          <t>KH3616</t>
        </is>
      </c>
      <c r="G117" s="45" t="n"/>
      <c r="H117" s="45" t="inlineStr">
        <is>
          <t>TP. Hồ Chí Minh</t>
        </is>
      </c>
      <c r="I117" s="45" t="n"/>
    </row>
    <row r="118" ht="25" customHeight="1">
      <c r="A118" s="43" t="inlineStr">
        <is>
          <t>Xưởng chú Trung - Tây Ninh/ 0353.584.997</t>
        </is>
      </c>
      <c r="B118" s="43" t="inlineStr">
        <is>
          <t>0353.584.997</t>
        </is>
      </c>
      <c r="C118" s="43" t="inlineStr">
        <is>
          <t>Phường Ninh Sơn, TP Tây Ninh</t>
        </is>
      </c>
      <c r="D118" s="43" t="n"/>
      <c r="E118" s="43" t="n"/>
      <c r="F118" s="43" t="inlineStr">
        <is>
          <t>KH3615</t>
        </is>
      </c>
      <c r="G118" s="43" t="n"/>
      <c r="H118" s="43" t="inlineStr">
        <is>
          <t>Tây Ninh</t>
        </is>
      </c>
      <c r="I118" s="43" t="n"/>
    </row>
    <row r="119" ht="25" customHeight="1">
      <c r="A119" s="45" t="inlineStr">
        <is>
          <t>Cửa hàng phụ tùng ô tô Thanh Long 2- Đà Lạt/ 0918.816.758-0982.055.739</t>
        </is>
      </c>
      <c r="B119" s="45" t="inlineStr">
        <is>
          <t>0918.816.758-0982</t>
        </is>
      </c>
      <c r="C119" s="45" t="inlineStr">
        <is>
          <t>Số 7- Nguyễn Đình Chiểu, phường chín, Đà Lạt</t>
        </is>
      </c>
      <c r="D119" s="45" t="n"/>
      <c r="E119" s="45" t="n"/>
      <c r="F119" s="45" t="inlineStr">
        <is>
          <t>KH3614</t>
        </is>
      </c>
      <c r="G119" s="45" t="n"/>
      <c r="H119" s="45" t="inlineStr">
        <is>
          <t>Lâm Đồng</t>
        </is>
      </c>
      <c r="I119" s="45" t="n"/>
    </row>
    <row r="120" ht="25" customHeight="1">
      <c r="A120" s="43" t="inlineStr">
        <is>
          <t>Anh Diễn-Cầu Bình Lợi-SG/ 0909.874.750</t>
        </is>
      </c>
      <c r="B120" s="43" t="inlineStr">
        <is>
          <t>0909.874.750</t>
        </is>
      </c>
      <c r="C120" s="43" t="inlineStr">
        <is>
          <t>Cầu Bình Lợi-Sài Gòn</t>
        </is>
      </c>
      <c r="D120" s="43" t="n"/>
      <c r="E120" s="43" t="n"/>
      <c r="F120" s="43" t="inlineStr">
        <is>
          <t>KH3613</t>
        </is>
      </c>
      <c r="G120" s="43" t="n"/>
      <c r="H120" s="43" t="inlineStr">
        <is>
          <t>TP. Hồ Chí Minh</t>
        </is>
      </c>
      <c r="I120" s="43" t="n"/>
    </row>
    <row r="121" ht="25" customHeight="1">
      <c r="A121" s="45" t="inlineStr">
        <is>
          <t>Công ty cổ phần xây lắp 368 -Nghệ An/ Tuấn Anh- 0799.070.907</t>
        </is>
      </c>
      <c r="B121" s="45" t="inlineStr">
        <is>
          <t>0799.070.907</t>
        </is>
      </c>
      <c r="C121" s="45" t="inlineStr">
        <is>
          <t>Lô 01, 03-LK02, Khu Đô thị Mới Đại Lộ V .I.Lê Nin, Phường Nghi Phú, TP Vinh, Nghệ An</t>
        </is>
      </c>
      <c r="D121" s="45" t="n"/>
      <c r="E121" s="45" t="n"/>
      <c r="F121" s="45" t="inlineStr">
        <is>
          <t>KH3612</t>
        </is>
      </c>
      <c r="G121" s="45" t="n"/>
      <c r="H121" s="45" t="inlineStr">
        <is>
          <t>Bình Phước - Khu Đồng</t>
        </is>
      </c>
      <c r="I121" s="45" t="n"/>
    </row>
    <row r="122" ht="25" customHeight="1">
      <c r="A122" s="43" t="inlineStr">
        <is>
          <t>Khách Lẻ-Không lấy Hoá Đơn</t>
        </is>
      </c>
      <c r="B122" s="43" t="n"/>
      <c r="C122" s="43" t="n"/>
      <c r="D122" s="43" t="n"/>
      <c r="E122" s="43" t="n"/>
      <c r="F122" s="43" t="inlineStr">
        <is>
          <t>KL</t>
        </is>
      </c>
      <c r="G122" s="43" t="n"/>
      <c r="H122" s="43" t="n"/>
      <c r="I122" s="43" t="n"/>
    </row>
    <row r="123" ht="25" customHeight="1">
      <c r="A123" s="45" t="inlineStr">
        <is>
          <t>Cty xe nâng Hoàng Sương / A Trà - 0913.945.692</t>
        </is>
      </c>
      <c r="B123" s="45" t="inlineStr">
        <is>
          <t>0913.945.692</t>
        </is>
      </c>
      <c r="C123" s="45" t="inlineStr">
        <is>
          <t>Quận 12, TP HCM</t>
        </is>
      </c>
      <c r="D123" s="45" t="n"/>
      <c r="E123" s="45" t="n"/>
      <c r="F123" s="45" t="inlineStr">
        <is>
          <t>KH3611</t>
        </is>
      </c>
      <c r="G123" s="45" t="n"/>
      <c r="H123" s="45" t="inlineStr">
        <is>
          <t>TP. Hồ Chí Minh</t>
        </is>
      </c>
      <c r="I123" s="45" t="n"/>
    </row>
    <row r="124" ht="25" customHeight="1">
      <c r="A124" s="43" t="inlineStr">
        <is>
          <t>Xưởng Anh Vẹn-Long An/0913.577.168</t>
        </is>
      </c>
      <c r="B124" s="43" t="inlineStr">
        <is>
          <t>0913.577.168</t>
        </is>
      </c>
      <c r="C124" s="43" t="inlineStr">
        <is>
          <t>Đông Thành- Cần Giuộc- Long An</t>
        </is>
      </c>
      <c r="D124" s="43" t="n"/>
      <c r="E124" s="43" t="n"/>
      <c r="F124" s="43" t="inlineStr">
        <is>
          <t>KH3610</t>
        </is>
      </c>
      <c r="G124" s="43" t="n"/>
      <c r="H124" s="43" t="inlineStr">
        <is>
          <t>Long An</t>
        </is>
      </c>
      <c r="I124" s="43" t="n"/>
    </row>
    <row r="125" ht="25" customHeight="1">
      <c r="A125" s="45" t="inlineStr">
        <is>
          <t>Xưởng Cơ khí ô tô PULL - Sài Gòn/0903.603.857 - 0838.770.818</t>
        </is>
      </c>
      <c r="B125" s="45" t="inlineStr">
        <is>
          <t>0903.603.857 / 0838.770.818</t>
        </is>
      </c>
      <c r="C125" s="45" t="inlineStr">
        <is>
          <t>945/25, Khu phố 1, An Lạc, Bình Tân, TP Hồ Chí Minh</t>
        </is>
      </c>
      <c r="D125" s="45" t="n"/>
      <c r="E125" s="45" t="n"/>
      <c r="F125" s="45" t="inlineStr">
        <is>
          <t>KH3608</t>
        </is>
      </c>
      <c r="G125" s="45" t="n"/>
      <c r="H125" s="45" t="inlineStr">
        <is>
          <t>TP. Hồ Chí Minh</t>
        </is>
      </c>
      <c r="I125" s="45" t="n"/>
    </row>
    <row r="126" ht="25" customHeight="1">
      <c r="A126" s="43" t="inlineStr">
        <is>
          <t>Công ty TNHH Thiết Bị Cơ Giới Thăng Long Nghệ An / Anh Quang 0978.185.514</t>
        </is>
      </c>
      <c r="B126" s="43" t="inlineStr">
        <is>
          <t>0978.185.514</t>
        </is>
      </c>
      <c r="C126" s="43" t="inlineStr">
        <is>
          <t>Số 15, Đường Thăng Long, Xã Nghi Liên, TP Vinh, Nghệ An</t>
        </is>
      </c>
      <c r="D126" s="43" t="n"/>
      <c r="E126" s="43" t="n"/>
      <c r="F126" s="43" t="inlineStr">
        <is>
          <t>KH3609</t>
        </is>
      </c>
      <c r="G126" s="43" t="n"/>
      <c r="H126" s="43" t="inlineStr">
        <is>
          <t>Bình Phước - Khu Đồng</t>
        </is>
      </c>
      <c r="I126" s="43" t="n"/>
    </row>
    <row r="127" ht="25" customHeight="1">
      <c r="A127" s="45" t="inlineStr">
        <is>
          <t>Cửa hàng phụ tùng Ô Tô Lập-Quận 5 / 0983.987.873</t>
        </is>
      </c>
      <c r="B127" s="45" t="inlineStr">
        <is>
          <t>0983.987.873</t>
        </is>
      </c>
      <c r="C127" s="45" t="inlineStr">
        <is>
          <t>442 An Dương Vương, P4, Q5, TP.HCM</t>
        </is>
      </c>
      <c r="D127" s="45" t="n"/>
      <c r="E127" s="45" t="n"/>
      <c r="F127" s="45" t="inlineStr">
        <is>
          <t>KH3607</t>
        </is>
      </c>
      <c r="G127" s="45" t="n"/>
      <c r="H127" s="45" t="inlineStr">
        <is>
          <t>TP. Hồ Chí Minh</t>
        </is>
      </c>
      <c r="I127" s="45" t="n"/>
    </row>
    <row r="128" ht="25" customHeight="1">
      <c r="A128" s="43" t="inlineStr">
        <is>
          <t>Cửa hàng Thành Long-Quận 9 /0966.400.055</t>
        </is>
      </c>
      <c r="B128" s="43" t="inlineStr">
        <is>
          <t>0966.400.055</t>
        </is>
      </c>
      <c r="C128" s="43" t="inlineStr">
        <is>
          <t>282 Nguyễn Thị Tư, phường Phú Hữu, TP. Thủ Đức, Sài Gòn</t>
        </is>
      </c>
      <c r="D128" s="43" t="n"/>
      <c r="E128" s="43" t="n"/>
      <c r="F128" s="43" t="inlineStr">
        <is>
          <t>KH3606</t>
        </is>
      </c>
      <c r="G128" s="43" t="n"/>
      <c r="H128" s="43" t="inlineStr">
        <is>
          <t>TP. Hồ Chí Minh</t>
        </is>
      </c>
      <c r="I128" s="43" t="n"/>
    </row>
    <row r="129" ht="25" customHeight="1">
      <c r="A129" s="45" t="inlineStr">
        <is>
          <t>Chị Linh - Thủ Đức - 0868.567.921</t>
        </is>
      </c>
      <c r="B129" s="45" t="inlineStr">
        <is>
          <t>0868.567.921</t>
        </is>
      </c>
      <c r="C129" s="45" t="inlineStr">
        <is>
          <t>Thủ Đức, TPHCM</t>
        </is>
      </c>
      <c r="D129" s="45" t="n"/>
      <c r="E129" s="45" t="n"/>
      <c r="F129" s="45" t="inlineStr">
        <is>
          <t>KH3604</t>
        </is>
      </c>
      <c r="G129" s="45" t="n"/>
      <c r="H129" s="45" t="inlineStr">
        <is>
          <t>TP. Hồ Chí Minh</t>
        </is>
      </c>
      <c r="I129" s="45" t="n"/>
    </row>
    <row r="130" ht="25" customHeight="1">
      <c r="A130" s="43" t="inlineStr">
        <is>
          <t>CH PHỤ TÙNG Ô TÔ A TUẤN - Phú Yên/ 0915.197.765</t>
        </is>
      </c>
      <c r="B130" s="43" t="inlineStr">
        <is>
          <t>0915.197.765</t>
        </is>
      </c>
      <c r="C130" s="43" t="inlineStr">
        <is>
          <t>279 Phạm Văn Đồng, Phường Xuân Phú, Thị xã Sông Cầu, Tỉnh Phú Yên</t>
        </is>
      </c>
      <c r="D130" s="43" t="n"/>
      <c r="E130" s="43" t="n"/>
      <c r="F130" s="43" t="inlineStr">
        <is>
          <t>KH3605</t>
        </is>
      </c>
      <c r="G130" s="43" t="n"/>
      <c r="H130" s="43" t="inlineStr">
        <is>
          <t>Phú Yên</t>
        </is>
      </c>
      <c r="I130" s="43" t="n"/>
    </row>
    <row r="131" ht="25" customHeight="1">
      <c r="A131" s="45" t="inlineStr">
        <is>
          <t>Cửa Hàng Khánh Hòa - Đà Lạt/ 0971.715.123</t>
        </is>
      </c>
      <c r="B131" s="45" t="inlineStr">
        <is>
          <t>0971.715.123</t>
        </is>
      </c>
      <c r="C131" s="45" t="inlineStr">
        <is>
          <t>Đ. Hùng Vương, Phường 9, TP. Đà Lạt, Lâm Đồng</t>
        </is>
      </c>
      <c r="D131" s="45" t="n"/>
      <c r="E131" s="45" t="n"/>
      <c r="F131" s="45" t="inlineStr">
        <is>
          <t>KH3603</t>
        </is>
      </c>
      <c r="G131" s="45" t="n"/>
      <c r="H131" s="45" t="inlineStr">
        <is>
          <t>Lâm Đồng</t>
        </is>
      </c>
      <c r="I131" s="45" t="n"/>
    </row>
    <row r="132" ht="25" customHeight="1">
      <c r="A132" s="43" t="inlineStr">
        <is>
          <t>X. Anh Phúc - Gò Vấp / 0908.703.228</t>
        </is>
      </c>
      <c r="B132" s="43" t="inlineStr">
        <is>
          <t>0908.703.228</t>
        </is>
      </c>
      <c r="C132" s="43" t="inlineStr">
        <is>
          <t>Gò Vấp, TP. Hồ Chí Minh</t>
        </is>
      </c>
      <c r="D132" s="43" t="n"/>
      <c r="E132" s="43" t="n"/>
      <c r="F132" s="43" t="inlineStr">
        <is>
          <t>KH3602</t>
        </is>
      </c>
      <c r="G132" s="43" t="n"/>
      <c r="H132" s="43" t="inlineStr">
        <is>
          <t>TP. Hồ Chí Minh</t>
        </is>
      </c>
      <c r="I132" s="43" t="n"/>
    </row>
    <row r="133" ht="25" customHeight="1">
      <c r="A133" s="45" t="inlineStr">
        <is>
          <t>A Tú - QL13 (X. Nghệ Quang) - Sài Gòn/ 0902.670.095</t>
        </is>
      </c>
      <c r="B133" s="45" t="inlineStr">
        <is>
          <t>0902.670.095</t>
        </is>
      </c>
      <c r="C133" s="45" t="inlineStr">
        <is>
          <t>Quốc Lộ 13, HCM</t>
        </is>
      </c>
      <c r="D133" s="45" t="n"/>
      <c r="E133" s="45" t="n"/>
      <c r="F133" s="45" t="inlineStr">
        <is>
          <t>KH3601</t>
        </is>
      </c>
      <c r="G133" s="45" t="n"/>
      <c r="H133" s="45" t="inlineStr">
        <is>
          <t>TP. Hồ Chí Minh</t>
        </is>
      </c>
      <c r="I133" s="45" t="n"/>
    </row>
    <row r="134" ht="25" customHeight="1">
      <c r="A134" s="43" t="inlineStr">
        <is>
          <t>Anh Phong – Thợ Máy/ 0867.683.491</t>
        </is>
      </c>
      <c r="B134" s="43" t="inlineStr">
        <is>
          <t>0867.683.491</t>
        </is>
      </c>
      <c r="C134" s="43" t="inlineStr">
        <is>
          <t>Thống Nhất, Đồng Nai</t>
        </is>
      </c>
      <c r="D134" s="43" t="n"/>
      <c r="E134" s="43" t="n"/>
      <c r="F134" s="43" t="inlineStr">
        <is>
          <t>KH3600</t>
        </is>
      </c>
      <c r="G134" s="43" t="n"/>
      <c r="H134" s="43" t="inlineStr">
        <is>
          <t>Đồng Nai</t>
        </is>
      </c>
      <c r="I134" s="43" t="n"/>
    </row>
    <row r="135" ht="25" customHeight="1">
      <c r="A135" s="45" t="inlineStr">
        <is>
          <t>CH Chị Hương – Tuy Hoà / 0905.618.141</t>
        </is>
      </c>
      <c r="B135" s="45" t="inlineStr">
        <is>
          <t>0905.618.141</t>
        </is>
      </c>
      <c r="C135" s="45" t="inlineStr">
        <is>
          <t>176 Nguyễn Tất Thành, P8, Tuy Hoà, Phú Yên</t>
        </is>
      </c>
      <c r="D135" s="45" t="n"/>
      <c r="E135" s="45" t="n"/>
      <c r="F135" s="45" t="inlineStr">
        <is>
          <t>KH3599</t>
        </is>
      </c>
      <c r="G135" s="45" t="n"/>
      <c r="H135" s="45" t="inlineStr">
        <is>
          <t>Phú Yên</t>
        </is>
      </c>
      <c r="I135" s="45" t="n"/>
    </row>
    <row r="136" ht="25" customHeight="1">
      <c r="A136" s="43" t="inlineStr">
        <is>
          <t>Xưởng Lê Trình- Trà Vinh/ 0967.478.308</t>
        </is>
      </c>
      <c r="B136" s="43" t="inlineStr">
        <is>
          <t>0967.478.308</t>
        </is>
      </c>
      <c r="C136" s="43" t="inlineStr">
        <is>
          <t>Trà Vinh</t>
        </is>
      </c>
      <c r="D136" s="43" t="n"/>
      <c r="E136" s="43" t="n"/>
      <c r="F136" s="43" t="inlineStr">
        <is>
          <t>KH3598</t>
        </is>
      </c>
      <c r="G136" s="43" t="n"/>
      <c r="H136" s="43" t="inlineStr">
        <is>
          <t>Trà Vinh</t>
        </is>
      </c>
      <c r="I136" s="43" t="n"/>
    </row>
    <row r="137" ht="25" customHeight="1">
      <c r="A137" s="45" t="inlineStr">
        <is>
          <t>Cửa hàng Anh Thanh - Sài Gòn/ 0374.525.332</t>
        </is>
      </c>
      <c r="B137" s="45" t="inlineStr">
        <is>
          <t>0374.525.332</t>
        </is>
      </c>
      <c r="C137" s="45" t="inlineStr">
        <is>
          <t>162 Huỳnh Mẫn Đạt, Q5, Tp Hồ Chí Minh</t>
        </is>
      </c>
      <c r="D137" s="45" t="n"/>
      <c r="E137" s="45" t="n"/>
      <c r="F137" s="45" t="inlineStr">
        <is>
          <t>KH3597</t>
        </is>
      </c>
      <c r="G137" s="45" t="n"/>
      <c r="H137" s="45" t="inlineStr">
        <is>
          <t>TP. Hồ Chí Minh</t>
        </is>
      </c>
      <c r="I137" s="45" t="n"/>
    </row>
    <row r="138" ht="25" customHeight="1">
      <c r="A138" s="43" t="inlineStr">
        <is>
          <t>Gara Hiệp Phát - Bình Dương/Anh Hiệp: 0982.769.659</t>
        </is>
      </c>
      <c r="B138" s="43" t="inlineStr">
        <is>
          <t>0982.769.659</t>
        </is>
      </c>
      <c r="C138" s="43" t="inlineStr">
        <is>
          <t>T5/38 đường Thuận Giao 2, Thuận An, Bình Dương</t>
        </is>
      </c>
      <c r="D138" s="43" t="n"/>
      <c r="E138" s="43" t="n"/>
      <c r="F138" s="43" t="inlineStr">
        <is>
          <t>KH3595</t>
        </is>
      </c>
      <c r="G138" s="43" t="n"/>
      <c r="H138" s="43" t="inlineStr">
        <is>
          <t>Bình Dương</t>
        </is>
      </c>
      <c r="I138" s="43" t="n"/>
    </row>
    <row r="139" ht="25" customHeight="1">
      <c r="A139" s="45" t="inlineStr">
        <is>
          <t>Anh Tưởng - Quảng Nam (Cty Phan Minh Tâm)/ 0983.004.094</t>
        </is>
      </c>
      <c r="B139" s="45" t="inlineStr">
        <is>
          <t>0983.004.094</t>
        </is>
      </c>
      <c r="C139" s="45" t="inlineStr">
        <is>
          <t>Khối phố Cẩm Sa, P. Điện Nam Bắc, TX. Điện Bàn, Quảng Nam</t>
        </is>
      </c>
      <c r="D139" s="45" t="n"/>
      <c r="E139" s="45" t="n"/>
      <c r="F139" s="45" t="inlineStr">
        <is>
          <t>KH3596</t>
        </is>
      </c>
      <c r="G139" s="45" t="n"/>
      <c r="H139" s="45" t="inlineStr">
        <is>
          <t>Quảng Nam</t>
        </is>
      </c>
      <c r="I139" s="45" t="n"/>
    </row>
    <row r="140" ht="25" customHeight="1">
      <c r="A140" s="43" t="inlineStr">
        <is>
          <t>Công ty Thịnh Đức Tiến/ Chị Vân - Nha Trang - 0979.276.413</t>
        </is>
      </c>
      <c r="B140" s="43" t="inlineStr">
        <is>
          <t>0979.276.413</t>
        </is>
      </c>
      <c r="C140" s="43" t="inlineStr">
        <is>
          <t>03 Nguyễn Đức Cảnh, Phước Long, Nha Trang, Khánh Hòa</t>
        </is>
      </c>
      <c r="D140" s="43" t="n"/>
      <c r="E140" s="43" t="n"/>
      <c r="F140" s="43" t="inlineStr">
        <is>
          <t>KH3594</t>
        </is>
      </c>
      <c r="G140" s="43" t="n"/>
      <c r="H140" s="43" t="inlineStr">
        <is>
          <t>Khánh Hòa</t>
        </is>
      </c>
      <c r="I140" s="43" t="n"/>
    </row>
    <row r="141" ht="25" customHeight="1">
      <c r="A141" s="45" t="inlineStr">
        <is>
          <t>Xưởng Tiến Phượng-Krông Bông- Đắk Lắk/ 0941.324.847</t>
        </is>
      </c>
      <c r="B141" s="45" t="inlineStr">
        <is>
          <t>0941.324.847</t>
        </is>
      </c>
      <c r="C141" s="45" t="inlineStr">
        <is>
          <t>Krông Bông- Đắk Lắk</t>
        </is>
      </c>
      <c r="D141" s="45" t="n"/>
      <c r="E141" s="45" t="n"/>
      <c r="F141" s="45" t="inlineStr">
        <is>
          <t>KH3593</t>
        </is>
      </c>
      <c r="G141" s="45" t="n"/>
      <c r="H141" s="45" t="inlineStr">
        <is>
          <t>Đắk Lắk</t>
        </is>
      </c>
      <c r="I141" s="45" t="n"/>
    </row>
    <row r="142" ht="25" customHeight="1">
      <c r="A142" s="43" t="inlineStr">
        <is>
          <t>Bãi máy A Thanh (Trung Lộc Phát) / 0972.279.363</t>
        </is>
      </c>
      <c r="B142" s="43" t="inlineStr">
        <is>
          <t>0972.279.363</t>
        </is>
      </c>
      <c r="C142" s="43" t="inlineStr">
        <is>
          <t>73C Xa lộ Hà Nội, Bình Thắng, Dĩ An, Bình Dương</t>
        </is>
      </c>
      <c r="D142" s="43" t="n"/>
      <c r="E142" s="43" t="n"/>
      <c r="F142" s="43" t="inlineStr">
        <is>
          <t>KH3592</t>
        </is>
      </c>
      <c r="G142" s="43" t="n"/>
      <c r="H142" s="43" t="inlineStr">
        <is>
          <t>TP. Hồ Chí Minh</t>
        </is>
      </c>
      <c r="I142" s="43" t="n"/>
    </row>
    <row r="143" ht="25" customHeight="1">
      <c r="A143" s="45" t="inlineStr">
        <is>
          <t>CH Thanh Hiếu - Tây Ninh/ 0764.044.482</t>
        </is>
      </c>
      <c r="B143" s="45" t="inlineStr">
        <is>
          <t>0764.044.482</t>
        </is>
      </c>
      <c r="C143" s="45" t="inlineStr">
        <is>
          <t>Ấp Dinh, Xã Mỏ Công, Huyện Tân Biên, Tỉnh Tây Ninh</t>
        </is>
      </c>
      <c r="D143" s="45" t="n"/>
      <c r="E143" s="45" t="n"/>
      <c r="F143" s="45" t="inlineStr">
        <is>
          <t>KH3591</t>
        </is>
      </c>
      <c r="G143" s="45" t="n"/>
      <c r="H143" s="45" t="inlineStr">
        <is>
          <t>Tây Ninh</t>
        </is>
      </c>
      <c r="I143" s="45" t="n"/>
    </row>
    <row r="144" ht="25" customHeight="1">
      <c r="A144" s="43" t="inlineStr">
        <is>
          <t>Anh Hoàng (Cty Hoàng Vũ) - Đắk Lăk/ 0913.435.910</t>
        </is>
      </c>
      <c r="B144" s="43" t="inlineStr">
        <is>
          <t>0913.435.910</t>
        </is>
      </c>
      <c r="C144" s="43" t="inlineStr">
        <is>
          <t>249 Y Jút, P. Thành Công, TP. Buôn Ma Thuột, Đắk Lắk</t>
        </is>
      </c>
      <c r="D144" s="43" t="n"/>
      <c r="E144" s="43" t="n"/>
      <c r="F144" s="43" t="inlineStr">
        <is>
          <t>KH3590</t>
        </is>
      </c>
      <c r="G144" s="43" t="n"/>
      <c r="H144" s="43" t="inlineStr">
        <is>
          <t>Đắk Lắk</t>
        </is>
      </c>
      <c r="I144" s="43" t="n"/>
    </row>
    <row r="145" ht="25" customHeight="1">
      <c r="A145" s="45" t="inlineStr">
        <is>
          <t>Anh Nhã-Tri Tôn-An Giang/ 0966.393.968</t>
        </is>
      </c>
      <c r="B145" s="45" t="inlineStr">
        <is>
          <t>0966.393.968</t>
        </is>
      </c>
      <c r="C145" s="45" t="inlineStr">
        <is>
          <t>Tri Tôn-An Giang</t>
        </is>
      </c>
      <c r="D145" s="45" t="n"/>
      <c r="E145" s="45" t="n"/>
      <c r="F145" s="45" t="inlineStr">
        <is>
          <t>KH3589</t>
        </is>
      </c>
      <c r="G145" s="45" t="n"/>
      <c r="H145" s="45" t="inlineStr">
        <is>
          <t>An Giang</t>
        </is>
      </c>
      <c r="I145" s="45" t="n"/>
    </row>
    <row r="146" ht="25" customHeight="1">
      <c r="A146" s="43" t="inlineStr">
        <is>
          <t>Công Ty Huy Hoàng-SG/ Anh Quân- 0903.178.345</t>
        </is>
      </c>
      <c r="B146" s="43" t="inlineStr">
        <is>
          <t>0903.178.345</t>
        </is>
      </c>
      <c r="C146" s="43" t="inlineStr">
        <is>
          <t>142 Hà Huy Giáp-Q12-SG</t>
        </is>
      </c>
      <c r="D146" s="43" t="n"/>
      <c r="E146" s="43" t="n"/>
      <c r="F146" s="43" t="inlineStr">
        <is>
          <t>KH3588</t>
        </is>
      </c>
      <c r="G146" s="43" t="n"/>
      <c r="H146" s="43" t="inlineStr">
        <is>
          <t>TP. Hồ Chí Minh</t>
        </is>
      </c>
      <c r="I146" s="43" t="n"/>
    </row>
    <row r="147" ht="25" customHeight="1">
      <c r="A147" s="45" t="inlineStr">
        <is>
          <t>Anh Dũng (thợ máy) - Suối Tiên/ 0903.327.932</t>
        </is>
      </c>
      <c r="B147" s="45" t="inlineStr">
        <is>
          <t>0903.327.932</t>
        </is>
      </c>
      <c r="C147" s="45" t="inlineStr">
        <is>
          <t>Thủ Đức, Sài Gòn</t>
        </is>
      </c>
      <c r="D147" s="45" t="n"/>
      <c r="E147" s="45" t="n"/>
      <c r="F147" s="45" t="inlineStr">
        <is>
          <t>KH3586</t>
        </is>
      </c>
      <c r="G147" s="45" t="n"/>
      <c r="H147" s="45" t="inlineStr">
        <is>
          <t>TP. Hồ Chí Minh</t>
        </is>
      </c>
      <c r="I147" s="45" t="n"/>
    </row>
    <row r="148" ht="25" customHeight="1">
      <c r="A148" s="43" t="inlineStr">
        <is>
          <t>A Tư (xưởng) - Bình Dương/ 0913.342.182</t>
        </is>
      </c>
      <c r="B148" s="43" t="inlineStr">
        <is>
          <t>0913.342.182</t>
        </is>
      </c>
      <c r="C148" s="43" t="inlineStr">
        <is>
          <t>TP mới Bình Dương</t>
        </is>
      </c>
      <c r="D148" s="43" t="n"/>
      <c r="E148" s="43" t="n"/>
      <c r="F148" s="43" t="inlineStr">
        <is>
          <t>KH3587</t>
        </is>
      </c>
      <c r="G148" s="43" t="n"/>
      <c r="H148" s="43" t="inlineStr">
        <is>
          <t>TP. Hồ Chí Minh</t>
        </is>
      </c>
      <c r="I148" s="43" t="n"/>
    </row>
    <row r="149" ht="25" customHeight="1">
      <c r="A149" s="45" t="inlineStr">
        <is>
          <t>Cơ Sở sửa chữa Cơ Giới Toàn Phát/ A.Toàn- 0917.892.089</t>
        </is>
      </c>
      <c r="B149" s="45" t="inlineStr">
        <is>
          <t>0917.892.089</t>
        </is>
      </c>
      <c r="C149" s="45" t="inlineStr">
        <is>
          <t>Tổ 8 đường Võ Nguyên Giáp, Tân Cảng, Phước Tân, Biên Hoà, Đồng Nai</t>
        </is>
      </c>
      <c r="D149" s="45" t="n"/>
      <c r="E149" s="45" t="n"/>
      <c r="F149" s="45" t="inlineStr">
        <is>
          <t>KH3583</t>
        </is>
      </c>
      <c r="G149" s="45" t="n"/>
      <c r="H149" s="45" t="inlineStr">
        <is>
          <t>Đồng Nai</t>
        </is>
      </c>
      <c r="I149" s="45" t="n"/>
    </row>
    <row r="150" ht="25" customHeight="1">
      <c r="A150" s="43" t="inlineStr">
        <is>
          <t>Anh Nguyên (chủ máy) Sài Gòn - 0961.046.767</t>
        </is>
      </c>
      <c r="B150" s="43" t="inlineStr">
        <is>
          <t>0961.046.767</t>
        </is>
      </c>
      <c r="C150" s="43" t="inlineStr">
        <is>
          <t>Sài Gòn</t>
        </is>
      </c>
      <c r="D150" s="43" t="n"/>
      <c r="E150" s="43" t="n"/>
      <c r="F150" s="43" t="inlineStr">
        <is>
          <t>KH3584</t>
        </is>
      </c>
      <c r="G150" s="43" t="n"/>
      <c r="H150" s="43" t="inlineStr">
        <is>
          <t>TP. Hồ Chí Minh</t>
        </is>
      </c>
      <c r="I150" s="43" t="n"/>
    </row>
    <row r="151" ht="25" customHeight="1">
      <c r="A151" s="45" t="inlineStr">
        <is>
          <t>Xưởng tiện Minh Tuấn, Buôn Mê Thuột/ 0942.400.200</t>
        </is>
      </c>
      <c r="B151" s="45" t="inlineStr">
        <is>
          <t>0942.400.200</t>
        </is>
      </c>
      <c r="C151" s="45" t="inlineStr">
        <is>
          <t>115 Đinh Tiên Hoàng, P Từ An, Buôn Mê Thuột, Đak Lak</t>
        </is>
      </c>
      <c r="D151" s="45" t="n"/>
      <c r="E151" s="45" t="n"/>
      <c r="F151" s="45" t="inlineStr">
        <is>
          <t>KH3585</t>
        </is>
      </c>
      <c r="G151" s="45" t="n"/>
      <c r="H151" s="45" t="inlineStr">
        <is>
          <t>Đắk Lắk</t>
        </is>
      </c>
      <c r="I151" s="45" t="n"/>
    </row>
    <row r="152" ht="25" customHeight="1">
      <c r="A152" s="43" t="inlineStr">
        <is>
          <t>Cửa hàng pt ô tô Hòa / 0908.006.824</t>
        </is>
      </c>
      <c r="B152" s="43" t="inlineStr">
        <is>
          <t>0908.006.824</t>
        </is>
      </c>
      <c r="C152" s="43" t="inlineStr">
        <is>
          <t>36/1 Đông Lân, Bà Điểm, Hóc Môn, HCM</t>
        </is>
      </c>
      <c r="D152" s="43" t="n"/>
      <c r="E152" s="43" t="n"/>
      <c r="F152" s="43" t="inlineStr">
        <is>
          <t>KH3582</t>
        </is>
      </c>
      <c r="G152" s="43" t="n"/>
      <c r="H152" s="43" t="inlineStr">
        <is>
          <t>TP. Hồ Chí Minh</t>
        </is>
      </c>
      <c r="I152" s="43" t="n"/>
    </row>
    <row r="153" ht="25" customHeight="1">
      <c r="A153" s="45" t="inlineStr">
        <is>
          <t>Xưởng Tiện Sơn- Long Khánh-0907.341.256</t>
        </is>
      </c>
      <c r="B153" s="45" t="inlineStr">
        <is>
          <t>0907.341.256</t>
        </is>
      </c>
      <c r="C153" s="45" t="inlineStr">
        <is>
          <t>574 Phường Xuân Bình, TP. Long Khánh, Tỉnh Đồng Nai</t>
        </is>
      </c>
      <c r="D153" s="45" t="n"/>
      <c r="E153" s="45" t="n"/>
      <c r="F153" s="45" t="inlineStr">
        <is>
          <t>KH3581</t>
        </is>
      </c>
      <c r="G153" s="45" t="n"/>
      <c r="H153" s="45" t="inlineStr">
        <is>
          <t>Đồng Nai</t>
        </is>
      </c>
      <c r="I153" s="45" t="n"/>
    </row>
    <row r="154" ht="25" customHeight="1">
      <c r="A154" s="43" t="inlineStr">
        <is>
          <t>Công ty xe nâng Minh Tuấn-Bình Dương/ Anh Minh- 0878.138.479</t>
        </is>
      </c>
      <c r="B154" s="43" t="inlineStr">
        <is>
          <t>0878.138.479</t>
        </is>
      </c>
      <c r="C154" s="43" t="inlineStr">
        <is>
          <t>Định Hoà, Thủ Dầu Một, Bình Dương</t>
        </is>
      </c>
      <c r="D154" s="43" t="n"/>
      <c r="E154" s="43" t="n"/>
      <c r="F154" s="43" t="inlineStr">
        <is>
          <t>KH3580</t>
        </is>
      </c>
      <c r="G154" s="43" t="n"/>
      <c r="H154" s="43" t="inlineStr">
        <is>
          <t>Bình Dương</t>
        </is>
      </c>
      <c r="I154" s="43" t="n"/>
    </row>
    <row r="155" ht="25" customHeight="1">
      <c r="A155" s="45" t="inlineStr">
        <is>
          <t>Anh Quynh-Đắk Lắk / 0975.794.799</t>
        </is>
      </c>
      <c r="B155" s="45" t="inlineStr">
        <is>
          <t>0975.794.799</t>
        </is>
      </c>
      <c r="C155" s="45" t="inlineStr">
        <is>
          <t>Huyện Easup-Đắk Lắk</t>
        </is>
      </c>
      <c r="D155" s="45" t="n"/>
      <c r="E155" s="45" t="n"/>
      <c r="F155" s="45" t="inlineStr">
        <is>
          <t>KH3577</t>
        </is>
      </c>
      <c r="G155" s="45" t="n"/>
      <c r="H155" s="45" t="inlineStr">
        <is>
          <t>Đắk Lắk</t>
        </is>
      </c>
      <c r="I155" s="45" t="n"/>
    </row>
    <row r="156" ht="25" customHeight="1">
      <c r="A156" s="43" t="inlineStr">
        <is>
          <t>Két Nước Văn Quá - Hooc Môn / 0987.442.244</t>
        </is>
      </c>
      <c r="B156" s="43" t="inlineStr">
        <is>
          <t>0987.442.244</t>
        </is>
      </c>
      <c r="C156" s="43" t="inlineStr">
        <is>
          <t>65/6a, Tân Xuân, Hooc Môn, TP HCM</t>
        </is>
      </c>
      <c r="D156" s="43" t="n"/>
      <c r="E156" s="43" t="n"/>
      <c r="F156" s="43" t="inlineStr">
        <is>
          <t>KH3578</t>
        </is>
      </c>
      <c r="G156" s="43" t="n"/>
      <c r="H156" s="43" t="inlineStr">
        <is>
          <t>TP. Hồ Chí Minh</t>
        </is>
      </c>
      <c r="I156" s="43" t="n"/>
    </row>
    <row r="157" ht="25" customHeight="1">
      <c r="A157" s="45" t="inlineStr">
        <is>
          <t>Công Ty TNHH TM Thế Duy -Kiên Giang /Anh Nhật- 0917.008.000</t>
        </is>
      </c>
      <c r="B157" s="45" t="inlineStr">
        <is>
          <t>0917.008.000</t>
        </is>
      </c>
      <c r="C157" s="45" t="inlineStr">
        <is>
          <t>Tổ 4, ấp Rẫy Mới, xã Bình An, Kiên Lương, Kiên Giang</t>
        </is>
      </c>
      <c r="D157" s="45" t="n"/>
      <c r="E157" s="45" t="n"/>
      <c r="F157" s="45" t="inlineStr">
        <is>
          <t>KH3579</t>
        </is>
      </c>
      <c r="G157" s="45" t="n"/>
      <c r="H157" s="45" t="inlineStr">
        <is>
          <t>Kiên Giang</t>
        </is>
      </c>
      <c r="I157" s="45" t="n"/>
    </row>
    <row r="158" ht="25" customHeight="1">
      <c r="A158" s="43" t="inlineStr">
        <is>
          <t>Công ty TNHH TBVT thủy lực Tuấn Linh/ A Lệ 0937.971.668</t>
        </is>
      </c>
      <c r="B158" s="43" t="inlineStr">
        <is>
          <t>0937.971.668</t>
        </is>
      </c>
      <c r="C158" s="43" t="inlineStr">
        <is>
          <t>87 Thân Nhân Trung, KP4C, P. Trảng Dài, TP.Biên Hòa, T. Đồng Nai</t>
        </is>
      </c>
      <c r="D158" s="43" t="n"/>
      <c r="E158" s="43" t="n"/>
      <c r="F158" s="43" t="inlineStr">
        <is>
          <t>KH3576</t>
        </is>
      </c>
      <c r="G158" s="43" t="n"/>
      <c r="H158" s="43" t="inlineStr">
        <is>
          <t>Đồng Nai</t>
        </is>
      </c>
      <c r="I158" s="43" t="n"/>
    </row>
    <row r="159" ht="25" customHeight="1">
      <c r="A159" s="45" t="inlineStr">
        <is>
          <t>Ga Ra Quốc Mạnh - Chơn Thành / 0975.884.275</t>
        </is>
      </c>
      <c r="B159" s="45" t="inlineStr">
        <is>
          <t>0975.884.275</t>
        </is>
      </c>
      <c r="C159" s="45" t="inlineStr">
        <is>
          <t>Chơn Thành-Bình Phước</t>
        </is>
      </c>
      <c r="D159" s="45" t="n"/>
      <c r="E159" s="45" t="n"/>
      <c r="F159" s="45" t="inlineStr">
        <is>
          <t>KH3575</t>
        </is>
      </c>
      <c r="G159" s="45" t="n"/>
      <c r="H159" s="45" t="inlineStr">
        <is>
          <t>Bình Phước</t>
        </is>
      </c>
      <c r="I159" s="45" t="n"/>
    </row>
    <row r="160" ht="25" customHeight="1">
      <c r="A160" s="43" t="inlineStr">
        <is>
          <t>PT Xe Nâng Phúc Nguyễn -Thủ Đức / 0978.711.349</t>
        </is>
      </c>
      <c r="B160" s="43" t="inlineStr">
        <is>
          <t>0978.711.349</t>
        </is>
      </c>
      <c r="C160" s="43" t="inlineStr">
        <is>
          <t>9/5 Đường Số 21 KP1 Bình Chiểu Thủ Đức TPHCM</t>
        </is>
      </c>
      <c r="D160" s="43" t="n"/>
      <c r="E160" s="43" t="n"/>
      <c r="F160" s="43" t="inlineStr">
        <is>
          <t>KH3574</t>
        </is>
      </c>
      <c r="G160" s="43" t="n"/>
      <c r="H160" s="43" t="inlineStr">
        <is>
          <t>Bình Dương</t>
        </is>
      </c>
      <c r="I160" s="43" t="n"/>
    </row>
    <row r="161" ht="25" customHeight="1">
      <c r="A161" s="45" t="inlineStr">
        <is>
          <t>A Tuân/ 0918.436.178 - Thủ Dầu</t>
        </is>
      </c>
      <c r="B161" s="45" t="inlineStr">
        <is>
          <t>0918.436.178</t>
        </is>
      </c>
      <c r="C161" s="45" t="inlineStr">
        <is>
          <t>Bình Dương</t>
        </is>
      </c>
      <c r="D161" s="45" t="n"/>
      <c r="E161" s="45" t="n"/>
      <c r="F161" s="45" t="inlineStr">
        <is>
          <t>KH3573</t>
        </is>
      </c>
      <c r="G161" s="45" t="n"/>
      <c r="H161" s="45" t="inlineStr">
        <is>
          <t>TP. Hồ Chí Minh</t>
        </is>
      </c>
      <c r="I161" s="45" t="n"/>
    </row>
    <row r="162" ht="25" customHeight="1">
      <c r="A162" s="43" t="inlineStr">
        <is>
          <t>Anh Hà -Tây Ninh / 0932.967.079</t>
        </is>
      </c>
      <c r="B162" s="43" t="inlineStr">
        <is>
          <t>0932.967.079</t>
        </is>
      </c>
      <c r="C162" s="43" t="inlineStr">
        <is>
          <t>KCN Phước Đông, Gò Dầu, Tây Ninh</t>
        </is>
      </c>
      <c r="D162" s="43" t="n"/>
      <c r="E162" s="43" t="n"/>
      <c r="F162" s="43" t="inlineStr">
        <is>
          <t>KH3572</t>
        </is>
      </c>
      <c r="G162" s="43" t="n"/>
      <c r="H162" s="43" t="inlineStr">
        <is>
          <t>Tây Ninh</t>
        </is>
      </c>
      <c r="I162" s="43" t="n"/>
    </row>
    <row r="163" ht="25" customHeight="1">
      <c r="A163" s="45" t="inlineStr">
        <is>
          <t>Gara Anh Thành - Đồng Nai/ Anh Thành: 0397.964.979</t>
        </is>
      </c>
      <c r="B163" s="45" t="inlineStr">
        <is>
          <t>0397.964.979</t>
        </is>
      </c>
      <c r="C163" s="45" t="inlineStr">
        <is>
          <t>Ấp 6, Xuân Tây, Cẩm Mỹ, Đồng Nai</t>
        </is>
      </c>
      <c r="D163" s="45" t="n"/>
      <c r="E163" s="45" t="n"/>
      <c r="F163" s="45" t="inlineStr">
        <is>
          <t>KH3571</t>
        </is>
      </c>
      <c r="G163" s="45" t="n"/>
      <c r="H163" s="45" t="inlineStr">
        <is>
          <t>Đồng Nai</t>
        </is>
      </c>
      <c r="I163" s="45" t="n"/>
    </row>
    <row r="164" ht="25" customHeight="1">
      <c r="A164" s="43" t="inlineStr">
        <is>
          <t>Gara Thảo Thuận - Phan Thiết/ 0363.626.792</t>
        </is>
      </c>
      <c r="B164" s="43" t="inlineStr">
        <is>
          <t>0363.626.792</t>
        </is>
      </c>
      <c r="C164" s="43" t="inlineStr">
        <is>
          <t>Phan Thiết, Bình Thuận</t>
        </is>
      </c>
      <c r="D164" s="43" t="n"/>
      <c r="E164" s="43" t="n"/>
      <c r="F164" s="43" t="inlineStr">
        <is>
          <t>KH3569</t>
        </is>
      </c>
      <c r="G164" s="43" t="n"/>
      <c r="H164" s="43" t="inlineStr">
        <is>
          <t>Bình Thuận</t>
        </is>
      </c>
      <c r="I164" s="43" t="n"/>
    </row>
    <row r="165" ht="25" customHeight="1">
      <c r="A165" s="45" t="inlineStr">
        <is>
          <t>Cơ Giới Khánh Hòa - A Tâm/ 0906.552.553</t>
        </is>
      </c>
      <c r="B165" s="45" t="inlineStr">
        <is>
          <t>0906.552.553</t>
        </is>
      </c>
      <c r="C165" s="45" t="inlineStr">
        <is>
          <t>262, Đường tỉnh lộ 9, phường Ba Ngòi, TP Cam Ranh</t>
        </is>
      </c>
      <c r="D165" s="45" t="n"/>
      <c r="E165" s="45" t="n"/>
      <c r="F165" s="45" t="inlineStr">
        <is>
          <t>KH3570</t>
        </is>
      </c>
      <c r="G165" s="45" t="n"/>
      <c r="H165" s="45" t="inlineStr">
        <is>
          <t>Khánh Hòa</t>
        </is>
      </c>
      <c r="I165" s="45" t="n"/>
    </row>
    <row r="166" ht="25" customHeight="1">
      <c r="A166" s="43" t="inlineStr">
        <is>
          <t>Công ty Xây dựng Trường Sơn - Hà Nội/ Anh Sơn: 0839.041.818</t>
        </is>
      </c>
      <c r="B166" s="43" t="inlineStr">
        <is>
          <t>0839.041.818</t>
        </is>
      </c>
      <c r="C166" s="43" t="inlineStr">
        <is>
          <t>Đại Lộ Thăng Long, Tây Mỗ, Nam Từ Liêm, Hà Nội</t>
        </is>
      </c>
      <c r="D166" s="43" t="n"/>
      <c r="E166" s="43" t="n"/>
      <c r="F166" s="43" t="inlineStr">
        <is>
          <t>KH3567</t>
        </is>
      </c>
      <c r="G166" s="43" t="n"/>
      <c r="H166" s="43" t="inlineStr">
        <is>
          <t>Hà Nội</t>
        </is>
      </c>
      <c r="I166" s="43" t="n"/>
    </row>
    <row r="167" ht="25" customHeight="1">
      <c r="A167" s="45" t="inlineStr">
        <is>
          <t>Xưởng Phú Lâm - Sài Gòn/ 0775.115.900</t>
        </is>
      </c>
      <c r="B167" s="45" t="inlineStr">
        <is>
          <t>0775.115.900</t>
        </is>
      </c>
      <c r="C167" s="45" t="inlineStr">
        <is>
          <t>91 đường số 3, khu dân cư Vĩnh Lộc, Bình Tân</t>
        </is>
      </c>
      <c r="D167" s="45" t="n"/>
      <c r="E167" s="45" t="n"/>
      <c r="F167" s="45" t="inlineStr">
        <is>
          <t>KH3568</t>
        </is>
      </c>
      <c r="G167" s="45" t="n"/>
      <c r="H167" s="45" t="inlineStr">
        <is>
          <t>TP. Hồ Chí Minh</t>
        </is>
      </c>
      <c r="I167" s="45" t="n"/>
    </row>
    <row r="168" ht="25" customHeight="1">
      <c r="A168" s="43" t="inlineStr">
        <is>
          <t>Gara Ô tô Năm Được- Bình Dương/ 0971.718.139</t>
        </is>
      </c>
      <c r="B168" s="43" t="inlineStr">
        <is>
          <t>0971.718.139</t>
        </is>
      </c>
      <c r="C168" s="43" t="inlineStr">
        <is>
          <t>Tân Uyên-Bình Dương</t>
        </is>
      </c>
      <c r="D168" s="43" t="n"/>
      <c r="E168" s="43" t="n"/>
      <c r="F168" s="43" t="inlineStr">
        <is>
          <t>KH3566</t>
        </is>
      </c>
      <c r="G168" s="43" t="n"/>
      <c r="H168" s="43" t="inlineStr">
        <is>
          <t>Bình Dương</t>
        </is>
      </c>
      <c r="I168" s="43" t="n"/>
    </row>
    <row r="169" ht="25" customHeight="1">
      <c r="A169" s="45" t="inlineStr">
        <is>
          <t>Xưởng tiện Lâm Sơn - ĐắkLắk/ 0982.448.739</t>
        </is>
      </c>
      <c r="B169" s="45" t="inlineStr">
        <is>
          <t>0982.448.739</t>
        </is>
      </c>
      <c r="C169" s="45" t="inlineStr">
        <is>
          <t>124 Đinh Tiên Hoàng, Buôn Ma Thuột, ĐắkLắk</t>
        </is>
      </c>
      <c r="D169" s="45" t="n"/>
      <c r="E169" s="45" t="n"/>
      <c r="F169" s="45" t="inlineStr">
        <is>
          <t>KH3565</t>
        </is>
      </c>
      <c r="G169" s="45" t="n"/>
      <c r="H169" s="45" t="inlineStr">
        <is>
          <t>Đắk Lắk</t>
        </is>
      </c>
      <c r="I169" s="45" t="n"/>
    </row>
    <row r="170" ht="25" customHeight="1">
      <c r="A170" s="43" t="inlineStr">
        <is>
          <t>Mai Thị Lệ Thuỷ</t>
        </is>
      </c>
      <c r="B170" s="43" t="n"/>
      <c r="C170" s="43" t="inlineStr">
        <is>
          <t>CTCP Thiết bị Cơ giới Miền Nam</t>
        </is>
      </c>
      <c r="D170" s="43" t="n"/>
      <c r="E170" s="43" t="n"/>
      <c r="F170" s="43" t="inlineStr">
        <is>
          <t>MN62</t>
        </is>
      </c>
      <c r="G170" s="43" t="n"/>
      <c r="H170" s="43" t="inlineStr">
        <is>
          <t>Bình Phước - Khu Trung</t>
        </is>
      </c>
      <c r="I170" s="43" t="n"/>
    </row>
    <row r="171" ht="25" customHeight="1">
      <c r="A171" s="45" t="inlineStr">
        <is>
          <t>Phụ Tùng Cơ Giới Đức Hoà -Buôn Mê Thuột/ 0773.417.878</t>
        </is>
      </c>
      <c r="B171" s="45" t="inlineStr">
        <is>
          <t>0773.417.878</t>
        </is>
      </c>
      <c r="C171" s="45" t="inlineStr">
        <is>
          <t>46 Y Ngông nối dài-TP. Buôn Mê Thuột -Đắk Lắk</t>
        </is>
      </c>
      <c r="D171" s="45" t="n"/>
      <c r="E171" s="45" t="n"/>
      <c r="F171" s="45" t="inlineStr">
        <is>
          <t>KH3564</t>
        </is>
      </c>
      <c r="G171" s="45" t="n"/>
      <c r="H171" s="45" t="inlineStr">
        <is>
          <t>Đắk Lắk</t>
        </is>
      </c>
      <c r="I171" s="45" t="n"/>
    </row>
    <row r="172" ht="25" customHeight="1">
      <c r="A172" s="43" t="inlineStr">
        <is>
          <t>Cửa hàng Vạn Phú - Quy Nhơn/ 0905.221.038</t>
        </is>
      </c>
      <c r="B172" s="43" t="inlineStr">
        <is>
          <t>0905.221.038</t>
        </is>
      </c>
      <c r="C172" s="43" t="inlineStr">
        <is>
          <t>51 Lê Thanh Nghị, P. Đống Đa, TP. Quy Nhơn</t>
        </is>
      </c>
      <c r="D172" s="43" t="n"/>
      <c r="E172" s="43" t="n"/>
      <c r="F172" s="43" t="inlineStr">
        <is>
          <t>KH3563</t>
        </is>
      </c>
      <c r="G172" s="43" t="inlineStr">
        <is>
          <t>KHÁCH VIP</t>
        </is>
      </c>
      <c r="H172" s="43" t="inlineStr">
        <is>
          <t>Bình Định</t>
        </is>
      </c>
      <c r="I172" s="43" t="n"/>
    </row>
    <row r="173" ht="25" customHeight="1">
      <c r="A173" s="45" t="inlineStr">
        <is>
          <t>Anh Giang - Thanh Hóa/ 0973.188.177</t>
        </is>
      </c>
      <c r="B173" s="45" t="inlineStr">
        <is>
          <t>0973.188.177</t>
        </is>
      </c>
      <c r="C173" s="45" t="inlineStr">
        <is>
          <t>Làng Sành, Xã Cẩm Ngọc, Cẩm Thủy, Thanh Hóa</t>
        </is>
      </c>
      <c r="D173" s="45" t="n"/>
      <c r="E173" s="45" t="n"/>
      <c r="F173" s="45" t="inlineStr">
        <is>
          <t>KH3561</t>
        </is>
      </c>
      <c r="G173" s="45" t="n"/>
      <c r="H173" s="45" t="inlineStr">
        <is>
          <t>Hà Nội</t>
        </is>
      </c>
      <c r="I173" s="45" t="n"/>
    </row>
    <row r="174" ht="25" customHeight="1">
      <c r="A174" s="43" t="inlineStr">
        <is>
          <t>Anh Lễ - Quận 8 - 0903.820.168</t>
        </is>
      </c>
      <c r="B174" s="43" t="inlineStr">
        <is>
          <t>0903.820.168</t>
        </is>
      </c>
      <c r="C174" s="43" t="inlineStr">
        <is>
          <t>28 Trần Nguyên Hãn, P 13, Quận 8, TP HCM</t>
        </is>
      </c>
      <c r="D174" s="43" t="n"/>
      <c r="E174" s="43" t="n"/>
      <c r="F174" s="43" t="inlineStr">
        <is>
          <t>KH3562</t>
        </is>
      </c>
      <c r="G174" s="43" t="n"/>
      <c r="H174" s="43" t="inlineStr">
        <is>
          <t>TP. Hồ Chí Minh</t>
        </is>
      </c>
      <c r="I174" s="43" t="n"/>
    </row>
    <row r="175" ht="25" customHeight="1">
      <c r="A175" s="45" t="inlineStr">
        <is>
          <t>Xưởng Anh Sang- Bình Thuận/ 0987.507.774</t>
        </is>
      </c>
      <c r="B175" s="45" t="inlineStr">
        <is>
          <t>0987.507.774</t>
        </is>
      </c>
      <c r="C175" s="45" t="inlineStr">
        <is>
          <t>Ngã ba sông Luỹ-Huyện Bắc Bình-Tỉnh Bình Thuận</t>
        </is>
      </c>
      <c r="D175" s="45" t="n"/>
      <c r="E175" s="45" t="n"/>
      <c r="F175" s="45" t="inlineStr">
        <is>
          <t>KH3560</t>
        </is>
      </c>
      <c r="G175" s="45" t="n"/>
      <c r="H175" s="45" t="inlineStr">
        <is>
          <t>Bình Thuận</t>
        </is>
      </c>
      <c r="I175" s="45" t="n"/>
    </row>
    <row r="176" ht="25" customHeight="1">
      <c r="A176" s="43" t="inlineStr">
        <is>
          <t>Cửa hàng Hoài Thương - Long Khánh/Hoài Thương - 0918.229.055</t>
        </is>
      </c>
      <c r="B176" s="43" t="inlineStr">
        <is>
          <t>0918.229.055</t>
        </is>
      </c>
      <c r="C176" s="43" t="inlineStr">
        <is>
          <t>564 quốc lộ 1A - Long Khánh - Đồng Nai</t>
        </is>
      </c>
      <c r="D176" s="43" t="n"/>
      <c r="E176" s="43" t="n"/>
      <c r="F176" s="43" t="inlineStr">
        <is>
          <t>KH3559</t>
        </is>
      </c>
      <c r="G176" s="43" t="n"/>
      <c r="H176" s="43" t="inlineStr">
        <is>
          <t>Đồng Nai</t>
        </is>
      </c>
      <c r="I176" s="43" t="n"/>
    </row>
    <row r="177" ht="25" customHeight="1">
      <c r="A177" s="45" t="inlineStr">
        <is>
          <t>Cty Thịnh Vượng - Anh Thể 0337.376.234</t>
        </is>
      </c>
      <c r="B177" s="45" t="inlineStr">
        <is>
          <t>0337.376.234</t>
        </is>
      </c>
      <c r="C177" s="45" t="inlineStr">
        <is>
          <t>An Phú Đông Q 12 .TPHCM</t>
        </is>
      </c>
      <c r="D177" s="45" t="n"/>
      <c r="E177" s="45" t="n"/>
      <c r="F177" s="45" t="inlineStr">
        <is>
          <t>KH3557</t>
        </is>
      </c>
      <c r="G177" s="45" t="n"/>
      <c r="H177" s="45" t="inlineStr">
        <is>
          <t>TP. Hồ Chí Minh</t>
        </is>
      </c>
      <c r="I177" s="45" t="n"/>
    </row>
    <row r="178" ht="25" customHeight="1">
      <c r="A178" s="43" t="inlineStr">
        <is>
          <t>Cửa hàng A Tiến - Cà Mau/ 0945.565.919</t>
        </is>
      </c>
      <c r="B178" s="43" t="inlineStr">
        <is>
          <t>0945.565.919</t>
        </is>
      </c>
      <c r="C178" s="43" t="inlineStr">
        <is>
          <t>Huyện Cái Nước, Cà Mau</t>
        </is>
      </c>
      <c r="D178" s="43" t="n"/>
      <c r="E178" s="43" t="n"/>
      <c r="F178" s="43" t="inlineStr">
        <is>
          <t>KH3558</t>
        </is>
      </c>
      <c r="G178" s="43" t="n"/>
      <c r="H178" s="43" t="inlineStr">
        <is>
          <t>Cà Mau</t>
        </is>
      </c>
      <c r="I178" s="43" t="n"/>
    </row>
    <row r="179" ht="25" customHeight="1">
      <c r="A179" s="45" t="inlineStr">
        <is>
          <t>CH Phụ tùng A Shin/ 0983.505.400</t>
        </is>
      </c>
      <c r="B179" s="45" t="inlineStr">
        <is>
          <t>0983.505.400</t>
        </is>
      </c>
      <c r="C179" s="45" t="inlineStr">
        <is>
          <t>Ấp Bình Hòa, TT Bình Đại, Huyện Bình Đại, Bến Tre</t>
        </is>
      </c>
      <c r="D179" s="45" t="n"/>
      <c r="E179" s="45" t="n"/>
      <c r="F179" s="45" t="inlineStr">
        <is>
          <t>KH3556</t>
        </is>
      </c>
      <c r="G179" s="45" t="n"/>
      <c r="H179" s="45" t="inlineStr">
        <is>
          <t>Bến Tre</t>
        </is>
      </c>
      <c r="I179" s="45" t="n"/>
    </row>
    <row r="180" ht="25" customHeight="1">
      <c r="A180" s="43" t="inlineStr">
        <is>
          <t>Turbo Anh Tài- Tân Vạn-SG/ 0397.511.103</t>
        </is>
      </c>
      <c r="B180" s="43" t="inlineStr">
        <is>
          <t>0397.511.103</t>
        </is>
      </c>
      <c r="C180" s="43" t="inlineStr">
        <is>
          <t>534 Khu Phố Đông Thành, Đường Mỹ Phước, Tân Vạn, Sài Gòn</t>
        </is>
      </c>
      <c r="D180" s="43" t="n"/>
      <c r="E180" s="43" t="n"/>
      <c r="F180" s="43" t="inlineStr">
        <is>
          <t>KH3554</t>
        </is>
      </c>
      <c r="G180" s="43" t="n"/>
      <c r="H180" s="43" t="inlineStr">
        <is>
          <t>TP. Hồ Chí Minh</t>
        </is>
      </c>
      <c r="I180" s="43" t="n"/>
    </row>
    <row r="181" ht="25" customHeight="1">
      <c r="A181" s="45" t="inlineStr">
        <is>
          <t>Phụ Tùng Cơ Giới Chí Tiến - Dĩ An, Bình Dương / A Toại 0903.124.458</t>
        </is>
      </c>
      <c r="B181" s="45" t="inlineStr">
        <is>
          <t>0903.124.458</t>
        </is>
      </c>
      <c r="C181" s="45" t="inlineStr">
        <is>
          <t>3/70 Nguyễn Xiển, KP Quyết Thắng, TP Dĩ An, Bình Dương</t>
        </is>
      </c>
      <c r="D181" s="45" t="n"/>
      <c r="E181" s="45" t="n"/>
      <c r="F181" s="45" t="inlineStr">
        <is>
          <t>KH3555</t>
        </is>
      </c>
      <c r="G181" s="45" t="n"/>
      <c r="H181" s="45" t="inlineStr">
        <is>
          <t>TP. Hồ Chí Minh</t>
        </is>
      </c>
      <c r="I181" s="45" t="n"/>
    </row>
    <row r="182" ht="25" customHeight="1">
      <c r="A182" s="43" t="inlineStr">
        <is>
          <t>CTy Xe Nâng Thiên Phát/ 0961.397.989 A Tường</t>
        </is>
      </c>
      <c r="B182" s="43" t="inlineStr">
        <is>
          <t>0961.397.989</t>
        </is>
      </c>
      <c r="C182" s="43" t="inlineStr">
        <is>
          <t>Số 78, DT 743C, KP Tân Long, P Tân Đông Hiệp, Dĩ An, Bình Dương</t>
        </is>
      </c>
      <c r="D182" s="43" t="n"/>
      <c r="E182" s="43" t="n"/>
      <c r="F182" s="43" t="inlineStr">
        <is>
          <t>KH3551</t>
        </is>
      </c>
      <c r="G182" s="43" t="n"/>
      <c r="H182" s="43" t="inlineStr">
        <is>
          <t>TP. Hồ Chí Minh</t>
        </is>
      </c>
      <c r="I182" s="43" t="n"/>
    </row>
    <row r="183" ht="25" customHeight="1">
      <c r="A183" s="45" t="inlineStr">
        <is>
          <t>Anh Long (Két nước) - Long An/0358.189.995</t>
        </is>
      </c>
      <c r="B183" s="45" t="inlineStr">
        <is>
          <t>0358.189.995</t>
        </is>
      </c>
      <c r="C183" s="45" t="inlineStr">
        <is>
          <t>Đức Hòa - Long An</t>
        </is>
      </c>
      <c r="D183" s="45" t="n"/>
      <c r="E183" s="45" t="n"/>
      <c r="F183" s="45" t="inlineStr">
        <is>
          <t>KH3552</t>
        </is>
      </c>
      <c r="G183" s="45" t="n"/>
      <c r="H183" s="45" t="inlineStr">
        <is>
          <t>Long An</t>
        </is>
      </c>
      <c r="I183" s="45" t="n"/>
    </row>
    <row r="184" ht="25" customHeight="1">
      <c r="A184" s="43" t="inlineStr">
        <is>
          <t>CH Nguyễn Hoàng - Bình Dương/Anh Hoàng: 0902.747.164</t>
        </is>
      </c>
      <c r="B184" s="43" t="inlineStr">
        <is>
          <t>0902.747.164</t>
        </is>
      </c>
      <c r="C184" s="43" t="inlineStr">
        <is>
          <t>Ngã 3 Tân Vạn - Bình Dương</t>
        </is>
      </c>
      <c r="D184" s="43" t="n"/>
      <c r="E184" s="43" t="n"/>
      <c r="F184" s="43" t="inlineStr">
        <is>
          <t>KH3553</t>
        </is>
      </c>
      <c r="G184" s="43" t="n"/>
      <c r="H184" s="43" t="inlineStr">
        <is>
          <t>Bình Dương</t>
        </is>
      </c>
      <c r="I184" s="43" t="n"/>
    </row>
    <row r="185" ht="25" customHeight="1">
      <c r="A185" s="45" t="inlineStr">
        <is>
          <t>Xưởng Minh Diệp-Dầu Giây / 0935.402.253</t>
        </is>
      </c>
      <c r="B185" s="45" t="inlineStr">
        <is>
          <t>0935.402.253</t>
        </is>
      </c>
      <c r="C185" s="45" t="inlineStr">
        <is>
          <t>Trạm 97- Dầu Dây-Long Khánh-Đồng Nai</t>
        </is>
      </c>
      <c r="D185" s="45" t="n"/>
      <c r="E185" s="45" t="n"/>
      <c r="F185" s="45" t="inlineStr">
        <is>
          <t>KH3549</t>
        </is>
      </c>
      <c r="G185" s="45" t="n"/>
      <c r="H185" s="45" t="inlineStr">
        <is>
          <t>Đồng Nai</t>
        </is>
      </c>
      <c r="I185" s="45" t="n"/>
    </row>
    <row r="186" ht="25" customHeight="1">
      <c r="A186" s="43" t="inlineStr">
        <is>
          <t>Xưởng A Phúc - Trà Vinh/ 0919.100.766</t>
        </is>
      </c>
      <c r="B186" s="43" t="inlineStr">
        <is>
          <t>0919.100.766</t>
        </is>
      </c>
      <c r="C186" s="43" t="inlineStr">
        <is>
          <t>TP Trà Vinh</t>
        </is>
      </c>
      <c r="D186" s="43" t="n"/>
      <c r="E186" s="43" t="n"/>
      <c r="F186" s="43" t="inlineStr">
        <is>
          <t>KH3550</t>
        </is>
      </c>
      <c r="G186" s="43" t="n"/>
      <c r="H186" s="43" t="inlineStr">
        <is>
          <t>Trà Vinh</t>
        </is>
      </c>
      <c r="I186" s="43" t="n"/>
    </row>
    <row r="187" ht="25" customHeight="1">
      <c r="A187" s="45" t="inlineStr">
        <is>
          <t>CTY TATA DAEWOO - Anh Khang/ Anh Khang: 0908.880.994</t>
        </is>
      </c>
      <c r="B187" s="45" t="inlineStr">
        <is>
          <t>0908.880.994</t>
        </is>
      </c>
      <c r="C187" s="45" t="inlineStr">
        <is>
          <t>ĐT743, Bình Hoà, Thuận An, Bình Dương</t>
        </is>
      </c>
      <c r="D187" s="45" t="n"/>
      <c r="E187" s="45" t="n"/>
      <c r="F187" s="45" t="inlineStr">
        <is>
          <t>KH3547</t>
        </is>
      </c>
      <c r="G187" s="45" t="n"/>
      <c r="H187" s="45" t="inlineStr">
        <is>
          <t>Bình Dương</t>
        </is>
      </c>
      <c r="I187" s="45" t="n"/>
    </row>
    <row r="188" ht="25" customHeight="1">
      <c r="A188" s="43" t="inlineStr">
        <is>
          <t>Anh Vinh - Quận 12 - 0907.255.116</t>
        </is>
      </c>
      <c r="B188" s="43" t="inlineStr">
        <is>
          <t>0907.255.116</t>
        </is>
      </c>
      <c r="C188" s="43" t="inlineStr">
        <is>
          <t>158 đường Đông Hưng Thuận 42, p.Tân Hưng Thuận, Quận 12</t>
        </is>
      </c>
      <c r="D188" s="43" t="n"/>
      <c r="E188" s="43" t="n"/>
      <c r="F188" s="43" t="inlineStr">
        <is>
          <t>KH3548</t>
        </is>
      </c>
      <c r="G188" s="43" t="n"/>
      <c r="H188" s="43" t="inlineStr">
        <is>
          <t>TP. Hồ Chí Minh</t>
        </is>
      </c>
      <c r="I188" s="43" t="n"/>
    </row>
    <row r="189" ht="25" customHeight="1">
      <c r="A189" s="45" t="inlineStr">
        <is>
          <t>Bãi máy Anh Sáng - 0902.649.494</t>
        </is>
      </c>
      <c r="B189" s="45" t="inlineStr">
        <is>
          <t>0902.649.494</t>
        </is>
      </c>
      <c r="C189" s="45" t="inlineStr">
        <is>
          <t>Cầu Vượt Linh Xuân, Sài Gòn</t>
        </is>
      </c>
      <c r="D189" s="45" t="n"/>
      <c r="E189" s="45" t="n"/>
      <c r="F189" s="45" t="inlineStr">
        <is>
          <t>KH3546</t>
        </is>
      </c>
      <c r="G189" s="45" t="n"/>
      <c r="H189" s="45" t="inlineStr">
        <is>
          <t>TP. Hồ Chí Minh</t>
        </is>
      </c>
      <c r="I189" s="45" t="n"/>
    </row>
    <row r="190" ht="25" customHeight="1">
      <c r="A190" s="43" t="inlineStr">
        <is>
          <t>CH Thành Công - A Tú / Kiên Giang 0946.288.230</t>
        </is>
      </c>
      <c r="B190" s="43" t="inlineStr">
        <is>
          <t>0946.288.230</t>
        </is>
      </c>
      <c r="C190" s="43" t="inlineStr">
        <is>
          <t>549, Ấp Vĩnh Thành B, Châu Thành - Kiên Giang</t>
        </is>
      </c>
      <c r="D190" s="43" t="n"/>
      <c r="E190" s="43" t="n"/>
      <c r="F190" s="43" t="inlineStr">
        <is>
          <t>KH3545</t>
        </is>
      </c>
      <c r="G190" s="43" t="inlineStr">
        <is>
          <t>KHÁCH ƯU ĐÃI</t>
        </is>
      </c>
      <c r="H190" s="43" t="inlineStr">
        <is>
          <t>Kiên Giang</t>
        </is>
      </c>
      <c r="I190" s="43" t="n"/>
    </row>
    <row r="191" ht="25" customHeight="1">
      <c r="A191" s="45" t="inlineStr">
        <is>
          <t>Anh Vũ - Long An/ Anh Vũ: 0969.149.899</t>
        </is>
      </c>
      <c r="B191" s="45" t="inlineStr">
        <is>
          <t>0969.149.899</t>
        </is>
      </c>
      <c r="C191" s="45" t="inlineStr">
        <is>
          <t>Long An</t>
        </is>
      </c>
      <c r="D191" s="45" t="n"/>
      <c r="E191" s="45" t="n"/>
      <c r="F191" s="45" t="inlineStr">
        <is>
          <t>KH3543</t>
        </is>
      </c>
      <c r="G191" s="45" t="n"/>
      <c r="H191" s="45" t="inlineStr">
        <is>
          <t>Long An</t>
        </is>
      </c>
      <c r="I191" s="45" t="n"/>
    </row>
    <row r="192" ht="25" customHeight="1">
      <c r="A192" s="43" t="inlineStr">
        <is>
          <t>Gara Anh Bình - Khánh Hòa/ Anh Bình: 0914.008.535</t>
        </is>
      </c>
      <c r="B192" s="43" t="inlineStr">
        <is>
          <t>0914.008.535</t>
        </is>
      </c>
      <c r="C192" s="43" t="inlineStr">
        <is>
          <t>Xã Ninh Phụng - TX Ninh Hòa - Khánh Hòa</t>
        </is>
      </c>
      <c r="D192" s="43" t="n"/>
      <c r="E192" s="43" t="n"/>
      <c r="F192" s="43" t="inlineStr">
        <is>
          <t>KH3544</t>
        </is>
      </c>
      <c r="G192" s="43" t="n"/>
      <c r="H192" s="43" t="inlineStr">
        <is>
          <t>Bình Định</t>
        </is>
      </c>
      <c r="I192" s="43" t="n"/>
    </row>
    <row r="193" ht="25" customHeight="1">
      <c r="A193" s="45" t="inlineStr">
        <is>
          <t>TAIZHOU LANQING OIL PUMP CO., LTD (DPOP)</t>
        </is>
      </c>
      <c r="B193" s="45" t="n"/>
      <c r="C193" s="45" t="inlineStr">
        <is>
          <t>No. 699, Shifu Dadao, Taizhou, Zhejiang, 318000, China</t>
        </is>
      </c>
      <c r="D193" s="45" t="n"/>
      <c r="E193" s="45" t="n"/>
      <c r="F193" s="45" t="inlineStr">
        <is>
          <t>LANQING</t>
        </is>
      </c>
      <c r="G193" s="45" t="n"/>
      <c r="H193" s="45" t="n"/>
      <c r="I193" s="45" t="n"/>
    </row>
    <row r="194" ht="25" customHeight="1">
      <c r="A194" s="43" t="inlineStr">
        <is>
          <t>PROXMANN MOTOR PARCALARI IMALAT SAN. TIC. LTD STI</t>
        </is>
      </c>
      <c r="B194" s="43" t="n"/>
      <c r="C194" s="43" t="inlineStr">
        <is>
          <t>KONYA/ Turkey</t>
        </is>
      </c>
      <c r="D194" s="43" t="n"/>
      <c r="E194" s="43" t="n"/>
      <c r="F194" s="43" t="inlineStr">
        <is>
          <t>PROX</t>
        </is>
      </c>
      <c r="G194" s="43" t="n"/>
      <c r="H194" s="43" t="n"/>
      <c r="I194" s="43" t="n"/>
    </row>
    <row r="195" ht="25" customHeight="1">
      <c r="A195" s="45" t="inlineStr">
        <is>
          <t>Cơ Khí Trí Thành - Cà Mau/ 0946.181.901</t>
        </is>
      </c>
      <c r="B195" s="45" t="inlineStr">
        <is>
          <t>0946.181.901</t>
        </is>
      </c>
      <c r="C195" s="45" t="inlineStr">
        <is>
          <t>Thị trấn Sông Đốc, Huyện Trần Văn Thời, Cà Mau</t>
        </is>
      </c>
      <c r="D195" s="45" t="n"/>
      <c r="E195" s="45" t="n"/>
      <c r="F195" s="45" t="inlineStr">
        <is>
          <t>KH3542</t>
        </is>
      </c>
      <c r="G195" s="45" t="n"/>
      <c r="H195" s="45" t="inlineStr">
        <is>
          <t>Cà Mau</t>
        </is>
      </c>
      <c r="I195" s="45" t="n"/>
    </row>
    <row r="196" ht="25" customHeight="1">
      <c r="A196" s="43" t="inlineStr">
        <is>
          <t>Xưởng anh Vạn - Đăk Lắc/Anh Vạn: 0978.293.393</t>
        </is>
      </c>
      <c r="B196" s="43" t="inlineStr">
        <is>
          <t>0978.293.393</t>
        </is>
      </c>
      <c r="C196" s="43" t="inlineStr">
        <is>
          <t>Km68, Eaka, Đăk Lắc</t>
        </is>
      </c>
      <c r="D196" s="43" t="n"/>
      <c r="E196" s="43" t="n"/>
      <c r="F196" s="43" t="inlineStr">
        <is>
          <t>KH3541</t>
        </is>
      </c>
      <c r="G196" s="43" t="n"/>
      <c r="H196" s="43" t="inlineStr">
        <is>
          <t>Đắk Lắk</t>
        </is>
      </c>
      <c r="I196" s="43" t="n"/>
    </row>
    <row r="197" ht="25" customHeight="1">
      <c r="A197" s="45" t="inlineStr">
        <is>
          <t>Công Ty Vật Liệu Xây Dựng Bạc Mai -/ Anh Đức: 0975.289.721</t>
        </is>
      </c>
      <c r="B197" s="45" t="inlineStr">
        <is>
          <t>0975.289.721</t>
        </is>
      </c>
      <c r="C197" s="45" t="inlineStr">
        <is>
          <t>Long Thành - Đồng Nai</t>
        </is>
      </c>
      <c r="D197" s="45" t="n"/>
      <c r="E197" s="45" t="n"/>
      <c r="F197" s="45" t="inlineStr">
        <is>
          <t>KH3539</t>
        </is>
      </c>
      <c r="G197" s="45" t="n"/>
      <c r="H197" s="45" t="inlineStr">
        <is>
          <t>Đồng Nai</t>
        </is>
      </c>
      <c r="I197" s="45" t="n"/>
    </row>
    <row r="198" ht="25" customHeight="1">
      <c r="A198" s="43" t="inlineStr">
        <is>
          <t>Anh Bảy-Quốc Lộ 13/ 0902.745.343</t>
        </is>
      </c>
      <c r="B198" s="43" t="inlineStr">
        <is>
          <t>0902.745.343</t>
        </is>
      </c>
      <c r="C198" s="43" t="inlineStr">
        <is>
          <t>Quốc lộ 13, Hiệp Bình Phước, Thủ Đức, Sài Gòn</t>
        </is>
      </c>
      <c r="D198" s="43" t="n"/>
      <c r="E198" s="43" t="n"/>
      <c r="F198" s="43" t="inlineStr">
        <is>
          <t>KH3540</t>
        </is>
      </c>
      <c r="G198" s="43" t="n"/>
      <c r="H198" s="43" t="inlineStr">
        <is>
          <t>TP. Hồ Chí Minh</t>
        </is>
      </c>
      <c r="I198" s="43" t="n"/>
    </row>
    <row r="199" ht="25" customHeight="1">
      <c r="A199" s="45" t="inlineStr">
        <is>
          <t>Xưởng Chú Tâm - Gò Vấp/ Chú Tâm: 0913.925.574</t>
        </is>
      </c>
      <c r="B199" s="45" t="inlineStr">
        <is>
          <t>0913.925.574</t>
        </is>
      </c>
      <c r="C199" s="45" t="inlineStr">
        <is>
          <t>Gò Vấp, TP Hồ Chí Minh</t>
        </is>
      </c>
      <c r="D199" s="45" t="n"/>
      <c r="E199" s="45" t="n"/>
      <c r="F199" s="45" t="inlineStr">
        <is>
          <t>KH3537</t>
        </is>
      </c>
      <c r="G199" s="45" t="n"/>
      <c r="H199" s="45" t="inlineStr">
        <is>
          <t>TP. Hồ Chí Minh</t>
        </is>
      </c>
      <c r="I199" s="45" t="n"/>
    </row>
    <row r="200" ht="25" customHeight="1">
      <c r="A200" s="43" t="inlineStr">
        <is>
          <t>A Duyệt - Bù Đăng - Bình Phước / 0974.632.688</t>
        </is>
      </c>
      <c r="B200" s="43" t="inlineStr">
        <is>
          <t>0974.632.688</t>
        </is>
      </c>
      <c r="C200" s="43" t="inlineStr">
        <is>
          <t>Bù Đăng, Bình Phước</t>
        </is>
      </c>
      <c r="D200" s="43" t="n"/>
      <c r="E200" s="43" t="n"/>
      <c r="F200" s="43" t="inlineStr">
        <is>
          <t>KH3538</t>
        </is>
      </c>
      <c r="G200" s="43" t="n"/>
      <c r="H200" s="43" t="inlineStr">
        <is>
          <t>Bình Phước</t>
        </is>
      </c>
      <c r="I200" s="43" t="n"/>
    </row>
    <row r="201" ht="25" customHeight="1">
      <c r="A201" s="45" t="inlineStr">
        <is>
          <t>Xưởng Anh Trung- Đăk Nông / 0855.992.679</t>
        </is>
      </c>
      <c r="B201" s="45" t="inlineStr">
        <is>
          <t>0855.992.679</t>
        </is>
      </c>
      <c r="C201" s="45" t="inlineStr">
        <is>
          <t>Tuy Đức- Đăk Nông</t>
        </is>
      </c>
      <c r="D201" s="45" t="n"/>
      <c r="E201" s="45" t="n"/>
      <c r="F201" s="45" t="inlineStr">
        <is>
          <t>KH3536</t>
        </is>
      </c>
      <c r="G201" s="45" t="n"/>
      <c r="H201" s="45" t="inlineStr">
        <is>
          <t>Đắk Nông</t>
        </is>
      </c>
      <c r="I201" s="45" t="n"/>
    </row>
    <row r="202" ht="25" customHeight="1">
      <c r="A202" s="43" t="inlineStr">
        <is>
          <t>Anh Nhựt (Thợ máy) - Bình Dương/Anh Nhựt: 0907.012.323</t>
        </is>
      </c>
      <c r="B202" s="43" t="inlineStr">
        <is>
          <t>0907.012.323</t>
        </is>
      </c>
      <c r="C202" s="43" t="inlineStr">
        <is>
          <t>Tân Uyên - Bình Dương</t>
        </is>
      </c>
      <c r="D202" s="43" t="n"/>
      <c r="E202" s="43" t="n"/>
      <c r="F202" s="43" t="inlineStr">
        <is>
          <t>KH3534</t>
        </is>
      </c>
      <c r="G202" s="43" t="n"/>
      <c r="H202" s="43" t="inlineStr">
        <is>
          <t>Bình Dương</t>
        </is>
      </c>
      <c r="I202" s="43" t="n"/>
    </row>
    <row r="203" ht="25" customHeight="1">
      <c r="A203" s="45" t="inlineStr">
        <is>
          <t>Cửa hàng Thành Công-Gia Lai /Anh Tuấn-0349.192.763</t>
        </is>
      </c>
      <c r="B203" s="45" t="inlineStr">
        <is>
          <t>0349.192.763</t>
        </is>
      </c>
      <c r="C203" s="45" t="inlineStr">
        <is>
          <t>129/01 Ngô Gia Khảm, Tổ 4, P. Trà Bá, TP Pleiku, Gia Lai</t>
        </is>
      </c>
      <c r="D203" s="45" t="n"/>
      <c r="E203" s="45" t="n"/>
      <c r="F203" s="45" t="inlineStr">
        <is>
          <t>KH3535</t>
        </is>
      </c>
      <c r="G203" s="45" t="n"/>
      <c r="H203" s="45" t="inlineStr">
        <is>
          <t>Gia Lai</t>
        </is>
      </c>
      <c r="I203" s="45" t="n"/>
    </row>
    <row r="204" ht="25" customHeight="1">
      <c r="A204" s="43" t="inlineStr">
        <is>
          <t>Xe Nâng Bùi Gia- Củ Chi/ A Tuấn-0343.150.652</t>
        </is>
      </c>
      <c r="B204" s="43" t="inlineStr">
        <is>
          <t>0343.150.652</t>
        </is>
      </c>
      <c r="C204" s="43" t="inlineStr">
        <is>
          <t>Huyện Củ Chi-Sài Gòn</t>
        </is>
      </c>
      <c r="D204" s="43" t="n"/>
      <c r="E204" s="43" t="n"/>
      <c r="F204" s="43" t="inlineStr">
        <is>
          <t>KH3531</t>
        </is>
      </c>
      <c r="G204" s="43" t="n"/>
      <c r="H204" s="43" t="inlineStr">
        <is>
          <t>TP. Hồ Chí Minh</t>
        </is>
      </c>
      <c r="I204" s="43" t="n"/>
    </row>
    <row r="205" ht="25" customHeight="1">
      <c r="A205" s="45" t="inlineStr">
        <is>
          <t>Xưởng Anh Phương- Gia Lai/ 0984.483.843</t>
        </is>
      </c>
      <c r="B205" s="45" t="inlineStr">
        <is>
          <t>0984.483.843</t>
        </is>
      </c>
      <c r="C205" s="45" t="inlineStr">
        <is>
          <t>121/1 Lê Đại Hành- Pleiku-Gia Lai</t>
        </is>
      </c>
      <c r="D205" s="45" t="n"/>
      <c r="E205" s="45" t="n"/>
      <c r="F205" s="45" t="inlineStr">
        <is>
          <t>KH3532</t>
        </is>
      </c>
      <c r="G205" s="45" t="n"/>
      <c r="H205" s="45" t="inlineStr">
        <is>
          <t>Gia Lai</t>
        </is>
      </c>
      <c r="I205" s="45" t="n"/>
    </row>
    <row r="206" ht="25" customHeight="1">
      <c r="A206" s="43" t="inlineStr">
        <is>
          <t>Cửa hàng Turbo Thanh Duy/ A Kiệt - Cần Thơ/ 0918.932.907</t>
        </is>
      </c>
      <c r="B206" s="43" t="inlineStr">
        <is>
          <t>0918.932.907</t>
        </is>
      </c>
      <c r="C206" s="43" t="inlineStr">
        <is>
          <t>347 KV Thới Hạnh 1, P thới Thuận, Q Thốt Nốt - TP Cần Thơ</t>
        </is>
      </c>
      <c r="D206" s="43" t="n"/>
      <c r="E206" s="43" t="n"/>
      <c r="F206" s="43" t="inlineStr">
        <is>
          <t>KH3533</t>
        </is>
      </c>
      <c r="G206" s="43" t="n"/>
      <c r="H206" s="43" t="inlineStr">
        <is>
          <t>Cần Thơ</t>
        </is>
      </c>
      <c r="I206" s="43" t="n"/>
    </row>
    <row r="207" ht="25" customHeight="1">
      <c r="A207" s="45" t="inlineStr">
        <is>
          <t>Công ty Giao thông Thủy lợi Hà Nội / Anh Công: 0988.336.896</t>
        </is>
      </c>
      <c r="B207" s="45" t="inlineStr">
        <is>
          <t>0988.336.896</t>
        </is>
      </c>
      <c r="C207" s="45" t="inlineStr">
        <is>
          <t>37/2C/6 đường C18, P.12, Q. Tân Bình, TP Hồ Chí Minh</t>
        </is>
      </c>
      <c r="D207" s="45" t="n"/>
      <c r="E207" s="45" t="n"/>
      <c r="F207" s="45" t="inlineStr">
        <is>
          <t>KH3529</t>
        </is>
      </c>
      <c r="G207" s="45" t="n"/>
      <c r="H207" s="45" t="inlineStr">
        <is>
          <t>TP. Hồ Chí Minh</t>
        </is>
      </c>
      <c r="I207" s="45" t="n"/>
    </row>
    <row r="208" ht="25" customHeight="1">
      <c r="A208" s="43" t="inlineStr">
        <is>
          <t>Anh Vàng (Cty vận tải) - Long An/ 0912.400.800</t>
        </is>
      </c>
      <c r="B208" s="43" t="inlineStr">
        <is>
          <t>0912.400.800</t>
        </is>
      </c>
      <c r="C208" s="43" t="inlineStr">
        <is>
          <t>Long An</t>
        </is>
      </c>
      <c r="D208" s="43" t="n"/>
      <c r="E208" s="43" t="n"/>
      <c r="F208" s="43" t="inlineStr">
        <is>
          <t>KH3530</t>
        </is>
      </c>
      <c r="G208" s="43" t="n"/>
      <c r="H208" s="43" t="inlineStr">
        <is>
          <t>Long An</t>
        </is>
      </c>
      <c r="I208" s="43" t="n"/>
    </row>
    <row r="209" ht="25" customHeight="1">
      <c r="A209" s="45" t="inlineStr">
        <is>
          <t>Xưởng Anh Khẩn - Quận 12/ Anh Khẩn: 0912.584.379</t>
        </is>
      </c>
      <c r="B209" s="45" t="inlineStr">
        <is>
          <t>0912.584.379</t>
        </is>
      </c>
      <c r="C209" s="45" t="inlineStr">
        <is>
          <t>An Phú Đông - Quận 12</t>
        </is>
      </c>
      <c r="D209" s="45" t="n"/>
      <c r="E209" s="45" t="n"/>
      <c r="F209" s="45" t="inlineStr">
        <is>
          <t>KH3527</t>
        </is>
      </c>
      <c r="G209" s="45" t="n"/>
      <c r="H209" s="45" t="inlineStr">
        <is>
          <t>TP. Hồ Chí Minh</t>
        </is>
      </c>
      <c r="I209" s="45" t="n"/>
    </row>
    <row r="210" ht="25" customHeight="1">
      <c r="A210" s="43" t="inlineStr">
        <is>
          <t>Gara Anh Dần - Lâm Đồng/ Anh Dần: 0963.364.550</t>
        </is>
      </c>
      <c r="B210" s="43" t="inlineStr">
        <is>
          <t>0963.364.550</t>
        </is>
      </c>
      <c r="C210" s="43" t="inlineStr">
        <is>
          <t>94 Trần Phú, Di Linh, Lâm Đồng</t>
        </is>
      </c>
      <c r="D210" s="43" t="n"/>
      <c r="E210" s="43" t="n"/>
      <c r="F210" s="43" t="inlineStr">
        <is>
          <t>KH3528</t>
        </is>
      </c>
      <c r="G210" s="43" t="n"/>
      <c r="H210" s="43" t="inlineStr">
        <is>
          <t>Lâm Đồng</t>
        </is>
      </c>
      <c r="I210" s="43" t="n"/>
    </row>
    <row r="211" ht="25" customHeight="1">
      <c r="A211" s="45" t="inlineStr">
        <is>
          <t>A Nam - Sài Gòn - 0368.787.566</t>
        </is>
      </c>
      <c r="B211" s="45" t="inlineStr">
        <is>
          <t>0368.787.566</t>
        </is>
      </c>
      <c r="C211" s="45" t="inlineStr">
        <is>
          <t>Sài Gòn</t>
        </is>
      </c>
      <c r="D211" s="45" t="n"/>
      <c r="E211" s="45" t="n"/>
      <c r="F211" s="45" t="inlineStr">
        <is>
          <t>KH3526</t>
        </is>
      </c>
      <c r="G211" s="45" t="n"/>
      <c r="H211" s="45" t="inlineStr">
        <is>
          <t>TP. Hồ Chí Minh</t>
        </is>
      </c>
      <c r="I211" s="45" t="n"/>
    </row>
    <row r="212" ht="25" customHeight="1">
      <c r="A212" s="43" t="inlineStr">
        <is>
          <t>KÉT NƯỚC HUY HOÀNG - QUẢNG NGÃI/ 0828.544.456</t>
        </is>
      </c>
      <c r="B212" s="43" t="inlineStr">
        <is>
          <t>0828.544.456</t>
        </is>
      </c>
      <c r="C212" s="43" t="inlineStr">
        <is>
          <t>Ngã 3 Thạnh Trụ, MỘ ĐỨC, QUẢNG NGÃI</t>
        </is>
      </c>
      <c r="D212" s="43" t="n"/>
      <c r="E212" s="43" t="n"/>
      <c r="F212" s="43" t="inlineStr">
        <is>
          <t>KH3525</t>
        </is>
      </c>
      <c r="G212" s="43" t="n"/>
      <c r="H212" s="43" t="inlineStr">
        <is>
          <t>Quảng Ngãi</t>
        </is>
      </c>
      <c r="I212" s="43" t="n"/>
    </row>
    <row r="213" ht="25" customHeight="1">
      <c r="A213" s="45" t="inlineStr">
        <is>
          <t>Cửa hàng Phụ Tùng ô tô Trọng Tín/ 0986.355.481</t>
        </is>
      </c>
      <c r="B213" s="45" t="inlineStr">
        <is>
          <t>0986.355.481</t>
        </is>
      </c>
      <c r="C213" s="45" t="inlineStr">
        <is>
          <t>25/10 đại lộ Bình Dương, Lái Thiêu, Thuận An, Bình Dương</t>
        </is>
      </c>
      <c r="D213" s="45" t="n"/>
      <c r="E213" s="45" t="n"/>
      <c r="F213" s="45" t="inlineStr">
        <is>
          <t>KH3523</t>
        </is>
      </c>
      <c r="G213" s="45" t="n"/>
      <c r="H213" s="45" t="inlineStr">
        <is>
          <t>Bình Dương</t>
        </is>
      </c>
      <c r="I213" s="45" t="n"/>
    </row>
    <row r="214" ht="25" customHeight="1">
      <c r="A214" s="43" t="inlineStr">
        <is>
          <t>CH Phụ Tùng Ô TÔ HỮU HẬU / 0939.006.466</t>
        </is>
      </c>
      <c r="B214" s="43" t="inlineStr">
        <is>
          <t>0939.006.466</t>
        </is>
      </c>
      <c r="C214" s="43" t="inlineStr">
        <is>
          <t>TP Long Xuyên, An Giang</t>
        </is>
      </c>
      <c r="D214" s="43" t="n"/>
      <c r="E214" s="43" t="n"/>
      <c r="F214" s="43" t="inlineStr">
        <is>
          <t>KH3524</t>
        </is>
      </c>
      <c r="G214" s="43" t="n"/>
      <c r="H214" s="43" t="inlineStr">
        <is>
          <t>An Giang</t>
        </is>
      </c>
      <c r="I214" s="43" t="n"/>
    </row>
    <row r="215" ht="25" customHeight="1">
      <c r="A215" s="45" t="inlineStr">
        <is>
          <t>Phụ Tùng Ô Tô Vân Khánh, Đức Trọng/ 0979.999.922</t>
        </is>
      </c>
      <c r="B215" s="45" t="inlineStr">
        <is>
          <t>0979.999.922</t>
        </is>
      </c>
      <c r="C215" s="45" t="inlineStr">
        <is>
          <t>23 Hai Bà Trưng, Liên Nghĩa, Đức Trọng, Lâm Đồng</t>
        </is>
      </c>
      <c r="D215" s="45" t="n"/>
      <c r="E215" s="45" t="n"/>
      <c r="F215" s="45" t="inlineStr">
        <is>
          <t>KH3522</t>
        </is>
      </c>
      <c r="G215" s="45" t="n"/>
      <c r="H215" s="45" t="inlineStr">
        <is>
          <t>Lâm Đồng</t>
        </is>
      </c>
      <c r="I215" s="45" t="n"/>
    </row>
    <row r="216" ht="25" customHeight="1">
      <c r="A216" s="43" t="inlineStr">
        <is>
          <t>Cửa hàng Anh Tùng - Tây Ninh/ Anh Tùng: 0944.406.908</t>
        </is>
      </c>
      <c r="B216" s="43" t="inlineStr">
        <is>
          <t>0944.406.908</t>
        </is>
      </c>
      <c r="C216" s="43" t="inlineStr">
        <is>
          <t>Khu phố 1, Thị trấn Châu Thành, Tây Ninh</t>
        </is>
      </c>
      <c r="D216" s="43" t="n"/>
      <c r="E216" s="43" t="n"/>
      <c r="F216" s="43" t="inlineStr">
        <is>
          <t>KH3520</t>
        </is>
      </c>
      <c r="G216" s="43" t="n"/>
      <c r="H216" s="43" t="inlineStr">
        <is>
          <t>Tây Ninh</t>
        </is>
      </c>
      <c r="I216" s="43" t="n"/>
    </row>
    <row r="217" ht="25" customHeight="1">
      <c r="A217" s="45" t="inlineStr">
        <is>
          <t>Cửa Hàng Phụ Tùng SON KIM AUTO PARTS/ 0987.199.989</t>
        </is>
      </c>
      <c r="B217" s="45" t="inlineStr">
        <is>
          <t>0987.199.989</t>
        </is>
      </c>
      <c r="C217" s="45" t="inlineStr">
        <is>
          <t>115/52 Trần Đình Xu, Phường Nguyễn Cư Trinh, Quận 1, SG</t>
        </is>
      </c>
      <c r="D217" s="45" t="n"/>
      <c r="E217" s="45" t="n"/>
      <c r="F217" s="45" t="inlineStr">
        <is>
          <t>KH3521</t>
        </is>
      </c>
      <c r="G217" s="45" t="n"/>
      <c r="H217" s="45" t="inlineStr">
        <is>
          <t>TP. Hồ Chí Minh</t>
        </is>
      </c>
      <c r="I217" s="45" t="n"/>
    </row>
    <row r="218" ht="25" customHeight="1">
      <c r="A218" s="43" t="inlineStr">
        <is>
          <t>Anh Hiệp (thợ máy) - Ninh Thuận/ Anh Hiệp: 0914.926.711</t>
        </is>
      </c>
      <c r="B218" s="43" t="inlineStr">
        <is>
          <t>0914.926.711</t>
        </is>
      </c>
      <c r="C218" s="43" t="inlineStr">
        <is>
          <t>Phan Rang - Ninh Thuận</t>
        </is>
      </c>
      <c r="D218" s="43" t="n"/>
      <c r="E218" s="43" t="n"/>
      <c r="F218" s="43" t="inlineStr">
        <is>
          <t>KH3518</t>
        </is>
      </c>
      <c r="G218" s="43" t="n"/>
      <c r="H218" s="43" t="inlineStr">
        <is>
          <t>Ninh Thuận</t>
        </is>
      </c>
      <c r="I218" s="43" t="n"/>
    </row>
    <row r="219" ht="25" customHeight="1">
      <c r="A219" s="45" t="inlineStr">
        <is>
          <t>Anh Cao - Chơn Thành/ 0978.278.199</t>
        </is>
      </c>
      <c r="B219" s="45" t="inlineStr">
        <is>
          <t>0978.278.199</t>
        </is>
      </c>
      <c r="C219" s="45" t="inlineStr">
        <is>
          <t>Chơn Thành, Bình Phước</t>
        </is>
      </c>
      <c r="D219" s="45" t="n"/>
      <c r="E219" s="45" t="n"/>
      <c r="F219" s="45" t="inlineStr">
        <is>
          <t>KH3519</t>
        </is>
      </c>
      <c r="G219" s="45" t="n"/>
      <c r="H219" s="45" t="inlineStr">
        <is>
          <t>Bình Phước</t>
        </is>
      </c>
      <c r="I219" s="45" t="n"/>
    </row>
    <row r="220" ht="25" customHeight="1">
      <c r="A220" s="43" t="inlineStr">
        <is>
          <t>Công TY CP Đạt Phương -Đăk Lắc / Anh Thọ -0945.369.425</t>
        </is>
      </c>
      <c r="B220" s="43" t="inlineStr">
        <is>
          <t>0945.369.425</t>
        </is>
      </c>
      <c r="C220" s="43" t="inlineStr">
        <is>
          <t>Buôn Mê Thuột- Đăk Lắc</t>
        </is>
      </c>
      <c r="D220" s="43" t="n"/>
      <c r="E220" s="43" t="n"/>
      <c r="F220" s="43" t="inlineStr">
        <is>
          <t>KH3517</t>
        </is>
      </c>
      <c r="G220" s="43" t="n"/>
      <c r="H220" s="43" t="inlineStr">
        <is>
          <t>Đắk Lắk</t>
        </is>
      </c>
      <c r="I220" s="43" t="n"/>
    </row>
    <row r="221" ht="25" customHeight="1">
      <c r="A221" s="45" t="inlineStr">
        <is>
          <t>Cửa hàng Anh Hiếu - Bình Tân/ Anh Hiếu: 0903.663.330</t>
        </is>
      </c>
      <c r="B221" s="45" t="inlineStr">
        <is>
          <t>0903.663.330</t>
        </is>
      </c>
      <c r="C221" s="45" t="inlineStr">
        <is>
          <t>Số 6/3 đường Bình Trị Đông, phường Bình Trị Đông, Bình Tân, TP Hồ Chí Minh</t>
        </is>
      </c>
      <c r="D221" s="45" t="n"/>
      <c r="E221" s="45" t="n"/>
      <c r="F221" s="45" t="inlineStr">
        <is>
          <t>KH3516</t>
        </is>
      </c>
      <c r="G221" s="45" t="n"/>
      <c r="H221" s="45" t="inlineStr">
        <is>
          <t>TP. Hồ Chí Minh</t>
        </is>
      </c>
      <c r="I221" s="45" t="n"/>
    </row>
    <row r="222" ht="25" customHeight="1">
      <c r="A222" s="43" t="inlineStr">
        <is>
          <t>Công ty CP Cơ khí ô tô Hòa Bình - Bình Thuận/ Chị Hiền: 0867.008.979</t>
        </is>
      </c>
      <c r="B222" s="43" t="inlineStr">
        <is>
          <t>0867.008.979</t>
        </is>
      </c>
      <c r="C222" s="43" t="inlineStr">
        <is>
          <t>Km 1724 Quốc lộ 1A, thôn Minh Tiến, Hà Minh, Hàm Thuận Nam, Bình Thuận</t>
        </is>
      </c>
      <c r="D222" s="43" t="n"/>
      <c r="E222" s="43" t="n"/>
      <c r="F222" s="43" t="inlineStr">
        <is>
          <t>KH3514</t>
        </is>
      </c>
      <c r="G222" s="43" t="n"/>
      <c r="H222" s="43" t="inlineStr">
        <is>
          <t>Bình Thuận</t>
        </is>
      </c>
      <c r="I222" s="43" t="n"/>
    </row>
    <row r="223" ht="25" customHeight="1">
      <c r="A223" s="45" t="inlineStr">
        <is>
          <t>Anh Hiếu-Cần Thơ / 0907.407.658</t>
        </is>
      </c>
      <c r="B223" s="45" t="inlineStr">
        <is>
          <t>0907.407.658</t>
        </is>
      </c>
      <c r="C223" s="45" t="inlineStr">
        <is>
          <t>Cần Thơ</t>
        </is>
      </c>
      <c r="D223" s="45" t="n"/>
      <c r="E223" s="45" t="n"/>
      <c r="F223" s="45" t="inlineStr">
        <is>
          <t>KH3515</t>
        </is>
      </c>
      <c r="G223" s="45" t="n"/>
      <c r="H223" s="45" t="inlineStr">
        <is>
          <t>Cần Thơ</t>
        </is>
      </c>
      <c r="I223" s="45" t="n"/>
    </row>
    <row r="224" ht="25" customHeight="1">
      <c r="A224" s="43" t="inlineStr">
        <is>
          <t>Anh Hùng - Long Xuyên/ 0987.770.770</t>
        </is>
      </c>
      <c r="B224" s="43" t="inlineStr">
        <is>
          <t>0987.770.770</t>
        </is>
      </c>
      <c r="C224" s="43" t="inlineStr">
        <is>
          <t>Long Xuyên - An Giang</t>
        </is>
      </c>
      <c r="D224" s="43" t="n"/>
      <c r="E224" s="43" t="n"/>
      <c r="F224" s="43" t="inlineStr">
        <is>
          <t>KH3513</t>
        </is>
      </c>
      <c r="G224" s="43" t="n"/>
      <c r="H224" s="43" t="inlineStr">
        <is>
          <t>An Giang</t>
        </is>
      </c>
      <c r="I224" s="43" t="n"/>
    </row>
    <row r="225" ht="25" customHeight="1">
      <c r="A225" s="45" t="inlineStr">
        <is>
          <t>Anh Trường (Thợ máy) - Dĩ An - Bình Dương/ 0909.390.178</t>
        </is>
      </c>
      <c r="B225" s="45" t="inlineStr">
        <is>
          <t>0909.390.178</t>
        </is>
      </c>
      <c r="C225" s="45" t="inlineStr">
        <is>
          <t>Dĩ An - Bình Dương</t>
        </is>
      </c>
      <c r="D225" s="45" t="n"/>
      <c r="E225" s="45" t="n"/>
      <c r="F225" s="45" t="inlineStr">
        <is>
          <t>KH3512</t>
        </is>
      </c>
      <c r="G225" s="45" t="n"/>
      <c r="H225" s="45" t="inlineStr">
        <is>
          <t>Bình Dương</t>
        </is>
      </c>
      <c r="I225" s="45" t="n"/>
    </row>
    <row r="226" ht="25" customHeight="1">
      <c r="A226" s="43" t="inlineStr">
        <is>
          <t>Chú Dốn - Bình Định/ Chú Dốn: 0984.946.868</t>
        </is>
      </c>
      <c r="B226" s="43" t="inlineStr">
        <is>
          <t>0984.946.868</t>
        </is>
      </c>
      <c r="C226" s="43" t="inlineStr">
        <is>
          <t>Ân Tường Đông, Hoài Ân, Bình Định</t>
        </is>
      </c>
      <c r="D226" s="43" t="n"/>
      <c r="E226" s="43" t="n"/>
      <c r="F226" s="43" t="inlineStr">
        <is>
          <t>KH3511</t>
        </is>
      </c>
      <c r="G226" s="43" t="n"/>
      <c r="H226" s="43" t="inlineStr">
        <is>
          <t>Bình Định</t>
        </is>
      </c>
      <c r="I226" s="43" t="n"/>
    </row>
    <row r="227" ht="25" customHeight="1">
      <c r="A227" s="45" t="inlineStr">
        <is>
          <t>Cửa hàng PT ô tô Đinh Thành/Anh Thành: 0937.632.912</t>
        </is>
      </c>
      <c r="B227" s="45" t="inlineStr">
        <is>
          <t>0937.632.912</t>
        </is>
      </c>
      <c r="C227" s="45" t="inlineStr">
        <is>
          <t>16/6B Quốc lộ 22, Ấp Chánh 2, Tân Xuân, Hóc Môn, TP Hồ Chí Minh</t>
        </is>
      </c>
      <c r="D227" s="45" t="n"/>
      <c r="E227" s="45" t="n"/>
      <c r="F227" s="45" t="inlineStr">
        <is>
          <t>KH3509</t>
        </is>
      </c>
      <c r="G227" s="45" t="n"/>
      <c r="H227" s="45" t="inlineStr">
        <is>
          <t>TP. Hồ Chí Minh</t>
        </is>
      </c>
      <c r="I227" s="45" t="n"/>
    </row>
    <row r="228" ht="25" customHeight="1">
      <c r="A228" s="43" t="inlineStr">
        <is>
          <t>Anh Sơn - Phan Rang/ 0972.041.268</t>
        </is>
      </c>
      <c r="B228" s="43" t="inlineStr">
        <is>
          <t>0972.041.268</t>
        </is>
      </c>
      <c r="C228" s="43" t="inlineStr">
        <is>
          <t>Phan Rang Tháp Chàm, Ninh Thuận</t>
        </is>
      </c>
      <c r="D228" s="43" t="n"/>
      <c r="E228" s="43" t="n"/>
      <c r="F228" s="43" t="inlineStr">
        <is>
          <t>KH3510</t>
        </is>
      </c>
      <c r="G228" s="43" t="n"/>
      <c r="H228" s="43" t="inlineStr">
        <is>
          <t>Ninh Thuận</t>
        </is>
      </c>
      <c r="I228" s="43" t="n"/>
    </row>
    <row r="229" ht="25" customHeight="1">
      <c r="A229" s="45" t="inlineStr">
        <is>
          <t>Công ty cổ phần Xây dựng Dịch vụ và Thương mại 68/ Anh Hoàn: 0968.427.817</t>
        </is>
      </c>
      <c r="B229" s="45" t="inlineStr">
        <is>
          <t>0968.427.817</t>
        </is>
      </c>
      <c r="C229" s="45" t="inlineStr">
        <is>
          <t>Số 244 Kim Mã, Phường Kim Mã, Quận Ba Đình, Thành Phố Hà Nội</t>
        </is>
      </c>
      <c r="D229" s="45" t="n"/>
      <c r="E229" s="45" t="n"/>
      <c r="F229" s="45" t="inlineStr">
        <is>
          <t>KH3508</t>
        </is>
      </c>
      <c r="G229" s="45" t="n"/>
      <c r="H229" s="45" t="inlineStr">
        <is>
          <t>Hà Nội</t>
        </is>
      </c>
      <c r="I229" s="45" t="n"/>
    </row>
    <row r="230" ht="25" customHeight="1">
      <c r="A230" s="43" t="inlineStr">
        <is>
          <t>Công ty Tân Thuận Hưng/ A Nhân - 0939.714.888</t>
        </is>
      </c>
      <c r="B230" s="43" t="inlineStr">
        <is>
          <t>0939.714.888</t>
        </is>
      </c>
      <c r="C230" s="43" t="inlineStr">
        <is>
          <t>KCN Long Đức, đường Bùi Hữu Nghĩa, ấp Vĩnh Hưng, xã Long Đức, Tp Trà Vinh, Tĩnh Trà Vinh</t>
        </is>
      </c>
      <c r="D230" s="43" t="n"/>
      <c r="E230" s="43" t="n"/>
      <c r="F230" s="43" t="inlineStr">
        <is>
          <t>KH3507</t>
        </is>
      </c>
      <c r="G230" s="43" t="n"/>
      <c r="H230" s="43" t="inlineStr">
        <is>
          <t>Trà Vinh</t>
        </is>
      </c>
      <c r="I230" s="43" t="n"/>
    </row>
    <row r="231" ht="25" customHeight="1">
      <c r="A231" s="45" t="inlineStr">
        <is>
          <t>SHENZHEN KUPOSI AUTO PARTS CO., LIMITED (HENWEIT)</t>
        </is>
      </c>
      <c r="B231" s="45" t="n"/>
      <c r="C231" s="45" t="inlineStr">
        <is>
          <t>Room No.601, Tower C, Building 3, Cloud Park, Xuegang North Road, Bantian Street, Longgang District, Shenzhen City, Guangdong</t>
        </is>
      </c>
      <c r="D231" s="45" t="n"/>
      <c r="E231" s="45" t="n"/>
      <c r="F231" s="45" t="inlineStr">
        <is>
          <t>HENWEIT</t>
        </is>
      </c>
      <c r="G231" s="45" t="n"/>
      <c r="H231" s="45" t="n"/>
      <c r="I231" s="45" t="n"/>
    </row>
    <row r="232" ht="25" customHeight="1">
      <c r="A232" s="43" t="inlineStr">
        <is>
          <t>Gara Anh Trung - Long Thành/ Anh Trung: 0944.272.332</t>
        </is>
      </c>
      <c r="B232" s="43" t="inlineStr">
        <is>
          <t>0944.272.332</t>
        </is>
      </c>
      <c r="C232" s="43" t="inlineStr">
        <is>
          <t>Long Thành - Đồng Nai</t>
        </is>
      </c>
      <c r="D232" s="43" t="n"/>
      <c r="E232" s="43" t="n"/>
      <c r="F232" s="43" t="inlineStr">
        <is>
          <t>KH3505</t>
        </is>
      </c>
      <c r="G232" s="43" t="n"/>
      <c r="H232" s="43" t="inlineStr">
        <is>
          <t>Đồng Nai</t>
        </is>
      </c>
      <c r="I232" s="43" t="n"/>
    </row>
    <row r="233" ht="25" customHeight="1">
      <c r="A233" s="45" t="inlineStr">
        <is>
          <t>Xưởng Vân Tèo - An Giang/ 0918.341.209</t>
        </is>
      </c>
      <c r="B233" s="45" t="inlineStr">
        <is>
          <t>0918.341.209</t>
        </is>
      </c>
      <c r="C233" s="45" t="inlineStr">
        <is>
          <t>Chợ mới, An Giang</t>
        </is>
      </c>
      <c r="D233" s="45" t="n"/>
      <c r="E233" s="45" t="n"/>
      <c r="F233" s="45" t="inlineStr">
        <is>
          <t>KH3506</t>
        </is>
      </c>
      <c r="G233" s="45" t="n"/>
      <c r="H233" s="45" t="inlineStr">
        <is>
          <t>An Giang</t>
        </is>
      </c>
      <c r="I233" s="45" t="n"/>
    </row>
    <row r="234" ht="25" customHeight="1">
      <c r="A234" s="43" t="inlineStr">
        <is>
          <t>Anh Mười Trần- Thợ Sửa chữa tự do-SG /0981.202.449</t>
        </is>
      </c>
      <c r="B234" s="43" t="inlineStr">
        <is>
          <t>0981.202.449</t>
        </is>
      </c>
      <c r="C234" s="43" t="inlineStr">
        <is>
          <t>Sài Gòn</t>
        </is>
      </c>
      <c r="D234" s="43" t="n"/>
      <c r="E234" s="43" t="n"/>
      <c r="F234" s="43" t="inlineStr">
        <is>
          <t>KH3504</t>
        </is>
      </c>
      <c r="G234" s="43" t="n"/>
      <c r="H234" s="43" t="inlineStr">
        <is>
          <t>TP. Hồ Chí Minh</t>
        </is>
      </c>
      <c r="I234" s="43" t="n"/>
    </row>
    <row r="235" ht="25" customHeight="1">
      <c r="A235" s="45" t="inlineStr">
        <is>
          <t>Cửa hàng Cơ Giới Minh Thịnh - Tây Ninh/ 0933.995.880</t>
        </is>
      </c>
      <c r="B235" s="45" t="inlineStr">
        <is>
          <t>0933.995.880</t>
        </is>
      </c>
      <c r="C235" s="45" t="inlineStr">
        <is>
          <t>Ấp An Điền, Xã An Bình, Châu Thành - Tây Ninh</t>
        </is>
      </c>
      <c r="D235" s="45" t="n"/>
      <c r="E235" s="45" t="n"/>
      <c r="F235" s="45" t="inlineStr">
        <is>
          <t>KH3503</t>
        </is>
      </c>
      <c r="G235" s="45" t="n"/>
      <c r="H235" s="45" t="inlineStr">
        <is>
          <t>Tây Ninh</t>
        </is>
      </c>
      <c r="I235" s="45" t="n"/>
    </row>
    <row r="236" ht="25" customHeight="1">
      <c r="A236" s="43" t="inlineStr">
        <is>
          <t>Gara Chí Vỹ - Bảo Lộc, Lâm Đồng / 0911.531.832</t>
        </is>
      </c>
      <c r="B236" s="43" t="inlineStr">
        <is>
          <t>0911.531.832</t>
        </is>
      </c>
      <c r="C236" s="43" t="inlineStr">
        <is>
          <t>TP Bảo Lộc, Lâm Đồng</t>
        </is>
      </c>
      <c r="D236" s="43" t="n"/>
      <c r="E236" s="43" t="n"/>
      <c r="F236" s="43" t="inlineStr">
        <is>
          <t>KH3502</t>
        </is>
      </c>
      <c r="G236" s="43" t="n"/>
      <c r="H236" s="43" t="inlineStr">
        <is>
          <t>Lâm Đồng</t>
        </is>
      </c>
      <c r="I236" s="43" t="n"/>
    </row>
    <row r="237" ht="25" customHeight="1">
      <c r="A237" s="45" t="inlineStr">
        <is>
          <t>Chú Sáu - Hàng Xanh/0328.673.549</t>
        </is>
      </c>
      <c r="B237" s="45" t="inlineStr">
        <is>
          <t>0328.673.549</t>
        </is>
      </c>
      <c r="C237" s="45" t="inlineStr">
        <is>
          <t>Hàng Xanh-Sài Gòn</t>
        </is>
      </c>
      <c r="D237" s="45" t="n"/>
      <c r="E237" s="45" t="n"/>
      <c r="F237" s="45" t="inlineStr">
        <is>
          <t>KH3500</t>
        </is>
      </c>
      <c r="G237" s="45" t="n"/>
      <c r="H237" s="45" t="inlineStr">
        <is>
          <t>TP. Hồ Chí Minh</t>
        </is>
      </c>
      <c r="I237" s="45" t="n"/>
    </row>
    <row r="238" ht="25" customHeight="1">
      <c r="A238" s="43" t="inlineStr">
        <is>
          <t>Máy Công Trình Minh Nguyễn/ 0979.403.463</t>
        </is>
      </c>
      <c r="B238" s="43" t="inlineStr">
        <is>
          <t>0979.403.463</t>
        </is>
      </c>
      <c r="C238" s="43" t="inlineStr">
        <is>
          <t>Đường DT 743, KP Ngãi Thắng, P Bình Thắng, Dĩ An, Bình Dương</t>
        </is>
      </c>
      <c r="D238" s="43" t="n"/>
      <c r="E238" s="43" t="n"/>
      <c r="F238" s="43" t="inlineStr">
        <is>
          <t>KH3501</t>
        </is>
      </c>
      <c r="G238" s="43" t="n"/>
      <c r="H238" s="43" t="inlineStr">
        <is>
          <t>TP. Hồ Chí Minh</t>
        </is>
      </c>
      <c r="I238" s="43" t="n"/>
    </row>
    <row r="239" ht="25" customHeight="1">
      <c r="A239" s="45" t="inlineStr">
        <is>
          <t>Cơ Giới Quốc Chỉnh - Bà Rịa / 0377.005.367</t>
        </is>
      </c>
      <c r="B239" s="45" t="inlineStr">
        <is>
          <t>0377.005.367</t>
        </is>
      </c>
      <c r="C239" s="45" t="inlineStr">
        <is>
          <t>Ql 51, Hải Sơn, Phước Hoà, Phú Mỹ, Bà Rịa - Vũng Tàu</t>
        </is>
      </c>
      <c r="D239" s="45" t="n"/>
      <c r="E239" s="45" t="n"/>
      <c r="F239" s="45" t="inlineStr">
        <is>
          <t>KH3499</t>
        </is>
      </c>
      <c r="G239" s="45" t="n"/>
      <c r="H239" s="45" t="inlineStr">
        <is>
          <t>Bà Rịa - Vũng Tàu</t>
        </is>
      </c>
      <c r="I239" s="45" t="n"/>
    </row>
    <row r="240" ht="25" customHeight="1">
      <c r="A240" s="43" t="inlineStr">
        <is>
          <t>Cơ giới Lê Minh - Phan Thiết/Anh Minh: 0984.852.379</t>
        </is>
      </c>
      <c r="B240" s="43" t="inlineStr">
        <is>
          <t>0984.852.379</t>
        </is>
      </c>
      <c r="C240" s="43" t="inlineStr">
        <is>
          <t>Thôn Xuân Tài, xã Phong Nẫm, TP Phan Thiết, Bình Thuận</t>
        </is>
      </c>
      <c r="D240" s="43" t="n"/>
      <c r="E240" s="43" t="n"/>
      <c r="F240" s="43" t="inlineStr">
        <is>
          <t>KH3497</t>
        </is>
      </c>
      <c r="G240" s="43" t="n"/>
      <c r="H240" s="43" t="inlineStr">
        <is>
          <t>Bình Thuận</t>
        </is>
      </c>
      <c r="I240" s="43" t="n"/>
    </row>
    <row r="241" ht="25" customHeight="1">
      <c r="A241" s="45" t="inlineStr">
        <is>
          <t>Anh Tâm (Turbo) - Bình Thạnh/ Anh Tâm: 0903.749.025</t>
        </is>
      </c>
      <c r="B241" s="45" t="inlineStr">
        <is>
          <t>0903.749.025</t>
        </is>
      </c>
      <c r="C241" s="45" t="inlineStr">
        <is>
          <t>Bình Thạnh - TP Hồ Chí Minh</t>
        </is>
      </c>
      <c r="D241" s="45" t="n"/>
      <c r="E241" s="45" t="n"/>
      <c r="F241" s="45" t="inlineStr">
        <is>
          <t>KH3498</t>
        </is>
      </c>
      <c r="G241" s="45" t="n"/>
      <c r="H241" s="45" t="inlineStr">
        <is>
          <t>TP. Hồ Chí Minh</t>
        </is>
      </c>
      <c r="I241" s="45" t="n"/>
    </row>
    <row r="242" ht="25" customHeight="1">
      <c r="A242" s="43" t="inlineStr">
        <is>
          <t>Xưởng Anh Gió - Khánh Hoà /0905.240.259</t>
        </is>
      </c>
      <c r="B242" s="43" t="inlineStr">
        <is>
          <t>0905.240.259</t>
        </is>
      </c>
      <c r="C242" s="43" t="inlineStr">
        <is>
          <t>Ninh Hoà-Khánh Hoà</t>
        </is>
      </c>
      <c r="D242" s="43" t="n"/>
      <c r="E242" s="43" t="n"/>
      <c r="F242" s="43" t="inlineStr">
        <is>
          <t>KH3496</t>
        </is>
      </c>
      <c r="G242" s="43" t="n"/>
      <c r="H242" s="43" t="inlineStr">
        <is>
          <t>Khánh Hòa</t>
        </is>
      </c>
      <c r="I242" s="43" t="n"/>
    </row>
    <row r="243" ht="25" customHeight="1">
      <c r="A243" s="45" t="inlineStr">
        <is>
          <t>Xưởng Anh Tâm - Đồng Nai/ Anh Tâm: 0919.772.325</t>
        </is>
      </c>
      <c r="B243" s="45" t="inlineStr">
        <is>
          <t>0919.772.325</t>
        </is>
      </c>
      <c r="C243" s="45" t="inlineStr">
        <is>
          <t>Tân Bình, Vĩnh Cửu, Đồng Nai</t>
        </is>
      </c>
      <c r="D243" s="45" t="n"/>
      <c r="E243" s="45" t="n"/>
      <c r="F243" s="45" t="inlineStr">
        <is>
          <t>KH3495</t>
        </is>
      </c>
      <c r="G243" s="45" t="n"/>
      <c r="H243" s="45" t="inlineStr">
        <is>
          <t>Đồng Nai</t>
        </is>
      </c>
      <c r="I243" s="45" t="n"/>
    </row>
    <row r="244" ht="25" customHeight="1">
      <c r="A244" s="43" t="inlineStr">
        <is>
          <t>Xưởng A Trí - Nhà Bè/ 0903.160.905</t>
        </is>
      </c>
      <c r="B244" s="43" t="inlineStr">
        <is>
          <t>0903.160.905</t>
        </is>
      </c>
      <c r="C244" s="43" t="inlineStr">
        <is>
          <t>Nhà Bè - TP HCM</t>
        </is>
      </c>
      <c r="D244" s="43" t="n"/>
      <c r="E244" s="43" t="n"/>
      <c r="F244" s="43" t="inlineStr">
        <is>
          <t>KH3492</t>
        </is>
      </c>
      <c r="G244" s="43" t="n"/>
      <c r="H244" s="43" t="inlineStr">
        <is>
          <t>TP. Hồ Chí Minh</t>
        </is>
      </c>
      <c r="I244" s="43" t="n"/>
    </row>
    <row r="245" ht="25" customHeight="1">
      <c r="A245" s="45" t="inlineStr">
        <is>
          <t>Công ty CP Filler Masterbatch - A Khanh/ 0987.991.232</t>
        </is>
      </c>
      <c r="B245" s="45" t="inlineStr">
        <is>
          <t>0987.991.232</t>
        </is>
      </c>
      <c r="C245" s="45" t="inlineStr">
        <is>
          <t>Lục Ngạn, Yên Bái</t>
        </is>
      </c>
      <c r="D245" s="45" t="n"/>
      <c r="E245" s="45" t="n"/>
      <c r="F245" s="45" t="inlineStr">
        <is>
          <t>KH3493</t>
        </is>
      </c>
      <c r="G245" s="45" t="n"/>
      <c r="H245" s="45" t="inlineStr">
        <is>
          <t>Hà Nội</t>
        </is>
      </c>
      <c r="I245" s="45" t="n"/>
    </row>
    <row r="246" ht="25" customHeight="1">
      <c r="A246" s="43" t="inlineStr">
        <is>
          <t>CH Tân Thành Lợi - Lagi Bình Thuận / A Thức 0377.261.884</t>
        </is>
      </c>
      <c r="B246" s="43" t="inlineStr">
        <is>
          <t>0377.261.884</t>
        </is>
      </c>
      <c r="C246" s="43" t="inlineStr">
        <is>
          <t>08 trần hưng đạo, TX, Lagi, Bình Thuận</t>
        </is>
      </c>
      <c r="D246" s="43" t="n"/>
      <c r="E246" s="43" t="n"/>
      <c r="F246" s="43" t="inlineStr">
        <is>
          <t>KH3494</t>
        </is>
      </c>
      <c r="G246" s="43" t="n"/>
      <c r="H246" s="43" t="inlineStr">
        <is>
          <t>Bình Thuận</t>
        </is>
      </c>
      <c r="I246" s="43" t="n"/>
    </row>
    <row r="247" ht="25" customHeight="1">
      <c r="A247" s="45" t="inlineStr">
        <is>
          <t>Công ty Thụy Ngọc Hà - chuyên vòng bi bạc đạn - C Tâm. 0968.98.97.96</t>
        </is>
      </c>
      <c r="B247" s="45" t="n"/>
      <c r="C247" s="45" t="inlineStr">
        <is>
          <t>354/83 Phan Văn Trị, P11, Q Bình Thạnh, TP HCM</t>
        </is>
      </c>
      <c r="D247" s="45" t="n"/>
      <c r="E247" s="45" t="n"/>
      <c r="F247" s="45" t="inlineStr">
        <is>
          <t>TNH</t>
        </is>
      </c>
      <c r="G247" s="45" t="n"/>
      <c r="H247" s="45" t="n"/>
      <c r="I247" s="45" t="n"/>
    </row>
    <row r="248" ht="25" customHeight="1">
      <c r="A248" s="43" t="inlineStr">
        <is>
          <t>A Dũng - Hải Phòng / 0982.811.235</t>
        </is>
      </c>
      <c r="B248" s="43" t="inlineStr">
        <is>
          <t>0982.811.235</t>
        </is>
      </c>
      <c r="C248" s="43" t="inlineStr">
        <is>
          <t>Hải Phòng</t>
        </is>
      </c>
      <c r="D248" s="43" t="n"/>
      <c r="E248" s="43" t="n"/>
      <c r="F248" s="43" t="inlineStr">
        <is>
          <t>KH3491</t>
        </is>
      </c>
      <c r="G248" s="43" t="n"/>
      <c r="H248" s="43" t="n"/>
      <c r="I248" s="43" t="n"/>
    </row>
    <row r="249" ht="25" customHeight="1">
      <c r="A249" s="45" t="inlineStr">
        <is>
          <t>Cửa Hàng Chị Phương-Sài Gòn/ 0949.265.537-0395.198.253</t>
        </is>
      </c>
      <c r="B249" s="45" t="inlineStr">
        <is>
          <t>0949.265.537-0395</t>
        </is>
      </c>
      <c r="C249" s="45" t="inlineStr">
        <is>
          <t>1025 nguyễn trãi-Phường 14, Quận 5, TP HCM</t>
        </is>
      </c>
      <c r="D249" s="45" t="n"/>
      <c r="E249" s="45" t="n"/>
      <c r="F249" s="45" t="inlineStr">
        <is>
          <t>KH3490</t>
        </is>
      </c>
      <c r="G249" s="45" t="n"/>
      <c r="H249" s="45" t="inlineStr">
        <is>
          <t>TP. Hồ Chí Minh</t>
        </is>
      </c>
      <c r="I249" s="45" t="n"/>
    </row>
    <row r="250" ht="25" customHeight="1">
      <c r="A250" s="43" t="inlineStr">
        <is>
          <t>Cửa hàng phụ tùng ô tô Biên Hoà- Anh Cảnh/0973.251.900</t>
        </is>
      </c>
      <c r="B250" s="43" t="inlineStr">
        <is>
          <t>0973.251.900</t>
        </is>
      </c>
      <c r="C250" s="43" t="inlineStr">
        <is>
          <t>A37.Khu Phố 1, P.Bửu Long, Biên Hòa, Đồng Nai</t>
        </is>
      </c>
      <c r="D250" s="43" t="n"/>
      <c r="E250" s="43" t="n"/>
      <c r="F250" s="43" t="inlineStr">
        <is>
          <t>KH3487</t>
        </is>
      </c>
      <c r="G250" s="43" t="n"/>
      <c r="H250" s="43" t="inlineStr">
        <is>
          <t>Đồng Nai</t>
        </is>
      </c>
      <c r="I250" s="43" t="n"/>
    </row>
    <row r="251" ht="25" customHeight="1">
      <c r="A251" s="45" t="inlineStr">
        <is>
          <t>Cửa hàng Phụ Tùng Ô TÔ Ford Minh Vàng Sài Gòn /0934.009.629</t>
        </is>
      </c>
      <c r="B251" s="45" t="inlineStr">
        <is>
          <t>0934.009.629</t>
        </is>
      </c>
      <c r="C251" s="45" t="inlineStr">
        <is>
          <t>9/17 Hồ Thị Kỷ, P1 Quận 10, TP Hồ Chí Minh</t>
        </is>
      </c>
      <c r="D251" s="45" t="n"/>
      <c r="E251" s="45" t="n"/>
      <c r="F251" s="45" t="inlineStr">
        <is>
          <t>KH3488</t>
        </is>
      </c>
      <c r="G251" s="45" t="n"/>
      <c r="H251" s="45" t="inlineStr">
        <is>
          <t>TP. Hồ Chí Minh</t>
        </is>
      </c>
      <c r="I251" s="45" t="n"/>
    </row>
    <row r="252" ht="25" customHeight="1">
      <c r="A252" s="43" t="inlineStr">
        <is>
          <t>Turbo Anh Lương - TP Quảng Ngãi / 0984.287.367</t>
        </is>
      </c>
      <c r="B252" s="43" t="inlineStr">
        <is>
          <t>0914.226.839 / 0984.287.367</t>
        </is>
      </c>
      <c r="C252" s="43" t="inlineStr">
        <is>
          <t>281 Quang Trung, TP Quảng Ngãi</t>
        </is>
      </c>
      <c r="D252" s="43" t="n"/>
      <c r="E252" s="43" t="n"/>
      <c r="F252" s="43" t="inlineStr">
        <is>
          <t>KH3489</t>
        </is>
      </c>
      <c r="G252" s="43" t="inlineStr">
        <is>
          <t>TURBO</t>
        </is>
      </c>
      <c r="H252" s="43" t="inlineStr">
        <is>
          <t>Quảng Ngãi</t>
        </is>
      </c>
      <c r="I252" s="43" t="n"/>
    </row>
    <row r="253" ht="25" customHeight="1">
      <c r="A253" s="45" t="inlineStr">
        <is>
          <t>Xưởng Anh Trường - Ba Tri, Bến Tre / 0359.559.571</t>
        </is>
      </c>
      <c r="B253" s="45" t="inlineStr">
        <is>
          <t>0359.559.571</t>
        </is>
      </c>
      <c r="C253" s="45" t="inlineStr">
        <is>
          <t>Ba Tri, Bến Tre</t>
        </is>
      </c>
      <c r="D253" s="45" t="n"/>
      <c r="E253" s="45" t="n"/>
      <c r="F253" s="45" t="inlineStr">
        <is>
          <t>KH3486</t>
        </is>
      </c>
      <c r="G253" s="45" t="n"/>
      <c r="H253" s="45" t="inlineStr">
        <is>
          <t>Bến Tre</t>
        </is>
      </c>
      <c r="I253" s="45" t="n"/>
    </row>
    <row r="254" ht="25" customHeight="1">
      <c r="A254" s="43" t="inlineStr">
        <is>
          <t>Gara Thành Đạt-Phú Giáo/ 0971.929.161</t>
        </is>
      </c>
      <c r="B254" s="43" t="inlineStr">
        <is>
          <t>0971.929.161</t>
        </is>
      </c>
      <c r="C254" s="43" t="inlineStr">
        <is>
          <t>Phú Giáo-Bình Dương</t>
        </is>
      </c>
      <c r="D254" s="43" t="n"/>
      <c r="E254" s="43" t="n"/>
      <c r="F254" s="43" t="inlineStr">
        <is>
          <t>KH3484</t>
        </is>
      </c>
      <c r="G254" s="43" t="n"/>
      <c r="H254" s="43" t="inlineStr">
        <is>
          <t>Bình Dương</t>
        </is>
      </c>
      <c r="I254" s="43" t="n"/>
    </row>
    <row r="255" ht="25" customHeight="1">
      <c r="A255" s="45" t="inlineStr">
        <is>
          <t>Anh Tâm - Công ty TNHH LEFT DTA- SG / 0979.971.306</t>
        </is>
      </c>
      <c r="B255" s="45" t="inlineStr">
        <is>
          <t>0979.971.306</t>
        </is>
      </c>
      <c r="C255" s="45" t="inlineStr">
        <is>
          <t>16/5 đường Thạnh Xuân, Quận 12, TP Hồ chí Minh</t>
        </is>
      </c>
      <c r="D255" s="45" t="n"/>
      <c r="E255" s="45" t="n"/>
      <c r="F255" s="45" t="inlineStr">
        <is>
          <t>KH3485</t>
        </is>
      </c>
      <c r="G255" s="45" t="n"/>
      <c r="H255" s="45" t="inlineStr">
        <is>
          <t>TP. Hồ Chí Minh</t>
        </is>
      </c>
      <c r="I255" s="45" t="n"/>
    </row>
    <row r="256" ht="25" customHeight="1">
      <c r="A256" s="43" t="inlineStr">
        <is>
          <t>Xưởng Anh Trực - Bình Dương/ Anh Trực: 0902.789.412</t>
        </is>
      </c>
      <c r="B256" s="43" t="inlineStr">
        <is>
          <t>0902.789.412</t>
        </is>
      </c>
      <c r="C256" s="43" t="inlineStr">
        <is>
          <t>Vĩnh Phú 22, Thuận An, Bình Dương</t>
        </is>
      </c>
      <c r="D256" s="43" t="n"/>
      <c r="E256" s="43" t="n"/>
      <c r="F256" s="43" t="inlineStr">
        <is>
          <t>KH3483</t>
        </is>
      </c>
      <c r="G256" s="43" t="n"/>
      <c r="H256" s="43" t="inlineStr">
        <is>
          <t>Bình Dương</t>
        </is>
      </c>
      <c r="I256" s="43" t="n"/>
    </row>
    <row r="257" ht="25" customHeight="1">
      <c r="A257" s="45" t="inlineStr">
        <is>
          <t>Anh Sáu - Tây Ninh / 0338.168.839</t>
        </is>
      </c>
      <c r="B257" s="45" t="inlineStr">
        <is>
          <t>0338.168.839</t>
        </is>
      </c>
      <c r="C257" s="45" t="inlineStr">
        <is>
          <t>Tây Ninh</t>
        </is>
      </c>
      <c r="D257" s="45" t="n"/>
      <c r="E257" s="45" t="n"/>
      <c r="F257" s="45" t="inlineStr">
        <is>
          <t>KH3480</t>
        </is>
      </c>
      <c r="G257" s="45" t="n"/>
      <c r="H257" s="45" t="inlineStr">
        <is>
          <t>Tây Ninh</t>
        </is>
      </c>
      <c r="I257" s="45" t="n"/>
    </row>
    <row r="258" ht="25" customHeight="1">
      <c r="A258" s="43" t="inlineStr">
        <is>
          <t>CH Yến Lợi - Vĩnh Long/ 0982.872.529</t>
        </is>
      </c>
      <c r="B258" s="43" t="inlineStr">
        <is>
          <t>0982.872.529</t>
        </is>
      </c>
      <c r="C258" s="43" t="inlineStr">
        <is>
          <t>Quốc lộ 53, Vũng Liêm, Vĩnh Long</t>
        </is>
      </c>
      <c r="D258" s="43" t="n"/>
      <c r="E258" s="43" t="n"/>
      <c r="F258" s="43" t="inlineStr">
        <is>
          <t>KH3481</t>
        </is>
      </c>
      <c r="G258" s="43" t="n"/>
      <c r="H258" s="43" t="inlineStr">
        <is>
          <t>Vĩnh Long</t>
        </is>
      </c>
      <c r="I258" s="43" t="n"/>
    </row>
    <row r="259" ht="25" customHeight="1">
      <c r="A259" s="45" t="inlineStr">
        <is>
          <t>Công ty CP xây lắp 368 - Anh Duy/0915.051.598</t>
        </is>
      </c>
      <c r="B259" s="45" t="inlineStr">
        <is>
          <t>0915.051.598</t>
        </is>
      </c>
      <c r="C259" s="45" t="inlineStr">
        <is>
          <t>Đồng Nai</t>
        </is>
      </c>
      <c r="D259" s="45" t="n"/>
      <c r="E259" s="45" t="n"/>
      <c r="F259" s="45" t="inlineStr">
        <is>
          <t>KH3482</t>
        </is>
      </c>
      <c r="G259" s="45" t="n"/>
      <c r="H259" s="45" t="inlineStr">
        <is>
          <t>Đồng Nai</t>
        </is>
      </c>
      <c r="I259" s="45" t="n"/>
    </row>
    <row r="260" ht="25" customHeight="1">
      <c r="A260" s="43" t="inlineStr">
        <is>
          <t>Xưởng Anh Thiện-Quận 12/ 0334.367.479</t>
        </is>
      </c>
      <c r="B260" s="43" t="inlineStr">
        <is>
          <t>0334.367.479</t>
        </is>
      </c>
      <c r="C260" s="43" t="inlineStr">
        <is>
          <t>Quận 12, TP HCM</t>
        </is>
      </c>
      <c r="D260" s="43" t="n"/>
      <c r="E260" s="43" t="n"/>
      <c r="F260" s="43" t="inlineStr">
        <is>
          <t>KH3478</t>
        </is>
      </c>
      <c r="G260" s="43" t="n"/>
      <c r="H260" s="43" t="inlineStr">
        <is>
          <t>TP. Hồ Chí Minh</t>
        </is>
      </c>
      <c r="I260" s="43" t="n"/>
    </row>
    <row r="261" ht="25" customHeight="1">
      <c r="A261" s="45" t="inlineStr">
        <is>
          <t>A Hải - Công ty Vĩnh Phú, Biên Hòa / 0978.716.542</t>
        </is>
      </c>
      <c r="B261" s="45" t="inlineStr">
        <is>
          <t>0978.716.542</t>
        </is>
      </c>
      <c r="C261" s="45" t="inlineStr">
        <is>
          <t>990 Xa lộ Hà Nội, KP2, P. Bình Đa, TP Biên Hòa</t>
        </is>
      </c>
      <c r="D261" s="45" t="n"/>
      <c r="E261" s="45" t="n"/>
      <c r="F261" s="45" t="inlineStr">
        <is>
          <t>KH3479</t>
        </is>
      </c>
      <c r="G261" s="45" t="n"/>
      <c r="H261" s="45" t="inlineStr">
        <is>
          <t>Đồng Nai</t>
        </is>
      </c>
      <c r="I261" s="45" t="n"/>
    </row>
    <row r="262" ht="25" customHeight="1">
      <c r="A262" s="43" t="inlineStr">
        <is>
          <t>Anh Vững - Long An / 0908.338.317</t>
        </is>
      </c>
      <c r="B262" s="43" t="inlineStr">
        <is>
          <t>0908.338.317</t>
        </is>
      </c>
      <c r="C262" s="43" t="inlineStr">
        <is>
          <t>Đức Hòa, Long An</t>
        </is>
      </c>
      <c r="D262" s="43" t="n"/>
      <c r="E262" s="43" t="n"/>
      <c r="F262" s="43" t="inlineStr">
        <is>
          <t>KH3477</t>
        </is>
      </c>
      <c r="G262" s="43" t="n"/>
      <c r="H262" s="43" t="inlineStr">
        <is>
          <t>Long An</t>
        </is>
      </c>
      <c r="I262" s="43" t="n"/>
    </row>
    <row r="263" ht="25" customHeight="1">
      <c r="A263" s="45" t="inlineStr">
        <is>
          <t>Công ty Trương Trung Bắc/ 0983.799.722</t>
        </is>
      </c>
      <c r="B263" s="45" t="inlineStr">
        <is>
          <t>0983.799.722</t>
        </is>
      </c>
      <c r="C263" s="45" t="inlineStr">
        <is>
          <t>Bình Triệu, Thủ Đức, Sài Gòn</t>
        </is>
      </c>
      <c r="D263" s="45" t="n"/>
      <c r="E263" s="45" t="n"/>
      <c r="F263" s="45" t="inlineStr">
        <is>
          <t>KH3476</t>
        </is>
      </c>
      <c r="G263" s="45" t="n"/>
      <c r="H263" s="45" t="inlineStr">
        <is>
          <t>TP. Hồ Chí Minh</t>
        </is>
      </c>
      <c r="I263" s="45" t="n"/>
    </row>
    <row r="264" ht="25" customHeight="1">
      <c r="A264" s="43" t="inlineStr">
        <is>
          <t>CÔNG TY CỔ PHẦN ĐẠI THIÊN TRƯỜNG - Anh Hùng/ 0982.148.300</t>
        </is>
      </c>
      <c r="B264" s="43" t="inlineStr">
        <is>
          <t>0982.148.300</t>
        </is>
      </c>
      <c r="C264" s="43" t="inlineStr">
        <is>
          <t>Số 176A Nguyễn Đình Hoàn, Phường Nghĩa Đô, Quận Cầu Giấy, Thành phố Hà Nội</t>
        </is>
      </c>
      <c r="D264" s="43" t="n"/>
      <c r="E264" s="43" t="inlineStr">
        <is>
          <t>báo giá có VAT 1, Phiếu Thu 2, Hóa Đơn VAT mã hàng 1+2 phải đồng bọ</t>
        </is>
      </c>
      <c r="F264" s="43" t="inlineStr">
        <is>
          <t>KH3475</t>
        </is>
      </c>
      <c r="G264" s="43" t="n"/>
      <c r="H264" s="43" t="inlineStr">
        <is>
          <t>Hà Nội</t>
        </is>
      </c>
      <c r="I264" s="43" t="n"/>
    </row>
    <row r="265" ht="25" customHeight="1">
      <c r="A265" s="45" t="inlineStr">
        <is>
          <t>CH Thanh Liêm - Đồng Tháp/ Anh Liêm: 0907.558.157</t>
        </is>
      </c>
      <c r="B265" s="45" t="inlineStr">
        <is>
          <t>0907.558.157</t>
        </is>
      </c>
      <c r="C265" s="45" t="inlineStr">
        <is>
          <t>TP Cao Lãnh - Đồng Tháp</t>
        </is>
      </c>
      <c r="D265" s="45" t="n"/>
      <c r="E265" s="45" t="n"/>
      <c r="F265" s="45" t="inlineStr">
        <is>
          <t>KH3473</t>
        </is>
      </c>
      <c r="G265" s="45" t="n"/>
      <c r="H265" s="45" t="inlineStr">
        <is>
          <t>Đồng Tháp</t>
        </is>
      </c>
      <c r="I265" s="45" t="n"/>
    </row>
    <row r="266" ht="25" customHeight="1">
      <c r="A266" s="43" t="inlineStr">
        <is>
          <t>Ga ra Lê Trí - Đức Trọng - 0817.647.777</t>
        </is>
      </c>
      <c r="B266" s="43" t="inlineStr">
        <is>
          <t>0817.647.777</t>
        </is>
      </c>
      <c r="C266" s="43" t="inlineStr">
        <is>
          <t>920 Quốc Lộ 20 - Đức Trọng, Lâm Đồng</t>
        </is>
      </c>
      <c r="D266" s="43" t="n"/>
      <c r="E266" s="43" t="n"/>
      <c r="F266" s="43" t="inlineStr">
        <is>
          <t>KH3474</t>
        </is>
      </c>
      <c r="G266" s="43" t="n"/>
      <c r="H266" s="43" t="inlineStr">
        <is>
          <t>Lâm Đồng</t>
        </is>
      </c>
      <c r="I266" s="43" t="n"/>
    </row>
    <row r="267" ht="25" customHeight="1">
      <c r="A267" s="45" t="inlineStr">
        <is>
          <t>Xưởng tiện Anh Lộc-Long Khánh-Đồng Nai /0948.769.596</t>
        </is>
      </c>
      <c r="B267" s="45" t="inlineStr">
        <is>
          <t>0948.769.596</t>
        </is>
      </c>
      <c r="C267" s="45" t="inlineStr">
        <is>
          <t>Đồng Nai</t>
        </is>
      </c>
      <c r="D267" s="45" t="n"/>
      <c r="E267" s="45" t="n"/>
      <c r="F267" s="45" t="inlineStr">
        <is>
          <t>KH3472</t>
        </is>
      </c>
      <c r="G267" s="45" t="n"/>
      <c r="H267" s="45" t="inlineStr">
        <is>
          <t>Đồng Nai</t>
        </is>
      </c>
      <c r="I267" s="45" t="n"/>
    </row>
    <row r="268" ht="25" customHeight="1">
      <c r="A268" s="43" t="inlineStr">
        <is>
          <t>Cửa Hàng phụ tùng cơ giới Minh Trí - Phan Thiết/ 0393.316.886</t>
        </is>
      </c>
      <c r="B268" s="43" t="inlineStr">
        <is>
          <t>0393.316.886</t>
        </is>
      </c>
      <c r="C268" s="43" t="inlineStr">
        <is>
          <t>QL 1 A TP Phan Thiết, Bình Thuận</t>
        </is>
      </c>
      <c r="D268" s="43" t="n"/>
      <c r="E268" s="43" t="n"/>
      <c r="F268" s="43" t="inlineStr">
        <is>
          <t>KH3471</t>
        </is>
      </c>
      <c r="G268" s="43" t="n"/>
      <c r="H268" s="43" t="inlineStr">
        <is>
          <t>Bình Thuận</t>
        </is>
      </c>
      <c r="I268" s="43" t="n"/>
    </row>
    <row r="269" ht="25" customHeight="1">
      <c r="A269" s="45" t="inlineStr">
        <is>
          <t>Công ty Vật liệu xây dựng Vân Hà - Q12 / 0917.507.779</t>
        </is>
      </c>
      <c r="B269" s="45" t="inlineStr">
        <is>
          <t>0917.507.779</t>
        </is>
      </c>
      <c r="C269" s="45" t="inlineStr">
        <is>
          <t>Số 6 Hà Huy Giáp, P Thạnh Lộc, Quận 12 - TPHCM</t>
        </is>
      </c>
      <c r="D269" s="45" t="n"/>
      <c r="E269" s="45" t="n"/>
      <c r="F269" s="45" t="inlineStr">
        <is>
          <t>KH3470</t>
        </is>
      </c>
      <c r="G269" s="45" t="n"/>
      <c r="H269" s="45" t="inlineStr">
        <is>
          <t>TP. Hồ Chí Minh</t>
        </is>
      </c>
      <c r="I269" s="45" t="n"/>
    </row>
    <row r="270" ht="25" customHeight="1">
      <c r="A270" s="43" t="inlineStr">
        <is>
          <t>Xưởng tiện Thành Nhân / A Thành - 0977.980.625</t>
        </is>
      </c>
      <c r="B270" s="43" t="inlineStr">
        <is>
          <t>0977.980.625</t>
        </is>
      </c>
      <c r="C270" s="43" t="inlineStr">
        <is>
          <t>Ngã tư Mỹ Phước, Tân Vạn, Bình Dương</t>
        </is>
      </c>
      <c r="D270" s="43" t="n"/>
      <c r="E270" s="43" t="n"/>
      <c r="F270" s="43" t="inlineStr">
        <is>
          <t>KH3468</t>
        </is>
      </c>
      <c r="G270" s="43" t="n"/>
      <c r="H270" s="43" t="inlineStr">
        <is>
          <t>Bình Dương</t>
        </is>
      </c>
      <c r="I270" s="43" t="n"/>
    </row>
    <row r="271" ht="25" customHeight="1">
      <c r="A271" s="45" t="inlineStr">
        <is>
          <t>Công ty Việt Hưng Thịnh - Anh Đức/ 0986.436.256</t>
        </is>
      </c>
      <c r="B271" s="45" t="inlineStr">
        <is>
          <t>0986.436.256</t>
        </is>
      </c>
      <c r="C271" s="45" t="inlineStr">
        <is>
          <t>12/4G/9 Đường số 8, Phường Hiệp Bình Phước, TP. Thủ Đức, TP. Hồ Chí Minh</t>
        </is>
      </c>
      <c r="D271" s="45" t="n"/>
      <c r="E271" s="45" t="n"/>
      <c r="F271" s="45" t="inlineStr">
        <is>
          <t>KH3469</t>
        </is>
      </c>
      <c r="G271" s="45" t="n"/>
      <c r="H271" s="45" t="inlineStr">
        <is>
          <t>TP. Hồ Chí Minh</t>
        </is>
      </c>
      <c r="I271" s="45" t="n"/>
    </row>
    <row r="272" ht="25" customHeight="1">
      <c r="A272" s="43" t="inlineStr">
        <is>
          <t>Xưởng Đức Quang Lộc/ 0949.945.849</t>
        </is>
      </c>
      <c r="B272" s="43" t="inlineStr">
        <is>
          <t>0949.945.849</t>
        </is>
      </c>
      <c r="C272" s="43" t="inlineStr">
        <is>
          <t>Xuân Lộc - Đồng Nai</t>
        </is>
      </c>
      <c r="D272" s="43" t="n"/>
      <c r="E272" s="43" t="n"/>
      <c r="F272" s="43" t="inlineStr">
        <is>
          <t>KH3467</t>
        </is>
      </c>
      <c r="G272" s="43" t="n"/>
      <c r="H272" s="43" t="inlineStr">
        <is>
          <t>Đồng Nai</t>
        </is>
      </c>
      <c r="I272" s="43" t="n"/>
    </row>
    <row r="273" ht="25" customHeight="1">
      <c r="A273" s="45" t="inlineStr">
        <is>
          <t>Cửa hàng Quách Đại Dương - Bình Chánh/ Anh Trung: 0902.361.444 - 0915.663.730</t>
        </is>
      </c>
      <c r="B273" s="45" t="inlineStr">
        <is>
          <t>0902.361.444 / 0915.663.730</t>
        </is>
      </c>
      <c r="C273" s="45" t="inlineStr">
        <is>
          <t>A13/39A, đường Thiên Giang, Bình Chánh, TP HCM</t>
        </is>
      </c>
      <c r="D273" s="45" t="n"/>
      <c r="E273" s="45" t="n"/>
      <c r="F273" s="45" t="inlineStr">
        <is>
          <t>KH3466</t>
        </is>
      </c>
      <c r="G273" s="45" t="n"/>
      <c r="H273" s="45" t="inlineStr">
        <is>
          <t>TP. Hồ Chí Minh</t>
        </is>
      </c>
      <c r="I273" s="45" t="n"/>
    </row>
    <row r="274" ht="25" customHeight="1">
      <c r="A274" s="43" t="inlineStr">
        <is>
          <t>Gara Tuấn Kiệt - Bình Dương/ 0913.663.107</t>
        </is>
      </c>
      <c r="B274" s="43" t="inlineStr">
        <is>
          <t>0913.663.107</t>
        </is>
      </c>
      <c r="C274" s="43" t="inlineStr">
        <is>
          <t>113 Nguyễn Du, KP Đông Tân, TP Dĩ An, Bình Dương</t>
        </is>
      </c>
      <c r="D274" s="43" t="n"/>
      <c r="E274" s="43" t="n"/>
      <c r="F274" s="43" t="inlineStr">
        <is>
          <t>KH3464</t>
        </is>
      </c>
      <c r="G274" s="43" t="n"/>
      <c r="H274" s="43" t="inlineStr">
        <is>
          <t>Bình Dương</t>
        </is>
      </c>
      <c r="I274" s="43" t="n"/>
    </row>
    <row r="275" ht="25" customHeight="1">
      <c r="A275" s="45" t="inlineStr">
        <is>
          <t>Anh Hậu (Thợ máy) - Tây Ninh/ 0869.396.773</t>
        </is>
      </c>
      <c r="B275" s="45" t="inlineStr">
        <is>
          <t>0869.396.773</t>
        </is>
      </c>
      <c r="C275" s="45" t="inlineStr">
        <is>
          <t>Ngã 3 Mỹ Thương - Tây Ninh</t>
        </is>
      </c>
      <c r="D275" s="45" t="n"/>
      <c r="E275" s="45" t="n"/>
      <c r="F275" s="45" t="inlineStr">
        <is>
          <t>KH3465</t>
        </is>
      </c>
      <c r="G275" s="45" t="n"/>
      <c r="H275" s="45" t="inlineStr">
        <is>
          <t>Tây Ninh</t>
        </is>
      </c>
      <c r="I275" s="45" t="n"/>
    </row>
    <row r="276" ht="25" customHeight="1">
      <c r="A276" s="43" t="inlineStr">
        <is>
          <t>Anh Quang - Hooc Môn, Sài Gòn / 0777.900.226</t>
        </is>
      </c>
      <c r="B276" s="43" t="inlineStr">
        <is>
          <t>0777.900.226</t>
        </is>
      </c>
      <c r="C276" s="43" t="inlineStr">
        <is>
          <t>Sài Gòn</t>
        </is>
      </c>
      <c r="D276" s="43" t="n"/>
      <c r="E276" s="43" t="n"/>
      <c r="F276" s="43" t="inlineStr">
        <is>
          <t>KH3463</t>
        </is>
      </c>
      <c r="G276" s="43" t="n"/>
      <c r="H276" s="43" t="inlineStr">
        <is>
          <t>TP. Hồ Chí Minh</t>
        </is>
      </c>
      <c r="I276" s="43" t="n"/>
    </row>
    <row r="277" ht="25" customHeight="1">
      <c r="A277" s="45" t="inlineStr">
        <is>
          <t>Cty Huỳnh Thiên Kim / A. Anh - Cần Thơ/ 0909.645.225</t>
        </is>
      </c>
      <c r="B277" s="45" t="inlineStr">
        <is>
          <t>0909.645.225</t>
        </is>
      </c>
      <c r="C277" s="45" t="inlineStr">
        <is>
          <t>Số 319, ấp Thới Xuyên, xã Thới Đông, huyện Cờ Đỏ, Tp Cần Thơ</t>
        </is>
      </c>
      <c r="D277" s="45" t="n"/>
      <c r="E277" s="45" t="n"/>
      <c r="F277" s="45" t="inlineStr">
        <is>
          <t>KH3460</t>
        </is>
      </c>
      <c r="G277" s="45" t="n"/>
      <c r="H277" s="45" t="inlineStr">
        <is>
          <t>Cần Thơ</t>
        </is>
      </c>
      <c r="I277" s="45" t="n"/>
    </row>
    <row r="278" ht="25" customHeight="1">
      <c r="A278" s="43" t="inlineStr">
        <is>
          <t>Xưởng Phước Tiến-Bình Dương / 0918.306.507</t>
        </is>
      </c>
      <c r="B278" s="43" t="inlineStr">
        <is>
          <t>0918.306.507</t>
        </is>
      </c>
      <c r="C278" s="43" t="inlineStr">
        <is>
          <t>Bình Dương</t>
        </is>
      </c>
      <c r="D278" s="43" t="n"/>
      <c r="E278" s="43" t="n"/>
      <c r="F278" s="43" t="inlineStr">
        <is>
          <t>KH3461</t>
        </is>
      </c>
      <c r="G278" s="43" t="n"/>
      <c r="H278" s="43" t="inlineStr">
        <is>
          <t>Bình Dương</t>
        </is>
      </c>
      <c r="I278" s="43" t="n"/>
    </row>
    <row r="279" ht="25" customHeight="1">
      <c r="A279" s="45" t="inlineStr">
        <is>
          <t>Cơ Giới Chiến Thắng - Phú Yên / A Chiến 0987.631.381</t>
        </is>
      </c>
      <c r="B279" s="45" t="inlineStr">
        <is>
          <t>0987.631.381</t>
        </is>
      </c>
      <c r="C279" s="45" t="inlineStr">
        <is>
          <t>86 Lê Lợi, Hai Riêng, Sông Hinh, Phú Yên</t>
        </is>
      </c>
      <c r="D279" s="45" t="n"/>
      <c r="E279" s="45" t="inlineStr">
        <is>
          <t>Gửi xe Hồng Sơn</t>
        </is>
      </c>
      <c r="F279" s="45" t="inlineStr">
        <is>
          <t>KH3462</t>
        </is>
      </c>
      <c r="G279" s="45" t="n"/>
      <c r="H279" s="45" t="inlineStr">
        <is>
          <t>Phú Yên</t>
        </is>
      </c>
      <c r="I279" s="45" t="n"/>
    </row>
    <row r="280" ht="25" customHeight="1">
      <c r="A280" s="43" t="inlineStr">
        <is>
          <t>Xưởng anh Hào - Cần Thơ/ 0918.18.1970</t>
        </is>
      </c>
      <c r="B280" s="43" t="n"/>
      <c r="C280" s="43" t="inlineStr">
        <is>
          <t>69 Võ Văn Kiệt, P An Thới, TP Cần Thơ</t>
        </is>
      </c>
      <c r="D280" s="43" t="n"/>
      <c r="E280" s="43" t="n"/>
      <c r="F280" s="43" t="inlineStr">
        <is>
          <t>KH3458</t>
        </is>
      </c>
      <c r="G280" s="43" t="n"/>
      <c r="H280" s="43" t="inlineStr">
        <is>
          <t>Cần Thơ</t>
        </is>
      </c>
      <c r="I280" s="43" t="n"/>
    </row>
    <row r="281" ht="25" customHeight="1">
      <c r="A281" s="45" t="inlineStr">
        <is>
          <t>A Chiến - Bình Thuận /0979.386.386</t>
        </is>
      </c>
      <c r="B281" s="45" t="inlineStr">
        <is>
          <t>0979.386.386</t>
        </is>
      </c>
      <c r="C281" s="45" t="inlineStr">
        <is>
          <t>QL 1A, Thôn 1, Sông Lũy, Bắc Bình, Bình Thuận</t>
        </is>
      </c>
      <c r="D281" s="45" t="n"/>
      <c r="E281" s="45" t="n"/>
      <c r="F281" s="45" t="inlineStr">
        <is>
          <t>KH3459</t>
        </is>
      </c>
      <c r="G281" s="45" t="n"/>
      <c r="H281" s="45" t="inlineStr">
        <is>
          <t>Bình Thuận</t>
        </is>
      </c>
      <c r="I281" s="45" t="n"/>
    </row>
    <row r="282" ht="25" customHeight="1">
      <c r="A282" s="43" t="inlineStr">
        <is>
          <t>Anh Hùng (Thợ máy) -Sài Gòn / 0909.012.456</t>
        </is>
      </c>
      <c r="B282" s="43" t="inlineStr">
        <is>
          <t>0909.012.456</t>
        </is>
      </c>
      <c r="C282" s="43" t="inlineStr">
        <is>
          <t>Quận 9 - TP Hồ Chí Minh</t>
        </is>
      </c>
      <c r="D282" s="43" t="n"/>
      <c r="E282" s="43" t="n"/>
      <c r="F282" s="43" t="inlineStr">
        <is>
          <t>KH3456</t>
        </is>
      </c>
      <c r="G282" s="43" t="n"/>
      <c r="H282" s="43" t="inlineStr">
        <is>
          <t>TP. Hồ Chí Minh</t>
        </is>
      </c>
      <c r="I282" s="43" t="n"/>
    </row>
    <row r="283" ht="25" customHeight="1">
      <c r="A283" s="45" t="inlineStr">
        <is>
          <t>Công ty Dương Kiên - Quận 12/ A Dương - 0977.333.999</t>
        </is>
      </c>
      <c r="B283" s="45" t="inlineStr">
        <is>
          <t>0977.333.999</t>
        </is>
      </c>
      <c r="C283" s="45" t="inlineStr">
        <is>
          <t>Chợ An Sương, Quận 12, TP HCM</t>
        </is>
      </c>
      <c r="D283" s="45" t="n"/>
      <c r="E283" s="45" t="n"/>
      <c r="F283" s="45" t="inlineStr">
        <is>
          <t>KH3457</t>
        </is>
      </c>
      <c r="G283" s="45" t="n"/>
      <c r="H283" s="45" t="inlineStr">
        <is>
          <t>TP. Hồ Chí Minh</t>
        </is>
      </c>
      <c r="I283" s="45" t="n"/>
    </row>
    <row r="284" ht="25" customHeight="1">
      <c r="A284" s="43" t="inlineStr">
        <is>
          <t>Cửa hàng Cường Minh - Đà Lạt /0349.694.756 - 0912.128.870</t>
        </is>
      </c>
      <c r="B284" s="43" t="inlineStr">
        <is>
          <t>0349.694.756 / 0912.128.870</t>
        </is>
      </c>
      <c r="C284" s="43" t="inlineStr">
        <is>
          <t>18 Huỳnh Tấn Phát, P11, TP Đà Lạt, Lâm Đồng</t>
        </is>
      </c>
      <c r="D284" s="43" t="n"/>
      <c r="E284" s="43" t="n"/>
      <c r="F284" s="43" t="inlineStr">
        <is>
          <t>KH3454</t>
        </is>
      </c>
      <c r="G284" s="43" t="n"/>
      <c r="H284" s="43" t="inlineStr">
        <is>
          <t>Lâm Đồng</t>
        </is>
      </c>
      <c r="I284" s="43" t="n"/>
    </row>
    <row r="285" ht="25" customHeight="1">
      <c r="A285" s="45" t="inlineStr">
        <is>
          <t>Cơ khí Thủy Lực Nam Cường Thịnh / Anh Nam 0984.944.430</t>
        </is>
      </c>
      <c r="B285" s="45" t="inlineStr">
        <is>
          <t>0984.944.430</t>
        </is>
      </c>
      <c r="C285" s="45" t="inlineStr">
        <is>
          <t>Ngã tư Bình Phước - Sài Gòn</t>
        </is>
      </c>
      <c r="D285" s="45" t="n"/>
      <c r="E285" s="45" t="n"/>
      <c r="F285" s="45" t="inlineStr">
        <is>
          <t>KH3455</t>
        </is>
      </c>
      <c r="G285" s="45" t="n"/>
      <c r="H285" s="45" t="inlineStr">
        <is>
          <t>TP. Hồ Chí Minh</t>
        </is>
      </c>
      <c r="I285" s="45" t="n"/>
    </row>
    <row r="286" ht="25" customHeight="1">
      <c r="A286" s="43" t="inlineStr">
        <is>
          <t>(không dùng)Turbo A Lương - Quảng Ngãi/ 0984.287.367</t>
        </is>
      </c>
      <c r="B286" s="43" t="inlineStr">
        <is>
          <t>0984.287.367</t>
        </is>
      </c>
      <c r="C286" s="43" t="inlineStr">
        <is>
          <t>281 Quang Trung, TP Quảng Ngãi</t>
        </is>
      </c>
      <c r="D286" s="43" t="n"/>
      <c r="E286" s="43" t="n"/>
      <c r="F286" s="43" t="inlineStr">
        <is>
          <t>KH3452</t>
        </is>
      </c>
      <c r="G286" s="43" t="n"/>
      <c r="H286" s="43" t="inlineStr">
        <is>
          <t>Quảng Ngãi</t>
        </is>
      </c>
      <c r="I286" s="43" t="n"/>
    </row>
    <row r="287" ht="25" customHeight="1">
      <c r="A287" s="45" t="inlineStr">
        <is>
          <t>CH Tấn Tài - Bình Phước - 0974.527.327</t>
        </is>
      </c>
      <c r="B287" s="45" t="inlineStr">
        <is>
          <t>0974.527.327</t>
        </is>
      </c>
      <c r="C287" s="45" t="inlineStr">
        <is>
          <t>Bình Phước</t>
        </is>
      </c>
      <c r="D287" s="45" t="n"/>
      <c r="E287" s="45" t="n"/>
      <c r="F287" s="45" t="inlineStr">
        <is>
          <t>KH3453</t>
        </is>
      </c>
      <c r="G287" s="45" t="n"/>
      <c r="H287" s="45" t="inlineStr">
        <is>
          <t>Bình Phước</t>
        </is>
      </c>
      <c r="I287" s="45" t="n"/>
    </row>
    <row r="288" ht="25" customHeight="1">
      <c r="A288" s="43" t="inlineStr">
        <is>
          <t>Cơ Giới Tùng Lâm - Bảo Lộc / 0967.101.113</t>
        </is>
      </c>
      <c r="B288" s="43" t="inlineStr">
        <is>
          <t>0967.101.113</t>
        </is>
      </c>
      <c r="C288" s="43" t="inlineStr">
        <is>
          <t>Lộc Sơn, Bảo Lộc, Lâm Đồng</t>
        </is>
      </c>
      <c r="D288" s="43" t="n"/>
      <c r="E288" s="43" t="n"/>
      <c r="F288" s="43" t="inlineStr">
        <is>
          <t>KH3451</t>
        </is>
      </c>
      <c r="G288" s="43" t="n"/>
      <c r="H288" s="43" t="inlineStr">
        <is>
          <t>Lâm Đồng</t>
        </is>
      </c>
      <c r="I288" s="43" t="n"/>
    </row>
    <row r="289" ht="25" customHeight="1">
      <c r="A289" s="45" t="inlineStr">
        <is>
          <t>Công ty Xe nâng Miền Nam / Anh Hiệp: 0978.716.598</t>
        </is>
      </c>
      <c r="B289" s="45" t="inlineStr">
        <is>
          <t>0978.716.598</t>
        </is>
      </c>
      <c r="C289" s="45" t="inlineStr">
        <is>
          <t>139A, Đường Trần Quang Diệu, KP Tân Phước, Phường Tân Bình, TP Dĩ An, Bình Dương</t>
        </is>
      </c>
      <c r="D289" s="45" t="n"/>
      <c r="E289" s="45" t="n"/>
      <c r="F289" s="45" t="inlineStr">
        <is>
          <t>KH3450</t>
        </is>
      </c>
      <c r="G289" s="45" t="n"/>
      <c r="H289" s="45" t="inlineStr">
        <is>
          <t>Bình Dương</t>
        </is>
      </c>
      <c r="I289" s="45" t="n"/>
    </row>
    <row r="290" ht="25" customHeight="1">
      <c r="A290" s="43" t="inlineStr">
        <is>
          <t>Xưởng Anh Luật-Tân Vạn/0908.730.100</t>
        </is>
      </c>
      <c r="B290" s="43" t="inlineStr">
        <is>
          <t>0908.730.100</t>
        </is>
      </c>
      <c r="C290" s="43" t="inlineStr">
        <is>
          <t>Tân Vạn-Bình Dương</t>
        </is>
      </c>
      <c r="D290" s="43" t="n"/>
      <c r="E290" s="43" t="n"/>
      <c r="F290" s="43" t="inlineStr">
        <is>
          <t>KH3448</t>
        </is>
      </c>
      <c r="G290" s="43" t="n"/>
      <c r="H290" s="43" t="inlineStr">
        <is>
          <t>Bình Dương</t>
        </is>
      </c>
      <c r="I290" s="43" t="n"/>
    </row>
    <row r="291" ht="25" customHeight="1">
      <c r="A291" s="45" t="inlineStr">
        <is>
          <t>Cửa hàng Mười Mập - Anh Mười -Quận 11 / 0916.471.571</t>
        </is>
      </c>
      <c r="B291" s="45" t="inlineStr">
        <is>
          <t>0916.471.571</t>
        </is>
      </c>
      <c r="C291" s="45" t="inlineStr">
        <is>
          <t>612 Hồng Bàng, Phường 16, Quận 11, SG</t>
        </is>
      </c>
      <c r="D291" s="45" t="n"/>
      <c r="E291" s="45" t="n"/>
      <c r="F291" s="45" t="inlineStr">
        <is>
          <t>KH3449</t>
        </is>
      </c>
      <c r="G291" s="45" t="n"/>
      <c r="H291" s="45" t="inlineStr">
        <is>
          <t>TP. Hồ Chí Minh</t>
        </is>
      </c>
      <c r="I291" s="45" t="n"/>
    </row>
    <row r="292" ht="25" customHeight="1">
      <c r="A292" s="43" t="inlineStr">
        <is>
          <t>Gara Đại Phú - Long Khánh/ 0919.542.086</t>
        </is>
      </c>
      <c r="B292" s="43" t="inlineStr">
        <is>
          <t>0919.542.086</t>
        </is>
      </c>
      <c r="C292" s="43" t="inlineStr">
        <is>
          <t>Khu phố núi Tung, Suối Tre, Long Khánh - Đồng Nai</t>
        </is>
      </c>
      <c r="D292" s="43" t="n"/>
      <c r="E292" s="43" t="n"/>
      <c r="F292" s="43" t="inlineStr">
        <is>
          <t>KH3447</t>
        </is>
      </c>
      <c r="G292" s="43" t="n"/>
      <c r="H292" s="43" t="inlineStr">
        <is>
          <t>Đồng Nai</t>
        </is>
      </c>
      <c r="I292" s="43" t="n"/>
    </row>
    <row r="293" ht="25" customHeight="1">
      <c r="A293" s="45" t="inlineStr">
        <is>
          <t>Xưởng Gara Mẫn-Tây Ninh/0977.701.090</t>
        </is>
      </c>
      <c r="B293" s="45" t="inlineStr">
        <is>
          <t>0977.701.090</t>
        </is>
      </c>
      <c r="C293" s="45" t="inlineStr">
        <is>
          <t>Gò Dầu-Tây Ninh</t>
        </is>
      </c>
      <c r="D293" s="45" t="n"/>
      <c r="E293" s="45" t="n"/>
      <c r="F293" s="45" t="inlineStr">
        <is>
          <t>KH3445</t>
        </is>
      </c>
      <c r="G293" s="45" t="n"/>
      <c r="H293" s="45" t="inlineStr">
        <is>
          <t>Tây Ninh</t>
        </is>
      </c>
      <c r="I293" s="45" t="n"/>
    </row>
    <row r="294" ht="25" customHeight="1">
      <c r="A294" s="43" t="inlineStr">
        <is>
          <t>Cửa hàng Phụ tùng máy công trình Hồ Chiến-Đak Lak/ 0971.717.206-0974.755.247-0978.028.048</t>
        </is>
      </c>
      <c r="B294" s="43" t="inlineStr">
        <is>
          <t>0971.717.206-0974 / 755.247-0978.028</t>
        </is>
      </c>
      <c r="C294" s="43" t="inlineStr">
        <is>
          <t>Km17, QL 27, Huyện Cư Kuin, Đak Lak</t>
        </is>
      </c>
      <c r="D294" s="43" t="n"/>
      <c r="E294" s="43" t="n"/>
      <c r="F294" s="43" t="inlineStr">
        <is>
          <t>KH3446</t>
        </is>
      </c>
      <c r="G294" s="43" t="n"/>
      <c r="H294" s="43" t="inlineStr">
        <is>
          <t>Đắk Lắk</t>
        </is>
      </c>
      <c r="I294" s="43" t="n"/>
    </row>
    <row r="295" ht="25" customHeight="1">
      <c r="A295" s="45" t="inlineStr">
        <is>
          <t>Xe Cẩu Nguyên Vũ-Bình Dương /0826.149.149</t>
        </is>
      </c>
      <c r="B295" s="45" t="inlineStr">
        <is>
          <t>0826.149.149</t>
        </is>
      </c>
      <c r="C295" s="45" t="inlineStr">
        <is>
          <t>Đường N7, Hòa Phú, Thủ Dầu 1, Bình Dương</t>
        </is>
      </c>
      <c r="D295" s="45" t="n"/>
      <c r="E295" s="45" t="n"/>
      <c r="F295" s="45" t="inlineStr">
        <is>
          <t>KH3443</t>
        </is>
      </c>
      <c r="G295" s="45" t="n"/>
      <c r="H295" s="45" t="inlineStr">
        <is>
          <t>Bình Dương</t>
        </is>
      </c>
      <c r="I295" s="45" t="n"/>
    </row>
    <row r="296" ht="25" customHeight="1">
      <c r="A296" s="43" t="inlineStr">
        <is>
          <t>CH Phụ Tùng Ô Tô Ánh Quân / 0979.245.299</t>
        </is>
      </c>
      <c r="B296" s="43" t="inlineStr">
        <is>
          <t>0979.245.299</t>
        </is>
      </c>
      <c r="C296" s="43" t="inlineStr">
        <is>
          <t>267 Trần Phú, Lộc Sơn, Bảo Lộc, Lâm Đồng</t>
        </is>
      </c>
      <c r="D296" s="43" t="n"/>
      <c r="E296" s="43" t="n"/>
      <c r="F296" s="43" t="inlineStr">
        <is>
          <t>KH3444</t>
        </is>
      </c>
      <c r="G296" s="43" t="n"/>
      <c r="H296" s="43" t="inlineStr">
        <is>
          <t>Lâm Đồng</t>
        </is>
      </c>
      <c r="I296" s="43" t="n"/>
    </row>
    <row r="297" ht="25" customHeight="1">
      <c r="A297" s="45" t="inlineStr">
        <is>
          <t>Xưởng A Phước - Biên Hòa - 0396.069.203</t>
        </is>
      </c>
      <c r="B297" s="45" t="inlineStr">
        <is>
          <t>0396.069.203</t>
        </is>
      </c>
      <c r="C297" s="45" t="inlineStr">
        <is>
          <t>Biên Hòa, Đồng Nai</t>
        </is>
      </c>
      <c r="D297" s="45" t="n"/>
      <c r="E297" s="45" t="n"/>
      <c r="F297" s="45" t="inlineStr">
        <is>
          <t>KH3442</t>
        </is>
      </c>
      <c r="G297" s="45" t="n"/>
      <c r="H297" s="45" t="inlineStr">
        <is>
          <t>Đồng Nai</t>
        </is>
      </c>
      <c r="I297" s="45" t="n"/>
    </row>
    <row r="298" ht="25" customHeight="1">
      <c r="A298" s="43" t="inlineStr">
        <is>
          <t>Xưởng A Thắng - Đh Nông Lâm/ 0989.259.153</t>
        </is>
      </c>
      <c r="B298" s="43" t="inlineStr">
        <is>
          <t>0989.259.153</t>
        </is>
      </c>
      <c r="C298" s="43" t="inlineStr">
        <is>
          <t>Đại học Nông Lâm, Dĩ An, Bình Dương</t>
        </is>
      </c>
      <c r="D298" s="43" t="n"/>
      <c r="E298" s="43" t="n"/>
      <c r="F298" s="43" t="inlineStr">
        <is>
          <t>KH3441</t>
        </is>
      </c>
      <c r="G298" s="43" t="n"/>
      <c r="H298" s="43" t="inlineStr">
        <is>
          <t>TP. Hồ Chí Minh</t>
        </is>
      </c>
      <c r="I298" s="43" t="n"/>
    </row>
    <row r="299" ht="25" customHeight="1">
      <c r="A299" s="45" t="inlineStr">
        <is>
          <t>TURBO - GIA THIỀU - ĐỨC TRỌNG / Anh Thiều: 0971.313.232</t>
        </is>
      </c>
      <c r="B299" s="45" t="inlineStr">
        <is>
          <t>0971.313.232</t>
        </is>
      </c>
      <c r="C299" s="45" t="inlineStr">
        <is>
          <t>138 Quốc lộ 20, Thị trấn Liên Nghĩa, Đức Trọng, Lâm Đồng</t>
        </is>
      </c>
      <c r="D299" s="45" t="n"/>
      <c r="E299" s="45" t="n"/>
      <c r="F299" s="45" t="inlineStr">
        <is>
          <t>KH3440</t>
        </is>
      </c>
      <c r="G299" s="45" t="n"/>
      <c r="H299" s="45" t="inlineStr">
        <is>
          <t>Lâm Đồng</t>
        </is>
      </c>
      <c r="I299" s="45" t="n"/>
    </row>
    <row r="300" ht="25" customHeight="1">
      <c r="A300" s="43" t="inlineStr">
        <is>
          <t>LB Auto Sài Gòn/ Anh Tú-0968.169.165; Anh Bình-0909.886.151</t>
        </is>
      </c>
      <c r="B300" s="43" t="inlineStr">
        <is>
          <t>0968.169.165 / 0909.886.151</t>
        </is>
      </c>
      <c r="C300" s="43" t="inlineStr">
        <is>
          <t>92D32 KDC Savimex, Phường Phú Thuận, Quận 7, TP HCM</t>
        </is>
      </c>
      <c r="D300" s="43" t="n"/>
      <c r="E300" s="43" t="n"/>
      <c r="F300" s="43" t="inlineStr">
        <is>
          <t>KH3438</t>
        </is>
      </c>
      <c r="G300" s="43" t="n"/>
      <c r="H300" s="43" t="inlineStr">
        <is>
          <t>TP. Hồ Chí Minh</t>
        </is>
      </c>
      <c r="I300" s="43" t="n"/>
    </row>
    <row r="301" ht="25" customHeight="1">
      <c r="A301" s="45" t="inlineStr">
        <is>
          <t>Anh Vũ - Vườn Lài - CTY TNHH SX&amp;TM AMIW - Quận 12 / Anh Vũ: 0988.626.077</t>
        </is>
      </c>
      <c r="B301" s="45" t="inlineStr">
        <is>
          <t>0988.626.077</t>
        </is>
      </c>
      <c r="C301" s="45" t="inlineStr">
        <is>
          <t>52/39/6 đường Vườn Lài, phường An Phú Đông, Quận 12, TP HCM</t>
        </is>
      </c>
      <c r="D301" s="45" t="n"/>
      <c r="E301" s="45" t="n"/>
      <c r="F301" s="45" t="inlineStr">
        <is>
          <t>KH3439</t>
        </is>
      </c>
      <c r="G301" s="45" t="n"/>
      <c r="H301" s="45" t="inlineStr">
        <is>
          <t>TP. Hồ Chí Minh</t>
        </is>
      </c>
      <c r="I301" s="45" t="n"/>
    </row>
    <row r="302" ht="25" customHeight="1">
      <c r="A302" s="43" t="inlineStr">
        <is>
          <t>CH Hiền Diệu - Gia Lai/ 0849.972.222</t>
        </is>
      </c>
      <c r="B302" s="43" t="inlineStr">
        <is>
          <t>0849.972.222</t>
        </is>
      </c>
      <c r="C302" s="43" t="inlineStr">
        <is>
          <t>19 Hai Bà Trưng, P. Diên Hồng, Pleiku, Gia Lai</t>
        </is>
      </c>
      <c r="D302" s="43" t="n"/>
      <c r="E302" s="43" t="n"/>
      <c r="F302" s="43" t="inlineStr">
        <is>
          <t>KH3437</t>
        </is>
      </c>
      <c r="G302" s="43" t="n"/>
      <c r="H302" s="43" t="inlineStr">
        <is>
          <t>Gia Lai</t>
        </is>
      </c>
      <c r="I302" s="43" t="n"/>
    </row>
    <row r="303" ht="25" customHeight="1">
      <c r="A303" s="45" t="inlineStr">
        <is>
          <t>CH Cơ Giới Trung Hoa - Bình Chánh / Chị Thu 0907.818.603</t>
        </is>
      </c>
      <c r="B303" s="45" t="inlineStr">
        <is>
          <t>0907.818.603</t>
        </is>
      </c>
      <c r="C303" s="45" t="inlineStr">
        <is>
          <t>175 Quốc lộ 1A, An Phú Tây, Quận Bình Chánh</t>
        </is>
      </c>
      <c r="D303" s="45" t="n"/>
      <c r="E303" s="45" t="n"/>
      <c r="F303" s="45" t="inlineStr">
        <is>
          <t>KH3436</t>
        </is>
      </c>
      <c r="G303" s="45" t="n"/>
      <c r="H303" s="45" t="inlineStr">
        <is>
          <t>TP. Hồ Chí Minh</t>
        </is>
      </c>
      <c r="I303" s="45" t="n"/>
    </row>
    <row r="304" ht="25" customHeight="1">
      <c r="A304" s="43" t="inlineStr">
        <is>
          <t>Cửa hàng két nước A Dũng - Cà Mau/ 0919.384.047</t>
        </is>
      </c>
      <c r="B304" s="43" t="inlineStr">
        <is>
          <t>0919.384.047</t>
        </is>
      </c>
      <c r="C304" s="43" t="inlineStr">
        <is>
          <t>181 Đ. Lý Thường Kiệt, Phường 6, Thành phố Cà Mau, Cà Mau</t>
        </is>
      </c>
      <c r="D304" s="43" t="n"/>
      <c r="E304" s="43" t="n"/>
      <c r="F304" s="43" t="inlineStr">
        <is>
          <t>KH3432</t>
        </is>
      </c>
      <c r="G304" s="43" t="n"/>
      <c r="H304" s="43" t="inlineStr">
        <is>
          <t>Cà Mau</t>
        </is>
      </c>
      <c r="I304" s="43" t="n"/>
    </row>
    <row r="305" ht="25" customHeight="1">
      <c r="A305" s="45" t="inlineStr">
        <is>
          <t>Xưởng Anh Vinh - QL1A / 0934.733.344</t>
        </is>
      </c>
      <c r="B305" s="45" t="inlineStr">
        <is>
          <t>0934.733.344</t>
        </is>
      </c>
      <c r="C305" s="45" t="inlineStr">
        <is>
          <t>382 Quốc lộ 1A, Tam Bình, Thủ Đức, Sài Gòn</t>
        </is>
      </c>
      <c r="D305" s="45" t="n"/>
      <c r="E305" s="45" t="n"/>
      <c r="F305" s="45" t="inlineStr">
        <is>
          <t>KH3433</t>
        </is>
      </c>
      <c r="G305" s="45" t="n"/>
      <c r="H305" s="45" t="inlineStr">
        <is>
          <t>TP. Hồ Chí Minh</t>
        </is>
      </c>
      <c r="I305" s="45" t="n"/>
    </row>
    <row r="306" ht="25" customHeight="1">
      <c r="A306" s="43" t="inlineStr">
        <is>
          <t>Cửa hàng Pt ô tô Gia Phúc - A Phúc / 0905.431.186</t>
        </is>
      </c>
      <c r="B306" s="43" t="inlineStr">
        <is>
          <t>0905.431.186</t>
        </is>
      </c>
      <c r="C306" s="43" t="inlineStr">
        <is>
          <t>236 Hùng Vương, Cam Nghĩa, Cam Ranh, Khánh Hòa</t>
        </is>
      </c>
      <c r="D306" s="43" t="n"/>
      <c r="E306" s="43" t="n"/>
      <c r="F306" s="43" t="inlineStr">
        <is>
          <t>KH3434</t>
        </is>
      </c>
      <c r="G306" s="43" t="n"/>
      <c r="H306" s="43" t="inlineStr">
        <is>
          <t>Khánh Hòa</t>
        </is>
      </c>
      <c r="I306" s="43" t="n"/>
    </row>
    <row r="307" ht="25" customHeight="1">
      <c r="A307" s="45" t="inlineStr">
        <is>
          <t>Cty CP XD Dịch vụ và TM 68/ A Viên 0976.958.682</t>
        </is>
      </c>
      <c r="B307" s="45" t="inlineStr">
        <is>
          <t>0976.958.682</t>
        </is>
      </c>
      <c r="C307" s="45" t="inlineStr">
        <is>
          <t>224 Kim Mã, Ba Đình, Hà Nội</t>
        </is>
      </c>
      <c r="D307" s="45" t="n"/>
      <c r="E307" s="45" t="n"/>
      <c r="F307" s="45" t="inlineStr">
        <is>
          <t>KH3435</t>
        </is>
      </c>
      <c r="G307" s="45" t="n"/>
      <c r="H307" s="45" t="inlineStr">
        <is>
          <t>Hà Nội</t>
        </is>
      </c>
      <c r="I307" s="45" t="n"/>
    </row>
    <row r="308" ht="25" customHeight="1">
      <c r="A308" s="43" t="inlineStr">
        <is>
          <t>CTY PHỤ TÙNG MINH CHÂU/ A MAI 0364.465.811</t>
        </is>
      </c>
      <c r="B308" s="43" t="inlineStr">
        <is>
          <t>0364.465.811</t>
        </is>
      </c>
      <c r="C308" s="43" t="inlineStr">
        <is>
          <t>37/38 k, Tổ 1, KP2, P Long Bình Tân, Biên Hòa</t>
        </is>
      </c>
      <c r="D308" s="43" t="n"/>
      <c r="E308" s="43" t="n"/>
      <c r="F308" s="43" t="inlineStr">
        <is>
          <t>KH3431</t>
        </is>
      </c>
      <c r="G308" s="43" t="n"/>
      <c r="H308" s="43" t="inlineStr">
        <is>
          <t>Đồng Nai</t>
        </is>
      </c>
      <c r="I308" s="43" t="n"/>
    </row>
    <row r="309" ht="25" customHeight="1">
      <c r="A309" s="45" t="inlineStr">
        <is>
          <t>A Chiến (Xưởng - Gara), An Phú Đông, Quận 12 (gần tu viện Khánh An) / 0906.180.759</t>
        </is>
      </c>
      <c r="B309" s="45" t="inlineStr">
        <is>
          <t>0906.180.759</t>
        </is>
      </c>
      <c r="C309" s="45" t="inlineStr">
        <is>
          <t>An Phú Đông, Quận 12, SG</t>
        </is>
      </c>
      <c r="D309" s="45" t="n"/>
      <c r="E309" s="45" t="n"/>
      <c r="F309" s="45" t="inlineStr">
        <is>
          <t>KH3430</t>
        </is>
      </c>
      <c r="G309" s="45" t="n"/>
      <c r="H309" s="45" t="inlineStr">
        <is>
          <t>TP. Hồ Chí Minh</t>
        </is>
      </c>
      <c r="I309" s="45" t="n"/>
    </row>
    <row r="310" ht="25" customHeight="1">
      <c r="A310" s="43" t="inlineStr">
        <is>
          <t>FUGOU COUNTY YUANHANG MACHINERY CO. LTD (CAST IRON CYLINDER HEAD)</t>
        </is>
      </c>
      <c r="B310" s="43" t="n"/>
      <c r="C310" s="43" t="inlineStr">
        <is>
          <t>FUGOU CITY, HENAN, CHINA</t>
        </is>
      </c>
      <c r="D310" s="43" t="n"/>
      <c r="E310" s="43" t="n"/>
      <c r="F310" s="43" t="inlineStr">
        <is>
          <t>YUAN</t>
        </is>
      </c>
      <c r="G310" s="43" t="n"/>
      <c r="H310" s="43" t="n"/>
      <c r="I310" s="43" t="n"/>
    </row>
    <row r="311" ht="25" customHeight="1">
      <c r="A311" s="45" t="inlineStr">
        <is>
          <t>Anh Cường-Kiên Giang/ 0949.006.353</t>
        </is>
      </c>
      <c r="B311" s="45" t="inlineStr">
        <is>
          <t>0949.006.353</t>
        </is>
      </c>
      <c r="C311" s="45" t="inlineStr">
        <is>
          <t>Ấp Hòa An, xã Mong Thọ, HuyệnChâu Thành, Kiên Giang</t>
        </is>
      </c>
      <c r="D311" s="45" t="n"/>
      <c r="E311" s="45" t="n"/>
      <c r="F311" s="45" t="inlineStr">
        <is>
          <t>KH3429</t>
        </is>
      </c>
      <c r="G311" s="45" t="n"/>
      <c r="H311" s="45" t="inlineStr">
        <is>
          <t>Kiên Giang</t>
        </is>
      </c>
      <c r="I311" s="45" t="n"/>
    </row>
    <row r="312" ht="25" customHeight="1">
      <c r="A312" s="43" t="inlineStr">
        <is>
          <t>HUANGSHAN MAKEWED TRADING CO., LTD (ALUMINIUM CYLINDER HEAD)</t>
        </is>
      </c>
      <c r="B312" s="43" t="n"/>
      <c r="C312" s="43" t="inlineStr">
        <is>
          <t>No. 2 JingXing Road, Shexian Economic Development Zone, She Country, Huangshan City, Anhui Province, China</t>
        </is>
      </c>
      <c r="D312" s="43" t="n"/>
      <c r="E312" s="43" t="n"/>
      <c r="F312" s="43" t="inlineStr">
        <is>
          <t>MAKEWED</t>
        </is>
      </c>
      <c r="G312" s="43" t="n"/>
      <c r="H312" s="43" t="n"/>
      <c r="I312" s="43" t="n"/>
    </row>
    <row r="313" ht="25" customHeight="1">
      <c r="A313" s="45" t="inlineStr">
        <is>
          <t>Anh Tuấn (Thợ máy) - Thạnh Xuân, Quận 12/ 0976.735.771</t>
        </is>
      </c>
      <c r="B313" s="45" t="inlineStr">
        <is>
          <t>0976.735.771</t>
        </is>
      </c>
      <c r="C313" s="45" t="inlineStr">
        <is>
          <t>Thạnh Xuân, Quận 12, Sài Gòn</t>
        </is>
      </c>
      <c r="D313" s="45" t="n"/>
      <c r="E313" s="45" t="n"/>
      <c r="F313" s="45" t="inlineStr">
        <is>
          <t>KH3427</t>
        </is>
      </c>
      <c r="G313" s="45" t="n"/>
      <c r="H313" s="45" t="inlineStr">
        <is>
          <t>TP. Hồ Chí Minh</t>
        </is>
      </c>
      <c r="I313" s="45" t="n"/>
    </row>
    <row r="314" ht="25" customHeight="1">
      <c r="A314" s="43" t="inlineStr">
        <is>
          <t>Xưởng (phụ tùng, sửa chữa) xe nâng Trường Phát / 0979.980.744</t>
        </is>
      </c>
      <c r="B314" s="43" t="inlineStr">
        <is>
          <t>0979.980.744</t>
        </is>
      </c>
      <c r="C314" s="43" t="inlineStr">
        <is>
          <t>Đường Vĩnh Phú 28, Thuận An, Bình Dương</t>
        </is>
      </c>
      <c r="D314" s="43" t="n"/>
      <c r="E314" s="43" t="n"/>
      <c r="F314" s="43" t="inlineStr">
        <is>
          <t>KH3428</t>
        </is>
      </c>
      <c r="G314" s="43" t="n"/>
      <c r="H314" s="43" t="inlineStr">
        <is>
          <t>TP. Hồ Chí Minh</t>
        </is>
      </c>
      <c r="I314" s="43" t="n"/>
    </row>
    <row r="315" ht="25" customHeight="1">
      <c r="A315" s="45" t="inlineStr">
        <is>
          <t>Turbo Quang Tuấn- TP.Thanh Hoá / 0986.157.150</t>
        </is>
      </c>
      <c r="B315" s="45" t="inlineStr">
        <is>
          <t>0986.157.150</t>
        </is>
      </c>
      <c r="C315" s="45" t="inlineStr">
        <is>
          <t>Ngã Tư Đường Tránh, số nhà 649-Thịnh Hùng-Quảng Thịnh-Tp.Thanh Hoá</t>
        </is>
      </c>
      <c r="D315" s="45" t="n"/>
      <c r="E315" s="45" t="n"/>
      <c r="F315" s="45" t="inlineStr">
        <is>
          <t>KH3424</t>
        </is>
      </c>
      <c r="G315" s="45" t="n"/>
      <c r="H315" s="45" t="inlineStr">
        <is>
          <t>Thanh Hóa</t>
        </is>
      </c>
      <c r="I315" s="45" t="n"/>
    </row>
    <row r="316" ht="25" customHeight="1">
      <c r="A316" s="43" t="inlineStr">
        <is>
          <t>CH Turbo a Vương - Long Xuyên, 0834.243.147</t>
        </is>
      </c>
      <c r="B316" s="43" t="inlineStr">
        <is>
          <t>0834.243.147</t>
        </is>
      </c>
      <c r="C316" s="43" t="inlineStr">
        <is>
          <t>211 Ấp Long Mỹ 1, Long Giang, Chợ Mới, An Giang</t>
        </is>
      </c>
      <c r="D316" s="43" t="n"/>
      <c r="E316" s="43" t="n"/>
      <c r="F316" s="43" t="inlineStr">
        <is>
          <t>KH3425</t>
        </is>
      </c>
      <c r="G316" s="43" t="n"/>
      <c r="H316" s="43" t="inlineStr">
        <is>
          <t>An Giang</t>
        </is>
      </c>
      <c r="I316" s="43" t="n"/>
    </row>
    <row r="317" ht="25" customHeight="1">
      <c r="A317" s="45" t="inlineStr">
        <is>
          <t>Xưởng anh Phúc- Cầu vượt sóng Thần/ 0937.321.079</t>
        </is>
      </c>
      <c r="B317" s="45" t="inlineStr">
        <is>
          <t>0937.321.079</t>
        </is>
      </c>
      <c r="C317" s="45" t="inlineStr">
        <is>
          <t>QL1A -Thử Đức-Sài Gòn</t>
        </is>
      </c>
      <c r="D317" s="45" t="n"/>
      <c r="E317" s="45" t="n"/>
      <c r="F317" s="45" t="inlineStr">
        <is>
          <t>KH3426</t>
        </is>
      </c>
      <c r="G317" s="45" t="n"/>
      <c r="H317" s="45" t="inlineStr">
        <is>
          <t>TP. Hồ Chí Minh</t>
        </is>
      </c>
      <c r="I317" s="45" t="n"/>
    </row>
    <row r="318" ht="25" customHeight="1">
      <c r="A318" s="43" t="inlineStr">
        <is>
          <t>CÔNG TY TNHH MÁY VÀ PHỤ TÙNG VIỆT THÀNH-Sài Gòn/ A Tâm -0931.476.525</t>
        </is>
      </c>
      <c r="B318" s="43" t="inlineStr">
        <is>
          <t>0931.476.525</t>
        </is>
      </c>
      <c r="C318" s="43" t="inlineStr">
        <is>
          <t>456 Xô Viết Nghệ Tĩnh, Phường 25, Quận Bình Thạnh, Thành phố Hồ Chí Minh</t>
        </is>
      </c>
      <c r="D318" s="43" t="n"/>
      <c r="E318" s="43" t="n"/>
      <c r="F318" s="43" t="inlineStr">
        <is>
          <t>KH3423</t>
        </is>
      </c>
      <c r="G318" s="43" t="n"/>
      <c r="H318" s="43" t="inlineStr">
        <is>
          <t>TP. Hồ Chí Minh</t>
        </is>
      </c>
      <c r="I318" s="43" t="n"/>
    </row>
    <row r="319" ht="25" customHeight="1">
      <c r="A319" s="45" t="inlineStr">
        <is>
          <t>Anh Hiền (Thợ máy)-Sài Gòn / 0908.677.296</t>
        </is>
      </c>
      <c r="B319" s="45" t="inlineStr">
        <is>
          <t>0908.677.296</t>
        </is>
      </c>
      <c r="C319" s="45" t="inlineStr">
        <is>
          <t>Gò Vấp-Sài Gòn</t>
        </is>
      </c>
      <c r="D319" s="45" t="n"/>
      <c r="E319" s="45" t="n"/>
      <c r="F319" s="45" t="inlineStr">
        <is>
          <t>KH3422</t>
        </is>
      </c>
      <c r="G319" s="45" t="n"/>
      <c r="H319" s="45" t="inlineStr">
        <is>
          <t>TP. Hồ Chí Minh</t>
        </is>
      </c>
      <c r="I319" s="45" t="n"/>
    </row>
    <row r="320" ht="25" customHeight="1">
      <c r="A320" s="43" t="inlineStr">
        <is>
          <t>Xưởng xy lanh Phong Thanh -Sài Gòn / 0913.878.738</t>
        </is>
      </c>
      <c r="B320" s="43" t="inlineStr">
        <is>
          <t>0913.878.738</t>
        </is>
      </c>
      <c r="C320" s="43" t="inlineStr">
        <is>
          <t>132 Dương Đình Cúc, Tân Kiên, Bình Chánh(gần Cầu Bình Điền)-Sài Gòn</t>
        </is>
      </c>
      <c r="D320" s="43" t="n"/>
      <c r="E320" s="43" t="n"/>
      <c r="F320" s="43" t="inlineStr">
        <is>
          <t>KH3421</t>
        </is>
      </c>
      <c r="G320" s="43" t="n"/>
      <c r="H320" s="43" t="inlineStr">
        <is>
          <t>TP. Hồ Chí Minh</t>
        </is>
      </c>
      <c r="I320" s="43" t="n"/>
    </row>
    <row r="321" ht="25" customHeight="1">
      <c r="A321" s="45" t="inlineStr">
        <is>
          <t>Công ty Việt Hoa -Hải Dương/ Anh Hải: 0911.666.620</t>
        </is>
      </c>
      <c r="B321" s="45" t="inlineStr">
        <is>
          <t>0911.666.620</t>
        </is>
      </c>
      <c r="C321" s="45" t="inlineStr">
        <is>
          <t>Lô 24/80 Đường Bạch Năng Thi, P. Hải Tân, T Hải Dương</t>
        </is>
      </c>
      <c r="D321" s="45" t="n"/>
      <c r="E321" s="45" t="n"/>
      <c r="F321" s="45" t="inlineStr">
        <is>
          <t>KH3419</t>
        </is>
      </c>
      <c r="G321" s="45" t="n"/>
      <c r="H321" s="45" t="inlineStr">
        <is>
          <t>Hà Nội</t>
        </is>
      </c>
      <c r="I321" s="45" t="n"/>
    </row>
    <row r="322" ht="25" customHeight="1">
      <c r="A322" s="43" t="inlineStr">
        <is>
          <t>Anh Diễn-Sài Gòn/ 0765.346.578</t>
        </is>
      </c>
      <c r="B322" s="43" t="inlineStr">
        <is>
          <t>0765.346.578</t>
        </is>
      </c>
      <c r="C322" s="43" t="inlineStr">
        <is>
          <t>Ngã Tư Bình Phước - Thủ Đức- Sài Gòn</t>
        </is>
      </c>
      <c r="D322" s="43" t="n"/>
      <c r="E322" s="43" t="n"/>
      <c r="F322" s="43" t="inlineStr">
        <is>
          <t>KH3420</t>
        </is>
      </c>
      <c r="G322" s="43" t="n"/>
      <c r="H322" s="43" t="inlineStr">
        <is>
          <t>TP. Hồ Chí Minh</t>
        </is>
      </c>
      <c r="I322" s="43" t="n"/>
    </row>
    <row r="323" ht="25" customHeight="1">
      <c r="A323" s="45" t="inlineStr">
        <is>
          <t>Công ty 431-Sài Gòn / Anh Phương- 0983.584.169</t>
        </is>
      </c>
      <c r="B323" s="45" t="inlineStr">
        <is>
          <t>0983.584.169</t>
        </is>
      </c>
      <c r="C323" s="45" t="inlineStr">
        <is>
          <t>431 An Dương Vương-Phường 3-Quận 5- TP HCM</t>
        </is>
      </c>
      <c r="D323" s="45" t="n"/>
      <c r="E323" s="45" t="n"/>
      <c r="F323" s="45" t="inlineStr">
        <is>
          <t>KH3418</t>
        </is>
      </c>
      <c r="G323" s="45" t="n"/>
      <c r="H323" s="45" t="inlineStr">
        <is>
          <t>TP. Hồ Chí Minh</t>
        </is>
      </c>
      <c r="I323" s="45" t="n"/>
    </row>
    <row r="324" ht="25" customHeight="1">
      <c r="A324" s="43" t="inlineStr">
        <is>
          <t>CÔNG TY TNHH MTV TÂY BẮC - CHI NHÁNH LÀO CAI/ Chị Huế -0968.822.613</t>
        </is>
      </c>
      <c r="B324" s="43" t="inlineStr">
        <is>
          <t>0968.822.613</t>
        </is>
      </c>
      <c r="C324" s="43" t="inlineStr">
        <is>
          <t>LK20-12, Khu Đô Thị Phú Lương - Phường Phú La - Quận Hà Đông - Hà Nội</t>
        </is>
      </c>
      <c r="D324" s="43" t="n"/>
      <c r="E324" s="43" t="n"/>
      <c r="F324" s="43" t="inlineStr">
        <is>
          <t>KH3416</t>
        </is>
      </c>
      <c r="G324" s="43" t="n"/>
      <c r="H324" s="43" t="inlineStr">
        <is>
          <t>Hà Nội</t>
        </is>
      </c>
      <c r="I324" s="43" t="n"/>
    </row>
    <row r="325" ht="25" customHeight="1">
      <c r="A325" s="45" t="inlineStr">
        <is>
          <t>Xưởng tiện Anh Thành-Sài Gòn / 0963.397.920</t>
        </is>
      </c>
      <c r="B325" s="45" t="inlineStr">
        <is>
          <t>0963.397.920</t>
        </is>
      </c>
      <c r="C325" s="45" t="inlineStr">
        <is>
          <t>241/24/1 Tân Hoà Đông, Phường 14, Quận 6, TP.Hồ Chí Minh</t>
        </is>
      </c>
      <c r="D325" s="45" t="n"/>
      <c r="E325" s="45" t="n"/>
      <c r="F325" s="45" t="inlineStr">
        <is>
          <t>KH3417</t>
        </is>
      </c>
      <c r="G325" s="45" t="n"/>
      <c r="H325" s="45" t="inlineStr">
        <is>
          <t>TP. Hồ Chí Minh</t>
        </is>
      </c>
      <c r="I325" s="45" t="n"/>
    </row>
    <row r="326" ht="25" customHeight="1">
      <c r="A326" s="43" t="inlineStr">
        <is>
          <t>Guangzhou C.Y. Machinery Parts Trading Co., Ltd.</t>
        </is>
      </c>
      <c r="B326" s="43" t="n"/>
      <c r="C326" s="43" t="inlineStr">
        <is>
          <t>Room 408-409, Junyi Business Building, 1025 Zhongshan Road Tianhe District, Guangzhou 510660, China</t>
        </is>
      </c>
      <c r="D326" s="43" t="n"/>
      <c r="E326" s="43" t="n"/>
      <c r="F326" s="43" t="inlineStr">
        <is>
          <t>CY</t>
        </is>
      </c>
      <c r="G326" s="43" t="n"/>
      <c r="H326" s="43" t="n"/>
      <c r="I326" s="43" t="n"/>
    </row>
    <row r="327" ht="25" customHeight="1">
      <c r="A327" s="45" t="inlineStr">
        <is>
          <t>TURBO - ANH GIM - BÌNH TÂN/ Anh Gim: 0975.319.561</t>
        </is>
      </c>
      <c r="B327" s="45" t="inlineStr">
        <is>
          <t>0975.319.561</t>
        </is>
      </c>
      <c r="C327" s="45" t="inlineStr">
        <is>
          <t>945 Quốc lộ 1A, An Lạc, Bình Tân</t>
        </is>
      </c>
      <c r="D327" s="45" t="n"/>
      <c r="E327" s="45" t="n"/>
      <c r="F327" s="45" t="inlineStr">
        <is>
          <t>KH3415</t>
        </is>
      </c>
      <c r="G327" s="45" t="n"/>
      <c r="H327" s="45" t="inlineStr">
        <is>
          <t>TP. Hồ Chí Minh</t>
        </is>
      </c>
      <c r="I327" s="45" t="n"/>
    </row>
    <row r="328" ht="25" customHeight="1">
      <c r="A328" s="43" t="inlineStr">
        <is>
          <t>Công ty CP ĐT XD Nam Bình Dương, A Thực - 0916.032.147</t>
        </is>
      </c>
      <c r="B328" s="43" t="inlineStr">
        <is>
          <t>0916.032.147</t>
        </is>
      </c>
      <c r="C328" s="43" t="inlineStr">
        <is>
          <t>D3-25, Khu Dân Cư Vĩnh Phú 2, Khu Phố Phú Hội, P Vĩnh Phú, Thuận An, Bình Dương</t>
        </is>
      </c>
      <c r="D328" s="43" t="n"/>
      <c r="E328" s="43" t="n"/>
      <c r="F328" s="43" t="inlineStr">
        <is>
          <t>KH3414</t>
        </is>
      </c>
      <c r="G328" s="43" t="n"/>
      <c r="H328" s="43" t="inlineStr">
        <is>
          <t>Bình Dương</t>
        </is>
      </c>
      <c r="I328" s="43" t="n"/>
    </row>
    <row r="329" ht="25" customHeight="1">
      <c r="A329" s="45" t="inlineStr">
        <is>
          <t>Công ty cổ phần xây dựng Quang Đại Việt/ Anh Bi- 0905.513.301</t>
        </is>
      </c>
      <c r="B329" s="45" t="inlineStr">
        <is>
          <t>0905.513.301</t>
        </is>
      </c>
      <c r="C329" s="45" t="inlineStr">
        <is>
          <t>244G Nguyễn Hữu Thọ, Phường Hoà Cường Bắc, Q, Hải Châu, TP.Đà Nẵng</t>
        </is>
      </c>
      <c r="D329" s="45" t="n"/>
      <c r="E329" s="45" t="n"/>
      <c r="F329" s="45" t="inlineStr">
        <is>
          <t>KH3413</t>
        </is>
      </c>
      <c r="G329" s="45" t="n"/>
      <c r="H329" s="45" t="inlineStr">
        <is>
          <t>Đà Nẵng</t>
        </is>
      </c>
      <c r="I329" s="45" t="n"/>
    </row>
    <row r="330" ht="25" customHeight="1">
      <c r="A330" s="43" t="inlineStr">
        <is>
          <t>Cơ khí Trần Quỳnh - Kiên Giang-/ 0838.110.006</t>
        </is>
      </c>
      <c r="B330" s="43" t="inlineStr">
        <is>
          <t>0838.110.006</t>
        </is>
      </c>
      <c r="C330" s="43" t="inlineStr">
        <is>
          <t>Vình Thuận, Kiên Giang</t>
        </is>
      </c>
      <c r="D330" s="43" t="n"/>
      <c r="E330" s="43" t="n"/>
      <c r="F330" s="43" t="inlineStr">
        <is>
          <t>KH3412</t>
        </is>
      </c>
      <c r="G330" s="43" t="n"/>
      <c r="H330" s="43" t="inlineStr">
        <is>
          <t>Kiên Giang</t>
        </is>
      </c>
      <c r="I330" s="43" t="n"/>
    </row>
    <row r="331" ht="25" customHeight="1">
      <c r="A331" s="45" t="inlineStr">
        <is>
          <t>Công ty cổ phần xe nâng Nhất Lộc Phát / 0906.957.080</t>
        </is>
      </c>
      <c r="B331" s="45" t="inlineStr">
        <is>
          <t>0906.957.080</t>
        </is>
      </c>
      <c r="C331" s="45" t="inlineStr">
        <is>
          <t>Số 103 đường số 7 Cityland Center, Phường 7, Q.Gò Vấp, TP.HCM</t>
        </is>
      </c>
      <c r="D331" s="45" t="n"/>
      <c r="E331" s="45" t="n"/>
      <c r="F331" s="45" t="inlineStr">
        <is>
          <t>KH3411</t>
        </is>
      </c>
      <c r="G331" s="45" t="n"/>
      <c r="H331" s="45" t="inlineStr">
        <is>
          <t>TP. Hồ Chí Minh</t>
        </is>
      </c>
      <c r="I331" s="45" t="n"/>
    </row>
    <row r="332" ht="25" customHeight="1">
      <c r="A332" s="43" t="inlineStr">
        <is>
          <t>Anh Tuấn-Nam Yang, Đak Đoa, Gia Lai / 0965.380.598</t>
        </is>
      </c>
      <c r="B332" s="43" t="inlineStr">
        <is>
          <t>0965.380.598</t>
        </is>
      </c>
      <c r="C332" s="43" t="inlineStr">
        <is>
          <t>Nam Yang, Đak Đoa, Gia Lai</t>
        </is>
      </c>
      <c r="D332" s="43" t="n"/>
      <c r="E332" s="43" t="n"/>
      <c r="F332" s="43" t="inlineStr">
        <is>
          <t>KH3410</t>
        </is>
      </c>
      <c r="G332" s="43" t="n"/>
      <c r="H332" s="43" t="inlineStr">
        <is>
          <t>Gia Lai</t>
        </is>
      </c>
      <c r="I332" s="43" t="n"/>
    </row>
    <row r="333" ht="25" customHeight="1">
      <c r="A333" s="45" t="inlineStr">
        <is>
          <t>Xưởng Anh Lợi - Dĩ An - Bình Dương/ 0906.398.282</t>
        </is>
      </c>
      <c r="B333" s="45" t="inlineStr">
        <is>
          <t>0906.398.282</t>
        </is>
      </c>
      <c r="C333" s="45" t="inlineStr">
        <is>
          <t>7/9 Khu phố Hiệp Thắng, phường Bình Thắng, TP Dĩ An, Bình Dương</t>
        </is>
      </c>
      <c r="D333" s="45" t="n"/>
      <c r="E333" s="45" t="n"/>
      <c r="F333" s="45" t="inlineStr">
        <is>
          <t>KH3408</t>
        </is>
      </c>
      <c r="G333" s="45" t="n"/>
      <c r="H333" s="45" t="inlineStr">
        <is>
          <t>Bình Dương</t>
        </is>
      </c>
      <c r="I333" s="45" t="n"/>
    </row>
    <row r="334" ht="25" customHeight="1">
      <c r="A334" s="43" t="inlineStr">
        <is>
          <t>Cửa hàng Thiên Hùng - Ba Tri - Bến Tre /0918.104.773</t>
        </is>
      </c>
      <c r="B334" s="43" t="inlineStr">
        <is>
          <t>0918.104.773</t>
        </is>
      </c>
      <c r="C334" s="43" t="inlineStr">
        <is>
          <t>Ba Tri - Bến Tre</t>
        </is>
      </c>
      <c r="D334" s="43" t="n"/>
      <c r="E334" s="43" t="n"/>
      <c r="F334" s="43" t="inlineStr">
        <is>
          <t>KH3409</t>
        </is>
      </c>
      <c r="G334" s="43" t="n"/>
      <c r="H334" s="43" t="inlineStr">
        <is>
          <t>Bến Tre</t>
        </is>
      </c>
      <c r="I334" s="43" t="n"/>
    </row>
    <row r="335" ht="25" customHeight="1">
      <c r="A335" s="45" t="inlineStr">
        <is>
          <t>Xưởng tiện Anh Tuân-Quận 8/ 0903.652.257</t>
        </is>
      </c>
      <c r="B335" s="45" t="inlineStr">
        <is>
          <t>0903.652.257</t>
        </is>
      </c>
      <c r="C335" s="45" t="inlineStr">
        <is>
          <t>282 Hưng Phú-Phường 8-Quận 8-Sài Gòn</t>
        </is>
      </c>
      <c r="D335" s="45" t="n"/>
      <c r="E335" s="45" t="n"/>
      <c r="F335" s="45" t="inlineStr">
        <is>
          <t>KH3407</t>
        </is>
      </c>
      <c r="G335" s="45" t="n"/>
      <c r="H335" s="45" t="inlineStr">
        <is>
          <t>TP. Hồ Chí Minh</t>
        </is>
      </c>
      <c r="I335" s="45" t="n"/>
    </row>
    <row r="336" ht="25" customHeight="1">
      <c r="A336" s="43" t="inlineStr">
        <is>
          <t>Công Ty 492 - Anh Dương/ 0979.081.777</t>
        </is>
      </c>
      <c r="B336" s="43" t="inlineStr">
        <is>
          <t>0979.081.777</t>
        </is>
      </c>
      <c r="C336" s="43" t="inlineStr">
        <is>
          <t>198, Trường Thịnh - Lê Lợi, TP Vinh, Nghệ An</t>
        </is>
      </c>
      <c r="D336" s="43" t="n"/>
      <c r="E336" s="43" t="n"/>
      <c r="F336" s="43" t="inlineStr">
        <is>
          <t>KH3406</t>
        </is>
      </c>
      <c r="G336" s="43" t="n"/>
      <c r="H336" s="43" t="inlineStr">
        <is>
          <t>Hà Nội</t>
        </is>
      </c>
      <c r="I336" s="43" t="n"/>
    </row>
    <row r="337" ht="25" customHeight="1">
      <c r="A337" s="45" t="inlineStr">
        <is>
          <t>Huy Sơn - Bình Phước/ 0886.807.807</t>
        </is>
      </c>
      <c r="B337" s="45" t="inlineStr">
        <is>
          <t>0886.807.807</t>
        </is>
      </c>
      <c r="C337" s="45" t="inlineStr">
        <is>
          <t>Tân Phú - Đồng Phú - Bình Phước</t>
        </is>
      </c>
      <c r="D337" s="45" t="n"/>
      <c r="E337" s="45" t="n"/>
      <c r="F337" s="45" t="inlineStr">
        <is>
          <t>KH3405</t>
        </is>
      </c>
      <c r="G337" s="45" t="n"/>
      <c r="H337" s="45" t="inlineStr">
        <is>
          <t>Bình Phước</t>
        </is>
      </c>
      <c r="I337" s="45" t="n"/>
    </row>
    <row r="338" ht="25" customHeight="1">
      <c r="A338" s="43" t="inlineStr">
        <is>
          <t>Công ty TNHH SX TM DV Mỹ Châu/ A Việt - 0908.115.148</t>
        </is>
      </c>
      <c r="B338" s="43" t="inlineStr">
        <is>
          <t>0908.115.148</t>
        </is>
      </c>
      <c r="C338" s="43" t="inlineStr">
        <is>
          <t>145 Quốc lộ 50, Ấp Long Hưng, Xã Long Khánh, TX Gò Công, Tiền Giang</t>
        </is>
      </c>
      <c r="D338" s="43" t="n"/>
      <c r="E338" s="43" t="n"/>
      <c r="F338" s="43" t="inlineStr">
        <is>
          <t>KH3404</t>
        </is>
      </c>
      <c r="G338" s="43" t="n"/>
      <c r="H338" s="43" t="inlineStr">
        <is>
          <t>Tiền Giang</t>
        </is>
      </c>
      <c r="I338" s="43" t="n"/>
    </row>
    <row r="339" ht="25" customHeight="1">
      <c r="A339" s="45" t="inlineStr">
        <is>
          <t>Xưởng Anh Minh - Đông Giang, Quảng Nam/ 0968.234.300</t>
        </is>
      </c>
      <c r="B339" s="45" t="inlineStr">
        <is>
          <t>0968.234.300</t>
        </is>
      </c>
      <c r="C339" s="45" t="inlineStr">
        <is>
          <t>Thôn Man Mai, xã Ba, huyện Đông Giang, Quảng Nam</t>
        </is>
      </c>
      <c r="D339" s="45" t="n"/>
      <c r="E339" s="45" t="n"/>
      <c r="F339" s="45" t="inlineStr">
        <is>
          <t>KH3402</t>
        </is>
      </c>
      <c r="G339" s="45" t="n"/>
      <c r="H339" s="45" t="inlineStr">
        <is>
          <t>Quảng Nam</t>
        </is>
      </c>
      <c r="I339" s="45" t="n"/>
    </row>
    <row r="340" ht="25" customHeight="1">
      <c r="A340" s="43" t="inlineStr">
        <is>
          <t>Gara Nhật An / Anh Nhật - Bình Định/ 0964.139.449</t>
        </is>
      </c>
      <c r="B340" s="43" t="inlineStr">
        <is>
          <t>0964.139.449</t>
        </is>
      </c>
      <c r="C340" s="43" t="inlineStr">
        <is>
          <t>Xã Cát Tường, Phù Cát, Bình Định</t>
        </is>
      </c>
      <c r="D340" s="43" t="n"/>
      <c r="E340" s="43" t="n"/>
      <c r="F340" s="43" t="inlineStr">
        <is>
          <t>KH3403</t>
        </is>
      </c>
      <c r="G340" s="43" t="n"/>
      <c r="H340" s="43" t="inlineStr">
        <is>
          <t>Bình Định</t>
        </is>
      </c>
      <c r="I340" s="43" t="n"/>
    </row>
    <row r="341" ht="25" customHeight="1">
      <c r="A341" s="45" t="inlineStr">
        <is>
          <t>Xưởng Anh Sơn - Quận 12/ 0907.184.386</t>
        </is>
      </c>
      <c r="B341" s="45" t="inlineStr">
        <is>
          <t>0907.184.386</t>
        </is>
      </c>
      <c r="C341" s="45" t="inlineStr">
        <is>
          <t>Đường 26, An Phú Đông, Quận 12 - TP HCM</t>
        </is>
      </c>
      <c r="D341" s="45" t="n"/>
      <c r="E341" s="45" t="n"/>
      <c r="F341" s="45" t="inlineStr">
        <is>
          <t>KH3401</t>
        </is>
      </c>
      <c r="G341" s="45" t="n"/>
      <c r="H341" s="45" t="inlineStr">
        <is>
          <t>TP. Hồ Chí Minh</t>
        </is>
      </c>
      <c r="I341" s="45" t="n"/>
    </row>
    <row r="342" ht="25" customHeight="1">
      <c r="A342" s="43" t="inlineStr">
        <is>
          <t>Gara Anh Đức - Gia Lai/ 0388.072.772</t>
        </is>
      </c>
      <c r="B342" s="43" t="inlineStr">
        <is>
          <t>0388.072.772</t>
        </is>
      </c>
      <c r="C342" s="43" t="inlineStr">
        <is>
          <t>Gia Lai</t>
        </is>
      </c>
      <c r="D342" s="43" t="n"/>
      <c r="E342" s="43" t="n"/>
      <c r="F342" s="43" t="inlineStr">
        <is>
          <t>KH3400</t>
        </is>
      </c>
      <c r="G342" s="43" t="n"/>
      <c r="H342" s="43" t="inlineStr">
        <is>
          <t>Gia Lai</t>
        </is>
      </c>
      <c r="I342" s="43" t="n"/>
    </row>
    <row r="343" ht="25" customHeight="1">
      <c r="A343" s="45" t="inlineStr">
        <is>
          <t>Cửa hàng phụ tùng xe tải Quốc Nam/ Anh Tú 0975.097.996</t>
        </is>
      </c>
      <c r="B343" s="45" t="inlineStr">
        <is>
          <t>0975.097.996</t>
        </is>
      </c>
      <c r="C343" s="45" t="inlineStr">
        <is>
          <t>88 Quốc lộ 1A, P. An Bình, Dĩ An, Bình Dương</t>
        </is>
      </c>
      <c r="D343" s="45" t="n"/>
      <c r="E343" s="45" t="n"/>
      <c r="F343" s="45" t="inlineStr">
        <is>
          <t>KH3398</t>
        </is>
      </c>
      <c r="G343" s="45" t="n"/>
      <c r="H343" s="45" t="inlineStr">
        <is>
          <t>TP. Hồ Chí Minh</t>
        </is>
      </c>
      <c r="I343" s="45" t="n"/>
    </row>
    <row r="344" ht="25" customHeight="1">
      <c r="A344" s="43" t="inlineStr">
        <is>
          <t>Phụ tùng Nam Cường - Thủ Đức (bơm thủy lực) / Nam 0972.262.322</t>
        </is>
      </c>
      <c r="B344" s="43" t="inlineStr">
        <is>
          <t>0972.262.322</t>
        </is>
      </c>
      <c r="C344" s="43" t="inlineStr">
        <is>
          <t>50 Dân Chủ, Hiệp Phú, Quận 9, Thủ Đức, TPHCM</t>
        </is>
      </c>
      <c r="D344" s="43" t="n"/>
      <c r="E344" s="43" t="n"/>
      <c r="F344" s="43" t="inlineStr">
        <is>
          <t>KH3399</t>
        </is>
      </c>
      <c r="G344" s="43" t="n"/>
      <c r="H344" s="43" t="n"/>
      <c r="I344" s="43" t="n"/>
    </row>
    <row r="345" ht="25" customHeight="1">
      <c r="A345" s="45" t="inlineStr">
        <is>
          <t>Công ty Thế Tường/ Anh Hải - Hải Phòng/ 0904.231.322</t>
        </is>
      </c>
      <c r="B345" s="45" t="inlineStr">
        <is>
          <t>0904.231.322</t>
        </is>
      </c>
      <c r="C345" s="45" t="inlineStr">
        <is>
          <t>401 Tôn Đức Thắng, An Đồng, An Dương, Hải Phòng</t>
        </is>
      </c>
      <c r="D345" s="45" t="n"/>
      <c r="E345" s="45" t="n"/>
      <c r="F345" s="45" t="inlineStr">
        <is>
          <t>KH3397</t>
        </is>
      </c>
      <c r="G345" s="45" t="n"/>
      <c r="H345" s="45" t="inlineStr">
        <is>
          <t>Hà Nội</t>
        </is>
      </c>
      <c r="I345" s="45" t="n"/>
    </row>
    <row r="346" ht="25" customHeight="1">
      <c r="A346" s="43" t="inlineStr">
        <is>
          <t>Gara A Tín - Diên Khánh/ 0777.555.425</t>
        </is>
      </c>
      <c r="B346" s="43" t="inlineStr">
        <is>
          <t>0777.555.425</t>
        </is>
      </c>
      <c r="C346" s="43" t="inlineStr">
        <is>
          <t>Diên Khánh, Khánh Hòa</t>
        </is>
      </c>
      <c r="D346" s="43" t="n"/>
      <c r="E346" s="43" t="n"/>
      <c r="F346" s="43" t="inlineStr">
        <is>
          <t>KH3396</t>
        </is>
      </c>
      <c r="G346" s="43" t="n"/>
      <c r="H346" s="43" t="inlineStr">
        <is>
          <t>Khánh Hòa</t>
        </is>
      </c>
      <c r="I346" s="43" t="n"/>
    </row>
    <row r="347" ht="25" customHeight="1">
      <c r="A347" s="45" t="inlineStr">
        <is>
          <t>Cty xe nâng Hoàng Phát - A Lộc / 0901.314.131</t>
        </is>
      </c>
      <c r="B347" s="45" t="inlineStr">
        <is>
          <t>0901.314.131</t>
        </is>
      </c>
      <c r="C347" s="45" t="inlineStr">
        <is>
          <t>Quận 12, TP HCM</t>
        </is>
      </c>
      <c r="D347" s="45" t="n"/>
      <c r="E347" s="45" t="n"/>
      <c r="F347" s="45" t="inlineStr">
        <is>
          <t>KH3395</t>
        </is>
      </c>
      <c r="G347" s="45" t="n"/>
      <c r="H347" s="45" t="inlineStr">
        <is>
          <t>TP. Hồ Chí Minh</t>
        </is>
      </c>
      <c r="I347" s="45" t="n"/>
    </row>
    <row r="348" ht="25" customHeight="1">
      <c r="A348" s="43" t="inlineStr">
        <is>
          <t>Cty Hà Lợi/ Anh Lợi - TP. Vĩnh Long/ 0989.442.299</t>
        </is>
      </c>
      <c r="B348" s="43" t="inlineStr">
        <is>
          <t>0989.442.299</t>
        </is>
      </c>
      <c r="C348" s="43" t="inlineStr">
        <is>
          <t>208/19 khóm 3, Phường 9, TP. Vĩnh Long</t>
        </is>
      </c>
      <c r="D348" s="43" t="n"/>
      <c r="E348" s="43" t="n"/>
      <c r="F348" s="43" t="inlineStr">
        <is>
          <t>KH3392</t>
        </is>
      </c>
      <c r="G348" s="43" t="n"/>
      <c r="H348" s="43" t="inlineStr">
        <is>
          <t>Vĩnh Long</t>
        </is>
      </c>
      <c r="I348" s="43" t="n"/>
    </row>
    <row r="349" ht="25" customHeight="1">
      <c r="A349" s="45" t="inlineStr">
        <is>
          <t>Anh Ngọc (thợ sửa xe) / 0913.725.770</t>
        </is>
      </c>
      <c r="B349" s="45" t="inlineStr">
        <is>
          <t>0913.725.770</t>
        </is>
      </c>
      <c r="C349" s="45" t="inlineStr">
        <is>
          <t>Hóc Môn - TP HCM</t>
        </is>
      </c>
      <c r="D349" s="45" t="n"/>
      <c r="E349" s="45" t="n"/>
      <c r="F349" s="45" t="inlineStr">
        <is>
          <t>KH3393</t>
        </is>
      </c>
      <c r="G349" s="45" t="n"/>
      <c r="H349" s="45" t="inlineStr">
        <is>
          <t>TP. Hồ Chí Minh</t>
        </is>
      </c>
      <c r="I349" s="45" t="n"/>
    </row>
    <row r="350" ht="25" customHeight="1">
      <c r="A350" s="43" t="inlineStr">
        <is>
          <t>CH Tấn Thành - Đồng Xoài/ 0918.565.604</t>
        </is>
      </c>
      <c r="B350" s="43" t="inlineStr">
        <is>
          <t>0918.565.604</t>
        </is>
      </c>
      <c r="C350" s="43" t="inlineStr">
        <is>
          <t>TX Đồng Xoài, Bình Phước</t>
        </is>
      </c>
      <c r="D350" s="43" t="n"/>
      <c r="E350" s="43" t="n"/>
      <c r="F350" s="43" t="inlineStr">
        <is>
          <t>KH3394</t>
        </is>
      </c>
      <c r="G350" s="43" t="n"/>
      <c r="H350" s="43" t="inlineStr">
        <is>
          <t>Bình Phước</t>
        </is>
      </c>
      <c r="I350" s="43" t="n"/>
    </row>
    <row r="351" ht="25" customHeight="1">
      <c r="A351" s="45" t="inlineStr">
        <is>
          <t>Gara Cường - Nha Trang/ 0967.902.173</t>
        </is>
      </c>
      <c r="B351" s="45" t="inlineStr">
        <is>
          <t>0967.902.173</t>
        </is>
      </c>
      <c r="C351" s="45" t="inlineStr">
        <is>
          <t>Ngã 3 nhà máy sợi, Quốc lộ 1A, Nha Trang - Khánh Hòa</t>
        </is>
      </c>
      <c r="D351" s="45" t="n"/>
      <c r="E351" s="45" t="n"/>
      <c r="F351" s="45" t="inlineStr">
        <is>
          <t>KH3391</t>
        </is>
      </c>
      <c r="G351" s="45" t="n"/>
      <c r="H351" s="45" t="inlineStr">
        <is>
          <t>Khánh Hòa</t>
        </is>
      </c>
      <c r="I351" s="45" t="n"/>
    </row>
    <row r="352" ht="25" customHeight="1">
      <c r="A352" s="43" t="inlineStr">
        <is>
          <t>Văn phòng chính Thọ Trương - Anh Thắng/ 0918.890.861, KT C Hà 0976.908.865</t>
        </is>
      </c>
      <c r="B352" s="43" t="inlineStr">
        <is>
          <t>0918.890.861 / 0976.908.865</t>
        </is>
      </c>
      <c r="C352" s="43" t="inlineStr">
        <is>
          <t>Khu Đông Hòa, Dĩ An, Bình Dương</t>
        </is>
      </c>
      <c r="D352" s="43" t="n"/>
      <c r="E352" s="43" t="n"/>
      <c r="F352" s="43" t="inlineStr">
        <is>
          <t>KH3389</t>
        </is>
      </c>
      <c r="G352" s="43" t="n"/>
      <c r="H352" s="43" t="inlineStr">
        <is>
          <t>TP. Hồ Chí Minh</t>
        </is>
      </c>
      <c r="I352" s="43" t="n"/>
    </row>
    <row r="353" ht="25" customHeight="1">
      <c r="A353" s="45" t="inlineStr">
        <is>
          <t>Anh Phong (thợ máy) Suối Tiên/ 0979.358.642</t>
        </is>
      </c>
      <c r="B353" s="45" t="inlineStr">
        <is>
          <t>0979.358.642</t>
        </is>
      </c>
      <c r="C353" s="45" t="inlineStr">
        <is>
          <t>Bãi máy Suối Tiên, Xa lộ Hà Nội, Thủ Đức, TP HCM</t>
        </is>
      </c>
      <c r="D353" s="45" t="n"/>
      <c r="E353" s="45" t="n"/>
      <c r="F353" s="45" t="inlineStr">
        <is>
          <t>KH3390</t>
        </is>
      </c>
      <c r="G353" s="45" t="n"/>
      <c r="H353" s="45" t="inlineStr">
        <is>
          <t>TP. Hồ Chí Minh</t>
        </is>
      </c>
      <c r="I353" s="45" t="n"/>
    </row>
    <row r="354" ht="25" customHeight="1">
      <c r="A354" s="43" t="inlineStr">
        <is>
          <t>Cty Châu Phú / Phụ tùng ô tô Trung Quốc</t>
        </is>
      </c>
      <c r="B354" s="43" t="n"/>
      <c r="C354" s="43" t="inlineStr">
        <is>
          <t>KCN Sóng Thần, Bình Dương</t>
        </is>
      </c>
      <c r="D354" s="43" t="n"/>
      <c r="E354" s="43" t="n"/>
      <c r="F354" s="43" t="inlineStr">
        <is>
          <t>KH3388</t>
        </is>
      </c>
      <c r="G354" s="43" t="n"/>
      <c r="H354" s="43" t="n"/>
      <c r="I354" s="43" t="n"/>
    </row>
    <row r="355" ht="25" customHeight="1">
      <c r="A355" s="45" t="inlineStr">
        <is>
          <t>Gara Anh Dương - Tây Ninh/ 0974.779.644</t>
        </is>
      </c>
      <c r="B355" s="45" t="inlineStr">
        <is>
          <t>0974.779.644</t>
        </is>
      </c>
      <c r="C355" s="45" t="inlineStr">
        <is>
          <t>Trạm 3, Mỹ Hương, Tây Ninh</t>
        </is>
      </c>
      <c r="D355" s="45" t="n"/>
      <c r="E355" s="45" t="n"/>
      <c r="F355" s="45" t="inlineStr">
        <is>
          <t>KH3387</t>
        </is>
      </c>
      <c r="G355" s="45" t="n"/>
      <c r="H355" s="45" t="inlineStr">
        <is>
          <t>Tây Ninh</t>
        </is>
      </c>
      <c r="I355" s="45" t="n"/>
    </row>
    <row r="356" ht="25" customHeight="1">
      <c r="A356" s="43" t="inlineStr">
        <is>
          <t>Anh Long/ Q6/ 0933.547.878</t>
        </is>
      </c>
      <c r="B356" s="43" t="inlineStr">
        <is>
          <t>0933.547.878</t>
        </is>
      </c>
      <c r="C356" s="43" t="inlineStr">
        <is>
          <t>53 Kinh Dương Vương, P12, Quận 6, Sài Gòn</t>
        </is>
      </c>
      <c r="D356" s="43" t="n"/>
      <c r="E356" s="43" t="n"/>
      <c r="F356" s="43" t="inlineStr">
        <is>
          <t>KH3386</t>
        </is>
      </c>
      <c r="G356" s="43" t="n"/>
      <c r="H356" s="43" t="inlineStr">
        <is>
          <t>TP. Hồ Chí Minh</t>
        </is>
      </c>
      <c r="I356" s="43" t="n"/>
    </row>
    <row r="357" ht="25" customHeight="1">
      <c r="A357" s="45" t="inlineStr">
        <is>
          <t>Anh Sỹ - Phước Long - Bình Phước / 0965.505.112</t>
        </is>
      </c>
      <c r="B357" s="45" t="inlineStr">
        <is>
          <t>0965.505.112</t>
        </is>
      </c>
      <c r="C357" s="45" t="inlineStr">
        <is>
          <t>Phước Long, Bình Phước</t>
        </is>
      </c>
      <c r="D357" s="45" t="n"/>
      <c r="E357" s="45" t="n"/>
      <c r="F357" s="45" t="inlineStr">
        <is>
          <t>KH3384</t>
        </is>
      </c>
      <c r="G357" s="45" t="n"/>
      <c r="H357" s="45" t="inlineStr">
        <is>
          <t>Bình Phước</t>
        </is>
      </c>
      <c r="I357" s="45" t="n"/>
    </row>
    <row r="358" ht="25" customHeight="1">
      <c r="A358" s="43" t="inlineStr">
        <is>
          <t>A Cường - Bình Dương - 0918.600.419/ 0384.219.279</t>
        </is>
      </c>
      <c r="B358" s="43" t="inlineStr">
        <is>
          <t>0918.600.419 / 0384.219.279</t>
        </is>
      </c>
      <c r="C358" s="43" t="inlineStr">
        <is>
          <t>Bình Dương</t>
        </is>
      </c>
      <c r="D358" s="43" t="n"/>
      <c r="E358" s="43" t="n"/>
      <c r="F358" s="43" t="inlineStr">
        <is>
          <t>KH3385</t>
        </is>
      </c>
      <c r="G358" s="43" t="n"/>
      <c r="H358" s="43" t="inlineStr">
        <is>
          <t>Bình Dương</t>
        </is>
      </c>
      <c r="I358" s="43" t="n"/>
    </row>
    <row r="359" ht="25" customHeight="1">
      <c r="A359" s="45" t="inlineStr">
        <is>
          <t>Xưởng Anh Thảo - Đăk Lăk/ Anh Thảo: 0913.426.203</t>
        </is>
      </c>
      <c r="B359" s="45" t="inlineStr">
        <is>
          <t>0913.426.203</t>
        </is>
      </c>
      <c r="C359" s="45" t="inlineStr">
        <is>
          <t>TP Buôn Mê Thuột, Đăk Lăk</t>
        </is>
      </c>
      <c r="D359" s="45" t="n"/>
      <c r="E359" s="45" t="n"/>
      <c r="F359" s="45" t="inlineStr">
        <is>
          <t>KH3383</t>
        </is>
      </c>
      <c r="G359" s="45" t="n"/>
      <c r="H359" s="45" t="inlineStr">
        <is>
          <t>Đắk Lắk</t>
        </is>
      </c>
      <c r="I359" s="45" t="n"/>
    </row>
    <row r="360" ht="25" customHeight="1">
      <c r="A360" s="43" t="inlineStr">
        <is>
          <t>Yixiang - Campuchia/ 5884.777.706</t>
        </is>
      </c>
      <c r="B360" s="43" t="inlineStr">
        <is>
          <t>5884.777.706</t>
        </is>
      </c>
      <c r="C360" s="43" t="inlineStr">
        <is>
          <t>Phnompenh, Cambodia</t>
        </is>
      </c>
      <c r="D360" s="43" t="n"/>
      <c r="E360" s="43" t="n"/>
      <c r="F360" s="43" t="inlineStr">
        <is>
          <t>KH3382</t>
        </is>
      </c>
      <c r="G360" s="43" t="n"/>
      <c r="H360" s="43" t="inlineStr">
        <is>
          <t>Campuchia</t>
        </is>
      </c>
      <c r="I360" s="43" t="n"/>
    </row>
    <row r="361" ht="25" customHeight="1">
      <c r="A361" s="45" t="inlineStr">
        <is>
          <t>Anh Tuấn - Bình Dương/ 0902.602.146</t>
        </is>
      </c>
      <c r="B361" s="45" t="inlineStr">
        <is>
          <t>0902.602.146</t>
        </is>
      </c>
      <c r="C361" s="45" t="inlineStr">
        <is>
          <t>Bình Dương</t>
        </is>
      </c>
      <c r="D361" s="45" t="n"/>
      <c r="E361" s="45" t="n"/>
      <c r="F361" s="45" t="inlineStr">
        <is>
          <t>KH3381</t>
        </is>
      </c>
      <c r="G361" s="45" t="n"/>
      <c r="H361" s="45" t="inlineStr">
        <is>
          <t>Bình Dương</t>
        </is>
      </c>
      <c r="I361" s="45" t="n"/>
    </row>
    <row r="362" ht="25" customHeight="1">
      <c r="A362" s="43" t="inlineStr">
        <is>
          <t>Anh Giang - Bình Dương / 0905.794.266</t>
        </is>
      </c>
      <c r="B362" s="43" t="inlineStr">
        <is>
          <t>0905.794.266</t>
        </is>
      </c>
      <c r="C362" s="43" t="inlineStr">
        <is>
          <t>Bình Dương</t>
        </is>
      </c>
      <c r="D362" s="43" t="n"/>
      <c r="E362" s="43" t="n"/>
      <c r="F362" s="43" t="inlineStr">
        <is>
          <t>KH3379</t>
        </is>
      </c>
      <c r="G362" s="43" t="n"/>
      <c r="H362" s="43" t="inlineStr">
        <is>
          <t>Bình Dương</t>
        </is>
      </c>
      <c r="I362" s="43" t="n"/>
    </row>
    <row r="363" ht="25" customHeight="1">
      <c r="A363" s="45" t="inlineStr">
        <is>
          <t>Anh Trung - Quận 12/ 0855.992.679</t>
        </is>
      </c>
      <c r="B363" s="45" t="inlineStr">
        <is>
          <t>0855.992.679</t>
        </is>
      </c>
      <c r="C363" s="45" t="inlineStr">
        <is>
          <t>Thạnh Xuân 25, Quận 12, TPHCM</t>
        </is>
      </c>
      <c r="D363" s="45" t="n"/>
      <c r="E363" s="45" t="n"/>
      <c r="F363" s="45" t="inlineStr">
        <is>
          <t>KH3380</t>
        </is>
      </c>
      <c r="G363" s="45" t="n"/>
      <c r="H363" s="45" t="inlineStr">
        <is>
          <t>TP. Hồ Chí Minh</t>
        </is>
      </c>
      <c r="I363" s="45" t="n"/>
    </row>
    <row r="364" ht="25" customHeight="1">
      <c r="A364" s="43" t="inlineStr">
        <is>
          <t>Đại lý Quốc Sang - Đức Trọng (chuyên lốp)/ A Pho - 0988.970.506</t>
        </is>
      </c>
      <c r="B364" s="43" t="inlineStr">
        <is>
          <t>0988.970.506</t>
        </is>
      </c>
      <c r="C364" s="43" t="inlineStr">
        <is>
          <t>QL20, Thôn Phú Tân, Xã Phú Hội, Đức Trọng, Lâm Đồng</t>
        </is>
      </c>
      <c r="D364" s="43" t="n"/>
      <c r="E364" s="43" t="n"/>
      <c r="F364" s="43" t="inlineStr">
        <is>
          <t>KH3378</t>
        </is>
      </c>
      <c r="G364" s="43" t="n"/>
      <c r="H364" s="43" t="inlineStr">
        <is>
          <t>Lâm Đồng</t>
        </is>
      </c>
      <c r="I364" s="43" t="n"/>
    </row>
    <row r="365" ht="25" customHeight="1">
      <c r="A365" s="45" t="inlineStr">
        <is>
          <t>Xưởng A Lạc - Ngã tư Ga/ 0918.794.224</t>
        </is>
      </c>
      <c r="B365" s="45" t="inlineStr">
        <is>
          <t>0918.794.224</t>
        </is>
      </c>
      <c r="C365" s="45" t="inlineStr">
        <is>
          <t>Ngã tư ga, Q12</t>
        </is>
      </c>
      <c r="D365" s="45" t="n"/>
      <c r="E365" s="45" t="n"/>
      <c r="F365" s="45" t="inlineStr">
        <is>
          <t>KH3377</t>
        </is>
      </c>
      <c r="G365" s="45" t="n"/>
      <c r="H365" s="45" t="inlineStr">
        <is>
          <t>TP. Hồ Chí Minh</t>
        </is>
      </c>
      <c r="I365" s="45" t="n"/>
    </row>
    <row r="366" ht="25" customHeight="1">
      <c r="A366" s="43" t="inlineStr">
        <is>
          <t>Anh Xuân - Đồng Xoài, Bình Phước/ 0987.252.826</t>
        </is>
      </c>
      <c r="B366" s="43" t="inlineStr">
        <is>
          <t>0987.252.826</t>
        </is>
      </c>
      <c r="C366" s="43" t="inlineStr">
        <is>
          <t>TX Đồng Xoài, Bình Phước</t>
        </is>
      </c>
      <c r="D366" s="43" t="n"/>
      <c r="E366" s="43" t="n"/>
      <c r="F366" s="43" t="inlineStr">
        <is>
          <t>KH3375</t>
        </is>
      </c>
      <c r="G366" s="43" t="n"/>
      <c r="H366" s="43" t="inlineStr">
        <is>
          <t>Bình Phước</t>
        </is>
      </c>
      <c r="I366" s="43" t="n"/>
    </row>
    <row r="367" ht="25" customHeight="1">
      <c r="A367" s="45" t="inlineStr">
        <is>
          <t>Anh Tiến (Thợ Máy) /0989.217.461</t>
        </is>
      </c>
      <c r="B367" s="45" t="inlineStr">
        <is>
          <t>0989.217.461</t>
        </is>
      </c>
      <c r="C367" s="45" t="inlineStr">
        <is>
          <t>La Gi - Bình Thuận</t>
        </is>
      </c>
      <c r="D367" s="45" t="n"/>
      <c r="E367" s="45" t="n"/>
      <c r="F367" s="45" t="inlineStr">
        <is>
          <t>KH3376</t>
        </is>
      </c>
      <c r="G367" s="45" t="n"/>
      <c r="H367" s="45" t="inlineStr">
        <is>
          <t>Bình Thuận</t>
        </is>
      </c>
      <c r="I367" s="45" t="n"/>
    </row>
    <row r="368" ht="25" customHeight="1">
      <c r="A368" s="43" t="inlineStr">
        <is>
          <t>Gara Tý - Bù Gia Mập/ Anh Phong - 0971.340.644</t>
        </is>
      </c>
      <c r="B368" s="43" t="inlineStr">
        <is>
          <t>0971.340.644</t>
        </is>
      </c>
      <c r="C368" s="43" t="inlineStr">
        <is>
          <t>Xã Đak Ơ-Huyện Bù Gia Mập-Tỉnh Bình Phước</t>
        </is>
      </c>
      <c r="D368" s="43" t="n"/>
      <c r="E368" s="43" t="n"/>
      <c r="F368" s="43" t="inlineStr">
        <is>
          <t>KH3374</t>
        </is>
      </c>
      <c r="G368" s="43" t="n"/>
      <c r="H368" s="43" t="inlineStr">
        <is>
          <t>Bình Phước</t>
        </is>
      </c>
      <c r="I368" s="43" t="n"/>
    </row>
    <row r="369" ht="25" customHeight="1">
      <c r="A369" s="45" t="inlineStr">
        <is>
          <t>Công ty TNHH san lấp Tây Nam/ Anh Đăng - 0859.208.839</t>
        </is>
      </c>
      <c r="B369" s="45" t="inlineStr">
        <is>
          <t>0859.208.839</t>
        </is>
      </c>
      <c r="C369" s="45" t="inlineStr">
        <is>
          <t>16/26/3 Mạc Hiển Tích, P. Long Bình, TP Thủ Đức, HCM</t>
        </is>
      </c>
      <c r="D369" s="45" t="n"/>
      <c r="E369" s="45" t="n"/>
      <c r="F369" s="45" t="inlineStr">
        <is>
          <t>KH3373</t>
        </is>
      </c>
      <c r="G369" s="45" t="n"/>
      <c r="H369" s="45" t="inlineStr">
        <is>
          <t>TP. Hồ Chí Minh</t>
        </is>
      </c>
      <c r="I369" s="45" t="n"/>
    </row>
    <row r="370" ht="25" customHeight="1">
      <c r="A370" s="43" t="inlineStr">
        <is>
          <t>Công ty cổ phần Tàzon/ A Nam 0343.098.555</t>
        </is>
      </c>
      <c r="B370" s="43" t="inlineStr">
        <is>
          <t>0343.098.555</t>
        </is>
      </c>
      <c r="C370" s="43" t="inlineStr">
        <is>
          <t>Km 1689, Quốc lộ 1A, xã Hàm Đức, huyện Hàm Thuận Bắc, tỉnh Bình Thuận, Việt Nam</t>
        </is>
      </c>
      <c r="D370" s="43" t="n"/>
      <c r="E370" s="43" t="n"/>
      <c r="F370" s="43" t="inlineStr">
        <is>
          <t>KH3372</t>
        </is>
      </c>
      <c r="G370" s="43" t="n"/>
      <c r="H370" s="43" t="inlineStr">
        <is>
          <t>Bình Thuận</t>
        </is>
      </c>
      <c r="I370" s="43" t="n"/>
    </row>
    <row r="371" ht="25" customHeight="1">
      <c r="A371" s="45" t="inlineStr">
        <is>
          <t>Phụ tùng Cơ giới Thành Công 3 / 0961.969.078</t>
        </is>
      </c>
      <c r="B371" s="45" t="inlineStr">
        <is>
          <t>0961.969.078</t>
        </is>
      </c>
      <c r="C371" s="45" t="inlineStr">
        <is>
          <t>Tân Phú, Đồng Nai</t>
        </is>
      </c>
      <c r="D371" s="45" t="n"/>
      <c r="E371" s="45" t="n"/>
      <c r="F371" s="45" t="inlineStr">
        <is>
          <t>KH3370</t>
        </is>
      </c>
      <c r="G371" s="45" t="n"/>
      <c r="H371" s="45" t="inlineStr">
        <is>
          <t>Đồng Nai</t>
        </is>
      </c>
      <c r="I371" s="45" t="n"/>
    </row>
    <row r="372" ht="25" customHeight="1">
      <c r="A372" s="43" t="inlineStr">
        <is>
          <t>Anh Vị (Công ty CP CACO3) - Bình Dương/ 0938.149.679</t>
        </is>
      </c>
      <c r="B372" s="43" t="inlineStr">
        <is>
          <t>0938.149.679</t>
        </is>
      </c>
      <c r="C372" s="43" t="inlineStr">
        <is>
          <t>294/08 KP Tân Phước, P Tân Bình, Dĩ An, Bình Dương</t>
        </is>
      </c>
      <c r="D372" s="43" t="n"/>
      <c r="E372" s="43" t="n"/>
      <c r="F372" s="43" t="inlineStr">
        <is>
          <t>KH3371</t>
        </is>
      </c>
      <c r="G372" s="43" t="n"/>
      <c r="H372" s="43" t="inlineStr">
        <is>
          <t>Bình Dương</t>
        </is>
      </c>
      <c r="I372" s="43" t="n"/>
    </row>
    <row r="373" ht="25" customHeight="1">
      <c r="A373" s="45" t="inlineStr">
        <is>
          <t>Công ty Tín Nghĩa - Vũng Tàu/ Anh Tuấn: 0988.985.640</t>
        </is>
      </c>
      <c r="B373" s="45" t="inlineStr">
        <is>
          <t>0988.985.640</t>
        </is>
      </c>
      <c r="C373" s="45" t="inlineStr">
        <is>
          <t>Xuyên Mộc, Vũng Tàu</t>
        </is>
      </c>
      <c r="D373" s="45" t="n"/>
      <c r="E373" s="45" t="n"/>
      <c r="F373" s="45" t="inlineStr">
        <is>
          <t>KH3369</t>
        </is>
      </c>
      <c r="G373" s="45" t="n"/>
      <c r="H373" s="45" t="inlineStr">
        <is>
          <t>Bà Rịa - Vũng Tàu</t>
        </is>
      </c>
      <c r="I373" s="45" t="n"/>
    </row>
    <row r="374" ht="25" customHeight="1">
      <c r="A374" s="43" t="inlineStr">
        <is>
          <t>Công ty Giao Thông 487/ A Trà 0913.229.363</t>
        </is>
      </c>
      <c r="B374" s="43" t="inlineStr">
        <is>
          <t>0913.229.363</t>
        </is>
      </c>
      <c r="C374" s="43" t="inlineStr">
        <is>
          <t>Sài Gòn</t>
        </is>
      </c>
      <c r="D374" s="43" t="n"/>
      <c r="E374" s="43" t="n"/>
      <c r="F374" s="43" t="inlineStr">
        <is>
          <t>KH3368</t>
        </is>
      </c>
      <c r="G374" s="43" t="n"/>
      <c r="H374" s="43" t="inlineStr">
        <is>
          <t>TP. Hồ Chí Minh</t>
        </is>
      </c>
      <c r="I374" s="43" t="n"/>
    </row>
    <row r="375" ht="25" customHeight="1">
      <c r="A375" s="45" t="inlineStr">
        <is>
          <t>Xưởng Anh Quế - Thủ Đức/ 0968.693.336</t>
        </is>
      </c>
      <c r="B375" s="45" t="inlineStr">
        <is>
          <t>0968.693.336</t>
        </is>
      </c>
      <c r="C375" s="45" t="inlineStr">
        <is>
          <t>Thủ Đức, TPHCM</t>
        </is>
      </c>
      <c r="D375" s="45" t="n"/>
      <c r="E375" s="45" t="n"/>
      <c r="F375" s="45" t="inlineStr">
        <is>
          <t>KH3367</t>
        </is>
      </c>
      <c r="G375" s="45" t="n"/>
      <c r="H375" s="45" t="inlineStr">
        <is>
          <t>TP. Hồ Chí Minh</t>
        </is>
      </c>
      <c r="I375" s="45" t="n"/>
    </row>
    <row r="376" ht="25" customHeight="1">
      <c r="A376" s="43" t="inlineStr">
        <is>
          <t>Công ty Vận tải An Bình Tân</t>
        </is>
      </c>
      <c r="B376" s="43" t="n"/>
      <c r="C376" s="43" t="inlineStr">
        <is>
          <t>63B, đường Cây Keo, P Tam Phú, TP Thủ Đức, HCM</t>
        </is>
      </c>
      <c r="D376" s="43" t="n"/>
      <c r="E376" s="43" t="n"/>
      <c r="F376" s="43" t="inlineStr">
        <is>
          <t>KH3366</t>
        </is>
      </c>
      <c r="G376" s="43" t="n"/>
      <c r="H376" s="43" t="inlineStr">
        <is>
          <t>TP. Hồ Chí Minh</t>
        </is>
      </c>
      <c r="I376" s="43" t="n"/>
    </row>
    <row r="377" ht="25" customHeight="1">
      <c r="A377" s="45" t="inlineStr">
        <is>
          <t>CTY PHỤ TÙNG CƠ GIỚI VMI/ 0908.550.895 - 0966.265.086</t>
        </is>
      </c>
      <c r="B377" s="45" t="inlineStr">
        <is>
          <t>0908.550.895 / 0966.265.086</t>
        </is>
      </c>
      <c r="C377" s="45" t="inlineStr">
        <is>
          <t>SỐ 6 QL1A, BÌNH ĐƯỜNG 2, AN BÌNH, DĨ AN, BÌNH DƯƠNG</t>
        </is>
      </c>
      <c r="D377" s="45" t="n"/>
      <c r="E377" s="45" t="n"/>
      <c r="F377" s="45" t="inlineStr">
        <is>
          <t>KH3365</t>
        </is>
      </c>
      <c r="G377" s="45" t="n"/>
      <c r="H377" s="45" t="inlineStr">
        <is>
          <t>TP. Hồ Chí Minh</t>
        </is>
      </c>
      <c r="I377" s="45" t="n"/>
    </row>
    <row r="378" ht="25" customHeight="1">
      <c r="A378" s="43" t="inlineStr">
        <is>
          <t>Cửa hàng A Tiết (kinh doanh ron) - Tân Bình/ 0918.559.205</t>
        </is>
      </c>
      <c r="B378" s="43" t="inlineStr">
        <is>
          <t>0918.559.205</t>
        </is>
      </c>
      <c r="C378" s="43" t="inlineStr">
        <is>
          <t>560/42 Cộng Hòa, P13, Tân Bình, TP HCM</t>
        </is>
      </c>
      <c r="D378" s="43" t="n"/>
      <c r="E378" s="43" t="n"/>
      <c r="F378" s="43" t="inlineStr">
        <is>
          <t>KH3363</t>
        </is>
      </c>
      <c r="G378" s="43" t="n"/>
      <c r="H378" s="43" t="inlineStr">
        <is>
          <t>TP. Hồ Chí Minh</t>
        </is>
      </c>
      <c r="I378" s="43" t="n"/>
    </row>
    <row r="379" ht="25" customHeight="1">
      <c r="A379" s="45" t="inlineStr">
        <is>
          <t>Xưởng A Nhiệm- TP Kon Tum / 0972.940.898</t>
        </is>
      </c>
      <c r="B379" s="45" t="inlineStr">
        <is>
          <t>0972.940.898</t>
        </is>
      </c>
      <c r="C379" s="45" t="inlineStr">
        <is>
          <t>TP Kontum</t>
        </is>
      </c>
      <c r="D379" s="45" t="n"/>
      <c r="E379" s="45" t="n"/>
      <c r="F379" s="45" t="inlineStr">
        <is>
          <t>KH3364</t>
        </is>
      </c>
      <c r="G379" s="45" t="n"/>
      <c r="H379" s="45" t="inlineStr">
        <is>
          <t>Kon Tum</t>
        </is>
      </c>
      <c r="I379" s="45" t="n"/>
    </row>
    <row r="380" ht="25" customHeight="1">
      <c r="A380" s="43" t="inlineStr">
        <is>
          <t>Anh Long - Gò Dưa/ 0978.741.229</t>
        </is>
      </c>
      <c r="B380" s="43" t="inlineStr">
        <is>
          <t>0978.741.229</t>
        </is>
      </c>
      <c r="C380" s="43" t="inlineStr">
        <is>
          <t>Gò Dưa, SG</t>
        </is>
      </c>
      <c r="D380" s="43" t="n"/>
      <c r="E380" s="43" t="n"/>
      <c r="F380" s="43" t="inlineStr">
        <is>
          <t>KH3361</t>
        </is>
      </c>
      <c r="G380" s="43" t="n"/>
      <c r="H380" s="43" t="inlineStr">
        <is>
          <t>TP. Hồ Chí Minh</t>
        </is>
      </c>
      <c r="I380" s="43" t="n"/>
    </row>
    <row r="381" ht="25" customHeight="1">
      <c r="A381" s="45" t="inlineStr">
        <is>
          <t>Cơ khí Đại Thành - Long Khánh/ 0945.581.539</t>
        </is>
      </c>
      <c r="B381" s="45" t="inlineStr">
        <is>
          <t>0945.581.539</t>
        </is>
      </c>
      <c r="C381" s="45" t="inlineStr">
        <is>
          <t>Long Khánh, Đồng Nai</t>
        </is>
      </c>
      <c r="D381" s="45" t="n"/>
      <c r="E381" s="45" t="n"/>
      <c r="F381" s="45" t="inlineStr">
        <is>
          <t>KH3362</t>
        </is>
      </c>
      <c r="G381" s="45" t="n"/>
      <c r="H381" s="45" t="inlineStr">
        <is>
          <t>Đồng Nai</t>
        </is>
      </c>
      <c r="I381" s="45" t="n"/>
    </row>
    <row r="382" ht="25" customHeight="1">
      <c r="A382" s="43" t="inlineStr">
        <is>
          <t>Xưởng (ron) anh Bi - Vòng xoay cổng 11- TP Biên Hòa/ 0582.904.873</t>
        </is>
      </c>
      <c r="B382" s="43" t="inlineStr">
        <is>
          <t>0582.904.873</t>
        </is>
      </c>
      <c r="C382" s="43" t="inlineStr">
        <is>
          <t>Biên Hòa - Đồng Nai</t>
        </is>
      </c>
      <c r="D382" s="43" t="n"/>
      <c r="E382" s="43" t="n"/>
      <c r="F382" s="43" t="inlineStr">
        <is>
          <t>KH3359</t>
        </is>
      </c>
      <c r="G382" s="43" t="n"/>
      <c r="H382" s="43" t="inlineStr">
        <is>
          <t>Đồng Nai</t>
        </is>
      </c>
      <c r="I382" s="43" t="n"/>
    </row>
    <row r="383" ht="25" customHeight="1">
      <c r="A383" s="45" t="inlineStr">
        <is>
          <t>Anh Hổ - Linh Xuân, Thủ Đức, SG/ 0907.976.680</t>
        </is>
      </c>
      <c r="B383" s="45" t="inlineStr">
        <is>
          <t>0907.976.680</t>
        </is>
      </c>
      <c r="C383" s="45" t="inlineStr">
        <is>
          <t>Sài Gòn</t>
        </is>
      </c>
      <c r="D383" s="45" t="n"/>
      <c r="E383" s="45" t="n"/>
      <c r="F383" s="45" t="inlineStr">
        <is>
          <t>KH3360</t>
        </is>
      </c>
      <c r="G383" s="45" t="n"/>
      <c r="H383" s="45" t="inlineStr">
        <is>
          <t>TP. Hồ Chí Minh</t>
        </is>
      </c>
      <c r="I383" s="45" t="n"/>
    </row>
    <row r="384" ht="25" customHeight="1">
      <c r="A384" s="43" t="inlineStr">
        <is>
          <t>Anh Đoàn - Đồng Nai - 0329.665.368</t>
        </is>
      </c>
      <c r="B384" s="43" t="inlineStr">
        <is>
          <t>0329.665.368</t>
        </is>
      </c>
      <c r="C384" s="43" t="inlineStr">
        <is>
          <t>Đồng Nai</t>
        </is>
      </c>
      <c r="D384" s="43" t="n"/>
      <c r="E384" s="43" t="n"/>
      <c r="F384" s="43" t="inlineStr">
        <is>
          <t>KH3357</t>
        </is>
      </c>
      <c r="G384" s="43" t="n"/>
      <c r="H384" s="43" t="inlineStr">
        <is>
          <t>Đồng Nai</t>
        </is>
      </c>
      <c r="I384" s="43" t="n"/>
    </row>
    <row r="385" ht="25" customHeight="1">
      <c r="A385" s="45" t="inlineStr">
        <is>
          <t>Công ty Thành Hân - Anh Túy - 0346.626.781</t>
        </is>
      </c>
      <c r="B385" s="45" t="inlineStr">
        <is>
          <t>0346.626.781</t>
        </is>
      </c>
      <c r="C385" s="45" t="inlineStr">
        <is>
          <t>TP Phan Rang - Ninh Thuận</t>
        </is>
      </c>
      <c r="D385" s="45" t="n"/>
      <c r="E385" s="45" t="n"/>
      <c r="F385" s="45" t="inlineStr">
        <is>
          <t>KH3358</t>
        </is>
      </c>
      <c r="G385" s="45" t="n"/>
      <c r="H385" s="45" t="inlineStr">
        <is>
          <t>Ninh Thuận</t>
        </is>
      </c>
      <c r="I385" s="45" t="n"/>
    </row>
    <row r="386" ht="25" customHeight="1">
      <c r="A386" s="43" t="inlineStr">
        <is>
          <t>Xưởng A Phong - Di Linh / 0987.291.776</t>
        </is>
      </c>
      <c r="B386" s="43" t="inlineStr">
        <is>
          <t>0987.291.776</t>
        </is>
      </c>
      <c r="C386" s="43" t="inlineStr">
        <is>
          <t>Gia Hiệp, Di Linh, Lâm Đồng</t>
        </is>
      </c>
      <c r="D386" s="43" t="n"/>
      <c r="E386" s="43" t="n"/>
      <c r="F386" s="43" t="inlineStr">
        <is>
          <t>KH3356</t>
        </is>
      </c>
      <c r="G386" s="43" t="n"/>
      <c r="H386" s="43" t="inlineStr">
        <is>
          <t>Lâm Đồng</t>
        </is>
      </c>
      <c r="I386" s="43" t="n"/>
    </row>
    <row r="387" ht="25" customHeight="1">
      <c r="A387" s="45" t="inlineStr">
        <is>
          <t>Công ty XD công trình giao thông 6/ Anh Hải - 0947.040.105</t>
        </is>
      </c>
      <c r="B387" s="45" t="inlineStr">
        <is>
          <t>0947.040.105</t>
        </is>
      </c>
      <c r="C387" s="45" t="inlineStr">
        <is>
          <t>17 Mai Chí Thọ, KP7, An Khánh, TP Thủ Đức, TP HCM</t>
        </is>
      </c>
      <c r="D387" s="45" t="n"/>
      <c r="E387" s="45" t="n"/>
      <c r="F387" s="45" t="inlineStr">
        <is>
          <t>KH3355</t>
        </is>
      </c>
      <c r="G387" s="45" t="n"/>
      <c r="H387" s="45" t="inlineStr">
        <is>
          <t>TP. Hồ Chí Minh</t>
        </is>
      </c>
      <c r="I387" s="45" t="n"/>
    </row>
    <row r="388" ht="25" customHeight="1">
      <c r="A388" s="43" t="inlineStr">
        <is>
          <t>A Lâm - Cát Lái (chuyên Hyundai Mobis) - 0938.463.559</t>
        </is>
      </c>
      <c r="B388" s="43" t="inlineStr">
        <is>
          <t>0938.463.559</t>
        </is>
      </c>
      <c r="C388" s="43" t="inlineStr">
        <is>
          <t>Kho Cảng Cát Lái, TP HCM</t>
        </is>
      </c>
      <c r="D388" s="43" t="n"/>
      <c r="E388" s="43" t="n"/>
      <c r="F388" s="43" t="inlineStr">
        <is>
          <t>KH3354</t>
        </is>
      </c>
      <c r="G388" s="43" t="n"/>
      <c r="H388" s="43" t="n"/>
      <c r="I388" s="43" t="n"/>
    </row>
    <row r="389" ht="25" customHeight="1">
      <c r="A389" s="45" t="inlineStr">
        <is>
          <t>Anh Bé - Bình Phước / 0358.126.868</t>
        </is>
      </c>
      <c r="B389" s="45" t="inlineStr">
        <is>
          <t>0358.126.868</t>
        </is>
      </c>
      <c r="C389" s="45" t="inlineStr">
        <is>
          <t>Ngã ba Đồng Tâm, huyện Lộc Ninh, Bình Phước</t>
        </is>
      </c>
      <c r="D389" s="45" t="n"/>
      <c r="E389" s="45" t="n"/>
      <c r="F389" s="45" t="inlineStr">
        <is>
          <t>KH3353</t>
        </is>
      </c>
      <c r="G389" s="45" t="n"/>
      <c r="H389" s="45" t="inlineStr">
        <is>
          <t>Bình Phước</t>
        </is>
      </c>
      <c r="I389" s="45" t="n"/>
    </row>
    <row r="390" ht="25" customHeight="1">
      <c r="A390" s="43" t="inlineStr">
        <is>
          <t>Anh Ngà/ Gia Lai - 0979.955.985</t>
        </is>
      </c>
      <c r="B390" s="43" t="inlineStr">
        <is>
          <t>0979.955.985</t>
        </is>
      </c>
      <c r="C390" s="43" t="inlineStr">
        <is>
          <t>Chợ Am rơn, xã Am rơn, Huyện Iapa, Gia Lai</t>
        </is>
      </c>
      <c r="D390" s="43" t="n"/>
      <c r="E390" s="43" t="n"/>
      <c r="F390" s="43" t="inlineStr">
        <is>
          <t>KH3352</t>
        </is>
      </c>
      <c r="G390" s="43" t="n"/>
      <c r="H390" s="43" t="inlineStr">
        <is>
          <t>Gia Lai</t>
        </is>
      </c>
      <c r="I390" s="43" t="n"/>
    </row>
    <row r="391" ht="25" customHeight="1">
      <c r="A391" s="45" t="inlineStr">
        <is>
          <t>Xưởng Anh Phát - Trà Vinh/ 0939.517.467</t>
        </is>
      </c>
      <c r="B391" s="45" t="inlineStr">
        <is>
          <t>0939.517.467</t>
        </is>
      </c>
      <c r="C391" s="45" t="inlineStr">
        <is>
          <t>Trà Vinh (gần chành Cầu Kè)</t>
        </is>
      </c>
      <c r="D391" s="45" t="n"/>
      <c r="E391" s="45" t="n"/>
      <c r="F391" s="45" t="inlineStr">
        <is>
          <t>KH3351</t>
        </is>
      </c>
      <c r="G391" s="45" t="n"/>
      <c r="H391" s="45" t="inlineStr">
        <is>
          <t>Trà Vinh</t>
        </is>
      </c>
      <c r="I391" s="45" t="n"/>
    </row>
    <row r="392" ht="25" customHeight="1">
      <c r="A392" s="43" t="inlineStr">
        <is>
          <t>Cửa hàng VLXD Hòa Nhàn - Gia Lai/ A Hòa 0989.047.777</t>
        </is>
      </c>
      <c r="B392" s="43" t="inlineStr">
        <is>
          <t>0989.047.777</t>
        </is>
      </c>
      <c r="C392" s="43" t="inlineStr">
        <is>
          <t>462 Quang Trung, Đức Cơ, Gia Lai</t>
        </is>
      </c>
      <c r="D392" s="43" t="n"/>
      <c r="E392" s="43" t="n"/>
      <c r="F392" s="43" t="inlineStr">
        <is>
          <t>KH3350</t>
        </is>
      </c>
      <c r="G392" s="43" t="n"/>
      <c r="H392" s="43" t="inlineStr">
        <is>
          <t>Gia Lai</t>
        </is>
      </c>
      <c r="I392" s="43" t="n"/>
    </row>
    <row r="393" ht="25" customHeight="1">
      <c r="A393" s="45" t="inlineStr">
        <is>
          <t>Công ty Phú Tiến/ Chị Hiền: 0889.609.829</t>
        </is>
      </c>
      <c r="B393" s="45" t="inlineStr">
        <is>
          <t>0889.609.829</t>
        </is>
      </c>
      <c r="C393" s="45" t="inlineStr">
        <is>
          <t>Cầu Vượt Quang Trung - Q12 - TP.HCM</t>
        </is>
      </c>
      <c r="D393" s="45" t="n"/>
      <c r="E393" s="45" t="n"/>
      <c r="F393" s="45" t="inlineStr">
        <is>
          <t>KH3348</t>
        </is>
      </c>
      <c r="G393" s="45" t="n"/>
      <c r="H393" s="45" t="inlineStr">
        <is>
          <t>TP. Hồ Chí Minh</t>
        </is>
      </c>
      <c r="I393" s="45" t="n"/>
    </row>
    <row r="394" ht="25" customHeight="1">
      <c r="A394" s="43" t="inlineStr">
        <is>
          <t>Cửa hàng Anh Phong - Hậu Giang/ 0939.515.696</t>
        </is>
      </c>
      <c r="B394" s="43" t="inlineStr">
        <is>
          <t>0939.515.696</t>
        </is>
      </c>
      <c r="C394" s="43" t="inlineStr">
        <is>
          <t>Hậu Giang</t>
        </is>
      </c>
      <c r="D394" s="43" t="n"/>
      <c r="E394" s="43" t="n"/>
      <c r="F394" s="43" t="inlineStr">
        <is>
          <t>KH3349</t>
        </is>
      </c>
      <c r="G394" s="43" t="n"/>
      <c r="H394" s="43" t="inlineStr">
        <is>
          <t>Hậu Giang</t>
        </is>
      </c>
      <c r="I394" s="43" t="n"/>
    </row>
    <row r="395" ht="25" customHeight="1">
      <c r="A395" s="45" t="inlineStr">
        <is>
          <t>CTY TNHH TM XÂY DỰNG S-LINK/ A Việt 0978.050.350</t>
        </is>
      </c>
      <c r="B395" s="45" t="inlineStr">
        <is>
          <t>0978.050.350</t>
        </is>
      </c>
      <c r="C395" s="45" t="inlineStr">
        <is>
          <t>1 đường 12, Khu phố 4, An Khánh, Thủ Đức, TP HCM</t>
        </is>
      </c>
      <c r="D395" s="45" t="n"/>
      <c r="E395" s="45" t="n"/>
      <c r="F395" s="45" t="inlineStr">
        <is>
          <t>KH3347</t>
        </is>
      </c>
      <c r="G395" s="45" t="n"/>
      <c r="H395" s="45" t="inlineStr">
        <is>
          <t>TP. Hồ Chí Minh</t>
        </is>
      </c>
      <c r="I395" s="45" t="n"/>
    </row>
    <row r="396" ht="25" customHeight="1">
      <c r="A396" s="43" t="inlineStr">
        <is>
          <t>Xưởng Cơ khí Minh Mẫn - Long Khánh/ A Minh 0913.851.633</t>
        </is>
      </c>
      <c r="B396" s="43" t="inlineStr">
        <is>
          <t>0913.851.633</t>
        </is>
      </c>
      <c r="C396" s="43" t="inlineStr">
        <is>
          <t>Long Khánh - Đồng Nai</t>
        </is>
      </c>
      <c r="D396" s="43" t="n"/>
      <c r="E396" s="43" t="n"/>
      <c r="F396" s="43" t="inlineStr">
        <is>
          <t>KH3346</t>
        </is>
      </c>
      <c r="G396" s="43" t="n"/>
      <c r="H396" s="43" t="inlineStr">
        <is>
          <t>Đồng Nai</t>
        </is>
      </c>
      <c r="I396" s="43" t="n"/>
    </row>
    <row r="397" ht="25" customHeight="1">
      <c r="A397" s="45" t="inlineStr">
        <is>
          <t>Anh Thành - thợ máy, Suối Tiên / 0915.363.263</t>
        </is>
      </c>
      <c r="B397" s="45" t="inlineStr">
        <is>
          <t>0915.363.263</t>
        </is>
      </c>
      <c r="C397" s="45" t="inlineStr">
        <is>
          <t>Sài Gòn</t>
        </is>
      </c>
      <c r="D397" s="45" t="n"/>
      <c r="E397" s="45" t="n"/>
      <c r="F397" s="45" t="inlineStr">
        <is>
          <t>KH3345</t>
        </is>
      </c>
      <c r="G397" s="45" t="n"/>
      <c r="H397" s="45" t="inlineStr">
        <is>
          <t>TP. Hồ Chí Minh</t>
        </is>
      </c>
      <c r="I397" s="45" t="n"/>
    </row>
    <row r="398" ht="25" customHeight="1">
      <c r="A398" s="43" t="inlineStr">
        <is>
          <t>Công ty TNHH Cơ khí Ô Tô An Thái/ A Thắng - 0813.832.886</t>
        </is>
      </c>
      <c r="B398" s="43" t="inlineStr">
        <is>
          <t>0813.832.886</t>
        </is>
      </c>
      <c r="C398" s="43" t="inlineStr">
        <is>
          <t>288 Trần Thái Tông, P Tiền Phong, TP Thái Bình</t>
        </is>
      </c>
      <c r="D398" s="43" t="n"/>
      <c r="E398" s="43" t="n"/>
      <c r="F398" s="43" t="inlineStr">
        <is>
          <t>KH3343</t>
        </is>
      </c>
      <c r="G398" s="43" t="n"/>
      <c r="H398" s="43" t="inlineStr">
        <is>
          <t>TP. Hồ Chí Minh</t>
        </is>
      </c>
      <c r="I398" s="43" t="n"/>
    </row>
    <row r="399" ht="25" customHeight="1">
      <c r="A399" s="45" t="inlineStr">
        <is>
          <t>Công ty Trà Dương (lọc Mahle) / 0907.888.959</t>
        </is>
      </c>
      <c r="B399" s="45" t="inlineStr">
        <is>
          <t>0907.888.959</t>
        </is>
      </c>
      <c r="C399" s="45" t="inlineStr">
        <is>
          <t>Quận 12, TP HCM</t>
        </is>
      </c>
      <c r="D399" s="45" t="n"/>
      <c r="E399" s="45" t="n"/>
      <c r="F399" s="45" t="inlineStr">
        <is>
          <t>KH3344</t>
        </is>
      </c>
      <c r="G399" s="45" t="n"/>
      <c r="H399" s="45" t="inlineStr">
        <is>
          <t>TP. Hồ Chí Minh</t>
        </is>
      </c>
      <c r="I399" s="45" t="n"/>
    </row>
    <row r="400" ht="25" customHeight="1">
      <c r="A400" s="43" t="inlineStr">
        <is>
          <t>Phụ Tùng Ô tô Sài Gòn (Ford) / A Quân - 0916.319.716</t>
        </is>
      </c>
      <c r="B400" s="43" t="inlineStr">
        <is>
          <t>0916.319.716</t>
        </is>
      </c>
      <c r="C400" s="43" t="inlineStr">
        <is>
          <t>Quận 12, Sài Gòn</t>
        </is>
      </c>
      <c r="D400" s="43" t="n"/>
      <c r="E400" s="43" t="n"/>
      <c r="F400" s="43" t="inlineStr">
        <is>
          <t>KH3342</t>
        </is>
      </c>
      <c r="G400" s="43" t="n"/>
      <c r="H400" s="43" t="inlineStr">
        <is>
          <t>TP. Hồ Chí Minh</t>
        </is>
      </c>
      <c r="I400" s="43" t="n"/>
    </row>
    <row r="401" ht="25" customHeight="1">
      <c r="A401" s="45" t="inlineStr">
        <is>
          <t>Công ty TNHH Xây Dựng vận Tải BB Cont/ Anh Cử- 0944.330.323</t>
        </is>
      </c>
      <c r="B401" s="45" t="inlineStr">
        <is>
          <t>0944.330.323</t>
        </is>
      </c>
      <c r="C401" s="45" t="inlineStr">
        <is>
          <t>28/10 VP38 Khu phố Hoà Long, P. Vĩnh phú, Thuận An, Bình Dương</t>
        </is>
      </c>
      <c r="D401" s="45" t="n"/>
      <c r="E401" s="45" t="n"/>
      <c r="F401" s="45" t="inlineStr">
        <is>
          <t>KH3341</t>
        </is>
      </c>
      <c r="G401" s="45" t="n"/>
      <c r="H401" s="45" t="inlineStr">
        <is>
          <t>Bình Dương</t>
        </is>
      </c>
      <c r="I401" s="45" t="n"/>
    </row>
    <row r="402" ht="25" customHeight="1">
      <c r="A402" s="43" t="inlineStr">
        <is>
          <t>Công ty Phúc Hải Ngân - Đà Nẵng / Anh Hưng- 0987.255.392</t>
        </is>
      </c>
      <c r="B402" s="43" t="inlineStr">
        <is>
          <t>0987.255.392</t>
        </is>
      </c>
      <c r="C402" s="43" t="inlineStr">
        <is>
          <t>Đà Nẵng</t>
        </is>
      </c>
      <c r="D402" s="43" t="n"/>
      <c r="E402" s="43" t="n"/>
      <c r="F402" s="43" t="inlineStr">
        <is>
          <t>KH3340</t>
        </is>
      </c>
      <c r="G402" s="43" t="n"/>
      <c r="H402" s="43" t="inlineStr">
        <is>
          <t>Đà Nẵng</t>
        </is>
      </c>
      <c r="I402" s="43" t="n"/>
    </row>
    <row r="403" ht="25" customHeight="1">
      <c r="A403" s="45" t="inlineStr">
        <is>
          <t>Cửa hàng Phụ Tùng Phúc Khang-Sài Gòn / Anh Phi- 0939.058.869</t>
        </is>
      </c>
      <c r="B403" s="45" t="inlineStr">
        <is>
          <t>0939.058.869</t>
        </is>
      </c>
      <c r="C403" s="45" t="inlineStr">
        <is>
          <t>Bình Chánh-HCM</t>
        </is>
      </c>
      <c r="D403" s="45" t="n"/>
      <c r="E403" s="45" t="n"/>
      <c r="F403" s="45" t="inlineStr">
        <is>
          <t>KH3339</t>
        </is>
      </c>
      <c r="G403" s="45" t="n"/>
      <c r="H403" s="45" t="inlineStr">
        <is>
          <t>TP. Hồ Chí Minh</t>
        </is>
      </c>
      <c r="I403" s="45" t="n"/>
    </row>
    <row r="404" ht="25" customHeight="1">
      <c r="A404" s="43" t="inlineStr">
        <is>
          <t>Cửa hàng Quang Phú -Lâm Đồng / 0908.010.677</t>
        </is>
      </c>
      <c r="B404" s="43" t="inlineStr">
        <is>
          <t>0908.010.677</t>
        </is>
      </c>
      <c r="C404" s="43" t="inlineStr">
        <is>
          <t>Lâm Đồng</t>
        </is>
      </c>
      <c r="D404" s="43" t="n"/>
      <c r="E404" s="43" t="n"/>
      <c r="F404" s="43" t="inlineStr">
        <is>
          <t>KH3338</t>
        </is>
      </c>
      <c r="G404" s="43" t="n"/>
      <c r="H404" s="43" t="inlineStr">
        <is>
          <t>Lâm Đồng</t>
        </is>
      </c>
      <c r="I404" s="43" t="n"/>
    </row>
    <row r="405" ht="25" customHeight="1">
      <c r="A405" s="45" t="inlineStr">
        <is>
          <t>Anh Toàn-Cà Mau / 0919.523.838</t>
        </is>
      </c>
      <c r="B405" s="45" t="inlineStr">
        <is>
          <t>0919.523.838</t>
        </is>
      </c>
      <c r="C405" s="45" t="inlineStr">
        <is>
          <t>Phường 5, TP. Cà Mau</t>
        </is>
      </c>
      <c r="D405" s="45" t="n"/>
      <c r="E405" s="45" t="n"/>
      <c r="F405" s="45" t="inlineStr">
        <is>
          <t>KH3335</t>
        </is>
      </c>
      <c r="G405" s="45" t="n"/>
      <c r="H405" s="45" t="inlineStr">
        <is>
          <t>Cà Mau</t>
        </is>
      </c>
      <c r="I405" s="45" t="n"/>
    </row>
    <row r="406" ht="25" customHeight="1">
      <c r="A406" s="43" t="inlineStr">
        <is>
          <t>Anh Quế (Chủ máy) -Bình Dương / 0985.085.968</t>
        </is>
      </c>
      <c r="B406" s="43" t="inlineStr">
        <is>
          <t>0985.085.968</t>
        </is>
      </c>
      <c r="C406" s="43" t="inlineStr">
        <is>
          <t>Cầu Vượt Sóng Thần - Bình Dương</t>
        </is>
      </c>
      <c r="D406" s="43" t="n"/>
      <c r="E406" s="43" t="n"/>
      <c r="F406" s="43" t="inlineStr">
        <is>
          <t>KH3336</t>
        </is>
      </c>
      <c r="G406" s="43" t="n"/>
      <c r="H406" s="43" t="inlineStr">
        <is>
          <t>Bình Dương</t>
        </is>
      </c>
      <c r="I406" s="43" t="n"/>
    </row>
    <row r="407" ht="25" customHeight="1">
      <c r="A407" s="45" t="inlineStr">
        <is>
          <t>Anh Tý - Đồng Tháp / 0948.700.600</t>
        </is>
      </c>
      <c r="B407" s="45" t="inlineStr">
        <is>
          <t>0948.700.600</t>
        </is>
      </c>
      <c r="C407" s="45" t="inlineStr">
        <is>
          <t>Tam Nông- Đồng Tháp</t>
        </is>
      </c>
      <c r="D407" s="45" t="n"/>
      <c r="E407" s="45" t="n"/>
      <c r="F407" s="45" t="inlineStr">
        <is>
          <t>KH3337</t>
        </is>
      </c>
      <c r="G407" s="45" t="n"/>
      <c r="H407" s="45" t="inlineStr">
        <is>
          <t>Đồng Tháp</t>
        </is>
      </c>
      <c r="I407" s="45" t="n"/>
    </row>
    <row r="408" ht="25" customHeight="1">
      <c r="A408" s="43" t="inlineStr">
        <is>
          <t>Anh Ơn - Cần Thơ/ 0356.324.112</t>
        </is>
      </c>
      <c r="B408" s="43" t="inlineStr">
        <is>
          <t>0356.324.112</t>
        </is>
      </c>
      <c r="C408" s="43" t="inlineStr">
        <is>
          <t>Ấp Quy Lân 6, Xã Thạnh Quới, Huyện Vĩnh Thạnh, TP Cần Thơ</t>
        </is>
      </c>
      <c r="D408" s="43" t="n"/>
      <c r="E408" s="43" t="n"/>
      <c r="F408" s="43" t="inlineStr">
        <is>
          <t>KH3334</t>
        </is>
      </c>
      <c r="G408" s="43" t="n"/>
      <c r="H408" s="43" t="inlineStr">
        <is>
          <t>Cần Thơ</t>
        </is>
      </c>
      <c r="I408" s="43" t="n"/>
    </row>
    <row r="409" ht="25" customHeight="1">
      <c r="A409" s="45" t="inlineStr">
        <is>
          <t>Xưởng tiện cơ khí Phú Cường-Sài Gòn / 0938.862.595</t>
        </is>
      </c>
      <c r="B409" s="45" t="inlineStr">
        <is>
          <t>0938.862.595</t>
        </is>
      </c>
      <c r="C409" s="45" t="inlineStr">
        <is>
          <t>241/24/1 Tân Hoà Đông, Phường 14, Quận 6, TP HCM</t>
        </is>
      </c>
      <c r="D409" s="45" t="n"/>
      <c r="E409" s="45" t="n"/>
      <c r="F409" s="45" t="inlineStr">
        <is>
          <t>KH3333</t>
        </is>
      </c>
      <c r="G409" s="45" t="n"/>
      <c r="H409" s="45" t="inlineStr">
        <is>
          <t>TP. Hồ Chí Minh</t>
        </is>
      </c>
      <c r="I409" s="45" t="n"/>
    </row>
    <row r="410" ht="25" customHeight="1">
      <c r="A410" s="43" t="inlineStr">
        <is>
          <t>Cửa hàng Cảnh Dương - Nghệ An/ Anh Dương - 0849.174.999 - 0913.577.386</t>
        </is>
      </c>
      <c r="B410" s="43" t="inlineStr">
        <is>
          <t>0849.174.999 / 0913.577.386</t>
        </is>
      </c>
      <c r="C410" s="43" t="inlineStr">
        <is>
          <t>Số 117 Nguyễn Trãi, P. Bàu Quán, TP Vinh, Nghệ An</t>
        </is>
      </c>
      <c r="D410" s="43" t="n"/>
      <c r="E410" s="43" t="n"/>
      <c r="F410" s="43" t="inlineStr">
        <is>
          <t>KH3330</t>
        </is>
      </c>
      <c r="G410" s="43" t="n"/>
      <c r="H410" s="43" t="n"/>
      <c r="I410" s="43" t="n"/>
    </row>
    <row r="411" ht="25" customHeight="1">
      <c r="A411" s="45" t="inlineStr">
        <is>
          <t>Cửa hàng Thanh Giang-Phú Yên/ Chị Phượng - 0978.463.517</t>
        </is>
      </c>
      <c r="B411" s="45" t="inlineStr">
        <is>
          <t>0978.463.517</t>
        </is>
      </c>
      <c r="C411" s="45" t="inlineStr">
        <is>
          <t>Đội 7, thôn Phước Hòa, huyện Đồng Phước, Đồng Xuân, Phú Yên</t>
        </is>
      </c>
      <c r="D411" s="45" t="n"/>
      <c r="E411" s="45" t="n"/>
      <c r="F411" s="45" t="inlineStr">
        <is>
          <t>KH3331</t>
        </is>
      </c>
      <c r="G411" s="45" t="n"/>
      <c r="H411" s="45" t="inlineStr">
        <is>
          <t>Phú Yên</t>
        </is>
      </c>
      <c r="I411" s="45" t="n"/>
    </row>
    <row r="412" ht="25" customHeight="1">
      <c r="A412" s="43" t="inlineStr">
        <is>
          <t>Cửa hàng phụ tùng ô tô Chương-Dak Lak / 0946.507.070-0909.094.977</t>
        </is>
      </c>
      <c r="B412" s="43" t="inlineStr">
        <is>
          <t>070-0909.094 / 0946.507.070-0909</t>
        </is>
      </c>
      <c r="C412" s="43" t="inlineStr">
        <is>
          <t>79 Đường 10 tháng 3 Xã Cư ÊBUR-TP Buôn Ma Thuột-Dak lak</t>
        </is>
      </c>
      <c r="D412" s="43" t="n"/>
      <c r="E412" s="43" t="n"/>
      <c r="F412" s="43" t="inlineStr">
        <is>
          <t>KH3332</t>
        </is>
      </c>
      <c r="G412" s="43" t="n"/>
      <c r="H412" s="43" t="inlineStr">
        <is>
          <t>Đắk Lắk</t>
        </is>
      </c>
      <c r="I412" s="43" t="n"/>
    </row>
    <row r="413" ht="25" customHeight="1">
      <c r="A413" s="45" t="inlineStr">
        <is>
          <t>Cửa hàng Trần Xuyên-Bạc Liêu / Anh Nơi- 0913.918.307</t>
        </is>
      </c>
      <c r="B413" s="45" t="inlineStr">
        <is>
          <t>0913.918.307</t>
        </is>
      </c>
      <c r="C413" s="45" t="inlineStr">
        <is>
          <t>Xã Vĩnh Lộc, Huyện Hồng Dân, Tỉnh Bạc Liêu</t>
        </is>
      </c>
      <c r="D413" s="45" t="n"/>
      <c r="E413" s="45" t="n"/>
      <c r="F413" s="45" t="inlineStr">
        <is>
          <t>KH3329</t>
        </is>
      </c>
      <c r="G413" s="45" t="n"/>
      <c r="H413" s="45" t="inlineStr">
        <is>
          <t>Bạc Liêu</t>
        </is>
      </c>
      <c r="I413" s="45" t="n"/>
    </row>
    <row r="414" ht="25" customHeight="1">
      <c r="A414" s="43" t="inlineStr">
        <is>
          <t>Công ty Thới Bình -Long An / Anh Nam- 0914.707.588</t>
        </is>
      </c>
      <c r="B414" s="43" t="inlineStr">
        <is>
          <t>0914.707.588</t>
        </is>
      </c>
      <c r="C414" s="43" t="inlineStr">
        <is>
          <t>Bến Lức - Long An</t>
        </is>
      </c>
      <c r="D414" s="43" t="n"/>
      <c r="E414" s="43" t="n"/>
      <c r="F414" s="43" t="inlineStr">
        <is>
          <t>KH3328</t>
        </is>
      </c>
      <c r="G414" s="43" t="n"/>
      <c r="H414" s="43" t="inlineStr">
        <is>
          <t>Long An</t>
        </is>
      </c>
      <c r="I414" s="43" t="n"/>
    </row>
    <row r="415" ht="25" customHeight="1">
      <c r="A415" s="45" t="inlineStr">
        <is>
          <t>Cửa hàng Khắc Thuật - Phú Mỹ/Chị Hằng: 0907.404.134</t>
        </is>
      </c>
      <c r="B415" s="45" t="inlineStr">
        <is>
          <t>0907.404.134</t>
        </is>
      </c>
      <c r="C415" s="45" t="inlineStr">
        <is>
          <t>Hải Sơn, Phước Hoà, Tân Thành, BRVT</t>
        </is>
      </c>
      <c r="D415" s="45" t="n"/>
      <c r="E415" s="45" t="n"/>
      <c r="F415" s="45" t="inlineStr">
        <is>
          <t>KH3326</t>
        </is>
      </c>
      <c r="G415" s="45" t="n"/>
      <c r="H415" s="45" t="inlineStr">
        <is>
          <t>Bà Rịa - Vũng Tàu</t>
        </is>
      </c>
      <c r="I415" s="45" t="n"/>
    </row>
    <row r="416" ht="25" customHeight="1">
      <c r="A416" s="43" t="inlineStr">
        <is>
          <t>Xưởng Đông -Kon Tum/ 0349.767.917</t>
        </is>
      </c>
      <c r="B416" s="43" t="inlineStr">
        <is>
          <t>0349.767.917</t>
        </is>
      </c>
      <c r="C416" s="43" t="inlineStr">
        <is>
          <t>Sa Thầy-Kon Tum</t>
        </is>
      </c>
      <c r="D416" s="43" t="n"/>
      <c r="E416" s="43" t="n"/>
      <c r="F416" s="43" t="inlineStr">
        <is>
          <t>KH3327</t>
        </is>
      </c>
      <c r="G416" s="43" t="n"/>
      <c r="H416" s="43" t="inlineStr">
        <is>
          <t>Kon Tum</t>
        </is>
      </c>
      <c r="I416" s="43" t="n"/>
    </row>
    <row r="417" ht="25" customHeight="1">
      <c r="A417" s="45" t="inlineStr">
        <is>
          <t>Xưởng Anh Nghĩa -Biên Hoà / 0982.515.313</t>
        </is>
      </c>
      <c r="B417" s="45" t="inlineStr">
        <is>
          <t>0982.515.313</t>
        </is>
      </c>
      <c r="C417" s="45" t="inlineStr">
        <is>
          <t>Số 2 Nguyễn Văn Tỏ-Long Bình Tân-Biên Hòa- Đồng Nai</t>
        </is>
      </c>
      <c r="D417" s="45" t="n"/>
      <c r="E417" s="45" t="n"/>
      <c r="F417" s="45" t="inlineStr">
        <is>
          <t>KH3324</t>
        </is>
      </c>
      <c r="G417" s="45" t="n"/>
      <c r="H417" s="45" t="inlineStr">
        <is>
          <t>Đồng Nai</t>
        </is>
      </c>
      <c r="I417" s="45" t="n"/>
    </row>
    <row r="418" ht="25" customHeight="1">
      <c r="A418" s="43" t="inlineStr">
        <is>
          <t>Công ty Cổ phần Phát Triển Đầu tư Xây Dựng Việt Nam/ Anh Vĩnh: 0394. 212.266</t>
        </is>
      </c>
      <c r="B418" s="43" t="n"/>
      <c r="C418" s="43" t="inlineStr">
        <is>
          <t>Ô CN6, Khu Công Nghiệp Nguyên Khê, Huyện Đông Anh, Thành phố Hà Nội</t>
        </is>
      </c>
      <c r="D418" s="43" t="n"/>
      <c r="E418" s="43" t="n"/>
      <c r="F418" s="43" t="inlineStr">
        <is>
          <t>KH3325</t>
        </is>
      </c>
      <c r="G418" s="43" t="n"/>
      <c r="H418" s="43" t="inlineStr">
        <is>
          <t>Hà Nội</t>
        </is>
      </c>
      <c r="I418" s="43" t="n"/>
    </row>
    <row r="419" ht="25" customHeight="1">
      <c r="A419" s="45" t="inlineStr">
        <is>
          <t>Xưởng Anh Thành - Nha Trang / 0935.665.496</t>
        </is>
      </c>
      <c r="B419" s="45" t="inlineStr">
        <is>
          <t>0935.665.496</t>
        </is>
      </c>
      <c r="C419" s="45" t="inlineStr">
        <is>
          <t>Nha Trang</t>
        </is>
      </c>
      <c r="D419" s="45" t="n"/>
      <c r="E419" s="45" t="n"/>
      <c r="F419" s="45" t="inlineStr">
        <is>
          <t>KH3323</t>
        </is>
      </c>
      <c r="G419" s="45" t="n"/>
      <c r="H419" s="45" t="inlineStr">
        <is>
          <t>Khánh Hòa</t>
        </is>
      </c>
      <c r="I419" s="45" t="n"/>
    </row>
    <row r="420" ht="25" customHeight="1">
      <c r="A420" s="43" t="inlineStr">
        <is>
          <t>Văn Sửa - Tam Nông, Đồng Tháp - 0987.158.611</t>
        </is>
      </c>
      <c r="B420" s="43" t="inlineStr">
        <is>
          <t>0987.158.611</t>
        </is>
      </c>
      <c r="C420" s="43" t="inlineStr">
        <is>
          <t>Tam Nông - Đồng Tháp</t>
        </is>
      </c>
      <c r="D420" s="43" t="n"/>
      <c r="E420" s="43" t="n"/>
      <c r="F420" s="43" t="inlineStr">
        <is>
          <t>KH3320</t>
        </is>
      </c>
      <c r="G420" s="43" t="n"/>
      <c r="H420" s="43" t="inlineStr">
        <is>
          <t>Đồng Tháp</t>
        </is>
      </c>
      <c r="I420" s="43" t="n"/>
    </row>
    <row r="421" ht="25" customHeight="1">
      <c r="A421" s="45" t="inlineStr">
        <is>
          <t>Cửa hàng Chín Cho, Rạch Giá / 0833.831.103 - 0847.744.244</t>
        </is>
      </c>
      <c r="B421" s="45" t="inlineStr">
        <is>
          <t>0833.831.103 / 0847.744.244</t>
        </is>
      </c>
      <c r="C421" s="45" t="inlineStr">
        <is>
          <t>Tổ 1, Ấp Tà Tây, Xã Phi Thông, Rạch Giá, Kiên Giang</t>
        </is>
      </c>
      <c r="D421" s="45" t="n"/>
      <c r="E421" s="45" t="n"/>
      <c r="F421" s="45" t="inlineStr">
        <is>
          <t>KH3321</t>
        </is>
      </c>
      <c r="G421" s="45" t="n"/>
      <c r="H421" s="45" t="inlineStr">
        <is>
          <t>Kiên Giang</t>
        </is>
      </c>
      <c r="I421" s="45" t="n"/>
    </row>
    <row r="422" ht="25" customHeight="1">
      <c r="A422" s="43" t="inlineStr">
        <is>
          <t>Phụ tùng Cơ Giới Hiểu Hạnh - Đam Rông, Lâm Đồng / 0355.565.456 - 0392.588.977</t>
        </is>
      </c>
      <c r="B422" s="43" t="inlineStr">
        <is>
          <t>0355.565.456 / 0392.588.977</t>
        </is>
      </c>
      <c r="C422" s="43" t="inlineStr">
        <is>
          <t>Thôn 1, Liêng Srônh, Đam Rông, Lâm Đồng</t>
        </is>
      </c>
      <c r="D422" s="43" t="n"/>
      <c r="E422" s="43" t="n"/>
      <c r="F422" s="43" t="inlineStr">
        <is>
          <t>KH3322</t>
        </is>
      </c>
      <c r="G422" s="43" t="n"/>
      <c r="H422" s="43" t="inlineStr">
        <is>
          <t>Lâm Đồng</t>
        </is>
      </c>
      <c r="I422" s="43" t="n"/>
    </row>
    <row r="423" ht="25" customHeight="1">
      <c r="A423" s="45" t="inlineStr">
        <is>
          <t>Cơ giới Trí Đức-Buôn Mê Thuột/ 0827.664.747- 0788.664.747</t>
        </is>
      </c>
      <c r="B423" s="45" t="inlineStr">
        <is>
          <t>0827.664.747- / 0788.664.747</t>
        </is>
      </c>
      <c r="C423" s="45" t="inlineStr">
        <is>
          <t>155 Phan Chu Trinh-Buôn Mê Thuột-Đak Lak</t>
        </is>
      </c>
      <c r="D423" s="45" t="n"/>
      <c r="E423" s="45" t="n"/>
      <c r="F423" s="45" t="inlineStr">
        <is>
          <t>KH3319</t>
        </is>
      </c>
      <c r="G423" s="45" t="n"/>
      <c r="H423" s="45" t="inlineStr">
        <is>
          <t>Đắk Lắk</t>
        </is>
      </c>
      <c r="I423" s="45" t="n"/>
    </row>
    <row r="424" ht="25" customHeight="1">
      <c r="A424" s="43" t="inlineStr">
        <is>
          <t>Anh Luân(sc tự do)-Bình Dương/ 0972.302.455</t>
        </is>
      </c>
      <c r="B424" s="43" t="inlineStr">
        <is>
          <t>0972.302.455</t>
        </is>
      </c>
      <c r="C424" s="43" t="inlineStr">
        <is>
          <t>Bình Dương</t>
        </is>
      </c>
      <c r="D424" s="43" t="n"/>
      <c r="E424" s="43" t="n"/>
      <c r="F424" s="43" t="inlineStr">
        <is>
          <t>KH3318</t>
        </is>
      </c>
      <c r="G424" s="43" t="n"/>
      <c r="H424" s="43" t="inlineStr">
        <is>
          <t>Bình Dương</t>
        </is>
      </c>
      <c r="I424" s="43" t="n"/>
    </row>
    <row r="425" ht="25" customHeight="1">
      <c r="A425" s="45" t="inlineStr">
        <is>
          <t>TURBO - ANH THẮNG - SÀI GÒN / Anh Thắng: 0903.970.815 - 0988.190.009</t>
        </is>
      </c>
      <c r="B425" s="45" t="inlineStr">
        <is>
          <t>0903.970.815 / 0988.190.009</t>
        </is>
      </c>
      <c r="C425" s="45" t="inlineStr">
        <is>
          <t>Số 10 Xuyên Á (Gần ngã 4 Đại học Nông Lâm)</t>
        </is>
      </c>
      <c r="D425" s="45" t="n"/>
      <c r="E425" s="45" t="n"/>
      <c r="F425" s="45" t="inlineStr">
        <is>
          <t>KH3315</t>
        </is>
      </c>
      <c r="G425" s="45" t="n"/>
      <c r="H425" s="45" t="inlineStr">
        <is>
          <t>TP. Hồ Chí Minh</t>
        </is>
      </c>
      <c r="I425" s="45" t="n"/>
    </row>
    <row r="426" ht="25" customHeight="1">
      <c r="A426" s="43" t="inlineStr">
        <is>
          <t>Bãi máy An Bình-SG / Anh Huy - 0981.387.810</t>
        </is>
      </c>
      <c r="B426" s="43" t="inlineStr">
        <is>
          <t>0981.387.810</t>
        </is>
      </c>
      <c r="C426" s="43" t="inlineStr">
        <is>
          <t>Cổng ĐH Nông Lâm, TP Hồ Chí Minh</t>
        </is>
      </c>
      <c r="D426" s="43" t="n"/>
      <c r="E426" s="43" t="n"/>
      <c r="F426" s="43" t="inlineStr">
        <is>
          <t>KH3316</t>
        </is>
      </c>
      <c r="G426" s="43" t="n"/>
      <c r="H426" s="43" t="inlineStr">
        <is>
          <t>TP. Hồ Chí Minh</t>
        </is>
      </c>
      <c r="I426" s="43" t="n"/>
    </row>
    <row r="427" ht="25" customHeight="1">
      <c r="A427" s="45" t="inlineStr">
        <is>
          <t>Cửa hàng Tuấn Nguyễn -Q5/ 0913.702.247</t>
        </is>
      </c>
      <c r="B427" s="45" t="inlineStr">
        <is>
          <t>0913.702.247</t>
        </is>
      </c>
      <c r="C427" s="45" t="inlineStr">
        <is>
          <t>27 Lương Nhữ Học- Phường 10-Quận 5-SG</t>
        </is>
      </c>
      <c r="D427" s="45" t="n"/>
      <c r="E427" s="45" t="n"/>
      <c r="F427" s="45" t="inlineStr">
        <is>
          <t>KH3317</t>
        </is>
      </c>
      <c r="G427" s="45" t="n"/>
      <c r="H427" s="45" t="inlineStr">
        <is>
          <t>TP. Hồ Chí Minh</t>
        </is>
      </c>
      <c r="I427" s="45" t="n"/>
    </row>
    <row r="428" ht="25" customHeight="1">
      <c r="A428" s="43" t="inlineStr">
        <is>
          <t>Anh Thi (san lấp) - Gia Lai - 0963.363.777</t>
        </is>
      </c>
      <c r="B428" s="43" t="inlineStr">
        <is>
          <t>0963.363.777</t>
        </is>
      </c>
      <c r="C428" s="43" t="inlineStr">
        <is>
          <t>Pleiku - Gia Lai</t>
        </is>
      </c>
      <c r="D428" s="43" t="n"/>
      <c r="E428" s="43" t="n"/>
      <c r="F428" s="43" t="inlineStr">
        <is>
          <t>KH3314</t>
        </is>
      </c>
      <c r="G428" s="43" t="n"/>
      <c r="H428" s="43" t="inlineStr">
        <is>
          <t>Gia Lai</t>
        </is>
      </c>
      <c r="I428" s="43" t="n"/>
    </row>
    <row r="429" ht="25" customHeight="1">
      <c r="A429" s="45" t="inlineStr">
        <is>
          <t>Xưởng Anh Thiên-Tân Vạn- Bình Dương / 0378.775.706</t>
        </is>
      </c>
      <c r="B429" s="45" t="inlineStr">
        <is>
          <t>0378.775.706</t>
        </is>
      </c>
      <c r="C429" s="45" t="inlineStr">
        <is>
          <t>Mỹ Phước -Tân Vạn-Bình Dương</t>
        </is>
      </c>
      <c r="D429" s="45" t="n"/>
      <c r="E429" s="45" t="n"/>
      <c r="F429" s="45" t="inlineStr">
        <is>
          <t>KH3313</t>
        </is>
      </c>
      <c r="G429" s="45" t="n"/>
      <c r="H429" s="45" t="inlineStr">
        <is>
          <t>Bình Dương</t>
        </is>
      </c>
      <c r="I429" s="45" t="n"/>
    </row>
    <row r="430" ht="25" customHeight="1">
      <c r="A430" s="43" t="inlineStr">
        <is>
          <t>Anh Hải - Bù Đốp/ 0773.639.379</t>
        </is>
      </c>
      <c r="B430" s="43" t="inlineStr">
        <is>
          <t>0773.639.379</t>
        </is>
      </c>
      <c r="C430" s="43" t="inlineStr">
        <is>
          <t>Ủy ban xã Tân Thành - Bù Đốp - Bình Phước</t>
        </is>
      </c>
      <c r="D430" s="43" t="n"/>
      <c r="E430" s="43" t="n"/>
      <c r="F430" s="43" t="inlineStr">
        <is>
          <t>KH3312</t>
        </is>
      </c>
      <c r="G430" s="43" t="n"/>
      <c r="H430" s="43" t="inlineStr">
        <is>
          <t>Bình Phước</t>
        </is>
      </c>
      <c r="I430" s="43" t="n"/>
    </row>
    <row r="431" ht="25" customHeight="1">
      <c r="A431" s="45" t="inlineStr">
        <is>
          <t>Công ty Anh Kiệt -Q12/ Anh Nhật: 0936.465.056</t>
        </is>
      </c>
      <c r="B431" s="45" t="inlineStr">
        <is>
          <t>0936.465.056</t>
        </is>
      </c>
      <c r="C431" s="45" t="inlineStr">
        <is>
          <t>1051/3C, Quốc Lộ 1A, P. An Phú Đông, Quận 12, TP. Hồ Chí Minh</t>
        </is>
      </c>
      <c r="D431" s="45" t="n"/>
      <c r="E431" s="45" t="n"/>
      <c r="F431" s="45" t="inlineStr">
        <is>
          <t>KH3311</t>
        </is>
      </c>
      <c r="G431" s="45" t="n"/>
      <c r="H431" s="45" t="inlineStr">
        <is>
          <t>TP. Hồ Chí Minh</t>
        </is>
      </c>
      <c r="I431" s="45" t="n"/>
    </row>
    <row r="432" ht="25" customHeight="1">
      <c r="A432" s="43" t="inlineStr">
        <is>
          <t>Anh Lộc-Khu công nghệ cao Thủ Đức/ 0976.666.975</t>
        </is>
      </c>
      <c r="B432" s="43" t="inlineStr">
        <is>
          <t>0976.666.975</t>
        </is>
      </c>
      <c r="C432" s="43" t="inlineStr">
        <is>
          <t>Sài Gòn</t>
        </is>
      </c>
      <c r="D432" s="43" t="n"/>
      <c r="E432" s="43" t="n"/>
      <c r="F432" s="43" t="inlineStr">
        <is>
          <t>KH3310</t>
        </is>
      </c>
      <c r="G432" s="43" t="n"/>
      <c r="H432" s="43" t="inlineStr">
        <is>
          <t>TP. Hồ Chí Minh</t>
        </is>
      </c>
      <c r="I432" s="43" t="n"/>
    </row>
    <row r="433" ht="25" customHeight="1">
      <c r="A433" s="45" t="inlineStr">
        <is>
          <t>Xưởng Anh Vân- Sài Gòn / 0336.750.752</t>
        </is>
      </c>
      <c r="B433" s="45" t="inlineStr">
        <is>
          <t>0336.750.752</t>
        </is>
      </c>
      <c r="C433" s="45" t="inlineStr">
        <is>
          <t>Sài Gòn</t>
        </is>
      </c>
      <c r="D433" s="45" t="n"/>
      <c r="E433" s="45" t="n"/>
      <c r="F433" s="45" t="inlineStr">
        <is>
          <t>KH3309</t>
        </is>
      </c>
      <c r="G433" s="45" t="n"/>
      <c r="H433" s="45" t="inlineStr">
        <is>
          <t>TP. Hồ Chí Minh</t>
        </is>
      </c>
      <c r="I433" s="45" t="n"/>
    </row>
    <row r="434" ht="25" customHeight="1">
      <c r="A434" s="43" t="inlineStr">
        <is>
          <t>Xưởng Hồng Phát - Ngọc Hồi, Kontum / 0977.713.391</t>
        </is>
      </c>
      <c r="B434" s="43" t="inlineStr">
        <is>
          <t>0977.713.391</t>
        </is>
      </c>
      <c r="C434" s="43" t="inlineStr">
        <is>
          <t>Ngọc Hồi, Kon tum (gửi xe Thuận Phát)</t>
        </is>
      </c>
      <c r="D434" s="43" t="n"/>
      <c r="E434" s="43" t="n"/>
      <c r="F434" s="43" t="inlineStr">
        <is>
          <t>KH3306</t>
        </is>
      </c>
      <c r="G434" s="43" t="n"/>
      <c r="H434" s="43" t="inlineStr">
        <is>
          <t>Kon Tum</t>
        </is>
      </c>
      <c r="I434" s="43" t="n"/>
    </row>
    <row r="435" ht="25" customHeight="1">
      <c r="A435" s="45" t="inlineStr">
        <is>
          <t>Công ty CP Đầu tư và XD An Đông/ Anh Hà- 0963.626.856</t>
        </is>
      </c>
      <c r="B435" s="45" t="inlineStr">
        <is>
          <t>0963.626.856</t>
        </is>
      </c>
      <c r="C435" s="45" t="inlineStr">
        <is>
          <t>79 Ngọc Hồi, Hoàng Liệt, Hoàng Mai, Hà Nội</t>
        </is>
      </c>
      <c r="D435" s="45" t="n"/>
      <c r="E435" s="45" t="n"/>
      <c r="F435" s="45" t="inlineStr">
        <is>
          <t>KH3307</t>
        </is>
      </c>
      <c r="G435" s="45" t="n"/>
      <c r="H435" s="45" t="inlineStr">
        <is>
          <t>Hà Nội</t>
        </is>
      </c>
      <c r="I435" s="45" t="n"/>
    </row>
    <row r="436" ht="25" customHeight="1">
      <c r="A436" s="43" t="inlineStr">
        <is>
          <t>(không sử dụng) Tuấn Kia-Q2</t>
        </is>
      </c>
      <c r="B436" s="43" t="n"/>
      <c r="C436" s="43" t="inlineStr">
        <is>
          <t>26 Đường số 25-Bình An-Q2-SG</t>
        </is>
      </c>
      <c r="D436" s="43" t="n"/>
      <c r="E436" s="43" t="n"/>
      <c r="F436" s="43" t="inlineStr">
        <is>
          <t>KH3308</t>
        </is>
      </c>
      <c r="G436" s="43" t="n"/>
      <c r="H436" s="43" t="inlineStr">
        <is>
          <t>TP. Hồ Chí Minh</t>
        </is>
      </c>
      <c r="I436" s="43" t="n"/>
    </row>
    <row r="437" ht="25" customHeight="1">
      <c r="A437" s="45" t="inlineStr">
        <is>
          <t>Công ty Đại Tiến Đạt-BRVT/ 0707.117.769</t>
        </is>
      </c>
      <c r="B437" s="45" t="inlineStr">
        <is>
          <t>0707.117.769</t>
        </is>
      </c>
      <c r="C437" s="45" t="inlineStr">
        <is>
          <t>Chợ đầu mối Lam Sơn- BRVT</t>
        </is>
      </c>
      <c r="D437" s="45" t="n"/>
      <c r="E437" s="45" t="n"/>
      <c r="F437" s="45" t="inlineStr">
        <is>
          <t>KH3305</t>
        </is>
      </c>
      <c r="G437" s="45" t="n"/>
      <c r="H437" s="45" t="inlineStr">
        <is>
          <t>Bà Rịa - Vũng Tàu</t>
        </is>
      </c>
      <c r="I437" s="45" t="n"/>
    </row>
    <row r="438" ht="25" customHeight="1">
      <c r="A438" s="43" t="inlineStr">
        <is>
          <t>Xưởng Anh Phát-Đồng Nai/ 0988.093.747</t>
        </is>
      </c>
      <c r="B438" s="43" t="inlineStr">
        <is>
          <t>0988.093.747</t>
        </is>
      </c>
      <c r="C438" s="43" t="inlineStr">
        <is>
          <t>Xuân Thọ, Xuân Lộc, Đồng Nai</t>
        </is>
      </c>
      <c r="D438" s="43" t="n"/>
      <c r="E438" s="43" t="n"/>
      <c r="F438" s="43" t="inlineStr">
        <is>
          <t>KH3303</t>
        </is>
      </c>
      <c r="G438" s="43" t="n"/>
      <c r="H438" s="43" t="inlineStr">
        <is>
          <t>Đồng Nai</t>
        </is>
      </c>
      <c r="I438" s="43" t="n"/>
    </row>
    <row r="439" ht="25" customHeight="1">
      <c r="A439" s="45" t="inlineStr">
        <is>
          <t>Công ty khai thác Khoáng sản Việt Long / Anh Công- 0989.848.216</t>
        </is>
      </c>
      <c r="B439" s="45" t="inlineStr">
        <is>
          <t>0989.848.216</t>
        </is>
      </c>
      <c r="C439" s="45" t="inlineStr">
        <is>
          <t>Số 5 Lê Đức Thọ, P16, Gò Vấp, TP.HCM</t>
        </is>
      </c>
      <c r="D439" s="45" t="n"/>
      <c r="E439" s="45" t="n"/>
      <c r="F439" s="45" t="inlineStr">
        <is>
          <t>KH3304</t>
        </is>
      </c>
      <c r="G439" s="45" t="n"/>
      <c r="H439" s="45" t="inlineStr">
        <is>
          <t>TP. Hồ Chí Minh</t>
        </is>
      </c>
      <c r="I439" s="45" t="n"/>
    </row>
    <row r="440" ht="25" customHeight="1">
      <c r="A440" s="43" t="inlineStr">
        <is>
          <t>Xưởng Doa Mài Thành Trung -Đồng Nai/ 0918.646.726</t>
        </is>
      </c>
      <c r="B440" s="43" t="inlineStr">
        <is>
          <t>0918.646.726</t>
        </is>
      </c>
      <c r="C440" s="43" t="inlineStr">
        <is>
          <t>Vòng Xoay cổng 11 Võ Nguyên Giáp - Biên Hoà- Đồng Nai</t>
        </is>
      </c>
      <c r="D440" s="43" t="n"/>
      <c r="E440" s="43" t="n"/>
      <c r="F440" s="43" t="inlineStr">
        <is>
          <t>KH3302</t>
        </is>
      </c>
      <c r="G440" s="43" t="n"/>
      <c r="H440" s="43" t="inlineStr">
        <is>
          <t>Đồng Nai</t>
        </is>
      </c>
      <c r="I440" s="43" t="n"/>
    </row>
    <row r="441" ht="25" customHeight="1">
      <c r="A441" s="45" t="inlineStr">
        <is>
          <t>Anh Thái - Tây Ninh - 0906.279.777</t>
        </is>
      </c>
      <c r="B441" s="45" t="inlineStr">
        <is>
          <t>0906.279.777</t>
        </is>
      </c>
      <c r="C441" s="45" t="inlineStr">
        <is>
          <t>TP Tây Ninh</t>
        </is>
      </c>
      <c r="D441" s="45" t="n"/>
      <c r="E441" s="45" t="n"/>
      <c r="F441" s="45" t="inlineStr">
        <is>
          <t>KH3301</t>
        </is>
      </c>
      <c r="G441" s="45" t="n"/>
      <c r="H441" s="45" t="inlineStr">
        <is>
          <t>Tây Ninh</t>
        </is>
      </c>
      <c r="I441" s="45" t="n"/>
    </row>
    <row r="442" ht="25" customHeight="1">
      <c r="A442" s="43" t="inlineStr">
        <is>
          <t>Anh Khang-Biên Hoà-Đồng Nai / 0344.174.034</t>
        </is>
      </c>
      <c r="B442" s="43" t="inlineStr">
        <is>
          <t>0344.174.034</t>
        </is>
      </c>
      <c r="C442" s="43" t="inlineStr">
        <is>
          <t>Đồng Nai</t>
        </is>
      </c>
      <c r="D442" s="43" t="n"/>
      <c r="E442" s="43" t="n"/>
      <c r="F442" s="43" t="inlineStr">
        <is>
          <t>KH3300</t>
        </is>
      </c>
      <c r="G442" s="43" t="n"/>
      <c r="H442" s="43" t="inlineStr">
        <is>
          <t>Đồng Nai</t>
        </is>
      </c>
      <c r="I442" s="43" t="n"/>
    </row>
    <row r="443" ht="25" customHeight="1">
      <c r="A443" s="45" t="inlineStr">
        <is>
          <t>Gara Kim Ngân-Q12/ Anh Hoạt- 0962.640.621</t>
        </is>
      </c>
      <c r="B443" s="45" t="inlineStr">
        <is>
          <t>0962.640.621</t>
        </is>
      </c>
      <c r="C443" s="45" t="inlineStr">
        <is>
          <t>SỐ 11 Tô Ngọc Vân, P.Thạnh Xuân, Q.12, SG</t>
        </is>
      </c>
      <c r="D443" s="45" t="n"/>
      <c r="E443" s="45" t="n"/>
      <c r="F443" s="45" t="inlineStr">
        <is>
          <t>KH3299</t>
        </is>
      </c>
      <c r="G443" s="45" t="n"/>
      <c r="H443" s="45" t="inlineStr">
        <is>
          <t>TP. Hồ Chí Minh</t>
        </is>
      </c>
      <c r="I443" s="45" t="n"/>
    </row>
    <row r="444" ht="25" customHeight="1">
      <c r="A444" s="43" t="inlineStr">
        <is>
          <t>Anh Bảo-Xuân Lộc-Đồng Nai / 0961.552.551</t>
        </is>
      </c>
      <c r="B444" s="43" t="inlineStr">
        <is>
          <t>0961.552.551</t>
        </is>
      </c>
      <c r="C444" s="43" t="inlineStr">
        <is>
          <t>Suối Cát, Xuân Lộc, Đồng Nai</t>
        </is>
      </c>
      <c r="D444" s="43" t="n"/>
      <c r="E444" s="43" t="n"/>
      <c r="F444" s="43" t="inlineStr">
        <is>
          <t>KH3298</t>
        </is>
      </c>
      <c r="G444" s="43" t="n"/>
      <c r="H444" s="43" t="inlineStr">
        <is>
          <t>Đồng Nai</t>
        </is>
      </c>
      <c r="I444" s="43" t="n"/>
    </row>
    <row r="445" ht="25" customHeight="1">
      <c r="A445" s="45" t="inlineStr">
        <is>
          <t>Công ty xây dựng cầu đường Nam Phát-Tây Ninh / A Hướng - 0348.255.757</t>
        </is>
      </c>
      <c r="B445" s="45" t="inlineStr">
        <is>
          <t>0348.255.757</t>
        </is>
      </c>
      <c r="C445" s="45" t="inlineStr">
        <is>
          <t>Tổ 13 ấp 6, xã Xuối Ngô, Huyện Tân Châu, Tây Ninh</t>
        </is>
      </c>
      <c r="D445" s="45" t="n"/>
      <c r="E445" s="45" t="n"/>
      <c r="F445" s="45" t="inlineStr">
        <is>
          <t>KH3297</t>
        </is>
      </c>
      <c r="G445" s="45" t="n"/>
      <c r="H445" s="45" t="inlineStr">
        <is>
          <t>Tây Ninh</t>
        </is>
      </c>
      <c r="I445" s="45" t="n"/>
    </row>
    <row r="446" ht="25" customHeight="1">
      <c r="A446" s="43" t="inlineStr">
        <is>
          <t>Anh Đăng / Bình Tân - 0908.860.592</t>
        </is>
      </c>
      <c r="B446" s="43" t="inlineStr">
        <is>
          <t>0908.860.592</t>
        </is>
      </c>
      <c r="C446" s="43" t="inlineStr">
        <is>
          <t>84/46 Tên Lửa, An Lạc, Bình Tân, TP HCM</t>
        </is>
      </c>
      <c r="D446" s="43" t="n"/>
      <c r="E446" s="43" t="n"/>
      <c r="F446" s="43" t="inlineStr">
        <is>
          <t>KH3296</t>
        </is>
      </c>
      <c r="G446" s="43" t="n"/>
      <c r="H446" s="43" t="inlineStr">
        <is>
          <t>TP. Hồ Chí Minh</t>
        </is>
      </c>
      <c r="I446" s="43" t="n"/>
    </row>
    <row r="447" ht="25" customHeight="1">
      <c r="A447" s="45" t="inlineStr">
        <is>
          <t>Bãi Máy Anh Khải-Tân Uyên-Bình Dương / 0988.099.308</t>
        </is>
      </c>
      <c r="B447" s="45" t="inlineStr">
        <is>
          <t>0988.099.308</t>
        </is>
      </c>
      <c r="C447" s="45" t="inlineStr">
        <is>
          <t>Tổ 2 Khu Phố Bình Khánh, Phường Khánh Bình, TP.Tân Uyên, Bình Dương</t>
        </is>
      </c>
      <c r="D447" s="45" t="n"/>
      <c r="E447" s="45" t="n"/>
      <c r="F447" s="45" t="inlineStr">
        <is>
          <t>KH3294</t>
        </is>
      </c>
      <c r="G447" s="45" t="n"/>
      <c r="H447" s="45" t="inlineStr">
        <is>
          <t>Bình Dương</t>
        </is>
      </c>
      <c r="I447" s="45" t="n"/>
    </row>
    <row r="448" ht="25" customHeight="1">
      <c r="A448" s="43" t="inlineStr">
        <is>
          <t>Cửa hàng Đoàn Quân Việt, Bảo Lâm, Lâm Đồng/ 0977.833.502</t>
        </is>
      </c>
      <c r="B448" s="43" t="inlineStr">
        <is>
          <t>0977.833.502</t>
        </is>
      </c>
      <c r="C448" s="43" t="inlineStr">
        <is>
          <t>136 Hàm Nghi, TT Lộc Thắng, Huyện Bảo Lâm, Lâm Đồng</t>
        </is>
      </c>
      <c r="D448" s="43" t="n"/>
      <c r="E448" s="43" t="n"/>
      <c r="F448" s="43" t="inlineStr">
        <is>
          <t>KH3295</t>
        </is>
      </c>
      <c r="G448" s="43" t="n"/>
      <c r="H448" s="43" t="inlineStr">
        <is>
          <t>Lâm Đồng</t>
        </is>
      </c>
      <c r="I448" s="43" t="n"/>
    </row>
    <row r="449" ht="25" customHeight="1">
      <c r="A449" s="45" t="inlineStr">
        <is>
          <t>Công ty lắp máy Việt Nam / Chị Trân 0966.677.070</t>
        </is>
      </c>
      <c r="B449" s="45" t="inlineStr">
        <is>
          <t>0966.677.070</t>
        </is>
      </c>
      <c r="C449" s="45" t="inlineStr">
        <is>
          <t>Lô C2, KCN Khánh Phúc, Ninh Phúc, TP Ninh Bình, Ninh Bình</t>
        </is>
      </c>
      <c r="D449" s="45" t="n"/>
      <c r="E449" s="45" t="n"/>
      <c r="F449" s="45" t="inlineStr">
        <is>
          <t>KH3293</t>
        </is>
      </c>
      <c r="G449" s="45" t="n"/>
      <c r="H449" s="45" t="inlineStr">
        <is>
          <t>Bình Định</t>
        </is>
      </c>
      <c r="I449" s="45" t="n"/>
    </row>
    <row r="450" ht="25" customHeight="1">
      <c r="A450" s="43" t="inlineStr">
        <is>
          <t>Anh Kiệt-Dĩ An- Bình Dương / 0929.275.707</t>
        </is>
      </c>
      <c r="B450" s="43" t="inlineStr">
        <is>
          <t>0929.275.707</t>
        </is>
      </c>
      <c r="C450" s="43" t="inlineStr">
        <is>
          <t>36 Đông Minh, phường Đông Hòa, TP Dĩ An, Bình Dương</t>
        </is>
      </c>
      <c r="D450" s="43" t="n"/>
      <c r="E450" s="43" t="n"/>
      <c r="F450" s="43" t="inlineStr">
        <is>
          <t>KH3292</t>
        </is>
      </c>
      <c r="G450" s="43" t="n"/>
      <c r="H450" s="43" t="inlineStr">
        <is>
          <t>Bình Dương</t>
        </is>
      </c>
      <c r="I450" s="43" t="n"/>
    </row>
    <row r="451" ht="25" customHeight="1">
      <c r="A451" s="45" t="inlineStr">
        <is>
          <t>Cửa hàng Khánh An - Long An / 0985.676.419</t>
        </is>
      </c>
      <c r="B451" s="45" t="inlineStr">
        <is>
          <t>0985.676.419</t>
        </is>
      </c>
      <c r="C451" s="45" t="inlineStr">
        <is>
          <t>Ấp 1, Xã Nhị Thành, H. Thủ Thừa, Long An</t>
        </is>
      </c>
      <c r="D451" s="45" t="n"/>
      <c r="E451" s="45" t="n"/>
      <c r="F451" s="45" t="inlineStr">
        <is>
          <t>KH3291</t>
        </is>
      </c>
      <c r="G451" s="45" t="n"/>
      <c r="H451" s="45" t="inlineStr">
        <is>
          <t>Long An</t>
        </is>
      </c>
      <c r="I451" s="45" t="n"/>
    </row>
    <row r="452" ht="25" customHeight="1">
      <c r="A452" s="43" t="inlineStr">
        <is>
          <t>Quản lý Thị trường TP HCM</t>
        </is>
      </c>
      <c r="B452" s="43" t="n"/>
      <c r="C452" s="43" t="inlineStr">
        <is>
          <t>TP Hồ Chí Minh</t>
        </is>
      </c>
      <c r="D452" s="43" t="n"/>
      <c r="E452" s="43" t="n"/>
      <c r="F452" s="43" t="inlineStr">
        <is>
          <t>KH3290</t>
        </is>
      </c>
      <c r="G452" s="43" t="n"/>
      <c r="H452" s="43" t="n"/>
      <c r="I452" s="43" t="n"/>
    </row>
    <row r="453" ht="25" customHeight="1">
      <c r="A453" s="45" t="inlineStr">
        <is>
          <t>Công ty TNHH DV Và VT Hùng Hoàng Hoa -Quảng Nam/ Anh Minh - 0905.316.917</t>
        </is>
      </c>
      <c r="B453" s="45" t="inlineStr">
        <is>
          <t>0905.316.917</t>
        </is>
      </c>
      <c r="C453" s="45" t="inlineStr">
        <is>
          <t>Thôn Mỹ Bình, xã Tam Hiệp, huyện Núi Thành, tỉnh Quảng Nam</t>
        </is>
      </c>
      <c r="D453" s="45" t="n"/>
      <c r="E453" s="45" t="n"/>
      <c r="F453" s="45" t="inlineStr">
        <is>
          <t>KH3289</t>
        </is>
      </c>
      <c r="G453" s="45" t="n"/>
      <c r="H453" s="45" t="inlineStr">
        <is>
          <t>Quảng Nam</t>
        </is>
      </c>
      <c r="I453" s="45" t="n"/>
    </row>
    <row r="454" ht="25" customHeight="1">
      <c r="A454" s="43" t="inlineStr">
        <is>
          <t>Bùi Quốc Tuấn</t>
        </is>
      </c>
      <c r="B454" s="43" t="n"/>
      <c r="C454" s="43" t="inlineStr">
        <is>
          <t>CTCP Thiết bị Cơ giới Miền Nam</t>
        </is>
      </c>
      <c r="D454" s="43" t="n"/>
      <c r="E454" s="43" t="n"/>
      <c r="F454" s="43" t="inlineStr">
        <is>
          <t>MN61</t>
        </is>
      </c>
      <c r="G454" s="43" t="n"/>
      <c r="H454" s="43" t="inlineStr">
        <is>
          <t>Bình Phước - Vạn Cường</t>
        </is>
      </c>
      <c r="I454" s="43" t="n"/>
    </row>
    <row r="455" ht="25" customHeight="1">
      <c r="A455" s="45" t="inlineStr">
        <is>
          <t>Xưởng Nguyễn Phong, Đăk Đoa / 0965.232.708</t>
        </is>
      </c>
      <c r="B455" s="45" t="inlineStr">
        <is>
          <t>0965.232.708</t>
        </is>
      </c>
      <c r="C455" s="45" t="inlineStr">
        <is>
          <t>Đăk Đoa, Gia Lai</t>
        </is>
      </c>
      <c r="D455" s="45" t="n"/>
      <c r="E455" s="45" t="n"/>
      <c r="F455" s="45" t="inlineStr">
        <is>
          <t>KH3288</t>
        </is>
      </c>
      <c r="G455" s="45" t="n"/>
      <c r="H455" s="45" t="inlineStr">
        <is>
          <t>Gia Lai</t>
        </is>
      </c>
      <c r="I455" s="45" t="n"/>
    </row>
    <row r="456" ht="25" customHeight="1">
      <c r="A456" s="43" t="inlineStr">
        <is>
          <t>Cửa hàng Phụ Tùng Đang / 0985.039.443</t>
        </is>
      </c>
      <c r="B456" s="43" t="inlineStr">
        <is>
          <t>0985.039.443</t>
        </is>
      </c>
      <c r="C456" s="43" t="inlineStr">
        <is>
          <t>Đường Hà Huy Giáp, TT. Cờ Đỏ, Cờ Đỏ, Cần Thơ</t>
        </is>
      </c>
      <c r="D456" s="43" t="n"/>
      <c r="E456" s="43" t="n"/>
      <c r="F456" s="43" t="inlineStr">
        <is>
          <t>KH3287</t>
        </is>
      </c>
      <c r="G456" s="43" t="n"/>
      <c r="H456" s="43" t="inlineStr">
        <is>
          <t>Cần Thơ</t>
        </is>
      </c>
      <c r="I456" s="43" t="n"/>
    </row>
    <row r="457" ht="25" customHeight="1">
      <c r="A457" s="45" t="inlineStr">
        <is>
          <t>Phụ Tùng Hyundai - Mobis - Sài Gòn / 0922.545.545</t>
        </is>
      </c>
      <c r="B457" s="45" t="inlineStr">
        <is>
          <t>0922.545.545</t>
        </is>
      </c>
      <c r="C457" s="45" t="inlineStr">
        <is>
          <t>Sài Gòn</t>
        </is>
      </c>
      <c r="D457" s="45" t="n"/>
      <c r="E457" s="45" t="n"/>
      <c r="F457" s="45" t="inlineStr">
        <is>
          <t>KH3286</t>
        </is>
      </c>
      <c r="G457" s="45" t="n"/>
      <c r="H457" s="45" t="inlineStr">
        <is>
          <t>TP. Hồ Chí Minh</t>
        </is>
      </c>
      <c r="I457" s="45" t="n"/>
    </row>
    <row r="458" ht="25" customHeight="1">
      <c r="A458" s="43" t="inlineStr">
        <is>
          <t>Anh Hưng-Nhà thờ Chu Hải -BRVT/ 0937.863.342</t>
        </is>
      </c>
      <c r="B458" s="43" t="inlineStr">
        <is>
          <t>0937.863.342</t>
        </is>
      </c>
      <c r="C458" s="43" t="inlineStr">
        <is>
          <t>Tân Thành-Bà Rịa Vũng Tàu</t>
        </is>
      </c>
      <c r="D458" s="43" t="n"/>
      <c r="E458" s="43" t="n"/>
      <c r="F458" s="43" t="inlineStr">
        <is>
          <t>KH3285</t>
        </is>
      </c>
      <c r="G458" s="43" t="n"/>
      <c r="H458" s="43" t="inlineStr">
        <is>
          <t>Bà Rịa - Vũng Tàu</t>
        </is>
      </c>
      <c r="I458" s="43" t="n"/>
    </row>
    <row r="459" ht="25" customHeight="1">
      <c r="A459" s="45" t="inlineStr">
        <is>
          <t>Xưởng Thành Trung-Bình Dương / 0988.607.628</t>
        </is>
      </c>
      <c r="B459" s="45" t="inlineStr">
        <is>
          <t>0988.607.628</t>
        </is>
      </c>
      <c r="C459" s="45" t="inlineStr">
        <is>
          <t>Chung cư Đồng An-Bình Dương</t>
        </is>
      </c>
      <c r="D459" s="45" t="n"/>
      <c r="E459" s="45" t="n"/>
      <c r="F459" s="45" t="inlineStr">
        <is>
          <t>KH3284</t>
        </is>
      </c>
      <c r="G459" s="45" t="n"/>
      <c r="H459" s="45" t="inlineStr">
        <is>
          <t>Bình Dương</t>
        </is>
      </c>
      <c r="I459" s="45" t="n"/>
    </row>
    <row r="460" ht="25" customHeight="1">
      <c r="A460" s="43" t="inlineStr">
        <is>
          <t>Gara Trường Thịnh-Bảo Lộc / 0937.479.900</t>
        </is>
      </c>
      <c r="B460" s="43" t="inlineStr">
        <is>
          <t>0937.479.900</t>
        </is>
      </c>
      <c r="C460" s="43" t="inlineStr">
        <is>
          <t>Bảo Lộc-Lâm Đồng</t>
        </is>
      </c>
      <c r="D460" s="43" t="n"/>
      <c r="E460" s="43" t="n"/>
      <c r="F460" s="43" t="inlineStr">
        <is>
          <t>KH3283</t>
        </is>
      </c>
      <c r="G460" s="43" t="n"/>
      <c r="H460" s="43" t="inlineStr">
        <is>
          <t>Lâm Đồng</t>
        </is>
      </c>
      <c r="I460" s="43" t="n"/>
    </row>
    <row r="461" ht="25" customHeight="1">
      <c r="A461" s="45" t="inlineStr">
        <is>
          <t>Anh Cường - Hà Nội (sx bô xả giảm thanh)</t>
        </is>
      </c>
      <c r="B461" s="45" t="n"/>
      <c r="C461" s="45" t="inlineStr">
        <is>
          <t>Hà Nội</t>
        </is>
      </c>
      <c r="D461" s="45" t="n"/>
      <c r="E461" s="45" t="n"/>
      <c r="F461" s="45" t="inlineStr">
        <is>
          <t>KH3282</t>
        </is>
      </c>
      <c r="G461" s="45" t="n"/>
      <c r="H461" s="45" t="inlineStr">
        <is>
          <t>TP. Hồ Chí Minh</t>
        </is>
      </c>
      <c r="I461" s="45" t="n"/>
    </row>
    <row r="462" ht="25" customHeight="1">
      <c r="A462" s="43" t="inlineStr">
        <is>
          <t>Cửa hàng Ô Tô Trường Thịnh -Quận 5 / 0961.615.108</t>
        </is>
      </c>
      <c r="B462" s="43" t="inlineStr">
        <is>
          <t>0961.615.108</t>
        </is>
      </c>
      <c r="C462" s="43" t="inlineStr">
        <is>
          <t>22 Lương Nhữ Học, P10, Q5, SG</t>
        </is>
      </c>
      <c r="D462" s="43" t="n"/>
      <c r="E462" s="43" t="n"/>
      <c r="F462" s="43" t="inlineStr">
        <is>
          <t>KH3279</t>
        </is>
      </c>
      <c r="G462" s="43" t="n"/>
      <c r="H462" s="43" t="inlineStr">
        <is>
          <t>TP. Hồ Chí Minh</t>
        </is>
      </c>
      <c r="I462" s="43" t="n"/>
    </row>
    <row r="463" ht="25" customHeight="1">
      <c r="A463" s="45" t="inlineStr">
        <is>
          <t>Xưởng Anh Thanh-Thủ Đức / 0903.088.092</t>
        </is>
      </c>
      <c r="B463" s="45" t="inlineStr">
        <is>
          <t>0903.088.092</t>
        </is>
      </c>
      <c r="C463" s="45" t="inlineStr">
        <is>
          <t>Tam Bình, Thủ Đức, TP HCM</t>
        </is>
      </c>
      <c r="D463" s="45" t="n"/>
      <c r="E463" s="45" t="n"/>
      <c r="F463" s="45" t="inlineStr">
        <is>
          <t>KH3280</t>
        </is>
      </c>
      <c r="G463" s="45" t="n"/>
      <c r="H463" s="45" t="inlineStr">
        <is>
          <t>TP. Hồ Chí Minh</t>
        </is>
      </c>
      <c r="I463" s="45" t="n"/>
    </row>
    <row r="464" ht="25" customHeight="1">
      <c r="A464" s="43" t="inlineStr">
        <is>
          <t>Anh Cường-Tiền Giang/ 0987.267.179</t>
        </is>
      </c>
      <c r="B464" s="43" t="inlineStr">
        <is>
          <t>0987.267.179</t>
        </is>
      </c>
      <c r="C464" s="43" t="inlineStr">
        <is>
          <t>Cai Lậy-Tiền Giang</t>
        </is>
      </c>
      <c r="D464" s="43" t="n"/>
      <c r="E464" s="43" t="n"/>
      <c r="F464" s="43" t="inlineStr">
        <is>
          <t>KH3281</t>
        </is>
      </c>
      <c r="G464" s="43" t="n"/>
      <c r="H464" s="43" t="inlineStr">
        <is>
          <t>Tiền Giang</t>
        </is>
      </c>
      <c r="I464" s="43" t="n"/>
    </row>
    <row r="465" ht="25" customHeight="1">
      <c r="A465" s="45" t="inlineStr">
        <is>
          <t>Anh Vân-Bình Thuận / 0913.197.949</t>
        </is>
      </c>
      <c r="B465" s="45" t="inlineStr">
        <is>
          <t>0913.197.949</t>
        </is>
      </c>
      <c r="C465" s="45" t="inlineStr">
        <is>
          <t>Bình Thuận</t>
        </is>
      </c>
      <c r="D465" s="45" t="n"/>
      <c r="E465" s="45" t="n"/>
      <c r="F465" s="45" t="inlineStr">
        <is>
          <t>KH3277</t>
        </is>
      </c>
      <c r="G465" s="45" t="n"/>
      <c r="H465" s="45" t="inlineStr">
        <is>
          <t>Bình Thuận</t>
        </is>
      </c>
      <c r="I465" s="45" t="n"/>
    </row>
    <row r="466" ht="25" customHeight="1">
      <c r="A466" s="43" t="inlineStr">
        <is>
          <t>Xưởng Út Tý-Long An/ Anh Tý - 0913.160.450</t>
        </is>
      </c>
      <c r="B466" s="43" t="inlineStr">
        <is>
          <t>0913.160.450</t>
        </is>
      </c>
      <c r="C466" s="43" t="inlineStr">
        <is>
          <t>Tân Hưng-Long An</t>
        </is>
      </c>
      <c r="D466" s="43" t="n"/>
      <c r="E466" s="43" t="n"/>
      <c r="F466" s="43" t="inlineStr">
        <is>
          <t>KH3278</t>
        </is>
      </c>
      <c r="G466" s="43" t="n"/>
      <c r="H466" s="43" t="inlineStr">
        <is>
          <t>Long An</t>
        </is>
      </c>
      <c r="I466" s="43" t="n"/>
    </row>
    <row r="467" ht="25" customHeight="1">
      <c r="A467" s="45" t="inlineStr">
        <is>
          <t>FENGCHENG FIRE TURBOCHARGER MANUFACTURING CO., LTD</t>
        </is>
      </c>
      <c r="B467" s="45" t="n"/>
      <c r="C467" s="45" t="inlineStr">
        <is>
          <t>No. 211, Group 1, Xijie Village, Fenghuang City District, Fengcheng City, Liaoning, China</t>
        </is>
      </c>
      <c r="D467" s="45" t="n"/>
      <c r="E467" s="45" t="n"/>
      <c r="F467" s="45" t="inlineStr">
        <is>
          <t>FIRE</t>
        </is>
      </c>
      <c r="G467" s="45" t="n"/>
      <c r="H467" s="45" t="n"/>
      <c r="I467" s="45" t="n"/>
    </row>
    <row r="468" ht="25" customHeight="1">
      <c r="A468" s="43" t="inlineStr">
        <is>
          <t>Công ty Phong Cửu-Đồng Nai/ A Tuấn -0916.683.717</t>
        </is>
      </c>
      <c r="B468" s="43" t="inlineStr">
        <is>
          <t>0916.683.717</t>
        </is>
      </c>
      <c r="C468" s="43" t="inlineStr">
        <is>
          <t>15/19, Ấp 4, Xã Bàu Cạn, Long Thành, Đồng Nai</t>
        </is>
      </c>
      <c r="D468" s="43" t="n"/>
      <c r="E468" s="43" t="n"/>
      <c r="F468" s="43" t="inlineStr">
        <is>
          <t>KH3274</t>
        </is>
      </c>
      <c r="G468" s="43" t="n"/>
      <c r="H468" s="43" t="inlineStr">
        <is>
          <t>Đồng Nai</t>
        </is>
      </c>
      <c r="I468" s="43" t="n"/>
    </row>
    <row r="469" ht="25" customHeight="1">
      <c r="A469" s="45" t="inlineStr">
        <is>
          <t>Cửa Hàng Hưởng Lợi-Kiên Giang/ 0973.735.735 - 0943.222.282</t>
        </is>
      </c>
      <c r="B469" s="45" t="inlineStr">
        <is>
          <t>0973.735.735 / 0943.222.282</t>
        </is>
      </c>
      <c r="C469" s="45" t="inlineStr">
        <is>
          <t>Huyện An Biên-Kiên Giang</t>
        </is>
      </c>
      <c r="D469" s="45" t="n"/>
      <c r="E469" s="45" t="n"/>
      <c r="F469" s="45" t="inlineStr">
        <is>
          <t>KH3275</t>
        </is>
      </c>
      <c r="G469" s="45" t="n"/>
      <c r="H469" s="45" t="inlineStr">
        <is>
          <t>Kiên Giang</t>
        </is>
      </c>
      <c r="I469" s="45" t="n"/>
    </row>
    <row r="470" ht="25" customHeight="1">
      <c r="A470" s="43" t="inlineStr">
        <is>
          <t>Xưởng Anh Dân-Hóc Môn/ 0974.927.902</t>
        </is>
      </c>
      <c r="B470" s="43" t="inlineStr">
        <is>
          <t>0974.927.902</t>
        </is>
      </c>
      <c r="C470" s="43" t="inlineStr">
        <is>
          <t>24 Phạm Thị Dây - Hóc Môn-Sài Gòn</t>
        </is>
      </c>
      <c r="D470" s="43" t="n"/>
      <c r="E470" s="43" t="n"/>
      <c r="F470" s="43" t="inlineStr">
        <is>
          <t>KH3276</t>
        </is>
      </c>
      <c r="G470" s="43" t="n"/>
      <c r="H470" s="43" t="inlineStr">
        <is>
          <t>TP. Hồ Chí Minh</t>
        </is>
      </c>
      <c r="I470" s="43" t="n"/>
    </row>
    <row r="471" ht="25" customHeight="1">
      <c r="A471" s="45" t="inlineStr">
        <is>
          <t>Chủ Máy Anh Bảo-Biên Hoà / 0973.122.545-0949.112.642</t>
        </is>
      </c>
      <c r="B471" s="45" t="inlineStr">
        <is>
          <t>0973.122.545-0949</t>
        </is>
      </c>
      <c r="C471" s="45" t="inlineStr">
        <is>
          <t>Biên Hoà-Đồng Nai</t>
        </is>
      </c>
      <c r="D471" s="45" t="n"/>
      <c r="E471" s="45" t="n"/>
      <c r="F471" s="45" t="inlineStr">
        <is>
          <t>KH3273</t>
        </is>
      </c>
      <c r="G471" s="45" t="n"/>
      <c r="H471" s="45" t="inlineStr">
        <is>
          <t>Đồng Nai</t>
        </is>
      </c>
      <c r="I471" s="45" t="n"/>
    </row>
    <row r="472" ht="25" customHeight="1">
      <c r="A472" s="43" t="inlineStr">
        <is>
          <t>Tiệm két nước Anh Thi-Phú Yên/ 0974.646.885</t>
        </is>
      </c>
      <c r="B472" s="43" t="inlineStr">
        <is>
          <t>0974.646.885</t>
        </is>
      </c>
      <c r="C472" s="43" t="inlineStr">
        <is>
          <t>Km8, Thôn Chính Nghĩa, Xã An Phú, TP Tuy Hoà, Phú Yên</t>
        </is>
      </c>
      <c r="D472" s="43" t="n"/>
      <c r="E472" s="43" t="n"/>
      <c r="F472" s="43" t="inlineStr">
        <is>
          <t>KH3272</t>
        </is>
      </c>
      <c r="G472" s="43" t="n"/>
      <c r="H472" s="43" t="inlineStr">
        <is>
          <t>Phú Yên</t>
        </is>
      </c>
      <c r="I472" s="43" t="n"/>
    </row>
    <row r="473" ht="25" customHeight="1">
      <c r="A473" s="45" t="inlineStr">
        <is>
          <t>Phụ Tùng Cơ Giới Thuý Nhi-Hóc Môn/ 0933.715.331</t>
        </is>
      </c>
      <c r="B473" s="45" t="inlineStr">
        <is>
          <t>0933.715.331</t>
        </is>
      </c>
      <c r="C473" s="45" t="inlineStr">
        <is>
          <t>Âp Tiền Lân, Bà Điểm, Hóc Môn, HCM</t>
        </is>
      </c>
      <c r="D473" s="45" t="n"/>
      <c r="E473" s="45" t="n"/>
      <c r="F473" s="45" t="inlineStr">
        <is>
          <t>KH3271</t>
        </is>
      </c>
      <c r="G473" s="45" t="n"/>
      <c r="H473" s="45" t="inlineStr">
        <is>
          <t>TP. Hồ Chí Minh</t>
        </is>
      </c>
      <c r="I473" s="45" t="n"/>
    </row>
    <row r="474" ht="25" customHeight="1">
      <c r="A474" s="43" t="inlineStr">
        <is>
          <t>Xưởng Phi Long-Biên Hoà/ A Long- 0917.892.087</t>
        </is>
      </c>
      <c r="B474" s="43" t="inlineStr">
        <is>
          <t>0917.892.087</t>
        </is>
      </c>
      <c r="C474" s="43" t="inlineStr">
        <is>
          <t>Tổ 8, Đường Võ Nguyên Giáp, Tân Cang, Phước Tân, TP .Biên Hòa, Đồng Nai</t>
        </is>
      </c>
      <c r="D474" s="43" t="n"/>
      <c r="E474" s="43" t="n"/>
      <c r="F474" s="43" t="inlineStr">
        <is>
          <t>KH3270</t>
        </is>
      </c>
      <c r="G474" s="43" t="n"/>
      <c r="H474" s="43" t="inlineStr">
        <is>
          <t>Đồng Nai</t>
        </is>
      </c>
      <c r="I474" s="43" t="n"/>
    </row>
    <row r="475" ht="25" customHeight="1">
      <c r="A475" s="45" t="inlineStr">
        <is>
          <t>Xưởng Anh Toàn - Quận 12/ Anh Toàn: 0918.537.353</t>
        </is>
      </c>
      <c r="B475" s="45" t="inlineStr">
        <is>
          <t>0918.537.353</t>
        </is>
      </c>
      <c r="C475" s="45" t="inlineStr">
        <is>
          <t>Quận 12 -Sài Gòn</t>
        </is>
      </c>
      <c r="D475" s="45" t="n"/>
      <c r="E475" s="45" t="n"/>
      <c r="F475" s="45" t="inlineStr">
        <is>
          <t>KH3269</t>
        </is>
      </c>
      <c r="G475" s="45" t="n"/>
      <c r="H475" s="45" t="inlineStr">
        <is>
          <t>TP. Hồ Chí Minh</t>
        </is>
      </c>
      <c r="I475" s="45" t="n"/>
    </row>
    <row r="476" ht="25" customHeight="1">
      <c r="A476" s="43" t="inlineStr">
        <is>
          <t>Anh Tuấn-Dĩ An -Bình Dương/ 0336.022.238</t>
        </is>
      </c>
      <c r="B476" s="43" t="inlineStr">
        <is>
          <t>0336.022.238</t>
        </is>
      </c>
      <c r="C476" s="43" t="inlineStr">
        <is>
          <t>19 Hồ Đắc Di, P Bình An, Dĩ An, Bình Dương</t>
        </is>
      </c>
      <c r="D476" s="43" t="n"/>
      <c r="E476" s="43" t="n"/>
      <c r="F476" s="43" t="inlineStr">
        <is>
          <t>KH3268</t>
        </is>
      </c>
      <c r="G476" s="43" t="n"/>
      <c r="H476" s="43" t="inlineStr">
        <is>
          <t>Bình Dương</t>
        </is>
      </c>
      <c r="I476" s="43" t="n"/>
    </row>
    <row r="477" ht="25" customHeight="1">
      <c r="A477" s="45" t="inlineStr">
        <is>
          <t>Cửa hàng Nhựt Hải-Quảng Ngãi / 0903.574.727</t>
        </is>
      </c>
      <c r="B477" s="45" t="inlineStr">
        <is>
          <t>0903.574.727</t>
        </is>
      </c>
      <c r="C477" s="45" t="inlineStr">
        <is>
          <t>288 Võ Nguyên Giáp, Phường Trương Quang Trọng, TP Quảng Ngãi</t>
        </is>
      </c>
      <c r="D477" s="45" t="n"/>
      <c r="E477" s="45" t="n"/>
      <c r="F477" s="45" t="inlineStr">
        <is>
          <t>KH3266</t>
        </is>
      </c>
      <c r="G477" s="45" t="n"/>
      <c r="H477" s="45" t="inlineStr">
        <is>
          <t>Quảng Ngãi</t>
        </is>
      </c>
      <c r="I477" s="45" t="n"/>
    </row>
    <row r="478" ht="25" customHeight="1">
      <c r="A478" s="43" t="inlineStr">
        <is>
          <t>Turbo Biba- Bình Dương / 0768.879.779</t>
        </is>
      </c>
      <c r="B478" s="43" t="inlineStr">
        <is>
          <t>0768.879.779</t>
        </is>
      </c>
      <c r="C478" s="43" t="inlineStr">
        <is>
          <t>Nguyễn Văn Thành, KP1, P.Tân Định, TX. Bến Cát, Bình Dương</t>
        </is>
      </c>
      <c r="D478" s="43" t="n"/>
      <c r="E478" s="43" t="n"/>
      <c r="F478" s="43" t="inlineStr">
        <is>
          <t>KH3267</t>
        </is>
      </c>
      <c r="G478" s="43" t="n"/>
      <c r="H478" s="43" t="inlineStr">
        <is>
          <t>Bình Dương</t>
        </is>
      </c>
      <c r="I478" s="43" t="n"/>
    </row>
    <row r="479" ht="25" customHeight="1">
      <c r="A479" s="45" t="inlineStr">
        <is>
          <t>Công ty TNHH Đầu tư XD &amp; TM An Phú Khang/ Anh Vạn 0964.885.148</t>
        </is>
      </c>
      <c r="B479" s="45" t="inlineStr">
        <is>
          <t>0964.885.148</t>
        </is>
      </c>
      <c r="C479" s="45" t="inlineStr">
        <is>
          <t>Tổ dân phố 12, TT Vạn Giã, Vạn Ninh, Khánh Hòa</t>
        </is>
      </c>
      <c r="D479" s="45" t="n"/>
      <c r="E479" s="45" t="n"/>
      <c r="F479" s="45" t="inlineStr">
        <is>
          <t>KH3263</t>
        </is>
      </c>
      <c r="G479" s="45" t="n"/>
      <c r="H479" s="45" t="inlineStr">
        <is>
          <t>Khánh Hòa</t>
        </is>
      </c>
      <c r="I479" s="45" t="n"/>
    </row>
    <row r="480" ht="25" customHeight="1">
      <c r="A480" s="43" t="inlineStr">
        <is>
          <t>Xưởng Anh Hậu- Tây Ninh / 0931.898.457</t>
        </is>
      </c>
      <c r="B480" s="43" t="inlineStr">
        <is>
          <t>0931.898.457</t>
        </is>
      </c>
      <c r="C480" s="43" t="inlineStr">
        <is>
          <t>Hiệp Ninh, TP Tây Ninh</t>
        </is>
      </c>
      <c r="D480" s="43" t="n"/>
      <c r="E480" s="43" t="n"/>
      <c r="F480" s="43" t="inlineStr">
        <is>
          <t>KH3264</t>
        </is>
      </c>
      <c r="G480" s="43" t="n"/>
      <c r="H480" s="43" t="inlineStr">
        <is>
          <t>Tây Ninh</t>
        </is>
      </c>
      <c r="I480" s="43" t="n"/>
    </row>
    <row r="481" ht="25" customHeight="1">
      <c r="A481" s="45" t="inlineStr">
        <is>
          <t>CÔNG TY CỔ PHẦN TẬP ĐOÀN ĐẦU TƯ – THƯƠNG MẠI VÀ XÂY DỰNG VÂN KHÁNH-Bình Dương/ 0274 .399 .0303</t>
        </is>
      </c>
      <c r="B481" s="45" t="n"/>
      <c r="C481" s="45" t="inlineStr">
        <is>
          <t>Số 68 Đường dẫn Cầu Phú Long, Khu phố Hòa Long, Phường Lái Thiêu, Tp. Thuận An, tỉnh Bình Dương</t>
        </is>
      </c>
      <c r="D481" s="45" t="n"/>
      <c r="E481" s="45" t="n"/>
      <c r="F481" s="45" t="inlineStr">
        <is>
          <t>KH3265</t>
        </is>
      </c>
      <c r="G481" s="45" t="n"/>
      <c r="H481" s="45" t="inlineStr">
        <is>
          <t>Bình Dương</t>
        </is>
      </c>
      <c r="I481" s="45" t="n"/>
    </row>
    <row r="482" ht="25" customHeight="1">
      <c r="A482" s="43" t="inlineStr">
        <is>
          <t>Anh Cường(Tú)-Heo Béc Turbo/ 0903.964.373</t>
        </is>
      </c>
      <c r="B482" s="43" t="inlineStr">
        <is>
          <t>0903.964.373</t>
        </is>
      </c>
      <c r="C482" s="43" t="inlineStr">
        <is>
          <t>480 QL13, Hiệp Bình Phước, Thủ Đức, HCM</t>
        </is>
      </c>
      <c r="D482" s="43" t="n"/>
      <c r="E482" s="43" t="n"/>
      <c r="F482" s="43" t="inlineStr">
        <is>
          <t>KH3262</t>
        </is>
      </c>
      <c r="G482" s="43" t="n"/>
      <c r="H482" s="43" t="inlineStr">
        <is>
          <t>TP. Hồ Chí Minh</t>
        </is>
      </c>
      <c r="I482" s="43" t="n"/>
    </row>
    <row r="483" ht="25" customHeight="1">
      <c r="A483" s="45" t="inlineStr">
        <is>
          <t>Cơ khí Định-Đak Lak/ 0912.148.585</t>
        </is>
      </c>
      <c r="B483" s="45" t="inlineStr">
        <is>
          <t>0912.148.585</t>
        </is>
      </c>
      <c r="C483" s="45" t="inlineStr">
        <is>
          <t>63 Chu Văn An, P. Tân An, TP. Buôn Mê Thuột, T.Đak Lak</t>
        </is>
      </c>
      <c r="D483" s="45" t="n"/>
      <c r="E483" s="45" t="n"/>
      <c r="F483" s="45" t="inlineStr">
        <is>
          <t>KH3261</t>
        </is>
      </c>
      <c r="G483" s="45" t="n"/>
      <c r="H483" s="45" t="inlineStr">
        <is>
          <t>Đắk Lắk</t>
        </is>
      </c>
      <c r="I483" s="45" t="n"/>
    </row>
    <row r="484" ht="25" customHeight="1">
      <c r="A484" s="43" t="inlineStr">
        <is>
          <t>Anh Lợi-Tân Vạn- Bình Dương/ 0375.049.789</t>
        </is>
      </c>
      <c r="B484" s="43" t="inlineStr">
        <is>
          <t>0375.049.789</t>
        </is>
      </c>
      <c r="C484" s="43" t="inlineStr">
        <is>
          <t>12 Đ. Tân Vạn - Mỹ Phước, Tân Đông Hiệp, Dĩ An, Bình Dương</t>
        </is>
      </c>
      <c r="D484" s="43" t="n"/>
      <c r="E484" s="43" t="n"/>
      <c r="F484" s="43" t="inlineStr">
        <is>
          <t>KH3260</t>
        </is>
      </c>
      <c r="G484" s="43" t="n"/>
      <c r="H484" s="43" t="inlineStr">
        <is>
          <t>Bình Dương</t>
        </is>
      </c>
      <c r="I484" s="43" t="n"/>
    </row>
    <row r="485" ht="25" customHeight="1">
      <c r="A485" s="45" t="inlineStr">
        <is>
          <t>Xưởng Thực Hoàng-TP Buôn Mê Thuột/ 0354.390.809</t>
        </is>
      </c>
      <c r="B485" s="45" t="inlineStr">
        <is>
          <t>0354.390.809</t>
        </is>
      </c>
      <c r="C485" s="45" t="inlineStr">
        <is>
          <t>TP Buôn Mê Thuột-Đak Lak</t>
        </is>
      </c>
      <c r="D485" s="45" t="n"/>
      <c r="E485" s="45" t="n"/>
      <c r="F485" s="45" t="inlineStr">
        <is>
          <t>KH3259</t>
        </is>
      </c>
      <c r="G485" s="45" t="n"/>
      <c r="H485" s="45" t="inlineStr">
        <is>
          <t>Đắk Lắk</t>
        </is>
      </c>
      <c r="I485" s="45" t="n"/>
    </row>
    <row r="486" ht="25" customHeight="1">
      <c r="A486" s="43" t="inlineStr">
        <is>
          <t>Công Ty TNHH Thái Sơn Minh-Kiên Giang/ Anh Nhật - 0965.006.000</t>
        </is>
      </c>
      <c r="B486" s="43" t="inlineStr">
        <is>
          <t>0965.006.000</t>
        </is>
      </c>
      <c r="C486" s="43" t="inlineStr">
        <is>
          <t>Tổ 4 Ấp rẫy mới, Xã Bình An, Huyện Kiên Lương, Tỉnh kiên Giang</t>
        </is>
      </c>
      <c r="D486" s="43" t="n"/>
      <c r="E486" s="43" t="n"/>
      <c r="F486" s="43" t="inlineStr">
        <is>
          <t>KH3258</t>
        </is>
      </c>
      <c r="G486" s="43" t="n"/>
      <c r="H486" s="43" t="inlineStr">
        <is>
          <t>Kiên Giang</t>
        </is>
      </c>
      <c r="I486" s="43" t="n"/>
    </row>
    <row r="487" ht="25" customHeight="1">
      <c r="A487" s="45" t="inlineStr">
        <is>
          <t>Phụ tùng ô tô An Sương-SG / 0903.492.924</t>
        </is>
      </c>
      <c r="B487" s="45" t="inlineStr">
        <is>
          <t>0903.492.924</t>
        </is>
      </c>
      <c r="C487" s="45" t="inlineStr">
        <is>
          <t>2450 QL 1A P. Trung Mỹ Tây, Q12, TP HCM</t>
        </is>
      </c>
      <c r="D487" s="45" t="n"/>
      <c r="E487" s="45" t="n"/>
      <c r="F487" s="45" t="inlineStr">
        <is>
          <t>KH3257</t>
        </is>
      </c>
      <c r="G487" s="45" t="n"/>
      <c r="H487" s="45" t="n"/>
      <c r="I487" s="45" t="n"/>
    </row>
    <row r="488" ht="25" customHeight="1">
      <c r="A488" s="43" t="inlineStr">
        <is>
          <t>Cửa hàng Phong Ka - Lai Châu/ Chị Trang: 0981.136.456</t>
        </is>
      </c>
      <c r="B488" s="43" t="inlineStr">
        <is>
          <t>0981.136.456</t>
        </is>
      </c>
      <c r="C488" s="43" t="inlineStr">
        <is>
          <t>Lai Châu</t>
        </is>
      </c>
      <c r="D488" s="43" t="n"/>
      <c r="E488" s="43" t="n"/>
      <c r="F488" s="43" t="inlineStr">
        <is>
          <t>KH3256</t>
        </is>
      </c>
      <c r="G488" s="43" t="n"/>
      <c r="H488" s="43" t="inlineStr">
        <is>
          <t>Hà Nội</t>
        </is>
      </c>
      <c r="I488" s="43" t="n"/>
    </row>
    <row r="489" ht="25" customHeight="1">
      <c r="A489" s="45" t="inlineStr">
        <is>
          <t>Phụ tùng ÔTô Phước Tiến -SG/ 0938.260.679</t>
        </is>
      </c>
      <c r="B489" s="45" t="inlineStr">
        <is>
          <t>0938.260.679</t>
        </is>
      </c>
      <c r="C489" s="45" t="inlineStr">
        <is>
          <t>990 QL 1A P. Thạnh xuân Q.12, TP.HCM</t>
        </is>
      </c>
      <c r="D489" s="45" t="n"/>
      <c r="E489" s="45" t="n"/>
      <c r="F489" s="45" t="inlineStr">
        <is>
          <t>KH3255</t>
        </is>
      </c>
      <c r="G489" s="45" t="n"/>
      <c r="H489" s="45" t="inlineStr">
        <is>
          <t>TP. Hồ Chí Minh</t>
        </is>
      </c>
      <c r="I489" s="45" t="n"/>
    </row>
    <row r="490" ht="25" customHeight="1">
      <c r="A490" s="43" t="inlineStr">
        <is>
          <t>Phụ Tùng Minh Thành-Quận 5 / A Thành- 0962.057.326</t>
        </is>
      </c>
      <c r="B490" s="43" t="inlineStr">
        <is>
          <t>0962.057.326</t>
        </is>
      </c>
      <c r="C490" s="43" t="inlineStr">
        <is>
          <t>51/19 Nguyễn Trãi, Phường 2, Quận 5, TP.HCM</t>
        </is>
      </c>
      <c r="D490" s="43" t="n"/>
      <c r="E490" s="43" t="n"/>
      <c r="F490" s="43" t="inlineStr">
        <is>
          <t>KH3254</t>
        </is>
      </c>
      <c r="G490" s="43" t="n"/>
      <c r="H490" s="43" t="inlineStr">
        <is>
          <t>TP. Hồ Chí Minh</t>
        </is>
      </c>
      <c r="I490" s="43" t="n"/>
    </row>
    <row r="491" ht="25" customHeight="1">
      <c r="A491" s="45" t="inlineStr">
        <is>
          <t>Chủ Máy -Anh Phương-TP Tây Ninh / 0911.519.458</t>
        </is>
      </c>
      <c r="B491" s="45" t="inlineStr">
        <is>
          <t>0911.519.458</t>
        </is>
      </c>
      <c r="C491" s="45" t="inlineStr">
        <is>
          <t>TP Tây Ninh</t>
        </is>
      </c>
      <c r="D491" s="45" t="n"/>
      <c r="E491" s="45" t="n"/>
      <c r="F491" s="45" t="inlineStr">
        <is>
          <t>KH3253</t>
        </is>
      </c>
      <c r="G491" s="45" t="n"/>
      <c r="H491" s="45" t="inlineStr">
        <is>
          <t>Tây Ninh</t>
        </is>
      </c>
      <c r="I491" s="45" t="n"/>
    </row>
    <row r="492" ht="25" customHeight="1">
      <c r="A492" s="43" t="inlineStr">
        <is>
          <t>Bơm béc dầu điện tử Phong Tâm-SG / 0984.198.127</t>
        </is>
      </c>
      <c r="B492" s="43" t="inlineStr">
        <is>
          <t>0984.198.127</t>
        </is>
      </c>
      <c r="C492" s="43" t="inlineStr">
        <is>
          <t>52/12 QL1A, P. Tân Thới Nhất, Q12, TP HCM</t>
        </is>
      </c>
      <c r="D492" s="43" t="n"/>
      <c r="E492" s="43" t="n"/>
      <c r="F492" s="43" t="inlineStr">
        <is>
          <t>KH3252</t>
        </is>
      </c>
      <c r="G492" s="43" t="n"/>
      <c r="H492" s="43" t="inlineStr">
        <is>
          <t>TP. Hồ Chí Minh</t>
        </is>
      </c>
      <c r="I492" s="43" t="n"/>
    </row>
    <row r="493" ht="25" customHeight="1">
      <c r="A493" s="45" t="inlineStr">
        <is>
          <t>Két Nước Thế Minh-Hậu Giang / 0766.855.899</t>
        </is>
      </c>
      <c r="B493" s="45" t="inlineStr">
        <is>
          <t>0766.855.899</t>
        </is>
      </c>
      <c r="C493" s="45" t="inlineStr">
        <is>
          <t>131 Đường 3 Tháng 2 -Khu vực 2 -Phường 5 -Thành Phố Vị Thanh -Tỉnh Hậu Giang</t>
        </is>
      </c>
      <c r="D493" s="45" t="n"/>
      <c r="E493" s="45" t="n"/>
      <c r="F493" s="45" t="inlineStr">
        <is>
          <t>KH3251</t>
        </is>
      </c>
      <c r="G493" s="45" t="n"/>
      <c r="H493" s="45" t="inlineStr">
        <is>
          <t>Hậu Giang</t>
        </is>
      </c>
      <c r="I493" s="45" t="n"/>
    </row>
    <row r="494" ht="25" customHeight="1">
      <c r="A494" s="43" t="inlineStr">
        <is>
          <t>Xưởng anh Kha -Vũng Tàu / 0975.725.239</t>
        </is>
      </c>
      <c r="B494" s="43" t="inlineStr">
        <is>
          <t>0975.725.239</t>
        </is>
      </c>
      <c r="C494" s="43" t="inlineStr">
        <is>
          <t>Bến xe Long Hải-Vũng Tàu</t>
        </is>
      </c>
      <c r="D494" s="43" t="n"/>
      <c r="E494" s="43" t="n"/>
      <c r="F494" s="43" t="inlineStr">
        <is>
          <t>KH3250</t>
        </is>
      </c>
      <c r="G494" s="43" t="n"/>
      <c r="H494" s="43" t="inlineStr">
        <is>
          <t>Bà Rịa - Vũng Tàu</t>
        </is>
      </c>
      <c r="I494" s="43" t="n"/>
    </row>
    <row r="495" ht="25" customHeight="1">
      <c r="A495" s="45" t="inlineStr">
        <is>
          <t>Cửa hàng Phụ Tùng Ôtô Mỹ Đạt-Phú Quốc / Anh Kha - 0706.605.174</t>
        </is>
      </c>
      <c r="B495" s="45" t="inlineStr">
        <is>
          <t>0706.605.174</t>
        </is>
      </c>
      <c r="C495" s="45" t="inlineStr">
        <is>
          <t>140 Lý Thường Kiệt, P Dương Đông, TP Phú Quốc, Kiên Giang</t>
        </is>
      </c>
      <c r="D495" s="45" t="n"/>
      <c r="E495" s="45" t="n"/>
      <c r="F495" s="45" t="inlineStr">
        <is>
          <t>KH3249</t>
        </is>
      </c>
      <c r="G495" s="45" t="n"/>
      <c r="H495" s="45" t="inlineStr">
        <is>
          <t>Kiên Giang</t>
        </is>
      </c>
      <c r="I495" s="45" t="n"/>
    </row>
    <row r="496" ht="25" customHeight="1">
      <c r="A496" s="43" t="inlineStr">
        <is>
          <t>Cửa hàng Cơ Giới Tài Lộc - Bình Dương / 0946.709.923 - 0835.341.818</t>
        </is>
      </c>
      <c r="B496" s="43" t="inlineStr">
        <is>
          <t>0946.709.923 / 0835.341.818</t>
        </is>
      </c>
      <c r="C496" s="43" t="inlineStr">
        <is>
          <t>81 Xa Lộ Hà Nội-Đông Hòa- Dĩ An-Bình Dương</t>
        </is>
      </c>
      <c r="D496" s="43" t="n"/>
      <c r="E496" s="43" t="n"/>
      <c r="F496" s="43" t="inlineStr">
        <is>
          <t>KH3248</t>
        </is>
      </c>
      <c r="G496" s="43" t="n"/>
      <c r="H496" s="43" t="inlineStr">
        <is>
          <t>Bình Dương</t>
        </is>
      </c>
      <c r="I496" s="43" t="n"/>
    </row>
    <row r="497" ht="25" customHeight="1">
      <c r="A497" s="45" t="inlineStr">
        <is>
          <t>Cửa hàng Phụ Tùng Ô Tô Khánh Linh - BRVT / 0988.376.441</t>
        </is>
      </c>
      <c r="B497" s="45" t="inlineStr">
        <is>
          <t>0988.376.441</t>
        </is>
      </c>
      <c r="C497" s="45" t="inlineStr">
        <is>
          <t>Tổ 1, KP Phước Lộc, P.Tân Phước, TX. Phú Mỹ, BRVT</t>
        </is>
      </c>
      <c r="D497" s="45" t="n"/>
      <c r="E497" s="45" t="n"/>
      <c r="F497" s="45" t="inlineStr">
        <is>
          <t>KH3247</t>
        </is>
      </c>
      <c r="G497" s="45" t="n"/>
      <c r="H497" s="45" t="inlineStr">
        <is>
          <t>Bà Rịa - Vũng Tàu</t>
        </is>
      </c>
      <c r="I497" s="45" t="n"/>
    </row>
    <row r="498" ht="25" customHeight="1">
      <c r="A498" s="43" t="inlineStr">
        <is>
          <t>Xưởng Anh Huy - Bù Đăng / 0382.220.975</t>
        </is>
      </c>
      <c r="B498" s="43" t="inlineStr">
        <is>
          <t>0382.220.975</t>
        </is>
      </c>
      <c r="C498" s="43" t="inlineStr">
        <is>
          <t>Đặc Nhau - Bù Đăng - Bình Phước</t>
        </is>
      </c>
      <c r="D498" s="43" t="n"/>
      <c r="E498" s="43" t="n"/>
      <c r="F498" s="43" t="inlineStr">
        <is>
          <t>KH3246</t>
        </is>
      </c>
      <c r="G498" s="43" t="n"/>
      <c r="H498" s="43" t="inlineStr">
        <is>
          <t>Bình Phước</t>
        </is>
      </c>
      <c r="I498" s="43" t="n"/>
    </row>
    <row r="499" ht="25" customHeight="1">
      <c r="A499" s="45" t="inlineStr">
        <is>
          <t>Anh Duy-Nha Trang / 0906.430.881</t>
        </is>
      </c>
      <c r="B499" s="45" t="inlineStr">
        <is>
          <t>0906.430.881</t>
        </is>
      </c>
      <c r="C499" s="45" t="inlineStr">
        <is>
          <t>Nha Trang-Khánh Hoà</t>
        </is>
      </c>
      <c r="D499" s="45" t="n"/>
      <c r="E499" s="45" t="n"/>
      <c r="F499" s="45" t="inlineStr">
        <is>
          <t>KH3244</t>
        </is>
      </c>
      <c r="G499" s="45" t="n"/>
      <c r="H499" s="45" t="inlineStr">
        <is>
          <t>Khánh Hòa</t>
        </is>
      </c>
      <c r="I499" s="45" t="n"/>
    </row>
    <row r="500" ht="25" customHeight="1">
      <c r="A500" s="43" t="inlineStr">
        <is>
          <t>Anh Huy( Két nước) -Sài Gòn/ 0918.730.178</t>
        </is>
      </c>
      <c r="B500" s="43" t="inlineStr">
        <is>
          <t>0918.730.178</t>
        </is>
      </c>
      <c r="C500" s="43" t="inlineStr">
        <is>
          <t>59/19 Hiệp Bình, P Hiệp Bình Phước - TP Thủ Đức-HCM</t>
        </is>
      </c>
      <c r="D500" s="43" t="n"/>
      <c r="E500" s="43" t="n"/>
      <c r="F500" s="43" t="inlineStr">
        <is>
          <t>KH3245</t>
        </is>
      </c>
      <c r="G500" s="43" t="n"/>
      <c r="H500" s="43" t="inlineStr">
        <is>
          <t>TP. Hồ Chí Minh</t>
        </is>
      </c>
      <c r="I500" s="43" t="n"/>
    </row>
    <row r="501" ht="25" customHeight="1">
      <c r="A501" s="45" t="inlineStr">
        <is>
          <t>Anh Đoàn ( Chuyên Két nước)-Bạc Liêu / 0916.617.007</t>
        </is>
      </c>
      <c r="B501" s="45" t="inlineStr">
        <is>
          <t>0916.617.007</t>
        </is>
      </c>
      <c r="C501" s="45" t="inlineStr">
        <is>
          <t>224 đường 23/8, Phường 8, Thành Phố Bạc Liêu</t>
        </is>
      </c>
      <c r="D501" s="45" t="n"/>
      <c r="E501" s="45" t="n"/>
      <c r="F501" s="45" t="inlineStr">
        <is>
          <t>KH3243</t>
        </is>
      </c>
      <c r="G501" s="45" t="n"/>
      <c r="H501" s="45" t="inlineStr">
        <is>
          <t>Bạc Liêu</t>
        </is>
      </c>
      <c r="I501" s="45" t="n"/>
    </row>
    <row r="502" ht="25" customHeight="1">
      <c r="A502" s="43" t="inlineStr">
        <is>
          <t>Cơ giới Đức Anh- Hà Nội / 0981.761.596</t>
        </is>
      </c>
      <c r="B502" s="43" t="inlineStr">
        <is>
          <t>0981.761.596</t>
        </is>
      </c>
      <c r="C502" s="43" t="inlineStr">
        <is>
          <t>Lĩnh Nam-Hoàng Mai-Hà Nội</t>
        </is>
      </c>
      <c r="D502" s="43" t="n"/>
      <c r="E502" s="43" t="n"/>
      <c r="F502" s="43" t="inlineStr">
        <is>
          <t>KH3242</t>
        </is>
      </c>
      <c r="G502" s="43" t="n"/>
      <c r="H502" s="43" t="inlineStr">
        <is>
          <t>Hà Nội</t>
        </is>
      </c>
      <c r="I502" s="43" t="n"/>
    </row>
    <row r="503" ht="25" customHeight="1">
      <c r="A503" s="45" t="inlineStr">
        <is>
          <t>Anh Giáp-Lâm Đồng / 0985.478.703</t>
        </is>
      </c>
      <c r="B503" s="45" t="inlineStr">
        <is>
          <t>0985.478.703</t>
        </is>
      </c>
      <c r="C503" s="45" t="inlineStr">
        <is>
          <t>Di Linh-Lâm Đồng</t>
        </is>
      </c>
      <c r="D503" s="45" t="n"/>
      <c r="E503" s="45" t="n"/>
      <c r="F503" s="45" t="inlineStr">
        <is>
          <t>KH3241</t>
        </is>
      </c>
      <c r="G503" s="45" t="n"/>
      <c r="H503" s="45" t="inlineStr">
        <is>
          <t>Lâm Đồng</t>
        </is>
      </c>
      <c r="I503" s="45" t="n"/>
    </row>
    <row r="504" ht="25" customHeight="1">
      <c r="A504" s="43" t="inlineStr">
        <is>
          <t>Két Nước Ô tô Bằng Bảo- Vũng Tàu / 0969.141.705</t>
        </is>
      </c>
      <c r="B504" s="43" t="inlineStr">
        <is>
          <t>0969.141.705</t>
        </is>
      </c>
      <c r="C504" s="43" t="inlineStr">
        <is>
          <t>Ngã ba cảng Cái Mép-Phú Mỹ-Vũng Tàu</t>
        </is>
      </c>
      <c r="D504" s="43" t="n"/>
      <c r="E504" s="43" t="n"/>
      <c r="F504" s="43" t="inlineStr">
        <is>
          <t>KH3239</t>
        </is>
      </c>
      <c r="G504" s="43" t="n"/>
      <c r="H504" s="43" t="inlineStr">
        <is>
          <t>Bà Rịa - Vũng Tàu</t>
        </is>
      </c>
      <c r="I504" s="43" t="n"/>
    </row>
    <row r="505" ht="25" customHeight="1">
      <c r="A505" s="45" t="inlineStr">
        <is>
          <t>Cửa hàng Anh Nhớ - Đồng Tháp/0963.985.044</t>
        </is>
      </c>
      <c r="B505" s="45" t="inlineStr">
        <is>
          <t>0963.985.044</t>
        </is>
      </c>
      <c r="C505" s="45" t="inlineStr">
        <is>
          <t>Tân Hồng-Đồng Tháp</t>
        </is>
      </c>
      <c r="D505" s="45" t="n"/>
      <c r="E505" s="45" t="n"/>
      <c r="F505" s="45" t="inlineStr">
        <is>
          <t>KH3240</t>
        </is>
      </c>
      <c r="G505" s="45" t="n"/>
      <c r="H505" s="45" t="inlineStr">
        <is>
          <t>Đồng Tháp</t>
        </is>
      </c>
      <c r="I505" s="45" t="n"/>
    </row>
    <row r="506" ht="25" customHeight="1">
      <c r="A506" s="43" t="inlineStr">
        <is>
          <t>PT Ô TÔ Nguyễn Vũ ( CHUYÊN KÉT NƯỚC Ô TÔ ) / 0368.278.969</t>
        </is>
      </c>
      <c r="B506" s="43" t="inlineStr">
        <is>
          <t>0368.278.969</t>
        </is>
      </c>
      <c r="C506" s="43" t="inlineStr">
        <is>
          <t>Số 8, Lô 10, Đường Hưng Phú, Phường 10, Quận 8</t>
        </is>
      </c>
      <c r="D506" s="43" t="n"/>
      <c r="E506" s="43" t="n"/>
      <c r="F506" s="43" t="inlineStr">
        <is>
          <t>KH3238</t>
        </is>
      </c>
      <c r="G506" s="43" t="n"/>
      <c r="H506" s="43" t="inlineStr">
        <is>
          <t>TP. Hồ Chí Minh</t>
        </is>
      </c>
      <c r="I506" s="43" t="n"/>
    </row>
    <row r="507" ht="25" customHeight="1">
      <c r="A507" s="45" t="inlineStr">
        <is>
          <t>Tuấn Nguyễn Két Nước - Sài Gòn / 0909.727.522-0964.591.004</t>
        </is>
      </c>
      <c r="B507" s="45" t="inlineStr">
        <is>
          <t>0909.727.522-0964</t>
        </is>
      </c>
      <c r="C507" s="45" t="inlineStr">
        <is>
          <t>85 Nguyễn Văn Tạo, xã Long Thới, huyện Nhà Bè, TP Hồ Chí Minh</t>
        </is>
      </c>
      <c r="D507" s="45" t="n"/>
      <c r="E507" s="45" t="n"/>
      <c r="F507" s="45" t="inlineStr">
        <is>
          <t>KH3237</t>
        </is>
      </c>
      <c r="G507" s="45" t="n"/>
      <c r="H507" s="45" t="inlineStr">
        <is>
          <t>Long An</t>
        </is>
      </c>
      <c r="I507" s="45" t="n"/>
    </row>
    <row r="508" ht="25" customHeight="1">
      <c r="A508" s="43" t="inlineStr">
        <is>
          <t>Gara Đức Tâm -Đak Nông / 0367.897.646- 0833.877.966</t>
        </is>
      </c>
      <c r="B508" s="43" t="inlineStr">
        <is>
          <t>0367.897.646- / 0833.877.966</t>
        </is>
      </c>
      <c r="C508" s="43" t="inlineStr">
        <is>
          <t>Thôn 6-Đak Wer- Đak R Lấp-Đak Nông</t>
        </is>
      </c>
      <c r="D508" s="43" t="n"/>
      <c r="E508" s="43" t="n"/>
      <c r="F508" s="43" t="inlineStr">
        <is>
          <t>KH3236</t>
        </is>
      </c>
      <c r="G508" s="43" t="n"/>
      <c r="H508" s="43" t="inlineStr">
        <is>
          <t>Đắk Nông</t>
        </is>
      </c>
      <c r="I508" s="43" t="n"/>
    </row>
    <row r="509" ht="25" customHeight="1">
      <c r="A509" s="45" t="inlineStr">
        <is>
          <t>Chi nhánh công ty TNHH XDCT Hùng Vương-BRVT / Anh Cường 0962.773.024</t>
        </is>
      </c>
      <c r="B509" s="45" t="inlineStr">
        <is>
          <t>0962.773.024</t>
        </is>
      </c>
      <c r="C509" s="45" t="inlineStr">
        <is>
          <t>Khu phố Ông Trịnh, P Tân Phước, TX Phú Mỹ, Tỉnh BRVT</t>
        </is>
      </c>
      <c r="D509" s="45" t="n"/>
      <c r="E509" s="45" t="n"/>
      <c r="F509" s="45" t="inlineStr">
        <is>
          <t>KH3235</t>
        </is>
      </c>
      <c r="G509" s="45" t="n"/>
      <c r="H509" s="45" t="inlineStr">
        <is>
          <t>Bà Rịa - Vũng Tàu</t>
        </is>
      </c>
      <c r="I509" s="45" t="n"/>
    </row>
    <row r="510" ht="25" customHeight="1">
      <c r="A510" s="43" t="inlineStr">
        <is>
          <t>Anh Lợi-Bình Dương / 0906.625.363</t>
        </is>
      </c>
      <c r="B510" s="43" t="inlineStr">
        <is>
          <t>0906.625.363</t>
        </is>
      </c>
      <c r="C510" s="43" t="inlineStr">
        <is>
          <t>Quốc Lộ 1K- Đông Hoà- Dĩ An-Bình Dương</t>
        </is>
      </c>
      <c r="D510" s="43" t="n"/>
      <c r="E510" s="43" t="n"/>
      <c r="F510" s="43" t="inlineStr">
        <is>
          <t>KH3234</t>
        </is>
      </c>
      <c r="G510" s="43" t="n"/>
      <c r="H510" s="43" t="inlineStr">
        <is>
          <t>Bình Dương</t>
        </is>
      </c>
      <c r="I510" s="43" t="n"/>
    </row>
    <row r="511" ht="25" customHeight="1">
      <c r="A511" s="45" t="inlineStr">
        <is>
          <t>Anh Tài-Gò Vấp / 0896.471.495</t>
        </is>
      </c>
      <c r="B511" s="45" t="inlineStr">
        <is>
          <t>0896.471.495</t>
        </is>
      </c>
      <c r="C511" s="45" t="inlineStr">
        <is>
          <t>9/18/2 Nguyễn Du- P7-Quận Gò Vấp- TP HCM</t>
        </is>
      </c>
      <c r="D511" s="45" t="n"/>
      <c r="E511" s="45" t="n"/>
      <c r="F511" s="45" t="inlineStr">
        <is>
          <t>KH3232</t>
        </is>
      </c>
      <c r="G511" s="45" t="n"/>
      <c r="H511" s="45" t="inlineStr">
        <is>
          <t>TP. Hồ Chí Minh</t>
        </is>
      </c>
      <c r="I511" s="45" t="n"/>
    </row>
    <row r="512" ht="25" customHeight="1">
      <c r="A512" s="43" t="inlineStr">
        <is>
          <t>Xưởng Loan Thọ / Tuy Hòa - Phú Yên/ Anh Thọ 0984.080.564-0359.900.788</t>
        </is>
      </c>
      <c r="B512" s="43" t="inlineStr">
        <is>
          <t>080.564-0359</t>
        </is>
      </c>
      <c r="C512" s="43" t="inlineStr">
        <is>
          <t>Tuy Hòa, Phú Yên</t>
        </is>
      </c>
      <c r="D512" s="43" t="n"/>
      <c r="E512" s="43" t="n"/>
      <c r="F512" s="43" t="inlineStr">
        <is>
          <t>KH3233</t>
        </is>
      </c>
      <c r="G512" s="43" t="n"/>
      <c r="H512" s="43" t="inlineStr">
        <is>
          <t>Phú Yên</t>
        </is>
      </c>
      <c r="I512" s="43" t="n"/>
    </row>
    <row r="513" ht="25" customHeight="1">
      <c r="A513" s="45" t="inlineStr">
        <is>
          <t>Công Ty TNHH MTV Song Hỷ - Bình Phước / A Song - 0915.444.278</t>
        </is>
      </c>
      <c r="B513" s="45" t="inlineStr">
        <is>
          <t>0915.444.278</t>
        </is>
      </c>
      <c r="C513" s="45" t="inlineStr">
        <is>
          <t>KP Tân Trà 2, P Tân Bình, TP Đồng Xoài, Bình Phước</t>
        </is>
      </c>
      <c r="D513" s="45" t="n"/>
      <c r="E513" s="45" t="n"/>
      <c r="F513" s="45" t="inlineStr">
        <is>
          <t>KH3230</t>
        </is>
      </c>
      <c r="G513" s="45" t="n"/>
      <c r="H513" s="45" t="inlineStr">
        <is>
          <t>Bình Phước</t>
        </is>
      </c>
      <c r="I513" s="45" t="n"/>
    </row>
    <row r="514" ht="25" customHeight="1">
      <c r="A514" s="43" t="inlineStr">
        <is>
          <t>Anh Tuấn-Vĩnh Phương- Nha Trang / 0987.629.775</t>
        </is>
      </c>
      <c r="B514" s="43" t="inlineStr">
        <is>
          <t>0987.629.775</t>
        </is>
      </c>
      <c r="C514" s="43" t="inlineStr">
        <is>
          <t>Vĩnh Phương - Nha Trang-Khánh Hoà</t>
        </is>
      </c>
      <c r="D514" s="43" t="n"/>
      <c r="E514" s="43" t="n"/>
      <c r="F514" s="43" t="inlineStr">
        <is>
          <t>KH3231</t>
        </is>
      </c>
      <c r="G514" s="43" t="n"/>
      <c r="H514" s="43" t="inlineStr">
        <is>
          <t>Khánh Hòa</t>
        </is>
      </c>
      <c r="I514" s="43" t="n"/>
    </row>
    <row r="515" ht="25" customHeight="1">
      <c r="A515" s="45" t="inlineStr">
        <is>
          <t>Công ty cổ phần đầu tư thương mại và xây dựng Trung Nguyên/Anh Bảo - 0912.516.062</t>
        </is>
      </c>
      <c r="B515" s="45" t="inlineStr">
        <is>
          <t>0912.516.062</t>
        </is>
      </c>
      <c r="C515" s="45" t="inlineStr">
        <is>
          <t>98 Duy Tân, P.5, TP.Tuy Hoà, T.Phú Yên</t>
        </is>
      </c>
      <c r="D515" s="45" t="n"/>
      <c r="E515" s="45" t="n"/>
      <c r="F515" s="45" t="inlineStr">
        <is>
          <t>KH3229</t>
        </is>
      </c>
      <c r="G515" s="45" t="n"/>
      <c r="H515" s="45" t="inlineStr">
        <is>
          <t>Phú Yên</t>
        </is>
      </c>
      <c r="I515" s="45" t="n"/>
    </row>
    <row r="516" ht="25" customHeight="1">
      <c r="A516" s="43" t="inlineStr">
        <is>
          <t>Cơ giới Mê Kông Q7 / 0903.881.045</t>
        </is>
      </c>
      <c r="B516" s="43" t="inlineStr">
        <is>
          <t>0903.881.045</t>
        </is>
      </c>
      <c r="C516" s="43" t="inlineStr">
        <is>
          <t>99 Nguyễn Thị Thạch, P.Tân Phú, Q7, HCM</t>
        </is>
      </c>
      <c r="D516" s="43" t="n"/>
      <c r="E516" s="43" t="n"/>
      <c r="F516" s="43" t="inlineStr">
        <is>
          <t>KH3227</t>
        </is>
      </c>
      <c r="G516" s="43" t="n"/>
      <c r="H516" s="43" t="inlineStr">
        <is>
          <t>TP. Hồ Chí Minh</t>
        </is>
      </c>
      <c r="I516" s="43" t="n"/>
    </row>
    <row r="517" ht="25" customHeight="1">
      <c r="A517" s="45" t="inlineStr">
        <is>
          <t>Anh Nghĩa-Long An / 0969.555.092</t>
        </is>
      </c>
      <c r="B517" s="45" t="inlineStr">
        <is>
          <t>0969.555.092</t>
        </is>
      </c>
      <c r="C517" s="45" t="inlineStr">
        <is>
          <t>Đường N2-Đức Hoà-Long An</t>
        </is>
      </c>
      <c r="D517" s="45" t="n"/>
      <c r="E517" s="45" t="n"/>
      <c r="F517" s="45" t="inlineStr">
        <is>
          <t>KH3228</t>
        </is>
      </c>
      <c r="G517" s="45" t="n"/>
      <c r="H517" s="45" t="inlineStr">
        <is>
          <t>Long An</t>
        </is>
      </c>
      <c r="I517" s="45" t="n"/>
    </row>
    <row r="518" ht="25" customHeight="1">
      <c r="A518" s="43" t="inlineStr">
        <is>
          <t>CTy CP thiết bị FECON / Anh Quân (công trình tại Miền Nam) 0988.903.286</t>
        </is>
      </c>
      <c r="B518" s="43" t="inlineStr">
        <is>
          <t>0988.903.286</t>
        </is>
      </c>
      <c r="C518" s="43" t="inlineStr">
        <is>
          <t>KCN Lương Sơn, xã Hòa Sơn, huyện Lương Sơn, Hòa Bình</t>
        </is>
      </c>
      <c r="D518" s="43" t="n"/>
      <c r="E518" s="43" t="n"/>
      <c r="F518" s="43" t="inlineStr">
        <is>
          <t>KH3226</t>
        </is>
      </c>
      <c r="G518" s="43" t="n"/>
      <c r="H518" s="43" t="inlineStr">
        <is>
          <t>Hà Nội</t>
        </is>
      </c>
      <c r="I518" s="43" t="n"/>
    </row>
    <row r="519" ht="25" customHeight="1">
      <c r="A519" s="45" t="inlineStr">
        <is>
          <t>Cửa hàng Trường Sơn - Vĩnh Long / A Trí 0909.779.606</t>
        </is>
      </c>
      <c r="B519" s="45" t="inlineStr">
        <is>
          <t>0909.779.606</t>
        </is>
      </c>
      <c r="C519" s="45" t="inlineStr">
        <is>
          <t>8E, Đinh Tiên Hoàng, P8, TP Vĩnh Long</t>
        </is>
      </c>
      <c r="D519" s="45" t="n"/>
      <c r="E519" s="45" t="n"/>
      <c r="F519" s="45" t="inlineStr">
        <is>
          <t>KH3225</t>
        </is>
      </c>
      <c r="G519" s="45" t="n"/>
      <c r="H519" s="45" t="inlineStr">
        <is>
          <t>Vĩnh Long</t>
        </is>
      </c>
      <c r="I519" s="45" t="n"/>
    </row>
    <row r="520" ht="25" customHeight="1">
      <c r="A520" s="43" t="inlineStr">
        <is>
          <t>Gara Anh Triết-Bình Thuận / 0949.480.235</t>
        </is>
      </c>
      <c r="B520" s="43" t="inlineStr">
        <is>
          <t>0949.480.235</t>
        </is>
      </c>
      <c r="C520" s="43" t="inlineStr">
        <is>
          <t>Phan Ri-Tuy Phong-Bình Thuận</t>
        </is>
      </c>
      <c r="D520" s="43" t="n"/>
      <c r="E520" s="43" t="n"/>
      <c r="F520" s="43" t="inlineStr">
        <is>
          <t>KH3223</t>
        </is>
      </c>
      <c r="G520" s="43" t="n"/>
      <c r="H520" s="43" t="inlineStr">
        <is>
          <t>Bình Thuận</t>
        </is>
      </c>
      <c r="I520" s="43" t="n"/>
    </row>
    <row r="521" ht="25" customHeight="1">
      <c r="A521" s="45" t="inlineStr">
        <is>
          <t>Anh Nguyên-Tây Ninh/ 0974.645.299</t>
        </is>
      </c>
      <c r="B521" s="45" t="inlineStr">
        <is>
          <t>0974.645.299</t>
        </is>
      </c>
      <c r="C521" s="45" t="inlineStr">
        <is>
          <t>Tây Ninh</t>
        </is>
      </c>
      <c r="D521" s="45" t="n"/>
      <c r="E521" s="45" t="n"/>
      <c r="F521" s="45" t="inlineStr">
        <is>
          <t>KH3224</t>
        </is>
      </c>
      <c r="G521" s="45" t="n"/>
      <c r="H521" s="45" t="inlineStr">
        <is>
          <t>Tây Ninh</t>
        </is>
      </c>
      <c r="I521" s="45" t="n"/>
    </row>
    <row r="522" ht="25" customHeight="1">
      <c r="A522" s="43" t="inlineStr">
        <is>
          <t>Phụ Tùng Cơ Giới Tài Anh- TP.Buôn Ma Thuột / 0979.792.799- 0389.774.999</t>
        </is>
      </c>
      <c r="B522" s="43" t="inlineStr">
        <is>
          <t>0979.792.799- / 0389.774.999</t>
        </is>
      </c>
      <c r="C522" s="43" t="inlineStr">
        <is>
          <t>Đường vành đai 10/3- TP. Buôn Ma Thuột-T. Đak Lak</t>
        </is>
      </c>
      <c r="D522" s="43" t="n"/>
      <c r="E522" s="43" t="n"/>
      <c r="F522" s="43" t="inlineStr">
        <is>
          <t>KH3222</t>
        </is>
      </c>
      <c r="G522" s="43" t="n"/>
      <c r="H522" s="43" t="inlineStr">
        <is>
          <t>Đắk Lắk</t>
        </is>
      </c>
      <c r="I522" s="43" t="n"/>
    </row>
    <row r="523" ht="25" customHeight="1">
      <c r="A523" s="45" t="inlineStr">
        <is>
          <t>Công Ty TNHH Xây Dựng Mai Quang / Anh Tèo- 0888.828.344</t>
        </is>
      </c>
      <c r="B523" s="45" t="inlineStr">
        <is>
          <t>0888.828.344</t>
        </is>
      </c>
      <c r="C523" s="45" t="inlineStr">
        <is>
          <t>63A/4 Nguyễn Cư Trinh, Khu Phố Ngọc Hà, Phường Phú Mỹ, Thị Xã Phú Mỹ, Tỉnh Bà Rịa Vũng Tàu</t>
        </is>
      </c>
      <c r="D523" s="45" t="n"/>
      <c r="E523" s="45" t="n"/>
      <c r="F523" s="45" t="inlineStr">
        <is>
          <t>KH3220</t>
        </is>
      </c>
      <c r="G523" s="45" t="n"/>
      <c r="H523" s="45" t="inlineStr">
        <is>
          <t>Bà Rịa - Vũng Tàu</t>
        </is>
      </c>
      <c r="I523" s="45" t="n"/>
    </row>
    <row r="524" ht="25" customHeight="1">
      <c r="A524" s="43" t="inlineStr">
        <is>
          <t>A. Thuyền (turbo) - Mỏ Cày/ 0966.669.525- 0777.632.632</t>
        </is>
      </c>
      <c r="B524" s="43" t="inlineStr">
        <is>
          <t>0966.669.525- / 0777.632.632</t>
        </is>
      </c>
      <c r="C524" s="43" t="inlineStr">
        <is>
          <t>Tân Lập, Xã Tân Hội, Huyện Mỏ Cày, Tỉnh Bến Tre</t>
        </is>
      </c>
      <c r="D524" s="43" t="n"/>
      <c r="E524" s="43" t="n"/>
      <c r="F524" s="43" t="inlineStr">
        <is>
          <t>KH3221</t>
        </is>
      </c>
      <c r="G524" s="43" t="n"/>
      <c r="H524" s="43" t="inlineStr">
        <is>
          <t>Bến Tre</t>
        </is>
      </c>
      <c r="I524" s="43" t="n"/>
    </row>
    <row r="525" ht="25" customHeight="1">
      <c r="A525" s="45" t="inlineStr">
        <is>
          <t>Công ty phụ tùng xe nâng An Phát-TP.HCM / Tuấn Anh- 0984.777.902</t>
        </is>
      </c>
      <c r="B525" s="45" t="inlineStr">
        <is>
          <t>0984.777.902</t>
        </is>
      </c>
      <c r="C525" s="45" t="inlineStr">
        <is>
          <t>29J3 đường DD7-1, P. Tân Hưng Thuận, Q.12, TP. HCM</t>
        </is>
      </c>
      <c r="D525" s="45" t="n"/>
      <c r="E525" s="45" t="n"/>
      <c r="F525" s="45" t="inlineStr">
        <is>
          <t>KH3219</t>
        </is>
      </c>
      <c r="G525" s="45" t="n"/>
      <c r="H525" s="45" t="inlineStr">
        <is>
          <t>TP. Hồ Chí Minh</t>
        </is>
      </c>
      <c r="I525" s="45" t="n"/>
    </row>
    <row r="526" ht="25" customHeight="1">
      <c r="A526" s="43" t="inlineStr">
        <is>
          <t>Xưởng Anh Tân-Đồng Nai / 0977.243.962</t>
        </is>
      </c>
      <c r="B526" s="43" t="inlineStr">
        <is>
          <t>0977.243.962</t>
        </is>
      </c>
      <c r="C526" s="43" t="inlineStr">
        <is>
          <t>Tổ 19 Khu Phố An Hoà, Phường Hoá An, Biên Hoà, Đồng Nai</t>
        </is>
      </c>
      <c r="D526" s="43" t="n"/>
      <c r="E526" s="43" t="n"/>
      <c r="F526" s="43" t="inlineStr">
        <is>
          <t>KH3217</t>
        </is>
      </c>
      <c r="G526" s="43" t="n"/>
      <c r="H526" s="43" t="inlineStr">
        <is>
          <t>Đồng Nai</t>
        </is>
      </c>
      <c r="I526" s="43" t="n"/>
    </row>
    <row r="527" ht="25" customHeight="1">
      <c r="A527" s="45" t="inlineStr">
        <is>
          <t>Phụ tùng Ô Tô Thịnh Phát -Bình Phước / 0966.797.372</t>
        </is>
      </c>
      <c r="B527" s="45" t="inlineStr">
        <is>
          <t>0966.797.372</t>
        </is>
      </c>
      <c r="C527" s="45" t="inlineStr">
        <is>
          <t>Quốc Lộ 14 Khu Đức Thiện, TT Đức Phong, H.Bù Đăng, T.Bình Phước</t>
        </is>
      </c>
      <c r="D527" s="45" t="n"/>
      <c r="E527" s="45" t="n"/>
      <c r="F527" s="45" t="inlineStr">
        <is>
          <t>KH3218</t>
        </is>
      </c>
      <c r="G527" s="45" t="n"/>
      <c r="H527" s="45" t="inlineStr">
        <is>
          <t>Bình Phước</t>
        </is>
      </c>
      <c r="I527" s="45" t="n"/>
    </row>
    <row r="528" ht="25" customHeight="1">
      <c r="A528" s="43" t="inlineStr">
        <is>
          <t>Công ty Nam Huynh Mobis-Quận 9/ 0938.463.559</t>
        </is>
      </c>
      <c r="B528" s="43" t="inlineStr">
        <is>
          <t>0938.463.559</t>
        </is>
      </c>
      <c r="C528" s="43" t="inlineStr">
        <is>
          <t>785 Nguyễn Duy Trinh -Quận 9-TP .HCM</t>
        </is>
      </c>
      <c r="D528" s="43" t="n"/>
      <c r="E528" s="43" t="n"/>
      <c r="F528" s="43" t="inlineStr">
        <is>
          <t>KH3216</t>
        </is>
      </c>
      <c r="G528" s="43" t="n"/>
      <c r="H528" s="43" t="inlineStr">
        <is>
          <t>TP. Hồ Chí Minh</t>
        </is>
      </c>
      <c r="I528" s="43" t="n"/>
    </row>
    <row r="529" ht="25" customHeight="1">
      <c r="A529" s="45" t="inlineStr">
        <is>
          <t>CH Phụ tùng Ô TÔ Quân - SG/ 09163.319.716</t>
        </is>
      </c>
      <c r="B529" s="45" t="inlineStr">
        <is>
          <t>09163.319.716</t>
        </is>
      </c>
      <c r="C529" s="45" t="inlineStr">
        <is>
          <t>Ngã Tư Bình Phước, SG</t>
        </is>
      </c>
      <c r="D529" s="45" t="n"/>
      <c r="E529" s="45" t="n"/>
      <c r="F529" s="45" t="inlineStr">
        <is>
          <t>KH3214</t>
        </is>
      </c>
      <c r="G529" s="45" t="n"/>
      <c r="H529" s="45" t="inlineStr">
        <is>
          <t>TP. Hồ Chí Minh</t>
        </is>
      </c>
      <c r="I529" s="45" t="n"/>
    </row>
    <row r="530" ht="25" customHeight="1">
      <c r="A530" s="43" t="inlineStr">
        <is>
          <t>Gara Tuấn Sang-Lâm Đồng / 0763.333.304</t>
        </is>
      </c>
      <c r="B530" s="43" t="inlineStr">
        <is>
          <t>0763.333.304</t>
        </is>
      </c>
      <c r="C530" s="43" t="inlineStr">
        <is>
          <t>Quốc Lộ 20-Xã Phú Hội-Huyện Đức Trọng-T.Lâm Đồng</t>
        </is>
      </c>
      <c r="D530" s="43" t="n"/>
      <c r="E530" s="43" t="n"/>
      <c r="F530" s="43" t="inlineStr">
        <is>
          <t>KH3215</t>
        </is>
      </c>
      <c r="G530" s="43" t="n"/>
      <c r="H530" s="43" t="inlineStr">
        <is>
          <t>Lâm Đồng</t>
        </is>
      </c>
      <c r="I530" s="43" t="n"/>
    </row>
    <row r="531" ht="25" customHeight="1">
      <c r="A531" s="45" t="inlineStr">
        <is>
          <t>Bãi Máy Lộc Phát / Anh Hạ- 0974.825.878</t>
        </is>
      </c>
      <c r="B531" s="45" t="inlineStr">
        <is>
          <t>0974.825.878</t>
        </is>
      </c>
      <c r="C531" s="45" t="inlineStr">
        <is>
          <t>121 Đại lộ Bình Dương</t>
        </is>
      </c>
      <c r="D531" s="45" t="n"/>
      <c r="E531" s="45" t="n"/>
      <c r="F531" s="45" t="inlineStr">
        <is>
          <t>KH3211</t>
        </is>
      </c>
      <c r="G531" s="45" t="n"/>
      <c r="H531" s="45" t="inlineStr">
        <is>
          <t>Bình Dương</t>
        </is>
      </c>
      <c r="I531" s="45" t="n"/>
    </row>
    <row r="532" ht="25" customHeight="1">
      <c r="A532" s="43" t="inlineStr">
        <is>
          <t>Xưởng Anh Vinh-Bình Định / 0797.777.899 - 0375.855.700</t>
        </is>
      </c>
      <c r="B532" s="43" t="inlineStr">
        <is>
          <t>0797.777.899 / 0375.855.700</t>
        </is>
      </c>
      <c r="C532" s="43" t="inlineStr">
        <is>
          <t>An Lão, Tỉnh Bình Định</t>
        </is>
      </c>
      <c r="D532" s="43" t="n"/>
      <c r="E532" s="43" t="n"/>
      <c r="F532" s="43" t="inlineStr">
        <is>
          <t>KH3212</t>
        </is>
      </c>
      <c r="G532" s="43" t="n"/>
      <c r="H532" s="43" t="inlineStr">
        <is>
          <t>Bình Định</t>
        </is>
      </c>
      <c r="I532" s="43" t="n"/>
    </row>
    <row r="533" ht="25" customHeight="1">
      <c r="A533" s="45" t="inlineStr">
        <is>
          <t>Gara Thành Trung-Đồng Tháp / 0985.102.450</t>
        </is>
      </c>
      <c r="B533" s="45" t="inlineStr">
        <is>
          <t>0985.102.450</t>
        </is>
      </c>
      <c r="C533" s="45" t="inlineStr">
        <is>
          <t>Ấp Đông Huề, Xã Tân Khánh Đông, TP. Sa Đéc, T. Đồng Tháp</t>
        </is>
      </c>
      <c r="D533" s="45" t="n"/>
      <c r="E533" s="45" t="n"/>
      <c r="F533" s="45" t="inlineStr">
        <is>
          <t>KH3213</t>
        </is>
      </c>
      <c r="G533" s="45" t="n"/>
      <c r="H533" s="45" t="inlineStr">
        <is>
          <t>Đồng Tháp</t>
        </is>
      </c>
      <c r="I533" s="45" t="n"/>
    </row>
    <row r="534" ht="25" customHeight="1">
      <c r="A534" s="43" t="inlineStr">
        <is>
          <t>Phụ Tùng Ô Tô Vũ-Sài Gòn / 0938.812.569</t>
        </is>
      </c>
      <c r="B534" s="43" t="inlineStr">
        <is>
          <t>0938.812.569</t>
        </is>
      </c>
      <c r="C534" s="43" t="inlineStr">
        <is>
          <t>5P Cư xá Phú Lâm D, Phường 10, Quận 6, TP HCM</t>
        </is>
      </c>
      <c r="D534" s="43" t="n"/>
      <c r="E534" s="43" t="n"/>
      <c r="F534" s="43" t="inlineStr">
        <is>
          <t>KH3210</t>
        </is>
      </c>
      <c r="G534" s="43" t="n"/>
      <c r="H534" s="43" t="inlineStr">
        <is>
          <t>TP. Hồ Chí Minh</t>
        </is>
      </c>
      <c r="I534" s="43" t="n"/>
    </row>
    <row r="535" ht="25" customHeight="1">
      <c r="A535" s="45" t="inlineStr">
        <is>
          <t>Xưởng Cơ Khí Hai Học-An Giang / 0983.989.824 - 0919.271.142</t>
        </is>
      </c>
      <c r="B535" s="45" t="inlineStr">
        <is>
          <t>0983.989.824 / 0919.271.142</t>
        </is>
      </c>
      <c r="C535" s="45" t="inlineStr">
        <is>
          <t>Tri Tôn-An Giang</t>
        </is>
      </c>
      <c r="D535" s="45" t="n"/>
      <c r="E535" s="45" t="n"/>
      <c r="F535" s="45" t="inlineStr">
        <is>
          <t>KH3209</t>
        </is>
      </c>
      <c r="G535" s="45" t="n"/>
      <c r="H535" s="45" t="inlineStr">
        <is>
          <t>An Giang</t>
        </is>
      </c>
      <c r="I535" s="45" t="n"/>
    </row>
    <row r="536" ht="25" customHeight="1">
      <c r="A536" s="43" t="inlineStr">
        <is>
          <t>A Trị -Đồng Hới -Quảng Bình / 0911.114.334</t>
        </is>
      </c>
      <c r="B536" s="43" t="inlineStr">
        <is>
          <t>0911.114.334</t>
        </is>
      </c>
      <c r="C536" s="43" t="inlineStr">
        <is>
          <t>Thành Phố Đồng Hới-Tỉnh Quảng Bình</t>
        </is>
      </c>
      <c r="D536" s="43" t="n"/>
      <c r="E536" s="43" t="n"/>
      <c r="F536" s="43" t="inlineStr">
        <is>
          <t>KH3208</t>
        </is>
      </c>
      <c r="G536" s="43" t="n"/>
      <c r="H536" s="43" t="inlineStr">
        <is>
          <t>Quảng Bình</t>
        </is>
      </c>
      <c r="I536" s="43" t="n"/>
    </row>
    <row r="537" ht="25" customHeight="1">
      <c r="A537" s="45" t="inlineStr">
        <is>
          <t>Anh Quyền-Xuân Lộc-Đồng Nai / 0795.791.679</t>
        </is>
      </c>
      <c r="B537" s="45" t="inlineStr">
        <is>
          <t>0795.791.679</t>
        </is>
      </c>
      <c r="C537" s="45" t="inlineStr">
        <is>
          <t>Xuân Lộc, Đồng Nai</t>
        </is>
      </c>
      <c r="D537" s="45" t="n"/>
      <c r="E537" s="45" t="n"/>
      <c r="F537" s="45" t="inlineStr">
        <is>
          <t>KH3206</t>
        </is>
      </c>
      <c r="G537" s="45" t="n"/>
      <c r="H537" s="45" t="inlineStr">
        <is>
          <t>Đồng Nai</t>
        </is>
      </c>
      <c r="I537" s="45" t="n"/>
    </row>
    <row r="538" ht="25" customHeight="1">
      <c r="A538" s="43" t="inlineStr">
        <is>
          <t>Cửa hàng Anh Cảnh chuyên Ron -Quảng Ngãi / 0914.081.885</t>
        </is>
      </c>
      <c r="B538" s="43" t="inlineStr">
        <is>
          <t>0914.081.885</t>
        </is>
      </c>
      <c r="C538" s="43" t="inlineStr">
        <is>
          <t>638 Nguyễn Văn Linh, Thành Phố Quãng ngãi</t>
        </is>
      </c>
      <c r="D538" s="43" t="n"/>
      <c r="E538" s="43" t="n"/>
      <c r="F538" s="43" t="inlineStr">
        <is>
          <t>KH3207</t>
        </is>
      </c>
      <c r="G538" s="43" t="n"/>
      <c r="H538" s="43" t="inlineStr">
        <is>
          <t>Quảng Ngãi</t>
        </is>
      </c>
      <c r="I538" s="43" t="n"/>
    </row>
    <row r="539" ht="25" customHeight="1">
      <c r="A539" s="45" t="inlineStr">
        <is>
          <t>Xưởng Anh Hùng -Gia Lai/ 0983.301.329</t>
        </is>
      </c>
      <c r="B539" s="45" t="inlineStr">
        <is>
          <t>0983.301.329</t>
        </is>
      </c>
      <c r="C539" s="45" t="inlineStr">
        <is>
          <t>Gia Lai</t>
        </is>
      </c>
      <c r="D539" s="45" t="n"/>
      <c r="E539" s="45" t="n"/>
      <c r="F539" s="45" t="inlineStr">
        <is>
          <t>KH3203</t>
        </is>
      </c>
      <c r="G539" s="45" t="n"/>
      <c r="H539" s="45" t="inlineStr">
        <is>
          <t>Gia Lai</t>
        </is>
      </c>
      <c r="I539" s="45" t="n"/>
    </row>
    <row r="540" ht="25" customHeight="1">
      <c r="A540" s="43" t="inlineStr">
        <is>
          <t>Công Ty Cổ phần Đầu Tư Và Phát Triển Hạ Tầng 620/ 0347.575.522</t>
        </is>
      </c>
      <c r="B540" s="43" t="inlineStr">
        <is>
          <t>0347.575.522</t>
        </is>
      </c>
      <c r="C540" s="43" t="inlineStr">
        <is>
          <t>Ấp 4, xã Phước Đông, huyện Cần Đước, tỉnh Long An, Việt Nam</t>
        </is>
      </c>
      <c r="D540" s="43" t="n"/>
      <c r="E540" s="43" t="n"/>
      <c r="F540" s="43" t="inlineStr">
        <is>
          <t>KH3204</t>
        </is>
      </c>
      <c r="G540" s="43" t="n"/>
      <c r="H540" s="43" t="inlineStr">
        <is>
          <t>Long An</t>
        </is>
      </c>
      <c r="I540" s="43" t="n"/>
    </row>
    <row r="541" ht="25" customHeight="1">
      <c r="A541" s="45" t="inlineStr">
        <is>
          <t>Xưởng Xe Nâng Anh Hoài -Tây Ninh / 0376.949.117</t>
        </is>
      </c>
      <c r="B541" s="45" t="inlineStr">
        <is>
          <t>0376.949.117</t>
        </is>
      </c>
      <c r="C541" s="45" t="inlineStr">
        <is>
          <t>Ấp Lộc Thuận, Xã Hưng Thuận, Thị xã Trảng Bàng, Tỉnh Tây Ninh</t>
        </is>
      </c>
      <c r="D541" s="45" t="n"/>
      <c r="E541" s="45" t="n"/>
      <c r="F541" s="45" t="inlineStr">
        <is>
          <t>KH3205</t>
        </is>
      </c>
      <c r="G541" s="45" t="n"/>
      <c r="H541" s="45" t="inlineStr">
        <is>
          <t>Tây Ninh</t>
        </is>
      </c>
      <c r="I541" s="45" t="n"/>
    </row>
    <row r="542" ht="25" customHeight="1">
      <c r="A542" s="43" t="inlineStr">
        <is>
          <t>Phụ Tùng Hoàng Gia -FORD Sài Gòn/ A Chinh 0972.156.019</t>
        </is>
      </c>
      <c r="B542" s="43" t="inlineStr">
        <is>
          <t>0972.156.019</t>
        </is>
      </c>
      <c r="C542" s="43" t="inlineStr">
        <is>
          <t>Ngã tư Thủ Đức-Sài Gòn</t>
        </is>
      </c>
      <c r="D542" s="43" t="n"/>
      <c r="E542" s="43" t="n"/>
      <c r="F542" s="43" t="inlineStr">
        <is>
          <t>KH3201</t>
        </is>
      </c>
      <c r="G542" s="43" t="n"/>
      <c r="H542" s="43" t="inlineStr">
        <is>
          <t>TP. Hồ Chí Minh</t>
        </is>
      </c>
      <c r="I542" s="43" t="n"/>
    </row>
    <row r="543" ht="25" customHeight="1">
      <c r="A543" s="45" t="inlineStr">
        <is>
          <t>Anh Nghiêm - Gia Lai/ 0977.459.227</t>
        </is>
      </c>
      <c r="B543" s="45" t="inlineStr">
        <is>
          <t>0977.459.227</t>
        </is>
      </c>
      <c r="C543" s="45" t="inlineStr">
        <is>
          <t>An Khê, Gia Lai</t>
        </is>
      </c>
      <c r="D543" s="45" t="n"/>
      <c r="E543" s="45" t="n"/>
      <c r="F543" s="45" t="inlineStr">
        <is>
          <t>KH3202</t>
        </is>
      </c>
      <c r="G543" s="45" t="n"/>
      <c r="H543" s="45" t="inlineStr">
        <is>
          <t>Gia Lai</t>
        </is>
      </c>
      <c r="I543" s="45" t="n"/>
    </row>
    <row r="544" ht="25" customHeight="1">
      <c r="A544" s="43" t="inlineStr">
        <is>
          <t>Phụ Tùng Ford, Kia/ A Tâm- 0944.500.632</t>
        </is>
      </c>
      <c r="B544" s="43" t="inlineStr">
        <is>
          <t>0944.500.632</t>
        </is>
      </c>
      <c r="C544" s="43" t="inlineStr">
        <is>
          <t>232 Quốc Lộ 14 -P. Hiệp Bình Chánh -TP Thủ Đức-HCM</t>
        </is>
      </c>
      <c r="D544" s="43" t="n"/>
      <c r="E544" s="43" t="n"/>
      <c r="F544" s="43" t="inlineStr">
        <is>
          <t>KH3200</t>
        </is>
      </c>
      <c r="G544" s="43" t="n"/>
      <c r="H544" s="43" t="inlineStr">
        <is>
          <t>TP. Hồ Chí Minh</t>
        </is>
      </c>
      <c r="I544" s="43" t="n"/>
    </row>
    <row r="545" ht="25" customHeight="1">
      <c r="A545" s="45" t="inlineStr">
        <is>
          <t>Công Ty TNHH Xe Nâng An Lộc Phát/ 0903.853.589</t>
        </is>
      </c>
      <c r="B545" s="45" t="inlineStr">
        <is>
          <t>0903.853.589</t>
        </is>
      </c>
      <c r="C545" s="45" t="inlineStr">
        <is>
          <t>195/25 P. Bình Chiểu, TP Thủ Đức, HCM</t>
        </is>
      </c>
      <c r="D545" s="45" t="n"/>
      <c r="E545" s="45" t="n"/>
      <c r="F545" s="45" t="inlineStr">
        <is>
          <t>KH3199</t>
        </is>
      </c>
      <c r="G545" s="45" t="n"/>
      <c r="H545" s="45" t="inlineStr">
        <is>
          <t>TP. Hồ Chí Minh</t>
        </is>
      </c>
      <c r="I545" s="45" t="n"/>
    </row>
    <row r="546" ht="25" customHeight="1">
      <c r="A546" s="43" t="inlineStr">
        <is>
          <t>Anh Chủ -Đức Hoà-Long An / 0947.054.825</t>
        </is>
      </c>
      <c r="B546" s="43" t="inlineStr">
        <is>
          <t>0947.054.825</t>
        </is>
      </c>
      <c r="C546" s="43" t="inlineStr">
        <is>
          <t>Ấp Bình Tiền 2, Xã Đức Hòa Hạ, Huyện Đức Hòa, Tỉnh Long An</t>
        </is>
      </c>
      <c r="D546" s="43" t="n"/>
      <c r="E546" s="43" t="n"/>
      <c r="F546" s="43" t="inlineStr">
        <is>
          <t>KH3198</t>
        </is>
      </c>
      <c r="G546" s="43" t="n"/>
      <c r="H546" s="43" t="inlineStr">
        <is>
          <t>Long An</t>
        </is>
      </c>
      <c r="I546" s="43" t="n"/>
    </row>
    <row r="547" ht="25" customHeight="1">
      <c r="A547" s="45" t="inlineStr">
        <is>
          <t>Xưởng A Hưng-Phú Yên / 0905.126.869</t>
        </is>
      </c>
      <c r="B547" s="45" t="inlineStr">
        <is>
          <t>0905.126.869</t>
        </is>
      </c>
      <c r="C547" s="45" t="inlineStr">
        <is>
          <t>Xã Thành Hưng, Huyện Sơn Hòa, Tỉnh Phú Yên</t>
        </is>
      </c>
      <c r="D547" s="45" t="n"/>
      <c r="E547" s="45" t="n"/>
      <c r="F547" s="45" t="inlineStr">
        <is>
          <t>KH3197</t>
        </is>
      </c>
      <c r="G547" s="45" t="n"/>
      <c r="H547" s="45" t="inlineStr">
        <is>
          <t>Phú Yên</t>
        </is>
      </c>
      <c r="I547" s="45" t="n"/>
    </row>
    <row r="548" ht="25" customHeight="1">
      <c r="A548" s="43" t="inlineStr">
        <is>
          <t>Công Ty Hoàng gia - Anh Tài-Quận 5 / 0983.083.334</t>
        </is>
      </c>
      <c r="B548" s="43" t="inlineStr">
        <is>
          <t>0983.083.334</t>
        </is>
      </c>
      <c r="C548" s="43" t="inlineStr">
        <is>
          <t>Quận 5 -Sài Gòn</t>
        </is>
      </c>
      <c r="D548" s="43" t="n"/>
      <c r="E548" s="43" t="n"/>
      <c r="F548" s="43" t="inlineStr">
        <is>
          <t>KH3196</t>
        </is>
      </c>
      <c r="G548" s="43" t="n"/>
      <c r="H548" s="43" t="inlineStr">
        <is>
          <t>TP. Hồ Chí Minh</t>
        </is>
      </c>
      <c r="I548" s="43" t="n"/>
    </row>
    <row r="549" ht="25" customHeight="1">
      <c r="A549" s="45" t="inlineStr">
        <is>
          <t>Anh Tàu- Bắc Nam Auto-Hà Nội/ 0985.089.578</t>
        </is>
      </c>
      <c r="B549" s="45" t="inlineStr">
        <is>
          <t>0985.089.578</t>
        </is>
      </c>
      <c r="C549" s="45" t="inlineStr">
        <is>
          <t>110 Tân Xuân, Đông Ngạc, Bắc Từ Liêm, Hà Nội</t>
        </is>
      </c>
      <c r="D549" s="45" t="n"/>
      <c r="E549" s="45" t="n"/>
      <c r="F549" s="45" t="inlineStr">
        <is>
          <t>KH3195</t>
        </is>
      </c>
      <c r="G549" s="45" t="n"/>
      <c r="H549" s="45" t="inlineStr">
        <is>
          <t>Hà Nội</t>
        </is>
      </c>
      <c r="I549" s="45" t="n"/>
    </row>
    <row r="550" ht="25" customHeight="1">
      <c r="A550" s="43" t="inlineStr">
        <is>
          <t>Anh Hạnh- TP.Hồ Chí Minh / 0983.122.343</t>
        </is>
      </c>
      <c r="B550" s="43" t="inlineStr">
        <is>
          <t>0983.122.343</t>
        </is>
      </c>
      <c r="C550" s="43" t="inlineStr">
        <is>
          <t>TP HCM</t>
        </is>
      </c>
      <c r="D550" s="43" t="n"/>
      <c r="E550" s="43" t="n"/>
      <c r="F550" s="43" t="inlineStr">
        <is>
          <t>KH3192</t>
        </is>
      </c>
      <c r="G550" s="43" t="n"/>
      <c r="H550" s="43" t="inlineStr">
        <is>
          <t>TP. Hồ Chí Minh</t>
        </is>
      </c>
      <c r="I550" s="43" t="n"/>
    </row>
    <row r="551" ht="25" customHeight="1">
      <c r="A551" s="45" t="inlineStr">
        <is>
          <t>Xưởng Anh Nam/ Đăk Lak / 0977.581.515</t>
        </is>
      </c>
      <c r="B551" s="45" t="inlineStr">
        <is>
          <t>0977.581.515</t>
        </is>
      </c>
      <c r="C551" s="45" t="inlineStr">
        <is>
          <t>Thôn 2 xã Eanam -Huyện Eahleo-Tỉnh Đắk Lắk</t>
        </is>
      </c>
      <c r="D551" s="45" t="n"/>
      <c r="E551" s="45" t="n"/>
      <c r="F551" s="45" t="inlineStr">
        <is>
          <t>KH3193</t>
        </is>
      </c>
      <c r="G551" s="45" t="n"/>
      <c r="H551" s="45" t="inlineStr">
        <is>
          <t>Đắk Lắk</t>
        </is>
      </c>
      <c r="I551" s="45" t="n"/>
    </row>
    <row r="552" ht="25" customHeight="1">
      <c r="A552" s="43" t="inlineStr">
        <is>
          <t>Khôi Phát Auto - Bình Chánh / Anh Lộc: 0906.797.883 - 0933.403.037</t>
        </is>
      </c>
      <c r="B552" s="43" t="inlineStr">
        <is>
          <t>0906.797.883 / 0933.403.037</t>
        </is>
      </c>
      <c r="C552" s="43" t="inlineStr">
        <is>
          <t>C2/28 Ấp 3, Tân Quý Tây, Bình Chánh, TP HCM</t>
        </is>
      </c>
      <c r="D552" s="43" t="n"/>
      <c r="E552" s="43" t="n"/>
      <c r="F552" s="43" t="inlineStr">
        <is>
          <t>KH3194</t>
        </is>
      </c>
      <c r="G552" s="43" t="n"/>
      <c r="H552" s="43" t="inlineStr">
        <is>
          <t>TP. Hồ Chí Minh</t>
        </is>
      </c>
      <c r="I552" s="43" t="n"/>
    </row>
    <row r="553" ht="25" customHeight="1">
      <c r="A553" s="45" t="inlineStr">
        <is>
          <t>Cửa hàng Phụ Tùng Ô tô Linh Bảo -Hà Nội / 0913.091.994</t>
        </is>
      </c>
      <c r="B553" s="45" t="inlineStr">
        <is>
          <t>0913.091.994</t>
        </is>
      </c>
      <c r="C553" s="45" t="inlineStr">
        <is>
          <t>24 Hương Viên, Q. Hai Bà Trưng, TP. Hà Nội</t>
        </is>
      </c>
      <c r="D553" s="45" t="n"/>
      <c r="E553" s="45" t="n"/>
      <c r="F553" s="45" t="inlineStr">
        <is>
          <t>KH3190</t>
        </is>
      </c>
      <c r="G553" s="45" t="n"/>
      <c r="H553" s="45" t="inlineStr">
        <is>
          <t>Hà Nội</t>
        </is>
      </c>
      <c r="I553" s="45" t="n"/>
    </row>
    <row r="554" ht="25" customHeight="1">
      <c r="A554" s="43" t="inlineStr">
        <is>
          <t>Công ty Hưng Hà / Đà Nẵng / A Hưng - 0985.292.629</t>
        </is>
      </c>
      <c r="B554" s="43" t="inlineStr">
        <is>
          <t>0985.292.629</t>
        </is>
      </c>
      <c r="C554" s="43" t="inlineStr">
        <is>
          <t>TP Đà Nẵng</t>
        </is>
      </c>
      <c r="D554" s="43" t="n"/>
      <c r="E554" s="43" t="n"/>
      <c r="F554" s="43" t="inlineStr">
        <is>
          <t>KH3191</t>
        </is>
      </c>
      <c r="G554" s="43" t="n"/>
      <c r="H554" s="43" t="inlineStr">
        <is>
          <t>Đà Nẵng</t>
        </is>
      </c>
      <c r="I554" s="43" t="n"/>
    </row>
    <row r="555" ht="25" customHeight="1">
      <c r="A555" s="45" t="inlineStr">
        <is>
          <t>Gara Tý - Bình Phước/ A Phú - 0985.574.437</t>
        </is>
      </c>
      <c r="B555" s="45" t="inlineStr">
        <is>
          <t>0985.574.437</t>
        </is>
      </c>
      <c r="C555" s="45" t="inlineStr">
        <is>
          <t>Xã Đak Ơ-Huyện Bù Gia Mập-Tỉnh Bình Phước</t>
        </is>
      </c>
      <c r="D555" s="45" t="n"/>
      <c r="E555" s="45" t="n"/>
      <c r="F555" s="45" t="inlineStr">
        <is>
          <t>KH3187</t>
        </is>
      </c>
      <c r="G555" s="45" t="n"/>
      <c r="H555" s="45" t="inlineStr">
        <is>
          <t>Bình Phước</t>
        </is>
      </c>
      <c r="I555" s="45" t="n"/>
    </row>
    <row r="556" ht="25" customHeight="1">
      <c r="A556" s="43" t="inlineStr">
        <is>
          <t>Xưởng Anh Hoàng-Phú Quốc-Kiên Giang / 0977.771.154</t>
        </is>
      </c>
      <c r="B556" s="43" t="inlineStr">
        <is>
          <t>0977.771.154</t>
        </is>
      </c>
      <c r="C556" s="43" t="inlineStr">
        <is>
          <t>Khu phố 7 -P. An Thới- Phú Quốc-Kiên Giang</t>
        </is>
      </c>
      <c r="D556" s="43" t="n"/>
      <c r="E556" s="43" t="n"/>
      <c r="F556" s="43" t="inlineStr">
        <is>
          <t>KH3188</t>
        </is>
      </c>
      <c r="G556" s="43" t="n"/>
      <c r="H556" s="43" t="inlineStr">
        <is>
          <t>Kiên Giang</t>
        </is>
      </c>
      <c r="I556" s="43" t="n"/>
    </row>
    <row r="557" ht="25" customHeight="1">
      <c r="A557" s="45" t="inlineStr">
        <is>
          <t>Xưởng Anh Tâm-Phú Quốc-Kiên Giang/ 0919.828.457</t>
        </is>
      </c>
      <c r="B557" s="45" t="inlineStr">
        <is>
          <t>0919.828.457</t>
        </is>
      </c>
      <c r="C557" s="45" t="inlineStr">
        <is>
          <t>Dương Đông-Phú Quốc-Kiên Giang</t>
        </is>
      </c>
      <c r="D557" s="45" t="n"/>
      <c r="E557" s="45" t="n"/>
      <c r="F557" s="45" t="inlineStr">
        <is>
          <t>KH3189</t>
        </is>
      </c>
      <c r="G557" s="45" t="n"/>
      <c r="H557" s="45" t="inlineStr">
        <is>
          <t>Kiên Giang</t>
        </is>
      </c>
      <c r="I557" s="45" t="n"/>
    </row>
    <row r="558" ht="25" customHeight="1">
      <c r="A558" s="43" t="inlineStr">
        <is>
          <t>ZHEJIANG HUIREN ELECTRONICS CO., LTD</t>
        </is>
      </c>
      <c r="B558" s="43" t="n"/>
      <c r="C558" s="43" t="inlineStr">
        <is>
          <t>Zhejiang, China</t>
        </is>
      </c>
      <c r="D558" s="43" t="n"/>
      <c r="E558" s="43" t="n"/>
      <c r="F558" s="43" t="inlineStr">
        <is>
          <t>HUIREN</t>
        </is>
      </c>
      <c r="G558" s="43" t="n"/>
      <c r="H558" s="43" t="n"/>
      <c r="I558" s="43" t="n"/>
    </row>
    <row r="559" ht="25" customHeight="1">
      <c r="A559" s="45" t="inlineStr">
        <is>
          <t>Cửa hàng Tư Hảo -Cà Mau / Chị Bích- 0907.441.451</t>
        </is>
      </c>
      <c r="B559" s="45" t="inlineStr">
        <is>
          <t>0907.441.451</t>
        </is>
      </c>
      <c r="C559" s="45" t="inlineStr">
        <is>
          <t>Lý Văn Lâm-Cà Mau</t>
        </is>
      </c>
      <c r="D559" s="45" t="n"/>
      <c r="E559" s="45" t="n"/>
      <c r="F559" s="45" t="inlineStr">
        <is>
          <t>KH3186</t>
        </is>
      </c>
      <c r="G559" s="45" t="n"/>
      <c r="H559" s="45" t="inlineStr">
        <is>
          <t>Cà Mau</t>
        </is>
      </c>
      <c r="I559" s="45" t="n"/>
    </row>
    <row r="560" ht="25" customHeight="1">
      <c r="A560" s="43" t="inlineStr">
        <is>
          <t>Cửa hàng Phụ Tùng Ôtô Minh/ 0919.649.290</t>
        </is>
      </c>
      <c r="B560" s="43" t="inlineStr">
        <is>
          <t>0919.649.290</t>
        </is>
      </c>
      <c r="C560" s="43" t="inlineStr">
        <is>
          <t>138 Lê Duẩn, TP Phan Rang - Bình Thuận</t>
        </is>
      </c>
      <c r="D560" s="43" t="n"/>
      <c r="E560" s="43" t="n"/>
      <c r="F560" s="43" t="inlineStr">
        <is>
          <t>KH3185</t>
        </is>
      </c>
      <c r="G560" s="43" t="n"/>
      <c r="H560" s="43" t="inlineStr">
        <is>
          <t>Bình Thuận</t>
        </is>
      </c>
      <c r="I560" s="43" t="n"/>
    </row>
    <row r="561" ht="25" customHeight="1">
      <c r="A561" s="45" t="inlineStr">
        <is>
          <t>Xưởng Anh Tùng-Vĩnh Phú 38 Bình Dương/ 0906.960.742</t>
        </is>
      </c>
      <c r="B561" s="45" t="inlineStr">
        <is>
          <t>0906.960.742</t>
        </is>
      </c>
      <c r="C561" s="45" t="inlineStr">
        <is>
          <t>Bình Dương</t>
        </is>
      </c>
      <c r="D561" s="45" t="n"/>
      <c r="E561" s="45" t="n"/>
      <c r="F561" s="45" t="inlineStr">
        <is>
          <t>KH3183</t>
        </is>
      </c>
      <c r="G561" s="45" t="n"/>
      <c r="H561" s="45" t="inlineStr">
        <is>
          <t>Bình Dương</t>
        </is>
      </c>
      <c r="I561" s="45" t="n"/>
    </row>
    <row r="562" ht="25" customHeight="1">
      <c r="A562" s="43" t="inlineStr">
        <is>
          <t>Công ty TNHH Xây Dựng Minh Đức NT-A Sơn/ 0705.593.917</t>
        </is>
      </c>
      <c r="B562" s="43" t="inlineStr">
        <is>
          <t>0705.593.917</t>
        </is>
      </c>
      <c r="C562" s="43" t="inlineStr">
        <is>
          <t>79 Phòng Không- P. Phước Long-TP Nha Trang-T.Khánh Hoà</t>
        </is>
      </c>
      <c r="D562" s="43" t="n"/>
      <c r="E562" s="43" t="n"/>
      <c r="F562" s="43" t="inlineStr">
        <is>
          <t>KH3184</t>
        </is>
      </c>
      <c r="G562" s="43" t="n"/>
      <c r="H562" s="43" t="inlineStr">
        <is>
          <t>Khánh Hòa</t>
        </is>
      </c>
      <c r="I562" s="43" t="n"/>
    </row>
    <row r="563" ht="25" customHeight="1">
      <c r="A563" s="45" t="inlineStr">
        <is>
          <t>Xưởng Anh Đăng -TP Bảo Lộc/0904.981.250</t>
        </is>
      </c>
      <c r="B563" s="45" t="inlineStr">
        <is>
          <t>0904.981.250</t>
        </is>
      </c>
      <c r="C563" s="45" t="inlineStr">
        <is>
          <t>TP Bảo Lộc-Lâm Đồng</t>
        </is>
      </c>
      <c r="D563" s="45" t="n"/>
      <c r="E563" s="45" t="n"/>
      <c r="F563" s="45" t="inlineStr">
        <is>
          <t>KH3182</t>
        </is>
      </c>
      <c r="G563" s="45" t="n"/>
      <c r="H563" s="45" t="inlineStr">
        <is>
          <t>Lâm Đồng</t>
        </is>
      </c>
      <c r="I563" s="45" t="n"/>
    </row>
    <row r="564" ht="25" customHeight="1">
      <c r="A564" s="43" t="inlineStr">
        <is>
          <t>Cửa hàng Văn Thuận - Bình Định / 0975.056.454</t>
        </is>
      </c>
      <c r="B564" s="43" t="inlineStr">
        <is>
          <t>0975.056.454</t>
        </is>
      </c>
      <c r="C564" s="43" t="inlineStr">
        <is>
          <t>Ân Tín - Hoài Ân- Bình Định</t>
        </is>
      </c>
      <c r="D564" s="43" t="n"/>
      <c r="E564" s="43" t="n"/>
      <c r="F564" s="43" t="inlineStr">
        <is>
          <t>KH3181</t>
        </is>
      </c>
      <c r="G564" s="43" t="n"/>
      <c r="H564" s="43" t="inlineStr">
        <is>
          <t>Bình Định</t>
        </is>
      </c>
      <c r="I564" s="43" t="n"/>
    </row>
    <row r="565" ht="25" customHeight="1">
      <c r="A565" s="45" t="inlineStr">
        <is>
          <t>Công ty Toàn Phước Huy-Sài Gòn / A Dũng- 0938.181.972</t>
        </is>
      </c>
      <c r="B565" s="45" t="inlineStr">
        <is>
          <t>0938.181.972</t>
        </is>
      </c>
      <c r="C565" s="45" t="inlineStr">
        <is>
          <t>Q Tân Phú- Sài Gòn</t>
        </is>
      </c>
      <c r="D565" s="45" t="n"/>
      <c r="E565" s="45" t="n"/>
      <c r="F565" s="45" t="inlineStr">
        <is>
          <t>KH3179</t>
        </is>
      </c>
      <c r="G565" s="45" t="n"/>
      <c r="H565" s="45" t="inlineStr">
        <is>
          <t>TP. Hồ Chí Minh</t>
        </is>
      </c>
      <c r="I565" s="45" t="n"/>
    </row>
    <row r="566" ht="25" customHeight="1">
      <c r="A566" s="43" t="inlineStr">
        <is>
          <t>Công ty Vinadelta/ A Toàn 0986.736.450</t>
        </is>
      </c>
      <c r="B566" s="43" t="inlineStr">
        <is>
          <t>0986.736.450</t>
        </is>
      </c>
      <c r="C566" s="43" t="inlineStr">
        <is>
          <t>327 Tô Hiệu, TP Hưng Yên, Tỉnh Hưng Yên</t>
        </is>
      </c>
      <c r="D566" s="43" t="n"/>
      <c r="E566" s="43" t="n"/>
      <c r="F566" s="43" t="inlineStr">
        <is>
          <t>KH3180</t>
        </is>
      </c>
      <c r="G566" s="43" t="n"/>
      <c r="H566" s="43" t="inlineStr">
        <is>
          <t>Hà Nội</t>
        </is>
      </c>
      <c r="I566" s="43" t="n"/>
    </row>
    <row r="567" ht="25" customHeight="1">
      <c r="A567" s="45" t="inlineStr">
        <is>
          <t>Xưởng A Nở - Bình Tân-SG / 0913.663.193</t>
        </is>
      </c>
      <c r="B567" s="45" t="inlineStr">
        <is>
          <t>0913.663.193</t>
        </is>
      </c>
      <c r="C567" s="45" t="inlineStr">
        <is>
          <t>206 ĐƯỜNG MÃ LÒ, P BÌNH TRỊ ĐÔNG A, QUẬN BÌNH TÂN, TP HCM</t>
        </is>
      </c>
      <c r="D567" s="45" t="n"/>
      <c r="E567" s="45" t="n"/>
      <c r="F567" s="45" t="inlineStr">
        <is>
          <t>KH3175</t>
        </is>
      </c>
      <c r="G567" s="45" t="n"/>
      <c r="H567" s="45" t="inlineStr">
        <is>
          <t>TP. Hồ Chí Minh</t>
        </is>
      </c>
      <c r="I567" s="45" t="n"/>
    </row>
    <row r="568" ht="25" customHeight="1">
      <c r="A568" s="43" t="inlineStr">
        <is>
          <t>Anh Phúc- Nha Trang-Khánh Hoà/ 0706.209.332</t>
        </is>
      </c>
      <c r="B568" s="43" t="inlineStr">
        <is>
          <t>0706.209.332</t>
        </is>
      </c>
      <c r="C568" s="43" t="inlineStr">
        <is>
          <t>Như Xuân 1, Vĩnh Phương, Nha Trang, Khánh Hoà</t>
        </is>
      </c>
      <c r="D568" s="43" t="n"/>
      <c r="E568" s="43" t="n"/>
      <c r="F568" s="43" t="inlineStr">
        <is>
          <t>KH3176</t>
        </is>
      </c>
      <c r="G568" s="43" t="n"/>
      <c r="H568" s="43" t="inlineStr">
        <is>
          <t>Khánh Hòa</t>
        </is>
      </c>
      <c r="I568" s="43" t="n"/>
    </row>
    <row r="569" ht="25" customHeight="1">
      <c r="A569" s="45" t="inlineStr">
        <is>
          <t>Xưởng Văn Hoà- Tây Ninh/ 0967.555.377</t>
        </is>
      </c>
      <c r="B569" s="45" t="inlineStr">
        <is>
          <t>0967.555.377</t>
        </is>
      </c>
      <c r="C569" s="45" t="inlineStr">
        <is>
          <t>Tây Hoà-Tây Ninh</t>
        </is>
      </c>
      <c r="D569" s="45" t="n"/>
      <c r="E569" s="45" t="n"/>
      <c r="F569" s="45" t="inlineStr">
        <is>
          <t>KH3177</t>
        </is>
      </c>
      <c r="G569" s="45" t="n"/>
      <c r="H569" s="45" t="inlineStr">
        <is>
          <t>Tây Ninh</t>
        </is>
      </c>
      <c r="I569" s="45" t="n"/>
    </row>
    <row r="570" ht="25" customHeight="1">
      <c r="A570" s="43" t="inlineStr">
        <is>
          <t>Anh Cường Chủ Máy- Bà Rịa Vũng Tàu/ 0886.227.977</t>
        </is>
      </c>
      <c r="B570" s="43" t="inlineStr">
        <is>
          <t>0886.227.977</t>
        </is>
      </c>
      <c r="C570" s="43" t="inlineStr">
        <is>
          <t>Bến xe Xuyên Mộc -Bà Rịa Vũng Tàu</t>
        </is>
      </c>
      <c r="D570" s="43" t="n"/>
      <c r="E570" s="43" t="n"/>
      <c r="F570" s="43" t="inlineStr">
        <is>
          <t>KH3178</t>
        </is>
      </c>
      <c r="G570" s="43" t="n"/>
      <c r="H570" s="43" t="inlineStr">
        <is>
          <t>Bà Rịa - Vũng Tàu</t>
        </is>
      </c>
      <c r="I570" s="43" t="n"/>
    </row>
    <row r="571" ht="25" customHeight="1">
      <c r="A571" s="45" t="inlineStr">
        <is>
          <t>Công ty CP VIMECO/ Anh Kiểm 0396.233.232</t>
        </is>
      </c>
      <c r="B571" s="45" t="inlineStr">
        <is>
          <t>0396.233.232</t>
        </is>
      </c>
      <c r="C571" s="45" t="inlineStr">
        <is>
          <t>Lô E9, Đ. Phạm Hùng, P. Trung Hòa, Q. Cầu Giấy, Hà Nội</t>
        </is>
      </c>
      <c r="D571" s="45" t="n"/>
      <c r="E571" s="45" t="n"/>
      <c r="F571" s="45" t="inlineStr">
        <is>
          <t>KH3174</t>
        </is>
      </c>
      <c r="G571" s="45" t="n"/>
      <c r="H571" s="45" t="inlineStr">
        <is>
          <t>TP. Hồ Chí Minh</t>
        </is>
      </c>
      <c r="I571" s="45" t="n"/>
    </row>
    <row r="572" ht="25" customHeight="1">
      <c r="A572" s="43" t="inlineStr">
        <is>
          <t>A Đeo-Bạc Liêu/ 0913.770.067</t>
        </is>
      </c>
      <c r="B572" s="43" t="inlineStr">
        <is>
          <t>0913.770.067</t>
        </is>
      </c>
      <c r="C572" s="43" t="inlineStr">
        <is>
          <t>TP Bạc Liêu</t>
        </is>
      </c>
      <c r="D572" s="43" t="n"/>
      <c r="E572" s="43" t="n"/>
      <c r="F572" s="43" t="inlineStr">
        <is>
          <t>KH3173</t>
        </is>
      </c>
      <c r="G572" s="43" t="n"/>
      <c r="H572" s="43" t="inlineStr">
        <is>
          <t>Bạc Liêu</t>
        </is>
      </c>
      <c r="I572" s="43" t="n"/>
    </row>
    <row r="573" ht="25" customHeight="1">
      <c r="A573" s="45" t="inlineStr">
        <is>
          <t>Xưởng Anh Đức - Đà Nẵng/ 0935.161.808</t>
        </is>
      </c>
      <c r="B573" s="45" t="inlineStr">
        <is>
          <t>0935.161.808</t>
        </is>
      </c>
      <c r="C573" s="45" t="inlineStr">
        <is>
          <t>TP Đà Nẵng</t>
        </is>
      </c>
      <c r="D573" s="45" t="n"/>
      <c r="E573" s="45" t="n"/>
      <c r="F573" s="45" t="inlineStr">
        <is>
          <t>KH3172</t>
        </is>
      </c>
      <c r="G573" s="45" t="n"/>
      <c r="H573" s="45" t="inlineStr">
        <is>
          <t>Đà Nẵng</t>
        </is>
      </c>
      <c r="I573" s="45" t="n"/>
    </row>
    <row r="574" ht="25" customHeight="1">
      <c r="A574" s="43" t="inlineStr">
        <is>
          <t>Xưởng a Thiệu Dầu Tiếng / 0947.457.077</t>
        </is>
      </c>
      <c r="B574" s="43" t="inlineStr">
        <is>
          <t>0947.457.077</t>
        </is>
      </c>
      <c r="C574" s="43" t="inlineStr">
        <is>
          <t>Dầu Tiếng - Bình Dương</t>
        </is>
      </c>
      <c r="D574" s="43" t="n"/>
      <c r="E574" s="43" t="n"/>
      <c r="F574" s="43" t="inlineStr">
        <is>
          <t>KH3171</t>
        </is>
      </c>
      <c r="G574" s="43" t="n"/>
      <c r="H574" s="43" t="inlineStr">
        <is>
          <t>Bình Dương</t>
        </is>
      </c>
      <c r="I574" s="43" t="n"/>
    </row>
    <row r="575" ht="25" customHeight="1">
      <c r="A575" s="45" t="inlineStr">
        <is>
          <t>Gara Luân-Hóc Môn-SG/ 0906.066.882- 0916.066.882</t>
        </is>
      </c>
      <c r="B575" s="45" t="inlineStr">
        <is>
          <t>0906.066.882- / 0916.066.882</t>
        </is>
      </c>
      <c r="C575" s="45" t="inlineStr">
        <is>
          <t>32 Bùi Công Trừng, Ấp 3 Đông Thạnh, Hóc Môn, TP HCM</t>
        </is>
      </c>
      <c r="D575" s="45" t="n"/>
      <c r="E575" s="45" t="n"/>
      <c r="F575" s="45" t="inlineStr">
        <is>
          <t>KH3169</t>
        </is>
      </c>
      <c r="G575" s="45" t="n"/>
      <c r="H575" s="45" t="inlineStr">
        <is>
          <t>TP. Hồ Chí Minh</t>
        </is>
      </c>
      <c r="I575" s="45" t="n"/>
    </row>
    <row r="576" ht="25" customHeight="1">
      <c r="A576" s="43" t="inlineStr">
        <is>
          <t>A Tuấn Anh /Công ty XD An Phú/ 0972.457.888</t>
        </is>
      </c>
      <c r="B576" s="43" t="inlineStr">
        <is>
          <t>0972.457.888</t>
        </is>
      </c>
      <c r="C576" s="43" t="inlineStr">
        <is>
          <t>TX Hồng Lĩnh, Hà Tĩnh</t>
        </is>
      </c>
      <c r="D576" s="43" t="n"/>
      <c r="E576" s="43" t="n"/>
      <c r="F576" s="43" t="inlineStr">
        <is>
          <t>KH3170</t>
        </is>
      </c>
      <c r="G576" s="43" t="n"/>
      <c r="H576" s="43" t="inlineStr">
        <is>
          <t>Hà Tĩnh</t>
        </is>
      </c>
      <c r="I576" s="43" t="n"/>
    </row>
    <row r="577" ht="25" customHeight="1">
      <c r="A577" s="45" t="inlineStr">
        <is>
          <t>DHJ pumps (NINGBO WEIQING IMPORT &amp; EXPORT CO., LTD)</t>
        </is>
      </c>
      <c r="B577" s="45" t="n"/>
      <c r="C577" s="45" t="inlineStr">
        <is>
          <t>ROOM 301, BUILDING D, PLASTICS CITY, YUYAO, CHINA</t>
        </is>
      </c>
      <c r="D577" s="45" t="n"/>
      <c r="E577" s="45" t="n"/>
      <c r="F577" s="45" t="inlineStr">
        <is>
          <t>DHJ</t>
        </is>
      </c>
      <c r="G577" s="45" t="n"/>
      <c r="H577" s="45" t="n"/>
      <c r="I577" s="45" t="n"/>
    </row>
    <row r="578" ht="25" customHeight="1">
      <c r="A578" s="43" t="inlineStr">
        <is>
          <t>CH Phụ Tùng Hoàng Sang-Ngã Ba Tân Vạn/ 0365.249.267</t>
        </is>
      </c>
      <c r="B578" s="43" t="inlineStr">
        <is>
          <t>0365.249.267</t>
        </is>
      </c>
      <c r="C578" s="43" t="inlineStr">
        <is>
          <t>Phường Bình Thắng-Thị xã Dĩ An- Tỉnh Bình Dương</t>
        </is>
      </c>
      <c r="D578" s="43" t="n"/>
      <c r="E578" s="43" t="n"/>
      <c r="F578" s="43" t="inlineStr">
        <is>
          <t>KH3167</t>
        </is>
      </c>
      <c r="G578" s="43" t="n"/>
      <c r="H578" s="43" t="inlineStr">
        <is>
          <t>Bình Dương</t>
        </is>
      </c>
      <c r="I578" s="43" t="n"/>
    </row>
    <row r="579" ht="25" customHeight="1">
      <c r="A579" s="45" t="inlineStr">
        <is>
          <t>Anh Hòa - Công ty Thiên Phú/ 0984.322.335</t>
        </is>
      </c>
      <c r="B579" s="45" t="inlineStr">
        <is>
          <t>0984.322.335</t>
        </is>
      </c>
      <c r="C579" s="45" t="inlineStr">
        <is>
          <t>33/7 Xa Lộ Hà Nội, KP.Ngãi Thắng, P.Bình Thắng, Dĩ An, Bình Dương</t>
        </is>
      </c>
      <c r="D579" s="45" t="n"/>
      <c r="E579" s="45" t="n"/>
      <c r="F579" s="45" t="inlineStr">
        <is>
          <t>KH3168</t>
        </is>
      </c>
      <c r="G579" s="45" t="n"/>
      <c r="H579" s="45" t="inlineStr">
        <is>
          <t>Bình Dương</t>
        </is>
      </c>
      <c r="I579" s="45" t="n"/>
    </row>
    <row r="580" ht="25" customHeight="1">
      <c r="A580" s="43" t="inlineStr">
        <is>
          <t>Cửa hàng Anh Linh - Đắk Nông/ Anh Linh: 0968.245.454</t>
        </is>
      </c>
      <c r="B580" s="43" t="inlineStr">
        <is>
          <t>0968.245.454</t>
        </is>
      </c>
      <c r="C580" s="43" t="inlineStr">
        <is>
          <t>Xã Đức Xuyên, Krong No, Đắk Nông</t>
        </is>
      </c>
      <c r="D580" s="43" t="n"/>
      <c r="E580" s="43" t="inlineStr">
        <is>
          <t>Gửi xe Việt Tân Phát về Xã Đức Xuyên</t>
        </is>
      </c>
      <c r="F580" s="43" t="inlineStr">
        <is>
          <t>KH3166</t>
        </is>
      </c>
      <c r="G580" s="43" t="n"/>
      <c r="H580" s="43" t="inlineStr">
        <is>
          <t>Đắk Nông</t>
        </is>
      </c>
      <c r="I580" s="43" t="n"/>
    </row>
    <row r="581" ht="25" customHeight="1">
      <c r="A581" s="45" t="inlineStr">
        <is>
          <t>Gara Hùng Anh, Lâm Hà / A. Hùng Anh 0987.905.275</t>
        </is>
      </c>
      <c r="B581" s="45" t="inlineStr">
        <is>
          <t>0987.905.275</t>
        </is>
      </c>
      <c r="C581" s="45" t="inlineStr">
        <is>
          <t>Lâm Hà, Lâm Đồng</t>
        </is>
      </c>
      <c r="D581" s="45" t="n"/>
      <c r="E581" s="45" t="n"/>
      <c r="F581" s="45" t="inlineStr">
        <is>
          <t>KH3165</t>
        </is>
      </c>
      <c r="G581" s="45" t="n"/>
      <c r="H581" s="45" t="inlineStr">
        <is>
          <t>Lâm Đồng</t>
        </is>
      </c>
      <c r="I581" s="45" t="n"/>
    </row>
    <row r="582" ht="25" customHeight="1">
      <c r="A582" s="43" t="inlineStr">
        <is>
          <t>Xưởng A Dũng- Buôn Mê Thuột- Đak Lak/ 0946.050.547</t>
        </is>
      </c>
      <c r="B582" s="43" t="inlineStr">
        <is>
          <t>0946.050.547</t>
        </is>
      </c>
      <c r="C582" s="43" t="inlineStr">
        <is>
          <t>Thành phố Buôn Mê Thuột, Đak Lak</t>
        </is>
      </c>
      <c r="D582" s="43" t="n"/>
      <c r="E582" s="43" t="n"/>
      <c r="F582" s="43" t="inlineStr">
        <is>
          <t>KH3164</t>
        </is>
      </c>
      <c r="G582" s="43" t="n"/>
      <c r="H582" s="43" t="inlineStr">
        <is>
          <t>Đắk Lắk</t>
        </is>
      </c>
      <c r="I582" s="43" t="n"/>
    </row>
    <row r="583" ht="25" customHeight="1">
      <c r="A583" s="45" t="inlineStr">
        <is>
          <t>Phụ tùng ô tô Quốc Hùng-Kon Tum / 0902.424.377</t>
        </is>
      </c>
      <c r="B583" s="45" t="inlineStr">
        <is>
          <t>0902.424.377</t>
        </is>
      </c>
      <c r="C583" s="45" t="inlineStr">
        <is>
          <t>877 Hùng Vương-Ngọc Hồi-Kon Tum</t>
        </is>
      </c>
      <c r="D583" s="45" t="n"/>
      <c r="E583" s="45" t="n"/>
      <c r="F583" s="45" t="inlineStr">
        <is>
          <t>KH3162</t>
        </is>
      </c>
      <c r="G583" s="45" t="n"/>
      <c r="H583" s="45" t="inlineStr">
        <is>
          <t>Kon Tum</t>
        </is>
      </c>
      <c r="I583" s="45" t="n"/>
    </row>
    <row r="584" ht="25" customHeight="1">
      <c r="A584" s="43" t="inlineStr">
        <is>
          <t>Xưởng Anh Huynh - Đà Lạt/ Anh Huynh: 0989.706.445</t>
        </is>
      </c>
      <c r="B584" s="43" t="inlineStr">
        <is>
          <t>0989.706.445</t>
        </is>
      </c>
      <c r="C584" s="43" t="inlineStr">
        <is>
          <t>451 Hai Bà Trưng - TP ĐÀ LẠT</t>
        </is>
      </c>
      <c r="D584" s="43" t="n"/>
      <c r="E584" s="43" t="n"/>
      <c r="F584" s="43" t="inlineStr">
        <is>
          <t>KH3163</t>
        </is>
      </c>
      <c r="G584" s="43" t="n"/>
      <c r="H584" s="43" t="inlineStr">
        <is>
          <t>Lâm Đồng</t>
        </is>
      </c>
      <c r="I584" s="43" t="n"/>
    </row>
    <row r="585" ht="25" customHeight="1">
      <c r="A585" s="45" t="inlineStr">
        <is>
          <t>CH Thanh Vũ- Ngã Bảy Hậu Giang/ 0917.979.079</t>
        </is>
      </c>
      <c r="B585" s="45" t="inlineStr">
        <is>
          <t>0917.979.079</t>
        </is>
      </c>
      <c r="C585" s="45" t="inlineStr">
        <is>
          <t>Ngả Bảy, Hậu Giang</t>
        </is>
      </c>
      <c r="D585" s="45" t="n"/>
      <c r="E585" s="45" t="n"/>
      <c r="F585" s="45" t="inlineStr">
        <is>
          <t>KH3161</t>
        </is>
      </c>
      <c r="G585" s="45" t="n"/>
      <c r="H585" s="45" t="inlineStr">
        <is>
          <t>Hậu Giang</t>
        </is>
      </c>
      <c r="I585" s="45" t="n"/>
    </row>
    <row r="586" ht="25" customHeight="1">
      <c r="A586" s="43" t="inlineStr">
        <is>
          <t>Anh Thái- Biên Hoà/ 0797.810.039</t>
        </is>
      </c>
      <c r="B586" s="43" t="inlineStr">
        <is>
          <t>0797.810.039</t>
        </is>
      </c>
      <c r="C586" s="43" t="inlineStr">
        <is>
          <t>Biên Hoà-Đồng Nai</t>
        </is>
      </c>
      <c r="D586" s="43" t="n"/>
      <c r="E586" s="43" t="n"/>
      <c r="F586" s="43" t="inlineStr">
        <is>
          <t>KH3160</t>
        </is>
      </c>
      <c r="G586" s="43" t="n"/>
      <c r="H586" s="43" t="inlineStr">
        <is>
          <t>Đồng Nai</t>
        </is>
      </c>
      <c r="I586" s="43" t="n"/>
    </row>
    <row r="587" ht="25" customHeight="1">
      <c r="A587" s="45" t="inlineStr">
        <is>
          <t>CH nông ngư cơ Nhật Hàn/ Anh Toại - Bến Tre 0937.608.608</t>
        </is>
      </c>
      <c r="B587" s="45" t="inlineStr">
        <is>
          <t>0937.608.608</t>
        </is>
      </c>
      <c r="C587" s="45" t="inlineStr">
        <is>
          <t>Ấp 5, xã An Khánh, Huyện Châu Thành, Bến Tre</t>
        </is>
      </c>
      <c r="D587" s="45" t="n"/>
      <c r="E587" s="45" t="n"/>
      <c r="F587" s="45" t="inlineStr">
        <is>
          <t>KH3159</t>
        </is>
      </c>
      <c r="G587" s="45" t="n"/>
      <c r="H587" s="45" t="inlineStr">
        <is>
          <t>Bến Tre</t>
        </is>
      </c>
      <c r="I587" s="45" t="n"/>
    </row>
    <row r="588" ht="25" customHeight="1">
      <c r="A588" s="43" t="inlineStr">
        <is>
          <t>CH Thu Thái - Bình Định / A Đạt 0973.541.156</t>
        </is>
      </c>
      <c r="B588" s="43" t="inlineStr">
        <is>
          <t>0973.541.156</t>
        </is>
      </c>
      <c r="C588" s="43" t="inlineStr">
        <is>
          <t>818-822 Võ Nguyên Giáp, Nhơn Hòa, TX An Nhơn, Bình Định</t>
        </is>
      </c>
      <c r="D588" s="43" t="n"/>
      <c r="E588" s="43" t="n"/>
      <c r="F588" s="43" t="inlineStr">
        <is>
          <t>KH3157</t>
        </is>
      </c>
      <c r="G588" s="43" t="n"/>
      <c r="H588" s="43" t="inlineStr">
        <is>
          <t>Bình Định</t>
        </is>
      </c>
      <c r="I588" s="43" t="n"/>
    </row>
    <row r="589" ht="25" customHeight="1">
      <c r="A589" s="45" t="inlineStr">
        <is>
          <t>Xưởng Anh Tuấn- Phú Quốc/ 0939.636.628</t>
        </is>
      </c>
      <c r="B589" s="45" t="inlineStr">
        <is>
          <t>0939.636.628</t>
        </is>
      </c>
      <c r="C589" s="45" t="inlineStr">
        <is>
          <t>Đông Dương - Phú Quốc</t>
        </is>
      </c>
      <c r="D589" s="45" t="n"/>
      <c r="E589" s="45" t="n"/>
      <c r="F589" s="45" t="inlineStr">
        <is>
          <t>KH3158</t>
        </is>
      </c>
      <c r="G589" s="45" t="n"/>
      <c r="H589" s="45" t="n"/>
      <c r="I589" s="45" t="n"/>
    </row>
    <row r="590" ht="25" customHeight="1">
      <c r="A590" s="43" t="inlineStr">
        <is>
          <t>Cửa hàng phụ tùng Hai Xía - Cà Mau / 0939.261.861 - 0949.887.969</t>
        </is>
      </c>
      <c r="B590" s="43" t="inlineStr">
        <is>
          <t>0939.261.861 / 0949.887.969</t>
        </is>
      </c>
      <c r="C590" s="43" t="inlineStr">
        <is>
          <t>Ấp 10A, xã Trần Hợi, huyện Trần Văn Thời, Cà Mau</t>
        </is>
      </c>
      <c r="D590" s="43" t="n"/>
      <c r="E590" s="43" t="inlineStr">
        <is>
          <t>Gửi chành Tuấn Hưng - 245 Thái Phiên</t>
        </is>
      </c>
      <c r="F590" s="43" t="inlineStr">
        <is>
          <t>KH3156</t>
        </is>
      </c>
      <c r="G590" s="43" t="n"/>
      <c r="H590" s="43" t="inlineStr">
        <is>
          <t>Cà Mau</t>
        </is>
      </c>
      <c r="I590" s="43" t="n"/>
    </row>
    <row r="591" ht="25" customHeight="1">
      <c r="A591" s="45" t="inlineStr">
        <is>
          <t>ANH HÙNG - ĐỨC TRỌNG 0972.983.984</t>
        </is>
      </c>
      <c r="B591" s="45" t="inlineStr">
        <is>
          <t>0972.983.984</t>
        </is>
      </c>
      <c r="C591" s="45" t="inlineStr">
        <is>
          <t>Đức Trọng, Lâm Đồng</t>
        </is>
      </c>
      <c r="D591" s="45" t="n"/>
      <c r="E591" s="45" t="n"/>
      <c r="F591" s="45" t="inlineStr">
        <is>
          <t>KH3155</t>
        </is>
      </c>
      <c r="G591" s="45" t="n"/>
      <c r="H591" s="45" t="inlineStr">
        <is>
          <t>Lâm Đồng</t>
        </is>
      </c>
      <c r="I591" s="45" t="n"/>
    </row>
    <row r="592" ht="25" customHeight="1">
      <c r="A592" s="43" t="inlineStr">
        <is>
          <t>Xưởng Anh Hùng- Bình Chánh /0983.025.820</t>
        </is>
      </c>
      <c r="B592" s="43" t="inlineStr">
        <is>
          <t>0983.025.820</t>
        </is>
      </c>
      <c r="C592" s="43" t="inlineStr">
        <is>
          <t>Bình Chánh-TP HCM</t>
        </is>
      </c>
      <c r="D592" s="43" t="n"/>
      <c r="E592" s="43" t="n"/>
      <c r="F592" s="43" t="inlineStr">
        <is>
          <t>KH3154</t>
        </is>
      </c>
      <c r="G592" s="43" t="n"/>
      <c r="H592" s="43" t="inlineStr">
        <is>
          <t>TP. Hồ Chí Minh</t>
        </is>
      </c>
      <c r="I592" s="43" t="n"/>
    </row>
    <row r="593" ht="25" customHeight="1">
      <c r="A593" s="45" t="inlineStr">
        <is>
          <t>Anh Vương - Di Linh/ 0969.003.993</t>
        </is>
      </c>
      <c r="B593" s="45" t="inlineStr">
        <is>
          <t>0969.003.993</t>
        </is>
      </c>
      <c r="C593" s="45" t="inlineStr">
        <is>
          <t>Di Linh, Lâm Đồng</t>
        </is>
      </c>
      <c r="D593" s="45" t="n"/>
      <c r="E593" s="45" t="n"/>
      <c r="F593" s="45" t="inlineStr">
        <is>
          <t>KH3153</t>
        </is>
      </c>
      <c r="G593" s="45" t="n"/>
      <c r="H593" s="45" t="inlineStr">
        <is>
          <t>Lâm Đồng</t>
        </is>
      </c>
      <c r="I593" s="45" t="n"/>
    </row>
    <row r="594" ht="25" customHeight="1">
      <c r="A594" s="43" t="inlineStr">
        <is>
          <t>QINGDAO LANRESS AUTOTECH CO., LTD (TANBORESS TURBO)</t>
        </is>
      </c>
      <c r="B594" s="43" t="n"/>
      <c r="C594" s="43" t="inlineStr">
        <is>
          <t>NO.46, SHUYUAN ROAD, LICANG DISTRICT, QINGDAO, CHINA</t>
        </is>
      </c>
      <c r="D594" s="43" t="n"/>
      <c r="E594" s="43" t="n"/>
      <c r="F594" s="43" t="inlineStr">
        <is>
          <t>TANBORESS</t>
        </is>
      </c>
      <c r="G594" s="43" t="n"/>
      <c r="H594" s="43" t="n"/>
      <c r="I594" s="43" t="n"/>
    </row>
    <row r="595" ht="25" customHeight="1">
      <c r="A595" s="45" t="inlineStr">
        <is>
          <t>Cửa hàng VMI (gia công nhông) - Linh Xuân / Thảo 0908.770.895</t>
        </is>
      </c>
      <c r="B595" s="45" t="inlineStr">
        <is>
          <t>0908.770.895</t>
        </is>
      </c>
      <c r="C595" s="45" t="inlineStr">
        <is>
          <t>Linh Xuân - Thủ Đức- TP HCM</t>
        </is>
      </c>
      <c r="D595" s="45" t="n"/>
      <c r="E595" s="45" t="n"/>
      <c r="F595" s="45" t="inlineStr">
        <is>
          <t>KH3152</t>
        </is>
      </c>
      <c r="G595" s="45" t="n"/>
      <c r="H595" s="45" t="inlineStr">
        <is>
          <t>TP. Hồ Chí Minh</t>
        </is>
      </c>
      <c r="I595" s="45" t="n"/>
    </row>
    <row r="596" ht="25" customHeight="1">
      <c r="A596" s="43" t="inlineStr">
        <is>
          <t>Anh Oanh Turo - Bảo Đăng - Hải Phòng/ 0964.485.590</t>
        </is>
      </c>
      <c r="B596" s="43" t="inlineStr">
        <is>
          <t>0964.485.590</t>
        </is>
      </c>
      <c r="C596" s="43" t="inlineStr">
        <is>
          <t>HẢI AN - HẢI PHÒNG</t>
        </is>
      </c>
      <c r="D596" s="43" t="n"/>
      <c r="E596" s="43" t="n"/>
      <c r="F596" s="43" t="inlineStr">
        <is>
          <t>KH3147</t>
        </is>
      </c>
      <c r="G596" s="43" t="n"/>
      <c r="H596" s="43" t="n"/>
      <c r="I596" s="43" t="n"/>
    </row>
    <row r="597" ht="25" customHeight="1">
      <c r="A597" s="45" t="inlineStr">
        <is>
          <t>Cửa hàng cơ giới Thành Công-Lâm Đồng / Anh Quân-0961.017.079</t>
        </is>
      </c>
      <c r="B597" s="45" t="inlineStr">
        <is>
          <t>0961.017.079</t>
        </is>
      </c>
      <c r="C597" s="45" t="inlineStr">
        <is>
          <t>258 đường Hùng Vương, tổ dân phố 10, TT Ma Đa Guôi -Đạ Hoai-Lâm Đồng</t>
        </is>
      </c>
      <c r="D597" s="45" t="n"/>
      <c r="E597" s="45" t="n"/>
      <c r="F597" s="45" t="inlineStr">
        <is>
          <t>KH3148</t>
        </is>
      </c>
      <c r="G597" s="45" t="n"/>
      <c r="H597" s="45" t="inlineStr">
        <is>
          <t>Lâm Đồng</t>
        </is>
      </c>
      <c r="I597" s="45" t="n"/>
    </row>
    <row r="598" ht="25" customHeight="1">
      <c r="A598" s="43" t="inlineStr">
        <is>
          <t>Xưởng anh Lập- Chơn Thành-Bình Phước/ 0794.893.893</t>
        </is>
      </c>
      <c r="B598" s="43" t="inlineStr">
        <is>
          <t>0794.893.893</t>
        </is>
      </c>
      <c r="C598" s="43" t="inlineStr">
        <is>
          <t>Chơn Thành-Bình Phước</t>
        </is>
      </c>
      <c r="D598" s="43" t="n"/>
      <c r="E598" s="43" t="n"/>
      <c r="F598" s="43" t="inlineStr">
        <is>
          <t>KH3149</t>
        </is>
      </c>
      <c r="G598" s="43" t="n"/>
      <c r="H598" s="43" t="inlineStr">
        <is>
          <t>Bình Phước</t>
        </is>
      </c>
      <c r="I598" s="43" t="n"/>
    </row>
    <row r="599" ht="25" customHeight="1">
      <c r="A599" s="45" t="inlineStr">
        <is>
          <t>Xưởng Anh Sỹ- Quận 12- SG/ 0972.976.039</t>
        </is>
      </c>
      <c r="B599" s="45" t="inlineStr">
        <is>
          <t>0972.976.039</t>
        </is>
      </c>
      <c r="C599" s="45" t="inlineStr">
        <is>
          <t>222 Đường TA13-Lê Thị Riêng- Quận 12-Sài Gòn</t>
        </is>
      </c>
      <c r="D599" s="45" t="n"/>
      <c r="E599" s="45" t="n"/>
      <c r="F599" s="45" t="inlineStr">
        <is>
          <t>KH3150</t>
        </is>
      </c>
      <c r="G599" s="45" t="n"/>
      <c r="H599" s="45" t="inlineStr">
        <is>
          <t>TP. Hồ Chí Minh</t>
        </is>
      </c>
      <c r="I599" s="45" t="n"/>
    </row>
    <row r="600" ht="25" customHeight="1">
      <c r="A600" s="43" t="inlineStr">
        <is>
          <t>Xưởng A Sơn - Cần Thơ - 0908.535.638</t>
        </is>
      </c>
      <c r="B600" s="43" t="inlineStr">
        <is>
          <t>0908.535.638</t>
        </is>
      </c>
      <c r="C600" s="43" t="inlineStr">
        <is>
          <t>TP.Cần Thơ</t>
        </is>
      </c>
      <c r="D600" s="43" t="n"/>
      <c r="E600" s="43" t="n"/>
      <c r="F600" s="43" t="inlineStr">
        <is>
          <t>KH3151</t>
        </is>
      </c>
      <c r="G600" s="43" t="n"/>
      <c r="H600" s="43" t="inlineStr">
        <is>
          <t>Cần Thơ</t>
        </is>
      </c>
      <c r="I600" s="43" t="n"/>
    </row>
    <row r="601" ht="25" customHeight="1">
      <c r="A601" s="45" t="inlineStr">
        <is>
          <t>Anh Huy - Công ty XD Thái Bình Dương/ 0917.067.467</t>
        </is>
      </c>
      <c r="B601" s="45" t="inlineStr">
        <is>
          <t>0917.067.467</t>
        </is>
      </c>
      <c r="C601" s="45" t="inlineStr">
        <is>
          <t>Thuận An, Bình Dương</t>
        </is>
      </c>
      <c r="D601" s="45" t="n"/>
      <c r="E601" s="45" t="n"/>
      <c r="F601" s="45" t="inlineStr">
        <is>
          <t>KH3146</t>
        </is>
      </c>
      <c r="G601" s="45" t="n"/>
      <c r="H601" s="45" t="inlineStr">
        <is>
          <t>Bình Dương</t>
        </is>
      </c>
      <c r="I601" s="45" t="n"/>
    </row>
    <row r="602" ht="25" customHeight="1">
      <c r="A602" s="43" t="inlineStr">
        <is>
          <t>Cửa hàng a Tài (chuyên hàng bãi) - Quận 2 / 0909.274.079</t>
        </is>
      </c>
      <c r="B602" s="43" t="inlineStr">
        <is>
          <t>0909.274.079</t>
        </is>
      </c>
      <c r="C602" s="43" t="inlineStr">
        <is>
          <t>Số 77 Xa lộ Hà Nội - Thảo Điền - Quận 2 - Sài Gòn</t>
        </is>
      </c>
      <c r="D602" s="43" t="n"/>
      <c r="E602" s="43" t="n"/>
      <c r="F602" s="43" t="inlineStr">
        <is>
          <t>KH3145</t>
        </is>
      </c>
      <c r="G602" s="43" t="n"/>
      <c r="H602" s="43" t="inlineStr">
        <is>
          <t>TP. Hồ Chí Minh</t>
        </is>
      </c>
      <c r="I602" s="43" t="n"/>
    </row>
    <row r="603" ht="25" customHeight="1">
      <c r="A603" s="45" t="inlineStr">
        <is>
          <t>Xưởng anh Hồ / 0522.523.841</t>
        </is>
      </c>
      <c r="B603" s="45" t="inlineStr">
        <is>
          <t>0522.523.841</t>
        </is>
      </c>
      <c r="C603" s="45" t="inlineStr">
        <is>
          <t>Xa lộ Hà Nội, Sài gòn</t>
        </is>
      </c>
      <c r="D603" s="45" t="n"/>
      <c r="E603" s="45" t="n"/>
      <c r="F603" s="45" t="inlineStr">
        <is>
          <t>KH3144</t>
        </is>
      </c>
      <c r="G603" s="45" t="n"/>
      <c r="H603" s="45" t="inlineStr">
        <is>
          <t>TP. Hồ Chí Minh</t>
        </is>
      </c>
      <c r="I603" s="45" t="n"/>
    </row>
    <row r="604" ht="25" customHeight="1">
      <c r="A604" s="43" t="inlineStr">
        <is>
          <t>Cửa hàng Quốc Phan - Đăk Nông/ 0981.432.968</t>
        </is>
      </c>
      <c r="B604" s="43" t="inlineStr">
        <is>
          <t>0981.432.968</t>
        </is>
      </c>
      <c r="C604" s="43" t="inlineStr">
        <is>
          <t>Ngã 3 Rừng Lạnh, Đắk Hòa, Đắk Song, Đắk Nông</t>
        </is>
      </c>
      <c r="D604" s="43" t="n"/>
      <c r="E604" s="43" t="n"/>
      <c r="F604" s="43" t="inlineStr">
        <is>
          <t>KH3141</t>
        </is>
      </c>
      <c r="G604" s="43" t="n"/>
      <c r="H604" s="43" t="inlineStr">
        <is>
          <t>Đắk Nông</t>
        </is>
      </c>
      <c r="I604" s="43" t="n"/>
    </row>
    <row r="605" ht="25" customHeight="1">
      <c r="A605" s="45" t="inlineStr">
        <is>
          <t>Mr. RA (Sovanara) - Campuchia/ 0889.999.489</t>
        </is>
      </c>
      <c r="B605" s="45" t="inlineStr">
        <is>
          <t>0889.999.489</t>
        </is>
      </c>
      <c r="C605" s="45" t="inlineStr">
        <is>
          <t>Phnompenh, Cambodia</t>
        </is>
      </c>
      <c r="D605" s="45" t="n"/>
      <c r="E605" s="45" t="n"/>
      <c r="F605" s="45" t="inlineStr">
        <is>
          <t>KH3142</t>
        </is>
      </c>
      <c r="G605" s="45" t="n"/>
      <c r="H605" s="45" t="inlineStr">
        <is>
          <t>Campuchia</t>
        </is>
      </c>
      <c r="I605" s="45" t="n"/>
    </row>
    <row r="606" ht="25" customHeight="1">
      <c r="A606" s="43" t="inlineStr">
        <is>
          <t>Xưởng A Huy - Mỹ Xuân Bà Rịa 0972.065.865</t>
        </is>
      </c>
      <c r="B606" s="43" t="inlineStr">
        <is>
          <t>0972.065.865</t>
        </is>
      </c>
      <c r="C606" s="43" t="inlineStr">
        <is>
          <t>Mỹ Xuân, Bà Rịa Vũng Tàu</t>
        </is>
      </c>
      <c r="D606" s="43" t="n"/>
      <c r="E606" s="43" t="n"/>
      <c r="F606" s="43" t="inlineStr">
        <is>
          <t>KH3143</t>
        </is>
      </c>
      <c r="G606" s="43" t="n"/>
      <c r="H606" s="43" t="inlineStr">
        <is>
          <t>Bà Rịa - Vũng Tàu</t>
        </is>
      </c>
      <c r="I606" s="43" t="n"/>
    </row>
    <row r="607" ht="25" customHeight="1">
      <c r="A607" s="45" t="inlineStr">
        <is>
          <t>Garage ÚT - Đồng Nai / 0972.884.450</t>
        </is>
      </c>
      <c r="B607" s="45" t="inlineStr">
        <is>
          <t>0972.884.450</t>
        </is>
      </c>
      <c r="C607" s="45" t="inlineStr">
        <is>
          <t>Quốc lộ 1, Cẩm Tân, Xuân Tân, Long Khánh, Đồng Nai</t>
        </is>
      </c>
      <c r="D607" s="45" t="n"/>
      <c r="E607" s="45" t="n"/>
      <c r="F607" s="45" t="inlineStr">
        <is>
          <t>KH3140</t>
        </is>
      </c>
      <c r="G607" s="45" t="n"/>
      <c r="H607" s="45" t="inlineStr">
        <is>
          <t>Đồng Nai</t>
        </is>
      </c>
      <c r="I607" s="45" t="n"/>
    </row>
    <row r="608" ht="25" customHeight="1">
      <c r="A608" s="43" t="inlineStr">
        <is>
          <t>Xưởng A Kế - Bình Định / 0982.657.149</t>
        </is>
      </c>
      <c r="B608" s="43" t="inlineStr">
        <is>
          <t>0982.657.149</t>
        </is>
      </c>
      <c r="C608" s="43" t="inlineStr">
        <is>
          <t>Gò Găng, Phù Cát, Bình Định</t>
        </is>
      </c>
      <c r="D608" s="43" t="n"/>
      <c r="E608" s="43" t="n"/>
      <c r="F608" s="43" t="inlineStr">
        <is>
          <t>KH3138</t>
        </is>
      </c>
      <c r="G608" s="43" t="n"/>
      <c r="H608" s="43" t="inlineStr">
        <is>
          <t>Bình Định</t>
        </is>
      </c>
      <c r="I608" s="43" t="n"/>
    </row>
    <row r="609" ht="25" customHeight="1">
      <c r="A609" s="45" t="inlineStr">
        <is>
          <t>Xưởng A Sỹ - Biên Hòa / 0988.293.567</t>
        </is>
      </c>
      <c r="B609" s="45" t="inlineStr">
        <is>
          <t>0988.293.567</t>
        </is>
      </c>
      <c r="C609" s="45" t="inlineStr">
        <is>
          <t>TP Biên Hòa, Đồng Nai</t>
        </is>
      </c>
      <c r="D609" s="45" t="n"/>
      <c r="E609" s="45" t="n"/>
      <c r="F609" s="45" t="inlineStr">
        <is>
          <t>KH3139</t>
        </is>
      </c>
      <c r="G609" s="45" t="n"/>
      <c r="H609" s="45" t="inlineStr">
        <is>
          <t>Đồng Nai</t>
        </is>
      </c>
      <c r="I609" s="45" t="n"/>
    </row>
    <row r="610" ht="25" customHeight="1">
      <c r="A610" s="43" t="inlineStr">
        <is>
          <t>CH Quốc Thắng 1 / Đồng Xoài/ 0824.117.799</t>
        </is>
      </c>
      <c r="B610" s="43" t="inlineStr">
        <is>
          <t>0824.117.799</t>
        </is>
      </c>
      <c r="C610" s="43" t="inlineStr">
        <is>
          <t>Đồng Xoài, Bình Phước</t>
        </is>
      </c>
      <c r="D610" s="43" t="n"/>
      <c r="E610" s="43" t="n"/>
      <c r="F610" s="43" t="inlineStr">
        <is>
          <t>KH3135</t>
        </is>
      </c>
      <c r="G610" s="43" t="n"/>
      <c r="H610" s="43" t="inlineStr">
        <is>
          <t>Bình Phước</t>
        </is>
      </c>
      <c r="I610" s="43" t="n"/>
    </row>
    <row r="611" ht="25" customHeight="1">
      <c r="A611" s="45" t="inlineStr">
        <is>
          <t>Cửa hàng phụ tùng ô tô Minh Phước - Nha Trang / 0905.490.700</t>
        </is>
      </c>
      <c r="B611" s="45" t="inlineStr">
        <is>
          <t>0905.490.700</t>
        </is>
      </c>
      <c r="C611" s="45" t="inlineStr">
        <is>
          <t>1067, Đường 2/4, TP Nha Trang</t>
        </is>
      </c>
      <c r="D611" s="45" t="n"/>
      <c r="E611" s="45" t="n"/>
      <c r="F611" s="45" t="inlineStr">
        <is>
          <t>KH3136</t>
        </is>
      </c>
      <c r="G611" s="45" t="n"/>
      <c r="H611" s="45" t="inlineStr">
        <is>
          <t>Khánh Hòa</t>
        </is>
      </c>
      <c r="I611" s="45" t="n"/>
    </row>
    <row r="612" ht="25" customHeight="1">
      <c r="A612" s="43" t="inlineStr">
        <is>
          <t>Gara Mặt Trời - Quảng Ngãi/ 936567400</t>
        </is>
      </c>
      <c r="B612" s="43" t="inlineStr">
        <is>
          <t>936567400</t>
        </is>
      </c>
      <c r="C612" s="43" t="inlineStr">
        <is>
          <t>Tân Hy 2, Bình Đông, Bình Sơn, Quảng Ngãi</t>
        </is>
      </c>
      <c r="D612" s="43" t="n"/>
      <c r="E612" s="43" t="n"/>
      <c r="F612" s="43" t="inlineStr">
        <is>
          <t>KH3137</t>
        </is>
      </c>
      <c r="G612" s="43" t="n"/>
      <c r="H612" s="43" t="inlineStr">
        <is>
          <t>Quảng Ngãi</t>
        </is>
      </c>
      <c r="I612" s="43" t="n"/>
    </row>
    <row r="613" ht="25" customHeight="1">
      <c r="A613" s="45" t="inlineStr">
        <is>
          <t>Công ty TNHH TM và DV SIB Việt Nam / Công trình Phan Thiết - Anh Thắng: 0335.555.509</t>
        </is>
      </c>
      <c r="B613" s="45" t="inlineStr">
        <is>
          <t>0335.555.509</t>
        </is>
      </c>
      <c r="C613" s="45" t="inlineStr">
        <is>
          <t>Số 16A5 Lý Nam Đế, P. Hàng Mã, Q. Hoàn Kiếm, Hà Nội, Việt Nam</t>
        </is>
      </c>
      <c r="D613" s="45" t="n"/>
      <c r="E613" s="45" t="n"/>
      <c r="F613" s="45" t="inlineStr">
        <is>
          <t>KH3134</t>
        </is>
      </c>
      <c r="G613" s="45" t="n"/>
      <c r="H613" s="45" t="inlineStr">
        <is>
          <t>Bình Thuận</t>
        </is>
      </c>
      <c r="I613" s="45" t="n"/>
    </row>
    <row r="614" ht="25" customHeight="1">
      <c r="A614" s="43" t="inlineStr">
        <is>
          <t>Xưởng A Tâm - Biên Hòa / 0967.436.004/ 0399.917.627</t>
        </is>
      </c>
      <c r="B614" s="43" t="inlineStr">
        <is>
          <t>0967.436.004 / 0399.917.627</t>
        </is>
      </c>
      <c r="C614" s="43" t="inlineStr">
        <is>
          <t>TP Biên Hòa, Đồng Nai</t>
        </is>
      </c>
      <c r="D614" s="43" t="n"/>
      <c r="E614" s="43" t="n"/>
      <c r="F614" s="43" t="inlineStr">
        <is>
          <t>KH3130</t>
        </is>
      </c>
      <c r="G614" s="43" t="n"/>
      <c r="H614" s="43" t="inlineStr">
        <is>
          <t>Đồng Nai</t>
        </is>
      </c>
      <c r="I614" s="43" t="n"/>
    </row>
    <row r="615" ht="25" customHeight="1">
      <c r="A615" s="45" t="inlineStr">
        <is>
          <t>Cửa hàng phụ tùng xe tải A Thắng - Dĩ An / 0908.214.909</t>
        </is>
      </c>
      <c r="B615" s="45" t="inlineStr">
        <is>
          <t>0908.214.909</t>
        </is>
      </c>
      <c r="C615" s="45" t="inlineStr">
        <is>
          <t>Dĩ An, Bình Dương</t>
        </is>
      </c>
      <c r="D615" s="45" t="n"/>
      <c r="E615" s="45" t="n"/>
      <c r="F615" s="45" t="inlineStr">
        <is>
          <t>KH3131</t>
        </is>
      </c>
      <c r="G615" s="45" t="n"/>
      <c r="H615" s="45" t="inlineStr">
        <is>
          <t>TP. Hồ Chí Minh</t>
        </is>
      </c>
      <c r="I615" s="45" t="n"/>
    </row>
    <row r="616" ht="25" customHeight="1">
      <c r="A616" s="43" t="inlineStr">
        <is>
          <t>Garage Linh Long/ Chơn Thành/ 0962.454.692</t>
        </is>
      </c>
      <c r="B616" s="43" t="inlineStr">
        <is>
          <t>0962.454.692</t>
        </is>
      </c>
      <c r="C616" s="43" t="inlineStr">
        <is>
          <t>Chơn Thành - Bình Phước</t>
        </is>
      </c>
      <c r="D616" s="43" t="n"/>
      <c r="E616" s="43" t="n"/>
      <c r="F616" s="43" t="inlineStr">
        <is>
          <t>KH3132</t>
        </is>
      </c>
      <c r="G616" s="43" t="n"/>
      <c r="H616" s="43" t="inlineStr">
        <is>
          <t>Bình Phước</t>
        </is>
      </c>
      <c r="I616" s="43" t="n"/>
    </row>
    <row r="617" ht="25" customHeight="1">
      <c r="A617" s="45" t="inlineStr">
        <is>
          <t>Tà Lương (Svay Rieng) - Cambodia - 0978.902.005</t>
        </is>
      </c>
      <c r="B617" s="45" t="inlineStr">
        <is>
          <t>0978.902.005</t>
        </is>
      </c>
      <c r="C617" s="45" t="inlineStr">
        <is>
          <t>Svay Rieng, Cambodia</t>
        </is>
      </c>
      <c r="D617" s="45" t="n"/>
      <c r="E617" s="45" t="n"/>
      <c r="F617" s="45" t="inlineStr">
        <is>
          <t>KH3133</t>
        </is>
      </c>
      <c r="G617" s="45" t="n"/>
      <c r="H617" s="45" t="inlineStr">
        <is>
          <t>Campuchia</t>
        </is>
      </c>
      <c r="I617" s="45" t="n"/>
    </row>
    <row r="618" ht="25" customHeight="1">
      <c r="A618" s="43" t="inlineStr">
        <is>
          <t>Công ty CP Phụ tùng Việt Nhật / 0862.313.135</t>
        </is>
      </c>
      <c r="B618" s="43" t="inlineStr">
        <is>
          <t>0862.313.135</t>
        </is>
      </c>
      <c r="C618" s="43" t="inlineStr">
        <is>
          <t>Xa Lộ Hà Nội, Suối Tiên, TP. HCM</t>
        </is>
      </c>
      <c r="D618" s="43" t="n"/>
      <c r="E618" s="43" t="n"/>
      <c r="F618" s="43" t="inlineStr">
        <is>
          <t>KH3128</t>
        </is>
      </c>
      <c r="G618" s="43" t="n"/>
      <c r="H618" s="43" t="inlineStr">
        <is>
          <t>TP. Hồ Chí Minh</t>
        </is>
      </c>
      <c r="I618" s="43" t="n"/>
    </row>
    <row r="619" ht="25" customHeight="1">
      <c r="A619" s="45" t="inlineStr">
        <is>
          <t>CÔNG TY BÔNG SEN VÀNG / A Hoàng 0981.805.412</t>
        </is>
      </c>
      <c r="B619" s="45" t="inlineStr">
        <is>
          <t>0981.805.412</t>
        </is>
      </c>
      <c r="C619" s="45" t="inlineStr">
        <is>
          <t>Quận 12, TPHCM</t>
        </is>
      </c>
      <c r="D619" s="45" t="n"/>
      <c r="E619" s="45" t="n"/>
      <c r="F619" s="45" t="inlineStr">
        <is>
          <t>KH3129</t>
        </is>
      </c>
      <c r="G619" s="45" t="n"/>
      <c r="H619" s="45" t="inlineStr">
        <is>
          <t>TP. Hồ Chí Minh</t>
        </is>
      </c>
      <c r="I619" s="45" t="n"/>
    </row>
    <row r="620" ht="25" customHeight="1">
      <c r="A620" s="43" t="inlineStr">
        <is>
          <t>A Hùng Q2 chuyên Hyundai Mobis / 0918.849.644</t>
        </is>
      </c>
      <c r="B620" s="43" t="inlineStr">
        <is>
          <t>0918.849.644</t>
        </is>
      </c>
      <c r="C620" s="43" t="inlineStr">
        <is>
          <t>Quận 2, TP HCM</t>
        </is>
      </c>
      <c r="D620" s="43" t="n"/>
      <c r="E620" s="43" t="n"/>
      <c r="F620" s="43" t="inlineStr">
        <is>
          <t>KH3125</t>
        </is>
      </c>
      <c r="G620" s="43" t="n"/>
      <c r="H620" s="43" t="inlineStr">
        <is>
          <t>TP. Hồ Chí Minh</t>
        </is>
      </c>
      <c r="I620" s="43" t="n"/>
    </row>
    <row r="621" ht="25" customHeight="1">
      <c r="A621" s="45" t="inlineStr">
        <is>
          <t>Anh Đại - Sài Gòn / 0934.016.100</t>
        </is>
      </c>
      <c r="B621" s="45" t="inlineStr">
        <is>
          <t>0934.016.100</t>
        </is>
      </c>
      <c r="C621" s="45" t="inlineStr">
        <is>
          <t>Sài Gòn</t>
        </is>
      </c>
      <c r="D621" s="45" t="n"/>
      <c r="E621" s="45" t="n"/>
      <c r="F621" s="45" t="inlineStr">
        <is>
          <t>KH3126</t>
        </is>
      </c>
      <c r="G621" s="45" t="n"/>
      <c r="H621" s="45" t="inlineStr">
        <is>
          <t>TP. Hồ Chí Minh</t>
        </is>
      </c>
      <c r="I621" s="45" t="n"/>
    </row>
    <row r="622" ht="25" customHeight="1">
      <c r="A622" s="43" t="inlineStr">
        <is>
          <t>Cửa hàng Phúc Thịnh - Quy Nhơn/ A Vũ - 0905.644.431</t>
        </is>
      </c>
      <c r="B622" s="43" t="inlineStr">
        <is>
          <t>0905.644.431</t>
        </is>
      </c>
      <c r="C622" s="43" t="inlineStr">
        <is>
          <t>Ngã 3 Phú Tài, Quy Nhơn - Bình Định</t>
        </is>
      </c>
      <c r="D622" s="43" t="n"/>
      <c r="E622" s="43" t="n"/>
      <c r="F622" s="43" t="inlineStr">
        <is>
          <t>KH3127</t>
        </is>
      </c>
      <c r="G622" s="43" t="n"/>
      <c r="H622" s="43" t="inlineStr">
        <is>
          <t>Bình Định</t>
        </is>
      </c>
      <c r="I622" s="43" t="n"/>
    </row>
    <row r="623" ht="25" customHeight="1">
      <c r="A623" s="45" t="inlineStr">
        <is>
          <t>Xưởng tiện Anh Tới - Thanh Hóa / 0965.451.676</t>
        </is>
      </c>
      <c r="B623" s="45" t="inlineStr">
        <is>
          <t>0965.451.676</t>
        </is>
      </c>
      <c r="C623" s="45" t="inlineStr">
        <is>
          <t>153 Nguyễn Chí Thanh, TP Thanh Hóa</t>
        </is>
      </c>
      <c r="D623" s="45" t="n"/>
      <c r="E623" s="45" t="n"/>
      <c r="F623" s="45" t="inlineStr">
        <is>
          <t>KH3124</t>
        </is>
      </c>
      <c r="G623" s="45" t="n"/>
      <c r="H623" s="45" t="inlineStr">
        <is>
          <t>Thanh Hóa</t>
        </is>
      </c>
      <c r="I623" s="45" t="n"/>
    </row>
    <row r="624" ht="25" customHeight="1">
      <c r="A624" s="43" t="inlineStr">
        <is>
          <t>Cửa hàng Phụ Tùng Xe Nâng Kim Ngưu</t>
        </is>
      </c>
      <c r="B624" s="43" t="n"/>
      <c r="C624" s="43" t="inlineStr">
        <is>
          <t>Ki ot số 3, 30/3 quốc lộ 13, Phường Thuận Giao, Thuận An, Bình Dương</t>
        </is>
      </c>
      <c r="D624" s="43" t="n"/>
      <c r="E624" s="43" t="n"/>
      <c r="F624" s="43" t="inlineStr">
        <is>
          <t>KH3123</t>
        </is>
      </c>
      <c r="G624" s="43" t="n"/>
      <c r="H624" s="43" t="inlineStr">
        <is>
          <t>Bình Dương</t>
        </is>
      </c>
      <c r="I624" s="43" t="n"/>
    </row>
    <row r="625" ht="25" customHeight="1">
      <c r="A625" s="45" t="inlineStr">
        <is>
          <t>XƯỞNG ANH HÒA, CỦ CHI 0903.744.174</t>
        </is>
      </c>
      <c r="B625" s="45" t="inlineStr">
        <is>
          <t>0903.744.174</t>
        </is>
      </c>
      <c r="C625" s="45" t="inlineStr">
        <is>
          <t>Số 275 Nguyễn Thị Lắng, ấp Cây Da, xã Tân Phú Trung, huyện Củ Chi</t>
        </is>
      </c>
      <c r="D625" s="45" t="n"/>
      <c r="E625" s="45" t="n"/>
      <c r="F625" s="45" t="inlineStr">
        <is>
          <t>KH3120</t>
        </is>
      </c>
      <c r="G625" s="45" t="n"/>
      <c r="H625" s="45" t="inlineStr">
        <is>
          <t>TP. Hồ Chí Minh</t>
        </is>
      </c>
      <c r="I625" s="45" t="n"/>
    </row>
    <row r="626" ht="25" customHeight="1">
      <c r="A626" s="43" t="inlineStr">
        <is>
          <t>Anh Phong (chủ xe) Đồng Nai / 0386.205.052</t>
        </is>
      </c>
      <c r="B626" s="43" t="inlineStr">
        <is>
          <t>0386.205.052</t>
        </is>
      </c>
      <c r="C626" s="43" t="inlineStr">
        <is>
          <t>34 tổ 5, ấp 18 Gia Đình, xã Bảo Quang, TP Long Khánh, Đồng Nai</t>
        </is>
      </c>
      <c r="D626" s="43" t="n"/>
      <c r="E626" s="43" t="n"/>
      <c r="F626" s="43" t="inlineStr">
        <is>
          <t>KH3121</t>
        </is>
      </c>
      <c r="G626" s="43" t="n"/>
      <c r="H626" s="43" t="inlineStr">
        <is>
          <t>Đồng Nai</t>
        </is>
      </c>
      <c r="I626" s="43" t="n"/>
    </row>
    <row r="627" ht="25" customHeight="1">
      <c r="A627" s="45" t="inlineStr">
        <is>
          <t>BÃI MÁY CƯỜNG NAM / ANH SANG 0972.117.752</t>
        </is>
      </c>
      <c r="B627" s="45" t="inlineStr">
        <is>
          <t>0972.117.752</t>
        </is>
      </c>
      <c r="C627" s="45" t="inlineStr">
        <is>
          <t>15/3 ĐƯỜNG 11, PHƯỜNG LONG BÌNH, QUẬN 9</t>
        </is>
      </c>
      <c r="D627" s="45" t="n"/>
      <c r="E627" s="45" t="n"/>
      <c r="F627" s="45" t="inlineStr">
        <is>
          <t>KH3122</t>
        </is>
      </c>
      <c r="G627" s="45" t="n"/>
      <c r="H627" s="45" t="inlineStr">
        <is>
          <t>TP. Hồ Chí Minh</t>
        </is>
      </c>
      <c r="I627" s="45" t="n"/>
    </row>
    <row r="628" ht="25" customHeight="1">
      <c r="A628" s="43" t="inlineStr">
        <is>
          <t>Cửa hàng Huỳnh Giang - Bả Rịa / 0902.370.776</t>
        </is>
      </c>
      <c r="B628" s="43" t="inlineStr">
        <is>
          <t>0902.370.776</t>
        </is>
      </c>
      <c r="C628" s="43" t="inlineStr">
        <is>
          <t>SỐ 11, TRẦN HƯNG ĐẠO, P PHƯỚC NGUYÊN, TP BÀ RỊA</t>
        </is>
      </c>
      <c r="D628" s="43" t="n"/>
      <c r="E628" s="43" t="n"/>
      <c r="F628" s="43" t="inlineStr">
        <is>
          <t>KH3119</t>
        </is>
      </c>
      <c r="G628" s="43" t="n"/>
      <c r="H628" s="43" t="inlineStr">
        <is>
          <t>Bà Rịa - Vũng Tàu</t>
        </is>
      </c>
      <c r="I628" s="43" t="n"/>
    </row>
    <row r="629" ht="25" customHeight="1">
      <c r="A629" s="45" t="inlineStr">
        <is>
          <t>A Phát - Bình Thuận/ 0393.309.486</t>
        </is>
      </c>
      <c r="B629" s="45" t="inlineStr">
        <is>
          <t>0393.309.486</t>
        </is>
      </c>
      <c r="C629" s="45" t="inlineStr">
        <is>
          <t>Liên Hương, Tuy Phong, Bình Thuận</t>
        </is>
      </c>
      <c r="D629" s="45" t="n"/>
      <c r="E629" s="45" t="n"/>
      <c r="F629" s="45" t="inlineStr">
        <is>
          <t>KH3118</t>
        </is>
      </c>
      <c r="G629" s="45" t="n"/>
      <c r="H629" s="45" t="inlineStr">
        <is>
          <t>Bình Thuận</t>
        </is>
      </c>
      <c r="I629" s="45" t="n"/>
    </row>
    <row r="630" ht="25" customHeight="1">
      <c r="A630" s="43" t="inlineStr">
        <is>
          <t>Công ty Văn Khanh / A Tuấn 0983.261.202</t>
        </is>
      </c>
      <c r="B630" s="43" t="inlineStr">
        <is>
          <t>0983.261.202</t>
        </is>
      </c>
      <c r="C630" s="43" t="inlineStr">
        <is>
          <t>TX Gia Nghĩa, Đắknông</t>
        </is>
      </c>
      <c r="D630" s="43" t="n"/>
      <c r="E630" s="43" t="n"/>
      <c r="F630" s="43" t="inlineStr">
        <is>
          <t>KH3117</t>
        </is>
      </c>
      <c r="G630" s="43" t="n"/>
      <c r="H630" s="43" t="inlineStr">
        <is>
          <t>Đắk Nông</t>
        </is>
      </c>
      <c r="I630" s="43" t="n"/>
    </row>
    <row r="631" ht="25" customHeight="1">
      <c r="A631" s="45" t="inlineStr">
        <is>
          <t>Công ty TNHH Tân Liên Thành / A Tân 0913.805.389</t>
        </is>
      </c>
      <c r="B631" s="45" t="inlineStr">
        <is>
          <t>0913.805.389</t>
        </is>
      </c>
      <c r="C631" s="45" t="inlineStr">
        <is>
          <t>Thôn 1, xã Lộc Tân, huyện Bảo Lâm, tỉnh Lâm Đồng</t>
        </is>
      </c>
      <c r="D631" s="45" t="n"/>
      <c r="E631" s="45" t="n"/>
      <c r="F631" s="45" t="inlineStr">
        <is>
          <t>KH3115</t>
        </is>
      </c>
      <c r="G631" s="45" t="n"/>
      <c r="H631" s="45" t="inlineStr">
        <is>
          <t>Lâm Đồng</t>
        </is>
      </c>
      <c r="I631" s="45" t="n"/>
    </row>
    <row r="632" ht="25" customHeight="1">
      <c r="A632" s="43" t="inlineStr">
        <is>
          <t>Anh Linh (chủ xe) - Bảo Lộc/ 0961.389.292</t>
        </is>
      </c>
      <c r="B632" s="43" t="inlineStr">
        <is>
          <t>0961.389.292</t>
        </is>
      </c>
      <c r="C632" s="43" t="inlineStr">
        <is>
          <t>Bảo Lộc, Lâm Đồng</t>
        </is>
      </c>
      <c r="D632" s="43" t="n"/>
      <c r="E632" s="43" t="n"/>
      <c r="F632" s="43" t="inlineStr">
        <is>
          <t>KH3116</t>
        </is>
      </c>
      <c r="G632" s="43" t="n"/>
      <c r="H632" s="43" t="inlineStr">
        <is>
          <t>Lâm Đồng</t>
        </is>
      </c>
      <c r="I632" s="43" t="n"/>
    </row>
    <row r="633" ht="25" customHeight="1">
      <c r="A633" s="45" t="inlineStr">
        <is>
          <t>Cửa hàng Tài Lộc, Sài Gòn / 0394.570.306</t>
        </is>
      </c>
      <c r="B633" s="45" t="inlineStr">
        <is>
          <t>0394.570.306</t>
        </is>
      </c>
      <c r="C633" s="45" t="inlineStr">
        <is>
          <t>Sài Gòn</t>
        </is>
      </c>
      <c r="D633" s="45" t="n"/>
      <c r="E633" s="45" t="n"/>
      <c r="F633" s="45" t="inlineStr">
        <is>
          <t>KH3114</t>
        </is>
      </c>
      <c r="G633" s="45" t="n"/>
      <c r="H633" s="45" t="inlineStr">
        <is>
          <t>TP. Hồ Chí Minh</t>
        </is>
      </c>
      <c r="I633" s="45" t="n"/>
    </row>
    <row r="634" ht="25" customHeight="1">
      <c r="A634" s="43" t="inlineStr">
        <is>
          <t>Cửa hàng Thiên Nga - Đà Nẵng/ 0906.444.066</t>
        </is>
      </c>
      <c r="B634" s="43" t="inlineStr">
        <is>
          <t>0906.444.066</t>
        </is>
      </c>
      <c r="C634" s="43" t="inlineStr">
        <is>
          <t>147 Chu Huy Mẫn, TP Đà Nẵng</t>
        </is>
      </c>
      <c r="D634" s="43" t="n"/>
      <c r="E634" s="43" t="n"/>
      <c r="F634" s="43" t="inlineStr">
        <is>
          <t>KH3113</t>
        </is>
      </c>
      <c r="G634" s="43" t="n"/>
      <c r="H634" s="43" t="inlineStr">
        <is>
          <t>Đà Nẵng</t>
        </is>
      </c>
      <c r="I634" s="43" t="n"/>
    </row>
    <row r="635" ht="25" customHeight="1">
      <c r="A635" s="45" t="inlineStr">
        <is>
          <t>Công ty TNHH TATA - DAEWOO VN / A Long 0931.377.939</t>
        </is>
      </c>
      <c r="B635" s="45" t="inlineStr">
        <is>
          <t>0931.377.939</t>
        </is>
      </c>
      <c r="C635" s="45" t="inlineStr">
        <is>
          <t>Số 73, đường L, khu trung tâm hành chính, khu phố Nhị Đồng 2, P. Dĩ An, TP Dĩ An, Bình Dương</t>
        </is>
      </c>
      <c r="D635" s="45" t="n"/>
      <c r="E635" s="45" t="n"/>
      <c r="F635" s="45" t="inlineStr">
        <is>
          <t>KH3112</t>
        </is>
      </c>
      <c r="G635" s="45" t="n"/>
      <c r="H635" s="45" t="inlineStr">
        <is>
          <t>TP. Hồ Chí Minh</t>
        </is>
      </c>
      <c r="I635" s="45" t="n"/>
    </row>
    <row r="636" ht="25" customHeight="1">
      <c r="A636" s="43" t="inlineStr">
        <is>
          <t>Xưởng tiện A Sơn, Đak Lak/ 0941.577.747</t>
        </is>
      </c>
      <c r="B636" s="43" t="inlineStr">
        <is>
          <t>0941.577.747</t>
        </is>
      </c>
      <c r="C636" s="43" t="inlineStr">
        <is>
          <t>519 Phan Bội Châu, Buôn Mê Thuột, Đak Lak</t>
        </is>
      </c>
      <c r="D636" s="43" t="n"/>
      <c r="E636" s="43" t="n"/>
      <c r="F636" s="43" t="inlineStr">
        <is>
          <t>KH3111</t>
        </is>
      </c>
      <c r="G636" s="43" t="n"/>
      <c r="H636" s="43" t="inlineStr">
        <is>
          <t>Đắk Lắk</t>
        </is>
      </c>
      <c r="I636" s="43" t="n"/>
    </row>
    <row r="637" ht="25" customHeight="1">
      <c r="A637" s="45" t="inlineStr">
        <is>
          <t>Ga ra Ly Lọ / Di Linh, Lâm Đồng / 0917.766.767</t>
        </is>
      </c>
      <c r="B637" s="45" t="inlineStr">
        <is>
          <t>0917.766.767</t>
        </is>
      </c>
      <c r="C637" s="45" t="inlineStr">
        <is>
          <t>Thôn 2, Đinh Trang Thượng, Di Linh, Lâm Đồng</t>
        </is>
      </c>
      <c r="D637" s="45" t="n"/>
      <c r="E637" s="45" t="n"/>
      <c r="F637" s="45" t="inlineStr">
        <is>
          <t>KH3110</t>
        </is>
      </c>
      <c r="G637" s="45" t="n"/>
      <c r="H637" s="45" t="inlineStr">
        <is>
          <t>Lâm Đồng</t>
        </is>
      </c>
      <c r="I637" s="45" t="n"/>
    </row>
    <row r="638" ht="25" customHeight="1">
      <c r="A638" s="43" t="inlineStr">
        <is>
          <t>Phụ tùng Khánh - Kiên Giang - 0918.886.350</t>
        </is>
      </c>
      <c r="B638" s="43" t="inlineStr">
        <is>
          <t>0918.886.350</t>
        </is>
      </c>
      <c r="C638" s="43" t="inlineStr">
        <is>
          <t>Huyện Gò Quao, Kiên Giang</t>
        </is>
      </c>
      <c r="D638" s="43" t="n"/>
      <c r="E638" s="43" t="n"/>
      <c r="F638" s="43" t="inlineStr">
        <is>
          <t>KH3107</t>
        </is>
      </c>
      <c r="G638" s="43" t="n"/>
      <c r="H638" s="43" t="inlineStr">
        <is>
          <t>Kiên Giang</t>
        </is>
      </c>
      <c r="I638" s="43" t="n"/>
    </row>
    <row r="639" ht="25" customHeight="1">
      <c r="A639" s="45" t="inlineStr">
        <is>
          <t>Cửa hàng Anh Mến - Bảo Lộc - 0886.048.996</t>
        </is>
      </c>
      <c r="B639" s="45" t="inlineStr">
        <is>
          <t>0886.048.996</t>
        </is>
      </c>
      <c r="C639" s="45" t="inlineStr">
        <is>
          <t>Bảo Lộc, Lâm Đồng</t>
        </is>
      </c>
      <c r="D639" s="45" t="n"/>
      <c r="E639" s="45" t="n"/>
      <c r="F639" s="45" t="inlineStr">
        <is>
          <t>KH3108</t>
        </is>
      </c>
      <c r="G639" s="45" t="n"/>
      <c r="H639" s="45" t="inlineStr">
        <is>
          <t>Lâm Đồng</t>
        </is>
      </c>
      <c r="I639" s="45" t="n"/>
    </row>
    <row r="640" ht="25" customHeight="1">
      <c r="A640" s="43" t="inlineStr">
        <is>
          <t>Cửa hàng Chín Hiếu - Mỹ Tho / A Nhi 0983.091.500</t>
        </is>
      </c>
      <c r="B640" s="43" t="inlineStr">
        <is>
          <t>0983.091.500</t>
        </is>
      </c>
      <c r="C640" s="43" t="inlineStr">
        <is>
          <t>129 Trưng Trắc - P1 - TP Mỹ Tho - Tiền Giang</t>
        </is>
      </c>
      <c r="D640" s="43" t="n"/>
      <c r="E640" s="43" t="n"/>
      <c r="F640" s="43" t="inlineStr">
        <is>
          <t>KH3109</t>
        </is>
      </c>
      <c r="G640" s="43" t="n"/>
      <c r="H640" s="43" t="inlineStr">
        <is>
          <t>Tiền Giang</t>
        </is>
      </c>
      <c r="I640" s="43" t="n"/>
    </row>
    <row r="641" ht="25" customHeight="1">
      <c r="A641" s="45" t="inlineStr">
        <is>
          <t>Cửa hàng Hoàng Gia - Sài Gòn / A Tài 0983.083.334</t>
        </is>
      </c>
      <c r="B641" s="45" t="inlineStr">
        <is>
          <t>0983.083.334</t>
        </is>
      </c>
      <c r="C641" s="45" t="inlineStr">
        <is>
          <t>Phường 16, Quận 8, TP HCM</t>
        </is>
      </c>
      <c r="D641" s="45" t="n"/>
      <c r="E641" s="45" t="n"/>
      <c r="F641" s="45" t="inlineStr">
        <is>
          <t>KH3104</t>
        </is>
      </c>
      <c r="G641" s="45" t="n"/>
      <c r="H641" s="45" t="n"/>
      <c r="I641" s="45" t="n"/>
    </row>
    <row r="642" ht="25" customHeight="1">
      <c r="A642" s="43" t="inlineStr">
        <is>
          <t>Anh Hạnh - Tân Biên/ 0977.884.314</t>
        </is>
      </c>
      <c r="B642" s="43" t="inlineStr">
        <is>
          <t>0977.884.314</t>
        </is>
      </c>
      <c r="C642" s="43" t="inlineStr">
        <is>
          <t>Tân Biên, Tây Ninh</t>
        </is>
      </c>
      <c r="D642" s="43" t="n"/>
      <c r="E642" s="43" t="n"/>
      <c r="F642" s="43" t="inlineStr">
        <is>
          <t>KH3105</t>
        </is>
      </c>
      <c r="G642" s="43" t="n"/>
      <c r="H642" s="43" t="inlineStr">
        <is>
          <t>Tây Ninh</t>
        </is>
      </c>
      <c r="I642" s="43" t="n"/>
    </row>
    <row r="643" ht="25" customHeight="1">
      <c r="A643" s="45" t="inlineStr">
        <is>
          <t>Cửa hàng Cơ Giới Phú Yên / 0394.682.912</t>
        </is>
      </c>
      <c r="B643" s="45" t="inlineStr">
        <is>
          <t>0394.682.912</t>
        </is>
      </c>
      <c r="C643" s="45" t="inlineStr">
        <is>
          <t>603 Nguyễn Tất Thành, Tuy Hòa, Phú Yên</t>
        </is>
      </c>
      <c r="D643" s="45" t="n"/>
      <c r="E643" s="45" t="n"/>
      <c r="F643" s="45" t="inlineStr">
        <is>
          <t>KH3106</t>
        </is>
      </c>
      <c r="G643" s="45" t="n"/>
      <c r="H643" s="45" t="inlineStr">
        <is>
          <t>Phú Yên</t>
        </is>
      </c>
      <c r="I643" s="45" t="n"/>
    </row>
    <row r="644" ht="25" customHeight="1">
      <c r="A644" s="43" t="inlineStr">
        <is>
          <t>Xưởng Trọng Tín - Gia Lai / 0982.460.097</t>
        </is>
      </c>
      <c r="B644" s="43" t="inlineStr">
        <is>
          <t>0982.460.097</t>
        </is>
      </c>
      <c r="C644" s="43" t="inlineStr">
        <is>
          <t>Pleiku - Gia Lai</t>
        </is>
      </c>
      <c r="D644" s="43" t="n"/>
      <c r="E644" s="43" t="n"/>
      <c r="F644" s="43" t="inlineStr">
        <is>
          <t>KH3102</t>
        </is>
      </c>
      <c r="G644" s="43" t="n"/>
      <c r="H644" s="43" t="inlineStr">
        <is>
          <t>Gia Lai</t>
        </is>
      </c>
      <c r="I644" s="43" t="n"/>
    </row>
    <row r="645" ht="25" customHeight="1">
      <c r="A645" s="45" t="inlineStr">
        <is>
          <t>Anh Tuấn - Lagi, Bình Thuận/ 0914.224.254</t>
        </is>
      </c>
      <c r="B645" s="45" t="inlineStr">
        <is>
          <t>0914.224.254</t>
        </is>
      </c>
      <c r="C645" s="45" t="inlineStr">
        <is>
          <t>Lagi, Bình Thuận</t>
        </is>
      </c>
      <c r="D645" s="45" t="n"/>
      <c r="E645" s="45" t="n"/>
      <c r="F645" s="45" t="inlineStr">
        <is>
          <t>KH3103</t>
        </is>
      </c>
      <c r="G645" s="45" t="n"/>
      <c r="H645" s="45" t="inlineStr">
        <is>
          <t>Bình Thuận</t>
        </is>
      </c>
      <c r="I645" s="45" t="n"/>
    </row>
    <row r="646" ht="25" customHeight="1">
      <c r="A646" s="43" t="inlineStr">
        <is>
          <t>Cty cổ phần đầu tư xây dựng và thương mại TNT / A Tùng 0976.050.001</t>
        </is>
      </c>
      <c r="B646" s="43" t="inlineStr">
        <is>
          <t>0976.050.001</t>
        </is>
      </c>
      <c r="C646" s="43" t="inlineStr">
        <is>
          <t>18D đường Cộng Hòa, TP HCM</t>
        </is>
      </c>
      <c r="D646" s="43" t="n"/>
      <c r="E646" s="43" t="n"/>
      <c r="F646" s="43" t="inlineStr">
        <is>
          <t>KH3101</t>
        </is>
      </c>
      <c r="G646" s="43" t="n"/>
      <c r="H646" s="43" t="inlineStr">
        <is>
          <t>TP. Hồ Chí Minh</t>
        </is>
      </c>
      <c r="I646" s="43" t="n"/>
    </row>
    <row r="647" ht="25" customHeight="1">
      <c r="A647" s="45" t="inlineStr">
        <is>
          <t>Cửa hàng Toàn Gia Phát- Vĩnh Long/ Chị Tuyền- 0799.696.199</t>
        </is>
      </c>
      <c r="B647" s="45" t="inlineStr">
        <is>
          <t>0799.696.199</t>
        </is>
      </c>
      <c r="C647" s="45" t="inlineStr">
        <is>
          <t>Tân An, Tân Hạnh, Long Hồ, Vĩnh Long</t>
        </is>
      </c>
      <c r="D647" s="45" t="n"/>
      <c r="E647" s="45" t="n"/>
      <c r="F647" s="45" t="inlineStr">
        <is>
          <t>KH3100</t>
        </is>
      </c>
      <c r="G647" s="45" t="n"/>
      <c r="H647" s="45" t="inlineStr">
        <is>
          <t>Vĩnh Long</t>
        </is>
      </c>
      <c r="I647" s="45" t="n"/>
    </row>
    <row r="648" ht="25" customHeight="1">
      <c r="A648" s="43" t="inlineStr">
        <is>
          <t>Xưởng Trường Giang- Vĩnh Long/ 0966.060.775</t>
        </is>
      </c>
      <c r="B648" s="43" t="inlineStr">
        <is>
          <t>0966.060.775</t>
        </is>
      </c>
      <c r="C648" s="43" t="inlineStr">
        <is>
          <t>Vĩnh Long</t>
        </is>
      </c>
      <c r="D648" s="43" t="n"/>
      <c r="E648" s="43" t="n"/>
      <c r="F648" s="43" t="inlineStr">
        <is>
          <t>KH3099</t>
        </is>
      </c>
      <c r="G648" s="43" t="n"/>
      <c r="H648" s="43" t="inlineStr">
        <is>
          <t>Vĩnh Long</t>
        </is>
      </c>
      <c r="I648" s="43" t="n"/>
    </row>
    <row r="649" ht="25" customHeight="1">
      <c r="A649" s="45" t="inlineStr">
        <is>
          <t>Anh Hiệp- Sài Gòn/ 0903.675.301</t>
        </is>
      </c>
      <c r="B649" s="45" t="inlineStr">
        <is>
          <t>0903.675.301</t>
        </is>
      </c>
      <c r="C649" s="45" t="inlineStr">
        <is>
          <t>Sài Gòn</t>
        </is>
      </c>
      <c r="D649" s="45" t="n"/>
      <c r="E649" s="45" t="n"/>
      <c r="F649" s="45" t="inlineStr">
        <is>
          <t>KH3098</t>
        </is>
      </c>
      <c r="G649" s="45" t="n"/>
      <c r="H649" s="45" t="inlineStr">
        <is>
          <t>TP. Hồ Chí Minh</t>
        </is>
      </c>
      <c r="I649" s="45" t="n"/>
    </row>
    <row r="650" ht="25" customHeight="1">
      <c r="A650" s="43" t="inlineStr">
        <is>
          <t>Công ty CP Năng Lượng HT- Vũng Tàu/ A Mạnh: 0903.755.086</t>
        </is>
      </c>
      <c r="B650" s="43" t="inlineStr">
        <is>
          <t>0903.755.086</t>
        </is>
      </c>
      <c r="C650" s="43" t="inlineStr">
        <is>
          <t>Đường 30/4, Thắng Nhất, Vũng Tàu</t>
        </is>
      </c>
      <c r="D650" s="43" t="n"/>
      <c r="E650" s="43" t="n"/>
      <c r="F650" s="43" t="inlineStr">
        <is>
          <t>KH3096</t>
        </is>
      </c>
      <c r="G650" s="43" t="n"/>
      <c r="H650" s="43" t="inlineStr">
        <is>
          <t>Bà Rịa - Vũng Tàu</t>
        </is>
      </c>
      <c r="I650" s="43" t="n"/>
    </row>
    <row r="651" ht="25" customHeight="1">
      <c r="A651" s="45" t="inlineStr">
        <is>
          <t>Anh Anh- Sài Gòn/ 0918.292.555</t>
        </is>
      </c>
      <c r="B651" s="45" t="inlineStr">
        <is>
          <t>0918.292.555</t>
        </is>
      </c>
      <c r="C651" s="45" t="inlineStr">
        <is>
          <t>688/57/1 Lê Đức Thọ, P15, Gò Vấp</t>
        </is>
      </c>
      <c r="D651" s="45" t="n"/>
      <c r="E651" s="45" t="n"/>
      <c r="F651" s="45" t="inlineStr">
        <is>
          <t>KH3097</t>
        </is>
      </c>
      <c r="G651" s="45" t="n"/>
      <c r="H651" s="45" t="inlineStr">
        <is>
          <t>TP. Hồ Chí Minh</t>
        </is>
      </c>
      <c r="I651" s="45" t="n"/>
    </row>
    <row r="652" ht="25" customHeight="1">
      <c r="A652" s="43" t="inlineStr">
        <is>
          <t>Cửa hàng Anh Tú - Quận 2/ Anh Tú: 0934.056.859</t>
        </is>
      </c>
      <c r="B652" s="43" t="inlineStr">
        <is>
          <t>0934.056.859</t>
        </is>
      </c>
      <c r="C652" s="43" t="inlineStr">
        <is>
          <t>20 Đường 15, P. An Khánh, TP HCM</t>
        </is>
      </c>
      <c r="D652" s="43" t="n"/>
      <c r="E652" s="43" t="n"/>
      <c r="F652" s="43" t="inlineStr">
        <is>
          <t>KH3094</t>
        </is>
      </c>
      <c r="G652" s="43" t="n"/>
      <c r="H652" s="43" t="inlineStr">
        <is>
          <t>TP. Hồ Chí Minh</t>
        </is>
      </c>
      <c r="I652" s="43" t="n"/>
    </row>
    <row r="653" ht="25" customHeight="1">
      <c r="A653" s="45" t="inlineStr">
        <is>
          <t>Anh Hiếu - Cam Ranh/ 0982.203.270</t>
        </is>
      </c>
      <c r="B653" s="45" t="inlineStr">
        <is>
          <t>0982.203.270</t>
        </is>
      </c>
      <c r="C653" s="45" t="inlineStr">
        <is>
          <t>TP Cam Ranh, Khánh Hòa</t>
        </is>
      </c>
      <c r="D653" s="45" t="n"/>
      <c r="E653" s="45" t="n"/>
      <c r="F653" s="45" t="inlineStr">
        <is>
          <t>KH3095</t>
        </is>
      </c>
      <c r="G653" s="45" t="n"/>
      <c r="H653" s="45" t="inlineStr">
        <is>
          <t>Khánh Hòa</t>
        </is>
      </c>
      <c r="I653" s="45" t="n"/>
    </row>
    <row r="654" ht="25" customHeight="1">
      <c r="A654" s="43" t="inlineStr">
        <is>
          <t>Anh Thức- Bình Định/ 0373.939.322</t>
        </is>
      </c>
      <c r="B654" s="43" t="inlineStr">
        <is>
          <t>0373.939.322</t>
        </is>
      </c>
      <c r="C654" s="43" t="inlineStr">
        <is>
          <t>Bồng Sơn, Hoài Sơn, Bình Định</t>
        </is>
      </c>
      <c r="D654" s="43" t="n"/>
      <c r="E654" s="43" t="n"/>
      <c r="F654" s="43" t="inlineStr">
        <is>
          <t>KH3093</t>
        </is>
      </c>
      <c r="G654" s="43" t="n"/>
      <c r="H654" s="43" t="inlineStr">
        <is>
          <t>Bình Định</t>
        </is>
      </c>
      <c r="I654" s="43" t="n"/>
    </row>
    <row r="655" ht="25" customHeight="1">
      <c r="A655" s="45" t="inlineStr">
        <is>
          <t>Gara Phước Trung - A Phước - 0933.343.409</t>
        </is>
      </c>
      <c r="B655" s="45" t="inlineStr">
        <is>
          <t>0933.343.409</t>
        </is>
      </c>
      <c r="C655" s="45" t="inlineStr">
        <is>
          <t>An Phú Đông, Quận 12, Sài Gòn</t>
        </is>
      </c>
      <c r="D655" s="45" t="n"/>
      <c r="E655" s="45" t="n"/>
      <c r="F655" s="45" t="inlineStr">
        <is>
          <t>KH3092</t>
        </is>
      </c>
      <c r="G655" s="45" t="n"/>
      <c r="H655" s="45" t="inlineStr">
        <is>
          <t>TP. Hồ Chí Minh</t>
        </is>
      </c>
      <c r="I655" s="45" t="n"/>
    </row>
    <row r="656" ht="25" customHeight="1">
      <c r="A656" s="43" t="inlineStr">
        <is>
          <t>Công ty TNHH Nhạc Sơn- Bình Thuận/ A Nguyên: 0973.400.605</t>
        </is>
      </c>
      <c r="B656" s="43" t="inlineStr">
        <is>
          <t>0973.400.605</t>
        </is>
      </c>
      <c r="C656" s="43" t="inlineStr">
        <is>
          <t>Bình Thuận</t>
        </is>
      </c>
      <c r="D656" s="43" t="n"/>
      <c r="E656" s="43" t="n"/>
      <c r="F656" s="43" t="inlineStr">
        <is>
          <t>KH3091</t>
        </is>
      </c>
      <c r="G656" s="43" t="n"/>
      <c r="H656" s="43" t="inlineStr">
        <is>
          <t>Bình Thuận</t>
        </is>
      </c>
      <c r="I656" s="43" t="n"/>
    </row>
    <row r="657" ht="25" customHeight="1">
      <c r="A657" s="45" t="inlineStr">
        <is>
          <t>CH Bảy Vĩnh - Tân Thạnh (Hai Tấn - Long An)/A. Vĩnh 0917.272.567</t>
        </is>
      </c>
      <c r="B657" s="45" t="inlineStr">
        <is>
          <t>0917.272.567</t>
        </is>
      </c>
      <c r="C657" s="45" t="inlineStr">
        <is>
          <t>Số 27, Ấp Cái Tôm, Xã Kiến Bình, H, Tân Thanh, Tỉnh Long An</t>
        </is>
      </c>
      <c r="D657" s="45" t="n"/>
      <c r="E657" s="45" t="n"/>
      <c r="F657" s="45" t="inlineStr">
        <is>
          <t>KH3089</t>
        </is>
      </c>
      <c r="G657" s="45" t="n"/>
      <c r="H657" s="45" t="inlineStr">
        <is>
          <t>Long An</t>
        </is>
      </c>
      <c r="I657" s="45" t="n"/>
    </row>
    <row r="658" ht="25" customHeight="1">
      <c r="A658" s="43" t="inlineStr">
        <is>
          <t>Anh Lý- Chơn Thành, Bình Phước/ 0794.893.893</t>
        </is>
      </c>
      <c r="B658" s="43" t="inlineStr">
        <is>
          <t>0794.893.893</t>
        </is>
      </c>
      <c r="C658" s="43" t="inlineStr">
        <is>
          <t>Chơn Thành, Bình Phước</t>
        </is>
      </c>
      <c r="D658" s="43" t="n"/>
      <c r="E658" s="43" t="n"/>
      <c r="F658" s="43" t="inlineStr">
        <is>
          <t>KH3090</t>
        </is>
      </c>
      <c r="G658" s="43" t="n"/>
      <c r="H658" s="43" t="inlineStr">
        <is>
          <t>Bình Phước</t>
        </is>
      </c>
      <c r="I658" s="43" t="n"/>
    </row>
    <row r="659" ht="25" customHeight="1">
      <c r="A659" s="45" t="inlineStr">
        <is>
          <t>Anh Quý- Tây Ninh/ 0909.532.957</t>
        </is>
      </c>
      <c r="B659" s="45" t="inlineStr">
        <is>
          <t>0909.532.957</t>
        </is>
      </c>
      <c r="C659" s="45" t="inlineStr">
        <is>
          <t>Tổ 7, ấp Xóm Ruộng, Xã Trí Bình, Huyện Châu Thành, Tỉnh Tây Ninh</t>
        </is>
      </c>
      <c r="D659" s="45" t="n"/>
      <c r="E659" s="45" t="n"/>
      <c r="F659" s="45" t="inlineStr">
        <is>
          <t>KH3086</t>
        </is>
      </c>
      <c r="G659" s="45" t="n"/>
      <c r="H659" s="45" t="inlineStr">
        <is>
          <t>Tây Ninh</t>
        </is>
      </c>
      <c r="I659" s="45" t="n"/>
    </row>
    <row r="660" ht="25" customHeight="1">
      <c r="A660" s="43" t="inlineStr">
        <is>
          <t>Anh Duyệt- Sài Gòn/ 0986.659.557</t>
        </is>
      </c>
      <c r="B660" s="43" t="inlineStr">
        <is>
          <t>0986.659.557</t>
        </is>
      </c>
      <c r="C660" s="43" t="inlineStr">
        <is>
          <t>Sài gòn</t>
        </is>
      </c>
      <c r="D660" s="43" t="n"/>
      <c r="E660" s="43" t="n"/>
      <c r="F660" s="43" t="inlineStr">
        <is>
          <t>KH3087</t>
        </is>
      </c>
      <c r="G660" s="43" t="n"/>
      <c r="H660" s="43" t="inlineStr">
        <is>
          <t>TP. Hồ Chí Minh</t>
        </is>
      </c>
      <c r="I660" s="43" t="n"/>
    </row>
    <row r="661" ht="25" customHeight="1">
      <c r="A661" s="45" t="inlineStr">
        <is>
          <t>Anh Tiệp- Vũng Tàu/ 0935.584.686</t>
        </is>
      </c>
      <c r="B661" s="45" t="inlineStr">
        <is>
          <t>0935.584.686</t>
        </is>
      </c>
      <c r="C661" s="45" t="inlineStr">
        <is>
          <t>Bà Rịa Vũng Tàu</t>
        </is>
      </c>
      <c r="D661" s="45" t="n"/>
      <c r="E661" s="45" t="n"/>
      <c r="F661" s="45" t="inlineStr">
        <is>
          <t>KH3088</t>
        </is>
      </c>
      <c r="G661" s="45" t="n"/>
      <c r="H661" s="45" t="inlineStr">
        <is>
          <t>Bà Rịa - Vũng Tàu</t>
        </is>
      </c>
      <c r="I661" s="45" t="n"/>
    </row>
    <row r="662" ht="25" customHeight="1">
      <c r="A662" s="43" t="inlineStr">
        <is>
          <t>Anh Hạnh- Long Xuyên/ 0983.597.343</t>
        </is>
      </c>
      <c r="B662" s="43" t="inlineStr">
        <is>
          <t>0983.597.343</t>
        </is>
      </c>
      <c r="C662" s="43" t="inlineStr">
        <is>
          <t>TP Long Xuyên, An Giang</t>
        </is>
      </c>
      <c r="D662" s="43" t="n"/>
      <c r="E662" s="43" t="n"/>
      <c r="F662" s="43" t="inlineStr">
        <is>
          <t>KH3085</t>
        </is>
      </c>
      <c r="G662" s="43" t="n"/>
      <c r="H662" s="43" t="inlineStr">
        <is>
          <t>An Giang</t>
        </is>
      </c>
      <c r="I662" s="43" t="n"/>
    </row>
    <row r="663" ht="25" customHeight="1">
      <c r="A663" s="45" t="inlineStr">
        <is>
          <t>Anh Tuấn- Bình Long/ 0962.520.096</t>
        </is>
      </c>
      <c r="B663" s="45" t="inlineStr">
        <is>
          <t>0962.520.096</t>
        </is>
      </c>
      <c r="C663" s="45" t="inlineStr">
        <is>
          <t>Tổ 10, Ấp Thanh Hoà, Xã Thanh Lương, TX. Bình Long, Tỉnh Bình Phước</t>
        </is>
      </c>
      <c r="D663" s="45" t="n"/>
      <c r="E663" s="45" t="n"/>
      <c r="F663" s="45" t="inlineStr">
        <is>
          <t>KH3084</t>
        </is>
      </c>
      <c r="G663" s="45" t="n"/>
      <c r="H663" s="45" t="inlineStr">
        <is>
          <t>Bình Phước</t>
        </is>
      </c>
      <c r="I663" s="45" t="n"/>
    </row>
    <row r="664" ht="25" customHeight="1">
      <c r="A664" s="43" t="inlineStr">
        <is>
          <t>Cty Tân Tân Mỹ- Bình Dương/ Anh Sỹ: 0909.793.567</t>
        </is>
      </c>
      <c r="B664" s="43" t="inlineStr">
        <is>
          <t>0909.793.567</t>
        </is>
      </c>
      <c r="C664" s="43" t="inlineStr">
        <is>
          <t>Ấp 1, Xã Tân Mỹ, H. Bắc Tân Uyên, Tỉnh Bình Dương</t>
        </is>
      </c>
      <c r="D664" s="43" t="n"/>
      <c r="E664" s="43" t="n"/>
      <c r="F664" s="43" t="inlineStr">
        <is>
          <t>KH3083</t>
        </is>
      </c>
      <c r="G664" s="43" t="n"/>
      <c r="H664" s="43" t="inlineStr">
        <is>
          <t>Bình Dương</t>
        </is>
      </c>
      <c r="I664" s="43" t="n"/>
    </row>
    <row r="665" ht="25" customHeight="1">
      <c r="A665" s="45" t="inlineStr">
        <is>
          <t>CH Nguyễn Long- BRVT/ 0901.257.180</t>
        </is>
      </c>
      <c r="B665" s="45" t="inlineStr">
        <is>
          <t>0901.257.180</t>
        </is>
      </c>
      <c r="C665" s="45" t="inlineStr">
        <is>
          <t>Tổ 5, KP Núi Dinh, P. Kim Dinh, BRVT</t>
        </is>
      </c>
      <c r="D665" s="45" t="n"/>
      <c r="E665" s="45" t="n"/>
      <c r="F665" s="45" t="inlineStr">
        <is>
          <t>KH3082</t>
        </is>
      </c>
      <c r="G665" s="45" t="n"/>
      <c r="H665" s="45" t="inlineStr">
        <is>
          <t>Bà Rịa - Vũng Tàu</t>
        </is>
      </c>
      <c r="I665" s="45" t="n"/>
    </row>
    <row r="666" ht="25" customHeight="1">
      <c r="A666" s="43" t="inlineStr">
        <is>
          <t>Xưởng Trí Lượng- Phú Giáo/ 0914.407.228</t>
        </is>
      </c>
      <c r="B666" s="43" t="inlineStr">
        <is>
          <t>0914.407.228</t>
        </is>
      </c>
      <c r="C666" s="43" t="inlineStr">
        <is>
          <t>Phước Vĩnh, Phú Giáo, Bình Dương</t>
        </is>
      </c>
      <c r="D666" s="43" t="n"/>
      <c r="E666" s="43" t="n"/>
      <c r="F666" s="43" t="inlineStr">
        <is>
          <t>KH3080</t>
        </is>
      </c>
      <c r="G666" s="43" t="n"/>
      <c r="H666" s="43" t="inlineStr">
        <is>
          <t>Bình Dương</t>
        </is>
      </c>
      <c r="I666" s="43" t="n"/>
    </row>
    <row r="667" ht="25" customHeight="1">
      <c r="A667" s="45" t="inlineStr">
        <is>
          <t>Gara ô tô Huỳnh Long, Tân Uyên, Bình Dương/ 0985.917.932</t>
        </is>
      </c>
      <c r="B667" s="45" t="inlineStr">
        <is>
          <t>0985.917.932</t>
        </is>
      </c>
      <c r="C667" s="45" t="inlineStr">
        <is>
          <t>Tổ 5, khu phố Long Bình, phường Khánh Bình, Tân Uyên, Bình Dương</t>
        </is>
      </c>
      <c r="D667" s="45" t="n"/>
      <c r="E667" s="45" t="n"/>
      <c r="F667" s="45" t="inlineStr">
        <is>
          <t>KH3081</t>
        </is>
      </c>
      <c r="G667" s="45" t="n"/>
      <c r="H667" s="45" t="inlineStr">
        <is>
          <t>Bình Dương</t>
        </is>
      </c>
      <c r="I667" s="45" t="n"/>
    </row>
    <row r="668" ht="25" customHeight="1">
      <c r="A668" s="43" t="inlineStr">
        <is>
          <t>Anh Tuấn bãi xe Đức Hùng- Cầu Vượt Linh Xuân/ 0908.705.302</t>
        </is>
      </c>
      <c r="B668" s="43" t="inlineStr">
        <is>
          <t>0908.705.302</t>
        </is>
      </c>
      <c r="C668" s="43" t="inlineStr">
        <is>
          <t>Cầu Vượt Linh Xuân- SG</t>
        </is>
      </c>
      <c r="D668" s="43" t="n"/>
      <c r="E668" s="43" t="n"/>
      <c r="F668" s="43" t="inlineStr">
        <is>
          <t>KH3079</t>
        </is>
      </c>
      <c r="G668" s="43" t="n"/>
      <c r="H668" s="43" t="inlineStr">
        <is>
          <t>TP. Hồ Chí Minh</t>
        </is>
      </c>
      <c r="I668" s="43" t="n"/>
    </row>
    <row r="669" ht="25" customHeight="1">
      <c r="A669" s="45" t="inlineStr">
        <is>
          <t>Công ty ABG- Sài Gòn/ Anh Hoãn: 0787.112.888</t>
        </is>
      </c>
      <c r="B669" s="45" t="inlineStr">
        <is>
          <t>0787.112.888</t>
        </is>
      </c>
      <c r="C669" s="45" t="inlineStr">
        <is>
          <t>Tp. HCM</t>
        </is>
      </c>
      <c r="D669" s="45" t="n"/>
      <c r="E669" s="45" t="n"/>
      <c r="F669" s="45" t="inlineStr">
        <is>
          <t>KH3078</t>
        </is>
      </c>
      <c r="G669" s="45" t="n"/>
      <c r="H669" s="45" t="inlineStr">
        <is>
          <t>TP. Hồ Chí Minh</t>
        </is>
      </c>
      <c r="I669" s="45" t="n"/>
    </row>
    <row r="670" ht="25" customHeight="1">
      <c r="A670" s="43" t="inlineStr">
        <is>
          <t>Công ty TNHH Huy Hiển- Đắk Mil/ 0902.828.518</t>
        </is>
      </c>
      <c r="B670" s="43" t="inlineStr">
        <is>
          <t>0902.828.518</t>
        </is>
      </c>
      <c r="C670" s="43" t="inlineStr">
        <is>
          <t>Đắk Mil, Đăk Nông</t>
        </is>
      </c>
      <c r="D670" s="43" t="n"/>
      <c r="E670" s="43" t="n"/>
      <c r="F670" s="43" t="inlineStr">
        <is>
          <t>KH3076</t>
        </is>
      </c>
      <c r="G670" s="43" t="n"/>
      <c r="H670" s="43" t="inlineStr">
        <is>
          <t>Đắk Nông</t>
        </is>
      </c>
      <c r="I670" s="43" t="n"/>
    </row>
    <row r="671" ht="25" customHeight="1">
      <c r="A671" s="45" t="inlineStr">
        <is>
          <t>Công ty TNHH ĐT TM DV XNK Lũ Phúc Khang- Q8/ 0909.993.891</t>
        </is>
      </c>
      <c r="B671" s="45" t="inlineStr">
        <is>
          <t>0909.993.891</t>
        </is>
      </c>
      <c r="C671" s="45" t="inlineStr">
        <is>
          <t>80/46A Đường 41, P. 16, Quận 8, TP. HCM</t>
        </is>
      </c>
      <c r="D671" s="45" t="n"/>
      <c r="E671" s="45" t="n"/>
      <c r="F671" s="45" t="inlineStr">
        <is>
          <t>KH3077</t>
        </is>
      </c>
      <c r="G671" s="45" t="n"/>
      <c r="H671" s="45" t="inlineStr">
        <is>
          <t>TP. Hồ Chí Minh</t>
        </is>
      </c>
      <c r="I671" s="45" t="n"/>
    </row>
    <row r="672" ht="25" customHeight="1">
      <c r="A672" s="43" t="inlineStr">
        <is>
          <t>Cửa hàng oto Nhật Thảo- Phước Long/ 0983.136.734</t>
        </is>
      </c>
      <c r="B672" s="43" t="inlineStr">
        <is>
          <t>0983.136.734</t>
        </is>
      </c>
      <c r="C672" s="43" t="inlineStr">
        <is>
          <t>Khu 2, P. Phước Bình, TX. Phước Long, Bình Phước</t>
        </is>
      </c>
      <c r="D672" s="43" t="n"/>
      <c r="E672" s="43" t="n"/>
      <c r="F672" s="43" t="inlineStr">
        <is>
          <t>KH3075</t>
        </is>
      </c>
      <c r="G672" s="43" t="n"/>
      <c r="H672" s="43" t="inlineStr">
        <is>
          <t>Bình Phước</t>
        </is>
      </c>
      <c r="I672" s="43" t="n"/>
    </row>
    <row r="673" ht="25" customHeight="1">
      <c r="A673" s="45" t="inlineStr">
        <is>
          <t>Công ty Thép Nghi Sơn- Thanh Hoá/ Chị Sen: 0985.514.934</t>
        </is>
      </c>
      <c r="B673" s="45" t="inlineStr">
        <is>
          <t>0985.514.934</t>
        </is>
      </c>
      <c r="C673" s="45" t="inlineStr">
        <is>
          <t>Thanh Hoá</t>
        </is>
      </c>
      <c r="D673" s="45" t="n"/>
      <c r="E673" s="45" t="n"/>
      <c r="F673" s="45" t="inlineStr">
        <is>
          <t>KH3074</t>
        </is>
      </c>
      <c r="G673" s="45" t="n"/>
      <c r="H673" s="45" t="inlineStr">
        <is>
          <t>An Giang</t>
        </is>
      </c>
      <c r="I673" s="45" t="n"/>
    </row>
    <row r="674" ht="25" customHeight="1">
      <c r="A674" s="43" t="inlineStr">
        <is>
          <t>Anh Nhiều- Q12, SG/ 0907.132.340</t>
        </is>
      </c>
      <c r="B674" s="43" t="inlineStr">
        <is>
          <t>0907.132.340</t>
        </is>
      </c>
      <c r="C674" s="43" t="inlineStr">
        <is>
          <t>346 Hà Huy Giáp, P. Thạnh Lộc, Q. 12, SG</t>
        </is>
      </c>
      <c r="D674" s="43" t="n"/>
      <c r="E674" s="43" t="n"/>
      <c r="F674" s="43" t="inlineStr">
        <is>
          <t>KH3072</t>
        </is>
      </c>
      <c r="G674" s="43" t="n"/>
      <c r="H674" s="43" t="inlineStr">
        <is>
          <t>TP. Hồ Chí Minh</t>
        </is>
      </c>
      <c r="I674" s="43" t="n"/>
    </row>
    <row r="675" ht="25" customHeight="1">
      <c r="A675" s="45" t="inlineStr">
        <is>
          <t>Phụ tùng oto Lâm Trí- Q2/ 0901.430.707</t>
        </is>
      </c>
      <c r="B675" s="45" t="inlineStr">
        <is>
          <t>0901.430.707</t>
        </is>
      </c>
      <c r="C675" s="45" t="inlineStr">
        <is>
          <t>49 Cao Đức Lân, Q2, TP. HCM</t>
        </is>
      </c>
      <c r="D675" s="45" t="n"/>
      <c r="E675" s="45" t="n"/>
      <c r="F675" s="45" t="inlineStr">
        <is>
          <t>KH3073</t>
        </is>
      </c>
      <c r="G675" s="45" t="n"/>
      <c r="H675" s="45" t="inlineStr">
        <is>
          <t>TP. Hồ Chí Minh</t>
        </is>
      </c>
      <c r="I675" s="45" t="n"/>
    </row>
    <row r="676" ht="25" customHeight="1">
      <c r="A676" s="43" t="inlineStr">
        <is>
          <t>Chủ máy anh Hùng- Bình Phước/ 0913.919.869</t>
        </is>
      </c>
      <c r="B676" s="43" t="inlineStr">
        <is>
          <t>0913.919.869</t>
        </is>
      </c>
      <c r="C676" s="43" t="inlineStr">
        <is>
          <t>Bình Phước</t>
        </is>
      </c>
      <c r="D676" s="43" t="n"/>
      <c r="E676" s="43" t="n"/>
      <c r="F676" s="43" t="inlineStr">
        <is>
          <t>KH3071</t>
        </is>
      </c>
      <c r="G676" s="43" t="n"/>
      <c r="H676" s="43" t="inlineStr">
        <is>
          <t>Bình Phước</t>
        </is>
      </c>
      <c r="I676" s="43" t="n"/>
    </row>
    <row r="677" ht="25" customHeight="1">
      <c r="A677" s="45" t="inlineStr">
        <is>
          <t>Cửa hàng MCT Tiến Đạt- Hà Nội/ 0866.880.638</t>
        </is>
      </c>
      <c r="B677" s="45" t="inlineStr">
        <is>
          <t>0866.880.638</t>
        </is>
      </c>
      <c r="C677" s="45" t="inlineStr">
        <is>
          <t>Hà Nội</t>
        </is>
      </c>
      <c r="D677" s="45" t="n"/>
      <c r="E677" s="45" t="n"/>
      <c r="F677" s="45" t="inlineStr">
        <is>
          <t>KH3070</t>
        </is>
      </c>
      <c r="G677" s="45" t="n"/>
      <c r="H677" s="45" t="inlineStr">
        <is>
          <t>Hà Nội</t>
        </is>
      </c>
      <c r="I677" s="45" t="n"/>
    </row>
    <row r="678" ht="25" customHeight="1">
      <c r="A678" s="43" t="inlineStr">
        <is>
          <t>Anh Sang- Bình Long/ 0354.878.293</t>
        </is>
      </c>
      <c r="B678" s="43" t="inlineStr">
        <is>
          <t>0354.878.293</t>
        </is>
      </c>
      <c r="C678" s="43" t="inlineStr">
        <is>
          <t>TX Bình Long, Bình Phước</t>
        </is>
      </c>
      <c r="D678" s="43" t="n"/>
      <c r="E678" s="43" t="n"/>
      <c r="F678" s="43" t="inlineStr">
        <is>
          <t>KH3068</t>
        </is>
      </c>
      <c r="G678" s="43" t="n"/>
      <c r="H678" s="43" t="inlineStr">
        <is>
          <t>Bình Phước</t>
        </is>
      </c>
      <c r="I678" s="43" t="n"/>
    </row>
    <row r="679" ht="25" customHeight="1">
      <c r="A679" s="45" t="inlineStr">
        <is>
          <t>Anh Biện chuyên xy lanh- Sài Gòn/ 0905.017.908</t>
        </is>
      </c>
      <c r="B679" s="45" t="inlineStr">
        <is>
          <t>0905.017.908</t>
        </is>
      </c>
      <c r="C679" s="45" t="inlineStr">
        <is>
          <t>F6/24/3Q Quách Điêu, Vĩnh Lộc A, Bình Chánh</t>
        </is>
      </c>
      <c r="D679" s="45" t="n"/>
      <c r="E679" s="45" t="n"/>
      <c r="F679" s="45" t="inlineStr">
        <is>
          <t>KH3069</t>
        </is>
      </c>
      <c r="G679" s="45" t="n"/>
      <c r="H679" s="45" t="inlineStr">
        <is>
          <t>TP. Hồ Chí Minh</t>
        </is>
      </c>
      <c r="I679" s="45" t="n"/>
    </row>
    <row r="680" ht="25" customHeight="1">
      <c r="A680" s="43" t="inlineStr">
        <is>
          <t>Cửa hàng anh Tín- An Giang/ 0901.044.339</t>
        </is>
      </c>
      <c r="B680" s="43" t="inlineStr">
        <is>
          <t>0901.044.339</t>
        </is>
      </c>
      <c r="C680" s="43" t="inlineStr">
        <is>
          <t>Châu Phú, An Giang</t>
        </is>
      </c>
      <c r="D680" s="43" t="n"/>
      <c r="E680" s="43" t="n"/>
      <c r="F680" s="43" t="inlineStr">
        <is>
          <t>KH3066</t>
        </is>
      </c>
      <c r="G680" s="43" t="n"/>
      <c r="H680" s="43" t="inlineStr">
        <is>
          <t>An Giang</t>
        </is>
      </c>
      <c r="I680" s="43" t="n"/>
    </row>
    <row r="681" ht="25" customHeight="1">
      <c r="A681" s="45" t="inlineStr">
        <is>
          <t>Hoàng Anh- Dĩ An/ 0907.704.358</t>
        </is>
      </c>
      <c r="B681" s="45" t="inlineStr">
        <is>
          <t>0907.704.358</t>
        </is>
      </c>
      <c r="C681" s="45" t="inlineStr">
        <is>
          <t>143/35 Hai Bà Trưng, P. Tân Đông Hiệp, TP. Dĩ An, Bình Dương</t>
        </is>
      </c>
      <c r="D681" s="45" t="n"/>
      <c r="E681" s="45" t="n"/>
      <c r="F681" s="45" t="inlineStr">
        <is>
          <t>KH3067</t>
        </is>
      </c>
      <c r="G681" s="45" t="n"/>
      <c r="H681" s="45" t="inlineStr">
        <is>
          <t>Bình Dương</t>
        </is>
      </c>
      <c r="I681" s="45" t="n"/>
    </row>
    <row r="682" ht="25" customHeight="1">
      <c r="A682" s="43" t="inlineStr">
        <is>
          <t>Cửa hàng nông cơ cơ giới Phước Lộc / 0965.093.561</t>
        </is>
      </c>
      <c r="B682" s="43" t="inlineStr">
        <is>
          <t>0965.093.561</t>
        </is>
      </c>
      <c r="C682" s="43" t="inlineStr">
        <is>
          <t>Số 843A Hùng Vương, Di Linh, Lâm Đồng</t>
        </is>
      </c>
      <c r="D682" s="43" t="n"/>
      <c r="E682" s="43" t="n"/>
      <c r="F682" s="43" t="inlineStr">
        <is>
          <t>KH3064</t>
        </is>
      </c>
      <c r="G682" s="43" t="n"/>
      <c r="H682" s="43" t="inlineStr">
        <is>
          <t>Lâm Đồng</t>
        </is>
      </c>
      <c r="I682" s="43" t="n"/>
    </row>
    <row r="683" ht="25" customHeight="1">
      <c r="A683" s="45" t="inlineStr">
        <is>
          <t>Cửa hàng Phong Phú- Tiền Giang/ 0903.185.317</t>
        </is>
      </c>
      <c r="B683" s="45" t="inlineStr">
        <is>
          <t>0903.185.317</t>
        </is>
      </c>
      <c r="C683" s="45" t="inlineStr">
        <is>
          <t>Chợ Gạo, Tiền Giang</t>
        </is>
      </c>
      <c r="D683" s="45" t="n"/>
      <c r="E683" s="45" t="n"/>
      <c r="F683" s="45" t="inlineStr">
        <is>
          <t>KH3065</t>
        </is>
      </c>
      <c r="G683" s="45" t="n"/>
      <c r="H683" s="45" t="inlineStr">
        <is>
          <t>Tiền Giang</t>
        </is>
      </c>
      <c r="I683" s="45" t="n"/>
    </row>
    <row r="684" ht="25" customHeight="1">
      <c r="A684" s="43" t="inlineStr">
        <is>
          <t>Công ty TNHH XD TM DV Nguyên Phát- Q8/ A Huệ: 0913.766.672</t>
        </is>
      </c>
      <c r="B684" s="43" t="inlineStr">
        <is>
          <t>0913.766.672</t>
        </is>
      </c>
      <c r="C684" s="43" t="inlineStr">
        <is>
          <t>Số 10 đường 902 Tạ Quang Bửu, Phường 5, Quận 8, TP. HCM</t>
        </is>
      </c>
      <c r="D684" s="43" t="n"/>
      <c r="E684" s="43" t="n"/>
      <c r="F684" s="43" t="inlineStr">
        <is>
          <t>KH3063</t>
        </is>
      </c>
      <c r="G684" s="43" t="n"/>
      <c r="H684" s="43" t="inlineStr">
        <is>
          <t>TP. Hồ Chí Minh</t>
        </is>
      </c>
      <c r="I684" s="43" t="n"/>
    </row>
    <row r="685" ht="25" customHeight="1">
      <c r="A685" s="45" t="inlineStr">
        <is>
          <t>Xưởng Anh Bảo- Gia Nghĩa- Đắk Nông/ 0986.042.595</t>
        </is>
      </c>
      <c r="B685" s="45" t="inlineStr">
        <is>
          <t>0986.042.595</t>
        </is>
      </c>
      <c r="C685" s="45" t="inlineStr">
        <is>
          <t>Nghĩa Phú, Gia Nghĩa, Đắk Nông</t>
        </is>
      </c>
      <c r="D685" s="45" t="n"/>
      <c r="E685" s="45" t="n"/>
      <c r="F685" s="45" t="inlineStr">
        <is>
          <t>KH3061</t>
        </is>
      </c>
      <c r="G685" s="45" t="n"/>
      <c r="H685" s="45" t="inlineStr">
        <is>
          <t>Đắk Nông</t>
        </is>
      </c>
      <c r="I685" s="45" t="n"/>
    </row>
    <row r="686" ht="25" customHeight="1">
      <c r="A686" s="43" t="inlineStr">
        <is>
          <t>Xưởng anh Nam- Đức Hoà, Long An/ 0939.819.733</t>
        </is>
      </c>
      <c r="B686" s="43" t="inlineStr">
        <is>
          <t>0939.819.733</t>
        </is>
      </c>
      <c r="C686" s="43" t="inlineStr">
        <is>
          <t>Đức Hòa, Long An</t>
        </is>
      </c>
      <c r="D686" s="43" t="n"/>
      <c r="E686" s="43" t="n"/>
      <c r="F686" s="43" t="inlineStr">
        <is>
          <t>KH3062</t>
        </is>
      </c>
      <c r="G686" s="43" t="n"/>
      <c r="H686" s="43" t="inlineStr">
        <is>
          <t>Long An</t>
        </is>
      </c>
      <c r="I686" s="43" t="n"/>
    </row>
    <row r="687" ht="25" customHeight="1">
      <c r="A687" s="45" t="inlineStr">
        <is>
          <t>CH Tửng Trang - Long Xuyên/ Chị Trang 0917.671.818</t>
        </is>
      </c>
      <c r="B687" s="45" t="inlineStr">
        <is>
          <t>0917.671.818</t>
        </is>
      </c>
      <c r="C687" s="45" t="inlineStr">
        <is>
          <t>35 Nguyễn Đình Chiểu, P. Mỹ Long, TP. Long Xuyên, An Giang</t>
        </is>
      </c>
      <c r="D687" s="45" t="n"/>
      <c r="E687" s="45" t="n"/>
      <c r="F687" s="45" t="inlineStr">
        <is>
          <t>KH3058</t>
        </is>
      </c>
      <c r="G687" s="45" t="n"/>
      <c r="H687" s="45" t="inlineStr">
        <is>
          <t>An Giang</t>
        </is>
      </c>
      <c r="I687" s="45" t="n"/>
    </row>
    <row r="688" ht="25" customHeight="1">
      <c r="A688" s="43" t="inlineStr">
        <is>
          <t>CH Sáu Bình- Phan Rang/ A Thanh: 0931.206.122</t>
        </is>
      </c>
      <c r="B688" s="43" t="inlineStr">
        <is>
          <t>0931.206.122</t>
        </is>
      </c>
      <c r="C688" s="43" t="inlineStr">
        <is>
          <t>Số 2 đường 16/4, P. Kinh Dinh, TP. Phan Rang, Tháp Chàm, Ninh Thuận</t>
        </is>
      </c>
      <c r="D688" s="43" t="n"/>
      <c r="E688" s="43" t="n"/>
      <c r="F688" s="43" t="inlineStr">
        <is>
          <t>KH3059</t>
        </is>
      </c>
      <c r="G688" s="43" t="n"/>
      <c r="H688" s="43" t="inlineStr">
        <is>
          <t>Ninh Thuận</t>
        </is>
      </c>
      <c r="I688" s="43" t="n"/>
    </row>
    <row r="689" ht="25" customHeight="1">
      <c r="A689" s="45" t="inlineStr">
        <is>
          <t>CH Hưng Phát -Bảo Lộc/ 0937.880.678</t>
        </is>
      </c>
      <c r="B689" s="45" t="inlineStr">
        <is>
          <t>0937.880.678</t>
        </is>
      </c>
      <c r="C689" s="45" t="inlineStr">
        <is>
          <t>217 Lam Sơn- P. Lộc Sơn, TP.Bảo Lộc, Lâm Đồng</t>
        </is>
      </c>
      <c r="D689" s="45" t="n"/>
      <c r="E689" s="45" t="n"/>
      <c r="F689" s="45" t="inlineStr">
        <is>
          <t>KH3060</t>
        </is>
      </c>
      <c r="G689" s="45" t="n"/>
      <c r="H689" s="45" t="inlineStr">
        <is>
          <t>Lâm Đồng</t>
        </is>
      </c>
      <c r="I689" s="45" t="n"/>
    </row>
    <row r="690" ht="25" customHeight="1">
      <c r="A690" s="43" t="inlineStr">
        <is>
          <t>Phụ tùng cơ giới Long Sơn- Sài Gòn/ 0933.460.033</t>
        </is>
      </c>
      <c r="B690" s="43" t="inlineStr">
        <is>
          <t>0933.460.033</t>
        </is>
      </c>
      <c r="C690" s="43" t="inlineStr">
        <is>
          <t>Sài Gòn</t>
        </is>
      </c>
      <c r="D690" s="43" t="n"/>
      <c r="E690" s="43" t="n"/>
      <c r="F690" s="43" t="inlineStr">
        <is>
          <t>KH3057</t>
        </is>
      </c>
      <c r="G690" s="43" t="n"/>
      <c r="H690" s="43" t="inlineStr">
        <is>
          <t>TP. Hồ Chí Minh</t>
        </is>
      </c>
      <c r="I690" s="43" t="n"/>
    </row>
    <row r="691" ht="25" customHeight="1">
      <c r="A691" s="45" t="inlineStr">
        <is>
          <t>Công ty Cơ Giới An Phú Đông- Q12/ 0936.466.055</t>
        </is>
      </c>
      <c r="B691" s="45" t="inlineStr">
        <is>
          <t>0936.466.055</t>
        </is>
      </c>
      <c r="C691" s="45" t="inlineStr">
        <is>
          <t>Sài Gòn</t>
        </is>
      </c>
      <c r="D691" s="45" t="n"/>
      <c r="E691" s="45" t="n"/>
      <c r="F691" s="45" t="inlineStr">
        <is>
          <t>KH3056</t>
        </is>
      </c>
      <c r="G691" s="45" t="n"/>
      <c r="H691" s="45" t="inlineStr">
        <is>
          <t>TP. Hồ Chí Minh</t>
        </is>
      </c>
      <c r="I691" s="45" t="n"/>
    </row>
    <row r="692" ht="25" customHeight="1">
      <c r="A692" s="43" t="inlineStr">
        <is>
          <t>Xưởng tiện anh Tám (LX) - Cà Mau/anh Thắng: 0947.011.801</t>
        </is>
      </c>
      <c r="B692" s="43" t="inlineStr">
        <is>
          <t>0947.011.801</t>
        </is>
      </c>
      <c r="C692" s="43" t="inlineStr">
        <is>
          <t>Đường Lý Văn Lâm, Cà Mau</t>
        </is>
      </c>
      <c r="D692" s="43" t="n"/>
      <c r="E692" s="43" t="n"/>
      <c r="F692" s="43" t="inlineStr">
        <is>
          <t>KH3053</t>
        </is>
      </c>
      <c r="G692" s="43" t="n"/>
      <c r="H692" s="43" t="inlineStr">
        <is>
          <t>An Giang</t>
        </is>
      </c>
      <c r="I692" s="43" t="n"/>
    </row>
    <row r="693" ht="25" customHeight="1">
      <c r="A693" s="45" t="inlineStr">
        <is>
          <t>Bãi máy Ngọc Hoàng- ĐH Nông Lâm- Thủ Đức/ A Nhất: 0979.846.279</t>
        </is>
      </c>
      <c r="B693" s="45" t="inlineStr">
        <is>
          <t>0979.846.279</t>
        </is>
      </c>
      <c r="C693" s="45" t="inlineStr">
        <is>
          <t>Thủ Đức</t>
        </is>
      </c>
      <c r="D693" s="45" t="n"/>
      <c r="E693" s="45" t="n"/>
      <c r="F693" s="45" t="inlineStr">
        <is>
          <t>KH3054</t>
        </is>
      </c>
      <c r="G693" s="45" t="n"/>
      <c r="H693" s="45" t="inlineStr">
        <is>
          <t>TP. Hồ Chí Minh</t>
        </is>
      </c>
      <c r="I693" s="45" t="n"/>
    </row>
    <row r="694" ht="25" customHeight="1">
      <c r="A694" s="43" t="inlineStr">
        <is>
          <t>Công ty 28/10- Hà Nội/ A Diện: 0963.747.393</t>
        </is>
      </c>
      <c r="B694" s="43" t="inlineStr">
        <is>
          <t>0963.747.393</t>
        </is>
      </c>
      <c r="C694" s="43" t="inlineStr">
        <is>
          <t>Hà Nội</t>
        </is>
      </c>
      <c r="D694" s="43" t="n"/>
      <c r="E694" s="43" t="inlineStr">
        <is>
          <t>Gửi Máy Bay tại 25A1 Cửu Long, Cty Tiến Ngọc - 0283.842.1281</t>
        </is>
      </c>
      <c r="F694" s="43" t="inlineStr">
        <is>
          <t>KH3055</t>
        </is>
      </c>
      <c r="G694" s="43" t="n"/>
      <c r="H694" s="43" t="inlineStr">
        <is>
          <t>Hà Nội</t>
        </is>
      </c>
      <c r="I694" s="43" t="n"/>
    </row>
    <row r="695" ht="25" customHeight="1">
      <c r="A695" s="45" t="inlineStr">
        <is>
          <t>Xưởng Gara Thu Thơm- Thanh Hoá/ 0986.666.484</t>
        </is>
      </c>
      <c r="B695" s="45" t="inlineStr">
        <is>
          <t>0986.666.484</t>
        </is>
      </c>
      <c r="C695" s="45" t="inlineStr">
        <is>
          <t>Trần Phú, Mỹ Lộc, Hậu Lộc, Thanh Hoá</t>
        </is>
      </c>
      <c r="D695" s="45" t="n"/>
      <c r="E695" s="45" t="n"/>
      <c r="F695" s="45" t="inlineStr">
        <is>
          <t>KH3051</t>
        </is>
      </c>
      <c r="G695" s="45" t="n"/>
      <c r="H695" s="45" t="inlineStr">
        <is>
          <t>Quảng Nam</t>
        </is>
      </c>
      <c r="I695" s="45" t="n"/>
    </row>
    <row r="696" ht="25" customHeight="1">
      <c r="A696" s="43" t="inlineStr">
        <is>
          <t>Cty Đầu Tư TM Xây Dựng GT1- Hà Nội/0904.070.299 anh Thanh/0969.930.252 anh Sơn</t>
        </is>
      </c>
      <c r="B696" s="43" t="inlineStr">
        <is>
          <t>0904.070.299 / 0969.930.252</t>
        </is>
      </c>
      <c r="C696" s="43" t="inlineStr">
        <is>
          <t>Hà Nội</t>
        </is>
      </c>
      <c r="D696" s="43" t="n"/>
      <c r="E696" s="43" t="n"/>
      <c r="F696" s="43" t="inlineStr">
        <is>
          <t>KH3052</t>
        </is>
      </c>
      <c r="G696" s="43" t="n"/>
      <c r="H696" s="43" t="inlineStr">
        <is>
          <t>TP. Hồ Chí Minh</t>
        </is>
      </c>
      <c r="I696" s="43" t="n"/>
    </row>
    <row r="697" ht="25" customHeight="1">
      <c r="A697" s="45" t="inlineStr">
        <is>
          <t>Công ty Đá Hóa An 1- Biên Hòa/ Anh Thịnh - 0332.266.612</t>
        </is>
      </c>
      <c r="B697" s="45" t="inlineStr">
        <is>
          <t>0332.266.612</t>
        </is>
      </c>
      <c r="C697" s="45" t="inlineStr">
        <is>
          <t>Tòa nhà DHA, C1-IDICO, Nguyễn Ái Quốc, Hóa An, Biên Hòa, Đồng Nai</t>
        </is>
      </c>
      <c r="D697" s="45" t="n"/>
      <c r="E697" s="45" t="n"/>
      <c r="F697" s="45" t="inlineStr">
        <is>
          <t>KH3050</t>
        </is>
      </c>
      <c r="G697" s="45" t="n"/>
      <c r="H697" s="45" t="inlineStr">
        <is>
          <t>Đồng Nai</t>
        </is>
      </c>
      <c r="I697" s="45" t="n"/>
    </row>
    <row r="698" ht="25" customHeight="1">
      <c r="A698" s="43" t="inlineStr">
        <is>
          <t>Xưởng anh Hiệp- Mang Yang- Gia Lai/ 0362.647.788</t>
        </is>
      </c>
      <c r="B698" s="43" t="inlineStr">
        <is>
          <t>0362.647.788</t>
        </is>
      </c>
      <c r="C698" s="43" t="inlineStr">
        <is>
          <t>Mang Yang, Gia Lai</t>
        </is>
      </c>
      <c r="D698" s="43" t="n"/>
      <c r="E698" s="43" t="n"/>
      <c r="F698" s="43" t="inlineStr">
        <is>
          <t>KH3049</t>
        </is>
      </c>
      <c r="G698" s="43" t="n"/>
      <c r="H698" s="43" t="inlineStr">
        <is>
          <t>Gia Lai</t>
        </is>
      </c>
      <c r="I698" s="43" t="n"/>
    </row>
    <row r="699" ht="25" customHeight="1">
      <c r="A699" s="45" t="inlineStr">
        <is>
          <t>Xưởng tiện Nam Hưng, Quận 1/ 0909.338.838</t>
        </is>
      </c>
      <c r="B699" s="45" t="inlineStr">
        <is>
          <t>0909.338.838</t>
        </is>
      </c>
      <c r="C699" s="45" t="inlineStr">
        <is>
          <t>78 Đề Thám, P Cầu Ông Lãnh, Q1, SG</t>
        </is>
      </c>
      <c r="D699" s="45" t="n"/>
      <c r="E699" s="45" t="n"/>
      <c r="F699" s="45" t="inlineStr">
        <is>
          <t>KH3048</t>
        </is>
      </c>
      <c r="G699" s="45" t="n"/>
      <c r="H699" s="45" t="inlineStr">
        <is>
          <t>TP. Hồ Chí Minh</t>
        </is>
      </c>
      <c r="I699" s="45" t="n"/>
    </row>
    <row r="700" ht="25" customHeight="1">
      <c r="A700" s="43" t="inlineStr">
        <is>
          <t>Xưởng tiện anh Kiên- SG/ 0982.766.541</t>
        </is>
      </c>
      <c r="B700" s="43" t="inlineStr">
        <is>
          <t>0982.766.541</t>
        </is>
      </c>
      <c r="C700" s="43" t="inlineStr">
        <is>
          <t>Sài Gòn</t>
        </is>
      </c>
      <c r="D700" s="43" t="n"/>
      <c r="E700" s="43" t="n"/>
      <c r="F700" s="43" t="inlineStr">
        <is>
          <t>KH3047</t>
        </is>
      </c>
      <c r="G700" s="43" t="n"/>
      <c r="H700" s="43" t="inlineStr">
        <is>
          <t>TP. Hồ Chí Minh</t>
        </is>
      </c>
      <c r="I700" s="43" t="n"/>
    </row>
    <row r="701" ht="25" customHeight="1">
      <c r="A701" s="45" t="inlineStr">
        <is>
          <t>Công ty Vĩnh Giang- Gia Lai/ Anh Dùng: 0965.672.079</t>
        </is>
      </c>
      <c r="B701" s="45" t="inlineStr">
        <is>
          <t>0965.672.079</t>
        </is>
      </c>
      <c r="C701" s="45" t="inlineStr">
        <is>
          <t>Bến xe Đức Long- Gia Lai</t>
        </is>
      </c>
      <c r="D701" s="45" t="n"/>
      <c r="E701" s="45" t="n"/>
      <c r="F701" s="45" t="inlineStr">
        <is>
          <t>KH3045</t>
        </is>
      </c>
      <c r="G701" s="45" t="n"/>
      <c r="H701" s="45" t="inlineStr">
        <is>
          <t>Gia Lai</t>
        </is>
      </c>
      <c r="I701" s="45" t="n"/>
    </row>
    <row r="702" ht="25" customHeight="1">
      <c r="A702" s="43" t="inlineStr">
        <is>
          <t>Công ty Đức Phát (bãi máy) - Bình Dương/ Chị Vân: 0909.360.858</t>
        </is>
      </c>
      <c r="B702" s="43" t="inlineStr">
        <is>
          <t>0909.360.858</t>
        </is>
      </c>
      <c r="C702" s="43" t="inlineStr">
        <is>
          <t>Số 156 đường DT 743B, KP Đông An, P. Tân Đông Hiệp, Dĩ An, Bình Dương</t>
        </is>
      </c>
      <c r="D702" s="43" t="n"/>
      <c r="E702" s="43" t="n"/>
      <c r="F702" s="43" t="inlineStr">
        <is>
          <t>KH3046</t>
        </is>
      </c>
      <c r="G702" s="43" t="n"/>
      <c r="H702" s="43" t="inlineStr">
        <is>
          <t>TP. Hồ Chí Minh</t>
        </is>
      </c>
      <c r="I702" s="43" t="n"/>
    </row>
    <row r="703" ht="25" customHeight="1">
      <c r="A703" s="45" t="inlineStr">
        <is>
          <t>FENGCHENG DONGNING DYNAMICS CO.LTD</t>
        </is>
      </c>
      <c r="B703" s="45" t="n"/>
      <c r="C703" s="45" t="inlineStr">
        <is>
          <t>Area B Erlongshan Modern Industrial Park FengCheng City, LiaoNing, China</t>
        </is>
      </c>
      <c r="D703" s="45" t="n"/>
      <c r="E703" s="45" t="n"/>
      <c r="F703" s="45" t="inlineStr">
        <is>
          <t>VIDARIR</t>
        </is>
      </c>
      <c r="G703" s="45" t="n"/>
      <c r="H703" s="45" t="n"/>
      <c r="I703" s="45" t="n"/>
    </row>
    <row r="704" ht="25" customHeight="1">
      <c r="A704" s="43" t="inlineStr">
        <is>
          <t>Cửa hàng Minh Nhật- Đồng Tháp/ Anh Lợi 0919.234.591</t>
        </is>
      </c>
      <c r="B704" s="43" t="inlineStr">
        <is>
          <t>0919.234.591</t>
        </is>
      </c>
      <c r="C704" s="43" t="inlineStr">
        <is>
          <t>Trường Xuân, Tháp Mười, Đồng Tháp</t>
        </is>
      </c>
      <c r="D704" s="43" t="n"/>
      <c r="E704" s="43" t="n"/>
      <c r="F704" s="43" t="inlineStr">
        <is>
          <t>KH3043</t>
        </is>
      </c>
      <c r="G704" s="43" t="n"/>
      <c r="H704" s="43" t="inlineStr">
        <is>
          <t>Đồng Tháp</t>
        </is>
      </c>
      <c r="I704" s="43" t="n"/>
    </row>
    <row r="705" ht="25" customHeight="1">
      <c r="A705" s="45" t="inlineStr">
        <is>
          <t>Gara Minh Đạt- Bình Thuận/ 0979.084.552</t>
        </is>
      </c>
      <c r="B705" s="45" t="inlineStr">
        <is>
          <t>0979.084.552</t>
        </is>
      </c>
      <c r="C705" s="45" t="inlineStr">
        <is>
          <t>KM11, Hàm Thuận Nam, Bình Thuận</t>
        </is>
      </c>
      <c r="D705" s="45" t="n"/>
      <c r="E705" s="45" t="n"/>
      <c r="F705" s="45" t="inlineStr">
        <is>
          <t>KH3044</t>
        </is>
      </c>
      <c r="G705" s="45" t="n"/>
      <c r="H705" s="45" t="inlineStr">
        <is>
          <t>Bình Thuận</t>
        </is>
      </c>
      <c r="I705" s="45" t="n"/>
    </row>
    <row r="706" ht="25" customHeight="1">
      <c r="A706" s="43" t="inlineStr">
        <is>
          <t>Anh Cuội- Trà Vinh/ 0986.891.501</t>
        </is>
      </c>
      <c r="B706" s="43" t="inlineStr">
        <is>
          <t>0986.891.501</t>
        </is>
      </c>
      <c r="C706" s="43" t="inlineStr">
        <is>
          <t>Trà Vinh</t>
        </is>
      </c>
      <c r="D706" s="43" t="n"/>
      <c r="E706" s="43" t="n"/>
      <c r="F706" s="43" t="inlineStr">
        <is>
          <t>KH3042</t>
        </is>
      </c>
      <c r="G706" s="43" t="n"/>
      <c r="H706" s="43" t="inlineStr">
        <is>
          <t>Trà Vinh</t>
        </is>
      </c>
      <c r="I706" s="43" t="n"/>
    </row>
    <row r="707" ht="25" customHeight="1">
      <c r="A707" s="45" t="inlineStr">
        <is>
          <t>Cửa hàng Sang Phương - An Giang / 0944.355.676 (đề nghị chuyển khoản trước giao hàng)</t>
        </is>
      </c>
      <c r="B707" s="45" t="inlineStr">
        <is>
          <t>0944.355.676</t>
        </is>
      </c>
      <c r="C707" s="45" t="inlineStr">
        <is>
          <t>36 Nguyễn Văn Sừng, P.Mỹ Long, TP.Long Xuyên, An Giang</t>
        </is>
      </c>
      <c r="D707" s="45" t="n"/>
      <c r="E707" s="45" t="n"/>
      <c r="F707" s="45" t="inlineStr">
        <is>
          <t>KH3041</t>
        </is>
      </c>
      <c r="G707" s="45" t="n"/>
      <c r="H707" s="45" t="inlineStr">
        <is>
          <t>An Giang</t>
        </is>
      </c>
      <c r="I707" s="45" t="n"/>
    </row>
    <row r="708" ht="25" customHeight="1">
      <c r="A708" s="43" t="inlineStr">
        <is>
          <t>Cửa hàng Anh Tài - Đại học Nông Lâm/ Anh Tài: 0979.796.040</t>
        </is>
      </c>
      <c r="B708" s="43" t="inlineStr">
        <is>
          <t>0979.796.040</t>
        </is>
      </c>
      <c r="C708" s="43" t="inlineStr">
        <is>
          <t>Đại học Nông Lâm, Đông Hòa, Dĩ An, Bình Dương</t>
        </is>
      </c>
      <c r="D708" s="43" t="n"/>
      <c r="E708" s="43" t="n"/>
      <c r="F708" s="43" t="inlineStr">
        <is>
          <t>KH3040</t>
        </is>
      </c>
      <c r="G708" s="43" t="n"/>
      <c r="H708" s="43" t="inlineStr">
        <is>
          <t>TP. Hồ Chí Minh</t>
        </is>
      </c>
      <c r="I708" s="43" t="n"/>
    </row>
    <row r="709" ht="25" customHeight="1">
      <c r="A709" s="45" t="inlineStr">
        <is>
          <t>Cửa hàng Phụ Tùng Cơ giới Nặng Thành Đạt - Dĩ An, Bình Dương/Anh Minh 0917.551.705</t>
        </is>
      </c>
      <c r="B709" s="45" t="inlineStr">
        <is>
          <t>0917.551.705</t>
        </is>
      </c>
      <c r="C709" s="45" t="inlineStr">
        <is>
          <t>KM 20 Xa Lộ Hà Nội, KP. Hiệp Thắng, P. Bình Thắng, Dĩ An, BDc</t>
        </is>
      </c>
      <c r="D709" s="45" t="n"/>
      <c r="E709" s="45" t="n"/>
      <c r="F709" s="45" t="inlineStr">
        <is>
          <t>KH3038</t>
        </is>
      </c>
      <c r="G709" s="45" t="n"/>
      <c r="H709" s="45" t="inlineStr">
        <is>
          <t>TP. Hồ Chí Minh</t>
        </is>
      </c>
      <c r="I709" s="45" t="n"/>
    </row>
    <row r="710" ht="25" customHeight="1">
      <c r="A710" s="43" t="inlineStr">
        <is>
          <t>Kho hàng Phương Nam- Thủ Đức/ Anh Tuấn: 0906.624.678</t>
        </is>
      </c>
      <c r="B710" s="43" t="inlineStr">
        <is>
          <t>0906.624.678</t>
        </is>
      </c>
      <c r="C710" s="43" t="inlineStr">
        <is>
          <t>QL1A, P. Linh Trung, Thủ Đức</t>
        </is>
      </c>
      <c r="D710" s="43" t="n"/>
      <c r="E710" s="43" t="n"/>
      <c r="F710" s="43" t="inlineStr">
        <is>
          <t>KH3039</t>
        </is>
      </c>
      <c r="G710" s="43" t="n"/>
      <c r="H710" s="43" t="inlineStr">
        <is>
          <t>TP. Hồ Chí Minh</t>
        </is>
      </c>
      <c r="I710" s="43" t="n"/>
    </row>
    <row r="711" ht="25" customHeight="1">
      <c r="A711" s="45" t="inlineStr">
        <is>
          <t>Xưởng anh Tú- Bảo Lộc/ 0934.347.666</t>
        </is>
      </c>
      <c r="B711" s="45" t="inlineStr">
        <is>
          <t>0934.347.666</t>
        </is>
      </c>
      <c r="C711" s="45" t="inlineStr">
        <is>
          <t>Bảo Lộc, Lâm Đồng</t>
        </is>
      </c>
      <c r="D711" s="45" t="n"/>
      <c r="E711" s="45" t="n"/>
      <c r="F711" s="45" t="inlineStr">
        <is>
          <t>KH3036</t>
        </is>
      </c>
      <c r="G711" s="45" t="n"/>
      <c r="H711" s="45" t="inlineStr">
        <is>
          <t>Lâm Đồng</t>
        </is>
      </c>
      <c r="I711" s="45" t="n"/>
    </row>
    <row r="712" ht="25" customHeight="1">
      <c r="A712" s="43" t="inlineStr">
        <is>
          <t>Xưởng tiện Anh Tạo - Sài Gòn/ Anh Tạo: 0792.439.338</t>
        </is>
      </c>
      <c r="B712" s="43" t="inlineStr">
        <is>
          <t>0792.439.338</t>
        </is>
      </c>
      <c r="C712" s="43" t="inlineStr">
        <is>
          <t>160 QL1A, P. Tân Phú, TP, Thủ Đức</t>
        </is>
      </c>
      <c r="D712" s="43" t="n"/>
      <c r="E712" s="43" t="n"/>
      <c r="F712" s="43" t="inlineStr">
        <is>
          <t>KH3037</t>
        </is>
      </c>
      <c r="G712" s="43" t="n"/>
      <c r="H712" s="43" t="inlineStr">
        <is>
          <t>TP. Hồ Chí Minh</t>
        </is>
      </c>
      <c r="I712" s="43" t="n"/>
    </row>
    <row r="713" ht="25" customHeight="1">
      <c r="A713" s="45" t="inlineStr">
        <is>
          <t>Anh Thành (xưởng tiện) - Ngã Tư Bình Phước/ 0909.274.328</t>
        </is>
      </c>
      <c r="B713" s="45" t="inlineStr">
        <is>
          <t>0909.274.328</t>
        </is>
      </c>
      <c r="C713" s="45" t="inlineStr">
        <is>
          <t>Thủ Đức- SG</t>
        </is>
      </c>
      <c r="D713" s="45" t="n"/>
      <c r="E713" s="45" t="n"/>
      <c r="F713" s="45" t="inlineStr">
        <is>
          <t>KH3035</t>
        </is>
      </c>
      <c r="G713" s="45" t="n"/>
      <c r="H713" s="45" t="inlineStr">
        <is>
          <t>TP. Hồ Chí Minh</t>
        </is>
      </c>
      <c r="I713" s="45" t="n"/>
    </row>
    <row r="714" ht="25" customHeight="1">
      <c r="A714" s="43" t="inlineStr">
        <is>
          <t>Gara Nhật Nam - Nha Trang / A Long 0913.431.339</t>
        </is>
      </c>
      <c r="B714" s="43" t="inlineStr">
        <is>
          <t>0913.431.339</t>
        </is>
      </c>
      <c r="C714" s="43" t="inlineStr">
        <is>
          <t>77 A5 KĐT VCN Phước Hải, Nha Trang, Khánh Hoà</t>
        </is>
      </c>
      <c r="D714" s="43" t="n"/>
      <c r="E714" s="43" t="n"/>
      <c r="F714" s="43" t="inlineStr">
        <is>
          <t>KH3034</t>
        </is>
      </c>
      <c r="G714" s="43" t="n"/>
      <c r="H714" s="43" t="inlineStr">
        <is>
          <t>Khánh Hòa</t>
        </is>
      </c>
      <c r="I714" s="43" t="n"/>
    </row>
    <row r="715" ht="25" customHeight="1">
      <c r="A715" s="45" t="inlineStr">
        <is>
          <t>Công Ty 68 - A Luân / 0395.733.668</t>
        </is>
      </c>
      <c r="B715" s="45" t="inlineStr">
        <is>
          <t>0395.733.668</t>
        </is>
      </c>
      <c r="C715" s="45" t="inlineStr">
        <is>
          <t>Số nhà 587, QL 30, Ấp 1, Mỹ Tân, TP Cao Lãnh, Đồng Tháp</t>
        </is>
      </c>
      <c r="D715" s="45" t="n"/>
      <c r="E715" s="45" t="n"/>
      <c r="F715" s="45" t="inlineStr">
        <is>
          <t>KH3032</t>
        </is>
      </c>
      <c r="G715" s="45" t="n"/>
      <c r="H715" s="45" t="inlineStr">
        <is>
          <t>Kiên Giang</t>
        </is>
      </c>
      <c r="I715" s="45" t="n"/>
    </row>
    <row r="716" ht="25" customHeight="1">
      <c r="A716" s="43" t="inlineStr">
        <is>
          <t>Cửa hàng Bình Thi- Lâm Đồng/ 0913.743.337</t>
        </is>
      </c>
      <c r="B716" s="43" t="inlineStr">
        <is>
          <t>0913.743.337</t>
        </is>
      </c>
      <c r="C716" s="43" t="inlineStr">
        <is>
          <t>Đạ Tẻ, Lâm Đồng</t>
        </is>
      </c>
      <c r="D716" s="43" t="n"/>
      <c r="E716" s="43" t="inlineStr">
        <is>
          <t>gửi công nợ vào mail</t>
        </is>
      </c>
      <c r="F716" s="43" t="inlineStr">
        <is>
          <t>KH3033</t>
        </is>
      </c>
      <c r="G716" s="43" t="n"/>
      <c r="H716" s="43" t="inlineStr">
        <is>
          <t>Lâm Đồng</t>
        </is>
      </c>
      <c r="I716" s="43" t="n"/>
    </row>
    <row r="717" ht="25" customHeight="1">
      <c r="A717" s="45" t="inlineStr">
        <is>
          <t>Cửa hàng Long Thành / Nha Trang - Chị Tuyết - 0913.424.868</t>
        </is>
      </c>
      <c r="B717" s="45" t="inlineStr">
        <is>
          <t>0913.424.868</t>
        </is>
      </c>
      <c r="C717" s="45" t="inlineStr">
        <is>
          <t>6B1 Phan Đình Giót, Nha Trang</t>
        </is>
      </c>
      <c r="D717" s="45" t="n"/>
      <c r="E717" s="45" t="n"/>
      <c r="F717" s="45" t="inlineStr">
        <is>
          <t>KH3031</t>
        </is>
      </c>
      <c r="G717" s="45" t="n"/>
      <c r="H717" s="45" t="inlineStr">
        <is>
          <t>Khánh Hòa</t>
        </is>
      </c>
      <c r="I717" s="45" t="n"/>
    </row>
    <row r="718" ht="25" customHeight="1">
      <c r="A718" s="43" t="inlineStr">
        <is>
          <t>Anh Tám- Long Xuyên 918.155.704</t>
        </is>
      </c>
      <c r="B718" s="43" t="inlineStr">
        <is>
          <t>918.155.704</t>
        </is>
      </c>
      <c r="C718" s="43" t="inlineStr">
        <is>
          <t>TP.Long Xuyên, An Giang</t>
        </is>
      </c>
      <c r="D718" s="43" t="n"/>
      <c r="E718" s="43" t="n"/>
      <c r="F718" s="43" t="inlineStr">
        <is>
          <t>KH3029</t>
        </is>
      </c>
      <c r="G718" s="43" t="n"/>
      <c r="H718" s="43" t="inlineStr">
        <is>
          <t>An Giang</t>
        </is>
      </c>
      <c r="I718" s="43" t="n"/>
    </row>
    <row r="719" ht="25" customHeight="1">
      <c r="A719" s="45" t="inlineStr">
        <is>
          <t>CH Thanh Nhựt- Hậu Giang/ 0937.444.151</t>
        </is>
      </c>
      <c r="B719" s="45" t="inlineStr">
        <is>
          <t>0937.444.151</t>
        </is>
      </c>
      <c r="C719" s="45" t="inlineStr">
        <is>
          <t>Ấp Hoà Phụng A, TT. Kinh Cùng, Phụng Hiệp, Hậu Giang</t>
        </is>
      </c>
      <c r="D719" s="45" t="n"/>
      <c r="E719" s="45" t="n"/>
      <c r="F719" s="45" t="inlineStr">
        <is>
          <t>KH3030</t>
        </is>
      </c>
      <c r="G719" s="45" t="n"/>
      <c r="H719" s="45" t="inlineStr">
        <is>
          <t>Hậu Giang</t>
        </is>
      </c>
      <c r="I719" s="45" t="n"/>
    </row>
    <row r="720" ht="25" customHeight="1">
      <c r="A720" s="43" t="inlineStr">
        <is>
          <t>Anh Thắng - Phan Thiết/ 0335.555.509</t>
        </is>
      </c>
      <c r="B720" s="43" t="inlineStr">
        <is>
          <t>0335.555.509</t>
        </is>
      </c>
      <c r="C720" s="43" t="inlineStr">
        <is>
          <t>Phan Thiết - Bình Thuận</t>
        </is>
      </c>
      <c r="D720" s="43" t="n"/>
      <c r="E720" s="43" t="n"/>
      <c r="F720" s="43" t="inlineStr">
        <is>
          <t>KH3028</t>
        </is>
      </c>
      <c r="G720" s="43" t="n"/>
      <c r="H720" s="43" t="inlineStr">
        <is>
          <t>Bình Thuận</t>
        </is>
      </c>
      <c r="I720" s="43" t="n"/>
    </row>
    <row r="721" ht="25" customHeight="1">
      <c r="A721" s="45" t="inlineStr">
        <is>
          <t>Cửa hàng Ron - Anh Bòng- Bảo Lộc- Lâm Đồng/ 0984.292.436</t>
        </is>
      </c>
      <c r="B721" s="45" t="inlineStr">
        <is>
          <t>0984.292.436</t>
        </is>
      </c>
      <c r="C721" s="45" t="inlineStr">
        <is>
          <t>Bảo Lộc, Lâm Đồng</t>
        </is>
      </c>
      <c r="D721" s="45" t="n"/>
      <c r="E721" s="45" t="n"/>
      <c r="F721" s="45" t="inlineStr">
        <is>
          <t>KH3027</t>
        </is>
      </c>
      <c r="G721" s="45" t="n"/>
      <c r="H721" s="45" t="inlineStr">
        <is>
          <t>Lâm Đồng</t>
        </is>
      </c>
      <c r="I721" s="45" t="n"/>
    </row>
    <row r="722" ht="25" customHeight="1">
      <c r="A722" s="43" t="inlineStr">
        <is>
          <t>Anh Tú- An Ninh Đông, Phú Yên/ 0935.093.435</t>
        </is>
      </c>
      <c r="B722" s="43" t="inlineStr">
        <is>
          <t>0935.093.435</t>
        </is>
      </c>
      <c r="C722" s="43" t="inlineStr">
        <is>
          <t>Phú Yên</t>
        </is>
      </c>
      <c r="D722" s="43" t="n"/>
      <c r="E722" s="43" t="n"/>
      <c r="F722" s="43" t="inlineStr">
        <is>
          <t>KH3026</t>
        </is>
      </c>
      <c r="G722" s="43" t="n"/>
      <c r="H722" s="43" t="inlineStr">
        <is>
          <t>Phú Yên</t>
        </is>
      </c>
      <c r="I722" s="43" t="n"/>
    </row>
    <row r="723" ht="25" customHeight="1">
      <c r="A723" s="45" t="inlineStr">
        <is>
          <t>Xưởng Trọng Điền- Đức Trọng/ 0936.128.563 _ 0937.042.009</t>
        </is>
      </c>
      <c r="B723" s="45" t="inlineStr">
        <is>
          <t>0936.128.563 / 0937.042.009</t>
        </is>
      </c>
      <c r="C723" s="45" t="inlineStr">
        <is>
          <t>Đức Trọng - Lâm Đồng</t>
        </is>
      </c>
      <c r="D723" s="45" t="n"/>
      <c r="E723" s="45" t="n"/>
      <c r="F723" s="45" t="inlineStr">
        <is>
          <t>KH3025</t>
        </is>
      </c>
      <c r="G723" s="45" t="n"/>
      <c r="H723" s="45" t="inlineStr">
        <is>
          <t>Lâm Đồng</t>
        </is>
      </c>
      <c r="I723" s="45" t="n"/>
    </row>
    <row r="724" ht="25" customHeight="1">
      <c r="A724" s="43" t="inlineStr">
        <is>
          <t>Xưởng Phú Quý- Sài Gòn/ 0905.366.939</t>
        </is>
      </c>
      <c r="B724" s="43" t="inlineStr">
        <is>
          <t>0905.366.939</t>
        </is>
      </c>
      <c r="C724" s="43" t="inlineStr">
        <is>
          <t>TPHCM</t>
        </is>
      </c>
      <c r="D724" s="43" t="n"/>
      <c r="E724" s="43" t="n"/>
      <c r="F724" s="43" t="inlineStr">
        <is>
          <t>KH3024</t>
        </is>
      </c>
      <c r="G724" s="43" t="n"/>
      <c r="H724" s="43" t="inlineStr">
        <is>
          <t>TP. Hồ Chí Minh</t>
        </is>
      </c>
      <c r="I724" s="43" t="n"/>
    </row>
    <row r="725" ht="25" customHeight="1">
      <c r="A725" s="45" t="inlineStr">
        <is>
          <t>Cửa hàng ron - Hồ Tấn- Tam Kỳ Quảng Nam/ 0903.543.120</t>
        </is>
      </c>
      <c r="B725" s="45" t="inlineStr">
        <is>
          <t>0903.543.120</t>
        </is>
      </c>
      <c r="C725" s="45" t="inlineStr">
        <is>
          <t>Tam Kỳ, Quảng Nam</t>
        </is>
      </c>
      <c r="D725" s="45" t="n"/>
      <c r="E725" s="45" t="n"/>
      <c r="F725" s="45" t="inlineStr">
        <is>
          <t>KH3022</t>
        </is>
      </c>
      <c r="G725" s="45" t="n"/>
      <c r="H725" s="45" t="inlineStr">
        <is>
          <t>Quảng Nam</t>
        </is>
      </c>
      <c r="I725" s="45" t="n"/>
    </row>
    <row r="726" ht="25" customHeight="1">
      <c r="A726" s="43" t="inlineStr">
        <is>
          <t>Cửa hàng Đông Dương - Kon Tum / 0946.835.679</t>
        </is>
      </c>
      <c r="B726" s="43" t="inlineStr">
        <is>
          <t>0946.835.679</t>
        </is>
      </c>
      <c r="C726" s="43" t="inlineStr">
        <is>
          <t>Thôn 5, TT. Pleikan, H. Ngọc Hồi, Kontum</t>
        </is>
      </c>
      <c r="D726" s="43" t="n"/>
      <c r="E726" s="43" t="n"/>
      <c r="F726" s="43" t="inlineStr">
        <is>
          <t>KH3023</t>
        </is>
      </c>
      <c r="G726" s="43" t="n"/>
      <c r="H726" s="43" t="inlineStr">
        <is>
          <t>Kon Tum</t>
        </is>
      </c>
      <c r="I726" s="43" t="n"/>
    </row>
    <row r="727" ht="25" customHeight="1">
      <c r="A727" s="45" t="inlineStr">
        <is>
          <t>Chủ máy anh Đảo - Phan Thiết/ 0981.030.030</t>
        </is>
      </c>
      <c r="B727" s="45" t="inlineStr">
        <is>
          <t>0981.030.030</t>
        </is>
      </c>
      <c r="C727" s="45" t="inlineStr">
        <is>
          <t>Chợ Phú Long, gần tới TP. Phan Thiết, Bình Thuận</t>
        </is>
      </c>
      <c r="D727" s="45" t="n"/>
      <c r="E727" s="45" t="n"/>
      <c r="F727" s="45" t="inlineStr">
        <is>
          <t>KH3018</t>
        </is>
      </c>
      <c r="G727" s="45" t="n"/>
      <c r="H727" s="45" t="inlineStr">
        <is>
          <t>Bình Thuận</t>
        </is>
      </c>
      <c r="I727" s="45" t="n"/>
    </row>
    <row r="728" ht="25" customHeight="1">
      <c r="A728" s="43" t="inlineStr">
        <is>
          <t>Công ty Đại Dương- Hà Nội/ 0336.638.866</t>
        </is>
      </c>
      <c r="B728" s="43" t="inlineStr">
        <is>
          <t>0336.638.866</t>
        </is>
      </c>
      <c r="C728" s="43" t="inlineStr">
        <is>
          <t>Hà Nội</t>
        </is>
      </c>
      <c r="D728" s="43" t="n"/>
      <c r="E728" s="43" t="n"/>
      <c r="F728" s="43" t="inlineStr">
        <is>
          <t>KH3019</t>
        </is>
      </c>
      <c r="G728" s="43" t="n"/>
      <c r="H728" s="43" t="inlineStr">
        <is>
          <t>Hà Nội</t>
        </is>
      </c>
      <c r="I728" s="43" t="n"/>
    </row>
    <row r="729" ht="25" customHeight="1">
      <c r="A729" s="45" t="inlineStr">
        <is>
          <t>Cửa Hàng Hai Chôm- Trà Vinh/ 0942.461.339</t>
        </is>
      </c>
      <c r="B729" s="45" t="inlineStr">
        <is>
          <t>0942.461.339</t>
        </is>
      </c>
      <c r="C729" s="45" t="inlineStr">
        <is>
          <t>Khóm 1, P.2, TX. Duyên Hải, Trà Vinh</t>
        </is>
      </c>
      <c r="D729" s="45" t="n"/>
      <c r="E729" s="45" t="n"/>
      <c r="F729" s="45" t="inlineStr">
        <is>
          <t>KH3020</t>
        </is>
      </c>
      <c r="G729" s="45" t="n"/>
      <c r="H729" s="45" t="inlineStr">
        <is>
          <t>Khánh Hòa</t>
        </is>
      </c>
      <c r="I729" s="45" t="n"/>
    </row>
    <row r="730" ht="25" customHeight="1">
      <c r="A730" s="43" t="inlineStr">
        <is>
          <t>X­ưởng anh Thức- Bình Định/ 0373.939.322</t>
        </is>
      </c>
      <c r="B730" s="43" t="inlineStr">
        <is>
          <t>0373.939.322</t>
        </is>
      </c>
      <c r="C730" s="43" t="inlineStr">
        <is>
          <t>Bòng Sơn, Hoài Nhơn, Bình Định</t>
        </is>
      </c>
      <c r="D730" s="43" t="n"/>
      <c r="E730" s="43" t="n"/>
      <c r="F730" s="43" t="inlineStr">
        <is>
          <t>KH3021</t>
        </is>
      </c>
      <c r="G730" s="43" t="n"/>
      <c r="H730" s="43" t="inlineStr">
        <is>
          <t>Bình Định</t>
        </is>
      </c>
      <c r="I730" s="43" t="n"/>
    </row>
    <row r="731" ht="25" customHeight="1">
      <c r="A731" s="45" t="inlineStr">
        <is>
          <t>Xưởng anh Thái- Quận 7/ 0945.032.233</t>
        </is>
      </c>
      <c r="B731" s="45" t="inlineStr">
        <is>
          <t>0945.032.233</t>
        </is>
      </c>
      <c r="C731" s="45" t="inlineStr">
        <is>
          <t>Q7, SG</t>
        </is>
      </c>
      <c r="D731" s="45" t="n"/>
      <c r="E731" s="45" t="n"/>
      <c r="F731" s="45" t="inlineStr">
        <is>
          <t>KH3017</t>
        </is>
      </c>
      <c r="G731" s="45" t="n"/>
      <c r="H731" s="45" t="inlineStr">
        <is>
          <t>TP. Hồ Chí Minh</t>
        </is>
      </c>
      <c r="I731" s="45" t="n"/>
    </row>
    <row r="732" ht="25" customHeight="1">
      <c r="A732" s="43" t="inlineStr">
        <is>
          <t>Xưởng Anh Hưng - Đồng Hỷ - Thái Nguyên / 0382.972.793</t>
        </is>
      </c>
      <c r="B732" s="43" t="inlineStr">
        <is>
          <t>0382.972.793</t>
        </is>
      </c>
      <c r="C732" s="43" t="inlineStr">
        <is>
          <t>Công trình tại Bình Thuận</t>
        </is>
      </c>
      <c r="D732" s="43" t="n"/>
      <c r="E732" s="43" t="n"/>
      <c r="F732" s="43" t="inlineStr">
        <is>
          <t>KH3016</t>
        </is>
      </c>
      <c r="G732" s="43" t="n"/>
      <c r="H732" s="43" t="inlineStr">
        <is>
          <t>TP. Hồ Chí Minh</t>
        </is>
      </c>
      <c r="I732" s="43" t="n"/>
    </row>
    <row r="733" ht="25" customHeight="1">
      <c r="A733" s="45" t="inlineStr">
        <is>
          <t>Xưởng anh Huy- Nghệ An/ 0967.635.467</t>
        </is>
      </c>
      <c r="B733" s="45" t="inlineStr">
        <is>
          <t>0967.635.467</t>
        </is>
      </c>
      <c r="C733" s="45" t="inlineStr">
        <is>
          <t>467 xã Hưng Đông, TP VINH, NGHỆ AN</t>
        </is>
      </c>
      <c r="D733" s="45" t="n"/>
      <c r="E733" s="45" t="n"/>
      <c r="F733" s="45" t="inlineStr">
        <is>
          <t>KH3015</t>
        </is>
      </c>
      <c r="G733" s="45" t="n"/>
      <c r="H733" s="45" t="inlineStr">
        <is>
          <t>Hà Nội</t>
        </is>
      </c>
      <c r="I733" s="45" t="n"/>
    </row>
    <row r="734" ht="25" customHeight="1">
      <c r="A734" s="43" t="inlineStr">
        <is>
          <t>Công ty khoáng sản Miền Đông/ anh Thạch: 0961.733.340</t>
        </is>
      </c>
      <c r="B734" s="43" t="inlineStr">
        <is>
          <t>0961.733.340</t>
        </is>
      </c>
      <c r="C734" s="43" t="inlineStr">
        <is>
          <t>Ấp Tân Thịnh, Xã An Bình, Huyện Phú Giáo, Tỉnh Bình Dương</t>
        </is>
      </c>
      <c r="D734" s="43" t="n"/>
      <c r="E734" s="43" t="n"/>
      <c r="F734" s="43" t="inlineStr">
        <is>
          <t>KH3013</t>
        </is>
      </c>
      <c r="G734" s="43" t="n"/>
      <c r="H734" s="43" t="inlineStr">
        <is>
          <t>Bình Dương</t>
        </is>
      </c>
      <c r="I734" s="43" t="n"/>
    </row>
    <row r="735" ht="25" customHeight="1">
      <c r="A735" s="45" t="inlineStr">
        <is>
          <t>Gara Mười Thanh- Bảo Lộc/ anh Thiên: 0962.621.500</t>
        </is>
      </c>
      <c r="B735" s="45" t="inlineStr">
        <is>
          <t>0962.621.500</t>
        </is>
      </c>
      <c r="C735" s="45" t="inlineStr">
        <is>
          <t>204 Lý Thường Kiệt, Lộc Phát, Bảo Lộc, Lâm Đồng</t>
        </is>
      </c>
      <c r="D735" s="45" t="n"/>
      <c r="E735" s="45" t="n"/>
      <c r="F735" s="45" t="inlineStr">
        <is>
          <t>KH3014</t>
        </is>
      </c>
      <c r="G735" s="45" t="n"/>
      <c r="H735" s="45" t="inlineStr">
        <is>
          <t>Lâm Đồng</t>
        </is>
      </c>
      <c r="I735" s="45" t="n"/>
    </row>
    <row r="736" ht="25" customHeight="1">
      <c r="A736" s="43" t="inlineStr">
        <is>
          <t>Anh Quyền - Tri Tôn/ 0971.777.269</t>
        </is>
      </c>
      <c r="B736" s="43" t="inlineStr">
        <is>
          <t>0971.777.269</t>
        </is>
      </c>
      <c r="C736" s="43" t="inlineStr">
        <is>
          <t>Thị Trấn Tri Tôn, An Giang</t>
        </is>
      </c>
      <c r="D736" s="43" t="n"/>
      <c r="E736" s="43" t="n"/>
      <c r="F736" s="43" t="inlineStr">
        <is>
          <t>KH3012</t>
        </is>
      </c>
      <c r="G736" s="43" t="n"/>
      <c r="H736" s="43" t="inlineStr">
        <is>
          <t>An Giang</t>
        </is>
      </c>
      <c r="I736" s="43" t="n"/>
    </row>
    <row r="737" ht="25" customHeight="1">
      <c r="A737" s="45" t="inlineStr">
        <is>
          <t>Anh Việt- Củ Chi/ 0356.979606</t>
        </is>
      </c>
      <c r="B737" s="45" t="inlineStr">
        <is>
          <t>0356.979606</t>
        </is>
      </c>
      <c r="C737" s="45" t="inlineStr">
        <is>
          <t>Củ Chi, SG</t>
        </is>
      </c>
      <c r="D737" s="45" t="n"/>
      <c r="E737" s="45" t="n"/>
      <c r="F737" s="45" t="inlineStr">
        <is>
          <t>KH3010</t>
        </is>
      </c>
      <c r="G737" s="45" t="n"/>
      <c r="H737" s="45" t="inlineStr">
        <is>
          <t>TP. Hồ Chí Minh</t>
        </is>
      </c>
      <c r="I737" s="45" t="n"/>
    </row>
    <row r="738" ht="25" customHeight="1">
      <c r="A738" s="43" t="inlineStr">
        <is>
          <t>Xưởng anh Hiển- Gia Lai/ 0961.233.557</t>
        </is>
      </c>
      <c r="B738" s="43" t="inlineStr">
        <is>
          <t>0961.233.557</t>
        </is>
      </c>
      <c r="C738" s="43" t="inlineStr">
        <is>
          <t>Cây xăng 53, Phú Thiện, Gia Lai</t>
        </is>
      </c>
      <c r="D738" s="43" t="n"/>
      <c r="E738" s="43" t="n"/>
      <c r="F738" s="43" t="inlineStr">
        <is>
          <t>KH3011</t>
        </is>
      </c>
      <c r="G738" s="43" t="n"/>
      <c r="H738" s="43" t="inlineStr">
        <is>
          <t>Gia Lai</t>
        </is>
      </c>
      <c r="I738" s="43" t="n"/>
    </row>
    <row r="739" ht="25" customHeight="1">
      <c r="A739" s="45" t="inlineStr">
        <is>
          <t>Anh Tân- Sài Gòn/ 0989.540.249</t>
        </is>
      </c>
      <c r="B739" s="45" t="inlineStr">
        <is>
          <t>0989.540.249</t>
        </is>
      </c>
      <c r="C739" s="45" t="inlineStr">
        <is>
          <t>Sài gòn</t>
        </is>
      </c>
      <c r="D739" s="45" t="n"/>
      <c r="E739" s="45" t="n"/>
      <c r="F739" s="45" t="inlineStr">
        <is>
          <t>KH3009</t>
        </is>
      </c>
      <c r="G739" s="45" t="n"/>
      <c r="H739" s="45" t="inlineStr">
        <is>
          <t>TP. Hồ Chí Minh</t>
        </is>
      </c>
      <c r="I739" s="45" t="n"/>
    </row>
    <row r="740" ht="25" customHeight="1">
      <c r="A740" s="43" t="inlineStr">
        <is>
          <t>Xây dựng Trọng Tâm- SG/ 0708.487.007</t>
        </is>
      </c>
      <c r="B740" s="43" t="inlineStr">
        <is>
          <t>0708.487.007</t>
        </is>
      </c>
      <c r="C740" s="43" t="inlineStr">
        <is>
          <t>Sài Gòn</t>
        </is>
      </c>
      <c r="D740" s="43" t="n"/>
      <c r="E740" s="43" t="n"/>
      <c r="F740" s="43" t="inlineStr">
        <is>
          <t>KH3008</t>
        </is>
      </c>
      <c r="G740" s="43" t="n"/>
      <c r="H740" s="43" t="inlineStr">
        <is>
          <t>Hà Tĩnh</t>
        </is>
      </c>
      <c r="I740" s="43" t="n"/>
    </row>
    <row r="741" ht="25" customHeight="1">
      <c r="A741" s="45" t="inlineStr">
        <is>
          <t>Công ty Hiếu Mai- Hà Đông, Hà Nội/ anh Hiếu: 0904.268.268</t>
        </is>
      </c>
      <c r="B741" s="45" t="inlineStr">
        <is>
          <t>0904.268.268</t>
        </is>
      </c>
      <c r="C741" s="45" t="inlineStr">
        <is>
          <t>Hà Đông, Hà Nội</t>
        </is>
      </c>
      <c r="D741" s="45" t="n"/>
      <c r="E741" s="45" t="n"/>
      <c r="F741" s="45" t="inlineStr">
        <is>
          <t>KH3007</t>
        </is>
      </c>
      <c r="G741" s="45" t="n"/>
      <c r="H741" s="45" t="inlineStr">
        <is>
          <t>Hà Nội</t>
        </is>
      </c>
      <c r="I741" s="45" t="n"/>
    </row>
    <row r="742" ht="25" customHeight="1">
      <c r="A742" s="43" t="inlineStr">
        <is>
          <t>Công ty TNHH XNK Thương Mai, Vận Tải Trà Dương</t>
        </is>
      </c>
      <c r="B742" s="43" t="n"/>
      <c r="C742" s="43" t="inlineStr">
        <is>
          <t>36/38 QL1A, P. An Phú Động, Quận 12</t>
        </is>
      </c>
      <c r="D742" s="43" t="n"/>
      <c r="E742" s="43" t="n"/>
      <c r="F742" s="43" t="inlineStr">
        <is>
          <t>KH3006</t>
        </is>
      </c>
      <c r="G742" s="43" t="n"/>
      <c r="H742" s="43" t="inlineStr">
        <is>
          <t>TP. Hồ Chí Minh</t>
        </is>
      </c>
      <c r="I742" s="43" t="n"/>
    </row>
    <row r="743" ht="25" customHeight="1">
      <c r="A743" s="45" t="inlineStr">
        <is>
          <t>Công ty DV Thiên Minh- Bình Tân/ A Trầm 0908.620.629-0974.741.595</t>
        </is>
      </c>
      <c r="B743" s="45" t="inlineStr">
        <is>
          <t>0908.620.629-0974</t>
        </is>
      </c>
      <c r="C743" s="45" t="inlineStr">
        <is>
          <t>205/20/52/14 Phạm Đăng Giảng, Bình Hưng Hoà, Bình Tân, TP. HCM</t>
        </is>
      </c>
      <c r="D743" s="45" t="n"/>
      <c r="E743" s="45" t="n"/>
      <c r="F743" s="45" t="inlineStr">
        <is>
          <t>KH3005</t>
        </is>
      </c>
      <c r="G743" s="45" t="n"/>
      <c r="H743" s="45" t="inlineStr">
        <is>
          <t>TP. Hồ Chí Minh</t>
        </is>
      </c>
      <c r="I743" s="45" t="n"/>
    </row>
    <row r="744" ht="25" customHeight="1">
      <c r="A744" s="43" t="inlineStr">
        <is>
          <t>Anh Quý - Sài Gòn - 0908.384.671</t>
        </is>
      </c>
      <c r="B744" s="43" t="inlineStr">
        <is>
          <t>0908.384.671</t>
        </is>
      </c>
      <c r="C744" s="43" t="inlineStr">
        <is>
          <t>Sài Gòn</t>
        </is>
      </c>
      <c r="D744" s="43" t="n"/>
      <c r="E744" s="43" t="n"/>
      <c r="F744" s="43" t="inlineStr">
        <is>
          <t>KH3004</t>
        </is>
      </c>
      <c r="G744" s="43" t="n"/>
      <c r="H744" s="43" t="inlineStr">
        <is>
          <t>TP. Hồ Chí Minh</t>
        </is>
      </c>
      <c r="I744" s="43" t="n"/>
    </row>
    <row r="745" ht="25" customHeight="1">
      <c r="A745" s="45" t="inlineStr">
        <is>
          <t>Xưởng Thành Duy Vũ 2 - Đà Lạt/ 0978.611.677</t>
        </is>
      </c>
      <c r="B745" s="45" t="inlineStr">
        <is>
          <t>0978.611.677</t>
        </is>
      </c>
      <c r="C745" s="45" t="inlineStr">
        <is>
          <t>108 Hùng Vương, Phường 11, TP. Đà Lạt, Lâm Đồng</t>
        </is>
      </c>
      <c r="D745" s="45" t="n"/>
      <c r="E745" s="45" t="n"/>
      <c r="F745" s="45" t="inlineStr">
        <is>
          <t>KH3002</t>
        </is>
      </c>
      <c r="G745" s="45" t="n"/>
      <c r="H745" s="45" t="inlineStr">
        <is>
          <t>Lâm Đồng</t>
        </is>
      </c>
      <c r="I745" s="45" t="n"/>
    </row>
    <row r="746" ht="25" customHeight="1">
      <c r="A746" s="43" t="inlineStr">
        <is>
          <t>Xưởng anh Phương - Phú Yên (chuyên xe cont) - 0799.484.986</t>
        </is>
      </c>
      <c r="B746" s="43" t="inlineStr">
        <is>
          <t>0799.484.986</t>
        </is>
      </c>
      <c r="C746" s="43" t="inlineStr">
        <is>
          <t>Phú Yên</t>
        </is>
      </c>
      <c r="D746" s="43" t="n"/>
      <c r="E746" s="43" t="n"/>
      <c r="F746" s="43" t="inlineStr">
        <is>
          <t>KH3003</t>
        </is>
      </c>
      <c r="G746" s="43" t="n"/>
      <c r="H746" s="43" t="inlineStr">
        <is>
          <t>Phú Yên</t>
        </is>
      </c>
      <c r="I746" s="43" t="n"/>
    </row>
    <row r="747" ht="25" customHeight="1">
      <c r="A747" s="45" t="inlineStr">
        <is>
          <t>Xưởng anh Dũng- Di Linh/ 0983.029.358-0849.849.568</t>
        </is>
      </c>
      <c r="B747" s="45" t="inlineStr">
        <is>
          <t>029.358-0849</t>
        </is>
      </c>
      <c r="C747" s="45" t="inlineStr">
        <is>
          <t>Di Linh. Lâm Đồng</t>
        </is>
      </c>
      <c r="D747" s="45" t="n"/>
      <c r="E747" s="45" t="n"/>
      <c r="F747" s="45" t="inlineStr">
        <is>
          <t>KH3000</t>
        </is>
      </c>
      <c r="G747" s="45" t="n"/>
      <c r="H747" s="45" t="inlineStr">
        <is>
          <t>Lâm Đồng</t>
        </is>
      </c>
      <c r="I747" s="45" t="n"/>
    </row>
    <row r="748" ht="25" customHeight="1">
      <c r="A748" s="43" t="inlineStr">
        <is>
          <t>CH Minh Tâm- Quảng Nam/ 0905.942.498</t>
        </is>
      </c>
      <c r="B748" s="43" t="inlineStr">
        <is>
          <t>0905.942.498</t>
        </is>
      </c>
      <c r="C748" s="43" t="inlineStr">
        <is>
          <t>QL1A, Thôn Định Phước, Xã Tam Nghĩa, Huyện Núi Thành, Tỉnh Quảng Nam</t>
        </is>
      </c>
      <c r="D748" s="43" t="n"/>
      <c r="E748" s="43" t="n"/>
      <c r="F748" s="43" t="inlineStr">
        <is>
          <t>KH3001</t>
        </is>
      </c>
      <c r="G748" s="43" t="n"/>
      <c r="H748" s="43" t="inlineStr">
        <is>
          <t>Quảng Nam</t>
        </is>
      </c>
      <c r="I748" s="43" t="n"/>
    </row>
    <row r="749" ht="25" customHeight="1">
      <c r="A749" s="45" t="inlineStr">
        <is>
          <t>CH Bảy Hạnh- Phan Thiết/ 0933.442.267</t>
        </is>
      </c>
      <c r="B749" s="45" t="inlineStr">
        <is>
          <t>0933.442.267</t>
        </is>
      </c>
      <c r="C749" s="45" t="inlineStr">
        <is>
          <t>Ngư Ông, Phan Thiết, Bình Thuận</t>
        </is>
      </c>
      <c r="D749" s="45" t="n"/>
      <c r="E749" s="45" t="n"/>
      <c r="F749" s="45" t="inlineStr">
        <is>
          <t>KH2999</t>
        </is>
      </c>
      <c r="G749" s="45" t="n"/>
      <c r="H749" s="45" t="inlineStr">
        <is>
          <t>Bình Thuận</t>
        </is>
      </c>
      <c r="I749" s="45" t="n"/>
    </row>
    <row r="750" ht="25" customHeight="1">
      <c r="A750" s="43" t="inlineStr">
        <is>
          <t>Anh Trung-Bãi xe Cơ Giới- Hàm Thuận Nam/ 0987.233.202</t>
        </is>
      </c>
      <c r="B750" s="43" t="inlineStr">
        <is>
          <t>0987.233.202</t>
        </is>
      </c>
      <c r="C750" s="43" t="inlineStr">
        <is>
          <t>Hàm Thuận Nam, Bình Thuận</t>
        </is>
      </c>
      <c r="D750" s="43" t="n"/>
      <c r="E750" s="43" t="n"/>
      <c r="F750" s="43" t="inlineStr">
        <is>
          <t>KH2998</t>
        </is>
      </c>
      <c r="G750" s="43" t="n"/>
      <c r="H750" s="43" t="inlineStr">
        <is>
          <t>Bình Thuận</t>
        </is>
      </c>
      <c r="I750" s="43" t="n"/>
    </row>
    <row r="751" ht="25" customHeight="1">
      <c r="A751" s="45" t="inlineStr">
        <is>
          <t>Anh Quốc Tuấn- Tây Ninh/ 0977.556.271</t>
        </is>
      </c>
      <c r="B751" s="45" t="inlineStr">
        <is>
          <t>0977.556.271</t>
        </is>
      </c>
      <c r="C751" s="45" t="inlineStr">
        <is>
          <t>Bến xe Đồng Phước, Tây Ninh</t>
        </is>
      </c>
      <c r="D751" s="45" t="n"/>
      <c r="E751" s="45" t="n"/>
      <c r="F751" s="45" t="inlineStr">
        <is>
          <t>KH2997</t>
        </is>
      </c>
      <c r="G751" s="45" t="n"/>
      <c r="H751" s="45" t="inlineStr">
        <is>
          <t>Tây Ninh</t>
        </is>
      </c>
      <c r="I751" s="45" t="n"/>
    </row>
    <row r="752" ht="25" customHeight="1">
      <c r="A752" s="43" t="inlineStr">
        <is>
          <t>Xưởng Minh Quang- SG/ 0975.939.465</t>
        </is>
      </c>
      <c r="B752" s="43" t="inlineStr">
        <is>
          <t>0975.939.465</t>
        </is>
      </c>
      <c r="C752" s="43" t="inlineStr">
        <is>
          <t>HCM</t>
        </is>
      </c>
      <c r="D752" s="43" t="n"/>
      <c r="E752" s="43" t="n"/>
      <c r="F752" s="43" t="inlineStr">
        <is>
          <t>KH2996</t>
        </is>
      </c>
      <c r="G752" s="43" t="n"/>
      <c r="H752" s="43" t="inlineStr">
        <is>
          <t>TP. Hồ Chí Minh</t>
        </is>
      </c>
      <c r="I752" s="43" t="n"/>
    </row>
    <row r="753" ht="25" customHeight="1">
      <c r="A753" s="45" t="inlineStr">
        <is>
          <t>Xưởng tiện anh Hổ- Bình Chánh/ 0903.617.070</t>
        </is>
      </c>
      <c r="B753" s="45" t="inlineStr">
        <is>
          <t>0903.617.070</t>
        </is>
      </c>
      <c r="C753" s="45" t="inlineStr">
        <is>
          <t>B16/38 ERV, Nguyễn Văn Linh, Tổ 46, Ấp 3A, Xã Bình Hưng, Huyện Bình Chánh</t>
        </is>
      </c>
      <c r="D753" s="45" t="n"/>
      <c r="E753" s="45" t="n"/>
      <c r="F753" s="45" t="inlineStr">
        <is>
          <t>KH2995</t>
        </is>
      </c>
      <c r="G753" s="45" t="n"/>
      <c r="H753" s="45" t="inlineStr">
        <is>
          <t>TP. Hồ Chí Minh</t>
        </is>
      </c>
      <c r="I753" s="45" t="n"/>
    </row>
    <row r="754" ht="25" customHeight="1">
      <c r="A754" s="43" t="inlineStr">
        <is>
          <t>Công ty TNHH TM và XD ALPHA Sài Gòn/ A Hạnh: 0792.199.679</t>
        </is>
      </c>
      <c r="B754" s="43" t="inlineStr">
        <is>
          <t>0792.199.679</t>
        </is>
      </c>
      <c r="C754" s="43" t="inlineStr">
        <is>
          <t>169 Đường N, KDC Mega Village Khanh Điền, Tổ 1, KP3, P. Phú Hữu, TP. Thủ Đức, TP. HCM</t>
        </is>
      </c>
      <c r="D754" s="43" t="n"/>
      <c r="E754" s="43" t="n"/>
      <c r="F754" s="43" t="inlineStr">
        <is>
          <t>KH2993</t>
        </is>
      </c>
      <c r="G754" s="43" t="n"/>
      <c r="H754" s="43" t="inlineStr">
        <is>
          <t>TP. Hồ Chí Minh</t>
        </is>
      </c>
      <c r="I754" s="43" t="n"/>
    </row>
    <row r="755" ht="25" customHeight="1">
      <c r="A755" s="45" t="inlineStr">
        <is>
          <t>Anh Tâm- Tánh Linh- Binh Thuận/ 0982.574.200</t>
        </is>
      </c>
      <c r="B755" s="45" t="inlineStr">
        <is>
          <t>0982.574.200</t>
        </is>
      </c>
      <c r="C755" s="45" t="inlineStr">
        <is>
          <t>Tánh Linh, Bình Thuận</t>
        </is>
      </c>
      <c r="D755" s="45" t="n"/>
      <c r="E755" s="45" t="n"/>
      <c r="F755" s="45" t="inlineStr">
        <is>
          <t>KH2994</t>
        </is>
      </c>
      <c r="G755" s="45" t="n"/>
      <c r="H755" s="45" t="inlineStr">
        <is>
          <t>Bình Thuận</t>
        </is>
      </c>
      <c r="I755" s="45" t="n"/>
    </row>
    <row r="756" ht="25" customHeight="1">
      <c r="A756" s="43" t="inlineStr">
        <is>
          <t>NJP PUMP - QUANZHOU NANJIAN PUMP MANUFACTURING CO., LTD.</t>
        </is>
      </c>
      <c r="B756" s="43" t="n"/>
      <c r="C756" s="43" t="inlineStr">
        <is>
          <t>ADD:NO.1258 FENGZHOU ROAD XUSHAN VILLAGE FENGZHOU TOWN NANAN CITY QUANZHOU CITY FUJIAN PROVINCE CHINA</t>
        </is>
      </c>
      <c r="D756" s="43" t="n"/>
      <c r="E756" s="43" t="n"/>
      <c r="F756" s="43" t="inlineStr">
        <is>
          <t>NJP</t>
        </is>
      </c>
      <c r="G756" s="43" t="n"/>
      <c r="H756" s="43" t="n"/>
      <c r="I756" s="43" t="n"/>
    </row>
    <row r="757" ht="25" customHeight="1">
      <c r="A757" s="45" t="inlineStr">
        <is>
          <t>Anh Khanh - Bình Tân/ 0963.993.619</t>
        </is>
      </c>
      <c r="B757" s="45" t="inlineStr">
        <is>
          <t>0963.993.619</t>
        </is>
      </c>
      <c r="C757" s="45" t="inlineStr">
        <is>
          <t>1782 TL 10, P. Tân Tạo, Q. Bình Tân</t>
        </is>
      </c>
      <c r="D757" s="45" t="n"/>
      <c r="E757" s="45" t="n"/>
      <c r="F757" s="45" t="inlineStr">
        <is>
          <t>KH2992</t>
        </is>
      </c>
      <c r="G757" s="45" t="n"/>
      <c r="H757" s="45" t="inlineStr">
        <is>
          <t>TP. Hồ Chí Minh</t>
        </is>
      </c>
      <c r="I757" s="45" t="n"/>
    </row>
    <row r="758" ht="25" customHeight="1">
      <c r="A758" s="43" t="inlineStr">
        <is>
          <t>CH anh Sáng- Long Khánh/ Anh Sáng-0947.568.229</t>
        </is>
      </c>
      <c r="B758" s="43" t="inlineStr">
        <is>
          <t>0947.568.229</t>
        </is>
      </c>
      <c r="C758" s="43" t="inlineStr">
        <is>
          <t>KP1, P. Xuân Bình, Long Khánh, Đồng Nai</t>
        </is>
      </c>
      <c r="D758" s="43" t="n"/>
      <c r="E758" s="43" t="n"/>
      <c r="F758" s="43" t="inlineStr">
        <is>
          <t>KH2991</t>
        </is>
      </c>
      <c r="G758" s="43" t="n"/>
      <c r="H758" s="43" t="inlineStr">
        <is>
          <t>Đồng Nai</t>
        </is>
      </c>
      <c r="I758" s="43" t="n"/>
    </row>
    <row r="759" ht="25" customHeight="1">
      <c r="A759" s="45" t="inlineStr">
        <is>
          <t>(KHÔNG SỬ DỤNG) QUANZHOU NANJIAN PUMP MANUFACTURE CO., LTD</t>
        </is>
      </c>
      <c r="B759" s="45" t="n"/>
      <c r="C759" s="45" t="inlineStr">
        <is>
          <t>YIDA INDUSTRIAL PARK, FENGZHOU DISTRICT, QUANZHOU CITY, FUJIAN PROVINCE, P.R.CHINA</t>
        </is>
      </c>
      <c r="D759" s="45" t="n"/>
      <c r="E759" s="45" t="n"/>
      <c r="F759" s="45" t="inlineStr">
        <is>
          <t>NANJIAN</t>
        </is>
      </c>
      <c r="G759" s="45" t="n"/>
      <c r="H759" s="45" t="n"/>
      <c r="I759" s="45" t="n"/>
    </row>
    <row r="760" ht="25" customHeight="1">
      <c r="A760" s="43" t="inlineStr">
        <is>
          <t>Cửa hàng Anh Tuấn - Quận 2- SG/ 0933.716.782</t>
        </is>
      </c>
      <c r="B760" s="43" t="inlineStr">
        <is>
          <t>0933.716.782</t>
        </is>
      </c>
      <c r="C760" s="43" t="inlineStr">
        <is>
          <t>Số 26 đường 15, P. Bình An, Quận 2, Sài Gòn</t>
        </is>
      </c>
      <c r="D760" s="43" t="n"/>
      <c r="E760" s="43" t="n"/>
      <c r="F760" s="43" t="inlineStr">
        <is>
          <t>KH2990</t>
        </is>
      </c>
      <c r="G760" s="43" t="n"/>
      <c r="H760" s="43" t="inlineStr">
        <is>
          <t>TP. Hồ Chí Minh</t>
        </is>
      </c>
      <c r="I760" s="43" t="n"/>
    </row>
    <row r="761" ht="25" customHeight="1">
      <c r="A761" s="45" t="inlineStr">
        <is>
          <t>Xưởng anh Hiệp - Gia Lai/ 0362.647.788</t>
        </is>
      </c>
      <c r="B761" s="45" t="inlineStr">
        <is>
          <t>0362.647.788</t>
        </is>
      </c>
      <c r="C761" s="45" t="inlineStr">
        <is>
          <t>Huyện Mang Yang, Gia Lai</t>
        </is>
      </c>
      <c r="D761" s="45" t="n"/>
      <c r="E761" s="45" t="n"/>
      <c r="F761" s="45" t="inlineStr">
        <is>
          <t>KH2989</t>
        </is>
      </c>
      <c r="G761" s="45" t="n"/>
      <c r="H761" s="45" t="inlineStr">
        <is>
          <t>Gia Lai</t>
        </is>
      </c>
      <c r="I761" s="45" t="n"/>
    </row>
    <row r="762" ht="25" customHeight="1">
      <c r="A762" s="43" t="inlineStr">
        <is>
          <t>Cửa hàng phụ tùng Anh Trường- Quận 6/ 0903.665.025 - 0935.242.048</t>
        </is>
      </c>
      <c r="B762" s="43" t="inlineStr">
        <is>
          <t>0903.665.025 / 0935.242.048</t>
        </is>
      </c>
      <c r="C762" s="43" t="inlineStr">
        <is>
          <t>87/29 Nguyễn Phạm Tuân, Phường 9, Quận 6</t>
        </is>
      </c>
      <c r="D762" s="43" t="n"/>
      <c r="E762" s="43" t="n"/>
      <c r="F762" s="43" t="inlineStr">
        <is>
          <t>KH2986</t>
        </is>
      </c>
      <c r="G762" s="43" t="n"/>
      <c r="H762" s="43" t="inlineStr">
        <is>
          <t>TP. Hồ Chí Minh</t>
        </is>
      </c>
      <c r="I762" s="43" t="n"/>
    </row>
    <row r="763" ht="25" customHeight="1">
      <c r="A763" s="45" t="inlineStr">
        <is>
          <t>Cửa hàng Phụ Tùng Anh Tín - Bình Tân/ 0704.123.983</t>
        </is>
      </c>
      <c r="B763" s="45" t="inlineStr">
        <is>
          <t>0704.123.983</t>
        </is>
      </c>
      <c r="C763" s="45" t="inlineStr">
        <is>
          <t>933 TL 10, Tân Tạo, Bình Tân</t>
        </is>
      </c>
      <c r="D763" s="45" t="n"/>
      <c r="E763" s="45" t="n"/>
      <c r="F763" s="45" t="inlineStr">
        <is>
          <t>KH2987</t>
        </is>
      </c>
      <c r="G763" s="45" t="n"/>
      <c r="H763" s="45" t="inlineStr">
        <is>
          <t>TP. Hồ Chí Minh</t>
        </is>
      </c>
      <c r="I763" s="45" t="n"/>
    </row>
    <row r="764" ht="25" customHeight="1">
      <c r="A764" s="43" t="inlineStr">
        <is>
          <t>Xưởng Anh Tấn - Đà Nẵng/ 0987.104.446</t>
        </is>
      </c>
      <c r="B764" s="43" t="inlineStr">
        <is>
          <t>0987.104.446</t>
        </is>
      </c>
      <c r="C764" s="43" t="inlineStr">
        <is>
          <t>Đà Nẵng</t>
        </is>
      </c>
      <c r="D764" s="43" t="n"/>
      <c r="E764" s="43" t="n"/>
      <c r="F764" s="43" t="inlineStr">
        <is>
          <t>KH2988</t>
        </is>
      </c>
      <c r="G764" s="43" t="n"/>
      <c r="H764" s="43" t="inlineStr">
        <is>
          <t>Đà Nẵng</t>
        </is>
      </c>
      <c r="I764" s="43" t="n"/>
    </row>
    <row r="765" ht="25" customHeight="1">
      <c r="A765" s="45" t="inlineStr">
        <is>
          <t>CH Ô Tô Đại Hùng- Đồng Xoài/ 0985.472.472</t>
        </is>
      </c>
      <c r="B765" s="45" t="inlineStr">
        <is>
          <t>0985.472.472</t>
        </is>
      </c>
      <c r="C765" s="45" t="inlineStr">
        <is>
          <t>532 Nguyễn Huệ, P. Tân Xuân, TP. Đồng Xoài, Bình Phước</t>
        </is>
      </c>
      <c r="D765" s="45" t="n"/>
      <c r="E765" s="45" t="n"/>
      <c r="F765" s="45" t="inlineStr">
        <is>
          <t>KH2982</t>
        </is>
      </c>
      <c r="G765" s="45" t="n"/>
      <c r="H765" s="45" t="inlineStr">
        <is>
          <t>Bình Phước</t>
        </is>
      </c>
      <c r="I765" s="45" t="n"/>
    </row>
    <row r="766" ht="25" customHeight="1">
      <c r="A766" s="43" t="inlineStr">
        <is>
          <t>TURBO - ANH HẢO - GÒ VẤP/ Anh Hảo: 0903.010.256</t>
        </is>
      </c>
      <c r="B766" s="43" t="inlineStr">
        <is>
          <t>0903.010.256</t>
        </is>
      </c>
      <c r="C766" s="43" t="inlineStr">
        <is>
          <t>1050/85 Quang Trung, P.8, Gò Vấp</t>
        </is>
      </c>
      <c r="D766" s="43" t="n"/>
      <c r="E766" s="43" t="n"/>
      <c r="F766" s="43" t="inlineStr">
        <is>
          <t>KH2983</t>
        </is>
      </c>
      <c r="G766" s="43" t="n"/>
      <c r="H766" s="43" t="inlineStr">
        <is>
          <t>TP. Hồ Chí Minh</t>
        </is>
      </c>
      <c r="I766" s="43" t="n"/>
    </row>
    <row r="767" ht="25" customHeight="1">
      <c r="A767" s="45" t="inlineStr">
        <is>
          <t>Phụ tùng ô tô Sáu Bình- Phan Rang/ 0913.719.551</t>
        </is>
      </c>
      <c r="B767" s="45" t="inlineStr">
        <is>
          <t>0913.719.551</t>
        </is>
      </c>
      <c r="C767" s="45" t="inlineStr">
        <is>
          <t>Phan Rang, Ninh Thuận</t>
        </is>
      </c>
      <c r="D767" s="45" t="n"/>
      <c r="E767" s="45" t="n"/>
      <c r="F767" s="45" t="inlineStr">
        <is>
          <t>KH2984</t>
        </is>
      </c>
      <c r="G767" s="45" t="n"/>
      <c r="H767" s="45" t="inlineStr">
        <is>
          <t>Ninh Thuận</t>
        </is>
      </c>
      <c r="I767" s="45" t="n"/>
    </row>
    <row r="768" ht="25" customHeight="1">
      <c r="A768" s="43" t="inlineStr">
        <is>
          <t>Công ty CP Đức Việt 568 - Hải Dương/ 0971.019.851</t>
        </is>
      </c>
      <c r="B768" s="43" t="inlineStr">
        <is>
          <t>0971.019.851</t>
        </is>
      </c>
      <c r="C768" s="43" t="inlineStr">
        <is>
          <t>Hải Dương</t>
        </is>
      </c>
      <c r="D768" s="43" t="n"/>
      <c r="E768" s="43" t="n"/>
      <c r="F768" s="43" t="inlineStr">
        <is>
          <t>KH2985</t>
        </is>
      </c>
      <c r="G768" s="43" t="n"/>
      <c r="H768" s="43" t="inlineStr">
        <is>
          <t>Hà Nội</t>
        </is>
      </c>
      <c r="I768" s="43" t="n"/>
    </row>
    <row r="769" ht="25" customHeight="1">
      <c r="A769" s="45" t="inlineStr">
        <is>
          <t>KIA CH Quốc Tuấn - Q5- 0918.047.087</t>
        </is>
      </c>
      <c r="B769" s="45" t="inlineStr">
        <is>
          <t>0918.047.087</t>
        </is>
      </c>
      <c r="C769" s="45" t="inlineStr">
        <is>
          <t>162 Huỳnh Mẫn Đạt, Q5, TP. HCM</t>
        </is>
      </c>
      <c r="D769" s="45" t="n"/>
      <c r="E769" s="45" t="n"/>
      <c r="F769" s="45" t="inlineStr">
        <is>
          <t>KH2981</t>
        </is>
      </c>
      <c r="G769" s="45" t="inlineStr">
        <is>
          <t>VIP NGOẠI LỆ</t>
        </is>
      </c>
      <c r="H769" s="45" t="inlineStr">
        <is>
          <t>TP. Hồ Chí Minh</t>
        </is>
      </c>
      <c r="I769" s="45" t="n"/>
    </row>
    <row r="770" ht="25" customHeight="1">
      <c r="A770" s="43" t="inlineStr">
        <is>
          <t>Công ty Hải Đăng- Hóc Môn/ A Nghĩa: 0374.726.996</t>
        </is>
      </c>
      <c r="B770" s="43" t="inlineStr">
        <is>
          <t>0374.726.996</t>
        </is>
      </c>
      <c r="C770" s="43" t="inlineStr">
        <is>
          <t>14/21M Nguyễn Ảnh Thủ, Thới Tam Thôn, Hóc Môn</t>
        </is>
      </c>
      <c r="D770" s="43" t="n"/>
      <c r="E770" s="43" t="n"/>
      <c r="F770" s="43" t="inlineStr">
        <is>
          <t>KH2980</t>
        </is>
      </c>
      <c r="G770" s="43" t="n"/>
      <c r="H770" s="43" t="inlineStr">
        <is>
          <t>TP. Hồ Chí Minh</t>
        </is>
      </c>
      <c r="I770" s="43" t="n"/>
    </row>
    <row r="771" ht="25" customHeight="1">
      <c r="A771" s="45" t="inlineStr">
        <is>
          <t>Xưởng anh Hùng - Quận 12/ 0978.377.683</t>
        </is>
      </c>
      <c r="B771" s="45" t="inlineStr">
        <is>
          <t>0978.377.683</t>
        </is>
      </c>
      <c r="C771" s="45" t="inlineStr">
        <is>
          <t>Quận 12, TP. HCM</t>
        </is>
      </c>
      <c r="D771" s="45" t="n"/>
      <c r="E771" s="45" t="n"/>
      <c r="F771" s="45" t="inlineStr">
        <is>
          <t>KH2979</t>
        </is>
      </c>
      <c r="G771" s="45" t="n"/>
      <c r="H771" s="45" t="inlineStr">
        <is>
          <t>TP. Hồ Chí Minh</t>
        </is>
      </c>
      <c r="I771" s="45" t="n"/>
    </row>
    <row r="772" ht="25" customHeight="1">
      <c r="A772" s="43" t="inlineStr">
        <is>
          <t>Anh Hiếu (Chủ máy) - Cam Ranh/ Anh Hiếu: 0982.203.270</t>
        </is>
      </c>
      <c r="B772" s="43" t="inlineStr">
        <is>
          <t>0982.203.270</t>
        </is>
      </c>
      <c r="C772" s="43" t="inlineStr">
        <is>
          <t>Cam Ranh, Khánh Hòa</t>
        </is>
      </c>
      <c r="D772" s="43" t="n"/>
      <c r="E772" s="43" t="n"/>
      <c r="F772" s="43" t="inlineStr">
        <is>
          <t>KH2978</t>
        </is>
      </c>
      <c r="G772" s="43" t="n"/>
      <c r="H772" s="43" t="inlineStr">
        <is>
          <t>Khánh Hòa</t>
        </is>
      </c>
      <c r="I772" s="43" t="n"/>
    </row>
    <row r="773" ht="25" customHeight="1">
      <c r="A773" s="45" t="inlineStr">
        <is>
          <t>Xưởng anh Hiền- Lâm Đồng/ 0971.403.722</t>
        </is>
      </c>
      <c r="B773" s="45" t="inlineStr">
        <is>
          <t>0971.403.722</t>
        </is>
      </c>
      <c r="C773" s="45" t="inlineStr">
        <is>
          <t>Di Linh- Lâm Đồng</t>
        </is>
      </c>
      <c r="D773" s="45" t="n"/>
      <c r="E773" s="45" t="n"/>
      <c r="F773" s="45" t="inlineStr">
        <is>
          <t>KH2977</t>
        </is>
      </c>
      <c r="G773" s="45" t="n"/>
      <c r="H773" s="45" t="inlineStr">
        <is>
          <t>Lâm Đồng</t>
        </is>
      </c>
      <c r="I773" s="45" t="n"/>
    </row>
    <row r="774" ht="25" customHeight="1">
      <c r="A774" s="43" t="inlineStr">
        <is>
          <t>Bãi máy Thiên Phú - Bình Dương/ A Phú: 0961.816.861</t>
        </is>
      </c>
      <c r="B774" s="43" t="inlineStr">
        <is>
          <t>0961.816.861</t>
        </is>
      </c>
      <c r="C774" s="43" t="inlineStr">
        <is>
          <t>33/7 Xa Lộ Hà Nội, Ngã 3 Tân Vạn</t>
        </is>
      </c>
      <c r="D774" s="43" t="n"/>
      <c r="E774" s="43" t="n"/>
      <c r="F774" s="43" t="inlineStr">
        <is>
          <t>KH2975</t>
        </is>
      </c>
      <c r="G774" s="43" t="n"/>
      <c r="H774" s="43" t="inlineStr">
        <is>
          <t>Bình Dương</t>
        </is>
      </c>
      <c r="I774" s="43" t="n"/>
    </row>
    <row r="775" ht="25" customHeight="1">
      <c r="A775" s="45" t="inlineStr">
        <is>
          <t>A Quang - chuyên máy phát điện/ Sài Gòn / 0911.756.969</t>
        </is>
      </c>
      <c r="B775" s="45" t="inlineStr">
        <is>
          <t>0911.756.969</t>
        </is>
      </c>
      <c r="C775" s="45" t="inlineStr">
        <is>
          <t>Quận 12, Sài Gòn</t>
        </is>
      </c>
      <c r="D775" s="45" t="n"/>
      <c r="E775" s="45" t="n"/>
      <c r="F775" s="45" t="inlineStr">
        <is>
          <t>KH2976</t>
        </is>
      </c>
      <c r="G775" s="45" t="n"/>
      <c r="H775" s="45" t="inlineStr">
        <is>
          <t>TP. Hồ Chí Minh</t>
        </is>
      </c>
      <c r="I775" s="45" t="n"/>
    </row>
    <row r="776" ht="25" customHeight="1">
      <c r="A776" s="43" t="inlineStr">
        <is>
          <t>Xưởng Trung Huỳnh- Bình Dương/ 0946.863.646</t>
        </is>
      </c>
      <c r="B776" s="43" t="inlineStr">
        <is>
          <t>0946.863.646</t>
        </is>
      </c>
      <c r="C776" s="43" t="inlineStr">
        <is>
          <t>Cầu Phú Long, Bình Dương</t>
        </is>
      </c>
      <c r="D776" s="43" t="n"/>
      <c r="E776" s="43" t="n"/>
      <c r="F776" s="43" t="inlineStr">
        <is>
          <t>KH2972</t>
        </is>
      </c>
      <c r="G776" s="43" t="n"/>
      <c r="H776" s="43" t="inlineStr">
        <is>
          <t>Bình Dương</t>
        </is>
      </c>
      <c r="I776" s="43" t="n"/>
    </row>
    <row r="777" ht="25" customHeight="1">
      <c r="A777" s="45" t="inlineStr">
        <is>
          <t>Công ty Trung Viễn- SG/ A Huấn: 0966.472.318</t>
        </is>
      </c>
      <c r="B777" s="45" t="inlineStr">
        <is>
          <t>0966.472.318</t>
        </is>
      </c>
      <c r="C777" s="45" t="inlineStr">
        <is>
          <t>446 Võ Văn Kiệt, P. Cô Giang, Quận 1, TP. HCM</t>
        </is>
      </c>
      <c r="D777" s="45" t="n"/>
      <c r="E777" s="45" t="n"/>
      <c r="F777" s="45" t="inlineStr">
        <is>
          <t>KH2973</t>
        </is>
      </c>
      <c r="G777" s="45" t="n"/>
      <c r="H777" s="45" t="inlineStr">
        <is>
          <t>TP. Hồ Chí Minh</t>
        </is>
      </c>
      <c r="I777" s="45" t="n"/>
    </row>
    <row r="778" ht="25" customHeight="1">
      <c r="A778" s="43" t="inlineStr">
        <is>
          <t>Thợ máy anh Hà- Gia Lai/ 0966.273.679</t>
        </is>
      </c>
      <c r="B778" s="43" t="inlineStr">
        <is>
          <t>0966.273.679</t>
        </is>
      </c>
      <c r="C778" s="43" t="inlineStr">
        <is>
          <t>TP Pleiku, Gia Lai</t>
        </is>
      </c>
      <c r="D778" s="43" t="n"/>
      <c r="E778" s="43" t="n"/>
      <c r="F778" s="43" t="inlineStr">
        <is>
          <t>KH2974</t>
        </is>
      </c>
      <c r="G778" s="43" t="n"/>
      <c r="H778" s="43" t="inlineStr">
        <is>
          <t>Gia Lai</t>
        </is>
      </c>
      <c r="I778" s="43" t="n"/>
    </row>
    <row r="779" ht="25" customHeight="1">
      <c r="A779" s="45" t="inlineStr">
        <is>
          <t>Công ty An Phú Đông - Quận 12/ A Long 0979.173.311</t>
        </is>
      </c>
      <c r="B779" s="45" t="inlineStr">
        <is>
          <t>0979.173.311</t>
        </is>
      </c>
      <c r="C779" s="45" t="inlineStr">
        <is>
          <t>An Phú Đông, Quận 12, TPHCM</t>
        </is>
      </c>
      <c r="D779" s="45" t="n"/>
      <c r="E779" s="45" t="n"/>
      <c r="F779" s="45" t="inlineStr">
        <is>
          <t>KH2970</t>
        </is>
      </c>
      <c r="G779" s="45" t="n"/>
      <c r="H779" s="45" t="inlineStr">
        <is>
          <t>TP. Hồ Chí Minh</t>
        </is>
      </c>
      <c r="I779" s="45" t="n"/>
    </row>
    <row r="780" ht="25" customHeight="1">
      <c r="A780" s="43" t="inlineStr">
        <is>
          <t>Công ty 135 - Ninh Bình/ anh Hùng: 0972.676.747</t>
        </is>
      </c>
      <c r="B780" s="43" t="inlineStr">
        <is>
          <t>0972.676.747</t>
        </is>
      </c>
      <c r="C780" s="43" t="inlineStr">
        <is>
          <t>Ninh Bình</t>
        </is>
      </c>
      <c r="D780" s="43" t="n"/>
      <c r="E780" s="43" t="n"/>
      <c r="F780" s="43" t="inlineStr">
        <is>
          <t>KH2971</t>
        </is>
      </c>
      <c r="G780" s="43" t="n"/>
      <c r="H780" s="43" t="inlineStr">
        <is>
          <t>Ninh Thuận</t>
        </is>
      </c>
      <c r="I780" s="43" t="n"/>
    </row>
    <row r="781" ht="25" customHeight="1">
      <c r="A781" s="45" t="inlineStr">
        <is>
          <t>TURBO - ANH HÒA - BÌNH DƯƠNG / 0966.957.210</t>
        </is>
      </c>
      <c r="B781" s="45" t="inlineStr">
        <is>
          <t>0966.957.210</t>
        </is>
      </c>
      <c r="C781" s="45" t="inlineStr">
        <is>
          <t>Khu phố Tân Lập, P. Đông Hoà, TP. Dĩ An, BD</t>
        </is>
      </c>
      <c r="D781" s="45" t="n"/>
      <c r="E781" s="45" t="n"/>
      <c r="F781" s="45" t="inlineStr">
        <is>
          <t>KH2969</t>
        </is>
      </c>
      <c r="G781" s="45" t="n"/>
      <c r="H781" s="45" t="inlineStr">
        <is>
          <t>Bình Dương</t>
        </is>
      </c>
      <c r="I781" s="45" t="n"/>
    </row>
    <row r="782" ht="25" customHeight="1">
      <c r="A782" s="43" t="inlineStr">
        <is>
          <t>Công ty TNHH Phan Thanh- Tân Uyên/ Cô Thanh: 0913.496.399</t>
        </is>
      </c>
      <c r="B782" s="43" t="inlineStr">
        <is>
          <t>0913.496.399</t>
        </is>
      </c>
      <c r="C782" s="43" t="inlineStr">
        <is>
          <t>Ấp 2, Xã Thường Tân, Huyện Bắc Tân Uyên, Tỉnh Bình Dương</t>
        </is>
      </c>
      <c r="D782" s="43" t="n"/>
      <c r="E782" s="43" t="n"/>
      <c r="F782" s="43" t="inlineStr">
        <is>
          <t>KH2968</t>
        </is>
      </c>
      <c r="G782" s="43" t="n"/>
      <c r="H782" s="43" t="inlineStr">
        <is>
          <t>Bình Dương</t>
        </is>
      </c>
      <c r="I782" s="43" t="n"/>
    </row>
    <row r="783" ht="25" customHeight="1">
      <c r="A783" s="45" t="inlineStr">
        <is>
          <t>Công ty TNHH Hoài Nam Anh - a Vinh: 0937.850.888</t>
        </is>
      </c>
      <c r="B783" s="45" t="inlineStr">
        <is>
          <t>0937.850.888</t>
        </is>
      </c>
      <c r="C783" s="45" t="inlineStr">
        <is>
          <t>65 Xa Lộ Hà Nội, KP. Tân Lập, P. Đông Hoà, Dĩ An, Bình Dương</t>
        </is>
      </c>
      <c r="D783" s="45" t="n"/>
      <c r="E783" s="45" t="n"/>
      <c r="F783" s="45" t="inlineStr">
        <is>
          <t>KH2967</t>
        </is>
      </c>
      <c r="G783" s="45" t="n"/>
      <c r="H783" s="45" t="inlineStr">
        <is>
          <t>Bình Dương</t>
        </is>
      </c>
      <c r="I783" s="45" t="n"/>
    </row>
    <row r="784" ht="25" customHeight="1">
      <c r="A784" s="43" t="inlineStr">
        <is>
          <t>Cơ Giới An Phú Đông- Vườn Lài Q12, SG/ 0979.173.322</t>
        </is>
      </c>
      <c r="B784" s="43" t="inlineStr">
        <is>
          <t>0979.173.322</t>
        </is>
      </c>
      <c r="C784" s="43" t="inlineStr">
        <is>
          <t>Vườn Lài, Q12, TP. HCM</t>
        </is>
      </c>
      <c r="D784" s="43" t="n"/>
      <c r="E784" s="43" t="n"/>
      <c r="F784" s="43" t="inlineStr">
        <is>
          <t>KH2966</t>
        </is>
      </c>
      <c r="G784" s="43" t="n"/>
      <c r="H784" s="43" t="inlineStr">
        <is>
          <t>TP. Hồ Chí Minh</t>
        </is>
      </c>
      <c r="I784" s="43" t="n"/>
    </row>
    <row r="785" ht="25" customHeight="1">
      <c r="A785" s="45" t="inlineStr">
        <is>
          <t>Xưởng A Du - Bến Lức - 0336.515.404</t>
        </is>
      </c>
      <c r="B785" s="45" t="inlineStr">
        <is>
          <t>0336.515.404</t>
        </is>
      </c>
      <c r="C785" s="45" t="inlineStr">
        <is>
          <t>Bến Lức, Long An</t>
        </is>
      </c>
      <c r="D785" s="45" t="n"/>
      <c r="E785" s="45" t="n"/>
      <c r="F785" s="45" t="inlineStr">
        <is>
          <t>KH2965</t>
        </is>
      </c>
      <c r="G785" s="45" t="n"/>
      <c r="H785" s="45" t="inlineStr">
        <is>
          <t>Long An</t>
        </is>
      </c>
      <c r="I785" s="45" t="n"/>
    </row>
    <row r="786" ht="25" customHeight="1">
      <c r="A786" s="43" t="inlineStr">
        <is>
          <t>Anh Khương - Vĩnh Châu/ 0909.999.977</t>
        </is>
      </c>
      <c r="B786" s="43" t="inlineStr">
        <is>
          <t>0909.999.977</t>
        </is>
      </c>
      <c r="C786" s="43" t="inlineStr">
        <is>
          <t>Vĩnh Châu - Sóc Trăng</t>
        </is>
      </c>
      <c r="D786" s="43" t="n"/>
      <c r="E786" s="43" t="n"/>
      <c r="F786" s="43" t="inlineStr">
        <is>
          <t>KH2964</t>
        </is>
      </c>
      <c r="G786" s="43" t="n"/>
      <c r="H786" s="43" t="inlineStr">
        <is>
          <t>Sóc Trăng</t>
        </is>
      </c>
      <c r="I786" s="43" t="n"/>
    </row>
    <row r="787" ht="25" customHeight="1">
      <c r="A787" s="45" t="inlineStr">
        <is>
          <t>Công ty TNHH MTV Cơ Giới Phúc Long Ninh Thuận/ 0946.677.997 - 0911.688.979</t>
        </is>
      </c>
      <c r="B787" s="45" t="inlineStr">
        <is>
          <t>0946.677.997 / 0911.688.979</t>
        </is>
      </c>
      <c r="C787" s="45" t="inlineStr">
        <is>
          <t>Thôn Đá Bắn, Quốc lộ 1A, Xã Hộ Hải, Huyện Ninh Hải, Tỉnh Ninh Thuận</t>
        </is>
      </c>
      <c r="D787" s="45" t="n"/>
      <c r="E787" s="45" t="n"/>
      <c r="F787" s="45" t="inlineStr">
        <is>
          <t>KH2963</t>
        </is>
      </c>
      <c r="G787" s="45" t="n"/>
      <c r="H787" s="45" t="inlineStr">
        <is>
          <t>Ninh Thuận</t>
        </is>
      </c>
      <c r="I787" s="45" t="n"/>
    </row>
    <row r="788" ht="25" customHeight="1">
      <c r="A788" s="43" t="inlineStr">
        <is>
          <t>Xưởng anh Cộng- Đồng Xoài/ 0968.040.277</t>
        </is>
      </c>
      <c r="B788" s="43" t="inlineStr">
        <is>
          <t>0968.040.277</t>
        </is>
      </c>
      <c r="C788" s="43" t="inlineStr">
        <is>
          <t>TX Đồng Xoài, Bình Phước</t>
        </is>
      </c>
      <c r="D788" s="43" t="n"/>
      <c r="E788" s="43" t="n"/>
      <c r="F788" s="43" t="inlineStr">
        <is>
          <t>KH2962</t>
        </is>
      </c>
      <c r="G788" s="43" t="n"/>
      <c r="H788" s="43" t="inlineStr">
        <is>
          <t>Bình Phước</t>
        </is>
      </c>
      <c r="I788" s="43" t="n"/>
    </row>
    <row r="789" ht="25" customHeight="1">
      <c r="A789" s="45" t="inlineStr">
        <is>
          <t>Xưởng Gara anh Hùng- Nhơn Hải- Ninh Thuận/ 0966.363.136</t>
        </is>
      </c>
      <c r="B789" s="45" t="inlineStr">
        <is>
          <t>0966.363.136</t>
        </is>
      </c>
      <c r="C789" s="45" t="inlineStr">
        <is>
          <t>Ninh Thuận</t>
        </is>
      </c>
      <c r="D789" s="45" t="n"/>
      <c r="E789" s="45" t="n"/>
      <c r="F789" s="45" t="inlineStr">
        <is>
          <t>KH2961</t>
        </is>
      </c>
      <c r="G789" s="45" t="n"/>
      <c r="H789" s="45" t="inlineStr">
        <is>
          <t>Ninh Thuận</t>
        </is>
      </c>
      <c r="I789" s="45" t="n"/>
    </row>
    <row r="790" ht="25" customHeight="1">
      <c r="A790" s="43" t="inlineStr">
        <is>
          <t>WENZHOU DONGCHANG AUTO PARTS CO., LTD (sx bơm nhớt, oil pump)/ WENZHOU FINEPOWER MACHINERY CORP</t>
        </is>
      </c>
      <c r="B790" s="43" t="n"/>
      <c r="C790" s="43" t="inlineStr">
        <is>
          <t>NO.131 LONGQIAN COUNTY NANBIN STREET RUIAN ZHEJIANG CHINA</t>
        </is>
      </c>
      <c r="D790" s="43" t="n"/>
      <c r="E790" s="43" t="n"/>
      <c r="F790" s="43" t="inlineStr">
        <is>
          <t>DONGCHANG</t>
        </is>
      </c>
      <c r="G790" s="43" t="n"/>
      <c r="H790" s="43" t="n"/>
      <c r="I790" s="43" t="n"/>
    </row>
    <row r="791" ht="25" customHeight="1">
      <c r="A791" s="45" t="inlineStr">
        <is>
          <t>Cửa hàng Quang Trị- Lộc Hưng/ a Trí: 0912.387.534</t>
        </is>
      </c>
      <c r="B791" s="45" t="inlineStr">
        <is>
          <t>0912.387.534</t>
        </is>
      </c>
      <c r="C791" s="45" t="inlineStr">
        <is>
          <t>Lộc Tân, Lộc Hưng, Trảng Bàng, Tây Ninh</t>
        </is>
      </c>
      <c r="D791" s="45" t="n"/>
      <c r="E791" s="45" t="n"/>
      <c r="F791" s="45" t="inlineStr">
        <is>
          <t>KH2958</t>
        </is>
      </c>
      <c r="G791" s="45" t="n"/>
      <c r="H791" s="45" t="inlineStr">
        <is>
          <t>Tây Ninh</t>
        </is>
      </c>
      <c r="I791" s="45" t="n"/>
    </row>
    <row r="792" ht="25" customHeight="1">
      <c r="A792" s="43" t="inlineStr">
        <is>
          <t>Xưởng Thành Vinh - Kontum/ 0387.404.806</t>
        </is>
      </c>
      <c r="B792" s="43" t="inlineStr">
        <is>
          <t>0387.404.806</t>
        </is>
      </c>
      <c r="C792" s="43" t="inlineStr">
        <is>
          <t>TP Kontum, Tỉnh Kontum</t>
        </is>
      </c>
      <c r="D792" s="43" t="n"/>
      <c r="E792" s="43" t="n"/>
      <c r="F792" s="43" t="inlineStr">
        <is>
          <t>KH2959</t>
        </is>
      </c>
      <c r="G792" s="43" t="n"/>
      <c r="H792" s="43" t="inlineStr">
        <is>
          <t>Kon Tum</t>
        </is>
      </c>
      <c r="I792" s="43" t="n"/>
    </row>
    <row r="793" ht="25" customHeight="1">
      <c r="A793" s="45" t="inlineStr">
        <is>
          <t>Công ty Côn Đảo Xanh - 0988.345.222</t>
        </is>
      </c>
      <c r="B793" s="45" t="inlineStr">
        <is>
          <t>0988.345.222</t>
        </is>
      </c>
      <c r="C793" s="45" t="inlineStr">
        <is>
          <t>Côn Đảo</t>
        </is>
      </c>
      <c r="D793" s="45" t="n"/>
      <c r="E793" s="45" t="n"/>
      <c r="F793" s="45" t="inlineStr">
        <is>
          <t>KH2960</t>
        </is>
      </c>
      <c r="G793" s="45" t="n"/>
      <c r="H793" s="45" t="inlineStr">
        <is>
          <t>An Giang</t>
        </is>
      </c>
      <c r="I793" s="45" t="n"/>
    </row>
    <row r="794" ht="25" customHeight="1">
      <c r="A794" s="43" t="inlineStr">
        <is>
          <t>Xưởng Minh Đạt- Bình Thuận/0979.084.552</t>
        </is>
      </c>
      <c r="B794" s="43" t="inlineStr">
        <is>
          <t>0979.084.552</t>
        </is>
      </c>
      <c r="C794" s="43" t="inlineStr">
        <is>
          <t>QL1A Dân Bình, Bình Thuận</t>
        </is>
      </c>
      <c r="D794" s="43" t="n"/>
      <c r="E794" s="43" t="n"/>
      <c r="F794" s="43" t="inlineStr">
        <is>
          <t>KH2957</t>
        </is>
      </c>
      <c r="G794" s="43" t="n"/>
      <c r="H794" s="43" t="inlineStr">
        <is>
          <t>Bình Thuận</t>
        </is>
      </c>
      <c r="I794" s="43" t="n"/>
    </row>
    <row r="795" ht="25" customHeight="1">
      <c r="A795" s="45" t="inlineStr">
        <is>
          <t>Xưởng anh Tốt- Bình Tân/ 0918.643.478</t>
        </is>
      </c>
      <c r="B795" s="45" t="inlineStr">
        <is>
          <t>0918.643.478</t>
        </is>
      </c>
      <c r="C795" s="45" t="inlineStr">
        <is>
          <t>355/1/6 Mã Lò, Bình Tân, TPHCM</t>
        </is>
      </c>
      <c r="D795" s="45" t="n"/>
      <c r="E795" s="45" t="n"/>
      <c r="F795" s="45" t="inlineStr">
        <is>
          <t>KH2954</t>
        </is>
      </c>
      <c r="G795" s="45" t="n"/>
      <c r="H795" s="45" t="inlineStr">
        <is>
          <t>TP. Hồ Chí Minh</t>
        </is>
      </c>
      <c r="I795" s="45" t="n"/>
    </row>
    <row r="796" ht="25" customHeight="1">
      <c r="A796" s="43" t="inlineStr">
        <is>
          <t>Xưởng anh Tuấn- Đồng Xoài, Bình Phước/ 0918.911.426</t>
        </is>
      </c>
      <c r="B796" s="43" t="inlineStr">
        <is>
          <t>0918.911.426</t>
        </is>
      </c>
      <c r="C796" s="43" t="inlineStr">
        <is>
          <t>Đồng Xoài, Bình Phước</t>
        </is>
      </c>
      <c r="D796" s="43" t="n"/>
      <c r="E796" s="43" t="n"/>
      <c r="F796" s="43" t="inlineStr">
        <is>
          <t>KH2955</t>
        </is>
      </c>
      <c r="G796" s="43" t="n"/>
      <c r="H796" s="43" t="inlineStr">
        <is>
          <t>Bình Định</t>
        </is>
      </c>
      <c r="I796" s="43" t="n"/>
    </row>
    <row r="797" ht="25" customHeight="1">
      <c r="A797" s="45" t="inlineStr">
        <is>
          <t>Xưởng Xuân Kiên- Đức Trọng/ 0986.649.682</t>
        </is>
      </c>
      <c r="B797" s="45" t="inlineStr">
        <is>
          <t>0986.649.682</t>
        </is>
      </c>
      <c r="C797" s="45" t="inlineStr">
        <is>
          <t>Phú Thạnh, Đức Trọng, Lâm Đồng</t>
        </is>
      </c>
      <c r="D797" s="45" t="n"/>
      <c r="E797" s="45" t="n"/>
      <c r="F797" s="45" t="inlineStr">
        <is>
          <t>KH2956</t>
        </is>
      </c>
      <c r="G797" s="45" t="n"/>
      <c r="H797" s="45" t="inlineStr">
        <is>
          <t>Lâm Đồng</t>
        </is>
      </c>
      <c r="I797" s="45" t="n"/>
    </row>
    <row r="798" ht="25" customHeight="1">
      <c r="A798" s="43" t="inlineStr">
        <is>
          <t>Cửa hàng Lê Huy - Đồng Tháp/ Anh Huy: 0913.937.826</t>
        </is>
      </c>
      <c r="B798" s="43" t="inlineStr">
        <is>
          <t>0913.937.826</t>
        </is>
      </c>
      <c r="C798" s="43" t="inlineStr">
        <is>
          <t>557 Nguyễn Thị Minh Khai, TT. Mỹ An, H. Tháp Mười, T. Đồng Tháp</t>
        </is>
      </c>
      <c r="D798" s="43" t="n"/>
      <c r="E798" s="43" t="n"/>
      <c r="F798" s="43" t="inlineStr">
        <is>
          <t>KH2953</t>
        </is>
      </c>
      <c r="G798" s="43" t="n"/>
      <c r="H798" s="43" t="inlineStr">
        <is>
          <t>Đồng Tháp</t>
        </is>
      </c>
      <c r="I798" s="43" t="n"/>
    </row>
    <row r="799" ht="25" customHeight="1">
      <c r="A799" s="45" t="inlineStr">
        <is>
          <t>Công ty Phúc Lộc- Hà Nội/ anh Ánh 0968.648.333</t>
        </is>
      </c>
      <c r="B799" s="45" t="inlineStr">
        <is>
          <t>0968.648.333</t>
        </is>
      </c>
      <c r="C799" s="45" t="inlineStr">
        <is>
          <t>Hà Nội</t>
        </is>
      </c>
      <c r="D799" s="45" t="n"/>
      <c r="E799" s="45" t="n"/>
      <c r="F799" s="45" t="inlineStr">
        <is>
          <t>KH2951</t>
        </is>
      </c>
      <c r="G799" s="45" t="n"/>
      <c r="H799" s="45" t="inlineStr">
        <is>
          <t>Hà Nội</t>
        </is>
      </c>
      <c r="I799" s="45" t="n"/>
    </row>
    <row r="800" ht="25" customHeight="1">
      <c r="A800" s="43" t="inlineStr">
        <is>
          <t>Xưởng Ngọc Xuân Mai- Vòng xoay cổng 11 Biên Hòa 0947.134.212</t>
        </is>
      </c>
      <c r="B800" s="43" t="inlineStr">
        <is>
          <t>0947.134.212</t>
        </is>
      </c>
      <c r="C800" s="43" t="inlineStr">
        <is>
          <t>Biên Hòa - Đồng Nai</t>
        </is>
      </c>
      <c r="D800" s="43" t="n"/>
      <c r="E800" s="43" t="n"/>
      <c r="F800" s="43" t="inlineStr">
        <is>
          <t>KH2952</t>
        </is>
      </c>
      <c r="G800" s="43" t="n"/>
      <c r="H800" s="43" t="inlineStr">
        <is>
          <t>Đồng Nai</t>
        </is>
      </c>
      <c r="I800" s="43" t="n"/>
    </row>
    <row r="801" ht="25" customHeight="1">
      <c r="A801" s="45" t="inlineStr">
        <is>
          <t>Anh Thái (chủ máy) - Nha Trang/ 0944.788.933</t>
        </is>
      </c>
      <c r="B801" s="45" t="inlineStr">
        <is>
          <t>0944.788.933</t>
        </is>
      </c>
      <c r="C801" s="45" t="inlineStr">
        <is>
          <t>Nha Trang - Khánh Hòa</t>
        </is>
      </c>
      <c r="D801" s="45" t="n"/>
      <c r="E801" s="45" t="n"/>
      <c r="F801" s="45" t="inlineStr">
        <is>
          <t>KH2950</t>
        </is>
      </c>
      <c r="G801" s="45" t="n"/>
      <c r="H801" s="45" t="inlineStr">
        <is>
          <t>Khánh Hòa</t>
        </is>
      </c>
      <c r="I801" s="45" t="n"/>
    </row>
    <row r="802" ht="25" customHeight="1">
      <c r="A802" s="43" t="inlineStr">
        <is>
          <t>GUANGZHOU JUESHAN ENGINEERY MACHINERY EQUIPMENT CO., LTD (phụ tùng cơ giới các loại)</t>
        </is>
      </c>
      <c r="B802" s="43" t="n"/>
      <c r="C802" s="43" t="inlineStr">
        <is>
          <t>GUANGZHOU</t>
        </is>
      </c>
      <c r="D802" s="43" t="n"/>
      <c r="E802" s="43" t="n"/>
      <c r="F802" s="43" t="inlineStr">
        <is>
          <t>JUE</t>
        </is>
      </c>
      <c r="G802" s="43" t="n"/>
      <c r="H802" s="43" t="n"/>
      <c r="I802" s="43" t="n"/>
    </row>
    <row r="803" ht="25" customHeight="1">
      <c r="A803" s="45" t="inlineStr">
        <is>
          <t>Cửa Hàng Đình Chỉnh- Phụ Tùng HQ - Hà Nội/ 0983.801.221</t>
        </is>
      </c>
      <c r="B803" s="45" t="inlineStr">
        <is>
          <t>0983.801.221</t>
        </is>
      </c>
      <c r="C803" s="45" t="inlineStr">
        <is>
          <t>30/5 Nguyễn Công Trứ, Hai Bà Trưng, Hà Nội</t>
        </is>
      </c>
      <c r="D803" s="45" t="n"/>
      <c r="E803" s="45" t="n"/>
      <c r="F803" s="45" t="inlineStr">
        <is>
          <t>KH2949</t>
        </is>
      </c>
      <c r="G803" s="45" t="n"/>
      <c r="H803" s="45" t="inlineStr">
        <is>
          <t>Hà Nội</t>
        </is>
      </c>
      <c r="I803" s="45" t="n"/>
    </row>
    <row r="804" ht="25" customHeight="1">
      <c r="A804" s="43" t="inlineStr">
        <is>
          <t>Cửa hàng Huỳnh Phố - Cà Mau/ 0943.034.634</t>
        </is>
      </c>
      <c r="B804" s="43" t="inlineStr">
        <is>
          <t>0943.034.634</t>
        </is>
      </c>
      <c r="C804" s="43" t="inlineStr">
        <is>
          <t>Dầm Dơi, TP Cà Mau</t>
        </is>
      </c>
      <c r="D804" s="43" t="n"/>
      <c r="E804" s="43" t="n"/>
      <c r="F804" s="43" t="inlineStr">
        <is>
          <t>KH2947</t>
        </is>
      </c>
      <c r="G804" s="43" t="n"/>
      <c r="H804" s="43" t="inlineStr">
        <is>
          <t>Cà Mau</t>
        </is>
      </c>
      <c r="I804" s="43" t="n"/>
    </row>
    <row r="805" ht="25" customHeight="1">
      <c r="A805" s="45" t="inlineStr">
        <is>
          <t>Cửa hàng Anh Đà- Lâm Đồng/ 0963.470.070</t>
        </is>
      </c>
      <c r="B805" s="45" t="inlineStr">
        <is>
          <t>0963.470.070</t>
        </is>
      </c>
      <c r="C805" s="45" t="inlineStr">
        <is>
          <t>xã Tân Hà, huyện Lâm Hà, tỉnh Lâm Đồng</t>
        </is>
      </c>
      <c r="D805" s="45" t="n"/>
      <c r="E805" s="45" t="n"/>
      <c r="F805" s="45" t="inlineStr">
        <is>
          <t>KH2948</t>
        </is>
      </c>
      <c r="G805" s="45" t="n"/>
      <c r="H805" s="45" t="inlineStr">
        <is>
          <t>Lâm Đồng</t>
        </is>
      </c>
      <c r="I805" s="45" t="n"/>
    </row>
    <row r="806" ht="25" customHeight="1">
      <c r="A806" s="43" t="inlineStr">
        <is>
          <t>Cửa hàng Thanh Sơn - Quận 11/ 0975.413.966</t>
        </is>
      </c>
      <c r="B806" s="43" t="inlineStr">
        <is>
          <t>0975.413.966</t>
        </is>
      </c>
      <c r="C806" s="43" t="inlineStr">
        <is>
          <t>Số nhà 1525/27/19, đường 3 tháng 2, P.16, Q.11, TP HCM</t>
        </is>
      </c>
      <c r="D806" s="43" t="n"/>
      <c r="E806" s="43" t="n"/>
      <c r="F806" s="43" t="inlineStr">
        <is>
          <t>KH2945</t>
        </is>
      </c>
      <c r="G806" s="43" t="n"/>
      <c r="H806" s="43" t="inlineStr">
        <is>
          <t>TP. Hồ Chí Minh</t>
        </is>
      </c>
      <c r="I806" s="43" t="n"/>
    </row>
    <row r="807" ht="25" customHeight="1">
      <c r="A807" s="45" t="inlineStr">
        <is>
          <t>Anh Tuệ- Đồng Nai (Sân bay Long Thành)-0918.191.050</t>
        </is>
      </c>
      <c r="B807" s="45" t="inlineStr">
        <is>
          <t>0918.191.050</t>
        </is>
      </c>
      <c r="C807" s="45" t="inlineStr">
        <is>
          <t>Đồng Nai</t>
        </is>
      </c>
      <c r="D807" s="45" t="n"/>
      <c r="E807" s="45" t="n"/>
      <c r="F807" s="45" t="inlineStr">
        <is>
          <t>KH2946</t>
        </is>
      </c>
      <c r="G807" s="45" t="n"/>
      <c r="H807" s="45" t="inlineStr">
        <is>
          <t>Đồng Nai</t>
        </is>
      </c>
      <c r="I807" s="45" t="n"/>
    </row>
    <row r="808" ht="25" customHeight="1">
      <c r="A808" s="43" t="inlineStr">
        <is>
          <t>Anh Sang- Đức Hoà- Long An / 0934.144.192</t>
        </is>
      </c>
      <c r="B808" s="43" t="inlineStr">
        <is>
          <t>0934.144.192</t>
        </is>
      </c>
      <c r="C808" s="43" t="inlineStr">
        <is>
          <t>Đức Hoà - Long An</t>
        </is>
      </c>
      <c r="D808" s="43" t="n"/>
      <c r="E808" s="43" t="n"/>
      <c r="F808" s="43" t="inlineStr">
        <is>
          <t>KH2944</t>
        </is>
      </c>
      <c r="G808" s="43" t="n"/>
      <c r="H808" s="43" t="inlineStr">
        <is>
          <t>Long An</t>
        </is>
      </c>
      <c r="I808" s="43" t="n"/>
    </row>
    <row r="809" ht="25" customHeight="1">
      <c r="A809" s="45" t="inlineStr">
        <is>
          <t>CTY TNHH THIET BI PHU TUNG NGUYỄN HOÀNG - 0977.777.853 (phụ tùng Trung Quốc)</t>
        </is>
      </c>
      <c r="B809" s="45" t="inlineStr">
        <is>
          <t>0977.777.853</t>
        </is>
      </c>
      <c r="C809" s="45" t="inlineStr">
        <is>
          <t>67A, đường số 21, Hiệp Bình Phước, Thủ Đức</t>
        </is>
      </c>
      <c r="D809" s="45" t="n"/>
      <c r="E809" s="45" t="n"/>
      <c r="F809" s="45" t="inlineStr">
        <is>
          <t>KH2943</t>
        </is>
      </c>
      <c r="G809" s="45" t="n"/>
      <c r="H809" s="45" t="inlineStr">
        <is>
          <t>TP. Hồ Chí Minh</t>
        </is>
      </c>
      <c r="I809" s="45" t="n"/>
    </row>
    <row r="810" ht="25" customHeight="1">
      <c r="A810" s="43" t="inlineStr">
        <is>
          <t>Gara anh Công- Xuân Lộc/ 0985.944.976</t>
        </is>
      </c>
      <c r="B810" s="43" t="inlineStr">
        <is>
          <t>0985.944.976</t>
        </is>
      </c>
      <c r="C810" s="43" t="inlineStr">
        <is>
          <t>QL1A, Căn cứ 3, Xã Xuân Hưng, Huyện Xuân Lộc, Tỉnh Đồng Nai</t>
        </is>
      </c>
      <c r="D810" s="43" t="n"/>
      <c r="E810" s="43" t="n"/>
      <c r="F810" s="43" t="inlineStr">
        <is>
          <t>KH2941</t>
        </is>
      </c>
      <c r="G810" s="43" t="n"/>
      <c r="H810" s="43" t="inlineStr">
        <is>
          <t>Đồng Nai</t>
        </is>
      </c>
      <c r="I810" s="43" t="n"/>
    </row>
    <row r="811" ht="25" customHeight="1">
      <c r="A811" s="45" t="inlineStr">
        <is>
          <t>Công ty Công Nghệ Sinh Học Sài Gòn- A Toàn/ 0972.529.755</t>
        </is>
      </c>
      <c r="B811" s="45" t="inlineStr">
        <is>
          <t>0972.529.755</t>
        </is>
      </c>
      <c r="C811" s="45" t="inlineStr">
        <is>
          <t>127 Nguyễn Trọng Tuyển, P 15, Q. Phú Nhuận, TP. HCM</t>
        </is>
      </c>
      <c r="D811" s="45" t="n"/>
      <c r="E811" s="45" t="n"/>
      <c r="F811" s="45" t="inlineStr">
        <is>
          <t>KH2942</t>
        </is>
      </c>
      <c r="G811" s="45" t="n"/>
      <c r="H811" s="45" t="inlineStr">
        <is>
          <t>TP. Hồ Chí Minh</t>
        </is>
      </c>
      <c r="I811" s="45" t="n"/>
    </row>
    <row r="812" ht="25" customHeight="1">
      <c r="A812" s="43" t="inlineStr">
        <is>
          <t>Anh Lâm ( chủ xe)- Q7, SG/ 0937.294.545</t>
        </is>
      </c>
      <c r="B812" s="43" t="inlineStr">
        <is>
          <t>0937.294.545</t>
        </is>
      </c>
      <c r="C812" s="43" t="inlineStr">
        <is>
          <t>Quận 7, Sài Gòn</t>
        </is>
      </c>
      <c r="D812" s="43" t="n"/>
      <c r="E812" s="43" t="n"/>
      <c r="F812" s="43" t="inlineStr">
        <is>
          <t>KH2940</t>
        </is>
      </c>
      <c r="G812" s="43" t="n"/>
      <c r="H812" s="43" t="inlineStr">
        <is>
          <t>Hà Tĩnh</t>
        </is>
      </c>
      <c r="I812" s="43" t="n"/>
    </row>
    <row r="813" ht="25" customHeight="1">
      <c r="A813" s="45" t="inlineStr">
        <is>
          <t>Xưởng Anh Hòa, Quận 9 - 0939.895.342</t>
        </is>
      </c>
      <c r="B813" s="45" t="inlineStr">
        <is>
          <t>0939.895.342</t>
        </is>
      </c>
      <c r="C813" s="45" t="inlineStr">
        <is>
          <t>Khu CN Cao, Quận 9</t>
        </is>
      </c>
      <c r="D813" s="45" t="n"/>
      <c r="E813" s="45" t="n"/>
      <c r="F813" s="45" t="inlineStr">
        <is>
          <t>KH2937</t>
        </is>
      </c>
      <c r="G813" s="45" t="n"/>
      <c r="H813" s="45" t="inlineStr">
        <is>
          <t>TP. Hồ Chí Minh</t>
        </is>
      </c>
      <c r="I813" s="45" t="n"/>
    </row>
    <row r="814" ht="25" customHeight="1">
      <c r="A814" s="43" t="inlineStr">
        <is>
          <t>Anh Xuân- Cty Tâm Sinh Nghĩa - Bình Tân/ 0935.195.858</t>
        </is>
      </c>
      <c r="B814" s="43" t="inlineStr">
        <is>
          <t>0935.195.858</t>
        </is>
      </c>
      <c r="C814" s="43" t="inlineStr">
        <is>
          <t>Bình Tân, TP. HCM</t>
        </is>
      </c>
      <c r="D814" s="43" t="n"/>
      <c r="E814" s="43" t="n"/>
      <c r="F814" s="43" t="inlineStr">
        <is>
          <t>KH2938</t>
        </is>
      </c>
      <c r="G814" s="43" t="n"/>
      <c r="H814" s="43" t="inlineStr">
        <is>
          <t>TP. Hồ Chí Minh</t>
        </is>
      </c>
      <c r="I814" s="43" t="n"/>
    </row>
    <row r="815" ht="25" customHeight="1">
      <c r="A815" s="45" t="inlineStr">
        <is>
          <t>Anh Phúc - Quận 5/ Anh Phúc: 0938.812.850</t>
        </is>
      </c>
      <c r="B815" s="45" t="inlineStr">
        <is>
          <t>0938.812.850</t>
        </is>
      </c>
      <c r="C815" s="45" t="inlineStr">
        <is>
          <t>758 Võ Văn Kiệt - Phường 1, Quận 5, TP. Hồ Chí Minh</t>
        </is>
      </c>
      <c r="D815" s="45" t="n"/>
      <c r="E815" s="45" t="n"/>
      <c r="F815" s="45" t="inlineStr">
        <is>
          <t>KH2939</t>
        </is>
      </c>
      <c r="G815" s="45" t="n"/>
      <c r="H815" s="45" t="inlineStr">
        <is>
          <t>TP. Hồ Chí Minh</t>
        </is>
      </c>
      <c r="I815" s="45" t="n"/>
    </row>
    <row r="816" ht="25" customHeight="1">
      <c r="A816" s="43" t="inlineStr">
        <is>
          <t>Xưởng Bình Minh- Bảo Lộc/ 0902.475.565</t>
        </is>
      </c>
      <c r="B816" s="43" t="inlineStr">
        <is>
          <t>0902.475.565</t>
        </is>
      </c>
      <c r="C816" s="43" t="inlineStr">
        <is>
          <t>Bảo Lộc - Lâm Đồng</t>
        </is>
      </c>
      <c r="D816" s="43" t="n"/>
      <c r="E816" s="43" t="inlineStr">
        <is>
          <t>gửi công nợ vào mail</t>
        </is>
      </c>
      <c r="F816" s="43" t="inlineStr">
        <is>
          <t>KH2935</t>
        </is>
      </c>
      <c r="G816" s="43" t="n"/>
      <c r="H816" s="43" t="inlineStr">
        <is>
          <t>Lâm Đồng</t>
        </is>
      </c>
      <c r="I816" s="43" t="n"/>
    </row>
    <row r="817" ht="25" customHeight="1">
      <c r="A817" s="45" t="inlineStr">
        <is>
          <t>Công ty Đông Tiến, Anh Hoàng- Dầu Tiếng/ 0899.894.738</t>
        </is>
      </c>
      <c r="B817" s="45" t="inlineStr">
        <is>
          <t>0899.894.738</t>
        </is>
      </c>
      <c r="C817" s="45" t="inlineStr">
        <is>
          <t>Dầu Tiếng - Bình Dương</t>
        </is>
      </c>
      <c r="D817" s="45" t="n"/>
      <c r="E817" s="45" t="n"/>
      <c r="F817" s="45" t="inlineStr">
        <is>
          <t>KH2936</t>
        </is>
      </c>
      <c r="G817" s="45" t="n"/>
      <c r="H817" s="45" t="inlineStr">
        <is>
          <t>Bình Dương</t>
        </is>
      </c>
      <c r="I817" s="45" t="n"/>
    </row>
    <row r="818" ht="25" customHeight="1">
      <c r="A818" s="43" t="inlineStr">
        <is>
          <t>Cửa hàng anh Bình- Cần Thơ/ 0939.085.354</t>
        </is>
      </c>
      <c r="B818" s="43" t="inlineStr">
        <is>
          <t>0939.085.354</t>
        </is>
      </c>
      <c r="C818" s="43" t="inlineStr">
        <is>
          <t>Chợ bán đồ sắt, Cần Thơ</t>
        </is>
      </c>
      <c r="D818" s="43" t="n"/>
      <c r="E818" s="43" t="n"/>
      <c r="F818" s="43" t="inlineStr">
        <is>
          <t>KH2934</t>
        </is>
      </c>
      <c r="G818" s="43" t="n"/>
      <c r="H818" s="43" t="inlineStr">
        <is>
          <t>Cần Thơ</t>
        </is>
      </c>
      <c r="I818" s="43" t="n"/>
    </row>
    <row r="819" ht="25" customHeight="1">
      <c r="A819" s="45" t="inlineStr">
        <is>
          <t>( Không dùng) Xưởng anh Bảo - Diên Khánh/ 0905.612.255</t>
        </is>
      </c>
      <c r="B819" s="45" t="inlineStr">
        <is>
          <t>0905.612.255</t>
        </is>
      </c>
      <c r="C819" s="45" t="inlineStr">
        <is>
          <t>QL1A Suối Hiệp, Diên Khánh, Khánh Hòa</t>
        </is>
      </c>
      <c r="D819" s="45" t="n"/>
      <c r="E819" s="45" t="n"/>
      <c r="F819" s="45" t="inlineStr">
        <is>
          <t>KH2932</t>
        </is>
      </c>
      <c r="G819" s="45" t="n"/>
      <c r="H819" s="45" t="inlineStr">
        <is>
          <t>Khánh Hòa</t>
        </is>
      </c>
      <c r="I819" s="45" t="n"/>
    </row>
    <row r="820" ht="25" customHeight="1">
      <c r="A820" s="43" t="inlineStr">
        <is>
          <t>Xưởng tiện Thống Nhất- Anh Cáo- Cà Mau/ 0918.786.163</t>
        </is>
      </c>
      <c r="B820" s="43" t="inlineStr">
        <is>
          <t>0918.786.163</t>
        </is>
      </c>
      <c r="C820" s="43" t="inlineStr">
        <is>
          <t>Lý Văn Lâm, Cà Mau</t>
        </is>
      </c>
      <c r="D820" s="43" t="n"/>
      <c r="E820" s="43" t="inlineStr">
        <is>
          <t>Gửi chành Tuấn Hưng - 245 Thái Phiên</t>
        </is>
      </c>
      <c r="F820" s="43" t="inlineStr">
        <is>
          <t>KH2933</t>
        </is>
      </c>
      <c r="G820" s="43" t="n"/>
      <c r="H820" s="43" t="inlineStr">
        <is>
          <t>Cà Mau</t>
        </is>
      </c>
      <c r="I820" s="43" t="n"/>
    </row>
    <row r="821" ht="25" customHeight="1">
      <c r="A821" s="45" t="inlineStr">
        <is>
          <t>Anh Chương - Sóc Trăng (thợ máy) /0946.818.883</t>
        </is>
      </c>
      <c r="B821" s="45" t="inlineStr">
        <is>
          <t>0946.818.883</t>
        </is>
      </c>
      <c r="C821" s="45" t="inlineStr">
        <is>
          <t>TP Sóc Trăng</t>
        </is>
      </c>
      <c r="D821" s="45" t="n"/>
      <c r="E821" s="45" t="n"/>
      <c r="F821" s="45" t="inlineStr">
        <is>
          <t>KH2930</t>
        </is>
      </c>
      <c r="G821" s="45" t="n"/>
      <c r="H821" s="45" t="inlineStr">
        <is>
          <t>Sóc Trăng</t>
        </is>
      </c>
      <c r="I821" s="45" t="n"/>
    </row>
    <row r="822" ht="25" customHeight="1">
      <c r="A822" s="43" t="inlineStr">
        <is>
          <t>Cửa hàng Cơ Giới Số 8, Anh Hiếu/ 0911.141.114</t>
        </is>
      </c>
      <c r="B822" s="43" t="inlineStr">
        <is>
          <t>0911.141.114</t>
        </is>
      </c>
      <c r="C822" s="43" t="inlineStr">
        <is>
          <t>Ngã 3 Trong, TX Ninh Hòa, Huyện Ninh Hòa, Tỉnh Khánh Hòa</t>
        </is>
      </c>
      <c r="D822" s="43" t="n"/>
      <c r="E822" s="43" t="n"/>
      <c r="F822" s="43" t="inlineStr">
        <is>
          <t>KH2931</t>
        </is>
      </c>
      <c r="G822" s="43" t="n"/>
      <c r="H822" s="43" t="inlineStr">
        <is>
          <t>Khánh Hòa</t>
        </is>
      </c>
      <c r="I822" s="43" t="n"/>
    </row>
    <row r="823" ht="25" customHeight="1">
      <c r="A823" s="45" t="inlineStr">
        <is>
          <t>Anh Đạt- Gò Vấp/ 0911.551.603</t>
        </is>
      </c>
      <c r="B823" s="45" t="inlineStr">
        <is>
          <t>0911.551.603</t>
        </is>
      </c>
      <c r="C823" s="45" t="inlineStr">
        <is>
          <t>5/14 Hạnh Thông Phường 3, Gò Vấp, TP. HCM</t>
        </is>
      </c>
      <c r="D823" s="45" t="n"/>
      <c r="E823" s="45" t="n"/>
      <c r="F823" s="45" t="inlineStr">
        <is>
          <t>KH2928</t>
        </is>
      </c>
      <c r="G823" s="45" t="n"/>
      <c r="H823" s="45" t="inlineStr">
        <is>
          <t>TP. Hồ Chí Minh</t>
        </is>
      </c>
      <c r="I823" s="45" t="n"/>
    </row>
    <row r="824" ht="25" customHeight="1">
      <c r="A824" s="43" t="inlineStr">
        <is>
          <t>Cửa hàng Hàng Gia- Quận 5/ 0913.923.777</t>
        </is>
      </c>
      <c r="B824" s="43" t="inlineStr">
        <is>
          <t>0913.923.777</t>
        </is>
      </c>
      <c r="C824" s="43" t="inlineStr">
        <is>
          <t>1071 Nguyễn Trãi, Phường 14, Quận 5, Sài Gòn</t>
        </is>
      </c>
      <c r="D824" s="43" t="n"/>
      <c r="E824" s="43" t="n"/>
      <c r="F824" s="43" t="inlineStr">
        <is>
          <t>KH2929</t>
        </is>
      </c>
      <c r="G824" s="43" t="n"/>
      <c r="H824" s="43" t="inlineStr">
        <is>
          <t>TP. Hồ Chí Minh</t>
        </is>
      </c>
      <c r="I824" s="43" t="n"/>
    </row>
    <row r="825" ht="25" customHeight="1">
      <c r="A825" s="45" t="inlineStr">
        <is>
          <t>Bãi Máy Hoàng Phát - SG/ Anh Huy: 0916.322.398</t>
        </is>
      </c>
      <c r="B825" s="45" t="inlineStr">
        <is>
          <t>0916.322.398</t>
        </is>
      </c>
      <c r="C825" s="45" t="inlineStr">
        <is>
          <t>Gần ĐH Kinh Tế Luật, TPHCM</t>
        </is>
      </c>
      <c r="D825" s="45" t="n"/>
      <c r="E825" s="45" t="n"/>
      <c r="F825" s="45" t="inlineStr">
        <is>
          <t>KH2926</t>
        </is>
      </c>
      <c r="G825" s="45" t="n"/>
      <c r="H825" s="45" t="inlineStr">
        <is>
          <t>TP. Hồ Chí Minh</t>
        </is>
      </c>
      <c r="I825" s="45" t="n"/>
    </row>
    <row r="826" ht="25" customHeight="1">
      <c r="A826" s="43" t="inlineStr">
        <is>
          <t>Xưởng Garage Anh Mỹ- An Phú, BD/ 0973.719.972</t>
        </is>
      </c>
      <c r="B826" s="43" t="inlineStr">
        <is>
          <t>0973.719.972</t>
        </is>
      </c>
      <c r="C826" s="43" t="inlineStr">
        <is>
          <t>An Phú, Bình Dương</t>
        </is>
      </c>
      <c r="D826" s="43" t="n"/>
      <c r="E826" s="43" t="n"/>
      <c r="F826" s="43" t="inlineStr">
        <is>
          <t>KH2927</t>
        </is>
      </c>
      <c r="G826" s="43" t="n"/>
      <c r="H826" s="43" t="inlineStr">
        <is>
          <t>Bình Dương</t>
        </is>
      </c>
      <c r="I826" s="43" t="n"/>
    </row>
    <row r="827" ht="25" customHeight="1">
      <c r="A827" s="45" t="inlineStr">
        <is>
          <t>Công ty Phương Đông - Anh Lai/ 0963.582.743</t>
        </is>
      </c>
      <c r="B827" s="45" t="inlineStr">
        <is>
          <t>0963.582.743</t>
        </is>
      </c>
      <c r="C827" s="45" t="inlineStr">
        <is>
          <t>Đồng Nai</t>
        </is>
      </c>
      <c r="D827" s="45" t="n"/>
      <c r="E827" s="45" t="n"/>
      <c r="F827" s="45" t="inlineStr">
        <is>
          <t>KH2924</t>
        </is>
      </c>
      <c r="G827" s="45" t="n"/>
      <c r="H827" s="45" t="inlineStr">
        <is>
          <t>Đồng Nai</t>
        </is>
      </c>
      <c r="I827" s="45" t="n"/>
    </row>
    <row r="828" ht="25" customHeight="1">
      <c r="A828" s="43" t="inlineStr">
        <is>
          <t>Cơ Giới Sài Gòn/ Anh Khanh: 0708.900.010</t>
        </is>
      </c>
      <c r="B828" s="43" t="inlineStr">
        <is>
          <t>0708.900.010</t>
        </is>
      </c>
      <c r="C828" s="43" t="inlineStr">
        <is>
          <t>Gò Dưa, Thủ Đức</t>
        </is>
      </c>
      <c r="D828" s="43" t="n"/>
      <c r="E828" s="43" t="n"/>
      <c r="F828" s="43" t="inlineStr">
        <is>
          <t>KH2925</t>
        </is>
      </c>
      <c r="G828" s="43" t="n"/>
      <c r="H828" s="43" t="inlineStr">
        <is>
          <t>TP. Hồ Chí Minh</t>
        </is>
      </c>
      <c r="I828" s="43" t="n"/>
    </row>
    <row r="829" ht="25" customHeight="1">
      <c r="A829" s="45" t="inlineStr">
        <is>
          <t>Xưởng tiện anh Bình- BX An Sương, SG/ 0933.319.389</t>
        </is>
      </c>
      <c r="B829" s="45" t="inlineStr">
        <is>
          <t>0933.319.389</t>
        </is>
      </c>
      <c r="C829" s="45" t="inlineStr">
        <is>
          <t>BX An Sương, SG</t>
        </is>
      </c>
      <c r="D829" s="45" t="n"/>
      <c r="E829" s="45" t="n"/>
      <c r="F829" s="45" t="inlineStr">
        <is>
          <t>KH2923</t>
        </is>
      </c>
      <c r="G829" s="45" t="n"/>
      <c r="H829" s="45" t="inlineStr">
        <is>
          <t>TP. Hồ Chí Minh</t>
        </is>
      </c>
      <c r="I829" s="45" t="n"/>
    </row>
    <row r="830" ht="25" customHeight="1">
      <c r="A830" s="43" t="inlineStr">
        <is>
          <t>Công ty CP Tập Đoàn Thành Huy/ Anh Trí: 0985.653.541</t>
        </is>
      </c>
      <c r="B830" s="43" t="inlineStr">
        <is>
          <t>0985.653.541</t>
        </is>
      </c>
      <c r="C830" s="43" t="inlineStr">
        <is>
          <t>Tổ dân phố 1A, TT. Cẩm Xuyên, Huyện Cẩm Xuyên, Hà Tĩnh</t>
        </is>
      </c>
      <c r="D830" s="43" t="n"/>
      <c r="E830" s="43" t="n"/>
      <c r="F830" s="43" t="inlineStr">
        <is>
          <t>KH2922</t>
        </is>
      </c>
      <c r="G830" s="43" t="n"/>
      <c r="H830" s="43" t="n"/>
      <c r="I830" s="43" t="n"/>
    </row>
    <row r="831" ht="25" customHeight="1">
      <c r="A831" s="45" t="inlineStr">
        <is>
          <t>Xưởng Tuyết Sơn- Đức Trọng/ 0982.056.266</t>
        </is>
      </c>
      <c r="B831" s="45" t="inlineStr">
        <is>
          <t>0982.056.266</t>
        </is>
      </c>
      <c r="C831" s="45" t="inlineStr">
        <is>
          <t>Đức Trọng - Lâm Đồng</t>
        </is>
      </c>
      <c r="D831" s="45" t="n"/>
      <c r="E831" s="45" t="n"/>
      <c r="F831" s="45" t="inlineStr">
        <is>
          <t>KH2917</t>
        </is>
      </c>
      <c r="G831" s="45" t="n"/>
      <c r="H831" s="45" t="inlineStr">
        <is>
          <t>Lâm Đồng</t>
        </is>
      </c>
      <c r="I831" s="45" t="n"/>
    </row>
    <row r="832" ht="25" customHeight="1">
      <c r="A832" s="43" t="inlineStr">
        <is>
          <t>Cửa hàng Anh Hải - Quận 2/ Anh Hải: 0909.509.488</t>
        </is>
      </c>
      <c r="B832" s="43" t="inlineStr">
        <is>
          <t>0909.509.488</t>
        </is>
      </c>
      <c r="C832" s="43" t="inlineStr">
        <is>
          <t>Số 26 đường 15, P. Bình An, Quận 2, Sài Gòn</t>
        </is>
      </c>
      <c r="D832" s="43" t="n"/>
      <c r="E832" s="43" t="n"/>
      <c r="F832" s="43" t="inlineStr">
        <is>
          <t>KH2918</t>
        </is>
      </c>
      <c r="G832" s="43" t="n"/>
      <c r="H832" s="43" t="inlineStr">
        <is>
          <t>TP. Hồ Chí Minh</t>
        </is>
      </c>
      <c r="I832" s="43" t="n"/>
    </row>
    <row r="833" ht="25" customHeight="1">
      <c r="A833" s="45" t="inlineStr">
        <is>
          <t>Cửa hàng Hưng Thịnh- Chị Mỹ- SG/ 0918.900.508</t>
        </is>
      </c>
      <c r="B833" s="45" t="inlineStr">
        <is>
          <t>0918.900.508</t>
        </is>
      </c>
      <c r="C833" s="45" t="inlineStr">
        <is>
          <t>337 Nguyễn Công Trứ, Quận 1, Sài Gòn</t>
        </is>
      </c>
      <c r="D833" s="45" t="n"/>
      <c r="E833" s="45" t="n"/>
      <c r="F833" s="45" t="inlineStr">
        <is>
          <t>KH2919</t>
        </is>
      </c>
      <c r="G833" s="45" t="n"/>
      <c r="H833" s="45" t="inlineStr">
        <is>
          <t>TP. Hồ Chí Minh</t>
        </is>
      </c>
      <c r="I833" s="45" t="n"/>
    </row>
    <row r="834" ht="25" customHeight="1">
      <c r="A834" s="43" t="inlineStr">
        <is>
          <t>A Trung (Gara) - Hội Nghĩa, Bình Dương - 0966.429.637</t>
        </is>
      </c>
      <c r="B834" s="43" t="inlineStr">
        <is>
          <t>0966.429.637</t>
        </is>
      </c>
      <c r="C834" s="43" t="inlineStr">
        <is>
          <t>Hội Nghĩa, Tân Uyên, Bình Dương</t>
        </is>
      </c>
      <c r="D834" s="43" t="n"/>
      <c r="E834" s="43" t="n"/>
      <c r="F834" s="43" t="inlineStr">
        <is>
          <t>KH2920</t>
        </is>
      </c>
      <c r="G834" s="43" t="n"/>
      <c r="H834" s="43" t="inlineStr">
        <is>
          <t>TP. Hồ Chí Minh</t>
        </is>
      </c>
      <c r="I834" s="43" t="n"/>
    </row>
    <row r="835" ht="25" customHeight="1">
      <c r="A835" s="45" t="inlineStr">
        <is>
          <t>Xưởng anh Luân- Cầu Vượt Nguyễn Văn Linh/ 0909.102.192</t>
        </is>
      </c>
      <c r="B835" s="45" t="inlineStr">
        <is>
          <t>0909.102.192</t>
        </is>
      </c>
      <c r="C835" s="45" t="inlineStr">
        <is>
          <t>Nguyễn Văn Linh, SG</t>
        </is>
      </c>
      <c r="D835" s="45" t="n"/>
      <c r="E835" s="45" t="n"/>
      <c r="F835" s="45" t="inlineStr">
        <is>
          <t>KH2921</t>
        </is>
      </c>
      <c r="G835" s="45" t="n"/>
      <c r="H835" s="45" t="inlineStr">
        <is>
          <t>TP. Hồ Chí Minh</t>
        </is>
      </c>
      <c r="I835" s="45" t="n"/>
    </row>
    <row r="836" ht="25" customHeight="1">
      <c r="A836" s="43" t="inlineStr">
        <is>
          <t>TURBO - CHÚ QUANG - SÀI GÒN/ Chú Quang: 0913.323.167</t>
        </is>
      </c>
      <c r="B836" s="43" t="inlineStr">
        <is>
          <t>0913.323.167</t>
        </is>
      </c>
      <c r="C836" s="43" t="inlineStr">
        <is>
          <t>255 Nguyễn Xí, P. Bình Lợi, TP Hồ Chí Minh</t>
        </is>
      </c>
      <c r="D836" s="43" t="n"/>
      <c r="E836" s="43" t="n"/>
      <c r="F836" s="43" t="inlineStr">
        <is>
          <t>KH2914</t>
        </is>
      </c>
      <c r="G836" s="43" t="n"/>
      <c r="H836" s="43" t="inlineStr">
        <is>
          <t>TP. Hồ Chí Minh</t>
        </is>
      </c>
      <c r="I836" s="43" t="n"/>
    </row>
    <row r="837" ht="25" customHeight="1">
      <c r="A837" s="45" t="inlineStr">
        <is>
          <t>Cửa hàng Cơ Giới Thành Công- Bảo Lộc/ 0908.352.608</t>
        </is>
      </c>
      <c r="B837" s="45" t="inlineStr">
        <is>
          <t>0908.352.608</t>
        </is>
      </c>
      <c r="C837" s="45" t="inlineStr">
        <is>
          <t>Bảo Lộc - Lâm Đồng</t>
        </is>
      </c>
      <c r="D837" s="45" t="n"/>
      <c r="E837" s="45" t="inlineStr">
        <is>
          <t>gửi công nợ vào mail</t>
        </is>
      </c>
      <c r="F837" s="45" t="inlineStr">
        <is>
          <t>KH2915</t>
        </is>
      </c>
      <c r="G837" s="45" t="n"/>
      <c r="H837" s="45" t="inlineStr">
        <is>
          <t>Lâm Đồng</t>
        </is>
      </c>
      <c r="I837" s="45" t="n"/>
    </row>
    <row r="838" ht="25" customHeight="1">
      <c r="A838" s="43" t="inlineStr">
        <is>
          <t>Cửa hàng cơ giới Hải - Đắk Lắk/ 0944.782.190</t>
        </is>
      </c>
      <c r="B838" s="43" t="inlineStr">
        <is>
          <t>0944.782.190</t>
        </is>
      </c>
      <c r="C838" s="43" t="inlineStr">
        <is>
          <t>Sạp 35 Chợ Đồ Sắt Tân An, Lý Tự Trọng, Đắk Lắk</t>
        </is>
      </c>
      <c r="D838" s="43" t="n"/>
      <c r="E838" s="43" t="n"/>
      <c r="F838" s="43" t="inlineStr">
        <is>
          <t>KH2916</t>
        </is>
      </c>
      <c r="G838" s="43" t="n"/>
      <c r="H838" s="43" t="inlineStr">
        <is>
          <t>Đắk Lắk</t>
        </is>
      </c>
      <c r="I838" s="43" t="n"/>
    </row>
    <row r="839" ht="25" customHeight="1">
      <c r="A839" s="45" t="inlineStr">
        <is>
          <t>Công ty Đăng Nam- Anh Nam - Bình Thuận/ 0945.229.292</t>
        </is>
      </c>
      <c r="B839" s="45" t="inlineStr">
        <is>
          <t>0945.229.292</t>
        </is>
      </c>
      <c r="C839" s="45" t="inlineStr">
        <is>
          <t>Bình Thuận</t>
        </is>
      </c>
      <c r="D839" s="45" t="n"/>
      <c r="E839" s="45" t="n"/>
      <c r="F839" s="45" t="inlineStr">
        <is>
          <t>KH2913</t>
        </is>
      </c>
      <c r="G839" s="45" t="n"/>
      <c r="H839" s="45" t="inlineStr">
        <is>
          <t>Bình Thuận</t>
        </is>
      </c>
      <c r="I839" s="45" t="n"/>
    </row>
    <row r="840" ht="25" customHeight="1">
      <c r="A840" s="43" t="inlineStr">
        <is>
          <t>Anh Đức- Đồng Xoài, Bình Phước/ 0943.707.879</t>
        </is>
      </c>
      <c r="B840" s="43" t="inlineStr">
        <is>
          <t>0943.707.879</t>
        </is>
      </c>
      <c r="C840" s="43" t="inlineStr">
        <is>
          <t>TX Đồng Xoài, Bình Phước</t>
        </is>
      </c>
      <c r="D840" s="43" t="n"/>
      <c r="E840" s="43" t="n"/>
      <c r="F840" s="43" t="inlineStr">
        <is>
          <t>KH2911</t>
        </is>
      </c>
      <c r="G840" s="43" t="n"/>
      <c r="H840" s="43" t="inlineStr">
        <is>
          <t>Bình Phước</t>
        </is>
      </c>
      <c r="I840" s="43" t="n"/>
    </row>
    <row r="841" ht="25" customHeight="1">
      <c r="A841" s="45" t="inlineStr">
        <is>
          <t>Cửa Hàng Anh Quân - Phú Quốc/ 0987.868.282</t>
        </is>
      </c>
      <c r="B841" s="45" t="inlineStr">
        <is>
          <t>0987.868.282</t>
        </is>
      </c>
      <c r="C841" s="45" t="inlineStr">
        <is>
          <t>Phú Quốc</t>
        </is>
      </c>
      <c r="D841" s="45" t="n"/>
      <c r="E841" s="45" t="n"/>
      <c r="F841" s="45" t="inlineStr">
        <is>
          <t>KH2912</t>
        </is>
      </c>
      <c r="G841" s="45" t="n"/>
      <c r="H841" s="45" t="inlineStr">
        <is>
          <t>TP. Hồ Chí Minh</t>
        </is>
      </c>
      <c r="I841" s="45" t="n"/>
    </row>
    <row r="842" ht="25" customHeight="1">
      <c r="A842" s="43" t="inlineStr">
        <is>
          <t>A Chánh - Phú Tài, Bình Định - 0914.901.106</t>
        </is>
      </c>
      <c r="B842" s="43" t="inlineStr">
        <is>
          <t>0914.901.106</t>
        </is>
      </c>
      <c r="C842" s="43" t="inlineStr">
        <is>
          <t>Phú Tài, Bình Định</t>
        </is>
      </c>
      <c r="D842" s="43" t="n"/>
      <c r="E842" s="43" t="inlineStr">
        <is>
          <t>Gửi xe Mạnh Hùng</t>
        </is>
      </c>
      <c r="F842" s="43" t="inlineStr">
        <is>
          <t>KH2909</t>
        </is>
      </c>
      <c r="G842" s="43" t="n"/>
      <c r="H842" s="43" t="inlineStr">
        <is>
          <t>Bình Định</t>
        </is>
      </c>
      <c r="I842" s="43" t="n"/>
    </row>
    <row r="843" ht="25" customHeight="1">
      <c r="A843" s="45" t="inlineStr">
        <is>
          <t>Anh Thắng - Phú Riềng/ 0979.047.234</t>
        </is>
      </c>
      <c r="B843" s="45" t="inlineStr">
        <is>
          <t>0979.047.234</t>
        </is>
      </c>
      <c r="C843" s="45" t="inlineStr">
        <is>
          <t>Phú Riềng- Bình Phước</t>
        </is>
      </c>
      <c r="D843" s="45" t="n"/>
      <c r="E843" s="45" t="n"/>
      <c r="F843" s="45" t="inlineStr">
        <is>
          <t>KH2910</t>
        </is>
      </c>
      <c r="G843" s="45" t="n"/>
      <c r="H843" s="45" t="inlineStr">
        <is>
          <t>Bình Phước</t>
        </is>
      </c>
      <c r="I843" s="45" t="n"/>
    </row>
    <row r="844" ht="25" customHeight="1">
      <c r="A844" s="43" t="inlineStr">
        <is>
          <t>Anh Long- BRVT/ 0869.046.679</t>
        </is>
      </c>
      <c r="B844" s="43" t="inlineStr">
        <is>
          <t>0869.046.679</t>
        </is>
      </c>
      <c r="C844" s="43" t="inlineStr">
        <is>
          <t>Bà Rịa Vũng Tàu</t>
        </is>
      </c>
      <c r="D844" s="43" t="n"/>
      <c r="E844" s="43" t="n"/>
      <c r="F844" s="43" t="inlineStr">
        <is>
          <t>KH2908</t>
        </is>
      </c>
      <c r="G844" s="43" t="n"/>
      <c r="H844" s="43" t="inlineStr">
        <is>
          <t>Bà Rịa - Vũng Tàu</t>
        </is>
      </c>
      <c r="I844" s="43" t="n"/>
    </row>
    <row r="845" ht="25" customHeight="1">
      <c r="A845" s="45" t="inlineStr">
        <is>
          <t>Gara Tương Lai - Quận 12, SG / Anh Bình 0908.063.618</t>
        </is>
      </c>
      <c r="B845" s="45" t="inlineStr">
        <is>
          <t>0908.063.618</t>
        </is>
      </c>
      <c r="C845" s="45" t="inlineStr">
        <is>
          <t>Q12, Sài Gòn</t>
        </is>
      </c>
      <c r="D845" s="45" t="n"/>
      <c r="E845" s="45" t="n"/>
      <c r="F845" s="45" t="inlineStr">
        <is>
          <t>KH2907</t>
        </is>
      </c>
      <c r="G845" s="45" t="n"/>
      <c r="H845" s="45" t="inlineStr">
        <is>
          <t>TP. Hồ Chí Minh</t>
        </is>
      </c>
      <c r="I845" s="45" t="n"/>
    </row>
    <row r="846" ht="25" customHeight="1">
      <c r="A846" s="43" t="inlineStr">
        <is>
          <t>Tám Vân- Bình Chánh/Anh Tài: 0909.992.041</t>
        </is>
      </c>
      <c r="B846" s="43" t="inlineStr">
        <is>
          <t>0909.992.041</t>
        </is>
      </c>
      <c r="C846" s="43" t="inlineStr">
        <is>
          <t>E9/27B QL1A TT. Tân Túc, Bình Chánh</t>
        </is>
      </c>
      <c r="D846" s="43" t="n"/>
      <c r="E846" s="43" t="n"/>
      <c r="F846" s="43" t="inlineStr">
        <is>
          <t>KH2906</t>
        </is>
      </c>
      <c r="G846" s="43" t="n"/>
      <c r="H846" s="43" t="inlineStr">
        <is>
          <t>TP. Hồ Chí Minh</t>
        </is>
      </c>
      <c r="I846" s="43" t="n"/>
    </row>
    <row r="847" ht="25" customHeight="1">
      <c r="A847" s="45" t="inlineStr">
        <is>
          <t>Công ty Xuân Anh - Hà Nội</t>
        </is>
      </c>
      <c r="B847" s="45" t="n"/>
      <c r="C847" s="45" t="inlineStr">
        <is>
          <t>Hà Nội</t>
        </is>
      </c>
      <c r="D847" s="45" t="n"/>
      <c r="E847" s="45" t="n"/>
      <c r="F847" s="45" t="inlineStr">
        <is>
          <t>KH2904</t>
        </is>
      </c>
      <c r="G847" s="45" t="n"/>
      <c r="H847" s="45" t="n"/>
      <c r="I847" s="45" t="n"/>
    </row>
    <row r="848" ht="25" customHeight="1">
      <c r="A848" s="43" t="inlineStr">
        <is>
          <t>Cửa hàng Thành Tâm- Mỹ Xuân, BRVT/ 0913.729.672</t>
        </is>
      </c>
      <c r="B848" s="43" t="inlineStr">
        <is>
          <t>0913.729.672</t>
        </is>
      </c>
      <c r="C848" s="43" t="inlineStr">
        <is>
          <t>Mỹ Xuân, Bà Rịa Vũng Tàu</t>
        </is>
      </c>
      <c r="D848" s="43" t="n"/>
      <c r="E848" s="43" t="n"/>
      <c r="F848" s="43" t="inlineStr">
        <is>
          <t>KH2905</t>
        </is>
      </c>
      <c r="G848" s="43" t="n"/>
      <c r="H848" s="43" t="inlineStr">
        <is>
          <t>Bà Rịa - Vũng Tàu</t>
        </is>
      </c>
      <c r="I848" s="43" t="n"/>
    </row>
    <row r="849" ht="25" customHeight="1">
      <c r="A849" s="45" t="inlineStr">
        <is>
          <t>Cửa hàng anh Thịnh - Nghê An/ 0984.002.158</t>
        </is>
      </c>
      <c r="B849" s="45" t="inlineStr">
        <is>
          <t>0984.002.158</t>
        </is>
      </c>
      <c r="C849" s="45" t="inlineStr">
        <is>
          <t>Phan Bộ Châu, TP. Vinh, Nghệ An</t>
        </is>
      </c>
      <c r="D849" s="45" t="n"/>
      <c r="E849" s="45" t="n"/>
      <c r="F849" s="45" t="inlineStr">
        <is>
          <t>KH2903</t>
        </is>
      </c>
      <c r="G849" s="45" t="n"/>
      <c r="H849" s="45" t="n"/>
      <c r="I849" s="45" t="n"/>
    </row>
    <row r="850" ht="25" customHeight="1">
      <c r="A850" s="43" t="inlineStr">
        <is>
          <t>TURBO - ANH THÀNH - BẾN TRE/ Anh Thành: 0908.599.949 - 0949.599.949</t>
        </is>
      </c>
      <c r="B850" s="43" t="inlineStr">
        <is>
          <t>0908.599.949 / 0949.599.949</t>
        </is>
      </c>
      <c r="C850" s="43" t="inlineStr">
        <is>
          <t>93Đ Đồng Văn Cống, Bình Phú, Bến Tre</t>
        </is>
      </c>
      <c r="D850" s="43" t="n"/>
      <c r="E850" s="43" t="n"/>
      <c r="F850" s="43" t="inlineStr">
        <is>
          <t>KH2902</t>
        </is>
      </c>
      <c r="G850" s="43" t="n"/>
      <c r="H850" s="43" t="inlineStr">
        <is>
          <t>Bến Tre</t>
        </is>
      </c>
      <c r="I850" s="43" t="n"/>
    </row>
    <row r="851" ht="25" customHeight="1">
      <c r="A851" s="45" t="inlineStr">
        <is>
          <t>Xưởng tiện A Lỳ- Vòng xoay An Lạc, Bình Chánh/ 0938.731.974</t>
        </is>
      </c>
      <c r="B851" s="45" t="inlineStr">
        <is>
          <t>0938.731.974</t>
        </is>
      </c>
      <c r="C851" s="45" t="inlineStr">
        <is>
          <t>Vòng xoay An Lạc, Bình Chánh, QL1A, Hồ Chí Minh</t>
        </is>
      </c>
      <c r="D851" s="45" t="n"/>
      <c r="E851" s="45" t="n"/>
      <c r="F851" s="45" t="inlineStr">
        <is>
          <t>KH2901</t>
        </is>
      </c>
      <c r="G851" s="45" t="n"/>
      <c r="H851" s="45" t="inlineStr">
        <is>
          <t>TP. Hồ Chí Minh</t>
        </is>
      </c>
      <c r="I851" s="45" t="n"/>
    </row>
    <row r="852" ht="25" customHeight="1">
      <c r="A852" s="43" t="inlineStr">
        <is>
          <t>Anh Thái turbo - Gò Vấp - 0909.020.832</t>
        </is>
      </c>
      <c r="B852" s="43" t="inlineStr">
        <is>
          <t>0909.020.832</t>
        </is>
      </c>
      <c r="C852" s="43" t="inlineStr">
        <is>
          <t>Đ/C 238 Nguyễn Văn Nghi, Gò Vấp - TP.HCM</t>
        </is>
      </c>
      <c r="D852" s="43" t="n"/>
      <c r="E852" s="43" t="n"/>
      <c r="F852" s="43" t="inlineStr">
        <is>
          <t>KH2899</t>
        </is>
      </c>
      <c r="G852" s="43" t="n"/>
      <c r="H852" s="43" t="inlineStr">
        <is>
          <t>TP. Hồ Chí Minh</t>
        </is>
      </c>
      <c r="I852" s="43" t="n"/>
    </row>
    <row r="853" ht="25" customHeight="1">
      <c r="A853" s="45" t="inlineStr">
        <is>
          <t>TURBO - CHÚ THÁI - GÒ GẤP /0909.020.832- 0909.644.674</t>
        </is>
      </c>
      <c r="B853" s="45" t="inlineStr">
        <is>
          <t>0909.020.832- / 0909.644.674</t>
        </is>
      </c>
      <c r="C853" s="45" t="inlineStr">
        <is>
          <t>433/37 Lê Đức Thọ, Phường 17, Gò Vấp (hẻm chung cư Gia Phát)</t>
        </is>
      </c>
      <c r="D853" s="45" t="n"/>
      <c r="E853" s="45" t="n"/>
      <c r="F853" s="45" t="inlineStr">
        <is>
          <t>KH2900</t>
        </is>
      </c>
      <c r="G853" s="45" t="n"/>
      <c r="H853" s="45" t="inlineStr">
        <is>
          <t>TP. Hồ Chí Minh</t>
        </is>
      </c>
      <c r="I853" s="45" t="n"/>
    </row>
    <row r="854" ht="25" customHeight="1">
      <c r="A854" s="43" t="inlineStr">
        <is>
          <t>Anh Trường - Vũng Tàu/ 0906.751.318</t>
        </is>
      </c>
      <c r="B854" s="43" t="inlineStr">
        <is>
          <t>0906.751.318</t>
        </is>
      </c>
      <c r="C854" s="43" t="inlineStr">
        <is>
          <t>Vũng Tàu</t>
        </is>
      </c>
      <c r="D854" s="43" t="n"/>
      <c r="E854" s="43" t="n"/>
      <c r="F854" s="43" t="inlineStr">
        <is>
          <t>KH2898</t>
        </is>
      </c>
      <c r="G854" s="43" t="n"/>
      <c r="H854" s="43" t="inlineStr">
        <is>
          <t>Bà Rịa - Vũng Tàu</t>
        </is>
      </c>
      <c r="I854" s="43" t="n"/>
    </row>
    <row r="855" ht="25" customHeight="1">
      <c r="A855" s="45" t="inlineStr">
        <is>
          <t>Cửa hàng Trọng Tín- Bạc Liêu/ 0946.757.572</t>
        </is>
      </c>
      <c r="B855" s="45" t="inlineStr">
        <is>
          <t>0946.757.572</t>
        </is>
      </c>
      <c r="C855" s="45" t="inlineStr">
        <is>
          <t>Ấp Nội Ô, thị trấn Phước Long, Bạc Liêu</t>
        </is>
      </c>
      <c r="D855" s="45" t="n"/>
      <c r="E855" s="45" t="n"/>
      <c r="F855" s="45" t="inlineStr">
        <is>
          <t>KH2897</t>
        </is>
      </c>
      <c r="G855" s="45" t="n"/>
      <c r="H855" s="45" t="inlineStr">
        <is>
          <t>Bạc Liêu</t>
        </is>
      </c>
      <c r="I855" s="45" t="n"/>
    </row>
    <row r="856" ht="25" customHeight="1">
      <c r="A856" s="43" t="inlineStr">
        <is>
          <t>Đức Toàn- Quỳnh Lưu- Nghệ An/ 0979.589.483</t>
        </is>
      </c>
      <c r="B856" s="43" t="inlineStr">
        <is>
          <t>0979.589.483</t>
        </is>
      </c>
      <c r="C856" s="43" t="inlineStr">
        <is>
          <t>Thị Trân Cầu Giát, Huyện Quỳnh Lưu, Nghệ An</t>
        </is>
      </c>
      <c r="D856" s="43" t="n"/>
      <c r="E856" s="43" t="n"/>
      <c r="F856" s="43" t="inlineStr">
        <is>
          <t>KH2895</t>
        </is>
      </c>
      <c r="G856" s="43" t="n"/>
      <c r="H856" s="43" t="inlineStr">
        <is>
          <t>Hà Nội</t>
        </is>
      </c>
      <c r="I856" s="43" t="n"/>
    </row>
    <row r="857" ht="25" customHeight="1">
      <c r="A857" s="45" t="inlineStr">
        <is>
          <t>TURBO - ANH MINH - BÌNH TÂN/ Anh Minh: 0908.186.407</t>
        </is>
      </c>
      <c r="B857" s="45" t="inlineStr">
        <is>
          <t>0908.186.407</t>
        </is>
      </c>
      <c r="C857" s="45" t="inlineStr">
        <is>
          <t>219/45A Đường số 5, KP 7, Bình Hưng Hoà, Bình Tân, SG</t>
        </is>
      </c>
      <c r="D857" s="45" t="n"/>
      <c r="E857" s="45" t="n"/>
      <c r="F857" s="45" t="inlineStr">
        <is>
          <t>KH2896</t>
        </is>
      </c>
      <c r="G857" s="45" t="n"/>
      <c r="H857" s="45" t="inlineStr">
        <is>
          <t>TP. Hồ Chí Minh</t>
        </is>
      </c>
      <c r="I857" s="45" t="n"/>
    </row>
    <row r="858" ht="25" customHeight="1">
      <c r="A858" s="43" t="inlineStr">
        <is>
          <t>Xưởng anh Tình- Kontum/ 0964.883.879</t>
        </is>
      </c>
      <c r="B858" s="43" t="inlineStr">
        <is>
          <t>0964.883.879</t>
        </is>
      </c>
      <c r="C858" s="43" t="inlineStr">
        <is>
          <t>52 Hoàng Thị Loan, Kontum</t>
        </is>
      </c>
      <c r="D858" s="43" t="n"/>
      <c r="E858" s="43" t="n"/>
      <c r="F858" s="43" t="inlineStr">
        <is>
          <t>KH2893</t>
        </is>
      </c>
      <c r="G858" s="43" t="n"/>
      <c r="H858" s="43" t="inlineStr">
        <is>
          <t>Kon Tum</t>
        </is>
      </c>
      <c r="I858" s="43" t="n"/>
    </row>
    <row r="859" ht="25" customHeight="1">
      <c r="A859" s="45" t="inlineStr">
        <is>
          <t>Anh Hữu - SG/ 0936.974.697</t>
        </is>
      </c>
      <c r="B859" s="45" t="inlineStr">
        <is>
          <t>0936.974.697</t>
        </is>
      </c>
      <c r="C859" s="45" t="inlineStr">
        <is>
          <t>Sài Gòn</t>
        </is>
      </c>
      <c r="D859" s="45" t="n"/>
      <c r="E859" s="45" t="n"/>
      <c r="F859" s="45" t="inlineStr">
        <is>
          <t>KH2894</t>
        </is>
      </c>
      <c r="G859" s="45" t="n"/>
      <c r="H859" s="45" t="inlineStr">
        <is>
          <t>TP. Hồ Chí Minh</t>
        </is>
      </c>
      <c r="I859" s="45" t="n"/>
    </row>
    <row r="860" ht="25" customHeight="1">
      <c r="A860" s="43" t="inlineStr">
        <is>
          <t>Cửa hàng oto Thái Thiện/ a Thái: 0908.156.687/ 0857.989.039</t>
        </is>
      </c>
      <c r="B860" s="43" t="inlineStr">
        <is>
          <t>0908.156.687 / 0857.989.039</t>
        </is>
      </c>
      <c r="C860" s="43" t="inlineStr">
        <is>
          <t>Thạnh Phú, Cầu Kè, Trà Vinh</t>
        </is>
      </c>
      <c r="D860" s="43" t="n"/>
      <c r="E860" s="43" t="n"/>
      <c r="F860" s="43" t="inlineStr">
        <is>
          <t>KH2892</t>
        </is>
      </c>
      <c r="G860" s="43" t="n"/>
      <c r="H860" s="43" t="inlineStr">
        <is>
          <t>Trà Vinh</t>
        </is>
      </c>
      <c r="I860" s="43" t="n"/>
    </row>
    <row r="861" ht="25" customHeight="1">
      <c r="A861" s="45" t="inlineStr">
        <is>
          <t>Xưởng Trường Sơn - Bình Thuận/ 0946.165.560</t>
        </is>
      </c>
      <c r="B861" s="45" t="inlineStr">
        <is>
          <t>0946.165.560</t>
        </is>
      </c>
      <c r="C861" s="45" t="inlineStr">
        <is>
          <t>Bình Thuận</t>
        </is>
      </c>
      <c r="D861" s="45" t="n"/>
      <c r="E861" s="45" t="n"/>
      <c r="F861" s="45" t="inlineStr">
        <is>
          <t>KH2890</t>
        </is>
      </c>
      <c r="G861" s="45" t="n"/>
      <c r="H861" s="45" t="inlineStr">
        <is>
          <t>Bình Thuận</t>
        </is>
      </c>
      <c r="I861" s="45" t="n"/>
    </row>
    <row r="862" ht="25" customHeight="1">
      <c r="A862" s="43" t="inlineStr">
        <is>
          <t>Xưởng Bảo Duy- Q12, SG/ 0975.955.728</t>
        </is>
      </c>
      <c r="B862" s="43" t="inlineStr">
        <is>
          <t>0975.955.728</t>
        </is>
      </c>
      <c r="C862" s="43" t="inlineStr">
        <is>
          <t>44/1 QL1A, P. Thạnh Xuân, Quận 12, HCM</t>
        </is>
      </c>
      <c r="D862" s="43" t="n"/>
      <c r="E862" s="43" t="n"/>
      <c r="F862" s="43" t="inlineStr">
        <is>
          <t>KH2891</t>
        </is>
      </c>
      <c r="G862" s="43" t="n"/>
      <c r="H862" s="43" t="inlineStr">
        <is>
          <t>TP. Hồ Chí Minh</t>
        </is>
      </c>
      <c r="I862" s="43" t="n"/>
    </row>
    <row r="863" ht="25" customHeight="1">
      <c r="A863" s="45" t="inlineStr">
        <is>
          <t>Anh Đạt- Chơn Thành/ 0976.701.239</t>
        </is>
      </c>
      <c r="B863" s="45" t="inlineStr">
        <is>
          <t>0976.701.239</t>
        </is>
      </c>
      <c r="C863" s="45" t="inlineStr">
        <is>
          <t>Chơn Thành, Bình Phước</t>
        </is>
      </c>
      <c r="D863" s="45" t="n"/>
      <c r="E863" s="45" t="n"/>
      <c r="F863" s="45" t="inlineStr">
        <is>
          <t>KH2886</t>
        </is>
      </c>
      <c r="G863" s="45" t="n"/>
      <c r="H863" s="45" t="inlineStr">
        <is>
          <t>Bình Phước</t>
        </is>
      </c>
      <c r="I863" s="45" t="n"/>
    </row>
    <row r="864" ht="25" customHeight="1">
      <c r="A864" s="43" t="inlineStr">
        <is>
          <t>Xưởng anh Hiếu - Ngọc Hồi, Kontum/ 0982.318.479</t>
        </is>
      </c>
      <c r="B864" s="43" t="inlineStr">
        <is>
          <t>0982.318.479</t>
        </is>
      </c>
      <c r="C864" s="43" t="inlineStr">
        <is>
          <t>Ngọc Hồi, Kontum</t>
        </is>
      </c>
      <c r="D864" s="43" t="n"/>
      <c r="E864" s="43" t="n"/>
      <c r="F864" s="43" t="inlineStr">
        <is>
          <t>KH2887</t>
        </is>
      </c>
      <c r="G864" s="43" t="n"/>
      <c r="H864" s="43" t="inlineStr">
        <is>
          <t>Kon Tum</t>
        </is>
      </c>
      <c r="I864" s="43" t="n"/>
    </row>
    <row r="865" ht="25" customHeight="1">
      <c r="A865" s="45" t="inlineStr">
        <is>
          <t>Công ty TNHH Vũ Gia Bảo- Bình Dương/ Anh Kiền/ 0964.350.799</t>
        </is>
      </c>
      <c r="B865" s="45" t="inlineStr">
        <is>
          <t>0964.350.799</t>
        </is>
      </c>
      <c r="C865" s="45" t="inlineStr">
        <is>
          <t>411/10 Khu Phố Châu Thới, Phường Bình An, Thành phố Dĩ An, Tỉnh Bình Dương</t>
        </is>
      </c>
      <c r="D865" s="45" t="n"/>
      <c r="E865" s="45" t="n"/>
      <c r="F865" s="45" t="inlineStr">
        <is>
          <t>KH2888</t>
        </is>
      </c>
      <c r="G865" s="45" t="n"/>
      <c r="H865" s="45" t="inlineStr">
        <is>
          <t>TP. Hồ Chí Minh</t>
        </is>
      </c>
      <c r="I865" s="45" t="n"/>
    </row>
    <row r="866" ht="25" customHeight="1">
      <c r="A866" s="43" t="inlineStr">
        <is>
          <t>Anh Năm Chi - Diên Khánh, Khánh Hòa/ 0336.337.215</t>
        </is>
      </c>
      <c r="B866" s="43" t="inlineStr">
        <is>
          <t>0336.337.215</t>
        </is>
      </c>
      <c r="C866" s="43" t="inlineStr">
        <is>
          <t>Diên Khánh, Khánh Hòa</t>
        </is>
      </c>
      <c r="D866" s="43" t="n"/>
      <c r="E866" s="43" t="n"/>
      <c r="F866" s="43" t="inlineStr">
        <is>
          <t>KH2889</t>
        </is>
      </c>
      <c r="G866" s="43" t="n"/>
      <c r="H866" s="43" t="inlineStr">
        <is>
          <t>Khánh Hòa</t>
        </is>
      </c>
      <c r="I866" s="43" t="n"/>
    </row>
    <row r="867" ht="25" customHeight="1">
      <c r="A867" s="45" t="inlineStr">
        <is>
          <t>Cửa hàng Phúc Khang - Hà Tiên/ anh Phi/ 0949.929.944</t>
        </is>
      </c>
      <c r="B867" s="45" t="inlineStr">
        <is>
          <t>0949.929.944</t>
        </is>
      </c>
      <c r="C867" s="45" t="inlineStr">
        <is>
          <t>274B Trần Hậu, Bình San, Hà Tiên</t>
        </is>
      </c>
      <c r="D867" s="45" t="n"/>
      <c r="E867" s="45" t="n"/>
      <c r="F867" s="45" t="inlineStr">
        <is>
          <t>KH2885</t>
        </is>
      </c>
      <c r="G867" s="45" t="n"/>
      <c r="H867" s="45" t="inlineStr">
        <is>
          <t>Kiên Giang</t>
        </is>
      </c>
      <c r="I867" s="45" t="n"/>
    </row>
    <row r="868" ht="25" customHeight="1">
      <c r="A868" s="43" t="inlineStr">
        <is>
          <t>Anh Hưng- Long Xuyên- chuyên quy náp/ 0948.367.185</t>
        </is>
      </c>
      <c r="B868" s="43" t="inlineStr">
        <is>
          <t>0948.367.185</t>
        </is>
      </c>
      <c r="C868" s="43" t="inlineStr">
        <is>
          <t>TP Long Xuyên, An Giang</t>
        </is>
      </c>
      <c r="D868" s="43" t="n"/>
      <c r="E868" s="43" t="n"/>
      <c r="F868" s="43" t="inlineStr">
        <is>
          <t>KH2884</t>
        </is>
      </c>
      <c r="G868" s="43" t="n"/>
      <c r="H868" s="43" t="inlineStr">
        <is>
          <t>An Giang</t>
        </is>
      </c>
      <c r="I868" s="43" t="n"/>
    </row>
    <row r="869" ht="25" customHeight="1">
      <c r="A869" s="45" t="inlineStr">
        <is>
          <t>CH Cơ Giới Vạn Phong- Cam Ranh/ 0947.385.701</t>
        </is>
      </c>
      <c r="B869" s="45" t="inlineStr">
        <is>
          <t>0947.385.701</t>
        </is>
      </c>
      <c r="C869" s="45" t="inlineStr">
        <is>
          <t>2370 Hùng Vương, TP Cam Ranh, Khánh Hòa</t>
        </is>
      </c>
      <c r="D869" s="45" t="n"/>
      <c r="E869" s="45" t="n"/>
      <c r="F869" s="45" t="inlineStr">
        <is>
          <t>KH2883</t>
        </is>
      </c>
      <c r="G869" s="45" t="n"/>
      <c r="H869" s="45" t="inlineStr">
        <is>
          <t>Khánh Hòa</t>
        </is>
      </c>
      <c r="I869" s="45" t="n"/>
    </row>
    <row r="870" ht="25" customHeight="1">
      <c r="A870" s="43" t="inlineStr">
        <is>
          <t>CH Sanh Bi - Bình Thuận- anh Đạt/ 0817.305.707</t>
        </is>
      </c>
      <c r="B870" s="43" t="inlineStr">
        <is>
          <t>0817.305.707</t>
        </is>
      </c>
      <c r="C870" s="43" t="inlineStr">
        <is>
          <t>Bắc Bình Thuận</t>
        </is>
      </c>
      <c r="D870" s="43" t="n"/>
      <c r="E870" s="43" t="n"/>
      <c r="F870" s="43" t="inlineStr">
        <is>
          <t>KH2882</t>
        </is>
      </c>
      <c r="G870" s="43" t="n"/>
      <c r="H870" s="43" t="inlineStr">
        <is>
          <t>Bình Thuận</t>
        </is>
      </c>
      <c r="I870" s="43" t="n"/>
    </row>
    <row r="871" ht="25" customHeight="1">
      <c r="A871" s="45" t="inlineStr">
        <is>
          <t>Xưởng tiện Tư Trọng - Hóc Môn/ Anh Trọng: 0908.992.079</t>
        </is>
      </c>
      <c r="B871" s="45" t="inlineStr">
        <is>
          <t>0908.992.079</t>
        </is>
      </c>
      <c r="C871" s="45" t="inlineStr">
        <is>
          <t>40/3P ắp Đồng Lân, xã Bà Điểm, Hóc Môn, TP HCM</t>
        </is>
      </c>
      <c r="D871" s="45" t="n"/>
      <c r="E871" s="45" t="n"/>
      <c r="F871" s="45" t="inlineStr">
        <is>
          <t>KH2880</t>
        </is>
      </c>
      <c r="G871" s="45" t="n"/>
      <c r="H871" s="45" t="inlineStr">
        <is>
          <t>TP. Hồ Chí Minh</t>
        </is>
      </c>
      <c r="I871" s="45" t="n"/>
    </row>
    <row r="872" ht="25" customHeight="1">
      <c r="A872" s="43" t="inlineStr">
        <is>
          <t>Anh Mẩn - QL13, Thủ Đức/ 0909.253.096</t>
        </is>
      </c>
      <c r="B872" s="43" t="inlineStr">
        <is>
          <t>0909.253.096</t>
        </is>
      </c>
      <c r="C872" s="43" t="inlineStr">
        <is>
          <t>695 QL13 Hiệp Bình Phước, Thủ Đức, TPHCM</t>
        </is>
      </c>
      <c r="D872" s="43" t="n"/>
      <c r="E872" s="43" t="n"/>
      <c r="F872" s="43" t="inlineStr">
        <is>
          <t>KH2881</t>
        </is>
      </c>
      <c r="G872" s="43" t="n"/>
      <c r="H872" s="43" t="inlineStr">
        <is>
          <t>TP. Hồ Chí Minh</t>
        </is>
      </c>
      <c r="I872" s="43" t="n"/>
    </row>
    <row r="873" ht="25" customHeight="1">
      <c r="A873" s="45" t="inlineStr">
        <is>
          <t>Anh Hồ- Bà Rịa Vũng Tàu - 0968.235.197</t>
        </is>
      </c>
      <c r="B873" s="45" t="inlineStr">
        <is>
          <t>0968.235.197</t>
        </is>
      </c>
      <c r="C873" s="45" t="inlineStr">
        <is>
          <t>Bà Rịa</t>
        </is>
      </c>
      <c r="D873" s="45" t="n"/>
      <c r="E873" s="45" t="n"/>
      <c r="F873" s="45" t="inlineStr">
        <is>
          <t>KH2879</t>
        </is>
      </c>
      <c r="G873" s="45" t="n"/>
      <c r="H873" s="45" t="inlineStr">
        <is>
          <t>Bà Rịa - Vũng Tàu</t>
        </is>
      </c>
      <c r="I873" s="45" t="n"/>
    </row>
    <row r="874" ht="25" customHeight="1">
      <c r="A874" s="43" t="inlineStr">
        <is>
          <t>Anh Dũng - Tân Phú, SG / 0908.676.993</t>
        </is>
      </c>
      <c r="B874" s="43" t="inlineStr">
        <is>
          <t>0908.676.993</t>
        </is>
      </c>
      <c r="C874" s="43" t="inlineStr">
        <is>
          <t>Tân Phú, Sài Gòn</t>
        </is>
      </c>
      <c r="D874" s="43" t="n"/>
      <c r="E874" s="43" t="n"/>
      <c r="F874" s="43" t="inlineStr">
        <is>
          <t>KH2878</t>
        </is>
      </c>
      <c r="G874" s="43" t="n"/>
      <c r="H874" s="43" t="inlineStr">
        <is>
          <t>TP. Hồ Chí Minh</t>
        </is>
      </c>
      <c r="I874" s="43" t="n"/>
    </row>
    <row r="875" ht="25" customHeight="1">
      <c r="A875" s="45" t="inlineStr">
        <is>
          <t>Xưởng tiện anh Hải- Long Khánh/ 0985.067.738</t>
        </is>
      </c>
      <c r="B875" s="45" t="inlineStr">
        <is>
          <t>0985.067.738</t>
        </is>
      </c>
      <c r="C875" s="45" t="inlineStr">
        <is>
          <t>Chân cầu vượt Long Khánh, Đồng Nai</t>
        </is>
      </c>
      <c r="D875" s="45" t="n"/>
      <c r="E875" s="45" t="n"/>
      <c r="F875" s="45" t="inlineStr">
        <is>
          <t>KH2877</t>
        </is>
      </c>
      <c r="G875" s="45" t="n"/>
      <c r="H875" s="45" t="inlineStr">
        <is>
          <t>Đồng Nai</t>
        </is>
      </c>
      <c r="I875" s="45" t="n"/>
    </row>
    <row r="876" ht="25" customHeight="1">
      <c r="A876" s="43" t="inlineStr">
        <is>
          <t>Anh Tuấn - Hàm Tân/ 0984.769.133</t>
        </is>
      </c>
      <c r="B876" s="43" t="inlineStr">
        <is>
          <t>0984.769.133</t>
        </is>
      </c>
      <c r="C876" s="43" t="inlineStr">
        <is>
          <t>750 QL55, xã Tân Xuân, Hàm Tân, Bình Thuận</t>
        </is>
      </c>
      <c r="D876" s="43" t="n"/>
      <c r="E876" s="43" t="n"/>
      <c r="F876" s="43" t="inlineStr">
        <is>
          <t>KH2875</t>
        </is>
      </c>
      <c r="G876" s="43" t="n"/>
      <c r="H876" s="43" t="inlineStr">
        <is>
          <t>Bình Thuận</t>
        </is>
      </c>
      <c r="I876" s="43" t="n"/>
    </row>
    <row r="877" ht="25" customHeight="1">
      <c r="A877" s="45" t="inlineStr">
        <is>
          <t>Anh Lâm - Q5 / 0913.923.777</t>
        </is>
      </c>
      <c r="B877" s="45" t="inlineStr">
        <is>
          <t>0913.923.777</t>
        </is>
      </c>
      <c r="C877" s="45" t="inlineStr">
        <is>
          <t>1071 Nguyễn Trãi, Phường 14, Quận 5, Sài Gòn</t>
        </is>
      </c>
      <c r="D877" s="45" t="n"/>
      <c r="E877" s="45" t="n"/>
      <c r="F877" s="45" t="inlineStr">
        <is>
          <t>KH2876</t>
        </is>
      </c>
      <c r="G877" s="45" t="n"/>
      <c r="H877" s="45" t="inlineStr">
        <is>
          <t>TP. Hồ Chí Minh</t>
        </is>
      </c>
      <c r="I877" s="45" t="n"/>
    </row>
    <row r="878" ht="25" customHeight="1">
      <c r="A878" s="43" t="inlineStr">
        <is>
          <t>Gara Tài Trị - Di Linh/ 0971.234.117</t>
        </is>
      </c>
      <c r="B878" s="43" t="inlineStr">
        <is>
          <t>0971.234.117</t>
        </is>
      </c>
      <c r="C878" s="43" t="inlineStr">
        <is>
          <t>Di Linh - Lâm Đồng</t>
        </is>
      </c>
      <c r="D878" s="43" t="n"/>
      <c r="E878" s="43" t="n"/>
      <c r="F878" s="43" t="inlineStr">
        <is>
          <t>KH2873</t>
        </is>
      </c>
      <c r="G878" s="43" t="n"/>
      <c r="H878" s="43" t="inlineStr">
        <is>
          <t>Lâm Đồng</t>
        </is>
      </c>
      <c r="I878" s="43" t="n"/>
    </row>
    <row r="879" ht="25" customHeight="1">
      <c r="A879" s="45" t="inlineStr">
        <is>
          <t>Cửa hàng Trâm Hồ- Vĩnh Châu / 0986.777.734</t>
        </is>
      </c>
      <c r="B879" s="45" t="inlineStr">
        <is>
          <t>0986.777.734</t>
        </is>
      </c>
      <c r="C879" s="45" t="inlineStr">
        <is>
          <t>219 Khóm 7, Phường 1, Vĩnh Châu, Sóc Trăng</t>
        </is>
      </c>
      <c r="D879" s="45" t="n"/>
      <c r="E879" s="45" t="n"/>
      <c r="F879" s="45" t="inlineStr">
        <is>
          <t>KH2874</t>
        </is>
      </c>
      <c r="G879" s="45" t="n"/>
      <c r="H879" s="45" t="inlineStr">
        <is>
          <t>Sóc Trăng</t>
        </is>
      </c>
      <c r="I879" s="45" t="n"/>
    </row>
    <row r="880" ht="25" customHeight="1">
      <c r="A880" s="43" t="inlineStr">
        <is>
          <t>Cửa hàng anh Quyển- Bình Tân/ 0963.877.679</t>
        </is>
      </c>
      <c r="B880" s="43" t="inlineStr">
        <is>
          <t>0963.877.679</t>
        </is>
      </c>
      <c r="C880" s="43" t="inlineStr">
        <is>
          <t>130/12/24 Lê Đình Cần, P. Tân Tạo, Bình Tân, SG</t>
        </is>
      </c>
      <c r="D880" s="43" t="n"/>
      <c r="E880" s="43" t="n"/>
      <c r="F880" s="43" t="inlineStr">
        <is>
          <t>KH2872</t>
        </is>
      </c>
      <c r="G880" s="43" t="n"/>
      <c r="H880" s="43" t="inlineStr">
        <is>
          <t>TP. Hồ Chí Minh</t>
        </is>
      </c>
      <c r="I880" s="43" t="n"/>
    </row>
    <row r="881" ht="25" customHeight="1">
      <c r="A881" s="45" t="inlineStr">
        <is>
          <t>Công ty TNHH XNK Xe Nâng Việt Nhật - Bình Dương/ Chị Tiên 0909.160.106</t>
        </is>
      </c>
      <c r="B881" s="45" t="inlineStr">
        <is>
          <t>0909.160.106</t>
        </is>
      </c>
      <c r="C881" s="45" t="inlineStr">
        <is>
          <t>53, Kp.Tây, P.Vĩnh Phú, Tp.Thuận An, Tỉnh Bình Dương</t>
        </is>
      </c>
      <c r="D881" s="45" t="n"/>
      <c r="E881" s="45" t="n"/>
      <c r="F881" s="45" t="inlineStr">
        <is>
          <t>KH2871</t>
        </is>
      </c>
      <c r="G881" s="45" t="n"/>
      <c r="H881" s="45" t="inlineStr">
        <is>
          <t>TP. Hồ Chí Minh</t>
        </is>
      </c>
      <c r="I881" s="45" t="n"/>
    </row>
    <row r="882" ht="25" customHeight="1">
      <c r="A882" s="43" t="inlineStr">
        <is>
          <t>Quốc Huy- Vạn Bình- Khánh Hòa/ 0987.227.765- 0988.123.514</t>
        </is>
      </c>
      <c r="B882" s="43" t="inlineStr">
        <is>
          <t>0987.227.765- / 0988.123.514</t>
        </is>
      </c>
      <c r="C882" s="43" t="inlineStr">
        <is>
          <t>QL1A, Vạn Bình, Vạn Ninh, Khánh Hòa</t>
        </is>
      </c>
      <c r="D882" s="43" t="n"/>
      <c r="E882" s="43" t="n"/>
      <c r="F882" s="43" t="inlineStr">
        <is>
          <t>KH2870</t>
        </is>
      </c>
      <c r="G882" s="43" t="n"/>
      <c r="H882" s="43" t="inlineStr">
        <is>
          <t>Khánh Hòa</t>
        </is>
      </c>
      <c r="I882" s="43" t="n"/>
    </row>
    <row r="883" ht="25" customHeight="1">
      <c r="A883" s="45" t="inlineStr">
        <is>
          <t>Cửa hàng Anh Vũ - SG/ 0986.315.167</t>
        </is>
      </c>
      <c r="B883" s="45" t="inlineStr">
        <is>
          <t>0986.315.167</t>
        </is>
      </c>
      <c r="C883" s="45" t="inlineStr">
        <is>
          <t>87A Nguyễn Thị Nhỏ, P2, Q6, Sài Gòn</t>
        </is>
      </c>
      <c r="D883" s="45" t="n"/>
      <c r="E883" s="45" t="n"/>
      <c r="F883" s="45" t="inlineStr">
        <is>
          <t>KH2868</t>
        </is>
      </c>
      <c r="G883" s="45" t="n"/>
      <c r="H883" s="45" t="inlineStr">
        <is>
          <t>TP. Hồ Chí Minh</t>
        </is>
      </c>
      <c r="I883" s="45" t="n"/>
    </row>
    <row r="884" ht="25" customHeight="1">
      <c r="A884" s="43" t="inlineStr">
        <is>
          <t>Cửa Hàng Minh Thắng- Đồng Tháp /0939.493.617</t>
        </is>
      </c>
      <c r="B884" s="43" t="inlineStr">
        <is>
          <t>0939.493.617</t>
        </is>
      </c>
      <c r="C884" s="43" t="inlineStr">
        <is>
          <t>Lai Dung, Đồng Tháp</t>
        </is>
      </c>
      <c r="D884" s="43" t="n"/>
      <c r="E884" s="43" t="n"/>
      <c r="F884" s="43" t="inlineStr">
        <is>
          <t>KH2869</t>
        </is>
      </c>
      <c r="G884" s="43" t="n"/>
      <c r="H884" s="43" t="inlineStr">
        <is>
          <t>Đồng Tháp</t>
        </is>
      </c>
      <c r="I884" s="43" t="n"/>
    </row>
    <row r="885" ht="25" customHeight="1">
      <c r="A885" s="45" t="inlineStr">
        <is>
          <t>Gara Lý- An Khê- Gia Lai/ 0973.488.978</t>
        </is>
      </c>
      <c r="B885" s="45" t="inlineStr">
        <is>
          <t>0973.488.978</t>
        </is>
      </c>
      <c r="C885" s="45" t="inlineStr">
        <is>
          <t>Núi Đá, Ngô Mây, Gia Lai</t>
        </is>
      </c>
      <c r="D885" s="45" t="n"/>
      <c r="E885" s="45" t="n"/>
      <c r="F885" s="45" t="inlineStr">
        <is>
          <t>KH2866</t>
        </is>
      </c>
      <c r="G885" s="45" t="n"/>
      <c r="H885" s="45" t="inlineStr">
        <is>
          <t>Gia Lai</t>
        </is>
      </c>
      <c r="I885" s="45" t="n"/>
    </row>
    <row r="886" ht="25" customHeight="1">
      <c r="A886" s="43" t="inlineStr">
        <is>
          <t>Xưởng Anh Sự - SG/ 0989.060.568</t>
        </is>
      </c>
      <c r="B886" s="43" t="inlineStr">
        <is>
          <t>0989.060.568</t>
        </is>
      </c>
      <c r="C886" s="43" t="inlineStr">
        <is>
          <t>Cảng Cát Lái, Sài Gòn</t>
        </is>
      </c>
      <c r="D886" s="43" t="n"/>
      <c r="E886" s="43" t="n"/>
      <c r="F886" s="43" t="inlineStr">
        <is>
          <t>KH2867</t>
        </is>
      </c>
      <c r="G886" s="43" t="n"/>
      <c r="H886" s="43" t="inlineStr">
        <is>
          <t>TP. Hồ Chí Minh</t>
        </is>
      </c>
      <c r="I886" s="43" t="n"/>
    </row>
    <row r="887" ht="25" customHeight="1">
      <c r="A887" s="45" t="inlineStr">
        <is>
          <t>Phước Toàn- Sài Gòn / 0903.803.683/ 0933.803.683</t>
        </is>
      </c>
      <c r="B887" s="45" t="inlineStr">
        <is>
          <t>0903.803.683 / 0933.803.683</t>
        </is>
      </c>
      <c r="C887" s="45" t="inlineStr">
        <is>
          <t>851 Kinh Dương Vương, P An Lạc, Bình Tân, SG</t>
        </is>
      </c>
      <c r="D887" s="45" t="n"/>
      <c r="E887" s="45" t="n"/>
      <c r="F887" s="45" t="inlineStr">
        <is>
          <t>KH2865</t>
        </is>
      </c>
      <c r="G887" s="45" t="n"/>
      <c r="H887" s="45" t="inlineStr">
        <is>
          <t>TP. Hồ Chí Minh</t>
        </is>
      </c>
      <c r="I887" s="45" t="n"/>
    </row>
    <row r="888" ht="25" customHeight="1">
      <c r="A888" s="43" t="inlineStr">
        <is>
          <t>Công ty CP Nhân Lực - Anh Tâm 0901303585</t>
        </is>
      </c>
      <c r="B888" s="43" t="inlineStr">
        <is>
          <t>0901303585</t>
        </is>
      </c>
      <c r="C888" s="43" t="inlineStr">
        <is>
          <t>147 Quốc lộ 1A, An Phú Đông, Quận 12, Tp HCM</t>
        </is>
      </c>
      <c r="D888" s="43" t="n"/>
      <c r="E888" s="43" t="n"/>
      <c r="F888" s="43" t="inlineStr">
        <is>
          <t>KH2863</t>
        </is>
      </c>
      <c r="G888" s="43" t="n"/>
      <c r="H888" s="43" t="inlineStr">
        <is>
          <t>TP. Hồ Chí Minh</t>
        </is>
      </c>
      <c r="I888" s="43" t="n"/>
    </row>
    <row r="889" ht="25" customHeight="1">
      <c r="A889" s="45" t="inlineStr">
        <is>
          <t>Công ty TNHH Máy Công Trình Tùng Linh- Anh Tuấn/ 0706.289.999</t>
        </is>
      </c>
      <c r="B889" s="45" t="inlineStr">
        <is>
          <t>0706.289.999</t>
        </is>
      </c>
      <c r="C889" s="45" t="inlineStr">
        <is>
          <t>Tổ dân phố Nội Thương, Dương Xá, Gia Lâm, Hà Nội</t>
        </is>
      </c>
      <c r="D889" s="45" t="n"/>
      <c r="E889" s="45" t="n"/>
      <c r="F889" s="45" t="inlineStr">
        <is>
          <t>KH2864</t>
        </is>
      </c>
      <c r="G889" s="45" t="n"/>
      <c r="H889" s="45" t="inlineStr">
        <is>
          <t>TP. Hồ Chí Minh</t>
        </is>
      </c>
      <c r="I889" s="45" t="n"/>
    </row>
    <row r="890" ht="25" customHeight="1">
      <c r="A890" s="43" t="inlineStr">
        <is>
          <t>Chị Nguyên - Tân Bình, SG/ 0903.185.409</t>
        </is>
      </c>
      <c r="B890" s="43" t="inlineStr">
        <is>
          <t>0903.185.409</t>
        </is>
      </c>
      <c r="C890" s="43" t="inlineStr">
        <is>
          <t>Tân Bình, Sài Gòn</t>
        </is>
      </c>
      <c r="D890" s="43" t="n"/>
      <c r="E890" s="43" t="n"/>
      <c r="F890" s="43" t="inlineStr">
        <is>
          <t>KH2862</t>
        </is>
      </c>
      <c r="G890" s="43" t="n"/>
      <c r="H890" s="43" t="inlineStr">
        <is>
          <t>TP. Hồ Chí Minh</t>
        </is>
      </c>
      <c r="I890" s="43" t="n"/>
    </row>
    <row r="891" ht="25" customHeight="1">
      <c r="A891" s="45" t="inlineStr">
        <is>
          <t>Gara Tuấn - Bảo Lộc/ 0978.464.458</t>
        </is>
      </c>
      <c r="B891" s="45" t="inlineStr">
        <is>
          <t>0978.464.458</t>
        </is>
      </c>
      <c r="C891" s="45" t="inlineStr">
        <is>
          <t>bảo Lộc - Lâm Đồng</t>
        </is>
      </c>
      <c r="D891" s="45" t="n"/>
      <c r="E891" s="45" t="n"/>
      <c r="F891" s="45" t="inlineStr">
        <is>
          <t>KH2860</t>
        </is>
      </c>
      <c r="G891" s="45" t="n"/>
      <c r="H891" s="45" t="inlineStr">
        <is>
          <t>Lâm Đồng</t>
        </is>
      </c>
      <c r="I891" s="45" t="n"/>
    </row>
    <row r="892" ht="25" customHeight="1">
      <c r="A892" s="43" t="inlineStr">
        <is>
          <t>Anh Minh- Kontum/ 0903.570.332</t>
        </is>
      </c>
      <c r="B892" s="43" t="inlineStr">
        <is>
          <t>0903.570.332</t>
        </is>
      </c>
      <c r="C892" s="43" t="inlineStr">
        <is>
          <t>Kontum</t>
        </is>
      </c>
      <c r="D892" s="43" t="n"/>
      <c r="E892" s="43" t="n"/>
      <c r="F892" s="43" t="inlineStr">
        <is>
          <t>KH2861</t>
        </is>
      </c>
      <c r="G892" s="43" t="n"/>
      <c r="H892" s="43" t="inlineStr">
        <is>
          <t>Kon Tum</t>
        </is>
      </c>
      <c r="I892" s="43" t="n"/>
    </row>
    <row r="893" ht="25" customHeight="1">
      <c r="A893" s="45" t="inlineStr">
        <is>
          <t>Anh Thái- Dĩ An - 0937.677.318</t>
        </is>
      </c>
      <c r="B893" s="45" t="inlineStr">
        <is>
          <t>0937.677.318</t>
        </is>
      </c>
      <c r="C893" s="45" t="inlineStr">
        <is>
          <t>Bình Dương</t>
        </is>
      </c>
      <c r="D893" s="45" t="n"/>
      <c r="E893" s="45" t="n"/>
      <c r="F893" s="45" t="inlineStr">
        <is>
          <t>KH2859</t>
        </is>
      </c>
      <c r="G893" s="45" t="n"/>
      <c r="H893" s="45" t="inlineStr">
        <is>
          <t>Bình Dương</t>
        </is>
      </c>
      <c r="I893" s="45" t="n"/>
    </row>
    <row r="894" ht="25" customHeight="1">
      <c r="A894" s="43" t="inlineStr">
        <is>
          <t>Xưởng tiện Hổ Tài, Anh Tài: 0935.791.554</t>
        </is>
      </c>
      <c r="B894" s="43" t="inlineStr">
        <is>
          <t>0935.791.554</t>
        </is>
      </c>
      <c r="C894" s="43" t="inlineStr">
        <is>
          <t>489 QL1A, KP2, Linh Xuân, Thủ Đức, qua cầu vượt Linh Xuân hướng về ngã 4 Bình Phước</t>
        </is>
      </c>
      <c r="D894" s="43" t="n"/>
      <c r="E894" s="43" t="n"/>
      <c r="F894" s="43" t="inlineStr">
        <is>
          <t>KH2858</t>
        </is>
      </c>
      <c r="G894" s="43" t="n"/>
      <c r="H894" s="43" t="inlineStr">
        <is>
          <t>TP. Hồ Chí Minh</t>
        </is>
      </c>
      <c r="I894" s="43" t="n"/>
    </row>
    <row r="895" ht="25" customHeight="1">
      <c r="A895" s="45" t="inlineStr">
        <is>
          <t>Gara Luận - Bình Thuận. 0937.727.380</t>
        </is>
      </c>
      <c r="B895" s="45" t="inlineStr">
        <is>
          <t>0937.727.380</t>
        </is>
      </c>
      <c r="C895" s="45" t="inlineStr">
        <is>
          <t>Gần Cây xăng dầu Đăng Nam, Vĩnh Hảo, Tuy phong, Bình Thuận</t>
        </is>
      </c>
      <c r="D895" s="45" t="n"/>
      <c r="E895" s="45" t="n"/>
      <c r="F895" s="45" t="inlineStr">
        <is>
          <t>KH2857</t>
        </is>
      </c>
      <c r="G895" s="45" t="n"/>
      <c r="H895" s="45" t="inlineStr">
        <is>
          <t>Bình Thuận</t>
        </is>
      </c>
      <c r="I895" s="45" t="n"/>
    </row>
    <row r="896" ht="25" customHeight="1">
      <c r="A896" s="43" t="inlineStr">
        <is>
          <t>Anh Vinh- Quận 11, SG- Hàng bãi/ 0915.488.914</t>
        </is>
      </c>
      <c r="B896" s="43" t="inlineStr">
        <is>
          <t>0915.488.914</t>
        </is>
      </c>
      <c r="C896" s="43" t="inlineStr">
        <is>
          <t>Sài Gòn</t>
        </is>
      </c>
      <c r="D896" s="43" t="n"/>
      <c r="E896" s="43" t="n"/>
      <c r="F896" s="43" t="inlineStr">
        <is>
          <t>KH2856</t>
        </is>
      </c>
      <c r="G896" s="43" t="n"/>
      <c r="H896" s="43" t="inlineStr">
        <is>
          <t>TP. Hồ Chí Minh</t>
        </is>
      </c>
      <c r="I896" s="43" t="n"/>
    </row>
    <row r="897" ht="25" customHeight="1">
      <c r="A897" s="45" t="inlineStr">
        <is>
          <t>Xưởng anh Hân- Bà Rịa / 0937.036.616</t>
        </is>
      </c>
      <c r="B897" s="45" t="inlineStr">
        <is>
          <t>0937.036.616</t>
        </is>
      </c>
      <c r="C897" s="45" t="inlineStr">
        <is>
          <t>Bà Rịa Vũng Tàu</t>
        </is>
      </c>
      <c r="D897" s="45" t="n"/>
      <c r="E897" s="45" t="n"/>
      <c r="F897" s="45" t="inlineStr">
        <is>
          <t>KH2855</t>
        </is>
      </c>
      <c r="G897" s="45" t="n"/>
      <c r="H897" s="45" t="inlineStr">
        <is>
          <t>Bà Rịa - Vũng Tàu</t>
        </is>
      </c>
      <c r="I897" s="45" t="n"/>
    </row>
    <row r="898" ht="25" customHeight="1">
      <c r="A898" s="43" t="inlineStr">
        <is>
          <t>Công ty CPKS Sông Bình - Bình Thuận/ 0909.028.967</t>
        </is>
      </c>
      <c r="B898" s="43" t="inlineStr">
        <is>
          <t>0909.028.967</t>
        </is>
      </c>
      <c r="C898" s="43" t="inlineStr">
        <is>
          <t>Bình Thuận</t>
        </is>
      </c>
      <c r="D898" s="43" t="n"/>
      <c r="E898" s="43" t="n"/>
      <c r="F898" s="43" t="inlineStr">
        <is>
          <t>KH2854</t>
        </is>
      </c>
      <c r="G898" s="43" t="n"/>
      <c r="H898" s="43" t="inlineStr">
        <is>
          <t>Bình Thuận</t>
        </is>
      </c>
      <c r="I898" s="43" t="n"/>
    </row>
    <row r="899" ht="25" customHeight="1">
      <c r="A899" s="45" t="inlineStr">
        <is>
          <t>Anh Hiếu xe nâng- Sài Gòn /0909.696.249</t>
        </is>
      </c>
      <c r="B899" s="45" t="inlineStr">
        <is>
          <t>0909.696.249</t>
        </is>
      </c>
      <c r="C899" s="45" t="inlineStr">
        <is>
          <t>Sài Gòn</t>
        </is>
      </c>
      <c r="D899" s="45" t="n"/>
      <c r="E899" s="45" t="n"/>
      <c r="F899" s="45" t="inlineStr">
        <is>
          <t>KH2853</t>
        </is>
      </c>
      <c r="G899" s="45" t="n"/>
      <c r="H899" s="45" t="inlineStr">
        <is>
          <t>TP. Hồ Chí Minh</t>
        </is>
      </c>
      <c r="I899" s="45" t="n"/>
    </row>
    <row r="900" ht="25" customHeight="1">
      <c r="A900" s="43" t="inlineStr">
        <is>
          <t>Cửa hàng Thảo Bình - Đà Nẵng/ 0919.300.604- 0905.300.604</t>
        </is>
      </c>
      <c r="B900" s="43" t="inlineStr">
        <is>
          <t>0919.300.604- / 0905.300.604</t>
        </is>
      </c>
      <c r="C900" s="43" t="inlineStr">
        <is>
          <t>28 Bắc Sơn, Hòa An, Cẩm Lệ, Đà Nẵng</t>
        </is>
      </c>
      <c r="D900" s="43" t="n"/>
      <c r="E900" s="43" t="n"/>
      <c r="F900" s="43" t="inlineStr">
        <is>
          <t>KH2852</t>
        </is>
      </c>
      <c r="G900" s="43" t="n"/>
      <c r="H900" s="43" t="inlineStr">
        <is>
          <t>Đà Nẵng</t>
        </is>
      </c>
      <c r="I900" s="43" t="n"/>
    </row>
    <row r="901" ht="25" customHeight="1">
      <c r="A901" s="45" t="inlineStr">
        <is>
          <t>ANQING DINGLI AUTO PARTS CO., LTD (sx supap)</t>
        </is>
      </c>
      <c r="B901" s="45" t="n"/>
      <c r="C901" s="45" t="inlineStr">
        <is>
          <t>No.19 Lantian Road WangJiang County Economic development zone Anqing city, Anhui</t>
        </is>
      </c>
      <c r="D901" s="45" t="n"/>
      <c r="E901" s="45" t="n"/>
      <c r="F901" s="45" t="inlineStr">
        <is>
          <t>ANQ</t>
        </is>
      </c>
      <c r="G901" s="45" t="n"/>
      <c r="H901" s="45" t="n"/>
      <c r="I901" s="45" t="n"/>
    </row>
    <row r="902" ht="25" customHeight="1">
      <c r="A902" s="43" t="inlineStr">
        <is>
          <t>Gara Hùng Thuận - Hà Tĩnh / 0913.356.677- 0936.262.162</t>
        </is>
      </c>
      <c r="B902" s="43" t="inlineStr">
        <is>
          <t>0913.356.677- / 0936.262.162</t>
        </is>
      </c>
      <c r="C902" s="43" t="inlineStr">
        <is>
          <t>(Gần trạm đăng kiểm) Bắc Thượng, Thạch Đài, Thạch Hà, Hà Tĩnh</t>
        </is>
      </c>
      <c r="D902" s="43" t="n"/>
      <c r="E902" s="43" t="n"/>
      <c r="F902" s="43" t="inlineStr">
        <is>
          <t>KH2851</t>
        </is>
      </c>
      <c r="G902" s="43" t="n"/>
      <c r="H902" s="43" t="n"/>
      <c r="I902" s="43" t="n"/>
    </row>
    <row r="903" ht="25" customHeight="1">
      <c r="A903" s="45" t="inlineStr">
        <is>
          <t>Pufeng crankshaft (Hong Kong High Tech Auto Parts Co., Limited)</t>
        </is>
      </c>
      <c r="B903" s="45" t="n"/>
      <c r="C903" s="45" t="inlineStr">
        <is>
          <t>HONG KONG</t>
        </is>
      </c>
      <c r="D903" s="45" t="n"/>
      <c r="E903" s="45" t="n"/>
      <c r="F903" s="45" t="inlineStr">
        <is>
          <t>PUFENG</t>
        </is>
      </c>
      <c r="G903" s="45" t="n"/>
      <c r="H903" s="45" t="n"/>
      <c r="I903" s="45" t="n"/>
    </row>
    <row r="904" ht="25" customHeight="1">
      <c r="A904" s="43" t="inlineStr">
        <is>
          <t>Anh Lưu- Tân Hà - 0975.066.788</t>
        </is>
      </c>
      <c r="B904" s="43" t="inlineStr">
        <is>
          <t>0975.066.788</t>
        </is>
      </c>
      <c r="C904" s="43" t="inlineStr">
        <is>
          <t>Tân Hà, Lâm Hà, Lâm Đồng</t>
        </is>
      </c>
      <c r="D904" s="43" t="n"/>
      <c r="E904" s="43" t="n"/>
      <c r="F904" s="43" t="inlineStr">
        <is>
          <t>KH2849</t>
        </is>
      </c>
      <c r="G904" s="43" t="n"/>
      <c r="H904" s="43" t="inlineStr">
        <is>
          <t>Lâm Đồng</t>
        </is>
      </c>
      <c r="I904" s="43" t="n"/>
    </row>
    <row r="905" ht="25" customHeight="1">
      <c r="A905" s="45" t="inlineStr">
        <is>
          <t>Anh Hùng - Gia Lai / 0978.564.888</t>
        </is>
      </c>
      <c r="B905" s="45" t="inlineStr">
        <is>
          <t>0978.564.888</t>
        </is>
      </c>
      <c r="C905" s="45" t="inlineStr">
        <is>
          <t>TP. Pleiku, Gia Lai</t>
        </is>
      </c>
      <c r="D905" s="45" t="n"/>
      <c r="E905" s="45" t="n"/>
      <c r="F905" s="45" t="inlineStr">
        <is>
          <t>KH2850</t>
        </is>
      </c>
      <c r="G905" s="45" t="n"/>
      <c r="H905" s="45" t="inlineStr">
        <is>
          <t>Gia Lai</t>
        </is>
      </c>
      <c r="I905" s="45" t="n"/>
    </row>
    <row r="906" ht="25" customHeight="1">
      <c r="A906" s="43" t="inlineStr">
        <is>
          <t>Anh Doanh- Kiên Giang / 0983.455.636</t>
        </is>
      </c>
      <c r="B906" s="43" t="inlineStr">
        <is>
          <t>0983.455.636</t>
        </is>
      </c>
      <c r="C906" s="43" t="inlineStr">
        <is>
          <t>Đông Dương, Phú Quôc, Kiên Giang</t>
        </is>
      </c>
      <c r="D906" s="43" t="n"/>
      <c r="E906" s="43" t="n"/>
      <c r="F906" s="43" t="inlineStr">
        <is>
          <t>KH2848</t>
        </is>
      </c>
      <c r="G906" s="43" t="n"/>
      <c r="H906" s="43" t="inlineStr">
        <is>
          <t>Kiên Giang</t>
        </is>
      </c>
      <c r="I906" s="43" t="n"/>
    </row>
    <row r="907" ht="25" customHeight="1">
      <c r="A907" s="45" t="inlineStr">
        <is>
          <t>Cửa hàng Việt Linh- Kiên Giang/ 0914.476.448</t>
        </is>
      </c>
      <c r="B907" s="45" t="inlineStr">
        <is>
          <t>0914.476.448</t>
        </is>
      </c>
      <c r="C907" s="45" t="inlineStr">
        <is>
          <t>Bình Minh, Vĩnh Thuận, Kiên Giang</t>
        </is>
      </c>
      <c r="D907" s="45" t="n"/>
      <c r="E907" s="45" t="inlineStr">
        <is>
          <t>Lấy tiền: 308/40/11 Nguyễn Tri Phương, P4, Q10. ĐT: 0839.271.020</t>
        </is>
      </c>
      <c r="F907" s="45" t="inlineStr">
        <is>
          <t>KH2847</t>
        </is>
      </c>
      <c r="G907" s="45" t="n"/>
      <c r="H907" s="45" t="inlineStr">
        <is>
          <t>Kiên Giang</t>
        </is>
      </c>
      <c r="I907" s="45" t="n"/>
    </row>
    <row r="908" ht="25" customHeight="1">
      <c r="A908" s="43" t="inlineStr">
        <is>
          <t>Xưởng anh Thắng - Gia Lai/ 0974.403.279</t>
        </is>
      </c>
      <c r="B908" s="43" t="inlineStr">
        <is>
          <t>0974.403.279</t>
        </is>
      </c>
      <c r="C908" s="43" t="inlineStr">
        <is>
          <t>Gia Lai</t>
        </is>
      </c>
      <c r="D908" s="43" t="n"/>
      <c r="E908" s="43" t="n"/>
      <c r="F908" s="43" t="inlineStr">
        <is>
          <t>KH2846</t>
        </is>
      </c>
      <c r="G908" s="43" t="n"/>
      <c r="H908" s="43" t="inlineStr">
        <is>
          <t>Gia Lai</t>
        </is>
      </c>
      <c r="I908" s="43" t="n"/>
    </row>
    <row r="909" ht="25" customHeight="1">
      <c r="A909" s="45" t="inlineStr">
        <is>
          <t>Anh Hậu - Bình Dương 0978.307.673</t>
        </is>
      </c>
      <c r="B909" s="45" t="inlineStr">
        <is>
          <t>0978.307.673</t>
        </is>
      </c>
      <c r="C909" s="45" t="inlineStr">
        <is>
          <t>Bãi máy kế bên đại học nông lâm, Bình Dương</t>
        </is>
      </c>
      <c r="D909" s="45" t="n"/>
      <c r="E909" s="45" t="n"/>
      <c r="F909" s="45" t="inlineStr">
        <is>
          <t>KH2845</t>
        </is>
      </c>
      <c r="G909" s="45" t="n"/>
      <c r="H909" s="45" t="inlineStr">
        <is>
          <t>TP. Hồ Chí Minh</t>
        </is>
      </c>
      <c r="I909" s="45" t="n"/>
    </row>
    <row r="910" ht="25" customHeight="1">
      <c r="A910" s="43" t="inlineStr">
        <is>
          <t>Công ty GPM - Anh Khải - Quận 2/ 0904.747.218</t>
        </is>
      </c>
      <c r="B910" s="43" t="inlineStr">
        <is>
          <t>0904.747.218</t>
        </is>
      </c>
      <c r="C910" s="43" t="inlineStr">
        <is>
          <t>Bình Thuận</t>
        </is>
      </c>
      <c r="D910" s="43" t="n"/>
      <c r="E910" s="43" t="n"/>
      <c r="F910" s="43" t="inlineStr">
        <is>
          <t>KH2844</t>
        </is>
      </c>
      <c r="G910" s="43" t="n"/>
      <c r="H910" s="43" t="inlineStr">
        <is>
          <t>Bình Thuận</t>
        </is>
      </c>
      <c r="I910" s="43" t="n"/>
    </row>
    <row r="911" ht="25" customHeight="1">
      <c r="A911" s="45" t="inlineStr">
        <is>
          <t>Anh Quý - Suối Tiên, SG/ 0834.008.378</t>
        </is>
      </c>
      <c r="B911" s="45" t="inlineStr">
        <is>
          <t>0834.008.378</t>
        </is>
      </c>
      <c r="C911" s="45" t="inlineStr">
        <is>
          <t>Sài Gòn</t>
        </is>
      </c>
      <c r="D911" s="45" t="n"/>
      <c r="E911" s="45" t="n"/>
      <c r="F911" s="45" t="inlineStr">
        <is>
          <t>KH2843</t>
        </is>
      </c>
      <c r="G911" s="45" t="n"/>
      <c r="H911" s="45" t="inlineStr">
        <is>
          <t>TP. Hồ Chí Minh</t>
        </is>
      </c>
      <c r="I911" s="45" t="n"/>
    </row>
    <row r="912" ht="25" customHeight="1">
      <c r="A912" s="43" t="inlineStr">
        <is>
          <t>Anh Dũng - Đà Lạt/ 0913.154.439</t>
        </is>
      </c>
      <c r="B912" s="43" t="inlineStr">
        <is>
          <t>0913.154.439</t>
        </is>
      </c>
      <c r="C912" s="43" t="inlineStr">
        <is>
          <t>Đà Lạt, Lâm Đồng</t>
        </is>
      </c>
      <c r="D912" s="43" t="n"/>
      <c r="E912" s="43" t="n"/>
      <c r="F912" s="43" t="inlineStr">
        <is>
          <t>KH2842</t>
        </is>
      </c>
      <c r="G912" s="43" t="n"/>
      <c r="H912" s="43" t="inlineStr">
        <is>
          <t>Lâm Đồng</t>
        </is>
      </c>
      <c r="I912" s="43" t="n"/>
    </row>
    <row r="913" ht="25" customHeight="1">
      <c r="A913" s="45" t="inlineStr">
        <is>
          <t>Công Ty Nam Tiến/ A Nam: 0978.094.910- Bà Rịa</t>
        </is>
      </c>
      <c r="B913" s="45" t="inlineStr">
        <is>
          <t>0978.094.910-</t>
        </is>
      </c>
      <c r="C913" s="45" t="inlineStr">
        <is>
          <t>Tổ 1, KP. Phước Hưng, Tân Thanh, Bà Rịa</t>
        </is>
      </c>
      <c r="D913" s="45" t="n"/>
      <c r="E913" s="45" t="n"/>
      <c r="F913" s="45" t="inlineStr">
        <is>
          <t>KH2841</t>
        </is>
      </c>
      <c r="G913" s="45" t="n"/>
      <c r="H913" s="45" t="n"/>
      <c r="I913" s="45" t="n"/>
    </row>
    <row r="914" ht="25" customHeight="1">
      <c r="A914" s="43" t="inlineStr">
        <is>
          <t>Công Ty Thuận An Phát - BRVT/ A Đạt- 0906.009.288</t>
        </is>
      </c>
      <c r="B914" s="43" t="inlineStr">
        <is>
          <t>0906.009.288</t>
        </is>
      </c>
      <c r="C914" s="43" t="inlineStr">
        <is>
          <t>Phú Mỹ, Bà Rịa Vũng Tàu</t>
        </is>
      </c>
      <c r="D914" s="43" t="n"/>
      <c r="E914" s="43" t="n"/>
      <c r="F914" s="43" t="inlineStr">
        <is>
          <t>KH2839</t>
        </is>
      </c>
      <c r="G914" s="43" t="n"/>
      <c r="H914" s="43" t="inlineStr">
        <is>
          <t>Bà Rịa - Vũng Tàu</t>
        </is>
      </c>
      <c r="I914" s="43" t="n"/>
    </row>
    <row r="915" ht="25" customHeight="1">
      <c r="A915" s="45" t="inlineStr">
        <is>
          <t>Anh Tuấn - Thợ xe nâng - Bình Dương/ 0977.789.564</t>
        </is>
      </c>
      <c r="B915" s="45" t="inlineStr">
        <is>
          <t>0977.789.564</t>
        </is>
      </c>
      <c r="C915" s="45" t="inlineStr">
        <is>
          <t>KCN Sóng Thần, Bình Dương (cách cầu vượt Sóng Thần 2 km)</t>
        </is>
      </c>
      <c r="D915" s="45" t="n"/>
      <c r="E915" s="45" t="n"/>
      <c r="F915" s="45" t="inlineStr">
        <is>
          <t>KH2840</t>
        </is>
      </c>
      <c r="G915" s="45" t="n"/>
      <c r="H915" s="45" t="inlineStr">
        <is>
          <t>Bình Dương</t>
        </is>
      </c>
      <c r="I915" s="45" t="n"/>
    </row>
    <row r="916" ht="25" customHeight="1">
      <c r="A916" s="43" t="inlineStr">
        <is>
          <t>Anh Quốc - Lâm Hà/ 0984.455.098</t>
        </is>
      </c>
      <c r="B916" s="43" t="inlineStr">
        <is>
          <t>0984.455.098</t>
        </is>
      </c>
      <c r="C916" s="43" t="inlineStr">
        <is>
          <t>Lâm Hà, Lâm Đồng</t>
        </is>
      </c>
      <c r="D916" s="43" t="n"/>
      <c r="E916" s="43" t="n"/>
      <c r="F916" s="43" t="inlineStr">
        <is>
          <t>KH2837</t>
        </is>
      </c>
      <c r="G916" s="43" t="n"/>
      <c r="H916" s="43" t="inlineStr">
        <is>
          <t>Lâm Đồng</t>
        </is>
      </c>
      <c r="I916" s="43" t="n"/>
    </row>
    <row r="917" ht="25" customHeight="1">
      <c r="A917" s="45" t="inlineStr">
        <is>
          <t>Anh Bun- Đắk Lắk/ 0877.114.747</t>
        </is>
      </c>
      <c r="B917" s="45" t="inlineStr">
        <is>
          <t>0877.114.747</t>
        </is>
      </c>
      <c r="C917" s="45" t="inlineStr">
        <is>
          <t>Đắk Lắk</t>
        </is>
      </c>
      <c r="D917" s="45" t="n"/>
      <c r="E917" s="45" t="n"/>
      <c r="F917" s="45" t="inlineStr">
        <is>
          <t>KH2838</t>
        </is>
      </c>
      <c r="G917" s="45" t="n"/>
      <c r="H917" s="45" t="inlineStr">
        <is>
          <t>Đắk Lắk</t>
        </is>
      </c>
      <c r="I917" s="45" t="n"/>
    </row>
    <row r="918" ht="25" customHeight="1">
      <c r="A918" s="43" t="inlineStr">
        <is>
          <t>Anh Việt - Hàng Xanh/ 0962.005.757</t>
        </is>
      </c>
      <c r="B918" s="43" t="inlineStr">
        <is>
          <t>0962.005.757</t>
        </is>
      </c>
      <c r="C918" s="43" t="inlineStr">
        <is>
          <t>Hàng Xanh, SG</t>
        </is>
      </c>
      <c r="D918" s="43" t="n"/>
      <c r="E918" s="43" t="n"/>
      <c r="F918" s="43" t="inlineStr">
        <is>
          <t>KH2836</t>
        </is>
      </c>
      <c r="G918" s="43" t="n"/>
      <c r="H918" s="43" t="inlineStr">
        <is>
          <t>TP. Hồ Chí Minh</t>
        </is>
      </c>
      <c r="I918" s="43" t="n"/>
    </row>
    <row r="919" ht="25" customHeight="1">
      <c r="A919" s="45" t="inlineStr">
        <is>
          <t>Cửa hàng Hữu Thảo- Bạc Liêu/ 0918.440.408</t>
        </is>
      </c>
      <c r="B919" s="45" t="inlineStr">
        <is>
          <t>0918.440.408</t>
        </is>
      </c>
      <c r="C919" s="45" t="inlineStr">
        <is>
          <t>Châu Hưng, Vĩnh Lợi, Bạc Liêu</t>
        </is>
      </c>
      <c r="D919" s="45" t="n"/>
      <c r="E919" s="45" t="n"/>
      <c r="F919" s="45" t="inlineStr">
        <is>
          <t>KH2835</t>
        </is>
      </c>
      <c r="G919" s="45" t="n"/>
      <c r="H919" s="45" t="inlineStr">
        <is>
          <t>Bạc Liêu</t>
        </is>
      </c>
      <c r="I919" s="45" t="n"/>
    </row>
    <row r="920" ht="25" customHeight="1">
      <c r="A920" s="43" t="inlineStr">
        <is>
          <t>Anh Nam - Tiền Giang/ 0983.621.612</t>
        </is>
      </c>
      <c r="B920" s="43" t="inlineStr">
        <is>
          <t>0983.621.612</t>
        </is>
      </c>
      <c r="C920" s="43" t="inlineStr">
        <is>
          <t>Tiền Giang</t>
        </is>
      </c>
      <c r="D920" s="43" t="n"/>
      <c r="E920" s="43" t="n"/>
      <c r="F920" s="43" t="inlineStr">
        <is>
          <t>KH2834</t>
        </is>
      </c>
      <c r="G920" s="43" t="n"/>
      <c r="H920" s="43" t="inlineStr">
        <is>
          <t>Tiền Giang</t>
        </is>
      </c>
      <c r="I920" s="43" t="n"/>
    </row>
    <row r="921" ht="25" customHeight="1">
      <c r="A921" s="45" t="inlineStr">
        <is>
          <t>Anh Hùng - Củ Chi (chủ máy) /0984.855.149</t>
        </is>
      </c>
      <c r="B921" s="45" t="inlineStr">
        <is>
          <t>0984.855.149</t>
        </is>
      </c>
      <c r="C921" s="45" t="inlineStr">
        <is>
          <t>Củ Chi, Sài Gòn</t>
        </is>
      </c>
      <c r="D921" s="45" t="n"/>
      <c r="E921" s="45" t="n"/>
      <c r="F921" s="45" t="inlineStr">
        <is>
          <t>KH2833</t>
        </is>
      </c>
      <c r="G921" s="45" t="n"/>
      <c r="H921" s="45" t="inlineStr">
        <is>
          <t>TP. Hồ Chí Minh</t>
        </is>
      </c>
      <c r="I921" s="45" t="n"/>
    </row>
    <row r="922" ht="25" customHeight="1">
      <c r="A922" s="43" t="inlineStr">
        <is>
          <t>Anh Thắng -Bình Long/ 0919.674.144</t>
        </is>
      </c>
      <c r="B922" s="43" t="inlineStr">
        <is>
          <t>0919.674.144</t>
        </is>
      </c>
      <c r="C922" s="43" t="inlineStr">
        <is>
          <t>Bình Long - Bình Phước</t>
        </is>
      </c>
      <c r="D922" s="43" t="n"/>
      <c r="E922" s="43" t="n"/>
      <c r="F922" s="43" t="inlineStr">
        <is>
          <t>KH2832</t>
        </is>
      </c>
      <c r="G922" s="43" t="n"/>
      <c r="H922" s="43" t="inlineStr">
        <is>
          <t>Bình Phước</t>
        </is>
      </c>
      <c r="I922" s="43" t="n"/>
    </row>
    <row r="923" ht="25" customHeight="1">
      <c r="A923" s="45" t="inlineStr">
        <is>
          <t>Cửa hàng Ron- Anh Tân - Ninh Thuận/ 0907.167.488</t>
        </is>
      </c>
      <c r="B923" s="45" t="inlineStr">
        <is>
          <t>0907.167.488</t>
        </is>
      </c>
      <c r="C923" s="45" t="inlineStr">
        <is>
          <t>86A Trần Phú, KP 6, P. Phủ Hà Thành, TP. Phan Rang, Ninh Thuận</t>
        </is>
      </c>
      <c r="D923" s="45" t="n"/>
      <c r="E923" s="45" t="n"/>
      <c r="F923" s="45" t="inlineStr">
        <is>
          <t>KH2831</t>
        </is>
      </c>
      <c r="G923" s="45" t="n"/>
      <c r="H923" s="45" t="inlineStr">
        <is>
          <t>Ninh Thuận</t>
        </is>
      </c>
      <c r="I923" s="45" t="n"/>
    </row>
    <row r="924" ht="25" customHeight="1">
      <c r="A924" s="43" t="inlineStr">
        <is>
          <t>GUANGZHOU HUASHENG MACHINERY EQUIPMENT CO., LTD</t>
        </is>
      </c>
      <c r="B924" s="43" t="n"/>
      <c r="C924" s="43" t="inlineStr">
        <is>
          <t>Guangzhou city, China</t>
        </is>
      </c>
      <c r="D924" s="43" t="n"/>
      <c r="E924" s="43" t="n"/>
      <c r="F924" s="43" t="inlineStr">
        <is>
          <t>HUASHENG</t>
        </is>
      </c>
      <c r="G924" s="43" t="n"/>
      <c r="H924" s="43" t="n"/>
      <c r="I924" s="43" t="n"/>
    </row>
    <row r="925" ht="25" customHeight="1">
      <c r="A925" s="45" t="inlineStr">
        <is>
          <t>Công ty M8 - Phan Thiết/ Anh Sơn: 0976.244.558</t>
        </is>
      </c>
      <c r="B925" s="45" t="inlineStr">
        <is>
          <t>0976.244.558</t>
        </is>
      </c>
      <c r="C925" s="45" t="inlineStr">
        <is>
          <t>TP Phan Thiết, Bình Thuận</t>
        </is>
      </c>
      <c r="D925" s="45" t="n"/>
      <c r="E925" s="45" t="n"/>
      <c r="F925" s="45" t="inlineStr">
        <is>
          <t>KH2830</t>
        </is>
      </c>
      <c r="G925" s="45" t="n"/>
      <c r="H925" s="45" t="inlineStr">
        <is>
          <t>Bình Thuận</t>
        </is>
      </c>
      <c r="I925" s="45" t="n"/>
    </row>
    <row r="926" ht="25" customHeight="1">
      <c r="A926" s="43" t="inlineStr">
        <is>
          <t>Chiping Jinke Xinuo Co., Ltd (sinh hàn, bơm nhớt)</t>
        </is>
      </c>
      <c r="B926" s="43" t="n"/>
      <c r="C926" s="43" t="inlineStr">
        <is>
          <t>China</t>
        </is>
      </c>
      <c r="D926" s="43" t="n"/>
      <c r="E926" s="43" t="n"/>
      <c r="F926" s="43" t="inlineStr">
        <is>
          <t>CHIP</t>
        </is>
      </c>
      <c r="G926" s="43" t="n"/>
      <c r="H926" s="43" t="n"/>
      <c r="I926" s="43" t="n"/>
    </row>
    <row r="927" ht="25" customHeight="1">
      <c r="A927" s="45" t="inlineStr">
        <is>
          <t>Xưởng anh Châu - Kiên Giang/ 0987.185.585</t>
        </is>
      </c>
      <c r="B927" s="45" t="inlineStr">
        <is>
          <t>0987.185.585</t>
        </is>
      </c>
      <c r="C927" s="45" t="inlineStr">
        <is>
          <t>Kiên Giang</t>
        </is>
      </c>
      <c r="D927" s="45" t="n"/>
      <c r="E927" s="45" t="n"/>
      <c r="F927" s="45" t="inlineStr">
        <is>
          <t>KH2829</t>
        </is>
      </c>
      <c r="G927" s="45" t="n"/>
      <c r="H927" s="45" t="inlineStr">
        <is>
          <t>Kiên Giang</t>
        </is>
      </c>
      <c r="I927" s="45" t="n"/>
    </row>
    <row r="928" ht="25" customHeight="1">
      <c r="A928" s="43" t="inlineStr">
        <is>
          <t>GARA QUỐC NGUYÊN - PHAN RANG - ANH TRAI: 0986.007.539</t>
        </is>
      </c>
      <c r="B928" s="43" t="inlineStr">
        <is>
          <t>0986.007.539</t>
        </is>
      </c>
      <c r="C928" s="43" t="inlineStr">
        <is>
          <t>TP PHAN RANG, NINH THUẬN</t>
        </is>
      </c>
      <c r="D928" s="43" t="n"/>
      <c r="E928" s="43" t="n"/>
      <c r="F928" s="43" t="inlineStr">
        <is>
          <t>KH2828</t>
        </is>
      </c>
      <c r="G928" s="43" t="n"/>
      <c r="H928" s="43" t="inlineStr">
        <is>
          <t>Ninh Thuận</t>
        </is>
      </c>
      <c r="I928" s="43" t="n"/>
    </row>
    <row r="929" ht="25" customHeight="1">
      <c r="A929" s="45" t="inlineStr">
        <is>
          <t>Anh Trung - Đà Lạt/ 0971.293.949</t>
        </is>
      </c>
      <c r="B929" s="45" t="inlineStr">
        <is>
          <t>0971.293.949</t>
        </is>
      </c>
      <c r="C929" s="45" t="inlineStr">
        <is>
          <t>Đà Lạt - Lâm Đồng</t>
        </is>
      </c>
      <c r="D929" s="45" t="n"/>
      <c r="E929" s="45" t="n"/>
      <c r="F929" s="45" t="inlineStr">
        <is>
          <t>KH2827</t>
        </is>
      </c>
      <c r="G929" s="45" t="n"/>
      <c r="H929" s="45" t="inlineStr">
        <is>
          <t>Lâm Đồng</t>
        </is>
      </c>
      <c r="I929" s="45" t="n"/>
    </row>
    <row r="930" ht="25" customHeight="1">
      <c r="A930" s="43" t="inlineStr">
        <is>
          <t>CH phụ tùng Ô tô Thành Tiến - Huế/ 0905.522.511</t>
        </is>
      </c>
      <c r="B930" s="43" t="inlineStr">
        <is>
          <t>0905.522.511</t>
        </is>
      </c>
      <c r="C930" s="43" t="inlineStr">
        <is>
          <t>157 An Dương Vương, Phường An Đông, TP. Huế, Tỉnh Thừa Thiên Huế</t>
        </is>
      </c>
      <c r="D930" s="43" t="n"/>
      <c r="E930" s="43" t="n"/>
      <c r="F930" s="43" t="inlineStr">
        <is>
          <t>KH2826</t>
        </is>
      </c>
      <c r="G930" s="43" t="n"/>
      <c r="H930" s="43" t="inlineStr">
        <is>
          <t>Thừa Thiên Huế</t>
        </is>
      </c>
      <c r="I930" s="43" t="n"/>
    </row>
    <row r="931" ht="25" customHeight="1">
      <c r="A931" s="45" t="inlineStr">
        <is>
          <t>Xưởng tiện anh Đạt - Đắk Nông / 0899.350.623</t>
        </is>
      </c>
      <c r="B931" s="45" t="inlineStr">
        <is>
          <t>0899.350.623</t>
        </is>
      </c>
      <c r="C931" s="45" t="inlineStr">
        <is>
          <t>Gia Nghĩa - Đăk Nông</t>
        </is>
      </c>
      <c r="D931" s="45" t="n"/>
      <c r="E931" s="45" t="n"/>
      <c r="F931" s="45" t="inlineStr">
        <is>
          <t>KH2825</t>
        </is>
      </c>
      <c r="G931" s="45" t="n"/>
      <c r="H931" s="45" t="inlineStr">
        <is>
          <t>Đắk Nông</t>
        </is>
      </c>
      <c r="I931" s="45" t="n"/>
    </row>
    <row r="932" ht="25" customHeight="1">
      <c r="A932" s="43" t="inlineStr">
        <is>
          <t>Anh Sen - Bình Phước - 0974.485.959</t>
        </is>
      </c>
      <c r="B932" s="43" t="inlineStr">
        <is>
          <t>0974.485.959</t>
        </is>
      </c>
      <c r="C932" s="43" t="inlineStr">
        <is>
          <t>TX Đồng Xoài, Bình Phước</t>
        </is>
      </c>
      <c r="D932" s="43" t="n"/>
      <c r="E932" s="43" t="n"/>
      <c r="F932" s="43" t="inlineStr">
        <is>
          <t>KH2824</t>
        </is>
      </c>
      <c r="G932" s="43" t="n"/>
      <c r="H932" s="43" t="inlineStr">
        <is>
          <t>Bình Phước</t>
        </is>
      </c>
      <c r="I932" s="43" t="n"/>
    </row>
    <row r="933" ht="25" customHeight="1">
      <c r="A933" s="45" t="inlineStr">
        <is>
          <t>Cửa hàng Cường Tuyết - ĐắkLắk/ 0913.436.317</t>
        </is>
      </c>
      <c r="B933" s="45" t="inlineStr">
        <is>
          <t>0913.436.317</t>
        </is>
      </c>
      <c r="C933" s="45" t="inlineStr">
        <is>
          <t>Buôn Ma Thuột, Đắk Lắk</t>
        </is>
      </c>
      <c r="D933" s="45" t="n"/>
      <c r="E933" s="45" t="n"/>
      <c r="F933" s="45" t="inlineStr">
        <is>
          <t>KH2822</t>
        </is>
      </c>
      <c r="G933" s="45" t="n"/>
      <c r="H933" s="45" t="inlineStr">
        <is>
          <t>Đắk Lắk</t>
        </is>
      </c>
      <c r="I933" s="45" t="n"/>
    </row>
    <row r="934" ht="25" customHeight="1">
      <c r="A934" s="43" t="inlineStr">
        <is>
          <t>Anh Cường - Tân Vạn/ 0918.595.992</t>
        </is>
      </c>
      <c r="B934" s="43" t="inlineStr">
        <is>
          <t>0918.595.992</t>
        </is>
      </c>
      <c r="C934" s="43" t="inlineStr">
        <is>
          <t>Tân Vạn, Đồng Nai</t>
        </is>
      </c>
      <c r="D934" s="43" t="n"/>
      <c r="E934" s="43" t="n"/>
      <c r="F934" s="43" t="inlineStr">
        <is>
          <t>KH2823</t>
        </is>
      </c>
      <c r="G934" s="43" t="n"/>
      <c r="H934" s="43" t="inlineStr">
        <is>
          <t>Đồng Nai</t>
        </is>
      </c>
      <c r="I934" s="43" t="n"/>
    </row>
    <row r="935" ht="25" customHeight="1">
      <c r="A935" s="45" t="inlineStr">
        <is>
          <t>WEIHUI BAITE RADIATOR CO., LTD (Két nước, két nhớt)</t>
        </is>
      </c>
      <c r="B935" s="45" t="n"/>
      <c r="C935" s="45" t="inlineStr">
        <is>
          <t>WEIHUI, HENAN PROVINCE, CHINA</t>
        </is>
      </c>
      <c r="D935" s="45" t="n"/>
      <c r="E935" s="45" t="n"/>
      <c r="F935" s="45" t="inlineStr">
        <is>
          <t>WEIHUI</t>
        </is>
      </c>
      <c r="G935" s="45" t="n"/>
      <c r="H935" s="45" t="n"/>
      <c r="I935" s="45" t="n"/>
    </row>
    <row r="936" ht="25" customHeight="1">
      <c r="A936" s="43" t="inlineStr">
        <is>
          <t>Anh Hiếu - Khánh Hòa/ 0905.090.352</t>
        </is>
      </c>
      <c r="B936" s="43" t="inlineStr">
        <is>
          <t>0905.090.352</t>
        </is>
      </c>
      <c r="C936" s="43" t="inlineStr">
        <is>
          <t>Diên Khánh, Khánh Hòa</t>
        </is>
      </c>
      <c r="D936" s="43" t="n"/>
      <c r="E936" s="43" t="n"/>
      <c r="F936" s="43" t="inlineStr">
        <is>
          <t>KH2820</t>
        </is>
      </c>
      <c r="G936" s="43" t="n"/>
      <c r="H936" s="43" t="inlineStr">
        <is>
          <t>Khánh Hòa</t>
        </is>
      </c>
      <c r="I936" s="43" t="n"/>
    </row>
    <row r="937" ht="25" customHeight="1">
      <c r="A937" s="45" t="inlineStr">
        <is>
          <t>Cửa hàng Cơ Giới Việt - Tây Ninh/ 0918.339.790</t>
        </is>
      </c>
      <c r="B937" s="45" t="inlineStr">
        <is>
          <t>0918.339.790</t>
        </is>
      </c>
      <c r="C937" s="45" t="inlineStr">
        <is>
          <t>Đường 30/4, PK.5, P.4, TP. Tây Ninh</t>
        </is>
      </c>
      <c r="D937" s="45" t="n"/>
      <c r="E937" s="45" t="n"/>
      <c r="F937" s="45" t="inlineStr">
        <is>
          <t>KH2821</t>
        </is>
      </c>
      <c r="G937" s="45" t="n"/>
      <c r="H937" s="45" t="inlineStr">
        <is>
          <t>Tây Ninh</t>
        </is>
      </c>
      <c r="I937" s="45" t="n"/>
    </row>
    <row r="938" ht="25" customHeight="1">
      <c r="A938" s="43" t="inlineStr">
        <is>
          <t>Cửa hàng Châu Hồng- Gia Lai/ Anh Hiếu: 0978.365.246</t>
        </is>
      </c>
      <c r="B938" s="43" t="inlineStr">
        <is>
          <t>0978.365.246</t>
        </is>
      </c>
      <c r="C938" s="43" t="inlineStr">
        <is>
          <t>68 Hùng Vương, Phú Túc, Krong Pa, GIA LAI</t>
        </is>
      </c>
      <c r="D938" s="43" t="n"/>
      <c r="E938" s="43" t="n"/>
      <c r="F938" s="43" t="inlineStr">
        <is>
          <t>KH2818</t>
        </is>
      </c>
      <c r="G938" s="43" t="n"/>
      <c r="H938" s="43" t="inlineStr">
        <is>
          <t>Gia Lai</t>
        </is>
      </c>
      <c r="I938" s="43" t="n"/>
    </row>
    <row r="939" ht="25" customHeight="1">
      <c r="A939" s="45" t="inlineStr">
        <is>
          <t>GIA THỊNH ( TURBO)- SG / 0793.070.708</t>
        </is>
      </c>
      <c r="B939" s="45" t="inlineStr">
        <is>
          <t>0793.070.708</t>
        </is>
      </c>
      <c r="C939" s="45" t="inlineStr">
        <is>
          <t>Nơ Trang Long, Sài Gòn</t>
        </is>
      </c>
      <c r="D939" s="45" t="n"/>
      <c r="E939" s="45" t="n"/>
      <c r="F939" s="45" t="inlineStr">
        <is>
          <t>KH2819</t>
        </is>
      </c>
      <c r="G939" s="45" t="n"/>
      <c r="H939" s="45" t="inlineStr">
        <is>
          <t>TP. Hồ Chí Minh</t>
        </is>
      </c>
      <c r="I939" s="45" t="n"/>
    </row>
    <row r="940" ht="25" customHeight="1">
      <c r="A940" s="43" t="inlineStr">
        <is>
          <t>Cửa hàng anh Giao - Nha Trang/ 0376.627.089</t>
        </is>
      </c>
      <c r="B940" s="43" t="inlineStr">
        <is>
          <t>0376.627.089</t>
        </is>
      </c>
      <c r="C940" s="43" t="inlineStr">
        <is>
          <t>32 đường Cầu Dứa Phú Nông, Vĩnh Hiệp, Nha Trang, Khánh Hòa</t>
        </is>
      </c>
      <c r="D940" s="43" t="n"/>
      <c r="E940" s="43" t="n"/>
      <c r="F940" s="43" t="inlineStr">
        <is>
          <t>KH2817</t>
        </is>
      </c>
      <c r="G940" s="43" t="n"/>
      <c r="H940" s="43" t="inlineStr">
        <is>
          <t>Khánh Hòa</t>
        </is>
      </c>
      <c r="I940" s="43" t="n"/>
    </row>
    <row r="941" ht="25" customHeight="1">
      <c r="A941" s="45" t="inlineStr">
        <is>
          <t>Quốc Tỷ - Nhơn Trạch / 0982.296.426</t>
        </is>
      </c>
      <c r="B941" s="45" t="inlineStr">
        <is>
          <t>0982.296.426</t>
        </is>
      </c>
      <c r="C941" s="45" t="inlineStr">
        <is>
          <t>Âp Bến Sắp, Xã Hiền Phước, Nhơn Trạch, Đồng Nai</t>
        </is>
      </c>
      <c r="D941" s="45" t="n"/>
      <c r="E941" s="45" t="n"/>
      <c r="F941" s="45" t="inlineStr">
        <is>
          <t>KH2814</t>
        </is>
      </c>
      <c r="G941" s="45" t="n"/>
      <c r="H941" s="45" t="inlineStr">
        <is>
          <t>Đồng Nai</t>
        </is>
      </c>
      <c r="I941" s="45" t="n"/>
    </row>
    <row r="942" ht="25" customHeight="1">
      <c r="A942" s="43" t="inlineStr">
        <is>
          <t>Anh Phú - Bãi Máy Phú Phúc - Suối Tiên/ 0913.903.095</t>
        </is>
      </c>
      <c r="B942" s="43" t="inlineStr">
        <is>
          <t>0913.903.095</t>
        </is>
      </c>
      <c r="C942" s="43" t="inlineStr">
        <is>
          <t>Suối Tiên, TPHCM</t>
        </is>
      </c>
      <c r="D942" s="43" t="n"/>
      <c r="E942" s="43" t="n"/>
      <c r="F942" s="43" t="inlineStr">
        <is>
          <t>KH2815</t>
        </is>
      </c>
      <c r="G942" s="43" t="n"/>
      <c r="H942" s="43" t="inlineStr">
        <is>
          <t>TP. Hồ Chí Minh</t>
        </is>
      </c>
      <c r="I942" s="43" t="n"/>
    </row>
    <row r="943" ht="25" customHeight="1">
      <c r="A943" s="45" t="inlineStr">
        <is>
          <t>Anh Thành - Phan Rang ( chủ máy)/ 0966.330.868</t>
        </is>
      </c>
      <c r="B943" s="45" t="inlineStr">
        <is>
          <t>0966.330.868</t>
        </is>
      </c>
      <c r="C943" s="45" t="inlineStr">
        <is>
          <t>TP Phan Rang - Tháp Chàm, Ninh Thuận</t>
        </is>
      </c>
      <c r="D943" s="45" t="n"/>
      <c r="E943" s="45" t="n"/>
      <c r="F943" s="45" t="inlineStr">
        <is>
          <t>KH2816</t>
        </is>
      </c>
      <c r="G943" s="45" t="n"/>
      <c r="H943" s="45" t="inlineStr">
        <is>
          <t>Ninh Thuận</t>
        </is>
      </c>
      <c r="I943" s="45" t="n"/>
    </row>
    <row r="944" ht="25" customHeight="1">
      <c r="A944" s="43" t="inlineStr">
        <is>
          <t>Anh Phúc - SG/ 0938.134.956</t>
        </is>
      </c>
      <c r="B944" s="43" t="inlineStr">
        <is>
          <t>0938.134.956</t>
        </is>
      </c>
      <c r="C944" s="43" t="inlineStr">
        <is>
          <t>Sài Gòn</t>
        </is>
      </c>
      <c r="D944" s="43" t="n"/>
      <c r="E944" s="43" t="n"/>
      <c r="F944" s="43" t="inlineStr">
        <is>
          <t>KH2811</t>
        </is>
      </c>
      <c r="G944" s="43" t="n"/>
      <c r="H944" s="43" t="inlineStr">
        <is>
          <t>TP. Hồ Chí Minh</t>
        </is>
      </c>
      <c r="I944" s="43" t="n"/>
    </row>
    <row r="945" ht="25" customHeight="1">
      <c r="A945" s="45" t="inlineStr">
        <is>
          <t>Kiểm kê thiếu hàng hóa, chờ xử lý trách nhiệm nhân viên</t>
        </is>
      </c>
      <c r="B945" s="45" t="n"/>
      <c r="C945" s="45" t="n"/>
      <c r="D945" s="45" t="n"/>
      <c r="E945" s="45" t="inlineStr">
        <is>
          <t>Tài khoản để xử lý trách nhiệm về hàng hóa đối với nhân viên</t>
        </is>
      </c>
      <c r="F945" s="45" t="inlineStr">
        <is>
          <t>KH2812</t>
        </is>
      </c>
      <c r="G945" s="45" t="n"/>
      <c r="H945" s="45" t="n"/>
      <c r="I945" s="45" t="n"/>
    </row>
    <row r="946" ht="25" customHeight="1">
      <c r="A946" s="43" t="inlineStr">
        <is>
          <t>Cửa hàng Phúc Điền - Bình Dương / Anh Hậu 0901.303.798</t>
        </is>
      </c>
      <c r="B946" s="43" t="inlineStr">
        <is>
          <t>0901.303.798</t>
        </is>
      </c>
      <c r="C946" s="43" t="inlineStr">
        <is>
          <t>521/21/26 Nguyễn Tri Phương, An Bình, Dĩ An, Bình Dương</t>
        </is>
      </c>
      <c r="D946" s="43" t="n"/>
      <c r="E946" s="43" t="n"/>
      <c r="F946" s="43" t="inlineStr">
        <is>
          <t>KH2813</t>
        </is>
      </c>
      <c r="G946" s="43" t="n"/>
      <c r="H946" s="43" t="inlineStr">
        <is>
          <t>Bình Dương</t>
        </is>
      </c>
      <c r="I946" s="43" t="n"/>
    </row>
    <row r="947" ht="25" customHeight="1">
      <c r="A947" s="45" t="inlineStr">
        <is>
          <t>Anh Ty - Lạc Dương- Lâm Đồng / 0974.242.419</t>
        </is>
      </c>
      <c r="B947" s="45" t="inlineStr">
        <is>
          <t>0974.242.419</t>
        </is>
      </c>
      <c r="C947" s="45" t="inlineStr">
        <is>
          <t>Lâm Đồng</t>
        </is>
      </c>
      <c r="D947" s="45" t="n"/>
      <c r="E947" s="45" t="inlineStr">
        <is>
          <t>gửi công nợ vào mail</t>
        </is>
      </c>
      <c r="F947" s="45" t="inlineStr">
        <is>
          <t>KH2810</t>
        </is>
      </c>
      <c r="G947" s="45" t="n"/>
      <c r="H947" s="45" t="inlineStr">
        <is>
          <t>Lâm Đồng</t>
        </is>
      </c>
      <c r="I947" s="45" t="n"/>
    </row>
    <row r="948" ht="25" customHeight="1">
      <c r="A948" s="43" t="inlineStr">
        <is>
          <t>Anh Tú - Chín Nghĩa/ 0977.307.205</t>
        </is>
      </c>
      <c r="B948" s="43" t="inlineStr">
        <is>
          <t>0977.307.205</t>
        </is>
      </c>
      <c r="C948" s="43" t="inlineStr">
        <is>
          <t>Chín Nghĩa, Quảng Ngãi</t>
        </is>
      </c>
      <c r="D948" s="43" t="n"/>
      <c r="E948" s="43" t="n"/>
      <c r="F948" s="43" t="inlineStr">
        <is>
          <t>KH2808</t>
        </is>
      </c>
      <c r="G948" s="43" t="n"/>
      <c r="H948" s="43" t="inlineStr">
        <is>
          <t>Quảng Ngãi</t>
        </is>
      </c>
      <c r="I948" s="43" t="n"/>
    </row>
    <row r="949" ht="25" customHeight="1">
      <c r="A949" s="45" t="inlineStr">
        <is>
          <t>Nam Bang - Chị Loan- Gia Lai/ 0913.824.951</t>
        </is>
      </c>
      <c r="B949" s="45" t="inlineStr">
        <is>
          <t>0913.824.951</t>
        </is>
      </c>
      <c r="C949" s="45" t="inlineStr">
        <is>
          <t>Gia Lai</t>
        </is>
      </c>
      <c r="D949" s="45" t="n"/>
      <c r="E949" s="45" t="n"/>
      <c r="F949" s="45" t="inlineStr">
        <is>
          <t>KH2809</t>
        </is>
      </c>
      <c r="G949" s="45" t="inlineStr">
        <is>
          <t>VIP</t>
        </is>
      </c>
      <c r="H949" s="45" t="inlineStr">
        <is>
          <t>Gia Lai</t>
        </is>
      </c>
      <c r="I949" s="45" t="n"/>
    </row>
    <row r="950" ht="25" customHeight="1">
      <c r="A950" s="43" t="inlineStr">
        <is>
          <t>Anh Tuyên - Tân Hiệp, Bình Phước/ 0973.473.347</t>
        </is>
      </c>
      <c r="B950" s="43" t="inlineStr">
        <is>
          <t>0973.473.347</t>
        </is>
      </c>
      <c r="C950" s="43" t="inlineStr">
        <is>
          <t>Tân Hiệp, Bình Phước</t>
        </is>
      </c>
      <c r="D950" s="43" t="n"/>
      <c r="E950" s="43" t="n"/>
      <c r="F950" s="43" t="inlineStr">
        <is>
          <t>KH2807</t>
        </is>
      </c>
      <c r="G950" s="43" t="n"/>
      <c r="H950" s="43" t="inlineStr">
        <is>
          <t>Bình Phước</t>
        </is>
      </c>
      <c r="I950" s="43" t="n"/>
    </row>
    <row r="951" ht="25" customHeight="1">
      <c r="A951" s="45" t="inlineStr">
        <is>
          <t>Công ty Anh Dương- Biên Hòa/ 0986.770.012</t>
        </is>
      </c>
      <c r="B951" s="45" t="inlineStr">
        <is>
          <t>0986.770.012</t>
        </is>
      </c>
      <c r="C951" s="45" t="inlineStr">
        <is>
          <t>Biên Hòa, Đồng Nai</t>
        </is>
      </c>
      <c r="D951" s="45" t="n"/>
      <c r="E951" s="45" t="n"/>
      <c r="F951" s="45" t="inlineStr">
        <is>
          <t>KH2806</t>
        </is>
      </c>
      <c r="G951" s="45" t="n"/>
      <c r="H951" s="45" t="inlineStr">
        <is>
          <t>Đồng Nai</t>
        </is>
      </c>
      <c r="I951" s="45" t="n"/>
    </row>
    <row r="952" ht="25" customHeight="1">
      <c r="A952" s="43" t="inlineStr">
        <is>
          <t>Anh Vũ - Ninh Thuận/ 0972.896.090</t>
        </is>
      </c>
      <c r="B952" s="43" t="inlineStr">
        <is>
          <t>0972.896.090</t>
        </is>
      </c>
      <c r="C952" s="43" t="inlineStr">
        <is>
          <t>TP. Phan Rang - Tháp Chàm, Ninh Thuận</t>
        </is>
      </c>
      <c r="D952" s="43" t="n"/>
      <c r="E952" s="43" t="n"/>
      <c r="F952" s="43" t="inlineStr">
        <is>
          <t>KH2805</t>
        </is>
      </c>
      <c r="G952" s="43" t="n"/>
      <c r="H952" s="43" t="inlineStr">
        <is>
          <t>Ninh Thuận</t>
        </is>
      </c>
      <c r="I952" s="43" t="n"/>
    </row>
    <row r="953" ht="25" customHeight="1">
      <c r="A953" s="45" t="inlineStr">
        <is>
          <t>HANGZHOU HENGJING TRADING CO., LTD (Chuyên Doosan chính hãng)</t>
        </is>
      </c>
      <c r="B953" s="45" t="n"/>
      <c r="C953" s="45" t="inlineStr">
        <is>
          <t>No. 2666, Desheng East Road, Wanpin Autopart Market, Hangzhou, Zhejiang, China</t>
        </is>
      </c>
      <c r="D953" s="45" t="n"/>
      <c r="E953" s="45" t="n"/>
      <c r="F953" s="45" t="inlineStr">
        <is>
          <t>HANZHOU</t>
        </is>
      </c>
      <c r="G953" s="45" t="n"/>
      <c r="H953" s="45" t="n"/>
      <c r="I953" s="45" t="n"/>
    </row>
    <row r="954" ht="25" customHeight="1">
      <c r="A954" s="43" t="inlineStr">
        <is>
          <t>Xưởng Anh Viên - Đồng Xoài 0914.264.099</t>
        </is>
      </c>
      <c r="B954" s="43" t="inlineStr">
        <is>
          <t>0914.264.099</t>
        </is>
      </c>
      <c r="C954" s="43" t="inlineStr">
        <is>
          <t>Thị xã Đồng Xoài, Bình Phước</t>
        </is>
      </c>
      <c r="D954" s="43" t="n"/>
      <c r="E954" s="43" t="n"/>
      <c r="F954" s="43" t="inlineStr">
        <is>
          <t>KH2803</t>
        </is>
      </c>
      <c r="G954" s="43" t="n"/>
      <c r="H954" s="43" t="inlineStr">
        <is>
          <t>Bình Phước</t>
        </is>
      </c>
      <c r="I954" s="43" t="n"/>
    </row>
    <row r="955" ht="25" customHeight="1">
      <c r="A955" s="45" t="inlineStr">
        <is>
          <t>Anh Điền xe nâng- SG / 0906.967.080</t>
        </is>
      </c>
      <c r="B955" s="45" t="inlineStr">
        <is>
          <t>0906.967.080</t>
        </is>
      </c>
      <c r="C955" s="45" t="inlineStr">
        <is>
          <t>195/25 QL1A, Bình Chiểu, Thủ Đức, Sài Gòn</t>
        </is>
      </c>
      <c r="D955" s="45" t="n"/>
      <c r="E955" s="45" t="n"/>
      <c r="F955" s="45" t="inlineStr">
        <is>
          <t>KH2804</t>
        </is>
      </c>
      <c r="G955" s="45" t="n"/>
      <c r="H955" s="45" t="inlineStr">
        <is>
          <t>TP. Hồ Chí Minh</t>
        </is>
      </c>
      <c r="I955" s="45" t="n"/>
    </row>
    <row r="956" ht="25" customHeight="1">
      <c r="A956" s="43" t="inlineStr">
        <is>
          <t>JUNDA MACHINERY &amp; EQUIPMENT CO., LTD (đại lý miểng và bạc Nhật)</t>
        </is>
      </c>
      <c r="B956" s="43" t="n"/>
      <c r="C956" s="43" t="inlineStr">
        <is>
          <t>Guangzhou, China</t>
        </is>
      </c>
      <c r="D956" s="43" t="n"/>
      <c r="E956" s="43" t="n"/>
      <c r="F956" s="43" t="inlineStr">
        <is>
          <t>JDGUANGZHOU</t>
        </is>
      </c>
      <c r="G956" s="43" t="n"/>
      <c r="H956" s="43" t="n"/>
      <c r="I956" s="43" t="n"/>
    </row>
    <row r="957" ht="25" customHeight="1">
      <c r="A957" s="45" t="inlineStr">
        <is>
          <t>Cửa hàng Thành Thái - Thanh Hóa 0912.395.597/ 0989.795.597</t>
        </is>
      </c>
      <c r="B957" s="45" t="inlineStr">
        <is>
          <t>0912.395.597 / 0989.795.597</t>
        </is>
      </c>
      <c r="C957" s="45" t="inlineStr">
        <is>
          <t>48 Cửa Tả, P. Lam Sơn, TP. Thanh Hóa</t>
        </is>
      </c>
      <c r="D957" s="45" t="n"/>
      <c r="E957" s="45" t="n"/>
      <c r="F957" s="45" t="inlineStr">
        <is>
          <t>KH2802</t>
        </is>
      </c>
      <c r="G957" s="45" t="n"/>
      <c r="H957" s="45" t="inlineStr">
        <is>
          <t>Quảng Nam</t>
        </is>
      </c>
      <c r="I957" s="45" t="inlineStr">
        <is>
          <t xml:space="preserve">GỬI XE QUANG THANH.0903.999.639 BÃI XE TÂY BẮC 3/6 Quốc Lộ 22 HOOC MÔN </t>
        </is>
      </c>
    </row>
    <row r="958" ht="25" customHeight="1">
      <c r="A958" s="43" t="inlineStr">
        <is>
          <t>MARUN MACHINERY EQUIPMENT CO.</t>
        </is>
      </c>
      <c r="B958" s="43" t="n"/>
      <c r="C958" s="43" t="inlineStr">
        <is>
          <t>Building 112, No.110 Donghuan road, Tianhe district, Guangzhou City, China</t>
        </is>
      </c>
      <c r="D958" s="43" t="n"/>
      <c r="E958" s="43" t="n"/>
      <c r="F958" s="43" t="inlineStr">
        <is>
          <t>MARUN</t>
        </is>
      </c>
      <c r="G958" s="43" t="n"/>
      <c r="H958" s="43" t="n"/>
      <c r="I958" s="43" t="n"/>
    </row>
    <row r="959" ht="25" customHeight="1">
      <c r="A959" s="45" t="inlineStr">
        <is>
          <t>NICE IN GASKET - GUANG DONG SHUNDE MING YE IMPORT AND EXPORT CO., LTD</t>
        </is>
      </c>
      <c r="B959" s="45" t="n"/>
      <c r="C959" s="45" t="inlineStr">
        <is>
          <t>Guangzhou City, China</t>
        </is>
      </c>
      <c r="D959" s="45" t="n"/>
      <c r="E959" s="45" t="n"/>
      <c r="F959" s="45" t="inlineStr">
        <is>
          <t>NICE</t>
        </is>
      </c>
      <c r="G959" s="45" t="n"/>
      <c r="H959" s="45" t="n"/>
      <c r="I959" s="45" t="n"/>
    </row>
    <row r="960" ht="25" customHeight="1">
      <c r="A960" s="43" t="inlineStr">
        <is>
          <t>Anh Cảnh- SG / 0909.616.236</t>
        </is>
      </c>
      <c r="B960" s="43" t="inlineStr">
        <is>
          <t>0909.616.236</t>
        </is>
      </c>
      <c r="C960" s="43" t="inlineStr">
        <is>
          <t>Huyện Bình Chánh, TPHCM</t>
        </is>
      </c>
      <c r="D960" s="43" t="n"/>
      <c r="E960" s="43" t="n"/>
      <c r="F960" s="43" t="inlineStr">
        <is>
          <t>KH2801</t>
        </is>
      </c>
      <c r="G960" s="43" t="n"/>
      <c r="H960" s="43" t="inlineStr">
        <is>
          <t>TP. Hồ Chí Minh</t>
        </is>
      </c>
      <c r="I960" s="43" t="n"/>
    </row>
    <row r="961" ht="25" customHeight="1">
      <c r="A961" s="45" t="inlineStr">
        <is>
          <t>Trường Thọ - Hải Phòng - 0966.709.362</t>
        </is>
      </c>
      <c r="B961" s="45" t="inlineStr">
        <is>
          <t>0966.709.362</t>
        </is>
      </c>
      <c r="C961" s="45" t="inlineStr">
        <is>
          <t>Lê Chân, Hải Phòng</t>
        </is>
      </c>
      <c r="D961" s="45" t="n"/>
      <c r="E961" s="45" t="n"/>
      <c r="F961" s="45" t="inlineStr">
        <is>
          <t>KH2800</t>
        </is>
      </c>
      <c r="G961" s="45" t="n"/>
      <c r="H961" s="45" t="inlineStr">
        <is>
          <t>TP. Hồ Chí Minh</t>
        </is>
      </c>
      <c r="I961" s="45" t="n"/>
    </row>
    <row r="962" ht="25" customHeight="1">
      <c r="A962" s="43" t="inlineStr">
        <is>
          <t>Anh Phú - Quảng Ngãi/ 0905.112.225</t>
        </is>
      </c>
      <c r="B962" s="43" t="inlineStr">
        <is>
          <t>0905.112.225</t>
        </is>
      </c>
      <c r="C962" s="43" t="inlineStr">
        <is>
          <t>Quảng Ngãi</t>
        </is>
      </c>
      <c r="D962" s="43" t="n"/>
      <c r="E962" s="43" t="n"/>
      <c r="F962" s="43" t="inlineStr">
        <is>
          <t>KH2799</t>
        </is>
      </c>
      <c r="G962" s="43" t="n"/>
      <c r="H962" s="43" t="inlineStr">
        <is>
          <t>Quảng Ngãi</t>
        </is>
      </c>
      <c r="I962" s="43" t="n"/>
    </row>
    <row r="963" ht="25" customHeight="1">
      <c r="A963" s="45" t="inlineStr">
        <is>
          <t>Anh Thụy - Phú Quốc/ 0913.561.828</t>
        </is>
      </c>
      <c r="B963" s="45" t="inlineStr">
        <is>
          <t>0913.561.828</t>
        </is>
      </c>
      <c r="C963" s="45" t="inlineStr">
        <is>
          <t>Phú Quốc - Kiên Giang</t>
        </is>
      </c>
      <c r="D963" s="45" t="n"/>
      <c r="E963" s="45" t="n"/>
      <c r="F963" s="45" t="inlineStr">
        <is>
          <t>KH2798</t>
        </is>
      </c>
      <c r="G963" s="45" t="n"/>
      <c r="H963" s="45" t="inlineStr">
        <is>
          <t>Kiên Giang</t>
        </is>
      </c>
      <c r="I963" s="45" t="n"/>
    </row>
    <row r="964" ht="25" customHeight="1">
      <c r="A964" s="43" t="inlineStr">
        <is>
          <t>Xưởng Anh Vũ -Xuyên Mộc, Bà Rịa / 0963.440.454</t>
        </is>
      </c>
      <c r="B964" s="43" t="inlineStr">
        <is>
          <t>0963.440.454</t>
        </is>
      </c>
      <c r="C964" s="43" t="inlineStr">
        <is>
          <t>Đất Đỏ, Bà Rịa - Vũng Tàu</t>
        </is>
      </c>
      <c r="D964" s="43" t="n"/>
      <c r="E964" s="43" t="n"/>
      <c r="F964" s="43" t="inlineStr">
        <is>
          <t>KH2796</t>
        </is>
      </c>
      <c r="G964" s="43" t="n"/>
      <c r="H964" s="43" t="inlineStr">
        <is>
          <t>Bà Rịa - Vũng Tàu</t>
        </is>
      </c>
      <c r="I964" s="43" t="n"/>
    </row>
    <row r="965" ht="25" customHeight="1">
      <c r="A965" s="45" t="inlineStr">
        <is>
          <t>Anh Bảo - Đà Lạt/ 0334.514.841</t>
        </is>
      </c>
      <c r="B965" s="45" t="inlineStr">
        <is>
          <t>0334.514.841</t>
        </is>
      </c>
      <c r="C965" s="45" t="inlineStr">
        <is>
          <t>TP. Đà Lạt, Lâm Đồng</t>
        </is>
      </c>
      <c r="D965" s="45" t="n"/>
      <c r="E965" s="45" t="n"/>
      <c r="F965" s="45" t="inlineStr">
        <is>
          <t>KH2797</t>
        </is>
      </c>
      <c r="G965" s="45" t="n"/>
      <c r="H965" s="45" t="inlineStr">
        <is>
          <t>Lâm Đồng</t>
        </is>
      </c>
      <c r="I965" s="45" t="n"/>
    </row>
    <row r="966" ht="25" customHeight="1">
      <c r="A966" s="43" t="inlineStr">
        <is>
          <t>TDC AUTO PART LTD</t>
        </is>
      </c>
      <c r="B966" s="43" t="n"/>
      <c r="C966" s="43" t="inlineStr">
        <is>
          <t>TAIWAN</t>
        </is>
      </c>
      <c r="D966" s="43" t="n"/>
      <c r="E966" s="43" t="n"/>
      <c r="F966" s="43" t="inlineStr">
        <is>
          <t>TDC</t>
        </is>
      </c>
      <c r="G966" s="43" t="n"/>
      <c r="H966" s="43" t="n"/>
      <c r="I966" s="43" t="n"/>
    </row>
    <row r="967" ht="25" customHeight="1">
      <c r="A967" s="45" t="inlineStr">
        <is>
          <t>YANTAI CHUNSHENG SLIDING BEARING CO.LTD</t>
        </is>
      </c>
      <c r="B967" s="45" t="n"/>
      <c r="C967" s="45" t="inlineStr">
        <is>
          <t>NO.27 JINGSI ROAD HI-TECH ZONE, YANTAI CITY, SHANDONG PROVINCE, CHINA 264670</t>
        </is>
      </c>
      <c r="D967" s="45" t="n"/>
      <c r="E967" s="45" t="n"/>
      <c r="F967" s="45" t="inlineStr">
        <is>
          <t>YANTAI</t>
        </is>
      </c>
      <c r="G967" s="45" t="n"/>
      <c r="H967" s="45" t="n"/>
      <c r="I967" s="45" t="n"/>
    </row>
    <row r="968" ht="25" customHeight="1">
      <c r="A968" s="43" t="inlineStr">
        <is>
          <t>ZHONGZHOU HONGYU MACHINERY MANUFACTURE LTD/ ZHENGZHOU TOWAY IMPORT AND EXPORT (CYLINDER HEAD/ BLOCK)</t>
        </is>
      </c>
      <c r="B968" s="43" t="n"/>
      <c r="C968" s="43" t="inlineStr">
        <is>
          <t>CHINA</t>
        </is>
      </c>
      <c r="D968" s="43" t="n"/>
      <c r="E968" s="43" t="n"/>
      <c r="F968" s="43" t="inlineStr">
        <is>
          <t>ZHO</t>
        </is>
      </c>
      <c r="G968" s="43" t="n"/>
      <c r="H968" s="43" t="n"/>
      <c r="I968" s="43" t="n"/>
    </row>
    <row r="969" ht="25" customHeight="1">
      <c r="A969" s="45" t="inlineStr">
        <is>
          <t>Chị Loan - Bình Dương / 0946.424.455</t>
        </is>
      </c>
      <c r="B969" s="45" t="inlineStr">
        <is>
          <t>0946.424.455</t>
        </is>
      </c>
      <c r="C969" s="45" t="inlineStr">
        <is>
          <t>Cầu Phú Cường, Bình Dương</t>
        </is>
      </c>
      <c r="D969" s="45" t="n"/>
      <c r="E969" s="45" t="n"/>
      <c r="F969" s="45" t="inlineStr">
        <is>
          <t>KH2795</t>
        </is>
      </c>
      <c r="G969" s="45" t="n"/>
      <c r="H969" s="45" t="inlineStr">
        <is>
          <t>Bình Dương</t>
        </is>
      </c>
      <c r="I969" s="45" t="n"/>
    </row>
    <row r="970" ht="25" customHeight="1">
      <c r="A970" s="43" t="inlineStr">
        <is>
          <t>CHANGSHA HAOCHANG MACHINERY EQUIPMENT CO., LTD (crankshaft)</t>
        </is>
      </c>
      <c r="B970" s="43" t="n"/>
      <c r="C970" s="43" t="inlineStr">
        <is>
          <t>No. 448 ShaoShan Road, Yuhua District, Changsha, China</t>
        </is>
      </c>
      <c r="D970" s="43" t="n"/>
      <c r="E970" s="43" t="n"/>
      <c r="F970" s="43" t="inlineStr">
        <is>
          <t>CHANGSHA</t>
        </is>
      </c>
      <c r="G970" s="43" t="n"/>
      <c r="H970" s="43" t="n"/>
      <c r="I970" s="43" t="n"/>
    </row>
    <row r="971" ht="25" customHeight="1">
      <c r="A971" s="45" t="inlineStr">
        <is>
          <t>Anh Triệu - Đồng Nai/ 0987.134.291- 0977.922.291</t>
        </is>
      </c>
      <c r="B971" s="45" t="inlineStr">
        <is>
          <t>0987.134.291- / 0977.922.291</t>
        </is>
      </c>
      <c r="C971" s="45" t="inlineStr">
        <is>
          <t>Ấp Tân Hữu, xã Xuân Thành, huyện Xuân Lộc, Tỉnh Đồng Nai</t>
        </is>
      </c>
      <c r="D971" s="45" t="n"/>
      <c r="E971" s="45" t="n"/>
      <c r="F971" s="45" t="inlineStr">
        <is>
          <t>KH2793</t>
        </is>
      </c>
      <c r="G971" s="45" t="n"/>
      <c r="H971" s="45" t="inlineStr">
        <is>
          <t>Đồng Nai</t>
        </is>
      </c>
      <c r="I971" s="45" t="n"/>
    </row>
    <row r="972" ht="25" customHeight="1">
      <c r="A972" s="43" t="inlineStr">
        <is>
          <t>Cửa hàng Thành Luân - Bình Tân/ 0903.724.432</t>
        </is>
      </c>
      <c r="B972" s="43" t="inlineStr">
        <is>
          <t>0903.724.432</t>
        </is>
      </c>
      <c r="C972" s="43" t="inlineStr">
        <is>
          <t>578 Kinh Dương Vương, P. An Lạc, Q. Bình Tân</t>
        </is>
      </c>
      <c r="D972" s="43" t="n"/>
      <c r="E972" s="43" t="n"/>
      <c r="F972" s="43" t="inlineStr">
        <is>
          <t>KH2794</t>
        </is>
      </c>
      <c r="G972" s="43" t="n"/>
      <c r="H972" s="43" t="inlineStr">
        <is>
          <t>TP. Hồ Chí Minh</t>
        </is>
      </c>
      <c r="I972" s="43" t="n"/>
    </row>
    <row r="973" ht="25" customHeight="1">
      <c r="A973" s="45" t="inlineStr">
        <is>
          <t>PNC EXCAVATOR PARTS CO., LTD</t>
        </is>
      </c>
      <c r="B973" s="45" t="n"/>
      <c r="C973" s="45" t="inlineStr">
        <is>
          <t>China</t>
        </is>
      </c>
      <c r="D973" s="45" t="n"/>
      <c r="E973" s="45" t="n"/>
      <c r="F973" s="45" t="inlineStr">
        <is>
          <t>PNC</t>
        </is>
      </c>
      <c r="G973" s="45" t="n"/>
      <c r="H973" s="45" t="n"/>
      <c r="I973" s="45" t="n"/>
    </row>
    <row r="974" ht="25" customHeight="1">
      <c r="A974" s="43" t="inlineStr">
        <is>
          <t>Anh Cảnh - Bình Phước/ 0986.904.015</t>
        </is>
      </c>
      <c r="B974" s="43" t="inlineStr">
        <is>
          <t>0986.904.015</t>
        </is>
      </c>
      <c r="C974" s="43" t="inlineStr">
        <is>
          <t>Phước Long, Bình Phước</t>
        </is>
      </c>
      <c r="D974" s="43" t="n"/>
      <c r="E974" s="43" t="n"/>
      <c r="F974" s="43" t="inlineStr">
        <is>
          <t>KH2791</t>
        </is>
      </c>
      <c r="G974" s="43" t="n"/>
      <c r="H974" s="43" t="inlineStr">
        <is>
          <t>Bình Phước</t>
        </is>
      </c>
      <c r="I974" s="43" t="n"/>
    </row>
    <row r="975" ht="25" customHeight="1">
      <c r="A975" s="45" t="inlineStr">
        <is>
          <t>Anh Phong - xe nâng SÀI GÒN/ 0979.698.454</t>
        </is>
      </c>
      <c r="B975" s="45" t="inlineStr">
        <is>
          <t>0979.698.454</t>
        </is>
      </c>
      <c r="C975" s="45" t="inlineStr">
        <is>
          <t>TPHCM</t>
        </is>
      </c>
      <c r="D975" s="45" t="n"/>
      <c r="E975" s="45" t="n"/>
      <c r="F975" s="45" t="inlineStr">
        <is>
          <t>KH2792</t>
        </is>
      </c>
      <c r="G975" s="45" t="n"/>
      <c r="H975" s="45" t="inlineStr">
        <is>
          <t>TP. Hồ Chí Minh</t>
        </is>
      </c>
      <c r="I975" s="45" t="n"/>
    </row>
    <row r="976" ht="25" customHeight="1">
      <c r="A976" s="43" t="inlineStr">
        <is>
          <t>Anh Lâm- Đà Lạt/ 0937.024.941</t>
        </is>
      </c>
      <c r="B976" s="43" t="inlineStr">
        <is>
          <t>0937.024.941</t>
        </is>
      </c>
      <c r="C976" s="43" t="inlineStr">
        <is>
          <t>Đà Lạt - Lâm Đồng</t>
        </is>
      </c>
      <c r="D976" s="43" t="n"/>
      <c r="E976" s="43" t="n"/>
      <c r="F976" s="43" t="inlineStr">
        <is>
          <t>KH2790</t>
        </is>
      </c>
      <c r="G976" s="43" t="n"/>
      <c r="H976" s="43" t="inlineStr">
        <is>
          <t>Lâm Đồng</t>
        </is>
      </c>
      <c r="I976" s="43" t="n"/>
    </row>
    <row r="977" ht="25" customHeight="1">
      <c r="A977" s="45" t="inlineStr">
        <is>
          <t>Anh Nhí - Phan Rang/ 0905.138.232</t>
        </is>
      </c>
      <c r="B977" s="45" t="inlineStr">
        <is>
          <t>0905.138.232</t>
        </is>
      </c>
      <c r="C977" s="45" t="inlineStr">
        <is>
          <t>TP. Phan Rang - Tháp Chàm, Ninh Thuận</t>
        </is>
      </c>
      <c r="D977" s="45" t="n"/>
      <c r="E977" s="45" t="n"/>
      <c r="F977" s="45" t="inlineStr">
        <is>
          <t>KH2788</t>
        </is>
      </c>
      <c r="G977" s="45" t="n"/>
      <c r="H977" s="45" t="inlineStr">
        <is>
          <t>Ninh Thuận</t>
        </is>
      </c>
      <c r="I977" s="45" t="n"/>
    </row>
    <row r="978" ht="25" customHeight="1">
      <c r="A978" s="43" t="inlineStr">
        <is>
          <t>Anh Phương - KonTum/ 0793.543.678</t>
        </is>
      </c>
      <c r="B978" s="43" t="inlineStr">
        <is>
          <t>0793.543.678</t>
        </is>
      </c>
      <c r="C978" s="43" t="inlineStr">
        <is>
          <t>KonTum</t>
        </is>
      </c>
      <c r="D978" s="43" t="n"/>
      <c r="E978" s="43" t="n"/>
      <c r="F978" s="43" t="inlineStr">
        <is>
          <t>KH2789</t>
        </is>
      </c>
      <c r="G978" s="43" t="n"/>
      <c r="H978" s="43" t="inlineStr">
        <is>
          <t>Kon Tum</t>
        </is>
      </c>
      <c r="I978" s="43" t="n"/>
    </row>
    <row r="979" ht="25" customHeight="1">
      <c r="A979" s="45" t="inlineStr">
        <is>
          <t>Anh Trung - Đồng Tháp/ 0913.967.133</t>
        </is>
      </c>
      <c r="B979" s="45" t="inlineStr">
        <is>
          <t>0913.967.133</t>
        </is>
      </c>
      <c r="C979" s="45" t="inlineStr">
        <is>
          <t>Cao Lãnh, Đồng Tháp</t>
        </is>
      </c>
      <c r="D979" s="45" t="n"/>
      <c r="E979" s="45" t="n"/>
      <c r="F979" s="45" t="inlineStr">
        <is>
          <t>KH2787</t>
        </is>
      </c>
      <c r="G979" s="45" t="n"/>
      <c r="H979" s="45" t="inlineStr">
        <is>
          <t>Đồng Tháp</t>
        </is>
      </c>
      <c r="I979" s="45" t="n"/>
    </row>
    <row r="980" ht="25" customHeight="1">
      <c r="A980" s="43" t="inlineStr">
        <is>
          <t>Anh Đức - SG/ 0384.119.280</t>
        </is>
      </c>
      <c r="B980" s="43" t="inlineStr">
        <is>
          <t>0384.119.280</t>
        </is>
      </c>
      <c r="C980" s="43" t="inlineStr">
        <is>
          <t>Sài Gòn</t>
        </is>
      </c>
      <c r="D980" s="43" t="n"/>
      <c r="E980" s="43" t="n"/>
      <c r="F980" s="43" t="inlineStr">
        <is>
          <t>KH2785</t>
        </is>
      </c>
      <c r="G980" s="43" t="n"/>
      <c r="H980" s="43" t="inlineStr">
        <is>
          <t>TP. Hồ Chí Minh</t>
        </is>
      </c>
      <c r="I980" s="43" t="n"/>
    </row>
    <row r="981" ht="25" customHeight="1">
      <c r="A981" s="45" t="inlineStr">
        <is>
          <t>Anh Quang - Biên Hòa/ 0817.372.879</t>
        </is>
      </c>
      <c r="B981" s="45" t="inlineStr">
        <is>
          <t>0817.372.879</t>
        </is>
      </c>
      <c r="C981" s="45" t="inlineStr">
        <is>
          <t>Biên Hòa - Đồng Nai</t>
        </is>
      </c>
      <c r="D981" s="45" t="n"/>
      <c r="E981" s="45" t="n"/>
      <c r="F981" s="45" t="inlineStr">
        <is>
          <t>KH2786</t>
        </is>
      </c>
      <c r="G981" s="45" t="n"/>
      <c r="H981" s="45" t="inlineStr">
        <is>
          <t>Đồng Nai</t>
        </is>
      </c>
      <c r="I981" s="45" t="n"/>
    </row>
    <row r="982" ht="25" customHeight="1">
      <c r="A982" s="43" t="inlineStr">
        <is>
          <t>CAT &amp; PERKINS DEALERS - HONGKONG - (13202891528@163.com)</t>
        </is>
      </c>
      <c r="B982" s="43" t="inlineStr">
        <is>
          <t>13202891528</t>
        </is>
      </c>
      <c r="C982" s="43" t="inlineStr">
        <is>
          <t>HONG KONG</t>
        </is>
      </c>
      <c r="D982" s="43" t="n"/>
      <c r="E982" s="43" t="n"/>
      <c r="F982" s="43" t="inlineStr">
        <is>
          <t>PERKINS</t>
        </is>
      </c>
      <c r="G982" s="43" t="n"/>
      <c r="H982" s="43" t="n"/>
      <c r="I982" s="43" t="n"/>
    </row>
    <row r="983" ht="25" customHeight="1">
      <c r="A983" s="45" t="inlineStr">
        <is>
          <t>Công ty Cơ Giới Á Châu/ 0906.900.010</t>
        </is>
      </c>
      <c r="B983" s="45" t="inlineStr">
        <is>
          <t>0906.900.010</t>
        </is>
      </c>
      <c r="C983" s="45" t="inlineStr">
        <is>
          <t>Q12, SG</t>
        </is>
      </c>
      <c r="D983" s="45" t="n"/>
      <c r="E983" s="45" t="n"/>
      <c r="F983" s="45" t="inlineStr">
        <is>
          <t>KH2782</t>
        </is>
      </c>
      <c r="G983" s="45" t="n"/>
      <c r="H983" s="45" t="inlineStr">
        <is>
          <t>TP. Hồ Chí Minh</t>
        </is>
      </c>
      <c r="I983" s="45" t="n"/>
    </row>
    <row r="984" ht="25" customHeight="1">
      <c r="A984" s="43" t="inlineStr">
        <is>
          <t>Xưởng Phong Tưởng - Đắk Nông/ 0985.452.926</t>
        </is>
      </c>
      <c r="B984" s="43" t="inlineStr">
        <is>
          <t>0985.452.926</t>
        </is>
      </c>
      <c r="C984" s="43" t="inlineStr">
        <is>
          <t>Kiến Đức, Đắk Nông</t>
        </is>
      </c>
      <c r="D984" s="43" t="n"/>
      <c r="E984" s="43" t="n"/>
      <c r="F984" s="43" t="inlineStr">
        <is>
          <t>KH2783</t>
        </is>
      </c>
      <c r="G984" s="43" t="n"/>
      <c r="H984" s="43" t="inlineStr">
        <is>
          <t>Đắk Nông</t>
        </is>
      </c>
      <c r="I984" s="43" t="n"/>
    </row>
    <row r="985" ht="25" customHeight="1">
      <c r="A985" s="45" t="inlineStr">
        <is>
          <t>Anh Khuê - SG/ 0913.837.666</t>
        </is>
      </c>
      <c r="B985" s="45" t="inlineStr">
        <is>
          <t>0913.837.666</t>
        </is>
      </c>
      <c r="C985" s="45" t="inlineStr">
        <is>
          <t>Thạnh Lộc, Q12, Sài Gòn</t>
        </is>
      </c>
      <c r="D985" s="45" t="n"/>
      <c r="E985" s="45" t="n"/>
      <c r="F985" s="45" t="inlineStr">
        <is>
          <t>KH2784</t>
        </is>
      </c>
      <c r="G985" s="45" t="n"/>
      <c r="H985" s="45" t="inlineStr">
        <is>
          <t>TP. Hồ Chí Minh</t>
        </is>
      </c>
      <c r="I985" s="45" t="n"/>
    </row>
    <row r="986" ht="25" customHeight="1">
      <c r="A986" s="43" t="inlineStr">
        <is>
          <t>Quốc Anh - Đăk Lăk/ 0905.100.525</t>
        </is>
      </c>
      <c r="B986" s="43" t="inlineStr">
        <is>
          <t>0905.100.525</t>
        </is>
      </c>
      <c r="C986" s="43" t="inlineStr">
        <is>
          <t>Đăk Lăk</t>
        </is>
      </c>
      <c r="D986" s="43" t="n"/>
      <c r="E986" s="43" t="n"/>
      <c r="F986" s="43" t="inlineStr">
        <is>
          <t>KH2779</t>
        </is>
      </c>
      <c r="G986" s="43" t="n"/>
      <c r="H986" s="43" t="inlineStr">
        <is>
          <t>Đắk Lắk</t>
        </is>
      </c>
      <c r="I986" s="43" t="n"/>
    </row>
    <row r="987" ht="25" customHeight="1">
      <c r="A987" s="45" t="inlineStr">
        <is>
          <t>Xưởng Anh Hòa - SG/ 0394.410.871</t>
        </is>
      </c>
      <c r="B987" s="45" t="inlineStr">
        <is>
          <t>0394.410.871</t>
        </is>
      </c>
      <c r="C987" s="45" t="inlineStr">
        <is>
          <t>Q9, TPHCM</t>
        </is>
      </c>
      <c r="D987" s="45" t="n"/>
      <c r="E987" s="45" t="n"/>
      <c r="F987" s="45" t="inlineStr">
        <is>
          <t>KH2780</t>
        </is>
      </c>
      <c r="G987" s="45" t="n"/>
      <c r="H987" s="45" t="inlineStr">
        <is>
          <t>TP. Hồ Chí Minh</t>
        </is>
      </c>
      <c r="I987" s="45" t="n"/>
    </row>
    <row r="988" ht="25" customHeight="1">
      <c r="A988" s="43" t="inlineStr">
        <is>
          <t>Cửa Hàng Long Thịnh - SG/ 0902.728.767</t>
        </is>
      </c>
      <c r="B988" s="43" t="inlineStr">
        <is>
          <t>0902.728.767</t>
        </is>
      </c>
      <c r="C988" s="43" t="inlineStr">
        <is>
          <t>271 Nguyễn Trãi, P. Nguyễn Cư Trinh, Q1, SG</t>
        </is>
      </c>
      <c r="D988" s="43" t="n"/>
      <c r="E988" s="43" t="n"/>
      <c r="F988" s="43" t="inlineStr">
        <is>
          <t>KH2781</t>
        </is>
      </c>
      <c r="G988" s="43" t="n"/>
      <c r="H988" s="43" t="inlineStr">
        <is>
          <t>Hà Tĩnh</t>
        </is>
      </c>
      <c r="I988" s="43" t="n"/>
    </row>
    <row r="989" ht="25" customHeight="1">
      <c r="A989" s="45" t="inlineStr">
        <is>
          <t>Anh Đạt - Bình Dương / 0913.535.816</t>
        </is>
      </c>
      <c r="B989" s="45" t="inlineStr">
        <is>
          <t>0913.535.816</t>
        </is>
      </c>
      <c r="C989" s="45" t="inlineStr">
        <is>
          <t>Bình Dương</t>
        </is>
      </c>
      <c r="D989" s="45" t="n"/>
      <c r="E989" s="45" t="n"/>
      <c r="F989" s="45" t="inlineStr">
        <is>
          <t>KH2778</t>
        </is>
      </c>
      <c r="G989" s="45" t="n"/>
      <c r="H989" s="45" t="inlineStr">
        <is>
          <t>Bình Dương</t>
        </is>
      </c>
      <c r="I989" s="45" t="n"/>
    </row>
    <row r="990" ht="25" customHeight="1">
      <c r="A990" s="43" t="inlineStr">
        <is>
          <t>Công Ty Anh Quý - Quảng Ngãi/ 0905.107.170</t>
        </is>
      </c>
      <c r="B990" s="43" t="inlineStr">
        <is>
          <t>0905.107.170</t>
        </is>
      </c>
      <c r="C990" s="43" t="inlineStr">
        <is>
          <t>Quảng Ngãi</t>
        </is>
      </c>
      <c r="D990" s="43" t="n"/>
      <c r="E990" s="43" t="n"/>
      <c r="F990" s="43" t="inlineStr">
        <is>
          <t>KH2777</t>
        </is>
      </c>
      <c r="G990" s="43" t="n"/>
      <c r="H990" s="43" t="inlineStr">
        <is>
          <t>Quảng Ngãi</t>
        </is>
      </c>
      <c r="I990" s="43" t="n"/>
    </row>
    <row r="991" ht="25" customHeight="1">
      <c r="A991" s="45" t="inlineStr">
        <is>
          <t>Cửa hàng Anh Kiệt - Quảng Ngãi/ 0947.833.345</t>
        </is>
      </c>
      <c r="B991" s="45" t="inlineStr">
        <is>
          <t>0947.833.345</t>
        </is>
      </c>
      <c r="C991" s="45" t="inlineStr">
        <is>
          <t>148 Đường 3/2, TT Ba Tơ, Quảng Ngãi</t>
        </is>
      </c>
      <c r="D991" s="45" t="n"/>
      <c r="E991" s="45" t="n"/>
      <c r="F991" s="45" t="inlineStr">
        <is>
          <t>KH2774</t>
        </is>
      </c>
      <c r="G991" s="45" t="n"/>
      <c r="H991" s="45" t="inlineStr">
        <is>
          <t>Quảng Ngãi</t>
        </is>
      </c>
      <c r="I991" s="45" t="n"/>
    </row>
    <row r="992" ht="25" customHeight="1">
      <c r="A992" s="43" t="inlineStr">
        <is>
          <t>Anh Trường - SG/ 0908.319.817</t>
        </is>
      </c>
      <c r="B992" s="43" t="inlineStr">
        <is>
          <t>0908.319.817</t>
        </is>
      </c>
      <c r="C992" s="43" t="inlineStr">
        <is>
          <t>SG</t>
        </is>
      </c>
      <c r="D992" s="43" t="n"/>
      <c r="E992" s="43" t="n"/>
      <c r="F992" s="43" t="inlineStr">
        <is>
          <t>KH2775</t>
        </is>
      </c>
      <c r="G992" s="43" t="n"/>
      <c r="H992" s="43" t="inlineStr">
        <is>
          <t>TP. Hồ Chí Minh</t>
        </is>
      </c>
      <c r="I992" s="43" t="n"/>
    </row>
    <row r="993" ht="25" customHeight="1">
      <c r="A993" s="45" t="inlineStr">
        <is>
          <t>CH Hưng Phát -Đồng Nai/ Chị Thu- 0937.470.405</t>
        </is>
      </c>
      <c r="B993" s="45" t="inlineStr">
        <is>
          <t>0937.470.405</t>
        </is>
      </c>
      <c r="C993" s="45" t="inlineStr">
        <is>
          <t>1999 ấp Thanh Thọ, Phú Xuân, Tân Phú, Đồng Nai</t>
        </is>
      </c>
      <c r="D993" s="45" t="n"/>
      <c r="E993" s="45" t="n"/>
      <c r="F993" s="45" t="inlineStr">
        <is>
          <t>KH2776</t>
        </is>
      </c>
      <c r="G993" s="45" t="n"/>
      <c r="H993" s="45" t="inlineStr">
        <is>
          <t>Đồng Nai</t>
        </is>
      </c>
      <c r="I993" s="45" t="n"/>
    </row>
    <row r="994" ht="25" customHeight="1">
      <c r="A994" s="43" t="inlineStr">
        <is>
          <t>Anh Kích - Ninh Thuận / 0933.215.540</t>
        </is>
      </c>
      <c r="B994" s="43" t="inlineStr">
        <is>
          <t>0933.215.540</t>
        </is>
      </c>
      <c r="C994" s="43" t="inlineStr">
        <is>
          <t>Ninh Thuận</t>
        </is>
      </c>
      <c r="D994" s="43" t="n"/>
      <c r="E994" s="43" t="n"/>
      <c r="F994" s="43" t="inlineStr">
        <is>
          <t>KH2773</t>
        </is>
      </c>
      <c r="G994" s="43" t="n"/>
      <c r="H994" s="43" t="inlineStr">
        <is>
          <t>Ninh Thuận</t>
        </is>
      </c>
      <c r="I994" s="43" t="n"/>
    </row>
    <row r="995" ht="25" customHeight="1">
      <c r="A995" s="45" t="inlineStr">
        <is>
          <t>Anh Tuấn - Nắp sinh hàn Quận 5 / 0908.000.332</t>
        </is>
      </c>
      <c r="B995" s="45" t="inlineStr">
        <is>
          <t>0908.000.332</t>
        </is>
      </c>
      <c r="C995" s="45" t="inlineStr">
        <is>
          <t>Bến xe Chợ Lớn, Quận 5</t>
        </is>
      </c>
      <c r="D995" s="45" t="n"/>
      <c r="E995" s="45" t="n"/>
      <c r="F995" s="45" t="inlineStr">
        <is>
          <t>TUAN</t>
        </is>
      </c>
      <c r="G995" s="45" t="n"/>
      <c r="H995" s="45" t="n"/>
      <c r="I995" s="45" t="n"/>
    </row>
    <row r="996" ht="25" customHeight="1">
      <c r="A996" s="43" t="inlineStr">
        <is>
          <t>Xưởng Lộc Phát - Bình Phước / 0982.283.205</t>
        </is>
      </c>
      <c r="B996" s="43" t="inlineStr">
        <is>
          <t>0982.283.205</t>
        </is>
      </c>
      <c r="C996" s="43" t="inlineStr">
        <is>
          <t>Bù Đăng, Bình Phước</t>
        </is>
      </c>
      <c r="D996" s="43" t="n"/>
      <c r="E996" s="43" t="n"/>
      <c r="F996" s="43" t="inlineStr">
        <is>
          <t>KH2772</t>
        </is>
      </c>
      <c r="G996" s="43" t="n"/>
      <c r="H996" s="43" t="inlineStr">
        <is>
          <t>Bình Phước</t>
        </is>
      </c>
      <c r="I996" s="43" t="n"/>
    </row>
    <row r="997" ht="25" customHeight="1">
      <c r="A997" s="45" t="inlineStr">
        <is>
          <t>Công ty TNHH ĐT - XD Phan Hanh - Khánh Hoà/Chị Huyền - 0358.071.677</t>
        </is>
      </c>
      <c r="B997" s="45" t="inlineStr">
        <is>
          <t>0358.071.677</t>
        </is>
      </c>
      <c r="C997" s="45" t="inlineStr">
        <is>
          <t>Phước Điền, P. Nam Nha Trang, Khánh Hoà</t>
        </is>
      </c>
      <c r="D997" s="45" t="n"/>
      <c r="E997" s="45" t="n"/>
      <c r="F997" s="45" t="inlineStr">
        <is>
          <t>KH2771</t>
        </is>
      </c>
      <c r="G997" s="45" t="n"/>
      <c r="H997" s="45" t="inlineStr">
        <is>
          <t>Khánh Hòa</t>
        </is>
      </c>
      <c r="I997" s="45" t="n"/>
    </row>
    <row r="998" ht="25" customHeight="1">
      <c r="A998" s="43" t="inlineStr">
        <is>
          <t>Anh Tư- Bãi Cát Bình Phước / 0971.731.878</t>
        </is>
      </c>
      <c r="B998" s="43" t="inlineStr">
        <is>
          <t>0971.731.878</t>
        </is>
      </c>
      <c r="C998" s="43" t="inlineStr">
        <is>
          <t>Bình Phước</t>
        </is>
      </c>
      <c r="D998" s="43" t="n"/>
      <c r="E998" s="43" t="n"/>
      <c r="F998" s="43" t="inlineStr">
        <is>
          <t>KH2769</t>
        </is>
      </c>
      <c r="G998" s="43" t="n"/>
      <c r="H998" s="43" t="inlineStr">
        <is>
          <t>Bình Phước</t>
        </is>
      </c>
      <c r="I998" s="43" t="n"/>
    </row>
    <row r="999" ht="25" customHeight="1">
      <c r="A999" s="45" t="inlineStr">
        <is>
          <t>Anh Đam (xe nhà) - Bình Dương /0946.874.946</t>
        </is>
      </c>
      <c r="B999" s="45" t="inlineStr">
        <is>
          <t>0946.874.946</t>
        </is>
      </c>
      <c r="C999" s="45" t="inlineStr">
        <is>
          <t>Vòng xoay An Phú, Bình Dương</t>
        </is>
      </c>
      <c r="D999" s="45" t="n"/>
      <c r="E999" s="45" t="n"/>
      <c r="F999" s="45" t="inlineStr">
        <is>
          <t>KH2770</t>
        </is>
      </c>
      <c r="G999" s="45" t="n"/>
      <c r="H999" s="45" t="inlineStr">
        <is>
          <t>Bình Dương</t>
        </is>
      </c>
      <c r="I999" s="45" t="n"/>
    </row>
    <row r="1000" ht="25" customHeight="1">
      <c r="A1000" s="43" t="inlineStr">
        <is>
          <t>Anh Dũng - Ninh Thuận / 0913.183.862</t>
        </is>
      </c>
      <c r="B1000" s="43" t="inlineStr">
        <is>
          <t>0913.183.862</t>
        </is>
      </c>
      <c r="C1000" s="43" t="inlineStr">
        <is>
          <t>Ninh Thuận</t>
        </is>
      </c>
      <c r="D1000" s="43" t="n"/>
      <c r="E1000" s="43" t="n"/>
      <c r="F1000" s="43" t="inlineStr">
        <is>
          <t>KH2768</t>
        </is>
      </c>
      <c r="G1000" s="43" t="n"/>
      <c r="H1000" s="43" t="inlineStr">
        <is>
          <t>Ninh Thuận</t>
        </is>
      </c>
      <c r="I1000" s="43" t="n"/>
    </row>
    <row r="1001" ht="25" customHeight="1">
      <c r="A1001" s="45" t="inlineStr">
        <is>
          <t>Anh Phong - Bạc Liêu/ 0913.177.500</t>
        </is>
      </c>
      <c r="B1001" s="45" t="inlineStr">
        <is>
          <t>0913.177.500</t>
        </is>
      </c>
      <c r="C1001" s="45" t="inlineStr">
        <is>
          <t>Bạc Liêu</t>
        </is>
      </c>
      <c r="D1001" s="45" t="n"/>
      <c r="E1001" s="45" t="n"/>
      <c r="F1001" s="45" t="inlineStr">
        <is>
          <t>KH2767</t>
        </is>
      </c>
      <c r="G1001" s="45" t="n"/>
      <c r="H1001" s="45" t="inlineStr">
        <is>
          <t>Bạc Liêu</t>
        </is>
      </c>
      <c r="I1001" s="45" t="n"/>
    </row>
    <row r="1002" ht="25" customHeight="1">
      <c r="A1002" s="43" t="inlineStr">
        <is>
          <t>Anh Thuận - Bình Phước/ 0947.416.535</t>
        </is>
      </c>
      <c r="B1002" s="43" t="inlineStr">
        <is>
          <t>0947.416.535</t>
        </is>
      </c>
      <c r="C1002" s="43" t="inlineStr">
        <is>
          <t>Tân Hiệp, Bình Phước</t>
        </is>
      </c>
      <c r="D1002" s="43" t="n"/>
      <c r="E1002" s="43" t="n"/>
      <c r="F1002" s="43" t="inlineStr">
        <is>
          <t>KH2765</t>
        </is>
      </c>
      <c r="G1002" s="43" t="n"/>
      <c r="H1002" s="43" t="inlineStr">
        <is>
          <t>Bình Phước</t>
        </is>
      </c>
      <c r="I1002" s="43" t="n"/>
    </row>
    <row r="1003" ht="25" customHeight="1">
      <c r="A1003" s="45" t="inlineStr">
        <is>
          <t>Anh Bin - Bình Phước/ 0814.922.222</t>
        </is>
      </c>
      <c r="B1003" s="45" t="inlineStr">
        <is>
          <t>0814.922.222</t>
        </is>
      </c>
      <c r="C1003" s="45" t="inlineStr">
        <is>
          <t>Bù Gia Mập, Bình Phước</t>
        </is>
      </c>
      <c r="D1003" s="45" t="n"/>
      <c r="E1003" s="45" t="n"/>
      <c r="F1003" s="45" t="inlineStr">
        <is>
          <t>KH2766</t>
        </is>
      </c>
      <c r="G1003" s="45" t="n"/>
      <c r="H1003" s="45" t="inlineStr">
        <is>
          <t>Bình Phước</t>
        </is>
      </c>
      <c r="I1003" s="45" t="n"/>
    </row>
    <row r="1004" ht="25" customHeight="1">
      <c r="A1004" s="43" t="inlineStr">
        <is>
          <t>Quang Nhẫn (GARA) - Bình Dương/ 0908.775.492</t>
        </is>
      </c>
      <c r="B1004" s="43" t="inlineStr">
        <is>
          <t>0908.775.492</t>
        </is>
      </c>
      <c r="C1004" s="43" t="inlineStr">
        <is>
          <t>310 Diệp Lâm - Thuận An - Bình Dương</t>
        </is>
      </c>
      <c r="D1004" s="43" t="n"/>
      <c r="E1004" s="43" t="n"/>
      <c r="F1004" s="43" t="inlineStr">
        <is>
          <t>KH2763</t>
        </is>
      </c>
      <c r="G1004" s="43" t="n"/>
      <c r="H1004" s="43" t="inlineStr">
        <is>
          <t>Bình Dương</t>
        </is>
      </c>
      <c r="I1004" s="43" t="n"/>
    </row>
    <row r="1005" ht="25" customHeight="1">
      <c r="A1005" s="45" t="inlineStr">
        <is>
          <t>Anh Nhạ - Trà Vinh / 0944.220.140</t>
        </is>
      </c>
      <c r="B1005" s="45" t="inlineStr">
        <is>
          <t>0944.220.140</t>
        </is>
      </c>
      <c r="C1005" s="45" t="inlineStr">
        <is>
          <t>Duyên Hải, Trà Vinh</t>
        </is>
      </c>
      <c r="D1005" s="45" t="n"/>
      <c r="E1005" s="45" t="n"/>
      <c r="F1005" s="45" t="inlineStr">
        <is>
          <t>KH2764</t>
        </is>
      </c>
      <c r="G1005" s="45" t="n"/>
      <c r="H1005" s="45" t="inlineStr">
        <is>
          <t>Trà Vinh</t>
        </is>
      </c>
      <c r="I1005" s="45" t="n"/>
    </row>
    <row r="1006" ht="25" customHeight="1">
      <c r="A1006" s="43" t="inlineStr">
        <is>
          <t>Anh Long - Bình Dương/ 0364.897.439</t>
        </is>
      </c>
      <c r="B1006" s="43" t="inlineStr">
        <is>
          <t>0364.897.439</t>
        </is>
      </c>
      <c r="C1006" s="43" t="inlineStr">
        <is>
          <t>Phú Giáo, Bình Dương</t>
        </is>
      </c>
      <c r="D1006" s="43" t="n"/>
      <c r="E1006" s="43" t="n"/>
      <c r="F1006" s="43" t="inlineStr">
        <is>
          <t>KH2760</t>
        </is>
      </c>
      <c r="G1006" s="43" t="n"/>
      <c r="H1006" s="43" t="inlineStr">
        <is>
          <t>Bình Dương</t>
        </is>
      </c>
      <c r="I1006" s="43" t="n"/>
    </row>
    <row r="1007" ht="25" customHeight="1">
      <c r="A1007" s="45" t="inlineStr">
        <is>
          <t>Anh Phương - Suối Tiên / 0388.978.232</t>
        </is>
      </c>
      <c r="B1007" s="45" t="inlineStr">
        <is>
          <t>0388.978.232</t>
        </is>
      </c>
      <c r="C1007" s="45" t="inlineStr">
        <is>
          <t>20/25 XLHN KP6, Phường Linh Trung, Thủ Đức, Sài Gòn</t>
        </is>
      </c>
      <c r="D1007" s="45" t="n"/>
      <c r="E1007" s="45" t="n"/>
      <c r="F1007" s="45" t="inlineStr">
        <is>
          <t>KH2761</t>
        </is>
      </c>
      <c r="G1007" s="45" t="n"/>
      <c r="H1007" s="45" t="inlineStr">
        <is>
          <t>TP. Hồ Chí Minh</t>
        </is>
      </c>
      <c r="I1007" s="45" t="n"/>
    </row>
    <row r="1008" ht="25" customHeight="1">
      <c r="A1008" s="43" t="inlineStr">
        <is>
          <t>Anh Sáu - Đắk Nông / 0989.359.525</t>
        </is>
      </c>
      <c r="B1008" s="43" t="inlineStr">
        <is>
          <t>0989.359.525</t>
        </is>
      </c>
      <c r="C1008" s="43" t="inlineStr">
        <is>
          <t>Đắk nông</t>
        </is>
      </c>
      <c r="D1008" s="43" t="n"/>
      <c r="E1008" s="43" t="n"/>
      <c r="F1008" s="43" t="inlineStr">
        <is>
          <t>KH2762</t>
        </is>
      </c>
      <c r="G1008" s="43" t="n"/>
      <c r="H1008" s="43" t="inlineStr">
        <is>
          <t>Đắk Nông</t>
        </is>
      </c>
      <c r="I1008" s="43" t="n"/>
    </row>
    <row r="1009" ht="25" customHeight="1">
      <c r="A1009" s="45" t="inlineStr">
        <is>
          <t>Xưởng Nguyễn Quyền - Kon Tum/ Anh Quyền: 0985.530.627</t>
        </is>
      </c>
      <c r="B1009" s="45" t="inlineStr">
        <is>
          <t>0985.530.627</t>
        </is>
      </c>
      <c r="C1009" s="45" t="inlineStr">
        <is>
          <t>Thôn 14A, X. Đăk Pét, H. Đăk Glei, Kon Tum</t>
        </is>
      </c>
      <c r="D1009" s="45" t="n"/>
      <c r="E1009" s="45" t="n"/>
      <c r="F1009" s="45" t="inlineStr">
        <is>
          <t>KH2758</t>
        </is>
      </c>
      <c r="G1009" s="45" t="n"/>
      <c r="H1009" s="45" t="inlineStr">
        <is>
          <t>Kon Tum</t>
        </is>
      </c>
      <c r="I1009" s="45" t="n"/>
    </row>
    <row r="1010" ht="25" customHeight="1">
      <c r="A1010" s="43" t="inlineStr">
        <is>
          <t>Công ty 230- Bảo Lộc / 0984.230.230</t>
        </is>
      </c>
      <c r="B1010" s="43" t="inlineStr">
        <is>
          <t>0984.230.230</t>
        </is>
      </c>
      <c r="C1010" s="43" t="inlineStr">
        <is>
          <t>Bảo Lộc</t>
        </is>
      </c>
      <c r="D1010" s="43" t="n"/>
      <c r="E1010" s="43" t="n"/>
      <c r="F1010" s="43" t="inlineStr">
        <is>
          <t>KH2759</t>
        </is>
      </c>
      <c r="G1010" s="43" t="n"/>
      <c r="H1010" s="43" t="inlineStr">
        <is>
          <t>Lâm Đồng</t>
        </is>
      </c>
      <c r="I1010" s="43" t="n"/>
    </row>
    <row r="1011" ht="25" customHeight="1">
      <c r="A1011" s="45" t="inlineStr">
        <is>
          <t>Anh Thông ( turbo)- SG / 0937.878.193</t>
        </is>
      </c>
      <c r="B1011" s="45" t="inlineStr">
        <is>
          <t>0937.878.193</t>
        </is>
      </c>
      <c r="C1011" s="45" t="inlineStr">
        <is>
          <t>126/2 Nguyễn Du, Gò Vấp</t>
        </is>
      </c>
      <c r="D1011" s="45" t="n"/>
      <c r="E1011" s="45" t="n"/>
      <c r="F1011" s="45" t="inlineStr">
        <is>
          <t>KH2757</t>
        </is>
      </c>
      <c r="G1011" s="45" t="n"/>
      <c r="H1011" s="45" t="inlineStr">
        <is>
          <t>TP. Hồ Chí Minh</t>
        </is>
      </c>
      <c r="I1011" s="45" t="n"/>
    </row>
    <row r="1012" ht="25" customHeight="1">
      <c r="A1012" s="43" t="inlineStr">
        <is>
          <t>Anh Thực - An Giang/ 0972.159.383</t>
        </is>
      </c>
      <c r="B1012" s="43" t="inlineStr">
        <is>
          <t>0972.159.383</t>
        </is>
      </c>
      <c r="C1012" s="43" t="inlineStr">
        <is>
          <t>Châu Đốc, An Giang</t>
        </is>
      </c>
      <c r="D1012" s="43" t="n"/>
      <c r="E1012" s="43" t="n"/>
      <c r="F1012" s="43" t="inlineStr">
        <is>
          <t>KH2756</t>
        </is>
      </c>
      <c r="G1012" s="43" t="n"/>
      <c r="H1012" s="43" t="inlineStr">
        <is>
          <t>An Giang</t>
        </is>
      </c>
      <c r="I1012" s="43" t="n"/>
    </row>
    <row r="1013" ht="25" customHeight="1">
      <c r="A1013" s="45" t="inlineStr">
        <is>
          <t>Xưởng tiện Gia Thành- đối diện Cty Miền Nam mới/ 0918.393.020</t>
        </is>
      </c>
      <c r="B1013" s="45" t="inlineStr">
        <is>
          <t>0918.393.020</t>
        </is>
      </c>
      <c r="C1013" s="45" t="inlineStr">
        <is>
          <t>Sài Gòn</t>
        </is>
      </c>
      <c r="D1013" s="45" t="n"/>
      <c r="E1013" s="45" t="n"/>
      <c r="F1013" s="45" t="inlineStr">
        <is>
          <t>KH2755</t>
        </is>
      </c>
      <c r="G1013" s="45" t="n"/>
      <c r="H1013" s="45" t="inlineStr">
        <is>
          <t>TP. Hồ Chí Minh</t>
        </is>
      </c>
      <c r="I1013" s="45" t="n"/>
    </row>
    <row r="1014" ht="25" customHeight="1">
      <c r="A1014" s="43" t="inlineStr">
        <is>
          <t>Anh Tuân - SG/ 0378.904.290</t>
        </is>
      </c>
      <c r="B1014" s="43" t="inlineStr">
        <is>
          <t>0378.904.290</t>
        </is>
      </c>
      <c r="C1014" s="43" t="inlineStr">
        <is>
          <t>Sài Gòn</t>
        </is>
      </c>
      <c r="D1014" s="43" t="n"/>
      <c r="E1014" s="43" t="n"/>
      <c r="F1014" s="43" t="inlineStr">
        <is>
          <t>KH2754</t>
        </is>
      </c>
      <c r="G1014" s="43" t="n"/>
      <c r="H1014" s="43" t="inlineStr">
        <is>
          <t>TP. Hồ Chí Minh</t>
        </is>
      </c>
      <c r="I1014" s="43" t="n"/>
    </row>
    <row r="1015" ht="25" customHeight="1">
      <c r="A1015" s="45" t="inlineStr">
        <is>
          <t>CTY XD và Lắp Máy VN - Ninh Bình/ A Nam: 0986.925.789</t>
        </is>
      </c>
      <c r="B1015" s="45" t="inlineStr">
        <is>
          <t>0986.925.789</t>
        </is>
      </c>
      <c r="C1015" s="45" t="inlineStr">
        <is>
          <t>Lô C2, KCN Khánh Phúc, X. Ninh Phúc, TP. Ninh Bình, T. Ninh Bình</t>
        </is>
      </c>
      <c r="D1015" s="45" t="n"/>
      <c r="E1015" s="45" t="n"/>
      <c r="F1015" s="45" t="inlineStr">
        <is>
          <t>KH2753</t>
        </is>
      </c>
      <c r="G1015" s="45" t="n"/>
      <c r="H1015" s="45" t="inlineStr">
        <is>
          <t>TP. Hồ Chí Minh</t>
        </is>
      </c>
      <c r="I1015" s="45" t="n"/>
    </row>
    <row r="1016" ht="25" customHeight="1">
      <c r="A1016" s="43" t="inlineStr">
        <is>
          <t>Công ty CP Đầu Tư, TM XD TOCHI/ anh Tùng: 0961.563.699</t>
        </is>
      </c>
      <c r="B1016" s="43" t="inlineStr">
        <is>
          <t>0961.563.699</t>
        </is>
      </c>
      <c r="C1016" s="43" t="inlineStr">
        <is>
          <t>Hà Nội</t>
        </is>
      </c>
      <c r="D1016" s="43" t="n"/>
      <c r="E1016" s="43" t="n"/>
      <c r="F1016" s="43" t="inlineStr">
        <is>
          <t>KH2752</t>
        </is>
      </c>
      <c r="G1016" s="43" t="n"/>
      <c r="H1016" s="43" t="inlineStr">
        <is>
          <t>Hà Nội</t>
        </is>
      </c>
      <c r="I1016" s="43" t="n"/>
    </row>
    <row r="1017" ht="25" customHeight="1">
      <c r="A1017" s="45" t="inlineStr">
        <is>
          <t>Xưởng Anh Sang- Phú Quốc/ 0971.220.229</t>
        </is>
      </c>
      <c r="B1017" s="45" t="inlineStr">
        <is>
          <t>0971.220.229</t>
        </is>
      </c>
      <c r="C1017" s="45" t="inlineStr">
        <is>
          <t>Phú Quốc</t>
        </is>
      </c>
      <c r="D1017" s="45" t="n"/>
      <c r="E1017" s="45" t="n"/>
      <c r="F1017" s="45" t="inlineStr">
        <is>
          <t>KH2751</t>
        </is>
      </c>
      <c r="G1017" s="45" t="n"/>
      <c r="H1017" s="45" t="inlineStr">
        <is>
          <t>Phú Yên</t>
        </is>
      </c>
      <c r="I1017" s="45" t="n"/>
    </row>
    <row r="1018" ht="25" customHeight="1">
      <c r="A1018" s="43" t="inlineStr">
        <is>
          <t>Xưởng Anh Minh - Lâm Hà/ 0919.928.752- 0345.839.567</t>
        </is>
      </c>
      <c r="B1018" s="43" t="inlineStr">
        <is>
          <t>0919.928.752- / 0345.839.567</t>
        </is>
      </c>
      <c r="C1018" s="43" t="inlineStr">
        <is>
          <t>Lâm Hà, Lâm Đồng</t>
        </is>
      </c>
      <c r="D1018" s="43" t="n"/>
      <c r="E1018" s="43" t="n"/>
      <c r="F1018" s="43" t="inlineStr">
        <is>
          <t>KH2750</t>
        </is>
      </c>
      <c r="G1018" s="43" t="n"/>
      <c r="H1018" s="43" t="inlineStr">
        <is>
          <t>Lâm Đồng</t>
        </is>
      </c>
      <c r="I1018" s="43" t="n"/>
    </row>
    <row r="1019" ht="25" customHeight="1">
      <c r="A1019" s="45" t="inlineStr">
        <is>
          <t>Cửa hàng Thanh Hưởng - Kiên Giang/0918.122.988</t>
        </is>
      </c>
      <c r="B1019" s="45" t="inlineStr">
        <is>
          <t>0918.122.988</t>
        </is>
      </c>
      <c r="C1019" s="45" t="inlineStr">
        <is>
          <t>Cầu Lung Lớn/ Kiên Lương/ Kiên Giang</t>
        </is>
      </c>
      <c r="D1019" s="45" t="n"/>
      <c r="E1019" s="45" t="inlineStr">
        <is>
          <t>Lấy tiền: 308/40/11 Nguyễn Tri Phương, P4, Q10. ĐT: 0839.271.020</t>
        </is>
      </c>
      <c r="F1019" s="45" t="inlineStr">
        <is>
          <t>KH2749</t>
        </is>
      </c>
      <c r="G1019" s="45" t="n"/>
      <c r="H1019" s="45" t="inlineStr">
        <is>
          <t>Kiên Giang</t>
        </is>
      </c>
      <c r="I1019" s="45" t="n"/>
    </row>
    <row r="1020" ht="25" customHeight="1">
      <c r="A1020" s="43" t="inlineStr">
        <is>
          <t>Xưởng cơ khí Cty khai thác và chế biến đá An Giang/ A. Hải: 0973.001.655</t>
        </is>
      </c>
      <c r="B1020" s="43" t="inlineStr">
        <is>
          <t>0973.001.655</t>
        </is>
      </c>
      <c r="C1020" s="43" t="inlineStr">
        <is>
          <t>TL 942, Xã Cô Tô, Tri Tôn, An Giang</t>
        </is>
      </c>
      <c r="D1020" s="43" t="n"/>
      <c r="E1020" s="43" t="n"/>
      <c r="F1020" s="43" t="inlineStr">
        <is>
          <t>KH2748</t>
        </is>
      </c>
      <c r="G1020" s="43" t="n"/>
      <c r="H1020" s="43" t="inlineStr">
        <is>
          <t>An Giang</t>
        </is>
      </c>
      <c r="I1020" s="43" t="n"/>
    </row>
    <row r="1021" ht="25" customHeight="1">
      <c r="A1021" s="45" t="inlineStr">
        <is>
          <t>Xưởng anh Cảnh - Đồng Nai/ 0919.134.231</t>
        </is>
      </c>
      <c r="B1021" s="45" t="inlineStr">
        <is>
          <t>0919.134.231</t>
        </is>
      </c>
      <c r="C1021" s="45" t="inlineStr">
        <is>
          <t>Xuân Lộc, Đồng Nai</t>
        </is>
      </c>
      <c r="D1021" s="45" t="n"/>
      <c r="E1021" s="45" t="n"/>
      <c r="F1021" s="45" t="inlineStr">
        <is>
          <t>KH2747</t>
        </is>
      </c>
      <c r="G1021" s="45" t="n"/>
      <c r="H1021" s="45" t="n"/>
      <c r="I1021" s="45" t="n"/>
    </row>
    <row r="1022" ht="25" customHeight="1">
      <c r="A1022" s="43" t="inlineStr">
        <is>
          <t>Xưởng Anh Lực- Bình Thuận / 0985.554.259</t>
        </is>
      </c>
      <c r="B1022" s="43" t="inlineStr">
        <is>
          <t>0985.554.259</t>
        </is>
      </c>
      <c r="C1022" s="43" t="inlineStr">
        <is>
          <t>Bình Thuận</t>
        </is>
      </c>
      <c r="D1022" s="43" t="n"/>
      <c r="E1022" s="43" t="n"/>
      <c r="F1022" s="43" t="inlineStr">
        <is>
          <t>KH2746</t>
        </is>
      </c>
      <c r="G1022" s="43" t="n"/>
      <c r="H1022" s="43" t="inlineStr">
        <is>
          <t>Bình Thuận</t>
        </is>
      </c>
      <c r="I1022" s="43" t="n"/>
    </row>
    <row r="1023" ht="25" customHeight="1">
      <c r="A1023" s="45" t="inlineStr">
        <is>
          <t>Cửa hàng Nông Ngư Cơ - Trảng Bàng - Tây Ninh, A Sang</t>
        </is>
      </c>
      <c r="B1023" s="45" t="n"/>
      <c r="C1023" s="45" t="inlineStr">
        <is>
          <t>Trảng Bàng, Tây Ninh</t>
        </is>
      </c>
      <c r="D1023" s="45" t="n"/>
      <c r="E1023" s="45" t="n"/>
      <c r="F1023" s="45" t="inlineStr">
        <is>
          <t>KH2745</t>
        </is>
      </c>
      <c r="G1023" s="45" t="n"/>
      <c r="H1023" s="45" t="n"/>
      <c r="I1023" s="45" t="n"/>
    </row>
    <row r="1024" ht="25" customHeight="1">
      <c r="A1024" s="43" t="inlineStr">
        <is>
          <t>CH phụ tùng ô tô Hồng Xuân/ 0912.704.794</t>
        </is>
      </c>
      <c r="B1024" s="43" t="inlineStr">
        <is>
          <t>0912.704.794</t>
        </is>
      </c>
      <c r="C1024" s="43" t="inlineStr">
        <is>
          <t>469 Lê Duẩn TP Pleiku - Gia Lai</t>
        </is>
      </c>
      <c r="D1024" s="43" t="n"/>
      <c r="E1024" s="43" t="n"/>
      <c r="F1024" s="43" t="inlineStr">
        <is>
          <t>KH2744</t>
        </is>
      </c>
      <c r="G1024" s="43" t="n"/>
      <c r="H1024" s="43" t="inlineStr">
        <is>
          <t>Gia Lai</t>
        </is>
      </c>
      <c r="I1024" s="43" t="n"/>
    </row>
    <row r="1025" ht="25" customHeight="1">
      <c r="A1025" s="45" t="inlineStr">
        <is>
          <t>Xưởng anh Thành - Vũng Tàu/ 0905.638.839</t>
        </is>
      </c>
      <c r="B1025" s="45" t="inlineStr">
        <is>
          <t>0905.638.839</t>
        </is>
      </c>
      <c r="C1025" s="45" t="inlineStr">
        <is>
          <t>Hẻm 468 Bình Giả, Bà Rịa Vũng Tàu</t>
        </is>
      </c>
      <c r="D1025" s="45" t="n"/>
      <c r="E1025" s="45" t="n"/>
      <c r="F1025" s="45" t="inlineStr">
        <is>
          <t>KH2743</t>
        </is>
      </c>
      <c r="G1025" s="45" t="n"/>
      <c r="H1025" s="45" t="inlineStr">
        <is>
          <t>Bà Rịa - Vũng Tàu</t>
        </is>
      </c>
      <c r="I1025" s="45" t="n"/>
    </row>
    <row r="1026" ht="25" customHeight="1">
      <c r="A1026" s="43" t="inlineStr">
        <is>
          <t>Xưởng Tiện Tấn Tài - Bình Dương/ A. Được: 0938.571.118</t>
        </is>
      </c>
      <c r="B1026" s="43" t="inlineStr">
        <is>
          <t>0938.571.118</t>
        </is>
      </c>
      <c r="C1026" s="43" t="inlineStr">
        <is>
          <t>743 KP 2, An Phú, Thuận An, Bình Dương</t>
        </is>
      </c>
      <c r="D1026" s="43" t="n"/>
      <c r="E1026" s="43" t="n"/>
      <c r="F1026" s="43" t="inlineStr">
        <is>
          <t>KH2741</t>
        </is>
      </c>
      <c r="G1026" s="43" t="n"/>
      <c r="H1026" s="43" t="inlineStr">
        <is>
          <t>Bình Dương</t>
        </is>
      </c>
      <c r="I1026" s="43" t="n"/>
    </row>
    <row r="1027" ht="25" customHeight="1">
      <c r="A1027" s="45" t="inlineStr">
        <is>
          <t>Cửa Hàng Kim Hoàng - SG/ 0909.211.639</t>
        </is>
      </c>
      <c r="B1027" s="45" t="inlineStr">
        <is>
          <t>0909.211.639</t>
        </is>
      </c>
      <c r="C1027" s="45" t="inlineStr">
        <is>
          <t>Quận 5, TPHCM</t>
        </is>
      </c>
      <c r="D1027" s="45" t="n"/>
      <c r="E1027" s="45" t="n"/>
      <c r="F1027" s="45" t="inlineStr">
        <is>
          <t>KH2742</t>
        </is>
      </c>
      <c r="G1027" s="45" t="n"/>
      <c r="H1027" s="45" t="inlineStr">
        <is>
          <t>TP. Hồ Chí Minh</t>
        </is>
      </c>
      <c r="I1027" s="45" t="n"/>
    </row>
    <row r="1028" ht="25" customHeight="1">
      <c r="A1028" s="43" t="inlineStr">
        <is>
          <t>Xưởng anh Dũng - Ninh Thuận/ 0903.836.610</t>
        </is>
      </c>
      <c r="B1028" s="43" t="inlineStr">
        <is>
          <t>0903.836.610</t>
        </is>
      </c>
      <c r="C1028" s="43" t="inlineStr">
        <is>
          <t>QL1A Ngã 3 Tân Hội, Ninh Thuận</t>
        </is>
      </c>
      <c r="D1028" s="43" t="n"/>
      <c r="E1028" s="43" t="n"/>
      <c r="F1028" s="43" t="inlineStr">
        <is>
          <t>KH2738</t>
        </is>
      </c>
      <c r="G1028" s="43" t="n"/>
      <c r="H1028" s="43" t="inlineStr">
        <is>
          <t>Ninh Thuận</t>
        </is>
      </c>
      <c r="I1028" s="43" t="n"/>
    </row>
    <row r="1029" ht="25" customHeight="1">
      <c r="A1029" s="45" t="inlineStr">
        <is>
          <t>Cửa hàng anh Cường - Cà Mau/ 0918.949.558</t>
        </is>
      </c>
      <c r="B1029" s="45" t="inlineStr">
        <is>
          <t>0918.949.558</t>
        </is>
      </c>
      <c r="C1029" s="45" t="inlineStr">
        <is>
          <t>TP Cà Mau</t>
        </is>
      </c>
      <c r="D1029" s="45" t="n"/>
      <c r="E1029" s="45" t="inlineStr">
        <is>
          <t>Gửi chành Tuấn Hưng - 245 Thái Phiên</t>
        </is>
      </c>
      <c r="F1029" s="45" t="inlineStr">
        <is>
          <t>KH2739</t>
        </is>
      </c>
      <c r="G1029" s="45" t="n"/>
      <c r="H1029" s="45" t="inlineStr">
        <is>
          <t>Cà Mau</t>
        </is>
      </c>
      <c r="I1029" s="45" t="n"/>
    </row>
    <row r="1030" ht="25" customHeight="1">
      <c r="A1030" s="43" t="inlineStr">
        <is>
          <t>Cửa hàng Hải Đen - SG/ 0918.985.623</t>
        </is>
      </c>
      <c r="B1030" s="43" t="inlineStr">
        <is>
          <t>0918.985.623</t>
        </is>
      </c>
      <c r="C1030" s="43" t="inlineStr">
        <is>
          <t>684 Kinh Dương Vương, SG</t>
        </is>
      </c>
      <c r="D1030" s="43" t="n"/>
      <c r="E1030" s="43" t="n"/>
      <c r="F1030" s="43" t="inlineStr">
        <is>
          <t>KH2740</t>
        </is>
      </c>
      <c r="G1030" s="43" t="n"/>
      <c r="H1030" s="43" t="inlineStr">
        <is>
          <t>TP. Hồ Chí Minh</t>
        </is>
      </c>
      <c r="I1030" s="43" t="n"/>
    </row>
    <row r="1031" ht="25" customHeight="1">
      <c r="A1031" s="45" t="inlineStr">
        <is>
          <t>TURBO - QUỐC CƯỜNG - GIA LAI/ Anh Cường- 0935.778.797</t>
        </is>
      </c>
      <c r="B1031" s="45" t="inlineStr">
        <is>
          <t>0935.778.797</t>
        </is>
      </c>
      <c r="C1031" s="45" t="inlineStr">
        <is>
          <t>67 Tạ Quang Bửu, Pleiku, Gia Lai</t>
        </is>
      </c>
      <c r="D1031" s="45" t="n"/>
      <c r="E1031" s="45" t="n"/>
      <c r="F1031" s="45" t="inlineStr">
        <is>
          <t>KH2735</t>
        </is>
      </c>
      <c r="G1031" s="45" t="n"/>
      <c r="H1031" s="45" t="inlineStr">
        <is>
          <t>Gia Lai</t>
        </is>
      </c>
      <c r="I1031" s="45" t="n"/>
    </row>
    <row r="1032" ht="25" customHeight="1">
      <c r="A1032" s="43" t="inlineStr">
        <is>
          <t>Cửa hàng Đông Nam - Cà Mau/ 0944.752.852</t>
        </is>
      </c>
      <c r="B1032" s="43" t="inlineStr">
        <is>
          <t>0944.752.852</t>
        </is>
      </c>
      <c r="C1032" s="43" t="inlineStr">
        <is>
          <t>TT Năm Căn, huyện Năm Căn, TP Cà Mau</t>
        </is>
      </c>
      <c r="D1032" s="43" t="n"/>
      <c r="E1032" s="43" t="n"/>
      <c r="F1032" s="43" t="inlineStr">
        <is>
          <t>KH2736</t>
        </is>
      </c>
      <c r="G1032" s="43" t="n"/>
      <c r="H1032" s="43" t="inlineStr">
        <is>
          <t>Cà Mau</t>
        </is>
      </c>
      <c r="I1032" s="43" t="n"/>
    </row>
    <row r="1033" ht="25" customHeight="1">
      <c r="A1033" s="45" t="inlineStr">
        <is>
          <t>Cửa hàng Tiến Sang -Tiền Giang/ 0908.945.587</t>
        </is>
      </c>
      <c r="B1033" s="45" t="inlineStr">
        <is>
          <t>0908.945.587</t>
        </is>
      </c>
      <c r="C1033" s="45" t="inlineStr">
        <is>
          <t>Cái Bè - Tiền Giang</t>
        </is>
      </c>
      <c r="D1033" s="45" t="n"/>
      <c r="E1033" s="45" t="n"/>
      <c r="F1033" s="45" t="inlineStr">
        <is>
          <t>KH2737</t>
        </is>
      </c>
      <c r="G1033" s="45" t="n"/>
      <c r="H1033" s="45" t="inlineStr">
        <is>
          <t>Tiền Giang</t>
        </is>
      </c>
      <c r="I1033" s="45" t="n"/>
    </row>
    <row r="1034" ht="25" customHeight="1">
      <c r="A1034" s="43" t="inlineStr">
        <is>
          <t>Xưởng Anh Lợi- Bến Cát / 0986.093.408</t>
        </is>
      </c>
      <c r="B1034" s="43" t="inlineStr">
        <is>
          <t>0986.093.408</t>
        </is>
      </c>
      <c r="C1034" s="43" t="inlineStr">
        <is>
          <t>Bến Cát</t>
        </is>
      </c>
      <c r="D1034" s="43" t="n"/>
      <c r="E1034" s="43" t="n"/>
      <c r="F1034" s="43" t="inlineStr">
        <is>
          <t>KH2734</t>
        </is>
      </c>
      <c r="G1034" s="43" t="n"/>
      <c r="H1034" s="43" t="inlineStr">
        <is>
          <t>Bình Dương</t>
        </is>
      </c>
      <c r="I1034" s="43" t="n"/>
    </row>
    <row r="1035" ht="25" customHeight="1">
      <c r="A1035" s="45" t="inlineStr">
        <is>
          <t>Cửa hàng Hùng Cường- Kiên Giang/ 0945.252.778</t>
        </is>
      </c>
      <c r="B1035" s="45" t="inlineStr">
        <is>
          <t>0945.252.778</t>
        </is>
      </c>
      <c r="C1035" s="45" t="inlineStr">
        <is>
          <t>Số 26, Ấp Vĩnh Phươc 2, Thị Trấn Vĩnh Thuận, Kiên Giang</t>
        </is>
      </c>
      <c r="D1035" s="45" t="n"/>
      <c r="E1035" s="45" t="n"/>
      <c r="F1035" s="45" t="inlineStr">
        <is>
          <t>KH2733</t>
        </is>
      </c>
      <c r="G1035" s="45" t="n"/>
      <c r="H1035" s="45" t="inlineStr">
        <is>
          <t>Kiên Giang</t>
        </is>
      </c>
      <c r="I1035" s="45" t="n"/>
    </row>
    <row r="1036" ht="25" customHeight="1">
      <c r="A1036" s="43" t="inlineStr">
        <is>
          <t>CH ANH THANH - Thủ Đức, Sài Gòn/ 0909.115.583- 0907.115.583</t>
        </is>
      </c>
      <c r="B1036" s="43" t="inlineStr">
        <is>
          <t>0909.115.583- / 0907.115.583</t>
        </is>
      </c>
      <c r="C1036" s="43" t="inlineStr">
        <is>
          <t>18B Đường Tam Bình, Hiệp Bình Phước, Thủ Đức, SG</t>
        </is>
      </c>
      <c r="D1036" s="43" t="n"/>
      <c r="E1036" s="43" t="n"/>
      <c r="F1036" s="43" t="inlineStr">
        <is>
          <t>KH2732</t>
        </is>
      </c>
      <c r="G1036" s="43" t="n"/>
      <c r="H1036" s="43" t="inlineStr">
        <is>
          <t>TP. Hồ Chí Minh</t>
        </is>
      </c>
      <c r="I1036" s="43" t="n"/>
    </row>
    <row r="1037" ht="25" customHeight="1">
      <c r="A1037" s="45" t="inlineStr">
        <is>
          <t>Cửa hàng Vạn Lực - ĐắkLắk/ 0913.444.533</t>
        </is>
      </c>
      <c r="B1037" s="45" t="inlineStr">
        <is>
          <t>0913.444.533</t>
        </is>
      </c>
      <c r="C1037" s="45" t="inlineStr">
        <is>
          <t>7 Nguyễn Thị Minh Khai, ĐăkLắk</t>
        </is>
      </c>
      <c r="D1037" s="45" t="n"/>
      <c r="E1037" s="45" t="n"/>
      <c r="F1037" s="45" t="inlineStr">
        <is>
          <t>KH2730</t>
        </is>
      </c>
      <c r="G1037" s="45" t="n"/>
      <c r="H1037" s="45" t="inlineStr">
        <is>
          <t>Đắk Lắk</t>
        </is>
      </c>
      <c r="I1037" s="45" t="n"/>
    </row>
    <row r="1038" ht="25" customHeight="1">
      <c r="A1038" s="43" t="inlineStr">
        <is>
          <t>Anh Dương - Bình Phước/ 0975.280.610</t>
        </is>
      </c>
      <c r="B1038" s="43" t="inlineStr">
        <is>
          <t>0975.280.610</t>
        </is>
      </c>
      <c r="C1038" s="43" t="inlineStr">
        <is>
          <t>Phước Long, Bình Phước</t>
        </is>
      </c>
      <c r="D1038" s="43" t="n"/>
      <c r="E1038" s="43" t="n"/>
      <c r="F1038" s="43" t="inlineStr">
        <is>
          <t>KH2731</t>
        </is>
      </c>
      <c r="G1038" s="43" t="n"/>
      <c r="H1038" s="43" t="inlineStr">
        <is>
          <t>Bình Phước</t>
        </is>
      </c>
      <c r="I1038" s="43" t="n"/>
    </row>
    <row r="1039" ht="25" customHeight="1">
      <c r="A1039" s="45" t="inlineStr">
        <is>
          <t>DUTCH ENGINE PARTS</t>
        </is>
      </c>
      <c r="B1039" s="45" t="n"/>
      <c r="C1039" s="45" t="inlineStr">
        <is>
          <t>NEDERLAND (FPT IVECO)</t>
        </is>
      </c>
      <c r="D1039" s="45" t="n"/>
      <c r="E1039" s="45" t="n"/>
      <c r="F1039" s="45" t="inlineStr">
        <is>
          <t>DUTCH</t>
        </is>
      </c>
      <c r="G1039" s="45" t="n"/>
      <c r="H1039" s="45" t="n"/>
      <c r="I1039" s="45" t="n"/>
    </row>
    <row r="1040" ht="25" customHeight="1">
      <c r="A1040" s="43" t="inlineStr">
        <is>
          <t>Xưởng anh Hùng - Bình Thuận/ 0363.277.258</t>
        </is>
      </c>
      <c r="B1040" s="43" t="inlineStr">
        <is>
          <t>0363.277.258</t>
        </is>
      </c>
      <c r="C1040" s="43" t="inlineStr">
        <is>
          <t>Tuy Phong, Bình Thuận</t>
        </is>
      </c>
      <c r="D1040" s="43" t="n"/>
      <c r="E1040" s="43" t="n"/>
      <c r="F1040" s="43" t="inlineStr">
        <is>
          <t>KH2729</t>
        </is>
      </c>
      <c r="G1040" s="43" t="n"/>
      <c r="H1040" s="43" t="inlineStr">
        <is>
          <t>Ninh Thuận</t>
        </is>
      </c>
      <c r="I1040" s="43" t="n"/>
    </row>
    <row r="1041" ht="25" customHeight="1">
      <c r="A1041" s="45" t="inlineStr">
        <is>
          <t>Xưởng Anh Thạch - Đồng Nai / 0989.412.357</t>
        </is>
      </c>
      <c r="B1041" s="45" t="inlineStr">
        <is>
          <t>0989.412.357</t>
        </is>
      </c>
      <c r="C1041" s="45" t="inlineStr">
        <is>
          <t>Đồng Nai</t>
        </is>
      </c>
      <c r="D1041" s="45" t="n"/>
      <c r="E1041" s="45" t="n"/>
      <c r="F1041" s="45" t="inlineStr">
        <is>
          <t>KH2728</t>
        </is>
      </c>
      <c r="G1041" s="45" t="n"/>
      <c r="H1041" s="45" t="inlineStr">
        <is>
          <t>Đồng Nai</t>
        </is>
      </c>
      <c r="I1041" s="45" t="n"/>
    </row>
    <row r="1042" ht="25" customHeight="1">
      <c r="A1042" s="43" t="inlineStr">
        <is>
          <t>Anh Thông- Bảo Lộc/ 0382.529.375</t>
        </is>
      </c>
      <c r="B1042" s="43" t="inlineStr">
        <is>
          <t>0382.529.375</t>
        </is>
      </c>
      <c r="C1042" s="43" t="inlineStr">
        <is>
          <t>TP Bảo Lộc, Lâm Đồng</t>
        </is>
      </c>
      <c r="D1042" s="43" t="n"/>
      <c r="E1042" s="43" t="n"/>
      <c r="F1042" s="43" t="inlineStr">
        <is>
          <t>KH2726</t>
        </is>
      </c>
      <c r="G1042" s="43" t="n"/>
      <c r="H1042" s="43" t="inlineStr">
        <is>
          <t>Lâm Đồng</t>
        </is>
      </c>
      <c r="I1042" s="43" t="n"/>
    </row>
    <row r="1043" ht="25" customHeight="1">
      <c r="A1043" s="45" t="inlineStr">
        <is>
          <t>CH Trung Mẫn - Bình Thuận/ 0919.187.400</t>
        </is>
      </c>
      <c r="B1043" s="45" t="inlineStr">
        <is>
          <t>0919.187.400</t>
        </is>
      </c>
      <c r="C1043" s="45" t="inlineStr">
        <is>
          <t>Phan Thiết, Bình Thuận</t>
        </is>
      </c>
      <c r="D1043" s="45" t="n"/>
      <c r="E1043" s="45" t="n"/>
      <c r="F1043" s="45" t="inlineStr">
        <is>
          <t>KH2727</t>
        </is>
      </c>
      <c r="G1043" s="45" t="n"/>
      <c r="H1043" s="45" t="inlineStr">
        <is>
          <t>Bình Thuận</t>
        </is>
      </c>
      <c r="I1043" s="45" t="n"/>
    </row>
    <row r="1044" ht="25" customHeight="1">
      <c r="A1044" s="43" t="inlineStr">
        <is>
          <t>Anh Hiến - KonTum/ 0976.675.708</t>
        </is>
      </c>
      <c r="B1044" s="43" t="inlineStr">
        <is>
          <t>0976.675.708</t>
        </is>
      </c>
      <c r="C1044" s="43" t="inlineStr">
        <is>
          <t>KonTum</t>
        </is>
      </c>
      <c r="D1044" s="43" t="n"/>
      <c r="E1044" s="43" t="n"/>
      <c r="F1044" s="43" t="inlineStr">
        <is>
          <t>KH2725</t>
        </is>
      </c>
      <c r="G1044" s="43" t="n"/>
      <c r="H1044" s="43" t="inlineStr">
        <is>
          <t>Kon Tum</t>
        </is>
      </c>
      <c r="I1044" s="43" t="n"/>
    </row>
    <row r="1045" ht="25" customHeight="1">
      <c r="A1045" s="45" t="inlineStr">
        <is>
          <t>Xưởng Văn Hoàng - Cầu Bình Phước 1/ 0913.670.703</t>
        </is>
      </c>
      <c r="B1045" s="45" t="inlineStr">
        <is>
          <t>0913.670.703</t>
        </is>
      </c>
      <c r="C1045" s="45" t="inlineStr">
        <is>
          <t>Sài gòn</t>
        </is>
      </c>
      <c r="D1045" s="45" t="n"/>
      <c r="E1045" s="45" t="n"/>
      <c r="F1045" s="45" t="inlineStr">
        <is>
          <t>KH2723</t>
        </is>
      </c>
      <c r="G1045" s="45" t="n"/>
      <c r="H1045" s="45" t="inlineStr">
        <is>
          <t>TP. Hồ Chí Minh</t>
        </is>
      </c>
      <c r="I1045" s="45" t="n"/>
    </row>
    <row r="1046" ht="25" customHeight="1">
      <c r="A1046" s="43" t="inlineStr">
        <is>
          <t>Anh Cam - BX Miền Đông mới /0908.457.057</t>
        </is>
      </c>
      <c r="B1046" s="43" t="inlineStr">
        <is>
          <t>0908.457.057</t>
        </is>
      </c>
      <c r="C1046" s="43" t="inlineStr">
        <is>
          <t>Đường số 13, BX Miền Đông mới, Sài gòn</t>
        </is>
      </c>
      <c r="D1046" s="43" t="n"/>
      <c r="E1046" s="43" t="n"/>
      <c r="F1046" s="43" t="inlineStr">
        <is>
          <t>KH2724</t>
        </is>
      </c>
      <c r="G1046" s="43" t="n"/>
      <c r="H1046" s="43" t="inlineStr">
        <is>
          <t>TP. Hồ Chí Minh</t>
        </is>
      </c>
      <c r="I1046" s="43" t="n"/>
    </row>
    <row r="1047" ht="25" customHeight="1">
      <c r="A1047" s="45" t="inlineStr">
        <is>
          <t>Xưởng Anh Minh - Lâm Hà/ A Minh: 0345.839.567</t>
        </is>
      </c>
      <c r="B1047" s="45" t="inlineStr">
        <is>
          <t>0345.839.567</t>
        </is>
      </c>
      <c r="C1047" s="45" t="inlineStr">
        <is>
          <t>Lâm Hà, Lâm Đồng</t>
        </is>
      </c>
      <c r="D1047" s="45" t="n"/>
      <c r="E1047" s="45" t="n"/>
      <c r="F1047" s="45" t="inlineStr">
        <is>
          <t>KH2722</t>
        </is>
      </c>
      <c r="G1047" s="45" t="n"/>
      <c r="H1047" s="45" t="inlineStr">
        <is>
          <t>Lâm Đồng</t>
        </is>
      </c>
      <c r="I1047" s="45" t="n"/>
    </row>
    <row r="1048" ht="25" customHeight="1">
      <c r="A1048" s="43" t="inlineStr">
        <is>
          <t>CH Thái Dương - Quảng Trị 0914.702.333</t>
        </is>
      </c>
      <c r="B1048" s="43" t="inlineStr">
        <is>
          <t>0914.702.333</t>
        </is>
      </c>
      <c r="C1048" s="43" t="inlineStr">
        <is>
          <t>TP. Đông Hà - Quảng Trị</t>
        </is>
      </c>
      <c r="D1048" s="43" t="n"/>
      <c r="E1048" s="43" t="n"/>
      <c r="F1048" s="43" t="inlineStr">
        <is>
          <t>KH2721</t>
        </is>
      </c>
      <c r="G1048" s="43" t="n"/>
      <c r="H1048" s="43" t="n"/>
      <c r="I1048" s="43" t="n"/>
    </row>
    <row r="1049" ht="25" customHeight="1">
      <c r="A1049" s="45" t="inlineStr">
        <is>
          <t>Cửa hàng Lê Vũ- Đồng Tháp/ 0913.705.057/ 0382.981.888</t>
        </is>
      </c>
      <c r="B1049" s="45" t="inlineStr">
        <is>
          <t>0913.705.057 / 0382.981.888</t>
        </is>
      </c>
      <c r="C1049" s="45" t="inlineStr">
        <is>
          <t>226 Hùng Vương, Thị Trấn Sa Rài, Huyện Tân Hông, Đồng Tháp</t>
        </is>
      </c>
      <c r="D1049" s="45" t="n"/>
      <c r="E1049" s="45" t="n"/>
      <c r="F1049" s="45" t="inlineStr">
        <is>
          <t>KH2719</t>
        </is>
      </c>
      <c r="G1049" s="45" t="n"/>
      <c r="H1049" s="45" t="n"/>
      <c r="I1049" s="45" t="n"/>
    </row>
    <row r="1050" ht="25" customHeight="1">
      <c r="A1050" s="43" t="inlineStr">
        <is>
          <t>Cửa hàng Quang Minh -Vĩnh Long/ anh Hùng: 0919.493.993</t>
        </is>
      </c>
      <c r="B1050" s="43" t="inlineStr">
        <is>
          <t>0919.493.993</t>
        </is>
      </c>
      <c r="C1050" s="43" t="inlineStr">
        <is>
          <t>52 ĐINH TIÊN HOÀNG, P.8, TP VĨNH LONG</t>
        </is>
      </c>
      <c r="D1050" s="43" t="n"/>
      <c r="E1050" s="43" t="n"/>
      <c r="F1050" s="43" t="inlineStr">
        <is>
          <t>KH2720</t>
        </is>
      </c>
      <c r="G1050" s="43" t="n"/>
      <c r="H1050" s="43" t="inlineStr">
        <is>
          <t>Vĩnh Long</t>
        </is>
      </c>
      <c r="I1050" s="43" t="n"/>
    </row>
    <row r="1051" ht="25" customHeight="1">
      <c r="A1051" s="45" t="inlineStr">
        <is>
          <t>Anh Hùng - Phan Rý / 0918.655.070</t>
        </is>
      </c>
      <c r="B1051" s="45" t="inlineStr">
        <is>
          <t>0918.655.070</t>
        </is>
      </c>
      <c r="C1051" s="45" t="inlineStr">
        <is>
          <t>Phan Rý, Bình Thuận</t>
        </is>
      </c>
      <c r="D1051" s="45" t="n"/>
      <c r="E1051" s="45" t="n"/>
      <c r="F1051" s="45" t="inlineStr">
        <is>
          <t>KH2717</t>
        </is>
      </c>
      <c r="G1051" s="45" t="n"/>
      <c r="H1051" s="45" t="inlineStr">
        <is>
          <t>Bình Thuận</t>
        </is>
      </c>
      <c r="I1051" s="45" t="n"/>
    </row>
    <row r="1052" ht="25" customHeight="1">
      <c r="A1052" s="43" t="inlineStr">
        <is>
          <t>Anh Huy - Bình Phước/ 0933.525.310</t>
        </is>
      </c>
      <c r="B1052" s="43" t="inlineStr">
        <is>
          <t>0933.525.310</t>
        </is>
      </c>
      <c r="C1052" s="43" t="inlineStr">
        <is>
          <t>Tân Hiệp, Bình Phước</t>
        </is>
      </c>
      <c r="D1052" s="43" t="n"/>
      <c r="E1052" s="43" t="n"/>
      <c r="F1052" s="43" t="inlineStr">
        <is>
          <t>KH2718</t>
        </is>
      </c>
      <c r="G1052" s="43" t="n"/>
      <c r="H1052" s="43" t="inlineStr">
        <is>
          <t>Bình Phước</t>
        </is>
      </c>
      <c r="I1052" s="43" t="n"/>
    </row>
    <row r="1053" ht="25" customHeight="1">
      <c r="A1053" s="45" t="inlineStr">
        <is>
          <t>CH Đức Anh - Đối diện BX Miền Đông mới /0934.814.688</t>
        </is>
      </c>
      <c r="B1053" s="45" t="inlineStr">
        <is>
          <t>0934.814.688</t>
        </is>
      </c>
      <c r="C1053" s="45" t="inlineStr">
        <is>
          <t>Sài gòn</t>
        </is>
      </c>
      <c r="D1053" s="45" t="n"/>
      <c r="E1053" s="45" t="n"/>
      <c r="F1053" s="45" t="inlineStr">
        <is>
          <t>KH2716</t>
        </is>
      </c>
      <c r="G1053" s="45" t="n"/>
      <c r="H1053" s="45" t="inlineStr">
        <is>
          <t>TP. Hồ Chí Minh</t>
        </is>
      </c>
      <c r="I1053" s="45" t="n"/>
    </row>
    <row r="1054" ht="25" customHeight="1">
      <c r="A1054" s="43" t="inlineStr">
        <is>
          <t>Anh Quang - Quận 10 / 0919.806.060</t>
        </is>
      </c>
      <c r="B1054" s="43" t="inlineStr">
        <is>
          <t>0919.806.060</t>
        </is>
      </c>
      <c r="C1054" s="43" t="inlineStr">
        <is>
          <t>53 Nguyễn Lâm, P6, Quận 10, Sài Gòn</t>
        </is>
      </c>
      <c r="D1054" s="43" t="n"/>
      <c r="E1054" s="43" t="n"/>
      <c r="F1054" s="43" t="inlineStr">
        <is>
          <t>KH2715</t>
        </is>
      </c>
      <c r="G1054" s="43" t="n"/>
      <c r="H1054" s="43" t="inlineStr">
        <is>
          <t>TP. Hồ Chí Minh</t>
        </is>
      </c>
      <c r="I1054" s="43" t="n"/>
    </row>
    <row r="1055" ht="25" customHeight="1">
      <c r="A1055" s="45" t="inlineStr">
        <is>
          <t>Gara Quốc Đạt - Bình Phước/ 0903.699.281</t>
        </is>
      </c>
      <c r="B1055" s="45" t="inlineStr">
        <is>
          <t>0903.699.281</t>
        </is>
      </c>
      <c r="C1055" s="45" t="inlineStr">
        <is>
          <t>TT Lộc Ninh, Bình Phước</t>
        </is>
      </c>
      <c r="D1055" s="45" t="n"/>
      <c r="E1055" s="45" t="n"/>
      <c r="F1055" s="45" t="inlineStr">
        <is>
          <t>KH2714</t>
        </is>
      </c>
      <c r="G1055" s="45" t="n"/>
      <c r="H1055" s="45" t="inlineStr">
        <is>
          <t>Bình Phước</t>
        </is>
      </c>
      <c r="I1055" s="45" t="n"/>
    </row>
    <row r="1056" ht="25" customHeight="1">
      <c r="A1056" s="43" t="inlineStr">
        <is>
          <t>Anh Tuấn - Bình Thuận/ 0976.590.947</t>
        </is>
      </c>
      <c r="B1056" s="43" t="inlineStr">
        <is>
          <t>0976.590.947</t>
        </is>
      </c>
      <c r="C1056" s="43" t="inlineStr">
        <is>
          <t>Lagi, Bình Thuận</t>
        </is>
      </c>
      <c r="D1056" s="43" t="n"/>
      <c r="E1056" s="43" t="n"/>
      <c r="F1056" s="43" t="inlineStr">
        <is>
          <t>KH2713</t>
        </is>
      </c>
      <c r="G1056" s="43" t="n"/>
      <c r="H1056" s="43" t="inlineStr">
        <is>
          <t>Bình Thuận</t>
        </is>
      </c>
      <c r="I1056" s="43" t="n"/>
    </row>
    <row r="1057" ht="25" customHeight="1">
      <c r="A1057" s="45" t="inlineStr">
        <is>
          <t>Anh Đạt - Suối Tiên/ 0325.160.606</t>
        </is>
      </c>
      <c r="B1057" s="45" t="inlineStr">
        <is>
          <t>0325.160.606</t>
        </is>
      </c>
      <c r="C1057" s="45" t="inlineStr">
        <is>
          <t>Suối Tiên, SG</t>
        </is>
      </c>
      <c r="D1057" s="45" t="n"/>
      <c r="E1057" s="45" t="n"/>
      <c r="F1057" s="45" t="inlineStr">
        <is>
          <t>KH2712</t>
        </is>
      </c>
      <c r="G1057" s="45" t="n"/>
      <c r="H1057" s="45" t="inlineStr">
        <is>
          <t>TP. Hồ Chí Minh</t>
        </is>
      </c>
      <c r="I1057" s="45" t="n"/>
    </row>
    <row r="1058" ht="25" customHeight="1">
      <c r="A1058" s="43" t="inlineStr">
        <is>
          <t>Cửa hàng Vạn Phát Hưng (chuyên đồ Hàn) - Quận 5</t>
        </is>
      </c>
      <c r="B1058" s="43" t="n"/>
      <c r="C1058" s="43" t="inlineStr">
        <is>
          <t>(đối diện) 12 Đặng Thái Thân, Quận 5</t>
        </is>
      </c>
      <c r="D1058" s="43" t="n"/>
      <c r="E1058" s="43" t="n"/>
      <c r="F1058" s="43" t="inlineStr">
        <is>
          <t>KH2711</t>
        </is>
      </c>
      <c r="G1058" s="43" t="n"/>
      <c r="H1058" s="43" t="inlineStr">
        <is>
          <t>TP. Hồ Chí Minh</t>
        </is>
      </c>
      <c r="I1058" s="43" t="n"/>
    </row>
    <row r="1059" ht="25" customHeight="1">
      <c r="A1059" s="45" t="inlineStr">
        <is>
          <t>Xưởng Anh Thanh - Mỹ Tho/ 0918.230.757</t>
        </is>
      </c>
      <c r="B1059" s="45" t="inlineStr">
        <is>
          <t>0918.230.757</t>
        </is>
      </c>
      <c r="C1059" s="45" t="inlineStr">
        <is>
          <t>Mỹ Tho, Tiền Giang</t>
        </is>
      </c>
      <c r="D1059" s="45" t="n"/>
      <c r="E1059" s="45" t="n"/>
      <c r="F1059" s="45" t="inlineStr">
        <is>
          <t>KH2709</t>
        </is>
      </c>
      <c r="G1059" s="45" t="n"/>
      <c r="H1059" s="45" t="inlineStr">
        <is>
          <t>Tiền Giang</t>
        </is>
      </c>
      <c r="I1059" s="45" t="n"/>
    </row>
    <row r="1060" ht="25" customHeight="1">
      <c r="A1060" s="43" t="inlineStr">
        <is>
          <t>Anh Tuấn Bu - Bình Thuận/ 0984.137.588</t>
        </is>
      </c>
      <c r="B1060" s="43" t="inlineStr">
        <is>
          <t>0984.137.588</t>
        </is>
      </c>
      <c r="C1060" s="43" t="inlineStr">
        <is>
          <t>Ngã 3 Cầu Nam, Tuy Phong, Bình Thuận</t>
        </is>
      </c>
      <c r="D1060" s="43" t="n"/>
      <c r="E1060" s="43" t="n"/>
      <c r="F1060" s="43" t="inlineStr">
        <is>
          <t>KH2710</t>
        </is>
      </c>
      <c r="G1060" s="43" t="n"/>
      <c r="H1060" s="43" t="inlineStr">
        <is>
          <t>Bình Thuận</t>
        </is>
      </c>
      <c r="I1060" s="43" t="n"/>
    </row>
    <row r="1061" ht="25" customHeight="1">
      <c r="A1061" s="45" t="inlineStr">
        <is>
          <t>Anh Toàn - Gia Lai/ 0908.018.333</t>
        </is>
      </c>
      <c r="B1061" s="45" t="inlineStr">
        <is>
          <t>0908.018.333</t>
        </is>
      </c>
      <c r="C1061" s="45" t="inlineStr">
        <is>
          <t>Phú Thiện, Gia Lai</t>
        </is>
      </c>
      <c r="D1061" s="45" t="n"/>
      <c r="E1061" s="45" t="n"/>
      <c r="F1061" s="45" t="inlineStr">
        <is>
          <t>KH2707</t>
        </is>
      </c>
      <c r="G1061" s="45" t="n"/>
      <c r="H1061" s="45" t="inlineStr">
        <is>
          <t>Gia Lai</t>
        </is>
      </c>
      <c r="I1061" s="45" t="n"/>
    </row>
    <row r="1062" ht="25" customHeight="1">
      <c r="A1062" s="43" t="inlineStr">
        <is>
          <t>Công ty Hải Nam- Anh Tú / 0886.692.888</t>
        </is>
      </c>
      <c r="B1062" s="43" t="inlineStr">
        <is>
          <t>0886.692.888</t>
        </is>
      </c>
      <c r="C1062" s="43" t="inlineStr">
        <is>
          <t>Minh Hòa, Kinh Môn, Hải Dương</t>
        </is>
      </c>
      <c r="D1062" s="43" t="n"/>
      <c r="E1062" s="43" t="n"/>
      <c r="F1062" s="43" t="inlineStr">
        <is>
          <t>KH2708</t>
        </is>
      </c>
      <c r="G1062" s="43" t="n"/>
      <c r="H1062" s="43" t="inlineStr">
        <is>
          <t>Hà Nội</t>
        </is>
      </c>
      <c r="I1062" s="43" t="n"/>
    </row>
    <row r="1063" ht="25" customHeight="1">
      <c r="A1063" s="45" t="inlineStr">
        <is>
          <t>Công ty Thiên Mã (bán lọc) / Nghĩa - 0909.037.569</t>
        </is>
      </c>
      <c r="B1063" s="45" t="inlineStr">
        <is>
          <t>0909.037.569</t>
        </is>
      </c>
      <c r="C1063" s="45" t="inlineStr">
        <is>
          <t>444 Hoàng Hữu Nam, P. Long Thạnh Mỹ, Quận. 9, TP. HCM</t>
        </is>
      </c>
      <c r="D1063" s="45" t="n"/>
      <c r="E1063" s="45" t="n"/>
      <c r="F1063" s="45" t="inlineStr">
        <is>
          <t>KH2706</t>
        </is>
      </c>
      <c r="G1063" s="45" t="n"/>
      <c r="H1063" s="45" t="inlineStr">
        <is>
          <t>TP. Hồ Chí Minh</t>
        </is>
      </c>
      <c r="I1063" s="45" t="n"/>
    </row>
    <row r="1064" ht="25" customHeight="1">
      <c r="A1064" s="43" t="inlineStr">
        <is>
          <t>Xưởng anh Thương - Đức Trọng 0976.349.600</t>
        </is>
      </c>
      <c r="B1064" s="43" t="inlineStr">
        <is>
          <t>0976.349.600</t>
        </is>
      </c>
      <c r="C1064" s="43" t="inlineStr">
        <is>
          <t>Ngã 3 Tân Hội, Đức Trọng</t>
        </is>
      </c>
      <c r="D1064" s="43" t="n"/>
      <c r="E1064" s="43" t="n"/>
      <c r="F1064" s="43" t="inlineStr">
        <is>
          <t>KH2705</t>
        </is>
      </c>
      <c r="G1064" s="43" t="n"/>
      <c r="H1064" s="43" t="inlineStr">
        <is>
          <t>Lâm Đồng</t>
        </is>
      </c>
      <c r="I1064" s="43" t="n"/>
    </row>
    <row r="1065" ht="25" customHeight="1">
      <c r="A1065" s="45" t="inlineStr">
        <is>
          <t>( KO DÙNG) CH Phụ Tùng Ri Tuyền - Kiên Giang / A.Ri: 0944.456.712</t>
        </is>
      </c>
      <c r="B1065" s="45" t="inlineStr">
        <is>
          <t>0944.456.712</t>
        </is>
      </c>
      <c r="C1065" s="45" t="inlineStr">
        <is>
          <t>Xã Hoà Chánh, Huyện U Minh Thượng, Kiên Giang</t>
        </is>
      </c>
      <c r="D1065" s="45" t="n"/>
      <c r="E1065" s="45" t="n"/>
      <c r="F1065" s="45" t="inlineStr">
        <is>
          <t>KH2704</t>
        </is>
      </c>
      <c r="G1065" s="45" t="n"/>
      <c r="H1065" s="45" t="inlineStr">
        <is>
          <t>Cà Mau</t>
        </is>
      </c>
      <c r="I1065" s="45" t="n"/>
    </row>
    <row r="1066" ht="25" customHeight="1">
      <c r="A1066" s="43" t="inlineStr">
        <is>
          <t>Anh Đạo - Khánh Hòa/ 0906.511.830</t>
        </is>
      </c>
      <c r="B1066" s="43" t="inlineStr">
        <is>
          <t>0906.511.830</t>
        </is>
      </c>
      <c r="C1066" s="43" t="inlineStr">
        <is>
          <t>Đài Cát- Ninh Hòa- Khánh Hòa</t>
        </is>
      </c>
      <c r="D1066" s="43" t="n"/>
      <c r="E1066" s="43" t="n"/>
      <c r="F1066" s="43" t="inlineStr">
        <is>
          <t>KH2702</t>
        </is>
      </c>
      <c r="G1066" s="43" t="n"/>
      <c r="H1066" s="43" t="inlineStr">
        <is>
          <t>Khánh Hòa</t>
        </is>
      </c>
      <c r="I1066" s="43" t="n"/>
    </row>
    <row r="1067" ht="25" customHeight="1">
      <c r="A1067" s="45" t="inlineStr">
        <is>
          <t>Cửa Hàng Anh Trung - Bình Chánh /0919.678.539</t>
        </is>
      </c>
      <c r="B1067" s="45" t="inlineStr">
        <is>
          <t>0919678539 / 0919.678.539</t>
        </is>
      </c>
      <c r="C1067" s="45" t="inlineStr">
        <is>
          <t>B6/6 Ấp 2, xã Tân Kiên, Bình Chánh, TP HCM</t>
        </is>
      </c>
      <c r="D1067" s="45" t="n"/>
      <c r="E1067" s="45" t="n"/>
      <c r="F1067" s="45" t="inlineStr">
        <is>
          <t>KH2703</t>
        </is>
      </c>
      <c r="G1067" s="45" t="n"/>
      <c r="H1067" s="45" t="inlineStr">
        <is>
          <t>TP. Hồ Chí Minh</t>
        </is>
      </c>
      <c r="I1067" s="45" t="n"/>
    </row>
    <row r="1068" ht="25" customHeight="1">
      <c r="A1068" s="43" t="inlineStr">
        <is>
          <t>Xưởng tiện A Tâm - QL13 - 0932.544.542</t>
        </is>
      </c>
      <c r="B1068" s="43" t="inlineStr">
        <is>
          <t>0932.544.542</t>
        </is>
      </c>
      <c r="C1068" s="43" t="inlineStr">
        <is>
          <t>Gần Ngã Tư Bình Phước</t>
        </is>
      </c>
      <c r="D1068" s="43" t="n"/>
      <c r="E1068" s="43" t="n"/>
      <c r="F1068" s="43" t="inlineStr">
        <is>
          <t>KH2701</t>
        </is>
      </c>
      <c r="G1068" s="43" t="n"/>
      <c r="H1068" s="43" t="inlineStr">
        <is>
          <t>TP. Hồ Chí Minh</t>
        </is>
      </c>
      <c r="I1068" s="43" t="n"/>
    </row>
    <row r="1069" ht="25" customHeight="1">
      <c r="A1069" s="45" t="inlineStr">
        <is>
          <t>Anh Hiếu - Ninh Thuận - 0971.845.999</t>
        </is>
      </c>
      <c r="B1069" s="45" t="inlineStr">
        <is>
          <t>0971.845.999</t>
        </is>
      </c>
      <c r="C1069" s="45" t="inlineStr">
        <is>
          <t>Cà Ná, Ninh Thuận</t>
        </is>
      </c>
      <c r="D1069" s="45" t="n"/>
      <c r="E1069" s="45" t="n"/>
      <c r="F1069" s="45" t="inlineStr">
        <is>
          <t>KH2699</t>
        </is>
      </c>
      <c r="G1069" s="45" t="n"/>
      <c r="H1069" s="45" t="inlineStr">
        <is>
          <t>Ninh Thuận</t>
        </is>
      </c>
      <c r="I1069" s="45" t="n"/>
    </row>
    <row r="1070" ht="25" customHeight="1">
      <c r="A1070" s="43" t="inlineStr">
        <is>
          <t>Anh Đức - Quy Nhơn/0917.169.583</t>
        </is>
      </c>
      <c r="B1070" s="43" t="inlineStr">
        <is>
          <t>0917.169.583</t>
        </is>
      </c>
      <c r="C1070" s="43" t="inlineStr">
        <is>
          <t>Quy Nhơn - Bình Định</t>
        </is>
      </c>
      <c r="D1070" s="43" t="n"/>
      <c r="E1070" s="43" t="n"/>
      <c r="F1070" s="43" t="inlineStr">
        <is>
          <t>KH2700</t>
        </is>
      </c>
      <c r="G1070" s="43" t="n"/>
      <c r="H1070" s="43" t="inlineStr">
        <is>
          <t>Bình Định</t>
        </is>
      </c>
      <c r="I1070" s="43" t="n"/>
    </row>
    <row r="1071" ht="25" customHeight="1">
      <c r="A1071" s="45" t="inlineStr">
        <is>
          <t>Cửa hàng Phú Thọ - Quảng Trị / Anh Phước: 0913.447.907</t>
        </is>
      </c>
      <c r="B1071" s="45" t="inlineStr">
        <is>
          <t>0913.447.907</t>
        </is>
      </c>
      <c r="C1071" s="45" t="inlineStr">
        <is>
          <t>441 Lên Duẩn, TP. Đông Hà - Quảng Trị</t>
        </is>
      </c>
      <c r="D1071" s="45" t="n"/>
      <c r="E1071" s="45" t="n"/>
      <c r="F1071" s="45" t="inlineStr">
        <is>
          <t>KH2697</t>
        </is>
      </c>
      <c r="G1071" s="45" t="n"/>
      <c r="H1071" s="45" t="n"/>
      <c r="I1071" s="45" t="n"/>
    </row>
    <row r="1072" ht="25" customHeight="1">
      <c r="A1072" s="43" t="inlineStr">
        <is>
          <t>Cửa hàng Huy Mai - Quận 1/ 0906.222.038</t>
        </is>
      </c>
      <c r="B1072" s="43" t="inlineStr">
        <is>
          <t>0906222038 / 0906.222.038</t>
        </is>
      </c>
      <c r="C1072" s="43" t="inlineStr">
        <is>
          <t>251 Nguyễn Công Trứ, P. Nguyễn Thái Bình, Quận 1, TP.HCM</t>
        </is>
      </c>
      <c r="D1072" s="43" t="n"/>
      <c r="E1072" s="43" t="n"/>
      <c r="F1072" s="43" t="inlineStr">
        <is>
          <t>KH2698</t>
        </is>
      </c>
      <c r="G1072" s="43" t="n"/>
      <c r="H1072" s="43" t="inlineStr">
        <is>
          <t>TP. Hồ Chí Minh</t>
        </is>
      </c>
      <c r="I1072" s="43" t="n"/>
    </row>
    <row r="1073" ht="25" customHeight="1">
      <c r="A1073" s="45" t="inlineStr">
        <is>
          <t>Cửa Hàng Hữu Phùng - Bình Chánh / 0908.476.749</t>
        </is>
      </c>
      <c r="B1073" s="45" t="inlineStr">
        <is>
          <t>0908.476.749</t>
        </is>
      </c>
      <c r="C1073" s="45" t="inlineStr">
        <is>
          <t>Vòng xoay An Lạc, Bình Chánh, QL1A, Hồ Chí Minh</t>
        </is>
      </c>
      <c r="D1073" s="45" t="n"/>
      <c r="E1073" s="45" t="n"/>
      <c r="F1073" s="45" t="inlineStr">
        <is>
          <t>KH2695</t>
        </is>
      </c>
      <c r="G1073" s="45" t="n"/>
      <c r="H1073" s="45" t="inlineStr">
        <is>
          <t>TP. Hồ Chí Minh</t>
        </is>
      </c>
      <c r="I1073" s="45" t="n"/>
    </row>
    <row r="1074" ht="25" customHeight="1">
      <c r="A1074" s="43" t="inlineStr">
        <is>
          <t>Anh Trường - Bảo Lộc/ Anh Trường: 0976.404.461</t>
        </is>
      </c>
      <c r="B1074" s="43" t="inlineStr">
        <is>
          <t>0976.404.461</t>
        </is>
      </c>
      <c r="C1074" s="43" t="inlineStr">
        <is>
          <t>Bảo Lộc, Lâm Đồng</t>
        </is>
      </c>
      <c r="D1074" s="43" t="n"/>
      <c r="E1074" s="43" t="n"/>
      <c r="F1074" s="43" t="inlineStr">
        <is>
          <t>KH2696</t>
        </is>
      </c>
      <c r="G1074" s="43" t="n"/>
      <c r="H1074" s="43" t="inlineStr">
        <is>
          <t>Lâm Đồng</t>
        </is>
      </c>
      <c r="I1074" s="43" t="n"/>
    </row>
    <row r="1075" ht="25" customHeight="1">
      <c r="A1075" s="45" t="inlineStr">
        <is>
          <t>Xưởng Tiện Minh Chính- Gia Lai/ 0972.234.300</t>
        </is>
      </c>
      <c r="B1075" s="45" t="inlineStr">
        <is>
          <t>0972234300 / 0972.234.300</t>
        </is>
      </c>
      <c r="C1075" s="45" t="inlineStr">
        <is>
          <t>Gia Lai</t>
        </is>
      </c>
      <c r="D1075" s="45" t="n"/>
      <c r="E1075" s="45" t="n"/>
      <c r="F1075" s="45" t="inlineStr">
        <is>
          <t>KH2693</t>
        </is>
      </c>
      <c r="G1075" s="45" t="n"/>
      <c r="H1075" s="45" t="inlineStr">
        <is>
          <t>Gia Lai</t>
        </is>
      </c>
      <c r="I1075" s="45" t="n"/>
    </row>
    <row r="1076" ht="25" customHeight="1">
      <c r="A1076" s="43" t="inlineStr">
        <is>
          <t>Anh Hợp - Bến Tre/ 0845.945.491</t>
        </is>
      </c>
      <c r="B1076" s="43" t="inlineStr">
        <is>
          <t>0845945491 / 0845.945.491</t>
        </is>
      </c>
      <c r="C1076" s="43" t="inlineStr">
        <is>
          <t>Giồng TRôm, Bến Tre</t>
        </is>
      </c>
      <c r="D1076" s="43" t="n"/>
      <c r="E1076" s="43" t="n"/>
      <c r="F1076" s="43" t="inlineStr">
        <is>
          <t>KH2694</t>
        </is>
      </c>
      <c r="G1076" s="43" t="n"/>
      <c r="H1076" s="43" t="inlineStr">
        <is>
          <t>Bến Tre</t>
        </is>
      </c>
      <c r="I1076" s="43" t="n"/>
    </row>
    <row r="1077" ht="25" customHeight="1">
      <c r="A1077" s="45" t="inlineStr">
        <is>
          <t>Xưởng Anh Phi - An Giang/ 0972.451.141</t>
        </is>
      </c>
      <c r="B1077" s="45" t="inlineStr">
        <is>
          <t>0972.451.141</t>
        </is>
      </c>
      <c r="C1077" s="45" t="inlineStr">
        <is>
          <t>An Giang</t>
        </is>
      </c>
      <c r="D1077" s="45" t="n"/>
      <c r="E1077" s="45" t="n"/>
      <c r="F1077" s="45" t="inlineStr">
        <is>
          <t>KH2692</t>
        </is>
      </c>
      <c r="G1077" s="45" t="n"/>
      <c r="H1077" s="45" t="inlineStr">
        <is>
          <t>An Giang</t>
        </is>
      </c>
      <c r="I1077" s="45" t="n"/>
    </row>
    <row r="1078" ht="25" customHeight="1">
      <c r="A1078" s="43" t="inlineStr">
        <is>
          <t>CMP TECHNOLOGY CO., LTD (bán lẻ phụ tùng)</t>
        </is>
      </c>
      <c r="B1078" s="43" t="n"/>
      <c r="C1078" s="43" t="inlineStr">
        <is>
          <t>Shenzhen, China</t>
        </is>
      </c>
      <c r="D1078" s="43" t="n"/>
      <c r="E1078" s="43" t="n"/>
      <c r="F1078" s="43" t="inlineStr">
        <is>
          <t>SINOCMP</t>
        </is>
      </c>
      <c r="G1078" s="43" t="n"/>
      <c r="H1078" s="43" t="n"/>
      <c r="I1078" s="43" t="n"/>
    </row>
    <row r="1079" ht="25" customHeight="1">
      <c r="A1079" s="45" t="inlineStr">
        <is>
          <t>Anh Vũ - Tuy Hòa 0935.010.382</t>
        </is>
      </c>
      <c r="B1079" s="45" t="inlineStr">
        <is>
          <t>0935010382 / 0935.010.382</t>
        </is>
      </c>
      <c r="C1079" s="45" t="inlineStr">
        <is>
          <t>TP Tuy Hòa, Phú Yên</t>
        </is>
      </c>
      <c r="D1079" s="45" t="n"/>
      <c r="E1079" s="45" t="n"/>
      <c r="F1079" s="45" t="inlineStr">
        <is>
          <t>KH2691</t>
        </is>
      </c>
      <c r="G1079" s="45" t="n"/>
      <c r="H1079" s="45" t="inlineStr">
        <is>
          <t>Phú Yên</t>
        </is>
      </c>
      <c r="I1079" s="45" t="n"/>
    </row>
    <row r="1080" ht="25" customHeight="1">
      <c r="A1080" s="43" t="inlineStr">
        <is>
          <t>ANH VŨ - BÀ RỊA 0908.565.883</t>
        </is>
      </c>
      <c r="B1080" s="43" t="inlineStr">
        <is>
          <t>0908.565.883</t>
        </is>
      </c>
      <c r="C1080" s="43" t="inlineStr">
        <is>
          <t>Bà Rịa Vũng Tàu</t>
        </is>
      </c>
      <c r="D1080" s="43" t="n"/>
      <c r="E1080" s="43" t="n"/>
      <c r="F1080" s="43" t="inlineStr">
        <is>
          <t>KH2689</t>
        </is>
      </c>
      <c r="G1080" s="43" t="n"/>
      <c r="H1080" s="43" t="inlineStr">
        <is>
          <t>Bà Rịa - Vũng Tàu</t>
        </is>
      </c>
      <c r="I1080" s="43" t="n"/>
    </row>
    <row r="1081" ht="25" customHeight="1">
      <c r="A1081" s="45" t="inlineStr">
        <is>
          <t>Cửa Hàng Phước Lộc - Bình Chánh / A Long: 0985.024.255</t>
        </is>
      </c>
      <c r="B1081" s="45" t="inlineStr">
        <is>
          <t>0985.024.255</t>
        </is>
      </c>
      <c r="C1081" s="45" t="inlineStr">
        <is>
          <t>D9/61B QL1A, BÌNH CHÁNH, TP.HCM</t>
        </is>
      </c>
      <c r="D1081" s="45" t="n"/>
      <c r="E1081" s="45" t="n"/>
      <c r="F1081" s="45" t="inlineStr">
        <is>
          <t>KH2690</t>
        </is>
      </c>
      <c r="G1081" s="45" t="n"/>
      <c r="H1081" s="45" t="inlineStr">
        <is>
          <t>TP. Hồ Chí Minh</t>
        </is>
      </c>
      <c r="I1081" s="45" t="n"/>
    </row>
    <row r="1082" ht="25" customHeight="1">
      <c r="A1082" s="43" t="inlineStr">
        <is>
          <t>Gara Tú Mai - Nha Trang/ Anh Bảo: 0905.612.255</t>
        </is>
      </c>
      <c r="B1082" s="43" t="inlineStr">
        <is>
          <t>0905612255 / 0905.612.255</t>
        </is>
      </c>
      <c r="C1082" s="43" t="inlineStr">
        <is>
          <t>TP Nha Trang</t>
        </is>
      </c>
      <c r="D1082" s="43" t="n"/>
      <c r="E1082" s="43" t="n"/>
      <c r="F1082" s="43" t="inlineStr">
        <is>
          <t>KH2688</t>
        </is>
      </c>
      <c r="G1082" s="43" t="n"/>
      <c r="H1082" s="43" t="inlineStr">
        <is>
          <t>Khánh Hòa</t>
        </is>
      </c>
      <c r="I1082" s="43" t="n"/>
    </row>
    <row r="1083" ht="25" customHeight="1">
      <c r="A1083" s="45" t="inlineStr">
        <is>
          <t>Cửa hàng phụ tùng Ô tô Duẩn / 0903.925.524</t>
        </is>
      </c>
      <c r="B1083" s="45" t="inlineStr">
        <is>
          <t>903925524 / 0903.925.524</t>
        </is>
      </c>
      <c r="C1083" s="45" t="inlineStr">
        <is>
          <t>499 QL13, Hiệp Bình Phước, Thủ Đức</t>
        </is>
      </c>
      <c r="D1083" s="45" t="n"/>
      <c r="E1083" s="45" t="n"/>
      <c r="F1083" s="45" t="inlineStr">
        <is>
          <t>KH2687</t>
        </is>
      </c>
      <c r="G1083" s="45" t="n"/>
      <c r="H1083" s="45" t="inlineStr">
        <is>
          <t>TP. Hồ Chí Minh</t>
        </is>
      </c>
      <c r="I1083" s="45" t="n"/>
    </row>
    <row r="1084" ht="25" customHeight="1">
      <c r="A1084" s="43" t="inlineStr">
        <is>
          <t>Xưởng anh Mười - Ninh Thuận/ 0913.785.540</t>
        </is>
      </c>
      <c r="B1084" s="43" t="inlineStr">
        <is>
          <t>0913.785.540</t>
        </is>
      </c>
      <c r="C1084" s="43" t="inlineStr">
        <is>
          <t>Ngã 3 Tân Hội, QL1A, Tháp Chàm, Ninh Thuận</t>
        </is>
      </c>
      <c r="D1084" s="43" t="n"/>
      <c r="E1084" s="43" t="n"/>
      <c r="F1084" s="43" t="inlineStr">
        <is>
          <t>KH2686</t>
        </is>
      </c>
      <c r="G1084" s="43" t="n"/>
      <c r="H1084" s="43" t="inlineStr">
        <is>
          <t>Ninh Thuận</t>
        </is>
      </c>
      <c r="I1084" s="43" t="n"/>
    </row>
    <row r="1085" ht="25" customHeight="1">
      <c r="A1085" s="45" t="inlineStr">
        <is>
          <t>Cửa hàng Chín Vẹn - Cao Lãnh 0918.899.017</t>
        </is>
      </c>
      <c r="B1085" s="45" t="inlineStr">
        <is>
          <t>0918.899.017</t>
        </is>
      </c>
      <c r="C1085" s="45" t="inlineStr">
        <is>
          <t>81 Thủ Khoa Huân, Mỹ Phú</t>
        </is>
      </c>
      <c r="D1085" s="45" t="n"/>
      <c r="E1085" s="45" t="n"/>
      <c r="F1085" s="45" t="inlineStr">
        <is>
          <t>KH2685</t>
        </is>
      </c>
      <c r="G1085" s="45" t="n"/>
      <c r="H1085" s="45" t="inlineStr">
        <is>
          <t>Đồng Tháp</t>
        </is>
      </c>
      <c r="I1085" s="45" t="n"/>
    </row>
    <row r="1086" ht="25" customHeight="1">
      <c r="A1086" s="43" t="inlineStr">
        <is>
          <t>CH Thiệu Văn Ly - Nha Trang / 0914.161.453</t>
        </is>
      </c>
      <c r="B1086" s="43" t="inlineStr">
        <is>
          <t>0914.161.453</t>
        </is>
      </c>
      <c r="C1086" s="43" t="inlineStr">
        <is>
          <t>116 Đường 2/4, Phường Văn Thạnh, Nha Trang</t>
        </is>
      </c>
      <c r="D1086" s="43" t="n"/>
      <c r="E1086" s="43" t="n"/>
      <c r="F1086" s="43" t="inlineStr">
        <is>
          <t>KH2683</t>
        </is>
      </c>
      <c r="G1086" s="43" t="n"/>
      <c r="H1086" s="43" t="inlineStr">
        <is>
          <t>Khánh Hòa</t>
        </is>
      </c>
      <c r="I1086" s="43" t="n"/>
    </row>
    <row r="1087" ht="25" customHeight="1">
      <c r="A1087" s="45" t="inlineStr">
        <is>
          <t>CH Khánh Phát - Bạc Liêu/ Anh Vinh: 0939.877.781</t>
        </is>
      </c>
      <c r="B1087" s="45" t="inlineStr">
        <is>
          <t>0939.877.781</t>
        </is>
      </c>
      <c r="C1087" s="45" t="inlineStr">
        <is>
          <t>191 Võ Thị Sáu, Bạc Liêu</t>
        </is>
      </c>
      <c r="D1087" s="45" t="n"/>
      <c r="E1087" s="45" t="n"/>
      <c r="F1087" s="45" t="inlineStr">
        <is>
          <t>KH2684</t>
        </is>
      </c>
      <c r="G1087" s="45" t="n"/>
      <c r="H1087" s="45" t="inlineStr">
        <is>
          <t>Bạc Liêu</t>
        </is>
      </c>
      <c r="I1087" s="45" t="n"/>
    </row>
    <row r="1088" ht="25" customHeight="1">
      <c r="A1088" s="43" t="inlineStr">
        <is>
          <t>Anh Thắng (chủ máy)- Bình Dương/ 0918.337.168</t>
        </is>
      </c>
      <c r="B1088" s="43" t="inlineStr">
        <is>
          <t>0918.337.168</t>
        </is>
      </c>
      <c r="C1088" s="43" t="inlineStr">
        <is>
          <t>Bàu Bàng, Bình Dương</t>
        </is>
      </c>
      <c r="D1088" s="43" t="n"/>
      <c r="E1088" s="43" t="n"/>
      <c r="F1088" s="43" t="inlineStr">
        <is>
          <t>KH2682</t>
        </is>
      </c>
      <c r="G1088" s="43" t="n"/>
      <c r="H1088" s="43" t="inlineStr">
        <is>
          <t>Bình Dương</t>
        </is>
      </c>
      <c r="I1088" s="43" t="n"/>
    </row>
    <row r="1089" ht="25" customHeight="1">
      <c r="A1089" s="45" t="inlineStr">
        <is>
          <t>Xưởng Cơ khí Tiến Châu - Bình Định/ Anh Châu: 0966.855.017 - 0907.489.507 (CNO)</t>
        </is>
      </c>
      <c r="B1089" s="45" t="inlineStr">
        <is>
          <t>0966.855.017 / 0907.489.507</t>
        </is>
      </c>
      <c r="C1089" s="45" t="inlineStr">
        <is>
          <t>Trần Phú, TT Tam Quan, Hoài Nhơn, Bình Định</t>
        </is>
      </c>
      <c r="D1089" s="45" t="n"/>
      <c r="E1089" s="45" t="n"/>
      <c r="F1089" s="45" t="inlineStr">
        <is>
          <t>KH2681</t>
        </is>
      </c>
      <c r="G1089" s="45" t="n"/>
      <c r="H1089" s="45" t="inlineStr">
        <is>
          <t>Bình Định</t>
        </is>
      </c>
      <c r="I1089" s="45" t="n"/>
    </row>
    <row r="1090" ht="25" customHeight="1">
      <c r="A1090" s="43" t="inlineStr">
        <is>
          <t>YUANSEN NEW PRECISION MACHINERY (GUANGZHOU) COMPANY (Chuyên bơm nước)</t>
        </is>
      </c>
      <c r="B1090" s="43" t="n"/>
      <c r="C1090" s="43" t="inlineStr">
        <is>
          <t>No.2408, 2A floor, Jinhubao Building, Dongtai Square, Yongping Street, Bauiyun District, Guangzhou</t>
        </is>
      </c>
      <c r="D1090" s="43" t="n"/>
      <c r="E1090" s="43" t="n"/>
      <c r="F1090" s="43" t="inlineStr">
        <is>
          <t>CVPK</t>
        </is>
      </c>
      <c r="G1090" s="43" t="n"/>
      <c r="H1090" s="43" t="n"/>
      <c r="I1090" s="43" t="n"/>
    </row>
    <row r="1091" ht="25" customHeight="1">
      <c r="A1091" s="45" t="inlineStr">
        <is>
          <t>Hubei DEB Auto Parts Co., LTD/ HUBEI DIYIBO AUTOMOBILE PARTS CO., LTD (Miểng)</t>
        </is>
      </c>
      <c r="B1091" s="45" t="n"/>
      <c r="C1091" s="45" t="inlineStr">
        <is>
          <t>No.126 Zhongxing Road, South District, Xiangyang(Zaoyang) city, Hubei China</t>
        </is>
      </c>
      <c r="D1091" s="45" t="n"/>
      <c r="E1091" s="45" t="n"/>
      <c r="F1091" s="45" t="inlineStr">
        <is>
          <t>DEB</t>
        </is>
      </c>
      <c r="G1091" s="45" t="n"/>
      <c r="H1091" s="45" t="n"/>
      <c r="I1091" s="45" t="n"/>
    </row>
    <row r="1092" ht="25" customHeight="1">
      <c r="A1092" s="43" t="inlineStr">
        <is>
          <t>CH Kim Loan - Quận 5</t>
        </is>
      </c>
      <c r="B1092" s="43" t="n"/>
      <c r="C1092" s="43" t="inlineStr">
        <is>
          <t>62 Tạ Uyên, Quận 5</t>
        </is>
      </c>
      <c r="D1092" s="43" t="n"/>
      <c r="E1092" s="43" t="n"/>
      <c r="F1092" s="43" t="inlineStr">
        <is>
          <t>KH2679</t>
        </is>
      </c>
      <c r="G1092" s="43" t="n"/>
      <c r="H1092" s="43" t="n"/>
      <c r="I1092" s="43" t="n"/>
    </row>
    <row r="1093" ht="25" customHeight="1">
      <c r="A1093" s="45" t="inlineStr">
        <is>
          <t>Anh Cường - Bình Định/ 0914.013.367</t>
        </is>
      </c>
      <c r="B1093" s="45" t="inlineStr">
        <is>
          <t>0914.013.367</t>
        </is>
      </c>
      <c r="C1093" s="45" t="inlineStr">
        <is>
          <t>Bình Định</t>
        </is>
      </c>
      <c r="D1093" s="45" t="n"/>
      <c r="E1093" s="45" t="n"/>
      <c r="F1093" s="45" t="inlineStr">
        <is>
          <t>KH2680</t>
        </is>
      </c>
      <c r="G1093" s="45" t="n"/>
      <c r="H1093" s="45" t="inlineStr">
        <is>
          <t>Bình Định</t>
        </is>
      </c>
      <c r="I1093" s="45" t="n"/>
    </row>
    <row r="1094" ht="25" customHeight="1">
      <c r="A1094" s="43" t="inlineStr">
        <is>
          <t>Cửa hàng Nam Phương - Đà Nẵng - 0905.512.209</t>
        </is>
      </c>
      <c r="B1094" s="43" t="inlineStr">
        <is>
          <t>0905.512.209</t>
        </is>
      </c>
      <c r="C1094" s="43" t="inlineStr">
        <is>
          <t>52 Cao Sơn Pháo, P. Hóa An, Cẩm Lệ, Đà Nẵng</t>
        </is>
      </c>
      <c r="D1094" s="43" t="n"/>
      <c r="E1094" s="43" t="n"/>
      <c r="F1094" s="43" t="inlineStr">
        <is>
          <t>KH2677</t>
        </is>
      </c>
      <c r="G1094" s="43" t="n"/>
      <c r="H1094" s="43" t="inlineStr">
        <is>
          <t>Đà Nẵng</t>
        </is>
      </c>
      <c r="I1094" s="43" t="n"/>
    </row>
    <row r="1095" ht="25" customHeight="1">
      <c r="A1095" s="45" t="inlineStr">
        <is>
          <t>Xưởng tiện Anh Khoa - Gia Lai - 0906.136.143</t>
        </is>
      </c>
      <c r="B1095" s="45" t="inlineStr">
        <is>
          <t>0906.136.143</t>
        </is>
      </c>
      <c r="C1095" s="45" t="inlineStr">
        <is>
          <t>Pleicu, Gia Lai</t>
        </is>
      </c>
      <c r="D1095" s="45" t="n"/>
      <c r="E1095" s="45" t="n"/>
      <c r="F1095" s="45" t="inlineStr">
        <is>
          <t>KH2678</t>
        </is>
      </c>
      <c r="G1095" s="45" t="n"/>
      <c r="H1095" s="45" t="inlineStr">
        <is>
          <t>Gia Lai</t>
        </is>
      </c>
      <c r="I1095" s="45" t="n"/>
    </row>
    <row r="1096" ht="25" customHeight="1">
      <c r="A1096" s="43" t="inlineStr">
        <is>
          <t>Công ty Khai Thác Khoáng Sản Hưng Hà - 0985.292.629</t>
        </is>
      </c>
      <c r="B1096" s="43" t="inlineStr">
        <is>
          <t>0985.292.629</t>
        </is>
      </c>
      <c r="C1096" s="43" t="inlineStr">
        <is>
          <t>Đà Nẵng</t>
        </is>
      </c>
      <c r="D1096" s="43" t="n"/>
      <c r="E1096" s="43" t="n"/>
      <c r="F1096" s="43" t="inlineStr">
        <is>
          <t>KH2676</t>
        </is>
      </c>
      <c r="G1096" s="43" t="n"/>
      <c r="H1096" s="43" t="inlineStr">
        <is>
          <t>Đà Nẵng</t>
        </is>
      </c>
      <c r="I1096" s="43" t="n"/>
    </row>
    <row r="1097" ht="25" customHeight="1">
      <c r="A1097" s="45" t="inlineStr">
        <is>
          <t>CHUNG MING ENTERPRISE CO., LTD (DIAMOND)</t>
        </is>
      </c>
      <c r="B1097" s="45" t="n"/>
      <c r="C1097" s="45" t="inlineStr">
        <is>
          <t>Taiwan, R.O.C</t>
        </is>
      </c>
      <c r="D1097" s="45" t="n"/>
      <c r="E1097" s="45" t="n"/>
      <c r="F1097" s="45" t="inlineStr">
        <is>
          <t>DIA</t>
        </is>
      </c>
      <c r="G1097" s="45" t="n"/>
      <c r="H1097" s="45" t="n"/>
      <c r="I1097" s="45" t="n"/>
    </row>
    <row r="1098" ht="25" customHeight="1">
      <c r="A1098" s="43" t="inlineStr">
        <is>
          <t>Cơ sở phục hồi turbo OSAMAN - Bình Tân - 0977.652.349</t>
        </is>
      </c>
      <c r="B1098" s="43" t="inlineStr">
        <is>
          <t>0977.652.349</t>
        </is>
      </c>
      <c r="C1098" s="43" t="inlineStr">
        <is>
          <t>296 Kinh Dương Vương, An Lạc, Bình Tân</t>
        </is>
      </c>
      <c r="D1098" s="43" t="n"/>
      <c r="E1098" s="43" t="n"/>
      <c r="F1098" s="43" t="inlineStr">
        <is>
          <t>KH2674</t>
        </is>
      </c>
      <c r="G1098" s="43" t="n"/>
      <c r="H1098" s="43" t="inlineStr">
        <is>
          <t>TP. Hồ Chí Minh</t>
        </is>
      </c>
      <c r="I1098" s="43" t="n"/>
    </row>
    <row r="1099" ht="25" customHeight="1">
      <c r="A1099" s="45" t="inlineStr">
        <is>
          <t>Chị Hương - Long Xuyên/ 0914.576.090</t>
        </is>
      </c>
      <c r="B1099" s="45" t="inlineStr">
        <is>
          <t>0914.576.090</t>
        </is>
      </c>
      <c r="C1099" s="45" t="inlineStr">
        <is>
          <t>Long Xuyên - An Giang</t>
        </is>
      </c>
      <c r="D1099" s="45" t="n"/>
      <c r="E1099" s="45" t="n"/>
      <c r="F1099" s="45" t="inlineStr">
        <is>
          <t>KH2675</t>
        </is>
      </c>
      <c r="G1099" s="45" t="n"/>
      <c r="H1099" s="45" t="inlineStr">
        <is>
          <t>An Giang</t>
        </is>
      </c>
      <c r="I1099" s="45" t="n"/>
    </row>
    <row r="1100" ht="25" customHeight="1">
      <c r="A1100" s="43" t="inlineStr">
        <is>
          <t>Anh Toàn (turbo) Thủ Đức - 0974.497.748, QL1A (cây xăng Quốc Phong, đối diện chợ đầu mối)</t>
        </is>
      </c>
      <c r="B1100" s="43" t="inlineStr">
        <is>
          <t>0974.497.748</t>
        </is>
      </c>
      <c r="C1100" s="43" t="inlineStr">
        <is>
          <t>Thủ Đức, TPHCM</t>
        </is>
      </c>
      <c r="D1100" s="43" t="n"/>
      <c r="E1100" s="43" t="n"/>
      <c r="F1100" s="43" t="inlineStr">
        <is>
          <t>KH2671</t>
        </is>
      </c>
      <c r="G1100" s="43" t="n"/>
      <c r="H1100" s="43" t="inlineStr">
        <is>
          <t>TP. Hồ Chí Minh</t>
        </is>
      </c>
      <c r="I1100" s="43" t="n"/>
    </row>
    <row r="1101" ht="25" customHeight="1">
      <c r="A1101" s="45" t="inlineStr">
        <is>
          <t>Anh Trung KOBE- Ninh Hòa, Khánh Hòa/ 0913.768.177</t>
        </is>
      </c>
      <c r="B1101" s="45" t="inlineStr">
        <is>
          <t>0913.768.177</t>
        </is>
      </c>
      <c r="C1101" s="45" t="inlineStr">
        <is>
          <t>QL1A, Ninh Ích, Ninh An, Ninh Hoà, Khánh Hòa</t>
        </is>
      </c>
      <c r="D1101" s="45" t="n"/>
      <c r="E1101" s="45" t="n"/>
      <c r="F1101" s="45" t="inlineStr">
        <is>
          <t>KH2672</t>
        </is>
      </c>
      <c r="G1101" s="45" t="n"/>
      <c r="H1101" s="45" t="inlineStr">
        <is>
          <t>Khánh Hòa</t>
        </is>
      </c>
      <c r="I1101" s="45" t="n"/>
    </row>
    <row r="1102" ht="25" customHeight="1">
      <c r="A1102" s="43" t="inlineStr">
        <is>
          <t>Xưởng anh Hoàng - Bảo Lộc/ 0903.305.383</t>
        </is>
      </c>
      <c r="B1102" s="43" t="inlineStr">
        <is>
          <t>0903.305.383</t>
        </is>
      </c>
      <c r="C1102" s="43" t="inlineStr">
        <is>
          <t>TP Bảo Lộc, Lâm Đồng</t>
        </is>
      </c>
      <c r="D1102" s="43" t="n"/>
      <c r="E1102" s="43" t="n"/>
      <c r="F1102" s="43" t="inlineStr">
        <is>
          <t>KH2673</t>
        </is>
      </c>
      <c r="G1102" s="43" t="n"/>
      <c r="H1102" s="43" t="inlineStr">
        <is>
          <t>Lâm Đồng</t>
        </is>
      </c>
      <c r="I1102" s="43" t="n"/>
    </row>
    <row r="1103" ht="25" customHeight="1">
      <c r="A1103" s="45" t="inlineStr">
        <is>
          <t>Công ty Việt Hàn (Mobis, Doosan, bơm nhớt)</t>
        </is>
      </c>
      <c r="B1103" s="45" t="n"/>
      <c r="C1103" s="45" t="inlineStr">
        <is>
          <t>330/12 Ba Đình, P 10, Q 8, HCM</t>
        </is>
      </c>
      <c r="D1103" s="45" t="n"/>
      <c r="E1103" s="45" t="n"/>
      <c r="F1103" s="45" t="inlineStr">
        <is>
          <t>KH2667</t>
        </is>
      </c>
      <c r="G1103" s="45" t="n"/>
      <c r="H1103" s="45" t="n"/>
      <c r="I1103" s="45" t="n"/>
    </row>
    <row r="1104" ht="25" customHeight="1">
      <c r="A1104" s="43" t="inlineStr">
        <is>
          <t>Cửa hàng Thành Vũ - Quảng Nam/ 0905.696.550 /0787.312.352</t>
        </is>
      </c>
      <c r="B1104" s="43" t="inlineStr">
        <is>
          <t>0905.696.550 / 0787.312.352</t>
        </is>
      </c>
      <c r="C1104" s="43" t="inlineStr">
        <is>
          <t>485 Hùng Vương, TP. Tam Kỳ - Quảng Nam</t>
        </is>
      </c>
      <c r="D1104" s="43" t="n"/>
      <c r="E1104" s="43" t="n"/>
      <c r="F1104" s="43" t="inlineStr">
        <is>
          <t>KH2668</t>
        </is>
      </c>
      <c r="G1104" s="43" t="n"/>
      <c r="H1104" s="43" t="inlineStr">
        <is>
          <t>Quảng Nam</t>
        </is>
      </c>
      <c r="I1104" s="43" t="n"/>
    </row>
    <row r="1105" ht="25" customHeight="1">
      <c r="A1105" s="45" t="inlineStr">
        <is>
          <t>Cửa hàng Anh Hiệp - Phú Quôc / 0975.582.898-0837.472.579</t>
        </is>
      </c>
      <c r="B1105" s="45" t="inlineStr">
        <is>
          <t>0975.582.898-0837</t>
        </is>
      </c>
      <c r="C1105" s="45" t="inlineStr">
        <is>
          <t>Dương Đông-Phú Quốc</t>
        </is>
      </c>
      <c r="D1105" s="45" t="n"/>
      <c r="E1105" s="45" t="n"/>
      <c r="F1105" s="45" t="inlineStr">
        <is>
          <t>KH2669</t>
        </is>
      </c>
      <c r="G1105" s="45" t="n"/>
      <c r="H1105" s="45" t="inlineStr">
        <is>
          <t>TP. Hồ Chí Minh</t>
        </is>
      </c>
      <c r="I1105" s="45" t="n"/>
    </row>
    <row r="1106" ht="25" customHeight="1">
      <c r="A1106" s="43" t="inlineStr">
        <is>
          <t>Xưởng Anh Hải - Bình Chánh / 0915.696.250</t>
        </is>
      </c>
      <c r="B1106" s="43" t="inlineStr">
        <is>
          <t>0915.696.250</t>
        </is>
      </c>
      <c r="C1106" s="43" t="inlineStr">
        <is>
          <t>133, QL1A, AAps1, Mỹ Yên, Bình Chánh, HCM</t>
        </is>
      </c>
      <c r="D1106" s="43" t="n"/>
      <c r="E1106" s="43" t="n"/>
      <c r="F1106" s="43" t="inlineStr">
        <is>
          <t>KH2670</t>
        </is>
      </c>
      <c r="G1106" s="43" t="n"/>
      <c r="H1106" s="43" t="inlineStr">
        <is>
          <t>TP. Hồ Chí Minh</t>
        </is>
      </c>
      <c r="I1106" s="43" t="n"/>
    </row>
    <row r="1107" ht="25" customHeight="1">
      <c r="A1107" s="45" t="inlineStr">
        <is>
          <t>Anh Hùng - Suối Tiên / 0356.895.044</t>
        </is>
      </c>
      <c r="B1107" s="45" t="inlineStr">
        <is>
          <t>0356.895.044</t>
        </is>
      </c>
      <c r="C1107" s="45" t="inlineStr">
        <is>
          <t>Sài Gòn</t>
        </is>
      </c>
      <c r="D1107" s="45" t="n"/>
      <c r="E1107" s="45" t="n"/>
      <c r="F1107" s="45" t="inlineStr">
        <is>
          <t>KH2666</t>
        </is>
      </c>
      <c r="G1107" s="45" t="n"/>
      <c r="H1107" s="45" t="inlineStr">
        <is>
          <t>TP. Hồ Chí Minh</t>
        </is>
      </c>
      <c r="I1107" s="45" t="n"/>
    </row>
    <row r="1108" ht="25" customHeight="1">
      <c r="A1108" s="43" t="inlineStr">
        <is>
          <t>Trung Anh - Hà Nội / 0981.768.677</t>
        </is>
      </c>
      <c r="B1108" s="43" t="inlineStr">
        <is>
          <t>0981.768.677</t>
        </is>
      </c>
      <c r="C1108" s="43" t="inlineStr">
        <is>
          <t>Hà Nội</t>
        </is>
      </c>
      <c r="D1108" s="43" t="n"/>
      <c r="E1108" s="43" t="n"/>
      <c r="F1108" s="43" t="inlineStr">
        <is>
          <t>TA1</t>
        </is>
      </c>
      <c r="G1108" s="43" t="n"/>
      <c r="H1108" s="43" t="n"/>
      <c r="I1108" s="43" t="n"/>
    </row>
    <row r="1109" ht="25" customHeight="1">
      <c r="A1109" s="45" t="inlineStr">
        <is>
          <t>Anh Phong - Bình Thuận - 0352.694.448</t>
        </is>
      </c>
      <c r="B1109" s="45" t="inlineStr">
        <is>
          <t>0352.694.448</t>
        </is>
      </c>
      <c r="C1109" s="45" t="inlineStr">
        <is>
          <t>Bình Thuận</t>
        </is>
      </c>
      <c r="D1109" s="45" t="n"/>
      <c r="E1109" s="45" t="n"/>
      <c r="F1109" s="45" t="inlineStr">
        <is>
          <t>KH2665</t>
        </is>
      </c>
      <c r="G1109" s="45" t="n"/>
      <c r="H1109" s="45" t="inlineStr">
        <is>
          <t>Bình Thuận</t>
        </is>
      </c>
      <c r="I1109" s="45" t="n"/>
    </row>
    <row r="1110" ht="25" customHeight="1">
      <c r="A1110" s="43" t="inlineStr">
        <is>
          <t>Cửa hàng Thanh Trúc - Cà Mau/ 0918.562.559</t>
        </is>
      </c>
      <c r="B1110" s="43" t="inlineStr">
        <is>
          <t>0918.562.559</t>
        </is>
      </c>
      <c r="C1110" s="43" t="inlineStr">
        <is>
          <t>TP Cà Mau</t>
        </is>
      </c>
      <c r="D1110" s="43" t="n"/>
      <c r="E1110" s="43" t="n"/>
      <c r="F1110" s="43" t="inlineStr">
        <is>
          <t>KH2664</t>
        </is>
      </c>
      <c r="G1110" s="43" t="n"/>
      <c r="H1110" s="43" t="inlineStr">
        <is>
          <t>Cà Mau</t>
        </is>
      </c>
      <c r="I1110" s="43" t="n"/>
    </row>
    <row r="1111" ht="25" customHeight="1">
      <c r="A1111" s="45" t="inlineStr">
        <is>
          <t>Anh Bình - Đà Nẵng/ 0913.478.474</t>
        </is>
      </c>
      <c r="B1111" s="45" t="inlineStr">
        <is>
          <t>0913.478.474</t>
        </is>
      </c>
      <c r="C1111" s="45" t="inlineStr">
        <is>
          <t>Đà Nẵng</t>
        </is>
      </c>
      <c r="D1111" s="45" t="n"/>
      <c r="E1111" s="45" t="n"/>
      <c r="F1111" s="45" t="inlineStr">
        <is>
          <t>KH2662</t>
        </is>
      </c>
      <c r="G1111" s="45" t="n"/>
      <c r="H1111" s="45" t="inlineStr">
        <is>
          <t>Đà Nẵng</t>
        </is>
      </c>
      <c r="I1111" s="45" t="n"/>
    </row>
    <row r="1112" ht="25" customHeight="1">
      <c r="A1112" s="43" t="inlineStr">
        <is>
          <t>Xưởng tiện Lương Nhi, Bình Chánh / 0762.756.828</t>
        </is>
      </c>
      <c r="B1112" s="43" t="inlineStr">
        <is>
          <t>0762.756.828</t>
        </is>
      </c>
      <c r="C1112" s="43" t="inlineStr">
        <is>
          <t>QL1A, 185A/8 xã An Phú Tây, Bình Chánh, HCM</t>
        </is>
      </c>
      <c r="D1112" s="43" t="n"/>
      <c r="E1112" s="43" t="n"/>
      <c r="F1112" s="43" t="inlineStr">
        <is>
          <t>KH2663</t>
        </is>
      </c>
      <c r="G1112" s="43" t="n"/>
      <c r="H1112" s="43" t="inlineStr">
        <is>
          <t>TP. Hồ Chí Minh</t>
        </is>
      </c>
      <c r="I1112" s="43" t="n"/>
    </row>
    <row r="1113" ht="25" customHeight="1">
      <c r="A1113" s="45" t="inlineStr">
        <is>
          <t>Anh Tý - Bến Cát/ 0988.337.720</t>
        </is>
      </c>
      <c r="B1113" s="45" t="inlineStr">
        <is>
          <t>0988.337.720</t>
        </is>
      </c>
      <c r="C1113" s="45" t="inlineStr">
        <is>
          <t>Bến Cát - Bình Dương</t>
        </is>
      </c>
      <c r="D1113" s="45" t="n"/>
      <c r="E1113" s="45" t="n"/>
      <c r="F1113" s="45" t="inlineStr">
        <is>
          <t>KH2661</t>
        </is>
      </c>
      <c r="G1113" s="45" t="n"/>
      <c r="H1113" s="45" t="inlineStr">
        <is>
          <t>Bình Dương</t>
        </is>
      </c>
      <c r="I1113" s="45" t="n"/>
    </row>
    <row r="1114" ht="25" customHeight="1">
      <c r="A1114" s="43" t="inlineStr">
        <is>
          <t>Gara Chí Tâm - Kontum/ 0973.262.565</t>
        </is>
      </c>
      <c r="B1114" s="43" t="inlineStr">
        <is>
          <t>0973.262.565</t>
        </is>
      </c>
      <c r="C1114" s="43" t="inlineStr">
        <is>
          <t>Đăk Lây, Kontum</t>
        </is>
      </c>
      <c r="D1114" s="43" t="n"/>
      <c r="E1114" s="43" t="n"/>
      <c r="F1114" s="43" t="inlineStr">
        <is>
          <t>KH2660</t>
        </is>
      </c>
      <c r="G1114" s="43" t="n"/>
      <c r="H1114" s="43" t="inlineStr">
        <is>
          <t>Kon Tum</t>
        </is>
      </c>
      <c r="I1114" s="43" t="n"/>
    </row>
    <row r="1115" ht="25" customHeight="1">
      <c r="A1115" s="45" t="inlineStr">
        <is>
          <t>Cty XD Anh Tuấn Quang / anh Cường: 0973.033.768</t>
        </is>
      </c>
      <c r="B1115" s="45" t="inlineStr">
        <is>
          <t>0973.033.768</t>
        </is>
      </c>
      <c r="C1115" s="45" t="inlineStr">
        <is>
          <t>Bình Dương</t>
        </is>
      </c>
      <c r="D1115" s="45" t="n"/>
      <c r="E1115" s="45" t="n"/>
      <c r="F1115" s="45" t="inlineStr">
        <is>
          <t>KH2658</t>
        </is>
      </c>
      <c r="G1115" s="45" t="n"/>
      <c r="H1115" s="45" t="inlineStr">
        <is>
          <t>Bình Dương</t>
        </is>
      </c>
      <c r="I1115" s="45" t="n"/>
    </row>
    <row r="1116" ht="25" customHeight="1">
      <c r="A1116" s="43" t="inlineStr">
        <is>
          <t>Cửa hàng Thủy Hòa - Huế/ 0914.450.207</t>
        </is>
      </c>
      <c r="B1116" s="43" t="inlineStr">
        <is>
          <t>0914.450.207</t>
        </is>
      </c>
      <c r="C1116" s="43" t="inlineStr">
        <is>
          <t>30 An Dương Vương, TP Huế</t>
        </is>
      </c>
      <c r="D1116" s="43" t="n"/>
      <c r="E1116" s="43" t="n"/>
      <c r="F1116" s="43" t="inlineStr">
        <is>
          <t>KH2659</t>
        </is>
      </c>
      <c r="G1116" s="43" t="inlineStr">
        <is>
          <t>KHÁCH VIP</t>
        </is>
      </c>
      <c r="H1116" s="43" t="inlineStr">
        <is>
          <t>Thừa Thiên Huế</t>
        </is>
      </c>
      <c r="I1116" s="43" t="n"/>
    </row>
    <row r="1117" ht="25" customHeight="1">
      <c r="A1117" s="45" t="inlineStr">
        <is>
          <t>Cửa hàng Thành Vinh - Quảng Ngãi/ DĐ: 0914.119.244</t>
        </is>
      </c>
      <c r="B1117" s="45" t="inlineStr">
        <is>
          <t>0914.119.244</t>
        </is>
      </c>
      <c r="C1117" s="45" t="inlineStr">
        <is>
          <t>22 Đinh Tiên Hoàng - TP Quảng Ngãi</t>
        </is>
      </c>
      <c r="D1117" s="45" t="n"/>
      <c r="E1117" s="45" t="n"/>
      <c r="F1117" s="45" t="inlineStr">
        <is>
          <t>KH2657</t>
        </is>
      </c>
      <c r="G1117" s="45" t="n"/>
      <c r="H1117" s="45" t="inlineStr">
        <is>
          <t>Quảng Ngãi</t>
        </is>
      </c>
      <c r="I1117" s="45" t="n"/>
    </row>
    <row r="1118" ht="25" customHeight="1">
      <c r="A1118" s="43" t="inlineStr">
        <is>
          <t>Anh Tiến - Quận 12/ 0908.625.469- 0916.051.469</t>
        </is>
      </c>
      <c r="B1118" s="43" t="inlineStr">
        <is>
          <t>0908.625.469- / 0916.051.469</t>
        </is>
      </c>
      <c r="C1118" s="43" t="inlineStr">
        <is>
          <t>76/5 Tổ 18, KP.1, P. Hiệp Thành, Quận 12, TPHCM</t>
        </is>
      </c>
      <c r="D1118" s="43" t="n"/>
      <c r="E1118" s="43" t="n"/>
      <c r="F1118" s="43" t="inlineStr">
        <is>
          <t>KH2656</t>
        </is>
      </c>
      <c r="G1118" s="43" t="n"/>
      <c r="H1118" s="43" t="inlineStr">
        <is>
          <t>TP. Hồ Chí Minh</t>
        </is>
      </c>
      <c r="I1118" s="43" t="n"/>
    </row>
    <row r="1119" ht="25" customHeight="1">
      <c r="A1119" s="45" t="inlineStr">
        <is>
          <t>Anh Bu - Long An / 0949.198.880</t>
        </is>
      </c>
      <c r="B1119" s="45" t="inlineStr">
        <is>
          <t>0949.198.880</t>
        </is>
      </c>
      <c r="C1119" s="45" t="inlineStr">
        <is>
          <t>Mộc Hóa, Long An</t>
        </is>
      </c>
      <c r="D1119" s="45" t="n"/>
      <c r="E1119" s="45" t="n"/>
      <c r="F1119" s="45" t="inlineStr">
        <is>
          <t>KH2654</t>
        </is>
      </c>
      <c r="G1119" s="45" t="n"/>
      <c r="H1119" s="45" t="inlineStr">
        <is>
          <t>Long An</t>
        </is>
      </c>
      <c r="I1119" s="45" t="n"/>
    </row>
    <row r="1120" ht="25" customHeight="1">
      <c r="A1120" s="43" t="inlineStr">
        <is>
          <t>Xưởng tiện Thanh Vui - Quy Nhơn/ Anh Vui: 0913.462.997</t>
        </is>
      </c>
      <c r="B1120" s="43" t="inlineStr">
        <is>
          <t>0913.462.997</t>
        </is>
      </c>
      <c r="C1120" s="43" t="inlineStr">
        <is>
          <t>54 Hùng Vương - TP Quy Nhơn - Bình Định</t>
        </is>
      </c>
      <c r="D1120" s="43" t="n"/>
      <c r="E1120" s="43" t="n"/>
      <c r="F1120" s="43" t="inlineStr">
        <is>
          <t>KH2655</t>
        </is>
      </c>
      <c r="G1120" s="43" t="n"/>
      <c r="H1120" s="43" t="inlineStr">
        <is>
          <t>Bình Định</t>
        </is>
      </c>
      <c r="I1120" s="43" t="n"/>
    </row>
    <row r="1121" ht="25" customHeight="1">
      <c r="A1121" s="45" t="inlineStr">
        <is>
          <t>Cửa hàng Tuyết Thông - Quy Nhơn/ DĐ: 0934.814.461</t>
        </is>
      </c>
      <c r="B1121" s="45" t="inlineStr">
        <is>
          <t>0934.814.461</t>
        </is>
      </c>
      <c r="C1121" s="45" t="inlineStr">
        <is>
          <t>796 Trần Hưng Đạo, TP Quy Nhơn, Bình Định</t>
        </is>
      </c>
      <c r="D1121" s="45" t="n"/>
      <c r="E1121" s="45" t="n"/>
      <c r="F1121" s="45" t="inlineStr">
        <is>
          <t>KH2653</t>
        </is>
      </c>
      <c r="G1121" s="45" t="n"/>
      <c r="H1121" s="45" t="inlineStr">
        <is>
          <t>Bình Định</t>
        </is>
      </c>
      <c r="I1121" s="45" t="n"/>
    </row>
    <row r="1122" ht="25" customHeight="1">
      <c r="A1122" s="43" t="inlineStr">
        <is>
          <t>Anh Tý - Xuân Lộc, Đồng Nai / 0906.894.262</t>
        </is>
      </c>
      <c r="B1122" s="43" t="inlineStr">
        <is>
          <t>0906.894.262</t>
        </is>
      </c>
      <c r="C1122" s="43" t="inlineStr">
        <is>
          <t>Căn cứ 4, Xuân Lộc, Đồng Nai</t>
        </is>
      </c>
      <c r="D1122" s="43" t="n"/>
      <c r="E1122" s="43" t="n"/>
      <c r="F1122" s="43" t="inlineStr">
        <is>
          <t>KH2651</t>
        </is>
      </c>
      <c r="G1122" s="43" t="n"/>
      <c r="H1122" s="43" t="inlineStr">
        <is>
          <t>Đồng Nai</t>
        </is>
      </c>
      <c r="I1122" s="43" t="n"/>
    </row>
    <row r="1123" ht="25" customHeight="1">
      <c r="A1123" s="45" t="inlineStr">
        <is>
          <t>Chú Xuân - Bình Định/ 0936.298.970</t>
        </is>
      </c>
      <c r="B1123" s="45" t="inlineStr">
        <is>
          <t>0936.298.970</t>
        </is>
      </c>
      <c r="C1123" s="45" t="inlineStr">
        <is>
          <t>Phước An, Tuy Phước, Bình Định</t>
        </is>
      </c>
      <c r="D1123" s="45" t="n"/>
      <c r="E1123" s="45" t="n"/>
      <c r="F1123" s="45" t="inlineStr">
        <is>
          <t>KH2652</t>
        </is>
      </c>
      <c r="G1123" s="45" t="n"/>
      <c r="H1123" s="45" t="inlineStr">
        <is>
          <t>Bình Định</t>
        </is>
      </c>
      <c r="I1123" s="45" t="n"/>
    </row>
    <row r="1124" ht="25" customHeight="1">
      <c r="A1124" s="43" t="inlineStr">
        <is>
          <t>Anh Long, thợ máy - Ngã 3 Tân Vạn - 0918.265.773</t>
        </is>
      </c>
      <c r="B1124" s="43" t="inlineStr">
        <is>
          <t>0918.265.773</t>
        </is>
      </c>
      <c r="C1124" s="43" t="inlineStr">
        <is>
          <t>Bình Dương</t>
        </is>
      </c>
      <c r="D1124" s="43" t="n"/>
      <c r="E1124" s="43" t="n"/>
      <c r="F1124" s="43" t="inlineStr">
        <is>
          <t>KH2650</t>
        </is>
      </c>
      <c r="G1124" s="43" t="n"/>
      <c r="H1124" s="43" t="inlineStr">
        <is>
          <t>Bình Dương</t>
        </is>
      </c>
      <c r="I1124" s="43" t="n"/>
    </row>
    <row r="1125" ht="25" customHeight="1">
      <c r="A1125" s="45" t="inlineStr">
        <is>
          <t>Cửa hàng Phước - Quận 11, Sài Gòn</t>
        </is>
      </c>
      <c r="B1125" s="45" t="n"/>
      <c r="C1125" s="45" t="inlineStr">
        <is>
          <t>Số 5 Thái Phiên, P6, Quận 11</t>
        </is>
      </c>
      <c r="D1125" s="45" t="n"/>
      <c r="E1125" s="45" t="n"/>
      <c r="F1125" s="45" t="inlineStr">
        <is>
          <t>KH2649</t>
        </is>
      </c>
      <c r="G1125" s="45" t="n"/>
      <c r="H1125" s="45" t="inlineStr">
        <is>
          <t>TP. Hồ Chí Minh</t>
        </is>
      </c>
      <c r="I1125" s="45" t="n"/>
    </row>
    <row r="1126" ht="25" customHeight="1">
      <c r="A1126" s="43" t="inlineStr">
        <is>
          <t>Công ty Bình Minh (BMC Việt Nam) - CN Sài Gòn / 0932.315.396/ 0985.322.655</t>
        </is>
      </c>
      <c r="B1126" s="43" t="inlineStr">
        <is>
          <t>0932.315.396 / 0985.322.655</t>
        </is>
      </c>
      <c r="C1126" s="43" t="inlineStr">
        <is>
          <t>Gần ngã 3 Tân Vạn</t>
        </is>
      </c>
      <c r="D1126" s="43" t="n"/>
      <c r="E1126" s="43" t="n"/>
      <c r="F1126" s="43" t="inlineStr">
        <is>
          <t>KH2645</t>
        </is>
      </c>
      <c r="G1126" s="43" t="n"/>
      <c r="H1126" s="43" t="inlineStr">
        <is>
          <t>TP. Hồ Chí Minh</t>
        </is>
      </c>
      <c r="I1126" s="43" t="n"/>
    </row>
    <row r="1127" ht="25" customHeight="1">
      <c r="A1127" s="45" t="inlineStr">
        <is>
          <t>Cửa hàng Vinh - An Sương / 0909.847.234</t>
        </is>
      </c>
      <c r="B1127" s="45" t="inlineStr">
        <is>
          <t>0909.847.234</t>
        </is>
      </c>
      <c r="C1127" s="45" t="inlineStr">
        <is>
          <t>2567, QL1A, KP3, P. Tân Thuận Hưng, Quận 12</t>
        </is>
      </c>
      <c r="D1127" s="45" t="n"/>
      <c r="E1127" s="45" t="n"/>
      <c r="F1127" s="45" t="inlineStr">
        <is>
          <t>KH2646</t>
        </is>
      </c>
      <c r="G1127" s="45" t="n"/>
      <c r="H1127" s="45" t="inlineStr">
        <is>
          <t>TP. Hồ Chí Minh</t>
        </is>
      </c>
      <c r="I1127" s="45" t="n"/>
    </row>
    <row r="1128" ht="25" customHeight="1">
      <c r="A1128" s="43" t="inlineStr">
        <is>
          <t>Anh Đảng - Bình Dương - 0986.124.579</t>
        </is>
      </c>
      <c r="B1128" s="43" t="inlineStr">
        <is>
          <t>0986.124.579</t>
        </is>
      </c>
      <c r="C1128" s="43" t="inlineStr">
        <is>
          <t>Bình Dương</t>
        </is>
      </c>
      <c r="D1128" s="43" t="n"/>
      <c r="E1128" s="43" t="n"/>
      <c r="F1128" s="43" t="inlineStr">
        <is>
          <t>KH2647</t>
        </is>
      </c>
      <c r="G1128" s="43" t="n"/>
      <c r="H1128" s="43" t="inlineStr">
        <is>
          <t>Bình Dương</t>
        </is>
      </c>
      <c r="I1128" s="43" t="n"/>
    </row>
    <row r="1129" ht="25" customHeight="1">
      <c r="A1129" s="45" t="inlineStr">
        <is>
          <t>Anh Bôn - Phan Rang/ 0918.772.118</t>
        </is>
      </c>
      <c r="B1129" s="45" t="inlineStr">
        <is>
          <t>0918.772.118</t>
        </is>
      </c>
      <c r="C1129" s="45" t="inlineStr">
        <is>
          <t>145 đường 21/8 Phan Rang, Ninh Thuận</t>
        </is>
      </c>
      <c r="D1129" s="45" t="n"/>
      <c r="E1129" s="45" t="n"/>
      <c r="F1129" s="45" t="inlineStr">
        <is>
          <t>KH2648</t>
        </is>
      </c>
      <c r="G1129" s="45" t="n"/>
      <c r="H1129" s="45" t="inlineStr">
        <is>
          <t>Ninh Thuận</t>
        </is>
      </c>
      <c r="I1129" s="45" t="n"/>
    </row>
    <row r="1130" ht="25" customHeight="1">
      <c r="A1130" s="43" t="inlineStr">
        <is>
          <t>Công Ty Gạch Tuynel Hoa Viên - Tân Uyên - 0961.550.081</t>
        </is>
      </c>
      <c r="B1130" s="43" t="inlineStr">
        <is>
          <t>0961.550.081</t>
        </is>
      </c>
      <c r="C1130" s="43" t="inlineStr">
        <is>
          <t>Bắc Tân Uyên, Bình Dương</t>
        </is>
      </c>
      <c r="D1130" s="43" t="n"/>
      <c r="E1130" s="43" t="n"/>
      <c r="F1130" s="43" t="inlineStr">
        <is>
          <t>KH2644</t>
        </is>
      </c>
      <c r="G1130" s="43" t="n"/>
      <c r="H1130" s="43" t="inlineStr">
        <is>
          <t>Bình Dương</t>
        </is>
      </c>
      <c r="I1130" s="43" t="n"/>
    </row>
    <row r="1131" ht="25" customHeight="1">
      <c r="A1131" s="45" t="inlineStr">
        <is>
          <t>Công ty Trung Hải - Mỏ đá Quỳ Hợp, Nghệ An - A Tú 0911.177.781/ 0979.977.781</t>
        </is>
      </c>
      <c r="B1131" s="45" t="inlineStr">
        <is>
          <t>0911.177.781 / 0979.977.781</t>
        </is>
      </c>
      <c r="C1131" s="45" t="inlineStr">
        <is>
          <t>QUỲ HỢP, NGHỆ AN</t>
        </is>
      </c>
      <c r="D1131" s="45" t="n"/>
      <c r="E1131" s="45" t="inlineStr">
        <is>
          <t>Xe nhận hàng tại Vinh đi Quỳ Hợp: [Tên] Xe08080 - Điện thoại] 0985227213; Tên] Xe20070 - [Điện thoại] 0335110969; [Tên] Xehoangba - [Điện thoại] 0968978289; [Tên] Xe9512 - [Di động] 0988817701; [Tên] Xe9116 - [Di động] 0978457019;</t>
        </is>
      </c>
      <c r="F1131" s="45" t="inlineStr">
        <is>
          <t>KH2642</t>
        </is>
      </c>
      <c r="G1131" s="45" t="n"/>
      <c r="H1131" s="45" t="inlineStr">
        <is>
          <t>Hà Nội</t>
        </is>
      </c>
      <c r="I1131" s="45" t="n"/>
    </row>
    <row r="1132" ht="25" customHeight="1">
      <c r="A1132" s="43" t="inlineStr">
        <is>
          <t>Xưởng (Gara) A Danh - Phan Rang/ 0937.471.490</t>
        </is>
      </c>
      <c r="B1132" s="43" t="inlineStr">
        <is>
          <t>0937.471.490</t>
        </is>
      </c>
      <c r="C1132" s="43" t="inlineStr">
        <is>
          <t>TP Phan Rang Tháp Chàm, Ninh Thuận</t>
        </is>
      </c>
      <c r="D1132" s="43" t="n"/>
      <c r="E1132" s="43" t="n"/>
      <c r="F1132" s="43" t="inlineStr">
        <is>
          <t>KH2643</t>
        </is>
      </c>
      <c r="G1132" s="43" t="n"/>
      <c r="H1132" s="43" t="inlineStr">
        <is>
          <t>Ninh Thuận</t>
        </is>
      </c>
      <c r="I1132" s="43" t="n"/>
    </row>
    <row r="1133" ht="25" customHeight="1">
      <c r="A1133" s="45" t="inlineStr">
        <is>
          <t>Anh Tòng (chủ máy) - Bến Cát/ 0975.717.273</t>
        </is>
      </c>
      <c r="B1133" s="45" t="inlineStr">
        <is>
          <t>0975.717.273</t>
        </is>
      </c>
      <c r="C1133" s="45" t="inlineStr">
        <is>
          <t>Bến Cát - Bình Dương</t>
        </is>
      </c>
      <c r="D1133" s="45" t="n"/>
      <c r="E1133" s="45" t="n"/>
      <c r="F1133" s="45" t="inlineStr">
        <is>
          <t>KH2641</t>
        </is>
      </c>
      <c r="G1133" s="45" t="n"/>
      <c r="H1133" s="45" t="inlineStr">
        <is>
          <t>Bình Dương</t>
        </is>
      </c>
      <c r="I1133" s="45" t="n"/>
    </row>
    <row r="1134" ht="25" customHeight="1">
      <c r="A1134" s="43" t="inlineStr">
        <is>
          <t>Xưởng anh Thắng - Bình Dương/ 0903.186.081</t>
        </is>
      </c>
      <c r="B1134" s="43" t="inlineStr">
        <is>
          <t>0903.186.081</t>
        </is>
      </c>
      <c r="C1134" s="43" t="inlineStr">
        <is>
          <t>Mỹ Phước, Tân Vạn, Bình Dương</t>
        </is>
      </c>
      <c r="D1134" s="43" t="n"/>
      <c r="E1134" s="43" t="n"/>
      <c r="F1134" s="43" t="inlineStr">
        <is>
          <t>KH2640</t>
        </is>
      </c>
      <c r="G1134" s="43" t="n"/>
      <c r="H1134" s="43" t="inlineStr">
        <is>
          <t>Bình Dương</t>
        </is>
      </c>
      <c r="I1134" s="43" t="n"/>
    </row>
    <row r="1135" ht="25" customHeight="1">
      <c r="A1135" s="45" t="inlineStr">
        <is>
          <t>Xưởng tiện Quốc Chương - QL13/ 0908.838.229</t>
        </is>
      </c>
      <c r="B1135" s="45" t="inlineStr">
        <is>
          <t>0908.838.229</t>
        </is>
      </c>
      <c r="C1135" s="45" t="inlineStr">
        <is>
          <t>794 QL13, Hiệp Bình Phước, Thủ Đức</t>
        </is>
      </c>
      <c r="D1135" s="45" t="n"/>
      <c r="E1135" s="45" t="n"/>
      <c r="F1135" s="45" t="inlineStr">
        <is>
          <t>KH2639</t>
        </is>
      </c>
      <c r="G1135" s="45" t="n"/>
      <c r="H1135" s="45" t="inlineStr">
        <is>
          <t>TP. Hồ Chí Minh</t>
        </is>
      </c>
      <c r="I1135" s="45" t="n"/>
    </row>
    <row r="1136" ht="25" customHeight="1">
      <c r="A1136" s="43" t="inlineStr">
        <is>
          <t>Anh Bảo - Bình Tân - Sài Gòn/ 0949.711.711</t>
        </is>
      </c>
      <c r="B1136" s="43" t="inlineStr">
        <is>
          <t>0949.711.711</t>
        </is>
      </c>
      <c r="C1136" s="43" t="inlineStr">
        <is>
          <t>Cầu Nước Lên, Bình Tân</t>
        </is>
      </c>
      <c r="D1136" s="43" t="n"/>
      <c r="E1136" s="43" t="n"/>
      <c r="F1136" s="43" t="inlineStr">
        <is>
          <t>KH2636</t>
        </is>
      </c>
      <c r="G1136" s="43" t="n"/>
      <c r="H1136" s="43" t="inlineStr">
        <is>
          <t>TP. Hồ Chí Minh</t>
        </is>
      </c>
      <c r="I1136" s="43" t="n"/>
    </row>
    <row r="1137" ht="25" customHeight="1">
      <c r="A1137" s="45" t="inlineStr">
        <is>
          <t>Anh Hậu - Bà Rịa - 0937.352.919</t>
        </is>
      </c>
      <c r="B1137" s="45" t="inlineStr">
        <is>
          <t>0937.352.919</t>
        </is>
      </c>
      <c r="C1137" s="45" t="inlineStr">
        <is>
          <t>Bình Giã, Châu Đức, Bà Rịa Vũng Tàu</t>
        </is>
      </c>
      <c r="D1137" s="45" t="n"/>
      <c r="E1137" s="45" t="n"/>
      <c r="F1137" s="45" t="inlineStr">
        <is>
          <t>KH2637</t>
        </is>
      </c>
      <c r="G1137" s="45" t="n"/>
      <c r="H1137" s="45" t="inlineStr">
        <is>
          <t>Bà Rịa - Vũng Tàu</t>
        </is>
      </c>
      <c r="I1137" s="45" t="n"/>
    </row>
    <row r="1138" ht="25" customHeight="1">
      <c r="A1138" s="43" t="inlineStr">
        <is>
          <t>Anh Nhị - Di Linh - 0934.365.674</t>
        </is>
      </c>
      <c r="B1138" s="43" t="inlineStr">
        <is>
          <t>0934.365.674</t>
        </is>
      </c>
      <c r="C1138" s="43" t="inlineStr">
        <is>
          <t>Di Linh, Lâm Đồng</t>
        </is>
      </c>
      <c r="D1138" s="43" t="n"/>
      <c r="E1138" s="43" t="n"/>
      <c r="F1138" s="43" t="inlineStr">
        <is>
          <t>KH2638</t>
        </is>
      </c>
      <c r="G1138" s="43" t="n"/>
      <c r="H1138" s="43" t="inlineStr">
        <is>
          <t>Lâm Đồng</t>
        </is>
      </c>
      <c r="I1138" s="43" t="n"/>
    </row>
    <row r="1139" ht="25" customHeight="1">
      <c r="A1139" s="45" t="inlineStr">
        <is>
          <t>Cửa hàng ô tô Minh Trường - Nha Trang - 0903.554.323</t>
        </is>
      </c>
      <c r="B1139" s="45" t="inlineStr">
        <is>
          <t>0903.554.323</t>
        </is>
      </c>
      <c r="C1139" s="45" t="inlineStr">
        <is>
          <t>50 đường 2/4 Vạn Thạnh, Nha Trang, Khánh Hòa</t>
        </is>
      </c>
      <c r="D1139" s="45" t="n"/>
      <c r="E1139" s="45" t="n"/>
      <c r="F1139" s="45" t="inlineStr">
        <is>
          <t>KH2635</t>
        </is>
      </c>
      <c r="G1139" s="45" t="n"/>
      <c r="H1139" s="45" t="inlineStr">
        <is>
          <t>Khánh Hòa</t>
        </is>
      </c>
      <c r="I1139" s="45" t="n"/>
    </row>
    <row r="1140" ht="25" customHeight="1">
      <c r="A1140" s="43" t="inlineStr">
        <is>
          <t>TURBO - ANH KỲ - BÌNH CHÁNH/ Anh Kỳ: 0909.639.007</t>
        </is>
      </c>
      <c r="B1140" s="43" t="inlineStr">
        <is>
          <t>0909.639.007</t>
        </is>
      </c>
      <c r="C1140" s="43" t="inlineStr">
        <is>
          <t>16 QL1A, Tân Túc, Bình Chánh, Sài Gòn</t>
        </is>
      </c>
      <c r="D1140" s="43" t="n"/>
      <c r="E1140" s="43" t="n"/>
      <c r="F1140" s="43" t="inlineStr">
        <is>
          <t>KH2634</t>
        </is>
      </c>
      <c r="G1140" s="43" t="n"/>
      <c r="H1140" s="43" t="inlineStr">
        <is>
          <t>TP. Hồ Chí Minh</t>
        </is>
      </c>
      <c r="I1140" s="43" t="n"/>
    </row>
    <row r="1141" ht="25" customHeight="1">
      <c r="A1141" s="45" t="inlineStr">
        <is>
          <t>Anh Quốc - Ninh Hoà, Khánh Hoà / 0962.495.347</t>
        </is>
      </c>
      <c r="B1141" s="45" t="inlineStr">
        <is>
          <t>0962.495.347</t>
        </is>
      </c>
      <c r="C1141" s="45" t="inlineStr">
        <is>
          <t>Ninh Hoà, Khánh Hoà</t>
        </is>
      </c>
      <c r="D1141" s="45" t="n"/>
      <c r="E1141" s="45" t="n"/>
      <c r="F1141" s="45" t="inlineStr">
        <is>
          <t>KH2631</t>
        </is>
      </c>
      <c r="G1141" s="45" t="n"/>
      <c r="H1141" s="45" t="inlineStr">
        <is>
          <t>Khánh Hòa</t>
        </is>
      </c>
      <c r="I1141" s="45" t="n"/>
    </row>
    <row r="1142" ht="25" customHeight="1">
      <c r="A1142" s="43" t="inlineStr">
        <is>
          <t>Xưởng A Thành, Sóc Trăng / 0376.676.276</t>
        </is>
      </c>
      <c r="B1142" s="43" t="inlineStr">
        <is>
          <t>0376.676.276</t>
        </is>
      </c>
      <c r="C1142" s="43" t="inlineStr">
        <is>
          <t>53 Ngô Gia Tự, TP Sóc Trăng</t>
        </is>
      </c>
      <c r="D1142" s="43" t="n"/>
      <c r="E1142" s="43" t="n"/>
      <c r="F1142" s="43" t="inlineStr">
        <is>
          <t>KH2632</t>
        </is>
      </c>
      <c r="G1142" s="43" t="n"/>
      <c r="H1142" s="43" t="inlineStr">
        <is>
          <t>Sóc Trăng</t>
        </is>
      </c>
      <c r="I1142" s="43" t="n"/>
    </row>
    <row r="1143" ht="25" customHeight="1">
      <c r="A1143" s="45" t="inlineStr">
        <is>
          <t>Xưởng Anh Tuấn - Xuân Lộc, Đồng Nai / 0933.551.505</t>
        </is>
      </c>
      <c r="B1143" s="45" t="inlineStr">
        <is>
          <t>0933.551.505</t>
        </is>
      </c>
      <c r="C1143" s="45" t="inlineStr">
        <is>
          <t>Xuân Lộc, Đồng Nai</t>
        </is>
      </c>
      <c r="D1143" s="45" t="n"/>
      <c r="E1143" s="45" t="n"/>
      <c r="F1143" s="45" t="inlineStr">
        <is>
          <t>KH2633</t>
        </is>
      </c>
      <c r="G1143" s="45" t="n"/>
      <c r="H1143" s="45" t="inlineStr">
        <is>
          <t>Đồng Nai</t>
        </is>
      </c>
      <c r="I1143" s="45" t="n"/>
    </row>
    <row r="1144" ht="25" customHeight="1">
      <c r="A1144" s="43" t="inlineStr">
        <is>
          <t>Xưởng Đức Minh - Đăk Nông - 0984.660.099</t>
        </is>
      </c>
      <c r="B1144" s="43" t="inlineStr">
        <is>
          <t>0984.660.099</t>
        </is>
      </c>
      <c r="C1144" s="43" t="inlineStr">
        <is>
          <t>Đăk R'lâp, Đắk Nông</t>
        </is>
      </c>
      <c r="D1144" s="43" t="n"/>
      <c r="E1144" s="43" t="n"/>
      <c r="F1144" s="43" t="inlineStr">
        <is>
          <t>KH2630</t>
        </is>
      </c>
      <c r="G1144" s="43" t="n"/>
      <c r="H1144" s="43" t="inlineStr">
        <is>
          <t>Đắk Nông</t>
        </is>
      </c>
      <c r="I1144" s="43" t="n"/>
    </row>
    <row r="1145" ht="25" customHeight="1">
      <c r="A1145" s="45" t="inlineStr">
        <is>
          <t>SAMSUN SEGMAN VE GOMLEK SAN. TIC. LTD. STI (sec măng ART)</t>
        </is>
      </c>
      <c r="B1145" s="45" t="n"/>
      <c r="C1145" s="45" t="inlineStr">
        <is>
          <t>Osb Organize Sanayi Bulvari. No. 48, Samsun/ Turkey</t>
        </is>
      </c>
      <c r="D1145" s="45" t="n"/>
      <c r="E1145" s="45" t="n"/>
      <c r="F1145" s="45" t="inlineStr">
        <is>
          <t>SAMSUN</t>
        </is>
      </c>
      <c r="G1145" s="45" t="n"/>
      <c r="H1145" s="45" t="n"/>
      <c r="I1145" s="45" t="n"/>
    </row>
    <row r="1146" ht="25" customHeight="1">
      <c r="A1146" s="43" t="inlineStr">
        <is>
          <t>Anh Hùng - Bình Thuận/ 0989.198.283</t>
        </is>
      </c>
      <c r="B1146" s="43" t="inlineStr">
        <is>
          <t>0989.198.283</t>
        </is>
      </c>
      <c r="C1146" s="43" t="inlineStr">
        <is>
          <t>Bình Thuận</t>
        </is>
      </c>
      <c r="D1146" s="43" t="n"/>
      <c r="E1146" s="43" t="n"/>
      <c r="F1146" s="43" t="inlineStr">
        <is>
          <t>KH2629</t>
        </is>
      </c>
      <c r="G1146" s="43" t="n"/>
      <c r="H1146" s="43" t="inlineStr">
        <is>
          <t>Bình Thuận</t>
        </is>
      </c>
      <c r="I1146" s="43" t="n"/>
    </row>
    <row r="1147" ht="25" customHeight="1">
      <c r="A1147" s="45" t="inlineStr">
        <is>
          <t>Anh Minh (turbo) - Điện Biên Phủ-Bình Thạnh / 0972.332.144-0903.997.322</t>
        </is>
      </c>
      <c r="B1147" s="45" t="inlineStr">
        <is>
          <t>0972.332.144-0903</t>
        </is>
      </c>
      <c r="C1147" s="45" t="inlineStr">
        <is>
          <t>27/221/35 Điện Biên Phủ, P.15, Bình Thạnh, TP HCM</t>
        </is>
      </c>
      <c r="D1147" s="45" t="n"/>
      <c r="E1147" s="45" t="n"/>
      <c r="F1147" s="45" t="inlineStr">
        <is>
          <t>KH2628</t>
        </is>
      </c>
      <c r="G1147" s="45" t="n"/>
      <c r="H1147" s="45" t="inlineStr">
        <is>
          <t>TP. Hồ Chí Minh</t>
        </is>
      </c>
      <c r="I1147" s="45" t="n"/>
    </row>
    <row r="1148" ht="25" customHeight="1">
      <c r="A1148" s="43" t="inlineStr">
        <is>
          <t>Gara Phước Tài - Phan Rý, Bình Thuận/ 0388.782.741</t>
        </is>
      </c>
      <c r="B1148" s="43" t="inlineStr">
        <is>
          <t>0388.782.741</t>
        </is>
      </c>
      <c r="C1148" s="43" t="inlineStr">
        <is>
          <t>Bình Thuận</t>
        </is>
      </c>
      <c r="D1148" s="43" t="n"/>
      <c r="E1148" s="43" t="n"/>
      <c r="F1148" s="43" t="inlineStr">
        <is>
          <t>KH2627</t>
        </is>
      </c>
      <c r="G1148" s="43" t="n"/>
      <c r="H1148" s="43" t="inlineStr">
        <is>
          <t>Bình Thuận</t>
        </is>
      </c>
      <c r="I1148" s="43" t="n"/>
    </row>
    <row r="1149" ht="25" customHeight="1">
      <c r="A1149" s="45" t="inlineStr">
        <is>
          <t>Anh Thưởng - Sài Gòn/ 0909.218.291</t>
        </is>
      </c>
      <c r="B1149" s="45" t="inlineStr">
        <is>
          <t>0909.218.291</t>
        </is>
      </c>
      <c r="C1149" s="45" t="inlineStr">
        <is>
          <t>Nơ Trang Long, Sài Gòn</t>
        </is>
      </c>
      <c r="D1149" s="45" t="n"/>
      <c r="E1149" s="45" t="n"/>
      <c r="F1149" s="45" t="inlineStr">
        <is>
          <t>KH2626</t>
        </is>
      </c>
      <c r="G1149" s="45" t="n"/>
      <c r="H1149" s="45" t="inlineStr">
        <is>
          <t>TP. Hồ Chí Minh</t>
        </is>
      </c>
      <c r="I1149" s="45" t="n"/>
    </row>
    <row r="1150" ht="25" customHeight="1">
      <c r="A1150" s="43" t="inlineStr">
        <is>
          <t>Anh Long - Bình Dương/ 0917.976.669</t>
        </is>
      </c>
      <c r="B1150" s="43" t="inlineStr">
        <is>
          <t>0917.976.669</t>
        </is>
      </c>
      <c r="C1150" s="43" t="inlineStr">
        <is>
          <t>Bình Dương</t>
        </is>
      </c>
      <c r="D1150" s="43" t="n"/>
      <c r="E1150" s="43" t="n"/>
      <c r="F1150" s="43" t="inlineStr">
        <is>
          <t>KH2625</t>
        </is>
      </c>
      <c r="G1150" s="43" t="n"/>
      <c r="H1150" s="43" t="inlineStr">
        <is>
          <t>Bình Dương</t>
        </is>
      </c>
      <c r="I1150" s="43" t="n"/>
    </row>
    <row r="1151" ht="25" customHeight="1">
      <c r="A1151" s="45" t="inlineStr">
        <is>
          <t>Xưởng tiện anh Tâm - Bình Chánh/ 0938.632.387</t>
        </is>
      </c>
      <c r="B1151" s="45" t="inlineStr">
        <is>
          <t>0938.632.387</t>
        </is>
      </c>
      <c r="C1151" s="45" t="inlineStr">
        <is>
          <t>Tân Túc, Bình Chánh, TP HCM</t>
        </is>
      </c>
      <c r="D1151" s="45" t="n"/>
      <c r="E1151" s="45" t="n"/>
      <c r="F1151" s="45" t="inlineStr">
        <is>
          <t>KH2624</t>
        </is>
      </c>
      <c r="G1151" s="45" t="n"/>
      <c r="H1151" s="45" t="inlineStr">
        <is>
          <t>TP. Hồ Chí Minh</t>
        </is>
      </c>
      <c r="I1151" s="45" t="n"/>
    </row>
    <row r="1152" ht="25" customHeight="1">
      <c r="A1152" s="43" t="inlineStr">
        <is>
          <t>Xưởng Minh Nhật - Đồng Nai/ 0908.426.276</t>
        </is>
      </c>
      <c r="B1152" s="43" t="inlineStr">
        <is>
          <t>0908.426.276</t>
        </is>
      </c>
      <c r="C1152" s="43" t="inlineStr">
        <is>
          <t>Đồng Nai (gần Bình Thuận)</t>
        </is>
      </c>
      <c r="D1152" s="43" t="n"/>
      <c r="E1152" s="43" t="n"/>
      <c r="F1152" s="43" t="inlineStr">
        <is>
          <t>KH2621</t>
        </is>
      </c>
      <c r="G1152" s="43" t="n"/>
      <c r="H1152" s="43" t="inlineStr">
        <is>
          <t>Đồng Nai</t>
        </is>
      </c>
      <c r="I1152" s="43" t="n"/>
    </row>
    <row r="1153" ht="25" customHeight="1">
      <c r="A1153" s="45" t="inlineStr">
        <is>
          <t>Xưởng Hoàng Vũ - Phan Thiết/ 0977.789.481</t>
        </is>
      </c>
      <c r="B1153" s="45" t="inlineStr">
        <is>
          <t>0977.789.481</t>
        </is>
      </c>
      <c r="C1153" s="45" t="inlineStr">
        <is>
          <t>Phan Thiết, Bình Thuận</t>
        </is>
      </c>
      <c r="D1153" s="45" t="n"/>
      <c r="E1153" s="45" t="n"/>
      <c r="F1153" s="45" t="inlineStr">
        <is>
          <t>KH2622</t>
        </is>
      </c>
      <c r="G1153" s="45" t="n"/>
      <c r="H1153" s="45" t="inlineStr">
        <is>
          <t>Bình Thuận</t>
        </is>
      </c>
      <c r="I1153" s="45" t="n"/>
    </row>
    <row r="1154" ht="25" customHeight="1">
      <c r="A1154" s="43" t="inlineStr">
        <is>
          <t>Xưởng anh Minh - Đức Trọng/ 0918.815.022</t>
        </is>
      </c>
      <c r="B1154" s="43" t="inlineStr">
        <is>
          <t>0918.815.022</t>
        </is>
      </c>
      <c r="C1154" s="43" t="inlineStr">
        <is>
          <t>Đức Trọng - Lâm Đồng</t>
        </is>
      </c>
      <c r="D1154" s="43" t="n"/>
      <c r="E1154" s="43" t="n"/>
      <c r="F1154" s="43" t="inlineStr">
        <is>
          <t>KH2623</t>
        </is>
      </c>
      <c r="G1154" s="43" t="n"/>
      <c r="H1154" s="43" t="inlineStr">
        <is>
          <t>Lâm Đồng</t>
        </is>
      </c>
      <c r="I1154" s="43" t="n"/>
    </row>
    <row r="1155" ht="25" customHeight="1">
      <c r="A1155" s="45" t="inlineStr">
        <is>
          <t>Xưởng Anh Minh - Nguyễn Văn Linh, SG / 0908.199.380</t>
        </is>
      </c>
      <c r="B1155" s="45" t="inlineStr">
        <is>
          <t>0908.199.380</t>
        </is>
      </c>
      <c r="C1155" s="45" t="inlineStr">
        <is>
          <t>Nguyễn Văn Linh - Sài Gòn</t>
        </is>
      </c>
      <c r="D1155" s="45" t="n"/>
      <c r="E1155" s="45" t="n"/>
      <c r="F1155" s="45" t="inlineStr">
        <is>
          <t>KH2619</t>
        </is>
      </c>
      <c r="G1155" s="45" t="n"/>
      <c r="H1155" s="45" t="inlineStr">
        <is>
          <t>TP. Hồ Chí Minh</t>
        </is>
      </c>
      <c r="I1155" s="45" t="n"/>
    </row>
    <row r="1156" ht="25" customHeight="1">
      <c r="A1156" s="43" t="inlineStr">
        <is>
          <t>Chị Chừng - Cầu Đúc Nhỏ, Thủ Đức/ 0365.257.009</t>
        </is>
      </c>
      <c r="B1156" s="43" t="inlineStr">
        <is>
          <t>0365.257.009</t>
        </is>
      </c>
      <c r="C1156" s="43" t="inlineStr">
        <is>
          <t>Sài Gòn</t>
        </is>
      </c>
      <c r="D1156" s="43" t="n"/>
      <c r="E1156" s="43" t="n"/>
      <c r="F1156" s="43" t="inlineStr">
        <is>
          <t>KH2620</t>
        </is>
      </c>
      <c r="G1156" s="43" t="n"/>
      <c r="H1156" s="43" t="inlineStr">
        <is>
          <t>TP. Hồ Chí Minh</t>
        </is>
      </c>
      <c r="I1156" s="43" t="n"/>
    </row>
    <row r="1157" ht="25" customHeight="1">
      <c r="A1157" s="45" t="inlineStr">
        <is>
          <t>CH Phụ Tùng ô tô Quang Năng - Bình Chánh/ Anh Năng: 0919.040.204</t>
        </is>
      </c>
      <c r="B1157" s="45" t="inlineStr">
        <is>
          <t>0919.040.204</t>
        </is>
      </c>
      <c r="C1157" s="45" t="inlineStr">
        <is>
          <t>97A/4 Quốc lộ 1A, An Phú Tây, Bình Chánh, TP Hồ Chí Minh</t>
        </is>
      </c>
      <c r="D1157" s="45" t="n"/>
      <c r="E1157" s="45" t="n"/>
      <c r="F1157" s="45" t="inlineStr">
        <is>
          <t>KH2617</t>
        </is>
      </c>
      <c r="G1157" s="45" t="n"/>
      <c r="H1157" s="45" t="inlineStr">
        <is>
          <t>TP. Hồ Chí Minh</t>
        </is>
      </c>
      <c r="I1157" s="45" t="n"/>
    </row>
    <row r="1158" ht="25" customHeight="1">
      <c r="A1158" s="43" t="inlineStr">
        <is>
          <t>Xưởng Anh Thuần - Di Linh, Lâm Đồng/Anh Thuần: 0902.663.479</t>
        </is>
      </c>
      <c r="B1158" s="43" t="inlineStr">
        <is>
          <t>0902.663.479</t>
        </is>
      </c>
      <c r="C1158" s="43" t="inlineStr">
        <is>
          <t>45A Đồng Lạc 2, Đinh Lạc, Di Linh, Lâm Đồng</t>
        </is>
      </c>
      <c r="D1158" s="43" t="n"/>
      <c r="E1158" s="43" t="n"/>
      <c r="F1158" s="43" t="inlineStr">
        <is>
          <t>KH2618</t>
        </is>
      </c>
      <c r="G1158" s="43" t="n"/>
      <c r="H1158" s="43" t="inlineStr">
        <is>
          <t>Lâm Đồng</t>
        </is>
      </c>
      <c r="I1158" s="43" t="n"/>
    </row>
    <row r="1159" ht="25" customHeight="1">
      <c r="A1159" s="45" t="inlineStr">
        <is>
          <t>Anh Đức - Tây Ninh/ 0975.486.949</t>
        </is>
      </c>
      <c r="B1159" s="45" t="inlineStr">
        <is>
          <t>0975.486.949</t>
        </is>
      </c>
      <c r="C1159" s="45" t="inlineStr">
        <is>
          <t>607A Trần Phú, Tây Ninh</t>
        </is>
      </c>
      <c r="D1159" s="45" t="n"/>
      <c r="E1159" s="45" t="n"/>
      <c r="F1159" s="45" t="inlineStr">
        <is>
          <t>KH2615</t>
        </is>
      </c>
      <c r="G1159" s="45" t="n"/>
      <c r="H1159" s="45" t="inlineStr">
        <is>
          <t>Tây Ninh</t>
        </is>
      </c>
      <c r="I1159" s="45" t="n"/>
    </row>
    <row r="1160" ht="25" customHeight="1">
      <c r="A1160" s="43" t="inlineStr">
        <is>
          <t>Xưởng anh Cường - SG/ 0987.453.518</t>
        </is>
      </c>
      <c r="B1160" s="43" t="inlineStr">
        <is>
          <t>0987.453.518</t>
        </is>
      </c>
      <c r="C1160" s="43" t="inlineStr">
        <is>
          <t>KP4 Tân Túc, Bình Chánh, Sài gòn</t>
        </is>
      </c>
      <c r="D1160" s="43" t="n"/>
      <c r="E1160" s="43" t="n"/>
      <c r="F1160" s="43" t="inlineStr">
        <is>
          <t>KH2616</t>
        </is>
      </c>
      <c r="G1160" s="43" t="n"/>
      <c r="H1160" s="43" t="inlineStr">
        <is>
          <t>TP. Hồ Chí Minh</t>
        </is>
      </c>
      <c r="I1160" s="43" t="n"/>
    </row>
    <row r="1161" ht="25" customHeight="1">
      <c r="A1161" s="45" t="inlineStr">
        <is>
          <t>Anh Giang (chủ xe) - Đăk Nông - 0905.377.575</t>
        </is>
      </c>
      <c r="B1161" s="45" t="inlineStr">
        <is>
          <t>0905.377.575</t>
        </is>
      </c>
      <c r="C1161" s="45" t="inlineStr">
        <is>
          <t>Đăk Nông</t>
        </is>
      </c>
      <c r="D1161" s="45" t="n"/>
      <c r="E1161" s="45" t="n"/>
      <c r="F1161" s="45" t="inlineStr">
        <is>
          <t>KH2613</t>
        </is>
      </c>
      <c r="G1161" s="45" t="n"/>
      <c r="H1161" s="45" t="inlineStr">
        <is>
          <t>Đắk Nông</t>
        </is>
      </c>
      <c r="I1161" s="45" t="n"/>
    </row>
    <row r="1162" ht="25" customHeight="1">
      <c r="A1162" s="43" t="inlineStr">
        <is>
          <t>Công ty An Phát Thịnh (mua bán sửa chữa xe nâng) / A Thinh - 0903.848.696</t>
        </is>
      </c>
      <c r="B1162" s="43" t="inlineStr">
        <is>
          <t>0903.848.696</t>
        </is>
      </c>
      <c r="C1162" s="43" t="inlineStr">
        <is>
          <t>Sài Gòn</t>
        </is>
      </c>
      <c r="D1162" s="43" t="n"/>
      <c r="E1162" s="43" t="n"/>
      <c r="F1162" s="43" t="inlineStr">
        <is>
          <t>KH2614</t>
        </is>
      </c>
      <c r="G1162" s="43" t="n"/>
      <c r="H1162" s="43" t="inlineStr">
        <is>
          <t>TP. Hồ Chí Minh</t>
        </is>
      </c>
      <c r="I1162" s="43" t="n"/>
    </row>
    <row r="1163" ht="25" customHeight="1">
      <c r="A1163" s="45" t="inlineStr">
        <is>
          <t>Xưởng Anh Oanh - Phan Rang / 0972.158.772</t>
        </is>
      </c>
      <c r="B1163" s="45" t="inlineStr">
        <is>
          <t>0972.158.772</t>
        </is>
      </c>
      <c r="C1163" s="45" t="inlineStr">
        <is>
          <t>Phan Rang - Ninh Thuận</t>
        </is>
      </c>
      <c r="D1163" s="45" t="n"/>
      <c r="E1163" s="45" t="n"/>
      <c r="F1163" s="45" t="inlineStr">
        <is>
          <t>KH2610</t>
        </is>
      </c>
      <c r="G1163" s="45" t="n"/>
      <c r="H1163" s="45" t="inlineStr">
        <is>
          <t>Ninh Thuận</t>
        </is>
      </c>
      <c r="I1163" s="45" t="n"/>
    </row>
    <row r="1164" ht="25" customHeight="1">
      <c r="A1164" s="43" t="inlineStr">
        <is>
          <t>A Phong - Gia Lai/ 0936.494.991</t>
        </is>
      </c>
      <c r="B1164" s="43" t="inlineStr">
        <is>
          <t>0936.494.991</t>
        </is>
      </c>
      <c r="C1164" s="43" t="inlineStr">
        <is>
          <t>Gia Lai</t>
        </is>
      </c>
      <c r="D1164" s="43" t="n"/>
      <c r="E1164" s="43" t="n"/>
      <c r="F1164" s="43" t="inlineStr">
        <is>
          <t>KH2611</t>
        </is>
      </c>
      <c r="G1164" s="43" t="n"/>
      <c r="H1164" s="43" t="inlineStr">
        <is>
          <t>Gia Lai</t>
        </is>
      </c>
      <c r="I1164" s="43" t="n"/>
    </row>
    <row r="1165" ht="25" customHeight="1">
      <c r="A1165" s="45" t="inlineStr">
        <is>
          <t>Khuyến Chi - Kiên Giang - 0912.218.707</t>
        </is>
      </c>
      <c r="B1165" s="45" t="inlineStr">
        <is>
          <t>0912.218.707</t>
        </is>
      </c>
      <c r="C1165" s="45" t="inlineStr">
        <is>
          <t>Kiên Lương, Kiên Giang</t>
        </is>
      </c>
      <c r="D1165" s="45" t="n"/>
      <c r="E1165" s="45" t="n"/>
      <c r="F1165" s="45" t="inlineStr">
        <is>
          <t>KH2612</t>
        </is>
      </c>
      <c r="G1165" s="45" t="n"/>
      <c r="H1165" s="45" t="inlineStr">
        <is>
          <t>Kiên Giang</t>
        </is>
      </c>
      <c r="I1165" s="45" t="n"/>
    </row>
    <row r="1166" ht="25" customHeight="1">
      <c r="A1166" s="43" t="inlineStr">
        <is>
          <t>Công ty Đê Kè Hải Dương - Anh Ka / 0913.256.236</t>
        </is>
      </c>
      <c r="B1166" s="43" t="inlineStr">
        <is>
          <t>0913.256.236</t>
        </is>
      </c>
      <c r="C1166" s="43" t="inlineStr">
        <is>
          <t>Hải Dương</t>
        </is>
      </c>
      <c r="D1166" s="43" t="n"/>
      <c r="E1166" s="43" t="n"/>
      <c r="F1166" s="43" t="inlineStr">
        <is>
          <t>KH2609</t>
        </is>
      </c>
      <c r="G1166" s="43" t="n"/>
      <c r="H1166" s="43" t="inlineStr">
        <is>
          <t>Hà Nội</t>
        </is>
      </c>
      <c r="I1166" s="43" t="n"/>
    </row>
    <row r="1167" ht="25" customHeight="1">
      <c r="A1167" s="45" t="inlineStr">
        <is>
          <t>Anh Quý - Ngã 4 Gò Mây/ 0899.481.639</t>
        </is>
      </c>
      <c r="B1167" s="45" t="inlineStr">
        <is>
          <t>0899.481.639</t>
        </is>
      </c>
      <c r="C1167" s="45" t="inlineStr">
        <is>
          <t>Ngã Tư Gò Mây - Sài Gòn</t>
        </is>
      </c>
      <c r="D1167" s="45" t="n"/>
      <c r="E1167" s="45" t="n"/>
      <c r="F1167" s="45" t="inlineStr">
        <is>
          <t>KH2607</t>
        </is>
      </c>
      <c r="G1167" s="45" t="n"/>
      <c r="H1167" s="45" t="inlineStr">
        <is>
          <t>TP. Hồ Chí Minh</t>
        </is>
      </c>
      <c r="I1167" s="45" t="n"/>
    </row>
    <row r="1168" ht="25" customHeight="1">
      <c r="A1168" s="43" t="inlineStr">
        <is>
          <t>Xưởng Tự Lực - Phú Yên/ 0985.668.973</t>
        </is>
      </c>
      <c r="B1168" s="43" t="inlineStr">
        <is>
          <t>0985.668.973</t>
        </is>
      </c>
      <c r="C1168" s="43" t="inlineStr">
        <is>
          <t>Phú Yên</t>
        </is>
      </c>
      <c r="D1168" s="43" t="n"/>
      <c r="E1168" s="43" t="n"/>
      <c r="F1168" s="43" t="inlineStr">
        <is>
          <t>KH2608</t>
        </is>
      </c>
      <c r="G1168" s="43" t="n"/>
      <c r="H1168" s="43" t="inlineStr">
        <is>
          <t>Phú Yên</t>
        </is>
      </c>
      <c r="I1168" s="43" t="n"/>
    </row>
    <row r="1169" ht="25" customHeight="1">
      <c r="A1169" s="45" t="inlineStr">
        <is>
          <t>Anh Bảo - Kiên Giang - 0985.035.613</t>
        </is>
      </c>
      <c r="B1169" s="45" t="inlineStr">
        <is>
          <t>0985.035.613</t>
        </is>
      </c>
      <c r="C1169" s="45" t="inlineStr">
        <is>
          <t>Hà Tiên - Kiên Giang</t>
        </is>
      </c>
      <c r="D1169" s="45" t="n"/>
      <c r="E1169" s="45" t="inlineStr">
        <is>
          <t>Chành A Nam - 0986.997.903</t>
        </is>
      </c>
      <c r="F1169" s="45" t="inlineStr">
        <is>
          <t>KH2606</t>
        </is>
      </c>
      <c r="G1169" s="45" t="n"/>
      <c r="H1169" s="45" t="inlineStr">
        <is>
          <t>Kiên Giang</t>
        </is>
      </c>
      <c r="I1169" s="45" t="n"/>
    </row>
    <row r="1170" ht="25" customHeight="1">
      <c r="A1170" s="43" t="inlineStr">
        <is>
          <t>Xưởng Anh Huy - Phan Rang (nợ khó đòi) / 0815.911.905</t>
        </is>
      </c>
      <c r="B1170" s="43" t="inlineStr">
        <is>
          <t>0815.911.905</t>
        </is>
      </c>
      <c r="C1170" s="43" t="inlineStr">
        <is>
          <t>Phan Rang - Ninh Thuận</t>
        </is>
      </c>
      <c r="D1170" s="43" t="n"/>
      <c r="E1170" s="43" t="n"/>
      <c r="F1170" s="43" t="inlineStr">
        <is>
          <t>KH2604</t>
        </is>
      </c>
      <c r="G1170" s="43" t="n"/>
      <c r="H1170" s="43" t="inlineStr">
        <is>
          <t>Ninh Thuận</t>
        </is>
      </c>
      <c r="I1170" s="43" t="n"/>
    </row>
    <row r="1171" ht="25" customHeight="1">
      <c r="A1171" s="45" t="inlineStr">
        <is>
          <t>Anh Tự - Bến Lức - Long An / 0949.878.717</t>
        </is>
      </c>
      <c r="B1171" s="45" t="inlineStr">
        <is>
          <t>0949.878.717</t>
        </is>
      </c>
      <c r="C1171" s="45" t="inlineStr">
        <is>
          <t>Bến Lức - Long An</t>
        </is>
      </c>
      <c r="D1171" s="45" t="n"/>
      <c r="E1171" s="45" t="n"/>
      <c r="F1171" s="45" t="inlineStr">
        <is>
          <t>KH2605</t>
        </is>
      </c>
      <c r="G1171" s="45" t="n"/>
      <c r="H1171" s="45" t="inlineStr">
        <is>
          <t>Long An</t>
        </is>
      </c>
      <c r="I1171" s="45" t="n"/>
    </row>
    <row r="1172" ht="25" customHeight="1">
      <c r="A1172" s="43" t="inlineStr">
        <is>
          <t>Anh Nhân - Vĩnh Long/ 0942.978.877</t>
        </is>
      </c>
      <c r="B1172" s="43" t="inlineStr">
        <is>
          <t>0942.978.877</t>
        </is>
      </c>
      <c r="C1172" s="43" t="inlineStr">
        <is>
          <t>Vĩnh Long</t>
        </is>
      </c>
      <c r="D1172" s="43" t="n"/>
      <c r="E1172" s="43" t="n"/>
      <c r="F1172" s="43" t="inlineStr">
        <is>
          <t>KH2603</t>
        </is>
      </c>
      <c r="G1172" s="43" t="n"/>
      <c r="H1172" s="43" t="inlineStr">
        <is>
          <t>Vĩnh Long</t>
        </is>
      </c>
      <c r="I1172" s="43" t="n"/>
    </row>
    <row r="1173" ht="25" customHeight="1">
      <c r="A1173" s="45" t="inlineStr">
        <is>
          <t>Anh Phố - Phú Quốc / 0377.760.077</t>
        </is>
      </c>
      <c r="B1173" s="45" t="inlineStr">
        <is>
          <t>0377.760.077</t>
        </is>
      </c>
      <c r="C1173" s="45" t="inlineStr">
        <is>
          <t>Phú Quốc - Kiên Giang</t>
        </is>
      </c>
      <c r="D1173" s="45" t="n"/>
      <c r="E1173" s="45" t="n"/>
      <c r="F1173" s="45" t="inlineStr">
        <is>
          <t>KH2602</t>
        </is>
      </c>
      <c r="G1173" s="45" t="n"/>
      <c r="H1173" s="45" t="inlineStr">
        <is>
          <t>Kiên Giang</t>
        </is>
      </c>
      <c r="I1173" s="45" t="n"/>
    </row>
    <row r="1174" ht="25" customHeight="1">
      <c r="A1174" s="43" t="inlineStr">
        <is>
          <t>Anh Hiệp - Bình Dương - 0963.866.200</t>
        </is>
      </c>
      <c r="B1174" s="43" t="inlineStr">
        <is>
          <t>0963.866.200</t>
        </is>
      </c>
      <c r="C1174" s="43" t="inlineStr">
        <is>
          <t>Bình Chuẩn, Bình Dương</t>
        </is>
      </c>
      <c r="D1174" s="43" t="n"/>
      <c r="E1174" s="43" t="n"/>
      <c r="F1174" s="43" t="inlineStr">
        <is>
          <t>KH2601</t>
        </is>
      </c>
      <c r="G1174" s="43" t="n"/>
      <c r="H1174" s="43" t="inlineStr">
        <is>
          <t>Bình Dương</t>
        </is>
      </c>
      <c r="I1174" s="43" t="n"/>
    </row>
    <row r="1175" ht="25" customHeight="1">
      <c r="A1175" s="45" t="inlineStr">
        <is>
          <t>Anh Lượm (chủ máy) - Bến Cát / 0918.930.628</t>
        </is>
      </c>
      <c r="B1175" s="45" t="inlineStr">
        <is>
          <t>0918.930.628</t>
        </is>
      </c>
      <c r="C1175" s="45" t="inlineStr">
        <is>
          <t>Bến Cát - Bình Dương</t>
        </is>
      </c>
      <c r="D1175" s="45" t="n"/>
      <c r="E1175" s="45" t="n"/>
      <c r="F1175" s="45" t="inlineStr">
        <is>
          <t>KH2597</t>
        </is>
      </c>
      <c r="G1175" s="45" t="n"/>
      <c r="H1175" s="45" t="inlineStr">
        <is>
          <t>Bình Dương</t>
        </is>
      </c>
      <c r="I1175" s="45" t="n"/>
    </row>
    <row r="1176" ht="25" customHeight="1">
      <c r="A1176" s="43" t="inlineStr">
        <is>
          <t>Xưởng Anh Giàu - Nhơn Trạch / 0979.908.409</t>
        </is>
      </c>
      <c r="B1176" s="43" t="inlineStr">
        <is>
          <t>0979.908.409</t>
        </is>
      </c>
      <c r="C1176" s="43" t="inlineStr">
        <is>
          <t>Nhơn Trạch, Đồng Nai</t>
        </is>
      </c>
      <c r="D1176" s="43" t="n"/>
      <c r="E1176" s="43" t="n"/>
      <c r="F1176" s="43" t="inlineStr">
        <is>
          <t>KH2598</t>
        </is>
      </c>
      <c r="G1176" s="43" t="n"/>
      <c r="H1176" s="43" t="inlineStr">
        <is>
          <t>Đồng Nai</t>
        </is>
      </c>
      <c r="I1176" s="43" t="n"/>
    </row>
    <row r="1177" ht="25" customHeight="1">
      <c r="A1177" s="45" t="inlineStr">
        <is>
          <t>Anh Vinh - Đồng Tháp - 0975.215.068</t>
        </is>
      </c>
      <c r="B1177" s="45" t="inlineStr">
        <is>
          <t>0975.215.068</t>
        </is>
      </c>
      <c r="C1177" s="45" t="inlineStr">
        <is>
          <t>Đồng Tháp</t>
        </is>
      </c>
      <c r="D1177" s="45" t="n"/>
      <c r="E1177" s="45" t="n"/>
      <c r="F1177" s="45" t="inlineStr">
        <is>
          <t>KH2599</t>
        </is>
      </c>
      <c r="G1177" s="45" t="n"/>
      <c r="H1177" s="45" t="inlineStr">
        <is>
          <t>Đồng Tháp</t>
        </is>
      </c>
      <c r="I1177" s="45" t="n"/>
    </row>
    <row r="1178" ht="25" customHeight="1">
      <c r="A1178" s="43" t="inlineStr">
        <is>
          <t>Xưởng tiện Quế Thuận - Sài Gòn/ Anh Đạt: 0835.678.938 - 0906.817.318</t>
        </is>
      </c>
      <c r="B1178" s="43" t="inlineStr">
        <is>
          <t>0835.678.938 / 0906.817.318</t>
        </is>
      </c>
      <c r="C1178" s="43" t="inlineStr">
        <is>
          <t>363 Hà Huy Giáp, Tổ 17, Khu phố 3, P. An Phú Đông, Sài Gòn</t>
        </is>
      </c>
      <c r="D1178" s="43" t="n"/>
      <c r="E1178" s="43" t="n"/>
      <c r="F1178" s="43" t="inlineStr">
        <is>
          <t>KH2600</t>
        </is>
      </c>
      <c r="G1178" s="43" t="n"/>
      <c r="H1178" s="43" t="inlineStr">
        <is>
          <t>TP. Hồ Chí Minh</t>
        </is>
      </c>
      <c r="I1178" s="43" t="n"/>
    </row>
    <row r="1179" ht="25" customHeight="1">
      <c r="A1179" s="45" t="inlineStr">
        <is>
          <t>CH Cơ Giới Tây Nguyên, Kon Tum - Anh Tiếp: 0981.002.772</t>
        </is>
      </c>
      <c r="B1179" s="45" t="inlineStr">
        <is>
          <t>0981.002.772</t>
        </is>
      </c>
      <c r="C1179" s="45" t="inlineStr">
        <is>
          <t>Kontum</t>
        </is>
      </c>
      <c r="D1179" s="45" t="n"/>
      <c r="E1179" s="45" t="n"/>
      <c r="F1179" s="45" t="inlineStr">
        <is>
          <t>KH2596</t>
        </is>
      </c>
      <c r="G1179" s="45" t="n"/>
      <c r="H1179" s="45" t="inlineStr">
        <is>
          <t>Kon Tum</t>
        </is>
      </c>
      <c r="I1179" s="45" t="n"/>
    </row>
    <row r="1180" ht="25" customHeight="1">
      <c r="A1180" s="43" t="inlineStr">
        <is>
          <t>Xưởng Quốc Tuấn - Di Linh/ 0989.027.489</t>
        </is>
      </c>
      <c r="B1180" s="43" t="inlineStr">
        <is>
          <t>0989.027.489</t>
        </is>
      </c>
      <c r="C1180" s="43" t="inlineStr">
        <is>
          <t>Di Linh, Lâm Đồng</t>
        </is>
      </c>
      <c r="D1180" s="43" t="n"/>
      <c r="E1180" s="43" t="n"/>
      <c r="F1180" s="43" t="inlineStr">
        <is>
          <t>KH2595</t>
        </is>
      </c>
      <c r="G1180" s="43" t="n"/>
      <c r="H1180" s="43" t="inlineStr">
        <is>
          <t>Lâm Đồng</t>
        </is>
      </c>
      <c r="I1180" s="43" t="n"/>
    </row>
    <row r="1181" ht="25" customHeight="1">
      <c r="A1181" s="45" t="inlineStr">
        <is>
          <t>Xưởng/ cửa hàng Minh Nhựt - Đồng Nai - 0989.576.203</t>
        </is>
      </c>
      <c r="B1181" s="45" t="inlineStr">
        <is>
          <t>0989.576.203</t>
        </is>
      </c>
      <c r="C1181" s="45" t="inlineStr">
        <is>
          <t>Đồng Nai</t>
        </is>
      </c>
      <c r="D1181" s="45" t="n"/>
      <c r="E1181" s="45" t="n"/>
      <c r="F1181" s="45" t="inlineStr">
        <is>
          <t>KH2594</t>
        </is>
      </c>
      <c r="G1181" s="45" t="n"/>
      <c r="H1181" s="45" t="inlineStr">
        <is>
          <t>Đồng Nai</t>
        </is>
      </c>
      <c r="I1181" s="45" t="n"/>
    </row>
    <row r="1182" ht="25" customHeight="1">
      <c r="A1182" s="43" t="inlineStr">
        <is>
          <t>Gara Anh Hoàng - Gia Lai/ 0976.674.683</t>
        </is>
      </c>
      <c r="B1182" s="43" t="inlineStr">
        <is>
          <t>0976.674.683</t>
        </is>
      </c>
      <c r="C1182" s="43" t="inlineStr">
        <is>
          <t>Gia Lai</t>
        </is>
      </c>
      <c r="D1182" s="43" t="n"/>
      <c r="E1182" s="43" t="n"/>
      <c r="F1182" s="43" t="inlineStr">
        <is>
          <t>KH2593</t>
        </is>
      </c>
      <c r="G1182" s="43" t="n"/>
      <c r="H1182" s="43" t="inlineStr">
        <is>
          <t>Gia Lai</t>
        </is>
      </c>
      <c r="I1182" s="43" t="n"/>
    </row>
    <row r="1183" ht="25" customHeight="1">
      <c r="A1183" s="45" t="inlineStr">
        <is>
          <t>Xưởng anh Ngọc - Bảo Lộc - 0977.253.167</t>
        </is>
      </c>
      <c r="B1183" s="45" t="inlineStr">
        <is>
          <t>0977.253.167</t>
        </is>
      </c>
      <c r="C1183" s="45" t="inlineStr">
        <is>
          <t>Bảo Lộc, Lâm Đồng</t>
        </is>
      </c>
      <c r="D1183" s="45" t="n"/>
      <c r="E1183" s="45" t="n"/>
      <c r="F1183" s="45" t="inlineStr">
        <is>
          <t>KH2589</t>
        </is>
      </c>
      <c r="G1183" s="45" t="n"/>
      <c r="H1183" s="45" t="inlineStr">
        <is>
          <t>Lâm Đồng</t>
        </is>
      </c>
      <c r="I1183" s="45" t="n"/>
    </row>
    <row r="1184" ht="25" customHeight="1">
      <c r="A1184" s="43" t="inlineStr">
        <is>
          <t>Xưởng A Châu - Vĩnh Phú 14 - 0907.570.003</t>
        </is>
      </c>
      <c r="B1184" s="43" t="inlineStr">
        <is>
          <t>0907.570.003</t>
        </is>
      </c>
      <c r="C1184" s="43" t="inlineStr">
        <is>
          <t>Vĩnh Phú 14, Thuận An, Bình Dương</t>
        </is>
      </c>
      <c r="D1184" s="43" t="n"/>
      <c r="E1184" s="43" t="n"/>
      <c r="F1184" s="43" t="inlineStr">
        <is>
          <t>KH2590</t>
        </is>
      </c>
      <c r="G1184" s="43" t="n"/>
      <c r="H1184" s="43" t="inlineStr">
        <is>
          <t>TP. Hồ Chí Minh</t>
        </is>
      </c>
      <c r="I1184" s="43" t="n"/>
    </row>
    <row r="1185" ht="25" customHeight="1">
      <c r="A1185" s="45" t="inlineStr">
        <is>
          <t>Xưởng A Quá - Bà Rịa Vũng Tàu - 0903.637.987</t>
        </is>
      </c>
      <c r="B1185" s="45" t="inlineStr">
        <is>
          <t>0903.637.987</t>
        </is>
      </c>
      <c r="C1185" s="45" t="inlineStr">
        <is>
          <t>Ấp Bắc 3, Xã Hòa Long, TP Bà Rịa</t>
        </is>
      </c>
      <c r="D1185" s="45" t="n"/>
      <c r="E1185" s="45" t="n"/>
      <c r="F1185" s="45" t="inlineStr">
        <is>
          <t>KH2591</t>
        </is>
      </c>
      <c r="G1185" s="45" t="n"/>
      <c r="H1185" s="45" t="inlineStr">
        <is>
          <t>Bà Rịa - Vũng Tàu</t>
        </is>
      </c>
      <c r="I1185" s="45" t="n"/>
    </row>
    <row r="1186" ht="25" customHeight="1">
      <c r="A1186" s="43" t="inlineStr">
        <is>
          <t>Xưởng Anh Huy - Phan Rang / 0784.325.000</t>
        </is>
      </c>
      <c r="B1186" s="43" t="inlineStr">
        <is>
          <t>0784.325.000</t>
        </is>
      </c>
      <c r="C1186" s="43" t="inlineStr">
        <is>
          <t>Phan Rang - Ninh Thuận</t>
        </is>
      </c>
      <c r="D1186" s="43" t="n"/>
      <c r="E1186" s="43" t="n"/>
      <c r="F1186" s="43" t="inlineStr">
        <is>
          <t>KH2592</t>
        </is>
      </c>
      <c r="G1186" s="43" t="n"/>
      <c r="H1186" s="43" t="inlineStr">
        <is>
          <t>Ninh Thuận</t>
        </is>
      </c>
      <c r="I1186" s="43" t="n"/>
    </row>
    <row r="1187" ht="25" customHeight="1">
      <c r="A1187" s="45" t="inlineStr">
        <is>
          <t>Anh Nhị - Di Linh/ 0392.526.452</t>
        </is>
      </c>
      <c r="B1187" s="45" t="inlineStr">
        <is>
          <t>0392.526.452</t>
        </is>
      </c>
      <c r="C1187" s="45" t="inlineStr">
        <is>
          <t>Di Linh, Lâm Đồng</t>
        </is>
      </c>
      <c r="D1187" s="45" t="n"/>
      <c r="E1187" s="45" t="n"/>
      <c r="F1187" s="45" t="inlineStr">
        <is>
          <t>KH2587</t>
        </is>
      </c>
      <c r="G1187" s="45" t="n"/>
      <c r="H1187" s="45" t="inlineStr">
        <is>
          <t>Lâm Đồng</t>
        </is>
      </c>
      <c r="I1187" s="45" t="n"/>
    </row>
    <row r="1188" ht="25" customHeight="1">
      <c r="A1188" s="43" t="inlineStr">
        <is>
          <t>Xưởng Năm Lợi - Đồng Tháp - 0988.090.902</t>
        </is>
      </c>
      <c r="B1188" s="43" t="inlineStr">
        <is>
          <t>0988.090.902</t>
        </is>
      </c>
      <c r="C1188" s="43" t="inlineStr">
        <is>
          <t>Đồng Tháp</t>
        </is>
      </c>
      <c r="D1188" s="43" t="n"/>
      <c r="E1188" s="43" t="n"/>
      <c r="F1188" s="43" t="inlineStr">
        <is>
          <t>KH2588</t>
        </is>
      </c>
      <c r="G1188" s="43" t="n"/>
      <c r="H1188" s="43" t="inlineStr">
        <is>
          <t>Đồng Tháp</t>
        </is>
      </c>
      <c r="I1188" s="43" t="n"/>
    </row>
    <row r="1189" ht="25" customHeight="1">
      <c r="A1189" s="45" t="inlineStr">
        <is>
          <t>Gara A Thuật - Sài Gòn/ 0965.918.887</t>
        </is>
      </c>
      <c r="B1189" s="45" t="inlineStr">
        <is>
          <t>0965.918.887</t>
        </is>
      </c>
      <c r="C1189" s="45" t="inlineStr">
        <is>
          <t>Sài Gòn</t>
        </is>
      </c>
      <c r="D1189" s="45" t="n"/>
      <c r="E1189" s="45" t="n"/>
      <c r="F1189" s="45" t="inlineStr">
        <is>
          <t>KH2585</t>
        </is>
      </c>
      <c r="G1189" s="45" t="n"/>
      <c r="H1189" s="45" t="inlineStr">
        <is>
          <t>TP. Hồ Chí Minh</t>
        </is>
      </c>
      <c r="I1189" s="45" t="n"/>
    </row>
    <row r="1190" ht="25" customHeight="1">
      <c r="A1190" s="43" t="inlineStr">
        <is>
          <t>Xưởng A Phong - Gia Lai/ 0976.265.639</t>
        </is>
      </c>
      <c r="B1190" s="43" t="inlineStr">
        <is>
          <t>0976.265.639</t>
        </is>
      </c>
      <c r="C1190" s="43" t="inlineStr">
        <is>
          <t>Gia Lai</t>
        </is>
      </c>
      <c r="D1190" s="43" t="n"/>
      <c r="E1190" s="43" t="n"/>
      <c r="F1190" s="43" t="inlineStr">
        <is>
          <t>KH2586</t>
        </is>
      </c>
      <c r="G1190" s="43" t="n"/>
      <c r="H1190" s="43" t="inlineStr">
        <is>
          <t>Gia Lai</t>
        </is>
      </c>
      <c r="I1190" s="43" t="n"/>
    </row>
    <row r="1191" ht="25" customHeight="1">
      <c r="A1191" s="45" t="inlineStr">
        <is>
          <t>Gara A Phương - Đăk Lăk - 0943.520.905</t>
        </is>
      </c>
      <c r="B1191" s="45" t="inlineStr">
        <is>
          <t>0943.520.905</t>
        </is>
      </c>
      <c r="C1191" s="45" t="inlineStr">
        <is>
          <t>126 Hà Huy Tập, Đăk Lăk</t>
        </is>
      </c>
      <c r="D1191" s="45" t="n"/>
      <c r="E1191" s="45" t="n"/>
      <c r="F1191" s="45" t="inlineStr">
        <is>
          <t>KH2583</t>
        </is>
      </c>
      <c r="G1191" s="45" t="n"/>
      <c r="H1191" s="45" t="inlineStr">
        <is>
          <t>Đắk Lắk</t>
        </is>
      </c>
      <c r="I1191" s="45" t="n"/>
    </row>
    <row r="1192" ht="25" customHeight="1">
      <c r="A1192" s="43" t="inlineStr">
        <is>
          <t>Xưởng Anh Chiến - Gia Lai - 0983.636.137</t>
        </is>
      </c>
      <c r="B1192" s="43" t="inlineStr">
        <is>
          <t>0983.636.137</t>
        </is>
      </c>
      <c r="C1192" s="43" t="inlineStr">
        <is>
          <t>Gia Lai</t>
        </is>
      </c>
      <c r="D1192" s="43" t="n"/>
      <c r="E1192" s="43" t="n"/>
      <c r="F1192" s="43" t="inlineStr">
        <is>
          <t>KH2584</t>
        </is>
      </c>
      <c r="G1192" s="43" t="n"/>
      <c r="H1192" s="43" t="inlineStr">
        <is>
          <t>Gia Lai</t>
        </is>
      </c>
      <c r="I1192" s="43" t="n"/>
    </row>
    <row r="1193" ht="25" customHeight="1">
      <c r="A1193" s="45" t="inlineStr">
        <is>
          <t>Xưởng tiện Anh Minh - Gia Lai / 0978.346.036</t>
        </is>
      </c>
      <c r="B1193" s="45" t="inlineStr">
        <is>
          <t>0978.346.036</t>
        </is>
      </c>
      <c r="C1193" s="45" t="inlineStr">
        <is>
          <t>Gia Lai</t>
        </is>
      </c>
      <c r="D1193" s="45" t="n"/>
      <c r="E1193" s="45" t="n"/>
      <c r="F1193" s="45" t="inlineStr">
        <is>
          <t>KH2582</t>
        </is>
      </c>
      <c r="G1193" s="45" t="n"/>
      <c r="H1193" s="45" t="inlineStr">
        <is>
          <t>Gia Lai</t>
        </is>
      </c>
      <c r="I1193" s="45" t="n"/>
    </row>
    <row r="1194" ht="25" customHeight="1">
      <c r="A1194" s="43" t="inlineStr">
        <is>
          <t>TURBO - KHÁNH AN - QUẬN 12/ Anh An: 0909.074.933</t>
        </is>
      </c>
      <c r="B1194" s="43" t="inlineStr">
        <is>
          <t>0909.074.933</t>
        </is>
      </c>
      <c r="C1194" s="43" t="inlineStr">
        <is>
          <t>Số 88/ 1B, quốc lộ 1A, P. Tân Thới Nhất, Quận 12, TP HCM</t>
        </is>
      </c>
      <c r="D1194" s="43" t="n"/>
      <c r="E1194" s="43" t="n"/>
      <c r="F1194" s="43" t="inlineStr">
        <is>
          <t>KH2580</t>
        </is>
      </c>
      <c r="G1194" s="43" t="n"/>
      <c r="H1194" s="43" t="inlineStr">
        <is>
          <t>TP. Hồ Chí Minh</t>
        </is>
      </c>
      <c r="I1194" s="43" t="n"/>
    </row>
    <row r="1195" ht="25" customHeight="1">
      <c r="A1195" s="45" t="inlineStr">
        <is>
          <t>Cửa hàng Anh Sơn (turbo) - Quận 12 - 0909.589.517</t>
        </is>
      </c>
      <c r="B1195" s="45" t="inlineStr">
        <is>
          <t>0909.589.517</t>
        </is>
      </c>
      <c r="C1195" s="45" t="inlineStr">
        <is>
          <t>2611 Quốc lộ 1A, P. Tân Hưng Thuận, Quận 12, Sài Gòn</t>
        </is>
      </c>
      <c r="D1195" s="45" t="n"/>
      <c r="E1195" s="45" t="n"/>
      <c r="F1195" s="45" t="inlineStr">
        <is>
          <t>KH2581</t>
        </is>
      </c>
      <c r="G1195" s="45" t="n"/>
      <c r="H1195" s="45" t="inlineStr">
        <is>
          <t>TP. Hồ Chí Minh</t>
        </is>
      </c>
      <c r="I1195" s="45" t="n"/>
    </row>
    <row r="1196" ht="25" customHeight="1">
      <c r="A1196" s="43" t="inlineStr">
        <is>
          <t>Cửa hàng Phước Hải - Bình Thuận - 0906.906.473</t>
        </is>
      </c>
      <c r="B1196" s="43" t="inlineStr">
        <is>
          <t>0906.906.473</t>
        </is>
      </c>
      <c r="C1196" s="43" t="inlineStr">
        <is>
          <t>Quốc lộ 1, Liên Hương, Tuy Phong, Bình Thuận</t>
        </is>
      </c>
      <c r="D1196" s="43" t="n"/>
      <c r="E1196" s="43" t="n"/>
      <c r="F1196" s="43" t="inlineStr">
        <is>
          <t>KH2579</t>
        </is>
      </c>
      <c r="G1196" s="43" t="n"/>
      <c r="H1196" s="43" t="inlineStr">
        <is>
          <t>Bình Thuận</t>
        </is>
      </c>
      <c r="I1196" s="43" t="n"/>
    </row>
    <row r="1197" ht="25" customHeight="1">
      <c r="A1197" s="45" t="inlineStr">
        <is>
          <t>Cửa hàng Anh Toàn - Quận 2 /A Toàn- 0909.207.677</t>
        </is>
      </c>
      <c r="B1197" s="45" t="inlineStr">
        <is>
          <t>0909.207.677</t>
        </is>
      </c>
      <c r="C1197" s="45" t="inlineStr">
        <is>
          <t>71/4 Đường 12, phường An Khánh, TP Thủ Đức, TP HCM</t>
        </is>
      </c>
      <c r="D1197" s="45" t="n"/>
      <c r="E1197" s="45" t="n"/>
      <c r="F1197" s="45" t="inlineStr">
        <is>
          <t>KH2576</t>
        </is>
      </c>
      <c r="G1197" s="45" t="n"/>
      <c r="H1197" s="45" t="inlineStr">
        <is>
          <t>TP. Hồ Chí Minh</t>
        </is>
      </c>
      <c r="I1197" s="45" t="n"/>
    </row>
    <row r="1198" ht="25" customHeight="1">
      <c r="A1198" s="43" t="inlineStr">
        <is>
          <t>Xưởng tiện Hữu Ký - Đồng Nai - Chị Dung/ 0902.721.019</t>
        </is>
      </c>
      <c r="B1198" s="43" t="inlineStr">
        <is>
          <t>0902.721.019</t>
        </is>
      </c>
      <c r="C1198" s="43" t="inlineStr">
        <is>
          <t>Cầu vượt Long Khánh, Biên Hòa, Đồng Nai</t>
        </is>
      </c>
      <c r="D1198" s="43" t="n"/>
      <c r="E1198" s="43" t="n"/>
      <c r="F1198" s="43" t="inlineStr">
        <is>
          <t>KH2577</t>
        </is>
      </c>
      <c r="G1198" s="43" t="n"/>
      <c r="H1198" s="43" t="inlineStr">
        <is>
          <t>Đồng Nai</t>
        </is>
      </c>
      <c r="I1198" s="43" t="n"/>
    </row>
    <row r="1199" ht="25" customHeight="1">
      <c r="A1199" s="45" t="inlineStr">
        <is>
          <t>Cơ khí Hai Huỳnh - Bình Chánh/ Anh Quỳnh: 0908.606.760</t>
        </is>
      </c>
      <c r="B1199" s="45" t="inlineStr">
        <is>
          <t>0908.606.760</t>
        </is>
      </c>
      <c r="C1199" s="45" t="inlineStr">
        <is>
          <t>D5/2F Khu phố 4, Tân Túc, Bình Chánh, TP Hồ Chí Minh</t>
        </is>
      </c>
      <c r="D1199" s="45" t="n"/>
      <c r="E1199" s="45" t="n"/>
      <c r="F1199" s="45" t="inlineStr">
        <is>
          <t>KH2578</t>
        </is>
      </c>
      <c r="G1199" s="45" t="n"/>
      <c r="H1199" s="45" t="inlineStr">
        <is>
          <t>TP. Hồ Chí Minh</t>
        </is>
      </c>
      <c r="I1199" s="45" t="n"/>
    </row>
    <row r="1200" ht="25" customHeight="1">
      <c r="A1200" s="43" t="inlineStr">
        <is>
          <t>Xưởng tiện Đại Thành - Đồng Nai/ 0913.642.592</t>
        </is>
      </c>
      <c r="B1200" s="43" t="inlineStr">
        <is>
          <t>0913.642.592</t>
        </is>
      </c>
      <c r="C1200" s="43" t="inlineStr">
        <is>
          <t>Tam Hiệp, Biên Hòa, Đồng Nai</t>
        </is>
      </c>
      <c r="D1200" s="43" t="n"/>
      <c r="E1200" s="43" t="n"/>
      <c r="F1200" s="43" t="inlineStr">
        <is>
          <t>KH2575</t>
        </is>
      </c>
      <c r="G1200" s="43" t="n"/>
      <c r="H1200" s="43" t="inlineStr">
        <is>
          <t>Đồng Nai</t>
        </is>
      </c>
      <c r="I1200" s="43" t="n"/>
    </row>
    <row r="1201" ht="25" customHeight="1">
      <c r="A1201" s="45" t="inlineStr">
        <is>
          <t>Anh Thuyết - Bình Dương (chủ xe) / 0967.148.137</t>
        </is>
      </c>
      <c r="B1201" s="45" t="inlineStr">
        <is>
          <t>0967.148.137</t>
        </is>
      </c>
      <c r="C1201" s="45" t="inlineStr">
        <is>
          <t>Bình Dương</t>
        </is>
      </c>
      <c r="D1201" s="45" t="n"/>
      <c r="E1201" s="45" t="n"/>
      <c r="F1201" s="45" t="inlineStr">
        <is>
          <t>KH2572</t>
        </is>
      </c>
      <c r="G1201" s="45" t="n"/>
      <c r="H1201" s="45" t="inlineStr">
        <is>
          <t>Bình Dương</t>
        </is>
      </c>
      <c r="I1201" s="45" t="n"/>
    </row>
    <row r="1202" ht="25" customHeight="1">
      <c r="A1202" s="43" t="inlineStr">
        <is>
          <t>Anh Ngọc - Sài Gòn (chủ xe) / 0987.922.477</t>
        </is>
      </c>
      <c r="B1202" s="43" t="inlineStr">
        <is>
          <t>0987.922.477</t>
        </is>
      </c>
      <c r="C1202" s="43" t="inlineStr">
        <is>
          <t>141 Lý Chiêu Thắng, Quận 3</t>
        </is>
      </c>
      <c r="D1202" s="43" t="n"/>
      <c r="E1202" s="43" t="n"/>
      <c r="F1202" s="43" t="inlineStr">
        <is>
          <t>KH2573</t>
        </is>
      </c>
      <c r="G1202" s="43" t="n"/>
      <c r="H1202" s="43" t="inlineStr">
        <is>
          <t>TP. Hồ Chí Minh</t>
        </is>
      </c>
      <c r="I1202" s="43" t="n"/>
    </row>
    <row r="1203" ht="25" customHeight="1">
      <c r="A1203" s="45" t="inlineStr">
        <is>
          <t>Cửa hàng Trung Việt - Bà Rịa Vũng Tàu - 0919.277.017</t>
        </is>
      </c>
      <c r="B1203" s="45" t="inlineStr">
        <is>
          <t>0919.277.017</t>
        </is>
      </c>
      <c r="C1203" s="45" t="inlineStr">
        <is>
          <t>QL51, Ấp Thị Vải, Xã Mỹ Xuân, Bà Rịa Vũng Tàu (đối diện chợ Mỹ Xuân)</t>
        </is>
      </c>
      <c r="D1203" s="45" t="n"/>
      <c r="E1203" s="45" t="n"/>
      <c r="F1203" s="45" t="inlineStr">
        <is>
          <t>KH2574</t>
        </is>
      </c>
      <c r="G1203" s="45" t="n"/>
      <c r="H1203" s="45" t="inlineStr">
        <is>
          <t>Bà Rịa - Vũng Tàu</t>
        </is>
      </c>
      <c r="I1203" s="45" t="n"/>
    </row>
    <row r="1204" ht="25" customHeight="1">
      <c r="A1204" s="43" t="inlineStr">
        <is>
          <t>Xưởng tiện Anh Thuận - Quy Nhơn/ 0905.623.420 - 0981.681.145</t>
        </is>
      </c>
      <c r="B1204" s="43" t="inlineStr">
        <is>
          <t>0905.623.420 / 0981.681.145</t>
        </is>
      </c>
      <c r="C1204" s="43" t="inlineStr">
        <is>
          <t>Quy Nhơn, Bình Định</t>
        </is>
      </c>
      <c r="D1204" s="43" t="n"/>
      <c r="E1204" s="43" t="n"/>
      <c r="F1204" s="43" t="inlineStr">
        <is>
          <t>KH2570</t>
        </is>
      </c>
      <c r="G1204" s="43" t="n"/>
      <c r="H1204" s="43" t="inlineStr">
        <is>
          <t>Bình Định</t>
        </is>
      </c>
      <c r="I1204" s="43" t="n"/>
    </row>
    <row r="1205" ht="25" customHeight="1">
      <c r="A1205" s="45" t="inlineStr">
        <is>
          <t>Xưởng tiện Anh Luân - QL13 - 0904.368.334/0973.215.255</t>
        </is>
      </c>
      <c r="B1205" s="45" t="inlineStr">
        <is>
          <t>0904.368.334 / 0973.215.255</t>
        </is>
      </c>
      <c r="C1205" s="45" t="inlineStr">
        <is>
          <t>Đối diện cây xăng 47, QL13</t>
        </is>
      </c>
      <c r="D1205" s="45" t="n"/>
      <c r="E1205" s="45" t="n"/>
      <c r="F1205" s="45" t="inlineStr">
        <is>
          <t>KH2571</t>
        </is>
      </c>
      <c r="G1205" s="45" t="n"/>
      <c r="H1205" s="45" t="inlineStr">
        <is>
          <t>TP. Hồ Chí Minh</t>
        </is>
      </c>
      <c r="I1205" s="45" t="n"/>
    </row>
    <row r="1206" ht="25" customHeight="1">
      <c r="A1206" s="43" t="inlineStr">
        <is>
          <t>Xưởng Tấn Uy - Phan Rang/ 0908.643.468</t>
        </is>
      </c>
      <c r="B1206" s="43" t="inlineStr">
        <is>
          <t>0908.643.468</t>
        </is>
      </c>
      <c r="C1206" s="43" t="inlineStr">
        <is>
          <t>Quốc lộ 1, Phan Rang, Ninh Thuận</t>
        </is>
      </c>
      <c r="D1206" s="43" t="n"/>
      <c r="E1206" s="43" t="n"/>
      <c r="F1206" s="43" t="inlineStr">
        <is>
          <t>KH2569</t>
        </is>
      </c>
      <c r="G1206" s="43" t="n"/>
      <c r="H1206" s="43" t="inlineStr">
        <is>
          <t>Ninh Thuận</t>
        </is>
      </c>
      <c r="I1206" s="43" t="n"/>
    </row>
    <row r="1207" ht="25" customHeight="1">
      <c r="A1207" s="45" t="inlineStr">
        <is>
          <t>Xưởng Anh Vũ - Bình Thuận / 0818.762.769 - 0917.625.869</t>
        </is>
      </c>
      <c r="B1207" s="45" t="inlineStr">
        <is>
          <t>0818.762.769 / 0917.625.869</t>
        </is>
      </c>
      <c r="C1207" s="45" t="inlineStr">
        <is>
          <t>Lagi, Bình Thuận</t>
        </is>
      </c>
      <c r="D1207" s="45" t="n"/>
      <c r="E1207" s="45" t="n"/>
      <c r="F1207" s="45" t="inlineStr">
        <is>
          <t>KH2568</t>
        </is>
      </c>
      <c r="G1207" s="45" t="n"/>
      <c r="H1207" s="45" t="inlineStr">
        <is>
          <t>Bình Thuận</t>
        </is>
      </c>
      <c r="I1207" s="45" t="n"/>
    </row>
    <row r="1208" ht="25" customHeight="1">
      <c r="A1208" s="43" t="inlineStr">
        <is>
          <t>Anh Luân - Bình Dương - 0972.371.857</t>
        </is>
      </c>
      <c r="B1208" s="43" t="inlineStr">
        <is>
          <t>0972.371.857</t>
        </is>
      </c>
      <c r="C1208" s="43" t="inlineStr">
        <is>
          <t>Bình Dương</t>
        </is>
      </c>
      <c r="D1208" s="43" t="n"/>
      <c r="E1208" s="43" t="n"/>
      <c r="F1208" s="43" t="inlineStr">
        <is>
          <t>KH2566</t>
        </is>
      </c>
      <c r="G1208" s="43" t="n"/>
      <c r="H1208" s="43" t="inlineStr">
        <is>
          <t>Bình Dương</t>
        </is>
      </c>
      <c r="I1208" s="43" t="n"/>
    </row>
    <row r="1209" ht="25" customHeight="1">
      <c r="A1209" s="45" t="inlineStr">
        <is>
          <t>Cửa hàng Anh Cường - Trà Vinh/ 0989.006.959</t>
        </is>
      </c>
      <c r="B1209" s="45" t="inlineStr">
        <is>
          <t>0989.006.959</t>
        </is>
      </c>
      <c r="C1209" s="45" t="inlineStr">
        <is>
          <t>187A Hùng Vương, khóm 2, Phường 5, TP Trà Vinh</t>
        </is>
      </c>
      <c r="D1209" s="45" t="n"/>
      <c r="E1209" s="45" t="n"/>
      <c r="F1209" s="45" t="inlineStr">
        <is>
          <t>KH2567</t>
        </is>
      </c>
      <c r="G1209" s="45" t="n"/>
      <c r="H1209" s="45" t="inlineStr">
        <is>
          <t>Trà Vinh</t>
        </is>
      </c>
      <c r="I1209" s="45" t="n"/>
    </row>
    <row r="1210" ht="25" customHeight="1">
      <c r="A1210" s="43" t="inlineStr">
        <is>
          <t>JIANG SU EASYLAND AUTOMOTIVE CORP (Turbo Jrone)</t>
        </is>
      </c>
      <c r="B1210" s="43" t="n"/>
      <c r="C1210" s="43" t="inlineStr">
        <is>
          <t>No.30 Yanchang Road, Yanquiao area, Huishan Economic Development Jone, Wuxi, Jiangsu Province, China</t>
        </is>
      </c>
      <c r="D1210" s="43" t="n"/>
      <c r="E1210" s="43" t="n"/>
      <c r="F1210" s="43" t="inlineStr">
        <is>
          <t>JRONE</t>
        </is>
      </c>
      <c r="G1210" s="43" t="n"/>
      <c r="H1210" s="43" t="n"/>
      <c r="I1210" s="43" t="n"/>
    </row>
    <row r="1211" ht="25" customHeight="1">
      <c r="A1211" s="45" t="inlineStr">
        <is>
          <t>Xưởng Anh Nhơn - Bình Định - 0976.890.807</t>
        </is>
      </c>
      <c r="B1211" s="45" t="inlineStr">
        <is>
          <t>0976.890.807</t>
        </is>
      </c>
      <c r="C1211" s="45" t="inlineStr">
        <is>
          <t>Ngô Mai, Phù Cát, Bình Định</t>
        </is>
      </c>
      <c r="D1211" s="45" t="n"/>
      <c r="E1211" s="45" t="n"/>
      <c r="F1211" s="45" t="inlineStr">
        <is>
          <t>KH2565</t>
        </is>
      </c>
      <c r="G1211" s="45" t="n"/>
      <c r="H1211" s="45" t="inlineStr">
        <is>
          <t>Bình Định</t>
        </is>
      </c>
      <c r="I1211" s="45" t="n"/>
    </row>
    <row r="1212" ht="25" customHeight="1">
      <c r="A1212" s="43" t="inlineStr">
        <is>
          <t>Xưởng tiện Siêu Môn, Đăk Lăk - Anh Vũ - 0905.213.911</t>
        </is>
      </c>
      <c r="B1212" s="43" t="inlineStr">
        <is>
          <t>0905.213.911</t>
        </is>
      </c>
      <c r="C1212" s="43" t="inlineStr">
        <is>
          <t>Hùng Vương, Đắk Lắk</t>
        </is>
      </c>
      <c r="D1212" s="43" t="n"/>
      <c r="E1212" s="43" t="n"/>
      <c r="F1212" s="43" t="inlineStr">
        <is>
          <t>KH2564</t>
        </is>
      </c>
      <c r="G1212" s="43" t="n"/>
      <c r="H1212" s="43" t="inlineStr">
        <is>
          <t>Đắk Lắk</t>
        </is>
      </c>
      <c r="I1212" s="43" t="n"/>
    </row>
    <row r="1213" ht="25" customHeight="1">
      <c r="A1213" s="45" t="inlineStr">
        <is>
          <t>Công ty CP AVICO VIỆT NAM, Tel: 02462.532.668</t>
        </is>
      </c>
      <c r="B1213" s="45" t="inlineStr">
        <is>
          <t>02462.532.668</t>
        </is>
      </c>
      <c r="C1213" s="45" t="inlineStr">
        <is>
          <t>Phúc Tiến - Bình yên - Thạch Thất - Hà Nội</t>
        </is>
      </c>
      <c r="D1213" s="45" t="n"/>
      <c r="E1213" s="45" t="n"/>
      <c r="F1213" s="45" t="inlineStr">
        <is>
          <t>KH2563</t>
        </is>
      </c>
      <c r="G1213" s="45" t="n"/>
      <c r="H1213" s="45" t="inlineStr">
        <is>
          <t>TP. Hồ Chí Minh</t>
        </is>
      </c>
      <c r="I1213" s="45" t="n"/>
    </row>
    <row r="1214" ht="25" customHeight="1">
      <c r="A1214" s="43" t="inlineStr">
        <is>
          <t>Công ty Tân Hòa Lợi (chuyên phớt, vòng bi) - Sài Gòn</t>
        </is>
      </c>
      <c r="B1214" s="43" t="n"/>
      <c r="C1214" s="43" t="inlineStr">
        <is>
          <t>Tân Phú, Sài Gòn</t>
        </is>
      </c>
      <c r="D1214" s="43" t="n"/>
      <c r="E1214" s="43" t="n"/>
      <c r="F1214" s="43" t="inlineStr">
        <is>
          <t>THL1</t>
        </is>
      </c>
      <c r="G1214" s="43" t="n"/>
      <c r="H1214" s="43" t="n"/>
      <c r="I1214" s="43" t="n"/>
    </row>
    <row r="1215" ht="25" customHeight="1">
      <c r="A1215" s="45" t="inlineStr">
        <is>
          <t>Anh Quyền (nhà máy gạch) - Đồng Nai (gần Bình Thuận)/ 0919.792.090</t>
        </is>
      </c>
      <c r="B1215" s="45" t="inlineStr">
        <is>
          <t>0919.792.090</t>
        </is>
      </c>
      <c r="C1215" s="45" t="inlineStr">
        <is>
          <t>Đồng Nai</t>
        </is>
      </c>
      <c r="D1215" s="45" t="n"/>
      <c r="E1215" s="45" t="n"/>
      <c r="F1215" s="45" t="inlineStr">
        <is>
          <t>KH2559</t>
        </is>
      </c>
      <c r="G1215" s="45" t="n"/>
      <c r="H1215" s="45" t="inlineStr">
        <is>
          <t>Đồng Nai</t>
        </is>
      </c>
      <c r="I1215" s="45" t="n"/>
    </row>
    <row r="1216" ht="25" customHeight="1">
      <c r="A1216" s="43" t="inlineStr">
        <is>
          <t>Cửa hàng Nga Triển - Quy Nhơn - 0983.791.075</t>
        </is>
      </c>
      <c r="B1216" s="43" t="inlineStr">
        <is>
          <t>0983.791.075</t>
        </is>
      </c>
      <c r="C1216" s="43" t="inlineStr">
        <is>
          <t>762 Trần Hưng Đạo, Quy Nhơn</t>
        </is>
      </c>
      <c r="D1216" s="43" t="n"/>
      <c r="E1216" s="43" t="n"/>
      <c r="F1216" s="43" t="inlineStr">
        <is>
          <t>KH2560</t>
        </is>
      </c>
      <c r="G1216" s="43" t="n"/>
      <c r="H1216" s="43" t="inlineStr">
        <is>
          <t>Bình Định</t>
        </is>
      </c>
      <c r="I1216" s="43" t="n"/>
    </row>
    <row r="1217" ht="25" customHeight="1">
      <c r="A1217" s="45" t="inlineStr">
        <is>
          <t>Xưởng Anh Thanh - Bà Rịa / 0919.154.538</t>
        </is>
      </c>
      <c r="B1217" s="45" t="inlineStr">
        <is>
          <t>0919.154.538</t>
        </is>
      </c>
      <c r="C1217" s="45" t="inlineStr">
        <is>
          <t>Bà Rịa Vũng Tàu - TP Vũng Tàu</t>
        </is>
      </c>
      <c r="D1217" s="45" t="n"/>
      <c r="E1217" s="45" t="n"/>
      <c r="F1217" s="45" t="inlineStr">
        <is>
          <t>KH2561</t>
        </is>
      </c>
      <c r="G1217" s="45" t="n"/>
      <c r="H1217" s="45" t="inlineStr">
        <is>
          <t>Bà Rịa - Vũng Tàu</t>
        </is>
      </c>
      <c r="I1217" s="45" t="n"/>
    </row>
    <row r="1218" ht="25" customHeight="1">
      <c r="A1218" s="43" t="inlineStr">
        <is>
          <t>Xưởng tiện Đức Huy - Đức Trong - Lâm Đồng - 0909.533.397</t>
        </is>
      </c>
      <c r="B1218" s="43" t="inlineStr">
        <is>
          <t>0909.533.397</t>
        </is>
      </c>
      <c r="C1218" s="43" t="inlineStr">
        <is>
          <t>Đức Trọng - Lâm Đồng</t>
        </is>
      </c>
      <c r="D1218" s="43" t="n"/>
      <c r="E1218" s="43" t="n"/>
      <c r="F1218" s="43" t="inlineStr">
        <is>
          <t>KH2562</t>
        </is>
      </c>
      <c r="G1218" s="43" t="n"/>
      <c r="H1218" s="43" t="inlineStr">
        <is>
          <t>Lâm Đồng</t>
        </is>
      </c>
      <c r="I1218" s="43" t="n"/>
    </row>
    <row r="1219" ht="25" customHeight="1">
      <c r="A1219" s="45" t="inlineStr">
        <is>
          <t>Phước Thắng - Bà Rịa - 0764.359.359</t>
        </is>
      </c>
      <c r="B1219" s="45" t="inlineStr">
        <is>
          <t>0764.359.359</t>
        </is>
      </c>
      <c r="C1219" s="45" t="inlineStr">
        <is>
          <t>Bà Rịa Vũng Tàu</t>
        </is>
      </c>
      <c r="D1219" s="45" t="n"/>
      <c r="E1219" s="45" t="n"/>
      <c r="F1219" s="45" t="inlineStr">
        <is>
          <t>KH2558</t>
        </is>
      </c>
      <c r="G1219" s="45" t="n"/>
      <c r="H1219" s="45" t="inlineStr">
        <is>
          <t>Bà Rịa - Vũng Tàu</t>
        </is>
      </c>
      <c r="I1219" s="45" t="n"/>
    </row>
    <row r="1220" ht="25" customHeight="1">
      <c r="A1220" s="43" t="inlineStr">
        <is>
          <t>Anh Công (Gara) - Đăk Nông - 0328.480.480</t>
        </is>
      </c>
      <c r="B1220" s="43" t="inlineStr">
        <is>
          <t>0328.480.480</t>
        </is>
      </c>
      <c r="C1220" s="43" t="inlineStr">
        <is>
          <t>Xã Nam Dong, Huyện Cư Jut, Đăk Nông</t>
        </is>
      </c>
      <c r="D1220" s="43" t="n"/>
      <c r="E1220" s="43" t="n"/>
      <c r="F1220" s="43" t="inlineStr">
        <is>
          <t>KH2557</t>
        </is>
      </c>
      <c r="G1220" s="43" t="n"/>
      <c r="H1220" s="43" t="inlineStr">
        <is>
          <t>Đắk Nông</t>
        </is>
      </c>
      <c r="I1220" s="43" t="n"/>
    </row>
    <row r="1221" ht="25" customHeight="1">
      <c r="A1221" s="45" t="inlineStr">
        <is>
          <t>Anh Dũng (thợ máy) - Tây Ninh/ 0908.273.545</t>
        </is>
      </c>
      <c r="B1221" s="45" t="inlineStr">
        <is>
          <t>0908.273.545</t>
        </is>
      </c>
      <c r="C1221" s="45" t="inlineStr">
        <is>
          <t>Sài Gòn</t>
        </is>
      </c>
      <c r="D1221" s="45" t="n"/>
      <c r="E1221" s="45" t="n"/>
      <c r="F1221" s="45" t="inlineStr">
        <is>
          <t>KH2555</t>
        </is>
      </c>
      <c r="G1221" s="45" t="n"/>
      <c r="H1221" s="45" t="inlineStr">
        <is>
          <t>TP. Hồ Chí Minh</t>
        </is>
      </c>
      <c r="I1221" s="45" t="n"/>
    </row>
    <row r="1222" ht="25" customHeight="1">
      <c r="A1222" s="43" t="inlineStr">
        <is>
          <t>ANH TUẤN (thợ máy) - Suối tiên - 0913.609.221</t>
        </is>
      </c>
      <c r="B1222" s="43" t="inlineStr">
        <is>
          <t>0913.609.221</t>
        </is>
      </c>
      <c r="C1222" s="43" t="inlineStr">
        <is>
          <t>Sài Gòn</t>
        </is>
      </c>
      <c r="D1222" s="43" t="n"/>
      <c r="E1222" s="43" t="n"/>
      <c r="F1222" s="43" t="inlineStr">
        <is>
          <t>KH2556</t>
        </is>
      </c>
      <c r="G1222" s="43" t="n"/>
      <c r="H1222" s="43" t="inlineStr">
        <is>
          <t>TP. Hồ Chí Minh</t>
        </is>
      </c>
      <c r="I1222" s="43" t="n"/>
    </row>
    <row r="1223" ht="25" customHeight="1">
      <c r="A1223" s="45" t="inlineStr">
        <is>
          <t>Bãi máy Công ty Miền Nam</t>
        </is>
      </c>
      <c r="B1223" s="45" t="n"/>
      <c r="C1223" s="45" t="inlineStr">
        <is>
          <t>TP.HCM</t>
        </is>
      </c>
      <c r="D1223" s="45" t="n"/>
      <c r="E1223" s="45" t="n"/>
      <c r="F1223" s="45" t="inlineStr">
        <is>
          <t>MAYXUC</t>
        </is>
      </c>
      <c r="G1223" s="45" t="n"/>
      <c r="H1223" s="45" t="inlineStr">
        <is>
          <t>TP. Hồ Chí Minh</t>
        </is>
      </c>
      <c r="I1223" s="45" t="n"/>
    </row>
    <row r="1224" ht="25" customHeight="1">
      <c r="A1224" s="43" t="inlineStr">
        <is>
          <t>XƯỞNG ANH SỬU, NGÃ 3 CÁI MÉP, BÀ RỊA VŨNG TÀU - 0946.085.831</t>
        </is>
      </c>
      <c r="B1224" s="43" t="inlineStr">
        <is>
          <t>0946.085.831</t>
        </is>
      </c>
      <c r="C1224" s="43" t="inlineStr">
        <is>
          <t>Bà Rịa Vũng Tàu</t>
        </is>
      </c>
      <c r="D1224" s="43" t="n"/>
      <c r="E1224" s="43" t="n"/>
      <c r="F1224" s="43" t="inlineStr">
        <is>
          <t>KH2553</t>
        </is>
      </c>
      <c r="G1224" s="43" t="n"/>
      <c r="H1224" s="43" t="inlineStr">
        <is>
          <t>Bà Rịa - Vũng Tàu</t>
        </is>
      </c>
      <c r="I1224" s="43" t="n"/>
    </row>
    <row r="1225" ht="25" customHeight="1">
      <c r="A1225" s="45" t="inlineStr">
        <is>
          <t>Xưởng Anh Trí (Gara) - Nha Trang - 0906.440.449</t>
        </is>
      </c>
      <c r="B1225" s="45" t="inlineStr">
        <is>
          <t>0906.440.449</t>
        </is>
      </c>
      <c r="C1225" s="45" t="inlineStr">
        <is>
          <t>Hiệp Sơn - Nha Trang</t>
        </is>
      </c>
      <c r="D1225" s="45" t="n"/>
      <c r="E1225" s="45" t="n"/>
      <c r="F1225" s="45" t="inlineStr">
        <is>
          <t>KH2554</t>
        </is>
      </c>
      <c r="G1225" s="45" t="n"/>
      <c r="H1225" s="45" t="inlineStr">
        <is>
          <t>Khánh Hòa</t>
        </is>
      </c>
      <c r="I1225" s="45" t="n"/>
    </row>
    <row r="1226" ht="25" customHeight="1">
      <c r="A1226" s="43" t="inlineStr">
        <is>
          <t>Anh Đức - Trạm Thành Công Phú Riềng - 0975.201.096</t>
        </is>
      </c>
      <c r="B1226" s="43" t="inlineStr">
        <is>
          <t>0975.201.096</t>
        </is>
      </c>
      <c r="C1226" s="43" t="inlineStr">
        <is>
          <t>Bình Phước</t>
        </is>
      </c>
      <c r="D1226" s="43" t="n"/>
      <c r="E1226" s="43" t="n"/>
      <c r="F1226" s="43" t="inlineStr">
        <is>
          <t>KH2552</t>
        </is>
      </c>
      <c r="G1226" s="43" t="n"/>
      <c r="H1226" s="43" t="inlineStr">
        <is>
          <t>Bình Phước</t>
        </is>
      </c>
      <c r="I1226" s="43" t="n"/>
    </row>
    <row r="1227" ht="25" customHeight="1">
      <c r="A1227" s="45" t="inlineStr">
        <is>
          <t>Xưởng Phương Long -Hố Nai- Biên Hoà/ 0948.503.544</t>
        </is>
      </c>
      <c r="B1227" s="45" t="inlineStr">
        <is>
          <t>0948.503.544</t>
        </is>
      </c>
      <c r="C1227" s="45" t="inlineStr">
        <is>
          <t>101 Hoàng Văn Bổn, Tân Biên, Biên Hòa, Đồng Nai</t>
        </is>
      </c>
      <c r="D1227" s="45" t="n"/>
      <c r="E1227" s="45" t="n"/>
      <c r="F1227" s="45" t="inlineStr">
        <is>
          <t>KH2549</t>
        </is>
      </c>
      <c r="G1227" s="45" t="n"/>
      <c r="H1227" s="45" t="inlineStr">
        <is>
          <t>Đồng Nai</t>
        </is>
      </c>
      <c r="I1227" s="45" t="n"/>
    </row>
    <row r="1228" ht="25" customHeight="1">
      <c r="A1228" s="43" t="inlineStr">
        <is>
          <t>Xưởng tiện Anh Cảnh, Đầm Sen - Sài Gòn / 0913.878.059</t>
        </is>
      </c>
      <c r="B1228" s="43" t="inlineStr">
        <is>
          <t>0913.878.059</t>
        </is>
      </c>
      <c r="C1228" s="43" t="inlineStr">
        <is>
          <t>389, Lũy Bán Bích, Sài Gòn</t>
        </is>
      </c>
      <c r="D1228" s="43" t="n"/>
      <c r="E1228" s="43" t="n"/>
      <c r="F1228" s="43" t="inlineStr">
        <is>
          <t>KH2550</t>
        </is>
      </c>
      <c r="G1228" s="43" t="n"/>
      <c r="H1228" s="43" t="inlineStr">
        <is>
          <t>TP. Hồ Chí Minh</t>
        </is>
      </c>
      <c r="I1228" s="43" t="n"/>
    </row>
    <row r="1229" ht="25" customHeight="1">
      <c r="A1229" s="45" t="inlineStr">
        <is>
          <t>Cửa hàng Tấn Đạt - Kiên Giang / 0949.484.488</t>
        </is>
      </c>
      <c r="B1229" s="45" t="inlineStr">
        <is>
          <t>0949.484.488</t>
        </is>
      </c>
      <c r="C1229" s="45" t="inlineStr">
        <is>
          <t>95 Trần Quang Khải, P. An Hòa, TP. Rạch Giá, Kiên Giang</t>
        </is>
      </c>
      <c r="D1229" s="45" t="n"/>
      <c r="E1229" s="45" t="n"/>
      <c r="F1229" s="45" t="inlineStr">
        <is>
          <t>KH2551</t>
        </is>
      </c>
      <c r="G1229" s="45" t="n"/>
      <c r="H1229" s="45" t="inlineStr">
        <is>
          <t>Kiên Giang</t>
        </is>
      </c>
      <c r="I1229" s="45" t="n"/>
    </row>
    <row r="1230" ht="25" customHeight="1">
      <c r="A1230" s="43" t="inlineStr">
        <is>
          <t>Cửa hàng Tín Ưng 3 - Kiên Giang/ Anh Thắng: 0363.750.334</t>
        </is>
      </c>
      <c r="B1230" s="43" t="inlineStr">
        <is>
          <t>0363.750.334</t>
        </is>
      </c>
      <c r="C1230" s="43" t="inlineStr">
        <is>
          <t>Bình Giang, Hòn Đất, Kiên Giang</t>
        </is>
      </c>
      <c r="D1230" s="43" t="n"/>
      <c r="E1230" s="43" t="n"/>
      <c r="F1230" s="43" t="inlineStr">
        <is>
          <t>KH2547</t>
        </is>
      </c>
      <c r="G1230" s="43" t="n"/>
      <c r="H1230" s="43" t="inlineStr">
        <is>
          <t>Kiên Giang</t>
        </is>
      </c>
      <c r="I1230" s="43" t="n"/>
    </row>
    <row r="1231" ht="25" customHeight="1">
      <c r="A1231" s="45" t="inlineStr">
        <is>
          <t>Anh Triều (Gara) - Đắk Hà/ 0368.543.778</t>
        </is>
      </c>
      <c r="B1231" s="45" t="inlineStr">
        <is>
          <t>0368.543.778</t>
        </is>
      </c>
      <c r="C1231" s="45" t="inlineStr">
        <is>
          <t>Đăk Hà, Kontum</t>
        </is>
      </c>
      <c r="D1231" s="45" t="n"/>
      <c r="E1231" s="45" t="n"/>
      <c r="F1231" s="45" t="inlineStr">
        <is>
          <t>KH2548</t>
        </is>
      </c>
      <c r="G1231" s="45" t="n"/>
      <c r="H1231" s="45" t="inlineStr">
        <is>
          <t>Kon Tum</t>
        </is>
      </c>
      <c r="I1231" s="45" t="n"/>
    </row>
    <row r="1232" ht="25" customHeight="1">
      <c r="A1232" s="43" t="inlineStr">
        <is>
          <t>CH Quốc Tuấn - Đồng Nai/ 0918.650.463</t>
        </is>
      </c>
      <c r="B1232" s="43" t="inlineStr">
        <is>
          <t>0918.650.463</t>
        </is>
      </c>
      <c r="C1232" s="43" t="inlineStr">
        <is>
          <t>Long Khánh, Đồng Nai</t>
        </is>
      </c>
      <c r="D1232" s="43" t="n"/>
      <c r="E1232" s="43" t="n"/>
      <c r="F1232" s="43" t="inlineStr">
        <is>
          <t>KH2546</t>
        </is>
      </c>
      <c r="G1232" s="43" t="n"/>
      <c r="H1232" s="43" t="inlineStr">
        <is>
          <t>Đồng Nai</t>
        </is>
      </c>
      <c r="I1232" s="43" t="n"/>
    </row>
    <row r="1233" ht="25" customHeight="1">
      <c r="A1233" s="45" t="inlineStr">
        <is>
          <t>Xưởng Tiên A Út - Kon tum / 0932.828.679</t>
        </is>
      </c>
      <c r="B1233" s="45" t="inlineStr">
        <is>
          <t>0932.828.679</t>
        </is>
      </c>
      <c r="C1233" s="45" t="inlineStr">
        <is>
          <t>Kon tum</t>
        </is>
      </c>
      <c r="D1233" s="45" t="n"/>
      <c r="E1233" s="45" t="n"/>
      <c r="F1233" s="45" t="inlineStr">
        <is>
          <t>KH2545</t>
        </is>
      </c>
      <c r="G1233" s="45" t="n"/>
      <c r="H1233" s="45" t="inlineStr">
        <is>
          <t>Kon Tum</t>
        </is>
      </c>
      <c r="I1233" s="45" t="n"/>
    </row>
    <row r="1234" ht="25" customHeight="1">
      <c r="A1234" s="43" t="inlineStr">
        <is>
          <t>Xưởng tiện Anh Tý - Ngã 4 Ga - 0938.795.395 (chú ý thu nợ )</t>
        </is>
      </c>
      <c r="B1234" s="43" t="inlineStr">
        <is>
          <t>0938.795.395</t>
        </is>
      </c>
      <c r="C1234" s="43" t="inlineStr">
        <is>
          <t>Ngã 4 Ga, Quận 12, Sài Gòn</t>
        </is>
      </c>
      <c r="D1234" s="43" t="n"/>
      <c r="E1234" s="43" t="n"/>
      <c r="F1234" s="43" t="inlineStr">
        <is>
          <t>KH2544</t>
        </is>
      </c>
      <c r="G1234" s="43" t="n"/>
      <c r="H1234" s="43" t="inlineStr">
        <is>
          <t>TP. Hồ Chí Minh</t>
        </is>
      </c>
      <c r="I1234" s="43" t="n"/>
    </row>
    <row r="1235" ht="25" customHeight="1">
      <c r="A1235" s="45" t="inlineStr">
        <is>
          <t>Anh Đôn (Xưởng) - Ninh Thuận - 0931.202.826</t>
        </is>
      </c>
      <c r="B1235" s="45" t="inlineStr">
        <is>
          <t>0931.202.826</t>
        </is>
      </c>
      <c r="C1235" s="45" t="inlineStr">
        <is>
          <t>Phan Rang Tháp Chàm, Ninh Thuận</t>
        </is>
      </c>
      <c r="D1235" s="45" t="n"/>
      <c r="E1235" s="45" t="n"/>
      <c r="F1235" s="45" t="inlineStr">
        <is>
          <t>KH2542</t>
        </is>
      </c>
      <c r="G1235" s="45" t="n"/>
      <c r="H1235" s="45" t="inlineStr">
        <is>
          <t>Ninh Thuận</t>
        </is>
      </c>
      <c r="I1235" s="45" t="n"/>
    </row>
    <row r="1236" ht="25" customHeight="1">
      <c r="A1236" s="43" t="inlineStr">
        <is>
          <t>Garage Minh Đạt - Quận 12 - 0981.913.154</t>
        </is>
      </c>
      <c r="B1236" s="43" t="inlineStr">
        <is>
          <t>0981.913.154</t>
        </is>
      </c>
      <c r="C1236" s="43" t="inlineStr">
        <is>
          <t>Đường TA13, Lê Thị Riêng</t>
        </is>
      </c>
      <c r="D1236" s="43" t="n"/>
      <c r="E1236" s="43" t="n"/>
      <c r="F1236" s="43" t="inlineStr">
        <is>
          <t>KH2543</t>
        </is>
      </c>
      <c r="G1236" s="43" t="n"/>
      <c r="H1236" s="43" t="inlineStr">
        <is>
          <t>TP. Hồ Chí Minh</t>
        </is>
      </c>
      <c r="I1236" s="43" t="n"/>
    </row>
    <row r="1237" ht="25" customHeight="1">
      <c r="A1237" s="45" t="inlineStr">
        <is>
          <t>Xưởng tiện A Phương - Trị An - 0948.503.544</t>
        </is>
      </c>
      <c r="B1237" s="45" t="inlineStr">
        <is>
          <t>0948.503.544</t>
        </is>
      </c>
      <c r="C1237" s="45" t="inlineStr">
        <is>
          <t>Ngã 3 Trị An, Quốc lộ 1, Đồng Nai</t>
        </is>
      </c>
      <c r="D1237" s="45" t="n"/>
      <c r="E1237" s="45" t="n"/>
      <c r="F1237" s="45" t="inlineStr">
        <is>
          <t>KH2540</t>
        </is>
      </c>
      <c r="G1237" s="45" t="n"/>
      <c r="H1237" s="45" t="inlineStr">
        <is>
          <t>Đồng Nai</t>
        </is>
      </c>
      <c r="I1237" s="45" t="n"/>
    </row>
    <row r="1238" ht="25" customHeight="1">
      <c r="A1238" s="43" t="inlineStr">
        <is>
          <t>Xưởng tiện Hữu Thừa - Long An - 0908.741.009</t>
        </is>
      </c>
      <c r="B1238" s="43" t="inlineStr">
        <is>
          <t>0908.741.009</t>
        </is>
      </c>
      <c r="C1238" s="43" t="inlineStr">
        <is>
          <t>Tân An, Long An</t>
        </is>
      </c>
      <c r="D1238" s="43" t="n"/>
      <c r="E1238" s="43" t="n"/>
      <c r="F1238" s="43" t="inlineStr">
        <is>
          <t>KH2541</t>
        </is>
      </c>
      <c r="G1238" s="43" t="n"/>
      <c r="H1238" s="43" t="inlineStr">
        <is>
          <t>Long An</t>
        </is>
      </c>
      <c r="I1238" s="43" t="n"/>
    </row>
    <row r="1239" ht="25" customHeight="1">
      <c r="A1239" s="45" t="inlineStr">
        <is>
          <t>Anh Hiệp - Gia Lai/ 0978.719.789</t>
        </is>
      </c>
      <c r="B1239" s="45" t="inlineStr">
        <is>
          <t>0978.719.789</t>
        </is>
      </c>
      <c r="C1239" s="45" t="inlineStr">
        <is>
          <t>Gia Lai</t>
        </is>
      </c>
      <c r="D1239" s="45" t="n"/>
      <c r="E1239" s="45" t="n"/>
      <c r="F1239" s="45" t="inlineStr">
        <is>
          <t>KH2539</t>
        </is>
      </c>
      <c r="G1239" s="45" t="n"/>
      <c r="H1239" s="45" t="inlineStr">
        <is>
          <t>Gia Lai</t>
        </is>
      </c>
      <c r="I1239" s="45" t="n"/>
    </row>
    <row r="1240" ht="25" customHeight="1">
      <c r="A1240" s="43" t="inlineStr">
        <is>
          <t>Anh Hà - Quảng Nam - 0915.786.086</t>
        </is>
      </c>
      <c r="B1240" s="43" t="inlineStr">
        <is>
          <t>0915.786.086</t>
        </is>
      </c>
      <c r="C1240" s="43" t="inlineStr">
        <is>
          <t>Quảng Nam</t>
        </is>
      </c>
      <c r="D1240" s="43" t="n"/>
      <c r="E1240" s="43" t="n"/>
      <c r="F1240" s="43" t="inlineStr">
        <is>
          <t>KH2538</t>
        </is>
      </c>
      <c r="G1240" s="43" t="n"/>
      <c r="H1240" s="43" t="inlineStr">
        <is>
          <t>Quảng Nam</t>
        </is>
      </c>
      <c r="I1240" s="43" t="n"/>
    </row>
    <row r="1241" ht="25" customHeight="1">
      <c r="A1241" s="45" t="inlineStr">
        <is>
          <t>XƯỞNG ANH PHÚC, BẢO LỘC - 0978.236 .446</t>
        </is>
      </c>
      <c r="B1241" s="45" t="n"/>
      <c r="C1241" s="45" t="inlineStr">
        <is>
          <t>Bảo Lộc, Lâm Đồng</t>
        </is>
      </c>
      <c r="D1241" s="45" t="n"/>
      <c r="E1241" s="45" t="n"/>
      <c r="F1241" s="45" t="inlineStr">
        <is>
          <t>KH2537</t>
        </is>
      </c>
      <c r="G1241" s="45" t="n"/>
      <c r="H1241" s="45" t="inlineStr">
        <is>
          <t>Lâm Đồng</t>
        </is>
      </c>
      <c r="I1241" s="45" t="n"/>
    </row>
    <row r="1242" ht="25" customHeight="1">
      <c r="A1242" s="43" t="inlineStr">
        <is>
          <t>Xưởng Ba Dẹo - Hooc Môn / 0907.361.292</t>
        </is>
      </c>
      <c r="B1242" s="43" t="inlineStr">
        <is>
          <t>0907.361.292</t>
        </is>
      </c>
      <c r="C1242" s="43" t="inlineStr">
        <is>
          <t>Hooc Môn, Sài Gòn</t>
        </is>
      </c>
      <c r="D1242" s="43" t="n"/>
      <c r="E1242" s="43" t="n"/>
      <c r="F1242" s="43" t="inlineStr">
        <is>
          <t>KH2534</t>
        </is>
      </c>
      <c r="G1242" s="43" t="n"/>
      <c r="H1242" s="43" t="inlineStr">
        <is>
          <t>TP. Hồ Chí Minh</t>
        </is>
      </c>
      <c r="I1242" s="43" t="n"/>
    </row>
    <row r="1243" ht="25" customHeight="1">
      <c r="A1243" s="45" t="inlineStr">
        <is>
          <t>ANH TUẤN (thợ tiện) - Bến xe Miền Đông 0914.542.896</t>
        </is>
      </c>
      <c r="B1243" s="45" t="inlineStr">
        <is>
          <t>0914.542.896</t>
        </is>
      </c>
      <c r="C1243" s="45" t="inlineStr">
        <is>
          <t>Quốc lộ 13</t>
        </is>
      </c>
      <c r="D1243" s="45" t="n"/>
      <c r="E1243" s="45" t="n"/>
      <c r="F1243" s="45" t="inlineStr">
        <is>
          <t>KH2535</t>
        </is>
      </c>
      <c r="G1243" s="45" t="n"/>
      <c r="H1243" s="45" t="inlineStr">
        <is>
          <t>TP. Hồ Chí Minh</t>
        </is>
      </c>
      <c r="I1243" s="45" t="n"/>
    </row>
    <row r="1244" ht="25" customHeight="1">
      <c r="A1244" s="43" t="inlineStr">
        <is>
          <t>XƯỞNG QUỐC NGUYÊN - PHAN RANG - 0917.181.576</t>
        </is>
      </c>
      <c r="B1244" s="43" t="inlineStr">
        <is>
          <t>0917.181.576</t>
        </is>
      </c>
      <c r="C1244" s="43" t="inlineStr">
        <is>
          <t>TỔ 2 KHU 1, P PHỦ HÀ, TP PHAN RANG, NINH THUẬN</t>
        </is>
      </c>
      <c r="D1244" s="43" t="n"/>
      <c r="E1244" s="43" t="n"/>
      <c r="F1244" s="43" t="inlineStr">
        <is>
          <t>KH2536</t>
        </is>
      </c>
      <c r="G1244" s="43" t="n"/>
      <c r="H1244" s="43" t="inlineStr">
        <is>
          <t>Ninh Thuận</t>
        </is>
      </c>
      <c r="I1244" s="43" t="n"/>
    </row>
    <row r="1245" ht="25" customHeight="1">
      <c r="A1245" s="45" t="inlineStr">
        <is>
          <t>Anh Thắng - Bù Đốp/ 0972.738.838/ 0981.918.029</t>
        </is>
      </c>
      <c r="B1245" s="45" t="inlineStr">
        <is>
          <t>0972.738.838 / 0981.918.029</t>
        </is>
      </c>
      <c r="C1245" s="45" t="inlineStr">
        <is>
          <t>Bù Đốp - Bình Phước</t>
        </is>
      </c>
      <c r="D1245" s="45" t="n"/>
      <c r="E1245" s="45" t="n"/>
      <c r="F1245" s="45" t="inlineStr">
        <is>
          <t>KH2531</t>
        </is>
      </c>
      <c r="G1245" s="45" t="n"/>
      <c r="H1245" s="45" t="inlineStr">
        <is>
          <t>Bình Phước</t>
        </is>
      </c>
      <c r="I1245" s="45" t="n"/>
    </row>
    <row r="1246" ht="25" customHeight="1">
      <c r="A1246" s="43" t="inlineStr">
        <is>
          <t>Anh Hải - Công ty Trí Thịnh/ 0947.040.105</t>
        </is>
      </c>
      <c r="B1246" s="43" t="inlineStr">
        <is>
          <t>0947.040.105</t>
        </is>
      </c>
      <c r="C1246" s="43" t="inlineStr">
        <is>
          <t>Sài Gòn</t>
        </is>
      </c>
      <c r="D1246" s="43" t="n"/>
      <c r="E1246" s="43" t="n"/>
      <c r="F1246" s="43" t="inlineStr">
        <is>
          <t>KH2532</t>
        </is>
      </c>
      <c r="G1246" s="43" t="n"/>
      <c r="H1246" s="43" t="inlineStr">
        <is>
          <t>TP. Hồ Chí Minh</t>
        </is>
      </c>
      <c r="I1246" s="43" t="n"/>
    </row>
    <row r="1247" ht="25" customHeight="1">
      <c r="A1247" s="45" t="inlineStr">
        <is>
          <t>Xưởng Anh Trí (Gara Nhất Trí) - Bảo Lộc/ 0918.525.765</t>
        </is>
      </c>
      <c r="B1247" s="45" t="inlineStr">
        <is>
          <t>0918.525.765</t>
        </is>
      </c>
      <c r="C1247" s="45" t="inlineStr">
        <is>
          <t>Bảo Lộc - Lâm Đồng</t>
        </is>
      </c>
      <c r="D1247" s="45" t="n"/>
      <c r="E1247" s="45" t="n"/>
      <c r="F1247" s="45" t="inlineStr">
        <is>
          <t>KH2533</t>
        </is>
      </c>
      <c r="G1247" s="45" t="n"/>
      <c r="H1247" s="45" t="inlineStr">
        <is>
          <t>Lâm Đồng</t>
        </is>
      </c>
      <c r="I1247" s="45" t="n"/>
    </row>
    <row r="1248" ht="25" customHeight="1">
      <c r="A1248" s="43" t="inlineStr">
        <is>
          <t>Cửa Hàng Thanh Long, Đức Trọng - 0918.816.758/ C.nợ 0982.055.739</t>
        </is>
      </c>
      <c r="B1248" s="43" t="inlineStr">
        <is>
          <t>0918.816.758 / 0982.055.739</t>
        </is>
      </c>
      <c r="C1248" s="43" t="inlineStr">
        <is>
          <t>SỐ 13, TỔ 24 ĐỨC TRỌNG, LÂM ĐỒNG</t>
        </is>
      </c>
      <c r="D1248" s="43" t="n"/>
      <c r="E1248" s="43" t="n"/>
      <c r="F1248" s="43" t="inlineStr">
        <is>
          <t>KH2529</t>
        </is>
      </c>
      <c r="G1248" s="43" t="n"/>
      <c r="H1248" s="43" t="inlineStr">
        <is>
          <t>Lâm Đồng</t>
        </is>
      </c>
      <c r="I1248" s="43" t="n"/>
    </row>
    <row r="1249" ht="25" customHeight="1">
      <c r="A1249" s="45" t="inlineStr">
        <is>
          <t>XƯỞNG ANH PHONG, BÙ ĐỐP, BÌNH PHƯỚC - 0989.509.986</t>
        </is>
      </c>
      <c r="B1249" s="45" t="inlineStr">
        <is>
          <t>0989.509.986</t>
        </is>
      </c>
      <c r="C1249" s="45" t="inlineStr">
        <is>
          <t>BÙ ĐỐP, BÌNH PHƯỚC</t>
        </is>
      </c>
      <c r="D1249" s="45" t="n"/>
      <c r="E1249" s="45" t="n"/>
      <c r="F1249" s="45" t="inlineStr">
        <is>
          <t>KH2530</t>
        </is>
      </c>
      <c r="G1249" s="45" t="n"/>
      <c r="H1249" s="45" t="inlineStr">
        <is>
          <t>Bình Phước</t>
        </is>
      </c>
      <c r="I1249" s="45" t="n"/>
    </row>
    <row r="1250" ht="25" customHeight="1">
      <c r="A1250" s="43" t="inlineStr">
        <is>
          <t>Công ty Đa Hà Phát - Biên Hòa - A Đồng 0978.089.784</t>
        </is>
      </c>
      <c r="B1250" s="43" t="inlineStr">
        <is>
          <t>0978.089.784</t>
        </is>
      </c>
      <c r="C1250" s="43" t="inlineStr">
        <is>
          <t>Võ Nguyên Giáp, Biên Hòa, Đồng Nai</t>
        </is>
      </c>
      <c r="D1250" s="43" t="n"/>
      <c r="E1250" s="43" t="n"/>
      <c r="F1250" s="43" t="inlineStr">
        <is>
          <t>KH2528</t>
        </is>
      </c>
      <c r="G1250" s="43" t="n"/>
      <c r="H1250" s="43" t="inlineStr">
        <is>
          <t>Đồng Nai</t>
        </is>
      </c>
      <c r="I1250" s="43" t="n"/>
    </row>
    <row r="1251" ht="25" customHeight="1">
      <c r="A1251" s="45" t="inlineStr">
        <is>
          <t>XƯỞNG MINH DUY - BÌNH DƯƠNG - 0978.192.884</t>
        </is>
      </c>
      <c r="B1251" s="45" t="inlineStr">
        <is>
          <t>0978.192.884</t>
        </is>
      </c>
      <c r="C1251" s="45" t="inlineStr">
        <is>
          <t>Bàu Bàng - Bình Dương</t>
        </is>
      </c>
      <c r="D1251" s="45" t="n"/>
      <c r="E1251" s="45" t="n"/>
      <c r="F1251" s="45" t="inlineStr">
        <is>
          <t>KH2526</t>
        </is>
      </c>
      <c r="G1251" s="45" t="n"/>
      <c r="H1251" s="45" t="inlineStr">
        <is>
          <t>Bình Dương</t>
        </is>
      </c>
      <c r="I1251" s="45" t="n"/>
    </row>
    <row r="1252" ht="25" customHeight="1">
      <c r="A1252" s="43" t="inlineStr">
        <is>
          <t>Anh Huy (Gara) - Bình Phước - 0971.836.092</t>
        </is>
      </c>
      <c r="B1252" s="43" t="inlineStr">
        <is>
          <t>0971.836.092</t>
        </is>
      </c>
      <c r="C1252" s="43" t="inlineStr">
        <is>
          <t>Hớn Quảng - Bình Phước</t>
        </is>
      </c>
      <c r="D1252" s="43" t="n"/>
      <c r="E1252" s="43" t="n"/>
      <c r="F1252" s="43" t="inlineStr">
        <is>
          <t>KH2527</t>
        </is>
      </c>
      <c r="G1252" s="43" t="n"/>
      <c r="H1252" s="43" t="inlineStr">
        <is>
          <t>Bình Phước</t>
        </is>
      </c>
      <c r="I1252" s="43" t="n"/>
    </row>
    <row r="1253" ht="25" customHeight="1">
      <c r="A1253" s="45" t="inlineStr">
        <is>
          <t>Xưởng tiên Quốc Mập-Long Xuyên- An Giang/ 0913.103.057</t>
        </is>
      </c>
      <c r="B1253" s="45" t="inlineStr">
        <is>
          <t>0913.103.057</t>
        </is>
      </c>
      <c r="C1253" s="45" t="inlineStr">
        <is>
          <t>145 Trần Hưng Đạo, TP Long Xuyên, An Giang</t>
        </is>
      </c>
      <c r="D1253" s="45" t="n"/>
      <c r="E1253" s="45" t="n"/>
      <c r="F1253" s="45" t="inlineStr">
        <is>
          <t>KH2525</t>
        </is>
      </c>
      <c r="G1253" s="45" t="n"/>
      <c r="H1253" s="45" t="inlineStr">
        <is>
          <t>An Giang</t>
        </is>
      </c>
      <c r="I1253" s="45" t="n"/>
    </row>
    <row r="1254" ht="25" customHeight="1">
      <c r="A1254" s="43" t="inlineStr">
        <is>
          <t>Xưởng tiện Anh Mười - Tiền Giang/ 0919.647.492</t>
        </is>
      </c>
      <c r="B1254" s="43" t="inlineStr">
        <is>
          <t>0919.647.492</t>
        </is>
      </c>
      <c r="C1254" s="43" t="inlineStr">
        <is>
          <t>Mỹ Tho, Tiền Giang</t>
        </is>
      </c>
      <c r="D1254" s="43" t="n"/>
      <c r="E1254" s="43" t="inlineStr">
        <is>
          <t>Giao hàng thu tiền Chành 36 Trần Chánh Chiếu - 0913.134.956 - từ 16h30 đến 18h. Giao qua xưởng Quế Hưng - Ngã tư Bình Phước - 0908.916.067</t>
        </is>
      </c>
      <c r="F1254" s="43" t="inlineStr">
        <is>
          <t>KH2522</t>
        </is>
      </c>
      <c r="G1254" s="43" t="n"/>
      <c r="H1254" s="43" t="inlineStr">
        <is>
          <t>Tiền Giang</t>
        </is>
      </c>
      <c r="I1254" s="43" t="n"/>
    </row>
    <row r="1255" ht="25" customHeight="1">
      <c r="A1255" s="45" t="inlineStr">
        <is>
          <t>Xưởng tiện A Châu - Gia Lai/ 0903.504.921</t>
        </is>
      </c>
      <c r="B1255" s="45" t="inlineStr">
        <is>
          <t>0903.504.921</t>
        </is>
      </c>
      <c r="C1255" s="45" t="inlineStr">
        <is>
          <t>34 CÙ CHÍNH LAN, GIA LAI</t>
        </is>
      </c>
      <c r="D1255" s="45" t="n"/>
      <c r="E1255" s="45" t="n"/>
      <c r="F1255" s="45" t="inlineStr">
        <is>
          <t>KH2523</t>
        </is>
      </c>
      <c r="G1255" s="45" t="n"/>
      <c r="H1255" s="45" t="inlineStr">
        <is>
          <t>Gia Lai</t>
        </is>
      </c>
      <c r="I1255" s="45" t="n"/>
    </row>
    <row r="1256" ht="25" customHeight="1">
      <c r="A1256" s="43" t="inlineStr">
        <is>
          <t>Xưởng tiện A Long - Gia Lai/ 0914.148.541</t>
        </is>
      </c>
      <c r="B1256" s="43" t="inlineStr">
        <is>
          <t>0914.148.541</t>
        </is>
      </c>
      <c r="C1256" s="43" t="inlineStr">
        <is>
          <t>190 LÊ THÁNH TÔN, PLEICU, GIA LAI</t>
        </is>
      </c>
      <c r="D1256" s="43" t="n"/>
      <c r="E1256" s="43" t="n"/>
      <c r="F1256" s="43" t="inlineStr">
        <is>
          <t>KH2524</t>
        </is>
      </c>
      <c r="G1256" s="43" t="n"/>
      <c r="H1256" s="43" t="inlineStr">
        <is>
          <t>Gia Lai</t>
        </is>
      </c>
      <c r="I1256" s="43" t="n"/>
    </row>
    <row r="1257" ht="25" customHeight="1">
      <c r="A1257" s="45" t="inlineStr">
        <is>
          <t>Cty Đại Kim Tượng - Nhà Bè - Sài Gòn - 0902.664.634</t>
        </is>
      </c>
      <c r="B1257" s="45" t="inlineStr">
        <is>
          <t>0902.664.634</t>
        </is>
      </c>
      <c r="C1257" s="45" t="inlineStr">
        <is>
          <t>Nhà Bè - Sài Gòn</t>
        </is>
      </c>
      <c r="D1257" s="45" t="n"/>
      <c r="E1257" s="45" t="n"/>
      <c r="F1257" s="45" t="inlineStr">
        <is>
          <t>KH2521</t>
        </is>
      </c>
      <c r="G1257" s="45" t="n"/>
      <c r="H1257" s="45" t="inlineStr">
        <is>
          <t>TP. Hồ Chí Minh</t>
        </is>
      </c>
      <c r="I1257" s="45" t="n"/>
    </row>
    <row r="1258" ht="25" customHeight="1">
      <c r="A1258" s="43" t="inlineStr">
        <is>
          <t>XƯỞNG TÂN SANG - ĐỒNG NAI/ 0933.414.914</t>
        </is>
      </c>
      <c r="B1258" s="43" t="inlineStr">
        <is>
          <t>0933.414.914</t>
        </is>
      </c>
      <c r="C1258" s="43" t="inlineStr">
        <is>
          <t>VĨNH TÂN, VĨNH CỬU, ĐỒNG NAI</t>
        </is>
      </c>
      <c r="D1258" s="43" t="n"/>
      <c r="E1258" s="43" t="inlineStr">
        <is>
          <t>Địa chỉ giao hàng: xe Kim ánh - 510 Kinh Dương Vương/ 0988.249.496</t>
        </is>
      </c>
      <c r="F1258" s="43" t="inlineStr">
        <is>
          <t>KH2519</t>
        </is>
      </c>
      <c r="G1258" s="43" t="n"/>
      <c r="H1258" s="43" t="inlineStr">
        <is>
          <t>Đồng Nai</t>
        </is>
      </c>
      <c r="I1258" s="43" t="n"/>
    </row>
    <row r="1259" ht="25" customHeight="1">
      <c r="A1259" s="45" t="inlineStr">
        <is>
          <t>Xưởng tiện Hồng Phước - ĐắkLắk/ Cô Phước 0913.437.166</t>
        </is>
      </c>
      <c r="B1259" s="45" t="inlineStr">
        <is>
          <t>0913.437.166</t>
        </is>
      </c>
      <c r="C1259" s="45" t="inlineStr">
        <is>
          <t>TP Buôn Ma Thuột, ĐắkLắk</t>
        </is>
      </c>
      <c r="D1259" s="45" t="n"/>
      <c r="E1259" s="45" t="n"/>
      <c r="F1259" s="45" t="inlineStr">
        <is>
          <t>KH2520</t>
        </is>
      </c>
      <c r="G1259" s="45" t="n"/>
      <c r="H1259" s="45" t="inlineStr">
        <is>
          <t>Đắk Lắk</t>
        </is>
      </c>
      <c r="I1259" s="45" t="n"/>
    </row>
    <row r="1260" ht="25" customHeight="1">
      <c r="A1260" s="43" t="inlineStr">
        <is>
          <t>Xưởng Minh Mẫn - Bảo Lộc, Lâm Đồng / A Triết 0918.772.485</t>
        </is>
      </c>
      <c r="B1260" s="43" t="inlineStr">
        <is>
          <t>0918.772.485</t>
        </is>
      </c>
      <c r="C1260" s="43" t="inlineStr">
        <is>
          <t>Bảo Lộc - Lâm Đồng</t>
        </is>
      </c>
      <c r="D1260" s="43" t="n"/>
      <c r="E1260" s="43" t="n"/>
      <c r="F1260" s="43" t="inlineStr">
        <is>
          <t>KH2517</t>
        </is>
      </c>
      <c r="G1260" s="43" t="n"/>
      <c r="H1260" s="43" t="inlineStr">
        <is>
          <t>Lâm Đồng</t>
        </is>
      </c>
      <c r="I1260" s="43" t="n"/>
    </row>
    <row r="1261" ht="25" customHeight="1">
      <c r="A1261" s="45" t="inlineStr">
        <is>
          <t>Cửa hàng Ô tô Văn Bích/ Quảng Ngãi 0914.505.652/ 0914.128.377</t>
        </is>
      </c>
      <c r="B1261" s="45" t="inlineStr">
        <is>
          <t>0914.505.652 / 0914.128.377</t>
        </is>
      </c>
      <c r="C1261" s="45" t="inlineStr">
        <is>
          <t>ĐINH TIÊN HOÀNG, NGHĨA CHÀNH BẮC, QUẢNG NGÃI</t>
        </is>
      </c>
      <c r="D1261" s="45" t="n"/>
      <c r="E1261" s="45" t="n"/>
      <c r="F1261" s="45" t="inlineStr">
        <is>
          <t>KH2518</t>
        </is>
      </c>
      <c r="G1261" s="45" t="n"/>
      <c r="H1261" s="45" t="inlineStr">
        <is>
          <t>Quảng Ngãi</t>
        </is>
      </c>
      <c r="I1261" s="45" t="n"/>
    </row>
    <row r="1262" ht="25" customHeight="1">
      <c r="A1262" s="43" t="inlineStr">
        <is>
          <t>Anh Thành - Suối tiên/ 0905.774.679 - 0986.509.779</t>
        </is>
      </c>
      <c r="B1262" s="43" t="inlineStr">
        <is>
          <t>0905.774.679 / 0986.509.779</t>
        </is>
      </c>
      <c r="C1262" s="43" t="inlineStr">
        <is>
          <t>Suối tiên, TPHCM</t>
        </is>
      </c>
      <c r="D1262" s="43" t="n"/>
      <c r="E1262" s="43" t="n"/>
      <c r="F1262" s="43" t="inlineStr">
        <is>
          <t>KH2515</t>
        </is>
      </c>
      <c r="G1262" s="43" t="n"/>
      <c r="H1262" s="43" t="inlineStr">
        <is>
          <t>TP. Hồ Chí Minh</t>
        </is>
      </c>
      <c r="I1262" s="43" t="n"/>
    </row>
    <row r="1263" ht="25" customHeight="1">
      <c r="A1263" s="45" t="inlineStr">
        <is>
          <t>Cửa hàng Phước Thịnh - Châu Đốc - An Giang / 0967.878.288</t>
        </is>
      </c>
      <c r="B1263" s="45" t="inlineStr">
        <is>
          <t>0967.878.288</t>
        </is>
      </c>
      <c r="C1263" s="45" t="inlineStr">
        <is>
          <t>Châu Đốc - An Giang</t>
        </is>
      </c>
      <c r="D1263" s="45" t="n"/>
      <c r="E1263" s="45" t="n"/>
      <c r="F1263" s="45" t="inlineStr">
        <is>
          <t>KH2516</t>
        </is>
      </c>
      <c r="G1263" s="45" t="n"/>
      <c r="H1263" s="45" t="inlineStr">
        <is>
          <t>An Giang</t>
        </is>
      </c>
      <c r="I1263" s="45" t="n"/>
    </row>
    <row r="1264" ht="25" customHeight="1">
      <c r="A1264" s="43" t="inlineStr">
        <is>
          <t>XI'AN KAKA POWER MACHINERY CO., LTD (chuyên CAT)</t>
        </is>
      </c>
      <c r="B1264" s="43" t="n"/>
      <c r="C1264" s="43" t="inlineStr">
        <is>
          <t>D7, Huijin Chuangye Yuan, Caotan 6th road, Economic Development zone, Xi'an City, Shaanxi</t>
        </is>
      </c>
      <c r="D1264" s="43" t="n"/>
      <c r="E1264" s="43" t="n"/>
      <c r="F1264" s="43" t="inlineStr">
        <is>
          <t>CAK</t>
        </is>
      </c>
      <c r="G1264" s="43" t="n"/>
      <c r="H1264" s="43" t="n"/>
      <c r="I1264" s="43" t="n"/>
    </row>
    <row r="1265" ht="25" customHeight="1">
      <c r="A1265" s="45" t="inlineStr">
        <is>
          <t>Xưởng tiện Đoàn Hiền - Kontum/ 0988.330.137</t>
        </is>
      </c>
      <c r="B1265" s="45" t="inlineStr">
        <is>
          <t>0988.330.137</t>
        </is>
      </c>
      <c r="C1265" s="45" t="inlineStr">
        <is>
          <t>Kontum</t>
        </is>
      </c>
      <c r="D1265" s="45" t="n"/>
      <c r="E1265" s="45" t="n"/>
      <c r="F1265" s="45" t="inlineStr">
        <is>
          <t>KH2514</t>
        </is>
      </c>
      <c r="G1265" s="45" t="n"/>
      <c r="H1265" s="45" t="inlineStr">
        <is>
          <t>Kon Tum</t>
        </is>
      </c>
      <c r="I1265" s="45" t="n"/>
    </row>
    <row r="1266" ht="25" customHeight="1">
      <c r="A1266" s="43" t="inlineStr">
        <is>
          <t>Gara Nô - Di Linh / 0948.547.786</t>
        </is>
      </c>
      <c r="B1266" s="43" t="inlineStr">
        <is>
          <t>0948.547.786</t>
        </is>
      </c>
      <c r="C1266" s="43" t="inlineStr">
        <is>
          <t>Di Linh - Lâm Đồng</t>
        </is>
      </c>
      <c r="D1266" s="43" t="n"/>
      <c r="E1266" s="43" t="n"/>
      <c r="F1266" s="43" t="inlineStr">
        <is>
          <t>KH2513</t>
        </is>
      </c>
      <c r="G1266" s="43" t="n"/>
      <c r="H1266" s="43" t="inlineStr">
        <is>
          <t>Lâm Đồng</t>
        </is>
      </c>
      <c r="I1266" s="43" t="n"/>
    </row>
    <row r="1267" ht="25" customHeight="1">
      <c r="A1267" s="45" t="inlineStr">
        <is>
          <t>WENZHOU XINBAO AUTOMOBILE PARTS (sx supap)</t>
        </is>
      </c>
      <c r="B1267" s="45" t="n"/>
      <c r="C1267" s="45" t="inlineStr">
        <is>
          <t>No. 102 Changchun South Rd Yuyang Town, PingYang County, Zhejiang</t>
        </is>
      </c>
      <c r="D1267" s="45" t="n"/>
      <c r="E1267" s="45" t="n"/>
      <c r="F1267" s="45" t="inlineStr">
        <is>
          <t>VXB</t>
        </is>
      </c>
      <c r="G1267" s="45" t="n"/>
      <c r="H1267" s="45" t="n"/>
      <c r="I1267" s="45" t="n"/>
    </row>
    <row r="1268" ht="25" customHeight="1">
      <c r="A1268" s="43" t="inlineStr">
        <is>
          <t>Xưởng Tiến Dũng - Bàu Bàng - Bình Dương / A Dũng 0977.456.999</t>
        </is>
      </c>
      <c r="B1268" s="43" t="inlineStr">
        <is>
          <t>0977.456.999</t>
        </is>
      </c>
      <c r="C1268" s="43" t="inlineStr">
        <is>
          <t>Bàu Bàng - Bình Dương</t>
        </is>
      </c>
      <c r="D1268" s="43" t="n"/>
      <c r="E1268" s="43" t="n"/>
      <c r="F1268" s="43" t="inlineStr">
        <is>
          <t>KH2510</t>
        </is>
      </c>
      <c r="G1268" s="43" t="n"/>
      <c r="H1268" s="43" t="inlineStr">
        <is>
          <t>Bình Dương</t>
        </is>
      </c>
      <c r="I1268" s="43" t="n"/>
    </row>
    <row r="1269" ht="25" customHeight="1">
      <c r="A1269" s="45" t="inlineStr">
        <is>
          <t>Anh Cư - Gara Trường Sơn - Bình Phước / 0888.588.252</t>
        </is>
      </c>
      <c r="B1269" s="45" t="inlineStr">
        <is>
          <t>0888.588.252</t>
        </is>
      </c>
      <c r="C1269" s="45" t="inlineStr">
        <is>
          <t>Bù Đăng - Bình Phước</t>
        </is>
      </c>
      <c r="D1269" s="45" t="n"/>
      <c r="E1269" s="45" t="n"/>
      <c r="F1269" s="45" t="inlineStr">
        <is>
          <t>KH2511</t>
        </is>
      </c>
      <c r="G1269" s="45" t="n"/>
      <c r="H1269" s="45" t="inlineStr">
        <is>
          <t>Bình Phước</t>
        </is>
      </c>
      <c r="I1269" s="45" t="n"/>
    </row>
    <row r="1270" ht="25" customHeight="1">
      <c r="A1270" s="43" t="inlineStr">
        <is>
          <t>Anh Vỹ - Bù Đốp/ 0978.803.979</t>
        </is>
      </c>
      <c r="B1270" s="43" t="inlineStr">
        <is>
          <t>0978.803.979</t>
        </is>
      </c>
      <c r="C1270" s="43" t="inlineStr">
        <is>
          <t>Bù Đốp - Bình Phước</t>
        </is>
      </c>
      <c r="D1270" s="43" t="n"/>
      <c r="E1270" s="43" t="n"/>
      <c r="F1270" s="43" t="inlineStr">
        <is>
          <t>KH2512</t>
        </is>
      </c>
      <c r="G1270" s="43" t="n"/>
      <c r="H1270" s="43" t="inlineStr">
        <is>
          <t>Bình Phước</t>
        </is>
      </c>
      <c r="I1270" s="43" t="n"/>
    </row>
    <row r="1271" ht="25" customHeight="1">
      <c r="A1271" s="45" t="inlineStr">
        <is>
          <t>Cửa hàng Thoa Ron - ĐắkLắk/ 0943.754.179</t>
        </is>
      </c>
      <c r="B1271" s="45" t="inlineStr">
        <is>
          <t>0943.754.179</t>
        </is>
      </c>
      <c r="C1271" s="45" t="inlineStr">
        <is>
          <t>ĐắkLắk</t>
        </is>
      </c>
      <c r="D1271" s="45" t="n"/>
      <c r="E1271" s="45" t="n"/>
      <c r="F1271" s="45" t="inlineStr">
        <is>
          <t>KH2507</t>
        </is>
      </c>
      <c r="G1271" s="45" t="n"/>
      <c r="H1271" s="45" t="inlineStr">
        <is>
          <t>Đắk Lắk</t>
        </is>
      </c>
      <c r="I1271" s="45" t="n"/>
    </row>
    <row r="1272" ht="25" customHeight="1">
      <c r="A1272" s="43" t="inlineStr">
        <is>
          <t>Cửa hàng Hậu Nghĩa (Chị Trang) - An Giang / 0903.984.555</t>
        </is>
      </c>
      <c r="B1272" s="43" t="inlineStr">
        <is>
          <t>0903.984.555</t>
        </is>
      </c>
      <c r="C1272" s="43" t="inlineStr">
        <is>
          <t>TP Long Xuyên, An Giang</t>
        </is>
      </c>
      <c r="D1272" s="43" t="n"/>
      <c r="E1272" s="43" t="n"/>
      <c r="F1272" s="43" t="inlineStr">
        <is>
          <t>KH2508</t>
        </is>
      </c>
      <c r="G1272" s="43" t="n"/>
      <c r="H1272" s="43" t="inlineStr">
        <is>
          <t>An Giang</t>
        </is>
      </c>
      <c r="I1272" s="43" t="n"/>
    </row>
    <row r="1273" ht="25" customHeight="1">
      <c r="A1273" s="45" t="inlineStr">
        <is>
          <t>Phụ tùng ô tô Trung Quốc Nguyễn Khải Hoàn - Đồng Nai - 0903.744.066</t>
        </is>
      </c>
      <c r="B1273" s="45" t="inlineStr">
        <is>
          <t>0903.744.066</t>
        </is>
      </c>
      <c r="C1273" s="45" t="inlineStr">
        <is>
          <t>Biên Hòa, Đồng Nai</t>
        </is>
      </c>
      <c r="D1273" s="45" t="n"/>
      <c r="E1273" s="45" t="n"/>
      <c r="F1273" s="45" t="inlineStr">
        <is>
          <t>KH2509</t>
        </is>
      </c>
      <c r="G1273" s="45" t="n"/>
      <c r="H1273" s="45" t="n"/>
      <c r="I1273" s="45" t="n"/>
    </row>
    <row r="1274" ht="25" customHeight="1">
      <c r="A1274" s="43" t="inlineStr">
        <is>
          <t>Cty Cổ phần Xây dựng Hạ tầng Đại Phong - Anh Tuyên/ 0357.521.280</t>
        </is>
      </c>
      <c r="B1274" s="43" t="inlineStr">
        <is>
          <t>0357.521.280</t>
        </is>
      </c>
      <c r="C1274" s="43" t="inlineStr">
        <is>
          <t>Thị trấn Lâm - Ý Yên - Nam Định</t>
        </is>
      </c>
      <c r="D1274" s="43" t="n"/>
      <c r="E1274" s="43" t="n"/>
      <c r="F1274" s="43" t="inlineStr">
        <is>
          <t>KH2506</t>
        </is>
      </c>
      <c r="G1274" s="43" t="n"/>
      <c r="H1274" s="43" t="n"/>
      <c r="I1274" s="43" t="n"/>
    </row>
    <row r="1275" ht="25" customHeight="1">
      <c r="A1275" s="45" t="inlineStr">
        <is>
          <t>Cửa hàng anh Nghĩa - Bến Tre / 0918.056.235</t>
        </is>
      </c>
      <c r="B1275" s="45" t="inlineStr">
        <is>
          <t>0918.056.235</t>
        </is>
      </c>
      <c r="C1275" s="45" t="inlineStr">
        <is>
          <t>Bến Tre</t>
        </is>
      </c>
      <c r="D1275" s="45" t="n"/>
      <c r="E1275" s="45" t="n"/>
      <c r="F1275" s="45" t="inlineStr">
        <is>
          <t>KH2500</t>
        </is>
      </c>
      <c r="G1275" s="45" t="n"/>
      <c r="H1275" s="45" t="inlineStr">
        <is>
          <t>Bến Tre</t>
        </is>
      </c>
      <c r="I1275" s="45" t="n"/>
    </row>
    <row r="1276" ht="25" customHeight="1">
      <c r="A1276" s="43" t="inlineStr">
        <is>
          <t>Xưởng anh Dũng Gầy - Bình Phước/ 0909.840.356</t>
        </is>
      </c>
      <c r="B1276" s="43" t="inlineStr">
        <is>
          <t>0909.840.356</t>
        </is>
      </c>
      <c r="C1276" s="43" t="inlineStr">
        <is>
          <t>Lộc Ninh, Bình Phước</t>
        </is>
      </c>
      <c r="D1276" s="43" t="n"/>
      <c r="E1276" s="43" t="n"/>
      <c r="F1276" s="43" t="inlineStr">
        <is>
          <t>KH2501</t>
        </is>
      </c>
      <c r="G1276" s="43" t="n"/>
      <c r="H1276" s="43" t="inlineStr">
        <is>
          <t>Bình Phước</t>
        </is>
      </c>
      <c r="I1276" s="43" t="n"/>
    </row>
    <row r="1277" ht="25" customHeight="1">
      <c r="A1277" s="45" t="inlineStr">
        <is>
          <t>Xưởng Tấn Tài - Pleiku / 0984.504.754</t>
        </is>
      </c>
      <c r="B1277" s="45" t="inlineStr">
        <is>
          <t>0984.504.754</t>
        </is>
      </c>
      <c r="C1277" s="45" t="inlineStr">
        <is>
          <t>19C Lê Đại Hành, Pleiku, Gia Lai</t>
        </is>
      </c>
      <c r="D1277" s="45" t="n"/>
      <c r="E1277" s="45" t="n"/>
      <c r="F1277" s="45" t="inlineStr">
        <is>
          <t>KH2502</t>
        </is>
      </c>
      <c r="G1277" s="45" t="n"/>
      <c r="H1277" s="45" t="inlineStr">
        <is>
          <t>Gia Lai</t>
        </is>
      </c>
      <c r="I1277" s="45" t="n"/>
    </row>
    <row r="1278" ht="25" customHeight="1">
      <c r="A1278" s="43" t="inlineStr">
        <is>
          <t>Anh Hoài chủ xe - Di Linh, Lâm Đồng / 0964.522.345</t>
        </is>
      </c>
      <c r="B1278" s="43" t="inlineStr">
        <is>
          <t>0964.522.345</t>
        </is>
      </c>
      <c r="C1278" s="43" t="inlineStr">
        <is>
          <t>Di Linh, Lâm Đồng</t>
        </is>
      </c>
      <c r="D1278" s="43" t="n"/>
      <c r="E1278" s="43" t="n"/>
      <c r="F1278" s="43" t="inlineStr">
        <is>
          <t>KH2503</t>
        </is>
      </c>
      <c r="G1278" s="43" t="n"/>
      <c r="H1278" s="43" t="inlineStr">
        <is>
          <t>Lâm Đồng</t>
        </is>
      </c>
      <c r="I1278" s="43" t="n"/>
    </row>
    <row r="1279" ht="25" customHeight="1">
      <c r="A1279" s="45" t="inlineStr">
        <is>
          <t>Cửa hàng Tiến Minh (chị Tuyền) - Khánh Hòa / 0918.827.086</t>
        </is>
      </c>
      <c r="B1279" s="45" t="inlineStr">
        <is>
          <t>0918.827.086</t>
        </is>
      </c>
      <c r="C1279" s="45" t="inlineStr">
        <is>
          <t>Quốc lộ 1A, Vạn Bình, Vạn Ninh, Khánh Hòa</t>
        </is>
      </c>
      <c r="D1279" s="45" t="n"/>
      <c r="E1279" s="45" t="inlineStr">
        <is>
          <t>Địa chỉ giao hàng: xe Kim ánh - 510 Kinh Dương Vương/ 0988.249.496</t>
        </is>
      </c>
      <c r="F1279" s="45" t="inlineStr">
        <is>
          <t>KH2504</t>
        </is>
      </c>
      <c r="G1279" s="45" t="n"/>
      <c r="H1279" s="45" t="inlineStr">
        <is>
          <t>Khánh Hòa</t>
        </is>
      </c>
      <c r="I1279" s="45" t="n"/>
    </row>
    <row r="1280" ht="25" customHeight="1">
      <c r="A1280" s="43" t="inlineStr">
        <is>
          <t>Anh Sâm - Bãi máy Busan - Cầu Vượt Sóng Thần - 0938.009.359</t>
        </is>
      </c>
      <c r="B1280" s="43" t="inlineStr">
        <is>
          <t>0938.009.359</t>
        </is>
      </c>
      <c r="C1280" s="43" t="inlineStr">
        <is>
          <t>Cầu Vượt Sóng Thần, Sài Gòn</t>
        </is>
      </c>
      <c r="D1280" s="43" t="n"/>
      <c r="E1280" s="43" t="n"/>
      <c r="F1280" s="43" t="inlineStr">
        <is>
          <t>KH2505</t>
        </is>
      </c>
      <c r="G1280" s="43" t="n"/>
      <c r="H1280" s="43" t="inlineStr">
        <is>
          <t>TP. Hồ Chí Minh</t>
        </is>
      </c>
      <c r="I1280" s="43" t="n"/>
    </row>
    <row r="1281" ht="25" customHeight="1">
      <c r="A1281" s="45" t="inlineStr">
        <is>
          <t>CTy TNHH MTN Ô tô Việt Đông Phong / 0979.882.979</t>
        </is>
      </c>
      <c r="B1281" s="45" t="inlineStr">
        <is>
          <t>0979.882.979</t>
        </is>
      </c>
      <c r="C1281" s="45" t="inlineStr">
        <is>
          <t>Binh Duong</t>
        </is>
      </c>
      <c r="D1281" s="45" t="n"/>
      <c r="E1281" s="45" t="n"/>
      <c r="F1281" s="45" t="inlineStr">
        <is>
          <t>KH2499</t>
        </is>
      </c>
      <c r="G1281" s="45" t="n"/>
      <c r="H1281" s="45" t="inlineStr">
        <is>
          <t>Bình Dương</t>
        </is>
      </c>
      <c r="I1281" s="45" t="n"/>
    </row>
    <row r="1282" ht="25" customHeight="1">
      <c r="A1282" s="43" t="inlineStr">
        <is>
          <t>Cửa hàng anh Nam - An Giang/ 0997.818.388</t>
        </is>
      </c>
      <c r="B1282" s="43" t="inlineStr">
        <is>
          <t>0997.818.388</t>
        </is>
      </c>
      <c r="C1282" s="43" t="inlineStr">
        <is>
          <t>Thành phố Long Xuyên, An Giang</t>
        </is>
      </c>
      <c r="D1282" s="43" t="n"/>
      <c r="E1282" s="43" t="n"/>
      <c r="F1282" s="43" t="inlineStr">
        <is>
          <t>KH2497</t>
        </is>
      </c>
      <c r="G1282" s="43" t="n"/>
      <c r="H1282" s="43" t="inlineStr">
        <is>
          <t>An Giang</t>
        </is>
      </c>
      <c r="I1282" s="43" t="n"/>
    </row>
    <row r="1283" ht="25" customHeight="1">
      <c r="A1283" s="45" t="inlineStr">
        <is>
          <t>Xưởng Anh Khánh - Ngã 4 An Sương / 0913.770.687</t>
        </is>
      </c>
      <c r="B1283" s="45" t="inlineStr">
        <is>
          <t>0913.770.687</t>
        </is>
      </c>
      <c r="C1283" s="45" t="inlineStr">
        <is>
          <t>Sài Gòn</t>
        </is>
      </c>
      <c r="D1283" s="45" t="n"/>
      <c r="E1283" s="45" t="n"/>
      <c r="F1283" s="45" t="inlineStr">
        <is>
          <t>KH2498</t>
        </is>
      </c>
      <c r="G1283" s="45" t="n"/>
      <c r="H1283" s="45" t="inlineStr">
        <is>
          <t>TP. Hồ Chí Minh</t>
        </is>
      </c>
      <c r="I1283" s="45" t="n"/>
    </row>
    <row r="1284" ht="25" customHeight="1">
      <c r="A1284" s="43" t="inlineStr">
        <is>
          <t>Anh Nhất - Bình Dương / 0937.010.035</t>
        </is>
      </c>
      <c r="B1284" s="43" t="inlineStr">
        <is>
          <t>0937.010.035</t>
        </is>
      </c>
      <c r="C1284" s="43" t="inlineStr">
        <is>
          <t>Bến Cát - Bình dương</t>
        </is>
      </c>
      <c r="D1284" s="43" t="n"/>
      <c r="E1284" s="43" t="n"/>
      <c r="F1284" s="43" t="inlineStr">
        <is>
          <t>KH2496</t>
        </is>
      </c>
      <c r="G1284" s="43" t="n"/>
      <c r="H1284" s="43" t="inlineStr">
        <is>
          <t>Bình Dương</t>
        </is>
      </c>
      <c r="I1284" s="43" t="n"/>
    </row>
    <row r="1285" ht="25" customHeight="1">
      <c r="A1285" s="45" t="inlineStr">
        <is>
          <t>Cửa hàng Chín Nghĩa - Quận 5 - 0913.635.233</t>
        </is>
      </c>
      <c r="B1285" s="45" t="inlineStr">
        <is>
          <t>0913.635.233</t>
        </is>
      </c>
      <c r="C1285" s="45" t="inlineStr">
        <is>
          <t>Quận 5, Sài Gòn</t>
        </is>
      </c>
      <c r="D1285" s="45" t="n"/>
      <c r="E1285" s="45" t="n"/>
      <c r="F1285" s="45" t="inlineStr">
        <is>
          <t>KH2495</t>
        </is>
      </c>
      <c r="G1285" s="45" t="n"/>
      <c r="H1285" s="45" t="n"/>
      <c r="I1285" s="45" t="n"/>
    </row>
    <row r="1286" ht="25" customHeight="1">
      <c r="A1286" s="43" t="inlineStr">
        <is>
          <t>Minh Thành - Sài Gòn /0905.069.805 - 0903.684.438</t>
        </is>
      </c>
      <c r="B1286" s="43" t="inlineStr">
        <is>
          <t>0905.069.805 / 0903.684.438</t>
        </is>
      </c>
      <c r="C1286" s="43" t="inlineStr">
        <is>
          <t>693 QL13, Sài Gòn</t>
        </is>
      </c>
      <c r="D1286" s="43" t="n"/>
      <c r="E1286" s="43" t="n"/>
      <c r="F1286" s="43" t="inlineStr">
        <is>
          <t>KH2493</t>
        </is>
      </c>
      <c r="G1286" s="43" t="n"/>
      <c r="H1286" s="43" t="inlineStr">
        <is>
          <t>TP. Hồ Chí Minh</t>
        </is>
      </c>
      <c r="I1286" s="43" t="n"/>
    </row>
    <row r="1287" ht="25" customHeight="1">
      <c r="A1287" s="45" t="inlineStr">
        <is>
          <t>Cơ Khí Thông - Chị Ny - Đắk Tô/ 0327.524.877</t>
        </is>
      </c>
      <c r="B1287" s="45" t="inlineStr">
        <is>
          <t>0327.524.877</t>
        </is>
      </c>
      <c r="C1287" s="45" t="inlineStr">
        <is>
          <t>Đăk Tô - Kontum</t>
        </is>
      </c>
      <c r="D1287" s="45" t="n"/>
      <c r="E1287" s="45" t="n"/>
      <c r="F1287" s="45" t="inlineStr">
        <is>
          <t>KH2494</t>
        </is>
      </c>
      <c r="G1287" s="45" t="n"/>
      <c r="H1287" s="45" t="inlineStr">
        <is>
          <t>Kon Tum</t>
        </is>
      </c>
      <c r="I1287" s="45" t="n"/>
    </row>
    <row r="1288" ht="25" customHeight="1">
      <c r="A1288" s="43" t="inlineStr">
        <is>
          <t>Công Ty Minh Huy - Anh Trí / 0941.988.558 - 0911.688.448</t>
        </is>
      </c>
      <c r="B1288" s="43" t="inlineStr">
        <is>
          <t>0941.988.558 / 0911.688.448</t>
        </is>
      </c>
      <c r="C1288" s="43" t="inlineStr">
        <is>
          <t>Quận 12, TPHCM</t>
        </is>
      </c>
      <c r="D1288" s="43" t="n"/>
      <c r="E1288" s="43" t="n"/>
      <c r="F1288" s="43" t="inlineStr">
        <is>
          <t>KH2492</t>
        </is>
      </c>
      <c r="G1288" s="43" t="n"/>
      <c r="H1288" s="43" t="inlineStr">
        <is>
          <t>TP. Hồ Chí Minh</t>
        </is>
      </c>
      <c r="I1288" s="43" t="n"/>
    </row>
    <row r="1289" ht="25" customHeight="1">
      <c r="A1289" s="45" t="inlineStr">
        <is>
          <t>Xưởng tiện Quảng Thành - Sài Gòn / 0903.886.810</t>
        </is>
      </c>
      <c r="B1289" s="45" t="inlineStr">
        <is>
          <t>0903.886.810</t>
        </is>
      </c>
      <c r="C1289" s="45" t="inlineStr">
        <is>
          <t>20 Văn Thân, Quận 6, TP. HCM</t>
        </is>
      </c>
      <c r="D1289" s="45" t="n"/>
      <c r="E1289" s="45" t="n"/>
      <c r="F1289" s="45" t="inlineStr">
        <is>
          <t>KH2491</t>
        </is>
      </c>
      <c r="G1289" s="45" t="n"/>
      <c r="H1289" s="45" t="inlineStr">
        <is>
          <t>TP. Hồ Chí Minh</t>
        </is>
      </c>
      <c r="I1289" s="45" t="n"/>
    </row>
    <row r="1290" ht="25" customHeight="1">
      <c r="A1290" s="43" t="inlineStr">
        <is>
          <t>Xưởng tiện Anh Nghĩa - Gia Lai / 0902.434.794</t>
        </is>
      </c>
      <c r="B1290" s="43" t="inlineStr">
        <is>
          <t>0902.434.794</t>
        </is>
      </c>
      <c r="C1290" s="43" t="inlineStr">
        <is>
          <t>37 Nguyễn Chí Thanh - Gia Lai</t>
        </is>
      </c>
      <c r="D1290" s="43" t="n"/>
      <c r="E1290" s="43" t="n"/>
      <c r="F1290" s="43" t="inlineStr">
        <is>
          <t>KH2488</t>
        </is>
      </c>
      <c r="G1290" s="43" t="n"/>
      <c r="H1290" s="43" t="inlineStr">
        <is>
          <t>Gia Lai</t>
        </is>
      </c>
      <c r="I1290" s="43" t="n"/>
    </row>
    <row r="1291" ht="25" customHeight="1">
      <c r="A1291" s="45" t="inlineStr">
        <is>
          <t>Gara Anh Minh - Gia Lai / 0965.667.897</t>
        </is>
      </c>
      <c r="B1291" s="45" t="inlineStr">
        <is>
          <t>0965.667.897</t>
        </is>
      </c>
      <c r="C1291" s="45" t="inlineStr">
        <is>
          <t>Gia Lai</t>
        </is>
      </c>
      <c r="D1291" s="45" t="n"/>
      <c r="E1291" s="45" t="n"/>
      <c r="F1291" s="45" t="inlineStr">
        <is>
          <t>KH2489</t>
        </is>
      </c>
      <c r="G1291" s="45" t="n"/>
      <c r="H1291" s="45" t="inlineStr">
        <is>
          <t>Gia Lai</t>
        </is>
      </c>
      <c r="I1291" s="45" t="n"/>
    </row>
    <row r="1292" ht="25" customHeight="1">
      <c r="A1292" s="43" t="inlineStr">
        <is>
          <t>(không dùng ) Lộc Hưng - An Khê, Gia Lai/ 0326.142.729</t>
        </is>
      </c>
      <c r="B1292" s="43" t="inlineStr">
        <is>
          <t>0326.142.729</t>
        </is>
      </c>
      <c r="C1292" s="43" t="inlineStr">
        <is>
          <t>Gia Lai</t>
        </is>
      </c>
      <c r="D1292" s="43" t="n"/>
      <c r="E1292" s="43" t="inlineStr">
        <is>
          <t>Cửa hàng Lộc Hưng - Gia Lai khách hàng đồ gầm, được công nơ</t>
        </is>
      </c>
      <c r="F1292" s="43" t="inlineStr">
        <is>
          <t>KH2490</t>
        </is>
      </c>
      <c r="G1292" s="43" t="n"/>
      <c r="H1292" s="43" t="inlineStr">
        <is>
          <t>Gia Lai</t>
        </is>
      </c>
      <c r="I1292" s="43" t="n"/>
    </row>
    <row r="1293" ht="25" customHeight="1">
      <c r="A1293" s="45" t="inlineStr">
        <is>
          <t>Anh Việt - xưởng tiện 112 Yên Đồ, Pleiku / 0935.021.120/0965.021.120</t>
        </is>
      </c>
      <c r="B1293" s="45" t="inlineStr">
        <is>
          <t>0935.021.120 / 0965.021.120</t>
        </is>
      </c>
      <c r="C1293" s="45" t="inlineStr">
        <is>
          <t>112 Yên Đồ, TP Pleiku, Gia Lai</t>
        </is>
      </c>
      <c r="D1293" s="45" t="n"/>
      <c r="E1293" s="45" t="n"/>
      <c r="F1293" s="45" t="inlineStr">
        <is>
          <t>KH2486</t>
        </is>
      </c>
      <c r="G1293" s="45" t="n"/>
      <c r="H1293" s="45" t="inlineStr">
        <is>
          <t>Gia Lai</t>
        </is>
      </c>
      <c r="I1293" s="45" t="n"/>
    </row>
    <row r="1294" ht="25" customHeight="1">
      <c r="A1294" s="43" t="inlineStr">
        <is>
          <t>Anh Hưng - KonTum / 0393.190.351</t>
        </is>
      </c>
      <c r="B1294" s="43" t="inlineStr">
        <is>
          <t>0393.190.351</t>
        </is>
      </c>
      <c r="C1294" s="43" t="inlineStr">
        <is>
          <t>KonTum</t>
        </is>
      </c>
      <c r="D1294" s="43" t="n"/>
      <c r="E1294" s="43" t="n"/>
      <c r="F1294" s="43" t="inlineStr">
        <is>
          <t>KH2487</t>
        </is>
      </c>
      <c r="G1294" s="43" t="n"/>
      <c r="H1294" s="43" t="inlineStr">
        <is>
          <t>Kon Tum</t>
        </is>
      </c>
      <c r="I1294" s="43" t="n"/>
    </row>
    <row r="1295" ht="25" customHeight="1">
      <c r="A1295" s="45" t="inlineStr">
        <is>
          <t>Anh Thịnh - Công ty Cổ Phần ĐTXNK 515 / 0983.590.459</t>
        </is>
      </c>
      <c r="B1295" s="45" t="inlineStr">
        <is>
          <t>0983.590.459</t>
        </is>
      </c>
      <c r="C1295" s="45" t="inlineStr">
        <is>
          <t>Quận 8 - Sài Gòn</t>
        </is>
      </c>
      <c r="D1295" s="45" t="n"/>
      <c r="E1295" s="45" t="n"/>
      <c r="F1295" s="45" t="inlineStr">
        <is>
          <t>KH2485</t>
        </is>
      </c>
      <c r="G1295" s="45" t="n"/>
      <c r="H1295" s="45" t="inlineStr">
        <is>
          <t>TP. Hồ Chí Minh</t>
        </is>
      </c>
      <c r="I1295" s="45" t="n"/>
    </row>
    <row r="1296" ht="25" customHeight="1">
      <c r="A1296" s="43" t="inlineStr">
        <is>
          <t>Anh Đen - Cty Hoàng Huy Long Bình Dương / 0972.659.116</t>
        </is>
      </c>
      <c r="B1296" s="43" t="inlineStr">
        <is>
          <t>0972.659.116</t>
        </is>
      </c>
      <c r="C1296" s="43" t="inlineStr">
        <is>
          <t>Bến Cát - Bình dương</t>
        </is>
      </c>
      <c r="D1296" s="43" t="n"/>
      <c r="E1296" s="43" t="n"/>
      <c r="F1296" s="43" t="inlineStr">
        <is>
          <t>KH2482</t>
        </is>
      </c>
      <c r="G1296" s="43" t="n"/>
      <c r="H1296" s="43" t="inlineStr">
        <is>
          <t>Bình Dương</t>
        </is>
      </c>
      <c r="I1296" s="43" t="n"/>
    </row>
    <row r="1297" ht="25" customHeight="1">
      <c r="A1297" s="45" t="inlineStr">
        <is>
          <t>Xưởng Tấn Phát - Dầu Tiếng / 0392.083.015</t>
        </is>
      </c>
      <c r="B1297" s="45" t="inlineStr">
        <is>
          <t>0392.083.015</t>
        </is>
      </c>
      <c r="C1297" s="45" t="inlineStr">
        <is>
          <t>Xã Long Hòa, Dầu Tiếng - Bình Dương</t>
        </is>
      </c>
      <c r="D1297" s="45" t="n"/>
      <c r="E1297" s="45" t="n"/>
      <c r="F1297" s="45" t="inlineStr">
        <is>
          <t>KH2483</t>
        </is>
      </c>
      <c r="G1297" s="45" t="n"/>
      <c r="H1297" s="45" t="inlineStr">
        <is>
          <t>Bình Dương</t>
        </is>
      </c>
      <c r="I1297" s="45" t="n"/>
    </row>
    <row r="1298" ht="25" customHeight="1">
      <c r="A1298" s="43" t="inlineStr">
        <is>
          <t>Anh Nghĩa - Củ Chi, Sài Gòn / 0909.029.628</t>
        </is>
      </c>
      <c r="B1298" s="43" t="inlineStr">
        <is>
          <t>0909.029.628</t>
        </is>
      </c>
      <c r="C1298" s="43" t="inlineStr">
        <is>
          <t>416 Nguyễn Văn Khả, cầu Bến Mương, Củ Chi</t>
        </is>
      </c>
      <c r="D1298" s="43" t="n"/>
      <c r="E1298" s="43" t="n"/>
      <c r="F1298" s="43" t="inlineStr">
        <is>
          <t>KH2484</t>
        </is>
      </c>
      <c r="G1298" s="43" t="n"/>
      <c r="H1298" s="43" t="inlineStr">
        <is>
          <t>TP. Hồ Chí Minh</t>
        </is>
      </c>
      <c r="I1298" s="43" t="n"/>
    </row>
    <row r="1299" ht="25" customHeight="1">
      <c r="A1299" s="45" t="inlineStr">
        <is>
          <t>Xưởng Tuyền Giang - Bình Dương - 0917.499.955</t>
        </is>
      </c>
      <c r="B1299" s="45" t="inlineStr">
        <is>
          <t>0917.499.955</t>
        </is>
      </c>
      <c r="C1299" s="45" t="inlineStr">
        <is>
          <t>Bàu Bàng, Bình Dương</t>
        </is>
      </c>
      <c r="D1299" s="45" t="n"/>
      <c r="E1299" s="45" t="n"/>
      <c r="F1299" s="45" t="inlineStr">
        <is>
          <t>KH2481</t>
        </is>
      </c>
      <c r="G1299" s="45" t="n"/>
      <c r="H1299" s="45" t="inlineStr">
        <is>
          <t>Bình Dương</t>
        </is>
      </c>
      <c r="I1299" s="45" t="n"/>
    </row>
    <row r="1300" ht="25" customHeight="1">
      <c r="A1300" s="43" t="inlineStr">
        <is>
          <t>Cửa hàng Minh Tiến - Đăk Lăk / 0367.781.116</t>
        </is>
      </c>
      <c r="B1300" s="43" t="inlineStr">
        <is>
          <t>0367.781.116</t>
        </is>
      </c>
      <c r="C1300" s="43" t="inlineStr">
        <is>
          <t>Đăk Lăk</t>
        </is>
      </c>
      <c r="D1300" s="43" t="n"/>
      <c r="E1300" s="43" t="n"/>
      <c r="F1300" s="43" t="inlineStr">
        <is>
          <t>KH2480</t>
        </is>
      </c>
      <c r="G1300" s="43" t="n"/>
      <c r="H1300" s="43" t="inlineStr">
        <is>
          <t>Đắk Lắk</t>
        </is>
      </c>
      <c r="I1300" s="43" t="n"/>
    </row>
    <row r="1301" ht="25" customHeight="1">
      <c r="A1301" s="45" t="inlineStr">
        <is>
          <t>Cửa hàng Xuân Long - Đà Lạt/ 0913.153.939</t>
        </is>
      </c>
      <c r="B1301" s="45" t="inlineStr">
        <is>
          <t>0913.153.939</t>
        </is>
      </c>
      <c r="C1301" s="45" t="inlineStr">
        <is>
          <t>TP Đà Lạt, tỉnh Lâm Đồng</t>
        </is>
      </c>
      <c r="D1301" s="45" t="n"/>
      <c r="E1301" s="45" t="n"/>
      <c r="F1301" s="45" t="inlineStr">
        <is>
          <t>KH2479</t>
        </is>
      </c>
      <c r="G1301" s="45" t="n"/>
      <c r="H1301" s="45" t="inlineStr">
        <is>
          <t>Lâm Đồng</t>
        </is>
      </c>
      <c r="I1301" s="45" t="n"/>
    </row>
    <row r="1302" ht="25" customHeight="1">
      <c r="A1302" s="43" t="inlineStr">
        <is>
          <t>Cửa hàng Hoàng Sinh - Đức Trọng/ 0908.840.259</t>
        </is>
      </c>
      <c r="B1302" s="43" t="inlineStr">
        <is>
          <t>0908.840.259</t>
        </is>
      </c>
      <c r="C1302" s="43" t="inlineStr">
        <is>
          <t>Đức Trọng, Lâm Đồng</t>
        </is>
      </c>
      <c r="D1302" s="43" t="n"/>
      <c r="E1302" s="43" t="n"/>
      <c r="F1302" s="43" t="inlineStr">
        <is>
          <t>KH2478</t>
        </is>
      </c>
      <c r="G1302" s="43" t="n"/>
      <c r="H1302" s="43" t="inlineStr">
        <is>
          <t>Lâm Đồng</t>
        </is>
      </c>
      <c r="I1302" s="43" t="n"/>
    </row>
    <row r="1303" ht="25" customHeight="1">
      <c r="A1303" s="45" t="inlineStr">
        <is>
          <t>Anh Vương - Công ty MACMA / 0938.399.887</t>
        </is>
      </c>
      <c r="B1303" s="45" t="inlineStr">
        <is>
          <t>0938.399.887</t>
        </is>
      </c>
      <c r="C1303" s="45" t="inlineStr">
        <is>
          <t>Sài Gòn</t>
        </is>
      </c>
      <c r="D1303" s="45" t="n"/>
      <c r="E1303" s="45" t="n"/>
      <c r="F1303" s="45" t="inlineStr">
        <is>
          <t>KH2474</t>
        </is>
      </c>
      <c r="G1303" s="45" t="n"/>
      <c r="H1303" s="45" t="inlineStr">
        <is>
          <t>TP. Hồ Chí Minh</t>
        </is>
      </c>
      <c r="I1303" s="45" t="n"/>
    </row>
    <row r="1304" ht="25" customHeight="1">
      <c r="A1304" s="43" t="inlineStr">
        <is>
          <t>Anh Phong - Công ty Nguyên Cát / 0918.193.747</t>
        </is>
      </c>
      <c r="B1304" s="43" t="inlineStr">
        <is>
          <t>0918.193.747</t>
        </is>
      </c>
      <c r="C1304" s="43" t="inlineStr">
        <is>
          <t>529/19 Nguyễn Tri Phương, P8, Q10, TP.HCM</t>
        </is>
      </c>
      <c r="D1304" s="43" t="n"/>
      <c r="E1304" s="43" t="n"/>
      <c r="F1304" s="43" t="inlineStr">
        <is>
          <t>KH2475</t>
        </is>
      </c>
      <c r="G1304" s="43" t="n"/>
      <c r="H1304" s="43" t="inlineStr">
        <is>
          <t>TP. Hồ Chí Minh</t>
        </is>
      </c>
      <c r="I1304" s="43" t="n"/>
    </row>
    <row r="1305" ht="25" customHeight="1">
      <c r="A1305" s="45" t="inlineStr">
        <is>
          <t>Anh Dũng - Công ty XD Thái Bình Dương/0913.867.765</t>
        </is>
      </c>
      <c r="B1305" s="45" t="inlineStr">
        <is>
          <t>0913.867.765</t>
        </is>
      </c>
      <c r="C1305" s="45" t="inlineStr">
        <is>
          <t>9/4 Bình Quới A, Thuận An, Bình Dương</t>
        </is>
      </c>
      <c r="D1305" s="45" t="n"/>
      <c r="E1305" s="45" t="n"/>
      <c r="F1305" s="45" t="inlineStr">
        <is>
          <t>KH2476</t>
        </is>
      </c>
      <c r="G1305" s="45" t="n"/>
      <c r="H1305" s="45" t="inlineStr">
        <is>
          <t>Bình Dương</t>
        </is>
      </c>
      <c r="I1305" s="45" t="n"/>
    </row>
    <row r="1306" ht="25" customHeight="1">
      <c r="A1306" s="43" t="inlineStr">
        <is>
          <t>Anh Phước - KonTum/ 0964.590.164</t>
        </is>
      </c>
      <c r="B1306" s="43" t="inlineStr">
        <is>
          <t>0964.590.164</t>
        </is>
      </c>
      <c r="C1306" s="43" t="inlineStr">
        <is>
          <t>KonTum</t>
        </is>
      </c>
      <c r="D1306" s="43" t="n"/>
      <c r="E1306" s="43" t="n"/>
      <c r="F1306" s="43" t="inlineStr">
        <is>
          <t>KH2477</t>
        </is>
      </c>
      <c r="G1306" s="43" t="n"/>
      <c r="H1306" s="43" t="inlineStr">
        <is>
          <t>Kon Tum</t>
        </is>
      </c>
      <c r="I1306" s="43" t="n"/>
    </row>
    <row r="1307" ht="25" customHeight="1">
      <c r="A1307" s="45" t="inlineStr">
        <is>
          <t>Anh Phương - Đồng Nai / 0933.905.463</t>
        </is>
      </c>
      <c r="B1307" s="45" t="inlineStr">
        <is>
          <t>0933.905.463</t>
        </is>
      </c>
      <c r="C1307" s="45" t="inlineStr">
        <is>
          <t>Khu phố Hiện Cường, Định Quán, Đồng Nai</t>
        </is>
      </c>
      <c r="D1307" s="45" t="n"/>
      <c r="E1307" s="45" t="n"/>
      <c r="F1307" s="45" t="inlineStr">
        <is>
          <t>KH2472</t>
        </is>
      </c>
      <c r="G1307" s="45" t="n"/>
      <c r="H1307" s="45" t="inlineStr">
        <is>
          <t>Đồng Nai</t>
        </is>
      </c>
      <c r="I1307" s="45" t="n"/>
    </row>
    <row r="1308" ht="25" customHeight="1">
      <c r="A1308" s="43" t="inlineStr">
        <is>
          <t>Anh Thọ chuyên ron - Quốc lộ 13</t>
        </is>
      </c>
      <c r="B1308" s="43" t="n"/>
      <c r="C1308" s="43" t="inlineStr">
        <is>
          <t>Quốc lộ 13, Q. Thủ Đức, TPHCM</t>
        </is>
      </c>
      <c r="D1308" s="43" t="n"/>
      <c r="E1308" s="43" t="n"/>
      <c r="F1308" s="43" t="inlineStr">
        <is>
          <t>KH2473</t>
        </is>
      </c>
      <c r="G1308" s="43" t="n"/>
      <c r="H1308" s="43" t="inlineStr">
        <is>
          <t>TP. Hồ Chí Minh</t>
        </is>
      </c>
      <c r="I1308" s="43" t="n"/>
    </row>
    <row r="1309" ht="25" customHeight="1">
      <c r="A1309" s="45" t="inlineStr">
        <is>
          <t>Anh Tài - Tri Tôn - An Giang/ 0913.781.247</t>
        </is>
      </c>
      <c r="B1309" s="45" t="inlineStr">
        <is>
          <t>0913.781.247</t>
        </is>
      </c>
      <c r="C1309" s="45" t="inlineStr">
        <is>
          <t>Tri Tôn - An Giang</t>
        </is>
      </c>
      <c r="D1309" s="45" t="n"/>
      <c r="E1309" s="45" t="n"/>
      <c r="F1309" s="45" t="inlineStr">
        <is>
          <t>KH2471</t>
        </is>
      </c>
      <c r="G1309" s="45" t="n"/>
      <c r="H1309" s="45" t="inlineStr">
        <is>
          <t>An Giang</t>
        </is>
      </c>
      <c r="I1309" s="45" t="n"/>
    </row>
    <row r="1310" ht="25" customHeight="1">
      <c r="A1310" s="43" t="inlineStr">
        <is>
          <t>Xưởng Thành Vinh - Bến Cát/ 0919.887.278</t>
        </is>
      </c>
      <c r="B1310" s="43" t="inlineStr">
        <is>
          <t>0919.887.278</t>
        </is>
      </c>
      <c r="C1310" s="43" t="inlineStr">
        <is>
          <t>Bến Cát - Bình Dương</t>
        </is>
      </c>
      <c r="D1310" s="43" t="n"/>
      <c r="E1310" s="43" t="n"/>
      <c r="F1310" s="43" t="inlineStr">
        <is>
          <t>KH2467</t>
        </is>
      </c>
      <c r="G1310" s="43" t="n"/>
      <c r="H1310" s="43" t="inlineStr">
        <is>
          <t>Bình Dương</t>
        </is>
      </c>
      <c r="I1310" s="43" t="n"/>
    </row>
    <row r="1311" ht="25" customHeight="1">
      <c r="A1311" s="45" t="inlineStr">
        <is>
          <t>Anh Giáp - Phú Quốc / 0707.424.272</t>
        </is>
      </c>
      <c r="B1311" s="45" t="inlineStr">
        <is>
          <t>0707.424.272</t>
        </is>
      </c>
      <c r="C1311" s="45" t="inlineStr">
        <is>
          <t>Phú Quốc - Kiên Giang</t>
        </is>
      </c>
      <c r="D1311" s="45" t="n"/>
      <c r="E1311" s="45" t="n"/>
      <c r="F1311" s="45" t="inlineStr">
        <is>
          <t>KH2468</t>
        </is>
      </c>
      <c r="G1311" s="45" t="n"/>
      <c r="H1311" s="45" t="inlineStr">
        <is>
          <t>Kiên Giang</t>
        </is>
      </c>
      <c r="I1311" s="45" t="n"/>
    </row>
    <row r="1312" ht="25" customHeight="1">
      <c r="A1312" s="43" t="inlineStr">
        <is>
          <t>Anh Lập - Công ty TCE - SG / 0968.966.527</t>
        </is>
      </c>
      <c r="B1312" s="43" t="inlineStr">
        <is>
          <t>0968.966.527</t>
        </is>
      </c>
      <c r="C1312" s="43" t="inlineStr">
        <is>
          <t>Sài Gòn</t>
        </is>
      </c>
      <c r="D1312" s="43" t="n"/>
      <c r="E1312" s="43" t="n"/>
      <c r="F1312" s="43" t="inlineStr">
        <is>
          <t>KH2469</t>
        </is>
      </c>
      <c r="G1312" s="43" t="n"/>
      <c r="H1312" s="43" t="inlineStr">
        <is>
          <t>TP. Hồ Chí Minh</t>
        </is>
      </c>
      <c r="I1312" s="43" t="n"/>
    </row>
    <row r="1313" ht="25" customHeight="1">
      <c r="A1313" s="45" t="inlineStr">
        <is>
          <t>Anh Yên (GARA) - Bình Dương/0918.039.522</t>
        </is>
      </c>
      <c r="B1313" s="45" t="inlineStr">
        <is>
          <t>0918.039.522</t>
        </is>
      </c>
      <c r="C1313" s="45" t="inlineStr">
        <is>
          <t>Thuận An - Bình Dương</t>
        </is>
      </c>
      <c r="D1313" s="45" t="n"/>
      <c r="E1313" s="45" t="n"/>
      <c r="F1313" s="45" t="inlineStr">
        <is>
          <t>KH2470</t>
        </is>
      </c>
      <c r="G1313" s="45" t="n"/>
      <c r="H1313" s="45" t="inlineStr">
        <is>
          <t>Bình Dương</t>
        </is>
      </c>
      <c r="I1313" s="45" t="n"/>
    </row>
    <row r="1314" ht="25" customHeight="1">
      <c r="A1314" s="43" t="inlineStr">
        <is>
          <t>Anh Bằng - Bến Cát/ 0919.487.693</t>
        </is>
      </c>
      <c r="B1314" s="43" t="inlineStr">
        <is>
          <t>0919.487.693</t>
        </is>
      </c>
      <c r="C1314" s="43" t="inlineStr">
        <is>
          <t>Khu phố 8, phường Chánh Phú Hòa, Bến Cát - Bình Dương</t>
        </is>
      </c>
      <c r="D1314" s="43" t="n"/>
      <c r="E1314" s="43" t="n"/>
      <c r="F1314" s="43" t="inlineStr">
        <is>
          <t>KH2466</t>
        </is>
      </c>
      <c r="G1314" s="43" t="n"/>
      <c r="H1314" s="43" t="inlineStr">
        <is>
          <t>Bình Dương</t>
        </is>
      </c>
      <c r="I1314" s="43" t="n"/>
    </row>
    <row r="1315" ht="25" customHeight="1">
      <c r="A1315" s="45" t="inlineStr">
        <is>
          <t>Anh Hiển - Hà Tiên / 0989.230.016</t>
        </is>
      </c>
      <c r="B1315" s="45" t="inlineStr">
        <is>
          <t>0989.230.016</t>
        </is>
      </c>
      <c r="C1315" s="45" t="inlineStr">
        <is>
          <t>Hà Tiên, Kiên Giang</t>
        </is>
      </c>
      <c r="D1315" s="45" t="n"/>
      <c r="E1315" s="45" t="n"/>
      <c r="F1315" s="45" t="inlineStr">
        <is>
          <t>KH2464</t>
        </is>
      </c>
      <c r="G1315" s="45" t="n"/>
      <c r="H1315" s="45" t="inlineStr">
        <is>
          <t>Kiên Giang</t>
        </is>
      </c>
      <c r="I1315" s="45" t="n"/>
    </row>
    <row r="1316" ht="25" customHeight="1">
      <c r="A1316" s="43" t="inlineStr">
        <is>
          <t>Anh Pháp - Bảo Lộc / 0984.393.020</t>
        </is>
      </c>
      <c r="B1316" s="43" t="inlineStr">
        <is>
          <t>0984.393.020</t>
        </is>
      </c>
      <c r="C1316" s="43" t="inlineStr">
        <is>
          <t>Bảo Lộc, Lâm Đồng</t>
        </is>
      </c>
      <c r="D1316" s="43" t="n"/>
      <c r="E1316" s="43" t="n"/>
      <c r="F1316" s="43" t="inlineStr">
        <is>
          <t>KH2465</t>
        </is>
      </c>
      <c r="G1316" s="43" t="n"/>
      <c r="H1316" s="43" t="inlineStr">
        <is>
          <t>Lâm Đồng</t>
        </is>
      </c>
      <c r="I1316" s="43" t="n"/>
    </row>
    <row r="1317" ht="25" customHeight="1">
      <c r="A1317" s="45" t="inlineStr">
        <is>
          <t>Anh Lữ - Phụ tùng Trung Quốc / 0909.769.377</t>
        </is>
      </c>
      <c r="B1317" s="45" t="inlineStr">
        <is>
          <t>0909.769.377</t>
        </is>
      </c>
      <c r="C1317" s="45" t="inlineStr">
        <is>
          <t>Sài Gòn</t>
        </is>
      </c>
      <c r="D1317" s="45" t="n"/>
      <c r="E1317" s="45" t="n"/>
      <c r="F1317" s="45" t="inlineStr">
        <is>
          <t>KH2463</t>
        </is>
      </c>
      <c r="G1317" s="45" t="n"/>
      <c r="H1317" s="45" t="inlineStr">
        <is>
          <t>TP. Hồ Chí Minh</t>
        </is>
      </c>
      <c r="I1317" s="45" t="n"/>
    </row>
    <row r="1318" ht="25" customHeight="1">
      <c r="A1318" s="43" t="inlineStr">
        <is>
          <t>Anh Bảy- Sài Gòn/ 0918.060.817</t>
        </is>
      </c>
      <c r="B1318" s="43" t="inlineStr">
        <is>
          <t>0918.060.817</t>
        </is>
      </c>
      <c r="C1318" s="43" t="inlineStr">
        <is>
          <t>Sài Gòn</t>
        </is>
      </c>
      <c r="D1318" s="43" t="n"/>
      <c r="E1318" s="43" t="n"/>
      <c r="F1318" s="43" t="inlineStr">
        <is>
          <t>KH2462</t>
        </is>
      </c>
      <c r="G1318" s="43" t="n"/>
      <c r="H1318" s="43" t="inlineStr">
        <is>
          <t>TP. Hồ Chí Minh</t>
        </is>
      </c>
      <c r="I1318" s="43" t="n"/>
    </row>
    <row r="1319" ht="25" customHeight="1">
      <c r="A1319" s="45" t="inlineStr">
        <is>
          <t>Anh Sửu - Khánh Hòa / 0961.108.639</t>
        </is>
      </c>
      <c r="B1319" s="45" t="inlineStr">
        <is>
          <t>0961.108.639</t>
        </is>
      </c>
      <c r="C1319" s="45" t="inlineStr">
        <is>
          <t>Tu Bông, Vạn Ninh, Khánh Hòa</t>
        </is>
      </c>
      <c r="D1319" s="45" t="n"/>
      <c r="E1319" s="45" t="n"/>
      <c r="F1319" s="45" t="inlineStr">
        <is>
          <t>KH2461</t>
        </is>
      </c>
      <c r="G1319" s="45" t="n"/>
      <c r="H1319" s="45" t="inlineStr">
        <is>
          <t>Khánh Hòa</t>
        </is>
      </c>
      <c r="I1319" s="45" t="n"/>
    </row>
    <row r="1320" ht="25" customHeight="1">
      <c r="A1320" s="43" t="inlineStr">
        <is>
          <t>Xưởng Vĩnh Thuận, Vĩnh Tân, Đồng Nai/ 0966.059.909</t>
        </is>
      </c>
      <c r="B1320" s="43" t="inlineStr">
        <is>
          <t>0966.059.909</t>
        </is>
      </c>
      <c r="C1320" s="43" t="inlineStr">
        <is>
          <t>Vĩnh Tân, Đồng Nai</t>
        </is>
      </c>
      <c r="D1320" s="43" t="n"/>
      <c r="E1320" s="43" t="n"/>
      <c r="F1320" s="43" t="inlineStr">
        <is>
          <t>KH2458</t>
        </is>
      </c>
      <c r="G1320" s="43" t="n"/>
      <c r="H1320" s="43" t="inlineStr">
        <is>
          <t>Đồng Nai</t>
        </is>
      </c>
      <c r="I1320" s="43" t="n"/>
    </row>
    <row r="1321" ht="25" customHeight="1">
      <c r="A1321" s="45" t="inlineStr">
        <is>
          <t>Anh Thành - Củ Chi (chủ máy) / 0914.594.459</t>
        </is>
      </c>
      <c r="B1321" s="45" t="inlineStr">
        <is>
          <t>0914.594.459</t>
        </is>
      </c>
      <c r="C1321" s="45" t="inlineStr">
        <is>
          <t>Củ Chi, Sài Gòn</t>
        </is>
      </c>
      <c r="D1321" s="45" t="n"/>
      <c r="E1321" s="45" t="n"/>
      <c r="F1321" s="45" t="inlineStr">
        <is>
          <t>KH2459</t>
        </is>
      </c>
      <c r="G1321" s="45" t="n"/>
      <c r="H1321" s="45" t="inlineStr">
        <is>
          <t>TP. Hồ Chí Minh</t>
        </is>
      </c>
      <c r="I1321" s="45" t="n"/>
    </row>
    <row r="1322" ht="25" customHeight="1">
      <c r="A1322" s="43" t="inlineStr">
        <is>
          <t>Anh Vũ - Bạc Liêu / 0829.354.669 - 0907.527.211</t>
        </is>
      </c>
      <c r="B1322" s="43" t="inlineStr">
        <is>
          <t>0829.354.669 / 0907.527.211</t>
        </is>
      </c>
      <c r="C1322" s="43" t="inlineStr">
        <is>
          <t>Bạc Liêu</t>
        </is>
      </c>
      <c r="D1322" s="43" t="n"/>
      <c r="E1322" s="43" t="n"/>
      <c r="F1322" s="43" t="inlineStr">
        <is>
          <t>KH2460</t>
        </is>
      </c>
      <c r="G1322" s="43" t="n"/>
      <c r="H1322" s="43" t="inlineStr">
        <is>
          <t>Bạc Liêu</t>
        </is>
      </c>
      <c r="I1322" s="43" t="n"/>
    </row>
    <row r="1323" ht="25" customHeight="1">
      <c r="A1323" s="45" t="inlineStr">
        <is>
          <t>Anh Hậu - Vĩnh Long / 0906.625.339</t>
        </is>
      </c>
      <c r="B1323" s="45" t="inlineStr">
        <is>
          <t>0906.625.339</t>
        </is>
      </c>
      <c r="C1323" s="45" t="inlineStr">
        <is>
          <t>Vĩnh Long</t>
        </is>
      </c>
      <c r="D1323" s="45" t="n"/>
      <c r="E1323" s="45" t="n"/>
      <c r="F1323" s="45" t="inlineStr">
        <is>
          <t>KH2457</t>
        </is>
      </c>
      <c r="G1323" s="45" t="n"/>
      <c r="H1323" s="45" t="n"/>
      <c r="I1323" s="45" t="n"/>
    </row>
    <row r="1324" ht="25" customHeight="1">
      <c r="A1324" s="43" t="inlineStr">
        <is>
          <t>Anh Lịch - Thuận An, Bình Dương / 0918.721.826</t>
        </is>
      </c>
      <c r="B1324" s="43" t="inlineStr">
        <is>
          <t>0918.721.826</t>
        </is>
      </c>
      <c r="C1324" s="43" t="inlineStr">
        <is>
          <t>Thuận An, Bình Dương</t>
        </is>
      </c>
      <c r="D1324" s="43" t="n"/>
      <c r="E1324" s="43" t="n"/>
      <c r="F1324" s="43" t="inlineStr">
        <is>
          <t>KH2456</t>
        </is>
      </c>
      <c r="G1324" s="43" t="n"/>
      <c r="H1324" s="43" t="n"/>
      <c r="I1324" s="43" t="n"/>
    </row>
    <row r="1325" ht="25" customHeight="1">
      <c r="A1325" s="45" t="inlineStr">
        <is>
          <t>Xưởng anh Nhật - Đình Bình Thắng, Dĩ An, Bình Dương / 0982.371.901</t>
        </is>
      </c>
      <c r="B1325" s="45" t="inlineStr">
        <is>
          <t>0982.371.901</t>
        </is>
      </c>
      <c r="C1325" s="45" t="inlineStr">
        <is>
          <t>Bình Dương</t>
        </is>
      </c>
      <c r="D1325" s="45" t="n"/>
      <c r="E1325" s="45" t="n"/>
      <c r="F1325" s="45" t="inlineStr">
        <is>
          <t>KH2455</t>
        </is>
      </c>
      <c r="G1325" s="45" t="n"/>
      <c r="H1325" s="45" t="inlineStr">
        <is>
          <t>TP. Hồ Chí Minh</t>
        </is>
      </c>
      <c r="I1325" s="45" t="n"/>
    </row>
    <row r="1326" ht="25" customHeight="1">
      <c r="A1326" s="43" t="inlineStr">
        <is>
          <t>Anh Sơn - Lộc Ninh, Bình Phước/ 0867.163.339</t>
        </is>
      </c>
      <c r="B1326" s="43" t="inlineStr">
        <is>
          <t>0867.163.339</t>
        </is>
      </c>
      <c r="C1326" s="43" t="inlineStr">
        <is>
          <t>Lộc Ninh, Bình Phước</t>
        </is>
      </c>
      <c r="D1326" s="43" t="n"/>
      <c r="E1326" s="43" t="n"/>
      <c r="F1326" s="43" t="inlineStr">
        <is>
          <t>KH2450</t>
        </is>
      </c>
      <c r="G1326" s="43" t="n"/>
      <c r="H1326" s="43" t="inlineStr">
        <is>
          <t>Bình Phước</t>
        </is>
      </c>
      <c r="I1326" s="43" t="n"/>
    </row>
    <row r="1327" ht="25" customHeight="1">
      <c r="A1327" s="45" t="inlineStr">
        <is>
          <t>Anh Tiếp - Bình Dương / 0913.860.866</t>
        </is>
      </c>
      <c r="B1327" s="45" t="inlineStr">
        <is>
          <t>0913.860.866</t>
        </is>
      </c>
      <c r="C1327" s="45" t="inlineStr">
        <is>
          <t>Bình Dương</t>
        </is>
      </c>
      <c r="D1327" s="45" t="n"/>
      <c r="E1327" s="45" t="n"/>
      <c r="F1327" s="45" t="inlineStr">
        <is>
          <t>KH2451</t>
        </is>
      </c>
      <c r="G1327" s="45" t="n"/>
      <c r="H1327" s="45" t="n"/>
      <c r="I1327" s="45" t="n"/>
    </row>
    <row r="1328" ht="25" customHeight="1">
      <c r="A1328" s="43" t="inlineStr">
        <is>
          <t>Anh Toàn (Tý) - Đồng Nai / 0902.622.025</t>
        </is>
      </c>
      <c r="B1328" s="43" t="inlineStr">
        <is>
          <t>0902.622.025</t>
        </is>
      </c>
      <c r="C1328" s="43" t="inlineStr">
        <is>
          <t>Xuân Lộc - Đồng Nai</t>
        </is>
      </c>
      <c r="D1328" s="43" t="n"/>
      <c r="E1328" s="43" t="n"/>
      <c r="F1328" s="43" t="inlineStr">
        <is>
          <t>KH2452</t>
        </is>
      </c>
      <c r="G1328" s="43" t="n"/>
      <c r="H1328" s="43" t="inlineStr">
        <is>
          <t>Đồng Nai</t>
        </is>
      </c>
      <c r="I1328" s="43" t="n"/>
    </row>
    <row r="1329" ht="25" customHeight="1">
      <c r="A1329" s="45" t="inlineStr">
        <is>
          <t>Anh Tuyên - Phan Rang, Ninh Thuận / 0971.670.678</t>
        </is>
      </c>
      <c r="B1329" s="45" t="inlineStr">
        <is>
          <t>0971.670.678</t>
        </is>
      </c>
      <c r="C1329" s="45" t="inlineStr">
        <is>
          <t>Phan Rang Tháp Chàm, Ninh Thuận</t>
        </is>
      </c>
      <c r="D1329" s="45" t="n"/>
      <c r="E1329" s="45" t="n"/>
      <c r="F1329" s="45" t="inlineStr">
        <is>
          <t>KH2453</t>
        </is>
      </c>
      <c r="G1329" s="45" t="n"/>
      <c r="H1329" s="45" t="inlineStr">
        <is>
          <t>Ninh Thuận</t>
        </is>
      </c>
      <c r="I1329" s="45" t="n"/>
    </row>
    <row r="1330" ht="25" customHeight="1">
      <c r="A1330" s="43" t="inlineStr">
        <is>
          <t>Anh Năm - Nha Trang / 0976.376.548</t>
        </is>
      </c>
      <c r="B1330" s="43" t="inlineStr">
        <is>
          <t>0976.376.548</t>
        </is>
      </c>
      <c r="C1330" s="43" t="inlineStr">
        <is>
          <t>Nha Trang - Khánh Hòa</t>
        </is>
      </c>
      <c r="D1330" s="43" t="n"/>
      <c r="E1330" s="43" t="n"/>
      <c r="F1330" s="43" t="inlineStr">
        <is>
          <t>KH2454</t>
        </is>
      </c>
      <c r="G1330" s="43" t="n"/>
      <c r="H1330" s="43" t="inlineStr">
        <is>
          <t>Khánh Hòa</t>
        </is>
      </c>
      <c r="I1330" s="43" t="n"/>
    </row>
    <row r="1331" ht="25" customHeight="1">
      <c r="A1331" s="45" t="inlineStr">
        <is>
          <t>Chị Chung - Sài Gòn / 0352.737.063</t>
        </is>
      </c>
      <c r="B1331" s="45" t="inlineStr">
        <is>
          <t>0352.737.063</t>
        </is>
      </c>
      <c r="C1331" s="45" t="inlineStr">
        <is>
          <t>Sài Gòn</t>
        </is>
      </c>
      <c r="D1331" s="45" t="n"/>
      <c r="E1331" s="45" t="n"/>
      <c r="F1331" s="45" t="inlineStr">
        <is>
          <t>KH2448</t>
        </is>
      </c>
      <c r="G1331" s="45" t="n"/>
      <c r="H1331" s="45" t="inlineStr">
        <is>
          <t>TP. Hồ Chí Minh</t>
        </is>
      </c>
      <c r="I1331" s="45" t="n"/>
    </row>
    <row r="1332" ht="25" customHeight="1">
      <c r="A1332" s="43" t="inlineStr">
        <is>
          <t>Chú Thanh - Bình Dương/ 0918.126.627</t>
        </is>
      </c>
      <c r="B1332" s="43" t="inlineStr">
        <is>
          <t>0918.126.627</t>
        </is>
      </c>
      <c r="C1332" s="43" t="inlineStr">
        <is>
          <t>Bình Dương (qua Bến Cát)</t>
        </is>
      </c>
      <c r="D1332" s="43" t="n"/>
      <c r="E1332" s="43" t="n"/>
      <c r="F1332" s="43" t="inlineStr">
        <is>
          <t>KH2449</t>
        </is>
      </c>
      <c r="G1332" s="43" t="n"/>
      <c r="H1332" s="43" t="inlineStr">
        <is>
          <t>Bình Dương</t>
        </is>
      </c>
      <c r="I1332" s="43" t="n"/>
    </row>
    <row r="1333" ht="25" customHeight="1">
      <c r="A1333" s="45" t="inlineStr">
        <is>
          <t>Xưởng Cao Thắng - Đức Trọng/ 0982.040.028</t>
        </is>
      </c>
      <c r="B1333" s="45" t="inlineStr">
        <is>
          <t>0982.040.028</t>
        </is>
      </c>
      <c r="C1333" s="45" t="inlineStr">
        <is>
          <t>Đức Trọng, Lâm Đồng</t>
        </is>
      </c>
      <c r="D1333" s="45" t="n"/>
      <c r="E1333" s="45" t="n"/>
      <c r="F1333" s="45" t="inlineStr">
        <is>
          <t>KH2446</t>
        </is>
      </c>
      <c r="G1333" s="45" t="n"/>
      <c r="H1333" s="45" t="inlineStr">
        <is>
          <t>Lâm Đồng</t>
        </is>
      </c>
      <c r="I1333" s="45" t="n"/>
    </row>
    <row r="1334" ht="25" customHeight="1">
      <c r="A1334" s="43" t="inlineStr">
        <is>
          <t>Anh Hiếu -Tây Ninh - 0849.204.201</t>
        </is>
      </c>
      <c r="B1334" s="43" t="inlineStr">
        <is>
          <t>0849.204.201</t>
        </is>
      </c>
      <c r="C1334" s="43" t="inlineStr">
        <is>
          <t>Châu Thành -Tây Ninh</t>
        </is>
      </c>
      <c r="D1334" s="43" t="n"/>
      <c r="E1334" s="43" t="n"/>
      <c r="F1334" s="43" t="inlineStr">
        <is>
          <t>KH2447</t>
        </is>
      </c>
      <c r="G1334" s="43" t="n"/>
      <c r="H1334" s="43" t="inlineStr">
        <is>
          <t>Tây Ninh</t>
        </is>
      </c>
      <c r="I1334" s="43" t="n"/>
    </row>
    <row r="1335" ht="25" customHeight="1">
      <c r="A1335" s="45" t="inlineStr">
        <is>
          <t>Anh Thủ - Komatsu/ 0909.514.846</t>
        </is>
      </c>
      <c r="B1335" s="45" t="inlineStr">
        <is>
          <t>0909.514.846</t>
        </is>
      </c>
      <c r="C1335" s="45" t="inlineStr">
        <is>
          <t>Đồng Nai</t>
        </is>
      </c>
      <c r="D1335" s="45" t="n"/>
      <c r="E1335" s="45" t="n"/>
      <c r="F1335" s="45" t="inlineStr">
        <is>
          <t>KH2445</t>
        </is>
      </c>
      <c r="G1335" s="45" t="n"/>
      <c r="H1335" s="45" t="inlineStr">
        <is>
          <t>TP. Hồ Chí Minh</t>
        </is>
      </c>
      <c r="I1335" s="45" t="n"/>
    </row>
    <row r="1336" ht="25" customHeight="1">
      <c r="A1336" s="43" t="inlineStr">
        <is>
          <t>Anh Hùng - Bãi máy Bình Dương/ 0982.755.676</t>
        </is>
      </c>
      <c r="B1336" s="43" t="inlineStr">
        <is>
          <t>0982.755.676</t>
        </is>
      </c>
      <c r="C1336" s="43" t="inlineStr">
        <is>
          <t>Bình Dương</t>
        </is>
      </c>
      <c r="D1336" s="43" t="n"/>
      <c r="E1336" s="43" t="n"/>
      <c r="F1336" s="43" t="inlineStr">
        <is>
          <t>KH2442</t>
        </is>
      </c>
      <c r="G1336" s="43" t="n"/>
      <c r="H1336" s="43" t="inlineStr">
        <is>
          <t>TP. Hồ Chí Minh</t>
        </is>
      </c>
      <c r="I1336" s="43" t="n"/>
    </row>
    <row r="1337" ht="25" customHeight="1">
      <c r="A1337" s="45" t="inlineStr">
        <is>
          <t>Anh Huyên - Bình Phước/ 0983.474.864</t>
        </is>
      </c>
      <c r="B1337" s="45" t="inlineStr">
        <is>
          <t>0983.474.864</t>
        </is>
      </c>
      <c r="C1337" s="45" t="inlineStr">
        <is>
          <t>Bình Phước</t>
        </is>
      </c>
      <c r="D1337" s="45" t="n"/>
      <c r="E1337" s="45" t="n"/>
      <c r="F1337" s="45" t="inlineStr">
        <is>
          <t>KH2443</t>
        </is>
      </c>
      <c r="G1337" s="45" t="n"/>
      <c r="H1337" s="45" t="n"/>
      <c r="I1337" s="45" t="n"/>
    </row>
    <row r="1338" ht="25" customHeight="1">
      <c r="A1338" s="43" t="inlineStr">
        <is>
          <t>Gara Thọ - Bình Dương / 0988.042.303</t>
        </is>
      </c>
      <c r="B1338" s="43" t="inlineStr">
        <is>
          <t>0988.042.303</t>
        </is>
      </c>
      <c r="C1338" s="43" t="inlineStr">
        <is>
          <t>Bình Dương</t>
        </is>
      </c>
      <c r="D1338" s="43" t="n"/>
      <c r="E1338" s="43" t="n"/>
      <c r="F1338" s="43" t="inlineStr">
        <is>
          <t>KH2444</t>
        </is>
      </c>
      <c r="G1338" s="43" t="n"/>
      <c r="H1338" s="43" t="n"/>
      <c r="I1338" s="43" t="n"/>
    </row>
    <row r="1339" ht="25" customHeight="1">
      <c r="A1339" s="45" t="inlineStr">
        <is>
          <t>Xưởng Thế Lực - Bù Đăng, Bình Phước/0975.601.106</t>
        </is>
      </c>
      <c r="B1339" s="45" t="inlineStr">
        <is>
          <t>0975.601.106</t>
        </is>
      </c>
      <c r="C1339" s="45" t="inlineStr">
        <is>
          <t>Đức Liễu, Bù Đăng, Bình Phước</t>
        </is>
      </c>
      <c r="D1339" s="45" t="n"/>
      <c r="E1339" s="45" t="n"/>
      <c r="F1339" s="45" t="inlineStr">
        <is>
          <t>KH2439</t>
        </is>
      </c>
      <c r="G1339" s="45" t="n"/>
      <c r="H1339" s="45" t="inlineStr">
        <is>
          <t>Bình Phước</t>
        </is>
      </c>
      <c r="I1339" s="45" t="n"/>
    </row>
    <row r="1340" ht="25" customHeight="1">
      <c r="A1340" s="43" t="inlineStr">
        <is>
          <t>Chị Thoa - Phạm Văn Đồng, Sài Gòn/0908.228.858</t>
        </is>
      </c>
      <c r="B1340" s="43" t="inlineStr">
        <is>
          <t>0908.228.858</t>
        </is>
      </c>
      <c r="C1340" s="43" t="inlineStr">
        <is>
          <t>Sài Gòn</t>
        </is>
      </c>
      <c r="D1340" s="43" t="n"/>
      <c r="E1340" s="43" t="n"/>
      <c r="F1340" s="43" t="inlineStr">
        <is>
          <t>KH2440</t>
        </is>
      </c>
      <c r="G1340" s="43" t="n"/>
      <c r="H1340" s="43" t="inlineStr">
        <is>
          <t>TP. Hồ Chí Minh</t>
        </is>
      </c>
      <c r="I1340" s="43" t="n"/>
    </row>
    <row r="1341" ht="25" customHeight="1">
      <c r="A1341" s="45" t="inlineStr">
        <is>
          <t>Gara Anh Lý - Kon Tum / 0914.063.156</t>
        </is>
      </c>
      <c r="B1341" s="45" t="inlineStr">
        <is>
          <t>0914.063.156</t>
        </is>
      </c>
      <c r="C1341" s="45" t="inlineStr">
        <is>
          <t>Ngô Đức Đệ - Kon tum</t>
        </is>
      </c>
      <c r="D1341" s="45" t="n"/>
      <c r="E1341" s="45" t="n"/>
      <c r="F1341" s="45" t="inlineStr">
        <is>
          <t>KH2441</t>
        </is>
      </c>
      <c r="G1341" s="45" t="n"/>
      <c r="H1341" s="45" t="inlineStr">
        <is>
          <t>Kon Tum</t>
        </is>
      </c>
      <c r="I1341" s="45" t="n"/>
    </row>
    <row r="1342" ht="25" customHeight="1">
      <c r="A1342" s="43" t="inlineStr">
        <is>
          <t>Anh Hiến - Chung cư Đồng An -Bình Dương / 0909.442.937</t>
        </is>
      </c>
      <c r="B1342" s="43" t="inlineStr">
        <is>
          <t>0909.442.937</t>
        </is>
      </c>
      <c r="C1342" s="43" t="inlineStr">
        <is>
          <t>Bình Dương</t>
        </is>
      </c>
      <c r="D1342" s="43" t="n"/>
      <c r="E1342" s="43" t="n"/>
      <c r="F1342" s="43" t="inlineStr">
        <is>
          <t>KH2438</t>
        </is>
      </c>
      <c r="G1342" s="43" t="n"/>
      <c r="H1342" s="43" t="n"/>
      <c r="I1342" s="43" t="n"/>
    </row>
    <row r="1343" ht="25" customHeight="1">
      <c r="A1343" s="45" t="inlineStr">
        <is>
          <t>Anh Lợi - Quận 7 Sài Gòn / 0906.625.363</t>
        </is>
      </c>
      <c r="B1343" s="45" t="inlineStr">
        <is>
          <t>0906.625.363</t>
        </is>
      </c>
      <c r="C1343" s="45" t="inlineStr">
        <is>
          <t>Hẻm 366 Phạm Hữu Điều, Quận 7, Sài Gòn</t>
        </is>
      </c>
      <c r="D1343" s="45" t="n"/>
      <c r="E1343" s="45" t="n"/>
      <c r="F1343" s="45" t="inlineStr">
        <is>
          <t>KH2437</t>
        </is>
      </c>
      <c r="G1343" s="45" t="n"/>
      <c r="H1343" s="45" t="inlineStr">
        <is>
          <t>TP. Hồ Chí Minh</t>
        </is>
      </c>
      <c r="I1343" s="45" t="n"/>
    </row>
    <row r="1344" ht="25" customHeight="1">
      <c r="A1344" s="43" t="inlineStr">
        <is>
          <t>Công ty An Lim / 0915.798.659</t>
        </is>
      </c>
      <c r="B1344" s="43" t="inlineStr">
        <is>
          <t>0915.798.659</t>
        </is>
      </c>
      <c r="C1344" s="43" t="inlineStr">
        <is>
          <t>Sài Gòn</t>
        </is>
      </c>
      <c r="D1344" s="43" t="n"/>
      <c r="E1344" s="43" t="n"/>
      <c r="F1344" s="43" t="inlineStr">
        <is>
          <t>KH2434</t>
        </is>
      </c>
      <c r="G1344" s="43" t="n"/>
      <c r="H1344" s="43" t="inlineStr">
        <is>
          <t>TP. Hồ Chí Minh</t>
        </is>
      </c>
      <c r="I1344" s="43" t="n"/>
    </row>
    <row r="1345" ht="25" customHeight="1">
      <c r="A1345" s="45" t="inlineStr">
        <is>
          <t>Anh Phùng - Xưởng làm ron Đắk Lăk / 0763.799.739</t>
        </is>
      </c>
      <c r="B1345" s="45" t="inlineStr">
        <is>
          <t>0763.799.739</t>
        </is>
      </c>
      <c r="C1345" s="45" t="inlineStr">
        <is>
          <t>60 Đinh Tiên Hoàng, TP Buôn Ma Thuột-Đắk Lăk</t>
        </is>
      </c>
      <c r="D1345" s="45" t="n"/>
      <c r="E1345" s="45" t="n"/>
      <c r="F1345" s="45" t="inlineStr">
        <is>
          <t>KH2435</t>
        </is>
      </c>
      <c r="G1345" s="45" t="n"/>
      <c r="H1345" s="45" t="inlineStr">
        <is>
          <t>Đắk Lắk</t>
        </is>
      </c>
      <c r="I1345" s="45" t="n"/>
    </row>
    <row r="1346" ht="25" customHeight="1">
      <c r="A1346" s="43" t="inlineStr">
        <is>
          <t>Anh Phong - Bù Đăng, Bình Phước/0775.200.747</t>
        </is>
      </c>
      <c r="B1346" s="43" t="inlineStr">
        <is>
          <t>0775.200.747</t>
        </is>
      </c>
      <c r="C1346" s="43" t="inlineStr">
        <is>
          <t>Bù Đăng, Bình Phước</t>
        </is>
      </c>
      <c r="D1346" s="43" t="n"/>
      <c r="E1346" s="43" t="n"/>
      <c r="F1346" s="43" t="inlineStr">
        <is>
          <t>KH2436</t>
        </is>
      </c>
      <c r="G1346" s="43" t="n"/>
      <c r="H1346" s="43" t="inlineStr">
        <is>
          <t>Bình Phước</t>
        </is>
      </c>
      <c r="I1346" s="43" t="n"/>
    </row>
    <row r="1347" ht="25" customHeight="1">
      <c r="A1347" s="45" t="inlineStr">
        <is>
          <t>Anh Chinh - Công ty Đá Hóa An - Mỏ 5B, Bà Rịa, Vũng Tàu / 0929.424.918</t>
        </is>
      </c>
      <c r="B1347" s="45" t="inlineStr">
        <is>
          <t>0929.424.918</t>
        </is>
      </c>
      <c r="C1347" s="45" t="inlineStr">
        <is>
          <t>Bà Rịa, Vũng Tàu</t>
        </is>
      </c>
      <c r="D1347" s="45" t="n"/>
      <c r="E1347" s="45" t="n"/>
      <c r="F1347" s="45" t="inlineStr">
        <is>
          <t>KH2432</t>
        </is>
      </c>
      <c r="G1347" s="45" t="n"/>
      <c r="H1347" s="45" t="inlineStr">
        <is>
          <t>Bà Rịa - Vũng Tàu</t>
        </is>
      </c>
      <c r="I1347" s="45" t="n"/>
    </row>
    <row r="1348" ht="25" customHeight="1">
      <c r="A1348" s="43" t="inlineStr">
        <is>
          <t>Cửa hàng Ron- anh Tiến - Đắk Nông / 0986.007.486</t>
        </is>
      </c>
      <c r="B1348" s="43" t="inlineStr">
        <is>
          <t>0986.007.486</t>
        </is>
      </c>
      <c r="C1348" s="43" t="inlineStr">
        <is>
          <t>Gia Nghĩa - Đăk Nông</t>
        </is>
      </c>
      <c r="D1348" s="43" t="n"/>
      <c r="E1348" s="43" t="n"/>
      <c r="F1348" s="43" t="inlineStr">
        <is>
          <t>KH2433</t>
        </is>
      </c>
      <c r="G1348" s="43" t="n"/>
      <c r="H1348" s="43" t="inlineStr">
        <is>
          <t>Đắk Nông</t>
        </is>
      </c>
      <c r="I1348" s="43" t="n"/>
    </row>
    <row r="1349" ht="25" customHeight="1">
      <c r="A1349" s="45" t="inlineStr">
        <is>
          <t>Anh Phước (Gara) - Bảo Lộc, Lâm Đồng / 0392.588.802</t>
        </is>
      </c>
      <c r="B1349" s="45" t="inlineStr">
        <is>
          <t>0392.588.802</t>
        </is>
      </c>
      <c r="C1349" s="45" t="inlineStr">
        <is>
          <t>51E Trần Phú, Lộc Sơn, TP Bảo Lộc, Lâm Đồng</t>
        </is>
      </c>
      <c r="D1349" s="45" t="n"/>
      <c r="E1349" s="45" t="n"/>
      <c r="F1349" s="45" t="inlineStr">
        <is>
          <t>KH2431</t>
        </is>
      </c>
      <c r="G1349" s="45" t="n"/>
      <c r="H1349" s="45" t="inlineStr">
        <is>
          <t>Lâm Đồng</t>
        </is>
      </c>
      <c r="I1349" s="45" t="n"/>
    </row>
    <row r="1350" ht="25" customHeight="1">
      <c r="A1350" s="43" t="inlineStr">
        <is>
          <t>Gara Dương - Phan Thiết / 0973.723.604- 0784.240.208</t>
        </is>
      </c>
      <c r="B1350" s="43" t="inlineStr">
        <is>
          <t>0973.723.604- / 0784.240.208</t>
        </is>
      </c>
      <c r="C1350" s="43" t="inlineStr">
        <is>
          <t>QL1Q Phong Nẫm- Phan Thiết - Bình Thuận</t>
        </is>
      </c>
      <c r="D1350" s="43" t="n"/>
      <c r="E1350" s="43" t="n"/>
      <c r="F1350" s="43" t="inlineStr">
        <is>
          <t>KH2428</t>
        </is>
      </c>
      <c r="G1350" s="43" t="n"/>
      <c r="H1350" s="43" t="inlineStr">
        <is>
          <t>Bình Thuận</t>
        </is>
      </c>
      <c r="I1350" s="43" t="n"/>
    </row>
    <row r="1351" ht="25" customHeight="1">
      <c r="A1351" s="45" t="inlineStr">
        <is>
          <t>Xưởng anh Cơ - Kontum / 0971.997.567</t>
        </is>
      </c>
      <c r="B1351" s="45" t="inlineStr">
        <is>
          <t>0971.997.567</t>
        </is>
      </c>
      <c r="C1351" s="45" t="inlineStr">
        <is>
          <t>Đăk Tô - Kon Tum</t>
        </is>
      </c>
      <c r="D1351" s="45" t="n"/>
      <c r="E1351" s="45" t="n"/>
      <c r="F1351" s="45" t="inlineStr">
        <is>
          <t>KH2429</t>
        </is>
      </c>
      <c r="G1351" s="45" t="n"/>
      <c r="H1351" s="45" t="inlineStr">
        <is>
          <t>Kon Tum</t>
        </is>
      </c>
      <c r="I1351" s="45" t="n"/>
    </row>
    <row r="1352" ht="25" customHeight="1">
      <c r="A1352" s="43" t="inlineStr">
        <is>
          <t>(không dùng) Anh Năm - Nha Trang/ 096.376.548</t>
        </is>
      </c>
      <c r="B1352" s="43" t="inlineStr">
        <is>
          <t>096.376.548</t>
        </is>
      </c>
      <c r="C1352" s="43" t="inlineStr">
        <is>
          <t>Khu công nghiệp Suối Dầu - Nha Trang</t>
        </is>
      </c>
      <c r="D1352" s="43" t="n"/>
      <c r="E1352" s="43" t="n"/>
      <c r="F1352" s="43" t="inlineStr">
        <is>
          <t>KH2430</t>
        </is>
      </c>
      <c r="G1352" s="43" t="n"/>
      <c r="H1352" s="43" t="inlineStr">
        <is>
          <t>Khánh Hòa</t>
        </is>
      </c>
      <c r="I1352" s="43" t="n"/>
    </row>
    <row r="1353" ht="25" customHeight="1">
      <c r="A1353" s="45" t="inlineStr">
        <is>
          <t>Công ty ABG / Văn Anh - Hà Nội</t>
        </is>
      </c>
      <c r="B1353" s="45" t="n"/>
      <c r="C1353" s="45" t="inlineStr">
        <is>
          <t>256/143 Nguyễn Chính, Thịnh Liệt, Hà Nội</t>
        </is>
      </c>
      <c r="D1353" s="45" t="n"/>
      <c r="E1353" s="45" t="n"/>
      <c r="F1353" s="45" t="inlineStr">
        <is>
          <t>ABG</t>
        </is>
      </c>
      <c r="G1353" s="45" t="n"/>
      <c r="H1353" s="45" t="n"/>
      <c r="I1353" s="45" t="n"/>
    </row>
    <row r="1354" ht="25" customHeight="1">
      <c r="A1354" s="43" t="inlineStr">
        <is>
          <t>Xưởng tiện anh Lâm (chị Linh) - Đắklắk / 0905.326.363</t>
        </is>
      </c>
      <c r="B1354" s="43" t="inlineStr">
        <is>
          <t>0905.326.363</t>
        </is>
      </c>
      <c r="C1354" s="43" t="inlineStr">
        <is>
          <t>18 Ngô Tất Tố - Đăklăk</t>
        </is>
      </c>
      <c r="D1354" s="43" t="n"/>
      <c r="E1354" s="43" t="n"/>
      <c r="F1354" s="43" t="inlineStr">
        <is>
          <t>KH2427</t>
        </is>
      </c>
      <c r="G1354" s="43" t="n"/>
      <c r="H1354" s="43" t="inlineStr">
        <is>
          <t>Đắk Lắk</t>
        </is>
      </c>
      <c r="I1354" s="43" t="n"/>
    </row>
    <row r="1355" ht="25" customHeight="1">
      <c r="A1355" s="45" t="inlineStr">
        <is>
          <t>Xưởng tiện anh Việt -Long Khánh, Đồng Nai/0937.853.222</t>
        </is>
      </c>
      <c r="B1355" s="45" t="inlineStr">
        <is>
          <t>0937.853.222</t>
        </is>
      </c>
      <c r="C1355" s="45" t="inlineStr">
        <is>
          <t>Long Khánh, Đồng Nai</t>
        </is>
      </c>
      <c r="D1355" s="45" t="n"/>
      <c r="E1355" s="45" t="n"/>
      <c r="F1355" s="45" t="inlineStr">
        <is>
          <t>KH2426</t>
        </is>
      </c>
      <c r="G1355" s="45" t="n"/>
      <c r="H1355" s="45" t="inlineStr">
        <is>
          <t>Đồng Nai</t>
        </is>
      </c>
      <c r="I1355" s="45" t="n"/>
    </row>
    <row r="1356" ht="25" customHeight="1">
      <c r="A1356" s="43" t="inlineStr">
        <is>
          <t>Anh Vũ - cửa hàng Cao Nguyên, Kontum/0986.029.678/0901.958.171</t>
        </is>
      </c>
      <c r="B1356" s="43" t="inlineStr">
        <is>
          <t>0986.029.678 / 0901.958.171</t>
        </is>
      </c>
      <c r="C1356" s="43" t="inlineStr">
        <is>
          <t>Km8 Thanh Trung, phường Ngô Mây, TP Kontum</t>
        </is>
      </c>
      <c r="D1356" s="43" t="n"/>
      <c r="E1356" s="43" t="n"/>
      <c r="F1356" s="43" t="inlineStr">
        <is>
          <t>KH2425</t>
        </is>
      </c>
      <c r="G1356" s="43" t="n"/>
      <c r="H1356" s="43" t="inlineStr">
        <is>
          <t>Kon Tum</t>
        </is>
      </c>
      <c r="I1356" s="43" t="n"/>
    </row>
    <row r="1357" ht="25" customHeight="1">
      <c r="A1357" s="45" t="inlineStr">
        <is>
          <t>Anh Sơn - Sài Gòn / 0909.396.261</t>
        </is>
      </c>
      <c r="B1357" s="45" t="inlineStr">
        <is>
          <t>0909.396.261</t>
        </is>
      </c>
      <c r="C1357" s="45" t="inlineStr">
        <is>
          <t>216 Đào Sư Tích, Phước Lộc, Nhà Bè, Sài Gòn</t>
        </is>
      </c>
      <c r="D1357" s="45" t="n"/>
      <c r="E1357" s="45" t="n"/>
      <c r="F1357" s="45" t="inlineStr">
        <is>
          <t>KH2424</t>
        </is>
      </c>
      <c r="G1357" s="45" t="n"/>
      <c r="H1357" s="45" t="inlineStr">
        <is>
          <t>TP. Hồ Chí Minh</t>
        </is>
      </c>
      <c r="I1357" s="45" t="n"/>
    </row>
    <row r="1358" ht="25" customHeight="1">
      <c r="A1358" s="43" t="inlineStr">
        <is>
          <t>Xưởng Thành Vinh - Ngọc Hồi, Kontum / 0976.728.280</t>
        </is>
      </c>
      <c r="B1358" s="43" t="inlineStr">
        <is>
          <t>0976.728.280</t>
        </is>
      </c>
      <c r="C1358" s="43" t="inlineStr">
        <is>
          <t>Đăk Mốt, Ngọc Hồi, Kon tum</t>
        </is>
      </c>
      <c r="D1358" s="43" t="n"/>
      <c r="E1358" s="43" t="n"/>
      <c r="F1358" s="43" t="inlineStr">
        <is>
          <t>KH2423</t>
        </is>
      </c>
      <c r="G1358" s="43" t="n"/>
      <c r="H1358" s="43" t="inlineStr">
        <is>
          <t>Kon Tum</t>
        </is>
      </c>
      <c r="I1358" s="43" t="n"/>
    </row>
    <row r="1359" ht="25" customHeight="1">
      <c r="A1359" s="45" t="inlineStr">
        <is>
          <t>Xưởng tiện Thuận Hòa - QL 51-Biên Hoà/ 0797.964.066</t>
        </is>
      </c>
      <c r="B1359" s="45" t="inlineStr">
        <is>
          <t>0797.964.066</t>
        </is>
      </c>
      <c r="C1359" s="45" t="inlineStr">
        <is>
          <t>QL 51 (gần vòng xoay cổng 11), Biên Hoà, Đồng Nai</t>
        </is>
      </c>
      <c r="D1359" s="45" t="n"/>
      <c r="E1359" s="45" t="n"/>
      <c r="F1359" s="45" t="inlineStr">
        <is>
          <t>KH2420</t>
        </is>
      </c>
      <c r="G1359" s="45" t="n"/>
      <c r="H1359" s="45" t="inlineStr">
        <is>
          <t>Đồng Nai</t>
        </is>
      </c>
      <c r="I1359" s="45" t="n"/>
    </row>
    <row r="1360" ht="25" customHeight="1">
      <c r="A1360" s="43" t="inlineStr">
        <is>
          <t>Xưởng tiện Tuấn Hùng - Ngã tư An Sương, Quốc lộ 22 / 0918.062.839</t>
        </is>
      </c>
      <c r="B1360" s="43" t="inlineStr">
        <is>
          <t>0918.062.839</t>
        </is>
      </c>
      <c r="C1360" s="43" t="inlineStr">
        <is>
          <t>Ngã tư an Sương - Quốc lộ 22</t>
        </is>
      </c>
      <c r="D1360" s="43" t="n"/>
      <c r="E1360" s="43" t="n"/>
      <c r="F1360" s="43" t="inlineStr">
        <is>
          <t>KH2421</t>
        </is>
      </c>
      <c r="G1360" s="43" t="n"/>
      <c r="H1360" s="43" t="inlineStr">
        <is>
          <t>TP. Hồ Chí Minh</t>
        </is>
      </c>
      <c r="I1360" s="43" t="n"/>
    </row>
    <row r="1361" ht="25" customHeight="1">
      <c r="A1361" s="45" t="inlineStr">
        <is>
          <t>Gara Đồng Tiến - Gia Lai / 0353.956.820</t>
        </is>
      </c>
      <c r="B1361" s="45" t="inlineStr">
        <is>
          <t>0353.956.820</t>
        </is>
      </c>
      <c r="C1361" s="45" t="inlineStr">
        <is>
          <t>Trường Chinh - Gia Lai</t>
        </is>
      </c>
      <c r="D1361" s="45" t="n"/>
      <c r="E1361" s="45" t="n"/>
      <c r="F1361" s="45" t="inlineStr">
        <is>
          <t>KH2422</t>
        </is>
      </c>
      <c r="G1361" s="45" t="n"/>
      <c r="H1361" s="45" t="inlineStr">
        <is>
          <t>Gia Lai</t>
        </is>
      </c>
      <c r="I1361" s="45" t="n"/>
    </row>
    <row r="1362" ht="25" customHeight="1">
      <c r="A1362" s="43" t="inlineStr">
        <is>
          <t>Anh Vĩnh (Gara) - Quảng Ngãi / 0914.324.081</t>
        </is>
      </c>
      <c r="B1362" s="43" t="inlineStr">
        <is>
          <t>0914.324.081</t>
        </is>
      </c>
      <c r="C1362" s="43" t="inlineStr">
        <is>
          <t>Quảng Ngãi</t>
        </is>
      </c>
      <c r="D1362" s="43" t="n"/>
      <c r="E1362" s="43" t="n"/>
      <c r="F1362" s="43" t="inlineStr">
        <is>
          <t>KH2419</t>
        </is>
      </c>
      <c r="G1362" s="43" t="n"/>
      <c r="H1362" s="43" t="inlineStr">
        <is>
          <t>Quảng Ngãi</t>
        </is>
      </c>
      <c r="I1362" s="43" t="n"/>
    </row>
    <row r="1363" ht="25" customHeight="1">
      <c r="A1363" s="45" t="inlineStr">
        <is>
          <t>Xưởng tiện Anh Lợi - Vĩnh Phú 17 / Anh Lợi: 0914.377.116/ Anh Thanh: 0909.967.893</t>
        </is>
      </c>
      <c r="B1363" s="45" t="inlineStr">
        <is>
          <t>0914.377.116 / 0909.967.893</t>
        </is>
      </c>
      <c r="C1363" s="45" t="inlineStr">
        <is>
          <t>Vĩnh Phú 17, Thuận An, Bình Dương</t>
        </is>
      </c>
      <c r="D1363" s="45" t="n"/>
      <c r="E1363" s="45" t="n"/>
      <c r="F1363" s="45" t="inlineStr">
        <is>
          <t>KH2416</t>
        </is>
      </c>
      <c r="G1363" s="45" t="n"/>
      <c r="H1363" s="45" t="inlineStr">
        <is>
          <t>Bình Dương</t>
        </is>
      </c>
      <c r="I1363" s="45" t="n"/>
    </row>
    <row r="1364" ht="25" customHeight="1">
      <c r="A1364" s="43" t="inlineStr">
        <is>
          <t>Xưởng anh Sáu - Vòng xoay cổng 11- TP Biên Hòa/0979.732.419</t>
        </is>
      </c>
      <c r="B1364" s="43" t="inlineStr">
        <is>
          <t>0979.732.419</t>
        </is>
      </c>
      <c r="C1364" s="43" t="inlineStr">
        <is>
          <t>Biên Hòa - Đồng Nai</t>
        </is>
      </c>
      <c r="D1364" s="43" t="n"/>
      <c r="E1364" s="43" t="n"/>
      <c r="F1364" s="43" t="inlineStr">
        <is>
          <t>KH2417</t>
        </is>
      </c>
      <c r="G1364" s="43" t="n"/>
      <c r="H1364" s="43" t="inlineStr">
        <is>
          <t>Đồng Nai</t>
        </is>
      </c>
      <c r="I1364" s="43" t="n"/>
    </row>
    <row r="1365" ht="25" customHeight="1">
      <c r="A1365" s="45" t="inlineStr">
        <is>
          <t>Anh Luân (xưởng Trâm Anh) - Bình Dương / 0972.371.857</t>
        </is>
      </c>
      <c r="B1365" s="45" t="inlineStr">
        <is>
          <t>0972.371.857</t>
        </is>
      </c>
      <c r="C1365" s="45" t="inlineStr">
        <is>
          <t>Vòng xoay An Phú, Bình Dương</t>
        </is>
      </c>
      <c r="D1365" s="45" t="n"/>
      <c r="E1365" s="45" t="n"/>
      <c r="F1365" s="45" t="inlineStr">
        <is>
          <t>KH2418</t>
        </is>
      </c>
      <c r="G1365" s="45" t="n"/>
      <c r="H1365" s="45" t="inlineStr">
        <is>
          <t>Bình Dương</t>
        </is>
      </c>
      <c r="I1365" s="45" t="n"/>
    </row>
    <row r="1366" ht="25" customHeight="1">
      <c r="A1366" s="43" t="inlineStr">
        <is>
          <t>Anh Sang - Bình Phước/ 0354.878.293</t>
        </is>
      </c>
      <c r="B1366" s="43" t="inlineStr">
        <is>
          <t>0354.878.293</t>
        </is>
      </c>
      <c r="C1366" s="43" t="inlineStr">
        <is>
          <t>Bình Long, Bình Phước</t>
        </is>
      </c>
      <c r="D1366" s="43" t="n"/>
      <c r="E1366" s="43" t="n"/>
      <c r="F1366" s="43" t="inlineStr">
        <is>
          <t>KH2414</t>
        </is>
      </c>
      <c r="G1366" s="43" t="n"/>
      <c r="H1366" s="43" t="inlineStr">
        <is>
          <t>Bình Phước</t>
        </is>
      </c>
      <c r="I1366" s="43" t="n"/>
    </row>
    <row r="1367" ht="25" customHeight="1">
      <c r="A1367" s="45" t="inlineStr">
        <is>
          <t>Xưởng tiện Út Minh Nghĩa III - Tây Ninh / Anh Bạc 0903.046.633</t>
        </is>
      </c>
      <c r="B1367" s="45" t="inlineStr">
        <is>
          <t>0903.046.633</t>
        </is>
      </c>
      <c r="C1367" s="45" t="inlineStr">
        <is>
          <t>Hòa Thành, Tây Ninh</t>
        </is>
      </c>
      <c r="D1367" s="45" t="n"/>
      <c r="E1367" s="45" t="n"/>
      <c r="F1367" s="45" t="inlineStr">
        <is>
          <t>KH2415</t>
        </is>
      </c>
      <c r="G1367" s="45" t="n"/>
      <c r="H1367" s="45" t="inlineStr">
        <is>
          <t>Tây Ninh</t>
        </is>
      </c>
      <c r="I1367" s="45" t="n"/>
    </row>
    <row r="1368" ht="25" customHeight="1">
      <c r="A1368" s="43" t="inlineStr">
        <is>
          <t>Cửa hàng anh Thông - Kiên Giang / 0972.353.159 / 0917.758.400</t>
        </is>
      </c>
      <c r="B1368" s="43" t="inlineStr">
        <is>
          <t>0972.353.159 / 0917.758.400</t>
        </is>
      </c>
      <c r="C1368" s="43" t="inlineStr">
        <is>
          <t>Tổ 4 ấp Sơn Kiên, xã Kiên Bình, huyện Kiên Lương, An Giang</t>
        </is>
      </c>
      <c r="D1368" s="43" t="n"/>
      <c r="E1368" s="43" t="n"/>
      <c r="F1368" s="43" t="inlineStr">
        <is>
          <t>KH2413</t>
        </is>
      </c>
      <c r="G1368" s="43" t="n"/>
      <c r="H1368" s="43" t="inlineStr">
        <is>
          <t>Kiên Giang</t>
        </is>
      </c>
      <c r="I1368" s="43" t="n"/>
    </row>
    <row r="1369" ht="25" customHeight="1">
      <c r="A1369" s="45" t="inlineStr">
        <is>
          <t>Anh Vũ - Quốc lộ 13 / 0949.664.064</t>
        </is>
      </c>
      <c r="B1369" s="45" t="inlineStr">
        <is>
          <t>0949.664.064</t>
        </is>
      </c>
      <c r="C1369" s="45" t="inlineStr">
        <is>
          <t>776 Quốc lộ 13, Thủ Đức, Sài Gòn</t>
        </is>
      </c>
      <c r="D1369" s="45" t="n"/>
      <c r="E1369" s="45" t="n"/>
      <c r="F1369" s="45" t="inlineStr">
        <is>
          <t>KH2411</t>
        </is>
      </c>
      <c r="G1369" s="45" t="n"/>
      <c r="H1369" s="45" t="inlineStr">
        <is>
          <t>TP. Hồ Chí Minh</t>
        </is>
      </c>
      <c r="I1369" s="45" t="n"/>
    </row>
    <row r="1370" ht="25" customHeight="1">
      <c r="A1370" s="43" t="inlineStr">
        <is>
          <t>Minh Châu - Hà Nội - Phụ tùng Trung Quốc - 0932.780.662</t>
        </is>
      </c>
      <c r="B1370" s="43" t="inlineStr">
        <is>
          <t>0932.780.662</t>
        </is>
      </c>
      <c r="C1370" s="43" t="inlineStr">
        <is>
          <t>Long Biên - Hà Nội</t>
        </is>
      </c>
      <c r="D1370" s="43" t="n"/>
      <c r="E1370" s="43" t="n"/>
      <c r="F1370" s="43" t="inlineStr">
        <is>
          <t>KH2412</t>
        </is>
      </c>
      <c r="G1370" s="43" t="n"/>
      <c r="H1370" s="43" t="inlineStr">
        <is>
          <t>Hà Nội</t>
        </is>
      </c>
      <c r="I1370" s="43" t="n"/>
    </row>
    <row r="1371" ht="25" customHeight="1">
      <c r="A1371" s="45" t="inlineStr">
        <is>
          <t>Chị Hằng - Campuchia (khách mua máy CAT) 012.752.780</t>
        </is>
      </c>
      <c r="B1371" s="45" t="inlineStr">
        <is>
          <t>012.752.780</t>
        </is>
      </c>
      <c r="C1371" s="45" t="inlineStr">
        <is>
          <t>Phnompenh, Cambodia</t>
        </is>
      </c>
      <c r="D1371" s="45" t="n"/>
      <c r="E1371" s="45" t="n"/>
      <c r="F1371" s="45" t="inlineStr">
        <is>
          <t>KH2410</t>
        </is>
      </c>
      <c r="G1371" s="45" t="n"/>
      <c r="H1371" s="45" t="inlineStr">
        <is>
          <t>Campuchia</t>
        </is>
      </c>
      <c r="I1371" s="45" t="n"/>
    </row>
    <row r="1372" ht="25" customHeight="1">
      <c r="A1372" s="43" t="inlineStr">
        <is>
          <t>Xưởng tiện Quế Hưng - Ngã tư Bình Phước/ A. Duy 0907.116.523</t>
        </is>
      </c>
      <c r="B1372" s="43" t="inlineStr">
        <is>
          <t>0907.116.523</t>
        </is>
      </c>
      <c r="C1372" s="43" t="inlineStr">
        <is>
          <t>QL1A, Thủ Đức, Sài Gòn</t>
        </is>
      </c>
      <c r="D1372" s="43" t="n"/>
      <c r="E1372" s="43" t="n"/>
      <c r="F1372" s="43" t="inlineStr">
        <is>
          <t>KH2408</t>
        </is>
      </c>
      <c r="G1372" s="43" t="n"/>
      <c r="H1372" s="43" t="inlineStr">
        <is>
          <t>TP. Hồ Chí Minh</t>
        </is>
      </c>
      <c r="I1372" s="43" t="n"/>
    </row>
    <row r="1373" ht="25" customHeight="1">
      <c r="A1373" s="45" t="inlineStr">
        <is>
          <t>(Thu chi hộ tiền gia công) Xưởng anh Châu - QL13/ 0903.338.153</t>
        </is>
      </c>
      <c r="B1373" s="45" t="inlineStr">
        <is>
          <t>0903.338.153</t>
        </is>
      </c>
      <c r="C1373" s="45" t="inlineStr">
        <is>
          <t>Hiệp Bình Phước, QL13, Thủ Đức</t>
        </is>
      </c>
      <c r="D1373" s="45" t="n"/>
      <c r="E1373" s="45" t="n"/>
      <c r="F1373" s="45" t="inlineStr">
        <is>
          <t>KH2409</t>
        </is>
      </c>
      <c r="G1373" s="45" t="n"/>
      <c r="H1373" s="45" t="inlineStr">
        <is>
          <t>TP. Hồ Chí Minh</t>
        </is>
      </c>
      <c r="I1373" s="45" t="n"/>
    </row>
    <row r="1374" ht="25" customHeight="1">
      <c r="A1374" s="43" t="inlineStr">
        <is>
          <t>Anh Cư (Gara) - Bình Phước / 0919.514.799</t>
        </is>
      </c>
      <c r="B1374" s="43" t="inlineStr">
        <is>
          <t>0919.514.799</t>
        </is>
      </c>
      <c r="C1374" s="43" t="inlineStr">
        <is>
          <t>Bình Phước</t>
        </is>
      </c>
      <c r="D1374" s="43" t="n"/>
      <c r="E1374" s="43" t="n"/>
      <c r="F1374" s="43" t="inlineStr">
        <is>
          <t>KH2406</t>
        </is>
      </c>
      <c r="G1374" s="43" t="n"/>
      <c r="H1374" s="43" t="inlineStr">
        <is>
          <t>Bình Phước</t>
        </is>
      </c>
      <c r="I1374" s="43" t="n"/>
    </row>
    <row r="1375" ht="25" customHeight="1">
      <c r="A1375" s="45" t="inlineStr">
        <is>
          <t>Xưởng Kim Đồng - Đăk Nông/ 0906.520.476 - 0987.242.915</t>
        </is>
      </c>
      <c r="B1375" s="45" t="inlineStr">
        <is>
          <t>0906.520.476 / 0987.242.915</t>
        </is>
      </c>
      <c r="C1375" s="45" t="inlineStr">
        <is>
          <t>Đăk Nông</t>
        </is>
      </c>
      <c r="D1375" s="45" t="n"/>
      <c r="E1375" s="45" t="n"/>
      <c r="F1375" s="45" t="inlineStr">
        <is>
          <t>KH2407</t>
        </is>
      </c>
      <c r="G1375" s="45" t="n"/>
      <c r="H1375" s="45" t="inlineStr">
        <is>
          <t>Đắk Nông</t>
        </is>
      </c>
      <c r="I1375" s="45" t="n"/>
    </row>
    <row r="1376" ht="25" customHeight="1">
      <c r="A1376" s="43" t="inlineStr">
        <is>
          <t>Xưởng Phú Nguyễn - Đăk Lăk / 0913.604.647</t>
        </is>
      </c>
      <c r="B1376" s="43" t="inlineStr">
        <is>
          <t>0913.604.647</t>
        </is>
      </c>
      <c r="C1376" s="43" t="inlineStr">
        <is>
          <t>27 Trần Quý Cáp, Buôn Mê Thuột, Đắk Lắk</t>
        </is>
      </c>
      <c r="D1376" s="43" t="n"/>
      <c r="E1376" s="43" t="n"/>
      <c r="F1376" s="43" t="inlineStr">
        <is>
          <t>KH2403</t>
        </is>
      </c>
      <c r="G1376" s="43" t="n"/>
      <c r="H1376" s="43" t="inlineStr">
        <is>
          <t>Đắk Lắk</t>
        </is>
      </c>
      <c r="I1376" s="43" t="n"/>
    </row>
    <row r="1377" ht="25" customHeight="1">
      <c r="A1377" s="45" t="inlineStr">
        <is>
          <t>Anh Thân - Ngã 4 Bình Phước/ 0946.173.226</t>
        </is>
      </c>
      <c r="B1377" s="45" t="inlineStr">
        <is>
          <t>0946.173.226</t>
        </is>
      </c>
      <c r="C1377" s="45" t="inlineStr">
        <is>
          <t>Ngã 4 Bình Phước, Thủ Đức, TP HCM</t>
        </is>
      </c>
      <c r="D1377" s="45" t="n"/>
      <c r="E1377" s="45" t="n"/>
      <c r="F1377" s="45" t="inlineStr">
        <is>
          <t>KH2404</t>
        </is>
      </c>
      <c r="G1377" s="45" t="n"/>
      <c r="H1377" s="45" t="inlineStr">
        <is>
          <t>TP. Hồ Chí Minh</t>
        </is>
      </c>
      <c r="I1377" s="45" t="n"/>
    </row>
    <row r="1378" ht="25" customHeight="1">
      <c r="A1378" s="43" t="inlineStr">
        <is>
          <t>A TUẤN (xưởng Tuấn Linh) - KONTUM / 0975.053.678</t>
        </is>
      </c>
      <c r="B1378" s="43" t="inlineStr">
        <is>
          <t>0975.053.678</t>
        </is>
      </c>
      <c r="C1378" s="43" t="inlineStr">
        <is>
          <t>Phan Đình Phùng, Kontum</t>
        </is>
      </c>
      <c r="D1378" s="43" t="n"/>
      <c r="E1378" s="43" t="n"/>
      <c r="F1378" s="43" t="inlineStr">
        <is>
          <t>KH2405</t>
        </is>
      </c>
      <c r="G1378" s="43" t="n"/>
      <c r="H1378" s="43" t="inlineStr">
        <is>
          <t>Kon Tum</t>
        </is>
      </c>
      <c r="I1378" s="43" t="n"/>
    </row>
    <row r="1379" ht="25" customHeight="1">
      <c r="A1379" s="45" t="inlineStr">
        <is>
          <t>A Thành cao (thợ mài tự do) QL13 - 0901.144.864</t>
        </is>
      </c>
      <c r="B1379" s="45" t="inlineStr">
        <is>
          <t>0901.144.864</t>
        </is>
      </c>
      <c r="C1379" s="45" t="inlineStr">
        <is>
          <t>QL13, Thủ Đức</t>
        </is>
      </c>
      <c r="D1379" s="45" t="n"/>
      <c r="E1379" s="45" t="n"/>
      <c r="F1379" s="45" t="inlineStr">
        <is>
          <t>KH2402</t>
        </is>
      </c>
      <c r="G1379" s="45" t="n"/>
      <c r="H1379" s="45" t="inlineStr">
        <is>
          <t>TP. Hồ Chí Minh</t>
        </is>
      </c>
      <c r="I1379" s="45" t="n"/>
    </row>
    <row r="1380" ht="25" customHeight="1">
      <c r="A1380" s="43" t="inlineStr">
        <is>
          <t>Công ty Đá Hóa An - Biên Hòa (Tổng công ty) / Anh Diện - 0963.091.204</t>
        </is>
      </c>
      <c r="B1380" s="43" t="inlineStr">
        <is>
          <t>0963.091.204</t>
        </is>
      </c>
      <c r="C1380" s="43" t="inlineStr">
        <is>
          <t>Biên Hòa - Đồng Nai</t>
        </is>
      </c>
      <c r="D1380" s="43" t="n"/>
      <c r="E1380" s="43" t="n"/>
      <c r="F1380" s="43" t="inlineStr">
        <is>
          <t>KH2401</t>
        </is>
      </c>
      <c r="G1380" s="43" t="n"/>
      <c r="H1380" s="43" t="inlineStr">
        <is>
          <t>Đồng Nai</t>
        </is>
      </c>
      <c r="I1380" s="43" t="n"/>
    </row>
    <row r="1381" ht="25" customHeight="1">
      <c r="A1381" s="45" t="inlineStr">
        <is>
          <t>Anh Hùng - Q9 - Sài Gòn/ 0797.239.542</t>
        </is>
      </c>
      <c r="B1381" s="45" t="inlineStr">
        <is>
          <t>0797.239.542</t>
        </is>
      </c>
      <c r="C1381" s="45" t="inlineStr">
        <is>
          <t>Quận 9 - TP.HCM</t>
        </is>
      </c>
      <c r="D1381" s="45" t="n"/>
      <c r="E1381" s="45" t="n"/>
      <c r="F1381" s="45" t="inlineStr">
        <is>
          <t>KH2400</t>
        </is>
      </c>
      <c r="G1381" s="45" t="n"/>
      <c r="H1381" s="45" t="inlineStr">
        <is>
          <t>TP. Hồ Chí Minh</t>
        </is>
      </c>
      <c r="I1381" s="45" t="n"/>
    </row>
    <row r="1382" ht="25" customHeight="1">
      <c r="A1382" s="43" t="inlineStr">
        <is>
          <t>Anh Thanh (Phước Hải) - Hàng Xanh</t>
        </is>
      </c>
      <c r="B1382" s="43" t="n"/>
      <c r="C1382" s="43" t="inlineStr">
        <is>
          <t>Sài Gòn</t>
        </is>
      </c>
      <c r="D1382" s="43" t="n"/>
      <c r="E1382" s="43" t="n"/>
      <c r="F1382" s="43" t="inlineStr">
        <is>
          <t>KH2399</t>
        </is>
      </c>
      <c r="G1382" s="43" t="n"/>
      <c r="H1382" s="43" t="inlineStr">
        <is>
          <t>TP. Hồ Chí Minh</t>
        </is>
      </c>
      <c r="I1382" s="43" t="n"/>
    </row>
    <row r="1383" ht="25" customHeight="1">
      <c r="A1383" s="45" t="inlineStr">
        <is>
          <t>Cửa hàng Trần Phát / A Định 0938.816.481 (chuyên đồ CAT)</t>
        </is>
      </c>
      <c r="B1383" s="45" t="inlineStr">
        <is>
          <t>0938.816.481</t>
        </is>
      </c>
      <c r="C1383" s="45" t="inlineStr">
        <is>
          <t>Sài Gòn</t>
        </is>
      </c>
      <c r="D1383" s="45" t="n"/>
      <c r="E1383" s="45" t="n"/>
      <c r="F1383" s="45" t="inlineStr">
        <is>
          <t>TRANPHAT</t>
        </is>
      </c>
      <c r="G1383" s="45" t="n"/>
      <c r="H1383" s="45" t="inlineStr">
        <is>
          <t>TP. Hồ Chí Minh</t>
        </is>
      </c>
      <c r="I1383" s="45" t="n"/>
    </row>
    <row r="1384" ht="25" customHeight="1">
      <c r="A1384" s="43" t="inlineStr">
        <is>
          <t>Công ty TNHH Khoáng Sản Hưng Thịnh/ A Trí 0932.924.628 - 0917.607.417</t>
        </is>
      </c>
      <c r="B1384" s="43" t="inlineStr">
        <is>
          <t>0932.924.628 / 0917.607.417</t>
        </is>
      </c>
      <c r="C1384" s="43" t="inlineStr">
        <is>
          <t>255 Nguyễn Biểu, P2, Q5, TP HCM</t>
        </is>
      </c>
      <c r="D1384" s="43" t="n"/>
      <c r="E1384" s="43" t="n"/>
      <c r="F1384" s="43" t="inlineStr">
        <is>
          <t>KH2395</t>
        </is>
      </c>
      <c r="G1384" s="43" t="n"/>
      <c r="H1384" s="43" t="inlineStr">
        <is>
          <t>TP. Hồ Chí Minh</t>
        </is>
      </c>
      <c r="I1384" s="43" t="n"/>
    </row>
    <row r="1385" ht="25" customHeight="1">
      <c r="A1385" s="45" t="inlineStr">
        <is>
          <t>Anh Tiền (xưởng) Đại Nam - Bình Dương/ 0976.145.306</t>
        </is>
      </c>
      <c r="B1385" s="45" t="inlineStr">
        <is>
          <t>0976.145.306</t>
        </is>
      </c>
      <c r="C1385" s="45" t="inlineStr">
        <is>
          <t>Đại Nam, Bình Dương</t>
        </is>
      </c>
      <c r="D1385" s="45" t="n"/>
      <c r="E1385" s="45" t="n"/>
      <c r="F1385" s="45" t="inlineStr">
        <is>
          <t>KH2396</t>
        </is>
      </c>
      <c r="G1385" s="45" t="n"/>
      <c r="H1385" s="45" t="inlineStr">
        <is>
          <t>Bình Dương</t>
        </is>
      </c>
      <c r="I1385" s="45" t="n"/>
    </row>
    <row r="1386" ht="25" customHeight="1">
      <c r="A1386" s="43" t="inlineStr">
        <is>
          <t>Xưởng anh Dũng - Đăk Lăk / 0982.433.998</t>
        </is>
      </c>
      <c r="B1386" s="43" t="inlineStr">
        <is>
          <t>0982.433.998</t>
        </is>
      </c>
      <c r="C1386" s="43" t="inlineStr">
        <is>
          <t>Km14 Quốc lộ 14 Đăk Lăk</t>
        </is>
      </c>
      <c r="D1386" s="43" t="n"/>
      <c r="E1386" s="43" t="n"/>
      <c r="F1386" s="43" t="inlineStr">
        <is>
          <t>KH2397</t>
        </is>
      </c>
      <c r="G1386" s="43" t="n"/>
      <c r="H1386" s="43" t="inlineStr">
        <is>
          <t>Đắk Lắk</t>
        </is>
      </c>
      <c r="I1386" s="43" t="n"/>
    </row>
    <row r="1387" ht="25" customHeight="1">
      <c r="A1387" s="45" t="inlineStr">
        <is>
          <t>Anh Quân - Bình Dương/ 0961.207.805</t>
        </is>
      </c>
      <c r="B1387" s="45" t="inlineStr">
        <is>
          <t>0961.207.805</t>
        </is>
      </c>
      <c r="C1387" s="45" t="inlineStr">
        <is>
          <t>Dĩ An, Bình Dương</t>
        </is>
      </c>
      <c r="D1387" s="45" t="n"/>
      <c r="E1387" s="45" t="n"/>
      <c r="F1387" s="45" t="inlineStr">
        <is>
          <t>KH2398</t>
        </is>
      </c>
      <c r="G1387" s="45" t="n"/>
      <c r="H1387" s="45" t="inlineStr">
        <is>
          <t>TP. Hồ Chí Minh</t>
        </is>
      </c>
      <c r="I1387" s="45" t="n"/>
    </row>
    <row r="1388" ht="25" customHeight="1">
      <c r="A1388" s="43" t="inlineStr">
        <is>
          <t>Anh Chọn - Công ty Hồng An / 0978.989.081</t>
        </is>
      </c>
      <c r="B1388" s="43" t="inlineStr">
        <is>
          <t>0978.989.081</t>
        </is>
      </c>
      <c r="C1388" s="43" t="inlineStr">
        <is>
          <t>Quận 11 - Sài Gòn</t>
        </is>
      </c>
      <c r="D1388" s="43" t="n"/>
      <c r="E1388" s="43" t="n"/>
      <c r="F1388" s="43" t="inlineStr">
        <is>
          <t>KH2394</t>
        </is>
      </c>
      <c r="G1388" s="43" t="n"/>
      <c r="H1388" s="43" t="inlineStr">
        <is>
          <t>TP. Hồ Chí Minh</t>
        </is>
      </c>
      <c r="I1388" s="43" t="n"/>
    </row>
    <row r="1389" ht="25" customHeight="1">
      <c r="A1389" s="45" t="inlineStr">
        <is>
          <t>Xưởng tiện Anh Đạt - Quận 10, Sài Gòn/ 0903.631.333</t>
        </is>
      </c>
      <c r="B1389" s="45" t="inlineStr">
        <is>
          <t>0903.631.333</t>
        </is>
      </c>
      <c r="C1389" s="45" t="inlineStr">
        <is>
          <t>112 Trần Nhân Tông-Phường 2-Quận 10 - TP HCM</t>
        </is>
      </c>
      <c r="D1389" s="45" t="n"/>
      <c r="E1389" s="45" t="n"/>
      <c r="F1389" s="45" t="inlineStr">
        <is>
          <t>KH2391</t>
        </is>
      </c>
      <c r="G1389" s="45" t="n"/>
      <c r="H1389" s="45" t="inlineStr">
        <is>
          <t>TP. Hồ Chí Minh</t>
        </is>
      </c>
      <c r="I1389" s="45" t="n"/>
    </row>
    <row r="1390" ht="25" customHeight="1">
      <c r="A1390" s="43" t="inlineStr">
        <is>
          <t>Xưởng tiện Danh Nghĩa - Sài Gòn/ Anh Danh: 0903.999.559 - 0903.373.656</t>
        </is>
      </c>
      <c r="B1390" s="43" t="inlineStr">
        <is>
          <t>0903.999.559 / 0903.373.656</t>
        </is>
      </c>
      <c r="C1390" s="43" t="inlineStr">
        <is>
          <t>40/10 Đường số 8, P. Trường Thọ, TP Thủ Đức, TP Hồ Chí Minh</t>
        </is>
      </c>
      <c r="D1390" s="43" t="n"/>
      <c r="E1390" s="43" t="n"/>
      <c r="F1390" s="43" t="inlineStr">
        <is>
          <t>KH2392</t>
        </is>
      </c>
      <c r="G1390" s="43" t="n"/>
      <c r="H1390" s="43" t="inlineStr">
        <is>
          <t>TP. Hồ Chí Minh</t>
        </is>
      </c>
      <c r="I1390" s="43" t="n"/>
    </row>
    <row r="1391" ht="25" customHeight="1">
      <c r="A1391" s="45" t="inlineStr">
        <is>
          <t>Anh Phương - Sài Gòn / 0988.356.268</t>
        </is>
      </c>
      <c r="B1391" s="45" t="inlineStr">
        <is>
          <t>0988.356.268</t>
        </is>
      </c>
      <c r="C1391" s="45" t="inlineStr">
        <is>
          <t>Cầu Rạch Chiếc, Xa Lộ Hà Nội, Q9, Sài Gòn</t>
        </is>
      </c>
      <c r="D1391" s="45" t="n"/>
      <c r="E1391" s="45" t="n"/>
      <c r="F1391" s="45" t="inlineStr">
        <is>
          <t>KH2393</t>
        </is>
      </c>
      <c r="G1391" s="45" t="n"/>
      <c r="H1391" s="45" t="inlineStr">
        <is>
          <t>TP. Hồ Chí Minh</t>
        </is>
      </c>
      <c r="I1391" s="45" t="n"/>
    </row>
    <row r="1392" ht="25" customHeight="1">
      <c r="A1392" s="43" t="inlineStr">
        <is>
          <t>Anh Kiều - Kiến Đức, Đăk Nông / 0963.151.222</t>
        </is>
      </c>
      <c r="B1392" s="43" t="inlineStr">
        <is>
          <t>0963.151.222</t>
        </is>
      </c>
      <c r="C1392" s="43" t="n"/>
      <c r="D1392" s="43" t="n"/>
      <c r="E1392" s="43" t="n"/>
      <c r="F1392" s="43" t="inlineStr">
        <is>
          <t>KH2390</t>
        </is>
      </c>
      <c r="G1392" s="43" t="n"/>
      <c r="H1392" s="43" t="inlineStr">
        <is>
          <t>Đắk Nông</t>
        </is>
      </c>
      <c r="I1392" s="43" t="n"/>
    </row>
    <row r="1393" ht="25" customHeight="1">
      <c r="A1393" s="45" t="inlineStr">
        <is>
          <t>Xưởng tiện anh Tý - Quận 5, Sài Gòn / 0903.833.767</t>
        </is>
      </c>
      <c r="B1393" s="45" t="inlineStr">
        <is>
          <t>0903.833.767</t>
        </is>
      </c>
      <c r="C1393" s="45" t="inlineStr">
        <is>
          <t>145 Huỳnh Mẫn Đạt, P8, Q5, Sài Gòn</t>
        </is>
      </c>
      <c r="D1393" s="45" t="n"/>
      <c r="E1393" s="45" t="n"/>
      <c r="F1393" s="45" t="inlineStr">
        <is>
          <t>KH2387</t>
        </is>
      </c>
      <c r="G1393" s="45" t="n"/>
      <c r="H1393" s="45" t="inlineStr">
        <is>
          <t>TP. Hồ Chí Minh</t>
        </is>
      </c>
      <c r="I1393" s="45" t="n"/>
    </row>
    <row r="1394" ht="25" customHeight="1">
      <c r="A1394" s="43" t="inlineStr">
        <is>
          <t>Anh Vũ - Đăk Lăk / 0978.902.174</t>
        </is>
      </c>
      <c r="B1394" s="43" t="inlineStr">
        <is>
          <t>0978.902.174</t>
        </is>
      </c>
      <c r="C1394" s="43" t="inlineStr">
        <is>
          <t>Đắk Lăk</t>
        </is>
      </c>
      <c r="D1394" s="43" t="n"/>
      <c r="E1394" s="43" t="n"/>
      <c r="F1394" s="43" t="inlineStr">
        <is>
          <t>KH2388</t>
        </is>
      </c>
      <c r="G1394" s="43" t="n"/>
      <c r="H1394" s="43" t="inlineStr">
        <is>
          <t>Đắk Lắk</t>
        </is>
      </c>
      <c r="I1394" s="43" t="n"/>
    </row>
    <row r="1395" ht="25" customHeight="1">
      <c r="A1395" s="45" t="inlineStr">
        <is>
          <t>Anh Hùng - Phước Long, Bình Phước / 0918.439.535</t>
        </is>
      </c>
      <c r="B1395" s="45" t="inlineStr">
        <is>
          <t>0918.439.535</t>
        </is>
      </c>
      <c r="C1395" s="45" t="inlineStr">
        <is>
          <t>Phước Long, Bình Phước</t>
        </is>
      </c>
      <c r="D1395" s="45" t="n"/>
      <c r="E1395" s="45" t="n"/>
      <c r="F1395" s="45" t="inlineStr">
        <is>
          <t>KH2389</t>
        </is>
      </c>
      <c r="G1395" s="45" t="n"/>
      <c r="H1395" s="45" t="inlineStr">
        <is>
          <t>Bình Phước</t>
        </is>
      </c>
      <c r="I1395" s="45" t="n"/>
    </row>
    <row r="1396" ht="25" customHeight="1">
      <c r="A1396" s="43" t="inlineStr">
        <is>
          <t>Anh Bảy - Bình Long / 0977.572.422</t>
        </is>
      </c>
      <c r="B1396" s="43" t="inlineStr">
        <is>
          <t>0977.572.422</t>
        </is>
      </c>
      <c r="C1396" s="43" t="inlineStr">
        <is>
          <t>Bình Long, Bình Phước</t>
        </is>
      </c>
      <c r="D1396" s="43" t="n"/>
      <c r="E1396" s="43" t="n"/>
      <c r="F1396" s="43" t="inlineStr">
        <is>
          <t>KH2386</t>
        </is>
      </c>
      <c r="G1396" s="43" t="n"/>
      <c r="H1396" s="43" t="inlineStr">
        <is>
          <t>Bình Phước</t>
        </is>
      </c>
      <c r="I1396" s="43" t="n"/>
    </row>
    <row r="1397" ht="25" customHeight="1">
      <c r="A1397" s="45" t="inlineStr">
        <is>
          <t>Anh An - Củ Chi/ 0986.773.889</t>
        </is>
      </c>
      <c r="B1397" s="45" t="inlineStr">
        <is>
          <t>0986.773.889</t>
        </is>
      </c>
      <c r="C1397" s="45" t="inlineStr">
        <is>
          <t>Củ Chi - Sài Gòn</t>
        </is>
      </c>
      <c r="D1397" s="45" t="n"/>
      <c r="E1397" s="45" t="n"/>
      <c r="F1397" s="45" t="inlineStr">
        <is>
          <t>KH2384</t>
        </is>
      </c>
      <c r="G1397" s="45" t="n"/>
      <c r="H1397" s="45" t="inlineStr">
        <is>
          <t>TP. Hồ Chí Minh</t>
        </is>
      </c>
      <c r="I1397" s="45" t="n"/>
    </row>
    <row r="1398" ht="25" customHeight="1">
      <c r="A1398" s="43" t="inlineStr">
        <is>
          <t>Anh Hải - Long An</t>
        </is>
      </c>
      <c r="B1398" s="43" t="n"/>
      <c r="C1398" s="43" t="inlineStr">
        <is>
          <t>Long An</t>
        </is>
      </c>
      <c r="D1398" s="43" t="n"/>
      <c r="E1398" s="43" t="n"/>
      <c r="F1398" s="43" t="inlineStr">
        <is>
          <t>KH2385</t>
        </is>
      </c>
      <c r="G1398" s="43" t="n"/>
      <c r="H1398" s="43" t="inlineStr">
        <is>
          <t>Long An</t>
        </is>
      </c>
      <c r="I1398" s="43" t="n"/>
    </row>
    <row r="1399" ht="25" customHeight="1">
      <c r="A1399" s="45" t="inlineStr">
        <is>
          <t>Anh Tình - Bảo Lộc, Lâm Đồng / 0967.300.524</t>
        </is>
      </c>
      <c r="B1399" s="45" t="inlineStr">
        <is>
          <t>0967.300.524</t>
        </is>
      </c>
      <c r="C1399" s="45" t="inlineStr">
        <is>
          <t>Bảo Lộc - Lâm Đồng</t>
        </is>
      </c>
      <c r="D1399" s="45" t="n"/>
      <c r="E1399" s="45" t="n"/>
      <c r="F1399" s="45" t="inlineStr">
        <is>
          <t>KH2382</t>
        </is>
      </c>
      <c r="G1399" s="45" t="n"/>
      <c r="H1399" s="45" t="inlineStr">
        <is>
          <t>Lâm Đồng</t>
        </is>
      </c>
      <c r="I1399" s="45" t="n"/>
    </row>
    <row r="1400" ht="25" customHeight="1">
      <c r="A1400" s="43" t="inlineStr">
        <is>
          <t>Anh Phú (chủ máy) - Thuận An - Bình Dương (Vòng xoay An Phú) / 0963.182.294</t>
        </is>
      </c>
      <c r="B1400" s="43" t="inlineStr">
        <is>
          <t>0963.182.294</t>
        </is>
      </c>
      <c r="C1400" s="43" t="inlineStr">
        <is>
          <t>Thuận An, BÌnh Dương</t>
        </is>
      </c>
      <c r="D1400" s="43" t="n"/>
      <c r="E1400" s="43" t="n"/>
      <c r="F1400" s="43" t="inlineStr">
        <is>
          <t>KH2383</t>
        </is>
      </c>
      <c r="G1400" s="43" t="n"/>
      <c r="H1400" s="43" t="inlineStr">
        <is>
          <t>Bình Dương</t>
        </is>
      </c>
      <c r="I1400" s="43" t="n"/>
    </row>
    <row r="1401" ht="25" customHeight="1">
      <c r="A1401" s="45" t="inlineStr">
        <is>
          <t>Công ty Cơ Giới Ba Miền - Sài Gòn</t>
        </is>
      </c>
      <c r="B1401" s="45" t="n"/>
      <c r="C1401" s="45" t="inlineStr">
        <is>
          <t>36/24 Yên Thế, Phường 2, Quận Tân Bình, TP Hồ Chí Minh, Việt Nam</t>
        </is>
      </c>
      <c r="D1401" s="45" t="n"/>
      <c r="E1401" s="45" t="n"/>
      <c r="F1401" s="45" t="inlineStr">
        <is>
          <t>COGIOI3MIEN</t>
        </is>
      </c>
      <c r="G1401" s="45" t="n"/>
      <c r="H1401" s="45" t="n"/>
      <c r="I1401" s="45" t="n"/>
    </row>
    <row r="1402" ht="25" customHeight="1">
      <c r="A1402" s="43" t="inlineStr">
        <is>
          <t>Anh Đức - Bảo Lộc, Lâm Đồng / 0984.885.462</t>
        </is>
      </c>
      <c r="B1402" s="43" t="inlineStr">
        <is>
          <t>0984.885.462</t>
        </is>
      </c>
      <c r="C1402" s="43" t="inlineStr">
        <is>
          <t>Bảo Lộc, Lâm Đồng</t>
        </is>
      </c>
      <c r="D1402" s="43" t="n"/>
      <c r="E1402" s="43" t="n"/>
      <c r="F1402" s="43" t="inlineStr">
        <is>
          <t>KH2381</t>
        </is>
      </c>
      <c r="G1402" s="43" t="n"/>
      <c r="H1402" s="43" t="inlineStr">
        <is>
          <t>Lâm Đồng</t>
        </is>
      </c>
      <c r="I1402" s="43" t="n"/>
    </row>
    <row r="1403" ht="25" customHeight="1">
      <c r="A1403" s="45" t="inlineStr">
        <is>
          <t>Xưởng Anh Hưng - Đăk Lăk / 0898.383.233</t>
        </is>
      </c>
      <c r="B1403" s="45" t="inlineStr">
        <is>
          <t>0898.383.233</t>
        </is>
      </c>
      <c r="C1403" s="45" t="inlineStr">
        <is>
          <t>Đăk Lăk</t>
        </is>
      </c>
      <c r="D1403" s="45" t="n"/>
      <c r="E1403" s="45" t="n"/>
      <c r="F1403" s="45" t="inlineStr">
        <is>
          <t>KH2379</t>
        </is>
      </c>
      <c r="G1403" s="45" t="n"/>
      <c r="H1403" s="45" t="inlineStr">
        <is>
          <t>Đắk Lắk</t>
        </is>
      </c>
      <c r="I1403" s="45" t="n"/>
    </row>
    <row r="1404" ht="25" customHeight="1">
      <c r="A1404" s="43" t="inlineStr">
        <is>
          <t>Anh Toàn - Vũng Tàu/ 0362.254.191</t>
        </is>
      </c>
      <c r="B1404" s="43" t="inlineStr">
        <is>
          <t>0362.254.191</t>
        </is>
      </c>
      <c r="C1404" s="43" t="inlineStr">
        <is>
          <t>Vũng Tàu</t>
        </is>
      </c>
      <c r="D1404" s="43" t="n"/>
      <c r="E1404" s="43" t="n"/>
      <c r="F1404" s="43" t="inlineStr">
        <is>
          <t>KH2380</t>
        </is>
      </c>
      <c r="G1404" s="43" t="n"/>
      <c r="H1404" s="43" t="inlineStr">
        <is>
          <t>Bà Rịa - Vũng Tàu</t>
        </is>
      </c>
      <c r="I1404" s="43" t="n"/>
    </row>
    <row r="1405" ht="25" customHeight="1">
      <c r="A1405" s="45" t="inlineStr">
        <is>
          <t>Anh Hà - Xưởng Sơn Hà/ Bến Cát, Bình Dương/ 0977.244.377</t>
        </is>
      </c>
      <c r="B1405" s="45" t="inlineStr">
        <is>
          <t>0977.244.377</t>
        </is>
      </c>
      <c r="C1405" s="45" t="inlineStr">
        <is>
          <t>Bến Cát - Bình Dương</t>
        </is>
      </c>
      <c r="D1405" s="45" t="n"/>
      <c r="E1405" s="45" t="n"/>
      <c r="F1405" s="45" t="inlineStr">
        <is>
          <t>KH2378</t>
        </is>
      </c>
      <c r="G1405" s="45" t="n"/>
      <c r="H1405" s="45" t="inlineStr">
        <is>
          <t>Bình Dương</t>
        </is>
      </c>
      <c r="I1405" s="45" t="n"/>
    </row>
    <row r="1406" ht="25" customHeight="1">
      <c r="A1406" s="43" t="inlineStr">
        <is>
          <t>Anh Hải - Bình Long, Bình Phước/ 0918.587.583</t>
        </is>
      </c>
      <c r="B1406" s="43" t="inlineStr">
        <is>
          <t>0918.587.583</t>
        </is>
      </c>
      <c r="C1406" s="43" t="inlineStr">
        <is>
          <t>Bình Long, Bình Phước</t>
        </is>
      </c>
      <c r="D1406" s="43" t="n"/>
      <c r="E1406" s="43" t="n"/>
      <c r="F1406" s="43" t="inlineStr">
        <is>
          <t>KH2376</t>
        </is>
      </c>
      <c r="G1406" s="43" t="n"/>
      <c r="H1406" s="43" t="inlineStr">
        <is>
          <t>Bình Phước</t>
        </is>
      </c>
      <c r="I1406" s="43" t="n"/>
    </row>
    <row r="1407" ht="25" customHeight="1">
      <c r="A1407" s="45" t="inlineStr">
        <is>
          <t>Anh Hậu (chủ máy) - Sài Gòn / 0903.854.344 - Nợ khó đòi</t>
        </is>
      </c>
      <c r="B1407" s="45" t="inlineStr">
        <is>
          <t>0903.854.344</t>
        </is>
      </c>
      <c r="C1407" s="45" t="inlineStr">
        <is>
          <t>Sài gòn</t>
        </is>
      </c>
      <c r="D1407" s="45" t="n"/>
      <c r="E1407" s="45" t="n"/>
      <c r="F1407" s="45" t="inlineStr">
        <is>
          <t>KH2377</t>
        </is>
      </c>
      <c r="G1407" s="45" t="n"/>
      <c r="H1407" s="45" t="inlineStr">
        <is>
          <t>TP. Hồ Chí Minh</t>
        </is>
      </c>
      <c r="I1407" s="45" t="n"/>
    </row>
    <row r="1408" ht="25" customHeight="1">
      <c r="A1408" s="43" t="inlineStr">
        <is>
          <t>Xưởng tiện Hòa Hưng - Gò Dưa/ Anh Chẫm: 0907.715.713 - 0703.038.849 (Zalo)</t>
        </is>
      </c>
      <c r="B1408" s="43" t="inlineStr">
        <is>
          <t>0907.715.713 / 0703.038.849</t>
        </is>
      </c>
      <c r="C1408" s="43" t="inlineStr">
        <is>
          <t>388 Quốc lộ 1A, Ngã 4 Gò Dưa, Thủ Đức</t>
        </is>
      </c>
      <c r="D1408" s="43" t="n"/>
      <c r="E1408" s="43" t="n"/>
      <c r="F1408" s="43" t="inlineStr">
        <is>
          <t>KH2375</t>
        </is>
      </c>
      <c r="G1408" s="43" t="n"/>
      <c r="H1408" s="43" t="inlineStr">
        <is>
          <t>TP. Hồ Chí Minh</t>
        </is>
      </c>
      <c r="I1408" s="43" t="n"/>
    </row>
    <row r="1409" ht="25" customHeight="1">
      <c r="A1409" s="45" t="inlineStr">
        <is>
          <t>HENAN OLA MARINE DIESEL ENGINE CO., LTD (SX MẶT MÁY + LỐC MÁY)</t>
        </is>
      </c>
      <c r="B1409" s="45" t="n"/>
      <c r="C1409" s="45" t="inlineStr">
        <is>
          <t>ADD: NO. 1, LIYUAN ROAD, FUGOU COUNTY, ZHOUKUO CITY, HENAN PROVINCE, CHINA</t>
        </is>
      </c>
      <c r="D1409" s="45" t="n"/>
      <c r="E1409" s="45" t="n"/>
      <c r="F1409" s="45" t="inlineStr">
        <is>
          <t>HENAN</t>
        </is>
      </c>
      <c r="G1409" s="45" t="n"/>
      <c r="H1409" s="45" t="n"/>
      <c r="I1409" s="45" t="n"/>
    </row>
    <row r="1410" ht="25" customHeight="1">
      <c r="A1410" s="43" t="inlineStr">
        <is>
          <t>Anh Dũng - Gara Dũng Kiệt, KonTum/ 0905.934.952</t>
        </is>
      </c>
      <c r="B1410" s="43" t="inlineStr">
        <is>
          <t>0905.934.952</t>
        </is>
      </c>
      <c r="C1410" s="43" t="inlineStr">
        <is>
          <t>KonTum</t>
        </is>
      </c>
      <c r="D1410" s="43" t="n"/>
      <c r="E1410" s="43" t="n"/>
      <c r="F1410" s="43" t="inlineStr">
        <is>
          <t>KH2373</t>
        </is>
      </c>
      <c r="G1410" s="43" t="n"/>
      <c r="H1410" s="43" t="inlineStr">
        <is>
          <t>Kon Tum</t>
        </is>
      </c>
      <c r="I1410" s="43" t="n"/>
    </row>
    <row r="1411" ht="25" customHeight="1">
      <c r="A1411" s="45" t="inlineStr">
        <is>
          <t>Anh Chương - Gia Lai/ 0913.430.716</t>
        </is>
      </c>
      <c r="B1411" s="45" t="inlineStr">
        <is>
          <t>0913.430.716</t>
        </is>
      </c>
      <c r="C1411" s="45" t="inlineStr">
        <is>
          <t>Gia Lai</t>
        </is>
      </c>
      <c r="D1411" s="45" t="n"/>
      <c r="E1411" s="45" t="n"/>
      <c r="F1411" s="45" t="inlineStr">
        <is>
          <t>KH2374</t>
        </is>
      </c>
      <c r="G1411" s="45" t="n"/>
      <c r="H1411" s="45" t="inlineStr">
        <is>
          <t>Gia Lai</t>
        </is>
      </c>
      <c r="I1411" s="45" t="n"/>
    </row>
    <row r="1412" ht="25" customHeight="1">
      <c r="A1412" s="43" t="inlineStr">
        <is>
          <t>Cửa hàng Anh Tâm - An Khê - Gia Lai / 0914.097.729</t>
        </is>
      </c>
      <c r="B1412" s="43" t="inlineStr">
        <is>
          <t>0914.097.729</t>
        </is>
      </c>
      <c r="C1412" s="43" t="inlineStr">
        <is>
          <t>An Khê, Gia Lai</t>
        </is>
      </c>
      <c r="D1412" s="43" t="n"/>
      <c r="E1412" s="43" t="n"/>
      <c r="F1412" s="43" t="inlineStr">
        <is>
          <t>KH2370</t>
        </is>
      </c>
      <c r="G1412" s="43" t="n"/>
      <c r="H1412" s="43" t="inlineStr">
        <is>
          <t>Gia Lai</t>
        </is>
      </c>
      <c r="I1412" s="43" t="n"/>
    </row>
    <row r="1413" ht="25" customHeight="1">
      <c r="A1413" s="45" t="inlineStr">
        <is>
          <t>Anh Trung, Kontum / 0914.122.077</t>
        </is>
      </c>
      <c r="B1413" s="45" t="inlineStr">
        <is>
          <t>0914.122.077</t>
        </is>
      </c>
      <c r="C1413" s="45" t="inlineStr">
        <is>
          <t>Kontum</t>
        </is>
      </c>
      <c r="D1413" s="45" t="n"/>
      <c r="E1413" s="45" t="n"/>
      <c r="F1413" s="45" t="inlineStr">
        <is>
          <t>KH2371</t>
        </is>
      </c>
      <c r="G1413" s="45" t="n"/>
      <c r="H1413" s="45" t="inlineStr">
        <is>
          <t>Kon Tum</t>
        </is>
      </c>
      <c r="I1413" s="45" t="n"/>
    </row>
    <row r="1414" ht="25" customHeight="1">
      <c r="A1414" s="43" t="inlineStr">
        <is>
          <t>Xưởng Minh Thành - QL13, Sài Gòn/ A. Sang 0702.651.484 (nợ khó đòi)</t>
        </is>
      </c>
      <c r="B1414" s="43" t="inlineStr">
        <is>
          <t>0702.651.484</t>
        </is>
      </c>
      <c r="C1414" s="43" t="inlineStr">
        <is>
          <t>Quốc lộ 13, Q.Thủ Đức, TPHCM</t>
        </is>
      </c>
      <c r="D1414" s="43" t="n"/>
      <c r="E1414" s="43" t="n"/>
      <c r="F1414" s="43" t="inlineStr">
        <is>
          <t>KH2372</t>
        </is>
      </c>
      <c r="G1414" s="43" t="n"/>
      <c r="H1414" s="43" t="inlineStr">
        <is>
          <t>TP. Hồ Chí Minh</t>
        </is>
      </c>
      <c r="I1414" s="43" t="n"/>
    </row>
    <row r="1415" ht="25" customHeight="1">
      <c r="A1415" s="45" t="inlineStr">
        <is>
          <t>Anh Thọ - Tuy Đức - Đăk Nông / 0988.700.042</t>
        </is>
      </c>
      <c r="B1415" s="45" t="inlineStr">
        <is>
          <t>0988.700.042</t>
        </is>
      </c>
      <c r="C1415" s="45" t="inlineStr">
        <is>
          <t>Tuy Đức, Đăk Nông</t>
        </is>
      </c>
      <c r="D1415" s="45" t="n"/>
      <c r="E1415" s="45" t="n"/>
      <c r="F1415" s="45" t="inlineStr">
        <is>
          <t>KH2368</t>
        </is>
      </c>
      <c r="G1415" s="45" t="n"/>
      <c r="H1415" s="45" t="inlineStr">
        <is>
          <t>Đắk Nông</t>
        </is>
      </c>
      <c r="I1415" s="45" t="n"/>
    </row>
    <row r="1416" ht="25" customHeight="1">
      <c r="A1416" s="43" t="inlineStr">
        <is>
          <t>Anh Tuân - Phước Long - Bình Phước / 0985.566.888</t>
        </is>
      </c>
      <c r="B1416" s="43" t="inlineStr">
        <is>
          <t>0985.566.888</t>
        </is>
      </c>
      <c r="C1416" s="43" t="inlineStr">
        <is>
          <t>Phước Long, Bình Phước</t>
        </is>
      </c>
      <c r="D1416" s="43" t="n"/>
      <c r="E1416" s="43" t="n"/>
      <c r="F1416" s="43" t="inlineStr">
        <is>
          <t>KH2369</t>
        </is>
      </c>
      <c r="G1416" s="43" t="n"/>
      <c r="H1416" s="43" t="inlineStr">
        <is>
          <t>Bình Phước</t>
        </is>
      </c>
      <c r="I1416" s="43" t="n"/>
    </row>
    <row r="1417" ht="25" customHeight="1">
      <c r="A1417" s="45" t="inlineStr">
        <is>
          <t>Xưởng tiện Út Minh Nghĩa - Hòa Thành - Tây Ninh / 0903.610.360</t>
        </is>
      </c>
      <c r="B1417" s="45" t="inlineStr">
        <is>
          <t>0903.610.360</t>
        </is>
      </c>
      <c r="C1417" s="45" t="inlineStr">
        <is>
          <t>Hòa Thành, Tây Ninh</t>
        </is>
      </c>
      <c r="D1417" s="45" t="n"/>
      <c r="E1417" s="45" t="n"/>
      <c r="F1417" s="45" t="inlineStr">
        <is>
          <t>KH2367</t>
        </is>
      </c>
      <c r="G1417" s="45" t="n"/>
      <c r="H1417" s="45" t="inlineStr">
        <is>
          <t>Tây Ninh</t>
        </is>
      </c>
      <c r="I1417" s="45" t="n"/>
    </row>
    <row r="1418" ht="25" customHeight="1">
      <c r="A1418" s="43" t="inlineStr">
        <is>
          <t>Anh Điền (thợ máy) Đại Nam - Bình Dương/ 0966.636.127</t>
        </is>
      </c>
      <c r="B1418" s="43" t="inlineStr">
        <is>
          <t>0966.636.127</t>
        </is>
      </c>
      <c r="C1418" s="43" t="inlineStr">
        <is>
          <t>Đại Nam, Bình Dương</t>
        </is>
      </c>
      <c r="D1418" s="43" t="n"/>
      <c r="E1418" s="43" t="n"/>
      <c r="F1418" s="43" t="inlineStr">
        <is>
          <t>KH2362</t>
        </is>
      </c>
      <c r="G1418" s="43" t="n"/>
      <c r="H1418" s="43" t="inlineStr">
        <is>
          <t>Bình Dương</t>
        </is>
      </c>
      <c r="I1418" s="43" t="n"/>
    </row>
    <row r="1419" ht="25" customHeight="1">
      <c r="A1419" s="45" t="inlineStr">
        <is>
          <t>Vũ Khiêm - Đăk Song, Đăk Nông/ 0977.058.717</t>
        </is>
      </c>
      <c r="B1419" s="45" t="inlineStr">
        <is>
          <t>0977.058.717</t>
        </is>
      </c>
      <c r="C1419" s="45" t="inlineStr">
        <is>
          <t>Đăk Song, Đăk Nông</t>
        </is>
      </c>
      <c r="D1419" s="45" t="n"/>
      <c r="E1419" s="45" t="n"/>
      <c r="F1419" s="45" t="inlineStr">
        <is>
          <t>KH2363</t>
        </is>
      </c>
      <c r="G1419" s="45" t="n"/>
      <c r="H1419" s="45" t="inlineStr">
        <is>
          <t>Đắk Nông</t>
        </is>
      </c>
      <c r="I1419" s="45" t="n"/>
    </row>
    <row r="1420" ht="25" customHeight="1">
      <c r="A1420" s="43" t="inlineStr">
        <is>
          <t>Anh Danh, Lộc Ninh, Bình Phước / 0937.593.423-0982.610.171</t>
        </is>
      </c>
      <c r="B1420" s="43" t="inlineStr">
        <is>
          <t>0937.593.423-0982</t>
        </is>
      </c>
      <c r="C1420" s="43" t="inlineStr">
        <is>
          <t>Lộc Ninh, Bình Phước</t>
        </is>
      </c>
      <c r="D1420" s="43" t="n"/>
      <c r="E1420" s="43" t="n"/>
      <c r="F1420" s="43" t="inlineStr">
        <is>
          <t>KH2364</t>
        </is>
      </c>
      <c r="G1420" s="43" t="n"/>
      <c r="H1420" s="43" t="inlineStr">
        <is>
          <t>Bình Phước</t>
        </is>
      </c>
      <c r="I1420" s="43" t="n"/>
    </row>
    <row r="1421" ht="25" customHeight="1">
      <c r="A1421" s="45" t="inlineStr">
        <is>
          <t>Anh Thanh - Bù Đăng - Bình Phước - 0988.417.464</t>
        </is>
      </c>
      <c r="B1421" s="45" t="inlineStr">
        <is>
          <t>0988.417.464</t>
        </is>
      </c>
      <c r="C1421" s="45" t="inlineStr">
        <is>
          <t>KM32, Đức Liễu, Bù Đăng - Bình Phước</t>
        </is>
      </c>
      <c r="D1421" s="45" t="n"/>
      <c r="E1421" s="45" t="n"/>
      <c r="F1421" s="45" t="inlineStr">
        <is>
          <t>KH2365</t>
        </is>
      </c>
      <c r="G1421" s="45" t="n"/>
      <c r="H1421" s="45" t="inlineStr">
        <is>
          <t>Bình Phước</t>
        </is>
      </c>
      <c r="I1421" s="45" t="n"/>
    </row>
    <row r="1422" ht="25" customHeight="1">
      <c r="A1422" s="43" t="inlineStr">
        <is>
          <t>Xưởng Duy Tân, Lộc Ninh, Bình Phước / 0941.560.499</t>
        </is>
      </c>
      <c r="B1422" s="43" t="inlineStr">
        <is>
          <t>0941.560.499</t>
        </is>
      </c>
      <c r="C1422" s="43" t="inlineStr">
        <is>
          <t>Lộc Ninh, Bình Phước</t>
        </is>
      </c>
      <c r="D1422" s="43" t="n"/>
      <c r="E1422" s="43" t="n"/>
      <c r="F1422" s="43" t="inlineStr">
        <is>
          <t>KH2366</t>
        </is>
      </c>
      <c r="G1422" s="43" t="n"/>
      <c r="H1422" s="43" t="inlineStr">
        <is>
          <t>Bình Phước</t>
        </is>
      </c>
      <c r="I1422" s="43" t="n"/>
    </row>
    <row r="1423" ht="25" customHeight="1">
      <c r="A1423" s="45" t="inlineStr">
        <is>
          <t>Công ty Đức Đạt - Gia Lai (công trình tại Bình Phước)/ A. Nam: 0914.168.689</t>
        </is>
      </c>
      <c r="B1423" s="45" t="inlineStr">
        <is>
          <t>0914.168.689</t>
        </is>
      </c>
      <c r="C1423" s="45" t="inlineStr">
        <is>
          <t>Hàng gửi đi Bình Phước</t>
        </is>
      </c>
      <c r="D1423" s="45" t="n"/>
      <c r="E1423" s="45" t="n"/>
      <c r="F1423" s="45" t="inlineStr">
        <is>
          <t>KH2361</t>
        </is>
      </c>
      <c r="G1423" s="45" t="n"/>
      <c r="H1423" s="45" t="inlineStr">
        <is>
          <t>Gia Lai</t>
        </is>
      </c>
      <c r="I1423" s="45" t="n"/>
    </row>
    <row r="1424" ht="25" customHeight="1">
      <c r="A1424" s="43" t="inlineStr">
        <is>
          <t>Tân Lộc - Sài Gòn, chuyên hàng Mỹ / 0919.696.009</t>
        </is>
      </c>
      <c r="B1424" s="43" t="inlineStr">
        <is>
          <t>0919.696.009</t>
        </is>
      </c>
      <c r="C1424" s="43" t="inlineStr">
        <is>
          <t>Nguyễn Thái Bình, Quận 1, Sài Gòn</t>
        </is>
      </c>
      <c r="D1424" s="43" t="n"/>
      <c r="E1424" s="43" t="n"/>
      <c r="F1424" s="43" t="inlineStr">
        <is>
          <t>TANLOC</t>
        </is>
      </c>
      <c r="G1424" s="43" t="n"/>
      <c r="H1424" s="43" t="n"/>
      <c r="I1424" s="43" t="n"/>
    </row>
    <row r="1425" ht="25" customHeight="1">
      <c r="A1425" s="45" t="inlineStr">
        <is>
          <t>Cửa hàng Mạnh Hùng - Long Khánh, Đồng Nai/0938.586.586</t>
        </is>
      </c>
      <c r="B1425" s="45" t="inlineStr">
        <is>
          <t>0938.586.586</t>
        </is>
      </c>
      <c r="C1425" s="45" t="inlineStr">
        <is>
          <t>Long Khánh, Đồng Nai</t>
        </is>
      </c>
      <c r="D1425" s="45" t="n"/>
      <c r="E1425" s="45" t="n"/>
      <c r="F1425" s="45" t="inlineStr">
        <is>
          <t>KH2358</t>
        </is>
      </c>
      <c r="G1425" s="45" t="n"/>
      <c r="H1425" s="45" t="inlineStr">
        <is>
          <t>Đồng Nai</t>
        </is>
      </c>
      <c r="I1425" s="45" t="n"/>
    </row>
    <row r="1426" ht="25" customHeight="1">
      <c r="A1426" s="43" t="inlineStr">
        <is>
          <t>A TUẤN - KONTUM - 0385.200.678</t>
        </is>
      </c>
      <c r="B1426" s="43" t="inlineStr">
        <is>
          <t>0385.200.678</t>
        </is>
      </c>
      <c r="C1426" s="43" t="inlineStr">
        <is>
          <t>Kontum</t>
        </is>
      </c>
      <c r="D1426" s="43" t="n"/>
      <c r="E1426" s="43" t="n"/>
      <c r="F1426" s="43" t="inlineStr">
        <is>
          <t>KH2359</t>
        </is>
      </c>
      <c r="G1426" s="43" t="n"/>
      <c r="H1426" s="43" t="inlineStr">
        <is>
          <t>Kon Tum</t>
        </is>
      </c>
      <c r="I1426" s="43" t="n"/>
    </row>
    <row r="1427" ht="25" customHeight="1">
      <c r="A1427" s="45" t="inlineStr">
        <is>
          <t>CÔNG TY THÀNH PHÁT - NHA TRANG / A ĐỊNH 0975.508.718</t>
        </is>
      </c>
      <c r="B1427" s="45" t="inlineStr">
        <is>
          <t>0975.508.718</t>
        </is>
      </c>
      <c r="C1427" s="45" t="inlineStr">
        <is>
          <t>NHA TRANG</t>
        </is>
      </c>
      <c r="D1427" s="45" t="n"/>
      <c r="E1427" s="45" t="n"/>
      <c r="F1427" s="45" t="inlineStr">
        <is>
          <t>KH2360</t>
        </is>
      </c>
      <c r="G1427" s="45" t="n"/>
      <c r="H1427" s="45" t="inlineStr">
        <is>
          <t>Khánh Hòa</t>
        </is>
      </c>
      <c r="I1427" s="45" t="n"/>
    </row>
    <row r="1428" ht="25" customHeight="1">
      <c r="A1428" s="43" t="inlineStr">
        <is>
          <t>Anh Bôn - Phú Yên/ 0916.854.051</t>
        </is>
      </c>
      <c r="B1428" s="43" t="inlineStr">
        <is>
          <t>0916.854.051</t>
        </is>
      </c>
      <c r="C1428" s="43" t="inlineStr">
        <is>
          <t>Tuy Hòa, Phú Yên</t>
        </is>
      </c>
      <c r="D1428" s="43" t="n"/>
      <c r="E1428" s="43" t="n"/>
      <c r="F1428" s="43" t="inlineStr">
        <is>
          <t>KH2355</t>
        </is>
      </c>
      <c r="G1428" s="43" t="n"/>
      <c r="H1428" s="43" t="inlineStr">
        <is>
          <t>Phú Yên</t>
        </is>
      </c>
      <c r="I1428" s="43" t="n"/>
    </row>
    <row r="1429" ht="25" customHeight="1">
      <c r="A1429" s="45" t="inlineStr">
        <is>
          <t>Xưởng tiện Anh Thành - QL13 - 0973.460.773/ 0909.274.328</t>
        </is>
      </c>
      <c r="B1429" s="45" t="inlineStr">
        <is>
          <t>0973.460.773 / 0909.274.328</t>
        </is>
      </c>
      <c r="C1429" s="45" t="inlineStr">
        <is>
          <t>Ngã Tư Bình Phước</t>
        </is>
      </c>
      <c r="D1429" s="45" t="n"/>
      <c r="E1429" s="45" t="n"/>
      <c r="F1429" s="45" t="inlineStr">
        <is>
          <t>KH2356</t>
        </is>
      </c>
      <c r="G1429" s="45" t="n"/>
      <c r="H1429" s="45" t="inlineStr">
        <is>
          <t>TP. Hồ Chí Minh</t>
        </is>
      </c>
      <c r="I1429" s="45" t="n"/>
    </row>
    <row r="1430" ht="25" customHeight="1">
      <c r="A1430" s="43" t="inlineStr">
        <is>
          <t>Anh Lý, An Phú Đông, Quận 12/ 0913.904.360</t>
        </is>
      </c>
      <c r="B1430" s="43" t="inlineStr">
        <is>
          <t>0913.904.360</t>
        </is>
      </c>
      <c r="C1430" s="43" t="inlineStr">
        <is>
          <t>An Phú Đông, Quận 12, TPHCM</t>
        </is>
      </c>
      <c r="D1430" s="43" t="n"/>
      <c r="E1430" s="43" t="n"/>
      <c r="F1430" s="43" t="inlineStr">
        <is>
          <t>KH2357</t>
        </is>
      </c>
      <c r="G1430" s="43" t="n"/>
      <c r="H1430" s="43" t="inlineStr">
        <is>
          <t>TP. Hồ Chí Minh</t>
        </is>
      </c>
      <c r="I1430" s="43" t="n"/>
    </row>
    <row r="1431" ht="25" customHeight="1">
      <c r="A1431" s="45" t="inlineStr">
        <is>
          <t>Xưởng Anh Bình (Bé) - Bình Chánh / 0916.881.139</t>
        </is>
      </c>
      <c r="B1431" s="45" t="inlineStr">
        <is>
          <t>0916.881.139</t>
        </is>
      </c>
      <c r="C1431" s="45" t="inlineStr">
        <is>
          <t>11/24 Quốc Lộ 1A, Bình Chánh (cách cầu vượt Nguyễn Văn Linh 700m)</t>
        </is>
      </c>
      <c r="D1431" s="45" t="n"/>
      <c r="E1431" s="45" t="n"/>
      <c r="F1431" s="45" t="inlineStr">
        <is>
          <t>KH2354</t>
        </is>
      </c>
      <c r="G1431" s="45" t="n"/>
      <c r="H1431" s="45" t="inlineStr">
        <is>
          <t>TP. Hồ Chí Minh</t>
        </is>
      </c>
      <c r="I1431" s="45" t="n"/>
    </row>
    <row r="1432" ht="25" customHeight="1">
      <c r="A1432" s="43" t="inlineStr">
        <is>
          <t>Công ty CP XÂY DỰNG CƠ KHÍ A74/ CHỊ PHƯỢNG - 0915.588.099</t>
        </is>
      </c>
      <c r="B1432" s="43" t="inlineStr">
        <is>
          <t>0915.588.099</t>
        </is>
      </c>
      <c r="C1432" s="43" t="inlineStr">
        <is>
          <t>CỤM CN TÂN AN 1. P. TÂN AN, TP BUÔN MÊ THUỘT, ĐĂK LĂK</t>
        </is>
      </c>
      <c r="D1432" s="43" t="n"/>
      <c r="E1432" s="43" t="n"/>
      <c r="F1432" s="43" t="inlineStr">
        <is>
          <t>KH2353</t>
        </is>
      </c>
      <c r="G1432" s="43" t="n"/>
      <c r="H1432" s="43" t="inlineStr">
        <is>
          <t>Đắk Lắk</t>
        </is>
      </c>
      <c r="I1432" s="43" t="n"/>
    </row>
    <row r="1433" ht="25" customHeight="1">
      <c r="A1433" s="45" t="inlineStr">
        <is>
          <t>Xưởng anh Thành - Đồng Xoài, Bình Phước/ 0918.474.165</t>
        </is>
      </c>
      <c r="B1433" s="45" t="inlineStr">
        <is>
          <t>0918.474.165</t>
        </is>
      </c>
      <c r="C1433" s="45" t="inlineStr">
        <is>
          <t>TX Đồng Xoài, Bình Phước</t>
        </is>
      </c>
      <c r="D1433" s="45" t="n"/>
      <c r="E1433" s="45" t="n"/>
      <c r="F1433" s="45" t="inlineStr">
        <is>
          <t>KH2352</t>
        </is>
      </c>
      <c r="G1433" s="45" t="n"/>
      <c r="H1433" s="45" t="inlineStr">
        <is>
          <t>Bình Phước</t>
        </is>
      </c>
      <c r="I1433" s="45" t="n"/>
    </row>
    <row r="1434" ht="25" customHeight="1">
      <c r="A1434" s="43" t="inlineStr">
        <is>
          <t>Cửa hàng HÙNG DŨNG - KIÊN GIANG - 0839.444.949/0967.949.394</t>
        </is>
      </c>
      <c r="B1434" s="43" t="inlineStr">
        <is>
          <t>0839.444.949 / 0967.949.394</t>
        </is>
      </c>
      <c r="C1434" s="43" t="inlineStr">
        <is>
          <t>Ba Hòn, Kiên Lương, Kiên Giang</t>
        </is>
      </c>
      <c r="D1434" s="43" t="n"/>
      <c r="E1434" s="43" t="n"/>
      <c r="F1434" s="43" t="inlineStr">
        <is>
          <t>KH2350</t>
        </is>
      </c>
      <c r="G1434" s="43" t="n"/>
      <c r="H1434" s="43" t="inlineStr">
        <is>
          <t>Kiên Giang</t>
        </is>
      </c>
      <c r="I1434" s="43" t="n"/>
    </row>
    <row r="1435" ht="25" customHeight="1">
      <c r="A1435" s="45" t="inlineStr">
        <is>
          <t>Anh Học - Cần Thơ - 0941.210.258</t>
        </is>
      </c>
      <c r="B1435" s="45" t="inlineStr">
        <is>
          <t>0941.210.258</t>
        </is>
      </c>
      <c r="C1435" s="45" t="inlineStr">
        <is>
          <t>Cần Thơ</t>
        </is>
      </c>
      <c r="D1435" s="45" t="n"/>
      <c r="E1435" s="45" t="n"/>
      <c r="F1435" s="45" t="inlineStr">
        <is>
          <t>KH2351</t>
        </is>
      </c>
      <c r="G1435" s="45" t="n"/>
      <c r="H1435" s="45" t="inlineStr">
        <is>
          <t>Cần Thơ</t>
        </is>
      </c>
      <c r="I1435" s="45" t="n"/>
    </row>
    <row r="1436" ht="25" customHeight="1">
      <c r="A1436" s="43" t="inlineStr">
        <is>
          <t>Xưởng tiện Anh Thanh - SG/ 0934.725.809</t>
        </is>
      </c>
      <c r="B1436" s="43" t="inlineStr">
        <is>
          <t>0934.725.809</t>
        </is>
      </c>
      <c r="C1436" s="43" t="inlineStr">
        <is>
          <t>318 quốc lộ 1A (Ngã 4 Bình Phước đi về phía Suối Tiên)</t>
        </is>
      </c>
      <c r="D1436" s="43" t="n"/>
      <c r="E1436" s="43" t="n"/>
      <c r="F1436" s="43" t="inlineStr">
        <is>
          <t>KH2349</t>
        </is>
      </c>
      <c r="G1436" s="43" t="n"/>
      <c r="H1436" s="43" t="inlineStr">
        <is>
          <t>TP. Hồ Chí Minh</t>
        </is>
      </c>
      <c r="I1436" s="43" t="n"/>
    </row>
    <row r="1437" ht="25" customHeight="1">
      <c r="A1437" s="45" t="inlineStr">
        <is>
          <t>Anh Tưởng - Đồng Tháp/ 0944.465.027</t>
        </is>
      </c>
      <c r="B1437" s="45" t="inlineStr">
        <is>
          <t>0944.465.027</t>
        </is>
      </c>
      <c r="C1437" s="45" t="inlineStr">
        <is>
          <t>Đồng Tháp</t>
        </is>
      </c>
      <c r="D1437" s="45" t="n"/>
      <c r="E1437" s="45" t="n"/>
      <c r="F1437" s="45" t="inlineStr">
        <is>
          <t>KH2348</t>
        </is>
      </c>
      <c r="G1437" s="45" t="n"/>
      <c r="H1437" s="45" t="inlineStr">
        <is>
          <t>Đồng Tháp</t>
        </is>
      </c>
      <c r="I1437" s="45" t="n"/>
    </row>
    <row r="1438" ht="25" customHeight="1">
      <c r="A1438" s="43" t="inlineStr">
        <is>
          <t>Công Ty Thiên Ấn - Phú Mỹ, Bà Rịa Vũng Tàu/ C Thảo 0909.383.793 - A Hải 0935.242.998</t>
        </is>
      </c>
      <c r="B1438" s="43" t="inlineStr">
        <is>
          <t>0909.383.793 / 0935.242.998</t>
        </is>
      </c>
      <c r="C1438" s="43" t="inlineStr">
        <is>
          <t>Phú Mỹ, Bà Rịa Vũng Tàu</t>
        </is>
      </c>
      <c r="D1438" s="43" t="n"/>
      <c r="E1438" s="43" t="n"/>
      <c r="F1438" s="43" t="inlineStr">
        <is>
          <t>KH2346</t>
        </is>
      </c>
      <c r="G1438" s="43" t="n"/>
      <c r="H1438" s="43" t="inlineStr">
        <is>
          <t>Bà Rịa - Vũng Tàu</t>
        </is>
      </c>
      <c r="I1438" s="43" t="n"/>
    </row>
    <row r="1439" ht="25" customHeight="1">
      <c r="A1439" s="45" t="inlineStr">
        <is>
          <t>Bãi Máy Hưng Phát - Bình Chánh / 0918.995.803</t>
        </is>
      </c>
      <c r="B1439" s="45" t="inlineStr">
        <is>
          <t>0918.995.803</t>
        </is>
      </c>
      <c r="C1439" s="45" t="inlineStr">
        <is>
          <t>Sài Gòn</t>
        </is>
      </c>
      <c r="D1439" s="45" t="n"/>
      <c r="E1439" s="45" t="n"/>
      <c r="F1439" s="45" t="inlineStr">
        <is>
          <t>KH2347</t>
        </is>
      </c>
      <c r="G1439" s="45" t="n"/>
      <c r="H1439" s="45" t="inlineStr">
        <is>
          <t>TP. Hồ Chí Minh</t>
        </is>
      </c>
      <c r="I1439" s="45" t="n"/>
    </row>
    <row r="1440" ht="25" customHeight="1">
      <c r="A1440" s="43" t="inlineStr">
        <is>
          <t>Anh Tèo - Hooc Môn, Sài Gòn / 0908.194.659</t>
        </is>
      </c>
      <c r="B1440" s="43" t="inlineStr">
        <is>
          <t>0908.194.659</t>
        </is>
      </c>
      <c r="C1440" s="43" t="inlineStr">
        <is>
          <t>Sài Gòn</t>
        </is>
      </c>
      <c r="D1440" s="43" t="n"/>
      <c r="E1440" s="43" t="n"/>
      <c r="F1440" s="43" t="inlineStr">
        <is>
          <t>KH2344</t>
        </is>
      </c>
      <c r="G1440" s="43" t="n"/>
      <c r="H1440" s="43" t="inlineStr">
        <is>
          <t>TP. Hồ Chí Minh</t>
        </is>
      </c>
      <c r="I1440" s="43" t="n"/>
    </row>
    <row r="1441" ht="25" customHeight="1">
      <c r="A1441" s="45" t="inlineStr">
        <is>
          <t>Anh Khanh - Q7 - chuyên Cummins - 0902.717.810</t>
        </is>
      </c>
      <c r="B1441" s="45" t="inlineStr">
        <is>
          <t>0902.717.810</t>
        </is>
      </c>
      <c r="C1441" s="45" t="inlineStr">
        <is>
          <t>Quận 7</t>
        </is>
      </c>
      <c r="D1441" s="45" t="n"/>
      <c r="E1441" s="45" t="n"/>
      <c r="F1441" s="45" t="inlineStr">
        <is>
          <t>KH2345</t>
        </is>
      </c>
      <c r="G1441" s="45" t="n"/>
      <c r="H1441" s="45" t="inlineStr">
        <is>
          <t>TP. Hồ Chí Minh</t>
        </is>
      </c>
      <c r="I1441" s="45" t="n"/>
    </row>
    <row r="1442" ht="25" customHeight="1">
      <c r="A1442" s="43" t="inlineStr">
        <is>
          <t>Cửa Hàng Dung Nghĩa -Anh An - Củ Chi / 0961.814.388</t>
        </is>
      </c>
      <c r="B1442" s="43" t="inlineStr">
        <is>
          <t>0961.814.388</t>
        </is>
      </c>
      <c r="C1442" s="43" t="inlineStr">
        <is>
          <t>Sài Gòn</t>
        </is>
      </c>
      <c r="D1442" s="43" t="n"/>
      <c r="E1442" s="43" t="n"/>
      <c r="F1442" s="43" t="inlineStr">
        <is>
          <t>KH2343</t>
        </is>
      </c>
      <c r="G1442" s="43" t="n"/>
      <c r="H1442" s="43" t="inlineStr">
        <is>
          <t>TP. Hồ Chí Minh</t>
        </is>
      </c>
      <c r="I1442" s="43" t="n"/>
    </row>
    <row r="1443" ht="25" customHeight="1">
      <c r="A1443" s="45" t="inlineStr">
        <is>
          <t>Anh Tân - Tân Lộc, Cà Mau/ 0949.271.515</t>
        </is>
      </c>
      <c r="B1443" s="45" t="inlineStr">
        <is>
          <t>0949.271.515</t>
        </is>
      </c>
      <c r="C1443" s="45" t="inlineStr">
        <is>
          <t>Tân Lộc, Cà Mau</t>
        </is>
      </c>
      <c r="D1443" s="45" t="n"/>
      <c r="E1443" s="45" t="n"/>
      <c r="F1443" s="45" t="inlineStr">
        <is>
          <t>KH2342</t>
        </is>
      </c>
      <c r="G1443" s="45" t="n"/>
      <c r="H1443" s="45" t="inlineStr">
        <is>
          <t>Cà Mau</t>
        </is>
      </c>
      <c r="I1443" s="45" t="n"/>
    </row>
    <row r="1444" ht="25" customHeight="1">
      <c r="A1444" s="43" t="inlineStr">
        <is>
          <t>Ga ra Tuấn - Di Linh/ 0978.142.574 - 0912.513.818</t>
        </is>
      </c>
      <c r="B1444" s="43" t="inlineStr">
        <is>
          <t>0978.142.574 / 0912.513.818</t>
        </is>
      </c>
      <c r="C1444" s="43" t="inlineStr">
        <is>
          <t>Di Linh, Lâm Đồng</t>
        </is>
      </c>
      <c r="D1444" s="43" t="n"/>
      <c r="E1444" s="43" t="n"/>
      <c r="F1444" s="43" t="inlineStr">
        <is>
          <t>KH2339</t>
        </is>
      </c>
      <c r="G1444" s="43" t="n"/>
      <c r="H1444" s="43" t="inlineStr">
        <is>
          <t>Lâm Đồng</t>
        </is>
      </c>
      <c r="I1444" s="43" t="n"/>
    </row>
    <row r="1445" ht="25" customHeight="1">
      <c r="A1445" s="45" t="inlineStr">
        <is>
          <t>Anh Giáp - Cà Mau - 0918.306.394</t>
        </is>
      </c>
      <c r="B1445" s="45" t="inlineStr">
        <is>
          <t>0918.306.394</t>
        </is>
      </c>
      <c r="C1445" s="45" t="inlineStr">
        <is>
          <t>Cà Mau</t>
        </is>
      </c>
      <c r="D1445" s="45" t="n"/>
      <c r="E1445" s="45" t="n"/>
      <c r="F1445" s="45" t="inlineStr">
        <is>
          <t>KH2340</t>
        </is>
      </c>
      <c r="G1445" s="45" t="n"/>
      <c r="H1445" s="45" t="inlineStr">
        <is>
          <t>Cà Mau</t>
        </is>
      </c>
      <c r="I1445" s="45" t="n"/>
    </row>
    <row r="1446" ht="25" customHeight="1">
      <c r="A1446" s="43" t="inlineStr">
        <is>
          <t>Xưởng tiện Chú Tùng - Bến xe Miền Đông/Chú Tùng: 0813.994.798</t>
        </is>
      </c>
      <c r="B1446" s="43" t="inlineStr">
        <is>
          <t>0813.994.798</t>
        </is>
      </c>
      <c r="C1446" s="43" t="inlineStr">
        <is>
          <t>227 Quốc lộ 13, Phường 26, Bình Thạnh, TP HCM</t>
        </is>
      </c>
      <c r="D1446" s="43" t="n"/>
      <c r="E1446" s="43" t="n"/>
      <c r="F1446" s="43" t="inlineStr">
        <is>
          <t>KH2341</t>
        </is>
      </c>
      <c r="G1446" s="43" t="n"/>
      <c r="H1446" s="43" t="inlineStr">
        <is>
          <t>TP. Hồ Chí Minh</t>
        </is>
      </c>
      <c r="I1446" s="43" t="n"/>
    </row>
    <row r="1447" ht="25" customHeight="1">
      <c r="A1447" s="45" t="inlineStr">
        <is>
          <t>Xưởng Anh Hở - Trà Vinh - 0352.996.173</t>
        </is>
      </c>
      <c r="B1447" s="45" t="inlineStr">
        <is>
          <t>0352.996.173</t>
        </is>
      </c>
      <c r="C1447" s="45" t="inlineStr">
        <is>
          <t>Trà Vinh (giáp Vĩnh Long)</t>
        </is>
      </c>
      <c r="D1447" s="45" t="n"/>
      <c r="E1447" s="45" t="n"/>
      <c r="F1447" s="45" t="inlineStr">
        <is>
          <t>KH2338</t>
        </is>
      </c>
      <c r="G1447" s="45" t="n"/>
      <c r="H1447" s="45" t="inlineStr">
        <is>
          <t>Trà Vinh</t>
        </is>
      </c>
      <c r="I1447" s="45" t="n"/>
    </row>
    <row r="1448" ht="25" customHeight="1">
      <c r="A1448" s="43" t="inlineStr">
        <is>
          <t>Cửa hàng Toàn Phát - Vĩnh Long / Thảo 0987.810.891</t>
        </is>
      </c>
      <c r="B1448" s="43" t="inlineStr">
        <is>
          <t>0987.810.891</t>
        </is>
      </c>
      <c r="C1448" s="43" t="inlineStr">
        <is>
          <t>Vĩnh Long</t>
        </is>
      </c>
      <c r="D1448" s="43" t="n"/>
      <c r="E1448" s="43" t="inlineStr">
        <is>
          <t>Gửi chành kim mã/CHÀNH DÌ HUỆ</t>
        </is>
      </c>
      <c r="F1448" s="43" t="inlineStr">
        <is>
          <t>KH2337</t>
        </is>
      </c>
      <c r="G1448" s="43" t="n"/>
      <c r="H1448" s="43" t="inlineStr">
        <is>
          <t>Vĩnh Long</t>
        </is>
      </c>
      <c r="I1448" s="43" t="n"/>
    </row>
    <row r="1449" ht="25" customHeight="1">
      <c r="A1449" s="45" t="inlineStr">
        <is>
          <t>Anh Kỳ - CH Đức Kỳ, Nghệ An - 0986.278.129</t>
        </is>
      </c>
      <c r="B1449" s="45" t="inlineStr">
        <is>
          <t>0986.278.129</t>
        </is>
      </c>
      <c r="C1449" s="45" t="inlineStr">
        <is>
          <t>Số 2 Ngõ 65, Đường Hồ Bá Kiện, TP VINH, NGHỆ AN</t>
        </is>
      </c>
      <c r="D1449" s="45" t="n"/>
      <c r="E1449" s="45" t="n"/>
      <c r="F1449" s="45" t="inlineStr">
        <is>
          <t>KH2336</t>
        </is>
      </c>
      <c r="G1449" s="45" t="n"/>
      <c r="H1449" s="45" t="inlineStr">
        <is>
          <t>Hà Nội</t>
        </is>
      </c>
      <c r="I1449" s="45" t="n"/>
    </row>
    <row r="1450" ht="25" customHeight="1">
      <c r="A1450" s="43" t="inlineStr">
        <is>
          <t>CH (phụ tùng ô tô) anh Thắng - Bình Dương/ 0866.009.279</t>
        </is>
      </c>
      <c r="B1450" s="43" t="inlineStr">
        <is>
          <t>0866.009.279</t>
        </is>
      </c>
      <c r="C1450" s="43" t="inlineStr">
        <is>
          <t>Binh Duong</t>
        </is>
      </c>
      <c r="D1450" s="43" t="n"/>
      <c r="E1450" s="43" t="n"/>
      <c r="F1450" s="43" t="inlineStr">
        <is>
          <t>KH2335</t>
        </is>
      </c>
      <c r="G1450" s="43" t="n"/>
      <c r="H1450" s="43" t="inlineStr">
        <is>
          <t>Bình Dương</t>
        </is>
      </c>
      <c r="I1450" s="43" t="n"/>
    </row>
    <row r="1451" ht="25" customHeight="1">
      <c r="A1451" s="45" t="inlineStr">
        <is>
          <t>CH Minh Tổng - Tây Ninh - 0986.399.283</t>
        </is>
      </c>
      <c r="B1451" s="45" t="inlineStr">
        <is>
          <t>0986.399.283</t>
        </is>
      </c>
      <c r="C1451" s="45" t="inlineStr">
        <is>
          <t>Tây Ninh</t>
        </is>
      </c>
      <c r="D1451" s="45" t="n"/>
      <c r="E1451" s="45" t="n"/>
      <c r="F1451" s="45" t="inlineStr">
        <is>
          <t>KH2334</t>
        </is>
      </c>
      <c r="G1451" s="45" t="n"/>
      <c r="H1451" s="45" t="inlineStr">
        <is>
          <t>Tây Ninh</t>
        </is>
      </c>
      <c r="I1451" s="45" t="n"/>
    </row>
    <row r="1452" ht="25" customHeight="1">
      <c r="A1452" s="43" t="inlineStr">
        <is>
          <t>Công Ty Nhà TP, Sài Gòn / A Sinh - 0914.354.888</t>
        </is>
      </c>
      <c r="B1452" s="43" t="inlineStr">
        <is>
          <t>0914.354.888</t>
        </is>
      </c>
      <c r="C1452" s="43" t="inlineStr">
        <is>
          <t>Sài Gòn</t>
        </is>
      </c>
      <c r="D1452" s="43" t="n"/>
      <c r="E1452" s="43" t="n"/>
      <c r="F1452" s="43" t="inlineStr">
        <is>
          <t>KH2333</t>
        </is>
      </c>
      <c r="G1452" s="43" t="n"/>
      <c r="H1452" s="43" t="inlineStr">
        <is>
          <t>TP. Hồ Chí Minh</t>
        </is>
      </c>
      <c r="I1452" s="43" t="n"/>
    </row>
    <row r="1453" ht="25" customHeight="1">
      <c r="A1453" s="45" t="inlineStr">
        <is>
          <t>Anh Thành (chủ máy) - Sài Gòn/ 0989.487.089</t>
        </is>
      </c>
      <c r="B1453" s="45" t="inlineStr">
        <is>
          <t>0989.487.089</t>
        </is>
      </c>
      <c r="C1453" s="45" t="inlineStr">
        <is>
          <t>Sài Gòn</t>
        </is>
      </c>
      <c r="D1453" s="45" t="n"/>
      <c r="E1453" s="45" t="n"/>
      <c r="F1453" s="45" t="inlineStr">
        <is>
          <t>KH2331</t>
        </is>
      </c>
      <c r="G1453" s="45" t="n"/>
      <c r="H1453" s="45" t="inlineStr">
        <is>
          <t>TP. Hồ Chí Minh</t>
        </is>
      </c>
      <c r="I1453" s="45" t="n"/>
    </row>
    <row r="1454" ht="25" customHeight="1">
      <c r="A1454" s="43" t="inlineStr">
        <is>
          <t>Mạnh Thơm - Bù Đăng - Bình Phước - 0965.458.568</t>
        </is>
      </c>
      <c r="B1454" s="43" t="inlineStr">
        <is>
          <t>0965.458.568</t>
        </is>
      </c>
      <c r="C1454" s="43" t="inlineStr">
        <is>
          <t>Bù Đăng - Bình Phước</t>
        </is>
      </c>
      <c r="D1454" s="43" t="n"/>
      <c r="E1454" s="43" t="n"/>
      <c r="F1454" s="43" t="inlineStr">
        <is>
          <t>KH2332</t>
        </is>
      </c>
      <c r="G1454" s="43" t="n"/>
      <c r="H1454" s="43" t="inlineStr">
        <is>
          <t>Bình Phước</t>
        </is>
      </c>
      <c r="I1454" s="43" t="n"/>
    </row>
    <row r="1455" ht="25" customHeight="1">
      <c r="A1455" s="45" t="inlineStr">
        <is>
          <t>Anh Hùng - Dầu Tiếng / 0901.682.068</t>
        </is>
      </c>
      <c r="B1455" s="45" t="inlineStr">
        <is>
          <t>0901.682.068</t>
        </is>
      </c>
      <c r="C1455" s="45" t="inlineStr">
        <is>
          <t>Dầu Tiếng, Bình Dương</t>
        </is>
      </c>
      <c r="D1455" s="45" t="n"/>
      <c r="E1455" s="45" t="n"/>
      <c r="F1455" s="45" t="inlineStr">
        <is>
          <t>KH2330</t>
        </is>
      </c>
      <c r="G1455" s="45" t="n"/>
      <c r="H1455" s="45" t="inlineStr">
        <is>
          <t>Bình Dương</t>
        </is>
      </c>
      <c r="I1455" s="45" t="n"/>
    </row>
    <row r="1456" ht="25" customHeight="1">
      <c r="A1456" s="43" t="inlineStr">
        <is>
          <t>Công ty Thảo Nguyên - chuyên vòng bi bạc đạn - 0899319955</t>
        </is>
      </c>
      <c r="B1456" s="43" t="inlineStr">
        <is>
          <t>0899319955</t>
        </is>
      </c>
      <c r="C1456" s="43" t="inlineStr">
        <is>
          <t>497/7 Phạm Văn Chiêu, P13, Q Gò Vấp, TP HCM</t>
        </is>
      </c>
      <c r="D1456" s="43" t="n"/>
      <c r="E1456" s="43" t="n"/>
      <c r="F1456" s="43" t="inlineStr">
        <is>
          <t>VONGBI</t>
        </is>
      </c>
      <c r="G1456" s="43" t="n"/>
      <c r="H1456" s="43" t="n"/>
      <c r="I1456" s="43" t="n"/>
    </row>
    <row r="1457" ht="25" customHeight="1">
      <c r="A1457" s="45" t="inlineStr">
        <is>
          <t>Anh Nhân - Ninh Hòa/ 0982.672.145</t>
        </is>
      </c>
      <c r="B1457" s="45" t="inlineStr">
        <is>
          <t>0982.672.145</t>
        </is>
      </c>
      <c r="C1457" s="45" t="inlineStr">
        <is>
          <t>Ninh Hòa, Khánh Hòa</t>
        </is>
      </c>
      <c r="D1457" s="45" t="n"/>
      <c r="E1457" s="45" t="n"/>
      <c r="F1457" s="45" t="inlineStr">
        <is>
          <t>KH2329</t>
        </is>
      </c>
      <c r="G1457" s="45" t="n"/>
      <c r="H1457" s="45" t="inlineStr">
        <is>
          <t>Khánh Hòa</t>
        </is>
      </c>
      <c r="I1457" s="45" t="n"/>
    </row>
    <row r="1458" ht="25" customHeight="1">
      <c r="A1458" s="43" t="inlineStr">
        <is>
          <t>Xưởng tiện Mai Hưng - Vĩnh Phú 14 - 0913.629.862</t>
        </is>
      </c>
      <c r="B1458" s="43" t="inlineStr">
        <is>
          <t>0913.629.862</t>
        </is>
      </c>
      <c r="C1458" s="43" t="inlineStr">
        <is>
          <t>Vĩnh Phú 14, Thuận An, Bình Dương</t>
        </is>
      </c>
      <c r="D1458" s="43" t="n"/>
      <c r="E1458" s="43" t="n"/>
      <c r="F1458" s="43" t="inlineStr">
        <is>
          <t>KH2328</t>
        </is>
      </c>
      <c r="G1458" s="43" t="n"/>
      <c r="H1458" s="43" t="inlineStr">
        <is>
          <t>TP. Hồ Chí Minh</t>
        </is>
      </c>
      <c r="I1458" s="43" t="n"/>
    </row>
    <row r="1459" ht="25" customHeight="1">
      <c r="A1459" s="45" t="inlineStr">
        <is>
          <t>Anh Lợi - Ngã 4 Bình Phước - 0903.349.524</t>
        </is>
      </c>
      <c r="B1459" s="45" t="inlineStr">
        <is>
          <t>0903.349.524</t>
        </is>
      </c>
      <c r="C1459" s="45" t="inlineStr">
        <is>
          <t>Quốc lộ 13, Thủ Đức</t>
        </is>
      </c>
      <c r="D1459" s="45" t="n"/>
      <c r="E1459" s="45" t="n"/>
      <c r="F1459" s="45" t="inlineStr">
        <is>
          <t>KH2327</t>
        </is>
      </c>
      <c r="G1459" s="45" t="n"/>
      <c r="H1459" s="45" t="inlineStr">
        <is>
          <t>TP. Hồ Chí Minh</t>
        </is>
      </c>
      <c r="I1459" s="45" t="n"/>
    </row>
    <row r="1460" ht="25" customHeight="1">
      <c r="A1460" s="43" t="inlineStr">
        <is>
          <t>Xưởng tiện Thanh Trà - Bình Dương - 0943.485.296</t>
        </is>
      </c>
      <c r="B1460" s="43" t="inlineStr">
        <is>
          <t>0943.485.296</t>
        </is>
      </c>
      <c r="C1460" s="43" t="inlineStr">
        <is>
          <t>Chân Cầu Vĩnh Bình, Bình Dương</t>
        </is>
      </c>
      <c r="D1460" s="43" t="n"/>
      <c r="E1460" s="43" t="n"/>
      <c r="F1460" s="43" t="inlineStr">
        <is>
          <t>KH2326</t>
        </is>
      </c>
      <c r="G1460" s="43" t="n"/>
      <c r="H1460" s="43" t="inlineStr">
        <is>
          <t>TP. Hồ Chí Minh</t>
        </is>
      </c>
      <c r="I1460" s="43" t="n"/>
    </row>
    <row r="1461" ht="25" customHeight="1">
      <c r="A1461" s="45" t="inlineStr">
        <is>
          <t>Anh Tư Diễn - Đăk Nông / 0905.109.310</t>
        </is>
      </c>
      <c r="B1461" s="45" t="inlineStr">
        <is>
          <t>0905.109.310</t>
        </is>
      </c>
      <c r="C1461" s="45" t="inlineStr">
        <is>
          <t>Đăk Nông</t>
        </is>
      </c>
      <c r="D1461" s="45" t="n"/>
      <c r="E1461" s="45" t="n"/>
      <c r="F1461" s="45" t="inlineStr">
        <is>
          <t>KH2324</t>
        </is>
      </c>
      <c r="G1461" s="45" t="n"/>
      <c r="H1461" s="45" t="inlineStr">
        <is>
          <t>Đắk Nông</t>
        </is>
      </c>
      <c r="I1461" s="45" t="n"/>
    </row>
    <row r="1462" ht="25" customHeight="1">
      <c r="A1462" s="43" t="inlineStr">
        <is>
          <t>Anh Trung - Ninh Hòa, Khánh Hòa/ 0913.482.617</t>
        </is>
      </c>
      <c r="B1462" s="43" t="inlineStr">
        <is>
          <t>0913.482.617</t>
        </is>
      </c>
      <c r="C1462" s="43" t="inlineStr">
        <is>
          <t>Ninh Hòa, Khánh Hòa</t>
        </is>
      </c>
      <c r="D1462" s="43" t="n"/>
      <c r="E1462" s="43" t="n"/>
      <c r="F1462" s="43" t="inlineStr">
        <is>
          <t>KH2325</t>
        </is>
      </c>
      <c r="G1462" s="43" t="n"/>
      <c r="H1462" s="43" t="inlineStr">
        <is>
          <t>Khánh Hòa</t>
        </is>
      </c>
      <c r="I1462" s="43" t="n"/>
    </row>
    <row r="1463" ht="25" customHeight="1">
      <c r="A1463" s="45" t="inlineStr">
        <is>
          <t>Cty Thép Tuệ Minh - Tân Uyên, Bình Dương / anh Linh: 0941.832.228</t>
        </is>
      </c>
      <c r="B1463" s="45" t="inlineStr">
        <is>
          <t>0941.832.228</t>
        </is>
      </c>
      <c r="C1463" s="45" t="inlineStr">
        <is>
          <t>Tân Uyên, Bình Dương</t>
        </is>
      </c>
      <c r="D1463" s="45" t="n"/>
      <c r="E1463" s="45" t="n"/>
      <c r="F1463" s="45" t="inlineStr">
        <is>
          <t>KH2323</t>
        </is>
      </c>
      <c r="G1463" s="45" t="n"/>
      <c r="H1463" s="45" t="inlineStr">
        <is>
          <t>Bình Dương</t>
        </is>
      </c>
      <c r="I1463" s="45" t="n"/>
    </row>
    <row r="1464" ht="25" customHeight="1">
      <c r="A1464" s="43" t="inlineStr">
        <is>
          <t>Xưởng anh Nghiệp - Đắk Nông/ 0972.604.748</t>
        </is>
      </c>
      <c r="B1464" s="43" t="inlineStr">
        <is>
          <t>0972.604.748</t>
        </is>
      </c>
      <c r="C1464" s="43" t="inlineStr">
        <is>
          <t>Đắk Nông</t>
        </is>
      </c>
      <c r="D1464" s="43" t="n"/>
      <c r="E1464" s="43" t="n"/>
      <c r="F1464" s="43" t="inlineStr">
        <is>
          <t>KH2322</t>
        </is>
      </c>
      <c r="G1464" s="43" t="n"/>
      <c r="H1464" s="43" t="inlineStr">
        <is>
          <t>Đắk Nông</t>
        </is>
      </c>
      <c r="I1464" s="43" t="n"/>
    </row>
    <row r="1465" ht="25" customHeight="1">
      <c r="A1465" s="45" t="inlineStr">
        <is>
          <t>Chị Thùy - Xưởng tiện Hữu Khoa - Đồng Nai/ 0983.373.444</t>
        </is>
      </c>
      <c r="B1465" s="45" t="inlineStr">
        <is>
          <t>0983.373.444</t>
        </is>
      </c>
      <c r="C1465" s="45" t="inlineStr">
        <is>
          <t>Tam Hòa, Biên Hòa, Đồng Nai</t>
        </is>
      </c>
      <c r="D1465" s="45" t="n"/>
      <c r="E1465" s="45" t="n"/>
      <c r="F1465" s="45" t="inlineStr">
        <is>
          <t>KH2321</t>
        </is>
      </c>
      <c r="G1465" s="45" t="n"/>
      <c r="H1465" s="45" t="inlineStr">
        <is>
          <t>Đồng Nai</t>
        </is>
      </c>
      <c r="I1465" s="45" t="n"/>
    </row>
    <row r="1466" ht="25" customHeight="1">
      <c r="A1466" s="43" t="inlineStr">
        <is>
          <t>Cửa hàng Quảng Thành - Hàng Xanh/ 0908.115.583</t>
        </is>
      </c>
      <c r="B1466" s="43" t="inlineStr">
        <is>
          <t>0908.115.583</t>
        </is>
      </c>
      <c r="C1466" s="43" t="inlineStr">
        <is>
          <t>289 Điện Biên Phủ, P15, Bình Thạnh, TP HCM</t>
        </is>
      </c>
      <c r="D1466" s="43" t="n"/>
      <c r="E1466" s="43" t="n"/>
      <c r="F1466" s="43" t="inlineStr">
        <is>
          <t>KH2320</t>
        </is>
      </c>
      <c r="G1466" s="43" t="n"/>
      <c r="H1466" s="43" t="inlineStr">
        <is>
          <t>Hà Tĩnh</t>
        </is>
      </c>
      <c r="I1466" s="43" t="n"/>
    </row>
    <row r="1467" ht="25" customHeight="1">
      <c r="A1467" s="45" t="inlineStr">
        <is>
          <t>Anh Dư - Tân Biên, Tây Ninh / 0933.030.060</t>
        </is>
      </c>
      <c r="B1467" s="45" t="inlineStr">
        <is>
          <t>0933.030.060</t>
        </is>
      </c>
      <c r="C1467" s="45" t="inlineStr">
        <is>
          <t>Tân Biên, Tây Ninh</t>
        </is>
      </c>
      <c r="D1467" s="45" t="n"/>
      <c r="E1467" s="45" t="n"/>
      <c r="F1467" s="45" t="inlineStr">
        <is>
          <t>KH2319</t>
        </is>
      </c>
      <c r="G1467" s="45" t="n"/>
      <c r="H1467" s="45" t="inlineStr">
        <is>
          <t>Tây Ninh</t>
        </is>
      </c>
      <c r="I1467" s="45" t="n"/>
    </row>
    <row r="1468" ht="25" customHeight="1">
      <c r="A1468" s="43" t="inlineStr">
        <is>
          <t>Anh Hải - Hải Phòng / 0989.092.906</t>
        </is>
      </c>
      <c r="B1468" s="43" t="inlineStr">
        <is>
          <t>0989.092.906</t>
        </is>
      </c>
      <c r="C1468" s="43" t="inlineStr">
        <is>
          <t>Damen Sông Cấm, Hải Phòng</t>
        </is>
      </c>
      <c r="D1468" s="43" t="n"/>
      <c r="E1468" s="43" t="n"/>
      <c r="F1468" s="43" t="inlineStr">
        <is>
          <t>KH2317</t>
        </is>
      </c>
      <c r="G1468" s="43" t="n"/>
      <c r="H1468" s="43" t="n"/>
      <c r="I1468" s="43" t="n"/>
    </row>
    <row r="1469" ht="25" customHeight="1">
      <c r="A1469" s="45" t="inlineStr">
        <is>
          <t>Công ty Đồng Vinh - A Nghĩa - 0938.413.079</t>
        </is>
      </c>
      <c r="B1469" s="45" t="inlineStr">
        <is>
          <t>0938.413.079</t>
        </is>
      </c>
      <c r="C1469" s="45" t="inlineStr">
        <is>
          <t>Quốc lộ 13, Thủ Đức, Sài Gòn</t>
        </is>
      </c>
      <c r="D1469" s="45" t="n"/>
      <c r="E1469" s="45" t="n"/>
      <c r="F1469" s="45" t="inlineStr">
        <is>
          <t>KH2318</t>
        </is>
      </c>
      <c r="G1469" s="45" t="n"/>
      <c r="H1469" s="45" t="inlineStr">
        <is>
          <t>TP. Hồ Chí Minh</t>
        </is>
      </c>
      <c r="I1469" s="45" t="n"/>
    </row>
    <row r="1470" ht="25" customHeight="1">
      <c r="A1470" s="43" t="inlineStr">
        <is>
          <t>Công ty Siêu Phát (chuyên phớt) - Sài Gòn</t>
        </is>
      </c>
      <c r="B1470" s="43" t="n"/>
      <c r="C1470" s="43" t="inlineStr">
        <is>
          <t>135/17/6 Nguyễn Hữu Cảnh, Phường 22, Q. Bình Thạnh, Sài gòn</t>
        </is>
      </c>
      <c r="D1470" s="43" t="n"/>
      <c r="E1470" s="43" t="n"/>
      <c r="F1470" s="43" t="inlineStr">
        <is>
          <t>SP</t>
        </is>
      </c>
      <c r="G1470" s="43" t="n"/>
      <c r="H1470" s="43" t="n"/>
      <c r="I1470" s="43" t="n"/>
    </row>
    <row r="1471" ht="25" customHeight="1">
      <c r="A1471" s="45" t="inlineStr">
        <is>
          <t>Anh Hào (Xưởng tiện Út Minh Vương) - Tây Ninh / 0908.861.243</t>
        </is>
      </c>
      <c r="B1471" s="45" t="inlineStr">
        <is>
          <t>0908.861.243</t>
        </is>
      </c>
      <c r="C1471" s="45" t="inlineStr">
        <is>
          <t>Hòa Thành, Tây Ninh</t>
        </is>
      </c>
      <c r="D1471" s="45" t="n"/>
      <c r="E1471" s="45" t="n"/>
      <c r="F1471" s="45" t="inlineStr">
        <is>
          <t>KH2316</t>
        </is>
      </c>
      <c r="G1471" s="45" t="n"/>
      <c r="H1471" s="45" t="inlineStr">
        <is>
          <t>Tây Ninh</t>
        </is>
      </c>
      <c r="I1471" s="45" t="n"/>
    </row>
    <row r="1472" ht="25" customHeight="1">
      <c r="A1472" s="43" t="inlineStr">
        <is>
          <t>Xưởng Anh Hiếu - Tây Ninh - 0939.204.201</t>
        </is>
      </c>
      <c r="B1472" s="43" t="inlineStr">
        <is>
          <t>0939.204.201</t>
        </is>
      </c>
      <c r="C1472" s="43" t="inlineStr">
        <is>
          <t>Châu Thành, Tây Ninh (gửi hàng xe Đồng Phước)</t>
        </is>
      </c>
      <c r="D1472" s="43" t="n"/>
      <c r="E1472" s="43" t="n"/>
      <c r="F1472" s="43" t="inlineStr">
        <is>
          <t>KH2315</t>
        </is>
      </c>
      <c r="G1472" s="43" t="n"/>
      <c r="H1472" s="43" t="inlineStr">
        <is>
          <t>Tây Ninh</t>
        </is>
      </c>
      <c r="I1472" s="43" t="n"/>
    </row>
    <row r="1473" ht="25" customHeight="1">
      <c r="A1473" s="45" t="inlineStr">
        <is>
          <t>Công Ty Hùng Vương - Tân Thành, Bà Rịa/ Anh Phước - 0908.787.717</t>
        </is>
      </c>
      <c r="B1473" s="45" t="inlineStr">
        <is>
          <t>0908.787.717</t>
        </is>
      </c>
      <c r="C1473" s="45" t="inlineStr">
        <is>
          <t>Tân Thành, Bà Rịa Vũng Tàu</t>
        </is>
      </c>
      <c r="D1473" s="45" t="n"/>
      <c r="E1473" s="45" t="inlineStr">
        <is>
          <t>Gửi hàng về Cái Mép, Tân Thành, Bà Rịa</t>
        </is>
      </c>
      <c r="F1473" s="45" t="inlineStr">
        <is>
          <t>KH2314</t>
        </is>
      </c>
      <c r="G1473" s="45" t="n"/>
      <c r="H1473" s="45" t="inlineStr">
        <is>
          <t>Bà Rịa - Vũng Tàu</t>
        </is>
      </c>
      <c r="I1473" s="45" t="n"/>
    </row>
    <row r="1474" ht="25" customHeight="1">
      <c r="A1474" s="43" t="inlineStr">
        <is>
          <t>Xưởng Triệu Thành - QL13/ 0386.969.969</t>
        </is>
      </c>
      <c r="B1474" s="43" t="inlineStr">
        <is>
          <t>0386.969.969</t>
        </is>
      </c>
      <c r="C1474" s="43" t="inlineStr">
        <is>
          <t>547 Quốc lộ 13 (Đối diện Cân Nhơn Hòa)</t>
        </is>
      </c>
      <c r="D1474" s="43" t="n"/>
      <c r="E1474" s="43" t="n"/>
      <c r="F1474" s="43" t="inlineStr">
        <is>
          <t>KH2313</t>
        </is>
      </c>
      <c r="G1474" s="43" t="n"/>
      <c r="H1474" s="43" t="inlineStr">
        <is>
          <t>TP. Hồ Chí Minh</t>
        </is>
      </c>
      <c r="I1474" s="43" t="n"/>
    </row>
    <row r="1475" ht="25" customHeight="1">
      <c r="A1475" s="45" t="inlineStr">
        <is>
          <t>Anh Tuấn - Ninh Hòa, Khánh Hòa/ 0905.447.979</t>
        </is>
      </c>
      <c r="B1475" s="45" t="inlineStr">
        <is>
          <t>0905.447.979</t>
        </is>
      </c>
      <c r="C1475" s="45" t="inlineStr">
        <is>
          <t>Ninh Hòa, Khánh Hòa</t>
        </is>
      </c>
      <c r="D1475" s="45" t="n"/>
      <c r="E1475" s="45" t="n"/>
      <c r="F1475" s="45" t="inlineStr">
        <is>
          <t>KH2310</t>
        </is>
      </c>
      <c r="G1475" s="45" t="n"/>
      <c r="H1475" s="45" t="inlineStr">
        <is>
          <t>Khánh Hòa</t>
        </is>
      </c>
      <c r="I1475" s="45" t="n"/>
    </row>
    <row r="1476" ht="25" customHeight="1">
      <c r="A1476" s="43" t="inlineStr">
        <is>
          <t>Anh Lâm - Sài Gòn - 0396.011.756</t>
        </is>
      </c>
      <c r="B1476" s="43" t="inlineStr">
        <is>
          <t>0396.011.756</t>
        </is>
      </c>
      <c r="C1476" s="43" t="inlineStr">
        <is>
          <t>Sài Gòn</t>
        </is>
      </c>
      <c r="D1476" s="43" t="n"/>
      <c r="E1476" s="43" t="n"/>
      <c r="F1476" s="43" t="inlineStr">
        <is>
          <t>KH2311</t>
        </is>
      </c>
      <c r="G1476" s="43" t="n"/>
      <c r="H1476" s="43" t="inlineStr">
        <is>
          <t>TP. Hồ Chí Minh</t>
        </is>
      </c>
      <c r="I1476" s="43" t="n"/>
    </row>
    <row r="1477" ht="25" customHeight="1">
      <c r="A1477" s="45" t="inlineStr">
        <is>
          <t>Anh Trí - SG/ 0794.477.772</t>
        </is>
      </c>
      <c r="B1477" s="45" t="inlineStr">
        <is>
          <t>0794.477.772</t>
        </is>
      </c>
      <c r="C1477" s="45" t="inlineStr">
        <is>
          <t>Sài Gòn</t>
        </is>
      </c>
      <c r="D1477" s="45" t="n"/>
      <c r="E1477" s="45" t="n"/>
      <c r="F1477" s="45" t="inlineStr">
        <is>
          <t>KH2312</t>
        </is>
      </c>
      <c r="G1477" s="45" t="n"/>
      <c r="H1477" s="45" t="inlineStr">
        <is>
          <t>TP. Hồ Chí Minh</t>
        </is>
      </c>
      <c r="I1477" s="45" t="n"/>
    </row>
    <row r="1478" ht="25" customHeight="1">
      <c r="A1478" s="43" t="inlineStr">
        <is>
          <t>A Lâm người Hoa - Sài Gòn - 0358.420.038</t>
        </is>
      </c>
      <c r="B1478" s="43" t="inlineStr">
        <is>
          <t>0358.420.038</t>
        </is>
      </c>
      <c r="C1478" s="43" t="inlineStr">
        <is>
          <t>Sài Gòn</t>
        </is>
      </c>
      <c r="D1478" s="43" t="n"/>
      <c r="E1478" s="43" t="n"/>
      <c r="F1478" s="43" t="inlineStr">
        <is>
          <t>KH2309</t>
        </is>
      </c>
      <c r="G1478" s="43" t="n"/>
      <c r="H1478" s="43" t="inlineStr">
        <is>
          <t>TP. Hồ Chí Minh</t>
        </is>
      </c>
      <c r="I1478" s="43" t="n"/>
    </row>
    <row r="1479" ht="25" customHeight="1">
      <c r="A1479" s="45" t="inlineStr">
        <is>
          <t>Anh Bé - Kontum / 0978.029.553</t>
        </is>
      </c>
      <c r="B1479" s="45" t="inlineStr">
        <is>
          <t>0978.029.553</t>
        </is>
      </c>
      <c r="C1479" s="45" t="inlineStr">
        <is>
          <t>Kontum</t>
        </is>
      </c>
      <c r="D1479" s="45" t="n"/>
      <c r="E1479" s="45" t="n"/>
      <c r="F1479" s="45" t="inlineStr">
        <is>
          <t>KH2308</t>
        </is>
      </c>
      <c r="G1479" s="45" t="n"/>
      <c r="H1479" s="45" t="inlineStr">
        <is>
          <t>Kon Tum</t>
        </is>
      </c>
      <c r="I1479" s="45" t="n"/>
    </row>
    <row r="1480" ht="25" customHeight="1">
      <c r="A1480" s="43" t="inlineStr">
        <is>
          <t>Anh Tuấn - Xuân Lộc, Đồng Nai / 0906.202.214</t>
        </is>
      </c>
      <c r="B1480" s="43" t="inlineStr">
        <is>
          <t>0906.202.214</t>
        </is>
      </c>
      <c r="C1480" s="43" t="inlineStr">
        <is>
          <t>Xuân Lộc, Đồng Nai</t>
        </is>
      </c>
      <c r="D1480" s="43" t="n"/>
      <c r="E1480" s="43" t="n"/>
      <c r="F1480" s="43" t="inlineStr">
        <is>
          <t>KH2306</t>
        </is>
      </c>
      <c r="G1480" s="43" t="n"/>
      <c r="H1480" s="43" t="inlineStr">
        <is>
          <t>Đồng Nai</t>
        </is>
      </c>
      <c r="I1480" s="43" t="n"/>
    </row>
    <row r="1481" ht="25" customHeight="1">
      <c r="A1481" s="45" t="inlineStr">
        <is>
          <t>Anh Thanh - Cty Nam Việt, Sài Gòn/ 0354.376.409</t>
        </is>
      </c>
      <c r="B1481" s="45" t="inlineStr">
        <is>
          <t>0354.376.409</t>
        </is>
      </c>
      <c r="C1481" s="45" t="inlineStr">
        <is>
          <t>Tiền Giang</t>
        </is>
      </c>
      <c r="D1481" s="45" t="n"/>
      <c r="E1481" s="45" t="n"/>
      <c r="F1481" s="45" t="inlineStr">
        <is>
          <t>KH2307</t>
        </is>
      </c>
      <c r="G1481" s="45" t="n"/>
      <c r="H1481" s="45" t="inlineStr">
        <is>
          <t>TP. Hồ Chí Minh</t>
        </is>
      </c>
      <c r="I1481" s="45" t="n"/>
    </row>
    <row r="1482" ht="25" customHeight="1">
      <c r="A1482" s="43" t="inlineStr">
        <is>
          <t>Xưởng Anh Phước - Bình Dương / 0938.775.881</t>
        </is>
      </c>
      <c r="B1482" s="43" t="inlineStr">
        <is>
          <t>0938.775.881</t>
        </is>
      </c>
      <c r="C1482" s="43" t="inlineStr">
        <is>
          <t>Vĩnh Phú 17, Bình Dương</t>
        </is>
      </c>
      <c r="D1482" s="43" t="n"/>
      <c r="E1482" s="43" t="n"/>
      <c r="F1482" s="43" t="inlineStr">
        <is>
          <t>KH2303</t>
        </is>
      </c>
      <c r="G1482" s="43" t="n"/>
      <c r="H1482" s="43" t="inlineStr">
        <is>
          <t>Bình Dương</t>
        </is>
      </c>
      <c r="I1482" s="43" t="n"/>
    </row>
    <row r="1483" ht="25" customHeight="1">
      <c r="A1483" s="45" t="inlineStr">
        <is>
          <t>Anh Tiến - Bình Dương - 0385.537.274 (chủ máy)</t>
        </is>
      </c>
      <c r="B1483" s="45" t="inlineStr">
        <is>
          <t>0385.537.274</t>
        </is>
      </c>
      <c r="C1483" s="45" t="inlineStr">
        <is>
          <t>Bình Dương</t>
        </is>
      </c>
      <c r="D1483" s="45" t="n"/>
      <c r="E1483" s="45" t="n"/>
      <c r="F1483" s="45" t="inlineStr">
        <is>
          <t>KH2304</t>
        </is>
      </c>
      <c r="G1483" s="45" t="n"/>
      <c r="H1483" s="45" t="inlineStr">
        <is>
          <t>Bình Dương</t>
        </is>
      </c>
      <c r="I1483" s="45" t="n"/>
    </row>
    <row r="1484" ht="25" customHeight="1">
      <c r="A1484" s="43" t="inlineStr">
        <is>
          <t>Xưởng anh Thắng - Bình Dương/ 0349.260.223</t>
        </is>
      </c>
      <c r="B1484" s="43" t="inlineStr">
        <is>
          <t>0349.260.223</t>
        </is>
      </c>
      <c r="C1484" s="43" t="inlineStr">
        <is>
          <t>Dầu Tiếng, Bình Dương</t>
        </is>
      </c>
      <c r="D1484" s="43" t="n"/>
      <c r="E1484" s="43" t="n"/>
      <c r="F1484" s="43" t="inlineStr">
        <is>
          <t>KH2305</t>
        </is>
      </c>
      <c r="G1484" s="43" t="n"/>
      <c r="H1484" s="43" t="inlineStr">
        <is>
          <t>Bình Dương</t>
        </is>
      </c>
      <c r="I1484" s="43" t="n"/>
    </row>
    <row r="1485" ht="25" customHeight="1">
      <c r="A1485" s="45" t="inlineStr">
        <is>
          <t>Anh Đắc - TP Rạch Giá /0918.741.018</t>
        </is>
      </c>
      <c r="B1485" s="45" t="inlineStr">
        <is>
          <t>0918.741.018</t>
        </is>
      </c>
      <c r="C1485" s="45" t="inlineStr">
        <is>
          <t>TP Rạch Giá - Kiên Giang</t>
        </is>
      </c>
      <c r="D1485" s="45" t="n"/>
      <c r="E1485" s="45" t="n"/>
      <c r="F1485" s="45" t="inlineStr">
        <is>
          <t>KH2301</t>
        </is>
      </c>
      <c r="G1485" s="45" t="n"/>
      <c r="H1485" s="45" t="inlineStr">
        <is>
          <t>Kiên Giang</t>
        </is>
      </c>
      <c r="I1485" s="45" t="n"/>
    </row>
    <row r="1486" ht="25" customHeight="1">
      <c r="A1486" s="43" t="inlineStr">
        <is>
          <t>Anh Tươi - Bình Phước / 0398.313.243</t>
        </is>
      </c>
      <c r="B1486" s="43" t="inlineStr">
        <is>
          <t>0398.313.243</t>
        </is>
      </c>
      <c r="C1486" s="43" t="inlineStr">
        <is>
          <t>Phước Long, Bình Phước</t>
        </is>
      </c>
      <c r="D1486" s="43" t="n"/>
      <c r="E1486" s="43" t="n"/>
      <c r="F1486" s="43" t="inlineStr">
        <is>
          <t>KH2302</t>
        </is>
      </c>
      <c r="G1486" s="43" t="n"/>
      <c r="H1486" s="43" t="inlineStr">
        <is>
          <t>Bình Phước</t>
        </is>
      </c>
      <c r="I1486" s="43" t="n"/>
    </row>
    <row r="1487" ht="25" customHeight="1">
      <c r="A1487" s="45" t="inlineStr">
        <is>
          <t>Anh Phớn - SG/ 0903.934.655 9 (chủ xe)</t>
        </is>
      </c>
      <c r="B1487" s="45" t="inlineStr">
        <is>
          <t>0903.934.655 9</t>
        </is>
      </c>
      <c r="C1487" s="45" t="inlineStr">
        <is>
          <t>Sài Gòn</t>
        </is>
      </c>
      <c r="D1487" s="45" t="n"/>
      <c r="E1487" s="45" t="n"/>
      <c r="F1487" s="45" t="inlineStr">
        <is>
          <t>KH2300</t>
        </is>
      </c>
      <c r="G1487" s="45" t="n"/>
      <c r="H1487" s="45" t="inlineStr">
        <is>
          <t>TP. Hồ Chí Minh</t>
        </is>
      </c>
      <c r="I1487" s="45" t="n"/>
    </row>
    <row r="1488" ht="25" customHeight="1">
      <c r="A1488" s="43" t="inlineStr">
        <is>
          <t>Anh Trai - Tây Ninh / 0869.027.663</t>
        </is>
      </c>
      <c r="B1488" s="43" t="inlineStr">
        <is>
          <t>0869.027.663</t>
        </is>
      </c>
      <c r="C1488" s="43" t="inlineStr">
        <is>
          <t>Tây Ninh</t>
        </is>
      </c>
      <c r="D1488" s="43" t="n"/>
      <c r="E1488" s="43" t="n"/>
      <c r="F1488" s="43" t="inlineStr">
        <is>
          <t>KH2299</t>
        </is>
      </c>
      <c r="G1488" s="43" t="n"/>
      <c r="H1488" s="43" t="inlineStr">
        <is>
          <t>Tây Ninh</t>
        </is>
      </c>
      <c r="I1488" s="43" t="n"/>
    </row>
    <row r="1489" ht="25" customHeight="1">
      <c r="A1489" s="45" t="inlineStr">
        <is>
          <t>Xưởng Anh Yên - Trường Trung Cấp Nghề Thủ Đức/ 0903.773.775</t>
        </is>
      </c>
      <c r="B1489" s="45" t="inlineStr">
        <is>
          <t>0903.773.775</t>
        </is>
      </c>
      <c r="C1489" s="45" t="inlineStr">
        <is>
          <t>Ngã tư Thủ Đức, Sài Gòn</t>
        </is>
      </c>
      <c r="D1489" s="45" t="n"/>
      <c r="E1489" s="45" t="n"/>
      <c r="F1489" s="45" t="inlineStr">
        <is>
          <t>KH2298</t>
        </is>
      </c>
      <c r="G1489" s="45" t="n"/>
      <c r="H1489" s="45" t="inlineStr">
        <is>
          <t>TP. Hồ Chí Minh</t>
        </is>
      </c>
      <c r="I1489" s="45" t="n"/>
    </row>
    <row r="1490" ht="25" customHeight="1">
      <c r="A1490" s="43" t="inlineStr">
        <is>
          <t>Anh Bắc - Quận 8 - 0914.176.468</t>
        </is>
      </c>
      <c r="B1490" s="43" t="inlineStr">
        <is>
          <t>0914.176.468</t>
        </is>
      </c>
      <c r="C1490" s="43" t="inlineStr">
        <is>
          <t>Quận 8 - Sài Gòn</t>
        </is>
      </c>
      <c r="D1490" s="43" t="n"/>
      <c r="E1490" s="43" t="n"/>
      <c r="F1490" s="43" t="inlineStr">
        <is>
          <t>KH2297</t>
        </is>
      </c>
      <c r="G1490" s="43" t="n"/>
      <c r="H1490" s="43" t="inlineStr">
        <is>
          <t>TP. Hồ Chí Minh</t>
        </is>
      </c>
      <c r="I1490" s="43" t="n"/>
    </row>
    <row r="1491" ht="25" customHeight="1">
      <c r="A1491" s="45" t="inlineStr">
        <is>
          <t>Cửa hàng Anh Tuấn - Ngã 3 Cái Mép, Phú Mỹ, Bà Rịa / 0984.318.031</t>
        </is>
      </c>
      <c r="B1491" s="45" t="inlineStr">
        <is>
          <t>0984.318.031</t>
        </is>
      </c>
      <c r="C1491" s="45" t="inlineStr">
        <is>
          <t>Tổ 12, KP.Ông Trịnh, P.Tân Phước, TX.Phú Mỹ, Bà Rịa- Vũng Tàu</t>
        </is>
      </c>
      <c r="D1491" s="45" t="n"/>
      <c r="E1491" s="45" t="n"/>
      <c r="F1491" s="45" t="inlineStr">
        <is>
          <t>KH2296</t>
        </is>
      </c>
      <c r="G1491" s="45" t="n"/>
      <c r="H1491" s="45" t="inlineStr">
        <is>
          <t>Bà Rịa - Vũng Tàu</t>
        </is>
      </c>
      <c r="I1491" s="45" t="n"/>
    </row>
    <row r="1492" ht="25" customHeight="1">
      <c r="A1492" s="43" t="inlineStr">
        <is>
          <t>Công ty Xây Dựng Thủy Lợi Mạnh Hùng - A Quyết - 0967.316.088, A Hải -0962.026.549</t>
        </is>
      </c>
      <c r="B1492" s="43" t="inlineStr">
        <is>
          <t>0967.316.088 / 0962.026.549</t>
        </is>
      </c>
      <c r="C1492" s="43" t="inlineStr">
        <is>
          <t>113/21A Năm Châu, P hường 11 Quận Tân Bình TP HCM</t>
        </is>
      </c>
      <c r="D1492" s="43" t="n"/>
      <c r="E1492" s="43" t="n"/>
      <c r="F1492" s="43" t="inlineStr">
        <is>
          <t>KH2294</t>
        </is>
      </c>
      <c r="G1492" s="43" t="n"/>
      <c r="H1492" s="43" t="inlineStr">
        <is>
          <t>TP. Hồ Chí Minh</t>
        </is>
      </c>
      <c r="I1492" s="43" t="n"/>
    </row>
    <row r="1493" ht="25" customHeight="1">
      <c r="A1493" s="45" t="inlineStr">
        <is>
          <t>Công ty TNHH TMDV Garage Phú Hoàng / 0979.677.085</t>
        </is>
      </c>
      <c r="B1493" s="45" t="inlineStr">
        <is>
          <t>0979.677.085</t>
        </is>
      </c>
      <c r="C1493" s="45" t="inlineStr">
        <is>
          <t>Tổ 2, ấp 6, Xã Tóc Tiên, TX Phú Mỹ, Bà Rịa Vũng Tàu</t>
        </is>
      </c>
      <c r="D1493" s="45" t="n"/>
      <c r="E1493" s="45" t="n"/>
      <c r="F1493" s="45" t="inlineStr">
        <is>
          <t>KH2295</t>
        </is>
      </c>
      <c r="G1493" s="45" t="n"/>
      <c r="H1493" s="45" t="inlineStr">
        <is>
          <t>Bà Rịa - Vũng Tàu</t>
        </is>
      </c>
      <c r="I1493" s="45" t="n"/>
    </row>
    <row r="1494" ht="25" customHeight="1">
      <c r="A1494" s="43" t="inlineStr">
        <is>
          <t>Xưởng Tiện Anh Tuấn - Tân Hiệp - Biên Hòa/ 0908.946.654</t>
        </is>
      </c>
      <c r="B1494" s="43" t="inlineStr">
        <is>
          <t>0908.946.654</t>
        </is>
      </c>
      <c r="C1494" s="43" t="inlineStr">
        <is>
          <t>Chân cầu vượt AMATA, Biên Hòa - Đồng Nai</t>
        </is>
      </c>
      <c r="D1494" s="43" t="n"/>
      <c r="E1494" s="43" t="n"/>
      <c r="F1494" s="43" t="inlineStr">
        <is>
          <t>KH2293</t>
        </is>
      </c>
      <c r="G1494" s="43" t="n"/>
      <c r="H1494" s="43" t="inlineStr">
        <is>
          <t>Đồng Nai</t>
        </is>
      </c>
      <c r="I1494" s="43" t="n"/>
    </row>
    <row r="1495" ht="25" customHeight="1">
      <c r="A1495" s="45" t="inlineStr">
        <is>
          <t>Anh Thịnh - Đồng Nai/ 0937.090.990</t>
        </is>
      </c>
      <c r="B1495" s="45" t="inlineStr">
        <is>
          <t>0937.090.990</t>
        </is>
      </c>
      <c r="C1495" s="45" t="inlineStr">
        <is>
          <t>Xuân Lộc, Đồng Nai</t>
        </is>
      </c>
      <c r="D1495" s="45" t="n"/>
      <c r="E1495" s="45" t="n"/>
      <c r="F1495" s="45" t="inlineStr">
        <is>
          <t>KH2292</t>
        </is>
      </c>
      <c r="G1495" s="45" t="n"/>
      <c r="H1495" s="45" t="inlineStr">
        <is>
          <t>Đồng Nai</t>
        </is>
      </c>
      <c r="I1495" s="45" t="n"/>
    </row>
    <row r="1496" ht="25" customHeight="1">
      <c r="A1496" s="43" t="inlineStr">
        <is>
          <t>Gara Minh Hiếu - Bà Rịa Vũng Tàu/ 0797.199.128</t>
        </is>
      </c>
      <c r="B1496" s="43" t="inlineStr">
        <is>
          <t>0797.199.128</t>
        </is>
      </c>
      <c r="C1496" s="43" t="inlineStr">
        <is>
          <t>Vũng Tàu</t>
        </is>
      </c>
      <c r="D1496" s="43" t="n"/>
      <c r="E1496" s="43" t="n"/>
      <c r="F1496" s="43" t="inlineStr">
        <is>
          <t>KH2291</t>
        </is>
      </c>
      <c r="G1496" s="43" t="n"/>
      <c r="H1496" s="43" t="inlineStr">
        <is>
          <t>Bà Rịa - Vũng Tàu</t>
        </is>
      </c>
      <c r="I1496" s="43" t="n"/>
    </row>
    <row r="1497" ht="25" customHeight="1">
      <c r="A1497" s="45" t="inlineStr">
        <is>
          <t>Xưởng tiện 668 quốc lộ 13 Sài Gòn / Anh Thông 0908.296.644</t>
        </is>
      </c>
      <c r="B1497" s="45" t="inlineStr">
        <is>
          <t>0908.296.644</t>
        </is>
      </c>
      <c r="C1497" s="45" t="inlineStr">
        <is>
          <t>Ngõ 668, quốc lộ 13</t>
        </is>
      </c>
      <c r="D1497" s="45" t="n"/>
      <c r="E1497" s="45" t="n"/>
      <c r="F1497" s="45" t="inlineStr">
        <is>
          <t>KH2290</t>
        </is>
      </c>
      <c r="G1497" s="45" t="n"/>
      <c r="H1497" s="45" t="inlineStr">
        <is>
          <t>TP. Hồ Chí Minh</t>
        </is>
      </c>
      <c r="I1497" s="45" t="n"/>
    </row>
    <row r="1498" ht="25" customHeight="1">
      <c r="A1498" s="43" t="inlineStr">
        <is>
          <t>Anh Cường - Gara Nha Trang/ 0914.180.515</t>
        </is>
      </c>
      <c r="B1498" s="43" t="inlineStr">
        <is>
          <t>0914.180.515</t>
        </is>
      </c>
      <c r="C1498" s="43" t="inlineStr">
        <is>
          <t>Nha Trang - Khánh Hòa</t>
        </is>
      </c>
      <c r="D1498" s="43" t="n"/>
      <c r="E1498" s="43" t="n"/>
      <c r="F1498" s="43" t="inlineStr">
        <is>
          <t>KH2289</t>
        </is>
      </c>
      <c r="G1498" s="43" t="n"/>
      <c r="H1498" s="43" t="inlineStr">
        <is>
          <t>Khánh Hòa</t>
        </is>
      </c>
      <c r="I1498" s="43" t="n"/>
    </row>
    <row r="1499" ht="25" customHeight="1">
      <c r="A1499" s="45" t="inlineStr">
        <is>
          <t>Cửa hàng Cơ Giới Hải Tấn - Long An/ 0918.617.677</t>
        </is>
      </c>
      <c r="B1499" s="45" t="inlineStr">
        <is>
          <t>0918.617.677</t>
        </is>
      </c>
      <c r="C1499" s="45" t="inlineStr">
        <is>
          <t>Tân Hưng, Long An</t>
        </is>
      </c>
      <c r="D1499" s="45" t="n"/>
      <c r="E1499" s="45" t="n"/>
      <c r="F1499" s="45" t="inlineStr">
        <is>
          <t>KH2288</t>
        </is>
      </c>
      <c r="G1499" s="45" t="n"/>
      <c r="H1499" s="45" t="inlineStr">
        <is>
          <t>Long An</t>
        </is>
      </c>
      <c r="I1499" s="45" t="n"/>
    </row>
    <row r="1500" ht="25" customHeight="1">
      <c r="A1500" s="43" t="inlineStr">
        <is>
          <t>Anh Vũ - Lagi, Bình Thuận / 0908.391.126</t>
        </is>
      </c>
      <c r="B1500" s="43" t="inlineStr">
        <is>
          <t>0908.391.126</t>
        </is>
      </c>
      <c r="C1500" s="43" t="inlineStr">
        <is>
          <t>Lagi, Bình Thuận</t>
        </is>
      </c>
      <c r="D1500" s="43" t="n"/>
      <c r="E1500" s="43" t="n"/>
      <c r="F1500" s="43" t="inlineStr">
        <is>
          <t>KH2285</t>
        </is>
      </c>
      <c r="G1500" s="43" t="n"/>
      <c r="H1500" s="43" t="inlineStr">
        <is>
          <t>Bình Thuận</t>
        </is>
      </c>
      <c r="I1500" s="43" t="n"/>
    </row>
    <row r="1501" ht="25" customHeight="1">
      <c r="A1501" s="45" t="inlineStr">
        <is>
          <t>Anh Hiên - Tây Ninh/ 0989.025.855 (chủ máy)</t>
        </is>
      </c>
      <c r="B1501" s="45" t="inlineStr">
        <is>
          <t>0989.025.855</t>
        </is>
      </c>
      <c r="C1501" s="45" t="inlineStr">
        <is>
          <t>Tây Ninh</t>
        </is>
      </c>
      <c r="D1501" s="45" t="n"/>
      <c r="E1501" s="45" t="n"/>
      <c r="F1501" s="45" t="inlineStr">
        <is>
          <t>KH2286</t>
        </is>
      </c>
      <c r="G1501" s="45" t="n"/>
      <c r="H1501" s="45" t="inlineStr">
        <is>
          <t>Tây Ninh</t>
        </is>
      </c>
      <c r="I1501" s="45" t="n"/>
    </row>
    <row r="1502" ht="25" customHeight="1">
      <c r="A1502" s="43" t="inlineStr">
        <is>
          <t>Anh Năng - Tây Ninh - Cty Cao Su Thắng Lợi/ 0968.789.768</t>
        </is>
      </c>
      <c r="B1502" s="43" t="inlineStr">
        <is>
          <t>0968.789.768</t>
        </is>
      </c>
      <c r="C1502" s="43" t="inlineStr">
        <is>
          <t>Tây Ninh</t>
        </is>
      </c>
      <c r="D1502" s="43" t="n"/>
      <c r="E1502" s="43" t="n"/>
      <c r="F1502" s="43" t="inlineStr">
        <is>
          <t>KH2287</t>
        </is>
      </c>
      <c r="G1502" s="43" t="n"/>
      <c r="H1502" s="43" t="inlineStr">
        <is>
          <t>Tây Ninh</t>
        </is>
      </c>
      <c r="I1502" s="43" t="n"/>
    </row>
    <row r="1503" ht="25" customHeight="1">
      <c r="A1503" s="45" t="inlineStr">
        <is>
          <t>Anh Việt - Công ty Tân Bình - Vĩnh Long/ 0907.638.900</t>
        </is>
      </c>
      <c r="B1503" s="45" t="inlineStr">
        <is>
          <t>0907.638.900</t>
        </is>
      </c>
      <c r="C1503" s="45" t="inlineStr">
        <is>
          <t>Vĩnh Long</t>
        </is>
      </c>
      <c r="D1503" s="45" t="n"/>
      <c r="E1503" s="45" t="n"/>
      <c r="F1503" s="45" t="inlineStr">
        <is>
          <t>KH2283</t>
        </is>
      </c>
      <c r="G1503" s="45" t="n"/>
      <c r="H1503" s="45" t="n"/>
      <c r="I1503" s="45" t="n"/>
    </row>
    <row r="1504" ht="25" customHeight="1">
      <c r="A1504" s="43" t="inlineStr">
        <is>
          <t>Công ty CP Đầu tư Pacific - Anh Việt</t>
        </is>
      </c>
      <c r="B1504" s="43" t="n"/>
      <c r="C1504" s="43" t="inlineStr">
        <is>
          <t>Sài gòn</t>
        </is>
      </c>
      <c r="D1504" s="43" t="n"/>
      <c r="E1504" s="43" t="n"/>
      <c r="F1504" s="43" t="inlineStr">
        <is>
          <t>KH2284</t>
        </is>
      </c>
      <c r="G1504" s="43" t="n"/>
      <c r="H1504" s="43" t="inlineStr">
        <is>
          <t>TP. Hồ Chí Minh</t>
        </is>
      </c>
      <c r="I1504" s="43" t="n"/>
    </row>
    <row r="1505" ht="25" customHeight="1">
      <c r="A1505" s="45" t="inlineStr">
        <is>
          <t>Công ty Bình Minh - Hà Nội / Phong 0987.322.655</t>
        </is>
      </c>
      <c r="B1505" s="45" t="inlineStr">
        <is>
          <t>0987.322.655</t>
        </is>
      </c>
      <c r="C1505" s="45" t="inlineStr">
        <is>
          <t>Hà Nội</t>
        </is>
      </c>
      <c r="D1505" s="45" t="n"/>
      <c r="E1505" s="45" t="n"/>
      <c r="F1505" s="45" t="inlineStr">
        <is>
          <t>KH2282</t>
        </is>
      </c>
      <c r="G1505" s="45" t="n"/>
      <c r="H1505" s="45" t="inlineStr">
        <is>
          <t>Hà Nội</t>
        </is>
      </c>
      <c r="I1505" s="45" t="n"/>
    </row>
    <row r="1506" ht="25" customHeight="1">
      <c r="A1506" s="43" t="inlineStr">
        <is>
          <t>Anh Khánh - Gia Lai/ 0987.302.768</t>
        </is>
      </c>
      <c r="B1506" s="43" t="inlineStr">
        <is>
          <t>0987.302.768</t>
        </is>
      </c>
      <c r="C1506" s="43" t="inlineStr">
        <is>
          <t>Gia Lai</t>
        </is>
      </c>
      <c r="D1506" s="43" t="n"/>
      <c r="E1506" s="43" t="n"/>
      <c r="F1506" s="43" t="inlineStr">
        <is>
          <t>KH2281</t>
        </is>
      </c>
      <c r="G1506" s="43" t="n"/>
      <c r="H1506" s="43" t="inlineStr">
        <is>
          <t>Gia Lai</t>
        </is>
      </c>
      <c r="I1506" s="43" t="n"/>
    </row>
    <row r="1507" ht="25" customHeight="1">
      <c r="A1507" s="45" t="inlineStr">
        <is>
          <t>Cửa hàng Phúc Thọ - Xuân Lộc - Đồng Nai / 0988.887.974</t>
        </is>
      </c>
      <c r="B1507" s="45" t="inlineStr">
        <is>
          <t>0988.887.974</t>
        </is>
      </c>
      <c r="C1507" s="45" t="inlineStr">
        <is>
          <t>Xuân Lộc, Đồng Nai</t>
        </is>
      </c>
      <c r="D1507" s="45" t="n"/>
      <c r="E1507" s="45" t="n"/>
      <c r="F1507" s="45" t="inlineStr">
        <is>
          <t>KH2280</t>
        </is>
      </c>
      <c r="G1507" s="45" t="n"/>
      <c r="H1507" s="45" t="inlineStr">
        <is>
          <t>Đồng Nai</t>
        </is>
      </c>
      <c r="I1507" s="45" t="n"/>
    </row>
    <row r="1508" ht="25" customHeight="1">
      <c r="A1508" s="43" t="inlineStr">
        <is>
          <t>Xưởng Cơ Khí Duân - Sài Gòn/ Mr. Duân - 0915.620.671; A Vũ 0919.165.435</t>
        </is>
      </c>
      <c r="B1508" s="43" t="inlineStr">
        <is>
          <t>0915.620.671 / 0919.165.435</t>
        </is>
      </c>
      <c r="C1508" s="43" t="inlineStr">
        <is>
          <t>Quốc Lộ 13, HCM</t>
        </is>
      </c>
      <c r="D1508" s="43" t="n"/>
      <c r="E1508" s="43" t="n"/>
      <c r="F1508" s="43" t="inlineStr">
        <is>
          <t>KH2279</t>
        </is>
      </c>
      <c r="G1508" s="43" t="n"/>
      <c r="H1508" s="43" t="inlineStr">
        <is>
          <t>TP. Hồ Chí Minh</t>
        </is>
      </c>
      <c r="I1508" s="43" t="n"/>
    </row>
    <row r="1509" ht="25" customHeight="1">
      <c r="A1509" s="45" t="inlineStr">
        <is>
          <t>WENZHOU BOBANG AUTO PARTS CO., LTD (BONAI nap sinh han)</t>
        </is>
      </c>
      <c r="B1509" s="45" t="n"/>
      <c r="C1509" s="45" t="inlineStr">
        <is>
          <t>NO.477, Jihong Road, Louqiao Park, Ouhai Economic Development Zone, Wenzhou, Zhejiang, China</t>
        </is>
      </c>
      <c r="D1509" s="45" t="n"/>
      <c r="E1509" s="45" t="n"/>
      <c r="F1509" s="45" t="inlineStr">
        <is>
          <t>BONAI</t>
        </is>
      </c>
      <c r="G1509" s="45" t="n"/>
      <c r="H1509" s="45" t="n"/>
      <c r="I1509" s="45" t="n"/>
    </row>
    <row r="1510" ht="25" customHeight="1">
      <c r="A1510" s="43" t="inlineStr">
        <is>
          <t>Xưởng Anh Tuấn - Cầu Ngang, Trà Vinh / 0338.550.344</t>
        </is>
      </c>
      <c r="B1510" s="43" t="inlineStr">
        <is>
          <t>0338.550.344</t>
        </is>
      </c>
      <c r="C1510" s="43" t="inlineStr">
        <is>
          <t>Cầu Ngang, Trà Vinh</t>
        </is>
      </c>
      <c r="D1510" s="43" t="n"/>
      <c r="E1510" s="43" t="n"/>
      <c r="F1510" s="43" t="inlineStr">
        <is>
          <t>KH2278</t>
        </is>
      </c>
      <c r="G1510" s="43" t="n"/>
      <c r="H1510" s="43" t="inlineStr">
        <is>
          <t>Trà Vinh</t>
        </is>
      </c>
      <c r="I1510" s="43" t="n"/>
    </row>
    <row r="1511" ht="25" customHeight="1">
      <c r="A1511" s="45" t="inlineStr">
        <is>
          <t>Công ty Bê Tông Tiền Phong / A Phong 0903.815.900, A Sơn 0909.263.227</t>
        </is>
      </c>
      <c r="B1511" s="45" t="inlineStr">
        <is>
          <t>0903.815.900 / 0909.263.227</t>
        </is>
      </c>
      <c r="C1511" s="45" t="inlineStr">
        <is>
          <t>36 Điện Biên Phủ, Bình Thạnh, Sài Gòn</t>
        </is>
      </c>
      <c r="D1511" s="45" t="n"/>
      <c r="E1511" s="45" t="n"/>
      <c r="F1511" s="45" t="inlineStr">
        <is>
          <t>KH2277</t>
        </is>
      </c>
      <c r="G1511" s="45" t="n"/>
      <c r="H1511" s="45" t="inlineStr">
        <is>
          <t>TP. Hồ Chí Minh</t>
        </is>
      </c>
      <c r="I1511" s="45" t="n"/>
    </row>
    <row r="1512" ht="25" customHeight="1">
      <c r="A1512" s="43" t="inlineStr">
        <is>
          <t>Xưởng Tiện Phú Tài - Linh Xuân, Thủ Đức, SG/ 0909.446.745</t>
        </is>
      </c>
      <c r="B1512" s="43" t="inlineStr">
        <is>
          <t>0909.446.745</t>
        </is>
      </c>
      <c r="C1512" s="43" t="inlineStr">
        <is>
          <t>451 quốc lộ 1A, Linh Xuân, Thủ Đức</t>
        </is>
      </c>
      <c r="D1512" s="43" t="n"/>
      <c r="E1512" s="43" t="n"/>
      <c r="F1512" s="43" t="inlineStr">
        <is>
          <t>KH2276</t>
        </is>
      </c>
      <c r="G1512" s="43" t="n"/>
      <c r="H1512" s="43" t="inlineStr">
        <is>
          <t>TP. Hồ Chí Minh</t>
        </is>
      </c>
      <c r="I1512" s="43" t="n"/>
    </row>
    <row r="1513" ht="25" customHeight="1">
      <c r="A1513" s="45" t="inlineStr">
        <is>
          <t>Anh Duy Gara - Thanh Hóa - 0918.860.780 / 0903.975.387</t>
        </is>
      </c>
      <c r="B1513" s="45" t="inlineStr">
        <is>
          <t>0918.860.780 / 0903.975.387</t>
        </is>
      </c>
      <c r="C1513" s="45" t="inlineStr">
        <is>
          <t>Thanh Hóa (gần Nghệ An)</t>
        </is>
      </c>
      <c r="D1513" s="45" t="n"/>
      <c r="E1513" s="45" t="n"/>
      <c r="F1513" s="45" t="inlineStr">
        <is>
          <t>KH2275</t>
        </is>
      </c>
      <c r="G1513" s="45" t="n"/>
      <c r="H1513" s="45" t="n"/>
      <c r="I1513" s="45" t="n"/>
    </row>
    <row r="1514" ht="25" customHeight="1">
      <c r="A1514" s="43" t="inlineStr">
        <is>
          <t>Anh Thuận - Bà Rịa Vũng Tàu/ 0903.727.235</t>
        </is>
      </c>
      <c r="B1514" s="43" t="inlineStr">
        <is>
          <t>0903.727.235</t>
        </is>
      </c>
      <c r="C1514" s="43" t="inlineStr">
        <is>
          <t>Vũng Tàu</t>
        </is>
      </c>
      <c r="D1514" s="43" t="n"/>
      <c r="E1514" s="43" t="n"/>
      <c r="F1514" s="43" t="inlineStr">
        <is>
          <t>KH2274</t>
        </is>
      </c>
      <c r="G1514" s="43" t="n"/>
      <c r="H1514" s="43" t="inlineStr">
        <is>
          <t>Bà Rịa - Vũng Tàu</t>
        </is>
      </c>
      <c r="I1514" s="43" t="n"/>
    </row>
    <row r="1515" ht="25" customHeight="1">
      <c r="A1515" s="45" t="inlineStr">
        <is>
          <t>Anh Ba - Vĩnh Long/ 0838.006.869</t>
        </is>
      </c>
      <c r="B1515" s="45" t="inlineStr">
        <is>
          <t>0838.006.869</t>
        </is>
      </c>
      <c r="C1515" s="45" t="inlineStr">
        <is>
          <t>Vĩnh Long</t>
        </is>
      </c>
      <c r="D1515" s="45" t="n"/>
      <c r="E1515" s="45" t="n"/>
      <c r="F1515" s="45" t="inlineStr">
        <is>
          <t>KH2273</t>
        </is>
      </c>
      <c r="G1515" s="45" t="n"/>
      <c r="H1515" s="45" t="inlineStr">
        <is>
          <t>Vĩnh Long</t>
        </is>
      </c>
      <c r="I1515" s="45" t="n"/>
    </row>
    <row r="1516" ht="25" customHeight="1">
      <c r="A1516" s="43" t="inlineStr">
        <is>
          <t>Anh Hảo - Hậu Giang/ 0909.098.057</t>
        </is>
      </c>
      <c r="B1516" s="43" t="inlineStr">
        <is>
          <t>0909.098.057</t>
        </is>
      </c>
      <c r="C1516" s="43" t="inlineStr">
        <is>
          <t>Hậu Giang</t>
        </is>
      </c>
      <c r="D1516" s="43" t="n"/>
      <c r="E1516" s="43" t="n"/>
      <c r="F1516" s="43" t="inlineStr">
        <is>
          <t>KH2272</t>
        </is>
      </c>
      <c r="G1516" s="43" t="n"/>
      <c r="H1516" s="43" t="inlineStr">
        <is>
          <t>Hậu Giang</t>
        </is>
      </c>
      <c r="I1516" s="43" t="n"/>
    </row>
    <row r="1517" ht="25" customHeight="1">
      <c r="A1517" s="45" t="inlineStr">
        <is>
          <t>Anh Sáu - Tri Tôn - An Giang/ 0972.777.189</t>
        </is>
      </c>
      <c r="B1517" s="45" t="inlineStr">
        <is>
          <t>0972.777.189</t>
        </is>
      </c>
      <c r="C1517" s="45" t="inlineStr">
        <is>
          <t>Tri Tôn - An Giang</t>
        </is>
      </c>
      <c r="D1517" s="45" t="n"/>
      <c r="E1517" s="45" t="n"/>
      <c r="F1517" s="45" t="inlineStr">
        <is>
          <t>KH2271</t>
        </is>
      </c>
      <c r="G1517" s="45" t="n"/>
      <c r="H1517" s="45" t="inlineStr">
        <is>
          <t>An Giang</t>
        </is>
      </c>
      <c r="I1517" s="45" t="n"/>
    </row>
    <row r="1518" ht="25" customHeight="1">
      <c r="A1518" s="43" t="inlineStr">
        <is>
          <t>COSTEX TRACTOR PARTS</t>
        </is>
      </c>
      <c r="B1518" s="43" t="n"/>
      <c r="C1518" s="43" t="inlineStr">
        <is>
          <t>6100, N.W. 77 COURT, MIAMI, FLORIDA 33166, USA</t>
        </is>
      </c>
      <c r="D1518" s="43" t="n"/>
      <c r="E1518" s="43" t="n"/>
      <c r="F1518" s="43" t="inlineStr">
        <is>
          <t>COSTEX</t>
        </is>
      </c>
      <c r="G1518" s="43" t="n"/>
      <c r="H1518" s="43" t="n"/>
      <c r="I1518" s="43" t="n"/>
    </row>
    <row r="1519" ht="25" customHeight="1">
      <c r="A1519" s="45" t="inlineStr">
        <is>
          <t>A Bảo - Đồng Nai/ 0939.741.469</t>
        </is>
      </c>
      <c r="B1519" s="45" t="inlineStr">
        <is>
          <t>0939.741.469</t>
        </is>
      </c>
      <c r="C1519" s="45" t="inlineStr">
        <is>
          <t>Đồng Nai</t>
        </is>
      </c>
      <c r="D1519" s="45" t="n"/>
      <c r="E1519" s="45" t="n"/>
      <c r="F1519" s="45" t="inlineStr">
        <is>
          <t>KH2270</t>
        </is>
      </c>
      <c r="G1519" s="45" t="n"/>
      <c r="H1519" s="45" t="inlineStr">
        <is>
          <t>Đồng Nai</t>
        </is>
      </c>
      <c r="I1519" s="45" t="n"/>
    </row>
    <row r="1520" ht="25" customHeight="1">
      <c r="A1520" s="43" t="inlineStr">
        <is>
          <t>Anh Điệp - Tân Phú, Đồng Nai / 0919.805.070</t>
        </is>
      </c>
      <c r="B1520" s="43" t="inlineStr">
        <is>
          <t>0919.805.070</t>
        </is>
      </c>
      <c r="C1520" s="43" t="inlineStr">
        <is>
          <t>Tân Phú - Đồng Nai</t>
        </is>
      </c>
      <c r="D1520" s="43" t="n"/>
      <c r="E1520" s="43" t="n"/>
      <c r="F1520" s="43" t="inlineStr">
        <is>
          <t>KH2269</t>
        </is>
      </c>
      <c r="G1520" s="43" t="n"/>
      <c r="H1520" s="43" t="inlineStr">
        <is>
          <t>Đồng Nai</t>
        </is>
      </c>
      <c r="I1520" s="43" t="n"/>
    </row>
    <row r="1521" ht="25" customHeight="1">
      <c r="A1521" s="45" t="inlineStr">
        <is>
          <t>Anh Trí - SG/ 0988.203.551</t>
        </is>
      </c>
      <c r="B1521" s="45" t="inlineStr">
        <is>
          <t>0988.203.551</t>
        </is>
      </c>
      <c r="C1521" s="45" t="inlineStr">
        <is>
          <t>Sài Gòn</t>
        </is>
      </c>
      <c r="D1521" s="45" t="n"/>
      <c r="E1521" s="45" t="n"/>
      <c r="F1521" s="45" t="inlineStr">
        <is>
          <t>KH2268</t>
        </is>
      </c>
      <c r="G1521" s="45" t="n"/>
      <c r="H1521" s="45" t="inlineStr">
        <is>
          <t>TP. Hồ Chí Minh</t>
        </is>
      </c>
      <c r="I1521" s="45" t="n"/>
    </row>
    <row r="1522" ht="25" customHeight="1">
      <c r="A1522" s="43" t="inlineStr">
        <is>
          <t>Anh Tín - Bảo Lộc/ 0394.994.771</t>
        </is>
      </c>
      <c r="B1522" s="43" t="inlineStr">
        <is>
          <t>0394.994.771</t>
        </is>
      </c>
      <c r="C1522" s="43" t="inlineStr">
        <is>
          <t>Bảo Lộc, Lâm Đồng</t>
        </is>
      </c>
      <c r="D1522" s="43" t="n"/>
      <c r="E1522" s="43" t="n"/>
      <c r="F1522" s="43" t="inlineStr">
        <is>
          <t>KH2267</t>
        </is>
      </c>
      <c r="G1522" s="43" t="n"/>
      <c r="H1522" s="43" t="inlineStr">
        <is>
          <t>Lâm Đồng</t>
        </is>
      </c>
      <c r="I1522" s="43" t="n"/>
    </row>
    <row r="1523" ht="25" customHeight="1">
      <c r="A1523" s="45" t="inlineStr">
        <is>
          <t>Anh Linh - Tân Cảng Cái Mép/ 0977.977.025</t>
        </is>
      </c>
      <c r="B1523" s="45" t="inlineStr">
        <is>
          <t>0977.977.025</t>
        </is>
      </c>
      <c r="C1523" s="45" t="inlineStr">
        <is>
          <t>Cái Mép, Vũng Tàu</t>
        </is>
      </c>
      <c r="D1523" s="45" t="n"/>
      <c r="E1523" s="45" t="n"/>
      <c r="F1523" s="45" t="inlineStr">
        <is>
          <t>KH2265</t>
        </is>
      </c>
      <c r="G1523" s="45" t="n"/>
      <c r="H1523" s="45" t="inlineStr">
        <is>
          <t>TP. Hồ Chí Minh</t>
        </is>
      </c>
      <c r="I1523" s="45" t="n"/>
    </row>
    <row r="1524" ht="25" customHeight="1">
      <c r="A1524" s="43" t="inlineStr">
        <is>
          <t>Anh Nga - Bình Quới, SG/ 0913.445.377</t>
        </is>
      </c>
      <c r="B1524" s="43" t="inlineStr">
        <is>
          <t>0913.445.377</t>
        </is>
      </c>
      <c r="C1524" s="43" t="inlineStr">
        <is>
          <t>Bình Quới, Sài Gòn</t>
        </is>
      </c>
      <c r="D1524" s="43" t="n"/>
      <c r="E1524" s="43" t="n"/>
      <c r="F1524" s="43" t="inlineStr">
        <is>
          <t>KH2266</t>
        </is>
      </c>
      <c r="G1524" s="43" t="n"/>
      <c r="H1524" s="43" t="inlineStr">
        <is>
          <t>TP. Hồ Chí Minh</t>
        </is>
      </c>
      <c r="I1524" s="43" t="n"/>
    </row>
    <row r="1525" ht="25" customHeight="1">
      <c r="A1525" s="45" t="inlineStr">
        <is>
          <t>Anh Thiện - Hà Nội - 0977.156.622</t>
        </is>
      </c>
      <c r="B1525" s="45" t="inlineStr">
        <is>
          <t>0977.156.622</t>
        </is>
      </c>
      <c r="C1525" s="45" t="inlineStr">
        <is>
          <t>Hà Nội</t>
        </is>
      </c>
      <c r="D1525" s="45" t="n"/>
      <c r="E1525" s="45" t="n"/>
      <c r="F1525" s="45" t="inlineStr">
        <is>
          <t>KH2264</t>
        </is>
      </c>
      <c r="G1525" s="45" t="n"/>
      <c r="H1525" s="45" t="inlineStr">
        <is>
          <t>Hà Nội</t>
        </is>
      </c>
      <c r="I1525" s="45" t="n"/>
    </row>
    <row r="1526" ht="25" customHeight="1">
      <c r="A1526" s="43" t="inlineStr">
        <is>
          <t>Xưởng Anh Giang - Sài Gòn - 0783.451.678</t>
        </is>
      </c>
      <c r="B1526" s="43" t="inlineStr">
        <is>
          <t>783451678 / 0783.451.678</t>
        </is>
      </c>
      <c r="C1526" s="43" t="inlineStr">
        <is>
          <t>Bưng Ông Thoàn, Quận 9, Sài Gòn</t>
        </is>
      </c>
      <c r="D1526" s="43" t="n"/>
      <c r="E1526" s="43" t="n"/>
      <c r="F1526" s="43" t="inlineStr">
        <is>
          <t>KH2263</t>
        </is>
      </c>
      <c r="G1526" s="43" t="n"/>
      <c r="H1526" s="43" t="inlineStr">
        <is>
          <t>TP. Hồ Chí Minh</t>
        </is>
      </c>
      <c r="I1526" s="43" t="n"/>
    </row>
    <row r="1527" ht="25" customHeight="1">
      <c r="A1527" s="45" t="inlineStr">
        <is>
          <t>Anh Khôi - Bù Đăng - Bình Phước - 0978.962.963</t>
        </is>
      </c>
      <c r="B1527" s="45" t="inlineStr">
        <is>
          <t>0978.962.963</t>
        </is>
      </c>
      <c r="C1527" s="45" t="inlineStr">
        <is>
          <t>Bù Đăng - Bình Phước</t>
        </is>
      </c>
      <c r="D1527" s="45" t="n"/>
      <c r="E1527" s="45" t="n"/>
      <c r="F1527" s="45" t="inlineStr">
        <is>
          <t>KH2262</t>
        </is>
      </c>
      <c r="G1527" s="45" t="n"/>
      <c r="H1527" s="45" t="inlineStr">
        <is>
          <t>Bình Phước</t>
        </is>
      </c>
      <c r="I1527" s="45" t="n"/>
    </row>
    <row r="1528" ht="25" customHeight="1">
      <c r="A1528" s="43" t="inlineStr">
        <is>
          <t>Công ty TNHH Phát Triển Giao Thông Toàn Thịnh/ Chị Hồng (kế toán) 0369.740.652</t>
        </is>
      </c>
      <c r="B1528" s="43" t="inlineStr">
        <is>
          <t>0369.740.652</t>
        </is>
      </c>
      <c r="C1528" s="43" t="inlineStr">
        <is>
          <t>Km 10 Quốc Lộ 1A, An Phú, TP Tuy Hòa, Phú Yên</t>
        </is>
      </c>
      <c r="D1528" s="43" t="n"/>
      <c r="E1528" s="43" t="n"/>
      <c r="F1528" s="43" t="inlineStr">
        <is>
          <t>TOANTHINH</t>
        </is>
      </c>
      <c r="G1528" s="43" t="n"/>
      <c r="H1528" s="43" t="n"/>
      <c r="I1528" s="43" t="n"/>
    </row>
    <row r="1529" ht="25" customHeight="1">
      <c r="A1529" s="45" t="inlineStr">
        <is>
          <t>Xưởng Anh Dương - Suối Tiên, SG/ 0903.831.651</t>
        </is>
      </c>
      <c r="B1529" s="45" t="inlineStr">
        <is>
          <t>0903.831.651</t>
        </is>
      </c>
      <c r="C1529" s="45" t="inlineStr">
        <is>
          <t>Sài Gòn</t>
        </is>
      </c>
      <c r="D1529" s="45" t="n"/>
      <c r="E1529" s="45" t="n"/>
      <c r="F1529" s="45" t="inlineStr">
        <is>
          <t>KH2261</t>
        </is>
      </c>
      <c r="G1529" s="45" t="n"/>
      <c r="H1529" s="45" t="inlineStr">
        <is>
          <t>TP. Hồ Chí Minh</t>
        </is>
      </c>
      <c r="I1529" s="45" t="n"/>
    </row>
    <row r="1530" ht="25" customHeight="1">
      <c r="A1530" s="43" t="inlineStr">
        <is>
          <t>Anh Hiền - Sài Gòn / 0989.222.517</t>
        </is>
      </c>
      <c r="B1530" s="43" t="inlineStr">
        <is>
          <t>0989.222.517</t>
        </is>
      </c>
      <c r="C1530" s="43" t="inlineStr">
        <is>
          <t>sài gòn</t>
        </is>
      </c>
      <c r="D1530" s="43" t="n"/>
      <c r="E1530" s="43" t="n"/>
      <c r="F1530" s="43" t="inlineStr">
        <is>
          <t>KH2260</t>
        </is>
      </c>
      <c r="G1530" s="43" t="n"/>
      <c r="H1530" s="43" t="n"/>
      <c r="I1530" s="43" t="n"/>
    </row>
    <row r="1531" ht="25" customHeight="1">
      <c r="A1531" s="45" t="inlineStr">
        <is>
          <t>Xưởng anh Thắng - Tân Vạn/ 0962.447.005</t>
        </is>
      </c>
      <c r="B1531" s="45" t="inlineStr">
        <is>
          <t>0962.447.005</t>
        </is>
      </c>
      <c r="C1531" s="45" t="inlineStr">
        <is>
          <t>Tân Vạn, Bình Dương</t>
        </is>
      </c>
      <c r="D1531" s="45" t="n"/>
      <c r="E1531" s="45" t="n"/>
      <c r="F1531" s="45" t="inlineStr">
        <is>
          <t>KH2259</t>
        </is>
      </c>
      <c r="G1531" s="45" t="n"/>
      <c r="H1531" s="45" t="inlineStr">
        <is>
          <t>Bình Dương</t>
        </is>
      </c>
      <c r="I1531" s="45" t="n"/>
    </row>
    <row r="1532" ht="25" customHeight="1">
      <c r="A1532" s="43" t="inlineStr">
        <is>
          <t>Anh Hiển - Đắk Lắk / 0941.270.247</t>
        </is>
      </c>
      <c r="B1532" s="43" t="inlineStr">
        <is>
          <t>0941.270.247</t>
        </is>
      </c>
      <c r="C1532" s="43" t="inlineStr">
        <is>
          <t>Buôn Cham-Krong Bông-Đắk Lắk</t>
        </is>
      </c>
      <c r="D1532" s="43" t="n"/>
      <c r="E1532" s="43" t="inlineStr">
        <is>
          <t>Anh Vỹ - Đăk Lăk giới thiệu</t>
        </is>
      </c>
      <c r="F1532" s="43" t="inlineStr">
        <is>
          <t>KH2258</t>
        </is>
      </c>
      <c r="G1532" s="43" t="n"/>
      <c r="H1532" s="43" t="inlineStr">
        <is>
          <t>Đắk Lắk</t>
        </is>
      </c>
      <c r="I1532" s="43" t="n"/>
    </row>
    <row r="1533" ht="25" customHeight="1">
      <c r="A1533" s="45" t="inlineStr">
        <is>
          <t>Anh Hiền - Phụ tùng hàng bãi / 0909.442.937</t>
        </is>
      </c>
      <c r="B1533" s="45" t="inlineStr">
        <is>
          <t>0909.442.937</t>
        </is>
      </c>
      <c r="C1533" s="45" t="inlineStr">
        <is>
          <t>Thuận An, Bình Dương</t>
        </is>
      </c>
      <c r="D1533" s="45" t="n"/>
      <c r="E1533" s="45" t="n"/>
      <c r="F1533" s="45" t="inlineStr">
        <is>
          <t>PTC</t>
        </is>
      </c>
      <c r="G1533" s="45" t="n"/>
      <c r="H1533" s="45" t="inlineStr">
        <is>
          <t>TP. Hồ Chí Minh</t>
        </is>
      </c>
      <c r="I1533" s="45" t="n"/>
    </row>
    <row r="1534" ht="25" customHeight="1">
      <c r="A1534" s="43" t="inlineStr">
        <is>
          <t>Anh Hoàng - Ninh Hòa, Khánh Hòa/ 0913.484.779</t>
        </is>
      </c>
      <c r="B1534" s="43" t="inlineStr">
        <is>
          <t>0913.484.779</t>
        </is>
      </c>
      <c r="C1534" s="43" t="inlineStr">
        <is>
          <t>Ninh Hòa, Khánh Hòa</t>
        </is>
      </c>
      <c r="D1534" s="43" t="n"/>
      <c r="E1534" s="43" t="n"/>
      <c r="F1534" s="43" t="inlineStr">
        <is>
          <t>KH2257</t>
        </is>
      </c>
      <c r="G1534" s="43" t="n"/>
      <c r="H1534" s="43" t="inlineStr">
        <is>
          <t>Khánh Hòa</t>
        </is>
      </c>
      <c r="I1534" s="43" t="n"/>
    </row>
    <row r="1535" ht="25" customHeight="1">
      <c r="A1535" s="45" t="inlineStr">
        <is>
          <t>Anh Liệu - Nhơn Trạch - Đồng Nai - 0913.859.367</t>
        </is>
      </c>
      <c r="B1535" s="45" t="inlineStr">
        <is>
          <t>0913.859.367</t>
        </is>
      </c>
      <c r="C1535" s="45" t="inlineStr">
        <is>
          <t>Nhơn Trạch - Đồng Nai (Trạm cân Hưng Hoàng)</t>
        </is>
      </c>
      <c r="D1535" s="45" t="n"/>
      <c r="E1535" s="45" t="inlineStr">
        <is>
          <t>Gửi xe bus số 603 tại Bến Xe Miền Đông</t>
        </is>
      </c>
      <c r="F1535" s="45" t="inlineStr">
        <is>
          <t>KH2256</t>
        </is>
      </c>
      <c r="G1535" s="45" t="n"/>
      <c r="H1535" s="45" t="inlineStr">
        <is>
          <t>Đồng Nai</t>
        </is>
      </c>
      <c r="I1535" s="45" t="n"/>
    </row>
    <row r="1536" ht="25" customHeight="1">
      <c r="A1536" s="43" t="inlineStr">
        <is>
          <t>Xưởng Gara Lâm - Bình Dương - 0918.574.035</t>
        </is>
      </c>
      <c r="B1536" s="43" t="inlineStr">
        <is>
          <t>0918.574.035</t>
        </is>
      </c>
      <c r="C1536" s="43" t="inlineStr">
        <is>
          <t>GẦN BVĐK TƯ NHÂN BÌNH DƯƠNG, đường Huỳnh Văn Cù-Hiệp Thành-Thủ Dầu 1-Bình Dương</t>
        </is>
      </c>
      <c r="D1536" s="43" t="n"/>
      <c r="E1536" s="43" t="n"/>
      <c r="F1536" s="43" t="inlineStr">
        <is>
          <t>KH2255</t>
        </is>
      </c>
      <c r="G1536" s="43" t="n"/>
      <c r="H1536" s="43" t="inlineStr">
        <is>
          <t>Bình Dương</t>
        </is>
      </c>
      <c r="I1536" s="43" t="n"/>
    </row>
    <row r="1537" ht="25" customHeight="1">
      <c r="A1537" s="45" t="inlineStr">
        <is>
          <t>Xưởng Hữu Lợi - An Giang/ 0366.031.617</t>
        </is>
      </c>
      <c r="B1537" s="45" t="inlineStr">
        <is>
          <t>0366.031.617</t>
        </is>
      </c>
      <c r="C1537" s="45" t="n"/>
      <c r="D1537" s="45" t="n"/>
      <c r="E1537" s="45" t="n"/>
      <c r="F1537" s="45" t="inlineStr">
        <is>
          <t>KH2254</t>
        </is>
      </c>
      <c r="G1537" s="45" t="n"/>
      <c r="H1537" s="45" t="inlineStr">
        <is>
          <t>An Giang</t>
        </is>
      </c>
      <c r="I1537" s="45" t="n"/>
    </row>
    <row r="1538" ht="25" customHeight="1">
      <c r="A1538" s="43" t="inlineStr">
        <is>
          <t>Cửa hàng Nông Cơ - Lâm - SG/ 0908.966.331</t>
        </is>
      </c>
      <c r="B1538" s="43" t="inlineStr">
        <is>
          <t>0908.966.331</t>
        </is>
      </c>
      <c r="C1538" s="43" t="inlineStr">
        <is>
          <t>28/2A Thái Thị Giữ, áp Đông Lân, Xã bà Điểm, Hóc Môn, HCM</t>
        </is>
      </c>
      <c r="D1538" s="43" t="n"/>
      <c r="E1538" s="43" t="n"/>
      <c r="F1538" s="43" t="inlineStr">
        <is>
          <t>KH2253</t>
        </is>
      </c>
      <c r="G1538" s="43" t="n"/>
      <c r="H1538" s="43" t="inlineStr">
        <is>
          <t>TP. Hồ Chí Minh</t>
        </is>
      </c>
      <c r="I1538" s="43" t="n"/>
    </row>
    <row r="1539" ht="25" customHeight="1">
      <c r="A1539" s="45" t="inlineStr">
        <is>
          <t>Xưởng anh Huy - Lâm Đồng/ 0913.197.959</t>
        </is>
      </c>
      <c r="B1539" s="45" t="inlineStr">
        <is>
          <t>0913.197.959</t>
        </is>
      </c>
      <c r="C1539" s="45" t="inlineStr">
        <is>
          <t>Lâm Đồng</t>
        </is>
      </c>
      <c r="D1539" s="45" t="n"/>
      <c r="E1539" s="45" t="n"/>
      <c r="F1539" s="45" t="inlineStr">
        <is>
          <t>KH2251</t>
        </is>
      </c>
      <c r="G1539" s="45" t="n"/>
      <c r="H1539" s="45" t="inlineStr">
        <is>
          <t>Lâm Đồng</t>
        </is>
      </c>
      <c r="I1539" s="45" t="n"/>
    </row>
    <row r="1540" ht="25" customHeight="1">
      <c r="A1540" s="43" t="inlineStr">
        <is>
          <t>Anh Hùng - Bình Phước / 0967.444.549</t>
        </is>
      </c>
      <c r="B1540" s="43" t="inlineStr">
        <is>
          <t>0967.444.549</t>
        </is>
      </c>
      <c r="C1540" s="43" t="inlineStr">
        <is>
          <t>Bình Phước</t>
        </is>
      </c>
      <c r="D1540" s="43" t="n"/>
      <c r="E1540" s="43" t="n"/>
      <c r="F1540" s="43" t="inlineStr">
        <is>
          <t>KH2252</t>
        </is>
      </c>
      <c r="G1540" s="43" t="n"/>
      <c r="H1540" s="43" t="inlineStr">
        <is>
          <t>Bình Phước</t>
        </is>
      </c>
      <c r="I1540" s="43" t="n"/>
    </row>
    <row r="1541" ht="25" customHeight="1">
      <c r="A1541" s="45" t="inlineStr">
        <is>
          <t>Mr SENG - Campuchia/ (người nhận: Meng -011909797 &amp; 012938229)</t>
        </is>
      </c>
      <c r="B1541" s="45" t="inlineStr">
        <is>
          <t>011909797 / 012938229</t>
        </is>
      </c>
      <c r="C1541" s="45" t="inlineStr">
        <is>
          <t>Phnompenh, Cambodia</t>
        </is>
      </c>
      <c r="D1541" s="45" t="n"/>
      <c r="E1541" s="45" t="n"/>
      <c r="F1541" s="45" t="inlineStr">
        <is>
          <t>KH2250</t>
        </is>
      </c>
      <c r="G1541" s="45" t="n"/>
      <c r="H1541" s="45" t="inlineStr">
        <is>
          <t>Campuchia</t>
        </is>
      </c>
      <c r="I1541" s="45" t="n"/>
    </row>
    <row r="1542" ht="25" customHeight="1">
      <c r="A1542" s="43" t="inlineStr">
        <is>
          <t>Anh Mỹ - Đắc Lắc / 0963.855.667</t>
        </is>
      </c>
      <c r="B1542" s="43" t="inlineStr">
        <is>
          <t>0963.855.667</t>
        </is>
      </c>
      <c r="C1542" s="43" t="inlineStr">
        <is>
          <t>Thành phố Buôn Mê Thuột, Đắc Lắc</t>
        </is>
      </c>
      <c r="D1542" s="43" t="n"/>
      <c r="E1542" s="43" t="n"/>
      <c r="F1542" s="43" t="inlineStr">
        <is>
          <t>KH2249</t>
        </is>
      </c>
      <c r="G1542" s="43" t="n"/>
      <c r="H1542" s="43" t="inlineStr">
        <is>
          <t>Đắk Lắk</t>
        </is>
      </c>
      <c r="I1542" s="43" t="n"/>
    </row>
    <row r="1543" ht="25" customHeight="1">
      <c r="A1543" s="45" t="inlineStr">
        <is>
          <t>CH Thanh Tùng - Tây Ninh/ 0973.717.957 - 0964.250.539</t>
        </is>
      </c>
      <c r="B1543" s="45" t="inlineStr">
        <is>
          <t>0973.717.957 / 0964.250.539</t>
        </is>
      </c>
      <c r="C1543" s="45" t="inlineStr">
        <is>
          <t>688 CMT8, KP7, P3, Tây Ninh</t>
        </is>
      </c>
      <c r="D1543" s="45" t="n"/>
      <c r="E1543" s="45" t="n"/>
      <c r="F1543" s="45" t="inlineStr">
        <is>
          <t>KH2248</t>
        </is>
      </c>
      <c r="G1543" s="45" t="n"/>
      <c r="H1543" s="45" t="inlineStr">
        <is>
          <t>Tây Ninh</t>
        </is>
      </c>
      <c r="I1543" s="45" t="n"/>
    </row>
    <row r="1544" ht="25" customHeight="1">
      <c r="A1544" s="43" t="inlineStr">
        <is>
          <t>Công Ty 1-5 Phú Yên/ Anh Tường - 0915.836.427</t>
        </is>
      </c>
      <c r="B1544" s="43" t="inlineStr">
        <is>
          <t>0915.836.427</t>
        </is>
      </c>
      <c r="C1544" s="43" t="inlineStr">
        <is>
          <t>Phú Yên</t>
        </is>
      </c>
      <c r="D1544" s="43" t="n"/>
      <c r="E1544" s="43" t="n"/>
      <c r="F1544" s="43" t="inlineStr">
        <is>
          <t>KH2247</t>
        </is>
      </c>
      <c r="G1544" s="43" t="n"/>
      <c r="H1544" s="43" t="inlineStr">
        <is>
          <t>Phú Yên</t>
        </is>
      </c>
      <c r="I1544" s="43" t="n"/>
    </row>
    <row r="1545" ht="25" customHeight="1">
      <c r="A1545" s="45" t="inlineStr">
        <is>
          <t>Anh Thắng - Nha Trang/ 0913.894.739</t>
        </is>
      </c>
      <c r="B1545" s="45" t="inlineStr">
        <is>
          <t>0913.894.739</t>
        </is>
      </c>
      <c r="C1545" s="45" t="inlineStr">
        <is>
          <t>Nha Trang</t>
        </is>
      </c>
      <c r="D1545" s="45" t="n"/>
      <c r="E1545" s="45" t="n"/>
      <c r="F1545" s="45" t="inlineStr">
        <is>
          <t>KH2245</t>
        </is>
      </c>
      <c r="G1545" s="45" t="n"/>
      <c r="H1545" s="45" t="inlineStr">
        <is>
          <t>Khánh Hòa</t>
        </is>
      </c>
      <c r="I1545" s="45" t="n"/>
    </row>
    <row r="1546" ht="25" customHeight="1">
      <c r="A1546" s="43" t="inlineStr">
        <is>
          <t>Công ty Đá Hóa An - Kiên Giang/ Anh Luật - 0939.313.444</t>
        </is>
      </c>
      <c r="B1546" s="43" t="inlineStr">
        <is>
          <t>0939.313.444</t>
        </is>
      </c>
      <c r="C1546" s="43" t="inlineStr">
        <is>
          <t>Hòn Đất - Kiên Giang</t>
        </is>
      </c>
      <c r="D1546" s="43" t="n"/>
      <c r="E1546" s="43" t="n"/>
      <c r="F1546" s="43" t="inlineStr">
        <is>
          <t>KH2246</t>
        </is>
      </c>
      <c r="G1546" s="43" t="n"/>
      <c r="H1546" s="43" t="inlineStr">
        <is>
          <t>Kiên Giang</t>
        </is>
      </c>
      <c r="I1546" s="43" t="n"/>
    </row>
    <row r="1547" ht="25" customHeight="1">
      <c r="A1547" s="45" t="inlineStr">
        <is>
          <t>Anh Mì, Bình Long, Bình Phước / 0844.337.788 - 0968.529.562</t>
        </is>
      </c>
      <c r="B1547" s="45" t="inlineStr">
        <is>
          <t>0844.337.788 / 0968.529.562</t>
        </is>
      </c>
      <c r="C1547" s="45" t="inlineStr">
        <is>
          <t>Bình Phước</t>
        </is>
      </c>
      <c r="D1547" s="45" t="n"/>
      <c r="E1547" s="45" t="n"/>
      <c r="F1547" s="45" t="inlineStr">
        <is>
          <t>KH2244</t>
        </is>
      </c>
      <c r="G1547" s="45" t="n"/>
      <c r="H1547" s="45" t="inlineStr">
        <is>
          <t>Bình Phước</t>
        </is>
      </c>
      <c r="I1547" s="45" t="n"/>
    </row>
    <row r="1548" ht="25" customHeight="1">
      <c r="A1548" s="43" t="inlineStr">
        <is>
          <t>Anh Quang - Sài Gòn / 0906.299.400</t>
        </is>
      </c>
      <c r="B1548" s="43" t="inlineStr">
        <is>
          <t>0906.299.400</t>
        </is>
      </c>
      <c r="C1548" s="43" t="inlineStr">
        <is>
          <t>Sài Gòn</t>
        </is>
      </c>
      <c r="D1548" s="43" t="n"/>
      <c r="E1548" s="43" t="n"/>
      <c r="F1548" s="43" t="inlineStr">
        <is>
          <t>KH2242</t>
        </is>
      </c>
      <c r="G1548" s="43" t="n"/>
      <c r="H1548" s="43" t="inlineStr">
        <is>
          <t>TP. Hồ Chí Minh</t>
        </is>
      </c>
      <c r="I1548" s="43" t="n"/>
    </row>
    <row r="1549" ht="25" customHeight="1">
      <c r="A1549" s="45" t="inlineStr">
        <is>
          <t>Xưởng tiện Nghệ Quang - Quốc lộ 13/ Chú Cao: 0903.920.502</t>
        </is>
      </c>
      <c r="B1549" s="45" t="inlineStr">
        <is>
          <t>0903.920.502</t>
        </is>
      </c>
      <c r="C1549" s="45" t="inlineStr">
        <is>
          <t>230 Quốc lộ 13, phường Hiệp Bình, TP Hồ Chí Minh</t>
        </is>
      </c>
      <c r="D1549" s="45" t="n"/>
      <c r="E1549" s="45" t="n"/>
      <c r="F1549" s="45" t="inlineStr">
        <is>
          <t>KH2243</t>
        </is>
      </c>
      <c r="G1549" s="45" t="n"/>
      <c r="H1549" s="45" t="inlineStr">
        <is>
          <t>TP. Hồ Chí Minh</t>
        </is>
      </c>
      <c r="I1549" s="45" t="n"/>
    </row>
    <row r="1550" ht="25" customHeight="1">
      <c r="A1550" s="43" t="inlineStr">
        <is>
          <t>Anh Vỹ - Đắk Lắk / 0913.435.018</t>
        </is>
      </c>
      <c r="B1550" s="43" t="inlineStr">
        <is>
          <t>0913.435.018</t>
        </is>
      </c>
      <c r="C1550" s="43" t="inlineStr">
        <is>
          <t>Đắc Lắc</t>
        </is>
      </c>
      <c r="D1550" s="43" t="n"/>
      <c r="E1550" s="43" t="n"/>
      <c r="F1550" s="43" t="inlineStr">
        <is>
          <t>KH2241</t>
        </is>
      </c>
      <c r="G1550" s="43" t="n"/>
      <c r="H1550" s="43" t="inlineStr">
        <is>
          <t>Đắk Lắk</t>
        </is>
      </c>
      <c r="I1550" s="43" t="n"/>
    </row>
    <row r="1551" ht="25" customHeight="1">
      <c r="A1551" s="45" t="inlineStr">
        <is>
          <t>Garage Tấn Chánh - Anh Chánh / 0918.815.750</t>
        </is>
      </c>
      <c r="B1551" s="45" t="inlineStr">
        <is>
          <t>0918.815.750</t>
        </is>
      </c>
      <c r="C1551" s="45" t="inlineStr">
        <is>
          <t>Đức Trọng, Lâm Đồng</t>
        </is>
      </c>
      <c r="D1551" s="45" t="n"/>
      <c r="E1551" s="45" t="n"/>
      <c r="F1551" s="45" t="inlineStr">
        <is>
          <t>KH2239</t>
        </is>
      </c>
      <c r="G1551" s="45" t="n"/>
      <c r="H1551" s="45" t="inlineStr">
        <is>
          <t>Lâm Đồng</t>
        </is>
      </c>
      <c r="I1551" s="45" t="n"/>
    </row>
    <row r="1552" ht="25" customHeight="1">
      <c r="A1552" s="43" t="inlineStr">
        <is>
          <t>Chú Tuấn - Long An / 0909.851.969</t>
        </is>
      </c>
      <c r="B1552" s="43" t="inlineStr">
        <is>
          <t>0909.851.969</t>
        </is>
      </c>
      <c r="C1552" s="43" t="inlineStr">
        <is>
          <t>Long An</t>
        </is>
      </c>
      <c r="D1552" s="43" t="n"/>
      <c r="E1552" s="43" t="n"/>
      <c r="F1552" s="43" t="inlineStr">
        <is>
          <t>KH2240</t>
        </is>
      </c>
      <c r="G1552" s="43" t="n"/>
      <c r="H1552" s="43" t="inlineStr">
        <is>
          <t>Long An</t>
        </is>
      </c>
      <c r="I1552" s="43" t="n"/>
    </row>
    <row r="1553" ht="25" customHeight="1">
      <c r="A1553" s="45" t="inlineStr">
        <is>
          <t>Anh Hải - Công ty Châu Ngọc Hải - Sóc Trăng / 0902.829.717</t>
        </is>
      </c>
      <c r="B1553" s="45" t="inlineStr">
        <is>
          <t>0902.829.717</t>
        </is>
      </c>
      <c r="C1553" s="45" t="inlineStr">
        <is>
          <t>Sóc Trăng</t>
        </is>
      </c>
      <c r="D1553" s="45" t="n"/>
      <c r="E1553" s="45" t="n"/>
      <c r="F1553" s="45" t="inlineStr">
        <is>
          <t>KH2238</t>
        </is>
      </c>
      <c r="G1553" s="45" t="n"/>
      <c r="H1553" s="45" t="inlineStr">
        <is>
          <t>Sóc Trăng</t>
        </is>
      </c>
      <c r="I1553" s="45" t="n"/>
    </row>
    <row r="1554" ht="25" customHeight="1">
      <c r="A1554" s="43" t="inlineStr">
        <is>
          <t>Xưởng anh Tỷ - Long An / 0944.286.667/ 0827.286.667</t>
        </is>
      </c>
      <c r="B1554" s="43" t="inlineStr">
        <is>
          <t>0944.286.667 / 0827.286.667</t>
        </is>
      </c>
      <c r="C1554" s="43" t="inlineStr">
        <is>
          <t>Tân Hưng, Long An</t>
        </is>
      </c>
      <c r="D1554" s="43" t="n"/>
      <c r="E1554" s="43" t="n"/>
      <c r="F1554" s="43" t="inlineStr">
        <is>
          <t>KH2237</t>
        </is>
      </c>
      <c r="G1554" s="43" t="n"/>
      <c r="H1554" s="43" t="inlineStr">
        <is>
          <t>Long An</t>
        </is>
      </c>
      <c r="I1554" s="43" t="n"/>
    </row>
    <row r="1555" ht="25" customHeight="1">
      <c r="A1555" s="45" t="inlineStr">
        <is>
          <t>Anh Minh - Sài Gòn / 0907.423.695</t>
        </is>
      </c>
      <c r="B1555" s="45" t="inlineStr">
        <is>
          <t>0907.423.695</t>
        </is>
      </c>
      <c r="C1555" s="45" t="inlineStr">
        <is>
          <t>Sài Gòn</t>
        </is>
      </c>
      <c r="D1555" s="45" t="n"/>
      <c r="E1555" s="45" t="n"/>
      <c r="F1555" s="45" t="inlineStr">
        <is>
          <t>KH2236</t>
        </is>
      </c>
      <c r="G1555" s="45" t="n"/>
      <c r="H1555" s="45" t="inlineStr">
        <is>
          <t>TP. Hồ Chí Minh</t>
        </is>
      </c>
      <c r="I1555" s="45" t="n"/>
    </row>
    <row r="1556" ht="25" customHeight="1">
      <c r="A1556" s="43" t="inlineStr">
        <is>
          <t>Anh Kim Lê Đại Hành - 0913.768.905</t>
        </is>
      </c>
      <c r="B1556" s="43" t="inlineStr">
        <is>
          <t>0913.768.905</t>
        </is>
      </c>
      <c r="C1556" s="43" t="inlineStr">
        <is>
          <t>Sài Gòn</t>
        </is>
      </c>
      <c r="D1556" s="43" t="n"/>
      <c r="E1556" s="43" t="n"/>
      <c r="F1556" s="43" t="inlineStr">
        <is>
          <t>KH2235</t>
        </is>
      </c>
      <c r="G1556" s="43" t="n"/>
      <c r="H1556" s="43" t="inlineStr">
        <is>
          <t>TP. Hồ Chí Minh</t>
        </is>
      </c>
      <c r="I1556" s="43" t="n"/>
    </row>
    <row r="1557" ht="25" customHeight="1">
      <c r="A1557" s="45" t="inlineStr">
        <is>
          <t>Xưởng anh Xô - An Giang/ 0919.523.881</t>
        </is>
      </c>
      <c r="B1557" s="45" t="inlineStr">
        <is>
          <t>0919.523.881</t>
        </is>
      </c>
      <c r="C1557" s="45" t="inlineStr">
        <is>
          <t>TP Long Xuyên, An Giang</t>
        </is>
      </c>
      <c r="D1557" s="45" t="n"/>
      <c r="E1557" s="45" t="n"/>
      <c r="F1557" s="45" t="inlineStr">
        <is>
          <t>KH2234</t>
        </is>
      </c>
      <c r="G1557" s="45" t="n"/>
      <c r="H1557" s="45" t="inlineStr">
        <is>
          <t>An Giang</t>
        </is>
      </c>
      <c r="I1557" s="45" t="n"/>
    </row>
    <row r="1558" ht="25" customHeight="1">
      <c r="A1558" s="43" t="inlineStr">
        <is>
          <t>ANH BẢO - BẢO LỘC, LÂM ĐỒNG - 0854.135.678</t>
        </is>
      </c>
      <c r="B1558" s="43" t="inlineStr">
        <is>
          <t>0854.135.678</t>
        </is>
      </c>
      <c r="C1558" s="43" t="inlineStr">
        <is>
          <t>Bảo Lộc, Lâm Đồng</t>
        </is>
      </c>
      <c r="D1558" s="43" t="n"/>
      <c r="E1558" s="43" t="n"/>
      <c r="F1558" s="43" t="inlineStr">
        <is>
          <t>KH2233</t>
        </is>
      </c>
      <c r="G1558" s="43" t="n"/>
      <c r="H1558" s="43" t="inlineStr">
        <is>
          <t>Lâm Đồng</t>
        </is>
      </c>
      <c r="I1558" s="43" t="n"/>
    </row>
    <row r="1559" ht="25" customHeight="1">
      <c r="A1559" s="45" t="inlineStr">
        <is>
          <t>Cửa hàng Phụ Tùng Xuân Thủy, Hà Nội - 0903418468</t>
        </is>
      </c>
      <c r="B1559" s="45" t="inlineStr">
        <is>
          <t>39722552 / 0903418468</t>
        </is>
      </c>
      <c r="C1559" s="45" t="inlineStr">
        <is>
          <t>Trần Khát Chân, Hai Bà Trưng, Hà Nội</t>
        </is>
      </c>
      <c r="D1559" s="45" t="n"/>
      <c r="E1559" s="45" t="n"/>
      <c r="F1559" s="45" t="inlineStr">
        <is>
          <t>XTHUY</t>
        </is>
      </c>
      <c r="G1559" s="45" t="n"/>
      <c r="H1559" s="45" t="n"/>
      <c r="I1559" s="45" t="n"/>
    </row>
    <row r="1560" ht="25" customHeight="1">
      <c r="A1560" s="43" t="inlineStr">
        <is>
          <t>ENGINE HEAT TAB USA</t>
        </is>
      </c>
      <c r="B1560" s="43" t="n"/>
      <c r="C1560" s="43" t="inlineStr">
        <is>
          <t>USA</t>
        </is>
      </c>
      <c r="D1560" s="43" t="n"/>
      <c r="E1560" s="43" t="n"/>
      <c r="F1560" s="43" t="inlineStr">
        <is>
          <t>USA</t>
        </is>
      </c>
      <c r="G1560" s="43" t="n"/>
      <c r="H1560" s="43" t="n"/>
      <c r="I1560" s="43" t="n"/>
    </row>
    <row r="1561" ht="25" customHeight="1">
      <c r="A1561" s="45" t="inlineStr">
        <is>
          <t>EUROSUN PISTON CO., LTD</t>
        </is>
      </c>
      <c r="B1561" s="45" t="n"/>
      <c r="C1561" s="45" t="n"/>
      <c r="D1561" s="45" t="n"/>
      <c r="E1561" s="45" t="n"/>
      <c r="F1561" s="45" t="inlineStr">
        <is>
          <t>EUROSUN</t>
        </is>
      </c>
      <c r="G1561" s="45" t="n"/>
      <c r="H1561" s="45" t="n"/>
      <c r="I1561" s="45" t="n"/>
    </row>
    <row r="1562" ht="25" customHeight="1">
      <c r="A1562" s="43" t="inlineStr">
        <is>
          <t>Fujian Wuping Uta Auto Parts Industry Co., Ltd.</t>
        </is>
      </c>
      <c r="B1562" s="43" t="n"/>
      <c r="C1562" s="43" t="inlineStr">
        <is>
          <t>No.2 Wuping Industrial Zone, Longyan, Fujian Province, China</t>
        </is>
      </c>
      <c r="D1562" s="43" t="n"/>
      <c r="E1562" s="43" t="n"/>
      <c r="F1562" s="43" t="inlineStr">
        <is>
          <t>IZUMI</t>
        </is>
      </c>
      <c r="G1562" s="43" t="n"/>
      <c r="H1562" s="43" t="n"/>
      <c r="I1562" s="43" t="n"/>
    </row>
    <row r="1563" ht="25" customHeight="1">
      <c r="A1563" s="45" t="inlineStr">
        <is>
          <t>FENGCHENG PACIFIC SHENLONG TURBOCHARGER CO., LTD</t>
        </is>
      </c>
      <c r="B1563" s="45" t="n"/>
      <c r="C1563" s="45" t="inlineStr">
        <is>
          <t>ADD: NO.9, ZHENXING STREET, FENGHUANGCHENG DISTRICT, FENGCHENG CITY, LIAONING PROVINCE, P.R.CHINA</t>
        </is>
      </c>
      <c r="D1563" s="45" t="n"/>
      <c r="E1563" s="45" t="n"/>
      <c r="F1563" s="45" t="inlineStr">
        <is>
          <t>SLTURBO</t>
        </is>
      </c>
      <c r="G1563" s="45" t="n"/>
      <c r="H1563" s="45" t="n"/>
      <c r="I1563" s="45" t="n"/>
    </row>
    <row r="1564" ht="25" customHeight="1">
      <c r="A1564" s="43" t="inlineStr">
        <is>
          <t>Công ty Thịnh Việt / Anh Thành - Quận 2 / 0903.999.821</t>
        </is>
      </c>
      <c r="B1564" s="43" t="inlineStr">
        <is>
          <t>0903.999.821</t>
        </is>
      </c>
      <c r="C1564" s="43" t="inlineStr">
        <is>
          <t>Q.2, HCM</t>
        </is>
      </c>
      <c r="D1564" s="43" t="n"/>
      <c r="E1564" s="43" t="n"/>
      <c r="F1564" s="43" t="inlineStr">
        <is>
          <t>TV</t>
        </is>
      </c>
      <c r="G1564" s="43" t="n"/>
      <c r="H1564" s="43" t="n"/>
      <c r="I1564" s="43" t="n"/>
    </row>
    <row r="1565" ht="25" customHeight="1">
      <c r="A1565" s="45" t="inlineStr">
        <is>
          <t>Công ty TNHH Vận tải TMDV Thành An</t>
        </is>
      </c>
      <c r="B1565" s="45" t="n"/>
      <c r="C1565" s="45" t="inlineStr">
        <is>
          <t>4/4/1/8 Đường số 3, Khu Phố 5, Phường Hiệp Bình Phước, Quận Thủ Đức, TPHCM</t>
        </is>
      </c>
      <c r="D1565" s="45" t="n"/>
      <c r="E1565" s="45" t="n"/>
      <c r="F1565" s="45" t="inlineStr">
        <is>
          <t>TRUNG</t>
        </is>
      </c>
      <c r="G1565" s="45" t="n"/>
      <c r="H1565" s="45" t="n"/>
      <c r="I1565" s="45" t="n"/>
    </row>
    <row r="1566" ht="25" customHeight="1">
      <c r="A1566" s="43" t="inlineStr">
        <is>
          <t>Chị Bé - Quận 6 / 02862.602.995</t>
        </is>
      </c>
      <c r="B1566" s="43" t="inlineStr">
        <is>
          <t>02862.602.995</t>
        </is>
      </c>
      <c r="C1566" s="43" t="inlineStr">
        <is>
          <t>Số 83 đường số 6, khu Tên Lửa Q.6</t>
        </is>
      </c>
      <c r="D1566" s="43" t="n"/>
      <c r="E1566" s="43" t="n"/>
      <c r="F1566" s="43" t="inlineStr">
        <is>
          <t>BE</t>
        </is>
      </c>
      <c r="G1566" s="43" t="n"/>
      <c r="H1566" s="43" t="n"/>
      <c r="I1566" s="43" t="n"/>
    </row>
    <row r="1567" ht="25" customHeight="1">
      <c r="A1567" s="45" t="inlineStr">
        <is>
          <t>Quanzhou Yijia Auto Parts Co. Ltd (camshaft)/ CQC SUPPLY CHAIN MANAGEMENT CO., LTD</t>
        </is>
      </c>
      <c r="B1567" s="45" t="n"/>
      <c r="C1567" s="45" t="inlineStr">
        <is>
          <t>2# Jinxi Road Binjiang Auto Parts Machinery Zone, Nan'an QuanZhou City, Fujian Province China</t>
        </is>
      </c>
      <c r="D1567" s="45" t="n"/>
      <c r="E1567" s="45" t="n"/>
      <c r="F1567" s="45" t="inlineStr">
        <is>
          <t>QYA</t>
        </is>
      </c>
      <c r="G1567" s="45" t="n"/>
      <c r="H1567" s="45" t="n"/>
      <c r="I1567" s="45" t="n"/>
    </row>
    <row r="1568" ht="25" customHeight="1">
      <c r="A1568" s="43" t="inlineStr">
        <is>
          <t>O-TECH (Jiaxing) Co., Ltd</t>
        </is>
      </c>
      <c r="B1568" s="43" t="n"/>
      <c r="C1568" s="43" t="inlineStr">
        <is>
          <t>D-1508, Fortune Plaza, No.527 Zhongshan West Road, Jiaxing, Zhejiang 314000, China</t>
        </is>
      </c>
      <c r="D1568" s="43" t="n"/>
      <c r="E1568" s="43" t="n"/>
      <c r="F1568" s="43" t="inlineStr">
        <is>
          <t>OTECH</t>
        </is>
      </c>
      <c r="G1568" s="43" t="n"/>
      <c r="H1568" s="43" t="n"/>
      <c r="I1568" s="43" t="n"/>
    </row>
    <row r="1569" ht="25" customHeight="1">
      <c r="A1569" s="45" t="inlineStr">
        <is>
          <t>GUANGZHOU SYSTO/ Goodish (Shenzhen) Technology Co., Ltd (Nhà xuất khẩu Ron Dragonflys)</t>
        </is>
      </c>
      <c r="B1569" s="45" t="n"/>
      <c r="C1569" s="45" t="inlineStr">
        <is>
          <t>Guangdong, China</t>
        </is>
      </c>
      <c r="D1569" s="45" t="n"/>
      <c r="E1569" s="45" t="n"/>
      <c r="F1569" s="45" t="inlineStr">
        <is>
          <t>GK</t>
        </is>
      </c>
      <c r="G1569" s="45" t="n"/>
      <c r="H1569" s="45" t="n"/>
      <c r="I1569" s="45" t="n"/>
    </row>
    <row r="1570" ht="25" customHeight="1">
      <c r="A1570" s="43" t="inlineStr">
        <is>
          <t>GIECT TRADING LIMITED</t>
        </is>
      </c>
      <c r="B1570" s="43" t="n"/>
      <c r="C1570" s="43" t="inlineStr">
        <is>
          <t>Room D 10/F Tower A Billion Centre 1 Wang Kwong Road KowLoon Bay Kln</t>
        </is>
      </c>
      <c r="D1570" s="43" t="n"/>
      <c r="E1570" s="43" t="n"/>
      <c r="F1570" s="43" t="inlineStr">
        <is>
          <t>GLT</t>
        </is>
      </c>
      <c r="G1570" s="43" t="n"/>
      <c r="H1570" s="43" t="n"/>
      <c r="I1570" s="43" t="n"/>
    </row>
    <row r="1571" ht="25" customHeight="1">
      <c r="A1571" s="45" t="inlineStr">
        <is>
          <t>Công ty Hợp Long - Anh Tùng / 0977.120.611</t>
        </is>
      </c>
      <c r="B1571" s="45" t="inlineStr">
        <is>
          <t>0977.120.611</t>
        </is>
      </c>
      <c r="C1571" s="45" t="inlineStr">
        <is>
          <t>Khu dân cư An Thái, Quận 12, TP HCM</t>
        </is>
      </c>
      <c r="D1571" s="45" t="n"/>
      <c r="E1571" s="45" t="n"/>
      <c r="F1571" s="45" t="inlineStr">
        <is>
          <t>1HL</t>
        </is>
      </c>
      <c r="G1571" s="45" t="n"/>
      <c r="H1571" s="45" t="inlineStr">
        <is>
          <t>TP. Hồ Chí Minh</t>
        </is>
      </c>
      <c r="I1571" s="45" t="n"/>
    </row>
    <row r="1572" ht="25" customHeight="1">
      <c r="A1572" s="43" t="inlineStr">
        <is>
          <t>Ô tô An Thái - Bình Dương/ Việt Anh - 0988.268.345</t>
        </is>
      </c>
      <c r="B1572" s="43" t="inlineStr">
        <is>
          <t>0988.268.345</t>
        </is>
      </c>
      <c r="C1572" s="43" t="inlineStr">
        <is>
          <t>17 Nguyễn Du, KP Bình Đức, P Bình Hòa, Thuận An, BD</t>
        </is>
      </c>
      <c r="D1572" s="43" t="n"/>
      <c r="E1572" s="43" t="n"/>
      <c r="F1572" s="43" t="inlineStr">
        <is>
          <t>AT</t>
        </is>
      </c>
      <c r="G1572" s="43" t="n"/>
      <c r="H1572" s="43" t="n"/>
      <c r="I1572" s="43" t="n"/>
    </row>
    <row r="1573" ht="25" customHeight="1">
      <c r="A1573" s="45" t="inlineStr">
        <is>
          <t>TENG SUN AUTO SUPPLY SDN BHD</t>
        </is>
      </c>
      <c r="B1573" s="45" t="n"/>
      <c r="C1573" s="45" t="inlineStr">
        <is>
          <t>No.25-29, JALAN DBP1, DOLOMITE BUSINESS PARK, 68100 BATU CAVES, SELANGOR DARUL EHSAN, MALAYSIA</t>
        </is>
      </c>
      <c r="D1573" s="45" t="n"/>
      <c r="E1573" s="45" t="n"/>
      <c r="F1573" s="45" t="inlineStr">
        <is>
          <t>TAIHO</t>
        </is>
      </c>
      <c r="G1573" s="45" t="n"/>
      <c r="H1573" s="45" t="n"/>
      <c r="I1573" s="45" t="n"/>
    </row>
    <row r="1574" ht="25" customHeight="1">
      <c r="A1574" s="43" t="inlineStr">
        <is>
          <t>STABLE TRADING CO., LTD</t>
        </is>
      </c>
      <c r="B1574" s="43" t="n"/>
      <c r="C1574" s="43" t="inlineStr">
        <is>
          <t>No. 1455-1 Chungshan Rd, Luchu Kaohsiung, Taiwan</t>
        </is>
      </c>
      <c r="D1574" s="43" t="n"/>
      <c r="E1574" s="43" t="n"/>
      <c r="F1574" s="43" t="inlineStr">
        <is>
          <t>STC</t>
        </is>
      </c>
      <c r="G1574" s="43" t="n"/>
      <c r="H1574" s="43" t="n"/>
      <c r="I1574" s="43" t="n"/>
    </row>
    <row r="1575" ht="25" customHeight="1">
      <c r="A1575" s="45" t="inlineStr">
        <is>
          <t>Cửa hàng Quang Vinh - Hàng Xanh / 0908.328.278</t>
        </is>
      </c>
      <c r="B1575" s="45" t="inlineStr">
        <is>
          <t>0908.328.278</t>
        </is>
      </c>
      <c r="C1575" s="45" t="inlineStr">
        <is>
          <t>273 Điện Biên Phủ, Bình Thạnh, HCM</t>
        </is>
      </c>
      <c r="D1575" s="45" t="n"/>
      <c r="E1575" s="45" t="n"/>
      <c r="F1575" s="45" t="inlineStr">
        <is>
          <t>QV</t>
        </is>
      </c>
      <c r="G1575" s="45" t="n"/>
      <c r="H1575" s="45" t="n"/>
      <c r="I1575" s="45" t="n"/>
    </row>
    <row r="1576" ht="25" customHeight="1">
      <c r="A1576" s="43" t="inlineStr">
        <is>
          <t>Công ty TNHH Hoành Vũ 0964.274.088</t>
        </is>
      </c>
      <c r="B1576" s="43" t="inlineStr">
        <is>
          <t>0964.274.088</t>
        </is>
      </c>
      <c r="C1576" s="43" t="n"/>
      <c r="D1576" s="43" t="n"/>
      <c r="E1576" s="43" t="n"/>
      <c r="F1576" s="43" t="inlineStr">
        <is>
          <t>HV</t>
        </is>
      </c>
      <c r="G1576" s="43" t="n"/>
      <c r="H1576" s="43" t="n"/>
      <c r="I1576" s="43" t="n"/>
    </row>
    <row r="1577" ht="25" customHeight="1">
      <c r="A1577" s="45" t="inlineStr">
        <is>
          <t>Phượng Sakura</t>
        </is>
      </c>
      <c r="B1577" s="45" t="n"/>
      <c r="C1577" s="45" t="inlineStr">
        <is>
          <t>215 Nguyễn Công Trứ, P.Nguyễn Thái Bình, Q.1</t>
        </is>
      </c>
      <c r="D1577" s="45" t="n"/>
      <c r="E1577" s="45" t="n"/>
      <c r="F1577" s="45" t="inlineStr">
        <is>
          <t>SAKURA</t>
        </is>
      </c>
      <c r="G1577" s="45" t="n"/>
      <c r="H1577" s="45" t="n"/>
      <c r="I1577" s="45" t="n"/>
    </row>
    <row r="1578" ht="25" customHeight="1">
      <c r="A1578" s="43" t="inlineStr">
        <is>
          <t>Công ty Đại Chung Trí - Q5 / 028.38.398.402</t>
        </is>
      </c>
      <c r="B1578" s="43" t="n"/>
      <c r="C1578" s="43" t="inlineStr">
        <is>
          <t>431 An Dương Vương, P. 3, Q. 5, HCM</t>
        </is>
      </c>
      <c r="D1578" s="43" t="n"/>
      <c r="E1578" s="43" t="inlineStr">
        <is>
          <t>Nguyễn Tri Phương, STK: 060006817729, SCB CN Hưng Đạo, Q5</t>
        </is>
      </c>
      <c r="F1578" s="43" t="inlineStr">
        <is>
          <t>DCT</t>
        </is>
      </c>
      <c r="G1578" s="43" t="n"/>
      <c r="H1578" s="43" t="n"/>
      <c r="I1578" s="43" t="n"/>
    </row>
    <row r="1579" ht="25" customHeight="1">
      <c r="A1579" s="45" t="inlineStr">
        <is>
          <t>Công ty Thịnh Phát Lộc / Chị Bé 02862.602.995</t>
        </is>
      </c>
      <c r="B1579" s="45" t="inlineStr">
        <is>
          <t>02862.602.995</t>
        </is>
      </c>
      <c r="C1579" s="45" t="inlineStr">
        <is>
          <t>83 đường số 6, P.Bình Trị Đông B, Q.Bình Tân</t>
        </is>
      </c>
      <c r="D1579" s="45" t="n"/>
      <c r="E1579" s="45" t="inlineStr">
        <is>
          <t>Trần Anh Duy, STK: 060017544988, SCB PGD Bình Trị Đông</t>
        </is>
      </c>
      <c r="F1579" s="45" t="inlineStr">
        <is>
          <t>TPL</t>
        </is>
      </c>
      <c r="G1579" s="45" t="n"/>
      <c r="H1579" s="45" t="n"/>
      <c r="I1579" s="45" t="n"/>
    </row>
    <row r="1580" ht="25" customHeight="1">
      <c r="A1580" s="43" t="inlineStr">
        <is>
          <t>Khúc Văn Chiến</t>
        </is>
      </c>
      <c r="B1580" s="43" t="n"/>
      <c r="C1580" s="43" t="n"/>
      <c r="D1580" s="43" t="n"/>
      <c r="E1580" s="43" t="n"/>
      <c r="F1580" s="43" t="inlineStr">
        <is>
          <t>MN60</t>
        </is>
      </c>
      <c r="G1580" s="43" t="n"/>
      <c r="H1580" s="43" t="n"/>
      <c r="I1580" s="43" t="n"/>
    </row>
    <row r="1581" ht="25" customHeight="1">
      <c r="A1581" s="45" t="inlineStr">
        <is>
          <t>Cửa hàng Phú Vinh - Quận 5, Sài Gòn / 02838.547.308</t>
        </is>
      </c>
      <c r="B1581" s="45" t="inlineStr">
        <is>
          <t>02838.547.308</t>
        </is>
      </c>
      <c r="C1581" s="45" t="inlineStr">
        <is>
          <t>Số 40 Lưỡng Nhữ Học, Quận 5, TPHCM</t>
        </is>
      </c>
      <c r="D1581" s="45" t="n"/>
      <c r="E1581" s="45" t="inlineStr">
        <is>
          <t>Huỳnh Vinh Cường, TK số 63548989 tại ACB CN Châu Văn Liêm</t>
        </is>
      </c>
      <c r="F1581" s="45" t="inlineStr">
        <is>
          <t>PV</t>
        </is>
      </c>
      <c r="G1581" s="45" t="n"/>
      <c r="H1581" s="45" t="n"/>
      <c r="I1581" s="45" t="n"/>
    </row>
    <row r="1582" ht="25" customHeight="1">
      <c r="A1582" s="43" t="inlineStr">
        <is>
          <t>Công TY Khải Lâm - Hóc Môn</t>
        </is>
      </c>
      <c r="B1582" s="43" t="n"/>
      <c r="C1582" s="43" t="inlineStr">
        <is>
          <t>Hóc Môn - Sài Gòn</t>
        </is>
      </c>
      <c r="D1582" s="43" t="n"/>
      <c r="E1582" s="43" t="n"/>
      <c r="F1582" s="43" t="inlineStr">
        <is>
          <t>KH2232</t>
        </is>
      </c>
      <c r="G1582" s="43" t="n"/>
      <c r="H1582" s="43" t="inlineStr">
        <is>
          <t>Long An</t>
        </is>
      </c>
      <c r="I1582" s="43" t="n"/>
    </row>
    <row r="1583" ht="25" customHeight="1">
      <c r="A1583" s="45" t="inlineStr">
        <is>
          <t>Công ty TNHH MTV KS Phụng Hoàng</t>
        </is>
      </c>
      <c r="B1583" s="45" t="n"/>
      <c r="C1583" s="45" t="inlineStr">
        <is>
          <t>242 Nguyễn Công Trứ, P.Nguyễn Thái Bình, Q.1, TP.HCM</t>
        </is>
      </c>
      <c r="D1583" s="45" t="n"/>
      <c r="E1583" s="45" t="n"/>
      <c r="F1583" s="45" t="inlineStr">
        <is>
          <t>PH</t>
        </is>
      </c>
      <c r="G1583" s="45" t="n"/>
      <c r="H1583" s="45" t="n"/>
      <c r="I1583" s="45" t="n"/>
    </row>
    <row r="1584" ht="25" customHeight="1">
      <c r="A1584" s="43" t="inlineStr">
        <is>
          <t>Công ty Hải Lâm - CN tại HCM / 0901.252.347-0907.252.347</t>
        </is>
      </c>
      <c r="B1584" s="43" t="inlineStr">
        <is>
          <t>0901.252.347-0907</t>
        </is>
      </c>
      <c r="C1584" s="43" t="inlineStr">
        <is>
          <t>Số 77, đường Đông Minh, P Đông Hòa, Dĩ An, Bình Dương</t>
        </is>
      </c>
      <c r="D1584" s="43" t="n"/>
      <c r="E1584" s="43" t="n"/>
      <c r="F1584" s="43" t="inlineStr">
        <is>
          <t>HL</t>
        </is>
      </c>
      <c r="G1584" s="43" t="n"/>
      <c r="H1584" s="43" t="n"/>
      <c r="I1584" s="43" t="n"/>
    </row>
    <row r="1585" ht="25" customHeight="1">
      <c r="A1585" s="45" t="inlineStr">
        <is>
          <t>Công ty TNHH Phụ Tùng Thái Bình Dương/ 02822.026.268</t>
        </is>
      </c>
      <c r="B1585" s="45" t="inlineStr">
        <is>
          <t>02822.026.268</t>
        </is>
      </c>
      <c r="C1585" s="45" t="inlineStr">
        <is>
          <t>B2/7A QL1, ấp 2, Xã Tân Kiêu, Bình Chánh</t>
        </is>
      </c>
      <c r="D1585" s="45" t="n"/>
      <c r="E1585" s="45" t="inlineStr">
        <is>
          <t>Huỳnh Kim Loan, Số TK 060155159777, SCB PGD An Lạc</t>
        </is>
      </c>
      <c r="F1585" s="45" t="inlineStr">
        <is>
          <t>TBD</t>
        </is>
      </c>
      <c r="G1585" s="45" t="n"/>
      <c r="H1585" s="45" t="n"/>
      <c r="I1585" s="45" t="n"/>
    </row>
    <row r="1586" ht="25" customHeight="1">
      <c r="A1586" s="43" t="inlineStr">
        <is>
          <t>Cửa Hàng Hào Phát - Điện Biên Phủ, Bình Thạnh / Anh Hào: 0985.352.024</t>
        </is>
      </c>
      <c r="B1586" s="43" t="inlineStr">
        <is>
          <t>0985.352.024</t>
        </is>
      </c>
      <c r="C1586" s="43" t="inlineStr">
        <is>
          <t>Điện Biên Phủ, Bình Thạnh, SG</t>
        </is>
      </c>
      <c r="D1586" s="43" t="n"/>
      <c r="E1586" s="43" t="n"/>
      <c r="F1586" s="43" t="inlineStr">
        <is>
          <t>HP</t>
        </is>
      </c>
      <c r="G1586" s="43" t="n"/>
      <c r="H1586" s="43" t="n"/>
      <c r="I1586" s="43" t="n"/>
    </row>
    <row r="1587" ht="25" customHeight="1">
      <c r="A1587" s="45" t="inlineStr">
        <is>
          <t>Công ty Việt Nguyên Donalson - Nguyễn Hữu Thọ / 0903.850.970</t>
        </is>
      </c>
      <c r="B1587" s="45" t="inlineStr">
        <is>
          <t>0903.850.970</t>
        </is>
      </c>
      <c r="C1587" s="45" t="inlineStr">
        <is>
          <t>40/41 Lê Hữu Thọ, Gò Vấp</t>
        </is>
      </c>
      <c r="D1587" s="45" t="n"/>
      <c r="E1587" s="45" t="inlineStr">
        <is>
          <t>Nguyen Van Giang, TK 060003008978, Sacombank CN Gò Vấp</t>
        </is>
      </c>
      <c r="F1587" s="45" t="inlineStr">
        <is>
          <t>DONAL</t>
        </is>
      </c>
      <c r="G1587" s="45" t="n"/>
      <c r="H1587" s="45" t="n"/>
      <c r="I1587" s="45" t="n"/>
    </row>
    <row r="1588" ht="25" customHeight="1">
      <c r="A1588" s="43" t="inlineStr">
        <is>
          <t>Công ty mới TNC</t>
        </is>
      </c>
      <c r="B1588" s="43" t="n"/>
      <c r="C1588" s="43" t="inlineStr">
        <is>
          <t>Số 11, Đường Vĩnh Phú 10, Phường Vĩnh Phú, TX Thuận An, Tỉnh Bình Dương</t>
        </is>
      </c>
      <c r="D1588" s="43" t="n"/>
      <c r="E1588" s="43" t="n"/>
      <c r="F1588" s="43" t="inlineStr">
        <is>
          <t>TNC</t>
        </is>
      </c>
      <c r="G1588" s="43" t="n"/>
      <c r="H1588" s="43" t="n"/>
      <c r="I1588" s="43" t="n"/>
    </row>
    <row r="1589" ht="25" customHeight="1">
      <c r="A1589" s="45" t="inlineStr">
        <is>
          <t>Xưởng Tiện Nhựt Thành - Long An / A.Vinh: 0913.834.377 - C.Linh: 0916402077</t>
        </is>
      </c>
      <c r="B1589" s="45" t="inlineStr">
        <is>
          <t>0913.834.377 / 0916402077</t>
        </is>
      </c>
      <c r="C1589" s="45" t="inlineStr">
        <is>
          <t>178 Quốc Lộ 1, Long An</t>
        </is>
      </c>
      <c r="D1589" s="45" t="n"/>
      <c r="E1589" s="45" t="n"/>
      <c r="F1589" s="45" t="inlineStr">
        <is>
          <t>KH2231</t>
        </is>
      </c>
      <c r="G1589" s="45" t="n"/>
      <c r="H1589" s="45" t="inlineStr">
        <is>
          <t>Long An</t>
        </is>
      </c>
      <c r="I1589" s="45" t="n"/>
    </row>
    <row r="1590" ht="25" customHeight="1">
      <c r="A1590" s="43" t="inlineStr">
        <is>
          <t>Xưởng tiện anh Tân - Vĩnh Long / Anh Tân: 0903.822.749</t>
        </is>
      </c>
      <c r="B1590" s="43" t="inlineStr">
        <is>
          <t>0903.822.749</t>
        </is>
      </c>
      <c r="C1590" s="43" t="inlineStr">
        <is>
          <t>Số 1 Đinh Tiên Hoàng, Vĩnh Long (gần bến xe)</t>
        </is>
      </c>
      <c r="D1590" s="43" t="n"/>
      <c r="E1590" s="43" t="n"/>
      <c r="F1590" s="43" t="inlineStr">
        <is>
          <t>KH2229</t>
        </is>
      </c>
      <c r="G1590" s="43" t="n"/>
      <c r="H1590" s="43" t="inlineStr">
        <is>
          <t>Vĩnh Long</t>
        </is>
      </c>
      <c r="I1590" s="43" t="n"/>
    </row>
    <row r="1591" ht="25" customHeight="1">
      <c r="A1591" s="45" t="inlineStr">
        <is>
          <t>Xưởng Anh Thừa - Hậu Giang / 0977.149.477</t>
        </is>
      </c>
      <c r="B1591" s="45" t="inlineStr">
        <is>
          <t>0977.149.477</t>
        </is>
      </c>
      <c r="C1591" s="45" t="inlineStr">
        <is>
          <t>Vị Thanh, Hậu Giang</t>
        </is>
      </c>
      <c r="D1591" s="45" t="n"/>
      <c r="E1591" s="45" t="n"/>
      <c r="F1591" s="45" t="inlineStr">
        <is>
          <t>KH2230</t>
        </is>
      </c>
      <c r="G1591" s="45" t="n"/>
      <c r="H1591" s="45" t="inlineStr">
        <is>
          <t>Hậu Giang</t>
        </is>
      </c>
      <c r="I1591" s="45" t="n"/>
    </row>
    <row r="1592" ht="25" customHeight="1">
      <c r="A1592" s="43" t="inlineStr">
        <is>
          <t>Anh Hòa - Ba Tri / 01688.234.188</t>
        </is>
      </c>
      <c r="B1592" s="43" t="inlineStr">
        <is>
          <t>01688.234.188</t>
        </is>
      </c>
      <c r="C1592" s="43" t="inlineStr">
        <is>
          <t>Ba Tri - Bến Tre</t>
        </is>
      </c>
      <c r="D1592" s="43" t="n"/>
      <c r="E1592" s="43" t="n"/>
      <c r="F1592" s="43" t="inlineStr">
        <is>
          <t>KH2226</t>
        </is>
      </c>
      <c r="G1592" s="43" t="n"/>
      <c r="H1592" s="43" t="inlineStr">
        <is>
          <t>Bến Tre</t>
        </is>
      </c>
      <c r="I1592" s="43" t="n"/>
    </row>
    <row r="1593" ht="25" customHeight="1">
      <c r="A1593" s="45" t="inlineStr">
        <is>
          <t>Xưởng Động Cơ Anh Khái - Nguyễn Văn Linh, SG / 0903.739.700</t>
        </is>
      </c>
      <c r="B1593" s="45" t="inlineStr">
        <is>
          <t>0903.739.700</t>
        </is>
      </c>
      <c r="C1593" s="45" t="inlineStr">
        <is>
          <t>Nguyễn Văn Linh - Sài Gòn</t>
        </is>
      </c>
      <c r="D1593" s="45" t="n"/>
      <c r="E1593" s="45" t="n"/>
      <c r="F1593" s="45" t="inlineStr">
        <is>
          <t>KH2227</t>
        </is>
      </c>
      <c r="G1593" s="45" t="n"/>
      <c r="H1593" s="45" t="inlineStr">
        <is>
          <t>TP. Hồ Chí Minh</t>
        </is>
      </c>
      <c r="I1593" s="45" t="n"/>
    </row>
    <row r="1594" ht="25" customHeight="1">
      <c r="A1594" s="43" t="inlineStr">
        <is>
          <t>Cửa hàng Đức Phong - Kiên Giang / Anh Vĩ: 0903.918.073</t>
        </is>
      </c>
      <c r="B1594" s="43" t="inlineStr">
        <is>
          <t>0903.918.073</t>
        </is>
      </c>
      <c r="C1594" s="43" t="inlineStr">
        <is>
          <t>65-67 Nguyễn Chí Thanh, Rạch Giá, Kiên Giang</t>
        </is>
      </c>
      <c r="D1594" s="43" t="n"/>
      <c r="E1594" s="43" t="n"/>
      <c r="F1594" s="43" t="inlineStr">
        <is>
          <t>KH2228</t>
        </is>
      </c>
      <c r="G1594" s="43" t="n"/>
      <c r="H1594" s="43" t="inlineStr">
        <is>
          <t>Kiên Giang</t>
        </is>
      </c>
      <c r="I1594" s="43" t="n"/>
    </row>
    <row r="1595" ht="25" customHeight="1">
      <c r="A1595" s="45" t="inlineStr">
        <is>
          <t>Xưởng Tâm Hữu Tín - Vĩnh Long / A.Tâm: 0913.889.342</t>
        </is>
      </c>
      <c r="B1595" s="45" t="inlineStr">
        <is>
          <t>0913.889.342</t>
        </is>
      </c>
      <c r="C1595" s="45" t="inlineStr">
        <is>
          <t>37 Đinh Tiên Hoàng, Vĩnh Long</t>
        </is>
      </c>
      <c r="D1595" s="45" t="n"/>
      <c r="E1595" s="45" t="n"/>
      <c r="F1595" s="45" t="inlineStr">
        <is>
          <t>KH2222</t>
        </is>
      </c>
      <c r="G1595" s="45" t="n"/>
      <c r="H1595" s="45" t="inlineStr">
        <is>
          <t>Vĩnh Long</t>
        </is>
      </c>
      <c r="I1595" s="45" t="n"/>
    </row>
    <row r="1596" ht="25" customHeight="1">
      <c r="A1596" s="43" t="inlineStr">
        <is>
          <t>Xưởng Cơ Khí Sông Hậu - Cần Thơ / Anh Liêm: 0903.828.768</t>
        </is>
      </c>
      <c r="B1596" s="43" t="inlineStr">
        <is>
          <t>0903.828.768</t>
        </is>
      </c>
      <c r="C1596" s="43" t="inlineStr">
        <is>
          <t>Nguyễn Thị Tính, đường Cách Mạng Tháng 8, Bình Thủy, Cần Thơ</t>
        </is>
      </c>
      <c r="D1596" s="43" t="n"/>
      <c r="E1596" s="43" t="inlineStr">
        <is>
          <t>xe A Ban - 0908.093.030, xe 12 giờ chạy, 295 Hùng Vương, P9, Quận 5</t>
        </is>
      </c>
      <c r="F1596" s="43" t="inlineStr">
        <is>
          <t>KH2223</t>
        </is>
      </c>
      <c r="G1596" s="43" t="n"/>
      <c r="H1596" s="43" t="inlineStr">
        <is>
          <t>Cần Thơ</t>
        </is>
      </c>
      <c r="I1596" s="43" t="n"/>
    </row>
    <row r="1597" ht="25" customHeight="1">
      <c r="A1597" s="45" t="inlineStr">
        <is>
          <t>Anh Tiến - Đà Lạt / 0942.849.981</t>
        </is>
      </c>
      <c r="B1597" s="45" t="inlineStr">
        <is>
          <t>0942.849.981</t>
        </is>
      </c>
      <c r="C1597" s="45" t="inlineStr">
        <is>
          <t>Đà Lạt - Lâm Đồng</t>
        </is>
      </c>
      <c r="D1597" s="45" t="n"/>
      <c r="E1597" s="45" t="n"/>
      <c r="F1597" s="45" t="inlineStr">
        <is>
          <t>KH2224</t>
        </is>
      </c>
      <c r="G1597" s="45" t="n"/>
      <c r="H1597" s="45" t="inlineStr">
        <is>
          <t>Lâm Đồng</t>
        </is>
      </c>
      <c r="I1597" s="45" t="n"/>
    </row>
    <row r="1598" ht="25" customHeight="1">
      <c r="A1598" s="43" t="inlineStr">
        <is>
          <t>X Chị Thư - Q8 / 0938.776.354</t>
        </is>
      </c>
      <c r="B1598" s="43" t="inlineStr">
        <is>
          <t>0938.776.354</t>
        </is>
      </c>
      <c r="C1598" s="43" t="inlineStr">
        <is>
          <t>Q.8, HCM</t>
        </is>
      </c>
      <c r="D1598" s="43" t="n"/>
      <c r="E1598" s="43" t="n"/>
      <c r="F1598" s="43" t="inlineStr">
        <is>
          <t>KH2225</t>
        </is>
      </c>
      <c r="G1598" s="43" t="n"/>
      <c r="H1598" s="43" t="inlineStr">
        <is>
          <t>TP. Hồ Chí Minh</t>
        </is>
      </c>
      <c r="I1598" s="43" t="n"/>
    </row>
    <row r="1599" ht="25" customHeight="1">
      <c r="A1599" s="45" t="inlineStr">
        <is>
          <t>Xưởng Thành Lợi - Cà Mau / Anh Huy: 0944.447.788</t>
        </is>
      </c>
      <c r="B1599" s="45" t="inlineStr">
        <is>
          <t>0944.447.788</t>
        </is>
      </c>
      <c r="C1599" s="45" t="inlineStr">
        <is>
          <t>292 Lý Văn Lâm, Phường 1, Cà Mau</t>
        </is>
      </c>
      <c r="D1599" s="45" t="n"/>
      <c r="E1599" s="45" t="n"/>
      <c r="F1599" s="45" t="inlineStr">
        <is>
          <t>KH2217</t>
        </is>
      </c>
      <c r="G1599" s="45" t="n"/>
      <c r="H1599" s="45" t="inlineStr">
        <is>
          <t>Cà Mau</t>
        </is>
      </c>
      <c r="I1599" s="45" t="n"/>
    </row>
    <row r="1600" ht="25" customHeight="1">
      <c r="A1600" s="43" t="inlineStr">
        <is>
          <t>X Anh Bé - Vĩnh Long / 0972.251.075</t>
        </is>
      </c>
      <c r="B1600" s="43" t="inlineStr">
        <is>
          <t>0972.251.075</t>
        </is>
      </c>
      <c r="C1600" s="43" t="inlineStr">
        <is>
          <t>22C/7, ấp Tân An, Long Hồ, Vĩnh Long</t>
        </is>
      </c>
      <c r="D1600" s="43" t="n"/>
      <c r="E1600" s="43" t="n"/>
      <c r="F1600" s="43" t="inlineStr">
        <is>
          <t>KH2218</t>
        </is>
      </c>
      <c r="G1600" s="43" t="n"/>
      <c r="H1600" s="43" t="inlineStr">
        <is>
          <t>Vĩnh Long</t>
        </is>
      </c>
      <c r="I1600" s="43" t="n"/>
    </row>
    <row r="1601" ht="25" customHeight="1">
      <c r="A1601" s="45" t="inlineStr">
        <is>
          <t>Xưởng tiện anh Sáu - Vĩnh Long / 0919.191.491</t>
        </is>
      </c>
      <c r="B1601" s="45" t="inlineStr">
        <is>
          <t>0919.191.491</t>
        </is>
      </c>
      <c r="C1601" s="45" t="inlineStr">
        <is>
          <t>108A/08 QL57, Vĩnh Long</t>
        </is>
      </c>
      <c r="D1601" s="45" t="n"/>
      <c r="E1601" s="45" t="n"/>
      <c r="F1601" s="45" t="inlineStr">
        <is>
          <t>KH2219</t>
        </is>
      </c>
      <c r="G1601" s="45" t="n"/>
      <c r="H1601" s="45" t="inlineStr">
        <is>
          <t>Vĩnh Long</t>
        </is>
      </c>
      <c r="I1601" s="45" t="n"/>
    </row>
    <row r="1602" ht="25" customHeight="1">
      <c r="A1602" s="43" t="inlineStr">
        <is>
          <t>Cty Lê Tiến - Quảng Ngãi / Anh Lê: 0989.971.720</t>
        </is>
      </c>
      <c r="B1602" s="43" t="inlineStr">
        <is>
          <t>0989.971.720</t>
        </is>
      </c>
      <c r="C1602" s="43" t="inlineStr">
        <is>
          <t>Quảng Ngãi</t>
        </is>
      </c>
      <c r="D1602" s="43" t="n"/>
      <c r="E1602" s="43" t="n"/>
      <c r="F1602" s="43" t="inlineStr">
        <is>
          <t>KH2220</t>
        </is>
      </c>
      <c r="G1602" s="43" t="n"/>
      <c r="H1602" s="43" t="inlineStr">
        <is>
          <t>Quảng Ngãi</t>
        </is>
      </c>
      <c r="I1602" s="43" t="n"/>
    </row>
    <row r="1603" ht="25" customHeight="1">
      <c r="A1603" s="45" t="inlineStr">
        <is>
          <t>Anh Hải - Hải Phòng / 0912.380.808</t>
        </is>
      </c>
      <c r="B1603" s="45" t="inlineStr">
        <is>
          <t>0912.380.808</t>
        </is>
      </c>
      <c r="C1603" s="45" t="inlineStr">
        <is>
          <t>Cảng Đình Vũ, Hải Phòng</t>
        </is>
      </c>
      <c r="D1603" s="45" t="n"/>
      <c r="E1603" s="45" t="n"/>
      <c r="F1603" s="45" t="inlineStr">
        <is>
          <t>KH2221</t>
        </is>
      </c>
      <c r="G1603" s="45" t="n"/>
      <c r="H1603" s="45" t="n"/>
      <c r="I1603" s="45" t="n"/>
    </row>
    <row r="1604" ht="25" customHeight="1">
      <c r="A1604" s="43" t="inlineStr">
        <is>
          <t>Xưởng anh Phương - Bình Dương / 0898.897.489</t>
        </is>
      </c>
      <c r="B1604" s="43" t="inlineStr">
        <is>
          <t>0898.897.489</t>
        </is>
      </c>
      <c r="C1604" s="43" t="inlineStr">
        <is>
          <t>Dĩ An, Bình Dương</t>
        </is>
      </c>
      <c r="D1604" s="43" t="n"/>
      <c r="E1604" s="43" t="n"/>
      <c r="F1604" s="43" t="inlineStr">
        <is>
          <t>KH2216</t>
        </is>
      </c>
      <c r="G1604" s="43" t="n"/>
      <c r="H1604" s="43" t="inlineStr">
        <is>
          <t>Bình Dương</t>
        </is>
      </c>
      <c r="I1604" s="43" t="n"/>
    </row>
    <row r="1605" ht="25" customHeight="1">
      <c r="A1605" s="45" t="inlineStr">
        <is>
          <t>Anh Hùng - Bến Tre / 0914.293.793</t>
        </is>
      </c>
      <c r="B1605" s="45" t="inlineStr">
        <is>
          <t>0914.293.793</t>
        </is>
      </c>
      <c r="C1605" s="45" t="inlineStr">
        <is>
          <t>Bến Xe, Bến Tre</t>
        </is>
      </c>
      <c r="D1605" s="45" t="n"/>
      <c r="E1605" s="45" t="n"/>
      <c r="F1605" s="45" t="inlineStr">
        <is>
          <t>KH2213</t>
        </is>
      </c>
      <c r="G1605" s="45" t="n"/>
      <c r="H1605" s="45" t="inlineStr">
        <is>
          <t>TP. Hồ Chí Minh</t>
        </is>
      </c>
      <c r="I1605" s="45" t="n"/>
    </row>
    <row r="1606" ht="25" customHeight="1">
      <c r="A1606" s="43" t="inlineStr">
        <is>
          <t>Xưởng anh Phương - Q10 / 0965.214.014</t>
        </is>
      </c>
      <c r="B1606" s="43" t="inlineStr">
        <is>
          <t>0965.214.014</t>
        </is>
      </c>
      <c r="C1606" s="43" t="inlineStr">
        <is>
          <t>Quận 10, SG</t>
        </is>
      </c>
      <c r="D1606" s="43" t="n"/>
      <c r="E1606" s="43" t="n"/>
      <c r="F1606" s="43" t="inlineStr">
        <is>
          <t>KH2214</t>
        </is>
      </c>
      <c r="G1606" s="43" t="n"/>
      <c r="H1606" s="43" t="inlineStr">
        <is>
          <t>TP. Hồ Chí Minh</t>
        </is>
      </c>
      <c r="I1606" s="43" t="n"/>
    </row>
    <row r="1607" ht="25" customHeight="1">
      <c r="A1607" s="45" t="inlineStr">
        <is>
          <t>Cty CP XD TM DV Nhà Thép Gia Phú - SG / Anh Khoa: 0909.755.559</t>
        </is>
      </c>
      <c r="B1607" s="45" t="inlineStr">
        <is>
          <t>0909.755.559</t>
        </is>
      </c>
      <c r="C1607" s="45" t="inlineStr">
        <is>
          <t>104 Hồ Văn Huê, P.9, Q.Phú Nhuận, HCM</t>
        </is>
      </c>
      <c r="D1607" s="45" t="n"/>
      <c r="E1607" s="45" t="n"/>
      <c r="F1607" s="45" t="inlineStr">
        <is>
          <t>KH2215</t>
        </is>
      </c>
      <c r="G1607" s="45" t="n"/>
      <c r="H1607" s="45" t="inlineStr">
        <is>
          <t>TP. Hồ Chí Minh</t>
        </is>
      </c>
      <c r="I1607" s="45" t="n"/>
    </row>
    <row r="1608" ht="25" customHeight="1">
      <c r="A1608" s="43" t="inlineStr">
        <is>
          <t>Cửa hàng Phụ Tùng Máy Đồng Tâm - Sóc Trăng / Anh Hùng: 0903.746.008</t>
        </is>
      </c>
      <c r="B1608" s="43" t="inlineStr">
        <is>
          <t>0903.746.008</t>
        </is>
      </c>
      <c r="C1608" s="43" t="inlineStr">
        <is>
          <t>224 Đường Trương Công Định, Khóm 5, P.2, TP. Sóc Trăng</t>
        </is>
      </c>
      <c r="D1608" s="43" t="n"/>
      <c r="E1608" s="43" t="n"/>
      <c r="F1608" s="43" t="inlineStr">
        <is>
          <t>KH2212</t>
        </is>
      </c>
      <c r="G1608" s="43" t="n"/>
      <c r="H1608" s="43" t="inlineStr">
        <is>
          <t>Sóc Trăng</t>
        </is>
      </c>
      <c r="I1608" s="43" t="n"/>
    </row>
    <row r="1609" ht="25" customHeight="1">
      <c r="A1609" s="45" t="inlineStr">
        <is>
          <t>Anh Xanh - Củ Chi / 0868.676.413/ 0963.406.413</t>
        </is>
      </c>
      <c r="B1609" s="45" t="inlineStr">
        <is>
          <t>0868.676.413 / 0963.406.413</t>
        </is>
      </c>
      <c r="C1609" s="45" t="inlineStr">
        <is>
          <t>Củ Chi</t>
        </is>
      </c>
      <c r="D1609" s="45" t="n"/>
      <c r="E1609" s="45" t="n"/>
      <c r="F1609" s="45" t="inlineStr">
        <is>
          <t>KH2210</t>
        </is>
      </c>
      <c r="G1609" s="45" t="n"/>
      <c r="H1609" s="45" t="inlineStr">
        <is>
          <t>TP. Hồ Chí Minh</t>
        </is>
      </c>
      <c r="I1609" s="45" t="n"/>
    </row>
    <row r="1610" ht="25" customHeight="1">
      <c r="A1610" s="43" t="inlineStr">
        <is>
          <t>Cty New Sun - Kontum / A Mạnh: 0978.141.438/A Tiết 0988.318.972</t>
        </is>
      </c>
      <c r="B1610" s="43" t="inlineStr">
        <is>
          <t>0978.141.438 / 0988.318.972</t>
        </is>
      </c>
      <c r="C1610" s="43" t="inlineStr">
        <is>
          <t>Kontum</t>
        </is>
      </c>
      <c r="D1610" s="43" t="n"/>
      <c r="E1610" s="43" t="n"/>
      <c r="F1610" s="43" t="inlineStr">
        <is>
          <t>KH2211</t>
        </is>
      </c>
      <c r="G1610" s="43" t="n"/>
      <c r="H1610" s="43" t="inlineStr">
        <is>
          <t>Kon Tum</t>
        </is>
      </c>
      <c r="I1610" s="43" t="n"/>
    </row>
    <row r="1611" ht="25" customHeight="1">
      <c r="A1611" s="45" t="inlineStr">
        <is>
          <t>Cty Huy Hoàng - Kon tum / Anh Chương: 0935.924.699</t>
        </is>
      </c>
      <c r="B1611" s="45" t="inlineStr">
        <is>
          <t>0935.924.699</t>
        </is>
      </c>
      <c r="C1611" s="45" t="inlineStr">
        <is>
          <t>Kom tum</t>
        </is>
      </c>
      <c r="D1611" s="45" t="n"/>
      <c r="E1611" s="45" t="n"/>
      <c r="F1611" s="45" t="inlineStr">
        <is>
          <t>KH2204</t>
        </is>
      </c>
      <c r="G1611" s="45" t="n"/>
      <c r="H1611" s="45" t="inlineStr">
        <is>
          <t>Kon Tum</t>
        </is>
      </c>
      <c r="I1611" s="45" t="n"/>
    </row>
    <row r="1612" ht="25" customHeight="1">
      <c r="A1612" s="43" t="inlineStr">
        <is>
          <t>Cửa hàng Minh Trí - Sóc Trăng / 0913.615.169 - 0969.696.850</t>
        </is>
      </c>
      <c r="B1612" s="43" t="inlineStr">
        <is>
          <t>0913.615.169 / 0969.696.850</t>
        </is>
      </c>
      <c r="C1612" s="43" t="inlineStr">
        <is>
          <t>ấp Thạnh Lợi, TT Mỹ Xuyên, Mỹ Xuyên</t>
        </is>
      </c>
      <c r="D1612" s="43" t="n"/>
      <c r="E1612" s="43" t="n"/>
      <c r="F1612" s="43" t="inlineStr">
        <is>
          <t>KH2205</t>
        </is>
      </c>
      <c r="G1612" s="43" t="n"/>
      <c r="H1612" s="43" t="inlineStr">
        <is>
          <t>Sóc Trăng</t>
        </is>
      </c>
      <c r="I1612" s="43" t="n"/>
    </row>
    <row r="1613" ht="25" customHeight="1">
      <c r="A1613" s="45" t="inlineStr">
        <is>
          <t>Cửa hàng Phương Hà - Đà Nẵng / Anh Trí: 0903.583.075</t>
        </is>
      </c>
      <c r="B1613" s="45" t="inlineStr">
        <is>
          <t>0903.583.075</t>
        </is>
      </c>
      <c r="C1613" s="45" t="inlineStr">
        <is>
          <t>391 Ông ích Khiêm - Đà Nẵng</t>
        </is>
      </c>
      <c r="D1613" s="45" t="n"/>
      <c r="E1613" s="45" t="n"/>
      <c r="F1613" s="45" t="inlineStr">
        <is>
          <t>KH2206</t>
        </is>
      </c>
      <c r="G1613" s="45" t="n"/>
      <c r="H1613" s="45" t="inlineStr">
        <is>
          <t>Đà Nẵng</t>
        </is>
      </c>
      <c r="I1613" s="45" t="n"/>
    </row>
    <row r="1614" ht="25" customHeight="1">
      <c r="A1614" s="43" t="inlineStr">
        <is>
          <t>Anh Thiệt -Bình Thuận / 0919.011.502</t>
        </is>
      </c>
      <c r="B1614" s="43" t="inlineStr">
        <is>
          <t>0919.011.502</t>
        </is>
      </c>
      <c r="C1614" s="43" t="inlineStr">
        <is>
          <t>Phan Rý, Bình Thuận</t>
        </is>
      </c>
      <c r="D1614" s="43" t="n"/>
      <c r="E1614" s="43" t="n"/>
      <c r="F1614" s="43" t="inlineStr">
        <is>
          <t>KH2207</t>
        </is>
      </c>
      <c r="G1614" s="43" t="n"/>
      <c r="H1614" s="43" t="inlineStr">
        <is>
          <t>Cà Mau</t>
        </is>
      </c>
      <c r="I1614" s="43" t="n"/>
    </row>
    <row r="1615" ht="25" customHeight="1">
      <c r="A1615" s="45" t="inlineStr">
        <is>
          <t>Anh Thiện - Bình Thuận / 0985.741.750</t>
        </is>
      </c>
      <c r="B1615" s="45" t="inlineStr">
        <is>
          <t>0985.741.750</t>
        </is>
      </c>
      <c r="C1615" s="45" t="inlineStr">
        <is>
          <t>Phan Rý, Bình Thuận</t>
        </is>
      </c>
      <c r="D1615" s="45" t="n"/>
      <c r="E1615" s="45" t="n"/>
      <c r="F1615" s="45" t="inlineStr">
        <is>
          <t>KH2208</t>
        </is>
      </c>
      <c r="G1615" s="45" t="n"/>
      <c r="H1615" s="45" t="inlineStr">
        <is>
          <t>Bình Thuận</t>
        </is>
      </c>
      <c r="I1615" s="45" t="n"/>
    </row>
    <row r="1616" ht="25" customHeight="1">
      <c r="A1616" s="43" t="inlineStr">
        <is>
          <t>Xưởng Cơ Giới Bắc Sơn/ Anh Kiên - Đăk Lăk / 0985.757.427</t>
        </is>
      </c>
      <c r="B1616" s="43" t="inlineStr">
        <is>
          <t>0985.757.427</t>
        </is>
      </c>
      <c r="C1616" s="43" t="inlineStr">
        <is>
          <t>97F Nguyễn Văn Linh, Ea Tu, Thành phố Buôn Ma Thuột, Đắk Lắk</t>
        </is>
      </c>
      <c r="D1616" s="43" t="n"/>
      <c r="E1616" s="43" t="n"/>
      <c r="F1616" s="43" t="inlineStr">
        <is>
          <t>KH2209</t>
        </is>
      </c>
      <c r="G1616" s="43" t="n"/>
      <c r="H1616" s="43" t="inlineStr">
        <is>
          <t>Đắk Lắk</t>
        </is>
      </c>
      <c r="I1616" s="43" t="n"/>
    </row>
    <row r="1617" ht="25" customHeight="1">
      <c r="A1617" s="45" t="inlineStr">
        <is>
          <t>Anh Thái - Ninh Thuận / 0962.006.581</t>
        </is>
      </c>
      <c r="B1617" s="45" t="inlineStr">
        <is>
          <t>0962.006.581</t>
        </is>
      </c>
      <c r="C1617" s="45" t="inlineStr">
        <is>
          <t>Ninh Thuận</t>
        </is>
      </c>
      <c r="D1617" s="45" t="n"/>
      <c r="E1617" s="45" t="n"/>
      <c r="F1617" s="45" t="inlineStr">
        <is>
          <t>KH2202</t>
        </is>
      </c>
      <c r="G1617" s="45" t="n"/>
      <c r="H1617" s="45" t="inlineStr">
        <is>
          <t>Ninh Thuận</t>
        </is>
      </c>
      <c r="I1617" s="45" t="n"/>
    </row>
    <row r="1618" ht="25" customHeight="1">
      <c r="A1618" s="43" t="inlineStr">
        <is>
          <t>Anh Sơn - Vũng Tàu / 0976.798.081</t>
        </is>
      </c>
      <c r="B1618" s="43" t="inlineStr">
        <is>
          <t>0976.798.081</t>
        </is>
      </c>
      <c r="C1618" s="43" t="inlineStr">
        <is>
          <t>Anh Sơn, Vũng Tàu</t>
        </is>
      </c>
      <c r="D1618" s="43" t="n"/>
      <c r="E1618" s="43" t="n"/>
      <c r="F1618" s="43" t="inlineStr">
        <is>
          <t>KH2203</t>
        </is>
      </c>
      <c r="G1618" s="43" t="n"/>
      <c r="H1618" s="43" t="inlineStr">
        <is>
          <t>Bà Rịa - Vũng Tàu</t>
        </is>
      </c>
      <c r="I1618" s="43" t="n"/>
    </row>
    <row r="1619" ht="25" customHeight="1">
      <c r="A1619" s="45" t="inlineStr">
        <is>
          <t>Anh Linh - Bình Thuận / 0915.617.249 - 0944.119.114</t>
        </is>
      </c>
      <c r="B1619" s="45" t="inlineStr">
        <is>
          <t>0915.617.249 / 0944.119.114</t>
        </is>
      </c>
      <c r="C1619" s="45" t="inlineStr">
        <is>
          <t>Bình Thuận</t>
        </is>
      </c>
      <c r="D1619" s="45" t="n"/>
      <c r="E1619" s="45" t="n"/>
      <c r="F1619" s="45" t="inlineStr">
        <is>
          <t>KH2200</t>
        </is>
      </c>
      <c r="G1619" s="45" t="n"/>
      <c r="H1619" s="45" t="inlineStr">
        <is>
          <t>Bình Thuận</t>
        </is>
      </c>
      <c r="I1619" s="45" t="n"/>
    </row>
    <row r="1620" ht="25" customHeight="1">
      <c r="A1620" s="43" t="inlineStr">
        <is>
          <t>Anh Huy - Bình Thuận / 0913.837.692</t>
        </is>
      </c>
      <c r="B1620" s="43" t="inlineStr">
        <is>
          <t>0913.837.692</t>
        </is>
      </c>
      <c r="C1620" s="43" t="inlineStr">
        <is>
          <t>Bình Thuận</t>
        </is>
      </c>
      <c r="D1620" s="43" t="n"/>
      <c r="E1620" s="43" t="n"/>
      <c r="F1620" s="43" t="inlineStr">
        <is>
          <t>KH2201</t>
        </is>
      </c>
      <c r="G1620" s="43" t="n"/>
      <c r="H1620" s="43" t="inlineStr">
        <is>
          <t>Bình Thuận</t>
        </is>
      </c>
      <c r="I1620" s="43" t="n"/>
    </row>
    <row r="1621" ht="25" customHeight="1">
      <c r="A1621" s="45" t="inlineStr">
        <is>
          <t>Anh Hoàng - Ninh Thuận / 0946.941.515</t>
        </is>
      </c>
      <c r="B1621" s="45" t="inlineStr">
        <is>
          <t>0946.941.515</t>
        </is>
      </c>
      <c r="C1621" s="45" t="inlineStr">
        <is>
          <t>Ninh Thuận</t>
        </is>
      </c>
      <c r="D1621" s="45" t="n"/>
      <c r="E1621" s="45" t="n"/>
      <c r="F1621" s="45" t="inlineStr">
        <is>
          <t>KH2198</t>
        </is>
      </c>
      <c r="G1621" s="45" t="n"/>
      <c r="H1621" s="45" t="inlineStr">
        <is>
          <t>Ninh Thuận</t>
        </is>
      </c>
      <c r="I1621" s="45" t="n"/>
    </row>
    <row r="1622" ht="25" customHeight="1">
      <c r="A1622" s="43" t="inlineStr">
        <is>
          <t>Cửa hàng Việt Trung - Bình Định / Anh Vinh: 0905.676.899</t>
        </is>
      </c>
      <c r="B1622" s="43" t="inlineStr">
        <is>
          <t>0905.676.899</t>
        </is>
      </c>
      <c r="C1622" s="43" t="inlineStr">
        <is>
          <t>Quy Nhơn - Bình Định</t>
        </is>
      </c>
      <c r="D1622" s="43" t="n"/>
      <c r="E1622" s="43" t="n"/>
      <c r="F1622" s="43" t="inlineStr">
        <is>
          <t>KH2199</t>
        </is>
      </c>
      <c r="G1622" s="43" t="n"/>
      <c r="H1622" s="43" t="inlineStr">
        <is>
          <t>Bình Định</t>
        </is>
      </c>
      <c r="I1622" s="43" t="n"/>
    </row>
    <row r="1623" ht="25" customHeight="1">
      <c r="A1623" s="45" t="inlineStr">
        <is>
          <t>Anh Giang - Long An / 0906.364.440</t>
        </is>
      </c>
      <c r="B1623" s="45" t="inlineStr">
        <is>
          <t>0906.364.440</t>
        </is>
      </c>
      <c r="C1623" s="45" t="inlineStr">
        <is>
          <t>Long An</t>
        </is>
      </c>
      <c r="D1623" s="45" t="n"/>
      <c r="E1623" s="45" t="n"/>
      <c r="F1623" s="45" t="inlineStr">
        <is>
          <t>KH2197</t>
        </is>
      </c>
      <c r="G1623" s="45" t="n"/>
      <c r="H1623" s="45" t="inlineStr">
        <is>
          <t>Long An</t>
        </is>
      </c>
      <c r="I1623" s="45" t="n"/>
    </row>
    <row r="1624" ht="25" customHeight="1">
      <c r="A1624" s="43" t="inlineStr">
        <is>
          <t>Cửa hàng Anh Nhân - Long Xuyên (Tỷ Nhân)/ A.Nhân: 0913.730.904 - 0969.255.939</t>
        </is>
      </c>
      <c r="B1624" s="43" t="inlineStr">
        <is>
          <t>0913.730.904 / 0969.255.939</t>
        </is>
      </c>
      <c r="C1624" s="43" t="inlineStr">
        <is>
          <t>24 Nguyễn Đình Chiểu, Long Xuyên, An Giang</t>
        </is>
      </c>
      <c r="D1624" s="43" t="n"/>
      <c r="E1624" s="43" t="inlineStr">
        <is>
          <t>Buổi sáng gửi chành Kim Lan - 0918.544.509, địa chỉ số 989 Nguyễn Trãi, P.14, Q5</t>
        </is>
      </c>
      <c r="F1624" s="43" t="inlineStr">
        <is>
          <t>KH2194</t>
        </is>
      </c>
      <c r="G1624" s="43" t="n"/>
      <c r="H1624" s="43" t="inlineStr">
        <is>
          <t>An Giang</t>
        </is>
      </c>
      <c r="I1624" s="43" t="n"/>
    </row>
    <row r="1625" ht="25" customHeight="1">
      <c r="A1625" s="45" t="inlineStr">
        <is>
          <t>Anh Trí - Ninh Hoà, Khánh Hoà / 0905.107.988</t>
        </is>
      </c>
      <c r="B1625" s="45" t="inlineStr">
        <is>
          <t>0905.107.988</t>
        </is>
      </c>
      <c r="C1625" s="45" t="inlineStr">
        <is>
          <t>Ninh Hoà, Khánh Hoà</t>
        </is>
      </c>
      <c r="D1625" s="45" t="n"/>
      <c r="E1625" s="45" t="n"/>
      <c r="F1625" s="45" t="inlineStr">
        <is>
          <t>KH2195</t>
        </is>
      </c>
      <c r="G1625" s="45" t="n"/>
      <c r="H1625" s="45" t="inlineStr">
        <is>
          <t>Khánh Hòa</t>
        </is>
      </c>
      <c r="I1625" s="45" t="n"/>
    </row>
    <row r="1626" ht="25" customHeight="1">
      <c r="A1626" s="43" t="inlineStr">
        <is>
          <t>Anh Sanh - Đà Nẵng / 0905.119.225</t>
        </is>
      </c>
      <c r="B1626" s="43" t="inlineStr">
        <is>
          <t>0905.119.225</t>
        </is>
      </c>
      <c r="C1626" s="43" t="inlineStr">
        <is>
          <t>Đà Nẵng</t>
        </is>
      </c>
      <c r="D1626" s="43" t="n"/>
      <c r="E1626" s="43" t="n"/>
      <c r="F1626" s="43" t="inlineStr">
        <is>
          <t>KH2196</t>
        </is>
      </c>
      <c r="G1626" s="43" t="n"/>
      <c r="H1626" s="43" t="inlineStr">
        <is>
          <t>Đà Nẵng</t>
        </is>
      </c>
      <c r="I1626" s="43" t="n"/>
    </row>
    <row r="1627" ht="25" customHeight="1">
      <c r="A1627" s="45" t="inlineStr">
        <is>
          <t>Xưởng tiện Anh Quang - Suối Tiên / 0903.733.821</t>
        </is>
      </c>
      <c r="B1627" s="45" t="inlineStr">
        <is>
          <t>0903.733.821</t>
        </is>
      </c>
      <c r="C1627" s="45" t="inlineStr">
        <is>
          <t>880 Xa Lộ Hà Nội-P Hiệp Phú-TP Thủ Đức-HCM</t>
        </is>
      </c>
      <c r="D1627" s="45" t="n"/>
      <c r="E1627" s="45" t="n"/>
      <c r="F1627" s="45" t="inlineStr">
        <is>
          <t>KH2187</t>
        </is>
      </c>
      <c r="G1627" s="45" t="n"/>
      <c r="H1627" s="45" t="inlineStr">
        <is>
          <t>TP. Hồ Chí Minh</t>
        </is>
      </c>
      <c r="I1627" s="45" t="n"/>
    </row>
    <row r="1628" ht="25" customHeight="1">
      <c r="A1628" s="43" t="inlineStr">
        <is>
          <t>Cửa hàng chị Thanh - Đăk Lăk / 0913.487.434</t>
        </is>
      </c>
      <c r="B1628" s="43" t="inlineStr">
        <is>
          <t>0913.487.434</t>
        </is>
      </c>
      <c r="C1628" s="43" t="inlineStr">
        <is>
          <t>18 Nguyễn Thị Minh Khai, BMT, Đăk Lăk</t>
        </is>
      </c>
      <c r="D1628" s="43" t="n"/>
      <c r="E1628" s="43" t="n"/>
      <c r="F1628" s="43" t="inlineStr">
        <is>
          <t>KH2188</t>
        </is>
      </c>
      <c r="G1628" s="43" t="n"/>
      <c r="H1628" s="43" t="inlineStr">
        <is>
          <t>Đắk Lắk</t>
        </is>
      </c>
      <c r="I1628" s="43" t="n"/>
    </row>
    <row r="1629" ht="25" customHeight="1">
      <c r="A1629" s="45" t="inlineStr">
        <is>
          <t>Gara Hữu Thành - Nha Trang / 0965.977.961</t>
        </is>
      </c>
      <c r="B1629" s="45" t="inlineStr">
        <is>
          <t>0965.977.961</t>
        </is>
      </c>
      <c r="C1629" s="45" t="inlineStr">
        <is>
          <t>Thôn Vĩnh Thành, Xã Vĩnh Phương, Nha Trang, Khánh Hoà</t>
        </is>
      </c>
      <c r="D1629" s="45" t="n"/>
      <c r="E1629" s="45" t="n"/>
      <c r="F1629" s="45" t="inlineStr">
        <is>
          <t>KH2189</t>
        </is>
      </c>
      <c r="G1629" s="45" t="n"/>
      <c r="H1629" s="45" t="inlineStr">
        <is>
          <t>Khánh Hòa</t>
        </is>
      </c>
      <c r="I1629" s="45" t="n"/>
    </row>
    <row r="1630" ht="25" customHeight="1">
      <c r="A1630" s="43" t="inlineStr">
        <is>
          <t>Anh Quang - Công ty Đinh Phát, Bình Định / 0971.389.499</t>
        </is>
      </c>
      <c r="B1630" s="43" t="inlineStr">
        <is>
          <t>0971.389.499</t>
        </is>
      </c>
      <c r="C1630" s="43" t="inlineStr">
        <is>
          <t>Số 505 Trần Phú, P.Bình Định, TX.An Nhơn, Bình Định</t>
        </is>
      </c>
      <c r="D1630" s="43" t="n"/>
      <c r="E1630" s="43" t="n"/>
      <c r="F1630" s="43" t="inlineStr">
        <is>
          <t>KH2190</t>
        </is>
      </c>
      <c r="G1630" s="43" t="n"/>
      <c r="H1630" s="43" t="inlineStr">
        <is>
          <t>Bình Định</t>
        </is>
      </c>
      <c r="I1630" s="43" t="n"/>
    </row>
    <row r="1631" ht="25" customHeight="1">
      <c r="A1631" s="45" t="inlineStr">
        <is>
          <t>Cửa hàng Phụ Tùng Ô Tô Bạch- Đăk Lăk /Anh Văn - 0903.535.800</t>
        </is>
      </c>
      <c r="B1631" s="45" t="inlineStr">
        <is>
          <t>0903.535.800</t>
        </is>
      </c>
      <c r="C1631" s="45" t="inlineStr">
        <is>
          <t>150-154 Phan Bội Châu, TP. Buôn Mê Thuột, Đăk Lăk</t>
        </is>
      </c>
      <c r="D1631" s="45" t="n"/>
      <c r="E1631" s="45" t="n"/>
      <c r="F1631" s="45" t="inlineStr">
        <is>
          <t>KH2191</t>
        </is>
      </c>
      <c r="G1631" s="45" t="n"/>
      <c r="H1631" s="45" t="inlineStr">
        <is>
          <t>Đắk Lắk</t>
        </is>
      </c>
      <c r="I1631" s="45" t="n"/>
    </row>
    <row r="1632" ht="25" customHeight="1">
      <c r="A1632" s="43" t="inlineStr">
        <is>
          <t>CTP (Cambodia Tractor Parts) - CPC / +855 12 937 193/ +855 23 900 257</t>
        </is>
      </c>
      <c r="B1632" s="43" t="n"/>
      <c r="C1632" s="43" t="inlineStr">
        <is>
          <t>88B St.70 Sangkat Srah Chork, Phnom Penh, Cambodia</t>
        </is>
      </c>
      <c r="D1632" s="43" t="n"/>
      <c r="E1632" s="43" t="n"/>
      <c r="F1632" s="43" t="inlineStr">
        <is>
          <t>KH2192</t>
        </is>
      </c>
      <c r="G1632" s="43" t="n"/>
      <c r="H1632" s="43" t="inlineStr">
        <is>
          <t>Campuchia</t>
        </is>
      </c>
      <c r="I1632" s="43" t="n"/>
    </row>
    <row r="1633" ht="25" customHeight="1">
      <c r="A1633" s="45" t="inlineStr">
        <is>
          <t>Chị Trang, Anh Quốc - Bảo Lộc / 0908.044.120/ 0919.179.150</t>
        </is>
      </c>
      <c r="B1633" s="45" t="inlineStr">
        <is>
          <t>0908.044.120 / 0919.179.150</t>
        </is>
      </c>
      <c r="C1633" s="45" t="inlineStr">
        <is>
          <t>221/2 Lam Sơn, Bảo Lộc, Lâm Đồng</t>
        </is>
      </c>
      <c r="D1633" s="45" t="n"/>
      <c r="E1633" s="45" t="n"/>
      <c r="F1633" s="45" t="inlineStr">
        <is>
          <t>KH2193</t>
        </is>
      </c>
      <c r="G1633" s="45" t="n"/>
      <c r="H1633" s="45" t="inlineStr">
        <is>
          <t>Lâm Đồng</t>
        </is>
      </c>
      <c r="I1633" s="45" t="n"/>
    </row>
    <row r="1634" ht="25" customHeight="1">
      <c r="A1634" s="43" t="inlineStr">
        <is>
          <t>Xưởng Tiện Kiệt - Kontum / 0988.209.015</t>
        </is>
      </c>
      <c r="B1634" s="43" t="inlineStr">
        <is>
          <t>0988.209.015</t>
        </is>
      </c>
      <c r="C1634" s="43" t="inlineStr">
        <is>
          <t>Đường Phan Đình Phùng - TP Kontum</t>
        </is>
      </c>
      <c r="D1634" s="43" t="n"/>
      <c r="E1634" s="43" t="n"/>
      <c r="F1634" s="43" t="inlineStr">
        <is>
          <t>KH2185</t>
        </is>
      </c>
      <c r="G1634" s="43" t="n"/>
      <c r="H1634" s="43" t="inlineStr">
        <is>
          <t>Kon Tum</t>
        </is>
      </c>
      <c r="I1634" s="43" t="n"/>
    </row>
    <row r="1635" ht="25" customHeight="1">
      <c r="A1635" s="45" t="inlineStr">
        <is>
          <t>Anh Tú - Sa Đéc, Đồng Tháp / 0912.137.272</t>
        </is>
      </c>
      <c r="B1635" s="45" t="inlineStr">
        <is>
          <t>0912.137.272</t>
        </is>
      </c>
      <c r="C1635" s="45" t="inlineStr">
        <is>
          <t>Sa Đéc, Đồng Tháp</t>
        </is>
      </c>
      <c r="D1635" s="45" t="n"/>
      <c r="E1635" s="45" t="n"/>
      <c r="F1635" s="45" t="inlineStr">
        <is>
          <t>KH2186</t>
        </is>
      </c>
      <c r="G1635" s="45" t="n"/>
      <c r="H1635" s="45" t="inlineStr">
        <is>
          <t>Đồng Tháp</t>
        </is>
      </c>
      <c r="I1635" s="45" t="n"/>
    </row>
    <row r="1636" ht="25" customHeight="1">
      <c r="A1636" s="43" t="inlineStr">
        <is>
          <t>Anh Đức - Quảng Ngãi / 0915.754.679</t>
        </is>
      </c>
      <c r="B1636" s="43" t="inlineStr">
        <is>
          <t>0915.754.679</t>
        </is>
      </c>
      <c r="C1636" s="43" t="inlineStr">
        <is>
          <t>Quảng Ngãi</t>
        </is>
      </c>
      <c r="D1636" s="43" t="n"/>
      <c r="E1636" s="43" t="n"/>
      <c r="F1636" s="43" t="inlineStr">
        <is>
          <t>KH2182</t>
        </is>
      </c>
      <c r="G1636" s="43" t="n"/>
      <c r="H1636" s="43" t="inlineStr">
        <is>
          <t>Quảng Ngãi</t>
        </is>
      </c>
      <c r="I1636" s="43" t="n"/>
    </row>
    <row r="1637" ht="25" customHeight="1">
      <c r="A1637" s="45" t="inlineStr">
        <is>
          <t>Anh Bình - Đăk Lăk / 0912.060.776</t>
        </is>
      </c>
      <c r="B1637" s="45" t="inlineStr">
        <is>
          <t>0912.060.776</t>
        </is>
      </c>
      <c r="C1637" s="45" t="inlineStr">
        <is>
          <t>Buôn Hồ, Đăk Lăk</t>
        </is>
      </c>
      <c r="D1637" s="45" t="n"/>
      <c r="E1637" s="45" t="n"/>
      <c r="F1637" s="45" t="inlineStr">
        <is>
          <t>KH2183</t>
        </is>
      </c>
      <c r="G1637" s="45" t="n"/>
      <c r="H1637" s="45" t="inlineStr">
        <is>
          <t>Đắk Lắk</t>
        </is>
      </c>
      <c r="I1637" s="45" t="n"/>
    </row>
    <row r="1638" ht="25" customHeight="1">
      <c r="A1638" s="43" t="inlineStr">
        <is>
          <t>Anh Minh - Quy Nhơn, Bình Định / 0969.280.257</t>
        </is>
      </c>
      <c r="B1638" s="43" t="inlineStr">
        <is>
          <t>0969.280.257</t>
        </is>
      </c>
      <c r="C1638" s="43" t="inlineStr">
        <is>
          <t>Quy Nhơn, Bình Định</t>
        </is>
      </c>
      <c r="D1638" s="43" t="n"/>
      <c r="E1638" s="43" t="n"/>
      <c r="F1638" s="43" t="inlineStr">
        <is>
          <t>KH2184</t>
        </is>
      </c>
      <c r="G1638" s="43" t="n"/>
      <c r="H1638" s="43" t="inlineStr">
        <is>
          <t>Bình Định</t>
        </is>
      </c>
      <c r="I1638" s="43" t="n"/>
    </row>
    <row r="1639" ht="25" customHeight="1">
      <c r="A1639" s="45" t="inlineStr">
        <is>
          <t>Anh Thông - Cà Mau / Anh Thông: 0918.053.717</t>
        </is>
      </c>
      <c r="B1639" s="45" t="inlineStr">
        <is>
          <t>0918.053.717</t>
        </is>
      </c>
      <c r="C1639" s="45" t="inlineStr">
        <is>
          <t>40A Nguyễn Hữu Lễ, P.2, Cà Mau</t>
        </is>
      </c>
      <c r="D1639" s="45" t="n"/>
      <c r="E1639" s="45" t="n"/>
      <c r="F1639" s="45" t="inlineStr">
        <is>
          <t>KH2180</t>
        </is>
      </c>
      <c r="G1639" s="45" t="n"/>
      <c r="H1639" s="45" t="inlineStr">
        <is>
          <t>Cà Mau</t>
        </is>
      </c>
      <c r="I1639" s="45" t="n"/>
    </row>
    <row r="1640" ht="25" customHeight="1">
      <c r="A1640" s="43" t="inlineStr">
        <is>
          <t>Anh Kiên - Đăk Lăk / 01222.422.941</t>
        </is>
      </c>
      <c r="B1640" s="43" t="inlineStr">
        <is>
          <t>01222.422.941</t>
        </is>
      </c>
      <c r="C1640" s="43" t="inlineStr">
        <is>
          <t>Buôn Ma Thuột, Đăk Lăk</t>
        </is>
      </c>
      <c r="D1640" s="43" t="n"/>
      <c r="E1640" s="43" t="n"/>
      <c r="F1640" s="43" t="inlineStr">
        <is>
          <t>KH2181</t>
        </is>
      </c>
      <c r="G1640" s="43" t="n"/>
      <c r="H1640" s="43" t="inlineStr">
        <is>
          <t>Đắk Lắk</t>
        </is>
      </c>
      <c r="I1640" s="43" t="n"/>
    </row>
    <row r="1641" ht="25" customHeight="1">
      <c r="A1641" s="45" t="inlineStr">
        <is>
          <t>Anh Khôi - Nha Trang / 0913.478.808</t>
        </is>
      </c>
      <c r="B1641" s="45" t="inlineStr">
        <is>
          <t>0913.478.808</t>
        </is>
      </c>
      <c r="C1641" s="45" t="inlineStr">
        <is>
          <t>Nha Trang</t>
        </is>
      </c>
      <c r="D1641" s="45" t="n"/>
      <c r="E1641" s="45" t="n"/>
      <c r="F1641" s="45" t="inlineStr">
        <is>
          <t>KH2178</t>
        </is>
      </c>
      <c r="G1641" s="45" t="n"/>
      <c r="H1641" s="45" t="inlineStr">
        <is>
          <t>Khánh Hòa</t>
        </is>
      </c>
      <c r="I1641" s="45" t="n"/>
    </row>
    <row r="1642" ht="25" customHeight="1">
      <c r="A1642" s="43" t="inlineStr">
        <is>
          <t>Anh Tân - KCN Cầu Tràm, Long An / 0989.882.989 - 0933.771.348</t>
        </is>
      </c>
      <c r="B1642" s="43" t="inlineStr">
        <is>
          <t>0989.882.989 / 0933.771.348</t>
        </is>
      </c>
      <c r="C1642" s="43" t="inlineStr">
        <is>
          <t>Chợ Bình Chánh, Long An</t>
        </is>
      </c>
      <c r="D1642" s="43" t="n"/>
      <c r="E1642" s="43" t="n"/>
      <c r="F1642" s="43" t="inlineStr">
        <is>
          <t>KH2179</t>
        </is>
      </c>
      <c r="G1642" s="43" t="n"/>
      <c r="H1642" s="43" t="inlineStr">
        <is>
          <t>Long An</t>
        </is>
      </c>
      <c r="I1642" s="43" t="n"/>
    </row>
    <row r="1643" ht="25" customHeight="1">
      <c r="A1643" s="45" t="inlineStr">
        <is>
          <t>Xưởng Anh Phú - Quận 8 / 0937.534.723</t>
        </is>
      </c>
      <c r="B1643" s="45" t="inlineStr">
        <is>
          <t>0937.534.723</t>
        </is>
      </c>
      <c r="C1643" s="45" t="inlineStr">
        <is>
          <t>Quận 8, TP HCM</t>
        </is>
      </c>
      <c r="D1643" s="45" t="n"/>
      <c r="E1643" s="45" t="n"/>
      <c r="F1643" s="45" t="inlineStr">
        <is>
          <t>KH2175</t>
        </is>
      </c>
      <c r="G1643" s="45" t="n"/>
      <c r="H1643" s="45" t="inlineStr">
        <is>
          <t>TP. Hồ Chí Minh</t>
        </is>
      </c>
      <c r="I1643" s="45" t="n"/>
    </row>
    <row r="1644" ht="25" customHeight="1">
      <c r="A1644" s="43" t="inlineStr">
        <is>
          <t>Anh Việt - Bình Thạnh/0908.377.558</t>
        </is>
      </c>
      <c r="B1644" s="43" t="inlineStr">
        <is>
          <t>0908.377.558</t>
        </is>
      </c>
      <c r="C1644" s="43" t="inlineStr">
        <is>
          <t>Bình Thạnh - TP.HCM</t>
        </is>
      </c>
      <c r="D1644" s="43" t="n"/>
      <c r="E1644" s="43" t="n"/>
      <c r="F1644" s="43" t="inlineStr">
        <is>
          <t>KH2176</t>
        </is>
      </c>
      <c r="G1644" s="43" t="n"/>
      <c r="H1644" s="43" t="inlineStr">
        <is>
          <t>TP. Hồ Chí Minh</t>
        </is>
      </c>
      <c r="I1644" s="43" t="n"/>
    </row>
    <row r="1645" ht="25" customHeight="1">
      <c r="A1645" s="45" t="inlineStr">
        <is>
          <t>Gara Hoài Sơn - Khánh Hoà / 0977.056.056</t>
        </is>
      </c>
      <c r="B1645" s="45" t="inlineStr">
        <is>
          <t>0977.056.056</t>
        </is>
      </c>
      <c r="C1645" s="45" t="inlineStr">
        <is>
          <t>Vạn Ninh, Khánh Hoà</t>
        </is>
      </c>
      <c r="D1645" s="45" t="n"/>
      <c r="E1645" s="45" t="n"/>
      <c r="F1645" s="45" t="inlineStr">
        <is>
          <t>KH2177</t>
        </is>
      </c>
      <c r="G1645" s="45" t="n"/>
      <c r="H1645" s="45" t="inlineStr">
        <is>
          <t>Khánh Hòa</t>
        </is>
      </c>
      <c r="I1645" s="45" t="n"/>
    </row>
    <row r="1646" ht="25" customHeight="1">
      <c r="A1646" s="43" t="inlineStr">
        <is>
          <t>Anh Diêm - Cà Mau / 0918.708.136</t>
        </is>
      </c>
      <c r="B1646" s="43" t="inlineStr">
        <is>
          <t>0918.708.136</t>
        </is>
      </c>
      <c r="C1646" s="43" t="inlineStr">
        <is>
          <t>Cà Mau</t>
        </is>
      </c>
      <c r="D1646" s="43" t="n"/>
      <c r="E1646" s="43" t="n"/>
      <c r="F1646" s="43" t="inlineStr">
        <is>
          <t>KH2169</t>
        </is>
      </c>
      <c r="G1646" s="43" t="n"/>
      <c r="H1646" s="43" t="inlineStr">
        <is>
          <t>Cà Mau</t>
        </is>
      </c>
      <c r="I1646" s="43" t="n"/>
    </row>
    <row r="1647" ht="25" customHeight="1">
      <c r="A1647" s="45" t="inlineStr">
        <is>
          <t>Xưởng Anh Sáng - Quốc Lộ 1K / 0903.872.693</t>
        </is>
      </c>
      <c r="B1647" s="45" t="inlineStr">
        <is>
          <t>0903.872.693</t>
        </is>
      </c>
      <c r="C1647" s="45" t="inlineStr">
        <is>
          <t>Quốc lộ 1K, SG</t>
        </is>
      </c>
      <c r="D1647" s="45" t="n"/>
      <c r="E1647" s="45" t="n"/>
      <c r="F1647" s="45" t="inlineStr">
        <is>
          <t>KH2170</t>
        </is>
      </c>
      <c r="G1647" s="45" t="n"/>
      <c r="H1647" s="45" t="inlineStr">
        <is>
          <t>TP. Hồ Chí Minh</t>
        </is>
      </c>
      <c r="I1647" s="45" t="n"/>
    </row>
    <row r="1648" ht="25" customHeight="1">
      <c r="A1648" s="43" t="inlineStr">
        <is>
          <t>Anh Tấn ( Công Ty TNHH MTV XD Lê Tấn) - Bình Phước/ 0918.156.913</t>
        </is>
      </c>
      <c r="B1648" s="43" t="inlineStr">
        <is>
          <t>0918.156.913</t>
        </is>
      </c>
      <c r="C1648" s="43" t="inlineStr">
        <is>
          <t>Bình Phước</t>
        </is>
      </c>
      <c r="D1648" s="43" t="n"/>
      <c r="E1648" s="43" t="n"/>
      <c r="F1648" s="43" t="inlineStr">
        <is>
          <t>KH2171</t>
        </is>
      </c>
      <c r="G1648" s="43" t="n"/>
      <c r="H1648" s="43" t="inlineStr">
        <is>
          <t>Bình Phước</t>
        </is>
      </c>
      <c r="I1648" s="43" t="n"/>
    </row>
    <row r="1649" ht="25" customHeight="1">
      <c r="A1649" s="45" t="inlineStr">
        <is>
          <t>Công ty TNHH Một Thành Viên Nhất Đô - Huế/ Anh Nam - 0905.053.515</t>
        </is>
      </c>
      <c r="B1649" s="45" t="inlineStr">
        <is>
          <t>0905.053.515</t>
        </is>
      </c>
      <c r="C1649" s="45" t="inlineStr">
        <is>
          <t>Huế</t>
        </is>
      </c>
      <c r="D1649" s="45" t="n"/>
      <c r="E1649" s="45" t="n"/>
      <c r="F1649" s="45" t="inlineStr">
        <is>
          <t>KH2172</t>
        </is>
      </c>
      <c r="G1649" s="45" t="n"/>
      <c r="H1649" s="45" t="inlineStr">
        <is>
          <t>Thừa Thiên Huế</t>
        </is>
      </c>
      <c r="I1649" s="45" t="n"/>
    </row>
    <row r="1650" ht="25" customHeight="1">
      <c r="A1650" s="43" t="inlineStr">
        <is>
          <t>Anh Hiếu - Bình Long/ 0974.377.189</t>
        </is>
      </c>
      <c r="B1650" s="43" t="inlineStr">
        <is>
          <t>0974.377.189</t>
        </is>
      </c>
      <c r="C1650" s="43" t="inlineStr">
        <is>
          <t>Bình Long, Bình Phước</t>
        </is>
      </c>
      <c r="D1650" s="43" t="n"/>
      <c r="E1650" s="43" t="n"/>
      <c r="F1650" s="43" t="inlineStr">
        <is>
          <t>KH2173</t>
        </is>
      </c>
      <c r="G1650" s="43" t="n"/>
      <c r="H1650" s="43" t="inlineStr">
        <is>
          <t>Bình Phước</t>
        </is>
      </c>
      <c r="I1650" s="43" t="n"/>
    </row>
    <row r="1651" ht="25" customHeight="1">
      <c r="A1651" s="45" t="inlineStr">
        <is>
          <t>Xưởng Anh Điệp - Ngã 4 Bình Phước/ 0988.931.430</t>
        </is>
      </c>
      <c r="B1651" s="45" t="inlineStr">
        <is>
          <t>0988.931.430</t>
        </is>
      </c>
      <c r="C1651" s="45" t="inlineStr">
        <is>
          <t>Ngã 4 Bình Phước, Sài Gòn</t>
        </is>
      </c>
      <c r="D1651" s="45" t="n"/>
      <c r="E1651" s="45" t="n"/>
      <c r="F1651" s="45" t="inlineStr">
        <is>
          <t>KH2174</t>
        </is>
      </c>
      <c r="G1651" s="45" t="n"/>
      <c r="H1651" s="45" t="inlineStr">
        <is>
          <t>TP. Hồ Chí Minh</t>
        </is>
      </c>
      <c r="I1651" s="45" t="n"/>
    </row>
    <row r="1652" ht="25" customHeight="1">
      <c r="A1652" s="43" t="inlineStr">
        <is>
          <t>Anh Đạt - Xuyên Mộc - BRVT/ 01299.521.939</t>
        </is>
      </c>
      <c r="B1652" s="43" t="inlineStr">
        <is>
          <t>01299.521.939</t>
        </is>
      </c>
      <c r="C1652" s="43" t="inlineStr">
        <is>
          <t>Xuyên Mộc - Bà Rịa Vũng Tàu</t>
        </is>
      </c>
      <c r="D1652" s="43" t="n"/>
      <c r="E1652" s="43" t="n"/>
      <c r="F1652" s="43" t="inlineStr">
        <is>
          <t>KH2167</t>
        </is>
      </c>
      <c r="G1652" s="43" t="n"/>
      <c r="H1652" s="43" t="inlineStr">
        <is>
          <t>Bà Rịa - Vũng Tàu</t>
        </is>
      </c>
      <c r="I1652" s="43" t="n"/>
    </row>
    <row r="1653" ht="25" customHeight="1">
      <c r="A1653" s="45" t="inlineStr">
        <is>
          <t>Công ty Nam Tiến- Anh Phong - Cần Thơ / 0913.118.761</t>
        </is>
      </c>
      <c r="B1653" s="45" t="inlineStr">
        <is>
          <t>0913.118.761</t>
        </is>
      </c>
      <c r="C1653" s="45" t="inlineStr">
        <is>
          <t>Cần Thơ</t>
        </is>
      </c>
      <c r="D1653" s="45" t="n"/>
      <c r="E1653" s="45" t="n"/>
      <c r="F1653" s="45" t="inlineStr">
        <is>
          <t>KH2168</t>
        </is>
      </c>
      <c r="G1653" s="45" t="n"/>
      <c r="H1653" s="45" t="inlineStr">
        <is>
          <t>Cần Thơ</t>
        </is>
      </c>
      <c r="I1653" s="45" t="n"/>
    </row>
    <row r="1654" ht="25" customHeight="1">
      <c r="A1654" s="43" t="inlineStr">
        <is>
          <t>Xưởng Anh Dũng - Q9 / 0908.180.790</t>
        </is>
      </c>
      <c r="B1654" s="43" t="inlineStr">
        <is>
          <t>0908.180.790</t>
        </is>
      </c>
      <c r="C1654" s="43" t="inlineStr">
        <is>
          <t>Q9, SG</t>
        </is>
      </c>
      <c r="D1654" s="43" t="n"/>
      <c r="E1654" s="43" t="n"/>
      <c r="F1654" s="43" t="inlineStr">
        <is>
          <t>KH2165</t>
        </is>
      </c>
      <c r="G1654" s="43" t="n"/>
      <c r="H1654" s="43" t="inlineStr">
        <is>
          <t>TP. Hồ Chí Minh</t>
        </is>
      </c>
      <c r="I1654" s="43" t="n"/>
    </row>
    <row r="1655" ht="25" customHeight="1">
      <c r="A1655" s="45" t="inlineStr">
        <is>
          <t>Anh Trung - Phú Mỹ, BRVT/ 0913.668.076</t>
        </is>
      </c>
      <c r="B1655" s="45" t="inlineStr">
        <is>
          <t>0913.668.076</t>
        </is>
      </c>
      <c r="C1655" s="45" t="inlineStr">
        <is>
          <t>Phú Mỹ, Bà Rịa Vũng Tàu</t>
        </is>
      </c>
      <c r="D1655" s="45" t="n"/>
      <c r="E1655" s="45" t="n"/>
      <c r="F1655" s="45" t="inlineStr">
        <is>
          <t>KH2166</t>
        </is>
      </c>
      <c r="G1655" s="45" t="n"/>
      <c r="H1655" s="45" t="inlineStr">
        <is>
          <t>Bà Rịa - Vũng Tàu</t>
        </is>
      </c>
      <c r="I1655" s="45" t="n"/>
    </row>
    <row r="1656" ht="25" customHeight="1">
      <c r="A1656" s="43" t="inlineStr">
        <is>
          <t>Xưởng anh Vũ - Bình Dương / 01212.616.866</t>
        </is>
      </c>
      <c r="B1656" s="43" t="inlineStr">
        <is>
          <t>01212.616.866</t>
        </is>
      </c>
      <c r="C1656" s="43" t="inlineStr">
        <is>
          <t>Bình Dương</t>
        </is>
      </c>
      <c r="D1656" s="43" t="n"/>
      <c r="E1656" s="43" t="n"/>
      <c r="F1656" s="43" t="inlineStr">
        <is>
          <t>KH2164</t>
        </is>
      </c>
      <c r="G1656" s="43" t="n"/>
      <c r="H1656" s="43" t="inlineStr">
        <is>
          <t>Bình Dương</t>
        </is>
      </c>
      <c r="I1656" s="43" t="n"/>
    </row>
    <row r="1657" ht="25" customHeight="1">
      <c r="A1657" s="45" t="inlineStr">
        <is>
          <t>Công ty TNHH-TM-DV Bao Bì Hải Long</t>
        </is>
      </c>
      <c r="B1657" s="45" t="n"/>
      <c r="C1657" s="45" t="inlineStr">
        <is>
          <t>267 Thống Nhất, Phường Tân Thành, Quận Tân Phú, TPHCM</t>
        </is>
      </c>
      <c r="D1657" s="45" t="n"/>
      <c r="E1657" s="45" t="n"/>
      <c r="F1657" s="45" t="inlineStr">
        <is>
          <t>HAILONG</t>
        </is>
      </c>
      <c r="G1657" s="45" t="n"/>
      <c r="H1657" s="45" t="n"/>
      <c r="I1657" s="45" t="n"/>
    </row>
    <row r="1658" ht="25" customHeight="1">
      <c r="A1658" s="43" t="inlineStr">
        <is>
          <t>ITR MIDDLE EAST FZCO</t>
        </is>
      </c>
      <c r="B1658" s="43" t="n"/>
      <c r="C1658" s="43" t="inlineStr">
        <is>
          <t>P.O. Box 18591 Jebel Ali, Dubai, United Arab Emirates</t>
        </is>
      </c>
      <c r="D1658" s="43" t="n"/>
      <c r="E1658" s="43" t="n"/>
      <c r="F1658" s="43" t="inlineStr">
        <is>
          <t>ITR</t>
        </is>
      </c>
      <c r="G1658" s="43" t="n"/>
      <c r="H1658" s="43" t="n"/>
      <c r="I1658" s="43" t="n"/>
    </row>
    <row r="1659" ht="25" customHeight="1">
      <c r="A1659" s="45" t="inlineStr">
        <is>
          <t>Xưởng Anh Long - Cà Mau / 0915.466.426</t>
        </is>
      </c>
      <c r="B1659" s="45" t="inlineStr">
        <is>
          <t>0915.466.426</t>
        </is>
      </c>
      <c r="C1659" s="45" t="inlineStr">
        <is>
          <t>Cà Mau</t>
        </is>
      </c>
      <c r="D1659" s="45" t="n"/>
      <c r="E1659" s="45" t="n"/>
      <c r="F1659" s="45" t="inlineStr">
        <is>
          <t>KH2161</t>
        </is>
      </c>
      <c r="G1659" s="45" t="n"/>
      <c r="H1659" s="45" t="inlineStr">
        <is>
          <t>Cà Mau</t>
        </is>
      </c>
      <c r="I1659" s="45" t="n"/>
    </row>
    <row r="1660" ht="25" customHeight="1">
      <c r="A1660" s="43" t="inlineStr">
        <is>
          <t>Công ty TNHH Thương mại DV Hải Đăng - Bình Dương/ Chú Đăng 0913.950.464</t>
        </is>
      </c>
      <c r="B1660" s="43" t="inlineStr">
        <is>
          <t>0913.950.464</t>
        </is>
      </c>
      <c r="C1660" s="43" t="inlineStr">
        <is>
          <t>Số 10, Tổ 9, ấp 1, Xã Trừ Văn Thố, Huyện Bàu Bàng, Tỉnh Bình Dương</t>
        </is>
      </c>
      <c r="D1660" s="43" t="n"/>
      <c r="E1660" s="43" t="n"/>
      <c r="F1660" s="43" t="inlineStr">
        <is>
          <t>KH2162</t>
        </is>
      </c>
      <c r="G1660" s="43" t="n"/>
      <c r="H1660" s="43" t="inlineStr">
        <is>
          <t>Bình Dương</t>
        </is>
      </c>
      <c r="I1660" s="43" t="n"/>
    </row>
    <row r="1661" ht="25" customHeight="1">
      <c r="A1661" s="45" t="inlineStr">
        <is>
          <t>Anh Tập - Gia Lai / 01674.152.229</t>
        </is>
      </c>
      <c r="B1661" s="45" t="inlineStr">
        <is>
          <t>01674.152.229</t>
        </is>
      </c>
      <c r="C1661" s="45" t="inlineStr">
        <is>
          <t>Gia Lai</t>
        </is>
      </c>
      <c r="D1661" s="45" t="n"/>
      <c r="E1661" s="45" t="n"/>
      <c r="F1661" s="45" t="inlineStr">
        <is>
          <t>KH2163</t>
        </is>
      </c>
      <c r="G1661" s="45" t="n"/>
      <c r="H1661" s="45" t="inlineStr">
        <is>
          <t>Gia Lai</t>
        </is>
      </c>
      <c r="I1661" s="45" t="n"/>
    </row>
    <row r="1662" ht="25" customHeight="1">
      <c r="A1662" s="43" t="inlineStr">
        <is>
          <t>Minh Tâm - Cần Đước / 0973.441.214</t>
        </is>
      </c>
      <c r="B1662" s="43" t="inlineStr">
        <is>
          <t>0973.441.214</t>
        </is>
      </c>
      <c r="C1662" s="43" t="inlineStr">
        <is>
          <t>Cần Đước, Long An</t>
        </is>
      </c>
      <c r="D1662" s="43" t="n"/>
      <c r="E1662" s="43" t="n"/>
      <c r="F1662" s="43" t="inlineStr">
        <is>
          <t>KH2159</t>
        </is>
      </c>
      <c r="G1662" s="43" t="n"/>
      <c r="H1662" s="43" t="inlineStr">
        <is>
          <t>Long An</t>
        </is>
      </c>
      <c r="I1662" s="43" t="n"/>
    </row>
    <row r="1663" ht="25" customHeight="1">
      <c r="A1663" s="45" t="inlineStr">
        <is>
          <t>Anh út - Bình Chánh / 0918.208.978</t>
        </is>
      </c>
      <c r="B1663" s="45" t="inlineStr">
        <is>
          <t>0918.208.978</t>
        </is>
      </c>
      <c r="C1663" s="45" t="inlineStr">
        <is>
          <t>Bình Chánh, TP HCM</t>
        </is>
      </c>
      <c r="D1663" s="45" t="n"/>
      <c r="E1663" s="45" t="n"/>
      <c r="F1663" s="45" t="inlineStr">
        <is>
          <t>KH2160</t>
        </is>
      </c>
      <c r="G1663" s="45" t="n"/>
      <c r="H1663" s="45" t="inlineStr">
        <is>
          <t>TP. Hồ Chí Minh</t>
        </is>
      </c>
      <c r="I1663" s="45" t="n"/>
    </row>
    <row r="1664" ht="25" customHeight="1">
      <c r="A1664" s="43" t="inlineStr">
        <is>
          <t>Anh Hưng - Gara Thành Hưng - Gia Lai / 0905.327.596</t>
        </is>
      </c>
      <c r="B1664" s="43" t="inlineStr">
        <is>
          <t>0905.327.596</t>
        </is>
      </c>
      <c r="C1664" s="43" t="inlineStr">
        <is>
          <t>KBang, Gia Lai</t>
        </is>
      </c>
      <c r="D1664" s="43" t="n"/>
      <c r="E1664" s="43" t="inlineStr">
        <is>
          <t>Gửi xe Vương Tấn Dũng, quấy 78, BX Miền Đông - 0962.781.789</t>
        </is>
      </c>
      <c r="F1664" s="43" t="inlineStr">
        <is>
          <t>KH2155</t>
        </is>
      </c>
      <c r="G1664" s="43" t="n"/>
      <c r="H1664" s="43" t="inlineStr">
        <is>
          <t>Gia Lai</t>
        </is>
      </c>
      <c r="I1664" s="43" t="n"/>
    </row>
    <row r="1665" ht="25" customHeight="1">
      <c r="A1665" s="45" t="inlineStr">
        <is>
          <t>Anh Đông - Cà Mau / 0947.456.570</t>
        </is>
      </c>
      <c r="B1665" s="45" t="inlineStr">
        <is>
          <t>0947.456.570</t>
        </is>
      </c>
      <c r="C1665" s="45" t="inlineStr">
        <is>
          <t>Cà Mau</t>
        </is>
      </c>
      <c r="D1665" s="45" t="n"/>
      <c r="E1665" s="45" t="n"/>
      <c r="F1665" s="45" t="inlineStr">
        <is>
          <t>KH2156</t>
        </is>
      </c>
      <c r="G1665" s="45" t="n"/>
      <c r="H1665" s="45" t="inlineStr">
        <is>
          <t>Gia Lai</t>
        </is>
      </c>
      <c r="I1665" s="45" t="n"/>
    </row>
    <row r="1666" ht="25" customHeight="1">
      <c r="A1666" s="43" t="inlineStr">
        <is>
          <t>Anh Lý - Bến Lức / 0919.085.994</t>
        </is>
      </c>
      <c r="B1666" s="43" t="inlineStr">
        <is>
          <t>0919.085.994</t>
        </is>
      </c>
      <c r="C1666" s="43" t="inlineStr">
        <is>
          <t>Bến Lức - Long An</t>
        </is>
      </c>
      <c r="D1666" s="43" t="n"/>
      <c r="E1666" s="43" t="n"/>
      <c r="F1666" s="43" t="inlineStr">
        <is>
          <t>KH2157</t>
        </is>
      </c>
      <c r="G1666" s="43" t="n"/>
      <c r="H1666" s="43" t="inlineStr">
        <is>
          <t>Long An</t>
        </is>
      </c>
      <c r="I1666" s="43" t="n"/>
    </row>
    <row r="1667" ht="25" customHeight="1">
      <c r="A1667" s="45" t="inlineStr">
        <is>
          <t>Anh Phát - Tiền Giang / 0919.646.637</t>
        </is>
      </c>
      <c r="B1667" s="45" t="inlineStr">
        <is>
          <t>0919.646.637</t>
        </is>
      </c>
      <c r="C1667" s="45" t="inlineStr">
        <is>
          <t>Tiền Giang</t>
        </is>
      </c>
      <c r="D1667" s="45" t="n"/>
      <c r="E1667" s="45" t="n"/>
      <c r="F1667" s="45" t="inlineStr">
        <is>
          <t>KH2158</t>
        </is>
      </c>
      <c r="G1667" s="45" t="n"/>
      <c r="H1667" s="45" t="inlineStr">
        <is>
          <t>Tiền Giang</t>
        </is>
      </c>
      <c r="I1667" s="45" t="n"/>
    </row>
    <row r="1668" ht="25" customHeight="1">
      <c r="A1668" s="43" t="inlineStr">
        <is>
          <t>Bãi Máy Đông Tây - Anh Trường - Quận 12 / 0966.660.804</t>
        </is>
      </c>
      <c r="B1668" s="43" t="inlineStr">
        <is>
          <t>0966.660.804</t>
        </is>
      </c>
      <c r="C1668" s="43" t="inlineStr">
        <is>
          <t>325/3A QL1A, P. An Phú Đông, Quận 12, TP HCM</t>
        </is>
      </c>
      <c r="D1668" s="43" t="n"/>
      <c r="E1668" s="43" t="n"/>
      <c r="F1668" s="43" t="inlineStr">
        <is>
          <t>KH2152</t>
        </is>
      </c>
      <c r="G1668" s="43" t="n"/>
      <c r="H1668" s="43" t="inlineStr">
        <is>
          <t>TP. Hồ Chí Minh</t>
        </is>
      </c>
      <c r="I1668" s="43" t="n"/>
    </row>
    <row r="1669" ht="25" customHeight="1">
      <c r="A1669" s="45" t="inlineStr">
        <is>
          <t>VLXD Quế Đông - Anh Cường - Quận 12 / 0983.059.414</t>
        </is>
      </c>
      <c r="B1669" s="45" t="inlineStr">
        <is>
          <t>0983.059.414</t>
        </is>
      </c>
      <c r="C1669" s="45" t="inlineStr">
        <is>
          <t>Hà Huy Giáp - Quận 12 - TP HCM</t>
        </is>
      </c>
      <c r="D1669" s="45" t="n"/>
      <c r="E1669" s="45" t="n"/>
      <c r="F1669" s="45" t="inlineStr">
        <is>
          <t>KH2153</t>
        </is>
      </c>
      <c r="G1669" s="45" t="n"/>
      <c r="H1669" s="45" t="inlineStr">
        <is>
          <t>TP. Hồ Chí Minh</t>
        </is>
      </c>
      <c r="I1669" s="45" t="n"/>
    </row>
    <row r="1670" ht="25" customHeight="1">
      <c r="A1670" s="43" t="inlineStr">
        <is>
          <t>Anh út - Gia Lai / 01668.464.440</t>
        </is>
      </c>
      <c r="B1670" s="43" t="inlineStr">
        <is>
          <t>01668.464.440</t>
        </is>
      </c>
      <c r="C1670" s="43" t="inlineStr">
        <is>
          <t>514 Lý Thái Tổ, Pleiku, Gia Lai</t>
        </is>
      </c>
      <c r="D1670" s="43" t="n"/>
      <c r="E1670" s="43" t="n"/>
      <c r="F1670" s="43" t="inlineStr">
        <is>
          <t>KH2154</t>
        </is>
      </c>
      <c r="G1670" s="43" t="n"/>
      <c r="H1670" s="43" t="inlineStr">
        <is>
          <t>Gia Lai</t>
        </is>
      </c>
      <c r="I1670" s="43" t="n"/>
    </row>
    <row r="1671" ht="25" customHeight="1">
      <c r="A1671" s="45" t="inlineStr">
        <is>
          <t>Anh Phong - Bình Chánh / 0962.948.761</t>
        </is>
      </c>
      <c r="B1671" s="45" t="inlineStr">
        <is>
          <t>0962.948.761</t>
        </is>
      </c>
      <c r="C1671" s="45" t="inlineStr">
        <is>
          <t>Bình Chánh, SG</t>
        </is>
      </c>
      <c r="D1671" s="45" t="n"/>
      <c r="E1671" s="45" t="n"/>
      <c r="F1671" s="45" t="inlineStr">
        <is>
          <t>KH2146</t>
        </is>
      </c>
      <c r="G1671" s="45" t="n"/>
      <c r="H1671" s="45" t="inlineStr">
        <is>
          <t>TP. Hồ Chí Minh</t>
        </is>
      </c>
      <c r="I1671" s="45" t="n"/>
    </row>
    <row r="1672" ht="25" customHeight="1">
      <c r="A1672" s="43" t="inlineStr">
        <is>
          <t>Anh Hoàng - SG / 0908.798.182</t>
        </is>
      </c>
      <c r="B1672" s="43" t="inlineStr">
        <is>
          <t>0908.798.182</t>
        </is>
      </c>
      <c r="C1672" s="43" t="inlineStr">
        <is>
          <t>SG</t>
        </is>
      </c>
      <c r="D1672" s="43" t="n"/>
      <c r="E1672" s="43" t="n"/>
      <c r="F1672" s="43" t="inlineStr">
        <is>
          <t>KH2147</t>
        </is>
      </c>
      <c r="G1672" s="43" t="n"/>
      <c r="H1672" s="43" t="inlineStr">
        <is>
          <t>TP. Hồ Chí Minh</t>
        </is>
      </c>
      <c r="I1672" s="43" t="n"/>
    </row>
    <row r="1673" ht="25" customHeight="1">
      <c r="A1673" s="45" t="inlineStr">
        <is>
          <t>Anh Hiến - Kontum / 0985.624.402</t>
        </is>
      </c>
      <c r="B1673" s="45" t="inlineStr">
        <is>
          <t>0985.624.402</t>
        </is>
      </c>
      <c r="C1673" s="45" t="inlineStr">
        <is>
          <t>Kontum</t>
        </is>
      </c>
      <c r="D1673" s="45" t="n"/>
      <c r="E1673" s="45" t="n"/>
      <c r="F1673" s="45" t="inlineStr">
        <is>
          <t>KH2148</t>
        </is>
      </c>
      <c r="G1673" s="45" t="n"/>
      <c r="H1673" s="45" t="inlineStr">
        <is>
          <t>Kon Tum</t>
        </is>
      </c>
      <c r="I1673" s="45" t="n"/>
    </row>
    <row r="1674" ht="25" customHeight="1">
      <c r="A1674" s="43" t="inlineStr">
        <is>
          <t>Công Ty CP XD Hùng Thắng - Phú Quốc/ Anh Quốc - 0908.979.040</t>
        </is>
      </c>
      <c r="B1674" s="43" t="inlineStr">
        <is>
          <t>0908.979.040</t>
        </is>
      </c>
      <c r="C1674" s="43" t="inlineStr">
        <is>
          <t>Tổ 6, ấp Đường Bào, Xã Dương Tơ, Huyện Phú Quốc, T.Kiên Giang</t>
        </is>
      </c>
      <c r="D1674" s="43" t="n"/>
      <c r="E1674" s="43" t="n"/>
      <c r="F1674" s="43" t="inlineStr">
        <is>
          <t>KH2149</t>
        </is>
      </c>
      <c r="G1674" s="43" t="n"/>
      <c r="H1674" s="43" t="inlineStr">
        <is>
          <t>Kiên Giang</t>
        </is>
      </c>
      <c r="I1674" s="43" t="n"/>
    </row>
    <row r="1675" ht="25" customHeight="1">
      <c r="A1675" s="45" t="inlineStr">
        <is>
          <t>Xưởng Anh Phong - Bến Cát / 0901.645.752</t>
        </is>
      </c>
      <c r="B1675" s="45" t="inlineStr">
        <is>
          <t>0901.645.752</t>
        </is>
      </c>
      <c r="C1675" s="45" t="inlineStr">
        <is>
          <t>Bến Cát - Bình Dương</t>
        </is>
      </c>
      <c r="D1675" s="45" t="n"/>
      <c r="E1675" s="45" t="n"/>
      <c r="F1675" s="45" t="inlineStr">
        <is>
          <t>KH2150</t>
        </is>
      </c>
      <c r="G1675" s="45" t="n"/>
      <c r="H1675" s="45" t="inlineStr">
        <is>
          <t>Bình Dương</t>
        </is>
      </c>
      <c r="I1675" s="45" t="n"/>
    </row>
    <row r="1676" ht="25" customHeight="1">
      <c r="A1676" s="43" t="inlineStr">
        <is>
          <t>Anh Bảo - Cty Lê Bảo - Quận 9 / 0903.151.546</t>
        </is>
      </c>
      <c r="B1676" s="43" t="inlineStr">
        <is>
          <t>0903.151.546</t>
        </is>
      </c>
      <c r="C1676" s="43" t="inlineStr">
        <is>
          <t>84C1 Dương Đình Hội, KP6, P. Phước Long B, Quận 9, TP HCM</t>
        </is>
      </c>
      <c r="D1676" s="43" t="n"/>
      <c r="E1676" s="43" t="n"/>
      <c r="F1676" s="43" t="inlineStr">
        <is>
          <t>KH2151</t>
        </is>
      </c>
      <c r="G1676" s="43" t="n"/>
      <c r="H1676" s="43" t="inlineStr">
        <is>
          <t>TP. Hồ Chí Minh</t>
        </is>
      </c>
      <c r="I1676" s="43" t="n"/>
    </row>
    <row r="1677" ht="25" customHeight="1">
      <c r="A1677" s="45" t="inlineStr">
        <is>
          <t>Anh Trải - Bảo Lộc / 0934.144.748</t>
        </is>
      </c>
      <c r="B1677" s="45" t="inlineStr">
        <is>
          <t>0934.144.748</t>
        </is>
      </c>
      <c r="C1677" s="45" t="inlineStr">
        <is>
          <t>Bảo Lộc - Lâm Đồng</t>
        </is>
      </c>
      <c r="D1677" s="45" t="n"/>
      <c r="E1677" s="45" t="n"/>
      <c r="F1677" s="45" t="inlineStr">
        <is>
          <t>KH2143</t>
        </is>
      </c>
      <c r="G1677" s="45" t="n"/>
      <c r="H1677" s="45" t="inlineStr">
        <is>
          <t>Lâm Đồng</t>
        </is>
      </c>
      <c r="I1677" s="45" t="n"/>
    </row>
    <row r="1678" ht="25" customHeight="1">
      <c r="A1678" s="43" t="inlineStr">
        <is>
          <t>Cửa Hàng Thành Dũng - Bạc Liêu / Chị Ngọc - 0986.649.676</t>
        </is>
      </c>
      <c r="B1678" s="43" t="inlineStr">
        <is>
          <t>0986.649.676</t>
        </is>
      </c>
      <c r="C1678" s="43" t="inlineStr">
        <is>
          <t>Bạc Liêu</t>
        </is>
      </c>
      <c r="D1678" s="43" t="n"/>
      <c r="E1678" s="43" t="n"/>
      <c r="F1678" s="43" t="inlineStr">
        <is>
          <t>KH2144</t>
        </is>
      </c>
      <c r="G1678" s="43" t="n"/>
      <c r="H1678" s="43" t="inlineStr">
        <is>
          <t>Bạc Liêu</t>
        </is>
      </c>
      <c r="I1678" s="43" t="n"/>
    </row>
    <row r="1679" ht="25" customHeight="1">
      <c r="A1679" s="45" t="inlineStr">
        <is>
          <t>Anh Phúc - SG / 0933.126.854</t>
        </is>
      </c>
      <c r="B1679" s="45" t="inlineStr">
        <is>
          <t>0933.126.854</t>
        </is>
      </c>
      <c r="C1679" s="45" t="inlineStr">
        <is>
          <t>SG</t>
        </is>
      </c>
      <c r="D1679" s="45" t="n"/>
      <c r="E1679" s="45" t="n"/>
      <c r="F1679" s="45" t="inlineStr">
        <is>
          <t>KH2145</t>
        </is>
      </c>
      <c r="G1679" s="45" t="n"/>
      <c r="H1679" s="45" t="inlineStr">
        <is>
          <t>TP. Hồ Chí Minh</t>
        </is>
      </c>
      <c r="I1679" s="45" t="n"/>
    </row>
    <row r="1680" ht="25" customHeight="1">
      <c r="A1680" s="43" t="inlineStr">
        <is>
          <t>Anh Vuông - SG / 0933.816.156</t>
        </is>
      </c>
      <c r="B1680" s="43" t="inlineStr">
        <is>
          <t>0933.816.156</t>
        </is>
      </c>
      <c r="C1680" s="43" t="inlineStr">
        <is>
          <t>SG</t>
        </is>
      </c>
      <c r="D1680" s="43" t="n"/>
      <c r="E1680" s="43" t="n"/>
      <c r="F1680" s="43" t="inlineStr">
        <is>
          <t>KH2142</t>
        </is>
      </c>
      <c r="G1680" s="43" t="n"/>
      <c r="H1680" s="43" t="inlineStr">
        <is>
          <t>TP. Hồ Chí Minh</t>
        </is>
      </c>
      <c r="I1680" s="43" t="n"/>
    </row>
    <row r="1681" ht="25" customHeight="1">
      <c r="A1681" s="45" t="inlineStr">
        <is>
          <t>Anh Văn - Bình Dương /01687.400.105</t>
        </is>
      </c>
      <c r="B1681" s="45" t="inlineStr">
        <is>
          <t>01687.400.105</t>
        </is>
      </c>
      <c r="C1681" s="45" t="inlineStr">
        <is>
          <t>Bình Dương</t>
        </is>
      </c>
      <c r="D1681" s="45" t="n"/>
      <c r="E1681" s="45" t="n"/>
      <c r="F1681" s="45" t="inlineStr">
        <is>
          <t>KH2136</t>
        </is>
      </c>
      <c r="G1681" s="45" t="n"/>
      <c r="H1681" s="45" t="inlineStr">
        <is>
          <t>Bình Dương</t>
        </is>
      </c>
      <c r="I1681" s="45" t="n"/>
    </row>
    <row r="1682" ht="25" customHeight="1">
      <c r="A1682" s="43" t="inlineStr">
        <is>
          <t>Bãi Máy Đức Hùng - Suối Tiên/ 0961.804.073</t>
        </is>
      </c>
      <c r="B1682" s="43" t="inlineStr">
        <is>
          <t>0961.804.073</t>
        </is>
      </c>
      <c r="C1682" s="43" t="inlineStr">
        <is>
          <t>Suối Tiên, SG</t>
        </is>
      </c>
      <c r="D1682" s="43" t="n"/>
      <c r="E1682" s="43" t="n"/>
      <c r="F1682" s="43" t="inlineStr">
        <is>
          <t>KH2137</t>
        </is>
      </c>
      <c r="G1682" s="43" t="n"/>
      <c r="H1682" s="43" t="inlineStr">
        <is>
          <t>TP. Hồ Chí Minh</t>
        </is>
      </c>
      <c r="I1682" s="43" t="n"/>
    </row>
    <row r="1683" ht="25" customHeight="1">
      <c r="A1683" s="45" t="inlineStr">
        <is>
          <t>Anh Văn Anh - Vĩnh Long / 0939.333.151</t>
        </is>
      </c>
      <c r="B1683" s="45" t="inlineStr">
        <is>
          <t>0939.333.151</t>
        </is>
      </c>
      <c r="C1683" s="45" t="inlineStr">
        <is>
          <t>Vĩnh Long</t>
        </is>
      </c>
      <c r="D1683" s="45" t="n"/>
      <c r="E1683" s="45" t="n"/>
      <c r="F1683" s="45" t="inlineStr">
        <is>
          <t>KH2138</t>
        </is>
      </c>
      <c r="G1683" s="45" t="n"/>
      <c r="H1683" s="45" t="inlineStr">
        <is>
          <t>Vĩnh Long</t>
        </is>
      </c>
      <c r="I1683" s="45" t="n"/>
    </row>
    <row r="1684" ht="25" customHeight="1">
      <c r="A1684" s="43" t="inlineStr">
        <is>
          <t>Anh Phương - Bình Long / 0919.473.077</t>
        </is>
      </c>
      <c r="B1684" s="43" t="inlineStr">
        <is>
          <t>0919.473.077</t>
        </is>
      </c>
      <c r="C1684" s="43" t="inlineStr">
        <is>
          <t>Bình Long - Bình Phước</t>
        </is>
      </c>
      <c r="D1684" s="43" t="n"/>
      <c r="E1684" s="43" t="n"/>
      <c r="F1684" s="43" t="inlineStr">
        <is>
          <t>KH2139</t>
        </is>
      </c>
      <c r="G1684" s="43" t="n"/>
      <c r="H1684" s="43" t="inlineStr">
        <is>
          <t>Bình Phước</t>
        </is>
      </c>
      <c r="I1684" s="43" t="n"/>
    </row>
    <row r="1685" ht="25" customHeight="1">
      <c r="A1685" s="45" t="inlineStr">
        <is>
          <t>Anh Hoàng - Bến Cát / 0908.581.316</t>
        </is>
      </c>
      <c r="B1685" s="45" t="inlineStr">
        <is>
          <t>0908.581.316</t>
        </is>
      </c>
      <c r="C1685" s="45" t="inlineStr">
        <is>
          <t>Bến Cát - Bình Dương</t>
        </is>
      </c>
      <c r="D1685" s="45" t="n"/>
      <c r="E1685" s="45" t="n"/>
      <c r="F1685" s="45" t="inlineStr">
        <is>
          <t>KH2140</t>
        </is>
      </c>
      <c r="G1685" s="45" t="n"/>
      <c r="H1685" s="45" t="inlineStr">
        <is>
          <t>Bình Dương</t>
        </is>
      </c>
      <c r="I1685" s="45" t="n"/>
    </row>
    <row r="1686" ht="25" customHeight="1">
      <c r="A1686" s="43" t="inlineStr">
        <is>
          <t>Xưởng Anh Nguyên - SG / 0975.537.333</t>
        </is>
      </c>
      <c r="B1686" s="43" t="inlineStr">
        <is>
          <t>0975.537.333</t>
        </is>
      </c>
      <c r="C1686" s="43" t="inlineStr">
        <is>
          <t>SG</t>
        </is>
      </c>
      <c r="D1686" s="43" t="n"/>
      <c r="E1686" s="43" t="n"/>
      <c r="F1686" s="43" t="inlineStr">
        <is>
          <t>KH2141</t>
        </is>
      </c>
      <c r="G1686" s="43" t="n"/>
      <c r="H1686" s="43" t="inlineStr">
        <is>
          <t>TP. Hồ Chí Minh</t>
        </is>
      </c>
      <c r="I1686" s="43" t="n"/>
    </row>
    <row r="1687" ht="25" customHeight="1">
      <c r="A1687" s="45" t="inlineStr">
        <is>
          <t>Anh Hải - Gia Lai / 0977.647.777</t>
        </is>
      </c>
      <c r="B1687" s="45" t="inlineStr">
        <is>
          <t>0977.647.777</t>
        </is>
      </c>
      <c r="C1687" s="45" t="inlineStr">
        <is>
          <t>Gia Lai</t>
        </is>
      </c>
      <c r="D1687" s="45" t="n"/>
      <c r="E1687" s="45" t="n"/>
      <c r="F1687" s="45" t="inlineStr">
        <is>
          <t>KH2134</t>
        </is>
      </c>
      <c r="G1687" s="45" t="n"/>
      <c r="H1687" s="45" t="inlineStr">
        <is>
          <t>Gia Lai</t>
        </is>
      </c>
      <c r="I1687" s="45" t="n"/>
    </row>
    <row r="1688" ht="25" customHeight="1">
      <c r="A1688" s="43" t="inlineStr">
        <is>
          <t>Cửa hàng Anh Nghiệp - Vũng Liêm / 0974.301.080</t>
        </is>
      </c>
      <c r="B1688" s="43" t="inlineStr">
        <is>
          <t>0974.301.080</t>
        </is>
      </c>
      <c r="C1688" s="43" t="inlineStr">
        <is>
          <t>Vũng Liêm, Vĩnh Long</t>
        </is>
      </c>
      <c r="D1688" s="43" t="n"/>
      <c r="E1688" s="43" t="n"/>
      <c r="F1688" s="43" t="inlineStr">
        <is>
          <t>KH2135</t>
        </is>
      </c>
      <c r="G1688" s="43" t="n"/>
      <c r="H1688" s="43" t="inlineStr">
        <is>
          <t>Vĩnh Long</t>
        </is>
      </c>
      <c r="I1688" s="43" t="n"/>
    </row>
    <row r="1689" ht="25" customHeight="1">
      <c r="A1689" s="45" t="inlineStr">
        <is>
          <t>Gara Duyên Châu - Phú Quốc / Chị Duyên - 0939.989.133</t>
        </is>
      </c>
      <c r="B1689" s="45" t="inlineStr">
        <is>
          <t>0939.989.133</t>
        </is>
      </c>
      <c r="C1689" s="45" t="inlineStr">
        <is>
          <t>Phú Quốc</t>
        </is>
      </c>
      <c r="D1689" s="45" t="n"/>
      <c r="E1689" s="45" t="n"/>
      <c r="F1689" s="45" t="inlineStr">
        <is>
          <t>KH2132</t>
        </is>
      </c>
      <c r="G1689" s="45" t="n"/>
      <c r="H1689" s="45" t="inlineStr">
        <is>
          <t>Phú Yên</t>
        </is>
      </c>
      <c r="I1689" s="45" t="n"/>
    </row>
    <row r="1690" ht="25" customHeight="1">
      <c r="A1690" s="43" t="inlineStr">
        <is>
          <t>Anh Dương - Thái Bình / 0984.470.989</t>
        </is>
      </c>
      <c r="B1690" s="43" t="inlineStr">
        <is>
          <t>0984.470.989</t>
        </is>
      </c>
      <c r="C1690" s="43" t="inlineStr">
        <is>
          <t>Thái Bình</t>
        </is>
      </c>
      <c r="D1690" s="43" t="n"/>
      <c r="E1690" s="43" t="n"/>
      <c r="F1690" s="43" t="inlineStr">
        <is>
          <t>KH2133</t>
        </is>
      </c>
      <c r="G1690" s="43" t="n"/>
      <c r="H1690" s="43" t="inlineStr">
        <is>
          <t>Tiền Giang</t>
        </is>
      </c>
      <c r="I1690" s="43" t="n"/>
    </row>
    <row r="1691" ht="25" customHeight="1">
      <c r="A1691" s="45" t="inlineStr">
        <is>
          <t>Anh Sử - BM Lê Dũng Suối Tiên/ 0938.515.269</t>
        </is>
      </c>
      <c r="B1691" s="45" t="inlineStr">
        <is>
          <t>0938.515.269</t>
        </is>
      </c>
      <c r="C1691" s="45" t="inlineStr">
        <is>
          <t>Suối Tiên, SG</t>
        </is>
      </c>
      <c r="D1691" s="45" t="n"/>
      <c r="E1691" s="45" t="n"/>
      <c r="F1691" s="45" t="inlineStr">
        <is>
          <t>KH2131</t>
        </is>
      </c>
      <c r="G1691" s="45" t="n"/>
      <c r="H1691" s="45" t="inlineStr">
        <is>
          <t>TP. Hồ Chí Minh</t>
        </is>
      </c>
      <c r="I1691" s="45" t="n"/>
    </row>
    <row r="1692" ht="25" customHeight="1">
      <c r="A1692" s="43" t="inlineStr">
        <is>
          <t>Bãi Máy Anh Thành - Suối Tiên / 0903.118.823</t>
        </is>
      </c>
      <c r="B1692" s="43" t="inlineStr">
        <is>
          <t>0903.118.823</t>
        </is>
      </c>
      <c r="C1692" s="43" t="inlineStr">
        <is>
          <t>Dốc Thiên Thu, Suối Tiên, SG</t>
        </is>
      </c>
      <c r="D1692" s="43" t="n"/>
      <c r="E1692" s="43" t="n"/>
      <c r="F1692" s="43" t="inlineStr">
        <is>
          <t>KH2128</t>
        </is>
      </c>
      <c r="G1692" s="43" t="n"/>
      <c r="H1692" s="43" t="inlineStr">
        <is>
          <t>TP. Hồ Chí Minh</t>
        </is>
      </c>
      <c r="I1692" s="43" t="n"/>
    </row>
    <row r="1693" ht="25" customHeight="1">
      <c r="A1693" s="45" t="inlineStr">
        <is>
          <t>Xưởng Anh Khanh - SG / 0919.171.690</t>
        </is>
      </c>
      <c r="B1693" s="45" t="inlineStr">
        <is>
          <t>0919.171.690</t>
        </is>
      </c>
      <c r="C1693" s="45" t="inlineStr">
        <is>
          <t>Sài Gòn</t>
        </is>
      </c>
      <c r="D1693" s="45" t="n"/>
      <c r="E1693" s="45" t="n"/>
      <c r="F1693" s="45" t="inlineStr">
        <is>
          <t>KH2129</t>
        </is>
      </c>
      <c r="G1693" s="45" t="n"/>
      <c r="H1693" s="45" t="inlineStr">
        <is>
          <t>TP. Hồ Chí Minh</t>
        </is>
      </c>
      <c r="I1693" s="45" t="n"/>
    </row>
    <row r="1694" ht="25" customHeight="1">
      <c r="A1694" s="43" t="inlineStr">
        <is>
          <t>Anh Hiếu - Củ Chi / 0902.633.030</t>
        </is>
      </c>
      <c r="B1694" s="43" t="inlineStr">
        <is>
          <t>0902.633.030</t>
        </is>
      </c>
      <c r="C1694" s="43" t="inlineStr">
        <is>
          <t>Củ Chi - TP HCM</t>
        </is>
      </c>
      <c r="D1694" s="43" t="n"/>
      <c r="E1694" s="43" t="n"/>
      <c r="F1694" s="43" t="inlineStr">
        <is>
          <t>KH2130</t>
        </is>
      </c>
      <c r="G1694" s="43" t="n"/>
      <c r="H1694" s="43" t="inlineStr">
        <is>
          <t>TP. Hồ Chí Minh</t>
        </is>
      </c>
      <c r="I1694" s="43" t="n"/>
    </row>
    <row r="1695" ht="25" customHeight="1">
      <c r="A1695" s="45" t="inlineStr">
        <is>
          <t>Anh Tín - Bình Chánh / 01679.983.899</t>
        </is>
      </c>
      <c r="B1695" s="45" t="inlineStr">
        <is>
          <t>01679.983.899</t>
        </is>
      </c>
      <c r="C1695" s="45" t="inlineStr">
        <is>
          <t>SG</t>
        </is>
      </c>
      <c r="D1695" s="45" t="n"/>
      <c r="E1695" s="45" t="n"/>
      <c r="F1695" s="45" t="inlineStr">
        <is>
          <t>KH2126</t>
        </is>
      </c>
      <c r="G1695" s="45" t="n"/>
      <c r="H1695" s="45" t="inlineStr">
        <is>
          <t>TP. Hồ Chí Minh</t>
        </is>
      </c>
      <c r="I1695" s="45" t="n"/>
    </row>
    <row r="1696" ht="25" customHeight="1">
      <c r="A1696" s="43" t="inlineStr">
        <is>
          <t>Anh Thuận - Quận 7 / 0903.717.421</t>
        </is>
      </c>
      <c r="B1696" s="43" t="inlineStr">
        <is>
          <t>0903.717.421</t>
        </is>
      </c>
      <c r="C1696" s="43" t="inlineStr">
        <is>
          <t>SG</t>
        </is>
      </c>
      <c r="D1696" s="43" t="n"/>
      <c r="E1696" s="43" t="n"/>
      <c r="F1696" s="43" t="inlineStr">
        <is>
          <t>KH2127</t>
        </is>
      </c>
      <c r="G1696" s="43" t="n"/>
      <c r="H1696" s="43" t="inlineStr">
        <is>
          <t>TP. Hồ Chí Minh</t>
        </is>
      </c>
      <c r="I1696" s="43" t="n"/>
    </row>
    <row r="1697" ht="25" customHeight="1">
      <c r="A1697" s="45" t="inlineStr">
        <is>
          <t>Chú Thanh - Bình Dương / 0913.187.405</t>
        </is>
      </c>
      <c r="B1697" s="45" t="inlineStr">
        <is>
          <t>0913.187.405</t>
        </is>
      </c>
      <c r="C1697" s="45" t="inlineStr">
        <is>
          <t>Bình Dương</t>
        </is>
      </c>
      <c r="D1697" s="45" t="n"/>
      <c r="E1697" s="45" t="n"/>
      <c r="F1697" s="45" t="inlineStr">
        <is>
          <t>KH2125</t>
        </is>
      </c>
      <c r="G1697" s="45" t="n"/>
      <c r="H1697" s="45" t="inlineStr">
        <is>
          <t>Bình Dương</t>
        </is>
      </c>
      <c r="I1697" s="45" t="n"/>
    </row>
    <row r="1698" ht="25" customHeight="1">
      <c r="A1698" s="43" t="inlineStr">
        <is>
          <t>Anh Đạt - Quận 10 / 0975.972.828</t>
        </is>
      </c>
      <c r="B1698" s="43" t="inlineStr">
        <is>
          <t>0975.972.828</t>
        </is>
      </c>
      <c r="C1698" s="43" t="inlineStr">
        <is>
          <t>Quận 10 - TP HCM</t>
        </is>
      </c>
      <c r="D1698" s="43" t="n"/>
      <c r="E1698" s="43" t="n"/>
      <c r="F1698" s="43" t="inlineStr">
        <is>
          <t>KH2124</t>
        </is>
      </c>
      <c r="G1698" s="43" t="n"/>
      <c r="H1698" s="43" t="inlineStr">
        <is>
          <t>TP. Hồ Chí Minh</t>
        </is>
      </c>
      <c r="I1698" s="43" t="n"/>
    </row>
    <row r="1699" ht="25" customHeight="1">
      <c r="A1699" s="45" t="inlineStr">
        <is>
          <t>Anh Hùng - Lucretia</t>
        </is>
      </c>
      <c r="B1699" s="45" t="n"/>
      <c r="C1699" s="45" t="inlineStr">
        <is>
          <t>CTCP CGMN</t>
        </is>
      </c>
      <c r="D1699" s="45" t="n"/>
      <c r="E1699" s="45" t="n"/>
      <c r="F1699" s="45" t="inlineStr">
        <is>
          <t>MN59</t>
        </is>
      </c>
      <c r="G1699" s="45" t="n"/>
      <c r="H1699" s="45" t="n"/>
      <c r="I1699" s="45" t="n"/>
    </row>
    <row r="1700" ht="25" customHeight="1">
      <c r="A1700" s="43" t="inlineStr">
        <is>
          <t>Anh Dũng - Quận 8 / 0908.598.882</t>
        </is>
      </c>
      <c r="B1700" s="43" t="inlineStr">
        <is>
          <t>0908.598.882</t>
        </is>
      </c>
      <c r="C1700" s="43" t="inlineStr">
        <is>
          <t>Quận 8, TP HCM</t>
        </is>
      </c>
      <c r="D1700" s="43" t="n"/>
      <c r="E1700" s="43" t="n"/>
      <c r="F1700" s="43" t="inlineStr">
        <is>
          <t>KH2123</t>
        </is>
      </c>
      <c r="G1700" s="43" t="n"/>
      <c r="H1700" s="43" t="inlineStr">
        <is>
          <t>TP. Hồ Chí Minh</t>
        </is>
      </c>
      <c r="I1700" s="43" t="n"/>
    </row>
    <row r="1701" ht="25" customHeight="1">
      <c r="A1701" s="45" t="inlineStr">
        <is>
          <t>Anh Hậu - Vĩnh Lộc / 0989.244.395</t>
        </is>
      </c>
      <c r="B1701" s="45" t="inlineStr">
        <is>
          <t>0989.244.395</t>
        </is>
      </c>
      <c r="C1701" s="45" t="inlineStr">
        <is>
          <t>Vĩnh Lộc - TP HCM</t>
        </is>
      </c>
      <c r="D1701" s="45" t="n"/>
      <c r="E1701" s="45" t="n"/>
      <c r="F1701" s="45" t="inlineStr">
        <is>
          <t>KH2120</t>
        </is>
      </c>
      <c r="G1701" s="45" t="n"/>
      <c r="H1701" s="45" t="inlineStr">
        <is>
          <t>TP. Hồ Chí Minh</t>
        </is>
      </c>
      <c r="I1701" s="45" t="n"/>
    </row>
    <row r="1702" ht="25" customHeight="1">
      <c r="A1702" s="43" t="inlineStr">
        <is>
          <t>Anh Hùng - Gò Vấp / 0912.344.039</t>
        </is>
      </c>
      <c r="B1702" s="43" t="inlineStr">
        <is>
          <t>0912.344.039</t>
        </is>
      </c>
      <c r="C1702" s="43" t="inlineStr">
        <is>
          <t>Gò Vấp - TP HCM</t>
        </is>
      </c>
      <c r="D1702" s="43" t="n"/>
      <c r="E1702" s="43" t="n"/>
      <c r="F1702" s="43" t="inlineStr">
        <is>
          <t>KH2121</t>
        </is>
      </c>
      <c r="G1702" s="43" t="n"/>
      <c r="H1702" s="43" t="inlineStr">
        <is>
          <t>TP. Hồ Chí Minh</t>
        </is>
      </c>
      <c r="I1702" s="43" t="n"/>
    </row>
    <row r="1703" ht="25" customHeight="1">
      <c r="A1703" s="45" t="inlineStr">
        <is>
          <t>Anh Thắng - Cty Việt Đức - Đắk Nông / 01678.007.777</t>
        </is>
      </c>
      <c r="B1703" s="45" t="inlineStr">
        <is>
          <t>01678.007.777</t>
        </is>
      </c>
      <c r="C1703" s="45" t="inlineStr">
        <is>
          <t>Đắk Nông</t>
        </is>
      </c>
      <c r="D1703" s="45" t="n"/>
      <c r="E1703" s="45" t="n"/>
      <c r="F1703" s="45" t="inlineStr">
        <is>
          <t>KH2122</t>
        </is>
      </c>
      <c r="G1703" s="45" t="n"/>
      <c r="H1703" s="45" t="inlineStr">
        <is>
          <t>Đắk Nông</t>
        </is>
      </c>
      <c r="I1703" s="45" t="n"/>
    </row>
    <row r="1704" ht="25" customHeight="1">
      <c r="A1704" s="43" t="inlineStr">
        <is>
          <t>Bãi máy Khánh Tuyết - Suối Tiên/ Chú Khánh - 0974.581.957</t>
        </is>
      </c>
      <c r="B1704" s="43" t="inlineStr">
        <is>
          <t>0974.581.957</t>
        </is>
      </c>
      <c r="C1704" s="43" t="inlineStr">
        <is>
          <t>Suối Tiên, SG</t>
        </is>
      </c>
      <c r="D1704" s="43" t="n"/>
      <c r="E1704" s="43" t="n"/>
      <c r="F1704" s="43" t="inlineStr">
        <is>
          <t>KH2118</t>
        </is>
      </c>
      <c r="G1704" s="43" t="n"/>
      <c r="H1704" s="43" t="inlineStr">
        <is>
          <t>TP. Hồ Chí Minh</t>
        </is>
      </c>
      <c r="I1704" s="43" t="n"/>
    </row>
    <row r="1705" ht="25" customHeight="1">
      <c r="A1705" s="45" t="inlineStr">
        <is>
          <t>Gara Tuấn Hậu - Gia Lai / 0982.347.181</t>
        </is>
      </c>
      <c r="B1705" s="45" t="inlineStr">
        <is>
          <t>0982.347.181</t>
        </is>
      </c>
      <c r="C1705" s="45" t="inlineStr">
        <is>
          <t>Gia Lai</t>
        </is>
      </c>
      <c r="D1705" s="45" t="n"/>
      <c r="E1705" s="45" t="n"/>
      <c r="F1705" s="45" t="inlineStr">
        <is>
          <t>KH2119</t>
        </is>
      </c>
      <c r="G1705" s="45" t="n"/>
      <c r="H1705" s="45" t="inlineStr">
        <is>
          <t>Gia Lai</t>
        </is>
      </c>
      <c r="I1705" s="45" t="n"/>
    </row>
    <row r="1706" ht="25" customHeight="1">
      <c r="A1706" s="43" t="inlineStr">
        <is>
          <t>Anh Nam - Bình Dương / 0913.844.443</t>
        </is>
      </c>
      <c r="B1706" s="43" t="inlineStr">
        <is>
          <t>0913.844.443</t>
        </is>
      </c>
      <c r="C1706" s="43" t="inlineStr">
        <is>
          <t>Bình Dương</t>
        </is>
      </c>
      <c r="D1706" s="43" t="n"/>
      <c r="E1706" s="43" t="n"/>
      <c r="F1706" s="43" t="inlineStr">
        <is>
          <t>KH2115</t>
        </is>
      </c>
      <c r="G1706" s="43" t="n"/>
      <c r="H1706" s="43" t="inlineStr">
        <is>
          <t>Bình Dương</t>
        </is>
      </c>
      <c r="I1706" s="43" t="n"/>
    </row>
    <row r="1707" ht="25" customHeight="1">
      <c r="A1707" s="45" t="inlineStr">
        <is>
          <t>Anh Hải - Đức Hòa / 0902.555.015</t>
        </is>
      </c>
      <c r="B1707" s="45" t="inlineStr">
        <is>
          <t>0902.555.015</t>
        </is>
      </c>
      <c r="C1707" s="45" t="inlineStr">
        <is>
          <t>Đức Hòa - Long An</t>
        </is>
      </c>
      <c r="D1707" s="45" t="n"/>
      <c r="E1707" s="45" t="n"/>
      <c r="F1707" s="45" t="inlineStr">
        <is>
          <t>KH2116</t>
        </is>
      </c>
      <c r="G1707" s="45" t="n"/>
      <c r="H1707" s="45" t="inlineStr">
        <is>
          <t>Long An</t>
        </is>
      </c>
      <c r="I1707" s="45" t="n"/>
    </row>
    <row r="1708" ht="25" customHeight="1">
      <c r="A1708" s="43" t="inlineStr">
        <is>
          <t>Anh Tài - Gò Đen / 01265.658.777</t>
        </is>
      </c>
      <c r="B1708" s="43" t="inlineStr">
        <is>
          <t>01265.658.777</t>
        </is>
      </c>
      <c r="C1708" s="43" t="inlineStr">
        <is>
          <t>Gò Đen - Long An</t>
        </is>
      </c>
      <c r="D1708" s="43" t="n"/>
      <c r="E1708" s="43" t="n"/>
      <c r="F1708" s="43" t="inlineStr">
        <is>
          <t>KH2117</t>
        </is>
      </c>
      <c r="G1708" s="43" t="n"/>
      <c r="H1708" s="43" t="inlineStr">
        <is>
          <t>Long An</t>
        </is>
      </c>
      <c r="I1708" s="43" t="n"/>
    </row>
    <row r="1709" ht="25" customHeight="1">
      <c r="A1709" s="45" t="inlineStr">
        <is>
          <t>Anh Thanh - Bà Rịa / 0961.638.379</t>
        </is>
      </c>
      <c r="B1709" s="45" t="inlineStr">
        <is>
          <t>0961.638.379</t>
        </is>
      </c>
      <c r="C1709" s="45" t="inlineStr">
        <is>
          <t>Bà Rịa Vũng Tàu - TP Vũng Tàu</t>
        </is>
      </c>
      <c r="D1709" s="45" t="n"/>
      <c r="E1709" s="45" t="n"/>
      <c r="F1709" s="45" t="inlineStr">
        <is>
          <t>KH2112</t>
        </is>
      </c>
      <c r="G1709" s="45" t="n"/>
      <c r="H1709" s="45" t="inlineStr">
        <is>
          <t>Bà Rịa - Vũng Tàu</t>
        </is>
      </c>
      <c r="I1709" s="45" t="n"/>
    </row>
    <row r="1710" ht="25" customHeight="1">
      <c r="A1710" s="43" t="inlineStr">
        <is>
          <t>Bãi Máy Kim Thanh - Suối Tiên / Anh Điền - 0987.564.777</t>
        </is>
      </c>
      <c r="B1710" s="43" t="inlineStr">
        <is>
          <t>0987.564.777</t>
        </is>
      </c>
      <c r="C1710" s="43" t="inlineStr">
        <is>
          <t>Cây Xăng Hiệp Phú 2, Tân Vạn, TP HCM</t>
        </is>
      </c>
      <c r="D1710" s="43" t="n"/>
      <c r="E1710" s="43" t="n"/>
      <c r="F1710" s="43" t="inlineStr">
        <is>
          <t>KH2113</t>
        </is>
      </c>
      <c r="G1710" s="43" t="n"/>
      <c r="H1710" s="43" t="inlineStr">
        <is>
          <t>TP. Hồ Chí Minh</t>
        </is>
      </c>
      <c r="I1710" s="43" t="n"/>
    </row>
    <row r="1711" ht="25" customHeight="1">
      <c r="A1711" s="45" t="inlineStr">
        <is>
          <t>Anh Hòa - Hà Nội / 0978.472.888/ 0918.852.111</t>
        </is>
      </c>
      <c r="B1711" s="45" t="inlineStr">
        <is>
          <t>0978.472.888 / 0918.852.111</t>
        </is>
      </c>
      <c r="C1711" s="45" t="inlineStr">
        <is>
          <t>Hà Nội</t>
        </is>
      </c>
      <c r="D1711" s="45" t="n"/>
      <c r="E1711" s="45" t="n"/>
      <c r="F1711" s="45" t="inlineStr">
        <is>
          <t>KH2114</t>
        </is>
      </c>
      <c r="G1711" s="45" t="n"/>
      <c r="H1711" s="45" t="inlineStr">
        <is>
          <t>Hà Nội</t>
        </is>
      </c>
      <c r="I1711" s="45" t="n"/>
    </row>
    <row r="1712" ht="25" customHeight="1">
      <c r="A1712" s="43" t="inlineStr">
        <is>
          <t>Anh Bình - Nhà Bè / 0908.184.826</t>
        </is>
      </c>
      <c r="B1712" s="43" t="inlineStr">
        <is>
          <t>0908.184.826</t>
        </is>
      </c>
      <c r="C1712" s="43" t="inlineStr">
        <is>
          <t>Nhà Bè - TP HCM</t>
        </is>
      </c>
      <c r="D1712" s="43" t="n"/>
      <c r="E1712" s="43" t="n"/>
      <c r="F1712" s="43" t="inlineStr">
        <is>
          <t>KH2108</t>
        </is>
      </c>
      <c r="G1712" s="43" t="n"/>
      <c r="H1712" s="43" t="inlineStr">
        <is>
          <t>TP. Hồ Chí Minh</t>
        </is>
      </c>
      <c r="I1712" s="43" t="n"/>
    </row>
    <row r="1713" ht="25" customHeight="1">
      <c r="A1713" s="45" t="inlineStr">
        <is>
          <t>Anh Hùng - Bến Tre / 01688.300.016</t>
        </is>
      </c>
      <c r="B1713" s="45" t="inlineStr">
        <is>
          <t>01688.300.016</t>
        </is>
      </c>
      <c r="C1713" s="45" t="inlineStr">
        <is>
          <t>Bến Tre</t>
        </is>
      </c>
      <c r="D1713" s="45" t="n"/>
      <c r="E1713" s="45" t="n"/>
      <c r="F1713" s="45" t="inlineStr">
        <is>
          <t>KH2109</t>
        </is>
      </c>
      <c r="G1713" s="45" t="n"/>
      <c r="H1713" s="45" t="inlineStr">
        <is>
          <t>Bến Tre</t>
        </is>
      </c>
      <c r="I1713" s="45" t="n"/>
    </row>
    <row r="1714" ht="25" customHeight="1">
      <c r="A1714" s="43" t="inlineStr">
        <is>
          <t>Xưởng Anh Hưng - Nhơn Trạch / 0913.752.088</t>
        </is>
      </c>
      <c r="B1714" s="43" t="inlineStr">
        <is>
          <t>0913.752.088</t>
        </is>
      </c>
      <c r="C1714" s="43" t="inlineStr">
        <is>
          <t>Nhơn Trạch - Đồng Nai</t>
        </is>
      </c>
      <c r="D1714" s="43" t="n"/>
      <c r="E1714" s="43" t="n"/>
      <c r="F1714" s="43" t="inlineStr">
        <is>
          <t>KH2110</t>
        </is>
      </c>
      <c r="G1714" s="43" t="n"/>
      <c r="H1714" s="43" t="inlineStr">
        <is>
          <t>Đồng Nai</t>
        </is>
      </c>
      <c r="I1714" s="43" t="n"/>
    </row>
    <row r="1715" ht="25" customHeight="1">
      <c r="A1715" s="45" t="inlineStr">
        <is>
          <t>Anh Tùng - Quận 8 / 0903.181.449</t>
        </is>
      </c>
      <c r="B1715" s="45" t="inlineStr">
        <is>
          <t>0903.181.449</t>
        </is>
      </c>
      <c r="C1715" s="45" t="inlineStr">
        <is>
          <t>Quận 8- TP HCM</t>
        </is>
      </c>
      <c r="D1715" s="45" t="n"/>
      <c r="E1715" s="45" t="n"/>
      <c r="F1715" s="45" t="inlineStr">
        <is>
          <t>KH2111</t>
        </is>
      </c>
      <c r="G1715" s="45" t="n"/>
      <c r="H1715" s="45" t="inlineStr">
        <is>
          <t>TP. Hồ Chí Minh</t>
        </is>
      </c>
      <c r="I1715" s="45" t="n"/>
    </row>
    <row r="1716" ht="25" customHeight="1">
      <c r="A1716" s="43" t="inlineStr">
        <is>
          <t>Chú Tuấn - Bến Lức / 0903.928.271</t>
        </is>
      </c>
      <c r="B1716" s="43" t="inlineStr">
        <is>
          <t>0903.928.271</t>
        </is>
      </c>
      <c r="C1716" s="43" t="inlineStr">
        <is>
          <t>Bến Lức, Long An</t>
        </is>
      </c>
      <c r="D1716" s="43" t="n"/>
      <c r="E1716" s="43" t="n"/>
      <c r="F1716" s="43" t="inlineStr">
        <is>
          <t>KH2107</t>
        </is>
      </c>
      <c r="G1716" s="43" t="n"/>
      <c r="H1716" s="43" t="inlineStr">
        <is>
          <t>Long An</t>
        </is>
      </c>
      <c r="I1716" s="43" t="n"/>
    </row>
    <row r="1717" ht="25" customHeight="1">
      <c r="A1717" s="45" t="inlineStr">
        <is>
          <t>Anh Hậu - Bình Dương (T) / 0915.435.523</t>
        </is>
      </c>
      <c r="B1717" s="45" t="inlineStr">
        <is>
          <t>0915.435.523</t>
        </is>
      </c>
      <c r="C1717" s="45" t="inlineStr">
        <is>
          <t>Bình Dương</t>
        </is>
      </c>
      <c r="D1717" s="45" t="n"/>
      <c r="E1717" s="45" t="n"/>
      <c r="F1717" s="45" t="inlineStr">
        <is>
          <t>KH2106</t>
        </is>
      </c>
      <c r="G1717" s="45" t="n"/>
      <c r="H1717" s="45" t="inlineStr">
        <is>
          <t>Bình Dương</t>
        </is>
      </c>
      <c r="I1717" s="45" t="n"/>
    </row>
    <row r="1718" ht="25" customHeight="1">
      <c r="A1718" s="43" t="inlineStr">
        <is>
          <t>Xưởng Anh Huy - Phan Rang / 0948.491.551</t>
        </is>
      </c>
      <c r="B1718" s="43" t="inlineStr">
        <is>
          <t>0948.491.551</t>
        </is>
      </c>
      <c r="C1718" s="43" t="inlineStr">
        <is>
          <t>Phan Rang - Ninh Thuận</t>
        </is>
      </c>
      <c r="D1718" s="43" t="n"/>
      <c r="E1718" s="43" t="n"/>
      <c r="F1718" s="43" t="inlineStr">
        <is>
          <t>KH2105</t>
        </is>
      </c>
      <c r="G1718" s="43" t="n"/>
      <c r="H1718" s="43" t="inlineStr">
        <is>
          <t>Ninh Thuận</t>
        </is>
      </c>
      <c r="I1718" s="43" t="n"/>
    </row>
    <row r="1719" ht="25" customHeight="1">
      <c r="A1719" s="45" t="inlineStr">
        <is>
          <t>Bãi Máy Anh Lá - Tiền Giang / 09077.487.500</t>
        </is>
      </c>
      <c r="B1719" s="45" t="inlineStr">
        <is>
          <t>077.487.500</t>
        </is>
      </c>
      <c r="C1719" s="45" t="inlineStr">
        <is>
          <t>Tiền Giang</t>
        </is>
      </c>
      <c r="D1719" s="45" t="n"/>
      <c r="E1719" s="45" t="n"/>
      <c r="F1719" s="45" t="inlineStr">
        <is>
          <t>KH2103</t>
        </is>
      </c>
      <c r="G1719" s="45" t="n"/>
      <c r="H1719" s="45" t="inlineStr">
        <is>
          <t>Tiền Giang</t>
        </is>
      </c>
      <c r="I1719" s="45" t="n"/>
    </row>
    <row r="1720" ht="25" customHeight="1">
      <c r="A1720" s="43" t="inlineStr">
        <is>
          <t>Xưởng Anh Đăng - Kiên Giang / 0919.139.498</t>
        </is>
      </c>
      <c r="B1720" s="43" t="inlineStr">
        <is>
          <t>0919.139.498</t>
        </is>
      </c>
      <c r="C1720" s="43" t="inlineStr">
        <is>
          <t>Hòn Đất, Kiên Giang</t>
        </is>
      </c>
      <c r="D1720" s="43" t="n"/>
      <c r="E1720" s="43" t="n"/>
      <c r="F1720" s="43" t="inlineStr">
        <is>
          <t>KH2104</t>
        </is>
      </c>
      <c r="G1720" s="43" t="n"/>
      <c r="H1720" s="43" t="inlineStr">
        <is>
          <t>Kiên Giang</t>
        </is>
      </c>
      <c r="I1720" s="43" t="n"/>
    </row>
    <row r="1721" ht="25" customHeight="1">
      <c r="A1721" s="45" t="inlineStr">
        <is>
          <t>Anh Cường - Tân Bình / 0938.937.601</t>
        </is>
      </c>
      <c r="B1721" s="45" t="inlineStr">
        <is>
          <t>0938.937.601</t>
        </is>
      </c>
      <c r="C1721" s="45" t="inlineStr">
        <is>
          <t>Tân Bình</t>
        </is>
      </c>
      <c r="D1721" s="45" t="n"/>
      <c r="E1721" s="45" t="n"/>
      <c r="F1721" s="45" t="inlineStr">
        <is>
          <t>KH2095</t>
        </is>
      </c>
      <c r="G1721" s="45" t="n"/>
      <c r="H1721" s="45" t="inlineStr">
        <is>
          <t>TP. Hồ Chí Minh</t>
        </is>
      </c>
      <c r="I1721" s="45" t="n"/>
    </row>
    <row r="1722" ht="25" customHeight="1">
      <c r="A1722" s="43" t="inlineStr">
        <is>
          <t>Công ty Nguyễn Huỳnh - Bình Dương / A. Phương 0937.078.976</t>
        </is>
      </c>
      <c r="B1722" s="43" t="inlineStr">
        <is>
          <t>0937.078.976</t>
        </is>
      </c>
      <c r="C1722" s="43" t="inlineStr">
        <is>
          <t>Bình Dương</t>
        </is>
      </c>
      <c r="D1722" s="43" t="n"/>
      <c r="E1722" s="43" t="n"/>
      <c r="F1722" s="43" t="inlineStr">
        <is>
          <t>KH2096</t>
        </is>
      </c>
      <c r="G1722" s="43" t="n"/>
      <c r="H1722" s="43" t="inlineStr">
        <is>
          <t>Bình Dương</t>
        </is>
      </c>
      <c r="I1722" s="43" t="n"/>
    </row>
    <row r="1723" ht="25" customHeight="1">
      <c r="A1723" s="45" t="inlineStr">
        <is>
          <t>Anh Nhiều - Bến Lức / 0913.899.404</t>
        </is>
      </c>
      <c r="B1723" s="45" t="inlineStr">
        <is>
          <t>0913.899.404</t>
        </is>
      </c>
      <c r="C1723" s="45" t="inlineStr">
        <is>
          <t>Long an</t>
        </is>
      </c>
      <c r="D1723" s="45" t="n"/>
      <c r="E1723" s="45" t="n"/>
      <c r="F1723" s="45" t="inlineStr">
        <is>
          <t>KH2097</t>
        </is>
      </c>
      <c r="G1723" s="45" t="n"/>
      <c r="H1723" s="45" t="inlineStr">
        <is>
          <t>Long An</t>
        </is>
      </c>
      <c r="I1723" s="45" t="n"/>
    </row>
    <row r="1724" ht="25" customHeight="1">
      <c r="A1724" s="43" t="inlineStr">
        <is>
          <t>Chú Tùng Quân - Tiền Giang/0907.227.799</t>
        </is>
      </c>
      <c r="B1724" s="43" t="inlineStr">
        <is>
          <t>0907.227.799</t>
        </is>
      </c>
      <c r="C1724" s="43" t="inlineStr">
        <is>
          <t>Tiền Giang</t>
        </is>
      </c>
      <c r="D1724" s="43" t="n"/>
      <c r="E1724" s="43" t="n"/>
      <c r="F1724" s="43" t="inlineStr">
        <is>
          <t>KH2098</t>
        </is>
      </c>
      <c r="G1724" s="43" t="n"/>
      <c r="H1724" s="43" t="inlineStr">
        <is>
          <t>Tiền Giang</t>
        </is>
      </c>
      <c r="I1724" s="43" t="n"/>
    </row>
    <row r="1725" ht="25" customHeight="1">
      <c r="A1725" s="45" t="inlineStr">
        <is>
          <t>Chú Tuấn - Ngã Tư Bình Phước / 0945.198.311</t>
        </is>
      </c>
      <c r="B1725" s="45" t="inlineStr">
        <is>
          <t>0945.198.311</t>
        </is>
      </c>
      <c r="C1725" s="45" t="inlineStr">
        <is>
          <t>Ngã Tư Bình Phước - Thủ Đức - TP HCM</t>
        </is>
      </c>
      <c r="D1725" s="45" t="n"/>
      <c r="E1725" s="45" t="n"/>
      <c r="F1725" s="45" t="inlineStr">
        <is>
          <t>KH2099</t>
        </is>
      </c>
      <c r="G1725" s="45" t="n"/>
      <c r="H1725" s="45" t="inlineStr">
        <is>
          <t>TP. Hồ Chí Minh</t>
        </is>
      </c>
      <c r="I1725" s="45" t="n"/>
    </row>
    <row r="1726" ht="25" customHeight="1">
      <c r="A1726" s="43" t="inlineStr">
        <is>
          <t>Xưởng Anh Bảy - Kiên Giang/ 01679.821.355</t>
        </is>
      </c>
      <c r="B1726" s="43" t="inlineStr">
        <is>
          <t>01679.821.355</t>
        </is>
      </c>
      <c r="C1726" s="43" t="inlineStr">
        <is>
          <t>Kiên Giang</t>
        </is>
      </c>
      <c r="D1726" s="43" t="n"/>
      <c r="E1726" s="43" t="n"/>
      <c r="F1726" s="43" t="inlineStr">
        <is>
          <t>KH2101</t>
        </is>
      </c>
      <c r="G1726" s="43" t="n"/>
      <c r="H1726" s="43" t="inlineStr">
        <is>
          <t>Kiên Giang</t>
        </is>
      </c>
      <c r="I1726" s="43" t="n"/>
    </row>
    <row r="1727" ht="25" customHeight="1">
      <c r="A1727" s="45" t="inlineStr">
        <is>
          <t>Anh Khôi - Sài Gòn / 0908.492.682</t>
        </is>
      </c>
      <c r="B1727" s="45" t="inlineStr">
        <is>
          <t>0908.492.682</t>
        </is>
      </c>
      <c r="C1727" s="45" t="inlineStr">
        <is>
          <t>Sài Gòn</t>
        </is>
      </c>
      <c r="D1727" s="45" t="n"/>
      <c r="E1727" s="45" t="n"/>
      <c r="F1727" s="45" t="inlineStr">
        <is>
          <t>KH2102</t>
        </is>
      </c>
      <c r="G1727" s="45" t="n"/>
      <c r="H1727" s="45" t="inlineStr">
        <is>
          <t>TP. Hồ Chí Minh</t>
        </is>
      </c>
      <c r="I1727" s="45" t="n"/>
    </row>
    <row r="1728" ht="25" customHeight="1">
      <c r="A1728" s="43" t="inlineStr">
        <is>
          <t>Xưởng Anh Phụng - Bình Chánh / 0903.180.437</t>
        </is>
      </c>
      <c r="B1728" s="43" t="inlineStr">
        <is>
          <t>0903.180.437</t>
        </is>
      </c>
      <c r="C1728" s="43" t="inlineStr">
        <is>
          <t>Ngã Ba Quán Chuối - Bình Chánh - TP HCM</t>
        </is>
      </c>
      <c r="D1728" s="43" t="n"/>
      <c r="E1728" s="43" t="n"/>
      <c r="F1728" s="43" t="inlineStr">
        <is>
          <t>KH2091</t>
        </is>
      </c>
      <c r="G1728" s="43" t="n"/>
      <c r="H1728" s="43" t="inlineStr">
        <is>
          <t>TP. Hồ Chí Minh</t>
        </is>
      </c>
      <c r="I1728" s="43" t="n"/>
    </row>
    <row r="1729" ht="25" customHeight="1">
      <c r="A1729" s="45" t="inlineStr">
        <is>
          <t>Anh Bảo - Sài Gòn /0937.363.177</t>
        </is>
      </c>
      <c r="B1729" s="45" t="inlineStr">
        <is>
          <t>0937.363.177</t>
        </is>
      </c>
      <c r="C1729" s="45" t="inlineStr">
        <is>
          <t>Sài Gòn</t>
        </is>
      </c>
      <c r="D1729" s="45" t="n"/>
      <c r="E1729" s="45" t="n"/>
      <c r="F1729" s="45" t="inlineStr">
        <is>
          <t>KH2092</t>
        </is>
      </c>
      <c r="G1729" s="45" t="n"/>
      <c r="H1729" s="45" t="inlineStr">
        <is>
          <t>TP. Hồ Chí Minh</t>
        </is>
      </c>
      <c r="I1729" s="45" t="n"/>
    </row>
    <row r="1730" ht="25" customHeight="1">
      <c r="A1730" s="43" t="inlineStr">
        <is>
          <t>Anh Tâm - Cần Guộc / 0903.901.704 - 01633.716.278</t>
        </is>
      </c>
      <c r="B1730" s="43" t="inlineStr">
        <is>
          <t>0903.901.704 / 01633.716.278</t>
        </is>
      </c>
      <c r="C1730" s="43" t="inlineStr">
        <is>
          <t>Cần Guộc - Long An</t>
        </is>
      </c>
      <c r="D1730" s="43" t="n"/>
      <c r="E1730" s="43" t="n"/>
      <c r="F1730" s="43" t="inlineStr">
        <is>
          <t>KH2093</t>
        </is>
      </c>
      <c r="G1730" s="43" t="n"/>
      <c r="H1730" s="43" t="inlineStr">
        <is>
          <t>Long An</t>
        </is>
      </c>
      <c r="I1730" s="43" t="n"/>
    </row>
    <row r="1731" ht="25" customHeight="1">
      <c r="A1731" s="45" t="inlineStr">
        <is>
          <t>Anh Tuấn - Tân Bình / 0932.328.234</t>
        </is>
      </c>
      <c r="B1731" s="45" t="inlineStr">
        <is>
          <t>0932.328.234</t>
        </is>
      </c>
      <c r="C1731" s="45" t="inlineStr">
        <is>
          <t>578 Cộng Hòa, Phường 13, Quận Tân Bình - TP HCM</t>
        </is>
      </c>
      <c r="D1731" s="45" t="n"/>
      <c r="E1731" s="45" t="n"/>
      <c r="F1731" s="45" t="inlineStr">
        <is>
          <t>KH2094</t>
        </is>
      </c>
      <c r="G1731" s="45" t="n"/>
      <c r="H1731" s="45" t="inlineStr">
        <is>
          <t>TP. Hồ Chí Minh</t>
        </is>
      </c>
      <c r="I1731" s="45" t="n"/>
    </row>
    <row r="1732" ht="25" customHeight="1">
      <c r="A1732" s="43" t="inlineStr">
        <is>
          <t>Chị Hằng - SG / 0969.377.664</t>
        </is>
      </c>
      <c r="B1732" s="43" t="inlineStr">
        <is>
          <t>0969.377.664</t>
        </is>
      </c>
      <c r="C1732" s="43" t="inlineStr">
        <is>
          <t>SG</t>
        </is>
      </c>
      <c r="D1732" s="43" t="n"/>
      <c r="E1732" s="43" t="n"/>
      <c r="F1732" s="43" t="inlineStr">
        <is>
          <t>KH2084</t>
        </is>
      </c>
      <c r="G1732" s="43" t="n"/>
      <c r="H1732" s="43" t="inlineStr">
        <is>
          <t>TP. Hồ Chí Minh</t>
        </is>
      </c>
      <c r="I1732" s="43" t="n"/>
    </row>
    <row r="1733" ht="25" customHeight="1">
      <c r="A1733" s="45" t="inlineStr">
        <is>
          <t>Chú Xiêm - Đồng Nai / 0916.904.870</t>
        </is>
      </c>
      <c r="B1733" s="45" t="inlineStr">
        <is>
          <t>0916.904.870</t>
        </is>
      </c>
      <c r="C1733" s="45" t="inlineStr">
        <is>
          <t>Đồng Nai</t>
        </is>
      </c>
      <c r="D1733" s="45" t="n"/>
      <c r="E1733" s="45" t="n"/>
      <c r="F1733" s="45" t="inlineStr">
        <is>
          <t>KH2085</t>
        </is>
      </c>
      <c r="G1733" s="45" t="n"/>
      <c r="H1733" s="45" t="inlineStr">
        <is>
          <t>Đồng Nai</t>
        </is>
      </c>
      <c r="I1733" s="45" t="n"/>
    </row>
    <row r="1734" ht="25" customHeight="1">
      <c r="A1734" s="43" t="inlineStr">
        <is>
          <t>Anh Khải - Phú Quốc / 01654.567.683</t>
        </is>
      </c>
      <c r="B1734" s="43" t="inlineStr">
        <is>
          <t>01654.567.683</t>
        </is>
      </c>
      <c r="C1734" s="43" t="inlineStr">
        <is>
          <t>Phú Quốc</t>
        </is>
      </c>
      <c r="D1734" s="43" t="n"/>
      <c r="E1734" s="43" t="n"/>
      <c r="F1734" s="43" t="inlineStr">
        <is>
          <t>KH2086</t>
        </is>
      </c>
      <c r="G1734" s="43" t="n"/>
      <c r="H1734" s="43" t="inlineStr">
        <is>
          <t>Kiên Giang</t>
        </is>
      </c>
      <c r="I1734" s="43" t="n"/>
    </row>
    <row r="1735" ht="25" customHeight="1">
      <c r="A1735" s="45" t="inlineStr">
        <is>
          <t>Anh Lộc - Bến Tre / 0912.219.949</t>
        </is>
      </c>
      <c r="B1735" s="45" t="inlineStr">
        <is>
          <t>0912.219.949</t>
        </is>
      </c>
      <c r="C1735" s="45" t="inlineStr">
        <is>
          <t>Bến Tre</t>
        </is>
      </c>
      <c r="D1735" s="45" t="n"/>
      <c r="E1735" s="45" t="n"/>
      <c r="F1735" s="45" t="inlineStr">
        <is>
          <t>KH2087</t>
        </is>
      </c>
      <c r="G1735" s="45" t="n"/>
      <c r="H1735" s="45" t="inlineStr">
        <is>
          <t>Bến Tre</t>
        </is>
      </c>
      <c r="I1735" s="45" t="n"/>
    </row>
    <row r="1736" ht="25" customHeight="1">
      <c r="A1736" s="43" t="inlineStr">
        <is>
          <t>Anh Tâm - Cà Mau / 0918.036.151</t>
        </is>
      </c>
      <c r="B1736" s="43" t="inlineStr">
        <is>
          <t>0918.036.151</t>
        </is>
      </c>
      <c r="C1736" s="43" t="inlineStr">
        <is>
          <t>Cà Mau</t>
        </is>
      </c>
      <c r="D1736" s="43" t="n"/>
      <c r="E1736" s="43" t="n"/>
      <c r="F1736" s="43" t="inlineStr">
        <is>
          <t>KH2088</t>
        </is>
      </c>
      <c r="G1736" s="43" t="n"/>
      <c r="H1736" s="43" t="inlineStr">
        <is>
          <t>Cà Mau</t>
        </is>
      </c>
      <c r="I1736" s="43" t="n"/>
    </row>
    <row r="1737" ht="25" customHeight="1">
      <c r="A1737" s="45" t="inlineStr">
        <is>
          <t>Anh Sáng - Hóc Môn / 0937.478.179</t>
        </is>
      </c>
      <c r="B1737" s="45" t="inlineStr">
        <is>
          <t>0937.478.179</t>
        </is>
      </c>
      <c r="C1737" s="45" t="inlineStr">
        <is>
          <t>Hóc Môn - TP HCM</t>
        </is>
      </c>
      <c r="D1737" s="45" t="n"/>
      <c r="E1737" s="45" t="n"/>
      <c r="F1737" s="45" t="inlineStr">
        <is>
          <t>KH2089</t>
        </is>
      </c>
      <c r="G1737" s="45" t="n"/>
      <c r="H1737" s="45" t="inlineStr">
        <is>
          <t>TP. Hồ Chí Minh</t>
        </is>
      </c>
      <c r="I1737" s="45" t="n"/>
    </row>
    <row r="1738" ht="25" customHeight="1">
      <c r="A1738" s="43" t="inlineStr">
        <is>
          <t>Anh Sung - Vũng Tàu / 0969.693.773</t>
        </is>
      </c>
      <c r="B1738" s="43" t="inlineStr">
        <is>
          <t>0969.693.773</t>
        </is>
      </c>
      <c r="C1738" s="43" t="inlineStr">
        <is>
          <t>Bà Rịa Vũng Tàu</t>
        </is>
      </c>
      <c r="D1738" s="43" t="n"/>
      <c r="E1738" s="43" t="n"/>
      <c r="F1738" s="43" t="inlineStr">
        <is>
          <t>KH2090</t>
        </is>
      </c>
      <c r="G1738" s="43" t="n"/>
      <c r="H1738" s="43" t="inlineStr">
        <is>
          <t>Bà Rịa - Vũng Tàu</t>
        </is>
      </c>
      <c r="I1738" s="43" t="n"/>
    </row>
    <row r="1739" ht="25" customHeight="1">
      <c r="A1739" s="45" t="inlineStr">
        <is>
          <t>Xưởng Anh An - Bình Dương / A. An 0937.008.261</t>
        </is>
      </c>
      <c r="B1739" s="45" t="inlineStr">
        <is>
          <t>0937.008.261</t>
        </is>
      </c>
      <c r="C1739" s="45" t="inlineStr">
        <is>
          <t>Bình Dương</t>
        </is>
      </c>
      <c r="D1739" s="45" t="n"/>
      <c r="E1739" s="45" t="n"/>
      <c r="F1739" s="45" t="inlineStr">
        <is>
          <t>KH2080</t>
        </is>
      </c>
      <c r="G1739" s="45" t="n"/>
      <c r="H1739" s="45" t="inlineStr">
        <is>
          <t>Bình Dương</t>
        </is>
      </c>
      <c r="I1739" s="45" t="n"/>
    </row>
    <row r="1740" ht="25" customHeight="1">
      <c r="A1740" s="43" t="inlineStr">
        <is>
          <t>Xưởng Anh Vũ - Phú Quốc / 0987.044.922</t>
        </is>
      </c>
      <c r="B1740" s="43" t="inlineStr">
        <is>
          <t>0987.044.922</t>
        </is>
      </c>
      <c r="C1740" s="43" t="inlineStr">
        <is>
          <t>Phú Quốc</t>
        </is>
      </c>
      <c r="D1740" s="43" t="n"/>
      <c r="E1740" s="43" t="n"/>
      <c r="F1740" s="43" t="inlineStr">
        <is>
          <t>KH2081</t>
        </is>
      </c>
      <c r="G1740" s="43" t="n"/>
      <c r="H1740" s="43" t="n"/>
      <c r="I1740" s="43" t="n"/>
    </row>
    <row r="1741" ht="25" customHeight="1">
      <c r="A1741" s="45" t="inlineStr">
        <is>
          <t>Xưởng Anh Hùng - Bình Dương / 0972.322.230</t>
        </is>
      </c>
      <c r="B1741" s="45" t="inlineStr">
        <is>
          <t>0972.322.230</t>
        </is>
      </c>
      <c r="C1741" s="45" t="inlineStr">
        <is>
          <t>Bình Dương</t>
        </is>
      </c>
      <c r="D1741" s="45" t="n"/>
      <c r="E1741" s="45" t="n"/>
      <c r="F1741" s="45" t="inlineStr">
        <is>
          <t>KH2082</t>
        </is>
      </c>
      <c r="G1741" s="45" t="n"/>
      <c r="H1741" s="45" t="inlineStr">
        <is>
          <t>Bình Dương</t>
        </is>
      </c>
      <c r="I1741" s="45" t="n"/>
    </row>
    <row r="1742" ht="25" customHeight="1">
      <c r="A1742" s="43" t="inlineStr">
        <is>
          <t>Anh Tú - SG / 0933.055.182</t>
        </is>
      </c>
      <c r="B1742" s="43" t="inlineStr">
        <is>
          <t>0933.055.182</t>
        </is>
      </c>
      <c r="C1742" s="43" t="inlineStr">
        <is>
          <t>SG</t>
        </is>
      </c>
      <c r="D1742" s="43" t="n"/>
      <c r="E1742" s="43" t="n"/>
      <c r="F1742" s="43" t="inlineStr">
        <is>
          <t>KH2083</t>
        </is>
      </c>
      <c r="G1742" s="43" t="n"/>
      <c r="H1742" s="43" t="inlineStr">
        <is>
          <t>TP. Hồ Chí Minh</t>
        </is>
      </c>
      <c r="I1742" s="43" t="n"/>
    </row>
    <row r="1743" ht="25" customHeight="1">
      <c r="A1743" s="45" t="inlineStr">
        <is>
          <t>Anh Hưởng - Hóc Môn / 01232.477.799</t>
        </is>
      </c>
      <c r="B1743" s="45" t="inlineStr">
        <is>
          <t>01232.477.799</t>
        </is>
      </c>
      <c r="C1743" s="45" t="inlineStr">
        <is>
          <t>Hóc Môn - TP HCM</t>
        </is>
      </c>
      <c r="D1743" s="45" t="n"/>
      <c r="E1743" s="45" t="n"/>
      <c r="F1743" s="45" t="inlineStr">
        <is>
          <t>KH2078</t>
        </is>
      </c>
      <c r="G1743" s="45" t="n"/>
      <c r="H1743" s="45" t="inlineStr">
        <is>
          <t>TP. Hồ Chí Minh</t>
        </is>
      </c>
      <c r="I1743" s="45" t="n"/>
    </row>
    <row r="1744" ht="25" customHeight="1">
      <c r="A1744" s="43" t="inlineStr">
        <is>
          <t>Phương Nam - Bạc Liêu / 0982.797.464</t>
        </is>
      </c>
      <c r="B1744" s="43" t="inlineStr">
        <is>
          <t>0982.797.464</t>
        </is>
      </c>
      <c r="C1744" s="43" t="inlineStr">
        <is>
          <t>Bạc Liêu</t>
        </is>
      </c>
      <c r="D1744" s="43" t="n"/>
      <c r="E1744" s="43" t="n"/>
      <c r="F1744" s="43" t="inlineStr">
        <is>
          <t>KH2079</t>
        </is>
      </c>
      <c r="G1744" s="43" t="n"/>
      <c r="H1744" s="43" t="inlineStr">
        <is>
          <t>Bạc Liêu</t>
        </is>
      </c>
      <c r="I1744" s="43" t="n"/>
    </row>
    <row r="1745" ht="25" customHeight="1">
      <c r="A1745" s="45" t="inlineStr">
        <is>
          <t>Anh Hoàng - Cát Tiên / 0932.395.194</t>
        </is>
      </c>
      <c r="B1745" s="45" t="inlineStr">
        <is>
          <t>0932.395.194</t>
        </is>
      </c>
      <c r="C1745" s="45" t="inlineStr">
        <is>
          <t>Cát Tiên - Lâm Đồng</t>
        </is>
      </c>
      <c r="D1745" s="45" t="n"/>
      <c r="E1745" s="45" t="n"/>
      <c r="F1745" s="45" t="inlineStr">
        <is>
          <t>KH2075</t>
        </is>
      </c>
      <c r="G1745" s="45" t="n"/>
      <c r="H1745" s="45" t="inlineStr">
        <is>
          <t>Lâm Đồng</t>
        </is>
      </c>
      <c r="I1745" s="45" t="n"/>
    </row>
    <row r="1746" ht="25" customHeight="1">
      <c r="A1746" s="43" t="inlineStr">
        <is>
          <t>Anh Dương - Kiêng Giang / 0919.868.674</t>
        </is>
      </c>
      <c r="B1746" s="43" t="inlineStr">
        <is>
          <t>0919.868.674</t>
        </is>
      </c>
      <c r="C1746" s="43" t="inlineStr">
        <is>
          <t>Kiên Giang</t>
        </is>
      </c>
      <c r="D1746" s="43" t="n"/>
      <c r="E1746" s="43" t="n"/>
      <c r="F1746" s="43" t="inlineStr">
        <is>
          <t>KH2076</t>
        </is>
      </c>
      <c r="G1746" s="43" t="n"/>
      <c r="H1746" s="43" t="inlineStr">
        <is>
          <t>Kiên Giang</t>
        </is>
      </c>
      <c r="I1746" s="43" t="n"/>
    </row>
    <row r="1747" ht="25" customHeight="1">
      <c r="A1747" s="45" t="inlineStr">
        <is>
          <t>Anh Đạt - SG / 0971.739.127</t>
        </is>
      </c>
      <c r="B1747" s="45" t="inlineStr">
        <is>
          <t>0971.739.127</t>
        </is>
      </c>
      <c r="C1747" s="45" t="inlineStr">
        <is>
          <t>SG</t>
        </is>
      </c>
      <c r="D1747" s="45" t="n"/>
      <c r="E1747" s="45" t="n"/>
      <c r="F1747" s="45" t="inlineStr">
        <is>
          <t>KH2077</t>
        </is>
      </c>
      <c r="G1747" s="45" t="n"/>
      <c r="H1747" s="45" t="inlineStr">
        <is>
          <t>TP. Hồ Chí Minh</t>
        </is>
      </c>
      <c r="I1747" s="45" t="n"/>
    </row>
    <row r="1748" ht="25" customHeight="1">
      <c r="A1748" s="43" t="inlineStr">
        <is>
          <t>Công Ty TNHH Minh Đăng - SG / Anh Tường - 0913.922.496</t>
        </is>
      </c>
      <c r="B1748" s="43" t="inlineStr">
        <is>
          <t>0913.922.496</t>
        </is>
      </c>
      <c r="C1748" s="43" t="inlineStr">
        <is>
          <t>Sài Gòn</t>
        </is>
      </c>
      <c r="D1748" s="43" t="n"/>
      <c r="E1748" s="43" t="n"/>
      <c r="F1748" s="43" t="inlineStr">
        <is>
          <t>KH2073</t>
        </is>
      </c>
      <c r="G1748" s="43" t="n"/>
      <c r="H1748" s="43" t="inlineStr">
        <is>
          <t>TP. Hồ Chí Minh</t>
        </is>
      </c>
      <c r="I1748" s="43" t="n"/>
    </row>
    <row r="1749" ht="25" customHeight="1">
      <c r="A1749" s="45" t="inlineStr">
        <is>
          <t>Xưởng Anh Nhi - Hàng Xanh / 0913.921.420</t>
        </is>
      </c>
      <c r="B1749" s="45" t="inlineStr">
        <is>
          <t>0913.921.420</t>
        </is>
      </c>
      <c r="C1749" s="45" t="inlineStr">
        <is>
          <t>Hàng Xanh - TP HCM</t>
        </is>
      </c>
      <c r="D1749" s="45" t="n"/>
      <c r="E1749" s="45" t="n"/>
      <c r="F1749" s="45" t="inlineStr">
        <is>
          <t>KH2074</t>
        </is>
      </c>
      <c r="G1749" s="45" t="n"/>
      <c r="H1749" s="45" t="inlineStr">
        <is>
          <t>TP. Hồ Chí Minh</t>
        </is>
      </c>
      <c r="I1749" s="45" t="n"/>
    </row>
    <row r="1750" ht="25" customHeight="1">
      <c r="A1750" s="43" t="inlineStr">
        <is>
          <t>Anh Giang - Bình Dương / 0919.043.593</t>
        </is>
      </c>
      <c r="B1750" s="43" t="inlineStr">
        <is>
          <t>0919.043.593</t>
        </is>
      </c>
      <c r="C1750" s="43" t="inlineStr">
        <is>
          <t>Tân Uyên - Bình Dương</t>
        </is>
      </c>
      <c r="D1750" s="43" t="n"/>
      <c r="E1750" s="43" t="n"/>
      <c r="F1750" s="43" t="inlineStr">
        <is>
          <t>KH2069</t>
        </is>
      </c>
      <c r="G1750" s="43" t="n"/>
      <c r="H1750" s="43" t="inlineStr">
        <is>
          <t>Bình Dương</t>
        </is>
      </c>
      <c r="I1750" s="43" t="n"/>
    </row>
    <row r="1751" ht="25" customHeight="1">
      <c r="A1751" s="45" t="inlineStr">
        <is>
          <t>Xưởng Anh Phúc - Đà Lạt / 0973.164.144</t>
        </is>
      </c>
      <c r="B1751" s="45" t="inlineStr">
        <is>
          <t>0973.164.144</t>
        </is>
      </c>
      <c r="C1751" s="45" t="inlineStr">
        <is>
          <t>Đà Lạt</t>
        </is>
      </c>
      <c r="D1751" s="45" t="n"/>
      <c r="E1751" s="45" t="n"/>
      <c r="F1751" s="45" t="inlineStr">
        <is>
          <t>KH2070</t>
        </is>
      </c>
      <c r="G1751" s="45" t="n"/>
      <c r="H1751" s="45" t="inlineStr">
        <is>
          <t>Lâm Đồng</t>
        </is>
      </c>
      <c r="I1751" s="45" t="n"/>
    </row>
    <row r="1752" ht="25" customHeight="1">
      <c r="A1752" s="43" t="inlineStr">
        <is>
          <t>Anh Nhì - Đồng Nai / 0909.558.502</t>
        </is>
      </c>
      <c r="B1752" s="43" t="inlineStr">
        <is>
          <t>0909.558.502</t>
        </is>
      </c>
      <c r="C1752" s="43" t="inlineStr">
        <is>
          <t>Đồng Nai</t>
        </is>
      </c>
      <c r="D1752" s="43" t="n"/>
      <c r="E1752" s="43" t="n"/>
      <c r="F1752" s="43" t="inlineStr">
        <is>
          <t>KH2071</t>
        </is>
      </c>
      <c r="G1752" s="43" t="n"/>
      <c r="H1752" s="43" t="inlineStr">
        <is>
          <t>Đồng Nai</t>
        </is>
      </c>
      <c r="I1752" s="43" t="n"/>
    </row>
    <row r="1753" ht="25" customHeight="1">
      <c r="A1753" s="45" t="inlineStr">
        <is>
          <t>Công Ty TNHH Lê Phan Gia - Bình Phước / Anh Nghĩa -01667.279.685</t>
        </is>
      </c>
      <c r="B1753" s="45" t="inlineStr">
        <is>
          <t>01667.279.685</t>
        </is>
      </c>
      <c r="C1753" s="45" t="inlineStr">
        <is>
          <t>Đồng Xoài, Bình Phước</t>
        </is>
      </c>
      <c r="D1753" s="45" t="n"/>
      <c r="E1753" s="45" t="n"/>
      <c r="F1753" s="45" t="inlineStr">
        <is>
          <t>KH2072</t>
        </is>
      </c>
      <c r="G1753" s="45" t="n"/>
      <c r="H1753" s="45" t="inlineStr">
        <is>
          <t>Bình Phước</t>
        </is>
      </c>
      <c r="I1753" s="45" t="n"/>
    </row>
    <row r="1754" ht="25" customHeight="1">
      <c r="A1754" s="43" t="inlineStr">
        <is>
          <t>Anh Bình - Thủ Đức / 0909.695.422</t>
        </is>
      </c>
      <c r="B1754" s="43" t="inlineStr">
        <is>
          <t>0909.695.422</t>
        </is>
      </c>
      <c r="C1754" s="43" t="inlineStr">
        <is>
          <t>Thủ Đức - TP HCM</t>
        </is>
      </c>
      <c r="D1754" s="43" t="n"/>
      <c r="E1754" s="43" t="n"/>
      <c r="F1754" s="43" t="inlineStr">
        <is>
          <t>KH2067</t>
        </is>
      </c>
      <c r="G1754" s="43" t="n"/>
      <c r="H1754" s="43" t="inlineStr">
        <is>
          <t>TP. Hồ Chí Minh</t>
        </is>
      </c>
      <c r="I1754" s="43" t="n"/>
    </row>
    <row r="1755" ht="25" customHeight="1">
      <c r="A1755" s="45" t="inlineStr">
        <is>
          <t>Anh Vũ - Quận 8 / 0906.704.539</t>
        </is>
      </c>
      <c r="B1755" s="45" t="inlineStr">
        <is>
          <t>0906.704.539</t>
        </is>
      </c>
      <c r="C1755" s="45" t="inlineStr">
        <is>
          <t>Quận 8 - TP HCM</t>
        </is>
      </c>
      <c r="D1755" s="45" t="n"/>
      <c r="E1755" s="45" t="n"/>
      <c r="F1755" s="45" t="inlineStr">
        <is>
          <t>KH2068</t>
        </is>
      </c>
      <c r="G1755" s="45" t="n"/>
      <c r="H1755" s="45" t="inlineStr">
        <is>
          <t>TP. Hồ Chí Minh</t>
        </is>
      </c>
      <c r="I1755" s="45" t="n"/>
    </row>
    <row r="1756" ht="25" customHeight="1">
      <c r="A1756" s="43" t="inlineStr">
        <is>
          <t>Anh Tòng - Đồng Tháp / 01662.327.567</t>
        </is>
      </c>
      <c r="B1756" s="43" t="inlineStr">
        <is>
          <t>01662.327.567</t>
        </is>
      </c>
      <c r="C1756" s="43" t="inlineStr">
        <is>
          <t>Đồng Tháp</t>
        </is>
      </c>
      <c r="D1756" s="43" t="n"/>
      <c r="E1756" s="43" t="n"/>
      <c r="F1756" s="43" t="inlineStr">
        <is>
          <t>KH2064</t>
        </is>
      </c>
      <c r="G1756" s="43" t="n"/>
      <c r="H1756" s="43" t="inlineStr">
        <is>
          <t>Đồng Tháp</t>
        </is>
      </c>
      <c r="I1756" s="43" t="n"/>
    </row>
    <row r="1757" ht="25" customHeight="1">
      <c r="A1757" s="45" t="inlineStr">
        <is>
          <t>Anh An - Bến Lức / 0906.323.533</t>
        </is>
      </c>
      <c r="B1757" s="45" t="inlineStr">
        <is>
          <t>0906.323.533</t>
        </is>
      </c>
      <c r="C1757" s="45" t="inlineStr">
        <is>
          <t>Bến Lức - Long An</t>
        </is>
      </c>
      <c r="D1757" s="45" t="n"/>
      <c r="E1757" s="45" t="n"/>
      <c r="F1757" s="45" t="inlineStr">
        <is>
          <t>KH2065</t>
        </is>
      </c>
      <c r="G1757" s="45" t="n"/>
      <c r="H1757" s="45" t="inlineStr">
        <is>
          <t>Long An</t>
        </is>
      </c>
      <c r="I1757" s="45" t="n"/>
    </row>
    <row r="1758" ht="25" customHeight="1">
      <c r="A1758" s="43" t="inlineStr">
        <is>
          <t>Xưởng Anh Hoàng - Dĩ An / 0933.625.976</t>
        </is>
      </c>
      <c r="B1758" s="43" t="inlineStr">
        <is>
          <t>0933.625.976</t>
        </is>
      </c>
      <c r="C1758" s="43" t="inlineStr">
        <is>
          <t>Big C - Dĩ An - Bình Dương</t>
        </is>
      </c>
      <c r="D1758" s="43" t="n"/>
      <c r="E1758" s="43" t="n"/>
      <c r="F1758" s="43" t="inlineStr">
        <is>
          <t>KH2066</t>
        </is>
      </c>
      <c r="G1758" s="43" t="n"/>
      <c r="H1758" s="43" t="inlineStr">
        <is>
          <t>Bình Dương</t>
        </is>
      </c>
      <c r="I1758" s="43" t="n"/>
    </row>
    <row r="1759" ht="25" customHeight="1">
      <c r="A1759" s="45" t="inlineStr">
        <is>
          <t>Anh Thọ - Quận 7 / 0914.027.909</t>
        </is>
      </c>
      <c r="B1759" s="45" t="inlineStr">
        <is>
          <t>0914.027.909</t>
        </is>
      </c>
      <c r="C1759" s="45" t="inlineStr">
        <is>
          <t>Quận 7 - TP HCM</t>
        </is>
      </c>
      <c r="D1759" s="45" t="n"/>
      <c r="E1759" s="45" t="n"/>
      <c r="F1759" s="45" t="inlineStr">
        <is>
          <t>KH2058</t>
        </is>
      </c>
      <c r="G1759" s="45" t="n"/>
      <c r="H1759" s="45" t="inlineStr">
        <is>
          <t>TP. Hồ Chí Minh</t>
        </is>
      </c>
      <c r="I1759" s="45" t="n"/>
    </row>
    <row r="1760" ht="25" customHeight="1">
      <c r="A1760" s="43" t="inlineStr">
        <is>
          <t>Anh Mịn - Hóc Môn / 0903.168.240</t>
        </is>
      </c>
      <c r="B1760" s="43" t="inlineStr">
        <is>
          <t>0903.168.240</t>
        </is>
      </c>
      <c r="C1760" s="43" t="inlineStr">
        <is>
          <t>Hóc Hôn - TP HCM</t>
        </is>
      </c>
      <c r="D1760" s="43" t="n"/>
      <c r="E1760" s="43" t="n"/>
      <c r="F1760" s="43" t="inlineStr">
        <is>
          <t>KH2059</t>
        </is>
      </c>
      <c r="G1760" s="43" t="n"/>
      <c r="H1760" s="43" t="inlineStr">
        <is>
          <t>TP. Hồ Chí Minh</t>
        </is>
      </c>
      <c r="I1760" s="43" t="n"/>
    </row>
    <row r="1761" ht="25" customHeight="1">
      <c r="A1761" s="45" t="inlineStr">
        <is>
          <t>Anh Khánh - Sài Gòn / 0933.791.139</t>
        </is>
      </c>
      <c r="B1761" s="45" t="inlineStr">
        <is>
          <t>0933.791.139</t>
        </is>
      </c>
      <c r="C1761" s="45" t="inlineStr">
        <is>
          <t>Sài Gòn</t>
        </is>
      </c>
      <c r="D1761" s="45" t="n"/>
      <c r="E1761" s="45" t="n"/>
      <c r="F1761" s="45" t="inlineStr">
        <is>
          <t>KH2060</t>
        </is>
      </c>
      <c r="G1761" s="45" t="n"/>
      <c r="H1761" s="45" t="inlineStr">
        <is>
          <t>TP. Hồ Chí Minh</t>
        </is>
      </c>
      <c r="I1761" s="45" t="n"/>
    </row>
    <row r="1762" ht="25" customHeight="1">
      <c r="A1762" s="43" t="inlineStr">
        <is>
          <t>Anh Lừng - Bình Dương / 0907.929.700</t>
        </is>
      </c>
      <c r="B1762" s="43" t="inlineStr">
        <is>
          <t>0907.929.700</t>
        </is>
      </c>
      <c r="C1762" s="43" t="inlineStr">
        <is>
          <t>Bình Dương</t>
        </is>
      </c>
      <c r="D1762" s="43" t="n"/>
      <c r="E1762" s="43" t="n"/>
      <c r="F1762" s="43" t="inlineStr">
        <is>
          <t>KH2061</t>
        </is>
      </c>
      <c r="G1762" s="43" t="n"/>
      <c r="H1762" s="43" t="inlineStr">
        <is>
          <t>Bình Dương</t>
        </is>
      </c>
      <c r="I1762" s="43" t="n"/>
    </row>
    <row r="1763" ht="25" customHeight="1">
      <c r="A1763" s="45" t="inlineStr">
        <is>
          <t>Anh Thanh - SG/0942.334.959</t>
        </is>
      </c>
      <c r="B1763" s="45" t="inlineStr">
        <is>
          <t>0942.334.959</t>
        </is>
      </c>
      <c r="C1763" s="45" t="inlineStr">
        <is>
          <t>Sài Gòn</t>
        </is>
      </c>
      <c r="D1763" s="45" t="n"/>
      <c r="E1763" s="45" t="n"/>
      <c r="F1763" s="45" t="inlineStr">
        <is>
          <t>KH2062</t>
        </is>
      </c>
      <c r="G1763" s="45" t="n"/>
      <c r="H1763" s="45" t="inlineStr">
        <is>
          <t>TP. Hồ Chí Minh</t>
        </is>
      </c>
      <c r="I1763" s="45" t="n"/>
    </row>
    <row r="1764" ht="25" customHeight="1">
      <c r="A1764" s="43" t="inlineStr">
        <is>
          <t>Anh Quốc - Quận 7 / 0909.560.156</t>
        </is>
      </c>
      <c r="B1764" s="43" t="inlineStr">
        <is>
          <t>0909.560.156</t>
        </is>
      </c>
      <c r="C1764" s="43" t="inlineStr">
        <is>
          <t>Quận 7 - TP HCM</t>
        </is>
      </c>
      <c r="D1764" s="43" t="n"/>
      <c r="E1764" s="43" t="n"/>
      <c r="F1764" s="43" t="inlineStr">
        <is>
          <t>KH2063</t>
        </is>
      </c>
      <c r="G1764" s="43" t="n"/>
      <c r="H1764" s="43" t="inlineStr">
        <is>
          <t>TP. Hồ Chí Minh</t>
        </is>
      </c>
      <c r="I1764" s="43" t="n"/>
    </row>
    <row r="1765" ht="25" customHeight="1">
      <c r="A1765" s="45" t="inlineStr">
        <is>
          <t>Anh Vũ - Mộc Hóa / 0918.371.638</t>
        </is>
      </c>
      <c r="B1765" s="45" t="inlineStr">
        <is>
          <t>0918.371.638</t>
        </is>
      </c>
      <c r="C1765" s="45" t="inlineStr">
        <is>
          <t>Mộc Hóa - Long An</t>
        </is>
      </c>
      <c r="D1765" s="45" t="n"/>
      <c r="E1765" s="45" t="n"/>
      <c r="F1765" s="45" t="inlineStr">
        <is>
          <t>KH2057</t>
        </is>
      </c>
      <c r="G1765" s="45" t="n"/>
      <c r="H1765" s="45" t="inlineStr">
        <is>
          <t>Long An</t>
        </is>
      </c>
      <c r="I1765" s="45" t="n"/>
    </row>
    <row r="1766" ht="25" customHeight="1">
      <c r="A1766" s="43" t="inlineStr">
        <is>
          <t>Hoàng Duy</t>
        </is>
      </c>
      <c r="B1766" s="43" t="n"/>
      <c r="C1766" s="43" t="inlineStr">
        <is>
          <t>CTCP CGMN</t>
        </is>
      </c>
      <c r="D1766" s="43" t="n"/>
      <c r="E1766" s="43" t="n"/>
      <c r="F1766" s="43" t="inlineStr">
        <is>
          <t>MN57</t>
        </is>
      </c>
      <c r="G1766" s="43" t="n"/>
      <c r="H1766" s="43" t="n"/>
      <c r="I1766" s="43" t="n"/>
    </row>
    <row r="1767" ht="25" customHeight="1">
      <c r="A1767" s="45" t="inlineStr">
        <is>
          <t>ánh Nguyệt</t>
        </is>
      </c>
      <c r="B1767" s="45" t="n"/>
      <c r="C1767" s="45" t="inlineStr">
        <is>
          <t>CTCP CGMN</t>
        </is>
      </c>
      <c r="D1767" s="45" t="n"/>
      <c r="E1767" s="45" t="n"/>
      <c r="F1767" s="45" t="inlineStr">
        <is>
          <t>MN58</t>
        </is>
      </c>
      <c r="G1767" s="45" t="n"/>
      <c r="H1767" s="45" t="n"/>
      <c r="I1767" s="45" t="n"/>
    </row>
    <row r="1768" ht="25" customHeight="1">
      <c r="A1768" s="43" t="inlineStr">
        <is>
          <t>Anh Tuyến - Linh Xuân / 0868.538.392</t>
        </is>
      </c>
      <c r="B1768" s="43" t="inlineStr">
        <is>
          <t>0868.538.392</t>
        </is>
      </c>
      <c r="C1768" s="43" t="inlineStr">
        <is>
          <t>Linh Xuân - TĐ - TP HCM</t>
        </is>
      </c>
      <c r="D1768" s="43" t="n"/>
      <c r="E1768" s="43" t="n"/>
      <c r="F1768" s="43" t="inlineStr">
        <is>
          <t>KH2055</t>
        </is>
      </c>
      <c r="G1768" s="43" t="n"/>
      <c r="H1768" s="43" t="inlineStr">
        <is>
          <t>TP. Hồ Chí Minh</t>
        </is>
      </c>
      <c r="I1768" s="43" t="n"/>
    </row>
    <row r="1769" ht="25" customHeight="1">
      <c r="A1769" s="45" t="inlineStr">
        <is>
          <t>Xưởng Anh Hùng - Long Thành / 0913.774.090</t>
        </is>
      </c>
      <c r="B1769" s="45" t="inlineStr">
        <is>
          <t>0913.774.090</t>
        </is>
      </c>
      <c r="C1769" s="45" t="inlineStr">
        <is>
          <t>Long Thành - Đồng Nai</t>
        </is>
      </c>
      <c r="D1769" s="45" t="n"/>
      <c r="E1769" s="45" t="n"/>
      <c r="F1769" s="45" t="inlineStr">
        <is>
          <t>KH2056</t>
        </is>
      </c>
      <c r="G1769" s="45" t="n"/>
      <c r="H1769" s="45" t="inlineStr">
        <is>
          <t>Đồng Nai</t>
        </is>
      </c>
      <c r="I1769" s="45" t="n"/>
    </row>
    <row r="1770" ht="25" customHeight="1">
      <c r="A1770" s="43" t="inlineStr">
        <is>
          <t>Anh Ngay - Quận 2 / 0916.080.402</t>
        </is>
      </c>
      <c r="B1770" s="43" t="inlineStr">
        <is>
          <t>0916.080.402</t>
        </is>
      </c>
      <c r="C1770" s="43" t="inlineStr">
        <is>
          <t>Quận 2, TP HCM</t>
        </is>
      </c>
      <c r="D1770" s="43" t="n"/>
      <c r="E1770" s="43" t="n"/>
      <c r="F1770" s="43" t="inlineStr">
        <is>
          <t>KH2053</t>
        </is>
      </c>
      <c r="G1770" s="43" t="n"/>
      <c r="H1770" s="43" t="inlineStr">
        <is>
          <t>TP. Hồ Chí Minh</t>
        </is>
      </c>
      <c r="I1770" s="43" t="n"/>
    </row>
    <row r="1771" ht="25" customHeight="1">
      <c r="A1771" s="45" t="inlineStr">
        <is>
          <t>Cửa Hàng Thanh Triều - An Giang / 0987.514.109/ vợ 0347.669.900</t>
        </is>
      </c>
      <c r="B1771" s="45" t="inlineStr">
        <is>
          <t>0987.514.109 / 0347.669.900</t>
        </is>
      </c>
      <c r="C1771" s="45" t="inlineStr">
        <is>
          <t>An Giang</t>
        </is>
      </c>
      <c r="D1771" s="45" t="n"/>
      <c r="E1771" s="45" t="n"/>
      <c r="F1771" s="45" t="inlineStr">
        <is>
          <t>KH2054</t>
        </is>
      </c>
      <c r="G1771" s="45" t="n"/>
      <c r="H1771" s="45" t="inlineStr">
        <is>
          <t>An Giang</t>
        </is>
      </c>
      <c r="I1771" s="45" t="n"/>
    </row>
    <row r="1772" ht="25" customHeight="1">
      <c r="A1772" s="43" t="inlineStr">
        <is>
          <t>Anh Hà - Quận 8 / 0937.456.333</t>
        </is>
      </c>
      <c r="B1772" s="43" t="inlineStr">
        <is>
          <t>0937.456.333</t>
        </is>
      </c>
      <c r="C1772" s="43" t="inlineStr">
        <is>
          <t>Quận 8 - TP HCM</t>
        </is>
      </c>
      <c r="D1772" s="43" t="n"/>
      <c r="E1772" s="43" t="n"/>
      <c r="F1772" s="43" t="inlineStr">
        <is>
          <t>KH2052</t>
        </is>
      </c>
      <c r="G1772" s="43" t="n"/>
      <c r="H1772" s="43" t="inlineStr">
        <is>
          <t>TP. Hồ Chí Minh</t>
        </is>
      </c>
      <c r="I1772" s="43" t="n"/>
    </row>
    <row r="1773" ht="25" customHeight="1">
      <c r="A1773" s="45" t="inlineStr">
        <is>
          <t>Anh Việt - Bình Chánh / 01655.885.885</t>
        </is>
      </c>
      <c r="B1773" s="45" t="inlineStr">
        <is>
          <t>01655.885.885</t>
        </is>
      </c>
      <c r="C1773" s="45" t="inlineStr">
        <is>
          <t>Bình Chánh - TP HCM</t>
        </is>
      </c>
      <c r="D1773" s="45" t="n"/>
      <c r="E1773" s="45" t="n"/>
      <c r="F1773" s="45" t="inlineStr">
        <is>
          <t>KH2051</t>
        </is>
      </c>
      <c r="G1773" s="45" t="n"/>
      <c r="H1773" s="45" t="inlineStr">
        <is>
          <t>TP. Hồ Chí Minh</t>
        </is>
      </c>
      <c r="I1773" s="45" t="n"/>
    </row>
    <row r="1774" ht="25" customHeight="1">
      <c r="A1774" s="43" t="inlineStr">
        <is>
          <t>Anh Khương - Mêtro / 0902.098.363</t>
        </is>
      </c>
      <c r="B1774" s="43" t="inlineStr">
        <is>
          <t>0902.098.363</t>
        </is>
      </c>
      <c r="C1774" s="43" t="inlineStr">
        <is>
          <t>Mêtro, Quận 2, TP HCM</t>
        </is>
      </c>
      <c r="D1774" s="43" t="n"/>
      <c r="E1774" s="43" t="n"/>
      <c r="F1774" s="43" t="inlineStr">
        <is>
          <t>KH2048</t>
        </is>
      </c>
      <c r="G1774" s="43" t="n"/>
      <c r="H1774" s="43" t="inlineStr">
        <is>
          <t>TP. Hồ Chí Minh</t>
        </is>
      </c>
      <c r="I1774" s="43" t="n"/>
    </row>
    <row r="1775" ht="25" customHeight="1">
      <c r="A1775" s="45" t="inlineStr">
        <is>
          <t>Anh Bé - Quận 9 / 0938.428.258</t>
        </is>
      </c>
      <c r="B1775" s="45" t="inlineStr">
        <is>
          <t>0938.428.258</t>
        </is>
      </c>
      <c r="C1775" s="45" t="inlineStr">
        <is>
          <t>Anh Bé - Quận 9 - TP HCM</t>
        </is>
      </c>
      <c r="D1775" s="45" t="n"/>
      <c r="E1775" s="45" t="n"/>
      <c r="F1775" s="45" t="inlineStr">
        <is>
          <t>KH2049</t>
        </is>
      </c>
      <c r="G1775" s="45" t="n"/>
      <c r="H1775" s="45" t="inlineStr">
        <is>
          <t>TP. Hồ Chí Minh</t>
        </is>
      </c>
      <c r="I1775" s="45" t="n"/>
    </row>
    <row r="1776" ht="25" customHeight="1">
      <c r="A1776" s="43" t="inlineStr">
        <is>
          <t>Chú Tường - SG / 0985.451.949</t>
        </is>
      </c>
      <c r="B1776" s="43" t="inlineStr">
        <is>
          <t>0985.451.949</t>
        </is>
      </c>
      <c r="C1776" s="43" t="inlineStr">
        <is>
          <t>TP HCM</t>
        </is>
      </c>
      <c r="D1776" s="43" t="n"/>
      <c r="E1776" s="43" t="n"/>
      <c r="F1776" s="43" t="inlineStr">
        <is>
          <t>KH2050</t>
        </is>
      </c>
      <c r="G1776" s="43" t="n"/>
      <c r="H1776" s="43" t="inlineStr">
        <is>
          <t>TP. Hồ Chí Minh</t>
        </is>
      </c>
      <c r="I1776" s="43" t="n"/>
    </row>
    <row r="1777" ht="25" customHeight="1">
      <c r="A1777" s="45" t="inlineStr">
        <is>
          <t>Anh Quyền - Quận 7 / 0979.552.625</t>
        </is>
      </c>
      <c r="B1777" s="45" t="inlineStr">
        <is>
          <t>0979.552.625</t>
        </is>
      </c>
      <c r="C1777" s="45" t="inlineStr">
        <is>
          <t>Quận 7, TP HCM</t>
        </is>
      </c>
      <c r="D1777" s="45" t="n"/>
      <c r="E1777" s="45" t="n"/>
      <c r="F1777" s="45" t="inlineStr">
        <is>
          <t>KH2047</t>
        </is>
      </c>
      <c r="G1777" s="45" t="n"/>
      <c r="H1777" s="45" t="inlineStr">
        <is>
          <t>TP. Hồ Chí Minh</t>
        </is>
      </c>
      <c r="I1777" s="45" t="n"/>
    </row>
    <row r="1778" ht="25" customHeight="1">
      <c r="A1778" s="43" t="inlineStr">
        <is>
          <t>Anh Mỹ - Bình Dương / 0945.182.838</t>
        </is>
      </c>
      <c r="B1778" s="43" t="inlineStr">
        <is>
          <t>0945.182.838</t>
        </is>
      </c>
      <c r="C1778" s="43" t="inlineStr">
        <is>
          <t>Khu Công Nghiệp Mỹ Phước 1, Bình Dương</t>
        </is>
      </c>
      <c r="D1778" s="43" t="n"/>
      <c r="E1778" s="43" t="n"/>
      <c r="F1778" s="43" t="inlineStr">
        <is>
          <t>KH2046</t>
        </is>
      </c>
      <c r="G1778" s="43" t="n"/>
      <c r="H1778" s="43" t="inlineStr">
        <is>
          <t>Bình Dương</t>
        </is>
      </c>
      <c r="I1778" s="43" t="n"/>
    </row>
    <row r="1779" ht="25" customHeight="1">
      <c r="A1779" s="45" t="inlineStr">
        <is>
          <t>Duy Anh - Vũng Tàu / 0916.177.977</t>
        </is>
      </c>
      <c r="B1779" s="45" t="inlineStr">
        <is>
          <t>0916.177.977</t>
        </is>
      </c>
      <c r="C1779" s="45" t="inlineStr">
        <is>
          <t>Vũng Tàu</t>
        </is>
      </c>
      <c r="D1779" s="45" t="n"/>
      <c r="E1779" s="45" t="n"/>
      <c r="F1779" s="45" t="inlineStr">
        <is>
          <t>KH2045</t>
        </is>
      </c>
      <c r="G1779" s="45" t="n"/>
      <c r="H1779" s="45" t="inlineStr">
        <is>
          <t>Bà Rịa - Vũng Tàu</t>
        </is>
      </c>
      <c r="I1779" s="45" t="n"/>
    </row>
    <row r="1780" ht="25" customHeight="1">
      <c r="A1780" s="43" t="inlineStr">
        <is>
          <t>Anh Chín - Bình Long / 0961.087.644</t>
        </is>
      </c>
      <c r="B1780" s="43" t="inlineStr">
        <is>
          <t>0961.087.644</t>
        </is>
      </c>
      <c r="C1780" s="43" t="inlineStr">
        <is>
          <t>Bình Long - Bình Phước</t>
        </is>
      </c>
      <c r="D1780" s="43" t="n"/>
      <c r="E1780" s="43" t="n"/>
      <c r="F1780" s="43" t="inlineStr">
        <is>
          <t>KH2042</t>
        </is>
      </c>
      <c r="G1780" s="43" t="n"/>
      <c r="H1780" s="43" t="inlineStr">
        <is>
          <t>Bình Phước</t>
        </is>
      </c>
      <c r="I1780" s="43" t="n"/>
    </row>
    <row r="1781" ht="25" customHeight="1">
      <c r="A1781" s="45" t="inlineStr">
        <is>
          <t>Anh Thọ - Quận 2 / 0908.932.978</t>
        </is>
      </c>
      <c r="B1781" s="45" t="inlineStr">
        <is>
          <t>0908.932.978</t>
        </is>
      </c>
      <c r="C1781" s="45" t="inlineStr">
        <is>
          <t>Quận 2, TP HCM</t>
        </is>
      </c>
      <c r="D1781" s="45" t="n"/>
      <c r="E1781" s="45" t="n"/>
      <c r="F1781" s="45" t="inlineStr">
        <is>
          <t>KH2043</t>
        </is>
      </c>
      <c r="G1781" s="45" t="n"/>
      <c r="H1781" s="45" t="inlineStr">
        <is>
          <t>TP. Hồ Chí Minh</t>
        </is>
      </c>
      <c r="I1781" s="45" t="n"/>
    </row>
    <row r="1782" ht="25" customHeight="1">
      <c r="A1782" s="43" t="inlineStr">
        <is>
          <t>Anh Hiếu - Nha Trang / 0964.744.764</t>
        </is>
      </c>
      <c r="B1782" s="43" t="inlineStr">
        <is>
          <t>0964.744.764</t>
        </is>
      </c>
      <c r="C1782" s="43" t="inlineStr">
        <is>
          <t>Nha Trang</t>
        </is>
      </c>
      <c r="D1782" s="43" t="n"/>
      <c r="E1782" s="43" t="n"/>
      <c r="F1782" s="43" t="inlineStr">
        <is>
          <t>KH2044</t>
        </is>
      </c>
      <c r="G1782" s="43" t="n"/>
      <c r="H1782" s="43" t="inlineStr">
        <is>
          <t>Khánh Hòa</t>
        </is>
      </c>
      <c r="I1782" s="43" t="n"/>
    </row>
    <row r="1783" ht="25" customHeight="1">
      <c r="A1783" s="45" t="inlineStr">
        <is>
          <t>Anh Mến - Long An / 0933.730.725</t>
        </is>
      </c>
      <c r="B1783" s="45" t="inlineStr">
        <is>
          <t>0933.730.725</t>
        </is>
      </c>
      <c r="C1783" s="45" t="inlineStr">
        <is>
          <t>Long An</t>
        </is>
      </c>
      <c r="D1783" s="45" t="n"/>
      <c r="E1783" s="45" t="n"/>
      <c r="F1783" s="45" t="inlineStr">
        <is>
          <t>KH2041</t>
        </is>
      </c>
      <c r="G1783" s="45" t="n"/>
      <c r="H1783" s="45" t="inlineStr">
        <is>
          <t>Long An</t>
        </is>
      </c>
      <c r="I1783" s="45" t="n"/>
    </row>
    <row r="1784" ht="25" customHeight="1">
      <c r="A1784" s="43" t="inlineStr">
        <is>
          <t>Xưởng Anh Vinh - Cần Giờ / 01668.337.135</t>
        </is>
      </c>
      <c r="B1784" s="43" t="inlineStr">
        <is>
          <t>01668.337.135</t>
        </is>
      </c>
      <c r="C1784" s="43" t="inlineStr">
        <is>
          <t>Cần Giờ - TP HCM</t>
        </is>
      </c>
      <c r="D1784" s="43" t="n"/>
      <c r="E1784" s="43" t="n"/>
      <c r="F1784" s="43" t="inlineStr">
        <is>
          <t>KH2035</t>
        </is>
      </c>
      <c r="G1784" s="43" t="n"/>
      <c r="H1784" s="43" t="inlineStr">
        <is>
          <t>TP. Hồ Chí Minh</t>
        </is>
      </c>
      <c r="I1784" s="43" t="n"/>
    </row>
    <row r="1785" ht="25" customHeight="1">
      <c r="A1785" s="45" t="inlineStr">
        <is>
          <t>Anh Hoàng - Mỹ Tho / 0919.141.955</t>
        </is>
      </c>
      <c r="B1785" s="45" t="inlineStr">
        <is>
          <t>0919.141.955</t>
        </is>
      </c>
      <c r="C1785" s="45" t="inlineStr">
        <is>
          <t>Mỹ Tho, Tiền Giang</t>
        </is>
      </c>
      <c r="D1785" s="45" t="n"/>
      <c r="E1785" s="45" t="n"/>
      <c r="F1785" s="45" t="inlineStr">
        <is>
          <t>KH2036</t>
        </is>
      </c>
      <c r="G1785" s="45" t="n"/>
      <c r="H1785" s="45" t="inlineStr">
        <is>
          <t>Tiền Giang</t>
        </is>
      </c>
      <c r="I1785" s="45" t="n"/>
    </row>
    <row r="1786" ht="25" customHeight="1">
      <c r="A1786" s="43" t="inlineStr">
        <is>
          <t>Xưởng Anh Vinh - Ngã Tư Bình Phước / 0909.686.165</t>
        </is>
      </c>
      <c r="B1786" s="43" t="inlineStr">
        <is>
          <t>0909.686.165</t>
        </is>
      </c>
      <c r="C1786" s="43" t="inlineStr">
        <is>
          <t>Ngã Tư Bình Phước - Thủ Đức - TP HCM</t>
        </is>
      </c>
      <c r="D1786" s="43" t="n"/>
      <c r="E1786" s="43" t="n"/>
      <c r="F1786" s="43" t="inlineStr">
        <is>
          <t>KH2037</t>
        </is>
      </c>
      <c r="G1786" s="43" t="n"/>
      <c r="H1786" s="43" t="inlineStr">
        <is>
          <t>TP. Hồ Chí Minh</t>
        </is>
      </c>
      <c r="I1786" s="43" t="n"/>
    </row>
    <row r="1787" ht="25" customHeight="1">
      <c r="A1787" s="45" t="inlineStr">
        <is>
          <t>Anh Trí - Bình Tân / 01297.484.434</t>
        </is>
      </c>
      <c r="B1787" s="45" t="inlineStr">
        <is>
          <t>01297.484.434</t>
        </is>
      </c>
      <c r="C1787" s="45" t="inlineStr">
        <is>
          <t>Bình Tân - TP HCM</t>
        </is>
      </c>
      <c r="D1787" s="45" t="n"/>
      <c r="E1787" s="45" t="n"/>
      <c r="F1787" s="45" t="inlineStr">
        <is>
          <t>KH2038</t>
        </is>
      </c>
      <c r="G1787" s="45" t="n"/>
      <c r="H1787" s="45" t="inlineStr">
        <is>
          <t>TP. Hồ Chí Minh</t>
        </is>
      </c>
      <c r="I1787" s="45" t="n"/>
    </row>
    <row r="1788" ht="25" customHeight="1">
      <c r="A1788" s="43" t="inlineStr">
        <is>
          <t>Văn Đức - Bình Chánh / 0979.863.179</t>
        </is>
      </c>
      <c r="B1788" s="43" t="inlineStr">
        <is>
          <t>0979.863.179</t>
        </is>
      </c>
      <c r="C1788" s="43" t="inlineStr">
        <is>
          <t>Bình Chánh - TP HCM</t>
        </is>
      </c>
      <c r="D1788" s="43" t="n"/>
      <c r="E1788" s="43" t="n"/>
      <c r="F1788" s="43" t="inlineStr">
        <is>
          <t>KH2039</t>
        </is>
      </c>
      <c r="G1788" s="43" t="n"/>
      <c r="H1788" s="43" t="inlineStr">
        <is>
          <t>TP. Hồ Chí Minh</t>
        </is>
      </c>
      <c r="I1788" s="43" t="n"/>
    </row>
    <row r="1789" ht="25" customHeight="1">
      <c r="A1789" s="45" t="inlineStr">
        <is>
          <t>Anh Phú - Lộc Ninh / 01272.249.249</t>
        </is>
      </c>
      <c r="B1789" s="45" t="inlineStr">
        <is>
          <t>01272.249.249</t>
        </is>
      </c>
      <c r="C1789" s="45" t="inlineStr">
        <is>
          <t>Lộc Ninh - Bình Phước</t>
        </is>
      </c>
      <c r="D1789" s="45" t="n"/>
      <c r="E1789" s="45" t="n"/>
      <c r="F1789" s="45" t="inlineStr">
        <is>
          <t>KH2040</t>
        </is>
      </c>
      <c r="G1789" s="45" t="n"/>
      <c r="H1789" s="45" t="inlineStr">
        <is>
          <t>Bình Phước</t>
        </is>
      </c>
      <c r="I1789" s="45" t="n"/>
    </row>
    <row r="1790" ht="25" customHeight="1">
      <c r="A1790" s="43" t="inlineStr">
        <is>
          <t>Chị Minh - Quận 8 / 0903.655.047</t>
        </is>
      </c>
      <c r="B1790" s="43" t="inlineStr">
        <is>
          <t>0903.655.047</t>
        </is>
      </c>
      <c r="C1790" s="43" t="inlineStr">
        <is>
          <t>Quận 8, TP HCM</t>
        </is>
      </c>
      <c r="D1790" s="43" t="n"/>
      <c r="E1790" s="43" t="n"/>
      <c r="F1790" s="43" t="inlineStr">
        <is>
          <t>KH2032</t>
        </is>
      </c>
      <c r="G1790" s="43" t="n"/>
      <c r="H1790" s="43" t="inlineStr">
        <is>
          <t>TP. Hồ Chí Minh</t>
        </is>
      </c>
      <c r="I1790" s="43" t="n"/>
    </row>
    <row r="1791" ht="25" customHeight="1">
      <c r="A1791" s="45" t="inlineStr">
        <is>
          <t>Anh Huân - Suối Tiên / 0903.864.436</t>
        </is>
      </c>
      <c r="B1791" s="45" t="inlineStr">
        <is>
          <t>0903.864.436</t>
        </is>
      </c>
      <c r="C1791" s="45" t="inlineStr">
        <is>
          <t>Suối Tiên - TP HCM</t>
        </is>
      </c>
      <c r="D1791" s="45" t="n"/>
      <c r="E1791" s="45" t="n"/>
      <c r="F1791" s="45" t="inlineStr">
        <is>
          <t>KH2033</t>
        </is>
      </c>
      <c r="G1791" s="45" t="n"/>
      <c r="H1791" s="45" t="inlineStr">
        <is>
          <t>TP. Hồ Chí Minh</t>
        </is>
      </c>
      <c r="I1791" s="45" t="n"/>
    </row>
    <row r="1792" ht="25" customHeight="1">
      <c r="A1792" s="43" t="inlineStr">
        <is>
          <t>Chú Mân - Củ Chi / 0983.201.424</t>
        </is>
      </c>
      <c r="B1792" s="43" t="inlineStr">
        <is>
          <t>0983.201.424</t>
        </is>
      </c>
      <c r="C1792" s="43" t="inlineStr">
        <is>
          <t>Củ Chi - TP HCM</t>
        </is>
      </c>
      <c r="D1792" s="43" t="n"/>
      <c r="E1792" s="43" t="n"/>
      <c r="F1792" s="43" t="inlineStr">
        <is>
          <t>KH2034</t>
        </is>
      </c>
      <c r="G1792" s="43" t="n"/>
      <c r="H1792" s="43" t="inlineStr">
        <is>
          <t>TP. Hồ Chí Minh</t>
        </is>
      </c>
      <c r="I1792" s="43" t="n"/>
    </row>
    <row r="1793" ht="25" customHeight="1">
      <c r="A1793" s="45" t="inlineStr">
        <is>
          <t>Anh Hội - Long An / 01674.732.900</t>
        </is>
      </c>
      <c r="B1793" s="45" t="inlineStr">
        <is>
          <t>01674.732.900</t>
        </is>
      </c>
      <c r="C1793" s="45" t="inlineStr">
        <is>
          <t>Long An</t>
        </is>
      </c>
      <c r="D1793" s="45" t="n"/>
      <c r="E1793" s="45" t="n"/>
      <c r="F1793" s="45" t="inlineStr">
        <is>
          <t>KH2027</t>
        </is>
      </c>
      <c r="G1793" s="45" t="n"/>
      <c r="H1793" s="45" t="inlineStr">
        <is>
          <t>Long An</t>
        </is>
      </c>
      <c r="I1793" s="45" t="n"/>
    </row>
    <row r="1794" ht="25" customHeight="1">
      <c r="A1794" s="43" t="inlineStr">
        <is>
          <t>Anh Hùng - Nhà Bè / 0903.345.988</t>
        </is>
      </c>
      <c r="B1794" s="43" t="inlineStr">
        <is>
          <t>0903.345.988</t>
        </is>
      </c>
      <c r="C1794" s="43" t="inlineStr">
        <is>
          <t>Sài Gòn</t>
        </is>
      </c>
      <c r="D1794" s="43" t="n"/>
      <c r="E1794" s="43" t="n"/>
      <c r="F1794" s="43" t="inlineStr">
        <is>
          <t>KH2028</t>
        </is>
      </c>
      <c r="G1794" s="43" t="n"/>
      <c r="H1794" s="43" t="inlineStr">
        <is>
          <t>TP. Hồ Chí Minh</t>
        </is>
      </c>
      <c r="I1794" s="43" t="n"/>
    </row>
    <row r="1795" ht="25" customHeight="1">
      <c r="A1795" s="45" t="inlineStr">
        <is>
          <t>Bãi Máy Ba Phong - Bình Chánh / 0933.146.746</t>
        </is>
      </c>
      <c r="B1795" s="45" t="inlineStr">
        <is>
          <t>0933.146.746</t>
        </is>
      </c>
      <c r="C1795" s="45" t="inlineStr">
        <is>
          <t>Sài Gòn</t>
        </is>
      </c>
      <c r="D1795" s="45" t="n"/>
      <c r="E1795" s="45" t="n"/>
      <c r="F1795" s="45" t="inlineStr">
        <is>
          <t>KH2029</t>
        </is>
      </c>
      <c r="G1795" s="45" t="n"/>
      <c r="H1795" s="45" t="inlineStr">
        <is>
          <t>TP. Hồ Chí Minh</t>
        </is>
      </c>
      <c r="I1795" s="45" t="n"/>
    </row>
    <row r="1796" ht="25" customHeight="1">
      <c r="A1796" s="43" t="inlineStr">
        <is>
          <t>Công Ty CP Cầu Đường Đông Nam - Anh Đường - Quận 9 / 0988.002.227</t>
        </is>
      </c>
      <c r="B1796" s="43" t="inlineStr">
        <is>
          <t>0988.002.227</t>
        </is>
      </c>
      <c r="C1796" s="43" t="inlineStr">
        <is>
          <t>Dương Đình Hội, Quận 9, TP HCM</t>
        </is>
      </c>
      <c r="D1796" s="43" t="n"/>
      <c r="E1796" s="43" t="n"/>
      <c r="F1796" s="43" t="inlineStr">
        <is>
          <t>KH2030</t>
        </is>
      </c>
      <c r="G1796" s="43" t="n"/>
      <c r="H1796" s="43" t="inlineStr">
        <is>
          <t>TP. Hồ Chí Minh</t>
        </is>
      </c>
      <c r="I1796" s="43" t="n"/>
    </row>
    <row r="1797" ht="25" customHeight="1">
      <c r="A1797" s="45" t="inlineStr">
        <is>
          <t>Anh Viễn - Nha Trang / 0905.387.287</t>
        </is>
      </c>
      <c r="B1797" s="45" t="inlineStr">
        <is>
          <t>0905.387.287</t>
        </is>
      </c>
      <c r="C1797" s="45" t="inlineStr">
        <is>
          <t>Nha Trang</t>
        </is>
      </c>
      <c r="D1797" s="45" t="n"/>
      <c r="E1797" s="45" t="n"/>
      <c r="F1797" s="45" t="inlineStr">
        <is>
          <t>KH2031</t>
        </is>
      </c>
      <c r="G1797" s="45" t="n"/>
      <c r="H1797" s="45" t="inlineStr">
        <is>
          <t>Khánh Hòa</t>
        </is>
      </c>
      <c r="I1797" s="45" t="n"/>
    </row>
    <row r="1798" ht="25" customHeight="1">
      <c r="A1798" s="43" t="inlineStr">
        <is>
          <t>JIANG SU TONG YUAN SLEWING RING CO., LTD</t>
        </is>
      </c>
      <c r="B1798" s="43" t="n"/>
      <c r="C1798" s="43" t="inlineStr">
        <is>
          <t>Industrial Zone Of East Shuanggou Town, Hengze Country Jiangsu Province, China</t>
        </is>
      </c>
      <c r="D1798" s="43" t="n"/>
      <c r="E1798" s="43" t="n"/>
      <c r="F1798" s="43" t="inlineStr">
        <is>
          <t>JST</t>
        </is>
      </c>
      <c r="G1798" s="43" t="n"/>
      <c r="H1798" s="43" t="n"/>
      <c r="I1798" s="43" t="n"/>
    </row>
    <row r="1799" ht="25" customHeight="1">
      <c r="A1799" s="45" t="inlineStr">
        <is>
          <t>Xưởng Anh Tiến - Quận 12 / 01234.941.616</t>
        </is>
      </c>
      <c r="B1799" s="45" t="inlineStr">
        <is>
          <t>01234.941.616</t>
        </is>
      </c>
      <c r="C1799" s="45" t="inlineStr">
        <is>
          <t>Quận 12 - TP HCM</t>
        </is>
      </c>
      <c r="D1799" s="45" t="n"/>
      <c r="E1799" s="45" t="n"/>
      <c r="F1799" s="45" t="inlineStr">
        <is>
          <t>KH2026</t>
        </is>
      </c>
      <c r="G1799" s="45" t="n"/>
      <c r="H1799" s="45" t="inlineStr">
        <is>
          <t>TP. Hồ Chí Minh</t>
        </is>
      </c>
      <c r="I1799" s="45" t="n"/>
    </row>
    <row r="1800" ht="25" customHeight="1">
      <c r="A1800" s="43" t="inlineStr">
        <is>
          <t>Anh Việt - Bến Cát / 0933.262.798</t>
        </is>
      </c>
      <c r="B1800" s="43" t="inlineStr">
        <is>
          <t>0933.262.798</t>
        </is>
      </c>
      <c r="C1800" s="43" t="inlineStr">
        <is>
          <t>Bến Cát - Bình Dương</t>
        </is>
      </c>
      <c r="D1800" s="43" t="n"/>
      <c r="E1800" s="43" t="n"/>
      <c r="F1800" s="43" t="inlineStr">
        <is>
          <t>KH2025</t>
        </is>
      </c>
      <c r="G1800" s="43" t="n"/>
      <c r="H1800" s="43" t="inlineStr">
        <is>
          <t>Bình Dương</t>
        </is>
      </c>
      <c r="I1800" s="43" t="n"/>
    </row>
    <row r="1801" ht="25" customHeight="1">
      <c r="A1801" s="45" t="inlineStr">
        <is>
          <t>Anh Thắng - Lâm Đồng / 0902.356.767</t>
        </is>
      </c>
      <c r="B1801" s="45" t="inlineStr">
        <is>
          <t>0902.356.767</t>
        </is>
      </c>
      <c r="C1801" s="45" t="inlineStr">
        <is>
          <t>Lâm Đồng</t>
        </is>
      </c>
      <c r="D1801" s="45" t="n"/>
      <c r="E1801" s="45" t="n"/>
      <c r="F1801" s="45" t="inlineStr">
        <is>
          <t>KH2023</t>
        </is>
      </c>
      <c r="G1801" s="45" t="n"/>
      <c r="H1801" s="45" t="inlineStr">
        <is>
          <t>Lâm Đồng</t>
        </is>
      </c>
      <c r="I1801" s="45" t="n"/>
    </row>
    <row r="1802" ht="25" customHeight="1">
      <c r="A1802" s="43" t="inlineStr">
        <is>
          <t>Anh Duy - Phú Quốc / 0911.625.075</t>
        </is>
      </c>
      <c r="B1802" s="43" t="inlineStr">
        <is>
          <t>0911.625.075</t>
        </is>
      </c>
      <c r="C1802" s="43" t="inlineStr">
        <is>
          <t>Phú Quốc</t>
        </is>
      </c>
      <c r="D1802" s="43" t="n"/>
      <c r="E1802" s="43" t="n"/>
      <c r="F1802" s="43" t="inlineStr">
        <is>
          <t>KH2024</t>
        </is>
      </c>
      <c r="G1802" s="43" t="n"/>
      <c r="H1802" s="43" t="inlineStr">
        <is>
          <t>Kiên Giang</t>
        </is>
      </c>
      <c r="I1802" s="43" t="n"/>
    </row>
    <row r="1803" ht="25" customHeight="1">
      <c r="A1803" s="45" t="inlineStr">
        <is>
          <t>Anh Tuấn -- Gò Vấp / 01667.852.159</t>
        </is>
      </c>
      <c r="B1803" s="45" t="inlineStr">
        <is>
          <t>01667.852.159</t>
        </is>
      </c>
      <c r="C1803" s="45" t="inlineStr">
        <is>
          <t>Gò Vấp - TP HCM</t>
        </is>
      </c>
      <c r="D1803" s="45" t="n"/>
      <c r="E1803" s="45" t="n"/>
      <c r="F1803" s="45" t="inlineStr">
        <is>
          <t>KH2019</t>
        </is>
      </c>
      <c r="G1803" s="45" t="n"/>
      <c r="H1803" s="45" t="inlineStr">
        <is>
          <t>TP. Hồ Chí Minh</t>
        </is>
      </c>
      <c r="I1803" s="45" t="n"/>
    </row>
    <row r="1804" ht="25" customHeight="1">
      <c r="A1804" s="43" t="inlineStr">
        <is>
          <t>Xưởng Anh Dũng - Ngã Tư Bình Phước / 0903.674.926</t>
        </is>
      </c>
      <c r="B1804" s="43" t="inlineStr">
        <is>
          <t>0903.674.926</t>
        </is>
      </c>
      <c r="C1804" s="43" t="inlineStr">
        <is>
          <t>Ngã Tư Bình Phước - Thủ Đức - TP HCM</t>
        </is>
      </c>
      <c r="D1804" s="43" t="n"/>
      <c r="E1804" s="43" t="n"/>
      <c r="F1804" s="43" t="inlineStr">
        <is>
          <t>KH2020</t>
        </is>
      </c>
      <c r="G1804" s="43" t="n"/>
      <c r="H1804" s="43" t="inlineStr">
        <is>
          <t>TP. Hồ Chí Minh</t>
        </is>
      </c>
      <c r="I1804" s="43" t="n"/>
    </row>
    <row r="1805" ht="25" customHeight="1">
      <c r="A1805" s="45" t="inlineStr">
        <is>
          <t>Xưởng Anh Tùng - Đắk Nông / 0964.170.035</t>
        </is>
      </c>
      <c r="B1805" s="45" t="inlineStr">
        <is>
          <t>0964.170.035</t>
        </is>
      </c>
      <c r="C1805" s="45" t="inlineStr">
        <is>
          <t>Đắk Nông</t>
        </is>
      </c>
      <c r="D1805" s="45" t="n"/>
      <c r="E1805" s="45" t="n"/>
      <c r="F1805" s="45" t="inlineStr">
        <is>
          <t>KH2021</t>
        </is>
      </c>
      <c r="G1805" s="45" t="n"/>
      <c r="H1805" s="45" t="inlineStr">
        <is>
          <t>Đắk Nông</t>
        </is>
      </c>
      <c r="I1805" s="45" t="n"/>
    </row>
    <row r="1806" ht="25" customHeight="1">
      <c r="A1806" s="43" t="inlineStr">
        <is>
          <t>Anh Tám - Bố Lá / 01645.147.738</t>
        </is>
      </c>
      <c r="B1806" s="43" t="inlineStr">
        <is>
          <t>01645.147.738</t>
        </is>
      </c>
      <c r="C1806" s="43" t="inlineStr">
        <is>
          <t>Bố Lá - Bình Dương</t>
        </is>
      </c>
      <c r="D1806" s="43" t="n"/>
      <c r="E1806" s="43" t="n"/>
      <c r="F1806" s="43" t="inlineStr">
        <is>
          <t>KH2022</t>
        </is>
      </c>
      <c r="G1806" s="43" t="n"/>
      <c r="H1806" s="43" t="inlineStr">
        <is>
          <t>Bình Dương</t>
        </is>
      </c>
      <c r="I1806" s="43" t="n"/>
    </row>
    <row r="1807" ht="25" customHeight="1">
      <c r="A1807" s="45" t="inlineStr">
        <is>
          <t>Quân Thầu XD</t>
        </is>
      </c>
      <c r="B1807" s="45" t="n"/>
      <c r="C1807" s="45" t="n"/>
      <c r="D1807" s="45" t="n"/>
      <c r="E1807" s="45" t="n"/>
      <c r="F1807" s="45" t="inlineStr">
        <is>
          <t>XD1</t>
        </is>
      </c>
      <c r="G1807" s="45" t="n"/>
      <c r="H1807" s="45" t="n"/>
      <c r="I1807" s="45" t="n"/>
    </row>
    <row r="1808" ht="25" customHeight="1">
      <c r="A1808" s="43" t="inlineStr">
        <is>
          <t>Anh Lắm - Nam Tân Uyên / 0903.711.633</t>
        </is>
      </c>
      <c r="B1808" s="43" t="inlineStr">
        <is>
          <t>0903.711.633</t>
        </is>
      </c>
      <c r="C1808" s="43" t="inlineStr">
        <is>
          <t>Nam Tân Uyên - BD</t>
        </is>
      </c>
      <c r="D1808" s="43" t="n"/>
      <c r="E1808" s="43" t="n"/>
      <c r="F1808" s="43" t="inlineStr">
        <is>
          <t>KH2013</t>
        </is>
      </c>
      <c r="G1808" s="43" t="n"/>
      <c r="H1808" s="43" t="inlineStr">
        <is>
          <t>Bình Dương</t>
        </is>
      </c>
      <c r="I1808" s="43" t="n"/>
    </row>
    <row r="1809" ht="25" customHeight="1">
      <c r="A1809" s="45" t="inlineStr">
        <is>
          <t>Anh Cường - Lâm Đồng / 0988.112.112</t>
        </is>
      </c>
      <c r="B1809" s="45" t="inlineStr">
        <is>
          <t>0988.112.112</t>
        </is>
      </c>
      <c r="C1809" s="45" t="inlineStr">
        <is>
          <t>Lâm Đồng</t>
        </is>
      </c>
      <c r="D1809" s="45" t="n"/>
      <c r="E1809" s="45" t="n"/>
      <c r="F1809" s="45" t="inlineStr">
        <is>
          <t>KH2014</t>
        </is>
      </c>
      <c r="G1809" s="45" t="n"/>
      <c r="H1809" s="45" t="inlineStr">
        <is>
          <t>Lâm Đồng</t>
        </is>
      </c>
      <c r="I1809" s="45" t="n"/>
    </row>
    <row r="1810" ht="25" customHeight="1">
      <c r="A1810" s="43" t="inlineStr">
        <is>
          <t>Anh Hiếu - Thủ Đức / 0988.776.400</t>
        </is>
      </c>
      <c r="B1810" s="43" t="inlineStr">
        <is>
          <t>0988.776.400</t>
        </is>
      </c>
      <c r="C1810" s="43" t="inlineStr">
        <is>
          <t>Thủ Đức - TP HCM</t>
        </is>
      </c>
      <c r="D1810" s="43" t="n"/>
      <c r="E1810" s="43" t="n"/>
      <c r="F1810" s="43" t="inlineStr">
        <is>
          <t>KH2015</t>
        </is>
      </c>
      <c r="G1810" s="43" t="n"/>
      <c r="H1810" s="43" t="inlineStr">
        <is>
          <t>TP. Hồ Chí Minh</t>
        </is>
      </c>
      <c r="I1810" s="43" t="n"/>
    </row>
    <row r="1811" ht="25" customHeight="1">
      <c r="A1811" s="45" t="inlineStr">
        <is>
          <t>Anh Việt - Bình Dương (T) / 0903.618.099</t>
        </is>
      </c>
      <c r="B1811" s="45" t="inlineStr">
        <is>
          <t>0903.618.099</t>
        </is>
      </c>
      <c r="C1811" s="45" t="inlineStr">
        <is>
          <t>Bình Dương</t>
        </is>
      </c>
      <c r="D1811" s="45" t="n"/>
      <c r="E1811" s="45" t="n"/>
      <c r="F1811" s="45" t="inlineStr">
        <is>
          <t>KH2016</t>
        </is>
      </c>
      <c r="G1811" s="45" t="n"/>
      <c r="H1811" s="45" t="inlineStr">
        <is>
          <t>Bình Dương</t>
        </is>
      </c>
      <c r="I1811" s="45" t="n"/>
    </row>
    <row r="1812" ht="25" customHeight="1">
      <c r="A1812" s="43" t="inlineStr">
        <is>
          <t>Anh Tuấn - Gò Công Đông / 0916.975.701</t>
        </is>
      </c>
      <c r="B1812" s="43" t="inlineStr">
        <is>
          <t>0916.975.701</t>
        </is>
      </c>
      <c r="C1812" s="43" t="inlineStr">
        <is>
          <t>Gò Công Đông - Tiền Giang</t>
        </is>
      </c>
      <c r="D1812" s="43" t="n"/>
      <c r="E1812" s="43" t="n"/>
      <c r="F1812" s="43" t="inlineStr">
        <is>
          <t>KH2017</t>
        </is>
      </c>
      <c r="G1812" s="43" t="n"/>
      <c r="H1812" s="43" t="inlineStr">
        <is>
          <t>Tiền Giang</t>
        </is>
      </c>
      <c r="I1812" s="43" t="n"/>
    </row>
    <row r="1813" ht="25" customHeight="1">
      <c r="A1813" s="45" t="inlineStr">
        <is>
          <t>Anh Phước - Hậu Giang / 0968.657.109</t>
        </is>
      </c>
      <c r="B1813" s="45" t="inlineStr">
        <is>
          <t>0968.657.109</t>
        </is>
      </c>
      <c r="C1813" s="45" t="inlineStr">
        <is>
          <t>Hậu Giang</t>
        </is>
      </c>
      <c r="D1813" s="45" t="n"/>
      <c r="E1813" s="45" t="n"/>
      <c r="F1813" s="45" t="inlineStr">
        <is>
          <t>KH2018</t>
        </is>
      </c>
      <c r="G1813" s="45" t="n"/>
      <c r="H1813" s="45" t="inlineStr">
        <is>
          <t>Hậu Giang</t>
        </is>
      </c>
      <c r="I1813" s="45" t="n"/>
    </row>
    <row r="1814" ht="25" customHeight="1">
      <c r="A1814" s="43" t="inlineStr">
        <is>
          <t>Thanh Phương - Long An / 0918.864.364</t>
        </is>
      </c>
      <c r="B1814" s="43" t="inlineStr">
        <is>
          <t>0918.864.364</t>
        </is>
      </c>
      <c r="C1814" s="43" t="inlineStr">
        <is>
          <t>Long An</t>
        </is>
      </c>
      <c r="D1814" s="43" t="n"/>
      <c r="E1814" s="43" t="n"/>
      <c r="F1814" s="43" t="inlineStr">
        <is>
          <t>KH2010</t>
        </is>
      </c>
      <c r="G1814" s="43" t="n"/>
      <c r="H1814" s="43" t="inlineStr">
        <is>
          <t>Long An</t>
        </is>
      </c>
      <c r="I1814" s="43" t="n"/>
    </row>
    <row r="1815" ht="25" customHeight="1">
      <c r="A1815" s="45" t="inlineStr">
        <is>
          <t>Chú Hùng - SG / 0903.631.636</t>
        </is>
      </c>
      <c r="B1815" s="45" t="inlineStr">
        <is>
          <t>0903.631.636</t>
        </is>
      </c>
      <c r="C1815" s="45" t="inlineStr">
        <is>
          <t>SG</t>
        </is>
      </c>
      <c r="D1815" s="45" t="n"/>
      <c r="E1815" s="45" t="n"/>
      <c r="F1815" s="45" t="inlineStr">
        <is>
          <t>KH2011</t>
        </is>
      </c>
      <c r="G1815" s="45" t="n"/>
      <c r="H1815" s="45" t="inlineStr">
        <is>
          <t>TP. Hồ Chí Minh</t>
        </is>
      </c>
      <c r="I1815" s="45" t="n"/>
    </row>
    <row r="1816" ht="25" customHeight="1">
      <c r="A1816" s="43" t="inlineStr">
        <is>
          <t>Xưởng Anh Quang - Đức Hòa / 0939.216.268</t>
        </is>
      </c>
      <c r="B1816" s="43" t="inlineStr">
        <is>
          <t>0939.216.268</t>
        </is>
      </c>
      <c r="C1816" s="43" t="inlineStr">
        <is>
          <t>Đức Hòa - Long An</t>
        </is>
      </c>
      <c r="D1816" s="43" t="n"/>
      <c r="E1816" s="43" t="n"/>
      <c r="F1816" s="43" t="inlineStr">
        <is>
          <t>KH2012</t>
        </is>
      </c>
      <c r="G1816" s="43" t="n"/>
      <c r="H1816" s="43" t="inlineStr">
        <is>
          <t>Long An</t>
        </is>
      </c>
      <c r="I1816" s="43" t="n"/>
    </row>
    <row r="1817" ht="25" customHeight="1">
      <c r="A1817" s="45" t="inlineStr">
        <is>
          <t>Anh Duy - Vĩnh Long / 0918.073.471</t>
        </is>
      </c>
      <c r="B1817" s="45" t="inlineStr">
        <is>
          <t>0918.073.471</t>
        </is>
      </c>
      <c r="C1817" s="45" t="inlineStr">
        <is>
          <t>Vĩnh Long</t>
        </is>
      </c>
      <c r="D1817" s="45" t="n"/>
      <c r="E1817" s="45" t="n"/>
      <c r="F1817" s="45" t="inlineStr">
        <is>
          <t>KH2008</t>
        </is>
      </c>
      <c r="G1817" s="45" t="n"/>
      <c r="H1817" s="45" t="inlineStr">
        <is>
          <t>Vĩnh Long</t>
        </is>
      </c>
      <c r="I1817" s="45" t="n"/>
    </row>
    <row r="1818" ht="25" customHeight="1">
      <c r="A1818" s="43" t="inlineStr">
        <is>
          <t>Anh Hận - Bình Tân / 0903.637.972</t>
        </is>
      </c>
      <c r="B1818" s="43" t="inlineStr">
        <is>
          <t>0903.637.972</t>
        </is>
      </c>
      <c r="C1818" s="43" t="inlineStr">
        <is>
          <t>Bình Tân - TP HCM</t>
        </is>
      </c>
      <c r="D1818" s="43" t="n"/>
      <c r="E1818" s="43" t="n"/>
      <c r="F1818" s="43" t="inlineStr">
        <is>
          <t>KH2009</t>
        </is>
      </c>
      <c r="G1818" s="43" t="n"/>
      <c r="H1818" s="43" t="inlineStr">
        <is>
          <t>TP. Hồ Chí Minh</t>
        </is>
      </c>
      <c r="I1818" s="43" t="n"/>
    </row>
    <row r="1819" ht="25" customHeight="1">
      <c r="A1819" s="45" t="inlineStr">
        <is>
          <t>Anh Thắng - Trà Vinh / 0974.520.072</t>
        </is>
      </c>
      <c r="B1819" s="45" t="inlineStr">
        <is>
          <t>0974.520.072</t>
        </is>
      </c>
      <c r="C1819" s="45" t="inlineStr">
        <is>
          <t>Cổng Trại Giam Bến Giá - Trà Vinh</t>
        </is>
      </c>
      <c r="D1819" s="45" t="n"/>
      <c r="E1819" s="45" t="n"/>
      <c r="F1819" s="45" t="inlineStr">
        <is>
          <t>KH2005</t>
        </is>
      </c>
      <c r="G1819" s="45" t="n"/>
      <c r="H1819" s="45" t="inlineStr">
        <is>
          <t>Trà Vinh</t>
        </is>
      </c>
      <c r="I1819" s="45" t="n"/>
    </row>
    <row r="1820" ht="25" customHeight="1">
      <c r="A1820" s="43" t="inlineStr">
        <is>
          <t>Anh Trà - Bến Lức / 01224.999.252</t>
        </is>
      </c>
      <c r="B1820" s="43" t="inlineStr">
        <is>
          <t>01224.999.252</t>
        </is>
      </c>
      <c r="C1820" s="43" t="inlineStr">
        <is>
          <t>Bến Lức - Long An</t>
        </is>
      </c>
      <c r="D1820" s="43" t="n"/>
      <c r="E1820" s="43" t="n"/>
      <c r="F1820" s="43" t="inlineStr">
        <is>
          <t>KH2006</t>
        </is>
      </c>
      <c r="G1820" s="43" t="n"/>
      <c r="H1820" s="43" t="inlineStr">
        <is>
          <t>Long An</t>
        </is>
      </c>
      <c r="I1820" s="43" t="n"/>
    </row>
    <row r="1821" ht="25" customHeight="1">
      <c r="A1821" s="45" t="inlineStr">
        <is>
          <t>Xưởng Anh Năm - Bình Chánh / 0937.449.177</t>
        </is>
      </c>
      <c r="B1821" s="45" t="inlineStr">
        <is>
          <t>0937.449.177</t>
        </is>
      </c>
      <c r="C1821" s="45" t="inlineStr">
        <is>
          <t>Bình Chánh, SG</t>
        </is>
      </c>
      <c r="D1821" s="45" t="n"/>
      <c r="E1821" s="45" t="n"/>
      <c r="F1821" s="45" t="inlineStr">
        <is>
          <t>KH2007</t>
        </is>
      </c>
      <c r="G1821" s="45" t="n"/>
      <c r="H1821" s="45" t="inlineStr">
        <is>
          <t>TP. Hồ Chí Minh</t>
        </is>
      </c>
      <c r="I1821" s="45" t="n"/>
    </row>
    <row r="1822" ht="25" customHeight="1">
      <c r="A1822" s="43" t="inlineStr">
        <is>
          <t>Anh Tám - KBan / 0978.774.839</t>
        </is>
      </c>
      <c r="B1822" s="43" t="inlineStr">
        <is>
          <t>0978.774.839</t>
        </is>
      </c>
      <c r="C1822" s="43" t="inlineStr">
        <is>
          <t>KBan, Gia Lai</t>
        </is>
      </c>
      <c r="D1822" s="43" t="n"/>
      <c r="E1822" s="43" t="n"/>
      <c r="F1822" s="43" t="inlineStr">
        <is>
          <t>KH2004</t>
        </is>
      </c>
      <c r="G1822" s="43" t="n"/>
      <c r="H1822" s="43" t="inlineStr">
        <is>
          <t>Gia Lai</t>
        </is>
      </c>
      <c r="I1822" s="43" t="n"/>
    </row>
    <row r="1823" ht="25" customHeight="1">
      <c r="A1823" s="45" t="inlineStr">
        <is>
          <t>Xưởng Anh Chín -Bình Dương/ 0948.008.949</t>
        </is>
      </c>
      <c r="B1823" s="45" t="inlineStr">
        <is>
          <t>0948.008.949</t>
        </is>
      </c>
      <c r="C1823" s="45" t="inlineStr">
        <is>
          <t>Bình Chuẩn 32, Thuận An, Bình Dương</t>
        </is>
      </c>
      <c r="D1823" s="45" t="n"/>
      <c r="E1823" s="45" t="n"/>
      <c r="F1823" s="45" t="inlineStr">
        <is>
          <t>KH2002</t>
        </is>
      </c>
      <c r="G1823" s="45" t="n"/>
      <c r="H1823" s="45" t="inlineStr">
        <is>
          <t>Bình Dương</t>
        </is>
      </c>
      <c r="I1823" s="45" t="n"/>
    </row>
    <row r="1824" ht="25" customHeight="1">
      <c r="A1824" s="43" t="inlineStr">
        <is>
          <t>Anh Trương - Bình Dương / 0908.776.112</t>
        </is>
      </c>
      <c r="B1824" s="43" t="inlineStr">
        <is>
          <t>0908.776.112</t>
        </is>
      </c>
      <c r="C1824" s="43" t="inlineStr">
        <is>
          <t>109/1A Phường An Phú, TP Thuận An, , Bình Dương</t>
        </is>
      </c>
      <c r="D1824" s="43" t="n"/>
      <c r="E1824" s="43" t="n"/>
      <c r="F1824" s="43" t="inlineStr">
        <is>
          <t>KH2003</t>
        </is>
      </c>
      <c r="G1824" s="43" t="n"/>
      <c r="H1824" s="43" t="inlineStr">
        <is>
          <t>Bình Dương</t>
        </is>
      </c>
      <c r="I1824" s="43" t="n"/>
    </row>
    <row r="1825" ht="25" customHeight="1">
      <c r="A1825" s="45" t="inlineStr">
        <is>
          <t>Anh Sang - cửa hàng sin phớt Trung Lộc Phát / 0906.267.839</t>
        </is>
      </c>
      <c r="B1825" s="45" t="inlineStr">
        <is>
          <t>0906.267.839</t>
        </is>
      </c>
      <c r="C1825" s="45" t="inlineStr">
        <is>
          <t>Đại học Nông Lâm, Đông Hòa, Dĩ An, Bình Dương</t>
        </is>
      </c>
      <c r="D1825" s="45" t="n"/>
      <c r="E1825" s="45" t="n"/>
      <c r="F1825" s="45" t="inlineStr">
        <is>
          <t>KH2000</t>
        </is>
      </c>
      <c r="G1825" s="45" t="n"/>
      <c r="H1825" s="45" t="inlineStr">
        <is>
          <t>TP. Hồ Chí Minh</t>
        </is>
      </c>
      <c r="I1825" s="45" t="n"/>
    </row>
    <row r="1826" ht="25" customHeight="1">
      <c r="A1826" s="43" t="inlineStr">
        <is>
          <t>Anh Phương - Tam Bình / 0907.942.033</t>
        </is>
      </c>
      <c r="B1826" s="43" t="inlineStr">
        <is>
          <t>0907.942.033</t>
        </is>
      </c>
      <c r="C1826" s="43" t="inlineStr">
        <is>
          <t>Tam Bình - TP HCM</t>
        </is>
      </c>
      <c r="D1826" s="43" t="n"/>
      <c r="E1826" s="43" t="n"/>
      <c r="F1826" s="43" t="inlineStr">
        <is>
          <t>KH2001</t>
        </is>
      </c>
      <c r="G1826" s="43" t="n"/>
      <c r="H1826" s="43" t="inlineStr">
        <is>
          <t>TP. Hồ Chí Minh</t>
        </is>
      </c>
      <c r="I1826" s="43" t="n"/>
    </row>
    <row r="1827" ht="25" customHeight="1">
      <c r="A1827" s="45" t="inlineStr">
        <is>
          <t>Kim Nhất - Đắk Lắk / 0987.277.637</t>
        </is>
      </c>
      <c r="B1827" s="45" t="inlineStr">
        <is>
          <t>0987.277.637</t>
        </is>
      </c>
      <c r="C1827" s="45" t="inlineStr">
        <is>
          <t>Đắk Lắk</t>
        </is>
      </c>
      <c r="D1827" s="45" t="n"/>
      <c r="E1827" s="45" t="n"/>
      <c r="F1827" s="45" t="inlineStr">
        <is>
          <t>KH1998</t>
        </is>
      </c>
      <c r="G1827" s="45" t="n"/>
      <c r="H1827" s="45" t="inlineStr">
        <is>
          <t>Đắk Lắk</t>
        </is>
      </c>
      <c r="I1827" s="45" t="n"/>
    </row>
    <row r="1828" ht="25" customHeight="1">
      <c r="A1828" s="43" t="inlineStr">
        <is>
          <t>Anh Khương - Bình Thạnh / 0906.961.123</t>
        </is>
      </c>
      <c r="B1828" s="43" t="inlineStr">
        <is>
          <t>0906.961.123</t>
        </is>
      </c>
      <c r="C1828" s="43" t="inlineStr">
        <is>
          <t>Bình Thạnh - TP HCM</t>
        </is>
      </c>
      <c r="D1828" s="43" t="n"/>
      <c r="E1828" s="43" t="n"/>
      <c r="F1828" s="43" t="inlineStr">
        <is>
          <t>KH1999</t>
        </is>
      </c>
      <c r="G1828" s="43" t="n"/>
      <c r="H1828" s="43" t="inlineStr">
        <is>
          <t>TP. Hồ Chí Minh</t>
        </is>
      </c>
      <c r="I1828" s="43" t="n"/>
    </row>
    <row r="1829" ht="25" customHeight="1">
      <c r="A1829" s="45" t="inlineStr">
        <is>
          <t>Anh Sang - Quận 8 / 0909.952.373</t>
        </is>
      </c>
      <c r="B1829" s="45" t="inlineStr">
        <is>
          <t>0909.952.373</t>
        </is>
      </c>
      <c r="C1829" s="45" t="inlineStr">
        <is>
          <t>Quận 8, TP. HCM</t>
        </is>
      </c>
      <c r="D1829" s="45" t="n"/>
      <c r="E1829" s="45" t="n"/>
      <c r="F1829" s="45" t="inlineStr">
        <is>
          <t>KH1992</t>
        </is>
      </c>
      <c r="G1829" s="45" t="n"/>
      <c r="H1829" s="45" t="inlineStr">
        <is>
          <t>TP. Hồ Chí Minh</t>
        </is>
      </c>
      <c r="I1829" s="45" t="n"/>
    </row>
    <row r="1830" ht="25" customHeight="1">
      <c r="A1830" s="43" t="inlineStr">
        <is>
          <t>Cửa Hàng Tài Linh - Nha Trang / A Tài: 0961.526.652</t>
        </is>
      </c>
      <c r="B1830" s="43" t="inlineStr">
        <is>
          <t>0961.526.652</t>
        </is>
      </c>
      <c r="C1830" s="43" t="inlineStr">
        <is>
          <t>Đường Nguyễn Xiển - Vĩnh Hải - Nha Trang</t>
        </is>
      </c>
      <c r="D1830" s="43" t="n"/>
      <c r="E1830" s="43" t="n"/>
      <c r="F1830" s="43" t="inlineStr">
        <is>
          <t>KH1993</t>
        </is>
      </c>
      <c r="G1830" s="43" t="n"/>
      <c r="H1830" s="43" t="inlineStr">
        <is>
          <t>Khánh Hòa</t>
        </is>
      </c>
      <c r="I1830" s="43" t="n"/>
    </row>
    <row r="1831" ht="25" customHeight="1">
      <c r="A1831" s="45" t="inlineStr">
        <is>
          <t>Anh Hợp - Quận 12 / 0918.222.118</t>
        </is>
      </c>
      <c r="B1831" s="45" t="inlineStr">
        <is>
          <t>0918.222.118</t>
        </is>
      </c>
      <c r="C1831" s="45" t="inlineStr">
        <is>
          <t>Quận 12, SG</t>
        </is>
      </c>
      <c r="D1831" s="45" t="n"/>
      <c r="E1831" s="45" t="n"/>
      <c r="F1831" s="45" t="inlineStr">
        <is>
          <t>KH1994</t>
        </is>
      </c>
      <c r="G1831" s="45" t="n"/>
      <c r="H1831" s="45" t="inlineStr">
        <is>
          <t>TP. Hồ Chí Minh</t>
        </is>
      </c>
      <c r="I1831" s="45" t="n"/>
    </row>
    <row r="1832" ht="25" customHeight="1">
      <c r="A1832" s="43" t="inlineStr">
        <is>
          <t>Doanh nghiệp Tư Nhân Liêm Huy - Vũng Tàu/ Anh Tân - 0915.511.377</t>
        </is>
      </c>
      <c r="B1832" s="43" t="inlineStr">
        <is>
          <t>0915.511.377</t>
        </is>
      </c>
      <c r="C1832" s="43" t="inlineStr">
        <is>
          <t>Tổ 9 Phước Lộc, X. Tân Phước, H. Tân Phước, Tân Thành, BRVT</t>
        </is>
      </c>
      <c r="D1832" s="43" t="n"/>
      <c r="E1832" s="43" t="n"/>
      <c r="F1832" s="43" t="inlineStr">
        <is>
          <t>KH1995</t>
        </is>
      </c>
      <c r="G1832" s="43" t="n"/>
      <c r="H1832" s="43" t="inlineStr">
        <is>
          <t>Bà Rịa - Vũng Tàu</t>
        </is>
      </c>
      <c r="I1832" s="43" t="n"/>
    </row>
    <row r="1833" ht="25" customHeight="1">
      <c r="A1833" s="45" t="inlineStr">
        <is>
          <t>Anh Hên - Đồng Nai / 01656.313.139</t>
        </is>
      </c>
      <c r="B1833" s="45" t="inlineStr">
        <is>
          <t>01656.313.139</t>
        </is>
      </c>
      <c r="C1833" s="45" t="inlineStr">
        <is>
          <t>Đồng Nai</t>
        </is>
      </c>
      <c r="D1833" s="45" t="n"/>
      <c r="E1833" s="45" t="n"/>
      <c r="F1833" s="45" t="inlineStr">
        <is>
          <t>KH1996</t>
        </is>
      </c>
      <c r="G1833" s="45" t="n"/>
      <c r="H1833" s="45" t="inlineStr">
        <is>
          <t>Đồng Nai</t>
        </is>
      </c>
      <c r="I1833" s="45" t="n"/>
    </row>
    <row r="1834" ht="25" customHeight="1">
      <c r="A1834" s="43" t="inlineStr">
        <is>
          <t>Chị Giàu - Tân Vạn / 0989.551.828</t>
        </is>
      </c>
      <c r="B1834" s="43" t="inlineStr">
        <is>
          <t>0989.551.828</t>
        </is>
      </c>
      <c r="C1834" s="43" t="inlineStr">
        <is>
          <t>Tân Vạn - Đồng Nai</t>
        </is>
      </c>
      <c r="D1834" s="43" t="n"/>
      <c r="E1834" s="43" t="n"/>
      <c r="F1834" s="43" t="inlineStr">
        <is>
          <t>KH1997</t>
        </is>
      </c>
      <c r="G1834" s="43" t="n"/>
      <c r="H1834" s="43" t="inlineStr">
        <is>
          <t>Đồng Nai</t>
        </is>
      </c>
      <c r="I1834" s="43" t="n"/>
    </row>
    <row r="1835" ht="25" customHeight="1">
      <c r="A1835" s="45" t="inlineStr">
        <is>
          <t>NPR SINGAPORE PTE, . LTD/ Y.S JAPAN</t>
        </is>
      </c>
      <c r="B1835" s="45" t="n"/>
      <c r="C1835" s="45" t="inlineStr">
        <is>
          <t>28 Pioneer Crescent #05-13 West Park BizCentral, Singapore 628559</t>
        </is>
      </c>
      <c r="D1835" s="45" t="n"/>
      <c r="E1835" s="45" t="n"/>
      <c r="F1835" s="45" t="inlineStr">
        <is>
          <t>NPR</t>
        </is>
      </c>
      <c r="G1835" s="45" t="n"/>
      <c r="H1835" s="45" t="n"/>
      <c r="I1835" s="45" t="n"/>
    </row>
    <row r="1836" ht="25" customHeight="1">
      <c r="A1836" s="43" t="inlineStr">
        <is>
          <t>Anh Hoàng - Bình Dương / 0913.860.329</t>
        </is>
      </c>
      <c r="B1836" s="43" t="inlineStr">
        <is>
          <t>0913.860.329</t>
        </is>
      </c>
      <c r="C1836" s="43" t="inlineStr">
        <is>
          <t>Bình Dương</t>
        </is>
      </c>
      <c r="D1836" s="43" t="n"/>
      <c r="E1836" s="43" t="n"/>
      <c r="F1836" s="43" t="inlineStr">
        <is>
          <t>KH1991</t>
        </is>
      </c>
      <c r="G1836" s="43" t="n"/>
      <c r="H1836" s="43" t="inlineStr">
        <is>
          <t>Bình Dương</t>
        </is>
      </c>
      <c r="I1836" s="43" t="n"/>
    </row>
    <row r="1837" ht="25" customHeight="1">
      <c r="A1837" s="45" t="inlineStr">
        <is>
          <t>Xưởng Anh Ti - SG/ 0935.209.027</t>
        </is>
      </c>
      <c r="B1837" s="45" t="inlineStr">
        <is>
          <t>0935.209.027</t>
        </is>
      </c>
      <c r="C1837" s="45" t="inlineStr">
        <is>
          <t>SG</t>
        </is>
      </c>
      <c r="D1837" s="45" t="n"/>
      <c r="E1837" s="45" t="n"/>
      <c r="F1837" s="45" t="inlineStr">
        <is>
          <t>KH1989</t>
        </is>
      </c>
      <c r="G1837" s="45" t="n"/>
      <c r="H1837" s="45" t="inlineStr">
        <is>
          <t>TP. Hồ Chí Minh</t>
        </is>
      </c>
      <c r="I1837" s="45" t="n"/>
    </row>
    <row r="1838" ht="25" customHeight="1">
      <c r="A1838" s="43" t="inlineStr">
        <is>
          <t>Xưởng Anh Đông - Suối Tiên/ 01265.730.372</t>
        </is>
      </c>
      <c r="B1838" s="43" t="inlineStr">
        <is>
          <t>01265.730.372</t>
        </is>
      </c>
      <c r="C1838" s="43" t="inlineStr">
        <is>
          <t>Suối Tiên - TP.HCM</t>
        </is>
      </c>
      <c r="D1838" s="43" t="n"/>
      <c r="E1838" s="43" t="n"/>
      <c r="F1838" s="43" t="inlineStr">
        <is>
          <t>KH1990</t>
        </is>
      </c>
      <c r="G1838" s="43" t="n"/>
      <c r="H1838" s="43" t="inlineStr">
        <is>
          <t>TP. Hồ Chí Minh</t>
        </is>
      </c>
      <c r="I1838" s="43" t="n"/>
    </row>
    <row r="1839" ht="25" customHeight="1">
      <c r="A1839" s="45" t="inlineStr">
        <is>
          <t>Anh Thành - Nha Trang / 0989.440.646</t>
        </is>
      </c>
      <c r="B1839" s="45" t="inlineStr">
        <is>
          <t>0989.440.646</t>
        </is>
      </c>
      <c r="C1839" s="45" t="inlineStr">
        <is>
          <t>Nha Trang</t>
        </is>
      </c>
      <c r="D1839" s="45" t="n"/>
      <c r="E1839" s="45" t="n"/>
      <c r="F1839" s="45" t="inlineStr">
        <is>
          <t>KH1987</t>
        </is>
      </c>
      <c r="G1839" s="45" t="n"/>
      <c r="H1839" s="45" t="inlineStr">
        <is>
          <t>Khánh Hòa</t>
        </is>
      </c>
      <c r="I1839" s="45" t="n"/>
    </row>
    <row r="1840" ht="25" customHeight="1">
      <c r="A1840" s="43" t="inlineStr">
        <is>
          <t>Anh Dương - Tây Ninh/ 0914.870.567</t>
        </is>
      </c>
      <c r="B1840" s="43" t="inlineStr">
        <is>
          <t>0914.870.567</t>
        </is>
      </c>
      <c r="C1840" s="43" t="inlineStr">
        <is>
          <t>Tây Ninh</t>
        </is>
      </c>
      <c r="D1840" s="43" t="n"/>
      <c r="E1840" s="43" t="n"/>
      <c r="F1840" s="43" t="inlineStr">
        <is>
          <t>KH1988</t>
        </is>
      </c>
      <c r="G1840" s="43" t="n"/>
      <c r="H1840" s="43" t="inlineStr">
        <is>
          <t>Tây Ninh</t>
        </is>
      </c>
      <c r="I1840" s="43" t="n"/>
    </row>
    <row r="1841" ht="25" customHeight="1">
      <c r="A1841" s="45" t="inlineStr">
        <is>
          <t>Anh Tuấn - Vĩnh Phú - BD / 0906.767.388</t>
        </is>
      </c>
      <c r="B1841" s="45" t="inlineStr">
        <is>
          <t>0906.767.388</t>
        </is>
      </c>
      <c r="C1841" s="45" t="inlineStr">
        <is>
          <t>Bình Dương</t>
        </is>
      </c>
      <c r="D1841" s="45" t="n"/>
      <c r="E1841" s="45" t="n"/>
      <c r="F1841" s="45" t="inlineStr">
        <is>
          <t>KH1983</t>
        </is>
      </c>
      <c r="G1841" s="45" t="n"/>
      <c r="H1841" s="45" t="inlineStr">
        <is>
          <t>Bình Dương</t>
        </is>
      </c>
      <c r="I1841" s="45" t="n"/>
    </row>
    <row r="1842" ht="25" customHeight="1">
      <c r="A1842" s="43" t="inlineStr">
        <is>
          <t>Bãi Máy Anh Mười - Quận 9 / 0913.752.999</t>
        </is>
      </c>
      <c r="B1842" s="43" t="inlineStr">
        <is>
          <t>0913.752.999</t>
        </is>
      </c>
      <c r="C1842" s="43" t="inlineStr">
        <is>
          <t>Quận 9, TP HCM</t>
        </is>
      </c>
      <c r="D1842" s="43" t="n"/>
      <c r="E1842" s="43" t="n"/>
      <c r="F1842" s="43" t="inlineStr">
        <is>
          <t>KH1984</t>
        </is>
      </c>
      <c r="G1842" s="43" t="n"/>
      <c r="H1842" s="43" t="inlineStr">
        <is>
          <t>TP. Hồ Chí Minh</t>
        </is>
      </c>
      <c r="I1842" s="43" t="n"/>
    </row>
    <row r="1843" ht="25" customHeight="1">
      <c r="A1843" s="45" t="inlineStr">
        <is>
          <t>Anh Thắng - Long Khánh / 0914.777.803</t>
        </is>
      </c>
      <c r="B1843" s="45" t="inlineStr">
        <is>
          <t>0914.777.803</t>
        </is>
      </c>
      <c r="C1843" s="45" t="inlineStr">
        <is>
          <t>Long Khánh - Đồng Nai</t>
        </is>
      </c>
      <c r="D1843" s="45" t="n"/>
      <c r="E1843" s="45" t="n"/>
      <c r="F1843" s="45" t="inlineStr">
        <is>
          <t>KH1985</t>
        </is>
      </c>
      <c r="G1843" s="45" t="n"/>
      <c r="H1843" s="45" t="inlineStr">
        <is>
          <t>Đồng Nai</t>
        </is>
      </c>
      <c r="I1843" s="45" t="n"/>
    </row>
    <row r="1844" ht="25" customHeight="1">
      <c r="A1844" s="43" t="inlineStr">
        <is>
          <t>Bãi Máy Trường Hưng - Suối Tiên / 0903.303.936</t>
        </is>
      </c>
      <c r="B1844" s="43" t="inlineStr">
        <is>
          <t>0903.303.936</t>
        </is>
      </c>
      <c r="C1844" s="43" t="inlineStr">
        <is>
          <t>Suối Tiên - TP HCM</t>
        </is>
      </c>
      <c r="D1844" s="43" t="n"/>
      <c r="E1844" s="43" t="n"/>
      <c r="F1844" s="43" t="inlineStr">
        <is>
          <t>KH1986</t>
        </is>
      </c>
      <c r="G1844" s="43" t="n"/>
      <c r="H1844" s="43" t="inlineStr">
        <is>
          <t>TP. Hồ Chí Minh</t>
        </is>
      </c>
      <c r="I1844" s="43" t="n"/>
    </row>
    <row r="1845" ht="25" customHeight="1">
      <c r="A1845" s="45" t="inlineStr">
        <is>
          <t>Cửa Hàng Khang Phúc - Long An / 0912.236.112</t>
        </is>
      </c>
      <c r="B1845" s="45" t="inlineStr">
        <is>
          <t>0912.236.112</t>
        </is>
      </c>
      <c r="C1845" s="45" t="inlineStr">
        <is>
          <t>33 Đường 30/4, Tân Hưng, Long An</t>
        </is>
      </c>
      <c r="D1845" s="45" t="n"/>
      <c r="E1845" s="45" t="n"/>
      <c r="F1845" s="45" t="inlineStr">
        <is>
          <t>KH1980</t>
        </is>
      </c>
      <c r="G1845" s="45" t="n"/>
      <c r="H1845" s="45" t="inlineStr">
        <is>
          <t>Long An</t>
        </is>
      </c>
      <c r="I1845" s="45" t="n"/>
    </row>
    <row r="1846" ht="25" customHeight="1">
      <c r="A1846" s="43" t="inlineStr">
        <is>
          <t>Anh Vũ - Long An (CTy XD Thanh Niên)/ 0931.330.985</t>
        </is>
      </c>
      <c r="B1846" s="43" t="inlineStr">
        <is>
          <t>0931.330.985</t>
        </is>
      </c>
      <c r="C1846" s="43" t="inlineStr">
        <is>
          <t>Long An</t>
        </is>
      </c>
      <c r="D1846" s="43" t="n"/>
      <c r="E1846" s="43" t="n"/>
      <c r="F1846" s="43" t="inlineStr">
        <is>
          <t>KH1981</t>
        </is>
      </c>
      <c r="G1846" s="43" t="n"/>
      <c r="H1846" s="43" t="inlineStr">
        <is>
          <t>Long An</t>
        </is>
      </c>
      <c r="I1846" s="43" t="n"/>
    </row>
    <row r="1847" ht="25" customHeight="1">
      <c r="A1847" s="45" t="inlineStr">
        <is>
          <t>Anh Quý - Long An / 0906.547.843</t>
        </is>
      </c>
      <c r="B1847" s="45" t="inlineStr">
        <is>
          <t>0906.547.843</t>
        </is>
      </c>
      <c r="C1847" s="45" t="inlineStr">
        <is>
          <t>Long An</t>
        </is>
      </c>
      <c r="D1847" s="45" t="n"/>
      <c r="E1847" s="45" t="n"/>
      <c r="F1847" s="45" t="inlineStr">
        <is>
          <t>KH1982</t>
        </is>
      </c>
      <c r="G1847" s="45" t="n"/>
      <c r="H1847" s="45" t="inlineStr">
        <is>
          <t>Long An</t>
        </is>
      </c>
      <c r="I1847" s="45" t="n"/>
    </row>
    <row r="1848" ht="25" customHeight="1">
      <c r="A1848" s="43" t="inlineStr">
        <is>
          <t>Anh Tý - Suối Tiên/ 0907.630.152</t>
        </is>
      </c>
      <c r="B1848" s="43" t="inlineStr">
        <is>
          <t>0907.630.152</t>
        </is>
      </c>
      <c r="C1848" s="43" t="inlineStr">
        <is>
          <t>Suối Tiên - TP HCM</t>
        </is>
      </c>
      <c r="D1848" s="43" t="n"/>
      <c r="E1848" s="43" t="n"/>
      <c r="F1848" s="43" t="inlineStr">
        <is>
          <t>KH1975</t>
        </is>
      </c>
      <c r="G1848" s="43" t="n"/>
      <c r="H1848" s="43" t="inlineStr">
        <is>
          <t>TP. Hồ Chí Minh</t>
        </is>
      </c>
      <c r="I1848" s="43" t="n"/>
    </row>
    <row r="1849" ht="25" customHeight="1">
      <c r="A1849" s="45" t="inlineStr">
        <is>
          <t>Anh Bình - Cty Phúc Linh - SG/ 0977.742.345</t>
        </is>
      </c>
      <c r="B1849" s="45" t="inlineStr">
        <is>
          <t>0977.742.345</t>
        </is>
      </c>
      <c r="C1849" s="45" t="inlineStr">
        <is>
          <t>TP. HCM</t>
        </is>
      </c>
      <c r="D1849" s="45" t="n"/>
      <c r="E1849" s="45" t="n"/>
      <c r="F1849" s="45" t="inlineStr">
        <is>
          <t>KH1976</t>
        </is>
      </c>
      <c r="G1849" s="45" t="n"/>
      <c r="H1849" s="45" t="inlineStr">
        <is>
          <t>TP. Hồ Chí Minh</t>
        </is>
      </c>
      <c r="I1849" s="45" t="n"/>
    </row>
    <row r="1850" ht="25" customHeight="1">
      <c r="A1850" s="43" t="inlineStr">
        <is>
          <t>Xưởng Anh Vũ - Kontum/ 01675.542.467</t>
        </is>
      </c>
      <c r="B1850" s="43" t="inlineStr">
        <is>
          <t>01675.542.467</t>
        </is>
      </c>
      <c r="C1850" s="43" t="inlineStr">
        <is>
          <t>Kontum</t>
        </is>
      </c>
      <c r="D1850" s="43" t="n"/>
      <c r="E1850" s="43" t="n"/>
      <c r="F1850" s="43" t="inlineStr">
        <is>
          <t>KH1977</t>
        </is>
      </c>
      <c r="G1850" s="43" t="n"/>
      <c r="H1850" s="43" t="inlineStr">
        <is>
          <t>Kon Tum</t>
        </is>
      </c>
      <c r="I1850" s="43" t="n"/>
    </row>
    <row r="1851" ht="25" customHeight="1">
      <c r="A1851" s="45" t="inlineStr">
        <is>
          <t>Anh Tư - Bình Chánh / 0903.657.851</t>
        </is>
      </c>
      <c r="B1851" s="45" t="inlineStr">
        <is>
          <t>0903.657.851</t>
        </is>
      </c>
      <c r="C1851" s="45" t="inlineStr">
        <is>
          <t>Bình Chánh - TP HCM</t>
        </is>
      </c>
      <c r="D1851" s="45" t="n"/>
      <c r="E1851" s="45" t="n"/>
      <c r="F1851" s="45" t="inlineStr">
        <is>
          <t>KH1978</t>
        </is>
      </c>
      <c r="G1851" s="45" t="n"/>
      <c r="H1851" s="45" t="inlineStr">
        <is>
          <t>TP. Hồ Chí Minh</t>
        </is>
      </c>
      <c r="I1851" s="45" t="n"/>
    </row>
    <row r="1852" ht="25" customHeight="1">
      <c r="A1852" s="43" t="inlineStr">
        <is>
          <t>Anh Dung - Tân Bình / 0967.743.256</t>
        </is>
      </c>
      <c r="B1852" s="43" t="inlineStr">
        <is>
          <t>0967.743.256</t>
        </is>
      </c>
      <c r="C1852" s="43" t="inlineStr">
        <is>
          <t>Tân Bình - TP HCM</t>
        </is>
      </c>
      <c r="D1852" s="43" t="n"/>
      <c r="E1852" s="43" t="n"/>
      <c r="F1852" s="43" t="inlineStr">
        <is>
          <t>KH1979</t>
        </is>
      </c>
      <c r="G1852" s="43" t="n"/>
      <c r="H1852" s="43" t="inlineStr">
        <is>
          <t>TP. Hồ Chí Minh</t>
        </is>
      </c>
      <c r="I1852" s="43" t="n"/>
    </row>
    <row r="1853" ht="25" customHeight="1">
      <c r="A1853" s="45" t="inlineStr">
        <is>
          <t>Anh Cường (D) - Dĩ An/ 0903.172.309</t>
        </is>
      </c>
      <c r="B1853" s="45" t="inlineStr">
        <is>
          <t>0903.172.309</t>
        </is>
      </c>
      <c r="C1853" s="45" t="inlineStr">
        <is>
          <t>Dĩ An - Bình Dương</t>
        </is>
      </c>
      <c r="D1853" s="45" t="n"/>
      <c r="E1853" s="45" t="n"/>
      <c r="F1853" s="45" t="inlineStr">
        <is>
          <t>KH1971</t>
        </is>
      </c>
      <c r="G1853" s="45" t="n"/>
      <c r="H1853" s="45" t="inlineStr">
        <is>
          <t>Bình Dương</t>
        </is>
      </c>
      <c r="I1853" s="45" t="n"/>
    </row>
    <row r="1854" ht="25" customHeight="1">
      <c r="A1854" s="43" t="inlineStr">
        <is>
          <t>Công Ty TNHH Đông Dương - Bình Dương/ 0933.935.559</t>
        </is>
      </c>
      <c r="B1854" s="43" t="inlineStr">
        <is>
          <t>0933.935.559</t>
        </is>
      </c>
      <c r="C1854" s="43" t="inlineStr">
        <is>
          <t>151 Đường Trần Phú, P. Chính Nghĩa, TP Thủ Dầu Một, Bình Dương</t>
        </is>
      </c>
      <c r="D1854" s="43" t="n"/>
      <c r="E1854" s="43" t="n"/>
      <c r="F1854" s="43" t="inlineStr">
        <is>
          <t>KH1972</t>
        </is>
      </c>
      <c r="G1854" s="43" t="n"/>
      <c r="H1854" s="43" t="inlineStr">
        <is>
          <t>Bình Dương</t>
        </is>
      </c>
      <c r="I1854" s="43" t="n"/>
    </row>
    <row r="1855" ht="25" customHeight="1">
      <c r="A1855" s="45" t="inlineStr">
        <is>
          <t>Anh Thành - Quận 12 / 0908.336.217</t>
        </is>
      </c>
      <c r="B1855" s="45" t="inlineStr">
        <is>
          <t>0908.336.217</t>
        </is>
      </c>
      <c r="C1855" s="45" t="inlineStr">
        <is>
          <t>Quận 12, TP HCM</t>
        </is>
      </c>
      <c r="D1855" s="45" t="n"/>
      <c r="E1855" s="45" t="n"/>
      <c r="F1855" s="45" t="inlineStr">
        <is>
          <t>KH1973</t>
        </is>
      </c>
      <c r="G1855" s="45" t="n"/>
      <c r="H1855" s="45" t="inlineStr">
        <is>
          <t>TP. Hồ Chí Minh</t>
        </is>
      </c>
      <c r="I1855" s="45" t="n"/>
    </row>
    <row r="1856" ht="25" customHeight="1">
      <c r="A1856" s="43" t="inlineStr">
        <is>
          <t>Anh Trương - Bình Dương / 0976.177.787</t>
        </is>
      </c>
      <c r="B1856" s="43" t="inlineStr">
        <is>
          <t>0976.177.787</t>
        </is>
      </c>
      <c r="C1856" s="43" t="inlineStr">
        <is>
          <t>Bình Dương</t>
        </is>
      </c>
      <c r="D1856" s="43" t="n"/>
      <c r="E1856" s="43" t="n"/>
      <c r="F1856" s="43" t="inlineStr">
        <is>
          <t>KH1974</t>
        </is>
      </c>
      <c r="G1856" s="43" t="n"/>
      <c r="H1856" s="43" t="inlineStr">
        <is>
          <t>Bình Dương</t>
        </is>
      </c>
      <c r="I1856" s="43" t="n"/>
    </row>
    <row r="1857" ht="25" customHeight="1">
      <c r="A1857" s="45" t="inlineStr">
        <is>
          <t>Xưởng Anh Phong (T)- Bình Dương / 0913.629.060</t>
        </is>
      </c>
      <c r="B1857" s="45" t="inlineStr">
        <is>
          <t>0913.629.060</t>
        </is>
      </c>
      <c r="C1857" s="45" t="inlineStr">
        <is>
          <t>Bình Dương</t>
        </is>
      </c>
      <c r="D1857" s="45" t="n"/>
      <c r="E1857" s="45" t="n"/>
      <c r="F1857" s="45" t="inlineStr">
        <is>
          <t>KH1968</t>
        </is>
      </c>
      <c r="G1857" s="45" t="n"/>
      <c r="H1857" s="45" t="inlineStr">
        <is>
          <t>Bình Dương</t>
        </is>
      </c>
      <c r="I1857" s="45" t="n"/>
    </row>
    <row r="1858" ht="25" customHeight="1">
      <c r="A1858" s="43" t="inlineStr">
        <is>
          <t>Anh Trãi - Quận 7 / 0961.585.839</t>
        </is>
      </c>
      <c r="B1858" s="43" t="inlineStr">
        <is>
          <t>0961.585.839</t>
        </is>
      </c>
      <c r="C1858" s="43" t="inlineStr">
        <is>
          <t>Cầu Rạch Đĩa - Phú Mỹ Hưng - Quận 7 - TP HCM</t>
        </is>
      </c>
      <c r="D1858" s="43" t="n"/>
      <c r="E1858" s="43" t="n"/>
      <c r="F1858" s="43" t="inlineStr">
        <is>
          <t>KH1969</t>
        </is>
      </c>
      <c r="G1858" s="43" t="n"/>
      <c r="H1858" s="43" t="inlineStr">
        <is>
          <t>TP. Hồ Chí Minh</t>
        </is>
      </c>
      <c r="I1858" s="43" t="n"/>
    </row>
    <row r="1859" ht="25" customHeight="1">
      <c r="A1859" s="45" t="inlineStr">
        <is>
          <t>Anh Đạt - Lộc Ninh / 0933.313.145</t>
        </is>
      </c>
      <c r="B1859" s="45" t="inlineStr">
        <is>
          <t>0933.313.145</t>
        </is>
      </c>
      <c r="C1859" s="45" t="inlineStr">
        <is>
          <t>Lộc Ninh - Bình Phước</t>
        </is>
      </c>
      <c r="D1859" s="45" t="n"/>
      <c r="E1859" s="45" t="n"/>
      <c r="F1859" s="45" t="inlineStr">
        <is>
          <t>KH1970</t>
        </is>
      </c>
      <c r="G1859" s="45" t="n"/>
      <c r="H1859" s="45" t="inlineStr">
        <is>
          <t>Bình Phước</t>
        </is>
      </c>
      <c r="I1859" s="45" t="n"/>
    </row>
    <row r="1860" ht="25" customHeight="1">
      <c r="A1860" s="43" t="inlineStr">
        <is>
          <t>Anh Thi - An Sương / 0977.804.595</t>
        </is>
      </c>
      <c r="B1860" s="43" t="inlineStr">
        <is>
          <t>0977.804.595</t>
        </is>
      </c>
      <c r="C1860" s="43" t="inlineStr">
        <is>
          <t>An Sương - TP HCM</t>
        </is>
      </c>
      <c r="D1860" s="43" t="n"/>
      <c r="E1860" s="43" t="n"/>
      <c r="F1860" s="43" t="inlineStr">
        <is>
          <t>KH1966</t>
        </is>
      </c>
      <c r="G1860" s="43" t="n"/>
      <c r="H1860" s="43" t="inlineStr">
        <is>
          <t>TP. Hồ Chí Minh</t>
        </is>
      </c>
      <c r="I1860" s="43" t="n"/>
    </row>
    <row r="1861" ht="25" customHeight="1">
      <c r="A1861" s="45" t="inlineStr">
        <is>
          <t>Anh Dự - Quận 12 / 01214.042.188</t>
        </is>
      </c>
      <c r="B1861" s="45" t="inlineStr">
        <is>
          <t>01214.042.188</t>
        </is>
      </c>
      <c r="C1861" s="45" t="inlineStr">
        <is>
          <t>Chợ An Sương - Quận 12 - TP HCM</t>
        </is>
      </c>
      <c r="D1861" s="45" t="n"/>
      <c r="E1861" s="45" t="n"/>
      <c r="F1861" s="45" t="inlineStr">
        <is>
          <t>KH1967</t>
        </is>
      </c>
      <c r="G1861" s="45" t="n"/>
      <c r="H1861" s="45" t="inlineStr">
        <is>
          <t>TP. Hồ Chí Minh</t>
        </is>
      </c>
      <c r="I1861" s="45" t="n"/>
    </row>
    <row r="1862" ht="25" customHeight="1">
      <c r="A1862" s="43" t="inlineStr">
        <is>
          <t>Anh Tâm - Bến Tre / 0973..339.036</t>
        </is>
      </c>
      <c r="B1862" s="43" t="n"/>
      <c r="C1862" s="43" t="inlineStr">
        <is>
          <t>Bến Tre</t>
        </is>
      </c>
      <c r="D1862" s="43" t="n"/>
      <c r="E1862" s="43" t="n"/>
      <c r="F1862" s="43" t="inlineStr">
        <is>
          <t>KH1962</t>
        </is>
      </c>
      <c r="G1862" s="43" t="n"/>
      <c r="H1862" s="43" t="inlineStr">
        <is>
          <t>Bến Tre</t>
        </is>
      </c>
      <c r="I1862" s="43" t="n"/>
    </row>
    <row r="1863" ht="25" customHeight="1">
      <c r="A1863" s="45" t="inlineStr">
        <is>
          <t>Anh Y - SG / 0903.743.606</t>
        </is>
      </c>
      <c r="B1863" s="45" t="inlineStr">
        <is>
          <t>0903.743.606</t>
        </is>
      </c>
      <c r="C1863" s="45" t="inlineStr">
        <is>
          <t>SG</t>
        </is>
      </c>
      <c r="D1863" s="45" t="n"/>
      <c r="E1863" s="45" t="n"/>
      <c r="F1863" s="45" t="inlineStr">
        <is>
          <t>KH1963</t>
        </is>
      </c>
      <c r="G1863" s="45" t="n"/>
      <c r="H1863" s="45" t="inlineStr">
        <is>
          <t>TP. Hồ Chí Minh</t>
        </is>
      </c>
      <c r="I1863" s="45" t="n"/>
    </row>
    <row r="1864" ht="25" customHeight="1">
      <c r="A1864" s="43" t="inlineStr">
        <is>
          <t>Xưởng Anh Dũng - Quận 12 / 0908.577.170</t>
        </is>
      </c>
      <c r="B1864" s="43" t="inlineStr">
        <is>
          <t>0908.577.170</t>
        </is>
      </c>
      <c r="C1864" s="43" t="inlineStr">
        <is>
          <t>Quận 12, TP HCM</t>
        </is>
      </c>
      <c r="D1864" s="43" t="n"/>
      <c r="E1864" s="43" t="n"/>
      <c r="F1864" s="43" t="inlineStr">
        <is>
          <t>KH1964</t>
        </is>
      </c>
      <c r="G1864" s="43" t="n"/>
      <c r="H1864" s="43" t="inlineStr">
        <is>
          <t>TP. Hồ Chí Minh</t>
        </is>
      </c>
      <c r="I1864" s="43" t="n"/>
    </row>
    <row r="1865" ht="25" customHeight="1">
      <c r="A1865" s="45" t="inlineStr">
        <is>
          <t>Chú Hồng - Đồng Tháp / 0984.138.758</t>
        </is>
      </c>
      <c r="B1865" s="45" t="inlineStr">
        <is>
          <t>0984.138.758</t>
        </is>
      </c>
      <c r="C1865" s="45" t="inlineStr">
        <is>
          <t>Đồng Tháp</t>
        </is>
      </c>
      <c r="D1865" s="45" t="n"/>
      <c r="E1865" s="45" t="n"/>
      <c r="F1865" s="45" t="inlineStr">
        <is>
          <t>KH1965</t>
        </is>
      </c>
      <c r="G1865" s="45" t="n"/>
      <c r="H1865" s="45" t="inlineStr">
        <is>
          <t>Đồng Tháp</t>
        </is>
      </c>
      <c r="I1865" s="45" t="n"/>
    </row>
    <row r="1866" ht="25" customHeight="1">
      <c r="A1866" s="43" t="inlineStr">
        <is>
          <t>Anh Hải - Tam Bình/ 0932.873.540</t>
        </is>
      </c>
      <c r="B1866" s="43" t="inlineStr">
        <is>
          <t>0932.873.540</t>
        </is>
      </c>
      <c r="C1866" s="43" t="inlineStr">
        <is>
          <t>Tam Bình - TP.HCM</t>
        </is>
      </c>
      <c r="D1866" s="43" t="n"/>
      <c r="E1866" s="43" t="n"/>
      <c r="F1866" s="43" t="inlineStr">
        <is>
          <t>KH1956</t>
        </is>
      </c>
      <c r="G1866" s="43" t="n"/>
      <c r="H1866" s="43" t="inlineStr">
        <is>
          <t>TP. Hồ Chí Minh</t>
        </is>
      </c>
      <c r="I1866" s="43" t="n"/>
    </row>
    <row r="1867" ht="25" customHeight="1">
      <c r="A1867" s="45" t="inlineStr">
        <is>
          <t>Anh Hiếu - Đắk Nông / 0963.151.222</t>
        </is>
      </c>
      <c r="B1867" s="45" t="inlineStr">
        <is>
          <t>0963.151.222</t>
        </is>
      </c>
      <c r="C1867" s="45" t="inlineStr">
        <is>
          <t>Đắk Nông - Đắk Lắk</t>
        </is>
      </c>
      <c r="D1867" s="45" t="n"/>
      <c r="E1867" s="45" t="n"/>
      <c r="F1867" s="45" t="inlineStr">
        <is>
          <t>KH1957</t>
        </is>
      </c>
      <c r="G1867" s="45" t="n"/>
      <c r="H1867" s="45" t="inlineStr">
        <is>
          <t>Đắk Lắk</t>
        </is>
      </c>
      <c r="I1867" s="45" t="n"/>
    </row>
    <row r="1868" ht="25" customHeight="1">
      <c r="A1868" s="43" t="inlineStr">
        <is>
          <t>Anh ất - SG / 0963.151.222</t>
        </is>
      </c>
      <c r="B1868" s="43" t="inlineStr">
        <is>
          <t>0963.151.222</t>
        </is>
      </c>
      <c r="C1868" s="43" t="inlineStr">
        <is>
          <t>SG</t>
        </is>
      </c>
      <c r="D1868" s="43" t="n"/>
      <c r="E1868" s="43" t="n"/>
      <c r="F1868" s="43" t="inlineStr">
        <is>
          <t>KH1958</t>
        </is>
      </c>
      <c r="G1868" s="43" t="n"/>
      <c r="H1868" s="43" t="inlineStr">
        <is>
          <t>TP. Hồ Chí Minh</t>
        </is>
      </c>
      <c r="I1868" s="43" t="n"/>
    </row>
    <row r="1869" ht="25" customHeight="1">
      <c r="A1869" s="45" t="inlineStr">
        <is>
          <t>Anh Tường - Cần Giuộc / 0908.774.791</t>
        </is>
      </c>
      <c r="B1869" s="45" t="inlineStr">
        <is>
          <t>0908.774.791</t>
        </is>
      </c>
      <c r="C1869" s="45" t="inlineStr">
        <is>
          <t>Cần Giuộc - TP HCM</t>
        </is>
      </c>
      <c r="D1869" s="45" t="n"/>
      <c r="E1869" s="45" t="n"/>
      <c r="F1869" s="45" t="inlineStr">
        <is>
          <t>KH1959</t>
        </is>
      </c>
      <c r="G1869" s="45" t="n"/>
      <c r="H1869" s="45" t="inlineStr">
        <is>
          <t>TP. Hồ Chí Minh</t>
        </is>
      </c>
      <c r="I1869" s="45" t="n"/>
    </row>
    <row r="1870" ht="25" customHeight="1">
      <c r="A1870" s="43" t="inlineStr">
        <is>
          <t>Anh Tình - Đồng Nai / 01677.279.723</t>
        </is>
      </c>
      <c r="B1870" s="43" t="inlineStr">
        <is>
          <t>01677.279.723</t>
        </is>
      </c>
      <c r="C1870" s="43" t="inlineStr">
        <is>
          <t>Đồng Nai</t>
        </is>
      </c>
      <c r="D1870" s="43" t="n"/>
      <c r="E1870" s="43" t="n"/>
      <c r="F1870" s="43" t="inlineStr">
        <is>
          <t>KH1960</t>
        </is>
      </c>
      <c r="G1870" s="43" t="n"/>
      <c r="H1870" s="43" t="inlineStr">
        <is>
          <t>Đồng Nai</t>
        </is>
      </c>
      <c r="I1870" s="43" t="n"/>
    </row>
    <row r="1871" ht="25" customHeight="1">
      <c r="A1871" s="45" t="inlineStr">
        <is>
          <t>Xưởng Quang Minh - Bình Tân / 0934.830.839</t>
        </is>
      </c>
      <c r="B1871" s="45" t="inlineStr">
        <is>
          <t>0934.830.839</t>
        </is>
      </c>
      <c r="C1871" s="45" t="inlineStr">
        <is>
          <t>Bình Tân - TP HCM</t>
        </is>
      </c>
      <c r="D1871" s="45" t="n"/>
      <c r="E1871" s="45" t="n"/>
      <c r="F1871" s="45" t="inlineStr">
        <is>
          <t>KH1961</t>
        </is>
      </c>
      <c r="G1871" s="45" t="n"/>
      <c r="H1871" s="45" t="inlineStr">
        <is>
          <t>TP. Hồ Chí Minh</t>
        </is>
      </c>
      <c r="I1871" s="45" t="n"/>
    </row>
    <row r="1872" ht="25" customHeight="1">
      <c r="A1872" s="43" t="inlineStr">
        <is>
          <t>Anh Tuấn - Bến Cát / 0919.134.665</t>
        </is>
      </c>
      <c r="B1872" s="43" t="inlineStr">
        <is>
          <t>0919.134.665</t>
        </is>
      </c>
      <c r="C1872" s="43" t="inlineStr">
        <is>
          <t>Bến Cát, BD</t>
        </is>
      </c>
      <c r="D1872" s="43" t="n"/>
      <c r="E1872" s="43" t="n"/>
      <c r="F1872" s="43" t="inlineStr">
        <is>
          <t>KH1953</t>
        </is>
      </c>
      <c r="G1872" s="43" t="n"/>
      <c r="H1872" s="43" t="inlineStr">
        <is>
          <t>Bình Dương</t>
        </is>
      </c>
      <c r="I1872" s="43" t="n"/>
    </row>
    <row r="1873" ht="25" customHeight="1">
      <c r="A1873" s="45" t="inlineStr">
        <is>
          <t>Anh Hải - Nhơn Trạch / 0903.628.902</t>
        </is>
      </c>
      <c r="B1873" s="45" t="inlineStr">
        <is>
          <t>0903.628.902</t>
        </is>
      </c>
      <c r="C1873" s="45" t="inlineStr">
        <is>
          <t>Nhơn Trạch, Đồng Nai</t>
        </is>
      </c>
      <c r="D1873" s="45" t="n"/>
      <c r="E1873" s="45" t="n"/>
      <c r="F1873" s="45" t="inlineStr">
        <is>
          <t>KH1954</t>
        </is>
      </c>
      <c r="G1873" s="45" t="n"/>
      <c r="H1873" s="45" t="inlineStr">
        <is>
          <t>Đồng Nai</t>
        </is>
      </c>
      <c r="I1873" s="45" t="n"/>
    </row>
    <row r="1874" ht="25" customHeight="1">
      <c r="A1874" s="43" t="inlineStr">
        <is>
          <t>Anh Cự - Bình Phước / 0918.444.134</t>
        </is>
      </c>
      <c r="B1874" s="43" t="inlineStr">
        <is>
          <t>0918.444.134</t>
        </is>
      </c>
      <c r="C1874" s="43" t="inlineStr">
        <is>
          <t>Bình Phước</t>
        </is>
      </c>
      <c r="D1874" s="43" t="n"/>
      <c r="E1874" s="43" t="n"/>
      <c r="F1874" s="43" t="inlineStr">
        <is>
          <t>KH1955</t>
        </is>
      </c>
      <c r="G1874" s="43" t="n"/>
      <c r="H1874" s="43" t="inlineStr">
        <is>
          <t>Bình Phước</t>
        </is>
      </c>
      <c r="I1874" s="43" t="n"/>
    </row>
    <row r="1875" ht="25" customHeight="1">
      <c r="A1875" s="45" t="inlineStr">
        <is>
          <t>Anh Hội - Gò Vấp / 0988.598.351</t>
        </is>
      </c>
      <c r="B1875" s="45" t="inlineStr">
        <is>
          <t>0988.598.351</t>
        </is>
      </c>
      <c r="C1875" s="45" t="inlineStr">
        <is>
          <t>Gò Vấp - TP HCM</t>
        </is>
      </c>
      <c r="D1875" s="45" t="n"/>
      <c r="E1875" s="45" t="n"/>
      <c r="F1875" s="45" t="inlineStr">
        <is>
          <t>KH1947</t>
        </is>
      </c>
      <c r="G1875" s="45" t="n"/>
      <c r="H1875" s="45" t="inlineStr">
        <is>
          <t>TP. Hồ Chí Minh</t>
        </is>
      </c>
      <c r="I1875" s="45" t="n"/>
    </row>
    <row r="1876" ht="25" customHeight="1">
      <c r="A1876" s="43" t="inlineStr">
        <is>
          <t>Anh Long - Gò Vấp / 0908.082.662</t>
        </is>
      </c>
      <c r="B1876" s="43" t="inlineStr">
        <is>
          <t>0908.082.662</t>
        </is>
      </c>
      <c r="C1876" s="43" t="inlineStr">
        <is>
          <t>Gò Vấp, TP HCM</t>
        </is>
      </c>
      <c r="D1876" s="43" t="n"/>
      <c r="E1876" s="43" t="n"/>
      <c r="F1876" s="43" t="inlineStr">
        <is>
          <t>KH1948</t>
        </is>
      </c>
      <c r="G1876" s="43" t="n"/>
      <c r="H1876" s="43" t="inlineStr">
        <is>
          <t>TP. Hồ Chí Minh</t>
        </is>
      </c>
      <c r="I1876" s="43" t="n"/>
    </row>
    <row r="1877" ht="25" customHeight="1">
      <c r="A1877" s="45" t="inlineStr">
        <is>
          <t>Anh Hoàng - Bình Phước / 0913.707.351</t>
        </is>
      </c>
      <c r="B1877" s="45" t="inlineStr">
        <is>
          <t>0913.707.351</t>
        </is>
      </c>
      <c r="C1877" s="45" t="inlineStr">
        <is>
          <t>Bình Phước</t>
        </is>
      </c>
      <c r="D1877" s="45" t="n"/>
      <c r="E1877" s="45" t="n"/>
      <c r="F1877" s="45" t="inlineStr">
        <is>
          <t>KH1949</t>
        </is>
      </c>
      <c r="G1877" s="45" t="n"/>
      <c r="H1877" s="45" t="inlineStr">
        <is>
          <t>Bình Phước</t>
        </is>
      </c>
      <c r="I1877" s="45" t="n"/>
    </row>
    <row r="1878" ht="25" customHeight="1">
      <c r="A1878" s="43" t="inlineStr">
        <is>
          <t>Anh Thịnh - Bến Tre / 0974.084.096</t>
        </is>
      </c>
      <c r="B1878" s="43" t="inlineStr">
        <is>
          <t>0974.084.096</t>
        </is>
      </c>
      <c r="C1878" s="43" t="inlineStr">
        <is>
          <t>Bến Tre</t>
        </is>
      </c>
      <c r="D1878" s="43" t="n"/>
      <c r="E1878" s="43" t="n"/>
      <c r="F1878" s="43" t="inlineStr">
        <is>
          <t>KH1950</t>
        </is>
      </c>
      <c r="G1878" s="43" t="n"/>
      <c r="H1878" s="43" t="inlineStr">
        <is>
          <t>Bến Tre</t>
        </is>
      </c>
      <c r="I1878" s="43" t="n"/>
    </row>
    <row r="1879" ht="25" customHeight="1">
      <c r="A1879" s="45" t="inlineStr">
        <is>
          <t>Xưởng Anh Mơ - Thủ Đức / 01216.984.620</t>
        </is>
      </c>
      <c r="B1879" s="45" t="inlineStr">
        <is>
          <t>01216.984.620</t>
        </is>
      </c>
      <c r="C1879" s="45" t="inlineStr">
        <is>
          <t>Thủ Đức - TP HCM</t>
        </is>
      </c>
      <c r="D1879" s="45" t="n"/>
      <c r="E1879" s="45" t="n"/>
      <c r="F1879" s="45" t="inlineStr">
        <is>
          <t>KH1951</t>
        </is>
      </c>
      <c r="G1879" s="45" t="n"/>
      <c r="H1879" s="45" t="inlineStr">
        <is>
          <t>TP. Hồ Chí Minh</t>
        </is>
      </c>
      <c r="I1879" s="45" t="n"/>
    </row>
    <row r="1880" ht="25" customHeight="1">
      <c r="A1880" s="43" t="inlineStr">
        <is>
          <t>Anh Phần - Cty Phúc Thiên An - Mang yang / 0974.890.689</t>
        </is>
      </c>
      <c r="B1880" s="43" t="inlineStr">
        <is>
          <t>0974.890.689</t>
        </is>
      </c>
      <c r="C1880" s="43" t="inlineStr">
        <is>
          <t>Mang Yang - Gia Lai</t>
        </is>
      </c>
      <c r="D1880" s="43" t="n"/>
      <c r="E1880" s="43" t="n"/>
      <c r="F1880" s="43" t="inlineStr">
        <is>
          <t>KH1952</t>
        </is>
      </c>
      <c r="G1880" s="43" t="n"/>
      <c r="H1880" s="43" t="inlineStr">
        <is>
          <t>Gia Lai</t>
        </is>
      </c>
      <c r="I1880" s="43" t="n"/>
    </row>
    <row r="1881" ht="25" customHeight="1">
      <c r="A1881" s="45" t="inlineStr">
        <is>
          <t>Anh Tuyên - Bình Dương / 0988.172.175</t>
        </is>
      </c>
      <c r="B1881" s="45" t="inlineStr">
        <is>
          <t>0988.172.175</t>
        </is>
      </c>
      <c r="C1881" s="45" t="inlineStr">
        <is>
          <t>Thuận An - Bình Dương</t>
        </is>
      </c>
      <c r="D1881" s="45" t="n"/>
      <c r="E1881" s="45" t="n"/>
      <c r="F1881" s="45" t="inlineStr">
        <is>
          <t>KH1939</t>
        </is>
      </c>
      <c r="G1881" s="45" t="n"/>
      <c r="H1881" s="45" t="inlineStr">
        <is>
          <t>Bình Dương</t>
        </is>
      </c>
      <c r="I1881" s="45" t="n"/>
    </row>
    <row r="1882" ht="25" customHeight="1">
      <c r="A1882" s="43" t="inlineStr">
        <is>
          <t>Xưởng Chú Tít - Sài Gòn/ 0937.661.839</t>
        </is>
      </c>
      <c r="B1882" s="43" t="inlineStr">
        <is>
          <t>0937.661.839</t>
        </is>
      </c>
      <c r="C1882" s="43" t="inlineStr">
        <is>
          <t>Sài Gòn</t>
        </is>
      </c>
      <c r="D1882" s="43" t="n"/>
      <c r="E1882" s="43" t="n"/>
      <c r="F1882" s="43" t="inlineStr">
        <is>
          <t>KH1940</t>
        </is>
      </c>
      <c r="G1882" s="43" t="n"/>
      <c r="H1882" s="43" t="inlineStr">
        <is>
          <t>TP. Hồ Chí Minh</t>
        </is>
      </c>
      <c r="I1882" s="43" t="n"/>
    </row>
    <row r="1883" ht="25" customHeight="1">
      <c r="A1883" s="45" t="inlineStr">
        <is>
          <t>Bãi Máy Anh Hoàng - Quận 8 / 0933.151.234</t>
        </is>
      </c>
      <c r="B1883" s="45" t="inlineStr">
        <is>
          <t>0933.151.234</t>
        </is>
      </c>
      <c r="C1883" s="45" t="inlineStr">
        <is>
          <t>Quận 8, TP HCM</t>
        </is>
      </c>
      <c r="D1883" s="45" t="n"/>
      <c r="E1883" s="45" t="n"/>
      <c r="F1883" s="45" t="inlineStr">
        <is>
          <t>KH1941</t>
        </is>
      </c>
      <c r="G1883" s="45" t="n"/>
      <c r="H1883" s="45" t="inlineStr">
        <is>
          <t>TP. Hồ Chí Minh</t>
        </is>
      </c>
      <c r="I1883" s="45" t="n"/>
    </row>
    <row r="1884" ht="25" customHeight="1">
      <c r="A1884" s="43" t="inlineStr">
        <is>
          <t>Xưởng Anh Tính - Tân Vạn / A.Tính 0977.281.709</t>
        </is>
      </c>
      <c r="B1884" s="43" t="inlineStr">
        <is>
          <t>0977.281.709</t>
        </is>
      </c>
      <c r="C1884" s="43" t="inlineStr">
        <is>
          <t>Ngã Tư Bình Thung, Tân Vạn</t>
        </is>
      </c>
      <c r="D1884" s="43" t="n"/>
      <c r="E1884" s="43" t="n"/>
      <c r="F1884" s="43" t="inlineStr">
        <is>
          <t>KH1942</t>
        </is>
      </c>
      <c r="G1884" s="43" t="n"/>
      <c r="H1884" s="43" t="inlineStr">
        <is>
          <t>Bình Dương</t>
        </is>
      </c>
      <c r="I1884" s="43" t="n"/>
    </row>
    <row r="1885" ht="25" customHeight="1">
      <c r="A1885" s="45" t="inlineStr">
        <is>
          <t>Anh Long - Quận 9/ 0933.739.959</t>
        </is>
      </c>
      <c r="B1885" s="45" t="inlineStr">
        <is>
          <t>0933.739.959</t>
        </is>
      </c>
      <c r="C1885" s="45" t="inlineStr">
        <is>
          <t>Quận 9 - TP HCM</t>
        </is>
      </c>
      <c r="D1885" s="45" t="n"/>
      <c r="E1885" s="45" t="n"/>
      <c r="F1885" s="45" t="inlineStr">
        <is>
          <t>KH1945</t>
        </is>
      </c>
      <c r="G1885" s="45" t="n"/>
      <c r="H1885" s="45" t="inlineStr">
        <is>
          <t>TP. Hồ Chí Minh</t>
        </is>
      </c>
      <c r="I1885" s="45" t="n"/>
    </row>
    <row r="1886" ht="25" customHeight="1">
      <c r="A1886" s="43" t="inlineStr">
        <is>
          <t>Anh Năm - Trảng Bom/ 0919.953.042</t>
        </is>
      </c>
      <c r="B1886" s="43" t="inlineStr">
        <is>
          <t>0919.953.042</t>
        </is>
      </c>
      <c r="C1886" s="43" t="inlineStr">
        <is>
          <t>Đồng Nai</t>
        </is>
      </c>
      <c r="D1886" s="43" t="n"/>
      <c r="E1886" s="43" t="n"/>
      <c r="F1886" s="43" t="inlineStr">
        <is>
          <t>KH1946</t>
        </is>
      </c>
      <c r="G1886" s="43" t="n"/>
      <c r="H1886" s="43" t="inlineStr">
        <is>
          <t>Đồng Nai</t>
        </is>
      </c>
      <c r="I1886" s="43" t="n"/>
    </row>
    <row r="1887" ht="25" customHeight="1">
      <c r="A1887" s="45" t="inlineStr">
        <is>
          <t>Anh Nguyên - Suối Tiên / 0903.744.722</t>
        </is>
      </c>
      <c r="B1887" s="45" t="inlineStr">
        <is>
          <t>0903.744.722</t>
        </is>
      </c>
      <c r="C1887" s="45" t="inlineStr">
        <is>
          <t>Suối Tiên - TP HCM</t>
        </is>
      </c>
      <c r="D1887" s="45" t="n"/>
      <c r="E1887" s="45" t="n"/>
      <c r="F1887" s="45" t="inlineStr">
        <is>
          <t>KH1935</t>
        </is>
      </c>
      <c r="G1887" s="45" t="n"/>
      <c r="H1887" s="45" t="inlineStr">
        <is>
          <t>TP. Hồ Chí Minh</t>
        </is>
      </c>
      <c r="I1887" s="45" t="n"/>
    </row>
    <row r="1888" ht="25" customHeight="1">
      <c r="A1888" s="43" t="inlineStr">
        <is>
          <t>Anh Linh - Cty Hồng Tín - Bình Dương / 0985.237.017</t>
        </is>
      </c>
      <c r="B1888" s="43" t="inlineStr">
        <is>
          <t>0985.237.017</t>
        </is>
      </c>
      <c r="C1888" s="43" t="inlineStr">
        <is>
          <t>Bình Dương</t>
        </is>
      </c>
      <c r="D1888" s="43" t="n"/>
      <c r="E1888" s="43" t="n"/>
      <c r="F1888" s="43" t="inlineStr">
        <is>
          <t>KH1936</t>
        </is>
      </c>
      <c r="G1888" s="43" t="n"/>
      <c r="H1888" s="43" t="inlineStr">
        <is>
          <t>Bình Dương</t>
        </is>
      </c>
      <c r="I1888" s="43" t="n"/>
    </row>
    <row r="1889" ht="25" customHeight="1">
      <c r="A1889" s="45" t="inlineStr">
        <is>
          <t>Anh Đông - Đồng Nai / 0907.181.729</t>
        </is>
      </c>
      <c r="B1889" s="45" t="inlineStr">
        <is>
          <t>0907.181.729</t>
        </is>
      </c>
      <c r="C1889" s="45" t="inlineStr">
        <is>
          <t>Đồng Nai</t>
        </is>
      </c>
      <c r="D1889" s="45" t="n"/>
      <c r="E1889" s="45" t="n"/>
      <c r="F1889" s="45" t="inlineStr">
        <is>
          <t>KH1937</t>
        </is>
      </c>
      <c r="G1889" s="45" t="n"/>
      <c r="H1889" s="45" t="inlineStr">
        <is>
          <t>Đồng Nai</t>
        </is>
      </c>
      <c r="I1889" s="45" t="n"/>
    </row>
    <row r="1890" ht="25" customHeight="1">
      <c r="A1890" s="43" t="inlineStr">
        <is>
          <t>Anh Thảo - Vạn Giã - Khánh Hòa / 0967.598.259</t>
        </is>
      </c>
      <c r="B1890" s="43" t="inlineStr">
        <is>
          <t>0967.598.259</t>
        </is>
      </c>
      <c r="C1890" s="43" t="inlineStr">
        <is>
          <t>Vạn Giã - Cam Ranh - Khánh Hòa</t>
        </is>
      </c>
      <c r="D1890" s="43" t="n"/>
      <c r="E1890" s="43" t="n"/>
      <c r="F1890" s="43" t="inlineStr">
        <is>
          <t>KH1938</t>
        </is>
      </c>
      <c r="G1890" s="43" t="n"/>
      <c r="H1890" s="43" t="inlineStr">
        <is>
          <t>Khánh Hòa</t>
        </is>
      </c>
      <c r="I1890" s="43" t="n"/>
    </row>
    <row r="1891" ht="25" customHeight="1">
      <c r="A1891" s="45" t="inlineStr">
        <is>
          <t>Mạnh - Kho</t>
        </is>
      </c>
      <c r="B1891" s="45" t="n"/>
      <c r="C1891" s="45" t="inlineStr">
        <is>
          <t>CTCP CG Miền Nam</t>
        </is>
      </c>
      <c r="D1891" s="45" t="n"/>
      <c r="E1891" s="45" t="n"/>
      <c r="F1891" s="45" t="inlineStr">
        <is>
          <t>MN56</t>
        </is>
      </c>
      <c r="G1891" s="45" t="n"/>
      <c r="H1891" s="45" t="n"/>
      <c r="I1891" s="45" t="n"/>
    </row>
    <row r="1892" ht="25" customHeight="1">
      <c r="A1892" s="43" t="inlineStr">
        <is>
          <t>Bãi Máy Thái Lâm Long - Suối Tiên / 0938.667.068, 0938.179.068</t>
        </is>
      </c>
      <c r="B1892" s="43" t="inlineStr">
        <is>
          <t>0938.667.068 / 0938.179.068</t>
        </is>
      </c>
      <c r="C1892" s="43" t="inlineStr">
        <is>
          <t>Suối Tiên, TP HCM</t>
        </is>
      </c>
      <c r="D1892" s="43" t="n"/>
      <c r="E1892" s="43" t="n"/>
      <c r="F1892" s="43" t="inlineStr">
        <is>
          <t>KH1933</t>
        </is>
      </c>
      <c r="G1892" s="43" t="n"/>
      <c r="H1892" s="43" t="inlineStr">
        <is>
          <t>TP. Hồ Chí Minh</t>
        </is>
      </c>
      <c r="I1892" s="43" t="n"/>
    </row>
    <row r="1893" ht="25" customHeight="1">
      <c r="A1893" s="45" t="inlineStr">
        <is>
          <t>Anh Dương - Xuân Lộc / 0984.775.599</t>
        </is>
      </c>
      <c r="B1893" s="45" t="inlineStr">
        <is>
          <t>0984.775.599</t>
        </is>
      </c>
      <c r="C1893" s="45" t="inlineStr">
        <is>
          <t>Xuân Lộc - Đồng Nai</t>
        </is>
      </c>
      <c r="D1893" s="45" t="n"/>
      <c r="E1893" s="45" t="n"/>
      <c r="F1893" s="45" t="inlineStr">
        <is>
          <t>KH1934</t>
        </is>
      </c>
      <c r="G1893" s="45" t="n"/>
      <c r="H1893" s="45" t="inlineStr">
        <is>
          <t>Đồng Nai</t>
        </is>
      </c>
      <c r="I1893" s="45" t="n"/>
    </row>
    <row r="1894" ht="25" customHeight="1">
      <c r="A1894" s="43" t="inlineStr">
        <is>
          <t>Quỳnh Anh - Bảo Lộc / 0973.823.782</t>
        </is>
      </c>
      <c r="B1894" s="43" t="inlineStr">
        <is>
          <t>0973.823.782</t>
        </is>
      </c>
      <c r="C1894" s="43" t="inlineStr">
        <is>
          <t>Bảo Lộc - Lâm Đồng</t>
        </is>
      </c>
      <c r="D1894" s="43" t="n"/>
      <c r="E1894" s="43" t="n"/>
      <c r="F1894" s="43" t="inlineStr">
        <is>
          <t>KH1930</t>
        </is>
      </c>
      <c r="G1894" s="43" t="n"/>
      <c r="H1894" s="43" t="inlineStr">
        <is>
          <t>Lâm Đồng</t>
        </is>
      </c>
      <c r="I1894" s="43" t="n"/>
    </row>
    <row r="1895" ht="25" customHeight="1">
      <c r="A1895" s="45" t="inlineStr">
        <is>
          <t>Cửa hàng Kim Hòa Phát - Đắk Nông / 0964.811.777</t>
        </is>
      </c>
      <c r="B1895" s="45" t="inlineStr">
        <is>
          <t>0964.811.777</t>
        </is>
      </c>
      <c r="C1895" s="45" t="inlineStr">
        <is>
          <t>Đắk Nông</t>
        </is>
      </c>
      <c r="D1895" s="45" t="n"/>
      <c r="E1895" s="45" t="n"/>
      <c r="F1895" s="45" t="inlineStr">
        <is>
          <t>KH1931</t>
        </is>
      </c>
      <c r="G1895" s="45" t="n"/>
      <c r="H1895" s="45" t="inlineStr">
        <is>
          <t>Đắk Nông</t>
        </is>
      </c>
      <c r="I1895" s="45" t="n"/>
    </row>
    <row r="1896" ht="25" customHeight="1">
      <c r="A1896" s="43" t="inlineStr">
        <is>
          <t>Chú Hùng - Bình Phước / 0977.175.554</t>
        </is>
      </c>
      <c r="B1896" s="43" t="inlineStr">
        <is>
          <t>0977.175.554</t>
        </is>
      </c>
      <c r="C1896" s="43" t="inlineStr">
        <is>
          <t>Bình Phước</t>
        </is>
      </c>
      <c r="D1896" s="43" t="n"/>
      <c r="E1896" s="43" t="n"/>
      <c r="F1896" s="43" t="inlineStr">
        <is>
          <t>KH1932</t>
        </is>
      </c>
      <c r="G1896" s="43" t="n"/>
      <c r="H1896" s="43" t="inlineStr">
        <is>
          <t>Bình Phước</t>
        </is>
      </c>
      <c r="I1896" s="43" t="n"/>
    </row>
    <row r="1897" ht="25" customHeight="1">
      <c r="A1897" s="45" t="inlineStr">
        <is>
          <t>Anh Thạo - SG / 0162.771.6277</t>
        </is>
      </c>
      <c r="B1897" s="45" t="inlineStr">
        <is>
          <t>0162.771.6277</t>
        </is>
      </c>
      <c r="C1897" s="45" t="inlineStr">
        <is>
          <t>TP HCM</t>
        </is>
      </c>
      <c r="D1897" s="45" t="n"/>
      <c r="E1897" s="45" t="n"/>
      <c r="F1897" s="45" t="inlineStr">
        <is>
          <t>KH1921</t>
        </is>
      </c>
      <c r="G1897" s="45" t="n"/>
      <c r="H1897" s="45" t="n"/>
      <c r="I1897" s="45" t="n"/>
    </row>
    <row r="1898" ht="25" customHeight="1">
      <c r="A1898" s="43" t="inlineStr">
        <is>
          <t>Anh Dự - Bến Tre / 0915.741.888</t>
        </is>
      </c>
      <c r="B1898" s="43" t="inlineStr">
        <is>
          <t>0915.741.888</t>
        </is>
      </c>
      <c r="C1898" s="43" t="inlineStr">
        <is>
          <t>Bến Tre</t>
        </is>
      </c>
      <c r="D1898" s="43" t="n"/>
      <c r="E1898" s="43" t="n"/>
      <c r="F1898" s="43" t="inlineStr">
        <is>
          <t>KH1922</t>
        </is>
      </c>
      <c r="G1898" s="43" t="n"/>
      <c r="H1898" s="43" t="n"/>
      <c r="I1898" s="43" t="n"/>
    </row>
    <row r="1899" ht="25" customHeight="1">
      <c r="A1899" s="45" t="inlineStr">
        <is>
          <t>Anh Tính - Thủ Đức / 0933.616.325</t>
        </is>
      </c>
      <c r="B1899" s="45" t="inlineStr">
        <is>
          <t>0933.616.325</t>
        </is>
      </c>
      <c r="C1899" s="45" t="inlineStr">
        <is>
          <t>SG</t>
        </is>
      </c>
      <c r="D1899" s="45" t="n"/>
      <c r="E1899" s="45" t="n"/>
      <c r="F1899" s="45" t="inlineStr">
        <is>
          <t>KH1923</t>
        </is>
      </c>
      <c r="G1899" s="45" t="n"/>
      <c r="H1899" s="45" t="inlineStr">
        <is>
          <t>TP. Hồ Chí Minh</t>
        </is>
      </c>
      <c r="I1899" s="45" t="n"/>
    </row>
    <row r="1900" ht="25" customHeight="1">
      <c r="A1900" s="43" t="inlineStr">
        <is>
          <t>Anh Phai - Bến Lức, Long An/ 0947.028.918</t>
        </is>
      </c>
      <c r="B1900" s="43" t="inlineStr">
        <is>
          <t>0947.028.918</t>
        </is>
      </c>
      <c r="C1900" s="43" t="inlineStr">
        <is>
          <t>Long An</t>
        </is>
      </c>
      <c r="D1900" s="43" t="n"/>
      <c r="E1900" s="43" t="n"/>
      <c r="F1900" s="43" t="inlineStr">
        <is>
          <t>KH1924</t>
        </is>
      </c>
      <c r="G1900" s="43" t="n"/>
      <c r="H1900" s="43" t="inlineStr">
        <is>
          <t>Long An</t>
        </is>
      </c>
      <c r="I1900" s="43" t="n"/>
    </row>
    <row r="1901" ht="25" customHeight="1">
      <c r="A1901" s="45" t="inlineStr">
        <is>
          <t>Anh Tân - Cty Phan Vũ Quận 1 / 0908.645.084</t>
        </is>
      </c>
      <c r="B1901" s="45" t="inlineStr">
        <is>
          <t>0908.645.084</t>
        </is>
      </c>
      <c r="C1901" s="45" t="inlineStr">
        <is>
          <t>Quận 1, TP HCM</t>
        </is>
      </c>
      <c r="D1901" s="45" t="n"/>
      <c r="E1901" s="45" t="n"/>
      <c r="F1901" s="45" t="inlineStr">
        <is>
          <t>KH1925</t>
        </is>
      </c>
      <c r="G1901" s="45" t="n"/>
      <c r="H1901" s="45" t="inlineStr">
        <is>
          <t>TP. Hồ Chí Minh</t>
        </is>
      </c>
      <c r="I1901" s="45" t="n"/>
    </row>
    <row r="1902" ht="25" customHeight="1">
      <c r="A1902" s="43" t="inlineStr">
        <is>
          <t>Bãi Máy Nhật Tân - Bình Chánh / 0939.488.599</t>
        </is>
      </c>
      <c r="B1902" s="43" t="inlineStr">
        <is>
          <t>0939.488.599</t>
        </is>
      </c>
      <c r="C1902" s="43" t="inlineStr">
        <is>
          <t>Bình Chánh, TP HCM</t>
        </is>
      </c>
      <c r="D1902" s="43" t="n"/>
      <c r="E1902" s="43" t="n"/>
      <c r="F1902" s="43" t="inlineStr">
        <is>
          <t>KH1926</t>
        </is>
      </c>
      <c r="G1902" s="43" t="n"/>
      <c r="H1902" s="43" t="inlineStr">
        <is>
          <t>TP. Hồ Chí Minh</t>
        </is>
      </c>
      <c r="I1902" s="43" t="n"/>
    </row>
    <row r="1903" ht="25" customHeight="1">
      <c r="A1903" s="45" t="inlineStr">
        <is>
          <t>Cửa Hàng Anh Phát - Bình Chánh / 0938.967.167</t>
        </is>
      </c>
      <c r="B1903" s="45" t="inlineStr">
        <is>
          <t>0938.967.167</t>
        </is>
      </c>
      <c r="C1903" s="45" t="inlineStr">
        <is>
          <t>Bình Chánh, TP HCM</t>
        </is>
      </c>
      <c r="D1903" s="45" t="n"/>
      <c r="E1903" s="45" t="n"/>
      <c r="F1903" s="45" t="inlineStr">
        <is>
          <t>KH1927</t>
        </is>
      </c>
      <c r="G1903" s="45" t="n"/>
      <c r="H1903" s="45" t="inlineStr">
        <is>
          <t>TP. Hồ Chí Minh</t>
        </is>
      </c>
      <c r="I1903" s="45" t="n"/>
    </row>
    <row r="1904" ht="25" customHeight="1">
      <c r="A1904" s="43" t="inlineStr">
        <is>
          <t>Cửa Hàng Hoa Liên - Hàng Xanh / 0835.128.263</t>
        </is>
      </c>
      <c r="B1904" s="43" t="inlineStr">
        <is>
          <t>0835.128.263</t>
        </is>
      </c>
      <c r="C1904" s="43" t="inlineStr">
        <is>
          <t>Hàng Xanh, TP HCM</t>
        </is>
      </c>
      <c r="D1904" s="43" t="n"/>
      <c r="E1904" s="43" t="n"/>
      <c r="F1904" s="43" t="inlineStr">
        <is>
          <t>KH1928</t>
        </is>
      </c>
      <c r="G1904" s="43" t="n"/>
      <c r="H1904" s="43" t="inlineStr">
        <is>
          <t>TP. Hồ Chí Minh</t>
        </is>
      </c>
      <c r="I1904" s="43" t="n"/>
    </row>
    <row r="1905" ht="25" customHeight="1">
      <c r="A1905" s="45" t="inlineStr">
        <is>
          <t>Anh Quyền - Cty Sông Lam / 0918.300.609</t>
        </is>
      </c>
      <c r="B1905" s="45" t="inlineStr">
        <is>
          <t>0918.300.609</t>
        </is>
      </c>
      <c r="C1905" s="45" t="inlineStr">
        <is>
          <t>TP HCM</t>
        </is>
      </c>
      <c r="D1905" s="45" t="n"/>
      <c r="E1905" s="45" t="n"/>
      <c r="F1905" s="45" t="inlineStr">
        <is>
          <t>KH1929</t>
        </is>
      </c>
      <c r="G1905" s="45" t="n"/>
      <c r="H1905" s="45" t="inlineStr">
        <is>
          <t>TP. Hồ Chí Minh</t>
        </is>
      </c>
      <c r="I1905" s="45" t="n"/>
    </row>
    <row r="1906" ht="25" customHeight="1">
      <c r="A1906" s="43" t="inlineStr">
        <is>
          <t>Anh Hiền - Nhà Bè / 0906.395.059</t>
        </is>
      </c>
      <c r="B1906" s="43" t="inlineStr">
        <is>
          <t>0906.395.059</t>
        </is>
      </c>
      <c r="C1906" s="43" t="inlineStr">
        <is>
          <t>Nhà Bè, TP HCM</t>
        </is>
      </c>
      <c r="D1906" s="43" t="n"/>
      <c r="E1906" s="43" t="n"/>
      <c r="F1906" s="43" t="inlineStr">
        <is>
          <t>KH1918</t>
        </is>
      </c>
      <c r="G1906" s="43" t="n"/>
      <c r="H1906" s="43" t="n"/>
      <c r="I1906" s="43" t="n"/>
    </row>
    <row r="1907" ht="25" customHeight="1">
      <c r="A1907" s="45" t="inlineStr">
        <is>
          <t>Anh Tình - Củ Chi/ 0935.452.526</t>
        </is>
      </c>
      <c r="B1907" s="45" t="inlineStr">
        <is>
          <t>0935.452.526</t>
        </is>
      </c>
      <c r="C1907" s="45" t="inlineStr">
        <is>
          <t>Củ Chi - TP.HCM</t>
        </is>
      </c>
      <c r="D1907" s="45" t="n"/>
      <c r="E1907" s="45" t="n"/>
      <c r="F1907" s="45" t="inlineStr">
        <is>
          <t>KH1919</t>
        </is>
      </c>
      <c r="G1907" s="45" t="n"/>
      <c r="H1907" s="45" t="inlineStr">
        <is>
          <t>TP. Hồ Chí Minh</t>
        </is>
      </c>
      <c r="I1907" s="45" t="n"/>
    </row>
    <row r="1908" ht="25" customHeight="1">
      <c r="A1908" s="43" t="inlineStr">
        <is>
          <t>Chị Phụng - Vũng Tàu/ 0888.007.778</t>
        </is>
      </c>
      <c r="B1908" s="43" t="inlineStr">
        <is>
          <t>0888.007.778</t>
        </is>
      </c>
      <c r="C1908" s="43" t="inlineStr">
        <is>
          <t>Long Điền - Vũng Tàu</t>
        </is>
      </c>
      <c r="D1908" s="43" t="n"/>
      <c r="E1908" s="43" t="n"/>
      <c r="F1908" s="43" t="inlineStr">
        <is>
          <t>KH1920</t>
        </is>
      </c>
      <c r="G1908" s="43" t="n"/>
      <c r="H1908" s="43" t="inlineStr">
        <is>
          <t>Bà Rịa - Vũng Tàu</t>
        </is>
      </c>
      <c r="I1908" s="43" t="n"/>
    </row>
    <row r="1909" ht="25" customHeight="1">
      <c r="A1909" s="45" t="inlineStr">
        <is>
          <t>Chú Trang - Cát Lái / 01663.264.113</t>
        </is>
      </c>
      <c r="B1909" s="45" t="inlineStr">
        <is>
          <t>01663.264.113</t>
        </is>
      </c>
      <c r="C1909" s="45" t="inlineStr">
        <is>
          <t>Cát Lái</t>
        </is>
      </c>
      <c r="D1909" s="45" t="n"/>
      <c r="E1909" s="45" t="n"/>
      <c r="F1909" s="45" t="inlineStr">
        <is>
          <t>KH1916</t>
        </is>
      </c>
      <c r="G1909" s="45" t="n"/>
      <c r="H1909" s="45" t="n"/>
      <c r="I1909" s="45" t="n"/>
    </row>
    <row r="1910" ht="25" customHeight="1">
      <c r="A1910" s="43" t="inlineStr">
        <is>
          <t>Anh Thành - Ngã tư Bình Phước/ 0973.956.879</t>
        </is>
      </c>
      <c r="B1910" s="43" t="inlineStr">
        <is>
          <t>0973.956.879</t>
        </is>
      </c>
      <c r="C1910" s="43" t="inlineStr">
        <is>
          <t>Ngã Tư Bình Phước</t>
        </is>
      </c>
      <c r="D1910" s="43" t="n"/>
      <c r="E1910" s="43" t="n"/>
      <c r="F1910" s="43" t="inlineStr">
        <is>
          <t>KH1917</t>
        </is>
      </c>
      <c r="G1910" s="43" t="n"/>
      <c r="H1910" s="43" t="inlineStr">
        <is>
          <t>TP. Hồ Chí Minh</t>
        </is>
      </c>
      <c r="I1910" s="43" t="n"/>
    </row>
    <row r="1911" ht="25" customHeight="1">
      <c r="A1911" s="45" t="inlineStr">
        <is>
          <t>Anh Hoàng - Suối Tiên / 0969.675.427</t>
        </is>
      </c>
      <c r="B1911" s="45" t="inlineStr">
        <is>
          <t>0969.675.427</t>
        </is>
      </c>
      <c r="C1911" s="45" t="inlineStr">
        <is>
          <t>Suối Tiên, TP HCM</t>
        </is>
      </c>
      <c r="D1911" s="45" t="n"/>
      <c r="E1911" s="45" t="n"/>
      <c r="F1911" s="45" t="inlineStr">
        <is>
          <t>KH1912</t>
        </is>
      </c>
      <c r="G1911" s="45" t="n"/>
      <c r="H1911" s="45" t="n"/>
      <c r="I1911" s="45" t="n"/>
    </row>
    <row r="1912" ht="25" customHeight="1">
      <c r="A1912" s="43" t="inlineStr">
        <is>
          <t>Anh Vương - Bến Cát/ 0908.580.306</t>
        </is>
      </c>
      <c r="B1912" s="43" t="inlineStr">
        <is>
          <t>0908.580.306</t>
        </is>
      </c>
      <c r="C1912" s="43" t="inlineStr">
        <is>
          <t>Bến Cát - Bình Dương</t>
        </is>
      </c>
      <c r="D1912" s="43" t="n"/>
      <c r="E1912" s="43" t="n"/>
      <c r="F1912" s="43" t="inlineStr">
        <is>
          <t>KH1913</t>
        </is>
      </c>
      <c r="G1912" s="43" t="n"/>
      <c r="H1912" s="43" t="inlineStr">
        <is>
          <t>Bình Dương</t>
        </is>
      </c>
      <c r="I1912" s="43" t="n"/>
    </row>
    <row r="1913" ht="25" customHeight="1">
      <c r="A1913" s="45" t="inlineStr">
        <is>
          <t>Anh Phi - Bình Thuận/ 01233.222.177</t>
        </is>
      </c>
      <c r="B1913" s="45" t="inlineStr">
        <is>
          <t>01233.222.177</t>
        </is>
      </c>
      <c r="C1913" s="45" t="inlineStr">
        <is>
          <t>Bình Thuận</t>
        </is>
      </c>
      <c r="D1913" s="45" t="n"/>
      <c r="E1913" s="45" t="n"/>
      <c r="F1913" s="45" t="inlineStr">
        <is>
          <t>KH1914</t>
        </is>
      </c>
      <c r="G1913" s="45" t="n"/>
      <c r="H1913" s="45" t="inlineStr">
        <is>
          <t>Bình Thuận</t>
        </is>
      </c>
      <c r="I1913" s="45" t="n"/>
    </row>
    <row r="1914" ht="25" customHeight="1">
      <c r="A1914" s="43" t="inlineStr">
        <is>
          <t>Công Ty Môi Trường - Anh Khoa Quận 12/ 0982.113.223</t>
        </is>
      </c>
      <c r="B1914" s="43" t="inlineStr">
        <is>
          <t>0982.113.223</t>
        </is>
      </c>
      <c r="C1914" s="43" t="inlineStr">
        <is>
          <t>Quận 12. TP HCM</t>
        </is>
      </c>
      <c r="D1914" s="43" t="n"/>
      <c r="E1914" s="43" t="n"/>
      <c r="F1914" s="43" t="inlineStr">
        <is>
          <t>KH1915</t>
        </is>
      </c>
      <c r="G1914" s="43" t="n"/>
      <c r="H1914" s="43" t="n"/>
      <c r="I1914" s="43" t="n"/>
    </row>
    <row r="1915" ht="25" customHeight="1">
      <c r="A1915" s="45" t="inlineStr">
        <is>
          <t>Chú Trí - SG / 0975.433.636</t>
        </is>
      </c>
      <c r="B1915" s="45" t="inlineStr">
        <is>
          <t>0975.433.636</t>
        </is>
      </c>
      <c r="C1915" s="45" t="inlineStr">
        <is>
          <t>TP HCM</t>
        </is>
      </c>
      <c r="D1915" s="45" t="n"/>
      <c r="E1915" s="45" t="n"/>
      <c r="F1915" s="45" t="inlineStr">
        <is>
          <t>KH1911</t>
        </is>
      </c>
      <c r="G1915" s="45" t="n"/>
      <c r="H1915" s="45" t="n"/>
      <c r="I1915" s="45" t="n"/>
    </row>
    <row r="1916" ht="25" customHeight="1">
      <c r="A1916" s="43" t="inlineStr">
        <is>
          <t>Công Ty 492 - Anh Cường/ 0983.048.140</t>
        </is>
      </c>
      <c r="B1916" s="43" t="inlineStr">
        <is>
          <t>0983.048.140</t>
        </is>
      </c>
      <c r="C1916" s="43" t="inlineStr">
        <is>
          <t>198, Trường Thịnh - Lê Lợi, TP Vinh, Nghệ An</t>
        </is>
      </c>
      <c r="D1916" s="43" t="n"/>
      <c r="E1916" s="43" t="n"/>
      <c r="F1916" s="43" t="inlineStr">
        <is>
          <t>KH1909</t>
        </is>
      </c>
      <c r="G1916" s="43" t="n"/>
      <c r="H1916" s="43" t="inlineStr">
        <is>
          <t>TP. Hồ Chí Minh</t>
        </is>
      </c>
      <c r="I1916" s="43" t="n"/>
    </row>
    <row r="1917" ht="25" customHeight="1">
      <c r="A1917" s="45" t="inlineStr">
        <is>
          <t>Anh Chín - Ninh Thuận / 0985.718.887</t>
        </is>
      </c>
      <c r="B1917" s="45" t="inlineStr">
        <is>
          <t>0985.718.887</t>
        </is>
      </c>
      <c r="C1917" s="45" t="inlineStr">
        <is>
          <t>Ninh Thuận</t>
        </is>
      </c>
      <c r="D1917" s="45" t="n"/>
      <c r="E1917" s="45" t="n"/>
      <c r="F1917" s="45" t="inlineStr">
        <is>
          <t>KH1910</t>
        </is>
      </c>
      <c r="G1917" s="45" t="n"/>
      <c r="H1917" s="45" t="inlineStr">
        <is>
          <t>Ninh Thuận</t>
        </is>
      </c>
      <c r="I1917" s="45" t="n"/>
    </row>
    <row r="1918" ht="25" customHeight="1">
      <c r="A1918" s="43" t="inlineStr">
        <is>
          <t>Anh Tòng - Gò Vấp, SG /0988.279.387</t>
        </is>
      </c>
      <c r="B1918" s="43" t="inlineStr">
        <is>
          <t>0988.279.387</t>
        </is>
      </c>
      <c r="C1918" s="43" t="inlineStr">
        <is>
          <t>Sài Gòn</t>
        </is>
      </c>
      <c r="D1918" s="43" t="n"/>
      <c r="E1918" s="43" t="n"/>
      <c r="F1918" s="43" t="inlineStr">
        <is>
          <t>KH1907</t>
        </is>
      </c>
      <c r="G1918" s="43" t="n"/>
      <c r="H1918" s="43" t="inlineStr">
        <is>
          <t>TP. Hồ Chí Minh</t>
        </is>
      </c>
      <c r="I1918" s="43" t="n"/>
    </row>
    <row r="1919" ht="25" customHeight="1">
      <c r="A1919" s="45" t="inlineStr">
        <is>
          <t>Anh Lực - Bình Dương / 0918.081.372</t>
        </is>
      </c>
      <c r="B1919" s="45" t="inlineStr">
        <is>
          <t>0918.081.372</t>
        </is>
      </c>
      <c r="C1919" s="45" t="inlineStr">
        <is>
          <t>Bình Dương</t>
        </is>
      </c>
      <c r="D1919" s="45" t="n"/>
      <c r="E1919" s="45" t="n"/>
      <c r="F1919" s="45" t="inlineStr">
        <is>
          <t>KH1903</t>
        </is>
      </c>
      <c r="G1919" s="45" t="n"/>
      <c r="H1919" s="45" t="inlineStr">
        <is>
          <t>Bình Dương</t>
        </is>
      </c>
      <c r="I1919" s="45" t="n"/>
    </row>
    <row r="1920" ht="25" customHeight="1">
      <c r="A1920" s="43" t="inlineStr">
        <is>
          <t>Anh Sương - Bình Phước / 0978.021.345</t>
        </is>
      </c>
      <c r="B1920" s="43" t="inlineStr">
        <is>
          <t>0978.021.345</t>
        </is>
      </c>
      <c r="C1920" s="43" t="inlineStr">
        <is>
          <t>Bình Phước</t>
        </is>
      </c>
      <c r="D1920" s="43" t="n"/>
      <c r="E1920" s="43" t="n"/>
      <c r="F1920" s="43" t="inlineStr">
        <is>
          <t>KH1904</t>
        </is>
      </c>
      <c r="G1920" s="43" t="n"/>
      <c r="H1920" s="43" t="inlineStr">
        <is>
          <t>Bình Dương</t>
        </is>
      </c>
      <c r="I1920" s="43" t="n"/>
    </row>
    <row r="1921" ht="25" customHeight="1">
      <c r="A1921" s="45" t="inlineStr">
        <is>
          <t>Xưởng tiện Ánh Mai Hưng - Ngã 4 Bình Phước/ 0903.733.999</t>
        </is>
      </c>
      <c r="B1921" s="45" t="inlineStr">
        <is>
          <t>0903.733.999</t>
        </is>
      </c>
      <c r="C1921" s="45" t="inlineStr">
        <is>
          <t>729 QL13, Thủ Đức</t>
        </is>
      </c>
      <c r="D1921" s="45" t="n"/>
      <c r="E1921" s="45" t="n"/>
      <c r="F1921" s="45" t="inlineStr">
        <is>
          <t>KH1905</t>
        </is>
      </c>
      <c r="G1921" s="45" t="n"/>
      <c r="H1921" s="45" t="inlineStr">
        <is>
          <t>TP. Hồ Chí Minh</t>
        </is>
      </c>
      <c r="I1921" s="45" t="n"/>
    </row>
    <row r="1922" ht="25" customHeight="1">
      <c r="A1922" s="43" t="inlineStr">
        <is>
          <t>Anh Đạt - Bình Thạnh, SG/ 0988.444.364</t>
        </is>
      </c>
      <c r="B1922" s="43" t="inlineStr">
        <is>
          <t>0988.444.364</t>
        </is>
      </c>
      <c r="C1922" s="43" t="inlineStr">
        <is>
          <t>SG</t>
        </is>
      </c>
      <c r="D1922" s="43" t="n"/>
      <c r="E1922" s="43" t="n"/>
      <c r="F1922" s="43" t="inlineStr">
        <is>
          <t>KH1906</t>
        </is>
      </c>
      <c r="G1922" s="43" t="n"/>
      <c r="H1922" s="43" t="inlineStr">
        <is>
          <t>TP. Hồ Chí Minh</t>
        </is>
      </c>
      <c r="I1922" s="43" t="n"/>
    </row>
    <row r="1923" ht="25" customHeight="1">
      <c r="A1923" s="45" t="inlineStr">
        <is>
          <t>Anh Thuận - Bến Cát / 0911.412.516</t>
        </is>
      </c>
      <c r="B1923" s="45" t="inlineStr">
        <is>
          <t>0911.412.516</t>
        </is>
      </c>
      <c r="C1923" s="45" t="inlineStr">
        <is>
          <t>Bến Cát, Bình Dương</t>
        </is>
      </c>
      <c r="D1923" s="45" t="n"/>
      <c r="E1923" s="45" t="n"/>
      <c r="F1923" s="45" t="inlineStr">
        <is>
          <t>KH1899</t>
        </is>
      </c>
      <c r="G1923" s="45" t="n"/>
      <c r="H1923" s="45" t="inlineStr">
        <is>
          <t>TP. Hồ Chí Minh</t>
        </is>
      </c>
      <c r="I1923" s="45" t="n"/>
    </row>
    <row r="1924" ht="25" customHeight="1">
      <c r="A1924" s="43" t="inlineStr">
        <is>
          <t>BM Anh Lợi - Suối Tiên / 0933.994.117</t>
        </is>
      </c>
      <c r="B1924" s="43" t="inlineStr">
        <is>
          <t>0933.994.117</t>
        </is>
      </c>
      <c r="C1924" s="43" t="inlineStr">
        <is>
          <t>Suối Tiên - TP HCM</t>
        </is>
      </c>
      <c r="D1924" s="43" t="n"/>
      <c r="E1924" s="43" t="n"/>
      <c r="F1924" s="43" t="inlineStr">
        <is>
          <t>KH1900</t>
        </is>
      </c>
      <c r="G1924" s="43" t="n"/>
      <c r="H1924" s="43" t="inlineStr">
        <is>
          <t>TP. Hồ Chí Minh</t>
        </is>
      </c>
      <c r="I1924" s="43" t="n"/>
    </row>
    <row r="1925" ht="25" customHeight="1">
      <c r="A1925" s="45" t="inlineStr">
        <is>
          <t>Chú Hiền - Hóc Môn / 0903.932.638</t>
        </is>
      </c>
      <c r="B1925" s="45" t="inlineStr">
        <is>
          <t>0903.932.638</t>
        </is>
      </c>
      <c r="C1925" s="45" t="inlineStr">
        <is>
          <t>HCM</t>
        </is>
      </c>
      <c r="D1925" s="45" t="n"/>
      <c r="E1925" s="45" t="n"/>
      <c r="F1925" s="45" t="inlineStr">
        <is>
          <t>KH1901</t>
        </is>
      </c>
      <c r="G1925" s="45" t="n"/>
      <c r="H1925" s="45" t="inlineStr">
        <is>
          <t>TP. Hồ Chí Minh</t>
        </is>
      </c>
      <c r="I1925" s="45" t="n"/>
    </row>
    <row r="1926" ht="25" customHeight="1">
      <c r="A1926" s="43" t="inlineStr">
        <is>
          <t>Anh Minh - Bảo Lộc / 0988.846.668</t>
        </is>
      </c>
      <c r="B1926" s="43" t="inlineStr">
        <is>
          <t>0988.846.668</t>
        </is>
      </c>
      <c r="C1926" s="43" t="inlineStr">
        <is>
          <t>Bảo Lộc</t>
        </is>
      </c>
      <c r="D1926" s="43" t="n"/>
      <c r="E1926" s="43" t="n"/>
      <c r="F1926" s="43" t="inlineStr">
        <is>
          <t>KH1902</t>
        </is>
      </c>
      <c r="G1926" s="43" t="n"/>
      <c r="H1926" s="43" t="inlineStr">
        <is>
          <t>Lâm Đồng</t>
        </is>
      </c>
      <c r="I1926" s="43" t="n"/>
    </row>
    <row r="1927" ht="25" customHeight="1">
      <c r="A1927" s="45" t="inlineStr">
        <is>
          <t>Anh Hưng -Bình Tân / 0903.397.085</t>
        </is>
      </c>
      <c r="B1927" s="45" t="inlineStr">
        <is>
          <t>0903.397.085</t>
        </is>
      </c>
      <c r="C1927" s="45" t="inlineStr">
        <is>
          <t>Đường số 5, Bình Hưng Hòa, Bình Tân, TP HCM</t>
        </is>
      </c>
      <c r="D1927" s="45" t="n"/>
      <c r="E1927" s="45" t="n"/>
      <c r="F1927" s="45" t="inlineStr">
        <is>
          <t>KH1898</t>
        </is>
      </c>
      <c r="G1927" s="45" t="n"/>
      <c r="H1927" s="45" t="inlineStr">
        <is>
          <t>TP. Hồ Chí Minh</t>
        </is>
      </c>
      <c r="I1927" s="45" t="n"/>
    </row>
    <row r="1928" ht="25" customHeight="1">
      <c r="A1928" s="43" t="inlineStr">
        <is>
          <t>Chú Khanh - Bình Chánh / 0913.602.695</t>
        </is>
      </c>
      <c r="B1928" s="43" t="inlineStr">
        <is>
          <t>0913.602.695</t>
        </is>
      </c>
      <c r="C1928" s="43" t="inlineStr">
        <is>
          <t>Bình Chánh - TP HCM</t>
        </is>
      </c>
      <c r="D1928" s="43" t="n"/>
      <c r="E1928" s="43" t="n"/>
      <c r="F1928" s="43" t="inlineStr">
        <is>
          <t>KH1894</t>
        </is>
      </c>
      <c r="G1928" s="43" t="n"/>
      <c r="H1928" s="43" t="inlineStr">
        <is>
          <t>TP. Hồ Chí Minh</t>
        </is>
      </c>
      <c r="I1928" s="43" t="n"/>
    </row>
    <row r="1929" ht="25" customHeight="1">
      <c r="A1929" s="45" t="inlineStr">
        <is>
          <t>Anh Lộc - Quận 9 / 0974.059.121</t>
        </is>
      </c>
      <c r="B1929" s="45" t="inlineStr">
        <is>
          <t>0974.059.121</t>
        </is>
      </c>
      <c r="C1929" s="45" t="inlineStr">
        <is>
          <t>Quận 9, TP HCM</t>
        </is>
      </c>
      <c r="D1929" s="45" t="n"/>
      <c r="E1929" s="45" t="n"/>
      <c r="F1929" s="45" t="inlineStr">
        <is>
          <t>KH1895</t>
        </is>
      </c>
      <c r="G1929" s="45" t="n"/>
      <c r="H1929" s="45" t="inlineStr">
        <is>
          <t>TP. Hồ Chí Minh</t>
        </is>
      </c>
      <c r="I1929" s="45" t="n"/>
    </row>
    <row r="1930" ht="25" customHeight="1">
      <c r="A1930" s="43" t="inlineStr">
        <is>
          <t>Anh Quốc - Củ Chi / 0985.804.456</t>
        </is>
      </c>
      <c r="B1930" s="43" t="inlineStr">
        <is>
          <t>0985.804.456</t>
        </is>
      </c>
      <c r="C1930" s="43" t="inlineStr">
        <is>
          <t>Củ Chi, TP HCM</t>
        </is>
      </c>
      <c r="D1930" s="43" t="n"/>
      <c r="E1930" s="43" t="n"/>
      <c r="F1930" s="43" t="inlineStr">
        <is>
          <t>KH1896</t>
        </is>
      </c>
      <c r="G1930" s="43" t="n"/>
      <c r="H1930" s="43" t="inlineStr">
        <is>
          <t>TP. Hồ Chí Minh</t>
        </is>
      </c>
      <c r="I1930" s="43" t="n"/>
    </row>
    <row r="1931" ht="25" customHeight="1">
      <c r="A1931" s="45" t="inlineStr">
        <is>
          <t>Anh Đăng - Củ Chi / 0986.050.200</t>
        </is>
      </c>
      <c r="B1931" s="45" t="inlineStr">
        <is>
          <t>0986.050.200</t>
        </is>
      </c>
      <c r="C1931" s="45" t="inlineStr">
        <is>
          <t>Củ Chi - TP HCM</t>
        </is>
      </c>
      <c r="D1931" s="45" t="n"/>
      <c r="E1931" s="45" t="n"/>
      <c r="F1931" s="45" t="inlineStr">
        <is>
          <t>KH1897</t>
        </is>
      </c>
      <c r="G1931" s="45" t="n"/>
      <c r="H1931" s="45" t="inlineStr">
        <is>
          <t>TP. Hồ Chí Minh</t>
        </is>
      </c>
      <c r="I1931" s="45" t="n"/>
    </row>
    <row r="1932" ht="25" customHeight="1">
      <c r="A1932" s="43" t="inlineStr">
        <is>
          <t>Anh Nguyên - Tây Ninh / 0974.645.299</t>
        </is>
      </c>
      <c r="B1932" s="43" t="inlineStr">
        <is>
          <t>0974.645.299</t>
        </is>
      </c>
      <c r="C1932" s="43" t="inlineStr">
        <is>
          <t>Tây Ninh</t>
        </is>
      </c>
      <c r="D1932" s="43" t="n"/>
      <c r="E1932" s="43" t="n"/>
      <c r="F1932" s="43" t="inlineStr">
        <is>
          <t>KH1891</t>
        </is>
      </c>
      <c r="G1932" s="43" t="n"/>
      <c r="H1932" s="43" t="inlineStr">
        <is>
          <t>TP. Hồ Chí Minh</t>
        </is>
      </c>
      <c r="I1932" s="43" t="n"/>
    </row>
    <row r="1933" ht="25" customHeight="1">
      <c r="A1933" s="45" t="inlineStr">
        <is>
          <t>Anh Đức - Vĩnh Long / 0919.787.989</t>
        </is>
      </c>
      <c r="B1933" s="45" t="inlineStr">
        <is>
          <t>0919.787.989</t>
        </is>
      </c>
      <c r="C1933" s="45" t="inlineStr">
        <is>
          <t>Vĩnh Long</t>
        </is>
      </c>
      <c r="D1933" s="45" t="n"/>
      <c r="E1933" s="45" t="n"/>
      <c r="F1933" s="45" t="inlineStr">
        <is>
          <t>KH1892</t>
        </is>
      </c>
      <c r="G1933" s="45" t="n"/>
      <c r="H1933" s="45" t="inlineStr">
        <is>
          <t>TP. Hồ Chí Minh</t>
        </is>
      </c>
      <c r="I1933" s="45" t="n"/>
    </row>
    <row r="1934" ht="25" customHeight="1">
      <c r="A1934" s="43" t="inlineStr">
        <is>
          <t>Anh Tân - Cam Ranh / 0978.562.642</t>
        </is>
      </c>
      <c r="B1934" s="43" t="inlineStr">
        <is>
          <t>0978.562.642</t>
        </is>
      </c>
      <c r="C1934" s="43" t="inlineStr">
        <is>
          <t>Cam Ranh</t>
        </is>
      </c>
      <c r="D1934" s="43" t="n"/>
      <c r="E1934" s="43" t="n"/>
      <c r="F1934" s="43" t="inlineStr">
        <is>
          <t>KH1893</t>
        </is>
      </c>
      <c r="G1934" s="43" t="n"/>
      <c r="H1934" s="43" t="inlineStr">
        <is>
          <t>TP. Hồ Chí Minh</t>
        </is>
      </c>
      <c r="I1934" s="43" t="n"/>
    </row>
    <row r="1935" ht="25" customHeight="1">
      <c r="A1935" s="45" t="inlineStr">
        <is>
          <t>Anh Tài - Bình Long / 0918.742.039</t>
        </is>
      </c>
      <c r="B1935" s="45" t="inlineStr">
        <is>
          <t>0918.742.039</t>
        </is>
      </c>
      <c r="C1935" s="45" t="inlineStr">
        <is>
          <t>Bình Long</t>
        </is>
      </c>
      <c r="D1935" s="45" t="n"/>
      <c r="E1935" s="45" t="n"/>
      <c r="F1935" s="45" t="inlineStr">
        <is>
          <t>KH1889</t>
        </is>
      </c>
      <c r="G1935" s="45" t="n"/>
      <c r="H1935" s="45" t="inlineStr">
        <is>
          <t>TP. Hồ Chí Minh</t>
        </is>
      </c>
      <c r="I1935" s="45" t="n"/>
    </row>
    <row r="1936" ht="25" customHeight="1">
      <c r="A1936" s="43" t="inlineStr">
        <is>
          <t>Anh Thảo - Bến Cát / 0783.552.604</t>
        </is>
      </c>
      <c r="B1936" s="43" t="inlineStr">
        <is>
          <t>0783.552.604</t>
        </is>
      </c>
      <c r="C1936" s="43" t="inlineStr">
        <is>
          <t>Bến Cát - Bình Dương</t>
        </is>
      </c>
      <c r="D1936" s="43" t="n"/>
      <c r="E1936" s="43" t="n"/>
      <c r="F1936" s="43" t="inlineStr">
        <is>
          <t>KH1890</t>
        </is>
      </c>
      <c r="G1936" s="43" t="n"/>
      <c r="H1936" s="43" t="inlineStr">
        <is>
          <t>TP. Hồ Chí Minh</t>
        </is>
      </c>
      <c r="I1936" s="43" t="n"/>
    </row>
    <row r="1937" ht="25" customHeight="1">
      <c r="A1937" s="45" t="inlineStr">
        <is>
          <t>Anh Minh Tấn - Quận 9/ 0908.617.565</t>
        </is>
      </c>
      <c r="B1937" s="45" t="inlineStr">
        <is>
          <t>0908.617.565</t>
        </is>
      </c>
      <c r="C1937" s="45" t="inlineStr">
        <is>
          <t>Sài Gòn</t>
        </is>
      </c>
      <c r="D1937" s="45" t="n"/>
      <c r="E1937" s="45" t="n"/>
      <c r="F1937" s="45" t="inlineStr">
        <is>
          <t>KH1886</t>
        </is>
      </c>
      <c r="G1937" s="45" t="n"/>
      <c r="H1937" s="45" t="inlineStr">
        <is>
          <t>TP. Hồ Chí Minh</t>
        </is>
      </c>
      <c r="I1937" s="45" t="n"/>
    </row>
    <row r="1938" ht="25" customHeight="1">
      <c r="A1938" s="43" t="inlineStr">
        <is>
          <t>Cửa Hàng Đại Nam - Quận 7 / Chị Hồng 0938.447.490</t>
        </is>
      </c>
      <c r="B1938" s="43" t="inlineStr">
        <is>
          <t>0938.447.490</t>
        </is>
      </c>
      <c r="C1938" s="43" t="inlineStr">
        <is>
          <t>Quận 7, TP HCM</t>
        </is>
      </c>
      <c r="D1938" s="43" t="n"/>
      <c r="E1938" s="43" t="n"/>
      <c r="F1938" s="43" t="inlineStr">
        <is>
          <t>KH1887</t>
        </is>
      </c>
      <c r="G1938" s="43" t="n"/>
      <c r="H1938" s="43" t="inlineStr">
        <is>
          <t>TP. Hồ Chí Minh</t>
        </is>
      </c>
      <c r="I1938" s="43" t="n"/>
    </row>
    <row r="1939" ht="25" customHeight="1">
      <c r="A1939" s="45" t="inlineStr">
        <is>
          <t>Anh Tuấn SG / 0934 328 726</t>
        </is>
      </c>
      <c r="B1939" s="45" t="inlineStr">
        <is>
          <t>0934 328 726</t>
        </is>
      </c>
      <c r="C1939" s="45" t="inlineStr">
        <is>
          <t>SG</t>
        </is>
      </c>
      <c r="D1939" s="45" t="n"/>
      <c r="E1939" s="45" t="n"/>
      <c r="F1939" s="45" t="inlineStr">
        <is>
          <t>KH1888</t>
        </is>
      </c>
      <c r="G1939" s="45" t="n"/>
      <c r="H1939" s="45" t="inlineStr">
        <is>
          <t>TP. Hồ Chí Minh</t>
        </is>
      </c>
      <c r="I1939" s="45" t="n"/>
    </row>
    <row r="1940" ht="25" customHeight="1">
      <c r="A1940" s="43" t="inlineStr">
        <is>
          <t>Anh Tuấn - Phước Long / 0989.838.382</t>
        </is>
      </c>
      <c r="B1940" s="43" t="inlineStr">
        <is>
          <t>0989.838.382</t>
        </is>
      </c>
      <c r="C1940" s="43" t="inlineStr">
        <is>
          <t>Phước Long</t>
        </is>
      </c>
      <c r="D1940" s="43" t="n"/>
      <c r="E1940" s="43" t="n"/>
      <c r="F1940" s="43" t="inlineStr">
        <is>
          <t>KH1884</t>
        </is>
      </c>
      <c r="G1940" s="43" t="n"/>
      <c r="H1940" s="43" t="n"/>
      <c r="I1940" s="43" t="n"/>
    </row>
    <row r="1941" ht="25" customHeight="1">
      <c r="A1941" s="45" t="inlineStr">
        <is>
          <t>Anh Huân - Nhà Bè (Cty TNHH SXTM Hưng Phát)/ 0989.089.499 - 0985.499.499</t>
        </is>
      </c>
      <c r="B1941" s="45" t="inlineStr">
        <is>
          <t>0989.089.499 / 0985.499.499</t>
        </is>
      </c>
      <c r="C1941" s="45" t="inlineStr">
        <is>
          <t>2711 Huỳnh Tấn Phát, Nhà Bè</t>
        </is>
      </c>
      <c r="D1941" s="45" t="n"/>
      <c r="E1941" s="45" t="n"/>
      <c r="F1941" s="45" t="inlineStr">
        <is>
          <t>KH1885</t>
        </is>
      </c>
      <c r="G1941" s="45" t="n"/>
      <c r="H1941" s="45" t="inlineStr">
        <is>
          <t>TP. Hồ Chí Minh</t>
        </is>
      </c>
      <c r="I1941" s="45" t="n"/>
    </row>
    <row r="1942" ht="25" customHeight="1">
      <c r="A1942" s="43" t="inlineStr">
        <is>
          <t>Fujian Huihua Group Southeast Cylinder Liner Co., Ltd</t>
        </is>
      </c>
      <c r="B1942" s="43" t="n"/>
      <c r="C1942" s="43" t="inlineStr">
        <is>
          <t>Ningbo, China</t>
        </is>
      </c>
      <c r="D1942" s="43" t="n"/>
      <c r="E1942" s="43" t="n"/>
      <c r="F1942" s="43" t="inlineStr">
        <is>
          <t>HH</t>
        </is>
      </c>
      <c r="G1942" s="43" t="n"/>
      <c r="H1942" s="43" t="n"/>
      <c r="I1942" s="43" t="n"/>
    </row>
    <row r="1943" ht="25" customHeight="1">
      <c r="A1943" s="45" t="inlineStr">
        <is>
          <t>Anh Quân - SG / 0936 542 047</t>
        </is>
      </c>
      <c r="B1943" s="45" t="inlineStr">
        <is>
          <t>0936 542 047</t>
        </is>
      </c>
      <c r="C1943" s="45" t="inlineStr">
        <is>
          <t>SG</t>
        </is>
      </c>
      <c r="D1943" s="45" t="n"/>
      <c r="E1943" s="45" t="n"/>
      <c r="F1943" s="45" t="inlineStr">
        <is>
          <t>KH1882</t>
        </is>
      </c>
      <c r="G1943" s="45" t="n"/>
      <c r="H1943" s="45" t="n"/>
      <c r="I1943" s="45" t="n"/>
    </row>
    <row r="1944" ht="25" customHeight="1">
      <c r="A1944" s="43" t="inlineStr">
        <is>
          <t>Anh Trường - Quận 12 / 0938.921.515</t>
        </is>
      </c>
      <c r="B1944" s="43" t="inlineStr">
        <is>
          <t>0938.921.515</t>
        </is>
      </c>
      <c r="C1944" s="43" t="inlineStr">
        <is>
          <t>Quận 12. TP HCM</t>
        </is>
      </c>
      <c r="D1944" s="43" t="n"/>
      <c r="E1944" s="43" t="n"/>
      <c r="F1944" s="43" t="inlineStr">
        <is>
          <t>KH1883</t>
        </is>
      </c>
      <c r="G1944" s="43" t="n"/>
      <c r="H1944" s="43" t="n"/>
      <c r="I1944" s="43" t="n"/>
    </row>
    <row r="1945" ht="25" customHeight="1">
      <c r="A1945" s="45" t="inlineStr">
        <is>
          <t>Bãi Máy Anh Thức - Quận 1 /0902.222.216</t>
        </is>
      </c>
      <c r="B1945" s="45" t="inlineStr">
        <is>
          <t>0902.222.216</t>
        </is>
      </c>
      <c r="C1945" s="45" t="inlineStr">
        <is>
          <t>Sài Gòn</t>
        </is>
      </c>
      <c r="D1945" s="45" t="n"/>
      <c r="E1945" s="45" t="n"/>
      <c r="F1945" s="45" t="inlineStr">
        <is>
          <t>KH1880</t>
        </is>
      </c>
      <c r="G1945" s="45" t="n"/>
      <c r="H1945" s="45" t="inlineStr">
        <is>
          <t>TP. Hồ Chí Minh</t>
        </is>
      </c>
      <c r="I1945" s="45" t="n"/>
    </row>
    <row r="1946" ht="25" customHeight="1">
      <c r="A1946" s="43" t="inlineStr">
        <is>
          <t>Anh Long - Bình Thuận/ 01657.730.179</t>
        </is>
      </c>
      <c r="B1946" s="43" t="inlineStr">
        <is>
          <t>01657.730.179</t>
        </is>
      </c>
      <c r="C1946" s="43" t="inlineStr">
        <is>
          <t>Bình Thuận</t>
        </is>
      </c>
      <c r="D1946" s="43" t="n"/>
      <c r="E1946" s="43" t="n"/>
      <c r="F1946" s="43" t="inlineStr">
        <is>
          <t>KH1881</t>
        </is>
      </c>
      <c r="G1946" s="43" t="n"/>
      <c r="H1946" s="43" t="inlineStr">
        <is>
          <t>Bình Thuận</t>
        </is>
      </c>
      <c r="I1946" s="43" t="n"/>
    </row>
    <row r="1947" ht="25" customHeight="1">
      <c r="A1947" s="45" t="inlineStr">
        <is>
          <t>Anh La - Bến Cát / 0169 335 880</t>
        </is>
      </c>
      <c r="B1947" s="45" t="inlineStr">
        <is>
          <t>0169 335 880</t>
        </is>
      </c>
      <c r="C1947" s="45" t="inlineStr">
        <is>
          <t>Bến Cát</t>
        </is>
      </c>
      <c r="D1947" s="45" t="n"/>
      <c r="E1947" s="45" t="n"/>
      <c r="F1947" s="45" t="inlineStr">
        <is>
          <t>KH1877</t>
        </is>
      </c>
      <c r="G1947" s="45" t="n"/>
      <c r="H1947" s="45" t="inlineStr">
        <is>
          <t>Bình Dương</t>
        </is>
      </c>
      <c r="I1947" s="45" t="n"/>
    </row>
    <row r="1948" ht="25" customHeight="1">
      <c r="A1948" s="43" t="inlineStr">
        <is>
          <t>Anh Lâm - Nhà bè / 01687.686.917</t>
        </is>
      </c>
      <c r="B1948" s="43" t="inlineStr">
        <is>
          <t>01687.686.917</t>
        </is>
      </c>
      <c r="C1948" s="43" t="inlineStr">
        <is>
          <t>Nhà Bè, SG</t>
        </is>
      </c>
      <c r="D1948" s="43" t="n"/>
      <c r="E1948" s="43" t="n"/>
      <c r="F1948" s="43" t="inlineStr">
        <is>
          <t>KH1878</t>
        </is>
      </c>
      <c r="G1948" s="43" t="n"/>
      <c r="H1948" s="43" t="inlineStr">
        <is>
          <t>TP. Hồ Chí Minh</t>
        </is>
      </c>
      <c r="I1948" s="43" t="n"/>
    </row>
    <row r="1949" ht="25" customHeight="1">
      <c r="A1949" s="45" t="inlineStr">
        <is>
          <t>Chú Sơn - SG / 0907.788.658</t>
        </is>
      </c>
      <c r="B1949" s="45" t="inlineStr">
        <is>
          <t>0907.788.658</t>
        </is>
      </c>
      <c r="C1949" s="45" t="inlineStr">
        <is>
          <t>Sài Gòn</t>
        </is>
      </c>
      <c r="D1949" s="45" t="n"/>
      <c r="E1949" s="45" t="n"/>
      <c r="F1949" s="45" t="inlineStr">
        <is>
          <t>KH1879</t>
        </is>
      </c>
      <c r="G1949" s="45" t="n"/>
      <c r="H1949" s="45" t="inlineStr">
        <is>
          <t>TP. Hồ Chí Minh</t>
        </is>
      </c>
      <c r="I1949" s="45" t="n"/>
    </row>
    <row r="1950" ht="25" customHeight="1">
      <c r="A1950" s="43" t="inlineStr">
        <is>
          <t>Anh Long - Nhơn Trạch / 0901.551.303</t>
        </is>
      </c>
      <c r="B1950" s="43" t="inlineStr">
        <is>
          <t>0901.551.303</t>
        </is>
      </c>
      <c r="C1950" s="43" t="inlineStr">
        <is>
          <t>Nhơn Trạch - Đồng Nai</t>
        </is>
      </c>
      <c r="D1950" s="43" t="n"/>
      <c r="E1950" s="43" t="n"/>
      <c r="F1950" s="43" t="inlineStr">
        <is>
          <t>KH1875</t>
        </is>
      </c>
      <c r="G1950" s="43" t="n"/>
      <c r="H1950" s="43" t="inlineStr">
        <is>
          <t>Đồng Nai</t>
        </is>
      </c>
      <c r="I1950" s="43" t="n"/>
    </row>
    <row r="1951" ht="25" customHeight="1">
      <c r="A1951" s="45" t="inlineStr">
        <is>
          <t>Anh Long - Đắk Nông / 0979 524 848</t>
        </is>
      </c>
      <c r="B1951" s="45" t="inlineStr">
        <is>
          <t>0979 524 848</t>
        </is>
      </c>
      <c r="C1951" s="45" t="inlineStr">
        <is>
          <t>Đắk Nông</t>
        </is>
      </c>
      <c r="D1951" s="45" t="n"/>
      <c r="E1951" s="45" t="n"/>
      <c r="F1951" s="45" t="inlineStr">
        <is>
          <t>KH1876</t>
        </is>
      </c>
      <c r="G1951" s="45" t="n"/>
      <c r="H1951" s="45" t="n"/>
      <c r="I1951" s="45" t="n"/>
    </row>
    <row r="1952" ht="25" customHeight="1">
      <c r="A1952" s="43" t="inlineStr">
        <is>
          <t>Chị Lan - Nhà Bè/ 0906.718.566</t>
        </is>
      </c>
      <c r="B1952" s="43" t="inlineStr">
        <is>
          <t>0906.718.566</t>
        </is>
      </c>
      <c r="C1952" s="43" t="inlineStr">
        <is>
          <t>Nhà Bè</t>
        </is>
      </c>
      <c r="D1952" s="43" t="n"/>
      <c r="E1952" s="43" t="n"/>
      <c r="F1952" s="43" t="inlineStr">
        <is>
          <t>KH1874</t>
        </is>
      </c>
      <c r="G1952" s="43" t="n"/>
      <c r="H1952" s="43" t="inlineStr">
        <is>
          <t>TP. Hồ Chí Minh</t>
        </is>
      </c>
      <c r="I1952" s="43" t="n"/>
    </row>
    <row r="1953" ht="25" customHeight="1">
      <c r="A1953" s="45" t="inlineStr">
        <is>
          <t>Anh Tuấn - Sài Gòn /0903.607.103</t>
        </is>
      </c>
      <c r="B1953" s="45" t="inlineStr">
        <is>
          <t>0903.607.103</t>
        </is>
      </c>
      <c r="C1953" s="45" t="inlineStr">
        <is>
          <t>Sài Gòn</t>
        </is>
      </c>
      <c r="D1953" s="45" t="n"/>
      <c r="E1953" s="45" t="n"/>
      <c r="F1953" s="45" t="inlineStr">
        <is>
          <t>KH1873</t>
        </is>
      </c>
      <c r="G1953" s="45" t="n"/>
      <c r="H1953" s="45" t="inlineStr">
        <is>
          <t>TP. Hồ Chí Minh</t>
        </is>
      </c>
      <c r="I1953" s="45" t="n"/>
    </row>
    <row r="1954" ht="25" customHeight="1">
      <c r="A1954" s="43" t="inlineStr">
        <is>
          <t>Anh Quang - Suối Tiên /0918.826.379</t>
        </is>
      </c>
      <c r="B1954" s="43" t="inlineStr">
        <is>
          <t>0918.826.379</t>
        </is>
      </c>
      <c r="C1954" s="43" t="inlineStr">
        <is>
          <t>Suối Tiên, SG</t>
        </is>
      </c>
      <c r="D1954" s="43" t="n"/>
      <c r="E1954" s="43" t="n"/>
      <c r="F1954" s="43" t="inlineStr">
        <is>
          <t>KH1872</t>
        </is>
      </c>
      <c r="G1954" s="43" t="n"/>
      <c r="H1954" s="43" t="inlineStr">
        <is>
          <t>TP. Hồ Chí Minh</t>
        </is>
      </c>
      <c r="I1954" s="43" t="n"/>
    </row>
    <row r="1955" ht="25" customHeight="1">
      <c r="A1955" s="45" t="inlineStr">
        <is>
          <t>Bãi Máy Vương Gia Lộc - Anh Viên - Đền Hùng, Q9 / 0913.931.520</t>
        </is>
      </c>
      <c r="B1955" s="45" t="inlineStr">
        <is>
          <t>0913.931.520</t>
        </is>
      </c>
      <c r="C1955" s="45" t="inlineStr">
        <is>
          <t>Quận 9, Sài Gòn</t>
        </is>
      </c>
      <c r="D1955" s="45" t="n"/>
      <c r="E1955" s="45" t="n"/>
      <c r="F1955" s="45" t="inlineStr">
        <is>
          <t>KH1871</t>
        </is>
      </c>
      <c r="G1955" s="45" t="n"/>
      <c r="H1955" s="45" t="inlineStr">
        <is>
          <t>TP. Hồ Chí Minh</t>
        </is>
      </c>
      <c r="I1955" s="45" t="n"/>
    </row>
    <row r="1956" ht="25" customHeight="1">
      <c r="A1956" s="43" t="inlineStr">
        <is>
          <t>Anh Thức - Bình Chánh/ 0938.295.008</t>
        </is>
      </c>
      <c r="B1956" s="43" t="inlineStr">
        <is>
          <t>0938.295.008</t>
        </is>
      </c>
      <c r="C1956" s="43" t="inlineStr">
        <is>
          <t>Bình Chánh - TP.HCM</t>
        </is>
      </c>
      <c r="D1956" s="43" t="n"/>
      <c r="E1956" s="43" t="n"/>
      <c r="F1956" s="43" t="inlineStr">
        <is>
          <t>KH1870</t>
        </is>
      </c>
      <c r="G1956" s="43" t="n"/>
      <c r="H1956" s="43" t="inlineStr">
        <is>
          <t>TP. Hồ Chí Minh</t>
        </is>
      </c>
      <c r="I1956" s="43" t="n"/>
    </row>
    <row r="1957" ht="25" customHeight="1">
      <c r="A1957" s="45" t="inlineStr">
        <is>
          <t>Anh Tý - Quận 7 / 0945.003.942</t>
        </is>
      </c>
      <c r="B1957" s="45" t="inlineStr">
        <is>
          <t>0945.003.942</t>
        </is>
      </c>
      <c r="C1957" s="45" t="inlineStr">
        <is>
          <t>Quận 7, SG</t>
        </is>
      </c>
      <c r="D1957" s="45" t="n"/>
      <c r="E1957" s="45" t="n"/>
      <c r="F1957" s="45" t="inlineStr">
        <is>
          <t>KH1869</t>
        </is>
      </c>
      <c r="G1957" s="45" t="n"/>
      <c r="H1957" s="45" t="inlineStr">
        <is>
          <t>TP. Hồ Chí Minh</t>
        </is>
      </c>
      <c r="I1957" s="45" t="n"/>
    </row>
    <row r="1958" ht="25" customHeight="1">
      <c r="A1958" s="43" t="inlineStr">
        <is>
          <t>Anh Hậu - Linh Xuân / 0945.996.667</t>
        </is>
      </c>
      <c r="B1958" s="43" t="inlineStr">
        <is>
          <t>0945.996.667</t>
        </is>
      </c>
      <c r="C1958" s="43" t="inlineStr">
        <is>
          <t>Linh Xuân - Thủ Đức- TP HCM</t>
        </is>
      </c>
      <c r="D1958" s="43" t="n"/>
      <c r="E1958" s="43" t="n"/>
      <c r="F1958" s="43" t="inlineStr">
        <is>
          <t>KH1866</t>
        </is>
      </c>
      <c r="G1958" s="43" t="n"/>
      <c r="H1958" s="43" t="n"/>
      <c r="I1958" s="43" t="n"/>
    </row>
    <row r="1959" ht="25" customHeight="1">
      <c r="A1959" s="45" t="inlineStr">
        <is>
          <t>Gara Hưng Thịnh - Long An/ 0908.535.114</t>
        </is>
      </c>
      <c r="B1959" s="45" t="inlineStr">
        <is>
          <t>0908.535.114</t>
        </is>
      </c>
      <c r="C1959" s="45" t="inlineStr">
        <is>
          <t>Long An</t>
        </is>
      </c>
      <c r="D1959" s="45" t="n"/>
      <c r="E1959" s="45" t="n"/>
      <c r="F1959" s="45" t="inlineStr">
        <is>
          <t>KH1867</t>
        </is>
      </c>
      <c r="G1959" s="45" t="n"/>
      <c r="H1959" s="45" t="inlineStr">
        <is>
          <t>Long An</t>
        </is>
      </c>
      <c r="I1959" s="45" t="n"/>
    </row>
    <row r="1960" ht="25" customHeight="1">
      <c r="A1960" s="43" t="inlineStr">
        <is>
          <t>Anh Kiệt - Nha Trang/ 01655.556.809</t>
        </is>
      </c>
      <c r="B1960" s="43" t="inlineStr">
        <is>
          <t>01655.556.809</t>
        </is>
      </c>
      <c r="C1960" s="43" t="inlineStr">
        <is>
          <t>Nha Trang</t>
        </is>
      </c>
      <c r="D1960" s="43" t="n"/>
      <c r="E1960" s="43" t="n"/>
      <c r="F1960" s="43" t="inlineStr">
        <is>
          <t>KH1868</t>
        </is>
      </c>
      <c r="G1960" s="43" t="n"/>
      <c r="H1960" s="43" t="inlineStr">
        <is>
          <t>Khánh Hòa</t>
        </is>
      </c>
      <c r="I1960" s="43" t="n"/>
    </row>
    <row r="1961" ht="25" customHeight="1">
      <c r="A1961" s="45" t="inlineStr">
        <is>
          <t>Anh Tân - SG / 0908.822.713</t>
        </is>
      </c>
      <c r="B1961" s="45" t="inlineStr">
        <is>
          <t>0908.822.713</t>
        </is>
      </c>
      <c r="C1961" s="45" t="inlineStr">
        <is>
          <t>Sài Gòn</t>
        </is>
      </c>
      <c r="D1961" s="45" t="n"/>
      <c r="E1961" s="45" t="n"/>
      <c r="F1961" s="45" t="inlineStr">
        <is>
          <t>KH1864</t>
        </is>
      </c>
      <c r="G1961" s="45" t="n"/>
      <c r="H1961" s="45" t="inlineStr">
        <is>
          <t>TP. Hồ Chí Minh</t>
        </is>
      </c>
      <c r="I1961" s="45" t="n"/>
    </row>
    <row r="1962" ht="25" customHeight="1">
      <c r="A1962" s="43" t="inlineStr">
        <is>
          <t>Anh Thống - Cà Mau / 0916.314.437</t>
        </is>
      </c>
      <c r="B1962" s="43" t="inlineStr">
        <is>
          <t>0916.314.437</t>
        </is>
      </c>
      <c r="C1962" s="43" t="inlineStr">
        <is>
          <t>Cà Mau</t>
        </is>
      </c>
      <c r="D1962" s="43" t="n"/>
      <c r="E1962" s="43" t="n"/>
      <c r="F1962" s="43" t="inlineStr">
        <is>
          <t>KH1865</t>
        </is>
      </c>
      <c r="G1962" s="43" t="n"/>
      <c r="H1962" s="43" t="inlineStr">
        <is>
          <t>Cà Mau</t>
        </is>
      </c>
      <c r="I1962" s="43" t="n"/>
    </row>
    <row r="1963" ht="25" customHeight="1">
      <c r="A1963" s="45" t="inlineStr">
        <is>
          <t>Anh Xuyên - Bình Dương/ 0979.897.589</t>
        </is>
      </c>
      <c r="B1963" s="45" t="inlineStr">
        <is>
          <t>0979.897.589</t>
        </is>
      </c>
      <c r="C1963" s="45" t="inlineStr">
        <is>
          <t>Bình Dương</t>
        </is>
      </c>
      <c r="D1963" s="45" t="n"/>
      <c r="E1963" s="45" t="n"/>
      <c r="F1963" s="45" t="inlineStr">
        <is>
          <t>KH1861</t>
        </is>
      </c>
      <c r="G1963" s="45" t="n"/>
      <c r="H1963" s="45" t="inlineStr">
        <is>
          <t>Bình Dương</t>
        </is>
      </c>
      <c r="I1963" s="45" t="n"/>
    </row>
    <row r="1964" ht="25" customHeight="1">
      <c r="A1964" s="43" t="inlineStr">
        <is>
          <t>Anh Tý - Bình Định/ 0906.097.664</t>
        </is>
      </c>
      <c r="B1964" s="43" t="inlineStr">
        <is>
          <t>0906.097.664</t>
        </is>
      </c>
      <c r="C1964" s="43" t="inlineStr">
        <is>
          <t>Bình Định</t>
        </is>
      </c>
      <c r="D1964" s="43" t="n"/>
      <c r="E1964" s="43" t="n"/>
      <c r="F1964" s="43" t="inlineStr">
        <is>
          <t>KH1862</t>
        </is>
      </c>
      <c r="G1964" s="43" t="n"/>
      <c r="H1964" s="43" t="inlineStr">
        <is>
          <t>Bình Định</t>
        </is>
      </c>
      <c r="I1964" s="43" t="n"/>
    </row>
    <row r="1965" ht="25" customHeight="1">
      <c r="A1965" s="45" t="inlineStr">
        <is>
          <t>Anh Thắng - Bình Chánh / 0967.156.550</t>
        </is>
      </c>
      <c r="B1965" s="45" t="inlineStr">
        <is>
          <t>0967.156.550</t>
        </is>
      </c>
      <c r="C1965" s="45" t="inlineStr">
        <is>
          <t>Bình Chánh, SG</t>
        </is>
      </c>
      <c r="D1965" s="45" t="n"/>
      <c r="E1965" s="45" t="n"/>
      <c r="F1965" s="45" t="inlineStr">
        <is>
          <t>KH1863</t>
        </is>
      </c>
      <c r="G1965" s="45" t="n"/>
      <c r="H1965" s="45" t="inlineStr">
        <is>
          <t>TP. Hồ Chí Minh</t>
        </is>
      </c>
      <c r="I1965" s="45" t="n"/>
    </row>
    <row r="1966" ht="25" customHeight="1">
      <c r="A1966" s="43" t="inlineStr">
        <is>
          <t>Anh Trí - Vĩnh Phú/0972.993.939</t>
        </is>
      </c>
      <c r="B1966" s="43" t="inlineStr">
        <is>
          <t>0972.993.939</t>
        </is>
      </c>
      <c r="C1966" s="43" t="inlineStr">
        <is>
          <t>Vĩnh Phú - Bình Dương</t>
        </is>
      </c>
      <c r="D1966" s="43" t="n"/>
      <c r="E1966" s="43" t="n"/>
      <c r="F1966" s="43" t="inlineStr">
        <is>
          <t>KH1860</t>
        </is>
      </c>
      <c r="G1966" s="43" t="n"/>
      <c r="H1966" s="43" t="inlineStr">
        <is>
          <t>Bình Dương</t>
        </is>
      </c>
      <c r="I1966" s="43" t="n"/>
    </row>
    <row r="1967" ht="25" customHeight="1">
      <c r="A1967" s="45" t="inlineStr">
        <is>
          <t>Anh Thành - Bến Cát/ 0984.038.699</t>
        </is>
      </c>
      <c r="B1967" s="45" t="inlineStr">
        <is>
          <t>0984.038.699</t>
        </is>
      </c>
      <c r="C1967" s="45" t="inlineStr">
        <is>
          <t>Bến Cát - Bình Dương</t>
        </is>
      </c>
      <c r="D1967" s="45" t="n"/>
      <c r="E1967" s="45" t="n"/>
      <c r="F1967" s="45" t="inlineStr">
        <is>
          <t>KH1858</t>
        </is>
      </c>
      <c r="G1967" s="45" t="n"/>
      <c r="H1967" s="45" t="inlineStr">
        <is>
          <t>Bình Dương</t>
        </is>
      </c>
      <c r="I1967" s="45" t="n"/>
    </row>
    <row r="1968" ht="25" customHeight="1">
      <c r="A1968" s="43" t="inlineStr">
        <is>
          <t>Anh Luân - Nhà Bè / 0919.466.267</t>
        </is>
      </c>
      <c r="B1968" s="43" t="inlineStr">
        <is>
          <t>0919.466.267</t>
        </is>
      </c>
      <c r="C1968" s="43" t="inlineStr">
        <is>
          <t>Hẻm 126, đường Nguyễn Văn Cao, Nhà Bè</t>
        </is>
      </c>
      <c r="D1968" s="43" t="n"/>
      <c r="E1968" s="43" t="n"/>
      <c r="F1968" s="43" t="inlineStr">
        <is>
          <t>KH1859</t>
        </is>
      </c>
      <c r="G1968" s="43" t="n"/>
      <c r="H1968" s="43" t="inlineStr">
        <is>
          <t>TP. Hồ Chí Minh</t>
        </is>
      </c>
      <c r="I1968" s="43" t="n"/>
    </row>
    <row r="1969" ht="25" customHeight="1">
      <c r="A1969" s="45" t="inlineStr">
        <is>
          <t>Anh Vinh( sửa mâm quay toa) - Quốc Lộ 13/ 0971.514.444</t>
        </is>
      </c>
      <c r="B1969" s="45" t="inlineStr">
        <is>
          <t>0971.514.444</t>
        </is>
      </c>
      <c r="C1969" s="45" t="inlineStr">
        <is>
          <t>Quốc Lộ 13 - SG</t>
        </is>
      </c>
      <c r="D1969" s="45" t="n"/>
      <c r="E1969" s="45" t="n"/>
      <c r="F1969" s="45" t="inlineStr">
        <is>
          <t>KH1857</t>
        </is>
      </c>
      <c r="G1969" s="45" t="n"/>
      <c r="H1969" s="45" t="inlineStr">
        <is>
          <t>TP. Hồ Chí Minh</t>
        </is>
      </c>
      <c r="I1969" s="45" t="n"/>
    </row>
    <row r="1970" ht="25" customHeight="1">
      <c r="A1970" s="43" t="inlineStr">
        <is>
          <t>Anh Hòa - Lâm Hà / 01699.163.630</t>
        </is>
      </c>
      <c r="B1970" s="43" t="inlineStr">
        <is>
          <t>01699.163.630</t>
        </is>
      </c>
      <c r="C1970" s="43" t="inlineStr">
        <is>
          <t>Lâm Hà, Lâm Đồng</t>
        </is>
      </c>
      <c r="D1970" s="43" t="n"/>
      <c r="E1970" s="43" t="n"/>
      <c r="F1970" s="43" t="inlineStr">
        <is>
          <t>KH1856</t>
        </is>
      </c>
      <c r="G1970" s="43" t="n"/>
      <c r="H1970" s="43" t="inlineStr">
        <is>
          <t>Lâm Đồng</t>
        </is>
      </c>
      <c r="I1970" s="43" t="n"/>
    </row>
    <row r="1971" ht="25" customHeight="1">
      <c r="A1971" s="45" t="inlineStr">
        <is>
          <t>Anh Tư - Công Ty Gia Huy, Sài Gòn / 0913.601.293</t>
        </is>
      </c>
      <c r="B1971" s="45" t="inlineStr">
        <is>
          <t>0913.601.293</t>
        </is>
      </c>
      <c r="C1971" s="45" t="inlineStr">
        <is>
          <t>Sài Gòn</t>
        </is>
      </c>
      <c r="D1971" s="45" t="n"/>
      <c r="E1971" s="45" t="n"/>
      <c r="F1971" s="45" t="inlineStr">
        <is>
          <t>KH1852</t>
        </is>
      </c>
      <c r="G1971" s="45" t="n"/>
      <c r="H1971" s="45" t="inlineStr">
        <is>
          <t>TP. Hồ Chí Minh</t>
        </is>
      </c>
      <c r="I1971" s="45" t="n"/>
    </row>
    <row r="1972" ht="25" customHeight="1">
      <c r="A1972" s="43" t="inlineStr">
        <is>
          <t>Anh Phú - Đức Trọng/ 0972.602.885</t>
        </is>
      </c>
      <c r="B1972" s="43" t="inlineStr">
        <is>
          <t>0972.602.885</t>
        </is>
      </c>
      <c r="C1972" s="43" t="inlineStr">
        <is>
          <t>Đức Trọng, Lâm Đồng</t>
        </is>
      </c>
      <c r="D1972" s="43" t="n"/>
      <c r="E1972" s="43" t="n"/>
      <c r="F1972" s="43" t="inlineStr">
        <is>
          <t>KH1853</t>
        </is>
      </c>
      <c r="G1972" s="43" t="n"/>
      <c r="H1972" s="43" t="inlineStr">
        <is>
          <t>Lâm Đồng</t>
        </is>
      </c>
      <c r="I1972" s="43" t="n"/>
    </row>
    <row r="1973" ht="25" customHeight="1">
      <c r="A1973" s="45" t="inlineStr">
        <is>
          <t>Anh Phương - Củ Chi / 0908.182.275</t>
        </is>
      </c>
      <c r="B1973" s="45" t="inlineStr">
        <is>
          <t>0908.182.275</t>
        </is>
      </c>
      <c r="C1973" s="45" t="inlineStr">
        <is>
          <t>Củ Chi, Sài Gòn</t>
        </is>
      </c>
      <c r="D1973" s="45" t="n"/>
      <c r="E1973" s="45" t="n"/>
      <c r="F1973" s="45" t="inlineStr">
        <is>
          <t>KH1854</t>
        </is>
      </c>
      <c r="G1973" s="45" t="n"/>
      <c r="H1973" s="45" t="inlineStr">
        <is>
          <t>TP. Hồ Chí Minh</t>
        </is>
      </c>
      <c r="I1973" s="45" t="n"/>
    </row>
    <row r="1974" ht="25" customHeight="1">
      <c r="A1974" s="43" t="inlineStr">
        <is>
          <t>Anh Cường - Quận 2/ 0909.433.114</t>
        </is>
      </c>
      <c r="B1974" s="43" t="inlineStr">
        <is>
          <t>0909.433.114</t>
        </is>
      </c>
      <c r="C1974" s="43" t="inlineStr">
        <is>
          <t>Sài Gòn</t>
        </is>
      </c>
      <c r="D1974" s="43" t="n"/>
      <c r="E1974" s="43" t="n"/>
      <c r="F1974" s="43" t="inlineStr">
        <is>
          <t>KH1855</t>
        </is>
      </c>
      <c r="G1974" s="43" t="n"/>
      <c r="H1974" s="43" t="inlineStr">
        <is>
          <t>TP. Hồ Chí Minh</t>
        </is>
      </c>
      <c r="I1974" s="43" t="n"/>
    </row>
    <row r="1975" ht="25" customHeight="1">
      <c r="A1975" s="45" t="inlineStr">
        <is>
          <t>Anh Hồ - Tân Vạn, Bình Dương / 0984.489.136</t>
        </is>
      </c>
      <c r="B1975" s="45" t="inlineStr">
        <is>
          <t>0984.489.136</t>
        </is>
      </c>
      <c r="C1975" s="45" t="inlineStr">
        <is>
          <t>Tân Vạn, Bình Dương</t>
        </is>
      </c>
      <c r="D1975" s="45" t="n"/>
      <c r="E1975" s="45" t="n"/>
      <c r="F1975" s="45" t="inlineStr">
        <is>
          <t>KH1849</t>
        </is>
      </c>
      <c r="G1975" s="45" t="n"/>
      <c r="H1975" s="45" t="inlineStr">
        <is>
          <t>Bình Dương</t>
        </is>
      </c>
      <c r="I1975" s="45" t="n"/>
    </row>
    <row r="1976" ht="25" customHeight="1">
      <c r="A1976" s="43" t="inlineStr">
        <is>
          <t>Anh Quang - bình phước /0932.041.454</t>
        </is>
      </c>
      <c r="B1976" s="43" t="inlineStr">
        <is>
          <t>0932.041.454</t>
        </is>
      </c>
      <c r="C1976" s="43" t="inlineStr">
        <is>
          <t>Bình Phước</t>
        </is>
      </c>
      <c r="D1976" s="43" t="n"/>
      <c r="E1976" s="43" t="n"/>
      <c r="F1976" s="43" t="inlineStr">
        <is>
          <t>KH1850</t>
        </is>
      </c>
      <c r="G1976" s="43" t="n"/>
      <c r="H1976" s="43" t="inlineStr">
        <is>
          <t>Bình Phước</t>
        </is>
      </c>
      <c r="I1976" s="43" t="n"/>
    </row>
    <row r="1977" ht="25" customHeight="1">
      <c r="A1977" s="45" t="inlineStr">
        <is>
          <t>Anh Hùng - Quận 12 / 0903.909.022</t>
        </is>
      </c>
      <c r="B1977" s="45" t="inlineStr">
        <is>
          <t>0903.909.022</t>
        </is>
      </c>
      <c r="C1977" s="45" t="inlineStr">
        <is>
          <t>Quận 12, Sài Gòn</t>
        </is>
      </c>
      <c r="D1977" s="45" t="n"/>
      <c r="E1977" s="45" t="n"/>
      <c r="F1977" s="45" t="inlineStr">
        <is>
          <t>KH1851</t>
        </is>
      </c>
      <c r="G1977" s="45" t="n"/>
      <c r="H1977" s="45" t="inlineStr">
        <is>
          <t>TP. Hồ Chí Minh</t>
        </is>
      </c>
      <c r="I1977" s="45" t="n"/>
    </row>
    <row r="1978" ht="25" customHeight="1">
      <c r="A1978" s="43" t="inlineStr">
        <is>
          <t>Anh Khải - Bến Lức / 0949.771.079</t>
        </is>
      </c>
      <c r="B1978" s="43" t="inlineStr">
        <is>
          <t>0949.771.079</t>
        </is>
      </c>
      <c r="C1978" s="43" t="inlineStr">
        <is>
          <t>Bến Lức, Long An</t>
        </is>
      </c>
      <c r="D1978" s="43" t="n"/>
      <c r="E1978" s="43" t="n"/>
      <c r="F1978" s="43" t="inlineStr">
        <is>
          <t>KH1846</t>
        </is>
      </c>
      <c r="G1978" s="43" t="n"/>
      <c r="H1978" s="43" t="inlineStr">
        <is>
          <t>Long An</t>
        </is>
      </c>
      <c r="I1978" s="43" t="n"/>
    </row>
    <row r="1979" ht="25" customHeight="1">
      <c r="A1979" s="45" t="inlineStr">
        <is>
          <t>Anh Luyến - Ngã Tư Bình Phước / 0985.600.610</t>
        </is>
      </c>
      <c r="B1979" s="45" t="inlineStr">
        <is>
          <t>0985.600.610</t>
        </is>
      </c>
      <c r="C1979" s="45" t="inlineStr">
        <is>
          <t>Sài Gòn</t>
        </is>
      </c>
      <c r="D1979" s="45" t="n"/>
      <c r="E1979" s="45" t="n"/>
      <c r="F1979" s="45" t="inlineStr">
        <is>
          <t>KH1847</t>
        </is>
      </c>
      <c r="G1979" s="45" t="n"/>
      <c r="H1979" s="45" t="inlineStr">
        <is>
          <t>TP. Hồ Chí Minh</t>
        </is>
      </c>
      <c r="I1979" s="45" t="n"/>
    </row>
    <row r="1980" ht="25" customHeight="1">
      <c r="A1980" s="43" t="inlineStr">
        <is>
          <t>Anh Vinh - Bến Lức/ 0979.686.867</t>
        </is>
      </c>
      <c r="B1980" s="43" t="inlineStr">
        <is>
          <t>0979.686.867</t>
        </is>
      </c>
      <c r="C1980" s="43" t="inlineStr">
        <is>
          <t>Bến Lức - Long An</t>
        </is>
      </c>
      <c r="D1980" s="43" t="n"/>
      <c r="E1980" s="43" t="n"/>
      <c r="F1980" s="43" t="inlineStr">
        <is>
          <t>KH1848</t>
        </is>
      </c>
      <c r="G1980" s="43" t="n"/>
      <c r="H1980" s="43" t="inlineStr">
        <is>
          <t>Long An</t>
        </is>
      </c>
      <c r="I1980" s="43" t="n"/>
    </row>
    <row r="1981" ht="25" customHeight="1">
      <c r="A1981" s="45" t="inlineStr">
        <is>
          <t>Công ty Gia Hân - Khánh Hoà / Anh Chánh - 0913.490.503</t>
        </is>
      </c>
      <c r="B1981" s="45" t="inlineStr">
        <is>
          <t>0913.490.503</t>
        </is>
      </c>
      <c r="C1981" s="45" t="inlineStr">
        <is>
          <t>X.Vĩnh Hiệp, Nha Trang, Khánh Hoà</t>
        </is>
      </c>
      <c r="D1981" s="45" t="n"/>
      <c r="E1981" s="45" t="n"/>
      <c r="F1981" s="45" t="inlineStr">
        <is>
          <t>KH1844</t>
        </is>
      </c>
      <c r="G1981" s="45" t="n"/>
      <c r="H1981" s="45" t="inlineStr">
        <is>
          <t>Khánh Hòa</t>
        </is>
      </c>
      <c r="I1981" s="45" t="n"/>
    </row>
    <row r="1982" ht="25" customHeight="1">
      <c r="A1982" s="43" t="inlineStr">
        <is>
          <t>anh Mặn - Cty Tấn Đạt, Nha Trang / 0905.123.198</t>
        </is>
      </c>
      <c r="B1982" s="43" t="inlineStr">
        <is>
          <t>0905.123.198</t>
        </is>
      </c>
      <c r="C1982" s="43" t="inlineStr">
        <is>
          <t>Nha Trang</t>
        </is>
      </c>
      <c r="D1982" s="43" t="n"/>
      <c r="E1982" s="43" t="n"/>
      <c r="F1982" s="43" t="inlineStr">
        <is>
          <t>KH1845</t>
        </is>
      </c>
      <c r="G1982" s="43" t="n"/>
      <c r="H1982" s="43" t="inlineStr">
        <is>
          <t>Khánh Hòa</t>
        </is>
      </c>
      <c r="I1982" s="43" t="n"/>
    </row>
    <row r="1983" ht="25" customHeight="1">
      <c r="A1983" s="45" t="inlineStr">
        <is>
          <t>Công Ty CP ĐT - XD Thái Nhân/ Chú Đức - 0903.959.187</t>
        </is>
      </c>
      <c r="B1983" s="45" t="inlineStr">
        <is>
          <t>0903.959.187</t>
        </is>
      </c>
      <c r="C1983" s="45" t="inlineStr">
        <is>
          <t>Bình Chánh - TP.HCM</t>
        </is>
      </c>
      <c r="D1983" s="45" t="n"/>
      <c r="E1983" s="45" t="n"/>
      <c r="F1983" s="45" t="inlineStr">
        <is>
          <t>KH1842</t>
        </is>
      </c>
      <c r="G1983" s="45" t="n"/>
      <c r="H1983" s="45" t="inlineStr">
        <is>
          <t>TP. Hồ Chí Minh</t>
        </is>
      </c>
      <c r="I1983" s="45" t="n"/>
    </row>
    <row r="1984" ht="25" customHeight="1">
      <c r="A1984" s="43" t="inlineStr">
        <is>
          <t>Anh Nguyên - Đồng Xoài / 0986.534.981</t>
        </is>
      </c>
      <c r="B1984" s="43" t="inlineStr">
        <is>
          <t>0986.534.981</t>
        </is>
      </c>
      <c r="C1984" s="43" t="inlineStr">
        <is>
          <t>Đồng Xoài, Bình Phước</t>
        </is>
      </c>
      <c r="D1984" s="43" t="n"/>
      <c r="E1984" s="43" t="n"/>
      <c r="F1984" s="43" t="inlineStr">
        <is>
          <t>KH1843</t>
        </is>
      </c>
      <c r="G1984" s="43" t="n"/>
      <c r="H1984" s="43" t="inlineStr">
        <is>
          <t>Bình Phước</t>
        </is>
      </c>
      <c r="I1984" s="43" t="n"/>
    </row>
    <row r="1985" ht="25" customHeight="1">
      <c r="A1985" s="45" t="inlineStr">
        <is>
          <t>Anh Lâm - Đại Nam, Bình Dương / 0918.134.372</t>
        </is>
      </c>
      <c r="B1985" s="45" t="inlineStr">
        <is>
          <t>0918.134.372</t>
        </is>
      </c>
      <c r="C1985" s="45" t="inlineStr">
        <is>
          <t>Đại Nam, Bình Dương</t>
        </is>
      </c>
      <c r="D1985" s="45" t="n"/>
      <c r="E1985" s="45" t="n"/>
      <c r="F1985" s="45" t="inlineStr">
        <is>
          <t>KH1839</t>
        </is>
      </c>
      <c r="G1985" s="45" t="n"/>
      <c r="H1985" s="45" t="inlineStr">
        <is>
          <t>Bình Dương</t>
        </is>
      </c>
      <c r="I1985" s="45" t="n"/>
    </row>
    <row r="1986" ht="25" customHeight="1">
      <c r="A1986" s="43" t="inlineStr">
        <is>
          <t>Anh Thoại - Sài gòn / 0975.513.699</t>
        </is>
      </c>
      <c r="B1986" s="43" t="inlineStr">
        <is>
          <t>0975.513.699</t>
        </is>
      </c>
      <c r="C1986" s="43" t="inlineStr">
        <is>
          <t>Nhà Bè, Sài Gòn</t>
        </is>
      </c>
      <c r="D1986" s="43" t="n"/>
      <c r="E1986" s="43" t="n"/>
      <c r="F1986" s="43" t="inlineStr">
        <is>
          <t>KH1840</t>
        </is>
      </c>
      <c r="G1986" s="43" t="n"/>
      <c r="H1986" s="43" t="inlineStr">
        <is>
          <t>TP. Hồ Chí Minh</t>
        </is>
      </c>
      <c r="I1986" s="43" t="n"/>
    </row>
    <row r="1987" ht="25" customHeight="1">
      <c r="A1987" s="45" t="inlineStr">
        <is>
          <t>Anh Hậu - Trà Vinh/ 0908.931.979</t>
        </is>
      </c>
      <c r="B1987" s="45" t="inlineStr">
        <is>
          <t>0908.931.979</t>
        </is>
      </c>
      <c r="C1987" s="45" t="inlineStr">
        <is>
          <t>Trà Vinh</t>
        </is>
      </c>
      <c r="D1987" s="45" t="n"/>
      <c r="E1987" s="45" t="n"/>
      <c r="F1987" s="45" t="inlineStr">
        <is>
          <t>KH1841</t>
        </is>
      </c>
      <c r="G1987" s="45" t="n"/>
      <c r="H1987" s="45" t="inlineStr">
        <is>
          <t>Trà Vinh</t>
        </is>
      </c>
      <c r="I1987" s="45" t="n"/>
    </row>
    <row r="1988" ht="25" customHeight="1">
      <c r="A1988" s="43" t="inlineStr">
        <is>
          <t>Cửa hàng Toàn Phát - Mỹ Tho / 0919.198.715</t>
        </is>
      </c>
      <c r="B1988" s="43" t="inlineStr">
        <is>
          <t>0919.198.715</t>
        </is>
      </c>
      <c r="C1988" s="43" t="inlineStr">
        <is>
          <t>Tiền Giang</t>
        </is>
      </c>
      <c r="D1988" s="43" t="n"/>
      <c r="E1988" s="43" t="n"/>
      <c r="F1988" s="43" t="inlineStr">
        <is>
          <t>KH1838</t>
        </is>
      </c>
      <c r="G1988" s="43" t="n"/>
      <c r="H1988" s="43" t="inlineStr">
        <is>
          <t>Tiền Giang</t>
        </is>
      </c>
      <c r="I1988" s="43" t="n"/>
    </row>
    <row r="1989" ht="25" customHeight="1">
      <c r="A1989" s="45" t="inlineStr">
        <is>
          <t>Công Ty Thép Pomina - Bà Rịa Vũng Tàu/ 0973.174.320 or 0902.056.010</t>
        </is>
      </c>
      <c r="B1989" s="45" t="inlineStr">
        <is>
          <t>0973.174.320 / 0902.056.010</t>
        </is>
      </c>
      <c r="C1989" s="45" t="inlineStr">
        <is>
          <t>KCN Phú Mỹ 1 - Tân Thành - BRVT</t>
        </is>
      </c>
      <c r="D1989" s="45" t="n"/>
      <c r="E1989" s="45" t="n"/>
      <c r="F1989" s="45" t="inlineStr">
        <is>
          <t>KH1837</t>
        </is>
      </c>
      <c r="G1989" s="45" t="n"/>
      <c r="H1989" s="45" t="inlineStr">
        <is>
          <t>Bà Rịa - Vũng Tàu</t>
        </is>
      </c>
      <c r="I1989" s="45" t="n"/>
    </row>
    <row r="1990" ht="25" customHeight="1">
      <c r="A1990" s="43" t="inlineStr">
        <is>
          <t>Anh Thọ - Đức Hòa, Long An / 0949.733.346</t>
        </is>
      </c>
      <c r="B1990" s="43" t="inlineStr">
        <is>
          <t>0949.733.346</t>
        </is>
      </c>
      <c r="C1990" s="43" t="inlineStr">
        <is>
          <t>Long An</t>
        </is>
      </c>
      <c r="D1990" s="43" t="n"/>
      <c r="E1990" s="43" t="n"/>
      <c r="F1990" s="43" t="inlineStr">
        <is>
          <t>KH1835</t>
        </is>
      </c>
      <c r="G1990" s="43" t="n"/>
      <c r="H1990" s="43" t="inlineStr">
        <is>
          <t>Long An</t>
        </is>
      </c>
      <c r="I1990" s="43" t="n"/>
    </row>
    <row r="1991" ht="25" customHeight="1">
      <c r="A1991" s="45" t="inlineStr">
        <is>
          <t>Chú Năm - Thủ Đức / 0903.087.141( Công Ty Tổng Hợp)</t>
        </is>
      </c>
      <c r="B1991" s="45" t="inlineStr">
        <is>
          <t>0903.087.141</t>
        </is>
      </c>
      <c r="C1991" s="45" t="inlineStr">
        <is>
          <t>Sài Gòn</t>
        </is>
      </c>
      <c r="D1991" s="45" t="n"/>
      <c r="E1991" s="45" t="n"/>
      <c r="F1991" s="45" t="inlineStr">
        <is>
          <t>KH1836</t>
        </is>
      </c>
      <c r="G1991" s="45" t="n"/>
      <c r="H1991" s="45" t="inlineStr">
        <is>
          <t>TP. Hồ Chí Minh</t>
        </is>
      </c>
      <c r="I1991" s="45" t="n"/>
    </row>
    <row r="1992" ht="25" customHeight="1">
      <c r="A1992" s="43" t="inlineStr">
        <is>
          <t>Anh Thế - Đồng Xoài/ 0978.283.443</t>
        </is>
      </c>
      <c r="B1992" s="43" t="inlineStr">
        <is>
          <t>0978.283.443</t>
        </is>
      </c>
      <c r="C1992" s="43" t="inlineStr">
        <is>
          <t>Đồng Xoài - Bình Phước</t>
        </is>
      </c>
      <c r="D1992" s="43" t="n"/>
      <c r="E1992" s="43" t="n"/>
      <c r="F1992" s="43" t="inlineStr">
        <is>
          <t>KH1834</t>
        </is>
      </c>
      <c r="G1992" s="43" t="n"/>
      <c r="H1992" s="43" t="inlineStr">
        <is>
          <t>Bình Phước</t>
        </is>
      </c>
      <c r="I1992" s="43" t="n"/>
    </row>
    <row r="1993" ht="25" customHeight="1">
      <c r="A1993" s="45" t="inlineStr">
        <is>
          <t>Anh Nhọn - Quận 9, Sài Gòn /0903.197.193</t>
        </is>
      </c>
      <c r="B1993" s="45" t="inlineStr">
        <is>
          <t>0903.197.193</t>
        </is>
      </c>
      <c r="C1993" s="45" t="inlineStr">
        <is>
          <t>Quận 9, Sài Gòn</t>
        </is>
      </c>
      <c r="D1993" s="45" t="n"/>
      <c r="E1993" s="45" t="n"/>
      <c r="F1993" s="45" t="inlineStr">
        <is>
          <t>KH1832</t>
        </is>
      </c>
      <c r="G1993" s="45" t="n"/>
      <c r="H1993" s="45" t="inlineStr">
        <is>
          <t>TP. Hồ Chí Minh</t>
        </is>
      </c>
      <c r="I1993" s="45" t="n"/>
    </row>
    <row r="1994" ht="25" customHeight="1">
      <c r="A1994" s="43" t="inlineStr">
        <is>
          <t>Anh Việt - Nhà Bè/ 0903.308.897</t>
        </is>
      </c>
      <c r="B1994" s="43" t="inlineStr">
        <is>
          <t>0903.308.897</t>
        </is>
      </c>
      <c r="C1994" s="43" t="inlineStr">
        <is>
          <t>Cầu Bà Chiêm, rẽ phải vào Nguyễn Văn Tạo, Nhà Bè (Ngay Agribank)</t>
        </is>
      </c>
      <c r="D1994" s="43" t="n"/>
      <c r="E1994" s="43" t="n"/>
      <c r="F1994" s="43" t="inlineStr">
        <is>
          <t>KH1833</t>
        </is>
      </c>
      <c r="G1994" s="43" t="n"/>
      <c r="H1994" s="43" t="inlineStr">
        <is>
          <t>TP. Hồ Chí Minh</t>
        </is>
      </c>
      <c r="I1994" s="43" t="n"/>
    </row>
    <row r="1995" ht="25" customHeight="1">
      <c r="A1995" s="45" t="inlineStr">
        <is>
          <t>Anh Hào - Tây Ninh / 0908.388.579</t>
        </is>
      </c>
      <c r="B1995" s="45" t="inlineStr">
        <is>
          <t>0908.388.579</t>
        </is>
      </c>
      <c r="C1995" s="45" t="inlineStr">
        <is>
          <t>Tây Ninh</t>
        </is>
      </c>
      <c r="D1995" s="45" t="n"/>
      <c r="E1995" s="45" t="n"/>
      <c r="F1995" s="45" t="inlineStr">
        <is>
          <t>KH1831</t>
        </is>
      </c>
      <c r="G1995" s="45" t="n"/>
      <c r="H1995" s="45" t="inlineStr">
        <is>
          <t>Tây Ninh</t>
        </is>
      </c>
      <c r="I1995" s="45" t="n"/>
    </row>
    <row r="1996" ht="25" customHeight="1">
      <c r="A1996" s="43" t="inlineStr">
        <is>
          <t>Chú Vĩnh - Vĩnh Long / 0913.715.392</t>
        </is>
      </c>
      <c r="B1996" s="43" t="inlineStr">
        <is>
          <t>0913.715.392</t>
        </is>
      </c>
      <c r="C1996" s="43" t="inlineStr">
        <is>
          <t>Vĩnh Long</t>
        </is>
      </c>
      <c r="D1996" s="43" t="n"/>
      <c r="E1996" s="43" t="n"/>
      <c r="F1996" s="43" t="inlineStr">
        <is>
          <t>KH1830</t>
        </is>
      </c>
      <c r="G1996" s="43" t="n"/>
      <c r="H1996" s="43" t="inlineStr">
        <is>
          <t>Vĩnh Long</t>
        </is>
      </c>
      <c r="I1996" s="43" t="n"/>
    </row>
    <row r="1997" ht="25" customHeight="1">
      <c r="A1997" s="45" t="inlineStr">
        <is>
          <t>Anh Thảo - Nha Trang/0988.286.474</t>
        </is>
      </c>
      <c r="B1997" s="45" t="inlineStr">
        <is>
          <t>0988.286.474</t>
        </is>
      </c>
      <c r="C1997" s="45" t="inlineStr">
        <is>
          <t>Nha Trang</t>
        </is>
      </c>
      <c r="D1997" s="45" t="n"/>
      <c r="E1997" s="45" t="n"/>
      <c r="F1997" s="45" t="inlineStr">
        <is>
          <t>KH1829</t>
        </is>
      </c>
      <c r="G1997" s="45" t="n"/>
      <c r="H1997" s="45" t="inlineStr">
        <is>
          <t>Khánh Hòa</t>
        </is>
      </c>
      <c r="I1997" s="45" t="n"/>
    </row>
    <row r="1998" ht="25" customHeight="1">
      <c r="A1998" s="43" t="inlineStr">
        <is>
          <t>Công ty KT Và CBKS Linh Vũ Trân- Bình Thuận/ Anh Quyền- 0945.625.270</t>
        </is>
      </c>
      <c r="B1998" s="43" t="inlineStr">
        <is>
          <t>0945.625.270</t>
        </is>
      </c>
      <c r="C1998" s="43" t="inlineStr">
        <is>
          <t>Tuy Phong, Bình Thuận</t>
        </is>
      </c>
      <c r="D1998" s="43" t="n"/>
      <c r="E1998" s="43" t="n"/>
      <c r="F1998" s="43" t="inlineStr">
        <is>
          <t>KH1825</t>
        </is>
      </c>
      <c r="G1998" s="43" t="n"/>
      <c r="H1998" s="43" t="inlineStr">
        <is>
          <t>Bình Thuận</t>
        </is>
      </c>
      <c r="I1998" s="43" t="n"/>
    </row>
    <row r="1999" ht="25" customHeight="1">
      <c r="A1999" s="45" t="inlineStr">
        <is>
          <t>Chú Thông - Kiên Giang/ 0124.7777.363</t>
        </is>
      </c>
      <c r="B1999" s="45" t="inlineStr">
        <is>
          <t>0124.7777.363</t>
        </is>
      </c>
      <c r="C1999" s="45" t="inlineStr">
        <is>
          <t>Kiên Giang</t>
        </is>
      </c>
      <c r="D1999" s="45" t="n"/>
      <c r="E1999" s="45" t="n"/>
      <c r="F1999" s="45" t="inlineStr">
        <is>
          <t>KH1826</t>
        </is>
      </c>
      <c r="G1999" s="45" t="n"/>
      <c r="H1999" s="45" t="inlineStr">
        <is>
          <t>Kiên Giang</t>
        </is>
      </c>
      <c r="I1999" s="45" t="n"/>
    </row>
    <row r="2000" ht="25" customHeight="1">
      <c r="A2000" s="43" t="inlineStr">
        <is>
          <t>Công Ty CPĐT Bình Thuận - Bình Thuận/ Anh Phong - 0916.990.777</t>
        </is>
      </c>
      <c r="B2000" s="43" t="inlineStr">
        <is>
          <t>0916.990.777</t>
        </is>
      </c>
      <c r="C2000" s="43" t="inlineStr">
        <is>
          <t>Bình Thuận</t>
        </is>
      </c>
      <c r="D2000" s="43" t="n"/>
      <c r="E2000" s="43" t="n"/>
      <c r="F2000" s="43" t="inlineStr">
        <is>
          <t>KH1827</t>
        </is>
      </c>
      <c r="G2000" s="43" t="n"/>
      <c r="H2000" s="43" t="inlineStr">
        <is>
          <t>Bình Thuận</t>
        </is>
      </c>
      <c r="I2000" s="43" t="n"/>
    </row>
    <row r="2001" ht="25" customHeight="1">
      <c r="A2001" s="45" t="inlineStr">
        <is>
          <t>Công Ty Thiên Ân - Hà nội / Anh Đại - 01699.809.006</t>
        </is>
      </c>
      <c r="B2001" s="45" t="inlineStr">
        <is>
          <t>01699.809.006</t>
        </is>
      </c>
      <c r="C2001" s="45" t="inlineStr">
        <is>
          <t>Hà Nội</t>
        </is>
      </c>
      <c r="D2001" s="45" t="n"/>
      <c r="E2001" s="45" t="n"/>
      <c r="F2001" s="45" t="inlineStr">
        <is>
          <t>KH1828</t>
        </is>
      </c>
      <c r="G2001" s="45" t="n"/>
      <c r="H2001" s="45" t="inlineStr">
        <is>
          <t>Hà Nội</t>
        </is>
      </c>
      <c r="I2001" s="45" t="n"/>
    </row>
    <row r="2002" ht="25" customHeight="1">
      <c r="A2002" s="43" t="inlineStr">
        <is>
          <t>Xưởng Anh Hùng - An Giang / 0986.555.521</t>
        </is>
      </c>
      <c r="B2002" s="43" t="inlineStr">
        <is>
          <t>0986.555.521</t>
        </is>
      </c>
      <c r="C2002" s="43" t="inlineStr">
        <is>
          <t>An Giang</t>
        </is>
      </c>
      <c r="D2002" s="43" t="n"/>
      <c r="E2002" s="43" t="n"/>
      <c r="F2002" s="43" t="inlineStr">
        <is>
          <t>KH1824</t>
        </is>
      </c>
      <c r="G2002" s="43" t="n"/>
      <c r="H2002" s="43" t="inlineStr">
        <is>
          <t>An Giang</t>
        </is>
      </c>
      <c r="I2002" s="43" t="n"/>
    </row>
    <row r="2003" ht="25" customHeight="1">
      <c r="A2003" s="45" t="inlineStr">
        <is>
          <t>CN Công ty Sông Đà 9 - Sóc Trăng / Anh Thương - 0981.378.372</t>
        </is>
      </c>
      <c r="B2003" s="45" t="inlineStr">
        <is>
          <t>0981.378.372</t>
        </is>
      </c>
      <c r="C2003" s="45" t="inlineStr">
        <is>
          <t>ấp Thạnh Đức, Long Đức, Long Phú, Sóc Trăng</t>
        </is>
      </c>
      <c r="D2003" s="45" t="n"/>
      <c r="E2003" s="45" t="n"/>
      <c r="F2003" s="45" t="inlineStr">
        <is>
          <t>KH1821</t>
        </is>
      </c>
      <c r="G2003" s="45" t="n"/>
      <c r="H2003" s="45" t="inlineStr">
        <is>
          <t>Sóc Trăng</t>
        </is>
      </c>
      <c r="I2003" s="45" t="n"/>
    </row>
    <row r="2004" ht="25" customHeight="1">
      <c r="A2004" s="43" t="inlineStr">
        <is>
          <t>Anh Đức - Bình Long/ 0918.182.626</t>
        </is>
      </c>
      <c r="B2004" s="43" t="inlineStr">
        <is>
          <t>0918.182.626</t>
        </is>
      </c>
      <c r="C2004" s="43" t="inlineStr">
        <is>
          <t>Bình Long - Bình Phước</t>
        </is>
      </c>
      <c r="D2004" s="43" t="n"/>
      <c r="E2004" s="43" t="n"/>
      <c r="F2004" s="43" t="inlineStr">
        <is>
          <t>KH1822</t>
        </is>
      </c>
      <c r="G2004" s="43" t="n"/>
      <c r="H2004" s="43" t="inlineStr">
        <is>
          <t>Bình Phước</t>
        </is>
      </c>
      <c r="I2004" s="43" t="n"/>
    </row>
    <row r="2005" ht="25" customHeight="1">
      <c r="A2005" s="45" t="inlineStr">
        <is>
          <t>Xưởng Thủy Cường - Eakar/ 01253.745.779</t>
        </is>
      </c>
      <c r="B2005" s="45" t="inlineStr">
        <is>
          <t>01253.745.779</t>
        </is>
      </c>
      <c r="C2005" s="45" t="inlineStr">
        <is>
          <t>Eakar - Đắk Lak</t>
        </is>
      </c>
      <c r="D2005" s="45" t="n"/>
      <c r="E2005" s="45" t="n"/>
      <c r="F2005" s="45" t="inlineStr">
        <is>
          <t>KH1823</t>
        </is>
      </c>
      <c r="G2005" s="45" t="n"/>
      <c r="H2005" s="45" t="inlineStr">
        <is>
          <t>Đắk Lắk</t>
        </is>
      </c>
      <c r="I2005" s="45" t="n"/>
    </row>
    <row r="2006" ht="25" customHeight="1">
      <c r="A2006" s="43" t="inlineStr">
        <is>
          <t>(K sử dụng) Chú Hùng Dương - Quận 9, Sài Gòn/ 0913.828.689</t>
        </is>
      </c>
      <c r="B2006" s="43" t="inlineStr">
        <is>
          <t>0913.828.689</t>
        </is>
      </c>
      <c r="C2006" s="43" t="inlineStr">
        <is>
          <t>Ngã Tư Tân Vạn - Thủ Đức</t>
        </is>
      </c>
      <c r="D2006" s="43" t="n"/>
      <c r="E2006" s="43" t="n"/>
      <c r="F2006" s="43" t="inlineStr">
        <is>
          <t>KH1819</t>
        </is>
      </c>
      <c r="G2006" s="43" t="n"/>
      <c r="H2006" s="43" t="inlineStr">
        <is>
          <t>TP. Hồ Chí Minh</t>
        </is>
      </c>
      <c r="I2006" s="43" t="n"/>
    </row>
    <row r="2007" ht="25" customHeight="1">
      <c r="A2007" s="45" t="inlineStr">
        <is>
          <t>Anh Hiếu - Tân Uyên / 0916.912.226</t>
        </is>
      </c>
      <c r="B2007" s="45" t="inlineStr">
        <is>
          <t>0916.912.226</t>
        </is>
      </c>
      <c r="C2007" s="45" t="inlineStr">
        <is>
          <t>Bình Dương</t>
        </is>
      </c>
      <c r="D2007" s="45" t="n"/>
      <c r="E2007" s="45" t="n"/>
      <c r="F2007" s="45" t="inlineStr">
        <is>
          <t>KH1820</t>
        </is>
      </c>
      <c r="G2007" s="45" t="n"/>
      <c r="H2007" s="45" t="inlineStr">
        <is>
          <t>Bình Dương</t>
        </is>
      </c>
      <c r="I2007" s="45" t="n"/>
    </row>
    <row r="2008" ht="25" customHeight="1">
      <c r="A2008" s="43" t="inlineStr">
        <is>
          <t>Anh Hạnh - SG / 0988.503.468</t>
        </is>
      </c>
      <c r="B2008" s="43" t="inlineStr">
        <is>
          <t>0988.503.468</t>
        </is>
      </c>
      <c r="C2008" s="43" t="inlineStr">
        <is>
          <t>SG</t>
        </is>
      </c>
      <c r="D2008" s="43" t="n"/>
      <c r="E2008" s="43" t="n"/>
      <c r="F2008" s="43" t="inlineStr">
        <is>
          <t>KH1818</t>
        </is>
      </c>
      <c r="G2008" s="43" t="n"/>
      <c r="H2008" s="43" t="inlineStr">
        <is>
          <t>TP. Hồ Chí Minh</t>
        </is>
      </c>
      <c r="I2008" s="43" t="n"/>
    </row>
    <row r="2009" ht="25" customHeight="1">
      <c r="A2009" s="45" t="inlineStr">
        <is>
          <t>Công Ty Đạt Quang Minh - Long An/ 0933.331.157</t>
        </is>
      </c>
      <c r="B2009" s="45" t="inlineStr">
        <is>
          <t>0933.331.157</t>
        </is>
      </c>
      <c r="C2009" s="45" t="inlineStr">
        <is>
          <t>Long An</t>
        </is>
      </c>
      <c r="D2009" s="45" t="n"/>
      <c r="E2009" s="45" t="n"/>
      <c r="F2009" s="45" t="inlineStr">
        <is>
          <t>KH1817</t>
        </is>
      </c>
      <c r="G2009" s="45" t="n"/>
      <c r="H2009" s="45" t="inlineStr">
        <is>
          <t>Long An</t>
        </is>
      </c>
      <c r="I2009" s="45" t="n"/>
    </row>
    <row r="2010" ht="25" customHeight="1">
      <c r="A2010" s="43" t="inlineStr">
        <is>
          <t>Anh Hải - Phú Yên / 01669.472.746</t>
        </is>
      </c>
      <c r="B2010" s="43" t="inlineStr">
        <is>
          <t>01669.472.746</t>
        </is>
      </c>
      <c r="C2010" s="43" t="inlineStr">
        <is>
          <t>Phú Yên</t>
        </is>
      </c>
      <c r="D2010" s="43" t="n"/>
      <c r="E2010" s="43" t="n"/>
      <c r="F2010" s="43" t="inlineStr">
        <is>
          <t>KH1815</t>
        </is>
      </c>
      <c r="G2010" s="43" t="n"/>
      <c r="H2010" s="43" t="inlineStr">
        <is>
          <t>Phú Yên</t>
        </is>
      </c>
      <c r="I2010" s="43" t="n"/>
    </row>
    <row r="2011" ht="25" customHeight="1">
      <c r="A2011" s="45" t="inlineStr">
        <is>
          <t>Anh Văn - Vĩnh Long/ 0979.996.728</t>
        </is>
      </c>
      <c r="B2011" s="45" t="inlineStr">
        <is>
          <t>0979.996.728</t>
        </is>
      </c>
      <c r="C2011" s="45" t="inlineStr">
        <is>
          <t>Vĩnh Long</t>
        </is>
      </c>
      <c r="D2011" s="45" t="n"/>
      <c r="E2011" s="45" t="n"/>
      <c r="F2011" s="45" t="inlineStr">
        <is>
          <t>KH1816</t>
        </is>
      </c>
      <c r="G2011" s="45" t="n"/>
      <c r="H2011" s="45" t="inlineStr">
        <is>
          <t>Vĩnh Long</t>
        </is>
      </c>
      <c r="I2011" s="45" t="n"/>
    </row>
    <row r="2012" ht="25" customHeight="1">
      <c r="A2012" s="43" t="inlineStr">
        <is>
          <t>Anh Nhiên - Gò Đen, Long An/ 0919.348.890</t>
        </is>
      </c>
      <c r="B2012" s="43" t="inlineStr">
        <is>
          <t>0919.348.890</t>
        </is>
      </c>
      <c r="C2012" s="43" t="inlineStr">
        <is>
          <t>Long AN</t>
        </is>
      </c>
      <c r="D2012" s="43" t="n"/>
      <c r="E2012" s="43" t="n"/>
      <c r="F2012" s="43" t="inlineStr">
        <is>
          <t>KH1814</t>
        </is>
      </c>
      <c r="G2012" s="43" t="n"/>
      <c r="H2012" s="43" t="inlineStr">
        <is>
          <t>Long An</t>
        </is>
      </c>
      <c r="I2012" s="43" t="n"/>
    </row>
    <row r="2013" ht="25" customHeight="1">
      <c r="A2013" s="45" t="inlineStr">
        <is>
          <t>Anh Danh - Bến Lức / 0913.600.769</t>
        </is>
      </c>
      <c r="B2013" s="45" t="inlineStr">
        <is>
          <t>0913.600.769</t>
        </is>
      </c>
      <c r="C2013" s="45" t="inlineStr">
        <is>
          <t>Bến Lức, Long an</t>
        </is>
      </c>
      <c r="D2013" s="45" t="n"/>
      <c r="E2013" s="45" t="n"/>
      <c r="F2013" s="45" t="inlineStr">
        <is>
          <t>KH1812</t>
        </is>
      </c>
      <c r="G2013" s="45" t="n"/>
      <c r="H2013" s="45" t="inlineStr">
        <is>
          <t>Long An</t>
        </is>
      </c>
      <c r="I2013" s="45" t="n"/>
    </row>
    <row r="2014" ht="25" customHeight="1">
      <c r="A2014" s="43" t="inlineStr">
        <is>
          <t>Anh Quý - Nha Trang / 0905.202.910</t>
        </is>
      </c>
      <c r="B2014" s="43" t="inlineStr">
        <is>
          <t>0905.202.910</t>
        </is>
      </c>
      <c r="C2014" s="43" t="inlineStr">
        <is>
          <t>Thôn Phú Trung, X.Vĩnh Thành, TP.Nha Trang</t>
        </is>
      </c>
      <c r="D2014" s="43" t="n"/>
      <c r="E2014" s="43" t="n"/>
      <c r="F2014" s="43" t="inlineStr">
        <is>
          <t>KH1813</t>
        </is>
      </c>
      <c r="G2014" s="43" t="n"/>
      <c r="H2014" s="43" t="inlineStr">
        <is>
          <t>Khánh Hòa</t>
        </is>
      </c>
      <c r="I2014" s="43" t="n"/>
    </row>
    <row r="2015" ht="25" customHeight="1">
      <c r="A2015" s="45" t="inlineStr">
        <is>
          <t>X.Anh Thanh - Bình Thuận / 0964.007.760</t>
        </is>
      </c>
      <c r="B2015" s="45" t="inlineStr">
        <is>
          <t>0964.007.760</t>
        </is>
      </c>
      <c r="C2015" s="45" t="inlineStr">
        <is>
          <t>Ngã 3, xóm 7, Tuy Phong, Bình Thuận</t>
        </is>
      </c>
      <c r="D2015" s="45" t="n"/>
      <c r="E2015" s="45" t="n"/>
      <c r="F2015" s="45" t="inlineStr">
        <is>
          <t>KH1810</t>
        </is>
      </c>
      <c r="G2015" s="45" t="n"/>
      <c r="H2015" s="45" t="inlineStr">
        <is>
          <t>Bình Thuận</t>
        </is>
      </c>
      <c r="I2015" s="45" t="n"/>
    </row>
    <row r="2016" ht="25" customHeight="1">
      <c r="A2016" s="43" t="inlineStr">
        <is>
          <t>Công Ty Minh Phát - Bình Thạnh/ CHú Phát - 0903.838.613</t>
        </is>
      </c>
      <c r="B2016" s="43" t="inlineStr">
        <is>
          <t>0903.838.613</t>
        </is>
      </c>
      <c r="C2016" s="43" t="inlineStr">
        <is>
          <t>Bình Thạnh - TP.HCM</t>
        </is>
      </c>
      <c r="D2016" s="43" t="n"/>
      <c r="E2016" s="43" t="n"/>
      <c r="F2016" s="43" t="inlineStr">
        <is>
          <t>KH1811</t>
        </is>
      </c>
      <c r="G2016" s="43" t="n"/>
      <c r="H2016" s="43" t="inlineStr">
        <is>
          <t>TP. Hồ Chí Minh</t>
        </is>
      </c>
      <c r="I2016" s="43" t="n"/>
    </row>
    <row r="2017" ht="25" customHeight="1">
      <c r="A2017" s="45" t="inlineStr">
        <is>
          <t>Vũ Thị Hồng Nhung</t>
        </is>
      </c>
      <c r="B2017" s="45" t="n"/>
      <c r="C2017" s="45" t="inlineStr">
        <is>
          <t>Công Ty CPCG Miền Nam</t>
        </is>
      </c>
      <c r="D2017" s="45" t="n"/>
      <c r="E2017" s="45" t="n"/>
      <c r="F2017" s="45" t="inlineStr">
        <is>
          <t>MN55</t>
        </is>
      </c>
      <c r="G2017" s="45" t="n"/>
      <c r="H2017" s="45" t="n"/>
      <c r="I2017" s="45" t="n"/>
    </row>
    <row r="2018" ht="25" customHeight="1">
      <c r="A2018" s="43" t="inlineStr">
        <is>
          <t>Anh Thái - Q2 / 0918.216.616</t>
        </is>
      </c>
      <c r="B2018" s="43" t="inlineStr">
        <is>
          <t>0918.216.616</t>
        </is>
      </c>
      <c r="C2018" s="43" t="inlineStr">
        <is>
          <t>Q2</t>
        </is>
      </c>
      <c r="D2018" s="43" t="n"/>
      <c r="E2018" s="43" t="n"/>
      <c r="F2018" s="43" t="inlineStr">
        <is>
          <t>KH1809</t>
        </is>
      </c>
      <c r="G2018" s="43" t="n"/>
      <c r="H2018" s="43" t="inlineStr">
        <is>
          <t>TP. Hồ Chí Minh</t>
        </is>
      </c>
      <c r="I2018" s="43" t="n"/>
    </row>
    <row r="2019" ht="25" customHeight="1">
      <c r="A2019" s="45" t="inlineStr">
        <is>
          <t>Công ty TNHH TMDV Cơ Giới Phú Cường - Vũng Tàu - Chú Cường/ 0988.965.579</t>
        </is>
      </c>
      <c r="B2019" s="45" t="inlineStr">
        <is>
          <t>0988.965.579</t>
        </is>
      </c>
      <c r="C2019" s="45" t="inlineStr">
        <is>
          <t>ấp Phước Tấn, xã Tân Hòa, huyện Tân Thành, BRVT</t>
        </is>
      </c>
      <c r="D2019" s="45" t="n"/>
      <c r="E2019" s="45" t="n"/>
      <c r="F2019" s="45" t="inlineStr">
        <is>
          <t>KH1806</t>
        </is>
      </c>
      <c r="G2019" s="45" t="n"/>
      <c r="H2019" s="45" t="inlineStr">
        <is>
          <t>Bà Rịa - Vũng Tàu</t>
        </is>
      </c>
      <c r="I2019" s="45" t="n"/>
    </row>
    <row r="2020" ht="25" customHeight="1">
      <c r="A2020" s="43" t="inlineStr">
        <is>
          <t>Anh Lưu - Sài Gòn/ 0987.054.500</t>
        </is>
      </c>
      <c r="B2020" s="43" t="inlineStr">
        <is>
          <t>0987.054.500</t>
        </is>
      </c>
      <c r="C2020" s="43" t="inlineStr">
        <is>
          <t>Sài Gòn</t>
        </is>
      </c>
      <c r="D2020" s="43" t="n"/>
      <c r="E2020" s="43" t="n"/>
      <c r="F2020" s="43" t="inlineStr">
        <is>
          <t>KH1807</t>
        </is>
      </c>
      <c r="G2020" s="43" t="n"/>
      <c r="H2020" s="43" t="inlineStr">
        <is>
          <t>TP. Hồ Chí Minh</t>
        </is>
      </c>
      <c r="I2020" s="43" t="n"/>
    </row>
    <row r="2021" ht="25" customHeight="1">
      <c r="A2021" s="45" t="inlineStr">
        <is>
          <t>Anh Mẫn - Cà Mau/ 0949.464.104</t>
        </is>
      </c>
      <c r="B2021" s="45" t="inlineStr">
        <is>
          <t>0949.464.104</t>
        </is>
      </c>
      <c r="C2021" s="45" t="inlineStr">
        <is>
          <t>Cà Mau</t>
        </is>
      </c>
      <c r="D2021" s="45" t="n"/>
      <c r="E2021" s="45" t="n"/>
      <c r="F2021" s="45" t="inlineStr">
        <is>
          <t>KH1808</t>
        </is>
      </c>
      <c r="G2021" s="45" t="n"/>
      <c r="H2021" s="45" t="inlineStr">
        <is>
          <t>Cà Mau</t>
        </is>
      </c>
      <c r="I2021" s="45" t="n"/>
    </row>
    <row r="2022" ht="25" customHeight="1">
      <c r="A2022" s="43" t="inlineStr">
        <is>
          <t>Anh Bảy - Long An / 0916.782.555</t>
        </is>
      </c>
      <c r="B2022" s="43" t="inlineStr">
        <is>
          <t>0916.782.555</t>
        </is>
      </c>
      <c r="C2022" s="43" t="inlineStr">
        <is>
          <t>Thủ Thừa, Long An</t>
        </is>
      </c>
      <c r="D2022" s="43" t="n"/>
      <c r="E2022" s="43" t="n"/>
      <c r="F2022" s="43" t="inlineStr">
        <is>
          <t>KH1805</t>
        </is>
      </c>
      <c r="G2022" s="43" t="n"/>
      <c r="H2022" s="43" t="inlineStr">
        <is>
          <t>Long An</t>
        </is>
      </c>
      <c r="I2022" s="43" t="n"/>
    </row>
    <row r="2023" ht="25" customHeight="1">
      <c r="A2023" s="45" t="inlineStr">
        <is>
          <t>Anh Khoa - Nhà Bè / 0904.056.607</t>
        </is>
      </c>
      <c r="B2023" s="45" t="inlineStr">
        <is>
          <t>0904.056.607</t>
        </is>
      </c>
      <c r="C2023" s="45" t="inlineStr">
        <is>
          <t>Sài Gòn</t>
        </is>
      </c>
      <c r="D2023" s="45" t="n"/>
      <c r="E2023" s="45" t="n"/>
      <c r="F2023" s="45" t="inlineStr">
        <is>
          <t>KH1804</t>
        </is>
      </c>
      <c r="G2023" s="45" t="n"/>
      <c r="H2023" s="45" t="inlineStr">
        <is>
          <t>TP. Hồ Chí Minh</t>
        </is>
      </c>
      <c r="I2023" s="45" t="n"/>
    </row>
    <row r="2024" ht="25" customHeight="1">
      <c r="A2024" s="43" t="inlineStr">
        <is>
          <t>Chị Hà - Bình Dương / 0987.494.478</t>
        </is>
      </c>
      <c r="B2024" s="43" t="inlineStr">
        <is>
          <t>0987.494.478</t>
        </is>
      </c>
      <c r="C2024" s="43" t="inlineStr">
        <is>
          <t>Vòng Xoay An Phú, Thuận An, Bình Dương</t>
        </is>
      </c>
      <c r="D2024" s="43" t="n"/>
      <c r="E2024" s="43" t="n"/>
      <c r="F2024" s="43" t="inlineStr">
        <is>
          <t>KH1803</t>
        </is>
      </c>
      <c r="G2024" s="43" t="n"/>
      <c r="H2024" s="43" t="inlineStr">
        <is>
          <t>Bình Dương</t>
        </is>
      </c>
      <c r="I2024" s="43" t="n"/>
    </row>
    <row r="2025" ht="25" customHeight="1">
      <c r="A2025" s="45" t="inlineStr">
        <is>
          <t>Anh Dương - An Giang/ 0913.565.752</t>
        </is>
      </c>
      <c r="B2025" s="45" t="inlineStr">
        <is>
          <t>0913.565.752</t>
        </is>
      </c>
      <c r="C2025" s="45" t="inlineStr">
        <is>
          <t>An Giang</t>
        </is>
      </c>
      <c r="D2025" s="45" t="n"/>
      <c r="E2025" s="45" t="n"/>
      <c r="F2025" s="45" t="inlineStr">
        <is>
          <t>KH1800</t>
        </is>
      </c>
      <c r="G2025" s="45" t="n"/>
      <c r="H2025" s="45" t="inlineStr">
        <is>
          <t>An Giang</t>
        </is>
      </c>
      <c r="I2025" s="45" t="n"/>
    </row>
    <row r="2026" ht="25" customHeight="1">
      <c r="A2026" s="43" t="inlineStr">
        <is>
          <t>Anh Tùng - Đắk Nông/ 01674.017.279</t>
        </is>
      </c>
      <c r="B2026" s="43" t="inlineStr">
        <is>
          <t>01674.017.279</t>
        </is>
      </c>
      <c r="C2026" s="43" t="inlineStr">
        <is>
          <t>Tuy Đức, Đắk Nông</t>
        </is>
      </c>
      <c r="D2026" s="43" t="n"/>
      <c r="E2026" s="43" t="n"/>
      <c r="F2026" s="43" t="inlineStr">
        <is>
          <t>KH1801</t>
        </is>
      </c>
      <c r="G2026" s="43" t="n"/>
      <c r="H2026" s="43" t="inlineStr">
        <is>
          <t>Đắk Nông</t>
        </is>
      </c>
      <c r="I2026" s="43" t="n"/>
    </row>
    <row r="2027" ht="25" customHeight="1">
      <c r="A2027" s="45" t="inlineStr">
        <is>
          <t>Anh Tùng - Bến Lức/ 0908.568.247</t>
        </is>
      </c>
      <c r="B2027" s="45" t="inlineStr">
        <is>
          <t>0908.568.247</t>
        </is>
      </c>
      <c r="C2027" s="45" t="inlineStr">
        <is>
          <t>Long an</t>
        </is>
      </c>
      <c r="D2027" s="45" t="n"/>
      <c r="E2027" s="45" t="n"/>
      <c r="F2027" s="45" t="inlineStr">
        <is>
          <t>KH1802</t>
        </is>
      </c>
      <c r="G2027" s="45" t="n"/>
      <c r="H2027" s="45" t="inlineStr">
        <is>
          <t>Long An</t>
        </is>
      </c>
      <c r="I2027" s="45" t="n"/>
    </row>
    <row r="2028" ht="25" customHeight="1">
      <c r="A2028" s="43" t="inlineStr">
        <is>
          <t>Anh Sơn - Đắk Lắk /0913.236.979</t>
        </is>
      </c>
      <c r="B2028" s="43" t="inlineStr">
        <is>
          <t>0913.236.979</t>
        </is>
      </c>
      <c r="C2028" s="43" t="inlineStr">
        <is>
          <t>Đắk Lắk</t>
        </is>
      </c>
      <c r="D2028" s="43" t="n"/>
      <c r="E2028" s="43" t="n"/>
      <c r="F2028" s="43" t="inlineStr">
        <is>
          <t>KH1797</t>
        </is>
      </c>
      <c r="G2028" s="43" t="n"/>
      <c r="H2028" s="43" t="inlineStr">
        <is>
          <t>Đắk Lắk</t>
        </is>
      </c>
      <c r="I2028" s="43" t="n"/>
    </row>
    <row r="2029" ht="25" customHeight="1">
      <c r="A2029" s="45" t="inlineStr">
        <is>
          <t>Xưởng Anh Duy - Suối Tiên / 0932.089.739</t>
        </is>
      </c>
      <c r="B2029" s="45" t="inlineStr">
        <is>
          <t>0932.089.739</t>
        </is>
      </c>
      <c r="C2029" s="45" t="inlineStr">
        <is>
          <t>Suối Tiên, SG</t>
        </is>
      </c>
      <c r="D2029" s="45" t="n"/>
      <c r="E2029" s="45" t="n"/>
      <c r="F2029" s="45" t="inlineStr">
        <is>
          <t>KH1798</t>
        </is>
      </c>
      <c r="G2029" s="45" t="n"/>
      <c r="H2029" s="45" t="inlineStr">
        <is>
          <t>TP. Hồ Chí Minh</t>
        </is>
      </c>
      <c r="I2029" s="45" t="n"/>
    </row>
    <row r="2030" ht="25" customHeight="1">
      <c r="A2030" s="43" t="inlineStr">
        <is>
          <t>Anh Tiến - Long Khánh, Đồng Nai / 0949.756.679</t>
        </is>
      </c>
      <c r="B2030" s="43" t="inlineStr">
        <is>
          <t>0949.756.679</t>
        </is>
      </c>
      <c r="C2030" s="43" t="inlineStr">
        <is>
          <t>Đồng Nai</t>
        </is>
      </c>
      <c r="D2030" s="43" t="n"/>
      <c r="E2030" s="43" t="n"/>
      <c r="F2030" s="43" t="inlineStr">
        <is>
          <t>KH1799</t>
        </is>
      </c>
      <c r="G2030" s="43" t="n"/>
      <c r="H2030" s="43" t="inlineStr">
        <is>
          <t>Đồng Nai</t>
        </is>
      </c>
      <c r="I2030" s="43" t="n"/>
    </row>
    <row r="2031" ht="25" customHeight="1">
      <c r="A2031" s="45" t="inlineStr">
        <is>
          <t>Anh Phong - Quận 8/ 0903.787.374</t>
        </is>
      </c>
      <c r="B2031" s="45" t="inlineStr">
        <is>
          <t>0903.787.374</t>
        </is>
      </c>
      <c r="C2031" s="45" t="inlineStr">
        <is>
          <t>Sài Gòn</t>
        </is>
      </c>
      <c r="D2031" s="45" t="n"/>
      <c r="E2031" s="45" t="n"/>
      <c r="F2031" s="45" t="inlineStr">
        <is>
          <t>KH1795</t>
        </is>
      </c>
      <c r="G2031" s="45" t="n"/>
      <c r="H2031" s="45" t="inlineStr">
        <is>
          <t>TP. Hồ Chí Minh</t>
        </is>
      </c>
      <c r="I2031" s="45" t="n"/>
    </row>
    <row r="2032" ht="25" customHeight="1">
      <c r="A2032" s="43" t="inlineStr">
        <is>
          <t>Anh Đức - Cần Thơ/ 0888.888.180</t>
        </is>
      </c>
      <c r="B2032" s="43" t="inlineStr">
        <is>
          <t>0888.888.180</t>
        </is>
      </c>
      <c r="C2032" s="43" t="inlineStr">
        <is>
          <t>Cần Thơ</t>
        </is>
      </c>
      <c r="D2032" s="43" t="n"/>
      <c r="E2032" s="43" t="n"/>
      <c r="F2032" s="43" t="inlineStr">
        <is>
          <t>KH1796</t>
        </is>
      </c>
      <c r="G2032" s="43" t="n"/>
      <c r="H2032" s="43" t="inlineStr">
        <is>
          <t>Cần Thơ</t>
        </is>
      </c>
      <c r="I2032" s="43" t="n"/>
    </row>
    <row r="2033" ht="25" customHeight="1">
      <c r="A2033" s="45" t="inlineStr">
        <is>
          <t>Công Ty Đạt Phương-Hà Nội / Anh Hòa- 0978.995.303</t>
        </is>
      </c>
      <c r="B2033" s="45" t="inlineStr">
        <is>
          <t>0978.995.303</t>
        </is>
      </c>
      <c r="C2033" s="45" t="inlineStr">
        <is>
          <t>Hà Nội</t>
        </is>
      </c>
      <c r="D2033" s="45" t="n"/>
      <c r="E2033" s="45" t="n"/>
      <c r="F2033" s="45" t="inlineStr">
        <is>
          <t>KH1794</t>
        </is>
      </c>
      <c r="G2033" s="45" t="n"/>
      <c r="H2033" s="45" t="inlineStr">
        <is>
          <t>Hà Nội</t>
        </is>
      </c>
      <c r="I2033" s="45" t="n"/>
    </row>
    <row r="2034" ht="25" customHeight="1">
      <c r="A2034" s="43" t="inlineStr">
        <is>
          <t>Anh Nhật - Vĩnh Châu/ 0989.863.587</t>
        </is>
      </c>
      <c r="B2034" s="43" t="inlineStr">
        <is>
          <t>0989.863.587</t>
        </is>
      </c>
      <c r="C2034" s="43" t="inlineStr">
        <is>
          <t>Vĩnh Châu - Sóc Trăng</t>
        </is>
      </c>
      <c r="D2034" s="43" t="n"/>
      <c r="E2034" s="43" t="n"/>
      <c r="F2034" s="43" t="inlineStr">
        <is>
          <t>KH1792</t>
        </is>
      </c>
      <c r="G2034" s="43" t="n"/>
      <c r="H2034" s="43" t="inlineStr">
        <is>
          <t>Sóc Trăng</t>
        </is>
      </c>
      <c r="I2034" s="43" t="n"/>
    </row>
    <row r="2035" ht="25" customHeight="1">
      <c r="A2035" s="45" t="inlineStr">
        <is>
          <t>Chú Năm Hồng - Trà Vinh/ 0918.099.129</t>
        </is>
      </c>
      <c r="B2035" s="45" t="inlineStr">
        <is>
          <t>0918.099.129</t>
        </is>
      </c>
      <c r="C2035" s="45" t="inlineStr">
        <is>
          <t>Trà Vinh</t>
        </is>
      </c>
      <c r="D2035" s="45" t="n"/>
      <c r="E2035" s="45" t="n"/>
      <c r="F2035" s="45" t="inlineStr">
        <is>
          <t>KH1793</t>
        </is>
      </c>
      <c r="G2035" s="45" t="n"/>
      <c r="H2035" s="45" t="inlineStr">
        <is>
          <t>Trà Vinh</t>
        </is>
      </c>
      <c r="I2035" s="45" t="n"/>
    </row>
    <row r="2036" ht="25" customHeight="1">
      <c r="A2036" s="43" t="inlineStr">
        <is>
          <t>Anh Thảo - Nhà Bè, Sài Gòn/ 0987.444.952</t>
        </is>
      </c>
      <c r="B2036" s="43" t="inlineStr">
        <is>
          <t>0987.444.952</t>
        </is>
      </c>
      <c r="C2036" s="43" t="inlineStr">
        <is>
          <t>KCN Hiệp Phước, Nhà Bè</t>
        </is>
      </c>
      <c r="D2036" s="43" t="n"/>
      <c r="E2036" s="43" t="n"/>
      <c r="F2036" s="43" t="inlineStr">
        <is>
          <t>KH1791</t>
        </is>
      </c>
      <c r="G2036" s="43" t="n"/>
      <c r="H2036" s="43" t="inlineStr">
        <is>
          <t>TP. Hồ Chí Minh</t>
        </is>
      </c>
      <c r="I2036" s="43" t="n"/>
    </row>
    <row r="2037" ht="25" customHeight="1">
      <c r="A2037" s="45" t="inlineStr">
        <is>
          <t>Anh Phúc - Bình Chánh/ 0902.985.855</t>
        </is>
      </c>
      <c r="B2037" s="45" t="inlineStr">
        <is>
          <t>0902.985.855</t>
        </is>
      </c>
      <c r="C2037" s="45" t="inlineStr">
        <is>
          <t>Cách chợ Bình Chánh 2km - TP.HCM</t>
        </is>
      </c>
      <c r="D2037" s="45" t="n"/>
      <c r="E2037" s="45" t="n"/>
      <c r="F2037" s="45" t="inlineStr">
        <is>
          <t>KH1789</t>
        </is>
      </c>
      <c r="G2037" s="45" t="n"/>
      <c r="H2037" s="45" t="inlineStr">
        <is>
          <t>TP. Hồ Chí Minh</t>
        </is>
      </c>
      <c r="I2037" s="45" t="n"/>
    </row>
    <row r="2038" ht="25" customHeight="1">
      <c r="A2038" s="43" t="inlineStr">
        <is>
          <t>Bãi máy Trần Hưng - Suối Tiên/ 01265.130.876</t>
        </is>
      </c>
      <c r="B2038" s="43" t="inlineStr">
        <is>
          <t>01265.130.876</t>
        </is>
      </c>
      <c r="C2038" s="43" t="inlineStr">
        <is>
          <t>Suối Tiên, Sài Gòn</t>
        </is>
      </c>
      <c r="D2038" s="43" t="n"/>
      <c r="E2038" s="43" t="n"/>
      <c r="F2038" s="43" t="inlineStr">
        <is>
          <t>KH1790</t>
        </is>
      </c>
      <c r="G2038" s="43" t="n"/>
      <c r="H2038" s="43" t="inlineStr">
        <is>
          <t>TP. Hồ Chí Minh</t>
        </is>
      </c>
      <c r="I2038" s="43" t="n"/>
    </row>
    <row r="2039" ht="25" customHeight="1">
      <c r="A2039" s="45" t="inlineStr">
        <is>
          <t>Anh Muội - Vũng Tàu / 0989.710.188</t>
        </is>
      </c>
      <c r="B2039" s="45" t="inlineStr">
        <is>
          <t>0989.710.188</t>
        </is>
      </c>
      <c r="C2039" s="45" t="inlineStr">
        <is>
          <t>Vũng Tàu</t>
        </is>
      </c>
      <c r="D2039" s="45" t="n"/>
      <c r="E2039" s="45" t="n"/>
      <c r="F2039" s="45" t="inlineStr">
        <is>
          <t>KH1784</t>
        </is>
      </c>
      <c r="G2039" s="45" t="n"/>
      <c r="H2039" s="45" t="inlineStr">
        <is>
          <t>Bà Rịa - Vũng Tàu</t>
        </is>
      </c>
      <c r="I2039" s="45" t="n"/>
    </row>
    <row r="2040" ht="25" customHeight="1">
      <c r="A2040" s="43" t="inlineStr">
        <is>
          <t>Anh Tràng - Sài Gòn / 01665.939.777</t>
        </is>
      </c>
      <c r="B2040" s="43" t="inlineStr">
        <is>
          <t>01665.939.777</t>
        </is>
      </c>
      <c r="C2040" s="43" t="inlineStr">
        <is>
          <t>Sài Gòn</t>
        </is>
      </c>
      <c r="D2040" s="43" t="n"/>
      <c r="E2040" s="43" t="n"/>
      <c r="F2040" s="43" t="inlineStr">
        <is>
          <t>KH1785</t>
        </is>
      </c>
      <c r="G2040" s="43" t="n"/>
      <c r="H2040" s="43" t="inlineStr">
        <is>
          <t>TP. Hồ Chí Minh</t>
        </is>
      </c>
      <c r="I2040" s="43" t="n"/>
    </row>
    <row r="2041" ht="25" customHeight="1">
      <c r="A2041" s="45" t="inlineStr">
        <is>
          <t>Anh Bằng - Bảo Lộc/ 0908.105.048</t>
        </is>
      </c>
      <c r="B2041" s="45" t="inlineStr">
        <is>
          <t>0908.105.048</t>
        </is>
      </c>
      <c r="C2041" s="45" t="inlineStr">
        <is>
          <t>Bảo Lộc</t>
        </is>
      </c>
      <c r="D2041" s="45" t="n"/>
      <c r="E2041" s="45" t="n"/>
      <c r="F2041" s="45" t="inlineStr">
        <is>
          <t>KH1786</t>
        </is>
      </c>
      <c r="G2041" s="45" t="n"/>
      <c r="H2041" s="45" t="inlineStr">
        <is>
          <t>Lâm Đồng</t>
        </is>
      </c>
      <c r="I2041" s="45" t="n"/>
    </row>
    <row r="2042" ht="25" customHeight="1">
      <c r="A2042" s="43" t="inlineStr">
        <is>
          <t>Công Ty Hải Vương - Bình Phước/ Anh Trung - 0905.202.646</t>
        </is>
      </c>
      <c r="B2042" s="43" t="inlineStr">
        <is>
          <t>0905.202.646</t>
        </is>
      </c>
      <c r="C2042" s="43" t="inlineStr">
        <is>
          <t>Bình Phước</t>
        </is>
      </c>
      <c r="D2042" s="43" t="n"/>
      <c r="E2042" s="43" t="n"/>
      <c r="F2042" s="43" t="inlineStr">
        <is>
          <t>KH1787</t>
        </is>
      </c>
      <c r="G2042" s="43" t="n"/>
      <c r="H2042" s="43" t="inlineStr">
        <is>
          <t>Bình Phước</t>
        </is>
      </c>
      <c r="I2042" s="43" t="n"/>
    </row>
    <row r="2043" ht="25" customHeight="1">
      <c r="A2043" s="45" t="inlineStr">
        <is>
          <t>Cửa hàng Tám Thả - Cà Mau / 0918.251.731 - 0942.521.177 - 0942.964.712</t>
        </is>
      </c>
      <c r="B2043" s="45" t="inlineStr">
        <is>
          <t>0918.251.731 / 0942.521.177 / 0942.964.712</t>
        </is>
      </c>
      <c r="C2043" s="45" t="inlineStr">
        <is>
          <t>207 Lý Văn Lâm, Khóm 6, P1, TP Cà Mau</t>
        </is>
      </c>
      <c r="D2043" s="45" t="n"/>
      <c r="E2043" s="45" t="n"/>
      <c r="F2043" s="45" t="inlineStr">
        <is>
          <t>KH1788</t>
        </is>
      </c>
      <c r="G2043" s="45" t="n"/>
      <c r="H2043" s="45" t="inlineStr">
        <is>
          <t>Cà Mau</t>
        </is>
      </c>
      <c r="I2043" s="45" t="n"/>
    </row>
    <row r="2044" ht="25" customHeight="1">
      <c r="A2044" s="43" t="inlineStr">
        <is>
          <t>Công ty 579 - Kiên Giang / A.Tám 0977.979.785</t>
        </is>
      </c>
      <c r="B2044" s="43" t="inlineStr">
        <is>
          <t>0977.979.785</t>
        </is>
      </c>
      <c r="C2044" s="43" t="inlineStr">
        <is>
          <t>U Minh Thượng, Kiên Giang</t>
        </is>
      </c>
      <c r="D2044" s="43" t="n"/>
      <c r="E2044" s="43" t="n"/>
      <c r="F2044" s="43" t="inlineStr">
        <is>
          <t>KH1783</t>
        </is>
      </c>
      <c r="G2044" s="43" t="n"/>
      <c r="H2044" s="43" t="inlineStr">
        <is>
          <t>Kiên Giang</t>
        </is>
      </c>
      <c r="I2044" s="43" t="n"/>
    </row>
    <row r="2045" ht="25" customHeight="1">
      <c r="A2045" s="45" t="inlineStr">
        <is>
          <t>Anh Trung - Cần Đước, Long An / 0907.757.944</t>
        </is>
      </c>
      <c r="B2045" s="45" t="inlineStr">
        <is>
          <t>0907.757.944</t>
        </is>
      </c>
      <c r="C2045" s="45" t="inlineStr">
        <is>
          <t>Long An</t>
        </is>
      </c>
      <c r="D2045" s="45" t="n"/>
      <c r="E2045" s="45" t="n"/>
      <c r="F2045" s="45" t="inlineStr">
        <is>
          <t>KH1780</t>
        </is>
      </c>
      <c r="G2045" s="45" t="n"/>
      <c r="H2045" s="45" t="inlineStr">
        <is>
          <t>Long An</t>
        </is>
      </c>
      <c r="I2045" s="45" t="n"/>
    </row>
    <row r="2046" ht="25" customHeight="1">
      <c r="A2046" s="43" t="inlineStr">
        <is>
          <t>Anh Trung - Quận 2(T) / 0973.929.009</t>
        </is>
      </c>
      <c r="B2046" s="43" t="inlineStr">
        <is>
          <t>0973.929.009</t>
        </is>
      </c>
      <c r="C2046" s="43" t="inlineStr">
        <is>
          <t>Quân 2, Sài Gòn</t>
        </is>
      </c>
      <c r="D2046" s="43" t="n"/>
      <c r="E2046" s="43" t="n"/>
      <c r="F2046" s="43" t="inlineStr">
        <is>
          <t>KH1781</t>
        </is>
      </c>
      <c r="G2046" s="43" t="n"/>
      <c r="H2046" s="43" t="inlineStr">
        <is>
          <t>TP. Hồ Chí Minh</t>
        </is>
      </c>
      <c r="I2046" s="43" t="n"/>
    </row>
    <row r="2047" ht="25" customHeight="1">
      <c r="A2047" s="45" t="inlineStr">
        <is>
          <t>Công ty TNHH SX TM và DV Phong Quang - Đắk Nông/ Anh Sơn - 0974.237.777</t>
        </is>
      </c>
      <c r="B2047" s="45" t="inlineStr">
        <is>
          <t>0974.237.777</t>
        </is>
      </c>
      <c r="C2047" s="45" t="inlineStr">
        <is>
          <t>Quảng Khê, Đắk Glong, Đắk Nông</t>
        </is>
      </c>
      <c r="D2047" s="45" t="n"/>
      <c r="E2047" s="45" t="n"/>
      <c r="F2047" s="45" t="inlineStr">
        <is>
          <t>KH1782</t>
        </is>
      </c>
      <c r="G2047" s="45" t="n"/>
      <c r="H2047" s="45" t="inlineStr">
        <is>
          <t>Đắk Nông</t>
        </is>
      </c>
      <c r="I2047" s="45" t="n"/>
    </row>
    <row r="2048" ht="25" customHeight="1">
      <c r="A2048" s="43" t="inlineStr">
        <is>
          <t>Anh Liêm - Củ Chi, Sài Gòn / 0985.285.514</t>
        </is>
      </c>
      <c r="B2048" s="43" t="inlineStr">
        <is>
          <t>0985.285.514</t>
        </is>
      </c>
      <c r="C2048" s="43" t="inlineStr">
        <is>
          <t>Sài Gòn</t>
        </is>
      </c>
      <c r="D2048" s="43" t="n"/>
      <c r="E2048" s="43" t="n"/>
      <c r="F2048" s="43" t="inlineStr">
        <is>
          <t>KH1777</t>
        </is>
      </c>
      <c r="G2048" s="43" t="n"/>
      <c r="H2048" s="43" t="inlineStr">
        <is>
          <t>TP. Hồ Chí Minh</t>
        </is>
      </c>
      <c r="I2048" s="43" t="n"/>
    </row>
    <row r="2049" ht="25" customHeight="1">
      <c r="A2049" s="45" t="inlineStr">
        <is>
          <t>Bãi Máy Hoàng Minh Khôi - 0903.885.924</t>
        </is>
      </c>
      <c r="B2049" s="45" t="inlineStr">
        <is>
          <t>0903.885.924</t>
        </is>
      </c>
      <c r="C2049" s="45" t="inlineStr">
        <is>
          <t>TP.HCM</t>
        </is>
      </c>
      <c r="D2049" s="45" t="n"/>
      <c r="E2049" s="45" t="n"/>
      <c r="F2049" s="45" t="inlineStr">
        <is>
          <t>KH1778</t>
        </is>
      </c>
      <c r="G2049" s="45" t="n"/>
      <c r="H2049" s="45" t="inlineStr">
        <is>
          <t>TP. Hồ Chí Minh</t>
        </is>
      </c>
      <c r="I2049" s="45" t="n"/>
    </row>
    <row r="2050" ht="25" customHeight="1">
      <c r="A2050" s="43" t="inlineStr">
        <is>
          <t>Anh Trường - Đức Trọng / 0903.142.959</t>
        </is>
      </c>
      <c r="B2050" s="43" t="inlineStr">
        <is>
          <t>0903.142.959</t>
        </is>
      </c>
      <c r="C2050" s="43" t="inlineStr">
        <is>
          <t>Lâm Đồng</t>
        </is>
      </c>
      <c r="D2050" s="43" t="n"/>
      <c r="E2050" s="43" t="n"/>
      <c r="F2050" s="43" t="inlineStr">
        <is>
          <t>KH1779</t>
        </is>
      </c>
      <c r="G2050" s="43" t="n"/>
      <c r="H2050" s="43" t="inlineStr">
        <is>
          <t>Lâm Đồng</t>
        </is>
      </c>
      <c r="I2050" s="43" t="n"/>
    </row>
    <row r="2051" ht="25" customHeight="1">
      <c r="A2051" s="45" t="inlineStr">
        <is>
          <t>Anh Danh - Bình Dương / 0972.339.900</t>
        </is>
      </c>
      <c r="B2051" s="45" t="inlineStr">
        <is>
          <t>0972.339.900</t>
        </is>
      </c>
      <c r="C2051" s="45" t="inlineStr">
        <is>
          <t>Bình Dương</t>
        </is>
      </c>
      <c r="D2051" s="45" t="n"/>
      <c r="E2051" s="45" t="n"/>
      <c r="F2051" s="45" t="inlineStr">
        <is>
          <t>KH1776</t>
        </is>
      </c>
      <c r="G2051" s="45" t="n"/>
      <c r="H2051" s="45" t="inlineStr">
        <is>
          <t>Bình Dương</t>
        </is>
      </c>
      <c r="I2051" s="45" t="n"/>
    </row>
    <row r="2052" ht="25" customHeight="1">
      <c r="A2052" s="43" t="inlineStr">
        <is>
          <t>Anh KHoa - Quận 7, Sài Gòn / 0919.490.234</t>
        </is>
      </c>
      <c r="B2052" s="43" t="inlineStr">
        <is>
          <t>0919.490.234</t>
        </is>
      </c>
      <c r="C2052" s="43" t="inlineStr">
        <is>
          <t>Sài Gòn</t>
        </is>
      </c>
      <c r="D2052" s="43" t="n"/>
      <c r="E2052" s="43" t="n"/>
      <c r="F2052" s="43" t="inlineStr">
        <is>
          <t>KH1775</t>
        </is>
      </c>
      <c r="G2052" s="43" t="n"/>
      <c r="H2052" s="43" t="inlineStr">
        <is>
          <t>TP. Hồ Chí Minh</t>
        </is>
      </c>
      <c r="I2052" s="43" t="n"/>
    </row>
    <row r="2053" ht="25" customHeight="1">
      <c r="A2053" s="45" t="inlineStr">
        <is>
          <t>Anh Minh - Long Hải, Vũng Tàu / 0919.889.926</t>
        </is>
      </c>
      <c r="B2053" s="45" t="inlineStr">
        <is>
          <t>0919.889.926</t>
        </is>
      </c>
      <c r="C2053" s="45" t="inlineStr">
        <is>
          <t>Vũng Tàu</t>
        </is>
      </c>
      <c r="D2053" s="45" t="n"/>
      <c r="E2053" s="45" t="n"/>
      <c r="F2053" s="45" t="inlineStr">
        <is>
          <t>KH1773</t>
        </is>
      </c>
      <c r="G2053" s="45" t="n"/>
      <c r="H2053" s="45" t="inlineStr">
        <is>
          <t>Bà Rịa - Vũng Tàu</t>
        </is>
      </c>
      <c r="I2053" s="45" t="n"/>
    </row>
    <row r="2054" ht="25" customHeight="1">
      <c r="A2054" s="43" t="inlineStr">
        <is>
          <t>Anh Hoàng - Suối Tiên/0938.663.880</t>
        </is>
      </c>
      <c r="B2054" s="43" t="inlineStr">
        <is>
          <t>0938.663.880</t>
        </is>
      </c>
      <c r="C2054" s="43" t="inlineStr">
        <is>
          <t>Suối Tiên - TP.HCM</t>
        </is>
      </c>
      <c r="D2054" s="43" t="n"/>
      <c r="E2054" s="43" t="n"/>
      <c r="F2054" s="43" t="inlineStr">
        <is>
          <t>KH1774</t>
        </is>
      </c>
      <c r="G2054" s="43" t="n"/>
      <c r="H2054" s="43" t="inlineStr">
        <is>
          <t>TP. Hồ Chí Minh</t>
        </is>
      </c>
      <c r="I2054" s="43" t="n"/>
    </row>
    <row r="2055" ht="25" customHeight="1">
      <c r="A2055" s="45" t="inlineStr">
        <is>
          <t>Anh Hiệu - Bảo Lộc, Lâm Đồng / 0948.457.351</t>
        </is>
      </c>
      <c r="B2055" s="45" t="inlineStr">
        <is>
          <t>0948.457.351</t>
        </is>
      </c>
      <c r="C2055" s="45" t="inlineStr">
        <is>
          <t>Lâm Đồng</t>
        </is>
      </c>
      <c r="D2055" s="45" t="n"/>
      <c r="E2055" s="45" t="n"/>
      <c r="F2055" s="45" t="inlineStr">
        <is>
          <t>KH1771</t>
        </is>
      </c>
      <c r="G2055" s="45" t="n"/>
      <c r="H2055" s="45" t="inlineStr">
        <is>
          <t>Lâm Đồng</t>
        </is>
      </c>
      <c r="I2055" s="45" t="n"/>
    </row>
    <row r="2056" ht="25" customHeight="1">
      <c r="A2056" s="43" t="inlineStr">
        <is>
          <t>Anh Ngọc - Long An / 0918.611.910</t>
        </is>
      </c>
      <c r="B2056" s="43" t="inlineStr">
        <is>
          <t>0918.611.910</t>
        </is>
      </c>
      <c r="C2056" s="43" t="inlineStr">
        <is>
          <t>Long An</t>
        </is>
      </c>
      <c r="D2056" s="43" t="n"/>
      <c r="E2056" s="43" t="n"/>
      <c r="F2056" s="43" t="inlineStr">
        <is>
          <t>KH1772</t>
        </is>
      </c>
      <c r="G2056" s="43" t="n"/>
      <c r="H2056" s="43" t="inlineStr">
        <is>
          <t>Long An</t>
        </is>
      </c>
      <c r="I2056" s="43" t="n"/>
    </row>
    <row r="2057" ht="25" customHeight="1">
      <c r="A2057" s="45" t="inlineStr">
        <is>
          <t>Anh Ninh - Cty Ty Nam / 0169.771.3839</t>
        </is>
      </c>
      <c r="B2057" s="45" t="inlineStr">
        <is>
          <t>0169.771.3839</t>
        </is>
      </c>
      <c r="C2057" s="45" t="inlineStr">
        <is>
          <t>Q.12, TP.HCM</t>
        </is>
      </c>
      <c r="D2057" s="45" t="n"/>
      <c r="E2057" s="45" t="n"/>
      <c r="F2057" s="45" t="inlineStr">
        <is>
          <t>KH1766</t>
        </is>
      </c>
      <c r="G2057" s="45" t="n"/>
      <c r="H2057" s="45" t="inlineStr">
        <is>
          <t>TP. Hồ Chí Minh</t>
        </is>
      </c>
      <c r="I2057" s="45" t="n"/>
    </row>
    <row r="2058" ht="25" customHeight="1">
      <c r="A2058" s="43" t="inlineStr">
        <is>
          <t>Anh Minh - Bình Dương/0909.632.849</t>
        </is>
      </c>
      <c r="B2058" s="43" t="inlineStr">
        <is>
          <t>0909.632.849</t>
        </is>
      </c>
      <c r="C2058" s="43" t="inlineStr">
        <is>
          <t>Bình Dương</t>
        </is>
      </c>
      <c r="D2058" s="43" t="n"/>
      <c r="E2058" s="43" t="n"/>
      <c r="F2058" s="43" t="inlineStr">
        <is>
          <t>KH1767</t>
        </is>
      </c>
      <c r="G2058" s="43" t="n"/>
      <c r="H2058" s="43" t="inlineStr">
        <is>
          <t>Bình Dương</t>
        </is>
      </c>
      <c r="I2058" s="43" t="n"/>
    </row>
    <row r="2059" ht="25" customHeight="1">
      <c r="A2059" s="45" t="inlineStr">
        <is>
          <t>Anh Thi - Ba Tri, Bến Tre / 0919.188.110</t>
        </is>
      </c>
      <c r="B2059" s="45" t="inlineStr">
        <is>
          <t>0919.188.110</t>
        </is>
      </c>
      <c r="C2059" s="45" t="inlineStr">
        <is>
          <t>Bến Tre</t>
        </is>
      </c>
      <c r="D2059" s="45" t="n"/>
      <c r="E2059" s="45" t="n"/>
      <c r="F2059" s="45" t="inlineStr">
        <is>
          <t>KH1768</t>
        </is>
      </c>
      <c r="G2059" s="45" t="n"/>
      <c r="H2059" s="45" t="inlineStr">
        <is>
          <t>Bến Tre</t>
        </is>
      </c>
      <c r="I2059" s="45" t="n"/>
    </row>
    <row r="2060" ht="25" customHeight="1">
      <c r="A2060" s="43" t="inlineStr">
        <is>
          <t>Anh Sơn - Bình Dương/ 0906.343.118</t>
        </is>
      </c>
      <c r="B2060" s="43" t="inlineStr">
        <is>
          <t>0906.343.118</t>
        </is>
      </c>
      <c r="C2060" s="43" t="inlineStr">
        <is>
          <t>Bình Dương</t>
        </is>
      </c>
      <c r="D2060" s="43" t="n"/>
      <c r="E2060" s="43" t="n"/>
      <c r="F2060" s="43" t="inlineStr">
        <is>
          <t>KH1769</t>
        </is>
      </c>
      <c r="G2060" s="43" t="n"/>
      <c r="H2060" s="43" t="inlineStr">
        <is>
          <t>Bình Dương</t>
        </is>
      </c>
      <c r="I2060" s="43" t="n"/>
    </row>
    <row r="2061" ht="25" customHeight="1">
      <c r="A2061" s="45" t="inlineStr">
        <is>
          <t>Anh Cường - Bạc Liêu / 0918.483.153</t>
        </is>
      </c>
      <c r="B2061" s="45" t="inlineStr">
        <is>
          <t>0918.483.153</t>
        </is>
      </c>
      <c r="C2061" s="45" t="inlineStr">
        <is>
          <t>Bạc Liêu</t>
        </is>
      </c>
      <c r="D2061" s="45" t="n"/>
      <c r="E2061" s="45" t="n"/>
      <c r="F2061" s="45" t="inlineStr">
        <is>
          <t>KH1770</t>
        </is>
      </c>
      <c r="G2061" s="45" t="n"/>
      <c r="H2061" s="45" t="inlineStr">
        <is>
          <t>Bạc Liêu</t>
        </is>
      </c>
      <c r="I2061" s="45" t="n"/>
    </row>
    <row r="2062" ht="25" customHeight="1">
      <c r="A2062" s="43" t="inlineStr">
        <is>
          <t>Anh Dũng - Đắk Nông / 0978.878.633</t>
        </is>
      </c>
      <c r="B2062" s="43" t="inlineStr">
        <is>
          <t>0978.878.633</t>
        </is>
      </c>
      <c r="C2062" s="43" t="inlineStr">
        <is>
          <t>Đắk Nông</t>
        </is>
      </c>
      <c r="D2062" s="43" t="n"/>
      <c r="E2062" s="43" t="n"/>
      <c r="F2062" s="43" t="inlineStr">
        <is>
          <t>KH1763</t>
        </is>
      </c>
      <c r="G2062" s="43" t="n"/>
      <c r="H2062" s="43" t="inlineStr">
        <is>
          <t>Đắk Nông</t>
        </is>
      </c>
      <c r="I2062" s="43" t="n"/>
    </row>
    <row r="2063" ht="25" customHeight="1">
      <c r="A2063" s="45" t="inlineStr">
        <is>
          <t>Anh Quang - Quận 12 / 0903.181.013</t>
        </is>
      </c>
      <c r="B2063" s="45" t="inlineStr">
        <is>
          <t>0903.181.013</t>
        </is>
      </c>
      <c r="C2063" s="45" t="inlineStr">
        <is>
          <t>Quận 12, Sài Gòn</t>
        </is>
      </c>
      <c r="D2063" s="45" t="n"/>
      <c r="E2063" s="45" t="n"/>
      <c r="F2063" s="45" t="inlineStr">
        <is>
          <t>KH1764</t>
        </is>
      </c>
      <c r="G2063" s="45" t="n"/>
      <c r="H2063" s="45" t="inlineStr">
        <is>
          <t>TP. Hồ Chí Minh</t>
        </is>
      </c>
      <c r="I2063" s="45" t="n"/>
    </row>
    <row r="2064" ht="25" customHeight="1">
      <c r="A2064" s="43" t="inlineStr">
        <is>
          <t>CHú Hùng - Bình Dương / 0913.815.327</t>
        </is>
      </c>
      <c r="B2064" s="43" t="inlineStr">
        <is>
          <t>0913.815.327</t>
        </is>
      </c>
      <c r="C2064" s="43" t="inlineStr">
        <is>
          <t>Bình Dương</t>
        </is>
      </c>
      <c r="D2064" s="43" t="n"/>
      <c r="E2064" s="43" t="n"/>
      <c r="F2064" s="43" t="inlineStr">
        <is>
          <t>KH1765</t>
        </is>
      </c>
      <c r="G2064" s="43" t="n"/>
      <c r="H2064" s="43" t="inlineStr">
        <is>
          <t>Bình Dương</t>
        </is>
      </c>
      <c r="I2064" s="43" t="n"/>
    </row>
    <row r="2065" ht="25" customHeight="1">
      <c r="A2065" s="45" t="inlineStr">
        <is>
          <t>Anh Trung - Quận 2(L) / 0913.905.110</t>
        </is>
      </c>
      <c r="B2065" s="45" t="inlineStr">
        <is>
          <t>0913.905.110</t>
        </is>
      </c>
      <c r="C2065" s="45" t="inlineStr">
        <is>
          <t>Quận 2, Sài Gòn</t>
        </is>
      </c>
      <c r="D2065" s="45" t="n"/>
      <c r="E2065" s="45" t="n"/>
      <c r="F2065" s="45" t="inlineStr">
        <is>
          <t>KH1762</t>
        </is>
      </c>
      <c r="G2065" s="45" t="n"/>
      <c r="H2065" s="45" t="inlineStr">
        <is>
          <t>TP. Hồ Chí Minh</t>
        </is>
      </c>
      <c r="I2065" s="45" t="n"/>
    </row>
    <row r="2066" ht="25" customHeight="1">
      <c r="A2066" s="43" t="inlineStr">
        <is>
          <t>Anh Hậu - Tây Ninh / 01277.818.235</t>
        </is>
      </c>
      <c r="B2066" s="43" t="inlineStr">
        <is>
          <t>01277.818.235</t>
        </is>
      </c>
      <c r="C2066" s="43" t="inlineStr">
        <is>
          <t>Tây Ninh</t>
        </is>
      </c>
      <c r="D2066" s="43" t="n"/>
      <c r="E2066" s="43" t="n"/>
      <c r="F2066" s="43" t="inlineStr">
        <is>
          <t>KH1760</t>
        </is>
      </c>
      <c r="G2066" s="43" t="n"/>
      <c r="H2066" s="43" t="inlineStr">
        <is>
          <t>Tây Ninh</t>
        </is>
      </c>
      <c r="I2066" s="43" t="n"/>
    </row>
    <row r="2067" ht="25" customHeight="1">
      <c r="A2067" s="45" t="inlineStr">
        <is>
          <t>Anh Sơn - Cái Bè, Tiền Giang/ 0985.859.495</t>
        </is>
      </c>
      <c r="B2067" s="45" t="inlineStr">
        <is>
          <t>0985.859.495</t>
        </is>
      </c>
      <c r="C2067" s="45" t="inlineStr">
        <is>
          <t>Tiền Giang</t>
        </is>
      </c>
      <c r="D2067" s="45" t="n"/>
      <c r="E2067" s="45" t="n"/>
      <c r="F2067" s="45" t="inlineStr">
        <is>
          <t>KH1761</t>
        </is>
      </c>
      <c r="G2067" s="45" t="n"/>
      <c r="H2067" s="45" t="inlineStr">
        <is>
          <t>Tiền Giang</t>
        </is>
      </c>
      <c r="I2067" s="45" t="n"/>
    </row>
    <row r="2068" ht="25" customHeight="1">
      <c r="A2068" s="43" t="inlineStr">
        <is>
          <t>Bãi Máy Minh Hòa - Bình Chánh /0909.535.478</t>
        </is>
      </c>
      <c r="B2068" s="43" t="inlineStr">
        <is>
          <t>0909.535.478</t>
        </is>
      </c>
      <c r="C2068" s="43" t="inlineStr">
        <is>
          <t>Đối diện Nhật Thiên Phú - Bình CHánh, SG</t>
        </is>
      </c>
      <c r="D2068" s="43" t="n"/>
      <c r="E2068" s="43" t="n"/>
      <c r="F2068" s="43" t="inlineStr">
        <is>
          <t>KH1755</t>
        </is>
      </c>
      <c r="G2068" s="43" t="n"/>
      <c r="H2068" s="43" t="inlineStr">
        <is>
          <t>TP. Hồ Chí Minh</t>
        </is>
      </c>
      <c r="I2068" s="43" t="n"/>
    </row>
    <row r="2069" ht="25" customHeight="1">
      <c r="A2069" s="45" t="inlineStr">
        <is>
          <t>Anh Ban - Gò Vấp / 0975.695.553</t>
        </is>
      </c>
      <c r="B2069" s="45" t="inlineStr">
        <is>
          <t>0975.695.553</t>
        </is>
      </c>
      <c r="C2069" s="45" t="inlineStr">
        <is>
          <t>Gò Vấp, Sài Gòn</t>
        </is>
      </c>
      <c r="D2069" s="45" t="n"/>
      <c r="E2069" s="45" t="n"/>
      <c r="F2069" s="45" t="inlineStr">
        <is>
          <t>KH1756</t>
        </is>
      </c>
      <c r="G2069" s="45" t="n"/>
      <c r="H2069" s="45" t="inlineStr">
        <is>
          <t>TP. Hồ Chí Minh</t>
        </is>
      </c>
      <c r="I2069" s="45" t="n"/>
    </row>
    <row r="2070" ht="25" customHeight="1">
      <c r="A2070" s="43" t="inlineStr">
        <is>
          <t>Anh Sơn - Tân Bình / 0973.929.796</t>
        </is>
      </c>
      <c r="B2070" s="43" t="inlineStr">
        <is>
          <t>0973.929.796</t>
        </is>
      </c>
      <c r="C2070" s="43" t="inlineStr">
        <is>
          <t>Sài Gòn</t>
        </is>
      </c>
      <c r="D2070" s="43" t="n"/>
      <c r="E2070" s="43" t="n"/>
      <c r="F2070" s="43" t="inlineStr">
        <is>
          <t>KH1757</t>
        </is>
      </c>
      <c r="G2070" s="43" t="n"/>
      <c r="H2070" s="43" t="inlineStr">
        <is>
          <t>TP. Hồ Chí Minh</t>
        </is>
      </c>
      <c r="I2070" s="43" t="n"/>
    </row>
    <row r="2071" ht="25" customHeight="1">
      <c r="A2071" s="45" t="inlineStr">
        <is>
          <t>Cty Thuận Lộc - Anh Thuận - Q2 / 0918.146.636</t>
        </is>
      </c>
      <c r="B2071" s="45" t="inlineStr">
        <is>
          <t>0918.146.636</t>
        </is>
      </c>
      <c r="C2071" s="45" t="inlineStr">
        <is>
          <t>Q2, Tp.HCM</t>
        </is>
      </c>
      <c r="D2071" s="45" t="n"/>
      <c r="E2071" s="45" t="n"/>
      <c r="F2071" s="45" t="inlineStr">
        <is>
          <t>KH1758</t>
        </is>
      </c>
      <c r="G2071" s="45" t="n"/>
      <c r="H2071" s="45" t="inlineStr">
        <is>
          <t>TP. Hồ Chí Minh</t>
        </is>
      </c>
      <c r="I2071" s="45" t="n"/>
    </row>
    <row r="2072" ht="25" customHeight="1">
      <c r="A2072" s="43" t="inlineStr">
        <is>
          <t>Anh Tèo - Dầu Tiếng / 0972.001.991</t>
        </is>
      </c>
      <c r="B2072" s="43" t="inlineStr">
        <is>
          <t>0972.001.991</t>
        </is>
      </c>
      <c r="C2072" s="43" t="n"/>
      <c r="D2072" s="43" t="n"/>
      <c r="E2072" s="43" t="n"/>
      <c r="F2072" s="43" t="inlineStr">
        <is>
          <t>KH1759</t>
        </is>
      </c>
      <c r="G2072" s="43" t="n"/>
      <c r="H2072" s="43" t="inlineStr">
        <is>
          <t>Bình Dương</t>
        </is>
      </c>
      <c r="I2072" s="43" t="n"/>
    </row>
    <row r="2073" ht="25" customHeight="1">
      <c r="A2073" s="45" t="inlineStr">
        <is>
          <t>XƯởng Anh Khởi - Bình Dương / 0987.188.474</t>
        </is>
      </c>
      <c r="B2073" s="45" t="inlineStr">
        <is>
          <t>0987.188.474</t>
        </is>
      </c>
      <c r="C2073" s="45" t="inlineStr">
        <is>
          <t>Bình Dương</t>
        </is>
      </c>
      <c r="D2073" s="45" t="n"/>
      <c r="E2073" s="45" t="n"/>
      <c r="F2073" s="45" t="inlineStr">
        <is>
          <t>KH1754</t>
        </is>
      </c>
      <c r="G2073" s="45" t="n"/>
      <c r="H2073" s="45" t="inlineStr">
        <is>
          <t>Bình Dương</t>
        </is>
      </c>
      <c r="I2073" s="45" t="n"/>
    </row>
    <row r="2074" ht="25" customHeight="1">
      <c r="A2074" s="43" t="inlineStr">
        <is>
          <t>Anh Tuấn Anh - Dầu Tiếng/ 0962.724.474</t>
        </is>
      </c>
      <c r="B2074" s="43" t="inlineStr">
        <is>
          <t>0962.724.474</t>
        </is>
      </c>
      <c r="C2074" s="43" t="inlineStr">
        <is>
          <t>Dầu Tiếng - BD</t>
        </is>
      </c>
      <c r="D2074" s="43" t="n"/>
      <c r="E2074" s="43" t="n"/>
      <c r="F2074" s="43" t="inlineStr">
        <is>
          <t>KH1752</t>
        </is>
      </c>
      <c r="G2074" s="43" t="n"/>
      <c r="H2074" s="43" t="inlineStr">
        <is>
          <t>Bình Dương</t>
        </is>
      </c>
      <c r="I2074" s="43" t="n"/>
    </row>
    <row r="2075" ht="25" customHeight="1">
      <c r="A2075" s="45" t="inlineStr">
        <is>
          <t>Anh Vồ - Đức Trọng / 0985.474.421</t>
        </is>
      </c>
      <c r="B2075" s="45" t="inlineStr">
        <is>
          <t>0985.474.421</t>
        </is>
      </c>
      <c r="C2075" s="45" t="inlineStr">
        <is>
          <t>Đức Trọng, Lâm Đồng</t>
        </is>
      </c>
      <c r="D2075" s="45" t="n"/>
      <c r="E2075" s="45" t="n"/>
      <c r="F2075" s="45" t="inlineStr">
        <is>
          <t>KH1753</t>
        </is>
      </c>
      <c r="G2075" s="45" t="n"/>
      <c r="H2075" s="45" t="inlineStr">
        <is>
          <t>Lâm Đồng</t>
        </is>
      </c>
      <c r="I2075" s="45" t="n"/>
    </row>
    <row r="2076" ht="25" customHeight="1">
      <c r="A2076" s="43" t="inlineStr">
        <is>
          <t>Anh Sơn - Long An / 0918.998.447</t>
        </is>
      </c>
      <c r="B2076" s="43" t="inlineStr">
        <is>
          <t>0918.998.447</t>
        </is>
      </c>
      <c r="C2076" s="43" t="inlineStr">
        <is>
          <t>Long An</t>
        </is>
      </c>
      <c r="D2076" s="43" t="n"/>
      <c r="E2076" s="43" t="n"/>
      <c r="F2076" s="43" t="inlineStr">
        <is>
          <t>KH1748</t>
        </is>
      </c>
      <c r="G2076" s="43" t="n"/>
      <c r="H2076" s="43" t="inlineStr">
        <is>
          <t>Long An</t>
        </is>
      </c>
      <c r="I2076" s="43" t="n"/>
    </row>
    <row r="2077" ht="25" customHeight="1">
      <c r="A2077" s="45" t="inlineStr">
        <is>
          <t>Anh Bình - Long An / 0918.129.626</t>
        </is>
      </c>
      <c r="B2077" s="45" t="inlineStr">
        <is>
          <t>0918.129.626</t>
        </is>
      </c>
      <c r="C2077" s="45" t="inlineStr">
        <is>
          <t>Long An</t>
        </is>
      </c>
      <c r="D2077" s="45" t="n"/>
      <c r="E2077" s="45" t="n"/>
      <c r="F2077" s="45" t="inlineStr">
        <is>
          <t>KH1749</t>
        </is>
      </c>
      <c r="G2077" s="45" t="n"/>
      <c r="H2077" s="45" t="inlineStr">
        <is>
          <t>Long An</t>
        </is>
      </c>
      <c r="I2077" s="45" t="n"/>
    </row>
    <row r="2078" ht="25" customHeight="1">
      <c r="A2078" s="43" t="inlineStr">
        <is>
          <t>Gara Tư Trí - Suối Tiên / 0903.366.198</t>
        </is>
      </c>
      <c r="B2078" s="43" t="inlineStr">
        <is>
          <t>0903.366.198</t>
        </is>
      </c>
      <c r="C2078" s="43" t="inlineStr">
        <is>
          <t>Suối Tiên, Sài Gòn</t>
        </is>
      </c>
      <c r="D2078" s="43" t="n"/>
      <c r="E2078" s="43" t="n"/>
      <c r="F2078" s="43" t="inlineStr">
        <is>
          <t>KH1750</t>
        </is>
      </c>
      <c r="G2078" s="43" t="n"/>
      <c r="H2078" s="43" t="inlineStr">
        <is>
          <t>TP. Hồ Chí Minh</t>
        </is>
      </c>
      <c r="I2078" s="43" t="n"/>
    </row>
    <row r="2079" ht="25" customHeight="1">
      <c r="A2079" s="45" t="inlineStr">
        <is>
          <t>Công Ty Nguyễn Quỳnh - Suối Tiên /0937.724.380</t>
        </is>
      </c>
      <c r="B2079" s="45" t="inlineStr">
        <is>
          <t>0937.724.380</t>
        </is>
      </c>
      <c r="C2079" s="45" t="inlineStr">
        <is>
          <t>Suối Tiên</t>
        </is>
      </c>
      <c r="D2079" s="45" t="n"/>
      <c r="E2079" s="45" t="n"/>
      <c r="F2079" s="45" t="inlineStr">
        <is>
          <t>KH1751</t>
        </is>
      </c>
      <c r="G2079" s="45" t="n"/>
      <c r="H2079" s="45" t="inlineStr">
        <is>
          <t>TP. Hồ Chí Minh</t>
        </is>
      </c>
      <c r="I2079" s="45" t="n"/>
    </row>
    <row r="2080" ht="25" customHeight="1">
      <c r="A2080" s="43" t="inlineStr">
        <is>
          <t>KONEKS PISTON GOMLEK IMALAT SANAYI VE TICARET A.S. (TOROS)</t>
        </is>
      </c>
      <c r="B2080" s="43" t="n"/>
      <c r="C2080" s="43" t="inlineStr">
        <is>
          <t>Konya Organize Sanayi Bolgesi T.Ziyaeddin Cd. No 5-42050</t>
        </is>
      </c>
      <c r="D2080" s="43" t="n"/>
      <c r="E2080" s="43" t="n"/>
      <c r="F2080" s="43" t="inlineStr">
        <is>
          <t>KONEKS</t>
        </is>
      </c>
      <c r="G2080" s="43" t="n"/>
      <c r="H2080" s="43" t="n"/>
      <c r="I2080" s="43" t="n"/>
    </row>
    <row r="2081" ht="25" customHeight="1">
      <c r="A2081" s="45" t="inlineStr">
        <is>
          <t>Anh Quốc - Bãi Máy Lê Dũng - Suối Tiên / 0917.189.121</t>
        </is>
      </c>
      <c r="B2081" s="45" t="inlineStr">
        <is>
          <t>0917.189.121</t>
        </is>
      </c>
      <c r="C2081" s="45" t="inlineStr">
        <is>
          <t>Suối Tiên</t>
        </is>
      </c>
      <c r="D2081" s="45" t="n"/>
      <c r="E2081" s="45" t="n"/>
      <c r="F2081" s="45" t="inlineStr">
        <is>
          <t>KH1747</t>
        </is>
      </c>
      <c r="G2081" s="45" t="n"/>
      <c r="H2081" s="45" t="inlineStr">
        <is>
          <t>TP. Hồ Chí Minh</t>
        </is>
      </c>
      <c r="I2081" s="45" t="n"/>
    </row>
    <row r="2082" ht="25" customHeight="1">
      <c r="A2082" s="43" t="inlineStr">
        <is>
          <t>Anh Nhất - Đắc Lắc / 0941.481.439</t>
        </is>
      </c>
      <c r="B2082" s="43" t="inlineStr">
        <is>
          <t>0941.481.439</t>
        </is>
      </c>
      <c r="C2082" s="43" t="inlineStr">
        <is>
          <t>Đắc Lắc</t>
        </is>
      </c>
      <c r="D2082" s="43" t="n"/>
      <c r="E2082" s="43" t="n"/>
      <c r="F2082" s="43" t="inlineStr">
        <is>
          <t>KH1746</t>
        </is>
      </c>
      <c r="G2082" s="43" t="n"/>
      <c r="H2082" s="43" t="inlineStr">
        <is>
          <t>Đắk Lắk</t>
        </is>
      </c>
      <c r="I2082" s="43" t="n"/>
    </row>
    <row r="2083" ht="25" customHeight="1">
      <c r="A2083" s="45" t="inlineStr">
        <is>
          <t>Anh Thành - Củ CHi / 01664.149.839</t>
        </is>
      </c>
      <c r="B2083" s="45" t="inlineStr">
        <is>
          <t>01664.149.839</t>
        </is>
      </c>
      <c r="C2083" s="45" t="inlineStr">
        <is>
          <t>Củ Chi</t>
        </is>
      </c>
      <c r="D2083" s="45" t="n"/>
      <c r="E2083" s="45" t="n"/>
      <c r="F2083" s="45" t="inlineStr">
        <is>
          <t>KH1744</t>
        </is>
      </c>
      <c r="G2083" s="45" t="n"/>
      <c r="H2083" s="45" t="inlineStr">
        <is>
          <t>TP. Hồ Chí Minh</t>
        </is>
      </c>
      <c r="I2083" s="45" t="n"/>
    </row>
    <row r="2084" ht="25" customHeight="1">
      <c r="A2084" s="43" t="inlineStr">
        <is>
          <t>Anh Hùng - Phú Giáo, Bình Dương/ 0977.101.442</t>
        </is>
      </c>
      <c r="B2084" s="43" t="inlineStr">
        <is>
          <t>0977.101.442</t>
        </is>
      </c>
      <c r="C2084" s="43" t="inlineStr">
        <is>
          <t>Phú Giáo, Bình Dương</t>
        </is>
      </c>
      <c r="D2084" s="43" t="n"/>
      <c r="E2084" s="43" t="n"/>
      <c r="F2084" s="43" t="inlineStr">
        <is>
          <t>KH1745</t>
        </is>
      </c>
      <c r="G2084" s="43" t="n"/>
      <c r="H2084" s="43" t="inlineStr">
        <is>
          <t>Bình Dương</t>
        </is>
      </c>
      <c r="I2084" s="43" t="n"/>
    </row>
    <row r="2085" ht="25" customHeight="1">
      <c r="A2085" s="45" t="inlineStr">
        <is>
          <t>Anh Lợi - Bến Tre / 0918.543.167</t>
        </is>
      </c>
      <c r="B2085" s="45" t="inlineStr">
        <is>
          <t>0918.543.167</t>
        </is>
      </c>
      <c r="C2085" s="45" t="inlineStr">
        <is>
          <t>Bến Tre</t>
        </is>
      </c>
      <c r="D2085" s="45" t="n"/>
      <c r="E2085" s="45" t="n"/>
      <c r="F2085" s="45" t="inlineStr">
        <is>
          <t>KH1742</t>
        </is>
      </c>
      <c r="G2085" s="45" t="n"/>
      <c r="H2085" s="45" t="inlineStr">
        <is>
          <t>Bến Tre</t>
        </is>
      </c>
      <c r="I2085" s="45" t="n"/>
    </row>
    <row r="2086" ht="25" customHeight="1">
      <c r="A2086" s="43" t="inlineStr">
        <is>
          <t>Anh Sáng - Đức Trọng / 0983.695.090</t>
        </is>
      </c>
      <c r="B2086" s="43" t="inlineStr">
        <is>
          <t>0983.695.090</t>
        </is>
      </c>
      <c r="C2086" s="43" t="inlineStr">
        <is>
          <t>Đức Trọng, Lâm Đồng</t>
        </is>
      </c>
      <c r="D2086" s="43" t="n"/>
      <c r="E2086" s="43" t="n"/>
      <c r="F2086" s="43" t="inlineStr">
        <is>
          <t>KH1743</t>
        </is>
      </c>
      <c r="G2086" s="43" t="n"/>
      <c r="H2086" s="43" t="inlineStr">
        <is>
          <t>Lâm Đồng</t>
        </is>
      </c>
      <c r="I2086" s="43" t="n"/>
    </row>
    <row r="2087" ht="25" customHeight="1">
      <c r="A2087" s="45" t="inlineStr">
        <is>
          <t>Chú Vinh - BRVT/ 0986.514.290</t>
        </is>
      </c>
      <c r="B2087" s="45" t="inlineStr">
        <is>
          <t>0986.514.290</t>
        </is>
      </c>
      <c r="C2087" s="45" t="inlineStr">
        <is>
          <t>Bình Dã - BRVT</t>
        </is>
      </c>
      <c r="D2087" s="45" t="n"/>
      <c r="E2087" s="45" t="n"/>
      <c r="F2087" s="45" t="inlineStr">
        <is>
          <t>KH1740</t>
        </is>
      </c>
      <c r="G2087" s="45" t="n"/>
      <c r="H2087" s="45" t="inlineStr">
        <is>
          <t>Bà Rịa - Vũng Tàu</t>
        </is>
      </c>
      <c r="I2087" s="45" t="n"/>
    </row>
    <row r="2088" ht="25" customHeight="1">
      <c r="A2088" s="43" t="inlineStr">
        <is>
          <t>Anh Lập - Thủ Đức /0903.947.322 - 0933.692.673</t>
        </is>
      </c>
      <c r="B2088" s="43" t="inlineStr">
        <is>
          <t>0903.947.322 / 0933.692.673</t>
        </is>
      </c>
      <c r="C2088" s="43" t="inlineStr">
        <is>
          <t>Thủ Đức</t>
        </is>
      </c>
      <c r="D2088" s="43" t="n"/>
      <c r="E2088" s="43" t="n"/>
      <c r="F2088" s="43" t="inlineStr">
        <is>
          <t>KH1741</t>
        </is>
      </c>
      <c r="G2088" s="43" t="n"/>
      <c r="H2088" s="43" t="inlineStr">
        <is>
          <t>TP. Hồ Chí Minh</t>
        </is>
      </c>
      <c r="I2088" s="43" t="n"/>
    </row>
    <row r="2089" ht="25" customHeight="1">
      <c r="A2089" s="45" t="inlineStr">
        <is>
          <t>Cửa Hàng Ngọc Thảo - Eakar/ 0914.093.097</t>
        </is>
      </c>
      <c r="B2089" s="45" t="inlineStr">
        <is>
          <t>0914.093.097</t>
        </is>
      </c>
      <c r="C2089" s="45" t="inlineStr">
        <is>
          <t>Eakar - Đắk Lăk</t>
        </is>
      </c>
      <c r="D2089" s="45" t="n"/>
      <c r="E2089" s="45" t="n"/>
      <c r="F2089" s="45" t="inlineStr">
        <is>
          <t>KH1739</t>
        </is>
      </c>
      <c r="G2089" s="45" t="n"/>
      <c r="H2089" s="45" t="inlineStr">
        <is>
          <t>Đắk Lắk</t>
        </is>
      </c>
      <c r="I2089" s="45" t="n"/>
    </row>
    <row r="2090" ht="25" customHeight="1">
      <c r="A2090" s="43" t="inlineStr">
        <is>
          <t>DNTN Đăng Khoa - Bến Tre/ anh Vân - 01299.728.979</t>
        </is>
      </c>
      <c r="B2090" s="43" t="inlineStr">
        <is>
          <t>01299.728.979</t>
        </is>
      </c>
      <c r="C2090" s="43" t="inlineStr">
        <is>
          <t>Bến Tre</t>
        </is>
      </c>
      <c r="D2090" s="43" t="n"/>
      <c r="E2090" s="43" t="n"/>
      <c r="F2090" s="43" t="inlineStr">
        <is>
          <t>KH1735</t>
        </is>
      </c>
      <c r="G2090" s="43" t="n"/>
      <c r="H2090" s="43" t="inlineStr">
        <is>
          <t>Bến Tre</t>
        </is>
      </c>
      <c r="I2090" s="43" t="n"/>
    </row>
    <row r="2091" ht="25" customHeight="1">
      <c r="A2091" s="45" t="inlineStr">
        <is>
          <t>Bãi Máy Anh Đức - Suối Tiên/ 0964.003.389</t>
        </is>
      </c>
      <c r="B2091" s="45" t="inlineStr">
        <is>
          <t>0964.003.389</t>
        </is>
      </c>
      <c r="C2091" s="45" t="inlineStr">
        <is>
          <t>Suối Tiên - TP.HCM</t>
        </is>
      </c>
      <c r="D2091" s="45" t="n"/>
      <c r="E2091" s="45" t="n"/>
      <c r="F2091" s="45" t="inlineStr">
        <is>
          <t>KH1736</t>
        </is>
      </c>
      <c r="G2091" s="45" t="n"/>
      <c r="H2091" s="45" t="inlineStr">
        <is>
          <t>TP. Hồ Chí Minh</t>
        </is>
      </c>
      <c r="I2091" s="45" t="n"/>
    </row>
    <row r="2092" ht="25" customHeight="1">
      <c r="A2092" s="43" t="inlineStr">
        <is>
          <t>Công Ty CP Hiệp Thành - Lâm Đồng/ 0908.403.727</t>
        </is>
      </c>
      <c r="B2092" s="43" t="inlineStr">
        <is>
          <t>0908.403.727</t>
        </is>
      </c>
      <c r="C2092" s="43" t="inlineStr">
        <is>
          <t>Số 5 Hiệp Thành, Tam Bố, Di Linh, Lâm Đồng</t>
        </is>
      </c>
      <c r="D2092" s="43" t="n"/>
      <c r="E2092" s="43" t="n"/>
      <c r="F2092" s="43" t="inlineStr">
        <is>
          <t>KH1737</t>
        </is>
      </c>
      <c r="G2092" s="43" t="n"/>
      <c r="H2092" s="43" t="inlineStr">
        <is>
          <t>Lâm Đồng</t>
        </is>
      </c>
      <c r="I2092" s="43" t="n"/>
    </row>
    <row r="2093" ht="25" customHeight="1">
      <c r="A2093" s="45" t="inlineStr">
        <is>
          <t>Cơ Khí Sơn Tùng / Anh Tùng - Q7 / 01667.989.300</t>
        </is>
      </c>
      <c r="B2093" s="45" t="inlineStr">
        <is>
          <t>01667.989.300</t>
        </is>
      </c>
      <c r="C2093" s="45" t="inlineStr">
        <is>
          <t>Q7, HCM</t>
        </is>
      </c>
      <c r="D2093" s="45" t="n"/>
      <c r="E2093" s="45" t="n"/>
      <c r="F2093" s="45" t="inlineStr">
        <is>
          <t>KH1738</t>
        </is>
      </c>
      <c r="G2093" s="45" t="n"/>
      <c r="H2093" s="45" t="inlineStr">
        <is>
          <t>TP. Hồ Chí Minh</t>
        </is>
      </c>
      <c r="I2093" s="45" t="n"/>
    </row>
    <row r="2094" ht="25" customHeight="1">
      <c r="A2094" s="43" t="inlineStr">
        <is>
          <t>Anh Trung - Củ Chi / 01667.499.599 - 0903.942.866</t>
        </is>
      </c>
      <c r="B2094" s="43" t="inlineStr">
        <is>
          <t>01667.499.599 / 0903.942.866</t>
        </is>
      </c>
      <c r="C2094" s="43" t="inlineStr">
        <is>
          <t>Củ Chi</t>
        </is>
      </c>
      <c r="D2094" s="43" t="n"/>
      <c r="E2094" s="43" t="n"/>
      <c r="F2094" s="43" t="inlineStr">
        <is>
          <t>KH1734</t>
        </is>
      </c>
      <c r="G2094" s="43" t="n"/>
      <c r="H2094" s="43" t="inlineStr">
        <is>
          <t>TP. Hồ Chí Minh</t>
        </is>
      </c>
      <c r="I2094" s="43" t="n"/>
    </row>
    <row r="2095" ht="25" customHeight="1">
      <c r="A2095" s="45" t="inlineStr">
        <is>
          <t>Chú Hiển - Bù Đốp, Bình Phước / 0984.172.440</t>
        </is>
      </c>
      <c r="B2095" s="45" t="inlineStr">
        <is>
          <t>0984.172.440</t>
        </is>
      </c>
      <c r="C2095" s="45" t="inlineStr">
        <is>
          <t>Bình Phước</t>
        </is>
      </c>
      <c r="D2095" s="45" t="n"/>
      <c r="E2095" s="45" t="n"/>
      <c r="F2095" s="45" t="inlineStr">
        <is>
          <t>KH1731</t>
        </is>
      </c>
      <c r="G2095" s="45" t="n"/>
      <c r="H2095" s="45" t="inlineStr">
        <is>
          <t>Bình Phước</t>
        </is>
      </c>
      <c r="I2095" s="45" t="n"/>
    </row>
    <row r="2096" ht="25" customHeight="1">
      <c r="A2096" s="43" t="inlineStr">
        <is>
          <t>Chi Nhánh Công Ty TNHH Xây Dựng và Thương Mại Yên Phú/ Chú Lộc - 01285.735.726</t>
        </is>
      </c>
      <c r="B2096" s="43" t="inlineStr">
        <is>
          <t>01285.735.726</t>
        </is>
      </c>
      <c r="C2096" s="43" t="inlineStr">
        <is>
          <t>Thửa đất số 16, tờ bản đồ số 37, tổ 5, KP7, P.Uyên Hưng, TX.Tân Uyên, T.Bình Dương</t>
        </is>
      </c>
      <c r="D2096" s="43" t="n"/>
      <c r="E2096" s="43" t="n"/>
      <c r="F2096" s="43" t="inlineStr">
        <is>
          <t>KH1732</t>
        </is>
      </c>
      <c r="G2096" s="43" t="n"/>
      <c r="H2096" s="43" t="inlineStr">
        <is>
          <t>Phú Yên</t>
        </is>
      </c>
      <c r="I2096" s="43" t="n"/>
    </row>
    <row r="2097" ht="25" customHeight="1">
      <c r="A2097" s="45" t="inlineStr">
        <is>
          <t>Anh Cường - Bến Tre / 0918.790.911</t>
        </is>
      </c>
      <c r="B2097" s="45" t="inlineStr">
        <is>
          <t>0918.790.911</t>
        </is>
      </c>
      <c r="C2097" s="45" t="inlineStr">
        <is>
          <t>Bến Tre</t>
        </is>
      </c>
      <c r="D2097" s="45" t="n"/>
      <c r="E2097" s="45" t="n"/>
      <c r="F2097" s="45" t="inlineStr">
        <is>
          <t>KH1733</t>
        </is>
      </c>
      <c r="G2097" s="45" t="n"/>
      <c r="H2097" s="45" t="inlineStr">
        <is>
          <t>Bến Tre</t>
        </is>
      </c>
      <c r="I2097" s="45" t="n"/>
    </row>
    <row r="2098" ht="25" customHeight="1">
      <c r="A2098" s="43" t="inlineStr">
        <is>
          <t>Anh Thủ - Trà Vinh / 0906.836.682</t>
        </is>
      </c>
      <c r="B2098" s="43" t="inlineStr">
        <is>
          <t>0906.836.682</t>
        </is>
      </c>
      <c r="C2098" s="43" t="inlineStr">
        <is>
          <t>Trà Vinh</t>
        </is>
      </c>
      <c r="D2098" s="43" t="n"/>
      <c r="E2098" s="43" t="n"/>
      <c r="F2098" s="43" t="inlineStr">
        <is>
          <t>KH1727</t>
        </is>
      </c>
      <c r="G2098" s="43" t="n"/>
      <c r="H2098" s="43" t="inlineStr">
        <is>
          <t>Trà Vinh</t>
        </is>
      </c>
      <c r="I2098" s="43" t="n"/>
    </row>
    <row r="2099" ht="25" customHeight="1">
      <c r="A2099" s="45" t="inlineStr">
        <is>
          <t>Anh May - Công Ty Thái Bình Dương - Long An / 0983.109.135</t>
        </is>
      </c>
      <c r="B2099" s="45" t="inlineStr">
        <is>
          <t>0983.109.135</t>
        </is>
      </c>
      <c r="C2099" s="45" t="inlineStr">
        <is>
          <t>Bến Lức, Long An</t>
        </is>
      </c>
      <c r="D2099" s="45" t="n"/>
      <c r="E2099" s="45" t="n"/>
      <c r="F2099" s="45" t="inlineStr">
        <is>
          <t>KH1728</t>
        </is>
      </c>
      <c r="G2099" s="45" t="n"/>
      <c r="H2099" s="45" t="inlineStr">
        <is>
          <t>Long An</t>
        </is>
      </c>
      <c r="I2099" s="45" t="n"/>
    </row>
    <row r="2100" ht="25" customHeight="1">
      <c r="A2100" s="43" t="inlineStr">
        <is>
          <t>Xưởng Anh Tý - Bình Dương / 0938.546.575</t>
        </is>
      </c>
      <c r="B2100" s="43" t="inlineStr">
        <is>
          <t>0938.546.575</t>
        </is>
      </c>
      <c r="C2100" s="43" t="inlineStr">
        <is>
          <t>Bình Dương</t>
        </is>
      </c>
      <c r="D2100" s="43" t="n"/>
      <c r="E2100" s="43" t="n"/>
      <c r="F2100" s="43" t="inlineStr">
        <is>
          <t>KH1729</t>
        </is>
      </c>
      <c r="G2100" s="43" t="n"/>
      <c r="H2100" s="43" t="inlineStr">
        <is>
          <t>Bình Dương</t>
        </is>
      </c>
      <c r="I2100" s="43" t="n"/>
    </row>
    <row r="2101" ht="25" customHeight="1">
      <c r="A2101" s="45" t="inlineStr">
        <is>
          <t>Anh NHật - Bảo Lộc / 0906.193.352</t>
        </is>
      </c>
      <c r="B2101" s="45" t="inlineStr">
        <is>
          <t>0906.193.352</t>
        </is>
      </c>
      <c r="C2101" s="45" t="inlineStr">
        <is>
          <t>Bảo Lộc</t>
        </is>
      </c>
      <c r="D2101" s="45" t="n"/>
      <c r="E2101" s="45" t="n"/>
      <c r="F2101" s="45" t="inlineStr">
        <is>
          <t>KH1730</t>
        </is>
      </c>
      <c r="G2101" s="45" t="n"/>
      <c r="H2101" s="45" t="inlineStr">
        <is>
          <t>Lâm Đồng</t>
        </is>
      </c>
      <c r="I2101" s="45" t="n"/>
    </row>
    <row r="2102" ht="25" customHeight="1">
      <c r="A2102" s="43" t="inlineStr">
        <is>
          <t>Công Ty Cổ Phần Cầu 14.1 - Hà Nội /04.3872.6447</t>
        </is>
      </c>
      <c r="B2102" s="43" t="inlineStr">
        <is>
          <t>04.3872.6447</t>
        </is>
      </c>
      <c r="C2102" s="43" t="inlineStr">
        <is>
          <t>Long Biên, Hà Nội</t>
        </is>
      </c>
      <c r="D2102" s="43" t="n"/>
      <c r="E2102" s="43" t="n"/>
      <c r="F2102" s="43" t="inlineStr">
        <is>
          <t>KH1726</t>
        </is>
      </c>
      <c r="G2102" s="43" t="n"/>
      <c r="H2102" s="43" t="inlineStr">
        <is>
          <t>Hà Nội</t>
        </is>
      </c>
      <c r="I2102" s="43" t="n"/>
    </row>
    <row r="2103" ht="25" customHeight="1">
      <c r="A2103" s="45" t="inlineStr">
        <is>
          <t>Anh Ninh - Dầu Tiếng / 0973.119.545</t>
        </is>
      </c>
      <c r="B2103" s="45" t="inlineStr">
        <is>
          <t>0973.119.545</t>
        </is>
      </c>
      <c r="C2103" s="45" t="inlineStr">
        <is>
          <t>Dầu Tiếng</t>
        </is>
      </c>
      <c r="D2103" s="45" t="n"/>
      <c r="E2103" s="45" t="n"/>
      <c r="F2103" s="45" t="inlineStr">
        <is>
          <t>KH1719</t>
        </is>
      </c>
      <c r="G2103" s="45" t="n"/>
      <c r="H2103" s="45" t="inlineStr">
        <is>
          <t>Đồng Tháp</t>
        </is>
      </c>
      <c r="I2103" s="45" t="n"/>
    </row>
    <row r="2104" ht="25" customHeight="1">
      <c r="A2104" s="43" t="inlineStr">
        <is>
          <t>Anh Hoàng - Đà Lạt / 0918.675.755</t>
        </is>
      </c>
      <c r="B2104" s="43" t="inlineStr">
        <is>
          <t>0918.675.755</t>
        </is>
      </c>
      <c r="C2104" s="43" t="inlineStr">
        <is>
          <t>Đà Lạt</t>
        </is>
      </c>
      <c r="D2104" s="43" t="n"/>
      <c r="E2104" s="43" t="n"/>
      <c r="F2104" s="43" t="inlineStr">
        <is>
          <t>KH1720</t>
        </is>
      </c>
      <c r="G2104" s="43" t="n"/>
      <c r="H2104" s="43" t="inlineStr">
        <is>
          <t>Lâm Đồng</t>
        </is>
      </c>
      <c r="I2104" s="43" t="n"/>
    </row>
    <row r="2105" ht="25" customHeight="1">
      <c r="A2105" s="45" t="inlineStr">
        <is>
          <t>Anh Vương -Vườn lài, Q12 / 0909.058.226</t>
        </is>
      </c>
      <c r="B2105" s="45" t="inlineStr">
        <is>
          <t>0909.058.226</t>
        </is>
      </c>
      <c r="C2105" s="45" t="inlineStr">
        <is>
          <t>Vườn Lài, Q12</t>
        </is>
      </c>
      <c r="D2105" s="45" t="n"/>
      <c r="E2105" s="45" t="n"/>
      <c r="F2105" s="45" t="inlineStr">
        <is>
          <t>KH1721</t>
        </is>
      </c>
      <c r="G2105" s="45" t="n"/>
      <c r="H2105" s="45" t="inlineStr">
        <is>
          <t>TP. Hồ Chí Minh</t>
        </is>
      </c>
      <c r="I2105" s="45" t="n"/>
    </row>
    <row r="2106" ht="25" customHeight="1">
      <c r="A2106" s="43" t="inlineStr">
        <is>
          <t>Anh Linh - Gia Lai / 0985.092.967</t>
        </is>
      </c>
      <c r="B2106" s="43" t="inlineStr">
        <is>
          <t>0985.092.967</t>
        </is>
      </c>
      <c r="C2106" s="43" t="inlineStr">
        <is>
          <t>Gia Lai</t>
        </is>
      </c>
      <c r="D2106" s="43" t="n"/>
      <c r="E2106" s="43" t="n"/>
      <c r="F2106" s="43" t="inlineStr">
        <is>
          <t>KH1722</t>
        </is>
      </c>
      <c r="G2106" s="43" t="n"/>
      <c r="H2106" s="43" t="inlineStr">
        <is>
          <t>Gia Lai</t>
        </is>
      </c>
      <c r="I2106" s="43" t="n"/>
    </row>
    <row r="2107" ht="25" customHeight="1">
      <c r="A2107" s="45" t="inlineStr">
        <is>
          <t>Anh Hoàng - Nha TRang / 0905.170.239</t>
        </is>
      </c>
      <c r="B2107" s="45" t="inlineStr">
        <is>
          <t>0905.170.239</t>
        </is>
      </c>
      <c r="C2107" s="45" t="inlineStr">
        <is>
          <t>Nha Trang</t>
        </is>
      </c>
      <c r="D2107" s="45" t="n"/>
      <c r="E2107" s="45" t="n"/>
      <c r="F2107" s="45" t="inlineStr">
        <is>
          <t>KH1723</t>
        </is>
      </c>
      <c r="G2107" s="45" t="n"/>
      <c r="H2107" s="45" t="inlineStr">
        <is>
          <t>Khánh Hòa</t>
        </is>
      </c>
      <c r="I2107" s="45" t="n"/>
    </row>
    <row r="2108" ht="25" customHeight="1">
      <c r="A2108" s="43" t="inlineStr">
        <is>
          <t>Anh út - Bình Long / 0913.919.869</t>
        </is>
      </c>
      <c r="B2108" s="43" t="inlineStr">
        <is>
          <t>0913.919.869</t>
        </is>
      </c>
      <c r="C2108" s="43" t="n"/>
      <c r="D2108" s="43" t="n"/>
      <c r="E2108" s="43" t="n"/>
      <c r="F2108" s="43" t="inlineStr">
        <is>
          <t>KH1724</t>
        </is>
      </c>
      <c r="G2108" s="43" t="n"/>
      <c r="H2108" s="43" t="inlineStr">
        <is>
          <t>Bình Phước</t>
        </is>
      </c>
      <c r="I2108" s="43" t="n"/>
    </row>
    <row r="2109" ht="25" customHeight="1">
      <c r="A2109" s="45" t="inlineStr">
        <is>
          <t>Anh Thiện - Gia lai / 0914.843.016</t>
        </is>
      </c>
      <c r="B2109" s="45" t="inlineStr">
        <is>
          <t>0914.843.016</t>
        </is>
      </c>
      <c r="C2109" s="45" t="n"/>
      <c r="D2109" s="45" t="n"/>
      <c r="E2109" s="45" t="n"/>
      <c r="F2109" s="45" t="inlineStr">
        <is>
          <t>KH1725</t>
        </is>
      </c>
      <c r="G2109" s="45" t="n"/>
      <c r="H2109" s="45" t="inlineStr">
        <is>
          <t>Gia Lai</t>
        </is>
      </c>
      <c r="I2109" s="45" t="n"/>
    </row>
    <row r="2110" ht="25" customHeight="1">
      <c r="A2110" s="43" t="inlineStr">
        <is>
          <t>Anh Toàn - Đức Hòa, Long An / 0938.333.346</t>
        </is>
      </c>
      <c r="B2110" s="43" t="inlineStr">
        <is>
          <t>0938.333.346</t>
        </is>
      </c>
      <c r="C2110" s="43" t="inlineStr">
        <is>
          <t>Đức Hòa, Long An</t>
        </is>
      </c>
      <c r="D2110" s="43" t="n"/>
      <c r="E2110" s="43" t="n"/>
      <c r="F2110" s="43" t="inlineStr">
        <is>
          <t>KH1717</t>
        </is>
      </c>
      <c r="G2110" s="43" t="n"/>
      <c r="H2110" s="43" t="inlineStr">
        <is>
          <t>Long An</t>
        </is>
      </c>
      <c r="I2110" s="43" t="n"/>
    </row>
    <row r="2111" ht="25" customHeight="1">
      <c r="A2111" s="45" t="inlineStr">
        <is>
          <t>Xưởng Chú Son - Đắk Lắk/0985.544.047</t>
        </is>
      </c>
      <c r="B2111" s="45" t="inlineStr">
        <is>
          <t>0985.544.047</t>
        </is>
      </c>
      <c r="C2111" s="45" t="n"/>
      <c r="D2111" s="45" t="n"/>
      <c r="E2111" s="45" t="n"/>
      <c r="F2111" s="45" t="inlineStr">
        <is>
          <t>KH1718</t>
        </is>
      </c>
      <c r="G2111" s="45" t="n"/>
      <c r="H2111" s="45" t="inlineStr">
        <is>
          <t>Đắk Lắk</t>
        </is>
      </c>
      <c r="I2111" s="45" t="n"/>
    </row>
    <row r="2112" ht="25" customHeight="1">
      <c r="A2112" s="43" t="inlineStr">
        <is>
          <t>Anh Tâm - Củ Chi /0913.700.187</t>
        </is>
      </c>
      <c r="B2112" s="43" t="inlineStr">
        <is>
          <t>0913.700.187</t>
        </is>
      </c>
      <c r="C2112" s="43" t="inlineStr">
        <is>
          <t>Củ Chi</t>
        </is>
      </c>
      <c r="D2112" s="43" t="n"/>
      <c r="E2112" s="43" t="n"/>
      <c r="F2112" s="43" t="inlineStr">
        <is>
          <t>KH1716</t>
        </is>
      </c>
      <c r="G2112" s="43" t="n"/>
      <c r="H2112" s="43" t="inlineStr">
        <is>
          <t>TP. Hồ Chí Minh</t>
        </is>
      </c>
      <c r="I2112" s="43" t="n"/>
    </row>
    <row r="2113" ht="25" customHeight="1">
      <c r="A2113" s="45" t="inlineStr">
        <is>
          <t>Anh Được - Đắc Nông/ 01683.129.161</t>
        </is>
      </c>
      <c r="B2113" s="45" t="inlineStr">
        <is>
          <t>01683.129.161</t>
        </is>
      </c>
      <c r="C2113" s="45" t="n"/>
      <c r="D2113" s="45" t="n"/>
      <c r="E2113" s="45" t="n"/>
      <c r="F2113" s="45" t="inlineStr">
        <is>
          <t>KH1714</t>
        </is>
      </c>
      <c r="G2113" s="45" t="n"/>
      <c r="H2113" s="45" t="inlineStr">
        <is>
          <t>Đắk Nông</t>
        </is>
      </c>
      <c r="I2113" s="45" t="n"/>
    </row>
    <row r="2114" ht="25" customHeight="1">
      <c r="A2114" s="43" t="inlineStr">
        <is>
          <t>Bãi Máy Thành Hưng Phát - Suối Tiên /0903.815.441</t>
        </is>
      </c>
      <c r="B2114" s="43" t="inlineStr">
        <is>
          <t>0903.815.441</t>
        </is>
      </c>
      <c r="C2114" s="43" t="inlineStr">
        <is>
          <t>Sài Gòn</t>
        </is>
      </c>
      <c r="D2114" s="43" t="n"/>
      <c r="E2114" s="43" t="n"/>
      <c r="F2114" s="43" t="inlineStr">
        <is>
          <t>KH1715</t>
        </is>
      </c>
      <c r="G2114" s="43" t="n"/>
      <c r="H2114" s="43" t="inlineStr">
        <is>
          <t>TP. Hồ Chí Minh</t>
        </is>
      </c>
      <c r="I2114" s="43" t="n"/>
    </row>
    <row r="2115" ht="25" customHeight="1">
      <c r="A2115" s="45" t="inlineStr">
        <is>
          <t>( không sử dụng mã này)Anh Khoa - Quận 7/0919.490.234</t>
        </is>
      </c>
      <c r="B2115" s="45" t="inlineStr">
        <is>
          <t>0919.490.234</t>
        </is>
      </c>
      <c r="C2115" s="45" t="inlineStr">
        <is>
          <t>Sài Gòn</t>
        </is>
      </c>
      <c r="D2115" s="45" t="n"/>
      <c r="E2115" s="45" t="n"/>
      <c r="F2115" s="45" t="inlineStr">
        <is>
          <t>KH1712</t>
        </is>
      </c>
      <c r="G2115" s="45" t="n"/>
      <c r="H2115" s="45" t="inlineStr">
        <is>
          <t>TP. Hồ Chí Minh</t>
        </is>
      </c>
      <c r="I2115" s="45" t="n"/>
    </row>
    <row r="2116" ht="25" customHeight="1">
      <c r="A2116" s="43" t="inlineStr">
        <is>
          <t>Anh Hoàng - Đức Trọng / 0916.948.910</t>
        </is>
      </c>
      <c r="B2116" s="43" t="inlineStr">
        <is>
          <t>0916.948.910</t>
        </is>
      </c>
      <c r="C2116" s="43" t="inlineStr">
        <is>
          <t>Lâm Đồng</t>
        </is>
      </c>
      <c r="D2116" s="43" t="n"/>
      <c r="E2116" s="43" t="n"/>
      <c r="F2116" s="43" t="inlineStr">
        <is>
          <t>KH1713</t>
        </is>
      </c>
      <c r="G2116" s="43" t="n"/>
      <c r="H2116" s="43" t="inlineStr">
        <is>
          <t>Lâm Đồng</t>
        </is>
      </c>
      <c r="I2116" s="43" t="n"/>
    </row>
    <row r="2117" ht="25" customHeight="1">
      <c r="A2117" s="45" t="inlineStr">
        <is>
          <t>Anh Thắng - Đồng Xoài/ 0942.697.769</t>
        </is>
      </c>
      <c r="B2117" s="45" t="inlineStr">
        <is>
          <t>0942.697.769</t>
        </is>
      </c>
      <c r="C2117" s="45" t="inlineStr">
        <is>
          <t>Đồng Xoài - Bình Phước</t>
        </is>
      </c>
      <c r="D2117" s="45" t="n"/>
      <c r="E2117" s="45" t="n"/>
      <c r="F2117" s="45" t="inlineStr">
        <is>
          <t>KH1711</t>
        </is>
      </c>
      <c r="G2117" s="45" t="n"/>
      <c r="H2117" s="45" t="inlineStr">
        <is>
          <t>Bình Phước</t>
        </is>
      </c>
      <c r="I2117" s="45" t="n"/>
    </row>
    <row r="2118" ht="25" customHeight="1">
      <c r="A2118" s="43" t="inlineStr">
        <is>
          <t>Chỉnh - NVVC</t>
        </is>
      </c>
      <c r="B2118" s="43" t="n"/>
      <c r="C2118" s="43" t="inlineStr">
        <is>
          <t>CT CPCG Miền Nam</t>
        </is>
      </c>
      <c r="D2118" s="43" t="n"/>
      <c r="E2118" s="43" t="n"/>
      <c r="F2118" s="43" t="inlineStr">
        <is>
          <t>MN54</t>
        </is>
      </c>
      <c r="G2118" s="43" t="n"/>
      <c r="H2118" s="43" t="n"/>
      <c r="I2118" s="43" t="n"/>
    </row>
    <row r="2119" ht="25" customHeight="1">
      <c r="A2119" s="45" t="inlineStr">
        <is>
          <t>Anh THành - Bình Chánh /0913.945.221</t>
        </is>
      </c>
      <c r="B2119" s="45" t="inlineStr">
        <is>
          <t>0913.945.221</t>
        </is>
      </c>
      <c r="C2119" s="45" t="n"/>
      <c r="D2119" s="45" t="n"/>
      <c r="E2119" s="45" t="n"/>
      <c r="F2119" s="45" t="inlineStr">
        <is>
          <t>KH1709</t>
        </is>
      </c>
      <c r="G2119" s="45" t="n"/>
      <c r="H2119" s="45" t="inlineStr">
        <is>
          <t>TP. Hồ Chí Minh</t>
        </is>
      </c>
      <c r="I2119" s="45" t="n"/>
    </row>
    <row r="2120" ht="25" customHeight="1">
      <c r="A2120" s="43" t="inlineStr">
        <is>
          <t>Anh Điền - Bảo Lộc / 01664.977.486</t>
        </is>
      </c>
      <c r="B2120" s="43" t="inlineStr">
        <is>
          <t>01664.977.486</t>
        </is>
      </c>
      <c r="C2120" s="43" t="inlineStr">
        <is>
          <t>Lâm Đồng</t>
        </is>
      </c>
      <c r="D2120" s="43" t="n"/>
      <c r="E2120" s="43" t="n"/>
      <c r="F2120" s="43" t="inlineStr">
        <is>
          <t>KH1710</t>
        </is>
      </c>
      <c r="G2120" s="43" t="n"/>
      <c r="H2120" s="43" t="inlineStr">
        <is>
          <t>Lâm Đồng</t>
        </is>
      </c>
      <c r="I2120" s="43" t="n"/>
    </row>
    <row r="2121" ht="25" customHeight="1">
      <c r="A2121" s="45" t="inlineStr">
        <is>
          <t>Công Ty Hùng Vương - Bình Phước/ Anh Quang - 0983.718.059</t>
        </is>
      </c>
      <c r="B2121" s="45" t="inlineStr">
        <is>
          <t>0983.718.059</t>
        </is>
      </c>
      <c r="C2121" s="45" t="inlineStr">
        <is>
          <t>Bình Phước</t>
        </is>
      </c>
      <c r="D2121" s="45" t="n"/>
      <c r="E2121" s="45" t="n"/>
      <c r="F2121" s="45" t="inlineStr">
        <is>
          <t>KH1707</t>
        </is>
      </c>
      <c r="G2121" s="45" t="n"/>
      <c r="H2121" s="45" t="inlineStr">
        <is>
          <t>Bình Phước</t>
        </is>
      </c>
      <c r="I2121" s="45" t="n"/>
    </row>
    <row r="2122" ht="25" customHeight="1">
      <c r="A2122" s="43" t="inlineStr">
        <is>
          <t>Anh Tân - Bình Phước /0978.890.627</t>
        </is>
      </c>
      <c r="B2122" s="43" t="inlineStr">
        <is>
          <t>0978.890.627</t>
        </is>
      </c>
      <c r="C2122" s="43" t="inlineStr">
        <is>
          <t>Hoàng Diệu, Bình Phước</t>
        </is>
      </c>
      <c r="D2122" s="43" t="n"/>
      <c r="E2122" s="43" t="n"/>
      <c r="F2122" s="43" t="inlineStr">
        <is>
          <t>KH1708</t>
        </is>
      </c>
      <c r="G2122" s="43" t="n"/>
      <c r="H2122" s="43" t="inlineStr">
        <is>
          <t>Bình Phước</t>
        </is>
      </c>
      <c r="I2122" s="43" t="n"/>
    </row>
    <row r="2123" ht="25" customHeight="1">
      <c r="A2123" s="45" t="inlineStr">
        <is>
          <t>ANh Thu - Bà Rịa Vũng Tàu/ 0913.839.811</t>
        </is>
      </c>
      <c r="B2123" s="45" t="inlineStr">
        <is>
          <t>0913.839.811</t>
        </is>
      </c>
      <c r="C2123" s="45" t="inlineStr">
        <is>
          <t>Bà Rịa Vũng Tàu</t>
        </is>
      </c>
      <c r="D2123" s="45" t="n"/>
      <c r="E2123" s="45" t="n"/>
      <c r="F2123" s="45" t="inlineStr">
        <is>
          <t>KH1706</t>
        </is>
      </c>
      <c r="G2123" s="45" t="n"/>
      <c r="H2123" s="45" t="inlineStr">
        <is>
          <t>Bà Rịa - Vũng Tàu</t>
        </is>
      </c>
      <c r="I2123" s="45" t="n"/>
    </row>
    <row r="2124" ht="25" customHeight="1">
      <c r="A2124" s="43" t="inlineStr">
        <is>
          <t>Anh Tuấn Anh ( CTy XD Bảo Phượng Trang ) - THủ Đức / 0915.600.839</t>
        </is>
      </c>
      <c r="B2124" s="43" t="inlineStr">
        <is>
          <t>0915.600.839</t>
        </is>
      </c>
      <c r="C2124" s="43" t="n"/>
      <c r="D2124" s="43" t="n"/>
      <c r="E2124" s="43" t="n"/>
      <c r="F2124" s="43" t="inlineStr">
        <is>
          <t>KH1703</t>
        </is>
      </c>
      <c r="G2124" s="43" t="n"/>
      <c r="H2124" s="43" t="inlineStr">
        <is>
          <t>TP. Hồ Chí Minh</t>
        </is>
      </c>
      <c r="I2124" s="43" t="n"/>
    </row>
    <row r="2125" ht="25" customHeight="1">
      <c r="A2125" s="45" t="inlineStr">
        <is>
          <t>Anh Tín - Phước Long/ 0948.900.001</t>
        </is>
      </c>
      <c r="B2125" s="45" t="inlineStr">
        <is>
          <t>0948.900.001</t>
        </is>
      </c>
      <c r="C2125" s="45" t="inlineStr">
        <is>
          <t>Phước Long - Bình Phước</t>
        </is>
      </c>
      <c r="D2125" s="45" t="n"/>
      <c r="E2125" s="45" t="n"/>
      <c r="F2125" s="45" t="inlineStr">
        <is>
          <t>KH1704</t>
        </is>
      </c>
      <c r="G2125" s="45" t="n"/>
      <c r="H2125" s="45" t="inlineStr">
        <is>
          <t>Bình Phước</t>
        </is>
      </c>
      <c r="I2125" s="45" t="n"/>
    </row>
    <row r="2126" ht="25" customHeight="1">
      <c r="A2126" s="43" t="inlineStr">
        <is>
          <t>Anh Thưởng - Tây Ninh/ 0909.937.610</t>
        </is>
      </c>
      <c r="B2126" s="43" t="inlineStr">
        <is>
          <t>0909.937.610</t>
        </is>
      </c>
      <c r="C2126" s="43" t="inlineStr">
        <is>
          <t>Tây Ninh</t>
        </is>
      </c>
      <c r="D2126" s="43" t="n"/>
      <c r="E2126" s="43" t="n"/>
      <c r="F2126" s="43" t="inlineStr">
        <is>
          <t>KH1705</t>
        </is>
      </c>
      <c r="G2126" s="43" t="n"/>
      <c r="H2126" s="43" t="inlineStr">
        <is>
          <t>Tây Ninh</t>
        </is>
      </c>
      <c r="I2126" s="43" t="n"/>
    </row>
    <row r="2127" ht="25" customHeight="1">
      <c r="A2127" s="45" t="inlineStr">
        <is>
          <t>Anh Mỹ - An Giang / 0913.694.442</t>
        </is>
      </c>
      <c r="B2127" s="45" t="inlineStr">
        <is>
          <t>0913.694.442</t>
        </is>
      </c>
      <c r="C2127" s="45" t="n"/>
      <c r="D2127" s="45" t="n"/>
      <c r="E2127" s="45" t="n"/>
      <c r="F2127" s="45" t="inlineStr">
        <is>
          <t>KH1702</t>
        </is>
      </c>
      <c r="G2127" s="45" t="n"/>
      <c r="H2127" s="45" t="inlineStr">
        <is>
          <t>An Giang</t>
        </is>
      </c>
      <c r="I2127" s="45" t="n"/>
    </row>
    <row r="2128" ht="25" customHeight="1">
      <c r="A2128" s="43" t="inlineStr">
        <is>
          <t>Anh Đức - Đức Trọng / 0919.389.711</t>
        </is>
      </c>
      <c r="B2128" s="43" t="inlineStr">
        <is>
          <t>0919.389.711</t>
        </is>
      </c>
      <c r="C2128" s="43" t="inlineStr">
        <is>
          <t>Đức Trọng, Lâm Đồng</t>
        </is>
      </c>
      <c r="D2128" s="43" t="n"/>
      <c r="E2128" s="43" t="n"/>
      <c r="F2128" s="43" t="inlineStr">
        <is>
          <t>KH1700</t>
        </is>
      </c>
      <c r="G2128" s="43" t="n"/>
      <c r="H2128" s="43" t="inlineStr">
        <is>
          <t>Lâm Đồng</t>
        </is>
      </c>
      <c r="I2128" s="43" t="n"/>
    </row>
    <row r="2129" ht="25" customHeight="1">
      <c r="A2129" s="45" t="inlineStr">
        <is>
          <t>Anh Lượng - Sóc Trăng/ 0909.666.185</t>
        </is>
      </c>
      <c r="B2129" s="45" t="inlineStr">
        <is>
          <t>0909.666.185</t>
        </is>
      </c>
      <c r="C2129" s="45" t="n"/>
      <c r="D2129" s="45" t="n"/>
      <c r="E2129" s="45" t="n"/>
      <c r="F2129" s="45" t="inlineStr">
        <is>
          <t>KH1701</t>
        </is>
      </c>
      <c r="G2129" s="45" t="n"/>
      <c r="H2129" s="45" t="inlineStr">
        <is>
          <t>Sóc Trăng</t>
        </is>
      </c>
      <c r="I2129" s="45" t="n"/>
    </row>
    <row r="2130" ht="25" customHeight="1">
      <c r="A2130" s="43" t="inlineStr">
        <is>
          <t>Điệp xe cont</t>
        </is>
      </c>
      <c r="B2130" s="43" t="n"/>
      <c r="C2130" s="43" t="n"/>
      <c r="D2130" s="43" t="n"/>
      <c r="E2130" s="43" t="n"/>
      <c r="F2130" s="43" t="inlineStr">
        <is>
          <t>MN53</t>
        </is>
      </c>
      <c r="G2130" s="43" t="n"/>
      <c r="H2130" s="43" t="n"/>
      <c r="I2130" s="43" t="n"/>
    </row>
    <row r="2131" ht="25" customHeight="1">
      <c r="A2131" s="45" t="inlineStr">
        <is>
          <t>Anh Chí - Cà Mau / 0982.242.243</t>
        </is>
      </c>
      <c r="B2131" s="45" t="inlineStr">
        <is>
          <t>0982.242.243</t>
        </is>
      </c>
      <c r="C2131" s="45" t="inlineStr">
        <is>
          <t>Cà Mau</t>
        </is>
      </c>
      <c r="D2131" s="45" t="n"/>
      <c r="E2131" s="45" t="n"/>
      <c r="F2131" s="45" t="inlineStr">
        <is>
          <t>KH1694</t>
        </is>
      </c>
      <c r="G2131" s="45" t="n"/>
      <c r="H2131" s="45" t="inlineStr">
        <is>
          <t>Cà Mau</t>
        </is>
      </c>
      <c r="I2131" s="45" t="n"/>
    </row>
    <row r="2132" ht="25" customHeight="1">
      <c r="A2132" s="43" t="inlineStr">
        <is>
          <t>Anh An - Đức Hòa/ 0983.651.851</t>
        </is>
      </c>
      <c r="B2132" s="43" t="inlineStr">
        <is>
          <t>0983.651.851</t>
        </is>
      </c>
      <c r="C2132" s="43" t="inlineStr">
        <is>
          <t>Đức Hòa - Long An</t>
        </is>
      </c>
      <c r="D2132" s="43" t="n"/>
      <c r="E2132" s="43" t="n"/>
      <c r="F2132" s="43" t="inlineStr">
        <is>
          <t>KH1699</t>
        </is>
      </c>
      <c r="G2132" s="43" t="n"/>
      <c r="H2132" s="43" t="inlineStr">
        <is>
          <t>Long An</t>
        </is>
      </c>
      <c r="I2132" s="43" t="n"/>
    </row>
    <row r="2133" ht="25" customHeight="1">
      <c r="A2133" s="45" t="inlineStr">
        <is>
          <t>Anh Kiên - Bảo Lộc / 01642.829.559</t>
        </is>
      </c>
      <c r="B2133" s="45" t="inlineStr">
        <is>
          <t>01642.829.559</t>
        </is>
      </c>
      <c r="C2133" s="45" t="inlineStr">
        <is>
          <t>Lâm Đồng</t>
        </is>
      </c>
      <c r="D2133" s="45" t="n"/>
      <c r="E2133" s="45" t="n"/>
      <c r="F2133" s="45" t="inlineStr">
        <is>
          <t>KH1693</t>
        </is>
      </c>
      <c r="G2133" s="45" t="n"/>
      <c r="H2133" s="45" t="inlineStr">
        <is>
          <t>Lâm Đồng</t>
        </is>
      </c>
      <c r="I2133" s="45" t="n"/>
    </row>
    <row r="2134" ht="25" customHeight="1">
      <c r="A2134" s="43" t="inlineStr">
        <is>
          <t>Anh Lâm - Long An/ 01682.268.938</t>
        </is>
      </c>
      <c r="B2134" s="43" t="inlineStr">
        <is>
          <t>01682.268.938</t>
        </is>
      </c>
      <c r="C2134" s="43" t="inlineStr">
        <is>
          <t>Long An</t>
        </is>
      </c>
      <c r="D2134" s="43" t="n"/>
      <c r="E2134" s="43" t="n"/>
      <c r="F2134" s="43" t="inlineStr">
        <is>
          <t>KH1692</t>
        </is>
      </c>
      <c r="G2134" s="43" t="n"/>
      <c r="H2134" s="43" t="inlineStr">
        <is>
          <t>Long An</t>
        </is>
      </c>
      <c r="I2134" s="43" t="n"/>
    </row>
    <row r="2135" ht="25" customHeight="1">
      <c r="A2135" s="45" t="inlineStr">
        <is>
          <t>Công Ty Hùng Cường 342 - Gia Lai/ Anh Tiến 0905.843.444</t>
        </is>
      </c>
      <c r="B2135" s="45" t="inlineStr">
        <is>
          <t>0905.843.444</t>
        </is>
      </c>
      <c r="C2135" s="45" t="inlineStr">
        <is>
          <t>Trần Hưng Đạo, huyện Măng Yang, Gia Lai</t>
        </is>
      </c>
      <c r="D2135" s="45" t="n"/>
      <c r="E2135" s="45" t="n"/>
      <c r="F2135" s="45" t="inlineStr">
        <is>
          <t>KH1691</t>
        </is>
      </c>
      <c r="G2135" s="45" t="n"/>
      <c r="H2135" s="45" t="inlineStr">
        <is>
          <t>Gia Lai</t>
        </is>
      </c>
      <c r="I2135" s="45" t="n"/>
    </row>
    <row r="2136" ht="25" customHeight="1">
      <c r="A2136" s="43" t="inlineStr">
        <is>
          <t>Anh Lỳ - Sài Gòn/ 0914.834.000</t>
        </is>
      </c>
      <c r="B2136" s="43" t="inlineStr">
        <is>
          <t>0914.834.000</t>
        </is>
      </c>
      <c r="C2136" s="43" t="inlineStr">
        <is>
          <t>Sài Gòn</t>
        </is>
      </c>
      <c r="D2136" s="43" t="n"/>
      <c r="E2136" s="43" t="n"/>
      <c r="F2136" s="43" t="inlineStr">
        <is>
          <t>KH1698</t>
        </is>
      </c>
      <c r="G2136" s="43" t="n"/>
      <c r="H2136" s="43" t="inlineStr">
        <is>
          <t>TP. Hồ Chí Minh</t>
        </is>
      </c>
      <c r="I2136" s="43" t="n"/>
    </row>
    <row r="2137" ht="25" customHeight="1">
      <c r="A2137" s="45" t="inlineStr">
        <is>
          <t>Thiết Bị Miền Nam - Chi Nhánh Đà Nẵng</t>
        </is>
      </c>
      <c r="B2137" s="45" t="n"/>
      <c r="C2137" s="45" t="inlineStr">
        <is>
          <t>Đà Nẵng</t>
        </is>
      </c>
      <c r="D2137" s="45" t="n"/>
      <c r="E2137" s="45" t="n"/>
      <c r="F2137" s="45" t="inlineStr">
        <is>
          <t>DANANG</t>
        </is>
      </c>
      <c r="G2137" s="45" t="n"/>
      <c r="H2137" s="45" t="n"/>
      <c r="I2137" s="45" t="n"/>
    </row>
    <row r="2138" ht="25" customHeight="1">
      <c r="A2138" s="43" t="inlineStr">
        <is>
          <t>Baĩ máy Hoàng Dũng - Bình Chánh /0903.917.922</t>
        </is>
      </c>
      <c r="B2138" s="43" t="inlineStr">
        <is>
          <t>0903.917.922</t>
        </is>
      </c>
      <c r="C2138" s="43" t="inlineStr">
        <is>
          <t>11/10 QL1A ấp 3 xã Tân quý, Tây Bình, Bình Chánh</t>
        </is>
      </c>
      <c r="D2138" s="43" t="n"/>
      <c r="E2138" s="43" t="n"/>
      <c r="F2138" s="43" t="inlineStr">
        <is>
          <t>KH1588</t>
        </is>
      </c>
      <c r="G2138" s="43" t="n"/>
      <c r="H2138" s="43" t="inlineStr">
        <is>
          <t>TP. Hồ Chí Minh</t>
        </is>
      </c>
      <c r="I2138" s="43" t="n"/>
    </row>
    <row r="2139" ht="25" customHeight="1">
      <c r="A2139" s="45" t="inlineStr">
        <is>
          <t>Anh Tiến - Gia Lai/ 01632.968.296</t>
        </is>
      </c>
      <c r="B2139" s="45" t="inlineStr">
        <is>
          <t>01632.968.296</t>
        </is>
      </c>
      <c r="C2139" s="45" t="inlineStr">
        <is>
          <t>Gia LAi</t>
        </is>
      </c>
      <c r="D2139" s="45" t="n"/>
      <c r="E2139" s="45" t="n"/>
      <c r="F2139" s="45" t="inlineStr">
        <is>
          <t>KH1589</t>
        </is>
      </c>
      <c r="G2139" s="45" t="n"/>
      <c r="H2139" s="45" t="inlineStr">
        <is>
          <t>Gia Lai</t>
        </is>
      </c>
      <c r="I2139" s="45" t="n"/>
    </row>
    <row r="2140" ht="25" customHeight="1">
      <c r="A2140" s="43" t="inlineStr">
        <is>
          <t>anh Khang - Đức Trọng/ 01673.116.698</t>
        </is>
      </c>
      <c r="B2140" s="43" t="inlineStr">
        <is>
          <t>01673.116.698</t>
        </is>
      </c>
      <c r="C2140" s="43" t="inlineStr">
        <is>
          <t>Đức Trọng</t>
        </is>
      </c>
      <c r="D2140" s="43" t="n"/>
      <c r="E2140" s="43" t="n"/>
      <c r="F2140" s="43" t="inlineStr">
        <is>
          <t>KH1590</t>
        </is>
      </c>
      <c r="G2140" s="43" t="n"/>
      <c r="H2140" s="43" t="inlineStr">
        <is>
          <t>Lâm Đồng</t>
        </is>
      </c>
      <c r="I2140" s="43" t="n"/>
    </row>
    <row r="2141" ht="25" customHeight="1">
      <c r="A2141" s="45" t="inlineStr">
        <is>
          <t>Anh Hiền - Bình Chánh / 0913.969.477</t>
        </is>
      </c>
      <c r="B2141" s="45" t="inlineStr">
        <is>
          <t>0913969477 / 0913.969.477</t>
        </is>
      </c>
      <c r="C2141" s="45" t="inlineStr">
        <is>
          <t>bình chánh - sài gòn</t>
        </is>
      </c>
      <c r="D2141" s="45" t="n"/>
      <c r="E2141" s="45" t="n"/>
      <c r="F2141" s="45" t="inlineStr">
        <is>
          <t>KH1587</t>
        </is>
      </c>
      <c r="G2141" s="45" t="n"/>
      <c r="H2141" s="45" t="inlineStr">
        <is>
          <t>TP. Hồ Chí Minh</t>
        </is>
      </c>
      <c r="I2141" s="45" t="n"/>
    </row>
    <row r="2142" ht="25" customHeight="1">
      <c r="A2142" s="43" t="inlineStr">
        <is>
          <t>Chú Lâm - Cái Bè, Tiền Giang / 0976.870.551</t>
        </is>
      </c>
      <c r="B2142" s="43" t="inlineStr">
        <is>
          <t>0976.870.551</t>
        </is>
      </c>
      <c r="C2142" s="43" t="inlineStr">
        <is>
          <t>Cái Bè, Tiền Giang</t>
        </is>
      </c>
      <c r="D2142" s="43" t="n"/>
      <c r="E2142" s="43" t="n"/>
      <c r="F2142" s="43" t="inlineStr">
        <is>
          <t>KH1697</t>
        </is>
      </c>
      <c r="G2142" s="43" t="n"/>
      <c r="H2142" s="43" t="inlineStr">
        <is>
          <t>Tiền Giang</t>
        </is>
      </c>
      <c r="I2142" s="43" t="n"/>
    </row>
    <row r="2143" ht="25" customHeight="1">
      <c r="A2143" s="45" t="inlineStr">
        <is>
          <t>anh Quý- Gia Lai/ 0961.308.778</t>
        </is>
      </c>
      <c r="B2143" s="45" t="inlineStr">
        <is>
          <t>0961308778 / 0961.308.778</t>
        </is>
      </c>
      <c r="C2143" s="45" t="inlineStr">
        <is>
          <t>Gia lai</t>
        </is>
      </c>
      <c r="D2143" s="45" t="n"/>
      <c r="E2143" s="45" t="n"/>
      <c r="F2143" s="45" t="inlineStr">
        <is>
          <t>KH1585</t>
        </is>
      </c>
      <c r="G2143" s="45" t="n"/>
      <c r="H2143" s="45" t="inlineStr">
        <is>
          <t>Gia Lai</t>
        </is>
      </c>
      <c r="I2143" s="45" t="n"/>
    </row>
    <row r="2144" ht="25" customHeight="1">
      <c r="A2144" s="43" t="inlineStr">
        <is>
          <t>Anh Đông - Ngã Tư Bình Phước/ 0982.933.060</t>
        </is>
      </c>
      <c r="B2144" s="43" t="inlineStr">
        <is>
          <t>0982.933.060</t>
        </is>
      </c>
      <c r="C2144" s="43" t="inlineStr">
        <is>
          <t>Ngã Tư Bình Phước - TP.HCM</t>
        </is>
      </c>
      <c r="D2144" s="43" t="n"/>
      <c r="E2144" s="43" t="n"/>
      <c r="F2144" s="43" t="inlineStr">
        <is>
          <t>KH1586</t>
        </is>
      </c>
      <c r="G2144" s="43" t="n"/>
      <c r="H2144" s="43" t="inlineStr">
        <is>
          <t>TP. Hồ Chí Minh</t>
        </is>
      </c>
      <c r="I2144" s="43" t="n"/>
    </row>
    <row r="2145" ht="25" customHeight="1">
      <c r="A2145" s="45" t="inlineStr">
        <is>
          <t>Henagshui Juneng Machinery Fittings Co., Ltd</t>
        </is>
      </c>
      <c r="B2145" s="45" t="n"/>
      <c r="C2145" s="45" t="inlineStr">
        <is>
          <t>Wuqiang Industrial Zone, Hengshui, Hebei, China</t>
        </is>
      </c>
      <c r="D2145" s="45" t="n"/>
      <c r="E2145" s="45" t="n"/>
      <c r="F2145" s="45" t="inlineStr">
        <is>
          <t>JUN</t>
        </is>
      </c>
      <c r="G2145" s="45" t="n"/>
      <c r="H2145" s="45" t="n"/>
      <c r="I2145" s="45" t="n"/>
    </row>
    <row r="2146" ht="25" customHeight="1">
      <c r="A2146" s="43" t="inlineStr">
        <is>
          <t>Anh Nhượng - Đức Trọng/ 0903.018.689</t>
        </is>
      </c>
      <c r="B2146" s="43" t="inlineStr">
        <is>
          <t>0903.018.689</t>
        </is>
      </c>
      <c r="C2146" s="43" t="inlineStr">
        <is>
          <t>Đức Trọng - Lâm Đồng</t>
        </is>
      </c>
      <c r="D2146" s="43" t="n"/>
      <c r="E2146" s="43" t="n"/>
      <c r="F2146" s="43" t="inlineStr">
        <is>
          <t>KH1584</t>
        </is>
      </c>
      <c r="G2146" s="43" t="n"/>
      <c r="H2146" s="43" t="inlineStr">
        <is>
          <t>Lâm Đồng</t>
        </is>
      </c>
      <c r="I2146" s="43" t="n"/>
    </row>
    <row r="2147" ht="25" customHeight="1">
      <c r="A2147" s="45" t="inlineStr">
        <is>
          <t>Anh Nghĩa - Chơn Thành/ 0915.161.909</t>
        </is>
      </c>
      <c r="B2147" s="45" t="inlineStr">
        <is>
          <t>0915.161.909</t>
        </is>
      </c>
      <c r="C2147" s="45" t="inlineStr">
        <is>
          <t>Chơn Thành - Bình Phước</t>
        </is>
      </c>
      <c r="D2147" s="45" t="n"/>
      <c r="E2147" s="45" t="n"/>
      <c r="F2147" s="45" t="inlineStr">
        <is>
          <t>KH1582</t>
        </is>
      </c>
      <c r="G2147" s="45" t="n"/>
      <c r="H2147" s="45" t="inlineStr">
        <is>
          <t>Bình Phước</t>
        </is>
      </c>
      <c r="I2147" s="45" t="n"/>
    </row>
    <row r="2148" ht="25" customHeight="1">
      <c r="A2148" s="43" t="inlineStr">
        <is>
          <t>Anh Tài - Bình Thuận/ 01212.006.686</t>
        </is>
      </c>
      <c r="B2148" s="43" t="inlineStr">
        <is>
          <t>01212.006.686</t>
        </is>
      </c>
      <c r="C2148" s="43" t="inlineStr">
        <is>
          <t>Bình Thuận</t>
        </is>
      </c>
      <c r="D2148" s="43" t="n"/>
      <c r="E2148" s="43" t="n"/>
      <c r="F2148" s="43" t="inlineStr">
        <is>
          <t>KH1583</t>
        </is>
      </c>
      <c r="G2148" s="43" t="n"/>
      <c r="H2148" s="43" t="inlineStr">
        <is>
          <t>Bình Thuận</t>
        </is>
      </c>
      <c r="I2148" s="43" t="n"/>
    </row>
    <row r="2149" ht="25" customHeight="1">
      <c r="A2149" s="45" t="inlineStr">
        <is>
          <t>Anh Nhất - Bình Dương / 0937.010.035</t>
        </is>
      </c>
      <c r="B2149" s="45" t="inlineStr">
        <is>
          <t>0937.010.035</t>
        </is>
      </c>
      <c r="C2149" s="45" t="inlineStr">
        <is>
          <t>Bến Cát - Bình dương</t>
        </is>
      </c>
      <c r="D2149" s="45" t="n"/>
      <c r="E2149" s="45" t="n"/>
      <c r="F2149" s="45" t="inlineStr">
        <is>
          <t>KH1565</t>
        </is>
      </c>
      <c r="G2149" s="45" t="n"/>
      <c r="H2149" s="45" t="inlineStr">
        <is>
          <t>Bình Dương</t>
        </is>
      </c>
      <c r="I2149" s="45" t="n"/>
    </row>
    <row r="2150" ht="25" customHeight="1">
      <c r="A2150" s="43" t="inlineStr">
        <is>
          <t>Anh Hải - Vĩnh Châu/ 0902.829.717</t>
        </is>
      </c>
      <c r="B2150" s="43" t="inlineStr">
        <is>
          <t>0902.829.717</t>
        </is>
      </c>
      <c r="C2150" s="43" t="inlineStr">
        <is>
          <t>Vĩnh Châu - Sóc Trăng</t>
        </is>
      </c>
      <c r="D2150" s="43" t="n"/>
      <c r="E2150" s="43" t="n"/>
      <c r="F2150" s="43" t="inlineStr">
        <is>
          <t>KH1580</t>
        </is>
      </c>
      <c r="G2150" s="43" t="n"/>
      <c r="H2150" s="43" t="inlineStr">
        <is>
          <t>Sóc Trăng</t>
        </is>
      </c>
      <c r="I2150" s="43" t="n"/>
    </row>
    <row r="2151" ht="25" customHeight="1">
      <c r="A2151" s="45" t="inlineStr">
        <is>
          <t>Cửa hàng Tấn Thành - Bạc Liêu / 0988.950.549</t>
        </is>
      </c>
      <c r="B2151" s="45" t="inlineStr">
        <is>
          <t>0988.950.549</t>
        </is>
      </c>
      <c r="C2151" s="45" t="inlineStr">
        <is>
          <t>Bạc Liêu</t>
        </is>
      </c>
      <c r="D2151" s="45" t="n"/>
      <c r="E2151" s="45" t="n"/>
      <c r="F2151" s="45" t="inlineStr">
        <is>
          <t>KH1581</t>
        </is>
      </c>
      <c r="G2151" s="45" t="n"/>
      <c r="H2151" s="45" t="inlineStr">
        <is>
          <t>Bạc Liêu</t>
        </is>
      </c>
      <c r="I2151" s="45" t="n"/>
    </row>
    <row r="2152" ht="25" customHeight="1">
      <c r="A2152" s="43" t="inlineStr">
        <is>
          <t>Công Ty CP XD Hoa Sen - Q12/ Anh Phúc - 0938.661.759</t>
        </is>
      </c>
      <c r="B2152" s="43" t="inlineStr">
        <is>
          <t>0938.661.759</t>
        </is>
      </c>
      <c r="C2152" s="43" t="inlineStr">
        <is>
          <t>Tân Chánh Hiệp, Q12, TP.HCM</t>
        </is>
      </c>
      <c r="D2152" s="43" t="n"/>
      <c r="E2152" s="43" t="n"/>
      <c r="F2152" s="43" t="inlineStr">
        <is>
          <t>KH1579</t>
        </is>
      </c>
      <c r="G2152" s="43" t="n"/>
      <c r="H2152" s="43" t="inlineStr">
        <is>
          <t>TP. Hồ Chí Minh</t>
        </is>
      </c>
      <c r="I2152" s="43" t="n"/>
    </row>
    <row r="2153" ht="25" customHeight="1">
      <c r="A2153" s="45" t="inlineStr">
        <is>
          <t>Anh Dự - Cần Thơ / 0973.197.039</t>
        </is>
      </c>
      <c r="B2153" s="45" t="inlineStr">
        <is>
          <t>0973.197.039</t>
        </is>
      </c>
      <c r="C2153" s="45" t="inlineStr">
        <is>
          <t>Cần Thơ</t>
        </is>
      </c>
      <c r="D2153" s="45" t="n"/>
      <c r="E2153" s="45" t="n"/>
      <c r="F2153" s="45" t="inlineStr">
        <is>
          <t>KH1560</t>
        </is>
      </c>
      <c r="G2153" s="45" t="n"/>
      <c r="H2153" s="45" t="inlineStr">
        <is>
          <t>Cần Thơ</t>
        </is>
      </c>
      <c r="I2153" s="45" t="n"/>
    </row>
    <row r="2154" ht="25" customHeight="1">
      <c r="A2154" s="43" t="inlineStr">
        <is>
          <t>Anh An - Tây Ninh / 0915.755.699</t>
        </is>
      </c>
      <c r="B2154" s="43" t="inlineStr">
        <is>
          <t>0915.755.699</t>
        </is>
      </c>
      <c r="C2154" s="43" t="n"/>
      <c r="D2154" s="43" t="n"/>
      <c r="E2154" s="43" t="n"/>
      <c r="F2154" s="43" t="inlineStr">
        <is>
          <t>KH1561</t>
        </is>
      </c>
      <c r="G2154" s="43" t="n"/>
      <c r="H2154" s="43" t="inlineStr">
        <is>
          <t>Tây Ninh</t>
        </is>
      </c>
      <c r="I2154" s="43" t="n"/>
    </row>
    <row r="2155" ht="25" customHeight="1">
      <c r="A2155" s="45" t="inlineStr">
        <is>
          <t>Anh Thọ - Vườn Lài, Q.12 / 0919.818.879</t>
        </is>
      </c>
      <c r="B2155" s="45" t="inlineStr">
        <is>
          <t>0919.818.879</t>
        </is>
      </c>
      <c r="C2155" s="45" t="inlineStr">
        <is>
          <t>TP.HCM</t>
        </is>
      </c>
      <c r="D2155" s="45" t="n"/>
      <c r="E2155" s="45" t="n"/>
      <c r="F2155" s="45" t="inlineStr">
        <is>
          <t>KH1578</t>
        </is>
      </c>
      <c r="G2155" s="45" t="n"/>
      <c r="H2155" s="45" t="n"/>
      <c r="I2155" s="45" t="n"/>
    </row>
    <row r="2156" ht="25" customHeight="1">
      <c r="A2156" s="43" t="inlineStr">
        <is>
          <t>Bãi máy Anh út - Biên Hoà / 0949.519.772</t>
        </is>
      </c>
      <c r="B2156" s="43" t="inlineStr">
        <is>
          <t>0949.519.772</t>
        </is>
      </c>
      <c r="C2156" s="43" t="inlineStr">
        <is>
          <t>Biên Hoà</t>
        </is>
      </c>
      <c r="D2156" s="43" t="n"/>
      <c r="E2156" s="43" t="n"/>
      <c r="F2156" s="43" t="inlineStr">
        <is>
          <t>KH1576</t>
        </is>
      </c>
      <c r="G2156" s="43" t="n"/>
      <c r="H2156" s="43" t="inlineStr">
        <is>
          <t>Đồng Nai</t>
        </is>
      </c>
      <c r="I2156" s="43" t="n"/>
    </row>
    <row r="2157" ht="25" customHeight="1">
      <c r="A2157" s="45" t="inlineStr">
        <is>
          <t>Công ty Tân Phú Phát Đạt - Suối Tiên/0909.027.348</t>
        </is>
      </c>
      <c r="B2157" s="45" t="inlineStr">
        <is>
          <t>0909.027.348</t>
        </is>
      </c>
      <c r="C2157" s="45" t="inlineStr">
        <is>
          <t>Suối Tiên</t>
        </is>
      </c>
      <c r="D2157" s="45" t="n"/>
      <c r="E2157" s="45" t="n"/>
      <c r="F2157" s="45" t="inlineStr">
        <is>
          <t>KH1577</t>
        </is>
      </c>
      <c r="G2157" s="45" t="n"/>
      <c r="H2157" s="45" t="n"/>
      <c r="I2157" s="45" t="n"/>
    </row>
    <row r="2158" ht="25" customHeight="1">
      <c r="A2158" s="43" t="inlineStr">
        <is>
          <t>Bãi máy Bon Chen - Biên Hoà / 0983.009.333</t>
        </is>
      </c>
      <c r="B2158" s="43" t="inlineStr">
        <is>
          <t>0983.009.333</t>
        </is>
      </c>
      <c r="C2158" s="43" t="inlineStr">
        <is>
          <t>gần cầu mới Biên Hoà</t>
        </is>
      </c>
      <c r="D2158" s="43" t="n"/>
      <c r="E2158" s="43" t="n"/>
      <c r="F2158" s="43" t="inlineStr">
        <is>
          <t>KH1575</t>
        </is>
      </c>
      <c r="G2158" s="43" t="n"/>
      <c r="H2158" s="43" t="inlineStr">
        <is>
          <t>Đồng Nai</t>
        </is>
      </c>
      <c r="I2158" s="43" t="n"/>
    </row>
    <row r="2159" ht="25" customHeight="1">
      <c r="A2159" s="45" t="inlineStr">
        <is>
          <t>Anh Đô - Long Khánh, Đồng Nai / 0913.756.734</t>
        </is>
      </c>
      <c r="B2159" s="45" t="inlineStr">
        <is>
          <t>0913.756.734</t>
        </is>
      </c>
      <c r="C2159" s="45" t="inlineStr">
        <is>
          <t>Đồng Nai</t>
        </is>
      </c>
      <c r="D2159" s="45" t="n"/>
      <c r="E2159" s="45" t="n"/>
      <c r="F2159" s="45" t="inlineStr">
        <is>
          <t>KH1574</t>
        </is>
      </c>
      <c r="G2159" s="45" t="n"/>
      <c r="H2159" s="45" t="inlineStr">
        <is>
          <t>Đồng Nai</t>
        </is>
      </c>
      <c r="I2159" s="45" t="n"/>
    </row>
    <row r="2160" ht="25" customHeight="1">
      <c r="A2160" s="43" t="inlineStr">
        <is>
          <t>Anh Hân - Kontum / 0987.874.353</t>
        </is>
      </c>
      <c r="B2160" s="43" t="inlineStr">
        <is>
          <t>0987.874.353</t>
        </is>
      </c>
      <c r="C2160" s="43" t="inlineStr">
        <is>
          <t>Kon Tum</t>
        </is>
      </c>
      <c r="D2160" s="43" t="n"/>
      <c r="E2160" s="43" t="n"/>
      <c r="F2160" s="43" t="inlineStr">
        <is>
          <t>KH1573</t>
        </is>
      </c>
      <c r="G2160" s="43" t="n"/>
      <c r="H2160" s="43" t="inlineStr">
        <is>
          <t>Kon Tum</t>
        </is>
      </c>
      <c r="I2160" s="43" t="n"/>
    </row>
    <row r="2161" ht="25" customHeight="1">
      <c r="A2161" s="45" t="inlineStr">
        <is>
          <t>Cửa hàng Minh Chiến - Cà Mau/ ĐT:0914.545.222</t>
        </is>
      </c>
      <c r="B2161" s="45" t="inlineStr">
        <is>
          <t>0914.545.222</t>
        </is>
      </c>
      <c r="C2161" s="45" t="inlineStr">
        <is>
          <t>Cà Mau</t>
        </is>
      </c>
      <c r="D2161" s="45" t="n"/>
      <c r="E2161" s="45" t="n"/>
      <c r="F2161" s="45" t="inlineStr">
        <is>
          <t>KH1569</t>
        </is>
      </c>
      <c r="G2161" s="45" t="n"/>
      <c r="H2161" s="45" t="inlineStr">
        <is>
          <t>Cà Mau</t>
        </is>
      </c>
      <c r="I2161" s="45" t="n"/>
    </row>
    <row r="2162" ht="25" customHeight="1">
      <c r="A2162" s="43" t="inlineStr">
        <is>
          <t>Xưởng Chú Vũ - Sóc Trăng / 0906.913.030</t>
        </is>
      </c>
      <c r="B2162" s="43" t="inlineStr">
        <is>
          <t>0906.913.030</t>
        </is>
      </c>
      <c r="C2162" s="43" t="inlineStr">
        <is>
          <t>Sóc Trăng</t>
        </is>
      </c>
      <c r="D2162" s="43" t="n"/>
      <c r="E2162" s="43" t="n"/>
      <c r="F2162" s="43" t="inlineStr">
        <is>
          <t>KH1570</t>
        </is>
      </c>
      <c r="G2162" s="43" t="n"/>
      <c r="H2162" s="43" t="inlineStr">
        <is>
          <t>Sóc Trăng</t>
        </is>
      </c>
      <c r="I2162" s="43" t="n"/>
    </row>
    <row r="2163" ht="25" customHeight="1">
      <c r="A2163" s="45" t="inlineStr">
        <is>
          <t>Xưởng Anh Tâm - Vĩnh Long / 0919.787.836</t>
        </is>
      </c>
      <c r="B2163" s="45" t="inlineStr">
        <is>
          <t>0919.787.836</t>
        </is>
      </c>
      <c r="C2163" s="45" t="inlineStr">
        <is>
          <t>Vĩnh Long</t>
        </is>
      </c>
      <c r="D2163" s="45" t="n"/>
      <c r="E2163" s="45" t="n"/>
      <c r="F2163" s="45" t="inlineStr">
        <is>
          <t>KH1571</t>
        </is>
      </c>
      <c r="G2163" s="45" t="n"/>
      <c r="H2163" s="45" t="inlineStr">
        <is>
          <t>Vĩnh Long</t>
        </is>
      </c>
      <c r="I2163" s="45" t="n"/>
    </row>
    <row r="2164" ht="25" customHeight="1">
      <c r="A2164" s="43" t="inlineStr">
        <is>
          <t>Hợp tác xã Phước Lộc - Bình Dương/ Anh Tuấn - 0913.951.909</t>
        </is>
      </c>
      <c r="B2164" s="43" t="inlineStr">
        <is>
          <t>0913.951.909</t>
        </is>
      </c>
      <c r="C2164" s="43" t="inlineStr">
        <is>
          <t>Thường Tân - Bắc Tân Uyên - Bình Dương</t>
        </is>
      </c>
      <c r="D2164" s="43" t="n"/>
      <c r="E2164" s="43" t="n"/>
      <c r="F2164" s="43" t="inlineStr">
        <is>
          <t>KH1572</t>
        </is>
      </c>
      <c r="G2164" s="43" t="n"/>
      <c r="H2164" s="43" t="inlineStr">
        <is>
          <t>Bình Dương</t>
        </is>
      </c>
      <c r="I2164" s="43" t="n"/>
    </row>
    <row r="2165" ht="25" customHeight="1">
      <c r="A2165" s="45" t="inlineStr">
        <is>
          <t>Anh Phương - Phú Quốc/ 01699.899.997</t>
        </is>
      </c>
      <c r="B2165" s="45" t="inlineStr">
        <is>
          <t>01699.899.997</t>
        </is>
      </c>
      <c r="C2165" s="45" t="inlineStr">
        <is>
          <t>Phú Quốc</t>
        </is>
      </c>
      <c r="D2165" s="45" t="n"/>
      <c r="E2165" s="45" t="n"/>
      <c r="F2165" s="45" t="inlineStr">
        <is>
          <t>KH1568</t>
        </is>
      </c>
      <c r="G2165" s="45" t="n"/>
      <c r="H2165" s="45" t="n"/>
      <c r="I2165" s="45" t="n"/>
    </row>
    <row r="2166" ht="25" customHeight="1">
      <c r="A2166" s="43" t="inlineStr">
        <is>
          <t>Anh Nhân - Bình Dương / 0989.151.279</t>
        </is>
      </c>
      <c r="B2166" s="43" t="inlineStr">
        <is>
          <t>0989.151.279</t>
        </is>
      </c>
      <c r="C2166" s="43" t="inlineStr">
        <is>
          <t>Bình Dương</t>
        </is>
      </c>
      <c r="D2166" s="43" t="n"/>
      <c r="E2166" s="43" t="n"/>
      <c r="F2166" s="43" t="inlineStr">
        <is>
          <t>KH1566</t>
        </is>
      </c>
      <c r="G2166" s="43" t="n"/>
      <c r="H2166" s="43" t="inlineStr">
        <is>
          <t>Bình Dương</t>
        </is>
      </c>
      <c r="I2166" s="43" t="n"/>
    </row>
    <row r="2167" ht="25" customHeight="1">
      <c r="A2167" s="45" t="inlineStr">
        <is>
          <t>Anh Dũng - Ngã tư Bình Thái / 0903.813.939</t>
        </is>
      </c>
      <c r="B2167" s="45" t="inlineStr">
        <is>
          <t>0903.813.939</t>
        </is>
      </c>
      <c r="C2167" s="45" t="inlineStr">
        <is>
          <t>Thủ Đức</t>
        </is>
      </c>
      <c r="D2167" s="45" t="n"/>
      <c r="E2167" s="45" t="n"/>
      <c r="F2167" s="45" t="inlineStr">
        <is>
          <t>KH1567</t>
        </is>
      </c>
      <c r="G2167" s="45" t="n"/>
      <c r="H2167" s="45" t="inlineStr">
        <is>
          <t>TP. Hồ Chí Minh</t>
        </is>
      </c>
      <c r="I2167" s="45" t="n"/>
    </row>
    <row r="2168" ht="25" customHeight="1">
      <c r="A2168" s="43" t="inlineStr">
        <is>
          <t>NINGBO HUANGZUAN MACHINERY CO., LTD</t>
        </is>
      </c>
      <c r="B2168" s="43" t="n"/>
      <c r="C2168" s="43" t="inlineStr">
        <is>
          <t>China</t>
        </is>
      </c>
      <c r="D2168" s="43" t="n"/>
      <c r="E2168" s="43" t="n"/>
      <c r="F2168" s="43" t="inlineStr">
        <is>
          <t>HZ</t>
        </is>
      </c>
      <c r="G2168" s="43" t="n"/>
      <c r="H2168" s="43" t="n"/>
      <c r="I2168" s="43" t="n"/>
    </row>
    <row r="2169" ht="25" customHeight="1">
      <c r="A2169" s="45" t="inlineStr">
        <is>
          <t>Bãi Máy Hùng Hải - Cà Mau/ 0972.949.494</t>
        </is>
      </c>
      <c r="B2169" s="45" t="inlineStr">
        <is>
          <t>0972.949.494</t>
        </is>
      </c>
      <c r="C2169" s="45" t="inlineStr">
        <is>
          <t>Cà Mau</t>
        </is>
      </c>
      <c r="D2169" s="45" t="n"/>
      <c r="E2169" s="45" t="n"/>
      <c r="F2169" s="45" t="inlineStr">
        <is>
          <t>KH1564</t>
        </is>
      </c>
      <c r="G2169" s="45" t="n"/>
      <c r="H2169" s="45" t="inlineStr">
        <is>
          <t>Cà Mau</t>
        </is>
      </c>
      <c r="I2169" s="45" t="n"/>
    </row>
    <row r="2170" ht="25" customHeight="1">
      <c r="A2170" s="43" t="inlineStr">
        <is>
          <t>Cty Trần Trân - SG / ANh Khanh - 0918.454.101</t>
        </is>
      </c>
      <c r="B2170" s="43" t="inlineStr">
        <is>
          <t>0918.454.101</t>
        </is>
      </c>
      <c r="C2170" s="43" t="inlineStr">
        <is>
          <t>SG</t>
        </is>
      </c>
      <c r="D2170" s="43" t="n"/>
      <c r="E2170" s="43" t="n"/>
      <c r="F2170" s="43" t="inlineStr">
        <is>
          <t>KH1562</t>
        </is>
      </c>
      <c r="G2170" s="43" t="n"/>
      <c r="H2170" s="43" t="inlineStr">
        <is>
          <t>TP. Hồ Chí Minh</t>
        </is>
      </c>
      <c r="I2170" s="43" t="n"/>
    </row>
    <row r="2171" ht="25" customHeight="1">
      <c r="A2171" s="45" t="inlineStr">
        <is>
          <t>BM Phú Điền - Bình Chánh / 0918.881.567</t>
        </is>
      </c>
      <c r="B2171" s="45" t="inlineStr">
        <is>
          <t>0918.881.567</t>
        </is>
      </c>
      <c r="C2171" s="45" t="inlineStr">
        <is>
          <t>gần BM Nhật Tuấn, Bình Chánh</t>
        </is>
      </c>
      <c r="D2171" s="45" t="n"/>
      <c r="E2171" s="45" t="n"/>
      <c r="F2171" s="45" t="inlineStr">
        <is>
          <t>KH1563</t>
        </is>
      </c>
      <c r="G2171" s="45" t="n"/>
      <c r="H2171" s="45" t="inlineStr">
        <is>
          <t>TP. Hồ Chí Minh</t>
        </is>
      </c>
      <c r="I2171" s="45" t="n"/>
    </row>
    <row r="2172" ht="25" customHeight="1">
      <c r="A2172" s="43" t="inlineStr">
        <is>
          <t>Anh Trí - Kiên Giang / 0949.396.964</t>
        </is>
      </c>
      <c r="B2172" s="43" t="inlineStr">
        <is>
          <t>0949.396.964</t>
        </is>
      </c>
      <c r="C2172" s="43" t="inlineStr">
        <is>
          <t>Kiên Giang</t>
        </is>
      </c>
      <c r="D2172" s="43" t="n"/>
      <c r="E2172" s="43" t="n"/>
      <c r="F2172" s="43" t="inlineStr">
        <is>
          <t>KH1557</t>
        </is>
      </c>
      <c r="G2172" s="43" t="n"/>
      <c r="H2172" s="43" t="inlineStr">
        <is>
          <t>Kiên Giang</t>
        </is>
      </c>
      <c r="I2172" s="43" t="n"/>
    </row>
    <row r="2173" ht="25" customHeight="1">
      <c r="A2173" s="45" t="inlineStr">
        <is>
          <t>Anh Nam - Biên Hòa / 0985.077.380</t>
        </is>
      </c>
      <c r="B2173" s="45" t="inlineStr">
        <is>
          <t>0985.077.380</t>
        </is>
      </c>
      <c r="C2173" s="45" t="inlineStr">
        <is>
          <t>Biên Hòa, Đồng Nai</t>
        </is>
      </c>
      <c r="D2173" s="45" t="n"/>
      <c r="E2173" s="45" t="n"/>
      <c r="F2173" s="45" t="inlineStr">
        <is>
          <t>KH1558</t>
        </is>
      </c>
      <c r="G2173" s="45" t="n"/>
      <c r="H2173" s="45" t="inlineStr">
        <is>
          <t>Đồng Nai</t>
        </is>
      </c>
      <c r="I2173" s="45" t="n"/>
    </row>
    <row r="2174" ht="25" customHeight="1">
      <c r="A2174" s="43" t="inlineStr">
        <is>
          <t>Cty Thành Tiên - Bình Dương / Anh Trọng - 0974.446545</t>
        </is>
      </c>
      <c r="B2174" s="43" t="inlineStr">
        <is>
          <t>0974.446545</t>
        </is>
      </c>
      <c r="C2174" s="43" t="inlineStr">
        <is>
          <t>Bình Dương</t>
        </is>
      </c>
      <c r="D2174" s="43" t="n"/>
      <c r="E2174" s="43" t="n"/>
      <c r="F2174" s="43" t="inlineStr">
        <is>
          <t>KH1559</t>
        </is>
      </c>
      <c r="G2174" s="43" t="n"/>
      <c r="H2174" s="43" t="inlineStr">
        <is>
          <t>Bình Dương</t>
        </is>
      </c>
      <c r="I2174" s="43" t="n"/>
    </row>
    <row r="2175" ht="25" customHeight="1">
      <c r="A2175" s="45" t="inlineStr">
        <is>
          <t>Công Ty Tấn Phát - Kontum/ 0982.944.991</t>
        </is>
      </c>
      <c r="B2175" s="45" t="inlineStr">
        <is>
          <t>0982.944.991</t>
        </is>
      </c>
      <c r="C2175" s="45" t="inlineStr">
        <is>
          <t>Kontum</t>
        </is>
      </c>
      <c r="D2175" s="45" t="n"/>
      <c r="E2175" s="45" t="n"/>
      <c r="F2175" s="45" t="inlineStr">
        <is>
          <t>KH1553</t>
        </is>
      </c>
      <c r="G2175" s="45" t="n"/>
      <c r="H2175" s="45" t="inlineStr">
        <is>
          <t>Kon Tum</t>
        </is>
      </c>
      <c r="I2175" s="45" t="n"/>
    </row>
    <row r="2176" ht="25" customHeight="1">
      <c r="A2176" s="43" t="inlineStr">
        <is>
          <t>CH Nguyên Khánh - Phú Quốc / 0939.276.866, Anh Toàn - 0937.744.188</t>
        </is>
      </c>
      <c r="B2176" s="43" t="inlineStr">
        <is>
          <t>0939.276.866 / 0937.744.188</t>
        </is>
      </c>
      <c r="C2176" s="43" t="inlineStr">
        <is>
          <t>Phú Quốc</t>
        </is>
      </c>
      <c r="D2176" s="43" t="n"/>
      <c r="E2176" s="43" t="n"/>
      <c r="F2176" s="43" t="inlineStr">
        <is>
          <t>KH1554</t>
        </is>
      </c>
      <c r="G2176" s="43" t="n"/>
      <c r="H2176" s="43" t="inlineStr">
        <is>
          <t>Kiên Giang</t>
        </is>
      </c>
      <c r="I2176" s="43" t="n"/>
    </row>
    <row r="2177" ht="25" customHeight="1">
      <c r="A2177" s="45" t="inlineStr">
        <is>
          <t>Anh Vũ -Quảng Nam/ 0914.545.377</t>
        </is>
      </c>
      <c r="B2177" s="45" t="inlineStr">
        <is>
          <t>0914.545.377</t>
        </is>
      </c>
      <c r="C2177" s="45" t="inlineStr">
        <is>
          <t>TP. Tam Kỳ - Quảng Nam</t>
        </is>
      </c>
      <c r="D2177" s="45" t="n"/>
      <c r="E2177" s="45" t="n"/>
      <c r="F2177" s="45" t="inlineStr">
        <is>
          <t>KH1555</t>
        </is>
      </c>
      <c r="G2177" s="45" t="n"/>
      <c r="H2177" s="45" t="inlineStr">
        <is>
          <t>Quảng Nam</t>
        </is>
      </c>
      <c r="I2177" s="45" t="n"/>
    </row>
    <row r="2178" ht="25" customHeight="1">
      <c r="A2178" s="43" t="inlineStr">
        <is>
          <t>Anh Tuấn - Phú Quốc/ 0913.191.442</t>
        </is>
      </c>
      <c r="B2178" s="43" t="inlineStr">
        <is>
          <t>0913.191.442</t>
        </is>
      </c>
      <c r="C2178" s="43" t="inlineStr">
        <is>
          <t>Phú Quốc - Kiên Giang</t>
        </is>
      </c>
      <c r="D2178" s="43" t="n"/>
      <c r="E2178" s="43" t="n"/>
      <c r="F2178" s="43" t="inlineStr">
        <is>
          <t>KH1556</t>
        </is>
      </c>
      <c r="G2178" s="43" t="n"/>
      <c r="H2178" s="43" t="inlineStr">
        <is>
          <t>Kiên Giang</t>
        </is>
      </c>
      <c r="I2178" s="43" t="n"/>
    </row>
    <row r="2179" ht="25" customHeight="1">
      <c r="A2179" s="45" t="inlineStr">
        <is>
          <t>Anh Hải - Đăk Nông / 0919.379.294</t>
        </is>
      </c>
      <c r="B2179" s="45" t="inlineStr">
        <is>
          <t>0919.379.294</t>
        </is>
      </c>
      <c r="C2179" s="45" t="inlineStr">
        <is>
          <t>Đăk Nông</t>
        </is>
      </c>
      <c r="D2179" s="45" t="n"/>
      <c r="E2179" s="45" t="n"/>
      <c r="F2179" s="45" t="inlineStr">
        <is>
          <t>KH1552</t>
        </is>
      </c>
      <c r="G2179" s="45" t="n"/>
      <c r="H2179" s="45" t="inlineStr">
        <is>
          <t>Đắk Nông</t>
        </is>
      </c>
      <c r="I2179" s="45" t="n"/>
    </row>
    <row r="2180" ht="25" customHeight="1">
      <c r="A2180" s="43" t="inlineStr">
        <is>
          <t>Anh Sơn - An Phú Đông-Q.12 / 0986.434.319</t>
        </is>
      </c>
      <c r="B2180" s="43" t="inlineStr">
        <is>
          <t>0986.434.319</t>
        </is>
      </c>
      <c r="C2180" s="43" t="inlineStr">
        <is>
          <t>Gần Vườn Lài</t>
        </is>
      </c>
      <c r="D2180" s="43" t="n"/>
      <c r="E2180" s="43" t="n"/>
      <c r="F2180" s="43" t="inlineStr">
        <is>
          <t>KH1551</t>
        </is>
      </c>
      <c r="G2180" s="43" t="n"/>
      <c r="H2180" s="43" t="inlineStr">
        <is>
          <t>TP. Hồ Chí Minh</t>
        </is>
      </c>
      <c r="I2180" s="43" t="n"/>
    </row>
    <row r="2181" ht="25" customHeight="1">
      <c r="A2181" s="45" t="inlineStr">
        <is>
          <t>Lá xích mới</t>
        </is>
      </c>
      <c r="B2181" s="45" t="n"/>
      <c r="C2181" s="45" t="inlineStr">
        <is>
          <t>China</t>
        </is>
      </c>
      <c r="D2181" s="45" t="n"/>
      <c r="E2181" s="45" t="n"/>
      <c r="F2181" s="45" t="inlineStr">
        <is>
          <t>YJF</t>
        </is>
      </c>
      <c r="G2181" s="45" t="n"/>
      <c r="H2181" s="45" t="n"/>
      <c r="I2181" s="45" t="n"/>
    </row>
    <row r="2182" ht="25" customHeight="1">
      <c r="A2182" s="43" t="inlineStr">
        <is>
          <t>Anh Lâm - Di Linh / 0984.951.865</t>
        </is>
      </c>
      <c r="B2182" s="43" t="inlineStr">
        <is>
          <t>0984.951.865</t>
        </is>
      </c>
      <c r="C2182" s="43" t="inlineStr">
        <is>
          <t>Di Linh - Lâm Đồng</t>
        </is>
      </c>
      <c r="D2182" s="43" t="n"/>
      <c r="E2182" s="43" t="n"/>
      <c r="F2182" s="43" t="inlineStr">
        <is>
          <t>KH1550</t>
        </is>
      </c>
      <c r="G2182" s="43" t="n"/>
      <c r="H2182" s="43" t="inlineStr">
        <is>
          <t>Lâm Đồng</t>
        </is>
      </c>
      <c r="I2182" s="43" t="n"/>
    </row>
    <row r="2183" ht="25" customHeight="1">
      <c r="A2183" s="45" t="inlineStr">
        <is>
          <t>Công ty Giang Minh Sơn - Nam Định / 0901.309.585</t>
        </is>
      </c>
      <c r="B2183" s="45" t="inlineStr">
        <is>
          <t>0901.309.585</t>
        </is>
      </c>
      <c r="C2183" s="45" t="inlineStr">
        <is>
          <t>Xóm 11 xã Xuân Thuỷ, H.Xuân Trường, T.Nam Định</t>
        </is>
      </c>
      <c r="D2183" s="45" t="n"/>
      <c r="E2183" s="45" t="n"/>
      <c r="F2183" s="45" t="inlineStr">
        <is>
          <t>KH1549</t>
        </is>
      </c>
      <c r="G2183" s="45" t="n"/>
      <c r="H2183" s="45" t="inlineStr">
        <is>
          <t>Hà Nội</t>
        </is>
      </c>
      <c r="I2183" s="45" t="n"/>
    </row>
    <row r="2184" ht="25" customHeight="1">
      <c r="A2184" s="43" t="inlineStr">
        <is>
          <t>Công ty Đa Lộc - SG / A. Văn 01697.700.777</t>
        </is>
      </c>
      <c r="B2184" s="43" t="inlineStr">
        <is>
          <t>01697.700.777</t>
        </is>
      </c>
      <c r="C2184" s="43" t="inlineStr">
        <is>
          <t>SG</t>
        </is>
      </c>
      <c r="D2184" s="43" t="n"/>
      <c r="E2184" s="43" t="n"/>
      <c r="F2184" s="43" t="inlineStr">
        <is>
          <t>KH1547</t>
        </is>
      </c>
      <c r="G2184" s="43" t="n"/>
      <c r="H2184" s="43" t="inlineStr">
        <is>
          <t>TP. Hồ Chí Minh</t>
        </is>
      </c>
      <c r="I2184" s="43" t="n"/>
    </row>
    <row r="2185" ht="25" customHeight="1">
      <c r="A2185" s="45" t="inlineStr">
        <is>
          <t>Chị Diễm - Hòn Đất/ 0919.722.626</t>
        </is>
      </c>
      <c r="B2185" s="45" t="inlineStr">
        <is>
          <t>0919.722.626</t>
        </is>
      </c>
      <c r="C2185" s="45" t="inlineStr">
        <is>
          <t>Hòn Đất - Kiên Giang</t>
        </is>
      </c>
      <c r="D2185" s="45" t="n"/>
      <c r="E2185" s="45" t="n"/>
      <c r="F2185" s="45" t="inlineStr">
        <is>
          <t>KH1548</t>
        </is>
      </c>
      <c r="G2185" s="45" t="n"/>
      <c r="H2185" s="45" t="inlineStr">
        <is>
          <t>Kiên Giang</t>
        </is>
      </c>
      <c r="I2185" s="45" t="n"/>
    </row>
    <row r="2186" ht="25" customHeight="1">
      <c r="A2186" s="43" t="inlineStr">
        <is>
          <t>Anh Tuấn - Đồng Nai / 0912.140.003</t>
        </is>
      </c>
      <c r="B2186" s="43" t="inlineStr">
        <is>
          <t>0912.140.003</t>
        </is>
      </c>
      <c r="C2186" s="43" t="inlineStr">
        <is>
          <t>Xuân Lộc, Đồng Nai</t>
        </is>
      </c>
      <c r="D2186" s="43" t="n"/>
      <c r="E2186" s="43" t="n"/>
      <c r="F2186" s="43" t="inlineStr">
        <is>
          <t>KH1546</t>
        </is>
      </c>
      <c r="G2186" s="43" t="n"/>
      <c r="H2186" s="43" t="inlineStr">
        <is>
          <t>Đồng Nai</t>
        </is>
      </c>
      <c r="I2186" s="43" t="n"/>
    </row>
    <row r="2187" ht="25" customHeight="1">
      <c r="A2187" s="45" t="inlineStr">
        <is>
          <t>Cửa Hàng Lê Dũng - Phú Quốc/ 0915.397.334</t>
        </is>
      </c>
      <c r="B2187" s="45" t="inlineStr">
        <is>
          <t>0915.397.334</t>
        </is>
      </c>
      <c r="C2187" s="45" t="inlineStr">
        <is>
          <t>Phú Quốc</t>
        </is>
      </c>
      <c r="D2187" s="45" t="n"/>
      <c r="E2187" s="45" t="n"/>
      <c r="F2187" s="45" t="inlineStr">
        <is>
          <t>KH1545</t>
        </is>
      </c>
      <c r="G2187" s="45" t="n"/>
      <c r="H2187" s="45" t="inlineStr">
        <is>
          <t>Kiên Giang</t>
        </is>
      </c>
      <c r="I2187" s="45" t="n"/>
    </row>
    <row r="2188" ht="25" customHeight="1">
      <c r="A2188" s="43" t="inlineStr">
        <is>
          <t>Anh ẩn - Long An / 0981.131.345</t>
        </is>
      </c>
      <c r="B2188" s="43" t="inlineStr">
        <is>
          <t>0981.131.345</t>
        </is>
      </c>
      <c r="C2188" s="43" t="inlineStr">
        <is>
          <t>Long An</t>
        </is>
      </c>
      <c r="D2188" s="43" t="n"/>
      <c r="E2188" s="43" t="n"/>
      <c r="F2188" s="43" t="inlineStr">
        <is>
          <t>KH1543</t>
        </is>
      </c>
      <c r="G2188" s="43" t="n"/>
      <c r="H2188" s="43" t="n"/>
      <c r="I2188" s="43" t="n"/>
    </row>
    <row r="2189" ht="25" customHeight="1">
      <c r="A2189" s="45" t="inlineStr">
        <is>
          <t>Công ty CP Thắng Đạt - Đà Lạt / A. Hùng 0983.805.414</t>
        </is>
      </c>
      <c r="B2189" s="45" t="inlineStr">
        <is>
          <t>0983.805.414</t>
        </is>
      </c>
      <c r="C2189" s="45" t="inlineStr">
        <is>
          <t>39, Nguyễn Công Trứ, P8, TP Đà Lạt</t>
        </is>
      </c>
      <c r="D2189" s="45" t="n"/>
      <c r="E2189" s="45" t="n"/>
      <c r="F2189" s="45" t="inlineStr">
        <is>
          <t>KH1544</t>
        </is>
      </c>
      <c r="G2189" s="45" t="n"/>
      <c r="H2189" s="45" t="inlineStr">
        <is>
          <t>Lâm Đồng</t>
        </is>
      </c>
      <c r="I2189" s="45" t="n"/>
    </row>
    <row r="2190" ht="25" customHeight="1">
      <c r="A2190" s="43" t="inlineStr">
        <is>
          <t>Xưởng Duy Thông - Phú Quốc / 0966.404.253</t>
        </is>
      </c>
      <c r="B2190" s="43" t="inlineStr">
        <is>
          <t>0966.404.253</t>
        </is>
      </c>
      <c r="C2190" s="43" t="inlineStr">
        <is>
          <t>Phú Quốc</t>
        </is>
      </c>
      <c r="D2190" s="43" t="n"/>
      <c r="E2190" s="43" t="n"/>
      <c r="F2190" s="43" t="inlineStr">
        <is>
          <t>KH1542</t>
        </is>
      </c>
      <c r="G2190" s="43" t="n"/>
      <c r="H2190" s="43" t="inlineStr">
        <is>
          <t>Kiên Giang</t>
        </is>
      </c>
      <c r="I2190" s="43" t="n"/>
    </row>
    <row r="2191" ht="25" customHeight="1">
      <c r="A2191" s="45" t="inlineStr">
        <is>
          <t>Anh Thọ - Đức Trọng / 0967.879.465</t>
        </is>
      </c>
      <c r="B2191" s="45" t="inlineStr">
        <is>
          <t>0967.879.465</t>
        </is>
      </c>
      <c r="C2191" s="45" t="inlineStr">
        <is>
          <t>Ngã Ba Phi Nôm, Đức Trọng, Lâm Đồng</t>
        </is>
      </c>
      <c r="D2191" s="45" t="n"/>
      <c r="E2191" s="45" t="n"/>
      <c r="F2191" s="45" t="inlineStr">
        <is>
          <t>KH1541</t>
        </is>
      </c>
      <c r="G2191" s="45" t="n"/>
      <c r="H2191" s="45" t="inlineStr">
        <is>
          <t>Lâm Đồng</t>
        </is>
      </c>
      <c r="I2191" s="45" t="n"/>
    </row>
    <row r="2192" ht="25" customHeight="1">
      <c r="A2192" s="43" t="inlineStr">
        <is>
          <t>Anh Cường - Gia Nghĩa/ 0964.039.439</t>
        </is>
      </c>
      <c r="B2192" s="43" t="inlineStr">
        <is>
          <t>0964.039.439</t>
        </is>
      </c>
      <c r="C2192" s="43" t="inlineStr">
        <is>
          <t>Gia Nghĩa - Đắk Nông</t>
        </is>
      </c>
      <c r="D2192" s="43" t="n"/>
      <c r="E2192" s="43" t="n"/>
      <c r="F2192" s="43" t="inlineStr">
        <is>
          <t>KH1539</t>
        </is>
      </c>
      <c r="G2192" s="43" t="n"/>
      <c r="H2192" s="43" t="inlineStr">
        <is>
          <t>Đắk Nông</t>
        </is>
      </c>
      <c r="I2192" s="43" t="n"/>
    </row>
    <row r="2193" ht="25" customHeight="1">
      <c r="A2193" s="45" t="inlineStr">
        <is>
          <t>Chú Ba Ngãi - SG/ 0917.227.794</t>
        </is>
      </c>
      <c r="B2193" s="45" t="inlineStr">
        <is>
          <t>0917.227.794</t>
        </is>
      </c>
      <c r="C2193" s="45" t="inlineStr">
        <is>
          <t>Linh Đông - Thủ Đức - SG</t>
        </is>
      </c>
      <c r="D2193" s="45" t="n"/>
      <c r="E2193" s="45" t="n"/>
      <c r="F2193" s="45" t="inlineStr">
        <is>
          <t>KH1540</t>
        </is>
      </c>
      <c r="G2193" s="45" t="n"/>
      <c r="H2193" s="45" t="inlineStr">
        <is>
          <t>TP. Hồ Chí Minh</t>
        </is>
      </c>
      <c r="I2193" s="45" t="n"/>
    </row>
    <row r="2194" ht="25" customHeight="1">
      <c r="A2194" s="43" t="inlineStr">
        <is>
          <t>Công Ty CPXD số 2 Thăng Long - Hà Nội/ 0948.566.717</t>
        </is>
      </c>
      <c r="B2194" s="43" t="inlineStr">
        <is>
          <t>0948.566.717</t>
        </is>
      </c>
      <c r="C2194" s="43" t="inlineStr">
        <is>
          <t>Từ Liêm - Hà Nội</t>
        </is>
      </c>
      <c r="D2194" s="43" t="n"/>
      <c r="E2194" s="43" t="n"/>
      <c r="F2194" s="43" t="inlineStr">
        <is>
          <t>KH1538</t>
        </is>
      </c>
      <c r="G2194" s="43" t="n"/>
      <c r="H2194" s="43" t="inlineStr">
        <is>
          <t>Hà Nội</t>
        </is>
      </c>
      <c r="I2194" s="43" t="n"/>
    </row>
    <row r="2195" ht="25" customHeight="1">
      <c r="A2195" s="45" t="inlineStr">
        <is>
          <t>Anh Tâm - Bạc Liêu / 0943.699.943</t>
        </is>
      </c>
      <c r="B2195" s="45" t="inlineStr">
        <is>
          <t>0943.699.943</t>
        </is>
      </c>
      <c r="C2195" s="45" t="inlineStr">
        <is>
          <t>Hậu Phòng, Bạc Liêu</t>
        </is>
      </c>
      <c r="D2195" s="45" t="n"/>
      <c r="E2195" s="45" t="n"/>
      <c r="F2195" s="45" t="inlineStr">
        <is>
          <t>KH1537</t>
        </is>
      </c>
      <c r="G2195" s="45" t="n"/>
      <c r="H2195" s="45" t="inlineStr">
        <is>
          <t>TP. Hồ Chí Minh</t>
        </is>
      </c>
      <c r="I2195" s="45" t="n"/>
    </row>
    <row r="2196" ht="25" customHeight="1">
      <c r="A2196" s="43" t="inlineStr">
        <is>
          <t>Văn Tâm - Bình Chánh / 0907.168.093</t>
        </is>
      </c>
      <c r="B2196" s="43" t="inlineStr">
        <is>
          <t>0907.168.093</t>
        </is>
      </c>
      <c r="C2196" s="43" t="inlineStr">
        <is>
          <t>Chợ Bình Chánh - SG</t>
        </is>
      </c>
      <c r="D2196" s="43" t="n"/>
      <c r="E2196" s="43" t="n"/>
      <c r="F2196" s="43" t="inlineStr">
        <is>
          <t>KH1535</t>
        </is>
      </c>
      <c r="G2196" s="43" t="n"/>
      <c r="H2196" s="43" t="inlineStr">
        <is>
          <t>Kiên Giang</t>
        </is>
      </c>
      <c r="I2196" s="43" t="n"/>
    </row>
    <row r="2197" ht="25" customHeight="1">
      <c r="A2197" s="45" t="inlineStr">
        <is>
          <t>Anh Sang - Cầu Bình Lợi/ 0903.055.590</t>
        </is>
      </c>
      <c r="B2197" s="45" t="inlineStr">
        <is>
          <t>0903.055.590</t>
        </is>
      </c>
      <c r="C2197" s="45" t="inlineStr">
        <is>
          <t>Cầu Bình Lợi - TP.HCM</t>
        </is>
      </c>
      <c r="D2197" s="45" t="n"/>
      <c r="E2197" s="45" t="n"/>
      <c r="F2197" s="45" t="inlineStr">
        <is>
          <t>KH1536</t>
        </is>
      </c>
      <c r="G2197" s="45" t="n"/>
      <c r="H2197" s="45" t="inlineStr">
        <is>
          <t>TP. Hồ Chí Minh</t>
        </is>
      </c>
      <c r="I2197" s="45" t="n"/>
    </row>
    <row r="2198" ht="25" customHeight="1">
      <c r="A2198" s="43" t="inlineStr">
        <is>
          <t>Thịnh - NVVC</t>
        </is>
      </c>
      <c r="B2198" s="43" t="n"/>
      <c r="C2198" s="43" t="inlineStr">
        <is>
          <t>Công Ty CPCG Miền Nam</t>
        </is>
      </c>
      <c r="D2198" s="43" t="n"/>
      <c r="E2198" s="43" t="n"/>
      <c r="F2198" s="43" t="inlineStr">
        <is>
          <t>MN52</t>
        </is>
      </c>
      <c r="G2198" s="43" t="n"/>
      <c r="H2198" s="43" t="n"/>
      <c r="I2198" s="43" t="n"/>
    </row>
    <row r="2199" ht="25" customHeight="1">
      <c r="A2199" s="45" t="inlineStr">
        <is>
          <t>Công Ty TNHH An Phát - Kiên Lương/ Anh Diện - 0907.262.791</t>
        </is>
      </c>
      <c r="B2199" s="45" t="inlineStr">
        <is>
          <t>0907.262.791</t>
        </is>
      </c>
      <c r="C2199" s="45" t="inlineStr">
        <is>
          <t>Kiên Lương- Kiên Giang</t>
        </is>
      </c>
      <c r="D2199" s="45" t="n"/>
      <c r="E2199" s="45" t="n"/>
      <c r="F2199" s="45" t="inlineStr">
        <is>
          <t>KH1533</t>
        </is>
      </c>
      <c r="G2199" s="45" t="n"/>
      <c r="H2199" s="45" t="inlineStr">
        <is>
          <t>Kiên Giang</t>
        </is>
      </c>
      <c r="I2199" s="45" t="n"/>
    </row>
    <row r="2200" ht="25" customHeight="1">
      <c r="A2200" s="43" t="inlineStr">
        <is>
          <t>Anh Duy - Đăk Nông/ 0976.674.343</t>
        </is>
      </c>
      <c r="B2200" s="43" t="inlineStr">
        <is>
          <t>0976.674.343</t>
        </is>
      </c>
      <c r="C2200" s="43" t="inlineStr">
        <is>
          <t>Thị xã Đăk Nông</t>
        </is>
      </c>
      <c r="D2200" s="43" t="n"/>
      <c r="E2200" s="43" t="n"/>
      <c r="F2200" s="43" t="inlineStr">
        <is>
          <t>KH1534</t>
        </is>
      </c>
      <c r="G2200" s="43" t="n"/>
      <c r="H2200" s="43" t="inlineStr">
        <is>
          <t>Đắk Nông</t>
        </is>
      </c>
      <c r="I2200" s="43" t="n"/>
    </row>
    <row r="2201" ht="25" customHeight="1">
      <c r="A2201" s="45" t="inlineStr">
        <is>
          <t>Anh Dân - Q9 / 0985.008.081</t>
        </is>
      </c>
      <c r="B2201" s="45" t="inlineStr">
        <is>
          <t>0985.008.081</t>
        </is>
      </c>
      <c r="C2201" s="45" t="inlineStr">
        <is>
          <t>Q9, Sài Gòn</t>
        </is>
      </c>
      <c r="D2201" s="45" t="n"/>
      <c r="E2201" s="45" t="n"/>
      <c r="F2201" s="45" t="inlineStr">
        <is>
          <t>KH1532</t>
        </is>
      </c>
      <c r="G2201" s="45" t="n"/>
      <c r="H2201" s="45" t="inlineStr">
        <is>
          <t>TP. Hồ Chí Minh</t>
        </is>
      </c>
      <c r="I2201" s="45" t="n"/>
    </row>
    <row r="2202" ht="25" customHeight="1">
      <c r="A2202" s="43" t="inlineStr">
        <is>
          <t>Anh Thuận - Bình Thạnh, SG / 0903.610.987</t>
        </is>
      </c>
      <c r="B2202" s="43" t="inlineStr">
        <is>
          <t>0903.610.987</t>
        </is>
      </c>
      <c r="C2202" s="43" t="inlineStr">
        <is>
          <t>132/79 Nguyễn Hữu Cảnh, Phường 22, Quận Bình Thạnh</t>
        </is>
      </c>
      <c r="D2202" s="43" t="n"/>
      <c r="E2202" s="43" t="n"/>
      <c r="F2202" s="43" t="inlineStr">
        <is>
          <t>KH1530</t>
        </is>
      </c>
      <c r="G2202" s="43" t="n"/>
      <c r="H2202" s="43" t="inlineStr">
        <is>
          <t>TP. Hồ Chí Minh</t>
        </is>
      </c>
      <c r="I2202" s="43" t="n"/>
    </row>
    <row r="2203" ht="25" customHeight="1">
      <c r="A2203" s="45" t="inlineStr">
        <is>
          <t>Anh Định - Bình Chánh/ 0949.740.305</t>
        </is>
      </c>
      <c r="B2203" s="45" t="inlineStr">
        <is>
          <t>0949.740.305</t>
        </is>
      </c>
      <c r="C2203" s="45" t="inlineStr">
        <is>
          <t>Bình Chánh - TP.HCM</t>
        </is>
      </c>
      <c r="D2203" s="45" t="n"/>
      <c r="E2203" s="45" t="n"/>
      <c r="F2203" s="45" t="inlineStr">
        <is>
          <t>KH1531</t>
        </is>
      </c>
      <c r="G2203" s="45" t="n"/>
      <c r="H2203" s="45" t="inlineStr">
        <is>
          <t>TP. Hồ Chí Minh</t>
        </is>
      </c>
      <c r="I2203" s="45" t="n"/>
    </row>
    <row r="2204" ht="25" customHeight="1">
      <c r="A2204" s="43" t="inlineStr">
        <is>
          <t>Công Ty Khánh Ngân - Bình Dương/ A. Thắng: 0989.206.111</t>
        </is>
      </c>
      <c r="B2204" s="43" t="inlineStr">
        <is>
          <t>0989.206.111</t>
        </is>
      </c>
      <c r="C2204" s="43" t="inlineStr">
        <is>
          <t>Bình Dương</t>
        </is>
      </c>
      <c r="D2204" s="43" t="n"/>
      <c r="E2204" s="43" t="n"/>
      <c r="F2204" s="43" t="inlineStr">
        <is>
          <t>KH1529</t>
        </is>
      </c>
      <c r="G2204" s="43" t="n"/>
      <c r="H2204" s="43" t="inlineStr">
        <is>
          <t>Bình Dương</t>
        </is>
      </c>
      <c r="I2204" s="43" t="n"/>
    </row>
    <row r="2205" ht="25" customHeight="1">
      <c r="A2205" s="45" t="inlineStr">
        <is>
          <t>Anh Lĩnh - Thủ Đức/ 0902.040.944</t>
        </is>
      </c>
      <c r="B2205" s="45" t="inlineStr">
        <is>
          <t>0902.040.944</t>
        </is>
      </c>
      <c r="C2205" s="45" t="inlineStr">
        <is>
          <t>Thủ Đức - TP.HCM</t>
        </is>
      </c>
      <c r="D2205" s="45" t="n"/>
      <c r="E2205" s="45" t="n"/>
      <c r="F2205" s="45" t="inlineStr">
        <is>
          <t>KH1528</t>
        </is>
      </c>
      <c r="G2205" s="45" t="n"/>
      <c r="H2205" s="45" t="inlineStr">
        <is>
          <t>TP. Hồ Chí Minh</t>
        </is>
      </c>
      <c r="I2205" s="45" t="n"/>
    </row>
    <row r="2206" ht="25" customHeight="1">
      <c r="A2206" s="43" t="inlineStr">
        <is>
          <t>Công TY TMCG Nhật Hưng Phát - Gò Vấp/ Anh Luận - 0963.126.227</t>
        </is>
      </c>
      <c r="B2206" s="43" t="inlineStr">
        <is>
          <t>0963.126.227</t>
        </is>
      </c>
      <c r="C2206" s="43" t="inlineStr">
        <is>
          <t>Gò Vấp - TP.HCM</t>
        </is>
      </c>
      <c r="D2206" s="43" t="n"/>
      <c r="E2206" s="43" t="n"/>
      <c r="F2206" s="43" t="inlineStr">
        <is>
          <t>KH1526</t>
        </is>
      </c>
      <c r="G2206" s="43" t="n"/>
      <c r="H2206" s="43" t="inlineStr">
        <is>
          <t>TP. Hồ Chí Minh</t>
        </is>
      </c>
      <c r="I2206" s="43" t="n"/>
    </row>
    <row r="2207" ht="25" customHeight="1">
      <c r="A2207" s="45" t="inlineStr">
        <is>
          <t>Công ty Hữu Lộc - Bình Thạnh / 01267.390.231 - 0909.932.937</t>
        </is>
      </c>
      <c r="B2207" s="45" t="inlineStr">
        <is>
          <t>01267.390.231 / 0909.932.937</t>
        </is>
      </c>
      <c r="C2207" s="45" t="inlineStr">
        <is>
          <t>Bình Thạnh, HCM</t>
        </is>
      </c>
      <c r="D2207" s="45" t="n"/>
      <c r="E2207" s="45" t="n"/>
      <c r="F2207" s="45" t="inlineStr">
        <is>
          <t>KH1527</t>
        </is>
      </c>
      <c r="G2207" s="45" t="n"/>
      <c r="H2207" s="45" t="inlineStr">
        <is>
          <t>TP. Hồ Chí Minh</t>
        </is>
      </c>
      <c r="I2207" s="45" t="n"/>
    </row>
    <row r="2208" ht="25" customHeight="1">
      <c r="A2208" s="43" t="inlineStr">
        <is>
          <t>Anh Khánh - Vĩnh Long/ 01228.862.470</t>
        </is>
      </c>
      <c r="B2208" s="43" t="inlineStr">
        <is>
          <t>01228.862.470</t>
        </is>
      </c>
      <c r="C2208" s="43" t="inlineStr">
        <is>
          <t>Vĩnh Long</t>
        </is>
      </c>
      <c r="D2208" s="43" t="n"/>
      <c r="E2208" s="43" t="n"/>
      <c r="F2208" s="43" t="inlineStr">
        <is>
          <t>KH1525</t>
        </is>
      </c>
      <c r="G2208" s="43" t="n"/>
      <c r="H2208" s="43" t="inlineStr">
        <is>
          <t>Vĩnh Long</t>
        </is>
      </c>
      <c r="I2208" s="43" t="n"/>
    </row>
    <row r="2209" ht="25" customHeight="1">
      <c r="A2209" s="45" t="inlineStr">
        <is>
          <t>Anh Đệ - Phú Yên/ 01254.784.478</t>
        </is>
      </c>
      <c r="B2209" s="45" t="inlineStr">
        <is>
          <t>01254.784.478</t>
        </is>
      </c>
      <c r="C2209" s="45" t="inlineStr">
        <is>
          <t>Phú Yên</t>
        </is>
      </c>
      <c r="D2209" s="45" t="n"/>
      <c r="E2209" s="45" t="n"/>
      <c r="F2209" s="45" t="inlineStr">
        <is>
          <t>KH1522</t>
        </is>
      </c>
      <c r="G2209" s="45" t="n"/>
      <c r="H2209" s="45" t="inlineStr">
        <is>
          <t>Phú Yên</t>
        </is>
      </c>
      <c r="I2209" s="45" t="n"/>
    </row>
    <row r="2210" ht="25" customHeight="1">
      <c r="A2210" s="43" t="inlineStr">
        <is>
          <t>BM Ô tô Đô Thành - Suối Tiên / 0964.080.623</t>
        </is>
      </c>
      <c r="B2210" s="43" t="inlineStr">
        <is>
          <t>0964.080.623</t>
        </is>
      </c>
      <c r="C2210" s="43" t="inlineStr">
        <is>
          <t>Đối diện Suối Tiên</t>
        </is>
      </c>
      <c r="D2210" s="43" t="n"/>
      <c r="E2210" s="43" t="n"/>
      <c r="F2210" s="43" t="inlineStr">
        <is>
          <t>KH1523</t>
        </is>
      </c>
      <c r="G2210" s="43" t="n"/>
      <c r="H2210" s="43" t="inlineStr">
        <is>
          <t>TP. Hồ Chí Minh</t>
        </is>
      </c>
      <c r="I2210" s="43" t="n"/>
    </row>
    <row r="2211" ht="25" customHeight="1">
      <c r="A2211" s="45" t="inlineStr">
        <is>
          <t>Cửa Hàng Anh Phát - Erka/ 0947.696.878</t>
        </is>
      </c>
      <c r="B2211" s="45" t="inlineStr">
        <is>
          <t>0947.696.878</t>
        </is>
      </c>
      <c r="C2211" s="45" t="inlineStr">
        <is>
          <t>Erka - Đắk Lak</t>
        </is>
      </c>
      <c r="D2211" s="45" t="n"/>
      <c r="E2211" s="45" t="n"/>
      <c r="F2211" s="45" t="inlineStr">
        <is>
          <t>KH1524</t>
        </is>
      </c>
      <c r="G2211" s="45" t="n"/>
      <c r="H2211" s="45" t="inlineStr">
        <is>
          <t>Đắk Lắk</t>
        </is>
      </c>
      <c r="I2211" s="45" t="n"/>
    </row>
    <row r="2212" ht="25" customHeight="1">
      <c r="A2212" s="43" t="inlineStr">
        <is>
          <t>Cửa Hàng Tiến Đạt - Vũng Tàu/ 0908.340.152</t>
        </is>
      </c>
      <c r="B2212" s="43" t="inlineStr">
        <is>
          <t>0908.340.152</t>
        </is>
      </c>
      <c r="C2212" s="43" t="inlineStr">
        <is>
          <t>Vũng Tàu</t>
        </is>
      </c>
      <c r="D2212" s="43" t="n"/>
      <c r="E2212" s="43" t="n"/>
      <c r="F2212" s="43" t="inlineStr">
        <is>
          <t>KH1521</t>
        </is>
      </c>
      <c r="G2212" s="43" t="n"/>
      <c r="H2212" s="43" t="inlineStr">
        <is>
          <t>Bà Rịa - Vũng Tàu</t>
        </is>
      </c>
      <c r="I2212" s="43" t="n"/>
    </row>
    <row r="2213" ht="25" customHeight="1">
      <c r="A2213" s="45" t="inlineStr">
        <is>
          <t>Cửa hàng A Mười - BRVT. Anh Phúc - ĐT:01695.107.677</t>
        </is>
      </c>
      <c r="B2213" s="45" t="inlineStr">
        <is>
          <t>01695.107.677</t>
        </is>
      </c>
      <c r="C2213" s="45" t="inlineStr">
        <is>
          <t>ấp Tân Lễ B, Xã Châu Pha, Tân Thành, BRVT</t>
        </is>
      </c>
      <c r="D2213" s="45" t="n"/>
      <c r="E2213" s="45" t="n"/>
      <c r="F2213" s="45" t="inlineStr">
        <is>
          <t>KH1520</t>
        </is>
      </c>
      <c r="G2213" s="45" t="n"/>
      <c r="H2213" s="45" t="inlineStr">
        <is>
          <t>Bà Rịa - Vũng Tàu</t>
        </is>
      </c>
      <c r="I2213" s="45" t="n"/>
    </row>
    <row r="2214" ht="25" customHeight="1">
      <c r="A2214" s="43" t="inlineStr">
        <is>
          <t>Anh Cường - Vũng Tàu/ 0913.957.964</t>
        </is>
      </c>
      <c r="B2214" s="43" t="inlineStr">
        <is>
          <t>0913.957.964</t>
        </is>
      </c>
      <c r="C2214" s="43" t="inlineStr">
        <is>
          <t>Vũng Tàu</t>
        </is>
      </c>
      <c r="D2214" s="43" t="n"/>
      <c r="E2214" s="43" t="n"/>
      <c r="F2214" s="43" t="inlineStr">
        <is>
          <t>KH1519</t>
        </is>
      </c>
      <c r="G2214" s="43" t="n"/>
      <c r="H2214" s="43" t="inlineStr">
        <is>
          <t>Bà Rịa - Vũng Tàu</t>
        </is>
      </c>
      <c r="I2214" s="43" t="n"/>
    </row>
    <row r="2215" ht="25" customHeight="1">
      <c r="A2215" s="45" t="inlineStr">
        <is>
          <t>Anh Tạt - Bến Lức/ 0932.510.977</t>
        </is>
      </c>
      <c r="B2215" s="45" t="inlineStr">
        <is>
          <t>0932.510.977</t>
        </is>
      </c>
      <c r="C2215" s="45" t="inlineStr">
        <is>
          <t>Bến Lức - Long An</t>
        </is>
      </c>
      <c r="D2215" s="45" t="n"/>
      <c r="E2215" s="45" t="n"/>
      <c r="F2215" s="45" t="inlineStr">
        <is>
          <t>KH1517</t>
        </is>
      </c>
      <c r="G2215" s="45" t="n"/>
      <c r="H2215" s="45" t="inlineStr">
        <is>
          <t>Long An</t>
        </is>
      </c>
      <c r="I2215" s="45" t="n"/>
    </row>
    <row r="2216" ht="25" customHeight="1">
      <c r="A2216" s="43" t="inlineStr">
        <is>
          <t>Anh Duy - Lâm Hà/ 0978.141.237</t>
        </is>
      </c>
      <c r="B2216" s="43" t="inlineStr">
        <is>
          <t>0978.141.237</t>
        </is>
      </c>
      <c r="C2216" s="43" t="inlineStr">
        <is>
          <t>Lâm Hà - Lâm Đồng</t>
        </is>
      </c>
      <c r="D2216" s="43" t="n"/>
      <c r="E2216" s="43" t="n"/>
      <c r="F2216" s="43" t="inlineStr">
        <is>
          <t>KH1518</t>
        </is>
      </c>
      <c r="G2216" s="43" t="n"/>
      <c r="H2216" s="43" t="inlineStr">
        <is>
          <t>Lâm Đồng</t>
        </is>
      </c>
      <c r="I2216" s="43" t="n"/>
    </row>
    <row r="2217" ht="25" customHeight="1">
      <c r="A2217" s="45" t="inlineStr">
        <is>
          <t>Công Ty Giang Tô -Thầu Chính/ Đồng Tháp. ĐT: 0939903985</t>
        </is>
      </c>
      <c r="B2217" s="45" t="inlineStr">
        <is>
          <t>0939903985</t>
        </is>
      </c>
      <c r="C2217" s="45" t="inlineStr">
        <is>
          <t>Lấp Vò, Đồng Tháp</t>
        </is>
      </c>
      <c r="D2217" s="45" t="n"/>
      <c r="E2217" s="45" t="n"/>
      <c r="F2217" s="45" t="inlineStr">
        <is>
          <t>KH1516</t>
        </is>
      </c>
      <c r="G2217" s="45" t="n"/>
      <c r="H2217" s="45" t="n"/>
      <c r="I2217" s="45" t="n"/>
    </row>
    <row r="2218" ht="25" customHeight="1">
      <c r="A2218" s="43" t="inlineStr">
        <is>
          <t>Anh Tèo - Vĩnh Long/ 0915.880.203</t>
        </is>
      </c>
      <c r="B2218" s="43" t="inlineStr">
        <is>
          <t>0915.880.203</t>
        </is>
      </c>
      <c r="C2218" s="43" t="inlineStr">
        <is>
          <t>Vĩnh Long</t>
        </is>
      </c>
      <c r="D2218" s="43" t="n"/>
      <c r="E2218" s="43" t="n"/>
      <c r="F2218" s="43" t="inlineStr">
        <is>
          <t>KH1515</t>
        </is>
      </c>
      <c r="G2218" s="43" t="n"/>
      <c r="H2218" s="43" t="inlineStr">
        <is>
          <t>Vĩnh Long</t>
        </is>
      </c>
      <c r="I2218" s="43" t="n"/>
    </row>
    <row r="2219" ht="25" customHeight="1">
      <c r="A2219" s="45" t="inlineStr">
        <is>
          <t>Cửa Hàng Nga Phát - Tri Tôn/ 0982.873.676- Công nợ 0976.633.624</t>
        </is>
      </c>
      <c r="B2219" s="45" t="inlineStr">
        <is>
          <t>0982.873.676- / 0976.633.624</t>
        </is>
      </c>
      <c r="C2219" s="45" t="inlineStr">
        <is>
          <t>Tri Tôn - An Giang</t>
        </is>
      </c>
      <c r="D2219" s="45" t="n"/>
      <c r="E2219" s="45" t="n"/>
      <c r="F2219" s="45" t="inlineStr">
        <is>
          <t>KH1514</t>
        </is>
      </c>
      <c r="G2219" s="45" t="n"/>
      <c r="H2219" s="45" t="inlineStr">
        <is>
          <t>An Giang</t>
        </is>
      </c>
      <c r="I2219" s="45" t="n"/>
    </row>
    <row r="2220" ht="25" customHeight="1">
      <c r="A2220" s="43" t="inlineStr">
        <is>
          <t>Anh Toàn - Long Xuyên / 0918.970.970</t>
        </is>
      </c>
      <c r="B2220" s="43" t="inlineStr">
        <is>
          <t>0918.970.970</t>
        </is>
      </c>
      <c r="C2220" s="43" t="inlineStr">
        <is>
          <t>Long Xuyên, An Giang</t>
        </is>
      </c>
      <c r="D2220" s="43" t="n"/>
      <c r="E2220" s="43" t="n"/>
      <c r="F2220" s="43" t="inlineStr">
        <is>
          <t>KH1513</t>
        </is>
      </c>
      <c r="G2220" s="43" t="n"/>
      <c r="H2220" s="43" t="inlineStr">
        <is>
          <t>An Giang</t>
        </is>
      </c>
      <c r="I2220" s="43" t="n"/>
    </row>
    <row r="2221" ht="25" customHeight="1">
      <c r="A2221" s="45" t="inlineStr">
        <is>
          <t>Cửa Hàng Trần Tâm - Bến Tre. ĐT: 0913.646.622</t>
        </is>
      </c>
      <c r="B2221" s="45" t="inlineStr">
        <is>
          <t>0913.646.622</t>
        </is>
      </c>
      <c r="C2221" s="45" t="inlineStr">
        <is>
          <t>332 An Ngãi Trung, Ba Tri, Bến Tre</t>
        </is>
      </c>
      <c r="D2221" s="45" t="n"/>
      <c r="E2221" s="45" t="n"/>
      <c r="F2221" s="45" t="inlineStr">
        <is>
          <t>KH1512</t>
        </is>
      </c>
      <c r="G2221" s="45" t="n"/>
      <c r="H2221" s="45" t="inlineStr">
        <is>
          <t>Bến Tre</t>
        </is>
      </c>
      <c r="I2221" s="45" t="n"/>
    </row>
    <row r="2222" ht="25" customHeight="1">
      <c r="A2222" s="43" t="inlineStr">
        <is>
          <t>Anh Khiêm - Nha Trang/ 01202.635.822</t>
        </is>
      </c>
      <c r="B2222" s="43" t="inlineStr">
        <is>
          <t>01202.635.822</t>
        </is>
      </c>
      <c r="C2222" s="43" t="inlineStr">
        <is>
          <t>Nha Trang</t>
        </is>
      </c>
      <c r="D2222" s="43" t="n"/>
      <c r="E2222" s="43" t="n"/>
      <c r="F2222" s="43" t="inlineStr">
        <is>
          <t>KH1511</t>
        </is>
      </c>
      <c r="G2222" s="43" t="n"/>
      <c r="H2222" s="43" t="inlineStr">
        <is>
          <t>Khánh Hòa</t>
        </is>
      </c>
      <c r="I2222" s="43" t="n"/>
    </row>
    <row r="2223" ht="25" customHeight="1">
      <c r="A2223" s="45" t="inlineStr">
        <is>
          <t>BM Nhân Hoàng Phát - Tân Vạn / A.Nhân: 0908.412.169</t>
        </is>
      </c>
      <c r="B2223" s="45" t="inlineStr">
        <is>
          <t>0908.412.169</t>
        </is>
      </c>
      <c r="C2223" s="45" t="inlineStr">
        <is>
          <t>Tân Vạn</t>
        </is>
      </c>
      <c r="D2223" s="45" t="n"/>
      <c r="E2223" s="45" t="n"/>
      <c r="F2223" s="45" t="inlineStr">
        <is>
          <t>KH1509</t>
        </is>
      </c>
      <c r="G2223" s="45" t="n"/>
      <c r="H2223" s="45" t="inlineStr">
        <is>
          <t>TP. Hồ Chí Minh</t>
        </is>
      </c>
      <c r="I2223" s="45" t="n"/>
    </row>
    <row r="2224" ht="25" customHeight="1">
      <c r="A2224" s="43" t="inlineStr">
        <is>
          <t>Xe Tải Anh Công - Đắk Lawk/ 0948.384.879</t>
        </is>
      </c>
      <c r="B2224" s="43" t="inlineStr">
        <is>
          <t>0948.384.879</t>
        </is>
      </c>
      <c r="C2224" s="43" t="inlineStr">
        <is>
          <t>Đắk Lak</t>
        </is>
      </c>
      <c r="D2224" s="43" t="n"/>
      <c r="E2224" s="43" t="n"/>
      <c r="F2224" s="43" t="inlineStr">
        <is>
          <t>KH1510</t>
        </is>
      </c>
      <c r="G2224" s="43" t="n"/>
      <c r="H2224" s="43" t="inlineStr">
        <is>
          <t>Đắk Lắk</t>
        </is>
      </c>
      <c r="I2224" s="43" t="n"/>
    </row>
    <row r="2225" ht="25" customHeight="1">
      <c r="A2225" s="45" t="inlineStr">
        <is>
          <t>Bãi Máy Anh Hậu - Bình Thái/ 0979.999.549</t>
        </is>
      </c>
      <c r="B2225" s="45" t="inlineStr">
        <is>
          <t>0979.999.549</t>
        </is>
      </c>
      <c r="C2225" s="45" t="inlineStr">
        <is>
          <t>Ngã Tư Bình Thái - Thủ Đức - TP.HCM</t>
        </is>
      </c>
      <c r="D2225" s="45" t="n"/>
      <c r="E2225" s="45" t="n"/>
      <c r="F2225" s="45" t="inlineStr">
        <is>
          <t>KH1506</t>
        </is>
      </c>
      <c r="G2225" s="45" t="n"/>
      <c r="H2225" s="45" t="inlineStr">
        <is>
          <t>TP. Hồ Chí Minh</t>
        </is>
      </c>
      <c r="I2225" s="45" t="n"/>
    </row>
    <row r="2226" ht="25" customHeight="1">
      <c r="A2226" s="43" t="inlineStr">
        <is>
          <t>Cừa Hàng Nam Hòa Lợi - An Giang/ 0944.654.644</t>
        </is>
      </c>
      <c r="B2226" s="43" t="inlineStr">
        <is>
          <t>0944.654.644</t>
        </is>
      </c>
      <c r="C2226" s="43" t="inlineStr">
        <is>
          <t>21 Trần Hưng Đạo - Long Thạnh - Tân Châu - AN Giang</t>
        </is>
      </c>
      <c r="D2226" s="43" t="n"/>
      <c r="E2226" s="43" t="n"/>
      <c r="F2226" s="43" t="inlineStr">
        <is>
          <t>KH1507</t>
        </is>
      </c>
      <c r="G2226" s="43" t="n"/>
      <c r="H2226" s="43" t="inlineStr">
        <is>
          <t>An Giang</t>
        </is>
      </c>
      <c r="I2226" s="43" t="n"/>
    </row>
    <row r="2227" ht="25" customHeight="1">
      <c r="A2227" s="45" t="inlineStr">
        <is>
          <t>Anh Hải - Vĩnh Long/ 0989.975.786</t>
        </is>
      </c>
      <c r="B2227" s="45" t="inlineStr">
        <is>
          <t>0989.975.786</t>
        </is>
      </c>
      <c r="C2227" s="45" t="inlineStr">
        <is>
          <t>Vĩnh Long</t>
        </is>
      </c>
      <c r="D2227" s="45" t="n"/>
      <c r="E2227" s="45" t="n"/>
      <c r="F2227" s="45" t="inlineStr">
        <is>
          <t>KH1508</t>
        </is>
      </c>
      <c r="G2227" s="45" t="n"/>
      <c r="H2227" s="45" t="inlineStr">
        <is>
          <t>Vĩnh Long</t>
        </is>
      </c>
      <c r="I2227" s="45" t="n"/>
    </row>
    <row r="2228" ht="25" customHeight="1">
      <c r="A2228" s="43" t="inlineStr">
        <is>
          <t>Anh Danh - Cần Giuộc/ 0982.426.859</t>
        </is>
      </c>
      <c r="B2228" s="43" t="inlineStr">
        <is>
          <t>0982.426.859</t>
        </is>
      </c>
      <c r="C2228" s="43" t="inlineStr">
        <is>
          <t>Cần Giuộc - Long An</t>
        </is>
      </c>
      <c r="D2228" s="43" t="n"/>
      <c r="E2228" s="43" t="n"/>
      <c r="F2228" s="43" t="inlineStr">
        <is>
          <t>KH1505</t>
        </is>
      </c>
      <c r="G2228" s="43" t="n"/>
      <c r="H2228" s="43" t="inlineStr">
        <is>
          <t>Long An</t>
        </is>
      </c>
      <c r="I2228" s="43" t="n"/>
    </row>
    <row r="2229" ht="25" customHeight="1">
      <c r="A2229" s="45" t="inlineStr">
        <is>
          <t>Cty Trường Nhật - Kon Tum / Anh Tùng: 0905.224.879</t>
        </is>
      </c>
      <c r="B2229" s="45" t="inlineStr">
        <is>
          <t>0905.224.879</t>
        </is>
      </c>
      <c r="C2229" s="45" t="inlineStr">
        <is>
          <t>Thôn Thanh Trung, P.Ngô Mây, TP.Kon Tum</t>
        </is>
      </c>
      <c r="D2229" s="45" t="n"/>
      <c r="E2229" s="45" t="n"/>
      <c r="F2229" s="45" t="inlineStr">
        <is>
          <t>KH1504</t>
        </is>
      </c>
      <c r="G2229" s="45" t="n"/>
      <c r="H2229" s="45" t="inlineStr">
        <is>
          <t>Kon Tum</t>
        </is>
      </c>
      <c r="I2229" s="45" t="n"/>
    </row>
    <row r="2230" ht="25" customHeight="1">
      <c r="A2230" s="43" t="inlineStr">
        <is>
          <t>Chiến - NVVC</t>
        </is>
      </c>
      <c r="B2230" s="43" t="n"/>
      <c r="C2230" s="43" t="inlineStr">
        <is>
          <t>CTCP CG Miền Nam</t>
        </is>
      </c>
      <c r="D2230" s="43" t="n"/>
      <c r="E2230" s="43" t="n"/>
      <c r="F2230" s="43" t="inlineStr">
        <is>
          <t>MN51</t>
        </is>
      </c>
      <c r="G2230" s="43" t="n"/>
      <c r="H2230" s="43" t="n"/>
      <c r="I2230" s="43" t="n"/>
    </row>
    <row r="2231" ht="25" customHeight="1">
      <c r="A2231" s="45" t="inlineStr">
        <is>
          <t>Anh Chinh- Q7/ 0918.390.604</t>
        </is>
      </c>
      <c r="B2231" s="45" t="inlineStr">
        <is>
          <t>0918.390.604</t>
        </is>
      </c>
      <c r="C2231" s="45" t="inlineStr">
        <is>
          <t>Q7 - TP.HCM</t>
        </is>
      </c>
      <c r="D2231" s="45" t="n"/>
      <c r="E2231" s="45" t="n"/>
      <c r="F2231" s="45" t="inlineStr">
        <is>
          <t>KH1502</t>
        </is>
      </c>
      <c r="G2231" s="45" t="n"/>
      <c r="H2231" s="45" t="inlineStr">
        <is>
          <t>TP. Hồ Chí Minh</t>
        </is>
      </c>
      <c r="I2231" s="45" t="n"/>
    </row>
    <row r="2232" ht="25" customHeight="1">
      <c r="A2232" s="43" t="inlineStr">
        <is>
          <t>Anh Cao - Q12/ 0903.728.814</t>
        </is>
      </c>
      <c r="B2232" s="43" t="inlineStr">
        <is>
          <t>0903.728.814</t>
        </is>
      </c>
      <c r="C2232" s="43" t="inlineStr">
        <is>
          <t>Q12 - TP.HCM</t>
        </is>
      </c>
      <c r="D2232" s="43" t="n"/>
      <c r="E2232" s="43" t="n"/>
      <c r="F2232" s="43" t="inlineStr">
        <is>
          <t>KH1503</t>
        </is>
      </c>
      <c r="G2232" s="43" t="n"/>
      <c r="H2232" s="43" t="inlineStr">
        <is>
          <t>TP. Hồ Chí Minh</t>
        </is>
      </c>
      <c r="I2232" s="43" t="n"/>
    </row>
    <row r="2233" ht="25" customHeight="1">
      <c r="A2233" s="45" t="inlineStr">
        <is>
          <t>Anh Đăng - Bình Dương/ 0913.950.464</t>
        </is>
      </c>
      <c r="B2233" s="45" t="inlineStr">
        <is>
          <t>0913.950.464</t>
        </is>
      </c>
      <c r="C2233" s="45" t="inlineStr">
        <is>
          <t>Bình Dương</t>
        </is>
      </c>
      <c r="D2233" s="45" t="n"/>
      <c r="E2233" s="45" t="n"/>
      <c r="F2233" s="45" t="inlineStr">
        <is>
          <t>KH1501</t>
        </is>
      </c>
      <c r="G2233" s="45" t="n"/>
      <c r="H2233" s="45" t="inlineStr">
        <is>
          <t>Bình Phước</t>
        </is>
      </c>
      <c r="I2233" s="45" t="n"/>
    </row>
    <row r="2234" ht="25" customHeight="1">
      <c r="A2234" s="43" t="inlineStr">
        <is>
          <t>Công ty Đông Bắc - Quảng Ninh / Anh Xô - 0989.635.358</t>
        </is>
      </c>
      <c r="B2234" s="43" t="inlineStr">
        <is>
          <t>0989.635.358</t>
        </is>
      </c>
      <c r="C2234" s="43" t="inlineStr">
        <is>
          <t>Cẩm Phả, Quảng Ninh</t>
        </is>
      </c>
      <c r="D2234" s="43" t="n"/>
      <c r="E2234" s="43" t="n"/>
      <c r="F2234" s="43" t="inlineStr">
        <is>
          <t>KH1500</t>
        </is>
      </c>
      <c r="G2234" s="43" t="n"/>
      <c r="H2234" s="43" t="inlineStr">
        <is>
          <t>Bình Thuận</t>
        </is>
      </c>
      <c r="I2234" s="43" t="n"/>
    </row>
    <row r="2235" ht="25" customHeight="1">
      <c r="A2235" s="45" t="inlineStr">
        <is>
          <t>Anh vinh _Bình Dương/ 0979.663.382</t>
        </is>
      </c>
      <c r="B2235" s="45" t="inlineStr">
        <is>
          <t>0979.663.382</t>
        </is>
      </c>
      <c r="C2235" s="45" t="inlineStr">
        <is>
          <t>Bình Dương</t>
        </is>
      </c>
      <c r="D2235" s="45" t="n"/>
      <c r="E2235" s="45" t="n"/>
      <c r="F2235" s="45" t="inlineStr">
        <is>
          <t>KH1497</t>
        </is>
      </c>
      <c r="G2235" s="45" t="n"/>
      <c r="H2235" s="45" t="inlineStr">
        <is>
          <t>Bình Dương</t>
        </is>
      </c>
      <c r="I2235" s="45" t="n"/>
    </row>
    <row r="2236" ht="25" customHeight="1">
      <c r="A2236" s="43" t="inlineStr">
        <is>
          <t>Công ty Tuấn Minh - Tân Phú /A. Hải 0906.985.992</t>
        </is>
      </c>
      <c r="B2236" s="43" t="inlineStr">
        <is>
          <t>0906.985.992</t>
        </is>
      </c>
      <c r="C2236" s="43" t="inlineStr">
        <is>
          <t>Tân Phú, HCM</t>
        </is>
      </c>
      <c r="D2236" s="43" t="n"/>
      <c r="E2236" s="43" t="n"/>
      <c r="F2236" s="43" t="inlineStr">
        <is>
          <t>KH1498</t>
        </is>
      </c>
      <c r="G2236" s="43" t="n"/>
      <c r="H2236" s="43" t="inlineStr">
        <is>
          <t>TP. Hồ Chí Minh</t>
        </is>
      </c>
      <c r="I2236" s="43" t="n"/>
    </row>
    <row r="2237" ht="25" customHeight="1">
      <c r="A2237" s="45" t="inlineStr">
        <is>
          <t>Cửa Hàng Đông Dương - Đắk Lak/ Chị Thúy - 0971.015.179</t>
        </is>
      </c>
      <c r="B2237" s="45" t="inlineStr">
        <is>
          <t>0971.015.179</t>
        </is>
      </c>
      <c r="C2237" s="45" t="inlineStr">
        <is>
          <t>24 Chu Văn An - TP Buôn MA Thuột - Đăk Lak</t>
        </is>
      </c>
      <c r="D2237" s="45" t="n"/>
      <c r="E2237" s="45" t="n"/>
      <c r="F2237" s="45" t="inlineStr">
        <is>
          <t>KH1499</t>
        </is>
      </c>
      <c r="G2237" s="45" t="n"/>
      <c r="H2237" s="45" t="inlineStr">
        <is>
          <t>Đắk Lắk</t>
        </is>
      </c>
      <c r="I2237" s="45" t="n"/>
    </row>
    <row r="2238" ht="25" customHeight="1">
      <c r="A2238" s="43" t="inlineStr">
        <is>
          <t>Chú Tiếp - Bình Thạnh/ 0978.360.674</t>
        </is>
      </c>
      <c r="B2238" s="43" t="inlineStr">
        <is>
          <t>0978.360.674</t>
        </is>
      </c>
      <c r="C2238" s="43" t="inlineStr">
        <is>
          <t>Bình Thạnh - TP.HCM</t>
        </is>
      </c>
      <c r="D2238" s="43" t="n"/>
      <c r="E2238" s="43" t="n"/>
      <c r="F2238" s="43" t="inlineStr">
        <is>
          <t>KH1495</t>
        </is>
      </c>
      <c r="G2238" s="43" t="n"/>
      <c r="H2238" s="43" t="inlineStr">
        <is>
          <t>TP. Hồ Chí Minh</t>
        </is>
      </c>
      <c r="I2238" s="43" t="n"/>
    </row>
    <row r="2239" ht="25" customHeight="1">
      <c r="A2239" s="45" t="inlineStr">
        <is>
          <t>Anh Công - Sóc Trăng / 0983.786.819</t>
        </is>
      </c>
      <c r="B2239" s="45" t="inlineStr">
        <is>
          <t>0983.786.819</t>
        </is>
      </c>
      <c r="C2239" s="45" t="inlineStr">
        <is>
          <t>Sóc Trăng</t>
        </is>
      </c>
      <c r="D2239" s="45" t="n"/>
      <c r="E2239" s="45" t="n"/>
      <c r="F2239" s="45" t="inlineStr">
        <is>
          <t>KH1496</t>
        </is>
      </c>
      <c r="G2239" s="45" t="n"/>
      <c r="H2239" s="45" t="inlineStr">
        <is>
          <t>Sóc Trăng</t>
        </is>
      </c>
      <c r="I2239" s="45" t="n"/>
    </row>
    <row r="2240" ht="25" customHeight="1">
      <c r="A2240" s="43" t="inlineStr">
        <is>
          <t>Anh Trung - Long Xuyên / 0913.721.335</t>
        </is>
      </c>
      <c r="B2240" s="43" t="inlineStr">
        <is>
          <t>0913.721.335</t>
        </is>
      </c>
      <c r="C2240" s="43" t="inlineStr">
        <is>
          <t>Long Xuyên, An Giang</t>
        </is>
      </c>
      <c r="D2240" s="43" t="n"/>
      <c r="E2240" s="43" t="n"/>
      <c r="F2240" s="43" t="inlineStr">
        <is>
          <t>KH1494</t>
        </is>
      </c>
      <c r="G2240" s="43" t="n"/>
      <c r="H2240" s="43" t="inlineStr">
        <is>
          <t>An Giang</t>
        </is>
      </c>
      <c r="I2240" s="43" t="n"/>
    </row>
    <row r="2241" ht="25" customHeight="1">
      <c r="A2241" s="45" t="inlineStr">
        <is>
          <t>Anh Lâm - Đồng Nai/ 0966.390.150</t>
        </is>
      </c>
      <c r="B2241" s="45" t="inlineStr">
        <is>
          <t>0966.390.150</t>
        </is>
      </c>
      <c r="C2241" s="45" t="inlineStr">
        <is>
          <t>Đồng Nai</t>
        </is>
      </c>
      <c r="D2241" s="45" t="n"/>
      <c r="E2241" s="45" t="n"/>
      <c r="F2241" s="45" t="inlineStr">
        <is>
          <t>KH1493</t>
        </is>
      </c>
      <c r="G2241" s="45" t="n"/>
      <c r="H2241" s="45" t="inlineStr">
        <is>
          <t>Đồng Nai</t>
        </is>
      </c>
      <c r="I2241" s="45" t="n"/>
    </row>
    <row r="2242" ht="25" customHeight="1">
      <c r="A2242" s="43" t="inlineStr">
        <is>
          <t>Anh Nghiêm - Bến Tre/ 0942.196.908</t>
        </is>
      </c>
      <c r="B2242" s="43" t="inlineStr">
        <is>
          <t>0942.196.908</t>
        </is>
      </c>
      <c r="C2242" s="43" t="inlineStr">
        <is>
          <t>Bến Tre</t>
        </is>
      </c>
      <c r="D2242" s="43" t="n"/>
      <c r="E2242" s="43" t="n"/>
      <c r="F2242" s="43" t="inlineStr">
        <is>
          <t>KH1490</t>
        </is>
      </c>
      <c r="G2242" s="43" t="n"/>
      <c r="H2242" s="43" t="inlineStr">
        <is>
          <t>Bến Tre</t>
        </is>
      </c>
      <c r="I2242" s="43" t="n"/>
    </row>
    <row r="2243" ht="25" customHeight="1">
      <c r="A2243" s="45" t="inlineStr">
        <is>
          <t>Xưởng Anh Hùng - Trà Vinh/ 0919.210.919</t>
        </is>
      </c>
      <c r="B2243" s="45" t="inlineStr">
        <is>
          <t>0919.210.919</t>
        </is>
      </c>
      <c r="C2243" s="45" t="inlineStr">
        <is>
          <t>Trà Vinh</t>
        </is>
      </c>
      <c r="D2243" s="45" t="n"/>
      <c r="E2243" s="45" t="n"/>
      <c r="F2243" s="45" t="inlineStr">
        <is>
          <t>KH1491</t>
        </is>
      </c>
      <c r="G2243" s="45" t="n"/>
      <c r="H2243" s="45" t="inlineStr">
        <is>
          <t>Trà Vinh</t>
        </is>
      </c>
      <c r="I2243" s="45" t="n"/>
    </row>
    <row r="2244" ht="25" customHeight="1">
      <c r="A2244" s="43" t="inlineStr">
        <is>
          <t>BM Vĩnh Thịnh - Suối Tiên / 0916.567.621</t>
        </is>
      </c>
      <c r="B2244" s="43" t="inlineStr">
        <is>
          <t>0916.567.621</t>
        </is>
      </c>
      <c r="C2244" s="43" t="inlineStr">
        <is>
          <t>Suối Tiên, SG</t>
        </is>
      </c>
      <c r="D2244" s="43" t="n"/>
      <c r="E2244" s="43" t="n"/>
      <c r="F2244" s="43" t="inlineStr">
        <is>
          <t>KH1492</t>
        </is>
      </c>
      <c r="G2244" s="43" t="n"/>
      <c r="H2244" s="43" t="inlineStr">
        <is>
          <t>TP. Hồ Chí Minh</t>
        </is>
      </c>
      <c r="I2244" s="43" t="n"/>
    </row>
    <row r="2245" ht="25" customHeight="1">
      <c r="A2245" s="45" t="inlineStr">
        <is>
          <t>Cửa hàng Đức Thành Đạt (Đức Dũng - Hàng Xanh) / 0909.431.952</t>
        </is>
      </c>
      <c r="B2245" s="45" t="inlineStr">
        <is>
          <t>0909.431.952</t>
        </is>
      </c>
      <c r="C2245" s="45" t="inlineStr">
        <is>
          <t>520/84/2 đường số 6, khu phố 6, P. Hiệp Bình Phước, Thủ Đức</t>
        </is>
      </c>
      <c r="D2245" s="45" t="n"/>
      <c r="E2245" s="45" t="n"/>
      <c r="F2245" s="45" t="inlineStr">
        <is>
          <t>KH1488</t>
        </is>
      </c>
      <c r="G2245" s="45" t="n"/>
      <c r="H2245" s="45" t="inlineStr">
        <is>
          <t>Hà Tĩnh</t>
        </is>
      </c>
      <c r="I2245" s="45" t="n"/>
    </row>
    <row r="2246" ht="25" customHeight="1">
      <c r="A2246" s="43" t="inlineStr">
        <is>
          <t>Công Ty Tâm Sinh Nghĩa - Anh Sáng, SG / 0977.004.455</t>
        </is>
      </c>
      <c r="B2246" s="43" t="inlineStr">
        <is>
          <t>0977.004.455</t>
        </is>
      </c>
      <c r="C2246" s="43" t="inlineStr">
        <is>
          <t>Sài Gòn</t>
        </is>
      </c>
      <c r="D2246" s="43" t="n"/>
      <c r="E2246" s="43" t="n"/>
      <c r="F2246" s="43" t="inlineStr">
        <is>
          <t>KH1489</t>
        </is>
      </c>
      <c r="G2246" s="43" t="n"/>
      <c r="H2246" s="43" t="inlineStr">
        <is>
          <t>TP. Hồ Chí Minh</t>
        </is>
      </c>
      <c r="I2246" s="43" t="n"/>
    </row>
    <row r="2247" ht="25" customHeight="1">
      <c r="A2247" s="45" t="inlineStr">
        <is>
          <t>Sơn -NVVC</t>
        </is>
      </c>
      <c r="B2247" s="45" t="n"/>
      <c r="C2247" s="45" t="inlineStr">
        <is>
          <t>CTCP CG Miền Nam</t>
        </is>
      </c>
      <c r="D2247" s="45" t="n"/>
      <c r="E2247" s="45" t="n"/>
      <c r="F2247" s="45" t="inlineStr">
        <is>
          <t>MN50</t>
        </is>
      </c>
      <c r="G2247" s="45" t="n"/>
      <c r="H2247" s="45" t="n"/>
      <c r="I2247" s="45" t="n"/>
    </row>
    <row r="2248" ht="25" customHeight="1">
      <c r="A2248" s="43" t="inlineStr">
        <is>
          <t>Anh Khanh - Cà Mau/ 0888.787.879</t>
        </is>
      </c>
      <c r="B2248" s="43" t="inlineStr">
        <is>
          <t>0888.787.879</t>
        </is>
      </c>
      <c r="C2248" s="43" t="inlineStr">
        <is>
          <t>Cà Mau</t>
        </is>
      </c>
      <c r="D2248" s="43" t="n"/>
      <c r="E2248" s="43" t="n"/>
      <c r="F2248" s="43" t="inlineStr">
        <is>
          <t>KH1487</t>
        </is>
      </c>
      <c r="G2248" s="43" t="n"/>
      <c r="H2248" s="43" t="inlineStr">
        <is>
          <t>Cà Mau</t>
        </is>
      </c>
      <c r="I2248" s="43" t="n"/>
    </row>
    <row r="2249" ht="25" customHeight="1">
      <c r="A2249" s="45" t="inlineStr">
        <is>
          <t>Cửa Hàng Kim Muội - CPC / +85512.929.616 / +85510.710.661</t>
        </is>
      </c>
      <c r="B2249" s="45" t="inlineStr">
        <is>
          <t>+85512.929.616 / +85510.710.661</t>
        </is>
      </c>
      <c r="C2249" s="45" t="inlineStr">
        <is>
          <t>CPC</t>
        </is>
      </c>
      <c r="D2249" s="45" t="n"/>
      <c r="E2249" s="45" t="n"/>
      <c r="F2249" s="45" t="inlineStr">
        <is>
          <t>KH1486</t>
        </is>
      </c>
      <c r="G2249" s="45" t="n"/>
      <c r="H2249" s="45" t="inlineStr">
        <is>
          <t>Campuchia</t>
        </is>
      </c>
      <c r="I2249" s="45" t="n"/>
    </row>
    <row r="2250" ht="25" customHeight="1">
      <c r="A2250" s="43" t="inlineStr">
        <is>
          <t>ANh Hiếu - Đăk Lăk / 0979.197.789</t>
        </is>
      </c>
      <c r="B2250" s="43" t="inlineStr">
        <is>
          <t>0979.197.789</t>
        </is>
      </c>
      <c r="C2250" s="43" t="inlineStr">
        <is>
          <t>Đăk Lăk</t>
        </is>
      </c>
      <c r="D2250" s="43" t="n"/>
      <c r="E2250" s="43" t="n"/>
      <c r="F2250" s="43" t="inlineStr">
        <is>
          <t>KH1485</t>
        </is>
      </c>
      <c r="G2250" s="43" t="n"/>
      <c r="H2250" s="43" t="inlineStr">
        <is>
          <t>Đắk Lắk</t>
        </is>
      </c>
      <c r="I2250" s="43" t="n"/>
    </row>
    <row r="2251" ht="25" customHeight="1">
      <c r="A2251" s="45" t="inlineStr">
        <is>
          <t>Anh Toàn - Vình Hưng/0983.226.413</t>
        </is>
      </c>
      <c r="B2251" s="45" t="inlineStr">
        <is>
          <t>0983.226.413</t>
        </is>
      </c>
      <c r="C2251" s="45" t="inlineStr">
        <is>
          <t>Vĩnh Hưng - Long An</t>
        </is>
      </c>
      <c r="D2251" s="45" t="n"/>
      <c r="E2251" s="45" t="n"/>
      <c r="F2251" s="45" t="inlineStr">
        <is>
          <t>KH1483</t>
        </is>
      </c>
      <c r="G2251" s="45" t="n"/>
      <c r="H2251" s="45" t="inlineStr">
        <is>
          <t>Long An</t>
        </is>
      </c>
      <c r="I2251" s="45" t="n"/>
    </row>
    <row r="2252" ht="25" customHeight="1">
      <c r="A2252" s="43" t="inlineStr">
        <is>
          <t>BM Anh Hiệp - Ngã 4 An Sương / 0965.302.024</t>
        </is>
      </c>
      <c r="B2252" s="43" t="inlineStr">
        <is>
          <t>0965.302.024</t>
        </is>
      </c>
      <c r="C2252" s="43" t="inlineStr">
        <is>
          <t>Ngã 4 An Sương - Q12</t>
        </is>
      </c>
      <c r="D2252" s="43" t="n"/>
      <c r="E2252" s="43" t="n"/>
      <c r="F2252" s="43" t="inlineStr">
        <is>
          <t>KH1484</t>
        </is>
      </c>
      <c r="G2252" s="43" t="n"/>
      <c r="H2252" s="43" t="inlineStr">
        <is>
          <t>TP. Hồ Chí Minh</t>
        </is>
      </c>
      <c r="I2252" s="43" t="n"/>
    </row>
    <row r="2253" ht="25" customHeight="1">
      <c r="A2253" s="45" t="inlineStr">
        <is>
          <t>Cửa hàng Anh Truyền - Đồng Tháp/ 0986.764.012</t>
        </is>
      </c>
      <c r="B2253" s="45" t="inlineStr">
        <is>
          <t>0986.764.012</t>
        </is>
      </c>
      <c r="C2253" s="45" t="inlineStr">
        <is>
          <t>Đồng Tháp</t>
        </is>
      </c>
      <c r="D2253" s="45" t="n"/>
      <c r="E2253" s="45" t="n"/>
      <c r="F2253" s="45" t="inlineStr">
        <is>
          <t>KH1482</t>
        </is>
      </c>
      <c r="G2253" s="45" t="n"/>
      <c r="H2253" s="45" t="inlineStr">
        <is>
          <t>Đồng Tháp</t>
        </is>
      </c>
      <c r="I2253" s="45" t="n"/>
    </row>
    <row r="2254" ht="25" customHeight="1">
      <c r="A2254" s="43" t="inlineStr">
        <is>
          <t>Anh Tiến - Nhà Bè/ 0966.735.377</t>
        </is>
      </c>
      <c r="B2254" s="43" t="inlineStr">
        <is>
          <t>0966.735.377</t>
        </is>
      </c>
      <c r="C2254" s="43" t="inlineStr">
        <is>
          <t>Nhà Bè - TP.HCM</t>
        </is>
      </c>
      <c r="D2254" s="43" t="n"/>
      <c r="E2254" s="43" t="n"/>
      <c r="F2254" s="43" t="inlineStr">
        <is>
          <t>KH1480</t>
        </is>
      </c>
      <c r="G2254" s="43" t="n"/>
      <c r="H2254" s="43" t="inlineStr">
        <is>
          <t>TP. Hồ Chí Minh</t>
        </is>
      </c>
      <c r="I2254" s="43" t="n"/>
    </row>
    <row r="2255" ht="25" customHeight="1">
      <c r="A2255" s="45" t="inlineStr">
        <is>
          <t>Anh Hiệp - Gò Công/ 0964.242.429</t>
        </is>
      </c>
      <c r="B2255" s="45" t="inlineStr">
        <is>
          <t>0964.242.429</t>
        </is>
      </c>
      <c r="C2255" s="45" t="inlineStr">
        <is>
          <t>Gò Công - Tiền Giang</t>
        </is>
      </c>
      <c r="D2255" s="45" t="n"/>
      <c r="E2255" s="45" t="n"/>
      <c r="F2255" s="45" t="inlineStr">
        <is>
          <t>KH1481</t>
        </is>
      </c>
      <c r="G2255" s="45" t="n"/>
      <c r="H2255" s="45" t="inlineStr">
        <is>
          <t>Tiền Giang</t>
        </is>
      </c>
      <c r="I2255" s="45" t="n"/>
    </row>
    <row r="2256" ht="25" customHeight="1">
      <c r="A2256" s="43" t="inlineStr">
        <is>
          <t>Anh Mạnh - Bảo Lộc/ 0962.836.237</t>
        </is>
      </c>
      <c r="B2256" s="43" t="inlineStr">
        <is>
          <t>0962.836.237</t>
        </is>
      </c>
      <c r="C2256" s="43" t="inlineStr">
        <is>
          <t>Bảo Lộc - Lâm Đồng</t>
        </is>
      </c>
      <c r="D2256" s="43" t="n"/>
      <c r="E2256" s="43" t="n"/>
      <c r="F2256" s="43" t="inlineStr">
        <is>
          <t>KH1479</t>
        </is>
      </c>
      <c r="G2256" s="43" t="n"/>
      <c r="H2256" s="43" t="inlineStr">
        <is>
          <t>Lâm Đồng</t>
        </is>
      </c>
      <c r="I2256" s="43" t="n"/>
    </row>
    <row r="2257" ht="25" customHeight="1">
      <c r="A2257" s="45" t="inlineStr">
        <is>
          <t>Anh Hoàng - Bến Tre/ 0915.737.687</t>
        </is>
      </c>
      <c r="B2257" s="45" t="inlineStr">
        <is>
          <t>0915.737.687</t>
        </is>
      </c>
      <c r="C2257" s="45" t="inlineStr">
        <is>
          <t>Bến Tre</t>
        </is>
      </c>
      <c r="D2257" s="45" t="n"/>
      <c r="E2257" s="45" t="n"/>
      <c r="F2257" s="45" t="inlineStr">
        <is>
          <t>KH1478</t>
        </is>
      </c>
      <c r="G2257" s="45" t="n"/>
      <c r="H2257" s="45" t="inlineStr">
        <is>
          <t>Bến Tre</t>
        </is>
      </c>
      <c r="I2257" s="45" t="n"/>
    </row>
    <row r="2258" ht="25" customHeight="1">
      <c r="A2258" s="43" t="inlineStr">
        <is>
          <t>Anh Vượng - Củ Chi / 0968.233.475</t>
        </is>
      </c>
      <c r="B2258" s="43" t="inlineStr">
        <is>
          <t>0968.233.475</t>
        </is>
      </c>
      <c r="C2258" s="43" t="inlineStr">
        <is>
          <t>Củ Chi</t>
        </is>
      </c>
      <c r="D2258" s="43" t="n"/>
      <c r="E2258" s="43" t="n"/>
      <c r="F2258" s="43" t="inlineStr">
        <is>
          <t>KH1477</t>
        </is>
      </c>
      <c r="G2258" s="43" t="n"/>
      <c r="H2258" s="43" t="inlineStr">
        <is>
          <t>TP. Hồ Chí Minh</t>
        </is>
      </c>
      <c r="I2258" s="43" t="n"/>
    </row>
    <row r="2259" ht="25" customHeight="1">
      <c r="A2259" s="45" t="inlineStr">
        <is>
          <t>Anh Rô - SG / 0983.277.672</t>
        </is>
      </c>
      <c r="B2259" s="45" t="inlineStr">
        <is>
          <t>0983.277.672</t>
        </is>
      </c>
      <c r="C2259" s="45" t="inlineStr">
        <is>
          <t>217/58 Bùi Đình Tuý, Bình Thạnh, Sài Gòn</t>
        </is>
      </c>
      <c r="D2259" s="45" t="n"/>
      <c r="E2259" s="45" t="n"/>
      <c r="F2259" s="45" t="inlineStr">
        <is>
          <t>KH1475</t>
        </is>
      </c>
      <c r="G2259" s="45" t="n"/>
      <c r="H2259" s="45" t="inlineStr">
        <is>
          <t>TP. Hồ Chí Minh</t>
        </is>
      </c>
      <c r="I2259" s="45" t="n"/>
    </row>
    <row r="2260" ht="25" customHeight="1">
      <c r="A2260" s="43" t="inlineStr">
        <is>
          <t>Anh Sơn - Đức Trọng / 0918.722.035</t>
        </is>
      </c>
      <c r="B2260" s="43" t="inlineStr">
        <is>
          <t>0918.722.035</t>
        </is>
      </c>
      <c r="C2260" s="43" t="inlineStr">
        <is>
          <t>Đức Trọng</t>
        </is>
      </c>
      <c r="D2260" s="43" t="n"/>
      <c r="E2260" s="43" t="n"/>
      <c r="F2260" s="43" t="inlineStr">
        <is>
          <t>KH1476</t>
        </is>
      </c>
      <c r="G2260" s="43" t="n"/>
      <c r="H2260" s="43" t="inlineStr">
        <is>
          <t>Lâm Đồng</t>
        </is>
      </c>
      <c r="I2260" s="43" t="n"/>
    </row>
    <row r="2261" ht="25" customHeight="1">
      <c r="A2261" s="45" t="inlineStr">
        <is>
          <t>HOANG KIM DIEN</t>
        </is>
      </c>
      <c r="B2261" s="45" t="n"/>
      <c r="C2261" s="45" t="inlineStr">
        <is>
          <t>China</t>
        </is>
      </c>
      <c r="D2261" s="45" t="n"/>
      <c r="E2261" s="45" t="n"/>
      <c r="F2261" s="45" t="inlineStr">
        <is>
          <t>HOANG</t>
        </is>
      </c>
      <c r="G2261" s="45" t="n"/>
      <c r="H2261" s="45" t="n"/>
      <c r="I2261" s="45" t="n"/>
    </row>
    <row r="2262" ht="25" customHeight="1">
      <c r="A2262" s="43" t="inlineStr">
        <is>
          <t>Chú Thành - Bình Tân/ 0909.282.538</t>
        </is>
      </c>
      <c r="B2262" s="43" t="inlineStr">
        <is>
          <t>0909.282.538</t>
        </is>
      </c>
      <c r="C2262" s="43" t="inlineStr">
        <is>
          <t>Bình Tân - TP.HCM</t>
        </is>
      </c>
      <c r="D2262" s="43" t="n"/>
      <c r="E2262" s="43" t="n"/>
      <c r="F2262" s="43" t="inlineStr">
        <is>
          <t>KH1474</t>
        </is>
      </c>
      <c r="G2262" s="43" t="n"/>
      <c r="H2262" s="43" t="inlineStr">
        <is>
          <t>TP. Hồ Chí Minh</t>
        </is>
      </c>
      <c r="I2262" s="43" t="n"/>
    </row>
    <row r="2263" ht="25" customHeight="1">
      <c r="A2263" s="45" t="inlineStr">
        <is>
          <t>VLXD Chín Chuối - Bình Chánh/ 0913.751.064</t>
        </is>
      </c>
      <c r="B2263" s="45" t="inlineStr">
        <is>
          <t>0913.751.064</t>
        </is>
      </c>
      <c r="C2263" s="45" t="inlineStr">
        <is>
          <t>Bình Chánh - Long An</t>
        </is>
      </c>
      <c r="D2263" s="45" t="n"/>
      <c r="E2263" s="45" t="n"/>
      <c r="F2263" s="45" t="inlineStr">
        <is>
          <t>KH1472</t>
        </is>
      </c>
      <c r="G2263" s="45" t="n"/>
      <c r="H2263" s="45" t="inlineStr">
        <is>
          <t>TP. Hồ Chí Minh</t>
        </is>
      </c>
      <c r="I2263" s="45" t="n"/>
    </row>
    <row r="2264" ht="25" customHeight="1">
      <c r="A2264" s="43" t="inlineStr">
        <is>
          <t>Cửa Hàng Việt Thu - Hòa Ân/ 0914.619.456</t>
        </is>
      </c>
      <c r="B2264" s="43" t="inlineStr">
        <is>
          <t>0914.619.456</t>
        </is>
      </c>
      <c r="C2264" s="43" t="inlineStr">
        <is>
          <t>Hòa Ân - Bình Định</t>
        </is>
      </c>
      <c r="D2264" s="43" t="n"/>
      <c r="E2264" s="43" t="n"/>
      <c r="F2264" s="43" t="inlineStr">
        <is>
          <t>KH1473</t>
        </is>
      </c>
      <c r="G2264" s="43" t="n"/>
      <c r="H2264" s="43" t="inlineStr">
        <is>
          <t>Bình Định</t>
        </is>
      </c>
      <c r="I2264" s="43" t="n"/>
    </row>
    <row r="2265" ht="25" customHeight="1">
      <c r="A2265" s="45" t="inlineStr">
        <is>
          <t>Anh Đòn -Long AN/ 0903.301.579</t>
        </is>
      </c>
      <c r="B2265" s="45" t="inlineStr">
        <is>
          <t>0903.301.579</t>
        </is>
      </c>
      <c r="C2265" s="45" t="inlineStr">
        <is>
          <t>Cần Đước - Long AN</t>
        </is>
      </c>
      <c r="D2265" s="45" t="n"/>
      <c r="E2265" s="45" t="n"/>
      <c r="F2265" s="45" t="inlineStr">
        <is>
          <t>KH1471</t>
        </is>
      </c>
      <c r="G2265" s="45" t="n"/>
      <c r="H2265" s="45" t="inlineStr">
        <is>
          <t>Long An</t>
        </is>
      </c>
      <c r="I2265" s="45" t="n"/>
    </row>
    <row r="2266" ht="25" customHeight="1">
      <c r="A2266" s="43" t="inlineStr">
        <is>
          <t>Anh Dũng - An Khê / 0913.452.224</t>
        </is>
      </c>
      <c r="B2266" s="43" t="inlineStr">
        <is>
          <t>0913.452.224</t>
        </is>
      </c>
      <c r="C2266" s="43" t="inlineStr">
        <is>
          <t>An Khê</t>
        </is>
      </c>
      <c r="D2266" s="43" t="n"/>
      <c r="E2266" s="43" t="n"/>
      <c r="F2266" s="43" t="inlineStr">
        <is>
          <t>KH1470</t>
        </is>
      </c>
      <c r="G2266" s="43" t="n"/>
      <c r="H2266" s="43" t="inlineStr">
        <is>
          <t>Gia Lai</t>
        </is>
      </c>
      <c r="I2266" s="43" t="n"/>
    </row>
    <row r="2267" ht="25" customHeight="1">
      <c r="A2267" s="45" t="inlineStr">
        <is>
          <t>Anh Long - Tây Ninh/ 01668.768.494</t>
        </is>
      </c>
      <c r="B2267" s="45" t="inlineStr">
        <is>
          <t>01668.768.494</t>
        </is>
      </c>
      <c r="C2267" s="45" t="inlineStr">
        <is>
          <t>Tây Ninh</t>
        </is>
      </c>
      <c r="D2267" s="45" t="n"/>
      <c r="E2267" s="45" t="n"/>
      <c r="F2267" s="45" t="inlineStr">
        <is>
          <t>KH1469</t>
        </is>
      </c>
      <c r="G2267" s="45" t="n"/>
      <c r="H2267" s="45" t="inlineStr">
        <is>
          <t>Tây Ninh</t>
        </is>
      </c>
      <c r="I2267" s="45" t="n"/>
    </row>
    <row r="2268" ht="25" customHeight="1">
      <c r="A2268" s="43" t="inlineStr">
        <is>
          <t>Công Ty TNHH XD Lam Hồng - Lâm Đồng/ Chú Lợi - 0918.034.149</t>
        </is>
      </c>
      <c r="B2268" s="43" t="inlineStr">
        <is>
          <t>0918.034.149</t>
        </is>
      </c>
      <c r="C2268" s="43" t="inlineStr">
        <is>
          <t>570 Quốc Lộ 20, Liên Nghĩa, Đức Trọng, Lâm Đồng</t>
        </is>
      </c>
      <c r="D2268" s="43" t="n"/>
      <c r="E2268" s="43" t="n"/>
      <c r="F2268" s="43" t="inlineStr">
        <is>
          <t>KH1467</t>
        </is>
      </c>
      <c r="G2268" s="43" t="n"/>
      <c r="H2268" s="43" t="inlineStr">
        <is>
          <t>Lâm Đồng</t>
        </is>
      </c>
      <c r="I2268" s="43" t="n"/>
    </row>
    <row r="2269" ht="25" customHeight="1">
      <c r="A2269" s="45" t="inlineStr">
        <is>
          <t>Cửa Hàng Ba Thanh - Long An/ 0949.999.397</t>
        </is>
      </c>
      <c r="B2269" s="45" t="inlineStr">
        <is>
          <t>0949.999.397</t>
        </is>
      </c>
      <c r="C2269" s="45" t="inlineStr">
        <is>
          <t>Thạnh Hóa - Long An</t>
        </is>
      </c>
      <c r="D2269" s="45" t="n"/>
      <c r="E2269" s="45" t="n"/>
      <c r="F2269" s="45" t="inlineStr">
        <is>
          <t>KH1468</t>
        </is>
      </c>
      <c r="G2269" s="45" t="n"/>
      <c r="H2269" s="45" t="inlineStr">
        <is>
          <t>Long An</t>
        </is>
      </c>
      <c r="I2269" s="45" t="n"/>
    </row>
    <row r="2270" ht="25" customHeight="1">
      <c r="A2270" s="43" t="inlineStr">
        <is>
          <t>Anh Sen - Cầu Đúc Nhỏ/ 0933.119.564</t>
        </is>
      </c>
      <c r="B2270" s="43" t="inlineStr">
        <is>
          <t>0933.119.564</t>
        </is>
      </c>
      <c r="C2270" s="43" t="inlineStr">
        <is>
          <t>Sài Gòn</t>
        </is>
      </c>
      <c r="D2270" s="43" t="n"/>
      <c r="E2270" s="43" t="n"/>
      <c r="F2270" s="43" t="inlineStr">
        <is>
          <t>KH1466</t>
        </is>
      </c>
      <c r="G2270" s="43" t="n"/>
      <c r="H2270" s="43" t="inlineStr">
        <is>
          <t>TP. Hồ Chí Minh</t>
        </is>
      </c>
      <c r="I2270" s="43" t="n"/>
    </row>
    <row r="2271" ht="25" customHeight="1">
      <c r="A2271" s="45" t="inlineStr">
        <is>
          <t>FENGCHENG MINGXIAO TURBOCHARGER MFG CO., LTD</t>
        </is>
      </c>
      <c r="B2271" s="45" t="n"/>
      <c r="C2271" s="45" t="inlineStr">
        <is>
          <t>BLOCK B CENTRE PARK XIANDAI INDUSTRIAL PARK FENGCHENG LIAONING CHINA</t>
        </is>
      </c>
      <c r="D2271" s="45" t="n"/>
      <c r="E2271" s="45" t="n"/>
      <c r="F2271" s="45" t="inlineStr">
        <is>
          <t>MX</t>
        </is>
      </c>
      <c r="G2271" s="45" t="n"/>
      <c r="H2271" s="45" t="n"/>
      <c r="I2271" s="45" t="n"/>
    </row>
    <row r="2272" ht="25" customHeight="1">
      <c r="A2272" s="43" t="inlineStr">
        <is>
          <t>Anh Nghiêm - Gia Lai/ 0964.133.456</t>
        </is>
      </c>
      <c r="B2272" s="43" t="inlineStr">
        <is>
          <t>0964.133.456</t>
        </is>
      </c>
      <c r="C2272" s="43" t="n"/>
      <c r="D2272" s="43" t="n"/>
      <c r="E2272" s="43" t="n"/>
      <c r="F2272" s="43" t="inlineStr">
        <is>
          <t>KH1465</t>
        </is>
      </c>
      <c r="G2272" s="43" t="n"/>
      <c r="H2272" s="43" t="inlineStr">
        <is>
          <t>Gia Lai</t>
        </is>
      </c>
      <c r="I2272" s="43" t="n"/>
    </row>
    <row r="2273" ht="25" customHeight="1">
      <c r="A2273" s="45" t="inlineStr">
        <is>
          <t>Anh Thái - Bến Lức / 0908.596.126</t>
        </is>
      </c>
      <c r="B2273" s="45" t="inlineStr">
        <is>
          <t>0908.596.126</t>
        </is>
      </c>
      <c r="C2273" s="45" t="inlineStr">
        <is>
          <t>Bến Lức, Long An</t>
        </is>
      </c>
      <c r="D2273" s="45" t="n"/>
      <c r="E2273" s="45" t="n"/>
      <c r="F2273" s="45" t="inlineStr">
        <is>
          <t>KH1463</t>
        </is>
      </c>
      <c r="G2273" s="45" t="n"/>
      <c r="H2273" s="45" t="inlineStr">
        <is>
          <t>Long An</t>
        </is>
      </c>
      <c r="I2273" s="45" t="n"/>
    </row>
    <row r="2274" ht="25" customHeight="1">
      <c r="A2274" s="43" t="inlineStr">
        <is>
          <t>Anh Tình - Vĩnh Long / 0939.569.089</t>
        </is>
      </c>
      <c r="B2274" s="43" t="inlineStr">
        <is>
          <t>0939.569.089</t>
        </is>
      </c>
      <c r="C2274" s="43" t="inlineStr">
        <is>
          <t>Vĩnh Long</t>
        </is>
      </c>
      <c r="D2274" s="43" t="n"/>
      <c r="E2274" s="43" t="n"/>
      <c r="F2274" s="43" t="inlineStr">
        <is>
          <t>KH1464</t>
        </is>
      </c>
      <c r="G2274" s="43" t="n"/>
      <c r="H2274" s="43" t="inlineStr">
        <is>
          <t>Vĩnh Long</t>
        </is>
      </c>
      <c r="I2274" s="43" t="n"/>
    </row>
    <row r="2275" ht="25" customHeight="1">
      <c r="A2275" s="45" t="inlineStr">
        <is>
          <t>Xưởng anh Trung - Đức Trọng / 0913.191.377</t>
        </is>
      </c>
      <c r="B2275" s="45" t="inlineStr">
        <is>
          <t>0913.191.377</t>
        </is>
      </c>
      <c r="C2275" s="45" t="inlineStr">
        <is>
          <t>Đức Trọng, Lâm Đồng</t>
        </is>
      </c>
      <c r="D2275" s="45" t="n"/>
      <c r="E2275" s="45" t="n"/>
      <c r="F2275" s="45" t="inlineStr">
        <is>
          <t>KH1462</t>
        </is>
      </c>
      <c r="G2275" s="45" t="n"/>
      <c r="H2275" s="45" t="inlineStr">
        <is>
          <t>Lâm Đồng</t>
        </is>
      </c>
      <c r="I2275" s="45" t="n"/>
    </row>
    <row r="2276" ht="25" customHeight="1">
      <c r="A2276" s="43" t="inlineStr">
        <is>
          <t>Cty Trung Nguyên - Chị Xuân, Bình Thuận / 0984.027.191</t>
        </is>
      </c>
      <c r="B2276" s="43" t="inlineStr">
        <is>
          <t>0984.027.191</t>
        </is>
      </c>
      <c r="C2276" s="43" t="inlineStr">
        <is>
          <t>Bình Thuận</t>
        </is>
      </c>
      <c r="D2276" s="43" t="n"/>
      <c r="E2276" s="43" t="n"/>
      <c r="F2276" s="43" t="inlineStr">
        <is>
          <t>KH1461</t>
        </is>
      </c>
      <c r="G2276" s="43" t="n"/>
      <c r="H2276" s="43" t="inlineStr">
        <is>
          <t>Bình Thuận</t>
        </is>
      </c>
      <c r="I2276" s="43" t="n"/>
    </row>
    <row r="2277" ht="25" customHeight="1">
      <c r="A2277" s="45" t="inlineStr">
        <is>
          <t>Anh Thông - Q7/ 0918.393.782</t>
        </is>
      </c>
      <c r="B2277" s="45" t="inlineStr">
        <is>
          <t>0918.393.782</t>
        </is>
      </c>
      <c r="C2277" s="45" t="inlineStr">
        <is>
          <t>Q7 - TP.HCM</t>
        </is>
      </c>
      <c r="D2277" s="45" t="n"/>
      <c r="E2277" s="45" t="n"/>
      <c r="F2277" s="45" t="inlineStr">
        <is>
          <t>KH1459</t>
        </is>
      </c>
      <c r="G2277" s="45" t="n"/>
      <c r="H2277" s="45" t="inlineStr">
        <is>
          <t>TP. Hồ Chí Minh</t>
        </is>
      </c>
      <c r="I2277" s="45" t="n"/>
    </row>
    <row r="2278" ht="25" customHeight="1">
      <c r="A2278" s="43" t="inlineStr">
        <is>
          <t>Anh Chung - Đắk Lắk/0945.677.279</t>
        </is>
      </c>
      <c r="B2278" s="43" t="inlineStr">
        <is>
          <t>0945.677.279</t>
        </is>
      </c>
      <c r="C2278" s="43" t="inlineStr">
        <is>
          <t>Đắk Lăk</t>
        </is>
      </c>
      <c r="D2278" s="43" t="n"/>
      <c r="E2278" s="43" t="n"/>
      <c r="F2278" s="43" t="inlineStr">
        <is>
          <t>KH1460</t>
        </is>
      </c>
      <c r="G2278" s="43" t="n"/>
      <c r="H2278" s="43" t="inlineStr">
        <is>
          <t>Đắk Lắk</t>
        </is>
      </c>
      <c r="I2278" s="43" t="n"/>
    </row>
    <row r="2279" ht="25" customHeight="1">
      <c r="A2279" s="45" t="inlineStr">
        <is>
          <t>CH Quang Nhung - Huế/ 0967.717.789</t>
        </is>
      </c>
      <c r="B2279" s="45" t="inlineStr">
        <is>
          <t>0967.717.789</t>
        </is>
      </c>
      <c r="C2279" s="45" t="inlineStr">
        <is>
          <t>Huế</t>
        </is>
      </c>
      <c r="D2279" s="45" t="n"/>
      <c r="E2279" s="45" t="n"/>
      <c r="F2279" s="45" t="inlineStr">
        <is>
          <t>KH1458</t>
        </is>
      </c>
      <c r="G2279" s="45" t="n"/>
      <c r="H2279" s="45" t="inlineStr">
        <is>
          <t>Thừa Thiên Huế</t>
        </is>
      </c>
      <c r="I2279" s="45" t="n"/>
    </row>
    <row r="2280" ht="25" customHeight="1">
      <c r="A2280" s="43" t="inlineStr">
        <is>
          <t>Bãi Máy anh Thịnh - Suối Tiên/0974.644.038</t>
        </is>
      </c>
      <c r="B2280" s="43" t="inlineStr">
        <is>
          <t>0974.644.038</t>
        </is>
      </c>
      <c r="C2280" s="43" t="inlineStr">
        <is>
          <t>Đối diện khu du lịch Suối Tiên</t>
        </is>
      </c>
      <c r="D2280" s="43" t="n"/>
      <c r="E2280" s="43" t="n"/>
      <c r="F2280" s="43" t="inlineStr">
        <is>
          <t>KH1456</t>
        </is>
      </c>
      <c r="G2280" s="43" t="n"/>
      <c r="H2280" s="43" t="inlineStr">
        <is>
          <t>TP. Hồ Chí Minh</t>
        </is>
      </c>
      <c r="I2280" s="43" t="n"/>
    </row>
    <row r="2281" ht="25" customHeight="1">
      <c r="A2281" s="45" t="inlineStr">
        <is>
          <t>Cửa Hàng Anh Phát - Vĩnh Hưng/ 0918.593.779</t>
        </is>
      </c>
      <c r="B2281" s="45" t="inlineStr">
        <is>
          <t>0918.593.779</t>
        </is>
      </c>
      <c r="C2281" s="45" t="inlineStr">
        <is>
          <t>Vĩnh Hưng - Long An</t>
        </is>
      </c>
      <c r="D2281" s="45" t="n"/>
      <c r="E2281" s="45" t="n"/>
      <c r="F2281" s="45" t="inlineStr">
        <is>
          <t>KH1457</t>
        </is>
      </c>
      <c r="G2281" s="45" t="n"/>
      <c r="H2281" s="45" t="inlineStr">
        <is>
          <t>Long An</t>
        </is>
      </c>
      <c r="I2281" s="45" t="n"/>
    </row>
    <row r="2282" ht="25" customHeight="1">
      <c r="A2282" s="43" t="inlineStr">
        <is>
          <t>Xưởng Ba Đặng - Quận 7 / 0903.768.825</t>
        </is>
      </c>
      <c r="B2282" s="43" t="inlineStr">
        <is>
          <t>0903.768.825</t>
        </is>
      </c>
      <c r="C2282" s="43" t="inlineStr">
        <is>
          <t>133 Trần Xuân Soạn, Q7</t>
        </is>
      </c>
      <c r="D2282" s="43" t="n"/>
      <c r="E2282" s="43" t="n"/>
      <c r="F2282" s="43" t="inlineStr">
        <is>
          <t>KH1453</t>
        </is>
      </c>
      <c r="G2282" s="43" t="n"/>
      <c r="H2282" s="43" t="inlineStr">
        <is>
          <t>TP. Hồ Chí Minh</t>
        </is>
      </c>
      <c r="I2282" s="43" t="n"/>
    </row>
    <row r="2283" ht="25" customHeight="1">
      <c r="A2283" s="45" t="inlineStr">
        <is>
          <t>Cty VLXD Đồng Tháp - Anh Tây / 01213.970.590</t>
        </is>
      </c>
      <c r="B2283" s="45" t="inlineStr">
        <is>
          <t>01213.970.590</t>
        </is>
      </c>
      <c r="C2283" s="45" t="inlineStr">
        <is>
          <t>Số 03 đường Tôn Đức Thắng, P.1, TP.Cao Lãnh, Đồng Tháp</t>
        </is>
      </c>
      <c r="D2283" s="45" t="n"/>
      <c r="E2283" s="45" t="n"/>
      <c r="F2283" s="45" t="inlineStr">
        <is>
          <t>KH1454</t>
        </is>
      </c>
      <c r="G2283" s="45" t="n"/>
      <c r="H2283" s="45" t="inlineStr">
        <is>
          <t>Đồng Tháp</t>
        </is>
      </c>
      <c r="I2283" s="45" t="n"/>
    </row>
    <row r="2284" ht="25" customHeight="1">
      <c r="A2284" s="43" t="inlineStr">
        <is>
          <t>Anh Thống - Quy Nhơn/ 0968.838.939</t>
        </is>
      </c>
      <c r="B2284" s="43" t="inlineStr">
        <is>
          <t>0968.838.939</t>
        </is>
      </c>
      <c r="C2284" s="43" t="inlineStr">
        <is>
          <t>Quy Nhơn</t>
        </is>
      </c>
      <c r="D2284" s="43" t="n"/>
      <c r="E2284" s="43" t="n"/>
      <c r="F2284" s="43" t="inlineStr">
        <is>
          <t>KH1455</t>
        </is>
      </c>
      <c r="G2284" s="43" t="n"/>
      <c r="H2284" s="43" t="inlineStr">
        <is>
          <t>Bình Định</t>
        </is>
      </c>
      <c r="I2284" s="43" t="n"/>
    </row>
    <row r="2285" ht="25" customHeight="1">
      <c r="A2285" s="45" t="inlineStr">
        <is>
          <t>Xưởng Khải Duy - Sóc Trăng / 0912.676.210</t>
        </is>
      </c>
      <c r="B2285" s="45" t="inlineStr">
        <is>
          <t>0912.676.210</t>
        </is>
      </c>
      <c r="C2285" s="45" t="inlineStr">
        <is>
          <t>TP.Sóc Trăng, tỉnh Sóc Trăng</t>
        </is>
      </c>
      <c r="D2285" s="45" t="n"/>
      <c r="E2285" s="45" t="n"/>
      <c r="F2285" s="45" t="inlineStr">
        <is>
          <t>KH1451</t>
        </is>
      </c>
      <c r="G2285" s="45" t="n"/>
      <c r="H2285" s="45" t="inlineStr">
        <is>
          <t>Sóc Trăng</t>
        </is>
      </c>
      <c r="I2285" s="45" t="n"/>
    </row>
    <row r="2286" ht="25" customHeight="1">
      <c r="A2286" s="43" t="inlineStr">
        <is>
          <t>Anh Lành - Gia Lai/ 0984.500.409</t>
        </is>
      </c>
      <c r="B2286" s="43" t="inlineStr">
        <is>
          <t>0984.500.409</t>
        </is>
      </c>
      <c r="C2286" s="43" t="inlineStr">
        <is>
          <t>Gia Lai</t>
        </is>
      </c>
      <c r="D2286" s="43" t="n"/>
      <c r="E2286" s="43" t="n"/>
      <c r="F2286" s="43" t="inlineStr">
        <is>
          <t>KH1452</t>
        </is>
      </c>
      <c r="G2286" s="43" t="n"/>
      <c r="H2286" s="43" t="inlineStr">
        <is>
          <t>Gia Lai</t>
        </is>
      </c>
      <c r="I2286" s="43" t="n"/>
    </row>
    <row r="2287" ht="25" customHeight="1">
      <c r="A2287" s="45" t="inlineStr">
        <is>
          <t>Anh Hiền - Long An/ 0909.175.569</t>
        </is>
      </c>
      <c r="B2287" s="45" t="inlineStr">
        <is>
          <t>0909.175.569</t>
        </is>
      </c>
      <c r="C2287" s="45" t="inlineStr">
        <is>
          <t>Gò Đen - Long AN</t>
        </is>
      </c>
      <c r="D2287" s="45" t="n"/>
      <c r="E2287" s="45" t="n"/>
      <c r="F2287" s="45" t="inlineStr">
        <is>
          <t>KH1449</t>
        </is>
      </c>
      <c r="G2287" s="45" t="n"/>
      <c r="H2287" s="45" t="inlineStr">
        <is>
          <t>Long An</t>
        </is>
      </c>
      <c r="I2287" s="45" t="n"/>
    </row>
    <row r="2288" ht="25" customHeight="1">
      <c r="A2288" s="43" t="inlineStr">
        <is>
          <t>Anh Hoàng - An Giang/ 0947.666.575</t>
        </is>
      </c>
      <c r="B2288" s="43" t="inlineStr">
        <is>
          <t>0947.666.575</t>
        </is>
      </c>
      <c r="C2288" s="43" t="inlineStr">
        <is>
          <t>An Giang</t>
        </is>
      </c>
      <c r="D2288" s="43" t="n"/>
      <c r="E2288" s="43" t="n"/>
      <c r="F2288" s="43" t="inlineStr">
        <is>
          <t>KH1450</t>
        </is>
      </c>
      <c r="G2288" s="43" t="n"/>
      <c r="H2288" s="43" t="inlineStr">
        <is>
          <t>An Giang</t>
        </is>
      </c>
      <c r="I2288" s="43" t="n"/>
    </row>
    <row r="2289" ht="25" customHeight="1">
      <c r="A2289" s="45" t="inlineStr">
        <is>
          <t>Anh Phương - Bình Chánh/ 0918.087.725</t>
        </is>
      </c>
      <c r="B2289" s="45" t="inlineStr">
        <is>
          <t>0918.087.725</t>
        </is>
      </c>
      <c r="C2289" s="45" t="inlineStr">
        <is>
          <t>Gần Chợ Bình Chánh - TH.HCM</t>
        </is>
      </c>
      <c r="D2289" s="45" t="n"/>
      <c r="E2289" s="45" t="n"/>
      <c r="F2289" s="45" t="inlineStr">
        <is>
          <t>KH1448</t>
        </is>
      </c>
      <c r="G2289" s="45" t="n"/>
      <c r="H2289" s="45" t="inlineStr">
        <is>
          <t>TP. Hồ Chí Minh</t>
        </is>
      </c>
      <c r="I2289" s="45" t="n"/>
    </row>
    <row r="2290" ht="25" customHeight="1">
      <c r="A2290" s="43" t="inlineStr">
        <is>
          <t>Anh Giang - Sài Gòn/ 0917.188.043</t>
        </is>
      </c>
      <c r="B2290" s="43" t="inlineStr">
        <is>
          <t>0917.188.043</t>
        </is>
      </c>
      <c r="C2290" s="43" t="inlineStr">
        <is>
          <t>Sài Gòn</t>
        </is>
      </c>
      <c r="D2290" s="43" t="n"/>
      <c r="E2290" s="43" t="n"/>
      <c r="F2290" s="43" t="inlineStr">
        <is>
          <t>KH1445</t>
        </is>
      </c>
      <c r="G2290" s="43" t="n"/>
      <c r="H2290" s="43" t="inlineStr">
        <is>
          <t>TP. Hồ Chí Minh</t>
        </is>
      </c>
      <c r="I2290" s="43" t="n"/>
    </row>
    <row r="2291" ht="25" customHeight="1">
      <c r="A2291" s="45" t="inlineStr">
        <is>
          <t>Công Ty TNHH Cơ Khí XD TM Thái Long - TP.HCM/ Anh Toản 01203.629.239</t>
        </is>
      </c>
      <c r="B2291" s="45" t="inlineStr">
        <is>
          <t>01203.629.239</t>
        </is>
      </c>
      <c r="C2291" s="45" t="inlineStr">
        <is>
          <t>183/14 QL 1K, KP5, P.Linh Xuân, Q.Thủ Đức, TP.HCM</t>
        </is>
      </c>
      <c r="D2291" s="45" t="n"/>
      <c r="E2291" s="45" t="n"/>
      <c r="F2291" s="45" t="inlineStr">
        <is>
          <t>KH1446</t>
        </is>
      </c>
      <c r="G2291" s="45" t="n"/>
      <c r="H2291" s="45" t="inlineStr">
        <is>
          <t>TP. Hồ Chí Minh</t>
        </is>
      </c>
      <c r="I2291" s="45" t="n"/>
    </row>
    <row r="2292" ht="25" customHeight="1">
      <c r="A2292" s="43" t="inlineStr">
        <is>
          <t>Anh Đạt - Gia Lai/ 0905.182.324</t>
        </is>
      </c>
      <c r="B2292" s="43" t="inlineStr">
        <is>
          <t>0905.182.324</t>
        </is>
      </c>
      <c r="C2292" s="43" t="inlineStr">
        <is>
          <t>Gia Lai</t>
        </is>
      </c>
      <c r="D2292" s="43" t="n"/>
      <c r="E2292" s="43" t="n"/>
      <c r="F2292" s="43" t="inlineStr">
        <is>
          <t>KH1447</t>
        </is>
      </c>
      <c r="G2292" s="43" t="n"/>
      <c r="H2292" s="43" t="inlineStr">
        <is>
          <t>Gia Lai</t>
        </is>
      </c>
      <c r="I2292" s="43" t="n"/>
    </row>
    <row r="2293" ht="25" customHeight="1">
      <c r="A2293" s="45" t="inlineStr">
        <is>
          <t>Cty Đại Minh Quân - Anh Giới, SG / 0913.657.306</t>
        </is>
      </c>
      <c r="B2293" s="45" t="inlineStr">
        <is>
          <t>0913.657.306</t>
        </is>
      </c>
      <c r="C2293" s="45" t="inlineStr">
        <is>
          <t>59/3 KP2, P.An Phú, Thuận An, BD</t>
        </is>
      </c>
      <c r="D2293" s="45" t="n"/>
      <c r="E2293" s="45" t="n"/>
      <c r="F2293" s="45" t="inlineStr">
        <is>
          <t>KH1442</t>
        </is>
      </c>
      <c r="G2293" s="45" t="n"/>
      <c r="H2293" s="45" t="inlineStr">
        <is>
          <t>TP. Hồ Chí Minh</t>
        </is>
      </c>
      <c r="I2293" s="45" t="n"/>
    </row>
    <row r="2294" ht="25" customHeight="1">
      <c r="A2294" s="43" t="inlineStr">
        <is>
          <t>Anh Soái - Đồng Nai/ 0970.021.298</t>
        </is>
      </c>
      <c r="B2294" s="43" t="inlineStr">
        <is>
          <t>0970.021.298</t>
        </is>
      </c>
      <c r="C2294" s="43" t="inlineStr">
        <is>
          <t>Đồng Nai</t>
        </is>
      </c>
      <c r="D2294" s="43" t="n"/>
      <c r="E2294" s="43" t="n"/>
      <c r="F2294" s="43" t="inlineStr">
        <is>
          <t>KH1443</t>
        </is>
      </c>
      <c r="G2294" s="43" t="n"/>
      <c r="H2294" s="43" t="inlineStr">
        <is>
          <t>Đồng Nai</t>
        </is>
      </c>
      <c r="I2294" s="43" t="n"/>
    </row>
    <row r="2295" ht="25" customHeight="1">
      <c r="A2295" s="45" t="inlineStr">
        <is>
          <t>Anh Phong - Duyên Hải/0987.857.271</t>
        </is>
      </c>
      <c r="B2295" s="45" t="inlineStr">
        <is>
          <t>0987.857.271</t>
        </is>
      </c>
      <c r="C2295" s="45" t="inlineStr">
        <is>
          <t>Duyên Hải - Trà Vinh</t>
        </is>
      </c>
      <c r="D2295" s="45" t="n"/>
      <c r="E2295" s="45" t="n"/>
      <c r="F2295" s="45" t="inlineStr">
        <is>
          <t>KH1444</t>
        </is>
      </c>
      <c r="G2295" s="45" t="n"/>
      <c r="H2295" s="45" t="inlineStr">
        <is>
          <t>Trà Vinh</t>
        </is>
      </c>
      <c r="I2295" s="45" t="n"/>
    </row>
    <row r="2296" ht="25" customHeight="1">
      <c r="A2296" s="43" t="inlineStr">
        <is>
          <t>Anh Phong - Đà Lạt / 0919.256.256</t>
        </is>
      </c>
      <c r="B2296" s="43" t="inlineStr">
        <is>
          <t>0919.256.256</t>
        </is>
      </c>
      <c r="C2296" s="43" t="inlineStr">
        <is>
          <t>Đà Lạt</t>
        </is>
      </c>
      <c r="D2296" s="43" t="n"/>
      <c r="E2296" s="43" t="n"/>
      <c r="F2296" s="43" t="inlineStr">
        <is>
          <t>KH1441</t>
        </is>
      </c>
      <c r="G2296" s="43" t="n"/>
      <c r="H2296" s="43" t="inlineStr">
        <is>
          <t>Lâm Đồng</t>
        </is>
      </c>
      <c r="I2296" s="43" t="n"/>
    </row>
    <row r="2297" ht="25" customHeight="1">
      <c r="A2297" s="45" t="inlineStr">
        <is>
          <t>Phan Văn Be</t>
        </is>
      </c>
      <c r="B2297" s="45" t="n"/>
      <c r="C2297" s="45" t="inlineStr">
        <is>
          <t>CTCP CG Miền Nam</t>
        </is>
      </c>
      <c r="D2297" s="45" t="n"/>
      <c r="E2297" s="45" t="n"/>
      <c r="F2297" s="45" t="inlineStr">
        <is>
          <t>MN49</t>
        </is>
      </c>
      <c r="G2297" s="45" t="n"/>
      <c r="H2297" s="45" t="n"/>
      <c r="I2297" s="45" t="n"/>
    </row>
    <row r="2298" ht="25" customHeight="1">
      <c r="A2298" s="43" t="inlineStr">
        <is>
          <t>Cửa Hàng Vạn Chính - Đắk Nông/ 0905.649.134</t>
        </is>
      </c>
      <c r="B2298" s="43" t="inlineStr">
        <is>
          <t>0905.649.134</t>
        </is>
      </c>
      <c r="C2298" s="43" t="inlineStr">
        <is>
          <t>Kiến Đức - Đắk Nông</t>
        </is>
      </c>
      <c r="D2298" s="43" t="n"/>
      <c r="E2298" s="43" t="n"/>
      <c r="F2298" s="43" t="inlineStr">
        <is>
          <t>KH1440</t>
        </is>
      </c>
      <c r="G2298" s="43" t="n"/>
      <c r="H2298" s="43" t="inlineStr">
        <is>
          <t>Đắk Nông</t>
        </is>
      </c>
      <c r="I2298" s="43" t="n"/>
    </row>
    <row r="2299" ht="25" customHeight="1">
      <c r="A2299" s="45" t="inlineStr">
        <is>
          <t>Anh Hải - Q2/ 0963.651.361</t>
        </is>
      </c>
      <c r="B2299" s="45" t="inlineStr">
        <is>
          <t>0963.651.361</t>
        </is>
      </c>
      <c r="C2299" s="45" t="inlineStr">
        <is>
          <t>Q2 - TP.HCM</t>
        </is>
      </c>
      <c r="D2299" s="45" t="n"/>
      <c r="E2299" s="45" t="n"/>
      <c r="F2299" s="45" t="inlineStr">
        <is>
          <t>KH1438</t>
        </is>
      </c>
      <c r="G2299" s="45" t="n"/>
      <c r="H2299" s="45" t="inlineStr">
        <is>
          <t>TP. Hồ Chí Minh</t>
        </is>
      </c>
      <c r="I2299" s="45" t="n"/>
    </row>
    <row r="2300" ht="25" customHeight="1">
      <c r="A2300" s="43" t="inlineStr">
        <is>
          <t>Anh Lạt - Bảo Lộc/ 0908.834.155</t>
        </is>
      </c>
      <c r="B2300" s="43" t="inlineStr">
        <is>
          <t>0908.834.155</t>
        </is>
      </c>
      <c r="C2300" s="43" t="inlineStr">
        <is>
          <t>Bảo Lộc - Lâm Đồng</t>
        </is>
      </c>
      <c r="D2300" s="43" t="n"/>
      <c r="E2300" s="43" t="n"/>
      <c r="F2300" s="43" t="inlineStr">
        <is>
          <t>KH1439</t>
        </is>
      </c>
      <c r="G2300" s="43" t="n"/>
      <c r="H2300" s="43" t="inlineStr">
        <is>
          <t>Lâm Đồng</t>
        </is>
      </c>
      <c r="I2300" s="43" t="n"/>
    </row>
    <row r="2301" ht="25" customHeight="1">
      <c r="A2301" s="45" t="inlineStr">
        <is>
          <t>Lê Văn Thành</t>
        </is>
      </c>
      <c r="B2301" s="45" t="n"/>
      <c r="C2301" s="45" t="inlineStr">
        <is>
          <t>CTCP CG Miền Nam</t>
        </is>
      </c>
      <c r="D2301" s="45" t="n"/>
      <c r="E2301" s="45" t="n"/>
      <c r="F2301" s="45" t="inlineStr">
        <is>
          <t>MN48</t>
        </is>
      </c>
      <c r="G2301" s="45" t="n"/>
      <c r="H2301" s="45" t="n"/>
      <c r="I2301" s="45" t="n"/>
    </row>
    <row r="2302" ht="25" customHeight="1">
      <c r="A2302" s="43" t="inlineStr">
        <is>
          <t>Anh Minh - Bảo Lộc / 0986.083.323</t>
        </is>
      </c>
      <c r="B2302" s="43" t="inlineStr">
        <is>
          <t>0986.083.323</t>
        </is>
      </c>
      <c r="C2302" s="43" t="inlineStr">
        <is>
          <t>Bảo Lộc, Lâm Đồng</t>
        </is>
      </c>
      <c r="D2302" s="43" t="n"/>
      <c r="E2302" s="43" t="n"/>
      <c r="F2302" s="43" t="inlineStr">
        <is>
          <t>KH1437</t>
        </is>
      </c>
      <c r="G2302" s="43" t="n"/>
      <c r="H2302" s="43" t="inlineStr">
        <is>
          <t>Lâm Đồng</t>
        </is>
      </c>
      <c r="I2302" s="43" t="n"/>
    </row>
    <row r="2303" ht="25" customHeight="1">
      <c r="A2303" s="45" t="inlineStr">
        <is>
          <t>Anh Khánh - Phú Yên/ 0905.499.515</t>
        </is>
      </c>
      <c r="B2303" s="45" t="inlineStr">
        <is>
          <t>0905.499.515</t>
        </is>
      </c>
      <c r="C2303" s="45" t="inlineStr">
        <is>
          <t>Phú Yên</t>
        </is>
      </c>
      <c r="D2303" s="45" t="n"/>
      <c r="E2303" s="45" t="n"/>
      <c r="F2303" s="45" t="inlineStr">
        <is>
          <t>KH1432</t>
        </is>
      </c>
      <c r="G2303" s="45" t="n"/>
      <c r="H2303" s="45" t="inlineStr">
        <is>
          <t>Phú Yên</t>
        </is>
      </c>
      <c r="I2303" s="45" t="n"/>
    </row>
    <row r="2304" ht="25" customHeight="1">
      <c r="A2304" s="43" t="inlineStr">
        <is>
          <t>Anh Hiếu - Bình Thuận/ 0983.083.889</t>
        </is>
      </c>
      <c r="B2304" s="43" t="inlineStr">
        <is>
          <t>0983.083.889</t>
        </is>
      </c>
      <c r="C2304" s="43" t="inlineStr">
        <is>
          <t>Bình Thuận</t>
        </is>
      </c>
      <c r="D2304" s="43" t="n"/>
      <c r="E2304" s="43" t="n"/>
      <c r="F2304" s="43" t="inlineStr">
        <is>
          <t>KH1433</t>
        </is>
      </c>
      <c r="G2304" s="43" t="n"/>
      <c r="H2304" s="43" t="inlineStr">
        <is>
          <t>Bình Thuận</t>
        </is>
      </c>
      <c r="I2304" s="43" t="n"/>
    </row>
    <row r="2305" ht="25" customHeight="1">
      <c r="A2305" s="45" t="inlineStr">
        <is>
          <t>Anh Tú Anh - Vạn Dã/ 0916.452.945</t>
        </is>
      </c>
      <c r="B2305" s="45" t="inlineStr">
        <is>
          <t>0916.452.945</t>
        </is>
      </c>
      <c r="C2305" s="45" t="inlineStr">
        <is>
          <t>Vạn Dã - Khánh Hòa</t>
        </is>
      </c>
      <c r="D2305" s="45" t="n"/>
      <c r="E2305" s="45" t="n"/>
      <c r="F2305" s="45" t="inlineStr">
        <is>
          <t>KH1434</t>
        </is>
      </c>
      <c r="G2305" s="45" t="n"/>
      <c r="H2305" s="45" t="inlineStr">
        <is>
          <t>Khánh Hòa</t>
        </is>
      </c>
      <c r="I2305" s="45" t="n"/>
    </row>
    <row r="2306" ht="25" customHeight="1">
      <c r="A2306" s="43" t="inlineStr">
        <is>
          <t>Anh Phương - Long Xuyên, An Giang / 0965.411.125</t>
        </is>
      </c>
      <c r="B2306" s="43" t="inlineStr">
        <is>
          <t>0965.411.125</t>
        </is>
      </c>
      <c r="C2306" s="43" t="inlineStr">
        <is>
          <t>Long Xuyên, An Giang</t>
        </is>
      </c>
      <c r="D2306" s="43" t="n"/>
      <c r="E2306" s="43" t="n"/>
      <c r="F2306" s="43" t="inlineStr">
        <is>
          <t>KH1435</t>
        </is>
      </c>
      <c r="G2306" s="43" t="n"/>
      <c r="H2306" s="43" t="inlineStr">
        <is>
          <t>An Giang</t>
        </is>
      </c>
      <c r="I2306" s="43" t="n"/>
    </row>
    <row r="2307" ht="25" customHeight="1">
      <c r="A2307" s="45" t="inlineStr">
        <is>
          <t>Anh An - Gia Lai/0989.667.448</t>
        </is>
      </c>
      <c r="B2307" s="45" t="inlineStr">
        <is>
          <t>0989.667.448</t>
        </is>
      </c>
      <c r="C2307" s="45" t="inlineStr">
        <is>
          <t>Gia Lai</t>
        </is>
      </c>
      <c r="D2307" s="45" t="n"/>
      <c r="E2307" s="45" t="n"/>
      <c r="F2307" s="45" t="inlineStr">
        <is>
          <t>KH1436</t>
        </is>
      </c>
      <c r="G2307" s="45" t="n"/>
      <c r="H2307" s="45" t="inlineStr">
        <is>
          <t>Gia Lai</t>
        </is>
      </c>
      <c r="I2307" s="45" t="n"/>
    </row>
    <row r="2308" ht="25" customHeight="1">
      <c r="A2308" s="43" t="inlineStr">
        <is>
          <t>Anh Minh - Ngã 4 Bình Phước / 0918.428.407</t>
        </is>
      </c>
      <c r="B2308" s="43" t="inlineStr">
        <is>
          <t>0918.428.407</t>
        </is>
      </c>
      <c r="C2308" s="43" t="inlineStr">
        <is>
          <t>Ngã 4 Bình Phước, SG</t>
        </is>
      </c>
      <c r="D2308" s="43" t="n"/>
      <c r="E2308" s="43" t="n"/>
      <c r="F2308" s="43" t="inlineStr">
        <is>
          <t>KH1431</t>
        </is>
      </c>
      <c r="G2308" s="43" t="n"/>
      <c r="H2308" s="43" t="inlineStr">
        <is>
          <t>TP. Hồ Chí Minh</t>
        </is>
      </c>
      <c r="I2308" s="43" t="n"/>
    </row>
    <row r="2309" ht="25" customHeight="1">
      <c r="A2309" s="45" t="inlineStr">
        <is>
          <t>Xưởng Thanh Giang - Bạc Liêu / 0919.627.628</t>
        </is>
      </c>
      <c r="B2309" s="45" t="inlineStr">
        <is>
          <t>0919.627.628</t>
        </is>
      </c>
      <c r="C2309" s="45" t="inlineStr">
        <is>
          <t>Bạc Liêu</t>
        </is>
      </c>
      <c r="D2309" s="45" t="n"/>
      <c r="E2309" s="45" t="n"/>
      <c r="F2309" s="45" t="inlineStr">
        <is>
          <t>KH1430</t>
        </is>
      </c>
      <c r="G2309" s="45" t="n"/>
      <c r="H2309" s="45" t="inlineStr">
        <is>
          <t>Bạc Liêu</t>
        </is>
      </c>
      <c r="I2309" s="45" t="n"/>
    </row>
    <row r="2310" ht="25" customHeight="1">
      <c r="A2310" s="43" t="inlineStr">
        <is>
          <t>Anh Quang - Quảng Ngãi/0906.750.389</t>
        </is>
      </c>
      <c r="B2310" s="43" t="inlineStr">
        <is>
          <t>0906.750.389</t>
        </is>
      </c>
      <c r="C2310" s="43" t="inlineStr">
        <is>
          <t>Quảng Ngãi</t>
        </is>
      </c>
      <c r="D2310" s="43" t="n"/>
      <c r="E2310" s="43" t="n"/>
      <c r="F2310" s="43" t="inlineStr">
        <is>
          <t>KH1429</t>
        </is>
      </c>
      <c r="G2310" s="43" t="n"/>
      <c r="H2310" s="43" t="inlineStr">
        <is>
          <t>Quảng Ngãi</t>
        </is>
      </c>
      <c r="I2310" s="43" t="n"/>
    </row>
    <row r="2311" ht="25" customHeight="1">
      <c r="A2311" s="45" t="inlineStr">
        <is>
          <t>Anh Dũng - Trà Vinh/ 0913.855.006</t>
        </is>
      </c>
      <c r="B2311" s="45" t="inlineStr">
        <is>
          <t>0913.855.006</t>
        </is>
      </c>
      <c r="C2311" s="45" t="n"/>
      <c r="D2311" s="45" t="n"/>
      <c r="E2311" s="45" t="n"/>
      <c r="F2311" s="45" t="inlineStr">
        <is>
          <t>KH1428</t>
        </is>
      </c>
      <c r="G2311" s="45" t="n"/>
      <c r="H2311" s="45" t="inlineStr">
        <is>
          <t>Trà Vinh</t>
        </is>
      </c>
      <c r="I2311" s="45" t="n"/>
    </row>
    <row r="2312" ht="25" customHeight="1">
      <c r="A2312" s="43" t="inlineStr">
        <is>
          <t>Anh Huy - Đắk Nông/ 0972.271.029</t>
        </is>
      </c>
      <c r="B2312" s="43" t="inlineStr">
        <is>
          <t>0972.271.029</t>
        </is>
      </c>
      <c r="C2312" s="43" t="inlineStr">
        <is>
          <t>Đắk Nông</t>
        </is>
      </c>
      <c r="D2312" s="43" t="n"/>
      <c r="E2312" s="43" t="n"/>
      <c r="F2312" s="43" t="inlineStr">
        <is>
          <t>KH1426</t>
        </is>
      </c>
      <c r="G2312" s="43" t="n"/>
      <c r="H2312" s="43" t="inlineStr">
        <is>
          <t>Đắk Nông</t>
        </is>
      </c>
      <c r="I2312" s="43" t="n"/>
    </row>
    <row r="2313" ht="25" customHeight="1">
      <c r="A2313" s="45" t="inlineStr">
        <is>
          <t>Anh Dũng - Tri Tôn/ 0945.118.479</t>
        </is>
      </c>
      <c r="B2313" s="45" t="inlineStr">
        <is>
          <t>0945.118.479</t>
        </is>
      </c>
      <c r="C2313" s="45" t="inlineStr">
        <is>
          <t>Tri Tôn - An Giang</t>
        </is>
      </c>
      <c r="D2313" s="45" t="n"/>
      <c r="E2313" s="45" t="n"/>
      <c r="F2313" s="45" t="inlineStr">
        <is>
          <t>KH1427</t>
        </is>
      </c>
      <c r="G2313" s="45" t="n"/>
      <c r="H2313" s="45" t="inlineStr">
        <is>
          <t>An Giang</t>
        </is>
      </c>
      <c r="I2313" s="45" t="n"/>
    </row>
    <row r="2314" ht="25" customHeight="1">
      <c r="A2314" s="43" t="inlineStr">
        <is>
          <t>Anh Tuấn - Bảo Lộc/ 0977.528.045</t>
        </is>
      </c>
      <c r="B2314" s="43" t="inlineStr">
        <is>
          <t>0977.528.045</t>
        </is>
      </c>
      <c r="C2314" s="43" t="inlineStr">
        <is>
          <t>bảo Lộc - Lâm Đồng</t>
        </is>
      </c>
      <c r="D2314" s="43" t="n"/>
      <c r="E2314" s="43" t="n"/>
      <c r="F2314" s="43" t="inlineStr">
        <is>
          <t>KH1424</t>
        </is>
      </c>
      <c r="G2314" s="43" t="n"/>
      <c r="H2314" s="43" t="inlineStr">
        <is>
          <t>Lâm Đồng</t>
        </is>
      </c>
      <c r="I2314" s="43" t="n"/>
    </row>
    <row r="2315" ht="25" customHeight="1">
      <c r="A2315" s="45" t="inlineStr">
        <is>
          <t>Cửa Hàng Sỹ Liêm - Đắk Lắk/ 0987.519.519</t>
        </is>
      </c>
      <c r="B2315" s="45" t="inlineStr">
        <is>
          <t>0987.519.519</t>
        </is>
      </c>
      <c r="C2315" s="45" t="inlineStr">
        <is>
          <t>Thị Trấn Eakar - Đắk Lắk</t>
        </is>
      </c>
      <c r="D2315" s="45" t="n"/>
      <c r="E2315" s="45" t="n"/>
      <c r="F2315" s="45" t="inlineStr">
        <is>
          <t>KH1425</t>
        </is>
      </c>
      <c r="G2315" s="45" t="n"/>
      <c r="H2315" s="45" t="inlineStr">
        <is>
          <t>Đắk Lắk</t>
        </is>
      </c>
      <c r="I2315" s="45" t="n"/>
    </row>
    <row r="2316" ht="25" customHeight="1">
      <c r="A2316" s="43" t="inlineStr">
        <is>
          <t>Anh Sang - Bình Thuận/ 0965.444.622</t>
        </is>
      </c>
      <c r="B2316" s="43" t="inlineStr">
        <is>
          <t>0965.444.622</t>
        </is>
      </c>
      <c r="C2316" s="43" t="inlineStr">
        <is>
          <t>Bình Thuận</t>
        </is>
      </c>
      <c r="D2316" s="43" t="n"/>
      <c r="E2316" s="43" t="n"/>
      <c r="F2316" s="43" t="inlineStr">
        <is>
          <t>KH1423</t>
        </is>
      </c>
      <c r="G2316" s="43" t="n"/>
      <c r="H2316" s="43" t="inlineStr">
        <is>
          <t>Bình Thuận</t>
        </is>
      </c>
      <c r="I2316" s="43" t="n"/>
    </row>
    <row r="2317" ht="25" customHeight="1">
      <c r="A2317" s="45" t="inlineStr">
        <is>
          <t>Xưởng Anh Phước - Q7/ 0934.242.477</t>
        </is>
      </c>
      <c r="B2317" s="45" t="inlineStr">
        <is>
          <t>0934.242.477</t>
        </is>
      </c>
      <c r="C2317" s="45" t="inlineStr">
        <is>
          <t>Cầu Rạch Đĩa, Q7, TP.HCM</t>
        </is>
      </c>
      <c r="D2317" s="45" t="n"/>
      <c r="E2317" s="45" t="n"/>
      <c r="F2317" s="45" t="inlineStr">
        <is>
          <t>KH1420</t>
        </is>
      </c>
      <c r="G2317" s="45" t="n"/>
      <c r="H2317" s="45" t="inlineStr">
        <is>
          <t>TP. Hồ Chí Minh</t>
        </is>
      </c>
      <c r="I2317" s="45" t="n"/>
    </row>
    <row r="2318" ht="25" customHeight="1">
      <c r="A2318" s="43" t="inlineStr">
        <is>
          <t>Chú Hải - Bến Tre / 0918.758.762</t>
        </is>
      </c>
      <c r="B2318" s="43" t="inlineStr">
        <is>
          <t>0918.758.762</t>
        </is>
      </c>
      <c r="C2318" s="43" t="inlineStr">
        <is>
          <t>Bến Tre</t>
        </is>
      </c>
      <c r="D2318" s="43" t="n"/>
      <c r="E2318" s="43" t="n"/>
      <c r="F2318" s="43" t="inlineStr">
        <is>
          <t>KH1421</t>
        </is>
      </c>
      <c r="G2318" s="43" t="n"/>
      <c r="H2318" s="43" t="inlineStr">
        <is>
          <t>Bến Tre</t>
        </is>
      </c>
      <c r="I2318" s="43" t="n"/>
    </row>
    <row r="2319" ht="25" customHeight="1">
      <c r="A2319" s="45" t="inlineStr">
        <is>
          <t>(Không sử dụng)Anh Dương - An Giang/ 0913.565.752</t>
        </is>
      </c>
      <c r="B2319" s="45" t="inlineStr">
        <is>
          <t>0913.565.752</t>
        </is>
      </c>
      <c r="C2319" s="45" t="inlineStr">
        <is>
          <t>Long Xuyên - An Giang</t>
        </is>
      </c>
      <c r="D2319" s="45" t="n"/>
      <c r="E2319" s="45" t="n"/>
      <c r="F2319" s="45" t="inlineStr">
        <is>
          <t>KH1422</t>
        </is>
      </c>
      <c r="G2319" s="45" t="n"/>
      <c r="H2319" s="45" t="inlineStr">
        <is>
          <t>An Giang</t>
        </is>
      </c>
      <c r="I2319" s="45" t="n"/>
    </row>
    <row r="2320" ht="25" customHeight="1">
      <c r="A2320" s="43" t="inlineStr">
        <is>
          <t>Anh Thành -Q7 / 0915.755.678</t>
        </is>
      </c>
      <c r="B2320" s="43" t="inlineStr">
        <is>
          <t>0915.755.678</t>
        </is>
      </c>
      <c r="C2320" s="43" t="inlineStr">
        <is>
          <t>Q7, SG</t>
        </is>
      </c>
      <c r="D2320" s="43" t="n"/>
      <c r="E2320" s="43" t="n"/>
      <c r="F2320" s="43" t="inlineStr">
        <is>
          <t>KH1417</t>
        </is>
      </c>
      <c r="G2320" s="43" t="n"/>
      <c r="H2320" s="43" t="inlineStr">
        <is>
          <t>TP. Hồ Chí Minh</t>
        </is>
      </c>
      <c r="I2320" s="43" t="n"/>
    </row>
    <row r="2321" ht="25" customHeight="1">
      <c r="A2321" s="45" t="inlineStr">
        <is>
          <t>Anh Lâm - Q5 / 0908.134.585</t>
        </is>
      </c>
      <c r="B2321" s="45" t="inlineStr">
        <is>
          <t>0908.134.585</t>
        </is>
      </c>
      <c r="C2321" s="45" t="inlineStr">
        <is>
          <t>Q5, SG</t>
        </is>
      </c>
      <c r="D2321" s="45" t="n"/>
      <c r="E2321" s="45" t="n"/>
      <c r="F2321" s="45" t="inlineStr">
        <is>
          <t>KH1418</t>
        </is>
      </c>
      <c r="G2321" s="45" t="n"/>
      <c r="H2321" s="45" t="inlineStr">
        <is>
          <t>TP. Hồ Chí Minh</t>
        </is>
      </c>
      <c r="I2321" s="45" t="n"/>
    </row>
    <row r="2322" ht="25" customHeight="1">
      <c r="A2322" s="43" t="inlineStr">
        <is>
          <t>Anh Độ - Q7/ 01693.086.867</t>
        </is>
      </c>
      <c r="B2322" s="43" t="inlineStr">
        <is>
          <t>01693.086.867</t>
        </is>
      </c>
      <c r="C2322" s="43" t="inlineStr">
        <is>
          <t>Q7 - TP.HCM</t>
        </is>
      </c>
      <c r="D2322" s="43" t="n"/>
      <c r="E2322" s="43" t="n"/>
      <c r="F2322" s="43" t="inlineStr">
        <is>
          <t>KH1419</t>
        </is>
      </c>
      <c r="G2322" s="43" t="n"/>
      <c r="H2322" s="43" t="inlineStr">
        <is>
          <t>TP. Hồ Chí Minh</t>
        </is>
      </c>
      <c r="I2322" s="43" t="n"/>
    </row>
    <row r="2323" ht="25" customHeight="1">
      <c r="A2323" s="45" t="inlineStr">
        <is>
          <t>Anh Hòa - Bình Thuận/ 01684.443.367</t>
        </is>
      </c>
      <c r="B2323" s="45" t="inlineStr">
        <is>
          <t>01684.443.367</t>
        </is>
      </c>
      <c r="C2323" s="45" t="inlineStr">
        <is>
          <t>Bình Thuận</t>
        </is>
      </c>
      <c r="D2323" s="45" t="n"/>
      <c r="E2323" s="45" t="n"/>
      <c r="F2323" s="45" t="inlineStr">
        <is>
          <t>KH1414</t>
        </is>
      </c>
      <c r="G2323" s="45" t="n"/>
      <c r="H2323" s="45" t="inlineStr">
        <is>
          <t>Bình Thuận</t>
        </is>
      </c>
      <c r="I2323" s="45" t="n"/>
    </row>
    <row r="2324" ht="25" customHeight="1">
      <c r="A2324" s="43" t="inlineStr">
        <is>
          <t>Anh Hiếu - Q7/ 0938.204.239</t>
        </is>
      </c>
      <c r="B2324" s="43" t="inlineStr">
        <is>
          <t>0938.204.239</t>
        </is>
      </c>
      <c r="C2324" s="43" t="inlineStr">
        <is>
          <t>Q7 - TP.HCM</t>
        </is>
      </c>
      <c r="D2324" s="43" t="n"/>
      <c r="E2324" s="43" t="n"/>
      <c r="F2324" s="43" t="inlineStr">
        <is>
          <t>KH1415</t>
        </is>
      </c>
      <c r="G2324" s="43" t="n"/>
      <c r="H2324" s="43" t="inlineStr">
        <is>
          <t>TP. Hồ Chí Minh</t>
        </is>
      </c>
      <c r="I2324" s="43" t="n"/>
    </row>
    <row r="2325" ht="25" customHeight="1">
      <c r="A2325" s="45" t="inlineStr">
        <is>
          <t>Anh Cường - Ngọc Hồi, Kontum / 0975.035.226</t>
        </is>
      </c>
      <c r="B2325" s="45" t="inlineStr">
        <is>
          <t>0975.035.226</t>
        </is>
      </c>
      <c r="C2325" s="45" t="inlineStr">
        <is>
          <t>Ngọc Hồi, Kon tum</t>
        </is>
      </c>
      <c r="D2325" s="45" t="n"/>
      <c r="E2325" s="45" t="n"/>
      <c r="F2325" s="45" t="inlineStr">
        <is>
          <t>KH1416</t>
        </is>
      </c>
      <c r="G2325" s="45" t="n"/>
      <c r="H2325" s="45" t="inlineStr">
        <is>
          <t>Kon Tum</t>
        </is>
      </c>
      <c r="I2325" s="45" t="n"/>
    </row>
    <row r="2326" ht="25" customHeight="1">
      <c r="A2326" s="43" t="inlineStr">
        <is>
          <t>Chú Sơn - Hàng Xanh/ 0912.430.406</t>
        </is>
      </c>
      <c r="B2326" s="43" t="inlineStr">
        <is>
          <t>0912.430.406</t>
        </is>
      </c>
      <c r="C2326" s="43" t="inlineStr">
        <is>
          <t>Hàng Xanh - Sài Gòn</t>
        </is>
      </c>
      <c r="D2326" s="43" t="n"/>
      <c r="E2326" s="43" t="n"/>
      <c r="F2326" s="43" t="inlineStr">
        <is>
          <t>KH1413</t>
        </is>
      </c>
      <c r="G2326" s="43" t="n"/>
      <c r="H2326" s="43" t="inlineStr">
        <is>
          <t>Hà Tĩnh</t>
        </is>
      </c>
      <c r="I2326" s="43" t="n"/>
    </row>
    <row r="2327" ht="25" customHeight="1">
      <c r="A2327" s="45" t="inlineStr">
        <is>
          <t>Anh Trường - Lâm Hà/0974.852.525</t>
        </is>
      </c>
      <c r="B2327" s="45" t="inlineStr">
        <is>
          <t>0974.852.525</t>
        </is>
      </c>
      <c r="C2327" s="45" t="inlineStr">
        <is>
          <t>Lâm Hà - Lâm Đồng</t>
        </is>
      </c>
      <c r="D2327" s="45" t="n"/>
      <c r="E2327" s="45" t="n"/>
      <c r="F2327" s="45" t="inlineStr">
        <is>
          <t>KH1412</t>
        </is>
      </c>
      <c r="G2327" s="45" t="n"/>
      <c r="H2327" s="45" t="inlineStr">
        <is>
          <t>Lâm Đồng</t>
        </is>
      </c>
      <c r="I2327" s="45" t="n"/>
    </row>
    <row r="2328" ht="25" customHeight="1">
      <c r="A2328" s="43" t="inlineStr">
        <is>
          <t>Anh Phúc - Cà Mau/ 0917.633.298</t>
        </is>
      </c>
      <c r="B2328" s="43" t="inlineStr">
        <is>
          <t>0917.633.298</t>
        </is>
      </c>
      <c r="C2328" s="43" t="inlineStr">
        <is>
          <t>Cà Mau</t>
        </is>
      </c>
      <c r="D2328" s="43" t="n"/>
      <c r="E2328" s="43" t="n"/>
      <c r="F2328" s="43" t="inlineStr">
        <is>
          <t>KH1411</t>
        </is>
      </c>
      <c r="G2328" s="43" t="n"/>
      <c r="H2328" s="43" t="inlineStr">
        <is>
          <t>Cà Mau</t>
        </is>
      </c>
      <c r="I2328" s="43" t="n"/>
    </row>
    <row r="2329" ht="25" customHeight="1">
      <c r="A2329" s="45" t="inlineStr">
        <is>
          <t>Anh Nam - Gò Vấp / 0903.305.626</t>
        </is>
      </c>
      <c r="B2329" s="45" t="inlineStr">
        <is>
          <t>0903.305.626</t>
        </is>
      </c>
      <c r="C2329" s="45" t="inlineStr">
        <is>
          <t>Gò Vấp</t>
        </is>
      </c>
      <c r="D2329" s="45" t="n"/>
      <c r="E2329" s="45" t="n"/>
      <c r="F2329" s="45" t="inlineStr">
        <is>
          <t>KH1410</t>
        </is>
      </c>
      <c r="G2329" s="45" t="n"/>
      <c r="H2329" s="45" t="inlineStr">
        <is>
          <t>TP. Hồ Chí Minh</t>
        </is>
      </c>
      <c r="I2329" s="45" t="n"/>
    </row>
    <row r="2330" ht="25" customHeight="1">
      <c r="A2330" s="43" t="inlineStr">
        <is>
          <t>Anh PUN - Đắk Lắk/ 0943.937.550</t>
        </is>
      </c>
      <c r="B2330" s="43" t="inlineStr">
        <is>
          <t>0943.937.550</t>
        </is>
      </c>
      <c r="C2330" s="43" t="inlineStr">
        <is>
          <t>Đắk Lắk</t>
        </is>
      </c>
      <c r="D2330" s="43" t="n"/>
      <c r="E2330" s="43" t="n"/>
      <c r="F2330" s="43" t="inlineStr">
        <is>
          <t>KH1408</t>
        </is>
      </c>
      <c r="G2330" s="43" t="n"/>
      <c r="H2330" s="43" t="inlineStr">
        <is>
          <t>Đắk Lắk</t>
        </is>
      </c>
      <c r="I2330" s="43" t="n"/>
    </row>
    <row r="2331" ht="25" customHeight="1">
      <c r="A2331" s="45" t="inlineStr">
        <is>
          <t>Anh Cường - Đồng Nai/ 0913.614.841</t>
        </is>
      </c>
      <c r="B2331" s="45" t="inlineStr">
        <is>
          <t>0913.614.841</t>
        </is>
      </c>
      <c r="C2331" s="45" t="inlineStr">
        <is>
          <t>Đồng Nai</t>
        </is>
      </c>
      <c r="D2331" s="45" t="n"/>
      <c r="E2331" s="45" t="n"/>
      <c r="F2331" s="45" t="inlineStr">
        <is>
          <t>KH1409</t>
        </is>
      </c>
      <c r="G2331" s="45" t="n"/>
      <c r="H2331" s="45" t="inlineStr">
        <is>
          <t>Đồng Nai</t>
        </is>
      </c>
      <c r="I2331" s="45" t="n"/>
    </row>
    <row r="2332" ht="25" customHeight="1">
      <c r="A2332" s="43" t="inlineStr">
        <is>
          <t>Bãi Máy Khải Kiệt - Bến Lức/ Anh Tuấn - 0913.668.076</t>
        </is>
      </c>
      <c r="B2332" s="43" t="inlineStr">
        <is>
          <t>0913.668.076</t>
        </is>
      </c>
      <c r="C2332" s="43" t="inlineStr">
        <is>
          <t>Cây Xăng Voi Lá - Bến Lức - Long An</t>
        </is>
      </c>
      <c r="D2332" s="43" t="n"/>
      <c r="E2332" s="43" t="n"/>
      <c r="F2332" s="43" t="inlineStr">
        <is>
          <t>KH1407</t>
        </is>
      </c>
      <c r="G2332" s="43" t="n"/>
      <c r="H2332" s="43" t="inlineStr">
        <is>
          <t>Long An</t>
        </is>
      </c>
      <c r="I2332" s="43" t="n"/>
    </row>
    <row r="2333" ht="25" customHeight="1">
      <c r="A2333" s="45" t="inlineStr">
        <is>
          <t>Anh Phúc - Tam Bình/ 0903.846.365</t>
        </is>
      </c>
      <c r="B2333" s="45" t="inlineStr">
        <is>
          <t>0903.846.365</t>
        </is>
      </c>
      <c r="C2333" s="45" t="inlineStr">
        <is>
          <t>Tam Bình - Thủ Đức - TP.HCM</t>
        </is>
      </c>
      <c r="D2333" s="45" t="n"/>
      <c r="E2333" s="45" t="n"/>
      <c r="F2333" s="45" t="inlineStr">
        <is>
          <t>KH1405</t>
        </is>
      </c>
      <c r="G2333" s="45" t="n"/>
      <c r="H2333" s="45" t="inlineStr">
        <is>
          <t>TP. Hồ Chí Minh</t>
        </is>
      </c>
      <c r="I2333" s="45" t="n"/>
    </row>
    <row r="2334" ht="25" customHeight="1">
      <c r="A2334" s="43" t="inlineStr">
        <is>
          <t>Anh Hải - Đồng Tháp/ 0979.358.886</t>
        </is>
      </c>
      <c r="B2334" s="43" t="inlineStr">
        <is>
          <t>0979.358.886</t>
        </is>
      </c>
      <c r="C2334" s="43" t="inlineStr">
        <is>
          <t>Cao Lãnh - Đồng Tháp</t>
        </is>
      </c>
      <c r="D2334" s="43" t="n"/>
      <c r="E2334" s="43" t="n"/>
      <c r="F2334" s="43" t="inlineStr">
        <is>
          <t>KH1406</t>
        </is>
      </c>
      <c r="G2334" s="43" t="n"/>
      <c r="H2334" s="43" t="inlineStr">
        <is>
          <t>Đồng Tháp</t>
        </is>
      </c>
      <c r="I2334" s="43" t="n"/>
    </row>
    <row r="2335" ht="25" customHeight="1">
      <c r="A2335" s="45" t="inlineStr">
        <is>
          <t>Gara Anh Đức - Lâm Đồng/0918.824.742</t>
        </is>
      </c>
      <c r="B2335" s="45" t="inlineStr">
        <is>
          <t>0918.824.742</t>
        </is>
      </c>
      <c r="C2335" s="45" t="inlineStr">
        <is>
          <t>Lâm Đồng</t>
        </is>
      </c>
      <c r="D2335" s="45" t="n"/>
      <c r="E2335" s="45" t="n"/>
      <c r="F2335" s="45" t="inlineStr">
        <is>
          <t>KH1402</t>
        </is>
      </c>
      <c r="G2335" s="45" t="n"/>
      <c r="H2335" s="45" t="inlineStr">
        <is>
          <t>Lâm Đồng</t>
        </is>
      </c>
      <c r="I2335" s="45" t="n"/>
    </row>
    <row r="2336" ht="25" customHeight="1">
      <c r="A2336" s="43" t="inlineStr">
        <is>
          <t>Anh Đại - Phú Yên/0976.344.733</t>
        </is>
      </c>
      <c r="B2336" s="43" t="inlineStr">
        <is>
          <t>0976.344.733</t>
        </is>
      </c>
      <c r="C2336" s="43" t="inlineStr">
        <is>
          <t>Phú Yên</t>
        </is>
      </c>
      <c r="D2336" s="43" t="n"/>
      <c r="E2336" s="43" t="n"/>
      <c r="F2336" s="43" t="inlineStr">
        <is>
          <t>KH1403</t>
        </is>
      </c>
      <c r="G2336" s="43" t="n"/>
      <c r="H2336" s="43" t="inlineStr">
        <is>
          <t>Phú Yên</t>
        </is>
      </c>
      <c r="I2336" s="43" t="n"/>
    </row>
    <row r="2337" ht="25" customHeight="1">
      <c r="A2337" s="45" t="inlineStr">
        <is>
          <t>Công Ty Tấn Phúc SJC - Bình Chánh/ Anh Huy - 0908.431.647</t>
        </is>
      </c>
      <c r="B2337" s="45" t="inlineStr">
        <is>
          <t>0908.431.647</t>
        </is>
      </c>
      <c r="C2337" s="45" t="inlineStr">
        <is>
          <t>Bình Chánh - TP.HCM</t>
        </is>
      </c>
      <c r="D2337" s="45" t="n"/>
      <c r="E2337" s="45" t="n"/>
      <c r="F2337" s="45" t="inlineStr">
        <is>
          <t>KH1404</t>
        </is>
      </c>
      <c r="G2337" s="45" t="n"/>
      <c r="H2337" s="45" t="inlineStr">
        <is>
          <t>TP. Hồ Chí Minh</t>
        </is>
      </c>
      <c r="I2337" s="45" t="n"/>
    </row>
    <row r="2338" ht="25" customHeight="1">
      <c r="A2338" s="43" t="inlineStr">
        <is>
          <t>Gara Hùng Cường - Tân Hà, Lâm Đồng / 0975.075.975</t>
        </is>
      </c>
      <c r="B2338" s="43" t="inlineStr">
        <is>
          <t>0975.075.975</t>
        </is>
      </c>
      <c r="C2338" s="43" t="inlineStr">
        <is>
          <t>Tân Hà, Lâm Hà, Lâm Đồng</t>
        </is>
      </c>
      <c r="D2338" s="43" t="n"/>
      <c r="E2338" s="43" t="n"/>
      <c r="F2338" s="43" t="inlineStr">
        <is>
          <t>KH1400</t>
        </is>
      </c>
      <c r="G2338" s="43" t="n"/>
      <c r="H2338" s="43" t="inlineStr">
        <is>
          <t>Lâm Đồng</t>
        </is>
      </c>
      <c r="I2338" s="43" t="n"/>
    </row>
    <row r="2339" ht="25" customHeight="1">
      <c r="A2339" s="45" t="inlineStr">
        <is>
          <t>Anh Chung - Sài Gòn/ 0903.351.997</t>
        </is>
      </c>
      <c r="B2339" s="45" t="inlineStr">
        <is>
          <t>0903.351.997</t>
        </is>
      </c>
      <c r="C2339" s="45" t="inlineStr">
        <is>
          <t>Sài Gòn</t>
        </is>
      </c>
      <c r="D2339" s="45" t="n"/>
      <c r="E2339" s="45" t="n"/>
      <c r="F2339" s="45" t="inlineStr">
        <is>
          <t>KH1401</t>
        </is>
      </c>
      <c r="G2339" s="45" t="n"/>
      <c r="H2339" s="45" t="inlineStr">
        <is>
          <t>TP. Hồ Chí Minh</t>
        </is>
      </c>
      <c r="I2339" s="45" t="n"/>
    </row>
    <row r="2340" ht="25" customHeight="1">
      <c r="A2340" s="43" t="inlineStr">
        <is>
          <t>Bãi Máy Chín Khiêm - Bình Chánh/0916.534.148</t>
        </is>
      </c>
      <c r="B2340" s="43" t="inlineStr">
        <is>
          <t>0916.534.148</t>
        </is>
      </c>
      <c r="C2340" s="43" t="inlineStr">
        <is>
          <t>Gần Chợ Bình Chánh, SG</t>
        </is>
      </c>
      <c r="D2340" s="43" t="n"/>
      <c r="E2340" s="43" t="n"/>
      <c r="F2340" s="43" t="inlineStr">
        <is>
          <t>KH1399</t>
        </is>
      </c>
      <c r="G2340" s="43" t="n"/>
      <c r="H2340" s="43" t="inlineStr">
        <is>
          <t>TP. Hồ Chí Minh</t>
        </is>
      </c>
      <c r="I2340" s="43" t="n"/>
    </row>
    <row r="2341" ht="25" customHeight="1">
      <c r="A2341" s="45" t="inlineStr">
        <is>
          <t>Anh Ngon - Đồng Nai/ 0918.153.653</t>
        </is>
      </c>
      <c r="B2341" s="45" t="inlineStr">
        <is>
          <t>0918.153.653</t>
        </is>
      </c>
      <c r="C2341" s="45" t="inlineStr">
        <is>
          <t>Đồng Nai</t>
        </is>
      </c>
      <c r="D2341" s="45" t="n"/>
      <c r="E2341" s="45" t="n"/>
      <c r="F2341" s="45" t="inlineStr">
        <is>
          <t>KH1398</t>
        </is>
      </c>
      <c r="G2341" s="45" t="n"/>
      <c r="H2341" s="45" t="inlineStr">
        <is>
          <t>Đồng Nai</t>
        </is>
      </c>
      <c r="I2341" s="45" t="n"/>
    </row>
    <row r="2342" ht="25" customHeight="1">
      <c r="A2342" s="43" t="inlineStr">
        <is>
          <t>SKY - CPC/ 0719.222.999</t>
        </is>
      </c>
      <c r="B2342" s="43" t="inlineStr">
        <is>
          <t>0719.222.999</t>
        </is>
      </c>
      <c r="C2342" s="43" t="inlineStr">
        <is>
          <t>Cambodia</t>
        </is>
      </c>
      <c r="D2342" s="43" t="n"/>
      <c r="E2342" s="43" t="n"/>
      <c r="F2342" s="43" t="inlineStr">
        <is>
          <t>KH1395</t>
        </is>
      </c>
      <c r="G2342" s="43" t="n"/>
      <c r="H2342" s="43" t="inlineStr">
        <is>
          <t>Campuchia</t>
        </is>
      </c>
      <c r="I2342" s="43" t="n"/>
    </row>
    <row r="2343" ht="25" customHeight="1">
      <c r="A2343" s="45" t="inlineStr">
        <is>
          <t>Anh Hà - Sài Gòn/ 0913.104.774</t>
        </is>
      </c>
      <c r="B2343" s="45" t="inlineStr">
        <is>
          <t>0913.104.774</t>
        </is>
      </c>
      <c r="C2343" s="45" t="inlineStr">
        <is>
          <t>Sài Gòn</t>
        </is>
      </c>
      <c r="D2343" s="45" t="n"/>
      <c r="E2343" s="45" t="n"/>
      <c r="F2343" s="45" t="inlineStr">
        <is>
          <t>KH1396</t>
        </is>
      </c>
      <c r="G2343" s="45" t="n"/>
      <c r="H2343" s="45" t="inlineStr">
        <is>
          <t>TP. Hồ Chí Minh</t>
        </is>
      </c>
      <c r="I2343" s="45" t="n"/>
    </row>
    <row r="2344" ht="25" customHeight="1">
      <c r="A2344" s="43" t="inlineStr">
        <is>
          <t>Anh Khánh - Cần Thơ/ 0919.063.957</t>
        </is>
      </c>
      <c r="B2344" s="43" t="inlineStr">
        <is>
          <t>0919.063.957</t>
        </is>
      </c>
      <c r="C2344" s="43" t="inlineStr">
        <is>
          <t>Cần Thơ</t>
        </is>
      </c>
      <c r="D2344" s="43" t="n"/>
      <c r="E2344" s="43" t="n"/>
      <c r="F2344" s="43" t="inlineStr">
        <is>
          <t>KH1397</t>
        </is>
      </c>
      <c r="G2344" s="43" t="n"/>
      <c r="H2344" s="43" t="inlineStr">
        <is>
          <t>Cần Thơ</t>
        </is>
      </c>
      <c r="I2344" s="43" t="n"/>
    </row>
    <row r="2345" ht="25" customHeight="1">
      <c r="A2345" s="45" t="inlineStr">
        <is>
          <t>Anh Mạnh Vũ - Đắk Lăk/ 0917.237.479</t>
        </is>
      </c>
      <c r="B2345" s="45" t="inlineStr">
        <is>
          <t>0917.237.479</t>
        </is>
      </c>
      <c r="C2345" s="45" t="inlineStr">
        <is>
          <t>Đắk Lăk</t>
        </is>
      </c>
      <c r="D2345" s="45" t="n"/>
      <c r="E2345" s="45" t="n"/>
      <c r="F2345" s="45" t="inlineStr">
        <is>
          <t>KH1394</t>
        </is>
      </c>
      <c r="G2345" s="45" t="n"/>
      <c r="H2345" s="45" t="inlineStr">
        <is>
          <t>Đắk Lắk</t>
        </is>
      </c>
      <c r="I2345" s="45" t="n"/>
    </row>
    <row r="2346" ht="25" customHeight="1">
      <c r="A2346" s="43" t="inlineStr">
        <is>
          <t>Anh Kiếm - Đức Trọng/ 0919.710.787</t>
        </is>
      </c>
      <c r="B2346" s="43" t="inlineStr">
        <is>
          <t>0919.710.787</t>
        </is>
      </c>
      <c r="C2346" s="43" t="inlineStr">
        <is>
          <t>Đức Trọng - Lâm Đồng</t>
        </is>
      </c>
      <c r="D2346" s="43" t="n"/>
      <c r="E2346" s="43" t="n"/>
      <c r="F2346" s="43" t="inlineStr">
        <is>
          <t>KH1392</t>
        </is>
      </c>
      <c r="G2346" s="43" t="n"/>
      <c r="H2346" s="43" t="inlineStr">
        <is>
          <t>Lâm Đồng</t>
        </is>
      </c>
      <c r="I2346" s="43" t="n"/>
    </row>
    <row r="2347" ht="25" customHeight="1">
      <c r="A2347" s="45" t="inlineStr">
        <is>
          <t>Công Ty CP Trung Hoa - Đồng Nai/ anh Trung - 0989.635.717</t>
        </is>
      </c>
      <c r="B2347" s="45" t="inlineStr">
        <is>
          <t>0989.635.717</t>
        </is>
      </c>
      <c r="C2347" s="45" t="inlineStr">
        <is>
          <t>Đồng Nai</t>
        </is>
      </c>
      <c r="D2347" s="45" t="n"/>
      <c r="E2347" s="45" t="n"/>
      <c r="F2347" s="45" t="inlineStr">
        <is>
          <t>KH1393</t>
        </is>
      </c>
      <c r="G2347" s="45" t="n"/>
      <c r="H2347" s="45" t="inlineStr">
        <is>
          <t>Đồng Nai</t>
        </is>
      </c>
      <c r="I2347" s="45" t="n"/>
    </row>
    <row r="2348" ht="25" customHeight="1">
      <c r="A2348" s="43" t="inlineStr">
        <is>
          <t>Anh Cường - Bình Dương / 0918.355.690</t>
        </is>
      </c>
      <c r="B2348" s="43" t="inlineStr">
        <is>
          <t>0918.355.690</t>
        </is>
      </c>
      <c r="C2348" s="43" t="inlineStr">
        <is>
          <t>Bình Dương</t>
        </is>
      </c>
      <c r="D2348" s="43" t="n"/>
      <c r="E2348" s="43" t="n"/>
      <c r="F2348" s="43" t="inlineStr">
        <is>
          <t>KH1391</t>
        </is>
      </c>
      <c r="G2348" s="43" t="n"/>
      <c r="H2348" s="43" t="inlineStr">
        <is>
          <t>Bình Dương</t>
        </is>
      </c>
      <c r="I2348" s="43" t="n"/>
    </row>
    <row r="2349" ht="25" customHeight="1">
      <c r="A2349" s="45" t="inlineStr">
        <is>
          <t>Anh Hòa - Biên Hòa/ 0903.949.957</t>
        </is>
      </c>
      <c r="B2349" s="45" t="inlineStr">
        <is>
          <t>0903.949.957</t>
        </is>
      </c>
      <c r="C2349" s="45" t="inlineStr">
        <is>
          <t>Biên Hòa - Đồng Nai</t>
        </is>
      </c>
      <c r="D2349" s="45" t="n"/>
      <c r="E2349" s="45" t="n"/>
      <c r="F2349" s="45" t="inlineStr">
        <is>
          <t>KH1388</t>
        </is>
      </c>
      <c r="G2349" s="45" t="n"/>
      <c r="H2349" s="45" t="inlineStr">
        <is>
          <t>Đồng Nai</t>
        </is>
      </c>
      <c r="I2349" s="45" t="n"/>
    </row>
    <row r="2350" ht="25" customHeight="1">
      <c r="A2350" s="43" t="inlineStr">
        <is>
          <t>Anh Hồ - Đức Trọng/ 0941.483.871</t>
        </is>
      </c>
      <c r="B2350" s="43" t="inlineStr">
        <is>
          <t>0941.483.871</t>
        </is>
      </c>
      <c r="C2350" s="43" t="inlineStr">
        <is>
          <t>Đức Trọng - Lâm Đồng</t>
        </is>
      </c>
      <c r="D2350" s="43" t="n"/>
      <c r="E2350" s="43" t="n"/>
      <c r="F2350" s="43" t="inlineStr">
        <is>
          <t>KH1389</t>
        </is>
      </c>
      <c r="G2350" s="43" t="n"/>
      <c r="H2350" s="43" t="inlineStr">
        <is>
          <t>Lâm Đồng</t>
        </is>
      </c>
      <c r="I2350" s="43" t="n"/>
    </row>
    <row r="2351" ht="25" customHeight="1">
      <c r="A2351" s="45" t="inlineStr">
        <is>
          <t>Cty BOT Vietracimex8 - Anh Dũng - hà Nội / 0979.868.773</t>
        </is>
      </c>
      <c r="B2351" s="45" t="inlineStr">
        <is>
          <t>0979.868.773</t>
        </is>
      </c>
      <c r="C2351" s="45" t="inlineStr">
        <is>
          <t>Hà Nội</t>
        </is>
      </c>
      <c r="D2351" s="45" t="n"/>
      <c r="E2351" s="45" t="n"/>
      <c r="F2351" s="45" t="inlineStr">
        <is>
          <t>KH1390</t>
        </is>
      </c>
      <c r="G2351" s="45" t="n"/>
      <c r="H2351" s="45" t="inlineStr">
        <is>
          <t>Hà Nội</t>
        </is>
      </c>
      <c r="I2351" s="45" t="n"/>
    </row>
    <row r="2352" ht="25" customHeight="1">
      <c r="A2352" s="43" t="inlineStr">
        <is>
          <t>Anh Tuấn - Đắk Nông/ 0977.220.039</t>
        </is>
      </c>
      <c r="B2352" s="43" t="inlineStr">
        <is>
          <t>0977.220.039</t>
        </is>
      </c>
      <c r="C2352" s="43" t="inlineStr">
        <is>
          <t>Đăk Nông</t>
        </is>
      </c>
      <c r="D2352" s="43" t="n"/>
      <c r="E2352" s="43" t="n"/>
      <c r="F2352" s="43" t="inlineStr">
        <is>
          <t>KH1387</t>
        </is>
      </c>
      <c r="G2352" s="43" t="n"/>
      <c r="H2352" s="43" t="inlineStr">
        <is>
          <t>Đắk Nông</t>
        </is>
      </c>
      <c r="I2352" s="43" t="n"/>
    </row>
    <row r="2353" ht="25" customHeight="1">
      <c r="A2353" s="45" t="inlineStr">
        <is>
          <t>Anh Thiên - Bến Lức/ 0918.199.756</t>
        </is>
      </c>
      <c r="B2353" s="45" t="inlineStr">
        <is>
          <t>0918.199.756</t>
        </is>
      </c>
      <c r="C2353" s="45" t="inlineStr">
        <is>
          <t>Bến Lức - Long AN</t>
        </is>
      </c>
      <c r="D2353" s="45" t="n"/>
      <c r="E2353" s="45" t="n"/>
      <c r="F2353" s="45" t="inlineStr">
        <is>
          <t>KH1386</t>
        </is>
      </c>
      <c r="G2353" s="45" t="n"/>
      <c r="H2353" s="45" t="inlineStr">
        <is>
          <t>Long An</t>
        </is>
      </c>
      <c r="I2353" s="45" t="n"/>
    </row>
    <row r="2354" ht="25" customHeight="1">
      <c r="A2354" s="43" t="inlineStr">
        <is>
          <t>Anh Hòa - Bình Dương/ 0986.791.791</t>
        </is>
      </c>
      <c r="B2354" s="43" t="inlineStr">
        <is>
          <t>0986.791.791</t>
        </is>
      </c>
      <c r="C2354" s="43" t="inlineStr">
        <is>
          <t>Bình Dương</t>
        </is>
      </c>
      <c r="D2354" s="43" t="n"/>
      <c r="E2354" s="43" t="n"/>
      <c r="F2354" s="43" t="inlineStr">
        <is>
          <t>KH1384</t>
        </is>
      </c>
      <c r="G2354" s="43" t="n"/>
      <c r="H2354" s="43" t="inlineStr">
        <is>
          <t>Bình Dương</t>
        </is>
      </c>
      <c r="I2354" s="43" t="n"/>
    </row>
    <row r="2355" ht="25" customHeight="1">
      <c r="A2355" s="45" t="inlineStr">
        <is>
          <t>Cty Phúc Ninh - Anh Ninh, SG / 0988.244.255</t>
        </is>
      </c>
      <c r="B2355" s="45" t="inlineStr">
        <is>
          <t>0988.244.255</t>
        </is>
      </c>
      <c r="C2355" s="45" t="inlineStr">
        <is>
          <t>249 Nguyễn Văn Tạo, Logn Thới, Nhà Bè, HCM</t>
        </is>
      </c>
      <c r="D2355" s="45" t="n"/>
      <c r="E2355" s="45" t="n"/>
      <c r="F2355" s="45" t="inlineStr">
        <is>
          <t>KH1385</t>
        </is>
      </c>
      <c r="G2355" s="45" t="n"/>
      <c r="H2355" s="45" t="inlineStr">
        <is>
          <t>TP. Hồ Chí Minh</t>
        </is>
      </c>
      <c r="I2355" s="45" t="n"/>
    </row>
    <row r="2356" ht="25" customHeight="1">
      <c r="A2356" s="43" t="inlineStr">
        <is>
          <t>Anh Nhật - Bến Tre / 0913.657.946</t>
        </is>
      </c>
      <c r="B2356" s="43" t="inlineStr">
        <is>
          <t>0913.657.946</t>
        </is>
      </c>
      <c r="C2356" s="43" t="inlineStr">
        <is>
          <t>Bến Tre</t>
        </is>
      </c>
      <c r="D2356" s="43" t="n"/>
      <c r="E2356" s="43" t="n"/>
      <c r="F2356" s="43" t="inlineStr">
        <is>
          <t>KH1383</t>
        </is>
      </c>
      <c r="G2356" s="43" t="n"/>
      <c r="H2356" s="43" t="inlineStr">
        <is>
          <t>Bến Tre</t>
        </is>
      </c>
      <c r="I2356" s="43" t="n"/>
    </row>
    <row r="2357" ht="25" customHeight="1">
      <c r="A2357" s="45" t="inlineStr">
        <is>
          <t>Anh Thành - Đăk Lăk / 01692.621.118</t>
        </is>
      </c>
      <c r="B2357" s="45" t="inlineStr">
        <is>
          <t>01692.621.118</t>
        </is>
      </c>
      <c r="C2357" s="45" t="inlineStr">
        <is>
          <t>Đăk Lăk</t>
        </is>
      </c>
      <c r="D2357" s="45" t="n"/>
      <c r="E2357" s="45" t="n"/>
      <c r="F2357" s="45" t="inlineStr">
        <is>
          <t>KH1382</t>
        </is>
      </c>
      <c r="G2357" s="45" t="n"/>
      <c r="H2357" s="45" t="inlineStr">
        <is>
          <t>Đắk Lắk</t>
        </is>
      </c>
      <c r="I2357" s="45" t="n"/>
    </row>
    <row r="2358" ht="25" customHeight="1">
      <c r="A2358" s="43" t="inlineStr">
        <is>
          <t>Anh Linh - Vĩnh Hưng/ 0918.593.758</t>
        </is>
      </c>
      <c r="B2358" s="43" t="inlineStr">
        <is>
          <t>0918.593.758</t>
        </is>
      </c>
      <c r="C2358" s="43" t="inlineStr">
        <is>
          <t>Vĩnh Hưng - Long AN</t>
        </is>
      </c>
      <c r="D2358" s="43" t="n"/>
      <c r="E2358" s="43" t="n"/>
      <c r="F2358" s="43" t="inlineStr">
        <is>
          <t>KH1380</t>
        </is>
      </c>
      <c r="G2358" s="43" t="n"/>
      <c r="H2358" s="43" t="inlineStr">
        <is>
          <t>Long An</t>
        </is>
      </c>
      <c r="I2358" s="43" t="n"/>
    </row>
    <row r="2359" ht="25" customHeight="1">
      <c r="A2359" s="45" t="inlineStr">
        <is>
          <t>DNTN Anh Long - Bình Dương/ 0983.950.558</t>
        </is>
      </c>
      <c r="B2359" s="45" t="inlineStr">
        <is>
          <t>0983.950.558</t>
        </is>
      </c>
      <c r="C2359" s="45" t="inlineStr">
        <is>
          <t>50 CMT8, Chành Mỹ, TP.Thủ Dầu Một, Bình Dương</t>
        </is>
      </c>
      <c r="D2359" s="45" t="n"/>
      <c r="E2359" s="45" t="n"/>
      <c r="F2359" s="45" t="inlineStr">
        <is>
          <t>KH1381</t>
        </is>
      </c>
      <c r="G2359" s="45" t="n"/>
      <c r="H2359" s="45" t="inlineStr">
        <is>
          <t>Bình Dương</t>
        </is>
      </c>
      <c r="I2359" s="45" t="n"/>
    </row>
    <row r="2360" ht="25" customHeight="1">
      <c r="A2360" s="43" t="inlineStr">
        <is>
          <t>Anh Bình - Đồng Tháp / 0966.879.673</t>
        </is>
      </c>
      <c r="B2360" s="43" t="inlineStr">
        <is>
          <t>0966.879.673</t>
        </is>
      </c>
      <c r="C2360" s="43" t="inlineStr">
        <is>
          <t>Đồng Tháp</t>
        </is>
      </c>
      <c r="D2360" s="43" t="n"/>
      <c r="E2360" s="43" t="n"/>
      <c r="F2360" s="43" t="inlineStr">
        <is>
          <t>KH1376</t>
        </is>
      </c>
      <c r="G2360" s="43" t="n"/>
      <c r="H2360" s="43" t="inlineStr">
        <is>
          <t>Đồng Tháp</t>
        </is>
      </c>
      <c r="I2360" s="43" t="n"/>
    </row>
    <row r="2361" ht="25" customHeight="1">
      <c r="A2361" s="45" t="inlineStr">
        <is>
          <t>Anh Dũng - Bình chánh (C) / 0909.211.394</t>
        </is>
      </c>
      <c r="B2361" s="45" t="inlineStr">
        <is>
          <t>0909.211.394</t>
        </is>
      </c>
      <c r="C2361" s="45" t="inlineStr">
        <is>
          <t>Bình Chánh, TP.HCM</t>
        </is>
      </c>
      <c r="D2361" s="45" t="n"/>
      <c r="E2361" s="45" t="n"/>
      <c r="F2361" s="45" t="inlineStr">
        <is>
          <t>KH1377</t>
        </is>
      </c>
      <c r="G2361" s="45" t="n"/>
      <c r="H2361" s="45" t="inlineStr">
        <is>
          <t>TP. Hồ Chí Minh</t>
        </is>
      </c>
      <c r="I2361" s="45" t="n"/>
    </row>
    <row r="2362" ht="25" customHeight="1">
      <c r="A2362" s="43" t="inlineStr">
        <is>
          <t>Anh Dương - Konum/ 01683.229.707</t>
        </is>
      </c>
      <c r="B2362" s="43" t="inlineStr">
        <is>
          <t>01683.229.707</t>
        </is>
      </c>
      <c r="C2362" s="43" t="inlineStr">
        <is>
          <t>Kontum</t>
        </is>
      </c>
      <c r="D2362" s="43" t="n"/>
      <c r="E2362" s="43" t="n"/>
      <c r="F2362" s="43" t="inlineStr">
        <is>
          <t>KH1378</t>
        </is>
      </c>
      <c r="G2362" s="43" t="n"/>
      <c r="H2362" s="43" t="inlineStr">
        <is>
          <t>Kon Tum</t>
        </is>
      </c>
      <c r="I2362" s="43" t="n"/>
    </row>
    <row r="2363" ht="25" customHeight="1">
      <c r="A2363" s="45" t="inlineStr">
        <is>
          <t>Anh Biên - Quảng Bình/ 0913.099.632</t>
        </is>
      </c>
      <c r="B2363" s="45" t="inlineStr">
        <is>
          <t>0913.099.632</t>
        </is>
      </c>
      <c r="C2363" s="45" t="inlineStr">
        <is>
          <t>Quảng Bình</t>
        </is>
      </c>
      <c r="D2363" s="45" t="n"/>
      <c r="E2363" s="45" t="n"/>
      <c r="F2363" s="45" t="inlineStr">
        <is>
          <t>KH1379</t>
        </is>
      </c>
      <c r="G2363" s="45" t="n"/>
      <c r="H2363" s="45" t="inlineStr">
        <is>
          <t>Quảng Bình</t>
        </is>
      </c>
      <c r="I2363" s="45" t="n"/>
    </row>
    <row r="2364" ht="25" customHeight="1">
      <c r="A2364" s="43" t="inlineStr">
        <is>
          <t>Chánh</t>
        </is>
      </c>
      <c r="B2364" s="43" t="n"/>
      <c r="C2364" s="43" t="inlineStr">
        <is>
          <t>CTCP CG Miền Nam</t>
        </is>
      </c>
      <c r="D2364" s="43" t="n"/>
      <c r="E2364" s="43" t="n"/>
      <c r="F2364" s="43" t="inlineStr">
        <is>
          <t>MN47</t>
        </is>
      </c>
      <c r="G2364" s="43" t="n"/>
      <c r="H2364" s="43" t="n"/>
      <c r="I2364" s="43" t="n"/>
    </row>
    <row r="2365" ht="25" customHeight="1">
      <c r="A2365" s="45" t="inlineStr">
        <is>
          <t>Cửa Hàng Hà Bình - TP. Buôn Mê Thuột/ 0911.468.479 - C.No: 0977.342.235</t>
        </is>
      </c>
      <c r="B2365" s="45" t="inlineStr">
        <is>
          <t>0911.468.479 / 0977.342.235</t>
        </is>
      </c>
      <c r="C2365" s="45" t="inlineStr">
        <is>
          <t>585 lê Duẩn, TP. Buôn Mê Thuột, Đăk Lăk</t>
        </is>
      </c>
      <c r="D2365" s="45" t="n"/>
      <c r="E2365" s="45" t="n"/>
      <c r="F2365" s="45" t="inlineStr">
        <is>
          <t>KH1374</t>
        </is>
      </c>
      <c r="G2365" s="45" t="n"/>
      <c r="H2365" s="45" t="inlineStr">
        <is>
          <t>Đắk Lắk</t>
        </is>
      </c>
      <c r="I2365" s="45" t="n"/>
    </row>
    <row r="2366" ht="25" customHeight="1">
      <c r="A2366" s="43" t="inlineStr">
        <is>
          <t>Xưởng Chú Lộc - Sóc Trăng/ 0918.403.267</t>
        </is>
      </c>
      <c r="B2366" s="43" t="inlineStr">
        <is>
          <t>0918.403.267</t>
        </is>
      </c>
      <c r="C2366" s="43" t="inlineStr">
        <is>
          <t>Sóc Trăng</t>
        </is>
      </c>
      <c r="D2366" s="43" t="n"/>
      <c r="E2366" s="43" t="n"/>
      <c r="F2366" s="43" t="inlineStr">
        <is>
          <t>KH1375</t>
        </is>
      </c>
      <c r="G2366" s="43" t="n"/>
      <c r="H2366" s="43" t="inlineStr">
        <is>
          <t>Sóc Trăng</t>
        </is>
      </c>
      <c r="I2366" s="43" t="n"/>
    </row>
    <row r="2367" ht="25" customHeight="1">
      <c r="A2367" s="45" t="inlineStr">
        <is>
          <t>Anh Mộng - Đức Hòa/ 0966.944.612</t>
        </is>
      </c>
      <c r="B2367" s="45" t="inlineStr">
        <is>
          <t>0966.944.612</t>
        </is>
      </c>
      <c r="C2367" s="45" t="inlineStr">
        <is>
          <t>Đức Hòa - Long An</t>
        </is>
      </c>
      <c r="D2367" s="45" t="n"/>
      <c r="E2367" s="45" t="n"/>
      <c r="F2367" s="45" t="inlineStr">
        <is>
          <t>KH1369</t>
        </is>
      </c>
      <c r="G2367" s="45" t="n"/>
      <c r="H2367" s="45" t="inlineStr">
        <is>
          <t>Long An</t>
        </is>
      </c>
      <c r="I2367" s="45" t="n"/>
    </row>
    <row r="2368" ht="25" customHeight="1">
      <c r="A2368" s="43" t="inlineStr">
        <is>
          <t>Anh Nghĩa - Đắk Lăk/ 0947.970.306</t>
        </is>
      </c>
      <c r="B2368" s="43" t="inlineStr">
        <is>
          <t>0947.970.306</t>
        </is>
      </c>
      <c r="C2368" s="43" t="inlineStr">
        <is>
          <t>Đắk Lăk</t>
        </is>
      </c>
      <c r="D2368" s="43" t="n"/>
      <c r="E2368" s="43" t="n"/>
      <c r="F2368" s="43" t="inlineStr">
        <is>
          <t>KH1370</t>
        </is>
      </c>
      <c r="G2368" s="43" t="n"/>
      <c r="H2368" s="43" t="inlineStr">
        <is>
          <t>Đắk Lắk</t>
        </is>
      </c>
      <c r="I2368" s="43" t="n"/>
    </row>
    <row r="2369" ht="25" customHeight="1">
      <c r="A2369" s="45" t="inlineStr">
        <is>
          <t>Anh Lùn - Long An / 0982.885.346</t>
        </is>
      </c>
      <c r="B2369" s="45" t="inlineStr">
        <is>
          <t>0982.885.346</t>
        </is>
      </c>
      <c r="C2369" s="45" t="inlineStr">
        <is>
          <t>Long An</t>
        </is>
      </c>
      <c r="D2369" s="45" t="n"/>
      <c r="E2369" s="45" t="n"/>
      <c r="F2369" s="45" t="inlineStr">
        <is>
          <t>KH1367</t>
        </is>
      </c>
      <c r="G2369" s="45" t="n"/>
      <c r="H2369" s="45" t="inlineStr">
        <is>
          <t>Long An</t>
        </is>
      </c>
      <c r="I2369" s="45" t="n"/>
    </row>
    <row r="2370" ht="25" customHeight="1">
      <c r="A2370" s="43" t="inlineStr">
        <is>
          <t>Anh Duẩn - Long An/ 0982.841.866</t>
        </is>
      </c>
      <c r="B2370" s="43" t="inlineStr">
        <is>
          <t>0982.841.866</t>
        </is>
      </c>
      <c r="C2370" s="43" t="n"/>
      <c r="D2370" s="43" t="n"/>
      <c r="E2370" s="43" t="n"/>
      <c r="F2370" s="43" t="inlineStr">
        <is>
          <t>KH1368</t>
        </is>
      </c>
      <c r="G2370" s="43" t="n"/>
      <c r="H2370" s="43" t="inlineStr">
        <is>
          <t>Long An</t>
        </is>
      </c>
      <c r="I2370" s="43" t="n"/>
    </row>
    <row r="2371" ht="25" customHeight="1">
      <c r="A2371" s="45" t="inlineStr">
        <is>
          <t>Bãi Máy Chú Vàng - ĐHNL/0913.661.917</t>
        </is>
      </c>
      <c r="B2371" s="45" t="inlineStr">
        <is>
          <t>0913.661.917</t>
        </is>
      </c>
      <c r="C2371" s="45" t="inlineStr">
        <is>
          <t>Gần ĐH Nông Lâm - TP.HCM</t>
        </is>
      </c>
      <c r="D2371" s="45" t="n"/>
      <c r="E2371" s="45" t="n"/>
      <c r="F2371" s="45" t="inlineStr">
        <is>
          <t>KH1366</t>
        </is>
      </c>
      <c r="G2371" s="45" t="n"/>
      <c r="H2371" s="45" t="inlineStr">
        <is>
          <t>TP. Hồ Chí Minh</t>
        </is>
      </c>
      <c r="I2371" s="45" t="n"/>
    </row>
    <row r="2372" ht="25" customHeight="1">
      <c r="A2372" s="43" t="inlineStr">
        <is>
          <t>Công Ty TNHH Gốm Sứ Minh Phát - Bình Dương/ Chú Phương: 0974.818.779</t>
        </is>
      </c>
      <c r="B2372" s="43" t="inlineStr">
        <is>
          <t>0974.818.779</t>
        </is>
      </c>
      <c r="C2372" s="43" t="inlineStr">
        <is>
          <t>Bến Cát - Bình Dương</t>
        </is>
      </c>
      <c r="D2372" s="43" t="n"/>
      <c r="E2372" s="43" t="n"/>
      <c r="F2372" s="43" t="inlineStr">
        <is>
          <t>KH1365</t>
        </is>
      </c>
      <c r="G2372" s="43" t="n"/>
      <c r="H2372" s="43" t="inlineStr">
        <is>
          <t>Bình Dương</t>
        </is>
      </c>
      <c r="I2372" s="43" t="n"/>
    </row>
    <row r="2373" ht="25" customHeight="1">
      <c r="A2373" s="45" t="inlineStr">
        <is>
          <t>Anh Hoài - Vĩnh Hưng, Long An / 0168.555.6785</t>
        </is>
      </c>
      <c r="B2373" s="45" t="inlineStr">
        <is>
          <t>0168.555.6785</t>
        </is>
      </c>
      <c r="C2373" s="45" t="inlineStr">
        <is>
          <t>Vĩnh HƯng, Long An</t>
        </is>
      </c>
      <c r="D2373" s="45" t="n"/>
      <c r="E2373" s="45" t="n"/>
      <c r="F2373" s="45" t="inlineStr">
        <is>
          <t>KH1361</t>
        </is>
      </c>
      <c r="G2373" s="45" t="n"/>
      <c r="H2373" s="45" t="inlineStr">
        <is>
          <t>Long An</t>
        </is>
      </c>
      <c r="I2373" s="45" t="n"/>
    </row>
    <row r="2374" ht="25" customHeight="1">
      <c r="A2374" s="43" t="inlineStr">
        <is>
          <t>Bãi Máy Anh Tâm - Suối Tiên/ 0902.561.667</t>
        </is>
      </c>
      <c r="B2374" s="43" t="inlineStr">
        <is>
          <t>0902.561.667</t>
        </is>
      </c>
      <c r="C2374" s="43" t="inlineStr">
        <is>
          <t>Suối Tiên - TP.HCM</t>
        </is>
      </c>
      <c r="D2374" s="43" t="n"/>
      <c r="E2374" s="43" t="n"/>
      <c r="F2374" s="43" t="inlineStr">
        <is>
          <t>KH1362</t>
        </is>
      </c>
      <c r="G2374" s="43" t="n"/>
      <c r="H2374" s="43" t="inlineStr">
        <is>
          <t>TP. Hồ Chí Minh</t>
        </is>
      </c>
      <c r="I2374" s="43" t="n"/>
    </row>
    <row r="2375" ht="25" customHeight="1">
      <c r="A2375" s="45" t="inlineStr">
        <is>
          <t>Cửa hàng Ô Tô Thanh Thúy - Đồng Nai / 0906.678.080</t>
        </is>
      </c>
      <c r="B2375" s="45" t="inlineStr">
        <is>
          <t>0906.678.080</t>
        </is>
      </c>
      <c r="C2375" s="45" t="inlineStr">
        <is>
          <t>Đồng Nai</t>
        </is>
      </c>
      <c r="D2375" s="45" t="n"/>
      <c r="E2375" s="45" t="n"/>
      <c r="F2375" s="45" t="inlineStr">
        <is>
          <t>KH1363</t>
        </is>
      </c>
      <c r="G2375" s="45" t="n"/>
      <c r="H2375" s="45" t="inlineStr">
        <is>
          <t>Đồng Nai</t>
        </is>
      </c>
      <c r="I2375" s="45" t="n"/>
    </row>
    <row r="2376" ht="25" customHeight="1">
      <c r="A2376" s="43" t="inlineStr">
        <is>
          <t>Anh Đang - Quảng Ngãi/ 0913.418.490</t>
        </is>
      </c>
      <c r="B2376" s="43" t="inlineStr">
        <is>
          <t>0913.418.490</t>
        </is>
      </c>
      <c r="C2376" s="43" t="inlineStr">
        <is>
          <t>Quảng Ngãi</t>
        </is>
      </c>
      <c r="D2376" s="43" t="n"/>
      <c r="E2376" s="43" t="n"/>
      <c r="F2376" s="43" t="inlineStr">
        <is>
          <t>KH1364</t>
        </is>
      </c>
      <c r="G2376" s="43" t="n"/>
      <c r="H2376" s="43" t="inlineStr">
        <is>
          <t>Quảng Ngãi</t>
        </is>
      </c>
      <c r="I2376" s="43" t="n"/>
    </row>
    <row r="2377" ht="25" customHeight="1">
      <c r="A2377" s="45" t="inlineStr">
        <is>
          <t>QUANZHOU HUANGSHENGDA AUTOPART INDUSTRY CO., LTD</t>
        </is>
      </c>
      <c r="B2377" s="45" t="n"/>
      <c r="C2377" s="45" t="inlineStr">
        <is>
          <t>BinJiang AutoPart Base, Xiamei Town, Nan An City, Quanzhou, Fujian, China</t>
        </is>
      </c>
      <c r="D2377" s="45" t="n"/>
      <c r="E2377" s="45" t="n"/>
      <c r="F2377" s="45" t="inlineStr">
        <is>
          <t>JH</t>
        </is>
      </c>
      <c r="G2377" s="45" t="n"/>
      <c r="H2377" s="45" t="n"/>
      <c r="I2377" s="45" t="n"/>
    </row>
    <row r="2378" ht="25" customHeight="1">
      <c r="A2378" s="43" t="inlineStr">
        <is>
          <t>Anh Hùng (L) - Đăk Lăk / 0986.546.931</t>
        </is>
      </c>
      <c r="B2378" s="43" t="inlineStr">
        <is>
          <t>0986.546.931</t>
        </is>
      </c>
      <c r="C2378" s="43" t="inlineStr">
        <is>
          <t>Đăk Lăk</t>
        </is>
      </c>
      <c r="D2378" s="43" t="n"/>
      <c r="E2378" s="43" t="n"/>
      <c r="F2378" s="43" t="inlineStr">
        <is>
          <t>KH1360</t>
        </is>
      </c>
      <c r="G2378" s="43" t="n"/>
      <c r="H2378" s="43" t="inlineStr">
        <is>
          <t>Đắk Lắk</t>
        </is>
      </c>
      <c r="I2378" s="43" t="n"/>
    </row>
    <row r="2379" ht="25" customHeight="1">
      <c r="A2379" s="45" t="inlineStr">
        <is>
          <t>Anh Thọ - Bình Chánh / 0902.935.925</t>
        </is>
      </c>
      <c r="B2379" s="45" t="inlineStr">
        <is>
          <t>0902.935.925</t>
        </is>
      </c>
      <c r="C2379" s="45" t="inlineStr">
        <is>
          <t>Bình Chánh</t>
        </is>
      </c>
      <c r="D2379" s="45" t="n"/>
      <c r="E2379" s="45" t="n"/>
      <c r="F2379" s="45" t="inlineStr">
        <is>
          <t>KH1358</t>
        </is>
      </c>
      <c r="G2379" s="45" t="n"/>
      <c r="H2379" s="45" t="inlineStr">
        <is>
          <t>TP. Hồ Chí Minh</t>
        </is>
      </c>
      <c r="I2379" s="45" t="n"/>
    </row>
    <row r="2380" ht="25" customHeight="1">
      <c r="A2380" s="43" t="inlineStr">
        <is>
          <t>Anh Hạt - Lâm Đồng / 0977.979.811</t>
        </is>
      </c>
      <c r="B2380" s="43" t="inlineStr">
        <is>
          <t>0977.979.811</t>
        </is>
      </c>
      <c r="C2380" s="43" t="inlineStr">
        <is>
          <t>Lâm Đồng</t>
        </is>
      </c>
      <c r="D2380" s="43" t="n"/>
      <c r="E2380" s="43" t="n"/>
      <c r="F2380" s="43" t="inlineStr">
        <is>
          <t>KH1359</t>
        </is>
      </c>
      <c r="G2380" s="43" t="n"/>
      <c r="H2380" s="43" t="inlineStr">
        <is>
          <t>Lâm Đồng</t>
        </is>
      </c>
      <c r="I2380" s="43" t="n"/>
    </row>
    <row r="2381" ht="25" customHeight="1">
      <c r="A2381" s="45" t="inlineStr">
        <is>
          <t>Xưởng Anh Thiết - Ngã tư Bình Phước / 0909.393.309</t>
        </is>
      </c>
      <c r="B2381" s="45" t="inlineStr">
        <is>
          <t>0909.393.309</t>
        </is>
      </c>
      <c r="C2381" s="45" t="inlineStr">
        <is>
          <t>Ngã Tư Bình Phước - TP HCM</t>
        </is>
      </c>
      <c r="D2381" s="45" t="n"/>
      <c r="E2381" s="45" t="n"/>
      <c r="F2381" s="45" t="inlineStr">
        <is>
          <t>KH1357</t>
        </is>
      </c>
      <c r="G2381" s="45" t="n"/>
      <c r="H2381" s="45" t="inlineStr">
        <is>
          <t>TP. Hồ Chí Minh</t>
        </is>
      </c>
      <c r="I2381" s="45" t="n"/>
    </row>
    <row r="2382" ht="25" customHeight="1">
      <c r="A2382" s="43" t="inlineStr">
        <is>
          <t>Thuận - Kho</t>
        </is>
      </c>
      <c r="B2382" s="43" t="n"/>
      <c r="C2382" s="43" t="inlineStr">
        <is>
          <t>CTCP CG Miền Nam</t>
        </is>
      </c>
      <c r="D2382" s="43" t="n"/>
      <c r="E2382" s="43" t="n"/>
      <c r="F2382" s="43" t="inlineStr">
        <is>
          <t>MN46</t>
        </is>
      </c>
      <c r="G2382" s="43" t="n"/>
      <c r="H2382" s="43" t="n"/>
      <c r="I2382" s="43" t="n"/>
    </row>
    <row r="2383" ht="25" customHeight="1">
      <c r="A2383" s="45" t="inlineStr">
        <is>
          <t>Cửa Hàng Anh Bé - Cần Thơ/ 0918.746.199</t>
        </is>
      </c>
      <c r="B2383" s="45" t="inlineStr">
        <is>
          <t>0918.746.199</t>
        </is>
      </c>
      <c r="C2383" s="45" t="inlineStr">
        <is>
          <t>Chợ Sắt - An Lạc - TP.HCM</t>
        </is>
      </c>
      <c r="D2383" s="45" t="n"/>
      <c r="E2383" s="45" t="n"/>
      <c r="F2383" s="45" t="inlineStr">
        <is>
          <t>KH1353</t>
        </is>
      </c>
      <c r="G2383" s="45" t="n"/>
      <c r="H2383" s="45" t="inlineStr">
        <is>
          <t>Cần Thơ</t>
        </is>
      </c>
      <c r="I2383" s="45" t="n"/>
    </row>
    <row r="2384" ht="25" customHeight="1">
      <c r="A2384" s="43" t="inlineStr">
        <is>
          <t>Xưởng Anh Quý - Bình Phước/ 0933.751.213</t>
        </is>
      </c>
      <c r="B2384" s="43" t="inlineStr">
        <is>
          <t>0933.751.213</t>
        </is>
      </c>
      <c r="C2384" s="43" t="inlineStr">
        <is>
          <t>Bình Phước</t>
        </is>
      </c>
      <c r="D2384" s="43" t="n"/>
      <c r="E2384" s="43" t="n"/>
      <c r="F2384" s="43" t="inlineStr">
        <is>
          <t>KH1354</t>
        </is>
      </c>
      <c r="G2384" s="43" t="n"/>
      <c r="H2384" s="43" t="inlineStr">
        <is>
          <t>Bình Phước</t>
        </is>
      </c>
      <c r="I2384" s="43" t="n"/>
    </row>
    <row r="2385" ht="25" customHeight="1">
      <c r="A2385" s="45" t="inlineStr">
        <is>
          <t>Anh Sơn - Long An/ 0909.673.399</t>
        </is>
      </c>
      <c r="B2385" s="45" t="inlineStr">
        <is>
          <t>0909.673.399</t>
        </is>
      </c>
      <c r="C2385" s="45" t="inlineStr">
        <is>
          <t>Đức Huệ - Long An</t>
        </is>
      </c>
      <c r="D2385" s="45" t="n"/>
      <c r="E2385" s="45" t="n"/>
      <c r="F2385" s="45" t="inlineStr">
        <is>
          <t>KH1355</t>
        </is>
      </c>
      <c r="G2385" s="45" t="n"/>
      <c r="H2385" s="45" t="inlineStr">
        <is>
          <t>Long An</t>
        </is>
      </c>
      <c r="I2385" s="45" t="n"/>
    </row>
    <row r="2386" ht="25" customHeight="1">
      <c r="A2386" s="43" t="inlineStr">
        <is>
          <t>Anh Giang - Cần Thơ / 0988.170.798</t>
        </is>
      </c>
      <c r="B2386" s="43" t="inlineStr">
        <is>
          <t>0988.170.798</t>
        </is>
      </c>
      <c r="C2386" s="43" t="inlineStr">
        <is>
          <t>Cần Thơ</t>
        </is>
      </c>
      <c r="D2386" s="43" t="n"/>
      <c r="E2386" s="43" t="n"/>
      <c r="F2386" s="43" t="inlineStr">
        <is>
          <t>KH1356</t>
        </is>
      </c>
      <c r="G2386" s="43" t="n"/>
      <c r="H2386" s="43" t="inlineStr">
        <is>
          <t>Cần Thơ</t>
        </is>
      </c>
      <c r="I2386" s="43" t="n"/>
    </row>
    <row r="2387" ht="25" customHeight="1">
      <c r="A2387" s="45" t="inlineStr">
        <is>
          <t>Công Ty Trường Lộc- Sài Gòn/ Anh Linh - 0979.454.302</t>
        </is>
      </c>
      <c r="B2387" s="45" t="inlineStr">
        <is>
          <t>0979.454.302</t>
        </is>
      </c>
      <c r="C2387" s="45" t="inlineStr">
        <is>
          <t>Sài Gòn</t>
        </is>
      </c>
      <c r="D2387" s="45" t="n"/>
      <c r="E2387" s="45" t="n"/>
      <c r="F2387" s="45" t="inlineStr">
        <is>
          <t>KH1352</t>
        </is>
      </c>
      <c r="G2387" s="45" t="n"/>
      <c r="H2387" s="45" t="inlineStr">
        <is>
          <t>TP. Hồ Chí Minh</t>
        </is>
      </c>
      <c r="I2387" s="45" t="n"/>
    </row>
    <row r="2388" ht="25" customHeight="1">
      <c r="A2388" s="43" t="inlineStr">
        <is>
          <t>Anh Luận - Sài Gòn/ 0963.126.227</t>
        </is>
      </c>
      <c r="B2388" s="43" t="inlineStr">
        <is>
          <t>0963.126.227</t>
        </is>
      </c>
      <c r="C2388" s="43" t="inlineStr">
        <is>
          <t>TP.HCM</t>
        </is>
      </c>
      <c r="D2388" s="43" t="n"/>
      <c r="E2388" s="43" t="n"/>
      <c r="F2388" s="43" t="inlineStr">
        <is>
          <t>KH1349</t>
        </is>
      </c>
      <c r="G2388" s="43" t="n"/>
      <c r="H2388" s="43" t="inlineStr">
        <is>
          <t>TP. Hồ Chí Minh</t>
        </is>
      </c>
      <c r="I2388" s="43" t="n"/>
    </row>
    <row r="2389" ht="25" customHeight="1">
      <c r="A2389" s="45" t="inlineStr">
        <is>
          <t>Anh Dũng - Đồng Nai/ 0977.857.627</t>
        </is>
      </c>
      <c r="B2389" s="45" t="inlineStr">
        <is>
          <t>0977.857.627</t>
        </is>
      </c>
      <c r="C2389" s="45" t="inlineStr">
        <is>
          <t>Đồng Nai</t>
        </is>
      </c>
      <c r="D2389" s="45" t="n"/>
      <c r="E2389" s="45" t="n"/>
      <c r="F2389" s="45" t="inlineStr">
        <is>
          <t>KH1350</t>
        </is>
      </c>
      <c r="G2389" s="45" t="n"/>
      <c r="H2389" s="45" t="inlineStr">
        <is>
          <t>Đồng Nai</t>
        </is>
      </c>
      <c r="I2389" s="45" t="n"/>
    </row>
    <row r="2390" ht="25" customHeight="1">
      <c r="A2390" s="43" t="inlineStr">
        <is>
          <t>Cty Tấn Hưng Long An -Anh Siêng, Long An / 0913.839.767</t>
        </is>
      </c>
      <c r="B2390" s="43" t="inlineStr">
        <is>
          <t>0913.839.767</t>
        </is>
      </c>
      <c r="C2390" s="43" t="inlineStr">
        <is>
          <t>39 ấp 10 Lương Hoà, Bến Lức, Long An</t>
        </is>
      </c>
      <c r="D2390" s="43" t="n"/>
      <c r="E2390" s="43" t="n"/>
      <c r="F2390" s="43" t="inlineStr">
        <is>
          <t>KH1351</t>
        </is>
      </c>
      <c r="G2390" s="43" t="n"/>
      <c r="H2390" s="43" t="inlineStr">
        <is>
          <t>Long An</t>
        </is>
      </c>
      <c r="I2390" s="43" t="n"/>
    </row>
    <row r="2391" ht="25" customHeight="1">
      <c r="A2391" s="45" t="inlineStr">
        <is>
          <t>Bãi Máy Hải Công Nông - Suối Tiên/ ANh Quốc - 01676.790.087</t>
        </is>
      </c>
      <c r="B2391" s="45" t="inlineStr">
        <is>
          <t>01676.790.087</t>
        </is>
      </c>
      <c r="C2391" s="45" t="inlineStr">
        <is>
          <t>Suối Tiên - TP.HCM</t>
        </is>
      </c>
      <c r="D2391" s="45" t="n"/>
      <c r="E2391" s="45" t="n"/>
      <c r="F2391" s="45" t="inlineStr">
        <is>
          <t>KH1346</t>
        </is>
      </c>
      <c r="G2391" s="45" t="n"/>
      <c r="H2391" s="45" t="inlineStr">
        <is>
          <t>TP. Hồ Chí Minh</t>
        </is>
      </c>
      <c r="I2391" s="45" t="n"/>
    </row>
    <row r="2392" ht="25" customHeight="1">
      <c r="A2392" s="43" t="inlineStr">
        <is>
          <t>Anh Hảo - Ngã 4 BP/ 0908.282.955</t>
        </is>
      </c>
      <c r="B2392" s="43" t="inlineStr">
        <is>
          <t>0908.282.955</t>
        </is>
      </c>
      <c r="C2392" s="43" t="inlineStr">
        <is>
          <t>Ngacx Tư Bình Phước - TP.HCM</t>
        </is>
      </c>
      <c r="D2392" s="43" t="n"/>
      <c r="E2392" s="43" t="n"/>
      <c r="F2392" s="43" t="inlineStr">
        <is>
          <t>KH1347</t>
        </is>
      </c>
      <c r="G2392" s="43" t="n"/>
      <c r="H2392" s="43" t="inlineStr">
        <is>
          <t>TP. Hồ Chí Minh</t>
        </is>
      </c>
      <c r="I2392" s="43" t="n"/>
    </row>
    <row r="2393" ht="25" customHeight="1">
      <c r="A2393" s="45" t="inlineStr">
        <is>
          <t>Anh Chiến - Cần Thơ / 0939.444.752</t>
        </is>
      </c>
      <c r="B2393" s="45" t="inlineStr">
        <is>
          <t>0939.444.752</t>
        </is>
      </c>
      <c r="C2393" s="45" t="inlineStr">
        <is>
          <t>Cần Thơ</t>
        </is>
      </c>
      <c r="D2393" s="45" t="n"/>
      <c r="E2393" s="45" t="n"/>
      <c r="F2393" s="45" t="inlineStr">
        <is>
          <t>KH1348</t>
        </is>
      </c>
      <c r="G2393" s="45" t="n"/>
      <c r="H2393" s="45" t="inlineStr">
        <is>
          <t>Cần Thơ</t>
        </is>
      </c>
      <c r="I2393" s="45" t="n"/>
    </row>
    <row r="2394" ht="25" customHeight="1">
      <c r="A2394" s="43" t="inlineStr">
        <is>
          <t>Anh Tòng - Gia Lai/ 0902.288.618</t>
        </is>
      </c>
      <c r="B2394" s="43" t="inlineStr">
        <is>
          <t>0902.288.618</t>
        </is>
      </c>
      <c r="C2394" s="43" t="inlineStr">
        <is>
          <t>Gia Lai</t>
        </is>
      </c>
      <c r="D2394" s="43" t="n"/>
      <c r="E2394" s="43" t="n"/>
      <c r="F2394" s="43" t="inlineStr">
        <is>
          <t>KH1345</t>
        </is>
      </c>
      <c r="G2394" s="43" t="n"/>
      <c r="H2394" s="43" t="inlineStr">
        <is>
          <t>Gia Lai</t>
        </is>
      </c>
      <c r="I2394" s="43" t="n"/>
    </row>
    <row r="2395" ht="25" customHeight="1">
      <c r="A2395" s="45" t="inlineStr">
        <is>
          <t>Anh Thành - Cần Đước, Long An / 0903.155.760</t>
        </is>
      </c>
      <c r="B2395" s="45" t="inlineStr">
        <is>
          <t>0903.155.760</t>
        </is>
      </c>
      <c r="C2395" s="45" t="inlineStr">
        <is>
          <t>Cần Đước, Long An</t>
        </is>
      </c>
      <c r="D2395" s="45" t="n"/>
      <c r="E2395" s="45" t="n"/>
      <c r="F2395" s="45" t="inlineStr">
        <is>
          <t>KH1343</t>
        </is>
      </c>
      <c r="G2395" s="45" t="n"/>
      <c r="H2395" s="45" t="inlineStr">
        <is>
          <t>Long An</t>
        </is>
      </c>
      <c r="I2395" s="45" t="n"/>
    </row>
    <row r="2396" ht="25" customHeight="1">
      <c r="A2396" s="43" t="inlineStr">
        <is>
          <t>Công Ty TNHH ĐT XD Conic - Gò Vấp/Anh Vương - 0988.628.666</t>
        </is>
      </c>
      <c r="B2396" s="43" t="inlineStr">
        <is>
          <t>0988.628.666</t>
        </is>
      </c>
      <c r="C2396" s="43" t="inlineStr">
        <is>
          <t>Gò Vấp - TP.HCM</t>
        </is>
      </c>
      <c r="D2396" s="43" t="n"/>
      <c r="E2396" s="43" t="n"/>
      <c r="F2396" s="43" t="inlineStr">
        <is>
          <t>KH1344</t>
        </is>
      </c>
      <c r="G2396" s="43" t="n"/>
      <c r="H2396" s="43" t="inlineStr">
        <is>
          <t>TP. Hồ Chí Minh</t>
        </is>
      </c>
      <c r="I2396" s="43" t="n"/>
    </row>
    <row r="2397" ht="25" customHeight="1">
      <c r="A2397" s="45" t="inlineStr">
        <is>
          <t>Anh Trường - Gò Công/ 0909.285.697</t>
        </is>
      </c>
      <c r="B2397" s="45" t="inlineStr">
        <is>
          <t>0909.285.697</t>
        </is>
      </c>
      <c r="C2397" s="45" t="inlineStr">
        <is>
          <t>Gò Công - Tiền Giang</t>
        </is>
      </c>
      <c r="D2397" s="45" t="n"/>
      <c r="E2397" s="45" t="n"/>
      <c r="F2397" s="45" t="inlineStr">
        <is>
          <t>KH1340</t>
        </is>
      </c>
      <c r="G2397" s="45" t="n"/>
      <c r="H2397" s="45" t="inlineStr">
        <is>
          <t>Tiền Giang</t>
        </is>
      </c>
      <c r="I2397" s="45" t="n"/>
    </row>
    <row r="2398" ht="25" customHeight="1">
      <c r="A2398" s="43" t="inlineStr">
        <is>
          <t>Anh Tuân - Q12/ 0903.674.196</t>
        </is>
      </c>
      <c r="B2398" s="43" t="inlineStr">
        <is>
          <t>0903.674.196</t>
        </is>
      </c>
      <c r="C2398" s="43" t="inlineStr">
        <is>
          <t>Quận 12 - TP.HCM</t>
        </is>
      </c>
      <c r="D2398" s="43" t="n"/>
      <c r="E2398" s="43" t="n"/>
      <c r="F2398" s="43" t="inlineStr">
        <is>
          <t>KH1341</t>
        </is>
      </c>
      <c r="G2398" s="43" t="n"/>
      <c r="H2398" s="43" t="inlineStr">
        <is>
          <t>TP. Hồ Chí Minh</t>
        </is>
      </c>
      <c r="I2398" s="43" t="n"/>
    </row>
    <row r="2399" ht="25" customHeight="1">
      <c r="A2399" s="45" t="inlineStr">
        <is>
          <t>Anh Thịnh - BRVT/ 0979.022.279</t>
        </is>
      </c>
      <c r="B2399" s="45" t="inlineStr">
        <is>
          <t>0979.022.279</t>
        </is>
      </c>
      <c r="C2399" s="45" t="inlineStr">
        <is>
          <t>Bà Rịa Vũng Tàu</t>
        </is>
      </c>
      <c r="D2399" s="45" t="n"/>
      <c r="E2399" s="45" t="n"/>
      <c r="F2399" s="45" t="inlineStr">
        <is>
          <t>KH1342</t>
        </is>
      </c>
      <c r="G2399" s="45" t="n"/>
      <c r="H2399" s="45" t="inlineStr">
        <is>
          <t>Bà Rịa - Vũng Tàu</t>
        </is>
      </c>
      <c r="I2399" s="45" t="n"/>
    </row>
    <row r="2400" ht="25" customHeight="1">
      <c r="A2400" s="43" t="inlineStr">
        <is>
          <t>anh Tân - Nha Trang/ 0902.759.446</t>
        </is>
      </c>
      <c r="B2400" s="43" t="inlineStr">
        <is>
          <t>0902.759.446</t>
        </is>
      </c>
      <c r="C2400" s="43" t="inlineStr">
        <is>
          <t>Nha Trang</t>
        </is>
      </c>
      <c r="D2400" s="43" t="n"/>
      <c r="E2400" s="43" t="n"/>
      <c r="F2400" s="43" t="inlineStr">
        <is>
          <t>KH1339</t>
        </is>
      </c>
      <c r="G2400" s="43" t="n"/>
      <c r="H2400" s="43" t="inlineStr">
        <is>
          <t>Khánh Hòa</t>
        </is>
      </c>
      <c r="I2400" s="43" t="n"/>
    </row>
    <row r="2401" ht="25" customHeight="1">
      <c r="A2401" s="45" t="inlineStr">
        <is>
          <t>Anh Bình - Vũng Tàu/ 0166.963.660</t>
        </is>
      </c>
      <c r="B2401" s="45" t="inlineStr">
        <is>
          <t>0166.963.660</t>
        </is>
      </c>
      <c r="C2401" s="45" t="inlineStr">
        <is>
          <t>Vũng Tàu</t>
        </is>
      </c>
      <c r="D2401" s="45" t="n"/>
      <c r="E2401" s="45" t="n"/>
      <c r="F2401" s="45" t="inlineStr">
        <is>
          <t>KH1335</t>
        </is>
      </c>
      <c r="G2401" s="45" t="n"/>
      <c r="H2401" s="45" t="inlineStr">
        <is>
          <t>Bà Rịa - Vũng Tàu</t>
        </is>
      </c>
      <c r="I2401" s="45" t="n"/>
    </row>
    <row r="2402" ht="25" customHeight="1">
      <c r="A2402" s="43" t="inlineStr">
        <is>
          <t>Công ty Huệ Tấn - Tiền Giang/ 0978.077.739</t>
        </is>
      </c>
      <c r="B2402" s="43" t="inlineStr">
        <is>
          <t>0978.077.739</t>
        </is>
      </c>
      <c r="C2402" s="43" t="inlineStr">
        <is>
          <t>Tiền Giang</t>
        </is>
      </c>
      <c r="D2402" s="43" t="n"/>
      <c r="E2402" s="43" t="n"/>
      <c r="F2402" s="43" t="inlineStr">
        <is>
          <t>KH1336</t>
        </is>
      </c>
      <c r="G2402" s="43" t="n"/>
      <c r="H2402" s="43" t="inlineStr">
        <is>
          <t>Tiền Giang</t>
        </is>
      </c>
      <c r="I2402" s="43" t="n"/>
    </row>
    <row r="2403" ht="25" customHeight="1">
      <c r="A2403" s="45" t="inlineStr">
        <is>
          <t>Anh Phú - Nha Trang/ 0918.189.883</t>
        </is>
      </c>
      <c r="B2403" s="45" t="inlineStr">
        <is>
          <t>0918.189.883</t>
        </is>
      </c>
      <c r="C2403" s="45" t="inlineStr">
        <is>
          <t>Nha Trang</t>
        </is>
      </c>
      <c r="D2403" s="45" t="n"/>
      <c r="E2403" s="45" t="n"/>
      <c r="F2403" s="45" t="inlineStr">
        <is>
          <t>KH1337</t>
        </is>
      </c>
      <c r="G2403" s="45" t="n"/>
      <c r="H2403" s="45" t="inlineStr">
        <is>
          <t>Khánh Hòa</t>
        </is>
      </c>
      <c r="I2403" s="45" t="n"/>
    </row>
    <row r="2404" ht="25" customHeight="1">
      <c r="A2404" s="43" t="inlineStr">
        <is>
          <t>Công ty Thái Bình Dương - A.Quang - Thủ Đức / 0983.737.829</t>
        </is>
      </c>
      <c r="B2404" s="43" t="inlineStr">
        <is>
          <t>0983.737.829</t>
        </is>
      </c>
      <c r="C2404" s="43" t="inlineStr">
        <is>
          <t>31/21 Kha Vạn Cân, Hiệp Bình Chánh, Thủ Đức</t>
        </is>
      </c>
      <c r="D2404" s="43" t="n"/>
      <c r="E2404" s="43" t="n"/>
      <c r="F2404" s="43" t="inlineStr">
        <is>
          <t>KH1338</t>
        </is>
      </c>
      <c r="G2404" s="43" t="n"/>
      <c r="H2404" s="43" t="inlineStr">
        <is>
          <t>TP. Hồ Chí Minh</t>
        </is>
      </c>
      <c r="I2404" s="43" t="n"/>
    </row>
    <row r="2405" ht="25" customHeight="1">
      <c r="A2405" s="45" t="inlineStr">
        <is>
          <t>Anh Hải - Lộc Ninh/ 01267.342.739</t>
        </is>
      </c>
      <c r="B2405" s="45" t="inlineStr">
        <is>
          <t>01267.342.739</t>
        </is>
      </c>
      <c r="C2405" s="45" t="inlineStr">
        <is>
          <t>Lộc Ninh -Bù Đốp- Bình Phước</t>
        </is>
      </c>
      <c r="D2405" s="45" t="n"/>
      <c r="E2405" s="45" t="n"/>
      <c r="F2405" s="45" t="inlineStr">
        <is>
          <t>KH1333</t>
        </is>
      </c>
      <c r="G2405" s="45" t="n"/>
      <c r="H2405" s="45" t="inlineStr">
        <is>
          <t>Bình Phước</t>
        </is>
      </c>
      <c r="I2405" s="45" t="n"/>
    </row>
    <row r="2406" ht="25" customHeight="1">
      <c r="A2406" s="43" t="inlineStr">
        <is>
          <t>Anh lôi - Đăk Nông / 0915.253.181</t>
        </is>
      </c>
      <c r="B2406" s="43" t="inlineStr">
        <is>
          <t>0915.253.181</t>
        </is>
      </c>
      <c r="C2406" s="43" t="inlineStr">
        <is>
          <t>Đăk Nông</t>
        </is>
      </c>
      <c r="D2406" s="43" t="n"/>
      <c r="E2406" s="43" t="n"/>
      <c r="F2406" s="43" t="inlineStr">
        <is>
          <t>KH1334</t>
        </is>
      </c>
      <c r="G2406" s="43" t="n"/>
      <c r="H2406" s="43" t="inlineStr">
        <is>
          <t>Đắk Nông</t>
        </is>
      </c>
      <c r="I2406" s="43" t="n"/>
    </row>
    <row r="2407" ht="25" customHeight="1">
      <c r="A2407" s="45" t="inlineStr">
        <is>
          <t>Anh Nghĩa - Đồng Xoài/ 01688.178.177</t>
        </is>
      </c>
      <c r="B2407" s="45" t="inlineStr">
        <is>
          <t>01688.178.177</t>
        </is>
      </c>
      <c r="C2407" s="45" t="inlineStr">
        <is>
          <t>Bình Phước</t>
        </is>
      </c>
      <c r="D2407" s="45" t="n"/>
      <c r="E2407" s="45" t="n"/>
      <c r="F2407" s="45" t="inlineStr">
        <is>
          <t>KH1331</t>
        </is>
      </c>
      <c r="G2407" s="45" t="n"/>
      <c r="H2407" s="45" t="inlineStr">
        <is>
          <t>Bình Phước</t>
        </is>
      </c>
      <c r="I2407" s="45" t="n"/>
    </row>
    <row r="2408" ht="25" customHeight="1">
      <c r="A2408" s="43" t="inlineStr">
        <is>
          <t>Anh Sỹ - Bảo Lộc/ 0989.109.279</t>
        </is>
      </c>
      <c r="B2408" s="43" t="inlineStr">
        <is>
          <t>0989.109.279</t>
        </is>
      </c>
      <c r="C2408" s="43" t="inlineStr">
        <is>
          <t>Bảo Lộc Lâm Đồng</t>
        </is>
      </c>
      <c r="D2408" s="43" t="n"/>
      <c r="E2408" s="43" t="n"/>
      <c r="F2408" s="43" t="inlineStr">
        <is>
          <t>KH1332</t>
        </is>
      </c>
      <c r="G2408" s="43" t="n"/>
      <c r="H2408" s="43" t="inlineStr">
        <is>
          <t>Lâm Đồng</t>
        </is>
      </c>
      <c r="I2408" s="43" t="n"/>
    </row>
    <row r="2409" ht="25" customHeight="1">
      <c r="A2409" s="45" t="inlineStr">
        <is>
          <t>Anh Quỳ - Q2 / 0913.912.921</t>
        </is>
      </c>
      <c r="B2409" s="45" t="inlineStr">
        <is>
          <t>0913.912.921</t>
        </is>
      </c>
      <c r="C2409" s="45" t="inlineStr">
        <is>
          <t>Gần bệnh viện Q2</t>
        </is>
      </c>
      <c r="D2409" s="45" t="n"/>
      <c r="E2409" s="45" t="n"/>
      <c r="F2409" s="45" t="inlineStr">
        <is>
          <t>KH1330</t>
        </is>
      </c>
      <c r="G2409" s="45" t="n"/>
      <c r="H2409" s="45" t="inlineStr">
        <is>
          <t>TP. Hồ Chí Minh</t>
        </is>
      </c>
      <c r="I2409" s="45" t="n"/>
    </row>
    <row r="2410" ht="25" customHeight="1">
      <c r="A2410" s="43" t="inlineStr">
        <is>
          <t>Anh Lý - Lâm Hà/ 01664.689.339</t>
        </is>
      </c>
      <c r="B2410" s="43" t="inlineStr">
        <is>
          <t>01664.689.339</t>
        </is>
      </c>
      <c r="C2410" s="43" t="inlineStr">
        <is>
          <t>Lâm Hà - Lâm Đồng</t>
        </is>
      </c>
      <c r="D2410" s="43" t="n"/>
      <c r="E2410" s="43" t="n"/>
      <c r="F2410" s="43" t="inlineStr">
        <is>
          <t>KH1327</t>
        </is>
      </c>
      <c r="G2410" s="43" t="n"/>
      <c r="H2410" s="43" t="inlineStr">
        <is>
          <t>Lâm Đồng</t>
        </is>
      </c>
      <c r="I2410" s="43" t="n"/>
    </row>
    <row r="2411" ht="25" customHeight="1">
      <c r="A2411" s="45" t="inlineStr">
        <is>
          <t>Anh Huy - Cần Thơ / 0986.798.815</t>
        </is>
      </c>
      <c r="B2411" s="45" t="inlineStr">
        <is>
          <t>0986.798.815</t>
        </is>
      </c>
      <c r="C2411" s="45" t="inlineStr">
        <is>
          <t>Cần thơ</t>
        </is>
      </c>
      <c r="D2411" s="45" t="n"/>
      <c r="E2411" s="45" t="n"/>
      <c r="F2411" s="45" t="inlineStr">
        <is>
          <t>KH1328</t>
        </is>
      </c>
      <c r="G2411" s="45" t="n"/>
      <c r="H2411" s="45" t="inlineStr">
        <is>
          <t>Cần Thơ</t>
        </is>
      </c>
      <c r="I2411" s="45" t="n"/>
    </row>
    <row r="2412" ht="25" customHeight="1">
      <c r="A2412" s="43" t="inlineStr">
        <is>
          <t>Anh Khanh - Tây Ninh / 0902.311.399</t>
        </is>
      </c>
      <c r="B2412" s="43" t="inlineStr">
        <is>
          <t>0902.311.399</t>
        </is>
      </c>
      <c r="C2412" s="43" t="inlineStr">
        <is>
          <t>Tây Ninh</t>
        </is>
      </c>
      <c r="D2412" s="43" t="n"/>
      <c r="E2412" s="43" t="n"/>
      <c r="F2412" s="43" t="inlineStr">
        <is>
          <t>KH1329</t>
        </is>
      </c>
      <c r="G2412" s="43" t="n"/>
      <c r="H2412" s="43" t="inlineStr">
        <is>
          <t>Tây Ninh</t>
        </is>
      </c>
      <c r="I2412" s="43" t="n"/>
    </row>
    <row r="2413" ht="25" customHeight="1">
      <c r="A2413" s="45" t="inlineStr">
        <is>
          <t>Anh Trí - Phan Thiết/ 0938.753.178</t>
        </is>
      </c>
      <c r="B2413" s="45" t="inlineStr">
        <is>
          <t>0938.753.178</t>
        </is>
      </c>
      <c r="C2413" s="45" t="inlineStr">
        <is>
          <t>Phan Thiêt - Ninh Thuận</t>
        </is>
      </c>
      <c r="D2413" s="45" t="n"/>
      <c r="E2413" s="45" t="n"/>
      <c r="F2413" s="45" t="inlineStr">
        <is>
          <t>KH1323</t>
        </is>
      </c>
      <c r="G2413" s="45" t="n"/>
      <c r="H2413" s="45" t="inlineStr">
        <is>
          <t>Ninh Thuận</t>
        </is>
      </c>
      <c r="I2413" s="45" t="n"/>
    </row>
    <row r="2414" ht="25" customHeight="1">
      <c r="A2414" s="43" t="inlineStr">
        <is>
          <t>Anh Quyền - Trảng Bàng, Tây Ninh / 01238.897.396</t>
        </is>
      </c>
      <c r="B2414" s="43" t="inlineStr">
        <is>
          <t>01238.897.396</t>
        </is>
      </c>
      <c r="C2414" s="43" t="inlineStr">
        <is>
          <t>Trảng Bàng, Tây Ninh</t>
        </is>
      </c>
      <c r="D2414" s="43" t="n"/>
      <c r="E2414" s="43" t="n"/>
      <c r="F2414" s="43" t="inlineStr">
        <is>
          <t>KH1324</t>
        </is>
      </c>
      <c r="G2414" s="43" t="n"/>
      <c r="H2414" s="43" t="inlineStr">
        <is>
          <t>Tây Ninh</t>
        </is>
      </c>
      <c r="I2414" s="43" t="n"/>
    </row>
    <row r="2415" ht="25" customHeight="1">
      <c r="A2415" s="45" t="inlineStr">
        <is>
          <t>Anh Tới - Bình Phước / 0933.751.213</t>
        </is>
      </c>
      <c r="B2415" s="45" t="inlineStr">
        <is>
          <t>0933.751.213</t>
        </is>
      </c>
      <c r="C2415" s="45" t="inlineStr">
        <is>
          <t>Bình Phước</t>
        </is>
      </c>
      <c r="D2415" s="45" t="n"/>
      <c r="E2415" s="45" t="n"/>
      <c r="F2415" s="45" t="inlineStr">
        <is>
          <t>KH1325</t>
        </is>
      </c>
      <c r="G2415" s="45" t="n"/>
      <c r="H2415" s="45" t="inlineStr">
        <is>
          <t>Bình Phước</t>
        </is>
      </c>
      <c r="I2415" s="45" t="n"/>
    </row>
    <row r="2416" ht="25" customHeight="1">
      <c r="A2416" s="43" t="inlineStr">
        <is>
          <t>Chú Trà - Q8/ 0933.533.474</t>
        </is>
      </c>
      <c r="B2416" s="43" t="inlineStr">
        <is>
          <t>0933.533.474</t>
        </is>
      </c>
      <c r="C2416" s="43" t="inlineStr">
        <is>
          <t>Q8 - TP. HCM</t>
        </is>
      </c>
      <c r="D2416" s="43" t="n"/>
      <c r="E2416" s="43" t="n"/>
      <c r="F2416" s="43" t="inlineStr">
        <is>
          <t>KH1326</t>
        </is>
      </c>
      <c r="G2416" s="43" t="n"/>
      <c r="H2416" s="43" t="inlineStr">
        <is>
          <t>TP. Hồ Chí Minh</t>
        </is>
      </c>
      <c r="I2416" s="43" t="n"/>
    </row>
    <row r="2417" ht="25" customHeight="1">
      <c r="A2417" s="45" t="inlineStr">
        <is>
          <t>Anh Sang - Đức Hoà, Long An / 0917.005.209</t>
        </is>
      </c>
      <c r="B2417" s="45" t="inlineStr">
        <is>
          <t>0917.005.209</t>
        </is>
      </c>
      <c r="C2417" s="45" t="inlineStr">
        <is>
          <t>Đức Hoà, Long An</t>
        </is>
      </c>
      <c r="D2417" s="45" t="n"/>
      <c r="E2417" s="45" t="n"/>
      <c r="F2417" s="45" t="inlineStr">
        <is>
          <t>KH1321</t>
        </is>
      </c>
      <c r="G2417" s="45" t="n"/>
      <c r="H2417" s="45" t="inlineStr">
        <is>
          <t>Long An</t>
        </is>
      </c>
      <c r="I2417" s="45" t="n"/>
    </row>
    <row r="2418" ht="25" customHeight="1">
      <c r="A2418" s="43" t="inlineStr">
        <is>
          <t>Anh Hậu - Cty Nguyên Hậu - Tri Tôn, An Giang / 0982.891.110</t>
        </is>
      </c>
      <c r="B2418" s="43" t="inlineStr">
        <is>
          <t>0982.891.110</t>
        </is>
      </c>
      <c r="C2418" s="43" t="inlineStr">
        <is>
          <t>Tri Tôn, An Giang</t>
        </is>
      </c>
      <c r="D2418" s="43" t="n"/>
      <c r="E2418" s="43" t="n"/>
      <c r="F2418" s="43" t="inlineStr">
        <is>
          <t>KH1322</t>
        </is>
      </c>
      <c r="G2418" s="43" t="n"/>
      <c r="H2418" s="43" t="inlineStr">
        <is>
          <t>An Giang</t>
        </is>
      </c>
      <c r="I2418" s="43" t="n"/>
    </row>
    <row r="2419" ht="25" customHeight="1">
      <c r="A2419" s="45" t="inlineStr">
        <is>
          <t>CH Hoàng Thành - Vình Long / Cô Hương: 0934.019.479</t>
        </is>
      </c>
      <c r="B2419" s="45" t="inlineStr">
        <is>
          <t>0934.019.479</t>
        </is>
      </c>
      <c r="C2419" s="45" t="inlineStr">
        <is>
          <t>Vĩnh Long</t>
        </is>
      </c>
      <c r="D2419" s="45" t="n"/>
      <c r="E2419" s="45" t="n"/>
      <c r="F2419" s="45" t="inlineStr">
        <is>
          <t>KH1319</t>
        </is>
      </c>
      <c r="G2419" s="45" t="n"/>
      <c r="H2419" s="45" t="inlineStr">
        <is>
          <t>Vĩnh Long</t>
        </is>
      </c>
      <c r="I2419" s="45" t="n"/>
    </row>
    <row r="2420" ht="25" customHeight="1">
      <c r="A2420" s="43" t="inlineStr">
        <is>
          <t>Anh Thanh Huy - Q12 / 0983.664.983</t>
        </is>
      </c>
      <c r="B2420" s="43" t="inlineStr">
        <is>
          <t>0983.664.983</t>
        </is>
      </c>
      <c r="C2420" s="43" t="inlineStr">
        <is>
          <t>Q12, TP.HCM</t>
        </is>
      </c>
      <c r="D2420" s="43" t="n"/>
      <c r="E2420" s="43" t="n"/>
      <c r="F2420" s="43" t="inlineStr">
        <is>
          <t>KH1320</t>
        </is>
      </c>
      <c r="G2420" s="43" t="n"/>
      <c r="H2420" s="43" t="inlineStr">
        <is>
          <t>TP. Hồ Chí Minh</t>
        </is>
      </c>
      <c r="I2420" s="43" t="n"/>
    </row>
    <row r="2421" ht="25" customHeight="1">
      <c r="A2421" s="45" t="inlineStr">
        <is>
          <t>anh Hậu - Bình Dương / 0938.57.51.77</t>
        </is>
      </c>
      <c r="B2421" s="45" t="n"/>
      <c r="C2421" s="45" t="inlineStr">
        <is>
          <t>Bình Dương</t>
        </is>
      </c>
      <c r="D2421" s="45" t="n"/>
      <c r="E2421" s="45" t="n"/>
      <c r="F2421" s="45" t="inlineStr">
        <is>
          <t>KH1317</t>
        </is>
      </c>
      <c r="G2421" s="45" t="n"/>
      <c r="H2421" s="45" t="inlineStr">
        <is>
          <t>Bình Dương</t>
        </is>
      </c>
      <c r="I2421" s="45" t="n"/>
    </row>
    <row r="2422" ht="25" customHeight="1">
      <c r="A2422" s="43" t="inlineStr">
        <is>
          <t>Anh Cường - Q8 / 0933.334.367</t>
        </is>
      </c>
      <c r="B2422" s="43" t="inlineStr">
        <is>
          <t>0933.334.367</t>
        </is>
      </c>
      <c r="C2422" s="43" t="inlineStr">
        <is>
          <t>Quận 8, HCM</t>
        </is>
      </c>
      <c r="D2422" s="43" t="n"/>
      <c r="E2422" s="43" t="n"/>
      <c r="F2422" s="43" t="inlineStr">
        <is>
          <t>KH1318</t>
        </is>
      </c>
      <c r="G2422" s="43" t="n"/>
      <c r="H2422" s="43" t="inlineStr">
        <is>
          <t>TP. Hồ Chí Minh</t>
        </is>
      </c>
      <c r="I2422" s="43" t="n"/>
    </row>
    <row r="2423" ht="25" customHeight="1">
      <c r="A2423" s="45" t="inlineStr">
        <is>
          <t>Anh Tuấn - Củ Chi/ 0973.772.097</t>
        </is>
      </c>
      <c r="B2423" s="45" t="inlineStr">
        <is>
          <t>0973.772.097</t>
        </is>
      </c>
      <c r="C2423" s="45" t="inlineStr">
        <is>
          <t>Củ Chi - TP.HCM</t>
        </is>
      </c>
      <c r="D2423" s="45" t="n"/>
      <c r="E2423" s="45" t="n"/>
      <c r="F2423" s="45" t="inlineStr">
        <is>
          <t>KH1311</t>
        </is>
      </c>
      <c r="G2423" s="45" t="n"/>
      <c r="H2423" s="45" t="inlineStr">
        <is>
          <t>TP. Hồ Chí Minh</t>
        </is>
      </c>
      <c r="I2423" s="45" t="n"/>
    </row>
    <row r="2424" ht="25" customHeight="1">
      <c r="A2424" s="43" t="inlineStr">
        <is>
          <t>Anh Sang - Vĩnh Hưng, Long An (T)/ 0972.433.244</t>
        </is>
      </c>
      <c r="B2424" s="43" t="inlineStr">
        <is>
          <t>0972.433.244</t>
        </is>
      </c>
      <c r="C2424" s="43" t="inlineStr">
        <is>
          <t>Vĩnh Hưng, Long An</t>
        </is>
      </c>
      <c r="D2424" s="43" t="n"/>
      <c r="E2424" s="43" t="n"/>
      <c r="F2424" s="43" t="inlineStr">
        <is>
          <t>KH1312</t>
        </is>
      </c>
      <c r="G2424" s="43" t="n"/>
      <c r="H2424" s="43" t="inlineStr">
        <is>
          <t>Long An</t>
        </is>
      </c>
      <c r="I2424" s="43" t="n"/>
    </row>
    <row r="2425" ht="25" customHeight="1">
      <c r="A2425" s="45" t="inlineStr">
        <is>
          <t>CTy CP ĐT XD Phước Thịnh - Anh Linh, Vĩnh Long / 0907.731.768</t>
        </is>
      </c>
      <c r="B2425" s="45" t="inlineStr">
        <is>
          <t>0907.731.768</t>
        </is>
      </c>
      <c r="C2425" s="45" t="inlineStr">
        <is>
          <t>51/8/39 Phạm Thái Bường, P4, TP Vĩnh Long, Vĩnh Long</t>
        </is>
      </c>
      <c r="D2425" s="45" t="n"/>
      <c r="E2425" s="45" t="n"/>
      <c r="F2425" s="45" t="inlineStr">
        <is>
          <t>KH1313</t>
        </is>
      </c>
      <c r="G2425" s="45" t="n"/>
      <c r="H2425" s="45" t="inlineStr">
        <is>
          <t>Vĩnh Long</t>
        </is>
      </c>
      <c r="I2425" s="45" t="n"/>
    </row>
    <row r="2426" ht="25" customHeight="1">
      <c r="A2426" s="43" t="inlineStr">
        <is>
          <t>Xưởng út Lan - Trà Vinh/ 01653.846.893</t>
        </is>
      </c>
      <c r="B2426" s="43" t="inlineStr">
        <is>
          <t>01653.846.893</t>
        </is>
      </c>
      <c r="C2426" s="43" t="inlineStr">
        <is>
          <t>Trà Vinh</t>
        </is>
      </c>
      <c r="D2426" s="43" t="n"/>
      <c r="E2426" s="43" t="n"/>
      <c r="F2426" s="43" t="inlineStr">
        <is>
          <t>KH1314</t>
        </is>
      </c>
      <c r="G2426" s="43" t="n"/>
      <c r="H2426" s="43" t="inlineStr">
        <is>
          <t>Trà Vinh</t>
        </is>
      </c>
      <c r="I2426" s="43" t="n"/>
    </row>
    <row r="2427" ht="25" customHeight="1">
      <c r="A2427" s="45" t="inlineStr">
        <is>
          <t>Anh Tấn - Đắk Nông/ 0914.863.273</t>
        </is>
      </c>
      <c r="B2427" s="45" t="inlineStr">
        <is>
          <t>0914.863.273</t>
        </is>
      </c>
      <c r="C2427" s="45" t="inlineStr">
        <is>
          <t>Đắk Nông</t>
        </is>
      </c>
      <c r="D2427" s="45" t="n"/>
      <c r="E2427" s="45" t="n"/>
      <c r="F2427" s="45" t="inlineStr">
        <is>
          <t>KH1315</t>
        </is>
      </c>
      <c r="G2427" s="45" t="n"/>
      <c r="H2427" s="45" t="inlineStr">
        <is>
          <t>Đắk Nông</t>
        </is>
      </c>
      <c r="I2427" s="45" t="n"/>
    </row>
    <row r="2428" ht="25" customHeight="1">
      <c r="A2428" s="43" t="inlineStr">
        <is>
          <t>Anh Tâm - Bình Định / 0915.060.644</t>
        </is>
      </c>
      <c r="B2428" s="43" t="inlineStr">
        <is>
          <t>0915.060.644</t>
        </is>
      </c>
      <c r="C2428" s="43" t="inlineStr">
        <is>
          <t>Bình Định</t>
        </is>
      </c>
      <c r="D2428" s="43" t="n"/>
      <c r="E2428" s="43" t="n"/>
      <c r="F2428" s="43" t="inlineStr">
        <is>
          <t>KH1316</t>
        </is>
      </c>
      <c r="G2428" s="43" t="n"/>
      <c r="H2428" s="43" t="inlineStr">
        <is>
          <t>Bình Định</t>
        </is>
      </c>
      <c r="I2428" s="43" t="n"/>
    </row>
    <row r="2429" ht="25" customHeight="1">
      <c r="A2429" s="45" t="inlineStr">
        <is>
          <t>Anh Sơn - Quảng Nam/ 0982.650.759</t>
        </is>
      </c>
      <c r="B2429" s="45" t="inlineStr">
        <is>
          <t>0982.650.759</t>
        </is>
      </c>
      <c r="C2429" s="45" t="inlineStr">
        <is>
          <t>Quảng Nam</t>
        </is>
      </c>
      <c r="D2429" s="45" t="n"/>
      <c r="E2429" s="45" t="n"/>
      <c r="F2429" s="45" t="inlineStr">
        <is>
          <t>KH1309</t>
        </is>
      </c>
      <c r="G2429" s="45" t="n"/>
      <c r="H2429" s="45" t="inlineStr">
        <is>
          <t>Quảng Nam</t>
        </is>
      </c>
      <c r="I2429" s="45" t="n"/>
    </row>
    <row r="2430" ht="25" customHeight="1">
      <c r="A2430" s="43" t="inlineStr">
        <is>
          <t>Cơ Sở An Phát - Suối Tiên / 0902.651.649</t>
        </is>
      </c>
      <c r="B2430" s="43" t="inlineStr">
        <is>
          <t>0902.651.649</t>
        </is>
      </c>
      <c r="C2430" s="43" t="inlineStr">
        <is>
          <t>Suối Tiên - SG</t>
        </is>
      </c>
      <c r="D2430" s="43" t="n"/>
      <c r="E2430" s="43" t="n"/>
      <c r="F2430" s="43" t="inlineStr">
        <is>
          <t>KH1310</t>
        </is>
      </c>
      <c r="G2430" s="43" t="n"/>
      <c r="H2430" s="43" t="inlineStr">
        <is>
          <t>TP. Hồ Chí Minh</t>
        </is>
      </c>
      <c r="I2430" s="43" t="n"/>
    </row>
    <row r="2431" ht="25" customHeight="1">
      <c r="A2431" s="45" t="inlineStr">
        <is>
          <t>Công Ty TNHH Khoáng Sản Hòa Thắng - Bình Thuận/ anh Nhớ - 0906.652.546</t>
        </is>
      </c>
      <c r="B2431" s="45" t="inlineStr">
        <is>
          <t>0906.652.546</t>
        </is>
      </c>
      <c r="C2431" s="45" t="inlineStr">
        <is>
          <t>Bình Thuận</t>
        </is>
      </c>
      <c r="D2431" s="45" t="n"/>
      <c r="E2431" s="45" t="n"/>
      <c r="F2431" s="45" t="inlineStr">
        <is>
          <t>KH1308</t>
        </is>
      </c>
      <c r="G2431" s="45" t="n"/>
      <c r="H2431" s="45" t="inlineStr">
        <is>
          <t>Bình Thuận</t>
        </is>
      </c>
      <c r="I2431" s="45" t="n"/>
    </row>
    <row r="2432" ht="25" customHeight="1">
      <c r="A2432" s="43" t="inlineStr">
        <is>
          <t>Anh Tú - Hậu Giang / 0907.278.322</t>
        </is>
      </c>
      <c r="B2432" s="43" t="inlineStr">
        <is>
          <t>0907.278.322</t>
        </is>
      </c>
      <c r="C2432" s="43" t="inlineStr">
        <is>
          <t>Hậu Giang</t>
        </is>
      </c>
      <c r="D2432" s="43" t="n"/>
      <c r="E2432" s="43" t="n"/>
      <c r="F2432" s="43" t="inlineStr">
        <is>
          <t>KH1307</t>
        </is>
      </c>
      <c r="G2432" s="43" t="n"/>
      <c r="H2432" s="43" t="inlineStr">
        <is>
          <t>Hậu Giang</t>
        </is>
      </c>
      <c r="I2432" s="43" t="n"/>
    </row>
    <row r="2433" ht="25" customHeight="1">
      <c r="A2433" s="45" t="inlineStr">
        <is>
          <t>Ngọc Quý - Vĩnh Hưng / 0913.847.120</t>
        </is>
      </c>
      <c r="B2433" s="45" t="inlineStr">
        <is>
          <t>0913.847.120</t>
        </is>
      </c>
      <c r="C2433" s="45" t="inlineStr">
        <is>
          <t>Vĩnh Hưng - Long an</t>
        </is>
      </c>
      <c r="D2433" s="45" t="n"/>
      <c r="E2433" s="45" t="n"/>
      <c r="F2433" s="45" t="inlineStr">
        <is>
          <t>KH1306</t>
        </is>
      </c>
      <c r="G2433" s="45" t="n"/>
      <c r="H2433" s="45" t="inlineStr">
        <is>
          <t>Long An</t>
        </is>
      </c>
      <c r="I2433" s="45" t="n"/>
    </row>
    <row r="2434" ht="25" customHeight="1">
      <c r="A2434" s="43" t="inlineStr">
        <is>
          <t>Anh Vui - Bình Chánh / 0909.251.642</t>
        </is>
      </c>
      <c r="B2434" s="43" t="inlineStr">
        <is>
          <t>0909.251.642</t>
        </is>
      </c>
      <c r="C2434" s="43" t="inlineStr">
        <is>
          <t>Bình Chánh</t>
        </is>
      </c>
      <c r="D2434" s="43" t="n"/>
      <c r="E2434" s="43" t="n"/>
      <c r="F2434" s="43" t="inlineStr">
        <is>
          <t>KH00011</t>
        </is>
      </c>
      <c r="G2434" s="43" t="n"/>
      <c r="H2434" s="43" t="inlineStr">
        <is>
          <t>TP. Hồ Chí Minh</t>
        </is>
      </c>
      <c r="I2434" s="43" t="n"/>
    </row>
    <row r="2435" ht="25" customHeight="1">
      <c r="A2435" s="45" t="inlineStr">
        <is>
          <t>CH Anh Toàn - Long An / 0983.375.810</t>
        </is>
      </c>
      <c r="B2435" s="45" t="inlineStr">
        <is>
          <t>0983.375.810</t>
        </is>
      </c>
      <c r="C2435" s="45" t="inlineStr">
        <is>
          <t>Vòng Xoay Tân An, Long An</t>
        </is>
      </c>
      <c r="D2435" s="45" t="n"/>
      <c r="E2435" s="45" t="n"/>
      <c r="F2435" s="45" t="inlineStr">
        <is>
          <t>KH1305</t>
        </is>
      </c>
      <c r="G2435" s="45" t="n"/>
      <c r="H2435" s="45" t="inlineStr">
        <is>
          <t>Long An</t>
        </is>
      </c>
      <c r="I2435" s="45" t="n"/>
    </row>
    <row r="2436" ht="25" customHeight="1">
      <c r="A2436" s="43" t="inlineStr">
        <is>
          <t>Anh Chín Lạc - Vĩnh Hưng, Long An / 0933.153.174</t>
        </is>
      </c>
      <c r="B2436" s="43" t="inlineStr">
        <is>
          <t>0933.153.174</t>
        </is>
      </c>
      <c r="C2436" s="43" t="inlineStr">
        <is>
          <t>Vĩnh Hưng, Long An</t>
        </is>
      </c>
      <c r="D2436" s="43" t="n"/>
      <c r="E2436" s="43" t="n"/>
      <c r="F2436" s="43" t="inlineStr">
        <is>
          <t>KH1300</t>
        </is>
      </c>
      <c r="G2436" s="43" t="n"/>
      <c r="H2436" s="43" t="inlineStr">
        <is>
          <t>Long An</t>
        </is>
      </c>
      <c r="I2436" s="43" t="n"/>
    </row>
    <row r="2437" ht="25" customHeight="1">
      <c r="A2437" s="45" t="inlineStr">
        <is>
          <t>Anh Chi - Long An / 0949.879.418</t>
        </is>
      </c>
      <c r="B2437" s="45" t="inlineStr">
        <is>
          <t>0949.879.418</t>
        </is>
      </c>
      <c r="C2437" s="45" t="inlineStr">
        <is>
          <t>Long An</t>
        </is>
      </c>
      <c r="D2437" s="45" t="n"/>
      <c r="E2437" s="45" t="n"/>
      <c r="F2437" s="45" t="inlineStr">
        <is>
          <t>KH1301</t>
        </is>
      </c>
      <c r="G2437" s="45" t="n"/>
      <c r="H2437" s="45" t="inlineStr">
        <is>
          <t>Long An</t>
        </is>
      </c>
      <c r="I2437" s="45" t="n"/>
    </row>
    <row r="2438" ht="25" customHeight="1">
      <c r="A2438" s="43" t="inlineStr">
        <is>
          <t>Anh Tùng - Bình Dương/ 01653.499.236</t>
        </is>
      </c>
      <c r="B2438" s="43" t="inlineStr">
        <is>
          <t>01653.499.236</t>
        </is>
      </c>
      <c r="C2438" s="43" t="inlineStr">
        <is>
          <t>Bình Dương</t>
        </is>
      </c>
      <c r="D2438" s="43" t="n"/>
      <c r="E2438" s="43" t="n"/>
      <c r="F2438" s="43" t="inlineStr">
        <is>
          <t>KH1302</t>
        </is>
      </c>
      <c r="G2438" s="43" t="n"/>
      <c r="H2438" s="43" t="inlineStr">
        <is>
          <t>Bình Dương</t>
        </is>
      </c>
      <c r="I2438" s="43" t="n"/>
    </row>
    <row r="2439" ht="25" customHeight="1">
      <c r="A2439" s="45" t="inlineStr">
        <is>
          <t>Anh Hải - Trà Vinh/ 0918.975.405</t>
        </is>
      </c>
      <c r="B2439" s="45" t="inlineStr">
        <is>
          <t>0918.975.405</t>
        </is>
      </c>
      <c r="C2439" s="45" t="inlineStr">
        <is>
          <t>Trà Vinh</t>
        </is>
      </c>
      <c r="D2439" s="45" t="n"/>
      <c r="E2439" s="45" t="n"/>
      <c r="F2439" s="45" t="inlineStr">
        <is>
          <t>KH1303</t>
        </is>
      </c>
      <c r="G2439" s="45" t="n"/>
      <c r="H2439" s="45" t="inlineStr">
        <is>
          <t>Trà Vinh</t>
        </is>
      </c>
      <c r="I2439" s="45" t="n"/>
    </row>
    <row r="2440" ht="25" customHeight="1">
      <c r="A2440" s="43" t="inlineStr">
        <is>
          <t>CH anh Hoài - Sóc Trăng / 0918.626.072</t>
        </is>
      </c>
      <c r="B2440" s="43" t="inlineStr">
        <is>
          <t>0918.626.072</t>
        </is>
      </c>
      <c r="C2440" s="43" t="inlineStr">
        <is>
          <t>Sóc Trăng</t>
        </is>
      </c>
      <c r="D2440" s="43" t="n"/>
      <c r="E2440" s="43" t="n"/>
      <c r="F2440" s="43" t="inlineStr">
        <is>
          <t>KH1304</t>
        </is>
      </c>
      <c r="G2440" s="43" t="n"/>
      <c r="H2440" s="43" t="inlineStr">
        <is>
          <t>Sóc Trăng</t>
        </is>
      </c>
      <c r="I2440" s="43" t="n"/>
    </row>
    <row r="2441" ht="25" customHeight="1">
      <c r="A2441" s="45" t="inlineStr">
        <is>
          <t>Anh Thành - Tân Uyên, Bình Dương / 0917.25.6666</t>
        </is>
      </c>
      <c r="B2441" s="45" t="n"/>
      <c r="C2441" s="45" t="inlineStr">
        <is>
          <t>Tân Uyên, Bình Dương</t>
        </is>
      </c>
      <c r="D2441" s="45" t="n"/>
      <c r="E2441" s="45" t="n"/>
      <c r="F2441" s="45" t="inlineStr">
        <is>
          <t>KH1296</t>
        </is>
      </c>
      <c r="G2441" s="45" t="n"/>
      <c r="H2441" s="45" t="inlineStr">
        <is>
          <t>Bình Dương</t>
        </is>
      </c>
      <c r="I2441" s="45" t="n"/>
    </row>
    <row r="2442" ht="25" customHeight="1">
      <c r="A2442" s="43" t="inlineStr">
        <is>
          <t>Anh Ngãi (Công Ty TNHH Trương Vĩnh Khang) - Đồng Nai/ 0913.941.536</t>
        </is>
      </c>
      <c r="B2442" s="43" t="inlineStr">
        <is>
          <t>0913.941.536</t>
        </is>
      </c>
      <c r="C2442" s="43" t="inlineStr">
        <is>
          <t>Đồng Nai</t>
        </is>
      </c>
      <c r="D2442" s="43" t="n"/>
      <c r="E2442" s="43" t="n"/>
      <c r="F2442" s="43" t="inlineStr">
        <is>
          <t>KH1297</t>
        </is>
      </c>
      <c r="G2442" s="43" t="n"/>
      <c r="H2442" s="43" t="inlineStr">
        <is>
          <t>Đồng Nai</t>
        </is>
      </c>
      <c r="I2442" s="43" t="n"/>
    </row>
    <row r="2443" ht="25" customHeight="1">
      <c r="A2443" s="45" t="inlineStr">
        <is>
          <t>Anh Bửu - Đắk Nông/ 01694.099.108</t>
        </is>
      </c>
      <c r="B2443" s="45" t="inlineStr">
        <is>
          <t>01694.099.108</t>
        </is>
      </c>
      <c r="C2443" s="45" t="inlineStr">
        <is>
          <t>Đắk Nông</t>
        </is>
      </c>
      <c r="D2443" s="45" t="n"/>
      <c r="E2443" s="45" t="n"/>
      <c r="F2443" s="45" t="inlineStr">
        <is>
          <t>KH1298</t>
        </is>
      </c>
      <c r="G2443" s="45" t="n"/>
      <c r="H2443" s="45" t="inlineStr">
        <is>
          <t>Đắk Nông</t>
        </is>
      </c>
      <c r="I2443" s="45" t="n"/>
    </row>
    <row r="2444" ht="25" customHeight="1">
      <c r="A2444" s="43" t="inlineStr">
        <is>
          <t>Anh Mạnh - Bạc Liêu/ 0913.830.011</t>
        </is>
      </c>
      <c r="B2444" s="43" t="inlineStr">
        <is>
          <t>0913.830.011</t>
        </is>
      </c>
      <c r="C2444" s="43" t="inlineStr">
        <is>
          <t>Bạc Liêu</t>
        </is>
      </c>
      <c r="D2444" s="43" t="n"/>
      <c r="E2444" s="43" t="n"/>
      <c r="F2444" s="43" t="inlineStr">
        <is>
          <t>KH1299</t>
        </is>
      </c>
      <c r="G2444" s="43" t="n"/>
      <c r="H2444" s="43" t="inlineStr">
        <is>
          <t>Bạc Liêu</t>
        </is>
      </c>
      <c r="I2444" s="43" t="n"/>
    </row>
    <row r="2445" ht="25" customHeight="1">
      <c r="A2445" s="45" t="inlineStr">
        <is>
          <t>Chị Nga - Bình Dương / 0913.950.926</t>
        </is>
      </c>
      <c r="B2445" s="45" t="inlineStr">
        <is>
          <t>0913.950.926</t>
        </is>
      </c>
      <c r="C2445" s="45" t="inlineStr">
        <is>
          <t>Bình Dương</t>
        </is>
      </c>
      <c r="D2445" s="45" t="n"/>
      <c r="E2445" s="45" t="n"/>
      <c r="F2445" s="45" t="inlineStr">
        <is>
          <t>KH1295</t>
        </is>
      </c>
      <c r="G2445" s="45" t="n"/>
      <c r="H2445" s="45" t="inlineStr">
        <is>
          <t>Bình Dương</t>
        </is>
      </c>
      <c r="I2445" s="45" t="n"/>
    </row>
    <row r="2446" ht="25" customHeight="1">
      <c r="A2446" s="43" t="inlineStr">
        <is>
          <t>Anh Thanh - Gia Lai/ 0987.271.665</t>
        </is>
      </c>
      <c r="B2446" s="43" t="inlineStr">
        <is>
          <t>0987.271.665</t>
        </is>
      </c>
      <c r="C2446" s="43" t="inlineStr">
        <is>
          <t>Gia Lai</t>
        </is>
      </c>
      <c r="D2446" s="43" t="n"/>
      <c r="E2446" s="43" t="n"/>
      <c r="F2446" s="43" t="inlineStr">
        <is>
          <t>KH1294</t>
        </is>
      </c>
      <c r="G2446" s="43" t="n"/>
      <c r="H2446" s="43" t="inlineStr">
        <is>
          <t>Gia Lai</t>
        </is>
      </c>
      <c r="I2446" s="43" t="n"/>
    </row>
    <row r="2447" ht="25" customHeight="1">
      <c r="A2447" s="45" t="inlineStr">
        <is>
          <t>Anh Tùng - Đăk Nông / 0914.086.528</t>
        </is>
      </c>
      <c r="B2447" s="45" t="inlineStr">
        <is>
          <t>0914.086.528</t>
        </is>
      </c>
      <c r="C2447" s="45" t="inlineStr">
        <is>
          <t>Đăk Nông</t>
        </is>
      </c>
      <c r="D2447" s="45" t="n"/>
      <c r="E2447" s="45" t="n"/>
      <c r="F2447" s="45" t="inlineStr">
        <is>
          <t>KH1293</t>
        </is>
      </c>
      <c r="G2447" s="45" t="n"/>
      <c r="H2447" s="45" t="inlineStr">
        <is>
          <t>Đắk Nông</t>
        </is>
      </c>
      <c r="I2447" s="45" t="n"/>
    </row>
    <row r="2448" ht="25" customHeight="1">
      <c r="A2448" s="43" t="inlineStr">
        <is>
          <t>Anh Khanh - Tam Bình/ 0902.799.442</t>
        </is>
      </c>
      <c r="B2448" s="43" t="inlineStr">
        <is>
          <t>0902.799.442</t>
        </is>
      </c>
      <c r="C2448" s="43" t="inlineStr">
        <is>
          <t>Tam Bình - Thủ Đức - TP.HCM</t>
        </is>
      </c>
      <c r="D2448" s="43" t="n"/>
      <c r="E2448" s="43" t="n"/>
      <c r="F2448" s="43" t="inlineStr">
        <is>
          <t>KH1291</t>
        </is>
      </c>
      <c r="G2448" s="43" t="n"/>
      <c r="H2448" s="43" t="inlineStr">
        <is>
          <t>TP. Hồ Chí Minh</t>
        </is>
      </c>
      <c r="I2448" s="43" t="n"/>
    </row>
    <row r="2449" ht="25" customHeight="1">
      <c r="A2449" s="45" t="inlineStr">
        <is>
          <t>Anh Sang - Bình Dương / 0944.235.235</t>
        </is>
      </c>
      <c r="B2449" s="45" t="inlineStr">
        <is>
          <t>0944.235.235</t>
        </is>
      </c>
      <c r="C2449" s="45" t="inlineStr">
        <is>
          <t>Bình Dương</t>
        </is>
      </c>
      <c r="D2449" s="45" t="n"/>
      <c r="E2449" s="45" t="n"/>
      <c r="F2449" s="45" t="inlineStr">
        <is>
          <t>KH1292</t>
        </is>
      </c>
      <c r="G2449" s="45" t="n"/>
      <c r="H2449" s="45" t="inlineStr">
        <is>
          <t>Bình Dương</t>
        </is>
      </c>
      <c r="I2449" s="45" t="n"/>
    </row>
    <row r="2450" ht="25" customHeight="1">
      <c r="A2450" s="43" t="inlineStr">
        <is>
          <t>Anh Đức - Kiên Giang / 0919.382.855 - 0938.704.784</t>
        </is>
      </c>
      <c r="B2450" s="43" t="inlineStr">
        <is>
          <t>0919.382.855 / 0938.704.784</t>
        </is>
      </c>
      <c r="C2450" s="43" t="inlineStr">
        <is>
          <t>Phú Quốc - Kiên Giang</t>
        </is>
      </c>
      <c r="D2450" s="43" t="n"/>
      <c r="E2450" s="43" t="n"/>
      <c r="F2450" s="43" t="inlineStr">
        <is>
          <t>KH1288</t>
        </is>
      </c>
      <c r="G2450" s="43" t="n"/>
      <c r="H2450" s="43" t="inlineStr">
        <is>
          <t>Kiên Giang</t>
        </is>
      </c>
      <c r="I2450" s="43" t="n"/>
    </row>
    <row r="2451" ht="25" customHeight="1">
      <c r="A2451" s="45" t="inlineStr">
        <is>
          <t>Anh Thọ - Gia Lai/ 01637.471.055</t>
        </is>
      </c>
      <c r="B2451" s="45" t="inlineStr">
        <is>
          <t>01637.471.055</t>
        </is>
      </c>
      <c r="C2451" s="45" t="inlineStr">
        <is>
          <t>Gia Lai</t>
        </is>
      </c>
      <c r="D2451" s="45" t="n"/>
      <c r="E2451" s="45" t="n"/>
      <c r="F2451" s="45" t="inlineStr">
        <is>
          <t>KH1289</t>
        </is>
      </c>
      <c r="G2451" s="45" t="n"/>
      <c r="H2451" s="45" t="inlineStr">
        <is>
          <t>Gia Lai</t>
        </is>
      </c>
      <c r="I2451" s="45" t="n"/>
    </row>
    <row r="2452" ht="25" customHeight="1">
      <c r="A2452" s="43" t="inlineStr">
        <is>
          <t>Bãi Máy Hoàng Quyến - Tân Vạn/ 0903.621.095</t>
        </is>
      </c>
      <c r="B2452" s="43" t="inlineStr">
        <is>
          <t>0903.621.095</t>
        </is>
      </c>
      <c r="C2452" s="43" t="inlineStr">
        <is>
          <t>Tân Vạn -Suối Tiên - TP.HCM</t>
        </is>
      </c>
      <c r="D2452" s="43" t="n"/>
      <c r="E2452" s="43" t="n"/>
      <c r="F2452" s="43" t="inlineStr">
        <is>
          <t>KH1290</t>
        </is>
      </c>
      <c r="G2452" s="43" t="n"/>
      <c r="H2452" s="43" t="inlineStr">
        <is>
          <t>TP. Hồ Chí Minh</t>
        </is>
      </c>
      <c r="I2452" s="43" t="n"/>
    </row>
    <row r="2453" ht="25" customHeight="1">
      <c r="A2453" s="45" t="inlineStr">
        <is>
          <t>Công Ty CP XD P&amp;F Việt Nam - Hà Nội/ Anh Huy - 0989.536.977</t>
        </is>
      </c>
      <c r="B2453" s="45" t="inlineStr">
        <is>
          <t>0989.536.977</t>
        </is>
      </c>
      <c r="C2453" s="45" t="inlineStr">
        <is>
          <t>Cầu Giấy - Hà Nội</t>
        </is>
      </c>
      <c r="D2453" s="45" t="n"/>
      <c r="E2453" s="45" t="n"/>
      <c r="F2453" s="45" t="inlineStr">
        <is>
          <t>KH1287</t>
        </is>
      </c>
      <c r="G2453" s="45" t="n"/>
      <c r="H2453" s="45" t="inlineStr">
        <is>
          <t>Hà Nội</t>
        </is>
      </c>
      <c r="I2453" s="45" t="n"/>
    </row>
    <row r="2454" ht="25" customHeight="1">
      <c r="A2454" s="43" t="inlineStr">
        <is>
          <t>Bãi Máy Đại Quang Chiến - Bình Chánh / 0983.454.451</t>
        </is>
      </c>
      <c r="B2454" s="43" t="inlineStr">
        <is>
          <t>0983.454.451</t>
        </is>
      </c>
      <c r="C2454" s="43" t="inlineStr">
        <is>
          <t>Bình Chánh, SG</t>
        </is>
      </c>
      <c r="D2454" s="43" t="n"/>
      <c r="E2454" s="43" t="n"/>
      <c r="F2454" s="43" t="inlineStr">
        <is>
          <t>KH1285</t>
        </is>
      </c>
      <c r="G2454" s="43" t="n"/>
      <c r="H2454" s="43" t="inlineStr">
        <is>
          <t>TP. Hồ Chí Minh</t>
        </is>
      </c>
      <c r="I2454" s="43" t="n"/>
    </row>
    <row r="2455" ht="25" customHeight="1">
      <c r="A2455" s="45" t="inlineStr">
        <is>
          <t>Anh Thành - Nhà Bè/ 0915.416.379</t>
        </is>
      </c>
      <c r="B2455" s="45" t="inlineStr">
        <is>
          <t>0915.416.379</t>
        </is>
      </c>
      <c r="C2455" s="45" t="inlineStr">
        <is>
          <t>Nhà Bè-SG</t>
        </is>
      </c>
      <c r="D2455" s="45" t="n"/>
      <c r="E2455" s="45" t="n"/>
      <c r="F2455" s="45" t="inlineStr">
        <is>
          <t>KH1286</t>
        </is>
      </c>
      <c r="G2455" s="45" t="n"/>
      <c r="H2455" s="45" t="inlineStr">
        <is>
          <t>TP. Hồ Chí Minh</t>
        </is>
      </c>
      <c r="I2455" s="45" t="n"/>
    </row>
    <row r="2456" ht="25" customHeight="1">
      <c r="A2456" s="43" t="inlineStr">
        <is>
          <t>Xưởng Anh Đạt - Cầu Đỏ / 0913.731.676</t>
        </is>
      </c>
      <c r="B2456" s="43" t="inlineStr">
        <is>
          <t>0913.731.676</t>
        </is>
      </c>
      <c r="C2456" s="43" t="inlineStr">
        <is>
          <t>Cầu Đỏ, SG</t>
        </is>
      </c>
      <c r="D2456" s="43" t="n"/>
      <c r="E2456" s="43" t="n"/>
      <c r="F2456" s="43" t="inlineStr">
        <is>
          <t>KH1279</t>
        </is>
      </c>
      <c r="G2456" s="43" t="n"/>
      <c r="H2456" s="43" t="inlineStr">
        <is>
          <t>TP. Hồ Chí Minh</t>
        </is>
      </c>
      <c r="I2456" s="43" t="n"/>
    </row>
    <row r="2457" ht="25" customHeight="1">
      <c r="A2457" s="45" t="inlineStr">
        <is>
          <t>Anh Hải - Suối Tiên/ 0903.346.592</t>
        </is>
      </c>
      <c r="B2457" s="45" t="inlineStr">
        <is>
          <t>0903.346.592</t>
        </is>
      </c>
      <c r="C2457" s="45" t="inlineStr">
        <is>
          <t>Suối Tiên - TP.HCM</t>
        </is>
      </c>
      <c r="D2457" s="45" t="n"/>
      <c r="E2457" s="45" t="n"/>
      <c r="F2457" s="45" t="inlineStr">
        <is>
          <t>KH1280</t>
        </is>
      </c>
      <c r="G2457" s="45" t="n"/>
      <c r="H2457" s="45" t="inlineStr">
        <is>
          <t>TP. Hồ Chí Minh</t>
        </is>
      </c>
      <c r="I2457" s="45" t="n"/>
    </row>
    <row r="2458" ht="25" customHeight="1">
      <c r="A2458" s="43" t="inlineStr">
        <is>
          <t>Cửa hàng Minh Tâm - Hàng Xanh / 0903.717.082 / 0903.939.557</t>
        </is>
      </c>
      <c r="B2458" s="43" t="inlineStr">
        <is>
          <t>0903.717.082 / 0903.939.557</t>
        </is>
      </c>
      <c r="C2458" s="43" t="inlineStr">
        <is>
          <t>530 Điện Biên Phủ, Bình Thạnh, HCM</t>
        </is>
      </c>
      <c r="D2458" s="43" t="n"/>
      <c r="E2458" s="43" t="n"/>
      <c r="F2458" s="43" t="inlineStr">
        <is>
          <t>KH1281</t>
        </is>
      </c>
      <c r="G2458" s="43" t="n"/>
      <c r="H2458" s="43" t="inlineStr">
        <is>
          <t>TP. Hồ Chí Minh</t>
        </is>
      </c>
      <c r="I2458" s="43" t="n"/>
    </row>
    <row r="2459" ht="25" customHeight="1">
      <c r="A2459" s="45" t="inlineStr">
        <is>
          <t>Chú Tân - Đồng Nai/ 0937.626.469</t>
        </is>
      </c>
      <c r="B2459" s="45" t="inlineStr">
        <is>
          <t>0937.626.469</t>
        </is>
      </c>
      <c r="C2459" s="45" t="inlineStr">
        <is>
          <t>Đồng Nai</t>
        </is>
      </c>
      <c r="D2459" s="45" t="n"/>
      <c r="E2459" s="45" t="n"/>
      <c r="F2459" s="45" t="inlineStr">
        <is>
          <t>KH1282</t>
        </is>
      </c>
      <c r="G2459" s="45" t="n"/>
      <c r="H2459" s="45" t="inlineStr">
        <is>
          <t>Đồng Nai</t>
        </is>
      </c>
      <c r="I2459" s="45" t="n"/>
    </row>
    <row r="2460" ht="25" customHeight="1">
      <c r="A2460" s="43" t="inlineStr">
        <is>
          <t>Anh Lâm - Q7 / 0937.294.545</t>
        </is>
      </c>
      <c r="B2460" s="43" t="inlineStr">
        <is>
          <t>0937.294.545</t>
        </is>
      </c>
      <c r="C2460" s="43" t="inlineStr">
        <is>
          <t>Q7, SG</t>
        </is>
      </c>
      <c r="D2460" s="43" t="n"/>
      <c r="E2460" s="43" t="n"/>
      <c r="F2460" s="43" t="inlineStr">
        <is>
          <t>KH1283</t>
        </is>
      </c>
      <c r="G2460" s="43" t="n"/>
      <c r="H2460" s="43" t="inlineStr">
        <is>
          <t>TP. Hồ Chí Minh</t>
        </is>
      </c>
      <c r="I2460" s="43" t="n"/>
    </row>
    <row r="2461" ht="25" customHeight="1">
      <c r="A2461" s="45" t="inlineStr">
        <is>
          <t>Bãi Máy Trường Hòa Phát - Q12 / 0939.160.479</t>
        </is>
      </c>
      <c r="B2461" s="45" t="inlineStr">
        <is>
          <t>0939.160.479</t>
        </is>
      </c>
      <c r="C2461" s="45" t="inlineStr">
        <is>
          <t>Cầu Bến Cát, Q12</t>
        </is>
      </c>
      <c r="D2461" s="45" t="n"/>
      <c r="E2461" s="45" t="n"/>
      <c r="F2461" s="45" t="inlineStr">
        <is>
          <t>KH1284</t>
        </is>
      </c>
      <c r="G2461" s="45" t="n"/>
      <c r="H2461" s="45" t="inlineStr">
        <is>
          <t>TP. Hồ Chí Minh</t>
        </is>
      </c>
      <c r="I2461" s="45" t="n"/>
    </row>
    <row r="2462" ht="25" customHeight="1">
      <c r="A2462" s="43" t="inlineStr">
        <is>
          <t>Anh Thoại - Gia Lai / 0972.354.110</t>
        </is>
      </c>
      <c r="B2462" s="43" t="inlineStr">
        <is>
          <t>0972.354.110</t>
        </is>
      </c>
      <c r="C2462" s="43" t="inlineStr">
        <is>
          <t>Gia Lai</t>
        </is>
      </c>
      <c r="D2462" s="43" t="n"/>
      <c r="E2462" s="43" t="n"/>
      <c r="F2462" s="43" t="inlineStr">
        <is>
          <t>KH1277</t>
        </is>
      </c>
      <c r="G2462" s="43" t="n"/>
      <c r="H2462" s="43" t="inlineStr">
        <is>
          <t>Gia Lai</t>
        </is>
      </c>
      <c r="I2462" s="43" t="n"/>
    </row>
    <row r="2463" ht="25" customHeight="1">
      <c r="A2463" s="45" t="inlineStr">
        <is>
          <t>Anh Thành - Gia Lai / 0984.564.000</t>
        </is>
      </c>
      <c r="B2463" s="45" t="inlineStr">
        <is>
          <t>0984.564.000</t>
        </is>
      </c>
      <c r="C2463" s="45" t="inlineStr">
        <is>
          <t>Gia Lai</t>
        </is>
      </c>
      <c r="D2463" s="45" t="n"/>
      <c r="E2463" s="45" t="n"/>
      <c r="F2463" s="45" t="inlineStr">
        <is>
          <t>KH1278</t>
        </is>
      </c>
      <c r="G2463" s="45" t="n"/>
      <c r="H2463" s="45" t="inlineStr">
        <is>
          <t>Gia Lai</t>
        </is>
      </c>
      <c r="I2463" s="45" t="n"/>
    </row>
    <row r="2464" ht="25" customHeight="1">
      <c r="A2464" s="43" t="inlineStr">
        <is>
          <t>Anh Huy - Đồng Nai / 01666.939.495</t>
        </is>
      </c>
      <c r="B2464" s="43" t="inlineStr">
        <is>
          <t>01666.939.495</t>
        </is>
      </c>
      <c r="C2464" s="43" t="inlineStr">
        <is>
          <t>Đồng Nai</t>
        </is>
      </c>
      <c r="D2464" s="43" t="n"/>
      <c r="E2464" s="43" t="n"/>
      <c r="F2464" s="43" t="inlineStr">
        <is>
          <t>KH1274</t>
        </is>
      </c>
      <c r="G2464" s="43" t="n"/>
      <c r="H2464" s="43" t="inlineStr">
        <is>
          <t>Đồng Nai</t>
        </is>
      </c>
      <c r="I2464" s="43" t="n"/>
    </row>
    <row r="2465" ht="25" customHeight="1">
      <c r="A2465" s="45" t="inlineStr">
        <is>
          <t>Xưởng Anh Quang - Long An/ Anh Quang: 0947.845.874</t>
        </is>
      </c>
      <c r="B2465" s="45" t="inlineStr">
        <is>
          <t>0947.845.874</t>
        </is>
      </c>
      <c r="C2465" s="45" t="inlineStr">
        <is>
          <t>Ấp 2, xã Hựu Thạnh, Đức Hòa, Long An</t>
        </is>
      </c>
      <c r="D2465" s="45" t="n"/>
      <c r="E2465" s="45" t="n"/>
      <c r="F2465" s="45" t="inlineStr">
        <is>
          <t>KH1275</t>
        </is>
      </c>
      <c r="G2465" s="45" t="n"/>
      <c r="H2465" s="45" t="inlineStr">
        <is>
          <t>Long An</t>
        </is>
      </c>
      <c r="I2465" s="45" t="n"/>
    </row>
    <row r="2466" ht="25" customHeight="1">
      <c r="A2466" s="43" t="inlineStr">
        <is>
          <t>Công Ty Ngân Long - Bến Tre/ 0919.489.456</t>
        </is>
      </c>
      <c r="B2466" s="43" t="inlineStr">
        <is>
          <t>0919.489.456</t>
        </is>
      </c>
      <c r="C2466" s="43" t="inlineStr">
        <is>
          <t>Bến Tre</t>
        </is>
      </c>
      <c r="D2466" s="43" t="n"/>
      <c r="E2466" s="43" t="n"/>
      <c r="F2466" s="43" t="inlineStr">
        <is>
          <t>KH1276</t>
        </is>
      </c>
      <c r="G2466" s="43" t="n"/>
      <c r="H2466" s="43" t="inlineStr">
        <is>
          <t>Bến Tre</t>
        </is>
      </c>
      <c r="I2466" s="43" t="n"/>
    </row>
    <row r="2467" ht="25" customHeight="1">
      <c r="A2467" s="45" t="inlineStr">
        <is>
          <t>Xưởng Anh Tiến - Quận 7 / 0903.616.546</t>
        </is>
      </c>
      <c r="B2467" s="45" t="inlineStr">
        <is>
          <t>0903.616.546</t>
        </is>
      </c>
      <c r="C2467" s="45" t="inlineStr">
        <is>
          <t>Quận 7, TP.HCM</t>
        </is>
      </c>
      <c r="D2467" s="45" t="n"/>
      <c r="E2467" s="45" t="n"/>
      <c r="F2467" s="45" t="inlineStr">
        <is>
          <t>KH1273</t>
        </is>
      </c>
      <c r="G2467" s="45" t="n"/>
      <c r="H2467" s="45" t="inlineStr">
        <is>
          <t>TP. Hồ Chí Minh</t>
        </is>
      </c>
      <c r="I2467" s="45" t="n"/>
    </row>
    <row r="2468" ht="25" customHeight="1">
      <c r="A2468" s="43" t="inlineStr">
        <is>
          <t>Anh Hùng - Cty Trường Phát / 0977.008.779</t>
        </is>
      </c>
      <c r="B2468" s="43" t="inlineStr">
        <is>
          <t>0977.008.779</t>
        </is>
      </c>
      <c r="C2468" s="43" t="inlineStr">
        <is>
          <t>316/19 Hà Huy Giáp, P.Thạnh Xuân, Q12, TP.HCM</t>
        </is>
      </c>
      <c r="D2468" s="43" t="n"/>
      <c r="E2468" s="43" t="n"/>
      <c r="F2468" s="43" t="inlineStr">
        <is>
          <t>KH1271</t>
        </is>
      </c>
      <c r="G2468" s="43" t="n"/>
      <c r="H2468" s="43" t="inlineStr">
        <is>
          <t>TP. Hồ Chí Minh</t>
        </is>
      </c>
      <c r="I2468" s="43" t="n"/>
    </row>
    <row r="2469" ht="25" customHeight="1">
      <c r="A2469" s="45" t="inlineStr">
        <is>
          <t>Anh Sơn - Long Hải/0934.064.464</t>
        </is>
      </c>
      <c r="B2469" s="45" t="inlineStr">
        <is>
          <t>0934.064.464</t>
        </is>
      </c>
      <c r="C2469" s="45" t="inlineStr">
        <is>
          <t>Long Hải - Vũng Tàu</t>
        </is>
      </c>
      <c r="D2469" s="45" t="n"/>
      <c r="E2469" s="45" t="n"/>
      <c r="F2469" s="45" t="inlineStr">
        <is>
          <t>KH1272</t>
        </is>
      </c>
      <c r="G2469" s="45" t="n"/>
      <c r="H2469" s="45" t="inlineStr">
        <is>
          <t>Bà Rịa - Vũng Tàu</t>
        </is>
      </c>
      <c r="I2469" s="45" t="n"/>
    </row>
    <row r="2470" ht="25" customHeight="1">
      <c r="A2470" s="43" t="inlineStr">
        <is>
          <t>Công ty Hoàn Cầu Granite - Bình Định. Chị Kiều / 0906.492.868</t>
        </is>
      </c>
      <c r="B2470" s="43" t="inlineStr">
        <is>
          <t>0906.492.868</t>
        </is>
      </c>
      <c r="C2470" s="43" t="inlineStr">
        <is>
          <t>QL 19, KV Tân Hoà, TX An Nhơn, Bình Định</t>
        </is>
      </c>
      <c r="D2470" s="43" t="n"/>
      <c r="E2470" s="43" t="n"/>
      <c r="F2470" s="43" t="inlineStr">
        <is>
          <t>KH1269</t>
        </is>
      </c>
      <c r="G2470" s="43" t="n"/>
      <c r="H2470" s="43" t="inlineStr">
        <is>
          <t>Bình Định</t>
        </is>
      </c>
      <c r="I2470" s="43" t="n"/>
    </row>
    <row r="2471" ht="25" customHeight="1">
      <c r="A2471" s="45" t="inlineStr">
        <is>
          <t>Anh Luôn - Bến Tre / 0974.084.575</t>
        </is>
      </c>
      <c r="B2471" s="45" t="inlineStr">
        <is>
          <t>0974.084.575</t>
        </is>
      </c>
      <c r="C2471" s="45" t="inlineStr">
        <is>
          <t>Bến Tre</t>
        </is>
      </c>
      <c r="D2471" s="45" t="n"/>
      <c r="E2471" s="45" t="n"/>
      <c r="F2471" s="45" t="inlineStr">
        <is>
          <t>KH1270</t>
        </is>
      </c>
      <c r="G2471" s="45" t="n"/>
      <c r="H2471" s="45" t="inlineStr">
        <is>
          <t>Bến Tre</t>
        </is>
      </c>
      <c r="I2471" s="45" t="n"/>
    </row>
    <row r="2472" ht="25" customHeight="1">
      <c r="A2472" s="43" t="inlineStr">
        <is>
          <t>Xưởng anh Ngọc - Gia Lai / 0988.308.967</t>
        </is>
      </c>
      <c r="B2472" s="43" t="inlineStr">
        <is>
          <t>0988.308.967</t>
        </is>
      </c>
      <c r="C2472" s="43" t="inlineStr">
        <is>
          <t>Gia Lai</t>
        </is>
      </c>
      <c r="D2472" s="43" t="n"/>
      <c r="E2472" s="43" t="n"/>
      <c r="F2472" s="43" t="inlineStr">
        <is>
          <t>KH1267</t>
        </is>
      </c>
      <c r="G2472" s="43" t="n"/>
      <c r="H2472" s="43" t="inlineStr">
        <is>
          <t>Gia Lai</t>
        </is>
      </c>
      <c r="I2472" s="43" t="n"/>
    </row>
    <row r="2473" ht="25" customHeight="1">
      <c r="A2473" s="45" t="inlineStr">
        <is>
          <t>Anh út - Q12 / 0938.446.802</t>
        </is>
      </c>
      <c r="B2473" s="45" t="inlineStr">
        <is>
          <t>0938.446.802</t>
        </is>
      </c>
      <c r="C2473" s="45" t="inlineStr">
        <is>
          <t>Sài Gòn</t>
        </is>
      </c>
      <c r="D2473" s="45" t="n"/>
      <c r="E2473" s="45" t="n"/>
      <c r="F2473" s="45" t="inlineStr">
        <is>
          <t>KH1268</t>
        </is>
      </c>
      <c r="G2473" s="45" t="n"/>
      <c r="H2473" s="45" t="inlineStr">
        <is>
          <t>TP. Hồ Chí Minh</t>
        </is>
      </c>
      <c r="I2473" s="45" t="n"/>
    </row>
    <row r="2474" ht="25" customHeight="1">
      <c r="A2474" s="43" t="inlineStr">
        <is>
          <t>Anh Phong - Sóc Trăng / 01684.149.512</t>
        </is>
      </c>
      <c r="B2474" s="43" t="inlineStr">
        <is>
          <t>01684.149.512</t>
        </is>
      </c>
      <c r="C2474" s="43" t="inlineStr">
        <is>
          <t>Sóc Trăng</t>
        </is>
      </c>
      <c r="D2474" s="43" t="n"/>
      <c r="E2474" s="43" t="n"/>
      <c r="F2474" s="43" t="inlineStr">
        <is>
          <t>KH1266</t>
        </is>
      </c>
      <c r="G2474" s="43" t="n"/>
      <c r="H2474" s="43" t="inlineStr">
        <is>
          <t>Sóc Trăng</t>
        </is>
      </c>
      <c r="I2474" s="43" t="n"/>
    </row>
    <row r="2475" ht="25" customHeight="1">
      <c r="A2475" s="45" t="inlineStr">
        <is>
          <t>Anh Quang - Gia Lai / 0935.818.593</t>
        </is>
      </c>
      <c r="B2475" s="45" t="inlineStr">
        <is>
          <t>0935.818.593</t>
        </is>
      </c>
      <c r="C2475" s="45" t="inlineStr">
        <is>
          <t>Gia Lai</t>
        </is>
      </c>
      <c r="D2475" s="45" t="n"/>
      <c r="E2475" s="45" t="n"/>
      <c r="F2475" s="45" t="inlineStr">
        <is>
          <t>KH1265</t>
        </is>
      </c>
      <c r="G2475" s="45" t="n"/>
      <c r="H2475" s="45" t="inlineStr">
        <is>
          <t>Gia Lai</t>
        </is>
      </c>
      <c r="I2475" s="45" t="n"/>
    </row>
    <row r="2476" ht="25" customHeight="1">
      <c r="A2476" s="43" t="inlineStr">
        <is>
          <t>Anh Vinh - Phan Rí / 0909.090.559</t>
        </is>
      </c>
      <c r="B2476" s="43" t="inlineStr">
        <is>
          <t>0909.090.559</t>
        </is>
      </c>
      <c r="C2476" s="43" t="inlineStr">
        <is>
          <t>Phan Rí - Bình thuận</t>
        </is>
      </c>
      <c r="D2476" s="43" t="n"/>
      <c r="E2476" s="43" t="n"/>
      <c r="F2476" s="43" t="inlineStr">
        <is>
          <t>KH1263</t>
        </is>
      </c>
      <c r="G2476" s="43" t="n"/>
      <c r="H2476" s="43" t="inlineStr">
        <is>
          <t>Bình Thuận</t>
        </is>
      </c>
      <c r="I2476" s="43" t="n"/>
    </row>
    <row r="2477" ht="25" customHeight="1">
      <c r="A2477" s="45" t="inlineStr">
        <is>
          <t>Chú Thông - Bình Thạnh/0975.291.559</t>
        </is>
      </c>
      <c r="B2477" s="45" t="inlineStr">
        <is>
          <t>0975.291.559</t>
        </is>
      </c>
      <c r="C2477" s="45" t="inlineStr">
        <is>
          <t>Bình Thạnh - TP.HCM</t>
        </is>
      </c>
      <c r="D2477" s="45" t="n"/>
      <c r="E2477" s="45" t="n"/>
      <c r="F2477" s="45" t="inlineStr">
        <is>
          <t>KH1264</t>
        </is>
      </c>
      <c r="G2477" s="45" t="n"/>
      <c r="H2477" s="45" t="inlineStr">
        <is>
          <t>TP. Hồ Chí Minh</t>
        </is>
      </c>
      <c r="I2477" s="45" t="n"/>
    </row>
    <row r="2478" ht="25" customHeight="1">
      <c r="A2478" s="43" t="inlineStr">
        <is>
          <t>Nghĩa - lái xe</t>
        </is>
      </c>
      <c r="B2478" s="43" t="n"/>
      <c r="C2478" s="43" t="inlineStr">
        <is>
          <t>CTCP CG Miền Nam</t>
        </is>
      </c>
      <c r="D2478" s="43" t="n"/>
      <c r="E2478" s="43" t="n"/>
      <c r="F2478" s="43" t="inlineStr">
        <is>
          <t>MN45</t>
        </is>
      </c>
      <c r="G2478" s="43" t="n"/>
      <c r="H2478" s="43" t="n"/>
      <c r="I2478" s="43" t="n"/>
    </row>
    <row r="2479" ht="25" customHeight="1">
      <c r="A2479" s="45" t="inlineStr">
        <is>
          <t>Anh Lương - Cần Thơ / 0987.370.300</t>
        </is>
      </c>
      <c r="B2479" s="45" t="inlineStr">
        <is>
          <t>0987.370.300</t>
        </is>
      </c>
      <c r="C2479" s="45" t="inlineStr">
        <is>
          <t>Cần Thơ</t>
        </is>
      </c>
      <c r="D2479" s="45" t="n"/>
      <c r="E2479" s="45" t="n"/>
      <c r="F2479" s="45" t="inlineStr">
        <is>
          <t>KH1260</t>
        </is>
      </c>
      <c r="G2479" s="45" t="n"/>
      <c r="H2479" s="45" t="inlineStr">
        <is>
          <t>Cần Thơ</t>
        </is>
      </c>
      <c r="I2479" s="45" t="n"/>
    </row>
    <row r="2480" ht="25" customHeight="1">
      <c r="A2480" s="43" t="inlineStr">
        <is>
          <t>Anh Tài - Bình Dương/0975.931.913</t>
        </is>
      </c>
      <c r="B2480" s="43" t="inlineStr">
        <is>
          <t>0975.931.913</t>
        </is>
      </c>
      <c r="C2480" s="43" t="inlineStr">
        <is>
          <t>Bình Dương</t>
        </is>
      </c>
      <c r="D2480" s="43" t="n"/>
      <c r="E2480" s="43" t="n"/>
      <c r="F2480" s="43" t="inlineStr">
        <is>
          <t>KH1261</t>
        </is>
      </c>
      <c r="G2480" s="43" t="n"/>
      <c r="H2480" s="43" t="inlineStr">
        <is>
          <t>Bình Dương</t>
        </is>
      </c>
      <c r="I2480" s="43" t="n"/>
    </row>
    <row r="2481" ht="25" customHeight="1">
      <c r="A2481" s="45" t="inlineStr">
        <is>
          <t>Công ty TNHH Liên Doanh Cát Phú - TP Cam Ranh/anh Phương - 0978.010.008</t>
        </is>
      </c>
      <c r="B2481" s="45" t="inlineStr">
        <is>
          <t>0978.010.008</t>
        </is>
      </c>
      <c r="C2481" s="45" t="inlineStr">
        <is>
          <t>Số 6 Hò Giang - TP.Cam Ranh</t>
        </is>
      </c>
      <c r="D2481" s="45" t="n"/>
      <c r="E2481" s="45" t="n"/>
      <c r="F2481" s="45" t="inlineStr">
        <is>
          <t>KH1262</t>
        </is>
      </c>
      <c r="G2481" s="45" t="n"/>
      <c r="H2481" s="45" t="inlineStr">
        <is>
          <t>Khánh Hòa</t>
        </is>
      </c>
      <c r="I2481" s="45" t="n"/>
    </row>
    <row r="2482" ht="25" customHeight="1">
      <c r="A2482" s="43" t="inlineStr">
        <is>
          <t>Oánh</t>
        </is>
      </c>
      <c r="B2482" s="43" t="n"/>
      <c r="C2482" s="43" t="inlineStr">
        <is>
          <t>CTCP CG Miền Nam</t>
        </is>
      </c>
      <c r="D2482" s="43" t="n"/>
      <c r="E2482" s="43" t="n"/>
      <c r="F2482" s="43" t="inlineStr">
        <is>
          <t>MN43</t>
        </is>
      </c>
      <c r="G2482" s="43" t="n"/>
      <c r="H2482" s="43" t="n"/>
      <c r="I2482" s="43" t="n"/>
    </row>
    <row r="2483" ht="25" customHeight="1">
      <c r="A2483" s="45" t="inlineStr">
        <is>
          <t>Phong</t>
        </is>
      </c>
      <c r="B2483" s="45" t="n"/>
      <c r="C2483" s="45" t="inlineStr">
        <is>
          <t>CTCP CG Miền Nam</t>
        </is>
      </c>
      <c r="D2483" s="45" t="n"/>
      <c r="E2483" s="45" t="n"/>
      <c r="F2483" s="45" t="inlineStr">
        <is>
          <t>MN44</t>
        </is>
      </c>
      <c r="G2483" s="45" t="n"/>
      <c r="H2483" s="45" t="n"/>
      <c r="I2483" s="45" t="n"/>
    </row>
    <row r="2484" ht="25" customHeight="1">
      <c r="A2484" s="43" t="inlineStr">
        <is>
          <t>Anh Quẹo - Bến Lức / 0989.288.087</t>
        </is>
      </c>
      <c r="B2484" s="43" t="inlineStr">
        <is>
          <t>0989.288.087</t>
        </is>
      </c>
      <c r="C2484" s="43" t="inlineStr">
        <is>
          <t>Bến Lức - Long An</t>
        </is>
      </c>
      <c r="D2484" s="43" t="n"/>
      <c r="E2484" s="43" t="n"/>
      <c r="F2484" s="43" t="inlineStr">
        <is>
          <t>KH1258</t>
        </is>
      </c>
      <c r="G2484" s="43" t="n"/>
      <c r="H2484" s="43" t="inlineStr">
        <is>
          <t>Long An</t>
        </is>
      </c>
      <c r="I2484" s="43" t="n"/>
    </row>
    <row r="2485" ht="25" customHeight="1">
      <c r="A2485" s="45" t="inlineStr">
        <is>
          <t>Xưởng Hữu Phước - Đức Trọng / 0919.389.038</t>
        </is>
      </c>
      <c r="B2485" s="45" t="inlineStr">
        <is>
          <t>0919.389.038</t>
        </is>
      </c>
      <c r="C2485" s="45" t="inlineStr">
        <is>
          <t>Đức Trọng - Lâm Đồng</t>
        </is>
      </c>
      <c r="D2485" s="45" t="n"/>
      <c r="E2485" s="45" t="n"/>
      <c r="F2485" s="45" t="inlineStr">
        <is>
          <t>KH1259</t>
        </is>
      </c>
      <c r="G2485" s="45" t="n"/>
      <c r="H2485" s="45" t="inlineStr">
        <is>
          <t>Lâm Đồng</t>
        </is>
      </c>
      <c r="I2485" s="45" t="n"/>
    </row>
    <row r="2486" ht="25" customHeight="1">
      <c r="A2486" s="43" t="inlineStr">
        <is>
          <t>Anh Bảo - Bảo Lộc / 0977.566.577</t>
        </is>
      </c>
      <c r="B2486" s="43" t="inlineStr">
        <is>
          <t>0977.566.577</t>
        </is>
      </c>
      <c r="C2486" s="43" t="inlineStr">
        <is>
          <t>Bảo Lộc, Lâm Đồng</t>
        </is>
      </c>
      <c r="D2486" s="43" t="n"/>
      <c r="E2486" s="43" t="n"/>
      <c r="F2486" s="43" t="inlineStr">
        <is>
          <t>KH1254</t>
        </is>
      </c>
      <c r="G2486" s="43" t="n"/>
      <c r="H2486" s="43" t="inlineStr">
        <is>
          <t>Lâm Đồng</t>
        </is>
      </c>
      <c r="I2486" s="43" t="n"/>
    </row>
    <row r="2487" ht="25" customHeight="1">
      <c r="A2487" s="45" t="inlineStr">
        <is>
          <t>Văn Dũng - Bảo Lộc / 0917.150.520</t>
        </is>
      </c>
      <c r="B2487" s="45" t="inlineStr">
        <is>
          <t>0917.150.520</t>
        </is>
      </c>
      <c r="C2487" s="45" t="inlineStr">
        <is>
          <t>Bảo Lộc</t>
        </is>
      </c>
      <c r="D2487" s="45" t="n"/>
      <c r="E2487" s="45" t="n"/>
      <c r="F2487" s="45" t="inlineStr">
        <is>
          <t>KH1255</t>
        </is>
      </c>
      <c r="G2487" s="45" t="n"/>
      <c r="H2487" s="45" t="inlineStr">
        <is>
          <t>Lâm Đồng</t>
        </is>
      </c>
      <c r="I2487" s="45" t="n"/>
    </row>
    <row r="2488" ht="25" customHeight="1">
      <c r="A2488" s="43" t="inlineStr">
        <is>
          <t>CHú Phi - Vũng Tàu (Công ty Hùng Phi) /0918.155.387</t>
        </is>
      </c>
      <c r="B2488" s="43" t="inlineStr">
        <is>
          <t>0918.155.387</t>
        </is>
      </c>
      <c r="C2488" s="43" t="inlineStr">
        <is>
          <t>Vũng Tàu</t>
        </is>
      </c>
      <c r="D2488" s="43" t="n"/>
      <c r="E2488" s="43" t="n"/>
      <c r="F2488" s="43" t="inlineStr">
        <is>
          <t>KH1256</t>
        </is>
      </c>
      <c r="G2488" s="43" t="n"/>
      <c r="H2488" s="43" t="inlineStr">
        <is>
          <t>Bà Rịa - Vũng Tàu</t>
        </is>
      </c>
      <c r="I2488" s="43" t="n"/>
    </row>
    <row r="2489" ht="25" customHeight="1">
      <c r="A2489" s="45" t="inlineStr">
        <is>
          <t>Anh Vương - Eahleo- Đaklak / 01234.018.889</t>
        </is>
      </c>
      <c r="B2489" s="45" t="inlineStr">
        <is>
          <t>01234.018.889</t>
        </is>
      </c>
      <c r="C2489" s="45" t="inlineStr">
        <is>
          <t>Eahleo- Daklak</t>
        </is>
      </c>
      <c r="D2489" s="45" t="n"/>
      <c r="E2489" s="45" t="n"/>
      <c r="F2489" s="45" t="inlineStr">
        <is>
          <t>KH1257</t>
        </is>
      </c>
      <c r="G2489" s="45" t="n"/>
      <c r="H2489" s="45" t="inlineStr">
        <is>
          <t>Đắk Lắk</t>
        </is>
      </c>
      <c r="I2489" s="45" t="n"/>
    </row>
    <row r="2490" ht="25" customHeight="1">
      <c r="A2490" s="43" t="inlineStr">
        <is>
          <t>Anh Bình - CTY Vy Trường Phát- Bình Dương / 0913.789.636</t>
        </is>
      </c>
      <c r="B2490" s="43" t="inlineStr">
        <is>
          <t>0913.789.636</t>
        </is>
      </c>
      <c r="C2490" s="43" t="inlineStr">
        <is>
          <t>Bình Dương</t>
        </is>
      </c>
      <c r="D2490" s="43" t="n"/>
      <c r="E2490" s="43" t="n"/>
      <c r="F2490" s="43" t="inlineStr">
        <is>
          <t>KH1250</t>
        </is>
      </c>
      <c r="G2490" s="43" t="n"/>
      <c r="H2490" s="43" t="inlineStr">
        <is>
          <t>Bình Dương</t>
        </is>
      </c>
      <c r="I2490" s="43" t="n"/>
    </row>
    <row r="2491" ht="25" customHeight="1">
      <c r="A2491" s="45" t="inlineStr">
        <is>
          <t>Chị Lan - Đồng Tháp/ 01629.944.555</t>
        </is>
      </c>
      <c r="B2491" s="45" t="inlineStr">
        <is>
          <t>01629.944.555</t>
        </is>
      </c>
      <c r="C2491" s="45" t="inlineStr">
        <is>
          <t>Tân Hồng - Đồng Tháp</t>
        </is>
      </c>
      <c r="D2491" s="45" t="n"/>
      <c r="E2491" s="45" t="n"/>
      <c r="F2491" s="45" t="inlineStr">
        <is>
          <t>KH1251</t>
        </is>
      </c>
      <c r="G2491" s="45" t="n"/>
      <c r="H2491" s="45" t="inlineStr">
        <is>
          <t>Đồng Tháp</t>
        </is>
      </c>
      <c r="I2491" s="45" t="n"/>
    </row>
    <row r="2492" ht="25" customHeight="1">
      <c r="A2492" s="43" t="inlineStr">
        <is>
          <t>Anh Khoa - Hà Nội / 0982.826.574</t>
        </is>
      </c>
      <c r="B2492" s="43" t="inlineStr">
        <is>
          <t>0982.826.574</t>
        </is>
      </c>
      <c r="C2492" s="43" t="inlineStr">
        <is>
          <t>Hà Nội</t>
        </is>
      </c>
      <c r="D2492" s="43" t="n"/>
      <c r="E2492" s="43" t="n"/>
      <c r="F2492" s="43" t="inlineStr">
        <is>
          <t>KH1252</t>
        </is>
      </c>
      <c r="G2492" s="43" t="n"/>
      <c r="H2492" s="43" t="inlineStr">
        <is>
          <t>Hà Nội</t>
        </is>
      </c>
      <c r="I2492" s="43" t="n"/>
    </row>
    <row r="2493" ht="25" customHeight="1">
      <c r="A2493" s="45" t="inlineStr">
        <is>
          <t>Anh Tưởng - Bình Định/0986.509.852</t>
        </is>
      </c>
      <c r="B2493" s="45" t="inlineStr">
        <is>
          <t>0986.509.852</t>
        </is>
      </c>
      <c r="C2493" s="45" t="inlineStr">
        <is>
          <t>Bình Định</t>
        </is>
      </c>
      <c r="D2493" s="45" t="n"/>
      <c r="E2493" s="45" t="n"/>
      <c r="F2493" s="45" t="inlineStr">
        <is>
          <t>KH1253</t>
        </is>
      </c>
      <c r="G2493" s="45" t="n"/>
      <c r="H2493" s="45" t="inlineStr">
        <is>
          <t>Bình Định</t>
        </is>
      </c>
      <c r="I2493" s="45" t="n"/>
    </row>
    <row r="2494" ht="25" customHeight="1">
      <c r="A2494" s="43" t="inlineStr">
        <is>
          <t>Anh Thành - Quận 2 / 0937.550.718</t>
        </is>
      </c>
      <c r="B2494" s="43" t="inlineStr">
        <is>
          <t>0937.550.718</t>
        </is>
      </c>
      <c r="C2494" s="43" t="inlineStr">
        <is>
          <t>Quận 2</t>
        </is>
      </c>
      <c r="D2494" s="43" t="n"/>
      <c r="E2494" s="43" t="n"/>
      <c r="F2494" s="43" t="inlineStr">
        <is>
          <t>KH1249</t>
        </is>
      </c>
      <c r="G2494" s="43" t="n"/>
      <c r="H2494" s="43" t="inlineStr">
        <is>
          <t>TP. Hồ Chí Minh</t>
        </is>
      </c>
      <c r="I2494" s="43" t="n"/>
    </row>
    <row r="2495" ht="25" customHeight="1">
      <c r="A2495" s="45" t="inlineStr">
        <is>
          <t>Công ty Giao Thông Sài Gòn/ anh Hạnh - 0939.105.544</t>
        </is>
      </c>
      <c r="B2495" s="45" t="inlineStr">
        <is>
          <t>0939.105.544</t>
        </is>
      </c>
      <c r="C2495" s="45" t="inlineStr">
        <is>
          <t>Sài Gòn</t>
        </is>
      </c>
      <c r="D2495" s="45" t="n"/>
      <c r="E2495" s="45" t="n"/>
      <c r="F2495" s="45" t="inlineStr">
        <is>
          <t>KH1246</t>
        </is>
      </c>
      <c r="G2495" s="45" t="n"/>
      <c r="H2495" s="45" t="inlineStr">
        <is>
          <t>TP. Hồ Chí Minh</t>
        </is>
      </c>
      <c r="I2495" s="45" t="n"/>
    </row>
    <row r="2496" ht="25" customHeight="1">
      <c r="A2496" s="43" t="inlineStr">
        <is>
          <t>Anh Kiệt - Phú Quốc/0932.885.783</t>
        </is>
      </c>
      <c r="B2496" s="43" t="inlineStr">
        <is>
          <t>0932.885.783</t>
        </is>
      </c>
      <c r="C2496" s="43" t="inlineStr">
        <is>
          <t>Phú Quốc - Kiên Giang</t>
        </is>
      </c>
      <c r="D2496" s="43" t="n"/>
      <c r="E2496" s="43" t="n"/>
      <c r="F2496" s="43" t="inlineStr">
        <is>
          <t>KH1247</t>
        </is>
      </c>
      <c r="G2496" s="43" t="n"/>
      <c r="H2496" s="43" t="inlineStr">
        <is>
          <t>Kiên Giang</t>
        </is>
      </c>
      <c r="I2496" s="43" t="n"/>
    </row>
    <row r="2497" ht="25" customHeight="1">
      <c r="A2497" s="45" t="inlineStr">
        <is>
          <t>Anh Ngọc - Q8/0907.568.292</t>
        </is>
      </c>
      <c r="B2497" s="45" t="inlineStr">
        <is>
          <t>0907.568.292</t>
        </is>
      </c>
      <c r="C2497" s="45" t="inlineStr">
        <is>
          <t>Quận 8 - TP.HCM</t>
        </is>
      </c>
      <c r="D2497" s="45" t="n"/>
      <c r="E2497" s="45" t="n"/>
      <c r="F2497" s="45" t="inlineStr">
        <is>
          <t>KH1248</t>
        </is>
      </c>
      <c r="G2497" s="45" t="n"/>
      <c r="H2497" s="45" t="inlineStr">
        <is>
          <t>TP. Hồ Chí Minh</t>
        </is>
      </c>
      <c r="I2497" s="45" t="n"/>
    </row>
    <row r="2498" ht="25" customHeight="1">
      <c r="A2498" s="43" t="inlineStr">
        <is>
          <t>Bãi Máy Văn Thọ - Suối Tiên/ 0903.706.635</t>
        </is>
      </c>
      <c r="B2498" s="43" t="inlineStr">
        <is>
          <t>0903.706.635</t>
        </is>
      </c>
      <c r="C2498" s="43" t="inlineStr">
        <is>
          <t>Suối Tiên - TP.HCM</t>
        </is>
      </c>
      <c r="D2498" s="43" t="n"/>
      <c r="E2498" s="43" t="n"/>
      <c r="F2498" s="43" t="inlineStr">
        <is>
          <t>KH1245</t>
        </is>
      </c>
      <c r="G2498" s="43" t="n"/>
      <c r="H2498" s="43" t="inlineStr">
        <is>
          <t>TP. Hồ Chí Minh</t>
        </is>
      </c>
      <c r="I2498" s="43" t="n"/>
    </row>
    <row r="2499" ht="25" customHeight="1">
      <c r="A2499" s="45" t="inlineStr">
        <is>
          <t>Bãi Máy Bằng Lăng - Suối Tiên / 0985.959.828</t>
        </is>
      </c>
      <c r="B2499" s="45" t="inlineStr">
        <is>
          <t>0985.959.828</t>
        </is>
      </c>
      <c r="C2499" s="45" t="inlineStr">
        <is>
          <t>Suối Tiên</t>
        </is>
      </c>
      <c r="D2499" s="45" t="n"/>
      <c r="E2499" s="45" t="n"/>
      <c r="F2499" s="45" t="inlineStr">
        <is>
          <t>KH1242</t>
        </is>
      </c>
      <c r="G2499" s="45" t="n"/>
      <c r="H2499" s="45" t="inlineStr">
        <is>
          <t>TP. Hồ Chí Minh</t>
        </is>
      </c>
      <c r="I2499" s="45" t="n"/>
    </row>
    <row r="2500" ht="25" customHeight="1">
      <c r="A2500" s="43" t="inlineStr">
        <is>
          <t>Anh Rum - Cao Lãnh / 0901.039.561</t>
        </is>
      </c>
      <c r="B2500" s="43" t="inlineStr">
        <is>
          <t>0901.039.561</t>
        </is>
      </c>
      <c r="C2500" s="43" t="inlineStr">
        <is>
          <t>Cao Lãnh - Đồng Tháp</t>
        </is>
      </c>
      <c r="D2500" s="43" t="n"/>
      <c r="E2500" s="43" t="n"/>
      <c r="F2500" s="43" t="inlineStr">
        <is>
          <t>KH1243</t>
        </is>
      </c>
      <c r="G2500" s="43" t="n"/>
      <c r="H2500" s="43" t="inlineStr">
        <is>
          <t>Đồng Tháp</t>
        </is>
      </c>
      <c r="I2500" s="43" t="n"/>
    </row>
    <row r="2501" ht="25" customHeight="1">
      <c r="A2501" s="45" t="inlineStr">
        <is>
          <t>Anh Tho - Ngã Tư AN Sương/ 0908.493.613</t>
        </is>
      </c>
      <c r="B2501" s="45" t="inlineStr">
        <is>
          <t>0908.493.613</t>
        </is>
      </c>
      <c r="C2501" s="45" t="inlineStr">
        <is>
          <t>Ngã ba An Sương - Q12 - TP.HCM</t>
        </is>
      </c>
      <c r="D2501" s="45" t="n"/>
      <c r="E2501" s="45" t="n"/>
      <c r="F2501" s="45" t="inlineStr">
        <is>
          <t>KH1241</t>
        </is>
      </c>
      <c r="G2501" s="45" t="n"/>
      <c r="H2501" s="45" t="inlineStr">
        <is>
          <t>TP. Hồ Chí Minh</t>
        </is>
      </c>
      <c r="I2501" s="45" t="n"/>
    </row>
    <row r="2502" ht="25" customHeight="1">
      <c r="A2502" s="43" t="inlineStr">
        <is>
          <t>Cửa Hàng Hùng Duyên - Cái Bè/0988.931.378</t>
        </is>
      </c>
      <c r="B2502" s="43" t="inlineStr">
        <is>
          <t>0988.931.378</t>
        </is>
      </c>
      <c r="C2502" s="43" t="inlineStr">
        <is>
          <t>Cái Bè - Tiền Giang</t>
        </is>
      </c>
      <c r="D2502" s="43" t="n"/>
      <c r="E2502" s="43" t="n"/>
      <c r="F2502" s="43" t="inlineStr">
        <is>
          <t>KH1237</t>
        </is>
      </c>
      <c r="G2502" s="43" t="n"/>
      <c r="H2502" s="43" t="inlineStr">
        <is>
          <t>Tiền Giang</t>
        </is>
      </c>
      <c r="I2502" s="43" t="n"/>
    </row>
    <row r="2503" ht="25" customHeight="1">
      <c r="A2503" s="45" t="inlineStr">
        <is>
          <t>Anh Tất - Lâm Đồng / 0987.721.153</t>
        </is>
      </c>
      <c r="B2503" s="45" t="inlineStr">
        <is>
          <t>0987.721.153</t>
        </is>
      </c>
      <c r="C2503" s="45" t="inlineStr">
        <is>
          <t>Đà Lạt, Lâm Đồng</t>
        </is>
      </c>
      <c r="D2503" s="45" t="n"/>
      <c r="E2503" s="45" t="n"/>
      <c r="F2503" s="45" t="inlineStr">
        <is>
          <t>KH1238</t>
        </is>
      </c>
      <c r="G2503" s="45" t="n"/>
      <c r="H2503" s="45" t="inlineStr">
        <is>
          <t>Lâm Đồng</t>
        </is>
      </c>
      <c r="I2503" s="45" t="n"/>
    </row>
    <row r="2504" ht="25" customHeight="1">
      <c r="A2504" s="43" t="inlineStr">
        <is>
          <t>Công Ty Tuy Phước - Anh Lợi- Bình Định / 0913.448.385/ Fax: 0563.833.182</t>
        </is>
      </c>
      <c r="B2504" s="43" t="inlineStr">
        <is>
          <t>0913.448.385 / 0563.833.182</t>
        </is>
      </c>
      <c r="C2504" s="43" t="inlineStr">
        <is>
          <t>Bình Định</t>
        </is>
      </c>
      <c r="D2504" s="43" t="n"/>
      <c r="E2504" s="43" t="n"/>
      <c r="F2504" s="43" t="inlineStr">
        <is>
          <t>KH1239</t>
        </is>
      </c>
      <c r="G2504" s="43" t="n"/>
      <c r="H2504" s="43" t="inlineStr">
        <is>
          <t>Bình Định</t>
        </is>
      </c>
      <c r="I2504" s="43" t="n"/>
    </row>
    <row r="2505" ht="25" customHeight="1">
      <c r="A2505" s="45" t="inlineStr">
        <is>
          <t>Bãi Máy Đoàn Vĩnh Thành - Tân Vạn/ 0903.621.550</t>
        </is>
      </c>
      <c r="B2505" s="45" t="inlineStr">
        <is>
          <t>0903.621.550</t>
        </is>
      </c>
      <c r="C2505" s="45" t="inlineStr">
        <is>
          <t>Tân Vạn - TP.HCM</t>
        </is>
      </c>
      <c r="D2505" s="45" t="n"/>
      <c r="E2505" s="45" t="n"/>
      <c r="F2505" s="45" t="inlineStr">
        <is>
          <t>KH1240</t>
        </is>
      </c>
      <c r="G2505" s="45" t="n"/>
      <c r="H2505" s="45" t="inlineStr">
        <is>
          <t>TP. Hồ Chí Minh</t>
        </is>
      </c>
      <c r="I2505" s="45" t="n"/>
    </row>
    <row r="2506" ht="25" customHeight="1">
      <c r="A2506" s="43" t="inlineStr">
        <is>
          <t>Anh Văn Phúc - Đức Trọng/ 0919.157.879</t>
        </is>
      </c>
      <c r="B2506" s="43" t="inlineStr">
        <is>
          <t>0919.157.879</t>
        </is>
      </c>
      <c r="C2506" s="43" t="inlineStr">
        <is>
          <t>Đức Trọng - Lâm Đồng</t>
        </is>
      </c>
      <c r="D2506" s="43" t="n"/>
      <c r="E2506" s="43" t="n"/>
      <c r="F2506" s="43" t="inlineStr">
        <is>
          <t>KH1234</t>
        </is>
      </c>
      <c r="G2506" s="43" t="n"/>
      <c r="H2506" s="43" t="inlineStr">
        <is>
          <t>Lâm Đồng</t>
        </is>
      </c>
      <c r="I2506" s="43" t="n"/>
    </row>
    <row r="2507" ht="25" customHeight="1">
      <c r="A2507" s="45" t="inlineStr">
        <is>
          <t>Anh Sương - Q9/ 0974.352.763</t>
        </is>
      </c>
      <c r="B2507" s="45" t="inlineStr">
        <is>
          <t>0974.352.763</t>
        </is>
      </c>
      <c r="C2507" s="45" t="inlineStr">
        <is>
          <t>Q9 - TP.HCM</t>
        </is>
      </c>
      <c r="D2507" s="45" t="n"/>
      <c r="E2507" s="45" t="n"/>
      <c r="F2507" s="45" t="inlineStr">
        <is>
          <t>KH1235</t>
        </is>
      </c>
      <c r="G2507" s="45" t="n"/>
      <c r="H2507" s="45" t="inlineStr">
        <is>
          <t>TP. Hồ Chí Minh</t>
        </is>
      </c>
      <c r="I2507" s="45" t="n"/>
    </row>
    <row r="2508" ht="25" customHeight="1">
      <c r="A2508" s="43" t="inlineStr">
        <is>
          <t>Anh Công - Tây Ninh / 0962.266.974</t>
        </is>
      </c>
      <c r="B2508" s="43" t="inlineStr">
        <is>
          <t>0962.266.974</t>
        </is>
      </c>
      <c r="C2508" s="43" t="inlineStr">
        <is>
          <t>Tây Ninh</t>
        </is>
      </c>
      <c r="D2508" s="43" t="n"/>
      <c r="E2508" s="43" t="n"/>
      <c r="F2508" s="43" t="inlineStr">
        <is>
          <t>KH1236</t>
        </is>
      </c>
      <c r="G2508" s="43" t="n"/>
      <c r="H2508" s="43" t="inlineStr">
        <is>
          <t>Tây Ninh</t>
        </is>
      </c>
      <c r="I2508" s="43" t="n"/>
    </row>
    <row r="2509" ht="25" customHeight="1">
      <c r="A2509" s="45" t="inlineStr">
        <is>
          <t>Xưởng Anh Hiền - Vĩnh Long / 0989.113.121</t>
        </is>
      </c>
      <c r="B2509" s="45" t="inlineStr">
        <is>
          <t>0989.113.121</t>
        </is>
      </c>
      <c r="C2509" s="45" t="inlineStr">
        <is>
          <t>Vĩnh Long</t>
        </is>
      </c>
      <c r="D2509" s="45" t="n"/>
      <c r="E2509" s="45" t="n"/>
      <c r="F2509" s="45" t="inlineStr">
        <is>
          <t>KH1230</t>
        </is>
      </c>
      <c r="G2509" s="45" t="n"/>
      <c r="H2509" s="45" t="inlineStr">
        <is>
          <t>Vĩnh Long</t>
        </is>
      </c>
      <c r="I2509" s="45" t="n"/>
    </row>
    <row r="2510" ht="25" customHeight="1">
      <c r="A2510" s="43" t="inlineStr">
        <is>
          <t>Công ty Khải Hoàn NT - Nha Trang/Anh Hồng - 0994.488.949</t>
        </is>
      </c>
      <c r="B2510" s="43" t="inlineStr">
        <is>
          <t>0994.488.949</t>
        </is>
      </c>
      <c r="C2510" s="43" t="inlineStr">
        <is>
          <t>Nha Trang</t>
        </is>
      </c>
      <c r="D2510" s="43" t="n"/>
      <c r="E2510" s="43" t="n"/>
      <c r="F2510" s="43" t="inlineStr">
        <is>
          <t>KH1231</t>
        </is>
      </c>
      <c r="G2510" s="43" t="n"/>
      <c r="H2510" s="43" t="inlineStr">
        <is>
          <t>Khánh Hòa</t>
        </is>
      </c>
      <c r="I2510" s="43" t="n"/>
    </row>
    <row r="2511" ht="25" customHeight="1">
      <c r="A2511" s="45" t="inlineStr">
        <is>
          <t>Tiệm Hàn Hậu Tiến - Trà Vinh / 0907.346.129 or 0915.993.346</t>
        </is>
      </c>
      <c r="B2511" s="45" t="inlineStr">
        <is>
          <t>0907.346.129 / 0915.993.346</t>
        </is>
      </c>
      <c r="C2511" s="45" t="inlineStr">
        <is>
          <t>Gần Bãi Gác-Trà Vinh</t>
        </is>
      </c>
      <c r="D2511" s="45" t="n"/>
      <c r="E2511" s="45" t="n"/>
      <c r="F2511" s="45" t="inlineStr">
        <is>
          <t>KH1232</t>
        </is>
      </c>
      <c r="G2511" s="45" t="n"/>
      <c r="H2511" s="45" t="inlineStr">
        <is>
          <t>Trà Vinh</t>
        </is>
      </c>
      <c r="I2511" s="45" t="n"/>
    </row>
    <row r="2512" ht="25" customHeight="1">
      <c r="A2512" s="43" t="inlineStr">
        <is>
          <t>Công Ty Thiên Đạt - HN/Anh Mạnh - 0938.293.078</t>
        </is>
      </c>
      <c r="B2512" s="43" t="inlineStr">
        <is>
          <t>0938.293.078</t>
        </is>
      </c>
      <c r="C2512" s="43" t="inlineStr">
        <is>
          <t>Trung Hòa - cầu Giấy - Hà Nội</t>
        </is>
      </c>
      <c r="D2512" s="43" t="n"/>
      <c r="E2512" s="43" t="n"/>
      <c r="F2512" s="43" t="inlineStr">
        <is>
          <t>KH1233</t>
        </is>
      </c>
      <c r="G2512" s="43" t="n"/>
      <c r="H2512" s="43" t="inlineStr">
        <is>
          <t>Hà Nội</t>
        </is>
      </c>
      <c r="I2512" s="43" t="n"/>
    </row>
    <row r="2513" ht="25" customHeight="1">
      <c r="A2513" s="45" t="inlineStr">
        <is>
          <t>Anh Chương - Bến Lức/0903.117.775</t>
        </is>
      </c>
      <c r="B2513" s="45" t="inlineStr">
        <is>
          <t>0903.117.775</t>
        </is>
      </c>
      <c r="C2513" s="45" t="inlineStr">
        <is>
          <t>Bến Lức - Long An</t>
        </is>
      </c>
      <c r="D2513" s="45" t="n"/>
      <c r="E2513" s="45" t="n"/>
      <c r="F2513" s="45" t="inlineStr">
        <is>
          <t>KH1227</t>
        </is>
      </c>
      <c r="G2513" s="45" t="n"/>
      <c r="H2513" s="45" t="inlineStr">
        <is>
          <t>Long An</t>
        </is>
      </c>
      <c r="I2513" s="45" t="n"/>
    </row>
    <row r="2514" ht="25" customHeight="1">
      <c r="A2514" s="43" t="inlineStr">
        <is>
          <t>Anh Thảo - Cần Đước/ 0913.635.489</t>
        </is>
      </c>
      <c r="B2514" s="43" t="inlineStr">
        <is>
          <t>0913.635.489</t>
        </is>
      </c>
      <c r="C2514" s="43" t="inlineStr">
        <is>
          <t>Cần Đước - Long An</t>
        </is>
      </c>
      <c r="D2514" s="43" t="n"/>
      <c r="E2514" s="43" t="n"/>
      <c r="F2514" s="43" t="inlineStr">
        <is>
          <t>KH1228</t>
        </is>
      </c>
      <c r="G2514" s="43" t="n"/>
      <c r="H2514" s="43" t="inlineStr">
        <is>
          <t>Long An</t>
        </is>
      </c>
      <c r="I2514" s="43" t="n"/>
    </row>
    <row r="2515" ht="25" customHeight="1">
      <c r="A2515" s="45" t="inlineStr">
        <is>
          <t>Anh Lộc - Tân Hà/ 0986.502.480</t>
        </is>
      </c>
      <c r="B2515" s="45" t="inlineStr">
        <is>
          <t>0986.502.480</t>
        </is>
      </c>
      <c r="C2515" s="45" t="inlineStr">
        <is>
          <t>Tân Hà - Lâm Đồng</t>
        </is>
      </c>
      <c r="D2515" s="45" t="n"/>
      <c r="E2515" s="45" t="n"/>
      <c r="F2515" s="45" t="inlineStr">
        <is>
          <t>KH1229</t>
        </is>
      </c>
      <c r="G2515" s="45" t="n"/>
      <c r="H2515" s="45" t="inlineStr">
        <is>
          <t>Lâm Đồng</t>
        </is>
      </c>
      <c r="I2515" s="45" t="n"/>
    </row>
    <row r="2516" ht="25" customHeight="1">
      <c r="A2516" s="43" t="inlineStr">
        <is>
          <t>Anh Châu - Bến Lức/0918.612.972</t>
        </is>
      </c>
      <c r="B2516" s="43" t="inlineStr">
        <is>
          <t>0918.612.972</t>
        </is>
      </c>
      <c r="C2516" s="43" t="inlineStr">
        <is>
          <t>Bến Lức - Long An</t>
        </is>
      </c>
      <c r="D2516" s="43" t="n"/>
      <c r="E2516" s="43" t="n"/>
      <c r="F2516" s="43" t="inlineStr">
        <is>
          <t>KH1225</t>
        </is>
      </c>
      <c r="G2516" s="43" t="n"/>
      <c r="H2516" s="43" t="inlineStr">
        <is>
          <t>Long An</t>
        </is>
      </c>
      <c r="I2516" s="43" t="n"/>
    </row>
    <row r="2517" ht="25" customHeight="1">
      <c r="A2517" s="45" t="inlineStr">
        <is>
          <t>Anh Quang - Tân Cảng SG / 0908.910.353</t>
        </is>
      </c>
      <c r="B2517" s="45" t="inlineStr">
        <is>
          <t>0908.910.353</t>
        </is>
      </c>
      <c r="C2517" s="45" t="inlineStr">
        <is>
          <t>Tân Cảng SG - Cầu SG</t>
        </is>
      </c>
      <c r="D2517" s="45" t="n"/>
      <c r="E2517" s="45" t="n"/>
      <c r="F2517" s="45" t="inlineStr">
        <is>
          <t>KH1226</t>
        </is>
      </c>
      <c r="G2517" s="45" t="n"/>
      <c r="H2517" s="45" t="inlineStr">
        <is>
          <t>TP. Hồ Chí Minh</t>
        </is>
      </c>
      <c r="I2517" s="45" t="n"/>
    </row>
    <row r="2518" ht="25" customHeight="1">
      <c r="A2518" s="43" t="inlineStr">
        <is>
          <t>Xưởng Chú Dung - Đắk Lak/ 0982.433.998</t>
        </is>
      </c>
      <c r="B2518" s="43" t="inlineStr">
        <is>
          <t>0982.433.998</t>
        </is>
      </c>
      <c r="C2518" s="43" t="inlineStr">
        <is>
          <t>Km8 - Buôn Mê Thuột - Đắk Lak</t>
        </is>
      </c>
      <c r="D2518" s="43" t="n"/>
      <c r="E2518" s="43" t="n"/>
      <c r="F2518" s="43" t="inlineStr">
        <is>
          <t>KH1223</t>
        </is>
      </c>
      <c r="G2518" s="43" t="n"/>
      <c r="H2518" s="43" t="inlineStr">
        <is>
          <t>Đắk Lắk</t>
        </is>
      </c>
      <c r="I2518" s="43" t="n"/>
    </row>
    <row r="2519" ht="25" customHeight="1">
      <c r="A2519" s="45" t="inlineStr">
        <is>
          <t>Anh Sơn - Thủ Đức / 0902.669.925 - Công Ty XD Hiệp Phú</t>
        </is>
      </c>
      <c r="B2519" s="45" t="inlineStr">
        <is>
          <t>0902.669.925</t>
        </is>
      </c>
      <c r="C2519" s="45" t="inlineStr">
        <is>
          <t>Thủ Đức - HCM</t>
        </is>
      </c>
      <c r="D2519" s="45" t="n"/>
      <c r="E2519" s="45" t="n"/>
      <c r="F2519" s="45" t="inlineStr">
        <is>
          <t>KH1224</t>
        </is>
      </c>
      <c r="G2519" s="45" t="n"/>
      <c r="H2519" s="45" t="inlineStr">
        <is>
          <t>TP. Hồ Chí Minh</t>
        </is>
      </c>
      <c r="I2519" s="45" t="n"/>
    </row>
    <row r="2520" ht="25" customHeight="1">
      <c r="A2520" s="43" t="inlineStr">
        <is>
          <t>Anh Sơn - Bình Chánh / 0908.009.249</t>
        </is>
      </c>
      <c r="B2520" s="43" t="inlineStr">
        <is>
          <t>0908.009.249</t>
        </is>
      </c>
      <c r="C2520" s="43" t="inlineStr">
        <is>
          <t>Ngã tư Bà Hom - Bình Chánh</t>
        </is>
      </c>
      <c r="D2520" s="43" t="n"/>
      <c r="E2520" s="43" t="n"/>
      <c r="F2520" s="43" t="inlineStr">
        <is>
          <t>KH1222</t>
        </is>
      </c>
      <c r="G2520" s="43" t="n"/>
      <c r="H2520" s="43" t="inlineStr">
        <is>
          <t>TP. Hồ Chí Minh</t>
        </is>
      </c>
      <c r="I2520" s="43" t="n"/>
    </row>
    <row r="2521" ht="25" customHeight="1">
      <c r="A2521" s="45" t="inlineStr">
        <is>
          <t>Anh Quang - Bảo Lộc/ 0965.344.655</t>
        </is>
      </c>
      <c r="B2521" s="45" t="inlineStr">
        <is>
          <t>0965.344.655</t>
        </is>
      </c>
      <c r="C2521" s="45" t="inlineStr">
        <is>
          <t>Bảo Lộc - Lâm Đồng</t>
        </is>
      </c>
      <c r="D2521" s="45" t="n"/>
      <c r="E2521" s="45" t="n"/>
      <c r="F2521" s="45" t="inlineStr">
        <is>
          <t>KH1217</t>
        </is>
      </c>
      <c r="G2521" s="45" t="n"/>
      <c r="H2521" s="45" t="inlineStr">
        <is>
          <t>Lâm Đồng</t>
        </is>
      </c>
      <c r="I2521" s="45" t="n"/>
    </row>
    <row r="2522" ht="25" customHeight="1">
      <c r="A2522" s="43" t="inlineStr">
        <is>
          <t>Anh Quá - quận 2 / 0903.762.773</t>
        </is>
      </c>
      <c r="B2522" s="43" t="inlineStr">
        <is>
          <t>0903.762.773</t>
        </is>
      </c>
      <c r="C2522" s="43" t="inlineStr">
        <is>
          <t>Quận 2</t>
        </is>
      </c>
      <c r="D2522" s="43" t="n"/>
      <c r="E2522" s="43" t="n"/>
      <c r="F2522" s="43" t="inlineStr">
        <is>
          <t>KH1218</t>
        </is>
      </c>
      <c r="G2522" s="43" t="n"/>
      <c r="H2522" s="43" t="inlineStr">
        <is>
          <t>TP. Hồ Chí Minh</t>
        </is>
      </c>
      <c r="I2522" s="43" t="n"/>
    </row>
    <row r="2523" ht="25" customHeight="1">
      <c r="A2523" s="45" t="inlineStr">
        <is>
          <t>Chú Hoàng - Suối Tiên/ 0907.064.122</t>
        </is>
      </c>
      <c r="B2523" s="45" t="inlineStr">
        <is>
          <t>0907.064.122</t>
        </is>
      </c>
      <c r="C2523" s="45" t="inlineStr">
        <is>
          <t>Suối Tiên - TP.HCM ( gần BM Văn Tiền )</t>
        </is>
      </c>
      <c r="D2523" s="45" t="n"/>
      <c r="E2523" s="45" t="n"/>
      <c r="F2523" s="45" t="inlineStr">
        <is>
          <t>KH1219</t>
        </is>
      </c>
      <c r="G2523" s="45" t="n"/>
      <c r="H2523" s="45" t="inlineStr">
        <is>
          <t>TP. Hồ Chí Minh</t>
        </is>
      </c>
      <c r="I2523" s="45" t="n"/>
    </row>
    <row r="2524" ht="25" customHeight="1">
      <c r="A2524" s="43" t="inlineStr">
        <is>
          <t>Công Ty Đại Thu - Sài Gòn/ 0946.684.577</t>
        </is>
      </c>
      <c r="B2524" s="43" t="inlineStr">
        <is>
          <t>0946.684.577</t>
        </is>
      </c>
      <c r="C2524" s="43" t="inlineStr">
        <is>
          <t>Sài Gòn</t>
        </is>
      </c>
      <c r="D2524" s="43" t="n"/>
      <c r="E2524" s="43" t="n"/>
      <c r="F2524" s="43" t="inlineStr">
        <is>
          <t>KH1220</t>
        </is>
      </c>
      <c r="G2524" s="43" t="n"/>
      <c r="H2524" s="43" t="inlineStr">
        <is>
          <t>TP. Hồ Chí Minh</t>
        </is>
      </c>
      <c r="I2524" s="43" t="n"/>
    </row>
    <row r="2525" ht="25" customHeight="1">
      <c r="A2525" s="45" t="inlineStr">
        <is>
          <t>Anh An - Quận 7/0909.142.296</t>
        </is>
      </c>
      <c r="B2525" s="45" t="inlineStr">
        <is>
          <t>0909.142.296</t>
        </is>
      </c>
      <c r="C2525" s="45" t="inlineStr">
        <is>
          <t>Quận 7 - TP.HCM</t>
        </is>
      </c>
      <c r="D2525" s="45" t="n"/>
      <c r="E2525" s="45" t="n"/>
      <c r="F2525" s="45" t="inlineStr">
        <is>
          <t>KH1221</t>
        </is>
      </c>
      <c r="G2525" s="45" t="n"/>
      <c r="H2525" s="45" t="inlineStr">
        <is>
          <t>TP. Hồ Chí Minh</t>
        </is>
      </c>
      <c r="I2525" s="45" t="n"/>
    </row>
    <row r="2526" ht="25" customHeight="1">
      <c r="A2526" s="43" t="inlineStr">
        <is>
          <t>Nguyễn Văn Điệp (Bảy)</t>
        </is>
      </c>
      <c r="B2526" s="43" t="n"/>
      <c r="C2526" s="43" t="inlineStr">
        <is>
          <t>Phòng Phụ tùng động cơ</t>
        </is>
      </c>
      <c r="D2526" s="43" t="n"/>
      <c r="E2526" s="43" t="n"/>
      <c r="F2526" s="43" t="inlineStr">
        <is>
          <t>MN42</t>
        </is>
      </c>
      <c r="G2526" s="43" t="n"/>
      <c r="H2526" s="43" t="n"/>
      <c r="I2526" s="43" t="n"/>
    </row>
    <row r="2527" ht="25" customHeight="1">
      <c r="A2527" s="45" t="inlineStr">
        <is>
          <t>Anh Nghĩa - Q7/ 0903.848.665</t>
        </is>
      </c>
      <c r="B2527" s="45" t="inlineStr">
        <is>
          <t>0903.848.665</t>
        </is>
      </c>
      <c r="C2527" s="45" t="inlineStr">
        <is>
          <t>Quận 7 - TP.HCM</t>
        </is>
      </c>
      <c r="D2527" s="45" t="n"/>
      <c r="E2527" s="45" t="n"/>
      <c r="F2527" s="45" t="inlineStr">
        <is>
          <t>KH1215</t>
        </is>
      </c>
      <c r="G2527" s="45" t="n"/>
      <c r="H2527" s="45" t="inlineStr">
        <is>
          <t>TP. Hồ Chí Minh</t>
        </is>
      </c>
      <c r="I2527" s="45" t="n"/>
    </row>
    <row r="2528" ht="25" customHeight="1">
      <c r="A2528" s="43" t="inlineStr">
        <is>
          <t>Anh Mẫn - Đức Hoà- Long an / 0938.149.636</t>
        </is>
      </c>
      <c r="B2528" s="43" t="inlineStr">
        <is>
          <t>0938.149.636</t>
        </is>
      </c>
      <c r="C2528" s="43" t="inlineStr">
        <is>
          <t>Đức Hoà- Long An</t>
        </is>
      </c>
      <c r="D2528" s="43" t="n"/>
      <c r="E2528" s="43" t="n"/>
      <c r="F2528" s="43" t="inlineStr">
        <is>
          <t>KH1216</t>
        </is>
      </c>
      <c r="G2528" s="43" t="n"/>
      <c r="H2528" s="43" t="inlineStr">
        <is>
          <t>Long An</t>
        </is>
      </c>
      <c r="I2528" s="43" t="n"/>
    </row>
    <row r="2529" ht="25" customHeight="1">
      <c r="A2529" s="45" t="inlineStr">
        <is>
          <t>Anh Trí - Bến Lức / 0973.713.826</t>
        </is>
      </c>
      <c r="B2529" s="45" t="inlineStr">
        <is>
          <t>0973.713.826</t>
        </is>
      </c>
      <c r="C2529" s="45" t="inlineStr">
        <is>
          <t>Bến Lức</t>
        </is>
      </c>
      <c r="D2529" s="45" t="n"/>
      <c r="E2529" s="45" t="n"/>
      <c r="F2529" s="45" t="inlineStr">
        <is>
          <t>KH1214</t>
        </is>
      </c>
      <c r="G2529" s="45" t="n"/>
      <c r="H2529" s="45" t="inlineStr">
        <is>
          <t>Long An</t>
        </is>
      </c>
      <c r="I2529" s="45" t="n"/>
    </row>
    <row r="2530" ht="25" customHeight="1">
      <c r="A2530" s="43" t="inlineStr">
        <is>
          <t>Anh Thông - Tân Hà / 0983.274.678</t>
        </is>
      </c>
      <c r="B2530" s="43" t="inlineStr">
        <is>
          <t>0983.274.678</t>
        </is>
      </c>
      <c r="C2530" s="43" t="inlineStr">
        <is>
          <t>Tân Hà</t>
        </is>
      </c>
      <c r="D2530" s="43" t="n"/>
      <c r="E2530" s="43" t="n"/>
      <c r="F2530" s="43" t="inlineStr">
        <is>
          <t>KH1213</t>
        </is>
      </c>
      <c r="G2530" s="43" t="n"/>
      <c r="H2530" s="43" t="inlineStr">
        <is>
          <t>Lâm Đồng</t>
        </is>
      </c>
      <c r="I2530" s="43" t="n"/>
    </row>
    <row r="2531" ht="25" customHeight="1">
      <c r="A2531" s="45" t="inlineStr">
        <is>
          <t>Anh Khải - Bến Tre / 01236.845.500</t>
        </is>
      </c>
      <c r="B2531" s="45" t="inlineStr">
        <is>
          <t>01236.845.500</t>
        </is>
      </c>
      <c r="C2531" s="45" t="inlineStr">
        <is>
          <t>Bến Tre</t>
        </is>
      </c>
      <c r="D2531" s="45" t="n"/>
      <c r="E2531" s="45" t="n"/>
      <c r="F2531" s="45" t="inlineStr">
        <is>
          <t>KH1211</t>
        </is>
      </c>
      <c r="G2531" s="45" t="n"/>
      <c r="H2531" s="45" t="inlineStr">
        <is>
          <t>Bến Tre</t>
        </is>
      </c>
      <c r="I2531" s="45" t="n"/>
    </row>
    <row r="2532" ht="25" customHeight="1">
      <c r="A2532" s="43" t="inlineStr">
        <is>
          <t>Anh Phát - Bến Lức / 0987.903.909</t>
        </is>
      </c>
      <c r="B2532" s="43" t="inlineStr">
        <is>
          <t>0987.903.909</t>
        </is>
      </c>
      <c r="C2532" s="43" t="inlineStr">
        <is>
          <t>Bến Lức - Long An</t>
        </is>
      </c>
      <c r="D2532" s="43" t="n"/>
      <c r="E2532" s="43" t="n"/>
      <c r="F2532" s="43" t="inlineStr">
        <is>
          <t>KH1212</t>
        </is>
      </c>
      <c r="G2532" s="43" t="n"/>
      <c r="H2532" s="43" t="inlineStr">
        <is>
          <t>Long An</t>
        </is>
      </c>
      <c r="I2532" s="43" t="n"/>
    </row>
    <row r="2533" ht="25" customHeight="1">
      <c r="A2533" s="45" t="inlineStr">
        <is>
          <t>Anh Đông - Đồng Tháp/ 0919.272.985</t>
        </is>
      </c>
      <c r="B2533" s="45" t="inlineStr">
        <is>
          <t>0919.272.985</t>
        </is>
      </c>
      <c r="C2533" s="45" t="inlineStr">
        <is>
          <t>Đồng Tháp</t>
        </is>
      </c>
      <c r="D2533" s="45" t="n"/>
      <c r="E2533" s="45" t="n"/>
      <c r="F2533" s="45" t="inlineStr">
        <is>
          <t>KH1210</t>
        </is>
      </c>
      <c r="G2533" s="45" t="n"/>
      <c r="H2533" s="45" t="inlineStr">
        <is>
          <t>Đồng Tháp</t>
        </is>
      </c>
      <c r="I2533" s="45" t="n"/>
    </row>
    <row r="2534" ht="25" customHeight="1">
      <c r="A2534" s="43" t="inlineStr">
        <is>
          <t>Cty Sunpro - Sài Gòn/ Chị Bình 0909.683.595</t>
        </is>
      </c>
      <c r="B2534" s="43" t="inlineStr">
        <is>
          <t>0909.683.595</t>
        </is>
      </c>
      <c r="C2534" s="43" t="inlineStr">
        <is>
          <t>Sài Gòn</t>
        </is>
      </c>
      <c r="D2534" s="43" t="n"/>
      <c r="E2534" s="43" t="n"/>
      <c r="F2534" s="43" t="inlineStr">
        <is>
          <t>KH1207</t>
        </is>
      </c>
      <c r="G2534" s="43" t="n"/>
      <c r="H2534" s="43" t="inlineStr">
        <is>
          <t>TP. Hồ Chí Minh</t>
        </is>
      </c>
      <c r="I2534" s="43" t="n"/>
    </row>
    <row r="2535" ht="25" customHeight="1">
      <c r="A2535" s="45" t="inlineStr">
        <is>
          <t>Anh Kỵ - Q7/ 0934.183.664</t>
        </is>
      </c>
      <c r="B2535" s="45" t="inlineStr">
        <is>
          <t>0934.183.664</t>
        </is>
      </c>
      <c r="C2535" s="45" t="inlineStr">
        <is>
          <t>Quận 2 - TP.HCM</t>
        </is>
      </c>
      <c r="D2535" s="45" t="n"/>
      <c r="E2535" s="45" t="n"/>
      <c r="F2535" s="45" t="inlineStr">
        <is>
          <t>KH1208</t>
        </is>
      </c>
      <c r="G2535" s="45" t="n"/>
      <c r="H2535" s="45" t="inlineStr">
        <is>
          <t>TP. Hồ Chí Minh</t>
        </is>
      </c>
      <c r="I2535" s="45" t="n"/>
    </row>
    <row r="2536" ht="25" customHeight="1">
      <c r="A2536" s="43" t="inlineStr">
        <is>
          <t>Anh Thuận - Bình Phước/ 0984.550.982</t>
        </is>
      </c>
      <c r="B2536" s="43" t="inlineStr">
        <is>
          <t>0984.550.982</t>
        </is>
      </c>
      <c r="C2536" s="43" t="inlineStr">
        <is>
          <t>Bù Nho - Bình Phước</t>
        </is>
      </c>
      <c r="D2536" s="43" t="n"/>
      <c r="E2536" s="43" t="n"/>
      <c r="F2536" s="43" t="inlineStr">
        <is>
          <t>KH1209</t>
        </is>
      </c>
      <c r="G2536" s="43" t="n"/>
      <c r="H2536" s="43" t="inlineStr">
        <is>
          <t>Bình Phước</t>
        </is>
      </c>
      <c r="I2536" s="43" t="n"/>
    </row>
    <row r="2537" ht="25" customHeight="1">
      <c r="A2537" s="45" t="inlineStr">
        <is>
          <t>Anh Đúng - Q12/ 0916.461.378</t>
        </is>
      </c>
      <c r="B2537" s="45" t="inlineStr">
        <is>
          <t>0916.461.378</t>
        </is>
      </c>
      <c r="C2537" s="45" t="inlineStr">
        <is>
          <t>cầu Vượt Quang Trung - Q12 - TP.HCM</t>
        </is>
      </c>
      <c r="D2537" s="45" t="n"/>
      <c r="E2537" s="45" t="n"/>
      <c r="F2537" s="45" t="inlineStr">
        <is>
          <t>KH1204</t>
        </is>
      </c>
      <c r="G2537" s="45" t="n"/>
      <c r="H2537" s="45" t="inlineStr">
        <is>
          <t>TP. Hồ Chí Minh</t>
        </is>
      </c>
      <c r="I2537" s="45" t="n"/>
    </row>
    <row r="2538" ht="25" customHeight="1">
      <c r="A2538" s="43" t="inlineStr">
        <is>
          <t>Anh Đạt - EoHLeo/0962.252.277</t>
        </is>
      </c>
      <c r="B2538" s="43" t="inlineStr">
        <is>
          <t>0962.252.277</t>
        </is>
      </c>
      <c r="C2538" s="43" t="inlineStr">
        <is>
          <t>EoHleo - Đăk Lak</t>
        </is>
      </c>
      <c r="D2538" s="43" t="n"/>
      <c r="E2538" s="43" t="n"/>
      <c r="F2538" s="43" t="inlineStr">
        <is>
          <t>KH1205</t>
        </is>
      </c>
      <c r="G2538" s="43" t="n"/>
      <c r="H2538" s="43" t="inlineStr">
        <is>
          <t>Đắk Lắk</t>
        </is>
      </c>
      <c r="I2538" s="43" t="n"/>
    </row>
    <row r="2539" ht="25" customHeight="1">
      <c r="A2539" s="45" t="inlineStr">
        <is>
          <t>Anh Bi - Bình Thuận / 0918.507.554</t>
        </is>
      </c>
      <c r="B2539" s="45" t="inlineStr">
        <is>
          <t>0918.507.554</t>
        </is>
      </c>
      <c r="C2539" s="45" t="inlineStr">
        <is>
          <t>Bình Thuận</t>
        </is>
      </c>
      <c r="D2539" s="45" t="n"/>
      <c r="E2539" s="45" t="n"/>
      <c r="F2539" s="45" t="inlineStr">
        <is>
          <t>KH1206</t>
        </is>
      </c>
      <c r="G2539" s="45" t="n"/>
      <c r="H2539" s="45" t="inlineStr">
        <is>
          <t>Bình Thuận</t>
        </is>
      </c>
      <c r="I2539" s="45" t="n"/>
    </row>
    <row r="2540" ht="25" customHeight="1">
      <c r="A2540" s="43" t="inlineStr">
        <is>
          <t>Anh Minh - Tam Nông/ 0989.247.076</t>
        </is>
      </c>
      <c r="B2540" s="43" t="inlineStr">
        <is>
          <t>0989.247.076</t>
        </is>
      </c>
      <c r="C2540" s="43" t="inlineStr">
        <is>
          <t>Tam Nông - Đồng Tháp</t>
        </is>
      </c>
      <c r="D2540" s="43" t="n"/>
      <c r="E2540" s="43" t="n"/>
      <c r="F2540" s="43" t="inlineStr">
        <is>
          <t>KH1202</t>
        </is>
      </c>
      <c r="G2540" s="43" t="n"/>
      <c r="H2540" s="43" t="inlineStr">
        <is>
          <t>Đồng Tháp</t>
        </is>
      </c>
      <c r="I2540" s="43" t="n"/>
    </row>
    <row r="2541" ht="25" customHeight="1">
      <c r="A2541" s="45" t="inlineStr">
        <is>
          <t>Công ty An Phong - Quận 2/ anh Hải - 0902.799.522</t>
        </is>
      </c>
      <c r="B2541" s="45" t="inlineStr">
        <is>
          <t>0902.799.522</t>
        </is>
      </c>
      <c r="C2541" s="45" t="inlineStr">
        <is>
          <t>Quận 2 - TP.HCM</t>
        </is>
      </c>
      <c r="D2541" s="45" t="n"/>
      <c r="E2541" s="45" t="n"/>
      <c r="F2541" s="45" t="inlineStr">
        <is>
          <t>KH1203</t>
        </is>
      </c>
      <c r="G2541" s="45" t="n"/>
      <c r="H2541" s="45" t="inlineStr">
        <is>
          <t>TP. Hồ Chí Minh</t>
        </is>
      </c>
      <c r="I2541" s="45" t="n"/>
    </row>
    <row r="2542" ht="25" customHeight="1">
      <c r="A2542" s="43" t="inlineStr">
        <is>
          <t>Anh Quân - Đắk Lak/ 0934.935.046</t>
        </is>
      </c>
      <c r="B2542" s="43" t="inlineStr">
        <is>
          <t>0934.935.046</t>
        </is>
      </c>
      <c r="C2542" s="43" t="inlineStr">
        <is>
          <t>EoHLeo - Đắk Lăk</t>
        </is>
      </c>
      <c r="D2542" s="43" t="n"/>
      <c r="E2542" s="43" t="n"/>
      <c r="F2542" s="43" t="inlineStr">
        <is>
          <t>KH1201</t>
        </is>
      </c>
      <c r="G2542" s="43" t="n"/>
      <c r="H2542" s="43" t="inlineStr">
        <is>
          <t>Đắk Lắk</t>
        </is>
      </c>
      <c r="I2542" s="43" t="n"/>
    </row>
    <row r="2543" ht="25" customHeight="1">
      <c r="A2543" s="45" t="inlineStr">
        <is>
          <t>Anh Hữu - Q7/ 0985.543.542</t>
        </is>
      </c>
      <c r="B2543" s="45" t="inlineStr">
        <is>
          <t>0985.543.542</t>
        </is>
      </c>
      <c r="C2543" s="45" t="inlineStr">
        <is>
          <t>Quận 2 - TP.HCM</t>
        </is>
      </c>
      <c r="D2543" s="45" t="n"/>
      <c r="E2543" s="45" t="n"/>
      <c r="F2543" s="45" t="inlineStr">
        <is>
          <t>KH1196</t>
        </is>
      </c>
      <c r="G2543" s="45" t="n"/>
      <c r="H2543" s="45" t="inlineStr">
        <is>
          <t>TP. Hồ Chí Minh</t>
        </is>
      </c>
      <c r="I2543" s="45" t="n"/>
    </row>
    <row r="2544" ht="25" customHeight="1">
      <c r="A2544" s="43" t="inlineStr">
        <is>
          <t>Anh Bình - Tân Uyên-Bình Dương /0918.549.582</t>
        </is>
      </c>
      <c r="B2544" s="43" t="inlineStr">
        <is>
          <t>0918.549.582</t>
        </is>
      </c>
      <c r="C2544" s="43" t="inlineStr">
        <is>
          <t>Tân Uyên - Bình Dương</t>
        </is>
      </c>
      <c r="D2544" s="43" t="n"/>
      <c r="E2544" s="43" t="n"/>
      <c r="F2544" s="43" t="inlineStr">
        <is>
          <t>KH1197</t>
        </is>
      </c>
      <c r="G2544" s="43" t="n"/>
      <c r="H2544" s="43" t="inlineStr">
        <is>
          <t>Bình Dương</t>
        </is>
      </c>
      <c r="I2544" s="43" t="n"/>
    </row>
    <row r="2545" ht="25" customHeight="1">
      <c r="A2545" s="45" t="inlineStr">
        <is>
          <t>Anh Hữu - Đồng Tháp/ 0947.407.572</t>
        </is>
      </c>
      <c r="B2545" s="45" t="inlineStr">
        <is>
          <t>0947.407.572</t>
        </is>
      </c>
      <c r="C2545" s="45" t="inlineStr">
        <is>
          <t>TP. Cao Lãnh - Đồng Tháp</t>
        </is>
      </c>
      <c r="D2545" s="45" t="n"/>
      <c r="E2545" s="45" t="n"/>
      <c r="F2545" s="45" t="inlineStr">
        <is>
          <t>KH1198</t>
        </is>
      </c>
      <c r="G2545" s="45" t="n"/>
      <c r="H2545" s="45" t="inlineStr">
        <is>
          <t>Đồng Tháp</t>
        </is>
      </c>
      <c r="I2545" s="45" t="n"/>
    </row>
    <row r="2546" ht="25" customHeight="1">
      <c r="A2546" s="43" t="inlineStr">
        <is>
          <t>Anh Kiệt - An Giang / 0913.699.146</t>
        </is>
      </c>
      <c r="B2546" s="43" t="inlineStr">
        <is>
          <t>0913.699.146</t>
        </is>
      </c>
      <c r="C2546" s="43" t="inlineStr">
        <is>
          <t>Long Xuyên, An Giang</t>
        </is>
      </c>
      <c r="D2546" s="43" t="n"/>
      <c r="E2546" s="43" t="n"/>
      <c r="F2546" s="43" t="inlineStr">
        <is>
          <t>KH1199</t>
        </is>
      </c>
      <c r="G2546" s="43" t="n"/>
      <c r="H2546" s="43" t="inlineStr">
        <is>
          <t>An Giang</t>
        </is>
      </c>
      <c r="I2546" s="43" t="n"/>
    </row>
    <row r="2547" ht="25" customHeight="1">
      <c r="A2547" s="45" t="inlineStr">
        <is>
          <t>Anh Nguyễn - Cần Thơ/ 0913.974.182</t>
        </is>
      </c>
      <c r="B2547" s="45" t="inlineStr">
        <is>
          <t>0913.974.182</t>
        </is>
      </c>
      <c r="C2547" s="45" t="inlineStr">
        <is>
          <t>Cần Thơ</t>
        </is>
      </c>
      <c r="D2547" s="45" t="n"/>
      <c r="E2547" s="45" t="n"/>
      <c r="F2547" s="45" t="inlineStr">
        <is>
          <t>KH1200</t>
        </is>
      </c>
      <c r="G2547" s="45" t="n"/>
      <c r="H2547" s="45" t="inlineStr">
        <is>
          <t>Cần Thơ</t>
        </is>
      </c>
      <c r="I2547" s="45" t="n"/>
    </row>
    <row r="2548" ht="25" customHeight="1">
      <c r="A2548" s="43" t="inlineStr">
        <is>
          <t>Anh Khanh - Cty Phúc Kiến Khang - Q2/ 0938.768.039</t>
        </is>
      </c>
      <c r="B2548" s="43" t="inlineStr">
        <is>
          <t>0938.768.039</t>
        </is>
      </c>
      <c r="C2548" s="43" t="inlineStr">
        <is>
          <t>Quận 2 - TP.HCM</t>
        </is>
      </c>
      <c r="D2548" s="43" t="n"/>
      <c r="E2548" s="43" t="n"/>
      <c r="F2548" s="43" t="inlineStr">
        <is>
          <t>KH1195</t>
        </is>
      </c>
      <c r="G2548" s="43" t="n"/>
      <c r="H2548" s="43" t="inlineStr">
        <is>
          <t>TP. Hồ Chí Minh</t>
        </is>
      </c>
      <c r="I2548" s="43" t="n"/>
    </row>
    <row r="2549" ht="25" customHeight="1">
      <c r="A2549" s="45" t="inlineStr">
        <is>
          <t>Anh Hiếu - Tiền Giang/ 0949.446.564</t>
        </is>
      </c>
      <c r="B2549" s="45" t="inlineStr">
        <is>
          <t>0949.446.564</t>
        </is>
      </c>
      <c r="C2549" s="45" t="inlineStr">
        <is>
          <t>Chợ Gạo - Tiền Giang</t>
        </is>
      </c>
      <c r="D2549" s="45" t="n"/>
      <c r="E2549" s="45" t="n"/>
      <c r="F2549" s="45" t="inlineStr">
        <is>
          <t>KH1194</t>
        </is>
      </c>
      <c r="G2549" s="45" t="n"/>
      <c r="H2549" s="45" t="inlineStr">
        <is>
          <t>Tiền Giang</t>
        </is>
      </c>
      <c r="I2549" s="45" t="n"/>
    </row>
    <row r="2550" ht="25" customHeight="1">
      <c r="A2550" s="43" t="inlineStr">
        <is>
          <t>Thảo</t>
        </is>
      </c>
      <c r="B2550" s="43" t="n"/>
      <c r="C2550" s="43" t="inlineStr">
        <is>
          <t>CTCP Cơ Giới Miền Nam</t>
        </is>
      </c>
      <c r="D2550" s="43" t="n"/>
      <c r="E2550" s="43" t="n"/>
      <c r="F2550" s="43" t="inlineStr">
        <is>
          <t>MN41</t>
        </is>
      </c>
      <c r="G2550" s="43" t="n"/>
      <c r="H2550" s="43" t="n"/>
      <c r="I2550" s="43" t="n"/>
    </row>
    <row r="2551" ht="25" customHeight="1">
      <c r="A2551" s="45" t="inlineStr">
        <is>
          <t>Anh Tùng - Bình Phước /0967.684.599</t>
        </is>
      </c>
      <c r="B2551" s="45" t="inlineStr">
        <is>
          <t>0967.684.599</t>
        </is>
      </c>
      <c r="C2551" s="45" t="inlineStr">
        <is>
          <t>Phước Long - Bình Phước</t>
        </is>
      </c>
      <c r="D2551" s="45" t="n"/>
      <c r="E2551" s="45" t="n"/>
      <c r="F2551" s="45" t="inlineStr">
        <is>
          <t>KH1191</t>
        </is>
      </c>
      <c r="G2551" s="45" t="n"/>
      <c r="H2551" s="45" t="inlineStr">
        <is>
          <t>Bình Phước</t>
        </is>
      </c>
      <c r="I2551" s="45" t="n"/>
    </row>
    <row r="2552" ht="25" customHeight="1">
      <c r="A2552" s="43" t="inlineStr">
        <is>
          <t>Lý Sên - Vĩnh Châu - Sóc Trăng / 0913.848.379</t>
        </is>
      </c>
      <c r="B2552" s="43" t="inlineStr">
        <is>
          <t>0913.848.379</t>
        </is>
      </c>
      <c r="C2552" s="43" t="inlineStr">
        <is>
          <t>Vĩnh Châu - Sóc Trăng</t>
        </is>
      </c>
      <c r="D2552" s="43" t="n"/>
      <c r="E2552" s="43" t="n"/>
      <c r="F2552" s="43" t="inlineStr">
        <is>
          <t>KH1192</t>
        </is>
      </c>
      <c r="G2552" s="43" t="n"/>
      <c r="H2552" s="43" t="inlineStr">
        <is>
          <t>Sóc Trăng</t>
        </is>
      </c>
      <c r="I2552" s="43" t="n"/>
    </row>
    <row r="2553" ht="25" customHeight="1">
      <c r="A2553" s="45" t="inlineStr">
        <is>
          <t>Xưởng Anh Liêm- Đăklak / 0934.852.123</t>
        </is>
      </c>
      <c r="B2553" s="45" t="inlineStr">
        <is>
          <t>0934.852.123</t>
        </is>
      </c>
      <c r="C2553" s="45" t="inlineStr">
        <is>
          <t>50 Trần Quý Cáp - Buôn Ma Thuột</t>
        </is>
      </c>
      <c r="D2553" s="45" t="n"/>
      <c r="E2553" s="45" t="n"/>
      <c r="F2553" s="45" t="inlineStr">
        <is>
          <t>KH1193</t>
        </is>
      </c>
      <c r="G2553" s="45" t="n"/>
      <c r="H2553" s="45" t="inlineStr">
        <is>
          <t>Đắk Lắk</t>
        </is>
      </c>
      <c r="I2553" s="45" t="n"/>
    </row>
    <row r="2554" ht="25" customHeight="1">
      <c r="A2554" s="43" t="inlineStr">
        <is>
          <t>Anh Hùng - An Sương/ 0988.330.320</t>
        </is>
      </c>
      <c r="B2554" s="43" t="inlineStr">
        <is>
          <t>0988.330.320</t>
        </is>
      </c>
      <c r="C2554" s="43" t="inlineStr">
        <is>
          <t>An Sương - Quận 12 - TP.HCM</t>
        </is>
      </c>
      <c r="D2554" s="43" t="n"/>
      <c r="E2554" s="43" t="n"/>
      <c r="F2554" s="43" t="inlineStr">
        <is>
          <t>KH1190</t>
        </is>
      </c>
      <c r="G2554" s="43" t="n"/>
      <c r="H2554" s="43" t="inlineStr">
        <is>
          <t>TP. Hồ Chí Minh</t>
        </is>
      </c>
      <c r="I2554" s="43" t="n"/>
    </row>
    <row r="2555" ht="25" customHeight="1">
      <c r="A2555" s="45" t="inlineStr">
        <is>
          <t>Anh Mười - Long An/ 09370700.499</t>
        </is>
      </c>
      <c r="B2555" s="45" t="inlineStr">
        <is>
          <t>09370700.499</t>
        </is>
      </c>
      <c r="C2555" s="45" t="inlineStr">
        <is>
          <t>Long An</t>
        </is>
      </c>
      <c r="D2555" s="45" t="n"/>
      <c r="E2555" s="45" t="n"/>
      <c r="F2555" s="45" t="inlineStr">
        <is>
          <t>KH1188</t>
        </is>
      </c>
      <c r="G2555" s="45" t="n"/>
      <c r="H2555" s="45" t="inlineStr">
        <is>
          <t>Long An</t>
        </is>
      </c>
      <c r="I2555" s="45" t="n"/>
    </row>
    <row r="2556" ht="25" customHeight="1">
      <c r="A2556" s="43" t="inlineStr">
        <is>
          <t>Cửa hàng Chú Xuân - Đắk Lăk / 0982.832.432</t>
        </is>
      </c>
      <c r="B2556" s="43" t="inlineStr">
        <is>
          <t>0982.832.432</t>
        </is>
      </c>
      <c r="C2556" s="43" t="inlineStr">
        <is>
          <t>Đắk Lắk</t>
        </is>
      </c>
      <c r="D2556" s="43" t="n"/>
      <c r="E2556" s="43" t="n"/>
      <c r="F2556" s="43" t="inlineStr">
        <is>
          <t>KH1189</t>
        </is>
      </c>
      <c r="G2556" s="43" t="n"/>
      <c r="H2556" s="43" t="inlineStr">
        <is>
          <t>Đắk Lắk</t>
        </is>
      </c>
      <c r="I2556" s="43" t="n"/>
    </row>
    <row r="2557" ht="25" customHeight="1">
      <c r="A2557" s="45" t="inlineStr">
        <is>
          <t>LAY (Sok Meng Lay) - CPC/ 092.332.333 - 0883000700</t>
        </is>
      </c>
      <c r="B2557" s="45" t="inlineStr">
        <is>
          <t>0883000700 / 092.332.333</t>
        </is>
      </c>
      <c r="C2557" s="45" t="inlineStr">
        <is>
          <t>CPC</t>
        </is>
      </c>
      <c r="D2557" s="45" t="n"/>
      <c r="E2557" s="45" t="inlineStr">
        <is>
          <t>Email: Menglay8887@yahoo.com</t>
        </is>
      </c>
      <c r="F2557" s="45" t="inlineStr">
        <is>
          <t>KH1187</t>
        </is>
      </c>
      <c r="G2557" s="45" t="n"/>
      <c r="H2557" s="45" t="inlineStr">
        <is>
          <t>Campuchia</t>
        </is>
      </c>
      <c r="I2557" s="45" t="n"/>
    </row>
    <row r="2558" ht="25" customHeight="1">
      <c r="A2558" s="43" t="inlineStr">
        <is>
          <t>BM Hùng Hải Cường - Quốc Lộ 1K / 0918.200.435</t>
        </is>
      </c>
      <c r="B2558" s="43" t="inlineStr">
        <is>
          <t>0918.200.435</t>
        </is>
      </c>
      <c r="C2558" s="43" t="inlineStr">
        <is>
          <t>Quốc Lộ 1K- Bình Dương</t>
        </is>
      </c>
      <c r="D2558" s="43" t="n"/>
      <c r="E2558" s="43" t="n"/>
      <c r="F2558" s="43" t="inlineStr">
        <is>
          <t>KH1185</t>
        </is>
      </c>
      <c r="G2558" s="43" t="n"/>
      <c r="H2558" s="43" t="inlineStr">
        <is>
          <t>TP. Hồ Chí Minh</t>
        </is>
      </c>
      <c r="I2558" s="43" t="n"/>
    </row>
    <row r="2559" ht="25" customHeight="1">
      <c r="A2559" s="45" t="inlineStr">
        <is>
          <t>VLXD Tám Hồng - Bạc Liêu / 0913.892.988</t>
        </is>
      </c>
      <c r="B2559" s="45" t="inlineStr">
        <is>
          <t>0913.892.988</t>
        </is>
      </c>
      <c r="C2559" s="45" t="inlineStr">
        <is>
          <t>Bạc Liêu</t>
        </is>
      </c>
      <c r="D2559" s="45" t="n"/>
      <c r="E2559" s="45" t="n"/>
      <c r="F2559" s="45" t="inlineStr">
        <is>
          <t>KH1186</t>
        </is>
      </c>
      <c r="G2559" s="45" t="n"/>
      <c r="H2559" s="45" t="inlineStr">
        <is>
          <t>Bạc Liêu</t>
        </is>
      </c>
      <c r="I2559" s="45" t="n"/>
    </row>
    <row r="2560" ht="25" customHeight="1">
      <c r="A2560" s="43" t="inlineStr">
        <is>
          <t>Anh Tùng - Di Linh/0918.236.157</t>
        </is>
      </c>
      <c r="B2560" s="43" t="inlineStr">
        <is>
          <t>0918.236.157</t>
        </is>
      </c>
      <c r="C2560" s="43" t="inlineStr">
        <is>
          <t>Di Linh - Lâm Đồng</t>
        </is>
      </c>
      <c r="D2560" s="43" t="n"/>
      <c r="E2560" s="43" t="n"/>
      <c r="F2560" s="43" t="inlineStr">
        <is>
          <t>KH1183</t>
        </is>
      </c>
      <c r="G2560" s="43" t="n"/>
      <c r="H2560" s="43" t="inlineStr">
        <is>
          <t>Lâm Đồng</t>
        </is>
      </c>
      <c r="I2560" s="43" t="n"/>
    </row>
    <row r="2561" ht="25" customHeight="1">
      <c r="A2561" s="45" t="inlineStr">
        <is>
          <t>Anh Minh - Q8/ 0913.675.339</t>
        </is>
      </c>
      <c r="B2561" s="45" t="inlineStr">
        <is>
          <t>0913.675.339</t>
        </is>
      </c>
      <c r="C2561" s="45" t="inlineStr">
        <is>
          <t>Quận 8 - TP.HCM</t>
        </is>
      </c>
      <c r="D2561" s="45" t="n"/>
      <c r="E2561" s="45" t="n"/>
      <c r="F2561" s="45" t="inlineStr">
        <is>
          <t>KH1182</t>
        </is>
      </c>
      <c r="G2561" s="45" t="n"/>
      <c r="H2561" s="45" t="inlineStr">
        <is>
          <t>TP. Hồ Chí Minh</t>
        </is>
      </c>
      <c r="I2561" s="45" t="n"/>
    </row>
    <row r="2562" ht="25" customHeight="1">
      <c r="A2562" s="43" t="inlineStr">
        <is>
          <t>Anh Linh - Gò Mây/ 0903.828.080</t>
        </is>
      </c>
      <c r="B2562" s="43" t="inlineStr">
        <is>
          <t>0903.828.080</t>
        </is>
      </c>
      <c r="C2562" s="43" t="inlineStr">
        <is>
          <t>Ngã Tư Gò Mây - Sài Gòn</t>
        </is>
      </c>
      <c r="D2562" s="43" t="n"/>
      <c r="E2562" s="43" t="n"/>
      <c r="F2562" s="43" t="inlineStr">
        <is>
          <t>KH1179</t>
        </is>
      </c>
      <c r="G2562" s="43" t="n"/>
      <c r="H2562" s="43" t="inlineStr">
        <is>
          <t>TP. Hồ Chí Minh</t>
        </is>
      </c>
      <c r="I2562" s="43" t="n"/>
    </row>
    <row r="2563" ht="25" customHeight="1">
      <c r="A2563" s="45" t="inlineStr">
        <is>
          <t>Anh Hưng - Gia lai (D)/ 0905.529.161</t>
        </is>
      </c>
      <c r="B2563" s="45" t="inlineStr">
        <is>
          <t>0905.529.161</t>
        </is>
      </c>
      <c r="C2563" s="45" t="inlineStr">
        <is>
          <t>Gia Trung - Gia Lai</t>
        </is>
      </c>
      <c r="D2563" s="45" t="n"/>
      <c r="E2563" s="45" t="n"/>
      <c r="F2563" s="45" t="inlineStr">
        <is>
          <t>KH1180</t>
        </is>
      </c>
      <c r="G2563" s="45" t="n"/>
      <c r="H2563" s="45" t="inlineStr">
        <is>
          <t>Gia Lai</t>
        </is>
      </c>
      <c r="I2563" s="45" t="n"/>
    </row>
    <row r="2564" ht="25" customHeight="1">
      <c r="A2564" s="43" t="inlineStr">
        <is>
          <t>Anh Dương - Đức Trọng / 0919.733.792</t>
        </is>
      </c>
      <c r="B2564" s="43" t="inlineStr">
        <is>
          <t>0919.733.792</t>
        </is>
      </c>
      <c r="C2564" s="43" t="inlineStr">
        <is>
          <t>Đức Trong- Lâm Đồng</t>
        </is>
      </c>
      <c r="D2564" s="43" t="n"/>
      <c r="E2564" s="43" t="n"/>
      <c r="F2564" s="43" t="inlineStr">
        <is>
          <t>KH1181</t>
        </is>
      </c>
      <c r="G2564" s="43" t="n"/>
      <c r="H2564" s="43" t="inlineStr">
        <is>
          <t>Lâm Đồng</t>
        </is>
      </c>
      <c r="I2564" s="43" t="n"/>
    </row>
    <row r="2565" ht="25" customHeight="1">
      <c r="A2565" s="45" t="inlineStr">
        <is>
          <t>Anh Hùng - Q7/ 0934.468.508</t>
        </is>
      </c>
      <c r="B2565" s="45" t="inlineStr">
        <is>
          <t>0934.468.508</t>
        </is>
      </c>
      <c r="C2565" s="45" t="inlineStr">
        <is>
          <t>Q7 - TP.HCM</t>
        </is>
      </c>
      <c r="D2565" s="45" t="n"/>
      <c r="E2565" s="45" t="n"/>
      <c r="F2565" s="45" t="inlineStr">
        <is>
          <t>KH1178</t>
        </is>
      </c>
      <c r="G2565" s="45" t="n"/>
      <c r="H2565" s="45" t="inlineStr">
        <is>
          <t>TP. Hồ Chí Minh</t>
        </is>
      </c>
      <c r="I2565" s="45" t="n"/>
    </row>
    <row r="2566" ht="25" customHeight="1">
      <c r="A2566" s="43" t="inlineStr">
        <is>
          <t>Bãi Máy Anh Dũng - Suối Tiên/ 0977.339.228</t>
        </is>
      </c>
      <c r="B2566" s="43" t="inlineStr">
        <is>
          <t>0977.339.228</t>
        </is>
      </c>
      <c r="C2566" s="43" t="inlineStr">
        <is>
          <t>Đình Bình Thắng, Suối Tiên, TP.HCM</t>
        </is>
      </c>
      <c r="D2566" s="43" t="n"/>
      <c r="E2566" s="43" t="n"/>
      <c r="F2566" s="43" t="inlineStr">
        <is>
          <t>KH1177</t>
        </is>
      </c>
      <c r="G2566" s="43" t="n"/>
      <c r="H2566" s="43" t="inlineStr">
        <is>
          <t>TP. Hồ Chí Minh</t>
        </is>
      </c>
      <c r="I2566" s="43" t="n"/>
    </row>
    <row r="2567" ht="25" customHeight="1">
      <c r="A2567" s="45" t="inlineStr">
        <is>
          <t>Anh Tâm - Sài Gòn/ 0974.861.089</t>
        </is>
      </c>
      <c r="B2567" s="45" t="inlineStr">
        <is>
          <t>0974.861.089</t>
        </is>
      </c>
      <c r="C2567" s="45" t="inlineStr">
        <is>
          <t>Sài Gòn</t>
        </is>
      </c>
      <c r="D2567" s="45" t="n"/>
      <c r="E2567" s="45" t="n"/>
      <c r="F2567" s="45" t="inlineStr">
        <is>
          <t>KH1174</t>
        </is>
      </c>
      <c r="G2567" s="45" t="n"/>
      <c r="H2567" s="45" t="inlineStr">
        <is>
          <t>TP. Hồ Chí Minh</t>
        </is>
      </c>
      <c r="I2567" s="45" t="n"/>
    </row>
    <row r="2568" ht="25" customHeight="1">
      <c r="A2568" s="43" t="inlineStr">
        <is>
          <t>Công Ty CP ĐT XD Phúc Trạch / Anh Bảo - 0932.737.385</t>
        </is>
      </c>
      <c r="B2568" s="43" t="inlineStr">
        <is>
          <t>0932.737.385</t>
        </is>
      </c>
      <c r="C2568" s="43" t="inlineStr">
        <is>
          <t>TP.HCM</t>
        </is>
      </c>
      <c r="D2568" s="43" t="n"/>
      <c r="E2568" s="43" t="n"/>
      <c r="F2568" s="43" t="inlineStr">
        <is>
          <t>KH1175</t>
        </is>
      </c>
      <c r="G2568" s="43" t="n"/>
      <c r="H2568" s="43" t="inlineStr">
        <is>
          <t>TP. Hồ Chí Minh</t>
        </is>
      </c>
      <c r="I2568" s="43" t="n"/>
    </row>
    <row r="2569" ht="25" customHeight="1">
      <c r="A2569" s="45" t="inlineStr">
        <is>
          <t>Anh Dũng - Đắk Nông/ 0965.024.288</t>
        </is>
      </c>
      <c r="B2569" s="45" t="inlineStr">
        <is>
          <t>0965.024.288</t>
        </is>
      </c>
      <c r="C2569" s="45" t="inlineStr">
        <is>
          <t>Đắk Nông</t>
        </is>
      </c>
      <c r="D2569" s="45" t="n"/>
      <c r="E2569" s="45" t="n"/>
      <c r="F2569" s="45" t="inlineStr">
        <is>
          <t>KH1176</t>
        </is>
      </c>
      <c r="G2569" s="45" t="n"/>
      <c r="H2569" s="45" t="inlineStr">
        <is>
          <t>Đắk Nông</t>
        </is>
      </c>
      <c r="I2569" s="45" t="n"/>
    </row>
    <row r="2570" ht="25" customHeight="1">
      <c r="A2570" s="43" t="inlineStr">
        <is>
          <t>Công Ty TNHH XD- DV-TM Phước Tài - Cần Giờ / Anh Tùng / 0989.170.101</t>
        </is>
      </c>
      <c r="B2570" s="43" t="inlineStr">
        <is>
          <t>0989.170.101</t>
        </is>
      </c>
      <c r="C2570" s="43" t="inlineStr">
        <is>
          <t>Cần Giờ - TP.HCM</t>
        </is>
      </c>
      <c r="D2570" s="43" t="n"/>
      <c r="E2570" s="43" t="n"/>
      <c r="F2570" s="43" t="inlineStr">
        <is>
          <t>KH1172</t>
        </is>
      </c>
      <c r="G2570" s="43" t="n"/>
      <c r="H2570" s="43" t="inlineStr">
        <is>
          <t>TP. Hồ Chí Minh</t>
        </is>
      </c>
      <c r="I2570" s="43" t="n"/>
    </row>
    <row r="2571" ht="25" customHeight="1">
      <c r="A2571" s="45" t="inlineStr">
        <is>
          <t>Anh Huy - Công ty Đại Trường Huy- Bình Chánh / 0908.124.393</t>
        </is>
      </c>
      <c r="B2571" s="45" t="inlineStr">
        <is>
          <t>0908.124.393</t>
        </is>
      </c>
      <c r="C2571" s="45" t="inlineStr">
        <is>
          <t>Bình Chánh - Sài Gòn</t>
        </is>
      </c>
      <c r="D2571" s="45" t="n"/>
      <c r="E2571" s="45" t="n"/>
      <c r="F2571" s="45" t="inlineStr">
        <is>
          <t>KH1173</t>
        </is>
      </c>
      <c r="G2571" s="45" t="n"/>
      <c r="H2571" s="45" t="inlineStr">
        <is>
          <t>TP. Hồ Chí Minh</t>
        </is>
      </c>
      <c r="I2571" s="45" t="n"/>
    </row>
    <row r="2572" ht="25" customHeight="1">
      <c r="A2572" s="43" t="inlineStr">
        <is>
          <t>Cửa Hàng Thịnh Phát - Kiên Lương/ 0916.282.611</t>
        </is>
      </c>
      <c r="B2572" s="43" t="inlineStr">
        <is>
          <t>0916.282.611</t>
        </is>
      </c>
      <c r="C2572" s="43" t="inlineStr">
        <is>
          <t>Kiên Lương - Kiên Giang</t>
        </is>
      </c>
      <c r="D2572" s="43" t="n"/>
      <c r="E2572" s="43" t="n"/>
      <c r="F2572" s="43" t="inlineStr">
        <is>
          <t>KH1170</t>
        </is>
      </c>
      <c r="G2572" s="43" t="n"/>
      <c r="H2572" s="43" t="inlineStr">
        <is>
          <t>Kiên Giang</t>
        </is>
      </c>
      <c r="I2572" s="43" t="n"/>
    </row>
    <row r="2573" ht="25" customHeight="1">
      <c r="A2573" s="45" t="inlineStr">
        <is>
          <t>Anh Phương - Vĩnh Long / 0961.250.971</t>
        </is>
      </c>
      <c r="B2573" s="45" t="inlineStr">
        <is>
          <t>0961.250.971</t>
        </is>
      </c>
      <c r="C2573" s="45" t="inlineStr">
        <is>
          <t>Vĩnh Long</t>
        </is>
      </c>
      <c r="D2573" s="45" t="n"/>
      <c r="E2573" s="45" t="n"/>
      <c r="F2573" s="45" t="inlineStr">
        <is>
          <t>KH1171</t>
        </is>
      </c>
      <c r="G2573" s="45" t="n"/>
      <c r="H2573" s="45" t="inlineStr">
        <is>
          <t>Vĩnh Long</t>
        </is>
      </c>
      <c r="I2573" s="45" t="n"/>
    </row>
    <row r="2574" ht="25" customHeight="1">
      <c r="A2574" s="43" t="inlineStr">
        <is>
          <t>Anh út Lớn - Long An/ 0916.892.449</t>
        </is>
      </c>
      <c r="B2574" s="43" t="inlineStr">
        <is>
          <t>0916.892.449</t>
        </is>
      </c>
      <c r="C2574" s="43" t="inlineStr">
        <is>
          <t>Bến Lức, Long AN</t>
        </is>
      </c>
      <c r="D2574" s="43" t="n"/>
      <c r="E2574" s="43" t="n"/>
      <c r="F2574" s="43" t="inlineStr">
        <is>
          <t>KH1169</t>
        </is>
      </c>
      <c r="G2574" s="43" t="n"/>
      <c r="H2574" s="43" t="inlineStr">
        <is>
          <t>Long An</t>
        </is>
      </c>
      <c r="I2574" s="43" t="n"/>
    </row>
    <row r="2575" ht="25" customHeight="1">
      <c r="A2575" s="45" t="inlineStr">
        <is>
          <t>Anh Như - Đồng Tháp/0937.444.156</t>
        </is>
      </c>
      <c r="B2575" s="45" t="inlineStr">
        <is>
          <t>0937.444.156</t>
        </is>
      </c>
      <c r="C2575" s="45" t="inlineStr">
        <is>
          <t>Đồng Tháp</t>
        </is>
      </c>
      <c r="D2575" s="45" t="n"/>
      <c r="E2575" s="45" t="n"/>
      <c r="F2575" s="45" t="inlineStr">
        <is>
          <t>KH1168</t>
        </is>
      </c>
      <c r="G2575" s="45" t="n"/>
      <c r="H2575" s="45" t="inlineStr">
        <is>
          <t>Đồng Tháp</t>
        </is>
      </c>
      <c r="I2575" s="45" t="n"/>
    </row>
    <row r="2576" ht="25" customHeight="1">
      <c r="A2576" s="43" t="inlineStr">
        <is>
          <t>(không sử dụng mã này)Bãi Máy Cường Cơ Giới - SG / 0967.601.657 (k dùng mã này)</t>
        </is>
      </c>
      <c r="B2576" s="43" t="inlineStr">
        <is>
          <t>0967.601.657</t>
        </is>
      </c>
      <c r="C2576" s="43" t="inlineStr">
        <is>
          <t>Gần cây xăng Bình An - Suối Tiên</t>
        </is>
      </c>
      <c r="D2576" s="43" t="n"/>
      <c r="E2576" s="43" t="n"/>
      <c r="F2576" s="43" t="inlineStr">
        <is>
          <t>KH1165</t>
        </is>
      </c>
      <c r="G2576" s="43" t="n"/>
      <c r="H2576" s="43" t="inlineStr">
        <is>
          <t>TP. Hồ Chí Minh</t>
        </is>
      </c>
      <c r="I2576" s="43" t="n"/>
    </row>
    <row r="2577" ht="25" customHeight="1">
      <c r="A2577" s="45" t="inlineStr">
        <is>
          <t>Công Ty Hải Sơn - Đức Hoà - Long An / 0937.928.924</t>
        </is>
      </c>
      <c r="B2577" s="45" t="inlineStr">
        <is>
          <t>0937.928.924</t>
        </is>
      </c>
      <c r="C2577" s="45" t="inlineStr">
        <is>
          <t>ấp Bình Tiền 2 - xã Đức Hoà Hạ - Huyện Đức Hoà - Long An</t>
        </is>
      </c>
      <c r="D2577" s="45" t="n"/>
      <c r="E2577" s="45" t="n"/>
      <c r="F2577" s="45" t="inlineStr">
        <is>
          <t>KH1166</t>
        </is>
      </c>
      <c r="G2577" s="45" t="n"/>
      <c r="H2577" s="45" t="inlineStr">
        <is>
          <t>Long An</t>
        </is>
      </c>
      <c r="I2577" s="45" t="n"/>
    </row>
    <row r="2578" ht="25" customHeight="1">
      <c r="A2578" s="43" t="inlineStr">
        <is>
          <t>Anh Tín - Sài Gòn / 0908.865.353</t>
        </is>
      </c>
      <c r="B2578" s="43" t="inlineStr">
        <is>
          <t>0908.865.353</t>
        </is>
      </c>
      <c r="C2578" s="43" t="inlineStr">
        <is>
          <t>Quận 2 - Sài Gòn</t>
        </is>
      </c>
      <c r="D2578" s="43" t="n"/>
      <c r="E2578" s="43" t="n"/>
      <c r="F2578" s="43" t="inlineStr">
        <is>
          <t>KH1167</t>
        </is>
      </c>
      <c r="G2578" s="43" t="n"/>
      <c r="H2578" s="43" t="inlineStr">
        <is>
          <t>TP. Hồ Chí Minh</t>
        </is>
      </c>
      <c r="I2578" s="43" t="n"/>
    </row>
    <row r="2579" ht="25" customHeight="1">
      <c r="A2579" s="45" t="inlineStr">
        <is>
          <t>Anh Phúc - Cần Giuộc - Long An / 0964.848.768</t>
        </is>
      </c>
      <c r="B2579" s="45" t="inlineStr">
        <is>
          <t>0964.848.768</t>
        </is>
      </c>
      <c r="C2579" s="45" t="inlineStr">
        <is>
          <t>Cần Giuộc - Long an</t>
        </is>
      </c>
      <c r="D2579" s="45" t="n"/>
      <c r="E2579" s="45" t="n"/>
      <c r="F2579" s="45" t="inlineStr">
        <is>
          <t>KH1163</t>
        </is>
      </c>
      <c r="G2579" s="45" t="n"/>
      <c r="H2579" s="45" t="inlineStr">
        <is>
          <t>Long An</t>
        </is>
      </c>
      <c r="I2579" s="45" t="n"/>
    </row>
    <row r="2580" ht="25" customHeight="1">
      <c r="A2580" s="43" t="inlineStr">
        <is>
          <t>Công Ty CP XD CTGT6 - Bình Thạnh/ 0835.101.860</t>
        </is>
      </c>
      <c r="B2580" s="43" t="inlineStr">
        <is>
          <t>0835.101.860</t>
        </is>
      </c>
      <c r="C2580" s="43" t="inlineStr">
        <is>
          <t>127 Đinh Tiên Hoàng, P.3, Q.Bình Thạnh, TP.HCM</t>
        </is>
      </c>
      <c r="D2580" s="43" t="n"/>
      <c r="E2580" s="43" t="n"/>
      <c r="F2580" s="43" t="inlineStr">
        <is>
          <t>KH1164</t>
        </is>
      </c>
      <c r="G2580" s="43" t="n"/>
      <c r="H2580" s="43" t="inlineStr">
        <is>
          <t>TP. Hồ Chí Minh</t>
        </is>
      </c>
      <c r="I2580" s="43" t="n"/>
    </row>
    <row r="2581" ht="25" customHeight="1">
      <c r="A2581" s="45" t="inlineStr">
        <is>
          <t>CH Phát Thịnh / Anh Tuấn - Tam Quan - Bình Định / 0935.715.699</t>
        </is>
      </c>
      <c r="B2581" s="45" t="inlineStr">
        <is>
          <t>0935.715.699</t>
        </is>
      </c>
      <c r="C2581" s="45" t="inlineStr">
        <is>
          <t>Tam Quan - Bình Định</t>
        </is>
      </c>
      <c r="D2581" s="45" t="n"/>
      <c r="E2581" s="45" t="n"/>
      <c r="F2581" s="45" t="inlineStr">
        <is>
          <t>KH1160</t>
        </is>
      </c>
      <c r="G2581" s="45" t="n"/>
      <c r="H2581" s="45" t="inlineStr">
        <is>
          <t>Bình Định</t>
        </is>
      </c>
      <c r="I2581" s="45" t="n"/>
    </row>
    <row r="2582" ht="25" customHeight="1">
      <c r="A2582" s="43" t="inlineStr">
        <is>
          <t>Anh Tình - Ngã Tư Bình Phước/ 0919.548.480</t>
        </is>
      </c>
      <c r="B2582" s="43" t="inlineStr">
        <is>
          <t>0919.548.480</t>
        </is>
      </c>
      <c r="C2582" s="43" t="inlineStr">
        <is>
          <t>Ngã Tư Bình Phước - Thủ Đức</t>
        </is>
      </c>
      <c r="D2582" s="43" t="n"/>
      <c r="E2582" s="43" t="n"/>
      <c r="F2582" s="43" t="inlineStr">
        <is>
          <t>KH1161</t>
        </is>
      </c>
      <c r="G2582" s="43" t="n"/>
      <c r="H2582" s="43" t="inlineStr">
        <is>
          <t>TP. Hồ Chí Minh</t>
        </is>
      </c>
      <c r="I2582" s="43" t="n"/>
    </row>
    <row r="2583" ht="25" customHeight="1">
      <c r="A2583" s="45" t="inlineStr">
        <is>
          <t>Anh Diệu - Sài Gòn/ 0938.800.744</t>
        </is>
      </c>
      <c r="B2583" s="45" t="inlineStr">
        <is>
          <t>0938.800.744</t>
        </is>
      </c>
      <c r="C2583" s="45" t="inlineStr">
        <is>
          <t>Sài Gòn</t>
        </is>
      </c>
      <c r="D2583" s="45" t="n"/>
      <c r="E2583" s="45" t="n"/>
      <c r="F2583" s="45" t="inlineStr">
        <is>
          <t>KH1162</t>
        </is>
      </c>
      <c r="G2583" s="45" t="n"/>
      <c r="H2583" s="45" t="inlineStr">
        <is>
          <t>TP. Hồ Chí Minh</t>
        </is>
      </c>
      <c r="I2583" s="45" t="n"/>
    </row>
    <row r="2584" ht="25" customHeight="1">
      <c r="A2584" s="43" t="inlineStr">
        <is>
          <t>Anh Trắng - Đồng Nai/ 0903.995.759</t>
        </is>
      </c>
      <c r="B2584" s="43" t="inlineStr">
        <is>
          <t>0903.995.759</t>
        </is>
      </c>
      <c r="C2584" s="43" t="inlineStr">
        <is>
          <t>Đồng Nai ( cách ngã ba vũng tàu 6km)</t>
        </is>
      </c>
      <c r="D2584" s="43" t="n"/>
      <c r="E2584" s="43" t="n"/>
      <c r="F2584" s="43" t="inlineStr">
        <is>
          <t>KH1159</t>
        </is>
      </c>
      <c r="G2584" s="43" t="n"/>
      <c r="H2584" s="43" t="inlineStr">
        <is>
          <t>Đồng Nai</t>
        </is>
      </c>
      <c r="I2584" s="43" t="n"/>
    </row>
    <row r="2585" ht="25" customHeight="1">
      <c r="A2585" s="45" t="inlineStr">
        <is>
          <t>Anh Dũng - Sài Gòn/ 0933.719.890</t>
        </is>
      </c>
      <c r="B2585" s="45" t="inlineStr">
        <is>
          <t>0933.719.890</t>
        </is>
      </c>
      <c r="C2585" s="45" t="inlineStr">
        <is>
          <t>Sài Gòn</t>
        </is>
      </c>
      <c r="D2585" s="45" t="n"/>
      <c r="E2585" s="45" t="n"/>
      <c r="F2585" s="45" t="inlineStr">
        <is>
          <t>KH1158</t>
        </is>
      </c>
      <c r="G2585" s="45" t="n"/>
      <c r="H2585" s="45" t="inlineStr">
        <is>
          <t>TP. Hồ Chí Minh</t>
        </is>
      </c>
      <c r="I2585" s="45" t="n"/>
    </row>
    <row r="2586" ht="25" customHeight="1">
      <c r="A2586" s="43" t="inlineStr">
        <is>
          <t>Công Ty Cổ Phần Gạch Ngói Đồng Nai - TP.HCM/ Chú Sơn - 0913.758.875</t>
        </is>
      </c>
      <c r="B2586" s="43" t="inlineStr">
        <is>
          <t>0913.758.875</t>
        </is>
      </c>
      <c r="C2586" s="43" t="inlineStr">
        <is>
          <t>119 Điện Biên Phủ, Phường Đakao, Quận 1 - TP.HCM</t>
        </is>
      </c>
      <c r="D2586" s="43" t="n"/>
      <c r="E2586" s="43" t="n"/>
      <c r="F2586" s="43" t="inlineStr">
        <is>
          <t>KH1156</t>
        </is>
      </c>
      <c r="G2586" s="43" t="n"/>
      <c r="H2586" s="43" t="inlineStr">
        <is>
          <t>TP. Hồ Chí Minh</t>
        </is>
      </c>
      <c r="I2586" s="43" t="n"/>
    </row>
    <row r="2587" ht="25" customHeight="1">
      <c r="A2587" s="45" t="inlineStr">
        <is>
          <t>Kho Hàng Đỗ Thành Đạt - Suối Tiên / Anh Siếu - 0982.110.427</t>
        </is>
      </c>
      <c r="B2587" s="45" t="inlineStr">
        <is>
          <t>0982.110.427</t>
        </is>
      </c>
      <c r="C2587" s="45" t="inlineStr">
        <is>
          <t>Suối Tiên - Gần Nghĩa Trang Liệt sĩ</t>
        </is>
      </c>
      <c r="D2587" s="45" t="n"/>
      <c r="E2587" s="45" t="n"/>
      <c r="F2587" s="45" t="inlineStr">
        <is>
          <t>KH1157</t>
        </is>
      </c>
      <c r="G2587" s="45" t="n"/>
      <c r="H2587" s="45" t="inlineStr">
        <is>
          <t>TP. Hồ Chí Minh</t>
        </is>
      </c>
      <c r="I2587" s="45" t="n"/>
    </row>
    <row r="2588" ht="25" customHeight="1">
      <c r="A2588" s="43" t="inlineStr">
        <is>
          <t>Công Ty Cổ Phần LICOGI 12 - Hà Nội/ Anh Tuấn - 0913.282.821</t>
        </is>
      </c>
      <c r="B2588" s="43" t="inlineStr">
        <is>
          <t>0913.282.821</t>
        </is>
      </c>
      <c r="C2588" s="43" t="inlineStr">
        <is>
          <t>Hoàng Mai - TP.Hà Nội</t>
        </is>
      </c>
      <c r="D2588" s="43" t="n"/>
      <c r="E2588" s="43" t="n"/>
      <c r="F2588" s="43" t="inlineStr">
        <is>
          <t>KH1155</t>
        </is>
      </c>
      <c r="G2588" s="43" t="n"/>
      <c r="H2588" s="43" t="n"/>
      <c r="I2588" s="43" t="n"/>
    </row>
    <row r="2589" ht="25" customHeight="1">
      <c r="A2589" s="45" t="inlineStr">
        <is>
          <t>Anh Châu - Đức Trọng/ 0989.787.427</t>
        </is>
      </c>
      <c r="B2589" s="45" t="inlineStr">
        <is>
          <t>0989.787.427</t>
        </is>
      </c>
      <c r="C2589" s="45" t="inlineStr">
        <is>
          <t>Đức Trọng - Lâm Đồng</t>
        </is>
      </c>
      <c r="D2589" s="45" t="n"/>
      <c r="E2589" s="45" t="n"/>
      <c r="F2589" s="45" t="inlineStr">
        <is>
          <t>KH1154</t>
        </is>
      </c>
      <c r="G2589" s="45" t="n"/>
      <c r="H2589" s="45" t="inlineStr">
        <is>
          <t>Lâm Đồng</t>
        </is>
      </c>
      <c r="I2589" s="45" t="n"/>
    </row>
    <row r="2590" ht="25" customHeight="1">
      <c r="A2590" s="43" t="inlineStr">
        <is>
          <t>Công Ty Cổ Phần Ô Tô Trường Hải - CN Thủ Đức</t>
        </is>
      </c>
      <c r="B2590" s="43" t="n"/>
      <c r="C2590" s="43" t="inlineStr">
        <is>
          <t>Số 570 Quốc lộ 13, P.Hiệp Bình Phước, Q.Thủ Đức, TP.HCM</t>
        </is>
      </c>
      <c r="D2590" s="43" t="n"/>
      <c r="E2590" s="43" t="n"/>
      <c r="F2590" s="43" t="inlineStr">
        <is>
          <t>OTO</t>
        </is>
      </c>
      <c r="G2590" s="43" t="n"/>
      <c r="H2590" s="43" t="n"/>
      <c r="I2590" s="43" t="n"/>
    </row>
    <row r="2591" ht="25" customHeight="1">
      <c r="A2591" s="45" t="inlineStr">
        <is>
          <t>Anh Tiên - Bến Tre / 0972.604.145</t>
        </is>
      </c>
      <c r="B2591" s="45" t="inlineStr">
        <is>
          <t>0972.604.145</t>
        </is>
      </c>
      <c r="C2591" s="45" t="inlineStr">
        <is>
          <t>Bến Tre</t>
        </is>
      </c>
      <c r="D2591" s="45" t="n"/>
      <c r="E2591" s="45" t="n"/>
      <c r="F2591" s="45" t="inlineStr">
        <is>
          <t>KH1153</t>
        </is>
      </c>
      <c r="G2591" s="45" t="n"/>
      <c r="H2591" s="45" t="inlineStr">
        <is>
          <t>Bến Tre</t>
        </is>
      </c>
      <c r="I2591" s="45" t="n"/>
    </row>
    <row r="2592" ht="25" customHeight="1">
      <c r="A2592" s="43" t="inlineStr">
        <is>
          <t>Anh Hiếu - Q8/0913.377.812</t>
        </is>
      </c>
      <c r="B2592" s="43" t="inlineStr">
        <is>
          <t>0913.377.812</t>
        </is>
      </c>
      <c r="C2592" s="43" t="inlineStr">
        <is>
          <t>Quận 8 - Sài Gòn</t>
        </is>
      </c>
      <c r="D2592" s="43" t="n"/>
      <c r="E2592" s="43" t="n"/>
      <c r="F2592" s="43" t="inlineStr">
        <is>
          <t>KH1152</t>
        </is>
      </c>
      <c r="G2592" s="43" t="n"/>
      <c r="H2592" s="43" t="inlineStr">
        <is>
          <t>TP. Hồ Chí Minh</t>
        </is>
      </c>
      <c r="I2592" s="43" t="n"/>
    </row>
    <row r="2593" ht="25" customHeight="1">
      <c r="A2593" s="45" t="inlineStr">
        <is>
          <t>Phi</t>
        </is>
      </c>
      <c r="B2593" s="45" t="n"/>
      <c r="C2593" s="45" t="inlineStr">
        <is>
          <t>CTCP Cơ Giới Miền Nam</t>
        </is>
      </c>
      <c r="D2593" s="45" t="n"/>
      <c r="E2593" s="45" t="n"/>
      <c r="F2593" s="45" t="inlineStr">
        <is>
          <t>MN40</t>
        </is>
      </c>
      <c r="G2593" s="45" t="n"/>
      <c r="H2593" s="45" t="n"/>
      <c r="I2593" s="45" t="n"/>
    </row>
    <row r="2594" ht="25" customHeight="1">
      <c r="A2594" s="43" t="inlineStr">
        <is>
          <t>Anh Hải - Đaklak / 0976.796.631</t>
        </is>
      </c>
      <c r="B2594" s="43" t="inlineStr">
        <is>
          <t>0976.796.631</t>
        </is>
      </c>
      <c r="C2594" s="43" t="inlineStr">
        <is>
          <t>Đaklak</t>
        </is>
      </c>
      <c r="D2594" s="43" t="n"/>
      <c r="E2594" s="43" t="n"/>
      <c r="F2594" s="43" t="inlineStr">
        <is>
          <t>KH1151</t>
        </is>
      </c>
      <c r="G2594" s="43" t="n"/>
      <c r="H2594" s="43" t="inlineStr">
        <is>
          <t>Đắk Lắk</t>
        </is>
      </c>
      <c r="I2594" s="43" t="n"/>
    </row>
    <row r="2595" ht="25" customHeight="1">
      <c r="A2595" s="45" t="inlineStr">
        <is>
          <t>Cửa Hàng Gia Lân - Gia Lai / 0947.004.008</t>
        </is>
      </c>
      <c r="B2595" s="45" t="inlineStr">
        <is>
          <t>0947.004.008</t>
        </is>
      </c>
      <c r="C2595" s="45" t="inlineStr">
        <is>
          <t>46 Trần Phú, TP Pleiku, Gia Lai</t>
        </is>
      </c>
      <c r="D2595" s="45" t="n"/>
      <c r="E2595" s="45" t="n"/>
      <c r="F2595" s="45" t="inlineStr">
        <is>
          <t>KH1144</t>
        </is>
      </c>
      <c r="G2595" s="45" t="n"/>
      <c r="H2595" s="45" t="inlineStr">
        <is>
          <t>Gia Lai</t>
        </is>
      </c>
      <c r="I2595" s="45" t="n"/>
    </row>
    <row r="2596" ht="25" customHeight="1">
      <c r="A2596" s="43" t="inlineStr">
        <is>
          <t>Chú Nhã - Bình Dương/ 01296.666.979</t>
        </is>
      </c>
      <c r="B2596" s="43" t="inlineStr">
        <is>
          <t>01296.666.979</t>
        </is>
      </c>
      <c r="C2596" s="43" t="inlineStr">
        <is>
          <t>Bình Dương</t>
        </is>
      </c>
      <c r="D2596" s="43" t="n"/>
      <c r="E2596" s="43" t="n"/>
      <c r="F2596" s="43" t="inlineStr">
        <is>
          <t>KH1145</t>
        </is>
      </c>
      <c r="G2596" s="43" t="n"/>
      <c r="H2596" s="43" t="inlineStr">
        <is>
          <t>Bình Dương</t>
        </is>
      </c>
      <c r="I2596" s="43" t="n"/>
    </row>
    <row r="2597" ht="25" customHeight="1">
      <c r="A2597" s="45" t="inlineStr">
        <is>
          <t>Anh Phát - Q2/ 0913.611.839</t>
        </is>
      </c>
      <c r="B2597" s="45" t="inlineStr">
        <is>
          <t>0913.611.839</t>
        </is>
      </c>
      <c r="C2597" s="45" t="inlineStr">
        <is>
          <t>Quận 2 - TP.HCM</t>
        </is>
      </c>
      <c r="D2597" s="45" t="n"/>
      <c r="E2597" s="45" t="n"/>
      <c r="F2597" s="45" t="inlineStr">
        <is>
          <t>KH1146</t>
        </is>
      </c>
      <c r="G2597" s="45" t="n"/>
      <c r="H2597" s="45" t="inlineStr">
        <is>
          <t>TP. Hồ Chí Minh</t>
        </is>
      </c>
      <c r="I2597" s="45" t="n"/>
    </row>
    <row r="2598" ht="25" customHeight="1">
      <c r="A2598" s="43" t="inlineStr">
        <is>
          <t>Xưởng Toàn Tâm - Đức Trọng/ 0988.324.777</t>
        </is>
      </c>
      <c r="B2598" s="43" t="inlineStr">
        <is>
          <t>0988.324.777</t>
        </is>
      </c>
      <c r="C2598" s="43" t="inlineStr">
        <is>
          <t>Ninh Gia, Đức Trọng, Lâm Đồng</t>
        </is>
      </c>
      <c r="D2598" s="43" t="n"/>
      <c r="E2598" s="43" t="n"/>
      <c r="F2598" s="43" t="inlineStr">
        <is>
          <t>KH1147</t>
        </is>
      </c>
      <c r="G2598" s="43" t="n"/>
      <c r="H2598" s="43" t="inlineStr">
        <is>
          <t>Lâm Đồng</t>
        </is>
      </c>
      <c r="I2598" s="43" t="n"/>
    </row>
    <row r="2599" ht="25" customHeight="1">
      <c r="A2599" s="45" t="inlineStr">
        <is>
          <t>DNTN Xây Dựng Viết Xuân - Phú Yên/ Anh Lý - 0913.448.556</t>
        </is>
      </c>
      <c r="B2599" s="45" t="inlineStr">
        <is>
          <t>0913.448.556</t>
        </is>
      </c>
      <c r="C2599" s="45" t="inlineStr">
        <is>
          <t>244 Trường Chinh, Phường 7, TP Tuy Hòa, Phú Yên</t>
        </is>
      </c>
      <c r="D2599" s="45" t="n"/>
      <c r="E2599" s="45" t="n"/>
      <c r="F2599" s="45" t="inlineStr">
        <is>
          <t>KH1148</t>
        </is>
      </c>
      <c r="G2599" s="45" t="n"/>
      <c r="H2599" s="45" t="inlineStr">
        <is>
          <t>Phú Yên</t>
        </is>
      </c>
      <c r="I2599" s="45" t="n"/>
    </row>
    <row r="2600" ht="25" customHeight="1">
      <c r="A2600" s="43" t="inlineStr">
        <is>
          <t>Anh Hưng - Nhà Bè / 0908.129.007</t>
        </is>
      </c>
      <c r="B2600" s="43" t="inlineStr">
        <is>
          <t>0908.129.007</t>
        </is>
      </c>
      <c r="C2600" s="43" t="inlineStr">
        <is>
          <t>Nhà Bè</t>
        </is>
      </c>
      <c r="D2600" s="43" t="n"/>
      <c r="E2600" s="43" t="n"/>
      <c r="F2600" s="43" t="inlineStr">
        <is>
          <t>KH1149</t>
        </is>
      </c>
      <c r="G2600" s="43" t="n"/>
      <c r="H2600" s="43" t="inlineStr">
        <is>
          <t>TP. Hồ Chí Minh</t>
        </is>
      </c>
      <c r="I2600" s="43" t="n"/>
    </row>
    <row r="2601" ht="25" customHeight="1">
      <c r="A2601" s="45" t="inlineStr">
        <is>
          <t>Cơ Khí Nam Hà - Sài Gòn/ 0979.934.417</t>
        </is>
      </c>
      <c r="B2601" s="45" t="inlineStr">
        <is>
          <t>0979.934.417</t>
        </is>
      </c>
      <c r="C2601" s="45" t="inlineStr">
        <is>
          <t>Sài Gòn</t>
        </is>
      </c>
      <c r="D2601" s="45" t="n"/>
      <c r="E2601" s="45" t="n"/>
      <c r="F2601" s="45" t="inlineStr">
        <is>
          <t>KH1150</t>
        </is>
      </c>
      <c r="G2601" s="45" t="n"/>
      <c r="H2601" s="45" t="inlineStr">
        <is>
          <t>TP. Hồ Chí Minh</t>
        </is>
      </c>
      <c r="I2601" s="45" t="n"/>
    </row>
    <row r="2602" ht="25" customHeight="1">
      <c r="A2602" s="43" t="inlineStr">
        <is>
          <t>Anh Thành - Kiên Giang / 0947.370.758</t>
        </is>
      </c>
      <c r="B2602" s="43" t="inlineStr">
        <is>
          <t>0947.370.758</t>
        </is>
      </c>
      <c r="C2602" s="43" t="inlineStr">
        <is>
          <t>Kiên Giang</t>
        </is>
      </c>
      <c r="D2602" s="43" t="n"/>
      <c r="E2602" s="43" t="n"/>
      <c r="F2602" s="43" t="inlineStr">
        <is>
          <t>KH1142</t>
        </is>
      </c>
      <c r="G2602" s="43" t="n"/>
      <c r="H2602" s="43" t="inlineStr">
        <is>
          <t>Kiên Giang</t>
        </is>
      </c>
      <c r="I2602" s="43" t="n"/>
    </row>
    <row r="2603" ht="25" customHeight="1">
      <c r="A2603" s="45" t="inlineStr">
        <is>
          <t>Anh Tý - Bình Thuận /0909.759.316</t>
        </is>
      </c>
      <c r="B2603" s="45" t="inlineStr">
        <is>
          <t>0909.759.316</t>
        </is>
      </c>
      <c r="C2603" s="45" t="inlineStr">
        <is>
          <t>Bình Thuận</t>
        </is>
      </c>
      <c r="D2603" s="45" t="n"/>
      <c r="E2603" s="45" t="n"/>
      <c r="F2603" s="45" t="inlineStr">
        <is>
          <t>KH1143</t>
        </is>
      </c>
      <c r="G2603" s="45" t="n"/>
      <c r="H2603" s="45" t="inlineStr">
        <is>
          <t>Bình Thuận</t>
        </is>
      </c>
      <c r="I2603" s="45" t="n"/>
    </row>
    <row r="2604" ht="25" customHeight="1">
      <c r="A2604" s="43" t="inlineStr">
        <is>
          <t>Anh Bằng (Cty Hưng Thành Lộc) - Q2 / 0984.253.607</t>
        </is>
      </c>
      <c r="B2604" s="43" t="inlineStr">
        <is>
          <t>0984.253.607</t>
        </is>
      </c>
      <c r="C2604" s="43" t="inlineStr">
        <is>
          <t>Quận 2</t>
        </is>
      </c>
      <c r="D2604" s="43" t="n"/>
      <c r="E2604" s="43" t="n"/>
      <c r="F2604" s="43" t="inlineStr">
        <is>
          <t>KH1141</t>
        </is>
      </c>
      <c r="G2604" s="43" t="n"/>
      <c r="H2604" s="43" t="inlineStr">
        <is>
          <t>TP. Hồ Chí Minh</t>
        </is>
      </c>
      <c r="I2604" s="43" t="n"/>
    </row>
    <row r="2605" ht="25" customHeight="1">
      <c r="A2605" s="45" t="inlineStr">
        <is>
          <t>Bãi Máy Anh Bảo - Bình Chánh/ 0909.561.838</t>
        </is>
      </c>
      <c r="B2605" s="45" t="inlineStr">
        <is>
          <t>0909.561.838</t>
        </is>
      </c>
      <c r="C2605" s="45" t="inlineStr">
        <is>
          <t>Cầu Vượt Nguyễn Văn Linh, Bình Chánh, TP.HCM</t>
        </is>
      </c>
      <c r="D2605" s="45" t="n"/>
      <c r="E2605" s="45" t="n"/>
      <c r="F2605" s="45" t="inlineStr">
        <is>
          <t>KH1139</t>
        </is>
      </c>
      <c r="G2605" s="45" t="n"/>
      <c r="H2605" s="45" t="inlineStr">
        <is>
          <t>TP. Hồ Chí Minh</t>
        </is>
      </c>
      <c r="I2605" s="45" t="n"/>
    </row>
    <row r="2606" ht="25" customHeight="1">
      <c r="A2606" s="43" t="inlineStr">
        <is>
          <t>Anh Lén - Cà Mau/ 0913.657.112</t>
        </is>
      </c>
      <c r="B2606" s="43" t="inlineStr">
        <is>
          <t>0913.657.112</t>
        </is>
      </c>
      <c r="C2606" s="43" t="inlineStr">
        <is>
          <t>Cà Mau</t>
        </is>
      </c>
      <c r="D2606" s="43" t="n"/>
      <c r="E2606" s="43" t="n"/>
      <c r="F2606" s="43" t="inlineStr">
        <is>
          <t>KH1140</t>
        </is>
      </c>
      <c r="G2606" s="43" t="n"/>
      <c r="H2606" s="43" t="inlineStr">
        <is>
          <t>Cà Mau</t>
        </is>
      </c>
      <c r="I2606" s="43" t="n"/>
    </row>
    <row r="2607" ht="25" customHeight="1">
      <c r="A2607" s="45" t="inlineStr">
        <is>
          <t>Anh Huy - Bình Thạnh/ 0906.961.736</t>
        </is>
      </c>
      <c r="B2607" s="45" t="inlineStr">
        <is>
          <t>0906.961.736</t>
        </is>
      </c>
      <c r="C2607" s="45" t="inlineStr">
        <is>
          <t>Bình Thạnh - TP.HCM</t>
        </is>
      </c>
      <c r="D2607" s="45" t="n"/>
      <c r="E2607" s="45" t="n"/>
      <c r="F2607" s="45" t="inlineStr">
        <is>
          <t>KH1138</t>
        </is>
      </c>
      <c r="G2607" s="45" t="n"/>
      <c r="H2607" s="45" t="inlineStr">
        <is>
          <t>TP. Hồ Chí Minh</t>
        </is>
      </c>
      <c r="I2607" s="45" t="n"/>
    </row>
    <row r="2608" ht="25" customHeight="1">
      <c r="A2608" s="43" t="inlineStr">
        <is>
          <t>Anh Tý - Đồng Tháp/ 0949.640.069</t>
        </is>
      </c>
      <c r="B2608" s="43" t="inlineStr">
        <is>
          <t>0949.640.069</t>
        </is>
      </c>
      <c r="C2608" s="43" t="inlineStr">
        <is>
          <t>Đồng Tháp</t>
        </is>
      </c>
      <c r="D2608" s="43" t="n"/>
      <c r="E2608" s="43" t="n"/>
      <c r="F2608" s="43" t="inlineStr">
        <is>
          <t>KH1136</t>
        </is>
      </c>
      <c r="G2608" s="43" t="n"/>
      <c r="H2608" s="43" t="inlineStr">
        <is>
          <t>Đồng Tháp</t>
        </is>
      </c>
      <c r="I2608" s="43" t="n"/>
    </row>
    <row r="2609" ht="25" customHeight="1">
      <c r="A2609" s="45" t="inlineStr">
        <is>
          <t>Sophan - CPC/ 092.222.000</t>
        </is>
      </c>
      <c r="B2609" s="45" t="inlineStr">
        <is>
          <t>092.222.000</t>
        </is>
      </c>
      <c r="C2609" s="45" t="inlineStr">
        <is>
          <t>Campuchia</t>
        </is>
      </c>
      <c r="D2609" s="45" t="n"/>
      <c r="E2609" s="45" t="inlineStr">
        <is>
          <t>Gửi hàng: Người nhận hàng: Chú Lê 0906.734.013 Bến xe Hoàng Gia - Đặng Thái Thân, P11, Q5</t>
        </is>
      </c>
      <c r="F2609" s="45" t="inlineStr">
        <is>
          <t>KH1137</t>
        </is>
      </c>
      <c r="G2609" s="45" t="n"/>
      <c r="H2609" s="45" t="inlineStr">
        <is>
          <t>Campuchia</t>
        </is>
      </c>
      <c r="I2609" s="45" t="n"/>
    </row>
    <row r="2610" ht="25" customHeight="1">
      <c r="A2610" s="43" t="inlineStr">
        <is>
          <t>Anh Thư - Đaklak / 0989.315.769</t>
        </is>
      </c>
      <c r="B2610" s="43" t="inlineStr">
        <is>
          <t>0989.315.769</t>
        </is>
      </c>
      <c r="C2610" s="43" t="inlineStr">
        <is>
          <t>Đaklak</t>
        </is>
      </c>
      <c r="D2610" s="43" t="n"/>
      <c r="E2610" s="43" t="n"/>
      <c r="F2610" s="43" t="inlineStr">
        <is>
          <t>KH1131</t>
        </is>
      </c>
      <c r="G2610" s="43" t="n"/>
      <c r="H2610" s="43" t="inlineStr">
        <is>
          <t>Đắk Lắk</t>
        </is>
      </c>
      <c r="I2610" s="43" t="n"/>
    </row>
    <row r="2611" ht="25" customHeight="1">
      <c r="A2611" s="45" t="inlineStr">
        <is>
          <t>Anh Tùng - Bình Chánh/0909.045.912</t>
        </is>
      </c>
      <c r="B2611" s="45" t="inlineStr">
        <is>
          <t>0909.045.912</t>
        </is>
      </c>
      <c r="C2611" s="45" t="inlineStr">
        <is>
          <t>Bình Chánh - TP.HCM</t>
        </is>
      </c>
      <c r="D2611" s="45" t="n"/>
      <c r="E2611" s="45" t="n"/>
      <c r="F2611" s="45" t="inlineStr">
        <is>
          <t>KH1132</t>
        </is>
      </c>
      <c r="G2611" s="45" t="n"/>
      <c r="H2611" s="45" t="inlineStr">
        <is>
          <t>TP. Hồ Chí Minh</t>
        </is>
      </c>
      <c r="I2611" s="45" t="n"/>
    </row>
    <row r="2612" ht="25" customHeight="1">
      <c r="A2612" s="43" t="inlineStr">
        <is>
          <t>Anh Phi - Lâm Hà/ 0978.412.413</t>
        </is>
      </c>
      <c r="B2612" s="43" t="inlineStr">
        <is>
          <t>0978.412.413</t>
        </is>
      </c>
      <c r="C2612" s="43" t="inlineStr">
        <is>
          <t>lâm Hà - Lâm Đồng</t>
        </is>
      </c>
      <c r="D2612" s="43" t="n"/>
      <c r="E2612" s="43" t="n"/>
      <c r="F2612" s="43" t="inlineStr">
        <is>
          <t>KH1133</t>
        </is>
      </c>
      <c r="G2612" s="43" t="n"/>
      <c r="H2612" s="43" t="inlineStr">
        <is>
          <t>Lâm Đồng</t>
        </is>
      </c>
      <c r="I2612" s="43" t="n"/>
    </row>
    <row r="2613" ht="25" customHeight="1">
      <c r="A2613" s="45" t="inlineStr">
        <is>
          <t>Chú Hiếu - Bình Dương/ 0911.411.527</t>
        </is>
      </c>
      <c r="B2613" s="45" t="inlineStr">
        <is>
          <t>0911.411.527</t>
        </is>
      </c>
      <c r="C2613" s="45" t="inlineStr">
        <is>
          <t>Bình Dương</t>
        </is>
      </c>
      <c r="D2613" s="45" t="n"/>
      <c r="E2613" s="45" t="n"/>
      <c r="F2613" s="45" t="inlineStr">
        <is>
          <t>KH1134</t>
        </is>
      </c>
      <c r="G2613" s="45" t="n"/>
      <c r="H2613" s="45" t="inlineStr">
        <is>
          <t>Bình Dương</t>
        </is>
      </c>
      <c r="I2613" s="45" t="n"/>
    </row>
    <row r="2614" ht="25" customHeight="1">
      <c r="A2614" s="43" t="inlineStr">
        <is>
          <t>Anh Chương - Vĩnh Long / 0905.986.395</t>
        </is>
      </c>
      <c r="B2614" s="43" t="inlineStr">
        <is>
          <t>0905.986.395</t>
        </is>
      </c>
      <c r="C2614" s="43" t="inlineStr">
        <is>
          <t>Vĩnh Long</t>
        </is>
      </c>
      <c r="D2614" s="43" t="n"/>
      <c r="E2614" s="43" t="n"/>
      <c r="F2614" s="43" t="inlineStr">
        <is>
          <t>KH1135</t>
        </is>
      </c>
      <c r="G2614" s="43" t="n"/>
      <c r="H2614" s="43" t="inlineStr">
        <is>
          <t>Vĩnh Long</t>
        </is>
      </c>
      <c r="I2614" s="43" t="n"/>
    </row>
    <row r="2615" ht="25" customHeight="1">
      <c r="A2615" s="45" t="inlineStr">
        <is>
          <t>Anh Khanh - Đaklak / 0905.304.902</t>
        </is>
      </c>
      <c r="B2615" s="45" t="inlineStr">
        <is>
          <t>0905.304.902</t>
        </is>
      </c>
      <c r="C2615" s="45" t="inlineStr">
        <is>
          <t>Buôn Ma Thuột - Đaklak</t>
        </is>
      </c>
      <c r="D2615" s="45" t="n"/>
      <c r="E2615" s="45" t="n"/>
      <c r="F2615" s="45" t="inlineStr">
        <is>
          <t>KH1130</t>
        </is>
      </c>
      <c r="G2615" s="45" t="n"/>
      <c r="H2615" s="45" t="inlineStr">
        <is>
          <t>Đắk Lắk</t>
        </is>
      </c>
      <c r="I2615" s="45" t="n"/>
    </row>
    <row r="2616" ht="25" customHeight="1">
      <c r="A2616" s="43" t="inlineStr">
        <is>
          <t>Anh Sang - Vĩnh Hưng/01275.357.789</t>
        </is>
      </c>
      <c r="B2616" s="43" t="inlineStr">
        <is>
          <t>01275.357.789</t>
        </is>
      </c>
      <c r="C2616" s="43" t="inlineStr">
        <is>
          <t>Vĩnh Hưng - Long An</t>
        </is>
      </c>
      <c r="D2616" s="43" t="n"/>
      <c r="E2616" s="43" t="n"/>
      <c r="F2616" s="43" t="inlineStr">
        <is>
          <t>KH1127</t>
        </is>
      </c>
      <c r="G2616" s="43" t="n"/>
      <c r="H2616" s="43" t="inlineStr">
        <is>
          <t>Long An</t>
        </is>
      </c>
      <c r="I2616" s="43" t="n"/>
    </row>
    <row r="2617" ht="25" customHeight="1">
      <c r="A2617" s="45" t="inlineStr">
        <is>
          <t>Bãi Máy Hòa Dũng - Suối Tiên/ 0914.185.964</t>
        </is>
      </c>
      <c r="B2617" s="45" t="inlineStr">
        <is>
          <t>0914.185.964</t>
        </is>
      </c>
      <c r="C2617" s="45" t="inlineStr">
        <is>
          <t>Dốc Thiên Thu, Suối Tiên, TH.HCM</t>
        </is>
      </c>
      <c r="D2617" s="45" t="n"/>
      <c r="E2617" s="45" t="n"/>
      <c r="F2617" s="45" t="inlineStr">
        <is>
          <t>KH1128</t>
        </is>
      </c>
      <c r="G2617" s="45" t="n"/>
      <c r="H2617" s="45" t="inlineStr">
        <is>
          <t>TP. Hồ Chí Minh</t>
        </is>
      </c>
      <c r="I2617" s="45" t="n"/>
    </row>
    <row r="2618" ht="25" customHeight="1">
      <c r="A2618" s="43" t="inlineStr">
        <is>
          <t>Cơ Khí Ba Tọa - Quảng Ngãi/ 0905.857.796</t>
        </is>
      </c>
      <c r="B2618" s="43" t="inlineStr">
        <is>
          <t>0905.857.796</t>
        </is>
      </c>
      <c r="C2618" s="43" t="inlineStr">
        <is>
          <t>Cầu Đập, Đức Tân, Mộ Đức, Quảng Ngãi</t>
        </is>
      </c>
      <c r="D2618" s="43" t="n"/>
      <c r="E2618" s="43" t="n"/>
      <c r="F2618" s="43" t="inlineStr">
        <is>
          <t>KH1129</t>
        </is>
      </c>
      <c r="G2618" s="43" t="n"/>
      <c r="H2618" s="43" t="inlineStr">
        <is>
          <t>Quảng Ngãi</t>
        </is>
      </c>
      <c r="I2618" s="43" t="n"/>
    </row>
    <row r="2619" ht="25" customHeight="1">
      <c r="A2619" s="45" t="inlineStr">
        <is>
          <t>Anh Trường - Q6/0938.413.751</t>
        </is>
      </c>
      <c r="B2619" s="45" t="inlineStr">
        <is>
          <t>0938.413.751</t>
        </is>
      </c>
      <c r="C2619" s="45" t="inlineStr">
        <is>
          <t>Quận 6-SG</t>
        </is>
      </c>
      <c r="D2619" s="45" t="n"/>
      <c r="E2619" s="45" t="n"/>
      <c r="F2619" s="45" t="inlineStr">
        <is>
          <t>KH1124</t>
        </is>
      </c>
      <c r="G2619" s="45" t="n"/>
      <c r="H2619" s="45" t="inlineStr">
        <is>
          <t>TP. Hồ Chí Minh</t>
        </is>
      </c>
      <c r="I2619" s="45" t="n"/>
    </row>
    <row r="2620" ht="25" customHeight="1">
      <c r="A2620" s="43" t="inlineStr">
        <is>
          <t>Anh Bé - Bình Dương/ 0918.138.319</t>
        </is>
      </c>
      <c r="B2620" s="43" t="inlineStr">
        <is>
          <t>0918.138.319</t>
        </is>
      </c>
      <c r="C2620" s="43" t="inlineStr">
        <is>
          <t>Bình Dương</t>
        </is>
      </c>
      <c r="D2620" s="43" t="n"/>
      <c r="E2620" s="43" t="n"/>
      <c r="F2620" s="43" t="inlineStr">
        <is>
          <t>KH1125</t>
        </is>
      </c>
      <c r="G2620" s="43" t="n"/>
      <c r="H2620" s="43" t="inlineStr">
        <is>
          <t>Bình Dương</t>
        </is>
      </c>
      <c r="I2620" s="43" t="n"/>
    </row>
    <row r="2621" ht="25" customHeight="1">
      <c r="A2621" s="45" t="inlineStr">
        <is>
          <t>Công Ty TNHH MTV Hoàng Bình - Khánh Hòa/ anh Trang - 0905.190.752</t>
        </is>
      </c>
      <c r="B2621" s="45" t="inlineStr">
        <is>
          <t>0905.190.752</t>
        </is>
      </c>
      <c r="C2621" s="45" t="inlineStr">
        <is>
          <t>226 Hùng Vương, TT.Diên Khánh, Huyện Diên Khánh, Tỉnh khánh Hòa</t>
        </is>
      </c>
      <c r="D2621" s="45" t="n"/>
      <c r="E2621" s="45" t="n"/>
      <c r="F2621" s="45" t="inlineStr">
        <is>
          <t>KH1126</t>
        </is>
      </c>
      <c r="G2621" s="45" t="n"/>
      <c r="H2621" s="45" t="inlineStr">
        <is>
          <t>Khánh Hòa</t>
        </is>
      </c>
      <c r="I2621" s="45" t="n"/>
    </row>
    <row r="2622" ht="25" customHeight="1">
      <c r="A2622" s="43" t="inlineStr">
        <is>
          <t>Cơ Khí Hoàng Quân - Suối Tiên / 0908.691.708</t>
        </is>
      </c>
      <c r="B2622" s="43" t="inlineStr">
        <is>
          <t>0908.691.708</t>
        </is>
      </c>
      <c r="C2622" s="43" t="inlineStr">
        <is>
          <t>Suối Tiên - SG</t>
        </is>
      </c>
      <c r="D2622" s="43" t="n"/>
      <c r="E2622" s="43" t="n"/>
      <c r="F2622" s="43" t="inlineStr">
        <is>
          <t>KH1122</t>
        </is>
      </c>
      <c r="G2622" s="43" t="n"/>
      <c r="H2622" s="43" t="inlineStr">
        <is>
          <t>TP. Hồ Chí Minh</t>
        </is>
      </c>
      <c r="I2622" s="43" t="n"/>
    </row>
    <row r="2623" ht="25" customHeight="1">
      <c r="A2623" s="45" t="inlineStr">
        <is>
          <t>Xưởng anh Vũ - SG/ 0913.710.792</t>
        </is>
      </c>
      <c r="B2623" s="45" t="inlineStr">
        <is>
          <t>0913.710.792</t>
        </is>
      </c>
      <c r="C2623" s="45" t="inlineStr">
        <is>
          <t>SG</t>
        </is>
      </c>
      <c r="D2623" s="45" t="n"/>
      <c r="E2623" s="45" t="n"/>
      <c r="F2623" s="45" t="inlineStr">
        <is>
          <t>KH1123</t>
        </is>
      </c>
      <c r="G2623" s="45" t="n"/>
      <c r="H2623" s="45" t="inlineStr">
        <is>
          <t>TP. Hồ Chí Minh</t>
        </is>
      </c>
      <c r="I2623" s="45" t="n"/>
    </row>
    <row r="2624" ht="25" customHeight="1">
      <c r="A2624" s="43" t="inlineStr">
        <is>
          <t>Anh Vũ - Giá Rai - Bạc Liêu / 0913.825.547</t>
        </is>
      </c>
      <c r="B2624" s="43" t="inlineStr">
        <is>
          <t>0913.825.547</t>
        </is>
      </c>
      <c r="C2624" s="43" t="inlineStr">
        <is>
          <t>Giá Rai - Bạc Liêu</t>
        </is>
      </c>
      <c r="D2624" s="43" t="n"/>
      <c r="E2624" s="43" t="n"/>
      <c r="F2624" s="43" t="inlineStr">
        <is>
          <t>KH1121</t>
        </is>
      </c>
      <c r="G2624" s="43" t="n"/>
      <c r="H2624" s="43" t="inlineStr">
        <is>
          <t>Bạc Liêu</t>
        </is>
      </c>
      <c r="I2624" s="43" t="n"/>
    </row>
    <row r="2625" ht="25" customHeight="1">
      <c r="A2625" s="45" t="inlineStr">
        <is>
          <t>Công Ty Hữu Thọ - Long An / 0909.442.655</t>
        </is>
      </c>
      <c r="B2625" s="45" t="inlineStr">
        <is>
          <t>0909.442.655</t>
        </is>
      </c>
      <c r="C2625" s="45" t="inlineStr">
        <is>
          <t>Cần Đước - Long An</t>
        </is>
      </c>
      <c r="D2625" s="45" t="n"/>
      <c r="E2625" s="45" t="n"/>
      <c r="F2625" s="45" t="inlineStr">
        <is>
          <t>KH1120</t>
        </is>
      </c>
      <c r="G2625" s="45" t="n"/>
      <c r="H2625" s="45" t="inlineStr">
        <is>
          <t>Long An</t>
        </is>
      </c>
      <c r="I2625" s="45" t="n"/>
    </row>
    <row r="2626" ht="25" customHeight="1">
      <c r="A2626" s="43" t="inlineStr">
        <is>
          <t>Quang Thanh - Lộc Ninh (T) / 0949.964.949</t>
        </is>
      </c>
      <c r="B2626" s="43" t="inlineStr">
        <is>
          <t>0949.964.949</t>
        </is>
      </c>
      <c r="C2626" s="43" t="inlineStr">
        <is>
          <t>Lộc Ninh - Bình Phước</t>
        </is>
      </c>
      <c r="D2626" s="43" t="n"/>
      <c r="E2626" s="43" t="n"/>
      <c r="F2626" s="43" t="inlineStr">
        <is>
          <t>KH1117</t>
        </is>
      </c>
      <c r="G2626" s="43" t="n"/>
      <c r="H2626" s="43" t="inlineStr">
        <is>
          <t>Bình Phước</t>
        </is>
      </c>
      <c r="I2626" s="43" t="n"/>
    </row>
    <row r="2627" ht="25" customHeight="1">
      <c r="A2627" s="45" t="inlineStr">
        <is>
          <t>BM Thanh Bình Đông Kinh - Q9 / 0908.376.926</t>
        </is>
      </c>
      <c r="B2627" s="45" t="inlineStr">
        <is>
          <t>0908.376.926</t>
        </is>
      </c>
      <c r="C2627" s="45" t="inlineStr">
        <is>
          <t>Q9- SG</t>
        </is>
      </c>
      <c r="D2627" s="45" t="n"/>
      <c r="E2627" s="45" t="n"/>
      <c r="F2627" s="45" t="inlineStr">
        <is>
          <t>KH1118</t>
        </is>
      </c>
      <c r="G2627" s="45" t="n"/>
      <c r="H2627" s="45" t="inlineStr">
        <is>
          <t>TP. Hồ Chí Minh</t>
        </is>
      </c>
      <c r="I2627" s="45" t="n"/>
    </row>
    <row r="2628" ht="25" customHeight="1">
      <c r="A2628" s="43" t="inlineStr">
        <is>
          <t>Xưởng Chú Hùng - Kiên Giang / 0918.006.329</t>
        </is>
      </c>
      <c r="B2628" s="43" t="inlineStr">
        <is>
          <t>0918.006.329</t>
        </is>
      </c>
      <c r="C2628" s="43" t="inlineStr">
        <is>
          <t>Kiên Giang</t>
        </is>
      </c>
      <c r="D2628" s="43" t="n"/>
      <c r="E2628" s="43" t="n"/>
      <c r="F2628" s="43" t="inlineStr">
        <is>
          <t>KH1119</t>
        </is>
      </c>
      <c r="G2628" s="43" t="n"/>
      <c r="H2628" s="43" t="inlineStr">
        <is>
          <t>Kiên Giang</t>
        </is>
      </c>
      <c r="I2628" s="43" t="n"/>
    </row>
    <row r="2629" ht="25" customHeight="1">
      <c r="A2629" s="45" t="inlineStr">
        <is>
          <t>Anh Nhật - Cty Thành Long -SG/0906.160.989</t>
        </is>
      </c>
      <c r="B2629" s="45" t="inlineStr">
        <is>
          <t>0906.160.989</t>
        </is>
      </c>
      <c r="C2629" s="45" t="inlineStr">
        <is>
          <t>Sài Gòn</t>
        </is>
      </c>
      <c r="D2629" s="45" t="n"/>
      <c r="E2629" s="45" t="n"/>
      <c r="F2629" s="45" t="inlineStr">
        <is>
          <t>KH1115</t>
        </is>
      </c>
      <c r="G2629" s="45" t="n"/>
      <c r="H2629" s="45" t="inlineStr">
        <is>
          <t>TP. Hồ Chí Minh</t>
        </is>
      </c>
      <c r="I2629" s="45" t="n"/>
    </row>
    <row r="2630" ht="25" customHeight="1">
      <c r="A2630" s="43" t="inlineStr">
        <is>
          <t>Chú Thịnh - Gia Lai/ 0903.578.796</t>
        </is>
      </c>
      <c r="B2630" s="43" t="inlineStr">
        <is>
          <t>0903.578.796</t>
        </is>
      </c>
      <c r="C2630" s="43" t="inlineStr">
        <is>
          <t>Gia Lai</t>
        </is>
      </c>
      <c r="D2630" s="43" t="n"/>
      <c r="E2630" s="43" t="n"/>
      <c r="F2630" s="43" t="inlineStr">
        <is>
          <t>KH1116</t>
        </is>
      </c>
      <c r="G2630" s="43" t="n"/>
      <c r="H2630" s="43" t="inlineStr">
        <is>
          <t>Gia Lai</t>
        </is>
      </c>
      <c r="I2630" s="43" t="n"/>
    </row>
    <row r="2631" ht="25" customHeight="1">
      <c r="A2631" s="45" t="inlineStr">
        <is>
          <t>Chú Đoan - Tây Ninh / 0948.779.567</t>
        </is>
      </c>
      <c r="B2631" s="45" t="inlineStr">
        <is>
          <t>0948.779.567</t>
        </is>
      </c>
      <c r="C2631" s="45" t="inlineStr">
        <is>
          <t>Tây Ninh</t>
        </is>
      </c>
      <c r="D2631" s="45" t="n"/>
      <c r="E2631" s="45" t="n"/>
      <c r="F2631" s="45" t="inlineStr">
        <is>
          <t>KH1114</t>
        </is>
      </c>
      <c r="G2631" s="45" t="n"/>
      <c r="H2631" s="45" t="inlineStr">
        <is>
          <t>Tây Ninh</t>
        </is>
      </c>
      <c r="I2631" s="45" t="n"/>
    </row>
    <row r="2632" ht="25" customHeight="1">
      <c r="A2632" s="43" t="inlineStr">
        <is>
          <t>Anh Thắng - Kon tum / 0978.185.342</t>
        </is>
      </c>
      <c r="B2632" s="43" t="inlineStr">
        <is>
          <t>0978.185.342</t>
        </is>
      </c>
      <c r="C2632" s="43" t="inlineStr">
        <is>
          <t>Kon tum</t>
        </is>
      </c>
      <c r="D2632" s="43" t="n"/>
      <c r="E2632" s="43" t="n"/>
      <c r="F2632" s="43" t="inlineStr">
        <is>
          <t>KH1111</t>
        </is>
      </c>
      <c r="G2632" s="43" t="n"/>
      <c r="H2632" s="43" t="inlineStr">
        <is>
          <t>Kon Tum</t>
        </is>
      </c>
      <c r="I2632" s="43" t="n"/>
    </row>
    <row r="2633" ht="25" customHeight="1">
      <c r="A2633" s="45" t="inlineStr">
        <is>
          <t>Anh Long - Bù Đốp/ 01626.622.773</t>
        </is>
      </c>
      <c r="B2633" s="45" t="inlineStr">
        <is>
          <t>01626.622.773</t>
        </is>
      </c>
      <c r="C2633" s="45" t="inlineStr">
        <is>
          <t>Bù Đốp - Bình Phước</t>
        </is>
      </c>
      <c r="D2633" s="45" t="n"/>
      <c r="E2633" s="45" t="n"/>
      <c r="F2633" s="45" t="inlineStr">
        <is>
          <t>KH1112</t>
        </is>
      </c>
      <c r="G2633" s="45" t="n"/>
      <c r="H2633" s="45" t="inlineStr">
        <is>
          <t>Bình Phước</t>
        </is>
      </c>
      <c r="I2633" s="45" t="n"/>
    </row>
    <row r="2634" ht="25" customHeight="1">
      <c r="A2634" s="43" t="inlineStr">
        <is>
          <t>Anh Ty - Vũng Tàu / 0974.949.916</t>
        </is>
      </c>
      <c r="B2634" s="43" t="inlineStr">
        <is>
          <t>0974.949.916</t>
        </is>
      </c>
      <c r="C2634" s="43" t="inlineStr">
        <is>
          <t>Vũng Tàu</t>
        </is>
      </c>
      <c r="D2634" s="43" t="n"/>
      <c r="E2634" s="43" t="n"/>
      <c r="F2634" s="43" t="inlineStr">
        <is>
          <t>KH1113</t>
        </is>
      </c>
      <c r="G2634" s="43" t="n"/>
      <c r="H2634" s="43" t="inlineStr">
        <is>
          <t>Bà Rịa - Vũng Tàu</t>
        </is>
      </c>
      <c r="I2634" s="43" t="n"/>
    </row>
    <row r="2635" ht="25" customHeight="1">
      <c r="A2635" s="45" t="inlineStr">
        <is>
          <t>Chú Tín - Sài Gòn /0913.624.913</t>
        </is>
      </c>
      <c r="B2635" s="45" t="inlineStr">
        <is>
          <t>0913.624.913</t>
        </is>
      </c>
      <c r="C2635" s="45" t="inlineStr">
        <is>
          <t>Sài Gòn</t>
        </is>
      </c>
      <c r="D2635" s="45" t="n"/>
      <c r="E2635" s="45" t="n"/>
      <c r="F2635" s="45" t="inlineStr">
        <is>
          <t>KH1108</t>
        </is>
      </c>
      <c r="G2635" s="45" t="n"/>
      <c r="H2635" s="45" t="inlineStr">
        <is>
          <t>TP. Hồ Chí Minh</t>
        </is>
      </c>
      <c r="I2635" s="45" t="n"/>
    </row>
    <row r="2636" ht="25" customHeight="1">
      <c r="A2636" s="43" t="inlineStr">
        <is>
          <t>Công ty TNHH Việt úc Thức ăn Thuỷ Sản - Bến Tre / 0918.230.709</t>
        </is>
      </c>
      <c r="B2636" s="43" t="inlineStr">
        <is>
          <t>0918.230.709</t>
        </is>
      </c>
      <c r="C2636" s="43" t="inlineStr">
        <is>
          <t>Bến Tre</t>
        </is>
      </c>
      <c r="D2636" s="43" t="n"/>
      <c r="E2636" s="43" t="n"/>
      <c r="F2636" s="43" t="inlineStr">
        <is>
          <t>KH1109</t>
        </is>
      </c>
      <c r="G2636" s="43" t="n"/>
      <c r="H2636" s="43" t="inlineStr">
        <is>
          <t>Bến Tre</t>
        </is>
      </c>
      <c r="I2636" s="43" t="n"/>
    </row>
    <row r="2637" ht="25" customHeight="1">
      <c r="A2637" s="45" t="inlineStr">
        <is>
          <t>Cửa Hàng Công Lý - Tri Tôn/ 0913.972.432</t>
        </is>
      </c>
      <c r="B2637" s="45" t="inlineStr">
        <is>
          <t>0913.972.432</t>
        </is>
      </c>
      <c r="C2637" s="45" t="inlineStr">
        <is>
          <t>Tri Tôn - AN Giang</t>
        </is>
      </c>
      <c r="D2637" s="45" t="n"/>
      <c r="E2637" s="45" t="n"/>
      <c r="F2637" s="45" t="inlineStr">
        <is>
          <t>KH1110</t>
        </is>
      </c>
      <c r="G2637" s="45" t="n"/>
      <c r="H2637" s="45" t="inlineStr">
        <is>
          <t>An Giang</t>
        </is>
      </c>
      <c r="I2637" s="45" t="n"/>
    </row>
    <row r="2638" ht="25" customHeight="1">
      <c r="A2638" s="43" t="inlineStr">
        <is>
          <t>Anh Long - Bình Chánh / 0939.693.026</t>
        </is>
      </c>
      <c r="B2638" s="43" t="inlineStr">
        <is>
          <t>0939.693.026</t>
        </is>
      </c>
      <c r="C2638" s="43" t="inlineStr">
        <is>
          <t>Bình Chánh- Sài Gòn</t>
        </is>
      </c>
      <c r="D2638" s="43" t="n"/>
      <c r="E2638" s="43" t="n"/>
      <c r="F2638" s="43" t="inlineStr">
        <is>
          <t>KH1107</t>
        </is>
      </c>
      <c r="G2638" s="43" t="n"/>
      <c r="H2638" s="43" t="inlineStr">
        <is>
          <t>TP. Hồ Chí Minh</t>
        </is>
      </c>
      <c r="I2638" s="43" t="n"/>
    </row>
    <row r="2639" ht="25" customHeight="1">
      <c r="A2639" s="45" t="inlineStr">
        <is>
          <t>Bãi Máy Anh Tuấn - Suối Tiên/ 0903.833.391</t>
        </is>
      </c>
      <c r="B2639" s="45" t="inlineStr">
        <is>
          <t>0903.833.391</t>
        </is>
      </c>
      <c r="C2639" s="45" t="inlineStr">
        <is>
          <t>Suối Tiên - TP.HCM</t>
        </is>
      </c>
      <c r="D2639" s="45" t="n"/>
      <c r="E2639" s="45" t="n"/>
      <c r="F2639" s="45" t="inlineStr">
        <is>
          <t>KH1105</t>
        </is>
      </c>
      <c r="G2639" s="45" t="n"/>
      <c r="H2639" s="45" t="inlineStr">
        <is>
          <t>TP. Hồ Chí Minh</t>
        </is>
      </c>
      <c r="I2639" s="45" t="n"/>
    </row>
    <row r="2640" ht="25" customHeight="1">
      <c r="A2640" s="43" t="inlineStr">
        <is>
          <t>Anh Vũ - Bến Cát/ 0949.667.999</t>
        </is>
      </c>
      <c r="B2640" s="43" t="inlineStr">
        <is>
          <t>0949.667.999</t>
        </is>
      </c>
      <c r="C2640" s="43" t="inlineStr">
        <is>
          <t>Bến Cát - Bình Dương</t>
        </is>
      </c>
      <c r="D2640" s="43" t="n"/>
      <c r="E2640" s="43" t="n"/>
      <c r="F2640" s="43" t="inlineStr">
        <is>
          <t>KH1106</t>
        </is>
      </c>
      <c r="G2640" s="43" t="n"/>
      <c r="H2640" s="43" t="inlineStr">
        <is>
          <t>Bình Dương</t>
        </is>
      </c>
      <c r="I2640" s="43" t="n"/>
    </row>
    <row r="2641" ht="25" customHeight="1">
      <c r="A2641" s="45" t="inlineStr">
        <is>
          <t>Anh Việt - Bình Dương/ 0906.702.239</t>
        </is>
      </c>
      <c r="B2641" s="45" t="inlineStr">
        <is>
          <t>0906.702.239</t>
        </is>
      </c>
      <c r="C2641" s="45" t="inlineStr">
        <is>
          <t>Bình Dương</t>
        </is>
      </c>
      <c r="D2641" s="45" t="n"/>
      <c r="E2641" s="45" t="n"/>
      <c r="F2641" s="45" t="inlineStr">
        <is>
          <t>KH1103</t>
        </is>
      </c>
      <c r="G2641" s="45" t="n"/>
      <c r="H2641" s="45" t="inlineStr">
        <is>
          <t>Bình Dương</t>
        </is>
      </c>
      <c r="I2641" s="45" t="n"/>
    </row>
    <row r="2642" ht="25" customHeight="1">
      <c r="A2642" s="43" t="inlineStr">
        <is>
          <t>Anh Minh Hạnh - Suối Tiên/ 0909.481.118</t>
        </is>
      </c>
      <c r="B2642" s="43" t="inlineStr">
        <is>
          <t>0909.481.118</t>
        </is>
      </c>
      <c r="C2642" s="43" t="inlineStr">
        <is>
          <t>Suối Tiên - TP.HCM</t>
        </is>
      </c>
      <c r="D2642" s="43" t="n"/>
      <c r="E2642" s="43" t="n"/>
      <c r="F2642" s="43" t="inlineStr">
        <is>
          <t>KH1104</t>
        </is>
      </c>
      <c r="G2642" s="43" t="n"/>
      <c r="H2642" s="43" t="inlineStr">
        <is>
          <t>TP. Hồ Chí Minh</t>
        </is>
      </c>
      <c r="I2642" s="43" t="n"/>
    </row>
    <row r="2643" ht="25" customHeight="1">
      <c r="A2643" s="45" t="inlineStr">
        <is>
          <t>Xưởng Chú Sáu - An Sương/ 0903.814.202</t>
        </is>
      </c>
      <c r="B2643" s="45" t="inlineStr">
        <is>
          <t>0903.814.202</t>
        </is>
      </c>
      <c r="C2643" s="45" t="inlineStr">
        <is>
          <t>An Sương - Quận 12 - TP.HCM</t>
        </is>
      </c>
      <c r="D2643" s="45" t="n"/>
      <c r="E2643" s="45" t="n"/>
      <c r="F2643" s="45" t="inlineStr">
        <is>
          <t>KH1100</t>
        </is>
      </c>
      <c r="G2643" s="45" t="n"/>
      <c r="H2643" s="45" t="inlineStr">
        <is>
          <t>TP. Hồ Chí Minh</t>
        </is>
      </c>
      <c r="I2643" s="45" t="n"/>
    </row>
    <row r="2644" ht="25" customHeight="1">
      <c r="A2644" s="43" t="inlineStr">
        <is>
          <t>Anh Sẻn- Sóc Trăng/ 0989.863.567</t>
        </is>
      </c>
      <c r="B2644" s="43" t="inlineStr">
        <is>
          <t>0989.863.567</t>
        </is>
      </c>
      <c r="C2644" s="43" t="inlineStr">
        <is>
          <t>Vĩnh Châu- Sóc Trăng</t>
        </is>
      </c>
      <c r="D2644" s="43" t="n"/>
      <c r="E2644" s="43" t="n"/>
      <c r="F2644" s="43" t="inlineStr">
        <is>
          <t>KH1101</t>
        </is>
      </c>
      <c r="G2644" s="43" t="n"/>
      <c r="H2644" s="43" t="inlineStr">
        <is>
          <t>TP. Hồ Chí Minh</t>
        </is>
      </c>
      <c r="I2644" s="43" t="n"/>
    </row>
    <row r="2645" ht="25" customHeight="1">
      <c r="A2645" s="45" t="inlineStr">
        <is>
          <t>Anh Vũ - Cần Thơ/ 0948.817.179</t>
        </is>
      </c>
      <c r="B2645" s="45" t="inlineStr">
        <is>
          <t>0948.817.179</t>
        </is>
      </c>
      <c r="C2645" s="45" t="inlineStr">
        <is>
          <t>Cần Thơ</t>
        </is>
      </c>
      <c r="D2645" s="45" t="n"/>
      <c r="E2645" s="45" t="n"/>
      <c r="F2645" s="45" t="inlineStr">
        <is>
          <t>KH1102</t>
        </is>
      </c>
      <c r="G2645" s="45" t="n"/>
      <c r="H2645" s="45" t="inlineStr">
        <is>
          <t>Cần Thơ</t>
        </is>
      </c>
      <c r="I2645" s="45" t="n"/>
    </row>
    <row r="2646" ht="25" customHeight="1">
      <c r="A2646" s="43" t="inlineStr">
        <is>
          <t>Trần Trí (nhỏ)</t>
        </is>
      </c>
      <c r="B2646" s="43" t="n"/>
      <c r="C2646" s="43" t="inlineStr">
        <is>
          <t>CTCP Cơ Giới Miền Nam</t>
        </is>
      </c>
      <c r="D2646" s="43" t="n"/>
      <c r="E2646" s="43" t="n"/>
      <c r="F2646" s="43" t="inlineStr">
        <is>
          <t>MN39</t>
        </is>
      </c>
      <c r="G2646" s="43" t="n"/>
      <c r="H2646" s="43" t="n"/>
      <c r="I2646" s="43" t="n"/>
    </row>
    <row r="2647" ht="25" customHeight="1">
      <c r="A2647" s="45" t="inlineStr">
        <is>
          <t>Xưởng Anh Mạnh Tèo - Đồng Nai/ 0909.199.334</t>
        </is>
      </c>
      <c r="B2647" s="45" t="inlineStr">
        <is>
          <t>0909.199.334</t>
        </is>
      </c>
      <c r="C2647" s="45" t="inlineStr">
        <is>
          <t>Biên Hòa - Đồng Nai</t>
        </is>
      </c>
      <c r="D2647" s="45" t="n"/>
      <c r="E2647" s="45" t="n"/>
      <c r="F2647" s="45" t="inlineStr">
        <is>
          <t>KH1097</t>
        </is>
      </c>
      <c r="G2647" s="45" t="n"/>
      <c r="H2647" s="45" t="inlineStr">
        <is>
          <t>Đồng Nai</t>
        </is>
      </c>
      <c r="I2647" s="45" t="n"/>
    </row>
    <row r="2648" ht="25" customHeight="1">
      <c r="A2648" s="43" t="inlineStr">
        <is>
          <t>Anh Khang - Thủ Đức/ 0902.799.442</t>
        </is>
      </c>
      <c r="B2648" s="43" t="inlineStr">
        <is>
          <t>0902.799.442</t>
        </is>
      </c>
      <c r="C2648" s="43" t="inlineStr">
        <is>
          <t>Thủ Đức - TP. HCM</t>
        </is>
      </c>
      <c r="D2648" s="43" t="n"/>
      <c r="E2648" s="43" t="n"/>
      <c r="F2648" s="43" t="inlineStr">
        <is>
          <t>KH1098</t>
        </is>
      </c>
      <c r="G2648" s="43" t="n"/>
      <c r="H2648" s="43" t="inlineStr">
        <is>
          <t>TP. Hồ Chí Minh</t>
        </is>
      </c>
      <c r="I2648" s="43" t="n"/>
    </row>
    <row r="2649" ht="25" customHeight="1">
      <c r="A2649" s="45" t="inlineStr">
        <is>
          <t>Anh Hùng -Phú Quốc/ 0905.363.929</t>
        </is>
      </c>
      <c r="B2649" s="45" t="inlineStr">
        <is>
          <t>0905.363.929</t>
        </is>
      </c>
      <c r="C2649" s="45" t="inlineStr">
        <is>
          <t>Phú Quốc - Kiên Giang</t>
        </is>
      </c>
      <c r="D2649" s="45" t="n"/>
      <c r="E2649" s="45" t="n"/>
      <c r="F2649" s="45" t="inlineStr">
        <is>
          <t>KH1099</t>
        </is>
      </c>
      <c r="G2649" s="45" t="n"/>
      <c r="H2649" s="45" t="inlineStr">
        <is>
          <t>Kiên Giang</t>
        </is>
      </c>
      <c r="I2649" s="45" t="n"/>
    </row>
    <row r="2650" ht="25" customHeight="1">
      <c r="A2650" s="43" t="inlineStr">
        <is>
          <t>Anh Thức - Đà Lạt/ 0988.644.644</t>
        </is>
      </c>
      <c r="B2650" s="43" t="inlineStr">
        <is>
          <t>0988.644.644</t>
        </is>
      </c>
      <c r="C2650" s="43" t="inlineStr">
        <is>
          <t>Bảo Lộc - Lâm Đồng</t>
        </is>
      </c>
      <c r="D2650" s="43" t="n"/>
      <c r="E2650" s="43" t="n"/>
      <c r="F2650" s="43" t="inlineStr">
        <is>
          <t>KH1096</t>
        </is>
      </c>
      <c r="G2650" s="43" t="n"/>
      <c r="H2650" s="43" t="inlineStr">
        <is>
          <t>Lâm Đồng</t>
        </is>
      </c>
      <c r="I2650" s="43" t="n"/>
    </row>
    <row r="2651" ht="25" customHeight="1">
      <c r="A2651" s="45" t="inlineStr">
        <is>
          <t>Anh Thi - Đắk Nông/ 0967.559.379</t>
        </is>
      </c>
      <c r="B2651" s="45" t="inlineStr">
        <is>
          <t>0967.559.379</t>
        </is>
      </c>
      <c r="C2651" s="45" t="inlineStr">
        <is>
          <t>Đắk Nông</t>
        </is>
      </c>
      <c r="D2651" s="45" t="n"/>
      <c r="E2651" s="45" t="n"/>
      <c r="F2651" s="45" t="inlineStr">
        <is>
          <t>KH1095</t>
        </is>
      </c>
      <c r="G2651" s="45" t="n"/>
      <c r="H2651" s="45" t="inlineStr">
        <is>
          <t>Đắk Nông</t>
        </is>
      </c>
      <c r="I2651" s="45" t="n"/>
    </row>
    <row r="2652" ht="25" customHeight="1">
      <c r="A2652" s="43" t="inlineStr">
        <is>
          <t>Anh Đoàn - Vĩnh Long/ 0977.922.568</t>
        </is>
      </c>
      <c r="B2652" s="43" t="inlineStr">
        <is>
          <t>0977.922.568</t>
        </is>
      </c>
      <c r="C2652" s="43" t="inlineStr">
        <is>
          <t>Trà Ôn - Vĩnh Long</t>
        </is>
      </c>
      <c r="D2652" s="43" t="n"/>
      <c r="E2652" s="43" t="n"/>
      <c r="F2652" s="43" t="inlineStr">
        <is>
          <t>KH1092</t>
        </is>
      </c>
      <c r="G2652" s="43" t="n"/>
      <c r="H2652" s="43" t="inlineStr">
        <is>
          <t>Vĩnh Long</t>
        </is>
      </c>
      <c r="I2652" s="43" t="n"/>
    </row>
    <row r="2653" ht="25" customHeight="1">
      <c r="A2653" s="45" t="inlineStr">
        <is>
          <t>Bãi Máy Phan Chí Nam - Suối Tiên/ Anh Kiếm - 0903.863.971</t>
        </is>
      </c>
      <c r="B2653" s="45" t="inlineStr">
        <is>
          <t>0903.863.971</t>
        </is>
      </c>
      <c r="C2653" s="45" t="inlineStr">
        <is>
          <t>Suối Tiên - TP.HCM</t>
        </is>
      </c>
      <c r="D2653" s="45" t="n"/>
      <c r="E2653" s="45" t="n"/>
      <c r="F2653" s="45" t="inlineStr">
        <is>
          <t>KH1093</t>
        </is>
      </c>
      <c r="G2653" s="45" t="n"/>
      <c r="H2653" s="45" t="inlineStr">
        <is>
          <t>TP. Hồ Chí Minh</t>
        </is>
      </c>
      <c r="I2653" s="45" t="n"/>
    </row>
    <row r="2654" ht="25" customHeight="1">
      <c r="A2654" s="43" t="inlineStr">
        <is>
          <t>Anh Tuân - Bến Lức - Long An / 0907.062.818</t>
        </is>
      </c>
      <c r="B2654" s="43" t="inlineStr">
        <is>
          <t>0907.062.818</t>
        </is>
      </c>
      <c r="C2654" s="43" t="inlineStr">
        <is>
          <t>Bến Lức - Long An</t>
        </is>
      </c>
      <c r="D2654" s="43" t="n"/>
      <c r="E2654" s="43" t="n"/>
      <c r="F2654" s="43" t="inlineStr">
        <is>
          <t>KH1094</t>
        </is>
      </c>
      <c r="G2654" s="43" t="n"/>
      <c r="H2654" s="43" t="inlineStr">
        <is>
          <t>TP. Hồ Chí Minh</t>
        </is>
      </c>
      <c r="I2654" s="43" t="n"/>
    </row>
    <row r="2655" ht="25" customHeight="1">
      <c r="A2655" s="45" t="inlineStr">
        <is>
          <t>Anh Bộ - Bình Dương/ 0966.818.088</t>
        </is>
      </c>
      <c r="B2655" s="45" t="inlineStr">
        <is>
          <t>0966.818.088</t>
        </is>
      </c>
      <c r="C2655" s="45" t="inlineStr">
        <is>
          <t>Bình Dương</t>
        </is>
      </c>
      <c r="D2655" s="45" t="n"/>
      <c r="E2655" s="45" t="n"/>
      <c r="F2655" s="45" t="inlineStr">
        <is>
          <t>KH1086</t>
        </is>
      </c>
      <c r="G2655" s="45" t="n"/>
      <c r="H2655" s="45" t="inlineStr">
        <is>
          <t>Bình Dương</t>
        </is>
      </c>
      <c r="I2655" s="45" t="n"/>
    </row>
    <row r="2656" ht="25" customHeight="1">
      <c r="A2656" s="43" t="inlineStr">
        <is>
          <t>Chú Thùy - Thủ Đức/ 0989.592.539</t>
        </is>
      </c>
      <c r="B2656" s="43" t="inlineStr">
        <is>
          <t>0989.592.539</t>
        </is>
      </c>
      <c r="C2656" s="43" t="inlineStr">
        <is>
          <t>Thủ Đức - TP.HCM</t>
        </is>
      </c>
      <c r="D2656" s="43" t="n"/>
      <c r="E2656" s="43" t="n"/>
      <c r="F2656" s="43" t="inlineStr">
        <is>
          <t>KH1087</t>
        </is>
      </c>
      <c r="G2656" s="43" t="n"/>
      <c r="H2656" s="43" t="inlineStr">
        <is>
          <t>TP. Hồ Chí Minh</t>
        </is>
      </c>
      <c r="I2656" s="43" t="n"/>
    </row>
    <row r="2657" ht="25" customHeight="1">
      <c r="A2657" s="45" t="inlineStr">
        <is>
          <t>anh Thuận - Cà Mau/0919.457.334</t>
        </is>
      </c>
      <c r="B2657" s="45" t="inlineStr">
        <is>
          <t>0919.457.334</t>
        </is>
      </c>
      <c r="C2657" s="45" t="inlineStr">
        <is>
          <t>Cà Mau</t>
        </is>
      </c>
      <c r="D2657" s="45" t="n"/>
      <c r="E2657" s="45" t="n"/>
      <c r="F2657" s="45" t="inlineStr">
        <is>
          <t>KH1088</t>
        </is>
      </c>
      <c r="G2657" s="45" t="n"/>
      <c r="H2657" s="45" t="inlineStr">
        <is>
          <t>Cà Mau</t>
        </is>
      </c>
      <c r="I2657" s="45" t="n"/>
    </row>
    <row r="2658" ht="25" customHeight="1">
      <c r="A2658" s="43" t="inlineStr">
        <is>
          <t>Anh Hảo - Bình Dương/ 0906.484.151</t>
        </is>
      </c>
      <c r="B2658" s="43" t="inlineStr">
        <is>
          <t>0906.484.151</t>
        </is>
      </c>
      <c r="C2658" s="43" t="inlineStr">
        <is>
          <t>Bình Dương</t>
        </is>
      </c>
      <c r="D2658" s="43" t="n"/>
      <c r="E2658" s="43" t="n"/>
      <c r="F2658" s="43" t="inlineStr">
        <is>
          <t>KH1089</t>
        </is>
      </c>
      <c r="G2658" s="43" t="n"/>
      <c r="H2658" s="43" t="inlineStr">
        <is>
          <t>Bình Dương</t>
        </is>
      </c>
      <c r="I2658" s="43" t="n"/>
    </row>
    <row r="2659" ht="25" customHeight="1">
      <c r="A2659" s="45" t="inlineStr">
        <is>
          <t>Xưởng Anh Tùng - An Giang / 0913.808.011</t>
        </is>
      </c>
      <c r="B2659" s="45" t="inlineStr">
        <is>
          <t>0913.808.011</t>
        </is>
      </c>
      <c r="C2659" s="45" t="inlineStr">
        <is>
          <t>Long Xuyên - An giang</t>
        </is>
      </c>
      <c r="D2659" s="45" t="n"/>
      <c r="E2659" s="45" t="n"/>
      <c r="F2659" s="45" t="inlineStr">
        <is>
          <t>KH1090</t>
        </is>
      </c>
      <c r="G2659" s="45" t="n"/>
      <c r="H2659" s="45" t="inlineStr">
        <is>
          <t>An Giang</t>
        </is>
      </c>
      <c r="I2659" s="45" t="n"/>
    </row>
    <row r="2660" ht="25" customHeight="1">
      <c r="A2660" s="43" t="inlineStr">
        <is>
          <t>Anh Đăng (Công ty Đăng Nam) - Bình Thuận / 0901.665.666</t>
        </is>
      </c>
      <c r="B2660" s="43" t="inlineStr">
        <is>
          <t>0901.665.666</t>
        </is>
      </c>
      <c r="C2660" s="43" t="inlineStr">
        <is>
          <t>Bình Thuận</t>
        </is>
      </c>
      <c r="D2660" s="43" t="n"/>
      <c r="E2660" s="43" t="n"/>
      <c r="F2660" s="43" t="inlineStr">
        <is>
          <t>KH1091</t>
        </is>
      </c>
      <c r="G2660" s="43" t="n"/>
      <c r="H2660" s="43" t="inlineStr">
        <is>
          <t>Bình Thuận</t>
        </is>
      </c>
      <c r="I2660" s="43" t="n"/>
    </row>
    <row r="2661" ht="25" customHeight="1">
      <c r="A2661" s="45" t="inlineStr">
        <is>
          <t>Chú Lực - Cty Minh Hoàng SG/0913.806.642</t>
        </is>
      </c>
      <c r="B2661" s="45" t="inlineStr">
        <is>
          <t>0913.806.642</t>
        </is>
      </c>
      <c r="C2661" s="45" t="inlineStr">
        <is>
          <t>534/3 Phạm Văn Bạch, P12, Gò Vấp, TP.HCM</t>
        </is>
      </c>
      <c r="D2661" s="45" t="n"/>
      <c r="E2661" s="45" t="n"/>
      <c r="F2661" s="45" t="inlineStr">
        <is>
          <t>KH1085</t>
        </is>
      </c>
      <c r="G2661" s="45" t="n"/>
      <c r="H2661" s="45" t="inlineStr">
        <is>
          <t>TP. Hồ Chí Minh</t>
        </is>
      </c>
      <c r="I2661" s="45" t="n"/>
    </row>
    <row r="2662" ht="25" customHeight="1">
      <c r="A2662" s="43" t="inlineStr">
        <is>
          <t>Chú Lưu - Sài Gòn/ 01215.108.030</t>
        </is>
      </c>
      <c r="B2662" s="43" t="inlineStr">
        <is>
          <t>01215.108.030</t>
        </is>
      </c>
      <c r="C2662" s="43" t="inlineStr">
        <is>
          <t>Sài Gòn</t>
        </is>
      </c>
      <c r="D2662" s="43" t="n"/>
      <c r="E2662" s="43" t="n"/>
      <c r="F2662" s="43" t="inlineStr">
        <is>
          <t>KH1084</t>
        </is>
      </c>
      <c r="G2662" s="43" t="n"/>
      <c r="H2662" s="43" t="inlineStr">
        <is>
          <t>TP. Hồ Chí Minh</t>
        </is>
      </c>
      <c r="I2662" s="43" t="n"/>
    </row>
    <row r="2663" ht="25" customHeight="1">
      <c r="A2663" s="45" t="inlineStr">
        <is>
          <t>Anh Hoàng - Quy Nhơn / 0972.425.526</t>
        </is>
      </c>
      <c r="B2663" s="45" t="inlineStr">
        <is>
          <t>0972.425.526</t>
        </is>
      </c>
      <c r="C2663" s="45" t="inlineStr">
        <is>
          <t>Quy Nhơn</t>
        </is>
      </c>
      <c r="D2663" s="45" t="n"/>
      <c r="E2663" s="45" t="n"/>
      <c r="F2663" s="45" t="inlineStr">
        <is>
          <t>KH1081</t>
        </is>
      </c>
      <c r="G2663" s="45" t="n"/>
      <c r="H2663" s="45" t="inlineStr">
        <is>
          <t>Bình Định</t>
        </is>
      </c>
      <c r="I2663" s="45" t="n"/>
    </row>
    <row r="2664" ht="25" customHeight="1">
      <c r="A2664" s="43" t="inlineStr">
        <is>
          <t>Anh Thắng - Quận 9/ 0978.834.342</t>
        </is>
      </c>
      <c r="B2664" s="43" t="inlineStr">
        <is>
          <t>0978.834.342</t>
        </is>
      </c>
      <c r="C2664" s="43" t="inlineStr">
        <is>
          <t>Quận 9, TPHCM</t>
        </is>
      </c>
      <c r="D2664" s="43" t="n"/>
      <c r="E2664" s="43" t="n"/>
      <c r="F2664" s="43" t="inlineStr">
        <is>
          <t>KH1082</t>
        </is>
      </c>
      <c r="G2664" s="43" t="n"/>
      <c r="H2664" s="43" t="inlineStr">
        <is>
          <t>TP. Hồ Chí Minh</t>
        </is>
      </c>
      <c r="I2664" s="43" t="n"/>
    </row>
    <row r="2665" ht="25" customHeight="1">
      <c r="A2665" s="45" t="inlineStr">
        <is>
          <t>Anh Phú - SG / 0909.886.409</t>
        </is>
      </c>
      <c r="B2665" s="45" t="inlineStr">
        <is>
          <t>0909.886.409</t>
        </is>
      </c>
      <c r="C2665" s="45" t="inlineStr">
        <is>
          <t>Tân Bình - Sài Gòn</t>
        </is>
      </c>
      <c r="D2665" s="45" t="n"/>
      <c r="E2665" s="45" t="n"/>
      <c r="F2665" s="45" t="inlineStr">
        <is>
          <t>KH1083</t>
        </is>
      </c>
      <c r="G2665" s="45" t="n"/>
      <c r="H2665" s="45" t="inlineStr">
        <is>
          <t>TP. Hồ Chí Minh</t>
        </is>
      </c>
      <c r="I2665" s="45" t="n"/>
    </row>
    <row r="2666" ht="25" customHeight="1">
      <c r="A2666" s="43" t="inlineStr">
        <is>
          <t>Xưởng Anh Lâm - Ngã Ba 621/0907.339.282</t>
        </is>
      </c>
      <c r="B2666" s="43" t="inlineStr">
        <is>
          <t>0907.339.282</t>
        </is>
      </c>
      <c r="C2666" s="43" t="inlineStr">
        <is>
          <t>Suối Mơ - Ngã ba 621 - Suối Tiên</t>
        </is>
      </c>
      <c r="D2666" s="43" t="n"/>
      <c r="E2666" s="43" t="n"/>
      <c r="F2666" s="43" t="inlineStr">
        <is>
          <t>KH1080</t>
        </is>
      </c>
      <c r="G2666" s="43" t="n"/>
      <c r="H2666" s="43" t="inlineStr">
        <is>
          <t>TP. Hồ Chí Minh</t>
        </is>
      </c>
      <c r="I2666" s="43" t="n"/>
    </row>
    <row r="2667" ht="25" customHeight="1">
      <c r="A2667" s="45" t="inlineStr">
        <is>
          <t>Anh Lực - Thạnh Hóa/0908.661.529</t>
        </is>
      </c>
      <c r="B2667" s="45" t="inlineStr">
        <is>
          <t>0908.661.529</t>
        </is>
      </c>
      <c r="C2667" s="45" t="inlineStr">
        <is>
          <t>Thạnh Hóa - Long An</t>
        </is>
      </c>
      <c r="D2667" s="45" t="n"/>
      <c r="E2667" s="45" t="n"/>
      <c r="F2667" s="45" t="inlineStr">
        <is>
          <t>KH1077</t>
        </is>
      </c>
      <c r="G2667" s="45" t="n"/>
      <c r="H2667" s="45" t="inlineStr">
        <is>
          <t>Long An</t>
        </is>
      </c>
      <c r="I2667" s="45" t="n"/>
    </row>
    <row r="2668" ht="25" customHeight="1">
      <c r="A2668" s="43" t="inlineStr">
        <is>
          <t>Công Ty CP TMXD GT Thái Bình - Gò Vấp/ Chú Đạo - 0978.343.499</t>
        </is>
      </c>
      <c r="B2668" s="43" t="inlineStr">
        <is>
          <t>0978.343.499</t>
        </is>
      </c>
      <c r="C2668" s="43" t="inlineStr">
        <is>
          <t>Gò Vấp - TP.HCM</t>
        </is>
      </c>
      <c r="D2668" s="43" t="n"/>
      <c r="E2668" s="43" t="n"/>
      <c r="F2668" s="43" t="inlineStr">
        <is>
          <t>KH1078</t>
        </is>
      </c>
      <c r="G2668" s="43" t="n"/>
      <c r="H2668" s="43" t="inlineStr">
        <is>
          <t>TP. Hồ Chí Minh</t>
        </is>
      </c>
      <c r="I2668" s="43" t="n"/>
    </row>
    <row r="2669" ht="25" customHeight="1">
      <c r="A2669" s="45" t="inlineStr">
        <is>
          <t>Anh Hậu - Đức Trọng (L)/ 01655.470.986</t>
        </is>
      </c>
      <c r="B2669" s="45" t="inlineStr">
        <is>
          <t>01655.470.986</t>
        </is>
      </c>
      <c r="C2669" s="45" t="inlineStr">
        <is>
          <t>Đức Trọng - Lâm Đồng</t>
        </is>
      </c>
      <c r="D2669" s="45" t="n"/>
      <c r="E2669" s="45" t="n"/>
      <c r="F2669" s="45" t="inlineStr">
        <is>
          <t>KH1079</t>
        </is>
      </c>
      <c r="G2669" s="45" t="n"/>
      <c r="H2669" s="45" t="inlineStr">
        <is>
          <t>Lâm Đồng</t>
        </is>
      </c>
      <c r="I2669" s="45" t="n"/>
    </row>
    <row r="2670" ht="25" customHeight="1">
      <c r="A2670" s="43" t="inlineStr">
        <is>
          <t>Anh Thăng - Đắk Nông/ 0983.900.279</t>
        </is>
      </c>
      <c r="B2670" s="43" t="inlineStr">
        <is>
          <t>0983.900.279</t>
        </is>
      </c>
      <c r="C2670" s="43" t="inlineStr">
        <is>
          <t>Ngã ba Đồi Thông - Nhân Cơ - Đắk Nông</t>
        </is>
      </c>
      <c r="D2670" s="43" t="n"/>
      <c r="E2670" s="43" t="n"/>
      <c r="F2670" s="43" t="inlineStr">
        <is>
          <t>KH1076</t>
        </is>
      </c>
      <c r="G2670" s="43" t="n"/>
      <c r="H2670" s="43" t="inlineStr">
        <is>
          <t>Đắk Nông</t>
        </is>
      </c>
      <c r="I2670" s="43" t="n"/>
    </row>
    <row r="2671" ht="25" customHeight="1">
      <c r="A2671" s="45" t="inlineStr">
        <is>
          <t>X anh Chín - Bình chánh / 0902.799.272</t>
        </is>
      </c>
      <c r="B2671" s="45" t="inlineStr">
        <is>
          <t>0902.799.272</t>
        </is>
      </c>
      <c r="C2671" s="45" t="inlineStr">
        <is>
          <t>Bình Chánh</t>
        </is>
      </c>
      <c r="D2671" s="45" t="n"/>
      <c r="E2671" s="45" t="n"/>
      <c r="F2671" s="45" t="inlineStr">
        <is>
          <t>KH1074</t>
        </is>
      </c>
      <c r="G2671" s="45" t="n"/>
      <c r="H2671" s="45" t="inlineStr">
        <is>
          <t>TP. Hồ Chí Minh</t>
        </is>
      </c>
      <c r="I2671" s="45" t="n"/>
    </row>
    <row r="2672" ht="25" customHeight="1">
      <c r="A2672" s="43" t="inlineStr">
        <is>
          <t>Anh Tý - Gia Lai / 0986.907.979</t>
        </is>
      </c>
      <c r="B2672" s="43" t="inlineStr">
        <is>
          <t>0986.907.979</t>
        </is>
      </c>
      <c r="C2672" s="43" t="inlineStr">
        <is>
          <t>Gia Lai</t>
        </is>
      </c>
      <c r="D2672" s="43" t="n"/>
      <c r="E2672" s="43" t="n"/>
      <c r="F2672" s="43" t="inlineStr">
        <is>
          <t>KH1075</t>
        </is>
      </c>
      <c r="G2672" s="43" t="n"/>
      <c r="H2672" s="43" t="inlineStr">
        <is>
          <t>Gia Lai</t>
        </is>
      </c>
      <c r="I2672" s="43" t="n"/>
    </row>
    <row r="2673" ht="25" customHeight="1">
      <c r="A2673" s="45" t="inlineStr">
        <is>
          <t>Cửa hàng Vững Phát - Cần Thơ / 0913.740.900 - Fax: 07103.737.352</t>
        </is>
      </c>
      <c r="B2673" s="45" t="inlineStr">
        <is>
          <t>0913.740.900 / 07103.737.352</t>
        </is>
      </c>
      <c r="C2673" s="45" t="inlineStr">
        <is>
          <t>Cần Thơ</t>
        </is>
      </c>
      <c r="D2673" s="45" t="n"/>
      <c r="E2673" s="45" t="n"/>
      <c r="F2673" s="45" t="inlineStr">
        <is>
          <t>KH1072</t>
        </is>
      </c>
      <c r="G2673" s="45" t="n"/>
      <c r="H2673" s="45" t="inlineStr">
        <is>
          <t>Cần Thơ</t>
        </is>
      </c>
      <c r="I2673" s="45" t="n"/>
    </row>
    <row r="2674" ht="25" customHeight="1">
      <c r="A2674" s="43" t="inlineStr">
        <is>
          <t>Anh út - Man Yang, Gia Lai/ 0983.839.064 - 01638.141.642</t>
        </is>
      </c>
      <c r="B2674" s="43" t="inlineStr">
        <is>
          <t>0983.839.064 / 01638.141.642</t>
        </is>
      </c>
      <c r="C2674" s="43" t="inlineStr">
        <is>
          <t>Man Yang - Gia Lai</t>
        </is>
      </c>
      <c r="D2674" s="43" t="n"/>
      <c r="E2674" s="43" t="n"/>
      <c r="F2674" s="43" t="inlineStr">
        <is>
          <t>KH1073</t>
        </is>
      </c>
      <c r="G2674" s="43" t="n"/>
      <c r="H2674" s="43" t="inlineStr">
        <is>
          <t>Gia Lai</t>
        </is>
      </c>
      <c r="I2674" s="43" t="n"/>
    </row>
    <row r="2675" ht="25" customHeight="1">
      <c r="A2675" s="45" t="inlineStr">
        <is>
          <t>Anh Chi - Sài Gòn/ 0918.019.143</t>
        </is>
      </c>
      <c r="B2675" s="45" t="inlineStr">
        <is>
          <t>0918.019.143</t>
        </is>
      </c>
      <c r="C2675" s="45" t="inlineStr">
        <is>
          <t>Sài Gòn</t>
        </is>
      </c>
      <c r="D2675" s="45" t="n"/>
      <c r="E2675" s="45" t="n"/>
      <c r="F2675" s="45" t="inlineStr">
        <is>
          <t>KH1071</t>
        </is>
      </c>
      <c r="G2675" s="45" t="n"/>
      <c r="H2675" s="45" t="inlineStr">
        <is>
          <t>TP. Hồ Chí Minh</t>
        </is>
      </c>
      <c r="I2675" s="45" t="n"/>
    </row>
    <row r="2676" ht="25" customHeight="1">
      <c r="A2676" s="43" t="inlineStr">
        <is>
          <t>Lê Thị Hồng</t>
        </is>
      </c>
      <c r="B2676" s="43" t="n"/>
      <c r="C2676" s="43" t="inlineStr">
        <is>
          <t>CTCP Cơ Giới Miền Nam</t>
        </is>
      </c>
      <c r="D2676" s="43" t="n"/>
      <c r="E2676" s="43" t="n"/>
      <c r="F2676" s="43" t="inlineStr">
        <is>
          <t>MN38</t>
        </is>
      </c>
      <c r="G2676" s="43" t="n"/>
      <c r="H2676" s="43" t="n"/>
      <c r="I2676" s="43" t="n"/>
    </row>
    <row r="2677" ht="25" customHeight="1">
      <c r="A2677" s="45" t="inlineStr">
        <is>
          <t>Anh Bi- Đức Hoà-Long An/0965.332.750</t>
        </is>
      </c>
      <c r="B2677" s="45" t="inlineStr">
        <is>
          <t>0965.332.750</t>
        </is>
      </c>
      <c r="C2677" s="45" t="inlineStr">
        <is>
          <t>Đức Hoà-Long An</t>
        </is>
      </c>
      <c r="D2677" s="45" t="n"/>
      <c r="E2677" s="45" t="n"/>
      <c r="F2677" s="45" t="inlineStr">
        <is>
          <t>KH1070</t>
        </is>
      </c>
      <c r="G2677" s="45" t="n"/>
      <c r="H2677" s="45" t="inlineStr">
        <is>
          <t>Long An</t>
        </is>
      </c>
      <c r="I2677" s="45" t="n"/>
    </row>
    <row r="2678" ht="25" customHeight="1">
      <c r="A2678" s="43" t="inlineStr">
        <is>
          <t>Anh Thiện - Cà Mau/ 0949.117.577</t>
        </is>
      </c>
      <c r="B2678" s="43" t="inlineStr">
        <is>
          <t>0949.117.577</t>
        </is>
      </c>
      <c r="C2678" s="43" t="inlineStr">
        <is>
          <t>Cà Mau</t>
        </is>
      </c>
      <c r="D2678" s="43" t="n"/>
      <c r="E2678" s="43" t="n"/>
      <c r="F2678" s="43" t="inlineStr">
        <is>
          <t>KH1067</t>
        </is>
      </c>
      <c r="G2678" s="43" t="n"/>
      <c r="H2678" s="43" t="inlineStr">
        <is>
          <t>Cà Mau</t>
        </is>
      </c>
      <c r="I2678" s="43" t="n"/>
    </row>
    <row r="2679" ht="25" customHeight="1">
      <c r="A2679" s="45" t="inlineStr">
        <is>
          <t>Anh Đen-Cai Lậy -Tiền Giang/0939.572.519</t>
        </is>
      </c>
      <c r="B2679" s="45" t="inlineStr">
        <is>
          <t>0939.572.519</t>
        </is>
      </c>
      <c r="C2679" s="45" t="inlineStr">
        <is>
          <t>Cai Lậy-Tiền Giang</t>
        </is>
      </c>
      <c r="D2679" s="45" t="n"/>
      <c r="E2679" s="45" t="n"/>
      <c r="F2679" s="45" t="inlineStr">
        <is>
          <t>KH1068</t>
        </is>
      </c>
      <c r="G2679" s="45" t="n"/>
      <c r="H2679" s="45" t="inlineStr">
        <is>
          <t>Tiền Giang</t>
        </is>
      </c>
      <c r="I2679" s="45" t="n"/>
    </row>
    <row r="2680" ht="25" customHeight="1">
      <c r="A2680" s="43" t="inlineStr">
        <is>
          <t>Anh Lý - Đăk Nông / 0979.152.161</t>
        </is>
      </c>
      <c r="B2680" s="43" t="inlineStr">
        <is>
          <t>0979.152.161</t>
        </is>
      </c>
      <c r="C2680" s="43" t="inlineStr">
        <is>
          <t>Đăk Nông</t>
        </is>
      </c>
      <c r="D2680" s="43" t="n"/>
      <c r="E2680" s="43" t="n"/>
      <c r="F2680" s="43" t="inlineStr">
        <is>
          <t>KH1069</t>
        </is>
      </c>
      <c r="G2680" s="43" t="n"/>
      <c r="H2680" s="43" t="inlineStr">
        <is>
          <t>Đắk Nông</t>
        </is>
      </c>
      <c r="I2680" s="43" t="n"/>
    </row>
    <row r="2681" ht="25" customHeight="1">
      <c r="A2681" s="45" t="inlineStr">
        <is>
          <t>Anh Quang Thanh - Lộc Ninh/ 0919.193.149</t>
        </is>
      </c>
      <c r="B2681" s="45" t="inlineStr">
        <is>
          <t>0919.193.149</t>
        </is>
      </c>
      <c r="C2681" s="45" t="inlineStr">
        <is>
          <t>Lộc Ninh - Bình Phước</t>
        </is>
      </c>
      <c r="D2681" s="45" t="n"/>
      <c r="E2681" s="45" t="n"/>
      <c r="F2681" s="45" t="inlineStr">
        <is>
          <t>KH1063</t>
        </is>
      </c>
      <c r="G2681" s="45" t="n"/>
      <c r="H2681" s="45" t="inlineStr">
        <is>
          <t>Bình Phước</t>
        </is>
      </c>
      <c r="I2681" s="45" t="n"/>
    </row>
    <row r="2682" ht="25" customHeight="1">
      <c r="A2682" s="43" t="inlineStr">
        <is>
          <t>Anh Thật - Quảng Ngãi/ 0916.242.661</t>
        </is>
      </c>
      <c r="B2682" s="43" t="inlineStr">
        <is>
          <t>0916.242.661</t>
        </is>
      </c>
      <c r="C2682" s="43" t="inlineStr">
        <is>
          <t>Quảng Ngãi</t>
        </is>
      </c>
      <c r="D2682" s="43" t="n"/>
      <c r="E2682" s="43" t="n"/>
      <c r="F2682" s="43" t="inlineStr">
        <is>
          <t>KH1064</t>
        </is>
      </c>
      <c r="G2682" s="43" t="n"/>
      <c r="H2682" s="43" t="inlineStr">
        <is>
          <t>Quảng Ngãi</t>
        </is>
      </c>
      <c r="I2682" s="43" t="n"/>
    </row>
    <row r="2683" ht="25" customHeight="1">
      <c r="A2683" s="45" t="inlineStr">
        <is>
          <t>Bãi máy Quang Thọ - SG/ 0913.638.848</t>
        </is>
      </c>
      <c r="B2683" s="45" t="inlineStr">
        <is>
          <t>0913.638.848</t>
        </is>
      </c>
      <c r="C2683" s="45" t="inlineStr">
        <is>
          <t>99 QL1A, KP5, P. Linh Trung, Q.Thủ Đức, TPHCM</t>
        </is>
      </c>
      <c r="D2683" s="45" t="n"/>
      <c r="E2683" s="45" t="n"/>
      <c r="F2683" s="45" t="inlineStr">
        <is>
          <t>KH1065</t>
        </is>
      </c>
      <c r="G2683" s="45" t="n"/>
      <c r="H2683" s="45" t="inlineStr">
        <is>
          <t>TP. Hồ Chí Minh</t>
        </is>
      </c>
      <c r="I2683" s="45" t="n"/>
    </row>
    <row r="2684" ht="25" customHeight="1">
      <c r="A2684" s="43" t="inlineStr">
        <is>
          <t>Bãi Máy Hoàng Quang Hưng - Suối Tiên/ 0913.942.179</t>
        </is>
      </c>
      <c r="B2684" s="43" t="inlineStr">
        <is>
          <t>0913.942.179</t>
        </is>
      </c>
      <c r="C2684" s="43" t="inlineStr">
        <is>
          <t>Suối Tiên - TP.HCM</t>
        </is>
      </c>
      <c r="D2684" s="43" t="n"/>
      <c r="E2684" s="43" t="n"/>
      <c r="F2684" s="43" t="inlineStr">
        <is>
          <t>KH1066</t>
        </is>
      </c>
      <c r="G2684" s="43" t="n"/>
      <c r="H2684" s="43" t="inlineStr">
        <is>
          <t>TP. Hồ Chí Minh</t>
        </is>
      </c>
      <c r="I2684" s="43" t="n"/>
    </row>
    <row r="2685" ht="25" customHeight="1">
      <c r="A2685" s="45" t="inlineStr">
        <is>
          <t>Anh Bi - Đức Trọng/ 0907.990.114</t>
        </is>
      </c>
      <c r="B2685" s="45" t="inlineStr">
        <is>
          <t>0907.990.114</t>
        </is>
      </c>
      <c r="C2685" s="45" t="inlineStr">
        <is>
          <t>Đức Trọng - Lâm Đồng</t>
        </is>
      </c>
      <c r="D2685" s="45" t="n"/>
      <c r="E2685" s="45" t="n"/>
      <c r="F2685" s="45" t="inlineStr">
        <is>
          <t>KH1060</t>
        </is>
      </c>
      <c r="G2685" s="45" t="n"/>
      <c r="H2685" s="45" t="inlineStr">
        <is>
          <t>Lâm Đồng</t>
        </is>
      </c>
      <c r="I2685" s="45" t="n"/>
    </row>
    <row r="2686" ht="25" customHeight="1">
      <c r="A2686" s="43" t="inlineStr">
        <is>
          <t>Bãi Máy Anh Vàng - Đức Hòa/ 0945.400.400</t>
        </is>
      </c>
      <c r="B2686" s="43" t="inlineStr">
        <is>
          <t>0945.400.400</t>
        </is>
      </c>
      <c r="C2686" s="43" t="inlineStr">
        <is>
          <t>Đức Hòa - Long An</t>
        </is>
      </c>
      <c r="D2686" s="43" t="n"/>
      <c r="E2686" s="43" t="n"/>
      <c r="F2686" s="43" t="inlineStr">
        <is>
          <t>KH1061</t>
        </is>
      </c>
      <c r="G2686" s="43" t="n"/>
      <c r="H2686" s="43" t="inlineStr">
        <is>
          <t>Long An</t>
        </is>
      </c>
      <c r="I2686" s="43" t="n"/>
    </row>
    <row r="2687" ht="25" customHeight="1">
      <c r="A2687" s="45" t="inlineStr">
        <is>
          <t>Anh Lớn - Cà Mau/ 0939.498.249</t>
        </is>
      </c>
      <c r="B2687" s="45" t="inlineStr">
        <is>
          <t>0939.498.249</t>
        </is>
      </c>
      <c r="C2687" s="45" t="inlineStr">
        <is>
          <t>Cà Mau</t>
        </is>
      </c>
      <c r="D2687" s="45" t="n"/>
      <c r="E2687" s="45" t="n"/>
      <c r="F2687" s="45" t="inlineStr">
        <is>
          <t>KH1062</t>
        </is>
      </c>
      <c r="G2687" s="45" t="n"/>
      <c r="H2687" s="45" t="inlineStr">
        <is>
          <t>Cà Mau</t>
        </is>
      </c>
      <c r="I2687" s="45" t="n"/>
    </row>
    <row r="2688" ht="25" customHeight="1">
      <c r="A2688" s="43" t="inlineStr">
        <is>
          <t>Bãi Máy Hồng Quảng - Bình Chánh/0982.271.512</t>
        </is>
      </c>
      <c r="B2688" s="43" t="inlineStr">
        <is>
          <t>0982.271.512</t>
        </is>
      </c>
      <c r="C2688" s="43" t="inlineStr">
        <is>
          <t>Bình Chánh - TP.HCM</t>
        </is>
      </c>
      <c r="D2688" s="43" t="n"/>
      <c r="E2688" s="43" t="n"/>
      <c r="F2688" s="43" t="inlineStr">
        <is>
          <t>KH1057</t>
        </is>
      </c>
      <c r="G2688" s="43" t="n"/>
      <c r="H2688" s="43" t="inlineStr">
        <is>
          <t>TP. Hồ Chí Minh</t>
        </is>
      </c>
      <c r="I2688" s="43" t="n"/>
    </row>
    <row r="2689" ht="25" customHeight="1">
      <c r="A2689" s="45" t="inlineStr">
        <is>
          <t>Anh Tín - Tây Ninh/ 0913.141.816</t>
        </is>
      </c>
      <c r="B2689" s="45" t="inlineStr">
        <is>
          <t>0913.141.816</t>
        </is>
      </c>
      <c r="C2689" s="45" t="inlineStr">
        <is>
          <t>Tây Ninh</t>
        </is>
      </c>
      <c r="D2689" s="45" t="n"/>
      <c r="E2689" s="45" t="n"/>
      <c r="F2689" s="45" t="inlineStr">
        <is>
          <t>KH1058</t>
        </is>
      </c>
      <c r="G2689" s="45" t="n"/>
      <c r="H2689" s="45" t="inlineStr">
        <is>
          <t>Tây Ninh</t>
        </is>
      </c>
      <c r="I2689" s="45" t="n"/>
    </row>
    <row r="2690" ht="25" customHeight="1">
      <c r="A2690" s="43" t="inlineStr">
        <is>
          <t>Cửa Hàng Trần Gia Phát - Đức Trọng / 0902.755.720</t>
        </is>
      </c>
      <c r="B2690" s="43" t="inlineStr">
        <is>
          <t>0902.755.720</t>
        </is>
      </c>
      <c r="C2690" s="43" t="inlineStr">
        <is>
          <t>Ninh Gia - Đức Trọng - Lâm Đồng</t>
        </is>
      </c>
      <c r="D2690" s="43" t="n"/>
      <c r="E2690" s="43" t="n"/>
      <c r="F2690" s="43" t="inlineStr">
        <is>
          <t>KH1059</t>
        </is>
      </c>
      <c r="G2690" s="43" t="n"/>
      <c r="H2690" s="43" t="inlineStr">
        <is>
          <t>Lâm Đồng</t>
        </is>
      </c>
      <c r="I2690" s="43" t="n"/>
    </row>
    <row r="2691" ht="25" customHeight="1">
      <c r="A2691" s="45" t="inlineStr">
        <is>
          <t>Vật Liệu XD 6 Sẹo - Trà Vinh/ Anh Kiệt - 0983.492.199</t>
        </is>
      </c>
      <c r="B2691" s="45" t="inlineStr">
        <is>
          <t>0983.492.199</t>
        </is>
      </c>
      <c r="C2691" s="45" t="inlineStr">
        <is>
          <t>Cầu Ngang - Trà Vinh</t>
        </is>
      </c>
      <c r="D2691" s="45" t="n"/>
      <c r="E2691" s="45" t="n"/>
      <c r="F2691" s="45" t="inlineStr">
        <is>
          <t>KH1054</t>
        </is>
      </c>
      <c r="G2691" s="45" t="n"/>
      <c r="H2691" s="45" t="inlineStr">
        <is>
          <t>Trà Vinh</t>
        </is>
      </c>
      <c r="I2691" s="45" t="n"/>
    </row>
    <row r="2692" ht="25" customHeight="1">
      <c r="A2692" s="43" t="inlineStr">
        <is>
          <t>anh Thanh Tùng - Đức Trọng/0913.744.904</t>
        </is>
      </c>
      <c r="B2692" s="43" t="inlineStr">
        <is>
          <t>0913.744.904</t>
        </is>
      </c>
      <c r="C2692" s="43" t="inlineStr">
        <is>
          <t>Đức Trọng - Lâm Đồng</t>
        </is>
      </c>
      <c r="D2692" s="43" t="n"/>
      <c r="E2692" s="43" t="n"/>
      <c r="F2692" s="43" t="inlineStr">
        <is>
          <t>KH1055</t>
        </is>
      </c>
      <c r="G2692" s="43" t="n"/>
      <c r="H2692" s="43" t="inlineStr">
        <is>
          <t>Lâm Đồng</t>
        </is>
      </c>
      <c r="I2692" s="43" t="n"/>
    </row>
    <row r="2693" ht="25" customHeight="1">
      <c r="A2693" s="45" t="inlineStr">
        <is>
          <t>Bãi Máy Phú Thọ- Suối Tiên/ 0913.727.742 or 0934.110.909</t>
        </is>
      </c>
      <c r="B2693" s="45" t="inlineStr">
        <is>
          <t>0913.727.742 / 0934.110.909</t>
        </is>
      </c>
      <c r="C2693" s="45" t="inlineStr">
        <is>
          <t>Suối Tiên- Sài Gòn</t>
        </is>
      </c>
      <c r="D2693" s="45" t="n"/>
      <c r="E2693" s="45" t="n"/>
      <c r="F2693" s="45" t="inlineStr">
        <is>
          <t>KH1056</t>
        </is>
      </c>
      <c r="G2693" s="45" t="n"/>
      <c r="H2693" s="45" t="inlineStr">
        <is>
          <t>TP. Hồ Chí Minh</t>
        </is>
      </c>
      <c r="I2693" s="45" t="n"/>
    </row>
    <row r="2694" ht="25" customHeight="1">
      <c r="A2694" s="43" t="inlineStr">
        <is>
          <t>Bãi Máy Chú Mỹ - Bình Chánh/ 0903.851.132</t>
        </is>
      </c>
      <c r="B2694" s="43" t="inlineStr">
        <is>
          <t>0903.851.132</t>
        </is>
      </c>
      <c r="C2694" s="43" t="inlineStr">
        <is>
          <t>Bình Chánh - TP.HCM</t>
        </is>
      </c>
      <c r="D2694" s="43" t="n"/>
      <c r="E2694" s="43" t="n"/>
      <c r="F2694" s="43" t="inlineStr">
        <is>
          <t>KH1053</t>
        </is>
      </c>
      <c r="G2694" s="43" t="n"/>
      <c r="H2694" s="43" t="inlineStr">
        <is>
          <t>TP. Hồ Chí Minh</t>
        </is>
      </c>
      <c r="I2694" s="43" t="n"/>
    </row>
    <row r="2695" ht="25" customHeight="1">
      <c r="A2695" s="45" t="inlineStr">
        <is>
          <t>Anh Hai - Đắk Nông/ 0985.864.020</t>
        </is>
      </c>
      <c r="B2695" s="45" t="inlineStr">
        <is>
          <t>0985.864.020</t>
        </is>
      </c>
      <c r="C2695" s="45" t="inlineStr">
        <is>
          <t>Đăk Nông</t>
        </is>
      </c>
      <c r="D2695" s="45" t="n"/>
      <c r="E2695" s="45" t="n"/>
      <c r="F2695" s="45" t="inlineStr">
        <is>
          <t>KH1052</t>
        </is>
      </c>
      <c r="G2695" s="45" t="n"/>
      <c r="H2695" s="45" t="inlineStr">
        <is>
          <t>Đắk Nông</t>
        </is>
      </c>
      <c r="I2695" s="45" t="n"/>
    </row>
    <row r="2696" ht="25" customHeight="1">
      <c r="A2696" s="43" t="inlineStr">
        <is>
          <t>Anh Lành - Bến Lức/ 0948.082.867</t>
        </is>
      </c>
      <c r="B2696" s="43" t="inlineStr">
        <is>
          <t>0948.082.867</t>
        </is>
      </c>
      <c r="C2696" s="43" t="inlineStr">
        <is>
          <t>Bến Lức - Long An</t>
        </is>
      </c>
      <c r="D2696" s="43" t="n"/>
      <c r="E2696" s="43" t="n"/>
      <c r="F2696" s="43" t="inlineStr">
        <is>
          <t>KH1050</t>
        </is>
      </c>
      <c r="G2696" s="43" t="n"/>
      <c r="H2696" s="43" t="inlineStr">
        <is>
          <t>Long An</t>
        </is>
      </c>
      <c r="I2696" s="43" t="n"/>
    </row>
    <row r="2697" ht="25" customHeight="1">
      <c r="A2697" s="45" t="inlineStr">
        <is>
          <t>Anh Lương - Quảng Khê/ 0935.291.939</t>
        </is>
      </c>
      <c r="B2697" s="45" t="inlineStr">
        <is>
          <t>0935.291.939</t>
        </is>
      </c>
      <c r="C2697" s="45" t="inlineStr">
        <is>
          <t>Quảng Khê - Đắk Nông</t>
        </is>
      </c>
      <c r="D2697" s="45" t="n"/>
      <c r="E2697" s="45" t="n"/>
      <c r="F2697" s="45" t="inlineStr">
        <is>
          <t>KH1051</t>
        </is>
      </c>
      <c r="G2697" s="45" t="n"/>
      <c r="H2697" s="45" t="inlineStr">
        <is>
          <t>Đắk Nông</t>
        </is>
      </c>
      <c r="I2697" s="45" t="n"/>
    </row>
    <row r="2698" ht="25" customHeight="1">
      <c r="A2698" s="43" t="inlineStr">
        <is>
          <t>Anh Quân - Quảng Ngãi/0947.855.388</t>
        </is>
      </c>
      <c r="B2698" s="43" t="inlineStr">
        <is>
          <t>0947.855.388</t>
        </is>
      </c>
      <c r="C2698" s="43" t="inlineStr">
        <is>
          <t>Quảng Ngãi</t>
        </is>
      </c>
      <c r="D2698" s="43" t="n"/>
      <c r="E2698" s="43" t="n"/>
      <c r="F2698" s="43" t="inlineStr">
        <is>
          <t>KH1049</t>
        </is>
      </c>
      <c r="G2698" s="43" t="n"/>
      <c r="H2698" s="43" t="inlineStr">
        <is>
          <t>Quảng Ngãi</t>
        </is>
      </c>
      <c r="I2698" s="43" t="n"/>
    </row>
    <row r="2699" ht="25" customHeight="1">
      <c r="A2699" s="45" t="inlineStr">
        <is>
          <t>Anh Lợi - Bình Chánh/0908.686.127</t>
        </is>
      </c>
      <c r="B2699" s="45" t="inlineStr">
        <is>
          <t>0908.686.127</t>
        </is>
      </c>
      <c r="C2699" s="45" t="inlineStr">
        <is>
          <t>Bình Chánh - TP.HCM</t>
        </is>
      </c>
      <c r="D2699" s="45" t="n"/>
      <c r="E2699" s="45" t="n"/>
      <c r="F2699" s="45" t="inlineStr">
        <is>
          <t>KH1048</t>
        </is>
      </c>
      <c r="G2699" s="45" t="n"/>
      <c r="H2699" s="45" t="inlineStr">
        <is>
          <t>TP. Hồ Chí Minh</t>
        </is>
      </c>
      <c r="I2699" s="45" t="n"/>
    </row>
    <row r="2700" ht="25" customHeight="1">
      <c r="A2700" s="43" t="inlineStr">
        <is>
          <t>Anh Hưng - Q9/01655.999.115</t>
        </is>
      </c>
      <c r="B2700" s="43" t="inlineStr">
        <is>
          <t>01655.999.115</t>
        </is>
      </c>
      <c r="C2700" s="43" t="inlineStr">
        <is>
          <t>Quận 9 - TP.HCM</t>
        </is>
      </c>
      <c r="D2700" s="43" t="n"/>
      <c r="E2700" s="43" t="n"/>
      <c r="F2700" s="43" t="inlineStr">
        <is>
          <t>KH1046</t>
        </is>
      </c>
      <c r="G2700" s="43" t="n"/>
      <c r="H2700" s="43" t="inlineStr">
        <is>
          <t>TP. Hồ Chí Minh</t>
        </is>
      </c>
      <c r="I2700" s="43" t="n"/>
    </row>
    <row r="2701" ht="25" customHeight="1">
      <c r="A2701" s="45" t="inlineStr">
        <is>
          <t>Bãi máy Mai Dũng-Bình chánh/0903.820.465</t>
        </is>
      </c>
      <c r="B2701" s="45" t="inlineStr">
        <is>
          <t>0903.820.465</t>
        </is>
      </c>
      <c r="C2701" s="45" t="inlineStr">
        <is>
          <t>Ngã Ba Quán Chuối, Quốc Lộ 1A, Bình Chánh, TP.HCM</t>
        </is>
      </c>
      <c r="D2701" s="45" t="n"/>
      <c r="E2701" s="45" t="n"/>
      <c r="F2701" s="45" t="inlineStr">
        <is>
          <t>KH1047</t>
        </is>
      </c>
      <c r="G2701" s="45" t="n"/>
      <c r="H2701" s="45" t="inlineStr">
        <is>
          <t>TP. Hồ Chí Minh</t>
        </is>
      </c>
      <c r="I2701" s="45" t="n"/>
    </row>
    <row r="2702" ht="25" customHeight="1">
      <c r="A2702" s="43" t="inlineStr">
        <is>
          <t>Anh Khanh - Đà Lạt/01644.554.093</t>
        </is>
      </c>
      <c r="B2702" s="43" t="inlineStr">
        <is>
          <t>01644.554.093</t>
        </is>
      </c>
      <c r="C2702" s="43" t="inlineStr">
        <is>
          <t>Đà Lạt - Lâm Đồng</t>
        </is>
      </c>
      <c r="D2702" s="43" t="n"/>
      <c r="E2702" s="43" t="n"/>
      <c r="F2702" s="43" t="inlineStr">
        <is>
          <t>KH1044</t>
        </is>
      </c>
      <c r="G2702" s="43" t="n"/>
      <c r="H2702" s="43" t="inlineStr">
        <is>
          <t>Lâm Đồng</t>
        </is>
      </c>
      <c r="I2702" s="43" t="n"/>
    </row>
    <row r="2703" ht="25" customHeight="1">
      <c r="A2703" s="45" t="inlineStr">
        <is>
          <t>Anh Thuận - SG/0938.110.755</t>
        </is>
      </c>
      <c r="B2703" s="45" t="inlineStr">
        <is>
          <t>0938.110.755</t>
        </is>
      </c>
      <c r="C2703" s="45" t="inlineStr">
        <is>
          <t>Sài Gòn</t>
        </is>
      </c>
      <c r="D2703" s="45" t="n"/>
      <c r="E2703" s="45" t="n"/>
      <c r="F2703" s="45" t="inlineStr">
        <is>
          <t>KH1045</t>
        </is>
      </c>
      <c r="G2703" s="45" t="n"/>
      <c r="H2703" s="45" t="inlineStr">
        <is>
          <t>TP. Hồ Chí Minh</t>
        </is>
      </c>
      <c r="I2703" s="45" t="n"/>
    </row>
    <row r="2704" ht="25" customHeight="1">
      <c r="A2704" s="43" t="inlineStr">
        <is>
          <t>Anh Minh - Q2/ 0974.308.456</t>
        </is>
      </c>
      <c r="B2704" s="43" t="inlineStr">
        <is>
          <t>0974.308.456</t>
        </is>
      </c>
      <c r="C2704" s="43" t="inlineStr">
        <is>
          <t>Quận 2</t>
        </is>
      </c>
      <c r="D2704" s="43" t="n"/>
      <c r="E2704" s="43" t="n"/>
      <c r="F2704" s="43" t="inlineStr">
        <is>
          <t>KH1043</t>
        </is>
      </c>
      <c r="G2704" s="43" t="n"/>
      <c r="H2704" s="43" t="inlineStr">
        <is>
          <t>TP. Hồ Chí Minh</t>
        </is>
      </c>
      <c r="I2704" s="43" t="n"/>
    </row>
    <row r="2705" ht="25" customHeight="1">
      <c r="A2705" s="45" t="inlineStr">
        <is>
          <t>Cửa Hàng Lộc Hưng - An Khê/ Anh Lộc - 0983.469.562/ 0326.142.729</t>
        </is>
      </c>
      <c r="B2705" s="45" t="inlineStr">
        <is>
          <t>0983.469.562 / 0326.142.729</t>
        </is>
      </c>
      <c r="C2705" s="45" t="inlineStr">
        <is>
          <t>287 Quang Trung - TX An Khê - An Khê</t>
        </is>
      </c>
      <c r="D2705" s="45" t="n"/>
      <c r="E2705" s="45" t="n"/>
      <c r="F2705" s="45" t="inlineStr">
        <is>
          <t>KH1041</t>
        </is>
      </c>
      <c r="G2705" s="45" t="n"/>
      <c r="H2705" s="45" t="inlineStr">
        <is>
          <t>Gia Lai</t>
        </is>
      </c>
      <c r="I2705" s="45" t="n"/>
    </row>
    <row r="2706" ht="25" customHeight="1">
      <c r="A2706" s="43" t="inlineStr">
        <is>
          <t>Anh Trưởng (Cty Bình Định ) - SG/0908.990.386</t>
        </is>
      </c>
      <c r="B2706" s="43" t="inlineStr">
        <is>
          <t>0908.990.386</t>
        </is>
      </c>
      <c r="C2706" s="43" t="inlineStr">
        <is>
          <t>Sài Gòn</t>
        </is>
      </c>
      <c r="D2706" s="43" t="n"/>
      <c r="E2706" s="43" t="n"/>
      <c r="F2706" s="43" t="inlineStr">
        <is>
          <t>KH1042</t>
        </is>
      </c>
      <c r="G2706" s="43" t="n"/>
      <c r="H2706" s="43" t="inlineStr">
        <is>
          <t>TP. Hồ Chí Minh</t>
        </is>
      </c>
      <c r="I2706" s="43" t="n"/>
    </row>
    <row r="2707" ht="25" customHeight="1">
      <c r="A2707" s="45" t="inlineStr">
        <is>
          <t>Bãi Máy Thanh Sơn - Bình Chánh/ Anh Bằng - 0918.052.600</t>
        </is>
      </c>
      <c r="B2707" s="45" t="inlineStr">
        <is>
          <t>0918.052.600</t>
        </is>
      </c>
      <c r="C2707" s="45" t="inlineStr">
        <is>
          <t>Bình Chánh - TP.HCM</t>
        </is>
      </c>
      <c r="D2707" s="45" t="n"/>
      <c r="E2707" s="45" t="n"/>
      <c r="F2707" s="45" t="inlineStr">
        <is>
          <t>KH1039</t>
        </is>
      </c>
      <c r="G2707" s="45" t="n"/>
      <c r="H2707" s="45" t="inlineStr">
        <is>
          <t>TP. Hồ Chí Minh</t>
        </is>
      </c>
      <c r="I2707" s="45" t="n"/>
    </row>
    <row r="2708" ht="25" customHeight="1">
      <c r="A2708" s="43" t="inlineStr">
        <is>
          <t>Nguyễn Quang Hạnh - Cty Phúc An - Quận 2 / 0933.226.265 - 0903.857.589</t>
        </is>
      </c>
      <c r="B2708" s="43" t="inlineStr">
        <is>
          <t>0933.226.265 / 0903.857.589</t>
        </is>
      </c>
      <c r="C2708" s="43" t="inlineStr">
        <is>
          <t>57 Đường số 6, P. Bình Trưng Đông, Quận 2, TP HCM</t>
        </is>
      </c>
      <c r="D2708" s="43" t="n"/>
      <c r="E2708" s="43" t="n"/>
      <c r="F2708" s="43" t="inlineStr">
        <is>
          <t>KH1040</t>
        </is>
      </c>
      <c r="G2708" s="43" t="n"/>
      <c r="H2708" s="43" t="inlineStr">
        <is>
          <t>TP. Hồ Chí Minh</t>
        </is>
      </c>
      <c r="I2708" s="43" t="n"/>
    </row>
    <row r="2709" ht="25" customHeight="1">
      <c r="A2709" s="45" t="inlineStr">
        <is>
          <t>Chú Tài - Q7/0913.654.320</t>
        </is>
      </c>
      <c r="B2709" s="45" t="inlineStr">
        <is>
          <t>0913.654.320</t>
        </is>
      </c>
      <c r="C2709" s="45" t="inlineStr">
        <is>
          <t>Quận 7 - TP.HCM</t>
        </is>
      </c>
      <c r="D2709" s="45" t="n"/>
      <c r="E2709" s="45" t="n"/>
      <c r="F2709" s="45" t="inlineStr">
        <is>
          <t>KH1038</t>
        </is>
      </c>
      <c r="G2709" s="45" t="n"/>
      <c r="H2709" s="45" t="inlineStr">
        <is>
          <t>TP. Hồ Chí Minh</t>
        </is>
      </c>
      <c r="I2709" s="45" t="n"/>
    </row>
    <row r="2710" ht="25" customHeight="1">
      <c r="A2710" s="43" t="inlineStr">
        <is>
          <t>Anh Hải - Bến Lức/0907.925.929</t>
        </is>
      </c>
      <c r="B2710" s="43" t="inlineStr">
        <is>
          <t>0907.925.929</t>
        </is>
      </c>
      <c r="C2710" s="43" t="inlineStr">
        <is>
          <t>Bến Lức - Long An</t>
        </is>
      </c>
      <c r="D2710" s="43" t="n"/>
      <c r="E2710" s="43" t="n"/>
      <c r="F2710" s="43" t="inlineStr">
        <is>
          <t>KH1037</t>
        </is>
      </c>
      <c r="G2710" s="43" t="n"/>
      <c r="H2710" s="43" t="inlineStr">
        <is>
          <t>Long An</t>
        </is>
      </c>
      <c r="I2710" s="43" t="n"/>
    </row>
    <row r="2711" ht="25" customHeight="1">
      <c r="A2711" s="45" t="inlineStr">
        <is>
          <t>Anh Dũng - Long An/0916.479.152</t>
        </is>
      </c>
      <c r="B2711" s="45" t="inlineStr">
        <is>
          <t>0916.479.152</t>
        </is>
      </c>
      <c r="C2711" s="45" t="inlineStr">
        <is>
          <t>Long An</t>
        </is>
      </c>
      <c r="D2711" s="45" t="n"/>
      <c r="E2711" s="45" t="n"/>
      <c r="F2711" s="45" t="inlineStr">
        <is>
          <t>KH1035</t>
        </is>
      </c>
      <c r="G2711" s="45" t="n"/>
      <c r="H2711" s="45" t="inlineStr">
        <is>
          <t>Long An</t>
        </is>
      </c>
      <c r="I2711" s="45" t="n"/>
    </row>
    <row r="2712" ht="25" customHeight="1">
      <c r="A2712" s="43" t="inlineStr">
        <is>
          <t>Cty Bá Phúc - Anh Lợi-Kiên Giang/0974.997.799</t>
        </is>
      </c>
      <c r="B2712" s="43" t="inlineStr">
        <is>
          <t>0974.997.799</t>
        </is>
      </c>
      <c r="C2712" s="43" t="inlineStr">
        <is>
          <t>Kiên Giang</t>
        </is>
      </c>
      <c r="D2712" s="43" t="n"/>
      <c r="E2712" s="43" t="n"/>
      <c r="F2712" s="43" t="inlineStr">
        <is>
          <t>KH1036</t>
        </is>
      </c>
      <c r="G2712" s="43" t="n"/>
      <c r="H2712" s="43" t="inlineStr">
        <is>
          <t>Kiên Giang</t>
        </is>
      </c>
      <c r="I2712" s="43" t="n"/>
    </row>
    <row r="2713" ht="25" customHeight="1">
      <c r="A2713" s="45" t="inlineStr">
        <is>
          <t>Chị Xuyên - BM Vĩnh Phát SG/ 0908.672.228</t>
        </is>
      </c>
      <c r="B2713" s="45" t="inlineStr">
        <is>
          <t>0908.672.228</t>
        </is>
      </c>
      <c r="C2713" s="45" t="inlineStr">
        <is>
          <t>SG</t>
        </is>
      </c>
      <c r="D2713" s="45" t="n"/>
      <c r="E2713" s="45" t="n"/>
      <c r="F2713" s="45" t="inlineStr">
        <is>
          <t>HDX</t>
        </is>
      </c>
      <c r="G2713" s="45" t="n"/>
      <c r="H2713" s="45" t="n"/>
      <c r="I2713" s="45" t="n"/>
    </row>
    <row r="2714" ht="25" customHeight="1">
      <c r="A2714" s="43" t="inlineStr">
        <is>
          <t>Anh Sơn - Q9/0983.496.939</t>
        </is>
      </c>
      <c r="B2714" s="43" t="inlineStr">
        <is>
          <t>0983.496.939</t>
        </is>
      </c>
      <c r="C2714" s="43" t="inlineStr">
        <is>
          <t>Quận 9 - TP.HCM</t>
        </is>
      </c>
      <c r="D2714" s="43" t="n"/>
      <c r="E2714" s="43" t="n"/>
      <c r="F2714" s="43" t="inlineStr">
        <is>
          <t>KH1034</t>
        </is>
      </c>
      <c r="G2714" s="43" t="n"/>
      <c r="H2714" s="43" t="inlineStr">
        <is>
          <t>TP. Hồ Chí Minh</t>
        </is>
      </c>
      <c r="I2714" s="43" t="n"/>
    </row>
    <row r="2715" ht="25" customHeight="1">
      <c r="A2715" s="45" t="inlineStr">
        <is>
          <t>Bãi Máy Ngọc Hòa - Bình Chánh/0908.536.369</t>
        </is>
      </c>
      <c r="B2715" s="45" t="inlineStr">
        <is>
          <t>0908.536.369</t>
        </is>
      </c>
      <c r="C2715" s="45" t="inlineStr">
        <is>
          <t>Quốc Lộ 1A, Bình Chánh, TP.HCM</t>
        </is>
      </c>
      <c r="D2715" s="45" t="n"/>
      <c r="E2715" s="45" t="n"/>
      <c r="F2715" s="45" t="inlineStr">
        <is>
          <t>KH1031</t>
        </is>
      </c>
      <c r="G2715" s="45" t="n"/>
      <c r="H2715" s="45" t="inlineStr">
        <is>
          <t>TP. Hồ Chí Minh</t>
        </is>
      </c>
      <c r="I2715" s="45" t="n"/>
    </row>
    <row r="2716" ht="25" customHeight="1">
      <c r="A2716" s="43" t="inlineStr">
        <is>
          <t>Bãi Máy Trọng Tuấn - Q9/Anh Đức - 0903.343.531</t>
        </is>
      </c>
      <c r="B2716" s="43" t="inlineStr">
        <is>
          <t>0903.343.531</t>
        </is>
      </c>
      <c r="C2716" s="43" t="inlineStr">
        <is>
          <t>Quận 9 - TP.HCM</t>
        </is>
      </c>
      <c r="D2716" s="43" t="n"/>
      <c r="E2716" s="43" t="n"/>
      <c r="F2716" s="43" t="inlineStr">
        <is>
          <t>KH1032</t>
        </is>
      </c>
      <c r="G2716" s="43" t="n"/>
      <c r="H2716" s="43" t="inlineStr">
        <is>
          <t>TP. Hồ Chí Minh</t>
        </is>
      </c>
      <c r="I2716" s="43" t="n"/>
    </row>
    <row r="2717" ht="25" customHeight="1">
      <c r="A2717" s="45" t="inlineStr">
        <is>
          <t>(khong dùng) Bãi Máy Bằng Lăng - SG/Anh Hòa - 0973.137.313</t>
        </is>
      </c>
      <c r="B2717" s="45" t="inlineStr">
        <is>
          <t>0973.137.313</t>
        </is>
      </c>
      <c r="C2717" s="45" t="inlineStr">
        <is>
          <t>Sài Gòn</t>
        </is>
      </c>
      <c r="D2717" s="45" t="n"/>
      <c r="E2717" s="45" t="n"/>
      <c r="F2717" s="45" t="inlineStr">
        <is>
          <t>KH1033</t>
        </is>
      </c>
      <c r="G2717" s="45" t="n"/>
      <c r="H2717" s="45" t="inlineStr">
        <is>
          <t>TP. Hồ Chí Minh</t>
        </is>
      </c>
      <c r="I2717" s="45" t="n"/>
    </row>
    <row r="2718" ht="25" customHeight="1">
      <c r="A2718" s="43" t="inlineStr">
        <is>
          <t>(TÁCH RON) Công ty Cổ Phần Cơ giới Miền Nam</t>
        </is>
      </c>
      <c r="B2718" s="43" t="n"/>
      <c r="C2718" s="43" t="inlineStr">
        <is>
          <t>339 Quốc Lộ 13, Phường Hiệp Bình Phước, Quận Thủ Đức, TPHCM</t>
        </is>
      </c>
      <c r="D2718" s="43" t="n"/>
      <c r="E2718" s="43" t="n"/>
      <c r="F2718" s="43" t="inlineStr">
        <is>
          <t>CGMN</t>
        </is>
      </c>
      <c r="G2718" s="43" t="n"/>
      <c r="H2718" s="43" t="n"/>
      <c r="I2718" s="43" t="n"/>
    </row>
    <row r="2719" ht="25" customHeight="1">
      <c r="A2719" s="45" t="inlineStr">
        <is>
          <t>Anh Nhật-Quảng ngãi/0984.157.114</t>
        </is>
      </c>
      <c r="B2719" s="45" t="inlineStr">
        <is>
          <t>0984.157.114</t>
        </is>
      </c>
      <c r="C2719" s="45" t="inlineStr">
        <is>
          <t>Quảng Ngãi</t>
        </is>
      </c>
      <c r="D2719" s="45" t="n"/>
      <c r="E2719" s="45" t="n"/>
      <c r="F2719" s="45" t="inlineStr">
        <is>
          <t>KH1030</t>
        </is>
      </c>
      <c r="G2719" s="45" t="n"/>
      <c r="H2719" s="45" t="inlineStr">
        <is>
          <t>Quảng Ngãi</t>
        </is>
      </c>
      <c r="I2719" s="45" t="n"/>
    </row>
    <row r="2720" ht="25" customHeight="1">
      <c r="A2720" s="43" t="inlineStr">
        <is>
          <t>Xường Vũ Hùng - Earka/ 0961.154.077</t>
        </is>
      </c>
      <c r="B2720" s="43" t="inlineStr">
        <is>
          <t>0961.154.077</t>
        </is>
      </c>
      <c r="C2720" s="43" t="inlineStr">
        <is>
          <t>Km66 Earka, Đắk Lắk</t>
        </is>
      </c>
      <c r="D2720" s="43" t="n"/>
      <c r="E2720" s="43" t="n"/>
      <c r="F2720" s="43" t="inlineStr">
        <is>
          <t>KH1029</t>
        </is>
      </c>
      <c r="G2720" s="43" t="n"/>
      <c r="H2720" s="43" t="inlineStr">
        <is>
          <t>Đắk Lắk</t>
        </is>
      </c>
      <c r="I2720" s="43" t="n"/>
    </row>
    <row r="2721" ht="25" customHeight="1">
      <c r="A2721" s="45" t="inlineStr">
        <is>
          <t>Công Ty Cổ Phần Xây Dựng Lập Sơn - Quận 2/ 0989.043.268</t>
        </is>
      </c>
      <c r="B2721" s="45" t="inlineStr">
        <is>
          <t>0989.043.268</t>
        </is>
      </c>
      <c r="C2721" s="45" t="inlineStr">
        <is>
          <t>133 - 135 Lương Định Của, KP3, P.Bình An, Quận 2, TP.HCM</t>
        </is>
      </c>
      <c r="D2721" s="45" t="n"/>
      <c r="E2721" s="45" t="n"/>
      <c r="F2721" s="45" t="inlineStr">
        <is>
          <t>KH1026</t>
        </is>
      </c>
      <c r="G2721" s="45" t="n"/>
      <c r="H2721" s="45" t="inlineStr">
        <is>
          <t>TP. Hồ Chí Minh</t>
        </is>
      </c>
      <c r="I2721" s="45" t="n"/>
    </row>
    <row r="2722" ht="25" customHeight="1">
      <c r="A2722" s="43" t="inlineStr">
        <is>
          <t>Anh Tuân - Bù Đăng, Bình Phước/01644.440.440</t>
        </is>
      </c>
      <c r="B2722" s="43" t="inlineStr">
        <is>
          <t>01644.440.440</t>
        </is>
      </c>
      <c r="C2722" s="43" t="inlineStr">
        <is>
          <t>Bù Đăng, Bình Phước</t>
        </is>
      </c>
      <c r="D2722" s="43" t="n"/>
      <c r="E2722" s="43" t="n"/>
      <c r="F2722" s="43" t="inlineStr">
        <is>
          <t>KH1027</t>
        </is>
      </c>
      <c r="G2722" s="43" t="n"/>
      <c r="H2722" s="43" t="inlineStr">
        <is>
          <t>Bình Phước</t>
        </is>
      </c>
      <c r="I2722" s="43" t="n"/>
    </row>
    <row r="2723" ht="25" customHeight="1">
      <c r="A2723" s="45" t="inlineStr">
        <is>
          <t>Công ty Đồng Phong - SG/0946.584.449</t>
        </is>
      </c>
      <c r="B2723" s="45" t="inlineStr">
        <is>
          <t>0946.584.449</t>
        </is>
      </c>
      <c r="C2723" s="45" t="inlineStr">
        <is>
          <t>SG</t>
        </is>
      </c>
      <c r="D2723" s="45" t="n"/>
      <c r="E2723" s="45" t="n"/>
      <c r="F2723" s="45" t="inlineStr">
        <is>
          <t>KH1028</t>
        </is>
      </c>
      <c r="G2723" s="45" t="n"/>
      <c r="H2723" s="45" t="inlineStr">
        <is>
          <t>TP. Hồ Chí Minh</t>
        </is>
      </c>
      <c r="I2723" s="45" t="n"/>
    </row>
    <row r="2724" ht="25" customHeight="1">
      <c r="A2724" s="43" t="inlineStr">
        <is>
          <t>Bãi Máy Anh Dũng - Gần ĐHNL/0917.995.993</t>
        </is>
      </c>
      <c r="B2724" s="43" t="inlineStr">
        <is>
          <t>0917.995.993</t>
        </is>
      </c>
      <c r="C2724" s="43" t="inlineStr">
        <is>
          <t>Gần ĐH Nông Lâm</t>
        </is>
      </c>
      <c r="D2724" s="43" t="n"/>
      <c r="E2724" s="43" t="n"/>
      <c r="F2724" s="43" t="inlineStr">
        <is>
          <t>KH1025</t>
        </is>
      </c>
      <c r="G2724" s="43" t="n"/>
      <c r="H2724" s="43" t="inlineStr">
        <is>
          <t>TP. Hồ Chí Minh</t>
        </is>
      </c>
      <c r="I2724" s="43" t="n"/>
    </row>
    <row r="2725" ht="25" customHeight="1">
      <c r="A2725" s="45" t="inlineStr">
        <is>
          <t>Chị Yến - GV</t>
        </is>
      </c>
      <c r="B2725" s="45" t="n"/>
      <c r="C2725" s="45" t="n"/>
      <c r="D2725" s="45" t="n"/>
      <c r="E2725" s="45" t="n"/>
      <c r="F2725" s="45" t="inlineStr">
        <is>
          <t>MN37</t>
        </is>
      </c>
      <c r="G2725" s="45" t="n"/>
      <c r="H2725" s="45" t="n"/>
      <c r="I2725" s="45" t="n"/>
    </row>
    <row r="2726" ht="25" customHeight="1">
      <c r="A2726" s="43" t="inlineStr">
        <is>
          <t>Công Ty Confitech Cửu Long - Vĩnh Long/Anh Đông - 0942.454.101</t>
        </is>
      </c>
      <c r="B2726" s="43" t="inlineStr">
        <is>
          <t>0942.454.101</t>
        </is>
      </c>
      <c r="C2726" s="43" t="inlineStr">
        <is>
          <t>1/1 Hoàng Thái Hiếu, P1, TP. Vĩnh long</t>
        </is>
      </c>
      <c r="D2726" s="43" t="n"/>
      <c r="E2726" s="43" t="n"/>
      <c r="F2726" s="43" t="inlineStr">
        <is>
          <t>KH1021</t>
        </is>
      </c>
      <c r="G2726" s="43" t="n"/>
      <c r="H2726" s="43" t="inlineStr">
        <is>
          <t>Vĩnh Long</t>
        </is>
      </c>
      <c r="I2726" s="43" t="n"/>
    </row>
    <row r="2727" ht="25" customHeight="1">
      <c r="A2727" s="45" t="inlineStr">
        <is>
          <t>Anh Bảy-Phạm Hùng-Sài Gòn /0907.701.189</t>
        </is>
      </c>
      <c r="B2727" s="45" t="inlineStr">
        <is>
          <t>0907.701.189</t>
        </is>
      </c>
      <c r="C2727" s="45" t="inlineStr">
        <is>
          <t>Quận 8-Sài Gòn</t>
        </is>
      </c>
      <c r="D2727" s="45" t="n"/>
      <c r="E2727" s="45" t="n"/>
      <c r="F2727" s="45" t="inlineStr">
        <is>
          <t>KH1022</t>
        </is>
      </c>
      <c r="G2727" s="45" t="n"/>
      <c r="H2727" s="45" t="inlineStr">
        <is>
          <t>TP. Hồ Chí Minh</t>
        </is>
      </c>
      <c r="I2727" s="45" t="n"/>
    </row>
    <row r="2728" ht="25" customHeight="1">
      <c r="A2728" s="43" t="inlineStr">
        <is>
          <t>Anh Hòa - Long An/0987.243.921</t>
        </is>
      </c>
      <c r="B2728" s="43" t="inlineStr">
        <is>
          <t>0987.243.921</t>
        </is>
      </c>
      <c r="C2728" s="43" t="inlineStr">
        <is>
          <t>Cần Giuộc - Long An</t>
        </is>
      </c>
      <c r="D2728" s="43" t="n"/>
      <c r="E2728" s="43" t="n"/>
      <c r="F2728" s="43" t="inlineStr">
        <is>
          <t>KH1023</t>
        </is>
      </c>
      <c r="G2728" s="43" t="n"/>
      <c r="H2728" s="43" t="inlineStr">
        <is>
          <t>Long An</t>
        </is>
      </c>
      <c r="I2728" s="43" t="n"/>
    </row>
    <row r="2729" ht="25" customHeight="1">
      <c r="A2729" s="45" t="inlineStr">
        <is>
          <t>Bãi Máy Anh út - Cty 624 / Bình Dương /0903.072.918</t>
        </is>
      </c>
      <c r="B2729" s="45" t="inlineStr">
        <is>
          <t>0903.072.918</t>
        </is>
      </c>
      <c r="C2729" s="45" t="inlineStr">
        <is>
          <t>Suối Lồ ồ - Dĩ An - Bình Dương</t>
        </is>
      </c>
      <c r="D2729" s="45" t="n"/>
      <c r="E2729" s="45" t="n"/>
      <c r="F2729" s="45" t="inlineStr">
        <is>
          <t>KH1024</t>
        </is>
      </c>
      <c r="G2729" s="45" t="n"/>
      <c r="H2729" s="45" t="inlineStr">
        <is>
          <t>Bình Dương</t>
        </is>
      </c>
      <c r="I2729" s="45" t="n"/>
    </row>
    <row r="2730" ht="25" customHeight="1">
      <c r="A2730" s="43" t="inlineStr">
        <is>
          <t>Anh Kế - Tân Cảng-Bình Thạnh/0972.392.679</t>
        </is>
      </c>
      <c r="B2730" s="43" t="inlineStr">
        <is>
          <t>0972.392.679</t>
        </is>
      </c>
      <c r="C2730" s="43" t="inlineStr">
        <is>
          <t>Bình Thạnh</t>
        </is>
      </c>
      <c r="D2730" s="43" t="n"/>
      <c r="E2730" s="43" t="n"/>
      <c r="F2730" s="43" t="inlineStr">
        <is>
          <t>KH1019</t>
        </is>
      </c>
      <c r="G2730" s="43" t="n"/>
      <c r="H2730" s="43" t="inlineStr">
        <is>
          <t>TP. Hồ Chí Minh</t>
        </is>
      </c>
      <c r="I2730" s="43" t="n"/>
    </row>
    <row r="2731" ht="25" customHeight="1">
      <c r="A2731" s="45" t="inlineStr">
        <is>
          <t>Long Tuấn-Đồng xoài/01672.341.067</t>
        </is>
      </c>
      <c r="B2731" s="45" t="inlineStr">
        <is>
          <t>01672.341.067</t>
        </is>
      </c>
      <c r="C2731" s="45" t="inlineStr">
        <is>
          <t>Đồng xoài</t>
        </is>
      </c>
      <c r="D2731" s="45" t="n"/>
      <c r="E2731" s="45" t="n"/>
      <c r="F2731" s="45" t="inlineStr">
        <is>
          <t>KH1020</t>
        </is>
      </c>
      <c r="G2731" s="45" t="n"/>
      <c r="H2731" s="45" t="inlineStr">
        <is>
          <t>Bình Phước</t>
        </is>
      </c>
      <c r="I2731" s="45" t="n"/>
    </row>
    <row r="2732" ht="25" customHeight="1">
      <c r="A2732" s="43" t="inlineStr">
        <is>
          <t>Bãi Máy Thiên Trường Sơn - Suối Tiên/01685.669.533</t>
        </is>
      </c>
      <c r="B2732" s="43" t="inlineStr">
        <is>
          <t>01685.669.533</t>
        </is>
      </c>
      <c r="C2732" s="43" t="inlineStr">
        <is>
          <t>Suối Tiên - Sài Gòn</t>
        </is>
      </c>
      <c r="D2732" s="43" t="n"/>
      <c r="E2732" s="43" t="n"/>
      <c r="F2732" s="43" t="inlineStr">
        <is>
          <t>KH1018</t>
        </is>
      </c>
      <c r="G2732" s="43" t="n"/>
      <c r="H2732" s="43" t="inlineStr">
        <is>
          <t>TP. Hồ Chí Minh</t>
        </is>
      </c>
      <c r="I2732" s="43" t="n"/>
    </row>
    <row r="2733" ht="25" customHeight="1">
      <c r="A2733" s="45" t="inlineStr">
        <is>
          <t>Bãi Máy Kiến Cường - Thủ Đức/ Anh Vũ - 0914.585.060</t>
        </is>
      </c>
      <c r="B2733" s="45" t="inlineStr">
        <is>
          <t>0914.585.060</t>
        </is>
      </c>
      <c r="C2733" s="45" t="inlineStr">
        <is>
          <t>Ngã tư Thủ Đức - TP.HCM</t>
        </is>
      </c>
      <c r="D2733" s="45" t="n"/>
      <c r="E2733" s="45" t="n"/>
      <c r="F2733" s="45" t="inlineStr">
        <is>
          <t>KH1016</t>
        </is>
      </c>
      <c r="G2733" s="45" t="n"/>
      <c r="H2733" s="45" t="inlineStr">
        <is>
          <t>TP. Hồ Chí Minh</t>
        </is>
      </c>
      <c r="I2733" s="45" t="n"/>
    </row>
    <row r="2734" ht="25" customHeight="1">
      <c r="A2734" s="43" t="inlineStr">
        <is>
          <t>Anh Hải ( Công Ty Hùng Hải ) - Thủ Đức / 01233.530.468</t>
        </is>
      </c>
      <c r="B2734" s="43" t="inlineStr">
        <is>
          <t>01233.530.468</t>
        </is>
      </c>
      <c r="C2734" s="43" t="inlineStr">
        <is>
          <t>Thủ Đức - TP.HCM</t>
        </is>
      </c>
      <c r="D2734" s="43" t="n"/>
      <c r="E2734" s="43" t="n"/>
      <c r="F2734" s="43" t="inlineStr">
        <is>
          <t>KH1017</t>
        </is>
      </c>
      <c r="G2734" s="43" t="n"/>
      <c r="H2734" s="43" t="inlineStr">
        <is>
          <t>TP. Hồ Chí Minh</t>
        </is>
      </c>
      <c r="I2734" s="43" t="n"/>
    </row>
    <row r="2735" ht="25" customHeight="1">
      <c r="A2735" s="45" t="inlineStr">
        <is>
          <t>Bãi Máy Chung Lộc Phát - Suối Tiên/ Anh Chung - 0983.875.779</t>
        </is>
      </c>
      <c r="B2735" s="45" t="inlineStr">
        <is>
          <t>0983.875.779</t>
        </is>
      </c>
      <c r="C2735" s="45" t="inlineStr">
        <is>
          <t>Suối Tiên - TP.HCM</t>
        </is>
      </c>
      <c r="D2735" s="45" t="n"/>
      <c r="E2735" s="45" t="n"/>
      <c r="F2735" s="45" t="inlineStr">
        <is>
          <t>KH1015</t>
        </is>
      </c>
      <c r="G2735" s="45" t="n"/>
      <c r="H2735" s="45" t="inlineStr">
        <is>
          <t>TP. Hồ Chí Minh</t>
        </is>
      </c>
      <c r="I2735" s="45" t="n"/>
    </row>
    <row r="2736" ht="25" customHeight="1">
      <c r="A2736" s="43" t="inlineStr">
        <is>
          <t>Anh Hùng - Bình Dương/0976.112.123</t>
        </is>
      </c>
      <c r="B2736" s="43" t="inlineStr">
        <is>
          <t>0976.112.123</t>
        </is>
      </c>
      <c r="C2736" s="43" t="inlineStr">
        <is>
          <t>Bình Dương</t>
        </is>
      </c>
      <c r="D2736" s="43" t="n"/>
      <c r="E2736" s="43" t="n"/>
      <c r="F2736" s="43" t="inlineStr">
        <is>
          <t>KH1011</t>
        </is>
      </c>
      <c r="G2736" s="43" t="n"/>
      <c r="H2736" s="43" t="inlineStr">
        <is>
          <t>Bình Dương</t>
        </is>
      </c>
      <c r="I2736" s="43" t="n"/>
    </row>
    <row r="2737" ht="25" customHeight="1">
      <c r="A2737" s="45" t="inlineStr">
        <is>
          <t>Bãi Máy Quốc Phú - Bến Lức/0903.057.579</t>
        </is>
      </c>
      <c r="B2737" s="45" t="inlineStr">
        <is>
          <t>0903.057.579</t>
        </is>
      </c>
      <c r="C2737" s="45" t="inlineStr">
        <is>
          <t>Gần BM Nhật Tuấn, Bến Lức, Long AN</t>
        </is>
      </c>
      <c r="D2737" s="45" t="n"/>
      <c r="E2737" s="45" t="n"/>
      <c r="F2737" s="45" t="inlineStr">
        <is>
          <t>KH1012</t>
        </is>
      </c>
      <c r="G2737" s="45" t="n"/>
      <c r="H2737" s="45" t="inlineStr">
        <is>
          <t>Long An</t>
        </is>
      </c>
      <c r="I2737" s="45" t="n"/>
    </row>
    <row r="2738" ht="25" customHeight="1">
      <c r="A2738" s="43" t="inlineStr">
        <is>
          <t>Anh Văn Anh - Vĩnh Long/0966.708.843</t>
        </is>
      </c>
      <c r="B2738" s="43" t="inlineStr">
        <is>
          <t>0966.708.843</t>
        </is>
      </c>
      <c r="C2738" s="43" t="inlineStr">
        <is>
          <t>Vĩnh Long</t>
        </is>
      </c>
      <c r="D2738" s="43" t="n"/>
      <c r="E2738" s="43" t="n"/>
      <c r="F2738" s="43" t="inlineStr">
        <is>
          <t>KH1013</t>
        </is>
      </c>
      <c r="G2738" s="43" t="n"/>
      <c r="H2738" s="43" t="inlineStr">
        <is>
          <t>Vĩnh Long</t>
        </is>
      </c>
      <c r="I2738" s="43" t="n"/>
    </row>
    <row r="2739" ht="25" customHeight="1">
      <c r="A2739" s="45" t="inlineStr">
        <is>
          <t>Cửa Hàng Ngọc Hòa - Gia Lai/Chị Lan - 0935.119.949</t>
        </is>
      </c>
      <c r="B2739" s="45" t="inlineStr">
        <is>
          <t>0935.119.949</t>
        </is>
      </c>
      <c r="C2739" s="45" t="inlineStr">
        <is>
          <t>409 Trường Chinh, Pleiku, Gia Lai</t>
        </is>
      </c>
      <c r="D2739" s="45" t="n"/>
      <c r="E2739" s="45" t="n"/>
      <c r="F2739" s="45" t="inlineStr">
        <is>
          <t>KH1014</t>
        </is>
      </c>
      <c r="G2739" s="45" t="n"/>
      <c r="H2739" s="45" t="inlineStr">
        <is>
          <t>Gia Lai</t>
        </is>
      </c>
      <c r="I2739" s="45" t="n"/>
    </row>
    <row r="2740" ht="25" customHeight="1">
      <c r="A2740" s="43" t="inlineStr">
        <is>
          <t>Gara Quốc Vũ - Bình Dương/0975.848.239</t>
        </is>
      </c>
      <c r="B2740" s="43" t="inlineStr">
        <is>
          <t>0975.848.239</t>
        </is>
      </c>
      <c r="C2740" s="43" t="inlineStr">
        <is>
          <t>Bình Dương</t>
        </is>
      </c>
      <c r="D2740" s="43" t="n"/>
      <c r="E2740" s="43" t="n"/>
      <c r="F2740" s="43" t="inlineStr">
        <is>
          <t>KH1010</t>
        </is>
      </c>
      <c r="G2740" s="43" t="n"/>
      <c r="H2740" s="43" t="inlineStr">
        <is>
          <t>Bình Dương</t>
        </is>
      </c>
      <c r="I2740" s="43" t="n"/>
    </row>
    <row r="2741" ht="25" customHeight="1">
      <c r="A2741" s="45" t="inlineStr">
        <is>
          <t>Bà Hiển</t>
        </is>
      </c>
      <c r="B2741" s="45" t="n"/>
      <c r="C2741" s="45" t="n"/>
      <c r="D2741" s="45" t="n"/>
      <c r="E2741" s="45" t="n"/>
      <c r="F2741" s="45" t="inlineStr">
        <is>
          <t>MN36</t>
        </is>
      </c>
      <c r="G2741" s="45" t="n"/>
      <c r="H2741" s="45" t="n"/>
      <c r="I2741" s="45" t="n"/>
    </row>
    <row r="2742" ht="25" customHeight="1">
      <c r="A2742" s="43" t="inlineStr">
        <is>
          <t>A Tiền - Xưởng Tiền Trang - Long An/0947.904.881; 0942.732.700</t>
        </is>
      </c>
      <c r="B2742" s="43" t="inlineStr">
        <is>
          <t>0947.904.881 / 0942.732.700</t>
        </is>
      </c>
      <c r="C2742" s="43" t="inlineStr">
        <is>
          <t>Long AN</t>
        </is>
      </c>
      <c r="D2742" s="43" t="n"/>
      <c r="E2742" s="43" t="n"/>
      <c r="F2742" s="43" t="inlineStr">
        <is>
          <t>KH1008</t>
        </is>
      </c>
      <c r="G2742" s="43" t="n"/>
      <c r="H2742" s="43" t="inlineStr">
        <is>
          <t>Long An</t>
        </is>
      </c>
      <c r="I2742" s="43" t="n"/>
    </row>
    <row r="2743" ht="25" customHeight="1">
      <c r="A2743" s="45" t="inlineStr">
        <is>
          <t>Bãi Máy Hồng Gia - Suối Tiên/0909.464.948</t>
        </is>
      </c>
      <c r="B2743" s="45" t="inlineStr">
        <is>
          <t>0909.464.948</t>
        </is>
      </c>
      <c r="C2743" s="45" t="inlineStr">
        <is>
          <t>Suối tiên - TP.HCM</t>
        </is>
      </c>
      <c r="D2743" s="45" t="n"/>
      <c r="E2743" s="45" t="n"/>
      <c r="F2743" s="45" t="inlineStr">
        <is>
          <t>KH1009</t>
        </is>
      </c>
      <c r="G2743" s="45" t="n"/>
      <c r="H2743" s="45" t="inlineStr">
        <is>
          <t>TP. Hồ Chí Minh</t>
        </is>
      </c>
      <c r="I2743" s="45" t="n"/>
    </row>
    <row r="2744" ht="25" customHeight="1">
      <c r="A2744" s="43" t="inlineStr">
        <is>
          <t>Anh Vũ - Gia Lai/0978.067.736</t>
        </is>
      </c>
      <c r="B2744" s="43" t="inlineStr">
        <is>
          <t>0978.067.736</t>
        </is>
      </c>
      <c r="C2744" s="43" t="inlineStr">
        <is>
          <t>Man Giang - Gia Lai</t>
        </is>
      </c>
      <c r="D2744" s="43" t="n"/>
      <c r="E2744" s="43" t="n"/>
      <c r="F2744" s="43" t="inlineStr">
        <is>
          <t>KH1007</t>
        </is>
      </c>
      <c r="G2744" s="43" t="n"/>
      <c r="H2744" s="43" t="inlineStr">
        <is>
          <t>Gia Lai</t>
        </is>
      </c>
      <c r="I2744" s="43" t="n"/>
    </row>
    <row r="2745" ht="25" customHeight="1">
      <c r="A2745" s="45" t="inlineStr">
        <is>
          <t>Anh Long - Q2/0903.900.140</t>
        </is>
      </c>
      <c r="B2745" s="45" t="inlineStr">
        <is>
          <t>0903.900.140</t>
        </is>
      </c>
      <c r="C2745" s="45" t="inlineStr">
        <is>
          <t>Quận 12 - TPHCM</t>
        </is>
      </c>
      <c r="D2745" s="45" t="n"/>
      <c r="E2745" s="45" t="n"/>
      <c r="F2745" s="45" t="inlineStr">
        <is>
          <t>KH1004</t>
        </is>
      </c>
      <c r="G2745" s="45" t="n"/>
      <c r="H2745" s="45" t="inlineStr">
        <is>
          <t>TP. Hồ Chí Minh</t>
        </is>
      </c>
      <c r="I2745" s="45" t="n"/>
    </row>
    <row r="2746" ht="25" customHeight="1">
      <c r="A2746" s="43" t="inlineStr">
        <is>
          <t>Anh Phong - Bình Dương/0969.999.945</t>
        </is>
      </c>
      <c r="B2746" s="43" t="inlineStr">
        <is>
          <t>0969.999.945</t>
        </is>
      </c>
      <c r="C2746" s="43" t="inlineStr">
        <is>
          <t>Ngà tư Hòa Lăn - Bình Dương</t>
        </is>
      </c>
      <c r="D2746" s="43" t="n"/>
      <c r="E2746" s="43" t="n"/>
      <c r="F2746" s="43" t="inlineStr">
        <is>
          <t>KH1005</t>
        </is>
      </c>
      <c r="G2746" s="43" t="n"/>
      <c r="H2746" s="43" t="inlineStr">
        <is>
          <t>Bình Dương</t>
        </is>
      </c>
      <c r="I2746" s="43" t="n"/>
    </row>
    <row r="2747" ht="25" customHeight="1">
      <c r="A2747" s="45" t="inlineStr">
        <is>
          <t>Chú Mạnh - Chợ Lầu/01695.012.561</t>
        </is>
      </c>
      <c r="B2747" s="45" t="inlineStr">
        <is>
          <t>01695.012.561</t>
        </is>
      </c>
      <c r="C2747" s="45" t="inlineStr">
        <is>
          <t>Chợ lầu - Phan Thiết</t>
        </is>
      </c>
      <c r="D2747" s="45" t="n"/>
      <c r="E2747" s="45" t="n"/>
      <c r="F2747" s="45" t="inlineStr">
        <is>
          <t>KH1006</t>
        </is>
      </c>
      <c r="G2747" s="45" t="n"/>
      <c r="H2747" s="45" t="inlineStr">
        <is>
          <t>Bình Thuận</t>
        </is>
      </c>
      <c r="I2747" s="45" t="n"/>
    </row>
    <row r="2748" ht="25" customHeight="1">
      <c r="A2748" s="43" t="inlineStr">
        <is>
          <t>Anh Sang - Trà Vinh/0974.411.198</t>
        </is>
      </c>
      <c r="B2748" s="43" t="inlineStr">
        <is>
          <t>0974.411.198</t>
        </is>
      </c>
      <c r="C2748" s="43" t="inlineStr">
        <is>
          <t>Trà Vinh</t>
        </is>
      </c>
      <c r="D2748" s="43" t="n"/>
      <c r="E2748" s="43" t="n"/>
      <c r="F2748" s="43" t="inlineStr">
        <is>
          <t>KH1002</t>
        </is>
      </c>
      <c r="G2748" s="43" t="n"/>
      <c r="H2748" s="43" t="inlineStr">
        <is>
          <t>Trà Vinh</t>
        </is>
      </c>
      <c r="I2748" s="43" t="n"/>
    </row>
    <row r="2749" ht="25" customHeight="1">
      <c r="A2749" s="45" t="inlineStr">
        <is>
          <t>Bãi máy Thái Sơn - Tân Vạn - Chú Tuấn/0903.805.748</t>
        </is>
      </c>
      <c r="B2749" s="45" t="inlineStr">
        <is>
          <t>0903.805.748</t>
        </is>
      </c>
      <c r="C2749" s="45" t="inlineStr">
        <is>
          <t>Tân Vạn- Suối Tiên</t>
        </is>
      </c>
      <c r="D2749" s="45" t="n"/>
      <c r="E2749" s="45" t="n"/>
      <c r="F2749" s="45" t="inlineStr">
        <is>
          <t>KH1003</t>
        </is>
      </c>
      <c r="G2749" s="45" t="n"/>
      <c r="H2749" s="45" t="inlineStr">
        <is>
          <t>TP. Hồ Chí Minh</t>
        </is>
      </c>
      <c r="I2749" s="45" t="n"/>
    </row>
    <row r="2750" ht="25" customHeight="1">
      <c r="A2750" s="43" t="inlineStr">
        <is>
          <t>Anh Hải - Đồng Nai/0985.431.688</t>
        </is>
      </c>
      <c r="B2750" s="43" t="inlineStr">
        <is>
          <t>0985.431.688</t>
        </is>
      </c>
      <c r="C2750" s="43" t="inlineStr">
        <is>
          <t>Đồng Nai</t>
        </is>
      </c>
      <c r="D2750" s="43" t="n"/>
      <c r="E2750" s="43" t="n"/>
      <c r="F2750" s="43" t="inlineStr">
        <is>
          <t>KH1000</t>
        </is>
      </c>
      <c r="G2750" s="43" t="n"/>
      <c r="H2750" s="43" t="inlineStr">
        <is>
          <t>Đồng Nai</t>
        </is>
      </c>
      <c r="I2750" s="43" t="n"/>
    </row>
    <row r="2751" ht="25" customHeight="1">
      <c r="A2751" s="45" t="inlineStr">
        <is>
          <t>Anh Thành - Q9/0983.296.939</t>
        </is>
      </c>
      <c r="B2751" s="45" t="inlineStr">
        <is>
          <t>0983.296.939</t>
        </is>
      </c>
      <c r="C2751" s="45" t="inlineStr">
        <is>
          <t>Quận 9 - TP.HCM</t>
        </is>
      </c>
      <c r="D2751" s="45" t="n"/>
      <c r="E2751" s="45" t="n"/>
      <c r="F2751" s="45" t="inlineStr">
        <is>
          <t>KH1001</t>
        </is>
      </c>
      <c r="G2751" s="45" t="n"/>
      <c r="H2751" s="45" t="inlineStr">
        <is>
          <t>TP. Hồ Chí Minh</t>
        </is>
      </c>
      <c r="I2751" s="45" t="n"/>
    </row>
    <row r="2752" ht="25" customHeight="1">
      <c r="A2752" s="43" t="inlineStr">
        <is>
          <t>Xưởng Anh Thuận - Biên Hòa/0932.170.899</t>
        </is>
      </c>
      <c r="B2752" s="43" t="inlineStr">
        <is>
          <t>0932.170.899</t>
        </is>
      </c>
      <c r="C2752" s="43" t="inlineStr">
        <is>
          <t>Biên Hòa - Đồng Nai</t>
        </is>
      </c>
      <c r="D2752" s="43" t="n"/>
      <c r="E2752" s="43" t="n"/>
      <c r="F2752" s="43" t="inlineStr">
        <is>
          <t>KH0998</t>
        </is>
      </c>
      <c r="G2752" s="43" t="n"/>
      <c r="H2752" s="43" t="inlineStr">
        <is>
          <t>Đồng Nai</t>
        </is>
      </c>
      <c r="I2752" s="43" t="n"/>
    </row>
    <row r="2753" ht="25" customHeight="1">
      <c r="A2753" s="45" t="inlineStr">
        <is>
          <t>Anh Tuyền- SG/0918.835.590</t>
        </is>
      </c>
      <c r="B2753" s="45" t="inlineStr">
        <is>
          <t>0918.835.590</t>
        </is>
      </c>
      <c r="C2753" s="45" t="inlineStr">
        <is>
          <t>Suối Tiên - TP.HCM</t>
        </is>
      </c>
      <c r="D2753" s="45" t="n"/>
      <c r="E2753" s="45" t="n"/>
      <c r="F2753" s="45" t="inlineStr">
        <is>
          <t>KH0999</t>
        </is>
      </c>
      <c r="G2753" s="45" t="n"/>
      <c r="H2753" s="45" t="inlineStr">
        <is>
          <t>TP. Hồ Chí Minh</t>
        </is>
      </c>
      <c r="I2753" s="45" t="n"/>
    </row>
    <row r="2754" ht="25" customHeight="1">
      <c r="A2754" s="43" t="inlineStr">
        <is>
          <t>Cửa Hàng Hoàng Sinh - Đức Trọng/Anh Sinh - 0918.007.200</t>
        </is>
      </c>
      <c r="B2754" s="43" t="inlineStr">
        <is>
          <t>0918.007.200</t>
        </is>
      </c>
      <c r="C2754" s="43" t="inlineStr">
        <is>
          <t>Đức Trong - Lâm Đồng</t>
        </is>
      </c>
      <c r="D2754" s="43" t="n"/>
      <c r="E2754" s="43" t="n"/>
      <c r="F2754" s="43" t="inlineStr">
        <is>
          <t>KH0995</t>
        </is>
      </c>
      <c r="G2754" s="43" t="n"/>
      <c r="H2754" s="43" t="inlineStr">
        <is>
          <t>Lâm Đồng</t>
        </is>
      </c>
      <c r="I2754" s="43" t="n"/>
    </row>
    <row r="2755" ht="25" customHeight="1">
      <c r="A2755" s="45" t="inlineStr">
        <is>
          <t>Bãi Máy Sinh Việt - Thủ Đức / Anh Đức -0939.100.600</t>
        </is>
      </c>
      <c r="B2755" s="45" t="inlineStr">
        <is>
          <t>0939.100.600</t>
        </is>
      </c>
      <c r="C2755" s="45" t="inlineStr">
        <is>
          <t>Thủ Đức - TP.HCM</t>
        </is>
      </c>
      <c r="D2755" s="45" t="n"/>
      <c r="E2755" s="45" t="n"/>
      <c r="F2755" s="45" t="inlineStr">
        <is>
          <t>KH0996</t>
        </is>
      </c>
      <c r="G2755" s="45" t="n"/>
      <c r="H2755" s="45" t="inlineStr">
        <is>
          <t>TP. Hồ Chí Minh</t>
        </is>
      </c>
      <c r="I2755" s="45" t="n"/>
    </row>
    <row r="2756" ht="25" customHeight="1">
      <c r="A2756" s="43" t="inlineStr">
        <is>
          <t>Anh Quý - Cà Mau/0915.888.845</t>
        </is>
      </c>
      <c r="B2756" s="43" t="inlineStr">
        <is>
          <t>0915.888.845</t>
        </is>
      </c>
      <c r="C2756" s="43" t="inlineStr">
        <is>
          <t>Cà Mau</t>
        </is>
      </c>
      <c r="D2756" s="43" t="n"/>
      <c r="E2756" s="43" t="n"/>
      <c r="F2756" s="43" t="inlineStr">
        <is>
          <t>KH0997</t>
        </is>
      </c>
      <c r="G2756" s="43" t="n"/>
      <c r="H2756" s="43" t="inlineStr">
        <is>
          <t>Cà Mau</t>
        </is>
      </c>
      <c r="I2756" s="43" t="n"/>
    </row>
    <row r="2757" ht="25" customHeight="1">
      <c r="A2757" s="45" t="inlineStr">
        <is>
          <t>Xưởng Anh Điệp - TP.Cần Thơ/0919.476.744</t>
        </is>
      </c>
      <c r="B2757" s="45" t="inlineStr">
        <is>
          <t>0919.476.744</t>
        </is>
      </c>
      <c r="C2757" s="45" t="inlineStr">
        <is>
          <t>Đường Lê hồng Phong, P.Bình Thủy, TP.Cần Thơ</t>
        </is>
      </c>
      <c r="D2757" s="45" t="n"/>
      <c r="E2757" s="45" t="n"/>
      <c r="F2757" s="45" t="inlineStr">
        <is>
          <t>KH0993</t>
        </is>
      </c>
      <c r="G2757" s="45" t="n"/>
      <c r="H2757" s="45" t="inlineStr">
        <is>
          <t>Cần Thơ</t>
        </is>
      </c>
      <c r="I2757" s="45" t="n"/>
    </row>
    <row r="2758" ht="25" customHeight="1">
      <c r="A2758" s="43" t="inlineStr">
        <is>
          <t>Bãi Máy Bảo Sơn - Suối Tiên/0947.818.018, 0987.870.222</t>
        </is>
      </c>
      <c r="B2758" s="43" t="inlineStr">
        <is>
          <t>0947.818.018 / 0987.870.222</t>
        </is>
      </c>
      <c r="C2758" s="43" t="inlineStr">
        <is>
          <t>Tân Vạn - Suối Tiên - TP.HCM</t>
        </is>
      </c>
      <c r="D2758" s="43" t="n"/>
      <c r="E2758" s="43" t="n"/>
      <c r="F2758" s="43" t="inlineStr">
        <is>
          <t>KH0994</t>
        </is>
      </c>
      <c r="G2758" s="43" t="n"/>
      <c r="H2758" s="43" t="inlineStr">
        <is>
          <t>TP. Hồ Chí Minh</t>
        </is>
      </c>
      <c r="I2758" s="43" t="n"/>
    </row>
    <row r="2759" ht="25" customHeight="1">
      <c r="A2759" s="45" t="inlineStr">
        <is>
          <t>Bãi Máy Tuấn Nghĩa - Đối diện Samsung/0906.707.033</t>
        </is>
      </c>
      <c r="B2759" s="45" t="inlineStr">
        <is>
          <t>0906.707.033</t>
        </is>
      </c>
      <c r="C2759" s="45" t="inlineStr">
        <is>
          <t>Đối diện Sam Sung - TP.HCM</t>
        </is>
      </c>
      <c r="D2759" s="45" t="n"/>
      <c r="E2759" s="45" t="n"/>
      <c r="F2759" s="45" t="inlineStr">
        <is>
          <t>KH0991</t>
        </is>
      </c>
      <c r="G2759" s="45" t="n"/>
      <c r="H2759" s="45" t="inlineStr">
        <is>
          <t>TP. Hồ Chí Minh</t>
        </is>
      </c>
      <c r="I2759" s="45" t="n"/>
    </row>
    <row r="2760" ht="25" customHeight="1">
      <c r="A2760" s="43" t="inlineStr">
        <is>
          <t>Anh An- TP.HCM/0938.250.439</t>
        </is>
      </c>
      <c r="B2760" s="43" t="inlineStr">
        <is>
          <t>0938.250.439</t>
        </is>
      </c>
      <c r="C2760" s="43" t="inlineStr">
        <is>
          <t>TP.HCM</t>
        </is>
      </c>
      <c r="D2760" s="43" t="n"/>
      <c r="E2760" s="43" t="n"/>
      <c r="F2760" s="43" t="inlineStr">
        <is>
          <t>KH0992</t>
        </is>
      </c>
      <c r="G2760" s="43" t="n"/>
      <c r="H2760" s="43" t="inlineStr">
        <is>
          <t>TP. Hồ Chí Minh</t>
        </is>
      </c>
      <c r="I2760" s="43" t="n"/>
    </row>
    <row r="2761" ht="25" customHeight="1">
      <c r="A2761" s="45" t="inlineStr">
        <is>
          <t>Bãi Máy Lập Thuận - ĐH Nông Lâm/0903.600.231</t>
        </is>
      </c>
      <c r="B2761" s="45" t="inlineStr">
        <is>
          <t>0903.600.231</t>
        </is>
      </c>
      <c r="C2761" s="45" t="inlineStr">
        <is>
          <t>ĐH Nông Lâm - TP.HCM</t>
        </is>
      </c>
      <c r="D2761" s="45" t="n"/>
      <c r="E2761" s="45" t="n"/>
      <c r="F2761" s="45" t="inlineStr">
        <is>
          <t>KH0988</t>
        </is>
      </c>
      <c r="G2761" s="45" t="n"/>
      <c r="H2761" s="45" t="inlineStr">
        <is>
          <t>TP. Hồ Chí Minh</t>
        </is>
      </c>
      <c r="I2761" s="45" t="n"/>
    </row>
    <row r="2762" ht="25" customHeight="1">
      <c r="A2762" s="43" t="inlineStr">
        <is>
          <t>Anh Trường - Bình Dương/0907.002.111</t>
        </is>
      </c>
      <c r="B2762" s="43" t="inlineStr">
        <is>
          <t>0907.002.111</t>
        </is>
      </c>
      <c r="C2762" s="43" t="inlineStr">
        <is>
          <t>Dầu Tiếng - Bình Dương</t>
        </is>
      </c>
      <c r="D2762" s="43" t="n"/>
      <c r="E2762" s="43" t="n"/>
      <c r="F2762" s="43" t="inlineStr">
        <is>
          <t>KH0989</t>
        </is>
      </c>
      <c r="G2762" s="43" t="n"/>
      <c r="H2762" s="43" t="inlineStr">
        <is>
          <t>Bình Dương</t>
        </is>
      </c>
      <c r="I2762" s="43" t="n"/>
    </row>
    <row r="2763" ht="25" customHeight="1">
      <c r="A2763" s="45" t="inlineStr">
        <is>
          <t>Anh Tiến - Công ty TNHH MTV Dịch vụ Công ích Quận Gò Vấp/ 0988.677.289</t>
        </is>
      </c>
      <c r="B2763" s="45" t="inlineStr">
        <is>
          <t>0988.677.289</t>
        </is>
      </c>
      <c r="C2763" s="45" t="inlineStr">
        <is>
          <t>Gò Vấp, TPHCM</t>
        </is>
      </c>
      <c r="D2763" s="45" t="n"/>
      <c r="E2763" s="45" t="n"/>
      <c r="F2763" s="45" t="inlineStr">
        <is>
          <t>KH0990</t>
        </is>
      </c>
      <c r="G2763" s="45" t="n"/>
      <c r="H2763" s="45" t="n"/>
      <c r="I2763" s="45" t="n"/>
    </row>
    <row r="2764" ht="25" customHeight="1">
      <c r="A2764" s="43" t="inlineStr">
        <is>
          <t>Xưởng Chú Mậu - Sóc Trăng/0939.090.047</t>
        </is>
      </c>
      <c r="B2764" s="43" t="inlineStr">
        <is>
          <t>0939.090.047</t>
        </is>
      </c>
      <c r="C2764" s="43" t="inlineStr">
        <is>
          <t>Sóc Trăng</t>
        </is>
      </c>
      <c r="D2764" s="43" t="n"/>
      <c r="E2764" s="43" t="n"/>
      <c r="F2764" s="43" t="inlineStr">
        <is>
          <t>KH0985</t>
        </is>
      </c>
      <c r="G2764" s="43" t="n"/>
      <c r="H2764" s="43" t="inlineStr">
        <is>
          <t>Sóc Trăng</t>
        </is>
      </c>
      <c r="I2764" s="43" t="n"/>
    </row>
    <row r="2765" ht="25" customHeight="1">
      <c r="A2765" s="45" t="inlineStr">
        <is>
          <t>Anh Bảy Búa - Long An / 0913.168.528</t>
        </is>
      </c>
      <c r="B2765" s="45" t="inlineStr">
        <is>
          <t>0913.168.528</t>
        </is>
      </c>
      <c r="C2765" s="45" t="inlineStr">
        <is>
          <t>Long An</t>
        </is>
      </c>
      <c r="D2765" s="45" t="n"/>
      <c r="E2765" s="45" t="n"/>
      <c r="F2765" s="45" t="inlineStr">
        <is>
          <t>KH0986</t>
        </is>
      </c>
      <c r="G2765" s="45" t="n"/>
      <c r="H2765" s="45" t="inlineStr">
        <is>
          <t>Long An</t>
        </is>
      </c>
      <c r="I2765" s="45" t="n"/>
    </row>
    <row r="2766" ht="25" customHeight="1">
      <c r="A2766" s="43" t="inlineStr">
        <is>
          <t>Anh Trúc - Gia Lai/0974.236.302</t>
        </is>
      </c>
      <c r="B2766" s="43" t="inlineStr">
        <is>
          <t>0974.236.302</t>
        </is>
      </c>
      <c r="C2766" s="43" t="inlineStr">
        <is>
          <t>Gia Lai</t>
        </is>
      </c>
      <c r="D2766" s="43" t="n"/>
      <c r="E2766" s="43" t="n"/>
      <c r="F2766" s="43" t="inlineStr">
        <is>
          <t>KH0987</t>
        </is>
      </c>
      <c r="G2766" s="43" t="n"/>
      <c r="H2766" s="43" t="inlineStr">
        <is>
          <t>Gia Lai</t>
        </is>
      </c>
      <c r="I2766" s="43" t="n"/>
    </row>
    <row r="2767" ht="25" customHeight="1">
      <c r="A2767" s="45" t="inlineStr">
        <is>
          <t>Công Ty TNHH Đầu Tư Thiết Kế &amp; XD Minh Huy - Quận 12/ Anh Thu - 0941.899.779</t>
        </is>
      </c>
      <c r="B2767" s="45" t="inlineStr">
        <is>
          <t>0941.899.779</t>
        </is>
      </c>
      <c r="C2767" s="45" t="inlineStr">
        <is>
          <t>123/11 Lê Thị Riêng, P. Thới An, Quận 12, TPHCM</t>
        </is>
      </c>
      <c r="D2767" s="45" t="n"/>
      <c r="E2767" s="45" t="n"/>
      <c r="F2767" s="45" t="inlineStr">
        <is>
          <t>KH0981</t>
        </is>
      </c>
      <c r="G2767" s="45" t="n"/>
      <c r="H2767" s="45" t="inlineStr">
        <is>
          <t>TP. Hồ Chí Minh</t>
        </is>
      </c>
      <c r="I2767" s="45" t="n"/>
    </row>
    <row r="2768" ht="25" customHeight="1">
      <c r="A2768" s="43" t="inlineStr">
        <is>
          <t>Bãi Máy Khải Hoàng - DH Nông Lâm/0907.575.664</t>
        </is>
      </c>
      <c r="B2768" s="43" t="inlineStr">
        <is>
          <t>0907.575.664</t>
        </is>
      </c>
      <c r="C2768" s="43" t="inlineStr">
        <is>
          <t>Đại Học Nông Lâm - TP.HCM</t>
        </is>
      </c>
      <c r="D2768" s="43" t="n"/>
      <c r="E2768" s="43" t="n"/>
      <c r="F2768" s="43" t="inlineStr">
        <is>
          <t>KH0982</t>
        </is>
      </c>
      <c r="G2768" s="43" t="n"/>
      <c r="H2768" s="43" t="inlineStr">
        <is>
          <t>TP. Hồ Chí Minh</t>
        </is>
      </c>
      <c r="I2768" s="43" t="n"/>
    </row>
    <row r="2769" ht="25" customHeight="1">
      <c r="A2769" s="45" t="inlineStr">
        <is>
          <t>Bãi Máy Nhân Vy - Long An/ 0938.442.442</t>
        </is>
      </c>
      <c r="B2769" s="45" t="inlineStr">
        <is>
          <t>0938.442.442</t>
        </is>
      </c>
      <c r="C2769" s="45" t="inlineStr">
        <is>
          <t>Long An</t>
        </is>
      </c>
      <c r="D2769" s="45" t="n"/>
      <c r="E2769" s="45" t="n"/>
      <c r="F2769" s="45" t="inlineStr">
        <is>
          <t>KH0983</t>
        </is>
      </c>
      <c r="G2769" s="45" t="n"/>
      <c r="H2769" s="45" t="inlineStr">
        <is>
          <t>Long An</t>
        </is>
      </c>
      <c r="I2769" s="45" t="n"/>
    </row>
    <row r="2770" ht="25" customHeight="1">
      <c r="A2770" s="43" t="inlineStr">
        <is>
          <t>Anh Học - Gia Lai/ 0943.489.123</t>
        </is>
      </c>
      <c r="B2770" s="43" t="inlineStr">
        <is>
          <t>0943.489.123</t>
        </is>
      </c>
      <c r="C2770" s="43" t="inlineStr">
        <is>
          <t>Pleiku, Gia Lai</t>
        </is>
      </c>
      <c r="D2770" s="43" t="n"/>
      <c r="E2770" s="43" t="n"/>
      <c r="F2770" s="43" t="inlineStr">
        <is>
          <t>KH0984</t>
        </is>
      </c>
      <c r="G2770" s="43" t="n"/>
      <c r="H2770" s="43" t="inlineStr">
        <is>
          <t>Gia Lai</t>
        </is>
      </c>
      <c r="I2770" s="43" t="n"/>
    </row>
    <row r="2771" ht="25" customHeight="1">
      <c r="A2771" s="45" t="inlineStr">
        <is>
          <t>Anh Phúc - Phú Yên/ 0982.343.433</t>
        </is>
      </c>
      <c r="B2771" s="45" t="inlineStr">
        <is>
          <t>0982.343.433</t>
        </is>
      </c>
      <c r="C2771" s="45" t="inlineStr">
        <is>
          <t>Phú Yên</t>
        </is>
      </c>
      <c r="D2771" s="45" t="n"/>
      <c r="E2771" s="45" t="n"/>
      <c r="F2771" s="45" t="inlineStr">
        <is>
          <t>KH0977</t>
        </is>
      </c>
      <c r="G2771" s="45" t="n"/>
      <c r="H2771" s="45" t="inlineStr">
        <is>
          <t>Phú Yên</t>
        </is>
      </c>
      <c r="I2771" s="45" t="n"/>
    </row>
    <row r="2772" ht="25" customHeight="1">
      <c r="A2772" s="43" t="inlineStr">
        <is>
          <t>Xưởng Anh Bình - Đắk Lắk /0984.188.737</t>
        </is>
      </c>
      <c r="B2772" s="43" t="inlineStr">
        <is>
          <t>0984.188.737</t>
        </is>
      </c>
      <c r="C2772" s="43" t="inlineStr">
        <is>
          <t>Trần Quý Cáp, Buôn Ma Thuột, Đắk Lắk</t>
        </is>
      </c>
      <c r="D2772" s="43" t="n"/>
      <c r="E2772" s="43" t="n"/>
      <c r="F2772" s="43" t="inlineStr">
        <is>
          <t>KH0978</t>
        </is>
      </c>
      <c r="G2772" s="43" t="n"/>
      <c r="H2772" s="43" t="inlineStr">
        <is>
          <t>Đắk Lắk</t>
        </is>
      </c>
      <c r="I2772" s="43" t="n"/>
    </row>
    <row r="2773" ht="25" customHeight="1">
      <c r="A2773" s="45" t="inlineStr">
        <is>
          <t>Anh Bình - Nam Định/0946.550.098</t>
        </is>
      </c>
      <c r="B2773" s="45" t="inlineStr">
        <is>
          <t>0946.550.098</t>
        </is>
      </c>
      <c r="C2773" s="45" t="inlineStr">
        <is>
          <t>Nam Đinh</t>
        </is>
      </c>
      <c r="D2773" s="45" t="n"/>
      <c r="E2773" s="45" t="n"/>
      <c r="F2773" s="45" t="inlineStr">
        <is>
          <t>KH0979</t>
        </is>
      </c>
      <c r="G2773" s="45" t="n"/>
      <c r="H2773" s="45" t="inlineStr">
        <is>
          <t>Hà Nội</t>
        </is>
      </c>
      <c r="I2773" s="45" t="n"/>
    </row>
    <row r="2774" ht="25" customHeight="1">
      <c r="A2774" s="43" t="inlineStr">
        <is>
          <t>Cửa Hàng Anh Thu - Phan Thiết/0913.793.717</t>
        </is>
      </c>
      <c r="B2774" s="43" t="inlineStr">
        <is>
          <t>0913.793.717</t>
        </is>
      </c>
      <c r="C2774" s="43" t="inlineStr">
        <is>
          <t>Phan Thiết - Bình Thuận</t>
        </is>
      </c>
      <c r="D2774" s="43" t="n"/>
      <c r="E2774" s="43" t="n"/>
      <c r="F2774" s="43" t="inlineStr">
        <is>
          <t>KH0980</t>
        </is>
      </c>
      <c r="G2774" s="43" t="n"/>
      <c r="H2774" s="43" t="inlineStr">
        <is>
          <t>Bình Thuận</t>
        </is>
      </c>
      <c r="I2774" s="43" t="n"/>
    </row>
    <row r="2775" ht="25" customHeight="1">
      <c r="A2775" s="45" t="inlineStr">
        <is>
          <t>Bài Máy Thanh Oanh - ĐH Nông Lâm/ 0913.545.609</t>
        </is>
      </c>
      <c r="B2775" s="45" t="inlineStr">
        <is>
          <t>0913.545.609</t>
        </is>
      </c>
      <c r="C2775" s="45" t="inlineStr">
        <is>
          <t>Quốc Lộ 1A, Thủ Đức, TP.HCM ( Gần Xưởng Ba Điệp)</t>
        </is>
      </c>
      <c r="D2775" s="45" t="n"/>
      <c r="E2775" s="45" t="n"/>
      <c r="F2775" s="45" t="inlineStr">
        <is>
          <t>KH0974</t>
        </is>
      </c>
      <c r="G2775" s="45" t="n"/>
      <c r="H2775" s="45" t="inlineStr">
        <is>
          <t>TP. Hồ Chí Minh</t>
        </is>
      </c>
      <c r="I2775" s="45" t="n"/>
    </row>
    <row r="2776" ht="25" customHeight="1">
      <c r="A2776" s="43" t="inlineStr">
        <is>
          <t>Anh Cương - Bình Dương/0962.072.079</t>
        </is>
      </c>
      <c r="B2776" s="43" t="inlineStr">
        <is>
          <t>0962.072.079</t>
        </is>
      </c>
      <c r="C2776" s="43" t="inlineStr">
        <is>
          <t>Bình Dương</t>
        </is>
      </c>
      <c r="D2776" s="43" t="n"/>
      <c r="E2776" s="43" t="n"/>
      <c r="F2776" s="43" t="inlineStr">
        <is>
          <t>KH0975</t>
        </is>
      </c>
      <c r="G2776" s="43" t="n"/>
      <c r="H2776" s="43" t="inlineStr">
        <is>
          <t>Bình Dương</t>
        </is>
      </c>
      <c r="I2776" s="43" t="n"/>
    </row>
    <row r="2777" ht="25" customHeight="1">
      <c r="A2777" s="45" t="inlineStr">
        <is>
          <t>Anh Văn Lợi - bảo Lộc /0949.421.777</t>
        </is>
      </c>
      <c r="B2777" s="45" t="inlineStr">
        <is>
          <t>0949.421.777</t>
        </is>
      </c>
      <c r="C2777" s="45" t="inlineStr">
        <is>
          <t>Bảo Lộc</t>
        </is>
      </c>
      <c r="D2777" s="45" t="n"/>
      <c r="E2777" s="45" t="n"/>
      <c r="F2777" s="45" t="inlineStr">
        <is>
          <t>KH0976</t>
        </is>
      </c>
      <c r="G2777" s="45" t="n"/>
      <c r="H2777" s="45" t="inlineStr">
        <is>
          <t>Lâm Đồng</t>
        </is>
      </c>
      <c r="I2777" s="45" t="n"/>
    </row>
    <row r="2778" ht="25" customHeight="1">
      <c r="A2778" s="43" t="inlineStr">
        <is>
          <t>Anh Phước - Vĩnh Hưng/ 0949.398.849</t>
        </is>
      </c>
      <c r="B2778" s="43" t="inlineStr">
        <is>
          <t>0949.398.849</t>
        </is>
      </c>
      <c r="C2778" s="43" t="inlineStr">
        <is>
          <t>Vĩnh Hưng - Long AN</t>
        </is>
      </c>
      <c r="D2778" s="43" t="n"/>
      <c r="E2778" s="43" t="n"/>
      <c r="F2778" s="43" t="inlineStr">
        <is>
          <t>KH0973</t>
        </is>
      </c>
      <c r="G2778" s="43" t="n"/>
      <c r="H2778" s="43" t="inlineStr">
        <is>
          <t>Long An</t>
        </is>
      </c>
      <c r="I2778" s="43" t="n"/>
    </row>
    <row r="2779" ht="25" customHeight="1">
      <c r="A2779" s="45" t="inlineStr">
        <is>
          <t>Công ty TNHH Nhật Khải Minh - Kiên Giang/ Anh Trung - 0913.718.692</t>
        </is>
      </c>
      <c r="B2779" s="45" t="inlineStr">
        <is>
          <t>0913.718.692</t>
        </is>
      </c>
      <c r="C2779" s="45" t="inlineStr">
        <is>
          <t>Thị Trấn Kiên Lương - Tỉnh Kiên Giang</t>
        </is>
      </c>
      <c r="D2779" s="45" t="n"/>
      <c r="E2779" s="45" t="n"/>
      <c r="F2779" s="45" t="inlineStr">
        <is>
          <t>KH0972</t>
        </is>
      </c>
      <c r="G2779" s="45" t="n"/>
      <c r="H2779" s="45" t="inlineStr">
        <is>
          <t>Kiên Giang</t>
        </is>
      </c>
      <c r="I2779" s="45" t="n"/>
    </row>
    <row r="2780" ht="25" customHeight="1">
      <c r="A2780" s="43" t="inlineStr">
        <is>
          <t>Công ty 515- Anh Thịnh - Q8/0983.590.459</t>
        </is>
      </c>
      <c r="B2780" s="43" t="inlineStr">
        <is>
          <t>0983.590.459</t>
        </is>
      </c>
      <c r="C2780" s="43" t="inlineStr">
        <is>
          <t>Quận 8 - TP.HCM</t>
        </is>
      </c>
      <c r="D2780" s="43" t="n"/>
      <c r="E2780" s="43" t="n"/>
      <c r="F2780" s="43" t="inlineStr">
        <is>
          <t>KH0970</t>
        </is>
      </c>
      <c r="G2780" s="43" t="n"/>
      <c r="H2780" s="43" t="inlineStr">
        <is>
          <t>TP. Hồ Chí Minh</t>
        </is>
      </c>
      <c r="I2780" s="43" t="n"/>
    </row>
    <row r="2781" ht="25" customHeight="1">
      <c r="A2781" s="45" t="inlineStr">
        <is>
          <t>Anh Lâm - Tây Ninh/0986.331.080</t>
        </is>
      </c>
      <c r="B2781" s="45" t="inlineStr">
        <is>
          <t>0986.331.080</t>
        </is>
      </c>
      <c r="C2781" s="45" t="inlineStr">
        <is>
          <t>Tây Ninh</t>
        </is>
      </c>
      <c r="D2781" s="45" t="n"/>
      <c r="E2781" s="45" t="n"/>
      <c r="F2781" s="45" t="inlineStr">
        <is>
          <t>KH0971</t>
        </is>
      </c>
      <c r="G2781" s="45" t="n"/>
      <c r="H2781" s="45" t="inlineStr">
        <is>
          <t>Tây Ninh</t>
        </is>
      </c>
      <c r="I2781" s="45" t="n"/>
    </row>
    <row r="2782" ht="25" customHeight="1">
      <c r="A2782" s="43" t="inlineStr">
        <is>
          <t>Anh Hạnh - Bình Dương/0984.067.757</t>
        </is>
      </c>
      <c r="B2782" s="43" t="inlineStr">
        <is>
          <t>0984.067.757</t>
        </is>
      </c>
      <c r="C2782" s="43" t="inlineStr">
        <is>
          <t>Bình Dương</t>
        </is>
      </c>
      <c r="D2782" s="43" t="n"/>
      <c r="E2782" s="43" t="n"/>
      <c r="F2782" s="43" t="inlineStr">
        <is>
          <t>KH0969</t>
        </is>
      </c>
      <c r="G2782" s="43" t="n"/>
      <c r="H2782" s="43" t="inlineStr">
        <is>
          <t>Bình Dương</t>
        </is>
      </c>
      <c r="I2782" s="43" t="n"/>
    </row>
    <row r="2783" ht="25" customHeight="1">
      <c r="A2783" s="45" t="inlineStr">
        <is>
          <t>Bãi Máy Chú Giảm - Suối Tiên/0908.291.778</t>
        </is>
      </c>
      <c r="B2783" s="45" t="inlineStr">
        <is>
          <t>0908.291.778</t>
        </is>
      </c>
      <c r="C2783" s="45" t="inlineStr">
        <is>
          <t>Xa Lộ Hà Nội - Suối Tiên - TP HCM</t>
        </is>
      </c>
      <c r="D2783" s="45" t="n"/>
      <c r="E2783" s="45" t="n"/>
      <c r="F2783" s="45" t="inlineStr">
        <is>
          <t>KH0968</t>
        </is>
      </c>
      <c r="G2783" s="45" t="n"/>
      <c r="H2783" s="45" t="inlineStr">
        <is>
          <t>TP. Hồ Chí Minh</t>
        </is>
      </c>
      <c r="I2783" s="45" t="n"/>
    </row>
    <row r="2784" ht="25" customHeight="1">
      <c r="A2784" s="43" t="inlineStr">
        <is>
          <t>Bãi Máy Tân Việt Phát- Suối Tiên/ Anh Phúc0949.666.581</t>
        </is>
      </c>
      <c r="B2784" s="43" t="inlineStr">
        <is>
          <t>0949.666.581</t>
        </is>
      </c>
      <c r="C2784" s="43" t="inlineStr">
        <is>
          <t>Xa Lộ Hà Nội, Suối Tiên, Hồ Chí Minh</t>
        </is>
      </c>
      <c r="D2784" s="43" t="n"/>
      <c r="E2784" s="43" t="n"/>
      <c r="F2784" s="43" t="inlineStr">
        <is>
          <t>KH0967</t>
        </is>
      </c>
      <c r="G2784" s="43" t="n"/>
      <c r="H2784" s="43" t="inlineStr">
        <is>
          <t>TP. Hồ Chí Minh</t>
        </is>
      </c>
      <c r="I2784" s="43" t="n"/>
    </row>
    <row r="2785" ht="25" customHeight="1">
      <c r="A2785" s="45" t="inlineStr">
        <is>
          <t>Công ty TNHH Xây Lắp Tấn Lực - Quy Nhơn/ A.Hưng: 0913.154.108</t>
        </is>
      </c>
      <c r="B2785" s="45" t="inlineStr">
        <is>
          <t>0913.154.108</t>
        </is>
      </c>
      <c r="C2785" s="45" t="inlineStr">
        <is>
          <t>Phường Bình Định, TX An Nhơn, Tỉnh Bình Định</t>
        </is>
      </c>
      <c r="D2785" s="45" t="n"/>
      <c r="E2785" s="45" t="n"/>
      <c r="F2785" s="45" t="inlineStr">
        <is>
          <t>KH0965</t>
        </is>
      </c>
      <c r="G2785" s="45" t="n"/>
      <c r="H2785" s="45" t="inlineStr">
        <is>
          <t>Bình Định</t>
        </is>
      </c>
      <c r="I2785" s="45" t="n"/>
    </row>
    <row r="2786" ht="25" customHeight="1">
      <c r="A2786" s="43" t="inlineStr">
        <is>
          <t>(không sử dụng) Bãi Máy Anh Hoàng - Bình Dương /0907.606.036</t>
        </is>
      </c>
      <c r="B2786" s="43" t="inlineStr">
        <is>
          <t>0907.606.036</t>
        </is>
      </c>
      <c r="C2786" s="43" t="inlineStr">
        <is>
          <t>Bình Dương</t>
        </is>
      </c>
      <c r="D2786" s="43" t="n"/>
      <c r="E2786" s="43" t="n"/>
      <c r="F2786" s="43" t="inlineStr">
        <is>
          <t>KH0966</t>
        </is>
      </c>
      <c r="G2786" s="43" t="n"/>
      <c r="H2786" s="43" t="inlineStr">
        <is>
          <t>Bình Dương</t>
        </is>
      </c>
      <c r="I2786" s="43" t="n"/>
    </row>
    <row r="2787" ht="25" customHeight="1">
      <c r="A2787" s="45" t="inlineStr">
        <is>
          <t>Ga ra Phú Thịnh - Gia Nghĩa- Đắk Nông/ 0912.126.837</t>
        </is>
      </c>
      <c r="B2787" s="45" t="inlineStr">
        <is>
          <t>0912.126.837</t>
        </is>
      </c>
      <c r="C2787" s="45" t="inlineStr">
        <is>
          <t>Đắk nông</t>
        </is>
      </c>
      <c r="D2787" s="45" t="n"/>
      <c r="E2787" s="45" t="n"/>
      <c r="F2787" s="45" t="inlineStr">
        <is>
          <t>KH0964</t>
        </is>
      </c>
      <c r="G2787" s="45" t="n"/>
      <c r="H2787" s="45" t="inlineStr">
        <is>
          <t>Đắk Nông</t>
        </is>
      </c>
      <c r="I2787" s="45" t="n"/>
    </row>
    <row r="2788" ht="25" customHeight="1">
      <c r="A2788" s="43" t="inlineStr">
        <is>
          <t>Anh Thông - Đà Lạt/ 0979.677.417</t>
        </is>
      </c>
      <c r="B2788" s="43" t="inlineStr">
        <is>
          <t>0979.677.417</t>
        </is>
      </c>
      <c r="C2788" s="43" t="inlineStr">
        <is>
          <t>Đà Lạt - Lâm Đồng</t>
        </is>
      </c>
      <c r="D2788" s="43" t="n"/>
      <c r="E2788" s="43" t="n"/>
      <c r="F2788" s="43" t="inlineStr">
        <is>
          <t>KH0963</t>
        </is>
      </c>
      <c r="G2788" s="43" t="n"/>
      <c r="H2788" s="43" t="inlineStr">
        <is>
          <t>Lâm Đồng</t>
        </is>
      </c>
      <c r="I2788" s="43" t="n"/>
    </row>
    <row r="2789" ht="25" customHeight="1">
      <c r="A2789" s="45" t="inlineStr">
        <is>
          <t>Công ty CP Công Trình Đô Thị Trà Vinh/ Anh Lộc - 0909.739.919</t>
        </is>
      </c>
      <c r="B2789" s="45" t="inlineStr">
        <is>
          <t>0909.739.919</t>
        </is>
      </c>
      <c r="C2789" s="45" t="inlineStr">
        <is>
          <t>Số 377 Phạm Ngũ Lão, Phường 2, TP.Trà Vinh, Tỉnh Trà Vinh</t>
        </is>
      </c>
      <c r="D2789" s="45" t="n"/>
      <c r="E2789" s="45" t="n"/>
      <c r="F2789" s="45" t="inlineStr">
        <is>
          <t>KH0962</t>
        </is>
      </c>
      <c r="G2789" s="45" t="n"/>
      <c r="H2789" s="45" t="inlineStr">
        <is>
          <t>Trà Vinh</t>
        </is>
      </c>
      <c r="I2789" s="45" t="n"/>
    </row>
    <row r="2790" ht="25" customHeight="1">
      <c r="A2790" s="43" t="inlineStr">
        <is>
          <t>Trường</t>
        </is>
      </c>
      <c r="B2790" s="43" t="n"/>
      <c r="C2790" s="43" t="inlineStr">
        <is>
          <t>CTCP Cơ Giới Miền Nam</t>
        </is>
      </c>
      <c r="D2790" s="43" t="n"/>
      <c r="E2790" s="43" t="n"/>
      <c r="F2790" s="43" t="inlineStr">
        <is>
          <t>MN35</t>
        </is>
      </c>
      <c r="G2790" s="43" t="n"/>
      <c r="H2790" s="43" t="n"/>
      <c r="I2790" s="43" t="n"/>
    </row>
    <row r="2791" ht="25" customHeight="1">
      <c r="A2791" s="45" t="inlineStr">
        <is>
          <t>Anh Thanh - Bảo Lộc/ 0972.882.552</t>
        </is>
      </c>
      <c r="B2791" s="45" t="inlineStr">
        <is>
          <t>0972.882.552</t>
        </is>
      </c>
      <c r="C2791" s="45" t="inlineStr">
        <is>
          <t>Bảo Lộc - Lâm Đồng</t>
        </is>
      </c>
      <c r="D2791" s="45" t="n"/>
      <c r="E2791" s="45" t="n"/>
      <c r="F2791" s="45" t="inlineStr">
        <is>
          <t>KH0960</t>
        </is>
      </c>
      <c r="G2791" s="45" t="n"/>
      <c r="H2791" s="45" t="inlineStr">
        <is>
          <t>Lâm Đồng</t>
        </is>
      </c>
      <c r="I2791" s="45" t="n"/>
    </row>
    <row r="2792" ht="25" customHeight="1">
      <c r="A2792" s="43" t="inlineStr">
        <is>
          <t>Xưởng Anh Hoàng - Gia Lai/0963.137.347</t>
        </is>
      </c>
      <c r="B2792" s="43" t="inlineStr">
        <is>
          <t>0963.137.347</t>
        </is>
      </c>
      <c r="C2792" s="43" t="inlineStr">
        <is>
          <t>Gia Lai</t>
        </is>
      </c>
      <c r="D2792" s="43" t="n"/>
      <c r="E2792" s="43" t="n"/>
      <c r="F2792" s="43" t="inlineStr">
        <is>
          <t>KH0961</t>
        </is>
      </c>
      <c r="G2792" s="43" t="n"/>
      <c r="H2792" s="43" t="inlineStr">
        <is>
          <t>Gia Lai</t>
        </is>
      </c>
      <c r="I2792" s="43" t="n"/>
    </row>
    <row r="2793" ht="25" customHeight="1">
      <c r="A2793" s="45" t="inlineStr">
        <is>
          <t>Gara Anh Lâm - Đồng Nai / 0914.873.384</t>
        </is>
      </c>
      <c r="B2793" s="45" t="inlineStr">
        <is>
          <t>0914.873.384</t>
        </is>
      </c>
      <c r="C2793" s="45" t="inlineStr">
        <is>
          <t>Định Quán - Đồng Nai</t>
        </is>
      </c>
      <c r="D2793" s="45" t="n"/>
      <c r="E2793" s="45" t="n"/>
      <c r="F2793" s="45" t="inlineStr">
        <is>
          <t>KH0957</t>
        </is>
      </c>
      <c r="G2793" s="45" t="n"/>
      <c r="H2793" s="45" t="inlineStr">
        <is>
          <t>Đồng Nai</t>
        </is>
      </c>
      <c r="I2793" s="45" t="n"/>
    </row>
    <row r="2794" ht="25" customHeight="1">
      <c r="A2794" s="43" t="inlineStr">
        <is>
          <t>Anh Phương - Trà Vinh / 0913.748.657</t>
        </is>
      </c>
      <c r="B2794" s="43" t="inlineStr">
        <is>
          <t>0913.748.657</t>
        </is>
      </c>
      <c r="C2794" s="43" t="inlineStr">
        <is>
          <t>Trà Vinh</t>
        </is>
      </c>
      <c r="D2794" s="43" t="n"/>
      <c r="E2794" s="43" t="n"/>
      <c r="F2794" s="43" t="inlineStr">
        <is>
          <t>KH0958</t>
        </is>
      </c>
      <c r="G2794" s="43" t="n"/>
      <c r="H2794" s="43" t="inlineStr">
        <is>
          <t>Trà Vinh</t>
        </is>
      </c>
      <c r="I2794" s="43" t="n"/>
    </row>
    <row r="2795" ht="25" customHeight="1">
      <c r="A2795" s="45" t="inlineStr">
        <is>
          <t>Anh Đạt - Bình Long / 01212.333.898</t>
        </is>
      </c>
      <c r="B2795" s="45" t="inlineStr">
        <is>
          <t>01212.333.898</t>
        </is>
      </c>
      <c r="C2795" s="45" t="inlineStr">
        <is>
          <t>Bình Long - Bình Phước</t>
        </is>
      </c>
      <c r="D2795" s="45" t="n"/>
      <c r="E2795" s="45" t="n"/>
      <c r="F2795" s="45" t="inlineStr">
        <is>
          <t>KH0959</t>
        </is>
      </c>
      <c r="G2795" s="45" t="n"/>
      <c r="H2795" s="45" t="inlineStr">
        <is>
          <t>Bình Phước</t>
        </is>
      </c>
      <c r="I2795" s="45" t="n"/>
    </row>
    <row r="2796" ht="25" customHeight="1">
      <c r="A2796" s="43" t="inlineStr">
        <is>
          <t>Anh Oai - Q.12/0984.178.392</t>
        </is>
      </c>
      <c r="B2796" s="43" t="inlineStr">
        <is>
          <t>0984.178.392</t>
        </is>
      </c>
      <c r="C2796" s="43" t="inlineStr">
        <is>
          <t>Quận 12 - TP.HCM</t>
        </is>
      </c>
      <c r="D2796" s="43" t="n"/>
      <c r="E2796" s="43" t="n"/>
      <c r="F2796" s="43" t="inlineStr">
        <is>
          <t>KH0956</t>
        </is>
      </c>
      <c r="G2796" s="43" t="n"/>
      <c r="H2796" s="43" t="inlineStr">
        <is>
          <t>TP. Hồ Chí Minh</t>
        </is>
      </c>
      <c r="I2796" s="43" t="n"/>
    </row>
    <row r="2797" ht="25" customHeight="1">
      <c r="A2797" s="45" t="inlineStr">
        <is>
          <t>Công Ty Tuấn Quỳnh - Lâm Đồng / ANh Nam</t>
        </is>
      </c>
      <c r="B2797" s="45" t="n"/>
      <c r="C2797" s="45" t="inlineStr">
        <is>
          <t>Đà Lạt - Lâm Đồng</t>
        </is>
      </c>
      <c r="D2797" s="45" t="n"/>
      <c r="E2797" s="45" t="n"/>
      <c r="F2797" s="45" t="inlineStr">
        <is>
          <t>KH0954</t>
        </is>
      </c>
      <c r="G2797" s="45" t="n"/>
      <c r="H2797" s="45" t="inlineStr">
        <is>
          <t>Lâm Đồng</t>
        </is>
      </c>
      <c r="I2797" s="45" t="n"/>
    </row>
    <row r="2798" ht="25" customHeight="1">
      <c r="A2798" s="43" t="inlineStr">
        <is>
          <t>Anh Hà - Bình Thạnh/ 0973.300.269 - 0977.722.088</t>
        </is>
      </c>
      <c r="B2798" s="43" t="inlineStr">
        <is>
          <t>0973.300.269 / 0977.722.088</t>
        </is>
      </c>
      <c r="C2798" s="43" t="inlineStr">
        <is>
          <t>Bình Thạnh - SG</t>
        </is>
      </c>
      <c r="D2798" s="43" t="n"/>
      <c r="E2798" s="43" t="n"/>
      <c r="F2798" s="43" t="inlineStr">
        <is>
          <t>KH0955</t>
        </is>
      </c>
      <c r="G2798" s="43" t="n"/>
      <c r="H2798" s="43" t="inlineStr">
        <is>
          <t>TP. Hồ Chí Minh</t>
        </is>
      </c>
      <c r="I2798" s="43" t="n"/>
    </row>
    <row r="2799" ht="25" customHeight="1">
      <c r="A2799" s="45" t="inlineStr">
        <is>
          <t>Anh Chất - Tam Nông/ 0986.206.006</t>
        </is>
      </c>
      <c r="B2799" s="45" t="inlineStr">
        <is>
          <t>0986.206.006</t>
        </is>
      </c>
      <c r="C2799" s="45" t="inlineStr">
        <is>
          <t>Tam Nông - Đồng Tháp</t>
        </is>
      </c>
      <c r="D2799" s="45" t="n"/>
      <c r="E2799" s="45" t="n"/>
      <c r="F2799" s="45" t="inlineStr">
        <is>
          <t>KH0952</t>
        </is>
      </c>
      <c r="G2799" s="45" t="n"/>
      <c r="H2799" s="45" t="inlineStr">
        <is>
          <t>Đồng Tháp</t>
        </is>
      </c>
      <c r="I2799" s="45" t="n"/>
    </row>
    <row r="2800" ht="25" customHeight="1">
      <c r="A2800" s="43" t="inlineStr">
        <is>
          <t>Công Ty Lê Tiến - Quảng Ngãi / Anh Lê - 0989.971.720</t>
        </is>
      </c>
      <c r="B2800" s="43" t="inlineStr">
        <is>
          <t>0989.971.720</t>
        </is>
      </c>
      <c r="C2800" s="43" t="inlineStr">
        <is>
          <t>Quảng Ngãi</t>
        </is>
      </c>
      <c r="D2800" s="43" t="n"/>
      <c r="E2800" s="43" t="n"/>
      <c r="F2800" s="43" t="inlineStr">
        <is>
          <t>KH0953</t>
        </is>
      </c>
      <c r="G2800" s="43" t="n"/>
      <c r="H2800" s="43" t="inlineStr">
        <is>
          <t>Quảng Ngãi</t>
        </is>
      </c>
      <c r="I2800" s="43" t="n"/>
    </row>
    <row r="2801" ht="25" customHeight="1">
      <c r="A2801" s="45" t="inlineStr">
        <is>
          <t>Anh Văn Việt - Bình Phước / 0982.859.338</t>
        </is>
      </c>
      <c r="B2801" s="45" t="inlineStr">
        <is>
          <t>0982.859.338</t>
        </is>
      </c>
      <c r="C2801" s="45" t="inlineStr">
        <is>
          <t>Bình Phước</t>
        </is>
      </c>
      <c r="D2801" s="45" t="n"/>
      <c r="E2801" s="45" t="n"/>
      <c r="F2801" s="45" t="inlineStr">
        <is>
          <t>KH0949</t>
        </is>
      </c>
      <c r="G2801" s="45" t="n"/>
      <c r="H2801" s="45" t="inlineStr">
        <is>
          <t>Bình Phước</t>
        </is>
      </c>
      <c r="I2801" s="45" t="n"/>
    </row>
    <row r="2802" ht="25" customHeight="1">
      <c r="A2802" s="43" t="inlineStr">
        <is>
          <t>(không dùng) Xưởng Minh Mẫn - Lâm Đồng / 0918.772.485</t>
        </is>
      </c>
      <c r="B2802" s="43" t="inlineStr">
        <is>
          <t>0918.772.485</t>
        </is>
      </c>
      <c r="C2802" s="43" t="inlineStr">
        <is>
          <t>Bảo Lộc - Lâm Đồng</t>
        </is>
      </c>
      <c r="D2802" s="43" t="n"/>
      <c r="E2802" s="43" t="n"/>
      <c r="F2802" s="43" t="inlineStr">
        <is>
          <t>KH0950</t>
        </is>
      </c>
      <c r="G2802" s="43" t="n"/>
      <c r="H2802" s="43" t="inlineStr">
        <is>
          <t>Lâm Đồng</t>
        </is>
      </c>
      <c r="I2802" s="43" t="n"/>
    </row>
    <row r="2803" ht="25" customHeight="1">
      <c r="A2803" s="45" t="inlineStr">
        <is>
          <t>Anh Hiếu - Bình Dương/ 01274.367.543</t>
        </is>
      </c>
      <c r="B2803" s="45" t="inlineStr">
        <is>
          <t>01274.367.543</t>
        </is>
      </c>
      <c r="C2803" s="45" t="inlineStr">
        <is>
          <t>Bến Cát - bình Dương</t>
        </is>
      </c>
      <c r="D2803" s="45" t="n"/>
      <c r="E2803" s="45" t="n"/>
      <c r="F2803" s="45" t="inlineStr">
        <is>
          <t>KH0951</t>
        </is>
      </c>
      <c r="G2803" s="45" t="n"/>
      <c r="H2803" s="45" t="inlineStr">
        <is>
          <t>Bình Dương</t>
        </is>
      </c>
      <c r="I2803" s="45" t="n"/>
    </row>
    <row r="2804" ht="25" customHeight="1">
      <c r="A2804" s="43" t="inlineStr">
        <is>
          <t>Anh Hưởng - Bình Phước / 0972.595.323</t>
        </is>
      </c>
      <c r="B2804" s="43" t="inlineStr">
        <is>
          <t>0972.595.323</t>
        </is>
      </c>
      <c r="C2804" s="43" t="inlineStr">
        <is>
          <t>Bình Phước</t>
        </is>
      </c>
      <c r="D2804" s="43" t="n"/>
      <c r="E2804" s="43" t="n"/>
      <c r="F2804" s="43" t="inlineStr">
        <is>
          <t>KH0945</t>
        </is>
      </c>
      <c r="G2804" s="43" t="n"/>
      <c r="H2804" s="43" t="inlineStr">
        <is>
          <t>Bình Phước</t>
        </is>
      </c>
      <c r="I2804" s="43" t="n"/>
    </row>
    <row r="2805" ht="25" customHeight="1">
      <c r="A2805" s="45" t="inlineStr">
        <is>
          <t>Anh Hậu - Lâm Hà / 0984.678.192</t>
        </is>
      </c>
      <c r="B2805" s="45" t="inlineStr">
        <is>
          <t>0984.678.192</t>
        </is>
      </c>
      <c r="C2805" s="45" t="inlineStr">
        <is>
          <t>Lâm Hà -Lâm Đồng</t>
        </is>
      </c>
      <c r="D2805" s="45" t="n"/>
      <c r="E2805" s="45" t="n"/>
      <c r="F2805" s="45" t="inlineStr">
        <is>
          <t>KH0946</t>
        </is>
      </c>
      <c r="G2805" s="45" t="n"/>
      <c r="H2805" s="45" t="inlineStr">
        <is>
          <t>Lâm Đồng</t>
        </is>
      </c>
      <c r="I2805" s="45" t="n"/>
    </row>
    <row r="2806" ht="25" customHeight="1">
      <c r="A2806" s="43" t="inlineStr">
        <is>
          <t>Anh Hoàng Long - Đà Lạt/ 0949.605.577</t>
        </is>
      </c>
      <c r="B2806" s="43" t="inlineStr">
        <is>
          <t>0949.605.577</t>
        </is>
      </c>
      <c r="C2806" s="43" t="inlineStr">
        <is>
          <t>Đà Lạt - Lâm Đồng</t>
        </is>
      </c>
      <c r="D2806" s="43" t="n"/>
      <c r="E2806" s="43" t="n"/>
      <c r="F2806" s="43" t="inlineStr">
        <is>
          <t>KH0947</t>
        </is>
      </c>
      <c r="G2806" s="43" t="n"/>
      <c r="H2806" s="43" t="inlineStr">
        <is>
          <t>Lâm Đồng</t>
        </is>
      </c>
      <c r="I2806" s="43" t="n"/>
    </row>
    <row r="2807" ht="25" customHeight="1">
      <c r="A2807" s="45" t="inlineStr">
        <is>
          <t>Anh Thanh - Cần Thơ / 0918.663.314</t>
        </is>
      </c>
      <c r="B2807" s="45" t="inlineStr">
        <is>
          <t>0918.663.314</t>
        </is>
      </c>
      <c r="C2807" s="45" t="inlineStr">
        <is>
          <t>Cần Thơ</t>
        </is>
      </c>
      <c r="D2807" s="45" t="n"/>
      <c r="E2807" s="45" t="n"/>
      <c r="F2807" s="45" t="inlineStr">
        <is>
          <t>KH0948</t>
        </is>
      </c>
      <c r="G2807" s="45" t="n"/>
      <c r="H2807" s="45" t="inlineStr">
        <is>
          <t>Cần Thơ</t>
        </is>
      </c>
      <c r="I2807" s="45" t="n"/>
    </row>
    <row r="2808" ht="25" customHeight="1">
      <c r="A2808" s="43" t="inlineStr">
        <is>
          <t>Anh Tuấn - Long An/ 0939.364.826</t>
        </is>
      </c>
      <c r="B2808" s="43" t="inlineStr">
        <is>
          <t>0939.364.826</t>
        </is>
      </c>
      <c r="C2808" s="43" t="inlineStr">
        <is>
          <t>Long AN</t>
        </is>
      </c>
      <c r="D2808" s="43" t="n"/>
      <c r="E2808" s="43" t="n"/>
      <c r="F2808" s="43" t="inlineStr">
        <is>
          <t>KH0943</t>
        </is>
      </c>
      <c r="G2808" s="43" t="n"/>
      <c r="H2808" s="43" t="inlineStr">
        <is>
          <t>Long An</t>
        </is>
      </c>
      <c r="I2808" s="43" t="n"/>
    </row>
    <row r="2809" ht="25" customHeight="1">
      <c r="A2809" s="45" t="inlineStr">
        <is>
          <t>Anh Tư Trí - Trà Vinh/ 0918.528.341</t>
        </is>
      </c>
      <c r="B2809" s="45" t="inlineStr">
        <is>
          <t>0918.528.341</t>
        </is>
      </c>
      <c r="C2809" s="45" t="inlineStr">
        <is>
          <t>Cầu Ngang - Trà Vinh</t>
        </is>
      </c>
      <c r="D2809" s="45" t="n"/>
      <c r="E2809" s="45" t="n"/>
      <c r="F2809" s="45" t="inlineStr">
        <is>
          <t>KH0944</t>
        </is>
      </c>
      <c r="G2809" s="45" t="n"/>
      <c r="H2809" s="45" t="inlineStr">
        <is>
          <t>Trà Vinh</t>
        </is>
      </c>
      <c r="I2809" s="45" t="n"/>
    </row>
    <row r="2810" ht="25" customHeight="1">
      <c r="A2810" s="43" t="inlineStr">
        <is>
          <t>Cửa hàng Nông Ngư Cơ Lâm - SG/ Anh Phú - An Sương- 0913.609.097</t>
        </is>
      </c>
      <c r="B2810" s="43" t="inlineStr">
        <is>
          <t>0913.609.097</t>
        </is>
      </c>
      <c r="C2810" s="43" t="inlineStr">
        <is>
          <t>28/2A Thái Thị Giữ, Đồng Lân, Bà Điểm, Hooc Môn</t>
        </is>
      </c>
      <c r="D2810" s="43" t="n"/>
      <c r="E2810" s="43" t="n"/>
      <c r="F2810" s="43" t="inlineStr">
        <is>
          <t>KH0942</t>
        </is>
      </c>
      <c r="G2810" s="43" t="n"/>
      <c r="H2810" s="43" t="inlineStr">
        <is>
          <t>TP. Hồ Chí Minh</t>
        </is>
      </c>
      <c r="I2810" s="43" t="n"/>
    </row>
    <row r="2811" ht="25" customHeight="1">
      <c r="A2811" s="45" t="inlineStr">
        <is>
          <t>Anh Thành - Gò Vấp/ 0988.476.688</t>
        </is>
      </c>
      <c r="B2811" s="45" t="inlineStr">
        <is>
          <t>0988.476.688</t>
        </is>
      </c>
      <c r="C2811" s="45" t="inlineStr">
        <is>
          <t>Gò Vấp - TP. HCM</t>
        </is>
      </c>
      <c r="D2811" s="45" t="n"/>
      <c r="E2811" s="45" t="n"/>
      <c r="F2811" s="45" t="inlineStr">
        <is>
          <t>KH0940</t>
        </is>
      </c>
      <c r="G2811" s="45" t="n"/>
      <c r="H2811" s="45" t="inlineStr">
        <is>
          <t>TP. Hồ Chí Minh</t>
        </is>
      </c>
      <c r="I2811" s="45" t="n"/>
    </row>
    <row r="2812" ht="25" customHeight="1">
      <c r="A2812" s="43" t="inlineStr">
        <is>
          <t>Công Ty Hùng Sơn - Bình Chánh/ Chú Tùng - 0909.502.006</t>
        </is>
      </c>
      <c r="B2812" s="43" t="inlineStr">
        <is>
          <t>0909.502.006</t>
        </is>
      </c>
      <c r="C2812" s="43" t="inlineStr">
        <is>
          <t>Bình Chánh - TP.HCM</t>
        </is>
      </c>
      <c r="D2812" s="43" t="n"/>
      <c r="E2812" s="43" t="n"/>
      <c r="F2812" s="43" t="inlineStr">
        <is>
          <t>KH0941</t>
        </is>
      </c>
      <c r="G2812" s="43" t="n"/>
      <c r="H2812" s="43" t="inlineStr">
        <is>
          <t>TP. Hồ Chí Minh</t>
        </is>
      </c>
      <c r="I2812" s="43" t="n"/>
    </row>
    <row r="2813" ht="25" customHeight="1">
      <c r="A2813" s="45" t="inlineStr">
        <is>
          <t>Anh Tuấn - Tây Ninh / 0988.484.893</t>
        </is>
      </c>
      <c r="B2813" s="45" t="inlineStr">
        <is>
          <t>0988.484.893</t>
        </is>
      </c>
      <c r="C2813" s="45" t="inlineStr">
        <is>
          <t>Tây Ninh</t>
        </is>
      </c>
      <c r="D2813" s="45" t="n"/>
      <c r="E2813" s="45" t="n"/>
      <c r="F2813" s="45" t="inlineStr">
        <is>
          <t>KH0938</t>
        </is>
      </c>
      <c r="G2813" s="45" t="n"/>
      <c r="H2813" s="45" t="inlineStr">
        <is>
          <t>Tây Ninh</t>
        </is>
      </c>
      <c r="I2813" s="45" t="n"/>
    </row>
    <row r="2814" ht="25" customHeight="1">
      <c r="A2814" s="43" t="inlineStr">
        <is>
          <t>Chú Hai Mung - Long An/ 0918.593.685</t>
        </is>
      </c>
      <c r="B2814" s="43" t="inlineStr">
        <is>
          <t>0918.593.685</t>
        </is>
      </c>
      <c r="C2814" s="43" t="inlineStr">
        <is>
          <t>Thạnh Hóa - Long An</t>
        </is>
      </c>
      <c r="D2814" s="43" t="n"/>
      <c r="E2814" s="43" t="n"/>
      <c r="F2814" s="43" t="inlineStr">
        <is>
          <t>KH0939</t>
        </is>
      </c>
      <c r="G2814" s="43" t="n"/>
      <c r="H2814" s="43" t="inlineStr">
        <is>
          <t>Long An</t>
        </is>
      </c>
      <c r="I2814" s="43" t="n"/>
    </row>
    <row r="2815" ht="25" customHeight="1">
      <c r="A2815" s="45" t="inlineStr">
        <is>
          <t>Anh Nghị - Bình Dương/ 0987.231.077</t>
        </is>
      </c>
      <c r="B2815" s="45" t="inlineStr">
        <is>
          <t>0987.231.077</t>
        </is>
      </c>
      <c r="C2815" s="45" t="inlineStr">
        <is>
          <t>Bình Dương</t>
        </is>
      </c>
      <c r="D2815" s="45" t="n"/>
      <c r="E2815" s="45" t="n"/>
      <c r="F2815" s="45" t="inlineStr">
        <is>
          <t>KH0936</t>
        </is>
      </c>
      <c r="G2815" s="45" t="n"/>
      <c r="H2815" s="45" t="inlineStr">
        <is>
          <t>Bình Dương</t>
        </is>
      </c>
      <c r="I2815" s="45" t="n"/>
    </row>
    <row r="2816" ht="25" customHeight="1">
      <c r="A2816" s="43" t="inlineStr">
        <is>
          <t>Anh Đức - Lâm Đồng/ 0983.865.343</t>
        </is>
      </c>
      <c r="B2816" s="43" t="inlineStr">
        <is>
          <t>0983.865.343</t>
        </is>
      </c>
      <c r="C2816" s="43" t="inlineStr">
        <is>
          <t>Lâm Đồng</t>
        </is>
      </c>
      <c r="D2816" s="43" t="n"/>
      <c r="E2816" s="43" t="n"/>
      <c r="F2816" s="43" t="inlineStr">
        <is>
          <t>KH0937</t>
        </is>
      </c>
      <c r="G2816" s="43" t="n"/>
      <c r="H2816" s="43" t="inlineStr">
        <is>
          <t>Lâm Đồng</t>
        </is>
      </c>
      <c r="I2816" s="43" t="n"/>
    </row>
    <row r="2817" ht="25" customHeight="1">
      <c r="A2817" s="45" t="inlineStr">
        <is>
          <t>Dương -lái xe</t>
        </is>
      </c>
      <c r="B2817" s="45" t="n"/>
      <c r="C2817" s="45" t="inlineStr">
        <is>
          <t>Công Ty CP Cơ Giới Miền Nam</t>
        </is>
      </c>
      <c r="D2817" s="45" t="n"/>
      <c r="E2817" s="45" t="n"/>
      <c r="F2817" s="45" t="inlineStr">
        <is>
          <t>MN34</t>
        </is>
      </c>
      <c r="G2817" s="45" t="n"/>
      <c r="H2817" s="45" t="n"/>
      <c r="I2817" s="45" t="n"/>
    </row>
    <row r="2818" ht="25" customHeight="1">
      <c r="A2818" s="43" t="inlineStr">
        <is>
          <t>Anh Bộ - Trà Vinh / 0918.586.506</t>
        </is>
      </c>
      <c r="B2818" s="43" t="inlineStr">
        <is>
          <t>0918.586.506</t>
        </is>
      </c>
      <c r="C2818" s="43" t="inlineStr">
        <is>
          <t>Trà Vinh</t>
        </is>
      </c>
      <c r="D2818" s="43" t="n"/>
      <c r="E2818" s="43" t="n"/>
      <c r="F2818" s="43" t="inlineStr">
        <is>
          <t>KH0934</t>
        </is>
      </c>
      <c r="G2818" s="43" t="n"/>
      <c r="H2818" s="43" t="inlineStr">
        <is>
          <t>Trà Vinh</t>
        </is>
      </c>
      <c r="I2818" s="43" t="n"/>
    </row>
    <row r="2819" ht="25" customHeight="1">
      <c r="A2819" s="45" t="inlineStr">
        <is>
          <t>Anh Văn Hoàng - Đức Trọng/ 0977.097.148</t>
        </is>
      </c>
      <c r="B2819" s="45" t="inlineStr">
        <is>
          <t>0977.097.148</t>
        </is>
      </c>
      <c r="C2819" s="45" t="inlineStr">
        <is>
          <t>Đức Trọng - Lâm Đồng</t>
        </is>
      </c>
      <c r="D2819" s="45" t="n"/>
      <c r="E2819" s="45" t="n"/>
      <c r="F2819" s="45" t="inlineStr">
        <is>
          <t>KH0935</t>
        </is>
      </c>
      <c r="G2819" s="45" t="n"/>
      <c r="H2819" s="45" t="inlineStr">
        <is>
          <t>Lâm Đồng</t>
        </is>
      </c>
      <c r="I2819" s="45" t="n"/>
    </row>
    <row r="2820" ht="25" customHeight="1">
      <c r="A2820" s="43" t="inlineStr">
        <is>
          <t>Anh Nam - Ngã 4 Bình Phước/ 0923.373.646</t>
        </is>
      </c>
      <c r="B2820" s="43" t="inlineStr">
        <is>
          <t>0923.373.646</t>
        </is>
      </c>
      <c r="C2820" s="43" t="inlineStr">
        <is>
          <t>Ngã 4 Bình Phước - SG</t>
        </is>
      </c>
      <c r="D2820" s="43" t="n"/>
      <c r="E2820" s="43" t="n"/>
      <c r="F2820" s="43" t="inlineStr">
        <is>
          <t>KH0932</t>
        </is>
      </c>
      <c r="G2820" s="43" t="n"/>
      <c r="H2820" s="43" t="inlineStr">
        <is>
          <t>TP. Hồ Chí Minh</t>
        </is>
      </c>
      <c r="I2820" s="43" t="n"/>
    </row>
    <row r="2821" ht="25" customHeight="1">
      <c r="A2821" s="45" t="inlineStr">
        <is>
          <t>Anh Hiền - Long An / 0985.120.883</t>
        </is>
      </c>
      <c r="B2821" s="45" t="inlineStr">
        <is>
          <t>0985.120.883</t>
        </is>
      </c>
      <c r="C2821" s="45" t="inlineStr">
        <is>
          <t>Long An</t>
        </is>
      </c>
      <c r="D2821" s="45" t="n"/>
      <c r="E2821" s="45" t="n"/>
      <c r="F2821" s="45" t="inlineStr">
        <is>
          <t>KH0933</t>
        </is>
      </c>
      <c r="G2821" s="45" t="n"/>
      <c r="H2821" s="45" t="inlineStr">
        <is>
          <t>Long An</t>
        </is>
      </c>
      <c r="I2821" s="45" t="n"/>
    </row>
    <row r="2822" ht="25" customHeight="1">
      <c r="A2822" s="43" t="inlineStr">
        <is>
          <t>Anh Phước - Đắk Lắk /0989.114.487</t>
        </is>
      </c>
      <c r="B2822" s="43" t="inlineStr">
        <is>
          <t>0989.114.487</t>
        </is>
      </c>
      <c r="C2822" s="43" t="inlineStr">
        <is>
          <t>Đắk Lắk</t>
        </is>
      </c>
      <c r="D2822" s="43" t="n"/>
      <c r="E2822" s="43" t="n"/>
      <c r="F2822" s="43" t="inlineStr">
        <is>
          <t>KH0927</t>
        </is>
      </c>
      <c r="G2822" s="43" t="n"/>
      <c r="H2822" s="43" t="inlineStr">
        <is>
          <t>Đắk Lắk</t>
        </is>
      </c>
      <c r="I2822" s="43" t="n"/>
    </row>
    <row r="2823" ht="25" customHeight="1">
      <c r="A2823" s="45" t="inlineStr">
        <is>
          <t>Anh Hà - Đồng Xoài /0975.552.290</t>
        </is>
      </c>
      <c r="B2823" s="45" t="inlineStr">
        <is>
          <t>0975.552.290</t>
        </is>
      </c>
      <c r="C2823" s="45" t="inlineStr">
        <is>
          <t>Đồng Xoài - Bình Phước</t>
        </is>
      </c>
      <c r="D2823" s="45" t="n"/>
      <c r="E2823" s="45" t="n"/>
      <c r="F2823" s="45" t="inlineStr">
        <is>
          <t>KH0928</t>
        </is>
      </c>
      <c r="G2823" s="45" t="n"/>
      <c r="H2823" s="45" t="inlineStr">
        <is>
          <t>Bình Phước</t>
        </is>
      </c>
      <c r="I2823" s="45" t="n"/>
    </row>
    <row r="2824" ht="25" customHeight="1">
      <c r="A2824" s="43" t="inlineStr">
        <is>
          <t>Anh Vũ - Vĩnh Long / 0907.764.018</t>
        </is>
      </c>
      <c r="B2824" s="43" t="inlineStr">
        <is>
          <t>0907.764.018</t>
        </is>
      </c>
      <c r="C2824" s="43" t="inlineStr">
        <is>
          <t>Vĩnh Long</t>
        </is>
      </c>
      <c r="D2824" s="43" t="n"/>
      <c r="E2824" s="43" t="n"/>
      <c r="F2824" s="43" t="inlineStr">
        <is>
          <t>KH0929</t>
        </is>
      </c>
      <c r="G2824" s="43" t="n"/>
      <c r="H2824" s="43" t="inlineStr">
        <is>
          <t>Vĩnh Long</t>
        </is>
      </c>
      <c r="I2824" s="43" t="n"/>
    </row>
    <row r="2825" ht="25" customHeight="1">
      <c r="A2825" s="45" t="inlineStr">
        <is>
          <t>Anh Tuyên - Bình Phước /0986.323.338</t>
        </is>
      </c>
      <c r="B2825" s="45" t="inlineStr">
        <is>
          <t>0986.323.338</t>
        </is>
      </c>
      <c r="C2825" s="45" t="inlineStr">
        <is>
          <t>Bình Phước</t>
        </is>
      </c>
      <c r="D2825" s="45" t="n"/>
      <c r="E2825" s="45" t="n"/>
      <c r="F2825" s="45" t="inlineStr">
        <is>
          <t>KH0930</t>
        </is>
      </c>
      <c r="G2825" s="45" t="n"/>
      <c r="H2825" s="45" t="inlineStr">
        <is>
          <t>Bình Phước</t>
        </is>
      </c>
      <c r="I2825" s="45" t="n"/>
    </row>
    <row r="2826" ht="25" customHeight="1">
      <c r="A2826" s="43" t="inlineStr">
        <is>
          <t>Anh Phi - An Giang (L)/ 0982.944.977</t>
        </is>
      </c>
      <c r="B2826" s="43" t="inlineStr">
        <is>
          <t>0982.944.977</t>
        </is>
      </c>
      <c r="C2826" s="43" t="inlineStr">
        <is>
          <t>An Giang</t>
        </is>
      </c>
      <c r="D2826" s="43" t="n"/>
      <c r="E2826" s="43" t="n"/>
      <c r="F2826" s="43" t="inlineStr">
        <is>
          <t>KH0931</t>
        </is>
      </c>
      <c r="G2826" s="43" t="n"/>
      <c r="H2826" s="43" t="inlineStr">
        <is>
          <t>An Giang</t>
        </is>
      </c>
      <c r="I2826" s="43" t="n"/>
    </row>
    <row r="2827" ht="25" customHeight="1">
      <c r="A2827" s="45" t="inlineStr">
        <is>
          <t>Xưởng anh Hoàng - Đức Trọng / 0941.671.252</t>
        </is>
      </c>
      <c r="B2827" s="45" t="inlineStr">
        <is>
          <t>0941.671.252</t>
        </is>
      </c>
      <c r="C2827" s="45" t="inlineStr">
        <is>
          <t>Đức Trọng - Lâm Đồng</t>
        </is>
      </c>
      <c r="D2827" s="45" t="n"/>
      <c r="E2827" s="45" t="n"/>
      <c r="F2827" s="45" t="inlineStr">
        <is>
          <t>KH0924</t>
        </is>
      </c>
      <c r="G2827" s="45" t="n"/>
      <c r="H2827" s="45" t="inlineStr">
        <is>
          <t>Lâm Đồng</t>
        </is>
      </c>
      <c r="I2827" s="45" t="n"/>
    </row>
    <row r="2828" ht="25" customHeight="1">
      <c r="A2828" s="43" t="inlineStr">
        <is>
          <t>Bãi Máy Kiến Thành - Long An/ 0938.513.938</t>
        </is>
      </c>
      <c r="B2828" s="43" t="inlineStr">
        <is>
          <t>0938.513.938</t>
        </is>
      </c>
      <c r="C2828" s="43" t="inlineStr">
        <is>
          <t>Gò Đen - Bến Lức - Long An</t>
        </is>
      </c>
      <c r="D2828" s="43" t="n"/>
      <c r="E2828" s="43" t="n"/>
      <c r="F2828" s="43" t="inlineStr">
        <is>
          <t>KH0925</t>
        </is>
      </c>
      <c r="G2828" s="43" t="n"/>
      <c r="H2828" s="43" t="inlineStr">
        <is>
          <t>Long An</t>
        </is>
      </c>
      <c r="I2828" s="43" t="n"/>
    </row>
    <row r="2829" ht="25" customHeight="1">
      <c r="A2829" s="45" t="inlineStr">
        <is>
          <t>Công TyTNHH ĐT - XD - TM Vũ Kiều - Bình Dương / Chị Lan - 0909.871.699</t>
        </is>
      </c>
      <c r="B2829" s="45" t="inlineStr">
        <is>
          <t>0909.871.699</t>
        </is>
      </c>
      <c r="C2829" s="45" t="inlineStr">
        <is>
          <t>34/11 Vĩnh Phú 10, Thuận An - Bình Dương</t>
        </is>
      </c>
      <c r="D2829" s="45" t="n"/>
      <c r="E2829" s="45" t="n"/>
      <c r="F2829" s="45" t="inlineStr">
        <is>
          <t>KH0926</t>
        </is>
      </c>
      <c r="G2829" s="45" t="n"/>
      <c r="H2829" s="45" t="inlineStr">
        <is>
          <t>Bình Dương</t>
        </is>
      </c>
      <c r="I2829" s="45" t="n"/>
    </row>
    <row r="2830" ht="25" customHeight="1">
      <c r="A2830" s="43" t="inlineStr">
        <is>
          <t>Xưởng anh Nguyện - Bình Chánh / 0982.939.514</t>
        </is>
      </c>
      <c r="B2830" s="43" t="inlineStr">
        <is>
          <t>0982.939.514</t>
        </is>
      </c>
      <c r="C2830" s="43" t="inlineStr">
        <is>
          <t>Ngã tư Gò Mây, Quốc Lộ 1A, Bình Chánh, TP HCM</t>
        </is>
      </c>
      <c r="D2830" s="43" t="n"/>
      <c r="E2830" s="43" t="n"/>
      <c r="F2830" s="43" t="inlineStr">
        <is>
          <t>KH0920</t>
        </is>
      </c>
      <c r="G2830" s="43" t="n"/>
      <c r="H2830" s="43" t="inlineStr">
        <is>
          <t>TP. Hồ Chí Minh</t>
        </is>
      </c>
      <c r="I2830" s="43" t="n"/>
    </row>
    <row r="2831" ht="25" customHeight="1">
      <c r="A2831" s="45" t="inlineStr">
        <is>
          <t>Xưởng Tân Hội - Đức Trọng / Anh Dương - 0969.007.792</t>
        </is>
      </c>
      <c r="B2831" s="45" t="inlineStr">
        <is>
          <t>0969.007.792</t>
        </is>
      </c>
      <c r="C2831" s="45" t="inlineStr">
        <is>
          <t>Đức Trọng - Lâm Đồng</t>
        </is>
      </c>
      <c r="D2831" s="45" t="n"/>
      <c r="E2831" s="45" t="n"/>
      <c r="F2831" s="45" t="inlineStr">
        <is>
          <t>KH0921</t>
        </is>
      </c>
      <c r="G2831" s="45" t="n"/>
      <c r="H2831" s="45" t="inlineStr">
        <is>
          <t>Lâm Đồng</t>
        </is>
      </c>
      <c r="I2831" s="45" t="n"/>
    </row>
    <row r="2832" ht="25" customHeight="1">
      <c r="A2832" s="43" t="inlineStr">
        <is>
          <t>Anh Tài - Bình Chánh/ 0987.300.024</t>
        </is>
      </c>
      <c r="B2832" s="43" t="inlineStr">
        <is>
          <t>0987.300.024</t>
        </is>
      </c>
      <c r="C2832" s="43" t="inlineStr">
        <is>
          <t>Bình Chánh - SG</t>
        </is>
      </c>
      <c r="D2832" s="43" t="n"/>
      <c r="E2832" s="43" t="n"/>
      <c r="F2832" s="43" t="inlineStr">
        <is>
          <t>KH0922</t>
        </is>
      </c>
      <c r="G2832" s="43" t="n"/>
      <c r="H2832" s="43" t="inlineStr">
        <is>
          <t>TP. Hồ Chí Minh</t>
        </is>
      </c>
      <c r="I2832" s="43" t="n"/>
    </row>
    <row r="2833" ht="25" customHeight="1">
      <c r="A2833" s="45" t="inlineStr">
        <is>
          <t>Anh Khánh - BRVT / 0988.253.579</t>
        </is>
      </c>
      <c r="B2833" s="45" t="inlineStr">
        <is>
          <t>0988.253.579</t>
        </is>
      </c>
      <c r="C2833" s="45" t="inlineStr">
        <is>
          <t>Bà Rịa - Vũng Tàu</t>
        </is>
      </c>
      <c r="D2833" s="45" t="n"/>
      <c r="E2833" s="45" t="n"/>
      <c r="F2833" s="45" t="inlineStr">
        <is>
          <t>KH0923</t>
        </is>
      </c>
      <c r="G2833" s="45" t="n"/>
      <c r="H2833" s="45" t="inlineStr">
        <is>
          <t>Bà Rịa - Vũng Tàu</t>
        </is>
      </c>
      <c r="I2833" s="45" t="n"/>
    </row>
    <row r="2834" ht="25" customHeight="1">
      <c r="A2834" s="43" t="inlineStr">
        <is>
          <t>Nguyễn Thanh Sang</t>
        </is>
      </c>
      <c r="B2834" s="43" t="n"/>
      <c r="C2834" s="43" t="inlineStr">
        <is>
          <t>Công Ty Cổ Phần Cơ Giới Miền Nam</t>
        </is>
      </c>
      <c r="D2834" s="43" t="n"/>
      <c r="E2834" s="43" t="n"/>
      <c r="F2834" s="43" t="inlineStr">
        <is>
          <t>MN33</t>
        </is>
      </c>
      <c r="G2834" s="43" t="n"/>
      <c r="H2834" s="43" t="n"/>
      <c r="I2834" s="43" t="n"/>
    </row>
    <row r="2835" ht="25" customHeight="1">
      <c r="A2835" s="45" t="inlineStr">
        <is>
          <t>Anh Huấn - Đắk Nông / 0982.013.056</t>
        </is>
      </c>
      <c r="B2835" s="45" t="inlineStr">
        <is>
          <t>0982.013.056</t>
        </is>
      </c>
      <c r="C2835" s="45" t="inlineStr">
        <is>
          <t>Đắk Nông</t>
        </is>
      </c>
      <c r="D2835" s="45" t="n"/>
      <c r="E2835" s="45" t="n"/>
      <c r="F2835" s="45" t="inlineStr">
        <is>
          <t>KH0918</t>
        </is>
      </c>
      <c r="G2835" s="45" t="n"/>
      <c r="H2835" s="45" t="inlineStr">
        <is>
          <t>Đắk Nông</t>
        </is>
      </c>
      <c r="I2835" s="45" t="n"/>
    </row>
    <row r="2836" ht="25" customHeight="1">
      <c r="A2836" s="43" t="inlineStr">
        <is>
          <t>Cửa Hàng Thiện Phước - Trà Vinh /0918.704.645</t>
        </is>
      </c>
      <c r="B2836" s="43" t="inlineStr">
        <is>
          <t>0918.704.645</t>
        </is>
      </c>
      <c r="C2836" s="43" t="inlineStr">
        <is>
          <t>Trà Vinh</t>
        </is>
      </c>
      <c r="D2836" s="43" t="n"/>
      <c r="E2836" s="43" t="n"/>
      <c r="F2836" s="43" t="inlineStr">
        <is>
          <t>KH0919</t>
        </is>
      </c>
      <c r="G2836" s="43" t="n"/>
      <c r="H2836" s="43" t="inlineStr">
        <is>
          <t>Trà Vinh</t>
        </is>
      </c>
      <c r="I2836" s="43" t="n"/>
    </row>
    <row r="2837" ht="25" customHeight="1">
      <c r="A2837" s="45" t="inlineStr">
        <is>
          <t>Anh Tiến - Q2 / 0908.064.595</t>
        </is>
      </c>
      <c r="B2837" s="45" t="inlineStr">
        <is>
          <t>0908.064.595</t>
        </is>
      </c>
      <c r="C2837" s="45" t="inlineStr">
        <is>
          <t>quận 2 - TP.HCM</t>
        </is>
      </c>
      <c r="D2837" s="45" t="n"/>
      <c r="E2837" s="45" t="n"/>
      <c r="F2837" s="45" t="inlineStr">
        <is>
          <t>KH0917</t>
        </is>
      </c>
      <c r="G2837" s="45" t="n"/>
      <c r="H2837" s="45" t="inlineStr">
        <is>
          <t>TP. Hồ Chí Minh</t>
        </is>
      </c>
      <c r="I2837" s="45" t="n"/>
    </row>
    <row r="2838" ht="25" customHeight="1">
      <c r="A2838" s="43" t="inlineStr">
        <is>
          <t>Anh Thắng - Suôi Tiên / 0932.702.492</t>
        </is>
      </c>
      <c r="B2838" s="43" t="inlineStr">
        <is>
          <t>0932.702.492</t>
        </is>
      </c>
      <c r="C2838" s="43" t="inlineStr">
        <is>
          <t>Suối Tiên- SG</t>
        </is>
      </c>
      <c r="D2838" s="43" t="n"/>
      <c r="E2838" s="43" t="n"/>
      <c r="F2838" s="43" t="inlineStr">
        <is>
          <t>KH0915</t>
        </is>
      </c>
      <c r="G2838" s="43" t="n"/>
      <c r="H2838" s="43" t="inlineStr">
        <is>
          <t>TP. Hồ Chí Minh</t>
        </is>
      </c>
      <c r="I2838" s="43" t="n"/>
    </row>
    <row r="2839" ht="25" customHeight="1">
      <c r="A2839" s="45" t="inlineStr">
        <is>
          <t>Anh Lang - Đức Trọng / 0913.181.217</t>
        </is>
      </c>
      <c r="B2839" s="45" t="inlineStr">
        <is>
          <t>0913.181.217</t>
        </is>
      </c>
      <c r="C2839" s="45" t="inlineStr">
        <is>
          <t>Đức Trọng - Lâm Đồng</t>
        </is>
      </c>
      <c r="D2839" s="45" t="n"/>
      <c r="E2839" s="45" t="n"/>
      <c r="F2839" s="45" t="inlineStr">
        <is>
          <t>KH0916</t>
        </is>
      </c>
      <c r="G2839" s="45" t="n"/>
      <c r="H2839" s="45" t="inlineStr">
        <is>
          <t>Lâm Đồng</t>
        </is>
      </c>
      <c r="I2839" s="45" t="n"/>
    </row>
    <row r="2840" ht="25" customHeight="1">
      <c r="A2840" s="43" t="inlineStr">
        <is>
          <t>Công ty Chí Cường - TPHCM/0908.171.113</t>
        </is>
      </c>
      <c r="B2840" s="43" t="inlineStr">
        <is>
          <t>0908.171.113</t>
        </is>
      </c>
      <c r="C2840" s="43" t="inlineStr">
        <is>
          <t>quốc lộ 13 - Thủ Đức - TP.HCM</t>
        </is>
      </c>
      <c r="D2840" s="43" t="n"/>
      <c r="E2840" s="43" t="n"/>
      <c r="F2840" s="43" t="inlineStr">
        <is>
          <t>KH0912</t>
        </is>
      </c>
      <c r="G2840" s="43" t="n"/>
      <c r="H2840" s="43" t="inlineStr">
        <is>
          <t>TP. Hồ Chí Minh</t>
        </is>
      </c>
      <c r="I2840" s="43" t="n"/>
    </row>
    <row r="2841" ht="25" customHeight="1">
      <c r="A2841" s="45" t="inlineStr">
        <is>
          <t>Bãi Máy Nhật Thiên Phú - Bình Chánh / Chú Dũng - 0908.337.155</t>
        </is>
      </c>
      <c r="B2841" s="45" t="inlineStr">
        <is>
          <t>0908.337.155</t>
        </is>
      </c>
      <c r="C2841" s="45" t="inlineStr">
        <is>
          <t>QL1A, Bình Chánh, TPHCM</t>
        </is>
      </c>
      <c r="D2841" s="45" t="n"/>
      <c r="E2841" s="45" t="n"/>
      <c r="F2841" s="45" t="inlineStr">
        <is>
          <t>KH0913</t>
        </is>
      </c>
      <c r="G2841" s="45" t="n"/>
      <c r="H2841" s="45" t="inlineStr">
        <is>
          <t>TP. Hồ Chí Minh</t>
        </is>
      </c>
      <c r="I2841" s="45" t="n"/>
    </row>
    <row r="2842" ht="25" customHeight="1">
      <c r="A2842" s="43" t="inlineStr">
        <is>
          <t>Anh Khoa (Công Ty TNHH Minh Trung) - Tiền Giang/ 01234.599.934</t>
        </is>
      </c>
      <c r="B2842" s="43" t="inlineStr">
        <is>
          <t>01234.599.934</t>
        </is>
      </c>
      <c r="C2842" s="43" t="inlineStr">
        <is>
          <t>Châu Thành, Tiền Giang</t>
        </is>
      </c>
      <c r="D2842" s="43" t="n"/>
      <c r="E2842" s="43" t="n"/>
      <c r="F2842" s="43" t="inlineStr">
        <is>
          <t>KH0914</t>
        </is>
      </c>
      <c r="G2842" s="43" t="n"/>
      <c r="H2842" s="43" t="inlineStr">
        <is>
          <t>Tiền Giang</t>
        </is>
      </c>
      <c r="I2842" s="43" t="n"/>
    </row>
    <row r="2843" ht="25" customHeight="1">
      <c r="A2843" s="45" t="inlineStr">
        <is>
          <t>Công ty 19/5 - Quảng Ngãi / Anh Long - 0962.650.579</t>
        </is>
      </c>
      <c r="B2843" s="45" t="inlineStr">
        <is>
          <t>0962.650.579</t>
        </is>
      </c>
      <c r="C2843" s="45" t="inlineStr">
        <is>
          <t>TP Quảng Ngãi - Quảng Ngãi</t>
        </is>
      </c>
      <c r="D2843" s="45" t="n"/>
      <c r="E2843" s="45" t="n"/>
      <c r="F2843" s="45" t="inlineStr">
        <is>
          <t>KH0908</t>
        </is>
      </c>
      <c r="G2843" s="45" t="n"/>
      <c r="H2843" s="45" t="inlineStr">
        <is>
          <t>Quảng Ngãi</t>
        </is>
      </c>
      <c r="I2843" s="45" t="n"/>
    </row>
    <row r="2844" ht="25" customHeight="1">
      <c r="A2844" s="43" t="inlineStr">
        <is>
          <t>Xưởng Anh Dũng - Bình Dương / 0903.635.692</t>
        </is>
      </c>
      <c r="B2844" s="43" t="inlineStr">
        <is>
          <t>0903.635.692</t>
        </is>
      </c>
      <c r="C2844" s="43" t="inlineStr">
        <is>
          <t>Bình Dương</t>
        </is>
      </c>
      <c r="D2844" s="43" t="n"/>
      <c r="E2844" s="43" t="n"/>
      <c r="F2844" s="43" t="inlineStr">
        <is>
          <t>KH0909</t>
        </is>
      </c>
      <c r="G2844" s="43" t="n"/>
      <c r="H2844" s="43" t="inlineStr">
        <is>
          <t>Bình Dương</t>
        </is>
      </c>
      <c r="I2844" s="43" t="n"/>
    </row>
    <row r="2845" ht="25" customHeight="1">
      <c r="A2845" s="45" t="inlineStr">
        <is>
          <t>Công ty TNHH Thiết kế và Xây dựng Đức Hùng - Hà Nội/ A.Cường:</t>
        </is>
      </c>
      <c r="B2845" s="45" t="n"/>
      <c r="C2845" s="45" t="inlineStr">
        <is>
          <t>186 Kim Hoa, Phường Phương Liên, Quận Đống Đa, HN</t>
        </is>
      </c>
      <c r="D2845" s="45" t="n"/>
      <c r="E2845" s="45" t="n"/>
      <c r="F2845" s="45" t="inlineStr">
        <is>
          <t>KH0910</t>
        </is>
      </c>
      <c r="G2845" s="45" t="n"/>
      <c r="H2845" s="45" t="inlineStr">
        <is>
          <t>Hà Nội</t>
        </is>
      </c>
      <c r="I2845" s="45" t="n"/>
    </row>
    <row r="2846" ht="25" customHeight="1">
      <c r="A2846" s="43" t="inlineStr">
        <is>
          <t>Bãi Máy anh Thái - Q12 / 0933.779.666</t>
        </is>
      </c>
      <c r="B2846" s="43" t="inlineStr">
        <is>
          <t>0933.779.666</t>
        </is>
      </c>
      <c r="C2846" s="43" t="inlineStr">
        <is>
          <t>Quận 12 - SG</t>
        </is>
      </c>
      <c r="D2846" s="43" t="n"/>
      <c r="E2846" s="43" t="n"/>
      <c r="F2846" s="43" t="inlineStr">
        <is>
          <t>KH0911</t>
        </is>
      </c>
      <c r="G2846" s="43" t="n"/>
      <c r="H2846" s="43" t="inlineStr">
        <is>
          <t>TP. Hồ Chí Minh</t>
        </is>
      </c>
      <c r="I2846" s="43" t="n"/>
    </row>
    <row r="2847" ht="25" customHeight="1">
      <c r="A2847" s="45" t="inlineStr">
        <is>
          <t>Anh Bi - SG / 0906.961.736</t>
        </is>
      </c>
      <c r="B2847" s="45" t="inlineStr">
        <is>
          <t>0906.961.736</t>
        </is>
      </c>
      <c r="C2847" s="45" t="inlineStr">
        <is>
          <t>Sài Gòn</t>
        </is>
      </c>
      <c r="D2847" s="45" t="n"/>
      <c r="E2847" s="45" t="n"/>
      <c r="F2847" s="45" t="inlineStr">
        <is>
          <t>KH0907</t>
        </is>
      </c>
      <c r="G2847" s="45" t="n"/>
      <c r="H2847" s="45" t="inlineStr">
        <is>
          <t>TP. Hồ Chí Minh</t>
        </is>
      </c>
      <c r="I2847" s="45" t="n"/>
    </row>
    <row r="2848" ht="25" customHeight="1">
      <c r="A2848" s="43" t="inlineStr">
        <is>
          <t>Công Ty Lâm Khen - Anh Dũng - Long An/ 0949.002.868</t>
        </is>
      </c>
      <c r="B2848" s="43" t="inlineStr">
        <is>
          <t>0949.002.868</t>
        </is>
      </c>
      <c r="C2848" s="43" t="inlineStr">
        <is>
          <t>Bến Lức - Long An</t>
        </is>
      </c>
      <c r="D2848" s="43" t="n"/>
      <c r="E2848" s="43" t="n"/>
      <c r="F2848" s="43" t="inlineStr">
        <is>
          <t>KH0906</t>
        </is>
      </c>
      <c r="G2848" s="43" t="n"/>
      <c r="H2848" s="43" t="inlineStr">
        <is>
          <t>Long An</t>
        </is>
      </c>
      <c r="I2848" s="43" t="n"/>
    </row>
    <row r="2849" ht="25" customHeight="1">
      <c r="A2849" s="45" t="inlineStr">
        <is>
          <t>Anh Bình - Đức Trọng/ 0972.289.247</t>
        </is>
      </c>
      <c r="B2849" s="45" t="inlineStr">
        <is>
          <t>0972.289.247</t>
        </is>
      </c>
      <c r="C2849" s="45" t="inlineStr">
        <is>
          <t>Đức Trọng, Lâm Đồng</t>
        </is>
      </c>
      <c r="D2849" s="45" t="n"/>
      <c r="E2849" s="45" t="n"/>
      <c r="F2849" s="45" t="inlineStr">
        <is>
          <t>KH0905</t>
        </is>
      </c>
      <c r="G2849" s="45" t="n"/>
      <c r="H2849" s="45" t="inlineStr">
        <is>
          <t>Lâm Đồng</t>
        </is>
      </c>
      <c r="I2849" s="45" t="n"/>
    </row>
    <row r="2850" ht="25" customHeight="1">
      <c r="A2850" s="43" t="inlineStr">
        <is>
          <t>Anh Minh Trung - Sài Gòn / 0903.351.997</t>
        </is>
      </c>
      <c r="B2850" s="43" t="inlineStr">
        <is>
          <t>0903.351.997</t>
        </is>
      </c>
      <c r="C2850" s="43" t="inlineStr">
        <is>
          <t>Sài Gòn</t>
        </is>
      </c>
      <c r="D2850" s="43" t="n"/>
      <c r="E2850" s="43" t="n"/>
      <c r="F2850" s="43" t="inlineStr">
        <is>
          <t>KH0899</t>
        </is>
      </c>
      <c r="G2850" s="43" t="n"/>
      <c r="H2850" s="43" t="inlineStr">
        <is>
          <t>TP. Hồ Chí Minh</t>
        </is>
      </c>
      <c r="I2850" s="43" t="n"/>
    </row>
    <row r="2851" ht="25" customHeight="1">
      <c r="A2851" s="45" t="inlineStr">
        <is>
          <t>Anh Bé - Bạc Liêu / 0913.714.753</t>
        </is>
      </c>
      <c r="B2851" s="45" t="inlineStr">
        <is>
          <t>0913.714.753</t>
        </is>
      </c>
      <c r="C2851" s="45" t="inlineStr">
        <is>
          <t>Bạc Liêu</t>
        </is>
      </c>
      <c r="D2851" s="45" t="n"/>
      <c r="E2851" s="45" t="n"/>
      <c r="F2851" s="45" t="inlineStr">
        <is>
          <t>KH0900</t>
        </is>
      </c>
      <c r="G2851" s="45" t="n"/>
      <c r="H2851" s="45" t="inlineStr">
        <is>
          <t>Bạc Liêu</t>
        </is>
      </c>
      <c r="I2851" s="45" t="n"/>
    </row>
    <row r="2852" ht="25" customHeight="1">
      <c r="A2852" s="43" t="inlineStr">
        <is>
          <t>Công ty TNHH ĐT XD TM Hợp Thành - Q12 / 0918.396.570</t>
        </is>
      </c>
      <c r="B2852" s="43" t="inlineStr">
        <is>
          <t>0918.396.570</t>
        </is>
      </c>
      <c r="C2852" s="43" t="inlineStr">
        <is>
          <t>Quận 12 - TPHCM</t>
        </is>
      </c>
      <c r="D2852" s="43" t="n"/>
      <c r="E2852" s="43" t="n"/>
      <c r="F2852" s="43" t="inlineStr">
        <is>
          <t>KH0901</t>
        </is>
      </c>
      <c r="G2852" s="43" t="n"/>
      <c r="H2852" s="43" t="inlineStr">
        <is>
          <t>TP. Hồ Chí Minh</t>
        </is>
      </c>
      <c r="I2852" s="43" t="n"/>
    </row>
    <row r="2853" ht="25" customHeight="1">
      <c r="A2853" s="45" t="inlineStr">
        <is>
          <t>Công ty Phát Đạt Thành - Ninh Thuận/ Anh Thành: 0975.552.861</t>
        </is>
      </c>
      <c r="B2853" s="45" t="inlineStr">
        <is>
          <t>0975.552.861</t>
        </is>
      </c>
      <c r="C2853" s="45" t="inlineStr">
        <is>
          <t>Phan Rang, Ninh Thuận</t>
        </is>
      </c>
      <c r="D2853" s="45" t="n"/>
      <c r="E2853" s="45" t="inlineStr">
        <is>
          <t>CÔNG TY TNHH PHÁT ĐẠT THÀNH NINH THUẬN Thôn Long Bình 2, Xã An Hải, Huyện Ninh Phước, Tỉnh Ninh Thuận, Việt Nam</t>
        </is>
      </c>
      <c r="F2853" s="45" t="inlineStr">
        <is>
          <t>KH0902</t>
        </is>
      </c>
      <c r="G2853" s="45" t="n"/>
      <c r="H2853" s="45" t="inlineStr">
        <is>
          <t>Ninh Thuận</t>
        </is>
      </c>
      <c r="I2853" s="45" t="n"/>
    </row>
    <row r="2854" ht="25" customHeight="1">
      <c r="A2854" s="43" t="inlineStr">
        <is>
          <t>DNTN Xuân Bình - Cao Lãnh/ Anh Thanh:0918.054.567</t>
        </is>
      </c>
      <c r="B2854" s="43" t="inlineStr">
        <is>
          <t>0918.054.567</t>
        </is>
      </c>
      <c r="C2854" s="43" t="inlineStr">
        <is>
          <t>13 Điện Biên Phủ, Phường Mỹ Phú, TP Cao Lãnh, Đồng Tháp</t>
        </is>
      </c>
      <c r="D2854" s="43" t="n"/>
      <c r="E2854" s="43" t="n"/>
      <c r="F2854" s="43" t="inlineStr">
        <is>
          <t>KH0903</t>
        </is>
      </c>
      <c r="G2854" s="43" t="n"/>
      <c r="H2854" s="43" t="inlineStr">
        <is>
          <t>Đồng Tháp</t>
        </is>
      </c>
      <c r="I2854" s="43" t="n"/>
    </row>
    <row r="2855" ht="25" customHeight="1">
      <c r="A2855" s="45" t="inlineStr">
        <is>
          <t>Xưởng Anh Vĩnh - Đắk Lắk / 0914.069.926</t>
        </is>
      </c>
      <c r="B2855" s="45" t="inlineStr">
        <is>
          <t>0914.069.926</t>
        </is>
      </c>
      <c r="C2855" s="45" t="inlineStr">
        <is>
          <t>Đắk Lắk</t>
        </is>
      </c>
      <c r="D2855" s="45" t="n"/>
      <c r="E2855" s="45" t="n"/>
      <c r="F2855" s="45" t="inlineStr">
        <is>
          <t>KH0904</t>
        </is>
      </c>
      <c r="G2855" s="45" t="n"/>
      <c r="H2855" s="45" t="inlineStr">
        <is>
          <t>Đắk Lắk</t>
        </is>
      </c>
      <c r="I2855" s="45" t="n"/>
    </row>
    <row r="2856" ht="25" customHeight="1">
      <c r="A2856" s="43" t="inlineStr">
        <is>
          <t>(không dùng) Gara Chí Dũng - Đắknông/ A.Dũng: 0978.878.633</t>
        </is>
      </c>
      <c r="B2856" s="43" t="inlineStr">
        <is>
          <t>0978.878.633</t>
        </is>
      </c>
      <c r="C2856" s="43" t="inlineStr">
        <is>
          <t>TX Gia Nghĩa - Đắk nông</t>
        </is>
      </c>
      <c r="D2856" s="43" t="n"/>
      <c r="E2856" s="43" t="n"/>
      <c r="F2856" s="43" t="inlineStr">
        <is>
          <t>KH0897</t>
        </is>
      </c>
      <c r="G2856" s="43" t="n"/>
      <c r="H2856" s="43" t="inlineStr">
        <is>
          <t>Đắk Nông</t>
        </is>
      </c>
      <c r="I2856" s="43" t="n"/>
    </row>
    <row r="2857" ht="25" customHeight="1">
      <c r="A2857" s="45" t="inlineStr">
        <is>
          <t>Xưởng Anh Quốc - Đức Trọng / 01685.986.606</t>
        </is>
      </c>
      <c r="B2857" s="45" t="inlineStr">
        <is>
          <t>01685.986.606</t>
        </is>
      </c>
      <c r="C2857" s="45" t="inlineStr">
        <is>
          <t>Đức Trọng - Lâm Đồng</t>
        </is>
      </c>
      <c r="D2857" s="45" t="n"/>
      <c r="E2857" s="45" t="n"/>
      <c r="F2857" s="45" t="inlineStr">
        <is>
          <t>KH0898</t>
        </is>
      </c>
      <c r="G2857" s="45" t="n"/>
      <c r="H2857" s="45" t="inlineStr">
        <is>
          <t>Lâm Đồng</t>
        </is>
      </c>
      <c r="I2857" s="45" t="n"/>
    </row>
    <row r="2858" ht="25" customHeight="1">
      <c r="A2858" s="43" t="inlineStr">
        <is>
          <t>Công ty Tân Lập - Bình Định / anh Hòa - 01689.429379</t>
        </is>
      </c>
      <c r="B2858" s="43" t="inlineStr">
        <is>
          <t>01689.429379</t>
        </is>
      </c>
      <c r="C2858" s="43" t="inlineStr">
        <is>
          <t>Quy Nhơn - Bình Định</t>
        </is>
      </c>
      <c r="D2858" s="43" t="n"/>
      <c r="E2858" s="43" t="n"/>
      <c r="F2858" s="43" t="inlineStr">
        <is>
          <t>KH0894</t>
        </is>
      </c>
      <c r="G2858" s="43" t="n"/>
      <c r="H2858" s="43" t="inlineStr">
        <is>
          <t>Bình Định</t>
        </is>
      </c>
      <c r="I2858" s="43" t="n"/>
    </row>
    <row r="2859" ht="25" customHeight="1">
      <c r="A2859" s="45" t="inlineStr">
        <is>
          <t>Anh Tèo - Sài Gòn / 01687.678.078</t>
        </is>
      </c>
      <c r="B2859" s="45" t="inlineStr">
        <is>
          <t>01687.678.078</t>
        </is>
      </c>
      <c r="C2859" s="45" t="inlineStr">
        <is>
          <t>sài Gòn</t>
        </is>
      </c>
      <c r="D2859" s="45" t="n"/>
      <c r="E2859" s="45" t="n"/>
      <c r="F2859" s="45" t="inlineStr">
        <is>
          <t>KH0895</t>
        </is>
      </c>
      <c r="G2859" s="45" t="n"/>
      <c r="H2859" s="45" t="inlineStr">
        <is>
          <t>TP. Hồ Chí Minh</t>
        </is>
      </c>
      <c r="I2859" s="45" t="n"/>
    </row>
    <row r="2860" ht="25" customHeight="1">
      <c r="A2860" s="43" t="inlineStr">
        <is>
          <t>Anh Thanh Quý - QL13 / 0903.695.478</t>
        </is>
      </c>
      <c r="B2860" s="43" t="inlineStr">
        <is>
          <t>0903.695.478</t>
        </is>
      </c>
      <c r="C2860" s="43" t="inlineStr">
        <is>
          <t>Quốc lộ 13 - Thủ Đức - SG</t>
        </is>
      </c>
      <c r="D2860" s="43" t="n"/>
      <c r="E2860" s="43" t="n"/>
      <c r="F2860" s="43" t="inlineStr">
        <is>
          <t>KH0896</t>
        </is>
      </c>
      <c r="G2860" s="43" t="n"/>
      <c r="H2860" s="43" t="inlineStr">
        <is>
          <t>TP. Hồ Chí Minh</t>
        </is>
      </c>
      <c r="I2860" s="43" t="n"/>
    </row>
    <row r="2861" ht="25" customHeight="1">
      <c r="A2861" s="45" t="inlineStr">
        <is>
          <t>Anh Minh - Đắk Lắk/ 0975.772.788</t>
        </is>
      </c>
      <c r="B2861" s="45" t="inlineStr">
        <is>
          <t>0975.772.788</t>
        </is>
      </c>
      <c r="C2861" s="45" t="inlineStr">
        <is>
          <t>Earka - Đắk Lắk</t>
        </is>
      </c>
      <c r="D2861" s="45" t="n"/>
      <c r="E2861" s="45" t="n"/>
      <c r="F2861" s="45" t="inlineStr">
        <is>
          <t>KH0893</t>
        </is>
      </c>
      <c r="G2861" s="45" t="n"/>
      <c r="H2861" s="45" t="inlineStr">
        <is>
          <t>Đắk Lắk</t>
        </is>
      </c>
      <c r="I2861" s="45" t="n"/>
    </row>
    <row r="2862" ht="25" customHeight="1">
      <c r="A2862" s="43" t="inlineStr">
        <is>
          <t>Anh Tươi - An Giang / 0949.585.152</t>
        </is>
      </c>
      <c r="B2862" s="43" t="inlineStr">
        <is>
          <t>0949.585.152</t>
        </is>
      </c>
      <c r="C2862" s="43" t="inlineStr">
        <is>
          <t>Châu Đốc - An Giang</t>
        </is>
      </c>
      <c r="D2862" s="43" t="n"/>
      <c r="E2862" s="43" t="n"/>
      <c r="F2862" s="43" t="inlineStr">
        <is>
          <t>KH0890</t>
        </is>
      </c>
      <c r="G2862" s="43" t="n"/>
      <c r="H2862" s="43" t="inlineStr">
        <is>
          <t>An Giang</t>
        </is>
      </c>
      <c r="I2862" s="43" t="n"/>
    </row>
    <row r="2863" ht="25" customHeight="1">
      <c r="A2863" s="45" t="inlineStr">
        <is>
          <t>Cửa Hàng Thịnh Phát - Bình Thạnh / 0909.755.518</t>
        </is>
      </c>
      <c r="B2863" s="45" t="inlineStr">
        <is>
          <t>0909.755.518</t>
        </is>
      </c>
      <c r="C2863" s="45" t="inlineStr">
        <is>
          <t>68 D2 - Q. Bình Thạnh - TPHCM</t>
        </is>
      </c>
      <c r="D2863" s="45" t="n"/>
      <c r="E2863" s="45" t="n"/>
      <c r="F2863" s="45" t="inlineStr">
        <is>
          <t>KH0891</t>
        </is>
      </c>
      <c r="G2863" s="45" t="n"/>
      <c r="H2863" s="45" t="inlineStr">
        <is>
          <t>Hà Tĩnh</t>
        </is>
      </c>
      <c r="I2863" s="45" t="n"/>
    </row>
    <row r="2864" ht="25" customHeight="1">
      <c r="A2864" s="43" t="inlineStr">
        <is>
          <t>Anh Đèo - Bảo Lộc / 01643.779.947</t>
        </is>
      </c>
      <c r="B2864" s="43" t="inlineStr">
        <is>
          <t>01643.779.947</t>
        </is>
      </c>
      <c r="C2864" s="43" t="inlineStr">
        <is>
          <t>Bảo Lộc - Lâm Đồng</t>
        </is>
      </c>
      <c r="D2864" s="43" t="n"/>
      <c r="E2864" s="43" t="n"/>
      <c r="F2864" s="43" t="inlineStr">
        <is>
          <t>KH0892</t>
        </is>
      </c>
      <c r="G2864" s="43" t="n"/>
      <c r="H2864" s="43" t="inlineStr">
        <is>
          <t>Lâm Đồng</t>
        </is>
      </c>
      <c r="I2864" s="43" t="n"/>
    </row>
    <row r="2865" ht="25" customHeight="1">
      <c r="A2865" s="45" t="inlineStr">
        <is>
          <t>Anh Hiệp - Ninh Thuận / 0918.935.143</t>
        </is>
      </c>
      <c r="B2865" s="45" t="inlineStr">
        <is>
          <t>0918.935.143</t>
        </is>
      </c>
      <c r="C2865" s="45" t="inlineStr">
        <is>
          <t>Quảng Sơn - Ninh Thuận</t>
        </is>
      </c>
      <c r="D2865" s="45" t="n"/>
      <c r="E2865" s="45" t="n"/>
      <c r="F2865" s="45" t="inlineStr">
        <is>
          <t>KH0889</t>
        </is>
      </c>
      <c r="G2865" s="45" t="n"/>
      <c r="H2865" s="45" t="inlineStr">
        <is>
          <t>Ninh Thuận</t>
        </is>
      </c>
      <c r="I2865" s="45" t="n"/>
    </row>
    <row r="2866" ht="25" customHeight="1">
      <c r="A2866" s="43" t="inlineStr">
        <is>
          <t>Anh Kim - Q9 (CTCP SX ĐT và XD Việt Anh - ĐắkLắk)/ 01688.867.462</t>
        </is>
      </c>
      <c r="B2866" s="43" t="inlineStr">
        <is>
          <t>01688.867.462</t>
        </is>
      </c>
      <c r="C2866" s="43" t="inlineStr">
        <is>
          <t>21 Lô S KDC Gia Hòa - Phước Long B - Q9 - TPHCM</t>
        </is>
      </c>
      <c r="D2866" s="43" t="n"/>
      <c r="E2866" s="43" t="n"/>
      <c r="F2866" s="43" t="inlineStr">
        <is>
          <t>KH0887</t>
        </is>
      </c>
      <c r="G2866" s="43" t="n"/>
      <c r="H2866" s="43" t="inlineStr">
        <is>
          <t>TP. Hồ Chí Minh</t>
        </is>
      </c>
      <c r="I2866" s="43" t="n"/>
    </row>
    <row r="2867" ht="25" customHeight="1">
      <c r="A2867" s="45" t="inlineStr">
        <is>
          <t>Anh Hạ - Đức Trọng/ 0977.979.811</t>
        </is>
      </c>
      <c r="B2867" s="45" t="inlineStr">
        <is>
          <t>0977.979.811</t>
        </is>
      </c>
      <c r="C2867" s="45" t="inlineStr">
        <is>
          <t>Đức Trọng - Lâm Đồng</t>
        </is>
      </c>
      <c r="D2867" s="45" t="n"/>
      <c r="E2867" s="45" t="n"/>
      <c r="F2867" s="45" t="inlineStr">
        <is>
          <t>KH0888</t>
        </is>
      </c>
      <c r="G2867" s="45" t="n"/>
      <c r="H2867" s="45" t="inlineStr">
        <is>
          <t>Lâm Đồng</t>
        </is>
      </c>
      <c r="I2867" s="45" t="n"/>
    </row>
    <row r="2868" ht="25" customHeight="1">
      <c r="A2868" s="43" t="inlineStr">
        <is>
          <t>Bãi Máy Nghi Toàn - Xa Lộ Hà Nội/ 0903.112.369</t>
        </is>
      </c>
      <c r="B2868" s="43" t="inlineStr">
        <is>
          <t>0903.112.369</t>
        </is>
      </c>
      <c r="C2868" s="43" t="inlineStr">
        <is>
          <t>Suối Tiên - SG</t>
        </is>
      </c>
      <c r="D2868" s="43" t="n"/>
      <c r="E2868" s="43" t="n"/>
      <c r="F2868" s="43" t="inlineStr">
        <is>
          <t>KH0885</t>
        </is>
      </c>
      <c r="G2868" s="43" t="n"/>
      <c r="H2868" s="43" t="inlineStr">
        <is>
          <t>TP. Hồ Chí Minh</t>
        </is>
      </c>
      <c r="I2868" s="43" t="n"/>
    </row>
    <row r="2869" ht="25" customHeight="1">
      <c r="A2869" s="45" t="inlineStr">
        <is>
          <t>Anh Thủy - Đắk Nông / 0982.736.279</t>
        </is>
      </c>
      <c r="B2869" s="45" t="inlineStr">
        <is>
          <t>0982.736.279</t>
        </is>
      </c>
      <c r="C2869" s="45" t="n"/>
      <c r="D2869" s="45" t="n"/>
      <c r="E2869" s="45" t="n"/>
      <c r="F2869" s="45" t="inlineStr">
        <is>
          <t>KH0886</t>
        </is>
      </c>
      <c r="G2869" s="45" t="n"/>
      <c r="H2869" s="45" t="inlineStr">
        <is>
          <t>Đắk Nông</t>
        </is>
      </c>
      <c r="I2869" s="45" t="n"/>
    </row>
    <row r="2870" ht="25" customHeight="1">
      <c r="A2870" s="43" t="inlineStr">
        <is>
          <t>Cửa hàng Phước Lộc - Nha Trang / 0905.899.772</t>
        </is>
      </c>
      <c r="B2870" s="43" t="inlineStr">
        <is>
          <t>0905.899.772</t>
        </is>
      </c>
      <c r="C2870" s="43" t="inlineStr">
        <is>
          <t>Nha Trang</t>
        </is>
      </c>
      <c r="D2870" s="43" t="n"/>
      <c r="E2870" s="43" t="n"/>
      <c r="F2870" s="43" t="inlineStr">
        <is>
          <t>KH0884</t>
        </is>
      </c>
      <c r="G2870" s="43" t="n"/>
      <c r="H2870" s="43" t="inlineStr">
        <is>
          <t>Khánh Hòa</t>
        </is>
      </c>
      <c r="I2870" s="43" t="n"/>
    </row>
    <row r="2871" ht="25" customHeight="1">
      <c r="A2871" s="45" t="inlineStr">
        <is>
          <t>Anh Minh - Bến Lức / 0937.803.039</t>
        </is>
      </c>
      <c r="B2871" s="45" t="inlineStr">
        <is>
          <t>0937.803.039</t>
        </is>
      </c>
      <c r="C2871" s="45" t="inlineStr">
        <is>
          <t>Bến Lức - Long An</t>
        </is>
      </c>
      <c r="D2871" s="45" t="n"/>
      <c r="E2871" s="45" t="n"/>
      <c r="F2871" s="45" t="inlineStr">
        <is>
          <t>KH0882</t>
        </is>
      </c>
      <c r="G2871" s="45" t="n"/>
      <c r="H2871" s="45" t="inlineStr">
        <is>
          <t>Long An</t>
        </is>
      </c>
      <c r="I2871" s="45" t="n"/>
    </row>
    <row r="2872" ht="25" customHeight="1">
      <c r="A2872" s="43" t="inlineStr">
        <is>
          <t>Cơ Khí Sáu Râu - Long An/0918.700.544</t>
        </is>
      </c>
      <c r="B2872" s="43" t="inlineStr">
        <is>
          <t>0918.700.544</t>
        </is>
      </c>
      <c r="C2872" s="43" t="inlineStr">
        <is>
          <t>Số 14, Phạm Văn Trạch - Tân An - Long AN</t>
        </is>
      </c>
      <c r="D2872" s="43" t="n"/>
      <c r="E2872" s="43" t="n"/>
      <c r="F2872" s="43" t="inlineStr">
        <is>
          <t>KH0883</t>
        </is>
      </c>
      <c r="G2872" s="43" t="n"/>
      <c r="H2872" s="43" t="inlineStr">
        <is>
          <t>Long An</t>
        </is>
      </c>
      <c r="I2872" s="43" t="n"/>
    </row>
    <row r="2873" ht="25" customHeight="1">
      <c r="A2873" s="45" t="inlineStr">
        <is>
          <t>Anh Tín - Gia Lai/ 0973.594.662</t>
        </is>
      </c>
      <c r="B2873" s="45" t="inlineStr">
        <is>
          <t>0973.594.662</t>
        </is>
      </c>
      <c r="C2873" s="45" t="inlineStr">
        <is>
          <t>Gia Lai</t>
        </is>
      </c>
      <c r="D2873" s="45" t="n"/>
      <c r="E2873" s="45" t="n"/>
      <c r="F2873" s="45" t="inlineStr">
        <is>
          <t>KH0880</t>
        </is>
      </c>
      <c r="G2873" s="45" t="n"/>
      <c r="H2873" s="45" t="inlineStr">
        <is>
          <t>Gia Lai</t>
        </is>
      </c>
      <c r="I2873" s="45" t="n"/>
    </row>
    <row r="2874" ht="25" customHeight="1">
      <c r="A2874" s="43" t="inlineStr">
        <is>
          <t>Cửa Hàng Thành Sang - Bình Phước / 0982.568.252, CĐ - 0651.3568.252</t>
        </is>
      </c>
      <c r="B2874" s="43" t="inlineStr">
        <is>
          <t>0651.3568.252 / 0982.568.252</t>
        </is>
      </c>
      <c r="C2874" s="43" t="inlineStr">
        <is>
          <t>TT Lộc Ninh - Lộc Ninh - Bình Phước</t>
        </is>
      </c>
      <c r="D2874" s="43" t="n"/>
      <c r="E2874" s="43" t="n"/>
      <c r="F2874" s="43" t="inlineStr">
        <is>
          <t>KH0881</t>
        </is>
      </c>
      <c r="G2874" s="43" t="n"/>
      <c r="H2874" s="43" t="inlineStr">
        <is>
          <t>Bình Phước</t>
        </is>
      </c>
      <c r="I2874" s="43" t="n"/>
    </row>
    <row r="2875" ht="25" customHeight="1">
      <c r="A2875" s="45" t="inlineStr">
        <is>
          <t>CH Thành Lợi - Vình Long/ 0913.198.699</t>
        </is>
      </c>
      <c r="B2875" s="45" t="inlineStr">
        <is>
          <t>0913.198.699</t>
        </is>
      </c>
      <c r="C2875" s="45" t="inlineStr">
        <is>
          <t>10C Đinh Tiên Hoàng - P8 - Vĩnh Long</t>
        </is>
      </c>
      <c r="D2875" s="45" t="n"/>
      <c r="E2875" s="45" t="n"/>
      <c r="F2875" s="45" t="inlineStr">
        <is>
          <t>KH0879</t>
        </is>
      </c>
      <c r="G2875" s="45" t="n"/>
      <c r="H2875" s="45" t="inlineStr">
        <is>
          <t>Vĩnh Long</t>
        </is>
      </c>
      <c r="I2875" s="45" t="n"/>
    </row>
    <row r="2876" ht="25" customHeight="1">
      <c r="A2876" s="43" t="inlineStr">
        <is>
          <t>Bãi Máy Châu Phát - Suối Tiên /0909.234.681</t>
        </is>
      </c>
      <c r="B2876" s="43" t="inlineStr">
        <is>
          <t>0909.234.681</t>
        </is>
      </c>
      <c r="C2876" s="43" t="inlineStr">
        <is>
          <t>XLHN - Suối Tiên - TP.HCM</t>
        </is>
      </c>
      <c r="D2876" s="43" t="n"/>
      <c r="E2876" s="43" t="n"/>
      <c r="F2876" s="43" t="inlineStr">
        <is>
          <t>KH0878</t>
        </is>
      </c>
      <c r="G2876" s="43" t="n"/>
      <c r="H2876" s="43" t="inlineStr">
        <is>
          <t>TP. Hồ Chí Minh</t>
        </is>
      </c>
      <c r="I2876" s="43" t="n"/>
    </row>
    <row r="2877" ht="25" customHeight="1">
      <c r="A2877" s="45" t="inlineStr">
        <is>
          <t>Anh Xuyên (Công ty TNHH MTV Đông Hà) - Bến Lức/ 0974.977.881</t>
        </is>
      </c>
      <c r="B2877" s="45" t="inlineStr">
        <is>
          <t>0974.977.881</t>
        </is>
      </c>
      <c r="C2877" s="45" t="inlineStr">
        <is>
          <t>ấp 3, xã Bình Đức, Huyện Bến Lức, Long An</t>
        </is>
      </c>
      <c r="D2877" s="45" t="n"/>
      <c r="E2877" s="45" t="n"/>
      <c r="F2877" s="45" t="inlineStr">
        <is>
          <t>KH0875</t>
        </is>
      </c>
      <c r="G2877" s="45" t="n"/>
      <c r="H2877" s="45" t="inlineStr">
        <is>
          <t>Long An</t>
        </is>
      </c>
      <c r="I2877" s="45" t="n"/>
    </row>
    <row r="2878" ht="25" customHeight="1">
      <c r="A2878" s="43" t="inlineStr">
        <is>
          <t>Anh Minh Tuấn - Tây Ninh/0913.986.493 - 0915.800.693</t>
        </is>
      </c>
      <c r="B2878" s="43" t="inlineStr">
        <is>
          <t>0913.986.493 / 0915.800.693</t>
        </is>
      </c>
      <c r="C2878" s="43" t="inlineStr">
        <is>
          <t>Chảng Bàng - Tây Ninh</t>
        </is>
      </c>
      <c r="D2878" s="43" t="n"/>
      <c r="E2878" s="43" t="n"/>
      <c r="F2878" s="43" t="inlineStr">
        <is>
          <t>KH0876</t>
        </is>
      </c>
      <c r="G2878" s="43" t="n"/>
      <c r="H2878" s="43" t="inlineStr">
        <is>
          <t>Tây Ninh</t>
        </is>
      </c>
      <c r="I2878" s="43" t="n"/>
    </row>
    <row r="2879" ht="25" customHeight="1">
      <c r="A2879" s="45" t="inlineStr">
        <is>
          <t>Công ty TNHH Nhân Đất Việt - Tây Ninh/ A.Toại: 0913.663.091</t>
        </is>
      </c>
      <c r="B2879" s="45" t="inlineStr">
        <is>
          <t>0913.663.091</t>
        </is>
      </c>
      <c r="C2879" s="45" t="inlineStr">
        <is>
          <t>47 Đường B, KP1, P3, TP Tây Ninh</t>
        </is>
      </c>
      <c r="D2879" s="45" t="n"/>
      <c r="E2879" s="45" t="n"/>
      <c r="F2879" s="45" t="inlineStr">
        <is>
          <t>KH0877</t>
        </is>
      </c>
      <c r="G2879" s="45" t="n"/>
      <c r="H2879" s="45" t="inlineStr">
        <is>
          <t>Tây Ninh</t>
        </is>
      </c>
      <c r="I2879" s="45" t="n"/>
    </row>
    <row r="2880" ht="25" customHeight="1">
      <c r="A2880" s="43" t="inlineStr">
        <is>
          <t>Anh Tây - Quận 8 /0918.432.707</t>
        </is>
      </c>
      <c r="B2880" s="43" t="inlineStr">
        <is>
          <t>0918.432.707</t>
        </is>
      </c>
      <c r="C2880" s="43" t="inlineStr">
        <is>
          <t>Quận 8 - TP.HCM</t>
        </is>
      </c>
      <c r="D2880" s="43" t="n"/>
      <c r="E2880" s="43" t="n"/>
      <c r="F2880" s="43" t="inlineStr">
        <is>
          <t>KH0873</t>
        </is>
      </c>
      <c r="G2880" s="43" t="n"/>
      <c r="H2880" s="43" t="inlineStr">
        <is>
          <t>TP. Hồ Chí Minh</t>
        </is>
      </c>
      <c r="I2880" s="43" t="n"/>
    </row>
    <row r="2881" ht="25" customHeight="1">
      <c r="A2881" s="45" t="inlineStr">
        <is>
          <t>Anh Phương - Bình Tân/0979.372.878</t>
        </is>
      </c>
      <c r="B2881" s="45" t="inlineStr">
        <is>
          <t>0979.372.878</t>
        </is>
      </c>
      <c r="C2881" s="45" t="inlineStr">
        <is>
          <t>Bình Tân - TP.HCM</t>
        </is>
      </c>
      <c r="D2881" s="45" t="n"/>
      <c r="E2881" s="45" t="n"/>
      <c r="F2881" s="45" t="inlineStr">
        <is>
          <t>KH0874</t>
        </is>
      </c>
      <c r="G2881" s="45" t="n"/>
      <c r="H2881" s="45" t="inlineStr">
        <is>
          <t>TP. Hồ Chí Minh</t>
        </is>
      </c>
      <c r="I2881" s="45" t="n"/>
    </row>
    <row r="2882" ht="25" customHeight="1">
      <c r="A2882" s="43" t="inlineStr">
        <is>
          <t>Anh Nhớ - Bình Dương /0906.494.688</t>
        </is>
      </c>
      <c r="B2882" s="43" t="inlineStr">
        <is>
          <t>0906.494.688</t>
        </is>
      </c>
      <c r="C2882" s="43" t="inlineStr">
        <is>
          <t>Bình Dương</t>
        </is>
      </c>
      <c r="D2882" s="43" t="n"/>
      <c r="E2882" s="43" t="n"/>
      <c r="F2882" s="43" t="inlineStr">
        <is>
          <t>KH0872</t>
        </is>
      </c>
      <c r="G2882" s="43" t="n"/>
      <c r="H2882" s="43" t="inlineStr">
        <is>
          <t>Bình Dương</t>
        </is>
      </c>
      <c r="I2882" s="43" t="n"/>
    </row>
    <row r="2883" ht="25" customHeight="1">
      <c r="A2883" s="45" t="inlineStr">
        <is>
          <t>CH Phụ tùng Quang Hiếu - Quảng Bình/ 0961.105.777</t>
        </is>
      </c>
      <c r="B2883" s="45" t="inlineStr">
        <is>
          <t>0961.105.777</t>
        </is>
      </c>
      <c r="C2883" s="45" t="inlineStr">
        <is>
          <t>Quảng Bình</t>
        </is>
      </c>
      <c r="D2883" s="45" t="n"/>
      <c r="E2883" s="45" t="n"/>
      <c r="F2883" s="45" t="inlineStr">
        <is>
          <t>KH0871</t>
        </is>
      </c>
      <c r="G2883" s="45" t="n"/>
      <c r="H2883" s="45" t="n"/>
      <c r="I2883" s="45" t="n"/>
    </row>
    <row r="2884" ht="25" customHeight="1">
      <c r="A2884" s="43" t="inlineStr">
        <is>
          <t>Anh Phúc - Quận 7/ 0907.316.938</t>
        </is>
      </c>
      <c r="B2884" s="43" t="inlineStr">
        <is>
          <t>0907.316.938</t>
        </is>
      </c>
      <c r="C2884" s="43" t="inlineStr">
        <is>
          <t>Nguyễn Văn Linh, SG</t>
        </is>
      </c>
      <c r="D2884" s="43" t="n"/>
      <c r="E2884" s="43" t="n"/>
      <c r="F2884" s="43" t="inlineStr">
        <is>
          <t>KH0870</t>
        </is>
      </c>
      <c r="G2884" s="43" t="n"/>
      <c r="H2884" s="43" t="inlineStr">
        <is>
          <t>TP. Hồ Chí Minh</t>
        </is>
      </c>
      <c r="I2884" s="43" t="n"/>
    </row>
    <row r="2885" ht="25" customHeight="1">
      <c r="A2885" s="45" t="inlineStr">
        <is>
          <t>Công ty TNHH SXTM và DV Tiến Thành Phát - Q12/ A.Hòa: 0982.043.022</t>
        </is>
      </c>
      <c r="B2885" s="45" t="inlineStr">
        <is>
          <t>0982.043.022</t>
        </is>
      </c>
      <c r="C2885" s="45" t="inlineStr">
        <is>
          <t>54/7/3/7 Đường TCH07, KP4, P.Tân Chánh Hiệp, Q12, TP HCM</t>
        </is>
      </c>
      <c r="D2885" s="45" t="n"/>
      <c r="E2885" s="45" t="n"/>
      <c r="F2885" s="45" t="inlineStr">
        <is>
          <t>KH0868</t>
        </is>
      </c>
      <c r="G2885" s="45" t="n"/>
      <c r="H2885" s="45" t="inlineStr">
        <is>
          <t>TP. Hồ Chí Minh</t>
        </is>
      </c>
      <c r="I2885" s="45" t="n"/>
    </row>
    <row r="2886" ht="25" customHeight="1">
      <c r="A2886" s="43" t="inlineStr">
        <is>
          <t>Anh Hải - Trà Vinh/0934.493.055</t>
        </is>
      </c>
      <c r="B2886" s="43" t="inlineStr">
        <is>
          <t>0934.493.055</t>
        </is>
      </c>
      <c r="C2886" s="43" t="inlineStr">
        <is>
          <t>Nhiệt Điện - Trà Vinh</t>
        </is>
      </c>
      <c r="D2886" s="43" t="n"/>
      <c r="E2886" s="43" t="n"/>
      <c r="F2886" s="43" t="inlineStr">
        <is>
          <t>KH0869</t>
        </is>
      </c>
      <c r="G2886" s="43" t="n"/>
      <c r="H2886" s="43" t="inlineStr">
        <is>
          <t>Trà Vinh</t>
        </is>
      </c>
      <c r="I2886" s="43" t="n"/>
    </row>
    <row r="2887" ht="25" customHeight="1">
      <c r="A2887" s="45" t="inlineStr">
        <is>
          <t>Anh Tân - Tân Vạn/ 0913.941.304</t>
        </is>
      </c>
      <c r="B2887" s="45" t="inlineStr">
        <is>
          <t>0913.941.304</t>
        </is>
      </c>
      <c r="C2887" s="45" t="inlineStr">
        <is>
          <t>Tân Vạn - TP.HCM</t>
        </is>
      </c>
      <c r="D2887" s="45" t="n"/>
      <c r="E2887" s="45" t="n"/>
      <c r="F2887" s="45" t="inlineStr">
        <is>
          <t>KH0864</t>
        </is>
      </c>
      <c r="G2887" s="45" t="n"/>
      <c r="H2887" s="45" t="inlineStr">
        <is>
          <t>TP. Hồ Chí Minh</t>
        </is>
      </c>
      <c r="I2887" s="45" t="n"/>
    </row>
    <row r="2888" ht="25" customHeight="1">
      <c r="A2888" s="43" t="inlineStr">
        <is>
          <t>X anh Hà - Ngã Tư Bình Phước/0979.137.032</t>
        </is>
      </c>
      <c r="B2888" s="43" t="inlineStr">
        <is>
          <t>0979.137.032</t>
        </is>
      </c>
      <c r="C2888" s="43" t="inlineStr">
        <is>
          <t>Ngã tư Bình Phước - TP.HCM</t>
        </is>
      </c>
      <c r="D2888" s="43" t="n"/>
      <c r="E2888" s="43" t="n"/>
      <c r="F2888" s="43" t="inlineStr">
        <is>
          <t>KH0865</t>
        </is>
      </c>
      <c r="G2888" s="43" t="n"/>
      <c r="H2888" s="43" t="inlineStr">
        <is>
          <t>TP. Hồ Chí Minh</t>
        </is>
      </c>
      <c r="I2888" s="43" t="n"/>
    </row>
    <row r="2889" ht="25" customHeight="1">
      <c r="A2889" s="45" t="inlineStr">
        <is>
          <t>Anh Bảy - Bình Định/0934.910.087</t>
        </is>
      </c>
      <c r="B2889" s="45" t="inlineStr">
        <is>
          <t>0934.910.087</t>
        </is>
      </c>
      <c r="C2889" s="45" t="inlineStr">
        <is>
          <t>Tam Quang - Bình Định</t>
        </is>
      </c>
      <c r="D2889" s="45" t="n"/>
      <c r="E2889" s="45" t="n"/>
      <c r="F2889" s="45" t="inlineStr">
        <is>
          <t>KH0866</t>
        </is>
      </c>
      <c r="G2889" s="45" t="n"/>
      <c r="H2889" s="45" t="inlineStr">
        <is>
          <t>Bình Định</t>
        </is>
      </c>
      <c r="I2889" s="45" t="n"/>
    </row>
    <row r="2890" ht="25" customHeight="1">
      <c r="A2890" s="43" t="inlineStr">
        <is>
          <t>Anh Điền - TP Rạch Giá /0907.442.383</t>
        </is>
      </c>
      <c r="B2890" s="43" t="inlineStr">
        <is>
          <t>0907.442.383</t>
        </is>
      </c>
      <c r="C2890" s="43" t="inlineStr">
        <is>
          <t>TP Rạch Giá - Kiên Giang</t>
        </is>
      </c>
      <c r="D2890" s="43" t="n"/>
      <c r="E2890" s="43" t="n"/>
      <c r="F2890" s="43" t="inlineStr">
        <is>
          <t>KH0867</t>
        </is>
      </c>
      <c r="G2890" s="43" t="n"/>
      <c r="H2890" s="43" t="inlineStr">
        <is>
          <t>Kiên Giang</t>
        </is>
      </c>
      <c r="I2890" s="43" t="n"/>
    </row>
    <row r="2891" ht="25" customHeight="1">
      <c r="A2891" s="45" t="inlineStr">
        <is>
          <t>Xưởng Nam Thành - Earka/ 0903.534.547</t>
        </is>
      </c>
      <c r="B2891" s="45" t="inlineStr">
        <is>
          <t>0903.534.547</t>
        </is>
      </c>
      <c r="C2891" s="45" t="inlineStr">
        <is>
          <t>Earka, ĐắkLắk</t>
        </is>
      </c>
      <c r="D2891" s="45" t="n"/>
      <c r="E2891" s="45" t="n"/>
      <c r="F2891" s="45" t="inlineStr">
        <is>
          <t>KH0863</t>
        </is>
      </c>
      <c r="G2891" s="45" t="n"/>
      <c r="H2891" s="45" t="inlineStr">
        <is>
          <t>Đắk Lắk</t>
        </is>
      </c>
      <c r="I2891" s="45" t="n"/>
    </row>
    <row r="2892" ht="25" customHeight="1">
      <c r="A2892" s="43" t="inlineStr">
        <is>
          <t>Xưởng Anh Dũng - Bình Chánh /0973.515.136</t>
        </is>
      </c>
      <c r="B2892" s="43" t="inlineStr">
        <is>
          <t>0973.515.136</t>
        </is>
      </c>
      <c r="C2892" s="43" t="inlineStr">
        <is>
          <t>Quốc Lộ 1A - Bình Chánh - SG</t>
        </is>
      </c>
      <c r="D2892" s="43" t="n"/>
      <c r="E2892" s="43" t="n"/>
      <c r="F2892" s="43" t="inlineStr">
        <is>
          <t>KH0862</t>
        </is>
      </c>
      <c r="G2892" s="43" t="n"/>
      <c r="H2892" s="43" t="inlineStr">
        <is>
          <t>TP. Hồ Chí Minh</t>
        </is>
      </c>
      <c r="I2892" s="43" t="n"/>
    </row>
    <row r="2893" ht="25" customHeight="1">
      <c r="A2893" s="45" t="inlineStr">
        <is>
          <t>Cửa Hàng Ba Duy - Kiên Giang / 0917.266.483</t>
        </is>
      </c>
      <c r="B2893" s="45" t="inlineStr">
        <is>
          <t>0917.266.483</t>
        </is>
      </c>
      <c r="C2893" s="45" t="inlineStr">
        <is>
          <t>TT Kiên Lương - Kiên Lương - Kiên Giang</t>
        </is>
      </c>
      <c r="D2893" s="45" t="n"/>
      <c r="E2893" s="45" t="n"/>
      <c r="F2893" s="45" t="inlineStr">
        <is>
          <t>KH0861</t>
        </is>
      </c>
      <c r="G2893" s="45" t="n"/>
      <c r="H2893" s="45" t="inlineStr">
        <is>
          <t>Kiên Giang</t>
        </is>
      </c>
      <c r="I2893" s="45" t="n"/>
    </row>
    <row r="2894" ht="25" customHeight="1">
      <c r="A2894" s="43" t="inlineStr">
        <is>
          <t>KUAN KUNG MACHINERY CORP</t>
        </is>
      </c>
      <c r="B2894" s="43" t="n"/>
      <c r="C2894" s="43" t="inlineStr">
        <is>
          <t>#12, Lane 53, Taiming Rd., Wuji, Taichung, Taiwan, R.O.C</t>
        </is>
      </c>
      <c r="D2894" s="43" t="n"/>
      <c r="E2894" s="43" t="n"/>
      <c r="F2894" s="43" t="inlineStr">
        <is>
          <t>KKM</t>
        </is>
      </c>
      <c r="G2894" s="43" t="n"/>
      <c r="H2894" s="43" t="n"/>
      <c r="I2894" s="43" t="n"/>
    </row>
    <row r="2895" ht="25" customHeight="1">
      <c r="A2895" s="45" t="inlineStr">
        <is>
          <t>Anh Phúc - Đắk Lắk / 0989.249.143</t>
        </is>
      </c>
      <c r="B2895" s="45" t="inlineStr">
        <is>
          <t>0989.249.143</t>
        </is>
      </c>
      <c r="C2895" s="45" t="inlineStr">
        <is>
          <t>Km52, Đắk Lắk</t>
        </is>
      </c>
      <c r="D2895" s="45" t="n"/>
      <c r="E2895" s="45" t="n"/>
      <c r="F2895" s="45" t="inlineStr">
        <is>
          <t>KH0860</t>
        </is>
      </c>
      <c r="G2895" s="45" t="n"/>
      <c r="H2895" s="45" t="inlineStr">
        <is>
          <t>Đắk Lắk</t>
        </is>
      </c>
      <c r="I2895" s="45" t="n"/>
    </row>
    <row r="2896" ht="25" customHeight="1">
      <c r="A2896" s="43" t="inlineStr">
        <is>
          <t>Bãi Máy Nghĩa Trí - Ngã tư Thủ Đức/ Anh Hưng - 0989.784.815</t>
        </is>
      </c>
      <c r="B2896" s="43" t="inlineStr">
        <is>
          <t>0989.784.815</t>
        </is>
      </c>
      <c r="C2896" s="43" t="inlineStr">
        <is>
          <t>Ngã tư Thủ Đức - Quận 9 - TP. HCM</t>
        </is>
      </c>
      <c r="D2896" s="43" t="n"/>
      <c r="E2896" s="43" t="n"/>
      <c r="F2896" s="43" t="inlineStr">
        <is>
          <t>KH0858</t>
        </is>
      </c>
      <c r="G2896" s="43" t="n"/>
      <c r="H2896" s="43" t="inlineStr">
        <is>
          <t>TP. Hồ Chí Minh</t>
        </is>
      </c>
      <c r="I2896" s="43" t="n"/>
    </row>
    <row r="2897" ht="25" customHeight="1">
      <c r="A2897" s="45" t="inlineStr">
        <is>
          <t>Chị Thu - Bình Dương / 0908.881.533</t>
        </is>
      </c>
      <c r="B2897" s="45" t="inlineStr">
        <is>
          <t>0908.881.533</t>
        </is>
      </c>
      <c r="C2897" s="45" t="inlineStr">
        <is>
          <t>Bình Dương</t>
        </is>
      </c>
      <c r="D2897" s="45" t="n"/>
      <c r="E2897" s="45" t="n"/>
      <c r="F2897" s="45" t="inlineStr">
        <is>
          <t>KH0859</t>
        </is>
      </c>
      <c r="G2897" s="45" t="n"/>
      <c r="H2897" s="45" t="inlineStr">
        <is>
          <t>Bình Dương</t>
        </is>
      </c>
      <c r="I2897" s="45" t="n"/>
    </row>
    <row r="2898" ht="25" customHeight="1">
      <c r="A2898" s="43" t="inlineStr">
        <is>
          <t>Anh Thắng - Bình Định/ 0938.525.058</t>
        </is>
      </c>
      <c r="B2898" s="43" t="inlineStr">
        <is>
          <t>0938.525.058</t>
        </is>
      </c>
      <c r="C2898" s="43" t="inlineStr">
        <is>
          <t>Bình Định</t>
        </is>
      </c>
      <c r="D2898" s="43" t="n"/>
      <c r="E2898" s="43" t="n"/>
      <c r="F2898" s="43" t="inlineStr">
        <is>
          <t>KH0855</t>
        </is>
      </c>
      <c r="G2898" s="43" t="n"/>
      <c r="H2898" s="43" t="inlineStr">
        <is>
          <t>Bình Định</t>
        </is>
      </c>
      <c r="I2898" s="43" t="n"/>
    </row>
    <row r="2899" ht="25" customHeight="1">
      <c r="A2899" s="45" t="inlineStr">
        <is>
          <t>Công ty CP Đầu Tư và Xây Lắp 5</t>
        </is>
      </c>
      <c r="B2899" s="45" t="n"/>
      <c r="C2899" s="45" t="inlineStr">
        <is>
          <t>Số 6 Nguyễn Công Trứ, Phường Phạm Đình Hồ, Quận Hai Bà Trưng, TP Hà Nội</t>
        </is>
      </c>
      <c r="D2899" s="45" t="n"/>
      <c r="E2899" s="45" t="n"/>
      <c r="F2899" s="45" t="inlineStr">
        <is>
          <t>KH0856</t>
        </is>
      </c>
      <c r="G2899" s="45" t="n"/>
      <c r="H2899" s="45" t="inlineStr">
        <is>
          <t>Hà Nội</t>
        </is>
      </c>
      <c r="I2899" s="45" t="n"/>
    </row>
    <row r="2900" ht="25" customHeight="1">
      <c r="A2900" s="43" t="inlineStr">
        <is>
          <t>Công Ty CP Gạch Men V.T.C - Đồng Nai/ 01255.761.884</t>
        </is>
      </c>
      <c r="B2900" s="43" t="inlineStr">
        <is>
          <t>01255.761.884</t>
        </is>
      </c>
      <c r="C2900" s="43" t="inlineStr">
        <is>
          <t>Long Thành - Đồng Nai</t>
        </is>
      </c>
      <c r="D2900" s="43" t="n"/>
      <c r="E2900" s="43" t="n"/>
      <c r="F2900" s="43" t="inlineStr">
        <is>
          <t>KH0857</t>
        </is>
      </c>
      <c r="G2900" s="43" t="n"/>
      <c r="H2900" s="43" t="inlineStr">
        <is>
          <t>Đồng Nai</t>
        </is>
      </c>
      <c r="I2900" s="43" t="n"/>
    </row>
    <row r="2901" ht="25" customHeight="1">
      <c r="A2901" s="45" t="inlineStr">
        <is>
          <t>Cửa Hàng CG Tân Phong - Bình Dương/ Anh Phúc - 0906.954.824</t>
        </is>
      </c>
      <c r="B2901" s="45" t="inlineStr">
        <is>
          <t>0906.954.824</t>
        </is>
      </c>
      <c r="C2901" s="45" t="inlineStr">
        <is>
          <t>Tân Vạn - Bình Dương</t>
        </is>
      </c>
      <c r="D2901" s="45" t="n"/>
      <c r="E2901" s="45" t="n"/>
      <c r="F2901" s="45" t="inlineStr">
        <is>
          <t>KH0853</t>
        </is>
      </c>
      <c r="G2901" s="45" t="n"/>
      <c r="H2901" s="45" t="inlineStr">
        <is>
          <t>Bình Dương</t>
        </is>
      </c>
      <c r="I2901" s="45" t="n"/>
    </row>
    <row r="2902" ht="25" customHeight="1">
      <c r="A2902" s="43" t="inlineStr">
        <is>
          <t>Anh Phú - Cam Lâm /0905.167.609</t>
        </is>
      </c>
      <c r="B2902" s="43" t="inlineStr">
        <is>
          <t>0905.167.609</t>
        </is>
      </c>
      <c r="C2902" s="43" t="inlineStr">
        <is>
          <t>Cam Lâm - Nha Trang</t>
        </is>
      </c>
      <c r="D2902" s="43" t="n"/>
      <c r="E2902" s="43" t="n"/>
      <c r="F2902" s="43" t="inlineStr">
        <is>
          <t>KH0854</t>
        </is>
      </c>
      <c r="G2902" s="43" t="n"/>
      <c r="H2902" s="43" t="inlineStr">
        <is>
          <t>Khánh Hòa</t>
        </is>
      </c>
      <c r="I2902" s="43" t="n"/>
    </row>
    <row r="2903" ht="25" customHeight="1">
      <c r="A2903" s="45" t="inlineStr">
        <is>
          <t>Cty Mai Tiến Thành . Anh Lâm - SG/0919.430.092</t>
        </is>
      </c>
      <c r="B2903" s="45" t="inlineStr">
        <is>
          <t>0919.430.092</t>
        </is>
      </c>
      <c r="C2903" s="45" t="inlineStr">
        <is>
          <t>Sài Gòn</t>
        </is>
      </c>
      <c r="D2903" s="45" t="n"/>
      <c r="E2903" s="45" t="n"/>
      <c r="F2903" s="45" t="inlineStr">
        <is>
          <t>KH0851</t>
        </is>
      </c>
      <c r="G2903" s="45" t="n"/>
      <c r="H2903" s="45" t="inlineStr">
        <is>
          <t>TP. Hồ Chí Minh</t>
        </is>
      </c>
      <c r="I2903" s="45" t="n"/>
    </row>
    <row r="2904" ht="25" customHeight="1">
      <c r="A2904" s="43" t="inlineStr">
        <is>
          <t>Anh Đạt - Cà Mau /0913.324.992</t>
        </is>
      </c>
      <c r="B2904" s="43" t="inlineStr">
        <is>
          <t>0913.324.992</t>
        </is>
      </c>
      <c r="C2904" s="43" t="inlineStr">
        <is>
          <t>Cà Mau</t>
        </is>
      </c>
      <c r="D2904" s="43" t="n"/>
      <c r="E2904" s="43" t="n"/>
      <c r="F2904" s="43" t="inlineStr">
        <is>
          <t>KH0852</t>
        </is>
      </c>
      <c r="G2904" s="43" t="n"/>
      <c r="H2904" s="43" t="inlineStr">
        <is>
          <t>Cà Mau</t>
        </is>
      </c>
      <c r="I2904" s="43" t="n"/>
    </row>
    <row r="2905" ht="25" customHeight="1">
      <c r="A2905" s="45" t="inlineStr">
        <is>
          <t>Anh Duy Linh - Đồng Xoài/ 0985.002.841</t>
        </is>
      </c>
      <c r="B2905" s="45" t="inlineStr">
        <is>
          <t>0985.002.841</t>
        </is>
      </c>
      <c r="C2905" s="45" t="inlineStr">
        <is>
          <t>Đồng Xoài - Bình Phước</t>
        </is>
      </c>
      <c r="D2905" s="45" t="n"/>
      <c r="E2905" s="45" t="n"/>
      <c r="F2905" s="45" t="inlineStr">
        <is>
          <t>KH0850</t>
        </is>
      </c>
      <c r="G2905" s="45" t="n"/>
      <c r="H2905" s="45" t="inlineStr">
        <is>
          <t>Bình Phước</t>
        </is>
      </c>
      <c r="I2905" s="45" t="n"/>
    </row>
    <row r="2906" ht="25" customHeight="1">
      <c r="A2906" s="43" t="inlineStr">
        <is>
          <t>Công ty TNHH Xây Dựng Doãn Ly - Bình Thuận / Anh Ly: 0913.681.059</t>
        </is>
      </c>
      <c r="B2906" s="43" t="inlineStr">
        <is>
          <t>0913.681.059</t>
        </is>
      </c>
      <c r="C2906" s="43" t="inlineStr">
        <is>
          <t>Hồng Sơn, Hàm Thuận Bắc, Bình Thuận</t>
        </is>
      </c>
      <c r="D2906" s="43" t="n"/>
      <c r="E2906" s="43" t="n"/>
      <c r="F2906" s="43" t="inlineStr">
        <is>
          <t>KH0848</t>
        </is>
      </c>
      <c r="G2906" s="43" t="n"/>
      <c r="H2906" s="43" t="inlineStr">
        <is>
          <t>Bình Thuận</t>
        </is>
      </c>
      <c r="I2906" s="43" t="n"/>
    </row>
    <row r="2907" ht="25" customHeight="1">
      <c r="A2907" s="45" t="inlineStr">
        <is>
          <t>Công Ty TNHH MTV Khánh Ly - Quảng Ngãi/ Anh Tiến: 01234.457.777</t>
        </is>
      </c>
      <c r="B2907" s="45" t="inlineStr">
        <is>
          <t>01234.457.777</t>
        </is>
      </c>
      <c r="C2907" s="45" t="inlineStr">
        <is>
          <t>Thôn Long Vĩnh, X.Bình Long, H.Bình Sơn, T.Quảng Ngãi</t>
        </is>
      </c>
      <c r="D2907" s="45" t="n"/>
      <c r="E2907" s="45" t="n"/>
      <c r="F2907" s="45" t="inlineStr">
        <is>
          <t>KH0849</t>
        </is>
      </c>
      <c r="G2907" s="45" t="n"/>
      <c r="H2907" s="45" t="inlineStr">
        <is>
          <t>Quảng Ngãi</t>
        </is>
      </c>
      <c r="I2907" s="45" t="n"/>
    </row>
    <row r="2908" ht="25" customHeight="1">
      <c r="A2908" s="43" t="inlineStr">
        <is>
          <t>Anh Tèo - Đồng Nai / 0938.442.252</t>
        </is>
      </c>
      <c r="B2908" s="43" t="inlineStr">
        <is>
          <t>0938.442.252</t>
        </is>
      </c>
      <c r="C2908" s="43" t="inlineStr">
        <is>
          <t>Đồng Nai</t>
        </is>
      </c>
      <c r="D2908" s="43" t="n"/>
      <c r="E2908" s="43" t="n"/>
      <c r="F2908" s="43" t="inlineStr">
        <is>
          <t>KH0845</t>
        </is>
      </c>
      <c r="G2908" s="43" t="n"/>
      <c r="H2908" s="43" t="inlineStr">
        <is>
          <t>Đồng Nai</t>
        </is>
      </c>
      <c r="I2908" s="43" t="n"/>
    </row>
    <row r="2909" ht="25" customHeight="1">
      <c r="A2909" s="45" t="inlineStr">
        <is>
          <t>Anh Phúc - Bình Dương (D)/ 0913.154.465</t>
        </is>
      </c>
      <c r="B2909" s="45" t="inlineStr">
        <is>
          <t>0913.154.465</t>
        </is>
      </c>
      <c r="C2909" s="45" t="inlineStr">
        <is>
          <t>Bình Dương</t>
        </is>
      </c>
      <c r="D2909" s="45" t="n"/>
      <c r="E2909" s="45" t="n"/>
      <c r="F2909" s="45" t="inlineStr">
        <is>
          <t>KH0846</t>
        </is>
      </c>
      <c r="G2909" s="45" t="n"/>
      <c r="H2909" s="45" t="inlineStr">
        <is>
          <t>Bình Dương</t>
        </is>
      </c>
      <c r="I2909" s="45" t="n"/>
    </row>
    <row r="2910" ht="25" customHeight="1">
      <c r="A2910" s="43" t="inlineStr">
        <is>
          <t>Anh Lợi - Vũng Tàu / 0988.460.036</t>
        </is>
      </c>
      <c r="B2910" s="43" t="inlineStr">
        <is>
          <t>0988.460.036</t>
        </is>
      </c>
      <c r="C2910" s="43" t="inlineStr">
        <is>
          <t>Vũng Tàu</t>
        </is>
      </c>
      <c r="D2910" s="43" t="n"/>
      <c r="E2910" s="43" t="n"/>
      <c r="F2910" s="43" t="inlineStr">
        <is>
          <t>KH0847</t>
        </is>
      </c>
      <c r="G2910" s="43" t="n"/>
      <c r="H2910" s="43" t="inlineStr">
        <is>
          <t>Bà Rịa - Vũng Tàu</t>
        </is>
      </c>
      <c r="I2910" s="43" t="n"/>
    </row>
    <row r="2911" ht="25" customHeight="1">
      <c r="A2911" s="45" t="inlineStr">
        <is>
          <t>Cửa Hàng Anh Len - Bạc Liêu / 0982.528.545</t>
        </is>
      </c>
      <c r="B2911" s="45" t="inlineStr">
        <is>
          <t>0982.528.545</t>
        </is>
      </c>
      <c r="C2911" s="45" t="inlineStr">
        <is>
          <t>184 Võ Thị Sáu, Khóm 4, P.4, TP.Bạc Liêu</t>
        </is>
      </c>
      <c r="D2911" s="45" t="n"/>
      <c r="E2911" s="45" t="n"/>
      <c r="F2911" s="45" t="inlineStr">
        <is>
          <t>KH0843</t>
        </is>
      </c>
      <c r="G2911" s="45" t="n"/>
      <c r="H2911" s="45" t="inlineStr">
        <is>
          <t>Bạc Liêu</t>
        </is>
      </c>
      <c r="I2911" s="45" t="n"/>
    </row>
    <row r="2912" ht="25" customHeight="1">
      <c r="A2912" s="43" t="inlineStr">
        <is>
          <t>Anh Hoàng - Long An / 0906.796.905</t>
        </is>
      </c>
      <c r="B2912" s="43" t="inlineStr">
        <is>
          <t>0906.796.905</t>
        </is>
      </c>
      <c r="C2912" s="43" t="inlineStr">
        <is>
          <t>Cần Đước, Long An</t>
        </is>
      </c>
      <c r="D2912" s="43" t="n"/>
      <c r="E2912" s="43" t="n"/>
      <c r="F2912" s="43" t="inlineStr">
        <is>
          <t>KH0844</t>
        </is>
      </c>
      <c r="G2912" s="43" t="n"/>
      <c r="H2912" s="43" t="inlineStr">
        <is>
          <t>Long An</t>
        </is>
      </c>
      <c r="I2912" s="43" t="n"/>
    </row>
    <row r="2913" ht="25" customHeight="1">
      <c r="A2913" s="45" t="inlineStr">
        <is>
          <t>Xưởng Hoàng Hải - Ngã 4 BP/ 0906.433.432</t>
        </is>
      </c>
      <c r="B2913" s="45" t="inlineStr">
        <is>
          <t>0906.433.432</t>
        </is>
      </c>
      <c r="C2913" s="45" t="inlineStr">
        <is>
          <t>Ngã 4 BP, SG</t>
        </is>
      </c>
      <c r="D2913" s="45" t="n"/>
      <c r="E2913" s="45" t="n"/>
      <c r="F2913" s="45" t="inlineStr">
        <is>
          <t>KH0842</t>
        </is>
      </c>
      <c r="G2913" s="45" t="n"/>
      <c r="H2913" s="45" t="inlineStr">
        <is>
          <t>TP. Hồ Chí Minh</t>
        </is>
      </c>
      <c r="I2913" s="45" t="n"/>
    </row>
    <row r="2914" ht="25" customHeight="1">
      <c r="A2914" s="43" t="inlineStr">
        <is>
          <t>Anh Sảng - Đăk Nông / 0916.421.737</t>
        </is>
      </c>
      <c r="B2914" s="43" t="inlineStr">
        <is>
          <t>0916.421.737</t>
        </is>
      </c>
      <c r="C2914" s="43" t="inlineStr">
        <is>
          <t>Đăk Nông</t>
        </is>
      </c>
      <c r="D2914" s="43" t="n"/>
      <c r="E2914" s="43" t="n"/>
      <c r="F2914" s="43" t="inlineStr">
        <is>
          <t>KH0840</t>
        </is>
      </c>
      <c r="G2914" s="43" t="n"/>
      <c r="H2914" s="43" t="inlineStr">
        <is>
          <t>Đắk Nông</t>
        </is>
      </c>
      <c r="I2914" s="43" t="n"/>
    </row>
    <row r="2915" ht="25" customHeight="1">
      <c r="A2915" s="45" t="inlineStr">
        <is>
          <t>Anh Vinh - Đức Trọng / 0919.389.123</t>
        </is>
      </c>
      <c r="B2915" s="45" t="inlineStr">
        <is>
          <t>0919.389.123</t>
        </is>
      </c>
      <c r="C2915" s="45" t="inlineStr">
        <is>
          <t>Đức Trọng - Lâm Đồng</t>
        </is>
      </c>
      <c r="D2915" s="45" t="n"/>
      <c r="E2915" s="45" t="n"/>
      <c r="F2915" s="45" t="inlineStr">
        <is>
          <t>KH0841</t>
        </is>
      </c>
      <c r="G2915" s="45" t="n"/>
      <c r="H2915" s="45" t="inlineStr">
        <is>
          <t>Lâm Đồng</t>
        </is>
      </c>
      <c r="I2915" s="45" t="n"/>
    </row>
    <row r="2916" ht="25" customHeight="1">
      <c r="A2916" s="43" t="inlineStr">
        <is>
          <t>anh Hoàng - Q.7/ 0925.569.559</t>
        </is>
      </c>
      <c r="B2916" s="43" t="inlineStr">
        <is>
          <t>0925.569.559</t>
        </is>
      </c>
      <c r="C2916" s="43" t="inlineStr">
        <is>
          <t>Q.7 - SG</t>
        </is>
      </c>
      <c r="D2916" s="43" t="n"/>
      <c r="E2916" s="43" t="n"/>
      <c r="F2916" s="43" t="inlineStr">
        <is>
          <t>KH0837</t>
        </is>
      </c>
      <c r="G2916" s="43" t="n"/>
      <c r="H2916" s="43" t="inlineStr">
        <is>
          <t>TP. Hồ Chí Minh</t>
        </is>
      </c>
      <c r="I2916" s="43" t="n"/>
    </row>
    <row r="2917" ht="25" customHeight="1">
      <c r="A2917" s="45" t="inlineStr">
        <is>
          <t>Anh Dự - Cty TNHH XD và TTNT Đại Hưng Phát / 0902.421.757</t>
        </is>
      </c>
      <c r="B2917" s="45" t="inlineStr">
        <is>
          <t>0902.421.757</t>
        </is>
      </c>
      <c r="C2917" s="45" t="inlineStr">
        <is>
          <t>235/1 đường trục P.03, Q.Bình Thạnh</t>
        </is>
      </c>
      <c r="D2917" s="45" t="n"/>
      <c r="E2917" s="45" t="n"/>
      <c r="F2917" s="45" t="inlineStr">
        <is>
          <t>KH0838</t>
        </is>
      </c>
      <c r="G2917" s="45" t="n"/>
      <c r="H2917" s="45" t="inlineStr">
        <is>
          <t>TP. Hồ Chí Minh</t>
        </is>
      </c>
      <c r="I2917" s="45" t="n"/>
    </row>
    <row r="2918" ht="25" customHeight="1">
      <c r="A2918" s="43" t="inlineStr">
        <is>
          <t>Anh Hải - Hàng Xanh / 0934.004.010</t>
        </is>
      </c>
      <c r="B2918" s="43" t="inlineStr">
        <is>
          <t>0934.004.010</t>
        </is>
      </c>
      <c r="C2918" s="43" t="inlineStr">
        <is>
          <t>Hàng Xanh, SG</t>
        </is>
      </c>
      <c r="D2918" s="43" t="n"/>
      <c r="E2918" s="43" t="n"/>
      <c r="F2918" s="43" t="inlineStr">
        <is>
          <t>KH0839</t>
        </is>
      </c>
      <c r="G2918" s="43" t="n"/>
      <c r="H2918" s="43" t="inlineStr">
        <is>
          <t>TP. Hồ Chí Minh</t>
        </is>
      </c>
      <c r="I2918" s="43" t="n"/>
    </row>
    <row r="2919" ht="25" customHeight="1">
      <c r="A2919" s="45" t="inlineStr">
        <is>
          <t>Anh Dương - Phước Bình/ 0972.243.040</t>
        </is>
      </c>
      <c r="B2919" s="45" t="inlineStr">
        <is>
          <t>0972.243.040</t>
        </is>
      </c>
      <c r="C2919" s="45" t="inlineStr">
        <is>
          <t>Phước Bình, Bình Phước</t>
        </is>
      </c>
      <c r="D2919" s="45" t="n"/>
      <c r="E2919" s="45" t="n"/>
      <c r="F2919" s="45" t="inlineStr">
        <is>
          <t>KH0836</t>
        </is>
      </c>
      <c r="G2919" s="45" t="n"/>
      <c r="H2919" s="45" t="inlineStr">
        <is>
          <t>Bình Phước</t>
        </is>
      </c>
      <c r="I2919" s="45" t="n"/>
    </row>
    <row r="2920" ht="25" customHeight="1">
      <c r="A2920" s="43" t="inlineStr">
        <is>
          <t>Anh Lê - Long An / 01676.768.719</t>
        </is>
      </c>
      <c r="B2920" s="43" t="inlineStr">
        <is>
          <t>01676.768.719</t>
        </is>
      </c>
      <c r="C2920" s="43" t="inlineStr">
        <is>
          <t>Thành Phố Tân An, Long An</t>
        </is>
      </c>
      <c r="D2920" s="43" t="n"/>
      <c r="E2920" s="43" t="n"/>
      <c r="F2920" s="43" t="inlineStr">
        <is>
          <t>KH0834</t>
        </is>
      </c>
      <c r="G2920" s="43" t="n"/>
      <c r="H2920" s="43" t="inlineStr">
        <is>
          <t>Long An</t>
        </is>
      </c>
      <c r="I2920" s="43" t="n"/>
    </row>
    <row r="2921" ht="25" customHeight="1">
      <c r="A2921" s="45" t="inlineStr">
        <is>
          <t>Anh Phúc - Đức Trọng / 0967.019.369</t>
        </is>
      </c>
      <c r="B2921" s="45" t="inlineStr">
        <is>
          <t>0967.019.369</t>
        </is>
      </c>
      <c r="C2921" s="45" t="inlineStr">
        <is>
          <t>Đức Trọng - Lâm Đồng</t>
        </is>
      </c>
      <c r="D2921" s="45" t="n"/>
      <c r="E2921" s="45" t="n"/>
      <c r="F2921" s="45" t="inlineStr">
        <is>
          <t>KH0835</t>
        </is>
      </c>
      <c r="G2921" s="45" t="n"/>
      <c r="H2921" s="45" t="inlineStr">
        <is>
          <t>Lâm Đồng</t>
        </is>
      </c>
      <c r="I2921" s="45" t="n"/>
    </row>
    <row r="2922" ht="25" customHeight="1">
      <c r="A2922" s="43" t="inlineStr">
        <is>
          <t>Bãi máy anh Kiệt - Bạc Liêu/ 0913.630.662</t>
        </is>
      </c>
      <c r="B2922" s="43" t="inlineStr">
        <is>
          <t>0913.630.662</t>
        </is>
      </c>
      <c r="C2922" s="43" t="inlineStr">
        <is>
          <t>Bạc Liêu</t>
        </is>
      </c>
      <c r="D2922" s="43" t="n"/>
      <c r="E2922" s="43" t="n"/>
      <c r="F2922" s="43" t="inlineStr">
        <is>
          <t>KH0831</t>
        </is>
      </c>
      <c r="G2922" s="43" t="n"/>
      <c r="H2922" s="43" t="inlineStr">
        <is>
          <t>Bạc Liêu</t>
        </is>
      </c>
      <c r="I2922" s="43" t="n"/>
    </row>
    <row r="2923" ht="25" customHeight="1">
      <c r="A2923" s="45" t="inlineStr">
        <is>
          <t>Anh Nam (Công ty TNHH Phúc Minh) - Đạ Tẻh/ 0907.888.988</t>
        </is>
      </c>
      <c r="B2923" s="45" t="inlineStr">
        <is>
          <t>0907.888.988</t>
        </is>
      </c>
      <c r="C2923" s="45" t="inlineStr">
        <is>
          <t>67A - Đường 30/4, Khu phố 1C, Thị trấn Đạ Tẻh, Huyện Đạ Tẻh, Lâm Đồng</t>
        </is>
      </c>
      <c r="D2923" s="45" t="n"/>
      <c r="E2923" s="45" t="n"/>
      <c r="F2923" s="45" t="inlineStr">
        <is>
          <t>KH0832</t>
        </is>
      </c>
      <c r="G2923" s="45" t="n"/>
      <c r="H2923" s="45" t="inlineStr">
        <is>
          <t>Lâm Đồng</t>
        </is>
      </c>
      <c r="I2923" s="45" t="n"/>
    </row>
    <row r="2924" ht="25" customHeight="1">
      <c r="A2924" s="43" t="inlineStr">
        <is>
          <t>Anh Hảo - Quảng Ngãi/ 0906.484.151</t>
        </is>
      </c>
      <c r="B2924" s="43" t="inlineStr">
        <is>
          <t>0906.484.151</t>
        </is>
      </c>
      <c r="C2924" s="43" t="inlineStr">
        <is>
          <t>Quảng Ngãi</t>
        </is>
      </c>
      <c r="D2924" s="43" t="n"/>
      <c r="E2924" s="43" t="n"/>
      <c r="F2924" s="43" t="inlineStr">
        <is>
          <t>KH0833</t>
        </is>
      </c>
      <c r="G2924" s="43" t="n"/>
      <c r="H2924" s="43" t="inlineStr">
        <is>
          <t>Quảng Ngãi</t>
        </is>
      </c>
      <c r="I2924" s="43" t="n"/>
    </row>
    <row r="2925" ht="25" customHeight="1">
      <c r="A2925" s="45" t="inlineStr">
        <is>
          <t>Anh Tiến - Phan Thiết /01654.875.073</t>
        </is>
      </c>
      <c r="B2925" s="45" t="inlineStr">
        <is>
          <t>01654.875.073</t>
        </is>
      </c>
      <c r="C2925" s="45" t="inlineStr">
        <is>
          <t>Phan Thiết</t>
        </is>
      </c>
      <c r="D2925" s="45" t="n"/>
      <c r="E2925" s="45" t="n"/>
      <c r="F2925" s="45" t="inlineStr">
        <is>
          <t>KH0828</t>
        </is>
      </c>
      <c r="G2925" s="45" t="n"/>
      <c r="H2925" s="45" t="inlineStr">
        <is>
          <t>Bình Thuận</t>
        </is>
      </c>
      <c r="I2925" s="45" t="n"/>
    </row>
    <row r="2926" ht="25" customHeight="1">
      <c r="A2926" s="43" t="inlineStr">
        <is>
          <t>Anh Nam - Bạc Liêu/ 0913.990.299</t>
        </is>
      </c>
      <c r="B2926" s="43" t="inlineStr">
        <is>
          <t>0913.990.299</t>
        </is>
      </c>
      <c r="C2926" s="43" t="inlineStr">
        <is>
          <t>TP Bạc Liêu</t>
        </is>
      </c>
      <c r="D2926" s="43" t="n"/>
      <c r="E2926" s="43" t="n"/>
      <c r="F2926" s="43" t="inlineStr">
        <is>
          <t>KH0829</t>
        </is>
      </c>
      <c r="G2926" s="43" t="n"/>
      <c r="H2926" s="43" t="inlineStr">
        <is>
          <t>Bạc Liêu</t>
        </is>
      </c>
      <c r="I2926" s="43" t="n"/>
    </row>
    <row r="2927" ht="25" customHeight="1">
      <c r="A2927" s="45" t="inlineStr">
        <is>
          <t>Xưởng anh Tuấn - Hậu Giang/ 0943.372.134</t>
        </is>
      </c>
      <c r="B2927" s="45" t="inlineStr">
        <is>
          <t>0943.372.134</t>
        </is>
      </c>
      <c r="C2927" s="45" t="inlineStr">
        <is>
          <t>Vị Thanh - Hậu Giang</t>
        </is>
      </c>
      <c r="D2927" s="45" t="n"/>
      <c r="E2927" s="45" t="n"/>
      <c r="F2927" s="45" t="inlineStr">
        <is>
          <t>KH0830</t>
        </is>
      </c>
      <c r="G2927" s="45" t="n"/>
      <c r="H2927" s="45" t="inlineStr">
        <is>
          <t>Hậu Giang</t>
        </is>
      </c>
      <c r="I2927" s="45" t="n"/>
    </row>
    <row r="2928" ht="25" customHeight="1">
      <c r="A2928" s="43" t="inlineStr">
        <is>
          <t>Anh Vinh - Quảng Ngãi / 0905.819.345</t>
        </is>
      </c>
      <c r="B2928" s="43" t="inlineStr">
        <is>
          <t>0905.819.345</t>
        </is>
      </c>
      <c r="C2928" s="43" t="inlineStr">
        <is>
          <t>Quảng Ngãi</t>
        </is>
      </c>
      <c r="D2928" s="43" t="n"/>
      <c r="E2928" s="43" t="n"/>
      <c r="F2928" s="43" t="inlineStr">
        <is>
          <t>KH0826</t>
        </is>
      </c>
      <c r="G2928" s="43" t="n"/>
      <c r="H2928" s="43" t="inlineStr">
        <is>
          <t>Quảng Ngãi</t>
        </is>
      </c>
      <c r="I2928" s="43" t="n"/>
    </row>
    <row r="2929" ht="25" customHeight="1">
      <c r="A2929" s="45" t="inlineStr">
        <is>
          <t>Anh Mười Hoàng - Lâm Đồng / 0907.093.234</t>
        </is>
      </c>
      <c r="B2929" s="45" t="inlineStr">
        <is>
          <t>0907.093.234</t>
        </is>
      </c>
      <c r="C2929" s="45" t="inlineStr">
        <is>
          <t>Bảo Lộc, Lâm Đồng</t>
        </is>
      </c>
      <c r="D2929" s="45" t="n"/>
      <c r="E2929" s="45" t="n"/>
      <c r="F2929" s="45" t="inlineStr">
        <is>
          <t>KH0827</t>
        </is>
      </c>
      <c r="G2929" s="45" t="n"/>
      <c r="H2929" s="45" t="inlineStr">
        <is>
          <t>Lâm Đồng</t>
        </is>
      </c>
      <c r="I2929" s="45" t="n"/>
    </row>
    <row r="2930" ht="25" customHeight="1">
      <c r="A2930" s="43" t="inlineStr">
        <is>
          <t>Xưởng anh Quốc - Tiền Giang / 0918.652.783</t>
        </is>
      </c>
      <c r="B2930" s="43" t="inlineStr">
        <is>
          <t>0918.652.783</t>
        </is>
      </c>
      <c r="C2930" s="43" t="inlineStr">
        <is>
          <t>Xưởng anh Quốc, ngã ba Trung Lương, Tiền Giang</t>
        </is>
      </c>
      <c r="D2930" s="43" t="n"/>
      <c r="E2930" s="43" t="n"/>
      <c r="F2930" s="43" t="inlineStr">
        <is>
          <t>KH0825</t>
        </is>
      </c>
      <c r="G2930" s="43" t="n"/>
      <c r="H2930" s="43" t="inlineStr">
        <is>
          <t>Tiền Giang</t>
        </is>
      </c>
      <c r="I2930" s="43" t="n"/>
    </row>
    <row r="2931" ht="25" customHeight="1">
      <c r="A2931" s="45" t="inlineStr">
        <is>
          <t>Anh Minh - Tiền Giang / 01203.294.223</t>
        </is>
      </c>
      <c r="B2931" s="45" t="inlineStr">
        <is>
          <t>01203.294.223</t>
        </is>
      </c>
      <c r="C2931" s="45" t="inlineStr">
        <is>
          <t>Gò Công Đông, Tiền Giang</t>
        </is>
      </c>
      <c r="D2931" s="45" t="n"/>
      <c r="E2931" s="45" t="n"/>
      <c r="F2931" s="45" t="inlineStr">
        <is>
          <t>KH0822</t>
        </is>
      </c>
      <c r="G2931" s="45" t="n"/>
      <c r="H2931" s="45" t="inlineStr">
        <is>
          <t>Tiền Giang</t>
        </is>
      </c>
      <c r="I2931" s="45" t="n"/>
    </row>
    <row r="2932" ht="25" customHeight="1">
      <c r="A2932" s="43" t="inlineStr">
        <is>
          <t>Anh Phúc - Q12 / 0964.446.418</t>
        </is>
      </c>
      <c r="B2932" s="43" t="inlineStr">
        <is>
          <t>0964.446.418</t>
        </is>
      </c>
      <c r="C2932" s="43" t="inlineStr">
        <is>
          <t>Q12, Sài Gòn</t>
        </is>
      </c>
      <c r="D2932" s="43" t="n"/>
      <c r="E2932" s="43" t="n"/>
      <c r="F2932" s="43" t="inlineStr">
        <is>
          <t>KH0823</t>
        </is>
      </c>
      <c r="G2932" s="43" t="n"/>
      <c r="H2932" s="43" t="inlineStr">
        <is>
          <t>TP. Hồ Chí Minh</t>
        </is>
      </c>
      <c r="I2932" s="43" t="n"/>
    </row>
    <row r="2933" ht="25" customHeight="1">
      <c r="A2933" s="45" t="inlineStr">
        <is>
          <t>Công ty Thành Phát Hưng/ 02838.770.164</t>
        </is>
      </c>
      <c r="B2933" s="45" t="inlineStr">
        <is>
          <t>02838.770.164</t>
        </is>
      </c>
      <c r="C2933" s="45" t="inlineStr">
        <is>
          <t>B3/10 QL1A, Xã Tân Kiên, Quận Bình Chánh, TPP. HCM</t>
        </is>
      </c>
      <c r="D2933" s="45" t="n"/>
      <c r="E2933" s="45" t="inlineStr">
        <is>
          <t>Lý Thanh Hải, Số TK: 060309963000, SCB CN Chợ Lớn</t>
        </is>
      </c>
      <c r="F2933" s="45" t="inlineStr">
        <is>
          <t>KH0824</t>
        </is>
      </c>
      <c r="G2933" s="45" t="n"/>
      <c r="H2933" s="45" t="inlineStr">
        <is>
          <t>TP. Hồ Chí Minh</t>
        </is>
      </c>
      <c r="I2933" s="45" t="n"/>
    </row>
    <row r="2934" ht="25" customHeight="1">
      <c r="A2934" s="43" t="inlineStr">
        <is>
          <t>Bãi máy Văn Tiền - SG / 0903.151.334</t>
        </is>
      </c>
      <c r="B2934" s="43" t="inlineStr">
        <is>
          <t>0903.151.334</t>
        </is>
      </c>
      <c r="C2934" s="43" t="inlineStr">
        <is>
          <t>Xa lộ Hà Nội, Suối Tiên, HCM</t>
        </is>
      </c>
      <c r="D2934" s="43" t="n"/>
      <c r="E2934" s="43" t="n"/>
      <c r="F2934" s="43" t="inlineStr">
        <is>
          <t>KH0819</t>
        </is>
      </c>
      <c r="G2934" s="43" t="n"/>
      <c r="H2934" s="43" t="inlineStr">
        <is>
          <t>TP. Hồ Chí Minh</t>
        </is>
      </c>
      <c r="I2934" s="43" t="n"/>
    </row>
    <row r="2935" ht="25" customHeight="1">
      <c r="A2935" s="45" t="inlineStr">
        <is>
          <t>Cửa hàng xe cơ giới Dương An - Bình Thuận / A.Tùng:0908870747- C.nợ: 0984.620.747</t>
        </is>
      </c>
      <c r="B2935" s="45" t="inlineStr">
        <is>
          <t>0908870747- / 0984.620.747</t>
        </is>
      </c>
      <c r="C2935" s="45" t="inlineStr">
        <is>
          <t>Tân Nghĩa - Hàm Tân - Bình Thuận</t>
        </is>
      </c>
      <c r="D2935" s="45" t="n"/>
      <c r="E2935" s="45" t="n"/>
      <c r="F2935" s="45" t="inlineStr">
        <is>
          <t>KH0820</t>
        </is>
      </c>
      <c r="G2935" s="45" t="n"/>
      <c r="H2935" s="45" t="inlineStr">
        <is>
          <t>Bình Thuận</t>
        </is>
      </c>
      <c r="I2935" s="45" t="n"/>
    </row>
    <row r="2936" ht="25" customHeight="1">
      <c r="A2936" s="43" t="inlineStr">
        <is>
          <t>Anh Thạch - Long An / 0909.386.054</t>
        </is>
      </c>
      <c r="B2936" s="43" t="inlineStr">
        <is>
          <t>0909.386.054</t>
        </is>
      </c>
      <c r="C2936" s="43" t="inlineStr">
        <is>
          <t>Long An</t>
        </is>
      </c>
      <c r="D2936" s="43" t="n"/>
      <c r="E2936" s="43" t="n"/>
      <c r="F2936" s="43" t="inlineStr">
        <is>
          <t>KH0821</t>
        </is>
      </c>
      <c r="G2936" s="43" t="n"/>
      <c r="H2936" s="43" t="inlineStr">
        <is>
          <t>Long An</t>
        </is>
      </c>
      <c r="I2936" s="43" t="n"/>
    </row>
    <row r="2937" ht="25" customHeight="1">
      <c r="A2937" s="45" t="inlineStr">
        <is>
          <t>Xưởng anh Phương - Bến Lức / 0919.735.625</t>
        </is>
      </c>
      <c r="B2937" s="45" t="inlineStr">
        <is>
          <t>0919.735.625</t>
        </is>
      </c>
      <c r="C2937" s="45" t="inlineStr">
        <is>
          <t>Gần cây xăng 1932, QL 1A, Bến Lức, Long An</t>
        </is>
      </c>
      <c r="D2937" s="45" t="n"/>
      <c r="E2937" s="45" t="n"/>
      <c r="F2937" s="45" t="inlineStr">
        <is>
          <t>KH0818</t>
        </is>
      </c>
      <c r="G2937" s="45" t="n"/>
      <c r="H2937" s="45" t="inlineStr">
        <is>
          <t>Long An</t>
        </is>
      </c>
      <c r="I2937" s="45" t="n"/>
    </row>
    <row r="2938" ht="25" customHeight="1">
      <c r="A2938" s="43" t="inlineStr">
        <is>
          <t>Bãi máy Mai Xuân Thu - Suối Tiên/ 0918.338.482</t>
        </is>
      </c>
      <c r="B2938" s="43" t="inlineStr">
        <is>
          <t>0918.338.482</t>
        </is>
      </c>
      <c r="C2938" s="43" t="inlineStr">
        <is>
          <t>Suối Tiên, SG</t>
        </is>
      </c>
      <c r="D2938" s="43" t="n"/>
      <c r="E2938" s="43" t="n"/>
      <c r="F2938" s="43" t="inlineStr">
        <is>
          <t>KH0817</t>
        </is>
      </c>
      <c r="G2938" s="43" t="n"/>
      <c r="H2938" s="43" t="inlineStr">
        <is>
          <t>TP. Hồ Chí Minh</t>
        </is>
      </c>
      <c r="I2938" s="43" t="n"/>
    </row>
    <row r="2939" ht="25" customHeight="1">
      <c r="A2939" s="45" t="inlineStr">
        <is>
          <t>Anh Toàn - Tiền Giang / 0918.293.449</t>
        </is>
      </c>
      <c r="B2939" s="45" t="inlineStr">
        <is>
          <t>0918.293.449</t>
        </is>
      </c>
      <c r="C2939" s="45" t="inlineStr">
        <is>
          <t>Tiền Giang</t>
        </is>
      </c>
      <c r="D2939" s="45" t="n"/>
      <c r="E2939" s="45" t="n"/>
      <c r="F2939" s="45" t="inlineStr">
        <is>
          <t>KH0814</t>
        </is>
      </c>
      <c r="G2939" s="45" t="n"/>
      <c r="H2939" s="45" t="inlineStr">
        <is>
          <t>Tiền Giang</t>
        </is>
      </c>
      <c r="I2939" s="45" t="n"/>
    </row>
    <row r="2940" ht="25" customHeight="1">
      <c r="A2940" s="43" t="inlineStr">
        <is>
          <t>Anh Lý - Q12 / 0988.203.536</t>
        </is>
      </c>
      <c r="B2940" s="43" t="inlineStr">
        <is>
          <t>0988.203.536</t>
        </is>
      </c>
      <c r="C2940" s="43" t="inlineStr">
        <is>
          <t>Q12, Sài Gòn</t>
        </is>
      </c>
      <c r="D2940" s="43" t="n"/>
      <c r="E2940" s="43" t="n"/>
      <c r="F2940" s="43" t="inlineStr">
        <is>
          <t>KH0815</t>
        </is>
      </c>
      <c r="G2940" s="43" t="n"/>
      <c r="H2940" s="43" t="inlineStr">
        <is>
          <t>TP. Hồ Chí Minh</t>
        </is>
      </c>
      <c r="I2940" s="43" t="n"/>
    </row>
    <row r="2941" ht="25" customHeight="1">
      <c r="A2941" s="45" t="inlineStr">
        <is>
          <t>Cửa hàng Thành Nguyên - An Giang / 0914.036.271 - CĐ: 0763.667.228</t>
        </is>
      </c>
      <c r="B2941" s="45" t="inlineStr">
        <is>
          <t>0914.036.271 / 0763.667.228</t>
        </is>
      </c>
      <c r="C2941" s="45" t="inlineStr">
        <is>
          <t>Bình Hòa, Châu Thành, An Giang</t>
        </is>
      </c>
      <c r="D2941" s="45" t="n"/>
      <c r="E2941" s="45" t="n"/>
      <c r="F2941" s="45" t="inlineStr">
        <is>
          <t>KH0816</t>
        </is>
      </c>
      <c r="G2941" s="45" t="n"/>
      <c r="H2941" s="45" t="inlineStr">
        <is>
          <t>An Giang</t>
        </is>
      </c>
      <c r="I2941" s="45" t="n"/>
    </row>
    <row r="2942" ht="25" customHeight="1">
      <c r="A2942" s="43" t="inlineStr">
        <is>
          <t>Cty Việt Dũng (công trình tại Long An) - / Anh Tự 0989.107.999</t>
        </is>
      </c>
      <c r="B2942" s="43" t="inlineStr">
        <is>
          <t>0989.107.999</t>
        </is>
      </c>
      <c r="C2942" s="43" t="inlineStr">
        <is>
          <t>Công trình tại Long An</t>
        </is>
      </c>
      <c r="D2942" s="43" t="n"/>
      <c r="E2942" s="43" t="n"/>
      <c r="F2942" s="43" t="inlineStr">
        <is>
          <t>KH0813</t>
        </is>
      </c>
      <c r="G2942" s="43" t="n"/>
      <c r="H2942" s="43" t="inlineStr">
        <is>
          <t>Hà Nội</t>
        </is>
      </c>
      <c r="I2942" s="43" t="n"/>
    </row>
    <row r="2943" ht="25" customHeight="1">
      <c r="A2943" s="45" t="inlineStr">
        <is>
          <t>Xưởng Duy Thịnh - Vĩnh Long / 0908.372.190</t>
        </is>
      </c>
      <c r="B2943" s="45" t="inlineStr">
        <is>
          <t>0908.372.190</t>
        </is>
      </c>
      <c r="C2943" s="45" t="inlineStr">
        <is>
          <t>Vĩnh Long</t>
        </is>
      </c>
      <c r="D2943" s="45" t="n"/>
      <c r="E2943" s="45" t="n"/>
      <c r="F2943" s="45" t="inlineStr">
        <is>
          <t>KH0808</t>
        </is>
      </c>
      <c r="G2943" s="45" t="n"/>
      <c r="H2943" s="45" t="inlineStr">
        <is>
          <t>Vĩnh Long</t>
        </is>
      </c>
      <c r="I2943" s="45" t="n"/>
    </row>
    <row r="2944" ht="25" customHeight="1">
      <c r="A2944" s="43" t="inlineStr">
        <is>
          <t>Anh Phương - Cần Thơ / 0907.380.988</t>
        </is>
      </c>
      <c r="B2944" s="43" t="inlineStr">
        <is>
          <t>0907.380.988</t>
        </is>
      </c>
      <c r="C2944" s="43" t="inlineStr">
        <is>
          <t>Cần Thơ</t>
        </is>
      </c>
      <c r="D2944" s="43" t="n"/>
      <c r="E2944" s="43" t="n"/>
      <c r="F2944" s="43" t="inlineStr">
        <is>
          <t>KH0809</t>
        </is>
      </c>
      <c r="G2944" s="43" t="n"/>
      <c r="H2944" s="43" t="inlineStr">
        <is>
          <t>Cần Thơ</t>
        </is>
      </c>
      <c r="I2944" s="43" t="n"/>
    </row>
    <row r="2945" ht="25" customHeight="1">
      <c r="A2945" s="45" t="inlineStr">
        <is>
          <t>Cửa Hàng Trí Vượt - Kiên Giang / 0919.823.671 - 01639.631.558</t>
        </is>
      </c>
      <c r="B2945" s="45" t="inlineStr">
        <is>
          <t>0919.823.671 / 01639.631.558</t>
        </is>
      </c>
      <c r="C2945" s="45" t="inlineStr">
        <is>
          <t>ấp 7 Xáng, Xã Đông Hòa, Huyện An Minh, Tỉnh Kiên Giang</t>
        </is>
      </c>
      <c r="D2945" s="45" t="n"/>
      <c r="E2945" s="45" t="n"/>
      <c r="F2945" s="45" t="inlineStr">
        <is>
          <t>KH0810</t>
        </is>
      </c>
      <c r="G2945" s="45" t="n"/>
      <c r="H2945" s="45" t="inlineStr">
        <is>
          <t>Kiên Giang</t>
        </is>
      </c>
      <c r="I2945" s="45" t="n"/>
    </row>
    <row r="2946" ht="25" customHeight="1">
      <c r="A2946" s="43" t="inlineStr">
        <is>
          <t>Anh Hiếu - Cần Đước, Long An / 0903.761.722</t>
        </is>
      </c>
      <c r="B2946" s="43" t="inlineStr">
        <is>
          <t>0903.761.722</t>
        </is>
      </c>
      <c r="C2946" s="43" t="inlineStr">
        <is>
          <t>Cần Đước, Long An</t>
        </is>
      </c>
      <c r="D2946" s="43" t="n"/>
      <c r="E2946" s="43" t="n"/>
      <c r="F2946" s="43" t="inlineStr">
        <is>
          <t>KH0811</t>
        </is>
      </c>
      <c r="G2946" s="43" t="n"/>
      <c r="H2946" s="43" t="inlineStr">
        <is>
          <t>Long An</t>
        </is>
      </c>
      <c r="I2946" s="43" t="n"/>
    </row>
    <row r="2947" ht="25" customHeight="1">
      <c r="A2947" s="45" t="inlineStr">
        <is>
          <t>Anh Tám - SG / 0908.667.856</t>
        </is>
      </c>
      <c r="B2947" s="45" t="inlineStr">
        <is>
          <t>0908.667.856</t>
        </is>
      </c>
      <c r="C2947" s="45" t="inlineStr">
        <is>
          <t>SG</t>
        </is>
      </c>
      <c r="D2947" s="45" t="n"/>
      <c r="E2947" s="45" t="n"/>
      <c r="F2947" s="45" t="inlineStr">
        <is>
          <t>KH0812</t>
        </is>
      </c>
      <c r="G2947" s="45" t="n"/>
      <c r="H2947" s="45" t="inlineStr">
        <is>
          <t>TP. Hồ Chí Minh</t>
        </is>
      </c>
      <c r="I2947" s="45" t="n"/>
    </row>
    <row r="2948" ht="25" customHeight="1">
      <c r="A2948" s="43" t="inlineStr">
        <is>
          <t>Anh Vinh - SG / 0913.915.759</t>
        </is>
      </c>
      <c r="B2948" s="43" t="inlineStr">
        <is>
          <t>0913.915.759</t>
        </is>
      </c>
      <c r="C2948" s="43" t="inlineStr">
        <is>
          <t>D3, Quận Bình Thạnh, SG</t>
        </is>
      </c>
      <c r="D2948" s="43" t="n"/>
      <c r="E2948" s="43" t="n"/>
      <c r="F2948" s="43" t="inlineStr">
        <is>
          <t>KH0806</t>
        </is>
      </c>
      <c r="G2948" s="43" t="n"/>
      <c r="H2948" s="43" t="inlineStr">
        <is>
          <t>TP. Hồ Chí Minh</t>
        </is>
      </c>
      <c r="I2948" s="43" t="n"/>
    </row>
    <row r="2949" ht="25" customHeight="1">
      <c r="A2949" s="45" t="inlineStr">
        <is>
          <t>Anh Quân - Long An / 01999.127.127</t>
        </is>
      </c>
      <c r="B2949" s="45" t="inlineStr">
        <is>
          <t>01999.127.127</t>
        </is>
      </c>
      <c r="C2949" s="45" t="inlineStr">
        <is>
          <t>Bến Lức, Long An</t>
        </is>
      </c>
      <c r="D2949" s="45" t="n"/>
      <c r="E2949" s="45" t="n"/>
      <c r="F2949" s="45" t="inlineStr">
        <is>
          <t>KH0807</t>
        </is>
      </c>
      <c r="G2949" s="45" t="n"/>
      <c r="H2949" s="45" t="inlineStr">
        <is>
          <t>Long An</t>
        </is>
      </c>
      <c r="I2949" s="45" t="n"/>
    </row>
    <row r="2950" ht="25" customHeight="1">
      <c r="A2950" s="43" t="inlineStr">
        <is>
          <t>Anh út, Tây Ninh / 0908.756.496</t>
        </is>
      </c>
      <c r="B2950" s="43" t="inlineStr">
        <is>
          <t>0908.756.496</t>
        </is>
      </c>
      <c r="C2950" s="43" t="inlineStr">
        <is>
          <t>Tây Ninh</t>
        </is>
      </c>
      <c r="D2950" s="43" t="n"/>
      <c r="E2950" s="43" t="n"/>
      <c r="F2950" s="43" t="inlineStr">
        <is>
          <t>KH0805</t>
        </is>
      </c>
      <c r="G2950" s="43" t="n"/>
      <c r="H2950" s="43" t="inlineStr">
        <is>
          <t>Tây Ninh</t>
        </is>
      </c>
      <c r="I2950" s="43" t="n"/>
    </row>
    <row r="2951" ht="25" customHeight="1">
      <c r="A2951" s="45" t="inlineStr">
        <is>
          <t>Anh Việt - Bảo Lộc / 0986.927.479</t>
        </is>
      </c>
      <c r="B2951" s="45" t="inlineStr">
        <is>
          <t>0986.927.479</t>
        </is>
      </c>
      <c r="C2951" s="45" t="inlineStr">
        <is>
          <t>Bảo Lộc, Lâm Đồng</t>
        </is>
      </c>
      <c r="D2951" s="45" t="n"/>
      <c r="E2951" s="45" t="n"/>
      <c r="F2951" s="45" t="inlineStr">
        <is>
          <t>KH0803</t>
        </is>
      </c>
      <c r="G2951" s="45" t="n"/>
      <c r="H2951" s="45" t="inlineStr">
        <is>
          <t>Lâm Đồng</t>
        </is>
      </c>
      <c r="I2951" s="45" t="n"/>
    </row>
    <row r="2952" ht="25" customHeight="1">
      <c r="A2952" s="43" t="inlineStr">
        <is>
          <t>Anh Trì - Quảng Nam/ 0988.617.458</t>
        </is>
      </c>
      <c r="B2952" s="43" t="inlineStr">
        <is>
          <t>0988.617.458</t>
        </is>
      </c>
      <c r="C2952" s="43" t="inlineStr">
        <is>
          <t>Quảng Nam</t>
        </is>
      </c>
      <c r="D2952" s="43" t="n"/>
      <c r="E2952" s="43" t="n"/>
      <c r="F2952" s="43" t="inlineStr">
        <is>
          <t>KH0804</t>
        </is>
      </c>
      <c r="G2952" s="43" t="n"/>
      <c r="H2952" s="43" t="inlineStr">
        <is>
          <t>Quảng Nam</t>
        </is>
      </c>
      <c r="I2952" s="43" t="n"/>
    </row>
    <row r="2953" ht="25" customHeight="1">
      <c r="A2953" s="45" t="inlineStr">
        <is>
          <t>Cửa hàng Vĩnh Thành - Bình Thuận / 0939.288.688 - Fax: 0623.655.216</t>
        </is>
      </c>
      <c r="B2953" s="45" t="inlineStr">
        <is>
          <t>0623.655.216 / 0939.288.688</t>
        </is>
      </c>
      <c r="C2953" s="45" t="inlineStr">
        <is>
          <t>Bình Thuận</t>
        </is>
      </c>
      <c r="D2953" s="45" t="n"/>
      <c r="E2953" s="45" t="n"/>
      <c r="F2953" s="45" t="inlineStr">
        <is>
          <t>KH0802</t>
        </is>
      </c>
      <c r="G2953" s="45" t="n"/>
      <c r="H2953" s="45" t="inlineStr">
        <is>
          <t>Bình Thuận</t>
        </is>
      </c>
      <c r="I2953" s="45" t="n"/>
    </row>
    <row r="2954" ht="25" customHeight="1">
      <c r="A2954" s="43" t="inlineStr">
        <is>
          <t>Anh Long - Lâm Hà, Lâm Đồng / 0989.190.272</t>
        </is>
      </c>
      <c r="B2954" s="43" t="inlineStr">
        <is>
          <t>0989.190.272</t>
        </is>
      </c>
      <c r="C2954" s="43" t="inlineStr">
        <is>
          <t>Lâm Hà, Lâm Đồng</t>
        </is>
      </c>
      <c r="D2954" s="43" t="n"/>
      <c r="E2954" s="43" t="n"/>
      <c r="F2954" s="43" t="inlineStr">
        <is>
          <t>KH0800</t>
        </is>
      </c>
      <c r="G2954" s="43" t="n"/>
      <c r="H2954" s="43" t="inlineStr">
        <is>
          <t>Lâm Đồng</t>
        </is>
      </c>
      <c r="I2954" s="43" t="n"/>
    </row>
    <row r="2955" ht="25" customHeight="1">
      <c r="A2955" s="45" t="inlineStr">
        <is>
          <t>Anh Phi - An Giang(T)/ 0913.847.308</t>
        </is>
      </c>
      <c r="B2955" s="45" t="inlineStr">
        <is>
          <t>0913.847.308</t>
        </is>
      </c>
      <c r="C2955" s="45" t="inlineStr">
        <is>
          <t>An Giang</t>
        </is>
      </c>
      <c r="D2955" s="45" t="n"/>
      <c r="E2955" s="45" t="n"/>
      <c r="F2955" s="45" t="inlineStr">
        <is>
          <t>KH0801</t>
        </is>
      </c>
      <c r="G2955" s="45" t="n"/>
      <c r="H2955" s="45" t="inlineStr">
        <is>
          <t>An Giang</t>
        </is>
      </c>
      <c r="I2955" s="45" t="n"/>
    </row>
    <row r="2956" ht="25" customHeight="1">
      <c r="A2956" s="43" t="inlineStr">
        <is>
          <t>Bãi máy Lâm Chen - Bình Chánh/ 0913.729.919</t>
        </is>
      </c>
      <c r="B2956" s="43" t="inlineStr">
        <is>
          <t>0913.729.919</t>
        </is>
      </c>
      <c r="C2956" s="43" t="inlineStr">
        <is>
          <t>QL1A Bình Chánh (gần Chí Thông), SG</t>
        </is>
      </c>
      <c r="D2956" s="43" t="n"/>
      <c r="E2956" s="43" t="n"/>
      <c r="F2956" s="43" t="inlineStr">
        <is>
          <t>KH0794</t>
        </is>
      </c>
      <c r="G2956" s="43" t="n"/>
      <c r="H2956" s="43" t="inlineStr">
        <is>
          <t>TP. Hồ Chí Minh</t>
        </is>
      </c>
      <c r="I2956" s="43" t="n"/>
    </row>
    <row r="2957" ht="25" customHeight="1">
      <c r="A2957" s="45" t="inlineStr">
        <is>
          <t>Bãi máy Hưng Thọ - SG/ 0912.979.239</t>
        </is>
      </c>
      <c r="B2957" s="45" t="inlineStr">
        <is>
          <t>0912.979.239</t>
        </is>
      </c>
      <c r="C2957" s="45" t="inlineStr">
        <is>
          <t>SG</t>
        </is>
      </c>
      <c r="D2957" s="45" t="n"/>
      <c r="E2957" s="45" t="n"/>
      <c r="F2957" s="45" t="inlineStr">
        <is>
          <t>KH0795</t>
        </is>
      </c>
      <c r="G2957" s="45" t="n"/>
      <c r="H2957" s="45" t="inlineStr">
        <is>
          <t>TP. Hồ Chí Minh</t>
        </is>
      </c>
      <c r="I2957" s="45" t="n"/>
    </row>
    <row r="2958" ht="25" customHeight="1">
      <c r="A2958" s="43" t="inlineStr">
        <is>
          <t>Chú Tín - BRVT / 0913.949.399</t>
        </is>
      </c>
      <c r="B2958" s="43" t="inlineStr">
        <is>
          <t>0913.949.399</t>
        </is>
      </c>
      <c r="C2958" s="43" t="inlineStr">
        <is>
          <t>Bà Rịa Vũng Tàu</t>
        </is>
      </c>
      <c r="D2958" s="43" t="n"/>
      <c r="E2958" s="43" t="n"/>
      <c r="F2958" s="43" t="inlineStr">
        <is>
          <t>KH0796</t>
        </is>
      </c>
      <c r="G2958" s="43" t="n"/>
      <c r="H2958" s="43" t="inlineStr">
        <is>
          <t>Bà Rịa - Vũng Tàu</t>
        </is>
      </c>
      <c r="I2958" s="43" t="n"/>
    </row>
    <row r="2959" ht="25" customHeight="1">
      <c r="A2959" s="45" t="inlineStr">
        <is>
          <t>Anh Hải - SG/ 0918.706.429</t>
        </is>
      </c>
      <c r="B2959" s="45" t="inlineStr">
        <is>
          <t>0918.706.429</t>
        </is>
      </c>
      <c r="C2959" s="45" t="inlineStr">
        <is>
          <t>Gần BM Châu Sáng, SG</t>
        </is>
      </c>
      <c r="D2959" s="45" t="n"/>
      <c r="E2959" s="45" t="n"/>
      <c r="F2959" s="45" t="inlineStr">
        <is>
          <t>KH0797</t>
        </is>
      </c>
      <c r="G2959" s="45" t="n"/>
      <c r="H2959" s="45" t="inlineStr">
        <is>
          <t>TP. Hồ Chí Minh</t>
        </is>
      </c>
      <c r="I2959" s="45" t="n"/>
    </row>
    <row r="2960" ht="25" customHeight="1">
      <c r="A2960" s="43" t="inlineStr">
        <is>
          <t>Anh Phát - Quảng Ngãi / 0918.486.995</t>
        </is>
      </c>
      <c r="B2960" s="43" t="inlineStr">
        <is>
          <t>0918.486.995</t>
        </is>
      </c>
      <c r="C2960" s="43" t="inlineStr">
        <is>
          <t>Quảng Ngãi</t>
        </is>
      </c>
      <c r="D2960" s="43" t="n"/>
      <c r="E2960" s="43" t="n"/>
      <c r="F2960" s="43" t="inlineStr">
        <is>
          <t>KH0798</t>
        </is>
      </c>
      <c r="G2960" s="43" t="n"/>
      <c r="H2960" s="43" t="inlineStr">
        <is>
          <t>Quảng Ngãi</t>
        </is>
      </c>
      <c r="I2960" s="43" t="n"/>
    </row>
    <row r="2961" ht="25" customHeight="1">
      <c r="A2961" s="45" t="inlineStr">
        <is>
          <t>Công ty CP ECON TECH/ A.Duy: 0988.744.816</t>
        </is>
      </c>
      <c r="B2961" s="45" t="inlineStr">
        <is>
          <t>0988.744.816</t>
        </is>
      </c>
      <c r="C2961" s="45" t="inlineStr">
        <is>
          <t>1206/27 Quang Trung, P14, Q.Gò Vấp, TPHCM</t>
        </is>
      </c>
      <c r="D2961" s="45" t="n"/>
      <c r="E2961" s="45" t="n"/>
      <c r="F2961" s="45" t="inlineStr">
        <is>
          <t>KH0799</t>
        </is>
      </c>
      <c r="G2961" s="45" t="n"/>
      <c r="H2961" s="45" t="inlineStr">
        <is>
          <t>TP. Hồ Chí Minh</t>
        </is>
      </c>
      <c r="I2961" s="45" t="n"/>
    </row>
    <row r="2962" ht="25" customHeight="1">
      <c r="A2962" s="43" t="inlineStr">
        <is>
          <t>Anh Bình - Long An / 0908.464.437</t>
        </is>
      </c>
      <c r="B2962" s="43" t="inlineStr">
        <is>
          <t>0908.464.437</t>
        </is>
      </c>
      <c r="C2962" s="43" t="inlineStr">
        <is>
          <t>Đức Hòa, Long An</t>
        </is>
      </c>
      <c r="D2962" s="43" t="n"/>
      <c r="E2962" s="43" t="n"/>
      <c r="F2962" s="43" t="inlineStr">
        <is>
          <t>KH0791</t>
        </is>
      </c>
      <c r="G2962" s="43" t="n"/>
      <c r="H2962" s="43" t="inlineStr">
        <is>
          <t>Long An</t>
        </is>
      </c>
      <c r="I2962" s="43" t="n"/>
    </row>
    <row r="2963" ht="25" customHeight="1">
      <c r="A2963" s="45" t="inlineStr">
        <is>
          <t>Anh Hưởng - Long An / 0919.222.633</t>
        </is>
      </c>
      <c r="B2963" s="45" t="inlineStr">
        <is>
          <t>0919.222.633</t>
        </is>
      </c>
      <c r="C2963" s="45" t="inlineStr">
        <is>
          <t>Long An</t>
        </is>
      </c>
      <c r="D2963" s="45" t="n"/>
      <c r="E2963" s="45" t="n"/>
      <c r="F2963" s="45" t="inlineStr">
        <is>
          <t>KH0792</t>
        </is>
      </c>
      <c r="G2963" s="45" t="n"/>
      <c r="H2963" s="45" t="inlineStr">
        <is>
          <t>Long An</t>
        </is>
      </c>
      <c r="I2963" s="45" t="n"/>
    </row>
    <row r="2964" ht="25" customHeight="1">
      <c r="A2964" s="43" t="inlineStr">
        <is>
          <t>Bãi Máy Dư Sen - Thủ Đức / 0919.225.744</t>
        </is>
      </c>
      <c r="B2964" s="43" t="inlineStr">
        <is>
          <t>0919.225.744</t>
        </is>
      </c>
      <c r="C2964" s="43" t="inlineStr">
        <is>
          <t>Quốc Lộ 1A, đối diện Sam Sung Thủ Đức</t>
        </is>
      </c>
      <c r="D2964" s="43" t="n"/>
      <c r="E2964" s="43" t="n"/>
      <c r="F2964" s="43" t="inlineStr">
        <is>
          <t>KH0793</t>
        </is>
      </c>
      <c r="G2964" s="43" t="n"/>
      <c r="H2964" s="43" t="inlineStr">
        <is>
          <t>TP. Hồ Chí Minh</t>
        </is>
      </c>
      <c r="I2964" s="43" t="n"/>
    </row>
    <row r="2965" ht="25" customHeight="1">
      <c r="A2965" s="45" t="inlineStr">
        <is>
          <t>Anh Lợi - Bến Lức, Long An / 0983.182.456</t>
        </is>
      </c>
      <c r="B2965" s="45" t="inlineStr">
        <is>
          <t>0983.182.456</t>
        </is>
      </c>
      <c r="C2965" s="45" t="inlineStr">
        <is>
          <t>Bến Lức, Long An</t>
        </is>
      </c>
      <c r="D2965" s="45" t="n"/>
      <c r="E2965" s="45" t="n"/>
      <c r="F2965" s="45" t="inlineStr">
        <is>
          <t>KH0790</t>
        </is>
      </c>
      <c r="G2965" s="45" t="n"/>
      <c r="H2965" s="45" t="inlineStr">
        <is>
          <t>Long An</t>
        </is>
      </c>
      <c r="I2965" s="45" t="n"/>
    </row>
    <row r="2966" ht="25" customHeight="1">
      <c r="A2966" s="43" t="inlineStr">
        <is>
          <t>Anh Hải - Kiên Giang / 0946.849.000</t>
        </is>
      </c>
      <c r="B2966" s="43" t="inlineStr">
        <is>
          <t>0946.849.000</t>
        </is>
      </c>
      <c r="C2966" s="43" t="inlineStr">
        <is>
          <t>Hà Tiên, Kiên Giang</t>
        </is>
      </c>
      <c r="D2966" s="43" t="n"/>
      <c r="E2966" s="43" t="n"/>
      <c r="F2966" s="43" t="inlineStr">
        <is>
          <t>KH0789</t>
        </is>
      </c>
      <c r="G2966" s="43" t="n"/>
      <c r="H2966" s="43" t="inlineStr">
        <is>
          <t>Kiên Giang</t>
        </is>
      </c>
      <c r="I2966" s="43" t="n"/>
    </row>
    <row r="2967" ht="25" customHeight="1">
      <c r="A2967" s="45" t="inlineStr">
        <is>
          <t>Cửa hàng anh Huy - Phan Rang/ 0918.693.539</t>
        </is>
      </c>
      <c r="B2967" s="45" t="inlineStr">
        <is>
          <t>0918.693.539</t>
        </is>
      </c>
      <c r="C2967" s="45" t="inlineStr">
        <is>
          <t>QL1A Ngã 3 Tân Hội, xã Thành Hải, TP Phan Rang Tháp Chàm, Ninh Thuận</t>
        </is>
      </c>
      <c r="D2967" s="45" t="n"/>
      <c r="E2967" s="45" t="n"/>
      <c r="F2967" s="45" t="inlineStr">
        <is>
          <t>KH0788</t>
        </is>
      </c>
      <c r="G2967" s="45" t="n"/>
      <c r="H2967" s="45" t="inlineStr">
        <is>
          <t>Ninh Thuận</t>
        </is>
      </c>
      <c r="I2967" s="45" t="n"/>
    </row>
    <row r="2968" ht="25" customHeight="1">
      <c r="A2968" s="43" t="inlineStr">
        <is>
          <t>Xưởng anh Tý Lớn - Long An / 0933.689.448</t>
        </is>
      </c>
      <c r="B2968" s="43" t="inlineStr">
        <is>
          <t>0933.689.448</t>
        </is>
      </c>
      <c r="C2968" s="43" t="inlineStr">
        <is>
          <t>Cầu Bến Lức, QL1A, Thị Trấn Bến Lức, Long An</t>
        </is>
      </c>
      <c r="D2968" s="43" t="n"/>
      <c r="E2968" s="43" t="n"/>
      <c r="F2968" s="43" t="inlineStr">
        <is>
          <t>KH0787</t>
        </is>
      </c>
      <c r="G2968" s="43" t="n"/>
      <c r="H2968" s="43" t="inlineStr">
        <is>
          <t>Long An</t>
        </is>
      </c>
      <c r="I2968" s="43" t="n"/>
    </row>
    <row r="2969" ht="25" customHeight="1">
      <c r="A2969" s="45" t="inlineStr">
        <is>
          <t>Anh Cừ - Sài Gòn / 0908.990.856</t>
        </is>
      </c>
      <c r="B2969" s="45" t="inlineStr">
        <is>
          <t>0908.990.856</t>
        </is>
      </c>
      <c r="C2969" s="45" t="inlineStr">
        <is>
          <t>Sài Gòn</t>
        </is>
      </c>
      <c r="D2969" s="45" t="n"/>
      <c r="E2969" s="45" t="n"/>
      <c r="F2969" s="45" t="inlineStr">
        <is>
          <t>KH0786</t>
        </is>
      </c>
      <c r="G2969" s="45" t="n"/>
      <c r="H2969" s="45" t="inlineStr">
        <is>
          <t>TP. Hồ Chí Minh</t>
        </is>
      </c>
      <c r="I2969" s="45" t="n"/>
    </row>
    <row r="2970" ht="25" customHeight="1">
      <c r="A2970" s="43" t="inlineStr">
        <is>
          <t>Chú Linh (Cty TNHH TMXD Cầu Đường Linh Thuận) - Bình Phước / 0913.778.411 - CĐ: 065.136.661</t>
        </is>
      </c>
      <c r="B2970" s="43" t="inlineStr">
        <is>
          <t>065.136.661 / 0913.778.411</t>
        </is>
      </c>
      <c r="C2970" s="43" t="inlineStr">
        <is>
          <t>390 Đường Nguyễn Huệ, KP Phú Xuân, P.Phú Thịnh, TX Bình Long, Tỉnh Bình Phước</t>
        </is>
      </c>
      <c r="D2970" s="43" t="n"/>
      <c r="E2970" s="43" t="n"/>
      <c r="F2970" s="43" t="inlineStr">
        <is>
          <t>KH0785</t>
        </is>
      </c>
      <c r="G2970" s="43" t="n"/>
      <c r="H2970" s="43" t="inlineStr">
        <is>
          <t>Bình Phước</t>
        </is>
      </c>
      <c r="I2970" s="43" t="n"/>
    </row>
    <row r="2971" ht="25" customHeight="1">
      <c r="A2971" s="45" t="inlineStr">
        <is>
          <t>Xưởng Hữu Minh Hòa - Dầu Tiếng / Anh Hữu - 01636.676.646</t>
        </is>
      </c>
      <c r="B2971" s="45" t="inlineStr">
        <is>
          <t>01636.676.646</t>
        </is>
      </c>
      <c r="C2971" s="45" t="inlineStr">
        <is>
          <t>Dầu Tiếng</t>
        </is>
      </c>
      <c r="D2971" s="45" t="n"/>
      <c r="E2971" s="45" t="n"/>
      <c r="F2971" s="45" t="inlineStr">
        <is>
          <t>KH0780</t>
        </is>
      </c>
      <c r="G2971" s="45" t="n"/>
      <c r="H2971" s="45" t="inlineStr">
        <is>
          <t>Bình Dương</t>
        </is>
      </c>
      <c r="I2971" s="45" t="n"/>
    </row>
    <row r="2972" ht="25" customHeight="1">
      <c r="A2972" s="43" t="inlineStr">
        <is>
          <t>Anh Khôi (Công ty TNHH Đầu tư Xây dựng Đức Độ) - SG/ 0913.772.869</t>
        </is>
      </c>
      <c r="B2972" s="43" t="inlineStr">
        <is>
          <t>0913.772.869</t>
        </is>
      </c>
      <c r="C2972" s="43" t="inlineStr">
        <is>
          <t>39 Giải Phóng, P4, Q.Tân Bình, TPHCM</t>
        </is>
      </c>
      <c r="D2972" s="43" t="n"/>
      <c r="E2972" s="43" t="n"/>
      <c r="F2972" s="43" t="inlineStr">
        <is>
          <t>KH0781</t>
        </is>
      </c>
      <c r="G2972" s="43" t="n"/>
      <c r="H2972" s="43" t="inlineStr">
        <is>
          <t>TP. Hồ Chí Minh</t>
        </is>
      </c>
      <c r="I2972" s="43" t="n"/>
    </row>
    <row r="2973" ht="25" customHeight="1">
      <c r="A2973" s="45" t="inlineStr">
        <is>
          <t>Anh Hoàng - Long Hải/ 0909.330.431</t>
        </is>
      </c>
      <c r="B2973" s="45" t="inlineStr">
        <is>
          <t>0909.330.431</t>
        </is>
      </c>
      <c r="C2973" s="45" t="inlineStr">
        <is>
          <t>Long Hải, Vũng Tàu</t>
        </is>
      </c>
      <c r="D2973" s="45" t="n"/>
      <c r="E2973" s="45" t="n"/>
      <c r="F2973" s="45" t="inlineStr">
        <is>
          <t>KH0782</t>
        </is>
      </c>
      <c r="G2973" s="45" t="n"/>
      <c r="H2973" s="45" t="inlineStr">
        <is>
          <t>Bà Rịa - Vũng Tàu</t>
        </is>
      </c>
      <c r="I2973" s="45" t="n"/>
    </row>
    <row r="2974" ht="25" customHeight="1">
      <c r="A2974" s="43" t="inlineStr">
        <is>
          <t>Gara Hai Tồn - Đức Trọng / 0968.247.378</t>
        </is>
      </c>
      <c r="B2974" s="43" t="inlineStr">
        <is>
          <t>0968.247.378</t>
        </is>
      </c>
      <c r="C2974" s="43" t="inlineStr">
        <is>
          <t>Đức Trọng, Lâm Đồng</t>
        </is>
      </c>
      <c r="D2974" s="43" t="n"/>
      <c r="E2974" s="43" t="n"/>
      <c r="F2974" s="43" t="inlineStr">
        <is>
          <t>KH0783</t>
        </is>
      </c>
      <c r="G2974" s="43" t="n"/>
      <c r="H2974" s="43" t="inlineStr">
        <is>
          <t>Lâm Đồng</t>
        </is>
      </c>
      <c r="I2974" s="43" t="n"/>
    </row>
    <row r="2975" ht="25" customHeight="1">
      <c r="A2975" s="45" t="inlineStr">
        <is>
          <t>Anh Duy - Đồng Tháp/ 0914.895.332 - 0984.628.730</t>
        </is>
      </c>
      <c r="B2975" s="45" t="inlineStr">
        <is>
          <t>0914.895.332 / 0984.628.730</t>
        </is>
      </c>
      <c r="C2975" s="45" t="inlineStr">
        <is>
          <t>Cao Lãnh, Đồng Tháp</t>
        </is>
      </c>
      <c r="D2975" s="45" t="n"/>
      <c r="E2975" s="45" t="n"/>
      <c r="F2975" s="45" t="inlineStr">
        <is>
          <t>KH0784</t>
        </is>
      </c>
      <c r="G2975" s="45" t="n"/>
      <c r="H2975" s="45" t="inlineStr">
        <is>
          <t>Đồng Tháp</t>
        </is>
      </c>
      <c r="I2975" s="45" t="n"/>
    </row>
    <row r="2976" ht="25" customHeight="1">
      <c r="A2976" s="43" t="inlineStr">
        <is>
          <t>Cửa Hàng Ngân Hải - Bình Chánh / 09603.929.410</t>
        </is>
      </c>
      <c r="B2976" s="43" t="inlineStr">
        <is>
          <t>09603.929.410</t>
        </is>
      </c>
      <c r="C2976" s="43" t="inlineStr">
        <is>
          <t>Gần Chợ Bình Chánh, QL1A, Hồ Chí Minh</t>
        </is>
      </c>
      <c r="D2976" s="43" t="n"/>
      <c r="E2976" s="43" t="n"/>
      <c r="F2976" s="43" t="inlineStr">
        <is>
          <t>KH0778</t>
        </is>
      </c>
      <c r="G2976" s="43" t="n"/>
      <c r="H2976" s="43" t="inlineStr">
        <is>
          <t>TP. Hồ Chí Minh</t>
        </is>
      </c>
      <c r="I2976" s="43" t="n"/>
    </row>
    <row r="2977" ht="25" customHeight="1">
      <c r="A2977" s="45" t="inlineStr">
        <is>
          <t>Anh Tuấn - Nha Trang/ 0913.454.782</t>
        </is>
      </c>
      <c r="B2977" s="45" t="inlineStr">
        <is>
          <t>0913.454.782</t>
        </is>
      </c>
      <c r="C2977" s="45" t="inlineStr">
        <is>
          <t>Nha Trang</t>
        </is>
      </c>
      <c r="D2977" s="45" t="n"/>
      <c r="E2977" s="45" t="n"/>
      <c r="F2977" s="45" t="inlineStr">
        <is>
          <t>KH0779</t>
        </is>
      </c>
      <c r="G2977" s="45" t="n"/>
      <c r="H2977" s="45" t="inlineStr">
        <is>
          <t>Khánh Hòa</t>
        </is>
      </c>
      <c r="I2977" s="45" t="n"/>
    </row>
    <row r="2978" ht="25" customHeight="1">
      <c r="A2978" s="43" t="inlineStr">
        <is>
          <t>Cửa hàng Đồng Phát - Đà Lạt / 0948.216.217</t>
        </is>
      </c>
      <c r="B2978" s="43" t="inlineStr">
        <is>
          <t>0948.216.217</t>
        </is>
      </c>
      <c r="C2978" s="43" t="inlineStr">
        <is>
          <t>96 Nguyễn Chí Thanh, Phường 1, Đà Lạt</t>
        </is>
      </c>
      <c r="D2978" s="43" t="n"/>
      <c r="E2978" s="43" t="n"/>
      <c r="F2978" s="43" t="inlineStr">
        <is>
          <t>KH0776</t>
        </is>
      </c>
      <c r="G2978" s="43" t="n"/>
      <c r="H2978" s="43" t="inlineStr">
        <is>
          <t>Lâm Đồng</t>
        </is>
      </c>
      <c r="I2978" s="43" t="n"/>
    </row>
    <row r="2979" ht="25" customHeight="1">
      <c r="A2979" s="45" t="inlineStr">
        <is>
          <t>Anh Bình - Phan Thiết / 0982.442.121</t>
        </is>
      </c>
      <c r="B2979" s="45" t="inlineStr">
        <is>
          <t>0982.442.121</t>
        </is>
      </c>
      <c r="C2979" s="45" t="n"/>
      <c r="D2979" s="45" t="n"/>
      <c r="E2979" s="45" t="n"/>
      <c r="F2979" s="45" t="inlineStr">
        <is>
          <t>KH0777</t>
        </is>
      </c>
      <c r="G2979" s="45" t="n"/>
      <c r="H2979" s="45" t="inlineStr">
        <is>
          <t>Bình Thuận</t>
        </is>
      </c>
      <c r="I2979" s="45" t="n"/>
    </row>
    <row r="2980" ht="25" customHeight="1">
      <c r="A2980" s="43" t="inlineStr">
        <is>
          <t>Anh Lộc - Bình Tân / 0979.378.223</t>
        </is>
      </c>
      <c r="B2980" s="43" t="inlineStr">
        <is>
          <t>0979.378.223</t>
        </is>
      </c>
      <c r="C2980" s="43" t="inlineStr">
        <is>
          <t>Xa Lộ Đại Hàn, Q Bình Tân</t>
        </is>
      </c>
      <c r="D2980" s="43" t="n"/>
      <c r="E2980" s="43" t="n"/>
      <c r="F2980" s="43" t="inlineStr">
        <is>
          <t>KH0775</t>
        </is>
      </c>
      <c r="G2980" s="43" t="n"/>
      <c r="H2980" s="43" t="inlineStr">
        <is>
          <t>TP. Hồ Chí Minh</t>
        </is>
      </c>
      <c r="I2980" s="43" t="n"/>
    </row>
    <row r="2981" ht="25" customHeight="1">
      <c r="A2981" s="45" t="inlineStr">
        <is>
          <t>Bãi Máy Hữu Chơn - Long An / 0937.525.577</t>
        </is>
      </c>
      <c r="B2981" s="45" t="inlineStr">
        <is>
          <t>0937.525.577</t>
        </is>
      </c>
      <c r="C2981" s="45" t="inlineStr">
        <is>
          <t>289 QL1A, ấp Lá Voi, TT Bến Lức, Long An</t>
        </is>
      </c>
      <c r="D2981" s="45" t="n"/>
      <c r="E2981" s="45" t="n"/>
      <c r="F2981" s="45" t="inlineStr">
        <is>
          <t>KH0771</t>
        </is>
      </c>
      <c r="G2981" s="45" t="n"/>
      <c r="H2981" s="45" t="inlineStr">
        <is>
          <t>Long An</t>
        </is>
      </c>
      <c r="I2981" s="45" t="n"/>
    </row>
    <row r="2982" ht="25" customHeight="1">
      <c r="A2982" s="43" t="inlineStr">
        <is>
          <t>BM anh Phương - Bình Thạnh / 0928.788.688</t>
        </is>
      </c>
      <c r="B2982" s="43" t="inlineStr">
        <is>
          <t>0928.788.688</t>
        </is>
      </c>
      <c r="C2982" s="43" t="inlineStr">
        <is>
          <t>211 Nguyễn Xí, Bình Thạnh, SG</t>
        </is>
      </c>
      <c r="D2982" s="43" t="n"/>
      <c r="E2982" s="43" t="n"/>
      <c r="F2982" s="43" t="inlineStr">
        <is>
          <t>KH0772</t>
        </is>
      </c>
      <c r="G2982" s="43" t="n"/>
      <c r="H2982" s="43" t="inlineStr">
        <is>
          <t>TP. Hồ Chí Minh</t>
        </is>
      </c>
      <c r="I2982" s="43" t="n"/>
    </row>
    <row r="2983" ht="25" customHeight="1">
      <c r="A2983" s="45" t="inlineStr">
        <is>
          <t>Anh Phương - Long An/ 0937.707.843</t>
        </is>
      </c>
      <c r="B2983" s="45" t="inlineStr">
        <is>
          <t>0937.707.843</t>
        </is>
      </c>
      <c r="C2983" s="45" t="inlineStr">
        <is>
          <t>Cần Giuộc, Long An</t>
        </is>
      </c>
      <c r="D2983" s="45" t="n"/>
      <c r="E2983" s="45" t="n"/>
      <c r="F2983" s="45" t="inlineStr">
        <is>
          <t>KH0773</t>
        </is>
      </c>
      <c r="G2983" s="45" t="n"/>
      <c r="H2983" s="45" t="inlineStr">
        <is>
          <t>Long An</t>
        </is>
      </c>
      <c r="I2983" s="45" t="n"/>
    </row>
    <row r="2984" ht="25" customHeight="1">
      <c r="A2984" s="43" t="inlineStr">
        <is>
          <t>Anh Hùng (CN công ty CP Phú Tài) - Đắk nông/ 0988.159.711</t>
        </is>
      </c>
      <c r="B2984" s="43" t="inlineStr">
        <is>
          <t>0988.159.711</t>
        </is>
      </c>
      <c r="C2984" s="43" t="inlineStr">
        <is>
          <t>Đắk nông</t>
        </is>
      </c>
      <c r="D2984" s="43" t="n"/>
      <c r="E2984" s="43" t="n"/>
      <c r="F2984" s="43" t="inlineStr">
        <is>
          <t>KH0774</t>
        </is>
      </c>
      <c r="G2984" s="43" t="n"/>
      <c r="H2984" s="43" t="inlineStr">
        <is>
          <t>Đắk Nông</t>
        </is>
      </c>
      <c r="I2984" s="43" t="n"/>
    </row>
    <row r="2985" ht="25" customHeight="1">
      <c r="A2985" s="45" t="inlineStr">
        <is>
          <t>Anh Hiếu(T)- Công Ty Tấn Phúc, Bến Tre /0977.590.955</t>
        </is>
      </c>
      <c r="B2985" s="45" t="inlineStr">
        <is>
          <t>0977.590.955</t>
        </is>
      </c>
      <c r="C2985" s="45" t="inlineStr">
        <is>
          <t>116A, Đ.Trương Định, KP.Bình Khởi, P.6 TP.Bến Tre</t>
        </is>
      </c>
      <c r="D2985" s="45" t="n"/>
      <c r="E2985" s="45" t="n"/>
      <c r="F2985" s="45" t="inlineStr">
        <is>
          <t>KH0770</t>
        </is>
      </c>
      <c r="G2985" s="45" t="n"/>
      <c r="H2985" s="45" t="inlineStr">
        <is>
          <t>Bến Tre</t>
        </is>
      </c>
      <c r="I2985" s="45" t="n"/>
    </row>
    <row r="2986" ht="25" customHeight="1">
      <c r="A2986" s="43" t="inlineStr">
        <is>
          <t>Anh Hiếu - Q9 / 0906.229.628</t>
        </is>
      </c>
      <c r="B2986" s="43" t="inlineStr">
        <is>
          <t>0906.229.628</t>
        </is>
      </c>
      <c r="C2986" s="43" t="inlineStr">
        <is>
          <t>Đỗ Xuân Hợp, Q9</t>
        </is>
      </c>
      <c r="D2986" s="43" t="n"/>
      <c r="E2986" s="43" t="n"/>
      <c r="F2986" s="43" t="inlineStr">
        <is>
          <t>KH0767</t>
        </is>
      </c>
      <c r="G2986" s="43" t="n"/>
      <c r="H2986" s="43" t="inlineStr">
        <is>
          <t>TP. Hồ Chí Minh</t>
        </is>
      </c>
      <c r="I2986" s="43" t="n"/>
    </row>
    <row r="2987" ht="25" customHeight="1">
      <c r="A2987" s="45" t="inlineStr">
        <is>
          <t>Anh Nam - Đồng Xoài / 0983.748.284</t>
        </is>
      </c>
      <c r="B2987" s="45" t="inlineStr">
        <is>
          <t>0983.748.284</t>
        </is>
      </c>
      <c r="C2987" s="45" t="inlineStr">
        <is>
          <t>Đỗng Xoài, Bình Phước</t>
        </is>
      </c>
      <c r="D2987" s="45" t="n"/>
      <c r="E2987" s="45" t="n"/>
      <c r="F2987" s="45" t="inlineStr">
        <is>
          <t>KH0768</t>
        </is>
      </c>
      <c r="G2987" s="45" t="n"/>
      <c r="H2987" s="45" t="inlineStr">
        <is>
          <t>Bình Phước</t>
        </is>
      </c>
      <c r="I2987" s="45" t="n"/>
    </row>
    <row r="2988" ht="25" customHeight="1">
      <c r="A2988" s="43" t="inlineStr">
        <is>
          <t>Anh Cường - Long An / 0985.969.779 - 0911.613.434</t>
        </is>
      </c>
      <c r="B2988" s="43" t="inlineStr">
        <is>
          <t>0985.969.779 / 0911.613.434</t>
        </is>
      </c>
      <c r="C2988" s="43" t="inlineStr">
        <is>
          <t>Bến Lức, Long An</t>
        </is>
      </c>
      <c r="D2988" s="43" t="n"/>
      <c r="E2988" s="43" t="n"/>
      <c r="F2988" s="43" t="inlineStr">
        <is>
          <t>KH0769</t>
        </is>
      </c>
      <c r="G2988" s="43" t="n"/>
      <c r="H2988" s="43" t="inlineStr">
        <is>
          <t>Long An</t>
        </is>
      </c>
      <c r="I2988" s="43" t="n"/>
    </row>
    <row r="2989" ht="25" customHeight="1">
      <c r="A2989" s="45" t="inlineStr">
        <is>
          <t>Anh Phước - Bình Chánh/ 0903.168.564</t>
        </is>
      </c>
      <c r="B2989" s="45" t="inlineStr">
        <is>
          <t>0903.168.564</t>
        </is>
      </c>
      <c r="C2989" s="45" t="inlineStr">
        <is>
          <t>Bình Chánh, SG</t>
        </is>
      </c>
      <c r="D2989" s="45" t="n"/>
      <c r="E2989" s="45" t="n"/>
      <c r="F2989" s="45" t="inlineStr">
        <is>
          <t>KH0765</t>
        </is>
      </c>
      <c r="G2989" s="45" t="n"/>
      <c r="H2989" s="45" t="inlineStr">
        <is>
          <t>TP. Hồ Chí Minh</t>
        </is>
      </c>
      <c r="I2989" s="45" t="n"/>
    </row>
    <row r="2990" ht="25" customHeight="1">
      <c r="A2990" s="43" t="inlineStr">
        <is>
          <t>Anh Thoàn - Long An/ 0917.778.432</t>
        </is>
      </c>
      <c r="B2990" s="43" t="inlineStr">
        <is>
          <t>0917.778.432</t>
        </is>
      </c>
      <c r="C2990" s="43" t="inlineStr">
        <is>
          <t>Đức Hòa, Long An</t>
        </is>
      </c>
      <c r="D2990" s="43" t="n"/>
      <c r="E2990" s="43" t="n"/>
      <c r="F2990" s="43" t="inlineStr">
        <is>
          <t>KH0766</t>
        </is>
      </c>
      <c r="G2990" s="43" t="n"/>
      <c r="H2990" s="43" t="inlineStr">
        <is>
          <t>Long An</t>
        </is>
      </c>
      <c r="I2990" s="43" t="n"/>
    </row>
    <row r="2991" ht="25" customHeight="1">
      <c r="A2991" s="45" t="inlineStr">
        <is>
          <t>Xưởng anh Dự - SG/ 0918.458.267</t>
        </is>
      </c>
      <c r="B2991" s="45" t="inlineStr">
        <is>
          <t>0918.458.267</t>
        </is>
      </c>
      <c r="C2991" s="45" t="inlineStr">
        <is>
          <t>Ngã 4 BP, SG</t>
        </is>
      </c>
      <c r="D2991" s="45" t="n"/>
      <c r="E2991" s="45" t="n"/>
      <c r="F2991" s="45" t="inlineStr">
        <is>
          <t>KH0763</t>
        </is>
      </c>
      <c r="G2991" s="45" t="n"/>
      <c r="H2991" s="45" t="inlineStr">
        <is>
          <t>TP. Hồ Chí Minh</t>
        </is>
      </c>
      <c r="I2991" s="45" t="n"/>
    </row>
    <row r="2992" ht="25" customHeight="1">
      <c r="A2992" s="43" t="inlineStr">
        <is>
          <t>Anh Toại - SG/ 0987.447.458</t>
        </is>
      </c>
      <c r="B2992" s="43" t="inlineStr">
        <is>
          <t>0987.447.458</t>
        </is>
      </c>
      <c r="C2992" s="43" t="inlineStr">
        <is>
          <t>SG</t>
        </is>
      </c>
      <c r="D2992" s="43" t="n"/>
      <c r="E2992" s="43" t="n"/>
      <c r="F2992" s="43" t="inlineStr">
        <is>
          <t>KH0764</t>
        </is>
      </c>
      <c r="G2992" s="43" t="n"/>
      <c r="H2992" s="43" t="inlineStr">
        <is>
          <t>TP. Hồ Chí Minh</t>
        </is>
      </c>
      <c r="I2992" s="43" t="n"/>
    </row>
    <row r="2993" ht="25" customHeight="1">
      <c r="A2993" s="45" t="inlineStr">
        <is>
          <t>Bạch Thái Nguyên</t>
        </is>
      </c>
      <c r="B2993" s="45" t="n"/>
      <c r="C2993" s="45" t="inlineStr">
        <is>
          <t>CTCP thiết Bị Cơ Giới Miền Nam</t>
        </is>
      </c>
      <c r="D2993" s="45" t="n"/>
      <c r="E2993" s="45" t="n"/>
      <c r="F2993" s="45" t="inlineStr">
        <is>
          <t>MN32</t>
        </is>
      </c>
      <c r="G2993" s="45" t="n"/>
      <c r="H2993" s="45" t="n"/>
      <c r="I2993" s="45" t="n"/>
    </row>
    <row r="2994" ht="25" customHeight="1">
      <c r="A2994" s="43" t="inlineStr">
        <is>
          <t>Xưởng Anh Trường - Earka Đăk Lăk / 01653.468.979</t>
        </is>
      </c>
      <c r="B2994" s="43" t="inlineStr">
        <is>
          <t>01653.468.979</t>
        </is>
      </c>
      <c r="C2994" s="43" t="inlineStr">
        <is>
          <t>Earka, Đăk Lăk</t>
        </is>
      </c>
      <c r="D2994" s="43" t="n"/>
      <c r="E2994" s="43" t="n"/>
      <c r="F2994" s="43" t="inlineStr">
        <is>
          <t>KH0760</t>
        </is>
      </c>
      <c r="G2994" s="43" t="n"/>
      <c r="H2994" s="43" t="inlineStr">
        <is>
          <t>Đắk Lắk</t>
        </is>
      </c>
      <c r="I2994" s="43" t="n"/>
    </row>
    <row r="2995" ht="25" customHeight="1">
      <c r="A2995" s="45" t="inlineStr">
        <is>
          <t>Xưởng Trung Tiến - Kontum/ Anh Du - 0905.127.101</t>
        </is>
      </c>
      <c r="B2995" s="45" t="inlineStr">
        <is>
          <t>0905.127.101</t>
        </is>
      </c>
      <c r="C2995" s="45" t="inlineStr">
        <is>
          <t>Kontum</t>
        </is>
      </c>
      <c r="D2995" s="45" t="n"/>
      <c r="E2995" s="45" t="n"/>
      <c r="F2995" s="45" t="inlineStr">
        <is>
          <t>KH0761</t>
        </is>
      </c>
      <c r="G2995" s="45" t="n"/>
      <c r="H2995" s="45" t="inlineStr">
        <is>
          <t>Kon Tum</t>
        </is>
      </c>
      <c r="I2995" s="45" t="n"/>
    </row>
    <row r="2996" ht="25" customHeight="1">
      <c r="A2996" s="43" t="inlineStr">
        <is>
          <t>Anh Bằng - Diên Khánh/ 0905.156.847</t>
        </is>
      </c>
      <c r="B2996" s="43" t="inlineStr">
        <is>
          <t>0905.156.847</t>
        </is>
      </c>
      <c r="C2996" s="43" t="inlineStr">
        <is>
          <t>Diên Khánh, Khánh Hòa</t>
        </is>
      </c>
      <c r="D2996" s="43" t="n"/>
      <c r="E2996" s="43" t="n"/>
      <c r="F2996" s="43" t="inlineStr">
        <is>
          <t>KH0762</t>
        </is>
      </c>
      <c r="G2996" s="43" t="n"/>
      <c r="H2996" s="43" t="inlineStr">
        <is>
          <t>Khánh Hòa</t>
        </is>
      </c>
      <c r="I2996" s="43" t="n"/>
    </row>
    <row r="2997" ht="25" customHeight="1">
      <c r="A2997" s="45" t="inlineStr">
        <is>
          <t>Anh Đông - Cty CP XD Một Năm Chín / 0938.082.494</t>
        </is>
      </c>
      <c r="B2997" s="45" t="inlineStr">
        <is>
          <t>0938.082.494</t>
        </is>
      </c>
      <c r="C2997" s="45" t="inlineStr">
        <is>
          <t>168/19 đường D2, P25, Q.Bình Thạnh, HCM</t>
        </is>
      </c>
      <c r="D2997" s="45" t="n"/>
      <c r="E2997" s="45" t="n"/>
      <c r="F2997" s="45" t="inlineStr">
        <is>
          <t>KH0757</t>
        </is>
      </c>
      <c r="G2997" s="45" t="n"/>
      <c r="H2997" s="45" t="inlineStr">
        <is>
          <t>TP. Hồ Chí Minh</t>
        </is>
      </c>
      <c r="I2997" s="45" t="n"/>
    </row>
    <row r="2998" ht="25" customHeight="1">
      <c r="A2998" s="43" t="inlineStr">
        <is>
          <t>Anh Vương - Long An/ 0918.700.508</t>
        </is>
      </c>
      <c r="B2998" s="43" t="inlineStr">
        <is>
          <t>0918.700.508</t>
        </is>
      </c>
      <c r="C2998" s="43" t="inlineStr">
        <is>
          <t>Long An</t>
        </is>
      </c>
      <c r="D2998" s="43" t="n"/>
      <c r="E2998" s="43" t="n"/>
      <c r="F2998" s="43" t="inlineStr">
        <is>
          <t>KH0758</t>
        </is>
      </c>
      <c r="G2998" s="43" t="n"/>
      <c r="H2998" s="43" t="inlineStr">
        <is>
          <t>Long An</t>
        </is>
      </c>
      <c r="I2998" s="43" t="n"/>
    </row>
    <row r="2999" ht="25" customHeight="1">
      <c r="A2999" s="45" t="inlineStr">
        <is>
          <t>Chú Tư - Long An/ 0917.113.766</t>
        </is>
      </c>
      <c r="B2999" s="45" t="inlineStr">
        <is>
          <t>0917.113.766</t>
        </is>
      </c>
      <c r="C2999" s="45" t="inlineStr">
        <is>
          <t>Đức Hòa, Đức Huệ, Long An</t>
        </is>
      </c>
      <c r="D2999" s="45" t="n"/>
      <c r="E2999" s="45" t="n"/>
      <c r="F2999" s="45" t="inlineStr">
        <is>
          <t>KH0759</t>
        </is>
      </c>
      <c r="G2999" s="45" t="n"/>
      <c r="H2999" s="45" t="inlineStr">
        <is>
          <t>Long An</t>
        </is>
      </c>
      <c r="I2999" s="45" t="n"/>
    </row>
    <row r="3000" ht="25" customHeight="1">
      <c r="A3000" s="43" t="inlineStr">
        <is>
          <t>Anh Tài - Vũng Tàu / 0982.860.199</t>
        </is>
      </c>
      <c r="B3000" s="43" t="inlineStr">
        <is>
          <t>0982.860.199</t>
        </is>
      </c>
      <c r="C3000" s="43" t="inlineStr">
        <is>
          <t>Vũng Tàu</t>
        </is>
      </c>
      <c r="D3000" s="43" t="n"/>
      <c r="E3000" s="43" t="n"/>
      <c r="F3000" s="43" t="inlineStr">
        <is>
          <t>KH0755</t>
        </is>
      </c>
      <c r="G3000" s="43" t="n"/>
      <c r="H3000" s="43" t="inlineStr">
        <is>
          <t>Bà Rịa - Vũng Tàu</t>
        </is>
      </c>
      <c r="I3000" s="43" t="n"/>
    </row>
    <row r="3001" ht="25" customHeight="1">
      <c r="A3001" s="45" t="inlineStr">
        <is>
          <t>Anh Bé Năm - Vĩnh Long/ 0918.513.526</t>
        </is>
      </c>
      <c r="B3001" s="45" t="inlineStr">
        <is>
          <t>0918.513.526</t>
        </is>
      </c>
      <c r="C3001" s="45" t="inlineStr">
        <is>
          <t>Vĩnh Long</t>
        </is>
      </c>
      <c r="D3001" s="45" t="n"/>
      <c r="E3001" s="45" t="n"/>
      <c r="F3001" s="45" t="inlineStr">
        <is>
          <t>KH0756</t>
        </is>
      </c>
      <c r="G3001" s="45" t="n"/>
      <c r="H3001" s="45" t="inlineStr">
        <is>
          <t>Vĩnh Long</t>
        </is>
      </c>
      <c r="I3001" s="45" t="n"/>
    </row>
    <row r="3002" ht="25" customHeight="1">
      <c r="A3002" s="43" t="inlineStr">
        <is>
          <t>Cửa hàng Thành Công - Rạch Sỏi/ Chú Chọn: 0918.565.626</t>
        </is>
      </c>
      <c r="B3002" s="43" t="inlineStr">
        <is>
          <t>0918.565.626</t>
        </is>
      </c>
      <c r="C3002" s="43" t="inlineStr">
        <is>
          <t>Số 549 QL61 ấp Vĩnh Thành B, Vĩnh Hòa HIệp, Châu Thành, Kiên Giang</t>
        </is>
      </c>
      <c r="D3002" s="43" t="n"/>
      <c r="E3002" s="43" t="n"/>
      <c r="F3002" s="43" t="inlineStr">
        <is>
          <t>KH0754</t>
        </is>
      </c>
      <c r="G3002" s="43" t="n"/>
      <c r="H3002" s="43" t="inlineStr">
        <is>
          <t>Kiên Giang</t>
        </is>
      </c>
      <c r="I3002" s="43" t="n"/>
    </row>
    <row r="3003" ht="25" customHeight="1">
      <c r="A3003" s="45" t="inlineStr">
        <is>
          <t>Anh Lúa - Nha Trang/ 0905.111.597 - 0935.553.259</t>
        </is>
      </c>
      <c r="B3003" s="45" t="inlineStr">
        <is>
          <t>0905.111.597 / 0935.553.259</t>
        </is>
      </c>
      <c r="C3003" s="45" t="inlineStr">
        <is>
          <t>Nha Trang</t>
        </is>
      </c>
      <c r="D3003" s="45" t="n"/>
      <c r="E3003" s="45" t="n"/>
      <c r="F3003" s="45" t="inlineStr">
        <is>
          <t>KH0752</t>
        </is>
      </c>
      <c r="G3003" s="45" t="n"/>
      <c r="H3003" s="45" t="inlineStr">
        <is>
          <t>Khánh Hòa</t>
        </is>
      </c>
      <c r="I3003" s="45" t="n"/>
    </row>
    <row r="3004" ht="25" customHeight="1">
      <c r="A3004" s="43" t="inlineStr">
        <is>
          <t>Xưởng anh Đông - ĐắkLắk/ 0982.217.779</t>
        </is>
      </c>
      <c r="B3004" s="43" t="inlineStr">
        <is>
          <t>0982.217.779</t>
        </is>
      </c>
      <c r="C3004" s="43" t="inlineStr">
        <is>
          <t>Đắk Lắk</t>
        </is>
      </c>
      <c r="D3004" s="43" t="n"/>
      <c r="E3004" s="43" t="n"/>
      <c r="F3004" s="43" t="inlineStr">
        <is>
          <t>KH0753</t>
        </is>
      </c>
      <c r="G3004" s="43" t="n"/>
      <c r="H3004" s="43" t="inlineStr">
        <is>
          <t>Đắk Lắk</t>
        </is>
      </c>
      <c r="I3004" s="43" t="n"/>
    </row>
    <row r="3005" ht="25" customHeight="1">
      <c r="A3005" s="45" t="inlineStr">
        <is>
          <t>Anh Mười - Đà Nẵng / 0984.628.730</t>
        </is>
      </c>
      <c r="B3005" s="45" t="inlineStr">
        <is>
          <t>0984.628.730</t>
        </is>
      </c>
      <c r="C3005" s="45" t="inlineStr">
        <is>
          <t>Đà Nẵng</t>
        </is>
      </c>
      <c r="D3005" s="45" t="n"/>
      <c r="E3005" s="45" t="n"/>
      <c r="F3005" s="45" t="inlineStr">
        <is>
          <t>KH0751</t>
        </is>
      </c>
      <c r="G3005" s="45" t="n"/>
      <c r="H3005" s="45" t="inlineStr">
        <is>
          <t>Đà Nẵng</t>
        </is>
      </c>
      <c r="I3005" s="45" t="n"/>
    </row>
    <row r="3006" ht="25" customHeight="1">
      <c r="A3006" s="43" t="inlineStr">
        <is>
          <t>Bãi Máy Việt Thắng - Chú Thắng Bình Chánh / 0938.111.999</t>
        </is>
      </c>
      <c r="B3006" s="43" t="inlineStr">
        <is>
          <t>0938.111.999</t>
        </is>
      </c>
      <c r="C3006" s="43" t="inlineStr">
        <is>
          <t>Bình Chánh, Sài Gòn</t>
        </is>
      </c>
      <c r="D3006" s="43" t="n"/>
      <c r="E3006" s="43" t="n"/>
      <c r="F3006" s="43" t="inlineStr">
        <is>
          <t>KH0749</t>
        </is>
      </c>
      <c r="G3006" s="43" t="n"/>
      <c r="H3006" s="43" t="inlineStr">
        <is>
          <t>TP. Hồ Chí Minh</t>
        </is>
      </c>
      <c r="I3006" s="43" t="n"/>
    </row>
    <row r="3007" ht="25" customHeight="1">
      <c r="A3007" s="45" t="inlineStr">
        <is>
          <t>Anh Quang - Thủ Đức/ 0907.427.539</t>
        </is>
      </c>
      <c r="B3007" s="45" t="inlineStr">
        <is>
          <t>0907.427.539</t>
        </is>
      </c>
      <c r="C3007" s="45" t="inlineStr">
        <is>
          <t>Thủ Đức - TP HCM</t>
        </is>
      </c>
      <c r="D3007" s="45" t="n"/>
      <c r="E3007" s="45" t="n"/>
      <c r="F3007" s="45" t="inlineStr">
        <is>
          <t>KH0750</t>
        </is>
      </c>
      <c r="G3007" s="45" t="n"/>
      <c r="H3007" s="45" t="inlineStr">
        <is>
          <t>TP. Hồ Chí Minh</t>
        </is>
      </c>
      <c r="I3007" s="45" t="n"/>
    </row>
    <row r="3008" ht="25" customHeight="1">
      <c r="A3008" s="43" t="inlineStr">
        <is>
          <t>Chú Linh - Dầu Tiếng / 0918.605.971</t>
        </is>
      </c>
      <c r="B3008" s="43" t="inlineStr">
        <is>
          <t>0918.605.971</t>
        </is>
      </c>
      <c r="C3008" s="43" t="inlineStr">
        <is>
          <t>Dầu Tiếng, Bình Phước</t>
        </is>
      </c>
      <c r="D3008" s="43" t="n"/>
      <c r="E3008" s="43" t="n"/>
      <c r="F3008" s="43" t="inlineStr">
        <is>
          <t>KH0747</t>
        </is>
      </c>
      <c r="G3008" s="43" t="n"/>
      <c r="H3008" s="43" t="inlineStr">
        <is>
          <t>Bình Phước</t>
        </is>
      </c>
      <c r="I3008" s="43" t="n"/>
    </row>
    <row r="3009" ht="25" customHeight="1">
      <c r="A3009" s="45" t="inlineStr">
        <is>
          <t>Công ty TNHH Xây dựng Quang Tiền/ Anh Ghel: 0972.351.581</t>
        </is>
      </c>
      <c r="B3009" s="45" t="inlineStr">
        <is>
          <t>0972.351.581</t>
        </is>
      </c>
      <c r="C3009" s="45" t="inlineStr">
        <is>
          <t>138 Nguyễn Tất Thành, P8, TP Cà Mau</t>
        </is>
      </c>
      <c r="D3009" s="45" t="n"/>
      <c r="E3009" s="45" t="n"/>
      <c r="F3009" s="45" t="inlineStr">
        <is>
          <t>KH0748</t>
        </is>
      </c>
      <c r="G3009" s="45" t="n"/>
      <c r="H3009" s="45" t="inlineStr">
        <is>
          <t>Cà Mau</t>
        </is>
      </c>
      <c r="I3009" s="45" t="n"/>
    </row>
    <row r="3010" ht="25" customHeight="1">
      <c r="A3010" s="43" t="inlineStr">
        <is>
          <t>Anh Nhơn - Bến Tre / 0913.786.072</t>
        </is>
      </c>
      <c r="B3010" s="43" t="inlineStr">
        <is>
          <t>0913.786.072</t>
        </is>
      </c>
      <c r="C3010" s="43" t="inlineStr">
        <is>
          <t>Ba Tri, Bến Tre</t>
        </is>
      </c>
      <c r="D3010" s="43" t="n"/>
      <c r="E3010" s="43" t="n"/>
      <c r="F3010" s="43" t="inlineStr">
        <is>
          <t>KH0745</t>
        </is>
      </c>
      <c r="G3010" s="43" t="n"/>
      <c r="H3010" s="43" t="inlineStr">
        <is>
          <t>Bến Tre</t>
        </is>
      </c>
      <c r="I3010" s="43" t="n"/>
    </row>
    <row r="3011" ht="25" customHeight="1">
      <c r="A3011" s="45" t="inlineStr">
        <is>
          <t>Anh Tuấn - Bình Phước / 01235.068.168</t>
        </is>
      </c>
      <c r="B3011" s="45" t="inlineStr">
        <is>
          <t>01235.068.168</t>
        </is>
      </c>
      <c r="C3011" s="45" t="inlineStr">
        <is>
          <t>Lộc Ninh, Bình Phước</t>
        </is>
      </c>
      <c r="D3011" s="45" t="n"/>
      <c r="E3011" s="45" t="n"/>
      <c r="F3011" s="45" t="inlineStr">
        <is>
          <t>KH0746</t>
        </is>
      </c>
      <c r="G3011" s="45" t="n"/>
      <c r="H3011" s="45" t="inlineStr">
        <is>
          <t>Bình Phước</t>
        </is>
      </c>
      <c r="I3011" s="45" t="n"/>
    </row>
    <row r="3012" ht="25" customHeight="1">
      <c r="A3012" s="43" t="inlineStr">
        <is>
          <t>Anh Phương - Sài Gòn / 01264.881.415</t>
        </is>
      </c>
      <c r="B3012" s="43" t="inlineStr">
        <is>
          <t>01264.881.415</t>
        </is>
      </c>
      <c r="C3012" s="43" t="inlineStr">
        <is>
          <t>Sài Gòn</t>
        </is>
      </c>
      <c r="D3012" s="43" t="n"/>
      <c r="E3012" s="43" t="n"/>
      <c r="F3012" s="43" t="inlineStr">
        <is>
          <t>KH0742</t>
        </is>
      </c>
      <c r="G3012" s="43" t="n"/>
      <c r="H3012" s="43" t="inlineStr">
        <is>
          <t>TP. Hồ Chí Minh</t>
        </is>
      </c>
      <c r="I3012" s="43" t="n"/>
    </row>
    <row r="3013" ht="25" customHeight="1">
      <c r="A3013" s="45" t="inlineStr">
        <is>
          <t>Anh Tính - Bến Lức / 0949.275.775</t>
        </is>
      </c>
      <c r="B3013" s="45" t="inlineStr">
        <is>
          <t>0949.275.775</t>
        </is>
      </c>
      <c r="C3013" s="45" t="inlineStr">
        <is>
          <t>Bến Lức, Long An</t>
        </is>
      </c>
      <c r="D3013" s="45" t="n"/>
      <c r="E3013" s="45" t="n"/>
      <c r="F3013" s="45" t="inlineStr">
        <is>
          <t>KH0743</t>
        </is>
      </c>
      <c r="G3013" s="45" t="n"/>
      <c r="H3013" s="45" t="inlineStr">
        <is>
          <t>Long An</t>
        </is>
      </c>
      <c r="I3013" s="45" t="n"/>
    </row>
    <row r="3014" ht="25" customHeight="1">
      <c r="A3014" s="43" t="inlineStr">
        <is>
          <t>Chú Nghĩa - Tiền Giang / 0913.013.468</t>
        </is>
      </c>
      <c r="B3014" s="43" t="inlineStr">
        <is>
          <t>0913.013.468</t>
        </is>
      </c>
      <c r="C3014" s="43" t="inlineStr">
        <is>
          <t>Tiền Giang</t>
        </is>
      </c>
      <c r="D3014" s="43" t="n"/>
      <c r="E3014" s="43" t="n"/>
      <c r="F3014" s="43" t="inlineStr">
        <is>
          <t>KH0741</t>
        </is>
      </c>
      <c r="G3014" s="43" t="n"/>
      <c r="H3014" s="43" t="inlineStr">
        <is>
          <t>Tiền Giang</t>
        </is>
      </c>
      <c r="I3014" s="43" t="n"/>
    </row>
    <row r="3015" ht="25" customHeight="1">
      <c r="A3015" s="45" t="inlineStr">
        <is>
          <t>Anh Bắc - Q12/ 0903.765.726</t>
        </is>
      </c>
      <c r="B3015" s="45" t="inlineStr">
        <is>
          <t>0903.765.726</t>
        </is>
      </c>
      <c r="C3015" s="45" t="inlineStr">
        <is>
          <t>Tân Thới Hiệp, Q12</t>
        </is>
      </c>
      <c r="D3015" s="45" t="n"/>
      <c r="E3015" s="45" t="n"/>
      <c r="F3015" s="45" t="inlineStr">
        <is>
          <t>KH0740</t>
        </is>
      </c>
      <c r="G3015" s="45" t="n"/>
      <c r="H3015" s="45" t="inlineStr">
        <is>
          <t>TP. Hồ Chí Minh</t>
        </is>
      </c>
      <c r="I3015" s="45" t="n"/>
    </row>
    <row r="3016" ht="25" customHeight="1">
      <c r="A3016" s="43" t="inlineStr">
        <is>
          <t>Anh Chánh - Bến Lức / 0949.700.300</t>
        </is>
      </c>
      <c r="B3016" s="43" t="inlineStr">
        <is>
          <t>0949.700.300</t>
        </is>
      </c>
      <c r="C3016" s="43" t="inlineStr">
        <is>
          <t>Bến Lức, Long An</t>
        </is>
      </c>
      <c r="D3016" s="43" t="n"/>
      <c r="E3016" s="43" t="n"/>
      <c r="F3016" s="43" t="inlineStr">
        <is>
          <t>KH0735</t>
        </is>
      </c>
      <c r="G3016" s="43" t="n"/>
      <c r="H3016" s="43" t="inlineStr">
        <is>
          <t>Long An</t>
        </is>
      </c>
      <c r="I3016" s="43" t="n"/>
    </row>
    <row r="3017" ht="25" customHeight="1">
      <c r="A3017" s="45" t="inlineStr">
        <is>
          <t>Anh Đại - Q7 / 0908.646.383</t>
        </is>
      </c>
      <c r="B3017" s="45" t="inlineStr">
        <is>
          <t>0908.646.383</t>
        </is>
      </c>
      <c r="C3017" s="45" t="inlineStr">
        <is>
          <t>Q7, Sài Gòn</t>
        </is>
      </c>
      <c r="D3017" s="45" t="n"/>
      <c r="E3017" s="45" t="n"/>
      <c r="F3017" s="45" t="inlineStr">
        <is>
          <t>KH0736</t>
        </is>
      </c>
      <c r="G3017" s="45" t="n"/>
      <c r="H3017" s="45" t="inlineStr">
        <is>
          <t>TP. Hồ Chí Minh</t>
        </is>
      </c>
      <c r="I3017" s="45" t="n"/>
    </row>
    <row r="3018" ht="25" customHeight="1">
      <c r="A3018" s="43" t="inlineStr">
        <is>
          <t>Anh Duy - Bình Dương/ 0949.298.861</t>
        </is>
      </c>
      <c r="B3018" s="43" t="inlineStr">
        <is>
          <t>0949.298.861</t>
        </is>
      </c>
      <c r="C3018" s="43" t="inlineStr">
        <is>
          <t>Bình Dương</t>
        </is>
      </c>
      <c r="D3018" s="43" t="n"/>
      <c r="E3018" s="43" t="n"/>
      <c r="F3018" s="43" t="inlineStr">
        <is>
          <t>KH0737</t>
        </is>
      </c>
      <c r="G3018" s="43" t="n"/>
      <c r="H3018" s="43" t="inlineStr">
        <is>
          <t>Bình Dương</t>
        </is>
      </c>
      <c r="I3018" s="43" t="n"/>
    </row>
    <row r="3019" ht="25" customHeight="1">
      <c r="A3019" s="45" t="inlineStr">
        <is>
          <t>Anh Hà - Q12/ 0914.675.494</t>
        </is>
      </c>
      <c r="B3019" s="45" t="inlineStr">
        <is>
          <t>0914.675.494</t>
        </is>
      </c>
      <c r="C3019" s="45" t="inlineStr">
        <is>
          <t>Ngã tư ga, Q12</t>
        </is>
      </c>
      <c r="D3019" s="45" t="n"/>
      <c r="E3019" s="45" t="n"/>
      <c r="F3019" s="45" t="inlineStr">
        <is>
          <t>KH0738</t>
        </is>
      </c>
      <c r="G3019" s="45" t="n"/>
      <c r="H3019" s="45" t="inlineStr">
        <is>
          <t>TP. Hồ Chí Minh</t>
        </is>
      </c>
      <c r="I3019" s="45" t="n"/>
    </row>
    <row r="3020" ht="25" customHeight="1">
      <c r="A3020" s="43" t="inlineStr">
        <is>
          <t>Anh Chuyên - SG / 0987.475.318</t>
        </is>
      </c>
      <c r="B3020" s="43" t="inlineStr">
        <is>
          <t>0987.475.318</t>
        </is>
      </c>
      <c r="C3020" s="43" t="inlineStr">
        <is>
          <t>Sài Gòn</t>
        </is>
      </c>
      <c r="D3020" s="43" t="n"/>
      <c r="E3020" s="43" t="n"/>
      <c r="F3020" s="43" t="inlineStr">
        <is>
          <t>KH0739</t>
        </is>
      </c>
      <c r="G3020" s="43" t="n"/>
      <c r="H3020" s="43" t="inlineStr">
        <is>
          <t>TP. Hồ Chí Minh</t>
        </is>
      </c>
      <c r="I3020" s="43" t="n"/>
    </row>
    <row r="3021" ht="25" customHeight="1">
      <c r="A3021" s="45" t="inlineStr">
        <is>
          <t>Anh Phúc - Cần Thơ/ 0949.573.940</t>
        </is>
      </c>
      <c r="B3021" s="45" t="inlineStr">
        <is>
          <t>0949.573.940</t>
        </is>
      </c>
      <c r="C3021" s="45" t="inlineStr">
        <is>
          <t>Cần Thơ</t>
        </is>
      </c>
      <c r="D3021" s="45" t="n"/>
      <c r="E3021" s="45" t="n"/>
      <c r="F3021" s="45" t="inlineStr">
        <is>
          <t>KH0734</t>
        </is>
      </c>
      <c r="G3021" s="45" t="n"/>
      <c r="H3021" s="45" t="inlineStr">
        <is>
          <t>Cần Thơ</t>
        </is>
      </c>
      <c r="I3021" s="45" t="n"/>
    </row>
    <row r="3022" ht="25" customHeight="1">
      <c r="A3022" s="43" t="inlineStr">
        <is>
          <t>Công ty TNHH Xây Dựng Ngân Hùng - Cần Thơ/ A.Huy 0939.585.345</t>
        </is>
      </c>
      <c r="B3022" s="43" t="inlineStr">
        <is>
          <t>0939.585.345</t>
        </is>
      </c>
      <c r="C3022" s="43" t="inlineStr">
        <is>
          <t>Số 6 Nguyễn Văn Cừ nối dài Khu Vực 3 Cồn Khương, P.Cái Khế, Q.Ninh Kiều, TP.Cần Thơ</t>
        </is>
      </c>
      <c r="D3022" s="43" t="n"/>
      <c r="E3022" s="43" t="n"/>
      <c r="F3022" s="43" t="inlineStr">
        <is>
          <t>KH0733</t>
        </is>
      </c>
      <c r="G3022" s="43" t="n"/>
      <c r="H3022" s="43" t="inlineStr">
        <is>
          <t>Cần Thơ</t>
        </is>
      </c>
      <c r="I3022" s="43" t="n"/>
    </row>
    <row r="3023" ht="25" customHeight="1">
      <c r="A3023" s="45" t="inlineStr">
        <is>
          <t>Anh Minh - SG/ 0982.778.559</t>
        </is>
      </c>
      <c r="B3023" s="45" t="inlineStr">
        <is>
          <t>0982.778.559</t>
        </is>
      </c>
      <c r="C3023" s="45" t="inlineStr">
        <is>
          <t>Ngã 4 Bình Phước, SG</t>
        </is>
      </c>
      <c r="D3023" s="45" t="n"/>
      <c r="E3023" s="45" t="n"/>
      <c r="F3023" s="45" t="inlineStr">
        <is>
          <t>KH0731</t>
        </is>
      </c>
      <c r="G3023" s="45" t="n"/>
      <c r="H3023" s="45" t="inlineStr">
        <is>
          <t>TP. Hồ Chí Minh</t>
        </is>
      </c>
      <c r="I3023" s="45" t="n"/>
    </row>
    <row r="3024" ht="25" customHeight="1">
      <c r="A3024" s="43" t="inlineStr">
        <is>
          <t>Anh Dũng - Cần Thơ/ 0975.917.121</t>
        </is>
      </c>
      <c r="B3024" s="43" t="inlineStr">
        <is>
          <t>0975.917.121</t>
        </is>
      </c>
      <c r="C3024" s="43" t="inlineStr">
        <is>
          <t>Cần Thơ</t>
        </is>
      </c>
      <c r="D3024" s="43" t="n"/>
      <c r="E3024" s="43" t="n"/>
      <c r="F3024" s="43" t="inlineStr">
        <is>
          <t>KH0732</t>
        </is>
      </c>
      <c r="G3024" s="43" t="n"/>
      <c r="H3024" s="43" t="inlineStr">
        <is>
          <t>Cần Thơ</t>
        </is>
      </c>
      <c r="I3024" s="43" t="n"/>
    </row>
    <row r="3025" ht="25" customHeight="1">
      <c r="A3025" s="45" t="inlineStr">
        <is>
          <t>Anh Tuấn - Lái xe</t>
        </is>
      </c>
      <c r="B3025" s="45" t="n"/>
      <c r="C3025" s="45" t="inlineStr">
        <is>
          <t>CTCP Thiết bị Cơ giới Miền Nam</t>
        </is>
      </c>
      <c r="D3025" s="45" t="n"/>
      <c r="E3025" s="45" t="n"/>
      <c r="F3025" s="45" t="inlineStr">
        <is>
          <t>MN31</t>
        </is>
      </c>
      <c r="G3025" s="45" t="n"/>
      <c r="H3025" s="45" t="n"/>
      <c r="I3025" s="45" t="n"/>
    </row>
    <row r="3026" ht="25" customHeight="1">
      <c r="A3026" s="43" t="inlineStr">
        <is>
          <t>Cửa Hàng Tài Phát - Bến Tre / 0918.267.507 - 0753.870.806</t>
        </is>
      </c>
      <c r="B3026" s="43" t="inlineStr">
        <is>
          <t>0918.267.507 / 0753.870.806</t>
        </is>
      </c>
      <c r="C3026" s="43" t="inlineStr">
        <is>
          <t>Thị Trấn Thạnh Phú, Thạnh Phú, Bến Tre</t>
        </is>
      </c>
      <c r="D3026" s="43" t="n"/>
      <c r="E3026" s="43" t="n"/>
      <c r="F3026" s="43" t="inlineStr">
        <is>
          <t>KH0728</t>
        </is>
      </c>
      <c r="G3026" s="43" t="n"/>
      <c r="H3026" s="43" t="inlineStr">
        <is>
          <t>Bến Tre</t>
        </is>
      </c>
      <c r="I3026" s="43" t="n"/>
    </row>
    <row r="3027" ht="25" customHeight="1">
      <c r="A3027" s="45" t="inlineStr">
        <is>
          <t>Anh Trắng - Duyên Hải/ 0913.753.409</t>
        </is>
      </c>
      <c r="B3027" s="45" t="inlineStr">
        <is>
          <t>0913.753.409</t>
        </is>
      </c>
      <c r="C3027" s="45" t="inlineStr">
        <is>
          <t>Duyên Hải, Trà Vinh</t>
        </is>
      </c>
      <c r="D3027" s="45" t="n"/>
      <c r="E3027" s="45" t="n"/>
      <c r="F3027" s="45" t="inlineStr">
        <is>
          <t>KH0729</t>
        </is>
      </c>
      <c r="G3027" s="45" t="n"/>
      <c r="H3027" s="45" t="inlineStr">
        <is>
          <t>Trà Vinh</t>
        </is>
      </c>
      <c r="I3027" s="45" t="n"/>
    </row>
    <row r="3028" ht="25" customHeight="1">
      <c r="A3028" s="43" t="inlineStr">
        <is>
          <t>Anh Thông - Earka / 0968.004.739 / 0977.664.767</t>
        </is>
      </c>
      <c r="B3028" s="43" t="inlineStr">
        <is>
          <t>0968.004.739 / 0977.664.767</t>
        </is>
      </c>
      <c r="C3028" s="43" t="inlineStr">
        <is>
          <t>Km 68, Earka, Đăk Lăk</t>
        </is>
      </c>
      <c r="D3028" s="43" t="n"/>
      <c r="E3028" s="43" t="n"/>
      <c r="F3028" s="43" t="inlineStr">
        <is>
          <t>KH0730</t>
        </is>
      </c>
      <c r="G3028" s="43" t="n"/>
      <c r="H3028" s="43" t="inlineStr">
        <is>
          <t>Đắk Lắk</t>
        </is>
      </c>
      <c r="I3028" s="43" t="n"/>
    </row>
    <row r="3029" ht="25" customHeight="1">
      <c r="A3029" s="45" t="inlineStr">
        <is>
          <t>Anh Hiếu - Vĩnh Long/ 0919.620.159</t>
        </is>
      </c>
      <c r="B3029" s="45" t="inlineStr">
        <is>
          <t>0919.620.159</t>
        </is>
      </c>
      <c r="C3029" s="45" t="inlineStr">
        <is>
          <t>Vĩnh Long</t>
        </is>
      </c>
      <c r="D3029" s="45" t="n"/>
      <c r="E3029" s="45" t="n"/>
      <c r="F3029" s="45" t="inlineStr">
        <is>
          <t>KH0725</t>
        </is>
      </c>
      <c r="G3029" s="45" t="n"/>
      <c r="H3029" s="45" t="inlineStr">
        <is>
          <t>Vĩnh Long</t>
        </is>
      </c>
      <c r="I3029" s="45" t="n"/>
    </row>
    <row r="3030" ht="25" customHeight="1">
      <c r="A3030" s="43" t="inlineStr">
        <is>
          <t>Anh Thọ - Cần Thơ / 0979.314.999</t>
        </is>
      </c>
      <c r="B3030" s="43" t="inlineStr">
        <is>
          <t>0979.314.999</t>
        </is>
      </c>
      <c r="C3030" s="43" t="inlineStr">
        <is>
          <t>Cần Thơ</t>
        </is>
      </c>
      <c r="D3030" s="43" t="n"/>
      <c r="E3030" s="43" t="n"/>
      <c r="F3030" s="43" t="inlineStr">
        <is>
          <t>KH0726</t>
        </is>
      </c>
      <c r="G3030" s="43" t="n"/>
      <c r="H3030" s="43" t="inlineStr">
        <is>
          <t>Cần Thơ</t>
        </is>
      </c>
      <c r="I3030" s="43" t="n"/>
    </row>
    <row r="3031" ht="25" customHeight="1">
      <c r="A3031" s="45" t="inlineStr">
        <is>
          <t>Anh Dũng - Bạc Liêu (T)/ 0916.654.769</t>
        </is>
      </c>
      <c r="B3031" s="45" t="inlineStr">
        <is>
          <t>0916.654.769</t>
        </is>
      </c>
      <c r="C3031" s="45" t="inlineStr">
        <is>
          <t>Bạc Liêu</t>
        </is>
      </c>
      <c r="D3031" s="45" t="n"/>
      <c r="E3031" s="45" t="n"/>
      <c r="F3031" s="45" t="inlineStr">
        <is>
          <t>KH0727</t>
        </is>
      </c>
      <c r="G3031" s="45" t="n"/>
      <c r="H3031" s="45" t="inlineStr">
        <is>
          <t>Bạc Liêu</t>
        </is>
      </c>
      <c r="I3031" s="45" t="n"/>
    </row>
    <row r="3032" ht="25" customHeight="1">
      <c r="A3032" s="43" t="inlineStr">
        <is>
          <t>Cửa Hàng Vương Châu - Kiên Giang / 0919.113.343</t>
        </is>
      </c>
      <c r="B3032" s="43" t="inlineStr">
        <is>
          <t>0919.113.343</t>
        </is>
      </c>
      <c r="C3032" s="43" t="inlineStr">
        <is>
          <t>Vình Thuận, Kiên Giang</t>
        </is>
      </c>
      <c r="D3032" s="43" t="n"/>
      <c r="E3032" s="43" t="n"/>
      <c r="F3032" s="43" t="inlineStr">
        <is>
          <t>KH0723</t>
        </is>
      </c>
      <c r="G3032" s="43" t="n"/>
      <c r="H3032" s="43" t="inlineStr">
        <is>
          <t>Kiên Giang</t>
        </is>
      </c>
      <c r="I3032" s="43" t="n"/>
    </row>
    <row r="3033" ht="25" customHeight="1">
      <c r="A3033" s="45" t="inlineStr">
        <is>
          <t>Anh Hùng - Đăk Nông (T)/ 0969.279.455</t>
        </is>
      </c>
      <c r="B3033" s="45" t="inlineStr">
        <is>
          <t>0969.279.455</t>
        </is>
      </c>
      <c r="C3033" s="45" t="inlineStr">
        <is>
          <t>Đăk Nông</t>
        </is>
      </c>
      <c r="D3033" s="45" t="n"/>
      <c r="E3033" s="45" t="n"/>
      <c r="F3033" s="45" t="inlineStr">
        <is>
          <t>KH0724</t>
        </is>
      </c>
      <c r="G3033" s="45" t="n"/>
      <c r="H3033" s="45" t="inlineStr">
        <is>
          <t>Đắk Nông</t>
        </is>
      </c>
      <c r="I3033" s="45" t="n"/>
    </row>
    <row r="3034" ht="25" customHeight="1">
      <c r="A3034" s="43" t="inlineStr">
        <is>
          <t>Anh Huỳnh Tư - Đồng Tháp / 0913.100.082</t>
        </is>
      </c>
      <c r="B3034" s="43" t="inlineStr">
        <is>
          <t>0913.100.082</t>
        </is>
      </c>
      <c r="C3034" s="43" t="inlineStr">
        <is>
          <t>Đồng Tháp</t>
        </is>
      </c>
      <c r="D3034" s="43" t="n"/>
      <c r="E3034" s="43" t="n"/>
      <c r="F3034" s="43" t="inlineStr">
        <is>
          <t>KH0722</t>
        </is>
      </c>
      <c r="G3034" s="43" t="n"/>
      <c r="H3034" s="43" t="inlineStr">
        <is>
          <t>Đồng Tháp</t>
        </is>
      </c>
      <c r="I3034" s="43" t="n"/>
    </row>
    <row r="3035" ht="25" customHeight="1">
      <c r="A3035" s="45" t="inlineStr">
        <is>
          <t>Anh Vũ - Bình Chánh / 0985.487.587</t>
        </is>
      </c>
      <c r="B3035" s="45" t="inlineStr">
        <is>
          <t>0985.487.587</t>
        </is>
      </c>
      <c r="C3035" s="45" t="inlineStr">
        <is>
          <t>Bình Chánh</t>
        </is>
      </c>
      <c r="D3035" s="45" t="n"/>
      <c r="E3035" s="45" t="n"/>
      <c r="F3035" s="45" t="inlineStr">
        <is>
          <t>KH0721</t>
        </is>
      </c>
      <c r="G3035" s="45" t="n"/>
      <c r="H3035" s="45" t="inlineStr">
        <is>
          <t>TP. Hồ Chí Minh</t>
        </is>
      </c>
      <c r="I3035" s="45" t="n"/>
    </row>
    <row r="3036" ht="25" customHeight="1">
      <c r="A3036" s="43" t="inlineStr">
        <is>
          <t>Xưởng Anh Điền - Hóc Môn/ 0938.893.381</t>
        </is>
      </c>
      <c r="B3036" s="43" t="inlineStr">
        <is>
          <t>0938.893.381</t>
        </is>
      </c>
      <c r="C3036" s="43" t="inlineStr">
        <is>
          <t>Hóc Môn, TP HCM</t>
        </is>
      </c>
      <c r="D3036" s="43" t="n"/>
      <c r="E3036" s="43" t="n"/>
      <c r="F3036" s="43" t="inlineStr">
        <is>
          <t>KH0714</t>
        </is>
      </c>
      <c r="G3036" s="43" t="n"/>
      <c r="H3036" s="43" t="inlineStr">
        <is>
          <t>TP. Hồ Chí Minh</t>
        </is>
      </c>
      <c r="I3036" s="43" t="n"/>
    </row>
    <row r="3037" ht="25" customHeight="1">
      <c r="A3037" s="45" t="inlineStr">
        <is>
          <t>Anh Phát - Bình Dương/ 0947.994.429</t>
        </is>
      </c>
      <c r="B3037" s="45" t="inlineStr">
        <is>
          <t>0947.994.429</t>
        </is>
      </c>
      <c r="C3037" s="45" t="inlineStr">
        <is>
          <t>Gần Khu Du Lịch Đại Nam</t>
        </is>
      </c>
      <c r="D3037" s="45" t="n"/>
      <c r="E3037" s="45" t="n"/>
      <c r="F3037" s="45" t="inlineStr">
        <is>
          <t>KH0715</t>
        </is>
      </c>
      <c r="G3037" s="45" t="n"/>
      <c r="H3037" s="45" t="inlineStr">
        <is>
          <t>Bình Dương</t>
        </is>
      </c>
      <c r="I3037" s="45" t="n"/>
    </row>
    <row r="3038" ht="25" customHeight="1">
      <c r="A3038" s="43" t="inlineStr">
        <is>
          <t>Anh Khánh - Bình Thuận / 0982.577.154</t>
        </is>
      </c>
      <c r="B3038" s="43" t="inlineStr">
        <is>
          <t>0982.577.154</t>
        </is>
      </c>
      <c r="C3038" s="43" t="inlineStr">
        <is>
          <t>Bình Thuận</t>
        </is>
      </c>
      <c r="D3038" s="43" t="n"/>
      <c r="E3038" s="43" t="n"/>
      <c r="F3038" s="43" t="inlineStr">
        <is>
          <t>KH0716</t>
        </is>
      </c>
      <c r="G3038" s="43" t="n"/>
      <c r="H3038" s="43" t="inlineStr">
        <is>
          <t>Bình Thuận</t>
        </is>
      </c>
      <c r="I3038" s="43" t="n"/>
    </row>
    <row r="3039" ht="25" customHeight="1">
      <c r="A3039" s="45" t="inlineStr">
        <is>
          <t>Anh Tài - Vĩnh long / 0939.333.151</t>
        </is>
      </c>
      <c r="B3039" s="45" t="inlineStr">
        <is>
          <t>0939.333.151</t>
        </is>
      </c>
      <c r="C3039" s="45" t="inlineStr">
        <is>
          <t>Vĩnh Long</t>
        </is>
      </c>
      <c r="D3039" s="45" t="n"/>
      <c r="E3039" s="45" t="n"/>
      <c r="F3039" s="45" t="inlineStr">
        <is>
          <t>KH0717</t>
        </is>
      </c>
      <c r="G3039" s="45" t="n"/>
      <c r="H3039" s="45" t="inlineStr">
        <is>
          <t>Vĩnh Long</t>
        </is>
      </c>
      <c r="I3039" s="45" t="n"/>
    </row>
    <row r="3040" ht="25" customHeight="1">
      <c r="A3040" s="43" t="inlineStr">
        <is>
          <t>Anh Lợi - Sóc Trăng / 0918.973.413</t>
        </is>
      </c>
      <c r="B3040" s="43" t="inlineStr">
        <is>
          <t>0918.973.413</t>
        </is>
      </c>
      <c r="C3040" s="43" t="inlineStr">
        <is>
          <t>Sóc Trăng</t>
        </is>
      </c>
      <c r="D3040" s="43" t="n"/>
      <c r="E3040" s="43" t="n"/>
      <c r="F3040" s="43" t="inlineStr">
        <is>
          <t>KH0718</t>
        </is>
      </c>
      <c r="G3040" s="43" t="n"/>
      <c r="H3040" s="43" t="inlineStr">
        <is>
          <t>Sóc Trăng</t>
        </is>
      </c>
      <c r="I3040" s="43" t="n"/>
    </row>
    <row r="3041" ht="25" customHeight="1">
      <c r="A3041" s="45" t="inlineStr">
        <is>
          <t>Chú Ngãi - Quận 9/ 0908.208.006</t>
        </is>
      </c>
      <c r="B3041" s="45" t="inlineStr">
        <is>
          <t>0908.208.006</t>
        </is>
      </c>
      <c r="C3041" s="45" t="inlineStr">
        <is>
          <t>Quận 9, TP HCM</t>
        </is>
      </c>
      <c r="D3041" s="45" t="n"/>
      <c r="E3041" s="45" t="n"/>
      <c r="F3041" s="45" t="inlineStr">
        <is>
          <t>KH0719</t>
        </is>
      </c>
      <c r="G3041" s="45" t="n"/>
      <c r="H3041" s="45" t="inlineStr">
        <is>
          <t>TP. Hồ Chí Minh</t>
        </is>
      </c>
      <c r="I3041" s="45" t="n"/>
    </row>
    <row r="3042" ht="25" customHeight="1">
      <c r="A3042" s="43" t="inlineStr">
        <is>
          <t>Anh Tân - Trà Vinh/ 0987.454.440</t>
        </is>
      </c>
      <c r="B3042" s="43" t="inlineStr">
        <is>
          <t>0987.454.440</t>
        </is>
      </c>
      <c r="C3042" s="43" t="inlineStr">
        <is>
          <t>Bến xe Càng Long - Trà Vinh</t>
        </is>
      </c>
      <c r="D3042" s="43" t="n"/>
      <c r="E3042" s="43" t="n"/>
      <c r="F3042" s="43" t="inlineStr">
        <is>
          <t>KH0720</t>
        </is>
      </c>
      <c r="G3042" s="43" t="n"/>
      <c r="H3042" s="43" t="inlineStr">
        <is>
          <t>Trà Vinh</t>
        </is>
      </c>
      <c r="I3042" s="43" t="n"/>
    </row>
    <row r="3043" ht="25" customHeight="1">
      <c r="A3043" s="45" t="inlineStr">
        <is>
          <t>Anh Hải - Bình Long/ 0933.832.492</t>
        </is>
      </c>
      <c r="B3043" s="45" t="inlineStr">
        <is>
          <t>0933.832.492</t>
        </is>
      </c>
      <c r="C3043" s="45" t="inlineStr">
        <is>
          <t>Bình Long, Bình Phước</t>
        </is>
      </c>
      <c r="D3043" s="45" t="n"/>
      <c r="E3043" s="45" t="n"/>
      <c r="F3043" s="45" t="inlineStr">
        <is>
          <t>KH0707</t>
        </is>
      </c>
      <c r="G3043" s="45" t="n"/>
      <c r="H3043" s="45" t="inlineStr">
        <is>
          <t>Bình Phước</t>
        </is>
      </c>
      <c r="I3043" s="45" t="n"/>
    </row>
    <row r="3044" ht="25" customHeight="1">
      <c r="A3044" s="43" t="inlineStr">
        <is>
          <t>Anh Lân - Quận 12/ 0912.017.667</t>
        </is>
      </c>
      <c r="B3044" s="43" t="inlineStr">
        <is>
          <t>0912.017.667</t>
        </is>
      </c>
      <c r="C3044" s="43" t="inlineStr">
        <is>
          <t>Hà Quý Cáp, Quận 12, TP HCM</t>
        </is>
      </c>
      <c r="D3044" s="43" t="n"/>
      <c r="E3044" s="43" t="n"/>
      <c r="F3044" s="43" t="inlineStr">
        <is>
          <t>KH0708</t>
        </is>
      </c>
      <c r="G3044" s="43" t="n"/>
      <c r="H3044" s="43" t="inlineStr">
        <is>
          <t>TP. Hồ Chí Minh</t>
        </is>
      </c>
      <c r="I3044" s="43" t="n"/>
    </row>
    <row r="3045" ht="25" customHeight="1">
      <c r="A3045" s="45" t="inlineStr">
        <is>
          <t>Anh Thanh - Q7 / 0909.744.667</t>
        </is>
      </c>
      <c r="B3045" s="45" t="inlineStr">
        <is>
          <t>0909.744.667</t>
        </is>
      </c>
      <c r="C3045" s="45" t="inlineStr">
        <is>
          <t>Đường Phạm Hữu Lầu, Q7, TP.HCM</t>
        </is>
      </c>
      <c r="D3045" s="45" t="n"/>
      <c r="E3045" s="45" t="n"/>
      <c r="F3045" s="45" t="inlineStr">
        <is>
          <t>KH0709</t>
        </is>
      </c>
      <c r="G3045" s="45" t="n"/>
      <c r="H3045" s="45" t="inlineStr">
        <is>
          <t>TP. Hồ Chí Minh</t>
        </is>
      </c>
      <c r="I3045" s="45" t="n"/>
    </row>
    <row r="3046" ht="25" customHeight="1">
      <c r="A3046" s="43" t="inlineStr">
        <is>
          <t>Anh Chung - Vĩnh Long / 0943.454.686</t>
        </is>
      </c>
      <c r="B3046" s="43" t="inlineStr">
        <is>
          <t>0943.454.686</t>
        </is>
      </c>
      <c r="C3046" s="43" t="inlineStr">
        <is>
          <t>Vĩnh Long</t>
        </is>
      </c>
      <c r="D3046" s="43" t="n"/>
      <c r="E3046" s="43" t="n"/>
      <c r="F3046" s="43" t="inlineStr">
        <is>
          <t>KH0710</t>
        </is>
      </c>
      <c r="G3046" s="43" t="n"/>
      <c r="H3046" s="43" t="inlineStr">
        <is>
          <t>Vĩnh Long</t>
        </is>
      </c>
      <c r="I3046" s="43" t="n"/>
    </row>
    <row r="3047" ht="25" customHeight="1">
      <c r="A3047" s="45" t="inlineStr">
        <is>
          <t>Anh Đạt - Bến Tre/ 0983.849.778</t>
        </is>
      </c>
      <c r="B3047" s="45" t="inlineStr">
        <is>
          <t>0983.849.778</t>
        </is>
      </c>
      <c r="C3047" s="45" t="inlineStr">
        <is>
          <t>Bến Tre</t>
        </is>
      </c>
      <c r="D3047" s="45" t="n"/>
      <c r="E3047" s="45" t="n"/>
      <c r="F3047" s="45" t="inlineStr">
        <is>
          <t>KH0711</t>
        </is>
      </c>
      <c r="G3047" s="45" t="n"/>
      <c r="H3047" s="45" t="inlineStr">
        <is>
          <t>Bến Tre</t>
        </is>
      </c>
      <c r="I3047" s="45" t="n"/>
    </row>
    <row r="3048" ht="25" customHeight="1">
      <c r="A3048" s="43" t="inlineStr">
        <is>
          <t>Anh Minh - Công ty TNHH MTV Minh Thư / 0913.951.091</t>
        </is>
      </c>
      <c r="B3048" s="43" t="inlineStr">
        <is>
          <t>0913.951.091</t>
        </is>
      </c>
      <c r="C3048" s="43" t="inlineStr">
        <is>
          <t>Khu CN Nam Tân Uyên, Bình Dương</t>
        </is>
      </c>
      <c r="D3048" s="43" t="n"/>
      <c r="E3048" s="43" t="n"/>
      <c r="F3048" s="43" t="inlineStr">
        <is>
          <t>KH0712</t>
        </is>
      </c>
      <c r="G3048" s="43" t="n"/>
      <c r="H3048" s="43" t="inlineStr">
        <is>
          <t>Bình Dương</t>
        </is>
      </c>
      <c r="I3048" s="43" t="n"/>
    </row>
    <row r="3049" ht="25" customHeight="1">
      <c r="A3049" s="45" t="inlineStr">
        <is>
          <t>Anh Hạnh - Q12 / 0988.503.468</t>
        </is>
      </c>
      <c r="B3049" s="45" t="inlineStr">
        <is>
          <t>0988.503.468</t>
        </is>
      </c>
      <c r="C3049" s="45" t="inlineStr">
        <is>
          <t>SG</t>
        </is>
      </c>
      <c r="D3049" s="45" t="n"/>
      <c r="E3049" s="45" t="n"/>
      <c r="F3049" s="45" t="inlineStr">
        <is>
          <t>KH0713</t>
        </is>
      </c>
      <c r="G3049" s="45" t="n"/>
      <c r="H3049" s="45" t="inlineStr">
        <is>
          <t>TP. Hồ Chí Minh</t>
        </is>
      </c>
      <c r="I3049" s="45" t="n"/>
    </row>
    <row r="3050" ht="25" customHeight="1">
      <c r="A3050" s="43" t="inlineStr">
        <is>
          <t>Xưởng Minh Tâm - Bình Chánh/ 0918.235.553 - 0913.722.514</t>
        </is>
      </c>
      <c r="B3050" s="43" t="inlineStr">
        <is>
          <t>0918.235.553 / 0913.722.514</t>
        </is>
      </c>
      <c r="C3050" s="43" t="inlineStr">
        <is>
          <t>Bình Chánh</t>
        </is>
      </c>
      <c r="D3050" s="43" t="n"/>
      <c r="E3050" s="43" t="n"/>
      <c r="F3050" s="43" t="inlineStr">
        <is>
          <t>KH0705</t>
        </is>
      </c>
      <c r="G3050" s="43" t="n"/>
      <c r="H3050" s="43" t="inlineStr">
        <is>
          <t>TP. Hồ Chí Minh</t>
        </is>
      </c>
      <c r="I3050" s="43" t="n"/>
    </row>
    <row r="3051" ht="25" customHeight="1">
      <c r="A3051" s="45" t="inlineStr">
        <is>
          <t>Anh Hiệp - Gia Lai (D)/ 0915.676.648</t>
        </is>
      </c>
      <c r="B3051" s="45" t="inlineStr">
        <is>
          <t>0915.676.648</t>
        </is>
      </c>
      <c r="C3051" s="45" t="inlineStr">
        <is>
          <t>Gia Lai</t>
        </is>
      </c>
      <c r="D3051" s="45" t="n"/>
      <c r="E3051" s="45" t="n"/>
      <c r="F3051" s="45" t="inlineStr">
        <is>
          <t>KH0706</t>
        </is>
      </c>
      <c r="G3051" s="45" t="n"/>
      <c r="H3051" s="45" t="inlineStr">
        <is>
          <t>Gia Lai</t>
        </is>
      </c>
      <c r="I3051" s="45" t="n"/>
    </row>
    <row r="3052" ht="25" customHeight="1">
      <c r="A3052" s="43" t="inlineStr">
        <is>
          <t>Anh Hoàng - Ninh Hòa/ 0935.552.076</t>
        </is>
      </c>
      <c r="B3052" s="43" t="inlineStr">
        <is>
          <t>0935.552.076</t>
        </is>
      </c>
      <c r="C3052" s="43" t="inlineStr">
        <is>
          <t>Ninh Hòa, Khánh Hòa</t>
        </is>
      </c>
      <c r="D3052" s="43" t="n"/>
      <c r="E3052" s="43" t="n"/>
      <c r="F3052" s="43" t="inlineStr">
        <is>
          <t>KH0700</t>
        </is>
      </c>
      <c r="G3052" s="43" t="n"/>
      <c r="H3052" s="43" t="inlineStr">
        <is>
          <t>Khánh Hòa</t>
        </is>
      </c>
      <c r="I3052" s="43" t="n"/>
    </row>
    <row r="3053" ht="25" customHeight="1">
      <c r="A3053" s="45" t="inlineStr">
        <is>
          <t>Anh Vương - Gia Lai/ 0968.490.767</t>
        </is>
      </c>
      <c r="B3053" s="45" t="inlineStr">
        <is>
          <t>0968.490.767</t>
        </is>
      </c>
      <c r="C3053" s="45" t="inlineStr">
        <is>
          <t>Gia Lai</t>
        </is>
      </c>
      <c r="D3053" s="45" t="n"/>
      <c r="E3053" s="45" t="n"/>
      <c r="F3053" s="45" t="inlineStr">
        <is>
          <t>KH0701</t>
        </is>
      </c>
      <c r="G3053" s="45" t="n"/>
      <c r="H3053" s="45" t="inlineStr">
        <is>
          <t>Gia Lai</t>
        </is>
      </c>
      <c r="I3053" s="45" t="n"/>
    </row>
    <row r="3054" ht="25" customHeight="1">
      <c r="A3054" s="43" t="inlineStr">
        <is>
          <t>Anh Tân - Cà Mau/ 0913.138.845</t>
        </is>
      </c>
      <c r="B3054" s="43" t="inlineStr">
        <is>
          <t>0913.138.845</t>
        </is>
      </c>
      <c r="C3054" s="43" t="inlineStr">
        <is>
          <t>Cà Mau</t>
        </is>
      </c>
      <c r="D3054" s="43" t="n"/>
      <c r="E3054" s="43" t="n"/>
      <c r="F3054" s="43" t="inlineStr">
        <is>
          <t>KH0702</t>
        </is>
      </c>
      <c r="G3054" s="43" t="n"/>
      <c r="H3054" s="43" t="inlineStr">
        <is>
          <t>Cà Mau</t>
        </is>
      </c>
      <c r="I3054" s="43" t="n"/>
    </row>
    <row r="3055" ht="25" customHeight="1">
      <c r="A3055" s="45" t="inlineStr">
        <is>
          <t>Anh Phúc - Vĩnh Long / 0939.999.487</t>
        </is>
      </c>
      <c r="B3055" s="45" t="inlineStr">
        <is>
          <t>0939.999.487</t>
        </is>
      </c>
      <c r="C3055" s="45" t="inlineStr">
        <is>
          <t>Vĩnh Long</t>
        </is>
      </c>
      <c r="D3055" s="45" t="n"/>
      <c r="E3055" s="45" t="n"/>
      <c r="F3055" s="45" t="inlineStr">
        <is>
          <t>KH0703</t>
        </is>
      </c>
      <c r="G3055" s="45" t="n"/>
      <c r="H3055" s="45" t="inlineStr">
        <is>
          <t>Vĩnh Long</t>
        </is>
      </c>
      <c r="I3055" s="45" t="n"/>
    </row>
    <row r="3056" ht="25" customHeight="1">
      <c r="A3056" s="43" t="inlineStr">
        <is>
          <t>Anh Đạt - Bình Chánh/ 0918.098.242</t>
        </is>
      </c>
      <c r="B3056" s="43" t="inlineStr">
        <is>
          <t>0918.098.242</t>
        </is>
      </c>
      <c r="C3056" s="43" t="inlineStr">
        <is>
          <t>Bình Chánh - TP HCM</t>
        </is>
      </c>
      <c r="D3056" s="43" t="n"/>
      <c r="E3056" s="43" t="n"/>
      <c r="F3056" s="43" t="inlineStr">
        <is>
          <t>KH0704</t>
        </is>
      </c>
      <c r="G3056" s="43" t="n"/>
      <c r="H3056" s="43" t="inlineStr">
        <is>
          <t>TP. Hồ Chí Minh</t>
        </is>
      </c>
      <c r="I3056" s="43" t="n"/>
    </row>
    <row r="3057" ht="25" customHeight="1">
      <c r="A3057" s="45" t="inlineStr">
        <is>
          <t>Anh Vũ - Long An/ 0918.439.733</t>
        </is>
      </c>
      <c r="B3057" s="45" t="inlineStr">
        <is>
          <t>0918.439.733</t>
        </is>
      </c>
      <c r="C3057" s="45" t="inlineStr">
        <is>
          <t>Vĩnh Hưng - Long An</t>
        </is>
      </c>
      <c r="D3057" s="45" t="n"/>
      <c r="E3057" s="45" t="n"/>
      <c r="F3057" s="45" t="inlineStr">
        <is>
          <t>KH0688</t>
        </is>
      </c>
      <c r="G3057" s="45" t="n"/>
      <c r="H3057" s="45" t="inlineStr">
        <is>
          <t>Long An</t>
        </is>
      </c>
      <c r="I3057" s="45" t="n"/>
    </row>
    <row r="3058" ht="25" customHeight="1">
      <c r="A3058" s="43" t="inlineStr">
        <is>
          <t>Cửa hàng Quang ớt - Sóc Trăng/0918.777.171</t>
        </is>
      </c>
      <c r="B3058" s="43" t="inlineStr">
        <is>
          <t>0918.777.171</t>
        </is>
      </c>
      <c r="C3058" s="43" t="inlineStr">
        <is>
          <t>Sóc Trăng</t>
        </is>
      </c>
      <c r="D3058" s="43" t="n"/>
      <c r="E3058" s="43" t="n"/>
      <c r="F3058" s="43" t="inlineStr">
        <is>
          <t>KH0698</t>
        </is>
      </c>
      <c r="G3058" s="43" t="n"/>
      <c r="H3058" s="43" t="inlineStr">
        <is>
          <t>Sóc Trăng</t>
        </is>
      </c>
      <c r="I3058" s="43" t="n"/>
    </row>
    <row r="3059" ht="25" customHeight="1">
      <c r="A3059" s="45" t="inlineStr">
        <is>
          <t>Bãi Máy Ngọc Của - Anh Bình/ 0908.155.944</t>
        </is>
      </c>
      <c r="B3059" s="45" t="inlineStr">
        <is>
          <t>0908.155.944</t>
        </is>
      </c>
      <c r="C3059" s="45" t="inlineStr">
        <is>
          <t>Đối diện Đền Hùng, Xa lộ Hà Nội, Suối Tiên</t>
        </is>
      </c>
      <c r="D3059" s="45" t="n"/>
      <c r="E3059" s="45" t="n"/>
      <c r="F3059" s="45" t="inlineStr">
        <is>
          <t>KH0699</t>
        </is>
      </c>
      <c r="G3059" s="45" t="n"/>
      <c r="H3059" s="45" t="inlineStr">
        <is>
          <t>TP. Hồ Chí Minh</t>
        </is>
      </c>
      <c r="I3059" s="45" t="n"/>
    </row>
    <row r="3060" ht="25" customHeight="1">
      <c r="A3060" s="43" t="inlineStr">
        <is>
          <t>Anh Cảnh - Quận 5/ 0979.787.693</t>
        </is>
      </c>
      <c r="B3060" s="43" t="inlineStr">
        <is>
          <t>0979.787.693</t>
        </is>
      </c>
      <c r="C3060" s="43" t="inlineStr">
        <is>
          <t>Quận 5, TP HCM</t>
        </is>
      </c>
      <c r="D3060" s="43" t="n"/>
      <c r="E3060" s="43" t="n"/>
      <c r="F3060" s="43" t="inlineStr">
        <is>
          <t>KH0697</t>
        </is>
      </c>
      <c r="G3060" s="43" t="n"/>
      <c r="H3060" s="43" t="inlineStr">
        <is>
          <t>TP. Hồ Chí Minh</t>
        </is>
      </c>
      <c r="I3060" s="43" t="n"/>
    </row>
    <row r="3061" ht="25" customHeight="1">
      <c r="A3061" s="45" t="inlineStr">
        <is>
          <t>Anh Điệp - Quy Nhơn/ 0908.074.025</t>
        </is>
      </c>
      <c r="B3061" s="45" t="inlineStr">
        <is>
          <t>0908.074.025</t>
        </is>
      </c>
      <c r="C3061" s="45" t="inlineStr">
        <is>
          <t>Quy Nhơn, Bình Định</t>
        </is>
      </c>
      <c r="D3061" s="45" t="n"/>
      <c r="E3061" s="45" t="n"/>
      <c r="F3061" s="45" t="inlineStr">
        <is>
          <t>KH0691</t>
        </is>
      </c>
      <c r="G3061" s="45" t="n"/>
      <c r="H3061" s="45" t="inlineStr">
        <is>
          <t>Bình Định</t>
        </is>
      </c>
      <c r="I3061" s="45" t="n"/>
    </row>
    <row r="3062" ht="25" customHeight="1">
      <c r="A3062" s="43" t="inlineStr">
        <is>
          <t>Anh Tuấn - Lâm Đồng / 0982.786.507</t>
        </is>
      </c>
      <c r="B3062" s="43" t="inlineStr">
        <is>
          <t>0982.786.507</t>
        </is>
      </c>
      <c r="C3062" s="43" t="inlineStr">
        <is>
          <t>Lâm Đồng</t>
        </is>
      </c>
      <c r="D3062" s="43" t="n"/>
      <c r="E3062" s="43" t="n"/>
      <c r="F3062" s="43" t="inlineStr">
        <is>
          <t>KH0692</t>
        </is>
      </c>
      <c r="G3062" s="43" t="n"/>
      <c r="H3062" s="43" t="inlineStr">
        <is>
          <t>Lâm Đồng</t>
        </is>
      </c>
      <c r="I3062" s="43" t="n"/>
    </row>
    <row r="3063" ht="25" customHeight="1">
      <c r="A3063" s="45" t="inlineStr">
        <is>
          <t>Anh Hò - Cửa hàng Thọ Trương/ 0902.728.571, KT C Hiền 0378.027.384</t>
        </is>
      </c>
      <c r="B3063" s="45" t="inlineStr">
        <is>
          <t>0902.728.571 / 0378.027.384</t>
        </is>
      </c>
      <c r="C3063" s="45" t="inlineStr">
        <is>
          <t>(Cầu Đồng Nai) Số 231, Xa lộ HN, KP Quyết Thắng, Bình Thắng, Dĩ An, Bình Dương</t>
        </is>
      </c>
      <c r="D3063" s="45" t="n"/>
      <c r="E3063" s="45" t="n"/>
      <c r="F3063" s="45" t="inlineStr">
        <is>
          <t>KH0693</t>
        </is>
      </c>
      <c r="G3063" s="45" t="n"/>
      <c r="H3063" s="45" t="inlineStr">
        <is>
          <t>TP. Hồ Chí Minh</t>
        </is>
      </c>
      <c r="I3063" s="45" t="n"/>
    </row>
    <row r="3064" ht="25" customHeight="1">
      <c r="A3064" s="43" t="inlineStr">
        <is>
          <t>Xưởng anh Hạnh - Tân Vạn/ 0913.742.042</t>
        </is>
      </c>
      <c r="B3064" s="43" t="inlineStr">
        <is>
          <t>0913.742.042</t>
        </is>
      </c>
      <c r="C3064" s="43" t="inlineStr">
        <is>
          <t>Tân Vạn, Đồng Nai</t>
        </is>
      </c>
      <c r="D3064" s="43" t="n"/>
      <c r="E3064" s="43" t="n"/>
      <c r="F3064" s="43" t="inlineStr">
        <is>
          <t>KH0694</t>
        </is>
      </c>
      <c r="G3064" s="43" t="n"/>
      <c r="H3064" s="43" t="inlineStr">
        <is>
          <t>TP. Hồ Chí Minh</t>
        </is>
      </c>
      <c r="I3064" s="43" t="n"/>
    </row>
    <row r="3065" ht="25" customHeight="1">
      <c r="A3065" s="45" t="inlineStr">
        <is>
          <t>Anh Quân - Cửa hàng Thọ Trương/ 0918.841.483 - KT C Thảo 0397.333.759</t>
        </is>
      </c>
      <c r="B3065" s="45" t="inlineStr">
        <is>
          <t>0918.841.483 / 0397.333.759</t>
        </is>
      </c>
      <c r="C3065" s="45" t="inlineStr">
        <is>
          <t>(Trạm thu phí Cầu Đồng Nai) số 1132B, Xa lộ HN, KP10, An Bình, Biên Hòa, Đồng Nai</t>
        </is>
      </c>
      <c r="D3065" s="45" t="n"/>
      <c r="E3065" s="45" t="n"/>
      <c r="F3065" s="45" t="inlineStr">
        <is>
          <t>KH0695</t>
        </is>
      </c>
      <c r="G3065" s="45" t="n"/>
      <c r="H3065" s="45" t="inlineStr">
        <is>
          <t>TP. Hồ Chí Minh</t>
        </is>
      </c>
      <c r="I3065" s="45" t="n"/>
    </row>
    <row r="3066" ht="25" customHeight="1">
      <c r="A3066" s="43" t="inlineStr">
        <is>
          <t>Anh Tịnh - Thủ Đức / 0963.262.292</t>
        </is>
      </c>
      <c r="B3066" s="43" t="inlineStr">
        <is>
          <t>0963.262.292</t>
        </is>
      </c>
      <c r="C3066" s="43" t="inlineStr">
        <is>
          <t>81 Dương Văn Cam, Linh Tây, Thủ Đức</t>
        </is>
      </c>
      <c r="D3066" s="43" t="n"/>
      <c r="E3066" s="43" t="n"/>
      <c r="F3066" s="43" t="inlineStr">
        <is>
          <t>KH0696</t>
        </is>
      </c>
      <c r="G3066" s="43" t="n"/>
      <c r="H3066" s="43" t="inlineStr">
        <is>
          <t>TP. Hồ Chí Minh</t>
        </is>
      </c>
      <c r="I3066" s="43" t="n"/>
    </row>
    <row r="3067" ht="25" customHeight="1">
      <c r="A3067" s="45" t="inlineStr">
        <is>
          <t>Anh Liêm - Tam Bình/ 0908.850.015</t>
        </is>
      </c>
      <c r="B3067" s="45" t="inlineStr">
        <is>
          <t>0908.850.015</t>
        </is>
      </c>
      <c r="C3067" s="45" t="inlineStr">
        <is>
          <t>Tam Bình - Thủ Đức</t>
        </is>
      </c>
      <c r="D3067" s="45" t="n"/>
      <c r="E3067" s="45" t="n"/>
      <c r="F3067" s="45" t="inlineStr">
        <is>
          <t>KH0689</t>
        </is>
      </c>
      <c r="G3067" s="45" t="n"/>
      <c r="H3067" s="45" t="inlineStr">
        <is>
          <t>TP. Hồ Chí Minh</t>
        </is>
      </c>
      <c r="I3067" s="45" t="n"/>
    </row>
    <row r="3068" ht="25" customHeight="1">
      <c r="A3068" s="43" t="inlineStr">
        <is>
          <t>Chú Tánh - Phú Nhuận / 0933.839.226</t>
        </is>
      </c>
      <c r="B3068" s="43" t="inlineStr">
        <is>
          <t>0933.839.226</t>
        </is>
      </c>
      <c r="C3068" s="43" t="inlineStr">
        <is>
          <t>12/10 Hoàng Diệu, Quận Phú Nhuận, Tp.HCM</t>
        </is>
      </c>
      <c r="D3068" s="43" t="n"/>
      <c r="E3068" s="43" t="n"/>
      <c r="F3068" s="43" t="inlineStr">
        <is>
          <t>KH0690</t>
        </is>
      </c>
      <c r="G3068" s="43" t="n"/>
      <c r="H3068" s="43" t="inlineStr">
        <is>
          <t>TP. Hồ Chí Minh</t>
        </is>
      </c>
      <c r="I3068" s="43" t="n"/>
    </row>
    <row r="3069" ht="25" customHeight="1">
      <c r="A3069" s="45" t="inlineStr">
        <is>
          <t>Cửa hàng Anh Tuấn - Phan Thiết / 0982.884.808</t>
        </is>
      </c>
      <c r="B3069" s="45" t="inlineStr">
        <is>
          <t>0982.884.808</t>
        </is>
      </c>
      <c r="C3069" s="45" t="inlineStr">
        <is>
          <t>Phan Thiết</t>
        </is>
      </c>
      <c r="D3069" s="45" t="n"/>
      <c r="E3069" s="45" t="n"/>
      <c r="F3069" s="45" t="inlineStr">
        <is>
          <t>KH0687</t>
        </is>
      </c>
      <c r="G3069" s="45" t="n"/>
      <c r="H3069" s="45" t="inlineStr">
        <is>
          <t>Bình Thuận</t>
        </is>
      </c>
      <c r="I3069" s="45" t="n"/>
    </row>
    <row r="3070" ht="25" customHeight="1">
      <c r="A3070" s="43" t="inlineStr">
        <is>
          <t>Xưởng Hợp Lực - Bình Dương/ anh Nghĩa - 0918.076.090</t>
        </is>
      </c>
      <c r="B3070" s="43" t="inlineStr">
        <is>
          <t>0918.076.090</t>
        </is>
      </c>
      <c r="C3070" s="43" t="inlineStr">
        <is>
          <t>Bình Dương</t>
        </is>
      </c>
      <c r="D3070" s="43" t="n"/>
      <c r="E3070" s="43" t="n"/>
      <c r="F3070" s="43" t="inlineStr">
        <is>
          <t>KH0684</t>
        </is>
      </c>
      <c r="G3070" s="43" t="n"/>
      <c r="H3070" s="43" t="inlineStr">
        <is>
          <t>Bình Dương</t>
        </is>
      </c>
      <c r="I3070" s="43" t="n"/>
    </row>
    <row r="3071" ht="25" customHeight="1">
      <c r="A3071" s="45" t="inlineStr">
        <is>
          <t>DNTN Hữu Hùng - A Bảy / 0909.113.538</t>
        </is>
      </c>
      <c r="B3071" s="45" t="inlineStr">
        <is>
          <t>0909.113.538</t>
        </is>
      </c>
      <c r="C3071" s="45" t="inlineStr">
        <is>
          <t>ấp Thạnh Hòa, X An Thạnh Thủy, H.Chợ Gạo, T.Tiền Giang</t>
        </is>
      </c>
      <c r="D3071" s="45" t="n"/>
      <c r="E3071" s="45" t="n"/>
      <c r="F3071" s="45" t="inlineStr">
        <is>
          <t>KH0685</t>
        </is>
      </c>
      <c r="G3071" s="45" t="n"/>
      <c r="H3071" s="45" t="inlineStr">
        <is>
          <t>Tiền Giang</t>
        </is>
      </c>
      <c r="I3071" s="45" t="n"/>
    </row>
    <row r="3072" ht="25" customHeight="1">
      <c r="A3072" s="43" t="inlineStr">
        <is>
          <t>Anh Tâm - Đăk Lăk / 0975.657.979</t>
        </is>
      </c>
      <c r="B3072" s="43" t="inlineStr">
        <is>
          <t>0975.657.979</t>
        </is>
      </c>
      <c r="C3072" s="43" t="inlineStr">
        <is>
          <t>Đăk Lăk</t>
        </is>
      </c>
      <c r="D3072" s="43" t="n"/>
      <c r="E3072" s="43" t="n"/>
      <c r="F3072" s="43" t="inlineStr">
        <is>
          <t>KH0686</t>
        </is>
      </c>
      <c r="G3072" s="43" t="n"/>
      <c r="H3072" s="43" t="inlineStr">
        <is>
          <t>Đắk Lắk</t>
        </is>
      </c>
      <c r="I3072" s="43" t="n"/>
    </row>
    <row r="3073" ht="25" customHeight="1">
      <c r="A3073" s="45" t="inlineStr">
        <is>
          <t>Anh Nam - Bảo Lộc / 0974.192.748</t>
        </is>
      </c>
      <c r="B3073" s="45" t="inlineStr">
        <is>
          <t>0974.192.748</t>
        </is>
      </c>
      <c r="C3073" s="45" t="n"/>
      <c r="D3073" s="45" t="n"/>
      <c r="E3073" s="45" t="n"/>
      <c r="F3073" s="45" t="inlineStr">
        <is>
          <t>KH0680</t>
        </is>
      </c>
      <c r="G3073" s="45" t="n"/>
      <c r="H3073" s="45" t="inlineStr">
        <is>
          <t>Lâm Đồng</t>
        </is>
      </c>
      <c r="I3073" s="45" t="n"/>
    </row>
    <row r="3074" ht="25" customHeight="1">
      <c r="A3074" s="43" t="inlineStr">
        <is>
          <t>Chị Phương - Gia Nghĩa / 01646.880.818</t>
        </is>
      </c>
      <c r="B3074" s="43" t="inlineStr">
        <is>
          <t>01646.880.818</t>
        </is>
      </c>
      <c r="C3074" s="43" t="inlineStr">
        <is>
          <t>Gia Nghĩa, Đăk Nông</t>
        </is>
      </c>
      <c r="D3074" s="43" t="n"/>
      <c r="E3074" s="43" t="n"/>
      <c r="F3074" s="43" t="inlineStr">
        <is>
          <t>KH0681</t>
        </is>
      </c>
      <c r="G3074" s="43" t="n"/>
      <c r="H3074" s="43" t="inlineStr">
        <is>
          <t>Đắk Nông</t>
        </is>
      </c>
      <c r="I3074" s="43" t="n"/>
    </row>
    <row r="3075" ht="25" customHeight="1">
      <c r="A3075" s="45" t="inlineStr">
        <is>
          <t>Chú Chung - DNTN Xây Dựng Nguyên Minh / 0925.946.242</t>
        </is>
      </c>
      <c r="B3075" s="45" t="inlineStr">
        <is>
          <t>0925.946.242</t>
        </is>
      </c>
      <c r="C3075" s="45" t="inlineStr">
        <is>
          <t>444 Thống Nhất, TX Lagi, Tỉnh Bình Thuận</t>
        </is>
      </c>
      <c r="D3075" s="45" t="n"/>
      <c r="E3075" s="45" t="n"/>
      <c r="F3075" s="45" t="inlineStr">
        <is>
          <t>KH0682</t>
        </is>
      </c>
      <c r="G3075" s="45" t="n"/>
      <c r="H3075" s="45" t="inlineStr">
        <is>
          <t>Bình Thuận</t>
        </is>
      </c>
      <c r="I3075" s="45" t="n"/>
    </row>
    <row r="3076" ht="25" customHeight="1">
      <c r="A3076" s="43" t="inlineStr">
        <is>
          <t>Anh Lâm - Bình Dương / 0907.223.339</t>
        </is>
      </c>
      <c r="B3076" s="43" t="inlineStr">
        <is>
          <t>0907.223.339</t>
        </is>
      </c>
      <c r="C3076" s="43" t="inlineStr">
        <is>
          <t>Bình Dương</t>
        </is>
      </c>
      <c r="D3076" s="43" t="n"/>
      <c r="E3076" s="43" t="n"/>
      <c r="F3076" s="43" t="inlineStr">
        <is>
          <t>KH0683</t>
        </is>
      </c>
      <c r="G3076" s="43" t="n"/>
      <c r="H3076" s="43" t="inlineStr">
        <is>
          <t>Bình Dương</t>
        </is>
      </c>
      <c r="I3076" s="43" t="n"/>
    </row>
    <row r="3077" ht="25" customHeight="1">
      <c r="A3077" s="45" t="inlineStr">
        <is>
          <t>Nguyễn Văn Vững</t>
        </is>
      </c>
      <c r="B3077" s="45" t="n"/>
      <c r="C3077" s="45" t="inlineStr">
        <is>
          <t>CTCP Thiết Bị Cơ Giới Miền Nam</t>
        </is>
      </c>
      <c r="D3077" s="45" t="n"/>
      <c r="E3077" s="45" t="n"/>
      <c r="F3077" s="45" t="inlineStr">
        <is>
          <t>MN30</t>
        </is>
      </c>
      <c r="G3077" s="45" t="n"/>
      <c r="H3077" s="45" t="n"/>
      <c r="I3077" s="45" t="n"/>
    </row>
    <row r="3078" ht="25" customHeight="1">
      <c r="A3078" s="43" t="inlineStr">
        <is>
          <t>Anh Tuấn - Bạc Liêu / 0919.464.652</t>
        </is>
      </c>
      <c r="B3078" s="43" t="inlineStr">
        <is>
          <t>0919.464.652</t>
        </is>
      </c>
      <c r="C3078" s="43" t="inlineStr">
        <is>
          <t>Bạc Liêu</t>
        </is>
      </c>
      <c r="D3078" s="43" t="n"/>
      <c r="E3078" s="43" t="n"/>
      <c r="F3078" s="43" t="inlineStr">
        <is>
          <t>KH0678</t>
        </is>
      </c>
      <c r="G3078" s="43" t="n"/>
      <c r="H3078" s="43" t="inlineStr">
        <is>
          <t>Bạc Liêu</t>
        </is>
      </c>
      <c r="I3078" s="43" t="n"/>
    </row>
    <row r="3079" ht="25" customHeight="1">
      <c r="A3079" s="45" t="inlineStr">
        <is>
          <t>Anh Tú - Bình Phước / 0988.127.057</t>
        </is>
      </c>
      <c r="B3079" s="45" t="inlineStr">
        <is>
          <t>0988.127.057</t>
        </is>
      </c>
      <c r="C3079" s="45" t="inlineStr">
        <is>
          <t>Bình Minh, Bù Đăng, Bình Phước</t>
        </is>
      </c>
      <c r="D3079" s="45" t="n"/>
      <c r="E3079" s="45" t="n"/>
      <c r="F3079" s="45" t="inlineStr">
        <is>
          <t>KH0679</t>
        </is>
      </c>
      <c r="G3079" s="45" t="n"/>
      <c r="H3079" s="45" t="inlineStr">
        <is>
          <t>Bình Phước</t>
        </is>
      </c>
      <c r="I3079" s="45" t="n"/>
    </row>
    <row r="3080" ht="25" customHeight="1">
      <c r="A3080" s="43" t="inlineStr">
        <is>
          <t>Chú Dương - Bình Dương / 0978.087.408</t>
        </is>
      </c>
      <c r="B3080" s="43" t="inlineStr">
        <is>
          <t>0978.087.408</t>
        </is>
      </c>
      <c r="C3080" s="43" t="inlineStr">
        <is>
          <t>Dĩ An, Bình Dương</t>
        </is>
      </c>
      <c r="D3080" s="43" t="n"/>
      <c r="E3080" s="43" t="n"/>
      <c r="F3080" s="43" t="inlineStr">
        <is>
          <t>KH0675</t>
        </is>
      </c>
      <c r="G3080" s="43" t="n"/>
      <c r="H3080" s="43" t="inlineStr">
        <is>
          <t>TP. Hồ Chí Minh</t>
        </is>
      </c>
      <c r="I3080" s="43" t="n"/>
    </row>
    <row r="3081" ht="25" customHeight="1">
      <c r="A3081" s="45" t="inlineStr">
        <is>
          <t>Xưởng Anh Tùng - Lâm Đồng / 0968.247.478</t>
        </is>
      </c>
      <c r="B3081" s="45" t="inlineStr">
        <is>
          <t>0968.247.478</t>
        </is>
      </c>
      <c r="C3081" s="45" t="inlineStr">
        <is>
          <t>Lâm Đồng</t>
        </is>
      </c>
      <c r="D3081" s="45" t="n"/>
      <c r="E3081" s="45" t="n"/>
      <c r="F3081" s="45" t="inlineStr">
        <is>
          <t>KH0676</t>
        </is>
      </c>
      <c r="G3081" s="45" t="n"/>
      <c r="H3081" s="45" t="inlineStr">
        <is>
          <t>Lâm Đồng</t>
        </is>
      </c>
      <c r="I3081" s="45" t="n"/>
    </row>
    <row r="3082" ht="25" customHeight="1">
      <c r="A3082" s="43" t="inlineStr">
        <is>
          <t>Anh Hưởng - Lâm Đồng / 0982.046.333</t>
        </is>
      </c>
      <c r="B3082" s="43" t="inlineStr">
        <is>
          <t>0982.046.333</t>
        </is>
      </c>
      <c r="C3082" s="43" t="inlineStr">
        <is>
          <t>Tân Hà - Lâm Đồng</t>
        </is>
      </c>
      <c r="D3082" s="43" t="n"/>
      <c r="E3082" s="43" t="n"/>
      <c r="F3082" s="43" t="inlineStr">
        <is>
          <t>KH0677</t>
        </is>
      </c>
      <c r="G3082" s="43" t="n"/>
      <c r="H3082" s="43" t="inlineStr">
        <is>
          <t>Lâm Đồng</t>
        </is>
      </c>
      <c r="I3082" s="43" t="n"/>
    </row>
    <row r="3083" ht="25" customHeight="1">
      <c r="A3083" s="45" t="inlineStr">
        <is>
          <t>DNTN Dịch Vụ Vận Tải Tiến Dũng - Phú Yên/ anh Dũng: 0968.742.777</t>
        </is>
      </c>
      <c r="B3083" s="45" t="inlineStr">
        <is>
          <t>0968.742.777</t>
        </is>
      </c>
      <c r="C3083" s="45" t="inlineStr">
        <is>
          <t>D42, Phú Hưng, Phường 5, TP Tuy Hòa, Phú Yên</t>
        </is>
      </c>
      <c r="D3083" s="45" t="n"/>
      <c r="E3083" s="45" t="n"/>
      <c r="F3083" s="45" t="inlineStr">
        <is>
          <t>KH0673</t>
        </is>
      </c>
      <c r="G3083" s="45" t="n"/>
      <c r="H3083" s="45" t="inlineStr">
        <is>
          <t>Phú Yên</t>
        </is>
      </c>
      <c r="I3083" s="45" t="n"/>
    </row>
    <row r="3084" ht="25" customHeight="1">
      <c r="A3084" s="43" t="inlineStr">
        <is>
          <t>Bãi Máy Thanh Truyền - Suối Tiên / 0913.929.212</t>
        </is>
      </c>
      <c r="B3084" s="43" t="inlineStr">
        <is>
          <t>0913.929.212</t>
        </is>
      </c>
      <c r="C3084" s="43" t="inlineStr">
        <is>
          <t>Xa Lộ HN, Suối Tiên, SG</t>
        </is>
      </c>
      <c r="D3084" s="43" t="n"/>
      <c r="E3084" s="43" t="n"/>
      <c r="F3084" s="43" t="inlineStr">
        <is>
          <t>KH0674</t>
        </is>
      </c>
      <c r="G3084" s="43" t="n"/>
      <c r="H3084" s="43" t="inlineStr">
        <is>
          <t>TP. Hồ Chí Minh</t>
        </is>
      </c>
      <c r="I3084" s="43" t="n"/>
    </row>
    <row r="3085" ht="25" customHeight="1">
      <c r="A3085" s="45" t="inlineStr">
        <is>
          <t>Bãi Máy Anh Tuấn - Thủ Đức / 0903.661.970</t>
        </is>
      </c>
      <c r="B3085" s="45" t="inlineStr">
        <is>
          <t>0903.661.970</t>
        </is>
      </c>
      <c r="C3085" s="45" t="inlineStr">
        <is>
          <t>Linh Xuân, Thủ Đức</t>
        </is>
      </c>
      <c r="D3085" s="45" t="n"/>
      <c r="E3085" s="45" t="n"/>
      <c r="F3085" s="45" t="inlineStr">
        <is>
          <t>KH0671</t>
        </is>
      </c>
      <c r="G3085" s="45" t="n"/>
      <c r="H3085" s="45" t="inlineStr">
        <is>
          <t>TP. Hồ Chí Minh</t>
        </is>
      </c>
      <c r="I3085" s="45" t="n"/>
    </row>
    <row r="3086" ht="25" customHeight="1">
      <c r="A3086" s="43" t="inlineStr">
        <is>
          <t>Anh Nhân -Long An / 0918.538.628</t>
        </is>
      </c>
      <c r="B3086" s="43" t="inlineStr">
        <is>
          <t>0918.538.628</t>
        </is>
      </c>
      <c r="C3086" s="43" t="inlineStr">
        <is>
          <t>Cần Giuộc, Long An</t>
        </is>
      </c>
      <c r="D3086" s="43" t="n"/>
      <c r="E3086" s="43" t="n"/>
      <c r="F3086" s="43" t="inlineStr">
        <is>
          <t>KH0672</t>
        </is>
      </c>
      <c r="G3086" s="43" t="n"/>
      <c r="H3086" s="43" t="inlineStr">
        <is>
          <t>Long An</t>
        </is>
      </c>
      <c r="I3086" s="43" t="n"/>
    </row>
    <row r="3087" ht="25" customHeight="1">
      <c r="A3087" s="45" t="inlineStr">
        <is>
          <t>Xưởng Chín Bi - Tân Thạnh/ 0918.210.054</t>
        </is>
      </c>
      <c r="B3087" s="45" t="inlineStr">
        <is>
          <t>0918.210.054</t>
        </is>
      </c>
      <c r="C3087" s="45" t="inlineStr">
        <is>
          <t>Tân Thạnh, Đồng Tháp</t>
        </is>
      </c>
      <c r="D3087" s="45" t="n"/>
      <c r="E3087" s="45" t="n"/>
      <c r="F3087" s="45" t="inlineStr">
        <is>
          <t>KH0668</t>
        </is>
      </c>
      <c r="G3087" s="45" t="n"/>
      <c r="H3087" s="45" t="inlineStr">
        <is>
          <t>Đồng Tháp</t>
        </is>
      </c>
      <c r="I3087" s="45" t="n"/>
    </row>
    <row r="3088" ht="25" customHeight="1">
      <c r="A3088" s="43" t="inlineStr">
        <is>
          <t>Xưởng anh Tý - Cần Giuộc/ 0902.805.615</t>
        </is>
      </c>
      <c r="B3088" s="43" t="inlineStr">
        <is>
          <t>0902.805.615</t>
        </is>
      </c>
      <c r="C3088" s="43" t="inlineStr">
        <is>
          <t>Cần Giuộc, Long An</t>
        </is>
      </c>
      <c r="D3088" s="43" t="n"/>
      <c r="E3088" s="43" t="n"/>
      <c r="F3088" s="43" t="inlineStr">
        <is>
          <t>KH0669</t>
        </is>
      </c>
      <c r="G3088" s="43" t="n"/>
      <c r="H3088" s="43" t="inlineStr">
        <is>
          <t>Long An</t>
        </is>
      </c>
      <c r="I3088" s="43" t="n"/>
    </row>
    <row r="3089" ht="25" customHeight="1">
      <c r="A3089" s="45" t="inlineStr">
        <is>
          <t>Anh Sự - SG/ 0909.679.519</t>
        </is>
      </c>
      <c r="B3089" s="45" t="inlineStr">
        <is>
          <t>0909.679.519</t>
        </is>
      </c>
      <c r="C3089" s="45" t="inlineStr">
        <is>
          <t>Sài Gòn</t>
        </is>
      </c>
      <c r="D3089" s="45" t="n"/>
      <c r="E3089" s="45" t="n"/>
      <c r="F3089" s="45" t="inlineStr">
        <is>
          <t>KH0670</t>
        </is>
      </c>
      <c r="G3089" s="45" t="n"/>
      <c r="H3089" s="45" t="inlineStr">
        <is>
          <t>TP. Hồ Chí Minh</t>
        </is>
      </c>
      <c r="I3089" s="45" t="n"/>
    </row>
    <row r="3090" ht="25" customHeight="1">
      <c r="A3090" s="43" t="inlineStr">
        <is>
          <t>Xưởng anh Chín/ anh Bảy - Tân Vạn/ 0918.620.490 -0962.617.370</t>
        </is>
      </c>
      <c r="B3090" s="43" t="inlineStr">
        <is>
          <t>0918.620.490 / 0962.617.370</t>
        </is>
      </c>
      <c r="C3090" s="43" t="inlineStr">
        <is>
          <t>Tân Vạn, Bình Dương</t>
        </is>
      </c>
      <c r="D3090" s="43" t="n"/>
      <c r="E3090" s="43" t="n"/>
      <c r="F3090" s="43" t="inlineStr">
        <is>
          <t>KH0666</t>
        </is>
      </c>
      <c r="G3090" s="43" t="n"/>
      <c r="H3090" s="43" t="inlineStr">
        <is>
          <t>Bình Dương</t>
        </is>
      </c>
      <c r="I3090" s="43" t="n"/>
    </row>
    <row r="3091" ht="25" customHeight="1">
      <c r="A3091" s="45" t="inlineStr">
        <is>
          <t>X Anh Trường - Ninh Hòa / 01647.329.232</t>
        </is>
      </c>
      <c r="B3091" s="45" t="inlineStr">
        <is>
          <t>01647.329.232</t>
        </is>
      </c>
      <c r="C3091" s="45" t="inlineStr">
        <is>
          <t>Ninh Hòa - Nha Trang</t>
        </is>
      </c>
      <c r="D3091" s="45" t="n"/>
      <c r="E3091" s="45" t="n"/>
      <c r="F3091" s="45" t="inlineStr">
        <is>
          <t>KH0667</t>
        </is>
      </c>
      <c r="G3091" s="45" t="n"/>
      <c r="H3091" s="45" t="inlineStr">
        <is>
          <t>Khánh Hòa</t>
        </is>
      </c>
      <c r="I3091" s="45" t="n"/>
    </row>
    <row r="3092" ht="25" customHeight="1">
      <c r="A3092" s="43" t="inlineStr">
        <is>
          <t>Anh Lưỡng - Đồng Tháp / 0909.200.161</t>
        </is>
      </c>
      <c r="B3092" s="43" t="inlineStr">
        <is>
          <t>0909.200.161</t>
        </is>
      </c>
      <c r="C3092" s="43" t="inlineStr">
        <is>
          <t>Đường Chi Lăng, P3, Cao Lãnh, Đồng Tháp</t>
        </is>
      </c>
      <c r="D3092" s="43" t="n"/>
      <c r="E3092" s="43" t="n"/>
      <c r="F3092" s="43" t="inlineStr">
        <is>
          <t>KH0665</t>
        </is>
      </c>
      <c r="G3092" s="43" t="n"/>
      <c r="H3092" s="43" t="inlineStr">
        <is>
          <t>Đồng Tháp</t>
        </is>
      </c>
      <c r="I3092" s="43" t="n"/>
    </row>
    <row r="3093" ht="25" customHeight="1">
      <c r="A3093" s="45" t="inlineStr">
        <is>
          <t>Xưởng Anh Lộc - Vĩnh Long / 0988.232.329</t>
        </is>
      </c>
      <c r="B3093" s="45" t="inlineStr">
        <is>
          <t>0988.232.329</t>
        </is>
      </c>
      <c r="C3093" s="45" t="inlineStr">
        <is>
          <t>TP Vĩnh Long</t>
        </is>
      </c>
      <c r="D3093" s="45" t="n"/>
      <c r="E3093" s="45" t="n"/>
      <c r="F3093" s="45" t="inlineStr">
        <is>
          <t>KH0664</t>
        </is>
      </c>
      <c r="G3093" s="45" t="n"/>
      <c r="H3093" s="45" t="inlineStr">
        <is>
          <t>Vĩnh Long</t>
        </is>
      </c>
      <c r="I3093" s="45" t="n"/>
    </row>
    <row r="3094" ht="25" customHeight="1">
      <c r="A3094" s="43" t="inlineStr">
        <is>
          <t>Chú Bảy Hoàng - Bạc Liêu / 0913.678.282</t>
        </is>
      </c>
      <c r="B3094" s="43" t="inlineStr">
        <is>
          <t>0913.678.282</t>
        </is>
      </c>
      <c r="C3094" s="43" t="inlineStr">
        <is>
          <t>Bạc Liêu</t>
        </is>
      </c>
      <c r="D3094" s="43" t="n"/>
      <c r="E3094" s="43" t="n"/>
      <c r="F3094" s="43" t="inlineStr">
        <is>
          <t>KH0661</t>
        </is>
      </c>
      <c r="G3094" s="43" t="n"/>
      <c r="H3094" s="43" t="inlineStr">
        <is>
          <t>Bạc Liêu</t>
        </is>
      </c>
      <c r="I3094" s="43" t="n"/>
    </row>
    <row r="3095" ht="25" customHeight="1">
      <c r="A3095" s="45" t="inlineStr">
        <is>
          <t>Anh Phong - Bạc Liêu/ 0949.551.233</t>
        </is>
      </c>
      <c r="B3095" s="45" t="inlineStr">
        <is>
          <t>0949.551.233</t>
        </is>
      </c>
      <c r="C3095" s="45" t="inlineStr">
        <is>
          <t>Bạc Liêu</t>
        </is>
      </c>
      <c r="D3095" s="45" t="n"/>
      <c r="E3095" s="45" t="n"/>
      <c r="F3095" s="45" t="inlineStr">
        <is>
          <t>KH0662</t>
        </is>
      </c>
      <c r="G3095" s="45" t="n"/>
      <c r="H3095" s="45" t="inlineStr">
        <is>
          <t>Bạc Liêu</t>
        </is>
      </c>
      <c r="I3095" s="45" t="n"/>
    </row>
    <row r="3096" ht="25" customHeight="1">
      <c r="A3096" s="43" t="inlineStr">
        <is>
          <t>Xưởng anh Quyến - Bến Tre/ 0943.909.947</t>
        </is>
      </c>
      <c r="B3096" s="43" t="inlineStr">
        <is>
          <t>0943.909.947</t>
        </is>
      </c>
      <c r="C3096" s="43" t="inlineStr">
        <is>
          <t>Bình Đại, Bến Tre</t>
        </is>
      </c>
      <c r="D3096" s="43" t="n"/>
      <c r="E3096" s="43" t="n"/>
      <c r="F3096" s="43" t="inlineStr">
        <is>
          <t>KH0663</t>
        </is>
      </c>
      <c r="G3096" s="43" t="n"/>
      <c r="H3096" s="43" t="inlineStr">
        <is>
          <t>Bến Tre</t>
        </is>
      </c>
      <c r="I3096" s="43" t="n"/>
    </row>
    <row r="3097" ht="25" customHeight="1">
      <c r="A3097" s="45" t="inlineStr">
        <is>
          <t>Xưởng anh Xuân - Long An/ 0918.895.621</t>
        </is>
      </c>
      <c r="B3097" s="45" t="inlineStr">
        <is>
          <t>0918.895.621</t>
        </is>
      </c>
      <c r="C3097" s="45" t="inlineStr">
        <is>
          <t>Long An</t>
        </is>
      </c>
      <c r="D3097" s="45" t="n"/>
      <c r="E3097" s="45" t="n"/>
      <c r="F3097" s="45" t="inlineStr">
        <is>
          <t>KH0659</t>
        </is>
      </c>
      <c r="G3097" s="45" t="n"/>
      <c r="H3097" s="45" t="inlineStr">
        <is>
          <t>Long An</t>
        </is>
      </c>
      <c r="I3097" s="45" t="n"/>
    </row>
    <row r="3098" ht="25" customHeight="1">
      <c r="A3098" s="43" t="inlineStr">
        <is>
          <t>Xưởng Lâm Phong - Bạc Liêu/ 0974.990.099</t>
        </is>
      </c>
      <c r="B3098" s="43" t="inlineStr">
        <is>
          <t>0974.990.099</t>
        </is>
      </c>
      <c r="C3098" s="43" t="inlineStr">
        <is>
          <t>Cầu Cái Dầy, Bạc Liêu</t>
        </is>
      </c>
      <c r="D3098" s="43" t="n"/>
      <c r="E3098" s="43" t="n"/>
      <c r="F3098" s="43" t="inlineStr">
        <is>
          <t>KH0660</t>
        </is>
      </c>
      <c r="G3098" s="43" t="n"/>
      <c r="H3098" s="43" t="inlineStr">
        <is>
          <t>Bạc Liêu</t>
        </is>
      </c>
      <c r="I3098" s="43" t="n"/>
    </row>
    <row r="3099" ht="25" customHeight="1">
      <c r="A3099" s="45" t="inlineStr">
        <is>
          <t>Chị Thùy - Hộ Phòng, Bạc Liêu / 0916.603.330</t>
        </is>
      </c>
      <c r="B3099" s="45" t="inlineStr">
        <is>
          <t>0916.603.330</t>
        </is>
      </c>
      <c r="C3099" s="45" t="inlineStr">
        <is>
          <t>Bạc Liêu</t>
        </is>
      </c>
      <c r="D3099" s="45" t="n"/>
      <c r="E3099" s="45" t="n"/>
      <c r="F3099" s="45" t="inlineStr">
        <is>
          <t>KH0658</t>
        </is>
      </c>
      <c r="G3099" s="45" t="n"/>
      <c r="H3099" s="45" t="inlineStr">
        <is>
          <t>Bạc Liêu</t>
        </is>
      </c>
      <c r="I3099" s="45" t="n"/>
    </row>
    <row r="3100" ht="25" customHeight="1">
      <c r="A3100" s="43" t="inlineStr">
        <is>
          <t>Bãi máy anh Nam - Trà Vinh/ 0945.042.500</t>
        </is>
      </c>
      <c r="B3100" s="43" t="inlineStr">
        <is>
          <t>0945.042.500</t>
        </is>
      </c>
      <c r="C3100" s="43" t="inlineStr">
        <is>
          <t>TP Trà Vinh, tỉnh Trà Vinh</t>
        </is>
      </c>
      <c r="D3100" s="43" t="n"/>
      <c r="E3100" s="43" t="n"/>
      <c r="F3100" s="43" t="inlineStr">
        <is>
          <t>KH0655</t>
        </is>
      </c>
      <c r="G3100" s="43" t="n"/>
      <c r="H3100" s="43" t="inlineStr">
        <is>
          <t>Trà Vinh</t>
        </is>
      </c>
      <c r="I3100" s="43" t="n"/>
    </row>
    <row r="3101" ht="25" customHeight="1">
      <c r="A3101" s="45" t="inlineStr">
        <is>
          <t>Bãi Máy Ba Bền - Q8 / 0913.786.308</t>
        </is>
      </c>
      <c r="B3101" s="45" t="inlineStr">
        <is>
          <t>0913.786.308</t>
        </is>
      </c>
      <c r="C3101" s="45" t="inlineStr">
        <is>
          <t>Nguyễn Văn Linh, Q8</t>
        </is>
      </c>
      <c r="D3101" s="45" t="n"/>
      <c r="E3101" s="45" t="n"/>
      <c r="F3101" s="45" t="inlineStr">
        <is>
          <t>KH0656</t>
        </is>
      </c>
      <c r="G3101" s="45" t="n"/>
      <c r="H3101" s="45" t="inlineStr">
        <is>
          <t>TP. Hồ Chí Minh</t>
        </is>
      </c>
      <c r="I3101" s="45" t="n"/>
    </row>
    <row r="3102" ht="25" customHeight="1">
      <c r="A3102" s="43" t="inlineStr">
        <is>
          <t>Gara Anh Kiệt - Bình Dương / 0909.447.729</t>
        </is>
      </c>
      <c r="B3102" s="43" t="inlineStr">
        <is>
          <t>0909.447.729</t>
        </is>
      </c>
      <c r="C3102" s="43" t="inlineStr">
        <is>
          <t>Bình Dương</t>
        </is>
      </c>
      <c r="D3102" s="43" t="n"/>
      <c r="E3102" s="43" t="n"/>
      <c r="F3102" s="43" t="inlineStr">
        <is>
          <t>KH0657</t>
        </is>
      </c>
      <c r="G3102" s="43" t="n"/>
      <c r="H3102" s="43" t="inlineStr">
        <is>
          <t>Bình Dương</t>
        </is>
      </c>
      <c r="I3102" s="43" t="n"/>
    </row>
    <row r="3103" ht="25" customHeight="1">
      <c r="A3103" s="45" t="inlineStr">
        <is>
          <t>Xưởng Anh An - Bình Chánh / 0989.181.872</t>
        </is>
      </c>
      <c r="B3103" s="45" t="inlineStr">
        <is>
          <t>0989.181.872</t>
        </is>
      </c>
      <c r="C3103" s="45" t="inlineStr">
        <is>
          <t>Bình Chánh - SG</t>
        </is>
      </c>
      <c r="D3103" s="45" t="n"/>
      <c r="E3103" s="45" t="n"/>
      <c r="F3103" s="45" t="inlineStr">
        <is>
          <t>KH0654</t>
        </is>
      </c>
      <c r="G3103" s="45" t="n"/>
      <c r="H3103" s="45" t="inlineStr">
        <is>
          <t>TP. Hồ Chí Minh</t>
        </is>
      </c>
      <c r="I3103" s="45" t="n"/>
    </row>
    <row r="3104" ht="25" customHeight="1">
      <c r="A3104" s="43" t="inlineStr">
        <is>
          <t>Gara Thông - Phan Thiết / Anh Thông 0908.022.567</t>
        </is>
      </c>
      <c r="B3104" s="43" t="inlineStr">
        <is>
          <t>0908.022.567</t>
        </is>
      </c>
      <c r="C3104" s="43" t="inlineStr">
        <is>
          <t>Phan Thiết</t>
        </is>
      </c>
      <c r="D3104" s="43" t="n"/>
      <c r="E3104" s="43" t="n"/>
      <c r="F3104" s="43" t="inlineStr">
        <is>
          <t>KH0652</t>
        </is>
      </c>
      <c r="G3104" s="43" t="n"/>
      <c r="H3104" s="43" t="inlineStr">
        <is>
          <t>Bình Thuận</t>
        </is>
      </c>
      <c r="I3104" s="43" t="n"/>
    </row>
    <row r="3105" ht="25" customHeight="1">
      <c r="A3105" s="45" t="inlineStr">
        <is>
          <t>Bãi Máy Minh Hùng - Anh Kiệt / 0913.745.709</t>
        </is>
      </c>
      <c r="B3105" s="45" t="inlineStr">
        <is>
          <t>0913.745.709</t>
        </is>
      </c>
      <c r="C3105" s="45" t="inlineStr">
        <is>
          <t>XL HN, Suối Tiên, HCM</t>
        </is>
      </c>
      <c r="D3105" s="45" t="n"/>
      <c r="E3105" s="45" t="n"/>
      <c r="F3105" s="45" t="inlineStr">
        <is>
          <t>KH0653</t>
        </is>
      </c>
      <c r="G3105" s="45" t="n"/>
      <c r="H3105" s="45" t="inlineStr">
        <is>
          <t>TP. Hồ Chí Minh</t>
        </is>
      </c>
      <c r="I3105" s="45" t="n"/>
    </row>
    <row r="3106" ht="25" customHeight="1">
      <c r="A3106" s="43" t="inlineStr">
        <is>
          <t>Suzhou Longwear Tiger Construction Construction Machinery Co., Ltd.</t>
        </is>
      </c>
      <c r="B3106" s="43" t="n"/>
      <c r="C3106" s="43" t="inlineStr">
        <is>
          <t>No 241, Jinshang Road, Jinxi Town, Kunshan City, Jiangsu Province, China</t>
        </is>
      </c>
      <c r="D3106" s="43" t="n"/>
      <c r="E3106" s="43" t="n"/>
      <c r="F3106" s="43" t="inlineStr">
        <is>
          <t>LT</t>
        </is>
      </c>
      <c r="G3106" s="43" t="n"/>
      <c r="H3106" s="43" t="n"/>
      <c r="I3106" s="43" t="n"/>
    </row>
    <row r="3107" ht="25" customHeight="1">
      <c r="A3107" s="45" t="inlineStr">
        <is>
          <t>Chị Kim - An Giang / 01272.444.007</t>
        </is>
      </c>
      <c r="B3107" s="45" t="inlineStr">
        <is>
          <t>01272.444.007</t>
        </is>
      </c>
      <c r="C3107" s="45" t="inlineStr">
        <is>
          <t>An Giang</t>
        </is>
      </c>
      <c r="D3107" s="45" t="n"/>
      <c r="E3107" s="45" t="n"/>
      <c r="F3107" s="45" t="inlineStr">
        <is>
          <t>KH0651</t>
        </is>
      </c>
      <c r="G3107" s="45" t="n"/>
      <c r="H3107" s="45" t="inlineStr">
        <is>
          <t>An Giang</t>
        </is>
      </c>
      <c r="I3107" s="45" t="n"/>
    </row>
    <row r="3108" ht="25" customHeight="1">
      <c r="A3108" s="43" t="inlineStr">
        <is>
          <t>Anh Chí -XLHN/ 0983.496.392</t>
        </is>
      </c>
      <c r="B3108" s="43" t="inlineStr">
        <is>
          <t>0983.496.392</t>
        </is>
      </c>
      <c r="C3108" s="43" t="inlineStr">
        <is>
          <t>Xa Lộ Hà Nội, SG</t>
        </is>
      </c>
      <c r="D3108" s="43" t="n"/>
      <c r="E3108" s="43" t="n"/>
      <c r="F3108" s="43" t="inlineStr">
        <is>
          <t>KH0650</t>
        </is>
      </c>
      <c r="G3108" s="43" t="n"/>
      <c r="H3108" s="43" t="inlineStr">
        <is>
          <t>TP. Hồ Chí Minh</t>
        </is>
      </c>
      <c r="I3108" s="43" t="n"/>
    </row>
    <row r="3109" ht="25" customHeight="1">
      <c r="A3109" s="45" t="inlineStr">
        <is>
          <t>Nguyễn Hữu Trí</t>
        </is>
      </c>
      <c r="B3109" s="45" t="n"/>
      <c r="C3109" s="45" t="inlineStr">
        <is>
          <t>Công ty CP Thiết Bị Cơ Giới Miền Nam</t>
        </is>
      </c>
      <c r="D3109" s="45" t="n"/>
      <c r="E3109" s="45" t="n"/>
      <c r="F3109" s="45" t="inlineStr">
        <is>
          <t>MN29</t>
        </is>
      </c>
      <c r="G3109" s="45" t="n"/>
      <c r="H3109" s="45" t="n"/>
      <c r="I3109" s="45" t="n"/>
    </row>
    <row r="3110" ht="25" customHeight="1">
      <c r="A3110" s="43" t="inlineStr">
        <is>
          <t>Cửa Hàng anh Phi - Gia Lai. / 0971.543.030</t>
        </is>
      </c>
      <c r="B3110" s="43" t="inlineStr">
        <is>
          <t>0971.543.030</t>
        </is>
      </c>
      <c r="C3110" s="43" t="inlineStr">
        <is>
          <t>Gia Lai</t>
        </is>
      </c>
      <c r="D3110" s="43" t="n"/>
      <c r="E3110" s="43" t="n"/>
      <c r="F3110" s="43" t="inlineStr">
        <is>
          <t>KH0649</t>
        </is>
      </c>
      <c r="G3110" s="43" t="n"/>
      <c r="H3110" s="43" t="inlineStr">
        <is>
          <t>Gia Lai</t>
        </is>
      </c>
      <c r="I3110" s="43" t="n"/>
    </row>
    <row r="3111" ht="25" customHeight="1">
      <c r="A3111" s="45" t="inlineStr">
        <is>
          <t>Anh út - Tiền Giang / 0917.193.938</t>
        </is>
      </c>
      <c r="B3111" s="45" t="inlineStr">
        <is>
          <t>0917.193.938</t>
        </is>
      </c>
      <c r="C3111" s="45" t="inlineStr">
        <is>
          <t>Tiền Giang</t>
        </is>
      </c>
      <c r="D3111" s="45" t="n"/>
      <c r="E3111" s="45" t="n"/>
      <c r="F3111" s="45" t="inlineStr">
        <is>
          <t>KH0646</t>
        </is>
      </c>
      <c r="G3111" s="45" t="n"/>
      <c r="H3111" s="45" t="inlineStr">
        <is>
          <t>Tiền Giang</t>
        </is>
      </c>
      <c r="I3111" s="45" t="n"/>
    </row>
    <row r="3112" ht="25" customHeight="1">
      <c r="A3112" s="43" t="inlineStr">
        <is>
          <t>Anh Hiệu - Bình Dương / 0985.855.582</t>
        </is>
      </c>
      <c r="B3112" s="43" t="inlineStr">
        <is>
          <t>0985.855.582</t>
        </is>
      </c>
      <c r="C3112" s="43" t="inlineStr">
        <is>
          <t>Dĩ An, Bình Dương</t>
        </is>
      </c>
      <c r="D3112" s="43" t="n"/>
      <c r="E3112" s="43" t="n"/>
      <c r="F3112" s="43" t="inlineStr">
        <is>
          <t>KH0647</t>
        </is>
      </c>
      <c r="G3112" s="43" t="n"/>
      <c r="H3112" s="43" t="inlineStr">
        <is>
          <t>Bình Dương</t>
        </is>
      </c>
      <c r="I3112" s="43" t="n"/>
    </row>
    <row r="3113" ht="25" customHeight="1">
      <c r="A3113" s="45" t="inlineStr">
        <is>
          <t>Anh Thủy - Đắk Min/ 0989.360.370</t>
        </is>
      </c>
      <c r="B3113" s="45" t="inlineStr">
        <is>
          <t>0989.360.370</t>
        </is>
      </c>
      <c r="C3113" s="45" t="inlineStr">
        <is>
          <t>Đắk Min, Đắk Nông</t>
        </is>
      </c>
      <c r="D3113" s="45" t="n"/>
      <c r="E3113" s="45" t="n"/>
      <c r="F3113" s="45" t="inlineStr">
        <is>
          <t>KH0648</t>
        </is>
      </c>
      <c r="G3113" s="45" t="n"/>
      <c r="H3113" s="45" t="inlineStr">
        <is>
          <t>Đắk Nông</t>
        </is>
      </c>
      <c r="I3113" s="45" t="n"/>
    </row>
    <row r="3114" ht="25" customHeight="1">
      <c r="A3114" s="43" t="inlineStr">
        <is>
          <t>Cửa Hàng Anh Tuấn - Đà Lạt / 0962.273.679</t>
        </is>
      </c>
      <c r="B3114" s="43" t="inlineStr">
        <is>
          <t>0962.273.679</t>
        </is>
      </c>
      <c r="C3114" s="43" t="inlineStr">
        <is>
          <t>Số 8, Nguyễn Đình Quân, P5, Đà Lạt</t>
        </is>
      </c>
      <c r="D3114" s="43" t="n"/>
      <c r="E3114" s="43" t="n"/>
      <c r="F3114" s="43" t="inlineStr">
        <is>
          <t>KH0642</t>
        </is>
      </c>
      <c r="G3114" s="43" t="n"/>
      <c r="H3114" s="43" t="inlineStr">
        <is>
          <t>Lâm Đồng</t>
        </is>
      </c>
      <c r="I3114" s="43" t="n"/>
    </row>
    <row r="3115" ht="25" customHeight="1">
      <c r="A3115" s="45" t="inlineStr">
        <is>
          <t>Bãi máy Thanh Hoàng - DHNL/ 0982.164.291</t>
        </is>
      </c>
      <c r="B3115" s="45" t="inlineStr">
        <is>
          <t>0982.164.291</t>
        </is>
      </c>
      <c r="C3115" s="45" t="inlineStr">
        <is>
          <t>Đại Học Nông Lâm</t>
        </is>
      </c>
      <c r="D3115" s="45" t="n"/>
      <c r="E3115" s="45" t="n"/>
      <c r="F3115" s="45" t="inlineStr">
        <is>
          <t>KH0643</t>
        </is>
      </c>
      <c r="G3115" s="45" t="n"/>
      <c r="H3115" s="45" t="inlineStr">
        <is>
          <t>TP. Hồ Chí Minh</t>
        </is>
      </c>
      <c r="I3115" s="45" t="n"/>
    </row>
    <row r="3116" ht="25" customHeight="1">
      <c r="A3116" s="43" t="inlineStr">
        <is>
          <t>Anh Thi - Thủ Đức / 0903.703.180</t>
        </is>
      </c>
      <c r="B3116" s="43" t="inlineStr">
        <is>
          <t>0903.703.180</t>
        </is>
      </c>
      <c r="C3116" s="43" t="inlineStr">
        <is>
          <t>Thủ Đức</t>
        </is>
      </c>
      <c r="D3116" s="43" t="n"/>
      <c r="E3116" s="43" t="n"/>
      <c r="F3116" s="43" t="inlineStr">
        <is>
          <t>KH0644</t>
        </is>
      </c>
      <c r="G3116" s="43" t="n"/>
      <c r="H3116" s="43" t="inlineStr">
        <is>
          <t>TP. Hồ Chí Minh</t>
        </is>
      </c>
      <c r="I3116" s="43" t="n"/>
    </row>
    <row r="3117" ht="25" customHeight="1">
      <c r="A3117" s="45" t="inlineStr">
        <is>
          <t>Xưởng Anh Phong - Dầu Tiếng / 0918.229.041</t>
        </is>
      </c>
      <c r="B3117" s="45" t="inlineStr">
        <is>
          <t>0918.229.041</t>
        </is>
      </c>
      <c r="C3117" s="45" t="inlineStr">
        <is>
          <t>Dầu Tiếng - Bình Dương</t>
        </is>
      </c>
      <c r="D3117" s="45" t="n"/>
      <c r="E3117" s="45" t="n"/>
      <c r="F3117" s="45" t="inlineStr">
        <is>
          <t>KH0645</t>
        </is>
      </c>
      <c r="G3117" s="45" t="n"/>
      <c r="H3117" s="45" t="inlineStr">
        <is>
          <t>Bình Dương</t>
        </is>
      </c>
      <c r="I3117" s="45" t="n"/>
    </row>
    <row r="3118" ht="25" customHeight="1">
      <c r="A3118" s="43" t="inlineStr">
        <is>
          <t>Chú Vân - Bình Định / 01699.018.335</t>
        </is>
      </c>
      <c r="B3118" s="43" t="inlineStr">
        <is>
          <t>01699.018.335</t>
        </is>
      </c>
      <c r="C3118" s="43" t="inlineStr">
        <is>
          <t>Xã Nhơn Hòa, TX.An Nhơn, Bình Định</t>
        </is>
      </c>
      <c r="D3118" s="43" t="n"/>
      <c r="E3118" s="43" t="n"/>
      <c r="F3118" s="43" t="inlineStr">
        <is>
          <t>KH0641</t>
        </is>
      </c>
      <c r="G3118" s="43" t="n"/>
      <c r="H3118" s="43" t="inlineStr">
        <is>
          <t>Bình Định</t>
        </is>
      </c>
      <c r="I3118" s="43" t="n"/>
    </row>
    <row r="3119" ht="25" customHeight="1">
      <c r="A3119" s="45" t="inlineStr">
        <is>
          <t>Xưởng Anh Chiến - SG / 0908.279.154</t>
        </is>
      </c>
      <c r="B3119" s="45" t="inlineStr">
        <is>
          <t>0908.279.154</t>
        </is>
      </c>
      <c r="C3119" s="45" t="inlineStr">
        <is>
          <t>Nguyễn Văn Linh, Bình Chánh, HCM</t>
        </is>
      </c>
      <c r="D3119" s="45" t="n"/>
      <c r="E3119" s="45" t="n"/>
      <c r="F3119" s="45" t="inlineStr">
        <is>
          <t>KH0638</t>
        </is>
      </c>
      <c r="G3119" s="45" t="n"/>
      <c r="H3119" s="45" t="inlineStr">
        <is>
          <t>TP. Hồ Chí Minh</t>
        </is>
      </c>
      <c r="I3119" s="45" t="n"/>
    </row>
    <row r="3120" ht="25" customHeight="1">
      <c r="A3120" s="43" t="inlineStr">
        <is>
          <t>Anh Thanh - Suối Tiên / 0903.163.590</t>
        </is>
      </c>
      <c r="B3120" s="43" t="inlineStr">
        <is>
          <t>0903.163.590</t>
        </is>
      </c>
      <c r="C3120" s="43" t="inlineStr">
        <is>
          <t>Suối Tiên, Sài Gòn</t>
        </is>
      </c>
      <c r="D3120" s="43" t="n"/>
      <c r="E3120" s="43" t="n"/>
      <c r="F3120" s="43" t="inlineStr">
        <is>
          <t>KH0639</t>
        </is>
      </c>
      <c r="G3120" s="43" t="n"/>
      <c r="H3120" s="43" t="inlineStr">
        <is>
          <t>TP. Hồ Chí Minh</t>
        </is>
      </c>
      <c r="I3120" s="43" t="n"/>
    </row>
    <row r="3121" ht="25" customHeight="1">
      <c r="A3121" s="45" t="inlineStr">
        <is>
          <t>Anh Xuyên - Sài Gòn / 01207.004.949</t>
        </is>
      </c>
      <c r="B3121" s="45" t="inlineStr">
        <is>
          <t>01207.004.949</t>
        </is>
      </c>
      <c r="C3121" s="45" t="inlineStr">
        <is>
          <t>Sài Gòn</t>
        </is>
      </c>
      <c r="D3121" s="45" t="n"/>
      <c r="E3121" s="45" t="n"/>
      <c r="F3121" s="45" t="inlineStr">
        <is>
          <t>KH0640</t>
        </is>
      </c>
      <c r="G3121" s="45" t="n"/>
      <c r="H3121" s="45" t="inlineStr">
        <is>
          <t>TP. Hồ Chí Minh</t>
        </is>
      </c>
      <c r="I3121" s="45" t="n"/>
    </row>
    <row r="3122" ht="25" customHeight="1">
      <c r="A3122" s="43" t="inlineStr">
        <is>
          <t>Xưởng anh Tuấn - Q12 / 0906.624.678</t>
        </is>
      </c>
      <c r="B3122" s="43" t="inlineStr">
        <is>
          <t>0906.624.678</t>
        </is>
      </c>
      <c r="C3122" s="43" t="inlineStr">
        <is>
          <t>Sài Gòn</t>
        </is>
      </c>
      <c r="D3122" s="43" t="n"/>
      <c r="E3122" s="43" t="n"/>
      <c r="F3122" s="43" t="inlineStr">
        <is>
          <t>KH0636</t>
        </is>
      </c>
      <c r="G3122" s="43" t="n"/>
      <c r="H3122" s="43" t="inlineStr">
        <is>
          <t>TP. Hồ Chí Minh</t>
        </is>
      </c>
      <c r="I3122" s="43" t="n"/>
    </row>
    <row r="3123" ht="25" customHeight="1">
      <c r="A3123" s="45" t="inlineStr">
        <is>
          <t>Xưởng anh Sang - SG / 0932.694.579</t>
        </is>
      </c>
      <c r="B3123" s="45" t="inlineStr">
        <is>
          <t>0932.694.579</t>
        </is>
      </c>
      <c r="C3123" s="45" t="inlineStr">
        <is>
          <t>Sài Gòn</t>
        </is>
      </c>
      <c r="D3123" s="45" t="n"/>
      <c r="E3123" s="45" t="n"/>
      <c r="F3123" s="45" t="inlineStr">
        <is>
          <t>KH0637</t>
        </is>
      </c>
      <c r="G3123" s="45" t="n"/>
      <c r="H3123" s="45" t="inlineStr">
        <is>
          <t>TP. Hồ Chí Minh</t>
        </is>
      </c>
      <c r="I3123" s="45" t="n"/>
    </row>
    <row r="3124" ht="25" customHeight="1">
      <c r="A3124" s="43" t="inlineStr">
        <is>
          <t>Cửa hàng Mạnh Nhâm - ĐắkLắk/ Cno: 0968.087.155 - 0983.134.731 - Fax: 05003.556.557</t>
        </is>
      </c>
      <c r="B3124" s="43" t="inlineStr">
        <is>
          <t>0968.087.155 / 0983.134.731 / 05003.556.557</t>
        </is>
      </c>
      <c r="C3124" s="43" t="inlineStr">
        <is>
          <t>Buôn Ma Thuột, Đắk Lắk</t>
        </is>
      </c>
      <c r="D3124" s="43" t="n"/>
      <c r="E3124" s="43" t="n"/>
      <c r="F3124" s="43" t="inlineStr">
        <is>
          <t>KH0635</t>
        </is>
      </c>
      <c r="G3124" s="43" t="n"/>
      <c r="H3124" s="43" t="inlineStr">
        <is>
          <t>Đắk Lắk</t>
        </is>
      </c>
      <c r="I3124" s="43" t="n"/>
    </row>
    <row r="3125" ht="25" customHeight="1">
      <c r="A3125" s="45" t="inlineStr">
        <is>
          <t>Xưởng anh Bảo - Đắk Lắk/ 0914.053.399</t>
        </is>
      </c>
      <c r="B3125" s="45" t="inlineStr">
        <is>
          <t>0914.053.399</t>
        </is>
      </c>
      <c r="C3125" s="45" t="inlineStr">
        <is>
          <t>Buôn Ma Thuột, Đắk Lắk</t>
        </is>
      </c>
      <c r="D3125" s="45" t="n"/>
      <c r="E3125" s="45" t="n"/>
      <c r="F3125" s="45" t="inlineStr">
        <is>
          <t>KH0630</t>
        </is>
      </c>
      <c r="G3125" s="45" t="n"/>
      <c r="H3125" s="45" t="inlineStr">
        <is>
          <t>Đắk Lắk</t>
        </is>
      </c>
      <c r="I3125" s="45" t="n"/>
    </row>
    <row r="3126" ht="25" customHeight="1">
      <c r="A3126" s="43" t="inlineStr">
        <is>
          <t>Xưởng Anh Tấn - Đồng Nai / 0908.344.639</t>
        </is>
      </c>
      <c r="B3126" s="43" t="inlineStr">
        <is>
          <t>0908.344.639</t>
        </is>
      </c>
      <c r="C3126" s="43" t="inlineStr">
        <is>
          <t>Trạm Thu Phí QL 1K</t>
        </is>
      </c>
      <c r="D3126" s="43" t="n"/>
      <c r="E3126" s="43" t="n"/>
      <c r="F3126" s="43" t="inlineStr">
        <is>
          <t>KH0631</t>
        </is>
      </c>
      <c r="G3126" s="43" t="n"/>
      <c r="H3126" s="43" t="inlineStr">
        <is>
          <t>Đồng Nai</t>
        </is>
      </c>
      <c r="I3126" s="43" t="n"/>
    </row>
    <row r="3127" ht="25" customHeight="1">
      <c r="A3127" s="45" t="inlineStr">
        <is>
          <t>Chú Tân -Bảo Lộc\0984.038.699</t>
        </is>
      </c>
      <c r="B3127" s="45" t="inlineStr">
        <is>
          <t>0984.038.699</t>
        </is>
      </c>
      <c r="C3127" s="45" t="inlineStr">
        <is>
          <t>312 Quốc lộ 20, Bảo Lộc</t>
        </is>
      </c>
      <c r="D3127" s="45" t="n"/>
      <c r="E3127" s="45" t="n"/>
      <c r="F3127" s="45" t="inlineStr">
        <is>
          <t>KH0632</t>
        </is>
      </c>
      <c r="G3127" s="45" t="n"/>
      <c r="H3127" s="45" t="inlineStr">
        <is>
          <t>Lâm Đồng</t>
        </is>
      </c>
      <c r="I3127" s="45" t="n"/>
    </row>
    <row r="3128" ht="25" customHeight="1">
      <c r="A3128" s="43" t="inlineStr">
        <is>
          <t>Xưởng Anh Thành - Vũng Tàu / 0985.521.963</t>
        </is>
      </c>
      <c r="B3128" s="43" t="inlineStr">
        <is>
          <t>0985.521.963</t>
        </is>
      </c>
      <c r="C3128" s="43" t="inlineStr">
        <is>
          <t>Vũng Tàu</t>
        </is>
      </c>
      <c r="D3128" s="43" t="n"/>
      <c r="E3128" s="43" t="n"/>
      <c r="F3128" s="43" t="inlineStr">
        <is>
          <t>KH0633</t>
        </is>
      </c>
      <c r="G3128" s="43" t="n"/>
      <c r="H3128" s="43" t="inlineStr">
        <is>
          <t>Bà Rịa - Vũng Tàu</t>
        </is>
      </c>
      <c r="I3128" s="43" t="n"/>
    </row>
    <row r="3129" ht="25" customHeight="1">
      <c r="A3129" s="45" t="inlineStr">
        <is>
          <t>Xưởng Anh Nhí - Sóc Trăng / 0907.939.152</t>
        </is>
      </c>
      <c r="B3129" s="45" t="inlineStr">
        <is>
          <t>0907.939.152</t>
        </is>
      </c>
      <c r="C3129" s="45" t="inlineStr">
        <is>
          <t>792 QL1A, Khóm 1, P.1, TP Sóc Trăng</t>
        </is>
      </c>
      <c r="D3129" s="45" t="n"/>
      <c r="E3129" s="45" t="n"/>
      <c r="F3129" s="45" t="inlineStr">
        <is>
          <t>KH0634</t>
        </is>
      </c>
      <c r="G3129" s="45" t="n"/>
      <c r="H3129" s="45" t="inlineStr">
        <is>
          <t>Sóc Trăng</t>
        </is>
      </c>
      <c r="I3129" s="45" t="n"/>
    </row>
    <row r="3130" ht="25" customHeight="1">
      <c r="A3130" s="43" t="inlineStr">
        <is>
          <t>Anh Phúc - Bình Dương / 01692.186.038</t>
        </is>
      </c>
      <c r="B3130" s="43" t="inlineStr">
        <is>
          <t>01692.186.038</t>
        </is>
      </c>
      <c r="C3130" s="43" t="inlineStr">
        <is>
          <t>Bình Dương</t>
        </is>
      </c>
      <c r="D3130" s="43" t="n"/>
      <c r="E3130" s="43" t="n"/>
      <c r="F3130" s="43" t="inlineStr">
        <is>
          <t>KH0629</t>
        </is>
      </c>
      <c r="G3130" s="43" t="n"/>
      <c r="H3130" s="43" t="inlineStr">
        <is>
          <t>Bình Dương</t>
        </is>
      </c>
      <c r="I3130" s="43" t="n"/>
    </row>
    <row r="3131" ht="25" customHeight="1">
      <c r="A3131" s="45" t="inlineStr">
        <is>
          <t>Anh Thân - Long An / 0983.469.112</t>
        </is>
      </c>
      <c r="B3131" s="45" t="inlineStr">
        <is>
          <t>0983.469.112</t>
        </is>
      </c>
      <c r="C3131" s="45" t="inlineStr">
        <is>
          <t>Long An</t>
        </is>
      </c>
      <c r="D3131" s="45" t="n"/>
      <c r="E3131" s="45" t="n"/>
      <c r="F3131" s="45" t="inlineStr">
        <is>
          <t>KH0626</t>
        </is>
      </c>
      <c r="G3131" s="45" t="n"/>
      <c r="H3131" s="45" t="inlineStr">
        <is>
          <t>Long An</t>
        </is>
      </c>
      <c r="I3131" s="45" t="n"/>
    </row>
    <row r="3132" ht="25" customHeight="1">
      <c r="A3132" s="43" t="inlineStr">
        <is>
          <t>Xưởng anh Dũng - Long An/ 01235.599.447</t>
        </is>
      </c>
      <c r="B3132" s="43" t="inlineStr">
        <is>
          <t>01235.599.447</t>
        </is>
      </c>
      <c r="C3132" s="43" t="inlineStr">
        <is>
          <t>Long An</t>
        </is>
      </c>
      <c r="D3132" s="43" t="n"/>
      <c r="E3132" s="43" t="n"/>
      <c r="F3132" s="43" t="inlineStr">
        <is>
          <t>KH0627</t>
        </is>
      </c>
      <c r="G3132" s="43" t="n"/>
      <c r="H3132" s="43" t="inlineStr">
        <is>
          <t>Long An</t>
        </is>
      </c>
      <c r="I3132" s="43" t="n"/>
    </row>
    <row r="3133" ht="25" customHeight="1">
      <c r="A3133" s="45" t="inlineStr">
        <is>
          <t>Bãi máy Nam Đệ - XLHN/ 0913.814.601</t>
        </is>
      </c>
      <c r="B3133" s="45" t="inlineStr">
        <is>
          <t>0913.814.601</t>
        </is>
      </c>
      <c r="C3133" s="45" t="inlineStr">
        <is>
          <t>Xa Lộ Hà Nội, Suối Tiên, HCM\</t>
        </is>
      </c>
      <c r="D3133" s="45" t="n"/>
      <c r="E3133" s="45" t="n"/>
      <c r="F3133" s="45" t="inlineStr">
        <is>
          <t>KH0628</t>
        </is>
      </c>
      <c r="G3133" s="45" t="n"/>
      <c r="H3133" s="45" t="inlineStr">
        <is>
          <t>TP. Hồ Chí Minh</t>
        </is>
      </c>
      <c r="I3133" s="45" t="n"/>
    </row>
    <row r="3134" ht="25" customHeight="1">
      <c r="A3134" s="43" t="inlineStr">
        <is>
          <t>Cửa Hàng Anh Hải - Cà Mau / 0918.500.100</t>
        </is>
      </c>
      <c r="B3134" s="43" t="inlineStr">
        <is>
          <t>0918.500.100</t>
        </is>
      </c>
      <c r="C3134" s="43" t="inlineStr">
        <is>
          <t>Cà Mau</t>
        </is>
      </c>
      <c r="D3134" s="43" t="n"/>
      <c r="E3134" s="43" t="n"/>
      <c r="F3134" s="43" t="inlineStr">
        <is>
          <t>KH0623</t>
        </is>
      </c>
      <c r="G3134" s="43" t="n"/>
      <c r="H3134" s="43" t="inlineStr">
        <is>
          <t>Cà Mau</t>
        </is>
      </c>
      <c r="I3134" s="43" t="n"/>
    </row>
    <row r="3135" ht="25" customHeight="1">
      <c r="A3135" s="45" t="inlineStr">
        <is>
          <t>Cửa Hàng Minh Trí -Bạc Liêu / 0837.777.757- c.nợ: 0917.494.244</t>
        </is>
      </c>
      <c r="B3135" s="45" t="inlineStr">
        <is>
          <t>0837.777.757- / 0917.494.244</t>
        </is>
      </c>
      <c r="C3135" s="45" t="inlineStr">
        <is>
          <t>540 Trần Phú, TP Bạc Liêu</t>
        </is>
      </c>
      <c r="D3135" s="45" t="n"/>
      <c r="E3135" s="45" t="n"/>
      <c r="F3135" s="45" t="inlineStr">
        <is>
          <t>KH0624</t>
        </is>
      </c>
      <c r="G3135" s="45" t="n"/>
      <c r="H3135" s="45" t="inlineStr">
        <is>
          <t>Bạc Liêu</t>
        </is>
      </c>
      <c r="I3135" s="45" t="n"/>
    </row>
    <row r="3136" ht="25" customHeight="1">
      <c r="A3136" s="43" t="inlineStr">
        <is>
          <t>Anh Phương - Đăk Lăk / 0977.442.632</t>
        </is>
      </c>
      <c r="B3136" s="43" t="inlineStr">
        <is>
          <t>0977.442.632</t>
        </is>
      </c>
      <c r="C3136" s="43" t="inlineStr">
        <is>
          <t>Đăk Lăk</t>
        </is>
      </c>
      <c r="D3136" s="43" t="n"/>
      <c r="E3136" s="43" t="n"/>
      <c r="F3136" s="43" t="inlineStr">
        <is>
          <t>KH0625</t>
        </is>
      </c>
      <c r="G3136" s="43" t="n"/>
      <c r="H3136" s="43" t="inlineStr">
        <is>
          <t>Đắk Lắk</t>
        </is>
      </c>
      <c r="I3136" s="43" t="n"/>
    </row>
    <row r="3137" ht="25" customHeight="1">
      <c r="A3137" s="45" t="inlineStr">
        <is>
          <t>Anh Chánh - Gia Lai / 0975.945.237</t>
        </is>
      </c>
      <c r="B3137" s="45" t="inlineStr">
        <is>
          <t>0975.945.237</t>
        </is>
      </c>
      <c r="C3137" s="45" t="inlineStr">
        <is>
          <t>Gia Lai</t>
        </is>
      </c>
      <c r="D3137" s="45" t="n"/>
      <c r="E3137" s="45" t="n"/>
      <c r="F3137" s="45" t="inlineStr">
        <is>
          <t>KH0620</t>
        </is>
      </c>
      <c r="G3137" s="45" t="n"/>
      <c r="H3137" s="45" t="inlineStr">
        <is>
          <t>Gia Lai</t>
        </is>
      </c>
      <c r="I3137" s="45" t="n"/>
    </row>
    <row r="3138" ht="25" customHeight="1">
      <c r="A3138" s="43" t="inlineStr">
        <is>
          <t>Anh Cường - Gò Dưa / 0939.579.419</t>
        </is>
      </c>
      <c r="B3138" s="43" t="inlineStr">
        <is>
          <t>0939.579.419</t>
        </is>
      </c>
      <c r="C3138" s="43" t="inlineStr">
        <is>
          <t>Gò Dưa, SG</t>
        </is>
      </c>
      <c r="D3138" s="43" t="n"/>
      <c r="E3138" s="43" t="n"/>
      <c r="F3138" s="43" t="inlineStr">
        <is>
          <t>KH0621</t>
        </is>
      </c>
      <c r="G3138" s="43" t="n"/>
      <c r="H3138" s="43" t="inlineStr">
        <is>
          <t>TP. Hồ Chí Minh</t>
        </is>
      </c>
      <c r="I3138" s="43" t="n"/>
    </row>
    <row r="3139" ht="25" customHeight="1">
      <c r="A3139" s="45" t="inlineStr">
        <is>
          <t>Anh Dũng - Lâm Hà/ 0974.244.116</t>
        </is>
      </c>
      <c r="B3139" s="45" t="inlineStr">
        <is>
          <t>0974.244.116</t>
        </is>
      </c>
      <c r="C3139" s="45" t="inlineStr">
        <is>
          <t>Lâm Hà - Lâm Đồng</t>
        </is>
      </c>
      <c r="D3139" s="45" t="n"/>
      <c r="E3139" s="45" t="n"/>
      <c r="F3139" s="45" t="inlineStr">
        <is>
          <t>KH0622</t>
        </is>
      </c>
      <c r="G3139" s="45" t="n"/>
      <c r="H3139" s="45" t="inlineStr">
        <is>
          <t>Lâm Đồng</t>
        </is>
      </c>
      <c r="I3139" s="45" t="n"/>
    </row>
    <row r="3140" ht="25" customHeight="1">
      <c r="A3140" s="43" t="inlineStr">
        <is>
          <t>Anh Ngoan - Đồng Tháp/ 0918.468.445</t>
        </is>
      </c>
      <c r="B3140" s="43" t="inlineStr">
        <is>
          <t>0918.468.445</t>
        </is>
      </c>
      <c r="C3140" s="43" t="inlineStr">
        <is>
          <t>Đồng Tháp</t>
        </is>
      </c>
      <c r="D3140" s="43" t="n"/>
      <c r="E3140" s="43" t="n"/>
      <c r="F3140" s="43" t="inlineStr">
        <is>
          <t>KH0619</t>
        </is>
      </c>
      <c r="G3140" s="43" t="n"/>
      <c r="H3140" s="43" t="inlineStr">
        <is>
          <t>Đồng Tháp</t>
        </is>
      </c>
      <c r="I3140" s="43" t="n"/>
    </row>
    <row r="3141" ht="25" customHeight="1">
      <c r="A3141" s="45" t="inlineStr">
        <is>
          <t>Anh Quý - Đăk Nông / 0987.127.809</t>
        </is>
      </c>
      <c r="B3141" s="45" t="inlineStr">
        <is>
          <t>0987.127.809</t>
        </is>
      </c>
      <c r="C3141" s="45" t="inlineStr">
        <is>
          <t>Đăk Nông</t>
        </is>
      </c>
      <c r="D3141" s="45" t="n"/>
      <c r="E3141" s="45" t="n"/>
      <c r="F3141" s="45" t="inlineStr">
        <is>
          <t>KH0617</t>
        </is>
      </c>
      <c r="G3141" s="45" t="n"/>
      <c r="H3141" s="45" t="inlineStr">
        <is>
          <t>Đắk Nông</t>
        </is>
      </c>
      <c r="I3141" s="45" t="n"/>
    </row>
    <row r="3142" ht="25" customHeight="1">
      <c r="A3142" s="43" t="inlineStr">
        <is>
          <t>YCH (CHHAYHUA) - CPC/ chhayhua@yndcombodia.com</t>
        </is>
      </c>
      <c r="B3142" s="43" t="n"/>
      <c r="C3142" s="43" t="inlineStr">
        <is>
          <t>Cambodia</t>
        </is>
      </c>
      <c r="D3142" s="43" t="n"/>
      <c r="E3142" s="43" t="n"/>
      <c r="F3142" s="43" t="inlineStr">
        <is>
          <t>KH0618</t>
        </is>
      </c>
      <c r="G3142" s="43" t="n"/>
      <c r="H3142" s="43" t="inlineStr">
        <is>
          <t>Campuchia</t>
        </is>
      </c>
      <c r="I3142" s="43" t="n"/>
    </row>
    <row r="3143" ht="25" customHeight="1">
      <c r="A3143" s="45" t="inlineStr">
        <is>
          <t>Xưởng anh Long - Đồng Xoài/ 0908.474.954</t>
        </is>
      </c>
      <c r="B3143" s="45" t="inlineStr">
        <is>
          <t>0908.474.954</t>
        </is>
      </c>
      <c r="C3143" s="45" t="inlineStr">
        <is>
          <t>Đồng Xoài, Bình Phước</t>
        </is>
      </c>
      <c r="D3143" s="45" t="n"/>
      <c r="E3143" s="45" t="n"/>
      <c r="F3143" s="45" t="inlineStr">
        <is>
          <t>KH0615</t>
        </is>
      </c>
      <c r="G3143" s="45" t="n"/>
      <c r="H3143" s="45" t="inlineStr">
        <is>
          <t>Bình Phước</t>
        </is>
      </c>
      <c r="I3143" s="45" t="n"/>
    </row>
    <row r="3144" ht="25" customHeight="1">
      <c r="A3144" s="43" t="inlineStr">
        <is>
          <t>Anh Chín - Ngã 4 Bình Phước / 0918.880.568</t>
        </is>
      </c>
      <c r="B3144" s="43" t="inlineStr">
        <is>
          <t>0918.880.568</t>
        </is>
      </c>
      <c r="C3144" s="43" t="inlineStr">
        <is>
          <t>HCM</t>
        </is>
      </c>
      <c r="D3144" s="43" t="n"/>
      <c r="E3144" s="43" t="n"/>
      <c r="F3144" s="43" t="inlineStr">
        <is>
          <t>KH0616</t>
        </is>
      </c>
      <c r="G3144" s="43" t="n"/>
      <c r="H3144" s="43" t="inlineStr">
        <is>
          <t>TP. Hồ Chí Minh</t>
        </is>
      </c>
      <c r="I3144" s="43" t="n"/>
    </row>
    <row r="3145" ht="25" customHeight="1">
      <c r="A3145" s="45" t="inlineStr">
        <is>
          <t>Bãi Máy Nhuận Thướt - Q9 / 0995. 015.979</t>
        </is>
      </c>
      <c r="B3145" s="45" t="n"/>
      <c r="C3145" s="45" t="inlineStr">
        <is>
          <t>Xa Lộ Hà Nội, Q9, TP.Hồ Chí Minh</t>
        </is>
      </c>
      <c r="D3145" s="45" t="n"/>
      <c r="E3145" s="45" t="n"/>
      <c r="F3145" s="45" t="inlineStr">
        <is>
          <t>KH0614</t>
        </is>
      </c>
      <c r="G3145" s="45" t="n"/>
      <c r="H3145" s="45" t="inlineStr">
        <is>
          <t>TP. Hồ Chí Minh</t>
        </is>
      </c>
      <c r="I3145" s="45" t="n"/>
    </row>
    <row r="3146" ht="25" customHeight="1">
      <c r="A3146" s="43" t="inlineStr">
        <is>
          <t>Xưởng Anh Tâm - Lâm Đồng / 0908.620.426</t>
        </is>
      </c>
      <c r="B3146" s="43" t="inlineStr">
        <is>
          <t>0908.620.426</t>
        </is>
      </c>
      <c r="C3146" s="43" t="inlineStr">
        <is>
          <t>Đức Trọng - Lâm Đồng</t>
        </is>
      </c>
      <c r="D3146" s="43" t="n"/>
      <c r="E3146" s="43" t="n"/>
      <c r="F3146" s="43" t="inlineStr">
        <is>
          <t>KH0613</t>
        </is>
      </c>
      <c r="G3146" s="43" t="n"/>
      <c r="H3146" s="43" t="inlineStr">
        <is>
          <t>Lâm Đồng</t>
        </is>
      </c>
      <c r="I3146" s="43" t="n"/>
    </row>
    <row r="3147" ht="25" customHeight="1">
      <c r="A3147" s="45" t="inlineStr">
        <is>
          <t>Xưởng anh Việt - Tiền Giang/ 01697.322.529</t>
        </is>
      </c>
      <c r="B3147" s="45" t="inlineStr">
        <is>
          <t>01697.322.529</t>
        </is>
      </c>
      <c r="C3147" s="45" t="inlineStr">
        <is>
          <t>QL6, Tiền Giang</t>
        </is>
      </c>
      <c r="D3147" s="45" t="n"/>
      <c r="E3147" s="45" t="n"/>
      <c r="F3147" s="45" t="inlineStr">
        <is>
          <t>KH0610</t>
        </is>
      </c>
      <c r="G3147" s="45" t="n"/>
      <c r="H3147" s="45" t="inlineStr">
        <is>
          <t>Tiền Giang</t>
        </is>
      </c>
      <c r="I3147" s="45" t="n"/>
    </row>
    <row r="3148" ht="25" customHeight="1">
      <c r="A3148" s="43" t="inlineStr">
        <is>
          <t>Anh Chí - Bạc Liêu / 0919.111.772</t>
        </is>
      </c>
      <c r="B3148" s="43" t="inlineStr">
        <is>
          <t>0919.111.772</t>
        </is>
      </c>
      <c r="C3148" s="43" t="inlineStr">
        <is>
          <t>Bạc Liêu</t>
        </is>
      </c>
      <c r="D3148" s="43" t="n"/>
      <c r="E3148" s="43" t="n"/>
      <c r="F3148" s="43" t="inlineStr">
        <is>
          <t>KH0611</t>
        </is>
      </c>
      <c r="G3148" s="43" t="n"/>
      <c r="H3148" s="43" t="inlineStr">
        <is>
          <t>Bạc Liêu</t>
        </is>
      </c>
      <c r="I3148" s="43" t="n"/>
    </row>
    <row r="3149" ht="25" customHeight="1">
      <c r="A3149" s="45" t="inlineStr">
        <is>
          <t>Xưởng anh Thật - Cà Mau/ 0946.465.006</t>
        </is>
      </c>
      <c r="B3149" s="45" t="inlineStr">
        <is>
          <t>0946.465.006</t>
        </is>
      </c>
      <c r="C3149" s="45" t="inlineStr">
        <is>
          <t>Cà Mau</t>
        </is>
      </c>
      <c r="D3149" s="45" t="n"/>
      <c r="E3149" s="45" t="n"/>
      <c r="F3149" s="45" t="inlineStr">
        <is>
          <t>KH0607</t>
        </is>
      </c>
      <c r="G3149" s="45" t="n"/>
      <c r="H3149" s="45" t="inlineStr">
        <is>
          <t>Cà Mau</t>
        </is>
      </c>
      <c r="I3149" s="45" t="n"/>
    </row>
    <row r="3150" ht="25" customHeight="1">
      <c r="A3150" s="43" t="inlineStr">
        <is>
          <t>Xưởng anh Hưng - Cà Mau/ 0919.948.184</t>
        </is>
      </c>
      <c r="B3150" s="43" t="inlineStr">
        <is>
          <t>0919.948.184</t>
        </is>
      </c>
      <c r="C3150" s="43" t="inlineStr">
        <is>
          <t>155 Lý Thường Kiệt, TP Cà Mau</t>
        </is>
      </c>
      <c r="D3150" s="43" t="n"/>
      <c r="E3150" s="43" t="n"/>
      <c r="F3150" s="43" t="inlineStr">
        <is>
          <t>KH0608</t>
        </is>
      </c>
      <c r="G3150" s="43" t="n"/>
      <c r="H3150" s="43" t="inlineStr">
        <is>
          <t>Cà Mau</t>
        </is>
      </c>
      <c r="I3150" s="43" t="n"/>
    </row>
    <row r="3151" ht="25" customHeight="1">
      <c r="A3151" s="45" t="inlineStr">
        <is>
          <t>Cửa hàng Mai Phước - Diên Khánh/ 0905.116.622 - Fax: 0583.851.912</t>
        </is>
      </c>
      <c r="B3151" s="45" t="inlineStr">
        <is>
          <t>0905.116.622 / 0583.851.912</t>
        </is>
      </c>
      <c r="C3151" s="45" t="inlineStr">
        <is>
          <t>Ngã ba Thành, 234 Diên Khánh, Khánh Hòa</t>
        </is>
      </c>
      <c r="D3151" s="45" t="n"/>
      <c r="E3151" s="45" t="n"/>
      <c r="F3151" s="45" t="inlineStr">
        <is>
          <t>KH0609</t>
        </is>
      </c>
      <c r="G3151" s="45" t="n"/>
      <c r="H3151" s="45" t="inlineStr">
        <is>
          <t>Khánh Hòa</t>
        </is>
      </c>
      <c r="I3151" s="45" t="n"/>
    </row>
    <row r="3152" ht="25" customHeight="1">
      <c r="A3152" s="43" t="inlineStr">
        <is>
          <t>Anh Tiến - Sóc Trăng / 0938.337.599</t>
        </is>
      </c>
      <c r="B3152" s="43" t="inlineStr">
        <is>
          <t>0938.337.599</t>
        </is>
      </c>
      <c r="C3152" s="43" t="inlineStr">
        <is>
          <t>Sóc Trăng</t>
        </is>
      </c>
      <c r="D3152" s="43" t="n"/>
      <c r="E3152" s="43" t="n"/>
      <c r="F3152" s="43" t="inlineStr">
        <is>
          <t>KH0605</t>
        </is>
      </c>
      <c r="G3152" s="43" t="n"/>
      <c r="H3152" s="43" t="inlineStr">
        <is>
          <t>Sóc Trăng</t>
        </is>
      </c>
      <c r="I3152" s="43" t="n"/>
    </row>
    <row r="3153" ht="25" customHeight="1">
      <c r="A3153" s="45" t="inlineStr">
        <is>
          <t>Anh Hiền - Ngã 4 BP/ 0943.383.491</t>
        </is>
      </c>
      <c r="B3153" s="45" t="inlineStr">
        <is>
          <t>0943.383.491</t>
        </is>
      </c>
      <c r="C3153" s="45" t="inlineStr">
        <is>
          <t>Ngã 4 Bình Phước, SG</t>
        </is>
      </c>
      <c r="D3153" s="45" t="n"/>
      <c r="E3153" s="45" t="n"/>
      <c r="F3153" s="45" t="inlineStr">
        <is>
          <t>KH0606</t>
        </is>
      </c>
      <c r="G3153" s="45" t="n"/>
      <c r="H3153" s="45" t="inlineStr">
        <is>
          <t>TP. Hồ Chí Minh</t>
        </is>
      </c>
      <c r="I3153" s="45" t="n"/>
    </row>
    <row r="3154" ht="25" customHeight="1">
      <c r="A3154" s="43" t="inlineStr">
        <is>
          <t>Anh Chánh - Sài Gòn / 0165 8.520.171</t>
        </is>
      </c>
      <c r="B3154" s="43" t="n"/>
      <c r="C3154" s="43" t="inlineStr">
        <is>
          <t>Sài Gòn</t>
        </is>
      </c>
      <c r="D3154" s="43" t="n"/>
      <c r="E3154" s="43" t="n"/>
      <c r="F3154" s="43" t="inlineStr">
        <is>
          <t>KH0603</t>
        </is>
      </c>
      <c r="G3154" s="43" t="n"/>
      <c r="H3154" s="43" t="inlineStr">
        <is>
          <t>TP. Hồ Chí Minh</t>
        </is>
      </c>
      <c r="I3154" s="43" t="n"/>
    </row>
    <row r="3155" ht="25" customHeight="1">
      <c r="A3155" s="45" t="inlineStr">
        <is>
          <t>Cửa Hàng Trường Hải - Hàng Xanh / 0838.982.851</t>
        </is>
      </c>
      <c r="B3155" s="45" t="inlineStr">
        <is>
          <t>0838.982.851</t>
        </is>
      </c>
      <c r="C3155" s="45" t="inlineStr">
        <is>
          <t>TP Hồ Chí Minh</t>
        </is>
      </c>
      <c r="D3155" s="45" t="n"/>
      <c r="E3155" s="45" t="n"/>
      <c r="F3155" s="45" t="inlineStr">
        <is>
          <t>KH0604</t>
        </is>
      </c>
      <c r="G3155" s="45" t="n"/>
      <c r="H3155" s="45" t="inlineStr">
        <is>
          <t>TP. Hồ Chí Minh</t>
        </is>
      </c>
      <c r="I3155" s="45" t="n"/>
    </row>
    <row r="3156" ht="25" customHeight="1">
      <c r="A3156" s="43" t="inlineStr">
        <is>
          <t>DNTN Ngô Thị Lan - Sóc Trăng/ A.Giảng: 0918.067.234</t>
        </is>
      </c>
      <c r="B3156" s="43" t="inlineStr">
        <is>
          <t>0918.067.234</t>
        </is>
      </c>
      <c r="C3156" s="43" t="inlineStr">
        <is>
          <t>Đường 30/4, TX Vĩnh Châu, Sóc Trăng</t>
        </is>
      </c>
      <c r="D3156" s="43" t="n"/>
      <c r="E3156" s="43" t="n"/>
      <c r="F3156" s="43" t="inlineStr">
        <is>
          <t>KH0602</t>
        </is>
      </c>
      <c r="G3156" s="43" t="n"/>
      <c r="H3156" s="43" t="inlineStr">
        <is>
          <t>Sóc Trăng</t>
        </is>
      </c>
      <c r="I3156" s="43" t="n"/>
    </row>
    <row r="3157" ht="25" customHeight="1">
      <c r="A3157" s="45" t="inlineStr">
        <is>
          <t>Bãi Máy Dũng Hưng - Thủ Đức / 0989.849.456</t>
        </is>
      </c>
      <c r="B3157" s="45" t="inlineStr">
        <is>
          <t>0989.849.456</t>
        </is>
      </c>
      <c r="C3157" s="45" t="inlineStr">
        <is>
          <t>Đối Diện SamSung, QL1A, Thủ Đức</t>
        </is>
      </c>
      <c r="D3157" s="45" t="n"/>
      <c r="E3157" s="45" t="n"/>
      <c r="F3157" s="45" t="inlineStr">
        <is>
          <t>KH0599</t>
        </is>
      </c>
      <c r="G3157" s="45" t="n"/>
      <c r="H3157" s="45" t="inlineStr">
        <is>
          <t>Bình Dương</t>
        </is>
      </c>
      <c r="I3157" s="45" t="n"/>
    </row>
    <row r="3158" ht="25" customHeight="1">
      <c r="A3158" s="43" t="inlineStr">
        <is>
          <t>Cửa hàng anh Vân - Cam Ranh/ 0913.471.444 - Fax: 0583.973.787</t>
        </is>
      </c>
      <c r="B3158" s="43" t="inlineStr">
        <is>
          <t>0913.471.444 / 0583.973.787</t>
        </is>
      </c>
      <c r="C3158" s="43" t="inlineStr">
        <is>
          <t>188 Đại lộ Hùng Vương, P.Mỹ Ca, Cam Ranh</t>
        </is>
      </c>
      <c r="D3158" s="43" t="n"/>
      <c r="E3158" s="43" t="n"/>
      <c r="F3158" s="43" t="inlineStr">
        <is>
          <t>KH0600</t>
        </is>
      </c>
      <c r="G3158" s="43" t="n"/>
      <c r="H3158" s="43" t="inlineStr">
        <is>
          <t>Khánh Hòa</t>
        </is>
      </c>
      <c r="I3158" s="43" t="n"/>
    </row>
    <row r="3159" ht="25" customHeight="1">
      <c r="A3159" s="45" t="inlineStr">
        <is>
          <t>Công ty TNHH Vĩnh Hưng - Bến Tre/ A.Bình 0964.178.179</t>
        </is>
      </c>
      <c r="B3159" s="45" t="inlineStr">
        <is>
          <t>0964.178.179</t>
        </is>
      </c>
      <c r="C3159" s="45" t="inlineStr">
        <is>
          <t>609B11 Nguyễn Thị Định, Phường Phú Khương, TP Bến Tre</t>
        </is>
      </c>
      <c r="D3159" s="45" t="n"/>
      <c r="E3159" s="45" t="n"/>
      <c r="F3159" s="45" t="inlineStr">
        <is>
          <t>KH0601</t>
        </is>
      </c>
      <c r="G3159" s="45" t="n"/>
      <c r="H3159" s="45" t="inlineStr">
        <is>
          <t>Bến Tre</t>
        </is>
      </c>
      <c r="I3159" s="45" t="n"/>
    </row>
    <row r="3160" ht="25" customHeight="1">
      <c r="A3160" s="43" t="inlineStr">
        <is>
          <t>Anh Quang - Long An / 0908.327.599</t>
        </is>
      </c>
      <c r="B3160" s="43" t="inlineStr">
        <is>
          <t>0908.327.599</t>
        </is>
      </c>
      <c r="C3160" s="43" t="inlineStr">
        <is>
          <t>Cần Đước - Long An</t>
        </is>
      </c>
      <c r="D3160" s="43" t="n"/>
      <c r="E3160" s="43" t="n"/>
      <c r="F3160" s="43" t="inlineStr">
        <is>
          <t>KH0598</t>
        </is>
      </c>
      <c r="G3160" s="43" t="n"/>
      <c r="H3160" s="43" t="inlineStr">
        <is>
          <t>Long An</t>
        </is>
      </c>
      <c r="I3160" s="43" t="n"/>
    </row>
    <row r="3161" ht="25" customHeight="1">
      <c r="A3161" s="45" t="inlineStr">
        <is>
          <t>Công ty TNHH Việt Phương II/ Thùy KT: 0984.361.861</t>
        </is>
      </c>
      <c r="B3161" s="45" t="inlineStr">
        <is>
          <t>0984.361.861</t>
        </is>
      </c>
      <c r="C3161" s="45" t="inlineStr">
        <is>
          <t>ấp Cần Dực, X. Lộc Thành, H. Lộc Ninh, Tỉnh Bình Phước</t>
        </is>
      </c>
      <c r="D3161" s="45" t="n"/>
      <c r="E3161" s="45" t="n"/>
      <c r="F3161" s="45" t="inlineStr">
        <is>
          <t>KH0593</t>
        </is>
      </c>
      <c r="G3161" s="45" t="n"/>
      <c r="H3161" s="45" t="inlineStr">
        <is>
          <t>Bình Phước</t>
        </is>
      </c>
      <c r="I3161" s="45" t="n"/>
    </row>
    <row r="3162" ht="25" customHeight="1">
      <c r="A3162" s="43" t="inlineStr">
        <is>
          <t>Xưởng Hoàng Thuận - Bình Chánh / 0903.355.360</t>
        </is>
      </c>
      <c r="B3162" s="43" t="inlineStr">
        <is>
          <t>0903.355.360</t>
        </is>
      </c>
      <c r="C3162" s="43" t="inlineStr">
        <is>
          <t>Nguyễn Văn Linh, Bình Chánh, TP.HCM</t>
        </is>
      </c>
      <c r="D3162" s="43" t="n"/>
      <c r="E3162" s="43" t="n"/>
      <c r="F3162" s="43" t="inlineStr">
        <is>
          <t>KH0594</t>
        </is>
      </c>
      <c r="G3162" s="43" t="n"/>
      <c r="H3162" s="43" t="inlineStr">
        <is>
          <t>TP. Hồ Chí Minh</t>
        </is>
      </c>
      <c r="I3162" s="43" t="n"/>
    </row>
    <row r="3163" ht="25" customHeight="1">
      <c r="A3163" s="45" t="inlineStr">
        <is>
          <t>Công ty TNHH TM-DV-XD Huy Hiệu - Q12/ A.Huân: 0903.864.436</t>
        </is>
      </c>
      <c r="B3163" s="45" t="inlineStr">
        <is>
          <t>0903.864.436</t>
        </is>
      </c>
      <c r="C3163" s="45" t="inlineStr">
        <is>
          <t>117/6C Đường 34, P.Tân Chánh Hiệu, Q12, TPHCM</t>
        </is>
      </c>
      <c r="D3163" s="45" t="n"/>
      <c r="E3163" s="45" t="n"/>
      <c r="F3163" s="45" t="inlineStr">
        <is>
          <t>KH0595</t>
        </is>
      </c>
      <c r="G3163" s="45" t="n"/>
      <c r="H3163" s="45" t="inlineStr">
        <is>
          <t>TP. Hồ Chí Minh</t>
        </is>
      </c>
      <c r="I3163" s="45" t="n"/>
    </row>
    <row r="3164" ht="25" customHeight="1">
      <c r="A3164" s="43" t="inlineStr">
        <is>
          <t>Cửa hàng Văn Khánh - Sóc Trăng/ Anh Khoa 0966.888.875 - 0984.932.082</t>
        </is>
      </c>
      <c r="B3164" s="43" t="inlineStr">
        <is>
          <t>0966.888.875 / 0984.932.082</t>
        </is>
      </c>
      <c r="C3164" s="43" t="inlineStr">
        <is>
          <t>TX Vĩnh Châu - Sóc Trăng</t>
        </is>
      </c>
      <c r="D3164" s="43" t="n"/>
      <c r="E3164" s="43" t="n"/>
      <c r="F3164" s="43" t="inlineStr">
        <is>
          <t>KH0596</t>
        </is>
      </c>
      <c r="G3164" s="43" t="n"/>
      <c r="H3164" s="43" t="inlineStr">
        <is>
          <t>Sóc Trăng</t>
        </is>
      </c>
      <c r="I3164" s="43" t="n"/>
    </row>
    <row r="3165" ht="25" customHeight="1">
      <c r="A3165" s="45" t="inlineStr">
        <is>
          <t>Anh Phương (Công ty XD Công Trình Giao Thông 6) - SG/ 0909.540.208</t>
        </is>
      </c>
      <c r="B3165" s="45" t="inlineStr">
        <is>
          <t>0909.540.208</t>
        </is>
      </c>
      <c r="C3165" s="45" t="inlineStr">
        <is>
          <t>Tầng Trệt, Tòa nhà Babylon - Newcity, 17 Mai Chí Thọ, P. An Khánh, HCM</t>
        </is>
      </c>
      <c r="D3165" s="45" t="n"/>
      <c r="E3165" s="45" t="n"/>
      <c r="F3165" s="45" t="inlineStr">
        <is>
          <t>KH0597</t>
        </is>
      </c>
      <c r="G3165" s="45" t="n"/>
      <c r="H3165" s="45" t="inlineStr">
        <is>
          <t>TP. Hồ Chí Minh</t>
        </is>
      </c>
      <c r="I3165" s="45" t="n"/>
    </row>
    <row r="3166" ht="25" customHeight="1">
      <c r="A3166" s="43" t="inlineStr">
        <is>
          <t>Xưởng Chị Tâm - Q7/0903.989.771</t>
        </is>
      </c>
      <c r="B3166" s="43" t="inlineStr">
        <is>
          <t>0903.989.771</t>
        </is>
      </c>
      <c r="C3166" s="43" t="inlineStr">
        <is>
          <t>Sài Gòn</t>
        </is>
      </c>
      <c r="D3166" s="43" t="n"/>
      <c r="E3166" s="43" t="n"/>
      <c r="F3166" s="43" t="inlineStr">
        <is>
          <t>KH0592</t>
        </is>
      </c>
      <c r="G3166" s="43" t="n"/>
      <c r="H3166" s="43" t="inlineStr">
        <is>
          <t>TP. Hồ Chí Minh</t>
        </is>
      </c>
      <c r="I3166" s="43" t="n"/>
    </row>
    <row r="3167" ht="25" customHeight="1">
      <c r="A3167" s="45" t="inlineStr">
        <is>
          <t>Xưởng anh Việt - Suối Tiên/ 0932.778.823</t>
        </is>
      </c>
      <c r="B3167" s="45" t="inlineStr">
        <is>
          <t>0932.778.823</t>
        </is>
      </c>
      <c r="C3167" s="45" t="inlineStr">
        <is>
          <t>Suối Tiên, SG</t>
        </is>
      </c>
      <c r="D3167" s="45" t="n"/>
      <c r="E3167" s="45" t="n"/>
      <c r="F3167" s="45" t="inlineStr">
        <is>
          <t>KH0589</t>
        </is>
      </c>
      <c r="G3167" s="45" t="n"/>
      <c r="H3167" s="45" t="inlineStr">
        <is>
          <t>TP. Hồ Chí Minh</t>
        </is>
      </c>
      <c r="I3167" s="45" t="n"/>
    </row>
    <row r="3168" ht="25" customHeight="1">
      <c r="A3168" s="43" t="inlineStr">
        <is>
          <t>Xưởng Anh Thắng - Suối Tiên / 0937.706.633</t>
        </is>
      </c>
      <c r="B3168" s="43" t="inlineStr">
        <is>
          <t>0937.706.633</t>
        </is>
      </c>
      <c r="C3168" s="43" t="inlineStr">
        <is>
          <t>Suối Tiên</t>
        </is>
      </c>
      <c r="D3168" s="43" t="n"/>
      <c r="E3168" s="43" t="n"/>
      <c r="F3168" s="43" t="inlineStr">
        <is>
          <t>KH0590</t>
        </is>
      </c>
      <c r="G3168" s="43" t="n"/>
      <c r="H3168" s="43" t="inlineStr">
        <is>
          <t>TP. Hồ Chí Minh</t>
        </is>
      </c>
      <c r="I3168" s="43" t="n"/>
    </row>
    <row r="3169" ht="25" customHeight="1">
      <c r="A3169" s="45" t="inlineStr">
        <is>
          <t>ANN GOV - Campuchia/ 0972.266.972</t>
        </is>
      </c>
      <c r="B3169" s="45" t="inlineStr">
        <is>
          <t>0972.266.972</t>
        </is>
      </c>
      <c r="C3169" s="45" t="inlineStr">
        <is>
          <t>Campuchia</t>
        </is>
      </c>
      <c r="D3169" s="45" t="n"/>
      <c r="E3169" s="45" t="n"/>
      <c r="F3169" s="45" t="inlineStr">
        <is>
          <t>KH0591</t>
        </is>
      </c>
      <c r="G3169" s="45" t="n"/>
      <c r="H3169" s="45" t="inlineStr">
        <is>
          <t>Campuchia</t>
        </is>
      </c>
      <c r="I3169" s="45" t="n"/>
    </row>
    <row r="3170" ht="25" customHeight="1">
      <c r="A3170" s="43" t="inlineStr">
        <is>
          <t>Anh Chương - Đắk Nông/ 0973.673.338</t>
        </is>
      </c>
      <c r="B3170" s="43" t="inlineStr">
        <is>
          <t>0973.673.338</t>
        </is>
      </c>
      <c r="C3170" s="43" t="inlineStr">
        <is>
          <t>Đắk Nông</t>
        </is>
      </c>
      <c r="D3170" s="43" t="n"/>
      <c r="E3170" s="43" t="n"/>
      <c r="F3170" s="43" t="inlineStr">
        <is>
          <t>KH0584</t>
        </is>
      </c>
      <c r="G3170" s="43" t="n"/>
      <c r="H3170" s="43" t="inlineStr">
        <is>
          <t>Đắk Nông</t>
        </is>
      </c>
      <c r="I3170" s="43" t="n"/>
    </row>
    <row r="3171" ht="25" customHeight="1">
      <c r="A3171" s="45" t="inlineStr">
        <is>
          <t>Anh Nguyên - Lộc Ninh/ 0909.929.343</t>
        </is>
      </c>
      <c r="B3171" s="45" t="inlineStr">
        <is>
          <t>0909.929.343</t>
        </is>
      </c>
      <c r="C3171" s="45" t="inlineStr">
        <is>
          <t>Lộc Ninh</t>
        </is>
      </c>
      <c r="D3171" s="45" t="n"/>
      <c r="E3171" s="45" t="n"/>
      <c r="F3171" s="45" t="inlineStr">
        <is>
          <t>KH0585</t>
        </is>
      </c>
      <c r="G3171" s="45" t="n"/>
      <c r="H3171" s="45" t="n"/>
      <c r="I3171" s="45" t="n"/>
    </row>
    <row r="3172" ht="25" customHeight="1">
      <c r="A3172" s="43" t="inlineStr">
        <is>
          <t>Cửa hàng Thu Thuấn - Lâm Hà/ 0986.655.400</t>
        </is>
      </c>
      <c r="B3172" s="43" t="inlineStr">
        <is>
          <t>0986.655.400</t>
        </is>
      </c>
      <c r="C3172" s="43" t="inlineStr">
        <is>
          <t>Tân Hà, Lâm Hà, Lâm Đồng</t>
        </is>
      </c>
      <c r="D3172" s="43" t="n"/>
      <c r="E3172" s="43" t="n"/>
      <c r="F3172" s="43" t="inlineStr">
        <is>
          <t>KH0586</t>
        </is>
      </c>
      <c r="G3172" s="43" t="n"/>
      <c r="H3172" s="43" t="inlineStr">
        <is>
          <t>Lâm Đồng</t>
        </is>
      </c>
      <c r="I3172" s="43" t="n"/>
    </row>
    <row r="3173" ht="25" customHeight="1">
      <c r="A3173" s="45" t="inlineStr">
        <is>
          <t>Công ty TNHH MTV Xây Dựng Tây Đô - Trà Vinh/ 0743.862.080</t>
        </is>
      </c>
      <c r="B3173" s="45" t="inlineStr">
        <is>
          <t>0743.862.080</t>
        </is>
      </c>
      <c r="C3173" s="45" t="inlineStr">
        <is>
          <t>272 Kiên Thị Nhẫn, TP Trà Vinh</t>
        </is>
      </c>
      <c r="D3173" s="45" t="n"/>
      <c r="E3173" s="45" t="n"/>
      <c r="F3173" s="45" t="inlineStr">
        <is>
          <t>KH0587</t>
        </is>
      </c>
      <c r="G3173" s="45" t="n"/>
      <c r="H3173" s="45" t="inlineStr">
        <is>
          <t>Trà Vinh</t>
        </is>
      </c>
      <c r="I3173" s="45" t="n"/>
    </row>
    <row r="3174" ht="25" customHeight="1">
      <c r="A3174" s="43" t="inlineStr">
        <is>
          <t>Anh Bảo - CPC</t>
        </is>
      </c>
      <c r="B3174" s="43" t="n"/>
      <c r="C3174" s="43" t="inlineStr">
        <is>
          <t>Campuchia</t>
        </is>
      </c>
      <c r="D3174" s="43" t="n"/>
      <c r="E3174" s="43" t="n"/>
      <c r="F3174" s="43" t="inlineStr">
        <is>
          <t>KH0588</t>
        </is>
      </c>
      <c r="G3174" s="43" t="n"/>
      <c r="H3174" s="43" t="n"/>
      <c r="I3174" s="43" t="n"/>
    </row>
    <row r="3175" ht="25" customHeight="1">
      <c r="A3175" s="45" t="inlineStr">
        <is>
          <t>Anh Thành - Bình Phước/ 0983.554.754</t>
        </is>
      </c>
      <c r="B3175" s="45" t="inlineStr">
        <is>
          <t>0983.554.754</t>
        </is>
      </c>
      <c r="C3175" s="45" t="inlineStr">
        <is>
          <t>Lộc An, Bình Phước</t>
        </is>
      </c>
      <c r="D3175" s="45" t="n"/>
      <c r="E3175" s="45" t="n"/>
      <c r="F3175" s="45" t="inlineStr">
        <is>
          <t>KH0582</t>
        </is>
      </c>
      <c r="G3175" s="45" t="n"/>
      <c r="H3175" s="45" t="inlineStr">
        <is>
          <t>Bình Phước</t>
        </is>
      </c>
      <c r="I3175" s="45" t="n"/>
    </row>
    <row r="3176" ht="25" customHeight="1">
      <c r="A3176" s="43" t="inlineStr">
        <is>
          <t>Xưởng Toàn Phúc - Cần Thơ/ 01657.132.021</t>
        </is>
      </c>
      <c r="B3176" s="43" t="inlineStr">
        <is>
          <t>01657.132.021</t>
        </is>
      </c>
      <c r="C3176" s="43" t="inlineStr">
        <is>
          <t>Cần Thơ</t>
        </is>
      </c>
      <c r="D3176" s="43" t="n"/>
      <c r="E3176" s="43" t="n"/>
      <c r="F3176" s="43" t="inlineStr">
        <is>
          <t>KH0583</t>
        </is>
      </c>
      <c r="G3176" s="43" t="n"/>
      <c r="H3176" s="43" t="inlineStr">
        <is>
          <t>Cần Thơ</t>
        </is>
      </c>
      <c r="I3176" s="43" t="n"/>
    </row>
    <row r="3177" ht="25" customHeight="1">
      <c r="A3177" s="45" t="inlineStr">
        <is>
          <t>Xưởng anh Thịnh - Sài Gòn (D)/ 0983.064.732</t>
        </is>
      </c>
      <c r="B3177" s="45" t="inlineStr">
        <is>
          <t>0983.064.732</t>
        </is>
      </c>
      <c r="C3177" s="45" t="inlineStr">
        <is>
          <t>Sài Gòn</t>
        </is>
      </c>
      <c r="D3177" s="45" t="n"/>
      <c r="E3177" s="45" t="n"/>
      <c r="F3177" s="45" t="inlineStr">
        <is>
          <t>KH0581</t>
        </is>
      </c>
      <c r="G3177" s="45" t="n"/>
      <c r="H3177" s="45" t="inlineStr">
        <is>
          <t>TP. Hồ Chí Minh</t>
        </is>
      </c>
      <c r="I3177" s="45" t="n"/>
    </row>
    <row r="3178" ht="25" customHeight="1">
      <c r="A3178" s="43" t="inlineStr">
        <is>
          <t>Chị Trần Thị Hiền - Cty Trần Hùng Thanh Hóa/ 0969.249.435</t>
        </is>
      </c>
      <c r="B3178" s="43" t="inlineStr">
        <is>
          <t>0969.249.435</t>
        </is>
      </c>
      <c r="C3178" s="43" t="inlineStr">
        <is>
          <t>Thôn 5, Tân Trường, Tĩnh Gia, Thanh Hóa</t>
        </is>
      </c>
      <c r="D3178" s="43" t="n"/>
      <c r="E3178" s="43" t="n"/>
      <c r="F3178" s="43" t="inlineStr">
        <is>
          <t>KH0580</t>
        </is>
      </c>
      <c r="G3178" s="43" t="n"/>
      <c r="H3178" s="43" t="n"/>
      <c r="I3178" s="43" t="n"/>
    </row>
    <row r="3179" ht="25" customHeight="1">
      <c r="A3179" s="45" t="inlineStr">
        <is>
          <t>Anh Hòa - Long An/ 0983.266.688</t>
        </is>
      </c>
      <c r="B3179" s="45" t="inlineStr">
        <is>
          <t>0983.266.688</t>
        </is>
      </c>
      <c r="C3179" s="45" t="inlineStr">
        <is>
          <t>Long An</t>
        </is>
      </c>
      <c r="D3179" s="45" t="n"/>
      <c r="E3179" s="45" t="n"/>
      <c r="F3179" s="45" t="inlineStr">
        <is>
          <t>KH0578</t>
        </is>
      </c>
      <c r="G3179" s="45" t="n"/>
      <c r="H3179" s="45" t="inlineStr">
        <is>
          <t>Long An</t>
        </is>
      </c>
      <c r="I3179" s="45" t="n"/>
    </row>
    <row r="3180" ht="25" customHeight="1">
      <c r="A3180" s="43" t="inlineStr">
        <is>
          <t>Anh Bé- SG/ 0913.846.610</t>
        </is>
      </c>
      <c r="B3180" s="43" t="inlineStr">
        <is>
          <t>0913.846.610</t>
        </is>
      </c>
      <c r="C3180" s="43" t="inlineStr">
        <is>
          <t>371, Trần Bình Trọng, P1, Quận 10, SG</t>
        </is>
      </c>
      <c r="D3180" s="43" t="n"/>
      <c r="E3180" s="43" t="n"/>
      <c r="F3180" s="43" t="inlineStr">
        <is>
          <t>KH0579</t>
        </is>
      </c>
      <c r="G3180" s="43" t="n"/>
      <c r="H3180" s="43" t="inlineStr">
        <is>
          <t>TP. Hồ Chí Minh</t>
        </is>
      </c>
      <c r="I3180" s="43" t="n"/>
    </row>
    <row r="3181" ht="25" customHeight="1">
      <c r="A3181" s="45" t="inlineStr">
        <is>
          <t>Anh Hiến - Đắk Nông/ 0973.646.279</t>
        </is>
      </c>
      <c r="B3181" s="45" t="inlineStr">
        <is>
          <t>0973.646.279</t>
        </is>
      </c>
      <c r="C3181" s="45" t="inlineStr">
        <is>
          <t>Đắk Nông</t>
        </is>
      </c>
      <c r="D3181" s="45" t="n"/>
      <c r="E3181" s="45" t="n"/>
      <c r="F3181" s="45" t="inlineStr">
        <is>
          <t>KH0574</t>
        </is>
      </c>
      <c r="G3181" s="45" t="n"/>
      <c r="H3181" s="45" t="inlineStr">
        <is>
          <t>Đắk Nông</t>
        </is>
      </c>
      <c r="I3181" s="45" t="n"/>
    </row>
    <row r="3182" ht="25" customHeight="1">
      <c r="A3182" s="43" t="inlineStr">
        <is>
          <t>Anh Cường - Di Linh/ 0983.854.319</t>
        </is>
      </c>
      <c r="B3182" s="43" t="inlineStr">
        <is>
          <t>0983.854.319</t>
        </is>
      </c>
      <c r="C3182" s="43" t="inlineStr">
        <is>
          <t>Di Linh, Lâm Đồng</t>
        </is>
      </c>
      <c r="D3182" s="43" t="n"/>
      <c r="E3182" s="43" t="n"/>
      <c r="F3182" s="43" t="inlineStr">
        <is>
          <t>KH0575</t>
        </is>
      </c>
      <c r="G3182" s="43" t="n"/>
      <c r="H3182" s="43" t="inlineStr">
        <is>
          <t>Lâm Đồng</t>
        </is>
      </c>
      <c r="I3182" s="43" t="n"/>
    </row>
    <row r="3183" ht="25" customHeight="1">
      <c r="A3183" s="45" t="inlineStr">
        <is>
          <t>Anh Việt - Gia Lai/0989.739.186</t>
        </is>
      </c>
      <c r="B3183" s="45" t="inlineStr">
        <is>
          <t>0989.739.186</t>
        </is>
      </c>
      <c r="C3183" s="45" t="inlineStr">
        <is>
          <t>Gia Lai</t>
        </is>
      </c>
      <c r="D3183" s="45" t="n"/>
      <c r="E3183" s="45" t="n"/>
      <c r="F3183" s="45" t="inlineStr">
        <is>
          <t>KH0576</t>
        </is>
      </c>
      <c r="G3183" s="45" t="n"/>
      <c r="H3183" s="45" t="inlineStr">
        <is>
          <t>Gia Lai</t>
        </is>
      </c>
      <c r="I3183" s="45" t="n"/>
    </row>
    <row r="3184" ht="25" customHeight="1">
      <c r="A3184" s="43" t="inlineStr">
        <is>
          <t>Xưởng anh Long - Bạc Liêu/ 0915.886.869 - Cno: A.Chung 0948.787.535</t>
        </is>
      </c>
      <c r="B3184" s="43" t="inlineStr">
        <is>
          <t>0915.886.869 / 0948.787.535</t>
        </is>
      </c>
      <c r="C3184" s="43" t="inlineStr">
        <is>
          <t>558 Trần Phú, TP Bạc Liêu</t>
        </is>
      </c>
      <c r="D3184" s="43" t="n"/>
      <c r="E3184" s="43" t="n"/>
      <c r="F3184" s="43" t="inlineStr">
        <is>
          <t>KH0577</t>
        </is>
      </c>
      <c r="G3184" s="43" t="n"/>
      <c r="H3184" s="43" t="inlineStr">
        <is>
          <t>Bạc Liêu</t>
        </is>
      </c>
      <c r="I3184" s="43" t="n"/>
    </row>
    <row r="3185" ht="25" customHeight="1">
      <c r="A3185" s="45" t="inlineStr">
        <is>
          <t>Xưởng Chỉ Cư - Bình Phước/ 0918.444.134</t>
        </is>
      </c>
      <c r="B3185" s="45" t="inlineStr">
        <is>
          <t>0918.444.134</t>
        </is>
      </c>
      <c r="C3185" s="45" t="inlineStr">
        <is>
          <t>Phước Long, Bình Phước</t>
        </is>
      </c>
      <c r="D3185" s="45" t="n"/>
      <c r="E3185" s="45" t="n"/>
      <c r="F3185" s="45" t="inlineStr">
        <is>
          <t>KH0572</t>
        </is>
      </c>
      <c r="G3185" s="45" t="n"/>
      <c r="H3185" s="45" t="inlineStr">
        <is>
          <t>Bình Phước</t>
        </is>
      </c>
      <c r="I3185" s="45" t="n"/>
    </row>
    <row r="3186" ht="25" customHeight="1">
      <c r="A3186" s="43" t="inlineStr">
        <is>
          <t>Xưởng Anh Tân - Gia Lai/ 0914.138.417</t>
        </is>
      </c>
      <c r="B3186" s="43" t="inlineStr">
        <is>
          <t>0914.138.417</t>
        </is>
      </c>
      <c r="C3186" s="43" t="inlineStr">
        <is>
          <t>Gia Lai</t>
        </is>
      </c>
      <c r="D3186" s="43" t="n"/>
      <c r="E3186" s="43" t="n"/>
      <c r="F3186" s="43" t="inlineStr">
        <is>
          <t>KH0573</t>
        </is>
      </c>
      <c r="G3186" s="43" t="n"/>
      <c r="H3186" s="43" t="inlineStr">
        <is>
          <t>Gia Lai</t>
        </is>
      </c>
      <c r="I3186" s="43" t="n"/>
    </row>
    <row r="3187" ht="25" customHeight="1">
      <c r="A3187" s="45" t="inlineStr">
        <is>
          <t>Anh Lộc - Phú Yên/ 0985.552.858</t>
        </is>
      </c>
      <c r="B3187" s="45" t="inlineStr">
        <is>
          <t>0985.552.858</t>
        </is>
      </c>
      <c r="C3187" s="45" t="inlineStr">
        <is>
          <t>Phú Yên</t>
        </is>
      </c>
      <c r="D3187" s="45" t="n"/>
      <c r="E3187" s="45" t="n"/>
      <c r="F3187" s="45" t="inlineStr">
        <is>
          <t>KH0571</t>
        </is>
      </c>
      <c r="G3187" s="45" t="n"/>
      <c r="H3187" s="45" t="inlineStr">
        <is>
          <t>Phú Yên</t>
        </is>
      </c>
      <c r="I3187" s="45" t="n"/>
    </row>
    <row r="3188" ht="25" customHeight="1">
      <c r="A3188" s="43" t="inlineStr">
        <is>
          <t>Tân</t>
        </is>
      </c>
      <c r="B3188" s="43" t="n"/>
      <c r="C3188" s="43" t="inlineStr">
        <is>
          <t>Công ty Cổ phần Thiết bị cơ giới Miền Nam</t>
        </is>
      </c>
      <c r="D3188" s="43" t="n"/>
      <c r="E3188" s="43" t="n"/>
      <c r="F3188" s="43" t="inlineStr">
        <is>
          <t>MN28</t>
        </is>
      </c>
      <c r="G3188" s="43" t="n"/>
      <c r="H3188" s="43" t="n"/>
      <c r="I3188" s="43" t="n"/>
    </row>
    <row r="3189" ht="25" customHeight="1">
      <c r="A3189" s="45" t="inlineStr">
        <is>
          <t>Cửa hàng Hoàng Mai - Sóc Trăng/ 0918.062.470</t>
        </is>
      </c>
      <c r="B3189" s="45" t="inlineStr">
        <is>
          <t>0918.062.470</t>
        </is>
      </c>
      <c r="C3189" s="45" t="inlineStr">
        <is>
          <t>Sóc Trăng</t>
        </is>
      </c>
      <c r="D3189" s="45" t="n"/>
      <c r="E3189" s="45" t="n"/>
      <c r="F3189" s="45" t="inlineStr">
        <is>
          <t>KH0568</t>
        </is>
      </c>
      <c r="G3189" s="45" t="n"/>
      <c r="H3189" s="45" t="inlineStr">
        <is>
          <t>Sóc Trăng</t>
        </is>
      </c>
      <c r="I3189" s="45" t="n"/>
    </row>
    <row r="3190" ht="25" customHeight="1">
      <c r="A3190" s="43" t="inlineStr">
        <is>
          <t>Anh Trứ - Đức Hoà - Long An / 0907.714.851</t>
        </is>
      </c>
      <c r="B3190" s="43" t="inlineStr">
        <is>
          <t>0907.714.851</t>
        </is>
      </c>
      <c r="C3190" s="43" t="inlineStr">
        <is>
          <t>Đức Hoà - Long An</t>
        </is>
      </c>
      <c r="D3190" s="43" t="n"/>
      <c r="E3190" s="43" t="n"/>
      <c r="F3190" s="43" t="inlineStr">
        <is>
          <t>KH0569</t>
        </is>
      </c>
      <c r="G3190" s="43" t="n"/>
      <c r="H3190" s="43" t="inlineStr">
        <is>
          <t>Long An</t>
        </is>
      </c>
      <c r="I3190" s="43" t="n"/>
    </row>
    <row r="3191" ht="25" customHeight="1">
      <c r="A3191" s="45" t="inlineStr">
        <is>
          <t>HAK (Sreang Kimhak) - Campuchia/ 012.855.755</t>
        </is>
      </c>
      <c r="B3191" s="45" t="inlineStr">
        <is>
          <t>012.855.755</t>
        </is>
      </c>
      <c r="C3191" s="45" t="inlineStr">
        <is>
          <t>Campuchia</t>
        </is>
      </c>
      <c r="D3191" s="45" t="n"/>
      <c r="E3191" s="45" t="n"/>
      <c r="F3191" s="45" t="inlineStr">
        <is>
          <t>KH0570</t>
        </is>
      </c>
      <c r="G3191" s="45" t="n"/>
      <c r="H3191" s="45" t="inlineStr">
        <is>
          <t>Campuchia</t>
        </is>
      </c>
      <c r="I3191" s="45" t="n"/>
    </row>
    <row r="3192" ht="25" customHeight="1">
      <c r="A3192" s="43" t="inlineStr">
        <is>
          <t>SODARA - Campuchia/ 077.722.121</t>
        </is>
      </c>
      <c r="B3192" s="43" t="inlineStr">
        <is>
          <t>077.722.121</t>
        </is>
      </c>
      <c r="C3192" s="43" t="inlineStr">
        <is>
          <t>Campuchia</t>
        </is>
      </c>
      <c r="D3192" s="43" t="n"/>
      <c r="E3192" s="43" t="inlineStr">
        <is>
          <t>Gửi hàng Chành Phương Heng - Số 1, Đường Bắc Hải, Q10, TPHCM. Người nhận hàng: A.Tuấn: 0913.623.613</t>
        </is>
      </c>
      <c r="F3192" s="43" t="inlineStr">
        <is>
          <t>KH0567</t>
        </is>
      </c>
      <c r="G3192" s="43" t="n"/>
      <c r="H3192" s="43" t="inlineStr">
        <is>
          <t>Campuchia</t>
        </is>
      </c>
      <c r="I3192" s="43" t="n"/>
    </row>
    <row r="3193" ht="25" customHeight="1">
      <c r="A3193" s="45" t="inlineStr">
        <is>
          <t>Bửu</t>
        </is>
      </c>
      <c r="B3193" s="45" t="n"/>
      <c r="C3193" s="45" t="inlineStr">
        <is>
          <t>Công ty CP Thiết bị Cơ giới Miền Nam</t>
        </is>
      </c>
      <c r="D3193" s="45" t="n"/>
      <c r="E3193" s="45" t="n"/>
      <c r="F3193" s="45" t="inlineStr">
        <is>
          <t>MN27</t>
        </is>
      </c>
      <c r="G3193" s="45" t="n"/>
      <c r="H3193" s="45" t="n"/>
      <c r="I3193" s="45" t="n"/>
    </row>
    <row r="3194" ht="25" customHeight="1">
      <c r="A3194" s="43" t="inlineStr">
        <is>
          <t>Xưởng Phú Gia Tiến - Phan Rang/ anh Hải: 0938.442.170</t>
        </is>
      </c>
      <c r="B3194" s="43" t="inlineStr">
        <is>
          <t>0938.442.170</t>
        </is>
      </c>
      <c r="C3194" s="43" t="inlineStr">
        <is>
          <t>KP1, Phường Bảo An, TP Phan Rang Tháp Chàm, Ninh Thuận</t>
        </is>
      </c>
      <c r="D3194" s="43" t="n"/>
      <c r="E3194" s="43" t="n"/>
      <c r="F3194" s="43" t="inlineStr">
        <is>
          <t>KH0566</t>
        </is>
      </c>
      <c r="G3194" s="43" t="n"/>
      <c r="H3194" s="43" t="inlineStr">
        <is>
          <t>Ninh Thuận</t>
        </is>
      </c>
      <c r="I3194" s="43" t="n"/>
    </row>
    <row r="3195" ht="25" customHeight="1">
      <c r="A3195" s="45" t="inlineStr">
        <is>
          <t>Anh Thịnh - Vĩnh Long/ 01266.853.839</t>
        </is>
      </c>
      <c r="B3195" s="45" t="inlineStr">
        <is>
          <t>01266.853.839</t>
        </is>
      </c>
      <c r="C3195" s="45" t="inlineStr">
        <is>
          <t>TP Vĩnh Long</t>
        </is>
      </c>
      <c r="D3195" s="45" t="n"/>
      <c r="E3195" s="45" t="n"/>
      <c r="F3195" s="45" t="inlineStr">
        <is>
          <t>KH0564</t>
        </is>
      </c>
      <c r="G3195" s="45" t="n"/>
      <c r="H3195" s="45" t="inlineStr">
        <is>
          <t>Vĩnh Long</t>
        </is>
      </c>
      <c r="I3195" s="45" t="n"/>
    </row>
    <row r="3196" ht="25" customHeight="1">
      <c r="A3196" s="43" t="inlineStr">
        <is>
          <t>Công ty CP ĐTXD Vận Tải Thương Mại Cường Thịnh - Quận 12/ anh Tin: 0908.245.909, Chị Thủy: 0908.762.688</t>
        </is>
      </c>
      <c r="B3196" s="43" t="inlineStr">
        <is>
          <t>0908.245.909 / 0908.762.688</t>
        </is>
      </c>
      <c r="C3196" s="43" t="inlineStr">
        <is>
          <t>628/27 Hà Huy Giáp, Phường Thanh Lộc, Quận 12, TP HCM</t>
        </is>
      </c>
      <c r="D3196" s="43" t="n"/>
      <c r="E3196" s="43" t="n"/>
      <c r="F3196" s="43" t="inlineStr">
        <is>
          <t>KH0565</t>
        </is>
      </c>
      <c r="G3196" s="43" t="n"/>
      <c r="H3196" s="43" t="inlineStr">
        <is>
          <t>TP. Hồ Chí Minh</t>
        </is>
      </c>
      <c r="I3196" s="43" t="n"/>
    </row>
    <row r="3197" ht="25" customHeight="1">
      <c r="A3197" s="45" t="inlineStr">
        <is>
          <t>Bãi máy Lập Dũng - SG/ ANh Dũng - 0913.982.539</t>
        </is>
      </c>
      <c r="B3197" s="45" t="inlineStr">
        <is>
          <t>0913.982.539</t>
        </is>
      </c>
      <c r="C3197" s="45" t="inlineStr">
        <is>
          <t>QL1A, Thủ Đức, TP HCM</t>
        </is>
      </c>
      <c r="D3197" s="45" t="n"/>
      <c r="E3197" s="45" t="n"/>
      <c r="F3197" s="45" t="inlineStr">
        <is>
          <t>KH0563</t>
        </is>
      </c>
      <c r="G3197" s="45" t="n"/>
      <c r="H3197" s="45" t="inlineStr">
        <is>
          <t>TP. Hồ Chí Minh</t>
        </is>
      </c>
      <c r="I3197" s="45" t="n"/>
    </row>
    <row r="3198" ht="25" customHeight="1">
      <c r="A3198" s="43" t="inlineStr">
        <is>
          <t>Xưởng anh Trọng - Kontum/ 0985.125.488</t>
        </is>
      </c>
      <c r="B3198" s="43" t="inlineStr">
        <is>
          <t>0985.125.488</t>
        </is>
      </c>
      <c r="C3198" s="43" t="inlineStr">
        <is>
          <t>TP Kontum</t>
        </is>
      </c>
      <c r="D3198" s="43" t="n"/>
      <c r="E3198" s="43" t="n"/>
      <c r="F3198" s="43" t="inlineStr">
        <is>
          <t>KH0562</t>
        </is>
      </c>
      <c r="G3198" s="43" t="n"/>
      <c r="H3198" s="43" t="inlineStr">
        <is>
          <t>Kon Tum</t>
        </is>
      </c>
      <c r="I3198" s="43" t="n"/>
    </row>
    <row r="3199" ht="25" customHeight="1">
      <c r="A3199" s="45" t="inlineStr">
        <is>
          <t>Bãi máy anh Tám - Bình Chánh/ 0903.182.444</t>
        </is>
      </c>
      <c r="B3199" s="45" t="inlineStr">
        <is>
          <t>0903.182.444</t>
        </is>
      </c>
      <c r="C3199" s="45" t="inlineStr">
        <is>
          <t>Nguyễn Văn Linh, Bình Chánh, SG</t>
        </is>
      </c>
      <c r="D3199" s="45" t="n"/>
      <c r="E3199" s="45" t="n"/>
      <c r="F3199" s="45" t="inlineStr">
        <is>
          <t>KH0561</t>
        </is>
      </c>
      <c r="G3199" s="45" t="n"/>
      <c r="H3199" s="45" t="inlineStr">
        <is>
          <t>TP. Hồ Chí Minh</t>
        </is>
      </c>
      <c r="I3199" s="45" t="n"/>
    </row>
    <row r="3200" ht="25" customHeight="1">
      <c r="A3200" s="43" t="inlineStr">
        <is>
          <t>Bãi máy Công Minh Thành - SG/ A.Sinh: 0982.271.108</t>
        </is>
      </c>
      <c r="B3200" s="43" t="inlineStr">
        <is>
          <t>0982.271.108</t>
        </is>
      </c>
      <c r="C3200" s="43" t="inlineStr">
        <is>
          <t>Xa Lộ HN, Q9, Sài Gòn</t>
        </is>
      </c>
      <c r="D3200" s="43" t="n"/>
      <c r="E3200" s="43" t="n"/>
      <c r="F3200" s="43" t="inlineStr">
        <is>
          <t>KH0559</t>
        </is>
      </c>
      <c r="G3200" s="43" t="n"/>
      <c r="H3200" s="43" t="inlineStr">
        <is>
          <t>TP. Hồ Chí Minh</t>
        </is>
      </c>
      <c r="I3200" s="43" t="n"/>
    </row>
    <row r="3201" ht="25" customHeight="1">
      <c r="A3201" s="45" t="inlineStr">
        <is>
          <t>DNTN Hoàng Ngân - Long An/ Chú Du: 0918.589.581</t>
        </is>
      </c>
      <c r="B3201" s="45" t="inlineStr">
        <is>
          <t>0918.589.581</t>
        </is>
      </c>
      <c r="C3201" s="45" t="inlineStr">
        <is>
          <t>Số 30, ấp 1. Xã Thạnh Đức, Huyện Bến Lức, Long An</t>
        </is>
      </c>
      <c r="D3201" s="45" t="n"/>
      <c r="E3201" s="45" t="n"/>
      <c r="F3201" s="45" t="inlineStr">
        <is>
          <t>KH0560</t>
        </is>
      </c>
      <c r="G3201" s="45" t="n"/>
      <c r="H3201" s="45" t="inlineStr">
        <is>
          <t>Long An</t>
        </is>
      </c>
      <c r="I3201" s="45" t="n"/>
    </row>
    <row r="3202" ht="25" customHeight="1">
      <c r="A3202" s="43" t="inlineStr">
        <is>
          <t>Xưởng anh Liêm - Vĩnh Long/ 0939.799.471</t>
        </is>
      </c>
      <c r="B3202" s="43" t="inlineStr">
        <is>
          <t>0939.799.471</t>
        </is>
      </c>
      <c r="C3202" s="43" t="inlineStr">
        <is>
          <t>QL53 Vũng Liêm, Vĩnh Long</t>
        </is>
      </c>
      <c r="D3202" s="43" t="n"/>
      <c r="E3202" s="43" t="n"/>
      <c r="F3202" s="43" t="inlineStr">
        <is>
          <t>KH0556</t>
        </is>
      </c>
      <c r="G3202" s="43" t="n"/>
      <c r="H3202" s="43" t="inlineStr">
        <is>
          <t>Trà Vinh</t>
        </is>
      </c>
      <c r="I3202" s="43" t="n"/>
    </row>
    <row r="3203" ht="25" customHeight="1">
      <c r="A3203" s="45" t="inlineStr">
        <is>
          <t>Bãi máy Cát Miên - Dĩ An/ C.Lan Anh: 0933.422.158</t>
        </is>
      </c>
      <c r="B3203" s="45" t="inlineStr">
        <is>
          <t>0933.422.158</t>
        </is>
      </c>
      <c r="C3203" s="45" t="inlineStr">
        <is>
          <t>Xa lộ Hà Nội, Bình Thắng, Dĩ An, Bình Dương</t>
        </is>
      </c>
      <c r="D3203" s="45" t="n"/>
      <c r="E3203" s="45" t="n"/>
      <c r="F3203" s="45" t="inlineStr">
        <is>
          <t>KH0557</t>
        </is>
      </c>
      <c r="G3203" s="45" t="n"/>
      <c r="H3203" s="45" t="inlineStr">
        <is>
          <t>TP. Hồ Chí Minh</t>
        </is>
      </c>
      <c r="I3203" s="45" t="n"/>
    </row>
    <row r="3204" ht="25" customHeight="1">
      <c r="A3204" s="43" t="inlineStr">
        <is>
          <t>Chú Keo - Tân Uyên/ 0918.016.580</t>
        </is>
      </c>
      <c r="B3204" s="43" t="inlineStr">
        <is>
          <t>0918.016.580</t>
        </is>
      </c>
      <c r="C3204" s="43" t="inlineStr">
        <is>
          <t>Tân Uyên, Bình Dương</t>
        </is>
      </c>
      <c r="D3204" s="43" t="n"/>
      <c r="E3204" s="43" t="n"/>
      <c r="F3204" s="43" t="inlineStr">
        <is>
          <t>KH0558</t>
        </is>
      </c>
      <c r="G3204" s="43" t="n"/>
      <c r="H3204" s="43" t="inlineStr">
        <is>
          <t>Bình Dương</t>
        </is>
      </c>
      <c r="I3204" s="43" t="n"/>
    </row>
    <row r="3205" ht="25" customHeight="1">
      <c r="A3205" s="45" t="inlineStr">
        <is>
          <t>Xưởng Phú Hưng - SG/ 0903.682.788</t>
        </is>
      </c>
      <c r="B3205" s="45" t="inlineStr">
        <is>
          <t>0903.682.788</t>
        </is>
      </c>
      <c r="C3205" s="45" t="inlineStr">
        <is>
          <t>Đường vào làng đại học, Thủ Đức, TPHCM</t>
        </is>
      </c>
      <c r="D3205" s="45" t="n"/>
      <c r="E3205" s="45" t="n"/>
      <c r="F3205" s="45" t="inlineStr">
        <is>
          <t>KH0554</t>
        </is>
      </c>
      <c r="G3205" s="45" t="n"/>
      <c r="H3205" s="45" t="inlineStr">
        <is>
          <t>TP. Hồ Chí Minh</t>
        </is>
      </c>
      <c r="I3205" s="45" t="n"/>
    </row>
    <row r="3206" ht="25" customHeight="1">
      <c r="A3206" s="43" t="inlineStr">
        <is>
          <t>Chị Hướng- Công ty Trường Thành (Hà Nội)/ 0902.182.196</t>
        </is>
      </c>
      <c r="B3206" s="43" t="inlineStr">
        <is>
          <t>0902.182.196</t>
        </is>
      </c>
      <c r="C3206" s="43" t="inlineStr">
        <is>
          <t>Hà Nội</t>
        </is>
      </c>
      <c r="D3206" s="43" t="n"/>
      <c r="E3206" s="43" t="n"/>
      <c r="F3206" s="43" t="inlineStr">
        <is>
          <t>KH0555</t>
        </is>
      </c>
      <c r="G3206" s="43" t="n"/>
      <c r="H3206" s="43" t="n"/>
      <c r="I3206" s="43" t="n"/>
    </row>
    <row r="3207" ht="25" customHeight="1">
      <c r="A3207" s="45" t="inlineStr">
        <is>
          <t>Bãi Máy Triệu Long - XLHN/ anh Tuyên: 0932.617.181</t>
        </is>
      </c>
      <c r="B3207" s="45" t="inlineStr">
        <is>
          <t>0932.617.181</t>
        </is>
      </c>
      <c r="C3207" s="45" t="inlineStr">
        <is>
          <t>XLHN, Bình Thắng - Dĩ An - Bình Dương</t>
        </is>
      </c>
      <c r="D3207" s="45" t="n"/>
      <c r="E3207" s="45" t="n"/>
      <c r="F3207" s="45" t="inlineStr">
        <is>
          <t>KH0550</t>
        </is>
      </c>
      <c r="G3207" s="45" t="n"/>
      <c r="H3207" s="45" t="inlineStr">
        <is>
          <t>Bình Dương</t>
        </is>
      </c>
      <c r="I3207" s="45" t="n"/>
    </row>
    <row r="3208" ht="25" customHeight="1">
      <c r="A3208" s="43" t="inlineStr">
        <is>
          <t>Anh Bốn - Quảng Ngãi/ 0982.052.229</t>
        </is>
      </c>
      <c r="B3208" s="43" t="inlineStr">
        <is>
          <t>0982.052.229</t>
        </is>
      </c>
      <c r="C3208" s="43" t="inlineStr">
        <is>
          <t>Bình Sơn, Quảng Ngãi</t>
        </is>
      </c>
      <c r="D3208" s="43" t="n"/>
      <c r="E3208" s="43" t="n"/>
      <c r="F3208" s="43" t="inlineStr">
        <is>
          <t>KH0551</t>
        </is>
      </c>
      <c r="G3208" s="43" t="n"/>
      <c r="H3208" s="43" t="inlineStr">
        <is>
          <t>Quảng Ngãi</t>
        </is>
      </c>
      <c r="I3208" s="43" t="n"/>
    </row>
    <row r="3209" ht="25" customHeight="1">
      <c r="A3209" s="45" t="inlineStr">
        <is>
          <t>Xưởng anh Dũng - Bạc Liêu (L)/ 0919.316.387</t>
        </is>
      </c>
      <c r="B3209" s="45" t="inlineStr">
        <is>
          <t>0919.316.387</t>
        </is>
      </c>
      <c r="C3209" s="45" t="inlineStr">
        <is>
          <t>QL1A, ấp Cái Tràm, Long Thạnh, TP Bạc Liêu</t>
        </is>
      </c>
      <c r="D3209" s="45" t="n"/>
      <c r="E3209" s="45" t="n"/>
      <c r="F3209" s="45" t="inlineStr">
        <is>
          <t>KH0552</t>
        </is>
      </c>
      <c r="G3209" s="45" t="n"/>
      <c r="H3209" s="45" t="inlineStr">
        <is>
          <t>Bạc Liêu</t>
        </is>
      </c>
      <c r="I3209" s="45" t="n"/>
    </row>
    <row r="3210" ht="25" customHeight="1">
      <c r="A3210" s="43" t="inlineStr">
        <is>
          <t>Xưởng Anh Huy - Nha Trang/ 0903.529.899</t>
        </is>
      </c>
      <c r="B3210" s="43" t="inlineStr">
        <is>
          <t>0903.529.899</t>
        </is>
      </c>
      <c r="C3210" s="43" t="inlineStr">
        <is>
          <t>Nha Trang</t>
        </is>
      </c>
      <c r="D3210" s="43" t="n"/>
      <c r="E3210" s="43" t="n"/>
      <c r="F3210" s="43" t="inlineStr">
        <is>
          <t>KH0553</t>
        </is>
      </c>
      <c r="G3210" s="43" t="n"/>
      <c r="H3210" s="43" t="inlineStr">
        <is>
          <t>Khánh Hòa</t>
        </is>
      </c>
      <c r="I3210" s="43" t="n"/>
    </row>
    <row r="3211" ht="25" customHeight="1">
      <c r="A3211" s="45" t="inlineStr">
        <is>
          <t>Bãi máy Thuận Phát - Chú Tư: 0903.663.661</t>
        </is>
      </c>
      <c r="B3211" s="45" t="inlineStr">
        <is>
          <t>0903.663.661</t>
        </is>
      </c>
      <c r="C3211" s="45" t="inlineStr">
        <is>
          <t>Gần Xưởng Chí Thông</t>
        </is>
      </c>
      <c r="D3211" s="45" t="n"/>
      <c r="E3211" s="45" t="n"/>
      <c r="F3211" s="45" t="inlineStr">
        <is>
          <t>KH0548</t>
        </is>
      </c>
      <c r="G3211" s="45" t="n"/>
      <c r="H3211" s="45" t="inlineStr">
        <is>
          <t>TP. Hồ Chí Minh</t>
        </is>
      </c>
      <c r="I3211" s="45" t="n"/>
    </row>
    <row r="3212" ht="25" customHeight="1">
      <c r="A3212" s="43" t="inlineStr">
        <is>
          <t>Công ty TNHH SXKD Hai Thành/ anh Khánh: 0905.047.303</t>
        </is>
      </c>
      <c r="B3212" s="43" t="inlineStr">
        <is>
          <t>0905.047.303</t>
        </is>
      </c>
      <c r="C3212" s="43" t="inlineStr">
        <is>
          <t>1185 QL1A, KP5, P Bình Trị Đông, Q. Bình Tân, TPHCM</t>
        </is>
      </c>
      <c r="D3212" s="43" t="n"/>
      <c r="E3212" s="43" t="n"/>
      <c r="F3212" s="43" t="inlineStr">
        <is>
          <t>KH0549</t>
        </is>
      </c>
      <c r="G3212" s="43" t="n"/>
      <c r="H3212" s="43" t="inlineStr">
        <is>
          <t>TP. Hồ Chí Minh</t>
        </is>
      </c>
      <c r="I3212" s="43" t="n"/>
    </row>
    <row r="3213" ht="25" customHeight="1">
      <c r="A3213" s="45" t="inlineStr">
        <is>
          <t>Anh Phú - Bạc Liêu/ 0907.821.273</t>
        </is>
      </c>
      <c r="B3213" s="45" t="inlineStr">
        <is>
          <t>0907.821.273</t>
        </is>
      </c>
      <c r="C3213" s="45" t="inlineStr">
        <is>
          <t>Hộ Phòng, Bạc Liêu</t>
        </is>
      </c>
      <c r="D3213" s="45" t="n"/>
      <c r="E3213" s="45" t="n"/>
      <c r="F3213" s="45" t="inlineStr">
        <is>
          <t>KH0547</t>
        </is>
      </c>
      <c r="G3213" s="45" t="n"/>
      <c r="H3213" s="45" t="inlineStr">
        <is>
          <t>Bạc Liêu</t>
        </is>
      </c>
      <c r="I3213" s="45" t="n"/>
    </row>
    <row r="3214" ht="25" customHeight="1">
      <c r="A3214" s="43" t="inlineStr">
        <is>
          <t>DNTN Tấn Trường Phát - Long An</t>
        </is>
      </c>
      <c r="B3214" s="43" t="n"/>
      <c r="C3214" s="43" t="inlineStr">
        <is>
          <t>122 Lê Hồng Phong, KP8, TT Cần Đước, Long An</t>
        </is>
      </c>
      <c r="D3214" s="43" t="n"/>
      <c r="E3214" s="43" t="n"/>
      <c r="F3214" s="43" t="inlineStr">
        <is>
          <t>KH0545</t>
        </is>
      </c>
      <c r="G3214" s="43" t="n"/>
      <c r="H3214" s="43" t="inlineStr">
        <is>
          <t>Long An</t>
        </is>
      </c>
      <c r="I3214" s="43" t="n"/>
    </row>
    <row r="3215" ht="25" customHeight="1">
      <c r="A3215" s="45" t="inlineStr">
        <is>
          <t>Anh Trang - Tam Bình/ 0908.664.715</t>
        </is>
      </c>
      <c r="B3215" s="45" t="inlineStr">
        <is>
          <t>0908.664.715</t>
        </is>
      </c>
      <c r="C3215" s="45" t="inlineStr">
        <is>
          <t>Tam Bình, Thủ Đức, TPHCM</t>
        </is>
      </c>
      <c r="D3215" s="45" t="n"/>
      <c r="E3215" s="45" t="n"/>
      <c r="F3215" s="45" t="inlineStr">
        <is>
          <t>KH0546</t>
        </is>
      </c>
      <c r="G3215" s="45" t="n"/>
      <c r="H3215" s="45" t="inlineStr">
        <is>
          <t>TP. Hồ Chí Minh</t>
        </is>
      </c>
      <c r="I3215" s="45" t="n"/>
    </row>
    <row r="3216" ht="25" customHeight="1">
      <c r="A3216" s="43" t="inlineStr">
        <is>
          <t>Bãi máy Vĩnh Phát - SG/ anh Đức: 0903.360.666/ K. toán c Tuyết 0903.023.279</t>
        </is>
      </c>
      <c r="B3216" s="43" t="inlineStr">
        <is>
          <t>0903.360.666 / 0903.023.279</t>
        </is>
      </c>
      <c r="C3216" s="43" t="inlineStr">
        <is>
          <t>Đối diện CH Trường Thọ</t>
        </is>
      </c>
      <c r="D3216" s="43" t="n"/>
      <c r="E3216" s="43" t="n"/>
      <c r="F3216" s="43" t="inlineStr">
        <is>
          <t>KH0544</t>
        </is>
      </c>
      <c r="G3216" s="43" t="n"/>
      <c r="H3216" s="43" t="inlineStr">
        <is>
          <t>TP. Hồ Chí Minh</t>
        </is>
      </c>
      <c r="I3216" s="43" t="n"/>
    </row>
    <row r="3217" ht="25" customHeight="1">
      <c r="A3217" s="45" t="inlineStr">
        <is>
          <t>Anh Cường - Đồng Tháp/ 0918.700.619</t>
        </is>
      </c>
      <c r="B3217" s="45" t="inlineStr">
        <is>
          <t>0918.700.619</t>
        </is>
      </c>
      <c r="C3217" s="45" t="inlineStr">
        <is>
          <t>Đồng Tháp</t>
        </is>
      </c>
      <c r="D3217" s="45" t="n"/>
      <c r="E3217" s="45" t="n"/>
      <c r="F3217" s="45" t="inlineStr">
        <is>
          <t>KH0543</t>
        </is>
      </c>
      <c r="G3217" s="45" t="n"/>
      <c r="H3217" s="45" t="inlineStr">
        <is>
          <t>Đồng Tháp</t>
        </is>
      </c>
      <c r="I3217" s="45" t="n"/>
    </row>
    <row r="3218" ht="25" customHeight="1">
      <c r="A3218" s="43" t="inlineStr">
        <is>
          <t>Anh Thanh - Kiên Lương/ 0913.872.664</t>
        </is>
      </c>
      <c r="B3218" s="43" t="inlineStr">
        <is>
          <t>0913.872.664</t>
        </is>
      </c>
      <c r="C3218" s="43" t="inlineStr">
        <is>
          <t>Kiên Lương, Kiên Giang</t>
        </is>
      </c>
      <c r="D3218" s="43" t="n"/>
      <c r="E3218" s="43" t="n"/>
      <c r="F3218" s="43" t="inlineStr">
        <is>
          <t>KH0542</t>
        </is>
      </c>
      <c r="G3218" s="43" t="n"/>
      <c r="H3218" s="43" t="inlineStr">
        <is>
          <t>Kiên Giang</t>
        </is>
      </c>
      <c r="I3218" s="43" t="n"/>
    </row>
    <row r="3219" ht="25" customHeight="1">
      <c r="A3219" s="45" t="inlineStr">
        <is>
          <t>Công ty TNHH TMDV XNK Thiên Nhật/ anh Thiên: 0903.384.949</t>
        </is>
      </c>
      <c r="B3219" s="45" t="inlineStr">
        <is>
          <t>0903.384.949</t>
        </is>
      </c>
      <c r="C3219" s="45" t="inlineStr">
        <is>
          <t>16/6 ấp Đồng nai, xã Hóa An, TP Biên Hòa, Đồng Nai</t>
        </is>
      </c>
      <c r="D3219" s="45" t="n"/>
      <c r="E3219" s="45" t="n"/>
      <c r="F3219" s="45" t="inlineStr">
        <is>
          <t>KH0540</t>
        </is>
      </c>
      <c r="G3219" s="45" t="n"/>
      <c r="H3219" s="45" t="inlineStr">
        <is>
          <t>Đồng Nai</t>
        </is>
      </c>
      <c r="I3219" s="45" t="n"/>
    </row>
    <row r="3220" ht="25" customHeight="1">
      <c r="A3220" s="43" t="inlineStr">
        <is>
          <t>Xưởng anh Trung - Cần Thơ/ 0907.384.635</t>
        </is>
      </c>
      <c r="B3220" s="43" t="inlineStr">
        <is>
          <t>0907.384.635</t>
        </is>
      </c>
      <c r="C3220" s="43" t="inlineStr">
        <is>
          <t>Tổ 1, KP1, Quang Trung, TP Cần Thơ</t>
        </is>
      </c>
      <c r="D3220" s="43" t="n"/>
      <c r="E3220" s="43" t="n"/>
      <c r="F3220" s="43" t="inlineStr">
        <is>
          <t>KH0541</t>
        </is>
      </c>
      <c r="G3220" s="43" t="n"/>
      <c r="H3220" s="43" t="inlineStr">
        <is>
          <t>Cần Thơ</t>
        </is>
      </c>
      <c r="I3220" s="43" t="n"/>
    </row>
    <row r="3221" ht="25" customHeight="1">
      <c r="A3221" s="45" t="inlineStr">
        <is>
          <t>CH Chí Tâm - Dầu Tiếng/ 0923.094.646</t>
        </is>
      </c>
      <c r="B3221" s="45" t="inlineStr">
        <is>
          <t>0923.094.646</t>
        </is>
      </c>
      <c r="C3221" s="45" t="inlineStr">
        <is>
          <t>Dầu Tiếng - Bình Dương</t>
        </is>
      </c>
      <c r="D3221" s="45" t="n"/>
      <c r="E3221" s="45" t="n"/>
      <c r="F3221" s="45" t="inlineStr">
        <is>
          <t>KH0539</t>
        </is>
      </c>
      <c r="G3221" s="45" t="n"/>
      <c r="H3221" s="45" t="inlineStr">
        <is>
          <t>Bình Dương</t>
        </is>
      </c>
      <c r="I3221" s="45" t="n"/>
    </row>
    <row r="3222" ht="25" customHeight="1">
      <c r="A3222" s="43" t="inlineStr">
        <is>
          <t>Công ty TNHH Thép An Hưng Tường - Bình Dương/ A.Hưng: 01692.009.587</t>
        </is>
      </c>
      <c r="B3222" s="43" t="inlineStr">
        <is>
          <t>01692.009.587</t>
        </is>
      </c>
      <c r="C3222" s="43" t="inlineStr">
        <is>
          <t>KP3, Phường Tân Định, Bến Cát, Bình Dương</t>
        </is>
      </c>
      <c r="D3222" s="43" t="n"/>
      <c r="E3222" s="43" t="n"/>
      <c r="F3222" s="43" t="inlineStr">
        <is>
          <t>KH0538</t>
        </is>
      </c>
      <c r="G3222" s="43" t="n"/>
      <c r="H3222" s="43" t="inlineStr">
        <is>
          <t>Bình Dương</t>
        </is>
      </c>
      <c r="I3222" s="43" t="n"/>
    </row>
    <row r="3223" ht="25" customHeight="1">
      <c r="A3223" s="45" t="inlineStr">
        <is>
          <t>Xưởng anh Phong - Thạnh Hóa/ 0949.393.971</t>
        </is>
      </c>
      <c r="B3223" s="45" t="inlineStr">
        <is>
          <t>0949.393.971</t>
        </is>
      </c>
      <c r="C3223" s="45" t="inlineStr">
        <is>
          <t>Thạnh Hóa - Long An</t>
        </is>
      </c>
      <c r="D3223" s="45" t="n"/>
      <c r="E3223" s="45" t="n"/>
      <c r="F3223" s="45" t="inlineStr">
        <is>
          <t>KH0537</t>
        </is>
      </c>
      <c r="G3223" s="45" t="n"/>
      <c r="H3223" s="45" t="inlineStr">
        <is>
          <t>Long An</t>
        </is>
      </c>
      <c r="I3223" s="45" t="n"/>
    </row>
    <row r="3224" ht="25" customHeight="1">
      <c r="A3224" s="43" t="inlineStr">
        <is>
          <t>Anh Tùng - Long An/ 0918.219.121</t>
        </is>
      </c>
      <c r="B3224" s="43" t="inlineStr">
        <is>
          <t>0918.219.121</t>
        </is>
      </c>
      <c r="C3224" s="43" t="inlineStr">
        <is>
          <t>Long An</t>
        </is>
      </c>
      <c r="D3224" s="43" t="n"/>
      <c r="E3224" s="43" t="n"/>
      <c r="F3224" s="43" t="inlineStr">
        <is>
          <t>KH0536</t>
        </is>
      </c>
      <c r="G3224" s="43" t="n"/>
      <c r="H3224" s="43" t="inlineStr">
        <is>
          <t>Long An</t>
        </is>
      </c>
      <c r="I3224" s="43" t="n"/>
    </row>
    <row r="3225" ht="25" customHeight="1">
      <c r="A3225" s="45" t="inlineStr">
        <is>
          <t>Xưởng anh Thông - PY/ 0905.112.264</t>
        </is>
      </c>
      <c r="B3225" s="45" t="inlineStr">
        <is>
          <t>0905.112.264</t>
        </is>
      </c>
      <c r="C3225" s="45" t="inlineStr">
        <is>
          <t>Phú Yên</t>
        </is>
      </c>
      <c r="D3225" s="45" t="n"/>
      <c r="E3225" s="45" t="n"/>
      <c r="F3225" s="45" t="inlineStr">
        <is>
          <t>KH0533</t>
        </is>
      </c>
      <c r="G3225" s="45" t="n"/>
      <c r="H3225" s="45" t="inlineStr">
        <is>
          <t>Phú Yên</t>
        </is>
      </c>
      <c r="I3225" s="45" t="n"/>
    </row>
    <row r="3226" ht="25" customHeight="1">
      <c r="A3226" s="43" t="inlineStr">
        <is>
          <t>CH Khoa Tư Đàn - Đồng Tháp/ 0975.403.173</t>
        </is>
      </c>
      <c r="B3226" s="43" t="inlineStr">
        <is>
          <t>0975.403.173</t>
        </is>
      </c>
      <c r="C3226" s="43" t="inlineStr">
        <is>
          <t>Đồng Tháp</t>
        </is>
      </c>
      <c r="D3226" s="43" t="n"/>
      <c r="E3226" s="43" t="n"/>
      <c r="F3226" s="43" t="inlineStr">
        <is>
          <t>KH0534</t>
        </is>
      </c>
      <c r="G3226" s="43" t="n"/>
      <c r="H3226" s="43" t="inlineStr">
        <is>
          <t>Đồng Tháp</t>
        </is>
      </c>
      <c r="I3226" s="43" t="n"/>
    </row>
    <row r="3227" ht="25" customHeight="1">
      <c r="A3227" s="45" t="inlineStr">
        <is>
          <t>Anh Nhã - Sài Gòn/ 0907.339.822</t>
        </is>
      </c>
      <c r="B3227" s="45" t="inlineStr">
        <is>
          <t>0907.339.822</t>
        </is>
      </c>
      <c r="C3227" s="45" t="inlineStr">
        <is>
          <t>Sài Gòn</t>
        </is>
      </c>
      <c r="D3227" s="45" t="n"/>
      <c r="E3227" s="45" t="n"/>
      <c r="F3227" s="45" t="inlineStr">
        <is>
          <t>KH0535</t>
        </is>
      </c>
      <c r="G3227" s="45" t="n"/>
      <c r="H3227" s="45" t="inlineStr">
        <is>
          <t>TP. Hồ Chí Minh</t>
        </is>
      </c>
      <c r="I3227" s="45" t="n"/>
    </row>
    <row r="3228" ht="25" customHeight="1">
      <c r="A3228" s="43" t="inlineStr">
        <is>
          <t>Anh Điệp - Gia Lai/ 0983.813.294</t>
        </is>
      </c>
      <c r="B3228" s="43" t="inlineStr">
        <is>
          <t>0983.813.294</t>
        </is>
      </c>
      <c r="C3228" s="43" t="inlineStr">
        <is>
          <t>Gia Lai</t>
        </is>
      </c>
      <c r="D3228" s="43" t="n"/>
      <c r="E3228" s="43" t="n"/>
      <c r="F3228" s="43" t="inlineStr">
        <is>
          <t>KH0531</t>
        </is>
      </c>
      <c r="G3228" s="43" t="n"/>
      <c r="H3228" s="43" t="inlineStr">
        <is>
          <t>Gia Lai</t>
        </is>
      </c>
      <c r="I3228" s="43" t="n"/>
    </row>
    <row r="3229" ht="25" customHeight="1">
      <c r="A3229" s="45" t="inlineStr">
        <is>
          <t>Anh Vũ - Cà Mau/ 0913.796.713</t>
        </is>
      </c>
      <c r="B3229" s="45" t="inlineStr">
        <is>
          <t>0913.796.713</t>
        </is>
      </c>
      <c r="C3229" s="45" t="inlineStr">
        <is>
          <t>Cà mau</t>
        </is>
      </c>
      <c r="D3229" s="45" t="n"/>
      <c r="E3229" s="45" t="n"/>
      <c r="F3229" s="45" t="inlineStr">
        <is>
          <t>KH0532</t>
        </is>
      </c>
      <c r="G3229" s="45" t="n"/>
      <c r="H3229" s="45" t="inlineStr">
        <is>
          <t>Cà Mau</t>
        </is>
      </c>
      <c r="I3229" s="45" t="n"/>
    </row>
    <row r="3230" ht="25" customHeight="1">
      <c r="A3230" s="43" t="inlineStr">
        <is>
          <t>Bãi Máy anh Khang - Sài Gòn/ 0988.650.556</t>
        </is>
      </c>
      <c r="B3230" s="43" t="inlineStr">
        <is>
          <t>0988.650.556</t>
        </is>
      </c>
      <c r="C3230" s="43" t="inlineStr">
        <is>
          <t>Đối diện Suối Tiên</t>
        </is>
      </c>
      <c r="D3230" s="43" t="n"/>
      <c r="E3230" s="43" t="n"/>
      <c r="F3230" s="43" t="inlineStr">
        <is>
          <t>KH0528</t>
        </is>
      </c>
      <c r="G3230" s="43" t="n"/>
      <c r="H3230" s="43" t="inlineStr">
        <is>
          <t>TP. Hồ Chí Minh</t>
        </is>
      </c>
      <c r="I3230" s="43" t="n"/>
    </row>
    <row r="3231" ht="25" customHeight="1">
      <c r="A3231" s="45" t="inlineStr">
        <is>
          <t>Anh Dũng - Tây Ninh/ 0946.499.174</t>
        </is>
      </c>
      <c r="B3231" s="45" t="inlineStr">
        <is>
          <t>0946.499.174</t>
        </is>
      </c>
      <c r="C3231" s="45" t="inlineStr">
        <is>
          <t>Tây Ninh</t>
        </is>
      </c>
      <c r="D3231" s="45" t="n"/>
      <c r="E3231" s="45" t="n"/>
      <c r="F3231" s="45" t="inlineStr">
        <is>
          <t>KH0529</t>
        </is>
      </c>
      <c r="G3231" s="45" t="n"/>
      <c r="H3231" s="45" t="inlineStr">
        <is>
          <t>Tây Ninh</t>
        </is>
      </c>
      <c r="I3231" s="45" t="n"/>
    </row>
    <row r="3232" ht="25" customHeight="1">
      <c r="A3232" s="43" t="inlineStr">
        <is>
          <t>Anh Nhân - K'bang/ 0914.730.183</t>
        </is>
      </c>
      <c r="B3232" s="43" t="inlineStr">
        <is>
          <t>0914.730.183</t>
        </is>
      </c>
      <c r="C3232" s="43" t="inlineStr">
        <is>
          <t>K'bang, Gia Lai</t>
        </is>
      </c>
      <c r="D3232" s="43" t="n"/>
      <c r="E3232" s="43" t="n"/>
      <c r="F3232" s="43" t="inlineStr">
        <is>
          <t>KH0530</t>
        </is>
      </c>
      <c r="G3232" s="43" t="n"/>
      <c r="H3232" s="43" t="inlineStr">
        <is>
          <t>Gia Lai</t>
        </is>
      </c>
      <c r="I3232" s="43" t="n"/>
    </row>
    <row r="3233" ht="25" customHeight="1">
      <c r="A3233" s="45" t="inlineStr">
        <is>
          <t>Xưởng anh Chánh - Bạc Liêu/ 0913.945.464</t>
        </is>
      </c>
      <c r="B3233" s="45" t="inlineStr">
        <is>
          <t>0913.945.464</t>
        </is>
      </c>
      <c r="C3233" s="45" t="inlineStr">
        <is>
          <t>QL1A, Tân Phong, Giá Rai, Bạc Liêu</t>
        </is>
      </c>
      <c r="D3233" s="45" t="n"/>
      <c r="E3233" s="45" t="n"/>
      <c r="F3233" s="45" t="inlineStr">
        <is>
          <t>KH0526</t>
        </is>
      </c>
      <c r="G3233" s="45" t="n"/>
      <c r="H3233" s="45" t="inlineStr">
        <is>
          <t>Bạc Liêu</t>
        </is>
      </c>
      <c r="I3233" s="45" t="n"/>
    </row>
    <row r="3234" ht="25" customHeight="1">
      <c r="A3234" s="43" t="inlineStr">
        <is>
          <t>Chú Thạnh - Long An/ 0914.426.854</t>
        </is>
      </c>
      <c r="B3234" s="43" t="inlineStr">
        <is>
          <t>0914.426.854</t>
        </is>
      </c>
      <c r="C3234" s="43" t="inlineStr">
        <is>
          <t>TP Tân An, Long An</t>
        </is>
      </c>
      <c r="D3234" s="43" t="n"/>
      <c r="E3234" s="43" t="n"/>
      <c r="F3234" s="43" t="inlineStr">
        <is>
          <t>KH0527</t>
        </is>
      </c>
      <c r="G3234" s="43" t="n"/>
      <c r="H3234" s="43" t="inlineStr">
        <is>
          <t>Long An</t>
        </is>
      </c>
      <c r="I3234" s="43" t="n"/>
    </row>
    <row r="3235" ht="25" customHeight="1">
      <c r="A3235" s="45" t="inlineStr">
        <is>
          <t>Bãi máy Khải Khôi - SG/ 0986.953.126</t>
        </is>
      </c>
      <c r="B3235" s="45" t="inlineStr">
        <is>
          <t>0986.953.126</t>
        </is>
      </c>
      <c r="C3235" s="45" t="inlineStr">
        <is>
          <t>Sài Gòn</t>
        </is>
      </c>
      <c r="D3235" s="45" t="n"/>
      <c r="E3235" s="45" t="n"/>
      <c r="F3235" s="45" t="inlineStr">
        <is>
          <t>KH0523</t>
        </is>
      </c>
      <c r="G3235" s="45" t="n"/>
      <c r="H3235" s="45" t="inlineStr">
        <is>
          <t>TP. Hồ Chí Minh</t>
        </is>
      </c>
      <c r="I3235" s="45" t="n"/>
    </row>
    <row r="3236" ht="25" customHeight="1">
      <c r="A3236" s="43" t="inlineStr">
        <is>
          <t>Xưởng anh Khánh - ĐắkLắk/ 0983.597.597</t>
        </is>
      </c>
      <c r="B3236" s="43" t="inlineStr">
        <is>
          <t>0983.597.597</t>
        </is>
      </c>
      <c r="C3236" s="43" t="inlineStr">
        <is>
          <t>ĐắkLắk</t>
        </is>
      </c>
      <c r="D3236" s="43" t="n"/>
      <c r="E3236" s="43" t="n"/>
      <c r="F3236" s="43" t="inlineStr">
        <is>
          <t>KH0524</t>
        </is>
      </c>
      <c r="G3236" s="43" t="n"/>
      <c r="H3236" s="43" t="inlineStr">
        <is>
          <t>Đắk Lắk</t>
        </is>
      </c>
      <c r="I3236" s="43" t="n"/>
    </row>
    <row r="3237" ht="25" customHeight="1">
      <c r="A3237" s="45" t="inlineStr">
        <is>
          <t>Xưởng chú Tài - Tri Tôn/ 0976.292.500</t>
        </is>
      </c>
      <c r="B3237" s="45" t="inlineStr">
        <is>
          <t>0976.292.500</t>
        </is>
      </c>
      <c r="C3237" s="45" t="inlineStr">
        <is>
          <t>Thị Trấn Tri Tôn, An Giang</t>
        </is>
      </c>
      <c r="D3237" s="45" t="n"/>
      <c r="E3237" s="45" t="n"/>
      <c r="F3237" s="45" t="inlineStr">
        <is>
          <t>KH0525</t>
        </is>
      </c>
      <c r="G3237" s="45" t="n"/>
      <c r="H3237" s="45" t="inlineStr">
        <is>
          <t>An Giang</t>
        </is>
      </c>
      <c r="I3237" s="45" t="n"/>
    </row>
    <row r="3238" ht="25" customHeight="1">
      <c r="A3238" s="43" t="inlineStr">
        <is>
          <t>Chị Nga - Trà Vinh/ 0919.065.563</t>
        </is>
      </c>
      <c r="B3238" s="43" t="inlineStr">
        <is>
          <t>0919.065.563</t>
        </is>
      </c>
      <c r="C3238" s="43" t="inlineStr">
        <is>
          <t>Trà Vinh</t>
        </is>
      </c>
      <c r="D3238" s="43" t="n"/>
      <c r="E3238" s="43" t="n"/>
      <c r="F3238" s="43" t="inlineStr">
        <is>
          <t>KH0522</t>
        </is>
      </c>
      <c r="G3238" s="43" t="n"/>
      <c r="H3238" s="43" t="inlineStr">
        <is>
          <t>Trà Vinh</t>
        </is>
      </c>
      <c r="I3238" s="43" t="n"/>
    </row>
    <row r="3239" ht="25" customHeight="1">
      <c r="A3239" s="45" t="inlineStr">
        <is>
          <t>Anh Tính - Bình Dương/ 01217.482.228</t>
        </is>
      </c>
      <c r="B3239" s="45" t="inlineStr">
        <is>
          <t>01217.482.228</t>
        </is>
      </c>
      <c r="C3239" s="45" t="inlineStr">
        <is>
          <t>Bình Dương</t>
        </is>
      </c>
      <c r="D3239" s="45" t="n"/>
      <c r="E3239" s="45" t="n"/>
      <c r="F3239" s="45" t="inlineStr">
        <is>
          <t>KH0521</t>
        </is>
      </c>
      <c r="G3239" s="45" t="n"/>
      <c r="H3239" s="45" t="inlineStr">
        <is>
          <t>Bình Dương</t>
        </is>
      </c>
      <c r="I3239" s="45" t="n"/>
    </row>
    <row r="3240" ht="25" customHeight="1">
      <c r="A3240" s="43" t="inlineStr">
        <is>
          <t>Anh Đỏ - Bình Phước/ 0919.930.799</t>
        </is>
      </c>
      <c r="B3240" s="43" t="inlineStr">
        <is>
          <t>0919.930.799</t>
        </is>
      </c>
      <c r="C3240" s="43" t="inlineStr">
        <is>
          <t>Bình Phước</t>
        </is>
      </c>
      <c r="D3240" s="43" t="n"/>
      <c r="E3240" s="43" t="n"/>
      <c r="F3240" s="43" t="inlineStr">
        <is>
          <t>KH0520</t>
        </is>
      </c>
      <c r="G3240" s="43" t="n"/>
      <c r="H3240" s="43" t="inlineStr">
        <is>
          <t>Bình Phước</t>
        </is>
      </c>
      <c r="I3240" s="43" t="n"/>
    </row>
    <row r="3241" ht="25" customHeight="1">
      <c r="A3241" s="45" t="inlineStr">
        <is>
          <t>Anh Hân - Đồng Tháp/ 0913.705.025</t>
        </is>
      </c>
      <c r="B3241" s="45" t="inlineStr">
        <is>
          <t>0913.705.025</t>
        </is>
      </c>
      <c r="C3241" s="45" t="inlineStr">
        <is>
          <t>Hồng Ngự - Đồng Tháp</t>
        </is>
      </c>
      <c r="D3241" s="45" t="n"/>
      <c r="E3241" s="45" t="n"/>
      <c r="F3241" s="45" t="inlineStr">
        <is>
          <t>KH0519</t>
        </is>
      </c>
      <c r="G3241" s="45" t="n"/>
      <c r="H3241" s="45" t="inlineStr">
        <is>
          <t>Đồng Tháp</t>
        </is>
      </c>
      <c r="I3241" s="45" t="n"/>
    </row>
    <row r="3242" ht="25" customHeight="1">
      <c r="A3242" s="43" t="inlineStr">
        <is>
          <t>Xưởng anh Công - Kiên Giang/ 0915.759.545</t>
        </is>
      </c>
      <c r="B3242" s="43" t="inlineStr">
        <is>
          <t>0915.759.545</t>
        </is>
      </c>
      <c r="C3242" s="43" t="inlineStr">
        <is>
          <t>Tổ 8, ấp Xóm Tre, xã Kiên Bình, huyện Kiên Lương, Kiên Giang</t>
        </is>
      </c>
      <c r="D3242" s="43" t="n"/>
      <c r="E3242" s="43" t="n"/>
      <c r="F3242" s="43" t="inlineStr">
        <is>
          <t>KH0518</t>
        </is>
      </c>
      <c r="G3242" s="43" t="n"/>
      <c r="H3242" s="43" t="inlineStr">
        <is>
          <t>Kiên Giang</t>
        </is>
      </c>
      <c r="I3242" s="43" t="n"/>
    </row>
    <row r="3243" ht="25" customHeight="1">
      <c r="A3243" s="45" t="inlineStr">
        <is>
          <t>Ngô Tuấn Anh</t>
        </is>
      </c>
      <c r="B3243" s="45" t="n"/>
      <c r="C3243" s="45" t="inlineStr">
        <is>
          <t>CTCP Thiết bị Cơ Giới Miền Nam</t>
        </is>
      </c>
      <c r="D3243" s="45" t="n"/>
      <c r="E3243" s="45" t="n"/>
      <c r="F3243" s="45" t="inlineStr">
        <is>
          <t>MN26</t>
        </is>
      </c>
      <c r="G3243" s="45" t="n"/>
      <c r="H3243" s="45" t="n"/>
      <c r="I3243" s="45" t="n"/>
    </row>
    <row r="3244" ht="25" customHeight="1">
      <c r="A3244" s="43" t="inlineStr">
        <is>
          <t>Anh Hạnh - BRVT/ 0984.067.757</t>
        </is>
      </c>
      <c r="B3244" s="43" t="inlineStr">
        <is>
          <t>0984.067.757</t>
        </is>
      </c>
      <c r="C3244" s="43" t="inlineStr">
        <is>
          <t>Xuyên Mộc, Vũng Tàu</t>
        </is>
      </c>
      <c r="D3244" s="43" t="n"/>
      <c r="E3244" s="43" t="n"/>
      <c r="F3244" s="43" t="inlineStr">
        <is>
          <t>KH0517</t>
        </is>
      </c>
      <c r="G3244" s="43" t="n"/>
      <c r="H3244" s="43" t="inlineStr">
        <is>
          <t>Bà Rịa - Vũng Tàu</t>
        </is>
      </c>
      <c r="I3244" s="43" t="n"/>
    </row>
    <row r="3245" ht="25" customHeight="1">
      <c r="A3245" s="45" t="inlineStr">
        <is>
          <t>Anh Huệ - Gia Nghĩa/ 0989.349.850</t>
        </is>
      </c>
      <c r="B3245" s="45" t="inlineStr">
        <is>
          <t>0989.349.850</t>
        </is>
      </c>
      <c r="C3245" s="45" t="inlineStr">
        <is>
          <t>Gia Nghĩa, Đắknông</t>
        </is>
      </c>
      <c r="D3245" s="45" t="n"/>
      <c r="E3245" s="45" t="n"/>
      <c r="F3245" s="45" t="inlineStr">
        <is>
          <t>KH0515</t>
        </is>
      </c>
      <c r="G3245" s="45" t="n"/>
      <c r="H3245" s="45" t="inlineStr">
        <is>
          <t>Đắk Nông</t>
        </is>
      </c>
      <c r="I3245" s="45" t="n"/>
    </row>
    <row r="3246" ht="25" customHeight="1">
      <c r="A3246" s="43" t="inlineStr">
        <is>
          <t>Công ty TNHH Khánh Cường - Cần Thơ/ anh Tú: 0915.609.639</t>
        </is>
      </c>
      <c r="B3246" s="43" t="inlineStr">
        <is>
          <t>0915.609.639</t>
        </is>
      </c>
      <c r="C3246" s="43" t="inlineStr">
        <is>
          <t>166 Trần Ngọc Quế, Quận Ninh Kiều, TP Cần Thơ</t>
        </is>
      </c>
      <c r="D3246" s="43" t="n"/>
      <c r="E3246" s="43" t="n"/>
      <c r="F3246" s="43" t="inlineStr">
        <is>
          <t>KH0516</t>
        </is>
      </c>
      <c r="G3246" s="43" t="n"/>
      <c r="H3246" s="43" t="inlineStr">
        <is>
          <t>Cần Thơ</t>
        </is>
      </c>
      <c r="I3246" s="43" t="n"/>
    </row>
    <row r="3247" ht="25" customHeight="1">
      <c r="A3247" s="45" t="inlineStr">
        <is>
          <t>anh Phi - Gia Lai/ 0977.335.497</t>
        </is>
      </c>
      <c r="B3247" s="45" t="inlineStr">
        <is>
          <t>0977.335.497</t>
        </is>
      </c>
      <c r="C3247" s="45" t="inlineStr">
        <is>
          <t>Gia Lai</t>
        </is>
      </c>
      <c r="D3247" s="45" t="n"/>
      <c r="E3247" s="45" t="n"/>
      <c r="F3247" s="45" t="inlineStr">
        <is>
          <t>KH0514</t>
        </is>
      </c>
      <c r="G3247" s="45" t="n"/>
      <c r="H3247" s="45" t="inlineStr">
        <is>
          <t>Gia Lai</t>
        </is>
      </c>
      <c r="I3247" s="45" t="n"/>
    </row>
    <row r="3248" ht="25" customHeight="1">
      <c r="A3248" s="43" t="inlineStr">
        <is>
          <t>Anh Hiền - Di Linh/ 0914.642.278</t>
        </is>
      </c>
      <c r="B3248" s="43" t="inlineStr">
        <is>
          <t>0914.642.278</t>
        </is>
      </c>
      <c r="C3248" s="43" t="inlineStr">
        <is>
          <t>Di Linh, Lâm Đồng</t>
        </is>
      </c>
      <c r="D3248" s="43" t="n"/>
      <c r="E3248" s="43" t="n"/>
      <c r="F3248" s="43" t="inlineStr">
        <is>
          <t>KH0513</t>
        </is>
      </c>
      <c r="G3248" s="43" t="n"/>
      <c r="H3248" s="43" t="inlineStr">
        <is>
          <t>Lâm Đồng</t>
        </is>
      </c>
      <c r="I3248" s="43" t="n"/>
    </row>
    <row r="3249" ht="25" customHeight="1">
      <c r="A3249" s="45" t="inlineStr">
        <is>
          <t>Anh Điệp - Gia Lai/ 0982.600.009</t>
        </is>
      </c>
      <c r="B3249" s="45" t="inlineStr">
        <is>
          <t>0982.600.009</t>
        </is>
      </c>
      <c r="C3249" s="45" t="inlineStr">
        <is>
          <t>Pleiku, Gia Lai</t>
        </is>
      </c>
      <c r="D3249" s="45" t="n"/>
      <c r="E3249" s="45" t="n"/>
      <c r="F3249" s="45" t="inlineStr">
        <is>
          <t>KH0512</t>
        </is>
      </c>
      <c r="G3249" s="45" t="n"/>
      <c r="H3249" s="45" t="inlineStr">
        <is>
          <t>Gia Lai</t>
        </is>
      </c>
      <c r="I3249" s="45" t="n"/>
    </row>
    <row r="3250" ht="25" customHeight="1">
      <c r="A3250" s="43" t="inlineStr">
        <is>
          <t>Anh Tài (DNTN Tài Nhị) - Vĩnh Long/ 0918.284.999</t>
        </is>
      </c>
      <c r="B3250" s="43" t="inlineStr">
        <is>
          <t>0918.284.999</t>
        </is>
      </c>
      <c r="C3250" s="43" t="inlineStr">
        <is>
          <t>Số 6, Tổ 2, Đường 30/4, TT Cái Nhum, Huyện Ma Thít, Vĩnh Long</t>
        </is>
      </c>
      <c r="D3250" s="43" t="n"/>
      <c r="E3250" s="43" t="n"/>
      <c r="F3250" s="43" t="inlineStr">
        <is>
          <t>KH0510</t>
        </is>
      </c>
      <c r="G3250" s="43" t="n"/>
      <c r="H3250" s="43" t="inlineStr">
        <is>
          <t>Vĩnh Long</t>
        </is>
      </c>
      <c r="I3250" s="43" t="n"/>
    </row>
    <row r="3251" ht="25" customHeight="1">
      <c r="A3251" s="45" t="inlineStr">
        <is>
          <t>Anh út - Quận 5/ 0903.300.227</t>
        </is>
      </c>
      <c r="B3251" s="45" t="inlineStr">
        <is>
          <t>0903.300.227</t>
        </is>
      </c>
      <c r="C3251" s="45" t="inlineStr">
        <is>
          <t>Quận 5, Sài Gòn</t>
        </is>
      </c>
      <c r="D3251" s="45" t="n"/>
      <c r="E3251" s="45" t="n"/>
      <c r="F3251" s="45" t="inlineStr">
        <is>
          <t>KH0511</t>
        </is>
      </c>
      <c r="G3251" s="45" t="n"/>
      <c r="H3251" s="45" t="inlineStr">
        <is>
          <t>TP. Hồ Chí Minh</t>
        </is>
      </c>
      <c r="I3251" s="45" t="n"/>
    </row>
    <row r="3252" ht="25" customHeight="1">
      <c r="A3252" s="43" t="inlineStr">
        <is>
          <t>Cửa hàng Nghĩa Thành - Sóc Trăng/ Chú Hải: 0906.828.918</t>
        </is>
      </c>
      <c r="B3252" s="43" t="inlineStr">
        <is>
          <t>0906.828.918</t>
        </is>
      </c>
      <c r="C3252" s="43" t="inlineStr">
        <is>
          <t>Số 55 Ngô Gia Tự, Khóm 3, Phường 6, TP Sóc Trăng</t>
        </is>
      </c>
      <c r="D3252" s="43" t="n"/>
      <c r="E3252" s="43" t="n"/>
      <c r="F3252" s="43" t="inlineStr">
        <is>
          <t>KH0509</t>
        </is>
      </c>
      <c r="G3252" s="43" t="n"/>
      <c r="H3252" s="43" t="inlineStr">
        <is>
          <t>Sóc Trăng</t>
        </is>
      </c>
      <c r="I3252" s="43" t="n"/>
    </row>
    <row r="3253" ht="25" customHeight="1">
      <c r="A3253" s="45" t="inlineStr">
        <is>
          <t>Anh Chiến - Công ty TNHH Hưng Nguyên (Đà Lạt)/ 0983.934.078 - Phương (KT): 0633.824.063</t>
        </is>
      </c>
      <c r="B3253" s="45" t="inlineStr">
        <is>
          <t>0633.824.063 / 0983.934.078</t>
        </is>
      </c>
      <c r="C3253" s="45" t="inlineStr">
        <is>
          <t>5/E21 Nguyễn Đình Chiểu, Phường 9, TP Đà Lạt, Lâm Đồng</t>
        </is>
      </c>
      <c r="D3253" s="45" t="n"/>
      <c r="E3253" s="45" t="n"/>
      <c r="F3253" s="45" t="inlineStr">
        <is>
          <t>KH0508</t>
        </is>
      </c>
      <c r="G3253" s="45" t="n"/>
      <c r="H3253" s="45" t="inlineStr">
        <is>
          <t>Lâm Đồng</t>
        </is>
      </c>
      <c r="I3253" s="45" t="n"/>
    </row>
    <row r="3254" ht="25" customHeight="1">
      <c r="A3254" s="43" t="inlineStr">
        <is>
          <t>Xưởng anh út - Tam Nông / 0939.373.640</t>
        </is>
      </c>
      <c r="B3254" s="43" t="inlineStr">
        <is>
          <t>0939.373.640</t>
        </is>
      </c>
      <c r="C3254" s="43" t="inlineStr">
        <is>
          <t>Tam Nông, Đồng Tháp</t>
        </is>
      </c>
      <c r="D3254" s="43" t="n"/>
      <c r="E3254" s="43" t="n"/>
      <c r="F3254" s="43" t="inlineStr">
        <is>
          <t>KH0507</t>
        </is>
      </c>
      <c r="G3254" s="43" t="n"/>
      <c r="H3254" s="43" t="inlineStr">
        <is>
          <t>Đồng Tháp</t>
        </is>
      </c>
      <c r="I3254" s="43" t="n"/>
    </row>
    <row r="3255" ht="25" customHeight="1">
      <c r="A3255" s="45" t="inlineStr">
        <is>
          <t>GLOBAL HOLDING GROUP CO., LTD.</t>
        </is>
      </c>
      <c r="B3255" s="45" t="n"/>
      <c r="C3255" s="45" t="inlineStr">
        <is>
          <t>5F, BUILDING A, EXHIBITION ROAD, INTERNATIONAL EXHIBITION CENTER, JIANGDONG AREA, NINGBO</t>
        </is>
      </c>
      <c r="D3255" s="45" t="n"/>
      <c r="E3255" s="45" t="n"/>
      <c r="F3255" s="45" t="inlineStr">
        <is>
          <t>FY</t>
        </is>
      </c>
      <c r="G3255" s="45" t="n"/>
      <c r="H3255" s="45" t="n"/>
      <c r="I3255" s="45" t="n"/>
    </row>
    <row r="3256" ht="25" customHeight="1">
      <c r="A3256" s="43" t="inlineStr">
        <is>
          <t>Công ty TNHH XDTM Khải Thành - anh Khoa: 0936.111.070</t>
        </is>
      </c>
      <c r="B3256" s="43" t="inlineStr">
        <is>
          <t>0936.111.070</t>
        </is>
      </c>
      <c r="C3256" s="43" t="inlineStr">
        <is>
          <t>NL37 Ngân Long, Nguyễn Hữu Thọ, X. Phước Kiển, H. Nhà Bè</t>
        </is>
      </c>
      <c r="D3256" s="43" t="n"/>
      <c r="E3256" s="43" t="n"/>
      <c r="F3256" s="43" t="inlineStr">
        <is>
          <t>KH0504</t>
        </is>
      </c>
      <c r="G3256" s="43" t="n"/>
      <c r="H3256" s="43" t="inlineStr">
        <is>
          <t>TP. Hồ Chí Minh</t>
        </is>
      </c>
      <c r="I3256" s="43" t="n"/>
    </row>
    <row r="3257" ht="25" customHeight="1">
      <c r="A3257" s="45" t="inlineStr">
        <is>
          <t>Anh Hưng - Gia Lai/ 0913.945.269</t>
        </is>
      </c>
      <c r="B3257" s="45" t="inlineStr">
        <is>
          <t>0913.945.269</t>
        </is>
      </c>
      <c r="C3257" s="45" t="inlineStr">
        <is>
          <t>Gia Lai</t>
        </is>
      </c>
      <c r="D3257" s="45" t="n"/>
      <c r="E3257" s="45" t="n"/>
      <c r="F3257" s="45" t="inlineStr">
        <is>
          <t>KH0505</t>
        </is>
      </c>
      <c r="G3257" s="45" t="n"/>
      <c r="H3257" s="45" t="inlineStr">
        <is>
          <t>Gia Lai</t>
        </is>
      </c>
      <c r="I3257" s="45" t="n"/>
    </row>
    <row r="3258" ht="25" customHeight="1">
      <c r="A3258" s="43" t="inlineStr">
        <is>
          <t>Xưởng anh Vinh - Sóc Trăng/ 0918.160.122</t>
        </is>
      </c>
      <c r="B3258" s="43" t="inlineStr">
        <is>
          <t>0918.160.122</t>
        </is>
      </c>
      <c r="C3258" s="43" t="inlineStr">
        <is>
          <t>TX Vĩnh Châu, Sóc Trăng</t>
        </is>
      </c>
      <c r="D3258" s="43" t="n"/>
      <c r="E3258" s="43" t="n"/>
      <c r="F3258" s="43" t="inlineStr">
        <is>
          <t>KH0506</t>
        </is>
      </c>
      <c r="G3258" s="43" t="n"/>
      <c r="H3258" s="43" t="inlineStr">
        <is>
          <t>Sóc Trăng</t>
        </is>
      </c>
      <c r="I3258" s="43" t="n"/>
    </row>
    <row r="3259" ht="25" customHeight="1">
      <c r="A3259" s="45" t="inlineStr">
        <is>
          <t>Cửa hàng Tư Tùng - Long An/ 0919.771.219</t>
        </is>
      </c>
      <c r="B3259" s="45" t="inlineStr">
        <is>
          <t>0919.771.219</t>
        </is>
      </c>
      <c r="C3259" s="45" t="inlineStr">
        <is>
          <t>Thạnh Hóa, Long An</t>
        </is>
      </c>
      <c r="D3259" s="45" t="n"/>
      <c r="E3259" s="45" t="n"/>
      <c r="F3259" s="45" t="inlineStr">
        <is>
          <t>KH0502</t>
        </is>
      </c>
      <c r="G3259" s="45" t="n"/>
      <c r="H3259" s="45" t="inlineStr">
        <is>
          <t>Long An</t>
        </is>
      </c>
      <c r="I3259" s="45" t="n"/>
    </row>
    <row r="3260" ht="25" customHeight="1">
      <c r="A3260" s="43" t="inlineStr">
        <is>
          <t>Chị Thủy - Gia Lai/ 01694.424.116</t>
        </is>
      </c>
      <c r="B3260" s="43" t="inlineStr">
        <is>
          <t>01694.424.116</t>
        </is>
      </c>
      <c r="C3260" s="43" t="inlineStr">
        <is>
          <t>Gia Lai</t>
        </is>
      </c>
      <c r="D3260" s="43" t="n"/>
      <c r="E3260" s="43" t="n"/>
      <c r="F3260" s="43" t="inlineStr">
        <is>
          <t>KH0503</t>
        </is>
      </c>
      <c r="G3260" s="43" t="n"/>
      <c r="H3260" s="43" t="inlineStr">
        <is>
          <t>Gia Lai</t>
        </is>
      </c>
      <c r="I3260" s="43" t="n"/>
    </row>
    <row r="3261" ht="25" customHeight="1">
      <c r="A3261" s="45" t="inlineStr">
        <is>
          <t>Cửa hàng Hoàng Triệu - Hậu Giang/ anh Thiện: 0988.232.182</t>
        </is>
      </c>
      <c r="B3261" s="45" t="inlineStr">
        <is>
          <t>0988.232.182</t>
        </is>
      </c>
      <c r="C3261" s="45" t="inlineStr">
        <is>
          <t>2075 Đường Hùng Vương, Phường Ngã 7, TX Ngã 7, Tỉnh Hậu Giang</t>
        </is>
      </c>
      <c r="D3261" s="45" t="n"/>
      <c r="E3261" s="45" t="n"/>
      <c r="F3261" s="45" t="inlineStr">
        <is>
          <t>KH0501</t>
        </is>
      </c>
      <c r="G3261" s="45" t="n"/>
      <c r="H3261" s="45" t="inlineStr">
        <is>
          <t>Hậu Giang</t>
        </is>
      </c>
      <c r="I3261" s="45" t="n"/>
    </row>
    <row r="3262" ht="25" customHeight="1">
      <c r="A3262" s="43" t="inlineStr">
        <is>
          <t>Anh Ngạch - SG/ 0903.743.173</t>
        </is>
      </c>
      <c r="B3262" s="43" t="inlineStr">
        <is>
          <t>0903.743.173</t>
        </is>
      </c>
      <c r="C3262" s="43" t="inlineStr">
        <is>
          <t>Sài Gòn</t>
        </is>
      </c>
      <c r="D3262" s="43" t="n"/>
      <c r="E3262" s="43" t="n"/>
      <c r="F3262" s="43" t="inlineStr">
        <is>
          <t>KH0499</t>
        </is>
      </c>
      <c r="G3262" s="43" t="n"/>
      <c r="H3262" s="43" t="inlineStr">
        <is>
          <t>TP. Hồ Chí Minh</t>
        </is>
      </c>
      <c r="I3262" s="43" t="n"/>
    </row>
    <row r="3263" ht="25" customHeight="1">
      <c r="A3263" s="45" t="inlineStr">
        <is>
          <t>Anh Thành - Lâm Đồng/ 0988.126.222</t>
        </is>
      </c>
      <c r="B3263" s="45" t="inlineStr">
        <is>
          <t>0988.126.222</t>
        </is>
      </c>
      <c r="C3263" s="45" t="inlineStr">
        <is>
          <t>Đức Trọng - Lâm Đồng</t>
        </is>
      </c>
      <c r="D3263" s="45" t="n"/>
      <c r="E3263" s="45" t="n"/>
      <c r="F3263" s="45" t="inlineStr">
        <is>
          <t>KH0500</t>
        </is>
      </c>
      <c r="G3263" s="45" t="n"/>
      <c r="H3263" s="45" t="inlineStr">
        <is>
          <t>Lâm Đồng</t>
        </is>
      </c>
      <c r="I3263" s="45" t="n"/>
    </row>
    <row r="3264" ht="25" customHeight="1">
      <c r="A3264" s="43" t="inlineStr">
        <is>
          <t>Duy</t>
        </is>
      </c>
      <c r="B3264" s="43" t="n"/>
      <c r="C3264" s="43" t="inlineStr">
        <is>
          <t>Công ty CP Thiết Bị Cơ Giới Miền Nam</t>
        </is>
      </c>
      <c r="D3264" s="43" t="n"/>
      <c r="E3264" s="43" t="n"/>
      <c r="F3264" s="43" t="inlineStr">
        <is>
          <t>MN25</t>
        </is>
      </c>
      <c r="G3264" s="43" t="n"/>
      <c r="H3264" s="43" t="n"/>
      <c r="I3264" s="43" t="n"/>
    </row>
    <row r="3265" ht="25" customHeight="1">
      <c r="A3265" s="45" t="inlineStr">
        <is>
          <t>Xưởng Ba Điệp - Sài Gòn/ 0977.022.009</t>
        </is>
      </c>
      <c r="B3265" s="45" t="inlineStr">
        <is>
          <t>0977.022.009</t>
        </is>
      </c>
      <c r="C3265" s="45" t="inlineStr">
        <is>
          <t>Gần Đại Học Nông Lâm, Thủ Đức</t>
        </is>
      </c>
      <c r="D3265" s="45" t="n"/>
      <c r="E3265" s="45" t="n"/>
      <c r="F3265" s="45" t="inlineStr">
        <is>
          <t>KH0496</t>
        </is>
      </c>
      <c r="G3265" s="45" t="n"/>
      <c r="H3265" s="45" t="inlineStr">
        <is>
          <t>TP. Hồ Chí Minh</t>
        </is>
      </c>
      <c r="I3265" s="45" t="n"/>
    </row>
    <row r="3266" ht="25" customHeight="1">
      <c r="A3266" s="43" t="inlineStr">
        <is>
          <t>Xưởng Anh Linh - Vĩnh Long/ 01686.548.458</t>
        </is>
      </c>
      <c r="B3266" s="43" t="inlineStr">
        <is>
          <t>01686.548.458</t>
        </is>
      </c>
      <c r="C3266" s="43" t="inlineStr">
        <is>
          <t>Vĩnh Long</t>
        </is>
      </c>
      <c r="D3266" s="43" t="n"/>
      <c r="E3266" s="43" t="inlineStr">
        <is>
          <t>Gửi chành 59B Phan Văn Khỏe, Q5: 0918.065.344</t>
        </is>
      </c>
      <c r="F3266" s="43" t="inlineStr">
        <is>
          <t>KH0497</t>
        </is>
      </c>
      <c r="G3266" s="43" t="n"/>
      <c r="H3266" s="43" t="inlineStr">
        <is>
          <t>Vĩnh Long</t>
        </is>
      </c>
      <c r="I3266" s="43" t="n"/>
    </row>
    <row r="3267" ht="25" customHeight="1">
      <c r="A3267" s="45" t="inlineStr">
        <is>
          <t>Anh Hiệp - Công ty Mặt Trời Mọc/ 0963.553.558</t>
        </is>
      </c>
      <c r="B3267" s="45" t="inlineStr">
        <is>
          <t>0963.553.558</t>
        </is>
      </c>
      <c r="C3267" s="45" t="inlineStr">
        <is>
          <t>127 Nguyễn Du, Phường Bến Thành - Quận 1, TP HCM</t>
        </is>
      </c>
      <c r="D3267" s="45" t="n"/>
      <c r="E3267" s="45" t="n"/>
      <c r="F3267" s="45" t="inlineStr">
        <is>
          <t>KH0498</t>
        </is>
      </c>
      <c r="G3267" s="45" t="n"/>
      <c r="H3267" s="45" t="inlineStr">
        <is>
          <t>TP. Hồ Chí Minh</t>
        </is>
      </c>
      <c r="I3267" s="45" t="n"/>
    </row>
    <row r="3268" ht="25" customHeight="1">
      <c r="A3268" s="43" t="inlineStr">
        <is>
          <t>Anh Quyền (Công ty TNHH Kim Tài Ngân) - Long An/ 0916.890.138</t>
        </is>
      </c>
      <c r="B3268" s="43" t="inlineStr">
        <is>
          <t>0916.890.138</t>
        </is>
      </c>
      <c r="C3268" s="43" t="inlineStr">
        <is>
          <t>ấp Lộc Hòa, xã Lộc Giang, Đức Hòa, Long An</t>
        </is>
      </c>
      <c r="D3268" s="43" t="n"/>
      <c r="E3268" s="43" t="n"/>
      <c r="F3268" s="43" t="inlineStr">
        <is>
          <t>KH0495</t>
        </is>
      </c>
      <c r="G3268" s="43" t="n"/>
      <c r="H3268" s="43" t="inlineStr">
        <is>
          <t>Long An</t>
        </is>
      </c>
      <c r="I3268" s="43" t="n"/>
    </row>
    <row r="3269" ht="25" customHeight="1">
      <c r="A3269" s="45" t="inlineStr">
        <is>
          <t>Anh Dũng (Công ty CP Xây Dựng 304) - Cần Thơ/ 0913.870.306</t>
        </is>
      </c>
      <c r="B3269" s="45" t="inlineStr">
        <is>
          <t>0913.870.306</t>
        </is>
      </c>
      <c r="C3269" s="45" t="inlineStr">
        <is>
          <t>83 Xô Viết Nghệ Tĩnh, Q. Ninh Kiều, TP Cần Thơ</t>
        </is>
      </c>
      <c r="D3269" s="45" t="n"/>
      <c r="E3269" s="45" t="n"/>
      <c r="F3269" s="45" t="inlineStr">
        <is>
          <t>KH0494</t>
        </is>
      </c>
      <c r="G3269" s="45" t="n"/>
      <c r="H3269" s="45" t="inlineStr">
        <is>
          <t>Cần Thơ</t>
        </is>
      </c>
      <c r="I3269" s="45" t="n"/>
    </row>
    <row r="3270" ht="25" customHeight="1">
      <c r="A3270" s="43" t="inlineStr">
        <is>
          <t>anh Tiến - Lâm Đồng/ 0919.032.041</t>
        </is>
      </c>
      <c r="B3270" s="43" t="inlineStr">
        <is>
          <t>0919.032.041</t>
        </is>
      </c>
      <c r="C3270" s="43" t="inlineStr">
        <is>
          <t>TT Thành Mỹ, Đơn Dương, Lâm Đồng</t>
        </is>
      </c>
      <c r="D3270" s="43" t="n"/>
      <c r="E3270" s="43" t="n"/>
      <c r="F3270" s="43" t="inlineStr">
        <is>
          <t>KH0491</t>
        </is>
      </c>
      <c r="G3270" s="43" t="n"/>
      <c r="H3270" s="43" t="inlineStr">
        <is>
          <t>Lâm Đồng</t>
        </is>
      </c>
      <c r="I3270" s="43" t="n"/>
    </row>
    <row r="3271" ht="25" customHeight="1">
      <c r="A3271" s="45" t="inlineStr">
        <is>
          <t>Anh Dự - Gia Lai/ 0905.684.151</t>
        </is>
      </c>
      <c r="B3271" s="45" t="inlineStr">
        <is>
          <t>0905.684.151</t>
        </is>
      </c>
      <c r="C3271" s="45" t="inlineStr">
        <is>
          <t>Chư Sê - Gia Lai</t>
        </is>
      </c>
      <c r="D3271" s="45" t="n"/>
      <c r="E3271" s="45" t="n"/>
      <c r="F3271" s="45" t="inlineStr">
        <is>
          <t>KH0492</t>
        </is>
      </c>
      <c r="G3271" s="45" t="n"/>
      <c r="H3271" s="45" t="inlineStr">
        <is>
          <t>Gia Lai</t>
        </is>
      </c>
      <c r="I3271" s="45" t="n"/>
    </row>
    <row r="3272" ht="25" customHeight="1">
      <c r="A3272" s="43" t="inlineStr">
        <is>
          <t>Anh Hợi (Công ty TNHH Đại Hùng) - Bình Định/ 0984.982.868</t>
        </is>
      </c>
      <c r="B3272" s="43" t="inlineStr">
        <is>
          <t>0984.982.868</t>
        </is>
      </c>
      <c r="C3272" s="43" t="inlineStr">
        <is>
          <t>Lô B4+B5, KCN Phú Tài, Bình Định</t>
        </is>
      </c>
      <c r="D3272" s="43" t="n"/>
      <c r="E3272" s="43" t="n"/>
      <c r="F3272" s="43" t="inlineStr">
        <is>
          <t>KH0493</t>
        </is>
      </c>
      <c r="G3272" s="43" t="n"/>
      <c r="H3272" s="43" t="inlineStr">
        <is>
          <t>Bình Định</t>
        </is>
      </c>
      <c r="I3272" s="43" t="n"/>
    </row>
    <row r="3273" ht="25" customHeight="1">
      <c r="A3273" s="45" t="inlineStr">
        <is>
          <t>Cửa hàng anh Châu - Sóc Trăng/ 0918.995.322</t>
        </is>
      </c>
      <c r="B3273" s="45" t="inlineStr">
        <is>
          <t>0918.995.322</t>
        </is>
      </c>
      <c r="C3273" s="45" t="inlineStr">
        <is>
          <t>161 Mạc Đĩnh Chi, Khóm 2, P.4, TP Sóc Trăng</t>
        </is>
      </c>
      <c r="D3273" s="45" t="n"/>
      <c r="E3273" s="45" t="n"/>
      <c r="F3273" s="45" t="inlineStr">
        <is>
          <t>KH0490</t>
        </is>
      </c>
      <c r="G3273" s="45" t="n"/>
      <c r="H3273" s="45" t="inlineStr">
        <is>
          <t>Sóc Trăng</t>
        </is>
      </c>
      <c r="I3273" s="45" t="n"/>
    </row>
    <row r="3274" ht="25" customHeight="1">
      <c r="A3274" s="43" t="inlineStr">
        <is>
          <t>Xưởng anh Lâm - Tam Nông/ 0916.185.878</t>
        </is>
      </c>
      <c r="B3274" s="43" t="inlineStr">
        <is>
          <t>0916.185.878</t>
        </is>
      </c>
      <c r="C3274" s="43" t="inlineStr">
        <is>
          <t>TT Chành Chim, Tam Nông, Đồng Tháp</t>
        </is>
      </c>
      <c r="D3274" s="43" t="n"/>
      <c r="E3274" s="43" t="n"/>
      <c r="F3274" s="43" t="inlineStr">
        <is>
          <t>KH0488</t>
        </is>
      </c>
      <c r="G3274" s="43" t="n"/>
      <c r="H3274" s="43" t="inlineStr">
        <is>
          <t>Đồng Tháp</t>
        </is>
      </c>
      <c r="I3274" s="43" t="n"/>
    </row>
    <row r="3275" ht="25" customHeight="1">
      <c r="A3275" s="45" t="inlineStr">
        <is>
          <t>Xưởng anh Hiển - Hà Tiên/ 0989.234.016</t>
        </is>
      </c>
      <c r="B3275" s="45" t="inlineStr">
        <is>
          <t>0989.234.016</t>
        </is>
      </c>
      <c r="C3275" s="45" t="inlineStr">
        <is>
          <t>TX Hà Tiên, Kiên Giang</t>
        </is>
      </c>
      <c r="D3275" s="45" t="n"/>
      <c r="E3275" s="45" t="n"/>
      <c r="F3275" s="45" t="inlineStr">
        <is>
          <t>KH0489</t>
        </is>
      </c>
      <c r="G3275" s="45" t="n"/>
      <c r="H3275" s="45" t="inlineStr">
        <is>
          <t>Kiên Giang</t>
        </is>
      </c>
      <c r="I3275" s="45" t="n"/>
    </row>
    <row r="3276" ht="25" customHeight="1">
      <c r="A3276" s="43" t="inlineStr">
        <is>
          <t>Xưởng anh Tý - Bến Lức/ 0945.299.955</t>
        </is>
      </c>
      <c r="B3276" s="43" t="inlineStr">
        <is>
          <t>0945.299.955</t>
        </is>
      </c>
      <c r="C3276" s="43" t="inlineStr">
        <is>
          <t>1932 QL1A, TT Bến Lức, Long An</t>
        </is>
      </c>
      <c r="D3276" s="43" t="n"/>
      <c r="E3276" s="43" t="n"/>
      <c r="F3276" s="43" t="inlineStr">
        <is>
          <t>KH0486</t>
        </is>
      </c>
      <c r="G3276" s="43" t="n"/>
      <c r="H3276" s="43" t="inlineStr">
        <is>
          <t>TP. Hồ Chí Minh</t>
        </is>
      </c>
      <c r="I3276" s="43" t="n"/>
    </row>
    <row r="3277" ht="25" customHeight="1">
      <c r="A3277" s="45" t="inlineStr">
        <is>
          <t>Công ty CP Kiến Trúc Đồng Nhân - Bình Thạnh/ chị Thảo: 0908.164.453</t>
        </is>
      </c>
      <c r="B3277" s="45" t="inlineStr">
        <is>
          <t>0908.164.453</t>
        </is>
      </c>
      <c r="C3277" s="45" t="inlineStr">
        <is>
          <t>85 Điện Biên Phủ, Phường 15, Quận Bình Thạnh, TP HCM</t>
        </is>
      </c>
      <c r="D3277" s="45" t="n"/>
      <c r="E3277" s="45" t="n"/>
      <c r="F3277" s="45" t="inlineStr">
        <is>
          <t>KH0487</t>
        </is>
      </c>
      <c r="G3277" s="45" t="n"/>
      <c r="H3277" s="45" t="inlineStr">
        <is>
          <t>TP. Hồ Chí Minh</t>
        </is>
      </c>
      <c r="I3277" s="45" t="n"/>
    </row>
    <row r="3278" ht="25" customHeight="1">
      <c r="A3278" s="43" t="inlineStr">
        <is>
          <t>Anh Khải - Quận 7/ 0908.189.828</t>
        </is>
      </c>
      <c r="B3278" s="43" t="inlineStr">
        <is>
          <t>0908.189.828</t>
        </is>
      </c>
      <c r="C3278" s="43" t="inlineStr">
        <is>
          <t>Huỳnh Tấn Phát - Quận 7</t>
        </is>
      </c>
      <c r="D3278" s="43" t="n"/>
      <c r="E3278" s="43" t="n"/>
      <c r="F3278" s="43" t="inlineStr">
        <is>
          <t>KH0485</t>
        </is>
      </c>
      <c r="G3278" s="43" t="n"/>
      <c r="H3278" s="43" t="inlineStr">
        <is>
          <t>TP. Hồ Chí Minh</t>
        </is>
      </c>
      <c r="I3278" s="43" t="n"/>
    </row>
    <row r="3279" ht="25" customHeight="1">
      <c r="A3279" s="45" t="inlineStr">
        <is>
          <t>Liaoning Liaoan Construction Machinery Co., LTD.</t>
        </is>
      </c>
      <c r="B3279" s="45" t="n"/>
      <c r="C3279" s="45" t="inlineStr">
        <is>
          <t>99 Liaoan Road, LiaoYang County, Liaoning, China</t>
        </is>
      </c>
      <c r="D3279" s="45" t="n"/>
      <c r="E3279" s="45" t="n"/>
      <c r="F3279" s="45" t="inlineStr">
        <is>
          <t>LLA</t>
        </is>
      </c>
      <c r="G3279" s="45" t="n"/>
      <c r="H3279" s="45" t="n"/>
      <c r="I3279" s="45" t="n"/>
    </row>
    <row r="3280" ht="25" customHeight="1">
      <c r="A3280" s="43" t="inlineStr">
        <is>
          <t>Chị Linh - Chợ Lầu/ 0913.679.000</t>
        </is>
      </c>
      <c r="B3280" s="43" t="inlineStr">
        <is>
          <t>0913.679.000</t>
        </is>
      </c>
      <c r="C3280" s="43" t="inlineStr">
        <is>
          <t>Chợ Lầu, Bình Thuận</t>
        </is>
      </c>
      <c r="D3280" s="43" t="n"/>
      <c r="E3280" s="43" t="n"/>
      <c r="F3280" s="43" t="inlineStr">
        <is>
          <t>KH0483</t>
        </is>
      </c>
      <c r="G3280" s="43" t="n"/>
      <c r="H3280" s="43" t="inlineStr">
        <is>
          <t>Bình Thuận</t>
        </is>
      </c>
      <c r="I3280" s="43" t="n"/>
    </row>
    <row r="3281" ht="25" customHeight="1">
      <c r="A3281" s="45" t="inlineStr">
        <is>
          <t>DNTN Thiên Tường - Vĩnh Long/ anh Hiếu: 0939.123.873</t>
        </is>
      </c>
      <c r="B3281" s="45" t="inlineStr">
        <is>
          <t>0939.123.873</t>
        </is>
      </c>
      <c r="C3281" s="45" t="inlineStr">
        <is>
          <t>Đường Đinh Tiên Hoàng, ấp Tân Bình, Tân Hạnh, Long Hồ, Vĩnh Long</t>
        </is>
      </c>
      <c r="D3281" s="45" t="n"/>
      <c r="E3281" s="45" t="n"/>
      <c r="F3281" s="45" t="inlineStr">
        <is>
          <t>KH0484</t>
        </is>
      </c>
      <c r="G3281" s="45" t="n"/>
      <c r="H3281" s="45" t="inlineStr">
        <is>
          <t>Vĩnh Long</t>
        </is>
      </c>
      <c r="I3281" s="45" t="n"/>
    </row>
    <row r="3282" ht="25" customHeight="1">
      <c r="A3282" s="43" t="inlineStr">
        <is>
          <t>Xưởng anh Phát - Đồng Tháp/ 0966.879.673</t>
        </is>
      </c>
      <c r="B3282" s="43" t="inlineStr">
        <is>
          <t>0966.879.673</t>
        </is>
      </c>
      <c r="C3282" s="43" t="inlineStr">
        <is>
          <t>Đồng Tháp</t>
        </is>
      </c>
      <c r="D3282" s="43" t="n"/>
      <c r="E3282" s="43" t="n"/>
      <c r="F3282" s="43" t="inlineStr">
        <is>
          <t>KH0480</t>
        </is>
      </c>
      <c r="G3282" s="43" t="n"/>
      <c r="H3282" s="43" t="inlineStr">
        <is>
          <t>Đồng Tháp</t>
        </is>
      </c>
      <c r="I3282" s="43" t="n"/>
    </row>
    <row r="3283" ht="25" customHeight="1">
      <c r="A3283" s="45" t="inlineStr">
        <is>
          <t>Anh Thái - Phan Rang/ 0919.198.008</t>
        </is>
      </c>
      <c r="B3283" s="45" t="inlineStr">
        <is>
          <t>0919.198.008</t>
        </is>
      </c>
      <c r="C3283" s="45" t="inlineStr">
        <is>
          <t>Phan Rang Tháp Chàm, Ninh Thuận</t>
        </is>
      </c>
      <c r="D3283" s="45" t="n"/>
      <c r="E3283" s="45" t="n"/>
      <c r="F3283" s="45" t="inlineStr">
        <is>
          <t>KH0481</t>
        </is>
      </c>
      <c r="G3283" s="45" t="n"/>
      <c r="H3283" s="45" t="inlineStr">
        <is>
          <t>Ninh Thuận</t>
        </is>
      </c>
      <c r="I3283" s="45" t="n"/>
    </row>
    <row r="3284" ht="25" customHeight="1">
      <c r="A3284" s="43" t="inlineStr">
        <is>
          <t>Anh Ngân - Bình Dương/ 0918.010.680</t>
        </is>
      </c>
      <c r="B3284" s="43" t="inlineStr">
        <is>
          <t>0918.010.680</t>
        </is>
      </c>
      <c r="C3284" s="43" t="inlineStr">
        <is>
          <t>KDC Chánh Hưng, TX Thủ Dầu Một, Bình Dương</t>
        </is>
      </c>
      <c r="D3284" s="43" t="n"/>
      <c r="E3284" s="43" t="n"/>
      <c r="F3284" s="43" t="inlineStr">
        <is>
          <t>KH0482</t>
        </is>
      </c>
      <c r="G3284" s="43" t="n"/>
      <c r="H3284" s="43" t="inlineStr">
        <is>
          <t>Bình Dương</t>
        </is>
      </c>
      <c r="I3284" s="43" t="n"/>
    </row>
    <row r="3285" ht="25" customHeight="1">
      <c r="A3285" s="45" t="inlineStr">
        <is>
          <t>Công ty CP Tư Vấn Đầu Tư Và Kỹ Nghệ Xây Dựng Quốc Tế - anh Đủ: 0907.609.988</t>
        </is>
      </c>
      <c r="B3285" s="45" t="inlineStr">
        <is>
          <t>0907.609.988</t>
        </is>
      </c>
      <c r="C3285" s="45" t="inlineStr">
        <is>
          <t>60/44 QL13, P.26, Q. Bình Thạnh, TPHCM</t>
        </is>
      </c>
      <c r="D3285" s="45" t="n"/>
      <c r="E3285" s="45" t="n"/>
      <c r="F3285" s="45" t="inlineStr">
        <is>
          <t>KH0478</t>
        </is>
      </c>
      <c r="G3285" s="45" t="n"/>
      <c r="H3285" s="45" t="inlineStr">
        <is>
          <t>TP. Hồ Chí Minh</t>
        </is>
      </c>
      <c r="I3285" s="45" t="n"/>
    </row>
    <row r="3286" ht="25" customHeight="1">
      <c r="A3286" s="43" t="inlineStr">
        <is>
          <t>Công ty TNHH MTV Lê Trình - Trà Vinh/ anh Độ: 0918.971.945</t>
        </is>
      </c>
      <c r="B3286" s="43" t="inlineStr">
        <is>
          <t>0918.971.945</t>
        </is>
      </c>
      <c r="C3286" s="43" t="inlineStr">
        <is>
          <t>Khóm 5, TT Càng Long, Càng Long, Trà Vinh</t>
        </is>
      </c>
      <c r="D3286" s="43" t="n"/>
      <c r="E3286" s="43" t="n"/>
      <c r="F3286" s="43" t="inlineStr">
        <is>
          <t>KH0479</t>
        </is>
      </c>
      <c r="G3286" s="43" t="n"/>
      <c r="H3286" s="43" t="inlineStr">
        <is>
          <t>Trà Vinh</t>
        </is>
      </c>
      <c r="I3286" s="43" t="n"/>
    </row>
    <row r="3287" ht="25" customHeight="1">
      <c r="A3287" s="45" t="inlineStr">
        <is>
          <t>anh Ngân - SG/ 0906.368.939</t>
        </is>
      </c>
      <c r="B3287" s="45" t="inlineStr">
        <is>
          <t>0906.368.939</t>
        </is>
      </c>
      <c r="C3287" s="45" t="inlineStr">
        <is>
          <t>Hà Tôn Quyền, TPHCM</t>
        </is>
      </c>
      <c r="D3287" s="45" t="n"/>
      <c r="E3287" s="45" t="n"/>
      <c r="F3287" s="45" t="inlineStr">
        <is>
          <t>KH0476</t>
        </is>
      </c>
      <c r="G3287" s="45" t="n"/>
      <c r="H3287" s="45" t="inlineStr">
        <is>
          <t>TP. Hồ Chí Minh</t>
        </is>
      </c>
      <c r="I3287" s="45" t="n"/>
    </row>
    <row r="3288" ht="25" customHeight="1">
      <c r="A3288" s="43" t="inlineStr">
        <is>
          <t>Anh Minh - Cà Mau/ 0913.106.505</t>
        </is>
      </c>
      <c r="B3288" s="43" t="inlineStr">
        <is>
          <t>0913.106.505</t>
        </is>
      </c>
      <c r="C3288" s="43" t="inlineStr">
        <is>
          <t>Cà mau</t>
        </is>
      </c>
      <c r="D3288" s="43" t="n"/>
      <c r="E3288" s="43" t="n"/>
      <c r="F3288" s="43" t="inlineStr">
        <is>
          <t>KH0477</t>
        </is>
      </c>
      <c r="G3288" s="43" t="n"/>
      <c r="H3288" s="43" t="inlineStr">
        <is>
          <t>Cà Mau</t>
        </is>
      </c>
      <c r="I3288" s="43" t="n"/>
    </row>
    <row r="3289" ht="25" customHeight="1">
      <c r="A3289" s="45" t="inlineStr">
        <is>
          <t>Cửa hàng Quang Tươi - Bạc Liêu/ 0918.251.838 - C.Nợ 0918.153.855</t>
        </is>
      </c>
      <c r="B3289" s="45" t="inlineStr">
        <is>
          <t>0918.251.838 / 0918.153.855</t>
        </is>
      </c>
      <c r="C3289" s="45" t="inlineStr">
        <is>
          <t>44 QL1A, ấp Thị Trấn Hòa Bình, TT Hòa Bình, Huyện Hòa Bình, Bạc Liêu</t>
        </is>
      </c>
      <c r="D3289" s="45" t="n"/>
      <c r="E3289" s="45" t="n"/>
      <c r="F3289" s="45" t="inlineStr">
        <is>
          <t>KH0473</t>
        </is>
      </c>
      <c r="G3289" s="45" t="n"/>
      <c r="H3289" s="45" t="inlineStr">
        <is>
          <t>Bạc Liêu</t>
        </is>
      </c>
      <c r="I3289" s="45" t="n"/>
    </row>
    <row r="3290" ht="25" customHeight="1">
      <c r="A3290" s="43" t="inlineStr">
        <is>
          <t>Anh Phước - Đồng Tháp</t>
        </is>
      </c>
      <c r="B3290" s="43" t="n"/>
      <c r="C3290" s="43" t="inlineStr">
        <is>
          <t>Đồng Tháp</t>
        </is>
      </c>
      <c r="D3290" s="43" t="n"/>
      <c r="E3290" s="43" t="n"/>
      <c r="F3290" s="43" t="inlineStr">
        <is>
          <t>KH0474</t>
        </is>
      </c>
      <c r="G3290" s="43" t="n"/>
      <c r="H3290" s="43" t="inlineStr">
        <is>
          <t>Đồng Tháp</t>
        </is>
      </c>
      <c r="I3290" s="43" t="n"/>
    </row>
    <row r="3291" ht="25" customHeight="1">
      <c r="A3291" s="45" t="inlineStr">
        <is>
          <t>Anh Nhã - Cà Mau/ 0918.782.748</t>
        </is>
      </c>
      <c r="B3291" s="45" t="inlineStr">
        <is>
          <t>0918.782.748</t>
        </is>
      </c>
      <c r="C3291" s="45" t="inlineStr">
        <is>
          <t>Cà Mau</t>
        </is>
      </c>
      <c r="D3291" s="45" t="n"/>
      <c r="E3291" s="45" t="n"/>
      <c r="F3291" s="45" t="inlineStr">
        <is>
          <t>KH0475</t>
        </is>
      </c>
      <c r="G3291" s="45" t="n"/>
      <c r="H3291" s="45" t="inlineStr">
        <is>
          <t>Cà Mau</t>
        </is>
      </c>
      <c r="I3291" s="45" t="n"/>
    </row>
    <row r="3292" ht="25" customHeight="1">
      <c r="A3292" s="43" t="inlineStr">
        <is>
          <t>Anh Khánh - KonTum/ 0935.768.889</t>
        </is>
      </c>
      <c r="B3292" s="43" t="inlineStr">
        <is>
          <t>0935.768.889</t>
        </is>
      </c>
      <c r="C3292" s="43" t="inlineStr">
        <is>
          <t>KonTum</t>
        </is>
      </c>
      <c r="D3292" s="43" t="n"/>
      <c r="E3292" s="43" t="n"/>
      <c r="F3292" s="43" t="inlineStr">
        <is>
          <t>KH0472</t>
        </is>
      </c>
      <c r="G3292" s="43" t="n"/>
      <c r="H3292" s="43" t="inlineStr">
        <is>
          <t>Kon Tum</t>
        </is>
      </c>
      <c r="I3292" s="43" t="n"/>
    </row>
    <row r="3293" ht="25" customHeight="1">
      <c r="A3293" s="45" t="inlineStr">
        <is>
          <t>Anh Phú - Gia Lai/ 0966.918.991</t>
        </is>
      </c>
      <c r="B3293" s="45" t="inlineStr">
        <is>
          <t>0966.918.991</t>
        </is>
      </c>
      <c r="C3293" s="45" t="inlineStr">
        <is>
          <t>Pleiku, Gia Lai</t>
        </is>
      </c>
      <c r="D3293" s="45" t="n"/>
      <c r="E3293" s="45" t="n"/>
      <c r="F3293" s="45" t="inlineStr">
        <is>
          <t>KH0470</t>
        </is>
      </c>
      <c r="G3293" s="45" t="n"/>
      <c r="H3293" s="45" t="inlineStr">
        <is>
          <t>Gia Lai</t>
        </is>
      </c>
      <c r="I3293" s="45" t="n"/>
    </row>
    <row r="3294" ht="25" customHeight="1">
      <c r="A3294" s="43" t="inlineStr">
        <is>
          <t>Anh Hoàng - Sài Gòn/ 0972.539.407</t>
        </is>
      </c>
      <c r="B3294" s="43" t="inlineStr">
        <is>
          <t>0972.539.407</t>
        </is>
      </c>
      <c r="C3294" s="43" t="inlineStr">
        <is>
          <t>Sài Gòn</t>
        </is>
      </c>
      <c r="D3294" s="43" t="n"/>
      <c r="E3294" s="43" t="n"/>
      <c r="F3294" s="43" t="inlineStr">
        <is>
          <t>KH0471</t>
        </is>
      </c>
      <c r="G3294" s="43" t="n"/>
      <c r="H3294" s="43" t="inlineStr">
        <is>
          <t>TP. Hồ Chí Minh</t>
        </is>
      </c>
      <c r="I3294" s="43" t="n"/>
    </row>
    <row r="3295" ht="25" customHeight="1">
      <c r="A3295" s="45" t="inlineStr">
        <is>
          <t>Xưởng anh Thuần - Vĩnh Long/ 0907.476.828</t>
        </is>
      </c>
      <c r="B3295" s="45" t="inlineStr">
        <is>
          <t>0907.476.828</t>
        </is>
      </c>
      <c r="C3295" s="45" t="inlineStr">
        <is>
          <t>Vĩnh Long</t>
        </is>
      </c>
      <c r="D3295" s="45" t="n"/>
      <c r="E3295" s="45" t="n"/>
      <c r="F3295" s="45" t="inlineStr">
        <is>
          <t>KH0466</t>
        </is>
      </c>
      <c r="G3295" s="45" t="n"/>
      <c r="H3295" s="45" t="inlineStr">
        <is>
          <t>Vĩnh Long</t>
        </is>
      </c>
      <c r="I3295" s="45" t="n"/>
    </row>
    <row r="3296" ht="25" customHeight="1">
      <c r="A3296" s="43" t="inlineStr">
        <is>
          <t>Chú Hoàng(Công ty TNHH Hòa Lợi) - Vĩnh Long/ 0948.268.612</t>
        </is>
      </c>
      <c r="B3296" s="43" t="inlineStr">
        <is>
          <t>0948.268.612</t>
        </is>
      </c>
      <c r="C3296" s="43" t="inlineStr">
        <is>
          <t>F330 Phạm Hùng, P. 9, TP Vĩnh Long</t>
        </is>
      </c>
      <c r="D3296" s="43" t="n"/>
      <c r="E3296" s="43" t="n"/>
      <c r="F3296" s="43" t="inlineStr">
        <is>
          <t>KH0467</t>
        </is>
      </c>
      <c r="G3296" s="43" t="n"/>
      <c r="H3296" s="43" t="inlineStr">
        <is>
          <t>Vĩnh Long</t>
        </is>
      </c>
      <c r="I3296" s="43" t="n"/>
    </row>
    <row r="3297" ht="25" customHeight="1">
      <c r="A3297" s="45" t="inlineStr">
        <is>
          <t>anh Giang - Bạc Liêu/ 0968.179.952</t>
        </is>
      </c>
      <c r="B3297" s="45" t="inlineStr">
        <is>
          <t>0968.179.952</t>
        </is>
      </c>
      <c r="C3297" s="45" t="inlineStr">
        <is>
          <t>Bạc Liêu</t>
        </is>
      </c>
      <c r="D3297" s="45" t="n"/>
      <c r="E3297" s="45" t="n"/>
      <c r="F3297" s="45" t="inlineStr">
        <is>
          <t>KH0468</t>
        </is>
      </c>
      <c r="G3297" s="45" t="n"/>
      <c r="H3297" s="45" t="inlineStr">
        <is>
          <t>Bạc Liêu</t>
        </is>
      </c>
      <c r="I3297" s="45" t="n"/>
    </row>
    <row r="3298" ht="25" customHeight="1">
      <c r="A3298" s="43" t="inlineStr">
        <is>
          <t>Xưởng anh Bình - Cần Thơ/ 0939.586.869</t>
        </is>
      </c>
      <c r="B3298" s="43" t="inlineStr">
        <is>
          <t>0939.586.869</t>
        </is>
      </c>
      <c r="C3298" s="43" t="inlineStr">
        <is>
          <t>Nguyễn Văn Cừ, TP Cần Thơ</t>
        </is>
      </c>
      <c r="D3298" s="43" t="n"/>
      <c r="E3298" s="43" t="n"/>
      <c r="F3298" s="43" t="inlineStr">
        <is>
          <t>KH0469</t>
        </is>
      </c>
      <c r="G3298" s="43" t="n"/>
      <c r="H3298" s="43" t="inlineStr">
        <is>
          <t>Cần Thơ</t>
        </is>
      </c>
      <c r="I3298" s="43" t="n"/>
    </row>
    <row r="3299" ht="25" customHeight="1">
      <c r="A3299" s="45" t="inlineStr">
        <is>
          <t>Bãi Máy Thảo Duyên - Tân Vạn/ 0985.286.279</t>
        </is>
      </c>
      <c r="B3299" s="45" t="inlineStr">
        <is>
          <t>0985.286.279</t>
        </is>
      </c>
      <c r="C3299" s="45" t="inlineStr">
        <is>
          <t>Suối Tiên, Sài Gòn</t>
        </is>
      </c>
      <c r="D3299" s="45" t="n"/>
      <c r="E3299" s="45" t="n"/>
      <c r="F3299" s="45" t="inlineStr">
        <is>
          <t>KH0465</t>
        </is>
      </c>
      <c r="G3299" s="45" t="n"/>
      <c r="H3299" s="45" t="inlineStr">
        <is>
          <t>TP. Hồ Chí Minh</t>
        </is>
      </c>
      <c r="I3299" s="45" t="n"/>
    </row>
    <row r="3300" ht="25" customHeight="1">
      <c r="A3300" s="43" t="inlineStr">
        <is>
          <t>Bãi máy 45C - Cây Xăng Bình An/ anh Toàn: 0982.544.118</t>
        </is>
      </c>
      <c r="B3300" s="43" t="inlineStr">
        <is>
          <t>0982.544.118</t>
        </is>
      </c>
      <c r="C3300" s="43" t="inlineStr">
        <is>
          <t>Đối Diện Cây Xăng Bình An</t>
        </is>
      </c>
      <c r="D3300" s="43" t="n"/>
      <c r="E3300" s="43" t="n"/>
      <c r="F3300" s="43" t="inlineStr">
        <is>
          <t>KH0463</t>
        </is>
      </c>
      <c r="G3300" s="43" t="n"/>
      <c r="H3300" s="43" t="inlineStr">
        <is>
          <t>TP. Hồ Chí Minh</t>
        </is>
      </c>
      <c r="I3300" s="43" t="n"/>
    </row>
    <row r="3301" ht="25" customHeight="1">
      <c r="A3301" s="45" t="inlineStr">
        <is>
          <t>Công ty TNHH Toàn Khang - TPHCM/ ĐT: 08 3862 5217 - Fax: 08 6264 7412</t>
        </is>
      </c>
      <c r="B3301" s="45" t="inlineStr">
        <is>
          <t>08 3862 5217 / 08 6264 7412</t>
        </is>
      </c>
      <c r="C3301" s="45" t="inlineStr">
        <is>
          <t>Số 1 Hồ Bá Kiện, P.15, Q.10, TPHCM</t>
        </is>
      </c>
      <c r="D3301" s="45" t="n"/>
      <c r="E3301" s="45" t="n"/>
      <c r="F3301" s="45" t="inlineStr">
        <is>
          <t>KH0464</t>
        </is>
      </c>
      <c r="G3301" s="45" t="n"/>
      <c r="H3301" s="45" t="inlineStr">
        <is>
          <t>TP. Hồ Chí Minh</t>
        </is>
      </c>
      <c r="I3301" s="45" t="n"/>
    </row>
    <row r="3302" ht="25" customHeight="1">
      <c r="A3302" s="43" t="inlineStr">
        <is>
          <t>Công ty Đá Phước Hòa - Bà Rịa Vũng Tàu/ Cô Lê: 0978.744.024</t>
        </is>
      </c>
      <c r="B3302" s="43" t="inlineStr">
        <is>
          <t>0978.744.024</t>
        </is>
      </c>
      <c r="C3302" s="43" t="inlineStr">
        <is>
          <t>Km50, QL51, Tân Thành, BRVT</t>
        </is>
      </c>
      <c r="D3302" s="43" t="n"/>
      <c r="E3302" s="43" t="n"/>
      <c r="F3302" s="43" t="inlineStr">
        <is>
          <t>KH0460</t>
        </is>
      </c>
      <c r="G3302" s="43" t="n"/>
      <c r="H3302" s="43" t="inlineStr">
        <is>
          <t>Bà Rịa - Vũng Tàu</t>
        </is>
      </c>
      <c r="I3302" s="43" t="n"/>
    </row>
    <row r="3303" ht="25" customHeight="1">
      <c r="A3303" s="45" t="inlineStr">
        <is>
          <t>Công ty CP XD Tổng Hợp Khai Nguyên - Bình Thạnh: 08.5445.2310 - 0903.841.420</t>
        </is>
      </c>
      <c r="B3303" s="45" t="inlineStr">
        <is>
          <t>08.5445.2310 / 0903.841.420</t>
        </is>
      </c>
      <c r="C3303" s="45" t="inlineStr">
        <is>
          <t>351/31 Nơ Trang Long, Phường 13, Quận Bình Thạnh, TP HCM</t>
        </is>
      </c>
      <c r="D3303" s="45" t="n"/>
      <c r="E3303" s="45" t="n"/>
      <c r="F3303" s="45" t="inlineStr">
        <is>
          <t>KH0461</t>
        </is>
      </c>
      <c r="G3303" s="45" t="n"/>
      <c r="H3303" s="45" t="inlineStr">
        <is>
          <t>TP. Hồ Chí Minh</t>
        </is>
      </c>
      <c r="I3303" s="45" t="n"/>
    </row>
    <row r="3304" ht="25" customHeight="1">
      <c r="A3304" s="43" t="inlineStr">
        <is>
          <t>(không sd mã này)Xưởng anh Huy - Nha Trang/ 0935.810.551</t>
        </is>
      </c>
      <c r="B3304" s="43" t="inlineStr">
        <is>
          <t>0935.810.551</t>
        </is>
      </c>
      <c r="C3304" s="43" t="inlineStr">
        <is>
          <t>Nha Trang</t>
        </is>
      </c>
      <c r="D3304" s="43" t="n"/>
      <c r="E3304" s="43" t="n"/>
      <c r="F3304" s="43" t="inlineStr">
        <is>
          <t>KH0462</t>
        </is>
      </c>
      <c r="G3304" s="43" t="n"/>
      <c r="H3304" s="43" t="inlineStr">
        <is>
          <t>Khánh Hòa</t>
        </is>
      </c>
      <c r="I3304" s="43" t="n"/>
    </row>
    <row r="3305" ht="25" customHeight="1">
      <c r="A3305" s="45" t="inlineStr">
        <is>
          <t>Anh Hùng (Công ty TNHH Sơn Hùng - Bình Thạnh/ Anh Khanh - 01688.099.979</t>
        </is>
      </c>
      <c r="B3305" s="45" t="inlineStr">
        <is>
          <t>01688.099.979</t>
        </is>
      </c>
      <c r="C3305" s="45" t="inlineStr">
        <is>
          <t>213/12 Nguyễn Xí, Phường 13, Quận Bình Thạnh, TPHCM</t>
        </is>
      </c>
      <c r="D3305" s="45" t="n"/>
      <c r="E3305" s="45" t="n"/>
      <c r="F3305" s="45" t="inlineStr">
        <is>
          <t>KH0459</t>
        </is>
      </c>
      <c r="G3305" s="45" t="n"/>
      <c r="H3305" s="45" t="inlineStr">
        <is>
          <t>TP. Hồ Chí Minh</t>
        </is>
      </c>
      <c r="I3305" s="45" t="n"/>
    </row>
    <row r="3306" ht="25" customHeight="1">
      <c r="A3306" s="43" t="inlineStr">
        <is>
          <t>Xưởng anh Thiện - Vĩnh Long/ 0918.866.091</t>
        </is>
      </c>
      <c r="B3306" s="43" t="inlineStr">
        <is>
          <t>0918.866.091</t>
        </is>
      </c>
      <c r="C3306" s="43" t="inlineStr">
        <is>
          <t>4/6 QL1A, Tân Hưng, Tân Hạnh, Long Hồ, Vĩnh Long</t>
        </is>
      </c>
      <c r="D3306" s="43" t="n"/>
      <c r="E3306" s="43" t="n"/>
      <c r="F3306" s="43" t="inlineStr">
        <is>
          <t>KH0456</t>
        </is>
      </c>
      <c r="G3306" s="43" t="n"/>
      <c r="H3306" s="43" t="inlineStr">
        <is>
          <t>Vĩnh Long</t>
        </is>
      </c>
      <c r="I3306" s="43" t="n"/>
    </row>
    <row r="3307" ht="25" customHeight="1">
      <c r="A3307" s="45" t="inlineStr">
        <is>
          <t>Cửa hàng Chín Nhàn - Trà Vinh/ a.Thức: 0918.085.129, C.Hường: 02943.856.149</t>
        </is>
      </c>
      <c r="B3307" s="45" t="inlineStr">
        <is>
          <t>0918.085.129 / 02943.856.149</t>
        </is>
      </c>
      <c r="C3307" s="45" t="inlineStr">
        <is>
          <t>132 Lý Thường Kiệt, Khóm 3, P. 3, TP Trà Vinh</t>
        </is>
      </c>
      <c r="D3307" s="45" t="n"/>
      <c r="E3307" s="45" t="n"/>
      <c r="F3307" s="45" t="inlineStr">
        <is>
          <t>KH0457</t>
        </is>
      </c>
      <c r="G3307" s="45" t="n"/>
      <c r="H3307" s="45" t="inlineStr">
        <is>
          <t>Trà Vinh</t>
        </is>
      </c>
      <c r="I3307" s="45" t="n"/>
    </row>
    <row r="3308" ht="25" customHeight="1">
      <c r="A3308" s="43" t="inlineStr">
        <is>
          <t>Cửa hàng Trung Dũng - Gò Công/ 0903.060.470</t>
        </is>
      </c>
      <c r="B3308" s="43" t="inlineStr">
        <is>
          <t>0903.060.470</t>
        </is>
      </c>
      <c r="C3308" s="43" t="inlineStr">
        <is>
          <t>QL 50, Ngã ba về Cầu Nổi, Gò Công</t>
        </is>
      </c>
      <c r="D3308" s="43" t="n"/>
      <c r="E3308" s="43" t="n"/>
      <c r="F3308" s="43" t="inlineStr">
        <is>
          <t>KH0458</t>
        </is>
      </c>
      <c r="G3308" s="43" t="n"/>
      <c r="H3308" s="43" t="inlineStr">
        <is>
          <t>Tiền Giang</t>
        </is>
      </c>
      <c r="I3308" s="43" t="n"/>
    </row>
    <row r="3309" ht="25" customHeight="1">
      <c r="A3309" s="45" t="inlineStr">
        <is>
          <t>Anh Tuấn - Quận 7/ 0933.658.117</t>
        </is>
      </c>
      <c r="B3309" s="45" t="inlineStr">
        <is>
          <t>0933.658.117</t>
        </is>
      </c>
      <c r="C3309" s="45" t="inlineStr">
        <is>
          <t>Quận 7, TP HCM</t>
        </is>
      </c>
      <c r="D3309" s="45" t="n"/>
      <c r="E3309" s="45" t="n"/>
      <c r="F3309" s="45" t="inlineStr">
        <is>
          <t>KH0452</t>
        </is>
      </c>
      <c r="G3309" s="45" t="n"/>
      <c r="H3309" s="45" t="inlineStr">
        <is>
          <t>TP. Hồ Chí Minh</t>
        </is>
      </c>
      <c r="I3309" s="45" t="n"/>
    </row>
    <row r="3310" ht="25" customHeight="1">
      <c r="A3310" s="43" t="inlineStr">
        <is>
          <t>Anh Hòa (Công ty CP XD&amp; PTNT 2) - Hà Nội/ 0913.645.566</t>
        </is>
      </c>
      <c r="B3310" s="43" t="inlineStr">
        <is>
          <t>0913.645.566</t>
        </is>
      </c>
      <c r="C3310" s="43" t="inlineStr">
        <is>
          <t>44/120 Trường Chinh, Đống Đa, Hà Nội</t>
        </is>
      </c>
      <c r="D3310" s="43" t="n"/>
      <c r="E3310" s="43" t="n"/>
      <c r="F3310" s="43" t="inlineStr">
        <is>
          <t>KH0453</t>
        </is>
      </c>
      <c r="G3310" s="43" t="n"/>
      <c r="H3310" s="43" t="n"/>
      <c r="I3310" s="43" t="n"/>
    </row>
    <row r="3311" ht="25" customHeight="1">
      <c r="A3311" s="45" t="inlineStr">
        <is>
          <t>Cửa hàng Hoàng Trang - Gò Công/ 0916.754.197</t>
        </is>
      </c>
      <c r="B3311" s="45" t="inlineStr">
        <is>
          <t>0916.754.197</t>
        </is>
      </c>
      <c r="C3311" s="45" t="inlineStr">
        <is>
          <t>Gò Công, Tiền Giang</t>
        </is>
      </c>
      <c r="D3311" s="45" t="n"/>
      <c r="E3311" s="45" t="n"/>
      <c r="F3311" s="45" t="inlineStr">
        <is>
          <t>KH0454</t>
        </is>
      </c>
      <c r="G3311" s="45" t="n"/>
      <c r="H3311" s="45" t="inlineStr">
        <is>
          <t>Tiền Giang</t>
        </is>
      </c>
      <c r="I3311" s="45" t="n"/>
    </row>
    <row r="3312" ht="25" customHeight="1">
      <c r="A3312" s="43" t="inlineStr">
        <is>
          <t>Anh Quân (Công ty TNHH Tấn Phát) - Quy Nhơn/ 0978.682.046</t>
        </is>
      </c>
      <c r="B3312" s="43" t="inlineStr">
        <is>
          <t>0978.682.046</t>
        </is>
      </c>
      <c r="C3312" s="43" t="inlineStr">
        <is>
          <t>07 Trần Anh Tông, Quy Nhơn, Bình Định</t>
        </is>
      </c>
      <c r="D3312" s="43" t="n"/>
      <c r="E3312" s="43" t="n"/>
      <c r="F3312" s="43" t="inlineStr">
        <is>
          <t>KH0455</t>
        </is>
      </c>
      <c r="G3312" s="43" t="n"/>
      <c r="H3312" s="43" t="inlineStr">
        <is>
          <t>Bình Định</t>
        </is>
      </c>
      <c r="I3312" s="43" t="n"/>
    </row>
    <row r="3313" ht="25" customHeight="1">
      <c r="A3313" s="45" t="inlineStr">
        <is>
          <t>Anh Quốc - Bảo Lộc/ 0963.799.565</t>
        </is>
      </c>
      <c r="B3313" s="45" t="inlineStr">
        <is>
          <t>0963.799.565</t>
        </is>
      </c>
      <c r="C3313" s="45" t="inlineStr">
        <is>
          <t>Bảo Lộc, Lâm Đồng</t>
        </is>
      </c>
      <c r="D3313" s="45" t="n"/>
      <c r="E3313" s="45" t="n"/>
      <c r="F3313" s="45" t="inlineStr">
        <is>
          <t>KH0451</t>
        </is>
      </c>
      <c r="G3313" s="45" t="n"/>
      <c r="H3313" s="45" t="inlineStr">
        <is>
          <t>Lâm Đồng</t>
        </is>
      </c>
      <c r="I3313" s="45" t="n"/>
    </row>
    <row r="3314" ht="25" customHeight="1">
      <c r="A3314" s="43" t="inlineStr">
        <is>
          <t>Anh Bảy - Sài Gòn/ 0913.854.749</t>
        </is>
      </c>
      <c r="B3314" s="43" t="inlineStr">
        <is>
          <t>0913.854.749</t>
        </is>
      </c>
      <c r="C3314" s="43" t="inlineStr">
        <is>
          <t>Sài Gòn</t>
        </is>
      </c>
      <c r="D3314" s="43" t="n"/>
      <c r="E3314" s="43" t="n"/>
      <c r="F3314" s="43" t="inlineStr">
        <is>
          <t>KH0449</t>
        </is>
      </c>
      <c r="G3314" s="43" t="n"/>
      <c r="H3314" s="43" t="inlineStr">
        <is>
          <t>TP. Hồ Chí Minh</t>
        </is>
      </c>
      <c r="I3314" s="43" t="n"/>
    </row>
    <row r="3315" ht="25" customHeight="1">
      <c r="A3315" s="45" t="inlineStr">
        <is>
          <t>Anh Lộc - Lộc Ninh/ 0985.463.846</t>
        </is>
      </c>
      <c r="B3315" s="45" t="inlineStr">
        <is>
          <t>0985.463.846</t>
        </is>
      </c>
      <c r="C3315" s="45" t="inlineStr">
        <is>
          <t>Lộc Ninh, Bình Phước</t>
        </is>
      </c>
      <c r="D3315" s="45" t="n"/>
      <c r="E3315" s="45" t="n"/>
      <c r="F3315" s="45" t="inlineStr">
        <is>
          <t>KH0450</t>
        </is>
      </c>
      <c r="G3315" s="45" t="n"/>
      <c r="H3315" s="45" t="inlineStr">
        <is>
          <t>Bình Phước</t>
        </is>
      </c>
      <c r="I3315" s="45" t="n"/>
    </row>
    <row r="3316" ht="25" customHeight="1">
      <c r="A3316" s="43" t="inlineStr">
        <is>
          <t>Công ty TNHH TM Công Nghệ Mới - SG/ A.Quý: 0902.518.528</t>
        </is>
      </c>
      <c r="B3316" s="43" t="inlineStr">
        <is>
          <t>0902.518.528</t>
        </is>
      </c>
      <c r="C3316" s="43" t="inlineStr">
        <is>
          <t>136/9 Tân Thới Nhất, P.Tân Thới Nhất, Q12, TPHCM</t>
        </is>
      </c>
      <c r="D3316" s="43" t="n"/>
      <c r="E3316" s="43" t="n"/>
      <c r="F3316" s="43" t="inlineStr">
        <is>
          <t>KH0447</t>
        </is>
      </c>
      <c r="G3316" s="43" t="n"/>
      <c r="H3316" s="43" t="inlineStr">
        <is>
          <t>TP. Hồ Chí Minh</t>
        </is>
      </c>
      <c r="I3316" s="43" t="n"/>
    </row>
    <row r="3317" ht="25" customHeight="1">
      <c r="A3317" s="45" t="inlineStr">
        <is>
          <t>Anh Tám - Đà Lạt/ 0968.288.858</t>
        </is>
      </c>
      <c r="B3317" s="45" t="inlineStr">
        <is>
          <t>0968.288.858</t>
        </is>
      </c>
      <c r="C3317" s="45" t="inlineStr">
        <is>
          <t>Đà Lạt, Lâm Đồng</t>
        </is>
      </c>
      <c r="D3317" s="45" t="n"/>
      <c r="E3317" s="45" t="n"/>
      <c r="F3317" s="45" t="inlineStr">
        <is>
          <t>KH0448</t>
        </is>
      </c>
      <c r="G3317" s="45" t="n"/>
      <c r="H3317" s="45" t="inlineStr">
        <is>
          <t>Lâm Đồng</t>
        </is>
      </c>
      <c r="I3317" s="45" t="n"/>
    </row>
    <row r="3318" ht="25" customHeight="1">
      <c r="A3318" s="43" t="inlineStr">
        <is>
          <t>Anh Tuấn - Đắk Lắk/0983.644.079</t>
        </is>
      </c>
      <c r="B3318" s="43" t="inlineStr">
        <is>
          <t>0983.644.079</t>
        </is>
      </c>
      <c r="C3318" s="43" t="inlineStr">
        <is>
          <t>Đắk Lắk</t>
        </is>
      </c>
      <c r="D3318" s="43" t="n"/>
      <c r="E3318" s="43" t="n"/>
      <c r="F3318" s="43" t="inlineStr">
        <is>
          <t>KH0444</t>
        </is>
      </c>
      <c r="G3318" s="43" t="n"/>
      <c r="H3318" s="43" t="inlineStr">
        <is>
          <t>Đắk Lắk</t>
        </is>
      </c>
      <c r="I3318" s="43" t="n"/>
    </row>
    <row r="3319" ht="25" customHeight="1">
      <c r="A3319" s="45" t="inlineStr">
        <is>
          <t>anh Trung - SG/0907.610.797</t>
        </is>
      </c>
      <c r="B3319" s="45" t="inlineStr">
        <is>
          <t>0907.610.797</t>
        </is>
      </c>
      <c r="C3319" s="45" t="inlineStr">
        <is>
          <t>Sài Gòn</t>
        </is>
      </c>
      <c r="D3319" s="45" t="n"/>
      <c r="E3319" s="45" t="n"/>
      <c r="F3319" s="45" t="inlineStr">
        <is>
          <t>KH0445</t>
        </is>
      </c>
      <c r="G3319" s="45" t="n"/>
      <c r="H3319" s="45" t="inlineStr">
        <is>
          <t>TP. Hồ Chí Minh</t>
        </is>
      </c>
      <c r="I3319" s="45" t="n"/>
    </row>
    <row r="3320" ht="25" customHeight="1">
      <c r="A3320" s="43" t="inlineStr">
        <is>
          <t>Anh Tấn - SG/ 0903.966.608</t>
        </is>
      </c>
      <c r="B3320" s="43" t="inlineStr">
        <is>
          <t>0903.966.608</t>
        </is>
      </c>
      <c r="C3320" s="43" t="inlineStr">
        <is>
          <t>Sài Gòn</t>
        </is>
      </c>
      <c r="D3320" s="43" t="n"/>
      <c r="E3320" s="43" t="n"/>
      <c r="F3320" s="43" t="inlineStr">
        <is>
          <t>KH0446</t>
        </is>
      </c>
      <c r="G3320" s="43" t="n"/>
      <c r="H3320" s="43" t="inlineStr">
        <is>
          <t>TP. Hồ Chí Minh</t>
        </is>
      </c>
      <c r="I3320" s="43" t="n"/>
    </row>
    <row r="3321" ht="25" customHeight="1">
      <c r="A3321" s="45" t="inlineStr">
        <is>
          <t>Anh Nam - Công ty TNHH XD Hòa Thắng/ 0966.335.959</t>
        </is>
      </c>
      <c r="B3321" s="45" t="inlineStr">
        <is>
          <t>0966.335.959</t>
        </is>
      </c>
      <c r="C3321" s="45" t="inlineStr">
        <is>
          <t>79/18A Phó Cơ Điều, P3, TP Vĩnh Long</t>
        </is>
      </c>
      <c r="D3321" s="45" t="n"/>
      <c r="E3321" s="45" t="n"/>
      <c r="F3321" s="45" t="inlineStr">
        <is>
          <t>KH0443</t>
        </is>
      </c>
      <c r="G3321" s="45" t="n"/>
      <c r="H3321" s="45" t="n"/>
      <c r="I3321" s="45" t="n"/>
    </row>
    <row r="3322" ht="25" customHeight="1">
      <c r="A3322" s="43" t="inlineStr">
        <is>
          <t>anh Tuấn - Đồng Tháp/ 0914.804.113</t>
        </is>
      </c>
      <c r="B3322" s="43" t="inlineStr">
        <is>
          <t>0914.804.113</t>
        </is>
      </c>
      <c r="C3322" s="43" t="inlineStr">
        <is>
          <t>Thị xã Hồng Ngự, Đồng Tháp</t>
        </is>
      </c>
      <c r="D3322" s="43" t="n"/>
      <c r="E3322" s="43" t="n"/>
      <c r="F3322" s="43" t="inlineStr">
        <is>
          <t>KH0442</t>
        </is>
      </c>
      <c r="G3322" s="43" t="n"/>
      <c r="H3322" s="43" t="inlineStr">
        <is>
          <t>Đồng Tháp</t>
        </is>
      </c>
      <c r="I3322" s="43" t="n"/>
    </row>
    <row r="3323" ht="25" customHeight="1">
      <c r="A3323" s="45" t="inlineStr">
        <is>
          <t>anh Bằng (Công ty TNHH Hùng Cường) - Đắk Lắk/ 01227.077.025</t>
        </is>
      </c>
      <c r="B3323" s="45" t="inlineStr">
        <is>
          <t>01227.077.025</t>
        </is>
      </c>
      <c r="C3323" s="45" t="inlineStr">
        <is>
          <t>83 Phan Chu Trinh, TP Buôn Mê Thuột, Đắk Lắk</t>
        </is>
      </c>
      <c r="D3323" s="45" t="n"/>
      <c r="E3323" s="45" t="n"/>
      <c r="F3323" s="45" t="inlineStr">
        <is>
          <t>KH0441</t>
        </is>
      </c>
      <c r="G3323" s="45" t="n"/>
      <c r="H3323" s="45" t="inlineStr">
        <is>
          <t>Đắk Lắk</t>
        </is>
      </c>
      <c r="I3323" s="45" t="n"/>
    </row>
    <row r="3324" ht="25" customHeight="1">
      <c r="A3324" s="43" t="inlineStr">
        <is>
          <t>Công ty TNHH TM-XD Đa Lộc - Nhà máy xử lý rác Tân Phú/ anh Hiếu: 0909.972.694</t>
        </is>
      </c>
      <c r="B3324" s="43" t="inlineStr">
        <is>
          <t>0909.972.694</t>
        </is>
      </c>
      <c r="C3324" s="43" t="inlineStr">
        <is>
          <t>ấp Bàu Mây, Xã Phú Thanh, Huyện Tân Phú, Đồng Nai</t>
        </is>
      </c>
      <c r="D3324" s="43" t="n"/>
      <c r="E3324" s="43" t="n"/>
      <c r="F3324" s="43" t="inlineStr">
        <is>
          <t>KH0439</t>
        </is>
      </c>
      <c r="G3324" s="43" t="n"/>
      <c r="H3324" s="43" t="inlineStr">
        <is>
          <t>Đồng Nai</t>
        </is>
      </c>
      <c r="I3324" s="43" t="n"/>
    </row>
    <row r="3325" ht="25" customHeight="1">
      <c r="A3325" s="45" t="inlineStr">
        <is>
          <t>DNTN Lan Bình - Bình Dương/ A.Duy: 0913.009.559</t>
        </is>
      </c>
      <c r="B3325" s="45" t="inlineStr">
        <is>
          <t>0913.009.559</t>
        </is>
      </c>
      <c r="C3325" s="45" t="inlineStr">
        <is>
          <t>ấp Hòa Thành, Minh Hòa, Dầu Tiếng, Bình Dương</t>
        </is>
      </c>
      <c r="D3325" s="45" t="n"/>
      <c r="E3325" s="45" t="n"/>
      <c r="F3325" s="45" t="inlineStr">
        <is>
          <t>KH0440</t>
        </is>
      </c>
      <c r="G3325" s="45" t="n"/>
      <c r="H3325" s="45" t="inlineStr">
        <is>
          <t>Bình Dương</t>
        </is>
      </c>
      <c r="I3325" s="45" t="n"/>
    </row>
    <row r="3326" ht="25" customHeight="1">
      <c r="A3326" s="43" t="inlineStr">
        <is>
          <t>Chú Thanh - SG/ 0913.923.609</t>
        </is>
      </c>
      <c r="B3326" s="43" t="inlineStr">
        <is>
          <t>0913.923.609</t>
        </is>
      </c>
      <c r="C3326" s="43" t="inlineStr">
        <is>
          <t>Cầu Đỏ, SG</t>
        </is>
      </c>
      <c r="D3326" s="43" t="n"/>
      <c r="E3326" s="43" t="n"/>
      <c r="F3326" s="43" t="inlineStr">
        <is>
          <t>KH0438</t>
        </is>
      </c>
      <c r="G3326" s="43" t="n"/>
      <c r="H3326" s="43" t="inlineStr">
        <is>
          <t>TP. Hồ Chí Minh</t>
        </is>
      </c>
      <c r="I3326" s="43" t="n"/>
    </row>
    <row r="3327" ht="25" customHeight="1">
      <c r="A3327" s="45" t="inlineStr">
        <is>
          <t>Công ty CPXD Công Trình Thủy Lợi Lâm Đồng/ anh Ngọc: 0979.231.390</t>
        </is>
      </c>
      <c r="B3327" s="45" t="inlineStr">
        <is>
          <t>0979.231.390</t>
        </is>
      </c>
      <c r="C3327" s="45" t="inlineStr">
        <is>
          <t>799 QL20 Liên Nghĩa, Đức Trọng, Lâm Đồng</t>
        </is>
      </c>
      <c r="D3327" s="45" t="n"/>
      <c r="E3327" s="45" t="n"/>
      <c r="F3327" s="45" t="inlineStr">
        <is>
          <t>KH0437</t>
        </is>
      </c>
      <c r="G3327" s="45" t="n"/>
      <c r="H3327" s="45" t="inlineStr">
        <is>
          <t>Lâm Đồng</t>
        </is>
      </c>
      <c r="I3327" s="45" t="n"/>
    </row>
    <row r="3328" ht="25" customHeight="1">
      <c r="A3328" s="43" t="inlineStr">
        <is>
          <t>Cửa hàng Bá Hải - Bình Tân/ 0949.755.317</t>
        </is>
      </c>
      <c r="B3328" s="43" t="inlineStr">
        <is>
          <t>0949.755.317</t>
        </is>
      </c>
      <c r="C3328" s="43" t="inlineStr">
        <is>
          <t>835 Kinh Dương Vương, P. An Lạc, Q. Bình Tân</t>
        </is>
      </c>
      <c r="D3328" s="43" t="n"/>
      <c r="E3328" s="43" t="n"/>
      <c r="F3328" s="43" t="inlineStr">
        <is>
          <t>KH0436</t>
        </is>
      </c>
      <c r="G3328" s="43" t="n"/>
      <c r="H3328" s="43" t="inlineStr">
        <is>
          <t>TP. Hồ Chí Minh</t>
        </is>
      </c>
      <c r="I3328" s="43" t="n"/>
    </row>
    <row r="3329" ht="25" customHeight="1">
      <c r="A3329" s="45" t="inlineStr">
        <is>
          <t>anh Thiện (công ty Liên Hợp XD Vạn Cường) - Hà Nội/ 0947.141.527</t>
        </is>
      </c>
      <c r="B3329" s="45" t="inlineStr">
        <is>
          <t>0947.141.527</t>
        </is>
      </c>
      <c r="C3329" s="45" t="inlineStr">
        <is>
          <t>33 Phan Chu Trinh, Hoàn Kiếm, HN</t>
        </is>
      </c>
      <c r="D3329" s="45" t="n"/>
      <c r="E3329" s="45" t="n"/>
      <c r="F3329" s="45" t="inlineStr">
        <is>
          <t>KH0435</t>
        </is>
      </c>
      <c r="G3329" s="45" t="n"/>
      <c r="H3329" s="45" t="n"/>
      <c r="I3329" s="45" t="n"/>
    </row>
    <row r="3330" ht="25" customHeight="1">
      <c r="A3330" s="43" t="inlineStr">
        <is>
          <t>Xưởng Tiến Hiền - Đối Diện Sam Sung/ 0909.396.419</t>
        </is>
      </c>
      <c r="B3330" s="43" t="inlineStr">
        <is>
          <t>0909.396.419</t>
        </is>
      </c>
      <c r="C3330" s="43" t="inlineStr">
        <is>
          <t>Thủ Đức, TP HCM</t>
        </is>
      </c>
      <c r="D3330" s="43" t="n"/>
      <c r="E3330" s="43" t="n"/>
      <c r="F3330" s="43" t="inlineStr">
        <is>
          <t>KH0432</t>
        </is>
      </c>
      <c r="G3330" s="43" t="n"/>
      <c r="H3330" s="43" t="inlineStr">
        <is>
          <t>TP. Hồ Chí Minh</t>
        </is>
      </c>
      <c r="I3330" s="43" t="n"/>
    </row>
    <row r="3331" ht="25" customHeight="1">
      <c r="A3331" s="45" t="inlineStr">
        <is>
          <t>Công ty Nhật Nguyên Phúc - Bình Thuận/ anh Bình: 0986.511.943</t>
        </is>
      </c>
      <c r="B3331" s="45" t="inlineStr">
        <is>
          <t>0986.511.943</t>
        </is>
      </c>
      <c r="C3331" s="45" t="inlineStr">
        <is>
          <t>Bình Thuận</t>
        </is>
      </c>
      <c r="D3331" s="45" t="n"/>
      <c r="E3331" s="45" t="n"/>
      <c r="F3331" s="45" t="inlineStr">
        <is>
          <t>KH0433</t>
        </is>
      </c>
      <c r="G3331" s="45" t="n"/>
      <c r="H3331" s="45" t="inlineStr">
        <is>
          <t>Bình Thuận</t>
        </is>
      </c>
      <c r="I3331" s="45" t="n"/>
    </row>
    <row r="3332" ht="25" customHeight="1">
      <c r="A3332" s="43" t="inlineStr">
        <is>
          <t>Anh Dũng - Tân Biên/ 0987.008.338</t>
        </is>
      </c>
      <c r="B3332" s="43" t="inlineStr">
        <is>
          <t>0987.008.338</t>
        </is>
      </c>
      <c r="C3332" s="43" t="inlineStr">
        <is>
          <t>Tân Biên, Tây Ninh</t>
        </is>
      </c>
      <c r="D3332" s="43" t="n"/>
      <c r="E3332" s="43" t="n"/>
      <c r="F3332" s="43" t="inlineStr">
        <is>
          <t>KH0434</t>
        </is>
      </c>
      <c r="G3332" s="43" t="n"/>
      <c r="H3332" s="43" t="inlineStr">
        <is>
          <t>Tây Ninh</t>
        </is>
      </c>
      <c r="I3332" s="43" t="n"/>
    </row>
    <row r="3333" ht="25" customHeight="1">
      <c r="A3333" s="45" t="inlineStr">
        <is>
          <t>Xưởng anh Tâm - Long Xuyên/ 0918.155.704</t>
        </is>
      </c>
      <c r="B3333" s="45" t="inlineStr">
        <is>
          <t>0918.155.704</t>
        </is>
      </c>
      <c r="C3333" s="45" t="inlineStr">
        <is>
          <t>Long Xuyên - An Giang</t>
        </is>
      </c>
      <c r="D3333" s="45" t="n"/>
      <c r="E3333" s="45" t="n"/>
      <c r="F3333" s="45" t="inlineStr">
        <is>
          <t>KH0430</t>
        </is>
      </c>
      <c r="G3333" s="45" t="n"/>
      <c r="H3333" s="45" t="inlineStr">
        <is>
          <t>An Giang</t>
        </is>
      </c>
      <c r="I3333" s="45" t="n"/>
    </row>
    <row r="3334" ht="25" customHeight="1">
      <c r="A3334" s="43" t="inlineStr">
        <is>
          <t>Anh Lực - Long An/ 0907.176.186</t>
        </is>
      </c>
      <c r="B3334" s="43" t="inlineStr">
        <is>
          <t>0907.176.186</t>
        </is>
      </c>
      <c r="C3334" s="43" t="inlineStr">
        <is>
          <t>Long An</t>
        </is>
      </c>
      <c r="D3334" s="43" t="n"/>
      <c r="E3334" s="43" t="n"/>
      <c r="F3334" s="43" t="inlineStr">
        <is>
          <t>KH0431</t>
        </is>
      </c>
      <c r="G3334" s="43" t="n"/>
      <c r="H3334" s="43" t="inlineStr">
        <is>
          <t>Long An</t>
        </is>
      </c>
      <c r="I3334" s="43" t="n"/>
    </row>
    <row r="3335" ht="25" customHeight="1">
      <c r="A3335" s="45" t="inlineStr">
        <is>
          <t>anh Mai - Long An/ 0938.235.624</t>
        </is>
      </c>
      <c r="B3335" s="45" t="inlineStr">
        <is>
          <t>0938.235.624</t>
        </is>
      </c>
      <c r="C3335" s="45" t="inlineStr">
        <is>
          <t>Long An</t>
        </is>
      </c>
      <c r="D3335" s="45" t="n"/>
      <c r="E3335" s="45" t="n"/>
      <c r="F3335" s="45" t="inlineStr">
        <is>
          <t>KH0429</t>
        </is>
      </c>
      <c r="G3335" s="45" t="n"/>
      <c r="H3335" s="45" t="inlineStr">
        <is>
          <t>Long An</t>
        </is>
      </c>
      <c r="I3335" s="45" t="n"/>
    </row>
    <row r="3336" ht="25" customHeight="1">
      <c r="A3336" s="43" t="inlineStr">
        <is>
          <t>Chú Kế - Thủ Đức/ 0978.238.146</t>
        </is>
      </c>
      <c r="B3336" s="43" t="inlineStr">
        <is>
          <t>0978.238.146</t>
        </is>
      </c>
      <c r="C3336" s="43" t="inlineStr">
        <is>
          <t>Ngã tư Bình Triệu, Thủ Đức</t>
        </is>
      </c>
      <c r="D3336" s="43" t="n"/>
      <c r="E3336" s="43" t="n"/>
      <c r="F3336" s="43" t="inlineStr">
        <is>
          <t>KH0428</t>
        </is>
      </c>
      <c r="G3336" s="43" t="n"/>
      <c r="H3336" s="43" t="inlineStr">
        <is>
          <t>TP. Hồ Chí Minh</t>
        </is>
      </c>
      <c r="I3336" s="43" t="n"/>
    </row>
    <row r="3337" ht="25" customHeight="1">
      <c r="A3337" s="45" t="inlineStr">
        <is>
          <t>anh Tâm - Long An/ 0982.157.833 - 0943.731.787</t>
        </is>
      </c>
      <c r="B3337" s="45" t="inlineStr">
        <is>
          <t>0982.157.833 / 0943.731.787</t>
        </is>
      </c>
      <c r="C3337" s="45" t="inlineStr">
        <is>
          <t>Vĩnh Hưng - Long An</t>
        </is>
      </c>
      <c r="D3337" s="45" t="n"/>
      <c r="E3337" s="45" t="n"/>
      <c r="F3337" s="45" t="inlineStr">
        <is>
          <t>KH0426</t>
        </is>
      </c>
      <c r="G3337" s="45" t="n"/>
      <c r="H3337" s="45" t="inlineStr">
        <is>
          <t>Long An</t>
        </is>
      </c>
      <c r="I3337" s="45" t="n"/>
    </row>
    <row r="3338" ht="25" customHeight="1">
      <c r="A3338" s="43" t="inlineStr">
        <is>
          <t>Xưởng anh Hiệp - Gia Lai/ 0945.252.998</t>
        </is>
      </c>
      <c r="B3338" s="43" t="inlineStr">
        <is>
          <t>0945.252.998</t>
        </is>
      </c>
      <c r="C3338" s="43" t="inlineStr">
        <is>
          <t>MangYang, Gia Lai</t>
        </is>
      </c>
      <c r="D3338" s="43" t="n"/>
      <c r="E3338" s="43" t="n"/>
      <c r="F3338" s="43" t="inlineStr">
        <is>
          <t>KH0427</t>
        </is>
      </c>
      <c r="G3338" s="43" t="n"/>
      <c r="H3338" s="43" t="inlineStr">
        <is>
          <t>Gia Lai</t>
        </is>
      </c>
      <c r="I3338" s="43" t="n"/>
    </row>
    <row r="3339" ht="25" customHeight="1">
      <c r="A3339" s="45" t="inlineStr">
        <is>
          <t>Anh Phen - Nha Trang/ 0905.038.552</t>
        </is>
      </c>
      <c r="B3339" s="45" t="inlineStr">
        <is>
          <t>0905.038.552</t>
        </is>
      </c>
      <c r="C3339" s="45" t="inlineStr">
        <is>
          <t>Nha Trang, Khánh Hòa</t>
        </is>
      </c>
      <c r="D3339" s="45" t="n"/>
      <c r="E3339" s="45" t="n"/>
      <c r="F3339" s="45" t="inlineStr">
        <is>
          <t>KH0424</t>
        </is>
      </c>
      <c r="G3339" s="45" t="n"/>
      <c r="H3339" s="45" t="inlineStr">
        <is>
          <t>Khánh Hòa</t>
        </is>
      </c>
      <c r="I3339" s="45" t="n"/>
    </row>
    <row r="3340" ht="25" customHeight="1">
      <c r="A3340" s="43" t="inlineStr">
        <is>
          <t>Cửa hàng Thiện Thuật - Bình Phước/ 0913.841.921</t>
        </is>
      </c>
      <c r="B3340" s="43" t="inlineStr">
        <is>
          <t>0913.841.921</t>
        </is>
      </c>
      <c r="C3340" s="43" t="inlineStr">
        <is>
          <t>Hồ Xuân Hương, KP Phú Xuân, Bình Long, Bình Phước</t>
        </is>
      </c>
      <c r="D3340" s="43" t="n"/>
      <c r="E3340" s="43" t="n"/>
      <c r="F3340" s="43" t="inlineStr">
        <is>
          <t>KH0425</t>
        </is>
      </c>
      <c r="G3340" s="43" t="n"/>
      <c r="H3340" s="43" t="inlineStr">
        <is>
          <t>Bình Phước</t>
        </is>
      </c>
      <c r="I3340" s="43" t="n"/>
    </row>
    <row r="3341" ht="25" customHeight="1">
      <c r="A3341" s="45" t="inlineStr">
        <is>
          <t>Nông Cơ Bình Phước - Thủ Đức/ anh Hiệp: 0906.705.871</t>
        </is>
      </c>
      <c r="B3341" s="45" t="inlineStr">
        <is>
          <t>0906.705.871</t>
        </is>
      </c>
      <c r="C3341" s="45" t="inlineStr">
        <is>
          <t>Cây xăng 47, QL13, Thủ Đức, TPHCM</t>
        </is>
      </c>
      <c r="D3341" s="45" t="n"/>
      <c r="E3341" s="45" t="n"/>
      <c r="F3341" s="45" t="inlineStr">
        <is>
          <t>KH0422</t>
        </is>
      </c>
      <c r="G3341" s="45" t="n"/>
      <c r="H3341" s="45" t="inlineStr">
        <is>
          <t>TP. Hồ Chí Minh</t>
        </is>
      </c>
      <c r="I3341" s="45" t="n"/>
    </row>
    <row r="3342" ht="25" customHeight="1">
      <c r="A3342" s="43" t="inlineStr">
        <is>
          <t>anh Hùng - Biên Hòa/ 0917.175.856</t>
        </is>
      </c>
      <c r="B3342" s="43" t="inlineStr">
        <is>
          <t>0917.175.856</t>
        </is>
      </c>
      <c r="C3342" s="43" t="inlineStr">
        <is>
          <t>Biên Hòa, Đồng Nai</t>
        </is>
      </c>
      <c r="D3342" s="43" t="n"/>
      <c r="E3342" s="43" t="n"/>
      <c r="F3342" s="43" t="inlineStr">
        <is>
          <t>KH0423</t>
        </is>
      </c>
      <c r="G3342" s="43" t="n"/>
      <c r="H3342" s="43" t="inlineStr">
        <is>
          <t>Đồng Nai</t>
        </is>
      </c>
      <c r="I3342" s="43" t="n"/>
    </row>
    <row r="3343" ht="25" customHeight="1">
      <c r="A3343" s="45" t="inlineStr">
        <is>
          <t>Anh Cần - Thạnh Hóa/ 0918.599.735</t>
        </is>
      </c>
      <c r="B3343" s="45" t="inlineStr">
        <is>
          <t>0918.599.735</t>
        </is>
      </c>
      <c r="C3343" s="45" t="inlineStr">
        <is>
          <t>Thạnh Hóa, Long An</t>
        </is>
      </c>
      <c r="D3343" s="45" t="n"/>
      <c r="E3343" s="45" t="n"/>
      <c r="F3343" s="45" t="inlineStr">
        <is>
          <t>KH0415</t>
        </is>
      </c>
      <c r="G3343" s="45" t="n"/>
      <c r="H3343" s="45" t="inlineStr">
        <is>
          <t>Long An</t>
        </is>
      </c>
      <c r="I3343" s="45" t="n"/>
    </row>
    <row r="3344" ht="25" customHeight="1">
      <c r="A3344" s="43" t="inlineStr">
        <is>
          <t>Công ty TNHH XD Đạt Long Phú - anh Khánh/ 0976.188.178</t>
        </is>
      </c>
      <c r="B3344" s="43" t="inlineStr">
        <is>
          <t>0976.188.178</t>
        </is>
      </c>
      <c r="C3344" s="43" t="inlineStr">
        <is>
          <t>137 Đường 12, Phường Phước Bình, Quận 9, TP HCM</t>
        </is>
      </c>
      <c r="D3344" s="43" t="n"/>
      <c r="E3344" s="43" t="n"/>
      <c r="F3344" s="43" t="inlineStr">
        <is>
          <t>KH0416</t>
        </is>
      </c>
      <c r="G3344" s="43" t="n"/>
      <c r="H3344" s="43" t="inlineStr">
        <is>
          <t>TP. Hồ Chí Minh</t>
        </is>
      </c>
      <c r="I3344" s="43" t="n"/>
    </row>
    <row r="3345" ht="25" customHeight="1">
      <c r="A3345" s="45" t="inlineStr">
        <is>
          <t>anh Tuấn - Long An/ 0919.639.727</t>
        </is>
      </c>
      <c r="B3345" s="45" t="inlineStr">
        <is>
          <t>0919.639.727</t>
        </is>
      </c>
      <c r="C3345" s="45" t="inlineStr">
        <is>
          <t>Mỹ Lạc, Thủ Thừa, Long An</t>
        </is>
      </c>
      <c r="D3345" s="45" t="n"/>
      <c r="E3345" s="45" t="n"/>
      <c r="F3345" s="45" t="inlineStr">
        <is>
          <t>KH0417</t>
        </is>
      </c>
      <c r="G3345" s="45" t="n"/>
      <c r="H3345" s="45" t="inlineStr">
        <is>
          <t>Long An</t>
        </is>
      </c>
      <c r="I3345" s="45" t="n"/>
    </row>
    <row r="3346" ht="25" customHeight="1">
      <c r="A3346" s="43" t="inlineStr">
        <is>
          <t>Xưởng Nam Đài - Thủ Đức/ anh Tùng: 0903.331.422</t>
        </is>
      </c>
      <c r="B3346" s="43" t="inlineStr">
        <is>
          <t>0903.331.422</t>
        </is>
      </c>
      <c r="C3346" s="43" t="inlineStr">
        <is>
          <t>Ngã 4 Bình Triệu, Thủ Đức, TPHCM</t>
        </is>
      </c>
      <c r="D3346" s="43" t="n"/>
      <c r="E3346" s="43" t="n"/>
      <c r="F3346" s="43" t="inlineStr">
        <is>
          <t>KH0418</t>
        </is>
      </c>
      <c r="G3346" s="43" t="n"/>
      <c r="H3346" s="43" t="inlineStr">
        <is>
          <t>TP. Hồ Chí Minh</t>
        </is>
      </c>
      <c r="I3346" s="43" t="n"/>
    </row>
    <row r="3347" ht="25" customHeight="1">
      <c r="A3347" s="45" t="inlineStr">
        <is>
          <t>Công ty CP Xây Dựng Thành Đạt - anh Cường/ 0933.043.626</t>
        </is>
      </c>
      <c r="B3347" s="45" t="inlineStr">
        <is>
          <t>0933.043.626</t>
        </is>
      </c>
      <c r="C3347" s="45" t="inlineStr">
        <is>
          <t>84 Đường số 11, Khu phố 5, Phường Linh Xuân, Quận Thủ Đức, TPHCM</t>
        </is>
      </c>
      <c r="D3347" s="45" t="n"/>
      <c r="E3347" s="45" t="n"/>
      <c r="F3347" s="45" t="inlineStr">
        <is>
          <t>KH0419</t>
        </is>
      </c>
      <c r="G3347" s="45" t="n"/>
      <c r="H3347" s="45" t="inlineStr">
        <is>
          <t>TP. Hồ Chí Minh</t>
        </is>
      </c>
      <c r="I3347" s="45" t="n"/>
    </row>
    <row r="3348" ht="25" customHeight="1">
      <c r="A3348" s="43" t="inlineStr">
        <is>
          <t>Xưởng anh Chung - Hóc Môn/ 0932.362.096</t>
        </is>
      </c>
      <c r="B3348" s="43" t="inlineStr">
        <is>
          <t>0932.362.096</t>
        </is>
      </c>
      <c r="C3348" s="43" t="inlineStr">
        <is>
          <t>Hóc Môn, TP HCM</t>
        </is>
      </c>
      <c r="D3348" s="43" t="n"/>
      <c r="E3348" s="43" t="n"/>
      <c r="F3348" s="43" t="inlineStr">
        <is>
          <t>KH0420</t>
        </is>
      </c>
      <c r="G3348" s="43" t="n"/>
      <c r="H3348" s="43" t="inlineStr">
        <is>
          <t>TP. Hồ Chí Minh</t>
        </is>
      </c>
      <c r="I3348" s="43" t="n"/>
    </row>
    <row r="3349" ht="25" customHeight="1">
      <c r="A3349" s="45" t="inlineStr">
        <is>
          <t>Công ty CP Đầu Tư Thương Mại &amp; XD Giao Thông I/anh Việt:0964.752.737</t>
        </is>
      </c>
      <c r="B3349" s="45" t="inlineStr">
        <is>
          <t>0964.752.737</t>
        </is>
      </c>
      <c r="C3349" s="45" t="inlineStr">
        <is>
          <t>548 Nguyễn Văn Cừ, Long Biên, Hà Nội</t>
        </is>
      </c>
      <c r="D3349" s="45" t="n"/>
      <c r="E3349" s="45" t="n"/>
      <c r="F3349" s="45" t="inlineStr">
        <is>
          <t>KH0421</t>
        </is>
      </c>
      <c r="G3349" s="45" t="n"/>
      <c r="H3349" s="45" t="inlineStr">
        <is>
          <t>TP. Hồ Chí Minh</t>
        </is>
      </c>
      <c r="I3349" s="45" t="n"/>
    </row>
    <row r="3350" ht="25" customHeight="1">
      <c r="A3350" s="43" t="inlineStr">
        <is>
          <t>Anh Kiên - Quận 7/ 0913.846.154</t>
        </is>
      </c>
      <c r="B3350" s="43" t="inlineStr">
        <is>
          <t>0913.846.154</t>
        </is>
      </c>
      <c r="C3350" s="43" t="inlineStr">
        <is>
          <t>Quận 7, TP HCM</t>
        </is>
      </c>
      <c r="D3350" s="43" t="n"/>
      <c r="E3350" s="43" t="n"/>
      <c r="F3350" s="43" t="inlineStr">
        <is>
          <t>KH0413</t>
        </is>
      </c>
      <c r="G3350" s="43" t="n"/>
      <c r="H3350" s="43" t="inlineStr">
        <is>
          <t>TP. Hồ Chí Minh</t>
        </is>
      </c>
      <c r="I3350" s="43" t="n"/>
    </row>
    <row r="3351" ht="25" customHeight="1">
      <c r="A3351" s="45" t="inlineStr">
        <is>
          <t>Anh Sỹ - SG/ 0938.800.372</t>
        </is>
      </c>
      <c r="B3351" s="45" t="inlineStr">
        <is>
          <t>0938.800.372</t>
        </is>
      </c>
      <c r="C3351" s="45" t="inlineStr">
        <is>
          <t>Sài Gòn</t>
        </is>
      </c>
      <c r="D3351" s="45" t="n"/>
      <c r="E3351" s="45" t="n"/>
      <c r="F3351" s="45" t="inlineStr">
        <is>
          <t>KH0414</t>
        </is>
      </c>
      <c r="G3351" s="45" t="n"/>
      <c r="H3351" s="45" t="inlineStr">
        <is>
          <t>TP. Hồ Chí Minh</t>
        </is>
      </c>
      <c r="I3351" s="45" t="n"/>
    </row>
    <row r="3352" ht="25" customHeight="1">
      <c r="A3352" s="43" t="inlineStr">
        <is>
          <t>Anh Sơn (Công ty Sơn Phạm) - Gò Vấp/ 0903.682.610</t>
        </is>
      </c>
      <c r="B3352" s="43" t="inlineStr">
        <is>
          <t>0903.682.610</t>
        </is>
      </c>
      <c r="C3352" s="43" t="inlineStr">
        <is>
          <t>39/10 Đường 20, P.6, Gò Vấp, TP HCM</t>
        </is>
      </c>
      <c r="D3352" s="43" t="n"/>
      <c r="E3352" s="43" t="n"/>
      <c r="F3352" s="43" t="inlineStr">
        <is>
          <t>KH0411</t>
        </is>
      </c>
      <c r="G3352" s="43" t="n"/>
      <c r="H3352" s="43" t="inlineStr">
        <is>
          <t>TP. Hồ Chí Minh</t>
        </is>
      </c>
      <c r="I3352" s="43" t="n"/>
    </row>
    <row r="3353" ht="25" customHeight="1">
      <c r="A3353" s="45" t="inlineStr">
        <is>
          <t>Xưởng Mỹ Thọ - Thủ Đức/ anh Tý: 0913.335.231</t>
        </is>
      </c>
      <c r="B3353" s="45" t="inlineStr">
        <is>
          <t>0913.335.231</t>
        </is>
      </c>
      <c r="C3353" s="45" t="inlineStr">
        <is>
          <t>QL13, P. Hiệp Bình Phước, Q. Thủ Đức, TP HCM</t>
        </is>
      </c>
      <c r="D3353" s="45" t="n"/>
      <c r="E3353" s="45" t="n"/>
      <c r="F3353" s="45" t="inlineStr">
        <is>
          <t>KH0412</t>
        </is>
      </c>
      <c r="G3353" s="45" t="n"/>
      <c r="H3353" s="45" t="inlineStr">
        <is>
          <t>TP. Hồ Chí Minh</t>
        </is>
      </c>
      <c r="I3353" s="45" t="n"/>
    </row>
    <row r="3354" ht="25" customHeight="1">
      <c r="A3354" s="43" t="inlineStr">
        <is>
          <t>Anh Hùng - Hàm Tân/ 0983.090.898</t>
        </is>
      </c>
      <c r="B3354" s="43" t="inlineStr">
        <is>
          <t>0983.090.898</t>
        </is>
      </c>
      <c r="C3354" s="43" t="inlineStr">
        <is>
          <t>Hàm Tân - Bình Thuận</t>
        </is>
      </c>
      <c r="D3354" s="43" t="n"/>
      <c r="E3354" s="43" t="n"/>
      <c r="F3354" s="43" t="inlineStr">
        <is>
          <t>KH0410</t>
        </is>
      </c>
      <c r="G3354" s="43" t="n"/>
      <c r="H3354" s="43" t="inlineStr">
        <is>
          <t>Bình Thuận</t>
        </is>
      </c>
      <c r="I3354" s="43" t="n"/>
    </row>
    <row r="3355" ht="25" customHeight="1">
      <c r="A3355" s="45" t="inlineStr">
        <is>
          <t>Bãi máy Hoàng Gia - XLHN/ 0918.320.807</t>
        </is>
      </c>
      <c r="B3355" s="45" t="inlineStr">
        <is>
          <t>0918.320.807</t>
        </is>
      </c>
      <c r="C3355" s="45" t="inlineStr">
        <is>
          <t>458A, Xa lộ Hà Nội, Q9, TP HCM</t>
        </is>
      </c>
      <c r="D3355" s="45" t="n"/>
      <c r="E3355" s="45" t="n"/>
      <c r="F3355" s="45" t="inlineStr">
        <is>
          <t>KH0409</t>
        </is>
      </c>
      <c r="G3355" s="45" t="n"/>
      <c r="H3355" s="45" t="inlineStr">
        <is>
          <t>TP. Hồ Chí Minh</t>
        </is>
      </c>
      <c r="I3355" s="45" t="n"/>
    </row>
    <row r="3356" ht="25" customHeight="1">
      <c r="A3356" s="43" t="inlineStr">
        <is>
          <t>Anh Đại - Phan Thiết/ 0974.997.070</t>
        </is>
      </c>
      <c r="B3356" s="43" t="inlineStr">
        <is>
          <t>0974.997.070</t>
        </is>
      </c>
      <c r="C3356" s="43" t="inlineStr">
        <is>
          <t>291 Bùi Thị Xuân, TP Phan Thiết</t>
        </is>
      </c>
      <c r="D3356" s="43" t="n"/>
      <c r="E3356" s="43" t="n"/>
      <c r="F3356" s="43" t="inlineStr">
        <is>
          <t>KH0406</t>
        </is>
      </c>
      <c r="G3356" s="43" t="n"/>
      <c r="H3356" s="43" t="inlineStr">
        <is>
          <t>Bình Thuận</t>
        </is>
      </c>
      <c r="I3356" s="43" t="n"/>
    </row>
    <row r="3357" ht="25" customHeight="1">
      <c r="A3357" s="45" t="inlineStr">
        <is>
          <t>anh Thanh - Quận 5/ 0993.065.733</t>
        </is>
      </c>
      <c r="B3357" s="45" t="inlineStr">
        <is>
          <t>0993.065.733</t>
        </is>
      </c>
      <c r="C3357" s="45" t="inlineStr">
        <is>
          <t>Quận 5, TP HCM</t>
        </is>
      </c>
      <c r="D3357" s="45" t="n"/>
      <c r="E3357" s="45" t="n"/>
      <c r="F3357" s="45" t="inlineStr">
        <is>
          <t>KH0407</t>
        </is>
      </c>
      <c r="G3357" s="45" t="n"/>
      <c r="H3357" s="45" t="inlineStr">
        <is>
          <t>TP. Hồ Chí Minh</t>
        </is>
      </c>
      <c r="I3357" s="45" t="n"/>
    </row>
    <row r="3358" ht="25" customHeight="1">
      <c r="A3358" s="43" t="inlineStr">
        <is>
          <t>Anh Hiệp - Khánh Hòa/ 01263.512.437</t>
        </is>
      </c>
      <c r="B3358" s="43" t="inlineStr">
        <is>
          <t>01263.512.437</t>
        </is>
      </c>
      <c r="C3358" s="43" t="inlineStr">
        <is>
          <t>TX Ninh Hòa, Khánh Hòa</t>
        </is>
      </c>
      <c r="D3358" s="43" t="n"/>
      <c r="E3358" s="43" t="n"/>
      <c r="F3358" s="43" t="inlineStr">
        <is>
          <t>KH0408</t>
        </is>
      </c>
      <c r="G3358" s="43" t="n"/>
      <c r="H3358" s="43" t="inlineStr">
        <is>
          <t>Khánh Hòa</t>
        </is>
      </c>
      <c r="I3358" s="43" t="n"/>
    </row>
    <row r="3359" ht="25" customHeight="1">
      <c r="A3359" s="45" t="inlineStr">
        <is>
          <t>Cửa hàng Ngọc Lợi - Tây Ninh/ 0988.873.309</t>
        </is>
      </c>
      <c r="B3359" s="45" t="inlineStr">
        <is>
          <t>0988.873.309</t>
        </is>
      </c>
      <c r="C3359" s="45" t="inlineStr">
        <is>
          <t>ấp Thanh Trung, Xã Thanh Tuyền, huyện Châu Thành, Tỉnh Tây Ninh</t>
        </is>
      </c>
      <c r="D3359" s="45" t="n"/>
      <c r="E3359" s="45" t="n"/>
      <c r="F3359" s="45" t="inlineStr">
        <is>
          <t>KH0404</t>
        </is>
      </c>
      <c r="G3359" s="45" t="n"/>
      <c r="H3359" s="45" t="inlineStr">
        <is>
          <t>Tây Ninh</t>
        </is>
      </c>
      <c r="I3359" s="45" t="n"/>
    </row>
    <row r="3360" ht="25" customHeight="1">
      <c r="A3360" s="43" t="inlineStr">
        <is>
          <t>Anh Hưng - SG/ 0985.070.758</t>
        </is>
      </c>
      <c r="B3360" s="43" t="inlineStr">
        <is>
          <t>0985.070.758</t>
        </is>
      </c>
      <c r="C3360" s="43" t="inlineStr">
        <is>
          <t>Ngã tư Bình Phước, Sài Gòn</t>
        </is>
      </c>
      <c r="D3360" s="43" t="n"/>
      <c r="E3360" s="43" t="n"/>
      <c r="F3360" s="43" t="inlineStr">
        <is>
          <t>KH0405</t>
        </is>
      </c>
      <c r="G3360" s="43" t="n"/>
      <c r="H3360" s="43" t="inlineStr">
        <is>
          <t>TP. Hồ Chí Minh</t>
        </is>
      </c>
      <c r="I3360" s="43" t="n"/>
    </row>
    <row r="3361" ht="25" customHeight="1">
      <c r="A3361" s="45" t="inlineStr">
        <is>
          <t>Xưởng anh Chín - Diên Khánh/ 0976.278.777</t>
        </is>
      </c>
      <c r="B3361" s="45" t="inlineStr">
        <is>
          <t>0976.278.777</t>
        </is>
      </c>
      <c r="C3361" s="45" t="inlineStr">
        <is>
          <t>Ngã 3 Thành, Diên Khánh, Khánh Hòa</t>
        </is>
      </c>
      <c r="D3361" s="45" t="n"/>
      <c r="E3361" s="45" t="n"/>
      <c r="F3361" s="45" t="inlineStr">
        <is>
          <t>KH0403</t>
        </is>
      </c>
      <c r="G3361" s="45" t="n"/>
      <c r="H3361" s="45" t="inlineStr">
        <is>
          <t>Khánh Hòa</t>
        </is>
      </c>
      <c r="I3361" s="45" t="n"/>
    </row>
    <row r="3362" ht="25" customHeight="1">
      <c r="A3362" s="43" t="inlineStr">
        <is>
          <t>Bãi máy Thành Nguyên Phát - Bình Dương/ Anh Cơ: 0908.928.998</t>
        </is>
      </c>
      <c r="B3362" s="43" t="inlineStr">
        <is>
          <t>0908.928.998</t>
        </is>
      </c>
      <c r="C3362" s="43" t="inlineStr">
        <is>
          <t>Gần Tân Hiệp Phát, Bình Dương</t>
        </is>
      </c>
      <c r="D3362" s="43" t="n"/>
      <c r="E3362" s="43" t="n"/>
      <c r="F3362" s="43" t="inlineStr">
        <is>
          <t>KH0402</t>
        </is>
      </c>
      <c r="G3362" s="43" t="n"/>
      <c r="H3362" s="43" t="inlineStr">
        <is>
          <t>Bình Dương</t>
        </is>
      </c>
      <c r="I3362" s="43" t="n"/>
    </row>
    <row r="3363" ht="25" customHeight="1">
      <c r="A3363" s="45" t="inlineStr">
        <is>
          <t>Anh Lan - Quận 12/ 0903.637.618</t>
        </is>
      </c>
      <c r="B3363" s="45" t="inlineStr">
        <is>
          <t>0903.637.618</t>
        </is>
      </c>
      <c r="C3363" s="45" t="inlineStr">
        <is>
          <t>An Phú Đông, Quận 12, TPHCM</t>
        </is>
      </c>
      <c r="D3363" s="45" t="n"/>
      <c r="E3363" s="45" t="n"/>
      <c r="F3363" s="45" t="inlineStr">
        <is>
          <t>KH0401</t>
        </is>
      </c>
      <c r="G3363" s="45" t="n"/>
      <c r="H3363" s="45" t="inlineStr">
        <is>
          <t>TP. Hồ Chí Minh</t>
        </is>
      </c>
      <c r="I3363" s="45" t="n"/>
    </row>
    <row r="3364" ht="25" customHeight="1">
      <c r="A3364" s="43" t="inlineStr">
        <is>
          <t>Xưởng anh Đặng - BMT/ 0983.330.989</t>
        </is>
      </c>
      <c r="B3364" s="43" t="inlineStr">
        <is>
          <t>0983.330.989</t>
        </is>
      </c>
      <c r="C3364" s="43" t="inlineStr">
        <is>
          <t>Buôn Ma Thuột, Đắk Lắk</t>
        </is>
      </c>
      <c r="D3364" s="43" t="n"/>
      <c r="E3364" s="43" t="n"/>
      <c r="F3364" s="43" t="inlineStr">
        <is>
          <t>KH0400</t>
        </is>
      </c>
      <c r="G3364" s="43" t="n"/>
      <c r="H3364" s="43" t="inlineStr">
        <is>
          <t>Đắk Lắk</t>
        </is>
      </c>
      <c r="I3364" s="43" t="n"/>
    </row>
    <row r="3365" ht="25" customHeight="1">
      <c r="A3365" s="45" t="inlineStr">
        <is>
          <t>Công ty XD XNK Tín Thành - Quận 8/ anh Hậu: 0938.496.694</t>
        </is>
      </c>
      <c r="B3365" s="45" t="inlineStr">
        <is>
          <t>0938.496.694</t>
        </is>
      </c>
      <c r="C3365" s="45" t="inlineStr">
        <is>
          <t>41/2 Bùi Minh Trực, P.5, Q.8</t>
        </is>
      </c>
      <c r="D3365" s="45" t="n"/>
      <c r="E3365" s="45" t="n"/>
      <c r="F3365" s="45" t="inlineStr">
        <is>
          <t>KH0399</t>
        </is>
      </c>
      <c r="G3365" s="45" t="n"/>
      <c r="H3365" s="45" t="inlineStr">
        <is>
          <t>TP. Hồ Chí Minh</t>
        </is>
      </c>
      <c r="I3365" s="45" t="n"/>
    </row>
    <row r="3366" ht="25" customHeight="1">
      <c r="A3366" s="43" t="inlineStr">
        <is>
          <t>Cửa hàng Tiến Thịnh - Long An/ 0984.443.402 - Fax: 0723.858.100, Vợ: 0825.429.215</t>
        </is>
      </c>
      <c r="B3366" s="43" t="inlineStr">
        <is>
          <t>0984.443.402 / 0723.858.100 / 0825.429.215</t>
        </is>
      </c>
      <c r="C3366" s="43" t="inlineStr">
        <is>
          <t>KP.3 - TT. Thạnh Hóa - Long An</t>
        </is>
      </c>
      <c r="D3366" s="43" t="n"/>
      <c r="E3366" s="43" t="n"/>
      <c r="F3366" s="43" t="inlineStr">
        <is>
          <t>KH0397</t>
        </is>
      </c>
      <c r="G3366" s="43" t="n"/>
      <c r="H3366" s="43" t="inlineStr">
        <is>
          <t>Long An</t>
        </is>
      </c>
      <c r="I3366" s="43" t="n"/>
    </row>
    <row r="3367" ht="25" customHeight="1">
      <c r="A3367" s="45" t="inlineStr">
        <is>
          <t>Anh Hùng / Lộc - Đức Trọng/ 0913.189.452</t>
        </is>
      </c>
      <c r="B3367" s="45" t="inlineStr">
        <is>
          <t>0913.189.452</t>
        </is>
      </c>
      <c r="C3367" s="45" t="inlineStr">
        <is>
          <t>Đức Trọng, Lâm Đồng</t>
        </is>
      </c>
      <c r="D3367" s="45" t="n"/>
      <c r="E3367" s="45" t="n"/>
      <c r="F3367" s="45" t="inlineStr">
        <is>
          <t>KH0396</t>
        </is>
      </c>
      <c r="G3367" s="45" t="n"/>
      <c r="H3367" s="45" t="inlineStr">
        <is>
          <t>Lâm Đồng</t>
        </is>
      </c>
      <c r="I3367" s="45" t="n"/>
    </row>
    <row r="3368" ht="25" customHeight="1">
      <c r="A3368" s="43" t="inlineStr">
        <is>
          <t>Anh Lộc - Quận 7/ 0938.580.788</t>
        </is>
      </c>
      <c r="B3368" s="43" t="inlineStr">
        <is>
          <t>0938.580.788</t>
        </is>
      </c>
      <c r="C3368" s="43" t="inlineStr">
        <is>
          <t>Quận 7, TP HCM</t>
        </is>
      </c>
      <c r="D3368" s="43" t="n"/>
      <c r="E3368" s="43" t="n"/>
      <c r="F3368" s="43" t="inlineStr">
        <is>
          <t>KH0393</t>
        </is>
      </c>
      <c r="G3368" s="43" t="n"/>
      <c r="H3368" s="43" t="inlineStr">
        <is>
          <t>TP. Hồ Chí Minh</t>
        </is>
      </c>
      <c r="I3368" s="43" t="n"/>
    </row>
    <row r="3369" ht="25" customHeight="1">
      <c r="A3369" s="45" t="inlineStr">
        <is>
          <t>Cửa hàng Thái Dương - Quảng Trị/ 0914.702.333</t>
        </is>
      </c>
      <c r="B3369" s="45" t="inlineStr">
        <is>
          <t>0914.702.333</t>
        </is>
      </c>
      <c r="C3369" s="45" t="inlineStr">
        <is>
          <t>Vĩnh Linh, Quảng Trị</t>
        </is>
      </c>
      <c r="D3369" s="45" t="n"/>
      <c r="E3369" s="45" t="n"/>
      <c r="F3369" s="45" t="inlineStr">
        <is>
          <t>KH0394</t>
        </is>
      </c>
      <c r="G3369" s="45" t="n"/>
      <c r="H3369" s="45" t="n"/>
      <c r="I3369" s="45" t="n"/>
    </row>
    <row r="3370" ht="25" customHeight="1">
      <c r="A3370" s="43" t="inlineStr">
        <is>
          <t>Anh Khoa - Nha Trang/ 0975.850.875</t>
        </is>
      </c>
      <c r="B3370" s="43" t="inlineStr">
        <is>
          <t>0975.850.875</t>
        </is>
      </c>
      <c r="C3370" s="43" t="inlineStr">
        <is>
          <t>Nha Trang</t>
        </is>
      </c>
      <c r="D3370" s="43" t="n"/>
      <c r="E3370" s="43" t="n"/>
      <c r="F3370" s="43" t="inlineStr">
        <is>
          <t>KH0395</t>
        </is>
      </c>
      <c r="G3370" s="43" t="n"/>
      <c r="H3370" s="43" t="inlineStr">
        <is>
          <t>Khánh Hòa</t>
        </is>
      </c>
      <c r="I3370" s="43" t="n"/>
    </row>
    <row r="3371" ht="25" customHeight="1">
      <c r="A3371" s="45" t="inlineStr">
        <is>
          <t>Anh Thanh - Vĩnh Hưng/ 0983.469.112)</t>
        </is>
      </c>
      <c r="B3371" s="45" t="inlineStr">
        <is>
          <t>0983.469.112</t>
        </is>
      </c>
      <c r="C3371" s="45" t="inlineStr">
        <is>
          <t>Vĩnh Hưng - Long An</t>
        </is>
      </c>
      <c r="D3371" s="45" t="n"/>
      <c r="E3371" s="45" t="n"/>
      <c r="F3371" s="45" t="inlineStr">
        <is>
          <t>KH0392</t>
        </is>
      </c>
      <c r="G3371" s="45" t="n"/>
      <c r="H3371" s="45" t="inlineStr">
        <is>
          <t>Long An</t>
        </is>
      </c>
      <c r="I3371" s="45" t="n"/>
    </row>
    <row r="3372" ht="25" customHeight="1">
      <c r="A3372" s="43" t="inlineStr">
        <is>
          <t>Công ty TNHH Việt Nam Gạch Men Thạch Anh - Bình Dương/ A.Dũng 0989.333.431</t>
        </is>
      </c>
      <c r="B3372" s="43" t="inlineStr">
        <is>
          <t>0989.333.431</t>
        </is>
      </c>
      <c r="C3372" s="43" t="inlineStr">
        <is>
          <t>ấp An Hòa, Xã Hòa Lợi, Huyện Bến Cát, Tỉnh Bình Dương</t>
        </is>
      </c>
      <c r="D3372" s="43" t="n"/>
      <c r="E3372" s="43" t="n"/>
      <c r="F3372" s="43" t="inlineStr">
        <is>
          <t>KH0391</t>
        </is>
      </c>
      <c r="G3372" s="43" t="n"/>
      <c r="H3372" s="43" t="inlineStr">
        <is>
          <t>Bình Dương</t>
        </is>
      </c>
      <c r="I3372" s="43" t="n"/>
    </row>
    <row r="3373" ht="25" customHeight="1">
      <c r="A3373" s="45" t="inlineStr">
        <is>
          <t>CH Phúc Anh - Đồng Nai/ 0914.494.249</t>
        </is>
      </c>
      <c r="B3373" s="45" t="inlineStr">
        <is>
          <t>0914.494.249</t>
        </is>
      </c>
      <c r="C3373" s="45" t="inlineStr">
        <is>
          <t>K5 05+06 KP1, P. Long Bình Tân, TP Biên Hòa, Đồng Nai</t>
        </is>
      </c>
      <c r="D3373" s="45" t="n"/>
      <c r="E3373" s="45" t="n"/>
      <c r="F3373" s="45" t="inlineStr">
        <is>
          <t>KH0390</t>
        </is>
      </c>
      <c r="G3373" s="45" t="n"/>
      <c r="H3373" s="45" t="inlineStr">
        <is>
          <t>Đồng Nai</t>
        </is>
      </c>
      <c r="I3373" s="45" t="n"/>
    </row>
    <row r="3374" ht="25" customHeight="1">
      <c r="A3374" s="43" t="inlineStr">
        <is>
          <t>anh Điền - Long Xuyên/ 0949.424.798</t>
        </is>
      </c>
      <c r="B3374" s="43" t="inlineStr">
        <is>
          <t>0949.424.798</t>
        </is>
      </c>
      <c r="C3374" s="43" t="inlineStr">
        <is>
          <t>Long Xuyên, An Giang</t>
        </is>
      </c>
      <c r="D3374" s="43" t="n"/>
      <c r="E3374" s="43" t="n"/>
      <c r="F3374" s="43" t="inlineStr">
        <is>
          <t>KH0389</t>
        </is>
      </c>
      <c r="G3374" s="43" t="n"/>
      <c r="H3374" s="43" t="inlineStr">
        <is>
          <t>An Giang</t>
        </is>
      </c>
      <c r="I3374" s="43" t="n"/>
    </row>
    <row r="3375" ht="25" customHeight="1">
      <c r="A3375" s="45" t="inlineStr">
        <is>
          <t>anh Tuấn - Mộc Hóa/ 0918.527.101</t>
        </is>
      </c>
      <c r="B3375" s="45" t="inlineStr">
        <is>
          <t>0918.527.101</t>
        </is>
      </c>
      <c r="C3375" s="45" t="inlineStr">
        <is>
          <t>Mộc Hóa, Long An</t>
        </is>
      </c>
      <c r="D3375" s="45" t="n"/>
      <c r="E3375" s="45" t="n"/>
      <c r="F3375" s="45" t="inlineStr">
        <is>
          <t>KH0388</t>
        </is>
      </c>
      <c r="G3375" s="45" t="n"/>
      <c r="H3375" s="45" t="inlineStr">
        <is>
          <t>Long An</t>
        </is>
      </c>
      <c r="I3375" s="45" t="n"/>
    </row>
    <row r="3376" ht="25" customHeight="1">
      <c r="A3376" s="43" t="inlineStr">
        <is>
          <t>Anh Thanh - Quận 9/ 0973.807.939 - 0918.800.500</t>
        </is>
      </c>
      <c r="B3376" s="43" t="inlineStr">
        <is>
          <t>0973.807.939 / 0918.800.500</t>
        </is>
      </c>
      <c r="C3376" s="43" t="inlineStr">
        <is>
          <t>Khu Công Nghệ Cao, Quận 9</t>
        </is>
      </c>
      <c r="D3376" s="43" t="n"/>
      <c r="E3376" s="43" t="n"/>
      <c r="F3376" s="43" t="inlineStr">
        <is>
          <t>KH0387</t>
        </is>
      </c>
      <c r="G3376" s="43" t="n"/>
      <c r="H3376" s="43" t="inlineStr">
        <is>
          <t>TP. Hồ Chí Minh</t>
        </is>
      </c>
      <c r="I3376" s="43" t="n"/>
    </row>
    <row r="3377" ht="25" customHeight="1">
      <c r="A3377" s="45" t="inlineStr">
        <is>
          <t>Xưởng Thành Sơn - Bình Chánh/ 0908.833.700</t>
        </is>
      </c>
      <c r="B3377" s="45" t="inlineStr">
        <is>
          <t>0908.833.700</t>
        </is>
      </c>
      <c r="C3377" s="45" t="inlineStr">
        <is>
          <t>11/7 Bình Chánh, TP HCM</t>
        </is>
      </c>
      <c r="D3377" s="45" t="n"/>
      <c r="E3377" s="45" t="n"/>
      <c r="F3377" s="45" t="inlineStr">
        <is>
          <t>KH0385</t>
        </is>
      </c>
      <c r="G3377" s="45" t="n"/>
      <c r="H3377" s="45" t="inlineStr">
        <is>
          <t>TP. Hồ Chí Minh</t>
        </is>
      </c>
      <c r="I3377" s="45" t="n"/>
    </row>
    <row r="3378" ht="25" customHeight="1">
      <c r="A3378" s="43" t="inlineStr">
        <is>
          <t>Anh Sỹ - Gia Nghĩa/ 0973.015.777</t>
        </is>
      </c>
      <c r="B3378" s="43" t="inlineStr">
        <is>
          <t>0973.015.777</t>
        </is>
      </c>
      <c r="C3378" s="43" t="inlineStr">
        <is>
          <t>Gia Nghĩa, Đắk nông</t>
        </is>
      </c>
      <c r="D3378" s="43" t="n"/>
      <c r="E3378" s="43" t="n"/>
      <c r="F3378" s="43" t="inlineStr">
        <is>
          <t>KH0386</t>
        </is>
      </c>
      <c r="G3378" s="43" t="n"/>
      <c r="H3378" s="43" t="inlineStr">
        <is>
          <t>Đắk Nông</t>
        </is>
      </c>
      <c r="I3378" s="43" t="n"/>
    </row>
    <row r="3379" ht="25" customHeight="1">
      <c r="A3379" s="45" t="inlineStr">
        <is>
          <t>Anh Hùng - Đắknông/ 0932.609.609-0941.609.609</t>
        </is>
      </c>
      <c r="B3379" s="45" t="inlineStr">
        <is>
          <t>0932.609.609-0941</t>
        </is>
      </c>
      <c r="C3379" s="45" t="inlineStr">
        <is>
          <t>Đắknông</t>
        </is>
      </c>
      <c r="D3379" s="45" t="n"/>
      <c r="E3379" s="45" t="n"/>
      <c r="F3379" s="45" t="inlineStr">
        <is>
          <t>KH0384</t>
        </is>
      </c>
      <c r="G3379" s="45" t="n"/>
      <c r="H3379" s="45" t="inlineStr">
        <is>
          <t>Đắk Nông</t>
        </is>
      </c>
      <c r="I3379" s="45" t="n"/>
    </row>
    <row r="3380" ht="25" customHeight="1">
      <c r="A3380" s="43" t="inlineStr">
        <is>
          <t>Công ty TNHH Thái Bảo - Bình Thuận/ Anh Gia: 0935.599.227</t>
        </is>
      </c>
      <c r="B3380" s="43" t="inlineStr">
        <is>
          <t>0935.599.227</t>
        </is>
      </c>
      <c r="C3380" s="43" t="inlineStr">
        <is>
          <t>Cụm công nghiệp, Tiểu thủ công nghiệp, Thôn 2, xã Sùng Nhơn, Đức Linh, Bình Thuận</t>
        </is>
      </c>
      <c r="D3380" s="43" t="n"/>
      <c r="E3380" s="43" t="n"/>
      <c r="F3380" s="43" t="inlineStr">
        <is>
          <t>KH0383</t>
        </is>
      </c>
      <c r="G3380" s="43" t="n"/>
      <c r="H3380" s="43" t="inlineStr">
        <is>
          <t>Bình Thuận</t>
        </is>
      </c>
      <c r="I3380" s="43" t="n"/>
    </row>
    <row r="3381" ht="25" customHeight="1">
      <c r="A3381" s="45" t="inlineStr">
        <is>
          <t>Anh Lợi - Lâm Đồng/ 0983.862.545</t>
        </is>
      </c>
      <c r="B3381" s="45" t="inlineStr">
        <is>
          <t>0983.862.545</t>
        </is>
      </c>
      <c r="C3381" s="45" t="inlineStr">
        <is>
          <t>Bảo Lộc, Lâm Đồng</t>
        </is>
      </c>
      <c r="D3381" s="45" t="n"/>
      <c r="E3381" s="45" t="n"/>
      <c r="F3381" s="45" t="inlineStr">
        <is>
          <t>KH0382</t>
        </is>
      </c>
      <c r="G3381" s="45" t="n"/>
      <c r="H3381" s="45" t="inlineStr">
        <is>
          <t>Lâm Đồng</t>
        </is>
      </c>
      <c r="I3381" s="45" t="n"/>
    </row>
    <row r="3382" ht="25" customHeight="1">
      <c r="A3382" s="43" t="inlineStr">
        <is>
          <t>Bãi máy Liên Phương - Tân Vạn/ 0918.860.168</t>
        </is>
      </c>
      <c r="B3382" s="43" t="inlineStr">
        <is>
          <t>0918.860.168</t>
        </is>
      </c>
      <c r="C3382" s="43" t="inlineStr">
        <is>
          <t>Tân Vạn, TP HCM</t>
        </is>
      </c>
      <c r="D3382" s="43" t="n"/>
      <c r="E3382" s="43" t="n"/>
      <c r="F3382" s="43" t="inlineStr">
        <is>
          <t>KH0380</t>
        </is>
      </c>
      <c r="G3382" s="43" t="n"/>
      <c r="H3382" s="43" t="inlineStr">
        <is>
          <t>TP. Hồ Chí Minh</t>
        </is>
      </c>
      <c r="I3382" s="43" t="n"/>
    </row>
    <row r="3383" ht="25" customHeight="1">
      <c r="A3383" s="45" t="inlineStr">
        <is>
          <t>Mr Sone Sey - Cambodia/ 0946.124.073</t>
        </is>
      </c>
      <c r="B3383" s="45" t="inlineStr">
        <is>
          <t>0946.124.073</t>
        </is>
      </c>
      <c r="C3383" s="45" t="inlineStr">
        <is>
          <t>Cambodia</t>
        </is>
      </c>
      <c r="D3383" s="45" t="n"/>
      <c r="E3383" s="45" t="n"/>
      <c r="F3383" s="45" t="inlineStr">
        <is>
          <t>KH0381</t>
        </is>
      </c>
      <c r="G3383" s="45" t="n"/>
      <c r="H3383" s="45" t="inlineStr">
        <is>
          <t>Campuchia</t>
        </is>
      </c>
      <c r="I3383" s="45" t="n"/>
    </row>
    <row r="3384" ht="25" customHeight="1">
      <c r="A3384" s="43" t="inlineStr">
        <is>
          <t>Xưởng anh Hùng - Đức Trọng/ 0905.081.777</t>
        </is>
      </c>
      <c r="B3384" s="43" t="inlineStr">
        <is>
          <t>0905.081.777</t>
        </is>
      </c>
      <c r="C3384" s="43" t="inlineStr">
        <is>
          <t>Đức Trọng, Lâm Đồng</t>
        </is>
      </c>
      <c r="D3384" s="43" t="n"/>
      <c r="E3384" s="43" t="n"/>
      <c r="F3384" s="43" t="inlineStr">
        <is>
          <t>KH0378</t>
        </is>
      </c>
      <c r="G3384" s="43" t="n"/>
      <c r="H3384" s="43" t="inlineStr">
        <is>
          <t>Lâm Đồng</t>
        </is>
      </c>
      <c r="I3384" s="43" t="n"/>
    </row>
    <row r="3385" ht="25" customHeight="1">
      <c r="A3385" s="45" t="inlineStr">
        <is>
          <t>Anh Độ - Bưu Điện Càng Long/ 0981.909.734-0898.816.592</t>
        </is>
      </c>
      <c r="B3385" s="45" t="inlineStr">
        <is>
          <t>0981.909.734-0898</t>
        </is>
      </c>
      <c r="C3385" s="45" t="inlineStr">
        <is>
          <t>Bưu Điện Càng Long, Trà Vinh</t>
        </is>
      </c>
      <c r="D3385" s="45" t="n"/>
      <c r="E3385" s="45" t="n"/>
      <c r="F3385" s="45" t="inlineStr">
        <is>
          <t>KH0379</t>
        </is>
      </c>
      <c r="G3385" s="45" t="n"/>
      <c r="H3385" s="45" t="inlineStr">
        <is>
          <t>Vĩnh Long</t>
        </is>
      </c>
      <c r="I3385" s="45" t="n"/>
    </row>
    <row r="3386" ht="25" customHeight="1">
      <c r="A3386" s="43" t="inlineStr">
        <is>
          <t>Anh Dương (Công ty TNHH MTV Xây Dựng Khánh Dương)- Nha Trang/ 0903.529.130</t>
        </is>
      </c>
      <c r="B3386" s="43" t="inlineStr">
        <is>
          <t>0903.529.130</t>
        </is>
      </c>
      <c r="C3386" s="43" t="inlineStr">
        <is>
          <t>Tổ 7, Thị Trấn Khánh Vĩnh, khánh Vĩnh, Khánh Hòa</t>
        </is>
      </c>
      <c r="D3386" s="43" t="n"/>
      <c r="E3386" s="43" t="n"/>
      <c r="F3386" s="43" t="inlineStr">
        <is>
          <t>KH0377</t>
        </is>
      </c>
      <c r="G3386" s="43" t="n"/>
      <c r="H3386" s="43" t="inlineStr">
        <is>
          <t>Khánh Hòa</t>
        </is>
      </c>
      <c r="I3386" s="43" t="n"/>
    </row>
    <row r="3387" ht="25" customHeight="1">
      <c r="A3387" s="45" t="inlineStr">
        <is>
          <t>Xưởng Long Xích - Long Xuyên/ 0919.736.113</t>
        </is>
      </c>
      <c r="B3387" s="45" t="inlineStr">
        <is>
          <t>0919.736.113</t>
        </is>
      </c>
      <c r="C3387" s="45" t="inlineStr">
        <is>
          <t>TP Long Xuyên, An Giang</t>
        </is>
      </c>
      <c r="D3387" s="45" t="n"/>
      <c r="E3387" s="45" t="n"/>
      <c r="F3387" s="45" t="inlineStr">
        <is>
          <t>KH0376</t>
        </is>
      </c>
      <c r="G3387" s="45" t="n"/>
      <c r="H3387" s="45" t="inlineStr">
        <is>
          <t>An Giang</t>
        </is>
      </c>
      <c r="I3387" s="45" t="n"/>
    </row>
    <row r="3388" ht="25" customHeight="1">
      <c r="A3388" s="43" t="inlineStr">
        <is>
          <t>anh Tính - Bình Chánh/ 0988.997.491</t>
        </is>
      </c>
      <c r="B3388" s="43" t="inlineStr">
        <is>
          <t>0988.997.491</t>
        </is>
      </c>
      <c r="C3388" s="43" t="inlineStr">
        <is>
          <t>Bình Chánh - TP.HCM</t>
        </is>
      </c>
      <c r="D3388" s="43" t="n"/>
      <c r="E3388" s="43" t="n"/>
      <c r="F3388" s="43" t="inlineStr">
        <is>
          <t>KH0375</t>
        </is>
      </c>
      <c r="G3388" s="43" t="n"/>
      <c r="H3388" s="43" t="inlineStr">
        <is>
          <t>TP. Hồ Chí Minh</t>
        </is>
      </c>
      <c r="I3388" s="43" t="n"/>
    </row>
    <row r="3389" ht="25" customHeight="1">
      <c r="A3389" s="45" t="inlineStr">
        <is>
          <t>Xưởng anh Năng - Đắk Nông/ 0988.161.138</t>
        </is>
      </c>
      <c r="B3389" s="45" t="inlineStr">
        <is>
          <t>0988.161.138</t>
        </is>
      </c>
      <c r="C3389" s="45" t="inlineStr">
        <is>
          <t>Đắk Nông</t>
        </is>
      </c>
      <c r="D3389" s="45" t="n"/>
      <c r="E3389" s="45" t="n"/>
      <c r="F3389" s="45" t="inlineStr">
        <is>
          <t>KH0374</t>
        </is>
      </c>
      <c r="G3389" s="45" t="n"/>
      <c r="H3389" s="45" t="inlineStr">
        <is>
          <t>Đắk Nông</t>
        </is>
      </c>
      <c r="I3389" s="45" t="n"/>
    </row>
    <row r="3390" ht="25" customHeight="1">
      <c r="A3390" s="43" t="inlineStr">
        <is>
          <t>Anh Phú - Q9/ 0938.227.554</t>
        </is>
      </c>
      <c r="B3390" s="43" t="inlineStr">
        <is>
          <t>0938.227.554</t>
        </is>
      </c>
      <c r="C3390" s="43" t="inlineStr">
        <is>
          <t>Quận 9, TPHCM</t>
        </is>
      </c>
      <c r="D3390" s="43" t="n"/>
      <c r="E3390" s="43" t="n"/>
      <c r="F3390" s="43" t="inlineStr">
        <is>
          <t>KH0372</t>
        </is>
      </c>
      <c r="G3390" s="43" t="n"/>
      <c r="H3390" s="43" t="inlineStr">
        <is>
          <t>TP. Hồ Chí Minh</t>
        </is>
      </c>
      <c r="I3390" s="43" t="n"/>
    </row>
    <row r="3391" ht="25" customHeight="1">
      <c r="A3391" s="45" t="inlineStr">
        <is>
          <t>Anh Tiến - Nha Trang/ 0989.837.361</t>
        </is>
      </c>
      <c r="B3391" s="45" t="inlineStr">
        <is>
          <t>0989.837.361</t>
        </is>
      </c>
      <c r="C3391" s="45" t="inlineStr">
        <is>
          <t>Nha Trang</t>
        </is>
      </c>
      <c r="D3391" s="45" t="n"/>
      <c r="E3391" s="45" t="n"/>
      <c r="F3391" s="45" t="inlineStr">
        <is>
          <t>KH0373</t>
        </is>
      </c>
      <c r="G3391" s="45" t="n"/>
      <c r="H3391" s="45" t="inlineStr">
        <is>
          <t>Khánh Hòa</t>
        </is>
      </c>
      <c r="I3391" s="45" t="n"/>
    </row>
    <row r="3392" ht="25" customHeight="1">
      <c r="A3392" s="43" t="inlineStr">
        <is>
          <t>anh Vân - Vĩnh Long/ 0989.474.529</t>
        </is>
      </c>
      <c r="B3392" s="43" t="inlineStr">
        <is>
          <t>0989.474.529</t>
        </is>
      </c>
      <c r="C3392" s="43" t="inlineStr">
        <is>
          <t>Vĩnh Long</t>
        </is>
      </c>
      <c r="D3392" s="43" t="n"/>
      <c r="E3392" s="43" t="n"/>
      <c r="F3392" s="43" t="inlineStr">
        <is>
          <t>KH0371</t>
        </is>
      </c>
      <c r="G3392" s="43" t="n"/>
      <c r="H3392" s="43" t="n"/>
      <c r="I3392" s="43" t="n"/>
    </row>
    <row r="3393" ht="25" customHeight="1">
      <c r="A3393" s="45" t="inlineStr">
        <is>
          <t>anh Hòa - Bà Rịa Vũng Tàu/ 01627.117.338</t>
        </is>
      </c>
      <c r="B3393" s="45" t="inlineStr">
        <is>
          <t>01627.117.338</t>
        </is>
      </c>
      <c r="C3393" s="45" t="inlineStr">
        <is>
          <t>Vũng Tàu</t>
        </is>
      </c>
      <c r="D3393" s="45" t="n"/>
      <c r="E3393" s="45" t="n"/>
      <c r="F3393" s="45" t="inlineStr">
        <is>
          <t>KH0369</t>
        </is>
      </c>
      <c r="G3393" s="45" t="n"/>
      <c r="H3393" s="45" t="inlineStr">
        <is>
          <t>Bà Rịa - Vũng Tàu</t>
        </is>
      </c>
      <c r="I3393" s="45" t="n"/>
    </row>
    <row r="3394" ht="25" customHeight="1">
      <c r="A3394" s="43" t="inlineStr">
        <is>
          <t>anh Thanh - Đồng Nai/ 01695.055.521</t>
        </is>
      </c>
      <c r="B3394" s="43" t="inlineStr">
        <is>
          <t>01695.055.521</t>
        </is>
      </c>
      <c r="C3394" s="43" t="inlineStr">
        <is>
          <t>Đồng Nai</t>
        </is>
      </c>
      <c r="D3394" s="43" t="n"/>
      <c r="E3394" s="43" t="n"/>
      <c r="F3394" s="43" t="inlineStr">
        <is>
          <t>KH0370</t>
        </is>
      </c>
      <c r="G3394" s="43" t="n"/>
      <c r="H3394" s="43" t="inlineStr">
        <is>
          <t>Đồng Nai</t>
        </is>
      </c>
      <c r="I3394" s="43" t="n"/>
    </row>
    <row r="3395" ht="25" customHeight="1">
      <c r="A3395" s="45" t="inlineStr">
        <is>
          <t>Anh Tài (Công ty Khai Thác Khoáng Sản Tân Mỹ) - Bình Dương/ 0918.158.046</t>
        </is>
      </c>
      <c r="B3395" s="45" t="inlineStr">
        <is>
          <t>0918.158.046</t>
        </is>
      </c>
      <c r="C3395" s="45" t="inlineStr">
        <is>
          <t>ấp 3, Tân Mỹ, Tân Uyên, Bình Dương</t>
        </is>
      </c>
      <c r="D3395" s="45" t="n"/>
      <c r="E3395" s="45" t="n"/>
      <c r="F3395" s="45" t="inlineStr">
        <is>
          <t>KH0368</t>
        </is>
      </c>
      <c r="G3395" s="45" t="n"/>
      <c r="H3395" s="45" t="inlineStr">
        <is>
          <t>Bình Dương</t>
        </is>
      </c>
      <c r="I3395" s="45" t="n"/>
    </row>
    <row r="3396" ht="25" customHeight="1">
      <c r="A3396" s="43" t="inlineStr">
        <is>
          <t>Công ty Cổ phần 482 - ĐT: 0383.853.200 Fax: 0383.854.701</t>
        </is>
      </c>
      <c r="B3396" s="43" t="inlineStr">
        <is>
          <t>0383.853.200 / 0383.854.701</t>
        </is>
      </c>
      <c r="C3396" s="43" t="inlineStr">
        <is>
          <t>Số 155 Đường Trường Trinh, TP Vinh, Tỉnh Nghệ An</t>
        </is>
      </c>
      <c r="D3396" s="43" t="n"/>
      <c r="E3396" s="43" t="n"/>
      <c r="F3396" s="43" t="inlineStr">
        <is>
          <t>KH0367</t>
        </is>
      </c>
      <c r="G3396" s="43" t="n"/>
      <c r="H3396" s="43" t="n"/>
      <c r="I3396" s="43" t="n"/>
    </row>
    <row r="3397" ht="25" customHeight="1">
      <c r="A3397" s="45" t="inlineStr">
        <is>
          <t>Garage Thành Thơ - Lâm Đồng/ 0984.862.528</t>
        </is>
      </c>
      <c r="B3397" s="45" t="inlineStr">
        <is>
          <t>0984.862.528</t>
        </is>
      </c>
      <c r="C3397" s="45" t="inlineStr">
        <is>
          <t>Lâm Đồng</t>
        </is>
      </c>
      <c r="D3397" s="45" t="n"/>
      <c r="E3397" s="45" t="n"/>
      <c r="F3397" s="45" t="inlineStr">
        <is>
          <t>KH0366</t>
        </is>
      </c>
      <c r="G3397" s="45" t="n"/>
      <c r="H3397" s="45" t="inlineStr">
        <is>
          <t>Lâm Đồng</t>
        </is>
      </c>
      <c r="I3397" s="45" t="n"/>
    </row>
    <row r="3398" ht="25" customHeight="1">
      <c r="A3398" s="43" t="inlineStr">
        <is>
          <t>Công ty CP Đầu Tư Xây Dựng Việt Phúc / 0908.286.587</t>
        </is>
      </c>
      <c r="B3398" s="43" t="inlineStr">
        <is>
          <t>0908.286.587</t>
        </is>
      </c>
      <c r="C3398" s="43" t="inlineStr">
        <is>
          <t>Số 17, Ngõ 167, Đường Giải Phóng, Quận Hai Bà Trưng, Hà Nội</t>
        </is>
      </c>
      <c r="D3398" s="43" t="n"/>
      <c r="E3398" s="43" t="n"/>
      <c r="F3398" s="43" t="inlineStr">
        <is>
          <t>KH0362</t>
        </is>
      </c>
      <c r="G3398" s="43" t="n"/>
      <c r="H3398" s="43" t="n"/>
      <c r="I3398" s="43" t="n"/>
    </row>
    <row r="3399" ht="25" customHeight="1">
      <c r="A3399" s="45" t="inlineStr">
        <is>
          <t>Xưởng anh Phương Lớn - Tây Ninh/ 0908.700.278</t>
        </is>
      </c>
      <c r="B3399" s="45" t="inlineStr">
        <is>
          <t>0908.700.278</t>
        </is>
      </c>
      <c r="C3399" s="45" t="inlineStr">
        <is>
          <t>Tây Ninh</t>
        </is>
      </c>
      <c r="D3399" s="45" t="n"/>
      <c r="E3399" s="45" t="n"/>
      <c r="F3399" s="45" t="inlineStr">
        <is>
          <t>KH0363</t>
        </is>
      </c>
      <c r="G3399" s="45" t="n"/>
      <c r="H3399" s="45" t="inlineStr">
        <is>
          <t>Tây Ninh</t>
        </is>
      </c>
      <c r="I3399" s="45" t="n"/>
    </row>
    <row r="3400" ht="25" customHeight="1">
      <c r="A3400" s="43" t="inlineStr">
        <is>
          <t>DNTN Hà An Khánh - Diên Khánh/ anh Tuấn: 0905.500.656</t>
        </is>
      </c>
      <c r="B3400" s="43" t="inlineStr">
        <is>
          <t>0905.500.656</t>
        </is>
      </c>
      <c r="C3400" s="43" t="inlineStr">
        <is>
          <t>Thôn Trung 1, Diên Điền, Diên Khánh, Khánh Hòa</t>
        </is>
      </c>
      <c r="D3400" s="43" t="n"/>
      <c r="E3400" s="43" t="n"/>
      <c r="F3400" s="43" t="inlineStr">
        <is>
          <t>KH0364</t>
        </is>
      </c>
      <c r="G3400" s="43" t="n"/>
      <c r="H3400" s="43" t="inlineStr">
        <is>
          <t>Khánh Hòa</t>
        </is>
      </c>
      <c r="I3400" s="43" t="n"/>
    </row>
    <row r="3401" ht="25" customHeight="1">
      <c r="A3401" s="45" t="inlineStr">
        <is>
          <t>Cửa hàng Lê Thân - Buôn Ma Thuột/ 0945.683.068 - 05003.853.899</t>
        </is>
      </c>
      <c r="B3401" s="45" t="inlineStr">
        <is>
          <t>0945.683.068 / 05003.853.899</t>
        </is>
      </c>
      <c r="C3401" s="45" t="inlineStr">
        <is>
          <t>321 Lê Hồng Phong, TP Buôn Ma Thuột, Đắk Lắk</t>
        </is>
      </c>
      <c r="D3401" s="45" t="n"/>
      <c r="E3401" s="45" t="n"/>
      <c r="F3401" s="45" t="inlineStr">
        <is>
          <t>KH0365</t>
        </is>
      </c>
      <c r="G3401" s="45" t="n"/>
      <c r="H3401" s="45" t="inlineStr">
        <is>
          <t>Đắk Lắk</t>
        </is>
      </c>
      <c r="I3401" s="45" t="n"/>
    </row>
    <row r="3402" ht="25" customHeight="1">
      <c r="A3402" s="43" t="inlineStr">
        <is>
          <t>Công ty TNHH Xây Lắp Số 1- Nha Trang: anh Hiếu: 0913.462.088</t>
        </is>
      </c>
      <c r="B3402" s="43" t="inlineStr">
        <is>
          <t>0913.462.088</t>
        </is>
      </c>
      <c r="C3402" s="43" t="inlineStr">
        <is>
          <t>39 Mê Linh, P. Tân Lập, TP Nha Trang</t>
        </is>
      </c>
      <c r="D3402" s="43" t="n"/>
      <c r="E3402" s="43" t="n"/>
      <c r="F3402" s="43" t="inlineStr">
        <is>
          <t>KH0359</t>
        </is>
      </c>
      <c r="G3402" s="43" t="n"/>
      <c r="H3402" s="43" t="inlineStr">
        <is>
          <t>Khánh Hòa</t>
        </is>
      </c>
      <c r="I3402" s="43" t="n"/>
    </row>
    <row r="3403" ht="25" customHeight="1">
      <c r="A3403" s="45" t="inlineStr">
        <is>
          <t>anh Mốt - Long An/ 0989.702.331</t>
        </is>
      </c>
      <c r="B3403" s="45" t="inlineStr">
        <is>
          <t>0989.702.331</t>
        </is>
      </c>
      <c r="C3403" s="45" t="inlineStr">
        <is>
          <t>Long An</t>
        </is>
      </c>
      <c r="D3403" s="45" t="n"/>
      <c r="E3403" s="45" t="n"/>
      <c r="F3403" s="45" t="inlineStr">
        <is>
          <t>KH0360</t>
        </is>
      </c>
      <c r="G3403" s="45" t="n"/>
      <c r="H3403" s="45" t="inlineStr">
        <is>
          <t>Long An</t>
        </is>
      </c>
      <c r="I3403" s="45" t="n"/>
    </row>
    <row r="3404" ht="25" customHeight="1">
      <c r="A3404" s="43" t="inlineStr">
        <is>
          <t>Anh Hinh - Sài Gòn/ 0908.975.708</t>
        </is>
      </c>
      <c r="B3404" s="43" t="inlineStr">
        <is>
          <t>0908.975.708</t>
        </is>
      </c>
      <c r="C3404" s="43" t="inlineStr">
        <is>
          <t>Sài Gòn</t>
        </is>
      </c>
      <c r="D3404" s="43" t="n"/>
      <c r="E3404" s="43" t="n"/>
      <c r="F3404" s="43" t="inlineStr">
        <is>
          <t>KH0361</t>
        </is>
      </c>
      <c r="G3404" s="43" t="n"/>
      <c r="H3404" s="43" t="inlineStr">
        <is>
          <t>TP. Hồ Chí Minh</t>
        </is>
      </c>
      <c r="I3404" s="43" t="n"/>
    </row>
    <row r="3405" ht="25" customHeight="1">
      <c r="A3405" s="45" t="inlineStr">
        <is>
          <t>anh Giỏi - Sài Gòn/ 0902.557.939</t>
        </is>
      </c>
      <c r="B3405" s="45" t="inlineStr">
        <is>
          <t>0902.557.939</t>
        </is>
      </c>
      <c r="C3405" s="45" t="inlineStr">
        <is>
          <t>Sài Gòn</t>
        </is>
      </c>
      <c r="D3405" s="45" t="n"/>
      <c r="E3405" s="45" t="n"/>
      <c r="F3405" s="45" t="inlineStr">
        <is>
          <t>KH0356</t>
        </is>
      </c>
      <c r="G3405" s="45" t="n"/>
      <c r="H3405" s="45" t="inlineStr">
        <is>
          <t>TP. Hồ Chí Minh</t>
        </is>
      </c>
      <c r="I3405" s="45" t="n"/>
    </row>
    <row r="3406" ht="25" customHeight="1">
      <c r="A3406" s="43" t="inlineStr">
        <is>
          <t>Công ty Cổ phần Quản lý và XD đường bộ Lâm Đồng/ 0989.268.113</t>
        </is>
      </c>
      <c r="B3406" s="43" t="inlineStr">
        <is>
          <t>0989.268.113</t>
        </is>
      </c>
      <c r="C3406" s="43" t="inlineStr">
        <is>
          <t>Số 03 đường Lữ Gia, TP Đà Lạt, Lâm Đồng</t>
        </is>
      </c>
      <c r="D3406" s="43" t="n"/>
      <c r="E3406" s="43" t="n"/>
      <c r="F3406" s="43" t="inlineStr">
        <is>
          <t>KH0357</t>
        </is>
      </c>
      <c r="G3406" s="43" t="n"/>
      <c r="H3406" s="43" t="inlineStr">
        <is>
          <t>Lâm Đồng</t>
        </is>
      </c>
      <c r="I3406" s="43" t="n"/>
    </row>
    <row r="3407" ht="25" customHeight="1">
      <c r="A3407" s="45" t="inlineStr">
        <is>
          <t>Bãi Máy Mai Dũng - Bình Chánh/ 0974.131.390</t>
        </is>
      </c>
      <c r="B3407" s="45" t="inlineStr">
        <is>
          <t>0974.131.390</t>
        </is>
      </c>
      <c r="C3407" s="45" t="inlineStr">
        <is>
          <t>Bình Chánh, TP HCM</t>
        </is>
      </c>
      <c r="D3407" s="45" t="n"/>
      <c r="E3407" s="45" t="n"/>
      <c r="F3407" s="45" t="inlineStr">
        <is>
          <t>KH0358</t>
        </is>
      </c>
      <c r="G3407" s="45" t="n"/>
      <c r="H3407" s="45" t="inlineStr">
        <is>
          <t>TP. Hồ Chí Minh</t>
        </is>
      </c>
      <c r="I3407" s="45" t="n"/>
    </row>
    <row r="3408" ht="25" customHeight="1">
      <c r="A3408" s="43" t="inlineStr">
        <is>
          <t>Công ty TNHH TM-DV-CK Xây dựng Vương Phát</t>
        </is>
      </c>
      <c r="B3408" s="43" t="n"/>
      <c r="C3408" s="43" t="inlineStr">
        <is>
          <t>47/10/10 Ao Đôi, KP10, P.Bình Trị Đông B, Quận Bình Tân, TPHCM</t>
        </is>
      </c>
      <c r="D3408" s="43" t="n"/>
      <c r="E3408" s="43" t="n"/>
      <c r="F3408" s="43" t="inlineStr">
        <is>
          <t>SUAKHO</t>
        </is>
      </c>
      <c r="G3408" s="43" t="n"/>
      <c r="H3408" s="43" t="n"/>
      <c r="I3408" s="43" t="n"/>
    </row>
    <row r="3409" ht="25" customHeight="1">
      <c r="A3409" s="45" t="inlineStr">
        <is>
          <t>Xưởng Thế Vinh - Gia Lai/ 0918.831.569</t>
        </is>
      </c>
      <c r="B3409" s="45" t="inlineStr">
        <is>
          <t>0918.831.569</t>
        </is>
      </c>
      <c r="C3409" s="45" t="inlineStr">
        <is>
          <t>419 Lê Thánh Tông, TP Pleiku, Gia Lai</t>
        </is>
      </c>
      <c r="D3409" s="45" t="n"/>
      <c r="E3409" s="45" t="n"/>
      <c r="F3409" s="45" t="inlineStr">
        <is>
          <t>KH0355</t>
        </is>
      </c>
      <c r="G3409" s="45" t="n"/>
      <c r="H3409" s="45" t="inlineStr">
        <is>
          <t>Gia Lai</t>
        </is>
      </c>
      <c r="I3409" s="45" t="n"/>
    </row>
    <row r="3410" ht="25" customHeight="1">
      <c r="A3410" s="43" t="inlineStr">
        <is>
          <t>anh Quý (công ty TNHH TM Long Hà) - Bình Phước/ 0964.295.555</t>
        </is>
      </c>
      <c r="B3410" s="43" t="inlineStr">
        <is>
          <t>0964.295.555</t>
        </is>
      </c>
      <c r="C3410" s="43" t="inlineStr">
        <is>
          <t>Thôn 11, xã Long Hòa, huyện Bù Gia Mập, Tỉnh Bình Phước</t>
        </is>
      </c>
      <c r="D3410" s="43" t="n"/>
      <c r="E3410" s="43" t="n"/>
      <c r="F3410" s="43" t="inlineStr">
        <is>
          <t>KH0354</t>
        </is>
      </c>
      <c r="G3410" s="43" t="n"/>
      <c r="H3410" s="43" t="inlineStr">
        <is>
          <t>Bình Phước</t>
        </is>
      </c>
      <c r="I3410" s="43" t="n"/>
    </row>
    <row r="3411" ht="25" customHeight="1">
      <c r="A3411" s="45" t="inlineStr">
        <is>
          <t>anh Khuyên - Bến Tre/ 0982.397.707</t>
        </is>
      </c>
      <c r="B3411" s="45" t="inlineStr">
        <is>
          <t>0982.397.707</t>
        </is>
      </c>
      <c r="C3411" s="45" t="inlineStr">
        <is>
          <t>Bình Đại - Bến Tre</t>
        </is>
      </c>
      <c r="D3411" s="45" t="n"/>
      <c r="E3411" s="45" t="n"/>
      <c r="F3411" s="45" t="inlineStr">
        <is>
          <t>KH0350</t>
        </is>
      </c>
      <c r="G3411" s="45" t="n"/>
      <c r="H3411" s="45" t="inlineStr">
        <is>
          <t>Bến Tre</t>
        </is>
      </c>
      <c r="I3411" s="45" t="n"/>
    </row>
    <row r="3412" ht="25" customHeight="1">
      <c r="A3412" s="43" t="inlineStr">
        <is>
          <t>Xưởng anh Việt - Phan Thiết/ 0935.237.429</t>
        </is>
      </c>
      <c r="B3412" s="43" t="inlineStr">
        <is>
          <t>0935.237.429</t>
        </is>
      </c>
      <c r="C3412" s="43" t="inlineStr">
        <is>
          <t>Quốc lộ 1A, TP Phan Thiết, Bình Thuận</t>
        </is>
      </c>
      <c r="D3412" s="43" t="n"/>
      <c r="E3412" s="43" t="n"/>
      <c r="F3412" s="43" t="inlineStr">
        <is>
          <t>KH0351</t>
        </is>
      </c>
      <c r="G3412" s="43" t="n"/>
      <c r="H3412" s="43" t="inlineStr">
        <is>
          <t>Bình Thuận</t>
        </is>
      </c>
      <c r="I3412" s="43" t="n"/>
    </row>
    <row r="3413" ht="25" customHeight="1">
      <c r="A3413" s="45" t="inlineStr">
        <is>
          <t>anh Khoa - Bình Thuận/ 0903.615.282</t>
        </is>
      </c>
      <c r="B3413" s="45" t="inlineStr">
        <is>
          <t>0903.615.282</t>
        </is>
      </c>
      <c r="C3413" s="45" t="inlineStr">
        <is>
          <t>Bình Thuận</t>
        </is>
      </c>
      <c r="D3413" s="45" t="n"/>
      <c r="E3413" s="45" t="n"/>
      <c r="F3413" s="45" t="inlineStr">
        <is>
          <t>KH0352</t>
        </is>
      </c>
      <c r="G3413" s="45" t="n"/>
      <c r="H3413" s="45" t="inlineStr">
        <is>
          <t>Bình Thuận</t>
        </is>
      </c>
      <c r="I3413" s="45" t="n"/>
    </row>
    <row r="3414" ht="25" customHeight="1">
      <c r="A3414" s="43" t="inlineStr">
        <is>
          <t>Anh Khương - Gia Lai/ 0947.868.029</t>
        </is>
      </c>
      <c r="B3414" s="43" t="inlineStr">
        <is>
          <t>0947.868.029</t>
        </is>
      </c>
      <c r="C3414" s="43" t="inlineStr">
        <is>
          <t>Gia Lai</t>
        </is>
      </c>
      <c r="D3414" s="43" t="n"/>
      <c r="E3414" s="43" t="n"/>
      <c r="F3414" s="43" t="inlineStr">
        <is>
          <t>KH0353</t>
        </is>
      </c>
      <c r="G3414" s="43" t="n"/>
      <c r="H3414" s="43" t="inlineStr">
        <is>
          <t>Gia Lai</t>
        </is>
      </c>
      <c r="I3414" s="43" t="n"/>
    </row>
    <row r="3415" ht="25" customHeight="1">
      <c r="A3415" s="45" t="inlineStr">
        <is>
          <t>anh Mến - Quận 8/ 0933.337.588</t>
        </is>
      </c>
      <c r="B3415" s="45" t="inlineStr">
        <is>
          <t>0933.337.588</t>
        </is>
      </c>
      <c r="C3415" s="45" t="inlineStr">
        <is>
          <t>450B/4 Dương Bá Trạch, Phường 1, Quận 8</t>
        </is>
      </c>
      <c r="D3415" s="45" t="n"/>
      <c r="E3415" s="45" t="n"/>
      <c r="F3415" s="45" t="inlineStr">
        <is>
          <t>KH0348</t>
        </is>
      </c>
      <c r="G3415" s="45" t="n"/>
      <c r="H3415" s="45" t="inlineStr">
        <is>
          <t>TP. Hồ Chí Minh</t>
        </is>
      </c>
      <c r="I3415" s="45" t="n"/>
    </row>
    <row r="3416" ht="25" customHeight="1">
      <c r="A3416" s="43" t="inlineStr">
        <is>
          <t>anh Phúc - Nha Trang/ 0935.554.304</t>
        </is>
      </c>
      <c r="B3416" s="43" t="inlineStr">
        <is>
          <t>0935.554.304</t>
        </is>
      </c>
      <c r="C3416" s="43" t="inlineStr">
        <is>
          <t>Nha Trang</t>
        </is>
      </c>
      <c r="D3416" s="43" t="n"/>
      <c r="E3416" s="43" t="n"/>
      <c r="F3416" s="43" t="inlineStr">
        <is>
          <t>KH0349</t>
        </is>
      </c>
      <c r="G3416" s="43" t="n"/>
      <c r="H3416" s="43" t="inlineStr">
        <is>
          <t>Khánh Hòa</t>
        </is>
      </c>
      <c r="I3416" s="43" t="n"/>
    </row>
    <row r="3417" ht="25" customHeight="1">
      <c r="A3417" s="45" t="inlineStr">
        <is>
          <t>anh Phong - Long An/ 0918.434.342</t>
        </is>
      </c>
      <c r="B3417" s="45" t="inlineStr">
        <is>
          <t>0918.434.342</t>
        </is>
      </c>
      <c r="C3417" s="45" t="inlineStr">
        <is>
          <t>Long An</t>
        </is>
      </c>
      <c r="D3417" s="45" t="n"/>
      <c r="E3417" s="45" t="n"/>
      <c r="F3417" s="45" t="inlineStr">
        <is>
          <t>KH0346</t>
        </is>
      </c>
      <c r="G3417" s="45" t="n"/>
      <c r="H3417" s="45" t="inlineStr">
        <is>
          <t>Long An</t>
        </is>
      </c>
      <c r="I3417" s="45" t="n"/>
    </row>
    <row r="3418" ht="25" customHeight="1">
      <c r="A3418" s="43" t="inlineStr">
        <is>
          <t>anh Linh - Đắk Nông/ 0978.983.878</t>
        </is>
      </c>
      <c r="B3418" s="43" t="inlineStr">
        <is>
          <t>0978.983.878</t>
        </is>
      </c>
      <c r="C3418" s="43" t="inlineStr">
        <is>
          <t>Đắk Nông</t>
        </is>
      </c>
      <c r="D3418" s="43" t="n"/>
      <c r="E3418" s="43" t="n"/>
      <c r="F3418" s="43" t="inlineStr">
        <is>
          <t>KH0347</t>
        </is>
      </c>
      <c r="G3418" s="43" t="n"/>
      <c r="H3418" s="43" t="inlineStr">
        <is>
          <t>Đắk Nông</t>
        </is>
      </c>
      <c r="I3418" s="43" t="n"/>
    </row>
    <row r="3419" ht="25" customHeight="1">
      <c r="A3419" s="45" t="inlineStr">
        <is>
          <t>Anh Sang - Bạc Liêu/ 0919.072.081</t>
        </is>
      </c>
      <c r="B3419" s="45" t="inlineStr">
        <is>
          <t>0919.072.081</t>
        </is>
      </c>
      <c r="C3419" s="45" t="inlineStr">
        <is>
          <t>Bạc Liêu</t>
        </is>
      </c>
      <c r="D3419" s="45" t="n"/>
      <c r="E3419" s="45" t="n"/>
      <c r="F3419" s="45" t="inlineStr">
        <is>
          <t>KH0344</t>
        </is>
      </c>
      <c r="G3419" s="45" t="n"/>
      <c r="H3419" s="45" t="inlineStr">
        <is>
          <t>Bạc Liêu</t>
        </is>
      </c>
      <c r="I3419" s="45" t="n"/>
    </row>
    <row r="3420" ht="25" customHeight="1">
      <c r="A3420" s="43" t="inlineStr">
        <is>
          <t>Anh Phùng (Công ty TNHH XD Mai Hà) - Bình Thuận: 0913.932.445</t>
        </is>
      </c>
      <c r="B3420" s="43" t="inlineStr">
        <is>
          <t>0913.932.445</t>
        </is>
      </c>
      <c r="C3420" s="43" t="inlineStr">
        <is>
          <t>164 Bùi Thị Xuân, Phường Xuân An, TP Phan Thiết, Bình Thuận</t>
        </is>
      </c>
      <c r="D3420" s="43" t="n"/>
      <c r="E3420" s="43" t="n"/>
      <c r="F3420" s="43" t="inlineStr">
        <is>
          <t>KH0345</t>
        </is>
      </c>
      <c r="G3420" s="43" t="n"/>
      <c r="H3420" s="43" t="inlineStr">
        <is>
          <t>Bình Thuận</t>
        </is>
      </c>
      <c r="I3420" s="43" t="n"/>
    </row>
    <row r="3421" ht="25" customHeight="1">
      <c r="A3421" s="45" t="inlineStr">
        <is>
          <t>Anh Tân(Công ty TNHH Xây Dựng Tân Bình) - Trà Vinh/ 0949.062.222</t>
        </is>
      </c>
      <c r="B3421" s="45" t="inlineStr">
        <is>
          <t>0949.062.222</t>
        </is>
      </c>
      <c r="C3421" s="45" t="inlineStr">
        <is>
          <t>312A, Lê Lợi, Phường 1, TP Trà Vinh</t>
        </is>
      </c>
      <c r="D3421" s="45" t="n"/>
      <c r="E3421" s="45" t="n"/>
      <c r="F3421" s="45" t="inlineStr">
        <is>
          <t>KH0341</t>
        </is>
      </c>
      <c r="G3421" s="45" t="n"/>
      <c r="H3421" s="45" t="n"/>
      <c r="I3421" s="45" t="n"/>
    </row>
    <row r="3422" ht="25" customHeight="1">
      <c r="A3422" s="43" t="inlineStr">
        <is>
          <t>anh Vũ - An Giang/ 01684.044.093</t>
        </is>
      </c>
      <c r="B3422" s="43" t="inlineStr">
        <is>
          <t>01684.044.093</t>
        </is>
      </c>
      <c r="C3422" s="43" t="inlineStr">
        <is>
          <t>An Giang</t>
        </is>
      </c>
      <c r="D3422" s="43" t="n"/>
      <c r="E3422" s="43" t="n"/>
      <c r="F3422" s="43" t="inlineStr">
        <is>
          <t>KH0342</t>
        </is>
      </c>
      <c r="G3422" s="43" t="n"/>
      <c r="H3422" s="43" t="inlineStr">
        <is>
          <t>An Giang</t>
        </is>
      </c>
      <c r="I3422" s="43" t="n"/>
    </row>
    <row r="3423" ht="25" customHeight="1">
      <c r="A3423" s="45" t="inlineStr">
        <is>
          <t>Anh Hồng - Sài Gòn/ 0977.993.099</t>
        </is>
      </c>
      <c r="B3423" s="45" t="inlineStr">
        <is>
          <t>0977.993.099</t>
        </is>
      </c>
      <c r="C3423" s="45" t="inlineStr">
        <is>
          <t>Sài Gòn</t>
        </is>
      </c>
      <c r="D3423" s="45" t="n"/>
      <c r="E3423" s="45" t="n"/>
      <c r="F3423" s="45" t="inlineStr">
        <is>
          <t>KH0343</t>
        </is>
      </c>
      <c r="G3423" s="45" t="n"/>
      <c r="H3423" s="45" t="inlineStr">
        <is>
          <t>TP. Hồ Chí Minh</t>
        </is>
      </c>
      <c r="I3423" s="45" t="n"/>
    </row>
    <row r="3424" ht="25" customHeight="1">
      <c r="A3424" s="43" t="inlineStr">
        <is>
          <t>Anh Linh - Cà Mau/ 0913.880.930 - 0918.053.361</t>
        </is>
      </c>
      <c r="B3424" s="43" t="inlineStr">
        <is>
          <t>0913.880.930 / 0918.053.361</t>
        </is>
      </c>
      <c r="C3424" s="43" t="inlineStr">
        <is>
          <t>Cà Mau</t>
        </is>
      </c>
      <c r="D3424" s="43" t="n"/>
      <c r="E3424" s="43" t="n"/>
      <c r="F3424" s="43" t="inlineStr">
        <is>
          <t>KH0340</t>
        </is>
      </c>
      <c r="G3424" s="43" t="n"/>
      <c r="H3424" s="43" t="inlineStr">
        <is>
          <t>Cà Mau</t>
        </is>
      </c>
      <c r="I3424" s="43" t="n"/>
    </row>
    <row r="3425" ht="25" customHeight="1">
      <c r="A3425" s="45" t="inlineStr">
        <is>
          <t>Anh Phước - Cà Mau/ 0913.106.505</t>
        </is>
      </c>
      <c r="B3425" s="45" t="inlineStr">
        <is>
          <t>0913.106.505</t>
        </is>
      </c>
      <c r="C3425" s="45" t="inlineStr">
        <is>
          <t>Cà Mau</t>
        </is>
      </c>
      <c r="D3425" s="45" t="n"/>
      <c r="E3425" s="45" t="n"/>
      <c r="F3425" s="45" t="inlineStr">
        <is>
          <t>KH0339</t>
        </is>
      </c>
      <c r="G3425" s="45" t="n"/>
      <c r="H3425" s="45" t="inlineStr">
        <is>
          <t>Cà Mau</t>
        </is>
      </c>
      <c r="I3425" s="45" t="n"/>
    </row>
    <row r="3426" ht="25" customHeight="1">
      <c r="A3426" s="43" t="inlineStr">
        <is>
          <t>anh Thao - Chợ Lầu/ 0945.820.065</t>
        </is>
      </c>
      <c r="B3426" s="43" t="inlineStr">
        <is>
          <t>0945.820.065</t>
        </is>
      </c>
      <c r="C3426" s="43" t="inlineStr">
        <is>
          <t>Chợ Lầu, Bình Thuận</t>
        </is>
      </c>
      <c r="D3426" s="43" t="n"/>
      <c r="E3426" s="43" t="n"/>
      <c r="F3426" s="43" t="inlineStr">
        <is>
          <t>KH0338</t>
        </is>
      </c>
      <c r="G3426" s="43" t="n"/>
      <c r="H3426" s="43" t="inlineStr">
        <is>
          <t>Bình Thuận</t>
        </is>
      </c>
      <c r="I3426" s="43" t="n"/>
    </row>
    <row r="3427" ht="25" customHeight="1">
      <c r="A3427" s="45" t="inlineStr">
        <is>
          <t>Chú Công - Xe Vũ Duy</t>
        </is>
      </c>
      <c r="B3427" s="45" t="n"/>
      <c r="C3427" s="45" t="inlineStr">
        <is>
          <t>Xe Vũ Duy - Đà Lạt</t>
        </is>
      </c>
      <c r="D3427" s="45" t="n"/>
      <c r="E3427" s="45" t="n"/>
      <c r="F3427" s="45" t="inlineStr">
        <is>
          <t>KH0337</t>
        </is>
      </c>
      <c r="G3427" s="45" t="n"/>
      <c r="H3427" s="45" t="inlineStr">
        <is>
          <t>Lâm Đồng</t>
        </is>
      </c>
      <c r="I3427" s="45" t="n"/>
    </row>
    <row r="3428" ht="25" customHeight="1">
      <c r="A3428" s="43" t="inlineStr">
        <is>
          <t>Phạm Anh Tuấn - Khánh Hòa/ 01689.203.939</t>
        </is>
      </c>
      <c r="B3428" s="43" t="inlineStr">
        <is>
          <t>01689.203.939</t>
        </is>
      </c>
      <c r="C3428" s="43" t="inlineStr">
        <is>
          <t>Diên Điền - Diên Khánh - Khánh Hòa</t>
        </is>
      </c>
      <c r="D3428" s="43" t="n"/>
      <c r="E3428" s="43" t="n"/>
      <c r="F3428" s="43" t="inlineStr">
        <is>
          <t>KH0335</t>
        </is>
      </c>
      <c r="G3428" s="43" t="n"/>
      <c r="H3428" s="43" t="inlineStr">
        <is>
          <t>Khánh Hòa</t>
        </is>
      </c>
      <c r="I3428" s="43" t="n"/>
    </row>
    <row r="3429" ht="25" customHeight="1">
      <c r="A3429" s="45" t="inlineStr">
        <is>
          <t>Anh Cường - Tân Vạn/ 0919.064.068</t>
        </is>
      </c>
      <c r="B3429" s="45" t="inlineStr">
        <is>
          <t>0919.064.068</t>
        </is>
      </c>
      <c r="C3429" s="45" t="inlineStr">
        <is>
          <t>Tân Vạn, Đồng Nai</t>
        </is>
      </c>
      <c r="D3429" s="45" t="n"/>
      <c r="E3429" s="45" t="n"/>
      <c r="F3429" s="45" t="inlineStr">
        <is>
          <t>KH0336</t>
        </is>
      </c>
      <c r="G3429" s="45" t="n"/>
      <c r="H3429" s="45" t="inlineStr">
        <is>
          <t>Đồng Nai</t>
        </is>
      </c>
      <c r="I3429" s="45" t="n"/>
    </row>
    <row r="3430" ht="25" customHeight="1">
      <c r="A3430" s="43" t="inlineStr">
        <is>
          <t>Cửa hàng phụ tùng cơ giới Khánh Duy - KonTum/ 0976.248.697 Fax: 0603.885.599</t>
        </is>
      </c>
      <c r="B3430" s="43" t="inlineStr">
        <is>
          <t>0603.885.599 / 0976.248.697</t>
        </is>
      </c>
      <c r="C3430" s="43" t="inlineStr">
        <is>
          <t>Thôn 5, Đắk Mốt, Ngọc Hồi, Kon Tum</t>
        </is>
      </c>
      <c r="D3430" s="43" t="n"/>
      <c r="E3430" s="43" t="n"/>
      <c r="F3430" s="43" t="inlineStr">
        <is>
          <t>KH0334</t>
        </is>
      </c>
      <c r="G3430" s="43" t="n"/>
      <c r="H3430" s="43" t="inlineStr">
        <is>
          <t>Kon Tum</t>
        </is>
      </c>
      <c r="I3430" s="43" t="n"/>
    </row>
    <row r="3431" ht="25" customHeight="1">
      <c r="A3431" s="45" t="inlineStr">
        <is>
          <t>Anh Minh - Gia Lai/ 0976.408.153</t>
        </is>
      </c>
      <c r="B3431" s="45" t="inlineStr">
        <is>
          <t>0976.408.153</t>
        </is>
      </c>
      <c r="C3431" s="45" t="inlineStr">
        <is>
          <t>158 Hai Bà Trưng, Pleiku, Gia Lai</t>
        </is>
      </c>
      <c r="D3431" s="45" t="n"/>
      <c r="E3431" s="45" t="n"/>
      <c r="F3431" s="45" t="inlineStr">
        <is>
          <t>KH0333</t>
        </is>
      </c>
      <c r="G3431" s="45" t="n"/>
      <c r="H3431" s="45" t="inlineStr">
        <is>
          <t>Gia Lai</t>
        </is>
      </c>
      <c r="I3431" s="45" t="n"/>
    </row>
    <row r="3432" ht="25" customHeight="1">
      <c r="A3432" s="43" t="inlineStr">
        <is>
          <t>Xưởng Anh Ngân - KonTum/ 0961.148.779</t>
        </is>
      </c>
      <c r="B3432" s="43" t="inlineStr">
        <is>
          <t>0961.148.779</t>
        </is>
      </c>
      <c r="C3432" s="43" t="inlineStr">
        <is>
          <t>194 Phan Đình Phùng, TP KonTum, KonTum</t>
        </is>
      </c>
      <c r="D3432" s="43" t="n"/>
      <c r="E3432" s="43" t="n"/>
      <c r="F3432" s="43" t="inlineStr">
        <is>
          <t>KH0332</t>
        </is>
      </c>
      <c r="G3432" s="43" t="n"/>
      <c r="H3432" s="43" t="inlineStr">
        <is>
          <t>Kon Tum</t>
        </is>
      </c>
      <c r="I3432" s="43" t="n"/>
    </row>
    <row r="3433" ht="25" customHeight="1">
      <c r="A3433" s="45" t="inlineStr">
        <is>
          <t>Xưởng anh Tân - An Giang/ 0937.204.452</t>
        </is>
      </c>
      <c r="B3433" s="45" t="inlineStr">
        <is>
          <t>0937.204.452</t>
        </is>
      </c>
      <c r="C3433" s="45" t="inlineStr">
        <is>
          <t>Long Xuyên, An Giang</t>
        </is>
      </c>
      <c r="D3433" s="45" t="n"/>
      <c r="E3433" s="45" t="n"/>
      <c r="F3433" s="45" t="inlineStr">
        <is>
          <t>KH0331</t>
        </is>
      </c>
      <c r="G3433" s="45" t="n"/>
      <c r="H3433" s="45" t="inlineStr">
        <is>
          <t>An Giang</t>
        </is>
      </c>
      <c r="I3433" s="45" t="n"/>
    </row>
    <row r="3434" ht="25" customHeight="1">
      <c r="A3434" s="43" t="inlineStr">
        <is>
          <t>Anh Hiếu - Chợ Lầu/ 0946.957.950</t>
        </is>
      </c>
      <c r="B3434" s="43" t="inlineStr">
        <is>
          <t>0946.957.950</t>
        </is>
      </c>
      <c r="C3434" s="43" t="inlineStr">
        <is>
          <t>Chợ Lầu, Bình Thuận</t>
        </is>
      </c>
      <c r="D3434" s="43" t="n"/>
      <c r="E3434" s="43" t="n"/>
      <c r="F3434" s="43" t="inlineStr">
        <is>
          <t>KH0329</t>
        </is>
      </c>
      <c r="G3434" s="43" t="n"/>
      <c r="H3434" s="43" t="inlineStr">
        <is>
          <t>Bình Thuận</t>
        </is>
      </c>
      <c r="I3434" s="43" t="n"/>
    </row>
    <row r="3435" ht="25" customHeight="1">
      <c r="A3435" s="45" t="inlineStr">
        <is>
          <t>Bãi máy chú Kiệt - SG/ 0913.745.709</t>
        </is>
      </c>
      <c r="B3435" s="45" t="inlineStr">
        <is>
          <t>0913.745.709</t>
        </is>
      </c>
      <c r="C3435" s="45" t="inlineStr">
        <is>
          <t>Gần Tân Vạn, SG</t>
        </is>
      </c>
      <c r="D3435" s="45" t="n"/>
      <c r="E3435" s="45" t="n"/>
      <c r="F3435" s="45" t="inlineStr">
        <is>
          <t>KH0330</t>
        </is>
      </c>
      <c r="G3435" s="45" t="n"/>
      <c r="H3435" s="45" t="inlineStr">
        <is>
          <t>TP. Hồ Chí Minh</t>
        </is>
      </c>
      <c r="I3435" s="45" t="n"/>
    </row>
    <row r="3436" ht="25" customHeight="1">
      <c r="A3436" s="43" t="inlineStr">
        <is>
          <t>Xưởng Bảy Lợi - Đồng Nai/0903.906.671</t>
        </is>
      </c>
      <c r="B3436" s="43" t="inlineStr">
        <is>
          <t>0903.906.671</t>
        </is>
      </c>
      <c r="C3436" s="43" t="inlineStr">
        <is>
          <t>Đồng Nai</t>
        </is>
      </c>
      <c r="D3436" s="43" t="n"/>
      <c r="E3436" s="43" t="n"/>
      <c r="F3436" s="43" t="inlineStr">
        <is>
          <t>KH0327</t>
        </is>
      </c>
      <c r="G3436" s="43" t="n"/>
      <c r="H3436" s="43" t="inlineStr">
        <is>
          <t>Đồng Nai</t>
        </is>
      </c>
      <c r="I3436" s="43" t="n"/>
    </row>
    <row r="3437" ht="25" customHeight="1">
      <c r="A3437" s="45" t="inlineStr">
        <is>
          <t>Cửa hàng Anh Thành - Long An/ 0913.834.368</t>
        </is>
      </c>
      <c r="B3437" s="45" t="inlineStr">
        <is>
          <t>0913.834.368</t>
        </is>
      </c>
      <c r="C3437" s="45" t="inlineStr">
        <is>
          <t>Số 23, Hùng Vương, TP Tân An, Long An</t>
        </is>
      </c>
      <c r="D3437" s="45" t="n"/>
      <c r="E3437" s="45" t="n"/>
      <c r="F3437" s="45" t="inlineStr">
        <is>
          <t>KH0328</t>
        </is>
      </c>
      <c r="G3437" s="45" t="n"/>
      <c r="H3437" s="45" t="inlineStr">
        <is>
          <t>Long An</t>
        </is>
      </c>
      <c r="I3437" s="45" t="n"/>
    </row>
    <row r="3438" ht="25" customHeight="1">
      <c r="A3438" s="43" t="inlineStr">
        <is>
          <t>Anh Hậu - Long An/ 0983.297.151</t>
        </is>
      </c>
      <c r="B3438" s="43" t="inlineStr">
        <is>
          <t>0983.297.151</t>
        </is>
      </c>
      <c r="C3438" s="43" t="inlineStr">
        <is>
          <t>Long An</t>
        </is>
      </c>
      <c r="D3438" s="43" t="n"/>
      <c r="E3438" s="43" t="n"/>
      <c r="F3438" s="43" t="inlineStr">
        <is>
          <t>KH0325</t>
        </is>
      </c>
      <c r="G3438" s="43" t="n"/>
      <c r="H3438" s="43" t="inlineStr">
        <is>
          <t>Long An</t>
        </is>
      </c>
      <c r="I3438" s="43" t="n"/>
    </row>
    <row r="3439" ht="25" customHeight="1">
      <c r="A3439" s="45" t="inlineStr">
        <is>
          <t>Anh Hưng - Campuchia/ 00855973289457</t>
        </is>
      </c>
      <c r="B3439" s="45" t="inlineStr">
        <is>
          <t>08559732894 / 85597328945 / 00855973289</t>
        </is>
      </c>
      <c r="C3439" s="45" t="inlineStr">
        <is>
          <t>Campuchia</t>
        </is>
      </c>
      <c r="D3439" s="45" t="n"/>
      <c r="E3439" s="45" t="n"/>
      <c r="F3439" s="45" t="inlineStr">
        <is>
          <t>KH0326</t>
        </is>
      </c>
      <c r="G3439" s="45" t="n"/>
      <c r="H3439" s="45" t="inlineStr">
        <is>
          <t>Campuchia</t>
        </is>
      </c>
      <c r="I3439" s="45" t="n"/>
    </row>
    <row r="3440" ht="25" customHeight="1">
      <c r="A3440" s="43" t="inlineStr">
        <is>
          <t>Xưởng anh Dương - Bình Phước/ 0909.878.757</t>
        </is>
      </c>
      <c r="B3440" s="43" t="inlineStr">
        <is>
          <t>0909.878.757</t>
        </is>
      </c>
      <c r="C3440" s="43" t="inlineStr">
        <is>
          <t>Tổ 5, ấp 2, Tân Khai, Hớn Quản, Bình Phước</t>
        </is>
      </c>
      <c r="D3440" s="43" t="n"/>
      <c r="E3440" s="43" t="n"/>
      <c r="F3440" s="43" t="inlineStr">
        <is>
          <t>KH0324</t>
        </is>
      </c>
      <c r="G3440" s="43" t="n"/>
      <c r="H3440" s="43" t="inlineStr">
        <is>
          <t>Bình Phước</t>
        </is>
      </c>
      <c r="I3440" s="43" t="n"/>
    </row>
    <row r="3441" ht="25" customHeight="1">
      <c r="A3441" s="45" t="inlineStr">
        <is>
          <t>Anh Thuận - Bình Thuận/ 01629.560.196</t>
        </is>
      </c>
      <c r="B3441" s="45" t="inlineStr">
        <is>
          <t>01629.560.196</t>
        </is>
      </c>
      <c r="C3441" s="45" t="inlineStr">
        <is>
          <t>Chợ Lầu, Bình Thuận</t>
        </is>
      </c>
      <c r="D3441" s="45" t="n"/>
      <c r="E3441" s="45" t="n"/>
      <c r="F3441" s="45" t="inlineStr">
        <is>
          <t>KH0323</t>
        </is>
      </c>
      <c r="G3441" s="45" t="n"/>
      <c r="H3441" s="45" t="inlineStr">
        <is>
          <t>Bình Thuận</t>
        </is>
      </c>
      <c r="I3441" s="45" t="n"/>
    </row>
    <row r="3442" ht="25" customHeight="1">
      <c r="A3442" s="43" t="inlineStr">
        <is>
          <t>Xưởng anh Trung - Gia Lai/ 0968.124.011</t>
        </is>
      </c>
      <c r="B3442" s="43" t="inlineStr">
        <is>
          <t>0968.124.011</t>
        </is>
      </c>
      <c r="C3442" s="43" t="inlineStr">
        <is>
          <t>395 Lê Thánh Tôn, Pleiku, Gia Lai</t>
        </is>
      </c>
      <c r="D3442" s="43" t="n"/>
      <c r="E3442" s="43" t="n"/>
      <c r="F3442" s="43" t="inlineStr">
        <is>
          <t>KH0322</t>
        </is>
      </c>
      <c r="G3442" s="43" t="n"/>
      <c r="H3442" s="43" t="inlineStr">
        <is>
          <t>Gia Lai</t>
        </is>
      </c>
      <c r="I3442" s="43" t="n"/>
    </row>
    <row r="3443" ht="25" customHeight="1">
      <c r="A3443" s="45" t="inlineStr">
        <is>
          <t>Anh Thắng - Lái xe</t>
        </is>
      </c>
      <c r="B3443" s="45" t="n"/>
      <c r="C3443" s="45" t="inlineStr">
        <is>
          <t>CTCP Thiết bị Cơ giới Miền Nam</t>
        </is>
      </c>
      <c r="D3443" s="45" t="n"/>
      <c r="E3443" s="45" t="n"/>
      <c r="F3443" s="45" t="inlineStr">
        <is>
          <t>MN24</t>
        </is>
      </c>
      <c r="G3443" s="45" t="n"/>
      <c r="H3443" s="45" t="n"/>
      <c r="I3443" s="45" t="n"/>
    </row>
    <row r="3444" ht="25" customHeight="1">
      <c r="A3444" s="43" t="inlineStr">
        <is>
          <t>Anh Kỳ - Gia Lai/ 01692.923.606</t>
        </is>
      </c>
      <c r="B3444" s="43" t="inlineStr">
        <is>
          <t>01692.923.606</t>
        </is>
      </c>
      <c r="C3444" s="43" t="inlineStr">
        <is>
          <t>Pleiku, Gia Lai</t>
        </is>
      </c>
      <c r="D3444" s="43" t="n"/>
      <c r="E3444" s="43" t="n"/>
      <c r="F3444" s="43" t="inlineStr">
        <is>
          <t>KH0321</t>
        </is>
      </c>
      <c r="G3444" s="43" t="n"/>
      <c r="H3444" s="43" t="inlineStr">
        <is>
          <t>Gia Lai</t>
        </is>
      </c>
      <c r="I3444" s="43" t="n"/>
    </row>
    <row r="3445" ht="25" customHeight="1">
      <c r="A3445" s="45" t="inlineStr">
        <is>
          <t>Bãi máy Trung Hiếu - Suối Tiên/ 0977.175.467</t>
        </is>
      </c>
      <c r="B3445" s="45" t="inlineStr">
        <is>
          <t>0977.175.467</t>
        </is>
      </c>
      <c r="C3445" s="45" t="inlineStr">
        <is>
          <t>Suối Tiên, SG</t>
        </is>
      </c>
      <c r="D3445" s="45" t="n"/>
      <c r="E3445" s="45" t="n"/>
      <c r="F3445" s="45" t="inlineStr">
        <is>
          <t>KH0319</t>
        </is>
      </c>
      <c r="G3445" s="45" t="n"/>
      <c r="H3445" s="45" t="inlineStr">
        <is>
          <t>TP. Hồ Chí Minh</t>
        </is>
      </c>
      <c r="I3445" s="45" t="n"/>
    </row>
    <row r="3446" ht="25" customHeight="1">
      <c r="A3446" s="43" t="inlineStr">
        <is>
          <t>Anh Trường - Đắk Nông/ 01689.299.456</t>
        </is>
      </c>
      <c r="B3446" s="43" t="inlineStr">
        <is>
          <t>01689.299.456</t>
        </is>
      </c>
      <c r="C3446" s="43" t="inlineStr">
        <is>
          <t>Đắk Nông</t>
        </is>
      </c>
      <c r="D3446" s="43" t="n"/>
      <c r="E3446" s="43" t="n"/>
      <c r="F3446" s="43" t="inlineStr">
        <is>
          <t>KH0320</t>
        </is>
      </c>
      <c r="G3446" s="43" t="n"/>
      <c r="H3446" s="43" t="inlineStr">
        <is>
          <t>Đắk Nông</t>
        </is>
      </c>
      <c r="I3446" s="43" t="n"/>
    </row>
    <row r="3447" ht="25" customHeight="1">
      <c r="A3447" s="45" t="inlineStr">
        <is>
          <t>Anh Hiếu - Bình Chánh/ 0903.778.634</t>
        </is>
      </c>
      <c r="B3447" s="45" t="inlineStr">
        <is>
          <t>0903.778.634</t>
        </is>
      </c>
      <c r="C3447" s="45" t="inlineStr">
        <is>
          <t>Bình Chánh, TP HCM</t>
        </is>
      </c>
      <c r="D3447" s="45" t="n"/>
      <c r="E3447" s="45" t="n"/>
      <c r="F3447" s="45" t="inlineStr">
        <is>
          <t>KH0317</t>
        </is>
      </c>
      <c r="G3447" s="45" t="n"/>
      <c r="H3447" s="45" t="inlineStr">
        <is>
          <t>TP. Hồ Chí Minh</t>
        </is>
      </c>
      <c r="I3447" s="45" t="n"/>
    </row>
    <row r="3448" ht="25" customHeight="1">
      <c r="A3448" s="43" t="inlineStr">
        <is>
          <t>Anh Ry - Đắk Nông/ 0944.397.070</t>
        </is>
      </c>
      <c r="B3448" s="43" t="inlineStr">
        <is>
          <t>0944.397.070</t>
        </is>
      </c>
      <c r="C3448" s="43" t="inlineStr">
        <is>
          <t>Đăk Nông</t>
        </is>
      </c>
      <c r="D3448" s="43" t="n"/>
      <c r="E3448" s="43" t="n"/>
      <c r="F3448" s="43" t="inlineStr">
        <is>
          <t>KH0318</t>
        </is>
      </c>
      <c r="G3448" s="43" t="n"/>
      <c r="H3448" s="43" t="inlineStr">
        <is>
          <t>Đắk Nông</t>
        </is>
      </c>
      <c r="I3448" s="43" t="n"/>
    </row>
    <row r="3449" ht="25" customHeight="1">
      <c r="A3449" s="45" t="inlineStr">
        <is>
          <t>Cửa hàng Hải Nghĩa - Hàng Xanh/ A Giang: 0909.296.700</t>
        </is>
      </c>
      <c r="B3449" s="45" t="inlineStr">
        <is>
          <t>0909.296.700</t>
        </is>
      </c>
      <c r="C3449" s="45" t="inlineStr">
        <is>
          <t>Số 431 Điện Biên Phủ, P25, Q.Bình Thạnh, TPHCM</t>
        </is>
      </c>
      <c r="D3449" s="45" t="n"/>
      <c r="E3449" s="45" t="n"/>
      <c r="F3449" s="45" t="inlineStr">
        <is>
          <t>HN</t>
        </is>
      </c>
      <c r="G3449" s="45" t="n"/>
      <c r="H3449" s="45" t="inlineStr">
        <is>
          <t>TP. Hồ Chí Minh</t>
        </is>
      </c>
      <c r="I3449" s="45" t="n"/>
    </row>
    <row r="3450" ht="25" customHeight="1">
      <c r="A3450" s="43" t="inlineStr">
        <is>
          <t>Công ty CP Thi Công Cơ Giới Nhật Bản - Bình Thạnh/ Anh Kha: 0903.774.022</t>
        </is>
      </c>
      <c r="B3450" s="43" t="inlineStr">
        <is>
          <t>0903.774.022</t>
        </is>
      </c>
      <c r="C3450" s="43" t="inlineStr">
        <is>
          <t>8B Đường D2, Khu Văn Thánh Bắc, Phường 25, Quận Bình Thạnh, TP HCM</t>
        </is>
      </c>
      <c r="D3450" s="43" t="n"/>
      <c r="E3450" s="43" t="n"/>
      <c r="F3450" s="43" t="inlineStr">
        <is>
          <t>KH0315</t>
        </is>
      </c>
      <c r="G3450" s="43" t="n"/>
      <c r="H3450" s="43" t="inlineStr">
        <is>
          <t>TP. Hồ Chí Minh</t>
        </is>
      </c>
      <c r="I3450" s="43" t="n"/>
    </row>
    <row r="3451" ht="25" customHeight="1">
      <c r="A3451" s="45" t="inlineStr">
        <is>
          <t>Công ty TNHH Thương Mại Dịch Vụ Xây Dựng Phước Hùng - Tiền Giang/0986.265.642</t>
        </is>
      </c>
      <c r="B3451" s="45" t="inlineStr">
        <is>
          <t>0986.265.642</t>
        </is>
      </c>
      <c r="C3451" s="45" t="inlineStr">
        <is>
          <t>ấp Thạch Thới, Xã Đồng Sơn, Huyện Gò Công Tây, Tỉnh Tiền Giang</t>
        </is>
      </c>
      <c r="D3451" s="45" t="n"/>
      <c r="E3451" s="45" t="n"/>
      <c r="F3451" s="45" t="inlineStr">
        <is>
          <t>KH0316</t>
        </is>
      </c>
      <c r="G3451" s="45" t="n"/>
      <c r="H3451" s="45" t="inlineStr">
        <is>
          <t>Tiền Giang</t>
        </is>
      </c>
      <c r="I3451" s="45" t="n"/>
    </row>
    <row r="3452" ht="25" customHeight="1">
      <c r="A3452" s="43" t="inlineStr">
        <is>
          <t>Xưởng chú Sơn - BMT/ 0906.519.558</t>
        </is>
      </c>
      <c r="B3452" s="43" t="inlineStr">
        <is>
          <t>0906.519.558</t>
        </is>
      </c>
      <c r="C3452" s="43" t="inlineStr">
        <is>
          <t>TP Buôn Mê Thuột, Đắk Lắk</t>
        </is>
      </c>
      <c r="D3452" s="43" t="n"/>
      <c r="E3452" s="43" t="n"/>
      <c r="F3452" s="43" t="inlineStr">
        <is>
          <t>KH0314</t>
        </is>
      </c>
      <c r="G3452" s="43" t="n"/>
      <c r="H3452" s="43" t="inlineStr">
        <is>
          <t>Đắk Lắk</t>
        </is>
      </c>
      <c r="I3452" s="43" t="n"/>
    </row>
    <row r="3453" ht="25" customHeight="1">
      <c r="A3453" s="45" t="inlineStr">
        <is>
          <t>Anh Hải (Công ty TNHH Quý Thịnh) - Quận 8/ 0983.055.060</t>
        </is>
      </c>
      <c r="B3453" s="45" t="inlineStr">
        <is>
          <t>0983.055.060</t>
        </is>
      </c>
      <c r="C3453" s="45" t="inlineStr">
        <is>
          <t>3 Lô G, Cư Xá Bình Đông, Phường 15, Quận 8, TP HCM</t>
        </is>
      </c>
      <c r="D3453" s="45" t="n"/>
      <c r="E3453" s="45" t="n"/>
      <c r="F3453" s="45" t="inlineStr">
        <is>
          <t>KH0312</t>
        </is>
      </c>
      <c r="G3453" s="45" t="n"/>
      <c r="H3453" s="45" t="inlineStr">
        <is>
          <t>TP. Hồ Chí Minh</t>
        </is>
      </c>
      <c r="I3453" s="45" t="n"/>
    </row>
    <row r="3454" ht="25" customHeight="1">
      <c r="A3454" s="43" t="inlineStr">
        <is>
          <t>Anh Đức (Công ty Hòa Phát ) - Bình Thuận/ 0916.421.453</t>
        </is>
      </c>
      <c r="B3454" s="43" t="inlineStr">
        <is>
          <t>0916.421.453</t>
        </is>
      </c>
      <c r="C3454" s="43" t="inlineStr">
        <is>
          <t>Quốc lộ 1A, TP Phan Thiết, Bình Thuận</t>
        </is>
      </c>
      <c r="D3454" s="43" t="n"/>
      <c r="E3454" s="43" t="n"/>
      <c r="F3454" s="43" t="inlineStr">
        <is>
          <t>KH0313</t>
        </is>
      </c>
      <c r="G3454" s="43" t="n"/>
      <c r="H3454" s="43" t="inlineStr">
        <is>
          <t>Bình Thuận</t>
        </is>
      </c>
      <c r="I3454" s="43" t="n"/>
    </row>
    <row r="3455" ht="25" customHeight="1">
      <c r="A3455" s="45" t="inlineStr">
        <is>
          <t>Xưởng anh Hòa - Bình Thuận/ 0918.298.794</t>
        </is>
      </c>
      <c r="B3455" s="45" t="inlineStr">
        <is>
          <t>0918.298.794</t>
        </is>
      </c>
      <c r="C3455" s="45" t="inlineStr">
        <is>
          <t>Phan Thiết - Bình Thuận</t>
        </is>
      </c>
      <c r="D3455" s="45" t="n"/>
      <c r="E3455" s="45" t="n"/>
      <c r="F3455" s="45" t="inlineStr">
        <is>
          <t>KH0308</t>
        </is>
      </c>
      <c r="G3455" s="45" t="n"/>
      <c r="H3455" s="45" t="inlineStr">
        <is>
          <t>Bình Thuận</t>
        </is>
      </c>
      <c r="I3455" s="45" t="n"/>
    </row>
    <row r="3456" ht="25" customHeight="1">
      <c r="A3456" s="43" t="inlineStr">
        <is>
          <t>Anh Minh - Chợ Lầu / 0989.202.301 - 0918.202.301</t>
        </is>
      </c>
      <c r="B3456" s="43" t="inlineStr">
        <is>
          <t>0989.202.301 / 0918.202.301</t>
        </is>
      </c>
      <c r="C3456" s="43" t="inlineStr">
        <is>
          <t>Chợ Lầu, Phan Thiết, Bình Thuận</t>
        </is>
      </c>
      <c r="D3456" s="43" t="n"/>
      <c r="E3456" s="43" t="n"/>
      <c r="F3456" s="43" t="inlineStr">
        <is>
          <t>KH0309</t>
        </is>
      </c>
      <c r="G3456" s="43" t="n"/>
      <c r="H3456" s="43" t="inlineStr">
        <is>
          <t>Bình Thuận</t>
        </is>
      </c>
      <c r="I3456" s="43" t="n"/>
    </row>
    <row r="3457" ht="25" customHeight="1">
      <c r="A3457" s="45" t="inlineStr">
        <is>
          <t>Xưởng Anh Hưng - Bà Rịa/ Anh Hưng 0937.630.023</t>
        </is>
      </c>
      <c r="B3457" s="45" t="inlineStr">
        <is>
          <t>0937.630.023</t>
        </is>
      </c>
      <c r="C3457" s="45" t="inlineStr">
        <is>
          <t>Xuyên Mộc, Bà Rịa Vũng Tàu</t>
        </is>
      </c>
      <c r="D3457" s="45" t="n"/>
      <c r="E3457" s="45" t="n"/>
      <c r="F3457" s="45" t="inlineStr">
        <is>
          <t>KH0310</t>
        </is>
      </c>
      <c r="G3457" s="45" t="n"/>
      <c r="H3457" s="45" t="inlineStr">
        <is>
          <t>Bà Rịa - Vũng Tàu</t>
        </is>
      </c>
      <c r="I3457" s="45" t="n"/>
    </row>
    <row r="3458" ht="25" customHeight="1">
      <c r="A3458" s="43" t="inlineStr">
        <is>
          <t>Anh Lực - Sài Gòn/ 0915.393.377</t>
        </is>
      </c>
      <c r="B3458" s="43" t="inlineStr">
        <is>
          <t>0915.393.377</t>
        </is>
      </c>
      <c r="C3458" s="43" t="inlineStr">
        <is>
          <t>Tam Bình, Sài Gòn</t>
        </is>
      </c>
      <c r="D3458" s="43" t="n"/>
      <c r="E3458" s="43" t="n"/>
      <c r="F3458" s="43" t="inlineStr">
        <is>
          <t>KH0311</t>
        </is>
      </c>
      <c r="G3458" s="43" t="n"/>
      <c r="H3458" s="43" t="inlineStr">
        <is>
          <t>TP. Hồ Chí Minh</t>
        </is>
      </c>
      <c r="I3458" s="43" t="n"/>
    </row>
    <row r="3459" ht="25" customHeight="1">
      <c r="A3459" s="45" t="inlineStr">
        <is>
          <t>Anh Thuận - Thủ Đức/ 0966.106.106</t>
        </is>
      </c>
      <c r="B3459" s="45" t="inlineStr">
        <is>
          <t>0966.106.106</t>
        </is>
      </c>
      <c r="C3459" s="45" t="inlineStr">
        <is>
          <t>Linh Xuân, Thủ Đức</t>
        </is>
      </c>
      <c r="D3459" s="45" t="n"/>
      <c r="E3459" s="45" t="n"/>
      <c r="F3459" s="45" t="inlineStr">
        <is>
          <t>KH0304</t>
        </is>
      </c>
      <c r="G3459" s="45" t="n"/>
      <c r="H3459" s="45" t="inlineStr">
        <is>
          <t>TP. Hồ Chí Minh</t>
        </is>
      </c>
      <c r="I3459" s="45" t="n"/>
    </row>
    <row r="3460" ht="25" customHeight="1">
      <c r="A3460" s="43" t="inlineStr">
        <is>
          <t>anh Huỳnh - Sài Gòn/ 0916.181.709</t>
        </is>
      </c>
      <c r="B3460" s="43" t="inlineStr">
        <is>
          <t>0916.181.709</t>
        </is>
      </c>
      <c r="C3460" s="43" t="inlineStr">
        <is>
          <t>Sài Gòn</t>
        </is>
      </c>
      <c r="D3460" s="43" t="n"/>
      <c r="E3460" s="43" t="n"/>
      <c r="F3460" s="43" t="inlineStr">
        <is>
          <t>KH0305</t>
        </is>
      </c>
      <c r="G3460" s="43" t="n"/>
      <c r="H3460" s="43" t="inlineStr">
        <is>
          <t>TP. Hồ Chí Minh</t>
        </is>
      </c>
      <c r="I3460" s="43" t="n"/>
    </row>
    <row r="3461" ht="25" customHeight="1">
      <c r="A3461" s="45" t="inlineStr">
        <is>
          <t>Xưởng anh Vũ - Tam Nông/ 01224.699.687</t>
        </is>
      </c>
      <c r="B3461" s="45" t="inlineStr">
        <is>
          <t>01224.699.687</t>
        </is>
      </c>
      <c r="C3461" s="45" t="inlineStr">
        <is>
          <t>Tam Nông, Đồng Tháp</t>
        </is>
      </c>
      <c r="D3461" s="45" t="n"/>
      <c r="E3461" s="45" t="n"/>
      <c r="F3461" s="45" t="inlineStr">
        <is>
          <t>KH0306</t>
        </is>
      </c>
      <c r="G3461" s="45" t="n"/>
      <c r="H3461" s="45" t="inlineStr">
        <is>
          <t>Đồng Tháp</t>
        </is>
      </c>
      <c r="I3461" s="45" t="n"/>
    </row>
    <row r="3462" ht="25" customHeight="1">
      <c r="A3462" s="43" t="inlineStr">
        <is>
          <t>Anh Sáu - Bình Phước/ 0985.580.400</t>
        </is>
      </c>
      <c r="B3462" s="43" t="inlineStr">
        <is>
          <t>0985.580.400</t>
        </is>
      </c>
      <c r="C3462" s="43" t="inlineStr">
        <is>
          <t>Lộc Ninh - Bình Phước</t>
        </is>
      </c>
      <c r="D3462" s="43" t="n"/>
      <c r="E3462" s="43" t="n"/>
      <c r="F3462" s="43" t="inlineStr">
        <is>
          <t>KH0307</t>
        </is>
      </c>
      <c r="G3462" s="43" t="n"/>
      <c r="H3462" s="43" t="inlineStr">
        <is>
          <t>Bình Phước</t>
        </is>
      </c>
      <c r="I3462" s="43" t="n"/>
    </row>
    <row r="3463" ht="25" customHeight="1">
      <c r="A3463" s="45" t="inlineStr">
        <is>
          <t>Anh Minh - Bình Dương/ 0978.368.399</t>
        </is>
      </c>
      <c r="B3463" s="45" t="inlineStr">
        <is>
          <t>0978.368.399</t>
        </is>
      </c>
      <c r="C3463" s="45" t="inlineStr">
        <is>
          <t>Miếu Ông Cù, Bình Dương</t>
        </is>
      </c>
      <c r="D3463" s="45" t="n"/>
      <c r="E3463" s="45" t="n"/>
      <c r="F3463" s="45" t="inlineStr">
        <is>
          <t>KH0302</t>
        </is>
      </c>
      <c r="G3463" s="45" t="n"/>
      <c r="H3463" s="45" t="inlineStr">
        <is>
          <t>Bình Dương</t>
        </is>
      </c>
      <c r="I3463" s="45" t="n"/>
    </row>
    <row r="3464" ht="25" customHeight="1">
      <c r="A3464" s="43" t="inlineStr">
        <is>
          <t>Anh Đệ - Phan Rang/ 0915.841.683</t>
        </is>
      </c>
      <c r="B3464" s="43" t="inlineStr">
        <is>
          <t>0915.841.683</t>
        </is>
      </c>
      <c r="C3464" s="43" t="inlineStr">
        <is>
          <t>Phan Rang Tháp Chàm, Ninh Thuận</t>
        </is>
      </c>
      <c r="D3464" s="43" t="n"/>
      <c r="E3464" s="43" t="n"/>
      <c r="F3464" s="43" t="inlineStr">
        <is>
          <t>KH0303</t>
        </is>
      </c>
      <c r="G3464" s="43" t="n"/>
      <c r="H3464" s="43" t="inlineStr">
        <is>
          <t>Ninh Thuận</t>
        </is>
      </c>
      <c r="I3464" s="43" t="n"/>
    </row>
    <row r="3465" ht="25" customHeight="1">
      <c r="A3465" s="45" t="inlineStr">
        <is>
          <t>Công ty TNHH Bảo Lộc - Quảng Bình/ 0913.316.542</t>
        </is>
      </c>
      <c r="B3465" s="45" t="inlineStr">
        <is>
          <t>0913.316.542</t>
        </is>
      </c>
      <c r="C3465" s="45" t="inlineStr">
        <is>
          <t>Tiểu khu 10, Phường Bắc Lý, TP Đồng Hới, Quảng Bình</t>
        </is>
      </c>
      <c r="D3465" s="45" t="n"/>
      <c r="E3465" s="45" t="n"/>
      <c r="F3465" s="45" t="inlineStr">
        <is>
          <t>KH0300</t>
        </is>
      </c>
      <c r="G3465" s="45" t="n"/>
      <c r="H3465" s="45" t="n"/>
      <c r="I3465" s="45" t="n"/>
    </row>
    <row r="3466" ht="25" customHeight="1">
      <c r="A3466" s="43" t="inlineStr">
        <is>
          <t>Công ty Cát Nhật - Ngã 4 MK/ 0902.557.939</t>
        </is>
      </c>
      <c r="B3466" s="43" t="inlineStr">
        <is>
          <t>0902.557.939</t>
        </is>
      </c>
      <c r="C3466" s="43" t="inlineStr">
        <is>
          <t>Ngã 4 MK, Xa Lộ Hà Nội, HCM</t>
        </is>
      </c>
      <c r="D3466" s="43" t="n"/>
      <c r="E3466" s="43" t="n"/>
      <c r="F3466" s="43" t="inlineStr">
        <is>
          <t>KH0301</t>
        </is>
      </c>
      <c r="G3466" s="43" t="n"/>
      <c r="H3466" s="43" t="inlineStr">
        <is>
          <t>TP. Hồ Chí Minh</t>
        </is>
      </c>
      <c r="I3466" s="43" t="n"/>
    </row>
    <row r="3467" ht="25" customHeight="1">
      <c r="A3467" s="45" t="inlineStr">
        <is>
          <t>Anh Tiến (Công ty Minh Tiến Long An) - Nhà Bè/ 0913.753.455</t>
        </is>
      </c>
      <c r="B3467" s="45" t="inlineStr">
        <is>
          <t>0913.753.455</t>
        </is>
      </c>
      <c r="C3467" s="45" t="inlineStr">
        <is>
          <t>Nhà Bè, TP HCM</t>
        </is>
      </c>
      <c r="D3467" s="45" t="n"/>
      <c r="E3467" s="45" t="n"/>
      <c r="F3467" s="45" t="inlineStr">
        <is>
          <t>KH0298</t>
        </is>
      </c>
      <c r="G3467" s="45" t="n"/>
      <c r="H3467" s="45" t="inlineStr">
        <is>
          <t>TP. Hồ Chí Minh</t>
        </is>
      </c>
      <c r="I3467" s="45" t="n"/>
    </row>
    <row r="3468" ht="25" customHeight="1">
      <c r="A3468" s="43" t="inlineStr">
        <is>
          <t>Anh Lệ - SG/ 0976.293.627</t>
        </is>
      </c>
      <c r="B3468" s="43" t="inlineStr">
        <is>
          <t>0976.293.627</t>
        </is>
      </c>
      <c r="C3468" s="43" t="inlineStr">
        <is>
          <t>Ngã tư Ga, Sài Gòn</t>
        </is>
      </c>
      <c r="D3468" s="43" t="n"/>
      <c r="E3468" s="43" t="n"/>
      <c r="F3468" s="43" t="inlineStr">
        <is>
          <t>KH0299</t>
        </is>
      </c>
      <c r="G3468" s="43" t="n"/>
      <c r="H3468" s="43" t="inlineStr">
        <is>
          <t>TP. Hồ Chí Minh</t>
        </is>
      </c>
      <c r="I3468" s="43" t="n"/>
    </row>
    <row r="3469" ht="25" customHeight="1">
      <c r="A3469" s="45" t="inlineStr">
        <is>
          <t>Anh Thắng - Long An/ 0964.880.898</t>
        </is>
      </c>
      <c r="B3469" s="45" t="inlineStr">
        <is>
          <t>0964.880.898</t>
        </is>
      </c>
      <c r="C3469" s="45" t="inlineStr">
        <is>
          <t>Thạnh Hóa, Long An</t>
        </is>
      </c>
      <c r="D3469" s="45" t="n"/>
      <c r="E3469" s="45" t="n"/>
      <c r="F3469" s="45" t="inlineStr">
        <is>
          <t>KH0296</t>
        </is>
      </c>
      <c r="G3469" s="45" t="n"/>
      <c r="H3469" s="45" t="inlineStr">
        <is>
          <t>Long An</t>
        </is>
      </c>
      <c r="I3469" s="45" t="n"/>
    </row>
    <row r="3470" ht="25" customHeight="1">
      <c r="A3470" s="43" t="inlineStr">
        <is>
          <t>DNTN Thông Viễn - Hà Tĩnh</t>
        </is>
      </c>
      <c r="B3470" s="43" t="n"/>
      <c r="C3470" s="43" t="inlineStr">
        <is>
          <t>Thôn 5, Cẩm Vịnh, Cẩm Xuyên, Hà Tĩnh</t>
        </is>
      </c>
      <c r="D3470" s="43" t="n"/>
      <c r="E3470" s="43" t="n"/>
      <c r="F3470" s="43" t="inlineStr">
        <is>
          <t>KH0297</t>
        </is>
      </c>
      <c r="G3470" s="43" t="n"/>
      <c r="H3470" s="43" t="n"/>
      <c r="I3470" s="43" t="n"/>
    </row>
    <row r="3471" ht="25" customHeight="1">
      <c r="A3471" s="45" t="inlineStr">
        <is>
          <t>Công ty Cổ phần Đầu tư Công Nghệ Tuổi Trẻ/chị Thảo: 0633.996.186</t>
        </is>
      </c>
      <c r="B3471" s="45" t="inlineStr">
        <is>
          <t>0633.996.186</t>
        </is>
      </c>
      <c r="C3471" s="45" t="inlineStr">
        <is>
          <t>10 Hồ Tùng Mậu, Phường 10, Đà Lạt</t>
        </is>
      </c>
      <c r="D3471" s="45" t="n"/>
      <c r="E3471" s="45" t="n"/>
      <c r="F3471" s="45" t="inlineStr">
        <is>
          <t>KH0295</t>
        </is>
      </c>
      <c r="G3471" s="45" t="n"/>
      <c r="H3471" s="45" t="inlineStr">
        <is>
          <t>Lâm Đồng</t>
        </is>
      </c>
      <c r="I3471" s="45" t="n"/>
    </row>
    <row r="3472" ht="25" customHeight="1">
      <c r="A3472" s="43" t="inlineStr">
        <is>
          <t>Xưởng anh Mười - KonTum/ 0973.313.767</t>
        </is>
      </c>
      <c r="B3472" s="43" t="inlineStr">
        <is>
          <t>0973.313.767</t>
        </is>
      </c>
      <c r="C3472" s="43" t="inlineStr">
        <is>
          <t>410 Duy Tân, TP KonTum</t>
        </is>
      </c>
      <c r="D3472" s="43" t="n"/>
      <c r="E3472" s="43" t="n"/>
      <c r="F3472" s="43" t="inlineStr">
        <is>
          <t>KH0292</t>
        </is>
      </c>
      <c r="G3472" s="43" t="n"/>
      <c r="H3472" s="43" t="inlineStr">
        <is>
          <t>Kon Tum</t>
        </is>
      </c>
      <c r="I3472" s="43" t="n"/>
    </row>
    <row r="3473" ht="25" customHeight="1">
      <c r="A3473" s="45" t="inlineStr">
        <is>
          <t>Công ty Hoài Đức - Bình Thuận: anh Đức: 0983.892.123</t>
        </is>
      </c>
      <c r="B3473" s="45" t="inlineStr">
        <is>
          <t>0983.892.123</t>
        </is>
      </c>
      <c r="C3473" s="45" t="inlineStr">
        <is>
          <t>Bình Thuận</t>
        </is>
      </c>
      <c r="D3473" s="45" t="n"/>
      <c r="E3473" s="45" t="n"/>
      <c r="F3473" s="45" t="inlineStr">
        <is>
          <t>KH0293</t>
        </is>
      </c>
      <c r="G3473" s="45" t="n"/>
      <c r="H3473" s="45" t="inlineStr">
        <is>
          <t>Bình Thuận</t>
        </is>
      </c>
      <c r="I3473" s="45" t="n"/>
    </row>
    <row r="3474" ht="25" customHeight="1">
      <c r="A3474" s="43" t="inlineStr">
        <is>
          <t>Anh Viễn- Công ty Bình Triệu (Sài Gòn)/ 0973.887.249</t>
        </is>
      </c>
      <c r="B3474" s="43" t="inlineStr">
        <is>
          <t>0973.887.249</t>
        </is>
      </c>
      <c r="C3474" s="43" t="inlineStr">
        <is>
          <t>209 Nguyễn Xí, Phường 26, Bình thạnh, TP HCM</t>
        </is>
      </c>
      <c r="D3474" s="43" t="n"/>
      <c r="E3474" s="43" t="n"/>
      <c r="F3474" s="43" t="inlineStr">
        <is>
          <t>KH0294</t>
        </is>
      </c>
      <c r="G3474" s="43" t="n"/>
      <c r="H3474" s="43" t="inlineStr">
        <is>
          <t>TP. Hồ Chí Minh</t>
        </is>
      </c>
      <c r="I3474" s="43" t="n"/>
    </row>
    <row r="3475" ht="25" customHeight="1">
      <c r="A3475" s="45" t="inlineStr">
        <is>
          <t>Cửa hàng Châu Hùng - Lâm Hà/ 0979.036.096</t>
        </is>
      </c>
      <c r="B3475" s="45" t="inlineStr">
        <is>
          <t>0979.036.096</t>
        </is>
      </c>
      <c r="C3475" s="45" t="inlineStr">
        <is>
          <t>TT Đinh Văn, Lâm Hà, Lâm Đồng</t>
        </is>
      </c>
      <c r="D3475" s="45" t="n"/>
      <c r="E3475" s="45" t="n"/>
      <c r="F3475" s="45" t="inlineStr">
        <is>
          <t>KH0290</t>
        </is>
      </c>
      <c r="G3475" s="45" t="n"/>
      <c r="H3475" s="45" t="inlineStr">
        <is>
          <t>Lâm Đồng</t>
        </is>
      </c>
      <c r="I3475" s="45" t="n"/>
    </row>
    <row r="3476" ht="25" customHeight="1">
      <c r="A3476" s="43" t="inlineStr">
        <is>
          <t>Cửa hàng Nông Ngư Cơ Hùng Nhí - SG/ 0903.838.216</t>
        </is>
      </c>
      <c r="B3476" s="43" t="inlineStr">
        <is>
          <t>0903.838.216</t>
        </is>
      </c>
      <c r="C3476" s="43" t="inlineStr">
        <is>
          <t>24 Điện Biên Phủ, P.15, Q. Bình Thạnh</t>
        </is>
      </c>
      <c r="D3476" s="43" t="n"/>
      <c r="E3476" s="43" t="n"/>
      <c r="F3476" s="43" t="inlineStr">
        <is>
          <t>KH0291</t>
        </is>
      </c>
      <c r="G3476" s="43" t="n"/>
      <c r="H3476" s="43" t="inlineStr">
        <is>
          <t>TP. Hồ Chí Minh</t>
        </is>
      </c>
      <c r="I3476" s="43" t="n"/>
    </row>
    <row r="3477" ht="25" customHeight="1">
      <c r="A3477" s="45" t="inlineStr">
        <is>
          <t>Công ty TNHH Liên Hoàng Minh - Bình Tân</t>
        </is>
      </c>
      <c r="B3477" s="45" t="n"/>
      <c r="C3477" s="45" t="inlineStr">
        <is>
          <t>945/17 QL1A, P. An Lạc, Q. Bình Tân, TPHCM</t>
        </is>
      </c>
      <c r="D3477" s="45" t="n"/>
      <c r="E3477" s="45" t="n"/>
      <c r="F3477" s="45" t="inlineStr">
        <is>
          <t>KH0288</t>
        </is>
      </c>
      <c r="G3477" s="45" t="n"/>
      <c r="H3477" s="45" t="inlineStr">
        <is>
          <t>TP. Hồ Chí Minh</t>
        </is>
      </c>
      <c r="I3477" s="45" t="n"/>
    </row>
    <row r="3478" ht="25" customHeight="1">
      <c r="A3478" s="43" t="inlineStr">
        <is>
          <t>Bãi máy Vĩnh Thăng - Tân Vạn/ Anh Khánh - 0913.580.583</t>
        </is>
      </c>
      <c r="B3478" s="43" t="inlineStr">
        <is>
          <t>0913.580.583</t>
        </is>
      </c>
      <c r="C3478" s="43" t="inlineStr">
        <is>
          <t>Tân Vạn, SG</t>
        </is>
      </c>
      <c r="D3478" s="43" t="n"/>
      <c r="E3478" s="43" t="n"/>
      <c r="F3478" s="43" t="inlineStr">
        <is>
          <t>KH0289</t>
        </is>
      </c>
      <c r="G3478" s="43" t="n"/>
      <c r="H3478" s="43" t="inlineStr">
        <is>
          <t>TP. Hồ Chí Minh</t>
        </is>
      </c>
      <c r="I3478" s="43" t="n"/>
    </row>
    <row r="3479" ht="25" customHeight="1">
      <c r="A3479" s="45" t="inlineStr">
        <is>
          <t>Công ty CP Vận tải và Thương mại Quốc Tế - Q1/ A.Hiện: 0949.940.055</t>
        </is>
      </c>
      <c r="B3479" s="45" t="inlineStr">
        <is>
          <t>0949.940.055</t>
        </is>
      </c>
      <c r="C3479" s="45" t="inlineStr">
        <is>
          <t>140A Nam Kỳ Khởi Nghĩa, P. Bến Nghé, Q1, TPHCM</t>
        </is>
      </c>
      <c r="D3479" s="45" t="n"/>
      <c r="E3479" s="45" t="n"/>
      <c r="F3479" s="45" t="inlineStr">
        <is>
          <t>KH0287</t>
        </is>
      </c>
      <c r="G3479" s="45" t="n"/>
      <c r="H3479" s="45" t="n"/>
      <c r="I3479" s="45" t="n"/>
    </row>
    <row r="3480" ht="25" customHeight="1">
      <c r="A3480" s="43" t="inlineStr">
        <is>
          <t>Anh Lương - Gia Lai/ 0978.692.739</t>
        </is>
      </c>
      <c r="B3480" s="43" t="inlineStr">
        <is>
          <t>0978.692.739</t>
        </is>
      </c>
      <c r="C3480" s="43" t="inlineStr">
        <is>
          <t>Gia Lai</t>
        </is>
      </c>
      <c r="D3480" s="43" t="n"/>
      <c r="E3480" s="43" t="n"/>
      <c r="F3480" s="43" t="inlineStr">
        <is>
          <t>KH0286</t>
        </is>
      </c>
      <c r="G3480" s="43" t="n"/>
      <c r="H3480" s="43" t="inlineStr">
        <is>
          <t>Gia Lai</t>
        </is>
      </c>
      <c r="I3480" s="43" t="n"/>
    </row>
    <row r="3481" ht="25" customHeight="1">
      <c r="A3481" s="45" t="inlineStr">
        <is>
          <t>Công ty TNHH MTV Miền Trung Tây Nguyên - ĐắkLắk/ A.Đạo: 0905.317.735</t>
        </is>
      </c>
      <c r="B3481" s="45" t="inlineStr">
        <is>
          <t>0905.317.735</t>
        </is>
      </c>
      <c r="C3481" s="45" t="inlineStr">
        <is>
          <t>193 Nguyễn Văn Cừ, TP. Buôn Ma Thuột, Đắk Lắk</t>
        </is>
      </c>
      <c r="D3481" s="45" t="n"/>
      <c r="E3481" s="45" t="n"/>
      <c r="F3481" s="45" t="inlineStr">
        <is>
          <t>KH0285</t>
        </is>
      </c>
      <c r="G3481" s="45" t="n"/>
      <c r="H3481" s="45" t="inlineStr">
        <is>
          <t>Đắk Lắk</t>
        </is>
      </c>
      <c r="I3481" s="45" t="n"/>
    </row>
    <row r="3482" ht="25" customHeight="1">
      <c r="A3482" s="43" t="inlineStr">
        <is>
          <t>Anh Vĩnh - Vĩnh Long/ 0919.180.548</t>
        </is>
      </c>
      <c r="B3482" s="43" t="inlineStr">
        <is>
          <t>0919.180.548</t>
        </is>
      </c>
      <c r="C3482" s="43" t="inlineStr">
        <is>
          <t>Vĩnh Long</t>
        </is>
      </c>
      <c r="D3482" s="43" t="n"/>
      <c r="E3482" s="43" t="n"/>
      <c r="F3482" s="43" t="inlineStr">
        <is>
          <t>KH0284</t>
        </is>
      </c>
      <c r="G3482" s="43" t="n"/>
      <c r="H3482" s="43" t="n"/>
      <c r="I3482" s="43" t="n"/>
    </row>
    <row r="3483" ht="25" customHeight="1">
      <c r="A3483" s="45" t="inlineStr">
        <is>
          <t>Xưởng anh Cường - Phú Yên/ 0905.291.649</t>
        </is>
      </c>
      <c r="B3483" s="45" t="inlineStr">
        <is>
          <t>0905.291.649</t>
        </is>
      </c>
      <c r="C3483" s="45" t="inlineStr">
        <is>
          <t>QL1A cũ, Km4, TP Tuy Hòa, Phú Yên</t>
        </is>
      </c>
      <c r="D3483" s="45" t="n"/>
      <c r="E3483" s="45" t="n"/>
      <c r="F3483" s="45" t="inlineStr">
        <is>
          <t>KH0283</t>
        </is>
      </c>
      <c r="G3483" s="45" t="n"/>
      <c r="H3483" s="45" t="inlineStr">
        <is>
          <t>Phú Yên</t>
        </is>
      </c>
      <c r="I3483" s="45" t="n"/>
    </row>
    <row r="3484" ht="25" customHeight="1">
      <c r="A3484" s="43" t="inlineStr">
        <is>
          <t>anh Tùng - Khánh Hòa/ 0914.005.519</t>
        </is>
      </c>
      <c r="B3484" s="43" t="inlineStr">
        <is>
          <t>0914.005.519</t>
        </is>
      </c>
      <c r="C3484" s="43" t="inlineStr">
        <is>
          <t>Vạn Giã, Khánh Hòa</t>
        </is>
      </c>
      <c r="D3484" s="43" t="n"/>
      <c r="E3484" s="43" t="n"/>
      <c r="F3484" s="43" t="inlineStr">
        <is>
          <t>KH0281</t>
        </is>
      </c>
      <c r="G3484" s="43" t="n"/>
      <c r="H3484" s="43" t="inlineStr">
        <is>
          <t>Khánh Hòa</t>
        </is>
      </c>
      <c r="I3484" s="43" t="n"/>
    </row>
    <row r="3485" ht="25" customHeight="1">
      <c r="A3485" s="45" t="inlineStr">
        <is>
          <t>Anh Đức - Gia Lai/ 0988.755.945</t>
        </is>
      </c>
      <c r="B3485" s="45" t="inlineStr">
        <is>
          <t>0988.755.945</t>
        </is>
      </c>
      <c r="C3485" s="45" t="inlineStr">
        <is>
          <t>Gia Lai</t>
        </is>
      </c>
      <c r="D3485" s="45" t="n"/>
      <c r="E3485" s="45" t="n"/>
      <c r="F3485" s="45" t="inlineStr">
        <is>
          <t>KH0282</t>
        </is>
      </c>
      <c r="G3485" s="45" t="n"/>
      <c r="H3485" s="45" t="inlineStr">
        <is>
          <t>Gia Lai</t>
        </is>
      </c>
      <c r="I3485" s="45" t="n"/>
    </row>
    <row r="3486" ht="25" customHeight="1">
      <c r="A3486" s="43" t="inlineStr">
        <is>
          <t>Anh Hoai - Long An/ 0982.744.126</t>
        </is>
      </c>
      <c r="B3486" s="43" t="inlineStr">
        <is>
          <t>0982.744.126</t>
        </is>
      </c>
      <c r="C3486" s="43" t="inlineStr">
        <is>
          <t>Long An</t>
        </is>
      </c>
      <c r="D3486" s="43" t="n"/>
      <c r="E3486" s="43" t="n"/>
      <c r="F3486" s="43" t="inlineStr">
        <is>
          <t>KH0279</t>
        </is>
      </c>
      <c r="G3486" s="43" t="n"/>
      <c r="H3486" s="43" t="inlineStr">
        <is>
          <t>Long An</t>
        </is>
      </c>
      <c r="I3486" s="43" t="n"/>
    </row>
    <row r="3487" ht="25" customHeight="1">
      <c r="A3487" s="45" t="inlineStr">
        <is>
          <t>Anh Bình - Bình Thuận/ 0978.087.221</t>
        </is>
      </c>
      <c r="B3487" s="45" t="inlineStr">
        <is>
          <t>0978.087.221</t>
        </is>
      </c>
      <c r="C3487" s="45" t="inlineStr">
        <is>
          <t>Tân Linh, Bình Thuận</t>
        </is>
      </c>
      <c r="D3487" s="45" t="n"/>
      <c r="E3487" s="45" t="n"/>
      <c r="F3487" s="45" t="inlineStr">
        <is>
          <t>KH0280</t>
        </is>
      </c>
      <c r="G3487" s="45" t="n"/>
      <c r="H3487" s="45" t="inlineStr">
        <is>
          <t>Bình Thuận</t>
        </is>
      </c>
      <c r="I3487" s="45" t="n"/>
    </row>
    <row r="3488" ht="25" customHeight="1">
      <c r="A3488" s="43" t="inlineStr">
        <is>
          <t>Xưởng Định Hùng - Gia Lai/ 0934.727.672/ 0935.075.435</t>
        </is>
      </c>
      <c r="B3488" s="43" t="inlineStr">
        <is>
          <t>0934.727.672 / 0935.075.435</t>
        </is>
      </c>
      <c r="C3488" s="43" t="inlineStr">
        <is>
          <t>Thị trấn Chư Sê, Gia Lai</t>
        </is>
      </c>
      <c r="D3488" s="43" t="n"/>
      <c r="E3488" s="43" t="n"/>
      <c r="F3488" s="43" t="inlineStr">
        <is>
          <t>KH0278</t>
        </is>
      </c>
      <c r="G3488" s="43" t="n"/>
      <c r="H3488" s="43" t="inlineStr">
        <is>
          <t>Gia Lai</t>
        </is>
      </c>
      <c r="I3488" s="43" t="n"/>
    </row>
    <row r="3489" ht="25" customHeight="1">
      <c r="A3489" s="45" t="inlineStr">
        <is>
          <t>Cửa hàng Hoàng Hùng -Vĩnh Long/ 0907.774.762</t>
        </is>
      </c>
      <c r="B3489" s="45" t="inlineStr">
        <is>
          <t>0907.774.762</t>
        </is>
      </c>
      <c r="C3489" s="45" t="inlineStr">
        <is>
          <t>Tân Hạnh, Long Hồ, TP Vĩnh Long</t>
        </is>
      </c>
      <c r="D3489" s="45" t="n"/>
      <c r="E3489" s="45" t="n"/>
      <c r="F3489" s="45" t="inlineStr">
        <is>
          <t>KH0277</t>
        </is>
      </c>
      <c r="G3489" s="45" t="n"/>
      <c r="H3489" s="45" t="inlineStr">
        <is>
          <t>Vĩnh Long</t>
        </is>
      </c>
      <c r="I3489" s="45" t="n"/>
    </row>
    <row r="3490" ht="25" customHeight="1">
      <c r="A3490" s="43" t="inlineStr">
        <is>
          <t>Xưởng Tấn Đạt - KonTum/ 01668.134.234</t>
        </is>
      </c>
      <c r="B3490" s="43" t="inlineStr">
        <is>
          <t>01668.134.234</t>
        </is>
      </c>
      <c r="C3490" s="43" t="inlineStr">
        <is>
          <t>470 Phan Đình Phùng, Thành Phố Kontum</t>
        </is>
      </c>
      <c r="D3490" s="43" t="n"/>
      <c r="E3490" s="43" t="n"/>
      <c r="F3490" s="43" t="inlineStr">
        <is>
          <t>KH0276</t>
        </is>
      </c>
      <c r="G3490" s="43" t="n"/>
      <c r="H3490" s="43" t="inlineStr">
        <is>
          <t>Kon Tum</t>
        </is>
      </c>
      <c r="I3490" s="43" t="n"/>
    </row>
    <row r="3491" ht="25" customHeight="1">
      <c r="A3491" s="45" t="inlineStr">
        <is>
          <t>Công ty TNHH XD-TM Vinh Quang - Tiền Giang/ A.Vinh: 0944.411.119</t>
        </is>
      </c>
      <c r="B3491" s="45" t="inlineStr">
        <is>
          <t>0944.411.119</t>
        </is>
      </c>
      <c r="C3491" s="45" t="inlineStr">
        <is>
          <t>20/8A, Nguyễn Trọng Dân, KP4, Phường 3, TX Gò Công, Tiền Giang</t>
        </is>
      </c>
      <c r="D3491" s="45" t="n"/>
      <c r="E3491" s="45" t="n"/>
      <c r="F3491" s="45" t="inlineStr">
        <is>
          <t>KH0274</t>
        </is>
      </c>
      <c r="G3491" s="45" t="n"/>
      <c r="H3491" s="45" t="inlineStr">
        <is>
          <t>Tiền Giang</t>
        </is>
      </c>
      <c r="I3491" s="45" t="n"/>
    </row>
    <row r="3492" ht="25" customHeight="1">
      <c r="A3492" s="43" t="inlineStr">
        <is>
          <t>Công ty Hoàng Nhi - Bình Dương/ anh Vũ: 0909.004.162</t>
        </is>
      </c>
      <c r="B3492" s="43" t="inlineStr">
        <is>
          <t>0909.004.162</t>
        </is>
      </c>
      <c r="C3492" s="43" t="inlineStr">
        <is>
          <t>Bình Dương</t>
        </is>
      </c>
      <c r="D3492" s="43" t="n"/>
      <c r="E3492" s="43" t="n"/>
      <c r="F3492" s="43" t="inlineStr">
        <is>
          <t>KH0275</t>
        </is>
      </c>
      <c r="G3492" s="43" t="n"/>
      <c r="H3492" s="43" t="inlineStr">
        <is>
          <t>Bình Dương</t>
        </is>
      </c>
      <c r="I3492" s="43" t="n"/>
    </row>
    <row r="3493" ht="25" customHeight="1">
      <c r="A3493" s="45" t="inlineStr">
        <is>
          <t>Công ty TNHH Phúc Thành - Phú Yên/ A.Lin: 0905.848.284</t>
        </is>
      </c>
      <c r="B3493" s="45" t="inlineStr">
        <is>
          <t>0905.848.284</t>
        </is>
      </c>
      <c r="C3493" s="45" t="inlineStr">
        <is>
          <t>Thôn Chính Nghĩa, Xã An Phú, Thành phố Tuy Hòa, tỉnh Phú Yên</t>
        </is>
      </c>
      <c r="D3493" s="45" t="n"/>
      <c r="E3493" s="45" t="n"/>
      <c r="F3493" s="45" t="inlineStr">
        <is>
          <t>KH0273</t>
        </is>
      </c>
      <c r="G3493" s="45" t="n"/>
      <c r="H3493" s="45" t="inlineStr">
        <is>
          <t>Phú Yên</t>
        </is>
      </c>
      <c r="I3493" s="45" t="n"/>
    </row>
    <row r="3494" ht="25" customHeight="1">
      <c r="A3494" s="43" t="inlineStr">
        <is>
          <t>Anh Vinh - Ngã ba 621/ 0918.735.245</t>
        </is>
      </c>
      <c r="B3494" s="43" t="inlineStr">
        <is>
          <t>0918.735.245</t>
        </is>
      </c>
      <c r="C3494" s="43" t="inlineStr">
        <is>
          <t>Ngã ba 621, TP HCM</t>
        </is>
      </c>
      <c r="D3494" s="43" t="n"/>
      <c r="E3494" s="43" t="n"/>
      <c r="F3494" s="43" t="inlineStr">
        <is>
          <t>KH0271</t>
        </is>
      </c>
      <c r="G3494" s="43" t="n"/>
      <c r="H3494" s="43" t="inlineStr">
        <is>
          <t>TP. Hồ Chí Minh</t>
        </is>
      </c>
      <c r="I3494" s="43" t="n"/>
    </row>
    <row r="3495" ht="25" customHeight="1">
      <c r="A3495" s="45" t="inlineStr">
        <is>
          <t>Chú Tâm - DNTN Đức Tâm (Bình Thuận)/ 0918.561.363</t>
        </is>
      </c>
      <c r="B3495" s="45" t="inlineStr">
        <is>
          <t>0918.561.363</t>
        </is>
      </c>
      <c r="C3495" s="45" t="inlineStr">
        <is>
          <t>Thị trấn Võ Xu, huyện Đức Linh, tỉnh Bình Thuận</t>
        </is>
      </c>
      <c r="D3495" s="45" t="n"/>
      <c r="E3495" s="45" t="n"/>
      <c r="F3495" s="45" t="inlineStr">
        <is>
          <t>KH0272</t>
        </is>
      </c>
      <c r="G3495" s="45" t="n"/>
      <c r="H3495" s="45" t="inlineStr">
        <is>
          <t>Bình Thuận</t>
        </is>
      </c>
      <c r="I3495" s="45" t="n"/>
    </row>
    <row r="3496" ht="25" customHeight="1">
      <c r="A3496" s="43" t="inlineStr">
        <is>
          <t>Xưởng Long Giang - Bình Phước/ 0784.425.330</t>
        </is>
      </c>
      <c r="B3496" s="43" t="inlineStr">
        <is>
          <t>0784.425.330</t>
        </is>
      </c>
      <c r="C3496" s="43" t="inlineStr">
        <is>
          <t>Phùng Chấn Minh, KP1, TX Đồng Xoài, Bình Phước</t>
        </is>
      </c>
      <c r="D3496" s="43" t="n"/>
      <c r="E3496" s="43" t="n"/>
      <c r="F3496" s="43" t="inlineStr">
        <is>
          <t>KH0267</t>
        </is>
      </c>
      <c r="G3496" s="43" t="n"/>
      <c r="H3496" s="43" t="inlineStr">
        <is>
          <t>Bình Phước</t>
        </is>
      </c>
      <c r="I3496" s="43" t="n"/>
    </row>
    <row r="3497" ht="25" customHeight="1">
      <c r="A3497" s="45" t="inlineStr">
        <is>
          <t>Cửa hàng Duy Thanh - Kiên Giang/ 0913.190.687- Fax: 0773.841.564</t>
        </is>
      </c>
      <c r="B3497" s="45" t="inlineStr">
        <is>
          <t>0913.190.687- / 0773.841.564</t>
        </is>
      </c>
      <c r="C3497" s="45" t="inlineStr">
        <is>
          <t>Hòn Đất, Kiên Giang</t>
        </is>
      </c>
      <c r="D3497" s="45" t="n"/>
      <c r="E3497" s="45" t="n"/>
      <c r="F3497" s="45" t="inlineStr">
        <is>
          <t>KH0268</t>
        </is>
      </c>
      <c r="G3497" s="45" t="n"/>
      <c r="H3497" s="45" t="inlineStr">
        <is>
          <t>Kiên Giang</t>
        </is>
      </c>
      <c r="I3497" s="45" t="n"/>
    </row>
    <row r="3498" ht="25" customHeight="1">
      <c r="A3498" s="43" t="inlineStr">
        <is>
          <t>Xưởng Long Hải - Lâm Đồng/ 0918.465.564</t>
        </is>
      </c>
      <c r="B3498" s="43" t="inlineStr">
        <is>
          <t>0918.465.564</t>
        </is>
      </c>
      <c r="C3498" s="43" t="inlineStr">
        <is>
          <t>Long Hải, Đinh Văn, Lâm Hà, Lâm Đồng</t>
        </is>
      </c>
      <c r="D3498" s="43" t="n"/>
      <c r="E3498" s="43" t="n"/>
      <c r="F3498" s="43" t="inlineStr">
        <is>
          <t>KH0269</t>
        </is>
      </c>
      <c r="G3498" s="43" t="n"/>
      <c r="H3498" s="43" t="inlineStr">
        <is>
          <t>Lâm Đồng</t>
        </is>
      </c>
      <c r="I3498" s="43" t="n"/>
    </row>
    <row r="3499" ht="25" customHeight="1">
      <c r="A3499" s="45" t="inlineStr">
        <is>
          <t>Xưởng Minh Trang - ĐắkLắk/ Chị út: 0982.789.385</t>
        </is>
      </c>
      <c r="B3499" s="45" t="inlineStr">
        <is>
          <t>0982.789.385</t>
        </is>
      </c>
      <c r="C3499" s="45" t="inlineStr">
        <is>
          <t>KrongPuk, ĐắkLắk</t>
        </is>
      </c>
      <c r="D3499" s="45" t="n"/>
      <c r="E3499" s="45" t="n"/>
      <c r="F3499" s="45" t="inlineStr">
        <is>
          <t>KH0270</t>
        </is>
      </c>
      <c r="G3499" s="45" t="n"/>
      <c r="H3499" s="45" t="inlineStr">
        <is>
          <t>Đắk Lắk</t>
        </is>
      </c>
      <c r="I3499" s="45" t="n"/>
    </row>
    <row r="3500" ht="25" customHeight="1">
      <c r="A3500" s="43" t="inlineStr">
        <is>
          <t>Anh Quyền - Đồng Nai/ 0908.416.416</t>
        </is>
      </c>
      <c r="B3500" s="43" t="inlineStr">
        <is>
          <t>0908.416.416</t>
        </is>
      </c>
      <c r="C3500" s="43" t="inlineStr">
        <is>
          <t>Đồng Nai</t>
        </is>
      </c>
      <c r="D3500" s="43" t="n"/>
      <c r="E3500" s="43" t="n"/>
      <c r="F3500" s="43" t="inlineStr">
        <is>
          <t>KH0266</t>
        </is>
      </c>
      <c r="G3500" s="43" t="n"/>
      <c r="H3500" s="43" t="inlineStr">
        <is>
          <t>Đồng Nai</t>
        </is>
      </c>
      <c r="I3500" s="43" t="n"/>
    </row>
    <row r="3501" ht="25" customHeight="1">
      <c r="A3501" s="45" t="inlineStr">
        <is>
          <t>Bãi máy Đại Đăng Khoa - SG/ 0903.744.264</t>
        </is>
      </c>
      <c r="B3501" s="45" t="inlineStr">
        <is>
          <t>0903.744.264</t>
        </is>
      </c>
      <c r="C3501" s="45" t="inlineStr">
        <is>
          <t>Đối diện khu công nghệ cao</t>
        </is>
      </c>
      <c r="D3501" s="45" t="n"/>
      <c r="E3501" s="45" t="n"/>
      <c r="F3501" s="45" t="inlineStr">
        <is>
          <t>KH0263</t>
        </is>
      </c>
      <c r="G3501" s="45" t="n"/>
      <c r="H3501" s="45" t="inlineStr">
        <is>
          <t>TP. Hồ Chí Minh</t>
        </is>
      </c>
      <c r="I3501" s="45" t="n"/>
    </row>
    <row r="3502" ht="25" customHeight="1">
      <c r="A3502" s="43" t="inlineStr">
        <is>
          <t>anh Nghỉ - Cà Mau/ 0918.472.567</t>
        </is>
      </c>
      <c r="B3502" s="43" t="inlineStr">
        <is>
          <t>0918.472.567</t>
        </is>
      </c>
      <c r="C3502" s="43" t="inlineStr">
        <is>
          <t>Cà Mau</t>
        </is>
      </c>
      <c r="D3502" s="43" t="n"/>
      <c r="E3502" s="43" t="n"/>
      <c r="F3502" s="43" t="inlineStr">
        <is>
          <t>KH0264</t>
        </is>
      </c>
      <c r="G3502" s="43" t="n"/>
      <c r="H3502" s="43" t="inlineStr">
        <is>
          <t>Cà Mau</t>
        </is>
      </c>
      <c r="I3502" s="43" t="n"/>
    </row>
    <row r="3503" ht="25" customHeight="1">
      <c r="A3503" s="45" t="inlineStr">
        <is>
          <t>Anh Quyến - Công ty Văn Minh/ 0978.881.636</t>
        </is>
      </c>
      <c r="B3503" s="45" t="inlineStr">
        <is>
          <t>0978.881.636</t>
        </is>
      </c>
      <c r="C3503" s="45" t="inlineStr">
        <is>
          <t>SG</t>
        </is>
      </c>
      <c r="D3503" s="45" t="n"/>
      <c r="E3503" s="45" t="n"/>
      <c r="F3503" s="45" t="inlineStr">
        <is>
          <t>KH0265</t>
        </is>
      </c>
      <c r="G3503" s="45" t="n"/>
      <c r="H3503" s="45" t="inlineStr">
        <is>
          <t>TP. Hồ Chí Minh</t>
        </is>
      </c>
      <c r="I3503" s="45" t="n"/>
    </row>
    <row r="3504" ht="25" customHeight="1">
      <c r="A3504" s="43" t="inlineStr">
        <is>
          <t>Xưởng anh Chín - Quảng Ngãi/ 0914.158.327</t>
        </is>
      </c>
      <c r="B3504" s="43" t="inlineStr">
        <is>
          <t>0914.158.327</t>
        </is>
      </c>
      <c r="C3504" s="43" t="inlineStr">
        <is>
          <t>Quảng Ngãi</t>
        </is>
      </c>
      <c r="D3504" s="43" t="n"/>
      <c r="E3504" s="43" t="n"/>
      <c r="F3504" s="43" t="inlineStr">
        <is>
          <t>KH0260</t>
        </is>
      </c>
      <c r="G3504" s="43" t="n"/>
      <c r="H3504" s="43" t="inlineStr">
        <is>
          <t>Quảng Ngãi</t>
        </is>
      </c>
      <c r="I3504" s="43" t="n"/>
    </row>
    <row r="3505" ht="25" customHeight="1">
      <c r="A3505" s="45" t="inlineStr">
        <is>
          <t>Anh Sơn - Quận 9/ 0913.990.067</t>
        </is>
      </c>
      <c r="B3505" s="45" t="inlineStr">
        <is>
          <t>0913.990.067</t>
        </is>
      </c>
      <c r="C3505" s="45" t="inlineStr">
        <is>
          <t>Ngã Tư Bình Thái - Quận 9 - TP HCM</t>
        </is>
      </c>
      <c r="D3505" s="45" t="n"/>
      <c r="E3505" s="45" t="n"/>
      <c r="F3505" s="45" t="inlineStr">
        <is>
          <t>KH0261</t>
        </is>
      </c>
      <c r="G3505" s="45" t="n"/>
      <c r="H3505" s="45" t="inlineStr">
        <is>
          <t>TP. Hồ Chí Minh</t>
        </is>
      </c>
      <c r="I3505" s="45" t="n"/>
    </row>
    <row r="3506" ht="25" customHeight="1">
      <c r="A3506" s="43" t="inlineStr">
        <is>
          <t>DNTN Tân Thành Thiện - Bình Thuận/ Anh Hậu: 0989.021.161-0908.049.179</t>
        </is>
      </c>
      <c r="B3506" s="43" t="inlineStr">
        <is>
          <t>021.161-0908</t>
        </is>
      </c>
      <c r="C3506" s="43" t="inlineStr">
        <is>
          <t>QL1A, KM37 Tân Lập, Hàm Thuận Nam, Bình Thuận</t>
        </is>
      </c>
      <c r="D3506" s="43" t="n"/>
      <c r="E3506" s="43" t="n"/>
      <c r="F3506" s="43" t="inlineStr">
        <is>
          <t>KH0262</t>
        </is>
      </c>
      <c r="G3506" s="43" t="n"/>
      <c r="H3506" s="43" t="inlineStr">
        <is>
          <t>Bình Thuận</t>
        </is>
      </c>
      <c r="I3506" s="43" t="n"/>
    </row>
    <row r="3507" ht="25" customHeight="1">
      <c r="A3507" s="45" t="inlineStr">
        <is>
          <t>Xưởng anh Tuấn (L) - ĐắkLắk/ 0942.673.118</t>
        </is>
      </c>
      <c r="B3507" s="45" t="inlineStr">
        <is>
          <t>0942.673.118</t>
        </is>
      </c>
      <c r="C3507" s="45" t="inlineStr">
        <is>
          <t>Y Ngông, TP Buôn Ma Thuột, ĐắkLắk</t>
        </is>
      </c>
      <c r="D3507" s="45" t="n"/>
      <c r="E3507" s="45" t="n"/>
      <c r="F3507" s="45" t="inlineStr">
        <is>
          <t>KH0259</t>
        </is>
      </c>
      <c r="G3507" s="45" t="n"/>
      <c r="H3507" s="45" t="inlineStr">
        <is>
          <t>Đắk Lắk</t>
        </is>
      </c>
      <c r="I3507" s="45" t="n"/>
    </row>
    <row r="3508" ht="25" customHeight="1">
      <c r="A3508" s="43" t="inlineStr">
        <is>
          <t>Huỳnh Văn Kiệt</t>
        </is>
      </c>
      <c r="B3508" s="43" t="n"/>
      <c r="C3508" s="43" t="inlineStr">
        <is>
          <t>CTCP Thiết bị Cơ giới Miền Nam</t>
        </is>
      </c>
      <c r="D3508" s="43" t="n"/>
      <c r="E3508" s="43" t="n"/>
      <c r="F3508" s="43" t="inlineStr">
        <is>
          <t>MN23</t>
        </is>
      </c>
      <c r="G3508" s="43" t="n"/>
      <c r="H3508" s="43" t="n"/>
      <c r="I3508" s="43" t="n"/>
    </row>
    <row r="3509" ht="25" customHeight="1">
      <c r="A3509" s="45" t="inlineStr">
        <is>
          <t>Bãi máy Công Hiếu - SG/ 0903.999.704</t>
        </is>
      </c>
      <c r="B3509" s="45" t="inlineStr">
        <is>
          <t>0903.999.704</t>
        </is>
      </c>
      <c r="C3509" s="45" t="inlineStr">
        <is>
          <t>Xa lộ Hà Nội, TP HCM</t>
        </is>
      </c>
      <c r="D3509" s="45" t="n"/>
      <c r="E3509" s="45" t="n"/>
      <c r="F3509" s="45" t="inlineStr">
        <is>
          <t>KH0258</t>
        </is>
      </c>
      <c r="G3509" s="45" t="n"/>
      <c r="H3509" s="45" t="inlineStr">
        <is>
          <t>TP. Hồ Chí Minh</t>
        </is>
      </c>
      <c r="I3509" s="45" t="n"/>
    </row>
    <row r="3510" ht="25" customHeight="1">
      <c r="A3510" s="43" t="inlineStr">
        <is>
          <t>DNTN Trần Thọ - Bình Dương/ Anh Thọ: 0907.267.575</t>
        </is>
      </c>
      <c r="B3510" s="43" t="inlineStr">
        <is>
          <t>0907.267.575</t>
        </is>
      </c>
      <c r="C3510" s="43" t="inlineStr">
        <is>
          <t>Tân Đông Hiệp, Dĩ An, Bình Dương</t>
        </is>
      </c>
      <c r="D3510" s="43" t="n"/>
      <c r="E3510" s="43" t="n"/>
      <c r="F3510" s="43" t="inlineStr">
        <is>
          <t>KH0255</t>
        </is>
      </c>
      <c r="G3510" s="43" t="n"/>
      <c r="H3510" s="43" t="inlineStr">
        <is>
          <t>Bình Dương</t>
        </is>
      </c>
      <c r="I3510" s="43" t="n"/>
    </row>
    <row r="3511" ht="25" customHeight="1">
      <c r="A3511" s="45" t="inlineStr">
        <is>
          <t>Công ty TNHH MTV Chánh Thi - Khánh Hòa</t>
        </is>
      </c>
      <c r="B3511" s="45" t="n"/>
      <c r="C3511" s="45" t="inlineStr">
        <is>
          <t>Cam Lâm, Khánh Hòa</t>
        </is>
      </c>
      <c r="D3511" s="45" t="n"/>
      <c r="E3511" s="45" t="n"/>
      <c r="F3511" s="45" t="inlineStr">
        <is>
          <t>KH0256</t>
        </is>
      </c>
      <c r="G3511" s="45" t="n"/>
      <c r="H3511" s="45" t="n"/>
      <c r="I3511" s="45" t="n"/>
    </row>
    <row r="3512" ht="25" customHeight="1">
      <c r="A3512" s="43" t="inlineStr">
        <is>
          <t>Xưởng anh Sang - Lâm Đồng / 0976.160.322</t>
        </is>
      </c>
      <c r="B3512" s="43" t="inlineStr">
        <is>
          <t>0976.160.322</t>
        </is>
      </c>
      <c r="C3512" s="43" t="inlineStr">
        <is>
          <t>Đức Trọng, Lâm Đồng</t>
        </is>
      </c>
      <c r="D3512" s="43" t="n"/>
      <c r="E3512" s="43" t="n"/>
      <c r="F3512" s="43" t="inlineStr">
        <is>
          <t>KH0257</t>
        </is>
      </c>
      <c r="G3512" s="43" t="n"/>
      <c r="H3512" s="43" t="inlineStr">
        <is>
          <t>Lâm Đồng</t>
        </is>
      </c>
      <c r="I3512" s="43" t="n"/>
    </row>
    <row r="3513" ht="25" customHeight="1">
      <c r="A3513" s="45" t="inlineStr">
        <is>
          <t>Anh Thiện - Mỹ Tho/ 0949.554.414</t>
        </is>
      </c>
      <c r="B3513" s="45" t="inlineStr">
        <is>
          <t>0949.554.414</t>
        </is>
      </c>
      <c r="C3513" s="45" t="inlineStr">
        <is>
          <t>Mỹ Tho, Tiền Giang</t>
        </is>
      </c>
      <c r="D3513" s="45" t="n"/>
      <c r="E3513" s="45" t="n"/>
      <c r="F3513" s="45" t="inlineStr">
        <is>
          <t>KH0252</t>
        </is>
      </c>
      <c r="G3513" s="45" t="n"/>
      <c r="H3513" s="45" t="inlineStr">
        <is>
          <t>Tiền Giang</t>
        </is>
      </c>
      <c r="I3513" s="45" t="n"/>
    </row>
    <row r="3514" ht="25" customHeight="1">
      <c r="A3514" s="43" t="inlineStr">
        <is>
          <t>Anh Nam - Công ty Quỳnh Như (Bình Dương)/ 0987.103.939</t>
        </is>
      </c>
      <c r="B3514" s="43" t="inlineStr">
        <is>
          <t>0987.103.939</t>
        </is>
      </c>
      <c r="C3514" s="43" t="inlineStr">
        <is>
          <t>35 ấp Cây Đa, Phước Thạnh, Tân Uyên, Bình Dương</t>
        </is>
      </c>
      <c r="D3514" s="43" t="n"/>
      <c r="E3514" s="43" t="n"/>
      <c r="F3514" s="43" t="inlineStr">
        <is>
          <t>KH0253</t>
        </is>
      </c>
      <c r="G3514" s="43" t="n"/>
      <c r="H3514" s="43" t="inlineStr">
        <is>
          <t>Bình Dương</t>
        </is>
      </c>
      <c r="I3514" s="43" t="n"/>
    </row>
    <row r="3515" ht="25" customHeight="1">
      <c r="A3515" s="45" t="inlineStr">
        <is>
          <t>Công ty Bạch Kim - SG/ 0914.434.269</t>
        </is>
      </c>
      <c r="B3515" s="45" t="inlineStr">
        <is>
          <t>0914.434.269</t>
        </is>
      </c>
      <c r="C3515" s="45" t="inlineStr">
        <is>
          <t>Sài Gòn</t>
        </is>
      </c>
      <c r="D3515" s="45" t="n"/>
      <c r="E3515" s="45" t="n"/>
      <c r="F3515" s="45" t="inlineStr">
        <is>
          <t>KH0254</t>
        </is>
      </c>
      <c r="G3515" s="45" t="n"/>
      <c r="H3515" s="45" t="inlineStr">
        <is>
          <t>TP. Hồ Chí Minh</t>
        </is>
      </c>
      <c r="I3515" s="45" t="n"/>
    </row>
    <row r="3516" ht="25" customHeight="1">
      <c r="A3516" s="43" t="inlineStr">
        <is>
          <t>Anh Toàn - Bình Phước/ 0979.378.379</t>
        </is>
      </c>
      <c r="B3516" s="43" t="inlineStr">
        <is>
          <t>0979.378.379</t>
        </is>
      </c>
      <c r="C3516" s="43" t="inlineStr">
        <is>
          <t>Cầu 2, Thị xã Đồng Xoài, Bình Phước</t>
        </is>
      </c>
      <c r="D3516" s="43" t="n"/>
      <c r="E3516" s="43" t="n"/>
      <c r="F3516" s="43" t="inlineStr">
        <is>
          <t>KH0249</t>
        </is>
      </c>
      <c r="G3516" s="43" t="n"/>
      <c r="H3516" s="43" t="inlineStr">
        <is>
          <t>Bình Phước</t>
        </is>
      </c>
      <c r="I3516" s="43" t="n"/>
    </row>
    <row r="3517" ht="25" customHeight="1">
      <c r="A3517" s="45" t="inlineStr">
        <is>
          <t>Bãi máy Năm Lập - Xa lộ Hà Nội/ 0903.627.280</t>
        </is>
      </c>
      <c r="B3517" s="45" t="inlineStr">
        <is>
          <t>0903.627.280</t>
        </is>
      </c>
      <c r="C3517" s="45" t="inlineStr">
        <is>
          <t>Đối diện bãi máy Vĩnh Phát</t>
        </is>
      </c>
      <c r="D3517" s="45" t="n"/>
      <c r="E3517" s="45" t="n"/>
      <c r="F3517" s="45" t="inlineStr">
        <is>
          <t>KH0250</t>
        </is>
      </c>
      <c r="G3517" s="45" t="n"/>
      <c r="H3517" s="45" t="inlineStr">
        <is>
          <t>TP. Hồ Chí Minh</t>
        </is>
      </c>
      <c r="I3517" s="45" t="n"/>
    </row>
    <row r="3518" ht="25" customHeight="1">
      <c r="A3518" s="43" t="inlineStr">
        <is>
          <t>Xưởng Long Thành - Buôn Mê Thuột/ 0913.484.184</t>
        </is>
      </c>
      <c r="B3518" s="43" t="inlineStr">
        <is>
          <t>0913.484.184</t>
        </is>
      </c>
      <c r="C3518" s="43" t="inlineStr">
        <is>
          <t>60 Trần Quý Cáp, TP Buôn Mê Thuột, Đắk Lắk</t>
        </is>
      </c>
      <c r="D3518" s="43" t="n"/>
      <c r="E3518" s="43" t="n"/>
      <c r="F3518" s="43" t="inlineStr">
        <is>
          <t>KH0251</t>
        </is>
      </c>
      <c r="G3518" s="43" t="n"/>
      <c r="H3518" s="43" t="inlineStr">
        <is>
          <t>Đắk Lắk</t>
        </is>
      </c>
      <c r="I3518" s="43" t="n"/>
    </row>
    <row r="3519" ht="25" customHeight="1">
      <c r="A3519" s="45" t="inlineStr">
        <is>
          <t>Xưởng Sơn Tùng - Vĩnh Phú 27/ 0918.284.109- 0918.284.108</t>
        </is>
      </c>
      <c r="B3519" s="45" t="inlineStr">
        <is>
          <t>0918.284.109- / 0918.284.108</t>
        </is>
      </c>
      <c r="C3519" s="45" t="inlineStr">
        <is>
          <t>Số 10/6 Đường Vĩnh Phú 27, P. Vĩnh Phú, TP. Thuận An, Bình Dương</t>
        </is>
      </c>
      <c r="D3519" s="45" t="n"/>
      <c r="E3519" s="45" t="n"/>
      <c r="F3519" s="45" t="inlineStr">
        <is>
          <t>KH0248</t>
        </is>
      </c>
      <c r="G3519" s="45" t="n"/>
      <c r="H3519" s="45" t="inlineStr">
        <is>
          <t>TP. Hồ Chí Minh</t>
        </is>
      </c>
      <c r="I3519" s="45" t="n"/>
    </row>
    <row r="3520" ht="25" customHeight="1">
      <c r="A3520" s="43" t="inlineStr">
        <is>
          <t>Anh Đức - Ngã 4 Bình Phước/ 0918.734.851</t>
        </is>
      </c>
      <c r="B3520" s="43" t="inlineStr">
        <is>
          <t>0918.734.851</t>
        </is>
      </c>
      <c r="C3520" s="43" t="inlineStr">
        <is>
          <t>Ngã 4 Bình Phước, TP HCM</t>
        </is>
      </c>
      <c r="D3520" s="43" t="n"/>
      <c r="E3520" s="43" t="n"/>
      <c r="F3520" s="43" t="inlineStr">
        <is>
          <t>KH0246</t>
        </is>
      </c>
      <c r="G3520" s="43" t="n"/>
      <c r="H3520" s="43" t="inlineStr">
        <is>
          <t>TP. Hồ Chí Minh</t>
        </is>
      </c>
      <c r="I3520" s="43" t="n"/>
    </row>
    <row r="3521" ht="25" customHeight="1">
      <c r="A3521" s="45" t="inlineStr">
        <is>
          <t>DNTN Hải Hậu ( Bình Dương)- Chú Nhụ: 0913.945.747</t>
        </is>
      </c>
      <c r="B3521" s="45" t="inlineStr">
        <is>
          <t>0913.945.747</t>
        </is>
      </c>
      <c r="C3521" s="45" t="inlineStr">
        <is>
          <t>Đường Lồ Ô, Nội Hóa, Dĩ An, Bình Dương</t>
        </is>
      </c>
      <c r="D3521" s="45" t="n"/>
      <c r="E3521" s="45" t="n"/>
      <c r="F3521" s="45" t="inlineStr">
        <is>
          <t>KH0247</t>
        </is>
      </c>
      <c r="G3521" s="45" t="n"/>
      <c r="H3521" s="45" t="inlineStr">
        <is>
          <t>Bình Dương</t>
        </is>
      </c>
      <c r="I3521" s="45" t="n"/>
    </row>
    <row r="3522" ht="25" customHeight="1">
      <c r="A3522" s="43" t="inlineStr">
        <is>
          <t>Chi nhánh Công ty TNHH TM-XD Bình Nguyễn - Anh Khoa: 0932.773.456 - 0909.788.012</t>
        </is>
      </c>
      <c r="B3522" s="43" t="inlineStr">
        <is>
          <t>0932.773.456 / 0909.788.012</t>
        </is>
      </c>
      <c r="C3522" s="43" t="inlineStr">
        <is>
          <t>Đông An, Tân Đông Hiệp, Dĩ An, Bình Dương</t>
        </is>
      </c>
      <c r="D3522" s="43" t="n"/>
      <c r="E3522" s="43" t="n"/>
      <c r="F3522" s="43" t="inlineStr">
        <is>
          <t>KH0245</t>
        </is>
      </c>
      <c r="G3522" s="43" t="n"/>
      <c r="H3522" s="43" t="n"/>
      <c r="I3522" s="43" t="n"/>
    </row>
    <row r="3523" ht="25" customHeight="1">
      <c r="A3523" s="45" t="inlineStr">
        <is>
          <t>Cửa hàng ô tô Vũ Tuấn - Bình Long C. Trang 0124.555.3333 - Tel/Fax: 06513.681.456</t>
        </is>
      </c>
      <c r="B3523" s="45" t="inlineStr">
        <is>
          <t>0124.555.3333 / 06513.681.456</t>
        </is>
      </c>
      <c r="C3523" s="45" t="inlineStr">
        <is>
          <t>Đường Nguyễn Huệ (trục đường QL13), TX Bình Long, Bình Phước</t>
        </is>
      </c>
      <c r="D3523" s="45" t="n"/>
      <c r="E3523" s="45" t="n"/>
      <c r="F3523" s="45" t="inlineStr">
        <is>
          <t>KH0243</t>
        </is>
      </c>
      <c r="G3523" s="45" t="n"/>
      <c r="H3523" s="45" t="inlineStr">
        <is>
          <t>Bình Phước</t>
        </is>
      </c>
      <c r="I3523" s="45" t="n"/>
    </row>
    <row r="3524" ht="25" customHeight="1">
      <c r="A3524" s="43" t="inlineStr">
        <is>
          <t>Công ty CP Bất động sản Tài Nguyên - Anh Lợi: 0937.938.171</t>
        </is>
      </c>
      <c r="B3524" s="43" t="inlineStr">
        <is>
          <t>0937.938.171</t>
        </is>
      </c>
      <c r="C3524" s="43" t="inlineStr">
        <is>
          <t>52-54 Thủ Khoa Huân, Phường Bến Thành, Quận 1, TPHCM</t>
        </is>
      </c>
      <c r="D3524" s="43" t="n"/>
      <c r="E3524" s="43" t="n"/>
      <c r="F3524" s="43" t="inlineStr">
        <is>
          <t>KH0244</t>
        </is>
      </c>
      <c r="G3524" s="43" t="n"/>
      <c r="H3524" s="43" t="n"/>
      <c r="I3524" s="43" t="n"/>
    </row>
    <row r="3525" ht="25" customHeight="1">
      <c r="A3525" s="45" t="inlineStr">
        <is>
          <t>Cửa Hàng Thuận Hải - Phan Rang/ 0365.454.650</t>
        </is>
      </c>
      <c r="B3525" s="45" t="inlineStr">
        <is>
          <t>0365.454.650</t>
        </is>
      </c>
      <c r="C3525" s="45" t="inlineStr">
        <is>
          <t>Quốc Lộ 27, P.Phước Mỹ, TP.Phan Rang Tháp Chàm, Ninh Thuận</t>
        </is>
      </c>
      <c r="D3525" s="45" t="n"/>
      <c r="E3525" s="45" t="n"/>
      <c r="F3525" s="45" t="inlineStr">
        <is>
          <t>KH0242</t>
        </is>
      </c>
      <c r="G3525" s="45" t="n"/>
      <c r="H3525" s="45" t="inlineStr">
        <is>
          <t>Ninh Thuận</t>
        </is>
      </c>
      <c r="I3525" s="45" t="n"/>
    </row>
    <row r="3526" ht="25" customHeight="1">
      <c r="A3526" s="43" t="inlineStr">
        <is>
          <t>Công ty CP Rạng Đông - Phan Thiết/ Ngọc Anh - 0868.384.591</t>
        </is>
      </c>
      <c r="B3526" s="43" t="inlineStr">
        <is>
          <t>0868.384.591</t>
        </is>
      </c>
      <c r="C3526" s="43" t="inlineStr">
        <is>
          <t>J45 Tôn Đức Thắng, P. Xuân An, TP Phan Thiết, Bình Thuận</t>
        </is>
      </c>
      <c r="D3526" s="43" t="n"/>
      <c r="E3526" s="43" t="n"/>
      <c r="F3526" s="43" t="inlineStr">
        <is>
          <t>KH0241</t>
        </is>
      </c>
      <c r="G3526" s="43" t="n"/>
      <c r="H3526" s="43" t="inlineStr">
        <is>
          <t>Bình Thuận</t>
        </is>
      </c>
      <c r="I3526" s="43" t="n"/>
    </row>
    <row r="3527" ht="25" customHeight="1">
      <c r="A3527" s="45" t="inlineStr">
        <is>
          <t>Công ty TNHH MTV An Phú - Quảng Ngãi/ A.Cường: 0905.201.202</t>
        </is>
      </c>
      <c r="B3527" s="45" t="inlineStr">
        <is>
          <t>0905.201.202</t>
        </is>
      </c>
      <c r="C3527" s="45" t="inlineStr">
        <is>
          <t>Bình Chương, Bình Sơn, Quảng Ngãi</t>
        </is>
      </c>
      <c r="D3527" s="45" t="n"/>
      <c r="E3527" s="45" t="n"/>
      <c r="F3527" s="45" t="inlineStr">
        <is>
          <t>KH0240</t>
        </is>
      </c>
      <c r="G3527" s="45" t="n"/>
      <c r="H3527" s="45" t="inlineStr">
        <is>
          <t>Quảng Ngãi</t>
        </is>
      </c>
      <c r="I3527" s="45" t="n"/>
    </row>
    <row r="3528" ht="25" customHeight="1">
      <c r="A3528" s="43" t="inlineStr">
        <is>
          <t>Hoàng Anh - Cà Mau/ 0917.241.433</t>
        </is>
      </c>
      <c r="B3528" s="43" t="inlineStr">
        <is>
          <t>0917.241.433</t>
        </is>
      </c>
      <c r="C3528" s="43" t="inlineStr">
        <is>
          <t>Cà Mau</t>
        </is>
      </c>
      <c r="D3528" s="43" t="n"/>
      <c r="E3528" s="43" t="n"/>
      <c r="F3528" s="43" t="inlineStr">
        <is>
          <t>KH0239</t>
        </is>
      </c>
      <c r="G3528" s="43" t="n"/>
      <c r="H3528" s="43" t="inlineStr">
        <is>
          <t>Cà Mau</t>
        </is>
      </c>
      <c r="I3528" s="43" t="n"/>
    </row>
    <row r="3529" ht="25" customHeight="1">
      <c r="A3529" s="45" t="inlineStr">
        <is>
          <t>Anh Tâm - Bình Chánh/ 0913.494.497</t>
        </is>
      </c>
      <c r="B3529" s="45" t="inlineStr">
        <is>
          <t>0913.494.497</t>
        </is>
      </c>
      <c r="C3529" s="45" t="inlineStr">
        <is>
          <t>Ngã 3 Quán Chuối, Bùi Thanh Khiết, Bình Chánh, TPHCM</t>
        </is>
      </c>
      <c r="D3529" s="45" t="n"/>
      <c r="E3529" s="45" t="n"/>
      <c r="F3529" s="45" t="inlineStr">
        <is>
          <t>KH0237</t>
        </is>
      </c>
      <c r="G3529" s="45" t="n"/>
      <c r="H3529" s="45" t="inlineStr">
        <is>
          <t>TP. Hồ Chí Minh</t>
        </is>
      </c>
      <c r="I3529" s="45" t="n"/>
    </row>
    <row r="3530" ht="25" customHeight="1">
      <c r="A3530" s="43" t="inlineStr">
        <is>
          <t>Công ty Hoàng Kim - SG/ 0914.343.269</t>
        </is>
      </c>
      <c r="B3530" s="43" t="inlineStr">
        <is>
          <t>0914.343.269</t>
        </is>
      </c>
      <c r="C3530" s="43" t="inlineStr">
        <is>
          <t>Bình Tân, TPHCM</t>
        </is>
      </c>
      <c r="D3530" s="43" t="n"/>
      <c r="E3530" s="43" t="n"/>
      <c r="F3530" s="43" t="inlineStr">
        <is>
          <t>KH0238</t>
        </is>
      </c>
      <c r="G3530" s="43" t="n"/>
      <c r="H3530" s="43" t="inlineStr">
        <is>
          <t>TP. Hồ Chí Minh</t>
        </is>
      </c>
      <c r="I3530" s="43" t="n"/>
    </row>
    <row r="3531" ht="25" customHeight="1">
      <c r="A3531" s="45" t="inlineStr">
        <is>
          <t>Anh Dũng - KonTum/ 0914.028.493</t>
        </is>
      </c>
      <c r="B3531" s="45" t="inlineStr">
        <is>
          <t>0914.028.493</t>
        </is>
      </c>
      <c r="C3531" s="45" t="inlineStr">
        <is>
          <t>KonTum</t>
        </is>
      </c>
      <c r="D3531" s="45" t="n"/>
      <c r="E3531" s="45" t="n"/>
      <c r="F3531" s="45" t="inlineStr">
        <is>
          <t>KH0236</t>
        </is>
      </c>
      <c r="G3531" s="45" t="n"/>
      <c r="H3531" s="45" t="inlineStr">
        <is>
          <t>Kon Tum</t>
        </is>
      </c>
      <c r="I3531" s="45" t="n"/>
    </row>
    <row r="3532" ht="25" customHeight="1">
      <c r="A3532" s="43" t="inlineStr">
        <is>
          <t>Anh Dũng - Đà Lạt/ 0913.934.567</t>
        </is>
      </c>
      <c r="B3532" s="43" t="inlineStr">
        <is>
          <t>0913.934.567</t>
        </is>
      </c>
      <c r="C3532" s="43" t="inlineStr">
        <is>
          <t>Đà Lạt, Lâm Đồng</t>
        </is>
      </c>
      <c r="D3532" s="43" t="n"/>
      <c r="E3532" s="43" t="n"/>
      <c r="F3532" s="43" t="inlineStr">
        <is>
          <t>KH0235</t>
        </is>
      </c>
      <c r="G3532" s="43" t="n"/>
      <c r="H3532" s="43" t="inlineStr">
        <is>
          <t>Lâm Đồng</t>
        </is>
      </c>
      <c r="I3532" s="43" t="n"/>
    </row>
    <row r="3533" ht="25" customHeight="1">
      <c r="A3533" s="45" t="inlineStr">
        <is>
          <t>Anh Đức - Công ty TNHH MTV Phan Hữu Đức - Đồng Nai/ 0987.949.475</t>
        </is>
      </c>
      <c r="B3533" s="45" t="inlineStr">
        <is>
          <t>0987.949.475</t>
        </is>
      </c>
      <c r="C3533" s="45" t="inlineStr">
        <is>
          <t>ấp 2, Xã Xuân Hưng, Xuân Lộc, Đồng Nai</t>
        </is>
      </c>
      <c r="D3533" s="45" t="n"/>
      <c r="E3533" s="45" t="n"/>
      <c r="F3533" s="45" t="inlineStr">
        <is>
          <t>KH0233</t>
        </is>
      </c>
      <c r="G3533" s="45" t="n"/>
      <c r="H3533" s="45" t="inlineStr">
        <is>
          <t>Đồng Nai</t>
        </is>
      </c>
      <c r="I3533" s="45" t="n"/>
    </row>
    <row r="3534" ht="25" customHeight="1">
      <c r="A3534" s="43" t="inlineStr">
        <is>
          <t>Chú Quang - Kiên Giang/0901.221.889</t>
        </is>
      </c>
      <c r="B3534" s="43" t="inlineStr">
        <is>
          <t>0901.221.889</t>
        </is>
      </c>
      <c r="C3534" s="43" t="inlineStr">
        <is>
          <t>Rạch Giá, Kiên Giang</t>
        </is>
      </c>
      <c r="D3534" s="43" t="n"/>
      <c r="E3534" s="43" t="n"/>
      <c r="F3534" s="43" t="inlineStr">
        <is>
          <t>KH0234</t>
        </is>
      </c>
      <c r="G3534" s="43" t="n"/>
      <c r="H3534" s="43" t="inlineStr">
        <is>
          <t>Kiên Giang</t>
        </is>
      </c>
      <c r="I3534" s="43" t="n"/>
    </row>
    <row r="3535" ht="25" customHeight="1">
      <c r="A3535" s="45" t="inlineStr">
        <is>
          <t>Anh Thọ - Công ty Trung Thành (Bình Dương)/ 0987.373.767</t>
        </is>
      </c>
      <c r="B3535" s="45" t="inlineStr">
        <is>
          <t>0987.373.767</t>
        </is>
      </c>
      <c r="C3535" s="45" t="inlineStr">
        <is>
          <t>Bình An, Thuận An, Bình Dương</t>
        </is>
      </c>
      <c r="D3535" s="45" t="n"/>
      <c r="E3535" s="45" t="n"/>
      <c r="F3535" s="45" t="inlineStr">
        <is>
          <t>KH0231</t>
        </is>
      </c>
      <c r="G3535" s="45" t="n"/>
      <c r="H3535" s="45" t="n"/>
      <c r="I3535" s="45" t="n"/>
    </row>
    <row r="3536" ht="25" customHeight="1">
      <c r="A3536" s="43" t="inlineStr">
        <is>
          <t>Anh Trí - Công ty TNHH MTV Ngọc Hân (Cà Mau): 0917.233.433</t>
        </is>
      </c>
      <c r="B3536" s="43" t="inlineStr">
        <is>
          <t>0917.233.433</t>
        </is>
      </c>
      <c r="C3536" s="43" t="inlineStr">
        <is>
          <t>ấp Tân Thành Mới, xã Rạch Chèo, Phú Tân, Cà Mau</t>
        </is>
      </c>
      <c r="D3536" s="43" t="n"/>
      <c r="E3536" s="43" t="n"/>
      <c r="F3536" s="43" t="inlineStr">
        <is>
          <t>KH0232</t>
        </is>
      </c>
      <c r="G3536" s="43" t="n"/>
      <c r="H3536" s="43" t="inlineStr">
        <is>
          <t>Cà Mau</t>
        </is>
      </c>
      <c r="I3536" s="43" t="n"/>
    </row>
    <row r="3537" ht="25" customHeight="1">
      <c r="A3537" s="45" t="inlineStr">
        <is>
          <t>Doanh nghiệp tư nhân Lộc Ninh - Lâm Đồng/ 0977.566.577</t>
        </is>
      </c>
      <c r="B3537" s="45" t="inlineStr">
        <is>
          <t>0977.566.577</t>
        </is>
      </c>
      <c r="C3537" s="45" t="inlineStr">
        <is>
          <t>Thôn 3, Liên Đầm, Di Linh, Lâm Đồng</t>
        </is>
      </c>
      <c r="D3537" s="45" t="n"/>
      <c r="E3537" s="45" t="n"/>
      <c r="F3537" s="45" t="inlineStr">
        <is>
          <t>KH0230</t>
        </is>
      </c>
      <c r="G3537" s="45" t="n"/>
      <c r="H3537" s="45" t="inlineStr">
        <is>
          <t>Lâm Đồng</t>
        </is>
      </c>
      <c r="I3537" s="45" t="n"/>
    </row>
    <row r="3538" ht="25" customHeight="1">
      <c r="A3538" s="43" t="inlineStr">
        <is>
          <t>Xưởng anh Luân - Gia Lai/ 0986.661.679</t>
        </is>
      </c>
      <c r="B3538" s="43" t="inlineStr">
        <is>
          <t>0986.661.679</t>
        </is>
      </c>
      <c r="C3538" s="43" t="inlineStr">
        <is>
          <t>Gia Lai</t>
        </is>
      </c>
      <c r="D3538" s="43" t="n"/>
      <c r="E3538" s="43" t="n"/>
      <c r="F3538" s="43" t="inlineStr">
        <is>
          <t>KH0229</t>
        </is>
      </c>
      <c r="G3538" s="43" t="n"/>
      <c r="H3538" s="43" t="inlineStr">
        <is>
          <t>Gia Lai</t>
        </is>
      </c>
      <c r="I3538" s="43" t="n"/>
    </row>
    <row r="3539" ht="25" customHeight="1">
      <c r="A3539" s="45" t="inlineStr">
        <is>
          <t>Anh Hùng - Phan Thiết/ 0986.569.445</t>
        </is>
      </c>
      <c r="B3539" s="45" t="inlineStr">
        <is>
          <t>0986.569.445</t>
        </is>
      </c>
      <c r="C3539" s="45" t="inlineStr">
        <is>
          <t>Trạm thu phí Sông Phan, Bình Thuận</t>
        </is>
      </c>
      <c r="D3539" s="45" t="n"/>
      <c r="E3539" s="45" t="n"/>
      <c r="F3539" s="45" t="inlineStr">
        <is>
          <t>KH0226</t>
        </is>
      </c>
      <c r="G3539" s="45" t="n"/>
      <c r="H3539" s="45" t="inlineStr">
        <is>
          <t>Bình Thuận</t>
        </is>
      </c>
      <c r="I3539" s="45" t="n"/>
    </row>
    <row r="3540" ht="25" customHeight="1">
      <c r="A3540" s="43" t="inlineStr">
        <is>
          <t>Anh Huy - Chợ Lầu/ 0978.593.508</t>
        </is>
      </c>
      <c r="B3540" s="43" t="inlineStr">
        <is>
          <t>0978.593.508</t>
        </is>
      </c>
      <c r="C3540" s="43" t="inlineStr">
        <is>
          <t>Chợ Lầu, Bình Thuận</t>
        </is>
      </c>
      <c r="D3540" s="43" t="n"/>
      <c r="E3540" s="43" t="n"/>
      <c r="F3540" s="43" t="inlineStr">
        <is>
          <t>KH0227</t>
        </is>
      </c>
      <c r="G3540" s="43" t="n"/>
      <c r="H3540" s="43" t="inlineStr">
        <is>
          <t>Bình Thuận</t>
        </is>
      </c>
      <c r="I3540" s="43" t="n"/>
    </row>
    <row r="3541" ht="25" customHeight="1">
      <c r="A3541" s="45" t="inlineStr">
        <is>
          <t>Xưởng anh Hòa - Bảo Lộc/ 0979.732.433</t>
        </is>
      </c>
      <c r="B3541" s="45" t="inlineStr">
        <is>
          <t>0979.732.433</t>
        </is>
      </c>
      <c r="C3541" s="45" t="inlineStr">
        <is>
          <t>Bảo Lộc, Lâm Đồng</t>
        </is>
      </c>
      <c r="D3541" s="45" t="n"/>
      <c r="E3541" s="45" t="n"/>
      <c r="F3541" s="45" t="inlineStr">
        <is>
          <t>KH0228</t>
        </is>
      </c>
      <c r="G3541" s="45" t="n"/>
      <c r="H3541" s="45" t="inlineStr">
        <is>
          <t>Lâm Đồng</t>
        </is>
      </c>
      <c r="I3541" s="45" t="n"/>
    </row>
    <row r="3542" ht="25" customHeight="1">
      <c r="A3542" s="43" t="inlineStr">
        <is>
          <t>Xưởng chú Hải - Bảo Lộc/ 01663.452.590</t>
        </is>
      </c>
      <c r="B3542" s="43" t="inlineStr">
        <is>
          <t>01663.452.590</t>
        </is>
      </c>
      <c r="C3542" s="43" t="inlineStr">
        <is>
          <t>Bảo Lâm, Bảo Lộc, Lâm Đồng</t>
        </is>
      </c>
      <c r="D3542" s="43" t="n"/>
      <c r="E3542" s="43" t="n"/>
      <c r="F3542" s="43" t="inlineStr">
        <is>
          <t>KH0224</t>
        </is>
      </c>
      <c r="G3542" s="43" t="n"/>
      <c r="H3542" s="43" t="inlineStr">
        <is>
          <t>Lâm Đồng</t>
        </is>
      </c>
      <c r="I3542" s="43" t="n"/>
    </row>
    <row r="3543" ht="25" customHeight="1">
      <c r="A3543" s="45" t="inlineStr">
        <is>
          <t>Công ty TNHH Xây dựng Công trình Nam Việt - Bảo Lộc/ A.Hoàng: 0983.939.739</t>
        </is>
      </c>
      <c r="B3543" s="45" t="inlineStr">
        <is>
          <t>0983.939.739</t>
        </is>
      </c>
      <c r="C3543" s="45" t="inlineStr">
        <is>
          <t>89 Lý Thường Kiệt, P1, TP Bảo Lộc, Lâm Đồng</t>
        </is>
      </c>
      <c r="D3543" s="45" t="n"/>
      <c r="E3543" s="45" t="n"/>
      <c r="F3543" s="45" t="inlineStr">
        <is>
          <t>KH0225</t>
        </is>
      </c>
      <c r="G3543" s="45" t="n"/>
      <c r="H3543" s="45" t="inlineStr">
        <is>
          <t>Lâm Đồng</t>
        </is>
      </c>
      <c r="I3543" s="45" t="n"/>
    </row>
    <row r="3544" ht="25" customHeight="1">
      <c r="A3544" s="43" t="inlineStr">
        <is>
          <t>Anh Việt - CTCP Hóa An/ 0936.854.545</t>
        </is>
      </c>
      <c r="B3544" s="43" t="inlineStr">
        <is>
          <t>0936.854.545</t>
        </is>
      </c>
      <c r="C3544" s="43" t="inlineStr">
        <is>
          <t>Trạm thu phí QL1K (Xưởng số 19)</t>
        </is>
      </c>
      <c r="D3544" s="43" t="n"/>
      <c r="E3544" s="43" t="n"/>
      <c r="F3544" s="43" t="inlineStr">
        <is>
          <t>KH0223</t>
        </is>
      </c>
      <c r="G3544" s="43" t="n"/>
      <c r="H3544" s="43" t="inlineStr">
        <is>
          <t>TP. Hồ Chí Minh</t>
        </is>
      </c>
      <c r="I3544" s="43" t="n"/>
    </row>
    <row r="3545" ht="25" customHeight="1">
      <c r="A3545" s="45" t="inlineStr">
        <is>
          <t>Bãi máy Vũ Hùng - Sài Gòn/ 0913.993.718</t>
        </is>
      </c>
      <c r="B3545" s="45" t="inlineStr">
        <is>
          <t>0913.993.718</t>
        </is>
      </c>
      <c r="C3545" s="45" t="inlineStr">
        <is>
          <t>Xa lộ Hà Nội, Q.9, TP HCM</t>
        </is>
      </c>
      <c r="D3545" s="45" t="n"/>
      <c r="E3545" s="45" t="n"/>
      <c r="F3545" s="45" t="inlineStr">
        <is>
          <t>KH0222</t>
        </is>
      </c>
      <c r="G3545" s="45" t="n"/>
      <c r="H3545" s="45" t="inlineStr">
        <is>
          <t>TP. Hồ Chí Minh</t>
        </is>
      </c>
      <c r="I3545" s="45" t="n"/>
    </row>
    <row r="3546" ht="25" customHeight="1">
      <c r="A3546" s="43" t="inlineStr">
        <is>
          <t>Cửa hàng Hiển Hiếu - An Giang/ 0939.935.622 FAX: 02963.846.516</t>
        </is>
      </c>
      <c r="B3546" s="43" t="inlineStr">
        <is>
          <t>0939.935.622 / 02963.846.516</t>
        </is>
      </c>
      <c r="C3546" s="43" t="inlineStr">
        <is>
          <t>TP Long Xuyên, An Giang</t>
        </is>
      </c>
      <c r="D3546" s="43" t="n"/>
      <c r="E3546" s="43" t="n"/>
      <c r="F3546" s="43" t="inlineStr">
        <is>
          <t>KH0221</t>
        </is>
      </c>
      <c r="G3546" s="43" t="n"/>
      <c r="H3546" s="43" t="inlineStr">
        <is>
          <t>An Giang</t>
        </is>
      </c>
      <c r="I3546" s="43" t="n"/>
    </row>
    <row r="3547" ht="25" customHeight="1">
      <c r="A3547" s="45" t="inlineStr">
        <is>
          <t>Anh Vũ - Bến Tre/ 0987.711.676</t>
        </is>
      </c>
      <c r="B3547" s="45" t="inlineStr">
        <is>
          <t>0987.711.676</t>
        </is>
      </c>
      <c r="C3547" s="45" t="inlineStr">
        <is>
          <t>Bến Tre</t>
        </is>
      </c>
      <c r="D3547" s="45" t="n"/>
      <c r="E3547" s="45" t="n"/>
      <c r="F3547" s="45" t="inlineStr">
        <is>
          <t>KH0219</t>
        </is>
      </c>
      <c r="G3547" s="45" t="n"/>
      <c r="H3547" s="45" t="inlineStr">
        <is>
          <t>Bến Tre</t>
        </is>
      </c>
      <c r="I3547" s="45" t="n"/>
    </row>
    <row r="3548" ht="25" customHeight="1">
      <c r="A3548" s="43" t="inlineStr">
        <is>
          <t>Xưởng Anh Đức - Đà Nẵng/ 0905.711.510</t>
        </is>
      </c>
      <c r="B3548" s="43" t="inlineStr">
        <is>
          <t>0905.711.510</t>
        </is>
      </c>
      <c r="C3548" s="43" t="inlineStr">
        <is>
          <t>Số 1000, Trường Chinh, TPĐà Nẵng</t>
        </is>
      </c>
      <c r="D3548" s="43" t="n"/>
      <c r="E3548" s="43" t="n"/>
      <c r="F3548" s="43" t="inlineStr">
        <is>
          <t>KH0220</t>
        </is>
      </c>
      <c r="G3548" s="43" t="n"/>
      <c r="H3548" s="43" t="inlineStr">
        <is>
          <t>Đà Nẵng</t>
        </is>
      </c>
      <c r="I3548" s="43" t="n"/>
    </row>
    <row r="3549" ht="25" customHeight="1">
      <c r="A3549" s="45" t="inlineStr">
        <is>
          <t>Anh Mặng - Nha Trang/ 0905.123.198</t>
        </is>
      </c>
      <c r="B3549" s="45" t="inlineStr">
        <is>
          <t>0905.123.198</t>
        </is>
      </c>
      <c r="C3549" s="45" t="inlineStr">
        <is>
          <t>Nha Trang, Khánh Hòa</t>
        </is>
      </c>
      <c r="D3549" s="45" t="n"/>
      <c r="E3549" s="45" t="n"/>
      <c r="F3549" s="45" t="inlineStr">
        <is>
          <t>KH0218</t>
        </is>
      </c>
      <c r="G3549" s="45" t="n"/>
      <c r="H3549" s="45" t="inlineStr">
        <is>
          <t>Khánh Hòa</t>
        </is>
      </c>
      <c r="I3549" s="45" t="n"/>
    </row>
    <row r="3550" ht="25" customHeight="1">
      <c r="A3550" s="43" t="inlineStr">
        <is>
          <t>Anh Phong - Phan Rí, Bình Thuận/ 0919.648.280</t>
        </is>
      </c>
      <c r="B3550" s="43" t="inlineStr">
        <is>
          <t>0919.648.280</t>
        </is>
      </c>
      <c r="C3550" s="43" t="inlineStr">
        <is>
          <t>Phan Rí, Bình Thuận</t>
        </is>
      </c>
      <c r="D3550" s="43" t="n"/>
      <c r="E3550" s="43" t="n"/>
      <c r="F3550" s="43" t="inlineStr">
        <is>
          <t>KH0217</t>
        </is>
      </c>
      <c r="G3550" s="43" t="n"/>
      <c r="H3550" s="43" t="inlineStr">
        <is>
          <t>Bình Thuận</t>
        </is>
      </c>
      <c r="I3550" s="43" t="n"/>
    </row>
    <row r="3551" ht="25" customHeight="1">
      <c r="A3551" s="45" t="inlineStr">
        <is>
          <t>Cửa hàng phụ tùng ô tô cơ giới Kiến Phát - Gia Lai/ anh Bi: 0932.577.676 - FAX: 0593.874.876</t>
        </is>
      </c>
      <c r="B3551" s="45" t="inlineStr">
        <is>
          <t>0932.577.676 / 0593.874.876</t>
        </is>
      </c>
      <c r="C3551" s="45" t="inlineStr">
        <is>
          <t>71Wừu, P.Lakring, TP Pleiku, Gia Lai</t>
        </is>
      </c>
      <c r="D3551" s="45" t="n"/>
      <c r="E3551" s="45" t="n"/>
      <c r="F3551" s="45" t="inlineStr">
        <is>
          <t>KH0216</t>
        </is>
      </c>
      <c r="G3551" s="45" t="n"/>
      <c r="H3551" s="45" t="inlineStr">
        <is>
          <t>Gia Lai</t>
        </is>
      </c>
      <c r="I3551" s="45" t="n"/>
    </row>
    <row r="3552" ht="25" customHeight="1">
      <c r="A3552" s="43" t="inlineStr">
        <is>
          <t>Anh Uyên - SG (Công ty TNHH Vận tải và Cơ giới Đại Phát)/ 0949.769.066</t>
        </is>
      </c>
      <c r="B3552" s="43" t="inlineStr">
        <is>
          <t>0949.769.066</t>
        </is>
      </c>
      <c r="C3552" s="43" t="inlineStr">
        <is>
          <t>506/49/28Q Lạc Long Quân, P5, Q11, TPHCM</t>
        </is>
      </c>
      <c r="D3552" s="43" t="n"/>
      <c r="E3552" s="43" t="n"/>
      <c r="F3552" s="43" t="inlineStr">
        <is>
          <t>KH0215</t>
        </is>
      </c>
      <c r="G3552" s="43" t="n"/>
      <c r="H3552" s="43" t="inlineStr">
        <is>
          <t>TP. Hồ Chí Minh</t>
        </is>
      </c>
      <c r="I3552" s="43" t="n"/>
    </row>
    <row r="3553" ht="25" customHeight="1">
      <c r="A3553" s="45" t="inlineStr">
        <is>
          <t>Anh Sơn - Gia Lai/ 0906.405.282</t>
        </is>
      </c>
      <c r="B3553" s="45" t="inlineStr">
        <is>
          <t>0906.405.282</t>
        </is>
      </c>
      <c r="C3553" s="45" t="inlineStr">
        <is>
          <t>Gia Lai</t>
        </is>
      </c>
      <c r="D3553" s="45" t="n"/>
      <c r="E3553" s="45" t="n"/>
      <c r="F3553" s="45" t="inlineStr">
        <is>
          <t>KH0214</t>
        </is>
      </c>
      <c r="G3553" s="45" t="n"/>
      <c r="H3553" s="45" t="inlineStr">
        <is>
          <t>Gia Lai</t>
        </is>
      </c>
      <c r="I3553" s="45" t="n"/>
    </row>
    <row r="3554" ht="25" customHeight="1">
      <c r="A3554" s="43" t="inlineStr">
        <is>
          <t>Anh Nguyên - Tiền Giang/ 0913.962.538</t>
        </is>
      </c>
      <c r="B3554" s="43" t="inlineStr">
        <is>
          <t>0913.962.538</t>
        </is>
      </c>
      <c r="C3554" s="43" t="inlineStr">
        <is>
          <t>Tiền Giang</t>
        </is>
      </c>
      <c r="D3554" s="43" t="n"/>
      <c r="E3554" s="43" t="n"/>
      <c r="F3554" s="43" t="inlineStr">
        <is>
          <t>KH0213</t>
        </is>
      </c>
      <c r="G3554" s="43" t="n"/>
      <c r="H3554" s="43" t="inlineStr">
        <is>
          <t>Tiền Giang</t>
        </is>
      </c>
      <c r="I3554" s="43" t="n"/>
    </row>
    <row r="3555" ht="25" customHeight="1">
      <c r="A3555" s="45" t="inlineStr">
        <is>
          <t>CHI PHÍ MUA HÀNG</t>
        </is>
      </c>
      <c r="B3555" s="45" t="n"/>
      <c r="C3555" s="45" t="inlineStr">
        <is>
          <t>HCM</t>
        </is>
      </c>
      <c r="D3555" s="45" t="n"/>
      <c r="E3555" s="45" t="n"/>
      <c r="F3555" s="45" t="inlineStr">
        <is>
          <t>VC</t>
        </is>
      </c>
      <c r="G3555" s="45" t="n"/>
      <c r="H3555" s="45" t="n"/>
      <c r="I3555" s="45" t="n"/>
    </row>
    <row r="3556" ht="25" customHeight="1">
      <c r="A3556" s="43" t="inlineStr">
        <is>
          <t>Xưởng anh Lợi - Bảo Lộc/ 0918.162.842</t>
        </is>
      </c>
      <c r="B3556" s="43" t="inlineStr">
        <is>
          <t>0918.162.842</t>
        </is>
      </c>
      <c r="C3556" s="43" t="inlineStr">
        <is>
          <t>Bảo Lộc, Lâm Đồng</t>
        </is>
      </c>
      <c r="D3556" s="43" t="n"/>
      <c r="E3556" s="43" t="n"/>
      <c r="F3556" s="43" t="inlineStr">
        <is>
          <t>KH0212</t>
        </is>
      </c>
      <c r="G3556" s="43" t="n"/>
      <c r="H3556" s="43" t="inlineStr">
        <is>
          <t>Lâm Đồng</t>
        </is>
      </c>
      <c r="I3556" s="43" t="n"/>
    </row>
    <row r="3557" ht="25" customHeight="1">
      <c r="A3557" s="45" t="inlineStr">
        <is>
          <t>Xưởng Anh Hoàng - Vạn Giã Khánh Hòa/ 0913.462.771</t>
        </is>
      </c>
      <c r="B3557" s="45" t="inlineStr">
        <is>
          <t>0913.462.771</t>
        </is>
      </c>
      <c r="C3557" s="45" t="inlineStr">
        <is>
          <t>Vạn Giã, Khánh Hòa</t>
        </is>
      </c>
      <c r="D3557" s="45" t="n"/>
      <c r="E3557" s="45" t="n"/>
      <c r="F3557" s="45" t="inlineStr">
        <is>
          <t>KH0210</t>
        </is>
      </c>
      <c r="G3557" s="45" t="n"/>
      <c r="H3557" s="45" t="inlineStr">
        <is>
          <t>Khánh Hòa</t>
        </is>
      </c>
      <c r="I3557" s="45" t="n"/>
    </row>
    <row r="3558" ht="25" customHeight="1">
      <c r="A3558" s="43" t="inlineStr">
        <is>
          <t>anh Hiển - Công ty CP Đầu tư xây dựng hạ tầng&amp; khai thác mỏ Tân Việt Bắc / 0978.600.928</t>
        </is>
      </c>
      <c r="B3558" s="43" t="inlineStr">
        <is>
          <t>0978.600.928</t>
        </is>
      </c>
      <c r="C3558" s="43" t="inlineStr">
        <is>
          <t>Số 20 Ngõ 8, Ngô Gia Tự, Đức Giang, Long Biên, Hà Nội</t>
        </is>
      </c>
      <c r="D3558" s="43" t="n"/>
      <c r="E3558" s="43" t="n"/>
      <c r="F3558" s="43" t="inlineStr">
        <is>
          <t>KH0211</t>
        </is>
      </c>
      <c r="G3558" s="43" t="n"/>
      <c r="H3558" s="43" t="n"/>
      <c r="I3558" s="43" t="n"/>
    </row>
    <row r="3559" ht="25" customHeight="1">
      <c r="A3559" s="45" t="inlineStr">
        <is>
          <t>Bãi máy Lâm Đạt Nguyên - Tân Vạn/ 0933.392.949</t>
        </is>
      </c>
      <c r="B3559" s="45" t="inlineStr">
        <is>
          <t>0933.392.949</t>
        </is>
      </c>
      <c r="C3559" s="45" t="inlineStr">
        <is>
          <t>Tân Vạn, Sài Gòn</t>
        </is>
      </c>
      <c r="D3559" s="45" t="n"/>
      <c r="E3559" s="45" t="n"/>
      <c r="F3559" s="45" t="inlineStr">
        <is>
          <t>KH0208</t>
        </is>
      </c>
      <c r="G3559" s="45" t="n"/>
      <c r="H3559" s="45" t="inlineStr">
        <is>
          <t>TP. Hồ Chí Minh</t>
        </is>
      </c>
      <c r="I3559" s="45" t="n"/>
    </row>
    <row r="3560" ht="25" customHeight="1">
      <c r="A3560" s="43" t="inlineStr">
        <is>
          <t>Anh Huân - Gia Lai/ 0935.880.003</t>
        </is>
      </c>
      <c r="B3560" s="43" t="inlineStr">
        <is>
          <t>0935.880.003</t>
        </is>
      </c>
      <c r="C3560" s="43" t="inlineStr">
        <is>
          <t>Gia Lai</t>
        </is>
      </c>
      <c r="D3560" s="43" t="n"/>
      <c r="E3560" s="43" t="n"/>
      <c r="F3560" s="43" t="inlineStr">
        <is>
          <t>KH0209</t>
        </is>
      </c>
      <c r="G3560" s="43" t="n"/>
      <c r="H3560" s="43" t="inlineStr">
        <is>
          <t>Gia Lai</t>
        </is>
      </c>
      <c r="I3560" s="43" t="n"/>
    </row>
    <row r="3561" ht="25" customHeight="1">
      <c r="A3561" s="45" t="inlineStr">
        <is>
          <t>Anh Nam - DNTN Tiến Phát/ 0962.186.737</t>
        </is>
      </c>
      <c r="B3561" s="45" t="inlineStr">
        <is>
          <t>0962.186.737</t>
        </is>
      </c>
      <c r="C3561" s="45" t="inlineStr">
        <is>
          <t>04 Trần Đại Nghĩa, P. Yên Thế, TP Pleiku, Gia Lai</t>
        </is>
      </c>
      <c r="D3561" s="45" t="n"/>
      <c r="E3561" s="45" t="n"/>
      <c r="F3561" s="45" t="inlineStr">
        <is>
          <t>KH0206</t>
        </is>
      </c>
      <c r="G3561" s="45" t="n"/>
      <c r="H3561" s="45" t="inlineStr">
        <is>
          <t>Gia Lai</t>
        </is>
      </c>
      <c r="I3561" s="45" t="n"/>
    </row>
    <row r="3562" ht="25" customHeight="1">
      <c r="A3562" s="43" t="inlineStr">
        <is>
          <t>Anh Hùng (Công ty TNHH Hưng Quang) - Bảo Lộc/ 0982.761.022</t>
        </is>
      </c>
      <c r="B3562" s="43" t="inlineStr">
        <is>
          <t>0982.761.022</t>
        </is>
      </c>
      <c r="C3562" s="43" t="inlineStr">
        <is>
          <t>26B Hà Giang, Bảo Lộc, Lâm Đồng</t>
        </is>
      </c>
      <c r="D3562" s="43" t="n"/>
      <c r="E3562" s="43" t="n"/>
      <c r="F3562" s="43" t="inlineStr">
        <is>
          <t>KH0207</t>
        </is>
      </c>
      <c r="G3562" s="43" t="n"/>
      <c r="H3562" s="43" t="inlineStr">
        <is>
          <t>Lâm Đồng</t>
        </is>
      </c>
      <c r="I3562" s="43" t="n"/>
    </row>
    <row r="3563" ht="25" customHeight="1">
      <c r="A3563" s="45" t="inlineStr">
        <is>
          <t>Anh Hòa - Bình Thuận/ 0962.586.324</t>
        </is>
      </c>
      <c r="B3563" s="45" t="inlineStr">
        <is>
          <t>0962.586.324</t>
        </is>
      </c>
      <c r="C3563" s="45" t="inlineStr">
        <is>
          <t>Chợ Lầu, Bình Thuận</t>
        </is>
      </c>
      <c r="D3563" s="45" t="n"/>
      <c r="E3563" s="45" t="n"/>
      <c r="F3563" s="45" t="inlineStr">
        <is>
          <t>KH0205</t>
        </is>
      </c>
      <c r="G3563" s="45" t="n"/>
      <c r="H3563" s="45" t="inlineStr">
        <is>
          <t>Bình Thuận</t>
        </is>
      </c>
      <c r="I3563" s="45" t="n"/>
    </row>
    <row r="3564" ht="25" customHeight="1">
      <c r="A3564" s="43" t="inlineStr">
        <is>
          <t>Công ty CP Thiết Bị Việt Nhật/ Chị Vân - 0903.780.769, Fax: 0837.245.005</t>
        </is>
      </c>
      <c r="B3564" s="43" t="inlineStr">
        <is>
          <t>0903.780.769 / 0837.245.005</t>
        </is>
      </c>
      <c r="C3564" s="43" t="inlineStr">
        <is>
          <t>Xa Lộ Hà Nội, Suối Tiên, TP. HCM</t>
        </is>
      </c>
      <c r="D3564" s="43" t="n"/>
      <c r="E3564" s="43" t="n"/>
      <c r="F3564" s="43" t="inlineStr">
        <is>
          <t>KH0203</t>
        </is>
      </c>
      <c r="G3564" s="43" t="n"/>
      <c r="H3564" s="43" t="inlineStr">
        <is>
          <t>TP. Hồ Chí Minh</t>
        </is>
      </c>
      <c r="I3564" s="43" t="n"/>
    </row>
    <row r="3565" ht="25" customHeight="1">
      <c r="A3565" s="45" t="inlineStr">
        <is>
          <t>Công ty TNHH RAFFLES PILING Việt Nam</t>
        </is>
      </c>
      <c r="B3565" s="45" t="n"/>
      <c r="C3565" s="45" t="inlineStr">
        <is>
          <t>R4-55 Hưng Phước 2, P. Tân Phong, Q.7, TP HCM</t>
        </is>
      </c>
      <c r="D3565" s="45" t="n"/>
      <c r="E3565" s="45" t="n"/>
      <c r="F3565" s="45" t="inlineStr">
        <is>
          <t>KH0204</t>
        </is>
      </c>
      <c r="G3565" s="45" t="n"/>
      <c r="H3565" s="45" t="inlineStr">
        <is>
          <t>TP. Hồ Chí Minh</t>
        </is>
      </c>
      <c r="I3565" s="45" t="n"/>
    </row>
    <row r="3566" ht="25" customHeight="1">
      <c r="A3566" s="43" t="inlineStr">
        <is>
          <t>Xưởng anh Được - Nha Trang/ Anh Tâm- 0973.099.295-Cno: Chị Hằng: 0986.000.578 FAX: 0583.851.638</t>
        </is>
      </c>
      <c r="B3566" s="43" t="inlineStr">
        <is>
          <t>0973.099.295- / 0986.000.578 / 0583.851.638</t>
        </is>
      </c>
      <c r="C3566" s="43" t="inlineStr">
        <is>
          <t>Nha Trang, Khánh Hòa</t>
        </is>
      </c>
      <c r="D3566" s="43" t="n"/>
      <c r="E3566" s="43" t="n"/>
      <c r="F3566" s="43" t="inlineStr">
        <is>
          <t>KH0199</t>
        </is>
      </c>
      <c r="G3566" s="43" t="n"/>
      <c r="H3566" s="43" t="inlineStr">
        <is>
          <t>Khánh Hòa</t>
        </is>
      </c>
      <c r="I3566" s="43" t="n"/>
    </row>
    <row r="3567" ht="25" customHeight="1">
      <c r="A3567" s="45" t="inlineStr">
        <is>
          <t>Xưởng Quốc Thắng - Quảng Nam/ 0919.765.615</t>
        </is>
      </c>
      <c r="B3567" s="45" t="inlineStr">
        <is>
          <t>0919.765.615</t>
        </is>
      </c>
      <c r="C3567" s="45" t="inlineStr">
        <is>
          <t>QL1A, Tam Hiệp, Quảng Nam</t>
        </is>
      </c>
      <c r="D3567" s="45" t="n"/>
      <c r="E3567" s="45" t="n"/>
      <c r="F3567" s="45" t="inlineStr">
        <is>
          <t>KH0200</t>
        </is>
      </c>
      <c r="G3567" s="45" t="n"/>
      <c r="H3567" s="45" t="inlineStr">
        <is>
          <t>Quảng Nam</t>
        </is>
      </c>
      <c r="I3567" s="45" t="n"/>
    </row>
    <row r="3568" ht="25" customHeight="1">
      <c r="A3568" s="43" t="inlineStr">
        <is>
          <t>Công ty TNHH SX-TM&amp; Du Lịch Tầm Vông</t>
        </is>
      </c>
      <c r="B3568" s="43" t="n"/>
      <c r="C3568" s="43" t="inlineStr">
        <is>
          <t>Phước Thái, Thái Hòa, Tân Uyên, Bình Dương</t>
        </is>
      </c>
      <c r="D3568" s="43" t="n"/>
      <c r="E3568" s="43" t="n"/>
      <c r="F3568" s="43" t="inlineStr">
        <is>
          <t>KH0201</t>
        </is>
      </c>
      <c r="G3568" s="43" t="n"/>
      <c r="H3568" s="43" t="inlineStr">
        <is>
          <t>Bình Dương</t>
        </is>
      </c>
      <c r="I3568" s="43" t="n"/>
    </row>
    <row r="3569" ht="25" customHeight="1">
      <c r="A3569" s="45" t="inlineStr">
        <is>
          <t>Cửa hàng Chị Hải - Bình Định/ 0976.207.161</t>
        </is>
      </c>
      <c r="B3569" s="45" t="inlineStr">
        <is>
          <t>0976.207.161</t>
        </is>
      </c>
      <c r="C3569" s="45" t="inlineStr">
        <is>
          <t>Tuy Phước, Bình Định</t>
        </is>
      </c>
      <c r="D3569" s="45" t="n"/>
      <c r="E3569" s="45" t="n"/>
      <c r="F3569" s="45" t="inlineStr">
        <is>
          <t>KH0202</t>
        </is>
      </c>
      <c r="G3569" s="45" t="n"/>
      <c r="H3569" s="45" t="inlineStr">
        <is>
          <t>Bình Định</t>
        </is>
      </c>
      <c r="I3569" s="45" t="n"/>
    </row>
    <row r="3570" ht="25" customHeight="1">
      <c r="A3570" s="43" t="inlineStr">
        <is>
          <t>Garage Thanh Duy - Kon Tum/ 0979.735.949</t>
        </is>
      </c>
      <c r="B3570" s="43" t="inlineStr">
        <is>
          <t>0979.735.949</t>
        </is>
      </c>
      <c r="C3570" s="43" t="inlineStr">
        <is>
          <t>QL14B, Đắk Pét, Đắk Glei, Kon Tum</t>
        </is>
      </c>
      <c r="D3570" s="43" t="n"/>
      <c r="E3570" s="43" t="n"/>
      <c r="F3570" s="43" t="inlineStr">
        <is>
          <t>KH0198</t>
        </is>
      </c>
      <c r="G3570" s="43" t="n"/>
      <c r="H3570" s="43" t="inlineStr">
        <is>
          <t>Kon Tum</t>
        </is>
      </c>
      <c r="I3570" s="43" t="n"/>
    </row>
    <row r="3571" ht="25" customHeight="1">
      <c r="A3571" s="45" t="inlineStr">
        <is>
          <t>anh Đô - Đắk Lắk/ 0987.129.595</t>
        </is>
      </c>
      <c r="B3571" s="45" t="inlineStr">
        <is>
          <t>0987.129.595</t>
        </is>
      </c>
      <c r="C3571" s="45" t="inlineStr">
        <is>
          <t>TP Buôn Ma Thuột, Đắk Lắk</t>
        </is>
      </c>
      <c r="D3571" s="45" t="n"/>
      <c r="E3571" s="45" t="n"/>
      <c r="F3571" s="45" t="inlineStr">
        <is>
          <t>KH0197</t>
        </is>
      </c>
      <c r="G3571" s="45" t="n"/>
      <c r="H3571" s="45" t="inlineStr">
        <is>
          <t>Đắk Lắk</t>
        </is>
      </c>
      <c r="I3571" s="45" t="n"/>
    </row>
    <row r="3572" ht="25" customHeight="1">
      <c r="A3572" s="43" t="inlineStr">
        <is>
          <t>DONALDSON FILTRATION ASIA PACIFIC PTE LTD (DFAP)</t>
        </is>
      </c>
      <c r="B3572" s="43" t="n"/>
      <c r="C3572" s="43" t="inlineStr">
        <is>
          <t>No 3, Changi Business Park Vista, #02-01 Singapore 486051</t>
        </is>
      </c>
      <c r="D3572" s="43" t="n"/>
      <c r="E3572" s="43" t="n"/>
      <c r="F3572" s="43" t="inlineStr">
        <is>
          <t>DNS</t>
        </is>
      </c>
      <c r="G3572" s="43" t="n"/>
      <c r="H3572" s="43" t="n"/>
      <c r="I3572" s="43" t="n"/>
    </row>
    <row r="3573" ht="25" customHeight="1">
      <c r="A3573" s="45" t="inlineStr">
        <is>
          <t>Anh Nghĩa - Nha Trang/ 0933.455.299</t>
        </is>
      </c>
      <c r="B3573" s="45" t="inlineStr">
        <is>
          <t>0933.455.299</t>
        </is>
      </c>
      <c r="C3573" s="45" t="inlineStr">
        <is>
          <t>Nha Trang, Khánh Hòa</t>
        </is>
      </c>
      <c r="D3573" s="45" t="n"/>
      <c r="E3573" s="45" t="n"/>
      <c r="F3573" s="45" t="inlineStr">
        <is>
          <t>KH0196</t>
        </is>
      </c>
      <c r="G3573" s="45" t="n"/>
      <c r="H3573" s="45" t="inlineStr">
        <is>
          <t>Khánh Hòa</t>
        </is>
      </c>
      <c r="I3573" s="45" t="n"/>
    </row>
    <row r="3574" ht="25" customHeight="1">
      <c r="A3574" s="43" t="inlineStr">
        <is>
          <t>Garage Minh - Bình Thuận/ anh Hải: 01699.162.645</t>
        </is>
      </c>
      <c r="B3574" s="43" t="inlineStr">
        <is>
          <t>01699.162.645</t>
        </is>
      </c>
      <c r="C3574" s="43" t="inlineStr">
        <is>
          <t>QL1A, 246 Nguyễn Huệ T.T Tân Minh, Hàm Tân, Bình Thuận</t>
        </is>
      </c>
      <c r="D3574" s="43" t="n"/>
      <c r="E3574" s="43" t="n"/>
      <c r="F3574" s="43" t="inlineStr">
        <is>
          <t>KH0194</t>
        </is>
      </c>
      <c r="G3574" s="43" t="n"/>
      <c r="H3574" s="43" t="inlineStr">
        <is>
          <t>Bình Thuận</t>
        </is>
      </c>
      <c r="I3574" s="43" t="n"/>
    </row>
    <row r="3575" ht="25" customHeight="1">
      <c r="A3575" s="45" t="inlineStr">
        <is>
          <t>Công ty TNHH Thịnh Tiến - Bình Định/ Chị Hồng: 0989.245.337 - Fax: 0563.732.279</t>
        </is>
      </c>
      <c r="B3575" s="45" t="inlineStr">
        <is>
          <t>0989.245.337 / 0563.732.279</t>
        </is>
      </c>
      <c r="C3575" s="45" t="inlineStr">
        <is>
          <t>Thôn Phong Tấn, Phước Lộc, Tuy Phước, Bình Định</t>
        </is>
      </c>
      <c r="D3575" s="45" t="n"/>
      <c r="E3575" s="45" t="n"/>
      <c r="F3575" s="45" t="inlineStr">
        <is>
          <t>KH0195</t>
        </is>
      </c>
      <c r="G3575" s="45" t="n"/>
      <c r="H3575" s="45" t="inlineStr">
        <is>
          <t>Bình Định</t>
        </is>
      </c>
      <c r="I3575" s="45" t="n"/>
    </row>
    <row r="3576" ht="25" customHeight="1">
      <c r="A3576" s="43" t="inlineStr">
        <is>
          <t>Gara Anh Bi - Bình Thuận/ 0988.179.377</t>
        </is>
      </c>
      <c r="B3576" s="43" t="inlineStr">
        <is>
          <t>0988.179.377</t>
        </is>
      </c>
      <c r="C3576" s="43" t="inlineStr">
        <is>
          <t>QL1A, Hàm Thuận Nam, Bình Thuận</t>
        </is>
      </c>
      <c r="D3576" s="43" t="n"/>
      <c r="E3576" s="43" t="n"/>
      <c r="F3576" s="43" t="inlineStr">
        <is>
          <t>KH0193</t>
        </is>
      </c>
      <c r="G3576" s="43" t="n"/>
      <c r="H3576" s="43" t="inlineStr">
        <is>
          <t>Bình Thuận</t>
        </is>
      </c>
      <c r="I3576" s="43" t="n"/>
    </row>
    <row r="3577" ht="25" customHeight="1">
      <c r="A3577" s="45" t="inlineStr">
        <is>
          <t>anh Phương - Đắk Nông/ 0979.623.778</t>
        </is>
      </c>
      <c r="B3577" s="45" t="inlineStr">
        <is>
          <t>0979.623.778</t>
        </is>
      </c>
      <c r="C3577" s="45" t="inlineStr">
        <is>
          <t>Thôn 3, Quảng Tín, Thị Trấn Kiên Đức, Đăk Nông</t>
        </is>
      </c>
      <c r="D3577" s="45" t="n"/>
      <c r="E3577" s="45" t="n"/>
      <c r="F3577" s="45" t="inlineStr">
        <is>
          <t>KH0192</t>
        </is>
      </c>
      <c r="G3577" s="45" t="n"/>
      <c r="H3577" s="45" t="inlineStr">
        <is>
          <t>Đắk Nông</t>
        </is>
      </c>
      <c r="I3577" s="45" t="n"/>
    </row>
    <row r="3578" ht="25" customHeight="1">
      <c r="A3578" s="43" t="inlineStr">
        <is>
          <t>Anh Sang - Tiền Giang (Công ty TNHH TMDVXD Minh Thái): 01656.416.564</t>
        </is>
      </c>
      <c r="B3578" s="43" t="inlineStr">
        <is>
          <t>01656.416.564</t>
        </is>
      </c>
      <c r="C3578" s="43" t="inlineStr">
        <is>
          <t>ấp Hưng Hòa, Xã Long Vĩnh, Gò Công Tây, Tiền Giang</t>
        </is>
      </c>
      <c r="D3578" s="43" t="n"/>
      <c r="E3578" s="43" t="n"/>
      <c r="F3578" s="43" t="inlineStr">
        <is>
          <t>KH0190</t>
        </is>
      </c>
      <c r="G3578" s="43" t="n"/>
      <c r="H3578" s="43" t="inlineStr">
        <is>
          <t>Tiền Giang</t>
        </is>
      </c>
      <c r="I3578" s="43" t="n"/>
    </row>
    <row r="3579" ht="25" customHeight="1">
      <c r="A3579" s="45" t="inlineStr">
        <is>
          <t>Xưởng anh Tâm - Bình Chánh/ 0908.349.329</t>
        </is>
      </c>
      <c r="B3579" s="45" t="inlineStr">
        <is>
          <t>0908.349.329</t>
        </is>
      </c>
      <c r="C3579" s="45" t="inlineStr">
        <is>
          <t>Bình Chánh, TP HCM</t>
        </is>
      </c>
      <c r="D3579" s="45" t="n"/>
      <c r="E3579" s="45" t="n"/>
      <c r="F3579" s="45" t="inlineStr">
        <is>
          <t>KH0191</t>
        </is>
      </c>
      <c r="G3579" s="45" t="n"/>
      <c r="H3579" s="45" t="inlineStr">
        <is>
          <t>TP. Hồ Chí Minh</t>
        </is>
      </c>
      <c r="I3579" s="45" t="n"/>
    </row>
    <row r="3580" ht="25" customHeight="1">
      <c r="A3580" s="43" t="inlineStr">
        <is>
          <t>Anh Tân - Bình Thuận/ 0937.626.469</t>
        </is>
      </c>
      <c r="B3580" s="43" t="inlineStr">
        <is>
          <t>0937.626.469</t>
        </is>
      </c>
      <c r="C3580" s="43" t="inlineStr">
        <is>
          <t>Bắc Bình, Bình Thuận</t>
        </is>
      </c>
      <c r="D3580" s="43" t="n"/>
      <c r="E3580" s="43" t="n"/>
      <c r="F3580" s="43" t="inlineStr">
        <is>
          <t>KH0188</t>
        </is>
      </c>
      <c r="G3580" s="43" t="n"/>
      <c r="H3580" s="43" t="inlineStr">
        <is>
          <t>Bình Thuận</t>
        </is>
      </c>
      <c r="I3580" s="43" t="n"/>
    </row>
    <row r="3581" ht="25" customHeight="1">
      <c r="A3581" s="45" t="inlineStr">
        <is>
          <t>Công ty Cp Tiến Hưng - anh Thành: 0983.919.228 - Fax: 055.3714953</t>
        </is>
      </c>
      <c r="B3581" s="45" t="inlineStr">
        <is>
          <t>055.3714953 / 0983.919.228</t>
        </is>
      </c>
      <c r="C3581" s="45" t="inlineStr">
        <is>
          <t>Số 239 Phan Đình Phùng, TP Quảng Ngãi</t>
        </is>
      </c>
      <c r="D3581" s="45" t="n"/>
      <c r="E3581" s="45" t="n"/>
      <c r="F3581" s="45" t="inlineStr">
        <is>
          <t>KH0189</t>
        </is>
      </c>
      <c r="G3581" s="45" t="n"/>
      <c r="H3581" s="45" t="inlineStr">
        <is>
          <t>Quảng Ngãi</t>
        </is>
      </c>
      <c r="I3581" s="45" t="n"/>
    </row>
    <row r="3582" ht="25" customHeight="1">
      <c r="A3582" s="43" t="inlineStr">
        <is>
          <t>anh Hoàng - Kiên Giang/ 01278.767.758</t>
        </is>
      </c>
      <c r="B3582" s="43" t="inlineStr">
        <is>
          <t>01278.767.758</t>
        </is>
      </c>
      <c r="C3582" s="43" t="inlineStr">
        <is>
          <t>Hòn Đất, Kiên Giang</t>
        </is>
      </c>
      <c r="D3582" s="43" t="n"/>
      <c r="E3582" s="43" t="n"/>
      <c r="F3582" s="43" t="inlineStr">
        <is>
          <t>KH0187</t>
        </is>
      </c>
      <c r="G3582" s="43" t="n"/>
      <c r="H3582" s="43" t="inlineStr">
        <is>
          <t>Kiên Giang</t>
        </is>
      </c>
      <c r="I3582" s="43" t="n"/>
    </row>
    <row r="3583" ht="25" customHeight="1">
      <c r="A3583" s="45" t="inlineStr">
        <is>
          <t>anh Thắng - ĐăkLăk/ 0905.940.128 - Cno: 0935.842.928</t>
        </is>
      </c>
      <c r="B3583" s="45" t="inlineStr">
        <is>
          <t>0905.940.128 / 0935.842.928</t>
        </is>
      </c>
      <c r="C3583" s="45" t="inlineStr">
        <is>
          <t>Y Ngông nối dài, TP Buôn Mê Thuột, Đăk Lăk</t>
        </is>
      </c>
      <c r="D3583" s="45" t="n"/>
      <c r="E3583" s="45" t="n"/>
      <c r="F3583" s="45" t="inlineStr">
        <is>
          <t>KH0186</t>
        </is>
      </c>
      <c r="G3583" s="45" t="n"/>
      <c r="H3583" s="45" t="inlineStr">
        <is>
          <t>Đắk Lắk</t>
        </is>
      </c>
      <c r="I3583" s="45" t="n"/>
    </row>
    <row r="3584" ht="25" customHeight="1">
      <c r="A3584" s="43" t="inlineStr">
        <is>
          <t>Bãi máy Châu Sáng - Sài Gòn/ 0989.897.788</t>
        </is>
      </c>
      <c r="B3584" s="43" t="inlineStr">
        <is>
          <t>0989.897.788</t>
        </is>
      </c>
      <c r="C3584" s="43" t="inlineStr">
        <is>
          <t>Tân Vạn, Sài Gòn</t>
        </is>
      </c>
      <c r="D3584" s="43" t="n"/>
      <c r="E3584" s="43" t="n"/>
      <c r="F3584" s="43" t="inlineStr">
        <is>
          <t>KH0183</t>
        </is>
      </c>
      <c r="G3584" s="43" t="n"/>
      <c r="H3584" s="43" t="inlineStr">
        <is>
          <t>TP. Hồ Chí Minh</t>
        </is>
      </c>
      <c r="I3584" s="43" t="n"/>
    </row>
    <row r="3585" ht="25" customHeight="1">
      <c r="A3585" s="45" t="inlineStr">
        <is>
          <t>Anh Sử - Sài Gòn/ 0927.304.747</t>
        </is>
      </c>
      <c r="B3585" s="45" t="inlineStr">
        <is>
          <t>0927.304.747</t>
        </is>
      </c>
      <c r="C3585" s="45" t="inlineStr">
        <is>
          <t>Sài Gòn</t>
        </is>
      </c>
      <c r="D3585" s="45" t="n"/>
      <c r="E3585" s="45" t="n"/>
      <c r="F3585" s="45" t="inlineStr">
        <is>
          <t>KH0184</t>
        </is>
      </c>
      <c r="G3585" s="45" t="n"/>
      <c r="H3585" s="45" t="inlineStr">
        <is>
          <t>TP. Hồ Chí Minh</t>
        </is>
      </c>
      <c r="I3585" s="45" t="n"/>
    </row>
    <row r="3586" ht="25" customHeight="1">
      <c r="A3586" s="43" t="inlineStr">
        <is>
          <t>Xưởng Minh Tuấn - Đăk Lăk/ 0983.646.367 - 0983.644.079</t>
        </is>
      </c>
      <c r="B3586" s="43" t="inlineStr">
        <is>
          <t>0983.646.367 / 0983.644.079</t>
        </is>
      </c>
      <c r="C3586" s="43" t="inlineStr">
        <is>
          <t>Km51, Quốc lộ 26, Thị trấn Eakar, Đăk Lắk</t>
        </is>
      </c>
      <c r="D3586" s="43" t="n"/>
      <c r="E3586" s="43" t="n"/>
      <c r="F3586" s="43" t="inlineStr">
        <is>
          <t>KH0185</t>
        </is>
      </c>
      <c r="G3586" s="43" t="n"/>
      <c r="H3586" s="43" t="inlineStr">
        <is>
          <t>Đắk Lắk</t>
        </is>
      </c>
      <c r="I3586" s="43" t="n"/>
    </row>
    <row r="3587" ht="25" customHeight="1">
      <c r="A3587" s="45" t="inlineStr">
        <is>
          <t>Xưởng anh Nhật - Đắk Lăk/ 0935.797.656</t>
        </is>
      </c>
      <c r="B3587" s="45" t="inlineStr">
        <is>
          <t>0935.797.656</t>
        </is>
      </c>
      <c r="C3587" s="45" t="inlineStr">
        <is>
          <t>Duy Hòa, Đắk Lăk</t>
        </is>
      </c>
      <c r="D3587" s="45" t="n"/>
      <c r="E3587" s="45" t="n"/>
      <c r="F3587" s="45" t="inlineStr">
        <is>
          <t>KH0181</t>
        </is>
      </c>
      <c r="G3587" s="45" t="n"/>
      <c r="H3587" s="45" t="inlineStr">
        <is>
          <t>Đắk Lắk</t>
        </is>
      </c>
      <c r="I3587" s="45" t="n"/>
    </row>
    <row r="3588" ht="25" customHeight="1">
      <c r="A3588" s="43" t="inlineStr">
        <is>
          <t>Cửa hàng Lộc Khoa - Đồng Tháp/ 01225.529.090</t>
        </is>
      </c>
      <c r="B3588" s="43" t="inlineStr">
        <is>
          <t>01225.529.090</t>
        </is>
      </c>
      <c r="C3588" s="43" t="inlineStr">
        <is>
          <t>33 Quốc lộ 30, P. Mỹ Phú. TP Cao Lãnh, Đồng Tháp</t>
        </is>
      </c>
      <c r="D3588" s="43" t="n"/>
      <c r="E3588" s="43" t="n"/>
      <c r="F3588" s="43" t="inlineStr">
        <is>
          <t>KH0182</t>
        </is>
      </c>
      <c r="G3588" s="43" t="n"/>
      <c r="H3588" s="43" t="inlineStr">
        <is>
          <t>Đồng Tháp</t>
        </is>
      </c>
      <c r="I3588" s="43" t="n"/>
    </row>
    <row r="3589" ht="25" customHeight="1">
      <c r="A3589" s="45" t="inlineStr">
        <is>
          <t>Anh Năm - Long An/ 0937.433.677</t>
        </is>
      </c>
      <c r="B3589" s="45" t="inlineStr">
        <is>
          <t>0937.433.677</t>
        </is>
      </c>
      <c r="C3589" s="45" t="inlineStr">
        <is>
          <t>Bến Lức, Long An</t>
        </is>
      </c>
      <c r="D3589" s="45" t="n"/>
      <c r="E3589" s="45" t="n"/>
      <c r="F3589" s="45" t="inlineStr">
        <is>
          <t>KH0179</t>
        </is>
      </c>
      <c r="G3589" s="45" t="n"/>
      <c r="H3589" s="45" t="inlineStr">
        <is>
          <t>Long An</t>
        </is>
      </c>
      <c r="I3589" s="45" t="n"/>
    </row>
    <row r="3590" ht="25" customHeight="1">
      <c r="A3590" s="43" t="inlineStr">
        <is>
          <t>Xưởng Vinh Đức - Bình Thuận/ 0973.523.610</t>
        </is>
      </c>
      <c r="B3590" s="43" t="inlineStr">
        <is>
          <t>0973.523.610</t>
        </is>
      </c>
      <c r="C3590" s="43" t="inlineStr">
        <is>
          <t>246 Nguyễn Huệ, TT Tân Minh, Hàm Tân, Bình Thuận</t>
        </is>
      </c>
      <c r="D3590" s="43" t="n"/>
      <c r="E3590" s="43" t="n"/>
      <c r="F3590" s="43" t="inlineStr">
        <is>
          <t>KH0180</t>
        </is>
      </c>
      <c r="G3590" s="43" t="n"/>
      <c r="H3590" s="43" t="inlineStr">
        <is>
          <t>Bình Thuận</t>
        </is>
      </c>
      <c r="I3590" s="43" t="n"/>
    </row>
    <row r="3591" ht="25" customHeight="1">
      <c r="A3591" s="45" t="inlineStr">
        <is>
          <t>Xưởng anh Hiếu - Đà Lạt.T./0989.220.648</t>
        </is>
      </c>
      <c r="B3591" s="45" t="inlineStr">
        <is>
          <t>0989.220.648</t>
        </is>
      </c>
      <c r="C3591" s="45" t="inlineStr">
        <is>
          <t>Đà Lạt, Lâm Đồng</t>
        </is>
      </c>
      <c r="D3591" s="45" t="n"/>
      <c r="E3591" s="45" t="n"/>
      <c r="F3591" s="45" t="inlineStr">
        <is>
          <t>KH0178</t>
        </is>
      </c>
      <c r="G3591" s="45" t="n"/>
      <c r="H3591" s="45" t="inlineStr">
        <is>
          <t>Lâm Đồng</t>
        </is>
      </c>
      <c r="I3591" s="45" t="n"/>
    </row>
    <row r="3592" ht="25" customHeight="1">
      <c r="A3592" s="43" t="inlineStr">
        <is>
          <t>Công ty CP Cơ giới và Xây lắp Đông Hưng - Gia Lai/ Chị Thủy - 0983.697.067</t>
        </is>
      </c>
      <c r="B3592" s="43" t="inlineStr">
        <is>
          <t>0983.697.067</t>
        </is>
      </c>
      <c r="C3592" s="43" t="inlineStr">
        <is>
          <t>189 Lê Đại Hành, TP Pleiku, Gia Lai</t>
        </is>
      </c>
      <c r="D3592" s="43" t="n"/>
      <c r="E3592" s="43" t="n"/>
      <c r="F3592" s="43" t="inlineStr">
        <is>
          <t>KH0177</t>
        </is>
      </c>
      <c r="G3592" s="43" t="n"/>
      <c r="H3592" s="43" t="inlineStr">
        <is>
          <t>Gia Lai</t>
        </is>
      </c>
      <c r="I3592" s="43" t="n"/>
    </row>
    <row r="3593" ht="25" customHeight="1">
      <c r="A3593" s="45" t="inlineStr">
        <is>
          <t>Anh ẩn - Đồng Nai/ 0903.029.394</t>
        </is>
      </c>
      <c r="B3593" s="45" t="inlineStr">
        <is>
          <t>0903.029.394</t>
        </is>
      </c>
      <c r="C3593" s="45" t="inlineStr">
        <is>
          <t>Đồng Nai</t>
        </is>
      </c>
      <c r="D3593" s="45" t="n"/>
      <c r="E3593" s="45" t="n"/>
      <c r="F3593" s="45" t="inlineStr">
        <is>
          <t>KH0176</t>
        </is>
      </c>
      <c r="G3593" s="45" t="n"/>
      <c r="H3593" s="45" t="inlineStr">
        <is>
          <t>Đồng Nai</t>
        </is>
      </c>
      <c r="I3593" s="45" t="n"/>
    </row>
    <row r="3594" ht="25" customHeight="1">
      <c r="A3594" s="43" t="inlineStr">
        <is>
          <t>Xưởng chú Dương - Buôn Ma Thuột/ 0914.093.781</t>
        </is>
      </c>
      <c r="B3594" s="43" t="inlineStr">
        <is>
          <t>0914.093.781</t>
        </is>
      </c>
      <c r="C3594" s="43" t="inlineStr">
        <is>
          <t>33 Lê Duẩn, Buôn Ma Thuột, Đắk Lăk</t>
        </is>
      </c>
      <c r="D3594" s="43" t="n"/>
      <c r="E3594" s="43" t="n"/>
      <c r="F3594" s="43" t="inlineStr">
        <is>
          <t>KH0173</t>
        </is>
      </c>
      <c r="G3594" s="43" t="n"/>
      <c r="H3594" s="43" t="inlineStr">
        <is>
          <t>Đắk Lắk</t>
        </is>
      </c>
      <c r="I3594" s="43" t="n"/>
    </row>
    <row r="3595" ht="25" customHeight="1">
      <c r="A3595" s="45" t="inlineStr">
        <is>
          <t>Xưởng anh Tâm - Bình Thuận/ 0983.867.529</t>
        </is>
      </c>
      <c r="B3595" s="45" t="inlineStr">
        <is>
          <t>0983.867.529</t>
        </is>
      </c>
      <c r="C3595" s="45" t="inlineStr">
        <is>
          <t>Km37, Trạm dừng chân Thiên Trang, Hàm Thuận Nam, Bình Thuận</t>
        </is>
      </c>
      <c r="D3595" s="45" t="n"/>
      <c r="E3595" s="45" t="n"/>
      <c r="F3595" s="45" t="inlineStr">
        <is>
          <t>KH0174</t>
        </is>
      </c>
      <c r="G3595" s="45" t="n"/>
      <c r="H3595" s="45" t="inlineStr">
        <is>
          <t>Bình Thuận</t>
        </is>
      </c>
      <c r="I3595" s="45" t="n"/>
    </row>
    <row r="3596" ht="25" customHeight="1">
      <c r="A3596" s="43" t="inlineStr">
        <is>
          <t>Xưởng anh Đồng - Nha Trang/ 0919.338.917</t>
        </is>
      </c>
      <c r="B3596" s="43" t="inlineStr">
        <is>
          <t>0919.338.917</t>
        </is>
      </c>
      <c r="C3596" s="43" t="inlineStr">
        <is>
          <t>Nha Trang, Khánh Hòa</t>
        </is>
      </c>
      <c r="D3596" s="43" t="n"/>
      <c r="E3596" s="43" t="n"/>
      <c r="F3596" s="43" t="inlineStr">
        <is>
          <t>KH0175</t>
        </is>
      </c>
      <c r="G3596" s="43" t="n"/>
      <c r="H3596" s="43" t="inlineStr">
        <is>
          <t>Khánh Hòa</t>
        </is>
      </c>
      <c r="I3596" s="43" t="n"/>
    </row>
    <row r="3597" ht="25" customHeight="1">
      <c r="A3597" s="45" t="inlineStr">
        <is>
          <t>Cửa hàng Mai Thiện - Long An/ 0908.928.577</t>
        </is>
      </c>
      <c r="B3597" s="45" t="inlineStr">
        <is>
          <t>0908.928.577</t>
        </is>
      </c>
      <c r="C3597" s="45" t="inlineStr">
        <is>
          <t>Mỹ Yên, Bến Lức, Long An</t>
        </is>
      </c>
      <c r="D3597" s="45" t="n"/>
      <c r="E3597" s="45" t="n"/>
      <c r="F3597" s="45" t="inlineStr">
        <is>
          <t>KH0172</t>
        </is>
      </c>
      <c r="G3597" s="45" t="n"/>
      <c r="H3597" s="45" t="inlineStr">
        <is>
          <t>Long An</t>
        </is>
      </c>
      <c r="I3597" s="45" t="n"/>
    </row>
    <row r="3598" ht="25" customHeight="1">
      <c r="A3598" s="43" t="inlineStr">
        <is>
          <t>Xưởng Trung Nguyên - Gia Lai/ chú Nguyên: 0905.120.468</t>
        </is>
      </c>
      <c r="B3598" s="43" t="inlineStr">
        <is>
          <t>0905.120.468</t>
        </is>
      </c>
      <c r="C3598" s="43" t="inlineStr">
        <is>
          <t>622 Lê Duẩn, TP Pleiku, Gia Lai</t>
        </is>
      </c>
      <c r="D3598" s="43" t="n"/>
      <c r="E3598" s="43" t="n"/>
      <c r="F3598" s="43" t="inlineStr">
        <is>
          <t>KH0171</t>
        </is>
      </c>
      <c r="G3598" s="43" t="n"/>
      <c r="H3598" s="43" t="inlineStr">
        <is>
          <t>Gia Lai</t>
        </is>
      </c>
      <c r="I3598" s="43" t="n"/>
    </row>
    <row r="3599" ht="25" customHeight="1">
      <c r="A3599" s="45" t="inlineStr">
        <is>
          <t>Xưởng Minh Tâm - Cam Ranh/ 0919.102.492</t>
        </is>
      </c>
      <c r="B3599" s="45" t="inlineStr">
        <is>
          <t>0919.102.492</t>
        </is>
      </c>
      <c r="C3599" s="45" t="inlineStr">
        <is>
          <t>Cam Ranh, Khánh Hòa</t>
        </is>
      </c>
      <c r="D3599" s="45" t="n"/>
      <c r="E3599" s="45" t="n"/>
      <c r="F3599" s="45" t="inlineStr">
        <is>
          <t>KH0170</t>
        </is>
      </c>
      <c r="G3599" s="45" t="n"/>
      <c r="H3599" s="45" t="inlineStr">
        <is>
          <t>Khánh Hòa</t>
        </is>
      </c>
      <c r="I3599" s="45" t="n"/>
    </row>
    <row r="3600" ht="25" customHeight="1">
      <c r="A3600" s="43" t="inlineStr">
        <is>
          <t>Xưởng anh Đức - Bình Chánh/ 0989.514.308</t>
        </is>
      </c>
      <c r="B3600" s="43" t="inlineStr">
        <is>
          <t>0989.514.308</t>
        </is>
      </c>
      <c r="C3600" s="43" t="inlineStr">
        <is>
          <t>Đường Phan Thanh Khiết, Bình Chánh</t>
        </is>
      </c>
      <c r="D3600" s="43" t="n"/>
      <c r="E3600" s="43" t="n"/>
      <c r="F3600" s="43" t="inlineStr">
        <is>
          <t>KH0169</t>
        </is>
      </c>
      <c r="G3600" s="43" t="n"/>
      <c r="H3600" s="43" t="inlineStr">
        <is>
          <t>TP. Hồ Chí Minh</t>
        </is>
      </c>
      <c r="I3600" s="43" t="n"/>
    </row>
    <row r="3601" ht="25" customHeight="1">
      <c r="A3601" s="45" t="inlineStr">
        <is>
          <t>Chú Lan (CTCP Phát triển CSHT Bình Thuận)/ 0903.954.001</t>
        </is>
      </c>
      <c r="B3601" s="45" t="inlineStr">
        <is>
          <t>0903.954.001</t>
        </is>
      </c>
      <c r="C3601" s="45" t="inlineStr">
        <is>
          <t>120 Trần Quý Cáp, TP Phan Thiết, Bình Thuận</t>
        </is>
      </c>
      <c r="D3601" s="45" t="n"/>
      <c r="E3601" s="45" t="n"/>
      <c r="F3601" s="45" t="inlineStr">
        <is>
          <t>KH0168</t>
        </is>
      </c>
      <c r="G3601" s="45" t="n"/>
      <c r="H3601" s="45" t="inlineStr">
        <is>
          <t>Bình Thuận</t>
        </is>
      </c>
      <c r="I3601" s="45" t="n"/>
    </row>
    <row r="3602" ht="25" customHeight="1">
      <c r="A3602" s="43" t="inlineStr">
        <is>
          <t>Chị Ngọc - Thái Nguyên/ 0983.072.975</t>
        </is>
      </c>
      <c r="B3602" s="43" t="inlineStr">
        <is>
          <t>0983.072.975</t>
        </is>
      </c>
      <c r="C3602" s="43" t="inlineStr">
        <is>
          <t>Thái Nguyên</t>
        </is>
      </c>
      <c r="D3602" s="43" t="n"/>
      <c r="E3602" s="43" t="n"/>
      <c r="F3602" s="43" t="inlineStr">
        <is>
          <t>HDN</t>
        </is>
      </c>
      <c r="G3602" s="43" t="n"/>
      <c r="H3602" s="43" t="n"/>
      <c r="I3602" s="43" t="n"/>
    </row>
    <row r="3603" ht="25" customHeight="1">
      <c r="A3603" s="45" t="inlineStr">
        <is>
          <t>Chị Thanh - Cty Xuyên Việt</t>
        </is>
      </c>
      <c r="B3603" s="45" t="n"/>
      <c r="C3603" s="45" t="inlineStr">
        <is>
          <t>Hà Nội</t>
        </is>
      </c>
      <c r="D3603" s="45" t="n"/>
      <c r="E3603" s="45" t="n"/>
      <c r="F3603" s="45" t="inlineStr">
        <is>
          <t>HDT</t>
        </is>
      </c>
      <c r="G3603" s="45" t="n"/>
      <c r="H3603" s="45" t="n"/>
      <c r="I3603" s="45" t="n"/>
    </row>
    <row r="3604" ht="25" customHeight="1">
      <c r="A3604" s="43" t="inlineStr">
        <is>
          <t>Xưởng anh Lũy - Khánh Hòa/ 0975.575.567</t>
        </is>
      </c>
      <c r="B3604" s="43" t="inlineStr">
        <is>
          <t>0975.575.567</t>
        </is>
      </c>
      <c r="C3604" s="43" t="inlineStr">
        <is>
          <t>Vạn Giã, Khánh Hòa</t>
        </is>
      </c>
      <c r="D3604" s="43" t="n"/>
      <c r="E3604" s="43" t="n"/>
      <c r="F3604" s="43" t="inlineStr">
        <is>
          <t>KH0166</t>
        </is>
      </c>
      <c r="G3604" s="43" t="n"/>
      <c r="H3604" s="43" t="inlineStr">
        <is>
          <t>Khánh Hòa</t>
        </is>
      </c>
      <c r="I3604" s="43" t="n"/>
    </row>
    <row r="3605" ht="25" customHeight="1">
      <c r="A3605" s="45" t="inlineStr">
        <is>
          <t>Cửa hàng Mạnh Hà - Lâm Đồng/ 0918.564.603</t>
        </is>
      </c>
      <c r="B3605" s="45" t="inlineStr">
        <is>
          <t>0918.564.603</t>
        </is>
      </c>
      <c r="C3605" s="45" t="inlineStr">
        <is>
          <t>Lâm Hà - Lâm Đồng</t>
        </is>
      </c>
      <c r="D3605" s="45" t="n"/>
      <c r="E3605" s="45" t="n"/>
      <c r="F3605" s="45" t="inlineStr">
        <is>
          <t>KH0167</t>
        </is>
      </c>
      <c r="G3605" s="45" t="n"/>
      <c r="H3605" s="45" t="inlineStr">
        <is>
          <t>Lâm Đồng</t>
        </is>
      </c>
      <c r="I3605" s="45" t="n"/>
    </row>
    <row r="3606" ht="25" customHeight="1">
      <c r="A3606" s="43" t="inlineStr">
        <is>
          <t>Xưởng anh Sinh - Đắk Nông/ 0919.990.850</t>
        </is>
      </c>
      <c r="B3606" s="43" t="inlineStr">
        <is>
          <t>0919.990.850</t>
        </is>
      </c>
      <c r="C3606" s="43" t="inlineStr">
        <is>
          <t>Đắk Nông</t>
        </is>
      </c>
      <c r="D3606" s="43" t="n"/>
      <c r="E3606" s="43" t="n"/>
      <c r="F3606" s="43" t="inlineStr">
        <is>
          <t>KH0165</t>
        </is>
      </c>
      <c r="G3606" s="43" t="n"/>
      <c r="H3606" s="43" t="inlineStr">
        <is>
          <t>Đắk Nông</t>
        </is>
      </c>
      <c r="I3606" s="43" t="n"/>
    </row>
    <row r="3607" ht="25" customHeight="1">
      <c r="A3607" s="45" t="inlineStr">
        <is>
          <t>Cửa hàng Tân Vĩnh Phúc - Nha Trang/ A.Vĩnh: 0914.040.548/0962.266.240 - Fax: 0583.828.159</t>
        </is>
      </c>
      <c r="B3607" s="45" t="inlineStr">
        <is>
          <t>0914.040.548 / 0962.266.240 / 0583.828.159</t>
        </is>
      </c>
      <c r="C3607" s="45" t="inlineStr">
        <is>
          <t>112 Đường Sinh Trung - TP Nha Trang - Khánh Hòa</t>
        </is>
      </c>
      <c r="D3607" s="45" t="n"/>
      <c r="E3607" s="45" t="inlineStr">
        <is>
          <t>Địa chỉ giao hàng: xe Kim ánh - 510 Kinh Dương Vương/ 0988.249.496</t>
        </is>
      </c>
      <c r="F3607" s="45" t="inlineStr">
        <is>
          <t>KH0164</t>
        </is>
      </c>
      <c r="G3607" s="45" t="n"/>
      <c r="H3607" s="45" t="inlineStr">
        <is>
          <t>Khánh Hòa</t>
        </is>
      </c>
      <c r="I3607" s="45" t="n"/>
    </row>
    <row r="3608" ht="25" customHeight="1">
      <c r="A3608" s="43" t="inlineStr">
        <is>
          <t>Công ty TNHH ĐTXD&amp;TM Tiến Dung - Kontum/ C.Oanh: 0979.737.232 - Fax: 0603.864.531</t>
        </is>
      </c>
      <c r="B3608" s="43" t="inlineStr">
        <is>
          <t>0603.864.531 / 0979.737.232</t>
        </is>
      </c>
      <c r="C3608" s="43" t="inlineStr">
        <is>
          <t>08 Phạm Văn Đồng, P.Lê Lợi, TP Kontum, Tỉnh KonTum</t>
        </is>
      </c>
      <c r="D3608" s="43" t="n"/>
      <c r="E3608" s="43" t="inlineStr">
        <is>
          <t>Chị Dung - PGĐ: 0903.501.532, A.Quang - Vật tư: 0903.521.531</t>
        </is>
      </c>
      <c r="F3608" s="43" t="inlineStr">
        <is>
          <t>KH0161</t>
        </is>
      </c>
      <c r="G3608" s="43" t="n"/>
      <c r="H3608" s="43" t="inlineStr">
        <is>
          <t>Kon Tum</t>
        </is>
      </c>
      <c r="I3608" s="43" t="n"/>
    </row>
    <row r="3609" ht="25" customHeight="1">
      <c r="A3609" s="45" t="inlineStr">
        <is>
          <t>Xưởng anh Hiền - Diên Khánh/ 0905.141.112</t>
        </is>
      </c>
      <c r="B3609" s="45" t="inlineStr">
        <is>
          <t>0905.141.112</t>
        </is>
      </c>
      <c r="C3609" s="45" t="inlineStr">
        <is>
          <t>Diên Khánh, Khánh Hòa</t>
        </is>
      </c>
      <c r="D3609" s="45" t="n"/>
      <c r="E3609" s="45" t="n"/>
      <c r="F3609" s="45" t="inlineStr">
        <is>
          <t>KH0162</t>
        </is>
      </c>
      <c r="G3609" s="45" t="n"/>
      <c r="H3609" s="45" t="inlineStr">
        <is>
          <t>Khánh Hòa</t>
        </is>
      </c>
      <c r="I3609" s="45" t="n"/>
    </row>
    <row r="3610" ht="25" customHeight="1">
      <c r="A3610" s="43" t="inlineStr">
        <is>
          <t>Công ty CP Vật tư Thiết bị và Xây dựng Giao Thông Khánh Hòa / C.Loan:0914.033.953</t>
        </is>
      </c>
      <c r="B3610" s="43" t="inlineStr">
        <is>
          <t>0914.033.953</t>
        </is>
      </c>
      <c r="C3610" s="43" t="inlineStr">
        <is>
          <t>02 Lê Hồng Phong, TP Nha Trang</t>
        </is>
      </c>
      <c r="D3610" s="43" t="n"/>
      <c r="E3610" s="43" t="n"/>
      <c r="F3610" s="43" t="inlineStr">
        <is>
          <t>KH0163</t>
        </is>
      </c>
      <c r="G3610" s="43" t="n"/>
      <c r="H3610" s="43" t="inlineStr">
        <is>
          <t>Khánh Hòa</t>
        </is>
      </c>
      <c r="I3610" s="43" t="n"/>
    </row>
    <row r="3611" ht="25" customHeight="1">
      <c r="A3611" s="45" t="inlineStr">
        <is>
          <t>Xưởng anh Nhân - Cà Mau/ 0915.884.728</t>
        </is>
      </c>
      <c r="B3611" s="45" t="inlineStr">
        <is>
          <t>0915.884.728</t>
        </is>
      </c>
      <c r="C3611" s="45" t="inlineStr">
        <is>
          <t>Cà Mau</t>
        </is>
      </c>
      <c r="D3611" s="45" t="n"/>
      <c r="E3611" s="45" t="n"/>
      <c r="F3611" s="45" t="inlineStr">
        <is>
          <t>KH0159</t>
        </is>
      </c>
      <c r="G3611" s="45" t="n"/>
      <c r="H3611" s="45" t="inlineStr">
        <is>
          <t>Cà Mau</t>
        </is>
      </c>
      <c r="I3611" s="45" t="n"/>
    </row>
    <row r="3612" ht="25" customHeight="1">
      <c r="A3612" s="43" t="inlineStr">
        <is>
          <t>Xưởng anh Ba - Quảng Ngãi/ 0944.621.146</t>
        </is>
      </c>
      <c r="B3612" s="43" t="inlineStr">
        <is>
          <t>0944.621.146</t>
        </is>
      </c>
      <c r="C3612" s="43" t="inlineStr">
        <is>
          <t>Quảng Ngãi</t>
        </is>
      </c>
      <c r="D3612" s="43" t="n"/>
      <c r="E3612" s="43" t="n"/>
      <c r="F3612" s="43" t="inlineStr">
        <is>
          <t>KH0160</t>
        </is>
      </c>
      <c r="G3612" s="43" t="n"/>
      <c r="H3612" s="43" t="inlineStr">
        <is>
          <t>Quảng Ngãi</t>
        </is>
      </c>
      <c r="I3612" s="43" t="n"/>
    </row>
    <row r="3613" ht="25" customHeight="1">
      <c r="A3613" s="45" t="inlineStr">
        <is>
          <t>Anh Tâm - Bình Thuận/ 0987.007.000</t>
        </is>
      </c>
      <c r="B3613" s="45" t="inlineStr">
        <is>
          <t>0987.007.000</t>
        </is>
      </c>
      <c r="C3613" s="45" t="inlineStr">
        <is>
          <t>Bình Thuận</t>
        </is>
      </c>
      <c r="D3613" s="45" t="n"/>
      <c r="E3613" s="45" t="n"/>
      <c r="F3613" s="45" t="inlineStr">
        <is>
          <t>KH0157</t>
        </is>
      </c>
      <c r="G3613" s="45" t="n"/>
      <c r="H3613" s="45" t="inlineStr">
        <is>
          <t>Bình Thuận</t>
        </is>
      </c>
      <c r="I3613" s="45" t="n"/>
    </row>
    <row r="3614" ht="25" customHeight="1">
      <c r="A3614" s="43" t="inlineStr">
        <is>
          <t>Công ty Cổ Phần Cơ khí ô tô Hòa Bình - Bình Thuận/ chị Vân: 0985.404.101</t>
        </is>
      </c>
      <c r="B3614" s="43" t="inlineStr">
        <is>
          <t>0985.404.101</t>
        </is>
      </c>
      <c r="C3614" s="43" t="inlineStr">
        <is>
          <t>Thôn Minh Tiến, Hàm Minh, Hàm Thuận Nam, Bình Thuận</t>
        </is>
      </c>
      <c r="D3614" s="43" t="n"/>
      <c r="E3614" s="43" t="n"/>
      <c r="F3614" s="43" t="inlineStr">
        <is>
          <t>KH0158</t>
        </is>
      </c>
      <c r="G3614" s="43" t="n"/>
      <c r="H3614" s="43" t="inlineStr">
        <is>
          <t>Bình Thuận</t>
        </is>
      </c>
      <c r="I3614" s="43" t="n"/>
    </row>
    <row r="3615" ht="25" customHeight="1">
      <c r="A3615" s="45" t="inlineStr">
        <is>
          <t>Công ty TNHH ĐT&amp;PT Thanh Châu - Nha Trang/ Chú Đào:0978.574.567</t>
        </is>
      </c>
      <c r="B3615" s="45" t="inlineStr">
        <is>
          <t>0978.574.567</t>
        </is>
      </c>
      <c r="C3615" s="45" t="inlineStr">
        <is>
          <t>73 Nguyễn Trãi, TP Nha Trang</t>
        </is>
      </c>
      <c r="D3615" s="45" t="n"/>
      <c r="E3615" s="45" t="n"/>
      <c r="F3615" s="45" t="inlineStr">
        <is>
          <t>KH0156</t>
        </is>
      </c>
      <c r="G3615" s="45" t="n"/>
      <c r="H3615" s="45" t="inlineStr">
        <is>
          <t>Khánh Hòa</t>
        </is>
      </c>
      <c r="I3615" s="45" t="n"/>
    </row>
    <row r="3616" ht="25" customHeight="1">
      <c r="A3616" s="43" t="inlineStr">
        <is>
          <t>Anh Nam - Nha Trang/ 0905.437.738</t>
        </is>
      </c>
      <c r="B3616" s="43" t="inlineStr">
        <is>
          <t>0905.437.738</t>
        </is>
      </c>
      <c r="C3616" s="43" t="inlineStr">
        <is>
          <t>Nha Trang</t>
        </is>
      </c>
      <c r="D3616" s="43" t="n"/>
      <c r="E3616" s="43" t="n"/>
      <c r="F3616" s="43" t="inlineStr">
        <is>
          <t>KH0155</t>
        </is>
      </c>
      <c r="G3616" s="43" t="n"/>
      <c r="H3616" s="43" t="inlineStr">
        <is>
          <t>Khánh Hòa</t>
        </is>
      </c>
      <c r="I3616" s="43" t="n"/>
    </row>
    <row r="3617" ht="25" customHeight="1">
      <c r="A3617" s="45" t="inlineStr">
        <is>
          <t>Xí Nghiệp Xây Dựng Lưỡng Bằng - Ninh Thuận/ C.Thuận: 0978.694.088</t>
        </is>
      </c>
      <c r="B3617" s="45" t="inlineStr">
        <is>
          <t>0978.694.088</t>
        </is>
      </c>
      <c r="C3617" s="45" t="inlineStr">
        <is>
          <t>172, Đường 21/8, TP Phan Rang Tháp Chàm, Ninh Thuận</t>
        </is>
      </c>
      <c r="D3617" s="45" t="n"/>
      <c r="E3617" s="45" t="n"/>
      <c r="F3617" s="45" t="inlineStr">
        <is>
          <t>KH0154</t>
        </is>
      </c>
      <c r="G3617" s="45" t="n"/>
      <c r="H3617" s="45" t="inlineStr">
        <is>
          <t>Ninh Thuận</t>
        </is>
      </c>
      <c r="I3617" s="45" t="n"/>
    </row>
    <row r="3618" ht="25" customHeight="1">
      <c r="A3618" s="43" t="inlineStr">
        <is>
          <t>Công ty CP Đất Mới - Nha Trang/ A.Hưng: 0985.016.688</t>
        </is>
      </c>
      <c r="B3618" s="43" t="inlineStr">
        <is>
          <t>0985.016.688</t>
        </is>
      </c>
      <c r="C3618" s="43" t="inlineStr">
        <is>
          <t>Số 10, Hoàng Diệu, Vĩnh Nguyên, Nha Trang</t>
        </is>
      </c>
      <c r="D3618" s="43" t="n"/>
      <c r="E3618" s="43" t="n"/>
      <c r="F3618" s="43" t="inlineStr">
        <is>
          <t>KH0153</t>
        </is>
      </c>
      <c r="G3618" s="43" t="n"/>
      <c r="H3618" s="43" t="inlineStr">
        <is>
          <t>Khánh Hòa</t>
        </is>
      </c>
      <c r="I3618" s="43" t="n"/>
    </row>
    <row r="3619" ht="25" customHeight="1">
      <c r="A3619" s="45" t="inlineStr">
        <is>
          <t>Công ty TNHH Tuấn Dũng - Kontum/ Anh Cương: 01663.879.179</t>
        </is>
      </c>
      <c r="B3619" s="45" t="inlineStr">
        <is>
          <t>01663.879.179</t>
        </is>
      </c>
      <c r="C3619" s="45" t="inlineStr">
        <is>
          <t>Kontum</t>
        </is>
      </c>
      <c r="D3619" s="45" t="n"/>
      <c r="E3619" s="45" t="n"/>
      <c r="F3619" s="45" t="inlineStr">
        <is>
          <t>KH0152</t>
        </is>
      </c>
      <c r="G3619" s="45" t="n"/>
      <c r="H3619" s="45" t="inlineStr">
        <is>
          <t>Kon Tum</t>
        </is>
      </c>
      <c r="I3619" s="45" t="n"/>
    </row>
    <row r="3620" ht="25" customHeight="1">
      <c r="A3620" s="43" t="inlineStr">
        <is>
          <t>Công ty CP Xây dựng và Thương mại Hòa Thành - anh Tuấn: 043.387.6148</t>
        </is>
      </c>
      <c r="B3620" s="43" t="inlineStr">
        <is>
          <t>043.387.6148</t>
        </is>
      </c>
      <c r="C3620" s="43" t="inlineStr">
        <is>
          <t>Xã Bình Minh, huyện Thanh Oai, Hà Nội</t>
        </is>
      </c>
      <c r="D3620" s="43" t="n"/>
      <c r="E3620" s="43" t="n"/>
      <c r="F3620" s="43" t="inlineStr">
        <is>
          <t>KH0150</t>
        </is>
      </c>
      <c r="G3620" s="43" t="n"/>
      <c r="H3620" s="43" t="n"/>
      <c r="I3620" s="43" t="n"/>
    </row>
    <row r="3621" ht="25" customHeight="1">
      <c r="A3621" s="45" t="inlineStr">
        <is>
          <t>Công ty TNHH Xây dựng Tiến Quang - ĐắkLắk/ Anh Tuấn - 0943.283.878 / Fax: 05003850456</t>
        </is>
      </c>
      <c r="B3621" s="45" t="inlineStr">
        <is>
          <t>05003850456 / 0943.283.878</t>
        </is>
      </c>
      <c r="C3621" s="45" t="inlineStr">
        <is>
          <t>43 Trần Phú, TP Buôn Ma Thuột, Đắk Lắk</t>
        </is>
      </c>
      <c r="D3621" s="45" t="n"/>
      <c r="E3621" s="45" t="inlineStr">
        <is>
          <t>Chị Bích - KTT: 0984.118.364</t>
        </is>
      </c>
      <c r="F3621" s="45" t="inlineStr">
        <is>
          <t>KH0151</t>
        </is>
      </c>
      <c r="G3621" s="45" t="n"/>
      <c r="H3621" s="45" t="inlineStr">
        <is>
          <t>Đắk Lắk</t>
        </is>
      </c>
      <c r="I3621" s="45" t="n"/>
    </row>
    <row r="3622" ht="25" customHeight="1">
      <c r="A3622" s="43" t="inlineStr">
        <is>
          <t>Công ty CP Đầu Tư Xây Dựng Trung Nam - a.Giàu: 0932.645.050 - 0862.645.182</t>
        </is>
      </c>
      <c r="B3622" s="43" t="inlineStr">
        <is>
          <t>0932.645.050 / 0862.645.182</t>
        </is>
      </c>
      <c r="C3622" s="43" t="inlineStr">
        <is>
          <t>7A/80 Thành Thái, P.14, Q.10, TP HCM</t>
        </is>
      </c>
      <c r="D3622" s="43" t="n"/>
      <c r="E3622" s="43" t="inlineStr">
        <is>
          <t>0862.645.178</t>
        </is>
      </c>
      <c r="F3622" s="43" t="inlineStr">
        <is>
          <t>KH0148</t>
        </is>
      </c>
      <c r="G3622" s="43" t="n"/>
      <c r="H3622" s="43" t="n"/>
      <c r="I3622" s="43" t="n"/>
    </row>
    <row r="3623" ht="25" customHeight="1">
      <c r="A3623" s="45" t="inlineStr">
        <is>
          <t>Công ty Hồng Minh Phúc - SG</t>
        </is>
      </c>
      <c r="B3623" s="45" t="n"/>
      <c r="C3623" s="45" t="inlineStr">
        <is>
          <t>Sài gòn</t>
        </is>
      </c>
      <c r="D3623" s="45" t="n"/>
      <c r="E3623" s="45" t="n"/>
      <c r="F3623" s="45" t="inlineStr">
        <is>
          <t>HMP</t>
        </is>
      </c>
      <c r="G3623" s="45" t="n"/>
      <c r="H3623" s="45" t="n"/>
      <c r="I3623" s="45" t="n"/>
    </row>
    <row r="3624" ht="25" customHeight="1">
      <c r="A3624" s="43" t="inlineStr">
        <is>
          <t>Công ty CP Đầu tư TM&amp;XD Giao Thông I/ Anh Tân: 0913.236.417</t>
        </is>
      </c>
      <c r="B3624" s="43" t="inlineStr">
        <is>
          <t>0913.236.417</t>
        </is>
      </c>
      <c r="C3624" s="43" t="inlineStr">
        <is>
          <t>Hà Nội</t>
        </is>
      </c>
      <c r="D3624" s="43" t="n"/>
      <c r="E3624" s="43" t="n"/>
      <c r="F3624" s="43" t="inlineStr">
        <is>
          <t>KH0147</t>
        </is>
      </c>
      <c r="G3624" s="43" t="n"/>
      <c r="H3624" s="43" t="n"/>
      <c r="I3624" s="43" t="n"/>
    </row>
    <row r="3625" ht="25" customHeight="1">
      <c r="A3625" s="45" t="inlineStr">
        <is>
          <t>Chú Bính - Đồng Xoài/ 01628.599.603</t>
        </is>
      </c>
      <c r="B3625" s="45" t="inlineStr">
        <is>
          <t>01628.599.603</t>
        </is>
      </c>
      <c r="C3625" s="45" t="inlineStr">
        <is>
          <t>Đồng Xoài, Bình Phước</t>
        </is>
      </c>
      <c r="D3625" s="45" t="n"/>
      <c r="E3625" s="45" t="n"/>
      <c r="F3625" s="45" t="inlineStr">
        <is>
          <t>KH0142</t>
        </is>
      </c>
      <c r="G3625" s="45" t="n"/>
      <c r="H3625" s="45" t="inlineStr">
        <is>
          <t>Bình Phước</t>
        </is>
      </c>
      <c r="I3625" s="45" t="n"/>
    </row>
    <row r="3626" ht="25" customHeight="1">
      <c r="A3626" s="43" t="inlineStr">
        <is>
          <t>Công ty TNHH MTV 7/5 - Đức Trọng/ Cô Mười:0986.615.955</t>
        </is>
      </c>
      <c r="B3626" s="43" t="inlineStr">
        <is>
          <t>0986.615.955</t>
        </is>
      </c>
      <c r="C3626" s="43" t="inlineStr">
        <is>
          <t>Hiệp Thạnh, Đức Trọng, Lâm Đồng</t>
        </is>
      </c>
      <c r="D3626" s="43" t="n"/>
      <c r="E3626" s="43" t="n"/>
      <c r="F3626" s="43" t="inlineStr">
        <is>
          <t>KH0143</t>
        </is>
      </c>
      <c r="G3626" s="43" t="n"/>
      <c r="H3626" s="43" t="inlineStr">
        <is>
          <t>Lâm Đồng</t>
        </is>
      </c>
      <c r="I3626" s="43" t="n"/>
    </row>
    <row r="3627" ht="25" customHeight="1">
      <c r="A3627" s="45" t="inlineStr">
        <is>
          <t>Bãi máy Nguyễn Hoàng - Suối Tiên/ 0934.735.365</t>
        </is>
      </c>
      <c r="B3627" s="45" t="inlineStr">
        <is>
          <t>0934.735.365</t>
        </is>
      </c>
      <c r="C3627" s="45" t="inlineStr">
        <is>
          <t>Suối Tiên - SG</t>
        </is>
      </c>
      <c r="D3627" s="45" t="n"/>
      <c r="E3627" s="45" t="n"/>
      <c r="F3627" s="45" t="inlineStr">
        <is>
          <t>KH0144</t>
        </is>
      </c>
      <c r="G3627" s="45" t="n"/>
      <c r="H3627" s="45" t="inlineStr">
        <is>
          <t>TP. Hồ Chí Minh</t>
        </is>
      </c>
      <c r="I3627" s="45" t="n"/>
    </row>
    <row r="3628" ht="25" customHeight="1">
      <c r="A3628" s="43" t="inlineStr">
        <is>
          <t>Xưởng anh Cư - Lâm Đồng/ 0963.160.190</t>
        </is>
      </c>
      <c r="B3628" s="43" t="inlineStr">
        <is>
          <t>0963.160.190</t>
        </is>
      </c>
      <c r="C3628" s="43" t="inlineStr">
        <is>
          <t>Xã Lộc Bảo, Lộc Bắc, Lâm Đồng</t>
        </is>
      </c>
      <c r="D3628" s="43" t="n"/>
      <c r="E3628" s="43" t="n"/>
      <c r="F3628" s="43" t="inlineStr">
        <is>
          <t>KH0145</t>
        </is>
      </c>
      <c r="G3628" s="43" t="n"/>
      <c r="H3628" s="43" t="inlineStr">
        <is>
          <t>Lâm Đồng</t>
        </is>
      </c>
      <c r="I3628" s="43" t="n"/>
    </row>
    <row r="3629" ht="25" customHeight="1">
      <c r="A3629" s="45" t="inlineStr">
        <is>
          <t>Cửa hàng Phước Hải - Đức Trọng/ A.Hải: 0913.702.353</t>
        </is>
      </c>
      <c r="B3629" s="45" t="inlineStr">
        <is>
          <t>0913.702.353</t>
        </is>
      </c>
      <c r="C3629" s="45" t="inlineStr">
        <is>
          <t>439 Quốc lộ 20, TT Liên Nghĩa, Đức Trọng, Lâm Đồng</t>
        </is>
      </c>
      <c r="D3629" s="45" t="n"/>
      <c r="E3629" s="45" t="n"/>
      <c r="F3629" s="45" t="inlineStr">
        <is>
          <t>KH0146</t>
        </is>
      </c>
      <c r="G3629" s="45" t="n"/>
      <c r="H3629" s="45" t="inlineStr">
        <is>
          <t>Lâm Đồng</t>
        </is>
      </c>
      <c r="I3629" s="45" t="n"/>
    </row>
    <row r="3630" ht="25" customHeight="1">
      <c r="A3630" s="43" t="inlineStr">
        <is>
          <t>Bãi máy Tuấn Anh - SG/ A.Nam: 0913.869.261</t>
        </is>
      </c>
      <c r="B3630" s="43" t="inlineStr">
        <is>
          <t>0913.869.261</t>
        </is>
      </c>
      <c r="C3630" s="43" t="inlineStr">
        <is>
          <t>Suối Tiên, SG</t>
        </is>
      </c>
      <c r="D3630" s="43" t="n"/>
      <c r="E3630" s="43" t="n"/>
      <c r="F3630" s="43" t="inlineStr">
        <is>
          <t>KH0141</t>
        </is>
      </c>
      <c r="G3630" s="43" t="n"/>
      <c r="H3630" s="43" t="inlineStr">
        <is>
          <t>TP. Hồ Chí Minh</t>
        </is>
      </c>
      <c r="I3630" s="43" t="n"/>
    </row>
    <row r="3631" ht="25" customHeight="1">
      <c r="A3631" s="45" t="inlineStr">
        <is>
          <t>Xưởng anh Sang - Đắk Nông/ 0977.818.497</t>
        </is>
      </c>
      <c r="B3631" s="45" t="inlineStr">
        <is>
          <t>0977.818.497</t>
        </is>
      </c>
      <c r="C3631" s="45" t="inlineStr">
        <is>
          <t>Đắk Nông</t>
        </is>
      </c>
      <c r="D3631" s="45" t="n"/>
      <c r="E3631" s="45" t="n"/>
      <c r="F3631" s="45" t="inlineStr">
        <is>
          <t>KH0140</t>
        </is>
      </c>
      <c r="G3631" s="45" t="n"/>
      <c r="H3631" s="45" t="inlineStr">
        <is>
          <t>Đắk Nông</t>
        </is>
      </c>
      <c r="I3631" s="45" t="n"/>
    </row>
    <row r="3632" ht="25" customHeight="1">
      <c r="A3632" s="43" t="inlineStr">
        <is>
          <t>Anh Lợi - Tam Nông/ 0939.141.765 - cno: 01216.817.814</t>
        </is>
      </c>
      <c r="B3632" s="43" t="inlineStr">
        <is>
          <t>0939.141.765 / 01216.817.814</t>
        </is>
      </c>
      <c r="C3632" s="43" t="inlineStr">
        <is>
          <t>Tam Nông, Đồng Tháp</t>
        </is>
      </c>
      <c r="D3632" s="43" t="n"/>
      <c r="E3632" s="43" t="n"/>
      <c r="F3632" s="43" t="inlineStr">
        <is>
          <t>KH0139</t>
        </is>
      </c>
      <c r="G3632" s="43" t="n"/>
      <c r="H3632" s="43" t="inlineStr">
        <is>
          <t>Đồng Tháp</t>
        </is>
      </c>
      <c r="I3632" s="43" t="n"/>
    </row>
    <row r="3633" ht="25" customHeight="1">
      <c r="A3633" s="45" t="inlineStr">
        <is>
          <t>Cửa hàng Thái Hồng - Phú Yên/ 0905.891.667 - Tel:0573.825.937</t>
        </is>
      </c>
      <c r="B3633" s="45" t="inlineStr">
        <is>
          <t>0905.891.667 / 0573.825.937</t>
        </is>
      </c>
      <c r="C3633" s="45" t="inlineStr">
        <is>
          <t>176-180A Nguyễn Tất Thành, TP. Tuy Hòa, Phú Yên</t>
        </is>
      </c>
      <c r="D3633" s="45" t="n"/>
      <c r="E3633" s="45" t="n"/>
      <c r="F3633" s="45" t="inlineStr">
        <is>
          <t>KH0138</t>
        </is>
      </c>
      <c r="G3633" s="45" t="n"/>
      <c r="H3633" s="45" t="inlineStr">
        <is>
          <t>Phú Yên</t>
        </is>
      </c>
      <c r="I3633" s="45" t="n"/>
    </row>
    <row r="3634" ht="25" customHeight="1">
      <c r="A3634" s="43" t="inlineStr">
        <is>
          <t>Xưởng Chú Hùng - Kontum/ 0905.164.615</t>
        </is>
      </c>
      <c r="B3634" s="43" t="inlineStr">
        <is>
          <t>0905.164.615</t>
        </is>
      </c>
      <c r="C3634" s="43" t="inlineStr">
        <is>
          <t>Đường Phan Đình Phùng, TP.Kontum</t>
        </is>
      </c>
      <c r="D3634" s="43" t="n"/>
      <c r="E3634" s="43" t="n"/>
      <c r="F3634" s="43" t="inlineStr">
        <is>
          <t>KH0135</t>
        </is>
      </c>
      <c r="G3634" s="43" t="n"/>
      <c r="H3634" s="43" t="inlineStr">
        <is>
          <t>Kon Tum</t>
        </is>
      </c>
      <c r="I3634" s="43" t="n"/>
    </row>
    <row r="3635" ht="25" customHeight="1">
      <c r="A3635" s="45" t="inlineStr">
        <is>
          <t>Xưởng anh Thoan - Cầu vượt Sóng Thần/ 0933.013.656</t>
        </is>
      </c>
      <c r="B3635" s="45" t="inlineStr">
        <is>
          <t>0933.013.656</t>
        </is>
      </c>
      <c r="C3635" s="45" t="inlineStr">
        <is>
          <t>Cầu Vượt Sóng Thần</t>
        </is>
      </c>
      <c r="D3635" s="45" t="n"/>
      <c r="E3635" s="45" t="n"/>
      <c r="F3635" s="45" t="inlineStr">
        <is>
          <t>KH0136</t>
        </is>
      </c>
      <c r="G3635" s="45" t="n"/>
      <c r="H3635" s="45" t="inlineStr">
        <is>
          <t>TP. Hồ Chí Minh</t>
        </is>
      </c>
      <c r="I3635" s="45" t="n"/>
    </row>
    <row r="3636" ht="25" customHeight="1">
      <c r="A3636" s="43" t="inlineStr">
        <is>
          <t>Anh Đại - Gia Lai/ 0969.513.599 - 00856.2098.679.779</t>
        </is>
      </c>
      <c r="B3636" s="43" t="inlineStr">
        <is>
          <t>0969.513.599 / 00856.2098.679</t>
        </is>
      </c>
      <c r="C3636" s="43" t="inlineStr">
        <is>
          <t>Gia Lai</t>
        </is>
      </c>
      <c r="D3636" s="43" t="n"/>
      <c r="E3636" s="43" t="n"/>
      <c r="F3636" s="43" t="inlineStr">
        <is>
          <t>KH0137</t>
        </is>
      </c>
      <c r="G3636" s="43" t="n"/>
      <c r="H3636" s="43" t="inlineStr">
        <is>
          <t>Gia Lai</t>
        </is>
      </c>
      <c r="I3636" s="43" t="n"/>
    </row>
    <row r="3637" ht="25" customHeight="1">
      <c r="A3637" s="45" t="inlineStr">
        <is>
          <t>Anh Du - Bình Dương/ 0908.598.668</t>
        </is>
      </c>
      <c r="B3637" s="45" t="inlineStr">
        <is>
          <t>0908.598.668</t>
        </is>
      </c>
      <c r="C3637" s="45" t="inlineStr">
        <is>
          <t>Bình Dương</t>
        </is>
      </c>
      <c r="D3637" s="45" t="n"/>
      <c r="E3637" s="45" t="n"/>
      <c r="F3637" s="45" t="inlineStr">
        <is>
          <t>KH0134</t>
        </is>
      </c>
      <c r="G3637" s="45" t="n"/>
      <c r="H3637" s="45" t="inlineStr">
        <is>
          <t>Bình Dương</t>
        </is>
      </c>
      <c r="I3637" s="45" t="n"/>
    </row>
    <row r="3638" ht="25" customHeight="1">
      <c r="A3638" s="43" t="inlineStr">
        <is>
          <t>Chị Linh - Bình Thuận/ 0968.184.554</t>
        </is>
      </c>
      <c r="B3638" s="43" t="inlineStr">
        <is>
          <t>0968.184.554</t>
        </is>
      </c>
      <c r="C3638" s="43" t="inlineStr">
        <is>
          <t>Chợ Lầu, Bình Thuận</t>
        </is>
      </c>
      <c r="D3638" s="43" t="n"/>
      <c r="E3638" s="43" t="n"/>
      <c r="F3638" s="43" t="inlineStr">
        <is>
          <t>KH0133</t>
        </is>
      </c>
      <c r="G3638" s="43" t="n"/>
      <c r="H3638" s="43" t="inlineStr">
        <is>
          <t>Bình Thuận</t>
        </is>
      </c>
      <c r="I3638" s="43" t="n"/>
    </row>
    <row r="3639" ht="25" customHeight="1">
      <c r="A3639" s="45" t="inlineStr">
        <is>
          <t>Anh Đức - Gia Lai/ 0988.334.578</t>
        </is>
      </c>
      <c r="B3639" s="45" t="inlineStr">
        <is>
          <t>0988.334.578</t>
        </is>
      </c>
      <c r="C3639" s="45" t="inlineStr">
        <is>
          <t>Gia Lai</t>
        </is>
      </c>
      <c r="D3639" s="45" t="n"/>
      <c r="E3639" s="45" t="n"/>
      <c r="F3639" s="45" t="inlineStr">
        <is>
          <t>KH0130</t>
        </is>
      </c>
      <c r="G3639" s="45" t="n"/>
      <c r="H3639" s="45" t="inlineStr">
        <is>
          <t>Gia Lai</t>
        </is>
      </c>
      <c r="I3639" s="45" t="n"/>
    </row>
    <row r="3640" ht="25" customHeight="1">
      <c r="A3640" s="43" t="inlineStr">
        <is>
          <t>Bãi máy anh Tâm - Bến Lức / 0908.928.577</t>
        </is>
      </c>
      <c r="B3640" s="43" t="inlineStr">
        <is>
          <t>0908.928.577</t>
        </is>
      </c>
      <c r="C3640" s="43" t="inlineStr">
        <is>
          <t>Bến Lức, Long An</t>
        </is>
      </c>
      <c r="D3640" s="43" t="n"/>
      <c r="E3640" s="43" t="n"/>
      <c r="F3640" s="43" t="inlineStr">
        <is>
          <t>KH0131</t>
        </is>
      </c>
      <c r="G3640" s="43" t="n"/>
      <c r="H3640" s="43" t="inlineStr">
        <is>
          <t>Long An</t>
        </is>
      </c>
      <c r="I3640" s="43" t="n"/>
    </row>
    <row r="3641" ht="25" customHeight="1">
      <c r="A3641" s="45" t="inlineStr">
        <is>
          <t>Anh Long - Bình Dương/ 01695.973.324</t>
        </is>
      </c>
      <c r="B3641" s="45" t="inlineStr">
        <is>
          <t>01695.973.324</t>
        </is>
      </c>
      <c r="C3641" s="45" t="inlineStr">
        <is>
          <t>Bình Dương</t>
        </is>
      </c>
      <c r="D3641" s="45" t="n"/>
      <c r="E3641" s="45" t="n"/>
      <c r="F3641" s="45" t="inlineStr">
        <is>
          <t>KH0132</t>
        </is>
      </c>
      <c r="G3641" s="45" t="n"/>
      <c r="H3641" s="45" t="inlineStr">
        <is>
          <t>Bình Dương</t>
        </is>
      </c>
      <c r="I3641" s="45" t="n"/>
    </row>
    <row r="3642" ht="25" customHeight="1">
      <c r="A3642" s="43" t="inlineStr">
        <is>
          <t>Nguyễn Thanh Long</t>
        </is>
      </c>
      <c r="B3642" s="43" t="n"/>
      <c r="C3642" s="43" t="inlineStr">
        <is>
          <t>CTCP Thiết bị Cơ giới Miền Nam</t>
        </is>
      </c>
      <c r="D3642" s="43" t="n"/>
      <c r="E3642" s="43" t="n"/>
      <c r="F3642" s="43" t="inlineStr">
        <is>
          <t>MN22</t>
        </is>
      </c>
      <c r="G3642" s="43" t="n"/>
      <c r="H3642" s="43" t="n"/>
      <c r="I3642" s="43" t="n"/>
    </row>
    <row r="3643" ht="25" customHeight="1">
      <c r="A3643" s="45" t="inlineStr">
        <is>
          <t>Anh Hòa - Khánh Hòa/ 0906.329.579</t>
        </is>
      </c>
      <c r="B3643" s="45" t="inlineStr">
        <is>
          <t>0906.329.579</t>
        </is>
      </c>
      <c r="C3643" s="45" t="inlineStr">
        <is>
          <t>Khánh Hòa</t>
        </is>
      </c>
      <c r="D3643" s="45" t="n"/>
      <c r="E3643" s="45" t="n"/>
      <c r="F3643" s="45" t="inlineStr">
        <is>
          <t>KH0129</t>
        </is>
      </c>
      <c r="G3643" s="45" t="n"/>
      <c r="H3643" s="45" t="inlineStr">
        <is>
          <t>Khánh Hòa</t>
        </is>
      </c>
      <c r="I3643" s="45" t="n"/>
    </row>
    <row r="3644" ht="25" customHeight="1">
      <c r="A3644" s="43" t="inlineStr">
        <is>
          <t>Cửa hàng Diệp Tuấn - Tiền Giang/ 0907.460.062</t>
        </is>
      </c>
      <c r="B3644" s="43" t="inlineStr">
        <is>
          <t>0907.460.062</t>
        </is>
      </c>
      <c r="C3644" s="43" t="inlineStr">
        <is>
          <t>Gò Công, Tiền Giang</t>
        </is>
      </c>
      <c r="D3644" s="43" t="n"/>
      <c r="E3644" s="43" t="n"/>
      <c r="F3644" s="43" t="inlineStr">
        <is>
          <t>KH0128</t>
        </is>
      </c>
      <c r="G3644" s="43" t="n"/>
      <c r="H3644" s="43" t="inlineStr">
        <is>
          <t>Tiền Giang</t>
        </is>
      </c>
      <c r="I3644" s="43" t="n"/>
    </row>
    <row r="3645" ht="25" customHeight="1">
      <c r="A3645" s="45" t="inlineStr">
        <is>
          <t>Xưởng Xuân Nhật - Đại học Nông Lâm/ 0908.117.976</t>
        </is>
      </c>
      <c r="B3645" s="45" t="inlineStr">
        <is>
          <t>0908.117.976</t>
        </is>
      </c>
      <c r="C3645" s="45" t="inlineStr">
        <is>
          <t>Đại học Nông Lâm - TP HCM</t>
        </is>
      </c>
      <c r="D3645" s="45" t="n"/>
      <c r="E3645" s="45" t="n"/>
      <c r="F3645" s="45" t="inlineStr">
        <is>
          <t>KH0126</t>
        </is>
      </c>
      <c r="G3645" s="45" t="n"/>
      <c r="H3645" s="45" t="inlineStr">
        <is>
          <t>TP. Hồ Chí Minh</t>
        </is>
      </c>
      <c r="I3645" s="45" t="n"/>
    </row>
    <row r="3646" ht="25" customHeight="1">
      <c r="A3646" s="43" t="inlineStr">
        <is>
          <t>Anh Thọ - Kiên Giang/ 0985.051.856</t>
        </is>
      </c>
      <c r="B3646" s="43" t="inlineStr">
        <is>
          <t>0985.051.856</t>
        </is>
      </c>
      <c r="C3646" s="43" t="inlineStr">
        <is>
          <t>Phú Quốc - Kiên Giang</t>
        </is>
      </c>
      <c r="D3646" s="43" t="n"/>
      <c r="E3646" s="43" t="n"/>
      <c r="F3646" s="43" t="inlineStr">
        <is>
          <t>KH0127</t>
        </is>
      </c>
      <c r="G3646" s="43" t="n"/>
      <c r="H3646" s="43" t="inlineStr">
        <is>
          <t>Kiên Giang</t>
        </is>
      </c>
      <c r="I3646" s="43" t="n"/>
    </row>
    <row r="3647" ht="25" customHeight="1">
      <c r="A3647" s="45" t="inlineStr">
        <is>
          <t>Xưởng anh Hiếu - Cà Mau/ 0902.392.118</t>
        </is>
      </c>
      <c r="B3647" s="45" t="inlineStr">
        <is>
          <t>0902.392.118</t>
        </is>
      </c>
      <c r="C3647" s="45" t="inlineStr">
        <is>
          <t>Cà Mau</t>
        </is>
      </c>
      <c r="D3647" s="45" t="n"/>
      <c r="E3647" s="45" t="n"/>
      <c r="F3647" s="45" t="inlineStr">
        <is>
          <t>KH0124</t>
        </is>
      </c>
      <c r="G3647" s="45" t="n"/>
      <c r="H3647" s="45" t="inlineStr">
        <is>
          <t>Cà Mau</t>
        </is>
      </c>
      <c r="I3647" s="45" t="n"/>
    </row>
    <row r="3648" ht="25" customHeight="1">
      <c r="A3648" s="43" t="inlineStr">
        <is>
          <t>Xưởng anh Tuấn - Đắk Nông/ 0903.538.589</t>
        </is>
      </c>
      <c r="B3648" s="43" t="inlineStr">
        <is>
          <t>0903.538.589</t>
        </is>
      </c>
      <c r="C3648" s="43" t="inlineStr">
        <is>
          <t>Đắk Nông</t>
        </is>
      </c>
      <c r="D3648" s="43" t="n"/>
      <c r="E3648" s="43" t="n"/>
      <c r="F3648" s="43" t="inlineStr">
        <is>
          <t>KH0125</t>
        </is>
      </c>
      <c r="G3648" s="43" t="n"/>
      <c r="H3648" s="43" t="inlineStr">
        <is>
          <t>Đắk Nông</t>
        </is>
      </c>
      <c r="I3648" s="43" t="n"/>
    </row>
    <row r="3649" ht="25" customHeight="1">
      <c r="A3649" s="45" t="inlineStr">
        <is>
          <t>Xưởng anh Kỳ - Quận 12/ 0985.703.353</t>
        </is>
      </c>
      <c r="B3649" s="45" t="inlineStr">
        <is>
          <t>0985.703.353</t>
        </is>
      </c>
      <c r="C3649" s="45" t="inlineStr">
        <is>
          <t>Quận 12, TP HCM</t>
        </is>
      </c>
      <c r="D3649" s="45" t="n"/>
      <c r="E3649" s="45" t="n"/>
      <c r="F3649" s="45" t="inlineStr">
        <is>
          <t>KH0123</t>
        </is>
      </c>
      <c r="G3649" s="45" t="n"/>
      <c r="H3649" s="45" t="inlineStr">
        <is>
          <t>TP. Hồ Chí Minh</t>
        </is>
      </c>
      <c r="I3649" s="45" t="n"/>
    </row>
    <row r="3650" ht="25" customHeight="1">
      <c r="A3650" s="43" t="inlineStr">
        <is>
          <t>Anh Bình - Bình Dương/ 01273.157.173</t>
        </is>
      </c>
      <c r="B3650" s="43" t="inlineStr">
        <is>
          <t>01273.157.173</t>
        </is>
      </c>
      <c r="C3650" s="43" t="inlineStr">
        <is>
          <t>Bình Dương</t>
        </is>
      </c>
      <c r="D3650" s="43" t="n"/>
      <c r="E3650" s="43" t="n"/>
      <c r="F3650" s="43" t="inlineStr">
        <is>
          <t>KH0122</t>
        </is>
      </c>
      <c r="G3650" s="43" t="n"/>
      <c r="H3650" s="43" t="inlineStr">
        <is>
          <t>Bình Dương</t>
        </is>
      </c>
      <c r="I3650" s="43" t="n"/>
    </row>
    <row r="3651" ht="25" customHeight="1">
      <c r="A3651" s="45" t="inlineStr">
        <is>
          <t>Xưởng A Thứ - SG/ 0977.343.152</t>
        </is>
      </c>
      <c r="B3651" s="45" t="inlineStr">
        <is>
          <t>0977.343.152</t>
        </is>
      </c>
      <c r="C3651" s="45" t="inlineStr">
        <is>
          <t>Sài Gòn</t>
        </is>
      </c>
      <c r="D3651" s="45" t="n"/>
      <c r="E3651" s="45" t="n"/>
      <c r="F3651" s="45" t="inlineStr">
        <is>
          <t>KH0120</t>
        </is>
      </c>
      <c r="G3651" s="45" t="n"/>
      <c r="H3651" s="45" t="inlineStr">
        <is>
          <t>TP. Hồ Chí Minh</t>
        </is>
      </c>
      <c r="I3651" s="45" t="n"/>
    </row>
    <row r="3652" ht="25" customHeight="1">
      <c r="A3652" s="43" t="inlineStr">
        <is>
          <t>Anh Tài - Gia Lai/ 0982.359.835</t>
        </is>
      </c>
      <c r="B3652" s="43" t="inlineStr">
        <is>
          <t>0982.359.835</t>
        </is>
      </c>
      <c r="C3652" s="43" t="inlineStr">
        <is>
          <t>An Khê, Gia Lai</t>
        </is>
      </c>
      <c r="D3652" s="43" t="n"/>
      <c r="E3652" s="43" t="n"/>
      <c r="F3652" s="43" t="inlineStr">
        <is>
          <t>KH0121</t>
        </is>
      </c>
      <c r="G3652" s="43" t="n"/>
      <c r="H3652" s="43" t="inlineStr">
        <is>
          <t>Gia Lai</t>
        </is>
      </c>
      <c r="I3652" s="43" t="n"/>
    </row>
    <row r="3653" ht="25" customHeight="1">
      <c r="A3653" s="45" t="inlineStr">
        <is>
          <t>A</t>
        </is>
      </c>
      <c r="B3653" s="45" t="n"/>
      <c r="C3653" s="45" t="n"/>
      <c r="D3653" s="45" t="n"/>
      <c r="E3653" s="45" t="n"/>
      <c r="F3653" s="45" t="inlineStr">
        <is>
          <t>KH0118</t>
        </is>
      </c>
      <c r="G3653" s="45" t="n"/>
      <c r="H3653" s="45" t="inlineStr">
        <is>
          <t>TP. Hồ Chí Minh</t>
        </is>
      </c>
      <c r="I3653" s="45" t="n"/>
    </row>
    <row r="3654" ht="25" customHeight="1">
      <c r="A3654" s="43" t="inlineStr">
        <is>
          <t>Xưởng anh Thanh - Bình Tân/ 0903.649.236</t>
        </is>
      </c>
      <c r="B3654" s="43" t="inlineStr">
        <is>
          <t>0903.649.236</t>
        </is>
      </c>
      <c r="C3654" s="43" t="inlineStr">
        <is>
          <t>Đường Lê Văn Quế, Q. Bình Tân, TP HCM</t>
        </is>
      </c>
      <c r="D3654" s="43" t="n"/>
      <c r="E3654" s="43" t="n"/>
      <c r="F3654" s="43" t="inlineStr">
        <is>
          <t>KH0119</t>
        </is>
      </c>
      <c r="G3654" s="43" t="n"/>
      <c r="H3654" s="43" t="inlineStr">
        <is>
          <t>TP. Hồ Chí Minh</t>
        </is>
      </c>
      <c r="I3654" s="43" t="n"/>
    </row>
    <row r="3655" ht="25" customHeight="1">
      <c r="A3655" s="45" t="inlineStr">
        <is>
          <t>Công ty Hoàng Quân - Gia Lai/ C. Liên: 0986.003.579 - A.Hoàng: 0982.506.179</t>
        </is>
      </c>
      <c r="B3655" s="45" t="inlineStr">
        <is>
          <t>0986.003.579 / 0982.506.179</t>
        </is>
      </c>
      <c r="C3655" s="45" t="inlineStr">
        <is>
          <t>Gia Lai</t>
        </is>
      </c>
      <c r="D3655" s="45" t="n"/>
      <c r="E3655" s="45" t="n"/>
      <c r="F3655" s="45" t="inlineStr">
        <is>
          <t>KH0117</t>
        </is>
      </c>
      <c r="G3655" s="45" t="n"/>
      <c r="H3655" s="45" t="inlineStr">
        <is>
          <t>TP. Hồ Chí Minh</t>
        </is>
      </c>
      <c r="I3655" s="45" t="n"/>
    </row>
    <row r="3656" ht="25" customHeight="1">
      <c r="A3656" s="43" t="inlineStr">
        <is>
          <t>CH Nam Long - Quảng Bình/ 0913.295.288 - 0165.464.8225</t>
        </is>
      </c>
      <c r="B3656" s="43" t="inlineStr">
        <is>
          <t>0165.464.8225 / 0913.295.288</t>
        </is>
      </c>
      <c r="C3656" s="43" t="inlineStr">
        <is>
          <t>Quảng Bình</t>
        </is>
      </c>
      <c r="D3656" s="43" t="n"/>
      <c r="E3656" s="43" t="n"/>
      <c r="F3656" s="43" t="inlineStr">
        <is>
          <t>KH0115</t>
        </is>
      </c>
      <c r="G3656" s="43" t="n"/>
      <c r="H3656" s="43" t="n"/>
      <c r="I3656" s="43" t="n"/>
    </row>
    <row r="3657" ht="25" customHeight="1">
      <c r="A3657" s="45" t="inlineStr">
        <is>
          <t>Công ty TNHH TM-DV-VT Lam Anh - Bình Thạnh/ A.Thư: 0902.791.114</t>
        </is>
      </c>
      <c r="B3657" s="45" t="inlineStr">
        <is>
          <t>0902.791.114</t>
        </is>
      </c>
      <c r="C3657" s="45" t="inlineStr">
        <is>
          <t>242/13/1 Nguyễn Xí, Phường 13, Quận Bình Thạnh</t>
        </is>
      </c>
      <c r="D3657" s="45" t="n"/>
      <c r="E3657" s="45" t="n"/>
      <c r="F3657" s="45" t="inlineStr">
        <is>
          <t>KH0116</t>
        </is>
      </c>
      <c r="G3657" s="45" t="n"/>
      <c r="H3657" s="45" t="inlineStr">
        <is>
          <t>TP. Hồ Chí Minh</t>
        </is>
      </c>
      <c r="I3657" s="45" t="n"/>
    </row>
    <row r="3658" ht="25" customHeight="1">
      <c r="A3658" s="43" t="inlineStr">
        <is>
          <t>Công ty Phú Gia Hưng - Ngã tư Bình Phước/ 0918.247.704</t>
        </is>
      </c>
      <c r="B3658" s="43" t="inlineStr">
        <is>
          <t>0918.247.704</t>
        </is>
      </c>
      <c r="C3658" s="43" t="inlineStr">
        <is>
          <t>Sài Gòn</t>
        </is>
      </c>
      <c r="D3658" s="43" t="n"/>
      <c r="E3658" s="43" t="n"/>
      <c r="F3658" s="43" t="inlineStr">
        <is>
          <t>KH0114</t>
        </is>
      </c>
      <c r="G3658" s="43" t="n"/>
      <c r="H3658" s="43" t="inlineStr">
        <is>
          <t>TP. Hồ Chí Minh</t>
        </is>
      </c>
      <c r="I3658" s="43" t="n"/>
    </row>
    <row r="3659" ht="25" customHeight="1">
      <c r="A3659" s="45" t="inlineStr">
        <is>
          <t>Bãi máy Hoàng Định - Tân Vạn/ 0961.111.119</t>
        </is>
      </c>
      <c r="B3659" s="45" t="inlineStr">
        <is>
          <t>0961.111.119</t>
        </is>
      </c>
      <c r="C3659" s="45" t="inlineStr">
        <is>
          <t>Sài Gòn</t>
        </is>
      </c>
      <c r="D3659" s="45" t="n"/>
      <c r="E3659" s="45" t="n"/>
      <c r="F3659" s="45" t="inlineStr">
        <is>
          <t>KH0113</t>
        </is>
      </c>
      <c r="G3659" s="45" t="n"/>
      <c r="H3659" s="45" t="inlineStr">
        <is>
          <t>TP. Hồ Chí Minh</t>
        </is>
      </c>
      <c r="I3659" s="45" t="n"/>
    </row>
    <row r="3660" ht="25" customHeight="1">
      <c r="A3660" s="43" t="inlineStr">
        <is>
          <t>Xưởng anh Khánh - Cà Mau/ 0918.600.390</t>
        </is>
      </c>
      <c r="B3660" s="43" t="inlineStr">
        <is>
          <t>0918.600.390</t>
        </is>
      </c>
      <c r="C3660" s="43" t="inlineStr">
        <is>
          <t>Cà Mau</t>
        </is>
      </c>
      <c r="D3660" s="43" t="n"/>
      <c r="E3660" s="43" t="n"/>
      <c r="F3660" s="43" t="inlineStr">
        <is>
          <t>KH0112</t>
        </is>
      </c>
      <c r="G3660" s="43" t="n"/>
      <c r="H3660" s="43" t="inlineStr">
        <is>
          <t>Cà Mau</t>
        </is>
      </c>
      <c r="I3660" s="43" t="n"/>
    </row>
    <row r="3661" ht="25" customHeight="1">
      <c r="A3661" s="45" t="inlineStr">
        <is>
          <t>Xưởng anh Dương - Ngã tư Bình Phước/ 0918.295.958</t>
        </is>
      </c>
      <c r="B3661" s="45" t="inlineStr">
        <is>
          <t>0918.295.958</t>
        </is>
      </c>
      <c r="C3661" s="45" t="inlineStr">
        <is>
          <t>Sài Gòn</t>
        </is>
      </c>
      <c r="D3661" s="45" t="n"/>
      <c r="E3661" s="45" t="n"/>
      <c r="F3661" s="45" t="inlineStr">
        <is>
          <t>KH0111</t>
        </is>
      </c>
      <c r="G3661" s="45" t="n"/>
      <c r="H3661" s="45" t="inlineStr">
        <is>
          <t>TP. Hồ Chí Minh</t>
        </is>
      </c>
      <c r="I3661" s="45" t="n"/>
    </row>
    <row r="3662" ht="25" customHeight="1">
      <c r="A3662" s="43" t="inlineStr">
        <is>
          <t>Anh Bảo - Bình Phước/ 0918.264.289</t>
        </is>
      </c>
      <c r="B3662" s="43" t="inlineStr">
        <is>
          <t>0918.264.289</t>
        </is>
      </c>
      <c r="C3662" s="43" t="inlineStr">
        <is>
          <t>Bình Long, Bình Phước</t>
        </is>
      </c>
      <c r="D3662" s="43" t="n"/>
      <c r="E3662" s="43" t="n"/>
      <c r="F3662" s="43" t="inlineStr">
        <is>
          <t>KH0109</t>
        </is>
      </c>
      <c r="G3662" s="43" t="n"/>
      <c r="H3662" s="43" t="inlineStr">
        <is>
          <t>Bình Phước</t>
        </is>
      </c>
      <c r="I3662" s="43" t="n"/>
    </row>
    <row r="3663" ht="25" customHeight="1">
      <c r="A3663" s="45" t="inlineStr">
        <is>
          <t>Anh Quang - BM Kim Sơn Suối Tiên/ 0908.926.358</t>
        </is>
      </c>
      <c r="B3663" s="45" t="inlineStr">
        <is>
          <t>0908.926.358</t>
        </is>
      </c>
      <c r="C3663" s="45" t="inlineStr">
        <is>
          <t>Suối Tiên, SG</t>
        </is>
      </c>
      <c r="D3663" s="45" t="n"/>
      <c r="E3663" s="45" t="n"/>
      <c r="F3663" s="45" t="inlineStr">
        <is>
          <t>KH0107</t>
        </is>
      </c>
      <c r="G3663" s="45" t="n"/>
      <c r="H3663" s="45" t="inlineStr">
        <is>
          <t>TP. Hồ Chí Minh</t>
        </is>
      </c>
      <c r="I3663" s="45" t="n"/>
    </row>
    <row r="3664" ht="25" customHeight="1">
      <c r="A3664" s="43" t="inlineStr">
        <is>
          <t>Anh Minh - Gò Vấp/ 0908.145.829</t>
        </is>
      </c>
      <c r="B3664" s="43" t="inlineStr">
        <is>
          <t>0908.145.829</t>
        </is>
      </c>
      <c r="C3664" s="43" t="inlineStr">
        <is>
          <t>Sài Gòn</t>
        </is>
      </c>
      <c r="D3664" s="43" t="n"/>
      <c r="E3664" s="43" t="n"/>
      <c r="F3664" s="43" t="inlineStr">
        <is>
          <t>KH0108</t>
        </is>
      </c>
      <c r="G3664" s="43" t="n"/>
      <c r="H3664" s="43" t="inlineStr">
        <is>
          <t>TP. Hồ Chí Minh</t>
        </is>
      </c>
      <c r="I3664" s="43" t="n"/>
    </row>
    <row r="3665" ht="25" customHeight="1">
      <c r="A3665" s="45" t="inlineStr">
        <is>
          <t>Cửa hàng Nguyên Hồ - Quảng Ngãi/ A.Tuấn: 0914.473.479</t>
        </is>
      </c>
      <c r="B3665" s="45" t="inlineStr">
        <is>
          <t>0914.473.479</t>
        </is>
      </c>
      <c r="C3665" s="45" t="inlineStr">
        <is>
          <t>Quảng Ngãi</t>
        </is>
      </c>
      <c r="D3665" s="45" t="n"/>
      <c r="E3665" s="45" t="n"/>
      <c r="F3665" s="45" t="inlineStr">
        <is>
          <t>KH0106</t>
        </is>
      </c>
      <c r="G3665" s="45" t="n"/>
      <c r="H3665" s="45" t="inlineStr">
        <is>
          <t>Quảng Ngãi</t>
        </is>
      </c>
      <c r="I3665" s="45" t="n"/>
    </row>
    <row r="3666" ht="25" customHeight="1">
      <c r="A3666" s="43" t="inlineStr">
        <is>
          <t>Anh Tâm - Nhà Bè/ 0918.456.899</t>
        </is>
      </c>
      <c r="B3666" s="43" t="inlineStr">
        <is>
          <t>0918.456.899</t>
        </is>
      </c>
      <c r="C3666" s="43" t="inlineStr">
        <is>
          <t>Nhà Bè - TP HCM</t>
        </is>
      </c>
      <c r="D3666" s="43" t="n"/>
      <c r="E3666" s="43" t="n"/>
      <c r="F3666" s="43" t="inlineStr">
        <is>
          <t>KH0105</t>
        </is>
      </c>
      <c r="G3666" s="43" t="n"/>
      <c r="H3666" s="43" t="inlineStr">
        <is>
          <t>TP. Hồ Chí Minh</t>
        </is>
      </c>
      <c r="I3666" s="43" t="n"/>
    </row>
    <row r="3667" ht="25" customHeight="1">
      <c r="A3667" s="45" t="inlineStr">
        <is>
          <t>Bãi máy Ba An - XLHN/ 0903.942.353</t>
        </is>
      </c>
      <c r="B3667" s="45" t="inlineStr">
        <is>
          <t>0903.942.353</t>
        </is>
      </c>
      <c r="C3667" s="45" t="inlineStr">
        <is>
          <t>Gần Ngã 4 Thủ Đức, SG</t>
        </is>
      </c>
      <c r="D3667" s="45" t="n"/>
      <c r="E3667" s="45" t="n"/>
      <c r="F3667" s="45" t="inlineStr">
        <is>
          <t>KH0104</t>
        </is>
      </c>
      <c r="G3667" s="45" t="n"/>
      <c r="H3667" s="45" t="inlineStr">
        <is>
          <t>TP. Hồ Chí Minh</t>
        </is>
      </c>
      <c r="I3667" s="45" t="n"/>
    </row>
    <row r="3668" ht="25" customHeight="1">
      <c r="A3668" s="43" t="inlineStr">
        <is>
          <t>Anh Tuấn - Phú Thạnh (SG)/ 0974.667.044</t>
        </is>
      </c>
      <c r="B3668" s="43" t="inlineStr">
        <is>
          <t>0974.667.044</t>
        </is>
      </c>
      <c r="C3668" s="43" t="inlineStr">
        <is>
          <t>Phú Thạnh, Sài Gòn</t>
        </is>
      </c>
      <c r="D3668" s="43" t="n"/>
      <c r="E3668" s="43" t="n"/>
      <c r="F3668" s="43" t="inlineStr">
        <is>
          <t>KH0103</t>
        </is>
      </c>
      <c r="G3668" s="43" t="n"/>
      <c r="H3668" s="43" t="inlineStr">
        <is>
          <t>TP. Hồ Chí Minh</t>
        </is>
      </c>
      <c r="I3668" s="43" t="n"/>
    </row>
    <row r="3669" ht="25" customHeight="1">
      <c r="A3669" s="45" t="inlineStr">
        <is>
          <t>Bãi máy Dương Hân - Cây Xăng Bình Thắng/ anh Văn - 0906.684.879 - 0906.684.879</t>
        </is>
      </c>
      <c r="B3669" s="45" t="inlineStr">
        <is>
          <t>0906.684.879</t>
        </is>
      </c>
      <c r="C3669" s="45" t="inlineStr">
        <is>
          <t>Sài Gòn</t>
        </is>
      </c>
      <c r="D3669" s="45" t="n"/>
      <c r="E3669" s="45" t="n"/>
      <c r="F3669" s="45" t="inlineStr">
        <is>
          <t>KH0102</t>
        </is>
      </c>
      <c r="G3669" s="45" t="n"/>
      <c r="H3669" s="45" t="inlineStr">
        <is>
          <t>TP. Hồ Chí Minh</t>
        </is>
      </c>
      <c r="I3669" s="45" t="n"/>
    </row>
    <row r="3670" ht="25" customHeight="1">
      <c r="A3670" s="43" t="inlineStr">
        <is>
          <t>Bãi máy Duy Khôi - Suối Tiên/ 0913.651.457</t>
        </is>
      </c>
      <c r="B3670" s="43" t="inlineStr">
        <is>
          <t>0913.651.457</t>
        </is>
      </c>
      <c r="C3670" s="43" t="inlineStr">
        <is>
          <t>Sài Gòn</t>
        </is>
      </c>
      <c r="D3670" s="43" t="n"/>
      <c r="E3670" s="43" t="n"/>
      <c r="F3670" s="43" t="inlineStr">
        <is>
          <t>KH0100</t>
        </is>
      </c>
      <c r="G3670" s="43" t="n"/>
      <c r="H3670" s="43" t="inlineStr">
        <is>
          <t>TP. Hồ Chí Minh</t>
        </is>
      </c>
      <c r="I3670" s="43" t="n"/>
    </row>
    <row r="3671" ht="25" customHeight="1">
      <c r="A3671" s="45" t="inlineStr">
        <is>
          <t>Doanh Nghiệp tư nhân Loan Phát</t>
        </is>
      </c>
      <c r="B3671" s="45" t="n"/>
      <c r="C3671" s="45" t="inlineStr">
        <is>
          <t>120 Trần Hưng Đạo, Tổ 8, KP 7. Dương Đông, Phú Quốc</t>
        </is>
      </c>
      <c r="D3671" s="45" t="n"/>
      <c r="E3671" s="45" t="n"/>
      <c r="F3671" s="45" t="inlineStr">
        <is>
          <t>KH0101</t>
        </is>
      </c>
      <c r="G3671" s="45" t="n"/>
      <c r="H3671" s="45" t="inlineStr">
        <is>
          <t>TP. Hồ Chí Minh</t>
        </is>
      </c>
      <c r="I3671" s="45" t="n"/>
    </row>
    <row r="3672" ht="25" customHeight="1">
      <c r="A3672" s="43" t="inlineStr">
        <is>
          <t>Xưởng anh Bảy - Bình Thuận/ 01233.917.701</t>
        </is>
      </c>
      <c r="B3672" s="43" t="inlineStr">
        <is>
          <t>01233.917.701</t>
        </is>
      </c>
      <c r="C3672" s="43" t="inlineStr">
        <is>
          <t>Bình Thuận</t>
        </is>
      </c>
      <c r="D3672" s="43" t="n"/>
      <c r="E3672" s="43" t="n"/>
      <c r="F3672" s="43" t="inlineStr">
        <is>
          <t>KH0099</t>
        </is>
      </c>
      <c r="G3672" s="43" t="n"/>
      <c r="H3672" s="43" t="inlineStr">
        <is>
          <t>Bình Thuận</t>
        </is>
      </c>
      <c r="I3672" s="43" t="n"/>
    </row>
    <row r="3673" ht="25" customHeight="1">
      <c r="A3673" s="45" t="inlineStr">
        <is>
          <t>CH Tiến Lợi - Hàng Xanh/ 0916.336.836</t>
        </is>
      </c>
      <c r="B3673" s="45" t="inlineStr">
        <is>
          <t>0916.336.836</t>
        </is>
      </c>
      <c r="C3673" s="45" t="inlineStr">
        <is>
          <t>Hàng Xanh, TP HCM</t>
        </is>
      </c>
      <c r="D3673" s="45" t="n"/>
      <c r="E3673" s="45" t="n"/>
      <c r="F3673" s="45" t="inlineStr">
        <is>
          <t>KH0098</t>
        </is>
      </c>
      <c r="G3673" s="45" t="n"/>
      <c r="H3673" s="45" t="inlineStr">
        <is>
          <t>TP. Hồ Chí Minh</t>
        </is>
      </c>
      <c r="I3673" s="45" t="n"/>
    </row>
    <row r="3674" ht="25" customHeight="1">
      <c r="A3674" s="43" t="inlineStr">
        <is>
          <t>Công ty TNHH TM&amp;XD Phúc Thịnh - Đức Trọng/ Anh Huy: 0913.197.959</t>
        </is>
      </c>
      <c r="B3674" s="43" t="inlineStr">
        <is>
          <t>0913.197.959</t>
        </is>
      </c>
      <c r="C3674" s="43" t="inlineStr">
        <is>
          <t>Ninh Hòa, Ninh Gia, Đức Trọng, Lâm Đồng</t>
        </is>
      </c>
      <c r="D3674" s="43" t="n"/>
      <c r="E3674" s="43" t="n"/>
      <c r="F3674" s="43" t="inlineStr">
        <is>
          <t>KH0097</t>
        </is>
      </c>
      <c r="G3674" s="43" t="n"/>
      <c r="H3674" s="43" t="inlineStr">
        <is>
          <t>Lâm Đồng</t>
        </is>
      </c>
      <c r="I3674" s="43" t="n"/>
    </row>
    <row r="3675" ht="25" customHeight="1">
      <c r="A3675" s="45" t="inlineStr">
        <is>
          <t>Anh Tú - Q7/ 0908.505.598</t>
        </is>
      </c>
      <c r="B3675" s="45" t="inlineStr">
        <is>
          <t>0908.505.598</t>
        </is>
      </c>
      <c r="C3675" s="45" t="inlineStr">
        <is>
          <t>Quận 7, HCM</t>
        </is>
      </c>
      <c r="D3675" s="45" t="n"/>
      <c r="E3675" s="45" t="n"/>
      <c r="F3675" s="45" t="inlineStr">
        <is>
          <t>KH0096</t>
        </is>
      </c>
      <c r="G3675" s="45" t="n"/>
      <c r="H3675" s="45" t="inlineStr">
        <is>
          <t>TP. Hồ Chí Minh</t>
        </is>
      </c>
      <c r="I3675" s="45" t="n"/>
    </row>
    <row r="3676" ht="25" customHeight="1">
      <c r="A3676" s="43" t="inlineStr">
        <is>
          <t>Bãi máy anh Được - Bình Chánh/ 0903.724.508</t>
        </is>
      </c>
      <c r="B3676" s="43" t="inlineStr">
        <is>
          <t>0903.724.508</t>
        </is>
      </c>
      <c r="C3676" s="43" t="inlineStr">
        <is>
          <t>Bình Chánh, TP HCM</t>
        </is>
      </c>
      <c r="D3676" s="43" t="n"/>
      <c r="E3676" s="43" t="n"/>
      <c r="F3676" s="43" t="inlineStr">
        <is>
          <t>KH0095</t>
        </is>
      </c>
      <c r="G3676" s="43" t="n"/>
      <c r="H3676" s="43" t="inlineStr">
        <is>
          <t>TP. Hồ Chí Minh</t>
        </is>
      </c>
      <c r="I3676" s="43" t="n"/>
    </row>
    <row r="3677" ht="25" customHeight="1">
      <c r="A3677" s="45" t="inlineStr">
        <is>
          <t>Anh Tuấn - Kiên Giang/ 0983.682.401 - 0907.110.014</t>
        </is>
      </c>
      <c r="B3677" s="45" t="inlineStr">
        <is>
          <t>0983.682.401 / 0907.110.014</t>
        </is>
      </c>
      <c r="C3677" s="45" t="inlineStr">
        <is>
          <t>Hòn Đất, Kiên Giang</t>
        </is>
      </c>
      <c r="D3677" s="45" t="n"/>
      <c r="E3677" s="45" t="n"/>
      <c r="F3677" s="45" t="inlineStr">
        <is>
          <t>KH0093</t>
        </is>
      </c>
      <c r="G3677" s="45" t="n"/>
      <c r="H3677" s="45" t="inlineStr">
        <is>
          <t>Kiên Giang</t>
        </is>
      </c>
      <c r="I3677" s="45" t="n"/>
    </row>
    <row r="3678" ht="25" customHeight="1">
      <c r="A3678" s="43" t="inlineStr">
        <is>
          <t>Xưởng anh Phương - Bảo Lộc (D)/0942.478.595</t>
        </is>
      </c>
      <c r="B3678" s="43" t="inlineStr">
        <is>
          <t>0942.478.595</t>
        </is>
      </c>
      <c r="C3678" s="43" t="inlineStr">
        <is>
          <t>Bảo Lộc, Lâm Đồng</t>
        </is>
      </c>
      <c r="D3678" s="43" t="n"/>
      <c r="E3678" s="43" t="n"/>
      <c r="F3678" s="43" t="inlineStr">
        <is>
          <t>KH0094</t>
        </is>
      </c>
      <c r="G3678" s="43" t="n"/>
      <c r="H3678" s="43" t="inlineStr">
        <is>
          <t>Lâm Đồng</t>
        </is>
      </c>
      <c r="I3678" s="43" t="n"/>
    </row>
    <row r="3679" ht="25" customHeight="1">
      <c r="A3679" s="45" t="inlineStr">
        <is>
          <t>Bãi máy Hoài Nam Anh - Suối Tiên/ anh út: 0983.176.435</t>
        </is>
      </c>
      <c r="B3679" s="45" t="inlineStr">
        <is>
          <t>0983.176.435</t>
        </is>
      </c>
      <c r="C3679" s="45" t="inlineStr">
        <is>
          <t>Đối diện Suối Tiên</t>
        </is>
      </c>
      <c r="D3679" s="45" t="n"/>
      <c r="E3679" s="45" t="n"/>
      <c r="F3679" s="45" t="inlineStr">
        <is>
          <t>KH0091</t>
        </is>
      </c>
      <c r="G3679" s="45" t="n"/>
      <c r="H3679" s="45" t="inlineStr">
        <is>
          <t>TP. Hồ Chí Minh</t>
        </is>
      </c>
      <c r="I3679" s="45" t="n"/>
    </row>
    <row r="3680" ht="25" customHeight="1">
      <c r="A3680" s="43" t="inlineStr">
        <is>
          <t>Xưởng Quốc Phương - Vĩnh Long/ 0906.771.368</t>
        </is>
      </c>
      <c r="B3680" s="43" t="inlineStr">
        <is>
          <t>0906.771.368</t>
        </is>
      </c>
      <c r="C3680" s="43" t="inlineStr">
        <is>
          <t>Vĩnh Long</t>
        </is>
      </c>
      <c r="D3680" s="43" t="n"/>
      <c r="E3680" s="43" t="n"/>
      <c r="F3680" s="43" t="inlineStr">
        <is>
          <t>KH0092</t>
        </is>
      </c>
      <c r="G3680" s="43" t="n"/>
      <c r="H3680" s="43" t="inlineStr">
        <is>
          <t>Vĩnh Long</t>
        </is>
      </c>
      <c r="I3680" s="43" t="n"/>
    </row>
    <row r="3681" ht="25" customHeight="1">
      <c r="A3681" s="45" t="inlineStr">
        <is>
          <t>Bãi máy Sơn Hà - Suối Tiên/ 0909.721.454</t>
        </is>
      </c>
      <c r="B3681" s="45" t="inlineStr">
        <is>
          <t>0909.721.454</t>
        </is>
      </c>
      <c r="C3681" s="45" t="inlineStr">
        <is>
          <t>Suối Tiên - SG</t>
        </is>
      </c>
      <c r="D3681" s="45" t="n"/>
      <c r="E3681" s="45" t="n"/>
      <c r="F3681" s="45" t="inlineStr">
        <is>
          <t>KH0090</t>
        </is>
      </c>
      <c r="G3681" s="45" t="n"/>
      <c r="H3681" s="45" t="inlineStr">
        <is>
          <t>TP. Hồ Chí Minh</t>
        </is>
      </c>
      <c r="I3681" s="45" t="n"/>
    </row>
    <row r="3682" ht="25" customHeight="1">
      <c r="A3682" s="43" t="inlineStr">
        <is>
          <t>Bãi máy Hưng Giang - Suối Tiên/ 0903.352.425</t>
        </is>
      </c>
      <c r="B3682" s="43" t="inlineStr">
        <is>
          <t>0903.352.425</t>
        </is>
      </c>
      <c r="C3682" s="43" t="inlineStr">
        <is>
          <t>Suối Tiên, TP HCM</t>
        </is>
      </c>
      <c r="D3682" s="43" t="n"/>
      <c r="E3682" s="43" t="n"/>
      <c r="F3682" s="43" t="inlineStr">
        <is>
          <t>KH0088</t>
        </is>
      </c>
      <c r="G3682" s="43" t="n"/>
      <c r="H3682" s="43" t="inlineStr">
        <is>
          <t>TP. Hồ Chí Minh</t>
        </is>
      </c>
      <c r="I3682" s="43" t="n"/>
    </row>
    <row r="3683" ht="25" customHeight="1">
      <c r="A3683" s="45" t="inlineStr">
        <is>
          <t>Bãi máy Hoàng Huy - Tân Vạn/ 0906.158.158</t>
        </is>
      </c>
      <c r="B3683" s="45" t="inlineStr">
        <is>
          <t>0906.158.158</t>
        </is>
      </c>
      <c r="C3683" s="45" t="inlineStr">
        <is>
          <t>Tân Vạn</t>
        </is>
      </c>
      <c r="D3683" s="45" t="n"/>
      <c r="E3683" s="45" t="n"/>
      <c r="F3683" s="45" t="inlineStr">
        <is>
          <t>KH0089</t>
        </is>
      </c>
      <c r="G3683" s="45" t="n"/>
      <c r="H3683" s="45" t="inlineStr">
        <is>
          <t>Đồng Nai</t>
        </is>
      </c>
      <c r="I3683" s="45" t="n"/>
    </row>
    <row r="3684" ht="25" customHeight="1">
      <c r="A3684" s="43" t="inlineStr">
        <is>
          <t>Xưởng anh Trí - Cà Mau/ 0917.128.120</t>
        </is>
      </c>
      <c r="B3684" s="43" t="inlineStr">
        <is>
          <t>0917.128.120</t>
        </is>
      </c>
      <c r="C3684" s="43" t="inlineStr">
        <is>
          <t>Cà Mau</t>
        </is>
      </c>
      <c r="D3684" s="43" t="n"/>
      <c r="E3684" s="43" t="n"/>
      <c r="F3684" s="43" t="inlineStr">
        <is>
          <t>KH0084</t>
        </is>
      </c>
      <c r="G3684" s="43" t="n"/>
      <c r="H3684" s="43" t="inlineStr">
        <is>
          <t>Cà Mau</t>
        </is>
      </c>
      <c r="I3684" s="43" t="n"/>
    </row>
    <row r="3685" ht="25" customHeight="1">
      <c r="A3685" s="45" t="inlineStr">
        <is>
          <t>Anh Nam - Công ty Phương Nam/ 0908.049.537</t>
        </is>
      </c>
      <c r="B3685" s="45" t="inlineStr">
        <is>
          <t>0908.049.537</t>
        </is>
      </c>
      <c r="C3685" s="45" t="inlineStr">
        <is>
          <t>Suối Tiên, TP HCM</t>
        </is>
      </c>
      <c r="D3685" s="45" t="n"/>
      <c r="E3685" s="45" t="n"/>
      <c r="F3685" s="45" t="inlineStr">
        <is>
          <t>KH0085</t>
        </is>
      </c>
      <c r="G3685" s="45" t="n"/>
      <c r="H3685" s="45" t="inlineStr">
        <is>
          <t>TP. Hồ Chí Minh</t>
        </is>
      </c>
      <c r="I3685" s="45" t="n"/>
    </row>
    <row r="3686" ht="25" customHeight="1">
      <c r="A3686" s="43" t="inlineStr">
        <is>
          <t>Bãi máy Chú Vũ - SG/ 0903.919.358</t>
        </is>
      </c>
      <c r="B3686" s="43" t="inlineStr">
        <is>
          <t>0903.919.358</t>
        </is>
      </c>
      <c r="C3686" s="43" t="inlineStr">
        <is>
          <t>Quận 9, TP HCM</t>
        </is>
      </c>
      <c r="D3686" s="43" t="n"/>
      <c r="E3686" s="43" t="n"/>
      <c r="F3686" s="43" t="inlineStr">
        <is>
          <t>KH0086</t>
        </is>
      </c>
      <c r="G3686" s="43" t="n"/>
      <c r="H3686" s="43" t="inlineStr">
        <is>
          <t>TP. Hồ Chí Minh</t>
        </is>
      </c>
      <c r="I3686" s="43" t="n"/>
    </row>
    <row r="3687" ht="25" customHeight="1">
      <c r="A3687" s="45" t="inlineStr">
        <is>
          <t>Xưởng anh Chín - SG/ 0903.884.074</t>
        </is>
      </c>
      <c r="B3687" s="45" t="inlineStr">
        <is>
          <t>0903.884.074</t>
        </is>
      </c>
      <c r="C3687" s="45" t="inlineStr">
        <is>
          <t>Bình Chánh, TP HCM</t>
        </is>
      </c>
      <c r="D3687" s="45" t="n"/>
      <c r="E3687" s="45" t="n"/>
      <c r="F3687" s="45" t="inlineStr">
        <is>
          <t>KH0087</t>
        </is>
      </c>
      <c r="G3687" s="45" t="n"/>
      <c r="H3687" s="45" t="inlineStr">
        <is>
          <t>TP. Hồ Chí Minh</t>
        </is>
      </c>
      <c r="I3687" s="45" t="n"/>
    </row>
    <row r="3688" ht="25" customHeight="1">
      <c r="A3688" s="43" t="inlineStr">
        <is>
          <t>CH Tám Hùng - Cà Mau/ 0913.106.250 - 02903.510.078. Cno: 0944.390.490</t>
        </is>
      </c>
      <c r="B3688" s="43" t="inlineStr">
        <is>
          <t>0913.106.250 / 02903.510.078 / 0944.390.490</t>
        </is>
      </c>
      <c r="C3688" s="43" t="inlineStr">
        <is>
          <t>Cà Mau</t>
        </is>
      </c>
      <c r="D3688" s="43" t="n"/>
      <c r="E3688" s="43" t="n"/>
      <c r="F3688" s="43" t="inlineStr">
        <is>
          <t>KH0083</t>
        </is>
      </c>
      <c r="G3688" s="43" t="n"/>
      <c r="H3688" s="43" t="inlineStr">
        <is>
          <t>Cà Mau</t>
        </is>
      </c>
      <c r="I3688" s="43" t="n"/>
    </row>
    <row r="3689" ht="25" customHeight="1">
      <c r="A3689" s="45" t="inlineStr">
        <is>
          <t>Bãi máy Nhật Tuấn - SG/ 0937.176.474</t>
        </is>
      </c>
      <c r="B3689" s="45" t="inlineStr">
        <is>
          <t>0937.176.474</t>
        </is>
      </c>
      <c r="C3689" s="45" t="inlineStr">
        <is>
          <t>Sài Gòn</t>
        </is>
      </c>
      <c r="D3689" s="45" t="n"/>
      <c r="E3689" s="45" t="n"/>
      <c r="F3689" s="45" t="inlineStr">
        <is>
          <t>KH0082</t>
        </is>
      </c>
      <c r="G3689" s="45" t="n"/>
      <c r="H3689" s="45" t="inlineStr">
        <is>
          <t>TP. Hồ Chí Minh</t>
        </is>
      </c>
      <c r="I3689" s="45" t="n"/>
    </row>
    <row r="3690" ht="25" customHeight="1">
      <c r="A3690" s="43" t="inlineStr">
        <is>
          <t>Anh Đạt - SG/ 0933.383.259</t>
        </is>
      </c>
      <c r="B3690" s="43" t="inlineStr">
        <is>
          <t>0933.383.259</t>
        </is>
      </c>
      <c r="C3690" s="43" t="inlineStr">
        <is>
          <t>Sài Gòn</t>
        </is>
      </c>
      <c r="D3690" s="43" t="n"/>
      <c r="E3690" s="43" t="n"/>
      <c r="F3690" s="43" t="inlineStr">
        <is>
          <t>KH0081</t>
        </is>
      </c>
      <c r="G3690" s="43" t="n"/>
      <c r="H3690" s="43" t="inlineStr">
        <is>
          <t>TP. Hồ Chí Minh</t>
        </is>
      </c>
      <c r="I3690" s="43" t="n"/>
    </row>
    <row r="3691" ht="25" customHeight="1">
      <c r="A3691" s="45" t="inlineStr">
        <is>
          <t>Bãi Máy Phát Thành Tài - SG/ 0982.860.199</t>
        </is>
      </c>
      <c r="B3691" s="45" t="inlineStr">
        <is>
          <t>0982.860.199</t>
        </is>
      </c>
      <c r="C3691" s="45" t="inlineStr">
        <is>
          <t>Quốc Lộ 51B, SG</t>
        </is>
      </c>
      <c r="D3691" s="45" t="n"/>
      <c r="E3691" s="45" t="n"/>
      <c r="F3691" s="45" t="inlineStr">
        <is>
          <t>KH0078</t>
        </is>
      </c>
      <c r="G3691" s="45" t="n"/>
      <c r="H3691" s="45" t="inlineStr">
        <is>
          <t>TP. Hồ Chí Minh</t>
        </is>
      </c>
      <c r="I3691" s="45" t="n"/>
    </row>
    <row r="3692" ht="25" customHeight="1">
      <c r="A3692" s="43" t="inlineStr">
        <is>
          <t>Anh Lợi - Bình Thuận/ 0974.454.895</t>
        </is>
      </c>
      <c r="B3692" s="43" t="inlineStr">
        <is>
          <t>0974.454.895</t>
        </is>
      </c>
      <c r="C3692" s="43" t="inlineStr">
        <is>
          <t>Bình Thuận</t>
        </is>
      </c>
      <c r="D3692" s="43" t="n"/>
      <c r="E3692" s="43" t="n"/>
      <c r="F3692" s="43" t="inlineStr">
        <is>
          <t>KH0079</t>
        </is>
      </c>
      <c r="G3692" s="43" t="n"/>
      <c r="H3692" s="43" t="inlineStr">
        <is>
          <t>Bình Thuận</t>
        </is>
      </c>
      <c r="I3692" s="43" t="n"/>
    </row>
    <row r="3693" ht="25" customHeight="1">
      <c r="A3693" s="45" t="inlineStr">
        <is>
          <t>Anh Kiên - SG/ 0903.671.689</t>
        </is>
      </c>
      <c r="B3693" s="45" t="inlineStr">
        <is>
          <t>0903.671.689</t>
        </is>
      </c>
      <c r="C3693" s="45" t="inlineStr">
        <is>
          <t>Sài Gòn</t>
        </is>
      </c>
      <c r="D3693" s="45" t="n"/>
      <c r="E3693" s="45" t="n"/>
      <c r="F3693" s="45" t="inlineStr">
        <is>
          <t>KH0080</t>
        </is>
      </c>
      <c r="G3693" s="45" t="n"/>
      <c r="H3693" s="45" t="inlineStr">
        <is>
          <t>TP. Hồ Chí Minh</t>
        </is>
      </c>
      <c r="I3693" s="45" t="n"/>
    </row>
    <row r="3694" ht="25" customHeight="1">
      <c r="A3694" s="43" t="inlineStr">
        <is>
          <t>Anh Đức - Công ty TNHH Phát Triển Đức Tiến/ 0983.159.830</t>
        </is>
      </c>
      <c r="B3694" s="43" t="inlineStr">
        <is>
          <t>0983.159.830</t>
        </is>
      </c>
      <c r="C3694" s="43" t="inlineStr">
        <is>
          <t>Tam Phú, Thủ Đức</t>
        </is>
      </c>
      <c r="D3694" s="43" t="n"/>
      <c r="E3694" s="43" t="n"/>
      <c r="F3694" s="43" t="inlineStr">
        <is>
          <t>KH0077</t>
        </is>
      </c>
      <c r="G3694" s="43" t="n"/>
      <c r="H3694" s="43" t="inlineStr">
        <is>
          <t>TP. Hồ Chí Minh</t>
        </is>
      </c>
      <c r="I3694" s="43" t="n"/>
    </row>
    <row r="3695" ht="25" customHeight="1">
      <c r="A3695" s="45" t="inlineStr">
        <is>
          <t>Anh Tâm - SG/ 0908.156.726</t>
        </is>
      </c>
      <c r="B3695" s="45" t="inlineStr">
        <is>
          <t>0908.156.726</t>
        </is>
      </c>
      <c r="C3695" s="45" t="inlineStr">
        <is>
          <t>Sài Gòn</t>
        </is>
      </c>
      <c r="D3695" s="45" t="n"/>
      <c r="E3695" s="45" t="n"/>
      <c r="F3695" s="45" t="inlineStr">
        <is>
          <t>KH0076</t>
        </is>
      </c>
      <c r="G3695" s="45" t="n"/>
      <c r="H3695" s="45" t="inlineStr">
        <is>
          <t>TP. Hồ Chí Minh</t>
        </is>
      </c>
      <c r="I3695" s="45" t="n"/>
    </row>
    <row r="3696" ht="25" customHeight="1">
      <c r="A3696" s="43" t="inlineStr">
        <is>
          <t>Xưởng anh Trí - Chợ Lầu / 0938.753.178</t>
        </is>
      </c>
      <c r="B3696" s="43" t="inlineStr">
        <is>
          <t>0938.753.178</t>
        </is>
      </c>
      <c r="C3696" s="43" t="inlineStr">
        <is>
          <t>Bình Thuận</t>
        </is>
      </c>
      <c r="D3696" s="43" t="n"/>
      <c r="E3696" s="43" t="n"/>
      <c r="F3696" s="43" t="inlineStr">
        <is>
          <t>KH0075</t>
        </is>
      </c>
      <c r="G3696" s="43" t="n"/>
      <c r="H3696" s="43" t="inlineStr">
        <is>
          <t>Bình Thuận</t>
        </is>
      </c>
      <c r="I3696" s="43" t="n"/>
    </row>
    <row r="3697" ht="25" customHeight="1">
      <c r="A3697" s="45" t="inlineStr">
        <is>
          <t>Xưởng anh Bảo - Đà Nẵng/ 01644.709.747</t>
        </is>
      </c>
      <c r="B3697" s="45" t="inlineStr">
        <is>
          <t>01644.709.747</t>
        </is>
      </c>
      <c r="C3697" s="45" t="inlineStr">
        <is>
          <t>Đà Nẵng</t>
        </is>
      </c>
      <c r="D3697" s="45" t="n"/>
      <c r="E3697" s="45" t="n"/>
      <c r="F3697" s="45" t="inlineStr">
        <is>
          <t>KH0072</t>
        </is>
      </c>
      <c r="G3697" s="45" t="n"/>
      <c r="H3697" s="45" t="inlineStr">
        <is>
          <t>Đà Nẵng</t>
        </is>
      </c>
      <c r="I3697" s="45" t="n"/>
    </row>
    <row r="3698" ht="25" customHeight="1">
      <c r="A3698" s="43" t="inlineStr">
        <is>
          <t>Anh Đẩu - SG/ 0977.355.388</t>
        </is>
      </c>
      <c r="B3698" s="43" t="inlineStr">
        <is>
          <t>0977.355.388</t>
        </is>
      </c>
      <c r="C3698" s="43" t="inlineStr">
        <is>
          <t>Sài Gòn</t>
        </is>
      </c>
      <c r="D3698" s="43" t="n"/>
      <c r="E3698" s="43" t="n"/>
      <c r="F3698" s="43" t="inlineStr">
        <is>
          <t>KH0073</t>
        </is>
      </c>
      <c r="G3698" s="43" t="n"/>
      <c r="H3698" s="43" t="inlineStr">
        <is>
          <t>TP. Hồ Chí Minh</t>
        </is>
      </c>
      <c r="I3698" s="43" t="n"/>
    </row>
    <row r="3699" ht="25" customHeight="1">
      <c r="A3699" s="45" t="inlineStr">
        <is>
          <t>Chú Thiện - Phan Thiết/ 0978.117.242</t>
        </is>
      </c>
      <c r="B3699" s="45" t="inlineStr">
        <is>
          <t>0978.117.242</t>
        </is>
      </c>
      <c r="C3699" s="45" t="inlineStr">
        <is>
          <t>Phan Thiết, Bình Thuận</t>
        </is>
      </c>
      <c r="D3699" s="45" t="n"/>
      <c r="E3699" s="45" t="n"/>
      <c r="F3699" s="45" t="inlineStr">
        <is>
          <t>KH0074</t>
        </is>
      </c>
      <c r="G3699" s="45" t="n"/>
      <c r="H3699" s="45" t="inlineStr">
        <is>
          <t>Bình Thuận</t>
        </is>
      </c>
      <c r="I3699" s="45" t="n"/>
    </row>
    <row r="3700" ht="25" customHeight="1">
      <c r="A3700" s="43" t="inlineStr">
        <is>
          <t>Anh Hậu - Campuchia/ 0918.242.012</t>
        </is>
      </c>
      <c r="B3700" s="43" t="inlineStr">
        <is>
          <t>0918.242.012</t>
        </is>
      </c>
      <c r="C3700" s="43" t="inlineStr">
        <is>
          <t>Bình Phước</t>
        </is>
      </c>
      <c r="D3700" s="43" t="n"/>
      <c r="E3700" s="43" t="n"/>
      <c r="F3700" s="43" t="inlineStr">
        <is>
          <t>KH0071</t>
        </is>
      </c>
      <c r="G3700" s="43" t="n"/>
      <c r="H3700" s="43" t="inlineStr">
        <is>
          <t>Bình Phước</t>
        </is>
      </c>
      <c r="I3700" s="43" t="n"/>
    </row>
    <row r="3701" ht="25" customHeight="1">
      <c r="A3701" s="45" t="inlineStr">
        <is>
          <t>Anh Hiếu - Bình Đại/0943.737.395</t>
        </is>
      </c>
      <c r="B3701" s="45" t="inlineStr">
        <is>
          <t>0943.737.395</t>
        </is>
      </c>
      <c r="C3701" s="45" t="inlineStr">
        <is>
          <t>Bình Đại, Bến Tre</t>
        </is>
      </c>
      <c r="D3701" s="45" t="n"/>
      <c r="E3701" s="45" t="n"/>
      <c r="F3701" s="45" t="inlineStr">
        <is>
          <t>KH0070</t>
        </is>
      </c>
      <c r="G3701" s="45" t="n"/>
      <c r="H3701" s="45" t="inlineStr">
        <is>
          <t>TP. Hồ Chí Minh</t>
        </is>
      </c>
      <c r="I3701" s="45" t="n"/>
    </row>
    <row r="3702" ht="25" customHeight="1">
      <c r="A3702" s="43" t="inlineStr">
        <is>
          <t>Anh Nam - Gia Lai/ 0914.959.595</t>
        </is>
      </c>
      <c r="B3702" s="43" t="inlineStr">
        <is>
          <t>0914.959.595</t>
        </is>
      </c>
      <c r="C3702" s="43" t="inlineStr">
        <is>
          <t>Gia Lai</t>
        </is>
      </c>
      <c r="D3702" s="43" t="n"/>
      <c r="E3702" s="43" t="n"/>
      <c r="F3702" s="43" t="inlineStr">
        <is>
          <t>KH0069</t>
        </is>
      </c>
      <c r="G3702" s="43" t="n"/>
      <c r="H3702" s="43" t="inlineStr">
        <is>
          <t>Gia Lai</t>
        </is>
      </c>
      <c r="I3702" s="43" t="n"/>
    </row>
    <row r="3703" ht="25" customHeight="1">
      <c r="A3703" s="45" t="inlineStr">
        <is>
          <t>Tín</t>
        </is>
      </c>
      <c r="B3703" s="45" t="n"/>
      <c r="C3703" s="45" t="inlineStr">
        <is>
          <t>CTCP Thiết bị Cơ giới Miền Nam</t>
        </is>
      </c>
      <c r="D3703" s="45" t="n"/>
      <c r="E3703" s="45" t="n"/>
      <c r="F3703" s="45" t="inlineStr">
        <is>
          <t>MN21</t>
        </is>
      </c>
      <c r="G3703" s="45" t="n"/>
      <c r="H3703" s="45" t="n"/>
      <c r="I3703" s="45" t="n"/>
    </row>
    <row r="3704" ht="25" customHeight="1">
      <c r="A3704" s="43" t="inlineStr">
        <is>
          <t>Bãi máy anh Lợi - SG/ 0903.324.433</t>
        </is>
      </c>
      <c r="B3704" s="43" t="inlineStr">
        <is>
          <t>0903.324.433</t>
        </is>
      </c>
      <c r="C3704" s="43" t="inlineStr">
        <is>
          <t>Sài Gòn</t>
        </is>
      </c>
      <c r="D3704" s="43" t="n"/>
      <c r="E3704" s="43" t="n"/>
      <c r="F3704" s="43" t="inlineStr">
        <is>
          <t>KH0068</t>
        </is>
      </c>
      <c r="G3704" s="43" t="n"/>
      <c r="H3704" s="43" t="inlineStr">
        <is>
          <t>TP. Hồ Chí Minh</t>
        </is>
      </c>
      <c r="I3704" s="43" t="n"/>
    </row>
    <row r="3705" ht="25" customHeight="1">
      <c r="A3705" s="45" t="inlineStr">
        <is>
          <t>Xưởng anh Phương - Bảo Lộc/ 0938.237.797</t>
        </is>
      </c>
      <c r="B3705" s="45" t="inlineStr">
        <is>
          <t>0938.237.797</t>
        </is>
      </c>
      <c r="C3705" s="45" t="inlineStr">
        <is>
          <t>Bảo Lộc, Lâm Đồng</t>
        </is>
      </c>
      <c r="D3705" s="45" t="n"/>
      <c r="E3705" s="45" t="n"/>
      <c r="F3705" s="45" t="inlineStr">
        <is>
          <t>KH0067</t>
        </is>
      </c>
      <c r="G3705" s="45" t="n"/>
      <c r="H3705" s="45" t="inlineStr">
        <is>
          <t>Lâm Đồng</t>
        </is>
      </c>
      <c r="I3705" s="45" t="n"/>
    </row>
    <row r="3706" ht="25" customHeight="1">
      <c r="A3706" s="43" t="inlineStr">
        <is>
          <t>Xưởng Anh Đức - Công ty Quảng Lợi (SG)/ 0989.113.027</t>
        </is>
      </c>
      <c r="B3706" s="43" t="inlineStr">
        <is>
          <t>0989.113.027</t>
        </is>
      </c>
      <c r="C3706" s="43" t="inlineStr">
        <is>
          <t>42E/3 KP2, P.Hiệp Thành, Q12, TPHCM</t>
        </is>
      </c>
      <c r="D3706" s="43" t="n"/>
      <c r="E3706" s="43" t="n"/>
      <c r="F3706" s="43" t="inlineStr">
        <is>
          <t>KH0066</t>
        </is>
      </c>
      <c r="G3706" s="43" t="n"/>
      <c r="H3706" s="43" t="inlineStr">
        <is>
          <t>TP. Hồ Chí Minh</t>
        </is>
      </c>
      <c r="I3706" s="43" t="n"/>
    </row>
    <row r="3707" ht="25" customHeight="1">
      <c r="A3707" s="45" t="inlineStr">
        <is>
          <t>Cửa hàng anh Sang - Cầu Ngang/ 0907.164.049</t>
        </is>
      </c>
      <c r="B3707" s="45" t="inlineStr">
        <is>
          <t>0907.164.049</t>
        </is>
      </c>
      <c r="C3707" s="45" t="inlineStr">
        <is>
          <t>Cầu Ngang, Trà Vinh</t>
        </is>
      </c>
      <c r="D3707" s="45" t="n"/>
      <c r="E3707" s="45" t="n"/>
      <c r="F3707" s="45" t="inlineStr">
        <is>
          <t>KH0064</t>
        </is>
      </c>
      <c r="G3707" s="45" t="n"/>
      <c r="H3707" s="45" t="inlineStr">
        <is>
          <t>Trà Vinh</t>
        </is>
      </c>
      <c r="I3707" s="45" t="n"/>
    </row>
    <row r="3708" ht="25" customHeight="1">
      <c r="A3708" s="43" t="inlineStr">
        <is>
          <t>Anh Đức - Sài Gòn/ 0909.809.677</t>
        </is>
      </c>
      <c r="B3708" s="43" t="inlineStr">
        <is>
          <t>0909.809.677</t>
        </is>
      </c>
      <c r="C3708" s="43" t="inlineStr">
        <is>
          <t>Sài Gòn</t>
        </is>
      </c>
      <c r="D3708" s="43" t="n"/>
      <c r="E3708" s="43" t="n"/>
      <c r="F3708" s="43" t="inlineStr">
        <is>
          <t>KH0065</t>
        </is>
      </c>
      <c r="G3708" s="43" t="n"/>
      <c r="H3708" s="43" t="inlineStr">
        <is>
          <t>TP. Hồ Chí Minh</t>
        </is>
      </c>
      <c r="I3708" s="43" t="n"/>
    </row>
    <row r="3709" ht="25" customHeight="1">
      <c r="A3709" s="45" t="inlineStr">
        <is>
          <t>Anh Tro - Bảo Lộc/ 0908.035.359</t>
        </is>
      </c>
      <c r="B3709" s="45" t="inlineStr">
        <is>
          <t>0908.035.359</t>
        </is>
      </c>
      <c r="C3709" s="45" t="inlineStr">
        <is>
          <t>Bảo Lộc, Lâm Đồng</t>
        </is>
      </c>
      <c r="D3709" s="45" t="n"/>
      <c r="E3709" s="45" t="n"/>
      <c r="F3709" s="45" t="inlineStr">
        <is>
          <t>KH0063</t>
        </is>
      </c>
      <c r="G3709" s="45" t="n"/>
      <c r="H3709" s="45" t="inlineStr">
        <is>
          <t>Lâm Đồng</t>
        </is>
      </c>
      <c r="I3709" s="45" t="n"/>
    </row>
    <row r="3710" ht="25" customHeight="1">
      <c r="A3710" s="43" t="inlineStr">
        <is>
          <t>Anh Quốc - Đồng Nai/ 0908.772.625</t>
        </is>
      </c>
      <c r="B3710" s="43" t="inlineStr">
        <is>
          <t>0908.772.625</t>
        </is>
      </c>
      <c r="C3710" s="43" t="inlineStr">
        <is>
          <t>Trảng Bom, Đồng Nai</t>
        </is>
      </c>
      <c r="D3710" s="43" t="n"/>
      <c r="E3710" s="43" t="n"/>
      <c r="F3710" s="43" t="inlineStr">
        <is>
          <t>KH0062</t>
        </is>
      </c>
      <c r="G3710" s="43" t="n"/>
      <c r="H3710" s="43" t="inlineStr">
        <is>
          <t>Đồng Nai</t>
        </is>
      </c>
      <c r="I3710" s="43" t="n"/>
    </row>
    <row r="3711" ht="25" customHeight="1">
      <c r="A3711" s="45" t="inlineStr">
        <is>
          <t>Anh Dũng - ĐắkLắk/ 0946.417.474</t>
        </is>
      </c>
      <c r="B3711" s="45" t="inlineStr">
        <is>
          <t>0946.417.474</t>
        </is>
      </c>
      <c r="C3711" s="45" t="inlineStr">
        <is>
          <t>Buôn Ma Thuột, ĐắkLắk</t>
        </is>
      </c>
      <c r="D3711" s="45" t="n"/>
      <c r="E3711" s="45" t="n"/>
      <c r="F3711" s="45" t="inlineStr">
        <is>
          <t>KH0061</t>
        </is>
      </c>
      <c r="G3711" s="45" t="n"/>
      <c r="H3711" s="45" t="inlineStr">
        <is>
          <t>Đắk Lắk</t>
        </is>
      </c>
      <c r="I3711" s="45" t="n"/>
    </row>
    <row r="3712" ht="25" customHeight="1">
      <c r="A3712" s="43" t="inlineStr">
        <is>
          <t>Xưởng anh Hiếu - Gia Lai/ 0975.883.000</t>
        </is>
      </c>
      <c r="B3712" s="43" t="inlineStr">
        <is>
          <t>0975.883.000</t>
        </is>
      </c>
      <c r="C3712" s="43" t="inlineStr">
        <is>
          <t>Gia Lai</t>
        </is>
      </c>
      <c r="D3712" s="43" t="n"/>
      <c r="E3712" s="43" t="n"/>
      <c r="F3712" s="43" t="inlineStr">
        <is>
          <t>KH0060</t>
        </is>
      </c>
      <c r="G3712" s="43" t="n"/>
      <c r="H3712" s="43" t="inlineStr">
        <is>
          <t>Gia Lai</t>
        </is>
      </c>
      <c r="I3712" s="43" t="n"/>
    </row>
    <row r="3713" ht="25" customHeight="1">
      <c r="A3713" s="45" t="inlineStr">
        <is>
          <t>Chú Minh - Sài Gòn/ 0903.343.518</t>
        </is>
      </c>
      <c r="B3713" s="45" t="inlineStr">
        <is>
          <t>0903.343.518</t>
        </is>
      </c>
      <c r="C3713" s="45" t="inlineStr">
        <is>
          <t>Sài Gòn</t>
        </is>
      </c>
      <c r="D3713" s="45" t="n"/>
      <c r="E3713" s="45" t="n"/>
      <c r="F3713" s="45" t="inlineStr">
        <is>
          <t>KH0059</t>
        </is>
      </c>
      <c r="G3713" s="45" t="n"/>
      <c r="H3713" s="45" t="inlineStr">
        <is>
          <t>TP. Hồ Chí Minh</t>
        </is>
      </c>
      <c r="I3713" s="45" t="n"/>
    </row>
    <row r="3714" ht="25" customHeight="1">
      <c r="A3714" s="43" t="inlineStr">
        <is>
          <t>Anh Hà - Sài Gòn/ 0913.104.774</t>
        </is>
      </c>
      <c r="B3714" s="43" t="inlineStr">
        <is>
          <t>0913.104.774</t>
        </is>
      </c>
      <c r="C3714" s="43" t="inlineStr">
        <is>
          <t>Sài Gòn</t>
        </is>
      </c>
      <c r="D3714" s="43" t="n"/>
      <c r="E3714" s="43" t="n"/>
      <c r="F3714" s="43" t="inlineStr">
        <is>
          <t>KH0058</t>
        </is>
      </c>
      <c r="G3714" s="43" t="n"/>
      <c r="H3714" s="43" t="inlineStr">
        <is>
          <t>TP. Hồ Chí Minh</t>
        </is>
      </c>
      <c r="I3714" s="43" t="n"/>
    </row>
    <row r="3715" ht="25" customHeight="1">
      <c r="A3715" s="45" t="inlineStr">
        <is>
          <t>Anh Thắng - SG/ 0972.595.459</t>
        </is>
      </c>
      <c r="B3715" s="45" t="inlineStr">
        <is>
          <t>0972.595.459</t>
        </is>
      </c>
      <c r="C3715" s="45" t="inlineStr">
        <is>
          <t>Sài Gòn</t>
        </is>
      </c>
      <c r="D3715" s="45" t="n"/>
      <c r="E3715" s="45" t="n"/>
      <c r="F3715" s="45" t="inlineStr">
        <is>
          <t>KH0057</t>
        </is>
      </c>
      <c r="G3715" s="45" t="n"/>
      <c r="H3715" s="45" t="inlineStr">
        <is>
          <t>TP. Hồ Chí Minh</t>
        </is>
      </c>
      <c r="I3715" s="45" t="n"/>
    </row>
    <row r="3716" ht="25" customHeight="1">
      <c r="A3716" s="43" t="inlineStr">
        <is>
          <t>Công ty TNHH TMDV Vạn Phú Đức - SG/ 0903.655.307</t>
        </is>
      </c>
      <c r="B3716" s="43" t="inlineStr">
        <is>
          <t>0903.655.307</t>
        </is>
      </c>
      <c r="C3716" s="43" t="inlineStr">
        <is>
          <t>212 lô C, Cư xá Thanh Đa, P27, Q. Bình Thạnh, TPHCM</t>
        </is>
      </c>
      <c r="D3716" s="43" t="n"/>
      <c r="E3716" s="43" t="n"/>
      <c r="F3716" s="43" t="inlineStr">
        <is>
          <t>KH0056</t>
        </is>
      </c>
      <c r="G3716" s="43" t="n"/>
      <c r="H3716" s="43" t="inlineStr">
        <is>
          <t>TP. Hồ Chí Minh</t>
        </is>
      </c>
      <c r="I3716" s="43" t="n"/>
    </row>
    <row r="3717" ht="25" customHeight="1">
      <c r="A3717" s="45" t="inlineStr">
        <is>
          <t>Xưởng anh Lâm - Bình Thuận/ 01673.002.469</t>
        </is>
      </c>
      <c r="B3717" s="45" t="inlineStr">
        <is>
          <t>01673.002.469</t>
        </is>
      </c>
      <c r="C3717" s="45" t="inlineStr">
        <is>
          <t>Bình Thuận</t>
        </is>
      </c>
      <c r="D3717" s="45" t="n"/>
      <c r="E3717" s="45" t="n"/>
      <c r="F3717" s="45" t="inlineStr">
        <is>
          <t>KH0055</t>
        </is>
      </c>
      <c r="G3717" s="45" t="n"/>
      <c r="H3717" s="45" t="inlineStr">
        <is>
          <t>Bình Thuận</t>
        </is>
      </c>
      <c r="I3717" s="45" t="n"/>
    </row>
    <row r="3718" ht="25" customHeight="1">
      <c r="A3718" s="43" t="inlineStr">
        <is>
          <t>Xưởng anh Kiệt - SG/ 0918.432.229</t>
        </is>
      </c>
      <c r="B3718" s="43" t="inlineStr">
        <is>
          <t>0918.432.229</t>
        </is>
      </c>
      <c r="C3718" s="43" t="inlineStr">
        <is>
          <t>Sài Gòn</t>
        </is>
      </c>
      <c r="D3718" s="43" t="n"/>
      <c r="E3718" s="43" t="n"/>
      <c r="F3718" s="43" t="inlineStr">
        <is>
          <t>KH0053</t>
        </is>
      </c>
      <c r="G3718" s="43" t="n"/>
      <c r="H3718" s="43" t="inlineStr">
        <is>
          <t>TP. Hồ Chí Minh</t>
        </is>
      </c>
      <c r="I3718" s="43" t="n"/>
    </row>
    <row r="3719" ht="25" customHeight="1">
      <c r="A3719" s="45" t="inlineStr">
        <is>
          <t>Anh Minh - Quảng Ninh/ 0913.265.090</t>
        </is>
      </c>
      <c r="B3719" s="45" t="inlineStr">
        <is>
          <t>0913.265.090</t>
        </is>
      </c>
      <c r="C3719" s="45" t="inlineStr">
        <is>
          <t>Quảng Ninh</t>
        </is>
      </c>
      <c r="D3719" s="45" t="n"/>
      <c r="E3719" s="45" t="n"/>
      <c r="F3719" s="45" t="inlineStr">
        <is>
          <t>KH0054</t>
        </is>
      </c>
      <c r="G3719" s="45" t="n"/>
      <c r="H3719" s="45" t="n"/>
      <c r="I3719" s="45" t="n"/>
    </row>
    <row r="3720" ht="25" customHeight="1">
      <c r="A3720" s="43" t="inlineStr">
        <is>
          <t>Anh Oai - Sài Gòn/ 0982.146.362</t>
        </is>
      </c>
      <c r="B3720" s="43" t="inlineStr">
        <is>
          <t>0982.146.362</t>
        </is>
      </c>
      <c r="C3720" s="43" t="inlineStr">
        <is>
          <t>Sài Gòn</t>
        </is>
      </c>
      <c r="D3720" s="43" t="n"/>
      <c r="E3720" s="43" t="n"/>
      <c r="F3720" s="43" t="inlineStr">
        <is>
          <t>KH0052</t>
        </is>
      </c>
      <c r="G3720" s="43" t="n"/>
      <c r="H3720" s="43" t="inlineStr">
        <is>
          <t>TP. Hồ Chí Minh</t>
        </is>
      </c>
      <c r="I3720" s="43" t="n"/>
    </row>
    <row r="3721" ht="25" customHeight="1">
      <c r="A3721" s="45" t="inlineStr">
        <is>
          <t>Anh Lâm - Bình Tân/ 0984.183.438</t>
        </is>
      </c>
      <c r="B3721" s="45" t="inlineStr">
        <is>
          <t>0984.183.438</t>
        </is>
      </c>
      <c r="C3721" s="45" t="inlineStr">
        <is>
          <t>Sài Gòn</t>
        </is>
      </c>
      <c r="D3721" s="45" t="n"/>
      <c r="E3721" s="45" t="n"/>
      <c r="F3721" s="45" t="inlineStr">
        <is>
          <t>KH0051</t>
        </is>
      </c>
      <c r="G3721" s="45" t="n"/>
      <c r="H3721" s="45" t="inlineStr">
        <is>
          <t>TP. Hồ Chí Minh</t>
        </is>
      </c>
      <c r="I3721" s="45" t="n"/>
    </row>
    <row r="3722" ht="25" customHeight="1">
      <c r="A3722" s="43" t="inlineStr">
        <is>
          <t>Xưởng anh Quân - Lâm Đồng/ 0987.288.052</t>
        </is>
      </c>
      <c r="B3722" s="43" t="inlineStr">
        <is>
          <t>0987.288.052</t>
        </is>
      </c>
      <c r="C3722" s="43" t="inlineStr">
        <is>
          <t>Lâm Đồng</t>
        </is>
      </c>
      <c r="D3722" s="43" t="n"/>
      <c r="E3722" s="43" t="n"/>
      <c r="F3722" s="43" t="inlineStr">
        <is>
          <t>KH0050</t>
        </is>
      </c>
      <c r="G3722" s="43" t="n"/>
      <c r="H3722" s="43" t="inlineStr">
        <is>
          <t>Lâm Đồng</t>
        </is>
      </c>
      <c r="I3722" s="43" t="n"/>
    </row>
    <row r="3723" ht="25" customHeight="1">
      <c r="A3723" s="45" t="inlineStr">
        <is>
          <t>Bãi máy anh Mãi - Đức Trọng/ 0918.465.137</t>
        </is>
      </c>
      <c r="B3723" s="45" t="inlineStr">
        <is>
          <t>0918.465.137</t>
        </is>
      </c>
      <c r="C3723" s="45" t="inlineStr">
        <is>
          <t>Đức Trọng - Lâm Đồng</t>
        </is>
      </c>
      <c r="D3723" s="45" t="n"/>
      <c r="E3723" s="45" t="n"/>
      <c r="F3723" s="45" t="inlineStr">
        <is>
          <t>KH0049</t>
        </is>
      </c>
      <c r="G3723" s="45" t="n"/>
      <c r="H3723" s="45" t="inlineStr">
        <is>
          <t>Lâm Đồng</t>
        </is>
      </c>
      <c r="I3723" s="45" t="n"/>
    </row>
    <row r="3724" ht="25" customHeight="1">
      <c r="A3724" s="43" t="inlineStr">
        <is>
          <t>Xưởng anh Chánh - Nha Trang/ 0985.938.717</t>
        </is>
      </c>
      <c r="B3724" s="43" t="inlineStr">
        <is>
          <t>0985.938.717</t>
        </is>
      </c>
      <c r="C3724" s="43" t="inlineStr">
        <is>
          <t>Nha Trang</t>
        </is>
      </c>
      <c r="D3724" s="43" t="n"/>
      <c r="E3724" s="43" t="n"/>
      <c r="F3724" s="43" t="inlineStr">
        <is>
          <t>KH0048</t>
        </is>
      </c>
      <c r="G3724" s="43" t="n"/>
      <c r="H3724" s="43" t="inlineStr">
        <is>
          <t>Khánh Hòa</t>
        </is>
      </c>
      <c r="I3724" s="43" t="n"/>
    </row>
    <row r="3725" ht="25" customHeight="1">
      <c r="A3725" s="45" t="inlineStr">
        <is>
          <t>Anh Bình - SG/ 0913.868.262</t>
        </is>
      </c>
      <c r="B3725" s="45" t="inlineStr">
        <is>
          <t>0913.868.262</t>
        </is>
      </c>
      <c r="C3725" s="45" t="inlineStr">
        <is>
          <t>Sài Gòn</t>
        </is>
      </c>
      <c r="D3725" s="45" t="n"/>
      <c r="E3725" s="45" t="n"/>
      <c r="F3725" s="45" t="inlineStr">
        <is>
          <t>KH0047</t>
        </is>
      </c>
      <c r="G3725" s="45" t="n"/>
      <c r="H3725" s="45" t="inlineStr">
        <is>
          <t>TP. Hồ Chí Minh</t>
        </is>
      </c>
      <c r="I3725" s="45" t="n"/>
    </row>
    <row r="3726" ht="25" customHeight="1">
      <c r="A3726" s="43" t="inlineStr">
        <is>
          <t>Xưởng anh Bảy - SG/ 0918.393.509</t>
        </is>
      </c>
      <c r="B3726" s="43" t="inlineStr">
        <is>
          <t>0918.393.509</t>
        </is>
      </c>
      <c r="C3726" s="43" t="inlineStr">
        <is>
          <t>Sài Gòn</t>
        </is>
      </c>
      <c r="D3726" s="43" t="n"/>
      <c r="E3726" s="43" t="n"/>
      <c r="F3726" s="43" t="inlineStr">
        <is>
          <t>KH0046</t>
        </is>
      </c>
      <c r="G3726" s="43" t="n"/>
      <c r="H3726" s="43" t="inlineStr">
        <is>
          <t>TP. Hồ Chí Minh</t>
        </is>
      </c>
      <c r="I3726" s="43" t="n"/>
    </row>
    <row r="3727" ht="25" customHeight="1">
      <c r="A3727" s="45" t="inlineStr">
        <is>
          <t>Anh Chương - Đồng Nai / 0902.671.139</t>
        </is>
      </c>
      <c r="B3727" s="45" t="inlineStr">
        <is>
          <t>0902.671.139</t>
        </is>
      </c>
      <c r="C3727" s="45" t="inlineStr">
        <is>
          <t>Đồng Nai</t>
        </is>
      </c>
      <c r="D3727" s="45" t="n"/>
      <c r="E3727" s="45" t="n"/>
      <c r="F3727" s="45" t="inlineStr">
        <is>
          <t>KH0612</t>
        </is>
      </c>
      <c r="G3727" s="45" t="n"/>
      <c r="H3727" s="45" t="inlineStr">
        <is>
          <t>Đồng Nai</t>
        </is>
      </c>
      <c r="I3727" s="45" t="n"/>
    </row>
    <row r="3728" ht="25" customHeight="1">
      <c r="A3728" s="43" t="inlineStr">
        <is>
          <t>Công ty TNHH Công nghiệp Công Minh Nết</t>
        </is>
      </c>
      <c r="B3728" s="43" t="n"/>
      <c r="C3728" s="43" t="inlineStr">
        <is>
          <t>602/41B Điện Biên Phủ, P22, Q.Bình Thạnh, TPHCM</t>
        </is>
      </c>
      <c r="D3728" s="43" t="n"/>
      <c r="E3728" s="43" t="n"/>
      <c r="F3728" s="43" t="inlineStr">
        <is>
          <t>KH0045</t>
        </is>
      </c>
      <c r="G3728" s="43" t="n"/>
      <c r="H3728" s="43" t="inlineStr">
        <is>
          <t>TP. Hồ Chí Minh</t>
        </is>
      </c>
      <c r="I3728" s="43" t="n"/>
    </row>
    <row r="3729" ht="25" customHeight="1">
      <c r="A3729" s="45" t="inlineStr">
        <is>
          <t>CH anh Đức - Tây Ninh/ 0909.709.099</t>
        </is>
      </c>
      <c r="B3729" s="45" t="inlineStr">
        <is>
          <t>0909.709.099</t>
        </is>
      </c>
      <c r="C3729" s="45" t="inlineStr">
        <is>
          <t>TX Tây Ninh - Tây Ninh</t>
        </is>
      </c>
      <c r="D3729" s="45" t="n"/>
      <c r="E3729" s="45" t="n"/>
      <c r="F3729" s="45" t="inlineStr">
        <is>
          <t>KH0044</t>
        </is>
      </c>
      <c r="G3729" s="45" t="n"/>
      <c r="H3729" s="45" t="inlineStr">
        <is>
          <t>Tây Ninh</t>
        </is>
      </c>
      <c r="I3729" s="45" t="n"/>
    </row>
    <row r="3730" ht="25" customHeight="1">
      <c r="A3730" s="43" t="inlineStr">
        <is>
          <t>Anh Long - Công ty Long Vân - Thủ Đức/ 01646.092.727</t>
        </is>
      </c>
      <c r="B3730" s="43" t="inlineStr">
        <is>
          <t>01646.092.727</t>
        </is>
      </c>
      <c r="C3730" s="43" t="inlineStr">
        <is>
          <t>Thủ Đức, SG</t>
        </is>
      </c>
      <c r="D3730" s="43" t="n"/>
      <c r="E3730" s="43" t="n"/>
      <c r="F3730" s="43" t="inlineStr">
        <is>
          <t>KH00369</t>
        </is>
      </c>
      <c r="G3730" s="43" t="n"/>
      <c r="H3730" s="43" t="inlineStr">
        <is>
          <t>TP. Hồ Chí Minh</t>
        </is>
      </c>
      <c r="I3730" s="43" t="n"/>
    </row>
    <row r="3731" ht="25" customHeight="1">
      <c r="A3731" s="45" t="inlineStr">
        <is>
          <t>Xưởng anh Pháp - SG/ 0919.074.342</t>
        </is>
      </c>
      <c r="B3731" s="45" t="inlineStr">
        <is>
          <t>0919.074.342</t>
        </is>
      </c>
      <c r="C3731" s="45" t="inlineStr">
        <is>
          <t>Sài Gòn</t>
        </is>
      </c>
      <c r="D3731" s="45" t="n"/>
      <c r="E3731" s="45" t="n"/>
      <c r="F3731" s="45" t="inlineStr">
        <is>
          <t>KH00368</t>
        </is>
      </c>
      <c r="G3731" s="45" t="n"/>
      <c r="H3731" s="45" t="inlineStr">
        <is>
          <t>TP. Hồ Chí Minh</t>
        </is>
      </c>
      <c r="I3731" s="45" t="n"/>
    </row>
    <row r="3732" ht="25" customHeight="1">
      <c r="A3732" s="43" t="inlineStr">
        <is>
          <t>Xưởng anh Nguyên - Gia Lai/ 0989.633.944</t>
        </is>
      </c>
      <c r="B3732" s="43" t="inlineStr">
        <is>
          <t>0989.633.944</t>
        </is>
      </c>
      <c r="C3732" s="43" t="inlineStr">
        <is>
          <t>Gia Lai</t>
        </is>
      </c>
      <c r="D3732" s="43" t="n"/>
      <c r="E3732" s="43" t="n"/>
      <c r="F3732" s="43" t="inlineStr">
        <is>
          <t>KH00367</t>
        </is>
      </c>
      <c r="G3732" s="43" t="n"/>
      <c r="H3732" s="43" t="inlineStr">
        <is>
          <t>Gia Lai</t>
        </is>
      </c>
      <c r="I3732" s="43" t="n"/>
    </row>
    <row r="3733" ht="25" customHeight="1">
      <c r="A3733" s="45" t="inlineStr">
        <is>
          <t>Xưởng anh Dũng - Đắk Nông/ 0909.100.114</t>
        </is>
      </c>
      <c r="B3733" s="45" t="inlineStr">
        <is>
          <t>0909.100.114</t>
        </is>
      </c>
      <c r="C3733" s="45" t="inlineStr">
        <is>
          <t>Đắk Nông</t>
        </is>
      </c>
      <c r="D3733" s="45" t="n"/>
      <c r="E3733" s="45" t="n"/>
      <c r="F3733" s="45" t="inlineStr">
        <is>
          <t>KH00366</t>
        </is>
      </c>
      <c r="G3733" s="45" t="n"/>
      <c r="H3733" s="45" t="inlineStr">
        <is>
          <t>Đắk Nông</t>
        </is>
      </c>
      <c r="I3733" s="45" t="n"/>
    </row>
    <row r="3734" ht="25" customHeight="1">
      <c r="A3734" s="43" t="inlineStr">
        <is>
          <t>CH anh Mười - Đức Trọng/ 0918.591.425 - anh Bình (C.Nợ: 0946.244.906)</t>
        </is>
      </c>
      <c r="B3734" s="43" t="inlineStr">
        <is>
          <t>0918.591.425 / 0946.244.906</t>
        </is>
      </c>
      <c r="C3734" s="43" t="inlineStr">
        <is>
          <t>Đức Trọng - Lâm Đồng</t>
        </is>
      </c>
      <c r="D3734" s="43" t="n"/>
      <c r="E3734" s="43" t="n"/>
      <c r="F3734" s="43" t="inlineStr">
        <is>
          <t>KH00365</t>
        </is>
      </c>
      <c r="G3734" s="43" t="n"/>
      <c r="H3734" s="43" t="inlineStr">
        <is>
          <t>Lâm Đồng</t>
        </is>
      </c>
      <c r="I3734" s="43" t="n"/>
    </row>
    <row r="3735" ht="25" customHeight="1">
      <c r="A3735" s="45" t="inlineStr">
        <is>
          <t>Anh Chiến - Quảng Nam (Công ty Chiến Khánh)/0934.797.123</t>
        </is>
      </c>
      <c r="B3735" s="45" t="inlineStr">
        <is>
          <t>0934.797.123</t>
        </is>
      </c>
      <c r="C3735" s="45" t="inlineStr">
        <is>
          <t>Xã Ba, huyện Đông Giang, Quảng Nam</t>
        </is>
      </c>
      <c r="D3735" s="45" t="n"/>
      <c r="E3735" s="45" t="n"/>
      <c r="F3735" s="45" t="inlineStr">
        <is>
          <t>KH0043</t>
        </is>
      </c>
      <c r="G3735" s="45" t="n"/>
      <c r="H3735" s="45" t="inlineStr">
        <is>
          <t>Quảng Nam</t>
        </is>
      </c>
      <c r="I3735" s="45" t="n"/>
    </row>
    <row r="3736" ht="25" customHeight="1">
      <c r="A3736" s="43" t="inlineStr">
        <is>
          <t>Anh Hải (Công ty TNHH Chí Thanh) - SG/ 0903.995.992</t>
        </is>
      </c>
      <c r="B3736" s="43" t="inlineStr">
        <is>
          <t>0903.995.992</t>
        </is>
      </c>
      <c r="C3736" s="43" t="inlineStr">
        <is>
          <t>58/2 KP4, P. Tân Chánh Hiệp, Q.12, TPHCM</t>
        </is>
      </c>
      <c r="D3736" s="43" t="n"/>
      <c r="E3736" s="43" t="n"/>
      <c r="F3736" s="43" t="inlineStr">
        <is>
          <t>KH00364</t>
        </is>
      </c>
      <c r="G3736" s="43" t="n"/>
      <c r="H3736" s="43" t="inlineStr">
        <is>
          <t>TP. Hồ Chí Minh</t>
        </is>
      </c>
      <c r="I3736" s="43" t="n"/>
    </row>
    <row r="3737" ht="25" customHeight="1">
      <c r="A3737" s="45" t="inlineStr">
        <is>
          <t>Garage Thanh Hùng - Long An/ 0913.899.404</t>
        </is>
      </c>
      <c r="B3737" s="45" t="inlineStr">
        <is>
          <t>0913.899.404</t>
        </is>
      </c>
      <c r="C3737" s="45" t="inlineStr">
        <is>
          <t>Long An</t>
        </is>
      </c>
      <c r="D3737" s="45" t="n"/>
      <c r="E3737" s="45" t="n"/>
      <c r="F3737" s="45" t="inlineStr">
        <is>
          <t>KH00363</t>
        </is>
      </c>
      <c r="G3737" s="45" t="n"/>
      <c r="H3737" s="45" t="inlineStr">
        <is>
          <t>Long An</t>
        </is>
      </c>
      <c r="I3737" s="45" t="n"/>
    </row>
    <row r="3738" ht="25" customHeight="1">
      <c r="A3738" s="43" t="inlineStr">
        <is>
          <t>QUAN YAN(HONG KHONG) INDUSTRIAL CO., LIMITED</t>
        </is>
      </c>
      <c r="B3738" s="43" t="n"/>
      <c r="C3738" s="43" t="inlineStr">
        <is>
          <t>NO.65-69 YUANTAI 2nd ROAD, CAIZHUANG INDUSTRIAL, QUANZHOU, FUJIAN</t>
        </is>
      </c>
      <c r="D3738" s="43" t="n"/>
      <c r="E3738" s="43" t="n"/>
      <c r="F3738" s="43" t="inlineStr">
        <is>
          <t>QL</t>
        </is>
      </c>
      <c r="G3738" s="43" t="n"/>
      <c r="H3738" s="43" t="n"/>
      <c r="I3738" s="43" t="n"/>
    </row>
    <row r="3739" ht="25" customHeight="1">
      <c r="A3739" s="45" t="inlineStr">
        <is>
          <t>Xưởng Trường An - Kinh Tư/ 0946.353.335</t>
        </is>
      </c>
      <c r="B3739" s="45" t="inlineStr">
        <is>
          <t>0946.353.335</t>
        </is>
      </c>
      <c r="C3739" s="45" t="inlineStr">
        <is>
          <t>Kinh Tư, Bạc Liêu</t>
        </is>
      </c>
      <c r="D3739" s="45" t="n"/>
      <c r="E3739" s="45" t="n"/>
      <c r="F3739" s="45" t="inlineStr">
        <is>
          <t>KH00362</t>
        </is>
      </c>
      <c r="G3739" s="45" t="n"/>
      <c r="H3739" s="45" t="inlineStr">
        <is>
          <t>Bạc Liêu</t>
        </is>
      </c>
      <c r="I3739" s="45" t="n"/>
    </row>
    <row r="3740" ht="25" customHeight="1">
      <c r="A3740" s="43" t="inlineStr">
        <is>
          <t>Xưởng anh Quý - SG/ 0905.453.099</t>
        </is>
      </c>
      <c r="B3740" s="43" t="inlineStr">
        <is>
          <t>0905.453.099</t>
        </is>
      </c>
      <c r="C3740" s="43" t="inlineStr">
        <is>
          <t>Số 66 đường số 18B, P Bình Hưng Hòa A., Q. Bình Tân</t>
        </is>
      </c>
      <c r="D3740" s="43" t="n"/>
      <c r="E3740" s="43" t="n"/>
      <c r="F3740" s="43" t="inlineStr">
        <is>
          <t>KH00361</t>
        </is>
      </c>
      <c r="G3740" s="43" t="n"/>
      <c r="H3740" s="43" t="inlineStr">
        <is>
          <t>TP. Hồ Chí Minh</t>
        </is>
      </c>
      <c r="I3740" s="43" t="n"/>
    </row>
    <row r="3741" ht="25" customHeight="1">
      <c r="A3741" s="45" t="inlineStr">
        <is>
          <t>Xưởng anh Thanh - Bảo Lộc/ 0908.620.349</t>
        </is>
      </c>
      <c r="B3741" s="45" t="inlineStr">
        <is>
          <t>0908.620.349</t>
        </is>
      </c>
      <c r="C3741" s="45" t="inlineStr">
        <is>
          <t>Bảo Lộc, Lâm Đồng</t>
        </is>
      </c>
      <c r="D3741" s="45" t="n"/>
      <c r="E3741" s="45" t="n"/>
      <c r="F3741" s="45" t="inlineStr">
        <is>
          <t>KH00360</t>
        </is>
      </c>
      <c r="G3741" s="45" t="n"/>
      <c r="H3741" s="45" t="inlineStr">
        <is>
          <t>Lâm Đồng</t>
        </is>
      </c>
      <c r="I3741" s="45" t="n"/>
    </row>
    <row r="3742" ht="25" customHeight="1">
      <c r="A3742" s="43" t="inlineStr">
        <is>
          <t>Bãi máy anh Hoàng - Suối Tiên/ 0907.606.036</t>
        </is>
      </c>
      <c r="B3742" s="43" t="inlineStr">
        <is>
          <t>0907.606.036</t>
        </is>
      </c>
      <c r="C3742" s="43" t="inlineStr">
        <is>
          <t>Gần đền Hùng, Q9</t>
        </is>
      </c>
      <c r="D3742" s="43" t="n"/>
      <c r="E3742" s="43" t="n"/>
      <c r="F3742" s="43" t="inlineStr">
        <is>
          <t>KH00358</t>
        </is>
      </c>
      <c r="G3742" s="43" t="n"/>
      <c r="H3742" s="43" t="inlineStr">
        <is>
          <t>TP. Hồ Chí Minh</t>
        </is>
      </c>
      <c r="I3742" s="43" t="n"/>
    </row>
    <row r="3743" ht="25" customHeight="1">
      <c r="A3743" s="45" t="inlineStr">
        <is>
          <t>Công ty Minh Quân - SG/ 0982.199.381</t>
        </is>
      </c>
      <c r="B3743" s="45" t="inlineStr">
        <is>
          <t>0982.199.381</t>
        </is>
      </c>
      <c r="C3743" s="45" t="inlineStr">
        <is>
          <t>Sài Gòn</t>
        </is>
      </c>
      <c r="D3743" s="45" t="n"/>
      <c r="E3743" s="45" t="n"/>
      <c r="F3743" s="45" t="inlineStr">
        <is>
          <t>KH00359</t>
        </is>
      </c>
      <c r="G3743" s="45" t="n"/>
      <c r="H3743" s="45" t="inlineStr">
        <is>
          <t>TP. Hồ Chí Minh</t>
        </is>
      </c>
      <c r="I3743" s="45" t="n"/>
    </row>
    <row r="3744" ht="25" customHeight="1">
      <c r="A3744" s="43" t="inlineStr">
        <is>
          <t>Anh Năm - SG/0983.183.697</t>
        </is>
      </c>
      <c r="B3744" s="43" t="inlineStr">
        <is>
          <t>0983.183.697</t>
        </is>
      </c>
      <c r="C3744" s="43" t="inlineStr">
        <is>
          <t>Sài Gòn</t>
        </is>
      </c>
      <c r="D3744" s="43" t="n"/>
      <c r="E3744" s="43" t="n"/>
      <c r="F3744" s="43" t="inlineStr">
        <is>
          <t>KH00357</t>
        </is>
      </c>
      <c r="G3744" s="43" t="n"/>
      <c r="H3744" s="43" t="inlineStr">
        <is>
          <t>TP. Hồ Chí Minh</t>
        </is>
      </c>
      <c r="I3744" s="43" t="n"/>
    </row>
    <row r="3745" ht="25" customHeight="1">
      <c r="A3745" s="45" t="inlineStr">
        <is>
          <t>Anh Vinh (DNTN Xây Dựng Ngọc Hiệp) - SG/0918.087.448 - 0909.580.330</t>
        </is>
      </c>
      <c r="B3745" s="45" t="inlineStr">
        <is>
          <t>0918.087.448 / 0909.580.330</t>
        </is>
      </c>
      <c r="C3745" s="45" t="inlineStr">
        <is>
          <t>Sài Gòn</t>
        </is>
      </c>
      <c r="D3745" s="45" t="n"/>
      <c r="E3745" s="45" t="n"/>
      <c r="F3745" s="45" t="inlineStr">
        <is>
          <t>KH00356</t>
        </is>
      </c>
      <c r="G3745" s="45" t="n"/>
      <c r="H3745" s="45" t="inlineStr">
        <is>
          <t>TP. Hồ Chí Minh</t>
        </is>
      </c>
      <c r="I3745" s="45" t="n"/>
    </row>
    <row r="3746" ht="25" customHeight="1">
      <c r="A3746" s="43" t="inlineStr">
        <is>
          <t>Bãi máy anh Thắng - SG/ 0903.820.381</t>
        </is>
      </c>
      <c r="B3746" s="43" t="inlineStr">
        <is>
          <t>0903.820.381</t>
        </is>
      </c>
      <c r="C3746" s="43" t="inlineStr">
        <is>
          <t>Sài Gòn</t>
        </is>
      </c>
      <c r="D3746" s="43" t="n"/>
      <c r="E3746" s="43" t="n"/>
      <c r="F3746" s="43" t="inlineStr">
        <is>
          <t>KH00353</t>
        </is>
      </c>
      <c r="G3746" s="43" t="n"/>
      <c r="H3746" s="43" t="inlineStr">
        <is>
          <t>TP. Hồ Chí Minh</t>
        </is>
      </c>
      <c r="I3746" s="43" t="n"/>
    </row>
    <row r="3747" ht="25" customHeight="1">
      <c r="A3747" s="45" t="inlineStr">
        <is>
          <t>Công ty TNHH TM Hương Lúa - Quảng Ngãi/0918.083.077</t>
        </is>
      </c>
      <c r="B3747" s="45" t="inlineStr">
        <is>
          <t>0918.083.077</t>
        </is>
      </c>
      <c r="C3747" s="45" t="inlineStr">
        <is>
          <t>Quảng Ngãi</t>
        </is>
      </c>
      <c r="D3747" s="45" t="n"/>
      <c r="E3747" s="45" t="n"/>
      <c r="F3747" s="45" t="inlineStr">
        <is>
          <t>KH00354</t>
        </is>
      </c>
      <c r="G3747" s="45" t="n"/>
      <c r="H3747" s="45" t="inlineStr">
        <is>
          <t>Quảng Ngãi</t>
        </is>
      </c>
      <c r="I3747" s="45" t="n"/>
    </row>
    <row r="3748" ht="25" customHeight="1">
      <c r="A3748" s="43" t="inlineStr">
        <is>
          <t>Xưởng anh Tuấn - Bình Dương/ 01686.265.342</t>
        </is>
      </c>
      <c r="B3748" s="43" t="inlineStr">
        <is>
          <t>01686.265.342</t>
        </is>
      </c>
      <c r="C3748" s="43" t="inlineStr">
        <is>
          <t>Bình Dương</t>
        </is>
      </c>
      <c r="D3748" s="43" t="n"/>
      <c r="E3748" s="43" t="n"/>
      <c r="F3748" s="43" t="inlineStr">
        <is>
          <t>KH00355</t>
        </is>
      </c>
      <c r="G3748" s="43" t="n"/>
      <c r="H3748" s="43" t="inlineStr">
        <is>
          <t>Bình Dương</t>
        </is>
      </c>
      <c r="I3748" s="43" t="n"/>
    </row>
    <row r="3749" ht="25" customHeight="1">
      <c r="A3749" s="45" t="inlineStr">
        <is>
          <t>A Linh - Công ty Châu Quỳnh SG/ 0974.451.716</t>
        </is>
      </c>
      <c r="B3749" s="45" t="inlineStr">
        <is>
          <t>0974.451.716</t>
        </is>
      </c>
      <c r="C3749" s="45" t="inlineStr">
        <is>
          <t>Sài Gòn</t>
        </is>
      </c>
      <c r="D3749" s="45" t="n"/>
      <c r="E3749" s="45" t="n"/>
      <c r="F3749" s="45" t="inlineStr">
        <is>
          <t>KH00352</t>
        </is>
      </c>
      <c r="G3749" s="45" t="n"/>
      <c r="H3749" s="45" t="inlineStr">
        <is>
          <t>TP. Hồ Chí Minh</t>
        </is>
      </c>
      <c r="I3749" s="45" t="n"/>
    </row>
    <row r="3750" ht="25" customHeight="1">
      <c r="A3750" s="43" t="inlineStr">
        <is>
          <t>Xưởng anh Tùng - Gia Lai/ 0914.021.219</t>
        </is>
      </c>
      <c r="B3750" s="43" t="inlineStr">
        <is>
          <t>0914.021.219</t>
        </is>
      </c>
      <c r="C3750" s="43" t="inlineStr">
        <is>
          <t>514 Lý Thái Tổ, TP Pleiku, Gia Lai</t>
        </is>
      </c>
      <c r="D3750" s="43" t="n"/>
      <c r="E3750" s="43" t="n"/>
      <c r="F3750" s="43" t="inlineStr">
        <is>
          <t>KH00351</t>
        </is>
      </c>
      <c r="G3750" s="43" t="n"/>
      <c r="H3750" s="43" t="inlineStr">
        <is>
          <t>Gia Lai</t>
        </is>
      </c>
      <c r="I3750" s="43" t="n"/>
    </row>
    <row r="3751" ht="25" customHeight="1">
      <c r="A3751" s="45" t="inlineStr">
        <is>
          <t>(không sử dụng)Công Ty Hà Đô - Hà Nội /Anh Tiến - 0962.889.336</t>
        </is>
      </c>
      <c r="B3751" s="45" t="inlineStr">
        <is>
          <t>0962.889.336</t>
        </is>
      </c>
      <c r="C3751" s="45" t="inlineStr">
        <is>
          <t>Hà Nội</t>
        </is>
      </c>
      <c r="D3751" s="45" t="n"/>
      <c r="E3751" s="45" t="n"/>
      <c r="F3751" s="45" t="inlineStr">
        <is>
          <t>KH00350</t>
        </is>
      </c>
      <c r="G3751" s="45" t="n"/>
      <c r="H3751" s="45" t="inlineStr">
        <is>
          <t>Hà Nội</t>
        </is>
      </c>
      <c r="I3751" s="45" t="n"/>
    </row>
    <row r="3752" ht="25" customHeight="1">
      <c r="A3752" s="43" t="inlineStr">
        <is>
          <t>Chú Liêm - Cà Mau/ 0913.738.681</t>
        </is>
      </c>
      <c r="B3752" s="43" t="inlineStr">
        <is>
          <t>0913.738.681</t>
        </is>
      </c>
      <c r="C3752" s="43" t="inlineStr">
        <is>
          <t>Cà Mau</t>
        </is>
      </c>
      <c r="D3752" s="43" t="n"/>
      <c r="E3752" s="43" t="inlineStr">
        <is>
          <t>Gửi chành Diễm Phước</t>
        </is>
      </c>
      <c r="F3752" s="43" t="inlineStr">
        <is>
          <t>KH0042</t>
        </is>
      </c>
      <c r="G3752" s="43" t="n"/>
      <c r="H3752" s="43" t="inlineStr">
        <is>
          <t>Cà Mau</t>
        </is>
      </c>
      <c r="I3752" s="43" t="n"/>
    </row>
    <row r="3753" ht="25" customHeight="1">
      <c r="A3753" s="45" t="inlineStr">
        <is>
          <t>Công ty TNHH Triệu Long Giang/ A Thanh 0937.228.833, A Giang 0903.833.033</t>
        </is>
      </c>
      <c r="B3753" s="45" t="inlineStr">
        <is>
          <t>0937.228.833 / 0903.833.033</t>
        </is>
      </c>
      <c r="C3753" s="45" t="inlineStr">
        <is>
          <t>Sài Gòn</t>
        </is>
      </c>
      <c r="D3753" s="45" t="n"/>
      <c r="E3753" s="45" t="n"/>
      <c r="F3753" s="45" t="inlineStr">
        <is>
          <t>KH00348</t>
        </is>
      </c>
      <c r="G3753" s="45" t="n"/>
      <c r="H3753" s="45" t="inlineStr">
        <is>
          <t>TP. Hồ Chí Minh</t>
        </is>
      </c>
      <c r="I3753" s="45" t="n"/>
    </row>
    <row r="3754" ht="25" customHeight="1">
      <c r="A3754" s="43" t="inlineStr">
        <is>
          <t>Chú Hùng-Sóc Trăng/0918.362.313</t>
        </is>
      </c>
      <c r="B3754" s="43" t="inlineStr">
        <is>
          <t>0918.362.313</t>
        </is>
      </c>
      <c r="C3754" s="43" t="inlineStr">
        <is>
          <t>TX Trần Đề-Sóc Trăng</t>
        </is>
      </c>
      <c r="D3754" s="43" t="n"/>
      <c r="E3754" s="43" t="n"/>
      <c r="F3754" s="43" t="inlineStr">
        <is>
          <t>KH00349</t>
        </is>
      </c>
      <c r="G3754" s="43" t="n"/>
      <c r="H3754" s="43" t="inlineStr">
        <is>
          <t>Sóc Trăng</t>
        </is>
      </c>
      <c r="I3754" s="43" t="n"/>
    </row>
    <row r="3755" ht="25" customHeight="1">
      <c r="A3755" s="45" t="inlineStr">
        <is>
          <t>Anh Minh - Bảo Lộc/ 0975.179.179</t>
        </is>
      </c>
      <c r="B3755" s="45" t="inlineStr">
        <is>
          <t>0975.179.179</t>
        </is>
      </c>
      <c r="C3755" s="45" t="inlineStr">
        <is>
          <t>Bảo Lộc, Lâm Đồng</t>
        </is>
      </c>
      <c r="D3755" s="45" t="n"/>
      <c r="E3755" s="45" t="n"/>
      <c r="F3755" s="45" t="inlineStr">
        <is>
          <t>KH00347</t>
        </is>
      </c>
      <c r="G3755" s="45" t="n"/>
      <c r="H3755" s="45" t="inlineStr">
        <is>
          <t>Lâm Đồng</t>
        </is>
      </c>
      <c r="I3755" s="45" t="n"/>
    </row>
    <row r="3756" ht="25" customHeight="1">
      <c r="A3756" s="43" t="inlineStr">
        <is>
          <t>Cửa hàng Thanh Thủy - Kiên Giang/ 0918.526.795</t>
        </is>
      </c>
      <c r="B3756" s="43" t="inlineStr">
        <is>
          <t>0918.526.795</t>
        </is>
      </c>
      <c r="C3756" s="43" t="inlineStr">
        <is>
          <t>Kiêm Ngương, Hà Tiên, Kiên Giang</t>
        </is>
      </c>
      <c r="D3756" s="43" t="n"/>
      <c r="E3756" s="43" t="n"/>
      <c r="F3756" s="43" t="inlineStr">
        <is>
          <t>KH00346</t>
        </is>
      </c>
      <c r="G3756" s="43" t="n"/>
      <c r="H3756" s="43" t="inlineStr">
        <is>
          <t>Kiên Giang</t>
        </is>
      </c>
      <c r="I3756" s="43" t="n"/>
    </row>
    <row r="3757" ht="25" customHeight="1">
      <c r="A3757" s="45" t="inlineStr">
        <is>
          <t>Xưởng anh Nam - Sài Gòn/ 0918.384.215</t>
        </is>
      </c>
      <c r="B3757" s="45" t="inlineStr">
        <is>
          <t>0918.384.215</t>
        </is>
      </c>
      <c r="C3757" s="45" t="inlineStr">
        <is>
          <t>Sài Gòn</t>
        </is>
      </c>
      <c r="D3757" s="45" t="n"/>
      <c r="E3757" s="45" t="n"/>
      <c r="F3757" s="45" t="inlineStr">
        <is>
          <t>KH00343</t>
        </is>
      </c>
      <c r="G3757" s="45" t="n"/>
      <c r="H3757" s="45" t="inlineStr">
        <is>
          <t>TP. Hồ Chí Minh</t>
        </is>
      </c>
      <c r="I3757" s="45" t="n"/>
    </row>
    <row r="3758" ht="25" customHeight="1">
      <c r="A3758" s="43" t="inlineStr">
        <is>
          <t>Anh Tuấn - Gia Lai/ 0982.186.752</t>
        </is>
      </c>
      <c r="B3758" s="43" t="inlineStr">
        <is>
          <t>0982.186.752</t>
        </is>
      </c>
      <c r="C3758" s="43" t="inlineStr">
        <is>
          <t>TP Pleiku, Gia Lai</t>
        </is>
      </c>
      <c r="D3758" s="43" t="n"/>
      <c r="E3758" s="43" t="n"/>
      <c r="F3758" s="43" t="inlineStr">
        <is>
          <t>KH00344</t>
        </is>
      </c>
      <c r="G3758" s="43" t="n"/>
      <c r="H3758" s="43" t="inlineStr">
        <is>
          <t>Gia Lai</t>
        </is>
      </c>
      <c r="I3758" s="43" t="n"/>
    </row>
    <row r="3759" ht="25" customHeight="1">
      <c r="A3759" s="45" t="inlineStr">
        <is>
          <t>Xưởng anh Tám - Bình Dương/ 0939.224.471</t>
        </is>
      </c>
      <c r="B3759" s="45" t="inlineStr">
        <is>
          <t>0939.224.471</t>
        </is>
      </c>
      <c r="C3759" s="45" t="inlineStr">
        <is>
          <t>Phú Giáo, Bình Dương</t>
        </is>
      </c>
      <c r="D3759" s="45" t="n"/>
      <c r="E3759" s="45" t="n"/>
      <c r="F3759" s="45" t="inlineStr">
        <is>
          <t>KH00345</t>
        </is>
      </c>
      <c r="G3759" s="45" t="n"/>
      <c r="H3759" s="45" t="inlineStr">
        <is>
          <t>Bình Dương</t>
        </is>
      </c>
      <c r="I3759" s="45" t="n"/>
    </row>
    <row r="3760" ht="25" customHeight="1">
      <c r="A3760" s="43" t="inlineStr">
        <is>
          <t>Cơ Giới Vũ - Đức Trọng/ Anh Thạch: 0909.065.978 - 0383.082.026</t>
        </is>
      </c>
      <c r="B3760" s="43" t="inlineStr">
        <is>
          <t>0909.065.978 / 0383.082.026</t>
        </is>
      </c>
      <c r="C3760" s="43" t="inlineStr">
        <is>
          <t>12/4 An Hiệp, Liên Hiệp, Đức Trọng, Lâm Đồng</t>
        </is>
      </c>
      <c r="D3760" s="43" t="n"/>
      <c r="E3760" s="43" t="n"/>
      <c r="F3760" s="43" t="inlineStr">
        <is>
          <t>KH00342</t>
        </is>
      </c>
      <c r="G3760" s="43" t="n"/>
      <c r="H3760" s="43" t="inlineStr">
        <is>
          <t>Lâm Đồng</t>
        </is>
      </c>
      <c r="I3760" s="43" t="n"/>
    </row>
    <row r="3761" ht="25" customHeight="1">
      <c r="A3761" s="45" t="inlineStr">
        <is>
          <t>Xưởng anh Đình - CH Minh Ngọc - Bảo Lộc/ 0909.619.091</t>
        </is>
      </c>
      <c r="B3761" s="45" t="inlineStr">
        <is>
          <t>0909.619.091</t>
        </is>
      </c>
      <c r="C3761" s="45" t="inlineStr">
        <is>
          <t>Bảo Lộc, Lâm Đồng</t>
        </is>
      </c>
      <c r="D3761" s="45" t="n"/>
      <c r="E3761" s="45" t="n"/>
      <c r="F3761" s="45" t="inlineStr">
        <is>
          <t>KH00341</t>
        </is>
      </c>
      <c r="G3761" s="45" t="n"/>
      <c r="H3761" s="45" t="inlineStr">
        <is>
          <t>Lâm Đồng</t>
        </is>
      </c>
      <c r="I3761" s="45" t="n"/>
    </row>
    <row r="3762" ht="25" customHeight="1">
      <c r="A3762" s="43" t="inlineStr">
        <is>
          <t>Anh Thủy - Sài Gòn/ 0909.816.292</t>
        </is>
      </c>
      <c r="B3762" s="43" t="inlineStr">
        <is>
          <t>0909.816.292</t>
        </is>
      </c>
      <c r="C3762" s="43" t="inlineStr">
        <is>
          <t>Sài Gòn</t>
        </is>
      </c>
      <c r="D3762" s="43" t="n"/>
      <c r="E3762" s="43" t="n"/>
      <c r="F3762" s="43" t="inlineStr">
        <is>
          <t>KH00339</t>
        </is>
      </c>
      <c r="G3762" s="43" t="n"/>
      <c r="H3762" s="43" t="inlineStr">
        <is>
          <t>TP. Hồ Chí Minh</t>
        </is>
      </c>
      <c r="I3762" s="43" t="n"/>
    </row>
    <row r="3763" ht="25" customHeight="1">
      <c r="A3763" s="45" t="inlineStr">
        <is>
          <t>Công ty TNHH XD-DV Tân Việt - SG/ 0913.727.032</t>
        </is>
      </c>
      <c r="B3763" s="45" t="inlineStr">
        <is>
          <t>0913.727.032</t>
        </is>
      </c>
      <c r="C3763" s="45" t="inlineStr">
        <is>
          <t>Sài Gòn</t>
        </is>
      </c>
      <c r="D3763" s="45" t="n"/>
      <c r="E3763" s="45" t="n"/>
      <c r="F3763" s="45" t="inlineStr">
        <is>
          <t>KH00340</t>
        </is>
      </c>
      <c r="G3763" s="45" t="n"/>
      <c r="H3763" s="45" t="inlineStr">
        <is>
          <t>TP. Hồ Chí Minh</t>
        </is>
      </c>
      <c r="I3763" s="45" t="n"/>
    </row>
    <row r="3764" ht="25" customHeight="1">
      <c r="A3764" s="43" t="inlineStr">
        <is>
          <t>CTY CP ĐT XD&amp;TM Sơn Hà/ 0985.439.961</t>
        </is>
      </c>
      <c r="B3764" s="43" t="inlineStr">
        <is>
          <t>0985.439.961</t>
        </is>
      </c>
      <c r="C3764" s="43" t="inlineStr">
        <is>
          <t>Kiên Giang</t>
        </is>
      </c>
      <c r="D3764" s="43" t="n"/>
      <c r="E3764" s="43" t="n"/>
      <c r="F3764" s="43" t="inlineStr">
        <is>
          <t>KH00336</t>
        </is>
      </c>
      <c r="G3764" s="43" t="n"/>
      <c r="H3764" s="43" t="inlineStr">
        <is>
          <t>Kiên Giang</t>
        </is>
      </c>
      <c r="I3764" s="43" t="n"/>
    </row>
    <row r="3765" ht="25" customHeight="1">
      <c r="A3765" s="45" t="inlineStr">
        <is>
          <t>Bãi Máy Chú An - Sau chợ đầu mối Thủ Đức / 0913.723.983</t>
        </is>
      </c>
      <c r="B3765" s="45" t="inlineStr">
        <is>
          <t>0913.723.983</t>
        </is>
      </c>
      <c r="C3765" s="45" t="inlineStr">
        <is>
          <t>Thủ Đức - TP. HCM</t>
        </is>
      </c>
      <c r="D3765" s="45" t="n"/>
      <c r="E3765" s="45" t="n"/>
      <c r="F3765" s="45" t="inlineStr">
        <is>
          <t>KH00337</t>
        </is>
      </c>
      <c r="G3765" s="45" t="n"/>
      <c r="H3765" s="45" t="inlineStr">
        <is>
          <t>TP. Hồ Chí Minh</t>
        </is>
      </c>
      <c r="I3765" s="45" t="n"/>
    </row>
    <row r="3766" ht="25" customHeight="1">
      <c r="A3766" s="43" t="inlineStr">
        <is>
          <t>Xưởng anh Thành - Bình Phước/ 0919.775.799</t>
        </is>
      </c>
      <c r="B3766" s="43" t="inlineStr">
        <is>
          <t>0919.775.799</t>
        </is>
      </c>
      <c r="C3766" s="43" t="inlineStr">
        <is>
          <t>TX Đồng Xoài, Bình Phước</t>
        </is>
      </c>
      <c r="D3766" s="43" t="n"/>
      <c r="E3766" s="43" t="n"/>
      <c r="F3766" s="43" t="inlineStr">
        <is>
          <t>KH00338</t>
        </is>
      </c>
      <c r="G3766" s="43" t="n"/>
      <c r="H3766" s="43" t="inlineStr">
        <is>
          <t>Bình Phước</t>
        </is>
      </c>
      <c r="I3766" s="43" t="n"/>
    </row>
    <row r="3767" ht="25" customHeight="1">
      <c r="A3767" s="45" t="inlineStr">
        <is>
          <t>Cửa hàng Anh Bo - Long An/ 0989.694.299 - 0902.842.124</t>
        </is>
      </c>
      <c r="B3767" s="45" t="inlineStr">
        <is>
          <t>0989.694.299 / 0902.842.124</t>
        </is>
      </c>
      <c r="C3767" s="45" t="inlineStr">
        <is>
          <t>Long An</t>
        </is>
      </c>
      <c r="D3767" s="45" t="n"/>
      <c r="E3767" s="45" t="n"/>
      <c r="F3767" s="45" t="inlineStr">
        <is>
          <t>KH00335</t>
        </is>
      </c>
      <c r="G3767" s="45" t="n"/>
      <c r="H3767" s="45" t="inlineStr">
        <is>
          <t>Long An</t>
        </is>
      </c>
      <c r="I3767" s="45" t="n"/>
    </row>
    <row r="3768" ht="25" customHeight="1">
      <c r="A3768" s="43" t="inlineStr">
        <is>
          <t>Anh Đức - Campuchia/ 0909.212.886</t>
        </is>
      </c>
      <c r="B3768" s="43" t="inlineStr">
        <is>
          <t>0909.212.886</t>
        </is>
      </c>
      <c r="C3768" s="43" t="inlineStr">
        <is>
          <t>Campuchia</t>
        </is>
      </c>
      <c r="D3768" s="43" t="n"/>
      <c r="E3768" s="43" t="n"/>
      <c r="F3768" s="43" t="inlineStr">
        <is>
          <t>KH00334</t>
        </is>
      </c>
      <c r="G3768" s="43" t="n"/>
      <c r="H3768" s="43" t="inlineStr">
        <is>
          <t>Campuchia</t>
        </is>
      </c>
      <c r="I3768" s="43" t="n"/>
    </row>
    <row r="3769" ht="25" customHeight="1">
      <c r="A3769" s="45" t="inlineStr">
        <is>
          <t>Xưởng anh Danh - Phú Yên/ 0913.451.796</t>
        </is>
      </c>
      <c r="B3769" s="45" t="inlineStr">
        <is>
          <t>0913.451.796</t>
        </is>
      </c>
      <c r="C3769" s="45" t="inlineStr">
        <is>
          <t>TP Tuy Hòa, Phú Yên</t>
        </is>
      </c>
      <c r="D3769" s="45" t="n"/>
      <c r="E3769" s="45" t="n"/>
      <c r="F3769" s="45" t="inlineStr">
        <is>
          <t>KH00333</t>
        </is>
      </c>
      <c r="G3769" s="45" t="n"/>
      <c r="H3769" s="45" t="inlineStr">
        <is>
          <t>Phú Yên</t>
        </is>
      </c>
      <c r="I3769" s="45" t="n"/>
    </row>
    <row r="3770" ht="25" customHeight="1">
      <c r="A3770" s="43" t="inlineStr">
        <is>
          <t>Anh Bình - Đà Nẵng/ 0983.226.002</t>
        </is>
      </c>
      <c r="B3770" s="43" t="inlineStr">
        <is>
          <t>0983.226.002</t>
        </is>
      </c>
      <c r="C3770" s="43" t="inlineStr">
        <is>
          <t>Đà Nẵng</t>
        </is>
      </c>
      <c r="D3770" s="43" t="n"/>
      <c r="E3770" s="43" t="n"/>
      <c r="F3770" s="43" t="inlineStr">
        <is>
          <t>KH00332</t>
        </is>
      </c>
      <c r="G3770" s="43" t="n"/>
      <c r="H3770" s="43" t="inlineStr">
        <is>
          <t>Đà Nẵng</t>
        </is>
      </c>
      <c r="I3770" s="43" t="n"/>
    </row>
    <row r="3771" ht="25" customHeight="1">
      <c r="A3771" s="45" t="inlineStr">
        <is>
          <t>Công ty Nam Dương - Cần Thơ/ A.Vinh: 0983.158.939</t>
        </is>
      </c>
      <c r="B3771" s="45" t="inlineStr">
        <is>
          <t>0983.158.939</t>
        </is>
      </c>
      <c r="C3771" s="45" t="inlineStr">
        <is>
          <t>Cần Thơ</t>
        </is>
      </c>
      <c r="D3771" s="45" t="n"/>
      <c r="E3771" s="45" t="n"/>
      <c r="F3771" s="45" t="inlineStr">
        <is>
          <t>KH00331</t>
        </is>
      </c>
      <c r="G3771" s="45" t="n"/>
      <c r="H3771" s="45" t="inlineStr">
        <is>
          <t>Cần Thơ</t>
        </is>
      </c>
      <c r="I3771" s="45" t="n"/>
    </row>
    <row r="3772" ht="25" customHeight="1">
      <c r="A3772" s="43" t="inlineStr">
        <is>
          <t>Xưởng anh Tuấn - Đắklắk/ 0905.691.133</t>
        </is>
      </c>
      <c r="B3772" s="43" t="inlineStr">
        <is>
          <t>0905.691.133</t>
        </is>
      </c>
      <c r="C3772" s="43" t="inlineStr">
        <is>
          <t>Đắk Lắk</t>
        </is>
      </c>
      <c r="D3772" s="43" t="n"/>
      <c r="E3772" s="43" t="n"/>
      <c r="F3772" s="43" t="inlineStr">
        <is>
          <t>KH00330</t>
        </is>
      </c>
      <c r="G3772" s="43" t="n"/>
      <c r="H3772" s="43" t="inlineStr">
        <is>
          <t>Đắk Lắk</t>
        </is>
      </c>
      <c r="I3772" s="43" t="n"/>
    </row>
    <row r="3773" ht="25" customHeight="1">
      <c r="A3773" s="45" t="inlineStr">
        <is>
          <t>Cửa hàng Vũ Liên - Đắk Mil. ĐT: 0966.844.004 / Fax: 05013.75.73.79</t>
        </is>
      </c>
      <c r="B3773" s="45" t="inlineStr">
        <is>
          <t>0966.844.004</t>
        </is>
      </c>
      <c r="C3773" s="45" t="inlineStr">
        <is>
          <t>Thị Trấn Đăk Mil, Đắc Nông</t>
        </is>
      </c>
      <c r="D3773" s="45" t="n"/>
      <c r="E3773" s="45" t="n"/>
      <c r="F3773" s="45" t="inlineStr">
        <is>
          <t>KH0041</t>
        </is>
      </c>
      <c r="G3773" s="45" t="n"/>
      <c r="H3773" s="45" t="inlineStr">
        <is>
          <t>Đắk Nông</t>
        </is>
      </c>
      <c r="I3773" s="45" t="n"/>
    </row>
    <row r="3774" ht="25" customHeight="1">
      <c r="A3774" s="43" t="inlineStr">
        <is>
          <t>Anh Hùng - Gia Lai /0989.981.819</t>
        </is>
      </c>
      <c r="B3774" s="43" t="inlineStr">
        <is>
          <t>0989.981.819</t>
        </is>
      </c>
      <c r="C3774" s="43" t="inlineStr">
        <is>
          <t>Gia Lai</t>
        </is>
      </c>
      <c r="D3774" s="43" t="n"/>
      <c r="E3774" s="43" t="n"/>
      <c r="F3774" s="43" t="inlineStr">
        <is>
          <t>KH00329</t>
        </is>
      </c>
      <c r="G3774" s="43" t="n"/>
      <c r="H3774" s="43" t="inlineStr">
        <is>
          <t>Gia Lai</t>
        </is>
      </c>
      <c r="I3774" s="43" t="n"/>
    </row>
    <row r="3775" ht="25" customHeight="1">
      <c r="A3775" s="45" t="inlineStr">
        <is>
          <t>Anh Tám - ĐắkLắk/ 0972.371.423</t>
        </is>
      </c>
      <c r="B3775" s="45" t="inlineStr">
        <is>
          <t>0972.371.423</t>
        </is>
      </c>
      <c r="C3775" s="45" t="inlineStr">
        <is>
          <t>ĐắkLắk</t>
        </is>
      </c>
      <c r="D3775" s="45" t="n"/>
      <c r="E3775" s="45" t="n"/>
      <c r="F3775" s="45" t="inlineStr">
        <is>
          <t>KH0040</t>
        </is>
      </c>
      <c r="G3775" s="45" t="n"/>
      <c r="H3775" s="45" t="inlineStr">
        <is>
          <t>TP. Hồ Chí Minh</t>
        </is>
      </c>
      <c r="I3775" s="45" t="n"/>
    </row>
    <row r="3776" ht="25" customHeight="1">
      <c r="A3776" s="43" t="inlineStr">
        <is>
          <t>Anh Tài - Văn Bài/ 0974.966.207</t>
        </is>
      </c>
      <c r="B3776" s="43" t="inlineStr">
        <is>
          <t>0974.966.207</t>
        </is>
      </c>
      <c r="C3776" s="43" t="inlineStr">
        <is>
          <t>SG</t>
        </is>
      </c>
      <c r="D3776" s="43" t="n"/>
      <c r="E3776" s="43" t="n"/>
      <c r="F3776" s="43" t="inlineStr">
        <is>
          <t>KH0039</t>
        </is>
      </c>
      <c r="G3776" s="43" t="n"/>
      <c r="H3776" s="43" t="inlineStr">
        <is>
          <t>TP. Hồ Chí Minh</t>
        </is>
      </c>
      <c r="I3776" s="43" t="n"/>
    </row>
    <row r="3777" ht="25" customHeight="1">
      <c r="A3777" s="45" t="inlineStr">
        <is>
          <t>Thuận - KD</t>
        </is>
      </c>
      <c r="B3777" s="45" t="n"/>
      <c r="C3777" s="45" t="inlineStr">
        <is>
          <t>CTCP Thiết bị Cơ giới Miền Nam</t>
        </is>
      </c>
      <c r="D3777" s="45" t="n"/>
      <c r="E3777" s="45" t="n"/>
      <c r="F3777" s="45" t="inlineStr">
        <is>
          <t>MN20</t>
        </is>
      </c>
      <c r="G3777" s="45" t="n"/>
      <c r="H3777" s="45" t="n"/>
      <c r="I3777" s="45" t="n"/>
    </row>
    <row r="3778" ht="25" customHeight="1">
      <c r="A3778" s="43" t="inlineStr">
        <is>
          <t>Anh Dũng - Suối Tiên/ 0908.876.311</t>
        </is>
      </c>
      <c r="B3778" s="43" t="inlineStr">
        <is>
          <t>0908.876.311</t>
        </is>
      </c>
      <c r="C3778" s="43" t="inlineStr">
        <is>
          <t>Suối Tiên</t>
        </is>
      </c>
      <c r="D3778" s="43" t="n"/>
      <c r="E3778" s="43" t="n"/>
      <c r="F3778" s="43" t="inlineStr">
        <is>
          <t>KH0038</t>
        </is>
      </c>
      <c r="G3778" s="43" t="n"/>
      <c r="H3778" s="43" t="inlineStr">
        <is>
          <t>TP. Hồ Chí Minh</t>
        </is>
      </c>
      <c r="I3778" s="43" t="n"/>
    </row>
    <row r="3779" ht="25" customHeight="1">
      <c r="A3779" s="45" t="inlineStr">
        <is>
          <t>Xưởng anh Quỳnh - Bảo Lộc/ 0905.028.808</t>
        </is>
      </c>
      <c r="B3779" s="45" t="inlineStr">
        <is>
          <t>0905.028.808</t>
        </is>
      </c>
      <c r="C3779" s="45" t="inlineStr">
        <is>
          <t>Bảo Lộc, Lâm Đồng</t>
        </is>
      </c>
      <c r="D3779" s="45" t="n"/>
      <c r="E3779" s="45" t="n"/>
      <c r="F3779" s="45" t="inlineStr">
        <is>
          <t>KH00328</t>
        </is>
      </c>
      <c r="G3779" s="45" t="n"/>
      <c r="H3779" s="45" t="inlineStr">
        <is>
          <t>Lâm Đồng</t>
        </is>
      </c>
      <c r="I3779" s="45" t="n"/>
    </row>
    <row r="3780" ht="25" customHeight="1">
      <c r="A3780" s="43" t="inlineStr">
        <is>
          <t>Anh Cảnh - Gia Lai/ 0989.172.136</t>
        </is>
      </c>
      <c r="B3780" s="43" t="inlineStr">
        <is>
          <t>0989.172.136</t>
        </is>
      </c>
      <c r="C3780" s="43" t="inlineStr">
        <is>
          <t>Gia Lai</t>
        </is>
      </c>
      <c r="D3780" s="43" t="n"/>
      <c r="E3780" s="43" t="n"/>
      <c r="F3780" s="43" t="inlineStr">
        <is>
          <t>KH00327</t>
        </is>
      </c>
      <c r="G3780" s="43" t="n"/>
      <c r="H3780" s="43" t="inlineStr">
        <is>
          <t>Gia Lai</t>
        </is>
      </c>
      <c r="I3780" s="43" t="n"/>
    </row>
    <row r="3781" ht="25" customHeight="1">
      <c r="A3781" s="45" t="inlineStr">
        <is>
          <t>Anh Tân - BXMT/ 0908.349.329</t>
        </is>
      </c>
      <c r="B3781" s="45" t="inlineStr">
        <is>
          <t>0908.349.329</t>
        </is>
      </c>
      <c r="C3781" s="45" t="inlineStr">
        <is>
          <t>Bến xe Miền Tây, SG</t>
        </is>
      </c>
      <c r="D3781" s="45" t="n"/>
      <c r="E3781" s="45" t="n"/>
      <c r="F3781" s="45" t="inlineStr">
        <is>
          <t>KH0037</t>
        </is>
      </c>
      <c r="G3781" s="45" t="n"/>
      <c r="H3781" s="45" t="inlineStr">
        <is>
          <t>TP. Hồ Chí Minh</t>
        </is>
      </c>
      <c r="I3781" s="45" t="n"/>
    </row>
    <row r="3782" ht="25" customHeight="1">
      <c r="A3782" s="43" t="inlineStr">
        <is>
          <t>Chú Chiến - Kiên Giang/ 0913.994.863</t>
        </is>
      </c>
      <c r="B3782" s="43" t="inlineStr">
        <is>
          <t>0913.994.863</t>
        </is>
      </c>
      <c r="C3782" s="43" t="inlineStr">
        <is>
          <t>Hòn Đất, Kiên Giang</t>
        </is>
      </c>
      <c r="D3782" s="43" t="n"/>
      <c r="E3782" s="43" t="n"/>
      <c r="F3782" s="43" t="inlineStr">
        <is>
          <t>KH00326</t>
        </is>
      </c>
      <c r="G3782" s="43" t="n"/>
      <c r="H3782" s="43" t="inlineStr">
        <is>
          <t>Kiên Giang</t>
        </is>
      </c>
      <c r="I3782" s="43" t="n"/>
    </row>
    <row r="3783" ht="25" customHeight="1">
      <c r="A3783" s="45" t="inlineStr">
        <is>
          <t>Võ Quốc Lộc</t>
        </is>
      </c>
      <c r="B3783" s="45" t="n"/>
      <c r="C3783" s="45" t="inlineStr">
        <is>
          <t>CTCP Thiết bị Cơ giới Miền Nam</t>
        </is>
      </c>
      <c r="D3783" s="45" t="n"/>
      <c r="E3783" s="45" t="n"/>
      <c r="F3783" s="45" t="inlineStr">
        <is>
          <t>MN19</t>
        </is>
      </c>
      <c r="G3783" s="45" t="n"/>
      <c r="H3783" s="45" t="n"/>
      <c r="I3783" s="45" t="n"/>
    </row>
    <row r="3784" ht="25" customHeight="1">
      <c r="A3784" s="43" t="inlineStr">
        <is>
          <t>Xưởng anh Hiệp - Bình Thuận/ 0918.806.469</t>
        </is>
      </c>
      <c r="B3784" s="43" t="inlineStr">
        <is>
          <t>0918.806.469</t>
        </is>
      </c>
      <c r="C3784" s="43" t="inlineStr">
        <is>
          <t>Bình Thuận</t>
        </is>
      </c>
      <c r="D3784" s="43" t="n"/>
      <c r="E3784" s="43" t="n"/>
      <c r="F3784" s="43" t="inlineStr">
        <is>
          <t>KH00325</t>
        </is>
      </c>
      <c r="G3784" s="43" t="n"/>
      <c r="H3784" s="43" t="inlineStr">
        <is>
          <t>Bình Thuận</t>
        </is>
      </c>
      <c r="I3784" s="43" t="n"/>
    </row>
    <row r="3785" ht="25" customHeight="1">
      <c r="A3785" s="45" t="inlineStr">
        <is>
          <t>Xưởng Hữu Đức - Gia Lai/ 0907.474.517</t>
        </is>
      </c>
      <c r="B3785" s="45" t="inlineStr">
        <is>
          <t>0907.474.517</t>
        </is>
      </c>
      <c r="C3785" s="45" t="inlineStr">
        <is>
          <t>Chư Sê, Gia Lai</t>
        </is>
      </c>
      <c r="D3785" s="45" t="n"/>
      <c r="E3785" s="45" t="n"/>
      <c r="F3785" s="45" t="inlineStr">
        <is>
          <t>KH00324</t>
        </is>
      </c>
      <c r="G3785" s="45" t="n"/>
      <c r="H3785" s="45" t="inlineStr">
        <is>
          <t>Gia Lai</t>
        </is>
      </c>
      <c r="I3785" s="45" t="n"/>
    </row>
    <row r="3786" ht="25" customHeight="1">
      <c r="A3786" s="43" t="inlineStr">
        <is>
          <t>Xưởng chú Tường - Phan Thiết/ 0919.003.462</t>
        </is>
      </c>
      <c r="B3786" s="43" t="inlineStr">
        <is>
          <t>0919.003.462</t>
        </is>
      </c>
      <c r="C3786" s="43" t="inlineStr">
        <is>
          <t>Phan Thiết, Bình Thuận</t>
        </is>
      </c>
      <c r="D3786" s="43" t="n"/>
      <c r="E3786" s="43" t="n"/>
      <c r="F3786" s="43" t="inlineStr">
        <is>
          <t>KH00323</t>
        </is>
      </c>
      <c r="G3786" s="43" t="n"/>
      <c r="H3786" s="43" t="inlineStr">
        <is>
          <t>Bình Thuận</t>
        </is>
      </c>
      <c r="I3786" s="43" t="n"/>
    </row>
    <row r="3787" ht="25" customHeight="1">
      <c r="A3787" s="45" t="inlineStr">
        <is>
          <t>Doanh Nghiệp Tư Nhân Trường Phúc</t>
        </is>
      </c>
      <c r="B3787" s="45" t="n"/>
      <c r="C3787" s="45" t="inlineStr">
        <is>
          <t>18A/11 KP. Thắng Lợi, TX. Dĩ An, Bình Dương</t>
        </is>
      </c>
      <c r="D3787" s="45" t="n"/>
      <c r="E3787" s="45" t="n"/>
      <c r="F3787" s="45" t="inlineStr">
        <is>
          <t>KH00322</t>
        </is>
      </c>
      <c r="G3787" s="45" t="n"/>
      <c r="H3787" s="45" t="n"/>
      <c r="I3787" s="45" t="n"/>
    </row>
    <row r="3788" ht="25" customHeight="1">
      <c r="A3788" s="43" t="inlineStr">
        <is>
          <t>Công ty Cơ Giới Tiến Phát- SG/ 0973.258.273</t>
        </is>
      </c>
      <c r="B3788" s="43" t="inlineStr">
        <is>
          <t>0973.258.273</t>
        </is>
      </c>
      <c r="C3788" s="43" t="inlineStr">
        <is>
          <t>Ngã 3 Tân Vạn, SG</t>
        </is>
      </c>
      <c r="D3788" s="43" t="n"/>
      <c r="E3788" s="43" t="n"/>
      <c r="F3788" s="43" t="inlineStr">
        <is>
          <t>KH00321</t>
        </is>
      </c>
      <c r="G3788" s="43" t="n"/>
      <c r="H3788" s="43" t="inlineStr">
        <is>
          <t>TP. Hồ Chí Minh</t>
        </is>
      </c>
      <c r="I3788" s="43" t="n"/>
    </row>
    <row r="3789" ht="25" customHeight="1">
      <c r="A3789" s="45" t="inlineStr">
        <is>
          <t>Công ty TNHH XD&amp;Tư vấn Thiết kế Thái Hoàng - Ninh Thuận/ 0682.210.759-0987.620.689</t>
        </is>
      </c>
      <c r="B3789" s="45" t="inlineStr">
        <is>
          <t>0682.210.759</t>
        </is>
      </c>
      <c r="C3789" s="45" t="inlineStr">
        <is>
          <t>210 Đường 21/8, TP Phan Rang - Tháp Chàm, Ninh Thuận</t>
        </is>
      </c>
      <c r="D3789" s="45" t="n"/>
      <c r="E3789" s="45" t="n"/>
      <c r="F3789" s="45" t="inlineStr">
        <is>
          <t>KH00320</t>
        </is>
      </c>
      <c r="G3789" s="45" t="n"/>
      <c r="H3789" s="45" t="inlineStr">
        <is>
          <t>Ninh Thuận</t>
        </is>
      </c>
      <c r="I3789" s="45" t="n"/>
    </row>
    <row r="3790" ht="25" customHeight="1">
      <c r="A3790" s="43" t="inlineStr">
        <is>
          <t>Anh Bảy - Bình Dương/ 0918.281.893</t>
        </is>
      </c>
      <c r="B3790" s="43" t="inlineStr">
        <is>
          <t>0918.281.893</t>
        </is>
      </c>
      <c r="C3790" s="43" t="inlineStr">
        <is>
          <t>Lái Thiêu - Bình Dương</t>
        </is>
      </c>
      <c r="D3790" s="43" t="n"/>
      <c r="E3790" s="43" t="n"/>
      <c r="F3790" s="43" t="inlineStr">
        <is>
          <t>KH00319</t>
        </is>
      </c>
      <c r="G3790" s="43" t="n"/>
      <c r="H3790" s="43" t="n"/>
      <c r="I3790" s="43" t="n"/>
    </row>
    <row r="3791" ht="25" customHeight="1">
      <c r="A3791" s="45" t="inlineStr">
        <is>
          <t>Anh Tâm - QL13/ 0907.299.191</t>
        </is>
      </c>
      <c r="B3791" s="45" t="inlineStr">
        <is>
          <t>0907.299.191</t>
        </is>
      </c>
      <c r="C3791" s="45" t="inlineStr">
        <is>
          <t>712 Quốc lộ 13, Thủ Đức, TPHCM</t>
        </is>
      </c>
      <c r="D3791" s="45" t="n"/>
      <c r="E3791" s="45" t="n"/>
      <c r="F3791" s="45" t="inlineStr">
        <is>
          <t>KH00318</t>
        </is>
      </c>
      <c r="G3791" s="45" t="n"/>
      <c r="H3791" s="45" t="inlineStr">
        <is>
          <t>TP. Hồ Chí Minh</t>
        </is>
      </c>
      <c r="I3791" s="45" t="n"/>
    </row>
    <row r="3792" ht="25" customHeight="1">
      <c r="A3792" s="43" t="inlineStr">
        <is>
          <t>Thắng</t>
        </is>
      </c>
      <c r="B3792" s="43" t="n"/>
      <c r="C3792" s="43" t="inlineStr">
        <is>
          <t>CTCP TB Cơ giới Miền Nam</t>
        </is>
      </c>
      <c r="D3792" s="43" t="n"/>
      <c r="E3792" s="43" t="n"/>
      <c r="F3792" s="43" t="inlineStr">
        <is>
          <t>MN18</t>
        </is>
      </c>
      <c r="G3792" s="43" t="n"/>
      <c r="H3792" s="43" t="n"/>
      <c r="I3792" s="43" t="n"/>
    </row>
    <row r="3793" ht="25" customHeight="1">
      <c r="A3793" s="45" t="inlineStr">
        <is>
          <t>Anh út - Hàng Xanh/ 0907.193.518</t>
        </is>
      </c>
      <c r="B3793" s="45" t="inlineStr">
        <is>
          <t>0907.193.518</t>
        </is>
      </c>
      <c r="C3793" s="45" t="inlineStr">
        <is>
          <t>Hàng Xanh, SG</t>
        </is>
      </c>
      <c r="D3793" s="45" t="n"/>
      <c r="E3793" s="45" t="n"/>
      <c r="F3793" s="45" t="inlineStr">
        <is>
          <t>KH00317</t>
        </is>
      </c>
      <c r="G3793" s="45" t="n"/>
      <c r="H3793" s="45" t="inlineStr">
        <is>
          <t>TP. Hồ Chí Minh</t>
        </is>
      </c>
      <c r="I3793" s="45" t="n"/>
    </row>
    <row r="3794" ht="25" customHeight="1">
      <c r="A3794" s="43" t="inlineStr">
        <is>
          <t>Cơ sở Dân Ký - SG/ 0909.024.986 - 0903.665.247</t>
        </is>
      </c>
      <c r="B3794" s="43" t="inlineStr">
        <is>
          <t>0909.024.986 / 0903.665.247</t>
        </is>
      </c>
      <c r="C3794" s="43" t="inlineStr">
        <is>
          <t>45/27-647 Khu phố 3, Quốc lộ 13, P. Hiệp Bình Phước, Q.Thủ Đức, TPHCM</t>
        </is>
      </c>
      <c r="D3794" s="43" t="n"/>
      <c r="E3794" s="43" t="n"/>
      <c r="F3794" s="43" t="inlineStr">
        <is>
          <t>KH00316</t>
        </is>
      </c>
      <c r="G3794" s="43" t="n"/>
      <c r="H3794" s="43" t="inlineStr">
        <is>
          <t>TP. Hồ Chí Minh</t>
        </is>
      </c>
      <c r="I3794" s="43" t="n"/>
    </row>
    <row r="3795" ht="25" customHeight="1">
      <c r="A3795" s="45" t="inlineStr">
        <is>
          <t>Xưởng Chú Dũng - Q12/ 0908.833.702</t>
        </is>
      </c>
      <c r="B3795" s="45" t="inlineStr">
        <is>
          <t>0908.833.702</t>
        </is>
      </c>
      <c r="C3795" s="45" t="inlineStr">
        <is>
          <t>Quận 12, HCM</t>
        </is>
      </c>
      <c r="D3795" s="45" t="n"/>
      <c r="E3795" s="45" t="n"/>
      <c r="F3795" s="45" t="inlineStr">
        <is>
          <t>KH00315</t>
        </is>
      </c>
      <c r="G3795" s="45" t="n"/>
      <c r="H3795" s="45" t="inlineStr">
        <is>
          <t>TP. Hồ Chí Minh</t>
        </is>
      </c>
      <c r="I3795" s="45" t="n"/>
    </row>
    <row r="3796" ht="25" customHeight="1">
      <c r="A3796" s="43" t="inlineStr">
        <is>
          <t>Anh Nghĩa - SG/ 0982.787.437</t>
        </is>
      </c>
      <c r="B3796" s="43" t="inlineStr">
        <is>
          <t>0982.787.437</t>
        </is>
      </c>
      <c r="C3796" s="43" t="inlineStr">
        <is>
          <t>Sài Gòn</t>
        </is>
      </c>
      <c r="D3796" s="43" t="n"/>
      <c r="E3796" s="43" t="n"/>
      <c r="F3796" s="43" t="inlineStr">
        <is>
          <t>KH00314</t>
        </is>
      </c>
      <c r="G3796" s="43" t="n"/>
      <c r="H3796" s="43" t="inlineStr">
        <is>
          <t>TP. Hồ Chí Minh</t>
        </is>
      </c>
      <c r="I3796" s="43" t="n"/>
    </row>
    <row r="3797" ht="25" customHeight="1">
      <c r="A3797" s="45" t="inlineStr">
        <is>
          <t>Cửa hàng anh Hiểu - Đà Nẵng/ 0965.410.579/0913.401.611- Fax: 05113.680.226</t>
        </is>
      </c>
      <c r="B3797" s="45" t="inlineStr">
        <is>
          <t>0965.410.579 / 0913.401.611- / 05113.680.226</t>
        </is>
      </c>
      <c r="C3797" s="45" t="inlineStr">
        <is>
          <t>143 Tôn Đức Thắng, TP Đà Nẵng</t>
        </is>
      </c>
      <c r="D3797" s="45" t="n"/>
      <c r="E3797" s="45" t="n"/>
      <c r="F3797" s="45" t="inlineStr">
        <is>
          <t>KH00313</t>
        </is>
      </c>
      <c r="G3797" s="45" t="n"/>
      <c r="H3797" s="45" t="inlineStr">
        <is>
          <t>Đà Nẵng</t>
        </is>
      </c>
      <c r="I3797" s="45" t="n"/>
    </row>
    <row r="3798" ht="25" customHeight="1">
      <c r="A3798" s="43" t="inlineStr">
        <is>
          <t>Cửa hàng anh Vấn - Vũng Tàu/ 0974.826.868</t>
        </is>
      </c>
      <c r="B3798" s="43" t="inlineStr">
        <is>
          <t>0974.826.868</t>
        </is>
      </c>
      <c r="C3798" s="43" t="inlineStr">
        <is>
          <t>ấp Tân Châu, Xã Châu Pha, Tân Thành, BRVT</t>
        </is>
      </c>
      <c r="D3798" s="43" t="n"/>
      <c r="E3798" s="43" t="inlineStr">
        <is>
          <t>A.Vấn: 0974.826.868</t>
        </is>
      </c>
      <c r="F3798" s="43" t="inlineStr">
        <is>
          <t>KH00312</t>
        </is>
      </c>
      <c r="G3798" s="43" t="n"/>
      <c r="H3798" s="43" t="inlineStr">
        <is>
          <t>Bà Rịa - Vũng Tàu</t>
        </is>
      </c>
      <c r="I3798" s="43" t="n"/>
    </row>
    <row r="3799" ht="25" customHeight="1">
      <c r="A3799" s="45" t="inlineStr">
        <is>
          <t>Anh Ngân - Campuchia/0855.975.665.999</t>
        </is>
      </c>
      <c r="B3799" s="45" t="inlineStr">
        <is>
          <t>0855.975.665.999</t>
        </is>
      </c>
      <c r="C3799" s="45" t="n"/>
      <c r="D3799" s="45" t="n"/>
      <c r="E3799" s="45" t="n"/>
      <c r="F3799" s="45" t="inlineStr">
        <is>
          <t>KH00311</t>
        </is>
      </c>
      <c r="G3799" s="45" t="n"/>
      <c r="H3799" s="45" t="inlineStr">
        <is>
          <t>Campuchia</t>
        </is>
      </c>
      <c r="I3799" s="45" t="n"/>
    </row>
    <row r="3800" ht="25" customHeight="1">
      <c r="A3800" s="43" t="inlineStr">
        <is>
          <t>Công ty CP Bê tông 620 Long An/ anh Nhật: 0914.783.099</t>
        </is>
      </c>
      <c r="B3800" s="43" t="inlineStr">
        <is>
          <t>0914.783.099</t>
        </is>
      </c>
      <c r="C3800" s="43" t="inlineStr">
        <is>
          <t>ấp 2, xã An Thạnh, huyện Bến Lức, Long An</t>
        </is>
      </c>
      <c r="D3800" s="43" t="n"/>
      <c r="E3800" s="43" t="inlineStr">
        <is>
          <t>từ ngày 14.01.2015</t>
        </is>
      </c>
      <c r="F3800" s="43" t="inlineStr">
        <is>
          <t>KH00310</t>
        </is>
      </c>
      <c r="G3800" s="43" t="n"/>
      <c r="H3800" s="43" t="inlineStr">
        <is>
          <t>Long An</t>
        </is>
      </c>
      <c r="I3800" s="43" t="n"/>
    </row>
    <row r="3801" ht="25" customHeight="1">
      <c r="A3801" s="45" t="inlineStr">
        <is>
          <t>Chính</t>
        </is>
      </c>
      <c r="B3801" s="45" t="n"/>
      <c r="C3801" s="45" t="inlineStr">
        <is>
          <t>CTCP Thiết bị Cơ giới Miền Nam</t>
        </is>
      </c>
      <c r="D3801" s="45" t="n"/>
      <c r="E3801" s="45" t="n"/>
      <c r="F3801" s="45" t="inlineStr">
        <is>
          <t>MN17</t>
        </is>
      </c>
      <c r="G3801" s="45" t="n"/>
      <c r="H3801" s="45" t="n"/>
      <c r="I3801" s="45" t="n"/>
    </row>
    <row r="3802" ht="25" customHeight="1">
      <c r="A3802" s="43" t="inlineStr">
        <is>
          <t>Xưởng anh Chung - Bình Phước/ 0944.505.779</t>
        </is>
      </c>
      <c r="B3802" s="43" t="inlineStr">
        <is>
          <t>0944.505.779</t>
        </is>
      </c>
      <c r="C3802" s="43" t="inlineStr">
        <is>
          <t>Bình Phước</t>
        </is>
      </c>
      <c r="D3802" s="43" t="n"/>
      <c r="E3802" s="43" t="n"/>
      <c r="F3802" s="43" t="inlineStr">
        <is>
          <t>KH00308</t>
        </is>
      </c>
      <c r="G3802" s="43" t="n"/>
      <c r="H3802" s="43" t="inlineStr">
        <is>
          <t>Bình Phước</t>
        </is>
      </c>
      <c r="I3802" s="43" t="n"/>
    </row>
    <row r="3803" ht="25" customHeight="1">
      <c r="A3803" s="45" t="inlineStr">
        <is>
          <t>Công ty CP Xây dựng 26 - Huế/ A.Hùng: 0903.577.077</t>
        </is>
      </c>
      <c r="B3803" s="45" t="inlineStr">
        <is>
          <t>0903.577.077</t>
        </is>
      </c>
      <c r="C3803" s="45" t="inlineStr">
        <is>
          <t>Số 24A, đường Nguyễn Cư Trinh, TP Huế</t>
        </is>
      </c>
      <c r="D3803" s="45" t="n"/>
      <c r="E3803" s="45" t="n"/>
      <c r="F3803" s="45" t="inlineStr">
        <is>
          <t>KH00309</t>
        </is>
      </c>
      <c r="G3803" s="45" t="n"/>
      <c r="H3803" s="45" t="inlineStr">
        <is>
          <t>Thừa Thiên Huế</t>
        </is>
      </c>
      <c r="I3803" s="45" t="n"/>
    </row>
    <row r="3804" ht="25" customHeight="1">
      <c r="A3804" s="43" t="inlineStr">
        <is>
          <t>Xưởng Hiệp Thạnh - ĐắkLắk/ 0982.313.516 - Fax: 05003.681.177</t>
        </is>
      </c>
      <c r="B3804" s="43" t="inlineStr">
        <is>
          <t>0982.313.516 / 05003.681.177</t>
        </is>
      </c>
      <c r="C3804" s="43" t="inlineStr">
        <is>
          <t>127 Trần Quý Cáp, TP Buôn Ma Thuột, ĐắkLắk</t>
        </is>
      </c>
      <c r="D3804" s="43" t="n"/>
      <c r="E3804" s="43" t="n"/>
      <c r="F3804" s="43" t="inlineStr">
        <is>
          <t>KH00307</t>
        </is>
      </c>
      <c r="G3804" s="43" t="n"/>
      <c r="H3804" s="43" t="inlineStr">
        <is>
          <t>Đắk Lắk</t>
        </is>
      </c>
      <c r="I3804" s="43" t="n"/>
    </row>
    <row r="3805" ht="25" customHeight="1">
      <c r="A3805" s="45" t="inlineStr">
        <is>
          <t>Công ty CP Xây Dựng Công Trình Cửu Long/HCM</t>
        </is>
      </c>
      <c r="B3805" s="45" t="n"/>
      <c r="C3805" s="45" t="inlineStr">
        <is>
          <t>31/21Kha Vạn Cân, P. Hiệp Bình Chánh, Q. Thủ Đức, TP. HCM</t>
        </is>
      </c>
      <c r="D3805" s="45" t="n"/>
      <c r="E3805" s="45" t="n"/>
      <c r="F3805" s="45" t="inlineStr">
        <is>
          <t>KH00306</t>
        </is>
      </c>
      <c r="G3805" s="45" t="n"/>
      <c r="H3805" s="45" t="inlineStr">
        <is>
          <t>TP. Hồ Chí Minh</t>
        </is>
      </c>
      <c r="I3805" s="45" t="n"/>
    </row>
    <row r="3806" ht="25" customHeight="1">
      <c r="A3806" s="43" t="inlineStr">
        <is>
          <t>Xưởng Hoàng Sơn - SG/ 0913.903.240</t>
        </is>
      </c>
      <c r="B3806" s="43" t="inlineStr">
        <is>
          <t>0913.903.240</t>
        </is>
      </c>
      <c r="C3806" s="43" t="inlineStr">
        <is>
          <t>Sài Gòn</t>
        </is>
      </c>
      <c r="D3806" s="43" t="n"/>
      <c r="E3806" s="43" t="n"/>
      <c r="F3806" s="43" t="inlineStr">
        <is>
          <t>KH00305</t>
        </is>
      </c>
      <c r="G3806" s="43" t="n"/>
      <c r="H3806" s="43" t="inlineStr">
        <is>
          <t>TP. Hồ Chí Minh</t>
        </is>
      </c>
      <c r="I3806" s="43" t="n"/>
    </row>
    <row r="3807" ht="25" customHeight="1">
      <c r="A3807" s="45" t="inlineStr">
        <is>
          <t>Xưởng anh Hoa - Vũng Tàu/ 0972.233.057</t>
        </is>
      </c>
      <c r="B3807" s="45" t="inlineStr">
        <is>
          <t>0972.233.057</t>
        </is>
      </c>
      <c r="C3807" s="45" t="inlineStr">
        <is>
          <t>Bình Châu, Vũng Tàu</t>
        </is>
      </c>
      <c r="D3807" s="45" t="n"/>
      <c r="E3807" s="45" t="n"/>
      <c r="F3807" s="45" t="inlineStr">
        <is>
          <t>KH00304</t>
        </is>
      </c>
      <c r="G3807" s="45" t="n"/>
      <c r="H3807" s="45" t="inlineStr">
        <is>
          <t>Bà Rịa - Vũng Tàu</t>
        </is>
      </c>
      <c r="I3807" s="45" t="n"/>
    </row>
    <row r="3808" ht="25" customHeight="1">
      <c r="A3808" s="43" t="inlineStr">
        <is>
          <t>Xưởng anh Hùng - Đắknông(L)/ 0976.526.899</t>
        </is>
      </c>
      <c r="B3808" s="43" t="inlineStr">
        <is>
          <t>0976.526.899</t>
        </is>
      </c>
      <c r="C3808" s="43" t="inlineStr">
        <is>
          <t>Đắk nông</t>
        </is>
      </c>
      <c r="D3808" s="43" t="n"/>
      <c r="E3808" s="43" t="n"/>
      <c r="F3808" s="43" t="inlineStr">
        <is>
          <t>KH00303</t>
        </is>
      </c>
      <c r="G3808" s="43" t="n"/>
      <c r="H3808" s="43" t="inlineStr">
        <is>
          <t>Đắk Nông</t>
        </is>
      </c>
      <c r="I3808" s="43" t="n"/>
    </row>
    <row r="3809" ht="25" customHeight="1">
      <c r="A3809" s="45" t="inlineStr">
        <is>
          <t>Võ Thị Hoàng</t>
        </is>
      </c>
      <c r="B3809" s="45" t="n"/>
      <c r="C3809" s="45" t="inlineStr">
        <is>
          <t>CTCP Thiết bị cơ giới Miền Nam</t>
        </is>
      </c>
      <c r="D3809" s="45" t="n"/>
      <c r="E3809" s="45" t="n"/>
      <c r="F3809" s="45" t="inlineStr">
        <is>
          <t>MN15</t>
        </is>
      </c>
      <c r="G3809" s="45" t="n"/>
      <c r="H3809" s="45" t="n"/>
      <c r="I3809" s="45" t="n"/>
    </row>
    <row r="3810" ht="25" customHeight="1">
      <c r="A3810" s="43" t="inlineStr">
        <is>
          <t>Đỗ Thị Thủy</t>
        </is>
      </c>
      <c r="B3810" s="43" t="n"/>
      <c r="C3810" s="43" t="inlineStr">
        <is>
          <t>CTCP Thiết bị Cơ giới Miền Nam</t>
        </is>
      </c>
      <c r="D3810" s="43" t="n"/>
      <c r="E3810" s="43" t="n"/>
      <c r="F3810" s="43" t="inlineStr">
        <is>
          <t>MN16</t>
        </is>
      </c>
      <c r="G3810" s="43" t="n"/>
      <c r="H3810" s="43" t="n"/>
      <c r="I3810" s="43" t="n"/>
    </row>
    <row r="3811" ht="25" customHeight="1">
      <c r="A3811" s="45" t="inlineStr">
        <is>
          <t>Xưởng tiện Anh Châu - Quốc lộ 13/ Anh Châu: 0903.338.153</t>
        </is>
      </c>
      <c r="B3811" s="45" t="inlineStr">
        <is>
          <t>0903.338.153</t>
        </is>
      </c>
      <c r="C3811" s="45" t="inlineStr">
        <is>
          <t>343 Quốc lộ 13, phường Hiệp Bình, TP Hồ Chí Minh</t>
        </is>
      </c>
      <c r="D3811" s="45" t="n"/>
      <c r="E3811" s="45" t="n"/>
      <c r="F3811" s="45" t="inlineStr">
        <is>
          <t>KH00302</t>
        </is>
      </c>
      <c r="G3811" s="45" t="n"/>
      <c r="H3811" s="45" t="inlineStr">
        <is>
          <t>TP. Hồ Chí Minh</t>
        </is>
      </c>
      <c r="I3811" s="45" t="n"/>
    </row>
    <row r="3812" ht="25" customHeight="1">
      <c r="A3812" s="43" t="inlineStr">
        <is>
          <t>Bãi máy Xuân Tiên - Bình Dương/ 0903.872.693</t>
        </is>
      </c>
      <c r="B3812" s="43" t="inlineStr">
        <is>
          <t>0903.872.693</t>
        </is>
      </c>
      <c r="C3812" s="43" t="inlineStr">
        <is>
          <t>Sóng Thần, Bình Dương</t>
        </is>
      </c>
      <c r="D3812" s="43" t="n"/>
      <c r="E3812" s="43" t="n"/>
      <c r="F3812" s="43" t="inlineStr">
        <is>
          <t>KH00301</t>
        </is>
      </c>
      <c r="G3812" s="43" t="n"/>
      <c r="H3812" s="43" t="inlineStr">
        <is>
          <t>TP. Hồ Chí Minh</t>
        </is>
      </c>
      <c r="I3812" s="43" t="n"/>
    </row>
    <row r="3813" ht="25" customHeight="1">
      <c r="A3813" s="45" t="inlineStr">
        <is>
          <t>Xưởng anh Trương - Long An/ 0936.560.171</t>
        </is>
      </c>
      <c r="B3813" s="45" t="inlineStr">
        <is>
          <t>0936.560.171</t>
        </is>
      </c>
      <c r="C3813" s="45" t="inlineStr">
        <is>
          <t>123 Đường 835, Phường 5, TP Tân An, Long An</t>
        </is>
      </c>
      <c r="D3813" s="45" t="n"/>
      <c r="E3813" s="45" t="n"/>
      <c r="F3813" s="45" t="inlineStr">
        <is>
          <t>KH00300</t>
        </is>
      </c>
      <c r="G3813" s="45" t="n"/>
      <c r="H3813" s="45" t="inlineStr">
        <is>
          <t>Long An</t>
        </is>
      </c>
      <c r="I3813" s="45" t="n"/>
    </row>
    <row r="3814" ht="25" customHeight="1">
      <c r="A3814" s="43" t="inlineStr">
        <is>
          <t>Anh Hải - Công ty Tàu Cuốc/ 0947.040.105</t>
        </is>
      </c>
      <c r="B3814" s="43" t="inlineStr">
        <is>
          <t>0947.040.105</t>
        </is>
      </c>
      <c r="C3814" s="43" t="inlineStr">
        <is>
          <t>Sài Gòn</t>
        </is>
      </c>
      <c r="D3814" s="43" t="n"/>
      <c r="E3814" s="43" t="n"/>
      <c r="F3814" s="43" t="inlineStr">
        <is>
          <t>KH00299</t>
        </is>
      </c>
      <c r="G3814" s="43" t="n"/>
      <c r="H3814" s="43" t="inlineStr">
        <is>
          <t>TP. Hồ Chí Minh</t>
        </is>
      </c>
      <c r="I3814" s="43" t="n"/>
    </row>
    <row r="3815" ht="25" customHeight="1">
      <c r="A3815" s="45" t="inlineStr">
        <is>
          <t>Nguyễn Quốc Thái Bình</t>
        </is>
      </c>
      <c r="B3815" s="45" t="n"/>
      <c r="C3815" s="45" t="inlineStr">
        <is>
          <t>CTCP Thiết bị Cơ giới Miền Nam</t>
        </is>
      </c>
      <c r="D3815" s="45" t="n"/>
      <c r="E3815" s="45" t="n"/>
      <c r="F3815" s="45" t="inlineStr">
        <is>
          <t>MN14</t>
        </is>
      </c>
      <c r="G3815" s="45" t="n"/>
      <c r="H3815" s="45" t="n"/>
      <c r="I3815" s="45" t="n"/>
    </row>
    <row r="3816" ht="25" customHeight="1">
      <c r="A3816" s="43" t="inlineStr">
        <is>
          <t>Anh Thanh - Tam Bình/ 0913.166.817</t>
        </is>
      </c>
      <c r="B3816" s="43" t="inlineStr">
        <is>
          <t>0913.166.817</t>
        </is>
      </c>
      <c r="C3816" s="43" t="inlineStr">
        <is>
          <t>Đường Tam Bình, Thủ Đức, SG</t>
        </is>
      </c>
      <c r="D3816" s="43" t="n"/>
      <c r="E3816" s="43" t="n"/>
      <c r="F3816" s="43" t="inlineStr">
        <is>
          <t>KH00298</t>
        </is>
      </c>
      <c r="G3816" s="43" t="n"/>
      <c r="H3816" s="43" t="inlineStr">
        <is>
          <t>TP. Hồ Chí Minh</t>
        </is>
      </c>
      <c r="I3816" s="43" t="n"/>
    </row>
    <row r="3817" ht="25" customHeight="1">
      <c r="A3817" s="45" t="inlineStr">
        <is>
          <t>Xưởng anh Lam - Sóng Thần/ 0961.349.884</t>
        </is>
      </c>
      <c r="B3817" s="45" t="inlineStr">
        <is>
          <t>0961.349.884</t>
        </is>
      </c>
      <c r="C3817" s="45" t="inlineStr">
        <is>
          <t>Sóng Thần, Bình Dương</t>
        </is>
      </c>
      <c r="D3817" s="45" t="n"/>
      <c r="E3817" s="45" t="n"/>
      <c r="F3817" s="45" t="inlineStr">
        <is>
          <t>KH00297</t>
        </is>
      </c>
      <c r="G3817" s="45" t="n"/>
      <c r="H3817" s="45" t="inlineStr">
        <is>
          <t>Bình Dương</t>
        </is>
      </c>
      <c r="I3817" s="45" t="n"/>
    </row>
    <row r="3818" ht="25" customHeight="1">
      <c r="A3818" s="43" t="inlineStr">
        <is>
          <t>Chú Cam - SG/ 0909.815.674</t>
        </is>
      </c>
      <c r="B3818" s="43" t="inlineStr">
        <is>
          <t>0909.815.674</t>
        </is>
      </c>
      <c r="C3818" s="43" t="inlineStr">
        <is>
          <t>Tân Bình, Sài Gòn</t>
        </is>
      </c>
      <c r="D3818" s="43" t="n"/>
      <c r="E3818" s="43" t="n"/>
      <c r="F3818" s="43" t="inlineStr">
        <is>
          <t>KH00295</t>
        </is>
      </c>
      <c r="G3818" s="43" t="n"/>
      <c r="H3818" s="43" t="inlineStr">
        <is>
          <t>TP. Hồ Chí Minh</t>
        </is>
      </c>
      <c r="I3818" s="43" t="n"/>
    </row>
    <row r="3819" ht="25" customHeight="1">
      <c r="A3819" s="45" t="inlineStr">
        <is>
          <t>Công ty TNHH MTV Cơ khí sửa chữa Tân Thành Nam</t>
        </is>
      </c>
      <c r="B3819" s="45" t="n"/>
      <c r="C3819" s="45" t="inlineStr">
        <is>
          <t>333B An Dương Vương, KP.5, P. An Lạc, Q.Bình Tân</t>
        </is>
      </c>
      <c r="D3819" s="45" t="n"/>
      <c r="E3819" s="45" t="n"/>
      <c r="F3819" s="45" t="inlineStr">
        <is>
          <t>KH00296</t>
        </is>
      </c>
      <c r="G3819" s="45" t="n"/>
      <c r="H3819" s="45" t="inlineStr">
        <is>
          <t>TP. Hồ Chí Minh</t>
        </is>
      </c>
      <c r="I3819" s="45" t="n"/>
    </row>
    <row r="3820" ht="25" customHeight="1">
      <c r="A3820" s="43" t="inlineStr">
        <is>
          <t>Anh Tùng - Bình Dương/ 0903.911.559</t>
        </is>
      </c>
      <c r="B3820" s="43" t="inlineStr">
        <is>
          <t>0903.911.559</t>
        </is>
      </c>
      <c r="C3820" s="43" t="inlineStr">
        <is>
          <t>Bình Dương</t>
        </is>
      </c>
      <c r="D3820" s="43" t="n"/>
      <c r="E3820" s="43" t="n"/>
      <c r="F3820" s="43" t="inlineStr">
        <is>
          <t>KH00293</t>
        </is>
      </c>
      <c r="G3820" s="43" t="n"/>
      <c r="H3820" s="43" t="inlineStr">
        <is>
          <t>TP. Hồ Chí Minh</t>
        </is>
      </c>
      <c r="I3820" s="43" t="n"/>
    </row>
    <row r="3821" ht="25" customHeight="1">
      <c r="A3821" s="45" t="inlineStr">
        <is>
          <t>Xưởng anh Bi - ĐắkLắk/ 01684.144.414</t>
        </is>
      </c>
      <c r="B3821" s="45" t="inlineStr">
        <is>
          <t>01684.144.414</t>
        </is>
      </c>
      <c r="C3821" s="45" t="inlineStr">
        <is>
          <t>Ea súp, ĐắkLắk</t>
        </is>
      </c>
      <c r="D3821" s="45" t="n"/>
      <c r="E3821" s="45" t="n"/>
      <c r="F3821" s="45" t="inlineStr">
        <is>
          <t>KH00294</t>
        </is>
      </c>
      <c r="G3821" s="45" t="n"/>
      <c r="H3821" s="45" t="inlineStr">
        <is>
          <t>Đắk Lắk</t>
        </is>
      </c>
      <c r="I3821" s="45" t="n"/>
    </row>
    <row r="3822" ht="25" customHeight="1">
      <c r="A3822" s="43" t="inlineStr">
        <is>
          <t>Xưởng anh Linh - SG/ 0918.879.113</t>
        </is>
      </c>
      <c r="B3822" s="43" t="inlineStr">
        <is>
          <t>0918.879.113</t>
        </is>
      </c>
      <c r="C3822" s="43" t="inlineStr">
        <is>
          <t>Sài Gòn</t>
        </is>
      </c>
      <c r="D3822" s="43" t="n"/>
      <c r="E3822" s="43" t="n"/>
      <c r="F3822" s="43" t="inlineStr">
        <is>
          <t>KH00292</t>
        </is>
      </c>
      <c r="G3822" s="43" t="n"/>
      <c r="H3822" s="43" t="inlineStr">
        <is>
          <t>TP. Hồ Chí Minh</t>
        </is>
      </c>
      <c r="I3822" s="43" t="n"/>
    </row>
    <row r="3823" ht="25" customHeight="1">
      <c r="A3823" s="45" t="inlineStr">
        <is>
          <t>Xưởng anh Sỹ - Quảng Ngãi/ 01653.297.225</t>
        </is>
      </c>
      <c r="B3823" s="45" t="inlineStr">
        <is>
          <t>01653.297.225</t>
        </is>
      </c>
      <c r="C3823" s="45" t="inlineStr">
        <is>
          <t>Nghĩa Hành, Quảng Ngãi</t>
        </is>
      </c>
      <c r="D3823" s="45" t="n"/>
      <c r="E3823" s="45" t="n"/>
      <c r="F3823" s="45" t="inlineStr">
        <is>
          <t>KH00291</t>
        </is>
      </c>
      <c r="G3823" s="45" t="n"/>
      <c r="H3823" s="45" t="inlineStr">
        <is>
          <t>Quảng Ngãi</t>
        </is>
      </c>
      <c r="I3823" s="45" t="n"/>
    </row>
    <row r="3824" ht="25" customHeight="1">
      <c r="A3824" s="43" t="inlineStr">
        <is>
          <t>Xưởng anh Tùng - SG/ 0907.646.562</t>
        </is>
      </c>
      <c r="B3824" s="43" t="inlineStr">
        <is>
          <t>0907.646.562</t>
        </is>
      </c>
      <c r="C3824" s="43" t="inlineStr">
        <is>
          <t>Sài Gòn</t>
        </is>
      </c>
      <c r="D3824" s="43" t="n"/>
      <c r="E3824" s="43" t="n"/>
      <c r="F3824" s="43" t="inlineStr">
        <is>
          <t>KH00290</t>
        </is>
      </c>
      <c r="G3824" s="43" t="n"/>
      <c r="H3824" s="43" t="inlineStr">
        <is>
          <t>TP. Hồ Chí Minh</t>
        </is>
      </c>
      <c r="I3824" s="43" t="n"/>
    </row>
    <row r="3825" ht="25" customHeight="1">
      <c r="A3825" s="45" t="inlineStr">
        <is>
          <t>Xưởng Chí Thông - Bình Chánh/ 0983.828.136</t>
        </is>
      </c>
      <c r="B3825" s="45" t="inlineStr">
        <is>
          <t>0983.828.136</t>
        </is>
      </c>
      <c r="C3825" s="45" t="inlineStr">
        <is>
          <t>Ngã 3 Quán Chuối, Bình Chánh, SG</t>
        </is>
      </c>
      <c r="D3825" s="45" t="n"/>
      <c r="E3825" s="45" t="n"/>
      <c r="F3825" s="45" t="inlineStr">
        <is>
          <t>KH00288</t>
        </is>
      </c>
      <c r="G3825" s="45" t="n"/>
      <c r="H3825" s="45" t="inlineStr">
        <is>
          <t>TP. Hồ Chí Minh</t>
        </is>
      </c>
      <c r="I3825" s="45" t="n"/>
    </row>
    <row r="3826" ht="25" customHeight="1">
      <c r="A3826" s="43" t="inlineStr">
        <is>
          <t>Cửa hàng Thanh Hiệp - Quy Nhơn/ 0905.772.836 - 0563.824.943</t>
        </is>
      </c>
      <c r="B3826" s="43" t="inlineStr">
        <is>
          <t>0905.772.836 / 0563.824.943</t>
        </is>
      </c>
      <c r="C3826" s="43" t="inlineStr">
        <is>
          <t>31 Hoàng Văn Thụ, TP Quy Nhơn, Bình Định</t>
        </is>
      </c>
      <c r="D3826" s="43" t="n"/>
      <c r="E3826" s="43" t="n"/>
      <c r="F3826" s="43" t="inlineStr">
        <is>
          <t>KH00289</t>
        </is>
      </c>
      <c r="G3826" s="43" t="n"/>
      <c r="H3826" s="43" t="inlineStr">
        <is>
          <t>Bình Định</t>
        </is>
      </c>
      <c r="I3826" s="43" t="n"/>
    </row>
    <row r="3827" ht="25" customHeight="1">
      <c r="A3827" s="45" t="inlineStr">
        <is>
          <t>Anh Sang - Bình Chánh/ 0908.275.762</t>
        </is>
      </c>
      <c r="B3827" s="45" t="inlineStr">
        <is>
          <t>0908.275.762</t>
        </is>
      </c>
      <c r="C3827" s="45" t="inlineStr">
        <is>
          <t>Bình Chánh, SG</t>
        </is>
      </c>
      <c r="D3827" s="45" t="n"/>
      <c r="E3827" s="45" t="n"/>
      <c r="F3827" s="45" t="inlineStr">
        <is>
          <t>KH00287</t>
        </is>
      </c>
      <c r="G3827" s="45" t="n"/>
      <c r="H3827" s="45" t="inlineStr">
        <is>
          <t>TP. Hồ Chí Minh</t>
        </is>
      </c>
      <c r="I3827" s="45" t="n"/>
    </row>
    <row r="3828" ht="25" customHeight="1">
      <c r="A3828" s="43" t="inlineStr">
        <is>
          <t>Quanzhou XinJie Engineering Machinery Co., Ltd</t>
        </is>
      </c>
      <c r="B3828" s="43" t="n"/>
      <c r="C3828" s="43" t="inlineStr">
        <is>
          <t>182 frong Street, Licheng area, Quanzhou, Fujian, China</t>
        </is>
      </c>
      <c r="D3828" s="43" t="n"/>
      <c r="E3828" s="43" t="n"/>
      <c r="F3828" s="43" t="inlineStr">
        <is>
          <t>XJ</t>
        </is>
      </c>
      <c r="G3828" s="43" t="n"/>
      <c r="H3828" s="43" t="n"/>
      <c r="I3828" s="43" t="n"/>
    </row>
    <row r="3829" ht="25" customHeight="1">
      <c r="A3829" s="45" t="inlineStr">
        <is>
          <t>Anh Ly - Quảng Ngãi/ 0918.083.077</t>
        </is>
      </c>
      <c r="B3829" s="45" t="inlineStr">
        <is>
          <t>0918.083.077</t>
        </is>
      </c>
      <c r="C3829" s="45" t="inlineStr">
        <is>
          <t>Quảng Ngãi</t>
        </is>
      </c>
      <c r="D3829" s="45" t="n"/>
      <c r="E3829" s="45" t="n"/>
      <c r="F3829" s="45" t="inlineStr">
        <is>
          <t>KH00286</t>
        </is>
      </c>
      <c r="G3829" s="45" t="n"/>
      <c r="H3829" s="45" t="inlineStr">
        <is>
          <t>Quảng Ngãi</t>
        </is>
      </c>
      <c r="I3829" s="45" t="n"/>
    </row>
    <row r="3830" ht="25" customHeight="1">
      <c r="A3830" s="43" t="inlineStr">
        <is>
          <t>Xưởng anh Vũ - Ê ka/ 0168.238.1639</t>
        </is>
      </c>
      <c r="B3830" s="43" t="inlineStr">
        <is>
          <t>0168.238.1639</t>
        </is>
      </c>
      <c r="C3830" s="43" t="inlineStr">
        <is>
          <t>Ê ka, ĐắkLắk</t>
        </is>
      </c>
      <c r="D3830" s="43" t="n"/>
      <c r="E3830" s="43" t="n"/>
      <c r="F3830" s="43" t="inlineStr">
        <is>
          <t>KH00284</t>
        </is>
      </c>
      <c r="G3830" s="43" t="n"/>
      <c r="H3830" s="43" t="inlineStr">
        <is>
          <t>Đắk Lắk</t>
        </is>
      </c>
      <c r="I3830" s="43" t="n"/>
    </row>
    <row r="3831" ht="25" customHeight="1">
      <c r="A3831" s="45" t="inlineStr">
        <is>
          <t>Công ty TNHH MTV DVTM Cơ Hội</t>
        </is>
      </c>
      <c r="B3831" s="45" t="n"/>
      <c r="C3831" s="45" t="inlineStr">
        <is>
          <t>53/5 Khu phố Tân Lập, P.Đông Hòa, Dĩ An, Bình Dương</t>
        </is>
      </c>
      <c r="D3831" s="45" t="n"/>
      <c r="E3831" s="45" t="n"/>
      <c r="F3831" s="45" t="inlineStr">
        <is>
          <t>KH00285</t>
        </is>
      </c>
      <c r="G3831" s="45" t="n"/>
      <c r="H3831" s="45" t="inlineStr">
        <is>
          <t>TP. Hồ Chí Minh</t>
        </is>
      </c>
      <c r="I3831" s="45" t="n"/>
    </row>
    <row r="3832" ht="25" customHeight="1">
      <c r="A3832" s="43" t="inlineStr">
        <is>
          <t>Anh Lạc - SG/ 0983.487.879</t>
        </is>
      </c>
      <c r="B3832" s="43" t="inlineStr">
        <is>
          <t>0983.487.879</t>
        </is>
      </c>
      <c r="C3832" s="43" t="inlineStr">
        <is>
          <t>Sài Gòn</t>
        </is>
      </c>
      <c r="D3832" s="43" t="n"/>
      <c r="E3832" s="43" t="n"/>
      <c r="F3832" s="43" t="inlineStr">
        <is>
          <t>KH00283</t>
        </is>
      </c>
      <c r="G3832" s="43" t="n"/>
      <c r="H3832" s="43" t="inlineStr">
        <is>
          <t>TP. Hồ Chí Minh</t>
        </is>
      </c>
      <c r="I3832" s="43" t="n"/>
    </row>
    <row r="3833" ht="25" customHeight="1">
      <c r="A3833" s="45" t="inlineStr">
        <is>
          <t>Chú Thương - QL13/ 0944.196.788</t>
        </is>
      </c>
      <c r="B3833" s="45" t="inlineStr">
        <is>
          <t>0944.196.788</t>
        </is>
      </c>
      <c r="C3833" s="45" t="inlineStr">
        <is>
          <t>Quốc lộ 13, SG</t>
        </is>
      </c>
      <c r="D3833" s="45" t="n"/>
      <c r="E3833" s="45" t="n"/>
      <c r="F3833" s="45" t="inlineStr">
        <is>
          <t>KH00281</t>
        </is>
      </c>
      <c r="G3833" s="45" t="n"/>
      <c r="H3833" s="45" t="inlineStr">
        <is>
          <t>TP. Hồ Chí Minh</t>
        </is>
      </c>
      <c r="I3833" s="45" t="n"/>
    </row>
    <row r="3834" ht="25" customHeight="1">
      <c r="A3834" s="43" t="inlineStr">
        <is>
          <t>Cửa hàng anh Chiêu - An Giang/ 0913.825.304 - Fax: 0763.941.948</t>
        </is>
      </c>
      <c r="B3834" s="43" t="inlineStr">
        <is>
          <t>0913.825.304 / 0763.941.948</t>
        </is>
      </c>
      <c r="C3834" s="43" t="inlineStr">
        <is>
          <t>38 Nguyễn Đình Chiểu, TP.Long Xuyên, An Giang</t>
        </is>
      </c>
      <c r="D3834" s="43" t="n"/>
      <c r="E3834" s="43" t="n"/>
      <c r="F3834" s="43" t="inlineStr">
        <is>
          <t>KH00282</t>
        </is>
      </c>
      <c r="G3834" s="43" t="n"/>
      <c r="H3834" s="43" t="inlineStr">
        <is>
          <t>An Giang</t>
        </is>
      </c>
      <c r="I3834" s="43" t="n"/>
    </row>
    <row r="3835" ht="25" customHeight="1">
      <c r="A3835" s="45" t="inlineStr">
        <is>
          <t>Anh Thâu - Quảng Ngãi/ 0913.488.528</t>
        </is>
      </c>
      <c r="B3835" s="45" t="inlineStr">
        <is>
          <t>0913.488.528</t>
        </is>
      </c>
      <c r="C3835" s="45" t="inlineStr">
        <is>
          <t>Quảng Ngãi</t>
        </is>
      </c>
      <c r="D3835" s="45" t="n"/>
      <c r="E3835" s="45" t="n"/>
      <c r="F3835" s="45" t="inlineStr">
        <is>
          <t>KH00279</t>
        </is>
      </c>
      <c r="G3835" s="45" t="n"/>
      <c r="H3835" s="45" t="inlineStr">
        <is>
          <t>Quảng Ngãi</t>
        </is>
      </c>
      <c r="I3835" s="45" t="n"/>
    </row>
    <row r="3836" ht="25" customHeight="1">
      <c r="A3836" s="43" t="inlineStr">
        <is>
          <t>Công ty CP Hà Đô 1 - Hà Nội / 043.756.8285, ANh Tiến - 0962.889.336</t>
        </is>
      </c>
      <c r="B3836" s="43" t="inlineStr">
        <is>
          <t>043.756.8285 / 0962.889.336</t>
        </is>
      </c>
      <c r="C3836" s="43" t="inlineStr">
        <is>
          <t>186 Hoàng Sâm, Cầu Giấy, Hà Nội</t>
        </is>
      </c>
      <c r="D3836" s="43" t="n"/>
      <c r="E3836" s="43" t="n"/>
      <c r="F3836" s="43" t="inlineStr">
        <is>
          <t>KH00280</t>
        </is>
      </c>
      <c r="G3836" s="43" t="n"/>
      <c r="H3836" s="43" t="n"/>
      <c r="I3836" s="43" t="n"/>
    </row>
    <row r="3837" ht="25" customHeight="1">
      <c r="A3837" s="45" t="inlineStr">
        <is>
          <t>Anh Dũng - Đắknông/ 0988.161.138</t>
        </is>
      </c>
      <c r="B3837" s="45" t="inlineStr">
        <is>
          <t>0988.161.138</t>
        </is>
      </c>
      <c r="C3837" s="45" t="inlineStr">
        <is>
          <t>TX Gia Nghĩa, Đắknông</t>
        </is>
      </c>
      <c r="D3837" s="45" t="n"/>
      <c r="E3837" s="45" t="n"/>
      <c r="F3837" s="45" t="inlineStr">
        <is>
          <t>KH00277</t>
        </is>
      </c>
      <c r="G3837" s="45" t="n"/>
      <c r="H3837" s="45" t="inlineStr">
        <is>
          <t>Đắk Nông</t>
        </is>
      </c>
      <c r="I3837" s="45" t="n"/>
    </row>
    <row r="3838" ht="25" customHeight="1">
      <c r="A3838" s="43" t="inlineStr">
        <is>
          <t>Cửa hàng cô Cần - Quảng Trị/ 0913.430.375</t>
        </is>
      </c>
      <c r="B3838" s="43" t="inlineStr">
        <is>
          <t>0913.430.375</t>
        </is>
      </c>
      <c r="C3838" s="43" t="inlineStr">
        <is>
          <t>Đông Hà - Quảng Trị</t>
        </is>
      </c>
      <c r="D3838" s="43" t="n"/>
      <c r="E3838" s="43" t="n"/>
      <c r="F3838" s="43" t="inlineStr">
        <is>
          <t>KH00278</t>
        </is>
      </c>
      <c r="G3838" s="43" t="n"/>
      <c r="H3838" s="43" t="n"/>
      <c r="I3838" s="43" t="n"/>
    </row>
    <row r="3839" ht="25" customHeight="1">
      <c r="A3839" s="45" t="inlineStr">
        <is>
          <t>Garage Thanh Sơn - Bình Chánh/ 0913.344.378</t>
        </is>
      </c>
      <c r="B3839" s="45" t="inlineStr">
        <is>
          <t>0913.344.378</t>
        </is>
      </c>
      <c r="C3839" s="45" t="inlineStr">
        <is>
          <t>D9/60 ấp 4, QL1A, Bình Chánh, TPHCM</t>
        </is>
      </c>
      <c r="D3839" s="45" t="n"/>
      <c r="E3839" s="45" t="n"/>
      <c r="F3839" s="45" t="inlineStr">
        <is>
          <t>KH00275</t>
        </is>
      </c>
      <c r="G3839" s="45" t="n"/>
      <c r="H3839" s="45" t="inlineStr">
        <is>
          <t>TP. Hồ Chí Minh</t>
        </is>
      </c>
      <c r="I3839" s="45" t="n"/>
    </row>
    <row r="3840" ht="25" customHeight="1">
      <c r="A3840" s="43" t="inlineStr">
        <is>
          <t>Huấn - Cty Long Hải/ 0986.398.866 - Fax: 3729.8005</t>
        </is>
      </c>
      <c r="B3840" s="43" t="inlineStr">
        <is>
          <t>0986.398.866</t>
        </is>
      </c>
      <c r="C3840" s="43" t="inlineStr">
        <is>
          <t>Thủ Đức, TPHCM</t>
        </is>
      </c>
      <c r="D3840" s="43" t="n"/>
      <c r="E3840" s="43" t="n"/>
      <c r="F3840" s="43" t="inlineStr">
        <is>
          <t>KH00276</t>
        </is>
      </c>
      <c r="G3840" s="43" t="n"/>
      <c r="H3840" s="43" t="inlineStr">
        <is>
          <t>TP. Hồ Chí Minh</t>
        </is>
      </c>
      <c r="I3840" s="43" t="n"/>
    </row>
    <row r="3841" ht="25" customHeight="1">
      <c r="A3841" s="45" t="inlineStr">
        <is>
          <t>Anh Thoan - Quảng Ngãi/ 0934.910.087</t>
        </is>
      </c>
      <c r="B3841" s="45" t="inlineStr">
        <is>
          <t>0934.910.087</t>
        </is>
      </c>
      <c r="C3841" s="45" t="inlineStr">
        <is>
          <t>Quảng Ngãi</t>
        </is>
      </c>
      <c r="D3841" s="45" t="n"/>
      <c r="E3841" s="45" t="n"/>
      <c r="F3841" s="45" t="inlineStr">
        <is>
          <t>KH00274</t>
        </is>
      </c>
      <c r="G3841" s="45" t="n"/>
      <c r="H3841" s="45" t="inlineStr">
        <is>
          <t>Quảng Ngãi</t>
        </is>
      </c>
      <c r="I3841" s="45" t="n"/>
    </row>
    <row r="3842" ht="25" customHeight="1">
      <c r="A3842" s="43" t="inlineStr">
        <is>
          <t>Công ty cổ phần đầu tư Việt Phan - Sài Gòn</t>
        </is>
      </c>
      <c r="B3842" s="43" t="n"/>
      <c r="C3842" s="43" t="inlineStr">
        <is>
          <t>241 Điện Biên Phủ, Phường 6, Quận 3, TP. HCM</t>
        </is>
      </c>
      <c r="D3842" s="43" t="n"/>
      <c r="E3842" s="43" t="n"/>
      <c r="F3842" s="43" t="inlineStr">
        <is>
          <t>KH00273</t>
        </is>
      </c>
      <c r="G3842" s="43" t="n"/>
      <c r="H3842" s="43" t="inlineStr">
        <is>
          <t>TP. Hồ Chí Minh</t>
        </is>
      </c>
      <c r="I3842" s="43" t="n"/>
    </row>
    <row r="3843" ht="25" customHeight="1">
      <c r="A3843" s="45" t="inlineStr">
        <is>
          <t>Anh Quốc Dũng - Lâm Đồng/ 0902.630.623</t>
        </is>
      </c>
      <c r="B3843" s="45" t="inlineStr">
        <is>
          <t>0902.630.623</t>
        </is>
      </c>
      <c r="C3843" s="45" t="inlineStr">
        <is>
          <t>Madagui, Lâm Đồng</t>
        </is>
      </c>
      <c r="D3843" s="45" t="n"/>
      <c r="E3843" s="45" t="n"/>
      <c r="F3843" s="45" t="inlineStr">
        <is>
          <t>KH00271</t>
        </is>
      </c>
      <c r="G3843" s="45" t="n"/>
      <c r="H3843" s="45" t="inlineStr">
        <is>
          <t>Lâm Đồng</t>
        </is>
      </c>
      <c r="I3843" s="45" t="n"/>
    </row>
    <row r="3844" ht="25" customHeight="1">
      <c r="A3844" s="43" t="inlineStr">
        <is>
          <t>Xưởng anh Hậu - Quảng Nam/ 0975.875.258</t>
        </is>
      </c>
      <c r="B3844" s="43" t="inlineStr">
        <is>
          <t>0975.875.258</t>
        </is>
      </c>
      <c r="C3844" s="43" t="inlineStr">
        <is>
          <t>Quảng Nam</t>
        </is>
      </c>
      <c r="D3844" s="43" t="n"/>
      <c r="E3844" s="43" t="n"/>
      <c r="F3844" s="43" t="inlineStr">
        <is>
          <t>KH00272</t>
        </is>
      </c>
      <c r="G3844" s="43" t="n"/>
      <c r="H3844" s="43" t="inlineStr">
        <is>
          <t>Quảng Nam</t>
        </is>
      </c>
      <c r="I3844" s="43" t="n"/>
    </row>
    <row r="3845" ht="25" customHeight="1">
      <c r="A3845" s="45" t="inlineStr">
        <is>
          <t>Cửa hàng anh Ngọc - Thanh Đa/ 0903.719.984</t>
        </is>
      </c>
      <c r="B3845" s="45" t="inlineStr">
        <is>
          <t>0903.719.984</t>
        </is>
      </c>
      <c r="C3845" s="45" t="inlineStr">
        <is>
          <t>Bình Quới, Thanh Đa, SG</t>
        </is>
      </c>
      <c r="D3845" s="45" t="n"/>
      <c r="E3845" s="45" t="n"/>
      <c r="F3845" s="45" t="inlineStr">
        <is>
          <t>KH00270</t>
        </is>
      </c>
      <c r="G3845" s="45" t="n"/>
      <c r="H3845" s="45" t="inlineStr">
        <is>
          <t>Hà Tĩnh</t>
        </is>
      </c>
      <c r="I3845" s="45" t="n"/>
    </row>
    <row r="3846" ht="25" customHeight="1">
      <c r="A3846" s="43" t="inlineStr">
        <is>
          <t>Cửa hàng Tú Hà - Hà Tĩnh/ 0917.501.999</t>
        </is>
      </c>
      <c r="B3846" s="43" t="inlineStr">
        <is>
          <t>0917.501.999</t>
        </is>
      </c>
      <c r="C3846" s="43" t="inlineStr">
        <is>
          <t>Hà Tĩnh</t>
        </is>
      </c>
      <c r="D3846" s="43" t="n"/>
      <c r="E3846" s="43" t="n"/>
      <c r="F3846" s="43" t="inlineStr">
        <is>
          <t>KH00269</t>
        </is>
      </c>
      <c r="G3846" s="43" t="n"/>
      <c r="H3846" s="43" t="n"/>
      <c r="I3846" s="43" t="n"/>
    </row>
    <row r="3847" ht="25" customHeight="1">
      <c r="A3847" s="45" t="inlineStr">
        <is>
          <t>Công ty TNHH Hà Anh - Gia Lai/ 0982.387.773</t>
        </is>
      </c>
      <c r="B3847" s="45" t="inlineStr">
        <is>
          <t>0982.387.773</t>
        </is>
      </c>
      <c r="C3847" s="45" t="inlineStr">
        <is>
          <t>226B Lê Đại Hành, P. Đống Đa, TP Pleiku, Gia lai</t>
        </is>
      </c>
      <c r="D3847" s="45" t="n"/>
      <c r="E3847" s="45" t="n"/>
      <c r="F3847" s="45" t="inlineStr">
        <is>
          <t>KH00268</t>
        </is>
      </c>
      <c r="G3847" s="45" t="n"/>
      <c r="H3847" s="45" t="inlineStr">
        <is>
          <t>Gia Lai</t>
        </is>
      </c>
      <c r="I3847" s="45" t="n"/>
    </row>
    <row r="3848" ht="25" customHeight="1">
      <c r="A3848" s="43" t="inlineStr">
        <is>
          <t>Công ty CP CONSTREXIM - Đầu tư và xây lắp cao tầng</t>
        </is>
      </c>
      <c r="B3848" s="43" t="n"/>
      <c r="C3848" s="43" t="inlineStr">
        <is>
          <t>Số 16, ngõ 117, Thái Hà, Đống Đa, Hà Nội</t>
        </is>
      </c>
      <c r="D3848" s="43" t="n"/>
      <c r="E3848" s="43" t="n"/>
      <c r="F3848" s="43" t="inlineStr">
        <is>
          <t>KH00267</t>
        </is>
      </c>
      <c r="G3848" s="43" t="n"/>
      <c r="H3848" s="43" t="n"/>
      <c r="I3848" s="43" t="n"/>
    </row>
    <row r="3849" ht="25" customHeight="1">
      <c r="A3849" s="45" t="inlineStr">
        <is>
          <t>Xưởng Bơm Thuỷ Lực Quốc Nam Lâm - QL13/ A Nhân- 0987.160.244</t>
        </is>
      </c>
      <c r="B3849" s="45" t="inlineStr">
        <is>
          <t>0987.160.244</t>
        </is>
      </c>
      <c r="C3849" s="45" t="inlineStr">
        <is>
          <t>911/3A, QL13, Thủ Đức, SG, gần cầu Vĩnh Bình</t>
        </is>
      </c>
      <c r="D3849" s="45" t="n"/>
      <c r="E3849" s="45" t="n"/>
      <c r="F3849" s="45" t="inlineStr">
        <is>
          <t>KH00265</t>
        </is>
      </c>
      <c r="G3849" s="45" t="n"/>
      <c r="H3849" s="45" t="inlineStr">
        <is>
          <t>TP. Hồ Chí Minh</t>
        </is>
      </c>
      <c r="I3849" s="45" t="n"/>
    </row>
    <row r="3850" ht="25" customHeight="1">
      <c r="A3850" s="43" t="inlineStr">
        <is>
          <t>Bãi máy anh Hùng - SG/ 0913.712.088</t>
        </is>
      </c>
      <c r="B3850" s="43" t="inlineStr">
        <is>
          <t>0913.712.088</t>
        </is>
      </c>
      <c r="C3850" s="43" t="inlineStr">
        <is>
          <t>Cây xăng Tân Vạn, SG</t>
        </is>
      </c>
      <c r="D3850" s="43" t="n"/>
      <c r="E3850" s="43" t="n"/>
      <c r="F3850" s="43" t="inlineStr">
        <is>
          <t>KH00266</t>
        </is>
      </c>
      <c r="G3850" s="43" t="n"/>
      <c r="H3850" s="43" t="inlineStr">
        <is>
          <t>TP. Hồ Chí Minh</t>
        </is>
      </c>
      <c r="I3850" s="43" t="n"/>
    </row>
    <row r="3851" ht="25" customHeight="1">
      <c r="A3851" s="45" t="inlineStr">
        <is>
          <t>Bãi máy anh Cấp - ĐắkLắk/ 0905.201.659</t>
        </is>
      </c>
      <c r="B3851" s="45" t="inlineStr">
        <is>
          <t>0905.201.659</t>
        </is>
      </c>
      <c r="C3851" s="45" t="inlineStr">
        <is>
          <t>ĐắkLắk</t>
        </is>
      </c>
      <c r="D3851" s="45" t="n"/>
      <c r="E3851" s="45" t="n"/>
      <c r="F3851" s="45" t="inlineStr">
        <is>
          <t>KH00264</t>
        </is>
      </c>
      <c r="G3851" s="45" t="n"/>
      <c r="H3851" s="45" t="inlineStr">
        <is>
          <t>Đắk Lắk</t>
        </is>
      </c>
      <c r="I3851" s="45" t="n"/>
    </row>
    <row r="3852" ht="25" customHeight="1">
      <c r="A3852" s="43" t="inlineStr">
        <is>
          <t>Gara A Minh - TP Kontum/ 0979.170.447</t>
        </is>
      </c>
      <c r="B3852" s="43" t="inlineStr">
        <is>
          <t>0979.170.447</t>
        </is>
      </c>
      <c r="C3852" s="43" t="inlineStr">
        <is>
          <t>29 Tôn Đức Thắng, P. Ngô Mây, TP Kontum</t>
        </is>
      </c>
      <c r="D3852" s="43" t="n"/>
      <c r="E3852" s="43" t="n"/>
      <c r="F3852" s="43" t="inlineStr">
        <is>
          <t>KH00263</t>
        </is>
      </c>
      <c r="G3852" s="43" t="n"/>
      <c r="H3852" s="43" t="inlineStr">
        <is>
          <t>Kon Tum</t>
        </is>
      </c>
      <c r="I3852" s="43" t="n"/>
    </row>
    <row r="3853" ht="25" customHeight="1">
      <c r="A3853" s="45" t="inlineStr">
        <is>
          <t>Xưởng anh Bằng (Kho hàng Nhật Minh) - SG/ 0913.799.164</t>
        </is>
      </c>
      <c r="B3853" s="45" t="inlineStr">
        <is>
          <t>0913.799.164</t>
        </is>
      </c>
      <c r="C3853" s="45" t="inlineStr">
        <is>
          <t>45C Xa lộ HN, Dĩ An, Bình Dương</t>
        </is>
      </c>
      <c r="D3853" s="45" t="n"/>
      <c r="E3853" s="45" t="n"/>
      <c r="F3853" s="45" t="inlineStr">
        <is>
          <t>KH00261</t>
        </is>
      </c>
      <c r="G3853" s="45" t="n"/>
      <c r="H3853" s="45" t="inlineStr">
        <is>
          <t>TP. Hồ Chí Minh</t>
        </is>
      </c>
      <c r="I3853" s="45" t="n"/>
    </row>
    <row r="3854" ht="25" customHeight="1">
      <c r="A3854" s="43" t="inlineStr">
        <is>
          <t>Gara Phú Phát - SG/ 0902.787.997</t>
        </is>
      </c>
      <c r="B3854" s="43" t="inlineStr">
        <is>
          <t>0902.787.997</t>
        </is>
      </c>
      <c r="C3854" s="43" t="inlineStr">
        <is>
          <t>215C Nơ Trang Long, Bình Thạnh, TPHCM</t>
        </is>
      </c>
      <c r="D3854" s="43" t="n"/>
      <c r="E3854" s="43" t="n"/>
      <c r="F3854" s="43" t="inlineStr">
        <is>
          <t>KH00260</t>
        </is>
      </c>
      <c r="G3854" s="43" t="n"/>
      <c r="H3854" s="43" t="inlineStr">
        <is>
          <t>TP. Hồ Chí Minh</t>
        </is>
      </c>
      <c r="I3854" s="43" t="n"/>
    </row>
    <row r="3855" ht="25" customHeight="1">
      <c r="A3855" s="45" t="inlineStr">
        <is>
          <t>Cửa hàng Huỳnh Nga - Phú Yên/ 0982.824.401</t>
        </is>
      </c>
      <c r="B3855" s="45" t="inlineStr">
        <is>
          <t>0982.824.401</t>
        </is>
      </c>
      <c r="C3855" s="45" t="inlineStr">
        <is>
          <t>Tuy Hòa, Phú Yên</t>
        </is>
      </c>
      <c r="D3855" s="45" t="n"/>
      <c r="E3855" s="45" t="n"/>
      <c r="F3855" s="45" t="inlineStr">
        <is>
          <t>KH00259</t>
        </is>
      </c>
      <c r="G3855" s="45" t="n"/>
      <c r="H3855" s="45" t="inlineStr">
        <is>
          <t>Phú Yên</t>
        </is>
      </c>
      <c r="I3855" s="45" t="n"/>
    </row>
    <row r="3856" ht="25" customHeight="1">
      <c r="A3856" s="43" t="inlineStr">
        <is>
          <t>Chú Kết - Nam Định</t>
        </is>
      </c>
      <c r="B3856" s="43" t="n"/>
      <c r="C3856" s="43" t="inlineStr">
        <is>
          <t>Nam Định</t>
        </is>
      </c>
      <c r="D3856" s="43" t="n"/>
      <c r="E3856" s="43" t="n"/>
      <c r="F3856" s="43" t="inlineStr">
        <is>
          <t>KH00257</t>
        </is>
      </c>
      <c r="G3856" s="43" t="n"/>
      <c r="H3856" s="43" t="n"/>
      <c r="I3856" s="43" t="n"/>
    </row>
    <row r="3857" ht="25" customHeight="1">
      <c r="A3857" s="45" t="inlineStr">
        <is>
          <t>Công ty CP Cơ khí và xây lắp An Ngãi - Quảng Ngãi/ A.Thuấn: 0913.418.234</t>
        </is>
      </c>
      <c r="B3857" s="45" t="inlineStr">
        <is>
          <t>0913.418.234</t>
        </is>
      </c>
      <c r="C3857" s="45" t="inlineStr">
        <is>
          <t>06 Nguyễn Thụy, TP Quảng Ngãi</t>
        </is>
      </c>
      <c r="D3857" s="45" t="n"/>
      <c r="E3857" s="45" t="n"/>
      <c r="F3857" s="45" t="inlineStr">
        <is>
          <t>KH00258</t>
        </is>
      </c>
      <c r="G3857" s="45" t="n"/>
      <c r="H3857" s="45" t="inlineStr">
        <is>
          <t>Quảng Ngãi</t>
        </is>
      </c>
      <c r="I3857" s="45" t="n"/>
    </row>
    <row r="3858" ht="25" customHeight="1">
      <c r="A3858" s="43" t="inlineStr">
        <is>
          <t>Chú Công - Gia Lai/ 0974.871.157</t>
        </is>
      </c>
      <c r="B3858" s="43" t="inlineStr">
        <is>
          <t>0974.871.157</t>
        </is>
      </c>
      <c r="C3858" s="43" t="inlineStr">
        <is>
          <t>01 Lê Đại Hành, TP Pleiku, Gia lai</t>
        </is>
      </c>
      <c r="D3858" s="43" t="n"/>
      <c r="E3858" s="43" t="n"/>
      <c r="F3858" s="43" t="inlineStr">
        <is>
          <t>KH00256</t>
        </is>
      </c>
      <c r="G3858" s="43" t="n"/>
      <c r="H3858" s="43" t="inlineStr">
        <is>
          <t>Gia Lai</t>
        </is>
      </c>
      <c r="I3858" s="43" t="n"/>
    </row>
    <row r="3859" ht="25" customHeight="1">
      <c r="A3859" s="45" t="inlineStr">
        <is>
          <t>Nguyễn Xuân Bình</t>
        </is>
      </c>
      <c r="B3859" s="45" t="n"/>
      <c r="C3859" s="45" t="inlineStr">
        <is>
          <t>CTCP Thiết Bị cơ giới Miền Nam</t>
        </is>
      </c>
      <c r="D3859" s="45" t="n"/>
      <c r="E3859" s="45" t="n"/>
      <c r="F3859" s="45" t="inlineStr">
        <is>
          <t>MN13</t>
        </is>
      </c>
      <c r="G3859" s="45" t="n"/>
      <c r="H3859" s="45" t="n"/>
      <c r="I3859" s="45" t="n"/>
    </row>
    <row r="3860" ht="25" customHeight="1">
      <c r="A3860" s="43" t="inlineStr">
        <is>
          <t>Xe khách Bắc Nam</t>
        </is>
      </c>
      <c r="B3860" s="43" t="n"/>
      <c r="C3860" s="43" t="inlineStr">
        <is>
          <t>Hà Nội</t>
        </is>
      </c>
      <c r="D3860" s="43" t="n"/>
      <c r="E3860" s="43" t="n"/>
      <c r="F3860" s="43" t="inlineStr">
        <is>
          <t>XEKHACH</t>
        </is>
      </c>
      <c r="G3860" s="43" t="n"/>
      <c r="H3860" s="43" t="n"/>
      <c r="I3860" s="43" t="n"/>
    </row>
    <row r="3861" ht="25" customHeight="1">
      <c r="A3861" s="45" t="inlineStr">
        <is>
          <t>Khách hàng Huế/ 0983.491.647</t>
        </is>
      </c>
      <c r="B3861" s="45" t="inlineStr">
        <is>
          <t>0983.491.647</t>
        </is>
      </c>
      <c r="C3861" s="45" t="inlineStr">
        <is>
          <t>Huế</t>
        </is>
      </c>
      <c r="D3861" s="45" t="n"/>
      <c r="E3861" s="45" t="n"/>
      <c r="F3861" s="45" t="inlineStr">
        <is>
          <t>KH00255</t>
        </is>
      </c>
      <c r="G3861" s="45" t="n"/>
      <c r="H3861" s="45" t="inlineStr">
        <is>
          <t>Thừa Thiên Huế</t>
        </is>
      </c>
      <c r="I3861" s="45" t="n"/>
    </row>
    <row r="3862" ht="25" customHeight="1">
      <c r="A3862" s="43" t="inlineStr">
        <is>
          <t>DNTN Vận Tải Thương Mại Thắng Lợi</t>
        </is>
      </c>
      <c r="B3862" s="43" t="n"/>
      <c r="C3862" s="43" t="inlineStr">
        <is>
          <t>209/1A, Ql 1K, KP. Tân An. P. Tân Đông Hiệp, TX Dĩ An, Bình Dương</t>
        </is>
      </c>
      <c r="D3862" s="43" t="n"/>
      <c r="E3862" s="43" t="n"/>
      <c r="F3862" s="43" t="inlineStr">
        <is>
          <t>THLOI</t>
        </is>
      </c>
      <c r="G3862" s="43" t="n"/>
      <c r="H3862" s="43" t="inlineStr">
        <is>
          <t>Bình Dương</t>
        </is>
      </c>
      <c r="I3862" s="43" t="n"/>
    </row>
    <row r="3863" ht="25" customHeight="1">
      <c r="A3863" s="45" t="inlineStr">
        <is>
          <t>QUANZHOU JINDIAN MACHINERY DEVELOPMENT CO., LTD</t>
        </is>
      </c>
      <c r="B3863" s="45" t="inlineStr">
        <is>
          <t>0086-0595-36288599</t>
        </is>
      </c>
      <c r="C3863" s="45" t="inlineStr">
        <is>
          <t>No.3 Jinxi road, Binjiang Machinery Parts Producing base, Nanan City, Fujian Provice</t>
        </is>
      </c>
      <c r="D3863" s="45" t="n"/>
      <c r="E3863" s="45" t="n"/>
      <c r="F3863" s="45" t="inlineStr">
        <is>
          <t>MH</t>
        </is>
      </c>
      <c r="G3863" s="45" t="n"/>
      <c r="H3863" s="45" t="n"/>
      <c r="I3863" s="45" t="n"/>
    </row>
    <row r="3864" ht="25" customHeight="1">
      <c r="A3864" s="43" t="inlineStr">
        <is>
          <t>ZHEJIANG WEILIN MECHANICAL CO., LTD (crankshaft)</t>
        </is>
      </c>
      <c r="B3864" s="43" t="n"/>
      <c r="C3864" s="43" t="inlineStr">
        <is>
          <t>CHINA</t>
        </is>
      </c>
      <c r="D3864" s="43" t="n"/>
      <c r="E3864" s="43" t="n"/>
      <c r="F3864" s="43" t="inlineStr">
        <is>
          <t>WL</t>
        </is>
      </c>
      <c r="G3864" s="43" t="n"/>
      <c r="H3864" s="43" t="n"/>
      <c r="I3864" s="43" t="n"/>
    </row>
    <row r="3865" ht="25" customHeight="1">
      <c r="A3865" s="45" t="inlineStr">
        <is>
          <t>Anh Liên - Tây Ninh/ 0983.853.853</t>
        </is>
      </c>
      <c r="B3865" s="45" t="inlineStr">
        <is>
          <t>0983.853.853</t>
        </is>
      </c>
      <c r="C3865" s="45" t="inlineStr">
        <is>
          <t>Trảng Bàng, Tây Ninh</t>
        </is>
      </c>
      <c r="D3865" s="45" t="n"/>
      <c r="E3865" s="45" t="n"/>
      <c r="F3865" s="45" t="inlineStr">
        <is>
          <t>KH00253</t>
        </is>
      </c>
      <c r="G3865" s="45" t="n"/>
      <c r="H3865" s="45" t="n"/>
      <c r="I3865" s="45" t="n"/>
    </row>
    <row r="3866" ht="25" customHeight="1">
      <c r="A3866" s="43" t="inlineStr">
        <is>
          <t>Xưởng Phúc Ân - Huế/ 0905.033.757</t>
        </is>
      </c>
      <c r="B3866" s="43" t="inlineStr">
        <is>
          <t>0905.033.757</t>
        </is>
      </c>
      <c r="C3866" s="43" t="inlineStr">
        <is>
          <t>Huế</t>
        </is>
      </c>
      <c r="D3866" s="43" t="n"/>
      <c r="E3866" s="43" t="n"/>
      <c r="F3866" s="43" t="inlineStr">
        <is>
          <t>KH00251</t>
        </is>
      </c>
      <c r="G3866" s="43" t="n"/>
      <c r="H3866" s="43" t="inlineStr">
        <is>
          <t>Thừa Thiên Huế</t>
        </is>
      </c>
      <c r="I3866" s="43" t="n"/>
    </row>
    <row r="3867" ht="25" customHeight="1">
      <c r="A3867" s="45" t="inlineStr">
        <is>
          <t>Anh Sơn - Bình Phước/ 01235.461.620</t>
        </is>
      </c>
      <c r="B3867" s="45" t="inlineStr">
        <is>
          <t>01235.461.620</t>
        </is>
      </c>
      <c r="C3867" s="45" t="inlineStr">
        <is>
          <t>Bình Phước</t>
        </is>
      </c>
      <c r="D3867" s="45" t="n"/>
      <c r="E3867" s="45" t="n"/>
      <c r="F3867" s="45" t="inlineStr">
        <is>
          <t>KH00252</t>
        </is>
      </c>
      <c r="G3867" s="45" t="n"/>
      <c r="H3867" s="45" t="n"/>
      <c r="I3867" s="45" t="n"/>
    </row>
    <row r="3868" ht="25" customHeight="1">
      <c r="A3868" s="43" t="inlineStr">
        <is>
          <t>Chị Hồng - SG/ 0918.326.389</t>
        </is>
      </c>
      <c r="B3868" s="43" t="inlineStr">
        <is>
          <t>0918.326.389</t>
        </is>
      </c>
      <c r="C3868" s="43" t="inlineStr">
        <is>
          <t>Sài Gòn</t>
        </is>
      </c>
      <c r="D3868" s="43" t="n"/>
      <c r="E3868" s="43" t="n"/>
      <c r="F3868" s="43" t="inlineStr">
        <is>
          <t>KH00250</t>
        </is>
      </c>
      <c r="G3868" s="43" t="n"/>
      <c r="H3868" s="43" t="inlineStr">
        <is>
          <t>TP. Hồ Chí Minh</t>
        </is>
      </c>
      <c r="I3868" s="43" t="n"/>
    </row>
    <row r="3869" ht="25" customHeight="1">
      <c r="A3869" s="45" t="inlineStr">
        <is>
          <t>Xưởng Vũ Cường - Tiền Giang/ Anh Huy - 0919.036.420</t>
        </is>
      </c>
      <c r="B3869" s="45" t="inlineStr">
        <is>
          <t>0919.036.420</t>
        </is>
      </c>
      <c r="C3869" s="45" t="inlineStr">
        <is>
          <t>Gò Công, Tiền Giang</t>
        </is>
      </c>
      <c r="D3869" s="45" t="n"/>
      <c r="E3869" s="45" t="n"/>
      <c r="F3869" s="45" t="inlineStr">
        <is>
          <t>KH00247</t>
        </is>
      </c>
      <c r="G3869" s="45" t="n"/>
      <c r="H3869" s="45" t="inlineStr">
        <is>
          <t>Tiền Giang</t>
        </is>
      </c>
      <c r="I3869" s="45" t="n"/>
    </row>
    <row r="3870" ht="25" customHeight="1">
      <c r="A3870" s="43" t="inlineStr">
        <is>
          <t>Cửa hàng anh Tín - Quảng Nam/ 0935.505.739 - 0912.337.449 - Fax: 0510.6254.331</t>
        </is>
      </c>
      <c r="B3870" s="43" t="inlineStr">
        <is>
          <t>0935.505.739 / 0912.337.449 / 0510.6254.331</t>
        </is>
      </c>
      <c r="C3870" s="43" t="inlineStr">
        <is>
          <t>Quảng Nam</t>
        </is>
      </c>
      <c r="D3870" s="43" t="n"/>
      <c r="E3870" s="43" t="n"/>
      <c r="F3870" s="43" t="inlineStr">
        <is>
          <t>KH00248</t>
        </is>
      </c>
      <c r="G3870" s="43" t="n"/>
      <c r="H3870" s="43" t="inlineStr">
        <is>
          <t>Quảng Nam</t>
        </is>
      </c>
      <c r="I3870" s="43" t="n"/>
    </row>
    <row r="3871" ht="25" customHeight="1">
      <c r="A3871" s="45" t="inlineStr">
        <is>
          <t>Anh Liêm - Phú Yên/ 0903.574.104</t>
        </is>
      </c>
      <c r="B3871" s="45" t="inlineStr">
        <is>
          <t>0903.574.104</t>
        </is>
      </c>
      <c r="C3871" s="45" t="inlineStr">
        <is>
          <t>Phú Yên</t>
        </is>
      </c>
      <c r="D3871" s="45" t="n"/>
      <c r="E3871" s="45" t="n"/>
      <c r="F3871" s="45" t="inlineStr">
        <is>
          <t>KH00249</t>
        </is>
      </c>
      <c r="G3871" s="45" t="n"/>
      <c r="H3871" s="45" t="inlineStr">
        <is>
          <t>Phú Yên</t>
        </is>
      </c>
      <c r="I3871" s="45" t="n"/>
    </row>
    <row r="3872" ht="25" customHeight="1">
      <c r="A3872" s="43" t="inlineStr">
        <is>
          <t>Xưởng anh Sâm - Trà Vinh/ 0916.367.779</t>
        </is>
      </c>
      <c r="B3872" s="43" t="inlineStr">
        <is>
          <t>0916.367.779</t>
        </is>
      </c>
      <c r="C3872" s="43" t="inlineStr">
        <is>
          <t>Trà Vinh</t>
        </is>
      </c>
      <c r="D3872" s="43" t="n"/>
      <c r="E3872" s="43" t="n"/>
      <c r="F3872" s="43" t="inlineStr">
        <is>
          <t>KH00246</t>
        </is>
      </c>
      <c r="G3872" s="43" t="n"/>
      <c r="H3872" s="43" t="n"/>
      <c r="I3872" s="43" t="n"/>
    </row>
    <row r="3873" ht="25" customHeight="1">
      <c r="A3873" s="45" t="inlineStr">
        <is>
          <t>Chú Gỡ - Bình Dương/ 01668.717.777 - A.Ngân Campuchia: 0972.122.799</t>
        </is>
      </c>
      <c r="B3873" s="45" t="inlineStr">
        <is>
          <t>01668.717.777 / 0972.122.799</t>
        </is>
      </c>
      <c r="C3873" s="45" t="inlineStr">
        <is>
          <t>Cây Xăng Bàu Bàng 2 (Qua KCN Bàu Bàng 2km), Lạc Xuyên, Bến Cát, Bình Dương</t>
        </is>
      </c>
      <c r="D3873" s="45" t="n"/>
      <c r="E3873" s="45" t="n"/>
      <c r="F3873" s="45" t="inlineStr">
        <is>
          <t>KH00245</t>
        </is>
      </c>
      <c r="G3873" s="45" t="n"/>
      <c r="H3873" s="45" t="n"/>
      <c r="I3873" s="45" t="n"/>
    </row>
    <row r="3874" ht="25" customHeight="1">
      <c r="A3874" s="43" t="inlineStr">
        <is>
          <t>Công ty TNHH XD-TM số 1 - Quảng Bình</t>
        </is>
      </c>
      <c r="B3874" s="43" t="n"/>
      <c r="C3874" s="43" t="inlineStr">
        <is>
          <t>An Ninh - Quảng Ninh - Quảng Bình</t>
        </is>
      </c>
      <c r="D3874" s="43" t="n"/>
      <c r="E3874" s="43" t="n"/>
      <c r="F3874" s="43" t="inlineStr">
        <is>
          <t>KH00244</t>
        </is>
      </c>
      <c r="G3874" s="43" t="n"/>
      <c r="H3874" s="43" t="inlineStr">
        <is>
          <t>Gia Lai</t>
        </is>
      </c>
      <c r="I3874" s="43" t="n"/>
    </row>
    <row r="3875" ht="25" customHeight="1">
      <c r="A3875" s="45" t="inlineStr">
        <is>
          <t>Công ty xây dựng Thành Đạt - Quảng Ngãi/ 0914.434.722</t>
        </is>
      </c>
      <c r="B3875" s="45" t="inlineStr">
        <is>
          <t>0914.434.722</t>
        </is>
      </c>
      <c r="C3875" s="45" t="inlineStr">
        <is>
          <t>Nghĩa Hành, Quảng Ngãi</t>
        </is>
      </c>
      <c r="D3875" s="45" t="n"/>
      <c r="E3875" s="45" t="n"/>
      <c r="F3875" s="45" t="inlineStr">
        <is>
          <t>KH00242</t>
        </is>
      </c>
      <c r="G3875" s="45" t="n"/>
      <c r="H3875" s="45" t="inlineStr">
        <is>
          <t>Quảng Ngãi</t>
        </is>
      </c>
      <c r="I3875" s="45" t="n"/>
    </row>
    <row r="3876" ht="25" customHeight="1">
      <c r="A3876" s="43" t="inlineStr">
        <is>
          <t>Xưởng Duy Vũ- Đà Lạt/ 0978.767.407-0937.399.490, C My - 0962.696.469</t>
        </is>
      </c>
      <c r="B3876" s="43" t="inlineStr">
        <is>
          <t>0978.767.407-0937 / 0962.696.469</t>
        </is>
      </c>
      <c r="C3876" s="43" t="inlineStr">
        <is>
          <t>Đà Lạt, Lâm Đồng</t>
        </is>
      </c>
      <c r="D3876" s="43" t="n"/>
      <c r="E3876" s="43" t="n"/>
      <c r="F3876" s="43" t="inlineStr">
        <is>
          <t>KH00243</t>
        </is>
      </c>
      <c r="G3876" s="43" t="n"/>
      <c r="H3876" s="43" t="inlineStr">
        <is>
          <t>Lâm Đồng</t>
        </is>
      </c>
      <c r="I3876" s="43" t="n"/>
    </row>
    <row r="3877" ht="25" customHeight="1">
      <c r="A3877" s="45" t="inlineStr">
        <is>
          <t>Anh Toản - Phú Yên/ 0978.644.417</t>
        </is>
      </c>
      <c r="B3877" s="45" t="inlineStr">
        <is>
          <t>0978.644.417</t>
        </is>
      </c>
      <c r="C3877" s="45" t="inlineStr">
        <is>
          <t>Phú Yên</t>
        </is>
      </c>
      <c r="D3877" s="45" t="n"/>
      <c r="E3877" s="45" t="n"/>
      <c r="F3877" s="45" t="inlineStr">
        <is>
          <t>KH00241</t>
        </is>
      </c>
      <c r="G3877" s="45" t="n"/>
      <c r="H3877" s="45" t="inlineStr">
        <is>
          <t>Phú Yên</t>
        </is>
      </c>
      <c r="I3877" s="45" t="n"/>
    </row>
    <row r="3878" ht="25" customHeight="1">
      <c r="A3878" s="43" t="inlineStr">
        <is>
          <t>Anh Phong - SG/ 0904.453.686</t>
        </is>
      </c>
      <c r="B3878" s="43" t="inlineStr">
        <is>
          <t>0904.453.686</t>
        </is>
      </c>
      <c r="C3878" s="43" t="inlineStr">
        <is>
          <t>Gần Siêu thị Metro An Phú, Q2, TPHCM</t>
        </is>
      </c>
      <c r="D3878" s="43" t="n"/>
      <c r="E3878" s="43" t="n"/>
      <c r="F3878" s="43" t="inlineStr">
        <is>
          <t>KH00240</t>
        </is>
      </c>
      <c r="G3878" s="43" t="n"/>
      <c r="H3878" s="43" t="inlineStr">
        <is>
          <t>TP. Hồ Chí Minh</t>
        </is>
      </c>
      <c r="I3878" s="43" t="n"/>
    </row>
    <row r="3879" ht="25" customHeight="1">
      <c r="A3879" s="45" t="inlineStr">
        <is>
          <t>Bãi máy Lê Dũng - SG/ 0964.645.465</t>
        </is>
      </c>
      <c r="B3879" s="45" t="inlineStr">
        <is>
          <t>0964.645.465</t>
        </is>
      </c>
      <c r="C3879" s="45" t="inlineStr">
        <is>
          <t>Số 8, QL 1A, Linh Trung, Thủ Đức (Gần Đại học Nông Lâm, Sài Gòn)</t>
        </is>
      </c>
      <c r="D3879" s="45" t="n"/>
      <c r="E3879" s="45" t="n"/>
      <c r="F3879" s="45" t="inlineStr">
        <is>
          <t>KH00239</t>
        </is>
      </c>
      <c r="G3879" s="45" t="n"/>
      <c r="H3879" s="45" t="inlineStr">
        <is>
          <t>TP. Hồ Chí Minh</t>
        </is>
      </c>
      <c r="I3879" s="45" t="n"/>
    </row>
    <row r="3880" ht="25" customHeight="1">
      <c r="A3880" s="43" t="inlineStr">
        <is>
          <t>Xưởng Hiệp Lực - Quảng Ngãi/ 0914.429.902</t>
        </is>
      </c>
      <c r="B3880" s="43" t="inlineStr">
        <is>
          <t>0914.429.902</t>
        </is>
      </c>
      <c r="C3880" s="43" t="inlineStr">
        <is>
          <t>Tổ 10, Phường Quảng Phú, TP. Quảng Ngãi</t>
        </is>
      </c>
      <c r="D3880" s="43" t="n"/>
      <c r="E3880" s="43" t="n"/>
      <c r="F3880" s="43" t="inlineStr">
        <is>
          <t>KH00238</t>
        </is>
      </c>
      <c r="G3880" s="43" t="n"/>
      <c r="H3880" s="43" t="inlineStr">
        <is>
          <t>Quảng Ngãi</t>
        </is>
      </c>
      <c r="I3880" s="43" t="n"/>
    </row>
    <row r="3881" ht="25" customHeight="1">
      <c r="A3881" s="45" t="inlineStr">
        <is>
          <t>Anh Hùng - ĐắkLắk/ 0942.934.632</t>
        </is>
      </c>
      <c r="B3881" s="45" t="inlineStr">
        <is>
          <t>0942.934.632</t>
        </is>
      </c>
      <c r="C3881" s="45" t="inlineStr">
        <is>
          <t>Buôn Ma Thuột, ĐắkLắk</t>
        </is>
      </c>
      <c r="D3881" s="45" t="n"/>
      <c r="E3881" s="45" t="n"/>
      <c r="F3881" s="45" t="inlineStr">
        <is>
          <t>KH00237</t>
        </is>
      </c>
      <c r="G3881" s="45" t="n"/>
      <c r="H3881" s="45" t="inlineStr">
        <is>
          <t>Đắk Lắk</t>
        </is>
      </c>
      <c r="I3881" s="45" t="n"/>
    </row>
    <row r="3882" ht="25" customHeight="1">
      <c r="A3882" s="43" t="inlineStr">
        <is>
          <t>anh Khâm - Trà Vinh/ 0932.905.669</t>
        </is>
      </c>
      <c r="B3882" s="43" t="inlineStr">
        <is>
          <t>0932.905.669</t>
        </is>
      </c>
      <c r="C3882" s="43" t="inlineStr">
        <is>
          <t>Trà Vinh</t>
        </is>
      </c>
      <c r="D3882" s="43" t="n"/>
      <c r="E3882" s="43" t="n"/>
      <c r="F3882" s="43" t="inlineStr">
        <is>
          <t>KH00236</t>
        </is>
      </c>
      <c r="G3882" s="43" t="n"/>
      <c r="H3882" s="43" t="inlineStr">
        <is>
          <t>Trà Vinh</t>
        </is>
      </c>
      <c r="I3882" s="43" t="n"/>
    </row>
    <row r="3883" ht="25" customHeight="1">
      <c r="A3883" s="45" t="inlineStr">
        <is>
          <t>Công ty Minh Anh - ĐắkLắk/ 0903.544.849</t>
        </is>
      </c>
      <c r="B3883" s="45" t="inlineStr">
        <is>
          <t>0903.544.849</t>
        </is>
      </c>
      <c r="C3883" s="45" t="inlineStr">
        <is>
          <t>86 Ngô Quyền, TP Buôn Ma Thuột, ĐắkLắk</t>
        </is>
      </c>
      <c r="D3883" s="45" t="n"/>
      <c r="E3883" s="45" t="n"/>
      <c r="F3883" s="45" t="inlineStr">
        <is>
          <t>KH00235</t>
        </is>
      </c>
      <c r="G3883" s="45" t="n"/>
      <c r="H3883" s="45" t="inlineStr">
        <is>
          <t>Đắk Lắk</t>
        </is>
      </c>
      <c r="I3883" s="45" t="n"/>
    </row>
    <row r="3884" ht="25" customHeight="1">
      <c r="A3884" s="43" t="inlineStr">
        <is>
          <t>Xưởng anh Dũng - Quảng Trị/ 0914.011.081</t>
        </is>
      </c>
      <c r="B3884" s="43" t="inlineStr">
        <is>
          <t>0914.011.081</t>
        </is>
      </c>
      <c r="C3884" s="43" t="inlineStr">
        <is>
          <t>Đông Hà - Quảng Trị</t>
        </is>
      </c>
      <c r="D3884" s="43" t="n"/>
      <c r="E3884" s="43" t="n"/>
      <c r="F3884" s="43" t="inlineStr">
        <is>
          <t>KH00234</t>
        </is>
      </c>
      <c r="G3884" s="43" t="n"/>
      <c r="H3884" s="43" t="n"/>
      <c r="I3884" s="43" t="n"/>
    </row>
    <row r="3885" ht="25" customHeight="1">
      <c r="A3885" s="45" t="inlineStr">
        <is>
          <t>Xưởng anh Và- Đức Trọng/ 0915.599.269</t>
        </is>
      </c>
      <c r="B3885" s="45" t="inlineStr">
        <is>
          <t>0915.599.269</t>
        </is>
      </c>
      <c r="C3885" s="45" t="inlineStr">
        <is>
          <t>Đức Trọng, Lâm Đồng</t>
        </is>
      </c>
      <c r="D3885" s="45" t="n"/>
      <c r="E3885" s="45" t="n"/>
      <c r="F3885" s="45" t="inlineStr">
        <is>
          <t>KH00233</t>
        </is>
      </c>
      <c r="G3885" s="45" t="n"/>
      <c r="H3885" s="45" t="inlineStr">
        <is>
          <t>Lâm Đồng</t>
        </is>
      </c>
      <c r="I3885" s="45" t="n"/>
    </row>
    <row r="3886" ht="25" customHeight="1">
      <c r="A3886" s="43" t="inlineStr">
        <is>
          <t>Công ty Intreons/ A.Phú:01269.027.620</t>
        </is>
      </c>
      <c r="B3886" s="43" t="inlineStr">
        <is>
          <t>01269.027.620</t>
        </is>
      </c>
      <c r="C3886" s="43" t="inlineStr">
        <is>
          <t>Đường Nguyễn Văn Linh, TPHCM</t>
        </is>
      </c>
      <c r="D3886" s="43" t="n"/>
      <c r="E3886" s="43" t="n"/>
      <c r="F3886" s="43" t="inlineStr">
        <is>
          <t>KH00232</t>
        </is>
      </c>
      <c r="G3886" s="43" t="n"/>
      <c r="H3886" s="43" t="inlineStr">
        <is>
          <t>TP. Hồ Chí Minh</t>
        </is>
      </c>
      <c r="I3886" s="43" t="n"/>
    </row>
    <row r="3887" ht="25" customHeight="1">
      <c r="A3887" s="45" t="inlineStr">
        <is>
          <t>Xưởng anh Bình - Long Xuyên/ 0939.969.899</t>
        </is>
      </c>
      <c r="B3887" s="45" t="inlineStr">
        <is>
          <t>0939.969.899</t>
        </is>
      </c>
      <c r="C3887" s="45" t="inlineStr">
        <is>
          <t>Long Xuyên - An Giang</t>
        </is>
      </c>
      <c r="D3887" s="45" t="n"/>
      <c r="E3887" s="45" t="n"/>
      <c r="F3887" s="45" t="inlineStr">
        <is>
          <t>KH00230</t>
        </is>
      </c>
      <c r="G3887" s="45" t="n"/>
      <c r="H3887" s="45" t="inlineStr">
        <is>
          <t>An Giang</t>
        </is>
      </c>
      <c r="I3887" s="45" t="n"/>
    </row>
    <row r="3888" ht="25" customHeight="1">
      <c r="A3888" s="43" t="inlineStr">
        <is>
          <t>Công ty cổ phần E.C.O.N</t>
        </is>
      </c>
      <c r="B3888" s="43" t="n"/>
      <c r="C3888" s="43" t="inlineStr">
        <is>
          <t>A34, Dương Quảng Hàm, P5, Q. Gò Vấp</t>
        </is>
      </c>
      <c r="D3888" s="43" t="n"/>
      <c r="E3888" s="43" t="n"/>
      <c r="F3888" s="43" t="inlineStr">
        <is>
          <t>KH00231</t>
        </is>
      </c>
      <c r="G3888" s="43" t="n"/>
      <c r="H3888" s="43" t="inlineStr">
        <is>
          <t>TP. Hồ Chí Minh</t>
        </is>
      </c>
      <c r="I3888" s="43" t="n"/>
    </row>
    <row r="3889" ht="25" customHeight="1">
      <c r="A3889" s="45" t="inlineStr">
        <is>
          <t>Xưởng Văn Bài - SG/ 0903.910.596</t>
        </is>
      </c>
      <c r="B3889" s="45" t="inlineStr">
        <is>
          <t>0903.910.596</t>
        </is>
      </c>
      <c r="C3889" s="45" t="inlineStr">
        <is>
          <t>Quốc lộ 13, Sài Gòn</t>
        </is>
      </c>
      <c r="D3889" s="45" t="n"/>
      <c r="E3889" s="45" t="n"/>
      <c r="F3889" s="45" t="inlineStr">
        <is>
          <t>KH00228</t>
        </is>
      </c>
      <c r="G3889" s="45" t="n"/>
      <c r="H3889" s="45" t="inlineStr">
        <is>
          <t>TP. Hồ Chí Minh</t>
        </is>
      </c>
      <c r="I3889" s="45" t="n"/>
    </row>
    <row r="3890" ht="25" customHeight="1">
      <c r="A3890" s="43" t="inlineStr">
        <is>
          <t>Xưởng Thanh Điền - An Giang/ 0913.511.710</t>
        </is>
      </c>
      <c r="B3890" s="43" t="inlineStr">
        <is>
          <t>0913.511.710</t>
        </is>
      </c>
      <c r="C3890" s="43" t="inlineStr">
        <is>
          <t>Long Xuyên, An Giang</t>
        </is>
      </c>
      <c r="D3890" s="43" t="n"/>
      <c r="E3890" s="43" t="n"/>
      <c r="F3890" s="43" t="inlineStr">
        <is>
          <t>KH00227</t>
        </is>
      </c>
      <c r="G3890" s="43" t="n"/>
      <c r="H3890" s="43" t="inlineStr">
        <is>
          <t>An Giang</t>
        </is>
      </c>
      <c r="I3890" s="43" t="n"/>
    </row>
    <row r="3891" ht="25" customHeight="1">
      <c r="A3891" s="45" t="inlineStr">
        <is>
          <t>Xưởng Nguyễn Trường Tộ - Gia Lai/ 0988.029.645</t>
        </is>
      </c>
      <c r="B3891" s="45" t="inlineStr">
        <is>
          <t>0988.029.645</t>
        </is>
      </c>
      <c r="C3891" s="45" t="inlineStr">
        <is>
          <t>193 Lê Thánh Tôn, TP Pleiku, Gia Lai</t>
        </is>
      </c>
      <c r="D3891" s="45" t="n"/>
      <c r="E3891" s="45" t="n"/>
      <c r="F3891" s="45" t="inlineStr">
        <is>
          <t>KH00226</t>
        </is>
      </c>
      <c r="G3891" s="45" t="n"/>
      <c r="H3891" s="45" t="inlineStr">
        <is>
          <t>Gia Lai</t>
        </is>
      </c>
      <c r="I3891" s="45" t="n"/>
    </row>
    <row r="3892" ht="25" customHeight="1">
      <c r="A3892" s="43" t="inlineStr">
        <is>
          <t>Cửa hàng Cơ khí Đệ Thắng - Kiên Giang/ Chị Đang: 0963.007.986 - Fax:0773.837.449</t>
        </is>
      </c>
      <c r="B3892" s="43" t="inlineStr">
        <is>
          <t>0963.007.986 / 0773.837.449</t>
        </is>
      </c>
      <c r="C3892" s="43" t="inlineStr">
        <is>
          <t>QL80, qua chợ số 1 Mong Thọ 700m (gần cây xăng Bảy Lúa), Châu Thành, Kiên Giang</t>
        </is>
      </c>
      <c r="D3892" s="43" t="n"/>
      <c r="E3892" s="43" t="n"/>
      <c r="F3892" s="43" t="inlineStr">
        <is>
          <t>KH00225</t>
        </is>
      </c>
      <c r="G3892" s="43" t="n"/>
      <c r="H3892" s="43" t="inlineStr">
        <is>
          <t>Kiên Giang</t>
        </is>
      </c>
      <c r="I3892" s="43" t="n"/>
    </row>
    <row r="3893" ht="25" customHeight="1">
      <c r="A3893" s="45" t="inlineStr">
        <is>
          <t>Công ty Xây dựng Đồng Khánh - Quảng Ngãi/ 0918.287.499 - Fax: 0553.811.205</t>
        </is>
      </c>
      <c r="B3893" s="45" t="inlineStr">
        <is>
          <t>0918.287.499 / 0553.811.205</t>
        </is>
      </c>
      <c r="C3893" s="45" t="inlineStr">
        <is>
          <t>151 Nguyễn Đình Chiểu, TP Quảng Ngãi</t>
        </is>
      </c>
      <c r="D3893" s="45" t="n"/>
      <c r="E3893" s="45" t="n"/>
      <c r="F3893" s="45" t="inlineStr">
        <is>
          <t>KH00224</t>
        </is>
      </c>
      <c r="G3893" s="45" t="n"/>
      <c r="H3893" s="45" t="inlineStr">
        <is>
          <t>Quảng Ngãi</t>
        </is>
      </c>
      <c r="I3893" s="45" t="n"/>
    </row>
    <row r="3894" ht="25" customHeight="1">
      <c r="A3894" s="43" t="inlineStr">
        <is>
          <t>Anh Bắc - Tam Bình/0983.799.722</t>
        </is>
      </c>
      <c r="B3894" s="43" t="inlineStr">
        <is>
          <t>0983.799.722</t>
        </is>
      </c>
      <c r="C3894" s="43" t="inlineStr">
        <is>
          <t>42 Tam Bình, Thủ Đức, TPHCM</t>
        </is>
      </c>
      <c r="D3894" s="43" t="n"/>
      <c r="E3894" s="43" t="n"/>
      <c r="F3894" s="43" t="inlineStr">
        <is>
          <t>KH00223</t>
        </is>
      </c>
      <c r="G3894" s="43" t="n"/>
      <c r="H3894" s="43" t="inlineStr">
        <is>
          <t>TP. Hồ Chí Minh</t>
        </is>
      </c>
      <c r="I3894" s="43" t="n"/>
    </row>
    <row r="3895" ht="25" customHeight="1">
      <c r="A3895" s="45" t="inlineStr">
        <is>
          <t>Công ty CP Hương Thủy - Huế</t>
        </is>
      </c>
      <c r="B3895" s="45" t="n"/>
      <c r="C3895" s="45" t="inlineStr">
        <is>
          <t>103D Trường Chinh, TP Huế</t>
        </is>
      </c>
      <c r="D3895" s="45" t="n"/>
      <c r="E3895" s="45" t="n"/>
      <c r="F3895" s="45" t="inlineStr">
        <is>
          <t>KH00220</t>
        </is>
      </c>
      <c r="G3895" s="45" t="n"/>
      <c r="H3895" s="45" t="inlineStr">
        <is>
          <t>Thừa Thiên Huế</t>
        </is>
      </c>
      <c r="I3895" s="45" t="n"/>
    </row>
    <row r="3896" ht="25" customHeight="1">
      <c r="A3896" s="43" t="inlineStr">
        <is>
          <t>Cửa hàng Chị Khôi - Đồng Tháp/ 0914.679.144 - Fax: 0673.827.125 mail: quangkhai125@gmail.com</t>
        </is>
      </c>
      <c r="B3896" s="43" t="inlineStr">
        <is>
          <t>0673.827.125 / 0914.679.144</t>
        </is>
      </c>
      <c r="C3896" s="43" t="inlineStr">
        <is>
          <t>Tam Nông - Đồng Tháp</t>
        </is>
      </c>
      <c r="D3896" s="43" t="n"/>
      <c r="E3896" s="43" t="n"/>
      <c r="F3896" s="43" t="inlineStr">
        <is>
          <t>KH00221</t>
        </is>
      </c>
      <c r="G3896" s="43" t="n"/>
      <c r="H3896" s="43" t="inlineStr">
        <is>
          <t>Đồng Tháp</t>
        </is>
      </c>
      <c r="I3896" s="43" t="n"/>
    </row>
    <row r="3897" ht="25" customHeight="1">
      <c r="A3897" s="45" t="inlineStr">
        <is>
          <t>Xưởng anh Hòa - SG/ 0935.685.394</t>
        </is>
      </c>
      <c r="B3897" s="45" t="inlineStr">
        <is>
          <t>0935.685.394</t>
        </is>
      </c>
      <c r="C3897" s="45" t="inlineStr">
        <is>
          <t>96 QL1A, Thủ Đức - TP HCM (Cầu Vượt Bình Phước)</t>
        </is>
      </c>
      <c r="D3897" s="45" t="n"/>
      <c r="E3897" s="45" t="n"/>
      <c r="F3897" s="45" t="inlineStr">
        <is>
          <t>KH00222</t>
        </is>
      </c>
      <c r="G3897" s="45" t="n"/>
      <c r="H3897" s="45" t="inlineStr">
        <is>
          <t>TP. Hồ Chí Minh</t>
        </is>
      </c>
      <c r="I3897" s="45" t="n"/>
    </row>
    <row r="3898" ht="25" customHeight="1">
      <c r="A3898" s="43" t="inlineStr">
        <is>
          <t>XIAMEN DALIANG TRADING CO., LTD</t>
        </is>
      </c>
      <c r="B3898" s="43" t="inlineStr">
        <is>
          <t>0086.592.3666.581</t>
        </is>
      </c>
      <c r="C3898" s="43" t="inlineStr">
        <is>
          <t>Room 12A, A Jinlong, BLDG, No. 250 Dongdu Huli, Xiamen, China</t>
        </is>
      </c>
      <c r="D3898" s="43" t="n"/>
      <c r="E3898" s="43" t="n"/>
      <c r="F3898" s="43" t="inlineStr">
        <is>
          <t>RH</t>
        </is>
      </c>
      <c r="G3898" s="43" t="n"/>
      <c r="H3898" s="43" t="n"/>
      <c r="I3898" s="43" t="n"/>
    </row>
    <row r="3899" ht="25" customHeight="1">
      <c r="A3899" s="45" t="inlineStr">
        <is>
          <t>Xưởng anh Minh - Bảo Lộc/ 0909.868.060</t>
        </is>
      </c>
      <c r="B3899" s="45" t="inlineStr">
        <is>
          <t>0909.868.060</t>
        </is>
      </c>
      <c r="C3899" s="45" t="inlineStr">
        <is>
          <t>57 Hà Giang, TP Bảo Lộc, Lâm Đồng</t>
        </is>
      </c>
      <c r="D3899" s="45" t="n"/>
      <c r="E3899" s="45" t="n"/>
      <c r="F3899" s="45" t="inlineStr">
        <is>
          <t>KH00219</t>
        </is>
      </c>
      <c r="G3899" s="45" t="n"/>
      <c r="H3899" s="45" t="inlineStr">
        <is>
          <t>Lâm Đồng</t>
        </is>
      </c>
      <c r="I3899" s="45" t="n"/>
    </row>
    <row r="3900" ht="25" customHeight="1">
      <c r="A3900" s="43" t="inlineStr">
        <is>
          <t>Xưởng Ngọc Minh - Gia Lai/ 01629.607.167</t>
        </is>
      </c>
      <c r="B3900" s="43" t="inlineStr">
        <is>
          <t>01629.607.167</t>
        </is>
      </c>
      <c r="C3900" s="43" t="inlineStr">
        <is>
          <t>Gia Lai</t>
        </is>
      </c>
      <c r="D3900" s="43" t="n"/>
      <c r="E3900" s="43" t="n"/>
      <c r="F3900" s="43" t="inlineStr">
        <is>
          <t>KH00218</t>
        </is>
      </c>
      <c r="G3900" s="43" t="n"/>
      <c r="H3900" s="43" t="inlineStr">
        <is>
          <t>Gia Lai</t>
        </is>
      </c>
      <c r="I3900" s="43" t="n"/>
    </row>
    <row r="3901" ht="25" customHeight="1">
      <c r="A3901" s="45" t="inlineStr">
        <is>
          <t>Cơ quan thuế</t>
        </is>
      </c>
      <c r="B3901" s="45" t="n"/>
      <c r="C3901" s="45" t="n"/>
      <c r="D3901" s="45" t="n"/>
      <c r="E3901" s="45" t="n"/>
      <c r="F3901" s="45" t="inlineStr">
        <is>
          <t>CCTHUE</t>
        </is>
      </c>
      <c r="G3901" s="45" t="n"/>
      <c r="H3901" s="45" t="n"/>
      <c r="I3901" s="45" t="n"/>
    </row>
    <row r="3902" ht="25" customHeight="1">
      <c r="A3902" s="43" t="inlineStr">
        <is>
          <t>Công ty vận tải</t>
        </is>
      </c>
      <c r="B3902" s="43" t="n"/>
      <c r="C3902" s="43" t="n"/>
      <c r="D3902" s="43" t="n"/>
      <c r="E3902" s="43" t="n"/>
      <c r="F3902" s="43" t="inlineStr">
        <is>
          <t>VTAI</t>
        </is>
      </c>
      <c r="G3902" s="43" t="n"/>
      <c r="H3902" s="43" t="n"/>
      <c r="I3902" s="43" t="n"/>
    </row>
    <row r="3903" ht="25" customHeight="1">
      <c r="A3903" s="45" t="inlineStr">
        <is>
          <t>Xưởng anh Tình - Quảng Trị/ 0913.457.821</t>
        </is>
      </c>
      <c r="B3903" s="45" t="inlineStr">
        <is>
          <t>0913.457.821</t>
        </is>
      </c>
      <c r="C3903" s="45" t="inlineStr">
        <is>
          <t>Km3, Quốc lộ 9, Đông Hà, Quảng Trị</t>
        </is>
      </c>
      <c r="D3903" s="45" t="n"/>
      <c r="E3903" s="45" t="n"/>
      <c r="F3903" s="45" t="inlineStr">
        <is>
          <t>KH00217</t>
        </is>
      </c>
      <c r="G3903" s="45" t="n"/>
      <c r="H3903" s="45" t="n"/>
      <c r="I3903" s="45" t="n"/>
    </row>
    <row r="3904" ht="25" customHeight="1">
      <c r="A3904" s="43" t="inlineStr">
        <is>
          <t>Bãi máy Lý Lập - SG/ 0966.927.933/ 0937.891.613</t>
        </is>
      </c>
      <c r="B3904" s="43" t="inlineStr">
        <is>
          <t>0966.927.933 / 0937.891.613</t>
        </is>
      </c>
      <c r="C3904" s="43" t="inlineStr">
        <is>
          <t>Đại học Nông Lâm-, TPHCM</t>
        </is>
      </c>
      <c r="D3904" s="43" t="n"/>
      <c r="E3904" s="43" t="n"/>
      <c r="F3904" s="43" t="inlineStr">
        <is>
          <t>KH00216</t>
        </is>
      </c>
      <c r="G3904" s="43" t="n"/>
      <c r="H3904" s="43" t="inlineStr">
        <is>
          <t>TP. Hồ Chí Minh</t>
        </is>
      </c>
      <c r="I3904" s="43" t="n"/>
    </row>
    <row r="3905" ht="25" customHeight="1">
      <c r="A3905" s="45" t="inlineStr">
        <is>
          <t>Anh Sáng - Tàu Bắc Nam/ 0975.515.658</t>
        </is>
      </c>
      <c r="B3905" s="45" t="inlineStr">
        <is>
          <t>0975.515.658</t>
        </is>
      </c>
      <c r="C3905" s="45" t="inlineStr">
        <is>
          <t>Ga Giáp Bát</t>
        </is>
      </c>
      <c r="D3905" s="45" t="n"/>
      <c r="E3905" s="45" t="n"/>
      <c r="F3905" s="45" t="inlineStr">
        <is>
          <t>KVL</t>
        </is>
      </c>
      <c r="G3905" s="45" t="n"/>
      <c r="H3905" s="45" t="n"/>
      <c r="I3905" s="45" t="n"/>
    </row>
    <row r="3906" ht="25" customHeight="1">
      <c r="A3906" s="43" t="inlineStr">
        <is>
          <t>Nguyễn Trọng Nghĩa</t>
        </is>
      </c>
      <c r="B3906" s="43" t="n"/>
      <c r="C3906" s="43" t="inlineStr">
        <is>
          <t>Hải Phòng</t>
        </is>
      </c>
      <c r="D3906" s="43" t="n"/>
      <c r="E3906" s="43" t="n"/>
      <c r="F3906" s="43" t="inlineStr">
        <is>
          <t>MN12</t>
        </is>
      </c>
      <c r="G3906" s="43" t="n"/>
      <c r="H3906" s="43" t="n"/>
      <c r="I3906" s="43" t="n"/>
    </row>
    <row r="3907" ht="25" customHeight="1">
      <c r="A3907" s="45" t="inlineStr">
        <is>
          <t>CH Phương Nga - Kon Tum/Chị Nga: 0946.407.873 - 0909.243.995 (Zalo)</t>
        </is>
      </c>
      <c r="B3907" s="45" t="inlineStr">
        <is>
          <t>0946.407.873 / 0909.243.995</t>
        </is>
      </c>
      <c r="C3907" s="45" t="inlineStr">
        <is>
          <t>463 Phan Đình Phùng, P. Duy Tân, TP Kon Tum</t>
        </is>
      </c>
      <c r="D3907" s="45" t="n"/>
      <c r="E3907" s="45" t="n"/>
      <c r="F3907" s="45" t="inlineStr">
        <is>
          <t>KH00215</t>
        </is>
      </c>
      <c r="G3907" s="45" t="n"/>
      <c r="H3907" s="45" t="inlineStr">
        <is>
          <t>Kon Tum</t>
        </is>
      </c>
      <c r="I3907" s="45" t="n"/>
    </row>
    <row r="3908" ht="25" customHeight="1">
      <c r="A3908" s="43" t="inlineStr">
        <is>
          <t>Công ty TNHH XDTM Thế Toàn</t>
        </is>
      </c>
      <c r="B3908" s="43" t="n"/>
      <c r="C3908" s="43" t="inlineStr">
        <is>
          <t>Số 16, đường số 2, Cư xá Chu Văn An, P26, Q.Bình Thạnh, TPHCM</t>
        </is>
      </c>
      <c r="D3908" s="43" t="n"/>
      <c r="E3908" s="43" t="n"/>
      <c r="F3908" s="43" t="inlineStr">
        <is>
          <t>TT</t>
        </is>
      </c>
      <c r="G3908" s="43" t="n"/>
      <c r="H3908" s="43" t="n"/>
      <c r="I3908" s="43" t="n"/>
    </row>
    <row r="3909" ht="25" customHeight="1">
      <c r="A3909" s="45" t="inlineStr">
        <is>
          <t>Xưởng anh Ngàn - SG/ 0918.030.152</t>
        </is>
      </c>
      <c r="B3909" s="45" t="inlineStr">
        <is>
          <t>0918.030.152</t>
        </is>
      </c>
      <c r="C3909" s="45" t="inlineStr">
        <is>
          <t>Tam Bình, Thủ Đức, SG</t>
        </is>
      </c>
      <c r="D3909" s="45" t="n"/>
      <c r="E3909" s="45" t="n"/>
      <c r="F3909" s="45" t="inlineStr">
        <is>
          <t>KH00214</t>
        </is>
      </c>
      <c r="G3909" s="45" t="n"/>
      <c r="H3909" s="45" t="inlineStr">
        <is>
          <t>TP. Hồ Chí Minh</t>
        </is>
      </c>
      <c r="I3909" s="45" t="n"/>
    </row>
    <row r="3910" ht="25" customHeight="1">
      <c r="A3910" s="43" t="inlineStr">
        <is>
          <t>Công ty Hưng Phú - Huế/ 0915.555.099</t>
        </is>
      </c>
      <c r="B3910" s="43" t="inlineStr">
        <is>
          <t>0915.555.099</t>
        </is>
      </c>
      <c r="C3910" s="43" t="inlineStr">
        <is>
          <t>Thừa Thiên Huế</t>
        </is>
      </c>
      <c r="D3910" s="43" t="n"/>
      <c r="E3910" s="43" t="n"/>
      <c r="F3910" s="43" t="inlineStr">
        <is>
          <t>KH00213</t>
        </is>
      </c>
      <c r="G3910" s="43" t="n"/>
      <c r="H3910" s="43" t="inlineStr">
        <is>
          <t>Thừa Thiên Huế</t>
        </is>
      </c>
      <c r="I3910" s="43" t="n"/>
    </row>
    <row r="3911" ht="25" customHeight="1">
      <c r="A3911" s="45" t="inlineStr">
        <is>
          <t>Xưởng Ngọc Vĩnh - Quảng Ngãi/ 0914.324.081</t>
        </is>
      </c>
      <c r="B3911" s="45" t="inlineStr">
        <is>
          <t>0914.324.081</t>
        </is>
      </c>
      <c r="C3911" s="45" t="inlineStr">
        <is>
          <t>Quảng Ngãi</t>
        </is>
      </c>
      <c r="D3911" s="45" t="n"/>
      <c r="E3911" s="45" t="n"/>
      <c r="F3911" s="45" t="inlineStr">
        <is>
          <t>KH00212</t>
        </is>
      </c>
      <c r="G3911" s="45" t="n"/>
      <c r="H3911" s="45" t="inlineStr">
        <is>
          <t>Quảng Ngãi</t>
        </is>
      </c>
      <c r="I3911" s="45" t="n"/>
    </row>
    <row r="3912" ht="25" customHeight="1">
      <c r="A3912" s="43" t="inlineStr">
        <is>
          <t>DNTN Tiến Hoàng - Gia Lai/ anh Khoa - 0986.781.686</t>
        </is>
      </c>
      <c r="B3912" s="43" t="inlineStr">
        <is>
          <t>0986.781.686</t>
        </is>
      </c>
      <c r="C3912" s="43" t="inlineStr">
        <is>
          <t>68 Đặng Thai Mai, TP Pleiku, Gia Lai</t>
        </is>
      </c>
      <c r="D3912" s="43" t="n"/>
      <c r="E3912" s="43" t="n"/>
      <c r="F3912" s="43" t="inlineStr">
        <is>
          <t>KH00211</t>
        </is>
      </c>
      <c r="G3912" s="43" t="n"/>
      <c r="H3912" s="43" t="inlineStr">
        <is>
          <t>Gia Lai</t>
        </is>
      </c>
      <c r="I3912" s="43" t="n"/>
    </row>
    <row r="3913" ht="25" customHeight="1">
      <c r="A3913" s="45" t="inlineStr">
        <is>
          <t>Anh Đoàn - Bạc Liêu/ 0913.734.841</t>
        </is>
      </c>
      <c r="B3913" s="45" t="inlineStr">
        <is>
          <t>0913.734.841</t>
        </is>
      </c>
      <c r="C3913" s="45" t="inlineStr">
        <is>
          <t>Xã Tân Phong, huyện Giá Rai, Bạc Liêu</t>
        </is>
      </c>
      <c r="D3913" s="45" t="n"/>
      <c r="E3913" s="45" t="n"/>
      <c r="F3913" s="45" t="inlineStr">
        <is>
          <t>KH00208</t>
        </is>
      </c>
      <c r="G3913" s="45" t="n"/>
      <c r="H3913" s="45" t="inlineStr">
        <is>
          <t>Bạc Liêu</t>
        </is>
      </c>
      <c r="I3913" s="45" t="n"/>
    </row>
    <row r="3914" ht="25" customHeight="1">
      <c r="A3914" s="43" t="inlineStr">
        <is>
          <t>Anh SAMBATH - Campuchia/8559.7701.1739 - 088.3344.555</t>
        </is>
      </c>
      <c r="B3914" s="43" t="inlineStr">
        <is>
          <t>088.3344.555 / 8559.7701.1739</t>
        </is>
      </c>
      <c r="C3914" s="43" t="inlineStr">
        <is>
          <t>Campuchia</t>
        </is>
      </c>
      <c r="D3914" s="43" t="n"/>
      <c r="E3914" s="43" t="inlineStr">
        <is>
          <t>Gửi hàng: Đường số 8, đối diện nhà thi đấu Q6. ĐT: 0913.884.424 (Trang), 0918.197.423 (Hải)</t>
        </is>
      </c>
      <c r="F3914" s="43" t="inlineStr">
        <is>
          <t>KH00209</t>
        </is>
      </c>
      <c r="G3914" s="43" t="n"/>
      <c r="H3914" s="43" t="inlineStr">
        <is>
          <t>Campuchia</t>
        </is>
      </c>
      <c r="I3914" s="43" t="n"/>
    </row>
    <row r="3915" ht="25" customHeight="1">
      <c r="A3915" s="45" t="inlineStr">
        <is>
          <t>Xưởng Nhật Dũng - Xa lộ HN/ 0982.958.407</t>
        </is>
      </c>
      <c r="B3915" s="45" t="inlineStr">
        <is>
          <t>0982.958.407</t>
        </is>
      </c>
      <c r="C3915" s="45" t="inlineStr">
        <is>
          <t>Sài Gòn</t>
        </is>
      </c>
      <c r="D3915" s="45" t="n"/>
      <c r="E3915" s="45" t="n"/>
      <c r="F3915" s="45" t="inlineStr">
        <is>
          <t>KH00210</t>
        </is>
      </c>
      <c r="G3915" s="45" t="n"/>
      <c r="H3915" s="45" t="inlineStr">
        <is>
          <t>TP. Hồ Chí Minh</t>
        </is>
      </c>
      <c r="I3915" s="45" t="n"/>
    </row>
    <row r="3916" ht="25" customHeight="1">
      <c r="A3916" s="43" t="inlineStr">
        <is>
          <t>Xưởng anh Thanh - Phú Yên/ 0905.162.190</t>
        </is>
      </c>
      <c r="B3916" s="43" t="inlineStr">
        <is>
          <t>0905.162.190</t>
        </is>
      </c>
      <c r="C3916" s="43" t="inlineStr">
        <is>
          <t>Km số 4, Đường Nguyễn Tất Thành, Liên Trì, Bình Kiến, TP Tuy Hòa, Phú Yên</t>
        </is>
      </c>
      <c r="D3916" s="43" t="n"/>
      <c r="E3916" s="43" t="n"/>
      <c r="F3916" s="43" t="inlineStr">
        <is>
          <t>KH00207</t>
        </is>
      </c>
      <c r="G3916" s="43" t="n"/>
      <c r="H3916" s="43" t="inlineStr">
        <is>
          <t>Phú Yên</t>
        </is>
      </c>
      <c r="I3916" s="43" t="n"/>
    </row>
    <row r="3917" ht="25" customHeight="1">
      <c r="A3917" s="45" t="inlineStr">
        <is>
          <t>Cửa hàng Thành Công - Đà Nẵng/ Chị Mai: 0935.414.888</t>
        </is>
      </c>
      <c r="B3917" s="45" t="inlineStr">
        <is>
          <t>0935.414.888</t>
        </is>
      </c>
      <c r="C3917" s="45" t="inlineStr">
        <is>
          <t>63 Nguyễn Tri Phương, TP Đà Nẵng</t>
        </is>
      </c>
      <c r="D3917" s="45" t="n"/>
      <c r="E3917" s="45" t="inlineStr">
        <is>
          <t>Gửi HĐ về số 32 Lương Định Của, Cẩm Lệ, Đà Nẵng</t>
        </is>
      </c>
      <c r="F3917" s="45" t="inlineStr">
        <is>
          <t>KH00206</t>
        </is>
      </c>
      <c r="G3917" s="45" t="n"/>
      <c r="H3917" s="45" t="inlineStr">
        <is>
          <t>Đà Nẵng</t>
        </is>
      </c>
      <c r="I3917" s="45" t="n"/>
    </row>
    <row r="3918" ht="25" customHeight="1">
      <c r="A3918" s="43" t="inlineStr">
        <is>
          <t>Xưởng anh Dũng - Quảng Ngãi/ 0982.909.447</t>
        </is>
      </c>
      <c r="B3918" s="43" t="inlineStr">
        <is>
          <t>0982.909.447</t>
        </is>
      </c>
      <c r="C3918" s="43" t="inlineStr">
        <is>
          <t>Dốc Sỏi, út một, Quảng Ngãi</t>
        </is>
      </c>
      <c r="D3918" s="43" t="n"/>
      <c r="E3918" s="43" t="n"/>
      <c r="F3918" s="43" t="inlineStr">
        <is>
          <t>KH00205</t>
        </is>
      </c>
      <c r="G3918" s="43" t="n"/>
      <c r="H3918" s="43" t="inlineStr">
        <is>
          <t>Quảng Ngãi</t>
        </is>
      </c>
      <c r="I3918" s="43" t="n"/>
    </row>
    <row r="3919" ht="25" customHeight="1">
      <c r="A3919" s="45" t="inlineStr">
        <is>
          <t>WUXI JIANGXISPRING MANUFACTURE CO; LTD</t>
        </is>
      </c>
      <c r="B3919" s="45" t="n"/>
      <c r="C3919" s="45" t="inlineStr">
        <is>
          <t>Meicun Qunxing Industrial Park, Wuxi, Jiangsu, China</t>
        </is>
      </c>
      <c r="D3919" s="45" t="n"/>
      <c r="E3919" s="45" t="n"/>
      <c r="F3919" s="45" t="inlineStr">
        <is>
          <t>JX</t>
        </is>
      </c>
      <c r="G3919" s="45" t="n"/>
      <c r="H3919" s="45" t="n"/>
      <c r="I3919" s="45" t="n"/>
    </row>
    <row r="3920" ht="25" customHeight="1">
      <c r="A3920" s="43" t="inlineStr">
        <is>
          <t>DNTN Huy Hiệu - Quảng Bình/ 0912.157.910</t>
        </is>
      </c>
      <c r="B3920" s="43" t="inlineStr">
        <is>
          <t>0912.157.910</t>
        </is>
      </c>
      <c r="C3920" s="43" t="inlineStr">
        <is>
          <t>Lộc Ninh, TP Đồng Hới, Quảng Bình</t>
        </is>
      </c>
      <c r="D3920" s="43" t="n"/>
      <c r="E3920" s="43" t="n"/>
      <c r="F3920" s="43" t="inlineStr">
        <is>
          <t>KH00203</t>
        </is>
      </c>
      <c r="G3920" s="43" t="n"/>
      <c r="H3920" s="43" t="n"/>
      <c r="I3920" s="43" t="n"/>
    </row>
    <row r="3921" ht="25" customHeight="1">
      <c r="A3921" s="45" t="inlineStr">
        <is>
          <t>Xưởng Hoài Sơn - Quảng Bình/ 0912.149.652</t>
        </is>
      </c>
      <c r="B3921" s="45" t="inlineStr">
        <is>
          <t>0912.149.652</t>
        </is>
      </c>
      <c r="C3921" s="45" t="inlineStr">
        <is>
          <t>TP Đồng Hới, Quảng Bình</t>
        </is>
      </c>
      <c r="D3921" s="45" t="n"/>
      <c r="E3921" s="45" t="n"/>
      <c r="F3921" s="45" t="inlineStr">
        <is>
          <t>KH00204</t>
        </is>
      </c>
      <c r="G3921" s="45" t="n"/>
      <c r="H3921" s="45" t="n"/>
      <c r="I3921" s="45" t="n"/>
    </row>
    <row r="3922" ht="25" customHeight="1">
      <c r="A3922" s="43" t="inlineStr">
        <is>
          <t>Anh Chính - Ninh Bình/ 0989.906.886</t>
        </is>
      </c>
      <c r="B3922" s="43" t="inlineStr">
        <is>
          <t>0989.906.886</t>
        </is>
      </c>
      <c r="C3922" s="43" t="inlineStr">
        <is>
          <t>Ninh Bình</t>
        </is>
      </c>
      <c r="D3922" s="43" t="n"/>
      <c r="E3922" s="43" t="inlineStr">
        <is>
          <t>Vũ Văn Chính</t>
        </is>
      </c>
      <c r="F3922" s="43" t="inlineStr">
        <is>
          <t>NBINH</t>
        </is>
      </c>
      <c r="G3922" s="43" t="n"/>
      <c r="H3922" s="43" t="n"/>
      <c r="I3922" s="43" t="n"/>
    </row>
    <row r="3923" ht="25" customHeight="1">
      <c r="A3923" s="45" t="inlineStr">
        <is>
          <t>Xưởng chú Tuồng - Đà Nẵng/ 0913.403.702 - Fax: 05113.720.200</t>
        </is>
      </c>
      <c r="B3923" s="45" t="inlineStr">
        <is>
          <t>0913.403.702 / 05113.720.200</t>
        </is>
      </c>
      <c r="C3923" s="45" t="inlineStr">
        <is>
          <t>243 Trường Chinh, Đà Nẵng</t>
        </is>
      </c>
      <c r="D3923" s="45" t="n"/>
      <c r="E3923" s="45" t="n"/>
      <c r="F3923" s="45" t="inlineStr">
        <is>
          <t>KH00202</t>
        </is>
      </c>
      <c r="G3923" s="45" t="n"/>
      <c r="H3923" s="45" t="inlineStr">
        <is>
          <t>Đà Nẵng</t>
        </is>
      </c>
      <c r="I3923" s="45" t="n"/>
    </row>
    <row r="3924" ht="25" customHeight="1">
      <c r="A3924" s="43" t="inlineStr">
        <is>
          <t>Cửa hàng chị Liên - Đà Nẵng/ 0905.565.368- Fax: 05113.741.707</t>
        </is>
      </c>
      <c r="B3924" s="43" t="inlineStr">
        <is>
          <t>0905.565.368- / 05113.741.707</t>
        </is>
      </c>
      <c r="C3924" s="43" t="inlineStr">
        <is>
          <t>117 Lý Thái Tổ, Đà Nẵng</t>
        </is>
      </c>
      <c r="D3924" s="43" t="n"/>
      <c r="E3924" s="43" t="n"/>
      <c r="F3924" s="43" t="inlineStr">
        <is>
          <t>KH00201</t>
        </is>
      </c>
      <c r="G3924" s="43" t="n"/>
      <c r="H3924" s="43" t="inlineStr">
        <is>
          <t>Đà Nẵng</t>
        </is>
      </c>
      <c r="I3924" s="43" t="n"/>
    </row>
    <row r="3925" ht="25" customHeight="1">
      <c r="A3925" s="45" t="inlineStr">
        <is>
          <t>Cửa hàng Vĩnh Thắng - Huế/ 0905.290.055 - Tel: 0543.812.342</t>
        </is>
      </c>
      <c r="B3925" s="45" t="inlineStr">
        <is>
          <t>0905.290.055 / 0543.812.342</t>
        </is>
      </c>
      <c r="C3925" s="45" t="inlineStr">
        <is>
          <t>169 Hùng Vương, TP Huế</t>
        </is>
      </c>
      <c r="D3925" s="45" t="n"/>
      <c r="E3925" s="45" t="inlineStr">
        <is>
          <t>Gửi xe quen: 75K-4298/ 0905.938.216</t>
        </is>
      </c>
      <c r="F3925" s="45" t="inlineStr">
        <is>
          <t>KH00199</t>
        </is>
      </c>
      <c r="G3925" s="45" t="n"/>
      <c r="H3925" s="45" t="inlineStr">
        <is>
          <t>Thừa Thiên Huế</t>
        </is>
      </c>
      <c r="I3925" s="45" t="n"/>
    </row>
    <row r="3926" ht="25" customHeight="1">
      <c r="A3926" s="43" t="inlineStr">
        <is>
          <t>Anh Nhân - SG/ 0986.207.422</t>
        </is>
      </c>
      <c r="B3926" s="43" t="inlineStr">
        <is>
          <t>0986.207.422</t>
        </is>
      </c>
      <c r="C3926" s="43" t="inlineStr">
        <is>
          <t>Cầu Đồng Nai</t>
        </is>
      </c>
      <c r="D3926" s="43" t="n"/>
      <c r="E3926" s="43" t="n"/>
      <c r="F3926" s="43" t="inlineStr">
        <is>
          <t>KH00200</t>
        </is>
      </c>
      <c r="G3926" s="43" t="n"/>
      <c r="H3926" s="43" t="inlineStr">
        <is>
          <t>TP. Hồ Chí Minh</t>
        </is>
      </c>
      <c r="I3926" s="43" t="n"/>
    </row>
    <row r="3927" ht="25" customHeight="1">
      <c r="A3927" s="45" t="inlineStr">
        <is>
          <t>Xưởng anh Trúc - Phù Cát/ 0906.541.893</t>
        </is>
      </c>
      <c r="B3927" s="45" t="inlineStr">
        <is>
          <t>0906.541.893</t>
        </is>
      </c>
      <c r="C3927" s="45" t="inlineStr">
        <is>
          <t>Phù Cát - Bình Định</t>
        </is>
      </c>
      <c r="D3927" s="45" t="n"/>
      <c r="E3927" s="45" t="n"/>
      <c r="F3927" s="45" t="inlineStr">
        <is>
          <t>KH00198</t>
        </is>
      </c>
      <c r="G3927" s="45" t="n"/>
      <c r="H3927" s="45" t="inlineStr">
        <is>
          <t>Bình Định</t>
        </is>
      </c>
      <c r="I3927" s="45" t="n"/>
    </row>
    <row r="3928" ht="25" customHeight="1">
      <c r="A3928" s="43" t="inlineStr">
        <is>
          <t>Xưởng anh Thế - Phú Yên/ 0905.461.868</t>
        </is>
      </c>
      <c r="B3928" s="43" t="inlineStr">
        <is>
          <t>0905.461.868</t>
        </is>
      </c>
      <c r="C3928" s="43" t="inlineStr">
        <is>
          <t>Km số 7, Quốc lộ 1A, TP Tuy Hòa, Phú Yên</t>
        </is>
      </c>
      <c r="D3928" s="43" t="n"/>
      <c r="E3928" s="43" t="n"/>
      <c r="F3928" s="43" t="inlineStr">
        <is>
          <t>KH00197</t>
        </is>
      </c>
      <c r="G3928" s="43" t="n"/>
      <c r="H3928" s="43" t="inlineStr">
        <is>
          <t>Phú Yên</t>
        </is>
      </c>
      <c r="I3928" s="43" t="n"/>
    </row>
    <row r="3929" ht="25" customHeight="1">
      <c r="A3929" s="45" t="inlineStr">
        <is>
          <t>Xưởng anh Phương - Tây Ninh/ 0986.502.116 - Fax: 0663.836.116 Mail: lekimhue.tn87@gmail.com</t>
        </is>
      </c>
      <c r="B3929" s="45" t="inlineStr">
        <is>
          <t>0663.046.816 / 0663.836.116 / 0986.502.116</t>
        </is>
      </c>
      <c r="C3929" s="45" t="inlineStr">
        <is>
          <t>Long Chí, Long Thành Trung, Hòa Thành, Tây Ninh</t>
        </is>
      </c>
      <c r="D3929" s="45" t="n"/>
      <c r="E3929" s="45" t="n"/>
      <c r="F3929" s="45" t="inlineStr">
        <is>
          <t>KH00196</t>
        </is>
      </c>
      <c r="G3929" s="45" t="n"/>
      <c r="H3929" s="45" t="inlineStr">
        <is>
          <t>Tây Ninh</t>
        </is>
      </c>
      <c r="I3929" s="45" t="n"/>
    </row>
    <row r="3930" ht="25" customHeight="1">
      <c r="A3930" s="43" t="inlineStr">
        <is>
          <t>Xưởng anh Chung - Bạc Liêu/ 0919.977.019 (ko sd mã này)</t>
        </is>
      </c>
      <c r="B3930" s="43" t="inlineStr">
        <is>
          <t>0919.977.019</t>
        </is>
      </c>
      <c r="C3930" s="43" t="inlineStr">
        <is>
          <t>Hội Phòng - Bạc Liêu</t>
        </is>
      </c>
      <c r="D3930" s="43" t="n"/>
      <c r="E3930" s="43" t="n"/>
      <c r="F3930" s="43" t="inlineStr">
        <is>
          <t>KH00195</t>
        </is>
      </c>
      <c r="G3930" s="43" t="n"/>
      <c r="H3930" s="43" t="inlineStr">
        <is>
          <t>Bạc Liêu</t>
        </is>
      </c>
      <c r="I3930" s="43" t="n"/>
    </row>
    <row r="3931" ht="25" customHeight="1">
      <c r="A3931" s="45" t="inlineStr">
        <is>
          <t>(ko sd mã này) Xưởng Hoàng Sơn - Xa lộ HN/ 0908.937.953</t>
        </is>
      </c>
      <c r="B3931" s="45" t="inlineStr">
        <is>
          <t>0908.937.953</t>
        </is>
      </c>
      <c r="C3931" s="45" t="inlineStr">
        <is>
          <t>Xa lộ Hà Nội, HCM</t>
        </is>
      </c>
      <c r="D3931" s="45" t="n"/>
      <c r="E3931" s="45" t="n"/>
      <c r="F3931" s="45" t="inlineStr">
        <is>
          <t>KH00194</t>
        </is>
      </c>
      <c r="G3931" s="45" t="n"/>
      <c r="H3931" s="45" t="inlineStr">
        <is>
          <t>TP. Hồ Chí Minh</t>
        </is>
      </c>
      <c r="I3931" s="45" t="n"/>
    </row>
    <row r="3932" ht="25" customHeight="1">
      <c r="A3932" s="43" t="inlineStr">
        <is>
          <t>Xưởng Hải Sơn - Quảng Bình/ 0912.092.860</t>
        </is>
      </c>
      <c r="B3932" s="43" t="inlineStr">
        <is>
          <t>0912.092.860</t>
        </is>
      </c>
      <c r="C3932" s="43" t="inlineStr">
        <is>
          <t>Quảng Bình</t>
        </is>
      </c>
      <c r="D3932" s="43" t="n"/>
      <c r="E3932" s="43" t="n"/>
      <c r="F3932" s="43" t="inlineStr">
        <is>
          <t>KH00193</t>
        </is>
      </c>
      <c r="G3932" s="43" t="n"/>
      <c r="H3932" s="43" t="n"/>
      <c r="I3932" s="43" t="n"/>
    </row>
    <row r="3933" ht="25" customHeight="1">
      <c r="A3933" s="45" t="inlineStr">
        <is>
          <t>Xưởng anh Tú - Quảng Ngãi/ 0934.765.970</t>
        </is>
      </c>
      <c r="B3933" s="45" t="inlineStr">
        <is>
          <t>0934.765.970</t>
        </is>
      </c>
      <c r="C3933" s="45" t="inlineStr">
        <is>
          <t>Quảng Ngãi</t>
        </is>
      </c>
      <c r="D3933" s="45" t="n"/>
      <c r="E3933" s="45" t="n"/>
      <c r="F3933" s="45" t="inlineStr">
        <is>
          <t>KH00192</t>
        </is>
      </c>
      <c r="G3933" s="45" t="n"/>
      <c r="H3933" s="45" t="inlineStr">
        <is>
          <t>Quảng Ngãi</t>
        </is>
      </c>
      <c r="I3933" s="45" t="n"/>
    </row>
    <row r="3934" ht="25" customHeight="1">
      <c r="A3934" s="43" t="inlineStr">
        <is>
          <t>Cửa hàng anh Thường - Đồng Tháp/0918.196.123 - Fax: 0673.828.002</t>
        </is>
      </c>
      <c r="B3934" s="43" t="inlineStr">
        <is>
          <t>0673.828.002 / 0918.196.123</t>
        </is>
      </c>
      <c r="C3934" s="43" t="inlineStr">
        <is>
          <t>Trần Hưng Đạo, Thị trấn Tràm Chim, Tam Nông, Đồng Tháp</t>
        </is>
      </c>
      <c r="D3934" s="43" t="n"/>
      <c r="E3934" s="43" t="n"/>
      <c r="F3934" s="43" t="inlineStr">
        <is>
          <t>KH00191</t>
        </is>
      </c>
      <c r="G3934" s="43" t="n"/>
      <c r="H3934" s="43" t="inlineStr">
        <is>
          <t>Đồng Tháp</t>
        </is>
      </c>
      <c r="I3934" s="43" t="n"/>
    </row>
    <row r="3935" ht="25" customHeight="1">
      <c r="A3935" s="45" t="inlineStr">
        <is>
          <t>Xưởng Chín Nhơn - An Khê/ 0935.257.481</t>
        </is>
      </c>
      <c r="B3935" s="45" t="inlineStr">
        <is>
          <t>0935.257.481</t>
        </is>
      </c>
      <c r="C3935" s="45" t="inlineStr">
        <is>
          <t>Núi đá An Khê, Gia Lai</t>
        </is>
      </c>
      <c r="D3935" s="45" t="n"/>
      <c r="E3935" s="45" t="n"/>
      <c r="F3935" s="45" t="inlineStr">
        <is>
          <t>KH00190</t>
        </is>
      </c>
      <c r="G3935" s="45" t="n"/>
      <c r="H3935" s="45" t="inlineStr">
        <is>
          <t>Gia Lai</t>
        </is>
      </c>
      <c r="I3935" s="45" t="n"/>
    </row>
    <row r="3936" ht="25" customHeight="1">
      <c r="A3936" s="43" t="inlineStr">
        <is>
          <t>Cửa hàng Sáu Long - Cà Mau/0913.986.574-07803.839.172 - Fax:02903.811.898</t>
        </is>
      </c>
      <c r="B3936" s="43" t="inlineStr">
        <is>
          <t>0913.986.574-0780 / 02903.811.898</t>
        </is>
      </c>
      <c r="C3936" s="43" t="inlineStr">
        <is>
          <t>231 Lý Văn Lâm - TP Cà Mau</t>
        </is>
      </c>
      <c r="D3936" s="43" t="n"/>
      <c r="E3936" s="43" t="n"/>
      <c r="F3936" s="43" t="inlineStr">
        <is>
          <t>KH00189</t>
        </is>
      </c>
      <c r="G3936" s="43" t="n"/>
      <c r="H3936" s="43" t="inlineStr">
        <is>
          <t>Cà Mau</t>
        </is>
      </c>
      <c r="I3936" s="43" t="n"/>
    </row>
    <row r="3937" ht="25" customHeight="1">
      <c r="A3937" s="45" t="inlineStr">
        <is>
          <t>Cửa hàng Ba Tấn - Đồng Tháp/ 0939.373.686 - 01225.529.090</t>
        </is>
      </c>
      <c r="B3937" s="45" t="inlineStr">
        <is>
          <t>0939.373.686 / 01225.529.090</t>
        </is>
      </c>
      <c r="C3937" s="45" t="inlineStr">
        <is>
          <t>Cao Lãnh, Đồng Tháp</t>
        </is>
      </c>
      <c r="D3937" s="45" t="n"/>
      <c r="E3937" s="45" t="n"/>
      <c r="F3937" s="45" t="inlineStr">
        <is>
          <t>KH00188</t>
        </is>
      </c>
      <c r="G3937" s="45" t="n"/>
      <c r="H3937" s="45" t="n"/>
      <c r="I3937" s="45" t="n"/>
    </row>
    <row r="3938" ht="25" customHeight="1">
      <c r="A3938" s="43" t="inlineStr">
        <is>
          <t>Zhejiang Pingchai Pumps Co., LTD</t>
        </is>
      </c>
      <c r="B3938" s="43" t="n"/>
      <c r="C3938" s="43" t="inlineStr">
        <is>
          <t>No.6, Huancheng North Road, Pingyang, Wenzhou, Zhejiang Province, China</t>
        </is>
      </c>
      <c r="D3938" s="43" t="n"/>
      <c r="E3938" s="43" t="n"/>
      <c r="F3938" s="43" t="inlineStr">
        <is>
          <t>PINCHAI</t>
        </is>
      </c>
      <c r="G3938" s="43" t="n"/>
      <c r="H3938" s="43" t="n"/>
      <c r="I3938" s="43" t="n"/>
    </row>
    <row r="3939" ht="25" customHeight="1">
      <c r="A3939" s="45" t="inlineStr">
        <is>
          <t>CN Công Ty Cổ Phần Đường Biên Hòa - XNNN Thành Long</t>
        </is>
      </c>
      <c r="B3939" s="45" t="n"/>
      <c r="C3939" s="45" t="inlineStr">
        <is>
          <t>ấp Thành Đông, Thành Long, Châu Thành, Tây Ninh</t>
        </is>
      </c>
      <c r="D3939" s="45" t="n"/>
      <c r="E3939" s="45" t="n"/>
      <c r="F3939" s="45" t="inlineStr">
        <is>
          <t>KH00187</t>
        </is>
      </c>
      <c r="G3939" s="45" t="n"/>
      <c r="H3939" s="45" t="n"/>
      <c r="I3939" s="45" t="n"/>
    </row>
    <row r="3940" ht="25" customHeight="1">
      <c r="A3940" s="43" t="inlineStr">
        <is>
          <t>Công ty cổ phần xây lắp và Xáng tỉnh Trà Vinh/ A.Luân: 0913.790.779</t>
        </is>
      </c>
      <c r="B3940" s="43" t="inlineStr">
        <is>
          <t>0913.790.779</t>
        </is>
      </c>
      <c r="C3940" s="43" t="inlineStr">
        <is>
          <t>108/6 Bạch Đằng, Phường 4, TX Trà Vinh</t>
        </is>
      </c>
      <c r="D3940" s="43" t="n"/>
      <c r="E3940" s="43" t="n"/>
      <c r="F3940" s="43" t="inlineStr">
        <is>
          <t>KH00185</t>
        </is>
      </c>
      <c r="G3940" s="43" t="n"/>
      <c r="H3940" s="43" t="n"/>
      <c r="I3940" s="43" t="n"/>
    </row>
    <row r="3941" ht="25" customHeight="1">
      <c r="A3941" s="45" t="inlineStr">
        <is>
          <t>Cửa hàng chị Hồng - Phan Thiết/ 0902.676.940</t>
        </is>
      </c>
      <c r="B3941" s="45" t="inlineStr">
        <is>
          <t>0902.676.940</t>
        </is>
      </c>
      <c r="C3941" s="45" t="inlineStr">
        <is>
          <t>187 Nguyễn Hội, Phan Thiết, Bình Thuận</t>
        </is>
      </c>
      <c r="D3941" s="45" t="n"/>
      <c r="E3941" s="45" t="n"/>
      <c r="F3941" s="45" t="inlineStr">
        <is>
          <t>KH00186</t>
        </is>
      </c>
      <c r="G3941" s="45" t="n"/>
      <c r="H3941" s="45" t="inlineStr">
        <is>
          <t>Bình Thuận</t>
        </is>
      </c>
      <c r="I3941" s="45" t="n"/>
    </row>
    <row r="3942" ht="25" customHeight="1">
      <c r="A3942" s="43" t="inlineStr">
        <is>
          <t>Xưởng anh Nhựt - SG/0984.549.187</t>
        </is>
      </c>
      <c r="B3942" s="43" t="inlineStr">
        <is>
          <t>0984.549.187</t>
        </is>
      </c>
      <c r="C3942" s="43" t="inlineStr">
        <is>
          <t>Khu Đại học Nông Lâm, Sài Gòn</t>
        </is>
      </c>
      <c r="D3942" s="43" t="n"/>
      <c r="E3942" s="43" t="n"/>
      <c r="F3942" s="43" t="inlineStr">
        <is>
          <t>KH00184</t>
        </is>
      </c>
      <c r="G3942" s="43" t="n"/>
      <c r="H3942" s="43" t="inlineStr">
        <is>
          <t>TP. Hồ Chí Minh</t>
        </is>
      </c>
      <c r="I3942" s="43" t="n"/>
    </row>
    <row r="3943" ht="25" customHeight="1">
      <c r="A3943" s="45" t="inlineStr">
        <is>
          <t>Bỏ không dùngXưởng anh Thành - Phú Yên/ 0905.162.190</t>
        </is>
      </c>
      <c r="B3943" s="45" t="inlineStr">
        <is>
          <t>0905.162.190</t>
        </is>
      </c>
      <c r="C3943" s="45" t="inlineStr">
        <is>
          <t>Tuy Hòa, Phú Yên</t>
        </is>
      </c>
      <c r="D3943" s="45" t="n"/>
      <c r="E3943" s="45" t="n"/>
      <c r="F3943" s="45" t="inlineStr">
        <is>
          <t>KH00183</t>
        </is>
      </c>
      <c r="G3943" s="45" t="n"/>
      <c r="H3943" s="45" t="inlineStr">
        <is>
          <t>Phú Yên</t>
        </is>
      </c>
      <c r="I3943" s="45" t="n"/>
    </row>
    <row r="3944" ht="25" customHeight="1">
      <c r="A3944" s="43" t="inlineStr">
        <is>
          <t>Cửa hàng Ngọc Tiến - Bạc Liêu/C.Danh:0908.991.734</t>
        </is>
      </c>
      <c r="B3944" s="43" t="inlineStr">
        <is>
          <t>0908.991.734</t>
        </is>
      </c>
      <c r="C3944" s="43" t="inlineStr">
        <is>
          <t>96 Trần Phú, Phường 7, TP Bạc Liêu</t>
        </is>
      </c>
      <c r="D3944" s="43" t="n"/>
      <c r="E3944" s="43" t="n"/>
      <c r="F3944" s="43" t="inlineStr">
        <is>
          <t>KH00182</t>
        </is>
      </c>
      <c r="G3944" s="43" t="n"/>
      <c r="H3944" s="43" t="inlineStr">
        <is>
          <t>Bạc Liêu</t>
        </is>
      </c>
      <c r="I3944" s="43" t="n"/>
    </row>
    <row r="3945" ht="25" customHeight="1">
      <c r="A3945" s="45" t="inlineStr">
        <is>
          <t>Xưởng Thế Mười - Sài Gòn/0903.973.931</t>
        </is>
      </c>
      <c r="B3945" s="45" t="inlineStr">
        <is>
          <t>0903.973.931</t>
        </is>
      </c>
      <c r="C3945" s="45" t="inlineStr">
        <is>
          <t>Khu công nghệ cao, Sài Gòn</t>
        </is>
      </c>
      <c r="D3945" s="45" t="n"/>
      <c r="E3945" s="45" t="n"/>
      <c r="F3945" s="45" t="inlineStr">
        <is>
          <t>KH00181</t>
        </is>
      </c>
      <c r="G3945" s="45" t="n"/>
      <c r="H3945" s="45" t="inlineStr">
        <is>
          <t>TP. Hồ Chí Minh</t>
        </is>
      </c>
      <c r="I3945" s="45" t="n"/>
    </row>
    <row r="3946" ht="25" customHeight="1">
      <c r="A3946" s="43" t="inlineStr">
        <is>
          <t>Xưởng anh Trung - Bạc Liêu/ 0977.007.454</t>
        </is>
      </c>
      <c r="B3946" s="43" t="inlineStr">
        <is>
          <t>0977.007.454</t>
        </is>
      </c>
      <c r="C3946" s="43" t="inlineStr">
        <is>
          <t>ấp Khúc Tréo B, Tân Phong, Giá Rai, Bạc Liêu</t>
        </is>
      </c>
      <c r="D3946" s="43" t="n"/>
      <c r="E3946" s="43" t="n"/>
      <c r="F3946" s="43" t="inlineStr">
        <is>
          <t>KH00180</t>
        </is>
      </c>
      <c r="G3946" s="43" t="n"/>
      <c r="H3946" s="43" t="inlineStr">
        <is>
          <t>Bạc Liêu</t>
        </is>
      </c>
      <c r="I3946" s="43" t="n"/>
    </row>
    <row r="3947" ht="25" customHeight="1">
      <c r="A3947" s="45" t="inlineStr">
        <is>
          <t>Xưởng Minh Nguyên - Thủ Đức/ 0913.821.757</t>
        </is>
      </c>
      <c r="B3947" s="45" t="inlineStr">
        <is>
          <t>0913.821.757</t>
        </is>
      </c>
      <c r="C3947" s="45" t="inlineStr">
        <is>
          <t>Linh Xuân, Thủ Đức, TPHCM</t>
        </is>
      </c>
      <c r="D3947" s="45" t="n"/>
      <c r="E3947" s="45" t="n"/>
      <c r="F3947" s="45" t="inlineStr">
        <is>
          <t>KH00179</t>
        </is>
      </c>
      <c r="G3947" s="45" t="n"/>
      <c r="H3947" s="45" t="inlineStr">
        <is>
          <t>TP. Hồ Chí Minh</t>
        </is>
      </c>
      <c r="I3947" s="45" t="n"/>
    </row>
    <row r="3948" ht="25" customHeight="1">
      <c r="A3948" s="43" t="inlineStr">
        <is>
          <t>Xưởng Ngọc Dư - SG/ 0985.200.633</t>
        </is>
      </c>
      <c r="B3948" s="43" t="inlineStr">
        <is>
          <t>0985.200.633</t>
        </is>
      </c>
      <c r="C3948" s="43" t="inlineStr">
        <is>
          <t>Đối diện cân Nhơn Hòa, Thủ Đức, TPHCM</t>
        </is>
      </c>
      <c r="D3948" s="43" t="n"/>
      <c r="E3948" s="43" t="n"/>
      <c r="F3948" s="43" t="inlineStr">
        <is>
          <t>KH00178</t>
        </is>
      </c>
      <c r="G3948" s="43" t="n"/>
      <c r="H3948" s="43" t="inlineStr">
        <is>
          <t>TP. Hồ Chí Minh</t>
        </is>
      </c>
      <c r="I3948" s="43" t="n"/>
    </row>
    <row r="3949" ht="25" customHeight="1">
      <c r="A3949" s="45" t="inlineStr">
        <is>
          <t>Công ty Long Hường/ Phúc Long - HCM</t>
        </is>
      </c>
      <c r="B3949" s="45" t="n"/>
      <c r="C3949" s="45" t="inlineStr">
        <is>
          <t>Thủ Đức, TPHCM</t>
        </is>
      </c>
      <c r="D3949" s="45" t="n"/>
      <c r="E3949" s="45" t="n"/>
      <c r="F3949" s="45" t="inlineStr">
        <is>
          <t>KH00177</t>
        </is>
      </c>
      <c r="G3949" s="45" t="n"/>
      <c r="H3949" s="45" t="inlineStr">
        <is>
          <t>TP. Hồ Chí Minh</t>
        </is>
      </c>
      <c r="I3949" s="45" t="n"/>
    </row>
    <row r="3950" ht="25" customHeight="1">
      <c r="A3950" s="43" t="inlineStr">
        <is>
          <t>ZHEJIANG SF OILLESS BEARING CO., LTD</t>
        </is>
      </c>
      <c r="B3950" s="43" t="inlineStr">
        <is>
          <t>86-573-84519562</t>
        </is>
      </c>
      <c r="C3950" s="43" t="inlineStr">
        <is>
          <t>No.18 North Hongwei RD JIASHAN ZHEJIANG, China</t>
        </is>
      </c>
      <c r="D3950" s="43" t="n"/>
      <c r="E3950" s="43" t="n"/>
      <c r="F3950" s="43" t="inlineStr">
        <is>
          <t>ZOB</t>
        </is>
      </c>
      <c r="G3950" s="43" t="n"/>
      <c r="H3950" s="43" t="n"/>
      <c r="I3950" s="43" t="n"/>
    </row>
    <row r="3951" ht="25" customHeight="1">
      <c r="A3951" s="45" t="inlineStr">
        <is>
          <t>Anh Sỹ - Hà Tĩnh/ 0912.435.737</t>
        </is>
      </c>
      <c r="B3951" s="45" t="inlineStr">
        <is>
          <t>0912.435.737</t>
        </is>
      </c>
      <c r="C3951" s="45" t="inlineStr">
        <is>
          <t>Cầu Vượt Bến Thủy - Nghi Xuân - Hà Tĩnh</t>
        </is>
      </c>
      <c r="D3951" s="45" t="n"/>
      <c r="E3951" s="45" t="n"/>
      <c r="F3951" s="45" t="inlineStr">
        <is>
          <t>KH00176</t>
        </is>
      </c>
      <c r="G3951" s="45" t="n"/>
      <c r="H3951" s="45" t="n"/>
      <c r="I3951" s="45" t="n"/>
    </row>
    <row r="3952" ht="25" customHeight="1">
      <c r="A3952" s="43" t="inlineStr">
        <is>
          <t>Công ty TNHH Thép Đồng Tiến/ 0932.041.677</t>
        </is>
      </c>
      <c r="B3952" s="43" t="inlineStr">
        <is>
          <t>0932.041.677</t>
        </is>
      </c>
      <c r="C3952" s="43" t="inlineStr">
        <is>
          <t>143/12 Phan Huy ích, P15, Q. Tân Bình, TPHCM</t>
        </is>
      </c>
      <c r="D3952" s="43" t="n"/>
      <c r="E3952" s="43" t="n"/>
      <c r="F3952" s="43" t="inlineStr">
        <is>
          <t>KH00175</t>
        </is>
      </c>
      <c r="G3952" s="43" t="n"/>
      <c r="H3952" s="43" t="inlineStr">
        <is>
          <t>TP. Hồ Chí Minh</t>
        </is>
      </c>
      <c r="I3952" s="43" t="n"/>
    </row>
    <row r="3953" ht="25" customHeight="1">
      <c r="A3953" s="45" t="inlineStr">
        <is>
          <t>Xưởng Trí Dũng - SG/ 0903.629.350</t>
        </is>
      </c>
      <c r="B3953" s="45" t="inlineStr">
        <is>
          <t>0903.629.350</t>
        </is>
      </c>
      <c r="C3953" s="45" t="inlineStr">
        <is>
          <t>Suối Tiên, Thủ Đức, TPHCM</t>
        </is>
      </c>
      <c r="D3953" s="45" t="n"/>
      <c r="E3953" s="45" t="n"/>
      <c r="F3953" s="45" t="inlineStr">
        <is>
          <t>KH00174</t>
        </is>
      </c>
      <c r="G3953" s="45" t="n"/>
      <c r="H3953" s="45" t="inlineStr">
        <is>
          <t>TP. Hồ Chí Minh</t>
        </is>
      </c>
      <c r="I3953" s="45" t="n"/>
    </row>
    <row r="3954" ht="25" customHeight="1">
      <c r="A3954" s="43" t="inlineStr">
        <is>
          <t>Cửa hàng Trương Thành - Q5/ 08.3955.6085</t>
        </is>
      </c>
      <c r="B3954" s="43" t="inlineStr">
        <is>
          <t>08.3955.6085</t>
        </is>
      </c>
      <c r="C3954" s="43" t="inlineStr">
        <is>
          <t>6/8 Võ Trường Toản, P15, Q5, TPHCM</t>
        </is>
      </c>
      <c r="D3954" s="43" t="n"/>
      <c r="E3954" s="43" t="n"/>
      <c r="F3954" s="43" t="inlineStr">
        <is>
          <t>KH00172</t>
        </is>
      </c>
      <c r="G3954" s="43" t="n"/>
      <c r="H3954" s="43" t="inlineStr">
        <is>
          <t>TP. Hồ Chí Minh</t>
        </is>
      </c>
      <c r="I3954" s="43" t="n"/>
    </row>
    <row r="3955" ht="25" customHeight="1">
      <c r="A3955" s="45" t="inlineStr">
        <is>
          <t>Xưởng anh Khìn - Đồng Nai/ 0914.722.060</t>
        </is>
      </c>
      <c r="B3955" s="45" t="inlineStr">
        <is>
          <t>0914.722.060</t>
        </is>
      </c>
      <c r="C3955" s="45" t="inlineStr">
        <is>
          <t>Tân Phú, Đồng Nai</t>
        </is>
      </c>
      <c r="D3955" s="45" t="n"/>
      <c r="E3955" s="45" t="n"/>
      <c r="F3955" s="45" t="inlineStr">
        <is>
          <t>KH00173</t>
        </is>
      </c>
      <c r="G3955" s="45" t="n"/>
      <c r="H3955" s="45" t="n"/>
      <c r="I3955" s="45" t="n"/>
    </row>
    <row r="3956" ht="25" customHeight="1">
      <c r="A3956" s="43" t="inlineStr">
        <is>
          <t>Công ty TNHH Lưu Nguyễn/ A. Sơn 0919.089.479/ A. Quang 0367.177.307</t>
        </is>
      </c>
      <c r="B3956" s="43" t="inlineStr">
        <is>
          <t>0919.089.479 / 0367.177.307</t>
        </is>
      </c>
      <c r="C3956" s="43" t="inlineStr">
        <is>
          <t>130/C47 Phạm Văn Hai, Phường 2, Quận Tân Bình, TPHCM</t>
        </is>
      </c>
      <c r="D3956" s="43" t="n"/>
      <c r="E3956" s="43" t="n"/>
      <c r="F3956" s="43" t="inlineStr">
        <is>
          <t>LNGUYEN</t>
        </is>
      </c>
      <c r="G3956" s="43" t="n"/>
      <c r="H3956" s="43" t="inlineStr">
        <is>
          <t>TP. Hồ Chí Minh</t>
        </is>
      </c>
      <c r="I3956" s="43" t="n"/>
    </row>
    <row r="3957" ht="25" customHeight="1">
      <c r="A3957" s="45" t="inlineStr">
        <is>
          <t>Shanghai Donghe Transmission Shaft Co., Ltd</t>
        </is>
      </c>
      <c r="B3957" s="45" t="n"/>
      <c r="C3957" s="45" t="inlineStr">
        <is>
          <t>Xinqi Sheshan Songjiang Shanghai, China</t>
        </is>
      </c>
      <c r="D3957" s="45" t="n"/>
      <c r="E3957" s="45" t="n"/>
      <c r="F3957" s="45" t="inlineStr">
        <is>
          <t>SH</t>
        </is>
      </c>
      <c r="G3957" s="45" t="n"/>
      <c r="H3957" s="45" t="n"/>
      <c r="I3957" s="45" t="n"/>
    </row>
    <row r="3958" ht="25" customHeight="1">
      <c r="A3958" s="43" t="inlineStr">
        <is>
          <t>Xưởng anh Thịnh - SG/0908.773.616</t>
        </is>
      </c>
      <c r="B3958" s="43" t="inlineStr">
        <is>
          <t>0908.773.616</t>
        </is>
      </c>
      <c r="C3958" s="43" t="inlineStr">
        <is>
          <t>Sài Gòn</t>
        </is>
      </c>
      <c r="D3958" s="43" t="n"/>
      <c r="E3958" s="43" t="n"/>
      <c r="F3958" s="43" t="inlineStr">
        <is>
          <t>KH00171</t>
        </is>
      </c>
      <c r="G3958" s="43" t="n"/>
      <c r="H3958" s="43" t="inlineStr">
        <is>
          <t>TP. Hồ Chí Minh</t>
        </is>
      </c>
      <c r="I3958" s="43" t="n"/>
    </row>
    <row r="3959" ht="25" customHeight="1">
      <c r="A3959" s="45" t="inlineStr">
        <is>
          <t>Cửa hàng Hùng Tân - Kiên Giang/ Anh Phước - 0903.120.019 Fax: 0776.258.168</t>
        </is>
      </c>
      <c r="B3959" s="45" t="inlineStr">
        <is>
          <t>0903.120.019 / 0776.258.168</t>
        </is>
      </c>
      <c r="C3959" s="45" t="inlineStr">
        <is>
          <t>118 Nguyễn Chí Thanh, P.Rạch Sỏi, TP Rạch Giá, Kiên Giang</t>
        </is>
      </c>
      <c r="D3959" s="45" t="n"/>
      <c r="E3959" s="45" t="n"/>
      <c r="F3959" s="45" t="inlineStr">
        <is>
          <t>KH00170</t>
        </is>
      </c>
      <c r="G3959" s="45" t="n"/>
      <c r="H3959" s="45" t="inlineStr">
        <is>
          <t>Kiên Giang</t>
        </is>
      </c>
      <c r="I3959" s="45" t="n"/>
    </row>
    <row r="3960" ht="25" customHeight="1">
      <c r="A3960" s="43" t="inlineStr">
        <is>
          <t>Công ty TNHH XD Dân dụng và công nghiệp DELTA</t>
        </is>
      </c>
      <c r="B3960" s="43" t="n"/>
      <c r="C3960" s="43" t="inlineStr">
        <is>
          <t>54-56 Tuệ Tĩnh, Hai Bà Trưng, Hà Nội</t>
        </is>
      </c>
      <c r="D3960" s="43" t="n"/>
      <c r="E3960" s="43" t="n"/>
      <c r="F3960" s="43" t="inlineStr">
        <is>
          <t>DELTA</t>
        </is>
      </c>
      <c r="G3960" s="43" t="n"/>
      <c r="H3960" s="43" t="n"/>
      <c r="I3960" s="43" t="n"/>
    </row>
    <row r="3961" ht="25" customHeight="1">
      <c r="A3961" s="45" t="inlineStr">
        <is>
          <t>Anh Nghị - SG/ 0906.739.086</t>
        </is>
      </c>
      <c r="B3961" s="45" t="inlineStr">
        <is>
          <t>0906.739.086</t>
        </is>
      </c>
      <c r="C3961" s="45" t="inlineStr">
        <is>
          <t>Sài Gòn</t>
        </is>
      </c>
      <c r="D3961" s="45" t="n"/>
      <c r="E3961" s="45" t="n"/>
      <c r="F3961" s="45" t="inlineStr">
        <is>
          <t>KH00169</t>
        </is>
      </c>
      <c r="G3961" s="45" t="n"/>
      <c r="H3961" s="45" t="inlineStr">
        <is>
          <t>TP. Hồ Chí Minh</t>
        </is>
      </c>
      <c r="I3961" s="45" t="n"/>
    </row>
    <row r="3962" ht="25" customHeight="1">
      <c r="A3962" s="43" t="inlineStr">
        <is>
          <t>Cửa hàng Trường Thành - Ninh Thuận/ 0909.841.844 - Fax: 0683.838.033</t>
        </is>
      </c>
      <c r="B3962" s="43" t="inlineStr">
        <is>
          <t>0683.838.033 / 0909.841.844</t>
        </is>
      </c>
      <c r="C3962" s="43" t="inlineStr">
        <is>
          <t>TP Phan Rang - Tháp Chàm, Ninh Thuận</t>
        </is>
      </c>
      <c r="D3962" s="43" t="n"/>
      <c r="E3962" s="43" t="n"/>
      <c r="F3962" s="43" t="inlineStr">
        <is>
          <t>KH00168</t>
        </is>
      </c>
      <c r="G3962" s="43" t="n"/>
      <c r="H3962" s="43" t="inlineStr">
        <is>
          <t>Ninh Thuận</t>
        </is>
      </c>
      <c r="I3962" s="43" t="n"/>
    </row>
    <row r="3963" ht="25" customHeight="1">
      <c r="A3963" s="45" t="inlineStr">
        <is>
          <t>Cửa hàng Phước Hải - Hàng xanh/ 0903.844.817</t>
        </is>
      </c>
      <c r="B3963" s="45" t="inlineStr">
        <is>
          <t>0903.844.817</t>
        </is>
      </c>
      <c r="C3963" s="45" t="inlineStr">
        <is>
          <t>481-481A Điện Biên Phủ, P. 25, Bình Thạnh, Sài Gòn</t>
        </is>
      </c>
      <c r="D3963" s="45" t="n"/>
      <c r="E3963" s="45" t="n"/>
      <c r="F3963" s="45" t="inlineStr">
        <is>
          <t>KH00165</t>
        </is>
      </c>
      <c r="G3963" s="45" t="n"/>
      <c r="H3963" s="45" t="inlineStr">
        <is>
          <t>Hà Tĩnh</t>
        </is>
      </c>
      <c r="I3963" s="45" t="n"/>
    </row>
    <row r="3964" ht="25" customHeight="1">
      <c r="A3964" s="43" t="inlineStr">
        <is>
          <t>Xưởng Mười Trung - Suối Tiên/ 0903.335.526</t>
        </is>
      </c>
      <c r="B3964" s="43" t="inlineStr">
        <is>
          <t>0903.335.526</t>
        </is>
      </c>
      <c r="C3964" s="43" t="inlineStr">
        <is>
          <t>Suối Tiên, SG</t>
        </is>
      </c>
      <c r="D3964" s="43" t="n"/>
      <c r="E3964" s="43" t="n"/>
      <c r="F3964" s="43" t="inlineStr">
        <is>
          <t>KH00166</t>
        </is>
      </c>
      <c r="G3964" s="43" t="n"/>
      <c r="H3964" s="43" t="inlineStr">
        <is>
          <t>TP. Hồ Chí Minh</t>
        </is>
      </c>
      <c r="I3964" s="43" t="n"/>
    </row>
    <row r="3965" ht="25" customHeight="1">
      <c r="A3965" s="45" t="inlineStr">
        <is>
          <t>Công ty TNHH MTV Đại Phúc Long - Q9/A.Sơn:0919.123.176</t>
        </is>
      </c>
      <c r="B3965" s="45" t="inlineStr">
        <is>
          <t>Bãi xe: 08.3897.8471 / 0919.123.176</t>
        </is>
      </c>
      <c r="C3965" s="45" t="inlineStr">
        <is>
          <t>Kho 348 Xa lộ Hà Nội, P.Phước Long, Q9, TPHCM</t>
        </is>
      </c>
      <c r="D3965" s="45" t="n"/>
      <c r="E3965" s="45" t="n"/>
      <c r="F3965" s="45" t="inlineStr">
        <is>
          <t>KH00167</t>
        </is>
      </c>
      <c r="G3965" s="45" t="n"/>
      <c r="H3965" s="45" t="inlineStr">
        <is>
          <t>TP. Hồ Chí Minh</t>
        </is>
      </c>
      <c r="I3965" s="45" t="n"/>
    </row>
    <row r="3966" ht="25" customHeight="1">
      <c r="A3966" s="43" t="inlineStr">
        <is>
          <t>Bãi máy chú Phát - SG/ 0938.451.497</t>
        </is>
      </c>
      <c r="B3966" s="43" t="inlineStr">
        <is>
          <t>0938.451.497</t>
        </is>
      </c>
      <c r="C3966" s="43" t="inlineStr">
        <is>
          <t>Xa lộ Hà Nội, HCM</t>
        </is>
      </c>
      <c r="D3966" s="43" t="n"/>
      <c r="E3966" s="43" t="n"/>
      <c r="F3966" s="43" t="inlineStr">
        <is>
          <t>KH00164</t>
        </is>
      </c>
      <c r="G3966" s="43" t="n"/>
      <c r="H3966" s="43" t="inlineStr">
        <is>
          <t>TP. Hồ Chí Minh</t>
        </is>
      </c>
      <c r="I3966" s="43" t="n"/>
    </row>
    <row r="3967" ht="25" customHeight="1">
      <c r="A3967" s="45" t="inlineStr">
        <is>
          <t>Xưởng Anh Hiếu - Bạc Liêu/ 0983.727.777</t>
        </is>
      </c>
      <c r="B3967" s="45" t="inlineStr">
        <is>
          <t>0983.727.777</t>
        </is>
      </c>
      <c r="C3967" s="45" t="inlineStr">
        <is>
          <t>QL 1A, ấp Khúc Tréo B, Tân Phong, Giá Rai, Bạc Liêu</t>
        </is>
      </c>
      <c r="D3967" s="45" t="n"/>
      <c r="E3967" s="45" t="n"/>
      <c r="F3967" s="45" t="inlineStr">
        <is>
          <t>KH00163</t>
        </is>
      </c>
      <c r="G3967" s="45" t="n"/>
      <c r="H3967" s="45" t="inlineStr">
        <is>
          <t>Bạc Liêu</t>
        </is>
      </c>
      <c r="I3967" s="45" t="n"/>
    </row>
    <row r="3968" ht="25" customHeight="1">
      <c r="A3968" s="43" t="inlineStr">
        <is>
          <t>Xưởng anh Tuấn - Kiên Giang/ 0989.974.365</t>
        </is>
      </c>
      <c r="B3968" s="43" t="inlineStr">
        <is>
          <t>0989.974.365</t>
        </is>
      </c>
      <c r="C3968" s="43" t="inlineStr">
        <is>
          <t>Sơn Kiên, Hòn Đất, Kiên Giang</t>
        </is>
      </c>
      <c r="D3968" s="43" t="n"/>
      <c r="E3968" s="43" t="n"/>
      <c r="F3968" s="43" t="inlineStr">
        <is>
          <t>KH00161</t>
        </is>
      </c>
      <c r="G3968" s="43" t="n"/>
      <c r="H3968" s="43" t="inlineStr">
        <is>
          <t>Kiên Giang</t>
        </is>
      </c>
      <c r="I3968" s="43" t="n"/>
    </row>
    <row r="3969" ht="25" customHeight="1">
      <c r="A3969" s="45" t="inlineStr">
        <is>
          <t>Xưởng anh Sáng - SG/ 0903.872.693</t>
        </is>
      </c>
      <c r="B3969" s="45" t="inlineStr">
        <is>
          <t>0903.872.693</t>
        </is>
      </c>
      <c r="C3969" s="45" t="inlineStr">
        <is>
          <t>Sài gòn</t>
        </is>
      </c>
      <c r="D3969" s="45" t="n"/>
      <c r="E3969" s="45" t="n"/>
      <c r="F3969" s="45" t="inlineStr">
        <is>
          <t>KH00162</t>
        </is>
      </c>
      <c r="G3969" s="45" t="n"/>
      <c r="H3969" s="45" t="inlineStr">
        <is>
          <t>TP. Hồ Chí Minh</t>
        </is>
      </c>
      <c r="I3969" s="45" t="n"/>
    </row>
    <row r="3970" ht="25" customHeight="1">
      <c r="A3970" s="43" t="inlineStr">
        <is>
          <t>Công ty TNHH Quang Vinh - Quảng Bình/0913.295.543 - Fax: 0523.862.328</t>
        </is>
      </c>
      <c r="B3970" s="43" t="inlineStr">
        <is>
          <t>0913.295.543 / 0523.862.328</t>
        </is>
      </c>
      <c r="C3970" s="43" t="inlineStr">
        <is>
          <t>Tiểu khu 4, TT Hoàn Lão, Bố Trạch, Quảng Bình</t>
        </is>
      </c>
      <c r="D3970" s="43" t="n"/>
      <c r="E3970" s="43" t="n"/>
      <c r="F3970" s="43" t="inlineStr">
        <is>
          <t>KH00160</t>
        </is>
      </c>
      <c r="G3970" s="43" t="n"/>
      <c r="H3970" s="43" t="n"/>
      <c r="I3970" s="43" t="n"/>
    </row>
    <row r="3971" ht="25" customHeight="1">
      <c r="A3971" s="45" t="inlineStr">
        <is>
          <t>Cửa hàng Vinh Hoàng - Hàng Xanh/ 0903.842.362 - Fax:08.35115190</t>
        </is>
      </c>
      <c r="B3971" s="45" t="inlineStr">
        <is>
          <t>08.35115190 / 0903.842.362</t>
        </is>
      </c>
      <c r="C3971" s="45" t="inlineStr">
        <is>
          <t>Hàng Xanh, HCM</t>
        </is>
      </c>
      <c r="D3971" s="45" t="n"/>
      <c r="E3971" s="45" t="n"/>
      <c r="F3971" s="45" t="inlineStr">
        <is>
          <t>KH00159</t>
        </is>
      </c>
      <c r="G3971" s="45" t="n"/>
      <c r="H3971" s="45" t="inlineStr">
        <is>
          <t>Hà Tĩnh</t>
        </is>
      </c>
      <c r="I3971" s="45" t="n"/>
    </row>
    <row r="3972" ht="25" customHeight="1">
      <c r="A3972" s="43" t="inlineStr">
        <is>
          <t>Xưởng anh Thảo - Đà Nẵng/ 0905.197.179 - C.Chi: 0903.587.178</t>
        </is>
      </c>
      <c r="B3972" s="43" t="inlineStr">
        <is>
          <t>0905.197.179 / 0903.587.178</t>
        </is>
      </c>
      <c r="C3972" s="43" t="inlineStr">
        <is>
          <t>Đà Nẵng</t>
        </is>
      </c>
      <c r="D3972" s="43" t="n"/>
      <c r="E3972" s="43" t="n"/>
      <c r="F3972" s="43" t="inlineStr">
        <is>
          <t>KH00158</t>
        </is>
      </c>
      <c r="G3972" s="43" t="n"/>
      <c r="H3972" s="43" t="inlineStr">
        <is>
          <t>Đà Nẵng</t>
        </is>
      </c>
      <c r="I3972" s="43" t="n"/>
    </row>
    <row r="3973" ht="25" customHeight="1">
      <c r="A3973" s="45" t="inlineStr">
        <is>
          <t>Bãi Máy Lê Phát - SG - Anh Tuấn / 0939.333.337</t>
        </is>
      </c>
      <c r="B3973" s="45" t="inlineStr">
        <is>
          <t>0939.333.337</t>
        </is>
      </c>
      <c r="C3973" s="45" t="inlineStr">
        <is>
          <t>Gần ĐH Nông Lâm - SG</t>
        </is>
      </c>
      <c r="D3973" s="45" t="n"/>
      <c r="E3973" s="45" t="n"/>
      <c r="F3973" s="45" t="inlineStr">
        <is>
          <t>KH00156</t>
        </is>
      </c>
      <c r="G3973" s="45" t="n"/>
      <c r="H3973" s="45" t="inlineStr">
        <is>
          <t>TP. Hồ Chí Minh</t>
        </is>
      </c>
      <c r="I3973" s="45" t="n"/>
    </row>
    <row r="3974" ht="25" customHeight="1">
      <c r="A3974" s="43" t="inlineStr">
        <is>
          <t>Xưởng Quang Vinh - Thủ Đức/ 0908.686.165</t>
        </is>
      </c>
      <c r="B3974" s="43" t="inlineStr">
        <is>
          <t>0908.686.165</t>
        </is>
      </c>
      <c r="C3974" s="43" t="inlineStr">
        <is>
          <t>Hiệp Bình, Thủ Đức, TPHCM</t>
        </is>
      </c>
      <c r="D3974" s="43" t="n"/>
      <c r="E3974" s="43" t="n"/>
      <c r="F3974" s="43" t="inlineStr">
        <is>
          <t>KH00157</t>
        </is>
      </c>
      <c r="G3974" s="43" t="n"/>
      <c r="H3974" s="43" t="inlineStr">
        <is>
          <t>TP. Hồ Chí Minh</t>
        </is>
      </c>
      <c r="I3974" s="43" t="n"/>
    </row>
    <row r="3975" ht="25" customHeight="1">
      <c r="A3975" s="45" t="inlineStr">
        <is>
          <t>Cửa hàng Đỗ Gia - Bình Thạnh/ 0988.538.169</t>
        </is>
      </c>
      <c r="B3975" s="45" t="inlineStr">
        <is>
          <t>0988.538.169</t>
        </is>
      </c>
      <c r="C3975" s="45" t="inlineStr">
        <is>
          <t>194/1A Bùi Đình Túy - Bình Thạnh - HCM</t>
        </is>
      </c>
      <c r="D3975" s="45" t="n"/>
      <c r="E3975" s="45" t="n"/>
      <c r="F3975" s="45" t="inlineStr">
        <is>
          <t>KH00154</t>
        </is>
      </c>
      <c r="G3975" s="45" t="n"/>
      <c r="H3975" s="45" t="inlineStr">
        <is>
          <t>TP. Hồ Chí Minh</t>
        </is>
      </c>
      <c r="I3975" s="45" t="n"/>
    </row>
    <row r="3976" ht="25" customHeight="1">
      <c r="A3976" s="43" t="inlineStr">
        <is>
          <t>Xưởng Kim Hùng - Gia Lai/ A.Duy: 0986.100.007 - 0984.600.007</t>
        </is>
      </c>
      <c r="B3976" s="43" t="inlineStr">
        <is>
          <t>0986.100.007 / 0984.600.007</t>
        </is>
      </c>
      <c r="C3976" s="43" t="inlineStr">
        <is>
          <t>1049 Phạm Văn Đồng, TP Pleiku, Gia Lai</t>
        </is>
      </c>
      <c r="D3976" s="43" t="n"/>
      <c r="E3976" s="43" t="n"/>
      <c r="F3976" s="43" t="inlineStr">
        <is>
          <t>KH00155</t>
        </is>
      </c>
      <c r="G3976" s="43" t="n"/>
      <c r="H3976" s="43" t="inlineStr">
        <is>
          <t>Gia Lai</t>
        </is>
      </c>
      <c r="I3976" s="43" t="n"/>
    </row>
    <row r="3977" ht="25" customHeight="1">
      <c r="A3977" s="45" t="inlineStr">
        <is>
          <t>Xưởng Tuấn Ngữ - SG/ 0938.475.093</t>
        </is>
      </c>
      <c r="B3977" s="45" t="inlineStr">
        <is>
          <t>0938.475.093</t>
        </is>
      </c>
      <c r="C3977" s="45" t="inlineStr">
        <is>
          <t>Quốc lộ 13, Thủ Đức, TPHCM</t>
        </is>
      </c>
      <c r="D3977" s="45" t="n"/>
      <c r="E3977" s="45" t="n"/>
      <c r="F3977" s="45" t="inlineStr">
        <is>
          <t>KH00152</t>
        </is>
      </c>
      <c r="G3977" s="45" t="n"/>
      <c r="H3977" s="45" t="inlineStr">
        <is>
          <t>TP. Hồ Chí Minh</t>
        </is>
      </c>
      <c r="I3977" s="45" t="n"/>
    </row>
    <row r="3978" ht="25" customHeight="1">
      <c r="A3978" s="43" t="inlineStr">
        <is>
          <t>Cửa hàng Tỷ Mập - Q5/ 0913.624.788</t>
        </is>
      </c>
      <c r="B3978" s="43" t="inlineStr">
        <is>
          <t>08.3955.1050 / 0913.624.788</t>
        </is>
      </c>
      <c r="C3978" s="43" t="inlineStr">
        <is>
          <t>Chợ Tạ Uyên, đường Tân Thành, Quận 5, TPHCM</t>
        </is>
      </c>
      <c r="D3978" s="43" t="n"/>
      <c r="E3978" s="43" t="n"/>
      <c r="F3978" s="43" t="inlineStr">
        <is>
          <t>KH00153</t>
        </is>
      </c>
      <c r="G3978" s="43" t="n"/>
      <c r="H3978" s="43" t="inlineStr">
        <is>
          <t>TP. Hồ Chí Minh</t>
        </is>
      </c>
      <c r="I3978" s="43" t="n"/>
    </row>
    <row r="3979" ht="25" customHeight="1">
      <c r="A3979" s="45" t="inlineStr">
        <is>
          <t>Xưởng anh Luận - Quảng Ngãi/ 0935.032.583</t>
        </is>
      </c>
      <c r="B3979" s="45" t="inlineStr">
        <is>
          <t>0935.032.583</t>
        </is>
      </c>
      <c r="C3979" s="45" t="inlineStr">
        <is>
          <t>Quảng Ngãi</t>
        </is>
      </c>
      <c r="D3979" s="45" t="n"/>
      <c r="E3979" s="45" t="n"/>
      <c r="F3979" s="45" t="inlineStr">
        <is>
          <t>KH00151</t>
        </is>
      </c>
      <c r="G3979" s="45" t="n"/>
      <c r="H3979" s="45" t="inlineStr">
        <is>
          <t>Quảng Ngãi</t>
        </is>
      </c>
      <c r="I3979" s="45" t="n"/>
    </row>
    <row r="3980" ht="25" customHeight="1">
      <c r="A3980" s="43" t="inlineStr">
        <is>
          <t>Xưởng Hoàng Phúc - Vũng Tàu/ A.Khánh:01672.780.555</t>
        </is>
      </c>
      <c r="B3980" s="43" t="inlineStr">
        <is>
          <t>0642.219.567 / 01672.780.555</t>
        </is>
      </c>
      <c r="C3980" s="43" t="inlineStr">
        <is>
          <t>Vũng Tàu</t>
        </is>
      </c>
      <c r="D3980" s="43" t="n"/>
      <c r="E3980" s="43" t="n"/>
      <c r="F3980" s="43" t="inlineStr">
        <is>
          <t>KH00148</t>
        </is>
      </c>
      <c r="G3980" s="43" t="n"/>
      <c r="H3980" s="43" t="inlineStr">
        <is>
          <t>Bà Rịa - Vũng Tàu</t>
        </is>
      </c>
      <c r="I3980" s="43" t="n"/>
    </row>
    <row r="3981" ht="25" customHeight="1">
      <c r="A3981" s="45" t="inlineStr">
        <is>
          <t>Xưởng anh Bảy - Kontum/ 0905.992.929</t>
        </is>
      </c>
      <c r="B3981" s="45" t="inlineStr">
        <is>
          <t>0905.992.929</t>
        </is>
      </c>
      <c r="C3981" s="45" t="inlineStr">
        <is>
          <t>Kontum</t>
        </is>
      </c>
      <c r="D3981" s="45" t="n"/>
      <c r="E3981" s="45" t="n"/>
      <c r="F3981" s="45" t="inlineStr">
        <is>
          <t>KH00149</t>
        </is>
      </c>
      <c r="G3981" s="45" t="n"/>
      <c r="H3981" s="45" t="inlineStr">
        <is>
          <t>Kon Tum</t>
        </is>
      </c>
      <c r="I3981" s="45" t="n"/>
    </row>
    <row r="3982" ht="25" customHeight="1">
      <c r="A3982" s="43" t="inlineStr">
        <is>
          <t>Công ty TNHH TMDV Sài Gòn Bình Hòa Long - Gò Vấp/ 0919.175.073</t>
        </is>
      </c>
      <c r="B3982" s="43" t="inlineStr">
        <is>
          <t>0919.175.073</t>
        </is>
      </c>
      <c r="C3982" s="43" t="inlineStr">
        <is>
          <t>74/40 đường Trương Quốc Dung, P.10, Q.Phú Nhuận, HCM</t>
        </is>
      </c>
      <c r="D3982" s="43" t="n"/>
      <c r="E3982" s="43" t="n"/>
      <c r="F3982" s="43" t="inlineStr">
        <is>
          <t>KH00150</t>
        </is>
      </c>
      <c r="G3982" s="43" t="n"/>
      <c r="H3982" s="43" t="inlineStr">
        <is>
          <t>TP. Hồ Chí Minh</t>
        </is>
      </c>
      <c r="I3982" s="43" t="n"/>
    </row>
    <row r="3983" ht="25" customHeight="1">
      <c r="A3983" s="45" t="inlineStr">
        <is>
          <t>Cửa hàng Khắc Duy - Hàng Xanh/-A.Hiếu: 0906.999.606</t>
        </is>
      </c>
      <c r="B3983" s="45" t="inlineStr">
        <is>
          <t>0906.999.606</t>
        </is>
      </c>
      <c r="C3983" s="45" t="inlineStr">
        <is>
          <t>515 Điện Biên Phủ, Phường 25, Bình Thạnh, TP Hồ Chí Minh</t>
        </is>
      </c>
      <c r="D3983" s="45" t="n"/>
      <c r="E3983" s="45" t="n"/>
      <c r="F3983" s="45" t="inlineStr">
        <is>
          <t>KH00147</t>
        </is>
      </c>
      <c r="G3983" s="45" t="n"/>
      <c r="H3983" s="45" t="inlineStr">
        <is>
          <t>Hà Tĩnh</t>
        </is>
      </c>
      <c r="I3983" s="45" t="n"/>
    </row>
    <row r="3984" ht="25" customHeight="1">
      <c r="A3984" s="43" t="inlineStr">
        <is>
          <t>Xưởng Mười Em - Suối Tiên/ 0908.832.292</t>
        </is>
      </c>
      <c r="B3984" s="43" t="inlineStr">
        <is>
          <t>0908.832.292</t>
        </is>
      </c>
      <c r="C3984" s="43" t="inlineStr">
        <is>
          <t>Phía Đông SG</t>
        </is>
      </c>
      <c r="D3984" s="43" t="n"/>
      <c r="E3984" s="43" t="n"/>
      <c r="F3984" s="43" t="inlineStr">
        <is>
          <t>KH00145</t>
        </is>
      </c>
      <c r="G3984" s="43" t="n"/>
      <c r="H3984" s="43" t="inlineStr">
        <is>
          <t>TP. Hồ Chí Minh</t>
        </is>
      </c>
      <c r="I3984" s="43" t="n"/>
    </row>
    <row r="3985" ht="25" customHeight="1">
      <c r="A3985" s="45" t="inlineStr">
        <is>
          <t>Xưởng anh Dũng - An Giang/ 0913.712.552 - Fax: 0763.858.822</t>
        </is>
      </c>
      <c r="B3985" s="45" t="inlineStr">
        <is>
          <t>0913.712.552 / 0763.858.822</t>
        </is>
      </c>
      <c r="C3985" s="45" t="inlineStr">
        <is>
          <t>TP Long Xuyên, An Giang</t>
        </is>
      </c>
      <c r="D3985" s="45" t="n"/>
      <c r="E3985" s="45" t="n"/>
      <c r="F3985" s="45" t="inlineStr">
        <is>
          <t>KH00146</t>
        </is>
      </c>
      <c r="G3985" s="45" t="n"/>
      <c r="H3985" s="45" t="inlineStr">
        <is>
          <t>An Giang</t>
        </is>
      </c>
      <c r="I3985" s="45" t="n"/>
    </row>
    <row r="3986" ht="25" customHeight="1">
      <c r="A3986" s="43" t="inlineStr">
        <is>
          <t>Xưởng Tấn Tài - Bến Tre/ 0918.056.370</t>
        </is>
      </c>
      <c r="B3986" s="43" t="inlineStr">
        <is>
          <t>0918.056.370</t>
        </is>
      </c>
      <c r="C3986" s="43" t="inlineStr">
        <is>
          <t>KP7, Nguyễn Thị Định, TP Bến Tre</t>
        </is>
      </c>
      <c r="D3986" s="43" t="n"/>
      <c r="E3986" s="43" t="n"/>
      <c r="F3986" s="43" t="inlineStr">
        <is>
          <t>KH00144</t>
        </is>
      </c>
      <c r="G3986" s="43" t="n"/>
      <c r="H3986" s="43" t="inlineStr">
        <is>
          <t>Bến Tre</t>
        </is>
      </c>
      <c r="I3986" s="43" t="n"/>
    </row>
    <row r="3987" ht="25" customHeight="1">
      <c r="A3987" s="45" t="inlineStr">
        <is>
          <t>Máy xúc Úc</t>
        </is>
      </c>
      <c r="B3987" s="45" t="n"/>
      <c r="C3987" s="45" t="inlineStr">
        <is>
          <t>Úc</t>
        </is>
      </c>
      <c r="D3987" s="45" t="n"/>
      <c r="E3987" s="45" t="n"/>
      <c r="F3987" s="45" t="inlineStr">
        <is>
          <t>UC</t>
        </is>
      </c>
      <c r="G3987" s="45" t="n"/>
      <c r="H3987" s="45" t="n"/>
      <c r="I3987" s="45" t="n"/>
    </row>
    <row r="3988" ht="25" customHeight="1">
      <c r="A3988" s="43" t="inlineStr">
        <is>
          <t>Cửa hàng Ba Châu - An Giang/ 0902.137.720 - Fax: 0763.844.086</t>
        </is>
      </c>
      <c r="B3988" s="43" t="inlineStr">
        <is>
          <t>0902.137.720 / 0763.844.086</t>
        </is>
      </c>
      <c r="C3988" s="43" t="inlineStr">
        <is>
          <t>91/3A Trần Hưng Đạo, TP Long Xuyên, An Giang</t>
        </is>
      </c>
      <c r="D3988" s="43" t="n"/>
      <c r="E3988" s="43" t="n"/>
      <c r="F3988" s="43" t="inlineStr">
        <is>
          <t>KH00143</t>
        </is>
      </c>
      <c r="G3988" s="43" t="n"/>
      <c r="H3988" s="43" t="inlineStr">
        <is>
          <t>An Giang</t>
        </is>
      </c>
      <c r="I3988" s="43" t="n"/>
    </row>
    <row r="3989" ht="25" customHeight="1">
      <c r="A3989" s="45" t="inlineStr">
        <is>
          <t>Anh Hưng - CTXD số 5/ 0913.615.306</t>
        </is>
      </c>
      <c r="B3989" s="45" t="inlineStr">
        <is>
          <t>0913.615.306</t>
        </is>
      </c>
      <c r="C3989" s="45" t="inlineStr">
        <is>
          <t>Quốc lộ 13, Thủ Đức, TPHCM (gần cây xăng Huệ Thiên)</t>
        </is>
      </c>
      <c r="D3989" s="45" t="n"/>
      <c r="E3989" s="45" t="n"/>
      <c r="F3989" s="45" t="inlineStr">
        <is>
          <t>KH00141</t>
        </is>
      </c>
      <c r="G3989" s="45" t="n"/>
      <c r="H3989" s="45" t="inlineStr">
        <is>
          <t>TP. Hồ Chí Minh</t>
        </is>
      </c>
      <c r="I3989" s="45" t="n"/>
    </row>
    <row r="3990" ht="25" customHeight="1">
      <c r="A3990" s="43" t="inlineStr">
        <is>
          <t>Anh Hoàng - QL13/ 0903.064.049</t>
        </is>
      </c>
      <c r="B3990" s="43" t="inlineStr">
        <is>
          <t>0903.064.049</t>
        </is>
      </c>
      <c r="C3990" s="43" t="inlineStr">
        <is>
          <t>329 QL13, P. Hiệp Bình Phước, Q. Thủ Đức, TPHCM</t>
        </is>
      </c>
      <c r="D3990" s="43" t="n"/>
      <c r="E3990" s="43" t="n"/>
      <c r="F3990" s="43" t="inlineStr">
        <is>
          <t>KH00142</t>
        </is>
      </c>
      <c r="G3990" s="43" t="n"/>
      <c r="H3990" s="43" t="inlineStr">
        <is>
          <t>TP. Hồ Chí Minh</t>
        </is>
      </c>
      <c r="I3990" s="43" t="n"/>
    </row>
    <row r="3991" ht="25" customHeight="1">
      <c r="A3991" s="45" t="inlineStr">
        <is>
          <t>Công ty TNHH CN-TM-DV Phú Khang - Q11/ A.Phơi: 0919.433.677</t>
        </is>
      </c>
      <c r="B3991" s="45" t="inlineStr">
        <is>
          <t>085.406.8104 / 0919.433.677</t>
        </is>
      </c>
      <c r="C3991" s="45" t="inlineStr">
        <is>
          <t>304 Lô A2 C/C 312 Lạc Long Quân, P5, Q11, TPHCM</t>
        </is>
      </c>
      <c r="D3991" s="45" t="n"/>
      <c r="E3991" s="45" t="n"/>
      <c r="F3991" s="45" t="inlineStr">
        <is>
          <t>KH00137</t>
        </is>
      </c>
      <c r="G3991" s="45" t="n"/>
      <c r="H3991" s="45" t="inlineStr">
        <is>
          <t>TP. Hồ Chí Minh</t>
        </is>
      </c>
      <c r="I3991" s="45" t="n"/>
    </row>
    <row r="3992" ht="25" customHeight="1">
      <c r="A3992" s="43" t="inlineStr">
        <is>
          <t>Xưởng anh Minh - Cam Ranh/ 0988.372.837</t>
        </is>
      </c>
      <c r="B3992" s="43" t="inlineStr">
        <is>
          <t>0988.372.837</t>
        </is>
      </c>
      <c r="C3992" s="43" t="inlineStr">
        <is>
          <t>Cam Ranh - Khánh Hòa</t>
        </is>
      </c>
      <c r="D3992" s="43" t="n"/>
      <c r="E3992" s="43" t="n"/>
      <c r="F3992" s="43" t="inlineStr">
        <is>
          <t>KH00138</t>
        </is>
      </c>
      <c r="G3992" s="43" t="n"/>
      <c r="H3992" s="43" t="inlineStr">
        <is>
          <t>Khánh Hòa</t>
        </is>
      </c>
      <c r="I3992" s="43" t="n"/>
    </row>
    <row r="3993" ht="25" customHeight="1">
      <c r="A3993" s="45" t="inlineStr">
        <is>
          <t>Xưởng anh Việt - ĐắkLắk/ 0903.523.832-0914.523.832</t>
        </is>
      </c>
      <c r="B3993" s="45" t="inlineStr">
        <is>
          <t>0903.523.832-0914</t>
        </is>
      </c>
      <c r="C3993" s="45" t="inlineStr">
        <is>
          <t>ĐắkLắk</t>
        </is>
      </c>
      <c r="D3993" s="45" t="n"/>
      <c r="E3993" s="45" t="n"/>
      <c r="F3993" s="45" t="inlineStr">
        <is>
          <t>KH00139</t>
        </is>
      </c>
      <c r="G3993" s="45" t="n"/>
      <c r="H3993" s="45" t="inlineStr">
        <is>
          <t>Đắk Lắk</t>
        </is>
      </c>
      <c r="I3993" s="45" t="n"/>
    </row>
    <row r="3994" ht="25" customHeight="1">
      <c r="A3994" s="43" t="inlineStr">
        <is>
          <t>Xưởng Khải Vy (L) - Long An/ 0908.241.230</t>
        </is>
      </c>
      <c r="B3994" s="43" t="inlineStr">
        <is>
          <t>0908.241.230</t>
        </is>
      </c>
      <c r="C3994" s="43" t="inlineStr">
        <is>
          <t>Vòng Xoay Tân An - Long An</t>
        </is>
      </c>
      <c r="D3994" s="43" t="n"/>
      <c r="E3994" s="43" t="n"/>
      <c r="F3994" s="43" t="inlineStr">
        <is>
          <t>KH00136</t>
        </is>
      </c>
      <c r="G3994" s="43" t="n"/>
      <c r="H3994" s="43" t="inlineStr">
        <is>
          <t>Long An</t>
        </is>
      </c>
      <c r="I3994" s="43" t="n"/>
    </row>
    <row r="3995" ht="25" customHeight="1">
      <c r="A3995" s="45" t="inlineStr">
        <is>
          <t>Cửa hàng chú Thịnh - Bạc Liêu/ Anh Dũng: 0902.714.768</t>
        </is>
      </c>
      <c r="B3995" s="45" t="inlineStr">
        <is>
          <t>07813.850.134 / 0902.714.768</t>
        </is>
      </c>
      <c r="C3995" s="45" t="inlineStr">
        <is>
          <t>210, ấp 2, thị trấn Giá Rai, Giá Rai, Bạc Liêu</t>
        </is>
      </c>
      <c r="D3995" s="45" t="n"/>
      <c r="E3995" s="45" t="n"/>
      <c r="F3995" s="45" t="inlineStr">
        <is>
          <t>KH00132</t>
        </is>
      </c>
      <c r="G3995" s="45" t="n"/>
      <c r="H3995" s="45" t="inlineStr">
        <is>
          <t>Bạc Liêu</t>
        </is>
      </c>
      <c r="I3995" s="45" t="n"/>
    </row>
    <row r="3996" ht="25" customHeight="1">
      <c r="A3996" s="43" t="inlineStr">
        <is>
          <t>Anh Toàn - Cửa hàng Thọ Trương / 0912.027.432, KT C Liên 0973.779.210</t>
        </is>
      </c>
      <c r="B3996" s="43" t="inlineStr">
        <is>
          <t>0912.027.432 / 0973.779.210</t>
        </is>
      </c>
      <c r="C3996" s="43" t="inlineStr">
        <is>
          <t>(ĐH Nông Lâm) số 968, QL1A, Tổ 9, KP5, Linh Trung, Thủ Đức</t>
        </is>
      </c>
      <c r="D3996" s="43" t="n"/>
      <c r="E3996" s="43" t="n"/>
      <c r="F3996" s="43" t="inlineStr">
        <is>
          <t>KH00134</t>
        </is>
      </c>
      <c r="G3996" s="43" t="n"/>
      <c r="H3996" s="43" t="inlineStr">
        <is>
          <t>TP. Hồ Chí Minh</t>
        </is>
      </c>
      <c r="I3996" s="43" t="n"/>
    </row>
    <row r="3997" ht="25" customHeight="1">
      <c r="A3997" s="45" t="inlineStr">
        <is>
          <t>Cửa hàng Phong Phú - Cần Thơ/ 0913.775.058</t>
        </is>
      </c>
      <c r="B3997" s="45" t="inlineStr">
        <is>
          <t>07103.824.960 / 0913.775.058</t>
        </is>
      </c>
      <c r="C3997" s="45" t="inlineStr">
        <is>
          <t>18 Hồ Xuân Hương - Cần Thơ</t>
        </is>
      </c>
      <c r="D3997" s="45" t="n"/>
      <c r="E3997" s="45" t="n"/>
      <c r="F3997" s="45" t="inlineStr">
        <is>
          <t>KH00135</t>
        </is>
      </c>
      <c r="G3997" s="45" t="n"/>
      <c r="H3997" s="45" t="inlineStr">
        <is>
          <t>Cần Thơ</t>
        </is>
      </c>
      <c r="I3997" s="45" t="n"/>
    </row>
    <row r="3998" ht="25" customHeight="1">
      <c r="A3998" s="43" t="inlineStr">
        <is>
          <t>Cửa hàng anh Hén - Cà Mau/ 0913.729.922 - 07803.821.974 Fax: 02903.821.960</t>
        </is>
      </c>
      <c r="B3998" s="43" t="inlineStr">
        <is>
          <t>0913.729.922 / 07803.821.974 / 02903.821.960</t>
        </is>
      </c>
      <c r="C3998" s="43" t="inlineStr">
        <is>
          <t>48 Lý Lâm Viên, P1, TP Cà Mau</t>
        </is>
      </c>
      <c r="D3998" s="43" t="n"/>
      <c r="E3998" s="43" t="inlineStr">
        <is>
          <t>Gửi chành Tuấn Hưng - 245 Thái Phiên</t>
        </is>
      </c>
      <c r="F3998" s="43" t="inlineStr">
        <is>
          <t>KH00130</t>
        </is>
      </c>
      <c r="G3998" s="43" t="n"/>
      <c r="H3998" s="43" t="inlineStr">
        <is>
          <t>Cà Mau</t>
        </is>
      </c>
      <c r="I3998" s="43" t="n"/>
    </row>
    <row r="3999" ht="25" customHeight="1">
      <c r="A3999" s="45" t="inlineStr">
        <is>
          <t>Xưởng anh Hoàng - Vũng Tàu/ 0908.225.336</t>
        </is>
      </c>
      <c r="B3999" s="45" t="inlineStr">
        <is>
          <t>0908.225.336</t>
        </is>
      </c>
      <c r="C3999" s="45" t="inlineStr">
        <is>
          <t>Tân Thành, Bà Rịa Vũng Tàu</t>
        </is>
      </c>
      <c r="D3999" s="45" t="n"/>
      <c r="E3999" s="45" t="n"/>
      <c r="F3999" s="45" t="inlineStr">
        <is>
          <t>KH00131</t>
        </is>
      </c>
      <c r="G3999" s="45" t="n"/>
      <c r="H3999" s="45" t="inlineStr">
        <is>
          <t>Bà Rịa - Vũng Tàu</t>
        </is>
      </c>
      <c r="I3999" s="45" t="n"/>
    </row>
    <row r="4000" ht="25" customHeight="1">
      <c r="A4000" s="43" t="inlineStr">
        <is>
          <t>Xưởng anh Tiến - Quảng Ngãi/ 0935.032.583</t>
        </is>
      </c>
      <c r="B4000" s="43" t="inlineStr">
        <is>
          <t>0935.032.583</t>
        </is>
      </c>
      <c r="C4000" s="43" t="inlineStr">
        <is>
          <t>Quảng Ngãi</t>
        </is>
      </c>
      <c r="D4000" s="43" t="n"/>
      <c r="E4000" s="43" t="n"/>
      <c r="F4000" s="43" t="inlineStr">
        <is>
          <t>KH00129</t>
        </is>
      </c>
      <c r="G4000" s="43" t="n"/>
      <c r="H4000" s="43" t="inlineStr">
        <is>
          <t>Quảng Ngãi</t>
        </is>
      </c>
      <c r="I4000" s="43" t="n"/>
    </row>
    <row r="4001" ht="25" customHeight="1">
      <c r="A4001" s="45" t="inlineStr">
        <is>
          <t>Cửa hàng Văn Tèo - Sóc Trăng/ 0902.871.888 - Công nợ: 0972.871.888 - Fax: 02993.826.179</t>
        </is>
      </c>
      <c r="B4001" s="45" t="inlineStr">
        <is>
          <t>0902.871.888 / 0972.871.888 / 02993.826.179</t>
        </is>
      </c>
      <c r="C4001" s="45" t="inlineStr">
        <is>
          <t>108 Hùng Vương, Ngã 3 Trà Men, TP Sóc Trăng</t>
        </is>
      </c>
      <c r="D4001" s="45" t="n"/>
      <c r="E4001" s="45" t="n"/>
      <c r="F4001" s="45" t="inlineStr">
        <is>
          <t>KH00127</t>
        </is>
      </c>
      <c r="G4001" s="45" t="n"/>
      <c r="H4001" s="45" t="inlineStr">
        <is>
          <t>Sóc Trăng</t>
        </is>
      </c>
      <c r="I4001" s="45" t="n"/>
    </row>
    <row r="4002" ht="25" customHeight="1">
      <c r="A4002" s="43" t="inlineStr">
        <is>
          <t>Xưởng anh Khải - Hàng Xanh/ 0908.344.224</t>
        </is>
      </c>
      <c r="B4002" s="43" t="inlineStr">
        <is>
          <t>0908.344.224</t>
        </is>
      </c>
      <c r="C4002" s="43" t="inlineStr">
        <is>
          <t>468 Điện Biên Phủ, P17, Quận Bình Thạnh, TPHCM</t>
        </is>
      </c>
      <c r="D4002" s="43" t="n"/>
      <c r="E4002" s="43" t="n"/>
      <c r="F4002" s="43" t="inlineStr">
        <is>
          <t>KH00128</t>
        </is>
      </c>
      <c r="G4002" s="43" t="n"/>
      <c r="H4002" s="43" t="inlineStr">
        <is>
          <t>Hà Tĩnh</t>
        </is>
      </c>
      <c r="I4002" s="43" t="n"/>
    </row>
    <row r="4003" ht="25" customHeight="1">
      <c r="A4003" s="45" t="inlineStr">
        <is>
          <t>Cửa hàng Hải Tâm - Hà Nội</t>
        </is>
      </c>
      <c r="B4003" s="45" t="n"/>
      <c r="C4003" s="45" t="inlineStr">
        <is>
          <t>Giải phóng - Hoàng Mai - Hà Nội</t>
        </is>
      </c>
      <c r="D4003" s="45" t="n"/>
      <c r="E4003" s="45" t="n"/>
      <c r="F4003" s="45" t="inlineStr">
        <is>
          <t>KH00124</t>
        </is>
      </c>
      <c r="G4003" s="45" t="n"/>
      <c r="H4003" s="45" t="n"/>
      <c r="I4003" s="45" t="n"/>
    </row>
    <row r="4004" ht="25" customHeight="1">
      <c r="A4004" s="43" t="inlineStr">
        <is>
          <t>Cửa hàng Hàng Xanh - HCM/ A.Hải: 0903.842.715</t>
        </is>
      </c>
      <c r="B4004" s="43" t="inlineStr">
        <is>
          <t>0903.842.715</t>
        </is>
      </c>
      <c r="C4004" s="43" t="inlineStr">
        <is>
          <t>Hàng Xanh, TPHCM</t>
        </is>
      </c>
      <c r="D4004" s="43" t="n"/>
      <c r="E4004" s="43" t="n"/>
      <c r="F4004" s="43" t="inlineStr">
        <is>
          <t>KH00125</t>
        </is>
      </c>
      <c r="G4004" s="43" t="n"/>
      <c r="H4004" s="43" t="inlineStr">
        <is>
          <t>Hà Tĩnh</t>
        </is>
      </c>
      <c r="I4004" s="43" t="n"/>
    </row>
    <row r="4005" ht="25" customHeight="1">
      <c r="A4005" s="45" t="inlineStr">
        <is>
          <t>Cửa hàng Phước Vinh - ĐBP/ 0913.345.271</t>
        </is>
      </c>
      <c r="B4005" s="45" t="inlineStr">
        <is>
          <t>0913.345.271</t>
        </is>
      </c>
      <c r="C4005" s="45" t="inlineStr">
        <is>
          <t>Điện Biên Phủ, TPHCM</t>
        </is>
      </c>
      <c r="D4005" s="45" t="n"/>
      <c r="E4005" s="45" t="n"/>
      <c r="F4005" s="45" t="inlineStr">
        <is>
          <t>KH00126</t>
        </is>
      </c>
      <c r="G4005" s="45" t="n"/>
      <c r="H4005" s="45" t="inlineStr">
        <is>
          <t>Hà Tĩnh</t>
        </is>
      </c>
      <c r="I4005" s="45" t="n"/>
    </row>
    <row r="4006" ht="25" customHeight="1">
      <c r="A4006" s="43" t="inlineStr">
        <is>
          <t>Cửa hàng Minh Thiết - Hàng Xanh/ 0909.716.673</t>
        </is>
      </c>
      <c r="B4006" s="43" t="inlineStr">
        <is>
          <t>0909.716.673</t>
        </is>
      </c>
      <c r="C4006" s="43" t="inlineStr">
        <is>
          <t>658 Điện Biên Phủ, Phường 22, Bình Thạnh, TP HCM</t>
        </is>
      </c>
      <c r="D4006" s="43" t="n"/>
      <c r="E4006" s="43" t="n"/>
      <c r="F4006" s="43" t="inlineStr">
        <is>
          <t>KH00121</t>
        </is>
      </c>
      <c r="G4006" s="43" t="n"/>
      <c r="H4006" s="43" t="inlineStr">
        <is>
          <t>Hà Tĩnh</t>
        </is>
      </c>
      <c r="I4006" s="43" t="n"/>
    </row>
    <row r="4007" ht="25" customHeight="1">
      <c r="A4007" s="45" t="inlineStr">
        <is>
          <t>BM Hùng Dương - Tân Vạn/ Chú Hùng - 0913.828.689</t>
        </is>
      </c>
      <c r="B4007" s="45" t="inlineStr">
        <is>
          <t>0913.828.689</t>
        </is>
      </c>
      <c r="C4007" s="45" t="inlineStr">
        <is>
          <t>Tân Vạn, Bình Dương</t>
        </is>
      </c>
      <c r="D4007" s="45" t="n"/>
      <c r="E4007" s="45" t="n"/>
      <c r="F4007" s="45" t="inlineStr">
        <is>
          <t>KH00122</t>
        </is>
      </c>
      <c r="G4007" s="45" t="n"/>
      <c r="H4007" s="45" t="inlineStr">
        <is>
          <t>Bình Dương</t>
        </is>
      </c>
      <c r="I4007" s="45" t="n"/>
    </row>
    <row r="4008" ht="25" customHeight="1">
      <c r="A4008" s="43" t="inlineStr">
        <is>
          <t>Xưởng anh Nhiên - Bình Định/ 0905.042.857</t>
        </is>
      </c>
      <c r="B4008" s="43" t="inlineStr">
        <is>
          <t>0905.042.857</t>
        </is>
      </c>
      <c r="C4008" s="43" t="inlineStr">
        <is>
          <t>68 Trần Phú, TT Diêu Trì, Tuy Phước, Bình Định</t>
        </is>
      </c>
      <c r="D4008" s="43" t="n"/>
      <c r="E4008" s="43" t="n"/>
      <c r="F4008" s="43" t="inlineStr">
        <is>
          <t>KH00123</t>
        </is>
      </c>
      <c r="G4008" s="43" t="n"/>
      <c r="H4008" s="43" t="inlineStr">
        <is>
          <t>Bình Định</t>
        </is>
      </c>
      <c r="I4008" s="43" t="n"/>
    </row>
    <row r="4009" ht="25" customHeight="1">
      <c r="A4009" s="45" t="inlineStr">
        <is>
          <t>Lê Văn Hào</t>
        </is>
      </c>
      <c r="B4009" s="45" t="n"/>
      <c r="C4009" s="45" t="inlineStr">
        <is>
          <t>Công ty CPTB Cơ giới Miền Nam</t>
        </is>
      </c>
      <c r="D4009" s="45" t="n"/>
      <c r="E4009" s="45" t="n"/>
      <c r="F4009" s="45" t="inlineStr">
        <is>
          <t>MN11</t>
        </is>
      </c>
      <c r="G4009" s="45" t="n"/>
      <c r="H4009" s="45" t="inlineStr">
        <is>
          <t>Bình Phước - Vạn Cường</t>
        </is>
      </c>
      <c r="I4009" s="45" t="n"/>
    </row>
    <row r="4010" ht="25" customHeight="1">
      <c r="A4010" s="43" t="inlineStr">
        <is>
          <t>Cửa hàng Trường Thịnh - HCM/ 08.3898.3607 - 0916.550.242</t>
        </is>
      </c>
      <c r="B4010" s="43" t="inlineStr">
        <is>
          <t>08.3898.3607 / 0916.550.242</t>
        </is>
      </c>
      <c r="C4010" s="43" t="inlineStr">
        <is>
          <t>178/9M Điện Biên Phủ, Phường 21, Quận Bình Thạnh, TPHCM</t>
        </is>
      </c>
      <c r="D4010" s="43" t="n"/>
      <c r="E4010" s="43" t="n"/>
      <c r="F4010" s="43" t="inlineStr">
        <is>
          <t>KH00119</t>
        </is>
      </c>
      <c r="G4010" s="43" t="n"/>
      <c r="H4010" s="43" t="inlineStr">
        <is>
          <t>Hà Tĩnh</t>
        </is>
      </c>
      <c r="I4010" s="43" t="n"/>
    </row>
    <row r="4011" ht="25" customHeight="1">
      <c r="A4011" s="45" t="inlineStr">
        <is>
          <t>Anh Trọng - Bình Phước/ 0975.984.036</t>
        </is>
      </c>
      <c r="B4011" s="45" t="inlineStr">
        <is>
          <t>06513.567.204 / 0975.984.036</t>
        </is>
      </c>
      <c r="C4011" s="45" t="inlineStr">
        <is>
          <t>Tổ 6, ấp 1B, KP Linh Thạnh, Lý Thái Tổ, TT Lộc Ninh, Bình Phước</t>
        </is>
      </c>
      <c r="D4011" s="45" t="n"/>
      <c r="E4011" s="45" t="n"/>
      <c r="F4011" s="45" t="inlineStr">
        <is>
          <t>KH00120</t>
        </is>
      </c>
      <c r="G4011" s="45" t="n"/>
      <c r="H4011" s="45" t="inlineStr">
        <is>
          <t>Bình Phước</t>
        </is>
      </c>
      <c r="I4011" s="45" t="n"/>
    </row>
    <row r="4012" ht="25" customHeight="1">
      <c r="A4012" s="43" t="inlineStr">
        <is>
          <t>Cửa hàng Lâm Dũng - Cần Thơ/ 0913.973.013 - Fax: 07103.841.194</t>
        </is>
      </c>
      <c r="B4012" s="43" t="inlineStr">
        <is>
          <t>0913.973.013 / 07103.841.194</t>
        </is>
      </c>
      <c r="C4012" s="43" t="inlineStr">
        <is>
          <t>Số 9B Đường Nguyễn Văn Linh, QL91B, P.Phước Thới, Q.Ô Môn, TP.Cần Thơ</t>
        </is>
      </c>
      <c r="D4012" s="43" t="n"/>
      <c r="E4012" s="43" t="n"/>
      <c r="F4012" s="43" t="inlineStr">
        <is>
          <t>KH00117</t>
        </is>
      </c>
      <c r="G4012" s="43" t="n"/>
      <c r="H4012" s="43" t="inlineStr">
        <is>
          <t>Cần Thơ</t>
        </is>
      </c>
      <c r="I4012" s="43" t="n"/>
    </row>
    <row r="4013" ht="25" customHeight="1">
      <c r="A4013" s="45" t="inlineStr">
        <is>
          <t>Cửa hàng chị Thảo - Đắknông/ 0937.395.079</t>
        </is>
      </c>
      <c r="B4013" s="45" t="inlineStr">
        <is>
          <t>0501.354.8080 / 0937.395.079</t>
        </is>
      </c>
      <c r="C4013" s="45" t="inlineStr">
        <is>
          <t>Tổ 6, P. Nghĩa Phú, TX Gia Nghĩa, Đắknông</t>
        </is>
      </c>
      <c r="D4013" s="45" t="n"/>
      <c r="E4013" s="45" t="n"/>
      <c r="F4013" s="45" t="inlineStr">
        <is>
          <t>KH00118</t>
        </is>
      </c>
      <c r="G4013" s="45" t="n"/>
      <c r="H4013" s="45" t="inlineStr">
        <is>
          <t>Đắk Nông</t>
        </is>
      </c>
      <c r="I4013" s="45" t="n"/>
    </row>
    <row r="4014" ht="25" customHeight="1">
      <c r="A4014" s="43" t="inlineStr">
        <is>
          <t>CH Đức Thiện - Gia Lai/ 0905.108.447</t>
        </is>
      </c>
      <c r="B4014" s="43" t="inlineStr">
        <is>
          <t>0905.108.447</t>
        </is>
      </c>
      <c r="C4014" s="43" t="inlineStr">
        <is>
          <t>20 Lê Đại Hành, TP Pleiku, Gia Lai</t>
        </is>
      </c>
      <c r="D4014" s="43" t="n"/>
      <c r="E4014" s="43" t="n"/>
      <c r="F4014" s="43" t="inlineStr">
        <is>
          <t>KH00113</t>
        </is>
      </c>
      <c r="G4014" s="43" t="n"/>
      <c r="H4014" s="43" t="inlineStr">
        <is>
          <t>Gia Lai</t>
        </is>
      </c>
      <c r="I4014" s="43" t="n"/>
    </row>
    <row r="4015" ht="25" customHeight="1">
      <c r="A4015" s="45" t="inlineStr">
        <is>
          <t>Cửa hàng anh Hùng - Hà Nội</t>
        </is>
      </c>
      <c r="B4015" s="45" t="n"/>
      <c r="C4015" s="45" t="inlineStr">
        <is>
          <t>Giải Phóng, Hoàng Mai, Hà Nội</t>
        </is>
      </c>
      <c r="D4015" s="45" t="n"/>
      <c r="E4015" s="45" t="n"/>
      <c r="F4015" s="45" t="inlineStr">
        <is>
          <t>KH00114</t>
        </is>
      </c>
      <c r="G4015" s="45" t="n"/>
      <c r="H4015" s="45" t="n"/>
      <c r="I4015" s="45" t="n"/>
    </row>
    <row r="4016" ht="25" customHeight="1">
      <c r="A4016" s="43" t="inlineStr">
        <is>
          <t>Cửa hàng Phụ Tùng Ô Tô Quang Hưng-Cần Thơ/ 0939.001.267</t>
        </is>
      </c>
      <c r="B4016" s="43" t="inlineStr">
        <is>
          <t>0939.001.267</t>
        </is>
      </c>
      <c r="C4016" s="43" t="inlineStr">
        <is>
          <t>79E Hùng Vương, P Thới Bình, Q Ninh Kiều, TP Cần Thơ</t>
        </is>
      </c>
      <c r="D4016" s="43" t="n"/>
      <c r="E4016" s="43" t="n"/>
      <c r="F4016" s="43" t="inlineStr">
        <is>
          <t>KH00115</t>
        </is>
      </c>
      <c r="G4016" s="43" t="n"/>
      <c r="H4016" s="43" t="inlineStr">
        <is>
          <t>Cần Thơ</t>
        </is>
      </c>
      <c r="I4016" s="43" t="n"/>
    </row>
    <row r="4017" ht="25" customHeight="1">
      <c r="A4017" s="45" t="inlineStr">
        <is>
          <t>Xưởng anh Minh - Long An/ 0908.241.206/ 0888.421.209</t>
        </is>
      </c>
      <c r="B4017" s="45" t="inlineStr">
        <is>
          <t>0908.241.206 / 0888.421.209</t>
        </is>
      </c>
      <c r="C4017" s="45" t="inlineStr">
        <is>
          <t>Long An</t>
        </is>
      </c>
      <c r="D4017" s="45" t="n"/>
      <c r="E4017" s="45" t="n"/>
      <c r="F4017" s="45" t="inlineStr">
        <is>
          <t>KH00116</t>
        </is>
      </c>
      <c r="G4017" s="45" t="n"/>
      <c r="H4017" s="45" t="inlineStr">
        <is>
          <t>Long An</t>
        </is>
      </c>
      <c r="I4017" s="45" t="n"/>
    </row>
    <row r="4018" ht="25" customHeight="1">
      <c r="A4018" s="43" t="inlineStr">
        <is>
          <t>Công ty TNHH Châu Quỳnh - A Bằng 0988.539.952</t>
        </is>
      </c>
      <c r="B4018" s="43" t="inlineStr">
        <is>
          <t>0988.539.952</t>
        </is>
      </c>
      <c r="C4018" s="43" t="inlineStr">
        <is>
          <t>479/44/28.TTH 07, khu phố 3, P. Tân Thới Hiệp, Q12, TPHCM</t>
        </is>
      </c>
      <c r="D4018" s="43" t="n"/>
      <c r="E4018" s="43" t="n"/>
      <c r="F4018" s="43" t="inlineStr">
        <is>
          <t>KH00112</t>
        </is>
      </c>
      <c r="G4018" s="43" t="n"/>
      <c r="H4018" s="43" t="inlineStr">
        <is>
          <t>TP. Hồ Chí Minh</t>
        </is>
      </c>
      <c r="I4018" s="43" t="n"/>
    </row>
    <row r="4019" ht="25" customHeight="1">
      <c r="A4019" s="45" t="inlineStr">
        <is>
          <t>Bãi máy anh Cảnh - SG/ 0902.333.516</t>
        </is>
      </c>
      <c r="B4019" s="45" t="inlineStr">
        <is>
          <t>0902.333.516</t>
        </is>
      </c>
      <c r="C4019" s="45" t="inlineStr">
        <is>
          <t>Cầu vượt Nguyễn Văn Linh, Sài Gòn</t>
        </is>
      </c>
      <c r="D4019" s="45" t="n"/>
      <c r="E4019" s="45" t="n"/>
      <c r="F4019" s="45" t="inlineStr">
        <is>
          <t>KH00109</t>
        </is>
      </c>
      <c r="G4019" s="45" t="n"/>
      <c r="H4019" s="45" t="inlineStr">
        <is>
          <t>TP. Hồ Chí Minh</t>
        </is>
      </c>
      <c r="I4019" s="45" t="n"/>
    </row>
    <row r="4020" ht="25" customHeight="1">
      <c r="A4020" s="43" t="inlineStr">
        <is>
          <t>Cửa hàng Giáo Biên - Kiên Giang/ A. Thương: 0917.466.499 - Fax: 0773.921.086</t>
        </is>
      </c>
      <c r="B4020" s="43" t="inlineStr">
        <is>
          <t>0917.466.499 / 0773.921.086</t>
        </is>
      </c>
      <c r="C4020" s="43" t="inlineStr">
        <is>
          <t>185 Trần Phú, Rạch Giá, Kiên Giang</t>
        </is>
      </c>
      <c r="D4020" s="43" t="n"/>
      <c r="E4020" s="43" t="inlineStr">
        <is>
          <t>Lấy tiền: 308/40/11 Nguyễn Tri Phương, P4, Q10. ĐT: 0839.271.020</t>
        </is>
      </c>
      <c r="F4020" s="43" t="inlineStr">
        <is>
          <t>KH00110</t>
        </is>
      </c>
      <c r="G4020" s="43" t="n"/>
      <c r="H4020" s="43" t="inlineStr">
        <is>
          <t>Kiên Giang</t>
        </is>
      </c>
      <c r="I4020" s="43" t="n"/>
    </row>
    <row r="4021" ht="25" customHeight="1">
      <c r="A4021" s="45" t="inlineStr">
        <is>
          <t>Anh Hiệp - SG/ 0919.046.273</t>
        </is>
      </c>
      <c r="B4021" s="45" t="inlineStr">
        <is>
          <t>0919.046.273</t>
        </is>
      </c>
      <c r="C4021" s="45" t="inlineStr">
        <is>
          <t>Suối Tiên - SG</t>
        </is>
      </c>
      <c r="D4021" s="45" t="n"/>
      <c r="E4021" s="45" t="n"/>
      <c r="F4021" s="45" t="inlineStr">
        <is>
          <t>KH00111</t>
        </is>
      </c>
      <c r="G4021" s="45" t="n"/>
      <c r="H4021" s="45" t="inlineStr">
        <is>
          <t>TP. Hồ Chí Minh</t>
        </is>
      </c>
      <c r="I4021" s="45" t="n"/>
    </row>
    <row r="4022" ht="25" customHeight="1">
      <c r="A4022" s="43" t="inlineStr">
        <is>
          <t>Cửa hàng Sáu Quang - Bình Tân/ 08.2245.1075 - Fax: 08.3752.2679</t>
        </is>
      </c>
      <c r="B4022" s="43" t="inlineStr">
        <is>
          <t>08.2245.1075 / 08.3752.2679</t>
        </is>
      </c>
      <c r="C4022" s="43" t="inlineStr">
        <is>
          <t>569 Kinh Dương Vương, P. An Lạc, Q. Bình Tân, TPHCM</t>
        </is>
      </c>
      <c r="D4022" s="43" t="n"/>
      <c r="E4022" s="43" t="n"/>
      <c r="F4022" s="43" t="inlineStr">
        <is>
          <t>KH00023</t>
        </is>
      </c>
      <c r="G4022" s="43" t="n"/>
      <c r="H4022" s="43" t="inlineStr">
        <is>
          <t>TP. Hồ Chí Minh</t>
        </is>
      </c>
      <c r="I4022" s="43" t="n"/>
    </row>
    <row r="4023" ht="25" customHeight="1">
      <c r="A4023" s="45" t="inlineStr">
        <is>
          <t>Cửa Hàng Hùng Cường - Hàng Xanh/ 0918.436.659 - 0913.804.819</t>
        </is>
      </c>
      <c r="B4023" s="45" t="inlineStr">
        <is>
          <t>08.3803.5793 / 0918.436.659 / 0913.804.819</t>
        </is>
      </c>
      <c r="C4023" s="45" t="inlineStr">
        <is>
          <t>267 Điện Biên Phủ, P.15, Q. Bình Thạnh, TPHCM</t>
        </is>
      </c>
      <c r="D4023" s="45" t="n"/>
      <c r="E4023" s="45" t="n"/>
      <c r="F4023" s="45" t="inlineStr">
        <is>
          <t>KH00108</t>
        </is>
      </c>
      <c r="G4023" s="45" t="n"/>
      <c r="H4023" s="45" t="inlineStr">
        <is>
          <t>Hà Tĩnh</t>
        </is>
      </c>
      <c r="I4023" s="45" t="n"/>
    </row>
    <row r="4024" ht="25" customHeight="1">
      <c r="A4024" s="43" t="inlineStr">
        <is>
          <t>CH Phương Đông - Hà Nội / 0975.555.807</t>
        </is>
      </c>
      <c r="B4024" s="43" t="inlineStr">
        <is>
          <t>0975.555.807</t>
        </is>
      </c>
      <c r="C4024" s="43" t="inlineStr">
        <is>
          <t>96 Lê Gia Đỉnh, Phố Huế, Hai Bà Trưng, HN</t>
        </is>
      </c>
      <c r="D4024" s="43" t="n"/>
      <c r="E4024" s="43" t="n"/>
      <c r="F4024" s="43" t="inlineStr">
        <is>
          <t>KH00001</t>
        </is>
      </c>
      <c r="G4024" s="43" t="n"/>
      <c r="H4024" s="43" t="inlineStr">
        <is>
          <t>Hà Nội</t>
        </is>
      </c>
      <c r="I4024" s="43" t="n"/>
    </row>
    <row r="4025" ht="25" customHeight="1">
      <c r="A4025" s="45" t="inlineStr">
        <is>
          <t>Xưởng Xuân Hỷ - Đà Nẵng/ 0984.628.730</t>
        </is>
      </c>
      <c r="B4025" s="45" t="inlineStr">
        <is>
          <t>0984.628.730</t>
        </is>
      </c>
      <c r="C4025" s="45" t="inlineStr">
        <is>
          <t>Đà Nẵng</t>
        </is>
      </c>
      <c r="D4025" s="45" t="n"/>
      <c r="E4025" s="45" t="n"/>
      <c r="F4025" s="45" t="inlineStr">
        <is>
          <t>KH00002</t>
        </is>
      </c>
      <c r="G4025" s="45" t="n"/>
      <c r="H4025" s="45" t="inlineStr">
        <is>
          <t>Đà Nẵng</t>
        </is>
      </c>
      <c r="I4025" s="45" t="n"/>
    </row>
    <row r="4026" ht="25" customHeight="1">
      <c r="A4026" s="43" t="inlineStr">
        <is>
          <t>Công ty CP XNK máy công cụ Đông Dương - TPHCM/ 0903.246.220 - Fax: 3724.5764</t>
        </is>
      </c>
      <c r="B4026" s="43" t="inlineStr">
        <is>
          <t>08.6673.6237 / 0903.246.220</t>
        </is>
      </c>
      <c r="C4026" s="43" t="inlineStr">
        <is>
          <t>75/7, Đường 297, KP4, P. Phước Long B, Q9, TPHCM</t>
        </is>
      </c>
      <c r="D4026" s="43" t="n"/>
      <c r="E4026" s="43" t="n"/>
      <c r="F4026" s="43" t="inlineStr">
        <is>
          <t>KH00056</t>
        </is>
      </c>
      <c r="G4026" s="43" t="n"/>
      <c r="H4026" s="43" t="inlineStr">
        <is>
          <t>TP. Hồ Chí Minh</t>
        </is>
      </c>
      <c r="I4026" s="43" t="n"/>
    </row>
    <row r="4027" ht="25" customHeight="1">
      <c r="A4027" s="45" t="inlineStr">
        <is>
          <t>JMFZ: Fujian Province Hujian County Foreign Processing and Assembling Corporation</t>
        </is>
      </c>
      <c r="B4027" s="45" t="n"/>
      <c r="C4027" s="45" t="inlineStr">
        <is>
          <t>No 50 Zhong Shan North road, Luoccheng Town, Hujian County</t>
        </is>
      </c>
      <c r="D4027" s="45" t="n"/>
      <c r="E4027" s="45" t="n"/>
      <c r="F4027" s="45" t="inlineStr">
        <is>
          <t>JMFZ</t>
        </is>
      </c>
      <c r="G4027" s="45" t="n"/>
      <c r="H4027" s="45" t="n"/>
      <c r="I4027" s="45" t="n"/>
    </row>
    <row r="4028" ht="25" customHeight="1">
      <c r="A4028" s="43" t="inlineStr">
        <is>
          <t>Khách hàng Huyện Lắc - ĐắkLắk/ 0983.238.425</t>
        </is>
      </c>
      <c r="B4028" s="43" t="inlineStr">
        <is>
          <t>0983.238.425</t>
        </is>
      </c>
      <c r="C4028" s="43" t="inlineStr">
        <is>
          <t>ĐắkLắk</t>
        </is>
      </c>
      <c r="D4028" s="43" t="n"/>
      <c r="E4028" s="43" t="n"/>
      <c r="F4028" s="43" t="inlineStr">
        <is>
          <t>KH00107</t>
        </is>
      </c>
      <c r="G4028" s="43" t="n"/>
      <c r="H4028" s="43" t="inlineStr">
        <is>
          <t>Đắk Lắk</t>
        </is>
      </c>
      <c r="I4028" s="43" t="n"/>
    </row>
    <row r="4029" ht="25" customHeight="1">
      <c r="A4029" s="45" t="inlineStr">
        <is>
          <t>MINDA: Xiamen Jinhengyi Import and Export Corporation., Ltd</t>
        </is>
      </c>
      <c r="B4029" s="45" t="n"/>
      <c r="C4029" s="45" t="inlineStr">
        <is>
          <t>Room 14D A Jinlong BLDG 250 Dongdu Road Hulixiamen China</t>
        </is>
      </c>
      <c r="D4029" s="45" t="n"/>
      <c r="E4029" s="45" t="n"/>
      <c r="F4029" s="45" t="inlineStr">
        <is>
          <t>MINDA</t>
        </is>
      </c>
      <c r="G4029" s="45" t="n"/>
      <c r="H4029" s="45" t="n"/>
      <c r="I4029" s="45" t="n"/>
    </row>
    <row r="4030" ht="25" customHeight="1">
      <c r="A4030" s="43" t="inlineStr">
        <is>
          <t>NBFZ: Ningbo Fanzheng Machinery Parts Manufacturing Co., Ltd</t>
        </is>
      </c>
      <c r="B4030" s="43" t="n"/>
      <c r="C4030" s="43" t="inlineStr">
        <is>
          <t>Xiachen Village Chunhu Town, Fenghua City, ZheJiang China</t>
        </is>
      </c>
      <c r="D4030" s="43" t="n"/>
      <c r="E4030" s="43" t="n"/>
      <c r="F4030" s="43" t="inlineStr">
        <is>
          <t>NBFZ</t>
        </is>
      </c>
      <c r="G4030" s="43" t="n"/>
      <c r="H4030" s="43" t="n"/>
      <c r="I4030" s="43" t="n"/>
    </row>
    <row r="4031" ht="25" customHeight="1">
      <c r="A4031" s="45" t="inlineStr">
        <is>
          <t>ROCK: Ningbo Adecali Import &amp; Export Co., Ltd</t>
        </is>
      </c>
      <c r="B4031" s="45" t="n"/>
      <c r="C4031" s="45" t="inlineStr">
        <is>
          <t>No 438 Zhujiang South Road, Beilun District, Ningbo, China</t>
        </is>
      </c>
      <c r="D4031" s="45" t="n"/>
      <c r="E4031" s="45" t="n"/>
      <c r="F4031" s="45" t="inlineStr">
        <is>
          <t>ROCK</t>
        </is>
      </c>
      <c r="G4031" s="45" t="n"/>
      <c r="H4031" s="45" t="n"/>
      <c r="I4031" s="45" t="n"/>
    </row>
    <row r="4032" ht="25" customHeight="1">
      <c r="A4032" s="43" t="inlineStr">
        <is>
          <t>XBS: Quanzhou Jinding Trade Co., Ltd</t>
        </is>
      </c>
      <c r="B4032" s="43" t="n"/>
      <c r="C4032" s="43" t="inlineStr">
        <is>
          <t>RM1206 Fengze Grandgarden Fengze St, Quanzhou, Fujian, China</t>
        </is>
      </c>
      <c r="D4032" s="43" t="n"/>
      <c r="E4032" s="43" t="n"/>
      <c r="F4032" s="43" t="inlineStr">
        <is>
          <t>XBS</t>
        </is>
      </c>
      <c r="G4032" s="43" t="n"/>
      <c r="H4032" s="43" t="n"/>
      <c r="I4032" s="43" t="n"/>
    </row>
    <row r="4033" ht="25" customHeight="1">
      <c r="A4033" s="45" t="inlineStr">
        <is>
          <t>Bãi máy Tân Ba Đình - Suối Tiên/ 0903.926.300</t>
        </is>
      </c>
      <c r="B4033" s="45" t="inlineStr">
        <is>
          <t>0903.926.300</t>
        </is>
      </c>
      <c r="C4033" s="45" t="inlineStr">
        <is>
          <t>Suối Tiên, TPHCM</t>
        </is>
      </c>
      <c r="D4033" s="45" t="n"/>
      <c r="E4033" s="45" t="n"/>
      <c r="F4033" s="45" t="inlineStr">
        <is>
          <t>KH00106</t>
        </is>
      </c>
      <c r="G4033" s="45" t="n"/>
      <c r="H4033" s="45" t="inlineStr">
        <is>
          <t>TP. Hồ Chí Minh</t>
        </is>
      </c>
      <c r="I4033" s="45" t="n"/>
    </row>
    <row r="4034" ht="25" customHeight="1">
      <c r="A4034" s="43" t="inlineStr">
        <is>
          <t>Xưởng Anh Phương- Đắklắk/ 0979.465.517</t>
        </is>
      </c>
      <c r="B4034" s="43" t="inlineStr">
        <is>
          <t>0979.465.517</t>
        </is>
      </c>
      <c r="C4034" s="43" t="inlineStr">
        <is>
          <t>ĐắkLắk</t>
        </is>
      </c>
      <c r="D4034" s="43" t="n"/>
      <c r="E4034" s="43" t="n"/>
      <c r="F4034" s="43" t="inlineStr">
        <is>
          <t>KH00105</t>
        </is>
      </c>
      <c r="G4034" s="43" t="n"/>
      <c r="H4034" s="43" t="inlineStr">
        <is>
          <t>Đắk Lắk</t>
        </is>
      </c>
      <c r="I4034" s="43" t="n"/>
    </row>
    <row r="4035" ht="25" customHeight="1">
      <c r="A4035" s="45" t="inlineStr">
        <is>
          <t>Anh Cường - Đà Lạt/ 0933.763.414</t>
        </is>
      </c>
      <c r="B4035" s="45" t="inlineStr">
        <is>
          <t>0933.763.414</t>
        </is>
      </c>
      <c r="C4035" s="45" t="inlineStr">
        <is>
          <t>Đà Lạt</t>
        </is>
      </c>
      <c r="D4035" s="45" t="n"/>
      <c r="E4035" s="45" t="n"/>
      <c r="F4035" s="45" t="inlineStr">
        <is>
          <t>KH00104</t>
        </is>
      </c>
      <c r="G4035" s="45" t="n"/>
      <c r="H4035" s="45" t="inlineStr">
        <is>
          <t>Lâm Đồng</t>
        </is>
      </c>
      <c r="I4035" s="45" t="n"/>
    </row>
    <row r="4036" ht="25" customHeight="1">
      <c r="A4036" s="43" t="inlineStr">
        <is>
          <t>Cửa hàng Tân Minh Quận - BRVT/ 0946.711.102</t>
        </is>
      </c>
      <c r="B4036" s="43" t="inlineStr">
        <is>
          <t>0643.899.166 / 0946.711.102</t>
        </is>
      </c>
      <c r="C4036" s="43" t="inlineStr">
        <is>
          <t>Tổ 1, Tân Phú, Phú Mỹ, Tân Thành, Bà Rịa Vũng Tàu</t>
        </is>
      </c>
      <c r="D4036" s="43" t="n"/>
      <c r="E4036" s="43" t="n"/>
      <c r="F4036" s="43" t="inlineStr">
        <is>
          <t>KH00103</t>
        </is>
      </c>
      <c r="G4036" s="43" t="n"/>
      <c r="H4036" s="43" t="inlineStr">
        <is>
          <t>Bà Rịa - Vũng Tàu</t>
        </is>
      </c>
      <c r="I4036" s="43" t="n"/>
    </row>
    <row r="4037" ht="25" customHeight="1">
      <c r="A4037" s="45" t="inlineStr">
        <is>
          <t>Xưởng Thành Phát - BRVT/ A.Dũng: 0903.379.808 - 01673.857.892</t>
        </is>
      </c>
      <c r="B4037" s="45" t="inlineStr">
        <is>
          <t>0903.379.808 / 01673.857.892</t>
        </is>
      </c>
      <c r="C4037" s="45" t="inlineStr">
        <is>
          <t>Long Hưởng - Bà Rịa Vũng Tàu</t>
        </is>
      </c>
      <c r="D4037" s="45" t="n"/>
      <c r="E4037" s="45" t="n"/>
      <c r="F4037" s="45" t="inlineStr">
        <is>
          <t>KH00102</t>
        </is>
      </c>
      <c r="G4037" s="45" t="n"/>
      <c r="H4037" s="45" t="inlineStr">
        <is>
          <t>Bà Rịa - Vũng Tàu</t>
        </is>
      </c>
      <c r="I4037" s="45" t="n"/>
    </row>
    <row r="4038" ht="25" customHeight="1">
      <c r="A4038" s="43" t="inlineStr">
        <is>
          <t>Bãi máy Phú Hưng - SG/ 0903.684.160</t>
        </is>
      </c>
      <c r="B4038" s="43" t="inlineStr">
        <is>
          <t>0903.684.160</t>
        </is>
      </c>
      <c r="C4038" s="43" t="inlineStr">
        <is>
          <t>Cầu Rạch Chiết, Xa lộ Hà Nội, TPHCM</t>
        </is>
      </c>
      <c r="D4038" s="43" t="n"/>
      <c r="E4038" s="43" t="n"/>
      <c r="F4038" s="43" t="inlineStr">
        <is>
          <t>KH00101</t>
        </is>
      </c>
      <c r="G4038" s="43" t="n"/>
      <c r="H4038" s="43" t="inlineStr">
        <is>
          <t>TP. Hồ Chí Minh</t>
        </is>
      </c>
      <c r="I4038" s="43" t="n"/>
    </row>
    <row r="4039" ht="25" customHeight="1">
      <c r="A4039" s="45" t="inlineStr">
        <is>
          <t>Cửa hàng Lê Chính - BRVT/ 02543.825.583 - FAX: 0643.746.513/ Cô Sang - 0937.736.979</t>
        </is>
      </c>
      <c r="B4039" s="45" t="inlineStr">
        <is>
          <t>0643.746.513 / 02543.825.583 / 0937.736.979</t>
        </is>
      </c>
      <c r="C4039" s="45" t="inlineStr">
        <is>
          <t>Bà Rịa Vũng Tàu</t>
        </is>
      </c>
      <c r="D4039" s="45" t="n"/>
      <c r="E4039" s="45" t="n"/>
      <c r="F4039" s="45" t="inlineStr">
        <is>
          <t>KH00100</t>
        </is>
      </c>
      <c r="G4039" s="45" t="n"/>
      <c r="H4039" s="45" t="inlineStr">
        <is>
          <t>Bà Rịa - Vũng Tàu</t>
        </is>
      </c>
      <c r="I4039" s="45" t="n"/>
    </row>
    <row r="4040" ht="25" customHeight="1">
      <c r="A4040" s="43" t="inlineStr">
        <is>
          <t>Xưởng anh Tâm - Cao Tốc/ 0918.189.219</t>
        </is>
      </c>
      <c r="B4040" s="43" t="inlineStr">
        <is>
          <t>0918.189.219</t>
        </is>
      </c>
      <c r="C4040" s="43" t="inlineStr">
        <is>
          <t>11/6A Quốc Lộ 1A, ấp 3, xã Tân Quý Tân, huyện Bình Chánh, TPHCM</t>
        </is>
      </c>
      <c r="D4040" s="43" t="n"/>
      <c r="E4040" s="43" t="n"/>
      <c r="F4040" s="43" t="inlineStr">
        <is>
          <t>KH00098</t>
        </is>
      </c>
      <c r="G4040" s="43" t="n"/>
      <c r="H4040" s="43" t="inlineStr">
        <is>
          <t>TP. Hồ Chí Minh</t>
        </is>
      </c>
      <c r="I4040" s="43" t="n"/>
    </row>
    <row r="4041" ht="25" customHeight="1">
      <c r="A4041" s="45" t="inlineStr">
        <is>
          <t>Cửa hàng Thanh Hà - Đà Nẵng/ 0935.888.220 - Fax: 05113.654.045</t>
        </is>
      </c>
      <c r="B4041" s="45" t="inlineStr">
        <is>
          <t>05113.826.751 / 0935.888.220 / 05113.654.045</t>
        </is>
      </c>
      <c r="C4041" s="45" t="inlineStr">
        <is>
          <t>121 Lý Thái Tổ, Quận Hải Châu, TP Đà Nẵng</t>
        </is>
      </c>
      <c r="D4041" s="45" t="n"/>
      <c r="E4041" s="45" t="n"/>
      <c r="F4041" s="45" t="inlineStr">
        <is>
          <t>KH00099</t>
        </is>
      </c>
      <c r="G4041" s="45" t="n"/>
      <c r="H4041" s="45" t="inlineStr">
        <is>
          <t>Đà Nẵng</t>
        </is>
      </c>
      <c r="I4041" s="45" t="n"/>
    </row>
    <row r="4042" ht="25" customHeight="1">
      <c r="A4042" s="43" t="inlineStr">
        <is>
          <t>Bãi Máy anh Cường Cơ Giới - SG/ 0904.455.566</t>
        </is>
      </c>
      <c r="B4042" s="43" t="inlineStr">
        <is>
          <t>0904.455.566</t>
        </is>
      </c>
      <c r="C4042" s="43" t="inlineStr">
        <is>
          <t>Gần cây xăng Bình AN, Suối Tiên, TPHCM</t>
        </is>
      </c>
      <c r="D4042" s="43" t="n"/>
      <c r="E4042" s="43" t="n"/>
      <c r="F4042" s="43" t="inlineStr">
        <is>
          <t>KH00096</t>
        </is>
      </c>
      <c r="G4042" s="43" t="n"/>
      <c r="H4042" s="43" t="inlineStr">
        <is>
          <t>TP. Hồ Chí Minh</t>
        </is>
      </c>
      <c r="I4042" s="43" t="n"/>
    </row>
    <row r="4043" ht="25" customHeight="1">
      <c r="A4043" s="45" t="inlineStr">
        <is>
          <t>Xưởng anh Cảnh - Suối Tiên/ 0984.927.383</t>
        </is>
      </c>
      <c r="B4043" s="45" t="inlineStr">
        <is>
          <t>0984.927.383</t>
        </is>
      </c>
      <c r="C4043" s="45" t="inlineStr">
        <is>
          <t>Đường Hoàng Hữu Nam, Suối Tiên, SG</t>
        </is>
      </c>
      <c r="D4043" s="45" t="n"/>
      <c r="E4043" s="45" t="n"/>
      <c r="F4043" s="45" t="inlineStr">
        <is>
          <t>KH00097</t>
        </is>
      </c>
      <c r="G4043" s="45" t="n"/>
      <c r="H4043" s="45" t="inlineStr">
        <is>
          <t>TP. Hồ Chí Minh</t>
        </is>
      </c>
      <c r="I4043" s="45" t="n"/>
    </row>
    <row r="4044" ht="25" customHeight="1">
      <c r="A4044" s="43" t="inlineStr">
        <is>
          <t>Xưởng anh Hải - Thủ Đức/ 0985.794.738</t>
        </is>
      </c>
      <c r="B4044" s="43" t="inlineStr">
        <is>
          <t>0985.794.738</t>
        </is>
      </c>
      <c r="C4044" s="43" t="inlineStr">
        <is>
          <t>Thủ Đức, TPHCM</t>
        </is>
      </c>
      <c r="D4044" s="43" t="n"/>
      <c r="E4044" s="43" t="n"/>
      <c r="F4044" s="43" t="inlineStr">
        <is>
          <t>KH00085</t>
        </is>
      </c>
      <c r="G4044" s="43" t="n"/>
      <c r="H4044" s="43" t="inlineStr">
        <is>
          <t>TP. Hồ Chí Minh</t>
        </is>
      </c>
      <c r="I4044" s="43" t="n"/>
    </row>
    <row r="4045" ht="25" customHeight="1">
      <c r="A4045" s="45" t="inlineStr">
        <is>
          <t>Xưởng anh Dũng - Nha Trang/ 0905.235.492</t>
        </is>
      </c>
      <c r="B4045" s="45" t="inlineStr">
        <is>
          <t>0905.235.492</t>
        </is>
      </c>
      <c r="C4045" s="45" t="inlineStr">
        <is>
          <t>Nha Trang</t>
        </is>
      </c>
      <c r="D4045" s="45" t="n"/>
      <c r="E4045" s="45" t="n"/>
      <c r="F4045" s="45" t="inlineStr">
        <is>
          <t>KH00086</t>
        </is>
      </c>
      <c r="G4045" s="45" t="n"/>
      <c r="H4045" s="45" t="inlineStr">
        <is>
          <t>Khánh Hòa</t>
        </is>
      </c>
      <c r="I4045" s="45" t="n"/>
    </row>
    <row r="4046" ht="25" customHeight="1">
      <c r="A4046" s="43" t="inlineStr">
        <is>
          <t>Xưởng anh Tiến - Suối tiên/ 0903.742.264</t>
        </is>
      </c>
      <c r="B4046" s="43" t="inlineStr">
        <is>
          <t>0903.742.264</t>
        </is>
      </c>
      <c r="C4046" s="43" t="inlineStr">
        <is>
          <t>Suối tiên, TPHCM</t>
        </is>
      </c>
      <c r="D4046" s="43" t="n"/>
      <c r="E4046" s="43" t="n"/>
      <c r="F4046" s="43" t="inlineStr">
        <is>
          <t>KH00087</t>
        </is>
      </c>
      <c r="G4046" s="43" t="n"/>
      <c r="H4046" s="43" t="inlineStr">
        <is>
          <t>TP. Hồ Chí Minh</t>
        </is>
      </c>
      <c r="I4046" s="43" t="n"/>
    </row>
    <row r="4047" ht="25" customHeight="1">
      <c r="A4047" s="45" t="inlineStr">
        <is>
          <t>Xưởng Duy Vũ - Đức Trọng/ 0977.697.789</t>
        </is>
      </c>
      <c r="B4047" s="45" t="inlineStr">
        <is>
          <t>0977.697.789</t>
        </is>
      </c>
      <c r="C4047" s="45" t="inlineStr">
        <is>
          <t>Đức Trọng, Lâm Đồng</t>
        </is>
      </c>
      <c r="D4047" s="45" t="n"/>
      <c r="E4047" s="45" t="n"/>
      <c r="F4047" s="45" t="inlineStr">
        <is>
          <t>KH00088</t>
        </is>
      </c>
      <c r="G4047" s="45" t="n"/>
      <c r="H4047" s="45" t="inlineStr">
        <is>
          <t>Lâm Đồng</t>
        </is>
      </c>
      <c r="I4047" s="45" t="n"/>
    </row>
    <row r="4048" ht="25" customHeight="1">
      <c r="A4048" s="43" t="inlineStr">
        <is>
          <t>Cửa hàng Danh Hiển - ĐắkLắk/ 0984.293.979</t>
        </is>
      </c>
      <c r="B4048" s="43" t="inlineStr">
        <is>
          <t>0500.385.2216 / 0984.293.979</t>
        </is>
      </c>
      <c r="C4048" s="43" t="inlineStr">
        <is>
          <t>57 Lê Duẩn, TP Buôn Ma Thuột, ĐắkLắk</t>
        </is>
      </c>
      <c r="D4048" s="43" t="n"/>
      <c r="E4048" s="43" t="n"/>
      <c r="F4048" s="43" t="inlineStr">
        <is>
          <t>KH00089</t>
        </is>
      </c>
      <c r="G4048" s="43" t="n"/>
      <c r="H4048" s="43" t="inlineStr">
        <is>
          <t>Đắk Lắk</t>
        </is>
      </c>
      <c r="I4048" s="43" t="n"/>
    </row>
    <row r="4049" ht="25" customHeight="1">
      <c r="A4049" s="45" t="inlineStr">
        <is>
          <t>Xưởng anh Bé - Cam Ranh/ 0935.931.197</t>
        </is>
      </c>
      <c r="B4049" s="45" t="inlineStr">
        <is>
          <t>0582.242.664 / 0935.931.197</t>
        </is>
      </c>
      <c r="C4049" s="45" t="inlineStr">
        <is>
          <t>187 Hùng Vương, TP Cam Ranh, Khánh Hòa</t>
        </is>
      </c>
      <c r="D4049" s="45" t="n"/>
      <c r="E4049" s="45" t="n"/>
      <c r="F4049" s="45" t="inlineStr">
        <is>
          <t>KH00090</t>
        </is>
      </c>
      <c r="G4049" s="45" t="n"/>
      <c r="H4049" s="45" t="inlineStr">
        <is>
          <t>Khánh Hòa</t>
        </is>
      </c>
      <c r="I4049" s="45" t="n"/>
    </row>
    <row r="4050" ht="25" customHeight="1">
      <c r="A4050" s="43" t="inlineStr">
        <is>
          <t>Xưởng Minh Trí - Eaho leo/ 0988.710.036</t>
        </is>
      </c>
      <c r="B4050" s="43" t="inlineStr">
        <is>
          <t>0988.710.036</t>
        </is>
      </c>
      <c r="C4050" s="43" t="inlineStr">
        <is>
          <t>Eaho leo, ĐắkLắk</t>
        </is>
      </c>
      <c r="D4050" s="43" t="n"/>
      <c r="E4050" s="43" t="n"/>
      <c r="F4050" s="43" t="inlineStr">
        <is>
          <t>KH00091</t>
        </is>
      </c>
      <c r="G4050" s="43" t="n"/>
      <c r="H4050" s="43" t="inlineStr">
        <is>
          <t>Đắk Lắk</t>
        </is>
      </c>
      <c r="I4050" s="43" t="n"/>
    </row>
    <row r="4051" ht="25" customHeight="1">
      <c r="A4051" s="45" t="inlineStr">
        <is>
          <t>Xưởng Hải Đăng - Đức Trọng/ 0907.552.920</t>
        </is>
      </c>
      <c r="B4051" s="45" t="inlineStr">
        <is>
          <t>0907.552.920</t>
        </is>
      </c>
      <c r="C4051" s="45" t="inlineStr">
        <is>
          <t>Đại Ninh - Ninh Gia - Đức Trọng - Lâm Đồng</t>
        </is>
      </c>
      <c r="D4051" s="45" t="n"/>
      <c r="E4051" s="45" t="n"/>
      <c r="F4051" s="45" t="inlineStr">
        <is>
          <t>KH00092</t>
        </is>
      </c>
      <c r="G4051" s="45" t="n"/>
      <c r="H4051" s="45" t="inlineStr">
        <is>
          <t>Lâm Đồng</t>
        </is>
      </c>
      <c r="I4051" s="45" t="n"/>
    </row>
    <row r="4052" ht="25" customHeight="1">
      <c r="A4052" s="43" t="inlineStr">
        <is>
          <t>Công ty TNHH TMDV Nguyễn ánh Hoàng - Q9</t>
        </is>
      </c>
      <c r="B4052" s="43" t="n"/>
      <c r="C4052" s="43" t="inlineStr">
        <is>
          <t>574 Nguyễn Xiển, P. Long Thạnh Mỹ, Quận 9, TPHCM</t>
        </is>
      </c>
      <c r="D4052" s="43" t="n"/>
      <c r="E4052" s="43" t="n"/>
      <c r="F4052" s="43" t="inlineStr">
        <is>
          <t>KH00093</t>
        </is>
      </c>
      <c r="G4052" s="43" t="n"/>
      <c r="H4052" s="43" t="inlineStr">
        <is>
          <t>TP. Hồ Chí Minh</t>
        </is>
      </c>
      <c r="I4052" s="43" t="n"/>
    </row>
    <row r="4053" ht="25" customHeight="1">
      <c r="A4053" s="45" t="inlineStr">
        <is>
          <t>Xưởng anh Nhật - Huế/ 0935.439.175</t>
        </is>
      </c>
      <c r="B4053" s="45" t="inlineStr">
        <is>
          <t>0935.439.175</t>
        </is>
      </c>
      <c r="C4053" s="45" t="inlineStr">
        <is>
          <t>Huế</t>
        </is>
      </c>
      <c r="D4053" s="45" t="n"/>
      <c r="E4053" s="45" t="n"/>
      <c r="F4053" s="45" t="inlineStr">
        <is>
          <t>KH00094</t>
        </is>
      </c>
      <c r="G4053" s="45" t="n"/>
      <c r="H4053" s="45" t="inlineStr">
        <is>
          <t>Thừa Thiên Huế</t>
        </is>
      </c>
      <c r="I4053" s="45" t="n"/>
    </row>
    <row r="4054" ht="25" customHeight="1">
      <c r="A4054" s="43" t="inlineStr">
        <is>
          <t>Xưởng Trọng Tuấn - Xa lộ HN/ A.Bình: 0908.706.161</t>
        </is>
      </c>
      <c r="B4054" s="43" t="inlineStr">
        <is>
          <t>0908.706.161</t>
        </is>
      </c>
      <c r="C4054" s="43" t="inlineStr">
        <is>
          <t>Xa lộ Hà Nội, TPHCM</t>
        </is>
      </c>
      <c r="D4054" s="43" t="n"/>
      <c r="E4054" s="43" t="n"/>
      <c r="F4054" s="43" t="inlineStr">
        <is>
          <t>KH00095</t>
        </is>
      </c>
      <c r="G4054" s="43" t="n"/>
      <c r="H4054" s="43" t="inlineStr">
        <is>
          <t>TP. Hồ Chí Minh</t>
        </is>
      </c>
      <c r="I4054" s="43" t="n"/>
    </row>
    <row r="4055" ht="25" customHeight="1">
      <c r="A4055" s="45" t="inlineStr">
        <is>
          <t>CTCP Máy Công Trình Thăng Long COMA</t>
        </is>
      </c>
      <c r="B4055" s="45" t="inlineStr">
        <is>
          <t>043.877.6245</t>
        </is>
      </c>
      <c r="C4055" s="45" t="inlineStr">
        <is>
          <t>156 Ngô Gia Tự - Long Biên - Hà Nội</t>
        </is>
      </c>
      <c r="D4055" s="45" t="n"/>
      <c r="E4055" s="45" t="n"/>
      <c r="F4055" s="45" t="inlineStr">
        <is>
          <t>TL</t>
        </is>
      </c>
      <c r="G4055" s="45" t="n"/>
      <c r="H4055" s="45" t="n"/>
      <c r="I4055" s="45" t="n"/>
    </row>
    <row r="4056" ht="25" customHeight="1">
      <c r="A4056" s="43" t="inlineStr">
        <is>
          <t>Bãi máy Châu Loan - Bình Dương/ 0650.3749.450</t>
        </is>
      </c>
      <c r="B4056" s="43" t="inlineStr">
        <is>
          <t>0650.3749.450</t>
        </is>
      </c>
      <c r="C4056" s="43" t="inlineStr">
        <is>
          <t>Bình Dương</t>
        </is>
      </c>
      <c r="D4056" s="43" t="n"/>
      <c r="E4056" s="43" t="n"/>
      <c r="F4056" s="43" t="inlineStr">
        <is>
          <t>KH00084</t>
        </is>
      </c>
      <c r="G4056" s="43" t="n"/>
      <c r="H4056" s="43" t="inlineStr">
        <is>
          <t>TP. Hồ Chí Minh</t>
        </is>
      </c>
      <c r="I4056" s="43" t="n"/>
    </row>
    <row r="4057" ht="25" customHeight="1">
      <c r="A4057" s="45" t="inlineStr">
        <is>
          <t>Xưởng anh Kha - Lâm Hà (chuyển tiền trước) / 0918.218.859</t>
        </is>
      </c>
      <c r="B4057" s="45" t="inlineStr">
        <is>
          <t>0918.218.859</t>
        </is>
      </c>
      <c r="C4057" s="45" t="inlineStr">
        <is>
          <t>Tổ 4, Đường Văn Tâm, Đình Văn, Lâm Hà, Lâm Đồng</t>
        </is>
      </c>
      <c r="D4057" s="45" t="n"/>
      <c r="E4057" s="45" t="n"/>
      <c r="F4057" s="45" t="inlineStr">
        <is>
          <t>KH00082</t>
        </is>
      </c>
      <c r="G4057" s="45" t="n"/>
      <c r="H4057" s="45" t="inlineStr">
        <is>
          <t>Lâm Đồng</t>
        </is>
      </c>
      <c r="I4057" s="45" t="n"/>
    </row>
    <row r="4058" ht="25" customHeight="1">
      <c r="A4058" s="43" t="inlineStr">
        <is>
          <t>Bãi máy Gia Hòa Phát - TPHCM/ A.Long: 0916.272.694</t>
        </is>
      </c>
      <c r="B4058" s="43" t="inlineStr">
        <is>
          <t>0916.272.694</t>
        </is>
      </c>
      <c r="C4058" s="43" t="inlineStr">
        <is>
          <t>Xa lộ Hà Nội, Bình Thắng, Dĩ An, Bình Dương</t>
        </is>
      </c>
      <c r="D4058" s="43" t="n"/>
      <c r="E4058" s="43" t="n"/>
      <c r="F4058" s="43" t="inlineStr">
        <is>
          <t>KH00083</t>
        </is>
      </c>
      <c r="G4058" s="43" t="n"/>
      <c r="H4058" s="43" t="inlineStr">
        <is>
          <t>TP. Hồ Chí Minh</t>
        </is>
      </c>
      <c r="I4058" s="43" t="n"/>
    </row>
    <row r="4059" ht="25" customHeight="1">
      <c r="A4059" s="45" t="inlineStr">
        <is>
          <t>Cửa hàng anh Dũng - Bảo Lộc/ 0913.865.513 - Fax: 0633.861.653</t>
        </is>
      </c>
      <c r="B4059" s="45" t="inlineStr">
        <is>
          <t>0633.861.653 / 0913.865.513</t>
        </is>
      </c>
      <c r="C4059" s="45" t="inlineStr">
        <is>
          <t>719 Trần Phú, Bảo Lộc, Lâm Đồng</t>
        </is>
      </c>
      <c r="D4059" s="45" t="n"/>
      <c r="E4059" s="45" t="n"/>
      <c r="F4059" s="45" t="inlineStr">
        <is>
          <t>KH00081</t>
        </is>
      </c>
      <c r="G4059" s="45" t="n"/>
      <c r="H4059" s="45" t="inlineStr">
        <is>
          <t>Lâm Đồng</t>
        </is>
      </c>
      <c r="I4059" s="45" t="n"/>
    </row>
    <row r="4060" ht="25" customHeight="1">
      <c r="A4060" s="43" t="inlineStr">
        <is>
          <t>Xưởng Tân Nam Dương - TPHCM/ 0903.000.055</t>
        </is>
      </c>
      <c r="B4060" s="43" t="inlineStr">
        <is>
          <t>08.5443.9388 / 0903.000.055</t>
        </is>
      </c>
      <c r="C4060" s="43" t="inlineStr">
        <is>
          <t>TPHCM</t>
        </is>
      </c>
      <c r="D4060" s="43" t="n"/>
      <c r="E4060" s="43" t="n"/>
      <c r="F4060" s="43" t="inlineStr">
        <is>
          <t>KH00078</t>
        </is>
      </c>
      <c r="G4060" s="43" t="n"/>
      <c r="H4060" s="43" t="inlineStr">
        <is>
          <t>TP. Hồ Chí Minh</t>
        </is>
      </c>
      <c r="I4060" s="43" t="n"/>
    </row>
    <row r="4061" ht="25" customHeight="1">
      <c r="A4061" s="45" t="inlineStr">
        <is>
          <t>Xưởng anh Bảo - Quảng Ngãi/ 0905.999.289</t>
        </is>
      </c>
      <c r="B4061" s="45" t="inlineStr">
        <is>
          <t>0905.999.289</t>
        </is>
      </c>
      <c r="C4061" s="45" t="inlineStr">
        <is>
          <t>Quảng Ngãi</t>
        </is>
      </c>
      <c r="D4061" s="45" t="n"/>
      <c r="E4061" s="45" t="n"/>
      <c r="F4061" s="45" t="inlineStr">
        <is>
          <t>KH00079</t>
        </is>
      </c>
      <c r="G4061" s="45" t="n"/>
      <c r="H4061" s="45" t="inlineStr">
        <is>
          <t>Quảng Ngãi</t>
        </is>
      </c>
      <c r="I4061" s="45" t="n"/>
    </row>
    <row r="4062" ht="25" customHeight="1">
      <c r="A4062" s="43" t="inlineStr">
        <is>
          <t>Công ty TNHH TM&amp;TV KT Tân Trí - Đà Nẵng/ 0914.132.166 - Fax: 05113.660.699</t>
        </is>
      </c>
      <c r="B4062" s="43" t="inlineStr">
        <is>
          <t>0511.224.1465 / 0914.132.166 / 05113.660.699</t>
        </is>
      </c>
      <c r="C4062" s="43" t="inlineStr">
        <is>
          <t>Khu dân cư Hòa Phát II, P. Hòa An, Q. Cẩm Lệ, TP Đà Nẵng</t>
        </is>
      </c>
      <c r="D4062" s="43" t="n"/>
      <c r="E4062" s="43" t="n"/>
      <c r="F4062" s="43" t="inlineStr">
        <is>
          <t>KH00080</t>
        </is>
      </c>
      <c r="G4062" s="43" t="n"/>
      <c r="H4062" s="43" t="inlineStr">
        <is>
          <t>Đà Nẵng</t>
        </is>
      </c>
      <c r="I4062" s="43" t="n"/>
    </row>
    <row r="4063" ht="25" customHeight="1">
      <c r="A4063" s="45" t="inlineStr">
        <is>
          <t>Xưởng anh Danh - Phú Yên (bỏ không dùng)</t>
        </is>
      </c>
      <c r="B4063" s="45" t="n"/>
      <c r="C4063" s="45" t="inlineStr">
        <is>
          <t>Phường 6, TP Tuy Hòa, Phú Yên</t>
        </is>
      </c>
      <c r="D4063" s="45" t="n"/>
      <c r="E4063" s="45" t="n"/>
      <c r="F4063" s="45" t="inlineStr">
        <is>
          <t>KH00013</t>
        </is>
      </c>
      <c r="G4063" s="45" t="n"/>
      <c r="H4063" s="45" t="inlineStr">
        <is>
          <t>Phú Yên</t>
        </is>
      </c>
      <c r="I4063" s="45" t="n"/>
    </row>
    <row r="4064" ht="25" customHeight="1">
      <c r="A4064" s="43" t="inlineStr">
        <is>
          <t>Công ty Komatsu</t>
        </is>
      </c>
      <c r="B4064" s="43" t="n"/>
      <c r="C4064" s="43" t="inlineStr">
        <is>
          <t>TPHCM</t>
        </is>
      </c>
      <c r="D4064" s="43" t="n"/>
      <c r="E4064" s="43" t="n"/>
      <c r="F4064" s="43" t="inlineStr">
        <is>
          <t>KOMATSU</t>
        </is>
      </c>
      <c r="G4064" s="43" t="n"/>
      <c r="H4064" s="43" t="n"/>
      <c r="I4064" s="43" t="n"/>
    </row>
    <row r="4065" ht="25" customHeight="1">
      <c r="A4065" s="45" t="inlineStr">
        <is>
          <t>Trần Văn Huấn</t>
        </is>
      </c>
      <c r="B4065" s="45" t="n"/>
      <c r="C4065" s="45" t="inlineStr">
        <is>
          <t>CTCP thiết bị Cơ Giới Miền Nam</t>
        </is>
      </c>
      <c r="D4065" s="45" t="n"/>
      <c r="E4065" s="45" t="n"/>
      <c r="F4065" s="45" t="inlineStr">
        <is>
          <t>MN04</t>
        </is>
      </c>
      <c r="G4065" s="45" t="n"/>
      <c r="H4065" s="45" t="inlineStr">
        <is>
          <t>Bình Phước - Khu Đồng</t>
        </is>
      </c>
      <c r="I4065" s="45" t="n"/>
    </row>
    <row r="4066" ht="25" customHeight="1">
      <c r="A4066" s="43" t="inlineStr">
        <is>
          <t>Phạm Đình Thi</t>
        </is>
      </c>
      <c r="B4066" s="43" t="n"/>
      <c r="C4066" s="43" t="inlineStr">
        <is>
          <t>CTCP Thiết bị Cơ giới Miền Nam</t>
        </is>
      </c>
      <c r="D4066" s="43" t="n"/>
      <c r="E4066" s="43" t="n"/>
      <c r="F4066" s="43" t="inlineStr">
        <is>
          <t>MN05</t>
        </is>
      </c>
      <c r="G4066" s="43" t="n"/>
      <c r="H4066" s="43" t="n"/>
      <c r="I4066" s="43" t="n"/>
    </row>
    <row r="4067" ht="25" customHeight="1">
      <c r="A4067" s="45" t="inlineStr">
        <is>
          <t>Đào Xuân Huy</t>
        </is>
      </c>
      <c r="B4067" s="45" t="n"/>
      <c r="C4067" s="45" t="inlineStr">
        <is>
          <t>CTCP Thiết bị Cơ giới Miền Nam</t>
        </is>
      </c>
      <c r="D4067" s="45" t="n"/>
      <c r="E4067" s="45" t="n"/>
      <c r="F4067" s="45" t="inlineStr">
        <is>
          <t>MN06</t>
        </is>
      </c>
      <c r="G4067" s="45" t="n"/>
      <c r="H4067" s="45" t="inlineStr">
        <is>
          <t>Bình Phước - Vạn Cường</t>
        </is>
      </c>
      <c r="I4067" s="45" t="n"/>
    </row>
    <row r="4068" ht="25" customHeight="1">
      <c r="A4068" s="43" t="inlineStr">
        <is>
          <t>Nguyễn Văn Luân</t>
        </is>
      </c>
      <c r="B4068" s="43" t="n"/>
      <c r="C4068" s="43" t="inlineStr">
        <is>
          <t>CTCP Thiết bị Cơ giới Miền Nam</t>
        </is>
      </c>
      <c r="D4068" s="43" t="n"/>
      <c r="E4068" s="43" t="n"/>
      <c r="F4068" s="43" t="inlineStr">
        <is>
          <t>MN07</t>
        </is>
      </c>
      <c r="G4068" s="43" t="n"/>
      <c r="H4068" s="43" t="inlineStr">
        <is>
          <t>Bình Phước - Khu Đồng</t>
        </is>
      </c>
      <c r="I4068" s="43" t="n"/>
    </row>
    <row r="4069" ht="25" customHeight="1">
      <c r="A4069" s="45" t="inlineStr">
        <is>
          <t>Trịnh Văn Ngọc</t>
        </is>
      </c>
      <c r="B4069" s="45" t="n"/>
      <c r="C4069" s="45" t="inlineStr">
        <is>
          <t>CTCP Thiết bị cơ giới Miền Nam</t>
        </is>
      </c>
      <c r="D4069" s="45" t="n"/>
      <c r="E4069" s="45" t="n"/>
      <c r="F4069" s="45" t="inlineStr">
        <is>
          <t>MN08</t>
        </is>
      </c>
      <c r="G4069" s="45" t="n"/>
      <c r="H4069" s="45" t="inlineStr">
        <is>
          <t>Bình Phước - Vạn Cường</t>
        </is>
      </c>
      <c r="I4069" s="45" t="n"/>
    </row>
    <row r="4070" ht="25" customHeight="1">
      <c r="A4070" s="43" t="inlineStr">
        <is>
          <t>Bùi Thị Linh</t>
        </is>
      </c>
      <c r="B4070" s="43" t="n"/>
      <c r="C4070" s="43" t="inlineStr">
        <is>
          <t>CTCP Thiết bị cơ giới Miền Nam</t>
        </is>
      </c>
      <c r="D4070" s="43" t="n"/>
      <c r="E4070" s="43" t="n"/>
      <c r="F4070" s="43" t="inlineStr">
        <is>
          <t>MN09</t>
        </is>
      </c>
      <c r="G4070" s="43" t="n"/>
      <c r="H4070" s="43" t="n"/>
      <c r="I4070" s="43" t="n"/>
    </row>
    <row r="4071" ht="25" customHeight="1">
      <c r="A4071" s="45" t="inlineStr">
        <is>
          <t>Vũ Thị Thu Phương</t>
        </is>
      </c>
      <c r="B4071" s="45" t="n"/>
      <c r="C4071" s="45" t="inlineStr">
        <is>
          <t>CTCP Thiết bị cơ giới miền Nam</t>
        </is>
      </c>
      <c r="D4071" s="45" t="n"/>
      <c r="E4071" s="45" t="n"/>
      <c r="F4071" s="45" t="inlineStr">
        <is>
          <t>MN10</t>
        </is>
      </c>
      <c r="G4071" s="45" t="n"/>
      <c r="H4071" s="45" t="inlineStr">
        <is>
          <t>Bình Phước - Khu Trung</t>
        </is>
      </c>
      <c r="I4071" s="45" t="n"/>
    </row>
    <row r="4072" ht="25" customHeight="1">
      <c r="A4072" s="43" t="inlineStr">
        <is>
          <t>Chú Giáp</t>
        </is>
      </c>
      <c r="B4072" s="43" t="n"/>
      <c r="C4072" s="43" t="inlineStr">
        <is>
          <t>Tân Bình - TPHCM</t>
        </is>
      </c>
      <c r="D4072" s="43" t="n"/>
      <c r="E4072" s="43" t="n"/>
      <c r="F4072" s="43" t="inlineStr">
        <is>
          <t>THUEKHO</t>
        </is>
      </c>
      <c r="G4072" s="43" t="n"/>
      <c r="H4072" s="43" t="n"/>
      <c r="I4072" s="43" t="n"/>
    </row>
    <row r="4073" ht="25" customHeight="1">
      <c r="A4073" s="45" t="inlineStr">
        <is>
          <t>Trịnh Thị Minh</t>
        </is>
      </c>
      <c r="B4073" s="45" t="n"/>
      <c r="C4073" s="45" t="inlineStr">
        <is>
          <t>Giao Thủy - Nam Định</t>
        </is>
      </c>
      <c r="D4073" s="45" t="n"/>
      <c r="E4073" s="45" t="n"/>
      <c r="F4073" s="45" t="inlineStr">
        <is>
          <t>ME</t>
        </is>
      </c>
      <c r="G4073" s="45" t="n"/>
      <c r="H4073" s="45" t="n"/>
      <c r="I4073" s="45" t="n"/>
    </row>
    <row r="4074" ht="25" customHeight="1">
      <c r="A4074" s="43" t="inlineStr">
        <is>
          <t>Ngô Thị Nga</t>
        </is>
      </c>
      <c r="B4074" s="43" t="n"/>
      <c r="C4074" s="43" t="inlineStr">
        <is>
          <t>Công ty CP Thiết bị cơ giới miền Nam</t>
        </is>
      </c>
      <c r="D4074" s="43" t="n"/>
      <c r="E4074" s="43" t="n"/>
      <c r="F4074" s="43" t="inlineStr">
        <is>
          <t>MN03</t>
        </is>
      </c>
      <c r="G4074" s="43" t="n"/>
      <c r="H4074" s="43" t="inlineStr">
        <is>
          <t>Bình Phước - Quản Lý</t>
        </is>
      </c>
      <c r="I4074" s="43" t="n"/>
    </row>
    <row r="4075" ht="25" customHeight="1">
      <c r="A4075" s="45" t="inlineStr">
        <is>
          <t>NHNo&amp;PTNT Bình Triệu. Vũ Văn Thể</t>
        </is>
      </c>
      <c r="B4075" s="45" t="n"/>
      <c r="C4075" s="45" t="inlineStr">
        <is>
          <t>Thủ Đức, TPHCM</t>
        </is>
      </c>
      <c r="D4075" s="45" t="n"/>
      <c r="E4075" s="45" t="n"/>
      <c r="F4075" s="45" t="inlineStr">
        <is>
          <t>NH</t>
        </is>
      </c>
      <c r="G4075" s="45" t="n"/>
      <c r="H4075" s="45" t="n"/>
      <c r="I4075" s="45" t="n"/>
    </row>
    <row r="4076" ht="25" customHeight="1">
      <c r="A4076" s="43" t="inlineStr">
        <is>
          <t>Bùi Thị Vân</t>
        </is>
      </c>
      <c r="B4076" s="43" t="n"/>
      <c r="C4076" s="43" t="inlineStr">
        <is>
          <t>Công ty CP Máy và Thiết bị Phú Toàn</t>
        </is>
      </c>
      <c r="D4076" s="43" t="n"/>
      <c r="E4076" s="43" t="n"/>
      <c r="F4076" s="43" t="inlineStr">
        <is>
          <t>PT01</t>
        </is>
      </c>
      <c r="G4076" s="43" t="n"/>
      <c r="H4076" s="43" t="n"/>
      <c r="I4076" s="43" t="n"/>
    </row>
    <row r="4077" ht="25" customHeight="1">
      <c r="A4077" s="45" t="inlineStr">
        <is>
          <t>Vũ Thị Liên</t>
        </is>
      </c>
      <c r="B4077" s="45" t="n"/>
      <c r="C4077" s="45" t="inlineStr">
        <is>
          <t>Công ty CP Máy và Thiết bị Phú Toàn</t>
        </is>
      </c>
      <c r="D4077" s="45" t="n"/>
      <c r="E4077" s="45" t="n"/>
      <c r="F4077" s="45" t="inlineStr">
        <is>
          <t>PT02</t>
        </is>
      </c>
      <c r="G4077" s="45" t="n"/>
      <c r="H4077" s="45" t="n"/>
      <c r="I4077" s="45" t="n"/>
    </row>
    <row r="4078" ht="25" customHeight="1">
      <c r="A4078" s="43" t="inlineStr">
        <is>
          <t>Vũ Thị Thúy</t>
        </is>
      </c>
      <c r="B4078" s="43" t="n"/>
      <c r="C4078" s="43" t="inlineStr">
        <is>
          <t>Công ty CP Máy và Thiết bị Phú Toàn</t>
        </is>
      </c>
      <c r="D4078" s="43" t="n"/>
      <c r="E4078" s="43" t="n"/>
      <c r="F4078" s="43" t="inlineStr">
        <is>
          <t>PT03</t>
        </is>
      </c>
      <c r="G4078" s="43" t="n"/>
      <c r="H4078" s="43" t="n"/>
      <c r="I4078" s="43" t="n"/>
    </row>
    <row r="4079" ht="25" customHeight="1">
      <c r="A4079" s="45" t="inlineStr">
        <is>
          <t>Vũ Văn Thể</t>
        </is>
      </c>
      <c r="B4079" s="45" t="n"/>
      <c r="C4079" s="45" t="inlineStr">
        <is>
          <t>Công ty CP TB Cơ Giới Miền Nam</t>
        </is>
      </c>
      <c r="D4079" s="45" t="n"/>
      <c r="E4079" s="45" t="n"/>
      <c r="F4079" s="45" t="inlineStr">
        <is>
          <t>MN01</t>
        </is>
      </c>
      <c r="G4079" s="45" t="n"/>
      <c r="H4079" s="45" t="inlineStr">
        <is>
          <t>Bình Phước - Quản Lý</t>
        </is>
      </c>
      <c r="I4079" s="45" t="n"/>
    </row>
    <row r="4080" ht="25" customHeight="1">
      <c r="A4080" s="43" t="inlineStr">
        <is>
          <t>Trịnh Ngọc Quý</t>
        </is>
      </c>
      <c r="B4080" s="43" t="n"/>
      <c r="C4080" s="43" t="inlineStr">
        <is>
          <t>Công ty CP TB Cơ giới Miền Nam</t>
        </is>
      </c>
      <c r="D4080" s="43" t="n"/>
      <c r="E4080" s="43" t="n"/>
      <c r="F4080" s="43" t="inlineStr">
        <is>
          <t>MN02</t>
        </is>
      </c>
      <c r="G4080" s="43" t="n"/>
      <c r="H4080" s="43" t="inlineStr">
        <is>
          <t>Bình Phước - Quản Lý</t>
        </is>
      </c>
      <c r="I4080" s="43" t="n"/>
    </row>
    <row r="4081" ht="25" customHeight="1">
      <c r="A4081" s="45" t="inlineStr">
        <is>
          <t>Cửa hàng Gia Phát - Đà Lạt/ 0913.639.877 - 0915.802.081</t>
        </is>
      </c>
      <c r="B4081" s="45" t="inlineStr">
        <is>
          <t>0633.830.846 / 0913.639.877 / 0915.802.081</t>
        </is>
      </c>
      <c r="C4081" s="45" t="inlineStr">
        <is>
          <t>276 Phan Đình Phùng, TP Đà Lạt, tỉnh Lâm Đồng</t>
        </is>
      </c>
      <c r="D4081" s="45" t="n"/>
      <c r="E4081" s="45" t="n"/>
      <c r="F4081" s="45" t="inlineStr">
        <is>
          <t>KH00077</t>
        </is>
      </c>
      <c r="G4081" s="45" t="n"/>
      <c r="H4081" s="45" t="inlineStr">
        <is>
          <t>Lâm Đồng</t>
        </is>
      </c>
      <c r="I4081" s="45" t="n"/>
    </row>
    <row r="4082" ht="25" customHeight="1">
      <c r="A4082" s="43" t="inlineStr">
        <is>
          <t>Xưởng Nguyễn Ly - Đức Trọng/ 0972.605.099</t>
        </is>
      </c>
      <c r="B4082" s="43" t="inlineStr">
        <is>
          <t>0972.605.099</t>
        </is>
      </c>
      <c r="C4082" s="43" t="inlineStr">
        <is>
          <t>QL20, Đức Trọng, Lâm Đồng</t>
        </is>
      </c>
      <c r="D4082" s="43" t="n"/>
      <c r="E4082" s="43" t="n"/>
      <c r="F4082" s="43" t="inlineStr">
        <is>
          <t>KH00076</t>
        </is>
      </c>
      <c r="G4082" s="43" t="n"/>
      <c r="H4082" s="43" t="inlineStr">
        <is>
          <t>Lâm Đồng</t>
        </is>
      </c>
      <c r="I4082" s="43" t="n"/>
    </row>
    <row r="4083" ht="25" customHeight="1">
      <c r="A4083" s="45" t="inlineStr">
        <is>
          <t>Công ty TNHH 71/ 0583.878.319 - Fax:0583.873.658</t>
        </is>
      </c>
      <c r="B4083" s="45" t="inlineStr">
        <is>
          <t>0583878319 / 0583.878.319 / 0583.873.658</t>
        </is>
      </c>
      <c r="C4083" s="45" t="inlineStr">
        <is>
          <t>30D Vân Đồn - Nha Trang</t>
        </is>
      </c>
      <c r="D4083" s="45" t="n"/>
      <c r="E4083" s="45" t="n"/>
      <c r="F4083" s="45" t="inlineStr">
        <is>
          <t>KH00075</t>
        </is>
      </c>
      <c r="G4083" s="45" t="n"/>
      <c r="H4083" s="45" t="inlineStr">
        <is>
          <t>Khánh Hòa</t>
        </is>
      </c>
      <c r="I4083" s="45" t="n"/>
    </row>
    <row r="4084" ht="25" customHeight="1">
      <c r="A4084" s="43" t="inlineStr">
        <is>
          <t>Xưởng anh Hiếu - Đà Lạt ( L)/ 0919.331.242</t>
        </is>
      </c>
      <c r="B4084" s="43" t="inlineStr">
        <is>
          <t>0919.331.242</t>
        </is>
      </c>
      <c r="C4084" s="43" t="inlineStr">
        <is>
          <t>Đà Lạt - Lâm Đồng</t>
        </is>
      </c>
      <c r="D4084" s="43" t="n"/>
      <c r="E4084" s="43" t="n"/>
      <c r="F4084" s="43" t="inlineStr">
        <is>
          <t>KH00074</t>
        </is>
      </c>
      <c r="G4084" s="43" t="n"/>
      <c r="H4084" s="43" t="inlineStr">
        <is>
          <t>Lâm Đồng</t>
        </is>
      </c>
      <c r="I4084" s="43" t="n"/>
    </row>
    <row r="4085" ht="25" customHeight="1">
      <c r="A4085" s="45" t="inlineStr">
        <is>
          <t>Cửa hàng Phương Hoàng - An Khê/ 0905.450.554 - 02693.533.407 - Fax: 0593.533.030</t>
        </is>
      </c>
      <c r="B4085" s="45" t="inlineStr">
        <is>
          <t>0593.533.407 / 0905.450.554 / 02693.533.407 / 0593.533.030</t>
        </is>
      </c>
      <c r="C4085" s="45" t="inlineStr">
        <is>
          <t>Tân Lập - An Khê - Gia Lai</t>
        </is>
      </c>
      <c r="D4085" s="45" t="n"/>
      <c r="E4085" s="45" t="n"/>
      <c r="F4085" s="45" t="inlineStr">
        <is>
          <t>KH00073</t>
        </is>
      </c>
      <c r="G4085" s="45" t="n"/>
      <c r="H4085" s="45" t="inlineStr">
        <is>
          <t>Gia Lai</t>
        </is>
      </c>
      <c r="I4085" s="45" t="n"/>
    </row>
    <row r="4086" ht="25" customHeight="1">
      <c r="A4086" s="43" t="inlineStr">
        <is>
          <t>Xưởng anh Trí - ĐắkLắk/ 0988.710.036</t>
        </is>
      </c>
      <c r="B4086" s="43" t="inlineStr">
        <is>
          <t>0988.710.036</t>
        </is>
      </c>
      <c r="C4086" s="43" t="inlineStr">
        <is>
          <t>35 Giải Phóng, ĐắkLắk</t>
        </is>
      </c>
      <c r="D4086" s="43" t="n"/>
      <c r="E4086" s="43" t="n"/>
      <c r="F4086" s="43" t="inlineStr">
        <is>
          <t>KH00071</t>
        </is>
      </c>
      <c r="G4086" s="43" t="n"/>
      <c r="H4086" s="43" t="inlineStr">
        <is>
          <t>Đắk Lắk</t>
        </is>
      </c>
      <c r="I4086" s="43" t="n"/>
    </row>
    <row r="4087" ht="25" customHeight="1">
      <c r="A4087" s="45" t="inlineStr">
        <is>
          <t>Anh Liêm - Quy Nhơn/0913.442.292</t>
        </is>
      </c>
      <c r="B4087" s="45" t="inlineStr">
        <is>
          <t>0913.442.292</t>
        </is>
      </c>
      <c r="C4087" s="45" t="inlineStr">
        <is>
          <t>Quy Nhơn - Bình Định</t>
        </is>
      </c>
      <c r="D4087" s="45" t="n"/>
      <c r="E4087" s="45" t="n"/>
      <c r="F4087" s="45" t="inlineStr">
        <is>
          <t>KH00072</t>
        </is>
      </c>
      <c r="G4087" s="45" t="n"/>
      <c r="H4087" s="45" t="inlineStr">
        <is>
          <t>Bình Định</t>
        </is>
      </c>
      <c r="I4087" s="45" t="n"/>
    </row>
    <row r="4088" ht="25" customHeight="1">
      <c r="A4088" s="43" t="inlineStr">
        <is>
          <t>Cửa hàng Hoàng Hải - Đà Nẵng/ 0908.366.546</t>
        </is>
      </c>
      <c r="B4088" s="43" t="inlineStr">
        <is>
          <t>0908.366.546</t>
        </is>
      </c>
      <c r="C4088" s="43" t="inlineStr">
        <is>
          <t>Đà Nẵng</t>
        </is>
      </c>
      <c r="D4088" s="43" t="n"/>
      <c r="E4088" s="43" t="n"/>
      <c r="F4088" s="43" t="inlineStr">
        <is>
          <t>KH00069</t>
        </is>
      </c>
      <c r="G4088" s="43" t="n"/>
      <c r="H4088" s="43" t="inlineStr">
        <is>
          <t>Đà Nẵng</t>
        </is>
      </c>
      <c r="I4088" s="43" t="n"/>
    </row>
    <row r="4089" ht="25" customHeight="1">
      <c r="A4089" s="45" t="inlineStr">
        <is>
          <t>Cửa hàng anh Minh - An Khê/ 0905.833.356 or 0908.273.244 - Fax: 0593.533.084</t>
        </is>
      </c>
      <c r="B4089" s="45" t="inlineStr">
        <is>
          <t>0593.533.048 / 0905.833.356 / 0908.273.244 / 0593.533.084</t>
        </is>
      </c>
      <c r="C4089" s="45" t="inlineStr">
        <is>
          <t>An Khê - Gia Lai</t>
        </is>
      </c>
      <c r="D4089" s="45" t="n"/>
      <c r="E4089" s="45" t="n"/>
      <c r="F4089" s="45" t="inlineStr">
        <is>
          <t>KH00070</t>
        </is>
      </c>
      <c r="G4089" s="45" t="n"/>
      <c r="H4089" s="45" t="inlineStr">
        <is>
          <t>Gia Lai</t>
        </is>
      </c>
      <c r="I4089" s="45" t="n"/>
    </row>
    <row r="4090" ht="25" customHeight="1">
      <c r="A4090" s="43" t="inlineStr">
        <is>
          <t>Xưởng Hoàng Vu - Huế/ 0935.055.777</t>
        </is>
      </c>
      <c r="B4090" s="43" t="inlineStr">
        <is>
          <t>0935.055.777</t>
        </is>
      </c>
      <c r="C4090" s="43" t="inlineStr">
        <is>
          <t>144 Ngự Bình, TP Huế</t>
        </is>
      </c>
      <c r="D4090" s="43" t="n"/>
      <c r="E4090" s="43" t="n"/>
      <c r="F4090" s="43" t="inlineStr">
        <is>
          <t>KH00068</t>
        </is>
      </c>
      <c r="G4090" s="43" t="n"/>
      <c r="H4090" s="43" t="inlineStr">
        <is>
          <t>Thừa Thiên Huế</t>
        </is>
      </c>
      <c r="I4090" s="43" t="n"/>
    </row>
    <row r="4091" ht="25" customHeight="1">
      <c r="A4091" s="45" t="inlineStr">
        <is>
          <t>Cửa hàng chú Quyển - Kontum/ 02603.862.055 - 0942.514.808</t>
        </is>
      </c>
      <c r="B4091" s="45" t="inlineStr">
        <is>
          <t>02603.862.055 / 0942.514.808</t>
        </is>
      </c>
      <c r="C4091" s="45" t="inlineStr">
        <is>
          <t>180 Phan Đình Phùng, TP Kontum</t>
        </is>
      </c>
      <c r="D4091" s="45" t="n"/>
      <c r="E4091" s="45" t="n"/>
      <c r="F4091" s="45" t="inlineStr">
        <is>
          <t>KH00067</t>
        </is>
      </c>
      <c r="G4091" s="45" t="n"/>
      <c r="H4091" s="45" t="inlineStr">
        <is>
          <t>Kon Tum</t>
        </is>
      </c>
      <c r="I4091" s="45" t="n"/>
    </row>
    <row r="4092" ht="25" customHeight="1">
      <c r="A4092" s="43" t="inlineStr">
        <is>
          <t>Xưởng anh Lâm - Ninh Thuận/ 0975.926.009 - Fax: 0683.822.123</t>
        </is>
      </c>
      <c r="B4092" s="43" t="inlineStr">
        <is>
          <t>0683.822.123 / 0975.926.009</t>
        </is>
      </c>
      <c r="C4092" s="43" t="inlineStr">
        <is>
          <t>QL1A, Xã Thành Hải, TP. Phan Rang - Tháp Chàm, Ninh Thuận</t>
        </is>
      </c>
      <c r="D4092" s="43" t="n"/>
      <c r="E4092" s="43" t="n"/>
      <c r="F4092" s="43" t="inlineStr">
        <is>
          <t>KH00066</t>
        </is>
      </c>
      <c r="G4092" s="43" t="n"/>
      <c r="H4092" s="43" t="inlineStr">
        <is>
          <t>Ninh Thuận</t>
        </is>
      </c>
      <c r="I4092" s="43" t="n"/>
    </row>
    <row r="4093" ht="25" customHeight="1">
      <c r="A4093" s="45" t="inlineStr">
        <is>
          <t>Xưởng anh Lập - Phú Yên/ 0905.543.569 - 0985.552.858</t>
        </is>
      </c>
      <c r="B4093" s="45" t="inlineStr">
        <is>
          <t>0905.543.569 / 0985.552.858</t>
        </is>
      </c>
      <c r="C4093" s="45" t="inlineStr">
        <is>
          <t>Phú Yên</t>
        </is>
      </c>
      <c r="D4093" s="45" t="n"/>
      <c r="E4093" s="45" t="n"/>
      <c r="F4093" s="45" t="inlineStr">
        <is>
          <t>KH00064</t>
        </is>
      </c>
      <c r="G4093" s="45" t="n"/>
      <c r="H4093" s="45" t="inlineStr">
        <is>
          <t>Phú Yên</t>
        </is>
      </c>
      <c r="I4093" s="45" t="n"/>
    </row>
    <row r="4094" ht="25" customHeight="1">
      <c r="A4094" s="43" t="inlineStr">
        <is>
          <t>Cửa hàng Triều Phát - Cần Thơ/ 0918.183.550 - Fax: 07103.740.047</t>
        </is>
      </c>
      <c r="B4094" s="43" t="inlineStr">
        <is>
          <t>0918.183.550 / 07103.740.047</t>
        </is>
      </c>
      <c r="C4094" s="43" t="inlineStr">
        <is>
          <t>160A, đường 3/2, P.Xuân Khánh, Q.Ninh Kiều, TP.Cần Thơ</t>
        </is>
      </c>
      <c r="D4094" s="43" t="n"/>
      <c r="E4094" s="43" t="n"/>
      <c r="F4094" s="43" t="inlineStr">
        <is>
          <t>KH00065</t>
        </is>
      </c>
      <c r="G4094" s="43" t="n"/>
      <c r="H4094" s="43" t="inlineStr">
        <is>
          <t>Cần Thơ</t>
        </is>
      </c>
      <c r="I4094" s="43" t="n"/>
    </row>
    <row r="4095" ht="25" customHeight="1">
      <c r="A4095" s="45" t="inlineStr">
        <is>
          <t>Xưởng Thanh Sơn - Quảng Nam/ 0982.046.059/ Fax: 05103.812.778</t>
        </is>
      </c>
      <c r="B4095" s="45" t="inlineStr">
        <is>
          <t>C.Hương: 0905.562.769 / 0982.046.059 / 05103.812.778</t>
        </is>
      </c>
      <c r="C4095" s="45" t="inlineStr">
        <is>
          <t>Quốc lộ Nguyễn Hoàng, An Mỹ, Tam Kỳ, Quảng Nam</t>
        </is>
      </c>
      <c r="D4095" s="45" t="n"/>
      <c r="E4095" s="45" t="n"/>
      <c r="F4095" s="45" t="inlineStr">
        <is>
          <t>KH00062</t>
        </is>
      </c>
      <c r="G4095" s="45" t="n"/>
      <c r="H4095" s="45" t="inlineStr">
        <is>
          <t>Quảng Nam</t>
        </is>
      </c>
      <c r="I4095" s="45" t="n"/>
    </row>
    <row r="4096" ht="25" customHeight="1">
      <c r="A4096" s="43" t="inlineStr">
        <is>
          <t>Anh Bình - Gia Lai/ 0913.499.316</t>
        </is>
      </c>
      <c r="B4096" s="43" t="inlineStr">
        <is>
          <t>0913.499.316</t>
        </is>
      </c>
      <c r="C4096" s="43" t="inlineStr">
        <is>
          <t>Gia Lai</t>
        </is>
      </c>
      <c r="D4096" s="43" t="n"/>
      <c r="E4096" s="43" t="n"/>
      <c r="F4096" s="43" t="inlineStr">
        <is>
          <t>KH00063</t>
        </is>
      </c>
      <c r="G4096" s="43" t="n"/>
      <c r="H4096" s="43" t="inlineStr">
        <is>
          <t>Gia Lai</t>
        </is>
      </c>
      <c r="I4096" s="43" t="n"/>
    </row>
    <row r="4097" ht="25" customHeight="1">
      <c r="A4097" s="45" t="inlineStr">
        <is>
          <t>Xưởng anh Vinh - Phan Thiết/ 0919.003.565</t>
        </is>
      </c>
      <c r="B4097" s="45" t="inlineStr">
        <is>
          <t>0919.003.565</t>
        </is>
      </c>
      <c r="C4097" s="45" t="inlineStr">
        <is>
          <t>Ngã 6, Đặng Văn Lãnh, Phan Thiết, Bình Thuận</t>
        </is>
      </c>
      <c r="D4097" s="45" t="n"/>
      <c r="E4097" s="45" t="n"/>
      <c r="F4097" s="45" t="inlineStr">
        <is>
          <t>KH00059</t>
        </is>
      </c>
      <c r="G4097" s="45" t="n"/>
      <c r="H4097" s="45" t="inlineStr">
        <is>
          <t>Bình Thuận</t>
        </is>
      </c>
      <c r="I4097" s="45" t="n"/>
    </row>
    <row r="4098" ht="25" customHeight="1">
      <c r="A4098" s="43" t="inlineStr">
        <is>
          <t>Xưởng anh Mười - Diên Khánh/ 0914.137.953</t>
        </is>
      </c>
      <c r="B4098" s="43" t="inlineStr">
        <is>
          <t>0583.770.007 / 0914.137.953</t>
        </is>
      </c>
      <c r="C4098" s="43" t="inlineStr">
        <is>
          <t>Thôn 3, Diên Phú, Diên Khánh, Khánh Hòa (Trên đường QL1A)</t>
        </is>
      </c>
      <c r="D4098" s="43" t="n"/>
      <c r="E4098" s="43" t="n"/>
      <c r="F4098" s="43" t="inlineStr">
        <is>
          <t>KH00060</t>
        </is>
      </c>
      <c r="G4098" s="43" t="n"/>
      <c r="H4098" s="43" t="inlineStr">
        <is>
          <t>Khánh Hòa</t>
        </is>
      </c>
      <c r="I4098" s="43" t="n"/>
    </row>
    <row r="4099" ht="25" customHeight="1">
      <c r="A4099" s="45" t="inlineStr">
        <is>
          <t>Xưởng Phụng Cường - Gia Lai/ 0985.019.927</t>
        </is>
      </c>
      <c r="B4099" s="45" t="inlineStr">
        <is>
          <t>0985.019.927</t>
        </is>
      </c>
      <c r="C4099" s="45" t="inlineStr">
        <is>
          <t>195 Lê Thánh Tôn - Gia Lai</t>
        </is>
      </c>
      <c r="D4099" s="45" t="n"/>
      <c r="E4099" s="45" t="n"/>
      <c r="F4099" s="45" t="inlineStr">
        <is>
          <t>KH00061</t>
        </is>
      </c>
      <c r="G4099" s="45" t="n"/>
      <c r="H4099" s="45" t="inlineStr">
        <is>
          <t>Gia Lai</t>
        </is>
      </c>
      <c r="I4099" s="45" t="n"/>
    </row>
    <row r="4100" ht="25" customHeight="1">
      <c r="A4100" s="43" t="inlineStr">
        <is>
          <t>Xưởng anh Biên - Đức Trọng/ 0978.578.757</t>
        </is>
      </c>
      <c r="B4100" s="43" t="inlineStr">
        <is>
          <t>0978578757 / 0978.578.757</t>
        </is>
      </c>
      <c r="C4100" s="43" t="inlineStr">
        <is>
          <t>Đức Trọng - Lâm Đồng</t>
        </is>
      </c>
      <c r="D4100" s="43" t="n"/>
      <c r="E4100" s="43" t="n"/>
      <c r="F4100" s="43" t="inlineStr">
        <is>
          <t>KH00057</t>
        </is>
      </c>
      <c r="G4100" s="43" t="n"/>
      <c r="H4100" s="43" t="inlineStr">
        <is>
          <t>Lâm Đồng</t>
        </is>
      </c>
      <c r="I4100" s="43" t="n"/>
    </row>
    <row r="4101" ht="25" customHeight="1">
      <c r="A4101" s="45" t="inlineStr">
        <is>
          <t>Xưởng anh Sấm - Bảo Lộc/ 0918.249.559</t>
        </is>
      </c>
      <c r="B4101" s="45" t="inlineStr">
        <is>
          <t>0918249559 / 0918.249.559</t>
        </is>
      </c>
      <c r="C4101" s="45" t="inlineStr">
        <is>
          <t>Bảo Lộc - Lâm Đồng</t>
        </is>
      </c>
      <c r="D4101" s="45" t="n"/>
      <c r="E4101" s="45" t="n"/>
      <c r="F4101" s="45" t="inlineStr">
        <is>
          <t>KH00058</t>
        </is>
      </c>
      <c r="G4101" s="45" t="n"/>
      <c r="H4101" s="45" t="inlineStr">
        <is>
          <t>Lâm Đồng</t>
        </is>
      </c>
      <c r="I4101" s="45" t="n"/>
    </row>
    <row r="4102" ht="25" customHeight="1">
      <c r="A4102" s="43" t="inlineStr">
        <is>
          <t>Xưởng anh Hải - Earka/ 0935.395.777 - Vo: 0932.406.779</t>
        </is>
      </c>
      <c r="B4102" s="43" t="inlineStr">
        <is>
          <t>0935395777 / 0935.395.777 / 0932.406.779</t>
        </is>
      </c>
      <c r="C4102" s="43" t="inlineStr">
        <is>
          <t>Earka - Đắk Lắk</t>
        </is>
      </c>
      <c r="D4102" s="43" t="n"/>
      <c r="E4102" s="43" t="n"/>
      <c r="F4102" s="43" t="inlineStr">
        <is>
          <t>KH00024</t>
        </is>
      </c>
      <c r="G4102" s="43" t="n"/>
      <c r="H4102" s="43" t="inlineStr">
        <is>
          <t>Đắk Lắk</t>
        </is>
      </c>
      <c r="I4102" s="43" t="n"/>
    </row>
    <row r="4103" ht="25" customHeight="1">
      <c r="A4103" s="45" t="inlineStr">
        <is>
          <t>Cửa hàng Nam Thắng - ĐắkLắk/ 0986.451.294 - Cno: 0976.451.294/ Fax: 05003.945.090</t>
        </is>
      </c>
      <c r="B4103" s="45" t="inlineStr">
        <is>
          <t>05003.856.276 / 0986.451.294 / 0976.451.294 / 05003.945.090</t>
        </is>
      </c>
      <c r="C4103" s="45" t="inlineStr">
        <is>
          <t>122 Nguyễn Tất Thành, TP Buôn Mê Thuột, ĐăkLắk</t>
        </is>
      </c>
      <c r="D4103" s="45" t="n"/>
      <c r="E4103" s="45" t="n"/>
      <c r="F4103" s="45" t="inlineStr">
        <is>
          <t>KH00025</t>
        </is>
      </c>
      <c r="G4103" s="45" t="n"/>
      <c r="H4103" s="45" t="inlineStr">
        <is>
          <t>Đắk Lắk</t>
        </is>
      </c>
      <c r="I4103" s="45" t="n"/>
    </row>
    <row r="4104" ht="25" customHeight="1">
      <c r="A4104" s="43" t="inlineStr">
        <is>
          <t>Cửa hàng Phúc An - Gia Lai/ 0987.777.122/ Fax: 0593.723.344</t>
        </is>
      </c>
      <c r="B4104" s="43" t="inlineStr">
        <is>
          <t>0987777122 / 0987.777.122 / 0593.723.344</t>
        </is>
      </c>
      <c r="C4104" s="43" t="inlineStr">
        <is>
          <t>61 Hai Bà Trưng - Pleiku - Gia Lai</t>
        </is>
      </c>
      <c r="D4104" s="43" t="n"/>
      <c r="E4104" s="43" t="n"/>
      <c r="F4104" s="43" t="inlineStr">
        <is>
          <t>KH00026</t>
        </is>
      </c>
      <c r="G4104" s="43" t="n"/>
      <c r="H4104" s="43" t="inlineStr">
        <is>
          <t>Gia Lai</t>
        </is>
      </c>
      <c r="I4104" s="43" t="n"/>
    </row>
    <row r="4105" ht="25" customHeight="1">
      <c r="A4105" s="45" t="inlineStr">
        <is>
          <t>Cửa hàng Trúc Lan/ Quế Thông - Phú Yên/ 0979.369.469</t>
        </is>
      </c>
      <c r="B4105" s="45" t="inlineStr">
        <is>
          <t>0576.254239 / 0979.369.469</t>
        </is>
      </c>
      <c r="C4105" s="45" t="inlineStr">
        <is>
          <t>454-456 Nguyễn Tất Thành, P9, TP Tuy Hòa, T. Phú Yên</t>
        </is>
      </c>
      <c r="D4105" s="45" t="n"/>
      <c r="E4105" s="45" t="n"/>
      <c r="F4105" s="45" t="inlineStr">
        <is>
          <t>KH00027</t>
        </is>
      </c>
      <c r="G4105" s="45" t="n"/>
      <c r="H4105" s="45" t="inlineStr">
        <is>
          <t>Phú Yên</t>
        </is>
      </c>
      <c r="I4105" s="45" t="n"/>
    </row>
    <row r="4106" ht="25" customHeight="1">
      <c r="A4106" s="43" t="inlineStr">
        <is>
          <t>Cửa hàng Việt Thanh - Gia Lai/ 0905.135.775</t>
        </is>
      </c>
      <c r="B4106" s="43" t="inlineStr">
        <is>
          <t>0905.135.775</t>
        </is>
      </c>
      <c r="C4106" s="43" t="inlineStr">
        <is>
          <t>03 Trần Phú nối dài - Gia Lai</t>
        </is>
      </c>
      <c r="D4106" s="43" t="n"/>
      <c r="E4106" s="43" t="n"/>
      <c r="F4106" s="43" t="inlineStr">
        <is>
          <t>KH00028</t>
        </is>
      </c>
      <c r="G4106" s="43" t="n"/>
      <c r="H4106" s="43" t="inlineStr">
        <is>
          <t>Gia Lai</t>
        </is>
      </c>
      <c r="I4106" s="43" t="n"/>
    </row>
    <row r="4107" ht="25" customHeight="1">
      <c r="A4107" s="45" t="inlineStr">
        <is>
          <t>Cửa hàng Hòa Sa - ĐắkLắk/ chú Hòa 0913.487.019 - Fax: 02623.813.444</t>
        </is>
      </c>
      <c r="B4107" s="45" t="inlineStr">
        <is>
          <t>05003.851.742-05003.813.444 / 0913.487.019 / 02623.813.444</t>
        </is>
      </c>
      <c r="C4107" s="45" t="inlineStr">
        <is>
          <t>63 Hùng Vương, TP Buôn Ma Thuột, ĐăkLăk</t>
        </is>
      </c>
      <c r="D4107" s="45" t="n"/>
      <c r="E4107" s="45" t="n"/>
      <c r="F4107" s="45" t="inlineStr">
        <is>
          <t>KH00029</t>
        </is>
      </c>
      <c r="G4107" s="45" t="n"/>
      <c r="H4107" s="45" t="inlineStr">
        <is>
          <t>Đắk Lắk</t>
        </is>
      </c>
      <c r="I4107" s="45" t="n"/>
    </row>
    <row r="4108" ht="25" customHeight="1">
      <c r="A4108" s="43" t="inlineStr">
        <is>
          <t>Công ty Nam Long - Hà Nội</t>
        </is>
      </c>
      <c r="B4108" s="43" t="n"/>
      <c r="C4108" s="43" t="inlineStr">
        <is>
          <t>Hà Nội</t>
        </is>
      </c>
      <c r="D4108" s="43" t="n"/>
      <c r="E4108" s="43" t="n"/>
      <c r="F4108" s="43" t="inlineStr">
        <is>
          <t>KH00030</t>
        </is>
      </c>
      <c r="G4108" s="43" t="n"/>
      <c r="H4108" s="43" t="n"/>
      <c r="I4108" s="43" t="n"/>
    </row>
    <row r="4109" ht="25" customHeight="1">
      <c r="A4109" s="45" t="inlineStr">
        <is>
          <t>Cửa hàng Kim Liên - Huế/ C.Liên: 0984.745.411 - Fax: 0543.864.648</t>
        </is>
      </c>
      <c r="B4109" s="45" t="inlineStr">
        <is>
          <t>0984.745.411 / 0543.864.648</t>
        </is>
      </c>
      <c r="C4109" s="45" t="inlineStr">
        <is>
          <t>Số 4 Phạm Văn Thanh - Đô Thị Đông Nam Thủy An - TP Huế</t>
        </is>
      </c>
      <c r="D4109" s="45" t="n"/>
      <c r="E4109" s="45" t="n"/>
      <c r="F4109" s="45" t="inlineStr">
        <is>
          <t>KH00031</t>
        </is>
      </c>
      <c r="G4109" s="45" t="n"/>
      <c r="H4109" s="45" t="inlineStr">
        <is>
          <t>Thừa Thiên Huế</t>
        </is>
      </c>
      <c r="I4109" s="45" t="n"/>
    </row>
    <row r="4110" ht="25" customHeight="1">
      <c r="A4110" s="43" t="inlineStr">
        <is>
          <t>Xưởng Hùng Dương - Bảo Lộc/ 0916.743.651</t>
        </is>
      </c>
      <c r="B4110" s="43" t="inlineStr">
        <is>
          <t>0919.093.969-0916.743.651 / 0916.743.651</t>
        </is>
      </c>
      <c r="C4110" s="43" t="inlineStr">
        <is>
          <t>903 Trần Phú - Bảo Lộc - Lâm Đồng</t>
        </is>
      </c>
      <c r="D4110" s="43" t="n"/>
      <c r="E4110" s="43" t="n"/>
      <c r="F4110" s="43" t="inlineStr">
        <is>
          <t>KH00032</t>
        </is>
      </c>
      <c r="G4110" s="43" t="n"/>
      <c r="H4110" s="43" t="inlineStr">
        <is>
          <t>Lâm Đồng</t>
        </is>
      </c>
      <c r="I4110" s="43" t="n"/>
    </row>
    <row r="4111" ht="25" customHeight="1">
      <c r="A4111" s="45" t="inlineStr">
        <is>
          <t>Cửa hàng Kiêm Mai - ĐắkLắk/Giang: 0935.532.636 - 0905.460.146 - Fax: 05003.858.794</t>
        </is>
      </c>
      <c r="B4111" s="45" t="inlineStr">
        <is>
          <t>0935.532.636 / 0905.460.146 / 05003.858.794</t>
        </is>
      </c>
      <c r="C4111" s="45" t="inlineStr">
        <is>
          <t>Sạp 18, Khu đồ sắt - Phan Đình Giót - ĐăkLăk</t>
        </is>
      </c>
      <c r="D4111" s="45" t="n"/>
      <c r="E4111" s="45" t="n"/>
      <c r="F4111" s="45" t="inlineStr">
        <is>
          <t>KH00033</t>
        </is>
      </c>
      <c r="G4111" s="45" t="n"/>
      <c r="H4111" s="45" t="inlineStr">
        <is>
          <t>Đắk Lắk</t>
        </is>
      </c>
      <c r="I4111" s="45" t="n"/>
    </row>
    <row r="4112" ht="25" customHeight="1">
      <c r="A4112" s="43" t="inlineStr">
        <is>
          <t>Cửa hàng anh Tùng - Ê ka/ 0914.058.463</t>
        </is>
      </c>
      <c r="B4112" s="43" t="inlineStr">
        <is>
          <t>0914058463 / 0914.058.463</t>
        </is>
      </c>
      <c r="C4112" s="43" t="inlineStr">
        <is>
          <t>Ê ka - Gia Lai</t>
        </is>
      </c>
      <c r="D4112" s="43" t="n"/>
      <c r="E4112" s="43" t="n"/>
      <c r="F4112" s="43" t="inlineStr">
        <is>
          <t>KH00034</t>
        </is>
      </c>
      <c r="G4112" s="43" t="n"/>
      <c r="H4112" s="43" t="inlineStr">
        <is>
          <t>Gia Lai</t>
        </is>
      </c>
      <c r="I4112" s="43" t="n"/>
    </row>
    <row r="4113" ht="25" customHeight="1">
      <c r="A4113" s="45" t="inlineStr">
        <is>
          <t>Cửa hàng Hoàng Tuấn - ĐắkLắk/ 0949.935.566/ 0919.390.968</t>
        </is>
      </c>
      <c r="B4113" s="45" t="inlineStr">
        <is>
          <t>0949935566 / 0949.935.566 / 0919.390.968</t>
        </is>
      </c>
      <c r="C4113" s="45" t="inlineStr">
        <is>
          <t>335 Lê Thánh Tông, TP Buôn Mê Thuột, ĐăkLăk</t>
        </is>
      </c>
      <c r="D4113" s="45" t="n"/>
      <c r="E4113" s="45" t="n"/>
      <c r="F4113" s="45" t="inlineStr">
        <is>
          <t>KH00035</t>
        </is>
      </c>
      <c r="G4113" s="45" t="n"/>
      <c r="H4113" s="45" t="inlineStr">
        <is>
          <t>Đắk Lắk</t>
        </is>
      </c>
      <c r="I4113" s="45" t="n"/>
    </row>
    <row r="4114" ht="25" customHeight="1">
      <c r="A4114" s="43" t="inlineStr">
        <is>
          <t>Cửa hàng Trung Kiên - Bảo Lộc/ 0906.717.374 - Fax: 0633.864.533 mail: ngocvan0504@gmail.com</t>
        </is>
      </c>
      <c r="B4114" s="43" t="inlineStr">
        <is>
          <t>0913743101 / 0633.864.533 / 0906.717.374</t>
        </is>
      </c>
      <c r="C4114" s="43" t="inlineStr">
        <is>
          <t>286M Trần Phú, Bảo Lộc - Lâm Đồng</t>
        </is>
      </c>
      <c r="D4114" s="43" t="n"/>
      <c r="E4114" s="43" t="inlineStr">
        <is>
          <t>gửi công nợ vào mail</t>
        </is>
      </c>
      <c r="F4114" s="43" t="inlineStr">
        <is>
          <t>KH00036</t>
        </is>
      </c>
      <c r="G4114" s="43" t="n"/>
      <c r="H4114" s="43" t="inlineStr">
        <is>
          <t>Lâm Đồng</t>
        </is>
      </c>
      <c r="I4114" s="43" t="n"/>
    </row>
    <row r="4115" ht="25" customHeight="1">
      <c r="A4115" s="45" t="inlineStr">
        <is>
          <t>Xưởng Trung Mẫn - Phan Thiết/ 0919.187.400</t>
        </is>
      </c>
      <c r="B4115" s="45" t="inlineStr">
        <is>
          <t>06223.898.642 / 0919.187.400</t>
        </is>
      </c>
      <c r="C4115" s="45" t="inlineStr">
        <is>
          <t>Phan Thiết - Bình Thuận</t>
        </is>
      </c>
      <c r="D4115" s="45" t="n"/>
      <c r="E4115" s="45" t="n"/>
      <c r="F4115" s="45" t="inlineStr">
        <is>
          <t>KH00037</t>
        </is>
      </c>
      <c r="G4115" s="45" t="n"/>
      <c r="H4115" s="45" t="inlineStr">
        <is>
          <t>Bình Thuận</t>
        </is>
      </c>
      <c r="I4115" s="45" t="n"/>
    </row>
    <row r="4116" ht="25" customHeight="1">
      <c r="A4116" s="43" t="inlineStr">
        <is>
          <t>Cửa hàng Vĩnh Hoàng - Đà Nẵng/ 0903.522.224/ Fax: 05113.651.336</t>
        </is>
      </c>
      <c r="B4116" s="43" t="inlineStr">
        <is>
          <t>0903522224 / 0903.522.224 / 05113.651.336</t>
        </is>
      </c>
      <c r="C4116" s="43" t="inlineStr">
        <is>
          <t>83 Lý Thái Tổ, TP Đà Nẵng</t>
        </is>
      </c>
      <c r="D4116" s="43" t="n"/>
      <c r="E4116" s="43" t="inlineStr">
        <is>
          <t>Gửi xe Bà Lệ: 0903.555.617/ Hoặc 53N-8748</t>
        </is>
      </c>
      <c r="F4116" s="43" t="inlineStr">
        <is>
          <t>KH00038</t>
        </is>
      </c>
      <c r="G4116" s="43" t="n"/>
      <c r="H4116" s="43" t="inlineStr">
        <is>
          <t>Đà Nẵng</t>
        </is>
      </c>
      <c r="I4116" s="43" t="n"/>
    </row>
    <row r="4117" ht="25" customHeight="1">
      <c r="A4117" s="45" t="inlineStr">
        <is>
          <t>Cửa hàng Hoàng Hùng - Đức Trọng/ 0914.703.870-Fax:0633.841.687</t>
        </is>
      </c>
      <c r="B4117" s="45" t="inlineStr">
        <is>
          <t>0913703870 / 0633.841.687 / 0914.703.870-</t>
        </is>
      </c>
      <c r="C4117" s="45" t="inlineStr">
        <is>
          <t>465 Quốc Lộ 20, TT Liên Nghĩa, Đức Trọng, Lâm Đồng</t>
        </is>
      </c>
      <c r="D4117" s="45" t="n"/>
      <c r="E4117" s="45" t="n"/>
      <c r="F4117" s="45" t="inlineStr">
        <is>
          <t>KH00039</t>
        </is>
      </c>
      <c r="G4117" s="45" t="n"/>
      <c r="H4117" s="45" t="inlineStr">
        <is>
          <t>Lâm Đồng</t>
        </is>
      </c>
      <c r="I4117" s="45" t="n"/>
    </row>
    <row r="4118" ht="25" customHeight="1">
      <c r="A4118" s="43" t="inlineStr">
        <is>
          <t>Công ty cổ phần Máy và thiết bị Phú Toàn/ Mr. Khơi - 0987.557.888/ Mr. Toàn 0985.631.515</t>
        </is>
      </c>
      <c r="B4118" s="43" t="inlineStr">
        <is>
          <t>0987.557.888 / 0985.631.515</t>
        </is>
      </c>
      <c r="C4118" s="43" t="inlineStr">
        <is>
          <t>Số 15, Ngõ 1043, Giải Phóng, P.Thịnh Liệt, Q.Hoàng Mai, Hà Nội</t>
        </is>
      </c>
      <c r="D4118" s="43" t="n"/>
      <c r="E4118" s="43" t="inlineStr">
        <is>
          <t>Gửi Máy Bay tại 25A1 Cửu Long, Cty Tiến Ngọc - 0283.842.1281</t>
        </is>
      </c>
      <c r="F4118" s="43" t="inlineStr">
        <is>
          <t>KH00040</t>
        </is>
      </c>
      <c r="G4118" s="43" t="n"/>
      <c r="H4118" s="43" t="n"/>
      <c r="I4118" s="43" t="n"/>
    </row>
    <row r="4119" ht="25" customHeight="1">
      <c r="A4119" s="45" t="inlineStr">
        <is>
          <t>Cửa hàng Ngọc Ân - Quảng Ngãi/ DĐ:0914.012.957 - CĐ:0255.3823.137</t>
        </is>
      </c>
      <c r="B4119" s="45" t="inlineStr">
        <is>
          <t>0553823137 / 0255.3823.137 / 0914.012.957</t>
        </is>
      </c>
      <c r="C4119" s="45" t="inlineStr">
        <is>
          <t>582 Quang Trung - Quảng Ngãi</t>
        </is>
      </c>
      <c r="D4119" s="45" t="n"/>
      <c r="E4119" s="45" t="n"/>
      <c r="F4119" s="45" t="inlineStr">
        <is>
          <t>KH00041</t>
        </is>
      </c>
      <c r="G4119" s="45" t="n"/>
      <c r="H4119" s="45" t="inlineStr">
        <is>
          <t>Quảng Ngãi</t>
        </is>
      </c>
      <c r="I4119" s="45" t="n"/>
    </row>
    <row r="4120" ht="25" customHeight="1">
      <c r="A4120" s="43" t="inlineStr">
        <is>
          <t>Xưởng Tăng Trí - Gia Lai/ A.Trí: 01647.761.404</t>
        </is>
      </c>
      <c r="B4120" s="43" t="inlineStr">
        <is>
          <t>01647761404 / 01647.761.404</t>
        </is>
      </c>
      <c r="C4120" s="43" t="inlineStr">
        <is>
          <t>79 Lê Đại Hành, TP Pleiku, Gia Lai</t>
        </is>
      </c>
      <c r="D4120" s="43" t="n"/>
      <c r="E4120" s="43" t="n"/>
      <c r="F4120" s="43" t="inlineStr">
        <is>
          <t>KH00042</t>
        </is>
      </c>
      <c r="G4120" s="43" t="n"/>
      <c r="H4120" s="43" t="inlineStr">
        <is>
          <t>Gia Lai</t>
        </is>
      </c>
      <c r="I4120" s="43" t="n"/>
    </row>
    <row r="4121" ht="25" customHeight="1">
      <c r="A4121" s="45" t="inlineStr">
        <is>
          <t>Cửa hàng Hà Phùng - Quảng Ngãi/ 0914.226.839/ Fax: 0553.823.441</t>
        </is>
      </c>
      <c r="B4121" s="45" t="inlineStr">
        <is>
          <t>0914.226.839 / 0553.823.441</t>
        </is>
      </c>
      <c r="C4121" s="45" t="inlineStr">
        <is>
          <t>28 Trần Hưng Đạo - Quảng Ngãi</t>
        </is>
      </c>
      <c r="D4121" s="45" t="n"/>
      <c r="E4121" s="45" t="n"/>
      <c r="F4121" s="45" t="inlineStr">
        <is>
          <t>KH00043</t>
        </is>
      </c>
      <c r="G4121" s="45" t="n"/>
      <c r="H4121" s="45" t="inlineStr">
        <is>
          <t>Quảng Ngãi</t>
        </is>
      </c>
      <c r="I4121" s="45" t="n"/>
    </row>
    <row r="4122" ht="25" customHeight="1">
      <c r="A4122" s="43" t="inlineStr">
        <is>
          <t>Cửa hàng anh Phong - Phú Yên/ 0942.031.591 - fax: 0573.847.894</t>
        </is>
      </c>
      <c r="B4122" s="43" t="inlineStr">
        <is>
          <t>0942.031.591 / 0573.847.894</t>
        </is>
      </c>
      <c r="C4122" s="43" t="inlineStr">
        <is>
          <t>Km5, Thôn Phú Vang, Xã Bình Kiến, TP Tuy Hòa, Phú Yên</t>
        </is>
      </c>
      <c r="D4122" s="43" t="n"/>
      <c r="E4122" s="43" t="n"/>
      <c r="F4122" s="43" t="inlineStr">
        <is>
          <t>KH00044</t>
        </is>
      </c>
      <c r="G4122" s="43" t="n"/>
      <c r="H4122" s="43" t="inlineStr">
        <is>
          <t>Phú Yên</t>
        </is>
      </c>
      <c r="I4122" s="43" t="n"/>
    </row>
    <row r="4123" ht="25" customHeight="1">
      <c r="A4123" s="45" t="inlineStr">
        <is>
          <t>Công ty TNHH 1TV làm giàu Hưng Thịnh</t>
        </is>
      </c>
      <c r="B4123" s="45" t="inlineStr">
        <is>
          <t>0612.222.801-0913.789.894</t>
        </is>
      </c>
      <c r="C4123" s="45" t="inlineStr">
        <is>
          <t>123/3A Phan Chu Trinh - Quang Vinh - BH -ĐN</t>
        </is>
      </c>
      <c r="D4123" s="45" t="n"/>
      <c r="E4123" s="45" t="n"/>
      <c r="F4123" s="45" t="inlineStr">
        <is>
          <t>KH00045</t>
        </is>
      </c>
      <c r="G4123" s="45" t="n"/>
      <c r="H4123" s="45" t="n"/>
      <c r="I4123" s="45" t="n"/>
    </row>
    <row r="4124" ht="25" customHeight="1">
      <c r="A4124" s="43" t="inlineStr">
        <is>
          <t>Xưởng Hoàng Thiện - Gia Lai/ 01699.434.661</t>
        </is>
      </c>
      <c r="B4124" s="43" t="inlineStr">
        <is>
          <t>0593.825.175 / 01699.434.661</t>
        </is>
      </c>
      <c r="C4124" s="43" t="inlineStr">
        <is>
          <t>1018 Phạm Văn Đồng, Pleiku, Gia Lai</t>
        </is>
      </c>
      <c r="D4124" s="43" t="n"/>
      <c r="E4124" s="43" t="n"/>
      <c r="F4124" s="43" t="inlineStr">
        <is>
          <t>KH00046</t>
        </is>
      </c>
      <c r="G4124" s="43" t="n"/>
      <c r="H4124" s="43" t="inlineStr">
        <is>
          <t>Gia Lai</t>
        </is>
      </c>
      <c r="I4124" s="43" t="n"/>
    </row>
    <row r="4125" ht="25" customHeight="1">
      <c r="A4125" s="45" t="inlineStr">
        <is>
          <t>Xưởng anh Chương - Quảng Ninh/ 0982.015.594</t>
        </is>
      </c>
      <c r="B4125" s="45" t="inlineStr">
        <is>
          <t>0982015594 / 0982.015.594</t>
        </is>
      </c>
      <c r="C4125" s="45" t="inlineStr">
        <is>
          <t>Quảng Ninh</t>
        </is>
      </c>
      <c r="D4125" s="45" t="n"/>
      <c r="E4125" s="45" t="n"/>
      <c r="F4125" s="45" t="inlineStr">
        <is>
          <t>KH00047</t>
        </is>
      </c>
      <c r="G4125" s="45" t="n"/>
      <c r="H4125" s="45" t="n"/>
      <c r="I4125" s="45" t="n"/>
    </row>
    <row r="4126" ht="25" customHeight="1">
      <c r="A4126" s="43" t="inlineStr">
        <is>
          <t>Xưởng Việt Anh - Gia Lai/ 0907.862.422</t>
        </is>
      </c>
      <c r="B4126" s="43" t="inlineStr">
        <is>
          <t>0907862422 / 0907.862.422</t>
        </is>
      </c>
      <c r="C4126" s="43" t="inlineStr">
        <is>
          <t>Gia Lai</t>
        </is>
      </c>
      <c r="D4126" s="43" t="n"/>
      <c r="E4126" s="43" t="n"/>
      <c r="F4126" s="43" t="inlineStr">
        <is>
          <t>KH00048</t>
        </is>
      </c>
      <c r="G4126" s="43" t="n"/>
      <c r="H4126" s="43" t="inlineStr">
        <is>
          <t>Gia Lai</t>
        </is>
      </c>
      <c r="I4126" s="43" t="n"/>
    </row>
    <row r="4127" ht="25" customHeight="1">
      <c r="A4127" s="45" t="inlineStr">
        <is>
          <t>Xưởng anh Thể - Huế/ 0905.101.031Fax: 0543.814.531</t>
        </is>
      </c>
      <c r="B4127" s="45" t="inlineStr">
        <is>
          <t>0905101031 / 0905.101.031 / 0543.814.531</t>
        </is>
      </c>
      <c r="C4127" s="45" t="inlineStr">
        <is>
          <t>Thừa Thiên Huế</t>
        </is>
      </c>
      <c r="D4127" s="45" t="n"/>
      <c r="E4127" s="45" t="n"/>
      <c r="F4127" s="45" t="inlineStr">
        <is>
          <t>KH00049</t>
        </is>
      </c>
      <c r="G4127" s="45" t="n"/>
      <c r="H4127" s="45" t="inlineStr">
        <is>
          <t>Thừa Thiên Huế</t>
        </is>
      </c>
      <c r="I4127" s="45" t="n"/>
    </row>
    <row r="4128" ht="25" customHeight="1">
      <c r="A4128" s="43" t="inlineStr">
        <is>
          <t>Cửa Hàng Lợi Tâm- Huế/ 0905.484.818 Vo: 0987.484.818 - Fax: 0543.954.594</t>
        </is>
      </c>
      <c r="B4128" s="43" t="inlineStr">
        <is>
          <t>0905484818 / 0905.484.818 / 0987.484.818 / 0543.954.594</t>
        </is>
      </c>
      <c r="C4128" s="43" t="inlineStr">
        <is>
          <t>Thừa thiên Huế</t>
        </is>
      </c>
      <c r="D4128" s="43" t="n"/>
      <c r="E4128" s="43" t="n"/>
      <c r="F4128" s="43" t="inlineStr">
        <is>
          <t>KH00050</t>
        </is>
      </c>
      <c r="G4128" s="43" t="n"/>
      <c r="H4128" s="43" t="inlineStr">
        <is>
          <t>Thừa Thiên Huế</t>
        </is>
      </c>
      <c r="I4128" s="43" t="n"/>
    </row>
    <row r="4129" ht="25" customHeight="1">
      <c r="A4129" s="45" t="inlineStr">
        <is>
          <t>Khách hàng</t>
        </is>
      </c>
      <c r="B4129" s="45" t="n"/>
      <c r="C4129" s="45" t="inlineStr">
        <is>
          <t>Sài Gòn</t>
        </is>
      </c>
      <c r="D4129" s="45" t="n"/>
      <c r="E4129" s="45" t="n"/>
      <c r="F4129" s="45" t="inlineStr">
        <is>
          <t>KH00051</t>
        </is>
      </c>
      <c r="G4129" s="45" t="n"/>
      <c r="H4129" s="45" t="inlineStr">
        <is>
          <t>TP. Hồ Chí Minh</t>
        </is>
      </c>
      <c r="I4129" s="45" t="n"/>
    </row>
    <row r="4130" ht="25" customHeight="1">
      <c r="A4130" s="43" t="inlineStr">
        <is>
          <t>Cửa hàng Quang Sáng - Đức Trọng/ 0988.404.095 - Fax: 0633.844.757</t>
        </is>
      </c>
      <c r="B4130" s="43" t="inlineStr">
        <is>
          <t>0633.245.881 / 0633.844.757 / 0988.404.095</t>
        </is>
      </c>
      <c r="C4130" s="43" t="inlineStr">
        <is>
          <t>34 Thống Nhất - Liên Nghĩa - Đức Trung - Đức trọng - Lâm Đồng</t>
        </is>
      </c>
      <c r="D4130" s="43" t="n"/>
      <c r="E4130" s="43" t="n"/>
      <c r="F4130" s="43" t="inlineStr">
        <is>
          <t>KH00052</t>
        </is>
      </c>
      <c r="G4130" s="43" t="n"/>
      <c r="H4130" s="43" t="inlineStr">
        <is>
          <t>Lâm Đồng</t>
        </is>
      </c>
      <c r="I4130" s="43" t="n"/>
    </row>
    <row r="4131" ht="25" customHeight="1">
      <c r="A4131" s="45" t="inlineStr">
        <is>
          <t>Cửa hàng Thái Toàn - Phú Yên/ 0905.678.498</t>
        </is>
      </c>
      <c r="B4131" s="45" t="inlineStr">
        <is>
          <t>0573.828.717 / 0905.678.498</t>
        </is>
      </c>
      <c r="C4131" s="45" t="inlineStr">
        <is>
          <t>184 Nguyễn Tất Thành, P8, TP Tuy Hòa, Phú Yên</t>
        </is>
      </c>
      <c r="D4131" s="45" t="n"/>
      <c r="E4131" s="45" t="n"/>
      <c r="F4131" s="45" t="inlineStr">
        <is>
          <t>KH00053</t>
        </is>
      </c>
      <c r="G4131" s="45" t="n"/>
      <c r="H4131" s="45" t="inlineStr">
        <is>
          <t>Phú Yên</t>
        </is>
      </c>
      <c r="I4131" s="45" t="n"/>
    </row>
    <row r="4132" ht="25" customHeight="1">
      <c r="A4132" s="43" t="inlineStr">
        <is>
          <t>Xưởng Ngọc Khánh - Nha Trang/ C.Hạnh: 0905.269.595 - 0582.221.439</t>
        </is>
      </c>
      <c r="B4132" s="43" t="inlineStr">
        <is>
          <t>0582221439- 0905.269.595 / 0905.269.595 / 0582.221.439</t>
        </is>
      </c>
      <c r="C4132" s="43" t="inlineStr">
        <is>
          <t>Thôn Vĩnh Xuân, xã Vĩnh Thái, Nha Trang (đường lên Phong Châu)</t>
        </is>
      </c>
      <c r="D4132" s="43" t="n"/>
      <c r="E4132" s="43" t="n"/>
      <c r="F4132" s="43" t="inlineStr">
        <is>
          <t>KH00054</t>
        </is>
      </c>
      <c r="G4132" s="43" t="n"/>
      <c r="H4132" s="43" t="inlineStr">
        <is>
          <t>Khánh Hòa</t>
        </is>
      </c>
      <c r="I4132" s="43" t="n"/>
    </row>
    <row r="4133" ht="25" customHeight="1">
      <c r="A4133" s="45" t="inlineStr">
        <is>
          <t>Cửa hàng Trường Thọ - Bình Dương/ 0913.757.599 - Fax: 0613.680.423</t>
        </is>
      </c>
      <c r="B4133" s="45" t="inlineStr">
        <is>
          <t>0613.680.423 / 0913.757.599</t>
        </is>
      </c>
      <c r="C4133" s="45" t="inlineStr">
        <is>
          <t>253C, Phố Hiệp Thắng, P.Bình Thắng, Dĩ An, Bình Dương</t>
        </is>
      </c>
      <c r="D4133" s="45" t="n"/>
      <c r="E4133" s="45" t="n"/>
      <c r="F4133" s="45" t="inlineStr">
        <is>
          <t>KH00055</t>
        </is>
      </c>
      <c r="G4133" s="45" t="n"/>
      <c r="H4133" s="45" t="inlineStr">
        <is>
          <t>TP. Hồ Chí Minh</t>
        </is>
      </c>
      <c r="I4133" s="45" t="n"/>
    </row>
    <row r="4134" ht="25" customHeight="1">
      <c r="A4134" s="43" t="inlineStr">
        <is>
          <t>Cửa hàng Hồng Xưởng - Gia Lai/ 0905.433.229/ Fax: 0593.823.621</t>
        </is>
      </c>
      <c r="B4134" s="43" t="inlineStr">
        <is>
          <t>0905433229 / 0905.433.229 / 0593.823.621</t>
        </is>
      </c>
      <c r="C4134" s="43" t="inlineStr">
        <is>
          <t>451-479 Hùng Vương, P.Phù Đổng, TP Pleiku, Gia Lai</t>
        </is>
      </c>
      <c r="D4134" s="43" t="n"/>
      <c r="E4134" s="43" t="n"/>
      <c r="F4134" s="43" t="inlineStr">
        <is>
          <t>KH00022</t>
        </is>
      </c>
      <c r="G4134" s="43" t="n"/>
      <c r="H4134" s="43" t="inlineStr">
        <is>
          <t>Gia Lai</t>
        </is>
      </c>
      <c r="I4134" s="43" t="n"/>
    </row>
    <row r="4135" ht="25" customHeight="1">
      <c r="A4135" s="45" t="inlineStr">
        <is>
          <t>Anh Cường - Nha Trang/ 0961.279.415</t>
        </is>
      </c>
      <c r="B4135" s="45" t="inlineStr">
        <is>
          <t>0961.279.415</t>
        </is>
      </c>
      <c r="C4135" s="45" t="inlineStr">
        <is>
          <t>Nha Trang - Khánh Hòa</t>
        </is>
      </c>
      <c r="D4135" s="45" t="n"/>
      <c r="E4135" s="45" t="n"/>
      <c r="F4135" s="45" t="inlineStr">
        <is>
          <t>KH00020</t>
        </is>
      </c>
      <c r="G4135" s="45" t="n"/>
      <c r="H4135" s="45" t="inlineStr">
        <is>
          <t>Khánh Hòa</t>
        </is>
      </c>
      <c r="I4135" s="45" t="n"/>
    </row>
    <row r="4136" ht="25" customHeight="1">
      <c r="A4136" s="43" t="inlineStr">
        <is>
          <t>Cửa hàng Lâm Hải - TPHCM/SĐT:0903.699.949</t>
        </is>
      </c>
      <c r="B4136" s="43" t="inlineStr">
        <is>
          <t>0903699949 / 0903.699.949</t>
        </is>
      </c>
      <c r="C4136" s="43" t="inlineStr">
        <is>
          <t>797B, Xa lộ Hà Nội, TPHCM</t>
        </is>
      </c>
      <c r="D4136" s="43" t="n"/>
      <c r="E4136" s="43" t="n"/>
      <c r="F4136" s="43" t="inlineStr">
        <is>
          <t>KH00021</t>
        </is>
      </c>
      <c r="G4136" s="43" t="n"/>
      <c r="H4136" s="43" t="inlineStr">
        <is>
          <t>TP. Hồ Chí Minh</t>
        </is>
      </c>
      <c r="I4136" s="43" t="n"/>
    </row>
    <row r="4137" ht="25" customHeight="1">
      <c r="A4137" s="45" t="inlineStr">
        <is>
          <t>Anh Quyển - Kiên Giang / 0932.198.453</t>
        </is>
      </c>
      <c r="B4137" s="45" t="inlineStr">
        <is>
          <t>0932.198.453</t>
        </is>
      </c>
      <c r="C4137" s="45" t="inlineStr">
        <is>
          <t>Rạch Sỏi, Kiên Giang</t>
        </is>
      </c>
      <c r="D4137" s="45" t="n"/>
      <c r="E4137" s="45" t="n"/>
      <c r="F4137" s="45" t="inlineStr">
        <is>
          <t>KH00016</t>
        </is>
      </c>
      <c r="G4137" s="45" t="n"/>
      <c r="H4137" s="45" t="inlineStr">
        <is>
          <t>Kiên Giang</t>
        </is>
      </c>
      <c r="I4137" s="45" t="n"/>
    </row>
    <row r="4138" ht="25" customHeight="1">
      <c r="A4138" s="43" t="inlineStr">
        <is>
          <t>Công ty Thái Bình - TPHCM/ 08.3603.0864 - 0982.909.289, Fax: 6281.8493</t>
        </is>
      </c>
      <c r="B4138" s="43" t="inlineStr">
        <is>
          <t>08.3603.0864 / 0982.909.289</t>
        </is>
      </c>
      <c r="C4138" s="43" t="inlineStr">
        <is>
          <t>Thủ Đức, TPHCM</t>
        </is>
      </c>
      <c r="D4138" s="43" t="n"/>
      <c r="E4138" s="43" t="n"/>
      <c r="F4138" s="43" t="inlineStr">
        <is>
          <t>KH00017</t>
        </is>
      </c>
      <c r="G4138" s="43" t="n"/>
      <c r="H4138" s="43" t="inlineStr">
        <is>
          <t>TP. Hồ Chí Minh</t>
        </is>
      </c>
      <c r="I4138" s="43" t="n"/>
    </row>
    <row r="4139" ht="25" customHeight="1">
      <c r="A4139" s="45" t="inlineStr">
        <is>
          <t>Cửa hàng Phước Thạnh - Quảng Nam/ Anh Tâm - 0905.942.498- Fax:05103.834.877</t>
        </is>
      </c>
      <c r="B4139" s="45" t="inlineStr">
        <is>
          <t>05103.851.393 / 0905.942.498- / 05103.834.877</t>
        </is>
      </c>
      <c r="C4139" s="45" t="inlineStr">
        <is>
          <t>500-502 Phan Chu Trinh, TP Tam kỳ, Quảng Nam</t>
        </is>
      </c>
      <c r="D4139" s="45" t="n"/>
      <c r="E4139" s="45" t="n"/>
      <c r="F4139" s="45" t="inlineStr">
        <is>
          <t>KH00018</t>
        </is>
      </c>
      <c r="G4139" s="45" t="n"/>
      <c r="H4139" s="45" t="inlineStr">
        <is>
          <t>Quảng Nam</t>
        </is>
      </c>
      <c r="I4139" s="45" t="n"/>
    </row>
    <row r="4140" ht="25" customHeight="1">
      <c r="A4140" s="43" t="inlineStr">
        <is>
          <t>Cửa hàng Bình An (Vinh Sơn) - Quy Nhơn/ DĐ: 0935.492.688</t>
        </is>
      </c>
      <c r="B4140" s="43" t="inlineStr">
        <is>
          <t>0935.492.688</t>
        </is>
      </c>
      <c r="C4140" s="43" t="inlineStr">
        <is>
          <t>124 Lạc Long Quân, TP Quy Nhơn, Bình Định</t>
        </is>
      </c>
      <c r="D4140" s="43" t="n"/>
      <c r="E4140" s="43" t="n"/>
      <c r="F4140" s="43" t="inlineStr">
        <is>
          <t>KH00019</t>
        </is>
      </c>
      <c r="G4140" s="43" t="n"/>
      <c r="H4140" s="43" t="inlineStr">
        <is>
          <t>Bình Định</t>
        </is>
      </c>
      <c r="I4140" s="43" t="n"/>
    </row>
    <row r="4141" ht="25" customHeight="1">
      <c r="A4141" s="45" t="inlineStr">
        <is>
          <t>Cửa hàng Thế Vũ - Quy Nhơn/ Anh Vũ-0905.644.431</t>
        </is>
      </c>
      <c r="B4141" s="45" t="inlineStr">
        <is>
          <t>0563.824.943 / 0905.644.431</t>
        </is>
      </c>
      <c r="C4141" s="45" t="inlineStr">
        <is>
          <t>593 Trần Hưng Đạo - TP Quy Nhơn - Bình Định</t>
        </is>
      </c>
      <c r="D4141" s="45" t="n"/>
      <c r="E4141" s="45" t="n"/>
      <c r="F4141" s="45" t="inlineStr">
        <is>
          <t>KH00014</t>
        </is>
      </c>
      <c r="G4141" s="45" t="n"/>
      <c r="H4141" s="45" t="inlineStr">
        <is>
          <t>Bình Định</t>
        </is>
      </c>
      <c r="I4141" s="45" t="n"/>
    </row>
    <row r="4142" ht="25" customHeight="1">
      <c r="A4142" s="43" t="inlineStr">
        <is>
          <t>(không dùng) Anh Tý - Long An / 0944.286.667</t>
        </is>
      </c>
      <c r="B4142" s="43" t="inlineStr">
        <is>
          <t>0944.286.667</t>
        </is>
      </c>
      <c r="C4142" s="43" t="inlineStr">
        <is>
          <t>Long An</t>
        </is>
      </c>
      <c r="D4142" s="43" t="n"/>
      <c r="E4142" s="43" t="n"/>
      <c r="F4142" s="43" t="inlineStr">
        <is>
          <t>KH00015</t>
        </is>
      </c>
      <c r="G4142" s="43" t="n"/>
      <c r="H4142" s="43" t="inlineStr">
        <is>
          <t>Long An</t>
        </is>
      </c>
      <c r="I4142" s="43" t="n"/>
    </row>
    <row r="4143" ht="25" customHeight="1">
      <c r="A4143" s="45" t="inlineStr">
        <is>
          <t>Xưởng anh Đức - Nha Trang/ 0913.454.492</t>
        </is>
      </c>
      <c r="B4143" s="45" t="inlineStr">
        <is>
          <t>0913454492 / 0913.454.492</t>
        </is>
      </c>
      <c r="C4143" s="45" t="inlineStr">
        <is>
          <t>56/1 Lương Văn Can - Khu AT - P.Vĩnh Hải - TP. Nha Trang - Khánh Hòa</t>
        </is>
      </c>
      <c r="D4143" s="45" t="n"/>
      <c r="E4143" s="45" t="n"/>
      <c r="F4143" s="45" t="inlineStr">
        <is>
          <t>KH00012</t>
        </is>
      </c>
      <c r="G4143" s="45" t="n"/>
      <c r="H4143" s="45" t="inlineStr">
        <is>
          <t>Khánh Hòa</t>
        </is>
      </c>
      <c r="I4143" s="45" t="n"/>
    </row>
    <row r="4144" ht="25" customHeight="1">
      <c r="A4144" s="43" t="inlineStr">
        <is>
          <t>Xưởng anh Thắng - Phú Bổn/ 0905.430.817 - Fax: 0593.657.170</t>
        </is>
      </c>
      <c r="B4144" s="43" t="inlineStr">
        <is>
          <t>0905430817 / 0905.430.817 / 0593.657.170</t>
        </is>
      </c>
      <c r="C4144" s="43" t="inlineStr">
        <is>
          <t>334 Trần Hưng Đạo, TT Ayunpa, Gia Lai</t>
        </is>
      </c>
      <c r="D4144" s="43" t="n"/>
      <c r="E4144" s="43" t="n"/>
      <c r="F4144" s="43" t="inlineStr">
        <is>
          <t>KH00006</t>
        </is>
      </c>
      <c r="G4144" s="43" t="n"/>
      <c r="H4144" s="43" t="inlineStr">
        <is>
          <t>Gia Lai</t>
        </is>
      </c>
      <c r="I4144" s="43" t="n"/>
    </row>
    <row r="4145" ht="25" customHeight="1">
      <c r="A4145" s="45" t="inlineStr">
        <is>
          <t>Cửa hàng Trường Phát - Nha Trang/ 0905.265.897 - cno: 0902.049.830</t>
        </is>
      </c>
      <c r="B4145" s="45" t="inlineStr">
        <is>
          <t>058.381.950 / 0905.265.897 / 0902.049.830</t>
        </is>
      </c>
      <c r="C4145" s="45" t="inlineStr">
        <is>
          <t>84, Đường 2/4, TP Nha Trang</t>
        </is>
      </c>
      <c r="D4145" s="45" t="n"/>
      <c r="E4145" s="45" t="n"/>
      <c r="F4145" s="45" t="inlineStr">
        <is>
          <t>KH00007</t>
        </is>
      </c>
      <c r="G4145" s="45" t="n"/>
      <c r="H4145" s="45" t="inlineStr">
        <is>
          <t>Khánh Hòa</t>
        </is>
      </c>
      <c r="I4145" s="45" t="n"/>
    </row>
    <row r="4146" ht="25" customHeight="1">
      <c r="A4146" s="43" t="inlineStr">
        <is>
          <t>Cửa hàng chị Trinh - Đà Nẵng/ 0944.955.688 FAX:05113.632.455</t>
        </is>
      </c>
      <c r="B4146" s="43" t="inlineStr">
        <is>
          <t>0913.401.611 / 0944.955.688 / 05113.632.455</t>
        </is>
      </c>
      <c r="C4146" s="43" t="inlineStr">
        <is>
          <t>106 Nguyễn Hữu Thọ - Đà Nẵng</t>
        </is>
      </c>
      <c r="D4146" s="43" t="n"/>
      <c r="E4146" s="43" t="inlineStr">
        <is>
          <t>Gửi xe: 43H-2214 / 0935.110.995</t>
        </is>
      </c>
      <c r="F4146" s="43" t="inlineStr">
        <is>
          <t>KH00009</t>
        </is>
      </c>
      <c r="G4146" s="43" t="n"/>
      <c r="H4146" s="43" t="inlineStr">
        <is>
          <t>Đà Nẵng</t>
        </is>
      </c>
      <c r="I4146" s="43" t="n"/>
    </row>
    <row r="4147" ht="25" customHeight="1">
      <c r="A4147" s="45" t="inlineStr">
        <is>
          <t>Công ty cổ phần Thiết bị cơ giới miền Nam</t>
        </is>
      </c>
      <c r="B4147" s="45" t="inlineStr">
        <is>
          <t>08.3601.3782</t>
        </is>
      </c>
      <c r="C4147" s="45" t="inlineStr">
        <is>
          <t>319 QL13, P. Hiệp Bình Phước, Q. Thủ Đức, TPHCM</t>
        </is>
      </c>
      <c r="D4147" s="45" t="n"/>
      <c r="E4147" s="45" t="n"/>
      <c r="F4147" s="45" t="inlineStr">
        <is>
          <t>KH00010</t>
        </is>
      </c>
      <c r="G4147" s="45" t="n"/>
      <c r="H4147" s="45" t="n"/>
      <c r="I4147" s="45" t="n"/>
    </row>
    <row r="4148" ht="25" customHeight="1">
      <c r="A4148" s="43" t="inlineStr">
        <is>
          <t>Xưởng Quang Minh - Thủ Đức/ 0903.697.208</t>
        </is>
      </c>
      <c r="B4148" s="43" t="inlineStr">
        <is>
          <t>0903697208 / 0903.697.208</t>
        </is>
      </c>
      <c r="C4148" s="43" t="inlineStr">
        <is>
          <t>647, Quốc lộ 13, KP.3, P.Hiệp Bình Phước, Q.Thủ Đức, TPHCM</t>
        </is>
      </c>
      <c r="D4148" s="43" t="n"/>
      <c r="E4148" s="43" t="n"/>
      <c r="F4148" s="43" t="inlineStr">
        <is>
          <t>KH00005</t>
        </is>
      </c>
      <c r="G4148" s="43" t="n"/>
      <c r="H4148" s="43" t="inlineStr">
        <is>
          <t>TP. Hồ Chí Minh</t>
        </is>
      </c>
      <c r="I4148" s="43" t="n"/>
    </row>
    <row r="4149" ht="25" customHeight="1">
      <c r="A4149" s="45" t="inlineStr">
        <is>
          <t>Cửa hàng Thanh Long - Kontum/A.Thiện 0907.473.768 - A.Toàn: 0905.231.868/ Fax: 02603.863.310</t>
        </is>
      </c>
      <c r="B4149" s="45" t="inlineStr">
        <is>
          <t>0905231868 / 0907.473.768 / 0905.231.868 / 02603.863.310</t>
        </is>
      </c>
      <c r="C4149" s="45" t="inlineStr">
        <is>
          <t>327 Lê Hồng Phong, TP Kontum</t>
        </is>
      </c>
      <c r="D4149" s="45" t="n"/>
      <c r="E4149" s="45" t="n"/>
      <c r="F4149" s="45" t="inlineStr">
        <is>
          <t>KH00003</t>
        </is>
      </c>
      <c r="G4149" s="45" t="n"/>
      <c r="H4149" s="45" t="inlineStr">
        <is>
          <t>Kon Tum</t>
        </is>
      </c>
      <c r="I4149" s="45" t="n"/>
    </row>
    <row r="4150" ht="25" customHeight="1">
      <c r="A4150" s="43" t="inlineStr">
        <is>
          <t>Cửa hàng Phú Quý - Gia Lai/ 0914.141.725/ Fax: 0593.829.182</t>
        </is>
      </c>
      <c r="B4150" s="43" t="inlineStr">
        <is>
          <t>0914141725 / 0914.141.725 / 0593.829.182</t>
        </is>
      </c>
      <c r="C4150" s="43" t="inlineStr">
        <is>
          <t>131A Trần Phú - TP Pleiku - Gia Lai</t>
        </is>
      </c>
      <c r="D4150" s="43" t="n"/>
      <c r="E4150" s="43" t="n"/>
      <c r="F4150" s="43" t="inlineStr">
        <is>
          <t>KH00004</t>
        </is>
      </c>
      <c r="G4150" s="43" t="n"/>
      <c r="H4150" s="43" t="inlineStr">
        <is>
          <t>Gia Lai</t>
        </is>
      </c>
      <c r="I4150" s="43" t="n"/>
    </row>
    <row r="4151" ht="25" customHeight="1">
      <c r="A4151" s="45" t="inlineStr">
        <is>
          <t>Cơ sở phụ tùng cơ giới GCCK Thọ Trương/ ĐT 0837.245.972 - Fax: 3724.5972</t>
        </is>
      </c>
      <c r="B4151" s="45" t="inlineStr">
        <is>
          <t>0917892089 / 0837.245.972</t>
        </is>
      </c>
      <c r="C4151" s="45" t="inlineStr">
        <is>
          <t>Tổ 8, KP.Trung Thắng, P.Bình Thắng, TX Dĩ An, Bình Dương</t>
        </is>
      </c>
      <c r="D4151" s="45" t="n"/>
      <c r="E4151" s="45" t="n"/>
      <c r="F4151" s="45" t="inlineStr">
        <is>
          <t>KH00008</t>
        </is>
      </c>
      <c r="G4151" s="45" t="n"/>
      <c r="H4151" s="45" t="inlineStr">
        <is>
          <t>TP. Hồ Chí Minh</t>
        </is>
      </c>
      <c r="I4151" s="45" t="n"/>
    </row>
    <row r="4152" ht="25" customHeight="1">
      <c r="A4152" s="43" t="inlineStr">
        <is>
          <t>cửa hàng pt cơ giới trí hiển</t>
        </is>
      </c>
      <c r="B4152" s="43" t="inlineStr">
        <is>
          <t>0989.839.497</t>
        </is>
      </c>
      <c r="C4152" s="43" t="inlineStr">
        <is>
          <t>47 thủ khoa huân .kp12a, gò công</t>
        </is>
      </c>
      <c r="D4152" s="43" t="n"/>
      <c r="E4152" s="43" t="n"/>
      <c r="F4152" s="43" t="inlineStr">
        <is>
          <t>KH3763</t>
        </is>
      </c>
      <c r="G4152" s="43" t="n"/>
      <c r="H4152" s="43" t="inlineStr">
        <is>
          <t>Tiền Giang</t>
        </is>
      </c>
      <c r="I4152" s="43" t="n"/>
    </row>
  </sheetData>
  <autoFilter ref="A2:I4152"/>
  <mergeCells count="1">
    <mergeCell ref="A1:I1"/>
  </mergeCells>
  <dataValidations count="1">
    <dataValidation sqref="I3:I5000" showDropDown="0" showInputMessage="0" showErrorMessage="0" allowBlank="1" error="Chọn nhà xe trong danh sách" prompt="Chọn nhà xe quen của khách này" type="list">
      <formula1>'🚛 NHÀ XE'!$A$3:$A$200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5"/>
  <sheetViews>
    <sheetView showGridLines="0" workbookViewId="0">
      <pane ySplit="2" topLeftCell="A3" activePane="bottomLeft" state="frozen"/>
      <selection activeCell="A1" sqref="A1"/>
      <selection pane="bottomLeft" activeCell="F904" sqref="F904"/>
    </sheetView>
  </sheetViews>
  <sheetFormatPr baseColWidth="8" defaultColWidth="8.676190476190479" defaultRowHeight="15"/>
  <cols>
    <col width="26" customWidth="1" min="1" max="1"/>
    <col width="16" customWidth="1" min="2" max="2"/>
    <col width="14" customWidth="1" min="3" max="4"/>
    <col width="20" customWidth="1" min="5" max="5"/>
    <col width="18" customWidth="1" min="6" max="6"/>
  </cols>
  <sheetData>
    <row r="1" ht="21.75" customHeight="1">
      <c r="A1" s="46" t="inlineStr">
        <is>
          <t>🚛 DANH SÁCH NHÀ XE (từ v10)</t>
        </is>
      </c>
    </row>
    <row r="2">
      <c r="A2" s="55" t="inlineStr">
        <is>
          <t>Tên nhà xe (chành)</t>
        </is>
      </c>
      <c r="B2" s="55" t="inlineStr">
        <is>
          <t>Khu vực</t>
        </is>
      </c>
      <c r="C2" s="55" t="inlineStr">
        <is>
          <t>Giờ nhận hàng</t>
        </is>
      </c>
      <c r="D2" s="55" t="inlineStr">
        <is>
          <t>Giờ khởi hành</t>
        </is>
      </c>
      <c r="E2" s="55" t="inlineStr">
        <is>
          <t>Đại lý hay gửi</t>
        </is>
      </c>
      <c r="F2" s="55" t="inlineStr">
        <is>
          <t>Ghi chú</t>
        </is>
      </c>
    </row>
    <row r="3">
      <c r="A3" s="56" t="inlineStr">
        <is>
          <t>Chú Tiến</t>
        </is>
      </c>
      <c r="B3" s="56" t="inlineStr">
        <is>
          <t>Miền Tây</t>
        </is>
      </c>
      <c r="C3" s="56" t="inlineStr">
        <is>
          <t>&lt;11H</t>
        </is>
      </c>
      <c r="D3" s="56" t="n"/>
      <c r="E3" s="56" t="n"/>
      <c r="F3" s="56" t="n"/>
    </row>
    <row r="4">
      <c r="A4" s="57" t="inlineStr">
        <is>
          <t>A Bal</t>
        </is>
      </c>
      <c r="B4" s="57" t="inlineStr">
        <is>
          <t>Miền Tây</t>
        </is>
      </c>
      <c r="C4" s="57" t="inlineStr">
        <is>
          <t>&lt;12H</t>
        </is>
      </c>
      <c r="D4" s="57" t="n"/>
      <c r="E4" s="57" t="n"/>
      <c r="F4" s="57" t="n"/>
    </row>
    <row r="5">
      <c r="A5" s="56" t="inlineStr">
        <is>
          <t>Kim Mã</t>
        </is>
      </c>
      <c r="B5" s="56" t="inlineStr">
        <is>
          <t>Miền Tây</t>
        </is>
      </c>
      <c r="C5" s="56" t="inlineStr">
        <is>
          <t>&lt;7H</t>
        </is>
      </c>
      <c r="D5" s="56" t="n"/>
      <c r="E5" s="56" t="n"/>
      <c r="F5" s="56" t="n"/>
    </row>
    <row r="6">
      <c r="A6" s="57" t="inlineStr">
        <is>
          <t>Kim Hoàng</t>
        </is>
      </c>
      <c r="B6" s="57" t="inlineStr">
        <is>
          <t>Miền Tây</t>
        </is>
      </c>
      <c r="C6" s="57" t="n"/>
      <c r="D6" s="57" t="n"/>
      <c r="E6" s="57" t="n"/>
      <c r="F6" s="57" t="n"/>
    </row>
    <row r="7">
      <c r="A7" s="56" t="inlineStr">
        <is>
          <t>Quốc Hoàng</t>
        </is>
      </c>
      <c r="B7" s="56" t="inlineStr">
        <is>
          <t>Miền Tây</t>
        </is>
      </c>
      <c r="C7" s="56" t="inlineStr">
        <is>
          <t>&lt;7H</t>
        </is>
      </c>
      <c r="D7" s="56" t="n"/>
      <c r="E7" s="56" t="n"/>
      <c r="F7" s="56" t="n"/>
    </row>
    <row r="8">
      <c r="A8" s="57" t="inlineStr">
        <is>
          <t>Quốc Mỹ</t>
        </is>
      </c>
      <c r="B8" s="57" t="inlineStr">
        <is>
          <t>Miền Tây</t>
        </is>
      </c>
      <c r="C8" s="57" t="n"/>
      <c r="D8" s="57" t="n"/>
      <c r="E8" s="57" t="n"/>
      <c r="F8" s="57" t="n"/>
    </row>
    <row r="9">
      <c r="A9" s="56" t="inlineStr">
        <is>
          <t>Kim Lan</t>
        </is>
      </c>
      <c r="B9" s="56" t="inlineStr">
        <is>
          <t>Miền Tây</t>
        </is>
      </c>
      <c r="C9" s="56" t="inlineStr">
        <is>
          <t>&lt;8H</t>
        </is>
      </c>
      <c r="D9" s="56" t="n"/>
      <c r="E9" s="56" t="n"/>
      <c r="F9" s="56" t="n"/>
    </row>
    <row r="10">
      <c r="A10" s="57" t="inlineStr">
        <is>
          <t>Huệ Nghĩa(Tây Ninh)</t>
        </is>
      </c>
      <c r="B10" s="57" t="inlineStr">
        <is>
          <t>Miền Tây</t>
        </is>
      </c>
      <c r="C10" s="57" t="inlineStr">
        <is>
          <t>&lt;5H</t>
        </is>
      </c>
      <c r="D10" s="57" t="n"/>
      <c r="E10" s="57" t="n"/>
      <c r="F10" s="57" t="n"/>
    </row>
    <row r="11">
      <c r="A11" s="56" t="inlineStr">
        <is>
          <t>Huệ Nghĩa(An Giang)</t>
        </is>
      </c>
      <c r="B11" s="56" t="inlineStr">
        <is>
          <t>Miền Tây</t>
        </is>
      </c>
      <c r="C11" s="56" t="n"/>
      <c r="D11" s="56" t="n"/>
      <c r="E11" s="56" t="n"/>
      <c r="F11" s="56" t="n"/>
    </row>
    <row r="12">
      <c r="A12" s="57" t="inlineStr">
        <is>
          <t>C Thảo</t>
        </is>
      </c>
      <c r="B12" s="57" t="inlineStr">
        <is>
          <t>Miền Tây</t>
        </is>
      </c>
      <c r="C12" s="57" t="inlineStr">
        <is>
          <t>&lt;3H30</t>
        </is>
      </c>
      <c r="D12" s="57" t="n"/>
      <c r="E12" s="57" t="n"/>
      <c r="F12" s="57" t="n"/>
    </row>
    <row r="13">
      <c r="A13" s="56" t="inlineStr">
        <is>
          <t>Thái Diệu</t>
        </is>
      </c>
      <c r="B13" s="56" t="inlineStr">
        <is>
          <t>Miền Tây</t>
        </is>
      </c>
      <c r="C13" s="56" t="n"/>
      <c r="D13" s="56" t="n"/>
      <c r="E13" s="56" t="n"/>
      <c r="F13" s="56" t="n"/>
    </row>
    <row r="14">
      <c r="A14" s="57" t="inlineStr">
        <is>
          <t>Chành Hiếu</t>
        </is>
      </c>
      <c r="B14" s="57" t="inlineStr">
        <is>
          <t>Miền Tây</t>
        </is>
      </c>
      <c r="C14" s="57" t="n"/>
      <c r="D14" s="57" t="n"/>
      <c r="E14" s="57" t="n"/>
      <c r="F14" s="57" t="n"/>
    </row>
    <row r="15">
      <c r="A15" s="56" t="inlineStr">
        <is>
          <t>Thanh Tùng</t>
        </is>
      </c>
      <c r="B15" s="56" t="inlineStr">
        <is>
          <t>Miền Tây</t>
        </is>
      </c>
      <c r="C15" s="56" t="n"/>
      <c r="D15" s="56" t="n"/>
      <c r="E15" s="56" t="n"/>
      <c r="F15" s="56" t="n"/>
    </row>
    <row r="16">
      <c r="A16" s="57" t="inlineStr">
        <is>
          <t>Xe Hòa(Bình Phước)</t>
        </is>
      </c>
      <c r="B16" s="57" t="inlineStr">
        <is>
          <t>Miền Tây</t>
        </is>
      </c>
      <c r="C16" s="57" t="n"/>
      <c r="D16" s="57" t="n"/>
      <c r="E16" s="57" t="n"/>
      <c r="F16" s="57" t="n"/>
    </row>
    <row r="17">
      <c r="A17" s="56" t="inlineStr">
        <is>
          <t>Chành Cường</t>
        </is>
      </c>
      <c r="B17" s="56" t="inlineStr">
        <is>
          <t>Miền Tây</t>
        </is>
      </c>
      <c r="C17" s="56" t="n"/>
      <c r="D17" s="56" t="n"/>
      <c r="E17" s="56" t="n"/>
      <c r="F17" s="56" t="n"/>
    </row>
    <row r="18">
      <c r="A18" s="57" t="inlineStr">
        <is>
          <t>Sơn Lập</t>
        </is>
      </c>
      <c r="B18" s="57" t="inlineStr">
        <is>
          <t>Miền Tây</t>
        </is>
      </c>
      <c r="C18" s="57" t="n"/>
      <c r="D18" s="57" t="n"/>
      <c r="E18" s="57" t="n"/>
      <c r="F18" s="57" t="n"/>
    </row>
    <row r="19">
      <c r="A19" s="56" t="inlineStr">
        <is>
          <t>A Tuấn(Long An)</t>
        </is>
      </c>
      <c r="B19" s="56" t="inlineStr">
        <is>
          <t>Miền Tây</t>
        </is>
      </c>
      <c r="C19" s="56" t="n"/>
      <c r="D19" s="56" t="n"/>
      <c r="E19" s="56" t="n"/>
      <c r="F19" s="56" t="n"/>
    </row>
    <row r="20">
      <c r="A20" s="57" t="inlineStr">
        <is>
          <t>Đức Nhung</t>
        </is>
      </c>
      <c r="B20" s="57" t="inlineStr">
        <is>
          <t>Miền Tây</t>
        </is>
      </c>
      <c r="C20" s="57" t="n"/>
      <c r="D20" s="57" t="n"/>
      <c r="E20" s="57" t="n"/>
      <c r="F20" s="57" t="n"/>
    </row>
    <row r="21">
      <c r="A21" s="56" t="inlineStr">
        <is>
          <t>C Phương</t>
        </is>
      </c>
      <c r="B21" s="56" t="inlineStr">
        <is>
          <t>Miền Tây</t>
        </is>
      </c>
      <c r="C21" s="56" t="n"/>
      <c r="D21" s="56" t="n"/>
      <c r="E21" s="56" t="n"/>
      <c r="F21" s="56" t="n"/>
    </row>
    <row r="22">
      <c r="A22" s="57" t="inlineStr">
        <is>
          <t>Hữu Sâm</t>
        </is>
      </c>
      <c r="B22" s="57" t="inlineStr">
        <is>
          <t>Miền Tây</t>
        </is>
      </c>
      <c r="C22" s="57" t="n"/>
      <c r="D22" s="57" t="n"/>
      <c r="E22" s="57" t="n"/>
      <c r="F22" s="57" t="n"/>
    </row>
    <row r="23">
      <c r="A23" s="56" t="inlineStr">
        <is>
          <t>Giáo Hồng</t>
        </is>
      </c>
      <c r="B23" s="56" t="inlineStr">
        <is>
          <t>Miền Tây</t>
        </is>
      </c>
      <c r="C23" s="56" t="n"/>
      <c r="D23" s="56" t="n"/>
      <c r="E23" s="56" t="n"/>
      <c r="F23" s="56" t="n"/>
    </row>
    <row r="24">
      <c r="A24" s="57" t="inlineStr">
        <is>
          <t>Thiên Đức</t>
        </is>
      </c>
      <c r="B24" s="57" t="inlineStr">
        <is>
          <t>Miền Tây</t>
        </is>
      </c>
      <c r="C24" s="57" t="n"/>
      <c r="D24" s="57" t="n"/>
      <c r="E24" s="57" t="n"/>
      <c r="F24" s="57" t="n"/>
    </row>
    <row r="25">
      <c r="A25" s="56" t="inlineStr">
        <is>
          <t>Chành Toàn</t>
        </is>
      </c>
      <c r="B25" s="56" t="inlineStr">
        <is>
          <t>Miền Tây</t>
        </is>
      </c>
      <c r="C25" s="56" t="n"/>
      <c r="D25" s="56" t="n"/>
      <c r="E25" s="56" t="n"/>
      <c r="F25" s="56" t="n"/>
    </row>
    <row r="26">
      <c r="A26" s="57" t="inlineStr">
        <is>
          <t>Chành Hiển(Long An)</t>
        </is>
      </c>
      <c r="B26" s="57" t="inlineStr">
        <is>
          <t>Miền Tây</t>
        </is>
      </c>
      <c r="C26" s="57" t="inlineStr">
        <is>
          <t>&lt;7H</t>
        </is>
      </c>
      <c r="D26" s="57" t="n"/>
      <c r="E26" s="57" t="n"/>
      <c r="F26" s="57" t="n"/>
    </row>
    <row r="27">
      <c r="A27" s="56" t="inlineStr">
        <is>
          <t>Mỹ Ý</t>
        </is>
      </c>
      <c r="B27" s="56" t="inlineStr">
        <is>
          <t>Miền Tây</t>
        </is>
      </c>
      <c r="C27" s="56" t="n"/>
      <c r="D27" s="56" t="n"/>
      <c r="E27" s="56" t="n"/>
      <c r="F27" s="56" t="n"/>
    </row>
    <row r="28">
      <c r="A28" s="57" t="inlineStr">
        <is>
          <t>Trung Thảo</t>
        </is>
      </c>
      <c r="B28" s="57" t="inlineStr">
        <is>
          <t>Miền Tây</t>
        </is>
      </c>
      <c r="C28" s="57" t="n"/>
      <c r="D28" s="57" t="n"/>
      <c r="E28" s="57" t="n"/>
      <c r="F28" s="57" t="n"/>
    </row>
    <row r="29">
      <c r="A29" s="56" t="inlineStr">
        <is>
          <t>Hải Toàn</t>
        </is>
      </c>
      <c r="B29" s="56" t="inlineStr">
        <is>
          <t>Miền Tây</t>
        </is>
      </c>
      <c r="C29" s="56" t="n"/>
      <c r="D29" s="56" t="n"/>
      <c r="E29" s="56" t="n"/>
      <c r="F29" s="56" t="n"/>
    </row>
    <row r="30">
      <c r="A30" s="57" t="inlineStr">
        <is>
          <t>Thuận Phát</t>
        </is>
      </c>
      <c r="B30" s="57" t="inlineStr">
        <is>
          <t>Miền Tây</t>
        </is>
      </c>
      <c r="C30" s="57" t="n"/>
      <c r="D30" s="57" t="n"/>
      <c r="E30" s="57" t="n"/>
      <c r="F30" s="57" t="n"/>
    </row>
    <row r="31">
      <c r="A31" s="56" t="inlineStr">
        <is>
          <t>Chành Hiển(Phú Quốc)</t>
        </is>
      </c>
      <c r="B31" s="56" t="inlineStr">
        <is>
          <t>Miền Tây</t>
        </is>
      </c>
      <c r="C31" s="56" t="n"/>
      <c r="D31" s="56" t="n"/>
      <c r="E31" s="56" t="n"/>
      <c r="F31" s="56" t="n"/>
    </row>
    <row r="32">
      <c r="A32" s="57" t="inlineStr">
        <is>
          <t>Hải Cua</t>
        </is>
      </c>
      <c r="B32" s="57" t="inlineStr">
        <is>
          <t>Miền Tây</t>
        </is>
      </c>
      <c r="C32" s="57" t="n"/>
      <c r="D32" s="57" t="n"/>
      <c r="E32" s="57" t="n"/>
      <c r="F32" s="57" t="n"/>
    </row>
    <row r="33">
      <c r="A33" s="56" t="inlineStr">
        <is>
          <t>A Sinh</t>
        </is>
      </c>
      <c r="B33" s="56" t="inlineStr">
        <is>
          <t>Miền Tây</t>
        </is>
      </c>
      <c r="C33" s="56" t="inlineStr">
        <is>
          <t>&lt;7H</t>
        </is>
      </c>
      <c r="D33" s="56" t="n"/>
      <c r="E33" s="56" t="n"/>
      <c r="F33" s="56" t="n"/>
    </row>
    <row r="34">
      <c r="A34" s="57" t="inlineStr">
        <is>
          <t>Thái Hưng(Phú Quốc)</t>
        </is>
      </c>
      <c r="B34" s="57" t="inlineStr">
        <is>
          <t>Miền Tây</t>
        </is>
      </c>
      <c r="C34" s="57" t="n"/>
      <c r="D34" s="57" t="n"/>
      <c r="E34" s="57" t="n"/>
      <c r="F34" s="57" t="n"/>
    </row>
    <row r="35">
      <c r="A35" s="56" t="inlineStr">
        <is>
          <t>Phương Tài</t>
        </is>
      </c>
      <c r="B35" s="56" t="inlineStr">
        <is>
          <t>Miền Tây</t>
        </is>
      </c>
      <c r="C35" s="56" t="n"/>
      <c r="D35" s="56" t="n"/>
      <c r="E35" s="56" t="n"/>
      <c r="F35" s="56" t="n"/>
    </row>
    <row r="36">
      <c r="A36" s="57" t="inlineStr">
        <is>
          <t>Trúc Phương</t>
        </is>
      </c>
      <c r="B36" s="57" t="inlineStr">
        <is>
          <t>Miền Tây</t>
        </is>
      </c>
      <c r="C36" s="57" t="n"/>
      <c r="D36" s="57" t="n"/>
      <c r="E36" s="57" t="n"/>
      <c r="F36" s="57" t="n"/>
    </row>
    <row r="37">
      <c r="A37" s="56" t="inlineStr">
        <is>
          <t>Kim Thanh</t>
        </is>
      </c>
      <c r="B37" s="56" t="inlineStr">
        <is>
          <t>Miền Tây</t>
        </is>
      </c>
      <c r="C37" s="56" t="n"/>
      <c r="D37" s="56" t="n"/>
      <c r="E37" s="56" t="n"/>
      <c r="F37" s="56" t="n"/>
    </row>
    <row r="38">
      <c r="A38" s="57" t="inlineStr">
        <is>
          <t>Lộc Phát</t>
        </is>
      </c>
      <c r="B38" s="57" t="inlineStr">
        <is>
          <t>Miền Tây</t>
        </is>
      </c>
      <c r="C38" s="57" t="n"/>
      <c r="D38" s="57" t="n"/>
      <c r="E38" s="57" t="n"/>
      <c r="F38" s="57" t="n"/>
    </row>
    <row r="39">
      <c r="A39" s="56" t="inlineStr">
        <is>
          <t>Asua</t>
        </is>
      </c>
      <c r="B39" s="56" t="inlineStr">
        <is>
          <t>Miền Tây</t>
        </is>
      </c>
      <c r="C39" s="56" t="n"/>
      <c r="D39" s="56" t="n"/>
      <c r="E39" s="56" t="n"/>
      <c r="F39" s="56" t="n"/>
    </row>
    <row r="40">
      <c r="A40" s="57" t="inlineStr">
        <is>
          <t>Danh Danh</t>
        </is>
      </c>
      <c r="B40" s="57" t="inlineStr">
        <is>
          <t>Miền Tây</t>
        </is>
      </c>
      <c r="C40" s="57" t="n"/>
      <c r="D40" s="57" t="n"/>
      <c r="E40" s="57" t="n"/>
      <c r="F40" s="57" t="n"/>
    </row>
    <row r="41">
      <c r="A41" s="56" t="inlineStr">
        <is>
          <t>Thiên Phúc</t>
        </is>
      </c>
      <c r="B41" s="56" t="inlineStr">
        <is>
          <t>Miền Tây</t>
        </is>
      </c>
      <c r="C41" s="56" t="n"/>
      <c r="D41" s="56" t="n"/>
      <c r="E41" s="56" t="n"/>
      <c r="F41" s="56" t="n"/>
    </row>
    <row r="42">
      <c r="A42" s="57" t="inlineStr">
        <is>
          <t>Mười Tèo</t>
        </is>
      </c>
      <c r="B42" s="57" t="inlineStr">
        <is>
          <t>Miền Tây</t>
        </is>
      </c>
      <c r="C42" s="57" t="inlineStr">
        <is>
          <t>&lt;6H</t>
        </is>
      </c>
      <c r="D42" s="57" t="n"/>
      <c r="E42" s="57" t="n"/>
      <c r="F42" s="57" t="n"/>
    </row>
    <row r="43">
      <c r="A43" s="56" t="inlineStr">
        <is>
          <t>Chành Phong(Vĩnh Long)</t>
        </is>
      </c>
      <c r="B43" s="56" t="inlineStr">
        <is>
          <t>Miền Tây</t>
        </is>
      </c>
      <c r="C43" s="56" t="n"/>
      <c r="D43" s="56" t="n"/>
      <c r="E43" s="56" t="n"/>
      <c r="F43" s="56" t="n"/>
    </row>
    <row r="44">
      <c r="A44" s="57" t="inlineStr">
        <is>
          <t>A Tửng</t>
        </is>
      </c>
      <c r="B44" s="57" t="inlineStr">
        <is>
          <t>Miền Tây</t>
        </is>
      </c>
      <c r="C44" s="57" t="n"/>
      <c r="D44" s="57" t="n"/>
      <c r="E44" s="57" t="n"/>
      <c r="F44" s="57" t="n"/>
    </row>
    <row r="45">
      <c r="A45" s="56" t="inlineStr">
        <is>
          <t>Chành 7</t>
        </is>
      </c>
      <c r="B45" s="56" t="inlineStr">
        <is>
          <t>Miền Tây</t>
        </is>
      </c>
      <c r="C45" s="56" t="n"/>
      <c r="D45" s="56" t="n"/>
      <c r="E45" s="56" t="n"/>
      <c r="F45" s="56" t="n"/>
    </row>
    <row r="46">
      <c r="A46" s="57" t="inlineStr">
        <is>
          <t>A Thành</t>
        </is>
      </c>
      <c r="B46" s="57" t="inlineStr">
        <is>
          <t>Miền Tây</t>
        </is>
      </c>
      <c r="C46" s="57" t="n"/>
      <c r="D46" s="57" t="n"/>
      <c r="E46" s="57" t="n"/>
      <c r="F46" s="57" t="n"/>
    </row>
    <row r="47">
      <c r="A47" s="56" t="inlineStr">
        <is>
          <t>C Phong(Sóc Trăng)</t>
        </is>
      </c>
      <c r="B47" s="56" t="inlineStr">
        <is>
          <t>Miền Tây</t>
        </is>
      </c>
      <c r="C47" s="56" t="n"/>
      <c r="D47" s="56" t="n"/>
      <c r="E47" s="56" t="n"/>
      <c r="F47" s="56" t="n"/>
    </row>
    <row r="48">
      <c r="A48" s="57" t="inlineStr">
        <is>
          <t>Triệu Quyên</t>
        </is>
      </c>
      <c r="B48" s="57" t="inlineStr">
        <is>
          <t>Miền Tây</t>
        </is>
      </c>
      <c r="C48" s="57" t="n"/>
      <c r="D48" s="57" t="n"/>
      <c r="E48" s="57" t="n"/>
      <c r="F48" s="57" t="n"/>
    </row>
    <row r="49">
      <c r="A49" s="56" t="inlineStr">
        <is>
          <t>C Dự</t>
        </is>
      </c>
      <c r="B49" s="56" t="inlineStr">
        <is>
          <t>Miền Tây</t>
        </is>
      </c>
      <c r="C49" s="56" t="n"/>
      <c r="D49" s="56" t="n"/>
      <c r="E49" s="56" t="n"/>
      <c r="F49" s="56" t="n"/>
    </row>
    <row r="50">
      <c r="A50" s="57" t="inlineStr">
        <is>
          <t>Tư Cu(Sáng Chiều)</t>
        </is>
      </c>
      <c r="B50" s="57" t="inlineStr">
        <is>
          <t>Miền Tây</t>
        </is>
      </c>
      <c r="C50" s="57" t="inlineStr">
        <is>
          <t>3H ,7H30</t>
        </is>
      </c>
      <c r="D50" s="57" t="n"/>
      <c r="E50" s="57" t="n"/>
      <c r="F50" s="57" t="n"/>
    </row>
    <row r="51">
      <c r="A51" s="56" t="inlineStr">
        <is>
          <t>C Oắn</t>
        </is>
      </c>
      <c r="B51" s="56" t="inlineStr">
        <is>
          <t>Miền Tây</t>
        </is>
      </c>
      <c r="C51" s="56" t="n"/>
      <c r="D51" s="56" t="n"/>
      <c r="E51" s="56" t="n"/>
      <c r="F51" s="56" t="n"/>
    </row>
    <row r="52">
      <c r="A52" s="57" t="inlineStr">
        <is>
          <t>Thanh Bình</t>
        </is>
      </c>
      <c r="B52" s="57" t="inlineStr">
        <is>
          <t>Miền Tây</t>
        </is>
      </c>
      <c r="C52" s="57" t="n"/>
      <c r="D52" s="57" t="n"/>
      <c r="E52" s="57" t="n"/>
      <c r="F52" s="57" t="n"/>
    </row>
    <row r="53">
      <c r="A53" s="56" t="inlineStr">
        <is>
          <t>Lùng Diệu</t>
        </is>
      </c>
      <c r="B53" s="56" t="inlineStr">
        <is>
          <t>Miền Tây</t>
        </is>
      </c>
      <c r="C53" s="56" t="n"/>
      <c r="D53" s="56" t="n"/>
      <c r="E53" s="56" t="n"/>
      <c r="F53" s="56" t="n"/>
    </row>
    <row r="54">
      <c r="A54" s="57" t="inlineStr">
        <is>
          <t>Bảo Hân</t>
        </is>
      </c>
      <c r="B54" s="57" t="inlineStr">
        <is>
          <t>Miền Tây</t>
        </is>
      </c>
      <c r="C54" s="57" t="n"/>
      <c r="D54" s="57" t="n"/>
      <c r="E54" s="57" t="n"/>
      <c r="F54" s="57" t="n"/>
    </row>
    <row r="55">
      <c r="A55" s="56" t="inlineStr">
        <is>
          <t>Cô Lan</t>
        </is>
      </c>
      <c r="B55" s="56" t="inlineStr">
        <is>
          <t>Miền Tây</t>
        </is>
      </c>
      <c r="C55" s="56" t="n"/>
      <c r="D55" s="56" t="n"/>
      <c r="E55" s="56" t="n"/>
      <c r="F55" s="56" t="n"/>
    </row>
    <row r="56">
      <c r="A56" s="57" t="inlineStr">
        <is>
          <t>5 Sủng</t>
        </is>
      </c>
      <c r="B56" s="57" t="inlineStr">
        <is>
          <t>Miền Tây</t>
        </is>
      </c>
      <c r="C56" s="57" t="n"/>
      <c r="D56" s="57" t="n"/>
      <c r="E56" s="57" t="n"/>
      <c r="F56" s="57" t="n"/>
    </row>
    <row r="57">
      <c r="A57" s="56" t="inlineStr">
        <is>
          <t>5 Sang</t>
        </is>
      </c>
      <c r="B57" s="56" t="inlineStr">
        <is>
          <t>Miền Tây</t>
        </is>
      </c>
      <c r="C57" s="56" t="inlineStr">
        <is>
          <t>&lt;9H</t>
        </is>
      </c>
      <c r="D57" s="56" t="n"/>
      <c r="E57" s="56" t="n"/>
      <c r="F57" s="56" t="n"/>
    </row>
    <row r="58">
      <c r="A58" s="57" t="inlineStr">
        <is>
          <t>Mai Phát</t>
        </is>
      </c>
      <c r="B58" s="57" t="inlineStr">
        <is>
          <t>Miền Tây</t>
        </is>
      </c>
      <c r="C58" s="57" t="inlineStr">
        <is>
          <t>&lt;9H</t>
        </is>
      </c>
      <c r="D58" s="57" t="n"/>
      <c r="E58" s="57" t="n"/>
      <c r="F58" s="57" t="n"/>
    </row>
    <row r="59">
      <c r="A59" s="56" t="inlineStr">
        <is>
          <t>Mai Sơn</t>
        </is>
      </c>
      <c r="B59" s="56" t="inlineStr">
        <is>
          <t>Miền Tây</t>
        </is>
      </c>
      <c r="C59" s="56" t="inlineStr">
        <is>
          <t>&lt;1H</t>
        </is>
      </c>
      <c r="D59" s="56" t="n"/>
      <c r="E59" s="56" t="n"/>
      <c r="F59" s="56" t="n"/>
    </row>
    <row r="60">
      <c r="A60" s="57" t="inlineStr">
        <is>
          <t>C Ngà</t>
        </is>
      </c>
      <c r="B60" s="57" t="inlineStr">
        <is>
          <t>Miền Tây</t>
        </is>
      </c>
      <c r="C60" s="57" t="n"/>
      <c r="D60" s="57" t="n"/>
      <c r="E60" s="57" t="n"/>
      <c r="F60" s="57" t="n"/>
    </row>
    <row r="61">
      <c r="A61" s="56" t="inlineStr">
        <is>
          <t>Bảo Phương</t>
        </is>
      </c>
      <c r="B61" s="56" t="inlineStr">
        <is>
          <t>Miền Tây</t>
        </is>
      </c>
      <c r="C61" s="56" t="n"/>
      <c r="D61" s="56" t="n"/>
      <c r="E61" s="56" t="n"/>
      <c r="F61" s="56" t="n"/>
    </row>
    <row r="62">
      <c r="A62" s="57" t="inlineStr">
        <is>
          <t>Tư Bia</t>
        </is>
      </c>
      <c r="B62" s="57" t="inlineStr">
        <is>
          <t>Miền Tây</t>
        </is>
      </c>
      <c r="C62" s="57" t="n"/>
      <c r="D62" s="57" t="n"/>
      <c r="E62" s="57" t="n"/>
      <c r="F62" s="57" t="n"/>
    </row>
    <row r="63">
      <c r="A63" s="56" t="inlineStr">
        <is>
          <t>C Lũy</t>
        </is>
      </c>
      <c r="B63" s="56" t="inlineStr">
        <is>
          <t>Miền Tây</t>
        </is>
      </c>
      <c r="C63" s="56" t="inlineStr">
        <is>
          <t>&lt;7H</t>
        </is>
      </c>
      <c r="D63" s="56" t="n"/>
      <c r="E63" s="56" t="n"/>
      <c r="F63" s="56" t="n"/>
    </row>
    <row r="64">
      <c r="A64" s="57" t="inlineStr">
        <is>
          <t>Ba Xị</t>
        </is>
      </c>
      <c r="B64" s="57" t="inlineStr">
        <is>
          <t>Miền Tây</t>
        </is>
      </c>
      <c r="C64" s="57" t="inlineStr">
        <is>
          <t>&lt;5H</t>
        </is>
      </c>
      <c r="D64" s="57" t="n"/>
      <c r="E64" s="57" t="n"/>
      <c r="F64" s="57" t="n"/>
    </row>
    <row r="65">
      <c r="A65" s="56" t="inlineStr">
        <is>
          <t>Xóm Đất</t>
        </is>
      </c>
      <c r="B65" s="56" t="inlineStr">
        <is>
          <t>Miền Tây</t>
        </is>
      </c>
      <c r="C65" s="56" t="n"/>
      <c r="D65" s="56" t="n"/>
      <c r="E65" s="56" t="n"/>
      <c r="F65" s="56" t="n"/>
    </row>
    <row r="66">
      <c r="A66" s="57" t="inlineStr">
        <is>
          <t>Út Nhã</t>
        </is>
      </c>
      <c r="B66" s="57" t="inlineStr">
        <is>
          <t>Miền Tây</t>
        </is>
      </c>
      <c r="C66" s="57" t="n"/>
      <c r="D66" s="57" t="n"/>
      <c r="E66" s="57" t="n"/>
      <c r="F66" s="57" t="n"/>
    </row>
    <row r="67">
      <c r="A67" s="56" t="inlineStr">
        <is>
          <t>Dì Huệ</t>
        </is>
      </c>
      <c r="B67" s="56" t="inlineStr">
        <is>
          <t>Miền Tây</t>
        </is>
      </c>
      <c r="C67" s="56" t="n"/>
      <c r="D67" s="56" t="n"/>
      <c r="E67" s="56" t="n"/>
      <c r="F67" s="56" t="n"/>
    </row>
    <row r="68">
      <c r="A68" s="57" t="inlineStr">
        <is>
          <t>C Nhung</t>
        </is>
      </c>
      <c r="B68" s="57" t="inlineStr">
        <is>
          <t>Miền Tây</t>
        </is>
      </c>
      <c r="C68" s="57" t="n"/>
      <c r="D68" s="57" t="n"/>
      <c r="E68" s="57" t="n"/>
      <c r="F68" s="57" t="n"/>
    </row>
    <row r="69">
      <c r="A69" s="56" t="inlineStr">
        <is>
          <t>C Quy</t>
        </is>
      </c>
      <c r="B69" s="56" t="inlineStr">
        <is>
          <t>Miền Tây</t>
        </is>
      </c>
      <c r="C69" s="56" t="n"/>
      <c r="D69" s="56" t="n"/>
      <c r="E69" s="56" t="n"/>
      <c r="F69" s="56" t="n"/>
    </row>
    <row r="70">
      <c r="A70" s="57" t="inlineStr">
        <is>
          <t>Cường Quyên</t>
        </is>
      </c>
      <c r="B70" s="57" t="inlineStr">
        <is>
          <t>Miền Tây</t>
        </is>
      </c>
      <c r="C70" s="57" t="n"/>
      <c r="D70" s="57" t="n"/>
      <c r="E70" s="57" t="n"/>
      <c r="F70" s="57" t="n"/>
    </row>
    <row r="71">
      <c r="A71" s="56" t="inlineStr">
        <is>
          <t>Quang Minh</t>
        </is>
      </c>
      <c r="B71" s="56" t="inlineStr">
        <is>
          <t>Miền Tây</t>
        </is>
      </c>
      <c r="C71" s="56" t="n"/>
      <c r="D71" s="56" t="n"/>
      <c r="E71" s="56" t="n"/>
      <c r="F71" s="56" t="n"/>
    </row>
    <row r="72">
      <c r="A72" s="57" t="inlineStr">
        <is>
          <t>A Tuấn(Tây Ninh)</t>
        </is>
      </c>
      <c r="B72" s="57" t="inlineStr">
        <is>
          <t>Miền Tây</t>
        </is>
      </c>
      <c r="C72" s="57" t="n"/>
      <c r="D72" s="57" t="n"/>
      <c r="E72" s="57" t="n"/>
      <c r="F72" s="57" t="n"/>
    </row>
    <row r="73">
      <c r="A73" s="56" t="inlineStr">
        <is>
          <t>A Tuấn( Bạc Liêu)</t>
        </is>
      </c>
      <c r="B73" s="56" t="inlineStr">
        <is>
          <t>Miền Tây</t>
        </is>
      </c>
      <c r="C73" s="56" t="n"/>
      <c r="D73" s="56" t="n"/>
      <c r="E73" s="56" t="n"/>
      <c r="F73" s="56" t="n"/>
    </row>
    <row r="74">
      <c r="A74" s="57" t="inlineStr">
        <is>
          <t>C Dung(Tây Ninh)</t>
        </is>
      </c>
      <c r="B74" s="57" t="inlineStr">
        <is>
          <t>Miền Tây</t>
        </is>
      </c>
      <c r="C74" s="57" t="n"/>
      <c r="D74" s="57" t="n"/>
      <c r="E74" s="57" t="n"/>
      <c r="F74" s="57" t="n"/>
    </row>
    <row r="75">
      <c r="A75" s="56" t="inlineStr">
        <is>
          <t>A Phương</t>
        </is>
      </c>
      <c r="B75" s="56" t="inlineStr">
        <is>
          <t>Miền Tây</t>
        </is>
      </c>
      <c r="C75" s="56" t="inlineStr">
        <is>
          <t>&lt;2H</t>
        </is>
      </c>
      <c r="D75" s="56" t="n"/>
      <c r="E75" s="56" t="n"/>
      <c r="F75" s="56" t="n"/>
    </row>
    <row r="76">
      <c r="A76" s="57" t="inlineStr">
        <is>
          <t>Quốc Anh</t>
        </is>
      </c>
      <c r="B76" s="57" t="inlineStr">
        <is>
          <t>Miền Tây</t>
        </is>
      </c>
      <c r="C76" s="57" t="inlineStr">
        <is>
          <t>&lt;2H</t>
        </is>
      </c>
      <c r="D76" s="57" t="n"/>
      <c r="E76" s="57" t="n"/>
      <c r="F76" s="57" t="n"/>
    </row>
    <row r="77">
      <c r="A77" s="56" t="inlineStr">
        <is>
          <t>Thành Bưởi</t>
        </is>
      </c>
      <c r="B77" s="56" t="inlineStr">
        <is>
          <t>Miền Tây</t>
        </is>
      </c>
      <c r="C77" s="56" t="n"/>
      <c r="D77" s="56" t="n"/>
      <c r="E77" s="56" t="n"/>
      <c r="F77" s="56" t="n"/>
    </row>
    <row r="78">
      <c r="A78" s="57" t="inlineStr">
        <is>
          <t>Việt Nhật</t>
        </is>
      </c>
      <c r="B78" s="57" t="inlineStr">
        <is>
          <t>Miền Tây</t>
        </is>
      </c>
      <c r="C78" s="57" t="n"/>
      <c r="D78" s="57" t="n"/>
      <c r="E78" s="57" t="n"/>
      <c r="F78" s="57" t="n"/>
    </row>
    <row r="79">
      <c r="A79" s="56" t="inlineStr">
        <is>
          <t>Phương Nhã</t>
        </is>
      </c>
      <c r="B79" s="56" t="inlineStr">
        <is>
          <t>Miền Tây</t>
        </is>
      </c>
      <c r="C79" s="56" t="n"/>
      <c r="D79" s="56" t="n"/>
      <c r="E79" s="56" t="n"/>
      <c r="F79" s="56" t="n"/>
    </row>
    <row r="80">
      <c r="A80" s="57" t="inlineStr">
        <is>
          <t>Ngọc Lan</t>
        </is>
      </c>
      <c r="B80" s="57" t="inlineStr">
        <is>
          <t>Miền Tây</t>
        </is>
      </c>
      <c r="C80" s="57" t="n"/>
      <c r="D80" s="57" t="n"/>
      <c r="E80" s="57" t="n"/>
      <c r="F80" s="57" t="n"/>
    </row>
    <row r="81">
      <c r="A81" s="56" t="inlineStr">
        <is>
          <t>Sang Thùy</t>
        </is>
      </c>
      <c r="B81" s="56" t="inlineStr">
        <is>
          <t>Miền Tây</t>
        </is>
      </c>
      <c r="C81" s="56" t="n"/>
      <c r="D81" s="56" t="n"/>
      <c r="E81" s="56" t="n"/>
      <c r="F81" s="56" t="n"/>
    </row>
    <row r="82">
      <c r="A82" s="57" t="inlineStr">
        <is>
          <t>Hoàng Vinh</t>
        </is>
      </c>
      <c r="B82" s="57" t="inlineStr">
        <is>
          <t>Miền Tây</t>
        </is>
      </c>
      <c r="C82" s="57" t="n"/>
      <c r="D82" s="57" t="n"/>
      <c r="E82" s="57" t="n"/>
      <c r="F82" s="57" t="n"/>
    </row>
    <row r="83">
      <c r="A83" s="56" t="inlineStr">
        <is>
          <t>Tuấn Hưng</t>
        </is>
      </c>
      <c r="B83" s="56" t="inlineStr">
        <is>
          <t>Miền Tây</t>
        </is>
      </c>
      <c r="C83" s="56" t="n"/>
      <c r="D83" s="56" t="n"/>
      <c r="E83" s="56" t="n"/>
      <c r="F83" s="56" t="n"/>
    </row>
    <row r="84">
      <c r="A84" s="57" t="inlineStr">
        <is>
          <t>Đức Nguyên</t>
        </is>
      </c>
      <c r="B84" s="57" t="inlineStr">
        <is>
          <t>Miền Tây</t>
        </is>
      </c>
      <c r="C84" s="57" t="n"/>
      <c r="D84" s="57" t="n"/>
      <c r="E84" s="57" t="n"/>
      <c r="F84" s="57" t="n"/>
    </row>
    <row r="85">
      <c r="A85" s="56" t="inlineStr">
        <is>
          <t>Cao Đạt</t>
        </is>
      </c>
      <c r="B85" s="56" t="inlineStr">
        <is>
          <t>Miền Tây</t>
        </is>
      </c>
      <c r="C85" s="56" t="inlineStr">
        <is>
          <t>&lt;9H</t>
        </is>
      </c>
      <c r="D85" s="56" t="n"/>
      <c r="E85" s="56" t="n"/>
      <c r="F85" s="56" t="n"/>
    </row>
    <row r="86">
      <c r="A86" s="57" t="inlineStr">
        <is>
          <t>Dì Tia</t>
        </is>
      </c>
      <c r="B86" s="57" t="inlineStr">
        <is>
          <t>Miền Tây</t>
        </is>
      </c>
      <c r="C86" s="57" t="n"/>
      <c r="D86" s="57" t="n"/>
      <c r="E86" s="57" t="n"/>
      <c r="F86" s="57" t="n"/>
    </row>
    <row r="87">
      <c r="A87" s="56" t="inlineStr">
        <is>
          <t>Chú Tư</t>
        </is>
      </c>
      <c r="B87" s="56" t="inlineStr">
        <is>
          <t>Miền Tây</t>
        </is>
      </c>
      <c r="C87" s="56" t="n"/>
      <c r="D87" s="56" t="n"/>
      <c r="E87" s="56" t="n"/>
      <c r="F87" s="56" t="n"/>
    </row>
    <row r="88">
      <c r="A88" s="57" t="inlineStr">
        <is>
          <t>7 Đồng</t>
        </is>
      </c>
      <c r="B88" s="57" t="inlineStr">
        <is>
          <t>Miền Tây</t>
        </is>
      </c>
      <c r="C88" s="57" t="n"/>
      <c r="D88" s="57" t="n"/>
      <c r="E88" s="57" t="n"/>
      <c r="F88" s="57" t="n"/>
    </row>
    <row r="89">
      <c r="A89" s="56" t="inlineStr">
        <is>
          <t>10 Đồng</t>
        </is>
      </c>
      <c r="B89" s="56" t="inlineStr">
        <is>
          <t>Miền Tây</t>
        </is>
      </c>
      <c r="C89" s="56" t="n"/>
      <c r="D89" s="56" t="n"/>
      <c r="E89" s="56" t="n"/>
      <c r="F89" s="56" t="n"/>
    </row>
    <row r="90">
      <c r="A90" s="57" t="inlineStr">
        <is>
          <t>Tân Lập Thành</t>
        </is>
      </c>
      <c r="B90" s="57" t="inlineStr">
        <is>
          <t>Miền Tây</t>
        </is>
      </c>
      <c r="C90" s="57" t="n"/>
      <c r="D90" s="57" t="n"/>
      <c r="E90" s="57" t="n"/>
      <c r="F90" s="57" t="n"/>
    </row>
    <row r="91">
      <c r="A91" s="56" t="inlineStr">
        <is>
          <t>A Minh(Mỹ Tho)</t>
        </is>
      </c>
      <c r="B91" s="56" t="inlineStr">
        <is>
          <t>Miền Tây</t>
        </is>
      </c>
      <c r="C91" s="56" t="inlineStr">
        <is>
          <t>&lt;5H</t>
        </is>
      </c>
      <c r="D91" s="56" t="n"/>
      <c r="E91" s="56" t="n"/>
      <c r="F91" s="56" t="n"/>
    </row>
    <row r="92">
      <c r="A92" s="57" t="inlineStr">
        <is>
          <t>A Minh(Long An)</t>
        </is>
      </c>
      <c r="B92" s="57" t="inlineStr">
        <is>
          <t>Miền Tây</t>
        </is>
      </c>
      <c r="C92" s="57" t="inlineStr">
        <is>
          <t>&lt;5H</t>
        </is>
      </c>
      <c r="D92" s="57" t="n"/>
      <c r="E92" s="57" t="n"/>
      <c r="F92" s="57" t="n"/>
    </row>
    <row r="93">
      <c r="A93" s="56" t="inlineStr">
        <is>
          <t>Sáu Quốc</t>
        </is>
      </c>
      <c r="B93" s="56" t="inlineStr">
        <is>
          <t>Miền Tây</t>
        </is>
      </c>
      <c r="C93" s="56" t="n"/>
      <c r="D93" s="56" t="n"/>
      <c r="E93" s="56" t="n"/>
      <c r="F93" s="56" t="n"/>
    </row>
    <row r="94">
      <c r="A94" s="57" t="inlineStr">
        <is>
          <t>C Gia Phúc</t>
        </is>
      </c>
      <c r="B94" s="57" t="inlineStr">
        <is>
          <t>Miền Tây</t>
        </is>
      </c>
      <c r="C94" s="57" t="n"/>
      <c r="D94" s="57" t="n"/>
      <c r="E94" s="57" t="n"/>
      <c r="F94" s="57" t="n"/>
    </row>
    <row r="95">
      <c r="A95" s="56" t="inlineStr">
        <is>
          <t>Hồng Nam</t>
        </is>
      </c>
      <c r="B95" s="56" t="inlineStr">
        <is>
          <t>Miền Tây</t>
        </is>
      </c>
      <c r="C95" s="56" t="n"/>
      <c r="D95" s="56" t="n"/>
      <c r="E95" s="56" t="n"/>
      <c r="F95" s="56" t="n"/>
    </row>
    <row r="96">
      <c r="A96" s="57" t="inlineStr">
        <is>
          <t>Hoàng Khải</t>
        </is>
      </c>
      <c r="B96" s="57" t="inlineStr">
        <is>
          <t>Miền Tây</t>
        </is>
      </c>
      <c r="C96" s="57" t="n"/>
      <c r="D96" s="57" t="n"/>
      <c r="E96" s="57" t="n"/>
      <c r="F96" s="57" t="n"/>
    </row>
    <row r="97">
      <c r="A97" s="56" t="inlineStr">
        <is>
          <t>Thành Hải</t>
        </is>
      </c>
      <c r="B97" s="56" t="inlineStr">
        <is>
          <t>Miền Tây</t>
        </is>
      </c>
      <c r="C97" s="56" t="n"/>
      <c r="D97" s="56" t="n"/>
      <c r="E97" s="56" t="n"/>
      <c r="F97" s="56" t="n"/>
    </row>
    <row r="98">
      <c r="A98" s="57" t="inlineStr">
        <is>
          <t>Như Phát</t>
        </is>
      </c>
      <c r="B98" s="57" t="inlineStr">
        <is>
          <t>Miền Tây</t>
        </is>
      </c>
      <c r="C98" s="57" t="n"/>
      <c r="D98" s="57" t="n"/>
      <c r="E98" s="57" t="n"/>
      <c r="F98" s="57" t="n"/>
    </row>
    <row r="99">
      <c r="A99" s="56" t="inlineStr">
        <is>
          <t>Hùng Cường</t>
        </is>
      </c>
      <c r="B99" s="56" t="inlineStr">
        <is>
          <t>Miền Tây</t>
        </is>
      </c>
      <c r="C99" s="56" t="n"/>
      <c r="D99" s="56" t="n"/>
      <c r="E99" s="56" t="n"/>
      <c r="F99" s="56" t="n"/>
    </row>
    <row r="100">
      <c r="A100" s="57" t="inlineStr">
        <is>
          <t>Hải Nam</t>
        </is>
      </c>
      <c r="B100" s="57" t="inlineStr">
        <is>
          <t>Miền Tây</t>
        </is>
      </c>
      <c r="C100" s="57" t="n"/>
      <c r="D100" s="57" t="n"/>
      <c r="E100" s="57" t="n"/>
      <c r="F100" s="57" t="n"/>
    </row>
    <row r="101">
      <c r="A101" s="56" t="inlineStr">
        <is>
          <t>Duy Quý</t>
        </is>
      </c>
      <c r="B101" s="56" t="inlineStr">
        <is>
          <t>Miền Tây</t>
        </is>
      </c>
      <c r="C101" s="56" t="n"/>
      <c r="D101" s="56" t="n"/>
      <c r="E101" s="56" t="n"/>
      <c r="F101" s="56" t="n"/>
    </row>
    <row r="102">
      <c r="A102" s="57" t="inlineStr">
        <is>
          <t>Chành Hùng</t>
        </is>
      </c>
      <c r="B102" s="57" t="inlineStr">
        <is>
          <t>Miền Tây</t>
        </is>
      </c>
      <c r="C102" s="57" t="n"/>
      <c r="D102" s="57" t="n"/>
      <c r="E102" s="57" t="n"/>
      <c r="F102" s="57" t="n"/>
    </row>
    <row r="103">
      <c r="A103" s="56" t="inlineStr">
        <is>
          <t>Xe Hòa (Huế)</t>
        </is>
      </c>
      <c r="B103" s="56" t="inlineStr">
        <is>
          <t>Miền Tây</t>
        </is>
      </c>
      <c r="C103" s="56" t="n"/>
      <c r="D103" s="56" t="n"/>
      <c r="E103" s="56" t="n"/>
      <c r="F103" s="56" t="n"/>
    </row>
    <row r="104">
      <c r="A104" s="57" t="inlineStr">
        <is>
          <t>Sơn Tùng</t>
        </is>
      </c>
      <c r="B104" s="57" t="inlineStr">
        <is>
          <t>Miền Tây</t>
        </is>
      </c>
      <c r="C104" s="57" t="inlineStr">
        <is>
          <t>&lt;7H</t>
        </is>
      </c>
      <c r="D104" s="57" t="n"/>
      <c r="E104" s="57" t="n"/>
      <c r="F104" s="57" t="n"/>
    </row>
    <row r="105">
      <c r="A105" s="56" t="inlineStr">
        <is>
          <t>Phương Trang</t>
        </is>
      </c>
      <c r="B105" s="56" t="inlineStr">
        <is>
          <t>Miền Tây</t>
        </is>
      </c>
      <c r="C105" s="56" t="n"/>
      <c r="D105" s="56" t="n"/>
      <c r="E105" s="56" t="n"/>
      <c r="F105" s="56" t="n"/>
    </row>
    <row r="106">
      <c r="A106" s="57" t="inlineStr">
        <is>
          <t>Gia Phúc</t>
        </is>
      </c>
      <c r="B106" s="57" t="inlineStr">
        <is>
          <t>Miền Đông-Trung</t>
        </is>
      </c>
      <c r="C106" s="57" t="inlineStr">
        <is>
          <t>&lt;6H30</t>
        </is>
      </c>
      <c r="D106" s="57" t="n"/>
      <c r="E106" s="57" t="n"/>
      <c r="F106" s="57" t="n"/>
    </row>
    <row r="107">
      <c r="A107" s="56" t="inlineStr">
        <is>
          <t>Thu Hà</t>
        </is>
      </c>
      <c r="B107" s="56" t="inlineStr">
        <is>
          <t>Miền Đông-Trung</t>
        </is>
      </c>
      <c r="C107" s="56" t="inlineStr">
        <is>
          <t>&lt;6H</t>
        </is>
      </c>
      <c r="D107" s="56" t="n"/>
      <c r="E107" s="56" t="n"/>
      <c r="F107" s="56" t="n"/>
    </row>
    <row r="108">
      <c r="A108" s="57" t="inlineStr">
        <is>
          <t>Duyên Hà</t>
        </is>
      </c>
      <c r="B108" s="57" t="inlineStr">
        <is>
          <t>Miền Đông-Trung</t>
        </is>
      </c>
      <c r="C108" s="57" t="inlineStr">
        <is>
          <t>&lt;7H</t>
        </is>
      </c>
      <c r="D108" s="57" t="n"/>
      <c r="E108" s="57" t="n"/>
      <c r="F108" s="57" t="n"/>
    </row>
    <row r="109">
      <c r="A109" s="56" t="inlineStr">
        <is>
          <t>Kim Lý</t>
        </is>
      </c>
      <c r="B109" s="56" t="inlineStr">
        <is>
          <t>Miền Đông-Trung</t>
        </is>
      </c>
      <c r="C109" s="56" t="inlineStr">
        <is>
          <t>&lt;6H,8H</t>
        </is>
      </c>
      <c r="D109" s="56" t="n"/>
      <c r="E109" s="56" t="n"/>
      <c r="F109" s="56" t="n"/>
    </row>
    <row r="110">
      <c r="A110" s="57" t="inlineStr">
        <is>
          <t>Phượng Thu</t>
        </is>
      </c>
      <c r="B110" s="57" t="inlineStr">
        <is>
          <t>Miền Đông-Trung</t>
        </is>
      </c>
      <c r="C110" s="57" t="inlineStr">
        <is>
          <t>5H,6H</t>
        </is>
      </c>
      <c r="D110" s="57" t="n"/>
      <c r="E110" s="57" t="n"/>
      <c r="F110" s="57" t="n"/>
    </row>
    <row r="111">
      <c r="A111" s="56" t="inlineStr">
        <is>
          <t>Lê Cương</t>
        </is>
      </c>
      <c r="B111" s="56" t="inlineStr">
        <is>
          <t>Miền Đông-Trung</t>
        </is>
      </c>
      <c r="C111" s="56" t="inlineStr">
        <is>
          <t>&lt;6H</t>
        </is>
      </c>
      <c r="D111" s="56" t="n"/>
      <c r="E111" s="56" t="n"/>
      <c r="F111" s="56" t="n"/>
    </row>
    <row r="112">
      <c r="A112" s="57" t="inlineStr">
        <is>
          <t>Tân Anh (Ngọc Hồi)</t>
        </is>
      </c>
      <c r="B112" s="57" t="inlineStr">
        <is>
          <t>Miền Đông-Trung</t>
        </is>
      </c>
      <c r="C112" s="57" t="inlineStr">
        <is>
          <t>&lt;5H30</t>
        </is>
      </c>
      <c r="D112" s="57" t="n"/>
      <c r="E112" s="57" t="n"/>
      <c r="F112" s="57" t="n"/>
    </row>
    <row r="113">
      <c r="A113" s="56" t="inlineStr">
        <is>
          <t>Tân Anh ( Kon Tum)</t>
        </is>
      </c>
      <c r="B113" s="56" t="inlineStr">
        <is>
          <t>Miền Đông-Trung</t>
        </is>
      </c>
      <c r="C113" s="56" t="inlineStr">
        <is>
          <t>6H</t>
        </is>
      </c>
      <c r="D113" s="56" t="n"/>
      <c r="E113" s="56" t="n"/>
      <c r="F113" s="56" t="n"/>
    </row>
    <row r="114">
      <c r="A114" s="57" t="inlineStr">
        <is>
          <t>Dũng Thủy</t>
        </is>
      </c>
      <c r="B114" s="57" t="inlineStr">
        <is>
          <t>Miền Đông-Trung</t>
        </is>
      </c>
      <c r="C114" s="57" t="inlineStr">
        <is>
          <t>&lt;5H</t>
        </is>
      </c>
      <c r="D114" s="57" t="n"/>
      <c r="E114" s="57" t="n"/>
      <c r="F114" s="57" t="n"/>
    </row>
    <row r="115">
      <c r="A115" s="56" t="inlineStr">
        <is>
          <t>Xuân Phúc</t>
        </is>
      </c>
      <c r="B115" s="56" t="inlineStr">
        <is>
          <t>Miền Đông-Trung</t>
        </is>
      </c>
      <c r="C115" s="56" t="inlineStr">
        <is>
          <t>&lt;5H</t>
        </is>
      </c>
      <c r="D115" s="56" t="n"/>
      <c r="E115" s="56" t="n"/>
      <c r="F115" s="56" t="n"/>
    </row>
    <row r="116">
      <c r="A116" s="57" t="inlineStr">
        <is>
          <t>Tấn Hưng</t>
        </is>
      </c>
      <c r="B116" s="57" t="inlineStr">
        <is>
          <t>Miền Đông-Trung</t>
        </is>
      </c>
      <c r="C116" s="57" t="inlineStr">
        <is>
          <t>&lt;5H</t>
        </is>
      </c>
      <c r="D116" s="57" t="n"/>
      <c r="E116" s="57" t="n"/>
      <c r="F116" s="57" t="n"/>
    </row>
    <row r="117">
      <c r="A117" s="56" t="inlineStr">
        <is>
          <t>Phước Hưng</t>
        </is>
      </c>
      <c r="B117" s="56" t="inlineStr">
        <is>
          <t>Miền Đông-Trung</t>
        </is>
      </c>
      <c r="C117" s="56" t="inlineStr">
        <is>
          <t>&lt;5H</t>
        </is>
      </c>
      <c r="D117" s="56" t="n"/>
      <c r="E117" s="56" t="n"/>
      <c r="F117" s="56" t="n"/>
    </row>
    <row r="118">
      <c r="A118" s="57" t="inlineStr">
        <is>
          <t>Hòa Liêm</t>
        </is>
      </c>
      <c r="B118" s="57" t="inlineStr">
        <is>
          <t>Miền Đông-Trung</t>
        </is>
      </c>
      <c r="C118" s="57" t="inlineStr">
        <is>
          <t>nhận hàng sau 5H-7H</t>
        </is>
      </c>
      <c r="D118" s="57" t="n"/>
      <c r="E118" s="57" t="n"/>
      <c r="F118" s="57" t="n"/>
    </row>
    <row r="119">
      <c r="A119" s="56" t="inlineStr">
        <is>
          <t>Nhật Tân</t>
        </is>
      </c>
      <c r="B119" s="56" t="inlineStr">
        <is>
          <t>Miền Đông-Trung</t>
        </is>
      </c>
      <c r="C119" s="56" t="inlineStr">
        <is>
          <t>&lt;5H</t>
        </is>
      </c>
      <c r="D119" s="56" t="n"/>
      <c r="E119" s="56" t="n"/>
      <c r="F119" s="56" t="n"/>
    </row>
    <row r="120">
      <c r="A120" s="57" t="inlineStr">
        <is>
          <t>Quỳnh Hương</t>
        </is>
      </c>
      <c r="B120" s="57" t="inlineStr">
        <is>
          <t>Miền Đông-Trung</t>
        </is>
      </c>
      <c r="C120" s="57" t="inlineStr">
        <is>
          <t>&lt;7H</t>
        </is>
      </c>
      <c r="D120" s="57" t="n"/>
      <c r="E120" s="57" t="n"/>
      <c r="F120" s="57" t="n"/>
    </row>
    <row r="121">
      <c r="A121" s="56" t="inlineStr">
        <is>
          <t>Hữu Khánh</t>
        </is>
      </c>
      <c r="B121" s="56" t="inlineStr">
        <is>
          <t>Miền Đông-Trung</t>
        </is>
      </c>
      <c r="C121" s="56" t="n"/>
      <c r="D121" s="56" t="n"/>
      <c r="E121" s="56" t="n"/>
      <c r="F121" s="56" t="n"/>
    </row>
    <row r="122">
      <c r="A122" s="57" t="inlineStr">
        <is>
          <t>Hồng Sơn</t>
        </is>
      </c>
      <c r="B122" s="57" t="inlineStr">
        <is>
          <t>Miền Đông-Trung</t>
        </is>
      </c>
      <c r="C122" s="57" t="inlineStr">
        <is>
          <t>&lt;6H</t>
        </is>
      </c>
      <c r="D122" s="57" t="n"/>
      <c r="E122" s="57" t="n"/>
      <c r="F122" s="57" t="n"/>
    </row>
    <row r="123">
      <c r="A123" s="56" t="inlineStr">
        <is>
          <t>Cúc Tư</t>
        </is>
      </c>
      <c r="B123" s="56" t="inlineStr">
        <is>
          <t>Miền Đông-Trung</t>
        </is>
      </c>
      <c r="C123" s="56" t="inlineStr">
        <is>
          <t>&lt;6H</t>
        </is>
      </c>
      <c r="D123" s="56" t="n"/>
      <c r="E123" s="56" t="n"/>
      <c r="F123" s="56" t="n"/>
    </row>
    <row r="124">
      <c r="A124" s="57" t="inlineStr">
        <is>
          <t>Chín Nghĩa</t>
        </is>
      </c>
      <c r="B124" s="57" t="inlineStr">
        <is>
          <t>Miền Đông-Trung</t>
        </is>
      </c>
      <c r="C124" s="57" t="inlineStr">
        <is>
          <t>&lt;3H</t>
        </is>
      </c>
      <c r="D124" s="57" t="n"/>
      <c r="E124" s="57" t="n"/>
      <c r="F124" s="57" t="n"/>
    </row>
    <row r="125">
      <c r="A125" s="56" t="inlineStr">
        <is>
          <t>Kumho</t>
        </is>
      </c>
      <c r="B125" s="56" t="inlineStr">
        <is>
          <t>Miền Đông-Trung</t>
        </is>
      </c>
      <c r="C125" s="56" t="inlineStr">
        <is>
          <t>&lt;8H</t>
        </is>
      </c>
      <c r="D125" s="56" t="n"/>
      <c r="E125" s="56" t="n"/>
      <c r="F125" s="56" t="n"/>
    </row>
    <row r="126">
      <c r="A126" s="57" t="inlineStr">
        <is>
          <t>Hồng Hải</t>
        </is>
      </c>
      <c r="B126" s="57" t="inlineStr">
        <is>
          <t>Miền Đông-Trung</t>
        </is>
      </c>
      <c r="C126" s="57" t="inlineStr">
        <is>
          <t>&lt;7H</t>
        </is>
      </c>
      <c r="D126" s="57" t="n"/>
      <c r="E126" s="57" t="n"/>
      <c r="F126" s="57" t="n"/>
    </row>
    <row r="127">
      <c r="A127" s="56" t="inlineStr">
        <is>
          <t>Hoàng Việt</t>
        </is>
      </c>
      <c r="B127" s="56" t="inlineStr">
        <is>
          <t>Miền Đông-Trung</t>
        </is>
      </c>
      <c r="C127" s="56" t="n"/>
      <c r="D127" s="56" t="n"/>
      <c r="E127" s="56" t="n"/>
      <c r="F127" s="56" t="n"/>
    </row>
    <row r="128">
      <c r="A128" s="57" t="inlineStr">
        <is>
          <t>Minh Quốc</t>
        </is>
      </c>
      <c r="B128" s="57" t="inlineStr">
        <is>
          <t>Miền Đông-Trung</t>
        </is>
      </c>
      <c r="C128" s="57" t="inlineStr">
        <is>
          <t>&lt;6H</t>
        </is>
      </c>
      <c r="D128" s="57" t="n"/>
      <c r="E128" s="57" t="n"/>
      <c r="F128" s="57" t="n"/>
    </row>
    <row r="129">
      <c r="A129" s="56" t="inlineStr">
        <is>
          <t>Quốc Phát</t>
        </is>
      </c>
      <c r="B129" s="56" t="inlineStr">
        <is>
          <t>Miền Đông-Trung</t>
        </is>
      </c>
      <c r="C129" s="56" t="n"/>
      <c r="D129" s="56" t="n"/>
      <c r="E129" s="56" t="n"/>
      <c r="F129" s="56" t="n"/>
    </row>
    <row r="130">
      <c r="A130" s="57" t="inlineStr">
        <is>
          <t>Lê Tuấn</t>
        </is>
      </c>
      <c r="B130" s="57" t="inlineStr">
        <is>
          <t>Miền Đông-Trung</t>
        </is>
      </c>
      <c r="C130" s="57" t="n"/>
      <c r="D130" s="57" t="n"/>
      <c r="E130" s="57" t="n"/>
      <c r="F130" s="57" t="n"/>
    </row>
    <row r="131">
      <c r="A131" s="56" t="inlineStr">
        <is>
          <t>Sinh Diên Hồng</t>
        </is>
      </c>
      <c r="B131" s="56" t="inlineStr">
        <is>
          <t>Miền Đông-Trung</t>
        </is>
      </c>
      <c r="C131" s="56" t="inlineStr">
        <is>
          <t>&lt;6H</t>
        </is>
      </c>
      <c r="D131" s="56" t="n"/>
      <c r="E131" s="56" t="n"/>
      <c r="F131" s="56" t="n"/>
    </row>
    <row r="132">
      <c r="A132" s="57" t="inlineStr">
        <is>
          <t>Đức Phong</t>
        </is>
      </c>
      <c r="B132" s="57" t="inlineStr">
        <is>
          <t>Miền Đông-Trung</t>
        </is>
      </c>
      <c r="C132" s="57" t="inlineStr">
        <is>
          <t>&lt;8H</t>
        </is>
      </c>
      <c r="D132" s="57" t="n"/>
      <c r="E132" s="57" t="n"/>
      <c r="F132" s="57" t="n"/>
    </row>
    <row r="133">
      <c r="A133" s="56" t="inlineStr">
        <is>
          <t>A Phụng</t>
        </is>
      </c>
      <c r="B133" s="56" t="inlineStr">
        <is>
          <t>Miền Đông-Trung</t>
        </is>
      </c>
      <c r="C133" s="56" t="inlineStr">
        <is>
          <t>&lt;8H</t>
        </is>
      </c>
      <c r="D133" s="56" t="n"/>
      <c r="E133" s="56" t="n"/>
      <c r="F133" s="56" t="n"/>
    </row>
    <row r="134">
      <c r="A134" s="57" t="inlineStr">
        <is>
          <t>Đại Nghĩa</t>
        </is>
      </c>
      <c r="B134" s="57" t="inlineStr">
        <is>
          <t>Miền Đông-Trung</t>
        </is>
      </c>
      <c r="C134" s="57" t="inlineStr">
        <is>
          <t>&lt;8H</t>
        </is>
      </c>
      <c r="D134" s="57" t="n"/>
      <c r="E134" s="57" t="n"/>
      <c r="F134" s="57" t="n"/>
    </row>
    <row r="135">
      <c r="A135" s="56" t="inlineStr">
        <is>
          <t>Thanh Trân</t>
        </is>
      </c>
      <c r="B135" s="56" t="inlineStr">
        <is>
          <t>Miền Đông-Trung</t>
        </is>
      </c>
      <c r="C135" s="56" t="inlineStr">
        <is>
          <t>&lt;8H</t>
        </is>
      </c>
      <c r="D135" s="56" t="n"/>
      <c r="E135" s="56" t="n"/>
      <c r="F135" s="56" t="n"/>
    </row>
    <row r="136">
      <c r="A136" s="57" t="inlineStr">
        <is>
          <t>Tuấn Trung</t>
        </is>
      </c>
      <c r="B136" s="57" t="inlineStr">
        <is>
          <t>Miền Đông-Trung</t>
        </is>
      </c>
      <c r="C136" s="57" t="inlineStr">
        <is>
          <t>&lt;8H</t>
        </is>
      </c>
      <c r="D136" s="57" t="n"/>
      <c r="E136" s="57" t="n"/>
      <c r="F136" s="57" t="n"/>
    </row>
    <row r="137">
      <c r="A137" s="56" t="inlineStr">
        <is>
          <t>Thuận Phát</t>
        </is>
      </c>
      <c r="B137" s="56" t="inlineStr">
        <is>
          <t>Miền Đông-Trung</t>
        </is>
      </c>
      <c r="C137" s="56" t="inlineStr">
        <is>
          <t>&lt;5H</t>
        </is>
      </c>
      <c r="D137" s="56" t="n"/>
      <c r="E137" s="56" t="n"/>
      <c r="F137" s="56" t="n"/>
    </row>
    <row r="138">
      <c r="A138" s="57" t="inlineStr">
        <is>
          <t>Thiện Nga</t>
        </is>
      </c>
      <c r="B138" s="57" t="inlineStr">
        <is>
          <t>Miền Đông-Trung</t>
        </is>
      </c>
      <c r="C138" s="57" t="inlineStr">
        <is>
          <t>&lt;6H</t>
        </is>
      </c>
      <c r="D138" s="57" t="n"/>
      <c r="E138" s="57" t="n"/>
      <c r="F138" s="57" t="n"/>
    </row>
    <row r="139">
      <c r="A139" s="56" t="inlineStr">
        <is>
          <t>Bình Tâm</t>
        </is>
      </c>
      <c r="B139" s="56" t="inlineStr">
        <is>
          <t>Miền Đông-Trung</t>
        </is>
      </c>
      <c r="C139" s="56" t="inlineStr">
        <is>
          <t>&lt;4H30</t>
        </is>
      </c>
      <c r="D139" s="56" t="n"/>
      <c r="E139" s="56" t="n"/>
      <c r="F139" s="56" t="n"/>
    </row>
    <row r="140">
      <c r="A140" s="57" t="inlineStr">
        <is>
          <t>Út Minh</t>
        </is>
      </c>
      <c r="B140" s="57" t="inlineStr">
        <is>
          <t>Miền Đông-Trung</t>
        </is>
      </c>
      <c r="C140" s="57" t="inlineStr">
        <is>
          <t>đón cx12</t>
        </is>
      </c>
      <c r="D140" s="57" t="n"/>
      <c r="E140" s="57" t="n"/>
      <c r="F140" s="57" t="n"/>
    </row>
    <row r="141">
      <c r="A141" s="56" t="inlineStr">
        <is>
          <t>Quang Hạnh</t>
        </is>
      </c>
      <c r="B141" s="56" t="inlineStr">
        <is>
          <t>Miền Đông-Trung</t>
        </is>
      </c>
      <c r="C141" s="56" t="inlineStr">
        <is>
          <t>6H gửi bến xe thành công</t>
        </is>
      </c>
      <c r="D141" s="56" t="n"/>
      <c r="E141" s="56" t="n"/>
      <c r="F141" s="56" t="n"/>
    </row>
    <row r="142">
      <c r="A142" s="57" t="inlineStr">
        <is>
          <t>Thành Công</t>
        </is>
      </c>
      <c r="B142" s="57" t="inlineStr">
        <is>
          <t>Miền Đông-Trung</t>
        </is>
      </c>
      <c r="C142" s="57" t="n"/>
      <c r="D142" s="57" t="n"/>
      <c r="E142" s="57" t="n"/>
      <c r="F142" s="57" t="n"/>
    </row>
    <row r="143">
      <c r="A143" s="56" t="inlineStr">
        <is>
          <t>An Anh</t>
        </is>
      </c>
      <c r="B143" s="56" t="inlineStr">
        <is>
          <t>Miền Đông-Trung</t>
        </is>
      </c>
      <c r="C143" s="56" t="n"/>
      <c r="D143" s="56" t="n"/>
      <c r="E143" s="56" t="n"/>
      <c r="F143" s="56" t="n"/>
    </row>
    <row r="144">
      <c r="A144" s="57" t="inlineStr">
        <is>
          <t>Trường Thành</t>
        </is>
      </c>
      <c r="B144" s="57" t="inlineStr">
        <is>
          <t>Miền Đông-Trung</t>
        </is>
      </c>
      <c r="C144" s="57" t="inlineStr">
        <is>
          <t>&lt;6H</t>
        </is>
      </c>
      <c r="D144" s="57" t="n"/>
      <c r="E144" s="57" t="n"/>
      <c r="F144" s="57" t="n"/>
    </row>
    <row r="145">
      <c r="A145" s="56" t="inlineStr">
        <is>
          <t>Petro</t>
        </is>
      </c>
      <c r="B145" s="56" t="inlineStr">
        <is>
          <t>Miền Đông-Trung</t>
        </is>
      </c>
      <c r="C145" s="56" t="n"/>
      <c r="D145" s="56" t="n"/>
      <c r="E145" s="56" t="n"/>
      <c r="F145" s="56" t="n"/>
    </row>
    <row r="146">
      <c r="A146" s="57" t="inlineStr">
        <is>
          <t>Vương Tấn Dũng</t>
        </is>
      </c>
      <c r="B146" s="57" t="inlineStr">
        <is>
          <t>Miền Đông-Trung</t>
        </is>
      </c>
      <c r="C146" s="57" t="inlineStr">
        <is>
          <t>&lt;5H</t>
        </is>
      </c>
      <c r="D146" s="57" t="n"/>
      <c r="E146" s="57" t="n"/>
      <c r="F146" s="57" t="n"/>
    </row>
    <row r="147">
      <c r="A147" s="56" t="inlineStr">
        <is>
          <t>Toàn Thắng</t>
        </is>
      </c>
      <c r="B147" s="56" t="inlineStr">
        <is>
          <t>Miền Đông-Trung</t>
        </is>
      </c>
      <c r="C147" s="56" t="n"/>
      <c r="D147" s="56" t="n"/>
      <c r="E147" s="56" t="n"/>
      <c r="F147" s="56" t="n"/>
    </row>
    <row r="148">
      <c r="A148" s="57" t="inlineStr">
        <is>
          <t>Mạnh Mùi</t>
        </is>
      </c>
      <c r="B148" s="57" t="inlineStr">
        <is>
          <t>Miền Đông-Trung</t>
        </is>
      </c>
      <c r="C148" s="57" t="inlineStr">
        <is>
          <t>&lt;6H30</t>
        </is>
      </c>
      <c r="D148" s="57" t="n"/>
      <c r="E148" s="57" t="n"/>
      <c r="F148" s="57" t="n"/>
    </row>
    <row r="149">
      <c r="A149" s="56" t="inlineStr">
        <is>
          <t>Đệ Nhất'</t>
        </is>
      </c>
      <c r="B149" s="56" t="inlineStr">
        <is>
          <t>Miền Đông-Trung</t>
        </is>
      </c>
      <c r="C149" s="56" t="inlineStr">
        <is>
          <t>&lt;4H</t>
        </is>
      </c>
      <c r="D149" s="56" t="n"/>
      <c r="E149" s="56" t="n"/>
      <c r="F149" s="56" t="n"/>
    </row>
    <row r="150">
      <c r="A150" s="57" t="inlineStr">
        <is>
          <t>Hai Trâm</t>
        </is>
      </c>
      <c r="B150" s="57" t="inlineStr">
        <is>
          <t>Miền Đông-Trung</t>
        </is>
      </c>
      <c r="C150" s="57" t="inlineStr">
        <is>
          <t>&lt;8H</t>
        </is>
      </c>
      <c r="D150" s="57" t="n"/>
      <c r="E150" s="57" t="n"/>
      <c r="F150" s="57" t="n"/>
    </row>
    <row r="151">
      <c r="A151" s="56" t="inlineStr">
        <is>
          <t>Ngọc Ánh</t>
        </is>
      </c>
      <c r="B151" s="56" t="inlineStr">
        <is>
          <t>Miền Đông-Trung</t>
        </is>
      </c>
      <c r="C151" s="56" t="inlineStr">
        <is>
          <t>&lt;6H</t>
        </is>
      </c>
      <c r="D151" s="56" t="n"/>
      <c r="E151" s="56" t="n"/>
      <c r="F151" s="56" t="n"/>
    </row>
    <row r="152">
      <c r="A152" s="57" t="inlineStr">
        <is>
          <t>Đức Đạt</t>
        </is>
      </c>
      <c r="B152" s="57" t="inlineStr">
        <is>
          <t>Miền Đông-Trung</t>
        </is>
      </c>
      <c r="C152" s="57" t="inlineStr">
        <is>
          <t>&lt;7H</t>
        </is>
      </c>
      <c r="D152" s="57" t="n"/>
      <c r="E152" s="57" t="n"/>
      <c r="F152" s="57" t="n"/>
    </row>
    <row r="153">
      <c r="A153" s="56" t="inlineStr">
        <is>
          <t>Mạnh Hùng</t>
        </is>
      </c>
      <c r="B153" s="56" t="inlineStr">
        <is>
          <t>Miền Đông-Trung</t>
        </is>
      </c>
      <c r="C153" s="56" t="inlineStr">
        <is>
          <t>&lt;7H</t>
        </is>
      </c>
      <c r="D153" s="56" t="n"/>
      <c r="E153" s="56" t="n"/>
      <c r="F153" s="56" t="n"/>
    </row>
    <row r="154">
      <c r="A154" s="57" t="inlineStr">
        <is>
          <t>Thanh Hương</t>
        </is>
      </c>
      <c r="B154" s="57" t="inlineStr">
        <is>
          <t>Miền Đông-Trung</t>
        </is>
      </c>
      <c r="C154" s="57" t="inlineStr">
        <is>
          <t>&lt;6H</t>
        </is>
      </c>
      <c r="D154" s="57" t="n"/>
      <c r="E154" s="57" t="n"/>
      <c r="F154" s="57" t="n"/>
    </row>
    <row r="155">
      <c r="A155" s="56" t="inlineStr">
        <is>
          <t>Cúc Tùng</t>
        </is>
      </c>
      <c r="B155" s="56" t="inlineStr">
        <is>
          <t>Miền Đông-Trung</t>
        </is>
      </c>
      <c r="C155" s="56" t="inlineStr">
        <is>
          <t>&lt;7H</t>
        </is>
      </c>
      <c r="D155" s="56" t="n"/>
      <c r="E155" s="56" t="n"/>
      <c r="F155" s="56" t="n"/>
    </row>
    <row r="156">
      <c r="A156" s="57" t="inlineStr">
        <is>
          <t>Hùng Nga</t>
        </is>
      </c>
      <c r="B156" s="57" t="inlineStr">
        <is>
          <t>Miền Đông-Trung</t>
        </is>
      </c>
      <c r="C156" s="57" t="inlineStr">
        <is>
          <t>&lt;7H</t>
        </is>
      </c>
      <c r="D156" s="57" t="n"/>
      <c r="E156" s="57" t="n"/>
      <c r="F156" s="57" t="n"/>
    </row>
    <row r="157">
      <c r="A157" s="56" t="inlineStr">
        <is>
          <t>Việt Tân Phát</t>
        </is>
      </c>
      <c r="B157" s="56" t="inlineStr">
        <is>
          <t>Miền Đông-Trung</t>
        </is>
      </c>
      <c r="C157" s="56" t="n"/>
      <c r="D157" s="56" t="n"/>
      <c r="E157" s="56" t="n"/>
      <c r="F157" s="56" t="n"/>
    </row>
    <row r="158">
      <c r="A158" s="57" t="inlineStr">
        <is>
          <t>Trọng Liên</t>
        </is>
      </c>
      <c r="B158" s="57" t="inlineStr">
        <is>
          <t>Miền Đông-Trung</t>
        </is>
      </c>
      <c r="C158" s="57" t="inlineStr">
        <is>
          <t>&lt;6H</t>
        </is>
      </c>
      <c r="D158" s="57" t="n"/>
      <c r="E158" s="57" t="n"/>
      <c r="F158" s="57" t="n"/>
    </row>
    <row r="159">
      <c r="A159" s="56" t="inlineStr">
        <is>
          <t>Quang Bé</t>
        </is>
      </c>
      <c r="B159" s="56" t="inlineStr">
        <is>
          <t>Miền Đông-Trung</t>
        </is>
      </c>
      <c r="C159" s="56" t="inlineStr">
        <is>
          <t>&lt;9H sáng</t>
        </is>
      </c>
      <c r="D159" s="56" t="n"/>
      <c r="E159" s="56" t="n"/>
      <c r="F159" s="56" t="n"/>
    </row>
    <row r="160">
      <c r="A160" s="57" t="inlineStr">
        <is>
          <t>Xe Tèo</t>
        </is>
      </c>
      <c r="B160" s="57" t="inlineStr">
        <is>
          <t>Miền Đông-Trung</t>
        </is>
      </c>
      <c r="C160" s="57" t="inlineStr">
        <is>
          <t>&lt;10H sáng</t>
        </is>
      </c>
      <c r="D160" s="57" t="n"/>
      <c r="E160" s="57" t="n"/>
      <c r="F160" s="57" t="n"/>
    </row>
    <row r="161">
      <c r="A161" s="56" t="inlineStr">
        <is>
          <t>Phương Trinh</t>
        </is>
      </c>
      <c r="B161" s="56" t="inlineStr">
        <is>
          <t>Miền Đông-Trung</t>
        </is>
      </c>
      <c r="C161" s="56" t="inlineStr">
        <is>
          <t>sáng 10H30 chiều 3H</t>
        </is>
      </c>
      <c r="D161" s="56" t="n"/>
      <c r="E161" s="56" t="n"/>
      <c r="F161" s="56" t="n"/>
    </row>
    <row r="162">
      <c r="A162" s="57" t="inlineStr">
        <is>
          <t>Cô Bông</t>
        </is>
      </c>
      <c r="B162" s="57" t="inlineStr">
        <is>
          <t>Miền Đông-Trung</t>
        </is>
      </c>
      <c r="C162" s="57" t="inlineStr">
        <is>
          <t>&lt;11H sáng</t>
        </is>
      </c>
      <c r="D162" s="57" t="n"/>
      <c r="E162" s="57" t="n"/>
      <c r="F162" s="57" t="n"/>
    </row>
    <row r="163">
      <c r="A163" s="56" t="inlineStr">
        <is>
          <t>Minh Phượng</t>
        </is>
      </c>
      <c r="B163" s="56" t="inlineStr">
        <is>
          <t>Miền Đông-Trung</t>
        </is>
      </c>
      <c r="C163" s="56" t="inlineStr">
        <is>
          <t>12 h và 3H đón cx`12</t>
        </is>
      </c>
      <c r="D163" s="56" t="n"/>
      <c r="E163" s="56" t="n"/>
      <c r="F163" s="56" t="n"/>
    </row>
    <row r="164">
      <c r="A164" s="57" t="inlineStr">
        <is>
          <t>Liên Hưng</t>
        </is>
      </c>
      <c r="B164" s="57" t="inlineStr">
        <is>
          <t>Miền Đông-Trung</t>
        </is>
      </c>
      <c r="C164" s="57" t="inlineStr">
        <is>
          <t>6H bx thành công</t>
        </is>
      </c>
      <c r="D164" s="57" t="n"/>
      <c r="E164" s="57" t="n"/>
      <c r="F164" s="57" t="n"/>
    </row>
    <row r="165">
      <c r="A165" s="56" t="inlineStr">
        <is>
          <t>Tuấn Tú(Ninh Thuận)</t>
        </is>
      </c>
      <c r="B165" s="56" t="inlineStr">
        <is>
          <t>Miền Đông-Trung</t>
        </is>
      </c>
      <c r="C165" s="56" t="n"/>
      <c r="D165" s="56" t="n"/>
      <c r="E165" s="56" t="n"/>
      <c r="F165" s="56" t="n"/>
    </row>
    <row r="166">
      <c r="A166" s="57" t="inlineStr">
        <is>
          <t>Đông Hưng</t>
        </is>
      </c>
      <c r="B166" s="57" t="inlineStr">
        <is>
          <t>Miền Đông-Trung</t>
        </is>
      </c>
      <c r="C166" s="57" t="inlineStr">
        <is>
          <t>&lt;7H</t>
        </is>
      </c>
      <c r="D166" s="57" t="n"/>
      <c r="E166" s="57" t="n"/>
      <c r="F166" s="57" t="n"/>
    </row>
    <row r="167">
      <c r="A167" s="56" t="inlineStr">
        <is>
          <t>Kim Anh</t>
        </is>
      </c>
      <c r="B167" s="56" t="inlineStr">
        <is>
          <t>Miền Đông-Trung</t>
        </is>
      </c>
      <c r="C167" s="56" t="n"/>
      <c r="D167" s="56" t="n"/>
      <c r="E167" s="56" t="n"/>
      <c r="F167" s="56" t="n"/>
    </row>
    <row r="168">
      <c r="A168" s="57" t="inlineStr">
        <is>
          <t>Phúc Hải</t>
        </is>
      </c>
      <c r="B168" s="57" t="inlineStr">
        <is>
          <t>Miền Đông-Trung</t>
        </is>
      </c>
      <c r="C168" s="57" t="inlineStr">
        <is>
          <t>&lt;2H30 gửi phúc long</t>
        </is>
      </c>
      <c r="D168" s="57" t="n"/>
      <c r="E168" s="57" t="n"/>
      <c r="F168" s="57" t="n"/>
    </row>
    <row r="169">
      <c r="A169" s="56" t="inlineStr">
        <is>
          <t>Kim Ngân</t>
        </is>
      </c>
      <c r="B169" s="56" t="inlineStr">
        <is>
          <t>Miền Đông-Trung</t>
        </is>
      </c>
      <c r="C169" s="56" t="inlineStr">
        <is>
          <t>&lt;7H</t>
        </is>
      </c>
      <c r="D169" s="56" t="n"/>
      <c r="E169" s="56" t="n"/>
      <c r="F169" s="56" t="n"/>
    </row>
    <row r="170">
      <c r="A170" s="57" t="inlineStr">
        <is>
          <t>Phúc Lộc</t>
        </is>
      </c>
      <c r="B170" s="57" t="inlineStr">
        <is>
          <t>Miền Đông-Trung</t>
        </is>
      </c>
      <c r="C170" s="57" t="n"/>
      <c r="D170" s="57" t="n"/>
      <c r="E170" s="57" t="n"/>
      <c r="F170" s="57" t="n"/>
    </row>
    <row r="171">
      <c r="A171" s="56" t="inlineStr">
        <is>
          <t>Sáu Bản</t>
        </is>
      </c>
      <c r="B171" s="56" t="inlineStr">
        <is>
          <t>Miền Đông-Trung</t>
        </is>
      </c>
      <c r="C171" s="56" t="n"/>
      <c r="D171" s="56" t="n"/>
      <c r="E171" s="56" t="n"/>
      <c r="F171" s="56" t="n"/>
    </row>
    <row r="172">
      <c r="A172" s="57" t="inlineStr">
        <is>
          <t>Cường Thủy</t>
        </is>
      </c>
      <c r="B172" s="57" t="inlineStr">
        <is>
          <t>Miền Đông-Trung</t>
        </is>
      </c>
      <c r="C172" s="57" t="inlineStr">
        <is>
          <t>&lt;5H</t>
        </is>
      </c>
      <c r="D172" s="57" t="n"/>
      <c r="E172" s="57" t="n"/>
      <c r="F172" s="57" t="n"/>
    </row>
    <row r="173">
      <c r="A173" s="56" t="inlineStr">
        <is>
          <t>Kim Mạnh Hùng</t>
        </is>
      </c>
      <c r="B173" s="56" t="inlineStr">
        <is>
          <t>Miền Đông-Trung</t>
        </is>
      </c>
      <c r="C173" s="56" t="inlineStr">
        <is>
          <t>&lt;5H</t>
        </is>
      </c>
      <c r="D173" s="56" t="n"/>
      <c r="E173" s="56" t="n"/>
      <c r="F173" s="56" t="n"/>
    </row>
    <row r="174">
      <c r="A174" s="57" t="inlineStr">
        <is>
          <t>Hoàng Yến</t>
        </is>
      </c>
      <c r="B174" s="57" t="inlineStr">
        <is>
          <t>Miền Đông-Trung</t>
        </is>
      </c>
      <c r="C174" s="57" t="n"/>
      <c r="D174" s="57" t="n"/>
      <c r="E174" s="57" t="n"/>
      <c r="F174" s="57" t="n"/>
    </row>
    <row r="175">
      <c r="A175" s="56" t="inlineStr">
        <is>
          <t>Hoàng Hải</t>
        </is>
      </c>
      <c r="B175" s="56" t="inlineStr">
        <is>
          <t>Miền Đông-Trung</t>
        </is>
      </c>
      <c r="C175" s="56" t="inlineStr">
        <is>
          <t>&lt;3H30</t>
        </is>
      </c>
      <c r="D175" s="56" t="n"/>
      <c r="E175" s="56" t="n"/>
      <c r="F175" s="56" t="n"/>
    </row>
    <row r="176">
      <c r="A176" s="57" t="inlineStr">
        <is>
          <t>Ngọc Quý</t>
        </is>
      </c>
      <c r="B176" s="57" t="inlineStr">
        <is>
          <t>Miền Đông-Trung</t>
        </is>
      </c>
      <c r="C176" s="57" t="inlineStr">
        <is>
          <t>&lt;3H</t>
        </is>
      </c>
      <c r="D176" s="57" t="n"/>
      <c r="E176" s="57" t="n"/>
      <c r="F176" s="57" t="n"/>
    </row>
    <row r="177">
      <c r="A177" s="56" t="inlineStr">
        <is>
          <t>Thành Trung</t>
        </is>
      </c>
      <c r="B177" s="56" t="inlineStr">
        <is>
          <t>Miền Đông-Trung</t>
        </is>
      </c>
      <c r="C177" s="56" t="inlineStr">
        <is>
          <t>&lt;3H</t>
        </is>
      </c>
      <c r="D177" s="56" t="n"/>
      <c r="E177" s="56" t="n"/>
      <c r="F177" s="56" t="n"/>
    </row>
    <row r="178">
      <c r="A178" s="57" t="inlineStr">
        <is>
          <t>Minh Chánh</t>
        </is>
      </c>
      <c r="B178" s="57" t="inlineStr">
        <is>
          <t>Miền Đông-Trung</t>
        </is>
      </c>
      <c r="C178" s="57" t="inlineStr">
        <is>
          <t>&lt;6H</t>
        </is>
      </c>
      <c r="D178" s="57" t="n"/>
      <c r="E178" s="57" t="n"/>
      <c r="F178" s="57" t="n"/>
    </row>
    <row r="179">
      <c r="A179" s="56" t="inlineStr">
        <is>
          <t>Tân Hoa Châu</t>
        </is>
      </c>
      <c r="B179" s="56" t="inlineStr">
        <is>
          <t>Miền Đông-Trung</t>
        </is>
      </c>
      <c r="C179" s="56" t="inlineStr">
        <is>
          <t>&lt;3H</t>
        </is>
      </c>
      <c r="D179" s="56" t="n"/>
      <c r="E179" s="56" t="n"/>
      <c r="F179" s="56" t="n"/>
    </row>
    <row r="180">
      <c r="A180" s="57" t="inlineStr">
        <is>
          <t>Phi Hiệp</t>
        </is>
      </c>
      <c r="B180" s="57" t="inlineStr">
        <is>
          <t>Miền Đông-Trung</t>
        </is>
      </c>
      <c r="C180" s="57" t="inlineStr">
        <is>
          <t>&lt;4H30</t>
        </is>
      </c>
      <c r="D180" s="57" t="n"/>
      <c r="E180" s="57" t="n"/>
      <c r="F180" s="57" t="n"/>
    </row>
    <row r="181">
      <c r="A181" s="56" t="inlineStr">
        <is>
          <t>Tuấn Tú( Quảng Ngãi)</t>
        </is>
      </c>
      <c r="B181" s="56" t="inlineStr">
        <is>
          <t>Miền Đông-Trung</t>
        </is>
      </c>
      <c r="C181" s="56" t="inlineStr">
        <is>
          <t>&lt;7H</t>
        </is>
      </c>
      <c r="D181" s="56" t="n"/>
      <c r="E181" s="56" t="n"/>
      <c r="F181" s="56" t="n"/>
    </row>
    <row r="182">
      <c r="A182" s="57" t="inlineStr">
        <is>
          <t>Mai Linh</t>
        </is>
      </c>
      <c r="B182" s="57" t="inlineStr">
        <is>
          <t>Miền Đông-Trung</t>
        </is>
      </c>
      <c r="C182" s="57" t="inlineStr">
        <is>
          <t>&lt;7H</t>
        </is>
      </c>
      <c r="D182" s="57" t="n"/>
      <c r="E182" s="57" t="n"/>
      <c r="F182" s="57" t="n"/>
    </row>
    <row r="183">
      <c r="A183" s="56" t="inlineStr">
        <is>
          <t>Điền Linh</t>
        </is>
      </c>
      <c r="B183" s="56" t="inlineStr">
        <is>
          <t>Miền Đông-Trung</t>
        </is>
      </c>
      <c r="C183" s="56" t="n"/>
      <c r="D183" s="56" t="n"/>
      <c r="E183" s="56" t="n"/>
      <c r="F183" s="56" t="n"/>
    </row>
    <row r="184">
      <c r="A184" s="57" t="inlineStr">
        <is>
          <t>A Tuyên</t>
        </is>
      </c>
      <c r="B184" s="57" t="inlineStr">
        <is>
          <t>Miền Đông-Trung</t>
        </is>
      </c>
      <c r="C184" s="57" t="n"/>
      <c r="D184" s="57" t="n"/>
      <c r="E184" s="57" t="n"/>
      <c r="F184" s="57" t="n"/>
    </row>
    <row r="185">
      <c r="A185" s="56" t="inlineStr">
        <is>
          <t>Minh Nghĩa</t>
        </is>
      </c>
      <c r="B185" s="56" t="inlineStr">
        <is>
          <t>Miền Đông-Trung</t>
        </is>
      </c>
      <c r="C185" s="56" t="n"/>
      <c r="D185" s="56" t="n"/>
      <c r="E185" s="56" t="n"/>
      <c r="F185" s="56" t="n"/>
    </row>
  </sheetData>
  <autoFilter ref="A2:F185"/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ySplit="2" topLeftCell="A3" activePane="bottomLeft" state="frozen"/>
      <selection activeCell="A1" sqref="A1"/>
      <selection pane="bottomLeft" activeCell="F904" sqref="F904"/>
    </sheetView>
  </sheetViews>
  <sheetFormatPr baseColWidth="8" defaultColWidth="8.676190476190479" defaultRowHeight="15"/>
  <cols>
    <col width="24" customWidth="1" min="1" max="1"/>
    <col width="23.8571428571429" customWidth="1" min="2" max="2"/>
    <col width="50.4285714285714" customWidth="1" min="3" max="3"/>
    <col width="14.7142857142857" customWidth="1" min="4" max="4"/>
    <col width="22.8571428571429" customWidth="1" min="5" max="5"/>
    <col hidden="1" width="8.676190476190479" customWidth="1" min="7" max="7"/>
    <col hidden="1" width="9.71428571428571" customWidth="1" min="8" max="10"/>
    <col hidden="1" width="8.676190476190479" customWidth="1" min="11" max="14"/>
    <col hidden="1" width="46" customWidth="1" min="15" max="15"/>
  </cols>
  <sheetData>
    <row r="1" ht="30" customHeight="1">
      <c r="A1" s="58" t="inlineStr">
        <is>
          <t>🛢️ RON CẠT TE — dữ liệu mới nhất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30" customHeight="1">
      <c r="A2" s="40" t="inlineStr">
        <is>
          <t>Mã HH</t>
        </is>
      </c>
      <c r="B2" s="40" t="inlineStr">
        <is>
          <t>Hãng</t>
        </is>
      </c>
      <c r="C2" s="40" t="inlineStr">
        <is>
          <t>Mã ĐC</t>
        </is>
      </c>
      <c r="D2" s="40" t="inlineStr">
        <is>
          <t>ĐK</t>
        </is>
      </c>
      <c r="E2" s="40" t="inlineStr">
        <is>
          <t>Thương hiệu</t>
        </is>
      </c>
      <c r="F2" s="40" t="inlineStr">
        <is>
          <t>ĐVT</t>
        </is>
      </c>
      <c r="G2" s="40" t="inlineStr">
        <is>
          <t>Vốn</t>
        </is>
      </c>
      <c r="H2" s="40" t="inlineStr">
        <is>
          <t>VIP</t>
        </is>
      </c>
      <c r="I2" s="40" t="inlineStr">
        <is>
          <t>Ưu đãi</t>
        </is>
      </c>
      <c r="J2" s="40" t="inlineStr">
        <is>
          <t>Đại lý</t>
        </is>
      </c>
      <c r="K2" s="40" t="inlineStr">
        <is>
          <t>Gara</t>
        </is>
      </c>
      <c r="L2" s="40" t="inlineStr">
        <is>
          <t>Tồn</t>
        </is>
      </c>
      <c r="M2" s="40" t="inlineStr">
        <is>
          <t>PARNO</t>
        </is>
      </c>
      <c r="N2" s="40" t="inlineStr">
        <is>
          <t>Ghi chú</t>
        </is>
      </c>
      <c r="O2" s="40" t="inlineStr">
        <is>
          <t>Tên đầy đủ</t>
        </is>
      </c>
    </row>
    <row r="3" ht="30" customHeight="1">
      <c r="A3" s="41" t="n"/>
      <c r="B3" s="41" t="n"/>
      <c r="C3" s="42" t="inlineStr">
        <is>
          <t>◆ HINO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</row>
    <row r="4" ht="30" customHeight="1">
      <c r="A4" s="43" t="inlineStr">
        <is>
          <t>HH083479</t>
        </is>
      </c>
      <c r="B4" s="43" t="inlineStr">
        <is>
          <t>HINO</t>
        </is>
      </c>
      <c r="C4" s="43" t="inlineStr">
        <is>
          <t>H07C/H07D/H06C</t>
        </is>
      </c>
      <c r="D4" s="43" t="inlineStr">
        <is>
          <t>110</t>
        </is>
      </c>
      <c r="E4" s="43" t="n"/>
      <c r="F4" s="43" t="inlineStr">
        <is>
          <t>Bộ 6c</t>
        </is>
      </c>
      <c r="G4" s="43" t="n"/>
      <c r="H4" s="43" t="n"/>
      <c r="I4" s="43" t="n"/>
      <c r="J4" s="43" t="n"/>
      <c r="K4" s="43" t="n"/>
      <c r="L4" s="43" t="n"/>
      <c r="M4" s="43" t="inlineStr">
        <is>
          <t>RE1010-1</t>
        </is>
      </c>
      <c r="N4" s="43" t="n"/>
      <c r="O4" s="43" t="inlineStr">
        <is>
          <t>Ron cổ bô lửa Hino H07C/ H07D/ H06C (Bộ 6c), Thép kẹp, RE1010-1 (90.100/20)</t>
        </is>
      </c>
    </row>
    <row r="5" ht="30" customHeight="1">
      <c r="A5" s="45" t="inlineStr">
        <is>
          <t>HH083478</t>
        </is>
      </c>
      <c r="B5" s="45" t="inlineStr">
        <is>
          <t>HINO</t>
        </is>
      </c>
      <c r="C5" s="45" t="inlineStr">
        <is>
          <t>J05E/J05C/RE1011</t>
        </is>
      </c>
      <c r="D5" s="45" t="inlineStr">
        <is>
          <t>112</t>
        </is>
      </c>
      <c r="E5" s="45" t="n"/>
      <c r="F5" s="45" t="inlineStr">
        <is>
          <t>Bộ 4c</t>
        </is>
      </c>
      <c r="G5" s="45" t="n"/>
      <c r="H5" s="45" t="n"/>
      <c r="I5" s="45" t="n"/>
      <c r="J5" s="45" t="n"/>
      <c r="K5" s="45" t="n"/>
      <c r="L5" s="45" t="n"/>
      <c r="M5" s="45" t="n"/>
      <c r="N5" s="45" t="n"/>
      <c r="O5" s="45" t="inlineStr">
        <is>
          <t>Ron cổ bô lửa Hino J05E/ J05C (Bộ 4c), Thép, RE1011 (60/5.75)</t>
        </is>
      </c>
    </row>
    <row r="6" ht="30" customHeight="1">
      <c r="A6" s="43" t="inlineStr">
        <is>
          <t>HH083621</t>
        </is>
      </c>
      <c r="B6" s="43" t="inlineStr">
        <is>
          <t>HINO</t>
        </is>
      </c>
      <c r="C6" s="43" t="inlineStr">
        <is>
          <t>J08E/J08C</t>
        </is>
      </c>
      <c r="D6" s="43" t="inlineStr">
        <is>
          <t>112</t>
        </is>
      </c>
      <c r="E6" s="43" t="n"/>
      <c r="F6" s="43" t="inlineStr">
        <is>
          <t>Bộ 6c</t>
        </is>
      </c>
      <c r="G6" s="43" t="n"/>
      <c r="H6" s="43" t="n"/>
      <c r="I6" s="43" t="n"/>
      <c r="J6" s="43" t="n"/>
      <c r="K6" s="43" t="n"/>
      <c r="L6" s="43" t="n"/>
      <c r="M6" s="43" t="inlineStr">
        <is>
          <t>RE1011-1</t>
        </is>
      </c>
      <c r="N6" s="43" t="n"/>
      <c r="O6" s="43" t="inlineStr">
        <is>
          <t>Ron cổ bô lửa Hino J08E/ J08C (Bộ 6c), Thép, RE1011-1</t>
        </is>
      </c>
    </row>
    <row r="7" ht="30" customHeight="1">
      <c r="A7" s="41" t="n"/>
      <c r="B7" s="41" t="n"/>
      <c r="C7" s="42" t="inlineStr">
        <is>
          <t>◆ ISUZU</t>
        </is>
      </c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</row>
    <row r="8" ht="30" customHeight="1">
      <c r="A8" s="43" t="inlineStr">
        <is>
          <t>HH079722</t>
        </is>
      </c>
      <c r="B8" s="43" t="inlineStr">
        <is>
          <t>ISUZU</t>
        </is>
      </c>
      <c r="C8" s="43" t="inlineStr">
        <is>
          <t>4LE1/4LE2/4LD1</t>
        </is>
      </c>
      <c r="D8" s="43" t="inlineStr">
        <is>
          <t>85</t>
        </is>
      </c>
      <c r="E8" s="43" t="n"/>
      <c r="F8" s="43" t="inlineStr">
        <is>
          <t>Cái</t>
        </is>
      </c>
      <c r="G8" s="43" t="n"/>
      <c r="H8" s="53" t="n">
        <v>25000</v>
      </c>
      <c r="I8" s="53" t="n">
        <v>30000</v>
      </c>
      <c r="J8" s="53" t="n">
        <v>35000</v>
      </c>
      <c r="K8" s="43" t="n"/>
      <c r="L8" s="43" t="n"/>
      <c r="M8" s="43" t="n"/>
      <c r="N8" s="43" t="n"/>
      <c r="O8" s="43" t="inlineStr">
        <is>
          <t>Ron catte 4LE1/ 4LE2/ 4LD1</t>
        </is>
      </c>
    </row>
    <row r="9" ht="30" customHeight="1">
      <c r="A9" s="45" t="inlineStr">
        <is>
          <t>HH079725</t>
        </is>
      </c>
      <c r="B9" s="45" t="inlineStr">
        <is>
          <t>ISUZU</t>
        </is>
      </c>
      <c r="C9" s="45" t="inlineStr">
        <is>
          <t>C240</t>
        </is>
      </c>
      <c r="D9" s="45" t="inlineStr">
        <is>
          <t>86</t>
        </is>
      </c>
      <c r="E9" s="45" t="n"/>
      <c r="F9" s="45" t="inlineStr">
        <is>
          <t>Cái</t>
        </is>
      </c>
      <c r="G9" s="45" t="n"/>
      <c r="H9" s="54" t="n">
        <v>30000</v>
      </c>
      <c r="I9" s="54" t="n">
        <v>35000</v>
      </c>
      <c r="J9" s="54" t="n">
        <v>40000</v>
      </c>
      <c r="K9" s="45" t="n"/>
      <c r="L9" s="45" t="n"/>
      <c r="M9" s="45" t="n"/>
      <c r="N9" s="45" t="n"/>
      <c r="O9" s="45" t="inlineStr">
        <is>
          <t>Ron catte C240</t>
        </is>
      </c>
    </row>
    <row r="10" ht="30" customHeight="1">
      <c r="A10" s="43" t="inlineStr">
        <is>
          <t>HH080889</t>
        </is>
      </c>
      <c r="B10" s="43" t="inlineStr">
        <is>
          <t>ISUZU</t>
        </is>
      </c>
      <c r="C10" s="43" t="inlineStr">
        <is>
          <t>2/4JB1/4JA1/RB2045/RB2007</t>
        </is>
      </c>
      <c r="D10" s="43" t="inlineStr">
        <is>
          <t>93</t>
        </is>
      </c>
      <c r="E10" s="43" t="n"/>
      <c r="F10" s="43" t="inlineStr">
        <is>
          <t>Cặp</t>
        </is>
      </c>
      <c r="G10" s="43" t="n"/>
      <c r="H10" s="53" t="n">
        <v>26000</v>
      </c>
      <c r="I10" s="53" t="n">
        <v>30000</v>
      </c>
      <c r="J10" s="53" t="n">
        <v>40000</v>
      </c>
      <c r="K10" s="43" t="n"/>
      <c r="L10" s="43" t="n"/>
      <c r="M10" s="43" t="n"/>
      <c r="N10" s="43" t="n"/>
      <c r="O10" s="43" t="inlineStr">
        <is>
          <t>Ron catte 2 bên 4JB1/ 4JA1 (2 cái móc cao su) - RB2045, RB2007 (26.30.40)</t>
        </is>
      </c>
    </row>
    <row r="11" ht="30" customHeight="1">
      <c r="A11" s="45" t="inlineStr">
        <is>
          <t>HH076079</t>
        </is>
      </c>
      <c r="B11" s="45" t="inlineStr">
        <is>
          <t>ISUZU</t>
        </is>
      </c>
      <c r="C11" s="45" t="inlineStr">
        <is>
          <t>4JB1/4JA1/RP1005</t>
        </is>
      </c>
      <c r="D11" s="45" t="inlineStr">
        <is>
          <t>93</t>
        </is>
      </c>
      <c r="E11" s="45" t="n"/>
      <c r="F11" s="45" t="inlineStr">
        <is>
          <t>Cái</t>
        </is>
      </c>
      <c r="G11" s="45" t="n"/>
      <c r="H11" s="54" t="n">
        <v>40000</v>
      </c>
      <c r="I11" s="54" t="n">
        <v>50000</v>
      </c>
      <c r="J11" s="54" t="n">
        <v>60000</v>
      </c>
      <c r="K11" s="45" t="n"/>
      <c r="L11" s="45" t="n"/>
      <c r="M11" s="45" t="n"/>
      <c r="N11" s="45" t="n"/>
      <c r="O11" s="45" t="inlineStr">
        <is>
          <t>Ron catte 4JB1/ 4JA1 (Cao su) - RP1005</t>
        </is>
      </c>
    </row>
    <row r="12" ht="30" customHeight="1">
      <c r="A12" s="43" t="inlineStr">
        <is>
          <t>HH078285</t>
        </is>
      </c>
      <c r="B12" s="43" t="inlineStr">
        <is>
          <t>ISUZU</t>
        </is>
      </c>
      <c r="C12" s="43" t="inlineStr">
        <is>
          <t>4JB1/4JG1/4JA1/RP8006</t>
        </is>
      </c>
      <c r="D12" s="43" t="inlineStr">
        <is>
          <t>93</t>
        </is>
      </c>
      <c r="E12" s="43" t="n"/>
      <c r="F12" s="43" t="inlineStr">
        <is>
          <t>Cái</t>
        </is>
      </c>
      <c r="G12" s="43" t="n"/>
      <c r="H12" s="53" t="n">
        <v>40000</v>
      </c>
      <c r="I12" s="53" t="n">
        <v>50000</v>
      </c>
      <c r="J12" s="53" t="n">
        <v>60000</v>
      </c>
      <c r="K12" s="43" t="n"/>
      <c r="L12" s="43" t="n"/>
      <c r="M12" s="43" t="n"/>
      <c r="N12" s="43" t="n"/>
      <c r="O12" s="43" t="inlineStr">
        <is>
          <t>Ron catte 4JB1/ 4JG1/ 4JA1 (Amiang) - RP8006 (40.50.60)</t>
        </is>
      </c>
    </row>
    <row r="13" ht="30" customHeight="1">
      <c r="A13" s="45" t="inlineStr">
        <is>
          <t>HH083472</t>
        </is>
      </c>
      <c r="B13" s="45" t="inlineStr">
        <is>
          <t>ISUZU</t>
        </is>
      </c>
      <c r="C13" s="45" t="inlineStr">
        <is>
          <t>4JB1/RE2005</t>
        </is>
      </c>
      <c r="D13" s="45" t="inlineStr">
        <is>
          <t>93</t>
        </is>
      </c>
      <c r="E13" s="45" t="n"/>
      <c r="F13" s="45" t="inlineStr">
        <is>
          <t>Cái</t>
        </is>
      </c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inlineStr">
        <is>
          <t>Ron cổ bô lửa Isuzu 4JB1, Thép Inox, RE2005 (40/5.55)</t>
        </is>
      </c>
    </row>
    <row r="14" ht="30" customHeight="1">
      <c r="A14" s="43" t="inlineStr">
        <is>
          <t>HH079704</t>
        </is>
      </c>
      <c r="B14" s="43" t="inlineStr">
        <is>
          <t>ISUZU</t>
        </is>
      </c>
      <c r="C14" s="43" t="inlineStr">
        <is>
          <t>4BD1/4BG1</t>
        </is>
      </c>
      <c r="D14" s="43" t="inlineStr">
        <is>
          <t>102</t>
        </is>
      </c>
      <c r="E14" s="43" t="n"/>
      <c r="F14" s="43" t="inlineStr">
        <is>
          <t>Cái</t>
        </is>
      </c>
      <c r="G14" s="43" t="n"/>
      <c r="H14" s="53" t="n">
        <v>50000</v>
      </c>
      <c r="I14" s="53" t="n">
        <v>60000</v>
      </c>
      <c r="J14" s="53" t="n">
        <v>70000</v>
      </c>
      <c r="K14" s="43" t="n"/>
      <c r="L14" s="43" t="n"/>
      <c r="M14" s="43" t="n"/>
      <c r="N14" s="43" t="n"/>
      <c r="O14" s="43" t="inlineStr">
        <is>
          <t>Ron catte 4BD1/ 4BG1</t>
        </is>
      </c>
    </row>
    <row r="15" ht="30" customHeight="1">
      <c r="A15" s="45" t="inlineStr">
        <is>
          <t>HH083473</t>
        </is>
      </c>
      <c r="B15" s="45" t="inlineStr">
        <is>
          <t>ISUZU</t>
        </is>
      </c>
      <c r="C15" s="45" t="inlineStr">
        <is>
          <t>4BD1/4BG1/RE2001</t>
        </is>
      </c>
      <c r="D15" s="45" t="inlineStr">
        <is>
          <t>102</t>
        </is>
      </c>
      <c r="E15" s="45" t="n"/>
      <c r="F15" s="45" t="inlineStr">
        <is>
          <t>Bộ 4c</t>
        </is>
      </c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inlineStr">
        <is>
          <t>Ron cổ bô lửa Isu 4BD1/ 4BG1 (Bộ 4c), Thép, RE2001 (40/5.55)</t>
        </is>
      </c>
    </row>
    <row r="16" ht="30" customHeight="1">
      <c r="A16" s="43" t="inlineStr">
        <is>
          <t>HH079703</t>
        </is>
      </c>
      <c r="B16" s="43" t="inlineStr">
        <is>
          <t>ISUZU</t>
        </is>
      </c>
      <c r="C16" s="43" t="inlineStr">
        <is>
          <t>6BD1/6BG1/DB58</t>
        </is>
      </c>
      <c r="D16" s="43" t="inlineStr">
        <is>
          <t>102</t>
        </is>
      </c>
      <c r="E16" s="43" t="n"/>
      <c r="F16" s="43" t="inlineStr">
        <is>
          <t>Cái</t>
        </is>
      </c>
      <c r="G16" s="43" t="n"/>
      <c r="H16" s="53" t="n">
        <v>70000</v>
      </c>
      <c r="I16" s="53" t="n">
        <v>80000</v>
      </c>
      <c r="J16" s="53" t="n">
        <v>90000</v>
      </c>
      <c r="K16" s="43" t="n"/>
      <c r="L16" s="43" t="n"/>
      <c r="M16" s="43" t="n"/>
      <c r="N16" s="43" t="n"/>
      <c r="O16" s="43" t="inlineStr">
        <is>
          <t>Ron catte 6BD1/ 6BG1/ DB58</t>
        </is>
      </c>
    </row>
    <row r="17" ht="30" customHeight="1">
      <c r="A17" s="45" t="inlineStr">
        <is>
          <t>HH083474</t>
        </is>
      </c>
      <c r="B17" s="45" t="inlineStr">
        <is>
          <t>ISUZU</t>
        </is>
      </c>
      <c r="C17" s="45" t="inlineStr">
        <is>
          <t>6BD1/6BG1/RE2001</t>
        </is>
      </c>
      <c r="D17" s="45" t="inlineStr">
        <is>
          <t>102</t>
        </is>
      </c>
      <c r="E17" s="45" t="n"/>
      <c r="F17" s="45" t="inlineStr">
        <is>
          <t>Bộ 6c</t>
        </is>
      </c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inlineStr">
        <is>
          <t>Ron cổ bô lửa Isu 6BD1/ 6BG1 (Bộ 6c), Thép, RE2001 (60/5.80)</t>
        </is>
      </c>
    </row>
    <row r="18" ht="30" customHeight="1">
      <c r="A18" s="43" t="inlineStr">
        <is>
          <t>HH083475</t>
        </is>
      </c>
      <c r="B18" s="43" t="inlineStr">
        <is>
          <t>ISUZU</t>
        </is>
      </c>
      <c r="C18" s="43" t="inlineStr">
        <is>
          <t>4HF1/4HL1/4HE1/4HK1/RE2003</t>
        </is>
      </c>
      <c r="D18" s="43" t="inlineStr">
        <is>
          <t>115</t>
        </is>
      </c>
      <c r="E18" s="43" t="n"/>
      <c r="F18" s="43" t="inlineStr">
        <is>
          <t>Cái</t>
        </is>
      </c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inlineStr">
        <is>
          <t>Ron cổ bô lửa Isu 4HF1/4HL1/4HE1/4HK1, Thép Inox, RE2003 (50/5.65)</t>
        </is>
      </c>
    </row>
    <row r="19" ht="30" customHeight="1">
      <c r="A19" s="45" t="inlineStr">
        <is>
          <t>HH083476</t>
        </is>
      </c>
      <c r="B19" s="45" t="inlineStr">
        <is>
          <t>ISUZU</t>
        </is>
      </c>
      <c r="C19" s="45" t="inlineStr">
        <is>
          <t>6HK1/RE2010</t>
        </is>
      </c>
      <c r="D19" s="45" t="inlineStr">
        <is>
          <t>115</t>
        </is>
      </c>
      <c r="E19" s="45" t="n"/>
      <c r="F19" s="45" t="inlineStr">
        <is>
          <t>Bộ 6c</t>
        </is>
      </c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inlineStr">
        <is>
          <t>Ron cổ bô lửa Isuzu 6HK1 (Bộ 6c), Thép Inox, RE2010 (150/65/85)</t>
        </is>
      </c>
    </row>
    <row r="20" ht="30" customHeight="1">
      <c r="A20" s="43" t="inlineStr">
        <is>
          <t>HH083477</t>
        </is>
      </c>
      <c r="B20" s="43" t="inlineStr">
        <is>
          <t>ISUZU</t>
        </is>
      </c>
      <c r="C20" s="43" t="inlineStr">
        <is>
          <t>6WG1/RE2015</t>
        </is>
      </c>
      <c r="D20" s="43" t="inlineStr">
        <is>
          <t>147</t>
        </is>
      </c>
      <c r="E20" s="43" t="n"/>
      <c r="F20" s="43" t="inlineStr">
        <is>
          <t>Bộ 6c</t>
        </is>
      </c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inlineStr">
        <is>
          <t>Ron cổ bô lửa Isuzu 6WG1 (Bộ 6c), Thép Inox, RE2015 (180.200/30)</t>
        </is>
      </c>
    </row>
    <row r="21" ht="30" customHeight="1">
      <c r="A21" s="41" t="n"/>
      <c r="B21" s="41" t="n"/>
      <c r="C21" s="42" t="inlineStr">
        <is>
          <t>◆ KOMATSU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</row>
    <row r="22" ht="30" customHeight="1">
      <c r="A22" s="43" t="inlineStr">
        <is>
          <t>HH083462</t>
        </is>
      </c>
      <c r="B22" s="43" t="inlineStr">
        <is>
          <t>KOMATSU</t>
        </is>
      </c>
      <c r="C22" s="43" t="inlineStr">
        <is>
          <t>4D94/RE3017</t>
        </is>
      </c>
      <c r="D22" s="43" t="inlineStr">
        <is>
          <t>94</t>
        </is>
      </c>
      <c r="E22" s="43" t="n"/>
      <c r="F22" s="43" t="inlineStr">
        <is>
          <t>Bộ 2c</t>
        </is>
      </c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inlineStr">
        <is>
          <t>Ron cổ bô lửa Kom 4D94 (bộ 2c), Thép kẹp, RE3017 (50.55.65)</t>
        </is>
      </c>
    </row>
    <row r="23" ht="30" customHeight="1">
      <c r="A23" s="45" t="inlineStr">
        <is>
          <t>HH082111</t>
        </is>
      </c>
      <c r="B23" s="45" t="inlineStr">
        <is>
          <t>KOMATSU</t>
        </is>
      </c>
      <c r="C23" s="45" t="inlineStr">
        <is>
          <t>4D95/S4D95</t>
        </is>
      </c>
      <c r="D23" s="45" t="inlineStr">
        <is>
          <t>95</t>
        </is>
      </c>
      <c r="E23" s="45" t="n"/>
      <c r="F23" s="45" t="inlineStr">
        <is>
          <t>Cái</t>
        </is>
      </c>
      <c r="G23" s="45" t="n"/>
      <c r="H23" s="54" t="n">
        <v>60000</v>
      </c>
      <c r="I23" s="54" t="n">
        <v>70000</v>
      </c>
      <c r="J23" s="54" t="n">
        <v>80000</v>
      </c>
      <c r="K23" s="45" t="n"/>
      <c r="L23" s="45" t="n"/>
      <c r="M23" s="45" t="n"/>
      <c r="N23" s="45" t="n"/>
      <c r="O23" s="45" t="inlineStr">
        <is>
          <t>Ron catte 4D95/ S4D95 (loại dài, LONG)</t>
        </is>
      </c>
    </row>
    <row r="24" ht="30" customHeight="1">
      <c r="A24" s="43" t="inlineStr">
        <is>
          <t>HH079705</t>
        </is>
      </c>
      <c r="B24" s="43" t="inlineStr">
        <is>
          <t>KOMATSU</t>
        </is>
      </c>
      <c r="C24" s="43" t="inlineStr">
        <is>
          <t>4D95/S4D95</t>
        </is>
      </c>
      <c r="D24" s="43" t="inlineStr">
        <is>
          <t>95</t>
        </is>
      </c>
      <c r="E24" s="43" t="n"/>
      <c r="F24" s="43" t="inlineStr">
        <is>
          <t>Cái</t>
        </is>
      </c>
      <c r="G24" s="43" t="n"/>
      <c r="H24" s="53" t="n">
        <v>50000</v>
      </c>
      <c r="I24" s="53" t="n">
        <v>60000</v>
      </c>
      <c r="J24" s="53" t="n">
        <v>70000</v>
      </c>
      <c r="K24" s="43" t="n"/>
      <c r="L24" s="43" t="n"/>
      <c r="M24" s="43" t="n"/>
      <c r="N24" s="43" t="n"/>
      <c r="O24" s="43" t="inlineStr">
        <is>
          <t>Ron catte 4D95/ S4D95 (loại ngắn, SMALL)</t>
        </is>
      </c>
    </row>
    <row r="25" ht="30" customHeight="1">
      <c r="A25" s="45" t="inlineStr">
        <is>
          <t>HH083461</t>
        </is>
      </c>
      <c r="B25" s="45" t="inlineStr">
        <is>
          <t>KOMATSU</t>
        </is>
      </c>
      <c r="C25" s="45" t="inlineStr">
        <is>
          <t>4D95/S4D95/RE3001</t>
        </is>
      </c>
      <c r="D25" s="45" t="inlineStr">
        <is>
          <t>95</t>
        </is>
      </c>
      <c r="E25" s="45" t="n"/>
      <c r="F25" s="45" t="inlineStr">
        <is>
          <t>Cái</t>
        </is>
      </c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inlineStr">
        <is>
          <t>Ron cổ bô lửa Kom 4D95/ S4D95, Thép, RE3001 (25.30.40)</t>
        </is>
      </c>
    </row>
    <row r="26" ht="30" customHeight="1">
      <c r="A26" s="43" t="inlineStr">
        <is>
          <t>HH079706</t>
        </is>
      </c>
      <c r="B26" s="43" t="inlineStr">
        <is>
          <t>KOMATSU</t>
        </is>
      </c>
      <c r="C26" s="43" t="inlineStr">
        <is>
          <t>6D95/S6D95</t>
        </is>
      </c>
      <c r="D26" s="43" t="inlineStr">
        <is>
          <t>95</t>
        </is>
      </c>
      <c r="E26" s="43" t="n"/>
      <c r="F26" s="43" t="inlineStr">
        <is>
          <t>Cái</t>
        </is>
      </c>
      <c r="G26" s="43" t="n"/>
      <c r="H26" s="53" t="n">
        <v>60000</v>
      </c>
      <c r="I26" s="53" t="n">
        <v>70000</v>
      </c>
      <c r="J26" s="53" t="n">
        <v>80000</v>
      </c>
      <c r="K26" s="43" t="n"/>
      <c r="L26" s="43" t="n"/>
      <c r="M26" s="43" t="n"/>
      <c r="N26" s="43" t="n"/>
      <c r="O26" s="43" t="inlineStr">
        <is>
          <t>Ron catte 6D95/ S6D95</t>
        </is>
      </c>
    </row>
    <row r="27" ht="30" customHeight="1">
      <c r="A27" s="45" t="inlineStr">
        <is>
          <t>HH083463</t>
        </is>
      </c>
      <c r="B27" s="45" t="inlineStr">
        <is>
          <t>KOMATSU</t>
        </is>
      </c>
      <c r="C27" s="45" t="inlineStr">
        <is>
          <t>6D95/S6D95/RE3003</t>
        </is>
      </c>
      <c r="D27" s="45" t="inlineStr">
        <is>
          <t>95</t>
        </is>
      </c>
      <c r="E27" s="45" t="n"/>
      <c r="F27" s="45" t="inlineStr">
        <is>
          <t>Bộ 2c</t>
        </is>
      </c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inlineStr">
        <is>
          <t>Ron cổ bô lửa Kom 6D95/ S6D95 (bộ 2c), Thép kẹp, RE3003 (40/5.55)</t>
        </is>
      </c>
    </row>
    <row r="28" ht="30" customHeight="1">
      <c r="A28" s="43" t="inlineStr">
        <is>
          <t>HH083466</t>
        </is>
      </c>
      <c r="B28" s="43" t="inlineStr">
        <is>
          <t>KOMATSU</t>
        </is>
      </c>
      <c r="C28" s="43" t="inlineStr">
        <is>
          <t>4D102/S4D102/4BT/RE3010</t>
        </is>
      </c>
      <c r="D28" s="43" t="inlineStr">
        <is>
          <t>102</t>
        </is>
      </c>
      <c r="E28" s="43" t="n"/>
      <c r="F28" s="43" t="inlineStr">
        <is>
          <t>Bộ 4c</t>
        </is>
      </c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inlineStr">
        <is>
          <t>Ron cổ bô lửa Kom 4D102/ S4D102/ 4BT (Bộ 4c), Thép Inox, RE3010 (60/5.75)</t>
        </is>
      </c>
    </row>
    <row r="29" ht="30" customHeight="1">
      <c r="A29" s="45" t="inlineStr">
        <is>
          <t>HH083467</t>
        </is>
      </c>
      <c r="B29" s="45" t="inlineStr">
        <is>
          <t>KOMATSU</t>
        </is>
      </c>
      <c r="C29" s="45" t="inlineStr">
        <is>
          <t>6D102/S6D102/6BT/RE3010</t>
        </is>
      </c>
      <c r="D29" s="45" t="inlineStr">
        <is>
          <t>102</t>
        </is>
      </c>
      <c r="E29" s="45" t="n"/>
      <c r="F29" s="45" t="inlineStr">
        <is>
          <t>Bộ 6c</t>
        </is>
      </c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inlineStr">
        <is>
          <t>Ron cổ bô lửa Kom 6D102/ S6D102/ 6BT (Bộ 6c), Thép Inox, RE3010 (90.100/20)</t>
        </is>
      </c>
    </row>
    <row r="30" ht="30" customHeight="1">
      <c r="A30" s="43" t="inlineStr">
        <is>
          <t>HH083464</t>
        </is>
      </c>
      <c r="B30" s="43" t="inlineStr">
        <is>
          <t>KOMATSU</t>
        </is>
      </c>
      <c r="C30" s="43" t="inlineStr">
        <is>
          <t>4D105-1/-3/RE6101</t>
        </is>
      </c>
      <c r="D30" s="43" t="inlineStr">
        <is>
          <t>105</t>
        </is>
      </c>
      <c r="E30" s="43" t="n"/>
      <c r="F30" s="43" t="inlineStr">
        <is>
          <t>Cái</t>
        </is>
      </c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inlineStr">
        <is>
          <t>Ron cổ bô lửa Kom 4D105-1/-3, Thép kẹp, RE6101 (35.40.50)</t>
        </is>
      </c>
    </row>
    <row r="31" ht="30" customHeight="1">
      <c r="A31" s="45" t="inlineStr">
        <is>
          <t>HH079707</t>
        </is>
      </c>
      <c r="B31" s="45" t="inlineStr">
        <is>
          <t>KOMATSU</t>
        </is>
      </c>
      <c r="C31" s="45" t="inlineStr">
        <is>
          <t>6D105/S6D105</t>
        </is>
      </c>
      <c r="D31" s="45" t="inlineStr">
        <is>
          <t>105</t>
        </is>
      </c>
      <c r="E31" s="45" t="n"/>
      <c r="F31" s="45" t="inlineStr">
        <is>
          <t>Cái</t>
        </is>
      </c>
      <c r="G31" s="45" t="n"/>
      <c r="H31" s="54" t="n">
        <v>50000</v>
      </c>
      <c r="I31" s="54" t="n">
        <v>60000</v>
      </c>
      <c r="J31" s="54" t="n">
        <v>70000</v>
      </c>
      <c r="K31" s="45" t="n"/>
      <c r="L31" s="45" t="n"/>
      <c r="M31" s="45" t="n"/>
      <c r="N31" s="45" t="n"/>
      <c r="O31" s="45" t="inlineStr">
        <is>
          <t>Ron catte 6D105/ S6D105</t>
        </is>
      </c>
    </row>
    <row r="32" ht="30" customHeight="1">
      <c r="A32" s="43" t="inlineStr">
        <is>
          <t>HH083465</t>
        </is>
      </c>
      <c r="B32" s="43" t="inlineStr">
        <is>
          <t>KOMATSU</t>
        </is>
      </c>
      <c r="C32" s="43" t="inlineStr">
        <is>
          <t>6D105/S6D105/RE3004</t>
        </is>
      </c>
      <c r="D32" s="43" t="inlineStr">
        <is>
          <t>105</t>
        </is>
      </c>
      <c r="E32" s="43" t="n"/>
      <c r="F32" s="43" t="inlineStr">
        <is>
          <t>Bộ 3c</t>
        </is>
      </c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inlineStr">
        <is>
          <t>Ron cổ bô lửa Kom 6D105/ S6D105 (Bộ 3c), Thép Inox, RE3004 (60/5.75)</t>
        </is>
      </c>
    </row>
    <row r="33" ht="30" customHeight="1">
      <c r="A33" s="45" t="inlineStr">
        <is>
          <t>HH083469</t>
        </is>
      </c>
      <c r="B33" s="45" t="inlineStr">
        <is>
          <t>KOMATSU</t>
        </is>
      </c>
      <c r="C33" s="45" t="inlineStr">
        <is>
          <t>6D108/S6D108/RE3006</t>
        </is>
      </c>
      <c r="D33" s="45" t="inlineStr">
        <is>
          <t>105</t>
        </is>
      </c>
      <c r="E33" s="45" t="n"/>
      <c r="F33" s="45" t="inlineStr">
        <is>
          <t>Bộ 6c</t>
        </is>
      </c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inlineStr">
        <is>
          <t>Ron cổ bô lửa Kom 6D108/ S6D108 (Bộ 6c), Thép Inox, RE3006 (90.100/20)</t>
        </is>
      </c>
    </row>
    <row r="34" ht="30" customHeight="1">
      <c r="A34" s="43" t="inlineStr">
        <is>
          <t>HH083468</t>
        </is>
      </c>
      <c r="B34" s="43" t="inlineStr">
        <is>
          <t>KOMATSU</t>
        </is>
      </c>
      <c r="C34" s="43" t="inlineStr">
        <is>
          <t>6D107/S6D107/QSB6.7/RE3005</t>
        </is>
      </c>
      <c r="D34" s="43" t="inlineStr">
        <is>
          <t>107</t>
        </is>
      </c>
      <c r="E34" s="43" t="n"/>
      <c r="F34" s="43" t="inlineStr">
        <is>
          <t>Bộ 6c</t>
        </is>
      </c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inlineStr">
        <is>
          <t>Ron cổ bô lửa Kom 6D107/ S6D107/ QSB6.7 (Bộ 6c), Thép Inox, RE3005 (90.100/20)</t>
        </is>
      </c>
    </row>
    <row r="35" ht="30" customHeight="1">
      <c r="A35" s="45" t="inlineStr">
        <is>
          <t>HH079715</t>
        </is>
      </c>
      <c r="B35" s="45" t="inlineStr">
        <is>
          <t>KOMATSU</t>
        </is>
      </c>
      <c r="C35" s="45" t="inlineStr">
        <is>
          <t>6D125</t>
        </is>
      </c>
      <c r="D35" s="45" t="inlineStr">
        <is>
          <t>125</t>
        </is>
      </c>
      <c r="E35" s="45" t="n"/>
      <c r="F35" s="45" t="inlineStr">
        <is>
          <t>Cái</t>
        </is>
      </c>
      <c r="G35" s="45" t="n"/>
      <c r="H35" s="54" t="n">
        <v>50000</v>
      </c>
      <c r="I35" s="54" t="n">
        <v>60000</v>
      </c>
      <c r="J35" s="54" t="n">
        <v>70000</v>
      </c>
      <c r="K35" s="45" t="n"/>
      <c r="L35" s="45" t="n"/>
      <c r="M35" s="45" t="n"/>
      <c r="N35" s="45" t="n"/>
      <c r="O35" s="45" t="inlineStr">
        <is>
          <t>Ron catte 6D125</t>
        </is>
      </c>
    </row>
    <row r="36" ht="30" customHeight="1">
      <c r="A36" s="43" t="inlineStr">
        <is>
          <t>HH083470</t>
        </is>
      </c>
      <c r="B36" s="43" t="inlineStr">
        <is>
          <t>KOMATSU</t>
        </is>
      </c>
      <c r="C36" s="43" t="inlineStr">
        <is>
          <t>6D125/S6D125/RE3007</t>
        </is>
      </c>
      <c r="D36" s="43" t="inlineStr">
        <is>
          <t>125</t>
        </is>
      </c>
      <c r="E36" s="43" t="n"/>
      <c r="F36" s="43" t="inlineStr">
        <is>
          <t>Bộ 6c</t>
        </is>
      </c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inlineStr">
        <is>
          <t>Ron cổ bô lửa Kom 6D125/ S6D125 (Bộ 6c), Thép, RE3007 (90.100/20)</t>
        </is>
      </c>
    </row>
    <row r="37" ht="30" customHeight="1">
      <c r="A37" s="45" t="inlineStr">
        <is>
          <t>HH083471</t>
        </is>
      </c>
      <c r="B37" s="45" t="inlineStr">
        <is>
          <t>KOMATSU</t>
        </is>
      </c>
      <c r="C37" s="45" t="inlineStr">
        <is>
          <t>6D140/S6D40/RE3008</t>
        </is>
      </c>
      <c r="D37" s="45" t="inlineStr">
        <is>
          <t>140</t>
        </is>
      </c>
      <c r="E37" s="45" t="n"/>
      <c r="F37" s="45" t="inlineStr">
        <is>
          <t>Bộ 6c</t>
        </is>
      </c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inlineStr">
        <is>
          <t>Ron cổ bô lửa Kom 6D140/ S6D40 (Bộ 6c), Thép Inox, RE3008 (180.200/30)</t>
        </is>
      </c>
    </row>
    <row r="38" ht="30" customHeight="1">
      <c r="A38" s="41" t="n"/>
      <c r="B38" s="41" t="n"/>
      <c r="C38" s="42" t="inlineStr">
        <is>
          <t>◆ MITSUBISHI</t>
        </is>
      </c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</row>
    <row r="39" ht="30" customHeight="1">
      <c r="A39" s="45" t="inlineStr">
        <is>
          <t>HH079719</t>
        </is>
      </c>
      <c r="B39" s="45" t="inlineStr">
        <is>
          <t>MITSUBISHI</t>
        </is>
      </c>
      <c r="C39" s="45" t="inlineStr">
        <is>
          <t>4D55/4D56</t>
        </is>
      </c>
      <c r="D39" s="45" t="inlineStr">
        <is>
          <t>91.1</t>
        </is>
      </c>
      <c r="E39" s="45" t="n"/>
      <c r="F39" s="45" t="inlineStr">
        <is>
          <t>Cái</t>
        </is>
      </c>
      <c r="G39" s="45" t="n"/>
      <c r="H39" s="54" t="n">
        <v>25000</v>
      </c>
      <c r="I39" s="54" t="n">
        <v>30000</v>
      </c>
      <c r="J39" s="54" t="n">
        <v>35000</v>
      </c>
      <c r="K39" s="45" t="n"/>
      <c r="L39" s="45" t="n"/>
      <c r="M39" s="45" t="n"/>
      <c r="N39" s="45" t="n"/>
      <c r="O39" s="45" t="inlineStr">
        <is>
          <t>Ron catte 4D55/ 4D56</t>
        </is>
      </c>
    </row>
    <row r="40" ht="30" customHeight="1">
      <c r="A40" s="43" t="inlineStr">
        <is>
          <t>HH079717</t>
        </is>
      </c>
      <c r="B40" s="43" t="inlineStr">
        <is>
          <t>MITSUBISHI</t>
        </is>
      </c>
      <c r="C40" s="43" t="inlineStr">
        <is>
          <t>S4S</t>
        </is>
      </c>
      <c r="D40" s="43" t="inlineStr">
        <is>
          <t>94</t>
        </is>
      </c>
      <c r="E40" s="43" t="n"/>
      <c r="F40" s="43" t="inlineStr">
        <is>
          <t>Cái</t>
        </is>
      </c>
      <c r="G40" s="43" t="n"/>
      <c r="H40" s="53" t="n">
        <v>40000</v>
      </c>
      <c r="I40" s="53" t="n">
        <v>50000</v>
      </c>
      <c r="J40" s="53" t="n">
        <v>60000</v>
      </c>
      <c r="K40" s="43" t="n"/>
      <c r="L40" s="43" t="n"/>
      <c r="M40" s="43" t="n"/>
      <c r="N40" s="43" t="n"/>
      <c r="O40" s="43" t="inlineStr">
        <is>
          <t>Ron catte S4S</t>
        </is>
      </c>
    </row>
    <row r="41" ht="30" customHeight="1">
      <c r="A41" s="45" t="inlineStr">
        <is>
          <t>HH079718</t>
        </is>
      </c>
      <c r="B41" s="45" t="inlineStr">
        <is>
          <t>MITSUBISHI</t>
        </is>
      </c>
      <c r="C41" s="45" t="inlineStr">
        <is>
          <t>S6S</t>
        </is>
      </c>
      <c r="D41" s="45" t="inlineStr">
        <is>
          <t>94</t>
        </is>
      </c>
      <c r="E41" s="45" t="n"/>
      <c r="F41" s="45" t="inlineStr">
        <is>
          <t>Cái</t>
        </is>
      </c>
      <c r="G41" s="45" t="n"/>
      <c r="H41" s="54" t="n">
        <v>60000</v>
      </c>
      <c r="I41" s="54" t="n">
        <v>70000</v>
      </c>
      <c r="J41" s="54" t="n">
        <v>80000</v>
      </c>
      <c r="K41" s="45" t="n"/>
      <c r="L41" s="45" t="n"/>
      <c r="M41" s="45" t="n"/>
      <c r="N41" s="45" t="n"/>
      <c r="O41" s="45" t="inlineStr">
        <is>
          <t>Ron catte S6S</t>
        </is>
      </c>
    </row>
    <row r="42" ht="30" customHeight="1">
      <c r="A42" s="43" t="inlineStr">
        <is>
          <t>HH079709</t>
        </is>
      </c>
      <c r="B42" s="43" t="inlineStr">
        <is>
          <t>MITSUBISHI</t>
        </is>
      </c>
      <c r="C42" s="43" t="inlineStr">
        <is>
          <t>6D31</t>
        </is>
      </c>
      <c r="D42" s="43" t="inlineStr">
        <is>
          <t>100</t>
        </is>
      </c>
      <c r="E42" s="43" t="n"/>
      <c r="F42" s="43" t="inlineStr">
        <is>
          <t>Cái</t>
        </is>
      </c>
      <c r="G42" s="43" t="n"/>
      <c r="H42" s="53" t="n">
        <v>60000</v>
      </c>
      <c r="I42" s="53" t="n">
        <v>70000</v>
      </c>
      <c r="J42" s="53" t="n">
        <v>80000</v>
      </c>
      <c r="K42" s="43" t="n"/>
      <c r="L42" s="43" t="n"/>
      <c r="M42" s="43" t="n"/>
      <c r="N42" s="43" t="n"/>
      <c r="O42" s="43" t="inlineStr">
        <is>
          <t>Ron catte 6D31 (loại ngắn, vuông)</t>
        </is>
      </c>
    </row>
    <row r="43" ht="30" customHeight="1">
      <c r="A43" s="45" t="inlineStr">
        <is>
          <t>HH079708</t>
        </is>
      </c>
      <c r="B43" s="45" t="inlineStr">
        <is>
          <t>MITSUBISHI</t>
        </is>
      </c>
      <c r="C43" s="45" t="inlineStr">
        <is>
          <t>4D31/4D32</t>
        </is>
      </c>
      <c r="D43" s="45" t="inlineStr">
        <is>
          <t>104</t>
        </is>
      </c>
      <c r="E43" s="45" t="n"/>
      <c r="F43" s="45" t="inlineStr">
        <is>
          <t>Cái</t>
        </is>
      </c>
      <c r="G43" s="45" t="n"/>
      <c r="H43" s="54" t="n">
        <v>50000</v>
      </c>
      <c r="I43" s="54" t="n">
        <v>60000</v>
      </c>
      <c r="J43" s="54" t="n">
        <v>70000</v>
      </c>
      <c r="K43" s="45" t="n"/>
      <c r="L43" s="45" t="n"/>
      <c r="M43" s="45" t="n"/>
      <c r="N43" s="45" t="n"/>
      <c r="O43" s="45" t="inlineStr">
        <is>
          <t>Ron catte 4D31/ 4D32</t>
        </is>
      </c>
    </row>
    <row r="44" ht="30" customHeight="1">
      <c r="A44" s="43" t="inlineStr">
        <is>
          <t>HH083480</t>
        </is>
      </c>
      <c r="B44" s="43" t="inlineStr">
        <is>
          <t>MITSUBISHI</t>
        </is>
      </c>
      <c r="C44" s="43" t="inlineStr">
        <is>
          <t>4D31/4D32/4D34/RE5001</t>
        </is>
      </c>
      <c r="D44" s="43" t="inlineStr">
        <is>
          <t>104</t>
        </is>
      </c>
      <c r="E44" s="43" t="n"/>
      <c r="F44" s="43" t="inlineStr">
        <is>
          <t>Bộ 4c</t>
        </is>
      </c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inlineStr">
        <is>
          <t>Ron cổ bô lửa Mitsu 4D31/4D32/4D34 (Bộ 4c), Thép, RE5001 (40/5.55)</t>
        </is>
      </c>
    </row>
    <row r="45" ht="30" customHeight="1">
      <c r="A45" s="45" t="inlineStr">
        <is>
          <t>HH082611</t>
        </is>
      </c>
      <c r="B45" s="45" t="inlineStr">
        <is>
          <t>MITSUBISHI</t>
        </is>
      </c>
      <c r="C45" s="45" t="inlineStr">
        <is>
          <t>4D34/D4DA</t>
        </is>
      </c>
      <c r="D45" s="45" t="inlineStr">
        <is>
          <t>104</t>
        </is>
      </c>
      <c r="E45" s="45" t="n"/>
      <c r="F45" s="45" t="inlineStr">
        <is>
          <t>Cái</t>
        </is>
      </c>
      <c r="G45" s="45" t="n"/>
      <c r="H45" s="54" t="n">
        <v>50000</v>
      </c>
      <c r="I45" s="54" t="n">
        <v>60000</v>
      </c>
      <c r="J45" s="54" t="n">
        <v>70000</v>
      </c>
      <c r="K45" s="45" t="n"/>
      <c r="L45" s="45" t="n"/>
      <c r="M45" s="45" t="n"/>
      <c r="N45" s="45" t="n"/>
      <c r="O45" s="45" t="inlineStr">
        <is>
          <t>Ron catte 4D34/ D4DA</t>
        </is>
      </c>
    </row>
    <row r="46" ht="30" customHeight="1">
      <c r="A46" s="43" t="inlineStr">
        <is>
          <t>HH083481</t>
        </is>
      </c>
      <c r="B46" s="43" t="inlineStr">
        <is>
          <t>MITSUBISHI</t>
        </is>
      </c>
      <c r="C46" s="43" t="inlineStr">
        <is>
          <t>6D31/6D34/RE5001</t>
        </is>
      </c>
      <c r="D46" s="43" t="inlineStr">
        <is>
          <t>104</t>
        </is>
      </c>
      <c r="E46" s="43" t="n"/>
      <c r="F46" s="43" t="inlineStr">
        <is>
          <t>Bộ 6c</t>
        </is>
      </c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inlineStr">
        <is>
          <t>Ron cổ bô lửa Mitsu 6D31/ 6D34 (Bộ 6c), Thép, RE5001 (60/5.75)</t>
        </is>
      </c>
    </row>
    <row r="47" ht="30" customHeight="1">
      <c r="A47" s="45" t="inlineStr">
        <is>
          <t>HH079711</t>
        </is>
      </c>
      <c r="B47" s="45" t="inlineStr">
        <is>
          <t>MITSUBISHI</t>
        </is>
      </c>
      <c r="C47" s="45" t="inlineStr">
        <is>
          <t>6D14/6D15/6D16-T</t>
        </is>
      </c>
      <c r="D47" s="45" t="inlineStr">
        <is>
          <t>110</t>
        </is>
      </c>
      <c r="E47" s="45" t="n"/>
      <c r="F47" s="45" t="inlineStr">
        <is>
          <t>Cái</t>
        </is>
      </c>
      <c r="G47" s="45" t="n"/>
      <c r="H47" s="54" t="n">
        <v>80000</v>
      </c>
      <c r="I47" s="54" t="n">
        <v>90000</v>
      </c>
      <c r="J47" s="54" t="n">
        <v>100000</v>
      </c>
      <c r="K47" s="45" t="n"/>
      <c r="L47" s="45" t="n"/>
      <c r="M47" s="45" t="n"/>
      <c r="N47" s="45" t="n"/>
      <c r="O47" s="45" t="inlineStr">
        <is>
          <t>Ron catte 6D14/ 6D15/ 6D16-T</t>
        </is>
      </c>
    </row>
    <row r="48" ht="30" customHeight="1">
      <c r="A48" s="43" t="inlineStr">
        <is>
          <t>HH083487</t>
        </is>
      </c>
      <c r="B48" s="43" t="inlineStr">
        <is>
          <t>MITSUBISHI</t>
        </is>
      </c>
      <c r="C48" s="43" t="inlineStr">
        <is>
          <t>6D14/6D15/6D16/6D17/RE5007</t>
        </is>
      </c>
      <c r="D48" s="43" t="inlineStr">
        <is>
          <t>118</t>
        </is>
      </c>
      <c r="E48" s="43" t="n"/>
      <c r="F48" s="43" t="inlineStr">
        <is>
          <t>Bộ 6c</t>
        </is>
      </c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inlineStr">
        <is>
          <t>Ron cổ bô lửa Mitsu 6D14/ 6D15/ 6D16/ 6D17 (Bộ 6c), Thép, RE5007 (75.85.100)</t>
        </is>
      </c>
    </row>
    <row r="49" ht="30" customHeight="1">
      <c r="A49" s="45" t="inlineStr">
        <is>
          <t>HH083482</t>
        </is>
      </c>
      <c r="B49" s="45" t="inlineStr">
        <is>
          <t>MITSUBISHI</t>
        </is>
      </c>
      <c r="C49" s="45" t="inlineStr">
        <is>
          <t>6D20/6D22/6D24/RE5009</t>
        </is>
      </c>
      <c r="D49" s="45" t="inlineStr">
        <is>
          <t>130</t>
        </is>
      </c>
      <c r="E49" s="45" t="n"/>
      <c r="F49" s="45" t="inlineStr">
        <is>
          <t>Bộ 6c</t>
        </is>
      </c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inlineStr">
        <is>
          <t>Ron cổ bô lửa Mitsu 6D20/ 6D22/ 6D24 (Bộ 6c), Thép, RE5009 (90.100/20)</t>
        </is>
      </c>
    </row>
    <row r="50" ht="30" customHeight="1">
      <c r="A50" s="43" t="inlineStr">
        <is>
          <t>HH079716</t>
        </is>
      </c>
      <c r="B50" s="43" t="inlineStr">
        <is>
          <t>MITSUBISHI</t>
        </is>
      </c>
      <c r="C50" s="43" t="inlineStr">
        <is>
          <t>8DC9</t>
        </is>
      </c>
      <c r="D50" s="43" t="inlineStr">
        <is>
          <t>135</t>
        </is>
      </c>
      <c r="E50" s="43" t="n"/>
      <c r="F50" s="43" t="inlineStr">
        <is>
          <t>Cái</t>
        </is>
      </c>
      <c r="G50" s="43" t="n"/>
      <c r="H50" s="53" t="n">
        <v>90000</v>
      </c>
      <c r="I50" s="53" t="n">
        <v>100000</v>
      </c>
      <c r="J50" s="53" t="n">
        <v>110000</v>
      </c>
      <c r="K50" s="43" t="n"/>
      <c r="L50" s="43" t="n"/>
      <c r="M50" s="43" t="n"/>
      <c r="N50" s="43" t="n"/>
      <c r="O50" s="43" t="inlineStr">
        <is>
          <t>Ron catte 8DC9</t>
        </is>
      </c>
    </row>
    <row r="51" ht="30" customHeight="1">
      <c r="A51" s="41" t="n"/>
      <c r="B51" s="41" t="n"/>
      <c r="C51" s="42" t="inlineStr">
        <is>
          <t>◆ HYUNDAI</t>
        </is>
      </c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</row>
    <row r="52" ht="30" customHeight="1">
      <c r="A52" s="43" t="inlineStr">
        <is>
          <t>HH079712</t>
        </is>
      </c>
      <c r="B52" s="43" t="inlineStr">
        <is>
          <t>HYUNDAI</t>
        </is>
      </c>
      <c r="C52" s="43" t="inlineStr">
        <is>
          <t>6D22</t>
        </is>
      </c>
      <c r="D52" s="43" t="inlineStr">
        <is>
          <t>130</t>
        </is>
      </c>
      <c r="E52" s="43" t="n"/>
      <c r="F52" s="43" t="inlineStr">
        <is>
          <t>Cái</t>
        </is>
      </c>
      <c r="G52" s="43" t="n"/>
      <c r="H52" s="53" t="n">
        <v>100000</v>
      </c>
      <c r="I52" s="53" t="n">
        <v>110000</v>
      </c>
      <c r="J52" s="53" t="n">
        <v>120000</v>
      </c>
      <c r="K52" s="43" t="n"/>
      <c r="L52" s="43" t="n"/>
      <c r="M52" s="43" t="n"/>
      <c r="N52" s="43" t="n"/>
      <c r="O52" s="43" t="inlineStr">
        <is>
          <t>Ron catte 6D22</t>
        </is>
      </c>
    </row>
    <row r="53" ht="30" customHeight="1">
      <c r="A53" s="45" t="inlineStr">
        <is>
          <t>HH082699</t>
        </is>
      </c>
      <c r="B53" s="45" t="inlineStr">
        <is>
          <t>HYUNDAI</t>
        </is>
      </c>
      <c r="C53" s="45" t="inlineStr">
        <is>
          <t>D6CA/D6CB</t>
        </is>
      </c>
      <c r="D53" s="45" t="inlineStr">
        <is>
          <t>133</t>
        </is>
      </c>
      <c r="E53" s="45" t="n"/>
      <c r="F53" s="45" t="inlineStr">
        <is>
          <t>Cái</t>
        </is>
      </c>
      <c r="G53" s="45" t="n"/>
      <c r="H53" s="54" t="n">
        <v>220000</v>
      </c>
      <c r="I53" s="54" t="n">
        <v>240000</v>
      </c>
      <c r="J53" s="54" t="n">
        <v>300000</v>
      </c>
      <c r="K53" s="45" t="n"/>
      <c r="L53" s="45" t="n"/>
      <c r="M53" s="45" t="n"/>
      <c r="N53" s="45" t="n"/>
      <c r="O53" s="45" t="inlineStr">
        <is>
          <t>Ron catte D6CA/ D6CB</t>
        </is>
      </c>
    </row>
    <row r="54" ht="30" customHeight="1">
      <c r="A54" s="41" t="n"/>
      <c r="B54" s="41" t="n"/>
      <c r="C54" s="42" t="inlineStr">
        <is>
          <t>◆ CUMMINS</t>
        </is>
      </c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</row>
    <row r="55" ht="30" customHeight="1">
      <c r="A55" s="45" t="inlineStr">
        <is>
          <t>HH079724</t>
        </is>
      </c>
      <c r="B55" s="45" t="inlineStr">
        <is>
          <t>CUMMINS</t>
        </is>
      </c>
      <c r="C55" s="45" t="inlineStr">
        <is>
          <t>6D102/S6D102/6BT</t>
        </is>
      </c>
      <c r="D55" s="45" t="inlineStr">
        <is>
          <t>102</t>
        </is>
      </c>
      <c r="E55" s="45" t="n"/>
      <c r="F55" s="45" t="inlineStr">
        <is>
          <t>Cái</t>
        </is>
      </c>
      <c r="G55" s="45" t="n"/>
      <c r="H55" s="54" t="n">
        <v>90000</v>
      </c>
      <c r="I55" s="54" t="n">
        <v>100000</v>
      </c>
      <c r="J55" s="54" t="n">
        <v>110000</v>
      </c>
      <c r="K55" s="45" t="n"/>
      <c r="L55" s="45" t="n"/>
      <c r="M55" s="45" t="n"/>
      <c r="N55" s="45" t="n"/>
      <c r="O55" s="45" t="inlineStr">
        <is>
          <t>Ron catte 6D102 / S6D102 / 6BT</t>
        </is>
      </c>
    </row>
    <row r="56" ht="30" customHeight="1">
      <c r="A56" s="43" t="inlineStr">
        <is>
          <t>HH079723</t>
        </is>
      </c>
      <c r="B56" s="43" t="inlineStr">
        <is>
          <t>CUMMINS</t>
        </is>
      </c>
      <c r="C56" s="43" t="inlineStr">
        <is>
          <t>6CT/12V/24V/6D114/S6D114</t>
        </is>
      </c>
      <c r="D56" s="43" t="inlineStr">
        <is>
          <t>114</t>
        </is>
      </c>
      <c r="E56" s="43" t="n"/>
      <c r="F56" s="43" t="inlineStr">
        <is>
          <t>Cái</t>
        </is>
      </c>
      <c r="G56" s="43" t="n"/>
      <c r="H56" s="53" t="n">
        <v>100000</v>
      </c>
      <c r="I56" s="53" t="n">
        <v>110000</v>
      </c>
      <c r="J56" s="53" t="n">
        <v>120000</v>
      </c>
      <c r="K56" s="43" t="n"/>
      <c r="L56" s="43" t="n"/>
      <c r="M56" s="43" t="n"/>
      <c r="N56" s="43" t="n"/>
      <c r="O56" s="43" t="inlineStr">
        <is>
          <t>Ron catte 6CT - 12V / 24V, 6D114,  S6D114</t>
        </is>
      </c>
    </row>
    <row r="57" ht="30" customHeight="1">
      <c r="A57" s="45" t="inlineStr">
        <is>
          <t>HH078752</t>
        </is>
      </c>
      <c r="B57" s="45" t="inlineStr">
        <is>
          <t>CUMMINS</t>
        </is>
      </c>
      <c r="C57" s="45" t="inlineStr">
        <is>
          <t>NT855</t>
        </is>
      </c>
      <c r="D57" s="45" t="inlineStr">
        <is>
          <t>139.7</t>
        </is>
      </c>
      <c r="E57" s="45" t="n"/>
      <c r="F57" s="45" t="inlineStr">
        <is>
          <t>Bộ 3c</t>
        </is>
      </c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inlineStr">
        <is>
          <t>Thun/ Ron chụp cò NT855 (5 lỗ) amiang</t>
        </is>
      </c>
    </row>
    <row r="58" ht="30" customHeight="1">
      <c r="A58" s="43" t="inlineStr">
        <is>
          <t>HH083631</t>
        </is>
      </c>
      <c r="B58" s="43" t="inlineStr">
        <is>
          <t>CUMMINS</t>
        </is>
      </c>
      <c r="C58" s="43" t="inlineStr">
        <is>
          <t>KT19/KTA19/RP1905</t>
        </is>
      </c>
      <c r="D58" s="43" t="inlineStr">
        <is>
          <t>158.7</t>
        </is>
      </c>
      <c r="E58" s="43" t="n"/>
      <c r="F58" s="43" t="inlineStr">
        <is>
          <t>Cái</t>
        </is>
      </c>
      <c r="G58" s="43" t="n"/>
      <c r="H58" s="53" t="n">
        <v>130000</v>
      </c>
      <c r="I58" s="53" t="n">
        <v>140000</v>
      </c>
      <c r="J58" s="53" t="n">
        <v>160000</v>
      </c>
      <c r="K58" s="43" t="n"/>
      <c r="L58" s="43" t="n"/>
      <c r="M58" s="43" t="inlineStr">
        <is>
          <t>3073213</t>
        </is>
      </c>
      <c r="N58" s="43" t="n"/>
      <c r="O58" s="43" t="inlineStr">
        <is>
          <t>Ron catte KT19/KTA19/3073213, giấy interface, RP1905</t>
        </is>
      </c>
    </row>
    <row r="59" ht="30" customHeight="1">
      <c r="A59" s="45" t="inlineStr">
        <is>
          <t>HH083632</t>
        </is>
      </c>
      <c r="B59" s="45" t="inlineStr">
        <is>
          <t>CUMMINS</t>
        </is>
      </c>
      <c r="C59" s="45" t="inlineStr">
        <is>
          <t>KT19/KTA19/RP1906</t>
        </is>
      </c>
      <c r="D59" s="45" t="inlineStr">
        <is>
          <t>158.7</t>
        </is>
      </c>
      <c r="E59" s="45" t="n"/>
      <c r="F59" s="45" t="inlineStr">
        <is>
          <t>Cái</t>
        </is>
      </c>
      <c r="G59" s="45" t="n"/>
      <c r="H59" s="54" t="n">
        <v>340000</v>
      </c>
      <c r="I59" s="54" t="n">
        <v>370000</v>
      </c>
      <c r="J59" s="54" t="n">
        <v>400000</v>
      </c>
      <c r="K59" s="45" t="n"/>
      <c r="L59" s="45" t="n"/>
      <c r="M59" s="45" t="inlineStr">
        <is>
          <t>4000595</t>
        </is>
      </c>
      <c r="N59" s="45" t="n"/>
      <c r="O59" s="45" t="inlineStr">
        <is>
          <t>Ron catte KT19/KTA19/4000595, giấy interface, RP1906</t>
        </is>
      </c>
    </row>
    <row r="60" ht="30" customHeight="1">
      <c r="A60" s="43" t="inlineStr">
        <is>
          <t>HH083633</t>
        </is>
      </c>
      <c r="B60" s="43" t="inlineStr">
        <is>
          <t>CUMMINS</t>
        </is>
      </c>
      <c r="C60" s="43" t="inlineStr">
        <is>
          <t>KT19/KTA19/RP1907</t>
        </is>
      </c>
      <c r="D60" s="43" t="inlineStr">
        <is>
          <t>158.7</t>
        </is>
      </c>
      <c r="E60" s="43" t="n"/>
      <c r="F60" s="43" t="inlineStr">
        <is>
          <t>Cái</t>
        </is>
      </c>
      <c r="G60" s="43" t="n"/>
      <c r="H60" s="53" t="n">
        <v>260000</v>
      </c>
      <c r="I60" s="53" t="n">
        <v>280000</v>
      </c>
      <c r="J60" s="53" t="n">
        <v>300000</v>
      </c>
      <c r="K60" s="43" t="n"/>
      <c r="L60" s="43" t="n"/>
      <c r="M60" s="43" t="inlineStr">
        <is>
          <t>3042590</t>
        </is>
      </c>
      <c r="N60" s="43" t="n"/>
      <c r="O60" s="43" t="inlineStr">
        <is>
          <t>Ron catte KT19/KTA19/3042590, giấy interface, RP1907</t>
        </is>
      </c>
    </row>
    <row r="61" ht="30" customHeight="1">
      <c r="A61" s="41" t="n"/>
      <c r="B61" s="41" t="n"/>
      <c r="C61" s="42" t="inlineStr">
        <is>
          <t>◆ NISSAN</t>
        </is>
      </c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</row>
    <row r="62" ht="30" customHeight="1">
      <c r="A62" s="43" t="inlineStr">
        <is>
          <t>HH084099</t>
        </is>
      </c>
      <c r="B62" s="43" t="inlineStr">
        <is>
          <t>NISSAN</t>
        </is>
      </c>
      <c r="C62" s="43" t="inlineStr">
        <is>
          <t>FD33/ED33</t>
        </is>
      </c>
      <c r="D62" s="43" t="inlineStr">
        <is>
          <t>100</t>
        </is>
      </c>
      <c r="E62" s="43" t="n"/>
      <c r="F62" s="43" t="inlineStr">
        <is>
          <t>Cái</t>
        </is>
      </c>
      <c r="G62" s="43" t="n"/>
      <c r="H62" s="53" t="n">
        <v>30000</v>
      </c>
      <c r="I62" s="53" t="n">
        <v>35000</v>
      </c>
      <c r="J62" s="53" t="n">
        <v>40000</v>
      </c>
      <c r="K62" s="43" t="n"/>
      <c r="L62" s="43" t="n"/>
      <c r="M62" s="43" t="n"/>
      <c r="N62" s="43" t="n"/>
      <c r="O62" s="43" t="inlineStr">
        <is>
          <t>Ron catte Nissan FD33/ ED33 (Amiang)</t>
        </is>
      </c>
    </row>
    <row r="63" ht="30" customHeight="1">
      <c r="A63" s="41" t="n"/>
      <c r="B63" s="41" t="n"/>
      <c r="C63" s="42" t="inlineStr">
        <is>
          <t>◆ DOOSAN/DAEWOO</t>
        </is>
      </c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</row>
    <row r="64" ht="30" customHeight="1">
      <c r="A64" s="43" t="inlineStr">
        <is>
          <t>HH079720</t>
        </is>
      </c>
      <c r="B64" s="43" t="inlineStr">
        <is>
          <t>DOOSAN/DAEWOO</t>
        </is>
      </c>
      <c r="C64" s="43" t="inlineStr">
        <is>
          <t>D1146/DE08</t>
        </is>
      </c>
      <c r="D64" s="43" t="inlineStr">
        <is>
          <t>111</t>
        </is>
      </c>
      <c r="E64" s="43" t="n"/>
      <c r="F64" s="43" t="inlineStr">
        <is>
          <t>Cái</t>
        </is>
      </c>
      <c r="G64" s="43" t="n"/>
      <c r="H64" s="53" t="n">
        <v>90000</v>
      </c>
      <c r="I64" s="53" t="n">
        <v>100000</v>
      </c>
      <c r="J64" s="53" t="n">
        <v>110000</v>
      </c>
      <c r="K64" s="43" t="n"/>
      <c r="L64" s="43" t="n"/>
      <c r="M64" s="43" t="n"/>
      <c r="N64" s="43" t="n"/>
      <c r="O64" s="43" t="inlineStr">
        <is>
          <t>Ron catte D1146 / DE08</t>
        </is>
      </c>
    </row>
    <row r="65" ht="30" customHeight="1">
      <c r="A65" s="45" t="inlineStr">
        <is>
          <t>HH079713</t>
        </is>
      </c>
      <c r="B65" s="45" t="inlineStr">
        <is>
          <t>DOOSAN/DAEWOO</t>
        </is>
      </c>
      <c r="C65" s="45" t="inlineStr">
        <is>
          <t>D2366/DE12</t>
        </is>
      </c>
      <c r="D65" s="45" t="inlineStr">
        <is>
          <t>123</t>
        </is>
      </c>
      <c r="E65" s="45" t="n"/>
      <c r="F65" s="45" t="inlineStr">
        <is>
          <t>Cái</t>
        </is>
      </c>
      <c r="G65" s="45" t="n"/>
      <c r="H65" s="54" t="n">
        <v>100000</v>
      </c>
      <c r="I65" s="54" t="n">
        <v>110000</v>
      </c>
      <c r="J65" s="54" t="n">
        <v>120000</v>
      </c>
      <c r="K65" s="45" t="n"/>
      <c r="L65" s="45" t="n"/>
      <c r="M65" s="45" t="n"/>
      <c r="N65" s="45" t="n"/>
      <c r="O65" s="45" t="inlineStr">
        <is>
          <t>Ron catte D2366 / DE12</t>
        </is>
      </c>
    </row>
    <row r="66" ht="30" customHeight="1">
      <c r="A66" s="41" t="n"/>
      <c r="B66" s="41" t="n"/>
      <c r="C66" s="42" t="inlineStr">
        <is>
          <t>◆ YANMAR</t>
        </is>
      </c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</row>
    <row r="67" ht="30" customHeight="1">
      <c r="A67" s="45" t="inlineStr">
        <is>
          <t>HH083483</t>
        </is>
      </c>
      <c r="B67" s="45" t="inlineStr">
        <is>
          <t>YANMAR</t>
        </is>
      </c>
      <c r="C67" s="45" t="inlineStr">
        <is>
          <t>4TNE84/4TNE88/4D84/RE1403</t>
        </is>
      </c>
      <c r="D67" s="45" t="inlineStr">
        <is>
          <t>84</t>
        </is>
      </c>
      <c r="E67" s="45" t="n"/>
      <c r="F67" s="45" t="inlineStr">
        <is>
          <t>Cái</t>
        </is>
      </c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inlineStr">
        <is>
          <t>Ron cổ bô lửa Yan 4TNE84/ 4TNE88/ 4D84, Thép kẹp, RE1403 (30/5.45)</t>
        </is>
      </c>
    </row>
    <row r="68" ht="30" customHeight="1">
      <c r="A68" s="43" t="inlineStr">
        <is>
          <t>HH079729</t>
        </is>
      </c>
      <c r="B68" s="43" t="inlineStr">
        <is>
          <t>YANMAR</t>
        </is>
      </c>
      <c r="C68" s="43" t="inlineStr">
        <is>
          <t>4TNE84/4TNV84/4TNE88/4TNV88</t>
        </is>
      </c>
      <c r="D68" s="43" t="inlineStr">
        <is>
          <t>88</t>
        </is>
      </c>
      <c r="E68" s="43" t="n"/>
      <c r="F68" s="43" t="inlineStr">
        <is>
          <t>Cái</t>
        </is>
      </c>
      <c r="G68" s="43" t="n"/>
      <c r="H68" s="53" t="n">
        <v>20000</v>
      </c>
      <c r="I68" s="53" t="n">
        <v>25000</v>
      </c>
      <c r="J68" s="53" t="n">
        <v>30000</v>
      </c>
      <c r="K68" s="43" t="n"/>
      <c r="L68" s="43" t="n"/>
      <c r="M68" s="43" t="n"/>
      <c r="N68" s="43" t="n"/>
      <c r="O68" s="43" t="inlineStr">
        <is>
          <t>Ron catte 4TNE84 / 4TNV84 / 4TNE88 / 4TNV88</t>
        </is>
      </c>
    </row>
    <row r="69" ht="30" customHeight="1">
      <c r="A69" s="45" t="inlineStr">
        <is>
          <t>HH083484</t>
        </is>
      </c>
      <c r="B69" s="45" t="inlineStr">
        <is>
          <t>YANMAR</t>
        </is>
      </c>
      <c r="C69" s="45" t="inlineStr">
        <is>
          <t>4TNE94/4TNE98/4TNV94/4TNV98/4D94E/RE2101</t>
        </is>
      </c>
      <c r="D69" s="45" t="inlineStr">
        <is>
          <t>94</t>
        </is>
      </c>
      <c r="E69" s="45" t="n"/>
      <c r="F69" s="45" t="inlineStr">
        <is>
          <t>Cái</t>
        </is>
      </c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inlineStr">
        <is>
          <t>Ron cổ bô lửa Yan 4TNE94/4TNE98/4TNV94/4TNV98/4D94E, Thép, RE2101 (30/5.45)</t>
        </is>
      </c>
    </row>
    <row r="70" ht="30" customHeight="1">
      <c r="A70" s="43" t="inlineStr">
        <is>
          <t>HH079710</t>
        </is>
      </c>
      <c r="B70" s="43" t="inlineStr">
        <is>
          <t>YANMAR</t>
        </is>
      </c>
      <c r="C70" s="43" t="inlineStr">
        <is>
          <t>4TNV94/4TNV98/4TNE94/4TNE98</t>
        </is>
      </c>
      <c r="D70" s="43" t="inlineStr">
        <is>
          <t>98</t>
        </is>
      </c>
      <c r="E70" s="43" t="n"/>
      <c r="F70" s="43" t="inlineStr">
        <is>
          <t>Cái</t>
        </is>
      </c>
      <c r="G70" s="43" t="n"/>
      <c r="H70" s="53" t="n">
        <v>40000</v>
      </c>
      <c r="I70" s="53" t="n">
        <v>50000</v>
      </c>
      <c r="J70" s="53" t="n">
        <v>60000</v>
      </c>
      <c r="K70" s="43" t="n"/>
      <c r="L70" s="43" t="n"/>
      <c r="M70" s="43" t="n"/>
      <c r="N70" s="43" t="n"/>
      <c r="O70" s="43" t="inlineStr">
        <is>
          <t>Ron catte 4TNV94 / 4TNV98/ 4TNE94/ 4TNE98</t>
        </is>
      </c>
    </row>
    <row r="71" ht="30" customHeight="1">
      <c r="A71" s="41" t="n"/>
      <c r="B71" s="41" t="n"/>
      <c r="C71" s="42" t="inlineStr">
        <is>
          <t>◆ KUBOTA</t>
        </is>
      </c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</row>
    <row r="72" ht="30" customHeight="1">
      <c r="A72" s="43" t="inlineStr">
        <is>
          <t>HH079728</t>
        </is>
      </c>
      <c r="B72" s="43" t="inlineStr">
        <is>
          <t>KUBOTA</t>
        </is>
      </c>
      <c r="C72" s="43" t="inlineStr">
        <is>
          <t>4D78/V1505</t>
        </is>
      </c>
      <c r="D72" s="43" t="inlineStr">
        <is>
          <t>78</t>
        </is>
      </c>
      <c r="E72" s="43" t="n"/>
      <c r="F72" s="43" t="inlineStr">
        <is>
          <t>Cái</t>
        </is>
      </c>
      <c r="G72" s="43" t="n"/>
      <c r="H72" s="53" t="n">
        <v>25000</v>
      </c>
      <c r="I72" s="53" t="n">
        <v>30000</v>
      </c>
      <c r="J72" s="53" t="n">
        <v>35000</v>
      </c>
      <c r="K72" s="43" t="n"/>
      <c r="L72" s="43" t="n"/>
      <c r="M72" s="43" t="n"/>
      <c r="N72" s="43" t="n"/>
      <c r="O72" s="43" t="inlineStr">
        <is>
          <t>Ron catte 4D78 / V1505</t>
        </is>
      </c>
    </row>
    <row r="73" ht="30" customHeight="1">
      <c r="A73" s="45" t="inlineStr">
        <is>
          <t>HH083486</t>
        </is>
      </c>
      <c r="B73" s="45" t="inlineStr">
        <is>
          <t>KUBOTA</t>
        </is>
      </c>
      <c r="C73" s="45" t="inlineStr">
        <is>
          <t>V1505/V1205/V1305/RE1412</t>
        </is>
      </c>
      <c r="D73" s="45" t="inlineStr">
        <is>
          <t>78</t>
        </is>
      </c>
      <c r="E73" s="45" t="n"/>
      <c r="F73" s="45" t="inlineStr">
        <is>
          <t>Cái</t>
        </is>
      </c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inlineStr">
        <is>
          <t>Ron cổ bô lửa Kub V1505/ V1205/ V1305, Thép kẹp, RE1412 (30/5.45)</t>
        </is>
      </c>
    </row>
    <row r="74" ht="30" customHeight="1">
      <c r="A74" s="43" t="inlineStr">
        <is>
          <t>HH083485</t>
        </is>
      </c>
      <c r="B74" s="43" t="inlineStr">
        <is>
          <t>KUBOTA</t>
        </is>
      </c>
      <c r="C74" s="43" t="inlineStr">
        <is>
          <t>4D87/V2203/RE1409</t>
        </is>
      </c>
      <c r="D74" s="43" t="inlineStr">
        <is>
          <t>87</t>
        </is>
      </c>
      <c r="E74" s="43" t="n"/>
      <c r="F74" s="43" t="inlineStr">
        <is>
          <t>Bộ 2c</t>
        </is>
      </c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inlineStr">
        <is>
          <t>Ron cổ bô lửa Kub 4D87/ V2203, Thép (Bộ 2c TRÁI + PHẢI) RE1409 (30/5.45)</t>
        </is>
      </c>
    </row>
    <row r="75" ht="30" customHeight="1">
      <c r="A75" s="45" t="inlineStr">
        <is>
          <t>HH079726</t>
        </is>
      </c>
      <c r="B75" s="45" t="inlineStr">
        <is>
          <t>KUBOTA</t>
        </is>
      </c>
      <c r="C75" s="45" t="inlineStr">
        <is>
          <t>4D87/V2203/V2403</t>
        </is>
      </c>
      <c r="D75" s="45" t="inlineStr">
        <is>
          <t>87</t>
        </is>
      </c>
      <c r="E75" s="45" t="n"/>
      <c r="F75" s="45" t="inlineStr">
        <is>
          <t>Cái</t>
        </is>
      </c>
      <c r="G75" s="45" t="n"/>
      <c r="H75" s="54" t="n">
        <v>25000</v>
      </c>
      <c r="I75" s="54" t="n">
        <v>30000</v>
      </c>
      <c r="J75" s="54" t="n">
        <v>35000</v>
      </c>
      <c r="K75" s="45" t="n"/>
      <c r="L75" s="45" t="n"/>
      <c r="M75" s="45" t="n"/>
      <c r="N75" s="45" t="n"/>
      <c r="O75" s="45" t="inlineStr">
        <is>
          <t>Ron catte 4D87 / V2203 / V2403</t>
        </is>
      </c>
    </row>
    <row r="76" ht="30" customHeight="1">
      <c r="A76" s="41" t="n"/>
      <c r="B76" s="41" t="n"/>
      <c r="C76" s="42" t="inlineStr">
        <is>
          <t>◆ DEUTZ</t>
        </is>
      </c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</row>
    <row r="77" ht="30" customHeight="1">
      <c r="A77" s="45" t="inlineStr">
        <is>
          <t>HH071815</t>
        </is>
      </c>
      <c r="B77" s="45" t="inlineStr">
        <is>
          <t>DEUTZ</t>
        </is>
      </c>
      <c r="C77" s="45" t="n"/>
      <c r="D77" s="45" t="n"/>
      <c r="E77" s="45" t="inlineStr">
        <is>
          <t>DF</t>
        </is>
      </c>
      <c r="F77" s="45" t="inlineStr">
        <is>
          <t>Bộ</t>
        </is>
      </c>
      <c r="G77" s="45" t="n"/>
      <c r="H77" s="54" t="n">
        <v>740000</v>
      </c>
      <c r="I77" s="54" t="n">
        <v>790000</v>
      </c>
      <c r="J77" s="54" t="n">
        <v>840000</v>
      </c>
      <c r="K77" s="45" t="n"/>
      <c r="L77" s="45" t="n"/>
      <c r="M77" s="45" t="inlineStr">
        <is>
          <t>BF6L912</t>
        </is>
      </c>
      <c r="N77" s="45" t="n"/>
      <c r="O77" s="45" t="inlineStr">
        <is>
          <t>Ron bộ Deutz BF6L913 (BF6L912) (có ron catte) - DF</t>
        </is>
      </c>
    </row>
    <row r="78" ht="30" customHeight="1">
      <c r="A78" s="41" t="n"/>
      <c r="B78" s="41" t="n"/>
      <c r="C78" s="42" t="inlineStr">
        <is>
          <t>◆ (chưa rõ hãng)</t>
        </is>
      </c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</row>
    <row r="79" ht="30" customHeight="1">
      <c r="A79" s="45" t="inlineStr">
        <is>
          <t>HH080746</t>
        </is>
      </c>
      <c r="B79" s="45" t="n"/>
      <c r="C79" s="45" t="n"/>
      <c r="D79" s="45" t="n"/>
      <c r="E79" s="45" t="n"/>
      <c r="F79" s="45" t="inlineStr">
        <is>
          <t>Cái</t>
        </is>
      </c>
      <c r="G79" s="45" t="n"/>
      <c r="H79" s="54" t="n">
        <v>50000</v>
      </c>
      <c r="I79" s="54" t="n">
        <v>60000</v>
      </c>
      <c r="J79" s="54" t="n">
        <v>70000</v>
      </c>
      <c r="K79" s="45" t="n"/>
      <c r="L79" s="45" t="n"/>
      <c r="M79" s="45" t="n"/>
      <c r="N79" s="45" t="n"/>
      <c r="O79" s="45" t="inlineStr">
        <is>
          <t>Ron catte JT</t>
        </is>
      </c>
    </row>
    <row r="80" ht="30" customHeight="1">
      <c r="A80" s="43" t="inlineStr">
        <is>
          <t>HH079727</t>
        </is>
      </c>
      <c r="B80" s="43" t="n"/>
      <c r="C80" s="43" t="inlineStr">
        <is>
          <t>3TNE84/3D84-2</t>
        </is>
      </c>
      <c r="D80" s="43" t="inlineStr">
        <is>
          <t>84</t>
        </is>
      </c>
      <c r="E80" s="43" t="n"/>
      <c r="F80" s="43" t="inlineStr">
        <is>
          <t>Cái</t>
        </is>
      </c>
      <c r="G80" s="43" t="n"/>
      <c r="H80" s="53" t="n">
        <v>20000</v>
      </c>
      <c r="I80" s="53" t="n">
        <v>25000</v>
      </c>
      <c r="J80" s="53" t="n">
        <v>30000</v>
      </c>
      <c r="K80" s="43" t="n"/>
      <c r="L80" s="43" t="n"/>
      <c r="M80" s="43" t="n"/>
      <c r="N80" s="43" t="n"/>
      <c r="O80" s="43" t="inlineStr">
        <is>
          <t>Ron catte 3TNE84 / 3D84-2</t>
        </is>
      </c>
    </row>
    <row r="81" ht="30" customHeight="1">
      <c r="A81" s="45" t="inlineStr">
        <is>
          <t>HH081730</t>
        </is>
      </c>
      <c r="B81" s="45" t="n"/>
      <c r="C81" s="45" t="inlineStr">
        <is>
          <t>TD13/S6R</t>
        </is>
      </c>
      <c r="D81" s="45" t="n"/>
      <c r="E81" s="45" t="inlineStr">
        <is>
          <t>SL UK</t>
        </is>
      </c>
      <c r="F81" s="45" t="inlineStr">
        <is>
          <t>Cái</t>
        </is>
      </c>
      <c r="G81" s="45" t="n"/>
      <c r="H81" s="45" t="n"/>
      <c r="I81" s="45" t="n"/>
      <c r="J81" s="45" t="n"/>
      <c r="K81" s="45" t="n"/>
      <c r="L81" s="45" t="n"/>
      <c r="M81" s="45" t="inlineStr">
        <is>
          <t>49182-03520</t>
        </is>
      </c>
      <c r="N81" s="45" t="n"/>
      <c r="O81" s="45" t="inlineStr">
        <is>
          <t>Ron chân sò lửa (Inlet gasket) Turbo TD13/ S6R/ 49182-03520 - SL UK</t>
        </is>
      </c>
    </row>
  </sheetData>
  <autoFilter ref="A2:O81"/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showGridLines="0" workbookViewId="0">
      <pane ySplit="2" topLeftCell="A44" activePane="bottomLeft" state="frozen"/>
      <selection activeCell="A1" sqref="A1"/>
      <selection pane="bottomLeft" activeCell="F904" sqref="F904"/>
    </sheetView>
  </sheetViews>
  <sheetFormatPr baseColWidth="8" defaultColWidth="8.676190476190479" defaultRowHeight="15"/>
  <cols>
    <col width="17.2857142857143" customWidth="1" min="1" max="1"/>
    <col width="15.7142857142857" customWidth="1" min="2" max="2"/>
    <col width="61.152380952381" customWidth="1" min="3" max="3"/>
    <col width="14.2857142857143" customWidth="1" min="5" max="5"/>
    <col width="20.4285714285714" customWidth="1" min="13" max="13"/>
    <col width="12" customWidth="1" min="14" max="14"/>
    <col width="86.4285714285714" customWidth="1" min="15" max="15"/>
  </cols>
  <sheetData>
    <row r="1" ht="30" customHeight="1">
      <c r="A1" s="52" t="inlineStr">
        <is>
          <t>〰️ THUN CÒ — dữ liệu mới nhất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30" customHeight="1">
      <c r="A2" s="40" t="inlineStr">
        <is>
          <t>Mã HH</t>
        </is>
      </c>
      <c r="B2" s="40" t="inlineStr">
        <is>
          <t>Hãng</t>
        </is>
      </c>
      <c r="C2" s="40" t="inlineStr">
        <is>
          <t>Mã ĐC</t>
        </is>
      </c>
      <c r="D2" s="40" t="inlineStr">
        <is>
          <t>ĐK</t>
        </is>
      </c>
      <c r="E2" s="40" t="inlineStr">
        <is>
          <t>Thương hiệu</t>
        </is>
      </c>
      <c r="F2" s="40" t="inlineStr">
        <is>
          <t>ĐVT</t>
        </is>
      </c>
      <c r="G2" s="40" t="inlineStr">
        <is>
          <t>Vốn</t>
        </is>
      </c>
      <c r="H2" s="40" t="inlineStr">
        <is>
          <t>VIP</t>
        </is>
      </c>
      <c r="I2" s="40" t="inlineStr">
        <is>
          <t>Ưu đãi</t>
        </is>
      </c>
      <c r="J2" s="40" t="inlineStr">
        <is>
          <t>Đại lý</t>
        </is>
      </c>
      <c r="K2" s="40" t="inlineStr">
        <is>
          <t>Gara</t>
        </is>
      </c>
      <c r="L2" s="40" t="inlineStr">
        <is>
          <t>Tồn</t>
        </is>
      </c>
      <c r="M2" s="40" t="inlineStr">
        <is>
          <t>PARNO</t>
        </is>
      </c>
      <c r="N2" s="40" t="inlineStr">
        <is>
          <t>Ghi chú</t>
        </is>
      </c>
      <c r="O2" s="40" t="inlineStr">
        <is>
          <t>Tên đầy đủ</t>
        </is>
      </c>
    </row>
    <row r="3" ht="30" customHeight="1">
      <c r="A3" s="41" t="n"/>
      <c r="B3" s="41" t="n"/>
      <c r="C3" s="42" t="inlineStr">
        <is>
          <t>◆ HINO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</row>
    <row r="4" ht="30" customHeight="1">
      <c r="A4" s="43" t="inlineStr">
        <is>
          <t>HH082057</t>
        </is>
      </c>
      <c r="B4" s="43" t="inlineStr">
        <is>
          <t>HINO</t>
        </is>
      </c>
      <c r="C4" s="43" t="inlineStr">
        <is>
          <t>DM100/RT1001</t>
        </is>
      </c>
      <c r="D4" s="43" t="inlineStr">
        <is>
          <t>90</t>
        </is>
      </c>
      <c r="E4" s="43" t="n"/>
      <c r="F4" s="43" t="inlineStr">
        <is>
          <t>Cái</t>
        </is>
      </c>
      <c r="G4" s="43" t="n"/>
      <c r="H4" s="43" t="n"/>
      <c r="I4" s="43" t="n"/>
      <c r="J4" s="43" t="n"/>
      <c r="K4" s="43" t="n"/>
      <c r="L4" s="43" t="n"/>
      <c r="M4" s="43" t="n"/>
      <c r="N4" s="43" t="n"/>
      <c r="O4" s="43" t="inlineStr">
        <is>
          <t>Thun (ron) nắp cò Hino DM100 - RT1001 (50.60.70)</t>
        </is>
      </c>
    </row>
    <row r="5" ht="30" customHeight="1">
      <c r="A5" s="45" t="inlineStr">
        <is>
          <t>HH072453</t>
        </is>
      </c>
      <c r="B5" s="45" t="inlineStr">
        <is>
          <t>HINO</t>
        </is>
      </c>
      <c r="C5" s="45" t="inlineStr">
        <is>
          <t>H07C/H06C</t>
        </is>
      </c>
      <c r="D5" s="45" t="inlineStr">
        <is>
          <t>110</t>
        </is>
      </c>
      <c r="E5" s="45" t="n"/>
      <c r="F5" s="45" t="inlineStr">
        <is>
          <t>Cái</t>
        </is>
      </c>
      <c r="G5" s="45" t="n"/>
      <c r="H5" s="45" t="n"/>
      <c r="I5" s="45" t="n"/>
      <c r="J5" s="45" t="n"/>
      <c r="K5" s="45" t="n"/>
      <c r="L5" s="45" t="n"/>
      <c r="M5" s="45" t="n"/>
      <c r="N5" s="45" t="n"/>
      <c r="O5" s="45" t="inlineStr">
        <is>
          <t>Thun (ron) nắp cò H07C/H06C</t>
        </is>
      </c>
    </row>
    <row r="6" ht="30" customHeight="1">
      <c r="A6" s="43" t="inlineStr">
        <is>
          <t>HH077860</t>
        </is>
      </c>
      <c r="B6" s="43" t="inlineStr">
        <is>
          <t>HINO</t>
        </is>
      </c>
      <c r="C6" s="43" t="inlineStr">
        <is>
          <t>J05E/J05C</t>
        </is>
      </c>
      <c r="D6" s="43" t="inlineStr">
        <is>
          <t>112</t>
        </is>
      </c>
      <c r="E6" s="43" t="n"/>
      <c r="F6" s="43" t="inlineStr">
        <is>
          <t>Cái</t>
        </is>
      </c>
      <c r="G6" s="43" t="n"/>
      <c r="H6" s="43" t="n"/>
      <c r="I6" s="43" t="n"/>
      <c r="J6" s="43" t="n"/>
      <c r="K6" s="43" t="n"/>
      <c r="L6" s="43" t="n"/>
      <c r="M6" s="43" t="inlineStr">
        <is>
          <t>RYT1004</t>
        </is>
      </c>
      <c r="N6" s="43" t="n"/>
      <c r="O6" s="43" t="inlineStr">
        <is>
          <t>Thun (ron) nắp cò (sợi xanh) J05E / J05C - RYT1004</t>
        </is>
      </c>
    </row>
    <row r="7" ht="30" customHeight="1">
      <c r="A7" s="45" t="inlineStr">
        <is>
          <t>HH082989</t>
        </is>
      </c>
      <c r="B7" s="45" t="inlineStr">
        <is>
          <t>HINO</t>
        </is>
      </c>
      <c r="C7" s="45" t="inlineStr">
        <is>
          <t>J05E/RT1013</t>
        </is>
      </c>
      <c r="D7" s="45" t="inlineStr">
        <is>
          <t>112</t>
        </is>
      </c>
      <c r="E7" s="45" t="n"/>
      <c r="F7" s="45" t="inlineStr">
        <is>
          <t>Cái</t>
        </is>
      </c>
      <c r="G7" s="45" t="n"/>
      <c r="H7" s="45" t="n"/>
      <c r="I7" s="45" t="n"/>
      <c r="J7" s="45" t="n"/>
      <c r="K7" s="45" t="n"/>
      <c r="L7" s="45" t="n"/>
      <c r="M7" s="45" t="n"/>
      <c r="N7" s="45" t="n"/>
      <c r="O7" s="45" t="inlineStr">
        <is>
          <t>Thun (ron) nắp cò J05E (sợi đen) - RT1013</t>
        </is>
      </c>
    </row>
    <row r="8" ht="30" customHeight="1">
      <c r="A8" s="43" t="inlineStr">
        <is>
          <t>HH074494</t>
        </is>
      </c>
      <c r="B8" s="43" t="inlineStr">
        <is>
          <t>HINO</t>
        </is>
      </c>
      <c r="C8" s="43" t="inlineStr">
        <is>
          <t>J08C/J08E/RQ1010</t>
        </is>
      </c>
      <c r="D8" s="43" t="inlineStr">
        <is>
          <t>114</t>
        </is>
      </c>
      <c r="E8" s="43" t="n"/>
      <c r="F8" s="43" t="inlineStr">
        <is>
          <t>Cái</t>
        </is>
      </c>
      <c r="G8" s="43" t="n"/>
      <c r="H8" s="43" t="n"/>
      <c r="I8" s="43" t="n"/>
      <c r="J8" s="43" t="n"/>
      <c r="K8" s="43" t="n"/>
      <c r="L8" s="43" t="n"/>
      <c r="M8" s="43" t="n"/>
      <c r="N8" s="43" t="n"/>
      <c r="O8" s="43" t="inlineStr">
        <is>
          <t>Thun (ron) nắp cò Hino J08C/ J08E thun dưới, sợi xanh- RQ1010 (70.80.90)</t>
        </is>
      </c>
    </row>
    <row r="9" ht="30" customHeight="1">
      <c r="A9" s="45" t="inlineStr">
        <is>
          <t>HH074082</t>
        </is>
      </c>
      <c r="B9" s="45" t="inlineStr">
        <is>
          <t>HINO</t>
        </is>
      </c>
      <c r="C9" s="45" t="inlineStr">
        <is>
          <t>J08C/J08E/RT1011</t>
        </is>
      </c>
      <c r="D9" s="45" t="inlineStr">
        <is>
          <t>114</t>
        </is>
      </c>
      <c r="E9" s="45" t="n"/>
      <c r="F9" s="45" t="inlineStr">
        <is>
          <t>Cái</t>
        </is>
      </c>
      <c r="G9" s="45" t="n"/>
      <c r="H9" s="45" t="n"/>
      <c r="I9" s="45" t="n"/>
      <c r="J9" s="45" t="n"/>
      <c r="K9" s="45" t="n"/>
      <c r="L9" s="45" t="n"/>
      <c r="M9" s="45" t="n"/>
      <c r="N9" s="45" t="n"/>
      <c r="O9" s="45" t="inlineStr">
        <is>
          <t>Thun (ron) nắp cò Hino J08C / J08E (sợi đen)- RT1011</t>
        </is>
      </c>
    </row>
    <row r="10" ht="30" customHeight="1">
      <c r="A10" s="43" t="inlineStr">
        <is>
          <t>HH074461</t>
        </is>
      </c>
      <c r="B10" s="43" t="inlineStr">
        <is>
          <t>HINO</t>
        </is>
      </c>
      <c r="C10" s="43" t="inlineStr">
        <is>
          <t>EL100/EM100/EP100/RT1006</t>
        </is>
      </c>
      <c r="D10" s="43" t="inlineStr">
        <is>
          <t>116</t>
        </is>
      </c>
      <c r="E10" s="43" t="n"/>
      <c r="F10" s="43" t="inlineStr">
        <is>
          <t>Cái</t>
        </is>
      </c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inlineStr">
        <is>
          <t>Thun (ron) nắp cò Hino EL100/ EM100/ EP100 - RT1006 (60.70.80)</t>
        </is>
      </c>
    </row>
    <row r="11" ht="30" customHeight="1">
      <c r="A11" s="45" t="inlineStr">
        <is>
          <t>HH079635</t>
        </is>
      </c>
      <c r="B11" s="45" t="inlineStr">
        <is>
          <t>HINO</t>
        </is>
      </c>
      <c r="C11" s="45" t="inlineStr">
        <is>
          <t>P11C</t>
        </is>
      </c>
      <c r="D11" s="45" t="inlineStr">
        <is>
          <t>122</t>
        </is>
      </c>
      <c r="E11" s="45" t="inlineStr">
        <is>
          <t>New (thun DƯỚI) RT1017</t>
        </is>
      </c>
      <c r="F11" s="45" t="inlineStr">
        <is>
          <t>Cái</t>
        </is>
      </c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inlineStr">
        <is>
          <t>Thun (ron) chụp cò P11C - New (thun DƯỚI) RT1017</t>
        </is>
      </c>
    </row>
    <row r="12" ht="30" customHeight="1">
      <c r="A12" s="43" t="inlineStr">
        <is>
          <t>HH079634</t>
        </is>
      </c>
      <c r="B12" s="43" t="inlineStr">
        <is>
          <t>HINO</t>
        </is>
      </c>
      <c r="C12" s="43" t="inlineStr">
        <is>
          <t>P11C</t>
        </is>
      </c>
      <c r="D12" s="43" t="inlineStr">
        <is>
          <t>122</t>
        </is>
      </c>
      <c r="E12" s="43" t="n"/>
      <c r="F12" s="43" t="inlineStr">
        <is>
          <t>Cái</t>
        </is>
      </c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inlineStr">
        <is>
          <t>Thun (ron) chụp cò P11C - New (thun TRÊN) (RT1035)</t>
        </is>
      </c>
    </row>
    <row r="13" ht="30" customHeight="1">
      <c r="A13" s="45" t="inlineStr">
        <is>
          <t>HH081601</t>
        </is>
      </c>
      <c r="B13" s="45" t="inlineStr">
        <is>
          <t>HINO</t>
        </is>
      </c>
      <c r="C13" s="45" t="inlineStr">
        <is>
          <t>P11C</t>
        </is>
      </c>
      <c r="D13" s="45" t="inlineStr">
        <is>
          <t>122</t>
        </is>
      </c>
      <c r="E13" s="45" t="inlineStr">
        <is>
          <t>Old (thun DƯỚI) RT1018</t>
        </is>
      </c>
      <c r="F13" s="45" t="inlineStr">
        <is>
          <t>Cái</t>
        </is>
      </c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inlineStr">
        <is>
          <t>Thun (ron) chụp cò P11C - Old (thun DƯỚI) RT1018</t>
        </is>
      </c>
    </row>
    <row r="14" ht="30" customHeight="1">
      <c r="A14" s="43" t="inlineStr">
        <is>
          <t>HH081600</t>
        </is>
      </c>
      <c r="B14" s="43" t="inlineStr">
        <is>
          <t>HINO</t>
        </is>
      </c>
      <c r="C14" s="43" t="inlineStr">
        <is>
          <t>P11C</t>
        </is>
      </c>
      <c r="D14" s="43" t="inlineStr">
        <is>
          <t>122</t>
        </is>
      </c>
      <c r="E14" s="43" t="inlineStr">
        <is>
          <t>Old (thun TRÊN) RT1019</t>
        </is>
      </c>
      <c r="F14" s="43" t="inlineStr">
        <is>
          <t>Cái</t>
        </is>
      </c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inlineStr">
        <is>
          <t>Thun (ron) chụp cò P11C - Old (thun TRÊN) RT1019</t>
        </is>
      </c>
    </row>
    <row r="15" ht="30" customHeight="1">
      <c r="A15" s="45" t="inlineStr">
        <is>
          <t>HH074081</t>
        </is>
      </c>
      <c r="B15" s="45" t="inlineStr">
        <is>
          <t>HINO</t>
        </is>
      </c>
      <c r="C15" s="45" t="inlineStr">
        <is>
          <t>J05C/RT1012</t>
        </is>
      </c>
      <c r="D15" s="45" t="n"/>
      <c r="E15" s="45" t="n"/>
      <c r="F15" s="45" t="inlineStr">
        <is>
          <t>Cái</t>
        </is>
      </c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inlineStr">
        <is>
          <t>Thun (ron) nắp cò Hino J05C (sợi đen) - RT1012 (50.60.70)</t>
        </is>
      </c>
    </row>
    <row r="16" ht="30" customHeight="1">
      <c r="A16" s="41" t="n"/>
      <c r="B16" s="41" t="n"/>
      <c r="C16" s="42" t="inlineStr">
        <is>
          <t>◆ ISUZU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</row>
    <row r="17" ht="30" customHeight="1">
      <c r="A17" s="45" t="inlineStr">
        <is>
          <t>HH080388</t>
        </is>
      </c>
      <c r="B17" s="45" t="inlineStr">
        <is>
          <t>ISUZU</t>
        </is>
      </c>
      <c r="C17" s="45" t="inlineStr">
        <is>
          <t>3KR1/3KR2</t>
        </is>
      </c>
      <c r="D17" s="45" t="inlineStr">
        <is>
          <t>81</t>
        </is>
      </c>
      <c r="E17" s="45" t="n"/>
      <c r="F17" s="45" t="inlineStr">
        <is>
          <t>Cái</t>
        </is>
      </c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inlineStr">
        <is>
          <t>Thun (ron) chụp cò 3KR1/3KR2</t>
        </is>
      </c>
    </row>
    <row r="18" ht="30" customHeight="1">
      <c r="A18" s="43" t="inlineStr">
        <is>
          <t>HH074079</t>
        </is>
      </c>
      <c r="B18" s="43" t="inlineStr">
        <is>
          <t>ISUZU</t>
        </is>
      </c>
      <c r="C18" s="43" t="inlineStr">
        <is>
          <t>4LE1/RT2028</t>
        </is>
      </c>
      <c r="D18" s="43" t="inlineStr">
        <is>
          <t>85</t>
        </is>
      </c>
      <c r="E18" s="43" t="n"/>
      <c r="F18" s="43" t="inlineStr">
        <is>
          <t>Cái</t>
        </is>
      </c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inlineStr">
        <is>
          <t>Thun (ron) nắp cò Isuzu 4LE1 - RT2028 (55.65.75)</t>
        </is>
      </c>
    </row>
    <row r="19" ht="30" customHeight="1">
      <c r="A19" s="45" t="inlineStr">
        <is>
          <t>HH083488</t>
        </is>
      </c>
      <c r="B19" s="45" t="inlineStr">
        <is>
          <t>ISUZU</t>
        </is>
      </c>
      <c r="C19" s="45" t="inlineStr">
        <is>
          <t>4LE2/4LD1/RT2029</t>
        </is>
      </c>
      <c r="D19" s="45" t="inlineStr">
        <is>
          <t>85</t>
        </is>
      </c>
      <c r="E19" s="45" t="n"/>
      <c r="F19" s="45" t="inlineStr">
        <is>
          <t>Cái</t>
        </is>
      </c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inlineStr">
        <is>
          <t>Thun (ron) nắp cò Isuzu 4LE2/ 4LD1 - RT2029 (75.85.95)</t>
        </is>
      </c>
    </row>
    <row r="20" ht="30" customHeight="1">
      <c r="A20" s="43" t="inlineStr">
        <is>
          <t>HH070807</t>
        </is>
      </c>
      <c r="B20" s="43" t="inlineStr">
        <is>
          <t>ISUZU</t>
        </is>
      </c>
      <c r="C20" s="43" t="inlineStr">
        <is>
          <t>4JB1/4JC1/4JA1/4JG2</t>
        </is>
      </c>
      <c r="D20" s="43" t="inlineStr">
        <is>
          <t>93</t>
        </is>
      </c>
      <c r="E20" s="43" t="n"/>
      <c r="F20" s="43" t="inlineStr">
        <is>
          <t>Cái</t>
        </is>
      </c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inlineStr">
        <is>
          <t>Thun (ron) nắp cò 4JB1/ 4JC1/ 4JA1/ 4JG2</t>
        </is>
      </c>
    </row>
    <row r="21" ht="30" customHeight="1">
      <c r="A21" s="45" t="inlineStr">
        <is>
          <t>HH082326</t>
        </is>
      </c>
      <c r="B21" s="45" t="inlineStr">
        <is>
          <t>ISUZU</t>
        </is>
      </c>
      <c r="C21" s="45" t="inlineStr">
        <is>
          <t>4JJ1-T/14</t>
        </is>
      </c>
      <c r="D21" s="45" t="inlineStr">
        <is>
          <t>95.4</t>
        </is>
      </c>
      <c r="E21" s="45" t="n"/>
      <c r="F21" s="45" t="inlineStr">
        <is>
          <t>Cái</t>
        </is>
      </c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inlineStr">
        <is>
          <t>Thun (ron) nắp cò 4JJ1-T (mã NICE: RT2008), thun trên, 14 lỗ</t>
        </is>
      </c>
    </row>
    <row r="22" ht="30" customHeight="1">
      <c r="A22" s="43" t="inlineStr">
        <is>
          <t>HH076370</t>
        </is>
      </c>
      <c r="B22" s="43" t="inlineStr">
        <is>
          <t>ISUZU</t>
        </is>
      </c>
      <c r="C22" s="43" t="inlineStr">
        <is>
          <t>4JJ1/4JK1</t>
        </is>
      </c>
      <c r="D22" s="43" t="inlineStr">
        <is>
          <t>95.4</t>
        </is>
      </c>
      <c r="E22" s="43" t="n"/>
      <c r="F22" s="43" t="inlineStr">
        <is>
          <t>Cái</t>
        </is>
      </c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inlineStr">
        <is>
          <t>Thun (ron) nắp cò Isuzu 4JJ1 - New/ 4JK1 (thun trên, 15 lỗ)</t>
        </is>
      </c>
    </row>
    <row r="23" ht="30" customHeight="1">
      <c r="A23" s="45" t="inlineStr">
        <is>
          <t>HH072461</t>
        </is>
      </c>
      <c r="B23" s="45" t="inlineStr">
        <is>
          <t>ISUZU</t>
        </is>
      </c>
      <c r="C23" s="45" t="inlineStr">
        <is>
          <t>DA120/DA640/RT2024</t>
        </is>
      </c>
      <c r="D23" s="45" t="inlineStr">
        <is>
          <t>100</t>
        </is>
      </c>
      <c r="E23" s="45" t="n"/>
      <c r="F23" s="45" t="inlineStr">
        <is>
          <t>Cái</t>
        </is>
      </c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inlineStr">
        <is>
          <t>Thun (ron) nắp cò Isuzu DA120/ DA640 - RT2024 (75.85.95)</t>
        </is>
      </c>
    </row>
    <row r="24" ht="30" customHeight="1">
      <c r="A24" s="43" t="inlineStr">
        <is>
          <t>HH074384</t>
        </is>
      </c>
      <c r="B24" s="43" t="inlineStr">
        <is>
          <t>ISUZU</t>
        </is>
      </c>
      <c r="C24" s="43" t="inlineStr">
        <is>
          <t>4BA1/4BD1/4BB1/RT2026</t>
        </is>
      </c>
      <c r="D24" s="43" t="inlineStr">
        <is>
          <t>102</t>
        </is>
      </c>
      <c r="E24" s="43" t="n"/>
      <c r="F24" s="43" t="inlineStr">
        <is>
          <t>Cái</t>
        </is>
      </c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inlineStr">
        <is>
          <t>Thun (ron) nắp cò 4BA1/4BD1/4BB1 (chữ U) - RT2026</t>
        </is>
      </c>
    </row>
    <row r="25" ht="30" customHeight="1">
      <c r="A25" s="45" t="inlineStr">
        <is>
          <t>HH20494</t>
        </is>
      </c>
      <c r="B25" s="45" t="inlineStr">
        <is>
          <t>ISUZU</t>
        </is>
      </c>
      <c r="C25" s="45" t="inlineStr">
        <is>
          <t>4BD1/4BB1/4BC2/4BG1/4BE1/RT2002</t>
        </is>
      </c>
      <c r="D25" s="45" t="inlineStr">
        <is>
          <t>102</t>
        </is>
      </c>
      <c r="E25" s="45" t="n"/>
      <c r="F25" s="45" t="inlineStr">
        <is>
          <t>Cái</t>
        </is>
      </c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inlineStr">
        <is>
          <t>Thun (ron) nắp cò 4BD1/4BB1/4BC2/4BG1/4BE1 (có ngạnh/ cánh bướm) - RT2002</t>
        </is>
      </c>
    </row>
    <row r="26" ht="30" customHeight="1">
      <c r="A26" s="43" t="inlineStr">
        <is>
          <t>HH074113</t>
        </is>
      </c>
      <c r="B26" s="43" t="inlineStr">
        <is>
          <t>ISUZU</t>
        </is>
      </c>
      <c r="C26" s="43" t="inlineStr">
        <is>
          <t>6BB1/DB58/D500/RT2012</t>
        </is>
      </c>
      <c r="D26" s="43" t="inlineStr">
        <is>
          <t>102</t>
        </is>
      </c>
      <c r="E26" s="43" t="n"/>
      <c r="F26" s="43" t="inlineStr">
        <is>
          <t>Cái</t>
        </is>
      </c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inlineStr">
        <is>
          <t>Thun (ron) nắp cò ISUZU 6BB1/ DB58/ D500 (chữ U) - RT2012</t>
        </is>
      </c>
    </row>
    <row r="27" ht="30" customHeight="1">
      <c r="A27" s="45" t="inlineStr">
        <is>
          <t>HH071210</t>
        </is>
      </c>
      <c r="B27" s="45" t="inlineStr">
        <is>
          <t>ISUZU</t>
        </is>
      </c>
      <c r="C27" s="45" t="inlineStr">
        <is>
          <t>6BG1/6BD1/6BB1/RT2014</t>
        </is>
      </c>
      <c r="D27" s="45" t="inlineStr">
        <is>
          <t>102</t>
        </is>
      </c>
      <c r="E27" s="45" t="n"/>
      <c r="F27" s="45" t="inlineStr">
        <is>
          <t>Cái</t>
        </is>
      </c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inlineStr">
        <is>
          <t>Thun (ron) nắp cò 6BG1/ 6BD1/ 6BB1 (cánh bướm) - RT2014</t>
        </is>
      </c>
    </row>
    <row r="28" ht="30" customHeight="1">
      <c r="A28" s="43" t="inlineStr">
        <is>
          <t>HH081614</t>
        </is>
      </c>
      <c r="B28" s="43" t="inlineStr">
        <is>
          <t>ISUZU</t>
        </is>
      </c>
      <c r="C28" s="43" t="inlineStr">
        <is>
          <t>4HK1/RQ2001</t>
        </is>
      </c>
      <c r="D28" s="43" t="inlineStr">
        <is>
          <t>115</t>
        </is>
      </c>
      <c r="E28" s="43" t="n"/>
      <c r="F28" s="43" t="inlineStr">
        <is>
          <t>Cái</t>
        </is>
      </c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inlineStr">
        <is>
          <t>Thun (ron) nắp cò dưới 4HK1 - RQ2001 (40.50.60)</t>
        </is>
      </c>
    </row>
    <row r="29" ht="30" customHeight="1">
      <c r="A29" s="45" t="inlineStr">
        <is>
          <t>HH074169</t>
        </is>
      </c>
      <c r="B29" s="45" t="inlineStr">
        <is>
          <t>ISUZU</t>
        </is>
      </c>
      <c r="C29" s="45" t="inlineStr">
        <is>
          <t>4HK1/RT2006</t>
        </is>
      </c>
      <c r="D29" s="45" t="inlineStr">
        <is>
          <t>115</t>
        </is>
      </c>
      <c r="E29" s="45" t="n"/>
      <c r="F29" s="45" t="inlineStr">
        <is>
          <t>Cái</t>
        </is>
      </c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inlineStr">
        <is>
          <t>Thun (ron) nắp cò trên 4HK1 - RT2006 (40.50.60)</t>
        </is>
      </c>
    </row>
    <row r="30" ht="30" customHeight="1">
      <c r="A30" s="43" t="inlineStr">
        <is>
          <t>HH075977</t>
        </is>
      </c>
      <c r="B30" s="43" t="inlineStr">
        <is>
          <t>ISUZU</t>
        </is>
      </c>
      <c r="C30" s="43" t="inlineStr">
        <is>
          <t>6HK1-T/RQ2004</t>
        </is>
      </c>
      <c r="D30" s="43" t="inlineStr">
        <is>
          <t>115</t>
        </is>
      </c>
      <c r="E30" s="43" t="n"/>
      <c r="F30" s="43" t="inlineStr">
        <is>
          <t>Cái</t>
        </is>
      </c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inlineStr">
        <is>
          <t>Thun (ron) nắp cò 6HK1-T (dưới, đời điện) sợi mảnh nhỏ - RQ2004</t>
        </is>
      </c>
    </row>
    <row r="31" ht="30" customHeight="1">
      <c r="A31" s="45" t="inlineStr">
        <is>
          <t>HH074170</t>
        </is>
      </c>
      <c r="B31" s="45" t="inlineStr">
        <is>
          <t>ISUZU</t>
        </is>
      </c>
      <c r="C31" s="45" t="inlineStr">
        <is>
          <t>6HK1/RT2016</t>
        </is>
      </c>
      <c r="D31" s="45" t="inlineStr">
        <is>
          <t>115</t>
        </is>
      </c>
      <c r="E31" s="45" t="n"/>
      <c r="F31" s="45" t="inlineStr">
        <is>
          <t>Cái</t>
        </is>
      </c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inlineStr">
        <is>
          <t>Thun (ron) nắp cò 6HK1 (trên) sợi bản lớn - RT2016</t>
        </is>
      </c>
    </row>
    <row r="32" ht="30" customHeight="1">
      <c r="A32" s="43" t="inlineStr">
        <is>
          <t>HH078753</t>
        </is>
      </c>
      <c r="B32" s="43" t="inlineStr">
        <is>
          <t>ISUZU</t>
        </is>
      </c>
      <c r="C32" s="43" t="inlineStr">
        <is>
          <t>6WG1/RQ2008</t>
        </is>
      </c>
      <c r="D32" s="43" t="inlineStr">
        <is>
          <t>147</t>
        </is>
      </c>
      <c r="E32" s="43" t="n"/>
      <c r="F32" s="43" t="inlineStr">
        <is>
          <t>Cái</t>
        </is>
      </c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inlineStr">
        <is>
          <t>Thun (ron) nắp cò dưới Isuzu 6WG1 - RQ2008</t>
        </is>
      </c>
    </row>
    <row r="33" ht="30" customHeight="1">
      <c r="A33" s="45" t="inlineStr">
        <is>
          <t>HH078163</t>
        </is>
      </c>
      <c r="B33" s="45" t="inlineStr">
        <is>
          <t>ISUZU</t>
        </is>
      </c>
      <c r="C33" s="45" t="inlineStr">
        <is>
          <t>6WG1/RT2020</t>
        </is>
      </c>
      <c r="D33" s="45" t="inlineStr">
        <is>
          <t>147</t>
        </is>
      </c>
      <c r="E33" s="45" t="n"/>
      <c r="F33" s="45" t="inlineStr">
        <is>
          <t>Cái</t>
        </is>
      </c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inlineStr">
        <is>
          <t>Thun (ron) nắp cò trên Isuzu 6WG1 - RT2020</t>
        </is>
      </c>
    </row>
    <row r="34" ht="30" customHeight="1">
      <c r="A34" s="41" t="n"/>
      <c r="B34" s="41" t="n"/>
      <c r="C34" s="42" t="inlineStr">
        <is>
          <t>◆ MAZDA KIA</t>
        </is>
      </c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</row>
    <row r="35" ht="30" customHeight="1">
      <c r="A35" s="45" t="inlineStr">
        <is>
          <t>HH072470</t>
        </is>
      </c>
      <c r="B35" s="45" t="inlineStr">
        <is>
          <t>MAZDA KIA</t>
        </is>
      </c>
      <c r="C35" s="45" t="inlineStr">
        <is>
          <t>J2/RT1701</t>
        </is>
      </c>
      <c r="D35" s="45" t="n"/>
      <c r="E35" s="45" t="n"/>
      <c r="F35" s="45" t="inlineStr">
        <is>
          <t>Cái</t>
        </is>
      </c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inlineStr">
        <is>
          <t>Thun (ron) nắp cò Kia JT/JTA /J2 - RT1701</t>
        </is>
      </c>
    </row>
    <row r="36" ht="30" customHeight="1">
      <c r="A36" s="41" t="n"/>
      <c r="B36" s="41" t="n"/>
      <c r="C36" s="42" t="inlineStr">
        <is>
          <t>◆ KOMATSU</t>
        </is>
      </c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</row>
    <row r="37" ht="30" customHeight="1">
      <c r="A37" s="45" t="inlineStr">
        <is>
          <t>HH074304</t>
        </is>
      </c>
      <c r="B37" s="45" t="inlineStr">
        <is>
          <t>KOMATSU</t>
        </is>
      </c>
      <c r="C37" s="45" t="inlineStr">
        <is>
          <t>4D94/2/RT3012</t>
        </is>
      </c>
      <c r="D37" s="45" t="inlineStr">
        <is>
          <t>94</t>
        </is>
      </c>
      <c r="E37" s="45" t="n"/>
      <c r="F37" s="45" t="inlineStr">
        <is>
          <t>Cái</t>
        </is>
      </c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inlineStr">
        <is>
          <t>Thun (ron) nắp cò Kom 4D94 - 2, RT3012 (30/5.40)</t>
        </is>
      </c>
    </row>
    <row r="38" ht="30" customHeight="1">
      <c r="A38" s="43" t="inlineStr">
        <is>
          <t>HH072463</t>
        </is>
      </c>
      <c r="B38" s="43" t="inlineStr">
        <is>
          <t>KOMATSU</t>
        </is>
      </c>
      <c r="C38" s="43" t="inlineStr">
        <is>
          <t>4D95/S4D95</t>
        </is>
      </c>
      <c r="D38" s="43" t="inlineStr">
        <is>
          <t>95</t>
        </is>
      </c>
      <c r="E38" s="43" t="n"/>
      <c r="F38" s="43" t="inlineStr">
        <is>
          <t>Cái</t>
        </is>
      </c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inlineStr">
        <is>
          <t>Thun (ron) chụp cò KOMATSU 4D95/ S4D95</t>
        </is>
      </c>
    </row>
    <row r="39" ht="30" customHeight="1">
      <c r="A39" s="45" t="inlineStr">
        <is>
          <t>HH072439</t>
        </is>
      </c>
      <c r="B39" s="45" t="inlineStr">
        <is>
          <t>KOMATSU</t>
        </is>
      </c>
      <c r="C39" s="45" t="inlineStr">
        <is>
          <t>4D120/4D130/RT3004</t>
        </is>
      </c>
      <c r="D39" s="45" t="inlineStr">
        <is>
          <t>120</t>
        </is>
      </c>
      <c r="E39" s="45" t="n"/>
      <c r="F39" s="45" t="inlineStr">
        <is>
          <t>Cái</t>
        </is>
      </c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inlineStr">
        <is>
          <t>Thun (ron) nắp cò Komatsu 4D120/4D130 - RT3004 (80.90.100)</t>
        </is>
      </c>
    </row>
    <row r="40" ht="30" customHeight="1">
      <c r="A40" s="41" t="n"/>
      <c r="B40" s="41" t="n"/>
      <c r="C40" s="42" t="inlineStr">
        <is>
          <t>◆ MITSUBISHI</t>
        </is>
      </c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</row>
    <row r="41" ht="30" customHeight="1">
      <c r="A41" s="45" t="inlineStr">
        <is>
          <t>HH072454</t>
        </is>
      </c>
      <c r="B41" s="45" t="inlineStr">
        <is>
          <t>MITSUBISHI</t>
        </is>
      </c>
      <c r="C41" s="45" t="inlineStr">
        <is>
          <t>4D55/4D56/RT5003</t>
        </is>
      </c>
      <c r="D41" s="45" t="inlineStr">
        <is>
          <t>91.1</t>
        </is>
      </c>
      <c r="E41" s="45" t="n"/>
      <c r="F41" s="45" t="inlineStr">
        <is>
          <t>Cái</t>
        </is>
      </c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inlineStr">
        <is>
          <t>Thun (ron) nắp cò Mitsu 4D55/4D56 - RT5003 (25.30.35)</t>
        </is>
      </c>
    </row>
    <row r="42" ht="30" customHeight="1">
      <c r="A42" s="43" t="inlineStr">
        <is>
          <t>HH080490</t>
        </is>
      </c>
      <c r="B42" s="43" t="inlineStr">
        <is>
          <t>MITSUBISHI</t>
        </is>
      </c>
      <c r="C42" s="43" t="inlineStr">
        <is>
          <t>D4CB</t>
        </is>
      </c>
      <c r="D42" s="43" t="inlineStr">
        <is>
          <t>91.1</t>
        </is>
      </c>
      <c r="E42" s="43" t="n"/>
      <c r="F42" s="43" t="inlineStr">
        <is>
          <t>Cái</t>
        </is>
      </c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inlineStr">
        <is>
          <t>Thun (ron) chụp cò D4CB (RT1602)</t>
        </is>
      </c>
    </row>
    <row r="43" ht="30" customHeight="1">
      <c r="A43" s="45" t="inlineStr">
        <is>
          <t>HH080805</t>
        </is>
      </c>
      <c r="B43" s="45" t="inlineStr">
        <is>
          <t>MITSUBISHI</t>
        </is>
      </c>
      <c r="C43" s="45" t="inlineStr">
        <is>
          <t>4M40/RT5005</t>
        </is>
      </c>
      <c r="D43" s="45" t="inlineStr">
        <is>
          <t>95</t>
        </is>
      </c>
      <c r="E43" s="45" t="n"/>
      <c r="F43" s="45" t="inlineStr">
        <is>
          <t>Cái</t>
        </is>
      </c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inlineStr">
        <is>
          <t>Thun (ron) nắp cò Mitsu 4M40 - RT5005 (35.40/5)</t>
        </is>
      </c>
    </row>
    <row r="44" ht="30" customHeight="1">
      <c r="A44" s="43" t="inlineStr">
        <is>
          <t>HH074083</t>
        </is>
      </c>
      <c r="B44" s="43" t="inlineStr">
        <is>
          <t>MITSUBISHI</t>
        </is>
      </c>
      <c r="C44" s="43" t="inlineStr">
        <is>
          <t>S4E/S4E-2/S4K</t>
        </is>
      </c>
      <c r="D44" s="43" t="inlineStr">
        <is>
          <t>98</t>
        </is>
      </c>
      <c r="E44" s="43" t="n"/>
      <c r="F44" s="43" t="inlineStr">
        <is>
          <t>Cái</t>
        </is>
      </c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inlineStr">
        <is>
          <t>Thun (ron) nắp cò S4E / S4E-2/ S4K old</t>
        </is>
      </c>
    </row>
    <row r="45" ht="30" customHeight="1">
      <c r="A45" s="45" t="inlineStr">
        <is>
          <t>HH071442</t>
        </is>
      </c>
      <c r="B45" s="45" t="inlineStr">
        <is>
          <t>MITSUBISHI</t>
        </is>
      </c>
      <c r="C45" s="45" t="inlineStr">
        <is>
          <t>4D31/D4AL/4D30/4D34/4D32/RT5001</t>
        </is>
      </c>
      <c r="D45" s="45" t="inlineStr">
        <is>
          <t>100</t>
        </is>
      </c>
      <c r="E45" s="45" t="n"/>
      <c r="F45" s="45" t="inlineStr">
        <is>
          <t>Cái</t>
        </is>
      </c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inlineStr">
        <is>
          <t>Thun (ron) nắp cò Mitsu 4D31/D4AL/4D30/4D34/4D32 - RT5001</t>
        </is>
      </c>
    </row>
    <row r="46" ht="30" customHeight="1">
      <c r="A46" s="43" t="inlineStr">
        <is>
          <t>HH071586</t>
        </is>
      </c>
      <c r="B46" s="43" t="inlineStr">
        <is>
          <t>MITSUBISHI</t>
        </is>
      </c>
      <c r="C46" s="43" t="inlineStr">
        <is>
          <t>6D31/6D34/RT5013</t>
        </is>
      </c>
      <c r="D46" s="43" t="inlineStr">
        <is>
          <t>104</t>
        </is>
      </c>
      <c r="E46" s="43" t="n"/>
      <c r="F46" s="43" t="inlineStr">
        <is>
          <t>Cái</t>
        </is>
      </c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inlineStr">
        <is>
          <t>Thun (ron) nắp cò Mitsu 6D31/ 6D34 - RT5013 (30.40.50)</t>
        </is>
      </c>
    </row>
    <row r="47" ht="30" customHeight="1">
      <c r="A47" s="45" t="inlineStr">
        <is>
          <t>HH071270</t>
        </is>
      </c>
      <c r="B47" s="45" t="inlineStr">
        <is>
          <t>MITSUBISHI</t>
        </is>
      </c>
      <c r="C47" s="45" t="inlineStr">
        <is>
          <t>6D14/6D15/6D16/2.8ly</t>
        </is>
      </c>
      <c r="D47" s="45" t="inlineStr">
        <is>
          <t>110</t>
        </is>
      </c>
      <c r="E47" s="45" t="n"/>
      <c r="F47" s="45" t="inlineStr">
        <is>
          <t>Cái</t>
        </is>
      </c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inlineStr">
        <is>
          <t>Thun (ron) chụp cò 6D14/6D15/6D16 (thun trơn dẹt) dầy 2.8ly</t>
        </is>
      </c>
    </row>
    <row r="48" ht="30" customHeight="1">
      <c r="A48" s="43" t="inlineStr">
        <is>
          <t>HH072705</t>
        </is>
      </c>
      <c r="B48" s="43" t="inlineStr">
        <is>
          <t>MITSUBISHI</t>
        </is>
      </c>
      <c r="C48" s="43" t="inlineStr">
        <is>
          <t>6D14/6D16/RT5043</t>
        </is>
      </c>
      <c r="D48" s="43" t="inlineStr">
        <is>
          <t>110</t>
        </is>
      </c>
      <c r="E48" s="43" t="n"/>
      <c r="F48" s="43" t="inlineStr">
        <is>
          <t>Cái</t>
        </is>
      </c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inlineStr">
        <is>
          <t>Thun (ron) nắp cò 6D14/ 6D16 đời có lỗ, thun chữ U - RT5043</t>
        </is>
      </c>
    </row>
    <row r="49" ht="30" customHeight="1">
      <c r="A49" s="45" t="inlineStr">
        <is>
          <t>HH081599</t>
        </is>
      </c>
      <c r="B49" s="45" t="inlineStr">
        <is>
          <t>MITSUBISHI</t>
        </is>
      </c>
      <c r="C49" s="45" t="inlineStr">
        <is>
          <t>6D20/6D22/6D24/4</t>
        </is>
      </c>
      <c r="D49" s="45" t="inlineStr">
        <is>
          <t>130</t>
        </is>
      </c>
      <c r="E49" s="45" t="n"/>
      <c r="F49" s="45" t="inlineStr">
        <is>
          <t>Bộ</t>
        </is>
      </c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inlineStr">
        <is>
          <t>Thun (ron) chụp cò 6D20/6D22/6D24 đời có 4 lỗ (bộ 6 cái)</t>
        </is>
      </c>
    </row>
    <row r="50" ht="30" customHeight="1">
      <c r="A50" s="41" t="n"/>
      <c r="B50" s="41" t="n"/>
      <c r="C50" s="42" t="inlineStr">
        <is>
          <t>◆ HYUNDAI</t>
        </is>
      </c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</row>
    <row r="51" ht="30" customHeight="1">
      <c r="A51" s="45" t="inlineStr">
        <is>
          <t>HH071406</t>
        </is>
      </c>
      <c r="B51" s="45" t="inlineStr">
        <is>
          <t>HYUNDAI</t>
        </is>
      </c>
      <c r="C51" s="45" t="inlineStr">
        <is>
          <t>6D22/6D24/RT5012</t>
        </is>
      </c>
      <c r="D51" s="45" t="inlineStr">
        <is>
          <t>130</t>
        </is>
      </c>
      <c r="E51" s="45" t="n"/>
      <c r="F51" s="45" t="inlineStr">
        <is>
          <t>Bộ</t>
        </is>
      </c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inlineStr">
        <is>
          <t>Thun (ron) nắp cò 6D22/ 6D24 (đời thông dụng, sợi trơn) (bộ 6 cái) - RT5012</t>
        </is>
      </c>
    </row>
    <row r="52" ht="30" customHeight="1">
      <c r="A52" s="41" t="n"/>
      <c r="B52" s="41" t="n"/>
      <c r="C52" s="42" t="inlineStr">
        <is>
          <t>◆ CUMMINS</t>
        </is>
      </c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</row>
    <row r="53" ht="30" customHeight="1">
      <c r="A53" s="45" t="inlineStr">
        <is>
          <t>HH072471</t>
        </is>
      </c>
      <c r="B53" s="45" t="inlineStr">
        <is>
          <t>CUMMINS</t>
        </is>
      </c>
      <c r="C53" s="45" t="inlineStr">
        <is>
          <t>4BT/4D102/S4D102/RT3013</t>
        </is>
      </c>
      <c r="D53" s="45" t="inlineStr">
        <is>
          <t>102</t>
        </is>
      </c>
      <c r="E53" s="45" t="n"/>
      <c r="F53" s="45" t="inlineStr">
        <is>
          <t>Bộ 4c</t>
        </is>
      </c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inlineStr">
        <is>
          <t>Thun (ron) nắp cò Cum 4BT/4D102/S4D102 - RT3013 (50.60.70)</t>
        </is>
      </c>
    </row>
    <row r="54" ht="30" customHeight="1">
      <c r="A54" s="43" t="inlineStr">
        <is>
          <t>HH072188</t>
        </is>
      </c>
      <c r="B54" s="43" t="inlineStr">
        <is>
          <t>CUMMINS</t>
        </is>
      </c>
      <c r="C54" s="43" t="inlineStr">
        <is>
          <t>6BT/6D102/S6D102/RT3013</t>
        </is>
      </c>
      <c r="D54" s="43" t="inlineStr">
        <is>
          <t>102</t>
        </is>
      </c>
      <c r="E54" s="43" t="n"/>
      <c r="F54" s="43" t="inlineStr">
        <is>
          <t>Bộ 6c</t>
        </is>
      </c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inlineStr">
        <is>
          <t>Thun (ron) nắp cò Cum 6BT/ 6D102/ S6D102 - RT3013</t>
        </is>
      </c>
    </row>
    <row r="55" ht="30" customHeight="1">
      <c r="A55" s="45" t="inlineStr">
        <is>
          <t>HH082329</t>
        </is>
      </c>
      <c r="B55" s="45" t="inlineStr">
        <is>
          <t>CUMMINS</t>
        </is>
      </c>
      <c r="C55" s="45" t="inlineStr">
        <is>
          <t>6D107/S6D107/QSB6.7/RQ3001</t>
        </is>
      </c>
      <c r="D55" s="45" t="inlineStr">
        <is>
          <t>107</t>
        </is>
      </c>
      <c r="E55" s="45" t="n"/>
      <c r="F55" s="45" t="inlineStr">
        <is>
          <t>Cái</t>
        </is>
      </c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inlineStr">
        <is>
          <t>Thun (ron) nắp cò 6D107 / S6D107 / QSB6.7 - RQ3001</t>
        </is>
      </c>
    </row>
    <row r="56" ht="30" customHeight="1">
      <c r="A56" s="43" t="inlineStr">
        <is>
          <t>HH082328</t>
        </is>
      </c>
      <c r="B56" s="43" t="inlineStr">
        <is>
          <t>CUMMINS</t>
        </is>
      </c>
      <c r="C56" s="43" t="inlineStr">
        <is>
          <t>6D107/S6D107/QSB6.7/RT3007</t>
        </is>
      </c>
      <c r="D56" s="43" t="inlineStr">
        <is>
          <t>107</t>
        </is>
      </c>
      <c r="E56" s="43" t="n"/>
      <c r="F56" s="43" t="inlineStr">
        <is>
          <t>Cái</t>
        </is>
      </c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inlineStr">
        <is>
          <t>Thun (ron) nắp cò 6D107 / S6D107 / QSB6.7 - RT3007</t>
        </is>
      </c>
    </row>
    <row r="57" ht="30" customHeight="1">
      <c r="A57" s="45" t="inlineStr">
        <is>
          <t>HH080606</t>
        </is>
      </c>
      <c r="B57" s="45" t="inlineStr">
        <is>
          <t>CUMMINS</t>
        </is>
      </c>
      <c r="C57" s="45" t="inlineStr">
        <is>
          <t>6D114-T/S6D114/6L/RQ3005</t>
        </is>
      </c>
      <c r="D57" s="45" t="inlineStr">
        <is>
          <t>114</t>
        </is>
      </c>
      <c r="E57" s="45" t="n"/>
      <c r="F57" s="45" t="inlineStr">
        <is>
          <t>Cái</t>
        </is>
      </c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inlineStr">
        <is>
          <t>Thun (ron) nắp cò dưới (thun nhỏ) 6D114-T/ S6D114/6L (6CT-24 sp), RQ3005</t>
        </is>
      </c>
    </row>
    <row r="58" ht="30" customHeight="1">
      <c r="A58" s="43" t="inlineStr">
        <is>
          <t>HH080605</t>
        </is>
      </c>
      <c r="B58" s="43" t="inlineStr">
        <is>
          <t>CUMMINS</t>
        </is>
      </c>
      <c r="C58" s="43" t="inlineStr">
        <is>
          <t>6D114-T/S6D114/6L/RT3018</t>
        </is>
      </c>
      <c r="D58" s="43" t="inlineStr">
        <is>
          <t>114</t>
        </is>
      </c>
      <c r="E58" s="43" t="n"/>
      <c r="F58" s="43" t="inlineStr">
        <is>
          <t>Cái</t>
        </is>
      </c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inlineStr">
        <is>
          <t>Thun (ron) nắp cò trên (thun lớn) 6D114-T/ S6D114/ 6L (6CT-24 sp), RT3018</t>
        </is>
      </c>
    </row>
    <row r="59" ht="30" customHeight="1">
      <c r="A59" s="45" t="inlineStr">
        <is>
          <t>HH079019</t>
        </is>
      </c>
      <c r="B59" s="45" t="inlineStr">
        <is>
          <t>CUMMINS</t>
        </is>
      </c>
      <c r="C59" s="45" t="inlineStr">
        <is>
          <t>NT855</t>
        </is>
      </c>
      <c r="D59" s="45" t="inlineStr">
        <is>
          <t>139.7</t>
        </is>
      </c>
      <c r="E59" s="45" t="n"/>
      <c r="F59" s="45" t="inlineStr">
        <is>
          <t>Bộ 3c</t>
        </is>
      </c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inlineStr">
        <is>
          <t>Thun (ron) chụp cò NT855 (cao su + thép)</t>
        </is>
      </c>
    </row>
    <row r="60" ht="30" customHeight="1">
      <c r="A60" s="43" t="inlineStr">
        <is>
          <t>HH082993</t>
        </is>
      </c>
      <c r="B60" s="43" t="inlineStr">
        <is>
          <t>CUMMINS</t>
        </is>
      </c>
      <c r="C60" s="43" t="inlineStr">
        <is>
          <t>ISF2.8/RT9015</t>
        </is>
      </c>
      <c r="D60" s="43" t="n"/>
      <c r="E60" s="43" t="n"/>
      <c r="F60" s="43" t="inlineStr">
        <is>
          <t>Cái</t>
        </is>
      </c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inlineStr">
        <is>
          <t>Thun (ron) nắp cò Cummins ISF2.8 - RT9015</t>
        </is>
      </c>
    </row>
    <row r="61" ht="30" customHeight="1">
      <c r="A61" s="45" t="inlineStr">
        <is>
          <t>HH083019</t>
        </is>
      </c>
      <c r="B61" s="45" t="inlineStr">
        <is>
          <t>CUMMINS</t>
        </is>
      </c>
      <c r="C61" s="45" t="inlineStr">
        <is>
          <t>ISF3.8/RT9016</t>
        </is>
      </c>
      <c r="D61" s="45" t="inlineStr">
        <is>
          <t>102</t>
        </is>
      </c>
      <c r="E61" s="45" t="n"/>
      <c r="F61" s="45" t="inlineStr">
        <is>
          <t>Cái</t>
        </is>
      </c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inlineStr">
        <is>
          <t>Thun (ron) nắp cò Cummins ISF3.8 - RT9016</t>
        </is>
      </c>
    </row>
    <row r="62" ht="30" customHeight="1">
      <c r="A62" s="41" t="n"/>
      <c r="B62" s="41" t="n"/>
      <c r="C62" s="42" t="inlineStr">
        <is>
          <t>◆ DOOSAN/DAEWOO</t>
        </is>
      </c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</row>
    <row r="63" ht="30" customHeight="1">
      <c r="A63" s="45" t="inlineStr">
        <is>
          <t>HH082990</t>
        </is>
      </c>
      <c r="B63" s="45" t="inlineStr">
        <is>
          <t>DOOSAN/DAEWOO</t>
        </is>
      </c>
      <c r="C63" s="45" t="inlineStr">
        <is>
          <t>DL06</t>
        </is>
      </c>
      <c r="D63" s="45" t="inlineStr">
        <is>
          <t>100</t>
        </is>
      </c>
      <c r="E63" s="45" t="n"/>
      <c r="F63" s="45" t="inlineStr">
        <is>
          <t>Cái</t>
        </is>
      </c>
      <c r="G63" s="45" t="n"/>
      <c r="H63" s="45" t="n"/>
      <c r="I63" s="45" t="n"/>
      <c r="J63" s="45" t="n"/>
      <c r="K63" s="45" t="n"/>
      <c r="L63" s="45" t="n"/>
      <c r="M63" s="45" t="inlineStr">
        <is>
          <t>RT10003</t>
        </is>
      </c>
      <c r="N63" s="45" t="n"/>
      <c r="O63" s="45" t="inlineStr">
        <is>
          <t>Thun (ron) nắp cò DL06 (sợi nhiều nếp gấp cong) - RT10003</t>
        </is>
      </c>
    </row>
    <row r="64" ht="30" customHeight="1">
      <c r="A64" s="43" t="inlineStr">
        <is>
          <t>HH082991</t>
        </is>
      </c>
      <c r="B64" s="43" t="inlineStr">
        <is>
          <t>DOOSAN/DAEWOO</t>
        </is>
      </c>
      <c r="C64" s="43" t="inlineStr">
        <is>
          <t>DL06/RJ9600</t>
        </is>
      </c>
      <c r="D64" s="43" t="inlineStr">
        <is>
          <t>100</t>
        </is>
      </c>
      <c r="E64" s="43" t="n"/>
      <c r="F64" s="43" t="inlineStr">
        <is>
          <t>Cái</t>
        </is>
      </c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inlineStr">
        <is>
          <t>Thun (ron) nắp cò DL06 (sợi nhiều lỗ, amiang) - RJ9600</t>
        </is>
      </c>
    </row>
    <row r="65" ht="30" customHeight="1">
      <c r="A65" s="45" t="inlineStr">
        <is>
          <t>HH082992</t>
        </is>
      </c>
      <c r="B65" s="45" t="inlineStr">
        <is>
          <t>DOOSAN/DAEWOO</t>
        </is>
      </c>
      <c r="C65" s="45" t="inlineStr">
        <is>
          <t>DL08/RT1501</t>
        </is>
      </c>
      <c r="D65" s="45" t="inlineStr">
        <is>
          <t>108</t>
        </is>
      </c>
      <c r="E65" s="45" t="n"/>
      <c r="F65" s="45" t="inlineStr">
        <is>
          <t>Cái</t>
        </is>
      </c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inlineStr">
        <is>
          <t>Thun (ron) nắp cò DL08 (sợi nhiều lỗ, amiang) - RT1501</t>
        </is>
      </c>
    </row>
    <row r="66" ht="30" customHeight="1">
      <c r="A66" s="43" t="inlineStr">
        <is>
          <t>HH073549</t>
        </is>
      </c>
      <c r="B66" s="43" t="inlineStr">
        <is>
          <t>DOOSAN/DAEWOO</t>
        </is>
      </c>
      <c r="C66" s="43" t="inlineStr">
        <is>
          <t>D1146/DE08</t>
        </is>
      </c>
      <c r="D66" s="43" t="inlineStr">
        <is>
          <t>111</t>
        </is>
      </c>
      <c r="E66" s="43" t="n"/>
      <c r="F66" s="43" t="inlineStr">
        <is>
          <t>Bộ</t>
        </is>
      </c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inlineStr">
        <is>
          <t>Thun (ron) nắp cò D1146/DE08</t>
        </is>
      </c>
    </row>
    <row r="67" ht="30" customHeight="1">
      <c r="A67" s="45" t="inlineStr">
        <is>
          <t>HH072720</t>
        </is>
      </c>
      <c r="B67" s="45" t="inlineStr">
        <is>
          <t>DOOSAN/DAEWOO</t>
        </is>
      </c>
      <c r="C67" s="45" t="inlineStr">
        <is>
          <t>D2366/DE12/RT5102</t>
        </is>
      </c>
      <c r="D67" s="45" t="inlineStr">
        <is>
          <t>123</t>
        </is>
      </c>
      <c r="E67" s="45" t="n"/>
      <c r="F67" s="45" t="inlineStr">
        <is>
          <t>Cái</t>
        </is>
      </c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inlineStr">
        <is>
          <t>Thun (ron) nắp cò D2366/DE12 - RT5102 (75.85.95)</t>
        </is>
      </c>
    </row>
    <row r="68" ht="30" customHeight="1">
      <c r="A68" s="43" t="inlineStr">
        <is>
          <t>HH078055</t>
        </is>
      </c>
      <c r="B68" s="43" t="inlineStr">
        <is>
          <t>DOOSAN/DAEWOO</t>
        </is>
      </c>
      <c r="C68" s="43" t="inlineStr">
        <is>
          <t>DL08/DV11/RT5104</t>
        </is>
      </c>
      <c r="D68" s="43" t="inlineStr">
        <is>
          <t>128</t>
        </is>
      </c>
      <c r="E68" s="43" t="n"/>
      <c r="F68" s="43" t="inlineStr">
        <is>
          <t>Cái</t>
        </is>
      </c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inlineStr">
        <is>
          <t>Thun (ron) nắp cò DL08/DV11 (sợi nhiều nếp cong) - RT5104</t>
        </is>
      </c>
    </row>
    <row r="69" ht="30" customHeight="1">
      <c r="A69" s="41" t="n"/>
      <c r="B69" s="41" t="n"/>
      <c r="C69" s="42" t="inlineStr">
        <is>
          <t>◆ YANMAR</t>
        </is>
      </c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</row>
    <row r="70" ht="30" customHeight="1">
      <c r="A70" s="43" t="inlineStr">
        <is>
          <t>HH074068</t>
        </is>
      </c>
      <c r="B70" s="43" t="inlineStr">
        <is>
          <t>YANMAR</t>
        </is>
      </c>
      <c r="C70" s="43" t="inlineStr">
        <is>
          <t>4TNE84/4TNV84/4TN84/4D84</t>
        </is>
      </c>
      <c r="D70" s="43" t="inlineStr">
        <is>
          <t>84</t>
        </is>
      </c>
      <c r="E70" s="43" t="n"/>
      <c r="F70" s="43" t="inlineStr">
        <is>
          <t>Cái</t>
        </is>
      </c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inlineStr">
        <is>
          <t>Thun (ron) nắp cò  4TNE84/4TNV84/4TN84/4D84</t>
        </is>
      </c>
    </row>
    <row r="71" ht="30" customHeight="1">
      <c r="A71" s="45" t="inlineStr">
        <is>
          <t>HH074070</t>
        </is>
      </c>
      <c r="B71" s="45" t="inlineStr">
        <is>
          <t>YANMAR</t>
        </is>
      </c>
      <c r="C71" s="45" t="inlineStr">
        <is>
          <t>4TNE92/4D92E/4TNE94/4D94E/4D98E/4TNE98</t>
        </is>
      </c>
      <c r="D71" s="45" t="inlineStr">
        <is>
          <t>94</t>
        </is>
      </c>
      <c r="E71" s="45" t="n"/>
      <c r="F71" s="45" t="inlineStr">
        <is>
          <t>Cái</t>
        </is>
      </c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inlineStr">
        <is>
          <t>Thun (ron) nắp cò 4TNE92/4D92E/4TNE94/4D94E/4D98E/4TNE98</t>
        </is>
      </c>
    </row>
    <row r="72" ht="30" customHeight="1">
      <c r="A72" s="43" t="inlineStr">
        <is>
          <t>HH074073</t>
        </is>
      </c>
      <c r="B72" s="43" t="inlineStr">
        <is>
          <t>YANMAR</t>
        </is>
      </c>
      <c r="C72" s="43" t="inlineStr">
        <is>
          <t>4TNV94/4TNV98/RT3104</t>
        </is>
      </c>
      <c r="D72" s="43" t="inlineStr">
        <is>
          <t>94</t>
        </is>
      </c>
      <c r="E72" s="43" t="n"/>
      <c r="F72" s="43" t="inlineStr">
        <is>
          <t>Cái</t>
        </is>
      </c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inlineStr">
        <is>
          <t>Thun (ron) nắp cò Yan 4TNV94/4TNV98 - RT3104</t>
        </is>
      </c>
    </row>
    <row r="73" ht="30" customHeight="1">
      <c r="A73" s="45" t="inlineStr">
        <is>
          <t>HH075886</t>
        </is>
      </c>
      <c r="B73" s="45" t="inlineStr">
        <is>
          <t>YANMAR</t>
        </is>
      </c>
      <c r="C73" s="45" t="inlineStr">
        <is>
          <t>3TN100</t>
        </is>
      </c>
      <c r="D73" s="45" t="inlineStr">
        <is>
          <t>100</t>
        </is>
      </c>
      <c r="E73" s="45" t="n"/>
      <c r="F73" s="45" t="inlineStr">
        <is>
          <t>Cái</t>
        </is>
      </c>
      <c r="G73" s="45" t="n"/>
      <c r="H73" s="45" t="n"/>
      <c r="I73" s="45" t="n"/>
      <c r="J73" s="45" t="n"/>
      <c r="K73" s="45" t="n"/>
      <c r="L73" s="45" t="n"/>
      <c r="M73" s="45" t="inlineStr">
        <is>
          <t>3TNE100</t>
        </is>
      </c>
      <c r="N73" s="45" t="n"/>
      <c r="O73" s="45" t="inlineStr">
        <is>
          <t>Thun (ron) chụp cò 3TN100/ 3TNE100</t>
        </is>
      </c>
    </row>
    <row r="74" ht="30" customHeight="1">
      <c r="A74" s="41" t="n"/>
      <c r="B74" s="41" t="n"/>
      <c r="C74" s="42" t="inlineStr">
        <is>
          <t>◆ KUBOTA</t>
        </is>
      </c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</row>
    <row r="75" ht="30" customHeight="1">
      <c r="A75" s="45" t="inlineStr">
        <is>
          <t>HH082988</t>
        </is>
      </c>
      <c r="B75" s="45" t="inlineStr">
        <is>
          <t>KUBOTA</t>
        </is>
      </c>
      <c r="C75" s="45" t="inlineStr">
        <is>
          <t>4D87/V2203/RT4103</t>
        </is>
      </c>
      <c r="D75" s="45" t="inlineStr">
        <is>
          <t>87</t>
        </is>
      </c>
      <c r="E75" s="45" t="n"/>
      <c r="F75" s="45" t="inlineStr">
        <is>
          <t>Cái</t>
        </is>
      </c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inlineStr">
        <is>
          <t>Thun (ron) nắp cò 4D87/V2203 (sợi tròn) - RT4103</t>
        </is>
      </c>
    </row>
    <row r="76" ht="30" customHeight="1">
      <c r="A76" s="41" t="n"/>
      <c r="B76" s="41" t="n"/>
      <c r="C76" s="42" t="inlineStr">
        <is>
          <t>◆ (chưa rõ hãng)</t>
        </is>
      </c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</row>
    <row r="77" ht="30" customHeight="1">
      <c r="A77" s="45" t="inlineStr">
        <is>
          <t>HH074076</t>
        </is>
      </c>
      <c r="B77" s="45" t="n"/>
      <c r="C77" s="45" t="inlineStr">
        <is>
          <t>3TNE88/3TNE84/RT3102</t>
        </is>
      </c>
      <c r="D77" s="45" t="n"/>
      <c r="E77" s="45" t="n"/>
      <c r="F77" s="45" t="inlineStr">
        <is>
          <t>Cái</t>
        </is>
      </c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inlineStr">
        <is>
          <t>Thun (ron) nắp cò 3TNE88/ 3TNE84 (3D84-2/-3) - RT3102 (25.30/5)</t>
        </is>
      </c>
    </row>
    <row r="78" ht="30" customHeight="1">
      <c r="A78" s="43" t="inlineStr">
        <is>
          <t>HH081598</t>
        </is>
      </c>
      <c r="B78" s="43" t="n"/>
      <c r="C78" s="43" t="inlineStr">
        <is>
          <t>4D107/S4D107</t>
        </is>
      </c>
      <c r="D78" s="43" t="n"/>
      <c r="E78" s="43" t="n"/>
      <c r="F78" s="43" t="inlineStr">
        <is>
          <t>Cái</t>
        </is>
      </c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inlineStr">
        <is>
          <t>Thun (ron) chụp cò (DƯỚI) 4D107 / S4D107 (RQ3003)</t>
        </is>
      </c>
    </row>
    <row r="79" ht="30" customHeight="1">
      <c r="A79" s="45" t="inlineStr">
        <is>
          <t>HH079321</t>
        </is>
      </c>
      <c r="B79" s="45" t="n"/>
      <c r="C79" s="45" t="inlineStr">
        <is>
          <t>4D107/S4D107</t>
        </is>
      </c>
      <c r="D79" s="45" t="n"/>
      <c r="E79" s="45" t="n"/>
      <c r="F79" s="45" t="inlineStr">
        <is>
          <t>Cái</t>
        </is>
      </c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inlineStr">
        <is>
          <t>Thun (ron) chụp cò (TRÊN) 4D107 / S4D107 (RT3015)</t>
        </is>
      </c>
    </row>
    <row r="80" ht="30" customHeight="1">
      <c r="A80" s="43" t="inlineStr">
        <is>
          <t>HH0656</t>
        </is>
      </c>
      <c r="B80" s="43" t="n"/>
      <c r="C80" s="43" t="inlineStr">
        <is>
          <t>MC13/13</t>
        </is>
      </c>
      <c r="D80" s="43" t="n"/>
      <c r="E80" s="43" t="n"/>
      <c r="F80" s="43" t="inlineStr">
        <is>
          <t>Cái</t>
        </is>
      </c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inlineStr">
        <is>
          <t>Thun (ron) nắp cò MAN MC13/ MAXXFORCE 13</t>
        </is>
      </c>
    </row>
  </sheetData>
  <autoFilter ref="A2:O80"/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ySplit="2" topLeftCell="A3" activePane="bottomLeft" state="frozen"/>
      <selection activeCell="A1" sqref="A1"/>
      <selection pane="bottomLeft" activeCell="F904" sqref="F904"/>
    </sheetView>
  </sheetViews>
  <sheetFormatPr baseColWidth="8" defaultColWidth="8.676190476190479" defaultRowHeight="15"/>
  <cols>
    <col width="24" customWidth="1" min="3" max="3"/>
    <col width="46" customWidth="1" min="16" max="16"/>
  </cols>
  <sheetData>
    <row r="1" ht="15.75" customHeight="1">
      <c r="A1" s="46" t="inlineStr">
        <is>
          <t>⭕ PHỚT ĐẦU TRỤC CƠ — dữ liệu mới nhất</t>
        </is>
      </c>
    </row>
    <row r="2">
      <c r="A2" s="47" t="inlineStr">
        <is>
          <t>Mã HH</t>
        </is>
      </c>
      <c r="B2" s="47" t="inlineStr">
        <is>
          <t>Hãng</t>
        </is>
      </c>
      <c r="C2" s="47" t="inlineStr">
        <is>
          <t>Mã ĐC</t>
        </is>
      </c>
      <c r="D2" s="47" t="inlineStr">
        <is>
          <t>ĐK</t>
        </is>
      </c>
      <c r="E2" s="47" t="inlineStr">
        <is>
          <t>Kích thước</t>
        </is>
      </c>
      <c r="F2" s="47" t="inlineStr">
        <is>
          <t>Thương hiệu</t>
        </is>
      </c>
      <c r="G2" s="47" t="inlineStr">
        <is>
          <t>ĐVT</t>
        </is>
      </c>
      <c r="H2" s="47" t="inlineStr">
        <is>
          <t>Vốn</t>
        </is>
      </c>
      <c r="I2" s="47" t="inlineStr">
        <is>
          <t>VIP</t>
        </is>
      </c>
      <c r="J2" s="47" t="inlineStr">
        <is>
          <t>Ưu đãi</t>
        </is>
      </c>
      <c r="K2" s="47" t="inlineStr">
        <is>
          <t>Đại lý</t>
        </is>
      </c>
      <c r="L2" s="47" t="inlineStr">
        <is>
          <t>Gara</t>
        </is>
      </c>
      <c r="M2" s="47" t="inlineStr">
        <is>
          <t>Tồn</t>
        </is>
      </c>
      <c r="N2" s="47" t="inlineStr">
        <is>
          <t>PARNO</t>
        </is>
      </c>
      <c r="O2" s="47" t="inlineStr">
        <is>
          <t>Ghi chú</t>
        </is>
      </c>
      <c r="P2" s="47" t="inlineStr">
        <is>
          <t>Tên đầy đủ</t>
        </is>
      </c>
    </row>
    <row r="3">
      <c r="A3" s="48" t="n"/>
      <c r="B3" s="48" t="n"/>
      <c r="C3" s="49" t="inlineStr">
        <is>
          <t>◆ HINO</t>
        </is>
      </c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</row>
    <row r="4">
      <c r="A4" s="34" t="inlineStr">
        <is>
          <t>HH074150</t>
        </is>
      </c>
      <c r="B4" s="34" t="inlineStr">
        <is>
          <t>HINO</t>
        </is>
      </c>
      <c r="C4" s="34" t="inlineStr">
        <is>
          <t>H07C/H06C/EH500/EH700</t>
        </is>
      </c>
      <c r="D4" s="34" t="inlineStr">
        <is>
          <t>110</t>
        </is>
      </c>
      <c r="E4" s="34" t="inlineStr">
        <is>
          <t>65-88-12/19</t>
        </is>
      </c>
      <c r="F4" s="34" t="inlineStr">
        <is>
          <t>DF</t>
        </is>
      </c>
      <c r="G4" s="34" t="inlineStr">
        <is>
          <t>Cái</t>
        </is>
      </c>
      <c r="H4" s="34" t="n"/>
      <c r="I4" s="34" t="n"/>
      <c r="J4" s="34" t="n"/>
      <c r="K4" s="34" t="n"/>
      <c r="L4" s="34" t="n"/>
      <c r="M4" s="34" t="n"/>
      <c r="N4" s="34" t="n"/>
      <c r="O4" s="34" t="n"/>
      <c r="P4" s="34" t="inlineStr">
        <is>
          <t>Phớt đầu H07C/H06C/EH500/EH700 (65-88-12/19R) - DF</t>
        </is>
      </c>
    </row>
    <row r="5">
      <c r="A5" s="32" t="inlineStr">
        <is>
          <t>HH082540</t>
        </is>
      </c>
      <c r="B5" s="32" t="inlineStr">
        <is>
          <t>HINO</t>
        </is>
      </c>
      <c r="C5" s="32" t="inlineStr">
        <is>
          <t>J05E/J08E/J05C/J08C</t>
        </is>
      </c>
      <c r="D5" s="32" t="inlineStr">
        <is>
          <t>112</t>
        </is>
      </c>
      <c r="E5" s="32" t="inlineStr">
        <is>
          <t>79-114-15</t>
        </is>
      </c>
      <c r="F5" s="32" t="inlineStr">
        <is>
          <t>DF/MSK</t>
        </is>
      </c>
      <c r="G5" s="32" t="inlineStr">
        <is>
          <t>Cái</t>
        </is>
      </c>
      <c r="H5" s="32" t="n"/>
      <c r="I5" s="50" t="n">
        <v>75000</v>
      </c>
      <c r="J5" s="50" t="n">
        <v>85000</v>
      </c>
      <c r="K5" s="50" t="n">
        <v>95000</v>
      </c>
      <c r="L5" s="32" t="n"/>
      <c r="M5" s="32" t="n"/>
      <c r="N5" s="32" t="inlineStr">
        <is>
          <t>79-114-15</t>
        </is>
      </c>
      <c r="O5" s="32" t="n"/>
      <c r="P5" s="32" t="inlineStr">
        <is>
          <t>Phớt đầu (Front) Hino J05E/J08E/J05C/J08C (79-114-15) - DF/MSK</t>
        </is>
      </c>
    </row>
    <row r="6">
      <c r="A6" s="34" t="inlineStr">
        <is>
          <t>HH082922</t>
        </is>
      </c>
      <c r="B6" s="34" t="inlineStr">
        <is>
          <t>HINO</t>
        </is>
      </c>
      <c r="C6" s="34" t="inlineStr">
        <is>
          <t>P11C</t>
        </is>
      </c>
      <c r="D6" s="34" t="inlineStr">
        <is>
          <t>122</t>
        </is>
      </c>
      <c r="E6" s="34" t="inlineStr">
        <is>
          <t>96*131</t>
        </is>
      </c>
      <c r="F6" s="34" t="inlineStr">
        <is>
          <t>NICE IN</t>
        </is>
      </c>
      <c r="G6" s="34" t="inlineStr">
        <is>
          <t>Bộ</t>
        </is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inlineStr">
        <is>
          <t>Ron bộ P11C - NEW thép (khác thun cò, phớt đầu 96*131)- NICE IN</t>
        </is>
      </c>
    </row>
    <row r="7">
      <c r="A7" s="32" t="inlineStr">
        <is>
          <t>HH076749</t>
        </is>
      </c>
      <c r="B7" s="32" t="inlineStr">
        <is>
          <t>HINO</t>
        </is>
      </c>
      <c r="C7" s="32" t="inlineStr">
        <is>
          <t>P11C</t>
        </is>
      </c>
      <c r="D7" s="32" t="inlineStr">
        <is>
          <t>122</t>
        </is>
      </c>
      <c r="E7" s="32" t="inlineStr">
        <is>
          <t>75*100</t>
        </is>
      </c>
      <c r="F7" s="32" t="inlineStr">
        <is>
          <t>MASAKO</t>
        </is>
      </c>
      <c r="G7" s="32" t="inlineStr">
        <is>
          <t>Bộ</t>
        </is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inlineStr">
        <is>
          <t>Ron bộ P11C - OLD (phớt đầu 75*100) thép - MASAKO</t>
        </is>
      </c>
    </row>
    <row r="8">
      <c r="A8" s="34" t="inlineStr">
        <is>
          <t>HH079637</t>
        </is>
      </c>
      <c r="B8" s="34" t="inlineStr">
        <is>
          <t>HINO</t>
        </is>
      </c>
      <c r="C8" s="34" t="inlineStr">
        <is>
          <t>P11C/F17E/F20E/K13C/E13C</t>
        </is>
      </c>
      <c r="D8" s="34" t="inlineStr">
        <is>
          <t>122</t>
        </is>
      </c>
      <c r="E8" s="34" t="inlineStr">
        <is>
          <t>96*131*13/15</t>
        </is>
      </c>
      <c r="F8" s="34" t="inlineStr">
        <is>
          <t>MASAKO</t>
        </is>
      </c>
      <c r="G8" s="34" t="inlineStr">
        <is>
          <t>Cái</t>
        </is>
      </c>
      <c r="H8" s="34" t="n"/>
      <c r="I8" s="51" t="n">
        <v>150000</v>
      </c>
      <c r="J8" s="51" t="n">
        <v>160000</v>
      </c>
      <c r="K8" s="51" t="n">
        <v>170000</v>
      </c>
      <c r="L8" s="34" t="n"/>
      <c r="M8" s="34" t="n"/>
      <c r="N8" s="34" t="inlineStr">
        <is>
          <t>BZ5221E</t>
        </is>
      </c>
      <c r="O8" s="34" t="n"/>
      <c r="P8" s="34" t="inlineStr">
        <is>
          <t>Phớt đầu trục cơ P11C/F17E/F20E/K13C/E13C (BZ5221E)/ 96*131*13/15 - MASAKO</t>
        </is>
      </c>
    </row>
    <row r="9">
      <c r="A9" s="32" t="inlineStr">
        <is>
          <t>HH079804</t>
        </is>
      </c>
      <c r="B9" s="32" t="inlineStr">
        <is>
          <t>HINO</t>
        </is>
      </c>
      <c r="C9" s="32" t="inlineStr">
        <is>
          <t>F17C/EF750/F20C/V25C</t>
        </is>
      </c>
      <c r="D9" s="32" t="inlineStr">
        <is>
          <t>139</t>
        </is>
      </c>
      <c r="E9" s="32" t="inlineStr">
        <is>
          <t>96*124*14/23</t>
        </is>
      </c>
      <c r="F9" s="32" t="inlineStr">
        <is>
          <t>MASAKO</t>
        </is>
      </c>
      <c r="G9" s="32" t="inlineStr">
        <is>
          <t>Cái</t>
        </is>
      </c>
      <c r="H9" s="32" t="n"/>
      <c r="I9" s="50" t="n">
        <v>50000</v>
      </c>
      <c r="J9" s="50" t="n">
        <v>60000</v>
      </c>
      <c r="K9" s="50" t="n">
        <v>70000</v>
      </c>
      <c r="L9" s="32" t="n"/>
      <c r="M9" s="32" t="n"/>
      <c r="N9" s="32" t="n"/>
      <c r="O9" s="32" t="n"/>
      <c r="P9" s="32" t="inlineStr">
        <is>
          <t>Phớt đầu trục cơ F17C/ EF750/ F20C/ V25C/ 96*124*14/23 - MASAKO</t>
        </is>
      </c>
    </row>
    <row r="10">
      <c r="A10" s="48" t="n"/>
      <c r="B10" s="48" t="n"/>
      <c r="C10" s="49" t="inlineStr">
        <is>
          <t>◆ ISUZU</t>
        </is>
      </c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</row>
    <row r="11">
      <c r="A11" s="32" t="inlineStr">
        <is>
          <t>HH078741</t>
        </is>
      </c>
      <c r="B11" s="32" t="inlineStr">
        <is>
          <t>ISUZU</t>
        </is>
      </c>
      <c r="C11" s="32" t="inlineStr">
        <is>
          <t>4JB1/4JA1</t>
        </is>
      </c>
      <c r="D11" s="32" t="inlineStr">
        <is>
          <t>93</t>
        </is>
      </c>
      <c r="E11" s="32" t="inlineStr">
        <is>
          <t>50-68-9</t>
        </is>
      </c>
      <c r="F11" s="32" t="inlineStr">
        <is>
          <t>MSK (25.30/5)</t>
        </is>
      </c>
      <c r="G11" s="32" t="inlineStr">
        <is>
          <t>Cái</t>
        </is>
      </c>
      <c r="H11" s="32" t="n"/>
      <c r="I11" s="50" t="n">
        <v>25000</v>
      </c>
      <c r="J11" s="50" t="n">
        <v>30000</v>
      </c>
      <c r="K11" s="50" t="n">
        <v>35000</v>
      </c>
      <c r="L11" s="32" t="n"/>
      <c r="M11" s="32" t="n"/>
      <c r="N11" s="32" t="n"/>
      <c r="O11" s="32" t="n"/>
      <c r="P11" s="32" t="inlineStr">
        <is>
          <t>Phớt đầu (lò xo) 4JB1/ 4JA1 (4FE1/4LE1/4LE2/C240/4JG1/4JG2) 50-68-9 - MSK (25.30/5)</t>
        </is>
      </c>
    </row>
    <row r="12">
      <c r="A12" s="34" t="inlineStr">
        <is>
          <t>HH079801</t>
        </is>
      </c>
      <c r="B12" s="34" t="inlineStr">
        <is>
          <t>ISUZU</t>
        </is>
      </c>
      <c r="C12" s="34" t="inlineStr">
        <is>
          <t>4JJ1/4JB1/4JA1/4JG2</t>
        </is>
      </c>
      <c r="D12" s="34" t="inlineStr">
        <is>
          <t>93</t>
        </is>
      </c>
      <c r="E12" s="34" t="inlineStr">
        <is>
          <t>50-68-10.5</t>
        </is>
      </c>
      <c r="F12" s="34" t="inlineStr">
        <is>
          <t>MSK</t>
        </is>
      </c>
      <c r="G12" s="34" t="inlineStr">
        <is>
          <t>Cái</t>
        </is>
      </c>
      <c r="H12" s="34" t="n"/>
      <c r="I12" s="51" t="n">
        <v>45000</v>
      </c>
      <c r="J12" s="51" t="n">
        <v>55000</v>
      </c>
      <c r="K12" s="51" t="n">
        <v>65000</v>
      </c>
      <c r="L12" s="34" t="n"/>
      <c r="M12" s="34" t="n"/>
      <c r="N12" s="34" t="n"/>
      <c r="O12" s="34" t="n"/>
      <c r="P12" s="34" t="inlineStr">
        <is>
          <t>Phớt đầu (trà, vành sắt) 4JJ1/ 4JB1/ 4JA1/ 4JG2 (50-68-10.5) - MSK</t>
        </is>
      </c>
    </row>
    <row r="13">
      <c r="A13" s="32" t="inlineStr">
        <is>
          <t>HH074146</t>
        </is>
      </c>
      <c r="B13" s="32" t="inlineStr">
        <is>
          <t>ISUZU</t>
        </is>
      </c>
      <c r="C13" s="32" t="inlineStr">
        <is>
          <t>4LE1/4LE2/4JB1/C240</t>
        </is>
      </c>
      <c r="D13" s="32" t="inlineStr">
        <is>
          <t>93</t>
        </is>
      </c>
      <c r="E13" s="32" t="inlineStr">
        <is>
          <t>50-68-9</t>
        </is>
      </c>
      <c r="F13" s="32" t="inlineStr">
        <is>
          <t>DF</t>
        </is>
      </c>
      <c r="G13" s="32" t="inlineStr">
        <is>
          <t>Cái</t>
        </is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inlineStr">
        <is>
          <t>Phớt đầu trục cơ 4LE1 / 4LE2/ 4JB1/ C240/ 50-68-9 - DF</t>
        </is>
      </c>
    </row>
    <row r="14">
      <c r="A14" s="34" t="inlineStr">
        <is>
          <t>HH080974</t>
        </is>
      </c>
      <c r="B14" s="34" t="inlineStr">
        <is>
          <t>ISUZU</t>
        </is>
      </c>
      <c r="C14" s="34" t="inlineStr">
        <is>
          <t>4JJ1-T</t>
        </is>
      </c>
      <c r="D14" s="34" t="inlineStr">
        <is>
          <t>95.4</t>
        </is>
      </c>
      <c r="E14" s="34" t="inlineStr">
        <is>
          <t>73-96-9.5/13.5</t>
        </is>
      </c>
      <c r="F14" s="34" t="inlineStr">
        <is>
          <t>MSK (65.75.85)</t>
        </is>
      </c>
      <c r="G14" s="34" t="inlineStr">
        <is>
          <t>Cái</t>
        </is>
      </c>
      <c r="H14" s="34" t="n"/>
      <c r="I14" s="51" t="n">
        <v>65000</v>
      </c>
      <c r="J14" s="51" t="n">
        <v>75000</v>
      </c>
      <c r="K14" s="51" t="n">
        <v>85000</v>
      </c>
      <c r="L14" s="34" t="n"/>
      <c r="M14" s="34" t="n"/>
      <c r="N14" s="34" t="n"/>
      <c r="O14" s="34" t="n"/>
      <c r="P14" s="34" t="inlineStr">
        <is>
          <t>Phớt đầu (trà vành sắt) 4JJ1-T (73-96-9.5/13.5) - MSK (65.75.85)</t>
        </is>
      </c>
    </row>
    <row r="15">
      <c r="A15" s="32" t="inlineStr">
        <is>
          <t>HH081489</t>
        </is>
      </c>
      <c r="B15" s="32" t="inlineStr">
        <is>
          <t>ISUZU</t>
        </is>
      </c>
      <c r="C15" s="32" t="inlineStr">
        <is>
          <t>4JJ1-T</t>
        </is>
      </c>
      <c r="D15" s="32" t="inlineStr">
        <is>
          <t>95.4</t>
        </is>
      </c>
      <c r="E15" s="32" t="inlineStr">
        <is>
          <t>50-68</t>
        </is>
      </c>
      <c r="F15" s="32" t="inlineStr">
        <is>
          <t>DF</t>
        </is>
      </c>
      <c r="G15" s="32" t="inlineStr">
        <is>
          <t>Bộ</t>
        </is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inlineStr">
        <is>
          <t>Ron bộ 4JJ1-T (Thép, phớt béc 60, phớt đầu 50-68 lò xo, phớt sau 95-118 trà) - DF</t>
        </is>
      </c>
    </row>
    <row r="16">
      <c r="A16" s="34" t="inlineStr">
        <is>
          <t>HH074785</t>
        </is>
      </c>
      <c r="B16" s="34" t="inlineStr">
        <is>
          <t>ISUZU</t>
        </is>
      </c>
      <c r="C16" s="34" t="inlineStr">
        <is>
          <t>DA120</t>
        </is>
      </c>
      <c r="D16" s="34" t="inlineStr">
        <is>
          <t>100</t>
        </is>
      </c>
      <c r="E16" s="34" t="n"/>
      <c r="F16" s="34" t="inlineStr">
        <is>
          <t>DF</t>
        </is>
      </c>
      <c r="G16" s="34" t="inlineStr">
        <is>
          <t>Cái</t>
        </is>
      </c>
      <c r="H16" s="34" t="n"/>
      <c r="I16" s="51" t="n">
        <v>40000</v>
      </c>
      <c r="J16" s="51" t="n">
        <v>50000</v>
      </c>
      <c r="K16" s="51" t="n">
        <v>60000</v>
      </c>
      <c r="L16" s="34" t="n"/>
      <c r="M16" s="34" t="n"/>
      <c r="N16" s="34" t="n"/>
      <c r="O16" s="34" t="n"/>
      <c r="P16" s="34" t="inlineStr">
        <is>
          <t>Phớt đầu trục cơ DA120 - DF</t>
        </is>
      </c>
    </row>
    <row r="17">
      <c r="A17" s="32" t="inlineStr">
        <is>
          <t>HH00831</t>
        </is>
      </c>
      <c r="B17" s="32" t="inlineStr">
        <is>
          <t>ISUZU</t>
        </is>
      </c>
      <c r="C17" s="32" t="inlineStr">
        <is>
          <t>6BD1/6BB1</t>
        </is>
      </c>
      <c r="D17" s="32" t="inlineStr">
        <is>
          <t>102</t>
        </is>
      </c>
      <c r="E17" s="32" t="n"/>
      <c r="F17" s="32" t="inlineStr">
        <is>
          <t>DF</t>
        </is>
      </c>
      <c r="G17" s="32" t="inlineStr">
        <is>
          <t>Cái</t>
        </is>
      </c>
      <c r="H17" s="32" t="n"/>
      <c r="I17" s="32" t="n"/>
      <c r="J17" s="32" t="n"/>
      <c r="K17" s="32" t="n"/>
      <c r="L17" s="32" t="n"/>
      <c r="M17" s="32" t="n"/>
      <c r="N17" s="32" t="n"/>
      <c r="O17" s="32" t="inlineStr">
        <is>
          <t>hết hàng</t>
        </is>
      </c>
      <c r="P17" s="32" t="inlineStr">
        <is>
          <t>(hết hàng) Phớt đầu trục cơ 6BD1/6BB1 - DF</t>
        </is>
      </c>
    </row>
    <row r="18">
      <c r="A18" s="34" t="inlineStr">
        <is>
          <t>HH076559</t>
        </is>
      </c>
      <c r="B18" s="34" t="inlineStr">
        <is>
          <t>ISUZU</t>
        </is>
      </c>
      <c r="C18" s="34" t="inlineStr">
        <is>
          <t>6BD1/6BB1/6BG1/4BD1/4BG1</t>
        </is>
      </c>
      <c r="D18" s="34" t="inlineStr">
        <is>
          <t>102</t>
        </is>
      </c>
      <c r="E18" s="34" t="inlineStr">
        <is>
          <t>60*82*12</t>
        </is>
      </c>
      <c r="F18" s="34" t="inlineStr">
        <is>
          <t>MSK</t>
        </is>
      </c>
      <c r="G18" s="34" t="inlineStr">
        <is>
          <t>Cái</t>
        </is>
      </c>
      <c r="H18" s="34" t="n"/>
      <c r="I18" s="51" t="n">
        <v>30000</v>
      </c>
      <c r="J18" s="51" t="n">
        <v>40000</v>
      </c>
      <c r="K18" s="51" t="n">
        <v>50000</v>
      </c>
      <c r="L18" s="34" t="n"/>
      <c r="M18" s="34" t="n"/>
      <c r="N18" s="34" t="n"/>
      <c r="O18" s="34" t="n"/>
      <c r="P18" s="34" t="inlineStr">
        <is>
          <t>Phớt đầu (Front) Isuzu 6BD1/6BB1/6BG1/4BD1/4BG1 (60*82*12) - MSK</t>
        </is>
      </c>
    </row>
    <row r="19">
      <c r="A19" s="32" t="inlineStr">
        <is>
          <t>HH073616</t>
        </is>
      </c>
      <c r="B19" s="32" t="inlineStr">
        <is>
          <t>ISUZU</t>
        </is>
      </c>
      <c r="C19" s="32" t="inlineStr">
        <is>
          <t>4HK1/4HG1/4HF1</t>
        </is>
      </c>
      <c r="D19" s="32" t="inlineStr">
        <is>
          <t>115</t>
        </is>
      </c>
      <c r="E19" s="32" t="inlineStr">
        <is>
          <t>109-137-14</t>
        </is>
      </c>
      <c r="F19" s="32" t="inlineStr">
        <is>
          <t>NICE/ MASAKO</t>
        </is>
      </c>
      <c r="G19" s="32" t="inlineStr">
        <is>
          <t>Cái</t>
        </is>
      </c>
      <c r="H19" s="32" t="n"/>
      <c r="I19" s="50" t="n">
        <v>100000</v>
      </c>
      <c r="J19" s="50" t="n">
        <v>110000</v>
      </c>
      <c r="K19" s="50" t="n">
        <v>120000</v>
      </c>
      <c r="L19" s="32" t="n"/>
      <c r="M19" s="32" t="n"/>
      <c r="N19" s="32" t="inlineStr">
        <is>
          <t>109-137-14</t>
        </is>
      </c>
      <c r="O19" s="32" t="n"/>
      <c r="P19" s="32" t="inlineStr">
        <is>
          <t>Phớt đầu trục cơ 4HK1/4HG1/4HF1/BZ4219E (109-137-14) - NICE/ MASAKO</t>
        </is>
      </c>
    </row>
    <row r="20">
      <c r="A20" s="34" t="inlineStr">
        <is>
          <t>HH077072</t>
        </is>
      </c>
      <c r="B20" s="34" t="inlineStr">
        <is>
          <t>ISUZU</t>
        </is>
      </c>
      <c r="C20" s="34" t="inlineStr">
        <is>
          <t>6HK1/6HH1/6HE1</t>
        </is>
      </c>
      <c r="D20" s="34" t="inlineStr">
        <is>
          <t>115</t>
        </is>
      </c>
      <c r="E20" s="34" t="inlineStr">
        <is>
          <t>104-137-13</t>
        </is>
      </c>
      <c r="F20" s="34" t="inlineStr">
        <is>
          <t>MSK</t>
        </is>
      </c>
      <c r="G20" s="34" t="inlineStr">
        <is>
          <t>Cái</t>
        </is>
      </c>
      <c r="H20" s="34" t="n"/>
      <c r="I20" s="51" t="n">
        <v>100000</v>
      </c>
      <c r="J20" s="51" t="n">
        <v>110000</v>
      </c>
      <c r="K20" s="51" t="n">
        <v>120000</v>
      </c>
      <c r="L20" s="34" t="n"/>
      <c r="M20" s="34" t="n"/>
      <c r="N20" s="34" t="inlineStr">
        <is>
          <t>104-137-13</t>
        </is>
      </c>
      <c r="O20" s="34" t="n"/>
      <c r="P20" s="34" t="inlineStr">
        <is>
          <t>Phớt đầu (Front) Isuzu 6HK1/6HH1/6HE1/BZ4425E (104-137-13 trà vành sắt) - MSK</t>
        </is>
      </c>
    </row>
    <row r="21">
      <c r="A21" s="32" t="inlineStr">
        <is>
          <t>HH074115</t>
        </is>
      </c>
      <c r="B21" s="32" t="inlineStr">
        <is>
          <t>ISUZU</t>
        </is>
      </c>
      <c r="C21" s="32" t="inlineStr">
        <is>
          <t>6HK1/6HH1/6HE1</t>
        </is>
      </c>
      <c r="D21" s="32" t="inlineStr">
        <is>
          <t>115</t>
        </is>
      </c>
      <c r="E21" s="32" t="inlineStr">
        <is>
          <t>104-137-13</t>
        </is>
      </c>
      <c r="F21" s="32" t="inlineStr">
        <is>
          <t>DF</t>
        </is>
      </c>
      <c r="G21" s="32" t="inlineStr">
        <is>
          <t>Cái</t>
        </is>
      </c>
      <c r="H21" s="32" t="n"/>
      <c r="I21" s="50" t="n">
        <v>100000</v>
      </c>
      <c r="J21" s="50" t="n">
        <v>110000</v>
      </c>
      <c r="K21" s="50" t="n">
        <v>120000</v>
      </c>
      <c r="L21" s="32" t="n"/>
      <c r="M21" s="32" t="n"/>
      <c r="N21" s="32" t="inlineStr">
        <is>
          <t>104-137-13</t>
        </is>
      </c>
      <c r="O21" s="32" t="n"/>
      <c r="P21" s="32" t="inlineStr">
        <is>
          <t>Phớt đầu trục cơ 6HK1/6HH1/6HE1 (104-137-13 mặt trà) - DF</t>
        </is>
      </c>
    </row>
    <row r="22">
      <c r="A22" s="34" t="inlineStr">
        <is>
          <t>HH074122</t>
        </is>
      </c>
      <c r="B22" s="34" t="inlineStr">
        <is>
          <t>ISUZU</t>
        </is>
      </c>
      <c r="C22" s="34" t="inlineStr">
        <is>
          <t>6SD1</t>
        </is>
      </c>
      <c r="D22" s="34" t="inlineStr">
        <is>
          <t>117.9</t>
        </is>
      </c>
      <c r="E22" s="34" t="inlineStr">
        <is>
          <t>114-153-15</t>
        </is>
      </c>
      <c r="F22" s="34" t="inlineStr">
        <is>
          <t>DF</t>
        </is>
      </c>
      <c r="G22" s="34" t="inlineStr">
        <is>
          <t>Cái</t>
        </is>
      </c>
      <c r="H22" s="34" t="n"/>
      <c r="I22" s="51" t="n">
        <v>140000</v>
      </c>
      <c r="J22" s="51" t="n">
        <v>150000</v>
      </c>
      <c r="K22" s="51" t="n">
        <v>160000</v>
      </c>
      <c r="L22" s="34" t="n"/>
      <c r="M22" s="34" t="n"/>
      <c r="N22" s="34" t="inlineStr">
        <is>
          <t>114-153-15</t>
        </is>
      </c>
      <c r="O22" s="34" t="n"/>
      <c r="P22" s="34" t="inlineStr">
        <is>
          <t>Phớt đầu trục cơ 6SD1 (114-153-15) - DF</t>
        </is>
      </c>
    </row>
    <row r="23">
      <c r="A23" s="32" t="inlineStr">
        <is>
          <t>HH077077</t>
        </is>
      </c>
      <c r="B23" s="32" t="inlineStr">
        <is>
          <t>ISUZU</t>
        </is>
      </c>
      <c r="C23" s="32" t="inlineStr">
        <is>
          <t>6WG1/6WA1</t>
        </is>
      </c>
      <c r="D23" s="32" t="inlineStr">
        <is>
          <t>132.9</t>
        </is>
      </c>
      <c r="E23" s="32" t="inlineStr">
        <is>
          <t>118-148-20.5</t>
        </is>
      </c>
      <c r="F23" s="32" t="inlineStr">
        <is>
          <t>NICE MSK (270.300/30)</t>
        </is>
      </c>
      <c r="G23" s="32" t="inlineStr">
        <is>
          <t>Cái</t>
        </is>
      </c>
      <c r="H23" s="32" t="n"/>
      <c r="I23" s="50" t="n">
        <v>270000</v>
      </c>
      <c r="J23" s="50" t="n">
        <v>300000</v>
      </c>
      <c r="K23" s="50" t="n">
        <v>330000</v>
      </c>
      <c r="L23" s="32" t="n"/>
      <c r="M23" s="32" t="n"/>
      <c r="N23" s="32" t="n"/>
      <c r="O23" s="32" t="n"/>
      <c r="P23" s="32" t="inlineStr">
        <is>
          <t>Phớt đầu 6WG1/ 6WA1 (118-148-20.5) (vành sắt nâu) - NICE MSK (270.300/30)</t>
        </is>
      </c>
    </row>
    <row r="24">
      <c r="A24" s="34" t="inlineStr">
        <is>
          <t>HH074120</t>
        </is>
      </c>
      <c r="B24" s="34" t="inlineStr">
        <is>
          <t>ISUZU</t>
        </is>
      </c>
      <c r="C24" s="34" t="inlineStr">
        <is>
          <t>6RB1</t>
        </is>
      </c>
      <c r="D24" s="34" t="inlineStr">
        <is>
          <t>135</t>
        </is>
      </c>
      <c r="E24" s="34" t="n"/>
      <c r="F24" s="34" t="inlineStr">
        <is>
          <t>DF</t>
        </is>
      </c>
      <c r="G24" s="34" t="inlineStr">
        <is>
          <t>Cái</t>
        </is>
      </c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inlineStr">
        <is>
          <t>Phớt đầu trục 6RB1 - DF</t>
        </is>
      </c>
    </row>
    <row r="25">
      <c r="A25" s="32" t="inlineStr">
        <is>
          <t>HH077039</t>
        </is>
      </c>
      <c r="B25" s="32" t="inlineStr">
        <is>
          <t>ISUZU</t>
        </is>
      </c>
      <c r="C25" s="32" t="inlineStr">
        <is>
          <t>6RB1/6RA1</t>
        </is>
      </c>
      <c r="D25" s="32" t="inlineStr">
        <is>
          <t>135</t>
        </is>
      </c>
      <c r="E25" s="32" t="inlineStr">
        <is>
          <t>70-92-10</t>
        </is>
      </c>
      <c r="F25" s="32" t="inlineStr">
        <is>
          <t>NICE IN</t>
        </is>
      </c>
      <c r="G25" s="32" t="inlineStr">
        <is>
          <t>Cái</t>
        </is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inlineStr">
        <is>
          <t>Phớt đầu trục 6RB1 / 6RA1 (70-92-10) - NICE IN</t>
        </is>
      </c>
    </row>
    <row r="26">
      <c r="A26" s="48" t="n"/>
      <c r="B26" s="48" t="n"/>
      <c r="C26" s="49" t="inlineStr">
        <is>
          <t>◆ KOMATSU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</row>
    <row r="27">
      <c r="A27" s="32" t="inlineStr">
        <is>
          <t>HH078553</t>
        </is>
      </c>
      <c r="B27" s="32" t="inlineStr">
        <is>
          <t>KOMATSU</t>
        </is>
      </c>
      <c r="C27" s="32" t="inlineStr">
        <is>
          <t>4D94/3D94</t>
        </is>
      </c>
      <c r="D27" s="32" t="inlineStr">
        <is>
          <t>94</t>
        </is>
      </c>
      <c r="E27" s="32" t="inlineStr">
        <is>
          <t>55*72*9</t>
        </is>
      </c>
      <c r="F27" s="32" t="inlineStr">
        <is>
          <t>NICE/ MASAKO</t>
        </is>
      </c>
      <c r="G27" s="32" t="inlineStr">
        <is>
          <t>Cái</t>
        </is>
      </c>
      <c r="H27" s="32" t="n"/>
      <c r="I27" s="50" t="n">
        <v>40000</v>
      </c>
      <c r="J27" s="50" t="n">
        <v>45000</v>
      </c>
      <c r="K27" s="50" t="n">
        <v>50000</v>
      </c>
      <c r="L27" s="32" t="n"/>
      <c r="M27" s="32" t="n"/>
      <c r="N27" s="32" t="n"/>
      <c r="O27" s="32" t="n"/>
      <c r="P27" s="32" t="inlineStr">
        <is>
          <t>Phớt đầu (Front) Komatsu 4D94/ 3D94/ 55*72*9 - NICE/ MASAKO</t>
        </is>
      </c>
    </row>
    <row r="28">
      <c r="A28" s="34" t="inlineStr">
        <is>
          <t>HH078558</t>
        </is>
      </c>
      <c r="B28" s="34" t="inlineStr">
        <is>
          <t>KOMATSU</t>
        </is>
      </c>
      <c r="C28" s="34" t="inlineStr">
        <is>
          <t>4D95/6D95</t>
        </is>
      </c>
      <c r="D28" s="34" t="inlineStr">
        <is>
          <t>95</t>
        </is>
      </c>
      <c r="E28" s="34" t="inlineStr">
        <is>
          <t>62-85-12</t>
        </is>
      </c>
      <c r="F28" s="34" t="inlineStr">
        <is>
          <t>MSK (30.40.50)</t>
        </is>
      </c>
      <c r="G28" s="34" t="inlineStr">
        <is>
          <t>Cái</t>
        </is>
      </c>
      <c r="H28" s="34" t="n"/>
      <c r="I28" s="51" t="n">
        <v>30000</v>
      </c>
      <c r="J28" s="51" t="n">
        <v>40000</v>
      </c>
      <c r="K28" s="51" t="n">
        <v>50000</v>
      </c>
      <c r="L28" s="34" t="n"/>
      <c r="M28" s="34" t="n"/>
      <c r="N28" s="34" t="n"/>
      <c r="O28" s="34" t="n"/>
      <c r="P28" s="34" t="inlineStr">
        <is>
          <t>Phớt đầu 4D95/ 6D95 (ED33/ FD33 3D95) 62-85-12 - MSK (30.40.50)</t>
        </is>
      </c>
    </row>
    <row r="29">
      <c r="A29" s="32" t="inlineStr">
        <is>
          <t>HH00842</t>
        </is>
      </c>
      <c r="B29" s="32" t="inlineStr">
        <is>
          <t>KOMATSU</t>
        </is>
      </c>
      <c r="C29" s="32" t="inlineStr">
        <is>
          <t>6D105/6D108</t>
        </is>
      </c>
      <c r="D29" s="32" t="inlineStr">
        <is>
          <t>105</t>
        </is>
      </c>
      <c r="E29" s="32" t="n"/>
      <c r="F29" s="32" t="inlineStr">
        <is>
          <t>DF</t>
        </is>
      </c>
      <c r="G29" s="32" t="inlineStr">
        <is>
          <t>Cái</t>
        </is>
      </c>
      <c r="H29" s="32" t="n"/>
      <c r="I29" s="50" t="n">
        <v>30000</v>
      </c>
      <c r="J29" s="50" t="n">
        <v>40000</v>
      </c>
      <c r="K29" s="50" t="n">
        <v>50000</v>
      </c>
      <c r="L29" s="32" t="n"/>
      <c r="M29" s="32" t="n"/>
      <c r="N29" s="32" t="n"/>
      <c r="O29" s="32" t="n"/>
      <c r="P29" s="32" t="inlineStr">
        <is>
          <t>Phớt đầu trục cơ 6D105 / 6D108 - DF</t>
        </is>
      </c>
    </row>
    <row r="30">
      <c r="A30" s="34" t="inlineStr">
        <is>
          <t>HH073863</t>
        </is>
      </c>
      <c r="B30" s="34" t="inlineStr">
        <is>
          <t>KOMATSU</t>
        </is>
      </c>
      <c r="C30" s="34" t="inlineStr">
        <is>
          <t>6D110/S6D110/6D108/6D105</t>
        </is>
      </c>
      <c r="D30" s="34" t="inlineStr">
        <is>
          <t>105</t>
        </is>
      </c>
      <c r="E30" s="34" t="inlineStr">
        <is>
          <t>65-90-13</t>
        </is>
      </c>
      <c r="F30" s="34" t="inlineStr">
        <is>
          <t>DF</t>
        </is>
      </c>
      <c r="G30" s="34" t="inlineStr">
        <is>
          <t>Cái</t>
        </is>
      </c>
      <c r="H30" s="34" t="n"/>
      <c r="I30" s="51" t="n">
        <v>40000</v>
      </c>
      <c r="J30" s="51" t="n">
        <v>45000</v>
      </c>
      <c r="K30" s="51" t="n">
        <v>50000</v>
      </c>
      <c r="L30" s="34" t="n"/>
      <c r="M30" s="34" t="n"/>
      <c r="N30" s="34" t="n"/>
      <c r="O30" s="34" t="n"/>
      <c r="P30" s="34" t="inlineStr">
        <is>
          <t>Phớt đầu trục cơ 6D110/ S6D110/ 6D108/ 6D105/ 65-90-13 - DF</t>
        </is>
      </c>
    </row>
    <row r="31">
      <c r="A31" s="32" t="inlineStr">
        <is>
          <t>HH078556</t>
        </is>
      </c>
      <c r="B31" s="32" t="inlineStr">
        <is>
          <t>KOMATSU</t>
        </is>
      </c>
      <c r="C31" s="32" t="inlineStr">
        <is>
          <t>S6D108/6D108/S6D105/6D105</t>
        </is>
      </c>
      <c r="D31" s="32" t="inlineStr">
        <is>
          <t>105</t>
        </is>
      </c>
      <c r="E31" s="32" t="inlineStr">
        <is>
          <t>65-90-13</t>
        </is>
      </c>
      <c r="F31" s="32" t="inlineStr">
        <is>
          <t>NICE IN</t>
        </is>
      </c>
      <c r="G31" s="32" t="inlineStr">
        <is>
          <t>Cái</t>
        </is>
      </c>
      <c r="H31" s="32" t="n"/>
      <c r="I31" s="50" t="n">
        <v>30000</v>
      </c>
      <c r="J31" s="50" t="n">
        <v>40000</v>
      </c>
      <c r="K31" s="50" t="n">
        <v>50000</v>
      </c>
      <c r="L31" s="32" t="n"/>
      <c r="M31" s="32" t="n"/>
      <c r="N31" s="32" t="n"/>
      <c r="O31" s="32" t="n"/>
      <c r="P31" s="32" t="inlineStr">
        <is>
          <t>Phớt đầu trục cơ S6D108 / 6D108 / S6D105 / 6D105 (65-90-13) - NICE IN</t>
        </is>
      </c>
    </row>
    <row r="32">
      <c r="A32" s="34" t="inlineStr">
        <is>
          <t>HH074331</t>
        </is>
      </c>
      <c r="B32" s="34" t="inlineStr">
        <is>
          <t>KOMATSU</t>
        </is>
      </c>
      <c r="C32" s="34" t="inlineStr">
        <is>
          <t>4D120/4D130</t>
        </is>
      </c>
      <c r="D32" s="34" t="inlineStr">
        <is>
          <t>120</t>
        </is>
      </c>
      <c r="E32" s="34" t="n"/>
      <c r="F32" s="34" t="inlineStr">
        <is>
          <t>CADA</t>
        </is>
      </c>
      <c r="G32" s="34" t="inlineStr">
        <is>
          <t>Bộ</t>
        </is>
      </c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inlineStr">
        <is>
          <t>Phớt đầu đuôi trục cơ 4D120 / 4D130 - CADA</t>
        </is>
      </c>
    </row>
    <row r="33">
      <c r="A33" s="32" t="inlineStr">
        <is>
          <t>HH00845</t>
        </is>
      </c>
      <c r="B33" s="32" t="inlineStr">
        <is>
          <t>KOMATSU</t>
        </is>
      </c>
      <c r="C33" s="32" t="inlineStr">
        <is>
          <t>4D120/4D130</t>
        </is>
      </c>
      <c r="D33" s="32" t="inlineStr">
        <is>
          <t>120</t>
        </is>
      </c>
      <c r="E33" s="32" t="inlineStr">
        <is>
          <t>75-100-12</t>
        </is>
      </c>
      <c r="F33" s="32" t="inlineStr">
        <is>
          <t>DF</t>
        </is>
      </c>
      <c r="G33" s="32" t="inlineStr">
        <is>
          <t>Cái</t>
        </is>
      </c>
      <c r="H33" s="32" t="n"/>
      <c r="I33" s="50" t="n">
        <v>50000</v>
      </c>
      <c r="J33" s="50" t="n">
        <v>60000</v>
      </c>
      <c r="K33" s="50" t="n">
        <v>70000</v>
      </c>
      <c r="L33" s="32" t="n"/>
      <c r="M33" s="32" t="n"/>
      <c r="N33" s="32" t="inlineStr">
        <is>
          <t>75-100-12</t>
        </is>
      </c>
      <c r="O33" s="32" t="n"/>
      <c r="P33" s="32" t="inlineStr">
        <is>
          <t>Phớt đầu trục cơ 4D120 / 4D130 (75-100-12) - DF</t>
        </is>
      </c>
    </row>
    <row r="34">
      <c r="A34" s="34" t="inlineStr">
        <is>
          <t>HH0303</t>
        </is>
      </c>
      <c r="B34" s="34" t="inlineStr">
        <is>
          <t>KOMATSU</t>
        </is>
      </c>
      <c r="C34" s="34" t="inlineStr">
        <is>
          <t>4D130</t>
        </is>
      </c>
      <c r="D34" s="34" t="inlineStr">
        <is>
          <t>130</t>
        </is>
      </c>
      <c r="E34" s="34" t="n"/>
      <c r="F34" s="34" t="inlineStr">
        <is>
          <t>CADA</t>
        </is>
      </c>
      <c r="G34" s="34" t="inlineStr">
        <is>
          <t>Cái</t>
        </is>
      </c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inlineStr">
        <is>
          <t>Phớt đầu trục cơ 4D130 - CADA</t>
        </is>
      </c>
    </row>
    <row r="35">
      <c r="A35" s="32" t="inlineStr">
        <is>
          <t>HH070934</t>
        </is>
      </c>
      <c r="B35" s="32" t="inlineStr">
        <is>
          <t>KOMATSU</t>
        </is>
      </c>
      <c r="C35" s="32" t="inlineStr">
        <is>
          <t>4D130/4D120</t>
        </is>
      </c>
      <c r="D35" s="32" t="inlineStr">
        <is>
          <t>130</t>
        </is>
      </c>
      <c r="E35" s="32" t="inlineStr">
        <is>
          <t>75-100-12</t>
        </is>
      </c>
      <c r="F35" s="32" t="inlineStr">
        <is>
          <t>DF</t>
        </is>
      </c>
      <c r="G35" s="32" t="inlineStr">
        <is>
          <t>Cái</t>
        </is>
      </c>
      <c r="H35" s="32" t="n"/>
      <c r="I35" s="50" t="n">
        <v>50000</v>
      </c>
      <c r="J35" s="50" t="n">
        <v>60000</v>
      </c>
      <c r="K35" s="50" t="n">
        <v>70000</v>
      </c>
      <c r="L35" s="32" t="n"/>
      <c r="M35" s="32" t="n"/>
      <c r="N35" s="32" t="inlineStr">
        <is>
          <t>75-100-12</t>
        </is>
      </c>
      <c r="O35" s="32" t="n"/>
      <c r="P35" s="32" t="inlineStr">
        <is>
          <t>Phớt đầu trục cơ 4D130 / 4D120 (75-100-12) - DF</t>
        </is>
      </c>
    </row>
    <row r="36">
      <c r="A36" s="34" t="inlineStr">
        <is>
          <t>HH079802</t>
        </is>
      </c>
      <c r="B36" s="34" t="inlineStr">
        <is>
          <t>KOMATSU</t>
        </is>
      </c>
      <c r="C36" s="34" t="inlineStr">
        <is>
          <t>4D130/4D120</t>
        </is>
      </c>
      <c r="D36" s="34" t="inlineStr">
        <is>
          <t>130</t>
        </is>
      </c>
      <c r="E36" s="34" t="inlineStr">
        <is>
          <t>75*100*13</t>
        </is>
      </c>
      <c r="F36" s="34" t="inlineStr">
        <is>
          <t>MASAKO</t>
        </is>
      </c>
      <c r="G36" s="34" t="inlineStr">
        <is>
          <t>Cái</t>
        </is>
      </c>
      <c r="H36" s="34" t="n"/>
      <c r="I36" s="51" t="n">
        <v>50000</v>
      </c>
      <c r="J36" s="51" t="n">
        <v>60000</v>
      </c>
      <c r="K36" s="51" t="n">
        <v>70000</v>
      </c>
      <c r="L36" s="34" t="n"/>
      <c r="M36" s="34" t="n"/>
      <c r="N36" s="34" t="n"/>
      <c r="O36" s="34" t="n"/>
      <c r="P36" s="34" t="inlineStr">
        <is>
          <t>Phớt đầu trục cơ 4D130 / 4D120 (lò xo) 75*100*13 - MASAKO</t>
        </is>
      </c>
    </row>
    <row r="37">
      <c r="A37" s="32" t="inlineStr">
        <is>
          <t>HH00844</t>
        </is>
      </c>
      <c r="B37" s="32" t="inlineStr">
        <is>
          <t>KOMATSU</t>
        </is>
      </c>
      <c r="C37" s="32" t="inlineStr">
        <is>
          <t>6D125/S6D125/6D140/S6D140</t>
        </is>
      </c>
      <c r="D37" s="32" t="inlineStr">
        <is>
          <t>140</t>
        </is>
      </c>
      <c r="E37" s="32" t="inlineStr">
        <is>
          <t>92.08-120.65-12.7</t>
        </is>
      </c>
      <c r="F37" s="32" t="inlineStr">
        <is>
          <t>DF</t>
        </is>
      </c>
      <c r="G37" s="32" t="inlineStr">
        <is>
          <t>Cái</t>
        </is>
      </c>
      <c r="H37" s="32" t="n"/>
      <c r="I37" s="50" t="n">
        <v>40000</v>
      </c>
      <c r="J37" s="50" t="n">
        <v>50000</v>
      </c>
      <c r="K37" s="50" t="n">
        <v>60000</v>
      </c>
      <c r="L37" s="32" t="n"/>
      <c r="M37" s="32" t="n"/>
      <c r="N37" s="32" t="n"/>
      <c r="O37" s="32" t="n"/>
      <c r="P37" s="32" t="inlineStr">
        <is>
          <t>Phớt đầu trục cơ 6D125 /S6D125/ 6D140/ S6D140/ 92.08-120.65-12.7 - DF</t>
        </is>
      </c>
    </row>
    <row r="38">
      <c r="A38" s="34" t="inlineStr">
        <is>
          <t>HH078557</t>
        </is>
      </c>
      <c r="B38" s="34" t="inlineStr">
        <is>
          <t>KOMATSU</t>
        </is>
      </c>
      <c r="C38" s="34" t="inlineStr">
        <is>
          <t>6D125/S6D125/6D140/S6D140/NT855</t>
        </is>
      </c>
      <c r="D38" s="34" t="inlineStr">
        <is>
          <t>140</t>
        </is>
      </c>
      <c r="E38" s="34" t="inlineStr">
        <is>
          <t>92.08-120.65-12.7</t>
        </is>
      </c>
      <c r="F38" s="34" t="inlineStr">
        <is>
          <t>MASAKO</t>
        </is>
      </c>
      <c r="G38" s="34" t="inlineStr">
        <is>
          <t>Cái</t>
        </is>
      </c>
      <c r="H38" s="34" t="n"/>
      <c r="I38" s="51" t="n">
        <v>40000</v>
      </c>
      <c r="J38" s="51" t="n">
        <v>50000</v>
      </c>
      <c r="K38" s="51" t="n">
        <v>60000</v>
      </c>
      <c r="L38" s="34" t="n"/>
      <c r="M38" s="34" t="n"/>
      <c r="N38" s="34" t="n"/>
      <c r="O38" s="34" t="n"/>
      <c r="P38" s="34" t="inlineStr">
        <is>
          <t>Phớt đầu (Front) 6D125 /S6D125 /6D140 /S6D140 /NT855 (92.08-120.65-12.7) - MASAKO</t>
        </is>
      </c>
    </row>
    <row r="39">
      <c r="A39" s="32" t="inlineStr">
        <is>
          <t>HH00848</t>
        </is>
      </c>
      <c r="B39" s="32" t="inlineStr">
        <is>
          <t>KOMATSU</t>
        </is>
      </c>
      <c r="C39" s="32" t="inlineStr">
        <is>
          <t>NT855/S6D140/-5</t>
        </is>
      </c>
      <c r="D39" s="32" t="inlineStr">
        <is>
          <t>140</t>
        </is>
      </c>
      <c r="E39" s="32" t="n"/>
      <c r="F39" s="32" t="inlineStr">
        <is>
          <t>DF</t>
        </is>
      </c>
      <c r="G39" s="32" t="inlineStr">
        <is>
          <t>Cái</t>
        </is>
      </c>
      <c r="H39" s="32" t="n"/>
      <c r="I39" s="50" t="n">
        <v>80000</v>
      </c>
      <c r="J39" s="50" t="n">
        <v>90000</v>
      </c>
      <c r="K39" s="50" t="n">
        <v>100000</v>
      </c>
      <c r="L39" s="32" t="n"/>
      <c r="M39" s="32" t="n"/>
      <c r="N39" s="32" t="inlineStr">
        <is>
          <t>S6D125E-3</t>
        </is>
      </c>
      <c r="O39" s="32" t="n"/>
      <c r="P39" s="32" t="inlineStr">
        <is>
          <t>Phớt đầu trục cơ NT855/ S6D140/ S6D125E-3/-5, phớt da - DF</t>
        </is>
      </c>
    </row>
    <row r="40">
      <c r="A40" s="48" t="n"/>
      <c r="B40" s="48" t="n"/>
      <c r="C40" s="49" t="inlineStr">
        <is>
          <t>◆ MITSUBISHI</t>
        </is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</row>
    <row r="41">
      <c r="A41" s="32" t="inlineStr">
        <is>
          <t>HH074152</t>
        </is>
      </c>
      <c r="B41" s="32" t="inlineStr">
        <is>
          <t>MITSUBISHI</t>
        </is>
      </c>
      <c r="C41" s="32" t="inlineStr">
        <is>
          <t>S4E/S4E2</t>
        </is>
      </c>
      <c r="D41" s="32" t="inlineStr">
        <is>
          <t>94</t>
        </is>
      </c>
      <c r="E41" s="32" t="n"/>
      <c r="F41" s="32" t="n"/>
      <c r="G41" s="32" t="inlineStr">
        <is>
          <t>Cái</t>
        </is>
      </c>
      <c r="H41" s="32" t="n"/>
      <c r="I41" s="50" t="n">
        <v>30000</v>
      </c>
      <c r="J41" s="50" t="n">
        <v>35000</v>
      </c>
      <c r="K41" s="50" t="n">
        <v>40000</v>
      </c>
      <c r="L41" s="32" t="n"/>
      <c r="M41" s="32" t="n"/>
      <c r="N41" s="32" t="n"/>
      <c r="O41" s="32" t="n"/>
      <c r="P41" s="32" t="inlineStr">
        <is>
          <t>Phớt đầu trục cơ S4E/S4E2</t>
        </is>
      </c>
    </row>
    <row r="42">
      <c r="A42" s="34" t="inlineStr">
        <is>
          <t>HH082923</t>
        </is>
      </c>
      <c r="B42" s="34" t="inlineStr">
        <is>
          <t>MITSUBISHI</t>
        </is>
      </c>
      <c r="C42" s="34" t="inlineStr">
        <is>
          <t>4M40</t>
        </is>
      </c>
      <c r="D42" s="34" t="inlineStr">
        <is>
          <t>95</t>
        </is>
      </c>
      <c r="E42" s="34" t="inlineStr">
        <is>
          <t>53*74/80*11.5/18</t>
        </is>
      </c>
      <c r="F42" s="34" t="inlineStr">
        <is>
          <t>MASAKO</t>
        </is>
      </c>
      <c r="G42" s="34" t="inlineStr">
        <is>
          <t>Cái</t>
        </is>
      </c>
      <c r="H42" s="34" t="n"/>
      <c r="I42" s="51" t="n">
        <v>30000</v>
      </c>
      <c r="J42" s="51" t="n">
        <v>40000</v>
      </c>
      <c r="K42" s="51" t="n">
        <v>50000</v>
      </c>
      <c r="L42" s="34" t="n"/>
      <c r="M42" s="34" t="n"/>
      <c r="N42" s="34" t="inlineStr">
        <is>
          <t>BZ5001E</t>
        </is>
      </c>
      <c r="O42" s="34" t="n"/>
      <c r="P42" s="34" t="inlineStr">
        <is>
          <t>Phớt đầu trục cơ 4M40/ BZ5001E/ 53*74/80*11.5/18 - MASAKO</t>
        </is>
      </c>
    </row>
    <row r="43">
      <c r="A43" s="32" t="inlineStr">
        <is>
          <t>HH082925</t>
        </is>
      </c>
      <c r="B43" s="32" t="inlineStr">
        <is>
          <t>MITSUBISHI</t>
        </is>
      </c>
      <c r="C43" s="32" t="inlineStr">
        <is>
          <t>4M40/4M40-T</t>
        </is>
      </c>
      <c r="D43" s="32" t="inlineStr">
        <is>
          <t>95</t>
        </is>
      </c>
      <c r="E43" s="32" t="inlineStr">
        <is>
          <t>50*74*11</t>
        </is>
      </c>
      <c r="F43" s="32" t="inlineStr">
        <is>
          <t>MASAKO</t>
        </is>
      </c>
      <c r="G43" s="32" t="inlineStr">
        <is>
          <t>Cái</t>
        </is>
      </c>
      <c r="H43" s="32" t="n"/>
      <c r="I43" s="50" t="n">
        <v>30000</v>
      </c>
      <c r="J43" s="50" t="n">
        <v>40000</v>
      </c>
      <c r="K43" s="50" t="n">
        <v>50000</v>
      </c>
      <c r="L43" s="32" t="n"/>
      <c r="M43" s="32" t="n"/>
      <c r="N43" s="32" t="n"/>
      <c r="O43" s="32" t="n"/>
      <c r="P43" s="32" t="inlineStr">
        <is>
          <t>Phớt đầu trục cơ 4M40/ 4M40-T/ 50*74*11 - MASAKO</t>
        </is>
      </c>
    </row>
    <row r="44">
      <c r="A44" s="34" t="inlineStr">
        <is>
          <t>HH081669</t>
        </is>
      </c>
      <c r="B44" s="34" t="inlineStr">
        <is>
          <t>MITSUBISHI</t>
        </is>
      </c>
      <c r="C44" s="34" t="inlineStr">
        <is>
          <t>D4CC</t>
        </is>
      </c>
      <c r="D44" s="34" t="inlineStr">
        <is>
          <t>95</t>
        </is>
      </c>
      <c r="E44" s="34" t="inlineStr">
        <is>
          <t>48-62-8</t>
        </is>
      </c>
      <c r="F44" s="34" t="inlineStr">
        <is>
          <t>MASAKO</t>
        </is>
      </c>
      <c r="G44" s="34" t="inlineStr">
        <is>
          <t>Cái</t>
        </is>
      </c>
      <c r="H44" s="34" t="n"/>
      <c r="I44" s="51" t="n">
        <v>25000</v>
      </c>
      <c r="J44" s="51" t="n">
        <v>30000</v>
      </c>
      <c r="K44" s="51" t="n">
        <v>35000</v>
      </c>
      <c r="L44" s="34" t="n"/>
      <c r="M44" s="34" t="n"/>
      <c r="N44" s="34" t="n"/>
      <c r="O44" s="34" t="n"/>
      <c r="P44" s="34" t="inlineStr">
        <is>
          <t>Phớt đầu trục cơ D4CC (48-62-8) lò xo - MASAKO</t>
        </is>
      </c>
    </row>
    <row r="45">
      <c r="A45" s="32" t="inlineStr">
        <is>
          <t>HH078568</t>
        </is>
      </c>
      <c r="B45" s="32" t="inlineStr">
        <is>
          <t>MITSUBISHI</t>
        </is>
      </c>
      <c r="C45" s="32" t="inlineStr">
        <is>
          <t>4D31/6D31</t>
        </is>
      </c>
      <c r="D45" s="32" t="inlineStr">
        <is>
          <t>100</t>
        </is>
      </c>
      <c r="E45" s="32" t="inlineStr">
        <is>
          <t>55-78-12</t>
        </is>
      </c>
      <c r="F45" s="32" t="inlineStr">
        <is>
          <t>MSK (30.40.50)</t>
        </is>
      </c>
      <c r="G45" s="32" t="inlineStr">
        <is>
          <t>Cái</t>
        </is>
      </c>
      <c r="H45" s="32" t="n"/>
      <c r="I45" s="50" t="n">
        <v>30000</v>
      </c>
      <c r="J45" s="50" t="n">
        <v>40000</v>
      </c>
      <c r="K45" s="50" t="n">
        <v>50000</v>
      </c>
      <c r="L45" s="32" t="n"/>
      <c r="M45" s="32" t="n"/>
      <c r="N45" s="32" t="n"/>
      <c r="O45" s="32" t="n"/>
      <c r="P45" s="32" t="inlineStr">
        <is>
          <t>Phớt đầu 4D31/ 6D31 (4D32/ 4D34/ 6D34/ S4E/ S4S) 55-78-12 - MSK (30.40.50)</t>
        </is>
      </c>
    </row>
    <row r="46">
      <c r="A46" s="34" t="inlineStr">
        <is>
          <t>HH080170</t>
        </is>
      </c>
      <c r="B46" s="34" t="inlineStr">
        <is>
          <t>MITSUBISHI</t>
        </is>
      </c>
      <c r="C46" s="34" t="inlineStr">
        <is>
          <t>6D34-T</t>
        </is>
      </c>
      <c r="D46" s="34" t="inlineStr">
        <is>
          <t>104</t>
        </is>
      </c>
      <c r="E46" s="34" t="inlineStr">
        <is>
          <t>55-78-10/16.5</t>
        </is>
      </c>
      <c r="F46" s="34" t="inlineStr">
        <is>
          <t>MASAKO</t>
        </is>
      </c>
      <c r="G46" s="34" t="inlineStr">
        <is>
          <t>Cái</t>
        </is>
      </c>
      <c r="H46" s="34" t="n"/>
      <c r="I46" s="51" t="n">
        <v>35000</v>
      </c>
      <c r="J46" s="51" t="n">
        <v>40000</v>
      </c>
      <c r="K46" s="51" t="n">
        <v>45000</v>
      </c>
      <c r="L46" s="34" t="n"/>
      <c r="M46" s="34" t="n"/>
      <c r="N46" s="34" t="inlineStr">
        <is>
          <t>BZ5051E</t>
        </is>
      </c>
      <c r="O46" s="34" t="n"/>
      <c r="P46" s="34" t="inlineStr">
        <is>
          <t>Phớt đầu trục cơ 6D34-T/ BZ5051E/ 55-78-10/16.5 - MASAKO</t>
        </is>
      </c>
    </row>
    <row r="47">
      <c r="A47" s="32" t="inlineStr">
        <is>
          <t>HH00843</t>
        </is>
      </c>
      <c r="B47" s="32" t="inlineStr">
        <is>
          <t>MITSUBISHI</t>
        </is>
      </c>
      <c r="C47" s="32" t="inlineStr">
        <is>
          <t>6D108</t>
        </is>
      </c>
      <c r="D47" s="32" t="inlineStr">
        <is>
          <t>105</t>
        </is>
      </c>
      <c r="E47" s="32" t="n"/>
      <c r="F47" s="32" t="inlineStr">
        <is>
          <t>DF</t>
        </is>
      </c>
      <c r="G47" s="32" t="inlineStr">
        <is>
          <t>Cái</t>
        </is>
      </c>
      <c r="H47" s="32" t="n"/>
      <c r="I47" s="50" t="n">
        <v>40000</v>
      </c>
      <c r="J47" s="50" t="n">
        <v>50000</v>
      </c>
      <c r="K47" s="50" t="n">
        <v>60000</v>
      </c>
      <c r="L47" s="32" t="n"/>
      <c r="M47" s="32" t="n"/>
      <c r="N47" s="32" t="n"/>
      <c r="O47" s="32" t="n"/>
      <c r="P47" s="32" t="inlineStr">
        <is>
          <t>Phớt đầu trục cơ 6D108 - DF</t>
        </is>
      </c>
    </row>
    <row r="48">
      <c r="A48" s="34" t="inlineStr">
        <is>
          <t>HH072802</t>
        </is>
      </c>
      <c r="B48" s="34" t="inlineStr">
        <is>
          <t>MITSUBISHI</t>
        </is>
      </c>
      <c r="C48" s="34" t="inlineStr">
        <is>
          <t>6D14/6D15</t>
        </is>
      </c>
      <c r="D48" s="34" t="inlineStr">
        <is>
          <t>110</t>
        </is>
      </c>
      <c r="E48" s="34" t="n"/>
      <c r="F48" s="34" t="inlineStr">
        <is>
          <t>CADA</t>
        </is>
      </c>
      <c r="G48" s="34" t="inlineStr">
        <is>
          <t>Bộ</t>
        </is>
      </c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inlineStr">
        <is>
          <t>Phớt đầu đuôi trục cơ 6D14/6D15 - CADA</t>
        </is>
      </c>
    </row>
    <row r="49">
      <c r="A49" s="32" t="inlineStr">
        <is>
          <t>HH074800</t>
        </is>
      </c>
      <c r="B49" s="32" t="inlineStr">
        <is>
          <t>MITSUBISHI</t>
        </is>
      </c>
      <c r="C49" s="32" t="inlineStr">
        <is>
          <t>6D14/6D15</t>
        </is>
      </c>
      <c r="D49" s="32" t="inlineStr">
        <is>
          <t>110</t>
        </is>
      </c>
      <c r="E49" s="32" t="inlineStr">
        <is>
          <t>72-94-12</t>
        </is>
      </c>
      <c r="F49" s="32" t="inlineStr">
        <is>
          <t>DF</t>
        </is>
      </c>
      <c r="G49" s="32" t="inlineStr">
        <is>
          <t>Cái</t>
        </is>
      </c>
      <c r="H49" s="32" t="n"/>
      <c r="I49" s="32" t="n"/>
      <c r="J49" s="32" t="n"/>
      <c r="K49" s="32" t="n"/>
      <c r="L49" s="32" t="n"/>
      <c r="M49" s="32" t="n"/>
      <c r="N49" s="32" t="inlineStr">
        <is>
          <t>AE7228E</t>
        </is>
      </c>
      <c r="O49" s="32" t="n"/>
      <c r="P49" s="32" t="inlineStr">
        <is>
          <t>Phớt đầu trục cơ 6D14/6D15 (AE7228E/ 72-94-12) - DF</t>
        </is>
      </c>
    </row>
    <row r="50">
      <c r="A50" s="34" t="inlineStr">
        <is>
          <t>HH073790</t>
        </is>
      </c>
      <c r="B50" s="34" t="inlineStr">
        <is>
          <t>MITSUBISHI</t>
        </is>
      </c>
      <c r="C50" s="34" t="inlineStr">
        <is>
          <t>6DB10</t>
        </is>
      </c>
      <c r="D50" s="34" t="inlineStr">
        <is>
          <t>110</t>
        </is>
      </c>
      <c r="E50" s="34" t="n"/>
      <c r="F50" s="34" t="inlineStr">
        <is>
          <t>CADA</t>
        </is>
      </c>
      <c r="G50" s="34" t="inlineStr">
        <is>
          <t>Bộ</t>
        </is>
      </c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inlineStr">
        <is>
          <t>Phớt đầu đuôi trục cơ 6DB10 (thường) - CADA</t>
        </is>
      </c>
    </row>
    <row r="51">
      <c r="A51" s="32" t="inlineStr">
        <is>
          <t>HH083189</t>
        </is>
      </c>
      <c r="B51" s="32" t="inlineStr">
        <is>
          <t>MITSUBISHI</t>
        </is>
      </c>
      <c r="C51" s="32" t="inlineStr">
        <is>
          <t>6D16</t>
        </is>
      </c>
      <c r="D51" s="32" t="inlineStr">
        <is>
          <t>118</t>
        </is>
      </c>
      <c r="E51" s="32" t="n"/>
      <c r="F51" s="32" t="n"/>
      <c r="G51" s="32" t="inlineStr">
        <is>
          <t>Cái</t>
        </is>
      </c>
      <c r="H51" s="32" t="n"/>
      <c r="I51" s="32" t="n"/>
      <c r="J51" s="32" t="n"/>
      <c r="K51" s="32" t="n"/>
      <c r="L51" s="32" t="n"/>
      <c r="M51" s="32" t="n"/>
      <c r="N51" s="32" t="inlineStr">
        <is>
          <t>ME072605</t>
        </is>
      </c>
      <c r="O51" s="32" t="n"/>
      <c r="P51" s="32" t="inlineStr">
        <is>
          <t>Vành sắt lắp phớt trà MITSU 6D16 / oil slinger ME072605 (phớt đầu)</t>
        </is>
      </c>
    </row>
    <row r="52">
      <c r="A52" s="34" t="inlineStr">
        <is>
          <t>HH072803</t>
        </is>
      </c>
      <c r="B52" s="34" t="inlineStr">
        <is>
          <t>MITSUBISHI</t>
        </is>
      </c>
      <c r="C52" s="34" t="inlineStr">
        <is>
          <t>6D16-T</t>
        </is>
      </c>
      <c r="D52" s="34" t="inlineStr">
        <is>
          <t>118</t>
        </is>
      </c>
      <c r="E52" s="34" t="n"/>
      <c r="F52" s="34" t="n"/>
      <c r="G52" s="34" t="inlineStr">
        <is>
          <t>Bộ</t>
        </is>
      </c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inlineStr">
        <is>
          <t>Phớt đầu đuôi trục cơ 6D16-T (HYUNDAI/ MITSU có TB)</t>
        </is>
      </c>
    </row>
    <row r="53">
      <c r="A53" s="32" t="inlineStr">
        <is>
          <t>HH074154</t>
        </is>
      </c>
      <c r="B53" s="32" t="inlineStr">
        <is>
          <t>MITSUBISHI</t>
        </is>
      </c>
      <c r="C53" s="32" t="inlineStr">
        <is>
          <t>6D16/6D15/6D14/6D17</t>
        </is>
      </c>
      <c r="D53" s="32" t="inlineStr">
        <is>
          <t>118</t>
        </is>
      </c>
      <c r="E53" s="32" t="inlineStr">
        <is>
          <t>76-94-12</t>
        </is>
      </c>
      <c r="F53" s="32" t="inlineStr">
        <is>
          <t>DF/ MASAKO</t>
        </is>
      </c>
      <c r="G53" s="32" t="inlineStr">
        <is>
          <t>Cái</t>
        </is>
      </c>
      <c r="H53" s="32" t="n"/>
      <c r="I53" s="50" t="n">
        <v>30000</v>
      </c>
      <c r="J53" s="50" t="n">
        <v>40000</v>
      </c>
      <c r="K53" s="50" t="n">
        <v>50000</v>
      </c>
      <c r="L53" s="32" t="n"/>
      <c r="M53" s="32" t="n"/>
      <c r="N53" s="32" t="n"/>
      <c r="O53" s="32" t="n"/>
      <c r="P53" s="32" t="inlineStr">
        <is>
          <t>Phớt đầu trục cơ 6D16/ 6D15/ 6D14/ 6D17 lò xo (BE4018/ 76-94-12) - DF/ MASAKO</t>
        </is>
      </c>
    </row>
    <row r="54">
      <c r="A54" s="34" t="inlineStr">
        <is>
          <t>HH081069</t>
        </is>
      </c>
      <c r="B54" s="34" t="inlineStr">
        <is>
          <t>MITSUBISHI</t>
        </is>
      </c>
      <c r="C54" s="34" t="inlineStr">
        <is>
          <t>6M60/6D16-T</t>
        </is>
      </c>
      <c r="D54" s="34" t="inlineStr">
        <is>
          <t>118</t>
        </is>
      </c>
      <c r="E54" s="34" t="inlineStr">
        <is>
          <t>78-100/105-14.5</t>
        </is>
      </c>
      <c r="F54" s="34" t="inlineStr">
        <is>
          <t>MASAKO</t>
        </is>
      </c>
      <c r="G54" s="34" t="inlineStr">
        <is>
          <t>Cái</t>
        </is>
      </c>
      <c r="H54" s="34" t="n"/>
      <c r="I54" s="51" t="n">
        <v>40000</v>
      </c>
      <c r="J54" s="51" t="n">
        <v>50000</v>
      </c>
      <c r="K54" s="51" t="n">
        <v>60000</v>
      </c>
      <c r="L54" s="34" t="n"/>
      <c r="M54" s="34" t="n"/>
      <c r="N54" s="34" t="n"/>
      <c r="O54" s="34" t="n"/>
      <c r="P54" s="34" t="inlineStr">
        <is>
          <t>Phớt đầu trục cơ 6M60/ 6D16-T (78-100/105-14.5) phớt trà - MASAKO</t>
        </is>
      </c>
    </row>
    <row r="55">
      <c r="A55" s="32" t="inlineStr">
        <is>
          <t>HH080414</t>
        </is>
      </c>
      <c r="B55" s="32" t="inlineStr">
        <is>
          <t>MITSUBISHI</t>
        </is>
      </c>
      <c r="C55" s="32" t="inlineStr">
        <is>
          <t>6D20</t>
        </is>
      </c>
      <c r="D55" s="32" t="inlineStr">
        <is>
          <t>125</t>
        </is>
      </c>
      <c r="E55" s="32" t="inlineStr">
        <is>
          <t>95*120*13</t>
        </is>
      </c>
      <c r="F55" s="32" t="inlineStr">
        <is>
          <t>MASAKO</t>
        </is>
      </c>
      <c r="G55" s="32" t="inlineStr">
        <is>
          <t>Cái</t>
        </is>
      </c>
      <c r="H55" s="32" t="n"/>
      <c r="I55" s="50" t="n">
        <v>60000</v>
      </c>
      <c r="J55" s="50" t="n">
        <v>70000</v>
      </c>
      <c r="K55" s="50" t="n">
        <v>80000</v>
      </c>
      <c r="L55" s="32" t="n"/>
      <c r="M55" s="32" t="n"/>
      <c r="N55" s="32" t="n"/>
      <c r="O55" s="32" t="n"/>
      <c r="P55" s="32" t="inlineStr">
        <is>
          <t>Phớt đầu trục cơ 6D20/ 95*120*13 (lắp sang 6D22 lò xo) - MASAKO</t>
        </is>
      </c>
    </row>
    <row r="56">
      <c r="A56" s="34" t="inlineStr">
        <is>
          <t>HH075751</t>
        </is>
      </c>
      <c r="B56" s="34" t="inlineStr">
        <is>
          <t>MITSUBISHI</t>
        </is>
      </c>
      <c r="C56" s="34" t="inlineStr">
        <is>
          <t>6D22</t>
        </is>
      </c>
      <c r="D56" s="34" t="inlineStr">
        <is>
          <t>130</t>
        </is>
      </c>
      <c r="E56" s="34" t="inlineStr">
        <is>
          <t>101-125</t>
        </is>
      </c>
      <c r="F56" s="34" t="inlineStr">
        <is>
          <t>MASAKO</t>
        </is>
      </c>
      <c r="G56" s="34" t="inlineStr">
        <is>
          <t>Bộ</t>
        </is>
      </c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inlineStr">
        <is>
          <t>Ron bộ 6D22 Mitsubishi (Thép), phớt đầu 101-125 - MASAKO</t>
        </is>
      </c>
    </row>
    <row r="57">
      <c r="A57" s="32" t="inlineStr">
        <is>
          <t>HH082932</t>
        </is>
      </c>
      <c r="B57" s="32" t="inlineStr">
        <is>
          <t>MITSUBISHI</t>
        </is>
      </c>
      <c r="C57" s="32" t="inlineStr">
        <is>
          <t>6D22-T</t>
        </is>
      </c>
      <c r="D57" s="32" t="inlineStr">
        <is>
          <t>130</t>
        </is>
      </c>
      <c r="E57" s="32" t="inlineStr">
        <is>
          <t>101-125</t>
        </is>
      </c>
      <c r="F57" s="32" t="inlineStr">
        <is>
          <t>MASAKO</t>
        </is>
      </c>
      <c r="G57" s="32" t="inlineStr">
        <is>
          <t>Bộ</t>
        </is>
      </c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inlineStr">
        <is>
          <t>Ron bộ 6D22-T Mitsubishi (Thép), phớt đầu 101-125 - MASAKO</t>
        </is>
      </c>
    </row>
    <row r="58">
      <c r="A58" s="34" t="inlineStr">
        <is>
          <t>HH082240</t>
        </is>
      </c>
      <c r="B58" s="34" t="inlineStr">
        <is>
          <t>MITSUBISHI</t>
        </is>
      </c>
      <c r="C58" s="34" t="inlineStr">
        <is>
          <t>6D22-T</t>
        </is>
      </c>
      <c r="D58" s="34" t="inlineStr">
        <is>
          <t>130</t>
        </is>
      </c>
      <c r="E58" s="34" t="inlineStr">
        <is>
          <t>101-125</t>
        </is>
      </c>
      <c r="F58" s="34" t="inlineStr">
        <is>
          <t>NICE IN</t>
        </is>
      </c>
      <c r="G58" s="34" t="inlineStr">
        <is>
          <t>Bộ</t>
        </is>
      </c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inlineStr">
        <is>
          <t>Ron bộ Mitsu 6D22-T (Thép Inox, 5 seal nước) phớt đầu 101-125 - NICE IN</t>
        </is>
      </c>
    </row>
    <row r="59">
      <c r="A59" s="32" t="inlineStr">
        <is>
          <t>HH082555</t>
        </is>
      </c>
      <c r="B59" s="32" t="inlineStr">
        <is>
          <t>MITSUBISHI</t>
        </is>
      </c>
      <c r="C59" s="32" t="inlineStr">
        <is>
          <t>6D20/8DC9/6D22</t>
        </is>
      </c>
      <c r="D59" s="32" t="inlineStr">
        <is>
          <t>135</t>
        </is>
      </c>
      <c r="E59" s="32" t="inlineStr">
        <is>
          <t>85-110-13</t>
        </is>
      </c>
      <c r="F59" s="32" t="n"/>
      <c r="G59" s="32" t="inlineStr">
        <is>
          <t>Cái</t>
        </is>
      </c>
      <c r="H59" s="32" t="n"/>
      <c r="I59" s="50" t="n">
        <v>60000</v>
      </c>
      <c r="J59" s="50" t="n">
        <v>70000</v>
      </c>
      <c r="K59" s="50" t="n">
        <v>80000</v>
      </c>
      <c r="L59" s="32" t="n"/>
      <c r="M59" s="32" t="n"/>
      <c r="N59" s="32" t="inlineStr">
        <is>
          <t>85-110-13</t>
        </is>
      </c>
      <c r="O59" s="32" t="n"/>
      <c r="P59" s="32" t="inlineStr">
        <is>
          <t>Phớt đầu trục cơ 6D20/8DC9/6D22 (85-110-13) MASAKO</t>
        </is>
      </c>
    </row>
    <row r="60">
      <c r="A60" s="34" t="inlineStr">
        <is>
          <t>HH077074</t>
        </is>
      </c>
      <c r="B60" s="34" t="inlineStr">
        <is>
          <t>MITSUBISHI</t>
        </is>
      </c>
      <c r="C60" s="34" t="inlineStr">
        <is>
          <t>6D22/8DC9</t>
        </is>
      </c>
      <c r="D60" s="34" t="inlineStr">
        <is>
          <t>135</t>
        </is>
      </c>
      <c r="E60" s="34" t="inlineStr">
        <is>
          <t>101-125</t>
        </is>
      </c>
      <c r="F60" s="34" t="inlineStr">
        <is>
          <t>NICE / DF</t>
        </is>
      </c>
      <c r="G60" s="34" t="inlineStr">
        <is>
          <t>Cái</t>
        </is>
      </c>
      <c r="H60" s="34" t="n"/>
      <c r="I60" s="51" t="n">
        <v>60000</v>
      </c>
      <c r="J60" s="51" t="n">
        <v>70000</v>
      </c>
      <c r="K60" s="51" t="n">
        <v>80000</v>
      </c>
      <c r="L60" s="34" t="n"/>
      <c r="M60" s="34" t="n"/>
      <c r="N60" s="34" t="n"/>
      <c r="O60" s="34" t="n"/>
      <c r="P60" s="34" t="inlineStr">
        <is>
          <t>Phớt đầu trục cơ 6D22 /8DC9 (101-125, trà) - NICE / DF</t>
        </is>
      </c>
    </row>
    <row r="61">
      <c r="A61" s="32" t="inlineStr">
        <is>
          <t>HH071148</t>
        </is>
      </c>
      <c r="B61" s="32" t="inlineStr">
        <is>
          <t>MITSUBISHI</t>
        </is>
      </c>
      <c r="C61" s="32" t="inlineStr">
        <is>
          <t>8DC9</t>
        </is>
      </c>
      <c r="D61" s="32" t="inlineStr">
        <is>
          <t>135</t>
        </is>
      </c>
      <c r="E61" s="32" t="inlineStr">
        <is>
          <t>95-120</t>
        </is>
      </c>
      <c r="F61" s="32" t="n"/>
      <c r="G61" s="32" t="inlineStr">
        <is>
          <t>bộ</t>
        </is>
      </c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inlineStr">
        <is>
          <t>Phớt đầu - đuôi  trục cơ 8DC9 (95-120)</t>
        </is>
      </c>
    </row>
    <row r="62">
      <c r="A62" s="34" t="inlineStr">
        <is>
          <t>HH074118</t>
        </is>
      </c>
      <c r="B62" s="34" t="inlineStr">
        <is>
          <t>MITSUBISHI</t>
        </is>
      </c>
      <c r="C62" s="34" t="inlineStr">
        <is>
          <t>8DC9/6D22</t>
        </is>
      </c>
      <c r="D62" s="34" t="inlineStr">
        <is>
          <t>135</t>
        </is>
      </c>
      <c r="E62" s="34" t="inlineStr">
        <is>
          <t>101-125</t>
        </is>
      </c>
      <c r="F62" s="34" t="inlineStr">
        <is>
          <t>DF/ NICE</t>
        </is>
      </c>
      <c r="G62" s="34" t="inlineStr">
        <is>
          <t>Cái</t>
        </is>
      </c>
      <c r="H62" s="34" t="n"/>
      <c r="I62" s="51" t="n">
        <v>50000</v>
      </c>
      <c r="J62" s="51" t="n">
        <v>60000</v>
      </c>
      <c r="K62" s="51" t="n">
        <v>70000</v>
      </c>
      <c r="L62" s="34" t="n"/>
      <c r="M62" s="34" t="n"/>
      <c r="N62" s="34" t="n"/>
      <c r="O62" s="34" t="n"/>
      <c r="P62" s="34" t="inlineStr">
        <is>
          <t>Phớt đầu trục cơ 8DC9 / 6D22 (101-125, trà) - DF/ NICE</t>
        </is>
      </c>
    </row>
    <row r="63">
      <c r="A63" s="32" t="inlineStr">
        <is>
          <t>HH077057</t>
        </is>
      </c>
      <c r="B63" s="32" t="inlineStr">
        <is>
          <t>MITSUBISHI</t>
        </is>
      </c>
      <c r="C63" s="32" t="inlineStr">
        <is>
          <t>S6B</t>
        </is>
      </c>
      <c r="D63" s="32" t="inlineStr">
        <is>
          <t>135</t>
        </is>
      </c>
      <c r="E63" s="32" t="inlineStr">
        <is>
          <t>130-160-13</t>
        </is>
      </c>
      <c r="F63" s="32" t="inlineStr">
        <is>
          <t>NICE IN</t>
        </is>
      </c>
      <c r="G63" s="32" t="inlineStr">
        <is>
          <t>Cái</t>
        </is>
      </c>
      <c r="H63" s="32" t="n"/>
      <c r="I63" s="50" t="n">
        <v>280000</v>
      </c>
      <c r="J63" s="50" t="n">
        <v>300000</v>
      </c>
      <c r="K63" s="50" t="n">
        <v>350000</v>
      </c>
      <c r="L63" s="32" t="n"/>
      <c r="M63" s="32" t="n"/>
      <c r="N63" s="32" t="inlineStr">
        <is>
          <t>130-160-13</t>
        </is>
      </c>
      <c r="O63" s="32" t="n"/>
      <c r="P63" s="32" t="inlineStr">
        <is>
          <t>Phớt đầu trục cơ S6B (130-160-13), lò xo - NICE IN</t>
        </is>
      </c>
    </row>
    <row r="64">
      <c r="A64" s="34" t="inlineStr">
        <is>
          <t>HH081952</t>
        </is>
      </c>
      <c r="B64" s="34" t="inlineStr">
        <is>
          <t>MITSUBISHI</t>
        </is>
      </c>
      <c r="C64" s="34" t="inlineStr">
        <is>
          <t>S6R/S6R2</t>
        </is>
      </c>
      <c r="D64" s="34" t="inlineStr">
        <is>
          <t>170</t>
        </is>
      </c>
      <c r="E64" s="34" t="inlineStr">
        <is>
          <t>76-80/90-10.3</t>
        </is>
      </c>
      <c r="F64" s="34" t="inlineStr">
        <is>
          <t>NICE IN</t>
        </is>
      </c>
      <c r="G64" s="34" t="inlineStr">
        <is>
          <t>Cái</t>
        </is>
      </c>
      <c r="H64" s="34" t="n"/>
      <c r="I64" s="51" t="n">
        <v>90000</v>
      </c>
      <c r="J64" s="51" t="n">
        <v>100000</v>
      </c>
      <c r="K64" s="51" t="n">
        <v>110000</v>
      </c>
      <c r="L64" s="34" t="n"/>
      <c r="M64" s="34" t="n"/>
      <c r="N64" s="34" t="n"/>
      <c r="O64" s="34" t="n"/>
      <c r="P64" s="34" t="inlineStr">
        <is>
          <t>Phớt đầu trục cơ S6R/ S6R2 (76-80/90-10.3) - NICE IN</t>
        </is>
      </c>
    </row>
    <row r="65">
      <c r="A65" s="48" t="n"/>
      <c r="B65" s="48" t="n"/>
      <c r="C65" s="49" t="inlineStr">
        <is>
          <t>◆ HYUNDAI</t>
        </is>
      </c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</row>
    <row r="66">
      <c r="A66" s="34" t="inlineStr">
        <is>
          <t>HH00142</t>
        </is>
      </c>
      <c r="B66" s="34" t="inlineStr">
        <is>
          <t>HYUNDAI</t>
        </is>
      </c>
      <c r="C66" s="34" t="inlineStr">
        <is>
          <t>4D31/D4AL</t>
        </is>
      </c>
      <c r="D66" s="34" t="inlineStr">
        <is>
          <t>100</t>
        </is>
      </c>
      <c r="E66" s="34" t="n"/>
      <c r="F66" s="34" t="n"/>
      <c r="G66" s="34" t="inlineStr">
        <is>
          <t>Cái</t>
        </is>
      </c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inlineStr">
        <is>
          <t>Phớt đầu đuôi trục cơ 4D31/D4AL Hyundai</t>
        </is>
      </c>
    </row>
    <row r="67">
      <c r="A67" s="32" t="inlineStr">
        <is>
          <t>HH081749</t>
        </is>
      </c>
      <c r="B67" s="32" t="inlineStr">
        <is>
          <t>HYUNDAI</t>
        </is>
      </c>
      <c r="C67" s="32" t="inlineStr">
        <is>
          <t>D6GA/D4GA</t>
        </is>
      </c>
      <c r="D67" s="32" t="inlineStr">
        <is>
          <t>103</t>
        </is>
      </c>
      <c r="E67" s="32" t="inlineStr">
        <is>
          <t>78-113-15</t>
        </is>
      </c>
      <c r="F67" s="32" t="inlineStr">
        <is>
          <t>MASAKO</t>
        </is>
      </c>
      <c r="G67" s="32" t="inlineStr">
        <is>
          <t>Cái</t>
        </is>
      </c>
      <c r="H67" s="32" t="n"/>
      <c r="I67" s="50" t="n">
        <v>100000</v>
      </c>
      <c r="J67" s="50" t="n">
        <v>110000</v>
      </c>
      <c r="K67" s="50" t="n">
        <v>120000</v>
      </c>
      <c r="L67" s="32" t="n"/>
      <c r="M67" s="32" t="n"/>
      <c r="N67" s="32" t="inlineStr">
        <is>
          <t>78-113-15</t>
        </is>
      </c>
      <c r="O67" s="32" t="n"/>
      <c r="P67" s="32" t="inlineStr">
        <is>
          <t>Phớt đầu (Front) Hyundai D6GA/ D4GA (78-113-15) - MASAKO</t>
        </is>
      </c>
    </row>
    <row r="68">
      <c r="A68" s="34" t="inlineStr">
        <is>
          <t>HH074062</t>
        </is>
      </c>
      <c r="B68" s="34" t="inlineStr">
        <is>
          <t>HYUNDAI</t>
        </is>
      </c>
      <c r="C68" s="34" t="inlineStr">
        <is>
          <t>6D22-T</t>
        </is>
      </c>
      <c r="D68" s="34" t="inlineStr">
        <is>
          <t>130</t>
        </is>
      </c>
      <c r="E68" s="34" t="inlineStr">
        <is>
          <t>95-120-13</t>
        </is>
      </c>
      <c r="F68" s="34" t="inlineStr">
        <is>
          <t>DF</t>
        </is>
      </c>
      <c r="G68" s="34" t="inlineStr">
        <is>
          <t>Bộ</t>
        </is>
      </c>
      <c r="H68" s="34" t="n"/>
      <c r="I68" s="34" t="n"/>
      <c r="J68" s="34" t="n"/>
      <c r="K68" s="34" t="n"/>
      <c r="L68" s="34" t="n"/>
      <c r="M68" s="34" t="n"/>
      <c r="N68" s="34" t="inlineStr">
        <is>
          <t>95-120-13</t>
        </is>
      </c>
      <c r="O68" s="34" t="n"/>
      <c r="P68" s="34" t="inlineStr">
        <is>
          <t>Ron bộ Hyundai 6D22-T (phớt đầu 95-120-13) - Thép - DF</t>
        </is>
      </c>
    </row>
    <row r="69">
      <c r="A69" s="32" t="inlineStr">
        <is>
          <t>HH082539</t>
        </is>
      </c>
      <c r="B69" s="32" t="inlineStr">
        <is>
          <t>HYUNDAI</t>
        </is>
      </c>
      <c r="C69" s="32" t="inlineStr">
        <is>
          <t>D6CA/D6CB</t>
        </is>
      </c>
      <c r="D69" s="32" t="inlineStr">
        <is>
          <t>133</t>
        </is>
      </c>
      <c r="E69" s="32" t="inlineStr">
        <is>
          <t>95*120*13</t>
        </is>
      </c>
      <c r="F69" s="32" t="inlineStr">
        <is>
          <t>MASAKO</t>
        </is>
      </c>
      <c r="G69" s="32" t="inlineStr">
        <is>
          <t>Cái</t>
        </is>
      </c>
      <c r="H69" s="32" t="n"/>
      <c r="I69" s="50" t="n">
        <v>60000</v>
      </c>
      <c r="J69" s="50" t="n">
        <v>70000</v>
      </c>
      <c r="K69" s="50" t="n">
        <v>80000</v>
      </c>
      <c r="L69" s="32" t="n"/>
      <c r="M69" s="32" t="n"/>
      <c r="N69" s="32" t="n"/>
      <c r="O69" s="32" t="n"/>
      <c r="P69" s="32" t="inlineStr">
        <is>
          <t>Phớt đầu trục cơ  (6D20/8DC9) D6CA - D6CB (95*120*13) - MASAKO</t>
        </is>
      </c>
    </row>
    <row r="70">
      <c r="A70" s="48" t="n"/>
      <c r="B70" s="48" t="n"/>
      <c r="C70" s="49" t="inlineStr">
        <is>
          <t>◆ CUMMINS</t>
        </is>
      </c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</row>
    <row r="71">
      <c r="A71" s="32" t="inlineStr">
        <is>
          <t>HH078554</t>
        </is>
      </c>
      <c r="B71" s="32" t="inlineStr">
        <is>
          <t>CUMMINS</t>
        </is>
      </c>
      <c r="C71" s="32" t="inlineStr">
        <is>
          <t>6D102/4D102</t>
        </is>
      </c>
      <c r="D71" s="32" t="inlineStr">
        <is>
          <t>102</t>
        </is>
      </c>
      <c r="E71" s="32" t="inlineStr">
        <is>
          <t>63.5-79.4</t>
        </is>
      </c>
      <c r="F71" s="32" t="inlineStr">
        <is>
          <t>MSK</t>
        </is>
      </c>
      <c r="G71" s="32" t="inlineStr">
        <is>
          <t>Cái</t>
        </is>
      </c>
      <c r="H71" s="32" t="n"/>
      <c r="I71" s="50" t="n">
        <v>75000</v>
      </c>
      <c r="J71" s="50" t="n">
        <v>85000</v>
      </c>
      <c r="K71" s="50" t="n">
        <v>95000</v>
      </c>
      <c r="L71" s="32" t="n"/>
      <c r="M71" s="32" t="n"/>
      <c r="N71" s="32" t="n"/>
      <c r="O71" s="32" t="n"/>
      <c r="P71" s="32" t="inlineStr">
        <is>
          <t>Phớt đầu 6D102/ 4D102 (6BT/4BT/S6D102/S4D102) 63.5-79.4 - MSK</t>
        </is>
      </c>
    </row>
    <row r="72">
      <c r="A72" s="34" t="inlineStr">
        <is>
          <t>HH073861</t>
        </is>
      </c>
      <c r="B72" s="34" t="inlineStr">
        <is>
          <t>CUMMINS</t>
        </is>
      </c>
      <c r="C72" s="34" t="inlineStr">
        <is>
          <t>6D107/S6D107</t>
        </is>
      </c>
      <c r="D72" s="34" t="inlineStr">
        <is>
          <t>107</t>
        </is>
      </c>
      <c r="E72" s="34" t="n"/>
      <c r="F72" s="34" t="inlineStr">
        <is>
          <t>DF</t>
        </is>
      </c>
      <c r="G72" s="34" t="inlineStr">
        <is>
          <t>Cái</t>
        </is>
      </c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inlineStr">
        <is>
          <t>Phớt đầu trục cơ 6D107/S6D107 - DF</t>
        </is>
      </c>
    </row>
    <row r="73">
      <c r="A73" s="32" t="inlineStr">
        <is>
          <t>HH078555</t>
        </is>
      </c>
      <c r="B73" s="32" t="inlineStr">
        <is>
          <t>CUMMINS</t>
        </is>
      </c>
      <c r="C73" s="32" t="inlineStr">
        <is>
          <t>6D107/S6D107/QSB6.7/4D107/S4D107</t>
        </is>
      </c>
      <c r="D73" s="32" t="inlineStr">
        <is>
          <t>107</t>
        </is>
      </c>
      <c r="E73" s="32" t="inlineStr">
        <is>
          <t>70*100*12.5/16</t>
        </is>
      </c>
      <c r="F73" s="32" t="inlineStr">
        <is>
          <t>MSK (130/40/50)</t>
        </is>
      </c>
      <c r="G73" s="32" t="inlineStr">
        <is>
          <t>Cái</t>
        </is>
      </c>
      <c r="H73" s="32" t="n"/>
      <c r="I73" s="50" t="n">
        <v>130000</v>
      </c>
      <c r="J73" s="50" t="n">
        <v>140000</v>
      </c>
      <c r="K73" s="50" t="n">
        <v>150000</v>
      </c>
      <c r="L73" s="32" t="n"/>
      <c r="M73" s="32" t="n"/>
      <c r="N73" s="32" t="inlineStr">
        <is>
          <t>4890832</t>
        </is>
      </c>
      <c r="O73" s="32" t="n"/>
      <c r="P73" s="32" t="inlineStr">
        <is>
          <t>Phớt đầu 6D107/S6D107/QSB6.7/4D107/S4D107 (4890832) 70*100*12.5/16 - MSK (130/40/50)</t>
        </is>
      </c>
    </row>
    <row r="74">
      <c r="A74" s="34" t="inlineStr">
        <is>
          <t>HH070933</t>
        </is>
      </c>
      <c r="B74" s="34" t="inlineStr">
        <is>
          <t>CUMMINS</t>
        </is>
      </c>
      <c r="C74" s="34" t="inlineStr">
        <is>
          <t>6CT/6D114/S6D114</t>
        </is>
      </c>
      <c r="D74" s="34" t="inlineStr">
        <is>
          <t>114</t>
        </is>
      </c>
      <c r="E74" s="34" t="inlineStr">
        <is>
          <t>75-93-8/11</t>
        </is>
      </c>
      <c r="F74" s="34" t="inlineStr">
        <is>
          <t>(DF) MASAKO</t>
        </is>
      </c>
      <c r="G74" s="34" t="inlineStr">
        <is>
          <t>Cái</t>
        </is>
      </c>
      <c r="H74" s="34" t="n"/>
      <c r="I74" s="51" t="n">
        <v>90000</v>
      </c>
      <c r="J74" s="51" t="n">
        <v>100000</v>
      </c>
      <c r="K74" s="51" t="n">
        <v>110000</v>
      </c>
      <c r="L74" s="34" t="n"/>
      <c r="M74" s="34" t="n"/>
      <c r="N74" s="34" t="n"/>
      <c r="O74" s="34" t="n"/>
      <c r="P74" s="34" t="inlineStr">
        <is>
          <t>Phớt đầu trục cơ 6CT/ 6D114/ S6D114/ 75-93-8/11 - (DF) MASAKO</t>
        </is>
      </c>
    </row>
    <row r="75">
      <c r="A75" s="32" t="inlineStr">
        <is>
          <t>HH077887</t>
        </is>
      </c>
      <c r="B75" s="32" t="inlineStr">
        <is>
          <t>CUMMINS</t>
        </is>
      </c>
      <c r="C75" s="32" t="inlineStr">
        <is>
          <t>M11</t>
        </is>
      </c>
      <c r="D75" s="32" t="inlineStr">
        <is>
          <t>125</t>
        </is>
      </c>
      <c r="E75" s="32" t="n"/>
      <c r="F75" s="32" t="inlineStr">
        <is>
          <t>NICE IN</t>
        </is>
      </c>
      <c r="G75" s="32" t="inlineStr">
        <is>
          <t>Cái</t>
        </is>
      </c>
      <c r="H75" s="32" t="n"/>
      <c r="I75" s="50" t="n">
        <v>400000</v>
      </c>
      <c r="J75" s="50" t="n">
        <v>450000</v>
      </c>
      <c r="K75" s="50" t="n">
        <v>500000</v>
      </c>
      <c r="L75" s="32" t="n"/>
      <c r="M75" s="32" t="n"/>
      <c r="N75" s="32" t="n"/>
      <c r="O75" s="32" t="n"/>
      <c r="P75" s="32" t="inlineStr">
        <is>
          <t>Phớt đầu trục cơ Cummins M11 - NICE IN</t>
        </is>
      </c>
    </row>
    <row r="76">
      <c r="A76" s="34" t="inlineStr">
        <is>
          <t>HH078559</t>
        </is>
      </c>
      <c r="B76" s="34" t="inlineStr">
        <is>
          <t>CUMMINS</t>
        </is>
      </c>
      <c r="C76" s="34" t="inlineStr">
        <is>
          <t>NH220/6D130</t>
        </is>
      </c>
      <c r="D76" s="34" t="inlineStr">
        <is>
          <t>130</t>
        </is>
      </c>
      <c r="E76" s="34" t="n"/>
      <c r="F76" s="34" t="inlineStr">
        <is>
          <t>NICE IN</t>
        </is>
      </c>
      <c r="G76" s="34" t="inlineStr">
        <is>
          <t>Cái</t>
        </is>
      </c>
      <c r="H76" s="34" t="n"/>
      <c r="I76" s="51" t="n">
        <v>120000</v>
      </c>
      <c r="J76" s="51" t="n">
        <v>130000</v>
      </c>
      <c r="K76" s="51" t="n">
        <v>140000</v>
      </c>
      <c r="L76" s="34" t="n"/>
      <c r="M76" s="34" t="n"/>
      <c r="N76" s="34" t="n"/>
      <c r="O76" s="34" t="n"/>
      <c r="P76" s="34" t="inlineStr">
        <is>
          <t>Phớt đầu trục cơ NH220 / 6D130 - NICE IN</t>
        </is>
      </c>
    </row>
    <row r="77">
      <c r="A77" s="32" t="inlineStr">
        <is>
          <t>HH083904</t>
        </is>
      </c>
      <c r="B77" s="32" t="inlineStr">
        <is>
          <t>CUMMINS</t>
        </is>
      </c>
      <c r="C77" s="32" t="inlineStr">
        <is>
          <t>KT19/KTA19</t>
        </is>
      </c>
      <c r="D77" s="32" t="inlineStr">
        <is>
          <t>158.7</t>
        </is>
      </c>
      <c r="E77" s="32" t="n"/>
      <c r="F77" s="32" t="inlineStr">
        <is>
          <t>MASAKO</t>
        </is>
      </c>
      <c r="G77" s="32" t="inlineStr">
        <is>
          <t>Cái</t>
        </is>
      </c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inlineStr">
        <is>
          <t>Phớt đầu (Front) Cum KT19/KTA19 - MASAKO</t>
        </is>
      </c>
    </row>
    <row r="78">
      <c r="A78" s="34" t="inlineStr">
        <is>
          <t>HH083002</t>
        </is>
      </c>
      <c r="B78" s="34" t="inlineStr">
        <is>
          <t>CUMMINS</t>
        </is>
      </c>
      <c r="C78" s="34" t="inlineStr">
        <is>
          <t>ISF2.8</t>
        </is>
      </c>
      <c r="D78" s="34" t="n"/>
      <c r="E78" s="34" t="inlineStr">
        <is>
          <t>50.3*65*8/10</t>
        </is>
      </c>
      <c r="F78" s="34" t="inlineStr">
        <is>
          <t>MASAKO</t>
        </is>
      </c>
      <c r="G78" s="34" t="inlineStr">
        <is>
          <t>Cái</t>
        </is>
      </c>
      <c r="H78" s="34" t="n"/>
      <c r="I78" s="51" t="n">
        <v>80000</v>
      </c>
      <c r="J78" s="51" t="n">
        <v>90000</v>
      </c>
      <c r="K78" s="51" t="n">
        <v>100000</v>
      </c>
      <c r="L78" s="34" t="n"/>
      <c r="M78" s="34" t="n"/>
      <c r="N78" s="34" t="n"/>
      <c r="O78" s="34" t="n"/>
      <c r="P78" s="34" t="inlineStr">
        <is>
          <t>Phớt đầu trục cơ Cummins ISF2.8/ 50.3*65*8/10 - MASAKO</t>
        </is>
      </c>
    </row>
    <row r="79">
      <c r="A79" s="32" t="inlineStr">
        <is>
          <t>HH082928</t>
        </is>
      </c>
      <c r="B79" s="32" t="inlineStr">
        <is>
          <t>CUMMINS</t>
        </is>
      </c>
      <c r="C79" s="32" t="inlineStr">
        <is>
          <t>ISF3.8</t>
        </is>
      </c>
      <c r="D79" s="32" t="inlineStr">
        <is>
          <t>102</t>
        </is>
      </c>
      <c r="E79" s="32" t="inlineStr">
        <is>
          <t>70*100*12.5/16</t>
        </is>
      </c>
      <c r="F79" s="32" t="inlineStr">
        <is>
          <t>MASAKO</t>
        </is>
      </c>
      <c r="G79" s="32" t="inlineStr">
        <is>
          <t>Cái</t>
        </is>
      </c>
      <c r="H79" s="32" t="n"/>
      <c r="I79" s="50" t="n">
        <v>130000</v>
      </c>
      <c r="J79" s="50" t="n">
        <v>150000</v>
      </c>
      <c r="K79" s="50" t="n">
        <v>170000</v>
      </c>
      <c r="L79" s="32" t="n"/>
      <c r="M79" s="32" t="n"/>
      <c r="N79" s="32" t="inlineStr">
        <is>
          <t>4890832</t>
        </is>
      </c>
      <c r="O79" s="32" t="n"/>
      <c r="P79" s="32" t="inlineStr">
        <is>
          <t>Phớt đầu trục cơ Cummins ISF3.8/ 4890832 (70*100*12.5/16) - MASAKO</t>
        </is>
      </c>
    </row>
    <row r="80">
      <c r="A80" s="48" t="n"/>
      <c r="B80" s="48" t="n"/>
      <c r="C80" s="49" t="inlineStr">
        <is>
          <t>◆ NISSAN</t>
        </is>
      </c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</row>
    <row r="81">
      <c r="A81" s="32" t="inlineStr">
        <is>
          <t>HH072835</t>
        </is>
      </c>
      <c r="B81" s="32" t="inlineStr">
        <is>
          <t>NISSAN</t>
        </is>
      </c>
      <c r="C81" s="32" t="inlineStr">
        <is>
          <t>BD30/TD27</t>
        </is>
      </c>
      <c r="D81" s="32" t="inlineStr">
        <is>
          <t>96</t>
        </is>
      </c>
      <c r="E81" s="32" t="n"/>
      <c r="F81" s="32" t="n"/>
      <c r="G81" s="32" t="inlineStr">
        <is>
          <t>Bộ</t>
        </is>
      </c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inlineStr">
        <is>
          <t>Phớt đầu đuôi trục cơ BD30/TD27</t>
        </is>
      </c>
    </row>
    <row r="82">
      <c r="A82" s="48" t="n"/>
      <c r="B82" s="48" t="n"/>
      <c r="C82" s="49" t="inlineStr">
        <is>
          <t>◆ DOOSAN/DAEWOO</t>
        </is>
      </c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</row>
    <row r="83">
      <c r="A83" s="32" t="inlineStr">
        <is>
          <t>HH070937</t>
        </is>
      </c>
      <c r="B83" s="32" t="inlineStr">
        <is>
          <t>DOOSAN/DAEWOO</t>
        </is>
      </c>
      <c r="C83" s="32" t="inlineStr">
        <is>
          <t>D1146/DE08/DL06</t>
        </is>
      </c>
      <c r="D83" s="32" t="inlineStr">
        <is>
          <t>111</t>
        </is>
      </c>
      <c r="E83" s="32" t="inlineStr">
        <is>
          <t>85*110*10/13</t>
        </is>
      </c>
      <c r="F83" s="32" t="inlineStr">
        <is>
          <t>DF MSK (100/10/20)</t>
        </is>
      </c>
      <c r="G83" s="32" t="inlineStr">
        <is>
          <t>Cái</t>
        </is>
      </c>
      <c r="H83" s="32" t="n"/>
      <c r="I83" s="50" t="n">
        <v>100000</v>
      </c>
      <c r="J83" s="50" t="n">
        <v>110000</v>
      </c>
      <c r="K83" s="50" t="n">
        <v>120000</v>
      </c>
      <c r="L83" s="32" t="n"/>
      <c r="M83" s="32" t="n"/>
      <c r="N83" s="32" t="n"/>
      <c r="O83" s="32" t="n"/>
      <c r="P83" s="32" t="inlineStr">
        <is>
          <t>Phớt đầu D1146/DE08/DL06 (85*110*10/13) trà vành sắt - DF MSK (100/10/20)</t>
        </is>
      </c>
    </row>
    <row r="84">
      <c r="A84" s="34" t="inlineStr">
        <is>
          <t>HH080086</t>
        </is>
      </c>
      <c r="B84" s="34" t="inlineStr">
        <is>
          <t>DOOSAN/DAEWOO</t>
        </is>
      </c>
      <c r="C84" s="34" t="inlineStr">
        <is>
          <t>D2366</t>
        </is>
      </c>
      <c r="D84" s="34" t="inlineStr">
        <is>
          <t>123</t>
        </is>
      </c>
      <c r="E84" s="34" t="inlineStr">
        <is>
          <t>85-110-12</t>
        </is>
      </c>
      <c r="F84" s="34" t="inlineStr">
        <is>
          <t>(DF) MASAKO</t>
        </is>
      </c>
      <c r="G84" s="34" t="inlineStr">
        <is>
          <t>Cái</t>
        </is>
      </c>
      <c r="H84" s="34" t="n"/>
      <c r="I84" s="51" t="n">
        <v>50000</v>
      </c>
      <c r="J84" s="51" t="n">
        <v>60000</v>
      </c>
      <c r="K84" s="51" t="n">
        <v>70000</v>
      </c>
      <c r="L84" s="34" t="n"/>
      <c r="M84" s="34" t="n"/>
      <c r="N84" s="34" t="n"/>
      <c r="O84" s="34" t="n"/>
      <c r="P84" s="34" t="inlineStr">
        <is>
          <t>Phớt đầu trục cơ D2366 / 85-110-12 (lò xo) - (DF) MASAKO</t>
        </is>
      </c>
    </row>
    <row r="85">
      <c r="A85" s="32" t="inlineStr">
        <is>
          <t>HH079803</t>
        </is>
      </c>
      <c r="B85" s="32" t="inlineStr">
        <is>
          <t>DOOSAN/DAEWOO</t>
        </is>
      </c>
      <c r="C85" s="32" t="inlineStr">
        <is>
          <t>D2848/DV15</t>
        </is>
      </c>
      <c r="D85" s="32" t="inlineStr">
        <is>
          <t>128</t>
        </is>
      </c>
      <c r="E85" s="32" t="inlineStr">
        <is>
          <t>105*130*12</t>
        </is>
      </c>
      <c r="F85" s="32" t="inlineStr">
        <is>
          <t>MASAKO</t>
        </is>
      </c>
      <c r="G85" s="32" t="inlineStr">
        <is>
          <t>Cái</t>
        </is>
      </c>
      <c r="H85" s="32" t="n"/>
      <c r="I85" s="50" t="n">
        <v>60000</v>
      </c>
      <c r="J85" s="50" t="n">
        <v>70000</v>
      </c>
      <c r="K85" s="50" t="n">
        <v>80000</v>
      </c>
      <c r="L85" s="32" t="n"/>
      <c r="M85" s="32" t="n"/>
      <c r="N85" s="32" t="n"/>
      <c r="O85" s="32" t="n"/>
      <c r="P85" s="32" t="inlineStr">
        <is>
          <t>Phớt đầu trục cơ D2848 / DV15 / 105*130*12 - MASAKO</t>
        </is>
      </c>
    </row>
    <row r="86">
      <c r="A86" s="48" t="n"/>
      <c r="B86" s="48" t="n"/>
      <c r="C86" s="49" t="inlineStr">
        <is>
          <t>◆ YANMAR</t>
        </is>
      </c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</row>
    <row r="87">
      <c r="A87" s="32" t="inlineStr">
        <is>
          <t>HH074138</t>
        </is>
      </c>
      <c r="B87" s="32" t="inlineStr">
        <is>
          <t>YANMAR</t>
        </is>
      </c>
      <c r="C87" s="32" t="inlineStr">
        <is>
          <t>3TN78/3TNE78/3TNE82/3TNE84/3TNE88</t>
        </is>
      </c>
      <c r="D87" s="32" t="inlineStr">
        <is>
          <t>78</t>
        </is>
      </c>
      <c r="E87" s="32" t="inlineStr">
        <is>
          <t>55*72*9</t>
        </is>
      </c>
      <c r="F87" s="32" t="inlineStr">
        <is>
          <t>DF</t>
        </is>
      </c>
      <c r="G87" s="32" t="inlineStr">
        <is>
          <t>Cái</t>
        </is>
      </c>
      <c r="H87" s="32" t="n"/>
      <c r="I87" s="50" t="n">
        <v>40000</v>
      </c>
      <c r="J87" s="50" t="n">
        <v>45000</v>
      </c>
      <c r="K87" s="50" t="n">
        <v>50000</v>
      </c>
      <c r="L87" s="32" t="n"/>
      <c r="M87" s="32" t="n"/>
      <c r="N87" s="32" t="n"/>
      <c r="O87" s="32" t="n"/>
      <c r="P87" s="32" t="inlineStr">
        <is>
          <t>Phớt đầu trục cơ 3TN78/ 3TNE78/ 3TNE82/ 3TNE84/ 3TNE88 (55*72*9) - DF</t>
        </is>
      </c>
    </row>
    <row r="88">
      <c r="A88" s="34" t="inlineStr">
        <is>
          <t>HH074148</t>
        </is>
      </c>
      <c r="B88" s="34" t="inlineStr">
        <is>
          <t>YANMAR</t>
        </is>
      </c>
      <c r="C88" s="34" t="inlineStr">
        <is>
          <t>4TNA78/4TN78</t>
        </is>
      </c>
      <c r="D88" s="34" t="inlineStr">
        <is>
          <t>78</t>
        </is>
      </c>
      <c r="E88" s="34" t="n"/>
      <c r="F88" s="34" t="inlineStr">
        <is>
          <t>DF</t>
        </is>
      </c>
      <c r="G88" s="34" t="inlineStr">
        <is>
          <t>Cái</t>
        </is>
      </c>
      <c r="H88" s="34" t="n"/>
      <c r="I88" s="51" t="n">
        <v>30000</v>
      </c>
      <c r="J88" s="51" t="n">
        <v>35000</v>
      </c>
      <c r="K88" s="51" t="n">
        <v>40000</v>
      </c>
      <c r="L88" s="34" t="n"/>
      <c r="M88" s="34" t="n"/>
      <c r="N88" s="34" t="n"/>
      <c r="O88" s="34" t="n"/>
      <c r="P88" s="34" t="inlineStr">
        <is>
          <t>Phớt đầu trục cơ 4TNA78/4TN78 - DF</t>
        </is>
      </c>
    </row>
    <row r="89">
      <c r="A89" s="32" t="inlineStr">
        <is>
          <t>HH079642</t>
        </is>
      </c>
      <c r="B89" s="32" t="inlineStr">
        <is>
          <t>YANMAR</t>
        </is>
      </c>
      <c r="C89" s="32" t="inlineStr">
        <is>
          <t>4TNE84/4TNE88</t>
        </is>
      </c>
      <c r="D89" s="32" t="inlineStr">
        <is>
          <t>88</t>
        </is>
      </c>
      <c r="E89" s="32" t="inlineStr">
        <is>
          <t>55*72*9</t>
        </is>
      </c>
      <c r="F89" s="32" t="inlineStr">
        <is>
          <t>MSK</t>
        </is>
      </c>
      <c r="G89" s="32" t="inlineStr">
        <is>
          <t>Cái</t>
        </is>
      </c>
      <c r="H89" s="32" t="n"/>
      <c r="I89" s="50" t="n">
        <v>40000</v>
      </c>
      <c r="J89" s="50" t="n">
        <v>45000</v>
      </c>
      <c r="K89" s="50" t="n">
        <v>50000</v>
      </c>
      <c r="L89" s="32" t="n"/>
      <c r="M89" s="32" t="n"/>
      <c r="N89" s="32" t="n"/>
      <c r="O89" s="32" t="n"/>
      <c r="P89" s="32" t="inlineStr">
        <is>
          <t>Phớt đầu (Front) Yanmar 4TNE84/ 4TNE88 (4D84, 4D88) 55*72*9 - MSK</t>
        </is>
      </c>
    </row>
    <row r="90">
      <c r="A90" s="34" t="inlineStr">
        <is>
          <t>HH079643</t>
        </is>
      </c>
      <c r="B90" s="34" t="inlineStr">
        <is>
          <t>YANMAR</t>
        </is>
      </c>
      <c r="C90" s="34" t="inlineStr">
        <is>
          <t>4TNE94/4TNV94/4TNE98/4D92E</t>
        </is>
      </c>
      <c r="D90" s="34" t="inlineStr">
        <is>
          <t>94</t>
        </is>
      </c>
      <c r="E90" s="34" t="inlineStr">
        <is>
          <t>62*77*9</t>
        </is>
      </c>
      <c r="F90" s="34" t="inlineStr">
        <is>
          <t>MSK (30.35.40)</t>
        </is>
      </c>
      <c r="G90" s="34" t="inlineStr">
        <is>
          <t>Cái</t>
        </is>
      </c>
      <c r="H90" s="34" t="n"/>
      <c r="I90" s="51" t="n">
        <v>30000</v>
      </c>
      <c r="J90" s="51" t="n">
        <v>35000</v>
      </c>
      <c r="K90" s="51" t="n">
        <v>40000</v>
      </c>
      <c r="L90" s="34" t="n"/>
      <c r="M90" s="34" t="n"/>
      <c r="N90" s="34" t="n"/>
      <c r="O90" s="34" t="n"/>
      <c r="P90" s="34" t="inlineStr">
        <is>
          <t>Phớt đầu 4TNE94/4TNV94/4TNE98/4D92E (62*77*9) - MSK (30.35.40)</t>
        </is>
      </c>
    </row>
    <row r="91">
      <c r="A91" s="32" t="inlineStr">
        <is>
          <t>HH074130</t>
        </is>
      </c>
      <c r="B91" s="32" t="inlineStr">
        <is>
          <t>YANMAR</t>
        </is>
      </c>
      <c r="C91" s="32" t="inlineStr">
        <is>
          <t>4TNE98/4TNE94</t>
        </is>
      </c>
      <c r="D91" s="32" t="inlineStr">
        <is>
          <t>98</t>
        </is>
      </c>
      <c r="E91" s="32" t="n"/>
      <c r="F91" s="32" t="inlineStr">
        <is>
          <t>DF</t>
        </is>
      </c>
      <c r="G91" s="32" t="inlineStr">
        <is>
          <t>Cái</t>
        </is>
      </c>
      <c r="H91" s="32" t="n"/>
      <c r="I91" s="50" t="n">
        <v>30000</v>
      </c>
      <c r="J91" s="50" t="n">
        <v>35000</v>
      </c>
      <c r="K91" s="50" t="n">
        <v>40000</v>
      </c>
      <c r="L91" s="32" t="n"/>
      <c r="M91" s="32" t="n"/>
      <c r="N91" s="32" t="n"/>
      <c r="O91" s="32" t="n"/>
      <c r="P91" s="32" t="inlineStr">
        <is>
          <t>Phớt đầu trục cơ 4TNE98 / 4TNE94 - DF</t>
        </is>
      </c>
    </row>
    <row r="92">
      <c r="A92" s="48" t="n"/>
      <c r="B92" s="48" t="n"/>
      <c r="C92" s="49" t="inlineStr">
        <is>
          <t>◆ KUBOTA</t>
        </is>
      </c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</row>
    <row r="93">
      <c r="A93" s="32" t="inlineStr">
        <is>
          <t>HH074142</t>
        </is>
      </c>
      <c r="B93" s="32" t="inlineStr">
        <is>
          <t>KUBOTA</t>
        </is>
      </c>
      <c r="C93" s="32" t="inlineStr">
        <is>
          <t>4D76/3D78/3D76/3D72</t>
        </is>
      </c>
      <c r="D93" s="32" t="inlineStr">
        <is>
          <t>76</t>
        </is>
      </c>
      <c r="E93" s="32" t="inlineStr">
        <is>
          <t>38*50*8</t>
        </is>
      </c>
      <c r="F93" s="32" t="inlineStr">
        <is>
          <t>DF</t>
        </is>
      </c>
      <c r="G93" s="32" t="inlineStr">
        <is>
          <t>Cái</t>
        </is>
      </c>
      <c r="H93" s="32" t="n"/>
      <c r="I93" s="50" t="n">
        <v>35000</v>
      </c>
      <c r="J93" s="50" t="n">
        <v>40000</v>
      </c>
      <c r="K93" s="50" t="n">
        <v>45000</v>
      </c>
      <c r="L93" s="32" t="n"/>
      <c r="M93" s="32" t="n"/>
      <c r="N93" s="32" t="n"/>
      <c r="O93" s="32" t="n"/>
      <c r="P93" s="32" t="inlineStr">
        <is>
          <t>Phớt đầu trục cơ 4D76/3D78/3D76/3D72 (38*50*8) - DF</t>
        </is>
      </c>
    </row>
    <row r="94">
      <c r="A94" s="34" t="inlineStr">
        <is>
          <t>HH078552</t>
        </is>
      </c>
      <c r="B94" s="34" t="inlineStr">
        <is>
          <t>KUBOTA</t>
        </is>
      </c>
      <c r="C94" s="34" t="inlineStr">
        <is>
          <t>4D76/V1502/3D72/3D78</t>
        </is>
      </c>
      <c r="D94" s="34" t="inlineStr">
        <is>
          <t>76</t>
        </is>
      </c>
      <c r="E94" s="34" t="inlineStr">
        <is>
          <t>38*50*8</t>
        </is>
      </c>
      <c r="F94" s="34" t="inlineStr">
        <is>
          <t>NICE IN</t>
        </is>
      </c>
      <c r="G94" s="34" t="inlineStr">
        <is>
          <t>Cái</t>
        </is>
      </c>
      <c r="H94" s="34" t="n"/>
      <c r="I94" s="51" t="n">
        <v>30000</v>
      </c>
      <c r="J94" s="51" t="n">
        <v>35000</v>
      </c>
      <c r="K94" s="51" t="n">
        <v>40000</v>
      </c>
      <c r="L94" s="34" t="n"/>
      <c r="M94" s="34" t="n"/>
      <c r="N94" s="34" t="n"/>
      <c r="O94" s="34" t="n"/>
      <c r="P94" s="34" t="inlineStr">
        <is>
          <t>Phớt đầu trục cơ Kubota 4D76/V1502/3D72/3D78 (38*50*8) - NICE IN</t>
        </is>
      </c>
    </row>
    <row r="95">
      <c r="A95" s="32" t="inlineStr">
        <is>
          <t>HH074136</t>
        </is>
      </c>
      <c r="B95" s="32" t="inlineStr">
        <is>
          <t>KUBOTA</t>
        </is>
      </c>
      <c r="C95" s="32" t="inlineStr">
        <is>
          <t>3D72/V1505</t>
        </is>
      </c>
      <c r="D95" s="32" t="inlineStr">
        <is>
          <t>78</t>
        </is>
      </c>
      <c r="E95" s="32" t="inlineStr">
        <is>
          <t>38-50-8</t>
        </is>
      </c>
      <c r="F95" s="32" t="inlineStr">
        <is>
          <t>DF</t>
        </is>
      </c>
      <c r="G95" s="32" t="inlineStr">
        <is>
          <t>Cái</t>
        </is>
      </c>
      <c r="H95" s="32" t="n"/>
      <c r="I95" s="50" t="n">
        <v>40000</v>
      </c>
      <c r="J95" s="50" t="n">
        <v>45000</v>
      </c>
      <c r="K95" s="50" t="n">
        <v>50000</v>
      </c>
      <c r="L95" s="32" t="n"/>
      <c r="M95" s="32" t="n"/>
      <c r="N95" s="32" t="inlineStr">
        <is>
          <t>3D76-D1105</t>
        </is>
      </c>
      <c r="O95" s="32" t="n"/>
      <c r="P95" s="32" t="inlineStr">
        <is>
          <t>Phớt đầu trục cơ KUBOTA 3D72/ 3D76-D1105/4D76-V1305/V1505 (38-50-8) - DF</t>
        </is>
      </c>
    </row>
    <row r="96">
      <c r="A96" s="34" t="inlineStr">
        <is>
          <t>HH078551</t>
        </is>
      </c>
      <c r="B96" s="34" t="inlineStr">
        <is>
          <t>KUBOTA</t>
        </is>
      </c>
      <c r="C96" s="34" t="inlineStr">
        <is>
          <t>4D78/V1505</t>
        </is>
      </c>
      <c r="D96" s="34" t="inlineStr">
        <is>
          <t>78</t>
        </is>
      </c>
      <c r="E96" s="34" t="inlineStr">
        <is>
          <t>38-50-8</t>
        </is>
      </c>
      <c r="F96" s="34" t="inlineStr">
        <is>
          <t>NICE IN/ MASAKO</t>
        </is>
      </c>
      <c r="G96" s="34" t="inlineStr">
        <is>
          <t>Cái</t>
        </is>
      </c>
      <c r="H96" s="34" t="n"/>
      <c r="I96" s="51" t="n">
        <v>25000</v>
      </c>
      <c r="J96" s="51" t="n">
        <v>30000</v>
      </c>
      <c r="K96" s="51" t="n">
        <v>35000</v>
      </c>
      <c r="L96" s="34" t="n"/>
      <c r="M96" s="34" t="n"/>
      <c r="N96" s="34" t="n"/>
      <c r="O96" s="34" t="n"/>
      <c r="P96" s="34" t="inlineStr">
        <is>
          <t>Phớt đầu trục cơ Kubota 4D78/V1505 (38-50-8) - NICE IN/ MASAKO</t>
        </is>
      </c>
    </row>
    <row r="97">
      <c r="A97" s="32" t="inlineStr">
        <is>
          <t>HH077066</t>
        </is>
      </c>
      <c r="B97" s="32" t="inlineStr">
        <is>
          <t>KUBOTA</t>
        </is>
      </c>
      <c r="C97" s="32" t="inlineStr">
        <is>
          <t>4D87/V2203/V2403</t>
        </is>
      </c>
      <c r="D97" s="32" t="inlineStr">
        <is>
          <t>87</t>
        </is>
      </c>
      <c r="E97" s="32" t="inlineStr">
        <is>
          <t>42-55-9</t>
        </is>
      </c>
      <c r="F97" s="32" t="inlineStr">
        <is>
          <t>MSK (25.35.45)</t>
        </is>
      </c>
      <c r="G97" s="32" t="inlineStr">
        <is>
          <t>Cái</t>
        </is>
      </c>
      <c r="H97" s="32" t="n"/>
      <c r="I97" s="50" t="n">
        <v>25000</v>
      </c>
      <c r="J97" s="50" t="n">
        <v>35000</v>
      </c>
      <c r="K97" s="50" t="n">
        <v>45000</v>
      </c>
      <c r="L97" s="32" t="n"/>
      <c r="M97" s="32" t="n"/>
      <c r="N97" s="32" t="n"/>
      <c r="O97" s="32" t="n"/>
      <c r="P97" s="32" t="inlineStr">
        <is>
          <t>Phớt đầu trục cơ 4D87/V2203/V2403 (42-55-9) - MSK (25.35.45)</t>
        </is>
      </c>
    </row>
    <row r="98">
      <c r="A98" s="48" t="n"/>
      <c r="B98" s="48" t="n"/>
      <c r="C98" s="49" t="inlineStr">
        <is>
          <t>◆ CATERPILLAR</t>
        </is>
      </c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</row>
    <row r="99">
      <c r="A99" s="32" t="inlineStr">
        <is>
          <t>HH076087</t>
        </is>
      </c>
      <c r="B99" s="32" t="inlineStr">
        <is>
          <t>CATERPILLAR</t>
        </is>
      </c>
      <c r="C99" s="32" t="inlineStr">
        <is>
          <t>C9/3116</t>
        </is>
      </c>
      <c r="D99" s="32" t="inlineStr">
        <is>
          <t>112</t>
        </is>
      </c>
      <c r="E99" s="32" t="inlineStr">
        <is>
          <t>245-7339</t>
        </is>
      </c>
      <c r="F99" s="32" t="inlineStr">
        <is>
          <t>NICE IN/ MSK</t>
        </is>
      </c>
      <c r="G99" s="32" t="inlineStr">
        <is>
          <t>Cái</t>
        </is>
      </c>
      <c r="H99" s="32" t="n"/>
      <c r="I99" s="50" t="n">
        <v>450000</v>
      </c>
      <c r="J99" s="50" t="n">
        <v>500000</v>
      </c>
      <c r="K99" s="50" t="n">
        <v>550000</v>
      </c>
      <c r="L99" s="32" t="n"/>
      <c r="M99" s="32" t="n"/>
      <c r="N99" s="32" t="inlineStr">
        <is>
          <t>245-7339</t>
        </is>
      </c>
      <c r="O99" s="32" t="n"/>
      <c r="P99" s="32" t="inlineStr">
        <is>
          <t>Phớt đầu trục cơ CAT C9/ 3116 (245-7339)/ 86.7*117.5*10 - NICE IN/ MSK</t>
        </is>
      </c>
    </row>
    <row r="100">
      <c r="A100" s="34" t="inlineStr">
        <is>
          <t>HH079378</t>
        </is>
      </c>
      <c r="B100" s="34" t="inlineStr">
        <is>
          <t>CATERPILLAR</t>
        </is>
      </c>
      <c r="C100" s="34" t="inlineStr">
        <is>
          <t>3204</t>
        </is>
      </c>
      <c r="D100" s="34" t="n"/>
      <c r="E100" s="34" t="inlineStr">
        <is>
          <t>60*78*12</t>
        </is>
      </c>
      <c r="F100" s="34" t="inlineStr">
        <is>
          <t>MASAKO</t>
        </is>
      </c>
      <c r="G100" s="34" t="inlineStr">
        <is>
          <t>Cái</t>
        </is>
      </c>
      <c r="H100" s="34" t="n"/>
      <c r="I100" s="51" t="n">
        <v>50000</v>
      </c>
      <c r="J100" s="51" t="n">
        <v>60000</v>
      </c>
      <c r="K100" s="51" t="n">
        <v>70000</v>
      </c>
      <c r="L100" s="34" t="n"/>
      <c r="M100" s="34" t="n"/>
      <c r="N100" s="34" t="n"/>
      <c r="O100" s="34" t="n"/>
      <c r="P100" s="34" t="inlineStr">
        <is>
          <t>Phớt đầu trục cơ CAT 3204 / 60*78*12 - MASAKO</t>
        </is>
      </c>
    </row>
    <row r="101">
      <c r="A101" s="48" t="n"/>
      <c r="B101" s="48" t="n"/>
      <c r="C101" s="49" t="inlineStr">
        <is>
          <t>◆ VOLVO</t>
        </is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</row>
    <row r="102">
      <c r="A102" s="34" t="inlineStr">
        <is>
          <t>HH083881</t>
        </is>
      </c>
      <c r="B102" s="34" t="inlineStr">
        <is>
          <t>VOLVO</t>
        </is>
      </c>
      <c r="C102" s="34" t="inlineStr">
        <is>
          <t>D7D/D7E</t>
        </is>
      </c>
      <c r="D102" s="34" t="inlineStr">
        <is>
          <t>108</t>
        </is>
      </c>
      <c r="E102" s="34" t="inlineStr">
        <is>
          <t>81*104*11</t>
        </is>
      </c>
      <c r="F102" s="34" t="inlineStr">
        <is>
          <t>MSK</t>
        </is>
      </c>
      <c r="G102" s="34" t="inlineStr">
        <is>
          <t>Cái</t>
        </is>
      </c>
      <c r="H102" s="34" t="n"/>
      <c r="I102" s="34" t="n"/>
      <c r="J102" s="34" t="n"/>
      <c r="K102" s="34" t="n"/>
      <c r="L102" s="34" t="n"/>
      <c r="M102" s="34" t="n"/>
      <c r="N102" s="34" t="inlineStr">
        <is>
          <t>BF6M1013</t>
        </is>
      </c>
      <c r="O102" s="34" t="n"/>
      <c r="P102" s="34" t="inlineStr">
        <is>
          <t>Phớt đầu (Front) Volvo D7D/ BF6M1013/ D7E (81*104*11) - MSK</t>
        </is>
      </c>
    </row>
    <row r="103">
      <c r="A103" s="48" t="n"/>
      <c r="B103" s="48" t="n"/>
      <c r="C103" s="49" t="inlineStr">
        <is>
          <t>◆ YUCHAI</t>
        </is>
      </c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</row>
    <row r="104">
      <c r="A104" s="34" t="inlineStr">
        <is>
          <t>HH081100</t>
        </is>
      </c>
      <c r="B104" s="34" t="inlineStr">
        <is>
          <t>YUCHAI</t>
        </is>
      </c>
      <c r="C104" s="34" t="inlineStr">
        <is>
          <t>YC6A/YC6L/6113</t>
        </is>
      </c>
      <c r="D104" s="34" t="inlineStr">
        <is>
          <t>108</t>
        </is>
      </c>
      <c r="E104" s="34" t="inlineStr">
        <is>
          <t>70x90x10</t>
        </is>
      </c>
      <c r="F104" s="34" t="n"/>
      <c r="G104" s="34" t="inlineStr">
        <is>
          <t>Cái</t>
        </is>
      </c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inlineStr">
        <is>
          <t>Phớt đầu trục cơ 70x90x10 không lò xo YC6A/YC6L/ 6113 (Yuchai)</t>
        </is>
      </c>
    </row>
    <row r="105">
      <c r="A105" s="48" t="n"/>
      <c r="B105" s="48" t="n"/>
      <c r="C105" s="49" t="inlineStr">
        <is>
          <t>◆ (chưa rõ hãng)</t>
        </is>
      </c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</row>
    <row r="106">
      <c r="A106" s="34" t="inlineStr">
        <is>
          <t>HH081102</t>
        </is>
      </c>
      <c r="B106" s="34" t="n"/>
      <c r="C106" s="34" t="n"/>
      <c r="D106" s="34" t="n"/>
      <c r="E106" s="34" t="inlineStr">
        <is>
          <t>95x115x12</t>
        </is>
      </c>
      <c r="F106" s="34" t="n"/>
      <c r="G106" s="34" t="inlineStr">
        <is>
          <t>Cái</t>
        </is>
      </c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inlineStr">
        <is>
          <t>Phớt đầu trục cơ 95x115x12 không lò xo (FM)</t>
        </is>
      </c>
    </row>
    <row r="107">
      <c r="A107" s="32" t="inlineStr">
        <is>
          <t>HH079799</t>
        </is>
      </c>
      <c r="B107" s="32" t="n"/>
      <c r="C107" s="32" t="n"/>
      <c r="D107" s="32" t="n"/>
      <c r="E107" s="32" t="inlineStr">
        <is>
          <t>53*69.85*11</t>
        </is>
      </c>
      <c r="F107" s="32" t="inlineStr">
        <is>
          <t>MASAKO</t>
        </is>
      </c>
      <c r="G107" s="32" t="inlineStr">
        <is>
          <t>Cái</t>
        </is>
      </c>
      <c r="H107" s="32" t="n"/>
      <c r="I107" s="50" t="n">
        <v>25000</v>
      </c>
      <c r="J107" s="50" t="n">
        <v>30000</v>
      </c>
      <c r="K107" s="50" t="n">
        <v>35000</v>
      </c>
      <c r="L107" s="32" t="n"/>
      <c r="M107" s="32" t="n"/>
      <c r="N107" s="32" t="n"/>
      <c r="O107" s="32" t="n"/>
      <c r="P107" s="32" t="inlineStr">
        <is>
          <t>Phớt đầu trục cơ JT/ JS / 53*69.85*11 - MASAKO</t>
        </is>
      </c>
    </row>
    <row r="108">
      <c r="A108" s="34" t="inlineStr">
        <is>
          <t>HH080082</t>
        </is>
      </c>
      <c r="B108" s="34" t="n"/>
      <c r="C108" s="34" t="inlineStr">
        <is>
          <t>3306</t>
        </is>
      </c>
      <c r="D108" s="34" t="n"/>
      <c r="E108" s="34" t="inlineStr">
        <is>
          <t>67*94*13</t>
        </is>
      </c>
      <c r="F108" s="34" t="inlineStr">
        <is>
          <t>MASAKO</t>
        </is>
      </c>
      <c r="G108" s="34" t="inlineStr">
        <is>
          <t>Cái</t>
        </is>
      </c>
      <c r="H108" s="34" t="n"/>
      <c r="I108" s="51" t="n">
        <v>240000</v>
      </c>
      <c r="J108" s="51" t="n">
        <v>260000</v>
      </c>
      <c r="K108" s="51" t="n">
        <v>280000</v>
      </c>
      <c r="L108" s="34" t="n"/>
      <c r="M108" s="34" t="n"/>
      <c r="N108" s="34" t="n"/>
      <c r="O108" s="34" t="n"/>
      <c r="P108" s="34" t="inlineStr">
        <is>
          <t>Phớt đầu trục cơ 3306 (67*94*13) có vành sắt bên trong - MASAKO</t>
        </is>
      </c>
    </row>
    <row r="109">
      <c r="A109" s="32" t="inlineStr">
        <is>
          <t>HH077076</t>
        </is>
      </c>
      <c r="B109" s="32" t="n"/>
      <c r="C109" s="32" t="inlineStr">
        <is>
          <t>3D</t>
        </is>
      </c>
      <c r="D109" s="32" t="n"/>
      <c r="E109" s="32" t="inlineStr">
        <is>
          <t>84-1</t>
        </is>
      </c>
      <c r="F109" s="32" t="inlineStr">
        <is>
          <t>NICE IN/MSK, 20/5.30</t>
        </is>
      </c>
      <c r="G109" s="32" t="inlineStr">
        <is>
          <t>Cái</t>
        </is>
      </c>
      <c r="H109" s="32" t="n"/>
      <c r="I109" s="50" t="n">
        <v>20000</v>
      </c>
      <c r="J109" s="50" t="n">
        <v>25000</v>
      </c>
      <c r="K109" s="50" t="n">
        <v>30000</v>
      </c>
      <c r="L109" s="32" t="n"/>
      <c r="M109" s="32" t="n"/>
      <c r="N109" s="32" t="n"/>
      <c r="O109" s="32" t="n"/>
      <c r="P109" s="32" t="inlineStr">
        <is>
          <t>Phớt đầu 3D84-1 (25-40-8) - NICE IN/MSK, 20/5.30</t>
        </is>
      </c>
    </row>
    <row r="110">
      <c r="A110" s="34" t="inlineStr">
        <is>
          <t>HH073879</t>
        </is>
      </c>
      <c r="B110" s="34" t="n"/>
      <c r="C110" s="34" t="inlineStr">
        <is>
          <t>3D82</t>
        </is>
      </c>
      <c r="D110" s="34" t="inlineStr">
        <is>
          <t>82</t>
        </is>
      </c>
      <c r="E110" s="34" t="n"/>
      <c r="F110" s="34" t="inlineStr">
        <is>
          <t>DF</t>
        </is>
      </c>
      <c r="G110" s="34" t="inlineStr">
        <is>
          <t>Cái</t>
        </is>
      </c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inlineStr">
        <is>
          <t>Phớt đầu trục cơ 3D82 - DF</t>
        </is>
      </c>
    </row>
    <row r="111">
      <c r="A111" s="32" t="inlineStr">
        <is>
          <t>HH072126</t>
        </is>
      </c>
      <c r="B111" s="32" t="n"/>
      <c r="C111" s="32" t="inlineStr">
        <is>
          <t>4D</t>
        </is>
      </c>
      <c r="D111" s="32" t="n"/>
      <c r="E111" s="32" t="inlineStr">
        <is>
          <t>105-1</t>
        </is>
      </c>
      <c r="F111" s="32" t="n"/>
      <c r="G111" s="32" t="inlineStr">
        <is>
          <t>Bộ</t>
        </is>
      </c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inlineStr">
        <is>
          <t>Phớt đầu đuôi trục cơ 4D105-1</t>
        </is>
      </c>
    </row>
    <row r="112">
      <c r="A112" s="34" t="inlineStr">
        <is>
          <t>HH077079</t>
        </is>
      </c>
      <c r="B112" s="34" t="n"/>
      <c r="C112" s="34" t="inlineStr">
        <is>
          <t>4D</t>
        </is>
      </c>
      <c r="D112" s="34" t="n"/>
      <c r="E112" s="34" t="inlineStr">
        <is>
          <t>105 -1</t>
        </is>
      </c>
      <c r="F112" s="34" t="inlineStr">
        <is>
          <t>NICE IN</t>
        </is>
      </c>
      <c r="G112" s="34" t="inlineStr">
        <is>
          <t>Cái</t>
        </is>
      </c>
      <c r="H112" s="34" t="n"/>
      <c r="I112" s="51" t="n">
        <v>30000</v>
      </c>
      <c r="J112" s="51" t="n">
        <v>35000</v>
      </c>
      <c r="K112" s="51" t="n">
        <v>40000</v>
      </c>
      <c r="L112" s="34" t="n"/>
      <c r="M112" s="34" t="n"/>
      <c r="N112" s="34" t="n"/>
      <c r="O112" s="34" t="n"/>
      <c r="P112" s="34" t="inlineStr">
        <is>
          <t>Phớt đầu trục cơ 4D105 -1 - NICE IN</t>
        </is>
      </c>
    </row>
    <row r="113">
      <c r="A113" s="32" t="inlineStr">
        <is>
          <t>HH077075</t>
        </is>
      </c>
      <c r="B113" s="32" t="n"/>
      <c r="C113" s="32" t="inlineStr">
        <is>
          <t>4D</t>
        </is>
      </c>
      <c r="D113" s="32" t="n"/>
      <c r="E113" s="32" t="inlineStr">
        <is>
          <t>105-3</t>
        </is>
      </c>
      <c r="F113" s="32" t="inlineStr">
        <is>
          <t>NICE IN</t>
        </is>
      </c>
      <c r="G113" s="32" t="inlineStr">
        <is>
          <t>Cái</t>
        </is>
      </c>
      <c r="H113" s="32" t="n"/>
      <c r="I113" s="50" t="n">
        <v>40000</v>
      </c>
      <c r="J113" s="50" t="n">
        <v>50000</v>
      </c>
      <c r="K113" s="50" t="n">
        <v>60000</v>
      </c>
      <c r="L113" s="32" t="n"/>
      <c r="M113" s="32" t="n"/>
      <c r="N113" s="32" t="n"/>
      <c r="O113" s="32" t="n"/>
      <c r="P113" s="32" t="inlineStr">
        <is>
          <t>Phớt đầu trục cơ 4D105-3 (60-82-12) - NICE IN</t>
        </is>
      </c>
    </row>
    <row r="114">
      <c r="A114" s="34" t="inlineStr">
        <is>
          <t>HH00841</t>
        </is>
      </c>
      <c r="B114" s="34" t="n"/>
      <c r="C114" s="34" t="inlineStr">
        <is>
          <t>4D</t>
        </is>
      </c>
      <c r="D114" s="34" t="n"/>
      <c r="E114" s="34" t="inlineStr">
        <is>
          <t>105-5</t>
        </is>
      </c>
      <c r="F114" s="34" t="inlineStr">
        <is>
          <t>DF</t>
        </is>
      </c>
      <c r="G114" s="34" t="inlineStr">
        <is>
          <t>Cái</t>
        </is>
      </c>
      <c r="H114" s="34" t="n"/>
      <c r="I114" s="51" t="n">
        <v>40000</v>
      </c>
      <c r="J114" s="51" t="n">
        <v>50000</v>
      </c>
      <c r="K114" s="51" t="n">
        <v>60000</v>
      </c>
      <c r="L114" s="34" t="n"/>
      <c r="M114" s="34" t="n"/>
      <c r="N114" s="34" t="n"/>
      <c r="O114" s="34" t="n"/>
      <c r="P114" s="34" t="inlineStr">
        <is>
          <t>Phớt đầu trục cơ 4D105-5 - DF</t>
        </is>
      </c>
    </row>
    <row r="115">
      <c r="A115" s="32" t="inlineStr">
        <is>
          <t>HH081101</t>
        </is>
      </c>
      <c r="B115" s="32" t="n"/>
      <c r="C115" s="32" t="inlineStr">
        <is>
          <t>6M/6MK/6120/6123</t>
        </is>
      </c>
      <c r="D115" s="32" t="n"/>
      <c r="E115" s="32" t="inlineStr">
        <is>
          <t>82x105x12</t>
        </is>
      </c>
      <c r="F115" s="32" t="n"/>
      <c r="G115" s="32" t="inlineStr">
        <is>
          <t>Cái</t>
        </is>
      </c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inlineStr">
        <is>
          <t>Phớt đầu trục cơ 82x105x12 không lò xo 6M/6MK/6120/6123 (Yuchai)</t>
        </is>
      </c>
    </row>
    <row r="116">
      <c r="A116" s="34" t="inlineStr">
        <is>
          <t>HH081099</t>
        </is>
      </c>
      <c r="B116" s="34" t="n"/>
      <c r="C116" s="34" t="inlineStr">
        <is>
          <t>8t</t>
        </is>
      </c>
      <c r="D116" s="34" t="n"/>
      <c r="E116" s="34" t="inlineStr">
        <is>
          <t>65x90x12</t>
        </is>
      </c>
      <c r="F116" s="34" t="n"/>
      <c r="G116" s="34" t="inlineStr">
        <is>
          <t>Cái</t>
        </is>
      </c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inlineStr">
        <is>
          <t>Phớt đầu trục cơ 65x90x12 không lò xo (Yuchai) Hoàng huy 8t</t>
        </is>
      </c>
    </row>
    <row r="117">
      <c r="A117" s="32" t="inlineStr">
        <is>
          <t>HH082535</t>
        </is>
      </c>
      <c r="B117" s="32" t="n"/>
      <c r="C117" s="32" t="inlineStr">
        <is>
          <t>D24/DL02</t>
        </is>
      </c>
      <c r="D117" s="32" t="inlineStr">
        <is>
          <t>90</t>
        </is>
      </c>
      <c r="E117" s="32" t="n"/>
      <c r="F117" s="32" t="inlineStr">
        <is>
          <t>MASAKO</t>
        </is>
      </c>
      <c r="G117" s="32" t="inlineStr">
        <is>
          <t>Cái</t>
        </is>
      </c>
      <c r="H117" s="32" t="n"/>
      <c r="I117" s="50" t="n">
        <v>100000</v>
      </c>
      <c r="J117" s="50" t="n">
        <v>110000</v>
      </c>
      <c r="K117" s="50" t="n">
        <v>120000</v>
      </c>
      <c r="L117" s="32" t="n"/>
      <c r="M117" s="32" t="n"/>
      <c r="N117" s="32" t="n"/>
      <c r="O117" s="32" t="n"/>
      <c r="P117" s="32" t="inlineStr">
        <is>
          <t>Phớt đầu trục cơ D24/DL02 - MASAKO</t>
        </is>
      </c>
    </row>
    <row r="118">
      <c r="A118" s="34" t="inlineStr">
        <is>
          <t>HH00473</t>
        </is>
      </c>
      <c r="B118" s="34" t="n"/>
      <c r="C118" s="34" t="inlineStr">
        <is>
          <t>MC13/13</t>
        </is>
      </c>
      <c r="D118" s="34" t="n"/>
      <c r="E118" s="34" t="n"/>
      <c r="F118" s="34" t="inlineStr">
        <is>
          <t>MASAKO</t>
        </is>
      </c>
      <c r="G118" s="34" t="inlineStr">
        <is>
          <t>Cái</t>
        </is>
      </c>
      <c r="H118" s="34" t="n"/>
      <c r="I118" s="51" t="n">
        <v>160000</v>
      </c>
      <c r="J118" s="51" t="n">
        <v>180000</v>
      </c>
      <c r="K118" s="51" t="n">
        <v>200000</v>
      </c>
      <c r="L118" s="34" t="n"/>
      <c r="M118" s="34" t="n"/>
      <c r="N118" s="34" t="n"/>
      <c r="O118" s="34" t="n"/>
      <c r="P118" s="34" t="inlineStr">
        <is>
          <t>Phớt đầu trục cơ MAN MC13/ MAXXFORCE 13 - MASAKO</t>
        </is>
      </c>
    </row>
    <row r="119">
      <c r="A119" s="32" t="inlineStr">
        <is>
          <t>HH079800</t>
        </is>
      </c>
      <c r="B119" s="32" t="n"/>
      <c r="C119" s="32" t="inlineStr">
        <is>
          <t>NE6/ND6</t>
        </is>
      </c>
      <c r="D119" s="32" t="n"/>
      <c r="E119" s="32" t="inlineStr">
        <is>
          <t>62*85/93*13</t>
        </is>
      </c>
      <c r="F119" s="32" t="inlineStr">
        <is>
          <t>MASAKO</t>
        </is>
      </c>
      <c r="G119" s="32" t="inlineStr">
        <is>
          <t>Cái</t>
        </is>
      </c>
      <c r="H119" s="32" t="n"/>
      <c r="I119" s="50" t="n">
        <v>40000</v>
      </c>
      <c r="J119" s="50" t="n">
        <v>50000</v>
      </c>
      <c r="K119" s="50" t="n">
        <v>60000</v>
      </c>
      <c r="L119" s="32" t="n"/>
      <c r="M119" s="32" t="n"/>
      <c r="N119" s="32" t="inlineStr">
        <is>
          <t>AE3298E</t>
        </is>
      </c>
      <c r="O119" s="32" t="n"/>
      <c r="P119" s="32" t="inlineStr">
        <is>
          <t>Phớt đầu trục cơ NE6 / ND6 / AE3298E / 62*85/93*13 - MASAKO</t>
        </is>
      </c>
    </row>
    <row r="120">
      <c r="A120" s="34" t="inlineStr">
        <is>
          <t>HH00837</t>
        </is>
      </c>
      <c r="B120" s="34" t="n"/>
      <c r="C120" s="34" t="inlineStr">
        <is>
          <t>S4KT</t>
        </is>
      </c>
      <c r="D120" s="34" t="inlineStr">
        <is>
          <t>102</t>
        </is>
      </c>
      <c r="E120" s="34" t="n"/>
      <c r="F120" s="34" t="inlineStr">
        <is>
          <t>DF</t>
        </is>
      </c>
      <c r="G120" s="34" t="inlineStr">
        <is>
          <t>Cái</t>
        </is>
      </c>
      <c r="H120" s="34" t="n"/>
      <c r="I120" s="51" t="n">
        <v>40000</v>
      </c>
      <c r="J120" s="51" t="n">
        <v>50000</v>
      </c>
      <c r="K120" s="51" t="n">
        <v>60000</v>
      </c>
      <c r="L120" s="34" t="n"/>
      <c r="M120" s="34" t="n"/>
      <c r="N120" s="34" t="n"/>
      <c r="O120" s="34" t="n"/>
      <c r="P120" s="34" t="inlineStr">
        <is>
          <t>Phớt đầu trục cơ S4KT - DF</t>
        </is>
      </c>
    </row>
    <row r="121">
      <c r="A121" s="32" t="inlineStr">
        <is>
          <t>HH077059</t>
        </is>
      </c>
      <c r="B121" s="32" t="n"/>
      <c r="C121" s="32" t="inlineStr">
        <is>
          <t>S6B-3</t>
        </is>
      </c>
      <c r="D121" s="32" t="inlineStr">
        <is>
          <t>135</t>
        </is>
      </c>
      <c r="E121" s="32" t="inlineStr">
        <is>
          <t>148*195*13/15</t>
        </is>
      </c>
      <c r="F121" s="32" t="inlineStr">
        <is>
          <t>NICE IN</t>
        </is>
      </c>
      <c r="G121" s="32" t="inlineStr">
        <is>
          <t>Cái</t>
        </is>
      </c>
      <c r="H121" s="32" t="n"/>
      <c r="I121" s="50" t="n">
        <v>560000</v>
      </c>
      <c r="J121" s="50" t="n">
        <v>600000</v>
      </c>
      <c r="K121" s="50" t="n">
        <v>650000</v>
      </c>
      <c r="L121" s="32" t="n"/>
      <c r="M121" s="32" t="n"/>
      <c r="N121" s="32" t="n"/>
      <c r="O121" s="32" t="n"/>
      <c r="P121" s="32" t="inlineStr">
        <is>
          <t>Phớt đầu trục cơ S6B-3 (phớt trà, 148*195*13/15) - NICE IN</t>
        </is>
      </c>
    </row>
    <row r="122">
      <c r="A122" s="34" t="inlineStr">
        <is>
          <t>HH00838</t>
        </is>
      </c>
      <c r="B122" s="34" t="n"/>
      <c r="C122" s="34" t="inlineStr">
        <is>
          <t>S6K/S4K</t>
        </is>
      </c>
      <c r="D122" s="34" t="n"/>
      <c r="E122" s="34" t="n"/>
      <c r="F122" s="34" t="inlineStr">
        <is>
          <t>DF</t>
        </is>
      </c>
      <c r="G122" s="34" t="inlineStr">
        <is>
          <t>Cái</t>
        </is>
      </c>
      <c r="H122" s="34" t="n"/>
      <c r="I122" s="51" t="n">
        <v>40000</v>
      </c>
      <c r="J122" s="51" t="n">
        <v>50000</v>
      </c>
      <c r="K122" s="51" t="n">
        <v>60000</v>
      </c>
      <c r="L122" s="34" t="n"/>
      <c r="M122" s="34" t="n"/>
      <c r="N122" s="34" t="n"/>
      <c r="O122" s="34" t="n"/>
      <c r="P122" s="34" t="inlineStr">
        <is>
          <t>Phớt đầu trục cơ S6K/S4K new - DF</t>
        </is>
      </c>
    </row>
    <row r="123">
      <c r="A123" s="32" t="inlineStr">
        <is>
          <t>HH074117</t>
        </is>
      </c>
      <c r="B123" s="32" t="n"/>
      <c r="C123" s="32" t="inlineStr">
        <is>
          <t>S6K/S4K</t>
        </is>
      </c>
      <c r="D123" s="32" t="n"/>
      <c r="E123" s="32" t="n"/>
      <c r="F123" s="32" t="inlineStr">
        <is>
          <t>DF</t>
        </is>
      </c>
      <c r="G123" s="32" t="inlineStr">
        <is>
          <t>Cái</t>
        </is>
      </c>
      <c r="H123" s="32" t="n"/>
      <c r="I123" s="50" t="n">
        <v>30000</v>
      </c>
      <c r="J123" s="50" t="n">
        <v>40000</v>
      </c>
      <c r="K123" s="50" t="n">
        <v>50000</v>
      </c>
      <c r="L123" s="32" t="n"/>
      <c r="M123" s="32" t="n"/>
      <c r="N123" s="32" t="n"/>
      <c r="O123" s="32" t="n"/>
      <c r="P123" s="32" t="inlineStr">
        <is>
          <t>Phớt đầu trục cơ S6K/S4K old - DF</t>
        </is>
      </c>
    </row>
  </sheetData>
  <autoFilter ref="A2:P123"/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21"/>
  <sheetViews>
    <sheetView showGridLines="0" workbookViewId="0">
      <pane ySplit="2" topLeftCell="A14" activePane="bottomLeft" state="frozen"/>
      <selection activeCell="A1" sqref="A1"/>
      <selection pane="bottomLeft" activeCell="C39" sqref="C39"/>
    </sheetView>
  </sheetViews>
  <sheetFormatPr baseColWidth="8" defaultColWidth="8.676190476190479" defaultRowHeight="15"/>
  <cols>
    <col width="32" customWidth="1" min="1" max="1"/>
    <col width="20.4285714285714" customWidth="1" min="2" max="2"/>
    <col width="49.4285714285714" customWidth="1" min="3" max="3"/>
    <col width="18" customWidth="1" min="4" max="4"/>
    <col width="31.1619047619048" customWidth="1" min="5" max="5"/>
    <col width="22" customWidth="1" min="6" max="6"/>
    <col width="14.1428571428571" customWidth="1" min="7" max="7"/>
    <col width="18" customWidth="1" min="8" max="8"/>
    <col width="15.2857142857143" customWidth="1" min="9" max="9"/>
    <col width="16.4285714285714" customWidth="1" min="10" max="10"/>
    <col width="18.5714285714286" customWidth="1" min="11" max="11"/>
    <col width="12.4285714285714" customWidth="1" min="13" max="13"/>
    <col width="15.2857142857143" customWidth="1" min="14" max="14"/>
    <col hidden="1" width="106.428571428571" customWidth="1" min="16" max="16"/>
  </cols>
  <sheetData>
    <row r="1" ht="15.75" customHeight="1">
      <c r="A1" s="58" t="inlineStr">
        <is>
          <t>🔴 PHỚT ĐUÔI TRỤC CƠ — dữ liệu mới nhất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15.75" customHeight="1">
      <c r="A2" s="40" t="inlineStr">
        <is>
          <t>Mã HH</t>
        </is>
      </c>
      <c r="B2" s="40" t="inlineStr">
        <is>
          <t>Hãng</t>
        </is>
      </c>
      <c r="C2" s="40" t="inlineStr">
        <is>
          <t>Mã ĐC</t>
        </is>
      </c>
      <c r="D2" s="40" t="inlineStr">
        <is>
          <t>ĐK</t>
        </is>
      </c>
      <c r="E2" s="40" t="inlineStr">
        <is>
          <t>Kích thước</t>
        </is>
      </c>
      <c r="F2" s="40" t="inlineStr">
        <is>
          <t>Thương hiệu</t>
        </is>
      </c>
      <c r="G2" s="40" t="inlineStr">
        <is>
          <t>ĐVT</t>
        </is>
      </c>
      <c r="H2" s="40" t="inlineStr">
        <is>
          <t>Vốn</t>
        </is>
      </c>
      <c r="I2" s="40" t="inlineStr">
        <is>
          <t>VIP</t>
        </is>
      </c>
      <c r="J2" s="40" t="inlineStr">
        <is>
          <t>Ưu đãi</t>
        </is>
      </c>
      <c r="K2" s="40" t="inlineStr">
        <is>
          <t>Đại lý</t>
        </is>
      </c>
      <c r="L2" s="40" t="inlineStr">
        <is>
          <t>Gara</t>
        </is>
      </c>
      <c r="M2" s="40" t="inlineStr">
        <is>
          <t>Tồn</t>
        </is>
      </c>
      <c r="N2" s="40" t="inlineStr">
        <is>
          <t>PARNO</t>
        </is>
      </c>
      <c r="O2" s="40" t="inlineStr">
        <is>
          <t>Ghi chú</t>
        </is>
      </c>
      <c r="P2" s="40" t="inlineStr">
        <is>
          <t>Tên đầy đủ</t>
        </is>
      </c>
    </row>
    <row r="3" ht="15.75" customHeight="1">
      <c r="A3" s="41" t="n"/>
      <c r="B3" s="41" t="n"/>
      <c r="C3" s="42" t="inlineStr">
        <is>
          <t>◆ HINO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</row>
    <row r="4" ht="15.75" customHeight="1">
      <c r="A4" s="43" t="inlineStr">
        <is>
          <t>HH074151</t>
        </is>
      </c>
      <c r="B4" s="43" t="inlineStr">
        <is>
          <t>HINO</t>
        </is>
      </c>
      <c r="C4" s="43" t="inlineStr">
        <is>
          <t>H07C/H06C</t>
        </is>
      </c>
      <c r="D4" s="43" t="inlineStr">
        <is>
          <t>110</t>
        </is>
      </c>
      <c r="E4" s="43" t="n"/>
      <c r="F4" s="43" t="inlineStr">
        <is>
          <t>DF</t>
        </is>
      </c>
      <c r="G4" s="43" t="inlineStr">
        <is>
          <t>Cái</t>
        </is>
      </c>
      <c r="H4" s="43" t="n"/>
      <c r="I4" s="44" t="n">
        <v>70000</v>
      </c>
      <c r="J4" s="44" t="n">
        <v>80000</v>
      </c>
      <c r="K4" s="44" t="n">
        <v>90000</v>
      </c>
      <c r="L4" s="43" t="n"/>
      <c r="M4" s="43" t="n"/>
      <c r="N4" s="43" t="n"/>
      <c r="O4" s="43" t="n"/>
      <c r="P4" s="43" t="inlineStr">
        <is>
          <t>Phớt đuôi trục cơ H07C/H06C - DF</t>
        </is>
      </c>
    </row>
    <row r="5" ht="15.75" customHeight="1">
      <c r="A5" s="45" t="inlineStr">
        <is>
          <t>HH070946</t>
        </is>
      </c>
      <c r="B5" s="45" t="inlineStr">
        <is>
          <t>HINO</t>
        </is>
      </c>
      <c r="C5" s="45" t="inlineStr">
        <is>
          <t>J05E/J08E/J05C/J08C</t>
        </is>
      </c>
      <c r="D5" s="45" t="inlineStr">
        <is>
          <t>112</t>
        </is>
      </c>
      <c r="E5" s="45" t="inlineStr">
        <is>
          <t>105-135-15</t>
        </is>
      </c>
      <c r="F5" s="45" t="inlineStr">
        <is>
          <t>DF MASAKO</t>
        </is>
      </c>
      <c r="G5" s="45" t="inlineStr">
        <is>
          <t>Cái</t>
        </is>
      </c>
      <c r="H5" s="45" t="n"/>
      <c r="I5" s="44" t="n">
        <v>130000</v>
      </c>
      <c r="J5" s="44" t="n">
        <v>150000</v>
      </c>
      <c r="K5" s="44" t="n">
        <v>170000</v>
      </c>
      <c r="L5" s="45" t="n"/>
      <c r="M5" s="45" t="n"/>
      <c r="N5" s="45" t="inlineStr">
        <is>
          <t>105-135-15</t>
        </is>
      </c>
      <c r="O5" s="45" t="n"/>
      <c r="P5" s="45" t="inlineStr">
        <is>
          <t>Phớt đuôi trục cơ J05E/ J08E/ J05C/ J08C phớt trà (105-135-15) - DF MASAKO</t>
        </is>
      </c>
    </row>
    <row r="6" ht="15.75" customHeight="1">
      <c r="A6" s="43" t="inlineStr">
        <is>
          <t>HH079638</t>
        </is>
      </c>
      <c r="B6" s="43" t="inlineStr">
        <is>
          <t>HINO</t>
        </is>
      </c>
      <c r="C6" s="43" t="inlineStr">
        <is>
          <t>P11C/K13C/K13D/P09C</t>
        </is>
      </c>
      <c r="D6" s="43" t="inlineStr">
        <is>
          <t>122</t>
        </is>
      </c>
      <c r="E6" s="43" t="inlineStr">
        <is>
          <t>116*151*13/15</t>
        </is>
      </c>
      <c r="F6" s="43" t="inlineStr">
        <is>
          <t>NICE/MSK</t>
        </is>
      </c>
      <c r="G6" s="43" t="inlineStr">
        <is>
          <t>Cái</t>
        </is>
      </c>
      <c r="H6" s="43" t="n"/>
      <c r="I6" s="44" t="n">
        <v>150000</v>
      </c>
      <c r="J6" s="44" t="n">
        <v>160000</v>
      </c>
      <c r="K6" s="44" t="n">
        <v>180000</v>
      </c>
      <c r="L6" s="43" t="n"/>
      <c r="M6" s="43" t="n"/>
      <c r="N6" s="43" t="n"/>
      <c r="O6" s="43" t="n"/>
      <c r="P6" s="43" t="inlineStr">
        <is>
          <t>Phớt đuôi (Rear) Hino P11C/K13C/K13D/P09C/116*151*13/15 - NICE/MSK</t>
        </is>
      </c>
    </row>
    <row r="7" ht="15.75" customHeight="1">
      <c r="A7" s="45" t="inlineStr">
        <is>
          <t>HH079813</t>
        </is>
      </c>
      <c r="B7" s="45" t="inlineStr">
        <is>
          <t>HINO</t>
        </is>
      </c>
      <c r="C7" s="45" t="inlineStr">
        <is>
          <t>F17C/EF750/F20C/V25C</t>
        </is>
      </c>
      <c r="D7" s="45" t="inlineStr">
        <is>
          <t>139</t>
        </is>
      </c>
      <c r="E7" s="45" t="inlineStr">
        <is>
          <t>135*165*14/20</t>
        </is>
      </c>
      <c r="F7" s="45" t="inlineStr">
        <is>
          <t>MASAKO</t>
        </is>
      </c>
      <c r="G7" s="45" t="inlineStr">
        <is>
          <t>Cái</t>
        </is>
      </c>
      <c r="H7" s="45" t="n"/>
      <c r="I7" s="44" t="n">
        <v>70000</v>
      </c>
      <c r="J7" s="44" t="n">
        <v>80000</v>
      </c>
      <c r="K7" s="44" t="n">
        <v>90000</v>
      </c>
      <c r="L7" s="45" t="n"/>
      <c r="M7" s="45" t="n"/>
      <c r="N7" s="45" t="n"/>
      <c r="O7" s="45" t="n"/>
      <c r="P7" s="45" t="inlineStr">
        <is>
          <t>Phớt đuôi trục cơ F17C/ EF750/ F20C/ V25C/ 135*165*14/20 - MASAKO</t>
        </is>
      </c>
    </row>
    <row r="8" ht="15.75" customHeight="1">
      <c r="A8" s="41" t="n"/>
      <c r="B8" s="41" t="n"/>
      <c r="C8" s="42" t="inlineStr">
        <is>
          <t>◆ ISUZU</t>
        </is>
      </c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</row>
    <row r="9" ht="15.75" customHeight="1">
      <c r="A9" s="45" t="inlineStr">
        <is>
          <t>HH077055</t>
        </is>
      </c>
      <c r="B9" s="45" t="inlineStr">
        <is>
          <t>ISUZU</t>
        </is>
      </c>
      <c r="C9" s="45" t="inlineStr">
        <is>
          <t>3LD1/3LD2/455/4D56</t>
        </is>
      </c>
      <c r="D9" s="45" t="inlineStr">
        <is>
          <t>83</t>
        </is>
      </c>
      <c r="E9" s="45" t="n"/>
      <c r="F9" s="45" t="inlineStr">
        <is>
          <t>NICE IN</t>
        </is>
      </c>
      <c r="G9" s="45" t="inlineStr">
        <is>
          <t>Bộ</t>
        </is>
      </c>
      <c r="H9" s="45" t="n"/>
      <c r="I9" s="45" t="n"/>
      <c r="J9" s="45" t="n"/>
      <c r="K9" s="45" t="n"/>
      <c r="L9" s="45" t="n"/>
      <c r="M9" s="45" t="n"/>
      <c r="N9" s="45" t="n"/>
      <c r="O9" s="45" t="n"/>
      <c r="P9" s="45" t="inlineStr">
        <is>
          <t>Phớt đuôi trục cơ 3LD1/3LD2/455/4D56 - NICE IN</t>
        </is>
      </c>
    </row>
    <row r="10" ht="15.75" customHeight="1">
      <c r="A10" s="43" t="inlineStr">
        <is>
          <t>HH082542</t>
        </is>
      </c>
      <c r="B10" s="43" t="inlineStr">
        <is>
          <t>ISUZU</t>
        </is>
      </c>
      <c r="C10" s="43" t="inlineStr">
        <is>
          <t>4LE1/4LE2</t>
        </is>
      </c>
      <c r="D10" s="43" t="inlineStr">
        <is>
          <t>85</t>
        </is>
      </c>
      <c r="E10" s="43" t="inlineStr">
        <is>
          <t>80-96-9</t>
        </is>
      </c>
      <c r="F10" s="43" t="inlineStr">
        <is>
          <t>MSK (45.50.60)</t>
        </is>
      </c>
      <c r="G10" s="43" t="inlineStr">
        <is>
          <t>Cái</t>
        </is>
      </c>
      <c r="H10" s="43" t="n"/>
      <c r="I10" s="44" t="n">
        <v>45000</v>
      </c>
      <c r="J10" s="44" t="n">
        <v>50000</v>
      </c>
      <c r="K10" s="44" t="n">
        <v>60000</v>
      </c>
      <c r="L10" s="43" t="n"/>
      <c r="M10" s="43" t="n"/>
      <c r="N10" s="43" t="n"/>
      <c r="O10" s="43" t="n"/>
      <c r="P10" s="43" t="inlineStr">
        <is>
          <t>Phớt đuôi 4LE1/ 4LE2 (80-96-9) - MSK (45.50.60)</t>
        </is>
      </c>
    </row>
    <row r="11" ht="15.75" customHeight="1">
      <c r="A11" s="45" t="inlineStr">
        <is>
          <t>HH00867</t>
        </is>
      </c>
      <c r="B11" s="45" t="inlineStr">
        <is>
          <t>ISUZU</t>
        </is>
      </c>
      <c r="C11" s="45" t="inlineStr">
        <is>
          <t>C240</t>
        </is>
      </c>
      <c r="D11" s="45" t="inlineStr">
        <is>
          <t>86</t>
        </is>
      </c>
      <c r="E11" s="45" t="inlineStr">
        <is>
          <t>82-105-13</t>
        </is>
      </c>
      <c r="F11" s="45" t="inlineStr">
        <is>
          <t>DF/ MASAKO</t>
        </is>
      </c>
      <c r="G11" s="45" t="inlineStr">
        <is>
          <t>Cái</t>
        </is>
      </c>
      <c r="H11" s="45" t="n"/>
      <c r="I11" s="44" t="n">
        <v>40000</v>
      </c>
      <c r="J11" s="44" t="n">
        <v>50000</v>
      </c>
      <c r="K11" s="44" t="n">
        <v>60000</v>
      </c>
      <c r="L11" s="45" t="n"/>
      <c r="M11" s="45" t="n"/>
      <c r="N11" s="45" t="inlineStr">
        <is>
          <t>82-105-13</t>
        </is>
      </c>
      <c r="O11" s="45" t="n"/>
      <c r="P11" s="45" t="inlineStr">
        <is>
          <t>Phớt đuôi trục cơ C240 (82-105-13) - DF/ MASAKO</t>
        </is>
      </c>
    </row>
    <row r="12" ht="15.75" customHeight="1">
      <c r="A12" s="43" t="inlineStr">
        <is>
          <t>HH079809</t>
        </is>
      </c>
      <c r="B12" s="43" t="inlineStr">
        <is>
          <t>ISUZU</t>
        </is>
      </c>
      <c r="C12" s="43" t="inlineStr">
        <is>
          <t>4JB1/4JA1/4JJ1/4JG1</t>
        </is>
      </c>
      <c r="D12" s="43" t="inlineStr">
        <is>
          <t>93</t>
        </is>
      </c>
      <c r="E12" s="43" t="inlineStr">
        <is>
          <t>95*118*9.5/13</t>
        </is>
      </c>
      <c r="F12" s="43" t="inlineStr">
        <is>
          <t>MSK (75.85.95)</t>
        </is>
      </c>
      <c r="G12" s="43" t="inlineStr">
        <is>
          <t>Cái</t>
        </is>
      </c>
      <c r="H12" s="43" t="n"/>
      <c r="I12" s="44" t="n">
        <v>75000</v>
      </c>
      <c r="J12" s="44" t="n">
        <v>85000</v>
      </c>
      <c r="K12" s="44" t="n">
        <v>95000</v>
      </c>
      <c r="L12" s="43" t="n"/>
      <c r="M12" s="43" t="n"/>
      <c r="N12" s="43" t="n"/>
      <c r="O12" s="43" t="n"/>
      <c r="P12" s="43" t="inlineStr">
        <is>
          <t>Phớt đuôi 4JB1/ 4JA1/ 4JJ1/ 4JG1 trà vành sắt/ 95*118*9.5/13 - MSK (75.85.95)</t>
        </is>
      </c>
    </row>
    <row r="13" ht="15.75" customHeight="1">
      <c r="A13" s="45" t="inlineStr">
        <is>
          <t>HH074786</t>
        </is>
      </c>
      <c r="B13" s="45" t="inlineStr">
        <is>
          <t>ISUZU</t>
        </is>
      </c>
      <c r="C13" s="45" t="inlineStr">
        <is>
          <t>DA120</t>
        </is>
      </c>
      <c r="D13" s="45" t="inlineStr">
        <is>
          <t>100</t>
        </is>
      </c>
      <c r="E13" s="45" t="n"/>
      <c r="F13" s="45" t="inlineStr">
        <is>
          <t>DF</t>
        </is>
      </c>
      <c r="G13" s="45" t="inlineStr">
        <is>
          <t>Cái</t>
        </is>
      </c>
      <c r="H13" s="45" t="n"/>
      <c r="I13" s="44" t="n">
        <v>50000</v>
      </c>
      <c r="J13" s="44" t="n">
        <v>60000</v>
      </c>
      <c r="K13" s="44" t="n">
        <v>70000</v>
      </c>
      <c r="L13" s="45" t="n"/>
      <c r="M13" s="45" t="n"/>
      <c r="N13" s="45" t="n"/>
      <c r="O13" s="45" t="n"/>
      <c r="P13" s="45" t="inlineStr">
        <is>
          <t>Phớt đuôi trục cơ DA120 (phớt dây) - DF</t>
        </is>
      </c>
    </row>
    <row r="14" ht="15.75" customHeight="1">
      <c r="A14" s="43" t="inlineStr">
        <is>
          <t>HH078561</t>
        </is>
      </c>
      <c r="B14" s="43" t="inlineStr">
        <is>
          <t>ISUZU</t>
        </is>
      </c>
      <c r="C14" s="43" t="inlineStr">
        <is>
          <t>6BD1</t>
        </is>
      </c>
      <c r="D14" s="43" t="inlineStr">
        <is>
          <t>102</t>
        </is>
      </c>
      <c r="E14" s="43" t="inlineStr">
        <is>
          <t>105-135-15</t>
        </is>
      </c>
      <c r="F14" s="43" t="inlineStr">
        <is>
          <t>MSK (65.75.90)</t>
        </is>
      </c>
      <c r="G14" s="43" t="inlineStr">
        <is>
          <t>Cái</t>
        </is>
      </c>
      <c r="H14" s="43" t="n"/>
      <c r="I14" s="44" t="n">
        <v>65000</v>
      </c>
      <c r="J14" s="44" t="n">
        <v>75000</v>
      </c>
      <c r="K14" s="44" t="n">
        <v>90000</v>
      </c>
      <c r="L14" s="43" t="n"/>
      <c r="M14" s="43" t="n"/>
      <c r="N14" s="43" t="n"/>
      <c r="O14" s="43" t="n"/>
      <c r="P14" s="43" t="inlineStr">
        <is>
          <t>Phớt đuôi 6BD1 (4BD1/ 6BG1/ 4BG1) 105-135-15 lò xo -  MSK (65.75.90)</t>
        </is>
      </c>
    </row>
    <row r="15" ht="15.75" customHeight="1">
      <c r="A15" s="45" t="inlineStr">
        <is>
          <t>HH078562</t>
        </is>
      </c>
      <c r="B15" s="45" t="inlineStr">
        <is>
          <t>ISUZU</t>
        </is>
      </c>
      <c r="C15" s="45" t="inlineStr">
        <is>
          <t>6BD1/4BD1</t>
        </is>
      </c>
      <c r="D15" s="45" t="inlineStr">
        <is>
          <t>102</t>
        </is>
      </c>
      <c r="E15" s="45" t="inlineStr">
        <is>
          <t>100-135/140-15</t>
        </is>
      </c>
      <c r="F15" s="45" t="inlineStr">
        <is>
          <t>MSK (80.90.100)</t>
        </is>
      </c>
      <c r="G15" s="45" t="inlineStr">
        <is>
          <t>Cái</t>
        </is>
      </c>
      <c r="H15" s="45" t="n"/>
      <c r="I15" s="44" t="n">
        <v>80000</v>
      </c>
      <c r="J15" s="44" t="n">
        <v>90000</v>
      </c>
      <c r="K15" s="44" t="n">
        <v>100000</v>
      </c>
      <c r="L15" s="45" t="n"/>
      <c r="M15" s="45" t="n"/>
      <c r="N15" s="45" t="n"/>
      <c r="O15" s="45" t="n"/>
      <c r="P15" s="45" t="inlineStr">
        <is>
          <t>Phớt đuôi 6BD1/ 4BD1 (100-135/140-15) lò xo, lõi trong sắt - MSK (80.90.100)</t>
        </is>
      </c>
    </row>
    <row r="16" ht="15.75" customHeight="1">
      <c r="A16" s="43" t="inlineStr">
        <is>
          <t>HH079814</t>
        </is>
      </c>
      <c r="B16" s="43" t="inlineStr">
        <is>
          <t>ISUZU</t>
        </is>
      </c>
      <c r="C16" s="43" t="inlineStr">
        <is>
          <t>4BG1-T/6BG1-T</t>
        </is>
      </c>
      <c r="D16" s="43" t="inlineStr">
        <is>
          <t>105</t>
        </is>
      </c>
      <c r="E16" s="43" t="inlineStr">
        <is>
          <t>101.6*135*14.7</t>
        </is>
      </c>
      <c r="F16" s="43" t="inlineStr">
        <is>
          <t>MASAKO</t>
        </is>
      </c>
      <c r="G16" s="43" t="inlineStr">
        <is>
          <t>Cái</t>
        </is>
      </c>
      <c r="H16" s="43" t="n"/>
      <c r="I16" s="44" t="n">
        <v>150000</v>
      </c>
      <c r="J16" s="44" t="n">
        <v>160000</v>
      </c>
      <c r="K16" s="44" t="n">
        <v>180000</v>
      </c>
      <c r="L16" s="43" t="n"/>
      <c r="M16" s="43" t="n"/>
      <c r="N16" s="43" t="n"/>
      <c r="O16" s="43" t="n"/>
      <c r="P16" s="43" t="inlineStr">
        <is>
          <t>Phớt đuôi trục cơ 4BG1-T/ 6BG1-T (trà, mặt bích sắt, 101.6*135*14.7) - MASAKO</t>
        </is>
      </c>
    </row>
    <row r="17" ht="15.75" customHeight="1">
      <c r="A17" s="45" t="inlineStr">
        <is>
          <t>HH077073</t>
        </is>
      </c>
      <c r="B17" s="45" t="inlineStr">
        <is>
          <t>ISUZU</t>
        </is>
      </c>
      <c r="C17" s="45" t="inlineStr">
        <is>
          <t>4HK1/4HG1/4HF1/6HK1/6HH1/6HE1</t>
        </is>
      </c>
      <c r="D17" s="45" t="inlineStr">
        <is>
          <t>115</t>
        </is>
      </c>
      <c r="E17" s="45" t="inlineStr">
        <is>
          <t>109-139-13</t>
        </is>
      </c>
      <c r="F17" s="45" t="inlineStr">
        <is>
          <t>NICE/ MSK</t>
        </is>
      </c>
      <c r="G17" s="45" t="inlineStr">
        <is>
          <t>Cái</t>
        </is>
      </c>
      <c r="H17" s="45" t="n"/>
      <c r="I17" s="44" t="n">
        <v>100000</v>
      </c>
      <c r="J17" s="44" t="n">
        <v>110000</v>
      </c>
      <c r="K17" s="44" t="n">
        <v>120000</v>
      </c>
      <c r="L17" s="45" t="n"/>
      <c r="M17" s="45" t="n"/>
      <c r="N17" s="45" t="n"/>
      <c r="O17" s="45" t="n"/>
      <c r="P17" s="45" t="inlineStr">
        <is>
          <t>Phớt đuôi (Rear) Isuzu 4HK1/4HG1/4HF1/6HK1/6HH1/6HE1/ 109-139-13 trà vành sắt- NICE/ MSK</t>
        </is>
      </c>
    </row>
    <row r="18" ht="15.75" customHeight="1">
      <c r="A18" s="43" t="inlineStr">
        <is>
          <t>HH082550</t>
        </is>
      </c>
      <c r="B18" s="43" t="inlineStr">
        <is>
          <t>ISUZU</t>
        </is>
      </c>
      <c r="C18" s="43" t="inlineStr">
        <is>
          <t>6UZ1/6SD1</t>
        </is>
      </c>
      <c r="D18" s="43" t="inlineStr">
        <is>
          <t>120</t>
        </is>
      </c>
      <c r="E18" s="43" t="inlineStr">
        <is>
          <t>114-150-15</t>
        </is>
      </c>
      <c r="F18" s="43" t="inlineStr">
        <is>
          <t>MSK (180/90.200)</t>
        </is>
      </c>
      <c r="G18" s="43" t="inlineStr">
        <is>
          <t>Cái</t>
        </is>
      </c>
      <c r="H18" s="43" t="n"/>
      <c r="I18" s="44" t="n">
        <v>180000</v>
      </c>
      <c r="J18" s="44" t="n">
        <v>190000</v>
      </c>
      <c r="K18" s="44" t="n">
        <v>200000</v>
      </c>
      <c r="L18" s="43" t="n"/>
      <c r="M18" s="43" t="n"/>
      <c r="N18" s="43" t="inlineStr">
        <is>
          <t>114-150-15</t>
        </is>
      </c>
      <c r="O18" s="43" t="n"/>
      <c r="P18" s="43" t="inlineStr">
        <is>
          <t>Phớt đuôi 6UZ1/ 6SD1 (114-150-15), trà vành sắt - MSK (180/90.200)</t>
        </is>
      </c>
    </row>
    <row r="19" ht="15.75" customHeight="1">
      <c r="A19" s="45" t="inlineStr">
        <is>
          <t>HH077078</t>
        </is>
      </c>
      <c r="B19" s="45" t="inlineStr">
        <is>
          <t>ISUZU</t>
        </is>
      </c>
      <c r="C19" s="45" t="inlineStr">
        <is>
          <t>6WG1/6WA1</t>
        </is>
      </c>
      <c r="D19" s="45" t="inlineStr">
        <is>
          <t>132.9</t>
        </is>
      </c>
      <c r="E19" s="45" t="inlineStr">
        <is>
          <t>118-148-20.5</t>
        </is>
      </c>
      <c r="F19" s="45" t="inlineStr">
        <is>
          <t>NICE MSK (270.300/30)</t>
        </is>
      </c>
      <c r="G19" s="45" t="inlineStr">
        <is>
          <t>Cái</t>
        </is>
      </c>
      <c r="H19" s="45" t="n"/>
      <c r="I19" s="44" t="n">
        <v>270000</v>
      </c>
      <c r="J19" s="44" t="n">
        <v>300000</v>
      </c>
      <c r="K19" s="44" t="n">
        <v>330000</v>
      </c>
      <c r="L19" s="45" t="n"/>
      <c r="M19" s="45" t="n"/>
      <c r="N19" s="45" t="n"/>
      <c r="O19" s="45" t="n"/>
      <c r="P19" s="45" t="inlineStr">
        <is>
          <t>Phớt đuôi 6WG1/ 6WA1 (118-148-20.5) (vành sắt trắng) - NICE MSK (270.300/30)</t>
        </is>
      </c>
    </row>
    <row r="20" ht="15.75" customHeight="1">
      <c r="A20" s="43" t="inlineStr">
        <is>
          <t>HH077040</t>
        </is>
      </c>
      <c r="B20" s="43" t="inlineStr">
        <is>
          <t>ISUZU</t>
        </is>
      </c>
      <c r="C20" s="43" t="inlineStr">
        <is>
          <t>6RB1</t>
        </is>
      </c>
      <c r="D20" s="43" t="inlineStr">
        <is>
          <t>135</t>
        </is>
      </c>
      <c r="E20" s="43" t="n"/>
      <c r="F20" s="43" t="inlineStr">
        <is>
          <t>NICE IN</t>
        </is>
      </c>
      <c r="G20" s="43" t="inlineStr">
        <is>
          <t>Cái</t>
        </is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inlineStr">
        <is>
          <t>Phớt đuôi trục 6RB1 - NICE IN</t>
        </is>
      </c>
    </row>
    <row r="21" ht="15.75" customHeight="1">
      <c r="A21" s="41" t="n"/>
      <c r="B21" s="41" t="n"/>
      <c r="C21" s="42" t="inlineStr">
        <is>
          <t>◆ KOMATSU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</row>
    <row r="22" ht="15.75" customHeight="1">
      <c r="A22" s="43" t="inlineStr">
        <is>
          <t>HH077069</t>
        </is>
      </c>
      <c r="B22" s="43" t="inlineStr">
        <is>
          <t>KOMATSU</t>
        </is>
      </c>
      <c r="C22" s="43" t="inlineStr">
        <is>
          <t>4D94</t>
        </is>
      </c>
      <c r="D22" s="43" t="inlineStr">
        <is>
          <t>94</t>
        </is>
      </c>
      <c r="E22" s="43" t="inlineStr">
        <is>
          <t>90-120-17</t>
        </is>
      </c>
      <c r="F22" s="43" t="inlineStr">
        <is>
          <t>NICE IN</t>
        </is>
      </c>
      <c r="G22" s="43" t="inlineStr">
        <is>
          <t>Cái</t>
        </is>
      </c>
      <c r="H22" s="43" t="n"/>
      <c r="I22" s="44" t="n">
        <v>70000</v>
      </c>
      <c r="J22" s="44" t="n">
        <v>80000</v>
      </c>
      <c r="K22" s="44" t="n">
        <v>90000</v>
      </c>
      <c r="L22" s="43" t="n"/>
      <c r="M22" s="43" t="n"/>
      <c r="N22" s="43" t="inlineStr">
        <is>
          <t>90-120-17</t>
        </is>
      </c>
      <c r="O22" s="43" t="n"/>
      <c r="P22" s="43" t="inlineStr">
        <is>
          <t>Phớt đuôi trục cơ 4D94 (90-120-17) - NICE IN</t>
        </is>
      </c>
    </row>
    <row r="23" ht="15.75" customHeight="1">
      <c r="A23" s="45" t="inlineStr">
        <is>
          <t>HH077063</t>
        </is>
      </c>
      <c r="B23" s="45" t="inlineStr">
        <is>
          <t>KOMATSU</t>
        </is>
      </c>
      <c r="C23" s="45" t="inlineStr">
        <is>
          <t>4D95/6D95</t>
        </is>
      </c>
      <c r="D23" s="45" t="inlineStr">
        <is>
          <t>95</t>
        </is>
      </c>
      <c r="E23" s="45" t="inlineStr">
        <is>
          <t>95-120-17</t>
        </is>
      </c>
      <c r="F23" s="45" t="inlineStr">
        <is>
          <t>MSK (95.105/15)</t>
        </is>
      </c>
      <c r="G23" s="45" t="inlineStr">
        <is>
          <t>Cái</t>
        </is>
      </c>
      <c r="H23" s="45" t="n"/>
      <c r="I23" s="44" t="n">
        <v>95000</v>
      </c>
      <c r="J23" s="44" t="n">
        <v>105000</v>
      </c>
      <c r="K23" s="44" t="n">
        <v>115000</v>
      </c>
      <c r="L23" s="45" t="n"/>
      <c r="M23" s="45" t="n"/>
      <c r="N23" s="45" t="n"/>
      <c r="O23" s="45" t="n"/>
      <c r="P23" s="45" t="inlineStr">
        <is>
          <t>Phớt đuôi 4D95/ 6D95 (S4D95/S6D95) 95-120-17 - MSK (95.105/15)</t>
        </is>
      </c>
    </row>
    <row r="24" ht="15.75" customHeight="1">
      <c r="A24" s="43" t="inlineStr">
        <is>
          <t>HH077041</t>
        </is>
      </c>
      <c r="B24" s="43" t="inlineStr">
        <is>
          <t>KOMATSU</t>
        </is>
      </c>
      <c r="C24" s="43" t="inlineStr">
        <is>
          <t>6D110/6D105/S6D110/S6D105/4D105-3/2</t>
        </is>
      </c>
      <c r="D24" s="43" t="inlineStr">
        <is>
          <t>105</t>
        </is>
      </c>
      <c r="E24" s="43" t="inlineStr">
        <is>
          <t>105-135-18</t>
        </is>
      </c>
      <c r="F24" s="43" t="inlineStr">
        <is>
          <t>MSK (100/10/20)</t>
        </is>
      </c>
      <c r="G24" s="43" t="inlineStr">
        <is>
          <t>Cái</t>
        </is>
      </c>
      <c r="H24" s="43" t="n"/>
      <c r="I24" s="44" t="n">
        <v>100000</v>
      </c>
      <c r="J24" s="44" t="n">
        <v>110000</v>
      </c>
      <c r="K24" s="44" t="n">
        <v>120000</v>
      </c>
      <c r="L24" s="43" t="n"/>
      <c r="M24" s="43" t="n"/>
      <c r="N24" s="43" t="inlineStr">
        <is>
          <t>105-135-18</t>
        </is>
      </c>
      <c r="O24" s="43" t="n"/>
      <c r="P24" s="43" t="inlineStr">
        <is>
          <t>Phớt đuôi 6D110/ 6D105 (105-135-18) S6D110/S6D105/4D105-3, 2 lò xo - MSK (100/10/20)</t>
        </is>
      </c>
    </row>
    <row r="25" ht="15.75" customHeight="1">
      <c r="A25" s="45" t="inlineStr">
        <is>
          <t>HH073864</t>
        </is>
      </c>
      <c r="B25" s="45" t="inlineStr">
        <is>
          <t>KOMATSU</t>
        </is>
      </c>
      <c r="C25" s="45" t="inlineStr">
        <is>
          <t>6D110/S6D110</t>
        </is>
      </c>
      <c r="D25" s="45" t="inlineStr">
        <is>
          <t>110</t>
        </is>
      </c>
      <c r="E25" s="45" t="n"/>
      <c r="F25" s="45" t="inlineStr">
        <is>
          <t>DF</t>
        </is>
      </c>
      <c r="G25" s="45" t="inlineStr">
        <is>
          <t>Cái</t>
        </is>
      </c>
      <c r="H25" s="45" t="n"/>
      <c r="I25" s="44" t="n">
        <v>100000</v>
      </c>
      <c r="J25" s="44" t="n">
        <v>110000</v>
      </c>
      <c r="K25" s="44" t="n">
        <v>120000</v>
      </c>
      <c r="L25" s="45" t="n"/>
      <c r="M25" s="45" t="n"/>
      <c r="N25" s="45" t="n"/>
      <c r="O25" s="45" t="n"/>
      <c r="P25" s="45" t="inlineStr">
        <is>
          <t>Phớt đuôi trục cơ 6D110/S6D110 - DF</t>
        </is>
      </c>
    </row>
    <row r="26" ht="15.75" customHeight="1">
      <c r="A26" s="43" t="inlineStr">
        <is>
          <t>HH00866</t>
        </is>
      </c>
      <c r="B26" s="43" t="inlineStr">
        <is>
          <t>KOMATSU</t>
        </is>
      </c>
      <c r="C26" s="43" t="inlineStr">
        <is>
          <t>4D120/4D130</t>
        </is>
      </c>
      <c r="D26" s="43" t="inlineStr">
        <is>
          <t>120</t>
        </is>
      </c>
      <c r="E26" s="43" t="n"/>
      <c r="F26" s="43" t="inlineStr">
        <is>
          <t>DF</t>
        </is>
      </c>
      <c r="G26" s="43" t="inlineStr">
        <is>
          <t>Cái</t>
        </is>
      </c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inlineStr">
        <is>
          <t>Phớt đuôi trục cơ 4D120 / 4D130 - DF</t>
        </is>
      </c>
    </row>
    <row r="27" ht="15.75" customHeight="1">
      <c r="A27" s="45" t="inlineStr">
        <is>
          <t>HH00865</t>
        </is>
      </c>
      <c r="B27" s="45" t="inlineStr">
        <is>
          <t>KOMATSU</t>
        </is>
      </c>
      <c r="C27" s="45" t="inlineStr">
        <is>
          <t>6D125</t>
        </is>
      </c>
      <c r="D27" s="45" t="inlineStr">
        <is>
          <t>125</t>
        </is>
      </c>
      <c r="E27" s="45" t="n"/>
      <c r="F27" s="45" t="inlineStr">
        <is>
          <t>DF</t>
        </is>
      </c>
      <c r="G27" s="45" t="inlineStr">
        <is>
          <t>Cái</t>
        </is>
      </c>
      <c r="H27" s="45" t="n"/>
      <c r="I27" s="44" t="n">
        <v>150000</v>
      </c>
      <c r="J27" s="44" t="n">
        <v>160000</v>
      </c>
      <c r="K27" s="44" t="n">
        <v>180000</v>
      </c>
      <c r="L27" s="45" t="n"/>
      <c r="M27" s="45" t="n"/>
      <c r="N27" s="45" t="n"/>
      <c r="O27" s="45" t="n"/>
      <c r="P27" s="45" t="inlineStr">
        <is>
          <t>Phớt đuôi trục cơ 6D125 - DF</t>
        </is>
      </c>
    </row>
    <row r="28" ht="15.75" customHeight="1">
      <c r="A28" s="43" t="inlineStr">
        <is>
          <t>HH0304</t>
        </is>
      </c>
      <c r="B28" s="43" t="inlineStr">
        <is>
          <t>KOMATSU</t>
        </is>
      </c>
      <c r="C28" s="43" t="inlineStr">
        <is>
          <t>4D130</t>
        </is>
      </c>
      <c r="D28" s="43" t="inlineStr">
        <is>
          <t>130</t>
        </is>
      </c>
      <c r="E28" s="43" t="n"/>
      <c r="F28" s="43" t="inlineStr">
        <is>
          <t>CADA</t>
        </is>
      </c>
      <c r="G28" s="43" t="inlineStr">
        <is>
          <t>Cái</t>
        </is>
      </c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inlineStr">
        <is>
          <t>Phớt đuôi trục cơ 4D130 - CADA</t>
        </is>
      </c>
    </row>
    <row r="29" ht="15.75" customHeight="1">
      <c r="A29" s="45" t="inlineStr">
        <is>
          <t>HH079812</t>
        </is>
      </c>
      <c r="B29" s="45" t="inlineStr">
        <is>
          <t>KOMATSU</t>
        </is>
      </c>
      <c r="C29" s="45" t="inlineStr">
        <is>
          <t>4D130/4D120</t>
        </is>
      </c>
      <c r="D29" s="45" t="inlineStr">
        <is>
          <t>130</t>
        </is>
      </c>
      <c r="E29" s="45" t="inlineStr">
        <is>
          <t>150*172*12</t>
        </is>
      </c>
      <c r="F29" s="45" t="inlineStr">
        <is>
          <t>MASAKO</t>
        </is>
      </c>
      <c r="G29" s="45" t="inlineStr">
        <is>
          <t>Cái</t>
        </is>
      </c>
      <c r="H29" s="45" t="n"/>
      <c r="I29" s="44" t="n">
        <v>80000</v>
      </c>
      <c r="J29" s="44" t="n">
        <v>90000</v>
      </c>
      <c r="K29" s="44" t="n">
        <v>100000</v>
      </c>
      <c r="L29" s="45" t="n"/>
      <c r="M29" s="45" t="n"/>
      <c r="N29" s="45" t="n"/>
      <c r="O29" s="45" t="n"/>
      <c r="P29" s="45" t="inlineStr">
        <is>
          <t>Phớt đuôi trục cơ 4D130 / 4D120 (lò xo) 150*172*12 - MASAKO</t>
        </is>
      </c>
    </row>
    <row r="30" ht="15.75" customHeight="1">
      <c r="A30" s="43" t="inlineStr">
        <is>
          <t>HH078566</t>
        </is>
      </c>
      <c r="B30" s="43" t="inlineStr">
        <is>
          <t>KOMATSU</t>
        </is>
      </c>
      <c r="C30" s="43" t="inlineStr">
        <is>
          <t>6D125/S6D125/6D140/S6D140/2</t>
        </is>
      </c>
      <c r="D30" s="43" t="inlineStr">
        <is>
          <t>140</t>
        </is>
      </c>
      <c r="E30" s="43" t="inlineStr">
        <is>
          <t>152.4*180/186*17</t>
        </is>
      </c>
      <c r="F30" s="43" t="inlineStr">
        <is>
          <t>NICE/MSK</t>
        </is>
      </c>
      <c r="G30" s="43" t="inlineStr">
        <is>
          <t>Cái</t>
        </is>
      </c>
      <c r="H30" s="43" t="n"/>
      <c r="I30" s="44" t="n">
        <v>150000</v>
      </c>
      <c r="J30" s="44" t="n">
        <v>170000</v>
      </c>
      <c r="K30" s="44" t="n">
        <v>190000</v>
      </c>
      <c r="L30" s="43" t="n"/>
      <c r="M30" s="43" t="n"/>
      <c r="N30" s="43" t="n"/>
      <c r="O30" s="43" t="n"/>
      <c r="P30" s="43" t="inlineStr">
        <is>
          <t>Phớt đuôi (Rear) Kom 6D125/S6D125/6D140/S6D140/152.4*180/186*17, lx 2 môi - NICE/MSK</t>
        </is>
      </c>
    </row>
    <row r="31" ht="15.75" customHeight="1">
      <c r="A31" s="45" t="inlineStr">
        <is>
          <t>HH084293</t>
        </is>
      </c>
      <c r="B31" s="45" t="inlineStr">
        <is>
          <t>KOMATSU</t>
        </is>
      </c>
      <c r="C31" s="45" t="n"/>
      <c r="D31" s="45" t="n"/>
      <c r="E31" s="45" t="inlineStr">
        <is>
          <t>152*180*17</t>
        </is>
      </c>
      <c r="F31" s="45" t="inlineStr">
        <is>
          <t>DF</t>
        </is>
      </c>
      <c r="G31" s="45" t="inlineStr">
        <is>
          <t>Cái</t>
        </is>
      </c>
      <c r="H31" s="45" t="n"/>
      <c r="I31" s="45" t="n"/>
      <c r="J31" s="45" t="n"/>
      <c r="K31" s="45" t="n"/>
      <c r="L31" s="45" t="n"/>
      <c r="M31" s="45" t="n"/>
      <c r="N31" s="45" t="inlineStr">
        <is>
          <t>S6D140E-5</t>
        </is>
      </c>
      <c r="O31" s="45" t="n"/>
      <c r="P31" s="45" t="inlineStr">
        <is>
          <t>Phớt đuôi (Rear) Komatsu S6D140E-5/ S6D125E-5/ 152*180*17, trà vành sắt - DF</t>
        </is>
      </c>
    </row>
    <row r="32" ht="15.75" customHeight="1">
      <c r="A32" s="41" t="n"/>
      <c r="B32" s="41" t="n"/>
      <c r="C32" s="42" t="inlineStr">
        <is>
          <t>◆ MITSUBISHI</t>
        </is>
      </c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</row>
    <row r="33" ht="15.75" customHeight="1">
      <c r="A33" s="45" t="inlineStr">
        <is>
          <t>HH074153</t>
        </is>
      </c>
      <c r="B33" s="45" t="inlineStr">
        <is>
          <t>MITSUBISHI</t>
        </is>
      </c>
      <c r="C33" s="45" t="inlineStr">
        <is>
          <t>S4E/S4E2</t>
        </is>
      </c>
      <c r="D33" s="45" t="inlineStr">
        <is>
          <t>94</t>
        </is>
      </c>
      <c r="E33" s="45" t="n"/>
      <c r="F33" s="45" t="n"/>
      <c r="G33" s="45" t="inlineStr">
        <is>
          <t>Cái</t>
        </is>
      </c>
      <c r="H33" s="45" t="n"/>
      <c r="I33" s="44" t="n">
        <v>50000</v>
      </c>
      <c r="J33" s="44" t="n">
        <v>55000</v>
      </c>
      <c r="K33" s="44" t="n">
        <v>60000</v>
      </c>
      <c r="L33" s="45" t="n"/>
      <c r="M33" s="45" t="n"/>
      <c r="N33" s="45" t="n"/>
      <c r="O33" s="45" t="n"/>
      <c r="P33" s="45" t="inlineStr">
        <is>
          <t>Phớt đuôi trục cơ S4E/S4E2</t>
        </is>
      </c>
    </row>
    <row r="34" ht="15.75" customHeight="1">
      <c r="A34" s="43" t="inlineStr">
        <is>
          <t>HH082924</t>
        </is>
      </c>
      <c r="B34" s="43" t="inlineStr">
        <is>
          <t>MITSUBISHI</t>
        </is>
      </c>
      <c r="C34" s="43" t="inlineStr">
        <is>
          <t>4M40</t>
        </is>
      </c>
      <c r="D34" s="43" t="inlineStr">
        <is>
          <t>95</t>
        </is>
      </c>
      <c r="E34" s="43" t="inlineStr">
        <is>
          <t>92*114/120*10/17</t>
        </is>
      </c>
      <c r="F34" s="43" t="inlineStr">
        <is>
          <t>MASAKO</t>
        </is>
      </c>
      <c r="G34" s="43" t="inlineStr">
        <is>
          <t>Cái</t>
        </is>
      </c>
      <c r="H34" s="43" t="n"/>
      <c r="I34" s="44" t="n">
        <v>40000</v>
      </c>
      <c r="J34" s="44" t="n">
        <v>50000</v>
      </c>
      <c r="K34" s="44" t="n">
        <v>60000</v>
      </c>
      <c r="L34" s="43" t="n"/>
      <c r="M34" s="43" t="n"/>
      <c r="N34" s="43" t="n"/>
      <c r="O34" s="43" t="n"/>
      <c r="P34" s="43" t="inlineStr">
        <is>
          <t>Phớt đuôi trục cơ 4M40 (92*114/120*10/17) - MASAKO</t>
        </is>
      </c>
    </row>
    <row r="35" ht="15.75" customHeight="1">
      <c r="A35" s="45" t="inlineStr">
        <is>
          <t>HH082927</t>
        </is>
      </c>
      <c r="B35" s="45" t="inlineStr">
        <is>
          <t>MITSUBISHI</t>
        </is>
      </c>
      <c r="C35" s="45" t="inlineStr">
        <is>
          <t>4M40-T</t>
        </is>
      </c>
      <c r="D35" s="45" t="inlineStr">
        <is>
          <t>95</t>
        </is>
      </c>
      <c r="E35" s="45" t="inlineStr">
        <is>
          <t>90.5*115*9.5/12</t>
        </is>
      </c>
      <c r="F35" s="45" t="inlineStr">
        <is>
          <t>MASAKO</t>
        </is>
      </c>
      <c r="G35" s="45" t="inlineStr">
        <is>
          <t>Cái</t>
        </is>
      </c>
      <c r="H35" s="45" t="n"/>
      <c r="I35" s="44" t="n">
        <v>40000</v>
      </c>
      <c r="J35" s="44" t="n">
        <v>50000</v>
      </c>
      <c r="K35" s="44" t="n">
        <v>60000</v>
      </c>
      <c r="L35" s="45" t="n"/>
      <c r="M35" s="45" t="n"/>
      <c r="N35" s="45" t="n"/>
      <c r="O35" s="45" t="n"/>
      <c r="P35" s="45" t="inlineStr">
        <is>
          <t>Phớt đuôi trục cơ 4M40-T (90.5*115*9.5/12) - MASAKO</t>
        </is>
      </c>
    </row>
    <row r="36" ht="15.75" customHeight="1">
      <c r="A36" s="43" t="inlineStr">
        <is>
          <t>HH082926</t>
        </is>
      </c>
      <c r="B36" s="43" t="inlineStr">
        <is>
          <t>MITSUBISHI</t>
        </is>
      </c>
      <c r="C36" s="43" t="inlineStr">
        <is>
          <t>4M40T</t>
        </is>
      </c>
      <c r="D36" s="43" t="inlineStr">
        <is>
          <t>95</t>
        </is>
      </c>
      <c r="E36" s="43" t="inlineStr">
        <is>
          <t>94.5*114*12</t>
        </is>
      </c>
      <c r="F36" s="43" t="inlineStr">
        <is>
          <t>MASAKO</t>
        </is>
      </c>
      <c r="G36" s="43" t="inlineStr">
        <is>
          <t>Cái</t>
        </is>
      </c>
      <c r="H36" s="43" t="n"/>
      <c r="I36" s="44" t="n">
        <v>40000</v>
      </c>
      <c r="J36" s="44" t="n">
        <v>50000</v>
      </c>
      <c r="K36" s="44" t="n">
        <v>60000</v>
      </c>
      <c r="L36" s="43" t="n"/>
      <c r="M36" s="43" t="n"/>
      <c r="N36" s="43" t="inlineStr">
        <is>
          <t>BZ5622E</t>
        </is>
      </c>
      <c r="O36" s="43" t="n"/>
      <c r="P36" s="43" t="inlineStr">
        <is>
          <t>Phớt đuôi (Rear) Mitsu 4M40T/ BZ5622E (94.5*114*12) - MASAKO</t>
        </is>
      </c>
    </row>
    <row r="37" ht="15.75" customHeight="1">
      <c r="A37" s="45" t="inlineStr">
        <is>
          <t>HH081672</t>
        </is>
      </c>
      <c r="B37" s="45" t="inlineStr">
        <is>
          <t>MITSUBISHI</t>
        </is>
      </c>
      <c r="C37" s="45" t="inlineStr">
        <is>
          <t>D4CC</t>
        </is>
      </c>
      <c r="D37" s="45" t="inlineStr">
        <is>
          <t>95</t>
        </is>
      </c>
      <c r="E37" s="45" t="inlineStr">
        <is>
          <t>91-114-9</t>
        </is>
      </c>
      <c r="F37" s="45" t="inlineStr">
        <is>
          <t>MASAKO</t>
        </is>
      </c>
      <c r="G37" s="45" t="inlineStr">
        <is>
          <t>Cái</t>
        </is>
      </c>
      <c r="H37" s="45" t="n"/>
      <c r="I37" s="44" t="n">
        <v>35000</v>
      </c>
      <c r="J37" s="44" t="n">
        <v>40000</v>
      </c>
      <c r="K37" s="44" t="n">
        <v>50000</v>
      </c>
      <c r="L37" s="45" t="n"/>
      <c r="M37" s="45" t="n"/>
      <c r="N37" s="45" t="n"/>
      <c r="O37" s="45" t="n"/>
      <c r="P37" s="45" t="inlineStr">
        <is>
          <t>Phớt đuôi trục cơ D4CC (91-114-9) lò xo - MASAKO</t>
        </is>
      </c>
    </row>
    <row r="38" ht="15.75" customHeight="1">
      <c r="A38" s="43" t="inlineStr">
        <is>
          <t>HH079808</t>
        </is>
      </c>
      <c r="B38" s="43" t="inlineStr">
        <is>
          <t>MITSUBISHI</t>
        </is>
      </c>
      <c r="C38" s="43" t="inlineStr">
        <is>
          <t>4D31/6D31</t>
        </is>
      </c>
      <c r="D38" s="43" t="inlineStr">
        <is>
          <t>100</t>
        </is>
      </c>
      <c r="E38" s="43" t="inlineStr">
        <is>
          <t>100*124/158*14.5</t>
        </is>
      </c>
      <c r="F38" s="43" t="inlineStr">
        <is>
          <t>MSK (95.105/115)</t>
        </is>
      </c>
      <c r="G38" s="43" t="inlineStr">
        <is>
          <t>Cái</t>
        </is>
      </c>
      <c r="H38" s="43" t="n"/>
      <c r="I38" s="44" t="n">
        <v>95000</v>
      </c>
      <c r="J38" s="44" t="n">
        <v>105000</v>
      </c>
      <c r="K38" s="44" t="n">
        <v>115000</v>
      </c>
      <c r="L38" s="43" t="n"/>
      <c r="M38" s="43" t="n"/>
      <c r="N38" s="43" t="n"/>
      <c r="O38" s="43" t="n"/>
      <c r="P38" s="43" t="inlineStr">
        <is>
          <t>Phớt đuôi 4D31/ 6D31/ 100*124/158*14.5 (7 lỗ) - MSK (95.105/115)</t>
        </is>
      </c>
    </row>
    <row r="39" ht="15.75" customHeight="1">
      <c r="A39" s="45" t="inlineStr">
        <is>
          <t>HH078849</t>
        </is>
      </c>
      <c r="B39" s="45" t="inlineStr">
        <is>
          <t>MITSUBISHI</t>
        </is>
      </c>
      <c r="C39" s="45" t="inlineStr">
        <is>
          <t>4D31/4D32/4D34/7</t>
        </is>
      </c>
      <c r="D39" s="45" t="inlineStr">
        <is>
          <t>104</t>
        </is>
      </c>
      <c r="E39" s="45" t="inlineStr">
        <is>
          <t>105-124/158</t>
        </is>
      </c>
      <c r="F39" s="45" t="inlineStr">
        <is>
          <t>MSK (95.105/15)</t>
        </is>
      </c>
      <c r="G39" s="45" t="inlineStr">
        <is>
          <t>Cái</t>
        </is>
      </c>
      <c r="H39" s="45" t="n"/>
      <c r="I39" s="44" t="n">
        <v>95000</v>
      </c>
      <c r="J39" s="44" t="n">
        <v>105000</v>
      </c>
      <c r="K39" s="44" t="n">
        <v>115000</v>
      </c>
      <c r="L39" s="45" t="n"/>
      <c r="M39" s="45" t="n"/>
      <c r="N39" s="45" t="inlineStr">
        <is>
          <t>BH1021E</t>
        </is>
      </c>
      <c r="O39" s="45" t="n"/>
      <c r="P39" s="45" t="inlineStr">
        <is>
          <t>Phớt đuôi 4D31/ 4D32/ 4D34/ BH1021E (105-124/158) 7 lỗ - MSK (95.105/15)</t>
        </is>
      </c>
    </row>
    <row r="40" ht="15.75" customHeight="1">
      <c r="A40" s="43" t="inlineStr">
        <is>
          <t>HH080171</t>
        </is>
      </c>
      <c r="B40" s="43" t="inlineStr">
        <is>
          <t>MITSUBISHI</t>
        </is>
      </c>
      <c r="C40" s="43" t="inlineStr">
        <is>
          <t>6D34-T</t>
        </is>
      </c>
      <c r="D40" s="43" t="inlineStr">
        <is>
          <t>104</t>
        </is>
      </c>
      <c r="E40" s="43" t="inlineStr">
        <is>
          <t>100-124-13.3</t>
        </is>
      </c>
      <c r="F40" s="43" t="inlineStr">
        <is>
          <t>MASAKO</t>
        </is>
      </c>
      <c r="G40" s="43" t="inlineStr">
        <is>
          <t>Cái</t>
        </is>
      </c>
      <c r="H40" s="43" t="n"/>
      <c r="I40" s="44" t="n">
        <v>80000</v>
      </c>
      <c r="J40" s="44" t="n">
        <v>90000</v>
      </c>
      <c r="K40" s="44" t="n">
        <v>100000</v>
      </c>
      <c r="L40" s="43" t="n"/>
      <c r="M40" s="43" t="n"/>
      <c r="N40" s="43" t="inlineStr">
        <is>
          <t>BZ4603E</t>
        </is>
      </c>
      <c r="O40" s="43" t="n"/>
      <c r="P40" s="43" t="inlineStr">
        <is>
          <t>Phớt đuôi trục cơ 6D34-T/ BZ4603E/ 100-124-13.3 (7 lỗ) - MASAKO</t>
        </is>
      </c>
    </row>
    <row r="41" ht="15.75" customHeight="1">
      <c r="A41" s="45" t="inlineStr">
        <is>
          <t>HH00852</t>
        </is>
      </c>
      <c r="B41" s="45" t="inlineStr">
        <is>
          <t>MITSUBISHI</t>
        </is>
      </c>
      <c r="C41" s="45" t="inlineStr">
        <is>
          <t>6D34/4D34</t>
        </is>
      </c>
      <c r="D41" s="45" t="inlineStr">
        <is>
          <t>104</t>
        </is>
      </c>
      <c r="E41" s="45" t="n"/>
      <c r="F41" s="45" t="inlineStr">
        <is>
          <t>DF</t>
        </is>
      </c>
      <c r="G41" s="45" t="inlineStr">
        <is>
          <t>Cái</t>
        </is>
      </c>
      <c r="H41" s="45" t="n"/>
      <c r="I41" s="44" t="n">
        <v>90000</v>
      </c>
      <c r="J41" s="44" t="n">
        <v>100000</v>
      </c>
      <c r="K41" s="44" t="n">
        <v>110000</v>
      </c>
      <c r="L41" s="45" t="n"/>
      <c r="M41" s="45" t="n"/>
      <c r="N41" s="45" t="n"/>
      <c r="O41" s="45" t="n"/>
      <c r="P41" s="45" t="inlineStr">
        <is>
          <t>Phớt đuôi trục cơ 6D34/ 4D34 (7 lỗ, phớt trà) - DF</t>
        </is>
      </c>
    </row>
    <row r="42" ht="15.75" customHeight="1">
      <c r="A42" s="43" t="inlineStr">
        <is>
          <t>HH00864</t>
        </is>
      </c>
      <c r="B42" s="43" t="inlineStr">
        <is>
          <t>MITSUBISHI</t>
        </is>
      </c>
      <c r="C42" s="43" t="inlineStr">
        <is>
          <t>6D108</t>
        </is>
      </c>
      <c r="D42" s="43" t="inlineStr">
        <is>
          <t>105</t>
        </is>
      </c>
      <c r="E42" s="43" t="n"/>
      <c r="F42" s="43" t="inlineStr">
        <is>
          <t>DF</t>
        </is>
      </c>
      <c r="G42" s="43" t="inlineStr">
        <is>
          <t>Cái</t>
        </is>
      </c>
      <c r="H42" s="43" t="n"/>
      <c r="I42" s="44" t="n">
        <v>130000</v>
      </c>
      <c r="J42" s="44" t="n">
        <v>140000</v>
      </c>
      <c r="K42" s="44" t="n">
        <v>150000</v>
      </c>
      <c r="L42" s="43" t="n"/>
      <c r="M42" s="43" t="n"/>
      <c r="N42" s="43" t="n"/>
      <c r="O42" s="43" t="n"/>
      <c r="P42" s="43" t="inlineStr">
        <is>
          <t>Phớt đuôi trục cơ 6D108 - DF</t>
        </is>
      </c>
    </row>
    <row r="43" ht="15.75" customHeight="1">
      <c r="A43" s="45" t="inlineStr">
        <is>
          <t>HH078565</t>
        </is>
      </c>
      <c r="B43" s="45" t="inlineStr">
        <is>
          <t>MITSUBISHI</t>
        </is>
      </c>
      <c r="C43" s="45" t="inlineStr">
        <is>
          <t>6D108/S6D108</t>
        </is>
      </c>
      <c r="D43" s="45" t="inlineStr">
        <is>
          <t>105</t>
        </is>
      </c>
      <c r="E43" s="45" t="inlineStr">
        <is>
          <t>125-150</t>
        </is>
      </c>
      <c r="F43" s="45" t="inlineStr">
        <is>
          <t>NICE IN/ MASAKO</t>
        </is>
      </c>
      <c r="G43" s="45" t="inlineStr">
        <is>
          <t>Cái</t>
        </is>
      </c>
      <c r="H43" s="45" t="n"/>
      <c r="I43" s="44" t="n">
        <v>130000</v>
      </c>
      <c r="J43" s="44" t="n">
        <v>140000</v>
      </c>
      <c r="K43" s="44" t="n">
        <v>150000</v>
      </c>
      <c r="L43" s="45" t="n"/>
      <c r="M43" s="45" t="n"/>
      <c r="N43" s="45" t="n"/>
      <c r="O43" s="45" t="n"/>
      <c r="P43" s="45" t="inlineStr">
        <is>
          <t>Phớt đuôi trục cơ 6D108 / S6D108 (125-150) - NICE IN/ MASAKO</t>
        </is>
      </c>
    </row>
    <row r="44" ht="15.75" customHeight="1">
      <c r="A44" s="43" t="inlineStr">
        <is>
          <t>HH074801</t>
        </is>
      </c>
      <c r="B44" s="43" t="inlineStr">
        <is>
          <t>MITSUBISHI</t>
        </is>
      </c>
      <c r="C44" s="43" t="inlineStr">
        <is>
          <t>6D14/6D15</t>
        </is>
      </c>
      <c r="D44" s="43" t="inlineStr">
        <is>
          <t>110</t>
        </is>
      </c>
      <c r="E44" s="43" t="inlineStr">
        <is>
          <t>100-125-12.5</t>
        </is>
      </c>
      <c r="F44" s="43" t="inlineStr">
        <is>
          <t>DF</t>
        </is>
      </c>
      <c r="G44" s="43" t="inlineStr">
        <is>
          <t>Cái</t>
        </is>
      </c>
      <c r="H44" s="43" t="n"/>
      <c r="I44" s="44" t="n">
        <v>90000</v>
      </c>
      <c r="J44" s="44" t="n">
        <v>100000</v>
      </c>
      <c r="K44" s="44" t="n">
        <v>110000</v>
      </c>
      <c r="L44" s="43" t="n"/>
      <c r="M44" s="43" t="n"/>
      <c r="N44" s="43" t="inlineStr">
        <is>
          <t>AH7472P</t>
        </is>
      </c>
      <c r="O44" s="43" t="n"/>
      <c r="P44" s="43" t="inlineStr">
        <is>
          <t>Phớt đuôi trục cơ 6D14/6D15 (AH7472P/ 100-125-12.5) - DF</t>
        </is>
      </c>
    </row>
    <row r="45" ht="15.75" customHeight="1">
      <c r="A45" s="45" t="inlineStr">
        <is>
          <t>HH074767</t>
        </is>
      </c>
      <c r="B45" s="45" t="inlineStr">
        <is>
          <t>MITSUBISHI</t>
        </is>
      </c>
      <c r="C45" s="45" t="inlineStr">
        <is>
          <t>6D16</t>
        </is>
      </c>
      <c r="D45" s="45" t="inlineStr">
        <is>
          <t>118</t>
        </is>
      </c>
      <c r="E45" s="45" t="n"/>
      <c r="F45" s="45" t="n"/>
      <c r="G45" s="45" t="inlineStr">
        <is>
          <t>Cái</t>
        </is>
      </c>
      <c r="H45" s="45" t="n"/>
      <c r="I45" s="45" t="n"/>
      <c r="J45" s="45" t="n"/>
      <c r="K45" s="45" t="n"/>
      <c r="L45" s="45" t="n"/>
      <c r="M45" s="45" t="n"/>
      <c r="N45" s="45" t="inlineStr">
        <is>
          <t>ME030857</t>
        </is>
      </c>
      <c r="O45" s="45" t="n"/>
      <c r="P45" s="45" t="inlineStr">
        <is>
          <t>Vành sắt lắp phớt trà MITSU 6D16 / oil slinger ME030857 (phớt đuôi)</t>
        </is>
      </c>
    </row>
    <row r="46" ht="15.75" customHeight="1">
      <c r="A46" s="43" t="inlineStr">
        <is>
          <t>HH074155</t>
        </is>
      </c>
      <c r="B46" s="43" t="inlineStr">
        <is>
          <t>MITSUBISHI</t>
        </is>
      </c>
      <c r="C46" s="43" t="inlineStr">
        <is>
          <t>6D16-T/6M60/6D17</t>
        </is>
      </c>
      <c r="D46" s="43" t="inlineStr">
        <is>
          <t>118</t>
        </is>
      </c>
      <c r="E46" s="43" t="inlineStr">
        <is>
          <t>108-180-18</t>
        </is>
      </c>
      <c r="F46" s="43" t="inlineStr">
        <is>
          <t>MSK (100/10/20)</t>
        </is>
      </c>
      <c r="G46" s="43" t="inlineStr">
        <is>
          <t>Cái</t>
        </is>
      </c>
      <c r="H46" s="43" t="n"/>
      <c r="I46" s="44" t="n">
        <v>100000</v>
      </c>
      <c r="J46" s="44" t="n">
        <v>110000</v>
      </c>
      <c r="K46" s="44" t="n">
        <v>120000</v>
      </c>
      <c r="L46" s="43" t="n"/>
      <c r="M46" s="43" t="n"/>
      <c r="N46" s="43" t="inlineStr">
        <is>
          <t>108-180-18</t>
        </is>
      </c>
      <c r="O46" s="43" t="n"/>
      <c r="P46" s="43" t="inlineStr">
        <is>
          <t>Phớt đuôi 6D16-T/ 6M60/ 6D17 (108-180-18) trà, vành sắt lớn - MSK (100/10/20)</t>
        </is>
      </c>
    </row>
    <row r="47" ht="15.75" customHeight="1">
      <c r="A47" s="45" t="inlineStr">
        <is>
          <t>HH080415</t>
        </is>
      </c>
      <c r="B47" s="45" t="inlineStr">
        <is>
          <t>MITSUBISHI</t>
        </is>
      </c>
      <c r="C47" s="45" t="inlineStr">
        <is>
          <t>6D20</t>
        </is>
      </c>
      <c r="D47" s="45" t="inlineStr">
        <is>
          <t>125</t>
        </is>
      </c>
      <c r="E47" s="45" t="inlineStr">
        <is>
          <t>130*160*14.2</t>
        </is>
      </c>
      <c r="F47" s="45" t="inlineStr">
        <is>
          <t>MASAKO</t>
        </is>
      </c>
      <c r="G47" s="45" t="inlineStr">
        <is>
          <t>Cái</t>
        </is>
      </c>
      <c r="H47" s="45" t="n"/>
      <c r="I47" s="44" t="n">
        <v>100000</v>
      </c>
      <c r="J47" s="44" t="n">
        <v>110000</v>
      </c>
      <c r="K47" s="44" t="n">
        <v>120000</v>
      </c>
      <c r="L47" s="45" t="n"/>
      <c r="M47" s="45" t="n"/>
      <c r="N47" s="45" t="n"/>
      <c r="O47" s="45" t="n"/>
      <c r="P47" s="45" t="inlineStr">
        <is>
          <t>Phớt đuôi trục cơ 6D20/ 130*160*14.2 (lắp sang 6D22 lò xo) - MASAKO</t>
        </is>
      </c>
    </row>
    <row r="48" ht="15.75" customHeight="1">
      <c r="A48" s="43" t="inlineStr">
        <is>
          <t>HH078567</t>
        </is>
      </c>
      <c r="B48" s="43" t="inlineStr">
        <is>
          <t>MITSUBISHI</t>
        </is>
      </c>
      <c r="C48" s="43" t="inlineStr">
        <is>
          <t>6D22/8DC9</t>
        </is>
      </c>
      <c r="D48" s="43" t="inlineStr">
        <is>
          <t>135</t>
        </is>
      </c>
      <c r="E48" s="43" t="inlineStr">
        <is>
          <t>135*157.4*12.5</t>
        </is>
      </c>
      <c r="F48" s="43" t="inlineStr">
        <is>
          <t>NICE/ MASAKO</t>
        </is>
      </c>
      <c r="G48" s="43" t="inlineStr">
        <is>
          <t>Cái</t>
        </is>
      </c>
      <c r="H48" s="43" t="n"/>
      <c r="I48" s="44" t="n">
        <v>50000</v>
      </c>
      <c r="J48" s="44" t="n">
        <v>60000</v>
      </c>
      <c r="K48" s="44" t="n">
        <v>70000</v>
      </c>
      <c r="L48" s="43" t="n"/>
      <c r="M48" s="43" t="n"/>
      <c r="N48" s="43" t="n"/>
      <c r="O48" s="43" t="n"/>
      <c r="P48" s="43" t="inlineStr">
        <is>
          <t>Phớt đuôi (Rear) Mitsu 6D22/8DC9 (135*157.4*12.5) vành cao su trà - NICE/ MASAKO</t>
        </is>
      </c>
    </row>
    <row r="49" ht="15.75" customHeight="1">
      <c r="A49" s="45" t="inlineStr">
        <is>
          <t>HH074119</t>
        </is>
      </c>
      <c r="B49" s="45" t="inlineStr">
        <is>
          <t>MITSUBISHI</t>
        </is>
      </c>
      <c r="C49" s="45" t="inlineStr">
        <is>
          <t>8DC9</t>
        </is>
      </c>
      <c r="D49" s="45" t="inlineStr">
        <is>
          <t>135</t>
        </is>
      </c>
      <c r="E49" s="45" t="n"/>
      <c r="F49" s="45" t="inlineStr">
        <is>
          <t>DF</t>
        </is>
      </c>
      <c r="G49" s="45" t="inlineStr">
        <is>
          <t>Cái</t>
        </is>
      </c>
      <c r="H49" s="45" t="n"/>
      <c r="I49" s="44" t="n">
        <v>50000</v>
      </c>
      <c r="J49" s="44" t="n">
        <v>60000</v>
      </c>
      <c r="K49" s="44" t="n">
        <v>70000</v>
      </c>
      <c r="L49" s="45" t="n"/>
      <c r="M49" s="45" t="n"/>
      <c r="N49" s="45" t="n"/>
      <c r="O49" s="45" t="n"/>
      <c r="P49" s="45" t="inlineStr">
        <is>
          <t>Phớt đuôi trục cơ 8DC9 - DF</t>
        </is>
      </c>
    </row>
    <row r="50" ht="15.75" customHeight="1">
      <c r="A50" s="43" t="inlineStr">
        <is>
          <t>HH077058</t>
        </is>
      </c>
      <c r="B50" s="43" t="inlineStr">
        <is>
          <t>MITSUBISHI</t>
        </is>
      </c>
      <c r="C50" s="43" t="inlineStr">
        <is>
          <t>S6B</t>
        </is>
      </c>
      <c r="D50" s="43" t="inlineStr">
        <is>
          <t>135</t>
        </is>
      </c>
      <c r="E50" s="43" t="inlineStr">
        <is>
          <t>148-195-13/15</t>
        </is>
      </c>
      <c r="F50" s="43" t="inlineStr">
        <is>
          <t>NICE IN</t>
        </is>
      </c>
      <c r="G50" s="43" t="inlineStr">
        <is>
          <t>Cái</t>
        </is>
      </c>
      <c r="H50" s="43" t="n"/>
      <c r="I50" s="44" t="n">
        <v>720000</v>
      </c>
      <c r="J50" s="44" t="n">
        <v>770000</v>
      </c>
      <c r="K50" s="44" t="n">
        <v>850000</v>
      </c>
      <c r="L50" s="43" t="n"/>
      <c r="M50" s="43" t="n"/>
      <c r="N50" s="43" t="inlineStr">
        <is>
          <t>148-195-13</t>
        </is>
      </c>
      <c r="O50" s="43" t="n"/>
      <c r="P50" s="43" t="inlineStr">
        <is>
          <t>Phớt đuôi trục cơ S6B (148-195-13/15), trà - NICE IN</t>
        </is>
      </c>
    </row>
    <row r="51" ht="15.75" customHeight="1">
      <c r="A51" s="45" t="inlineStr">
        <is>
          <t>HH079017</t>
        </is>
      </c>
      <c r="B51" s="45" t="inlineStr">
        <is>
          <t>MITSUBISHI</t>
        </is>
      </c>
      <c r="C51" s="45" t="inlineStr">
        <is>
          <t>8M20/8M21-T/6D24</t>
        </is>
      </c>
      <c r="D51" s="45" t="inlineStr">
        <is>
          <t>146</t>
        </is>
      </c>
      <c r="E51" s="45" t="inlineStr">
        <is>
          <t>120-180-32.8</t>
        </is>
      </c>
      <c r="F51" s="45" t="n"/>
      <c r="G51" s="45" t="inlineStr">
        <is>
          <t>Bộ</t>
        </is>
      </c>
      <c r="H51" s="45" t="n"/>
      <c r="I51" s="44" t="n">
        <v>260000</v>
      </c>
      <c r="J51" s="44" t="n">
        <v>280000</v>
      </c>
      <c r="K51" s="44" t="n">
        <v>300000</v>
      </c>
      <c r="L51" s="45" t="n"/>
      <c r="M51" s="45" t="n"/>
      <c r="N51" s="45" t="n"/>
      <c r="O51" s="45" t="n"/>
      <c r="P51" s="45" t="inlineStr">
        <is>
          <t>Phớt đuôi trục cơ 8M20/ 8M21-T/ 6D24 (120-180-32.8, phớt chà, vành sắt lớn) MASAKO</t>
        </is>
      </c>
    </row>
    <row r="52" ht="15.75" customHeight="1">
      <c r="A52" s="43" t="inlineStr">
        <is>
          <t>HH081953</t>
        </is>
      </c>
      <c r="B52" s="43" t="inlineStr">
        <is>
          <t>MITSUBISHI</t>
        </is>
      </c>
      <c r="C52" s="43" t="inlineStr">
        <is>
          <t>S6R/S6R2</t>
        </is>
      </c>
      <c r="D52" s="43" t="inlineStr">
        <is>
          <t>170</t>
        </is>
      </c>
      <c r="E52" s="43" t="inlineStr">
        <is>
          <t>188-240-18</t>
        </is>
      </c>
      <c r="F52" s="43" t="inlineStr">
        <is>
          <t>NICE IN</t>
        </is>
      </c>
      <c r="G52" s="43" t="inlineStr">
        <is>
          <t>Cái</t>
        </is>
      </c>
      <c r="H52" s="43" t="n"/>
      <c r="I52" s="44" t="n">
        <v>400000</v>
      </c>
      <c r="J52" s="44" t="n">
        <v>450000</v>
      </c>
      <c r="K52" s="44" t="n">
        <v>500000</v>
      </c>
      <c r="L52" s="43" t="n"/>
      <c r="M52" s="43" t="n"/>
      <c r="N52" s="43" t="inlineStr">
        <is>
          <t>188-240-18</t>
        </is>
      </c>
      <c r="O52" s="43" t="n"/>
      <c r="P52" s="43" t="inlineStr">
        <is>
          <t>Phớt đuôi trục cơ S6R/ S6R2 (188-240-18) - NICE IN</t>
        </is>
      </c>
    </row>
    <row r="53" ht="15.75" customHeight="1">
      <c r="A53" s="41" t="n"/>
      <c r="B53" s="41" t="n"/>
      <c r="C53" s="42" t="inlineStr">
        <is>
          <t>◆ HYUNDAI</t>
        </is>
      </c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</row>
    <row r="54" ht="15.75" customHeight="1">
      <c r="A54" s="43" t="inlineStr">
        <is>
          <t>HH080488</t>
        </is>
      </c>
      <c r="B54" s="43" t="inlineStr">
        <is>
          <t>HYUNDAI</t>
        </is>
      </c>
      <c r="C54" s="43" t="inlineStr">
        <is>
          <t>D4GA</t>
        </is>
      </c>
      <c r="D54" s="43" t="inlineStr">
        <is>
          <t>103</t>
        </is>
      </c>
      <c r="E54" s="43" t="n"/>
      <c r="F54" s="43" t="inlineStr">
        <is>
          <t>DF</t>
        </is>
      </c>
      <c r="G54" s="43" t="inlineStr">
        <is>
          <t>Bộ</t>
        </is>
      </c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inlineStr">
        <is>
          <t>Ron bộ Hyundai D4GA - Thép (không gồm phớt đuôi và một số chi tiết) - DF</t>
        </is>
      </c>
    </row>
    <row r="55" ht="15.75" customHeight="1">
      <c r="A55" s="45" t="inlineStr">
        <is>
          <t>HH081748</t>
        </is>
      </c>
      <c r="B55" s="45" t="inlineStr">
        <is>
          <t>HYUNDAI</t>
        </is>
      </c>
      <c r="C55" s="45" t="inlineStr">
        <is>
          <t>D6GA/D4GA</t>
        </is>
      </c>
      <c r="D55" s="45" t="inlineStr">
        <is>
          <t>103</t>
        </is>
      </c>
      <c r="E55" s="45" t="inlineStr">
        <is>
          <t>118-145-9</t>
        </is>
      </c>
      <c r="F55" s="45" t="inlineStr">
        <is>
          <t>MSK</t>
        </is>
      </c>
      <c r="G55" s="45" t="inlineStr">
        <is>
          <t>Cái</t>
        </is>
      </c>
      <c r="H55" s="45" t="n"/>
      <c r="I55" s="44" t="n">
        <v>110000</v>
      </c>
      <c r="J55" s="44" t="n">
        <v>120000</v>
      </c>
      <c r="K55" s="44" t="n">
        <v>130000</v>
      </c>
      <c r="L55" s="45" t="n"/>
      <c r="M55" s="45" t="n"/>
      <c r="N55" s="45" t="inlineStr">
        <is>
          <t>118-145-9</t>
        </is>
      </c>
      <c r="O55" s="45" t="n"/>
      <c r="P55" s="45" t="inlineStr">
        <is>
          <t>Phớt đuôi (Rear) Hyundai D6GA/ D4GA (118-145-9) - MSK</t>
        </is>
      </c>
    </row>
    <row r="56" ht="15.75" customHeight="1">
      <c r="A56" s="43" t="inlineStr">
        <is>
          <t>HH082610</t>
        </is>
      </c>
      <c r="B56" s="43" t="inlineStr">
        <is>
          <t>HYUNDAI</t>
        </is>
      </c>
      <c r="C56" s="43" t="inlineStr">
        <is>
          <t>D6CA/D6CB</t>
        </is>
      </c>
      <c r="D56" s="43" t="inlineStr">
        <is>
          <t>133</t>
        </is>
      </c>
      <c r="E56" s="43" t="inlineStr">
        <is>
          <t>130*160*14</t>
        </is>
      </c>
      <c r="F56" s="43" t="inlineStr">
        <is>
          <t>MASAKO</t>
        </is>
      </c>
      <c r="G56" s="43" t="inlineStr">
        <is>
          <t>Cái</t>
        </is>
      </c>
      <c r="H56" s="43" t="n"/>
      <c r="I56" s="44" t="n">
        <v>250000</v>
      </c>
      <c r="J56" s="44" t="n">
        <v>270000</v>
      </c>
      <c r="K56" s="44" t="n">
        <v>300000</v>
      </c>
      <c r="L56" s="43" t="n"/>
      <c r="M56" s="43" t="n"/>
      <c r="N56" s="43" t="n"/>
      <c r="O56" s="43" t="n"/>
      <c r="P56" s="43" t="inlineStr">
        <is>
          <t>Phớt đuôi trục cơ  D6CA - D6CB (130*160*14) - MASAKO</t>
        </is>
      </c>
    </row>
    <row r="57" ht="15.75" customHeight="1">
      <c r="A57" s="41" t="n"/>
      <c r="B57" s="41" t="n"/>
      <c r="C57" s="42" t="inlineStr">
        <is>
          <t>◆ CUMMINS</t>
        </is>
      </c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</row>
    <row r="58" ht="15.75" customHeight="1">
      <c r="A58" s="43" t="inlineStr">
        <is>
          <t>HH078745</t>
        </is>
      </c>
      <c r="B58" s="43" t="inlineStr">
        <is>
          <t>CUMMINS</t>
        </is>
      </c>
      <c r="C58" s="43" t="inlineStr">
        <is>
          <t>6D107/6D102</t>
        </is>
      </c>
      <c r="D58" s="43" t="inlineStr">
        <is>
          <t>102</t>
        </is>
      </c>
      <c r="E58" s="43" t="inlineStr">
        <is>
          <t>130*150*14.5</t>
        </is>
      </c>
      <c r="F58" s="43" t="inlineStr">
        <is>
          <t>MSK (120/40/60)</t>
        </is>
      </c>
      <c r="G58" s="43" t="inlineStr">
        <is>
          <t>Cái</t>
        </is>
      </c>
      <c r="H58" s="43" t="n"/>
      <c r="I58" s="44" t="n">
        <v>120000</v>
      </c>
      <c r="J58" s="44" t="n">
        <v>140000</v>
      </c>
      <c r="K58" s="44" t="n">
        <v>160000</v>
      </c>
      <c r="L58" s="43" t="n"/>
      <c r="M58" s="43" t="n"/>
      <c r="N58" s="43" t="n"/>
      <c r="O58" s="43" t="n"/>
      <c r="P58" s="43" t="inlineStr">
        <is>
          <t>Phớt đuôi 6D107/6D102/ 130*150*14.5 (S6D102/S4D102/6BT/4BT)- MSK (120/40/60)</t>
        </is>
      </c>
    </row>
    <row r="59" ht="15.75" customHeight="1">
      <c r="A59" s="45" t="inlineStr">
        <is>
          <t>HH073862</t>
        </is>
      </c>
      <c r="B59" s="45" t="inlineStr">
        <is>
          <t>CUMMINS</t>
        </is>
      </c>
      <c r="C59" s="45" t="inlineStr">
        <is>
          <t>6D107/S6D107/6D102/4D102</t>
        </is>
      </c>
      <c r="D59" s="45" t="inlineStr">
        <is>
          <t>107</t>
        </is>
      </c>
      <c r="E59" s="45" t="n"/>
      <c r="F59" s="45" t="inlineStr">
        <is>
          <t>DF</t>
        </is>
      </c>
      <c r="G59" s="45" t="inlineStr">
        <is>
          <t>Cái</t>
        </is>
      </c>
      <c r="H59" s="45" t="n"/>
      <c r="I59" s="44" t="n">
        <v>120000</v>
      </c>
      <c r="J59" s="44" t="n">
        <v>130000</v>
      </c>
      <c r="K59" s="44" t="n">
        <v>140000</v>
      </c>
      <c r="L59" s="45" t="n"/>
      <c r="M59" s="45" t="n"/>
      <c r="N59" s="45" t="n"/>
      <c r="O59" s="45" t="n"/>
      <c r="P59" s="45" t="inlineStr">
        <is>
          <t>Phớt đuôi trục cơ 6D107/S6D107/6D102/4D102 - DF</t>
        </is>
      </c>
    </row>
    <row r="60" ht="15.75" customHeight="1">
      <c r="A60" s="43" t="inlineStr">
        <is>
          <t>HH070935</t>
        </is>
      </c>
      <c r="B60" s="43" t="inlineStr">
        <is>
          <t>CUMMINS</t>
        </is>
      </c>
      <c r="C60" s="43" t="inlineStr">
        <is>
          <t>6CT/6D114/S6D114/6L/L375</t>
        </is>
      </c>
      <c r="D60" s="43" t="inlineStr">
        <is>
          <t>114</t>
        </is>
      </c>
      <c r="E60" s="43" t="inlineStr">
        <is>
          <t>130*150*14.5</t>
        </is>
      </c>
      <c r="F60" s="43" t="inlineStr">
        <is>
          <t>DF/ MSK</t>
        </is>
      </c>
      <c r="G60" s="43" t="inlineStr">
        <is>
          <t>Cái</t>
        </is>
      </c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inlineStr">
        <is>
          <t>Phớt đuôi (Rear) Cum 6CT/6D114/S6D114/6L/L375/ 130*150*14.5 - DF/ MSK</t>
        </is>
      </c>
    </row>
    <row r="61" ht="15.75" customHeight="1">
      <c r="A61" s="45" t="inlineStr">
        <is>
          <t>HH077347</t>
        </is>
      </c>
      <c r="B61" s="45" t="inlineStr">
        <is>
          <t>CUMMINS</t>
        </is>
      </c>
      <c r="C61" s="45" t="inlineStr">
        <is>
          <t>M11</t>
        </is>
      </c>
      <c r="D61" s="45" t="inlineStr">
        <is>
          <t>125</t>
        </is>
      </c>
      <c r="E61" s="45" t="n"/>
      <c r="F61" s="45" t="inlineStr">
        <is>
          <t>NICE IN</t>
        </is>
      </c>
      <c r="G61" s="45" t="inlineStr">
        <is>
          <t>Cái</t>
        </is>
      </c>
      <c r="H61" s="45" t="n"/>
      <c r="I61" s="44" t="n">
        <v>850000</v>
      </c>
      <c r="J61" s="44" t="n">
        <v>900000</v>
      </c>
      <c r="K61" s="44" t="n">
        <v>950000</v>
      </c>
      <c r="L61" s="45" t="n"/>
      <c r="M61" s="45" t="n"/>
      <c r="N61" s="45" t="n"/>
      <c r="O61" s="45" t="n"/>
      <c r="P61" s="45" t="inlineStr">
        <is>
          <t>Phớt đuôi trục cơ Cummins M11 - NICE IN</t>
        </is>
      </c>
    </row>
    <row r="62" ht="15.75" customHeight="1">
      <c r="A62" s="43" t="inlineStr">
        <is>
          <t>HH00868</t>
        </is>
      </c>
      <c r="B62" s="43" t="inlineStr">
        <is>
          <t>CUMMINS</t>
        </is>
      </c>
      <c r="C62" s="43" t="inlineStr">
        <is>
          <t>NH220</t>
        </is>
      </c>
      <c r="D62" s="43" t="inlineStr">
        <is>
          <t>130</t>
        </is>
      </c>
      <c r="E62" s="43" t="inlineStr">
        <is>
          <t>150*171.8*16</t>
        </is>
      </c>
      <c r="F62" s="43" t="inlineStr">
        <is>
          <t>DF</t>
        </is>
      </c>
      <c r="G62" s="43" t="inlineStr">
        <is>
          <t>Cái</t>
        </is>
      </c>
      <c r="H62" s="43" t="n"/>
      <c r="I62" s="44" t="n">
        <v>100000</v>
      </c>
      <c r="J62" s="44" t="n">
        <v>120000</v>
      </c>
      <c r="K62" s="44" t="n">
        <v>140000</v>
      </c>
      <c r="L62" s="43" t="n"/>
      <c r="M62" s="43" t="n"/>
      <c r="N62" s="43" t="n"/>
      <c r="O62" s="43" t="n"/>
      <c r="P62" s="43" t="inlineStr">
        <is>
          <t>Phớt đuôi trục cơ NH220 / 150*171.8*16/ phớt nỉ - DF</t>
        </is>
      </c>
    </row>
    <row r="63" ht="15.75" customHeight="1">
      <c r="A63" s="45" t="inlineStr">
        <is>
          <t>HH078746</t>
        </is>
      </c>
      <c r="B63" s="45" t="inlineStr">
        <is>
          <t>CUMMINS</t>
        </is>
      </c>
      <c r="C63" s="45" t="inlineStr">
        <is>
          <t>NH220/6D130</t>
        </is>
      </c>
      <c r="D63" s="45" t="inlineStr">
        <is>
          <t>130</t>
        </is>
      </c>
      <c r="E63" s="45" t="n"/>
      <c r="F63" s="45" t="inlineStr">
        <is>
          <t>NICE IN</t>
        </is>
      </c>
      <c r="G63" s="45" t="inlineStr">
        <is>
          <t>Cái</t>
        </is>
      </c>
      <c r="H63" s="45" t="n"/>
      <c r="I63" s="44" t="n">
        <v>240000</v>
      </c>
      <c r="J63" s="44" t="n">
        <v>260000</v>
      </c>
      <c r="K63" s="44" t="n">
        <v>280000</v>
      </c>
      <c r="L63" s="45" t="n"/>
      <c r="M63" s="45" t="n"/>
      <c r="N63" s="45" t="n"/>
      <c r="O63" s="45" t="n"/>
      <c r="P63" s="45" t="inlineStr">
        <is>
          <t>Phớt đuôi trục cơ NH220 / 6D130 - NICE IN</t>
        </is>
      </c>
    </row>
    <row r="64" ht="15.75" customHeight="1">
      <c r="A64" s="43" t="inlineStr">
        <is>
          <t>HH00869</t>
        </is>
      </c>
      <c r="B64" s="43" t="inlineStr">
        <is>
          <t>CUMMINS</t>
        </is>
      </c>
      <c r="C64" s="43" t="inlineStr">
        <is>
          <t>NT855</t>
        </is>
      </c>
      <c r="D64" s="43" t="inlineStr">
        <is>
          <t>139.7</t>
        </is>
      </c>
      <c r="E64" s="43" t="n"/>
      <c r="F64" s="43" t="inlineStr">
        <is>
          <t>DF</t>
        </is>
      </c>
      <c r="G64" s="43" t="inlineStr">
        <is>
          <t>Cái</t>
        </is>
      </c>
      <c r="H64" s="43" t="n"/>
      <c r="I64" s="44" t="n">
        <v>130000</v>
      </c>
      <c r="J64" s="44" t="n">
        <v>140000</v>
      </c>
      <c r="K64" s="44" t="n">
        <v>150000</v>
      </c>
      <c r="L64" s="43" t="n"/>
      <c r="M64" s="43" t="n"/>
      <c r="N64" s="43" t="n"/>
      <c r="O64" s="43" t="n"/>
      <c r="P64" s="43" t="inlineStr">
        <is>
          <t>Phớt đuôi trục cơ NT855, phớt da - DF</t>
        </is>
      </c>
    </row>
    <row r="65" ht="15.75" customHeight="1">
      <c r="A65" s="45" t="inlineStr">
        <is>
          <t>HH083625</t>
        </is>
      </c>
      <c r="B65" s="45" t="inlineStr">
        <is>
          <t>CUMMINS</t>
        </is>
      </c>
      <c r="C65" s="45" t="inlineStr">
        <is>
          <t>KT19/KTA19</t>
        </is>
      </c>
      <c r="D65" s="45" t="inlineStr">
        <is>
          <t>158.7</t>
        </is>
      </c>
      <c r="E65" s="45" t="inlineStr">
        <is>
          <t>151*240*20.5</t>
        </is>
      </c>
      <c r="F65" s="45" t="inlineStr">
        <is>
          <t>MASAKO</t>
        </is>
      </c>
      <c r="G65" s="45" t="inlineStr">
        <is>
          <t>Cái</t>
        </is>
      </c>
      <c r="H65" s="45" t="n"/>
      <c r="I65" s="44" t="n">
        <v>470000</v>
      </c>
      <c r="J65" s="44" t="n">
        <v>500000</v>
      </c>
      <c r="K65" s="44" t="n">
        <v>550000</v>
      </c>
      <c r="L65" s="45" t="n"/>
      <c r="M65" s="45" t="n"/>
      <c r="N65" s="45" t="inlineStr">
        <is>
          <t>3005885</t>
        </is>
      </c>
      <c r="O65" s="45" t="n"/>
      <c r="P65" s="45" t="inlineStr">
        <is>
          <t>Phớt đuôi (Rear) Cum KT19/KTA19/3005885 (151*240*20.5) - MASAKO</t>
        </is>
      </c>
    </row>
    <row r="66" ht="15.75" customHeight="1">
      <c r="A66" s="43" t="inlineStr">
        <is>
          <t>HH083003</t>
        </is>
      </c>
      <c r="B66" s="43" t="inlineStr">
        <is>
          <t>CUMMINS</t>
        </is>
      </c>
      <c r="C66" s="43" t="inlineStr">
        <is>
          <t>ISF2.8</t>
        </is>
      </c>
      <c r="D66" s="43" t="n"/>
      <c r="E66" s="43" t="inlineStr">
        <is>
          <t>110*125*12/14</t>
        </is>
      </c>
      <c r="F66" s="43" t="inlineStr">
        <is>
          <t>MASAKO</t>
        </is>
      </c>
      <c r="G66" s="43" t="inlineStr">
        <is>
          <t>Cái</t>
        </is>
      </c>
      <c r="H66" s="43" t="n"/>
      <c r="I66" s="44" t="n">
        <v>130000</v>
      </c>
      <c r="J66" s="44" t="n">
        <v>140000</v>
      </c>
      <c r="K66" s="44" t="n">
        <v>150000</v>
      </c>
      <c r="L66" s="43" t="n"/>
      <c r="M66" s="43" t="n"/>
      <c r="N66" s="43" t="n"/>
      <c r="O66" s="43" t="n"/>
      <c r="P66" s="43" t="inlineStr">
        <is>
          <t>Phớt đuôi trục cơ Cummins ISF2.8/ 110*125*12/14 - MASAKO</t>
        </is>
      </c>
    </row>
    <row r="67" ht="15.75" customHeight="1">
      <c r="A67" s="45" t="inlineStr">
        <is>
          <t>HH082929</t>
        </is>
      </c>
      <c r="B67" s="45" t="inlineStr">
        <is>
          <t>CUMMINS</t>
        </is>
      </c>
      <c r="C67" s="45" t="inlineStr">
        <is>
          <t>ISF3.8</t>
        </is>
      </c>
      <c r="D67" s="45" t="inlineStr">
        <is>
          <t>102</t>
        </is>
      </c>
      <c r="E67" s="45" t="inlineStr">
        <is>
          <t>130*150*14.5</t>
        </is>
      </c>
      <c r="F67" s="45" t="inlineStr">
        <is>
          <t>MASAKO</t>
        </is>
      </c>
      <c r="G67" s="45" t="inlineStr">
        <is>
          <t>Cái</t>
        </is>
      </c>
      <c r="H67" s="45" t="n"/>
      <c r="I67" s="44" t="n">
        <v>130000</v>
      </c>
      <c r="J67" s="44" t="n">
        <v>140000</v>
      </c>
      <c r="K67" s="44" t="n">
        <v>150000</v>
      </c>
      <c r="L67" s="45" t="n"/>
      <c r="M67" s="45" t="n"/>
      <c r="N67" s="45" t="inlineStr">
        <is>
          <t>3933262</t>
        </is>
      </c>
      <c r="O67" s="45" t="n"/>
      <c r="P67" s="45" t="inlineStr">
        <is>
          <t>Phớt đuôi trục cơ Cummins ISF3.8/ 3933262 (130*150*14.5) - MASAKO</t>
        </is>
      </c>
    </row>
    <row r="68" ht="15.75" customHeight="1">
      <c r="A68" s="41" t="n"/>
      <c r="B68" s="41" t="n"/>
      <c r="C68" s="42" t="inlineStr">
        <is>
          <t>◆ NISSAN</t>
        </is>
      </c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</row>
    <row r="69" ht="15.75" customHeight="1">
      <c r="A69" s="45" t="inlineStr">
        <is>
          <t>HH077064</t>
        </is>
      </c>
      <c r="B69" s="45" t="inlineStr">
        <is>
          <t>NISSAN</t>
        </is>
      </c>
      <c r="C69" s="45" t="inlineStr">
        <is>
          <t>ED33/FD33/FD35</t>
        </is>
      </c>
      <c r="D69" s="45" t="inlineStr">
        <is>
          <t>100</t>
        </is>
      </c>
      <c r="E69" s="45" t="inlineStr">
        <is>
          <t>105*135*12</t>
        </is>
      </c>
      <c r="F69" s="45" t="inlineStr">
        <is>
          <t>NICE IN/ MASAKO</t>
        </is>
      </c>
      <c r="G69" s="45" t="inlineStr">
        <is>
          <t>Cái</t>
        </is>
      </c>
      <c r="H69" s="45" t="n"/>
      <c r="I69" s="44" t="n">
        <v>50000</v>
      </c>
      <c r="J69" s="44" t="n">
        <v>55000</v>
      </c>
      <c r="K69" s="44" t="n">
        <v>60000</v>
      </c>
      <c r="L69" s="45" t="n"/>
      <c r="M69" s="45" t="n"/>
      <c r="N69" s="45" t="n"/>
      <c r="O69" s="45" t="n"/>
      <c r="P69" s="45" t="inlineStr">
        <is>
          <t>Phớt đuôi trục cơ ED33/ FD33/ FD35/ 105*135*12 - NICE IN/ MASAKO</t>
        </is>
      </c>
    </row>
    <row r="70" ht="15.75" customHeight="1">
      <c r="A70" s="43" t="inlineStr">
        <is>
          <t>HH084301</t>
        </is>
      </c>
      <c r="B70" s="43" t="inlineStr">
        <is>
          <t>NISSAN</t>
        </is>
      </c>
      <c r="C70" s="43" t="inlineStr">
        <is>
          <t>FD6</t>
        </is>
      </c>
      <c r="D70" s="43" t="inlineStr">
        <is>
          <t>100</t>
        </is>
      </c>
      <c r="E70" s="43" t="inlineStr">
        <is>
          <t>105*135/146*13</t>
        </is>
      </c>
      <c r="F70" s="43" t="inlineStr">
        <is>
          <t>MASAKO</t>
        </is>
      </c>
      <c r="G70" s="43" t="inlineStr">
        <is>
          <t>Cái</t>
        </is>
      </c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inlineStr">
        <is>
          <t>Phớt đuôi trục cơ FD6/ 105*135/146*13 (vỏ cao su, lõi sắt) -  MASAKO</t>
        </is>
      </c>
    </row>
    <row r="71" ht="15.75" customHeight="1">
      <c r="A71" s="41" t="n"/>
      <c r="B71" s="41" t="n"/>
      <c r="C71" s="42" t="inlineStr">
        <is>
          <t>◆ DOOSAN/DAEWOO</t>
        </is>
      </c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</row>
    <row r="72" ht="15.75" customHeight="1">
      <c r="A72" s="43" t="inlineStr">
        <is>
          <t>HH070942</t>
        </is>
      </c>
      <c r="B72" s="43" t="inlineStr">
        <is>
          <t>DOOSAN/DAEWOO</t>
        </is>
      </c>
      <c r="C72" s="43" t="inlineStr">
        <is>
          <t>D1146</t>
        </is>
      </c>
      <c r="D72" s="43" t="inlineStr">
        <is>
          <t>111</t>
        </is>
      </c>
      <c r="E72" s="43" t="n"/>
      <c r="F72" s="43" t="inlineStr">
        <is>
          <t>DF</t>
        </is>
      </c>
      <c r="G72" s="43" t="inlineStr">
        <is>
          <t>Cái</t>
        </is>
      </c>
      <c r="H72" s="43" t="n"/>
      <c r="I72" s="44" t="n">
        <v>80000</v>
      </c>
      <c r="J72" s="44" t="n">
        <v>90000</v>
      </c>
      <c r="K72" s="44" t="n">
        <v>100000</v>
      </c>
      <c r="L72" s="43" t="n"/>
      <c r="M72" s="43" t="n"/>
      <c r="N72" s="43" t="n"/>
      <c r="O72" s="43" t="n"/>
      <c r="P72" s="43" t="inlineStr">
        <is>
          <t>Phớt đuôi trục cơ D1146 - DF</t>
        </is>
      </c>
    </row>
    <row r="73" ht="15.75" customHeight="1">
      <c r="A73" s="45" t="inlineStr">
        <is>
          <t>HH077065</t>
        </is>
      </c>
      <c r="B73" s="45" t="inlineStr">
        <is>
          <t>DOOSAN/DAEWOO</t>
        </is>
      </c>
      <c r="C73" s="45" t="inlineStr">
        <is>
          <t>D2366</t>
        </is>
      </c>
      <c r="D73" s="45" t="inlineStr">
        <is>
          <t>123</t>
        </is>
      </c>
      <c r="E73" s="45" t="inlineStr">
        <is>
          <t>138*160*15</t>
        </is>
      </c>
      <c r="F73" s="45" t="inlineStr">
        <is>
          <t>MSK (120/30/40)</t>
        </is>
      </c>
      <c r="G73" s="45" t="inlineStr">
        <is>
          <t>Cái</t>
        </is>
      </c>
      <c r="H73" s="45" t="n"/>
      <c r="I73" s="44" t="n">
        <v>120000</v>
      </c>
      <c r="J73" s="44" t="n">
        <v>130000</v>
      </c>
      <c r="K73" s="44" t="n">
        <v>140000</v>
      </c>
      <c r="L73" s="45" t="n"/>
      <c r="M73" s="45" t="n"/>
      <c r="N73" s="45" t="n"/>
      <c r="O73" s="45" t="n"/>
      <c r="P73" s="45" t="inlineStr">
        <is>
          <t>Phớt đuôi D2366 lò xo/ 138*160*15 - MSK (120/30/40)</t>
        </is>
      </c>
    </row>
    <row r="74" ht="15.75" customHeight="1">
      <c r="A74" s="43" t="inlineStr">
        <is>
          <t>HH070943</t>
        </is>
      </c>
      <c r="B74" s="43" t="inlineStr">
        <is>
          <t>DOOSAN/DAEWOO</t>
        </is>
      </c>
      <c r="C74" s="43" t="inlineStr">
        <is>
          <t>D2366/DE12</t>
        </is>
      </c>
      <c r="D74" s="43" t="inlineStr">
        <is>
          <t>123</t>
        </is>
      </c>
      <c r="E74" s="43" t="inlineStr">
        <is>
          <t>138*160*8/12</t>
        </is>
      </c>
      <c r="F74" s="43" t="inlineStr">
        <is>
          <t>(DF) MASAKO</t>
        </is>
      </c>
      <c r="G74" s="43" t="inlineStr">
        <is>
          <t>Cái</t>
        </is>
      </c>
      <c r="H74" s="43" t="n"/>
      <c r="I74" s="44" t="n">
        <v>160000</v>
      </c>
      <c r="J74" s="44" t="n">
        <v>180000</v>
      </c>
      <c r="K74" s="44" t="n">
        <v>200000</v>
      </c>
      <c r="L74" s="43" t="n"/>
      <c r="M74" s="43" t="n"/>
      <c r="N74" s="43" t="n"/>
      <c r="O74" s="43" t="n"/>
      <c r="P74" s="43" t="inlineStr">
        <is>
          <t>Phớt đuôi trục cơ D2366/ DE12/ 138*160*8/12 (phớt trà, có vành sắt trong) - (DF) MASAKO</t>
        </is>
      </c>
    </row>
    <row r="75" ht="15.75" customHeight="1">
      <c r="A75" s="45" t="inlineStr">
        <is>
          <t>HH080030</t>
        </is>
      </c>
      <c r="B75" s="45" t="inlineStr">
        <is>
          <t>DOOSAN/DAEWOO</t>
        </is>
      </c>
      <c r="C75" s="45" t="inlineStr">
        <is>
          <t>D2848/DV15</t>
        </is>
      </c>
      <c r="D75" s="45" t="inlineStr">
        <is>
          <t>128</t>
        </is>
      </c>
      <c r="E75" s="45" t="inlineStr">
        <is>
          <t>120*140*12/13</t>
        </is>
      </c>
      <c r="F75" s="45" t="inlineStr">
        <is>
          <t>MASAKO</t>
        </is>
      </c>
      <c r="G75" s="45" t="inlineStr">
        <is>
          <t>Cái</t>
        </is>
      </c>
      <c r="H75" s="45" t="n"/>
      <c r="I75" s="44" t="n">
        <v>60000</v>
      </c>
      <c r="J75" s="44" t="n">
        <v>70000</v>
      </c>
      <c r="K75" s="44" t="n">
        <v>80000</v>
      </c>
      <c r="L75" s="45" t="n"/>
      <c r="M75" s="45" t="n"/>
      <c r="N75" s="45" t="n"/>
      <c r="O75" s="45" t="n"/>
      <c r="P75" s="45" t="inlineStr">
        <is>
          <t>Phớt đuôi trục cơ D2848 / DV15 / 120*140*12/13 - MASAKO</t>
        </is>
      </c>
    </row>
    <row r="76" ht="15.75" customHeight="1">
      <c r="A76" s="41" t="n"/>
      <c r="B76" s="41" t="n"/>
      <c r="C76" s="42" t="inlineStr">
        <is>
          <t>◆ YANMAR</t>
        </is>
      </c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</row>
    <row r="77" ht="15.75" customHeight="1">
      <c r="A77" s="45" t="inlineStr">
        <is>
          <t>HH074149</t>
        </is>
      </c>
      <c r="B77" s="45" t="inlineStr">
        <is>
          <t>YANMAR</t>
        </is>
      </c>
      <c r="C77" s="45" t="inlineStr">
        <is>
          <t>4TNA78/4TN78</t>
        </is>
      </c>
      <c r="D77" s="45" t="inlineStr">
        <is>
          <t>78</t>
        </is>
      </c>
      <c r="E77" s="45" t="n"/>
      <c r="F77" s="45" t="inlineStr">
        <is>
          <t>DF</t>
        </is>
      </c>
      <c r="G77" s="45" t="inlineStr">
        <is>
          <t>Cái</t>
        </is>
      </c>
      <c r="H77" s="45" t="n"/>
      <c r="I77" s="44" t="n">
        <v>50000</v>
      </c>
      <c r="J77" s="44" t="n">
        <v>55000</v>
      </c>
      <c r="K77" s="44" t="n">
        <v>60000</v>
      </c>
      <c r="L77" s="45" t="n"/>
      <c r="M77" s="45" t="n"/>
      <c r="N77" s="45" t="n"/>
      <c r="O77" s="45" t="n"/>
      <c r="P77" s="45" t="inlineStr">
        <is>
          <t>Phớt đuôi trục cơ 4TNA78/4TN78 - DF</t>
        </is>
      </c>
    </row>
    <row r="78" ht="15.75" customHeight="1">
      <c r="A78" s="43" t="inlineStr">
        <is>
          <t>HH077068</t>
        </is>
      </c>
      <c r="B78" s="43" t="inlineStr">
        <is>
          <t>YANMAR</t>
        </is>
      </c>
      <c r="C78" s="43" t="inlineStr">
        <is>
          <t>4TNE82/3TNE88/4TNE88/4TNE84/4TNV84/4D84/V2403</t>
        </is>
      </c>
      <c r="D78" s="43" t="inlineStr">
        <is>
          <t>84</t>
        </is>
      </c>
      <c r="E78" s="43" t="n"/>
      <c r="F78" s="43" t="inlineStr">
        <is>
          <t>NICE /MASAKO</t>
        </is>
      </c>
      <c r="G78" s="43" t="inlineStr">
        <is>
          <t>Cái</t>
        </is>
      </c>
      <c r="H78" s="43" t="n"/>
      <c r="I78" s="44" t="n">
        <v>40000</v>
      </c>
      <c r="J78" s="44" t="n">
        <v>45000</v>
      </c>
      <c r="K78" s="44" t="n">
        <v>50000</v>
      </c>
      <c r="L78" s="43" t="n"/>
      <c r="M78" s="43" t="n"/>
      <c r="N78" s="43" t="n"/>
      <c r="O78" s="43" t="n"/>
      <c r="P78" s="43" t="inlineStr">
        <is>
          <t>Phớt đuôi trục cơ 4TNE82/3TNE88/4TNE88/4TNE84/4TNV84/4D84/V2403 - NICE /MASAKO</t>
        </is>
      </c>
    </row>
    <row r="79" ht="15.75" customHeight="1">
      <c r="A79" s="45" t="inlineStr">
        <is>
          <t>HH078564</t>
        </is>
      </c>
      <c r="B79" s="45" t="inlineStr">
        <is>
          <t>YANMAR</t>
        </is>
      </c>
      <c r="C79" s="45" t="inlineStr">
        <is>
          <t>4TNV94/4TNE94/4D92E</t>
        </is>
      </c>
      <c r="D79" s="45" t="inlineStr">
        <is>
          <t>94</t>
        </is>
      </c>
      <c r="E79" s="45" t="inlineStr">
        <is>
          <t>95*115*12</t>
        </is>
      </c>
      <c r="F79" s="45" t="inlineStr">
        <is>
          <t>MSK</t>
        </is>
      </c>
      <c r="G79" s="45" t="inlineStr">
        <is>
          <t>Cái</t>
        </is>
      </c>
      <c r="H79" s="45" t="n"/>
      <c r="I79" s="44" t="n">
        <v>40000</v>
      </c>
      <c r="J79" s="44" t="n">
        <v>45000</v>
      </c>
      <c r="K79" s="44" t="n">
        <v>50000</v>
      </c>
      <c r="L79" s="45" t="n"/>
      <c r="M79" s="45" t="n"/>
      <c r="N79" s="45" t="n"/>
      <c r="O79" s="45" t="n"/>
      <c r="P79" s="45" t="inlineStr">
        <is>
          <t>Phớt đuôi 4TNV94/4TNE94/4D92E (95*115*12) - MSK</t>
        </is>
      </c>
    </row>
    <row r="80" ht="15.75" customHeight="1">
      <c r="A80" s="41" t="n"/>
      <c r="B80" s="41" t="n"/>
      <c r="C80" s="42" t="inlineStr">
        <is>
          <t>◆ KUBOTA</t>
        </is>
      </c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</row>
    <row r="81" ht="15.75" customHeight="1">
      <c r="A81" s="45" t="inlineStr">
        <is>
          <t>HH074143</t>
        </is>
      </c>
      <c r="B81" s="45" t="inlineStr">
        <is>
          <t>KUBOTA</t>
        </is>
      </c>
      <c r="C81" s="45" t="inlineStr">
        <is>
          <t>4D76</t>
        </is>
      </c>
      <c r="D81" s="45" t="inlineStr">
        <is>
          <t>76</t>
        </is>
      </c>
      <c r="E81" s="45" t="n"/>
      <c r="F81" s="45" t="inlineStr">
        <is>
          <t>DF</t>
        </is>
      </c>
      <c r="G81" s="45" t="inlineStr">
        <is>
          <t>Cái</t>
        </is>
      </c>
      <c r="H81" s="45" t="n"/>
      <c r="I81" s="45" t="n"/>
      <c r="J81" s="45" t="n"/>
      <c r="K81" s="44" t="n">
        <v>60000</v>
      </c>
      <c r="L81" s="45" t="n"/>
      <c r="M81" s="45" t="n"/>
      <c r="N81" s="45" t="n"/>
      <c r="O81" s="45" t="n"/>
      <c r="P81" s="45" t="inlineStr">
        <is>
          <t>Phớt đuôi trục cơ 4D76 - DF</t>
        </is>
      </c>
    </row>
    <row r="82" ht="15.75" customHeight="1">
      <c r="A82" s="43" t="inlineStr">
        <is>
          <t>HH078560</t>
        </is>
      </c>
      <c r="B82" s="43" t="inlineStr">
        <is>
          <t>KUBOTA</t>
        </is>
      </c>
      <c r="C82" s="43" t="inlineStr">
        <is>
          <t>4D76/V1502</t>
        </is>
      </c>
      <c r="D82" s="43" t="inlineStr">
        <is>
          <t>76</t>
        </is>
      </c>
      <c r="E82" s="43" t="n"/>
      <c r="F82" s="43" t="inlineStr">
        <is>
          <t>NICE IN</t>
        </is>
      </c>
      <c r="G82" s="43" t="inlineStr">
        <is>
          <t>Cái</t>
        </is>
      </c>
      <c r="H82" s="43" t="n"/>
      <c r="I82" s="44" t="n">
        <v>40000</v>
      </c>
      <c r="J82" s="44" t="n">
        <v>50000</v>
      </c>
      <c r="K82" s="44" t="n">
        <v>60000</v>
      </c>
      <c r="L82" s="43" t="n"/>
      <c r="M82" s="43" t="n"/>
      <c r="N82" s="43" t="n"/>
      <c r="O82" s="43" t="n"/>
      <c r="P82" s="43" t="inlineStr">
        <is>
          <t>Phớt đuôi trục cơ 4D76/V1502 - NICE IN</t>
        </is>
      </c>
    </row>
    <row r="83" ht="15.75" customHeight="1">
      <c r="A83" s="45" t="inlineStr">
        <is>
          <t>HH078563</t>
        </is>
      </c>
      <c r="B83" s="45" t="inlineStr">
        <is>
          <t>KUBOTA</t>
        </is>
      </c>
      <c r="C83" s="45" t="inlineStr">
        <is>
          <t>4D78/V1505/D1105</t>
        </is>
      </c>
      <c r="D83" s="45" t="inlineStr">
        <is>
          <t>78</t>
        </is>
      </c>
      <c r="E83" s="45" t="inlineStr">
        <is>
          <t>77-90-10</t>
        </is>
      </c>
      <c r="F83" s="45" t="inlineStr">
        <is>
          <t>NICE IN/ MASAKO</t>
        </is>
      </c>
      <c r="G83" s="45" t="inlineStr">
        <is>
          <t>Cái</t>
        </is>
      </c>
      <c r="H83" s="45" t="n"/>
      <c r="I83" s="44" t="n">
        <v>45000</v>
      </c>
      <c r="J83" s="44" t="n">
        <v>50000</v>
      </c>
      <c r="K83" s="44" t="n">
        <v>55000</v>
      </c>
      <c r="L83" s="45" t="n"/>
      <c r="M83" s="45" t="n"/>
      <c r="N83" s="45" t="n"/>
      <c r="O83" s="45" t="n"/>
      <c r="P83" s="45" t="inlineStr">
        <is>
          <t>Phớt đuôi trục cơ 4D78/V1505/D1105 (77-90-10) - NICE IN/ MASAKO</t>
        </is>
      </c>
    </row>
    <row r="84" ht="15.75" customHeight="1">
      <c r="A84" s="43" t="inlineStr">
        <is>
          <t>HH077071</t>
        </is>
      </c>
      <c r="B84" s="43" t="inlineStr">
        <is>
          <t>KUBOTA</t>
        </is>
      </c>
      <c r="C84" s="43" t="inlineStr">
        <is>
          <t>4D87/V2203/V2403/4D84/4D88</t>
        </is>
      </c>
      <c r="D84" s="43" t="inlineStr">
        <is>
          <t>87</t>
        </is>
      </c>
      <c r="E84" s="43" t="inlineStr">
        <is>
          <t>85-102-13</t>
        </is>
      </c>
      <c r="F84" s="43" t="inlineStr">
        <is>
          <t>MSK (40/5.50)</t>
        </is>
      </c>
      <c r="G84" s="43" t="inlineStr">
        <is>
          <t>Cái</t>
        </is>
      </c>
      <c r="H84" s="43" t="n"/>
      <c r="I84" s="44" t="n">
        <v>40000</v>
      </c>
      <c r="J84" s="44" t="n">
        <v>45000</v>
      </c>
      <c r="K84" s="44" t="n">
        <v>50000</v>
      </c>
      <c r="L84" s="43" t="n"/>
      <c r="M84" s="43" t="n"/>
      <c r="N84" s="43" t="inlineStr">
        <is>
          <t>85-102-13</t>
        </is>
      </c>
      <c r="O84" s="43" t="n"/>
      <c r="P84" s="43" t="inlineStr">
        <is>
          <t>Phớt đuôi 4D87/V2203/V2403/4D84/4D88 (85-102-13, mặt trên nỉ) - MSK (40/5.50)</t>
        </is>
      </c>
    </row>
    <row r="85" ht="15.75" customHeight="1">
      <c r="A85" s="45" t="inlineStr">
        <is>
          <t>HH00862</t>
        </is>
      </c>
      <c r="B85" s="45" t="inlineStr">
        <is>
          <t>KUBOTA</t>
        </is>
      </c>
      <c r="C85" s="45" t="inlineStr">
        <is>
          <t>4D105</t>
        </is>
      </c>
      <c r="D85" s="45" t="inlineStr">
        <is>
          <t>105</t>
        </is>
      </c>
      <c r="E85" s="45" t="n"/>
      <c r="F85" s="45" t="inlineStr">
        <is>
          <t>DF</t>
        </is>
      </c>
      <c r="G85" s="45" t="inlineStr">
        <is>
          <t>Cái</t>
        </is>
      </c>
      <c r="H85" s="45" t="n"/>
      <c r="I85" s="44" t="n">
        <v>90000</v>
      </c>
      <c r="J85" s="44" t="n">
        <v>100000</v>
      </c>
      <c r="K85" s="44" t="n">
        <v>110000</v>
      </c>
      <c r="L85" s="45" t="n"/>
      <c r="M85" s="45" t="n"/>
      <c r="N85" s="45" t="n"/>
      <c r="O85" s="45" t="n"/>
      <c r="P85" s="45" t="inlineStr">
        <is>
          <t>Phớt đuôi trục cơ 4D105 - DF</t>
        </is>
      </c>
    </row>
    <row r="86" ht="15.75" customHeight="1">
      <c r="A86" s="43" t="inlineStr">
        <is>
          <t>HH078580</t>
        </is>
      </c>
      <c r="B86" s="43" t="inlineStr">
        <is>
          <t>KUBOTA</t>
        </is>
      </c>
      <c r="C86" s="43" t="inlineStr">
        <is>
          <t>4D105/6D105/1</t>
        </is>
      </c>
      <c r="D86" s="43" t="inlineStr">
        <is>
          <t>105</t>
        </is>
      </c>
      <c r="E86" s="43" t="inlineStr">
        <is>
          <t>105-135</t>
        </is>
      </c>
      <c r="F86" s="43" t="inlineStr">
        <is>
          <t>NICE IN</t>
        </is>
      </c>
      <c r="G86" s="43" t="inlineStr">
        <is>
          <t>Cái</t>
        </is>
      </c>
      <c r="H86" s="43" t="n"/>
      <c r="I86" s="44" t="n">
        <v>70000</v>
      </c>
      <c r="J86" s="44" t="n">
        <v>80000</v>
      </c>
      <c r="K86" s="44" t="n">
        <v>90000</v>
      </c>
      <c r="L86" s="43" t="n"/>
      <c r="M86" s="43" t="n"/>
      <c r="N86" s="43" t="n"/>
      <c r="O86" s="43" t="n"/>
      <c r="P86" s="43" t="inlineStr">
        <is>
          <t>Phớt đuôi trục cơ 4D105/6D105 (105-135) 1 lò xo - NICE IN</t>
        </is>
      </c>
    </row>
    <row r="87" ht="15.75" customHeight="1">
      <c r="A87" s="41" t="n"/>
      <c r="B87" s="41" t="n"/>
      <c r="C87" s="42" t="inlineStr">
        <is>
          <t>◆ CATERPILLAR</t>
        </is>
      </c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</row>
    <row r="88" ht="15.75" customHeight="1">
      <c r="A88" s="43" t="inlineStr">
        <is>
          <t>HH079810</t>
        </is>
      </c>
      <c r="B88" s="43" t="inlineStr">
        <is>
          <t>CATERPILLAR</t>
        </is>
      </c>
      <c r="C88" s="43" t="inlineStr">
        <is>
          <t>3116/C7</t>
        </is>
      </c>
      <c r="D88" s="43" t="inlineStr">
        <is>
          <t>110</t>
        </is>
      </c>
      <c r="E88" s="43" t="inlineStr">
        <is>
          <t>126.5*152.5*10.5/18.2</t>
        </is>
      </c>
      <c r="F88" s="43" t="inlineStr">
        <is>
          <t>MASAKO</t>
        </is>
      </c>
      <c r="G88" s="43" t="inlineStr">
        <is>
          <t>Cái</t>
        </is>
      </c>
      <c r="H88" s="43" t="n"/>
      <c r="I88" s="44" t="n">
        <v>450000</v>
      </c>
      <c r="J88" s="44" t="n">
        <v>470000</v>
      </c>
      <c r="K88" s="44" t="n">
        <v>500000</v>
      </c>
      <c r="L88" s="43" t="n"/>
      <c r="M88" s="43" t="n"/>
      <c r="N88" s="43" t="n"/>
      <c r="O88" s="43" t="n"/>
      <c r="P88" s="43" t="inlineStr">
        <is>
          <t>Phớt đuôi trục cơ 3116 / C7 / 126.5*152.5*10.5/18.2 - MASAKO</t>
        </is>
      </c>
    </row>
    <row r="89" ht="15.75" customHeight="1">
      <c r="A89" s="45" t="inlineStr">
        <is>
          <t>HH076088</t>
        </is>
      </c>
      <c r="B89" s="45" t="inlineStr">
        <is>
          <t>CATERPILLAR</t>
        </is>
      </c>
      <c r="C89" s="45" t="inlineStr">
        <is>
          <t>C9</t>
        </is>
      </c>
      <c r="D89" s="45" t="inlineStr">
        <is>
          <t>112</t>
        </is>
      </c>
      <c r="E89" s="45" t="n"/>
      <c r="F89" s="45" t="inlineStr">
        <is>
          <t>NICE IN</t>
        </is>
      </c>
      <c r="G89" s="45" t="inlineStr">
        <is>
          <t>Cái</t>
        </is>
      </c>
      <c r="H89" s="45" t="n"/>
      <c r="I89" s="44" t="n">
        <v>850000</v>
      </c>
      <c r="J89" s="44" t="n">
        <v>950000</v>
      </c>
      <c r="K89" s="44" t="n">
        <v>1050000</v>
      </c>
      <c r="L89" s="45" t="n"/>
      <c r="M89" s="45" t="n"/>
      <c r="N89" s="45" t="n"/>
      <c r="O89" s="45" t="n"/>
      <c r="P89" s="45" t="inlineStr">
        <is>
          <t>Phớt đuôi trục cơ CAT C9 - NICE IN</t>
        </is>
      </c>
    </row>
    <row r="90" ht="15.75" customHeight="1">
      <c r="A90" s="43" t="inlineStr">
        <is>
          <t>HH080029</t>
        </is>
      </c>
      <c r="B90" s="43" t="inlineStr">
        <is>
          <t>CATERPILLAR</t>
        </is>
      </c>
      <c r="C90" s="43" t="inlineStr">
        <is>
          <t>3204</t>
        </is>
      </c>
      <c r="D90" s="43" t="n"/>
      <c r="E90" s="43" t="inlineStr">
        <is>
          <t>128*152.5*16</t>
        </is>
      </c>
      <c r="F90" s="43" t="inlineStr">
        <is>
          <t>MASAKO</t>
        </is>
      </c>
      <c r="G90" s="43" t="inlineStr">
        <is>
          <t>Cái</t>
        </is>
      </c>
      <c r="H90" s="43" t="n"/>
      <c r="I90" s="44" t="n">
        <v>350000</v>
      </c>
      <c r="J90" s="44" t="n">
        <v>380000</v>
      </c>
      <c r="K90" s="44" t="n">
        <v>400000</v>
      </c>
      <c r="L90" s="43" t="n"/>
      <c r="M90" s="43" t="n"/>
      <c r="N90" s="43" t="n"/>
      <c r="O90" s="43" t="n"/>
      <c r="P90" s="43" t="inlineStr">
        <is>
          <t>Phớt đuôi trục cơ CAT 3204 (gồm phớt và vành bao)/ 128*152.5*16 + 123.5*126.7*18.5 - MASAKO</t>
        </is>
      </c>
    </row>
    <row r="91" ht="15.75" customHeight="1">
      <c r="A91" s="41" t="n"/>
      <c r="B91" s="41" t="n"/>
      <c r="C91" s="42" t="inlineStr">
        <is>
          <t>◆ VOLVO</t>
        </is>
      </c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</row>
    <row r="92" ht="15.75" customHeight="1">
      <c r="A92" s="43" t="inlineStr">
        <is>
          <t>HH083882</t>
        </is>
      </c>
      <c r="B92" s="43" t="inlineStr">
        <is>
          <t>VOLVO</t>
        </is>
      </c>
      <c r="C92" s="43" t="inlineStr">
        <is>
          <t>D7D/D7E</t>
        </is>
      </c>
      <c r="D92" s="43" t="inlineStr">
        <is>
          <t>108</t>
        </is>
      </c>
      <c r="E92" s="43" t="inlineStr">
        <is>
          <t>130*150*13</t>
        </is>
      </c>
      <c r="F92" s="43" t="inlineStr">
        <is>
          <t>MSK</t>
        </is>
      </c>
      <c r="G92" s="43" t="inlineStr">
        <is>
          <t>Cái</t>
        </is>
      </c>
      <c r="H92" s="43" t="n"/>
      <c r="I92" s="43" t="n"/>
      <c r="J92" s="43" t="n"/>
      <c r="K92" s="43" t="n"/>
      <c r="L92" s="43" t="n"/>
      <c r="M92" s="43" t="n"/>
      <c r="N92" s="43" t="inlineStr">
        <is>
          <t>BF6M1013</t>
        </is>
      </c>
      <c r="O92" s="43" t="n"/>
      <c r="P92" s="43" t="inlineStr">
        <is>
          <t>Phớt đuôi (Rear) Volvo D7D/ BF6M1013/ D7E (130*150*13) - MSK</t>
        </is>
      </c>
    </row>
    <row r="93" ht="15.75" customHeight="1">
      <c r="A93" s="41" t="n"/>
      <c r="B93" s="41" t="n"/>
      <c r="C93" s="42" t="inlineStr">
        <is>
          <t>◆ YUCHAI</t>
        </is>
      </c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</row>
    <row r="94" ht="15.75" customHeight="1">
      <c r="A94" s="43" t="inlineStr">
        <is>
          <t>HH081103</t>
        </is>
      </c>
      <c r="B94" s="43" t="inlineStr">
        <is>
          <t>YUCHAI</t>
        </is>
      </c>
      <c r="C94" s="43" t="inlineStr">
        <is>
          <t>YC6M/6120</t>
        </is>
      </c>
      <c r="D94" s="43" t="inlineStr">
        <is>
          <t>123</t>
        </is>
      </c>
      <c r="E94" s="43" t="n"/>
      <c r="F94" s="43" t="n"/>
      <c r="G94" s="43" t="inlineStr">
        <is>
          <t>Cái</t>
        </is>
      </c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inlineStr">
        <is>
          <t>Phớt đuôi trục cơ liền ca có lò xo YC6M/6120 (Yuchai)</t>
        </is>
      </c>
    </row>
    <row r="95" ht="15.75" customHeight="1">
      <c r="A95" s="45" t="inlineStr">
        <is>
          <t>HH081098</t>
        </is>
      </c>
      <c r="B95" s="45" t="inlineStr">
        <is>
          <t>YUCHAI</t>
        </is>
      </c>
      <c r="C95" s="45" t="inlineStr">
        <is>
          <t>6/YC6K/6129</t>
        </is>
      </c>
      <c r="D95" s="45" t="inlineStr">
        <is>
          <t>129</t>
        </is>
      </c>
      <c r="E95" s="45" t="inlineStr">
        <is>
          <t>150x180x17</t>
        </is>
      </c>
      <c r="F95" s="45" t="n"/>
      <c r="G95" s="45" t="inlineStr">
        <is>
          <t>Cái</t>
        </is>
      </c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inlineStr">
        <is>
          <t>Phớt đuôi trục cơ 150x180x17 liền ca 6 lỗ YC6K/6129 (Yuchai)</t>
        </is>
      </c>
    </row>
    <row r="96" ht="15.75" customHeight="1">
      <c r="A96" s="41" t="n"/>
      <c r="B96" s="41" t="n"/>
      <c r="C96" s="42" t="inlineStr">
        <is>
          <t>◆ (chưa rõ hãng)</t>
        </is>
      </c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</row>
    <row r="97" ht="15.75" customHeight="1">
      <c r="A97" s="45" t="inlineStr">
        <is>
          <t>HH081096</t>
        </is>
      </c>
      <c r="B97" s="45" t="n"/>
      <c r="C97" s="45" t="n"/>
      <c r="D97" s="45" t="n"/>
      <c r="E97" s="45" t="inlineStr">
        <is>
          <t>115x140x12</t>
        </is>
      </c>
      <c r="F97" s="45" t="n"/>
      <c r="G97" s="45" t="inlineStr">
        <is>
          <t>Cái</t>
        </is>
      </c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inlineStr">
        <is>
          <t>Phớt đuôi trục cơ 115x140x12 không lò xo (Antek)</t>
        </is>
      </c>
    </row>
    <row r="98" ht="15.75" customHeight="1">
      <c r="A98" s="43" t="inlineStr">
        <is>
          <t>HH074137</t>
        </is>
      </c>
      <c r="B98" s="43" t="n"/>
      <c r="C98" s="43" t="n"/>
      <c r="D98" s="43" t="n"/>
      <c r="E98" s="43" t="inlineStr">
        <is>
          <t>77-90-10</t>
        </is>
      </c>
      <c r="F98" s="43" t="inlineStr">
        <is>
          <t>DF</t>
        </is>
      </c>
      <c r="G98" s="43" t="inlineStr">
        <is>
          <t>Cái</t>
        </is>
      </c>
      <c r="H98" s="43" t="n"/>
      <c r="I98" s="44" t="n">
        <v>60000</v>
      </c>
      <c r="J98" s="44" t="n">
        <v>70000</v>
      </c>
      <c r="K98" s="44" t="n">
        <v>80000</v>
      </c>
      <c r="L98" s="43" t="n"/>
      <c r="M98" s="43" t="n"/>
      <c r="N98" s="43" t="inlineStr">
        <is>
          <t>3D76-D1105</t>
        </is>
      </c>
      <c r="O98" s="43" t="n"/>
      <c r="P98" s="43" t="inlineStr">
        <is>
          <t>Phớt đuôi trục cơ 3D76-D1105/ 4D78-V1505 (77-90-10) - DF</t>
        </is>
      </c>
    </row>
    <row r="99" ht="15.75" customHeight="1">
      <c r="A99" s="45" t="inlineStr">
        <is>
          <t>HH079806</t>
        </is>
      </c>
      <c r="B99" s="45" t="n"/>
      <c r="C99" s="45" t="n"/>
      <c r="D99" s="45" t="n"/>
      <c r="E99" s="45" t="inlineStr">
        <is>
          <t>90*110*9/10.3</t>
        </is>
      </c>
      <c r="F99" s="45" t="inlineStr">
        <is>
          <t>MASAKO</t>
        </is>
      </c>
      <c r="G99" s="45" t="inlineStr">
        <is>
          <t>Cái</t>
        </is>
      </c>
      <c r="H99" s="45" t="n"/>
      <c r="I99" s="44" t="n">
        <v>30000</v>
      </c>
      <c r="J99" s="44" t="n">
        <v>35000</v>
      </c>
      <c r="K99" s="44" t="n">
        <v>40000</v>
      </c>
      <c r="L99" s="45" t="n"/>
      <c r="M99" s="45" t="n"/>
      <c r="N99" s="45" t="n"/>
      <c r="O99" s="45" t="n"/>
      <c r="P99" s="45" t="inlineStr">
        <is>
          <t>Phớt đuôi trục cơ JT/ JS / 90*110*9/10.3 - MASAKO</t>
        </is>
      </c>
    </row>
    <row r="100" ht="15.75" customHeight="1">
      <c r="A100" s="41" t="n"/>
      <c r="B100" s="41" t="n"/>
      <c r="C100" s="42" t="inlineStr">
        <is>
          <t>◆ PERKINS</t>
        </is>
      </c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</row>
    <row r="101" ht="15.75" customHeight="1">
      <c r="A101" s="45" t="inlineStr">
        <is>
          <t>HH077061</t>
        </is>
      </c>
      <c r="B101" s="45" t="inlineStr">
        <is>
          <t>PERKINS</t>
        </is>
      </c>
      <c r="C101" s="45" t="inlineStr">
        <is>
          <t>1004/1006</t>
        </is>
      </c>
      <c r="D101" s="45" t="inlineStr">
        <is>
          <t>100</t>
        </is>
      </c>
      <c r="E101" s="45" t="n"/>
      <c r="F101" s="45" t="inlineStr">
        <is>
          <t>NICE IN</t>
        </is>
      </c>
      <c r="G101" s="45" t="inlineStr">
        <is>
          <t>Cái</t>
        </is>
      </c>
      <c r="H101" s="45" t="n"/>
      <c r="I101" s="44" t="n">
        <v>110000</v>
      </c>
      <c r="J101" s="44" t="n">
        <v>130000</v>
      </c>
      <c r="K101" s="44" t="n">
        <v>150000</v>
      </c>
      <c r="L101" s="45" t="n"/>
      <c r="M101" s="45" t="n"/>
      <c r="N101" s="45" t="inlineStr">
        <is>
          <t>2418F475</t>
        </is>
      </c>
      <c r="O101" s="45" t="n"/>
      <c r="P101" s="45" t="inlineStr">
        <is>
          <t>Phớt đuôi trục cơ Perkins 1004/1006 (2418F475) - NICE IN</t>
        </is>
      </c>
    </row>
    <row r="102" ht="15.75" customHeight="1">
      <c r="A102" s="41" t="n"/>
      <c r="B102" s="41" t="n"/>
      <c r="C102" s="42" t="inlineStr">
        <is>
          <t>◆ (chưa rõ hãng)</t>
        </is>
      </c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</row>
    <row r="103" ht="15.75" customHeight="1">
      <c r="A103" s="45" t="inlineStr">
        <is>
          <t>HH080083</t>
        </is>
      </c>
      <c r="B103" s="45" t="n"/>
      <c r="C103" s="45" t="inlineStr">
        <is>
          <t>3306</t>
        </is>
      </c>
      <c r="D103" s="45" t="n"/>
      <c r="E103" s="45" t="n"/>
      <c r="F103" s="45" t="inlineStr">
        <is>
          <t>DF</t>
        </is>
      </c>
      <c r="G103" s="45" t="inlineStr">
        <is>
          <t>Cái</t>
        </is>
      </c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inlineStr">
        <is>
          <t>Phớt đuôi trục cơ 3306 - DF</t>
        </is>
      </c>
    </row>
    <row r="104" ht="15.75" customHeight="1">
      <c r="A104" s="43" t="inlineStr">
        <is>
          <t>HH082541</t>
        </is>
      </c>
      <c r="B104" s="43" t="n"/>
      <c r="C104" s="43" t="inlineStr">
        <is>
          <t>3306/4W0452</t>
        </is>
      </c>
      <c r="D104" s="43" t="n"/>
      <c r="E104" s="43" t="inlineStr">
        <is>
          <t>160.5-186.5-9</t>
        </is>
      </c>
      <c r="F104" s="43" t="inlineStr">
        <is>
          <t>MASAKO</t>
        </is>
      </c>
      <c r="G104" s="43" t="inlineStr">
        <is>
          <t>Cái</t>
        </is>
      </c>
      <c r="H104" s="43" t="n"/>
      <c r="I104" s="44" t="n">
        <v>450000</v>
      </c>
      <c r="J104" s="44" t="n">
        <v>470000</v>
      </c>
      <c r="K104" s="44" t="n">
        <v>500000</v>
      </c>
      <c r="L104" s="43" t="n"/>
      <c r="M104" s="43" t="n"/>
      <c r="N104" s="43" t="n"/>
      <c r="O104" s="43" t="n"/>
      <c r="P104" s="43" t="inlineStr">
        <is>
          <t>Phớt đuôi trục cơ 3306/ 4W0452 (160.5-186.5-9) - MASAKO</t>
        </is>
      </c>
    </row>
    <row r="105" ht="15.75" customHeight="1">
      <c r="A105" s="45" t="inlineStr">
        <is>
          <t>HH077070</t>
        </is>
      </c>
      <c r="B105" s="45" t="n"/>
      <c r="C105" s="45" t="inlineStr">
        <is>
          <t>3D</t>
        </is>
      </c>
      <c r="D105" s="45" t="n"/>
      <c r="E105" s="45" t="inlineStr">
        <is>
          <t>84-1 / 65*88*10</t>
        </is>
      </c>
      <c r="F105" s="45" t="inlineStr">
        <is>
          <t>MSK (40/5.50)</t>
        </is>
      </c>
      <c r="G105" s="45" t="inlineStr">
        <is>
          <t>Cái</t>
        </is>
      </c>
      <c r="H105" s="45" t="n"/>
      <c r="I105" s="44" t="n">
        <v>40000</v>
      </c>
      <c r="J105" s="44" t="n">
        <v>45000</v>
      </c>
      <c r="K105" s="44" t="n">
        <v>50000</v>
      </c>
      <c r="L105" s="45" t="n"/>
      <c r="M105" s="45" t="n"/>
      <c r="N105" s="45" t="n"/>
      <c r="O105" s="45" t="n"/>
      <c r="P105" s="45" t="inlineStr">
        <is>
          <t>Phớt đuôi 3D84-1 / 65*88*10 - MSK (40/5.50)</t>
        </is>
      </c>
    </row>
    <row r="106" ht="15.75" customHeight="1">
      <c r="A106" s="43" t="inlineStr">
        <is>
          <t>HH073880</t>
        </is>
      </c>
      <c r="B106" s="43" t="n"/>
      <c r="C106" s="43" t="inlineStr">
        <is>
          <t>3D82</t>
        </is>
      </c>
      <c r="D106" s="43" t="inlineStr">
        <is>
          <t>82</t>
        </is>
      </c>
      <c r="E106" s="43" t="n"/>
      <c r="F106" s="43" t="inlineStr">
        <is>
          <t>DF</t>
        </is>
      </c>
      <c r="G106" s="43" t="inlineStr">
        <is>
          <t>Cái</t>
        </is>
      </c>
      <c r="H106" s="43" t="n"/>
      <c r="I106" s="43" t="n"/>
      <c r="J106" s="43" t="n"/>
      <c r="K106" s="44" t="n">
        <v>60000</v>
      </c>
      <c r="L106" s="43" t="n"/>
      <c r="M106" s="43" t="n"/>
      <c r="N106" s="43" t="n"/>
      <c r="O106" s="43" t="n"/>
      <c r="P106" s="43" t="inlineStr">
        <is>
          <t>Phớt đuôi trục cơ 3D82 - DF</t>
        </is>
      </c>
    </row>
    <row r="107" ht="15.75" customHeight="1">
      <c r="A107" s="45" t="inlineStr">
        <is>
          <t>HH079811</t>
        </is>
      </c>
      <c r="B107" s="45" t="n"/>
      <c r="C107" s="45" t="inlineStr">
        <is>
          <t>3D95</t>
        </is>
      </c>
      <c r="D107" s="45" t="n"/>
      <c r="E107" s="45" t="inlineStr">
        <is>
          <t>95*127*17/25</t>
        </is>
      </c>
      <c r="F107" s="45" t="inlineStr">
        <is>
          <t>MASAKO</t>
        </is>
      </c>
      <c r="G107" s="45" t="inlineStr">
        <is>
          <t>Cái</t>
        </is>
      </c>
      <c r="H107" s="45" t="n"/>
      <c r="I107" s="44" t="n">
        <v>90000</v>
      </c>
      <c r="J107" s="44" t="n">
        <v>100000</v>
      </c>
      <c r="K107" s="44" t="n">
        <v>110000</v>
      </c>
      <c r="L107" s="45" t="n"/>
      <c r="M107" s="45" t="n"/>
      <c r="N107" s="45" t="n"/>
      <c r="O107" s="45" t="n"/>
      <c r="P107" s="45" t="inlineStr">
        <is>
          <t>Phớt đuôi trục cơ 3D95 / 95*127*17/25 - MASAKO</t>
        </is>
      </c>
    </row>
    <row r="108" ht="15.75" customHeight="1">
      <c r="A108" s="43" t="inlineStr">
        <is>
          <t>HH074139</t>
        </is>
      </c>
      <c r="B108" s="43" t="n"/>
      <c r="C108" s="43" t="inlineStr">
        <is>
          <t>3TNE78/3TNE82</t>
        </is>
      </c>
      <c r="D108" s="43" t="n"/>
      <c r="E108" s="43" t="inlineStr">
        <is>
          <t>79*93*10</t>
        </is>
      </c>
      <c r="F108" s="43" t="inlineStr">
        <is>
          <t>DF MSK (30.35.40)</t>
        </is>
      </c>
      <c r="G108" s="43" t="inlineStr">
        <is>
          <t>Cái</t>
        </is>
      </c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inlineStr">
        <is>
          <t>Phớt đuôi 3TNE78/ 3TNE82 (3TN78) 79*93*10 - DF MSK (30.35.40)</t>
        </is>
      </c>
    </row>
    <row r="109" ht="15.75" customHeight="1">
      <c r="A109" s="41" t="n"/>
      <c r="B109" s="41" t="n"/>
      <c r="C109" s="42" t="inlineStr">
        <is>
          <t>◆ DETROIT</t>
        </is>
      </c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</row>
    <row r="110" ht="15.75" customHeight="1">
      <c r="A110" s="43" t="inlineStr">
        <is>
          <t>HH073865</t>
        </is>
      </c>
      <c r="B110" s="43" t="inlineStr">
        <is>
          <t>DETROIT</t>
        </is>
      </c>
      <c r="C110" s="43" t="inlineStr">
        <is>
          <t>4105</t>
        </is>
      </c>
      <c r="D110" s="43" t="inlineStr">
        <is>
          <t>105</t>
        </is>
      </c>
      <c r="E110" s="43" t="inlineStr">
        <is>
          <t>105-5 / 6</t>
        </is>
      </c>
      <c r="F110" s="43" t="inlineStr">
        <is>
          <t>DF</t>
        </is>
      </c>
      <c r="G110" s="43" t="inlineStr">
        <is>
          <t>Cái</t>
        </is>
      </c>
      <c r="H110" s="43" t="n"/>
      <c r="I110" s="44" t="n">
        <v>90000</v>
      </c>
      <c r="J110" s="44" t="n">
        <v>100000</v>
      </c>
      <c r="K110" s="44" t="n">
        <v>110000</v>
      </c>
      <c r="L110" s="43" t="n"/>
      <c r="M110" s="43" t="n"/>
      <c r="N110" s="43" t="n"/>
      <c r="O110" s="43" t="n"/>
      <c r="P110" s="43" t="inlineStr">
        <is>
          <t>Phớt đuôi trục cơ 4D105-5 / 6D105 (2 lò xo) - DF</t>
        </is>
      </c>
    </row>
    <row r="111" ht="15.75" customHeight="1">
      <c r="A111" s="41" t="n"/>
      <c r="B111" s="41" t="n"/>
      <c r="C111" s="42" t="inlineStr">
        <is>
          <t>◆ (chưa rõ hãng)</t>
        </is>
      </c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</row>
    <row r="112" ht="15.75" customHeight="1">
      <c r="A112" s="43" t="inlineStr">
        <is>
          <t>HH081097</t>
        </is>
      </c>
      <c r="B112" s="43" t="n"/>
      <c r="C112" s="43" t="inlineStr">
        <is>
          <t>8</t>
        </is>
      </c>
      <c r="D112" s="43" t="n"/>
      <c r="E112" s="43" t="inlineStr">
        <is>
          <t>122x141x11</t>
        </is>
      </c>
      <c r="F112" s="43" t="n"/>
      <c r="G112" s="43" t="inlineStr">
        <is>
          <t>Cái</t>
        </is>
      </c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inlineStr">
        <is>
          <t>Phớt đuôi trục cơ 122x141x11,8 có lò xo (Yuchai)</t>
        </is>
      </c>
    </row>
    <row r="113" ht="15.75" customHeight="1">
      <c r="A113" s="45" t="inlineStr">
        <is>
          <t>HH082536</t>
        </is>
      </c>
      <c r="B113" s="45" t="n"/>
      <c r="C113" s="45" t="inlineStr">
        <is>
          <t>D24/DL02</t>
        </is>
      </c>
      <c r="D113" s="45" t="inlineStr">
        <is>
          <t>90</t>
        </is>
      </c>
      <c r="E113" s="45" t="n"/>
      <c r="F113" s="45" t="inlineStr">
        <is>
          <t>MASAKO</t>
        </is>
      </c>
      <c r="G113" s="45" t="inlineStr">
        <is>
          <t>Cái</t>
        </is>
      </c>
      <c r="H113" s="45" t="n"/>
      <c r="I113" s="44" t="n">
        <v>120000</v>
      </c>
      <c r="J113" s="44" t="n">
        <v>130000</v>
      </c>
      <c r="K113" s="44" t="n">
        <v>150000</v>
      </c>
      <c r="L113" s="45" t="n"/>
      <c r="M113" s="45" t="n"/>
      <c r="N113" s="45" t="n"/>
      <c r="O113" s="45" t="n"/>
      <c r="P113" s="45" t="inlineStr">
        <is>
          <t>Phớt đuôi trục cơ D24/DL02 - MASAKO</t>
        </is>
      </c>
    </row>
    <row r="114" ht="15.75" customHeight="1">
      <c r="A114" s="43" t="inlineStr">
        <is>
          <t>HH00492</t>
        </is>
      </c>
      <c r="B114" s="43" t="n"/>
      <c r="C114" s="43" t="inlineStr">
        <is>
          <t>MC13/13</t>
        </is>
      </c>
      <c r="D114" s="43" t="n"/>
      <c r="E114" s="43" t="n"/>
      <c r="F114" s="43" t="inlineStr">
        <is>
          <t>MASAKO</t>
        </is>
      </c>
      <c r="G114" s="43" t="inlineStr">
        <is>
          <t>Cái</t>
        </is>
      </c>
      <c r="H114" s="43" t="n"/>
      <c r="I114" s="44" t="n">
        <v>160000</v>
      </c>
      <c r="J114" s="44" t="n">
        <v>180000</v>
      </c>
      <c r="K114" s="44" t="n">
        <v>200000</v>
      </c>
      <c r="L114" s="43" t="n"/>
      <c r="M114" s="43" t="n"/>
      <c r="N114" s="43" t="n"/>
      <c r="O114" s="43" t="n"/>
      <c r="P114" s="43" t="inlineStr">
        <is>
          <t>Phớt đuôi trục cơ MAN MC13/ MAXXFORCE 13 - MASAKO</t>
        </is>
      </c>
    </row>
    <row r="115" ht="15.75" customHeight="1">
      <c r="A115" s="45" t="inlineStr">
        <is>
          <t>HH079807</t>
        </is>
      </c>
      <c r="B115" s="45" t="n"/>
      <c r="C115" s="45" t="inlineStr">
        <is>
          <t>NE6/ND6</t>
        </is>
      </c>
      <c r="D115" s="45" t="n"/>
      <c r="E115" s="45" t="inlineStr">
        <is>
          <t>120*140/146*13</t>
        </is>
      </c>
      <c r="F115" s="45" t="inlineStr">
        <is>
          <t>MASAKO</t>
        </is>
      </c>
      <c r="G115" s="45" t="inlineStr">
        <is>
          <t>Cái</t>
        </is>
      </c>
      <c r="H115" s="45" t="n"/>
      <c r="I115" s="45" t="n"/>
      <c r="J115" s="45" t="n"/>
      <c r="K115" s="45" t="n"/>
      <c r="L115" s="45" t="n"/>
      <c r="M115" s="45" t="n"/>
      <c r="N115" s="45" t="inlineStr">
        <is>
          <t>AE3298E</t>
        </is>
      </c>
      <c r="O115" s="45" t="n"/>
      <c r="P115" s="45" t="inlineStr">
        <is>
          <t>Phớt đuôi trục cơ NE6 / ND6 / AE3298E / 120*140/146*13 - MASAKO</t>
        </is>
      </c>
    </row>
    <row r="116" ht="15.75" customHeight="1">
      <c r="A116" s="43" t="inlineStr">
        <is>
          <t>HH00859</t>
        </is>
      </c>
      <c r="B116" s="43" t="n"/>
      <c r="C116" s="43" t="inlineStr">
        <is>
          <t>S4KT</t>
        </is>
      </c>
      <c r="D116" s="43" t="inlineStr">
        <is>
          <t>102</t>
        </is>
      </c>
      <c r="E116" s="43" t="n"/>
      <c r="F116" s="43" t="inlineStr">
        <is>
          <t>DF</t>
        </is>
      </c>
      <c r="G116" s="43" t="inlineStr">
        <is>
          <t>Cái</t>
        </is>
      </c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inlineStr">
        <is>
          <t>Phớt đuôi trục cơ S4KT - DF</t>
        </is>
      </c>
    </row>
    <row r="117" ht="15.75" customHeight="1">
      <c r="A117" s="45" t="inlineStr">
        <is>
          <t>HH077056</t>
        </is>
      </c>
      <c r="B117" s="45" t="n"/>
      <c r="C117" s="45" t="inlineStr">
        <is>
          <t>S6A-2</t>
        </is>
      </c>
      <c r="D117" s="45" t="inlineStr">
        <is>
          <t>145</t>
        </is>
      </c>
      <c r="E117" s="45" t="inlineStr">
        <is>
          <t>180-210-15</t>
        </is>
      </c>
      <c r="F117" s="45" t="inlineStr">
        <is>
          <t>NICE IN</t>
        </is>
      </c>
      <c r="G117" s="45" t="inlineStr">
        <is>
          <t>Cái</t>
        </is>
      </c>
      <c r="H117" s="45" t="n"/>
      <c r="I117" s="44" t="n">
        <v>280000</v>
      </c>
      <c r="J117" s="44" t="n">
        <v>300000</v>
      </c>
      <c r="K117" s="44" t="n">
        <v>350000</v>
      </c>
      <c r="L117" s="45" t="n"/>
      <c r="M117" s="45" t="n"/>
      <c r="N117" s="45" t="inlineStr">
        <is>
          <t>180-210-15</t>
        </is>
      </c>
      <c r="O117" s="45" t="n"/>
      <c r="P117" s="45" t="inlineStr">
        <is>
          <t>Phớt đuôi trục cơ S6A-2 (180-210-15) - NICE IN</t>
        </is>
      </c>
    </row>
    <row r="118" ht="15.75" customHeight="1">
      <c r="A118" s="43" t="inlineStr">
        <is>
          <t>HH077060</t>
        </is>
      </c>
      <c r="B118" s="43" t="n"/>
      <c r="C118" s="43" t="inlineStr">
        <is>
          <t>S6B-3</t>
        </is>
      </c>
      <c r="D118" s="43" t="inlineStr">
        <is>
          <t>135</t>
        </is>
      </c>
      <c r="E118" s="43" t="inlineStr">
        <is>
          <t>160*195*10</t>
        </is>
      </c>
      <c r="F118" s="43" t="inlineStr">
        <is>
          <t>NICE IN</t>
        </is>
      </c>
      <c r="G118" s="43" t="inlineStr">
        <is>
          <t>Cái</t>
        </is>
      </c>
      <c r="H118" s="43" t="n"/>
      <c r="I118" s="44" t="n">
        <v>460000</v>
      </c>
      <c r="J118" s="44" t="n">
        <v>500000</v>
      </c>
      <c r="K118" s="44" t="n">
        <v>550000</v>
      </c>
      <c r="L118" s="43" t="n"/>
      <c r="M118" s="43" t="n"/>
      <c r="N118" s="43" t="n"/>
      <c r="O118" s="43" t="n"/>
      <c r="P118" s="43" t="inlineStr">
        <is>
          <t>Phớt đuôi trục cơ S6B-3 (phớt trà 160*195*10) - NICE IN</t>
        </is>
      </c>
    </row>
    <row r="119" ht="15.75" customHeight="1">
      <c r="A119" s="45" t="inlineStr">
        <is>
          <t>HH079644</t>
        </is>
      </c>
      <c r="B119" s="45" t="n"/>
      <c r="C119" s="45" t="inlineStr">
        <is>
          <t>S6K-T/S4K-T</t>
        </is>
      </c>
      <c r="D119" s="45" t="n"/>
      <c r="E119" s="45" t="inlineStr">
        <is>
          <t>120*150*13/14.5</t>
        </is>
      </c>
      <c r="F119" s="45" t="inlineStr">
        <is>
          <t>MSK (110/20/30)</t>
        </is>
      </c>
      <c r="G119" s="45" t="inlineStr">
        <is>
          <t>Cái</t>
        </is>
      </c>
      <c r="H119" s="45" t="n"/>
      <c r="I119" s="44" t="n">
        <v>110000</v>
      </c>
      <c r="J119" s="44" t="n">
        <v>120000</v>
      </c>
      <c r="K119" s="44" t="n">
        <v>130000</v>
      </c>
      <c r="L119" s="45" t="n"/>
      <c r="M119" s="45" t="n"/>
      <c r="N119" s="45" t="n"/>
      <c r="O119" s="45" t="n"/>
      <c r="P119" s="45" t="inlineStr">
        <is>
          <t>Phớt đuôi S6K-T/S4K-T new/ 120*150*13/14.5 trà vành sắt - MSK (110/20/30)</t>
        </is>
      </c>
    </row>
    <row r="120" ht="15.75" customHeight="1">
      <c r="A120" s="43" t="inlineStr">
        <is>
          <t>HH00860</t>
        </is>
      </c>
      <c r="B120" s="43" t="n"/>
      <c r="C120" s="43" t="inlineStr">
        <is>
          <t>S6K/S4K</t>
        </is>
      </c>
      <c r="D120" s="43" t="n"/>
      <c r="E120" s="43" t="n"/>
      <c r="F120" s="43" t="inlineStr">
        <is>
          <t>DF</t>
        </is>
      </c>
      <c r="G120" s="43" t="inlineStr">
        <is>
          <t>Cái</t>
        </is>
      </c>
      <c r="H120" s="43" t="n"/>
      <c r="I120" s="44" t="n">
        <v>110000</v>
      </c>
      <c r="J120" s="44" t="n">
        <v>120000</v>
      </c>
      <c r="K120" s="44" t="n">
        <v>130000</v>
      </c>
      <c r="L120" s="43" t="n"/>
      <c r="M120" s="43" t="n"/>
      <c r="N120" s="43" t="n"/>
      <c r="O120" s="43" t="n"/>
      <c r="P120" s="43" t="inlineStr">
        <is>
          <t>Phớt đuôi trục cơ S6K/S4K new - DF</t>
        </is>
      </c>
    </row>
    <row r="121" ht="15.75" customHeight="1">
      <c r="A121" s="45" t="inlineStr">
        <is>
          <t>HH072704</t>
        </is>
      </c>
      <c r="B121" s="45" t="n"/>
      <c r="C121" s="45" t="inlineStr">
        <is>
          <t>S6K/S4K-</t>
        </is>
      </c>
      <c r="D121" s="45" t="n"/>
      <c r="E121" s="45" t="inlineStr">
        <is>
          <t>122*150*14</t>
        </is>
      </c>
      <c r="F121" s="45" t="inlineStr">
        <is>
          <t>DF/ MSK (100/10/20)</t>
        </is>
      </c>
      <c r="G121" s="45" t="inlineStr">
        <is>
          <t>Cái</t>
        </is>
      </c>
      <c r="H121" s="45" t="n"/>
      <c r="I121" s="44" t="n">
        <v>100000</v>
      </c>
      <c r="J121" s="44" t="n">
        <v>110000</v>
      </c>
      <c r="K121" s="44" t="n">
        <v>120000</v>
      </c>
      <c r="L121" s="45" t="n"/>
      <c r="M121" s="45" t="n"/>
      <c r="N121" s="45" t="n"/>
      <c r="O121" s="45" t="n"/>
      <c r="P121" s="45" t="inlineStr">
        <is>
          <t>Phớt đuôi S6K/ S4K- Old, 122*150*14, LÒ XO - DF/ MSK (100/10/20)</t>
        </is>
      </c>
    </row>
  </sheetData>
  <autoFilter ref="A2:P121"/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684"/>
  <sheetViews>
    <sheetView workbookViewId="0">
      <selection activeCell="F904" sqref="F904"/>
    </sheetView>
  </sheetViews>
  <sheetFormatPr baseColWidth="8" defaultColWidth="8.676190476190479" defaultRowHeight="15"/>
  <sheetData>
    <row r="1">
      <c r="A1" s="36" t="inlineStr">
        <is>
          <t>Mã HH</t>
        </is>
      </c>
      <c r="B1" s="36" t="inlineStr">
        <is>
          <t>Tên hàng</t>
        </is>
      </c>
      <c r="C1" s="36" t="inlineStr">
        <is>
          <t>Loại</t>
        </is>
      </c>
      <c r="D1" s="36" t="inlineStr">
        <is>
          <t>ĐVT</t>
        </is>
      </c>
      <c r="E1" s="36" t="inlineStr">
        <is>
          <t>Vốn</t>
        </is>
      </c>
      <c r="F1" s="36" t="inlineStr">
        <is>
          <t>VIP</t>
        </is>
      </c>
      <c r="G1" s="36" t="inlineStr">
        <is>
          <t>Ưu đãi</t>
        </is>
      </c>
      <c r="H1" s="36" t="inlineStr">
        <is>
          <t>Đại lý</t>
        </is>
      </c>
      <c r="I1" s="36" t="inlineStr">
        <is>
          <t>Gara</t>
        </is>
      </c>
      <c r="J1" s="36" t="inlineStr">
        <is>
          <t>ĐK</t>
        </is>
      </c>
      <c r="L1" t="n">
        <v>0</v>
      </c>
      <c r="N1" t="n">
        <v>0</v>
      </c>
    </row>
    <row r="2">
      <c r="A2">
        <f>IF('🔩 PISTON'!A3="","",'🔩 PISTON'!A3)</f>
        <v/>
      </c>
      <c r="B2">
        <f>IF('🔩 PISTON'!A3="","","Piston "&amp;'🔩 PISTON'!U3)</f>
        <v/>
      </c>
      <c r="C2">
        <f>IF('🔩 PISTON'!A3="","","Piston")</f>
        <v/>
      </c>
      <c r="D2">
        <f>IF('🔩 PISTON'!A3="","",'🔩 PISTON'!L3)</f>
        <v/>
      </c>
      <c r="E2">
        <f>IF('🔩 PISTON'!A3="","",'🔩 PISTON'!M3)</f>
        <v/>
      </c>
      <c r="F2">
        <f>IF('🔩 PISTON'!A3="","",'🔩 PISTON'!N3)</f>
        <v/>
      </c>
      <c r="G2">
        <f>IF('🔩 PISTON'!A3="","",'🔩 PISTON'!O3)</f>
        <v/>
      </c>
      <c r="H2">
        <f>IF('🔩 PISTON'!A3="","",'🔩 PISTON'!P3)</f>
        <v/>
      </c>
      <c r="I2">
        <f>IF('🔩 PISTON'!A3="","",'🔩 PISTON'!Q3)</f>
        <v/>
      </c>
      <c r="J2">
        <f>IF('🔩 PISTON'!A3="","",'🔩 PISTON'!D3)</f>
        <v/>
      </c>
      <c r="L2">
        <f>N(L1)+IF(AND('🔎 TRA CỨU NHANH'!$C$2&lt;&gt;"",OR(ISNUMBER(SEARCH('🔎 TRA CỨU NHANH'!$C$2,$A2)),ISNUMBER(SEARCH('🔎 TRA CỨU NHANH'!$C$2,$B2)))),1,0)</f>
        <v/>
      </c>
      <c r="M2">
        <f>IF(L2&gt;N(L1),L2,"")</f>
        <v/>
      </c>
      <c r="N2">
        <f>N(N1)+IF(AND('💰 BÁO GIÁ'!$C$27&lt;&gt;"",OR(ISNUMBER(SEARCH('💰 BÁO GIÁ'!$C$27,$A2)),ISNUMBER(SEARCH('💰 BÁO GIÁ'!$C$27,$B2)))),1,0)</f>
        <v/>
      </c>
      <c r="O2">
        <f>IF(N2&gt;N(N1),N2,"")</f>
        <v/>
      </c>
    </row>
    <row r="3">
      <c r="A3">
        <f>IF('🔩 PISTON'!A4="","",'🔩 PISTON'!A4)</f>
        <v/>
      </c>
      <c r="B3">
        <f>IF('🔩 PISTON'!A4="","","Piston "&amp;'🔩 PISTON'!U4)</f>
        <v/>
      </c>
      <c r="C3">
        <f>IF('🔩 PISTON'!A4="","","Piston")</f>
        <v/>
      </c>
      <c r="D3">
        <f>IF('🔩 PISTON'!A4="","",'🔩 PISTON'!L4)</f>
        <v/>
      </c>
      <c r="E3" s="37">
        <f>IF('🔩 PISTON'!A4="","",'🔩 PISTON'!M4)</f>
        <v/>
      </c>
      <c r="F3" s="37">
        <f>IF('🔩 PISTON'!A4="","",'🔩 PISTON'!N4)</f>
        <v/>
      </c>
      <c r="G3" s="37">
        <f>IF('🔩 PISTON'!A4="","",'🔩 PISTON'!O4)</f>
        <v/>
      </c>
      <c r="H3" s="37">
        <f>IF('🔩 PISTON'!A4="","",'🔩 PISTON'!P4)</f>
        <v/>
      </c>
      <c r="I3" s="37">
        <f>IF('🔩 PISTON'!A4="","",'🔩 PISTON'!Q4)</f>
        <v/>
      </c>
      <c r="J3">
        <f>IF('🔩 PISTON'!A4="","",'🔩 PISTON'!D4)</f>
        <v/>
      </c>
      <c r="L3">
        <f>N(L2)+IF(AND('🔎 TRA CỨU NHANH'!$C$2&lt;&gt;"",OR(ISNUMBER(SEARCH('🔎 TRA CỨU NHANH'!$C$2,$A3)),ISNUMBER(SEARCH('🔎 TRA CỨU NHANH'!$C$2,$B3)))),1,0)</f>
        <v/>
      </c>
      <c r="M3">
        <f>IF(L3&gt;N(L2),L3,"")</f>
        <v/>
      </c>
      <c r="N3">
        <f>N(N2)+IF(AND('💰 BÁO GIÁ'!$C$27&lt;&gt;"",OR(ISNUMBER(SEARCH('💰 BÁO GIÁ'!$C$27,$A3)),ISNUMBER(SEARCH('💰 BÁO GIÁ'!$C$27,$B3)))),1,0)</f>
        <v/>
      </c>
      <c r="O3">
        <f>IF(N3&gt;N(N2),N3,"")</f>
        <v/>
      </c>
    </row>
    <row r="4">
      <c r="A4">
        <f>IF('🔩 PISTON'!A5="","",'🔩 PISTON'!A5)</f>
        <v/>
      </c>
      <c r="B4">
        <f>IF('🔩 PISTON'!A5="","","Piston "&amp;'🔩 PISTON'!U5)</f>
        <v/>
      </c>
      <c r="C4">
        <f>IF('🔩 PISTON'!A5="","","Piston")</f>
        <v/>
      </c>
      <c r="D4">
        <f>IF('🔩 PISTON'!A5="","",'🔩 PISTON'!L5)</f>
        <v/>
      </c>
      <c r="E4" s="37">
        <f>IF('🔩 PISTON'!A5="","",'🔩 PISTON'!M5)</f>
        <v/>
      </c>
      <c r="F4" s="37">
        <f>IF('🔩 PISTON'!A5="","",'🔩 PISTON'!N5)</f>
        <v/>
      </c>
      <c r="G4" s="37">
        <f>IF('🔩 PISTON'!A5="","",'🔩 PISTON'!O5)</f>
        <v/>
      </c>
      <c r="H4" s="37">
        <f>IF('🔩 PISTON'!A5="","",'🔩 PISTON'!P5)</f>
        <v/>
      </c>
      <c r="I4" s="37">
        <f>IF('🔩 PISTON'!A5="","",'🔩 PISTON'!Q5)</f>
        <v/>
      </c>
      <c r="J4">
        <f>IF('🔩 PISTON'!A5="","",'🔩 PISTON'!D5)</f>
        <v/>
      </c>
      <c r="L4">
        <f>N(L3)+IF(AND('🔎 TRA CỨU NHANH'!$C$2&lt;&gt;"",OR(ISNUMBER(SEARCH('🔎 TRA CỨU NHANH'!$C$2,$A4)),ISNUMBER(SEARCH('🔎 TRA CỨU NHANH'!$C$2,$B4)))),1,0)</f>
        <v/>
      </c>
      <c r="M4">
        <f>IF(L4&gt;N(L3),L4,"")</f>
        <v/>
      </c>
      <c r="N4">
        <f>N(N3)+IF(AND('💰 BÁO GIÁ'!$C$27&lt;&gt;"",OR(ISNUMBER(SEARCH('💰 BÁO GIÁ'!$C$27,$A4)),ISNUMBER(SEARCH('💰 BÁO GIÁ'!$C$27,$B4)))),1,0)</f>
        <v/>
      </c>
      <c r="O4">
        <f>IF(N4&gt;N(N3),N4,"")</f>
        <v/>
      </c>
    </row>
    <row r="5">
      <c r="A5">
        <f>IF('🔩 PISTON'!A6="","",'🔩 PISTON'!A6)</f>
        <v/>
      </c>
      <c r="B5">
        <f>IF('🔩 PISTON'!A6="","","Piston "&amp;'🔩 PISTON'!U6)</f>
        <v/>
      </c>
      <c r="C5">
        <f>IF('🔩 PISTON'!A6="","","Piston")</f>
        <v/>
      </c>
      <c r="D5">
        <f>IF('🔩 PISTON'!A6="","",'🔩 PISTON'!L6)</f>
        <v/>
      </c>
      <c r="E5" s="37">
        <f>IF('🔩 PISTON'!A6="","",'🔩 PISTON'!M6)</f>
        <v/>
      </c>
      <c r="F5" s="37">
        <f>IF('🔩 PISTON'!A6="","",'🔩 PISTON'!N6)</f>
        <v/>
      </c>
      <c r="G5" s="37">
        <f>IF('🔩 PISTON'!A6="","",'🔩 PISTON'!O6)</f>
        <v/>
      </c>
      <c r="H5" s="37">
        <f>IF('🔩 PISTON'!A6="","",'🔩 PISTON'!P6)</f>
        <v/>
      </c>
      <c r="I5" s="37">
        <f>IF('🔩 PISTON'!A6="","",'🔩 PISTON'!Q6)</f>
        <v/>
      </c>
      <c r="J5">
        <f>IF('🔩 PISTON'!A6="","",'🔩 PISTON'!D6)</f>
        <v/>
      </c>
      <c r="L5">
        <f>N(L4)+IF(AND('🔎 TRA CỨU NHANH'!$C$2&lt;&gt;"",OR(ISNUMBER(SEARCH('🔎 TRA CỨU NHANH'!$C$2,$A5)),ISNUMBER(SEARCH('🔎 TRA CỨU NHANH'!$C$2,$B5)))),1,0)</f>
        <v/>
      </c>
      <c r="M5">
        <f>IF(L5&gt;N(L4),L5,"")</f>
        <v/>
      </c>
      <c r="N5">
        <f>N(N4)+IF(AND('💰 BÁO GIÁ'!$C$27&lt;&gt;"",OR(ISNUMBER(SEARCH('💰 BÁO GIÁ'!$C$27,$A5)),ISNUMBER(SEARCH('💰 BÁO GIÁ'!$C$27,$B5)))),1,0)</f>
        <v/>
      </c>
      <c r="O5">
        <f>IF(N5&gt;N(N4),N5,"")</f>
        <v/>
      </c>
    </row>
    <row r="6">
      <c r="A6">
        <f>IF('🔩 PISTON'!A9="","",'🔩 PISTON'!A9)</f>
        <v/>
      </c>
      <c r="B6">
        <f>IF('🔩 PISTON'!A9="","","Piston "&amp;'🔩 PISTON'!U9)</f>
        <v/>
      </c>
      <c r="C6">
        <f>IF('🔩 PISTON'!A9="","","Piston")</f>
        <v/>
      </c>
      <c r="D6">
        <f>IF('🔩 PISTON'!A9="","",'🔩 PISTON'!L9)</f>
        <v/>
      </c>
      <c r="E6" s="37">
        <f>IF('🔩 PISTON'!A9="","",'🔩 PISTON'!M9)</f>
        <v/>
      </c>
      <c r="F6" s="37">
        <f>IF('🔩 PISTON'!A9="","",'🔩 PISTON'!N9)</f>
        <v/>
      </c>
      <c r="G6" s="37">
        <f>IF('🔩 PISTON'!A9="","",'🔩 PISTON'!O9)</f>
        <v/>
      </c>
      <c r="H6" s="37">
        <f>IF('🔩 PISTON'!A9="","",'🔩 PISTON'!P9)</f>
        <v/>
      </c>
      <c r="I6" s="37">
        <f>IF('🔩 PISTON'!A9="","",'🔩 PISTON'!Q9)</f>
        <v/>
      </c>
      <c r="J6">
        <f>IF('🔩 PISTON'!A9="","",'🔩 PISTON'!D9)</f>
        <v/>
      </c>
      <c r="L6">
        <f>N(L5)+IF(AND('🔎 TRA CỨU NHANH'!$C$2&lt;&gt;"",OR(ISNUMBER(SEARCH('🔎 TRA CỨU NHANH'!$C$2,$A6)),ISNUMBER(SEARCH('🔎 TRA CỨU NHANH'!$C$2,$B6)))),1,0)</f>
        <v/>
      </c>
      <c r="M6">
        <f>IF(L6&gt;N(L5),L6,"")</f>
        <v/>
      </c>
      <c r="N6">
        <f>N(N5)+IF(AND('💰 BÁO GIÁ'!$C$27&lt;&gt;"",OR(ISNUMBER(SEARCH('💰 BÁO GIÁ'!$C$27,$A6)),ISNUMBER(SEARCH('💰 BÁO GIÁ'!$C$27,$B6)))),1,0)</f>
        <v/>
      </c>
      <c r="O6">
        <f>IF(N6&gt;N(N5),N6,"")</f>
        <v/>
      </c>
    </row>
    <row r="7">
      <c r="A7">
        <f>IF('🔩 PISTON'!A10="","",'🔩 PISTON'!A10)</f>
        <v/>
      </c>
      <c r="B7">
        <f>IF('🔩 PISTON'!A10="","","Piston "&amp;'🔩 PISTON'!U10)</f>
        <v/>
      </c>
      <c r="C7">
        <f>IF('🔩 PISTON'!A10="","","Piston")</f>
        <v/>
      </c>
      <c r="D7">
        <f>IF('🔩 PISTON'!A10="","",'🔩 PISTON'!L10)</f>
        <v/>
      </c>
      <c r="E7" s="37">
        <f>IF('🔩 PISTON'!A10="","",'🔩 PISTON'!M10)</f>
        <v/>
      </c>
      <c r="F7" s="37">
        <f>IF('🔩 PISTON'!A10="","",'🔩 PISTON'!N10)</f>
        <v/>
      </c>
      <c r="G7" s="37">
        <f>IF('🔩 PISTON'!A10="","",'🔩 PISTON'!O10)</f>
        <v/>
      </c>
      <c r="H7" s="37">
        <f>IF('🔩 PISTON'!A10="","",'🔩 PISTON'!P10)</f>
        <v/>
      </c>
      <c r="I7" s="37">
        <f>IF('🔩 PISTON'!A10="","",'🔩 PISTON'!Q10)</f>
        <v/>
      </c>
      <c r="J7">
        <f>IF('🔩 PISTON'!A10="","",'🔩 PISTON'!D10)</f>
        <v/>
      </c>
      <c r="L7">
        <f>N(L6)+IF(AND('🔎 TRA CỨU NHANH'!$C$2&lt;&gt;"",OR(ISNUMBER(SEARCH('🔎 TRA CỨU NHANH'!$C$2,$A7)),ISNUMBER(SEARCH('🔎 TRA CỨU NHANH'!$C$2,$B7)))),1,0)</f>
        <v/>
      </c>
      <c r="M7">
        <f>IF(L7&gt;N(L6),L7,"")</f>
        <v/>
      </c>
      <c r="N7">
        <f>N(N6)+IF(AND('💰 BÁO GIÁ'!$C$27&lt;&gt;"",OR(ISNUMBER(SEARCH('💰 BÁO GIÁ'!$C$27,$A7)),ISNUMBER(SEARCH('💰 BÁO GIÁ'!$C$27,$B7)))),1,0)</f>
        <v/>
      </c>
      <c r="O7">
        <f>IF(N7&gt;N(N6),N7,"")</f>
        <v/>
      </c>
    </row>
    <row r="8">
      <c r="A8">
        <f>IF('🔩 PISTON'!A11="","",'🔩 PISTON'!A11)</f>
        <v/>
      </c>
      <c r="B8">
        <f>IF('🔩 PISTON'!A11="","","Piston "&amp;'🔩 PISTON'!U11)</f>
        <v/>
      </c>
      <c r="C8">
        <f>IF('🔩 PISTON'!A11="","","Piston")</f>
        <v/>
      </c>
      <c r="D8">
        <f>IF('🔩 PISTON'!A11="","",'🔩 PISTON'!L11)</f>
        <v/>
      </c>
      <c r="E8" s="37">
        <f>IF('🔩 PISTON'!A11="","",'🔩 PISTON'!M11)</f>
        <v/>
      </c>
      <c r="F8" s="37">
        <f>IF('🔩 PISTON'!A11="","",'🔩 PISTON'!N11)</f>
        <v/>
      </c>
      <c r="G8" s="37">
        <f>IF('🔩 PISTON'!A11="","",'🔩 PISTON'!O11)</f>
        <v/>
      </c>
      <c r="H8" s="37">
        <f>IF('🔩 PISTON'!A11="","",'🔩 PISTON'!P11)</f>
        <v/>
      </c>
      <c r="I8" s="37">
        <f>IF('🔩 PISTON'!A11="","",'🔩 PISTON'!Q11)</f>
        <v/>
      </c>
      <c r="J8">
        <f>IF('🔩 PISTON'!A11="","",'🔩 PISTON'!D11)</f>
        <v/>
      </c>
      <c r="L8">
        <f>N(L7)+IF(AND('🔎 TRA CỨU NHANH'!$C$2&lt;&gt;"",OR(ISNUMBER(SEARCH('🔎 TRA CỨU NHANH'!$C$2,$A8)),ISNUMBER(SEARCH('🔎 TRA CỨU NHANH'!$C$2,$B8)))),1,0)</f>
        <v/>
      </c>
      <c r="M8">
        <f>IF(L8&gt;N(L7),L8,"")</f>
        <v/>
      </c>
      <c r="N8">
        <f>N(N7)+IF(AND('💰 BÁO GIÁ'!$C$27&lt;&gt;"",OR(ISNUMBER(SEARCH('💰 BÁO GIÁ'!$C$27,$A8)),ISNUMBER(SEARCH('💰 BÁO GIÁ'!$C$27,$B8)))),1,0)</f>
        <v/>
      </c>
      <c r="O8">
        <f>IF(N8&gt;N(N7),N8,"")</f>
        <v/>
      </c>
    </row>
    <row r="9">
      <c r="A9">
        <f>IF('🔩 PISTON'!A12="","",'🔩 PISTON'!A12)</f>
        <v/>
      </c>
      <c r="B9">
        <f>IF('🔩 PISTON'!A12="","","Piston "&amp;'🔩 PISTON'!U12)</f>
        <v/>
      </c>
      <c r="C9">
        <f>IF('🔩 PISTON'!A12="","","Piston")</f>
        <v/>
      </c>
      <c r="D9">
        <f>IF('🔩 PISTON'!A12="","",'🔩 PISTON'!L12)</f>
        <v/>
      </c>
      <c r="E9">
        <f>IF('🔩 PISTON'!A12="","",'🔩 PISTON'!M12)</f>
        <v/>
      </c>
      <c r="F9">
        <f>IF('🔩 PISTON'!A12="","",'🔩 PISTON'!N12)</f>
        <v/>
      </c>
      <c r="G9">
        <f>IF('🔩 PISTON'!A12="","",'🔩 PISTON'!O12)</f>
        <v/>
      </c>
      <c r="H9">
        <f>IF('🔩 PISTON'!A12="","",'🔩 PISTON'!P12)</f>
        <v/>
      </c>
      <c r="I9">
        <f>IF('🔩 PISTON'!A12="","",'🔩 PISTON'!Q12)</f>
        <v/>
      </c>
      <c r="J9">
        <f>IF('🔩 PISTON'!A12="","",'🔩 PISTON'!D12)</f>
        <v/>
      </c>
      <c r="L9">
        <f>N(L8)+IF(AND('🔎 TRA CỨU NHANH'!$C$2&lt;&gt;"",OR(ISNUMBER(SEARCH('🔎 TRA CỨU NHANH'!$C$2,$A9)),ISNUMBER(SEARCH('🔎 TRA CỨU NHANH'!$C$2,$B9)))),1,0)</f>
        <v/>
      </c>
      <c r="M9">
        <f>IF(L9&gt;N(L8),L9,"")</f>
        <v/>
      </c>
      <c r="N9">
        <f>N(N8)+IF(AND('💰 BÁO GIÁ'!$C$27&lt;&gt;"",OR(ISNUMBER(SEARCH('💰 BÁO GIÁ'!$C$27,$A9)),ISNUMBER(SEARCH('💰 BÁO GIÁ'!$C$27,$B9)))),1,0)</f>
        <v/>
      </c>
      <c r="O9">
        <f>IF(N9&gt;N(N8),N9,"")</f>
        <v/>
      </c>
    </row>
    <row r="10">
      <c r="A10">
        <f>IF('🔩 PISTON'!A13="","",'🔩 PISTON'!A13)</f>
        <v/>
      </c>
      <c r="B10">
        <f>IF('🔩 PISTON'!A13="","","Piston "&amp;'🔩 PISTON'!U13)</f>
        <v/>
      </c>
      <c r="C10">
        <f>IF('🔩 PISTON'!A13="","","Piston")</f>
        <v/>
      </c>
      <c r="D10">
        <f>IF('🔩 PISTON'!A13="","",'🔩 PISTON'!L13)</f>
        <v/>
      </c>
      <c r="E10">
        <f>IF('🔩 PISTON'!A13="","",'🔩 PISTON'!M13)</f>
        <v/>
      </c>
      <c r="F10">
        <f>IF('🔩 PISTON'!A13="","",'🔩 PISTON'!N13)</f>
        <v/>
      </c>
      <c r="G10">
        <f>IF('🔩 PISTON'!A13="","",'🔩 PISTON'!O13)</f>
        <v/>
      </c>
      <c r="H10">
        <f>IF('🔩 PISTON'!A13="","",'🔩 PISTON'!P13)</f>
        <v/>
      </c>
      <c r="I10">
        <f>IF('🔩 PISTON'!A13="","",'🔩 PISTON'!Q13)</f>
        <v/>
      </c>
      <c r="J10">
        <f>IF('🔩 PISTON'!A13="","",'🔩 PISTON'!D13)</f>
        <v/>
      </c>
      <c r="L10">
        <f>N(L9)+IF(AND('🔎 TRA CỨU NHANH'!$C$2&lt;&gt;"",OR(ISNUMBER(SEARCH('🔎 TRA CỨU NHANH'!$C$2,$A10)),ISNUMBER(SEARCH('🔎 TRA CỨU NHANH'!$C$2,$B10)))),1,0)</f>
        <v/>
      </c>
      <c r="M10">
        <f>IF(L10&gt;N(L9),L10,"")</f>
        <v/>
      </c>
      <c r="N10">
        <f>N(N9)+IF(AND('💰 BÁO GIÁ'!$C$27&lt;&gt;"",OR(ISNUMBER(SEARCH('💰 BÁO GIÁ'!$C$27,$A10)),ISNUMBER(SEARCH('💰 BÁO GIÁ'!$C$27,$B10)))),1,0)</f>
        <v/>
      </c>
      <c r="O10">
        <f>IF(N10&gt;N(N9),N10,"")</f>
        <v/>
      </c>
    </row>
    <row r="11">
      <c r="A11">
        <f>IF('🔩 PISTON'!A14="","",'🔩 PISTON'!A14)</f>
        <v/>
      </c>
      <c r="B11">
        <f>IF('🔩 PISTON'!A14="","","Piston "&amp;'🔩 PISTON'!U14)</f>
        <v/>
      </c>
      <c r="C11">
        <f>IF('🔩 PISTON'!A14="","","Piston")</f>
        <v/>
      </c>
      <c r="D11">
        <f>IF('🔩 PISTON'!A14="","",'🔩 PISTON'!L14)</f>
        <v/>
      </c>
      <c r="E11" s="37">
        <f>IF('🔩 PISTON'!A14="","",'🔩 PISTON'!M14)</f>
        <v/>
      </c>
      <c r="F11" s="37">
        <f>IF('🔩 PISTON'!A14="","",'🔩 PISTON'!N14)</f>
        <v/>
      </c>
      <c r="G11" s="37">
        <f>IF('🔩 PISTON'!A14="","",'🔩 PISTON'!O14)</f>
        <v/>
      </c>
      <c r="H11" s="37">
        <f>IF('🔩 PISTON'!A14="","",'🔩 PISTON'!P14)</f>
        <v/>
      </c>
      <c r="I11" s="37">
        <f>IF('🔩 PISTON'!A14="","",'🔩 PISTON'!Q14)</f>
        <v/>
      </c>
      <c r="J11">
        <f>IF('🔩 PISTON'!A14="","",'🔩 PISTON'!D14)</f>
        <v/>
      </c>
      <c r="L11">
        <f>N(L10)+IF(AND('🔎 TRA CỨU NHANH'!$C$2&lt;&gt;"",OR(ISNUMBER(SEARCH('🔎 TRA CỨU NHANH'!$C$2,$A11)),ISNUMBER(SEARCH('🔎 TRA CỨU NHANH'!$C$2,$B11)))),1,0)</f>
        <v/>
      </c>
      <c r="M11">
        <f>IF(L11&gt;N(L10),L11,"")</f>
        <v/>
      </c>
      <c r="N11">
        <f>N(N10)+IF(AND('💰 BÁO GIÁ'!$C$27&lt;&gt;"",OR(ISNUMBER(SEARCH('💰 BÁO GIÁ'!$C$27,$A11)),ISNUMBER(SEARCH('💰 BÁO GIÁ'!$C$27,$B11)))),1,0)</f>
        <v/>
      </c>
      <c r="O11">
        <f>IF(N11&gt;N(N10),N11,"")</f>
        <v/>
      </c>
    </row>
    <row r="12">
      <c r="A12">
        <f>IF('🔩 PISTON'!A15="","",'🔩 PISTON'!A15)</f>
        <v/>
      </c>
      <c r="B12">
        <f>IF('🔩 PISTON'!A15="","","Piston "&amp;'🔩 PISTON'!U15)</f>
        <v/>
      </c>
      <c r="C12">
        <f>IF('🔩 PISTON'!A15="","","Piston")</f>
        <v/>
      </c>
      <c r="D12">
        <f>IF('🔩 PISTON'!A15="","",'🔩 PISTON'!L15)</f>
        <v/>
      </c>
      <c r="E12" s="37">
        <f>IF('🔩 PISTON'!A15="","",'🔩 PISTON'!M15)</f>
        <v/>
      </c>
      <c r="F12" s="37">
        <f>IF('🔩 PISTON'!A15="","",'🔩 PISTON'!N15)</f>
        <v/>
      </c>
      <c r="G12" s="37">
        <f>IF('🔩 PISTON'!A15="","",'🔩 PISTON'!O15)</f>
        <v/>
      </c>
      <c r="H12" s="37">
        <f>IF('🔩 PISTON'!A15="","",'🔩 PISTON'!P15)</f>
        <v/>
      </c>
      <c r="I12" s="37">
        <f>IF('🔩 PISTON'!A15="","",'🔩 PISTON'!Q15)</f>
        <v/>
      </c>
      <c r="J12">
        <f>IF('🔩 PISTON'!A15="","",'🔩 PISTON'!D15)</f>
        <v/>
      </c>
      <c r="L12">
        <f>N(L11)+IF(AND('🔎 TRA CỨU NHANH'!$C$2&lt;&gt;"",OR(ISNUMBER(SEARCH('🔎 TRA CỨU NHANH'!$C$2,$A12)),ISNUMBER(SEARCH('🔎 TRA CỨU NHANH'!$C$2,$B12)))),1,0)</f>
        <v/>
      </c>
      <c r="M12">
        <f>IF(L12&gt;N(L11),L12,"")</f>
        <v/>
      </c>
      <c r="N12">
        <f>N(N11)+IF(AND('💰 BÁO GIÁ'!$C$27&lt;&gt;"",OR(ISNUMBER(SEARCH('💰 BÁO GIÁ'!$C$27,$A12)),ISNUMBER(SEARCH('💰 BÁO GIÁ'!$C$27,$B12)))),1,0)</f>
        <v/>
      </c>
      <c r="O12">
        <f>IF(N12&gt;N(N11),N12,"")</f>
        <v/>
      </c>
    </row>
    <row r="13">
      <c r="A13">
        <f>IF('🔩 PISTON'!A16="","",'🔩 PISTON'!A16)</f>
        <v/>
      </c>
      <c r="B13">
        <f>IF('🔩 PISTON'!A16="","","Piston "&amp;'🔩 PISTON'!U16)</f>
        <v/>
      </c>
      <c r="C13">
        <f>IF('🔩 PISTON'!A16="","","Piston")</f>
        <v/>
      </c>
      <c r="D13">
        <f>IF('🔩 PISTON'!A16="","",'🔩 PISTON'!L16)</f>
        <v/>
      </c>
      <c r="E13">
        <f>IF('🔩 PISTON'!A16="","",'🔩 PISTON'!M16)</f>
        <v/>
      </c>
      <c r="F13">
        <f>IF('🔩 PISTON'!A16="","",'🔩 PISTON'!N16)</f>
        <v/>
      </c>
      <c r="G13">
        <f>IF('🔩 PISTON'!A16="","",'🔩 PISTON'!O16)</f>
        <v/>
      </c>
      <c r="H13">
        <f>IF('🔩 PISTON'!A16="","",'🔩 PISTON'!P16)</f>
        <v/>
      </c>
      <c r="I13">
        <f>IF('🔩 PISTON'!A16="","",'🔩 PISTON'!Q16)</f>
        <v/>
      </c>
      <c r="J13">
        <f>IF('🔩 PISTON'!A16="","",'🔩 PISTON'!D16)</f>
        <v/>
      </c>
      <c r="L13">
        <f>N(L12)+IF(AND('🔎 TRA CỨU NHANH'!$C$2&lt;&gt;"",OR(ISNUMBER(SEARCH('🔎 TRA CỨU NHANH'!$C$2,$A13)),ISNUMBER(SEARCH('🔎 TRA CỨU NHANH'!$C$2,$B13)))),1,0)</f>
        <v/>
      </c>
      <c r="M13">
        <f>IF(L13&gt;N(L12),L13,"")</f>
        <v/>
      </c>
      <c r="N13">
        <f>N(N12)+IF(AND('💰 BÁO GIÁ'!$C$27&lt;&gt;"",OR(ISNUMBER(SEARCH('💰 BÁO GIÁ'!$C$27,$A13)),ISNUMBER(SEARCH('💰 BÁO GIÁ'!$C$27,$B13)))),1,0)</f>
        <v/>
      </c>
      <c r="O13">
        <f>IF(N13&gt;N(N12),N13,"")</f>
        <v/>
      </c>
    </row>
    <row r="14">
      <c r="A14">
        <f>IF('🔩 PISTON'!A17="","",'🔩 PISTON'!A17)</f>
        <v/>
      </c>
      <c r="B14">
        <f>IF('🔩 PISTON'!A17="","","Piston "&amp;'🔩 PISTON'!U17)</f>
        <v/>
      </c>
      <c r="C14">
        <f>IF('🔩 PISTON'!A17="","","Piston")</f>
        <v/>
      </c>
      <c r="D14">
        <f>IF('🔩 PISTON'!A17="","",'🔩 PISTON'!L17)</f>
        <v/>
      </c>
      <c r="E14">
        <f>IF('🔩 PISTON'!A17="","",'🔩 PISTON'!M17)</f>
        <v/>
      </c>
      <c r="F14">
        <f>IF('🔩 PISTON'!A17="","",'🔩 PISTON'!N17)</f>
        <v/>
      </c>
      <c r="G14">
        <f>IF('🔩 PISTON'!A17="","",'🔩 PISTON'!O17)</f>
        <v/>
      </c>
      <c r="H14">
        <f>IF('🔩 PISTON'!A17="","",'🔩 PISTON'!P17)</f>
        <v/>
      </c>
      <c r="I14">
        <f>IF('🔩 PISTON'!A17="","",'🔩 PISTON'!Q17)</f>
        <v/>
      </c>
      <c r="J14">
        <f>IF('🔩 PISTON'!A17="","",'🔩 PISTON'!D17)</f>
        <v/>
      </c>
      <c r="L14">
        <f>N(L13)+IF(AND('🔎 TRA CỨU NHANH'!$C$2&lt;&gt;"",OR(ISNUMBER(SEARCH('🔎 TRA CỨU NHANH'!$C$2,$A14)),ISNUMBER(SEARCH('🔎 TRA CỨU NHANH'!$C$2,$B14)))),1,0)</f>
        <v/>
      </c>
      <c r="M14">
        <f>IF(L14&gt;N(L13),L14,"")</f>
        <v/>
      </c>
      <c r="N14">
        <f>N(N13)+IF(AND('💰 BÁO GIÁ'!$C$27&lt;&gt;"",OR(ISNUMBER(SEARCH('💰 BÁO GIÁ'!$C$27,$A14)),ISNUMBER(SEARCH('💰 BÁO GIÁ'!$C$27,$B14)))),1,0)</f>
        <v/>
      </c>
      <c r="O14">
        <f>IF(N14&gt;N(N13),N14,"")</f>
        <v/>
      </c>
    </row>
    <row r="15">
      <c r="A15">
        <f>IF('🔩 PISTON'!A18="","",'🔩 PISTON'!A18)</f>
        <v/>
      </c>
      <c r="B15">
        <f>IF('🔩 PISTON'!A18="","","Piston "&amp;'🔩 PISTON'!U18)</f>
        <v/>
      </c>
      <c r="C15">
        <f>IF('🔩 PISTON'!A18="","","Piston")</f>
        <v/>
      </c>
      <c r="D15">
        <f>IF('🔩 PISTON'!A18="","",'🔩 PISTON'!L18)</f>
        <v/>
      </c>
      <c r="E15">
        <f>IF('🔩 PISTON'!A18="","",'🔩 PISTON'!M18)</f>
        <v/>
      </c>
      <c r="F15">
        <f>IF('🔩 PISTON'!A18="","",'🔩 PISTON'!N18)</f>
        <v/>
      </c>
      <c r="G15">
        <f>IF('🔩 PISTON'!A18="","",'🔩 PISTON'!O18)</f>
        <v/>
      </c>
      <c r="H15">
        <f>IF('🔩 PISTON'!A18="","",'🔩 PISTON'!P18)</f>
        <v/>
      </c>
      <c r="I15">
        <f>IF('🔩 PISTON'!A18="","",'🔩 PISTON'!Q18)</f>
        <v/>
      </c>
      <c r="J15">
        <f>IF('🔩 PISTON'!A18="","",'🔩 PISTON'!D18)</f>
        <v/>
      </c>
      <c r="L15">
        <f>N(L14)+IF(AND('🔎 TRA CỨU NHANH'!$C$2&lt;&gt;"",OR(ISNUMBER(SEARCH('🔎 TRA CỨU NHANH'!$C$2,$A15)),ISNUMBER(SEARCH('🔎 TRA CỨU NHANH'!$C$2,$B15)))),1,0)</f>
        <v/>
      </c>
      <c r="M15">
        <f>IF(L15&gt;N(L14),L15,"")</f>
        <v/>
      </c>
      <c r="N15">
        <f>N(N14)+IF(AND('💰 BÁO GIÁ'!$C$27&lt;&gt;"",OR(ISNUMBER(SEARCH('💰 BÁO GIÁ'!$C$27,$A15)),ISNUMBER(SEARCH('💰 BÁO GIÁ'!$C$27,$B15)))),1,0)</f>
        <v/>
      </c>
      <c r="O15">
        <f>IF(N15&gt;N(N14),N15,"")</f>
        <v/>
      </c>
    </row>
    <row r="16">
      <c r="A16">
        <f>IF('🔩 PISTON'!A19="","",'🔩 PISTON'!A19)</f>
        <v/>
      </c>
      <c r="B16">
        <f>IF('🔩 PISTON'!A19="","","Piston "&amp;'🔩 PISTON'!U19)</f>
        <v/>
      </c>
      <c r="C16">
        <f>IF('🔩 PISTON'!A19="","","Piston")</f>
        <v/>
      </c>
      <c r="D16">
        <f>IF('🔩 PISTON'!A19="","",'🔩 PISTON'!L19)</f>
        <v/>
      </c>
      <c r="E16">
        <f>IF('🔩 PISTON'!A19="","",'🔩 PISTON'!M19)</f>
        <v/>
      </c>
      <c r="F16">
        <f>IF('🔩 PISTON'!A19="","",'🔩 PISTON'!N19)</f>
        <v/>
      </c>
      <c r="G16">
        <f>IF('🔩 PISTON'!A19="","",'🔩 PISTON'!O19)</f>
        <v/>
      </c>
      <c r="H16">
        <f>IF('🔩 PISTON'!A19="","",'🔩 PISTON'!P19)</f>
        <v/>
      </c>
      <c r="I16">
        <f>IF('🔩 PISTON'!A19="","",'🔩 PISTON'!Q19)</f>
        <v/>
      </c>
      <c r="J16">
        <f>IF('🔩 PISTON'!A19="","",'🔩 PISTON'!D19)</f>
        <v/>
      </c>
      <c r="L16">
        <f>N(L15)+IF(AND('🔎 TRA CỨU NHANH'!$C$2&lt;&gt;"",OR(ISNUMBER(SEARCH('🔎 TRA CỨU NHANH'!$C$2,$A16)),ISNUMBER(SEARCH('🔎 TRA CỨU NHANH'!$C$2,$B16)))),1,0)</f>
        <v/>
      </c>
      <c r="M16">
        <f>IF(L16&gt;N(L15),L16,"")</f>
        <v/>
      </c>
      <c r="N16">
        <f>N(N15)+IF(AND('💰 BÁO GIÁ'!$C$27&lt;&gt;"",OR(ISNUMBER(SEARCH('💰 BÁO GIÁ'!$C$27,$A16)),ISNUMBER(SEARCH('💰 BÁO GIÁ'!$C$27,$B16)))),1,0)</f>
        <v/>
      </c>
      <c r="O16">
        <f>IF(N16&gt;N(N15),N16,"")</f>
        <v/>
      </c>
    </row>
    <row r="17">
      <c r="A17">
        <f>IF('🔩 PISTON'!A20="","",'🔩 PISTON'!A20)</f>
        <v/>
      </c>
      <c r="B17">
        <f>IF('🔩 PISTON'!A20="","","Piston "&amp;'🔩 PISTON'!U20)</f>
        <v/>
      </c>
      <c r="C17">
        <f>IF('🔩 PISTON'!A20="","","Piston")</f>
        <v/>
      </c>
      <c r="D17">
        <f>IF('🔩 PISTON'!A20="","",'🔩 PISTON'!L20)</f>
        <v/>
      </c>
      <c r="E17" s="37">
        <f>IF('🔩 PISTON'!A20="","",'🔩 PISTON'!M20)</f>
        <v/>
      </c>
      <c r="F17" s="37">
        <f>IF('🔩 PISTON'!A20="","",'🔩 PISTON'!N20)</f>
        <v/>
      </c>
      <c r="G17" s="37">
        <f>IF('🔩 PISTON'!A20="","",'🔩 PISTON'!O20)</f>
        <v/>
      </c>
      <c r="H17" s="37">
        <f>IF('🔩 PISTON'!A20="","",'🔩 PISTON'!P20)</f>
        <v/>
      </c>
      <c r="I17" s="37">
        <f>IF('🔩 PISTON'!A20="","",'🔩 PISTON'!Q20)</f>
        <v/>
      </c>
      <c r="J17">
        <f>IF('🔩 PISTON'!A20="","",'🔩 PISTON'!D20)</f>
        <v/>
      </c>
      <c r="L17">
        <f>N(L16)+IF(AND('🔎 TRA CỨU NHANH'!$C$2&lt;&gt;"",OR(ISNUMBER(SEARCH('🔎 TRA CỨU NHANH'!$C$2,$A17)),ISNUMBER(SEARCH('🔎 TRA CỨU NHANH'!$C$2,$B17)))),1,0)</f>
        <v/>
      </c>
      <c r="M17">
        <f>IF(L17&gt;N(L16),L17,"")</f>
        <v/>
      </c>
      <c r="N17">
        <f>N(N16)+IF(AND('💰 BÁO GIÁ'!$C$27&lt;&gt;"",OR(ISNUMBER(SEARCH('💰 BÁO GIÁ'!$C$27,$A17)),ISNUMBER(SEARCH('💰 BÁO GIÁ'!$C$27,$B17)))),1,0)</f>
        <v/>
      </c>
      <c r="O17">
        <f>IF(N17&gt;N(N16),N17,"")</f>
        <v/>
      </c>
    </row>
    <row r="18">
      <c r="A18">
        <f>IF('🔩 PISTON'!A21="","",'🔩 PISTON'!A21)</f>
        <v/>
      </c>
      <c r="B18">
        <f>IF('🔩 PISTON'!A21="","","Piston "&amp;'🔩 PISTON'!U21)</f>
        <v/>
      </c>
      <c r="C18">
        <f>IF('🔩 PISTON'!A21="","","Piston")</f>
        <v/>
      </c>
      <c r="D18">
        <f>IF('🔩 PISTON'!A21="","",'🔩 PISTON'!L21)</f>
        <v/>
      </c>
      <c r="E18" s="37">
        <f>IF('🔩 PISTON'!A21="","",'🔩 PISTON'!M21)</f>
        <v/>
      </c>
      <c r="F18" s="37">
        <f>IF('🔩 PISTON'!A21="","",'🔩 PISTON'!N21)</f>
        <v/>
      </c>
      <c r="G18" s="37">
        <f>IF('🔩 PISTON'!A21="","",'🔩 PISTON'!O21)</f>
        <v/>
      </c>
      <c r="H18" s="37">
        <f>IF('🔩 PISTON'!A21="","",'🔩 PISTON'!P21)</f>
        <v/>
      </c>
      <c r="I18" s="37">
        <f>IF('🔩 PISTON'!A21="","",'🔩 PISTON'!Q21)</f>
        <v/>
      </c>
      <c r="J18">
        <f>IF('🔩 PISTON'!A21="","",'🔩 PISTON'!D21)</f>
        <v/>
      </c>
      <c r="L18">
        <f>N(L17)+IF(AND('🔎 TRA CỨU NHANH'!$C$2&lt;&gt;"",OR(ISNUMBER(SEARCH('🔎 TRA CỨU NHANH'!$C$2,$A18)),ISNUMBER(SEARCH('🔎 TRA CỨU NHANH'!$C$2,$B18)))),1,0)</f>
        <v/>
      </c>
      <c r="M18">
        <f>IF(L18&gt;N(L17),L18,"")</f>
        <v/>
      </c>
      <c r="N18">
        <f>N(N17)+IF(AND('💰 BÁO GIÁ'!$C$27&lt;&gt;"",OR(ISNUMBER(SEARCH('💰 BÁO GIÁ'!$C$27,$A18)),ISNUMBER(SEARCH('💰 BÁO GIÁ'!$C$27,$B18)))),1,0)</f>
        <v/>
      </c>
      <c r="O18">
        <f>IF(N18&gt;N(N17),N18,"")</f>
        <v/>
      </c>
    </row>
    <row r="19">
      <c r="A19">
        <f>IF('🔩 PISTON'!A22="","",'🔩 PISTON'!A22)</f>
        <v/>
      </c>
      <c r="B19">
        <f>IF('🔩 PISTON'!A22="","","Piston "&amp;'🔩 PISTON'!U22)</f>
        <v/>
      </c>
      <c r="C19">
        <f>IF('🔩 PISTON'!A22="","","Piston")</f>
        <v/>
      </c>
      <c r="D19">
        <f>IF('🔩 PISTON'!A22="","",'🔩 PISTON'!L22)</f>
        <v/>
      </c>
      <c r="E19" s="37">
        <f>IF('🔩 PISTON'!A22="","",'🔩 PISTON'!M22)</f>
        <v/>
      </c>
      <c r="F19" s="37">
        <f>IF('🔩 PISTON'!A22="","",'🔩 PISTON'!N22)</f>
        <v/>
      </c>
      <c r="G19" s="37">
        <f>IF('🔩 PISTON'!A22="","",'🔩 PISTON'!O22)</f>
        <v/>
      </c>
      <c r="H19" s="37">
        <f>IF('🔩 PISTON'!A22="","",'🔩 PISTON'!P22)</f>
        <v/>
      </c>
      <c r="I19" s="37">
        <f>IF('🔩 PISTON'!A22="","",'🔩 PISTON'!Q22)</f>
        <v/>
      </c>
      <c r="J19">
        <f>IF('🔩 PISTON'!A22="","",'🔩 PISTON'!D22)</f>
        <v/>
      </c>
      <c r="L19">
        <f>N(L18)+IF(AND('🔎 TRA CỨU NHANH'!$C$2&lt;&gt;"",OR(ISNUMBER(SEARCH('🔎 TRA CỨU NHANH'!$C$2,$A19)),ISNUMBER(SEARCH('🔎 TRA CỨU NHANH'!$C$2,$B19)))),1,0)</f>
        <v/>
      </c>
      <c r="M19">
        <f>IF(L19&gt;N(L18),L19,"")</f>
        <v/>
      </c>
      <c r="N19">
        <f>N(N18)+IF(AND('💰 BÁO GIÁ'!$C$27&lt;&gt;"",OR(ISNUMBER(SEARCH('💰 BÁO GIÁ'!$C$27,$A19)),ISNUMBER(SEARCH('💰 BÁO GIÁ'!$C$27,$B19)))),1,0)</f>
        <v/>
      </c>
      <c r="O19">
        <f>IF(N19&gt;N(N18),N19,"")</f>
        <v/>
      </c>
    </row>
    <row r="20">
      <c r="A20">
        <f>IF('🔩 PISTON'!A23="","",'🔩 PISTON'!A23)</f>
        <v/>
      </c>
      <c r="B20">
        <f>IF('🔩 PISTON'!A23="","","Piston "&amp;'🔩 PISTON'!U23)</f>
        <v/>
      </c>
      <c r="C20">
        <f>IF('🔩 PISTON'!A23="","","Piston")</f>
        <v/>
      </c>
      <c r="D20">
        <f>IF('🔩 PISTON'!A23="","",'🔩 PISTON'!L23)</f>
        <v/>
      </c>
      <c r="E20" s="37">
        <f>IF('🔩 PISTON'!A23="","",'🔩 PISTON'!M23)</f>
        <v/>
      </c>
      <c r="F20" s="37">
        <f>IF('🔩 PISTON'!A23="","",'🔩 PISTON'!N23)</f>
        <v/>
      </c>
      <c r="G20" s="37">
        <f>IF('🔩 PISTON'!A23="","",'🔩 PISTON'!O23)</f>
        <v/>
      </c>
      <c r="H20" s="37">
        <f>IF('🔩 PISTON'!A23="","",'🔩 PISTON'!P23)</f>
        <v/>
      </c>
      <c r="I20" s="37">
        <f>IF('🔩 PISTON'!A23="","",'🔩 PISTON'!Q23)</f>
        <v/>
      </c>
      <c r="J20">
        <f>IF('🔩 PISTON'!A23="","",'🔩 PISTON'!D23)</f>
        <v/>
      </c>
      <c r="L20">
        <f>N(L19)+IF(AND('🔎 TRA CỨU NHANH'!$C$2&lt;&gt;"",OR(ISNUMBER(SEARCH('🔎 TRA CỨU NHANH'!$C$2,$A20)),ISNUMBER(SEARCH('🔎 TRA CỨU NHANH'!$C$2,$B20)))),1,0)</f>
        <v/>
      </c>
      <c r="M20">
        <f>IF(L20&gt;N(L19),L20,"")</f>
        <v/>
      </c>
      <c r="N20">
        <f>N(N19)+IF(AND('💰 BÁO GIÁ'!$C$27&lt;&gt;"",OR(ISNUMBER(SEARCH('💰 BÁO GIÁ'!$C$27,$A20)),ISNUMBER(SEARCH('💰 BÁO GIÁ'!$C$27,$B20)))),1,0)</f>
        <v/>
      </c>
      <c r="O20">
        <f>IF(N20&gt;N(N19),N20,"")</f>
        <v/>
      </c>
    </row>
    <row r="21">
      <c r="A21">
        <f>IF('🔩 PISTON'!A24="","",'🔩 PISTON'!A24)</f>
        <v/>
      </c>
      <c r="B21">
        <f>IF('🔩 PISTON'!A24="","","Piston "&amp;'🔩 PISTON'!U24)</f>
        <v/>
      </c>
      <c r="C21">
        <f>IF('🔩 PISTON'!A24="","","Piston")</f>
        <v/>
      </c>
      <c r="D21">
        <f>IF('🔩 PISTON'!A24="","",'🔩 PISTON'!L24)</f>
        <v/>
      </c>
      <c r="E21" s="37">
        <f>IF('🔩 PISTON'!A24="","",'🔩 PISTON'!M24)</f>
        <v/>
      </c>
      <c r="F21" s="37">
        <f>IF('🔩 PISTON'!A24="","",'🔩 PISTON'!N24)</f>
        <v/>
      </c>
      <c r="G21" s="37">
        <f>IF('🔩 PISTON'!A24="","",'🔩 PISTON'!O24)</f>
        <v/>
      </c>
      <c r="H21" s="37">
        <f>IF('🔩 PISTON'!A24="","",'🔩 PISTON'!P24)</f>
        <v/>
      </c>
      <c r="I21" s="37">
        <f>IF('🔩 PISTON'!A24="","",'🔩 PISTON'!Q24)</f>
        <v/>
      </c>
      <c r="J21">
        <f>IF('🔩 PISTON'!A24="","",'🔩 PISTON'!D24)</f>
        <v/>
      </c>
      <c r="L21">
        <f>N(L20)+IF(AND('🔎 TRA CỨU NHANH'!$C$2&lt;&gt;"",OR(ISNUMBER(SEARCH('🔎 TRA CỨU NHANH'!$C$2,$A21)),ISNUMBER(SEARCH('🔎 TRA CỨU NHANH'!$C$2,$B21)))),1,0)</f>
        <v/>
      </c>
      <c r="M21">
        <f>IF(L21&gt;N(L20),L21,"")</f>
        <v/>
      </c>
      <c r="N21">
        <f>N(N20)+IF(AND('💰 BÁO GIÁ'!$C$27&lt;&gt;"",OR(ISNUMBER(SEARCH('💰 BÁO GIÁ'!$C$27,$A21)),ISNUMBER(SEARCH('💰 BÁO GIÁ'!$C$27,$B21)))),1,0)</f>
        <v/>
      </c>
      <c r="O21">
        <f>IF(N21&gt;N(N20),N21,"")</f>
        <v/>
      </c>
    </row>
    <row r="22">
      <c r="A22">
        <f>IF('🔩 PISTON'!A25="","",'🔩 PISTON'!A25)</f>
        <v/>
      </c>
      <c r="B22">
        <f>IF('🔩 PISTON'!A25="","","Piston "&amp;'🔩 PISTON'!U25)</f>
        <v/>
      </c>
      <c r="C22">
        <f>IF('🔩 PISTON'!A25="","","Piston")</f>
        <v/>
      </c>
      <c r="D22">
        <f>IF('🔩 PISTON'!A25="","",'🔩 PISTON'!L25)</f>
        <v/>
      </c>
      <c r="E22" s="37">
        <f>IF('🔩 PISTON'!A25="","",'🔩 PISTON'!M25)</f>
        <v/>
      </c>
      <c r="F22" s="37">
        <f>IF('🔩 PISTON'!A25="","",'🔩 PISTON'!N25)</f>
        <v/>
      </c>
      <c r="G22" s="37">
        <f>IF('🔩 PISTON'!A25="","",'🔩 PISTON'!O25)</f>
        <v/>
      </c>
      <c r="H22" s="37">
        <f>IF('🔩 PISTON'!A25="","",'🔩 PISTON'!P25)</f>
        <v/>
      </c>
      <c r="I22" s="37">
        <f>IF('🔩 PISTON'!A25="","",'🔩 PISTON'!Q25)</f>
        <v/>
      </c>
      <c r="J22">
        <f>IF('🔩 PISTON'!A25="","",'🔩 PISTON'!D25)</f>
        <v/>
      </c>
      <c r="L22">
        <f>N(L21)+IF(AND('🔎 TRA CỨU NHANH'!$C$2&lt;&gt;"",OR(ISNUMBER(SEARCH('🔎 TRA CỨU NHANH'!$C$2,$A22)),ISNUMBER(SEARCH('🔎 TRA CỨU NHANH'!$C$2,$B22)))),1,0)</f>
        <v/>
      </c>
      <c r="M22">
        <f>IF(L22&gt;N(L21),L22,"")</f>
        <v/>
      </c>
      <c r="N22">
        <f>N(N21)+IF(AND('💰 BÁO GIÁ'!$C$27&lt;&gt;"",OR(ISNUMBER(SEARCH('💰 BÁO GIÁ'!$C$27,$A22)),ISNUMBER(SEARCH('💰 BÁO GIÁ'!$C$27,$B22)))),1,0)</f>
        <v/>
      </c>
      <c r="O22">
        <f>IF(N22&gt;N(N21),N22,"")</f>
        <v/>
      </c>
    </row>
    <row r="23">
      <c r="A23">
        <f>IF('🔩 PISTON'!A26="","",'🔩 PISTON'!A26)</f>
        <v/>
      </c>
      <c r="B23">
        <f>IF('🔩 PISTON'!A26="","","Piston "&amp;'🔩 PISTON'!U26)</f>
        <v/>
      </c>
      <c r="C23">
        <f>IF('🔩 PISTON'!A26="","","Piston")</f>
        <v/>
      </c>
      <c r="D23">
        <f>IF('🔩 PISTON'!A26="","",'🔩 PISTON'!L26)</f>
        <v/>
      </c>
      <c r="E23" s="37">
        <f>IF('🔩 PISTON'!A26="","",'🔩 PISTON'!M26)</f>
        <v/>
      </c>
      <c r="F23" s="37">
        <f>IF('🔩 PISTON'!A26="","",'🔩 PISTON'!N26)</f>
        <v/>
      </c>
      <c r="G23" s="37">
        <f>IF('🔩 PISTON'!A26="","",'🔩 PISTON'!O26)</f>
        <v/>
      </c>
      <c r="H23" s="37">
        <f>IF('🔩 PISTON'!A26="","",'🔩 PISTON'!P26)</f>
        <v/>
      </c>
      <c r="I23" s="37">
        <f>IF('🔩 PISTON'!A26="","",'🔩 PISTON'!Q26)</f>
        <v/>
      </c>
      <c r="J23">
        <f>IF('🔩 PISTON'!A26="","",'🔩 PISTON'!D26)</f>
        <v/>
      </c>
      <c r="L23">
        <f>N(L22)+IF(AND('🔎 TRA CỨU NHANH'!$C$2&lt;&gt;"",OR(ISNUMBER(SEARCH('🔎 TRA CỨU NHANH'!$C$2,$A23)),ISNUMBER(SEARCH('🔎 TRA CỨU NHANH'!$C$2,$B23)))),1,0)</f>
        <v/>
      </c>
      <c r="M23">
        <f>IF(L23&gt;N(L22),L23,"")</f>
        <v/>
      </c>
      <c r="N23">
        <f>N(N22)+IF(AND('💰 BÁO GIÁ'!$C$27&lt;&gt;"",OR(ISNUMBER(SEARCH('💰 BÁO GIÁ'!$C$27,$A23)),ISNUMBER(SEARCH('💰 BÁO GIÁ'!$C$27,$B23)))),1,0)</f>
        <v/>
      </c>
      <c r="O23">
        <f>IF(N23&gt;N(N22),N23,"")</f>
        <v/>
      </c>
    </row>
    <row r="24">
      <c r="A24">
        <f>IF('🔩 PISTON'!A27="","",'🔩 PISTON'!A27)</f>
        <v/>
      </c>
      <c r="B24">
        <f>IF('🔩 PISTON'!A27="","","Piston "&amp;'🔩 PISTON'!U27)</f>
        <v/>
      </c>
      <c r="C24">
        <f>IF('🔩 PISTON'!A27="","","Piston")</f>
        <v/>
      </c>
      <c r="D24">
        <f>IF('🔩 PISTON'!A27="","",'🔩 PISTON'!L27)</f>
        <v/>
      </c>
      <c r="E24" s="37">
        <f>IF('🔩 PISTON'!A27="","",'🔩 PISTON'!M27)</f>
        <v/>
      </c>
      <c r="F24" s="37">
        <f>IF('🔩 PISTON'!A27="","",'🔩 PISTON'!N27)</f>
        <v/>
      </c>
      <c r="G24" s="37">
        <f>IF('🔩 PISTON'!A27="","",'🔩 PISTON'!O27)</f>
        <v/>
      </c>
      <c r="H24" s="37">
        <f>IF('🔩 PISTON'!A27="","",'🔩 PISTON'!P27)</f>
        <v/>
      </c>
      <c r="I24" s="37">
        <f>IF('🔩 PISTON'!A27="","",'🔩 PISTON'!Q27)</f>
        <v/>
      </c>
      <c r="J24">
        <f>IF('🔩 PISTON'!A27="","",'🔩 PISTON'!D27)</f>
        <v/>
      </c>
      <c r="L24">
        <f>N(L23)+IF(AND('🔎 TRA CỨU NHANH'!$C$2&lt;&gt;"",OR(ISNUMBER(SEARCH('🔎 TRA CỨU NHANH'!$C$2,$A24)),ISNUMBER(SEARCH('🔎 TRA CỨU NHANH'!$C$2,$B24)))),1,0)</f>
        <v/>
      </c>
      <c r="M24">
        <f>IF(L24&gt;N(L23),L24,"")</f>
        <v/>
      </c>
      <c r="N24">
        <f>N(N23)+IF(AND('💰 BÁO GIÁ'!$C$27&lt;&gt;"",OR(ISNUMBER(SEARCH('💰 BÁO GIÁ'!$C$27,$A24)),ISNUMBER(SEARCH('💰 BÁO GIÁ'!$C$27,$B24)))),1,0)</f>
        <v/>
      </c>
      <c r="O24">
        <f>IF(N24&gt;N(N23),N24,"")</f>
        <v/>
      </c>
    </row>
    <row r="25">
      <c r="A25">
        <f>IF('🔩 PISTON'!A29="","",'🔩 PISTON'!A29)</f>
        <v/>
      </c>
      <c r="B25">
        <f>IF('🔩 PISTON'!A29="","","Piston "&amp;'🔩 PISTON'!U29)</f>
        <v/>
      </c>
      <c r="C25">
        <f>IF('🔩 PISTON'!A29="","","Piston")</f>
        <v/>
      </c>
      <c r="D25">
        <f>IF('🔩 PISTON'!A29="","",'🔩 PISTON'!L29)</f>
        <v/>
      </c>
      <c r="E25" s="37">
        <f>IF('🔩 PISTON'!A29="","",'🔩 PISTON'!M29)</f>
        <v/>
      </c>
      <c r="F25" s="37">
        <f>IF('🔩 PISTON'!A29="","",'🔩 PISTON'!N29)</f>
        <v/>
      </c>
      <c r="G25" s="37">
        <f>IF('🔩 PISTON'!A29="","",'🔩 PISTON'!O29)</f>
        <v/>
      </c>
      <c r="H25" s="37">
        <f>IF('🔩 PISTON'!A29="","",'🔩 PISTON'!P29)</f>
        <v/>
      </c>
      <c r="I25" s="37">
        <f>IF('🔩 PISTON'!A29="","",'🔩 PISTON'!Q29)</f>
        <v/>
      </c>
      <c r="J25">
        <f>IF('🔩 PISTON'!A29="","",'🔩 PISTON'!D29)</f>
        <v/>
      </c>
      <c r="L25">
        <f>N(L24)+IF(AND('🔎 TRA CỨU NHANH'!$C$2&lt;&gt;"",OR(ISNUMBER(SEARCH('🔎 TRA CỨU NHANH'!$C$2,$A25)),ISNUMBER(SEARCH('🔎 TRA CỨU NHANH'!$C$2,$B25)))),1,0)</f>
        <v/>
      </c>
      <c r="M25">
        <f>IF(L25&gt;N(L24),L25,"")</f>
        <v/>
      </c>
      <c r="N25">
        <f>N(N24)+IF(AND('💰 BÁO GIÁ'!$C$27&lt;&gt;"",OR(ISNUMBER(SEARCH('💰 BÁO GIÁ'!$C$27,$A25)),ISNUMBER(SEARCH('💰 BÁO GIÁ'!$C$27,$B25)))),1,0)</f>
        <v/>
      </c>
      <c r="O25">
        <f>IF(N25&gt;N(N24),N25,"")</f>
        <v/>
      </c>
    </row>
    <row r="26">
      <c r="A26">
        <f>IF('🔩 PISTON'!A30="","",'🔩 PISTON'!A30)</f>
        <v/>
      </c>
      <c r="B26">
        <f>IF('🔩 PISTON'!A30="","","Piston "&amp;'🔩 PISTON'!U30)</f>
        <v/>
      </c>
      <c r="C26">
        <f>IF('🔩 PISTON'!A30="","","Piston")</f>
        <v/>
      </c>
      <c r="D26">
        <f>IF('🔩 PISTON'!A30="","",'🔩 PISTON'!L30)</f>
        <v/>
      </c>
      <c r="E26" s="37">
        <f>IF('🔩 PISTON'!A30="","",'🔩 PISTON'!M30)</f>
        <v/>
      </c>
      <c r="F26" s="37">
        <f>IF('🔩 PISTON'!A30="","",'🔩 PISTON'!N30)</f>
        <v/>
      </c>
      <c r="G26" s="37">
        <f>IF('🔩 PISTON'!A30="","",'🔩 PISTON'!O30)</f>
        <v/>
      </c>
      <c r="H26" s="37">
        <f>IF('🔩 PISTON'!A30="","",'🔩 PISTON'!P30)</f>
        <v/>
      </c>
      <c r="I26" s="37">
        <f>IF('🔩 PISTON'!A30="","",'🔩 PISTON'!Q30)</f>
        <v/>
      </c>
      <c r="J26">
        <f>IF('🔩 PISTON'!A30="","",'🔩 PISTON'!D30)</f>
        <v/>
      </c>
      <c r="L26">
        <f>N(L25)+IF(AND('🔎 TRA CỨU NHANH'!$C$2&lt;&gt;"",OR(ISNUMBER(SEARCH('🔎 TRA CỨU NHANH'!$C$2,$A26)),ISNUMBER(SEARCH('🔎 TRA CỨU NHANH'!$C$2,$B26)))),1,0)</f>
        <v/>
      </c>
      <c r="M26">
        <f>IF(L26&gt;N(L25),L26,"")</f>
        <v/>
      </c>
      <c r="N26">
        <f>N(N25)+IF(AND('💰 BÁO GIÁ'!$C$27&lt;&gt;"",OR(ISNUMBER(SEARCH('💰 BÁO GIÁ'!$C$27,$A26)),ISNUMBER(SEARCH('💰 BÁO GIÁ'!$C$27,$B26)))),1,0)</f>
        <v/>
      </c>
      <c r="O26">
        <f>IF(N26&gt;N(N25),N26,"")</f>
        <v/>
      </c>
    </row>
    <row r="27">
      <c r="A27">
        <f>IF('🔩 PISTON'!A32="","",'🔩 PISTON'!A32)</f>
        <v/>
      </c>
      <c r="B27">
        <f>IF('🔩 PISTON'!A32="","","Piston "&amp;'🔩 PISTON'!U32)</f>
        <v/>
      </c>
      <c r="C27">
        <f>IF('🔩 PISTON'!A32="","","Piston")</f>
        <v/>
      </c>
      <c r="D27">
        <f>IF('🔩 PISTON'!A32="","",'🔩 PISTON'!L32)</f>
        <v/>
      </c>
      <c r="E27">
        <f>IF('🔩 PISTON'!A32="","",'🔩 PISTON'!M32)</f>
        <v/>
      </c>
      <c r="F27">
        <f>IF('🔩 PISTON'!A32="","",'🔩 PISTON'!N32)</f>
        <v/>
      </c>
      <c r="G27">
        <f>IF('🔩 PISTON'!A32="","",'🔩 PISTON'!O32)</f>
        <v/>
      </c>
      <c r="H27">
        <f>IF('🔩 PISTON'!A32="","",'🔩 PISTON'!P32)</f>
        <v/>
      </c>
      <c r="I27">
        <f>IF('🔩 PISTON'!A32="","",'🔩 PISTON'!Q32)</f>
        <v/>
      </c>
      <c r="J27">
        <f>IF('🔩 PISTON'!A32="","",'🔩 PISTON'!D32)</f>
        <v/>
      </c>
      <c r="L27">
        <f>N(L26)+IF(AND('🔎 TRA CỨU NHANH'!$C$2&lt;&gt;"",OR(ISNUMBER(SEARCH('🔎 TRA CỨU NHANH'!$C$2,$A27)),ISNUMBER(SEARCH('🔎 TRA CỨU NHANH'!$C$2,$B27)))),1,0)</f>
        <v/>
      </c>
      <c r="M27">
        <f>IF(L27&gt;N(L26),L27,"")</f>
        <v/>
      </c>
      <c r="N27">
        <f>N(N26)+IF(AND('💰 BÁO GIÁ'!$C$27&lt;&gt;"",OR(ISNUMBER(SEARCH('💰 BÁO GIÁ'!$C$27,$A27)),ISNUMBER(SEARCH('💰 BÁO GIÁ'!$C$27,$B27)))),1,0)</f>
        <v/>
      </c>
      <c r="O27">
        <f>IF(N27&gt;N(N26),N27,"")</f>
        <v/>
      </c>
    </row>
    <row r="28">
      <c r="A28">
        <f>IF('🔩 PISTON'!A33="","",'🔩 PISTON'!A33)</f>
        <v/>
      </c>
      <c r="B28">
        <f>IF('🔩 PISTON'!A33="","","Piston "&amp;'🔩 PISTON'!U33)</f>
        <v/>
      </c>
      <c r="C28">
        <f>IF('🔩 PISTON'!A33="","","Piston")</f>
        <v/>
      </c>
      <c r="D28">
        <f>IF('🔩 PISTON'!A33="","",'🔩 PISTON'!L33)</f>
        <v/>
      </c>
      <c r="E28" s="37">
        <f>IF('🔩 PISTON'!A33="","",'🔩 PISTON'!M33)</f>
        <v/>
      </c>
      <c r="F28" s="37">
        <f>IF('🔩 PISTON'!A33="","",'🔩 PISTON'!N33)</f>
        <v/>
      </c>
      <c r="G28" s="37">
        <f>IF('🔩 PISTON'!A33="","",'🔩 PISTON'!O33)</f>
        <v/>
      </c>
      <c r="H28" s="37">
        <f>IF('🔩 PISTON'!A33="","",'🔩 PISTON'!P33)</f>
        <v/>
      </c>
      <c r="I28" s="37">
        <f>IF('🔩 PISTON'!A33="","",'🔩 PISTON'!Q33)</f>
        <v/>
      </c>
      <c r="J28">
        <f>IF('🔩 PISTON'!A33="","",'🔩 PISTON'!D33)</f>
        <v/>
      </c>
      <c r="L28">
        <f>N(L27)+IF(AND('🔎 TRA CỨU NHANH'!$C$2&lt;&gt;"",OR(ISNUMBER(SEARCH('🔎 TRA CỨU NHANH'!$C$2,$A28)),ISNUMBER(SEARCH('🔎 TRA CỨU NHANH'!$C$2,$B28)))),1,0)</f>
        <v/>
      </c>
      <c r="M28">
        <f>IF(L28&gt;N(L27),L28,"")</f>
        <v/>
      </c>
      <c r="N28">
        <f>N(N27)+IF(AND('💰 BÁO GIÁ'!$C$27&lt;&gt;"",OR(ISNUMBER(SEARCH('💰 BÁO GIÁ'!$C$27,$A28)),ISNUMBER(SEARCH('💰 BÁO GIÁ'!$C$27,$B28)))),1,0)</f>
        <v/>
      </c>
      <c r="O28">
        <f>IF(N28&gt;N(N27),N28,"")</f>
        <v/>
      </c>
    </row>
    <row r="29">
      <c r="A29">
        <f>IF('🔩 PISTON'!A34="","",'🔩 PISTON'!A34)</f>
        <v/>
      </c>
      <c r="B29">
        <f>IF('🔩 PISTON'!A34="","","Piston "&amp;'🔩 PISTON'!U34)</f>
        <v/>
      </c>
      <c r="C29">
        <f>IF('🔩 PISTON'!A34="","","Piston")</f>
        <v/>
      </c>
      <c r="D29">
        <f>IF('🔩 PISTON'!A34="","",'🔩 PISTON'!L34)</f>
        <v/>
      </c>
      <c r="E29" s="37">
        <f>IF('🔩 PISTON'!A34="","",'🔩 PISTON'!M34)</f>
        <v/>
      </c>
      <c r="F29" s="37">
        <f>IF('🔩 PISTON'!A34="","",'🔩 PISTON'!N34)</f>
        <v/>
      </c>
      <c r="G29" s="37">
        <f>IF('🔩 PISTON'!A34="","",'🔩 PISTON'!O34)</f>
        <v/>
      </c>
      <c r="H29" s="37">
        <f>IF('🔩 PISTON'!A34="","",'🔩 PISTON'!P34)</f>
        <v/>
      </c>
      <c r="I29" s="37">
        <f>IF('🔩 PISTON'!A34="","",'🔩 PISTON'!Q34)</f>
        <v/>
      </c>
      <c r="J29">
        <f>IF('🔩 PISTON'!A34="","",'🔩 PISTON'!D34)</f>
        <v/>
      </c>
      <c r="L29">
        <f>N(L28)+IF(AND('🔎 TRA CỨU NHANH'!$C$2&lt;&gt;"",OR(ISNUMBER(SEARCH('🔎 TRA CỨU NHANH'!$C$2,$A29)),ISNUMBER(SEARCH('🔎 TRA CỨU NHANH'!$C$2,$B29)))),1,0)</f>
        <v/>
      </c>
      <c r="M29">
        <f>IF(L29&gt;N(L28),L29,"")</f>
        <v/>
      </c>
      <c r="N29">
        <f>N(N28)+IF(AND('💰 BÁO GIÁ'!$C$27&lt;&gt;"",OR(ISNUMBER(SEARCH('💰 BÁO GIÁ'!$C$27,$A29)),ISNUMBER(SEARCH('💰 BÁO GIÁ'!$C$27,$B29)))),1,0)</f>
        <v/>
      </c>
      <c r="O29">
        <f>IF(N29&gt;N(N28),N29,"")</f>
        <v/>
      </c>
    </row>
    <row r="30">
      <c r="A30">
        <f>IF('🔩 PISTON'!A37="","",'🔩 PISTON'!A37)</f>
        <v/>
      </c>
      <c r="B30">
        <f>IF('🔩 PISTON'!A37="","","Piston "&amp;'🔩 PISTON'!U37)</f>
        <v/>
      </c>
      <c r="C30">
        <f>IF('🔩 PISTON'!A37="","","Piston")</f>
        <v/>
      </c>
      <c r="D30">
        <f>IF('🔩 PISTON'!A37="","",'🔩 PISTON'!L37)</f>
        <v/>
      </c>
      <c r="E30" s="37">
        <f>IF('🔩 PISTON'!A37="","",'🔩 PISTON'!M37)</f>
        <v/>
      </c>
      <c r="F30" s="37">
        <f>IF('🔩 PISTON'!A37="","",'🔩 PISTON'!N37)</f>
        <v/>
      </c>
      <c r="G30" s="37">
        <f>IF('🔩 PISTON'!A37="","",'🔩 PISTON'!O37)</f>
        <v/>
      </c>
      <c r="H30" s="37">
        <f>IF('🔩 PISTON'!A37="","",'🔩 PISTON'!P37)</f>
        <v/>
      </c>
      <c r="I30" s="37">
        <f>IF('🔩 PISTON'!A37="","",'🔩 PISTON'!Q37)</f>
        <v/>
      </c>
      <c r="J30">
        <f>IF('🔩 PISTON'!A37="","",'🔩 PISTON'!D37)</f>
        <v/>
      </c>
      <c r="L30">
        <f>N(L29)+IF(AND('🔎 TRA CỨU NHANH'!$C$2&lt;&gt;"",OR(ISNUMBER(SEARCH('🔎 TRA CỨU NHANH'!$C$2,$A30)),ISNUMBER(SEARCH('🔎 TRA CỨU NHANH'!$C$2,$B30)))),1,0)</f>
        <v/>
      </c>
      <c r="M30">
        <f>IF(L30&gt;N(L29),L30,"")</f>
        <v/>
      </c>
      <c r="N30">
        <f>N(N29)+IF(AND('💰 BÁO GIÁ'!$C$27&lt;&gt;"",OR(ISNUMBER(SEARCH('💰 BÁO GIÁ'!$C$27,$A30)),ISNUMBER(SEARCH('💰 BÁO GIÁ'!$C$27,$B30)))),1,0)</f>
        <v/>
      </c>
      <c r="O30">
        <f>IF(N30&gt;N(N29),N30,"")</f>
        <v/>
      </c>
    </row>
    <row r="31">
      <c r="A31">
        <f>IF('🔩 PISTON'!A38="","",'🔩 PISTON'!A38)</f>
        <v/>
      </c>
      <c r="B31">
        <f>IF('🔩 PISTON'!A38="","","Piston "&amp;'🔩 PISTON'!U38)</f>
        <v/>
      </c>
      <c r="C31">
        <f>IF('🔩 PISTON'!A38="","","Piston")</f>
        <v/>
      </c>
      <c r="D31">
        <f>IF('🔩 PISTON'!A38="","",'🔩 PISTON'!L38)</f>
        <v/>
      </c>
      <c r="E31" s="37">
        <f>IF('🔩 PISTON'!A38="","",'🔩 PISTON'!M38)</f>
        <v/>
      </c>
      <c r="F31" s="37">
        <f>IF('🔩 PISTON'!A38="","",'🔩 PISTON'!N38)</f>
        <v/>
      </c>
      <c r="G31" s="37">
        <f>IF('🔩 PISTON'!A38="","",'🔩 PISTON'!O38)</f>
        <v/>
      </c>
      <c r="H31" s="37">
        <f>IF('🔩 PISTON'!A38="","",'🔩 PISTON'!P38)</f>
        <v/>
      </c>
      <c r="I31" s="37">
        <f>IF('🔩 PISTON'!A38="","",'🔩 PISTON'!Q38)</f>
        <v/>
      </c>
      <c r="J31">
        <f>IF('🔩 PISTON'!A38="","",'🔩 PISTON'!D38)</f>
        <v/>
      </c>
      <c r="L31">
        <f>N(L30)+IF(AND('🔎 TRA CỨU NHANH'!$C$2&lt;&gt;"",OR(ISNUMBER(SEARCH('🔎 TRA CỨU NHANH'!$C$2,$A31)),ISNUMBER(SEARCH('🔎 TRA CỨU NHANH'!$C$2,$B31)))),1,0)</f>
        <v/>
      </c>
      <c r="M31">
        <f>IF(L31&gt;N(L30),L31,"")</f>
        <v/>
      </c>
      <c r="N31">
        <f>N(N30)+IF(AND('💰 BÁO GIÁ'!$C$27&lt;&gt;"",OR(ISNUMBER(SEARCH('💰 BÁO GIÁ'!$C$27,$A31)),ISNUMBER(SEARCH('💰 BÁO GIÁ'!$C$27,$B31)))),1,0)</f>
        <v/>
      </c>
      <c r="O31">
        <f>IF(N31&gt;N(N30),N31,"")</f>
        <v/>
      </c>
    </row>
    <row r="32">
      <c r="A32">
        <f>IF('🔩 PISTON'!A39="","",'🔩 PISTON'!A39)</f>
        <v/>
      </c>
      <c r="B32">
        <f>IF('🔩 PISTON'!A39="","","Piston "&amp;'🔩 PISTON'!U39)</f>
        <v/>
      </c>
      <c r="C32">
        <f>IF('🔩 PISTON'!A39="","","Piston")</f>
        <v/>
      </c>
      <c r="D32">
        <f>IF('🔩 PISTON'!A39="","",'🔩 PISTON'!L39)</f>
        <v/>
      </c>
      <c r="E32">
        <f>IF('🔩 PISTON'!A39="","",'🔩 PISTON'!M39)</f>
        <v/>
      </c>
      <c r="F32">
        <f>IF('🔩 PISTON'!A39="","",'🔩 PISTON'!N39)</f>
        <v/>
      </c>
      <c r="G32">
        <f>IF('🔩 PISTON'!A39="","",'🔩 PISTON'!O39)</f>
        <v/>
      </c>
      <c r="H32">
        <f>IF('🔩 PISTON'!A39="","",'🔩 PISTON'!P39)</f>
        <v/>
      </c>
      <c r="I32">
        <f>IF('🔩 PISTON'!A39="","",'🔩 PISTON'!Q39)</f>
        <v/>
      </c>
      <c r="J32">
        <f>IF('🔩 PISTON'!A39="","",'🔩 PISTON'!D39)</f>
        <v/>
      </c>
      <c r="L32">
        <f>N(L31)+IF(AND('🔎 TRA CỨU NHANH'!$C$2&lt;&gt;"",OR(ISNUMBER(SEARCH('🔎 TRA CỨU NHANH'!$C$2,$A32)),ISNUMBER(SEARCH('🔎 TRA CỨU NHANH'!$C$2,$B32)))),1,0)</f>
        <v/>
      </c>
      <c r="M32">
        <f>IF(L32&gt;N(L31),L32,"")</f>
        <v/>
      </c>
      <c r="N32">
        <f>N(N31)+IF(AND('💰 BÁO GIÁ'!$C$27&lt;&gt;"",OR(ISNUMBER(SEARCH('💰 BÁO GIÁ'!$C$27,$A32)),ISNUMBER(SEARCH('💰 BÁO GIÁ'!$C$27,$B32)))),1,0)</f>
        <v/>
      </c>
      <c r="O32">
        <f>IF(N32&gt;N(N31),N32,"")</f>
        <v/>
      </c>
    </row>
    <row r="33">
      <c r="A33">
        <f>IF('🔩 PISTON'!A40="","",'🔩 PISTON'!A40)</f>
        <v/>
      </c>
      <c r="B33">
        <f>IF('🔩 PISTON'!A40="","","Piston "&amp;'🔩 PISTON'!U40)</f>
        <v/>
      </c>
      <c r="C33">
        <f>IF('🔩 PISTON'!A40="","","Piston")</f>
        <v/>
      </c>
      <c r="D33">
        <f>IF('🔩 PISTON'!A40="","",'🔩 PISTON'!L40)</f>
        <v/>
      </c>
      <c r="E33">
        <f>IF('🔩 PISTON'!A40="","",'🔩 PISTON'!M40)</f>
        <v/>
      </c>
      <c r="F33">
        <f>IF('🔩 PISTON'!A40="","",'🔩 PISTON'!N40)</f>
        <v/>
      </c>
      <c r="G33">
        <f>IF('🔩 PISTON'!A40="","",'🔩 PISTON'!O40)</f>
        <v/>
      </c>
      <c r="H33">
        <f>IF('🔩 PISTON'!A40="","",'🔩 PISTON'!P40)</f>
        <v/>
      </c>
      <c r="I33">
        <f>IF('🔩 PISTON'!A40="","",'🔩 PISTON'!Q40)</f>
        <v/>
      </c>
      <c r="J33">
        <f>IF('🔩 PISTON'!A40="","",'🔩 PISTON'!D40)</f>
        <v/>
      </c>
      <c r="L33">
        <f>N(L32)+IF(AND('🔎 TRA CỨU NHANH'!$C$2&lt;&gt;"",OR(ISNUMBER(SEARCH('🔎 TRA CỨU NHANH'!$C$2,$A33)),ISNUMBER(SEARCH('🔎 TRA CỨU NHANH'!$C$2,$B33)))),1,0)</f>
        <v/>
      </c>
      <c r="M33">
        <f>IF(L33&gt;N(L32),L33,"")</f>
        <v/>
      </c>
      <c r="N33">
        <f>N(N32)+IF(AND('💰 BÁO GIÁ'!$C$27&lt;&gt;"",OR(ISNUMBER(SEARCH('💰 BÁO GIÁ'!$C$27,$A33)),ISNUMBER(SEARCH('💰 BÁO GIÁ'!$C$27,$B33)))),1,0)</f>
        <v/>
      </c>
      <c r="O33">
        <f>IF(N33&gt;N(N32),N33,"")</f>
        <v/>
      </c>
    </row>
    <row r="34">
      <c r="A34">
        <f>IF('🔩 PISTON'!A41="","",'🔩 PISTON'!A41)</f>
        <v/>
      </c>
      <c r="B34">
        <f>IF('🔩 PISTON'!A41="","","Piston "&amp;'🔩 PISTON'!U41)</f>
        <v/>
      </c>
      <c r="C34">
        <f>IF('🔩 PISTON'!A41="","","Piston")</f>
        <v/>
      </c>
      <c r="D34">
        <f>IF('🔩 PISTON'!A41="","",'🔩 PISTON'!L41)</f>
        <v/>
      </c>
      <c r="E34">
        <f>IF('🔩 PISTON'!A41="","",'🔩 PISTON'!M41)</f>
        <v/>
      </c>
      <c r="F34">
        <f>IF('🔩 PISTON'!A41="","",'🔩 PISTON'!N41)</f>
        <v/>
      </c>
      <c r="G34">
        <f>IF('🔩 PISTON'!A41="","",'🔩 PISTON'!O41)</f>
        <v/>
      </c>
      <c r="H34">
        <f>IF('🔩 PISTON'!A41="","",'🔩 PISTON'!P41)</f>
        <v/>
      </c>
      <c r="I34">
        <f>IF('🔩 PISTON'!A41="","",'🔩 PISTON'!Q41)</f>
        <v/>
      </c>
      <c r="J34">
        <f>IF('🔩 PISTON'!A41="","",'🔩 PISTON'!D41)</f>
        <v/>
      </c>
      <c r="L34">
        <f>N(L33)+IF(AND('🔎 TRA CỨU NHANH'!$C$2&lt;&gt;"",OR(ISNUMBER(SEARCH('🔎 TRA CỨU NHANH'!$C$2,$A34)),ISNUMBER(SEARCH('🔎 TRA CỨU NHANH'!$C$2,$B34)))),1,0)</f>
        <v/>
      </c>
      <c r="M34">
        <f>IF(L34&gt;N(L33),L34,"")</f>
        <v/>
      </c>
      <c r="N34">
        <f>N(N33)+IF(AND('💰 BÁO GIÁ'!$C$27&lt;&gt;"",OR(ISNUMBER(SEARCH('💰 BÁO GIÁ'!$C$27,$A34)),ISNUMBER(SEARCH('💰 BÁO GIÁ'!$C$27,$B34)))),1,0)</f>
        <v/>
      </c>
      <c r="O34">
        <f>IF(N34&gt;N(N33),N34,"")</f>
        <v/>
      </c>
    </row>
    <row r="35">
      <c r="A35">
        <f>IF('🔩 PISTON'!A43="","",'🔩 PISTON'!A43)</f>
        <v/>
      </c>
      <c r="B35">
        <f>IF('🔩 PISTON'!A43="","","Piston "&amp;'🔩 PISTON'!U43)</f>
        <v/>
      </c>
      <c r="C35">
        <f>IF('🔩 PISTON'!A43="","","Piston")</f>
        <v/>
      </c>
      <c r="D35">
        <f>IF('🔩 PISTON'!A43="","",'🔩 PISTON'!L43)</f>
        <v/>
      </c>
      <c r="E35" s="37">
        <f>IF('🔩 PISTON'!A43="","",'🔩 PISTON'!M43)</f>
        <v/>
      </c>
      <c r="F35" s="37">
        <f>IF('🔩 PISTON'!A43="","",'🔩 PISTON'!N43)</f>
        <v/>
      </c>
      <c r="G35" s="37">
        <f>IF('🔩 PISTON'!A43="","",'🔩 PISTON'!O43)</f>
        <v/>
      </c>
      <c r="H35" s="37">
        <f>IF('🔩 PISTON'!A43="","",'🔩 PISTON'!P43)</f>
        <v/>
      </c>
      <c r="I35" s="37">
        <f>IF('🔩 PISTON'!A43="","",'🔩 PISTON'!Q43)</f>
        <v/>
      </c>
      <c r="J35">
        <f>IF('🔩 PISTON'!A43="","",'🔩 PISTON'!D43)</f>
        <v/>
      </c>
      <c r="L35">
        <f>N(L34)+IF(AND('🔎 TRA CỨU NHANH'!$C$2&lt;&gt;"",OR(ISNUMBER(SEARCH('🔎 TRA CỨU NHANH'!$C$2,$A35)),ISNUMBER(SEARCH('🔎 TRA CỨU NHANH'!$C$2,$B35)))),1,0)</f>
        <v/>
      </c>
      <c r="M35">
        <f>IF(L35&gt;N(L34),L35,"")</f>
        <v/>
      </c>
      <c r="N35">
        <f>N(N34)+IF(AND('💰 BÁO GIÁ'!$C$27&lt;&gt;"",OR(ISNUMBER(SEARCH('💰 BÁO GIÁ'!$C$27,$A35)),ISNUMBER(SEARCH('💰 BÁO GIÁ'!$C$27,$B35)))),1,0)</f>
        <v/>
      </c>
      <c r="O35">
        <f>IF(N35&gt;N(N34),N35,"")</f>
        <v/>
      </c>
    </row>
    <row r="36">
      <c r="A36">
        <f>IF('🔩 PISTON'!A44="","",'🔩 PISTON'!A44)</f>
        <v/>
      </c>
      <c r="B36">
        <f>IF('🔩 PISTON'!A44="","","Piston "&amp;'🔩 PISTON'!U44)</f>
        <v/>
      </c>
      <c r="C36">
        <f>IF('🔩 PISTON'!A44="","","Piston")</f>
        <v/>
      </c>
      <c r="D36">
        <f>IF('🔩 PISTON'!A44="","",'🔩 PISTON'!L44)</f>
        <v/>
      </c>
      <c r="E36" s="37">
        <f>IF('🔩 PISTON'!A44="","",'🔩 PISTON'!M44)</f>
        <v/>
      </c>
      <c r="F36" s="37">
        <f>IF('🔩 PISTON'!A44="","",'🔩 PISTON'!N44)</f>
        <v/>
      </c>
      <c r="G36" s="37">
        <f>IF('🔩 PISTON'!A44="","",'🔩 PISTON'!O44)</f>
        <v/>
      </c>
      <c r="H36" s="37">
        <f>IF('🔩 PISTON'!A44="","",'🔩 PISTON'!P44)</f>
        <v/>
      </c>
      <c r="I36" s="37">
        <f>IF('🔩 PISTON'!A44="","",'🔩 PISTON'!Q44)</f>
        <v/>
      </c>
      <c r="J36">
        <f>IF('🔩 PISTON'!A44="","",'🔩 PISTON'!D44)</f>
        <v/>
      </c>
      <c r="L36">
        <f>N(L35)+IF(AND('🔎 TRA CỨU NHANH'!$C$2&lt;&gt;"",OR(ISNUMBER(SEARCH('🔎 TRA CỨU NHANH'!$C$2,$A36)),ISNUMBER(SEARCH('🔎 TRA CỨU NHANH'!$C$2,$B36)))),1,0)</f>
        <v/>
      </c>
      <c r="M36">
        <f>IF(L36&gt;N(L35),L36,"")</f>
        <v/>
      </c>
      <c r="N36">
        <f>N(N35)+IF(AND('💰 BÁO GIÁ'!$C$27&lt;&gt;"",OR(ISNUMBER(SEARCH('💰 BÁO GIÁ'!$C$27,$A36)),ISNUMBER(SEARCH('💰 BÁO GIÁ'!$C$27,$B36)))),1,0)</f>
        <v/>
      </c>
      <c r="O36">
        <f>IF(N36&gt;N(N35),N36,"")</f>
        <v/>
      </c>
    </row>
    <row r="37">
      <c r="A37">
        <f>IF('🔩 PISTON'!A46="","",'🔩 PISTON'!A46)</f>
        <v/>
      </c>
      <c r="B37">
        <f>IF('🔩 PISTON'!A46="","","Piston "&amp;'🔩 PISTON'!U46)</f>
        <v/>
      </c>
      <c r="C37">
        <f>IF('🔩 PISTON'!A46="","","Piston")</f>
        <v/>
      </c>
      <c r="D37">
        <f>IF('🔩 PISTON'!A46="","",'🔩 PISTON'!L46)</f>
        <v/>
      </c>
      <c r="E37" s="37">
        <f>IF('🔩 PISTON'!A46="","",'🔩 PISTON'!M46)</f>
        <v/>
      </c>
      <c r="F37" s="37">
        <f>IF('🔩 PISTON'!A46="","",'🔩 PISTON'!N46)</f>
        <v/>
      </c>
      <c r="G37" s="37">
        <f>IF('🔩 PISTON'!A46="","",'🔩 PISTON'!O46)</f>
        <v/>
      </c>
      <c r="H37" s="37">
        <f>IF('🔩 PISTON'!A46="","",'🔩 PISTON'!P46)</f>
        <v/>
      </c>
      <c r="I37" s="37">
        <f>IF('🔩 PISTON'!A46="","",'🔩 PISTON'!Q46)</f>
        <v/>
      </c>
      <c r="J37">
        <f>IF('🔩 PISTON'!A46="","",'🔩 PISTON'!D46)</f>
        <v/>
      </c>
      <c r="L37">
        <f>N(L36)+IF(AND('🔎 TRA CỨU NHANH'!$C$2&lt;&gt;"",OR(ISNUMBER(SEARCH('🔎 TRA CỨU NHANH'!$C$2,$A37)),ISNUMBER(SEARCH('🔎 TRA CỨU NHANH'!$C$2,$B37)))),1,0)</f>
        <v/>
      </c>
      <c r="M37">
        <f>IF(L37&gt;N(L36),L37,"")</f>
        <v/>
      </c>
      <c r="N37">
        <f>N(N36)+IF(AND('💰 BÁO GIÁ'!$C$27&lt;&gt;"",OR(ISNUMBER(SEARCH('💰 BÁO GIÁ'!$C$27,$A37)),ISNUMBER(SEARCH('💰 BÁO GIÁ'!$C$27,$B37)))),1,0)</f>
        <v/>
      </c>
      <c r="O37">
        <f>IF(N37&gt;N(N36),N37,"")</f>
        <v/>
      </c>
    </row>
    <row r="38">
      <c r="A38">
        <f>IF('🔩 PISTON'!A47="","",'🔩 PISTON'!A47)</f>
        <v/>
      </c>
      <c r="B38">
        <f>IF('🔩 PISTON'!A47="","","Piston "&amp;'🔩 PISTON'!U47)</f>
        <v/>
      </c>
      <c r="C38">
        <f>IF('🔩 PISTON'!A47="","","Piston")</f>
        <v/>
      </c>
      <c r="D38">
        <f>IF('🔩 PISTON'!A47="","",'🔩 PISTON'!L47)</f>
        <v/>
      </c>
      <c r="E38">
        <f>IF('🔩 PISTON'!A47="","",'🔩 PISTON'!M47)</f>
        <v/>
      </c>
      <c r="F38">
        <f>IF('🔩 PISTON'!A47="","",'🔩 PISTON'!N47)</f>
        <v/>
      </c>
      <c r="G38">
        <f>IF('🔩 PISTON'!A47="","",'🔩 PISTON'!O47)</f>
        <v/>
      </c>
      <c r="H38">
        <f>IF('🔩 PISTON'!A47="","",'🔩 PISTON'!P47)</f>
        <v/>
      </c>
      <c r="I38">
        <f>IF('🔩 PISTON'!A47="","",'🔩 PISTON'!Q47)</f>
        <v/>
      </c>
      <c r="J38">
        <f>IF('🔩 PISTON'!A47="","",'🔩 PISTON'!D47)</f>
        <v/>
      </c>
      <c r="L38">
        <f>N(L37)+IF(AND('🔎 TRA CỨU NHANH'!$C$2&lt;&gt;"",OR(ISNUMBER(SEARCH('🔎 TRA CỨU NHANH'!$C$2,$A38)),ISNUMBER(SEARCH('🔎 TRA CỨU NHANH'!$C$2,$B38)))),1,0)</f>
        <v/>
      </c>
      <c r="M38">
        <f>IF(L38&gt;N(L37),L38,"")</f>
        <v/>
      </c>
      <c r="N38">
        <f>N(N37)+IF(AND('💰 BÁO GIÁ'!$C$27&lt;&gt;"",OR(ISNUMBER(SEARCH('💰 BÁO GIÁ'!$C$27,$A38)),ISNUMBER(SEARCH('💰 BÁO GIÁ'!$C$27,$B38)))),1,0)</f>
        <v/>
      </c>
      <c r="O38">
        <f>IF(N38&gt;N(N37),N38,"")</f>
        <v/>
      </c>
    </row>
    <row r="39">
      <c r="A39">
        <f>IF('🔩 PISTON'!A48="","",'🔩 PISTON'!A48)</f>
        <v/>
      </c>
      <c r="B39">
        <f>IF('🔩 PISTON'!A48="","","Piston "&amp;'🔩 PISTON'!U48)</f>
        <v/>
      </c>
      <c r="C39">
        <f>IF('🔩 PISTON'!A48="","","Piston")</f>
        <v/>
      </c>
      <c r="D39">
        <f>IF('🔩 PISTON'!A48="","",'🔩 PISTON'!L48)</f>
        <v/>
      </c>
      <c r="E39" s="37">
        <f>IF('🔩 PISTON'!A48="","",'🔩 PISTON'!M48)</f>
        <v/>
      </c>
      <c r="F39" s="37">
        <f>IF('🔩 PISTON'!A48="","",'🔩 PISTON'!N48)</f>
        <v/>
      </c>
      <c r="G39" s="37">
        <f>IF('🔩 PISTON'!A48="","",'🔩 PISTON'!O48)</f>
        <v/>
      </c>
      <c r="H39" s="37">
        <f>IF('🔩 PISTON'!A48="","",'🔩 PISTON'!P48)</f>
        <v/>
      </c>
      <c r="I39" s="37">
        <f>IF('🔩 PISTON'!A48="","",'🔩 PISTON'!Q48)</f>
        <v/>
      </c>
      <c r="J39">
        <f>IF('🔩 PISTON'!A48="","",'🔩 PISTON'!D48)</f>
        <v/>
      </c>
      <c r="L39">
        <f>N(L38)+IF(AND('🔎 TRA CỨU NHANH'!$C$2&lt;&gt;"",OR(ISNUMBER(SEARCH('🔎 TRA CỨU NHANH'!$C$2,$A39)),ISNUMBER(SEARCH('🔎 TRA CỨU NHANH'!$C$2,$B39)))),1,0)</f>
        <v/>
      </c>
      <c r="M39">
        <f>IF(L39&gt;N(L38),L39,"")</f>
        <v/>
      </c>
      <c r="N39">
        <f>N(N38)+IF(AND('💰 BÁO GIÁ'!$C$27&lt;&gt;"",OR(ISNUMBER(SEARCH('💰 BÁO GIÁ'!$C$27,$A39)),ISNUMBER(SEARCH('💰 BÁO GIÁ'!$C$27,$B39)))),1,0)</f>
        <v/>
      </c>
      <c r="O39">
        <f>IF(N39&gt;N(N38),N39,"")</f>
        <v/>
      </c>
    </row>
    <row r="40">
      <c r="A40">
        <f>IF('🔩 PISTON'!A49="","",'🔩 PISTON'!A49)</f>
        <v/>
      </c>
      <c r="B40">
        <f>IF('🔩 PISTON'!A49="","","Piston "&amp;'🔩 PISTON'!U49)</f>
        <v/>
      </c>
      <c r="C40">
        <f>IF('🔩 PISTON'!A49="","","Piston")</f>
        <v/>
      </c>
      <c r="D40">
        <f>IF('🔩 PISTON'!A49="","",'🔩 PISTON'!L49)</f>
        <v/>
      </c>
      <c r="E40">
        <f>IF('🔩 PISTON'!A49="","",'🔩 PISTON'!M49)</f>
        <v/>
      </c>
      <c r="F40">
        <f>IF('🔩 PISTON'!A49="","",'🔩 PISTON'!N49)</f>
        <v/>
      </c>
      <c r="G40">
        <f>IF('🔩 PISTON'!A49="","",'🔩 PISTON'!O49)</f>
        <v/>
      </c>
      <c r="H40">
        <f>IF('🔩 PISTON'!A49="","",'🔩 PISTON'!P49)</f>
        <v/>
      </c>
      <c r="I40">
        <f>IF('🔩 PISTON'!A49="","",'🔩 PISTON'!Q49)</f>
        <v/>
      </c>
      <c r="J40">
        <f>IF('🔩 PISTON'!A49="","",'🔩 PISTON'!D49)</f>
        <v/>
      </c>
      <c r="L40">
        <f>N(L39)+IF(AND('🔎 TRA CỨU NHANH'!$C$2&lt;&gt;"",OR(ISNUMBER(SEARCH('🔎 TRA CỨU NHANH'!$C$2,$A40)),ISNUMBER(SEARCH('🔎 TRA CỨU NHANH'!$C$2,$B40)))),1,0)</f>
        <v/>
      </c>
      <c r="M40">
        <f>IF(L40&gt;N(L39),L40,"")</f>
        <v/>
      </c>
      <c r="N40">
        <f>N(N39)+IF(AND('💰 BÁO GIÁ'!$C$27&lt;&gt;"",OR(ISNUMBER(SEARCH('💰 BÁO GIÁ'!$C$27,$A40)),ISNUMBER(SEARCH('💰 BÁO GIÁ'!$C$27,$B40)))),1,0)</f>
        <v/>
      </c>
      <c r="O40">
        <f>IF(N40&gt;N(N39),N40,"")</f>
        <v/>
      </c>
    </row>
    <row r="41">
      <c r="A41">
        <f>IF('🔩 PISTON'!A50="","",'🔩 PISTON'!A50)</f>
        <v/>
      </c>
      <c r="B41">
        <f>IF('🔩 PISTON'!A50="","","Piston "&amp;'🔩 PISTON'!U50)</f>
        <v/>
      </c>
      <c r="C41">
        <f>IF('🔩 PISTON'!A50="","","Piston")</f>
        <v/>
      </c>
      <c r="D41">
        <f>IF('🔩 PISTON'!A50="","",'🔩 PISTON'!L50)</f>
        <v/>
      </c>
      <c r="E41" s="37">
        <f>IF('🔩 PISTON'!A50="","",'🔩 PISTON'!M50)</f>
        <v/>
      </c>
      <c r="F41" s="37">
        <f>IF('🔩 PISTON'!A50="","",'🔩 PISTON'!N50)</f>
        <v/>
      </c>
      <c r="G41" s="37">
        <f>IF('🔩 PISTON'!A50="","",'🔩 PISTON'!O50)</f>
        <v/>
      </c>
      <c r="H41" s="37">
        <f>IF('🔩 PISTON'!A50="","",'🔩 PISTON'!P50)</f>
        <v/>
      </c>
      <c r="I41" s="37">
        <f>IF('🔩 PISTON'!A50="","",'🔩 PISTON'!Q50)</f>
        <v/>
      </c>
      <c r="J41">
        <f>IF('🔩 PISTON'!A50="","",'🔩 PISTON'!D50)</f>
        <v/>
      </c>
      <c r="L41">
        <f>N(L40)+IF(AND('🔎 TRA CỨU NHANH'!$C$2&lt;&gt;"",OR(ISNUMBER(SEARCH('🔎 TRA CỨU NHANH'!$C$2,$A41)),ISNUMBER(SEARCH('🔎 TRA CỨU NHANH'!$C$2,$B41)))),1,0)</f>
        <v/>
      </c>
      <c r="M41">
        <f>IF(L41&gt;N(L40),L41,"")</f>
        <v/>
      </c>
      <c r="N41">
        <f>N(N40)+IF(AND('💰 BÁO GIÁ'!$C$27&lt;&gt;"",OR(ISNUMBER(SEARCH('💰 BÁO GIÁ'!$C$27,$A41)),ISNUMBER(SEARCH('💰 BÁO GIÁ'!$C$27,$B41)))),1,0)</f>
        <v/>
      </c>
      <c r="O41">
        <f>IF(N41&gt;N(N40),N41,"")</f>
        <v/>
      </c>
    </row>
    <row r="42">
      <c r="A42">
        <f>IF('🔩 PISTON'!A52="","",'🔩 PISTON'!A52)</f>
        <v/>
      </c>
      <c r="B42">
        <f>IF('🔩 PISTON'!A52="","","Piston "&amp;'🔩 PISTON'!U52)</f>
        <v/>
      </c>
      <c r="C42">
        <f>IF('🔩 PISTON'!A52="","","Piston")</f>
        <v/>
      </c>
      <c r="D42">
        <f>IF('🔩 PISTON'!A52="","",'🔩 PISTON'!L52)</f>
        <v/>
      </c>
      <c r="E42">
        <f>IF('🔩 PISTON'!A52="","",'🔩 PISTON'!M52)</f>
        <v/>
      </c>
      <c r="F42">
        <f>IF('🔩 PISTON'!A52="","",'🔩 PISTON'!N52)</f>
        <v/>
      </c>
      <c r="G42">
        <f>IF('🔩 PISTON'!A52="","",'🔩 PISTON'!O52)</f>
        <v/>
      </c>
      <c r="H42">
        <f>IF('🔩 PISTON'!A52="","",'🔩 PISTON'!P52)</f>
        <v/>
      </c>
      <c r="I42">
        <f>IF('🔩 PISTON'!A52="","",'🔩 PISTON'!Q52)</f>
        <v/>
      </c>
      <c r="J42">
        <f>IF('🔩 PISTON'!A52="","",'🔩 PISTON'!D52)</f>
        <v/>
      </c>
      <c r="L42">
        <f>N(L41)+IF(AND('🔎 TRA CỨU NHANH'!$C$2&lt;&gt;"",OR(ISNUMBER(SEARCH('🔎 TRA CỨU NHANH'!$C$2,$A42)),ISNUMBER(SEARCH('🔎 TRA CỨU NHANH'!$C$2,$B42)))),1,0)</f>
        <v/>
      </c>
      <c r="M42">
        <f>IF(L42&gt;N(L41),L42,"")</f>
        <v/>
      </c>
      <c r="N42">
        <f>N(N41)+IF(AND('💰 BÁO GIÁ'!$C$27&lt;&gt;"",OR(ISNUMBER(SEARCH('💰 BÁO GIÁ'!$C$27,$A42)),ISNUMBER(SEARCH('💰 BÁO GIÁ'!$C$27,$B42)))),1,0)</f>
        <v/>
      </c>
      <c r="O42">
        <f>IF(N42&gt;N(N41),N42,"")</f>
        <v/>
      </c>
    </row>
    <row r="43">
      <c r="A43">
        <f>IF('🔩 PISTON'!A53="","",'🔩 PISTON'!A53)</f>
        <v/>
      </c>
      <c r="B43">
        <f>IF('🔩 PISTON'!A53="","","Piston "&amp;'🔩 PISTON'!U53)</f>
        <v/>
      </c>
      <c r="C43">
        <f>IF('🔩 PISTON'!A53="","","Piston")</f>
        <v/>
      </c>
      <c r="D43">
        <f>IF('🔩 PISTON'!A53="","",'🔩 PISTON'!L53)</f>
        <v/>
      </c>
      <c r="E43">
        <f>IF('🔩 PISTON'!A53="","",'🔩 PISTON'!M53)</f>
        <v/>
      </c>
      <c r="F43">
        <f>IF('🔩 PISTON'!A53="","",'🔩 PISTON'!N53)</f>
        <v/>
      </c>
      <c r="G43">
        <f>IF('🔩 PISTON'!A53="","",'🔩 PISTON'!O53)</f>
        <v/>
      </c>
      <c r="H43">
        <f>IF('🔩 PISTON'!A53="","",'🔩 PISTON'!P53)</f>
        <v/>
      </c>
      <c r="I43">
        <f>IF('🔩 PISTON'!A53="","",'🔩 PISTON'!Q53)</f>
        <v/>
      </c>
      <c r="J43">
        <f>IF('🔩 PISTON'!A53="","",'🔩 PISTON'!D53)</f>
        <v/>
      </c>
      <c r="L43">
        <f>N(L42)+IF(AND('🔎 TRA CỨU NHANH'!$C$2&lt;&gt;"",OR(ISNUMBER(SEARCH('🔎 TRA CỨU NHANH'!$C$2,$A43)),ISNUMBER(SEARCH('🔎 TRA CỨU NHANH'!$C$2,$B43)))),1,0)</f>
        <v/>
      </c>
      <c r="M43">
        <f>IF(L43&gt;N(L42),L43,"")</f>
        <v/>
      </c>
      <c r="N43">
        <f>N(N42)+IF(AND('💰 BÁO GIÁ'!$C$27&lt;&gt;"",OR(ISNUMBER(SEARCH('💰 BÁO GIÁ'!$C$27,$A43)),ISNUMBER(SEARCH('💰 BÁO GIÁ'!$C$27,$B43)))),1,0)</f>
        <v/>
      </c>
      <c r="O43">
        <f>IF(N43&gt;N(N42),N43,"")</f>
        <v/>
      </c>
    </row>
    <row r="44">
      <c r="A44">
        <f>IF('🔩 PISTON'!A54="","",'🔩 PISTON'!A54)</f>
        <v/>
      </c>
      <c r="B44">
        <f>IF('🔩 PISTON'!A54="","","Piston "&amp;'🔩 PISTON'!U54)</f>
        <v/>
      </c>
      <c r="C44">
        <f>IF('🔩 PISTON'!A54="","","Piston")</f>
        <v/>
      </c>
      <c r="D44">
        <f>IF('🔩 PISTON'!A54="","",'🔩 PISTON'!L54)</f>
        <v/>
      </c>
      <c r="E44">
        <f>IF('🔩 PISTON'!A54="","",'🔩 PISTON'!M54)</f>
        <v/>
      </c>
      <c r="F44">
        <f>IF('🔩 PISTON'!A54="","",'🔩 PISTON'!N54)</f>
        <v/>
      </c>
      <c r="G44">
        <f>IF('🔩 PISTON'!A54="","",'🔩 PISTON'!O54)</f>
        <v/>
      </c>
      <c r="H44">
        <f>IF('🔩 PISTON'!A54="","",'🔩 PISTON'!P54)</f>
        <v/>
      </c>
      <c r="I44">
        <f>IF('🔩 PISTON'!A54="","",'🔩 PISTON'!Q54)</f>
        <v/>
      </c>
      <c r="J44">
        <f>IF('🔩 PISTON'!A54="","",'🔩 PISTON'!D54)</f>
        <v/>
      </c>
      <c r="L44">
        <f>N(L43)+IF(AND('🔎 TRA CỨU NHANH'!$C$2&lt;&gt;"",OR(ISNUMBER(SEARCH('🔎 TRA CỨU NHANH'!$C$2,$A44)),ISNUMBER(SEARCH('🔎 TRA CỨU NHANH'!$C$2,$B44)))),1,0)</f>
        <v/>
      </c>
      <c r="M44">
        <f>IF(L44&gt;N(L43),L44,"")</f>
        <v/>
      </c>
      <c r="N44">
        <f>N(N43)+IF(AND('💰 BÁO GIÁ'!$C$27&lt;&gt;"",OR(ISNUMBER(SEARCH('💰 BÁO GIÁ'!$C$27,$A44)),ISNUMBER(SEARCH('💰 BÁO GIÁ'!$C$27,$B44)))),1,0)</f>
        <v/>
      </c>
      <c r="O44">
        <f>IF(N44&gt;N(N43),N44,"")</f>
        <v/>
      </c>
    </row>
    <row r="45">
      <c r="A45">
        <f>IF('🔩 PISTON'!A55="","",'🔩 PISTON'!A55)</f>
        <v/>
      </c>
      <c r="B45">
        <f>IF('🔩 PISTON'!A55="","","Piston "&amp;'🔩 PISTON'!U55)</f>
        <v/>
      </c>
      <c r="C45">
        <f>IF('🔩 PISTON'!A55="","","Piston")</f>
        <v/>
      </c>
      <c r="D45">
        <f>IF('🔩 PISTON'!A55="","",'🔩 PISTON'!L55)</f>
        <v/>
      </c>
      <c r="E45" s="37">
        <f>IF('🔩 PISTON'!A55="","",'🔩 PISTON'!M55)</f>
        <v/>
      </c>
      <c r="F45" s="37">
        <f>IF('🔩 PISTON'!A55="","",'🔩 PISTON'!N55)</f>
        <v/>
      </c>
      <c r="G45" s="37">
        <f>IF('🔩 PISTON'!A55="","",'🔩 PISTON'!O55)</f>
        <v/>
      </c>
      <c r="H45" s="37">
        <f>IF('🔩 PISTON'!A55="","",'🔩 PISTON'!P55)</f>
        <v/>
      </c>
      <c r="I45" s="37">
        <f>IF('🔩 PISTON'!A55="","",'🔩 PISTON'!Q55)</f>
        <v/>
      </c>
      <c r="J45">
        <f>IF('🔩 PISTON'!A55="","",'🔩 PISTON'!D55)</f>
        <v/>
      </c>
      <c r="L45">
        <f>N(L44)+IF(AND('🔎 TRA CỨU NHANH'!$C$2&lt;&gt;"",OR(ISNUMBER(SEARCH('🔎 TRA CỨU NHANH'!$C$2,$A45)),ISNUMBER(SEARCH('🔎 TRA CỨU NHANH'!$C$2,$B45)))),1,0)</f>
        <v/>
      </c>
      <c r="M45">
        <f>IF(L45&gt;N(L44),L45,"")</f>
        <v/>
      </c>
      <c r="N45">
        <f>N(N44)+IF(AND('💰 BÁO GIÁ'!$C$27&lt;&gt;"",OR(ISNUMBER(SEARCH('💰 BÁO GIÁ'!$C$27,$A45)),ISNUMBER(SEARCH('💰 BÁO GIÁ'!$C$27,$B45)))),1,0)</f>
        <v/>
      </c>
      <c r="O45">
        <f>IF(N45&gt;N(N44),N45,"")</f>
        <v/>
      </c>
    </row>
    <row r="46">
      <c r="A46">
        <f>IF('🔩 PISTON'!A56="","",'🔩 PISTON'!A56)</f>
        <v/>
      </c>
      <c r="B46">
        <f>IF('🔩 PISTON'!A56="","","Piston "&amp;'🔩 PISTON'!U56)</f>
        <v/>
      </c>
      <c r="C46">
        <f>IF('🔩 PISTON'!A56="","","Piston")</f>
        <v/>
      </c>
      <c r="D46">
        <f>IF('🔩 PISTON'!A56="","",'🔩 PISTON'!L56)</f>
        <v/>
      </c>
      <c r="E46" s="37">
        <f>IF('🔩 PISTON'!A56="","",'🔩 PISTON'!M56)</f>
        <v/>
      </c>
      <c r="F46" s="37">
        <f>IF('🔩 PISTON'!A56="","",'🔩 PISTON'!N56)</f>
        <v/>
      </c>
      <c r="G46" s="37">
        <f>IF('🔩 PISTON'!A56="","",'🔩 PISTON'!O56)</f>
        <v/>
      </c>
      <c r="H46" s="37">
        <f>IF('🔩 PISTON'!A56="","",'🔩 PISTON'!P56)</f>
        <v/>
      </c>
      <c r="I46" s="37">
        <f>IF('🔩 PISTON'!A56="","",'🔩 PISTON'!Q56)</f>
        <v/>
      </c>
      <c r="J46">
        <f>IF('🔩 PISTON'!A56="","",'🔩 PISTON'!D56)</f>
        <v/>
      </c>
      <c r="L46">
        <f>N(L45)+IF(AND('🔎 TRA CỨU NHANH'!$C$2&lt;&gt;"",OR(ISNUMBER(SEARCH('🔎 TRA CỨU NHANH'!$C$2,$A46)),ISNUMBER(SEARCH('🔎 TRA CỨU NHANH'!$C$2,$B46)))),1,0)</f>
        <v/>
      </c>
      <c r="M46">
        <f>IF(L46&gt;N(L45),L46,"")</f>
        <v/>
      </c>
      <c r="N46">
        <f>N(N45)+IF(AND('💰 BÁO GIÁ'!$C$27&lt;&gt;"",OR(ISNUMBER(SEARCH('💰 BÁO GIÁ'!$C$27,$A46)),ISNUMBER(SEARCH('💰 BÁO GIÁ'!$C$27,$B46)))),1,0)</f>
        <v/>
      </c>
      <c r="O46">
        <f>IF(N46&gt;N(N45),N46,"")</f>
        <v/>
      </c>
    </row>
    <row r="47">
      <c r="A47">
        <f>IF('🔩 PISTON'!A57="","",'🔩 PISTON'!A57)</f>
        <v/>
      </c>
      <c r="B47">
        <f>IF('🔩 PISTON'!A57="","","Piston "&amp;'🔩 PISTON'!U57)</f>
        <v/>
      </c>
      <c r="C47">
        <f>IF('🔩 PISTON'!A57="","","Piston")</f>
        <v/>
      </c>
      <c r="D47">
        <f>IF('🔩 PISTON'!A57="","",'🔩 PISTON'!L57)</f>
        <v/>
      </c>
      <c r="E47" s="37">
        <f>IF('🔩 PISTON'!A57="","",'🔩 PISTON'!M57)</f>
        <v/>
      </c>
      <c r="F47" s="37">
        <f>IF('🔩 PISTON'!A57="","",'🔩 PISTON'!N57)</f>
        <v/>
      </c>
      <c r="G47" s="37">
        <f>IF('🔩 PISTON'!A57="","",'🔩 PISTON'!O57)</f>
        <v/>
      </c>
      <c r="H47" s="37">
        <f>IF('🔩 PISTON'!A57="","",'🔩 PISTON'!P57)</f>
        <v/>
      </c>
      <c r="I47" s="37">
        <f>IF('🔩 PISTON'!A57="","",'🔩 PISTON'!Q57)</f>
        <v/>
      </c>
      <c r="J47">
        <f>IF('🔩 PISTON'!A57="","",'🔩 PISTON'!D57)</f>
        <v/>
      </c>
      <c r="L47">
        <f>N(L46)+IF(AND('🔎 TRA CỨU NHANH'!$C$2&lt;&gt;"",OR(ISNUMBER(SEARCH('🔎 TRA CỨU NHANH'!$C$2,$A47)),ISNUMBER(SEARCH('🔎 TRA CỨU NHANH'!$C$2,$B47)))),1,0)</f>
        <v/>
      </c>
      <c r="M47">
        <f>IF(L47&gt;N(L46),L47,"")</f>
        <v/>
      </c>
      <c r="N47">
        <f>N(N46)+IF(AND('💰 BÁO GIÁ'!$C$27&lt;&gt;"",OR(ISNUMBER(SEARCH('💰 BÁO GIÁ'!$C$27,$A47)),ISNUMBER(SEARCH('💰 BÁO GIÁ'!$C$27,$B47)))),1,0)</f>
        <v/>
      </c>
      <c r="O47">
        <f>IF(N47&gt;N(N46),N47,"")</f>
        <v/>
      </c>
    </row>
    <row r="48">
      <c r="A48">
        <f>IF('🔩 PISTON'!A59="","",'🔩 PISTON'!A59)</f>
        <v/>
      </c>
      <c r="B48">
        <f>IF('🔩 PISTON'!A59="","","Piston "&amp;'🔩 PISTON'!U59)</f>
        <v/>
      </c>
      <c r="C48">
        <f>IF('🔩 PISTON'!A59="","","Piston")</f>
        <v/>
      </c>
      <c r="D48">
        <f>IF('🔩 PISTON'!A59="","",'🔩 PISTON'!L59)</f>
        <v/>
      </c>
      <c r="E48" s="37">
        <f>IF('🔩 PISTON'!A59="","",'🔩 PISTON'!M59)</f>
        <v/>
      </c>
      <c r="F48" s="37">
        <f>IF('🔩 PISTON'!A59="","",'🔩 PISTON'!N59)</f>
        <v/>
      </c>
      <c r="G48" s="37">
        <f>IF('🔩 PISTON'!A59="","",'🔩 PISTON'!O59)</f>
        <v/>
      </c>
      <c r="H48" s="37">
        <f>IF('🔩 PISTON'!A59="","",'🔩 PISTON'!P59)</f>
        <v/>
      </c>
      <c r="I48" s="37">
        <f>IF('🔩 PISTON'!A59="","",'🔩 PISTON'!Q59)</f>
        <v/>
      </c>
      <c r="J48">
        <f>IF('🔩 PISTON'!A59="","",'🔩 PISTON'!D59)</f>
        <v/>
      </c>
      <c r="L48">
        <f>N(L47)+IF(AND('🔎 TRA CỨU NHANH'!$C$2&lt;&gt;"",OR(ISNUMBER(SEARCH('🔎 TRA CỨU NHANH'!$C$2,$A48)),ISNUMBER(SEARCH('🔎 TRA CỨU NHANH'!$C$2,$B48)))),1,0)</f>
        <v/>
      </c>
      <c r="M48">
        <f>IF(L48&gt;N(L47),L48,"")</f>
        <v/>
      </c>
      <c r="N48">
        <f>N(N47)+IF(AND('💰 BÁO GIÁ'!$C$27&lt;&gt;"",OR(ISNUMBER(SEARCH('💰 BÁO GIÁ'!$C$27,$A48)),ISNUMBER(SEARCH('💰 BÁO GIÁ'!$C$27,$B48)))),1,0)</f>
        <v/>
      </c>
      <c r="O48">
        <f>IF(N48&gt;N(N47),N48,"")</f>
        <v/>
      </c>
    </row>
    <row r="49">
      <c r="A49">
        <f>IF('🔩 PISTON'!A61="","",'🔩 PISTON'!A61)</f>
        <v/>
      </c>
      <c r="B49">
        <f>IF('🔩 PISTON'!A61="","","Piston "&amp;'🔩 PISTON'!U61)</f>
        <v/>
      </c>
      <c r="C49">
        <f>IF('🔩 PISTON'!A61="","","Piston")</f>
        <v/>
      </c>
      <c r="D49">
        <f>IF('🔩 PISTON'!A61="","",'🔩 PISTON'!L61)</f>
        <v/>
      </c>
      <c r="E49" s="37">
        <f>IF('🔩 PISTON'!A61="","",'🔩 PISTON'!M61)</f>
        <v/>
      </c>
      <c r="F49" s="37">
        <f>IF('🔩 PISTON'!A61="","",'🔩 PISTON'!N61)</f>
        <v/>
      </c>
      <c r="G49" s="37">
        <f>IF('🔩 PISTON'!A61="","",'🔩 PISTON'!O61)</f>
        <v/>
      </c>
      <c r="H49" s="37">
        <f>IF('🔩 PISTON'!A61="","",'🔩 PISTON'!P61)</f>
        <v/>
      </c>
      <c r="I49" s="37">
        <f>IF('🔩 PISTON'!A61="","",'🔩 PISTON'!Q61)</f>
        <v/>
      </c>
      <c r="J49">
        <f>IF('🔩 PISTON'!A61="","",'🔩 PISTON'!D61)</f>
        <v/>
      </c>
      <c r="L49">
        <f>N(L48)+IF(AND('🔎 TRA CỨU NHANH'!$C$2&lt;&gt;"",OR(ISNUMBER(SEARCH('🔎 TRA CỨU NHANH'!$C$2,$A49)),ISNUMBER(SEARCH('🔎 TRA CỨU NHANH'!$C$2,$B49)))),1,0)</f>
        <v/>
      </c>
      <c r="M49">
        <f>IF(L49&gt;N(L48),L49,"")</f>
        <v/>
      </c>
      <c r="N49">
        <f>N(N48)+IF(AND('💰 BÁO GIÁ'!$C$27&lt;&gt;"",OR(ISNUMBER(SEARCH('💰 BÁO GIÁ'!$C$27,$A49)),ISNUMBER(SEARCH('💰 BÁO GIÁ'!$C$27,$B49)))),1,0)</f>
        <v/>
      </c>
      <c r="O49">
        <f>IF(N49&gt;N(N48),N49,"")</f>
        <v/>
      </c>
    </row>
    <row r="50">
      <c r="A50">
        <f>IF('🔩 PISTON'!A63="","",'🔩 PISTON'!A63)</f>
        <v/>
      </c>
      <c r="B50">
        <f>IF('🔩 PISTON'!A63="","","Piston "&amp;'🔩 PISTON'!U63)</f>
        <v/>
      </c>
      <c r="C50">
        <f>IF('🔩 PISTON'!A63="","","Piston")</f>
        <v/>
      </c>
      <c r="D50">
        <f>IF('🔩 PISTON'!A63="","",'🔩 PISTON'!L63)</f>
        <v/>
      </c>
      <c r="E50">
        <f>IF('🔩 PISTON'!A63="","",'🔩 PISTON'!M63)</f>
        <v/>
      </c>
      <c r="F50">
        <f>IF('🔩 PISTON'!A63="","",'🔩 PISTON'!N63)</f>
        <v/>
      </c>
      <c r="G50">
        <f>IF('🔩 PISTON'!A63="","",'🔩 PISTON'!O63)</f>
        <v/>
      </c>
      <c r="H50">
        <f>IF('🔩 PISTON'!A63="","",'🔩 PISTON'!P63)</f>
        <v/>
      </c>
      <c r="I50">
        <f>IF('🔩 PISTON'!A63="","",'🔩 PISTON'!Q63)</f>
        <v/>
      </c>
      <c r="J50">
        <f>IF('🔩 PISTON'!A63="","",'🔩 PISTON'!D63)</f>
        <v/>
      </c>
      <c r="L50">
        <f>N(L49)+IF(AND('🔎 TRA CỨU NHANH'!$C$2&lt;&gt;"",OR(ISNUMBER(SEARCH('🔎 TRA CỨU NHANH'!$C$2,$A50)),ISNUMBER(SEARCH('🔎 TRA CỨU NHANH'!$C$2,$B50)))),1,0)</f>
        <v/>
      </c>
      <c r="M50">
        <f>IF(L50&gt;N(L49),L50,"")</f>
        <v/>
      </c>
      <c r="N50">
        <f>N(N49)+IF(AND('💰 BÁO GIÁ'!$C$27&lt;&gt;"",OR(ISNUMBER(SEARCH('💰 BÁO GIÁ'!$C$27,$A50)),ISNUMBER(SEARCH('💰 BÁO GIÁ'!$C$27,$B50)))),1,0)</f>
        <v/>
      </c>
      <c r="O50">
        <f>IF(N50&gt;N(N49),N50,"")</f>
        <v/>
      </c>
    </row>
    <row r="51">
      <c r="A51">
        <f>IF('🔩 PISTON'!A64="","",'🔩 PISTON'!A64)</f>
        <v/>
      </c>
      <c r="B51">
        <f>IF('🔩 PISTON'!A64="","","Piston "&amp;'🔩 PISTON'!U64)</f>
        <v/>
      </c>
      <c r="C51">
        <f>IF('🔩 PISTON'!A64="","","Piston")</f>
        <v/>
      </c>
      <c r="D51">
        <f>IF('🔩 PISTON'!A64="","",'🔩 PISTON'!L64)</f>
        <v/>
      </c>
      <c r="E51">
        <f>IF('🔩 PISTON'!A64="","",'🔩 PISTON'!M64)</f>
        <v/>
      </c>
      <c r="F51">
        <f>IF('🔩 PISTON'!A64="","",'🔩 PISTON'!N64)</f>
        <v/>
      </c>
      <c r="G51">
        <f>IF('🔩 PISTON'!A64="","",'🔩 PISTON'!O64)</f>
        <v/>
      </c>
      <c r="H51">
        <f>IF('🔩 PISTON'!A64="","",'🔩 PISTON'!P64)</f>
        <v/>
      </c>
      <c r="I51">
        <f>IF('🔩 PISTON'!A64="","",'🔩 PISTON'!Q64)</f>
        <v/>
      </c>
      <c r="J51">
        <f>IF('🔩 PISTON'!A64="","",'🔩 PISTON'!D64)</f>
        <v/>
      </c>
      <c r="L51">
        <f>N(L50)+IF(AND('🔎 TRA CỨU NHANH'!$C$2&lt;&gt;"",OR(ISNUMBER(SEARCH('🔎 TRA CỨU NHANH'!$C$2,$A51)),ISNUMBER(SEARCH('🔎 TRA CỨU NHANH'!$C$2,$B51)))),1,0)</f>
        <v/>
      </c>
      <c r="M51">
        <f>IF(L51&gt;N(L50),L51,"")</f>
        <v/>
      </c>
      <c r="N51">
        <f>N(N50)+IF(AND('💰 BÁO GIÁ'!$C$27&lt;&gt;"",OR(ISNUMBER(SEARCH('💰 BÁO GIÁ'!$C$27,$A51)),ISNUMBER(SEARCH('💰 BÁO GIÁ'!$C$27,$B51)))),1,0)</f>
        <v/>
      </c>
      <c r="O51">
        <f>IF(N51&gt;N(N50),N51,"")</f>
        <v/>
      </c>
    </row>
    <row r="52">
      <c r="A52">
        <f>IF('🔩 PISTON'!A65="","",'🔩 PISTON'!A65)</f>
        <v/>
      </c>
      <c r="B52">
        <f>IF('🔩 PISTON'!A65="","","Piston "&amp;'🔩 PISTON'!U65)</f>
        <v/>
      </c>
      <c r="C52">
        <f>IF('🔩 PISTON'!A65="","","Piston")</f>
        <v/>
      </c>
      <c r="D52">
        <f>IF('🔩 PISTON'!A65="","",'🔩 PISTON'!L65)</f>
        <v/>
      </c>
      <c r="E52" s="37">
        <f>IF('🔩 PISTON'!A65="","",'🔩 PISTON'!M65)</f>
        <v/>
      </c>
      <c r="F52" s="37">
        <f>IF('🔩 PISTON'!A65="","",'🔩 PISTON'!N65)</f>
        <v/>
      </c>
      <c r="G52" s="37">
        <f>IF('🔩 PISTON'!A65="","",'🔩 PISTON'!O65)</f>
        <v/>
      </c>
      <c r="H52" s="37">
        <f>IF('🔩 PISTON'!A65="","",'🔩 PISTON'!P65)</f>
        <v/>
      </c>
      <c r="I52" s="37">
        <f>IF('🔩 PISTON'!A65="","",'🔩 PISTON'!Q65)</f>
        <v/>
      </c>
      <c r="J52">
        <f>IF('🔩 PISTON'!A65="","",'🔩 PISTON'!D65)</f>
        <v/>
      </c>
      <c r="L52">
        <f>N(L51)+IF(AND('🔎 TRA CỨU NHANH'!$C$2&lt;&gt;"",OR(ISNUMBER(SEARCH('🔎 TRA CỨU NHANH'!$C$2,$A52)),ISNUMBER(SEARCH('🔎 TRA CỨU NHANH'!$C$2,$B52)))),1,0)</f>
        <v/>
      </c>
      <c r="M52">
        <f>IF(L52&gt;N(L51),L52,"")</f>
        <v/>
      </c>
      <c r="N52">
        <f>N(N51)+IF(AND('💰 BÁO GIÁ'!$C$27&lt;&gt;"",OR(ISNUMBER(SEARCH('💰 BÁO GIÁ'!$C$27,$A52)),ISNUMBER(SEARCH('💰 BÁO GIÁ'!$C$27,$B52)))),1,0)</f>
        <v/>
      </c>
      <c r="O52">
        <f>IF(N52&gt;N(N51),N52,"")</f>
        <v/>
      </c>
    </row>
    <row r="53">
      <c r="A53">
        <f>IF('🔩 PISTON'!A67="","",'🔩 PISTON'!A67)</f>
        <v/>
      </c>
      <c r="B53">
        <f>IF('🔩 PISTON'!A67="","","Piston "&amp;'🔩 PISTON'!U67)</f>
        <v/>
      </c>
      <c r="C53">
        <f>IF('🔩 PISTON'!A67="","","Piston")</f>
        <v/>
      </c>
      <c r="D53">
        <f>IF('🔩 PISTON'!A67="","",'🔩 PISTON'!L67)</f>
        <v/>
      </c>
      <c r="E53">
        <f>IF('🔩 PISTON'!A67="","",'🔩 PISTON'!M67)</f>
        <v/>
      </c>
      <c r="F53">
        <f>IF('🔩 PISTON'!A67="","",'🔩 PISTON'!N67)</f>
        <v/>
      </c>
      <c r="G53">
        <f>IF('🔩 PISTON'!A67="","",'🔩 PISTON'!O67)</f>
        <v/>
      </c>
      <c r="H53">
        <f>IF('🔩 PISTON'!A67="","",'🔩 PISTON'!P67)</f>
        <v/>
      </c>
      <c r="I53">
        <f>IF('🔩 PISTON'!A67="","",'🔩 PISTON'!Q67)</f>
        <v/>
      </c>
      <c r="J53">
        <f>IF('🔩 PISTON'!A67="","",'🔩 PISTON'!D67)</f>
        <v/>
      </c>
      <c r="L53">
        <f>N(L52)+IF(AND('🔎 TRA CỨU NHANH'!$C$2&lt;&gt;"",OR(ISNUMBER(SEARCH('🔎 TRA CỨU NHANH'!$C$2,$A53)),ISNUMBER(SEARCH('🔎 TRA CỨU NHANH'!$C$2,$B53)))),1,0)</f>
        <v/>
      </c>
      <c r="M53">
        <f>IF(L53&gt;N(L52),L53,"")</f>
        <v/>
      </c>
      <c r="N53">
        <f>N(N52)+IF(AND('💰 BÁO GIÁ'!$C$27&lt;&gt;"",OR(ISNUMBER(SEARCH('💰 BÁO GIÁ'!$C$27,$A53)),ISNUMBER(SEARCH('💰 BÁO GIÁ'!$C$27,$B53)))),1,0)</f>
        <v/>
      </c>
      <c r="O53">
        <f>IF(N53&gt;N(N52),N53,"")</f>
        <v/>
      </c>
    </row>
    <row r="54">
      <c r="A54">
        <f>IF('🔩 PISTON'!A68="","",'🔩 PISTON'!A68)</f>
        <v/>
      </c>
      <c r="B54">
        <f>IF('🔩 PISTON'!A68="","","Piston "&amp;'🔩 PISTON'!U68)</f>
        <v/>
      </c>
      <c r="C54">
        <f>IF('🔩 PISTON'!A68="","","Piston")</f>
        <v/>
      </c>
      <c r="D54">
        <f>IF('🔩 PISTON'!A68="","",'🔩 PISTON'!L68)</f>
        <v/>
      </c>
      <c r="E54" s="37">
        <f>IF('🔩 PISTON'!A68="","",'🔩 PISTON'!M68)</f>
        <v/>
      </c>
      <c r="F54" s="37">
        <f>IF('🔩 PISTON'!A68="","",'🔩 PISTON'!N68)</f>
        <v/>
      </c>
      <c r="G54" s="37">
        <f>IF('🔩 PISTON'!A68="","",'🔩 PISTON'!O68)</f>
        <v/>
      </c>
      <c r="H54" s="37">
        <f>IF('🔩 PISTON'!A68="","",'🔩 PISTON'!P68)</f>
        <v/>
      </c>
      <c r="I54" s="37">
        <f>IF('🔩 PISTON'!A68="","",'🔩 PISTON'!Q68)</f>
        <v/>
      </c>
      <c r="J54">
        <f>IF('🔩 PISTON'!A68="","",'🔩 PISTON'!D68)</f>
        <v/>
      </c>
      <c r="L54">
        <f>N(L53)+IF(AND('🔎 TRA CỨU NHANH'!$C$2&lt;&gt;"",OR(ISNUMBER(SEARCH('🔎 TRA CỨU NHANH'!$C$2,$A54)),ISNUMBER(SEARCH('🔎 TRA CỨU NHANH'!$C$2,$B54)))),1,0)</f>
        <v/>
      </c>
      <c r="M54">
        <f>IF(L54&gt;N(L53),L54,"")</f>
        <v/>
      </c>
      <c r="N54">
        <f>N(N53)+IF(AND('💰 BÁO GIÁ'!$C$27&lt;&gt;"",OR(ISNUMBER(SEARCH('💰 BÁO GIÁ'!$C$27,$A54)),ISNUMBER(SEARCH('💰 BÁO GIÁ'!$C$27,$B54)))),1,0)</f>
        <v/>
      </c>
      <c r="O54">
        <f>IF(N54&gt;N(N53),N54,"")</f>
        <v/>
      </c>
    </row>
    <row r="55">
      <c r="A55">
        <f>IF('🔩 PISTON'!A69="","",'🔩 PISTON'!A69)</f>
        <v/>
      </c>
      <c r="B55">
        <f>IF('🔩 PISTON'!A69="","","Piston "&amp;'🔩 PISTON'!U69)</f>
        <v/>
      </c>
      <c r="C55">
        <f>IF('🔩 PISTON'!A69="","","Piston")</f>
        <v/>
      </c>
      <c r="D55">
        <f>IF('🔩 PISTON'!A69="","",'🔩 PISTON'!L69)</f>
        <v/>
      </c>
      <c r="E55">
        <f>IF('🔩 PISTON'!A69="","",'🔩 PISTON'!M69)</f>
        <v/>
      </c>
      <c r="F55">
        <f>IF('🔩 PISTON'!A69="","",'🔩 PISTON'!N69)</f>
        <v/>
      </c>
      <c r="G55">
        <f>IF('🔩 PISTON'!A69="","",'🔩 PISTON'!O69)</f>
        <v/>
      </c>
      <c r="H55">
        <f>IF('🔩 PISTON'!A69="","",'🔩 PISTON'!P69)</f>
        <v/>
      </c>
      <c r="I55">
        <f>IF('🔩 PISTON'!A69="","",'🔩 PISTON'!Q69)</f>
        <v/>
      </c>
      <c r="J55">
        <f>IF('🔩 PISTON'!A69="","",'🔩 PISTON'!D69)</f>
        <v/>
      </c>
      <c r="L55">
        <f>N(L54)+IF(AND('🔎 TRA CỨU NHANH'!$C$2&lt;&gt;"",OR(ISNUMBER(SEARCH('🔎 TRA CỨU NHANH'!$C$2,$A55)),ISNUMBER(SEARCH('🔎 TRA CỨU NHANH'!$C$2,$B55)))),1,0)</f>
        <v/>
      </c>
      <c r="M55">
        <f>IF(L55&gt;N(L54),L55,"")</f>
        <v/>
      </c>
      <c r="N55">
        <f>N(N54)+IF(AND('💰 BÁO GIÁ'!$C$27&lt;&gt;"",OR(ISNUMBER(SEARCH('💰 BÁO GIÁ'!$C$27,$A55)),ISNUMBER(SEARCH('💰 BÁO GIÁ'!$C$27,$B55)))),1,0)</f>
        <v/>
      </c>
      <c r="O55">
        <f>IF(N55&gt;N(N54),N55,"")</f>
        <v/>
      </c>
    </row>
    <row r="56">
      <c r="A56">
        <f>IF('🔩 PISTON'!A70="","",'🔩 PISTON'!A70)</f>
        <v/>
      </c>
      <c r="B56">
        <f>IF('🔩 PISTON'!A70="","","Piston "&amp;'🔩 PISTON'!U70)</f>
        <v/>
      </c>
      <c r="C56">
        <f>IF('🔩 PISTON'!A70="","","Piston")</f>
        <v/>
      </c>
      <c r="D56">
        <f>IF('🔩 PISTON'!A70="","",'🔩 PISTON'!L70)</f>
        <v/>
      </c>
      <c r="E56" s="37">
        <f>IF('🔩 PISTON'!A70="","",'🔩 PISTON'!M70)</f>
        <v/>
      </c>
      <c r="F56" s="37">
        <f>IF('🔩 PISTON'!A70="","",'🔩 PISTON'!N70)</f>
        <v/>
      </c>
      <c r="G56" s="37">
        <f>IF('🔩 PISTON'!A70="","",'🔩 PISTON'!O70)</f>
        <v/>
      </c>
      <c r="H56" s="37">
        <f>IF('🔩 PISTON'!A70="","",'🔩 PISTON'!P70)</f>
        <v/>
      </c>
      <c r="I56" s="37">
        <f>IF('🔩 PISTON'!A70="","",'🔩 PISTON'!Q70)</f>
        <v/>
      </c>
      <c r="J56">
        <f>IF('🔩 PISTON'!A70="","",'🔩 PISTON'!D70)</f>
        <v/>
      </c>
      <c r="L56">
        <f>N(L55)+IF(AND('🔎 TRA CỨU NHANH'!$C$2&lt;&gt;"",OR(ISNUMBER(SEARCH('🔎 TRA CỨU NHANH'!$C$2,$A56)),ISNUMBER(SEARCH('🔎 TRA CỨU NHANH'!$C$2,$B56)))),1,0)</f>
        <v/>
      </c>
      <c r="M56">
        <f>IF(L56&gt;N(L55),L56,"")</f>
        <v/>
      </c>
      <c r="N56">
        <f>N(N55)+IF(AND('💰 BÁO GIÁ'!$C$27&lt;&gt;"",OR(ISNUMBER(SEARCH('💰 BÁO GIÁ'!$C$27,$A56)),ISNUMBER(SEARCH('💰 BÁO GIÁ'!$C$27,$B56)))),1,0)</f>
        <v/>
      </c>
      <c r="O56">
        <f>IF(N56&gt;N(N55),N56,"")</f>
        <v/>
      </c>
    </row>
    <row r="57">
      <c r="A57">
        <f>IF('🔩 PISTON'!A71="","",'🔩 PISTON'!A71)</f>
        <v/>
      </c>
      <c r="B57">
        <f>IF('🔩 PISTON'!A71="","","Piston "&amp;'🔩 PISTON'!U71)</f>
        <v/>
      </c>
      <c r="C57">
        <f>IF('🔩 PISTON'!A71="","","Piston")</f>
        <v/>
      </c>
      <c r="D57">
        <f>IF('🔩 PISTON'!A71="","",'🔩 PISTON'!L71)</f>
        <v/>
      </c>
      <c r="E57" s="37">
        <f>IF('🔩 PISTON'!A71="","",'🔩 PISTON'!M71)</f>
        <v/>
      </c>
      <c r="F57" s="37">
        <f>IF('🔩 PISTON'!A71="","",'🔩 PISTON'!N71)</f>
        <v/>
      </c>
      <c r="G57" s="37">
        <f>IF('🔩 PISTON'!A71="","",'🔩 PISTON'!O71)</f>
        <v/>
      </c>
      <c r="H57" s="37">
        <f>IF('🔩 PISTON'!A71="","",'🔩 PISTON'!P71)</f>
        <v/>
      </c>
      <c r="I57" s="37">
        <f>IF('🔩 PISTON'!A71="","",'🔩 PISTON'!Q71)</f>
        <v/>
      </c>
      <c r="J57">
        <f>IF('🔩 PISTON'!A71="","",'🔩 PISTON'!D71)</f>
        <v/>
      </c>
      <c r="L57">
        <f>N(L56)+IF(AND('🔎 TRA CỨU NHANH'!$C$2&lt;&gt;"",OR(ISNUMBER(SEARCH('🔎 TRA CỨU NHANH'!$C$2,$A57)),ISNUMBER(SEARCH('🔎 TRA CỨU NHANH'!$C$2,$B57)))),1,0)</f>
        <v/>
      </c>
      <c r="M57">
        <f>IF(L57&gt;N(L56),L57,"")</f>
        <v/>
      </c>
      <c r="N57">
        <f>N(N56)+IF(AND('💰 BÁO GIÁ'!$C$27&lt;&gt;"",OR(ISNUMBER(SEARCH('💰 BÁO GIÁ'!$C$27,$A57)),ISNUMBER(SEARCH('💰 BÁO GIÁ'!$C$27,$B57)))),1,0)</f>
        <v/>
      </c>
      <c r="O57">
        <f>IF(N57&gt;N(N56),N57,"")</f>
        <v/>
      </c>
    </row>
    <row r="58">
      <c r="A58">
        <f>IF('🔩 PISTON'!A74="","",'🔩 PISTON'!A74)</f>
        <v/>
      </c>
      <c r="B58">
        <f>IF('🔩 PISTON'!A74="","","Piston "&amp;'🔩 PISTON'!U74)</f>
        <v/>
      </c>
      <c r="C58">
        <f>IF('🔩 PISTON'!A74="","","Piston")</f>
        <v/>
      </c>
      <c r="D58">
        <f>IF('🔩 PISTON'!A74="","",'🔩 PISTON'!L74)</f>
        <v/>
      </c>
      <c r="E58">
        <f>IF('🔩 PISTON'!A74="","",'🔩 PISTON'!M74)</f>
        <v/>
      </c>
      <c r="F58">
        <f>IF('🔩 PISTON'!A74="","",'🔩 PISTON'!N74)</f>
        <v/>
      </c>
      <c r="G58">
        <f>IF('🔩 PISTON'!A74="","",'🔩 PISTON'!O74)</f>
        <v/>
      </c>
      <c r="H58">
        <f>IF('🔩 PISTON'!A74="","",'🔩 PISTON'!P74)</f>
        <v/>
      </c>
      <c r="I58">
        <f>IF('🔩 PISTON'!A74="","",'🔩 PISTON'!Q74)</f>
        <v/>
      </c>
      <c r="J58">
        <f>IF('🔩 PISTON'!A74="","",'🔩 PISTON'!D74)</f>
        <v/>
      </c>
      <c r="L58">
        <f>N(L57)+IF(AND('🔎 TRA CỨU NHANH'!$C$2&lt;&gt;"",OR(ISNUMBER(SEARCH('🔎 TRA CỨU NHANH'!$C$2,$A58)),ISNUMBER(SEARCH('🔎 TRA CỨU NHANH'!$C$2,$B58)))),1,0)</f>
        <v/>
      </c>
      <c r="M58">
        <f>IF(L58&gt;N(L57),L58,"")</f>
        <v/>
      </c>
      <c r="N58">
        <f>N(N57)+IF(AND('💰 BÁO GIÁ'!$C$27&lt;&gt;"",OR(ISNUMBER(SEARCH('💰 BÁO GIÁ'!$C$27,$A58)),ISNUMBER(SEARCH('💰 BÁO GIÁ'!$C$27,$B58)))),1,0)</f>
        <v/>
      </c>
      <c r="O58">
        <f>IF(N58&gt;N(N57),N58,"")</f>
        <v/>
      </c>
    </row>
    <row r="59">
      <c r="A59">
        <f>IF('🔩 PISTON'!A75="","",'🔩 PISTON'!A75)</f>
        <v/>
      </c>
      <c r="B59">
        <f>IF('🔩 PISTON'!A75="","","Piston "&amp;'🔩 PISTON'!U75)</f>
        <v/>
      </c>
      <c r="C59">
        <f>IF('🔩 PISTON'!A75="","","Piston")</f>
        <v/>
      </c>
      <c r="D59">
        <f>IF('🔩 PISTON'!A75="","",'🔩 PISTON'!L75)</f>
        <v/>
      </c>
      <c r="E59" s="37">
        <f>IF('🔩 PISTON'!A75="","",'🔩 PISTON'!M75)</f>
        <v/>
      </c>
      <c r="F59" s="37">
        <f>IF('🔩 PISTON'!A75="","",'🔩 PISTON'!N75)</f>
        <v/>
      </c>
      <c r="G59" s="37">
        <f>IF('🔩 PISTON'!A75="","",'🔩 PISTON'!O75)</f>
        <v/>
      </c>
      <c r="H59" s="37">
        <f>IF('🔩 PISTON'!A75="","",'🔩 PISTON'!P75)</f>
        <v/>
      </c>
      <c r="I59" s="37">
        <f>IF('🔩 PISTON'!A75="","",'🔩 PISTON'!Q75)</f>
        <v/>
      </c>
      <c r="J59">
        <f>IF('🔩 PISTON'!A75="","",'🔩 PISTON'!D75)</f>
        <v/>
      </c>
      <c r="L59">
        <f>N(L58)+IF(AND('🔎 TRA CỨU NHANH'!$C$2&lt;&gt;"",OR(ISNUMBER(SEARCH('🔎 TRA CỨU NHANH'!$C$2,$A59)),ISNUMBER(SEARCH('🔎 TRA CỨU NHANH'!$C$2,$B59)))),1,0)</f>
        <v/>
      </c>
      <c r="M59">
        <f>IF(L59&gt;N(L58),L59,"")</f>
        <v/>
      </c>
      <c r="N59">
        <f>N(N58)+IF(AND('💰 BÁO GIÁ'!$C$27&lt;&gt;"",OR(ISNUMBER(SEARCH('💰 BÁO GIÁ'!$C$27,$A59)),ISNUMBER(SEARCH('💰 BÁO GIÁ'!$C$27,$B59)))),1,0)</f>
        <v/>
      </c>
      <c r="O59">
        <f>IF(N59&gt;N(N58),N59,"")</f>
        <v/>
      </c>
    </row>
    <row r="60">
      <c r="A60">
        <f>IF('🔩 PISTON'!A77="","",'🔩 PISTON'!A77)</f>
        <v/>
      </c>
      <c r="B60">
        <f>IF('🔩 PISTON'!A77="","","Piston "&amp;'🔩 PISTON'!U77)</f>
        <v/>
      </c>
      <c r="C60">
        <f>IF('🔩 PISTON'!A77="","","Piston")</f>
        <v/>
      </c>
      <c r="D60">
        <f>IF('🔩 PISTON'!A77="","",'🔩 PISTON'!L77)</f>
        <v/>
      </c>
      <c r="E60" s="37">
        <f>IF('🔩 PISTON'!A77="","",'🔩 PISTON'!M77)</f>
        <v/>
      </c>
      <c r="F60" s="37">
        <f>IF('🔩 PISTON'!A77="","",'🔩 PISTON'!N77)</f>
        <v/>
      </c>
      <c r="G60" s="37">
        <f>IF('🔩 PISTON'!A77="","",'🔩 PISTON'!O77)</f>
        <v/>
      </c>
      <c r="H60" s="37">
        <f>IF('🔩 PISTON'!A77="","",'🔩 PISTON'!P77)</f>
        <v/>
      </c>
      <c r="I60" s="37">
        <f>IF('🔩 PISTON'!A77="","",'🔩 PISTON'!Q77)</f>
        <v/>
      </c>
      <c r="J60">
        <f>IF('🔩 PISTON'!A77="","",'🔩 PISTON'!D77)</f>
        <v/>
      </c>
      <c r="L60">
        <f>N(L59)+IF(AND('🔎 TRA CỨU NHANH'!$C$2&lt;&gt;"",OR(ISNUMBER(SEARCH('🔎 TRA CỨU NHANH'!$C$2,$A60)),ISNUMBER(SEARCH('🔎 TRA CỨU NHANH'!$C$2,$B60)))),1,0)</f>
        <v/>
      </c>
      <c r="M60">
        <f>IF(L60&gt;N(L59),L60,"")</f>
        <v/>
      </c>
      <c r="N60">
        <f>N(N59)+IF(AND('💰 BÁO GIÁ'!$C$27&lt;&gt;"",OR(ISNUMBER(SEARCH('💰 BÁO GIÁ'!$C$27,$A60)),ISNUMBER(SEARCH('💰 BÁO GIÁ'!$C$27,$B60)))),1,0)</f>
        <v/>
      </c>
      <c r="O60">
        <f>IF(N60&gt;N(N59),N60,"")</f>
        <v/>
      </c>
    </row>
    <row r="61">
      <c r="A61">
        <f>IF('🔩 PISTON'!A78="","",'🔩 PISTON'!A78)</f>
        <v/>
      </c>
      <c r="B61">
        <f>IF('🔩 PISTON'!A78="","","Piston "&amp;'🔩 PISTON'!U78)</f>
        <v/>
      </c>
      <c r="C61">
        <f>IF('🔩 PISTON'!A78="","","Piston")</f>
        <v/>
      </c>
      <c r="D61">
        <f>IF('🔩 PISTON'!A78="","",'🔩 PISTON'!L78)</f>
        <v/>
      </c>
      <c r="E61">
        <f>IF('🔩 PISTON'!A78="","",'🔩 PISTON'!M78)</f>
        <v/>
      </c>
      <c r="F61">
        <f>IF('🔩 PISTON'!A78="","",'🔩 PISTON'!N78)</f>
        <v/>
      </c>
      <c r="G61">
        <f>IF('🔩 PISTON'!A78="","",'🔩 PISTON'!O78)</f>
        <v/>
      </c>
      <c r="H61">
        <f>IF('🔩 PISTON'!A78="","",'🔩 PISTON'!P78)</f>
        <v/>
      </c>
      <c r="I61">
        <f>IF('🔩 PISTON'!A78="","",'🔩 PISTON'!Q78)</f>
        <v/>
      </c>
      <c r="J61">
        <f>IF('🔩 PISTON'!A78="","",'🔩 PISTON'!D78)</f>
        <v/>
      </c>
      <c r="L61">
        <f>N(L60)+IF(AND('🔎 TRA CỨU NHANH'!$C$2&lt;&gt;"",OR(ISNUMBER(SEARCH('🔎 TRA CỨU NHANH'!$C$2,$A61)),ISNUMBER(SEARCH('🔎 TRA CỨU NHANH'!$C$2,$B61)))),1,0)</f>
        <v/>
      </c>
      <c r="M61">
        <f>IF(L61&gt;N(L60),L61,"")</f>
        <v/>
      </c>
      <c r="N61">
        <f>N(N60)+IF(AND('💰 BÁO GIÁ'!$C$27&lt;&gt;"",OR(ISNUMBER(SEARCH('💰 BÁO GIÁ'!$C$27,$A61)),ISNUMBER(SEARCH('💰 BÁO GIÁ'!$C$27,$B61)))),1,0)</f>
        <v/>
      </c>
      <c r="O61">
        <f>IF(N61&gt;N(N60),N61,"")</f>
        <v/>
      </c>
    </row>
    <row r="62">
      <c r="A62">
        <f>IF('🔩 PISTON'!A79="","",'🔩 PISTON'!A79)</f>
        <v/>
      </c>
      <c r="B62">
        <f>IF('🔩 PISTON'!A79="","","Piston "&amp;'🔩 PISTON'!U79)</f>
        <v/>
      </c>
      <c r="C62">
        <f>IF('🔩 PISTON'!A79="","","Piston")</f>
        <v/>
      </c>
      <c r="D62">
        <f>IF('🔩 PISTON'!A79="","",'🔩 PISTON'!L79)</f>
        <v/>
      </c>
      <c r="E62">
        <f>IF('🔩 PISTON'!A79="","",'🔩 PISTON'!M79)</f>
        <v/>
      </c>
      <c r="F62">
        <f>IF('🔩 PISTON'!A79="","",'🔩 PISTON'!N79)</f>
        <v/>
      </c>
      <c r="G62">
        <f>IF('🔩 PISTON'!A79="","",'🔩 PISTON'!O79)</f>
        <v/>
      </c>
      <c r="H62">
        <f>IF('🔩 PISTON'!A79="","",'🔩 PISTON'!P79)</f>
        <v/>
      </c>
      <c r="I62">
        <f>IF('🔩 PISTON'!A79="","",'🔩 PISTON'!Q79)</f>
        <v/>
      </c>
      <c r="J62">
        <f>IF('🔩 PISTON'!A79="","",'🔩 PISTON'!D79)</f>
        <v/>
      </c>
      <c r="L62">
        <f>N(L61)+IF(AND('🔎 TRA CỨU NHANH'!$C$2&lt;&gt;"",OR(ISNUMBER(SEARCH('🔎 TRA CỨU NHANH'!$C$2,$A62)),ISNUMBER(SEARCH('🔎 TRA CỨU NHANH'!$C$2,$B62)))),1,0)</f>
        <v/>
      </c>
      <c r="M62">
        <f>IF(L62&gt;N(L61),L62,"")</f>
        <v/>
      </c>
      <c r="N62">
        <f>N(N61)+IF(AND('💰 BÁO GIÁ'!$C$27&lt;&gt;"",OR(ISNUMBER(SEARCH('💰 BÁO GIÁ'!$C$27,$A62)),ISNUMBER(SEARCH('💰 BÁO GIÁ'!$C$27,$B62)))),1,0)</f>
        <v/>
      </c>
      <c r="O62">
        <f>IF(N62&gt;N(N61),N62,"")</f>
        <v/>
      </c>
    </row>
    <row r="63">
      <c r="A63">
        <f>IF('🔩 PISTON'!A80="","",'🔩 PISTON'!A80)</f>
        <v/>
      </c>
      <c r="B63">
        <f>IF('🔩 PISTON'!A80="","","Piston "&amp;'🔩 PISTON'!U80)</f>
        <v/>
      </c>
      <c r="C63">
        <f>IF('🔩 PISTON'!A80="","","Piston")</f>
        <v/>
      </c>
      <c r="D63">
        <f>IF('🔩 PISTON'!A80="","",'🔩 PISTON'!L80)</f>
        <v/>
      </c>
      <c r="E63">
        <f>IF('🔩 PISTON'!A80="","",'🔩 PISTON'!M80)</f>
        <v/>
      </c>
      <c r="F63">
        <f>IF('🔩 PISTON'!A80="","",'🔩 PISTON'!N80)</f>
        <v/>
      </c>
      <c r="G63">
        <f>IF('🔩 PISTON'!A80="","",'🔩 PISTON'!O80)</f>
        <v/>
      </c>
      <c r="H63">
        <f>IF('🔩 PISTON'!A80="","",'🔩 PISTON'!P80)</f>
        <v/>
      </c>
      <c r="I63">
        <f>IF('🔩 PISTON'!A80="","",'🔩 PISTON'!Q80)</f>
        <v/>
      </c>
      <c r="J63">
        <f>IF('🔩 PISTON'!A80="","",'🔩 PISTON'!D80)</f>
        <v/>
      </c>
      <c r="L63">
        <f>N(L62)+IF(AND('🔎 TRA CỨU NHANH'!$C$2&lt;&gt;"",OR(ISNUMBER(SEARCH('🔎 TRA CỨU NHANH'!$C$2,$A63)),ISNUMBER(SEARCH('🔎 TRA CỨU NHANH'!$C$2,$B63)))),1,0)</f>
        <v/>
      </c>
      <c r="M63">
        <f>IF(L63&gt;N(L62),L63,"")</f>
        <v/>
      </c>
      <c r="N63">
        <f>N(N62)+IF(AND('💰 BÁO GIÁ'!$C$27&lt;&gt;"",OR(ISNUMBER(SEARCH('💰 BÁO GIÁ'!$C$27,$A63)),ISNUMBER(SEARCH('💰 BÁO GIÁ'!$C$27,$B63)))),1,0)</f>
        <v/>
      </c>
      <c r="O63">
        <f>IF(N63&gt;N(N62),N63,"")</f>
        <v/>
      </c>
    </row>
    <row r="64">
      <c r="A64">
        <f>IF('🔩 PISTON'!A81="","",'🔩 PISTON'!A81)</f>
        <v/>
      </c>
      <c r="B64">
        <f>IF('🔩 PISTON'!A81="","","Piston "&amp;'🔩 PISTON'!U81)</f>
        <v/>
      </c>
      <c r="C64">
        <f>IF('🔩 PISTON'!A81="","","Piston")</f>
        <v/>
      </c>
      <c r="D64">
        <f>IF('🔩 PISTON'!A81="","",'🔩 PISTON'!L81)</f>
        <v/>
      </c>
      <c r="E64" s="37">
        <f>IF('🔩 PISTON'!A81="","",'🔩 PISTON'!M81)</f>
        <v/>
      </c>
      <c r="F64" s="37">
        <f>IF('🔩 PISTON'!A81="","",'🔩 PISTON'!N81)</f>
        <v/>
      </c>
      <c r="G64" s="37">
        <f>IF('🔩 PISTON'!A81="","",'🔩 PISTON'!O81)</f>
        <v/>
      </c>
      <c r="H64" s="37">
        <f>IF('🔩 PISTON'!A81="","",'🔩 PISTON'!P81)</f>
        <v/>
      </c>
      <c r="I64" s="37">
        <f>IF('🔩 PISTON'!A81="","",'🔩 PISTON'!Q81)</f>
        <v/>
      </c>
      <c r="J64">
        <f>IF('🔩 PISTON'!A81="","",'🔩 PISTON'!D81)</f>
        <v/>
      </c>
      <c r="L64">
        <f>N(L63)+IF(AND('🔎 TRA CỨU NHANH'!$C$2&lt;&gt;"",OR(ISNUMBER(SEARCH('🔎 TRA CỨU NHANH'!$C$2,$A64)),ISNUMBER(SEARCH('🔎 TRA CỨU NHANH'!$C$2,$B64)))),1,0)</f>
        <v/>
      </c>
      <c r="M64">
        <f>IF(L64&gt;N(L63),L64,"")</f>
        <v/>
      </c>
      <c r="N64">
        <f>N(N63)+IF(AND('💰 BÁO GIÁ'!$C$27&lt;&gt;"",OR(ISNUMBER(SEARCH('💰 BÁO GIÁ'!$C$27,$A64)),ISNUMBER(SEARCH('💰 BÁO GIÁ'!$C$27,$B64)))),1,0)</f>
        <v/>
      </c>
      <c r="O64">
        <f>IF(N64&gt;N(N63),N64,"")</f>
        <v/>
      </c>
    </row>
    <row r="65">
      <c r="A65">
        <f>IF('🔩 PISTON'!A82="","",'🔩 PISTON'!A82)</f>
        <v/>
      </c>
      <c r="B65">
        <f>IF('🔩 PISTON'!A82="","","Piston "&amp;'🔩 PISTON'!U82)</f>
        <v/>
      </c>
      <c r="C65">
        <f>IF('🔩 PISTON'!A82="","","Piston")</f>
        <v/>
      </c>
      <c r="D65">
        <f>IF('🔩 PISTON'!A82="","",'🔩 PISTON'!L82)</f>
        <v/>
      </c>
      <c r="E65">
        <f>IF('🔩 PISTON'!A82="","",'🔩 PISTON'!M82)</f>
        <v/>
      </c>
      <c r="F65">
        <f>IF('🔩 PISTON'!A82="","",'🔩 PISTON'!N82)</f>
        <v/>
      </c>
      <c r="G65">
        <f>IF('🔩 PISTON'!A82="","",'🔩 PISTON'!O82)</f>
        <v/>
      </c>
      <c r="H65">
        <f>IF('🔩 PISTON'!A82="","",'🔩 PISTON'!P82)</f>
        <v/>
      </c>
      <c r="I65">
        <f>IF('🔩 PISTON'!A82="","",'🔩 PISTON'!Q82)</f>
        <v/>
      </c>
      <c r="J65">
        <f>IF('🔩 PISTON'!A82="","",'🔩 PISTON'!D82)</f>
        <v/>
      </c>
      <c r="L65">
        <f>N(L64)+IF(AND('🔎 TRA CỨU NHANH'!$C$2&lt;&gt;"",OR(ISNUMBER(SEARCH('🔎 TRA CỨU NHANH'!$C$2,$A65)),ISNUMBER(SEARCH('🔎 TRA CỨU NHANH'!$C$2,$B65)))),1,0)</f>
        <v/>
      </c>
      <c r="M65">
        <f>IF(L65&gt;N(L64),L65,"")</f>
        <v/>
      </c>
      <c r="N65">
        <f>N(N64)+IF(AND('💰 BÁO GIÁ'!$C$27&lt;&gt;"",OR(ISNUMBER(SEARCH('💰 BÁO GIÁ'!$C$27,$A65)),ISNUMBER(SEARCH('💰 BÁO GIÁ'!$C$27,$B65)))),1,0)</f>
        <v/>
      </c>
      <c r="O65">
        <f>IF(N65&gt;N(N64),N65,"")</f>
        <v/>
      </c>
    </row>
    <row r="66">
      <c r="A66">
        <f>IF('🔩 PISTON'!A83="","",'🔩 PISTON'!A83)</f>
        <v/>
      </c>
      <c r="B66">
        <f>IF('🔩 PISTON'!A83="","","Piston "&amp;'🔩 PISTON'!U83)</f>
        <v/>
      </c>
      <c r="C66">
        <f>IF('🔩 PISTON'!A83="","","Piston")</f>
        <v/>
      </c>
      <c r="D66">
        <f>IF('🔩 PISTON'!A83="","",'🔩 PISTON'!L83)</f>
        <v/>
      </c>
      <c r="E66">
        <f>IF('🔩 PISTON'!A83="","",'🔩 PISTON'!M83)</f>
        <v/>
      </c>
      <c r="F66">
        <f>IF('🔩 PISTON'!A83="","",'🔩 PISTON'!N83)</f>
        <v/>
      </c>
      <c r="G66">
        <f>IF('🔩 PISTON'!A83="","",'🔩 PISTON'!O83)</f>
        <v/>
      </c>
      <c r="H66">
        <f>IF('🔩 PISTON'!A83="","",'🔩 PISTON'!P83)</f>
        <v/>
      </c>
      <c r="I66">
        <f>IF('🔩 PISTON'!A83="","",'🔩 PISTON'!Q83)</f>
        <v/>
      </c>
      <c r="J66">
        <f>IF('🔩 PISTON'!A83="","",'🔩 PISTON'!D83)</f>
        <v/>
      </c>
      <c r="L66">
        <f>N(L65)+IF(AND('🔎 TRA CỨU NHANH'!$C$2&lt;&gt;"",OR(ISNUMBER(SEARCH('🔎 TRA CỨU NHANH'!$C$2,$A66)),ISNUMBER(SEARCH('🔎 TRA CỨU NHANH'!$C$2,$B66)))),1,0)</f>
        <v/>
      </c>
      <c r="M66">
        <f>IF(L66&gt;N(L65),L66,"")</f>
        <v/>
      </c>
      <c r="N66">
        <f>N(N65)+IF(AND('💰 BÁO GIÁ'!$C$27&lt;&gt;"",OR(ISNUMBER(SEARCH('💰 BÁO GIÁ'!$C$27,$A66)),ISNUMBER(SEARCH('💰 BÁO GIÁ'!$C$27,$B66)))),1,0)</f>
        <v/>
      </c>
      <c r="O66">
        <f>IF(N66&gt;N(N65),N66,"")</f>
        <v/>
      </c>
    </row>
    <row r="67">
      <c r="A67">
        <f>IF('🔩 PISTON'!A84="","",'🔩 PISTON'!A84)</f>
        <v/>
      </c>
      <c r="B67">
        <f>IF('🔩 PISTON'!A84="","","Piston "&amp;'🔩 PISTON'!U84)</f>
        <v/>
      </c>
      <c r="C67">
        <f>IF('🔩 PISTON'!A84="","","Piston")</f>
        <v/>
      </c>
      <c r="D67">
        <f>IF('🔩 PISTON'!A84="","",'🔩 PISTON'!L84)</f>
        <v/>
      </c>
      <c r="E67" s="37">
        <f>IF('🔩 PISTON'!A84="","",'🔩 PISTON'!M84)</f>
        <v/>
      </c>
      <c r="F67" s="37">
        <f>IF('🔩 PISTON'!A84="","",'🔩 PISTON'!N84)</f>
        <v/>
      </c>
      <c r="G67" s="37">
        <f>IF('🔩 PISTON'!A84="","",'🔩 PISTON'!O84)</f>
        <v/>
      </c>
      <c r="H67" s="37">
        <f>IF('🔩 PISTON'!A84="","",'🔩 PISTON'!P84)</f>
        <v/>
      </c>
      <c r="I67" s="37">
        <f>IF('🔩 PISTON'!A84="","",'🔩 PISTON'!Q84)</f>
        <v/>
      </c>
      <c r="J67">
        <f>IF('🔩 PISTON'!A84="","",'🔩 PISTON'!D84)</f>
        <v/>
      </c>
      <c r="L67">
        <f>N(L66)+IF(AND('🔎 TRA CỨU NHANH'!$C$2&lt;&gt;"",OR(ISNUMBER(SEARCH('🔎 TRA CỨU NHANH'!$C$2,$A67)),ISNUMBER(SEARCH('🔎 TRA CỨU NHANH'!$C$2,$B67)))),1,0)</f>
        <v/>
      </c>
      <c r="M67">
        <f>IF(L67&gt;N(L66),L67,"")</f>
        <v/>
      </c>
      <c r="N67">
        <f>N(N66)+IF(AND('💰 BÁO GIÁ'!$C$27&lt;&gt;"",OR(ISNUMBER(SEARCH('💰 BÁO GIÁ'!$C$27,$A67)),ISNUMBER(SEARCH('💰 BÁO GIÁ'!$C$27,$B67)))),1,0)</f>
        <v/>
      </c>
      <c r="O67">
        <f>IF(N67&gt;N(N66),N67,"")</f>
        <v/>
      </c>
    </row>
    <row r="68">
      <c r="A68">
        <f>IF('🔩 PISTON'!A85="","",'🔩 PISTON'!A85)</f>
        <v/>
      </c>
      <c r="B68">
        <f>IF('🔩 PISTON'!A85="","","Piston "&amp;'🔩 PISTON'!U85)</f>
        <v/>
      </c>
      <c r="C68">
        <f>IF('🔩 PISTON'!A85="","","Piston")</f>
        <v/>
      </c>
      <c r="D68">
        <f>IF('🔩 PISTON'!A85="","",'🔩 PISTON'!L85)</f>
        <v/>
      </c>
      <c r="E68">
        <f>IF('🔩 PISTON'!A85="","",'🔩 PISTON'!M85)</f>
        <v/>
      </c>
      <c r="F68">
        <f>IF('🔩 PISTON'!A85="","",'🔩 PISTON'!N85)</f>
        <v/>
      </c>
      <c r="G68">
        <f>IF('🔩 PISTON'!A85="","",'🔩 PISTON'!O85)</f>
        <v/>
      </c>
      <c r="H68">
        <f>IF('🔩 PISTON'!A85="","",'🔩 PISTON'!P85)</f>
        <v/>
      </c>
      <c r="I68">
        <f>IF('🔩 PISTON'!A85="","",'🔩 PISTON'!Q85)</f>
        <v/>
      </c>
      <c r="J68">
        <f>IF('🔩 PISTON'!A85="","",'🔩 PISTON'!D85)</f>
        <v/>
      </c>
      <c r="L68">
        <f>N(L67)+IF(AND('🔎 TRA CỨU NHANH'!$C$2&lt;&gt;"",OR(ISNUMBER(SEARCH('🔎 TRA CỨU NHANH'!$C$2,$A68)),ISNUMBER(SEARCH('🔎 TRA CỨU NHANH'!$C$2,$B68)))),1,0)</f>
        <v/>
      </c>
      <c r="M68">
        <f>IF(L68&gt;N(L67),L68,"")</f>
        <v/>
      </c>
      <c r="N68">
        <f>N(N67)+IF(AND('💰 BÁO GIÁ'!$C$27&lt;&gt;"",OR(ISNUMBER(SEARCH('💰 BÁO GIÁ'!$C$27,$A68)),ISNUMBER(SEARCH('💰 BÁO GIÁ'!$C$27,$B68)))),1,0)</f>
        <v/>
      </c>
      <c r="O68">
        <f>IF(N68&gt;N(N67),N68,"")</f>
        <v/>
      </c>
    </row>
    <row r="69">
      <c r="A69">
        <f>IF('🔩 PISTON'!A86="","",'🔩 PISTON'!A86)</f>
        <v/>
      </c>
      <c r="B69">
        <f>IF('🔩 PISTON'!A86="","","Piston "&amp;'🔩 PISTON'!U86)</f>
        <v/>
      </c>
      <c r="C69">
        <f>IF('🔩 PISTON'!A86="","","Piston")</f>
        <v/>
      </c>
      <c r="D69">
        <f>IF('🔩 PISTON'!A86="","",'🔩 PISTON'!L86)</f>
        <v/>
      </c>
      <c r="E69">
        <f>IF('🔩 PISTON'!A86="","",'🔩 PISTON'!M86)</f>
        <v/>
      </c>
      <c r="F69">
        <f>IF('🔩 PISTON'!A86="","",'🔩 PISTON'!N86)</f>
        <v/>
      </c>
      <c r="G69">
        <f>IF('🔩 PISTON'!A86="","",'🔩 PISTON'!O86)</f>
        <v/>
      </c>
      <c r="H69">
        <f>IF('🔩 PISTON'!A86="","",'🔩 PISTON'!P86)</f>
        <v/>
      </c>
      <c r="I69">
        <f>IF('🔩 PISTON'!A86="","",'🔩 PISTON'!Q86)</f>
        <v/>
      </c>
      <c r="J69">
        <f>IF('🔩 PISTON'!A86="","",'🔩 PISTON'!D86)</f>
        <v/>
      </c>
      <c r="L69">
        <f>N(L68)+IF(AND('🔎 TRA CỨU NHANH'!$C$2&lt;&gt;"",OR(ISNUMBER(SEARCH('🔎 TRA CỨU NHANH'!$C$2,$A69)),ISNUMBER(SEARCH('🔎 TRA CỨU NHANH'!$C$2,$B69)))),1,0)</f>
        <v/>
      </c>
      <c r="M69">
        <f>IF(L69&gt;N(L68),L69,"")</f>
        <v/>
      </c>
      <c r="N69">
        <f>N(N68)+IF(AND('💰 BÁO GIÁ'!$C$27&lt;&gt;"",OR(ISNUMBER(SEARCH('💰 BÁO GIÁ'!$C$27,$A69)),ISNUMBER(SEARCH('💰 BÁO GIÁ'!$C$27,$B69)))),1,0)</f>
        <v/>
      </c>
      <c r="O69">
        <f>IF(N69&gt;N(N68),N69,"")</f>
        <v/>
      </c>
    </row>
    <row r="70">
      <c r="A70">
        <f>IF('🔩 PISTON'!A87="","",'🔩 PISTON'!A87)</f>
        <v/>
      </c>
      <c r="B70">
        <f>IF('🔩 PISTON'!A87="","","Piston "&amp;'🔩 PISTON'!U87)</f>
        <v/>
      </c>
      <c r="C70">
        <f>IF('🔩 PISTON'!A87="","","Piston")</f>
        <v/>
      </c>
      <c r="D70">
        <f>IF('🔩 PISTON'!A87="","",'🔩 PISTON'!L87)</f>
        <v/>
      </c>
      <c r="E70">
        <f>IF('🔩 PISTON'!A87="","",'🔩 PISTON'!M87)</f>
        <v/>
      </c>
      <c r="F70">
        <f>IF('🔩 PISTON'!A87="","",'🔩 PISTON'!N87)</f>
        <v/>
      </c>
      <c r="G70">
        <f>IF('🔩 PISTON'!A87="","",'🔩 PISTON'!O87)</f>
        <v/>
      </c>
      <c r="H70">
        <f>IF('🔩 PISTON'!A87="","",'🔩 PISTON'!P87)</f>
        <v/>
      </c>
      <c r="I70">
        <f>IF('🔩 PISTON'!A87="","",'🔩 PISTON'!Q87)</f>
        <v/>
      </c>
      <c r="J70">
        <f>IF('🔩 PISTON'!A87="","",'🔩 PISTON'!D87)</f>
        <v/>
      </c>
      <c r="L70">
        <f>N(L69)+IF(AND('🔎 TRA CỨU NHANH'!$C$2&lt;&gt;"",OR(ISNUMBER(SEARCH('🔎 TRA CỨU NHANH'!$C$2,$A70)),ISNUMBER(SEARCH('🔎 TRA CỨU NHANH'!$C$2,$B70)))),1,0)</f>
        <v/>
      </c>
      <c r="M70">
        <f>IF(L70&gt;N(L69),L70,"")</f>
        <v/>
      </c>
      <c r="N70">
        <f>N(N69)+IF(AND('💰 BÁO GIÁ'!$C$27&lt;&gt;"",OR(ISNUMBER(SEARCH('💰 BÁO GIÁ'!$C$27,$A70)),ISNUMBER(SEARCH('💰 BÁO GIÁ'!$C$27,$B70)))),1,0)</f>
        <v/>
      </c>
      <c r="O70">
        <f>IF(N70&gt;N(N69),N70,"")</f>
        <v/>
      </c>
    </row>
    <row r="71">
      <c r="A71">
        <f>IF('🔩 PISTON'!A88="","",'🔩 PISTON'!A88)</f>
        <v/>
      </c>
      <c r="B71">
        <f>IF('🔩 PISTON'!A88="","","Piston "&amp;'🔩 PISTON'!U88)</f>
        <v/>
      </c>
      <c r="C71">
        <f>IF('🔩 PISTON'!A88="","","Piston")</f>
        <v/>
      </c>
      <c r="D71">
        <f>IF('🔩 PISTON'!A88="","",'🔩 PISTON'!L88)</f>
        <v/>
      </c>
      <c r="E71" s="37">
        <f>IF('🔩 PISTON'!A88="","",'🔩 PISTON'!M88)</f>
        <v/>
      </c>
      <c r="F71" s="37">
        <f>IF('🔩 PISTON'!A88="","",'🔩 PISTON'!N88)</f>
        <v/>
      </c>
      <c r="G71" s="37">
        <f>IF('🔩 PISTON'!A88="","",'🔩 PISTON'!O88)</f>
        <v/>
      </c>
      <c r="H71" s="37">
        <f>IF('🔩 PISTON'!A88="","",'🔩 PISTON'!P88)</f>
        <v/>
      </c>
      <c r="I71" s="37">
        <f>IF('🔩 PISTON'!A88="","",'🔩 PISTON'!Q88)</f>
        <v/>
      </c>
      <c r="J71">
        <f>IF('🔩 PISTON'!A88="","",'🔩 PISTON'!D88)</f>
        <v/>
      </c>
      <c r="L71">
        <f>N(L70)+IF(AND('🔎 TRA CỨU NHANH'!$C$2&lt;&gt;"",OR(ISNUMBER(SEARCH('🔎 TRA CỨU NHANH'!$C$2,$A71)),ISNUMBER(SEARCH('🔎 TRA CỨU NHANH'!$C$2,$B71)))),1,0)</f>
        <v/>
      </c>
      <c r="M71">
        <f>IF(L71&gt;N(L70),L71,"")</f>
        <v/>
      </c>
      <c r="N71">
        <f>N(N70)+IF(AND('💰 BÁO GIÁ'!$C$27&lt;&gt;"",OR(ISNUMBER(SEARCH('💰 BÁO GIÁ'!$C$27,$A71)),ISNUMBER(SEARCH('💰 BÁO GIÁ'!$C$27,$B71)))),1,0)</f>
        <v/>
      </c>
      <c r="O71">
        <f>IF(N71&gt;N(N70),N71,"")</f>
        <v/>
      </c>
    </row>
    <row r="72">
      <c r="A72">
        <f>IF('🔩 PISTON'!A89="","",'🔩 PISTON'!A89)</f>
        <v/>
      </c>
      <c r="B72">
        <f>IF('🔩 PISTON'!A89="","","Piston "&amp;'🔩 PISTON'!U89)</f>
        <v/>
      </c>
      <c r="C72">
        <f>IF('🔩 PISTON'!A89="","","Piston")</f>
        <v/>
      </c>
      <c r="D72">
        <f>IF('🔩 PISTON'!A89="","",'🔩 PISTON'!L89)</f>
        <v/>
      </c>
      <c r="E72">
        <f>IF('🔩 PISTON'!A89="","",'🔩 PISTON'!M89)</f>
        <v/>
      </c>
      <c r="F72">
        <f>IF('🔩 PISTON'!A89="","",'🔩 PISTON'!N89)</f>
        <v/>
      </c>
      <c r="G72">
        <f>IF('🔩 PISTON'!A89="","",'🔩 PISTON'!O89)</f>
        <v/>
      </c>
      <c r="H72">
        <f>IF('🔩 PISTON'!A89="","",'🔩 PISTON'!P89)</f>
        <v/>
      </c>
      <c r="I72">
        <f>IF('🔩 PISTON'!A89="","",'🔩 PISTON'!Q89)</f>
        <v/>
      </c>
      <c r="J72">
        <f>IF('🔩 PISTON'!A89="","",'🔩 PISTON'!D89)</f>
        <v/>
      </c>
      <c r="L72">
        <f>N(L71)+IF(AND('🔎 TRA CỨU NHANH'!$C$2&lt;&gt;"",OR(ISNUMBER(SEARCH('🔎 TRA CỨU NHANH'!$C$2,$A72)),ISNUMBER(SEARCH('🔎 TRA CỨU NHANH'!$C$2,$B72)))),1,0)</f>
        <v/>
      </c>
      <c r="M72">
        <f>IF(L72&gt;N(L71),L72,"")</f>
        <v/>
      </c>
      <c r="N72">
        <f>N(N71)+IF(AND('💰 BÁO GIÁ'!$C$27&lt;&gt;"",OR(ISNUMBER(SEARCH('💰 BÁO GIÁ'!$C$27,$A72)),ISNUMBER(SEARCH('💰 BÁO GIÁ'!$C$27,$B72)))),1,0)</f>
        <v/>
      </c>
      <c r="O72">
        <f>IF(N72&gt;N(N71),N72,"")</f>
        <v/>
      </c>
    </row>
    <row r="73">
      <c r="A73">
        <f>IF('🔩 PISTON'!A91="","",'🔩 PISTON'!A91)</f>
        <v/>
      </c>
      <c r="B73">
        <f>IF('🔩 PISTON'!A91="","","Piston "&amp;'🔩 PISTON'!U91)</f>
        <v/>
      </c>
      <c r="C73">
        <f>IF('🔩 PISTON'!A91="","","Piston")</f>
        <v/>
      </c>
      <c r="D73">
        <f>IF('🔩 PISTON'!A91="","",'🔩 PISTON'!L91)</f>
        <v/>
      </c>
      <c r="E73">
        <f>IF('🔩 PISTON'!A91="","",'🔩 PISTON'!M91)</f>
        <v/>
      </c>
      <c r="F73">
        <f>IF('🔩 PISTON'!A91="","",'🔩 PISTON'!N91)</f>
        <v/>
      </c>
      <c r="G73">
        <f>IF('🔩 PISTON'!A91="","",'🔩 PISTON'!O91)</f>
        <v/>
      </c>
      <c r="H73">
        <f>IF('🔩 PISTON'!A91="","",'🔩 PISTON'!P91)</f>
        <v/>
      </c>
      <c r="I73">
        <f>IF('🔩 PISTON'!A91="","",'🔩 PISTON'!Q91)</f>
        <v/>
      </c>
      <c r="J73">
        <f>IF('🔩 PISTON'!A91="","",'🔩 PISTON'!D91)</f>
        <v/>
      </c>
      <c r="L73">
        <f>N(L72)+IF(AND('🔎 TRA CỨU NHANH'!$C$2&lt;&gt;"",OR(ISNUMBER(SEARCH('🔎 TRA CỨU NHANH'!$C$2,$A73)),ISNUMBER(SEARCH('🔎 TRA CỨU NHANH'!$C$2,$B73)))),1,0)</f>
        <v/>
      </c>
      <c r="M73">
        <f>IF(L73&gt;N(L72),L73,"")</f>
        <v/>
      </c>
      <c r="N73">
        <f>N(N72)+IF(AND('💰 BÁO GIÁ'!$C$27&lt;&gt;"",OR(ISNUMBER(SEARCH('💰 BÁO GIÁ'!$C$27,$A73)),ISNUMBER(SEARCH('💰 BÁO GIÁ'!$C$27,$B73)))),1,0)</f>
        <v/>
      </c>
      <c r="O73">
        <f>IF(N73&gt;N(N72),N73,"")</f>
        <v/>
      </c>
    </row>
    <row r="74">
      <c r="A74">
        <f>IF('🔩 PISTON'!A92="","",'🔩 PISTON'!A92)</f>
        <v/>
      </c>
      <c r="B74">
        <f>IF('🔩 PISTON'!A92="","","Piston "&amp;'🔩 PISTON'!U92)</f>
        <v/>
      </c>
      <c r="C74">
        <f>IF('🔩 PISTON'!A92="","","Piston")</f>
        <v/>
      </c>
      <c r="D74">
        <f>IF('🔩 PISTON'!A92="","",'🔩 PISTON'!L92)</f>
        <v/>
      </c>
      <c r="E74" s="37">
        <f>IF('🔩 PISTON'!A92="","",'🔩 PISTON'!M92)</f>
        <v/>
      </c>
      <c r="F74" s="37">
        <f>IF('🔩 PISTON'!A92="","",'🔩 PISTON'!N92)</f>
        <v/>
      </c>
      <c r="G74" s="37">
        <f>IF('🔩 PISTON'!A92="","",'🔩 PISTON'!O92)</f>
        <v/>
      </c>
      <c r="H74" s="37">
        <f>IF('🔩 PISTON'!A92="","",'🔩 PISTON'!P92)</f>
        <v/>
      </c>
      <c r="I74" s="37">
        <f>IF('🔩 PISTON'!A92="","",'🔩 PISTON'!Q92)</f>
        <v/>
      </c>
      <c r="J74">
        <f>IF('🔩 PISTON'!A92="","",'🔩 PISTON'!D92)</f>
        <v/>
      </c>
      <c r="L74">
        <f>N(L73)+IF(AND('🔎 TRA CỨU NHANH'!$C$2&lt;&gt;"",OR(ISNUMBER(SEARCH('🔎 TRA CỨU NHANH'!$C$2,$A74)),ISNUMBER(SEARCH('🔎 TRA CỨU NHANH'!$C$2,$B74)))),1,0)</f>
        <v/>
      </c>
      <c r="M74">
        <f>IF(L74&gt;N(L73),L74,"")</f>
        <v/>
      </c>
      <c r="N74">
        <f>N(N73)+IF(AND('💰 BÁO GIÁ'!$C$27&lt;&gt;"",OR(ISNUMBER(SEARCH('💰 BÁO GIÁ'!$C$27,$A74)),ISNUMBER(SEARCH('💰 BÁO GIÁ'!$C$27,$B74)))),1,0)</f>
        <v/>
      </c>
      <c r="O74">
        <f>IF(N74&gt;N(N73),N74,"")</f>
        <v/>
      </c>
    </row>
    <row r="75">
      <c r="A75">
        <f>IF('🔩 PISTON'!A95="","",'🔩 PISTON'!A95)</f>
        <v/>
      </c>
      <c r="B75">
        <f>IF('🔩 PISTON'!A95="","","Piston "&amp;'🔩 PISTON'!U95)</f>
        <v/>
      </c>
      <c r="C75">
        <f>IF('🔩 PISTON'!A95="","","Piston")</f>
        <v/>
      </c>
      <c r="D75">
        <f>IF('🔩 PISTON'!A95="","",'🔩 PISTON'!L95)</f>
        <v/>
      </c>
      <c r="E75">
        <f>IF('🔩 PISTON'!A95="","",'🔩 PISTON'!M95)</f>
        <v/>
      </c>
      <c r="F75">
        <f>IF('🔩 PISTON'!A95="","",'🔩 PISTON'!N95)</f>
        <v/>
      </c>
      <c r="G75">
        <f>IF('🔩 PISTON'!A95="","",'🔩 PISTON'!O95)</f>
        <v/>
      </c>
      <c r="H75">
        <f>IF('🔩 PISTON'!A95="","",'🔩 PISTON'!P95)</f>
        <v/>
      </c>
      <c r="I75">
        <f>IF('🔩 PISTON'!A95="","",'🔩 PISTON'!Q95)</f>
        <v/>
      </c>
      <c r="J75">
        <f>IF('🔩 PISTON'!A95="","",'🔩 PISTON'!D95)</f>
        <v/>
      </c>
      <c r="L75">
        <f>N(L74)+IF(AND('🔎 TRA CỨU NHANH'!$C$2&lt;&gt;"",OR(ISNUMBER(SEARCH('🔎 TRA CỨU NHANH'!$C$2,$A75)),ISNUMBER(SEARCH('🔎 TRA CỨU NHANH'!$C$2,$B75)))),1,0)</f>
        <v/>
      </c>
      <c r="M75">
        <f>IF(L75&gt;N(L74),L75,"")</f>
        <v/>
      </c>
      <c r="N75">
        <f>N(N74)+IF(AND('💰 BÁO GIÁ'!$C$27&lt;&gt;"",OR(ISNUMBER(SEARCH('💰 BÁO GIÁ'!$C$27,$A75)),ISNUMBER(SEARCH('💰 BÁO GIÁ'!$C$27,$B75)))),1,0)</f>
        <v/>
      </c>
      <c r="O75">
        <f>IF(N75&gt;N(N74),N75,"")</f>
        <v/>
      </c>
    </row>
    <row r="76">
      <c r="A76">
        <f>IF('🔩 PISTON'!A96="","",'🔩 PISTON'!A96)</f>
        <v/>
      </c>
      <c r="B76">
        <f>IF('🔩 PISTON'!A96="","","Piston "&amp;'🔩 PISTON'!U96)</f>
        <v/>
      </c>
      <c r="C76">
        <f>IF('🔩 PISTON'!A96="","","Piston")</f>
        <v/>
      </c>
      <c r="D76">
        <f>IF('🔩 PISTON'!A96="","",'🔩 PISTON'!L96)</f>
        <v/>
      </c>
      <c r="E76" s="37">
        <f>IF('🔩 PISTON'!A96="","",'🔩 PISTON'!M96)</f>
        <v/>
      </c>
      <c r="F76" s="37">
        <f>IF('🔩 PISTON'!A96="","",'🔩 PISTON'!N96)</f>
        <v/>
      </c>
      <c r="G76" s="37">
        <f>IF('🔩 PISTON'!A96="","",'🔩 PISTON'!O96)</f>
        <v/>
      </c>
      <c r="H76" s="37">
        <f>IF('🔩 PISTON'!A96="","",'🔩 PISTON'!P96)</f>
        <v/>
      </c>
      <c r="I76" s="37">
        <f>IF('🔩 PISTON'!A96="","",'🔩 PISTON'!Q96)</f>
        <v/>
      </c>
      <c r="J76">
        <f>IF('🔩 PISTON'!A96="","",'🔩 PISTON'!D96)</f>
        <v/>
      </c>
      <c r="L76">
        <f>N(L75)+IF(AND('🔎 TRA CỨU NHANH'!$C$2&lt;&gt;"",OR(ISNUMBER(SEARCH('🔎 TRA CỨU NHANH'!$C$2,$A76)),ISNUMBER(SEARCH('🔎 TRA CỨU NHANH'!$C$2,$B76)))),1,0)</f>
        <v/>
      </c>
      <c r="M76">
        <f>IF(L76&gt;N(L75),L76,"")</f>
        <v/>
      </c>
      <c r="N76">
        <f>N(N75)+IF(AND('💰 BÁO GIÁ'!$C$27&lt;&gt;"",OR(ISNUMBER(SEARCH('💰 BÁO GIÁ'!$C$27,$A76)),ISNUMBER(SEARCH('💰 BÁO GIÁ'!$C$27,$B76)))),1,0)</f>
        <v/>
      </c>
      <c r="O76">
        <f>IF(N76&gt;N(N75),N76,"")</f>
        <v/>
      </c>
    </row>
    <row r="77">
      <c r="A77">
        <f>IF('🔩 PISTON'!A98="","",'🔩 PISTON'!A98)</f>
        <v/>
      </c>
      <c r="B77">
        <f>IF('🔩 PISTON'!A98="","","Piston "&amp;'🔩 PISTON'!U98)</f>
        <v/>
      </c>
      <c r="C77">
        <f>IF('🔩 PISTON'!A98="","","Piston")</f>
        <v/>
      </c>
      <c r="D77">
        <f>IF('🔩 PISTON'!A98="","",'🔩 PISTON'!L98)</f>
        <v/>
      </c>
      <c r="E77" s="37">
        <f>IF('🔩 PISTON'!A98="","",'🔩 PISTON'!M98)</f>
        <v/>
      </c>
      <c r="F77" s="37">
        <f>IF('🔩 PISTON'!A98="","",'🔩 PISTON'!N98)</f>
        <v/>
      </c>
      <c r="G77" s="37">
        <f>IF('🔩 PISTON'!A98="","",'🔩 PISTON'!O98)</f>
        <v/>
      </c>
      <c r="H77" s="37">
        <f>IF('🔩 PISTON'!A98="","",'🔩 PISTON'!P98)</f>
        <v/>
      </c>
      <c r="I77" s="37">
        <f>IF('🔩 PISTON'!A98="","",'🔩 PISTON'!Q98)</f>
        <v/>
      </c>
      <c r="J77">
        <f>IF('🔩 PISTON'!A98="","",'🔩 PISTON'!D98)</f>
        <v/>
      </c>
      <c r="L77">
        <f>N(L76)+IF(AND('🔎 TRA CỨU NHANH'!$C$2&lt;&gt;"",OR(ISNUMBER(SEARCH('🔎 TRA CỨU NHANH'!$C$2,$A77)),ISNUMBER(SEARCH('🔎 TRA CỨU NHANH'!$C$2,$B77)))),1,0)</f>
        <v/>
      </c>
      <c r="M77">
        <f>IF(L77&gt;N(L76),L77,"")</f>
        <v/>
      </c>
      <c r="N77">
        <f>N(N76)+IF(AND('💰 BÁO GIÁ'!$C$27&lt;&gt;"",OR(ISNUMBER(SEARCH('💰 BÁO GIÁ'!$C$27,$A77)),ISNUMBER(SEARCH('💰 BÁO GIÁ'!$C$27,$B77)))),1,0)</f>
        <v/>
      </c>
      <c r="O77">
        <f>IF(N77&gt;N(N76),N77,"")</f>
        <v/>
      </c>
    </row>
    <row r="78">
      <c r="A78">
        <f>IF('🔩 PISTON'!A99="","",'🔩 PISTON'!A99)</f>
        <v/>
      </c>
      <c r="B78">
        <f>IF('🔩 PISTON'!A99="","","Piston "&amp;'🔩 PISTON'!U99)</f>
        <v/>
      </c>
      <c r="C78">
        <f>IF('🔩 PISTON'!A99="","","Piston")</f>
        <v/>
      </c>
      <c r="D78">
        <f>IF('🔩 PISTON'!A99="","",'🔩 PISTON'!L99)</f>
        <v/>
      </c>
      <c r="E78">
        <f>IF('🔩 PISTON'!A99="","",'🔩 PISTON'!M99)</f>
        <v/>
      </c>
      <c r="F78">
        <f>IF('🔩 PISTON'!A99="","",'🔩 PISTON'!N99)</f>
        <v/>
      </c>
      <c r="G78">
        <f>IF('🔩 PISTON'!A99="","",'🔩 PISTON'!O99)</f>
        <v/>
      </c>
      <c r="H78">
        <f>IF('🔩 PISTON'!A99="","",'🔩 PISTON'!P99)</f>
        <v/>
      </c>
      <c r="I78">
        <f>IF('🔩 PISTON'!A99="","",'🔩 PISTON'!Q99)</f>
        <v/>
      </c>
      <c r="J78">
        <f>IF('🔩 PISTON'!A99="","",'🔩 PISTON'!D99)</f>
        <v/>
      </c>
      <c r="L78">
        <f>N(L77)+IF(AND('🔎 TRA CỨU NHANH'!$C$2&lt;&gt;"",OR(ISNUMBER(SEARCH('🔎 TRA CỨU NHANH'!$C$2,$A78)),ISNUMBER(SEARCH('🔎 TRA CỨU NHANH'!$C$2,$B78)))),1,0)</f>
        <v/>
      </c>
      <c r="M78">
        <f>IF(L78&gt;N(L77),L78,"")</f>
        <v/>
      </c>
      <c r="N78">
        <f>N(N77)+IF(AND('💰 BÁO GIÁ'!$C$27&lt;&gt;"",OR(ISNUMBER(SEARCH('💰 BÁO GIÁ'!$C$27,$A78)),ISNUMBER(SEARCH('💰 BÁO GIÁ'!$C$27,$B78)))),1,0)</f>
        <v/>
      </c>
      <c r="O78">
        <f>IF(N78&gt;N(N77),N78,"")</f>
        <v/>
      </c>
    </row>
    <row r="79">
      <c r="A79">
        <f>IF('🔩 PISTON'!A100="","",'🔩 PISTON'!A100)</f>
        <v/>
      </c>
      <c r="B79">
        <f>IF('🔩 PISTON'!A100="","","Piston "&amp;'🔩 PISTON'!U100)</f>
        <v/>
      </c>
      <c r="C79">
        <f>IF('🔩 PISTON'!A100="","","Piston")</f>
        <v/>
      </c>
      <c r="D79">
        <f>IF('🔩 PISTON'!A100="","",'🔩 PISTON'!L100)</f>
        <v/>
      </c>
      <c r="E79" s="37">
        <f>IF('🔩 PISTON'!A100="","",'🔩 PISTON'!M100)</f>
        <v/>
      </c>
      <c r="F79" s="37">
        <f>IF('🔩 PISTON'!A100="","",'🔩 PISTON'!N100)</f>
        <v/>
      </c>
      <c r="G79" s="37">
        <f>IF('🔩 PISTON'!A100="","",'🔩 PISTON'!O100)</f>
        <v/>
      </c>
      <c r="H79" s="37">
        <f>IF('🔩 PISTON'!A100="","",'🔩 PISTON'!P100)</f>
        <v/>
      </c>
      <c r="I79" s="37">
        <f>IF('🔩 PISTON'!A100="","",'🔩 PISTON'!Q100)</f>
        <v/>
      </c>
      <c r="J79">
        <f>IF('🔩 PISTON'!A100="","",'🔩 PISTON'!D100)</f>
        <v/>
      </c>
      <c r="L79">
        <f>N(L78)+IF(AND('🔎 TRA CỨU NHANH'!$C$2&lt;&gt;"",OR(ISNUMBER(SEARCH('🔎 TRA CỨU NHANH'!$C$2,$A79)),ISNUMBER(SEARCH('🔎 TRA CỨU NHANH'!$C$2,$B79)))),1,0)</f>
        <v/>
      </c>
      <c r="M79">
        <f>IF(L79&gt;N(L78),L79,"")</f>
        <v/>
      </c>
      <c r="N79">
        <f>N(N78)+IF(AND('💰 BÁO GIÁ'!$C$27&lt;&gt;"",OR(ISNUMBER(SEARCH('💰 BÁO GIÁ'!$C$27,$A79)),ISNUMBER(SEARCH('💰 BÁO GIÁ'!$C$27,$B79)))),1,0)</f>
        <v/>
      </c>
      <c r="O79">
        <f>IF(N79&gt;N(N78),N79,"")</f>
        <v/>
      </c>
    </row>
    <row r="80">
      <c r="A80">
        <f>IF('🔩 PISTON'!A101="","",'🔩 PISTON'!A101)</f>
        <v/>
      </c>
      <c r="B80">
        <f>IF('🔩 PISTON'!A101="","","Piston "&amp;'🔩 PISTON'!U101)</f>
        <v/>
      </c>
      <c r="C80">
        <f>IF('🔩 PISTON'!A101="","","Piston")</f>
        <v/>
      </c>
      <c r="D80">
        <f>IF('🔩 PISTON'!A101="","",'🔩 PISTON'!L101)</f>
        <v/>
      </c>
      <c r="E80" s="37">
        <f>IF('🔩 PISTON'!A101="","",'🔩 PISTON'!M101)</f>
        <v/>
      </c>
      <c r="F80" s="37">
        <f>IF('🔩 PISTON'!A101="","",'🔩 PISTON'!N101)</f>
        <v/>
      </c>
      <c r="G80" s="37">
        <f>IF('🔩 PISTON'!A101="","",'🔩 PISTON'!O101)</f>
        <v/>
      </c>
      <c r="H80" s="37">
        <f>IF('🔩 PISTON'!A101="","",'🔩 PISTON'!P101)</f>
        <v/>
      </c>
      <c r="I80" s="37">
        <f>IF('🔩 PISTON'!A101="","",'🔩 PISTON'!Q101)</f>
        <v/>
      </c>
      <c r="J80">
        <f>IF('🔩 PISTON'!A101="","",'🔩 PISTON'!D101)</f>
        <v/>
      </c>
      <c r="L80">
        <f>N(L79)+IF(AND('🔎 TRA CỨU NHANH'!$C$2&lt;&gt;"",OR(ISNUMBER(SEARCH('🔎 TRA CỨU NHANH'!$C$2,$A80)),ISNUMBER(SEARCH('🔎 TRA CỨU NHANH'!$C$2,$B80)))),1,0)</f>
        <v/>
      </c>
      <c r="M80">
        <f>IF(L80&gt;N(L79),L80,"")</f>
        <v/>
      </c>
      <c r="N80">
        <f>N(N79)+IF(AND('💰 BÁO GIÁ'!$C$27&lt;&gt;"",OR(ISNUMBER(SEARCH('💰 BÁO GIÁ'!$C$27,$A80)),ISNUMBER(SEARCH('💰 BÁO GIÁ'!$C$27,$B80)))),1,0)</f>
        <v/>
      </c>
      <c r="O80">
        <f>IF(N80&gt;N(N79),N80,"")</f>
        <v/>
      </c>
    </row>
    <row r="81">
      <c r="A81">
        <f>IF('🔩 PISTON'!A102="","",'🔩 PISTON'!A102)</f>
        <v/>
      </c>
      <c r="B81">
        <f>IF('🔩 PISTON'!A102="","","Piston "&amp;'🔩 PISTON'!U102)</f>
        <v/>
      </c>
      <c r="C81">
        <f>IF('🔩 PISTON'!A102="","","Piston")</f>
        <v/>
      </c>
      <c r="D81">
        <f>IF('🔩 PISTON'!A102="","",'🔩 PISTON'!L102)</f>
        <v/>
      </c>
      <c r="E81" s="37">
        <f>IF('🔩 PISTON'!A102="","",'🔩 PISTON'!M102)</f>
        <v/>
      </c>
      <c r="F81" s="37">
        <f>IF('🔩 PISTON'!A102="","",'🔩 PISTON'!N102)</f>
        <v/>
      </c>
      <c r="G81" s="37">
        <f>IF('🔩 PISTON'!A102="","",'🔩 PISTON'!O102)</f>
        <v/>
      </c>
      <c r="H81" s="37">
        <f>IF('🔩 PISTON'!A102="","",'🔩 PISTON'!P102)</f>
        <v/>
      </c>
      <c r="I81" s="37">
        <f>IF('🔩 PISTON'!A102="","",'🔩 PISTON'!Q102)</f>
        <v/>
      </c>
      <c r="J81">
        <f>IF('🔩 PISTON'!A102="","",'🔩 PISTON'!D102)</f>
        <v/>
      </c>
      <c r="L81">
        <f>N(L80)+IF(AND('🔎 TRA CỨU NHANH'!$C$2&lt;&gt;"",OR(ISNUMBER(SEARCH('🔎 TRA CỨU NHANH'!$C$2,$A81)),ISNUMBER(SEARCH('🔎 TRA CỨU NHANH'!$C$2,$B81)))),1,0)</f>
        <v/>
      </c>
      <c r="M81">
        <f>IF(L81&gt;N(L80),L81,"")</f>
        <v/>
      </c>
      <c r="N81">
        <f>N(N80)+IF(AND('💰 BÁO GIÁ'!$C$27&lt;&gt;"",OR(ISNUMBER(SEARCH('💰 BÁO GIÁ'!$C$27,$A81)),ISNUMBER(SEARCH('💰 BÁO GIÁ'!$C$27,$B81)))),1,0)</f>
        <v/>
      </c>
      <c r="O81">
        <f>IF(N81&gt;N(N80),N81,"")</f>
        <v/>
      </c>
    </row>
    <row r="82">
      <c r="A82">
        <f>IF('🔩 PISTON'!A104="","",'🔩 PISTON'!A104)</f>
        <v/>
      </c>
      <c r="B82">
        <f>IF('🔩 PISTON'!A104="","","Piston "&amp;'🔩 PISTON'!U104)</f>
        <v/>
      </c>
      <c r="C82">
        <f>IF('🔩 PISTON'!A104="","","Piston")</f>
        <v/>
      </c>
      <c r="D82">
        <f>IF('🔩 PISTON'!A104="","",'🔩 PISTON'!L104)</f>
        <v/>
      </c>
      <c r="E82" s="37">
        <f>IF('🔩 PISTON'!A104="","",'🔩 PISTON'!M104)</f>
        <v/>
      </c>
      <c r="F82" s="37">
        <f>IF('🔩 PISTON'!A104="","",'🔩 PISTON'!N104)</f>
        <v/>
      </c>
      <c r="G82" s="37">
        <f>IF('🔩 PISTON'!A104="","",'🔩 PISTON'!O104)</f>
        <v/>
      </c>
      <c r="H82" s="37">
        <f>IF('🔩 PISTON'!A104="","",'🔩 PISTON'!P104)</f>
        <v/>
      </c>
      <c r="I82" s="37">
        <f>IF('🔩 PISTON'!A104="","",'🔩 PISTON'!Q104)</f>
        <v/>
      </c>
      <c r="J82">
        <f>IF('🔩 PISTON'!A104="","",'🔩 PISTON'!D104)</f>
        <v/>
      </c>
      <c r="L82">
        <f>N(L81)+IF(AND('🔎 TRA CỨU NHANH'!$C$2&lt;&gt;"",OR(ISNUMBER(SEARCH('🔎 TRA CỨU NHANH'!$C$2,$A82)),ISNUMBER(SEARCH('🔎 TRA CỨU NHANH'!$C$2,$B82)))),1,0)</f>
        <v/>
      </c>
      <c r="M82">
        <f>IF(L82&gt;N(L81),L82,"")</f>
        <v/>
      </c>
      <c r="N82">
        <f>N(N81)+IF(AND('💰 BÁO GIÁ'!$C$27&lt;&gt;"",OR(ISNUMBER(SEARCH('💰 BÁO GIÁ'!$C$27,$A82)),ISNUMBER(SEARCH('💰 BÁO GIÁ'!$C$27,$B82)))),1,0)</f>
        <v/>
      </c>
      <c r="O82">
        <f>IF(N82&gt;N(N81),N82,"")</f>
        <v/>
      </c>
    </row>
    <row r="83">
      <c r="A83">
        <f>IF('🔩 PISTON'!A105="","",'🔩 PISTON'!A105)</f>
        <v/>
      </c>
      <c r="B83">
        <f>IF('🔩 PISTON'!A105="","","Piston "&amp;'🔩 PISTON'!U105)</f>
        <v/>
      </c>
      <c r="C83">
        <f>IF('🔩 PISTON'!A105="","","Piston")</f>
        <v/>
      </c>
      <c r="D83">
        <f>IF('🔩 PISTON'!A105="","",'🔩 PISTON'!L105)</f>
        <v/>
      </c>
      <c r="E83">
        <f>IF('🔩 PISTON'!A105="","",'🔩 PISTON'!M105)</f>
        <v/>
      </c>
      <c r="F83">
        <f>IF('🔩 PISTON'!A105="","",'🔩 PISTON'!N105)</f>
        <v/>
      </c>
      <c r="G83">
        <f>IF('🔩 PISTON'!A105="","",'🔩 PISTON'!O105)</f>
        <v/>
      </c>
      <c r="H83">
        <f>IF('🔩 PISTON'!A105="","",'🔩 PISTON'!P105)</f>
        <v/>
      </c>
      <c r="I83">
        <f>IF('🔩 PISTON'!A105="","",'🔩 PISTON'!Q105)</f>
        <v/>
      </c>
      <c r="J83">
        <f>IF('🔩 PISTON'!A105="","",'🔩 PISTON'!D105)</f>
        <v/>
      </c>
      <c r="L83">
        <f>N(L82)+IF(AND('🔎 TRA CỨU NHANH'!$C$2&lt;&gt;"",OR(ISNUMBER(SEARCH('🔎 TRA CỨU NHANH'!$C$2,$A83)),ISNUMBER(SEARCH('🔎 TRA CỨU NHANH'!$C$2,$B83)))),1,0)</f>
        <v/>
      </c>
      <c r="M83">
        <f>IF(L83&gt;N(L82),L83,"")</f>
        <v/>
      </c>
      <c r="N83">
        <f>N(N82)+IF(AND('💰 BÁO GIÁ'!$C$27&lt;&gt;"",OR(ISNUMBER(SEARCH('💰 BÁO GIÁ'!$C$27,$A83)),ISNUMBER(SEARCH('💰 BÁO GIÁ'!$C$27,$B83)))),1,0)</f>
        <v/>
      </c>
      <c r="O83">
        <f>IF(N83&gt;N(N82),N83,"")</f>
        <v/>
      </c>
    </row>
    <row r="84">
      <c r="A84">
        <f>IF('🔩 PISTON'!A106="","",'🔩 PISTON'!A106)</f>
        <v/>
      </c>
      <c r="B84">
        <f>IF('🔩 PISTON'!A106="","","Piston "&amp;'🔩 PISTON'!U106)</f>
        <v/>
      </c>
      <c r="C84">
        <f>IF('🔩 PISTON'!A106="","","Piston")</f>
        <v/>
      </c>
      <c r="D84">
        <f>IF('🔩 PISTON'!A106="","",'🔩 PISTON'!L106)</f>
        <v/>
      </c>
      <c r="E84" s="37">
        <f>IF('🔩 PISTON'!A106="","",'🔩 PISTON'!M106)</f>
        <v/>
      </c>
      <c r="F84" s="37">
        <f>IF('🔩 PISTON'!A106="","",'🔩 PISTON'!N106)</f>
        <v/>
      </c>
      <c r="G84" s="37">
        <f>IF('🔩 PISTON'!A106="","",'🔩 PISTON'!O106)</f>
        <v/>
      </c>
      <c r="H84" s="37">
        <f>IF('🔩 PISTON'!A106="","",'🔩 PISTON'!P106)</f>
        <v/>
      </c>
      <c r="I84" s="37">
        <f>IF('🔩 PISTON'!A106="","",'🔩 PISTON'!Q106)</f>
        <v/>
      </c>
      <c r="J84">
        <f>IF('🔩 PISTON'!A106="","",'🔩 PISTON'!D106)</f>
        <v/>
      </c>
      <c r="L84">
        <f>N(L83)+IF(AND('🔎 TRA CỨU NHANH'!$C$2&lt;&gt;"",OR(ISNUMBER(SEARCH('🔎 TRA CỨU NHANH'!$C$2,$A84)),ISNUMBER(SEARCH('🔎 TRA CỨU NHANH'!$C$2,$B84)))),1,0)</f>
        <v/>
      </c>
      <c r="M84">
        <f>IF(L84&gt;N(L83),L84,"")</f>
        <v/>
      </c>
      <c r="N84">
        <f>N(N83)+IF(AND('💰 BÁO GIÁ'!$C$27&lt;&gt;"",OR(ISNUMBER(SEARCH('💰 BÁO GIÁ'!$C$27,$A84)),ISNUMBER(SEARCH('💰 BÁO GIÁ'!$C$27,$B84)))),1,0)</f>
        <v/>
      </c>
      <c r="O84">
        <f>IF(N84&gt;N(N83),N84,"")</f>
        <v/>
      </c>
    </row>
    <row r="85">
      <c r="A85">
        <f>IF('🔩 PISTON'!A107="","",'🔩 PISTON'!A107)</f>
        <v/>
      </c>
      <c r="B85">
        <f>IF('🔩 PISTON'!A107="","","Piston "&amp;'🔩 PISTON'!U107)</f>
        <v/>
      </c>
      <c r="C85">
        <f>IF('🔩 PISTON'!A107="","","Piston")</f>
        <v/>
      </c>
      <c r="D85">
        <f>IF('🔩 PISTON'!A107="","",'🔩 PISTON'!L107)</f>
        <v/>
      </c>
      <c r="E85">
        <f>IF('🔩 PISTON'!A107="","",'🔩 PISTON'!M107)</f>
        <v/>
      </c>
      <c r="F85">
        <f>IF('🔩 PISTON'!A107="","",'🔩 PISTON'!N107)</f>
        <v/>
      </c>
      <c r="G85">
        <f>IF('🔩 PISTON'!A107="","",'🔩 PISTON'!O107)</f>
        <v/>
      </c>
      <c r="H85">
        <f>IF('🔩 PISTON'!A107="","",'🔩 PISTON'!P107)</f>
        <v/>
      </c>
      <c r="I85">
        <f>IF('🔩 PISTON'!A107="","",'🔩 PISTON'!Q107)</f>
        <v/>
      </c>
      <c r="J85">
        <f>IF('🔩 PISTON'!A107="","",'🔩 PISTON'!D107)</f>
        <v/>
      </c>
      <c r="L85">
        <f>N(L84)+IF(AND('🔎 TRA CỨU NHANH'!$C$2&lt;&gt;"",OR(ISNUMBER(SEARCH('🔎 TRA CỨU NHANH'!$C$2,$A85)),ISNUMBER(SEARCH('🔎 TRA CỨU NHANH'!$C$2,$B85)))),1,0)</f>
        <v/>
      </c>
      <c r="M85">
        <f>IF(L85&gt;N(L84),L85,"")</f>
        <v/>
      </c>
      <c r="N85">
        <f>N(N84)+IF(AND('💰 BÁO GIÁ'!$C$27&lt;&gt;"",OR(ISNUMBER(SEARCH('💰 BÁO GIÁ'!$C$27,$A85)),ISNUMBER(SEARCH('💰 BÁO GIÁ'!$C$27,$B85)))),1,0)</f>
        <v/>
      </c>
      <c r="O85">
        <f>IF(N85&gt;N(N84),N85,"")</f>
        <v/>
      </c>
    </row>
    <row r="86">
      <c r="A86">
        <f>IF('🔩 PISTON'!A108="","",'🔩 PISTON'!A108)</f>
        <v/>
      </c>
      <c r="B86">
        <f>IF('🔩 PISTON'!A108="","","Piston "&amp;'🔩 PISTON'!U108)</f>
        <v/>
      </c>
      <c r="C86">
        <f>IF('🔩 PISTON'!A108="","","Piston")</f>
        <v/>
      </c>
      <c r="D86">
        <f>IF('🔩 PISTON'!A108="","",'🔩 PISTON'!L108)</f>
        <v/>
      </c>
      <c r="E86" s="37">
        <f>IF('🔩 PISTON'!A108="","",'🔩 PISTON'!M108)</f>
        <v/>
      </c>
      <c r="F86" s="37">
        <f>IF('🔩 PISTON'!A108="","",'🔩 PISTON'!N108)</f>
        <v/>
      </c>
      <c r="G86" s="37">
        <f>IF('🔩 PISTON'!A108="","",'🔩 PISTON'!O108)</f>
        <v/>
      </c>
      <c r="H86" s="37">
        <f>IF('🔩 PISTON'!A108="","",'🔩 PISTON'!P108)</f>
        <v/>
      </c>
      <c r="I86" s="37">
        <f>IF('🔩 PISTON'!A108="","",'🔩 PISTON'!Q108)</f>
        <v/>
      </c>
      <c r="J86">
        <f>IF('🔩 PISTON'!A108="","",'🔩 PISTON'!D108)</f>
        <v/>
      </c>
      <c r="L86">
        <f>N(L85)+IF(AND('🔎 TRA CỨU NHANH'!$C$2&lt;&gt;"",OR(ISNUMBER(SEARCH('🔎 TRA CỨU NHANH'!$C$2,$A86)),ISNUMBER(SEARCH('🔎 TRA CỨU NHANH'!$C$2,$B86)))),1,0)</f>
        <v/>
      </c>
      <c r="M86">
        <f>IF(L86&gt;N(L85),L86,"")</f>
        <v/>
      </c>
      <c r="N86">
        <f>N(N85)+IF(AND('💰 BÁO GIÁ'!$C$27&lt;&gt;"",OR(ISNUMBER(SEARCH('💰 BÁO GIÁ'!$C$27,$A86)),ISNUMBER(SEARCH('💰 BÁO GIÁ'!$C$27,$B86)))),1,0)</f>
        <v/>
      </c>
      <c r="O86">
        <f>IF(N86&gt;N(N85),N86,"")</f>
        <v/>
      </c>
    </row>
    <row r="87">
      <c r="A87">
        <f>IF('🔩 PISTON'!A111="","",'🔩 PISTON'!A111)</f>
        <v/>
      </c>
      <c r="B87">
        <f>IF('🔩 PISTON'!A111="","","Piston "&amp;'🔩 PISTON'!U111)</f>
        <v/>
      </c>
      <c r="C87">
        <f>IF('🔩 PISTON'!A111="","","Piston")</f>
        <v/>
      </c>
      <c r="D87">
        <f>IF('🔩 PISTON'!A111="","",'🔩 PISTON'!L111)</f>
        <v/>
      </c>
      <c r="E87" s="37">
        <f>IF('🔩 PISTON'!A111="","",'🔩 PISTON'!M111)</f>
        <v/>
      </c>
      <c r="F87" s="37">
        <f>IF('🔩 PISTON'!A111="","",'🔩 PISTON'!N111)</f>
        <v/>
      </c>
      <c r="G87" s="37">
        <f>IF('🔩 PISTON'!A111="","",'🔩 PISTON'!O111)</f>
        <v/>
      </c>
      <c r="H87" s="37">
        <f>IF('🔩 PISTON'!A111="","",'🔩 PISTON'!P111)</f>
        <v/>
      </c>
      <c r="I87" s="37">
        <f>IF('🔩 PISTON'!A111="","",'🔩 PISTON'!Q111)</f>
        <v/>
      </c>
      <c r="J87">
        <f>IF('🔩 PISTON'!A111="","",'🔩 PISTON'!D111)</f>
        <v/>
      </c>
      <c r="L87">
        <f>N(L86)+IF(AND('🔎 TRA CỨU NHANH'!$C$2&lt;&gt;"",OR(ISNUMBER(SEARCH('🔎 TRA CỨU NHANH'!$C$2,$A87)),ISNUMBER(SEARCH('🔎 TRA CỨU NHANH'!$C$2,$B87)))),1,0)</f>
        <v/>
      </c>
      <c r="M87">
        <f>IF(L87&gt;N(L86),L87,"")</f>
        <v/>
      </c>
      <c r="N87">
        <f>N(N86)+IF(AND('💰 BÁO GIÁ'!$C$27&lt;&gt;"",OR(ISNUMBER(SEARCH('💰 BÁO GIÁ'!$C$27,$A87)),ISNUMBER(SEARCH('💰 BÁO GIÁ'!$C$27,$B87)))),1,0)</f>
        <v/>
      </c>
      <c r="O87">
        <f>IF(N87&gt;N(N86),N87,"")</f>
        <v/>
      </c>
    </row>
    <row r="88">
      <c r="A88">
        <f>IF('🔩 PISTON'!A113="","",'🔩 PISTON'!A113)</f>
        <v/>
      </c>
      <c r="B88">
        <f>IF('🔩 PISTON'!A113="","","Piston "&amp;'🔩 PISTON'!U113)</f>
        <v/>
      </c>
      <c r="C88">
        <f>IF('🔩 PISTON'!A113="","","Piston")</f>
        <v/>
      </c>
      <c r="D88">
        <f>IF('🔩 PISTON'!A113="","",'🔩 PISTON'!L113)</f>
        <v/>
      </c>
      <c r="E88" s="37">
        <f>IF('🔩 PISTON'!A113="","",'🔩 PISTON'!M113)</f>
        <v/>
      </c>
      <c r="F88" s="37">
        <f>IF('🔩 PISTON'!A113="","",'🔩 PISTON'!N113)</f>
        <v/>
      </c>
      <c r="G88" s="37">
        <f>IF('🔩 PISTON'!A113="","",'🔩 PISTON'!O113)</f>
        <v/>
      </c>
      <c r="H88" s="37">
        <f>IF('🔩 PISTON'!A113="","",'🔩 PISTON'!P113)</f>
        <v/>
      </c>
      <c r="I88" s="37">
        <f>IF('🔩 PISTON'!A113="","",'🔩 PISTON'!Q113)</f>
        <v/>
      </c>
      <c r="J88">
        <f>IF('🔩 PISTON'!A113="","",'🔩 PISTON'!D113)</f>
        <v/>
      </c>
      <c r="L88">
        <f>N(L87)+IF(AND('🔎 TRA CỨU NHANH'!$C$2&lt;&gt;"",OR(ISNUMBER(SEARCH('🔎 TRA CỨU NHANH'!$C$2,$A88)),ISNUMBER(SEARCH('🔎 TRA CỨU NHANH'!$C$2,$B88)))),1,0)</f>
        <v/>
      </c>
      <c r="M88">
        <f>IF(L88&gt;N(L87),L88,"")</f>
        <v/>
      </c>
      <c r="N88">
        <f>N(N87)+IF(AND('💰 BÁO GIÁ'!$C$27&lt;&gt;"",OR(ISNUMBER(SEARCH('💰 BÁO GIÁ'!$C$27,$A88)),ISNUMBER(SEARCH('💰 BÁO GIÁ'!$C$27,$B88)))),1,0)</f>
        <v/>
      </c>
      <c r="O88">
        <f>IF(N88&gt;N(N87),N88,"")</f>
        <v/>
      </c>
    </row>
    <row r="89">
      <c r="A89">
        <f>IF('🔩 PISTON'!A118="","",'🔩 PISTON'!A118)</f>
        <v/>
      </c>
      <c r="B89">
        <f>IF('🔩 PISTON'!A118="","","Piston "&amp;'🔩 PISTON'!U118)</f>
        <v/>
      </c>
      <c r="C89">
        <f>IF('🔩 PISTON'!A118="","","Piston")</f>
        <v/>
      </c>
      <c r="D89">
        <f>IF('🔩 PISTON'!A118="","",'🔩 PISTON'!L118)</f>
        <v/>
      </c>
      <c r="E89">
        <f>IF('🔩 PISTON'!A118="","",'🔩 PISTON'!M118)</f>
        <v/>
      </c>
      <c r="F89">
        <f>IF('🔩 PISTON'!A118="","",'🔩 PISTON'!N118)</f>
        <v/>
      </c>
      <c r="G89">
        <f>IF('🔩 PISTON'!A118="","",'🔩 PISTON'!O118)</f>
        <v/>
      </c>
      <c r="H89">
        <f>IF('🔩 PISTON'!A118="","",'🔩 PISTON'!P118)</f>
        <v/>
      </c>
      <c r="I89">
        <f>IF('🔩 PISTON'!A118="","",'🔩 PISTON'!Q118)</f>
        <v/>
      </c>
      <c r="J89">
        <f>IF('🔩 PISTON'!A118="","",'🔩 PISTON'!D118)</f>
        <v/>
      </c>
      <c r="L89">
        <f>N(L88)+IF(AND('🔎 TRA CỨU NHANH'!$C$2&lt;&gt;"",OR(ISNUMBER(SEARCH('🔎 TRA CỨU NHANH'!$C$2,$A89)),ISNUMBER(SEARCH('🔎 TRA CỨU NHANH'!$C$2,$B89)))),1,0)</f>
        <v/>
      </c>
      <c r="M89">
        <f>IF(L89&gt;N(L88),L89,"")</f>
        <v/>
      </c>
      <c r="N89">
        <f>N(N88)+IF(AND('💰 BÁO GIÁ'!$C$27&lt;&gt;"",OR(ISNUMBER(SEARCH('💰 BÁO GIÁ'!$C$27,$A89)),ISNUMBER(SEARCH('💰 BÁO GIÁ'!$C$27,$B89)))),1,0)</f>
        <v/>
      </c>
      <c r="O89">
        <f>IF(N89&gt;N(N88),N89,"")</f>
        <v/>
      </c>
    </row>
    <row r="90">
      <c r="A90">
        <f>IF('🔩 PISTON'!A119="","",'🔩 PISTON'!A119)</f>
        <v/>
      </c>
      <c r="B90">
        <f>IF('🔩 PISTON'!A119="","","Piston "&amp;'🔩 PISTON'!U119)</f>
        <v/>
      </c>
      <c r="C90">
        <f>IF('🔩 PISTON'!A119="","","Piston")</f>
        <v/>
      </c>
      <c r="D90">
        <f>IF('🔩 PISTON'!A119="","",'🔩 PISTON'!L119)</f>
        <v/>
      </c>
      <c r="E90" s="37">
        <f>IF('🔩 PISTON'!A119="","",'🔩 PISTON'!M119)</f>
        <v/>
      </c>
      <c r="F90" s="37">
        <f>IF('🔩 PISTON'!A119="","",'🔩 PISTON'!N119)</f>
        <v/>
      </c>
      <c r="G90" s="37">
        <f>IF('🔩 PISTON'!A119="","",'🔩 PISTON'!O119)</f>
        <v/>
      </c>
      <c r="H90" s="37">
        <f>IF('🔩 PISTON'!A119="","",'🔩 PISTON'!P119)</f>
        <v/>
      </c>
      <c r="I90" s="37">
        <f>IF('🔩 PISTON'!A119="","",'🔩 PISTON'!Q119)</f>
        <v/>
      </c>
      <c r="J90">
        <f>IF('🔩 PISTON'!A119="","",'🔩 PISTON'!D119)</f>
        <v/>
      </c>
      <c r="L90">
        <f>N(L89)+IF(AND('🔎 TRA CỨU NHANH'!$C$2&lt;&gt;"",OR(ISNUMBER(SEARCH('🔎 TRA CỨU NHANH'!$C$2,$A90)),ISNUMBER(SEARCH('🔎 TRA CỨU NHANH'!$C$2,$B90)))),1,0)</f>
        <v/>
      </c>
      <c r="M90">
        <f>IF(L90&gt;N(L89),L90,"")</f>
        <v/>
      </c>
      <c r="N90">
        <f>N(N89)+IF(AND('💰 BÁO GIÁ'!$C$27&lt;&gt;"",OR(ISNUMBER(SEARCH('💰 BÁO GIÁ'!$C$27,$A90)),ISNUMBER(SEARCH('💰 BÁO GIÁ'!$C$27,$B90)))),1,0)</f>
        <v/>
      </c>
      <c r="O90">
        <f>IF(N90&gt;N(N89),N90,"")</f>
        <v/>
      </c>
    </row>
    <row r="91">
      <c r="A91">
        <f>IF('🔩 PISTON'!#REF!="","",'🔩 PISTON'!#REF!)</f>
        <v/>
      </c>
      <c r="B91">
        <f>IF('🔩 PISTON'!#REF!="","","Piston "&amp;'🔩 PISTON'!#REF!)</f>
        <v/>
      </c>
      <c r="C91">
        <f>IF('🔩 PISTON'!#REF!="","","Piston")</f>
        <v/>
      </c>
      <c r="D91">
        <f>IF('🔩 PISTON'!#REF!="","",'🔩 PISTON'!#REF!)</f>
        <v/>
      </c>
      <c r="E91">
        <f>IF('🔩 PISTON'!#REF!="","",'🔩 PISTON'!#REF!)</f>
        <v/>
      </c>
      <c r="F91">
        <f>IF('🔩 PISTON'!#REF!="","",'🔩 PISTON'!#REF!)</f>
        <v/>
      </c>
      <c r="G91">
        <f>IF('🔩 PISTON'!#REF!="","",'🔩 PISTON'!#REF!)</f>
        <v/>
      </c>
      <c r="H91">
        <f>IF('🔩 PISTON'!#REF!="","",'🔩 PISTON'!#REF!)</f>
        <v/>
      </c>
      <c r="I91">
        <f>IF('🔩 PISTON'!#REF!="","",'🔩 PISTON'!#REF!)</f>
        <v/>
      </c>
      <c r="J91">
        <f>IF('🔩 PISTON'!#REF!="","",'🔩 PISTON'!#REF!)</f>
        <v/>
      </c>
      <c r="L91">
        <f>N(L90)+IF(AND('🔎 TRA CỨU NHANH'!$C$2&lt;&gt;"",OR(ISNUMBER(SEARCH('🔎 TRA CỨU NHANH'!$C$2,$A91)),ISNUMBER(SEARCH('🔎 TRA CỨU NHANH'!$C$2,$B91)))),1,0)</f>
        <v/>
      </c>
      <c r="M91">
        <f>IF(L91&gt;N(L90),L91,"")</f>
        <v/>
      </c>
      <c r="N91">
        <f>N(N90)+IF(AND('💰 BÁO GIÁ'!$C$27&lt;&gt;"",OR(ISNUMBER(SEARCH('💰 BÁO GIÁ'!$C$27,$A91)),ISNUMBER(SEARCH('💰 BÁO GIÁ'!$C$27,$B91)))),1,0)</f>
        <v/>
      </c>
      <c r="O91">
        <f>IF(N91&gt;N(N90),N91,"")</f>
        <v/>
      </c>
    </row>
    <row r="92">
      <c r="A92">
        <f>IF('🔩 PISTON'!A121="","",'🔩 PISTON'!A121)</f>
        <v/>
      </c>
      <c r="B92">
        <f>IF('🔩 PISTON'!A121="","","Piston "&amp;'🔩 PISTON'!U121)</f>
        <v/>
      </c>
      <c r="C92">
        <f>IF('🔩 PISTON'!A121="","","Piston")</f>
        <v/>
      </c>
      <c r="D92">
        <f>IF('🔩 PISTON'!A121="","",'🔩 PISTON'!L121)</f>
        <v/>
      </c>
      <c r="E92" s="37">
        <f>IF('🔩 PISTON'!A121="","",'🔩 PISTON'!M121)</f>
        <v/>
      </c>
      <c r="F92" s="37">
        <f>IF('🔩 PISTON'!A121="","",'🔩 PISTON'!N121)</f>
        <v/>
      </c>
      <c r="G92" s="37">
        <f>IF('🔩 PISTON'!A121="","",'🔩 PISTON'!O121)</f>
        <v/>
      </c>
      <c r="H92" s="37">
        <f>IF('🔩 PISTON'!A121="","",'🔩 PISTON'!P121)</f>
        <v/>
      </c>
      <c r="I92" s="37">
        <f>IF('🔩 PISTON'!A121="","",'🔩 PISTON'!Q121)</f>
        <v/>
      </c>
      <c r="J92">
        <f>IF('🔩 PISTON'!A121="","",'🔩 PISTON'!D121)</f>
        <v/>
      </c>
      <c r="L92">
        <f>N(L91)+IF(AND('🔎 TRA CỨU NHANH'!$C$2&lt;&gt;"",OR(ISNUMBER(SEARCH('🔎 TRA CỨU NHANH'!$C$2,$A92)),ISNUMBER(SEARCH('🔎 TRA CỨU NHANH'!$C$2,$B92)))),1,0)</f>
        <v/>
      </c>
      <c r="M92">
        <f>IF(L92&gt;N(L91),L92,"")</f>
        <v/>
      </c>
      <c r="N92">
        <f>N(N91)+IF(AND('💰 BÁO GIÁ'!$C$27&lt;&gt;"",OR(ISNUMBER(SEARCH('💰 BÁO GIÁ'!$C$27,$A92)),ISNUMBER(SEARCH('💰 BÁO GIÁ'!$C$27,$B92)))),1,0)</f>
        <v/>
      </c>
      <c r="O92">
        <f>IF(N92&gt;N(N91),N92,"")</f>
        <v/>
      </c>
    </row>
    <row r="93">
      <c r="A93">
        <f>IF('🔩 PISTON'!A123="","",'🔩 PISTON'!A123)</f>
        <v/>
      </c>
      <c r="B93">
        <f>IF('🔩 PISTON'!A123="","","Piston "&amp;'🔩 PISTON'!U123)</f>
        <v/>
      </c>
      <c r="C93">
        <f>IF('🔩 PISTON'!A123="","","Piston")</f>
        <v/>
      </c>
      <c r="D93">
        <f>IF('🔩 PISTON'!A123="","",'🔩 PISTON'!L123)</f>
        <v/>
      </c>
      <c r="E93" s="37">
        <f>IF('🔩 PISTON'!A123="","",'🔩 PISTON'!M123)</f>
        <v/>
      </c>
      <c r="F93" s="37">
        <f>IF('🔩 PISTON'!A123="","",'🔩 PISTON'!N123)</f>
        <v/>
      </c>
      <c r="G93" s="37">
        <f>IF('🔩 PISTON'!A123="","",'🔩 PISTON'!O123)</f>
        <v/>
      </c>
      <c r="H93" s="37">
        <f>IF('🔩 PISTON'!A123="","",'🔩 PISTON'!P123)</f>
        <v/>
      </c>
      <c r="I93" s="37">
        <f>IF('🔩 PISTON'!A123="","",'🔩 PISTON'!Q123)</f>
        <v/>
      </c>
      <c r="J93">
        <f>IF('🔩 PISTON'!A123="","",'🔩 PISTON'!D123)</f>
        <v/>
      </c>
      <c r="L93">
        <f>N(L92)+IF(AND('🔎 TRA CỨU NHANH'!$C$2&lt;&gt;"",OR(ISNUMBER(SEARCH('🔎 TRA CỨU NHANH'!$C$2,$A93)),ISNUMBER(SEARCH('🔎 TRA CỨU NHANH'!$C$2,$B93)))),1,0)</f>
        <v/>
      </c>
      <c r="M93">
        <f>IF(L93&gt;N(L92),L93,"")</f>
        <v/>
      </c>
      <c r="N93">
        <f>N(N92)+IF(AND('💰 BÁO GIÁ'!$C$27&lt;&gt;"",OR(ISNUMBER(SEARCH('💰 BÁO GIÁ'!$C$27,$A93)),ISNUMBER(SEARCH('💰 BÁO GIÁ'!$C$27,$B93)))),1,0)</f>
        <v/>
      </c>
      <c r="O93">
        <f>IF(N93&gt;N(N92),N93,"")</f>
        <v/>
      </c>
    </row>
    <row r="94">
      <c r="A94">
        <f>IF('🔩 PISTON'!A127="","",'🔩 PISTON'!A127)</f>
        <v/>
      </c>
      <c r="B94">
        <f>IF('🔩 PISTON'!A127="","","Piston "&amp;'🔩 PISTON'!U127)</f>
        <v/>
      </c>
      <c r="C94">
        <f>IF('🔩 PISTON'!A127="","","Piston")</f>
        <v/>
      </c>
      <c r="D94">
        <f>IF('🔩 PISTON'!A127="","",'🔩 PISTON'!L127)</f>
        <v/>
      </c>
      <c r="E94" s="37">
        <f>IF('🔩 PISTON'!A127="","",'🔩 PISTON'!M127)</f>
        <v/>
      </c>
      <c r="F94" s="37">
        <f>IF('🔩 PISTON'!A127="","",'🔩 PISTON'!N127)</f>
        <v/>
      </c>
      <c r="G94" s="37">
        <f>IF('🔩 PISTON'!A127="","",'🔩 PISTON'!O127)</f>
        <v/>
      </c>
      <c r="H94" s="37">
        <f>IF('🔩 PISTON'!A127="","",'🔩 PISTON'!P127)</f>
        <v/>
      </c>
      <c r="I94" s="37">
        <f>IF('🔩 PISTON'!A127="","",'🔩 PISTON'!Q127)</f>
        <v/>
      </c>
      <c r="J94">
        <f>IF('🔩 PISTON'!A127="","",'🔩 PISTON'!D127)</f>
        <v/>
      </c>
      <c r="L94">
        <f>N(L93)+IF(AND('🔎 TRA CỨU NHANH'!$C$2&lt;&gt;"",OR(ISNUMBER(SEARCH('🔎 TRA CỨU NHANH'!$C$2,$A94)),ISNUMBER(SEARCH('🔎 TRA CỨU NHANH'!$C$2,$B94)))),1,0)</f>
        <v/>
      </c>
      <c r="M94">
        <f>IF(L94&gt;N(L93),L94,"")</f>
        <v/>
      </c>
      <c r="N94">
        <f>N(N93)+IF(AND('💰 BÁO GIÁ'!$C$27&lt;&gt;"",OR(ISNUMBER(SEARCH('💰 BÁO GIÁ'!$C$27,$A94)),ISNUMBER(SEARCH('💰 BÁO GIÁ'!$C$27,$B94)))),1,0)</f>
        <v/>
      </c>
      <c r="O94">
        <f>IF(N94&gt;N(N93),N94,"")</f>
        <v/>
      </c>
    </row>
    <row r="95">
      <c r="A95">
        <f>IF('🔩 PISTON'!A129="","",'🔩 PISTON'!A129)</f>
        <v/>
      </c>
      <c r="B95">
        <f>IF('🔩 PISTON'!A129="","","Piston "&amp;'🔩 PISTON'!U129)</f>
        <v/>
      </c>
      <c r="C95">
        <f>IF('🔩 PISTON'!A129="","","Piston")</f>
        <v/>
      </c>
      <c r="D95">
        <f>IF('🔩 PISTON'!A129="","",'🔩 PISTON'!L129)</f>
        <v/>
      </c>
      <c r="E95">
        <f>IF('🔩 PISTON'!A129="","",'🔩 PISTON'!M129)</f>
        <v/>
      </c>
      <c r="F95">
        <f>IF('🔩 PISTON'!A129="","",'🔩 PISTON'!N129)</f>
        <v/>
      </c>
      <c r="G95">
        <f>IF('🔩 PISTON'!A129="","",'🔩 PISTON'!O129)</f>
        <v/>
      </c>
      <c r="H95">
        <f>IF('🔩 PISTON'!A129="","",'🔩 PISTON'!P129)</f>
        <v/>
      </c>
      <c r="I95">
        <f>IF('🔩 PISTON'!A129="","",'🔩 PISTON'!Q129)</f>
        <v/>
      </c>
      <c r="J95">
        <f>IF('🔩 PISTON'!A129="","",'🔩 PISTON'!D129)</f>
        <v/>
      </c>
      <c r="L95">
        <f>N(L94)+IF(AND('🔎 TRA CỨU NHANH'!$C$2&lt;&gt;"",OR(ISNUMBER(SEARCH('🔎 TRA CỨU NHANH'!$C$2,$A95)),ISNUMBER(SEARCH('🔎 TRA CỨU NHANH'!$C$2,$B95)))),1,0)</f>
        <v/>
      </c>
      <c r="M95">
        <f>IF(L95&gt;N(L94),L95,"")</f>
        <v/>
      </c>
      <c r="N95">
        <f>N(N94)+IF(AND('💰 BÁO GIÁ'!$C$27&lt;&gt;"",OR(ISNUMBER(SEARCH('💰 BÁO GIÁ'!$C$27,$A95)),ISNUMBER(SEARCH('💰 BÁO GIÁ'!$C$27,$B95)))),1,0)</f>
        <v/>
      </c>
      <c r="O95">
        <f>IF(N95&gt;N(N94),N95,"")</f>
        <v/>
      </c>
    </row>
    <row r="96">
      <c r="A96">
        <f>IF('🔩 PISTON'!A130="","",'🔩 PISTON'!A130)</f>
        <v/>
      </c>
      <c r="B96">
        <f>IF('🔩 PISTON'!A130="","","Piston "&amp;'🔩 PISTON'!U130)</f>
        <v/>
      </c>
      <c r="C96">
        <f>IF('🔩 PISTON'!A130="","","Piston")</f>
        <v/>
      </c>
      <c r="D96">
        <f>IF('🔩 PISTON'!A130="","",'🔩 PISTON'!L130)</f>
        <v/>
      </c>
      <c r="E96">
        <f>IF('🔩 PISTON'!A130="","",'🔩 PISTON'!M130)</f>
        <v/>
      </c>
      <c r="F96">
        <f>IF('🔩 PISTON'!A130="","",'🔩 PISTON'!N130)</f>
        <v/>
      </c>
      <c r="G96">
        <f>IF('🔩 PISTON'!A130="","",'🔩 PISTON'!O130)</f>
        <v/>
      </c>
      <c r="H96">
        <f>IF('🔩 PISTON'!A130="","",'🔩 PISTON'!P130)</f>
        <v/>
      </c>
      <c r="I96">
        <f>IF('🔩 PISTON'!A130="","",'🔩 PISTON'!Q130)</f>
        <v/>
      </c>
      <c r="J96">
        <f>IF('🔩 PISTON'!A130="","",'🔩 PISTON'!D130)</f>
        <v/>
      </c>
      <c r="L96">
        <f>N(L95)+IF(AND('🔎 TRA CỨU NHANH'!$C$2&lt;&gt;"",OR(ISNUMBER(SEARCH('🔎 TRA CỨU NHANH'!$C$2,$A96)),ISNUMBER(SEARCH('🔎 TRA CỨU NHANH'!$C$2,$B96)))),1,0)</f>
        <v/>
      </c>
      <c r="M96">
        <f>IF(L96&gt;N(L95),L96,"")</f>
        <v/>
      </c>
      <c r="N96">
        <f>N(N95)+IF(AND('💰 BÁO GIÁ'!$C$27&lt;&gt;"",OR(ISNUMBER(SEARCH('💰 BÁO GIÁ'!$C$27,$A96)),ISNUMBER(SEARCH('💰 BÁO GIÁ'!$C$27,$B96)))),1,0)</f>
        <v/>
      </c>
      <c r="O96">
        <f>IF(N96&gt;N(N95),N96,"")</f>
        <v/>
      </c>
    </row>
    <row r="97">
      <c r="A97">
        <f>IF('🔩 PISTON'!A131="","",'🔩 PISTON'!A131)</f>
        <v/>
      </c>
      <c r="B97">
        <f>IF('🔩 PISTON'!A131="","","Piston "&amp;'🔩 PISTON'!U131)</f>
        <v/>
      </c>
      <c r="C97">
        <f>IF('🔩 PISTON'!A131="","","Piston")</f>
        <v/>
      </c>
      <c r="D97">
        <f>IF('🔩 PISTON'!A131="","",'🔩 PISTON'!L131)</f>
        <v/>
      </c>
      <c r="E97">
        <f>IF('🔩 PISTON'!A131="","",'🔩 PISTON'!M131)</f>
        <v/>
      </c>
      <c r="F97">
        <f>IF('🔩 PISTON'!A131="","",'🔩 PISTON'!N131)</f>
        <v/>
      </c>
      <c r="G97">
        <f>IF('🔩 PISTON'!A131="","",'🔩 PISTON'!O131)</f>
        <v/>
      </c>
      <c r="H97">
        <f>IF('🔩 PISTON'!A131="","",'🔩 PISTON'!P131)</f>
        <v/>
      </c>
      <c r="I97">
        <f>IF('🔩 PISTON'!A131="","",'🔩 PISTON'!Q131)</f>
        <v/>
      </c>
      <c r="J97">
        <f>IF('🔩 PISTON'!A131="","",'🔩 PISTON'!D131)</f>
        <v/>
      </c>
      <c r="L97">
        <f>N(L96)+IF(AND('🔎 TRA CỨU NHANH'!$C$2&lt;&gt;"",OR(ISNUMBER(SEARCH('🔎 TRA CỨU NHANH'!$C$2,$A97)),ISNUMBER(SEARCH('🔎 TRA CỨU NHANH'!$C$2,$B97)))),1,0)</f>
        <v/>
      </c>
      <c r="M97">
        <f>IF(L97&gt;N(L96),L97,"")</f>
        <v/>
      </c>
      <c r="N97">
        <f>N(N96)+IF(AND('💰 BÁO GIÁ'!$C$27&lt;&gt;"",OR(ISNUMBER(SEARCH('💰 BÁO GIÁ'!$C$27,$A97)),ISNUMBER(SEARCH('💰 BÁO GIÁ'!$C$27,$B97)))),1,0)</f>
        <v/>
      </c>
      <c r="O97">
        <f>IF(N97&gt;N(N96),N97,"")</f>
        <v/>
      </c>
    </row>
    <row r="98">
      <c r="A98">
        <f>IF('🔩 PISTON'!A132="","",'🔩 PISTON'!A132)</f>
        <v/>
      </c>
      <c r="B98">
        <f>IF('🔩 PISTON'!A132="","","Piston "&amp;'🔩 PISTON'!U132)</f>
        <v/>
      </c>
      <c r="C98">
        <f>IF('🔩 PISTON'!A132="","","Piston")</f>
        <v/>
      </c>
      <c r="D98">
        <f>IF('🔩 PISTON'!A132="","",'🔩 PISTON'!L132)</f>
        <v/>
      </c>
      <c r="E98">
        <f>IF('🔩 PISTON'!A132="","",'🔩 PISTON'!M132)</f>
        <v/>
      </c>
      <c r="F98">
        <f>IF('🔩 PISTON'!A132="","",'🔩 PISTON'!N132)</f>
        <v/>
      </c>
      <c r="G98">
        <f>IF('🔩 PISTON'!A132="","",'🔩 PISTON'!O132)</f>
        <v/>
      </c>
      <c r="H98">
        <f>IF('🔩 PISTON'!A132="","",'🔩 PISTON'!P132)</f>
        <v/>
      </c>
      <c r="I98">
        <f>IF('🔩 PISTON'!A132="","",'🔩 PISTON'!Q132)</f>
        <v/>
      </c>
      <c r="J98">
        <f>IF('🔩 PISTON'!A132="","",'🔩 PISTON'!D132)</f>
        <v/>
      </c>
      <c r="L98">
        <f>N(L97)+IF(AND('🔎 TRA CỨU NHANH'!$C$2&lt;&gt;"",OR(ISNUMBER(SEARCH('🔎 TRA CỨU NHANH'!$C$2,$A98)),ISNUMBER(SEARCH('🔎 TRA CỨU NHANH'!$C$2,$B98)))),1,0)</f>
        <v/>
      </c>
      <c r="M98">
        <f>IF(L98&gt;N(L97),L98,"")</f>
        <v/>
      </c>
      <c r="N98">
        <f>N(N97)+IF(AND('💰 BÁO GIÁ'!$C$27&lt;&gt;"",OR(ISNUMBER(SEARCH('💰 BÁO GIÁ'!$C$27,$A98)),ISNUMBER(SEARCH('💰 BÁO GIÁ'!$C$27,$B98)))),1,0)</f>
        <v/>
      </c>
      <c r="O98">
        <f>IF(N98&gt;N(N97),N98,"")</f>
        <v/>
      </c>
    </row>
    <row r="99">
      <c r="A99">
        <f>IF('🔩 PISTON'!A133="","",'🔩 PISTON'!A133)</f>
        <v/>
      </c>
      <c r="B99">
        <f>IF('🔩 PISTON'!A133="","","Piston "&amp;'🔩 PISTON'!U133)</f>
        <v/>
      </c>
      <c r="C99">
        <f>IF('🔩 PISTON'!A133="","","Piston")</f>
        <v/>
      </c>
      <c r="D99">
        <f>IF('🔩 PISTON'!A133="","",'🔩 PISTON'!L133)</f>
        <v/>
      </c>
      <c r="E99">
        <f>IF('🔩 PISTON'!A133="","",'🔩 PISTON'!M133)</f>
        <v/>
      </c>
      <c r="F99">
        <f>IF('🔩 PISTON'!A133="","",'🔩 PISTON'!N133)</f>
        <v/>
      </c>
      <c r="G99">
        <f>IF('🔩 PISTON'!A133="","",'🔩 PISTON'!O133)</f>
        <v/>
      </c>
      <c r="H99">
        <f>IF('🔩 PISTON'!A133="","",'🔩 PISTON'!P133)</f>
        <v/>
      </c>
      <c r="I99">
        <f>IF('🔩 PISTON'!A133="","",'🔩 PISTON'!Q133)</f>
        <v/>
      </c>
      <c r="J99">
        <f>IF('🔩 PISTON'!A133="","",'🔩 PISTON'!D133)</f>
        <v/>
      </c>
      <c r="L99">
        <f>N(L98)+IF(AND('🔎 TRA CỨU NHANH'!$C$2&lt;&gt;"",OR(ISNUMBER(SEARCH('🔎 TRA CỨU NHANH'!$C$2,$A99)),ISNUMBER(SEARCH('🔎 TRA CỨU NHANH'!$C$2,$B99)))),1,0)</f>
        <v/>
      </c>
      <c r="M99">
        <f>IF(L99&gt;N(L98),L99,"")</f>
        <v/>
      </c>
      <c r="N99">
        <f>N(N98)+IF(AND('💰 BÁO GIÁ'!$C$27&lt;&gt;"",OR(ISNUMBER(SEARCH('💰 BÁO GIÁ'!$C$27,$A99)),ISNUMBER(SEARCH('💰 BÁO GIÁ'!$C$27,$B99)))),1,0)</f>
        <v/>
      </c>
      <c r="O99">
        <f>IF(N99&gt;N(N98),N99,"")</f>
        <v/>
      </c>
    </row>
    <row r="100">
      <c r="A100">
        <f>IF('🔩 PISTON'!A134="","",'🔩 PISTON'!A134)</f>
        <v/>
      </c>
      <c r="B100">
        <f>IF('🔩 PISTON'!A134="","","Piston "&amp;'🔩 PISTON'!U134)</f>
        <v/>
      </c>
      <c r="C100">
        <f>IF('🔩 PISTON'!A134="","","Piston")</f>
        <v/>
      </c>
      <c r="D100">
        <f>IF('🔩 PISTON'!A134="","",'🔩 PISTON'!L134)</f>
        <v/>
      </c>
      <c r="E100" s="37">
        <f>IF('🔩 PISTON'!A134="","",'🔩 PISTON'!M134)</f>
        <v/>
      </c>
      <c r="F100" s="37">
        <f>IF('🔩 PISTON'!A134="","",'🔩 PISTON'!N134)</f>
        <v/>
      </c>
      <c r="G100" s="37">
        <f>IF('🔩 PISTON'!A134="","",'🔩 PISTON'!O134)</f>
        <v/>
      </c>
      <c r="H100" s="37">
        <f>IF('🔩 PISTON'!A134="","",'🔩 PISTON'!P134)</f>
        <v/>
      </c>
      <c r="I100" s="37">
        <f>IF('🔩 PISTON'!A134="","",'🔩 PISTON'!Q134)</f>
        <v/>
      </c>
      <c r="J100">
        <f>IF('🔩 PISTON'!A134="","",'🔩 PISTON'!D134)</f>
        <v/>
      </c>
      <c r="L100">
        <f>N(L99)+IF(AND('🔎 TRA CỨU NHANH'!$C$2&lt;&gt;"",OR(ISNUMBER(SEARCH('🔎 TRA CỨU NHANH'!$C$2,$A100)),ISNUMBER(SEARCH('🔎 TRA CỨU NHANH'!$C$2,$B100)))),1,0)</f>
        <v/>
      </c>
      <c r="M100">
        <f>IF(L100&gt;N(L99),L100,"")</f>
        <v/>
      </c>
      <c r="N100">
        <f>N(N99)+IF(AND('💰 BÁO GIÁ'!$C$27&lt;&gt;"",OR(ISNUMBER(SEARCH('💰 BÁO GIÁ'!$C$27,$A100)),ISNUMBER(SEARCH('💰 BÁO GIÁ'!$C$27,$B100)))),1,0)</f>
        <v/>
      </c>
      <c r="O100">
        <f>IF(N100&gt;N(N99),N100,"")</f>
        <v/>
      </c>
    </row>
    <row r="101">
      <c r="A101">
        <f>IF('🔩 PISTON'!A135="","",'🔩 PISTON'!A135)</f>
        <v/>
      </c>
      <c r="B101">
        <f>IF('🔩 PISTON'!A135="","","Piston "&amp;'🔩 PISTON'!U135)</f>
        <v/>
      </c>
      <c r="C101">
        <f>IF('🔩 PISTON'!A135="","","Piston")</f>
        <v/>
      </c>
      <c r="D101">
        <f>IF('🔩 PISTON'!A135="","",'🔩 PISTON'!L135)</f>
        <v/>
      </c>
      <c r="E101" s="37">
        <f>IF('🔩 PISTON'!A135="","",'🔩 PISTON'!M135)</f>
        <v/>
      </c>
      <c r="F101" s="37">
        <f>IF('🔩 PISTON'!A135="","",'🔩 PISTON'!N135)</f>
        <v/>
      </c>
      <c r="G101" s="37">
        <f>IF('🔩 PISTON'!A135="","",'🔩 PISTON'!O135)</f>
        <v/>
      </c>
      <c r="H101" s="37">
        <f>IF('🔩 PISTON'!A135="","",'🔩 PISTON'!P135)</f>
        <v/>
      </c>
      <c r="I101" s="37">
        <f>IF('🔩 PISTON'!A135="","",'🔩 PISTON'!Q135)</f>
        <v/>
      </c>
      <c r="J101">
        <f>IF('🔩 PISTON'!A135="","",'🔩 PISTON'!D135)</f>
        <v/>
      </c>
      <c r="L101">
        <f>N(L100)+IF(AND('🔎 TRA CỨU NHANH'!$C$2&lt;&gt;"",OR(ISNUMBER(SEARCH('🔎 TRA CỨU NHANH'!$C$2,$A101)),ISNUMBER(SEARCH('🔎 TRA CỨU NHANH'!$C$2,$B101)))),1,0)</f>
        <v/>
      </c>
      <c r="M101">
        <f>IF(L101&gt;N(L100),L101,"")</f>
        <v/>
      </c>
      <c r="N101">
        <f>N(N100)+IF(AND('💰 BÁO GIÁ'!$C$27&lt;&gt;"",OR(ISNUMBER(SEARCH('💰 BÁO GIÁ'!$C$27,$A101)),ISNUMBER(SEARCH('💰 BÁO GIÁ'!$C$27,$B101)))),1,0)</f>
        <v/>
      </c>
      <c r="O101">
        <f>IF(N101&gt;N(N100),N101,"")</f>
        <v/>
      </c>
    </row>
    <row r="102">
      <c r="A102">
        <f>IF('🔩 PISTON'!#REF!="","",'🔩 PISTON'!#REF!)</f>
        <v/>
      </c>
      <c r="B102">
        <f>IF('🔩 PISTON'!#REF!="","","Piston "&amp;'🔩 PISTON'!#REF!)</f>
        <v/>
      </c>
      <c r="C102">
        <f>IF('🔩 PISTON'!#REF!="","","Piston")</f>
        <v/>
      </c>
      <c r="D102">
        <f>IF('🔩 PISTON'!#REF!="","",'🔩 PISTON'!#REF!)</f>
        <v/>
      </c>
      <c r="E102">
        <f>IF('🔩 PISTON'!#REF!="","",'🔩 PISTON'!#REF!)</f>
        <v/>
      </c>
      <c r="F102">
        <f>IF('🔩 PISTON'!#REF!="","",'🔩 PISTON'!#REF!)</f>
        <v/>
      </c>
      <c r="G102">
        <f>IF('🔩 PISTON'!#REF!="","",'🔩 PISTON'!#REF!)</f>
        <v/>
      </c>
      <c r="H102">
        <f>IF('🔩 PISTON'!#REF!="","",'🔩 PISTON'!#REF!)</f>
        <v/>
      </c>
      <c r="I102">
        <f>IF('🔩 PISTON'!#REF!="","",'🔩 PISTON'!#REF!)</f>
        <v/>
      </c>
      <c r="J102">
        <f>IF('🔩 PISTON'!#REF!="","",'🔩 PISTON'!#REF!)</f>
        <v/>
      </c>
      <c r="L102">
        <f>N(L101)+IF(AND('🔎 TRA CỨU NHANH'!$C$2&lt;&gt;"",OR(ISNUMBER(SEARCH('🔎 TRA CỨU NHANH'!$C$2,$A102)),ISNUMBER(SEARCH('🔎 TRA CỨU NHANH'!$C$2,$B102)))),1,0)</f>
        <v/>
      </c>
      <c r="M102">
        <f>IF(L102&gt;N(L101),L102,"")</f>
        <v/>
      </c>
      <c r="N102">
        <f>N(N101)+IF(AND('💰 BÁO GIÁ'!$C$27&lt;&gt;"",OR(ISNUMBER(SEARCH('💰 BÁO GIÁ'!$C$27,$A102)),ISNUMBER(SEARCH('💰 BÁO GIÁ'!$C$27,$B102)))),1,0)</f>
        <v/>
      </c>
      <c r="O102">
        <f>IF(N102&gt;N(N101),N102,"")</f>
        <v/>
      </c>
    </row>
    <row r="103">
      <c r="A103">
        <f>IF('🔩 PISTON'!#REF!="","",'🔩 PISTON'!#REF!)</f>
        <v/>
      </c>
      <c r="B103">
        <f>IF('🔩 PISTON'!#REF!="","","Piston "&amp;'🔩 PISTON'!#REF!)</f>
        <v/>
      </c>
      <c r="C103">
        <f>IF('🔩 PISTON'!#REF!="","","Piston")</f>
        <v/>
      </c>
      <c r="D103">
        <f>IF('🔩 PISTON'!#REF!="","",'🔩 PISTON'!#REF!)</f>
        <v/>
      </c>
      <c r="E103">
        <f>IF('🔩 PISTON'!#REF!="","",'🔩 PISTON'!#REF!)</f>
        <v/>
      </c>
      <c r="F103">
        <f>IF('🔩 PISTON'!#REF!="","",'🔩 PISTON'!#REF!)</f>
        <v/>
      </c>
      <c r="G103">
        <f>IF('🔩 PISTON'!#REF!="","",'🔩 PISTON'!#REF!)</f>
        <v/>
      </c>
      <c r="H103">
        <f>IF('🔩 PISTON'!#REF!="","",'🔩 PISTON'!#REF!)</f>
        <v/>
      </c>
      <c r="I103">
        <f>IF('🔩 PISTON'!#REF!="","",'🔩 PISTON'!#REF!)</f>
        <v/>
      </c>
      <c r="J103">
        <f>IF('🔩 PISTON'!#REF!="","",'🔩 PISTON'!#REF!)</f>
        <v/>
      </c>
      <c r="L103">
        <f>N(L102)+IF(AND('🔎 TRA CỨU NHANH'!$C$2&lt;&gt;"",OR(ISNUMBER(SEARCH('🔎 TRA CỨU NHANH'!$C$2,$A103)),ISNUMBER(SEARCH('🔎 TRA CỨU NHANH'!$C$2,$B103)))),1,0)</f>
        <v/>
      </c>
      <c r="M103">
        <f>IF(L103&gt;N(L102),L103,"")</f>
        <v/>
      </c>
      <c r="N103">
        <f>N(N102)+IF(AND('💰 BÁO GIÁ'!$C$27&lt;&gt;"",OR(ISNUMBER(SEARCH('💰 BÁO GIÁ'!$C$27,$A103)),ISNUMBER(SEARCH('💰 BÁO GIÁ'!$C$27,$B103)))),1,0)</f>
        <v/>
      </c>
      <c r="O103">
        <f>IF(N103&gt;N(N102),N103,"")</f>
        <v/>
      </c>
    </row>
    <row r="104">
      <c r="A104">
        <f>IF('🔩 PISTON'!A139="","",'🔩 PISTON'!A139)</f>
        <v/>
      </c>
      <c r="B104">
        <f>IF('🔩 PISTON'!A139="","","Piston "&amp;'🔩 PISTON'!U139)</f>
        <v/>
      </c>
      <c r="C104">
        <f>IF('🔩 PISTON'!A139="","","Piston")</f>
        <v/>
      </c>
      <c r="D104">
        <f>IF('🔩 PISTON'!A139="","",'🔩 PISTON'!L139)</f>
        <v/>
      </c>
      <c r="E104" s="37">
        <f>IF('🔩 PISTON'!A139="","",'🔩 PISTON'!M139)</f>
        <v/>
      </c>
      <c r="F104" s="37">
        <f>IF('🔩 PISTON'!A139="","",'🔩 PISTON'!N139)</f>
        <v/>
      </c>
      <c r="G104" s="37">
        <f>IF('🔩 PISTON'!A139="","",'🔩 PISTON'!O139)</f>
        <v/>
      </c>
      <c r="H104" s="37">
        <f>IF('🔩 PISTON'!A139="","",'🔩 PISTON'!P139)</f>
        <v/>
      </c>
      <c r="I104" s="37">
        <f>IF('🔩 PISTON'!A139="","",'🔩 PISTON'!Q139)</f>
        <v/>
      </c>
      <c r="J104">
        <f>IF('🔩 PISTON'!A139="","",'🔩 PISTON'!D139)</f>
        <v/>
      </c>
      <c r="L104">
        <f>N(L103)+IF(AND('🔎 TRA CỨU NHANH'!$C$2&lt;&gt;"",OR(ISNUMBER(SEARCH('🔎 TRA CỨU NHANH'!$C$2,$A104)),ISNUMBER(SEARCH('🔎 TRA CỨU NHANH'!$C$2,$B104)))),1,0)</f>
        <v/>
      </c>
      <c r="M104">
        <f>IF(L104&gt;N(L103),L104,"")</f>
        <v/>
      </c>
      <c r="N104">
        <f>N(N103)+IF(AND('💰 BÁO GIÁ'!$C$27&lt;&gt;"",OR(ISNUMBER(SEARCH('💰 BÁO GIÁ'!$C$27,$A104)),ISNUMBER(SEARCH('💰 BÁO GIÁ'!$C$27,$B104)))),1,0)</f>
        <v/>
      </c>
      <c r="O104">
        <f>IF(N104&gt;N(N103),N104,"")</f>
        <v/>
      </c>
    </row>
    <row r="105">
      <c r="A105">
        <f>IF('🔩 PISTON'!A140="","",'🔩 PISTON'!A140)</f>
        <v/>
      </c>
      <c r="B105">
        <f>IF('🔩 PISTON'!A140="","","Piston "&amp;'🔩 PISTON'!U140)</f>
        <v/>
      </c>
      <c r="C105">
        <f>IF('🔩 PISTON'!A140="","","Piston")</f>
        <v/>
      </c>
      <c r="D105">
        <f>IF('🔩 PISTON'!A140="","",'🔩 PISTON'!L140)</f>
        <v/>
      </c>
      <c r="E105" s="37">
        <f>IF('🔩 PISTON'!A140="","",'🔩 PISTON'!M140)</f>
        <v/>
      </c>
      <c r="F105" s="37">
        <f>IF('🔩 PISTON'!A140="","",'🔩 PISTON'!N140)</f>
        <v/>
      </c>
      <c r="G105" s="37">
        <f>IF('🔩 PISTON'!A140="","",'🔩 PISTON'!O140)</f>
        <v/>
      </c>
      <c r="H105" s="37">
        <f>IF('🔩 PISTON'!A140="","",'🔩 PISTON'!P140)</f>
        <v/>
      </c>
      <c r="I105" s="37">
        <f>IF('🔩 PISTON'!A140="","",'🔩 PISTON'!Q140)</f>
        <v/>
      </c>
      <c r="J105">
        <f>IF('🔩 PISTON'!A140="","",'🔩 PISTON'!D140)</f>
        <v/>
      </c>
      <c r="L105">
        <f>N(L104)+IF(AND('🔎 TRA CỨU NHANH'!$C$2&lt;&gt;"",OR(ISNUMBER(SEARCH('🔎 TRA CỨU NHANH'!$C$2,$A105)),ISNUMBER(SEARCH('🔎 TRA CỨU NHANH'!$C$2,$B105)))),1,0)</f>
        <v/>
      </c>
      <c r="M105">
        <f>IF(L105&gt;N(L104),L105,"")</f>
        <v/>
      </c>
      <c r="N105">
        <f>N(N104)+IF(AND('💰 BÁO GIÁ'!$C$27&lt;&gt;"",OR(ISNUMBER(SEARCH('💰 BÁO GIÁ'!$C$27,$A105)),ISNUMBER(SEARCH('💰 BÁO GIÁ'!$C$27,$B105)))),1,0)</f>
        <v/>
      </c>
      <c r="O105">
        <f>IF(N105&gt;N(N104),N105,"")</f>
        <v/>
      </c>
    </row>
    <row r="106">
      <c r="A106">
        <f>IF('🔩 PISTON'!A142="","",'🔩 PISTON'!A142)</f>
        <v/>
      </c>
      <c r="B106">
        <f>IF('🔩 PISTON'!A142="","","Piston "&amp;'🔩 PISTON'!U142)</f>
        <v/>
      </c>
      <c r="C106">
        <f>IF('🔩 PISTON'!A142="","","Piston")</f>
        <v/>
      </c>
      <c r="D106">
        <f>IF('🔩 PISTON'!A142="","",'🔩 PISTON'!L142)</f>
        <v/>
      </c>
      <c r="E106" s="37">
        <f>IF('🔩 PISTON'!A142="","",'🔩 PISTON'!M142)</f>
        <v/>
      </c>
      <c r="F106" s="37">
        <f>IF('🔩 PISTON'!A142="","",'🔩 PISTON'!N142)</f>
        <v/>
      </c>
      <c r="G106" s="37">
        <f>IF('🔩 PISTON'!A142="","",'🔩 PISTON'!O142)</f>
        <v/>
      </c>
      <c r="H106" s="37">
        <f>IF('🔩 PISTON'!A142="","",'🔩 PISTON'!P142)</f>
        <v/>
      </c>
      <c r="I106" s="37">
        <f>IF('🔩 PISTON'!A142="","",'🔩 PISTON'!Q142)</f>
        <v/>
      </c>
      <c r="J106">
        <f>IF('🔩 PISTON'!A142="","",'🔩 PISTON'!D142)</f>
        <v/>
      </c>
      <c r="L106">
        <f>N(L105)+IF(AND('🔎 TRA CỨU NHANH'!$C$2&lt;&gt;"",OR(ISNUMBER(SEARCH('🔎 TRA CỨU NHANH'!$C$2,$A106)),ISNUMBER(SEARCH('🔎 TRA CỨU NHANH'!$C$2,$B106)))),1,0)</f>
        <v/>
      </c>
      <c r="M106">
        <f>IF(L106&gt;N(L105),L106,"")</f>
        <v/>
      </c>
      <c r="N106">
        <f>N(N105)+IF(AND('💰 BÁO GIÁ'!$C$27&lt;&gt;"",OR(ISNUMBER(SEARCH('💰 BÁO GIÁ'!$C$27,$A106)),ISNUMBER(SEARCH('💰 BÁO GIÁ'!$C$27,$B106)))),1,0)</f>
        <v/>
      </c>
      <c r="O106">
        <f>IF(N106&gt;N(N105),N106,"")</f>
        <v/>
      </c>
    </row>
    <row r="107">
      <c r="A107">
        <f>IF('🔩 PISTON'!A144="","",'🔩 PISTON'!A144)</f>
        <v/>
      </c>
      <c r="B107">
        <f>IF('🔩 PISTON'!A144="","","Piston "&amp;'🔩 PISTON'!U144)</f>
        <v/>
      </c>
      <c r="C107">
        <f>IF('🔩 PISTON'!A144="","","Piston")</f>
        <v/>
      </c>
      <c r="D107">
        <f>IF('🔩 PISTON'!A144="","",'🔩 PISTON'!L144)</f>
        <v/>
      </c>
      <c r="E107" s="37">
        <f>IF('🔩 PISTON'!A144="","",'🔩 PISTON'!M144)</f>
        <v/>
      </c>
      <c r="F107" s="37">
        <f>IF('🔩 PISTON'!A144="","",'🔩 PISTON'!N144)</f>
        <v/>
      </c>
      <c r="G107" s="37">
        <f>IF('🔩 PISTON'!A144="","",'🔩 PISTON'!O144)</f>
        <v/>
      </c>
      <c r="H107" s="37">
        <f>IF('🔩 PISTON'!A144="","",'🔩 PISTON'!P144)</f>
        <v/>
      </c>
      <c r="I107" s="37">
        <f>IF('🔩 PISTON'!A144="","",'🔩 PISTON'!Q144)</f>
        <v/>
      </c>
      <c r="J107">
        <f>IF('🔩 PISTON'!A144="","",'🔩 PISTON'!D144)</f>
        <v/>
      </c>
      <c r="L107">
        <f>N(L106)+IF(AND('🔎 TRA CỨU NHANH'!$C$2&lt;&gt;"",OR(ISNUMBER(SEARCH('🔎 TRA CỨU NHANH'!$C$2,$A107)),ISNUMBER(SEARCH('🔎 TRA CỨU NHANH'!$C$2,$B107)))),1,0)</f>
        <v/>
      </c>
      <c r="M107">
        <f>IF(L107&gt;N(L106),L107,"")</f>
        <v/>
      </c>
      <c r="N107">
        <f>N(N106)+IF(AND('💰 BÁO GIÁ'!$C$27&lt;&gt;"",OR(ISNUMBER(SEARCH('💰 BÁO GIÁ'!$C$27,$A107)),ISNUMBER(SEARCH('💰 BÁO GIÁ'!$C$27,$B107)))),1,0)</f>
        <v/>
      </c>
      <c r="O107">
        <f>IF(N107&gt;N(N106),N107,"")</f>
        <v/>
      </c>
    </row>
    <row r="108">
      <c r="A108">
        <f>IF('🔩 PISTON'!A146="","",'🔩 PISTON'!A146)</f>
        <v/>
      </c>
      <c r="B108">
        <f>IF('🔩 PISTON'!A146="","","Piston "&amp;'🔩 PISTON'!U146)</f>
        <v/>
      </c>
      <c r="C108">
        <f>IF('🔩 PISTON'!A146="","","Piston")</f>
        <v/>
      </c>
      <c r="D108">
        <f>IF('🔩 PISTON'!A146="","",'🔩 PISTON'!L146)</f>
        <v/>
      </c>
      <c r="E108" s="37">
        <f>IF('🔩 PISTON'!A146="","",'🔩 PISTON'!M146)</f>
        <v/>
      </c>
      <c r="F108" s="37">
        <f>IF('🔩 PISTON'!A146="","",'🔩 PISTON'!N146)</f>
        <v/>
      </c>
      <c r="G108" s="37">
        <f>IF('🔩 PISTON'!A146="","",'🔩 PISTON'!O146)</f>
        <v/>
      </c>
      <c r="H108" s="37">
        <f>IF('🔩 PISTON'!A146="","",'🔩 PISTON'!P146)</f>
        <v/>
      </c>
      <c r="I108" s="37">
        <f>IF('🔩 PISTON'!A146="","",'🔩 PISTON'!Q146)</f>
        <v/>
      </c>
      <c r="J108">
        <f>IF('🔩 PISTON'!A146="","",'🔩 PISTON'!D146)</f>
        <v/>
      </c>
      <c r="L108">
        <f>N(L107)+IF(AND('🔎 TRA CỨU NHANH'!$C$2&lt;&gt;"",OR(ISNUMBER(SEARCH('🔎 TRA CỨU NHANH'!$C$2,$A108)),ISNUMBER(SEARCH('🔎 TRA CỨU NHANH'!$C$2,$B108)))),1,0)</f>
        <v/>
      </c>
      <c r="M108">
        <f>IF(L108&gt;N(L107),L108,"")</f>
        <v/>
      </c>
      <c r="N108">
        <f>N(N107)+IF(AND('💰 BÁO GIÁ'!$C$27&lt;&gt;"",OR(ISNUMBER(SEARCH('💰 BÁO GIÁ'!$C$27,$A108)),ISNUMBER(SEARCH('💰 BÁO GIÁ'!$C$27,$B108)))),1,0)</f>
        <v/>
      </c>
      <c r="O108">
        <f>IF(N108&gt;N(N107),N108,"")</f>
        <v/>
      </c>
    </row>
    <row r="109">
      <c r="A109">
        <f>IF('🔩 PISTON'!A149="","",'🔩 PISTON'!A149)</f>
        <v/>
      </c>
      <c r="B109">
        <f>IF('🔩 PISTON'!A149="","","Piston "&amp;'🔩 PISTON'!U149)</f>
        <v/>
      </c>
      <c r="C109">
        <f>IF('🔩 PISTON'!A149="","","Piston")</f>
        <v/>
      </c>
      <c r="D109">
        <f>IF('🔩 PISTON'!A149="","",'🔩 PISTON'!L149)</f>
        <v/>
      </c>
      <c r="E109">
        <f>IF('🔩 PISTON'!A149="","",'🔩 PISTON'!M149)</f>
        <v/>
      </c>
      <c r="F109">
        <f>IF('🔩 PISTON'!A149="","",'🔩 PISTON'!N149)</f>
        <v/>
      </c>
      <c r="G109">
        <f>IF('🔩 PISTON'!A149="","",'🔩 PISTON'!O149)</f>
        <v/>
      </c>
      <c r="H109">
        <f>IF('🔩 PISTON'!A149="","",'🔩 PISTON'!P149)</f>
        <v/>
      </c>
      <c r="I109">
        <f>IF('🔩 PISTON'!A149="","",'🔩 PISTON'!Q149)</f>
        <v/>
      </c>
      <c r="J109">
        <f>IF('🔩 PISTON'!A149="","",'🔩 PISTON'!D149)</f>
        <v/>
      </c>
      <c r="L109">
        <f>N(L108)+IF(AND('🔎 TRA CỨU NHANH'!$C$2&lt;&gt;"",OR(ISNUMBER(SEARCH('🔎 TRA CỨU NHANH'!$C$2,$A109)),ISNUMBER(SEARCH('🔎 TRA CỨU NHANH'!$C$2,$B109)))),1,0)</f>
        <v/>
      </c>
      <c r="M109">
        <f>IF(L109&gt;N(L108),L109,"")</f>
        <v/>
      </c>
      <c r="N109">
        <f>N(N108)+IF(AND('💰 BÁO GIÁ'!$C$27&lt;&gt;"",OR(ISNUMBER(SEARCH('💰 BÁO GIÁ'!$C$27,$A109)),ISNUMBER(SEARCH('💰 BÁO GIÁ'!$C$27,$B109)))),1,0)</f>
        <v/>
      </c>
      <c r="O109">
        <f>IF(N109&gt;N(N108),N109,"")</f>
        <v/>
      </c>
    </row>
    <row r="110">
      <c r="A110">
        <f>IF('🔩 PISTON'!A150="","",'🔩 PISTON'!A150)</f>
        <v/>
      </c>
      <c r="B110">
        <f>IF('🔩 PISTON'!A150="","","Piston "&amp;'🔩 PISTON'!U150)</f>
        <v/>
      </c>
      <c r="C110">
        <f>IF('🔩 PISTON'!A150="","","Piston")</f>
        <v/>
      </c>
      <c r="D110">
        <f>IF('🔩 PISTON'!A150="","",'🔩 PISTON'!L150)</f>
        <v/>
      </c>
      <c r="E110" s="37">
        <f>IF('🔩 PISTON'!A150="","",'🔩 PISTON'!M150)</f>
        <v/>
      </c>
      <c r="F110" s="37">
        <f>IF('🔩 PISTON'!A150="","",'🔩 PISTON'!N150)</f>
        <v/>
      </c>
      <c r="G110" s="37">
        <f>IF('🔩 PISTON'!A150="","",'🔩 PISTON'!O150)</f>
        <v/>
      </c>
      <c r="H110" s="37">
        <f>IF('🔩 PISTON'!A150="","",'🔩 PISTON'!P150)</f>
        <v/>
      </c>
      <c r="I110" s="37">
        <f>IF('🔩 PISTON'!A150="","",'🔩 PISTON'!Q150)</f>
        <v/>
      </c>
      <c r="J110">
        <f>IF('🔩 PISTON'!A150="","",'🔩 PISTON'!D150)</f>
        <v/>
      </c>
      <c r="L110">
        <f>N(L109)+IF(AND('🔎 TRA CỨU NHANH'!$C$2&lt;&gt;"",OR(ISNUMBER(SEARCH('🔎 TRA CỨU NHANH'!$C$2,$A110)),ISNUMBER(SEARCH('🔎 TRA CỨU NHANH'!$C$2,$B110)))),1,0)</f>
        <v/>
      </c>
      <c r="M110">
        <f>IF(L110&gt;N(L109),L110,"")</f>
        <v/>
      </c>
      <c r="N110">
        <f>N(N109)+IF(AND('💰 BÁO GIÁ'!$C$27&lt;&gt;"",OR(ISNUMBER(SEARCH('💰 BÁO GIÁ'!$C$27,$A110)),ISNUMBER(SEARCH('💰 BÁO GIÁ'!$C$27,$B110)))),1,0)</f>
        <v/>
      </c>
      <c r="O110">
        <f>IF(N110&gt;N(N109),N110,"")</f>
        <v/>
      </c>
    </row>
    <row r="111">
      <c r="A111">
        <f>IF('🔩 PISTON'!A153="","",'🔩 PISTON'!A153)</f>
        <v/>
      </c>
      <c r="B111">
        <f>IF('🔩 PISTON'!A153="","","Piston "&amp;'🔩 PISTON'!U153)</f>
        <v/>
      </c>
      <c r="C111">
        <f>IF('🔩 PISTON'!A153="","","Piston")</f>
        <v/>
      </c>
      <c r="D111">
        <f>IF('🔩 PISTON'!A153="","",'🔩 PISTON'!L153)</f>
        <v/>
      </c>
      <c r="E111" s="37">
        <f>IF('🔩 PISTON'!A153="","",'🔩 PISTON'!M153)</f>
        <v/>
      </c>
      <c r="F111" s="37">
        <f>IF('🔩 PISTON'!A153="","",'🔩 PISTON'!N153)</f>
        <v/>
      </c>
      <c r="G111" s="37">
        <f>IF('🔩 PISTON'!A153="","",'🔩 PISTON'!O153)</f>
        <v/>
      </c>
      <c r="H111" s="37">
        <f>IF('🔩 PISTON'!A153="","",'🔩 PISTON'!P153)</f>
        <v/>
      </c>
      <c r="I111" s="37">
        <f>IF('🔩 PISTON'!A153="","",'🔩 PISTON'!Q153)</f>
        <v/>
      </c>
      <c r="J111">
        <f>IF('🔩 PISTON'!A153="","",'🔩 PISTON'!D153)</f>
        <v/>
      </c>
      <c r="L111">
        <f>N(L110)+IF(AND('🔎 TRA CỨU NHANH'!$C$2&lt;&gt;"",OR(ISNUMBER(SEARCH('🔎 TRA CỨU NHANH'!$C$2,$A111)),ISNUMBER(SEARCH('🔎 TRA CỨU NHANH'!$C$2,$B111)))),1,0)</f>
        <v/>
      </c>
      <c r="M111">
        <f>IF(L111&gt;N(L110),L111,"")</f>
        <v/>
      </c>
      <c r="N111">
        <f>N(N110)+IF(AND('💰 BÁO GIÁ'!$C$27&lt;&gt;"",OR(ISNUMBER(SEARCH('💰 BÁO GIÁ'!$C$27,$A111)),ISNUMBER(SEARCH('💰 BÁO GIÁ'!$C$27,$B111)))),1,0)</f>
        <v/>
      </c>
      <c r="O111">
        <f>IF(N111&gt;N(N110),N111,"")</f>
        <v/>
      </c>
    </row>
    <row r="112">
      <c r="A112">
        <f>IF('🔩 PISTON'!A154="","",'🔩 PISTON'!A154)</f>
        <v/>
      </c>
      <c r="B112">
        <f>IF('🔩 PISTON'!A154="","","Piston "&amp;'🔩 PISTON'!U154)</f>
        <v/>
      </c>
      <c r="C112">
        <f>IF('🔩 PISTON'!A154="","","Piston")</f>
        <v/>
      </c>
      <c r="D112">
        <f>IF('🔩 PISTON'!A154="","",'🔩 PISTON'!L154)</f>
        <v/>
      </c>
      <c r="E112" s="37">
        <f>IF('🔩 PISTON'!A154="","",'🔩 PISTON'!M154)</f>
        <v/>
      </c>
      <c r="F112" s="37">
        <f>IF('🔩 PISTON'!A154="","",'🔩 PISTON'!N154)</f>
        <v/>
      </c>
      <c r="G112" s="37">
        <f>IF('🔩 PISTON'!A154="","",'🔩 PISTON'!O154)</f>
        <v/>
      </c>
      <c r="H112" s="37">
        <f>IF('🔩 PISTON'!A154="","",'🔩 PISTON'!P154)</f>
        <v/>
      </c>
      <c r="I112" s="37">
        <f>IF('🔩 PISTON'!A154="","",'🔩 PISTON'!Q154)</f>
        <v/>
      </c>
      <c r="J112">
        <f>IF('🔩 PISTON'!A154="","",'🔩 PISTON'!D154)</f>
        <v/>
      </c>
      <c r="L112">
        <f>N(L111)+IF(AND('🔎 TRA CỨU NHANH'!$C$2&lt;&gt;"",OR(ISNUMBER(SEARCH('🔎 TRA CỨU NHANH'!$C$2,$A112)),ISNUMBER(SEARCH('🔎 TRA CỨU NHANH'!$C$2,$B112)))),1,0)</f>
        <v/>
      </c>
      <c r="M112">
        <f>IF(L112&gt;N(L111),L112,"")</f>
        <v/>
      </c>
      <c r="N112">
        <f>N(N111)+IF(AND('💰 BÁO GIÁ'!$C$27&lt;&gt;"",OR(ISNUMBER(SEARCH('💰 BÁO GIÁ'!$C$27,$A112)),ISNUMBER(SEARCH('💰 BÁO GIÁ'!$C$27,$B112)))),1,0)</f>
        <v/>
      </c>
      <c r="O112">
        <f>IF(N112&gt;N(N111),N112,"")</f>
        <v/>
      </c>
    </row>
    <row r="113">
      <c r="A113">
        <f>IF('🔩 PISTON'!A156="","",'🔩 PISTON'!A156)</f>
        <v/>
      </c>
      <c r="B113">
        <f>IF('🔩 PISTON'!A156="","","Piston "&amp;'🔩 PISTON'!U156)</f>
        <v/>
      </c>
      <c r="C113">
        <f>IF('🔩 PISTON'!A156="","","Piston")</f>
        <v/>
      </c>
      <c r="D113">
        <f>IF('🔩 PISTON'!A156="","",'🔩 PISTON'!L156)</f>
        <v/>
      </c>
      <c r="E113" s="37">
        <f>IF('🔩 PISTON'!A156="","",'🔩 PISTON'!M156)</f>
        <v/>
      </c>
      <c r="F113" s="37">
        <f>IF('🔩 PISTON'!A156="","",'🔩 PISTON'!N156)</f>
        <v/>
      </c>
      <c r="G113" s="37">
        <f>IF('🔩 PISTON'!A156="","",'🔩 PISTON'!O156)</f>
        <v/>
      </c>
      <c r="H113" s="37">
        <f>IF('🔩 PISTON'!A156="","",'🔩 PISTON'!P156)</f>
        <v/>
      </c>
      <c r="I113" s="37">
        <f>IF('🔩 PISTON'!A156="","",'🔩 PISTON'!Q156)</f>
        <v/>
      </c>
      <c r="J113">
        <f>IF('🔩 PISTON'!A156="","",'🔩 PISTON'!D156)</f>
        <v/>
      </c>
      <c r="L113">
        <f>N(L112)+IF(AND('🔎 TRA CỨU NHANH'!$C$2&lt;&gt;"",OR(ISNUMBER(SEARCH('🔎 TRA CỨU NHANH'!$C$2,$A113)),ISNUMBER(SEARCH('🔎 TRA CỨU NHANH'!$C$2,$B113)))),1,0)</f>
        <v/>
      </c>
      <c r="M113">
        <f>IF(L113&gt;N(L112),L113,"")</f>
        <v/>
      </c>
      <c r="N113">
        <f>N(N112)+IF(AND('💰 BÁO GIÁ'!$C$27&lt;&gt;"",OR(ISNUMBER(SEARCH('💰 BÁO GIÁ'!$C$27,$A113)),ISNUMBER(SEARCH('💰 BÁO GIÁ'!$C$27,$B113)))),1,0)</f>
        <v/>
      </c>
      <c r="O113">
        <f>IF(N113&gt;N(N112),N113,"")</f>
        <v/>
      </c>
    </row>
    <row r="114">
      <c r="A114">
        <f>IF('🔩 PISTON'!A157="","",'🔩 PISTON'!A157)</f>
        <v/>
      </c>
      <c r="B114">
        <f>IF('🔩 PISTON'!A157="","","Piston "&amp;'🔩 PISTON'!U157)</f>
        <v/>
      </c>
      <c r="C114">
        <f>IF('🔩 PISTON'!A157="","","Piston")</f>
        <v/>
      </c>
      <c r="D114">
        <f>IF('🔩 PISTON'!A157="","",'🔩 PISTON'!L157)</f>
        <v/>
      </c>
      <c r="E114">
        <f>IF('🔩 PISTON'!A157="","",'🔩 PISTON'!M157)</f>
        <v/>
      </c>
      <c r="F114">
        <f>IF('🔩 PISTON'!A157="","",'🔩 PISTON'!N157)</f>
        <v/>
      </c>
      <c r="G114">
        <f>IF('🔩 PISTON'!A157="","",'🔩 PISTON'!O157)</f>
        <v/>
      </c>
      <c r="H114">
        <f>IF('🔩 PISTON'!A157="","",'🔩 PISTON'!P157)</f>
        <v/>
      </c>
      <c r="I114">
        <f>IF('🔩 PISTON'!A157="","",'🔩 PISTON'!Q157)</f>
        <v/>
      </c>
      <c r="J114">
        <f>IF('🔩 PISTON'!A157="","",'🔩 PISTON'!D157)</f>
        <v/>
      </c>
      <c r="L114">
        <f>N(L113)+IF(AND('🔎 TRA CỨU NHANH'!$C$2&lt;&gt;"",OR(ISNUMBER(SEARCH('🔎 TRA CỨU NHANH'!$C$2,$A114)),ISNUMBER(SEARCH('🔎 TRA CỨU NHANH'!$C$2,$B114)))),1,0)</f>
        <v/>
      </c>
      <c r="M114">
        <f>IF(L114&gt;N(L113),L114,"")</f>
        <v/>
      </c>
      <c r="N114">
        <f>N(N113)+IF(AND('💰 BÁO GIÁ'!$C$27&lt;&gt;"",OR(ISNUMBER(SEARCH('💰 BÁO GIÁ'!$C$27,$A114)),ISNUMBER(SEARCH('💰 BÁO GIÁ'!$C$27,$B114)))),1,0)</f>
        <v/>
      </c>
      <c r="O114">
        <f>IF(N114&gt;N(N113),N114,"")</f>
        <v/>
      </c>
    </row>
    <row r="115">
      <c r="A115">
        <f>IF('🔩 PISTON'!A158="","",'🔩 PISTON'!A158)</f>
        <v/>
      </c>
      <c r="B115">
        <f>IF('🔩 PISTON'!A158="","","Piston "&amp;'🔩 PISTON'!U158)</f>
        <v/>
      </c>
      <c r="C115">
        <f>IF('🔩 PISTON'!A158="","","Piston")</f>
        <v/>
      </c>
      <c r="D115">
        <f>IF('🔩 PISTON'!A158="","",'🔩 PISTON'!L158)</f>
        <v/>
      </c>
      <c r="E115">
        <f>IF('🔩 PISTON'!A158="","",'🔩 PISTON'!M158)</f>
        <v/>
      </c>
      <c r="F115">
        <f>IF('🔩 PISTON'!A158="","",'🔩 PISTON'!N158)</f>
        <v/>
      </c>
      <c r="G115">
        <f>IF('🔩 PISTON'!A158="","",'🔩 PISTON'!O158)</f>
        <v/>
      </c>
      <c r="H115">
        <f>IF('🔩 PISTON'!A158="","",'🔩 PISTON'!P158)</f>
        <v/>
      </c>
      <c r="I115">
        <f>IF('🔩 PISTON'!A158="","",'🔩 PISTON'!Q158)</f>
        <v/>
      </c>
      <c r="J115">
        <f>IF('🔩 PISTON'!A158="","",'🔩 PISTON'!D158)</f>
        <v/>
      </c>
      <c r="L115">
        <f>N(L114)+IF(AND('🔎 TRA CỨU NHANH'!$C$2&lt;&gt;"",OR(ISNUMBER(SEARCH('🔎 TRA CỨU NHANH'!$C$2,$A115)),ISNUMBER(SEARCH('🔎 TRA CỨU NHANH'!$C$2,$B115)))),1,0)</f>
        <v/>
      </c>
      <c r="M115">
        <f>IF(L115&gt;N(L114),L115,"")</f>
        <v/>
      </c>
      <c r="N115">
        <f>N(N114)+IF(AND('💰 BÁO GIÁ'!$C$27&lt;&gt;"",OR(ISNUMBER(SEARCH('💰 BÁO GIÁ'!$C$27,$A115)),ISNUMBER(SEARCH('💰 BÁO GIÁ'!$C$27,$B115)))),1,0)</f>
        <v/>
      </c>
      <c r="O115">
        <f>IF(N115&gt;N(N114),N115,"")</f>
        <v/>
      </c>
    </row>
    <row r="116">
      <c r="A116">
        <f>IF('🔩 PISTON'!A159="","",'🔩 PISTON'!A159)</f>
        <v/>
      </c>
      <c r="B116">
        <f>IF('🔩 PISTON'!A159="","","Piston "&amp;'🔩 PISTON'!U159)</f>
        <v/>
      </c>
      <c r="C116">
        <f>IF('🔩 PISTON'!A159="","","Piston")</f>
        <v/>
      </c>
      <c r="D116">
        <f>IF('🔩 PISTON'!A159="","",'🔩 PISTON'!L159)</f>
        <v/>
      </c>
      <c r="E116" s="37">
        <f>IF('🔩 PISTON'!A159="","",'🔩 PISTON'!M159)</f>
        <v/>
      </c>
      <c r="F116" s="37">
        <f>IF('🔩 PISTON'!A159="","",'🔩 PISTON'!N159)</f>
        <v/>
      </c>
      <c r="G116" s="37">
        <f>IF('🔩 PISTON'!A159="","",'🔩 PISTON'!O159)</f>
        <v/>
      </c>
      <c r="H116" s="37">
        <f>IF('🔩 PISTON'!A159="","",'🔩 PISTON'!P159)</f>
        <v/>
      </c>
      <c r="I116" s="37">
        <f>IF('🔩 PISTON'!A159="","",'🔩 PISTON'!Q159)</f>
        <v/>
      </c>
      <c r="J116">
        <f>IF('🔩 PISTON'!A159="","",'🔩 PISTON'!D159)</f>
        <v/>
      </c>
      <c r="L116">
        <f>N(L115)+IF(AND('🔎 TRA CỨU NHANH'!$C$2&lt;&gt;"",OR(ISNUMBER(SEARCH('🔎 TRA CỨU NHANH'!$C$2,$A116)),ISNUMBER(SEARCH('🔎 TRA CỨU NHANH'!$C$2,$B116)))),1,0)</f>
        <v/>
      </c>
      <c r="M116">
        <f>IF(L116&gt;N(L115),L116,"")</f>
        <v/>
      </c>
      <c r="N116">
        <f>N(N115)+IF(AND('💰 BÁO GIÁ'!$C$27&lt;&gt;"",OR(ISNUMBER(SEARCH('💰 BÁO GIÁ'!$C$27,$A116)),ISNUMBER(SEARCH('💰 BÁO GIÁ'!$C$27,$B116)))),1,0)</f>
        <v/>
      </c>
      <c r="O116">
        <f>IF(N116&gt;N(N115),N116,"")</f>
        <v/>
      </c>
    </row>
    <row r="117">
      <c r="A117">
        <f>IF('🔩 PISTON'!A161="","",'🔩 PISTON'!A161)</f>
        <v/>
      </c>
      <c r="B117">
        <f>IF('🔩 PISTON'!A161="","","Piston "&amp;'🔩 PISTON'!U161)</f>
        <v/>
      </c>
      <c r="C117">
        <f>IF('🔩 PISTON'!A161="","","Piston")</f>
        <v/>
      </c>
      <c r="D117">
        <f>IF('🔩 PISTON'!A161="","",'🔩 PISTON'!L161)</f>
        <v/>
      </c>
      <c r="E117" s="37">
        <f>IF('🔩 PISTON'!A161="","",'🔩 PISTON'!M161)</f>
        <v/>
      </c>
      <c r="F117" s="37">
        <f>IF('🔩 PISTON'!A161="","",'🔩 PISTON'!N161)</f>
        <v/>
      </c>
      <c r="G117" s="37">
        <f>IF('🔩 PISTON'!A161="","",'🔩 PISTON'!O161)</f>
        <v/>
      </c>
      <c r="H117" s="37">
        <f>IF('🔩 PISTON'!A161="","",'🔩 PISTON'!P161)</f>
        <v/>
      </c>
      <c r="I117" s="37">
        <f>IF('🔩 PISTON'!A161="","",'🔩 PISTON'!Q161)</f>
        <v/>
      </c>
      <c r="J117">
        <f>IF('🔩 PISTON'!A161="","",'🔩 PISTON'!D161)</f>
        <v/>
      </c>
      <c r="L117">
        <f>N(L116)+IF(AND('🔎 TRA CỨU NHANH'!$C$2&lt;&gt;"",OR(ISNUMBER(SEARCH('🔎 TRA CỨU NHANH'!$C$2,$A117)),ISNUMBER(SEARCH('🔎 TRA CỨU NHANH'!$C$2,$B117)))),1,0)</f>
        <v/>
      </c>
      <c r="M117">
        <f>IF(L117&gt;N(L116),L117,"")</f>
        <v/>
      </c>
      <c r="N117">
        <f>N(N116)+IF(AND('💰 BÁO GIÁ'!$C$27&lt;&gt;"",OR(ISNUMBER(SEARCH('💰 BÁO GIÁ'!$C$27,$A117)),ISNUMBER(SEARCH('💰 BÁO GIÁ'!$C$27,$B117)))),1,0)</f>
        <v/>
      </c>
      <c r="O117">
        <f>IF(N117&gt;N(N116),N117,"")</f>
        <v/>
      </c>
    </row>
    <row r="118">
      <c r="A118">
        <f>IF('🔩 PISTON'!A163="","",'🔩 PISTON'!A163)</f>
        <v/>
      </c>
      <c r="B118">
        <f>IF('🔩 PISTON'!A163="","","Piston "&amp;'🔩 PISTON'!U163)</f>
        <v/>
      </c>
      <c r="C118">
        <f>IF('🔩 PISTON'!A163="","","Piston")</f>
        <v/>
      </c>
      <c r="D118">
        <f>IF('🔩 PISTON'!A163="","",'🔩 PISTON'!L163)</f>
        <v/>
      </c>
      <c r="E118" s="37">
        <f>IF('🔩 PISTON'!A163="","",'🔩 PISTON'!M163)</f>
        <v/>
      </c>
      <c r="F118" s="37">
        <f>IF('🔩 PISTON'!A163="","",'🔩 PISTON'!N163)</f>
        <v/>
      </c>
      <c r="G118" s="37">
        <f>IF('🔩 PISTON'!A163="","",'🔩 PISTON'!O163)</f>
        <v/>
      </c>
      <c r="H118" s="37">
        <f>IF('🔩 PISTON'!A163="","",'🔩 PISTON'!P163)</f>
        <v/>
      </c>
      <c r="I118" s="37">
        <f>IF('🔩 PISTON'!A163="","",'🔩 PISTON'!Q163)</f>
        <v/>
      </c>
      <c r="J118">
        <f>IF('🔩 PISTON'!A163="","",'🔩 PISTON'!D163)</f>
        <v/>
      </c>
      <c r="L118">
        <f>N(L117)+IF(AND('🔎 TRA CỨU NHANH'!$C$2&lt;&gt;"",OR(ISNUMBER(SEARCH('🔎 TRA CỨU NHANH'!$C$2,$A118)),ISNUMBER(SEARCH('🔎 TRA CỨU NHANH'!$C$2,$B118)))),1,0)</f>
        <v/>
      </c>
      <c r="M118">
        <f>IF(L118&gt;N(L117),L118,"")</f>
        <v/>
      </c>
      <c r="N118">
        <f>N(N117)+IF(AND('💰 BÁO GIÁ'!$C$27&lt;&gt;"",OR(ISNUMBER(SEARCH('💰 BÁO GIÁ'!$C$27,$A118)),ISNUMBER(SEARCH('💰 BÁO GIÁ'!$C$27,$B118)))),1,0)</f>
        <v/>
      </c>
      <c r="O118">
        <f>IF(N118&gt;N(N117),N118,"")</f>
        <v/>
      </c>
    </row>
    <row r="119">
      <c r="A119">
        <f>IF('🔩 PISTON'!A164="","",'🔩 PISTON'!A164)</f>
        <v/>
      </c>
      <c r="B119">
        <f>IF('🔩 PISTON'!A164="","","Piston "&amp;'🔩 PISTON'!U164)</f>
        <v/>
      </c>
      <c r="C119">
        <f>IF('🔩 PISTON'!A164="","","Piston")</f>
        <v/>
      </c>
      <c r="D119">
        <f>IF('🔩 PISTON'!A164="","",'🔩 PISTON'!L164)</f>
        <v/>
      </c>
      <c r="E119" s="37">
        <f>IF('🔩 PISTON'!A164="","",'🔩 PISTON'!M164)</f>
        <v/>
      </c>
      <c r="F119" s="37">
        <f>IF('🔩 PISTON'!A164="","",'🔩 PISTON'!N164)</f>
        <v/>
      </c>
      <c r="G119" s="37">
        <f>IF('🔩 PISTON'!A164="","",'🔩 PISTON'!O164)</f>
        <v/>
      </c>
      <c r="H119" s="37">
        <f>IF('🔩 PISTON'!A164="","",'🔩 PISTON'!P164)</f>
        <v/>
      </c>
      <c r="I119" s="37">
        <f>IF('🔩 PISTON'!A164="","",'🔩 PISTON'!Q164)</f>
        <v/>
      </c>
      <c r="J119">
        <f>IF('🔩 PISTON'!A164="","",'🔩 PISTON'!D164)</f>
        <v/>
      </c>
      <c r="L119">
        <f>N(L118)+IF(AND('🔎 TRA CỨU NHANH'!$C$2&lt;&gt;"",OR(ISNUMBER(SEARCH('🔎 TRA CỨU NHANH'!$C$2,$A119)),ISNUMBER(SEARCH('🔎 TRA CỨU NHANH'!$C$2,$B119)))),1,0)</f>
        <v/>
      </c>
      <c r="M119">
        <f>IF(L119&gt;N(L118),L119,"")</f>
        <v/>
      </c>
      <c r="N119">
        <f>N(N118)+IF(AND('💰 BÁO GIÁ'!$C$27&lt;&gt;"",OR(ISNUMBER(SEARCH('💰 BÁO GIÁ'!$C$27,$A119)),ISNUMBER(SEARCH('💰 BÁO GIÁ'!$C$27,$B119)))),1,0)</f>
        <v/>
      </c>
      <c r="O119">
        <f>IF(N119&gt;N(N118),N119,"")</f>
        <v/>
      </c>
    </row>
    <row r="120">
      <c r="A120">
        <f>IF('🔩 PISTON'!A166="","",'🔩 PISTON'!A166)</f>
        <v/>
      </c>
      <c r="B120">
        <f>IF('🔩 PISTON'!A166="","","Piston "&amp;'🔩 PISTON'!U166)</f>
        <v/>
      </c>
      <c r="C120">
        <f>IF('🔩 PISTON'!A166="","","Piston")</f>
        <v/>
      </c>
      <c r="D120">
        <f>IF('🔩 PISTON'!A166="","",'🔩 PISTON'!L166)</f>
        <v/>
      </c>
      <c r="E120" s="37">
        <f>IF('🔩 PISTON'!A166="","",'🔩 PISTON'!M166)</f>
        <v/>
      </c>
      <c r="F120" s="37">
        <f>IF('🔩 PISTON'!A166="","",'🔩 PISTON'!N166)</f>
        <v/>
      </c>
      <c r="G120" s="37">
        <f>IF('🔩 PISTON'!A166="","",'🔩 PISTON'!O166)</f>
        <v/>
      </c>
      <c r="H120" s="37">
        <f>IF('🔩 PISTON'!A166="","",'🔩 PISTON'!P166)</f>
        <v/>
      </c>
      <c r="I120" s="37">
        <f>IF('🔩 PISTON'!A166="","",'🔩 PISTON'!Q166)</f>
        <v/>
      </c>
      <c r="J120">
        <f>IF('🔩 PISTON'!A166="","",'🔩 PISTON'!D166)</f>
        <v/>
      </c>
      <c r="L120">
        <f>N(L119)+IF(AND('🔎 TRA CỨU NHANH'!$C$2&lt;&gt;"",OR(ISNUMBER(SEARCH('🔎 TRA CỨU NHANH'!$C$2,$A120)),ISNUMBER(SEARCH('🔎 TRA CỨU NHANH'!$C$2,$B120)))),1,0)</f>
        <v/>
      </c>
      <c r="M120">
        <f>IF(L120&gt;N(L119),L120,"")</f>
        <v/>
      </c>
      <c r="N120">
        <f>N(N119)+IF(AND('💰 BÁO GIÁ'!$C$27&lt;&gt;"",OR(ISNUMBER(SEARCH('💰 BÁO GIÁ'!$C$27,$A120)),ISNUMBER(SEARCH('💰 BÁO GIÁ'!$C$27,$B120)))),1,0)</f>
        <v/>
      </c>
      <c r="O120">
        <f>IF(N120&gt;N(N119),N120,"")</f>
        <v/>
      </c>
    </row>
    <row r="121">
      <c r="A121">
        <f>IF('🔩 PISTON'!A168="","",'🔩 PISTON'!A168)</f>
        <v/>
      </c>
      <c r="B121">
        <f>IF('🔩 PISTON'!A168="","","Piston "&amp;'🔩 PISTON'!U168)</f>
        <v/>
      </c>
      <c r="C121">
        <f>IF('🔩 PISTON'!A168="","","Piston")</f>
        <v/>
      </c>
      <c r="D121">
        <f>IF('🔩 PISTON'!A168="","",'🔩 PISTON'!L168)</f>
        <v/>
      </c>
      <c r="E121">
        <f>IF('🔩 PISTON'!A168="","",'🔩 PISTON'!M168)</f>
        <v/>
      </c>
      <c r="F121">
        <f>IF('🔩 PISTON'!A168="","",'🔩 PISTON'!N168)</f>
        <v/>
      </c>
      <c r="G121">
        <f>IF('🔩 PISTON'!A168="","",'🔩 PISTON'!O168)</f>
        <v/>
      </c>
      <c r="H121">
        <f>IF('🔩 PISTON'!A168="","",'🔩 PISTON'!P168)</f>
        <v/>
      </c>
      <c r="I121">
        <f>IF('🔩 PISTON'!A168="","",'🔩 PISTON'!Q168)</f>
        <v/>
      </c>
      <c r="J121">
        <f>IF('🔩 PISTON'!A168="","",'🔩 PISTON'!D168)</f>
        <v/>
      </c>
      <c r="L121">
        <f>N(L120)+IF(AND('🔎 TRA CỨU NHANH'!$C$2&lt;&gt;"",OR(ISNUMBER(SEARCH('🔎 TRA CỨU NHANH'!$C$2,$A121)),ISNUMBER(SEARCH('🔎 TRA CỨU NHANH'!$C$2,$B121)))),1,0)</f>
        <v/>
      </c>
      <c r="M121">
        <f>IF(L121&gt;N(L120),L121,"")</f>
        <v/>
      </c>
      <c r="N121">
        <f>N(N120)+IF(AND('💰 BÁO GIÁ'!$C$27&lt;&gt;"",OR(ISNUMBER(SEARCH('💰 BÁO GIÁ'!$C$27,$A121)),ISNUMBER(SEARCH('💰 BÁO GIÁ'!$C$27,$B121)))),1,0)</f>
        <v/>
      </c>
      <c r="O121">
        <f>IF(N121&gt;N(N120),N121,"")</f>
        <v/>
      </c>
    </row>
    <row r="122">
      <c r="A122">
        <f>IF('🔩 PISTON'!A169="","",'🔩 PISTON'!A169)</f>
        <v/>
      </c>
      <c r="B122">
        <f>IF('🔩 PISTON'!A169="","","Piston "&amp;'🔩 PISTON'!U169)</f>
        <v/>
      </c>
      <c r="C122">
        <f>IF('🔩 PISTON'!A169="","","Piston")</f>
        <v/>
      </c>
      <c r="D122">
        <f>IF('🔩 PISTON'!A169="","",'🔩 PISTON'!L169)</f>
        <v/>
      </c>
      <c r="E122">
        <f>IF('🔩 PISTON'!A169="","",'🔩 PISTON'!M169)</f>
        <v/>
      </c>
      <c r="F122">
        <f>IF('🔩 PISTON'!A169="","",'🔩 PISTON'!N169)</f>
        <v/>
      </c>
      <c r="G122">
        <f>IF('🔩 PISTON'!A169="","",'🔩 PISTON'!O169)</f>
        <v/>
      </c>
      <c r="H122">
        <f>IF('🔩 PISTON'!A169="","",'🔩 PISTON'!P169)</f>
        <v/>
      </c>
      <c r="I122">
        <f>IF('🔩 PISTON'!A169="","",'🔩 PISTON'!Q169)</f>
        <v/>
      </c>
      <c r="J122">
        <f>IF('🔩 PISTON'!A169="","",'🔩 PISTON'!D169)</f>
        <v/>
      </c>
      <c r="L122">
        <f>N(L121)+IF(AND('🔎 TRA CỨU NHANH'!$C$2&lt;&gt;"",OR(ISNUMBER(SEARCH('🔎 TRA CỨU NHANH'!$C$2,$A122)),ISNUMBER(SEARCH('🔎 TRA CỨU NHANH'!$C$2,$B122)))),1,0)</f>
        <v/>
      </c>
      <c r="M122">
        <f>IF(L122&gt;N(L121),L122,"")</f>
        <v/>
      </c>
      <c r="N122">
        <f>N(N121)+IF(AND('💰 BÁO GIÁ'!$C$27&lt;&gt;"",OR(ISNUMBER(SEARCH('💰 BÁO GIÁ'!$C$27,$A122)),ISNUMBER(SEARCH('💰 BÁO GIÁ'!$C$27,$B122)))),1,0)</f>
        <v/>
      </c>
      <c r="O122">
        <f>IF(N122&gt;N(N121),N122,"")</f>
        <v/>
      </c>
    </row>
    <row r="123">
      <c r="A123">
        <f>IF('🔩 PISTON'!A170="","",'🔩 PISTON'!A170)</f>
        <v/>
      </c>
      <c r="B123">
        <f>IF('🔩 PISTON'!A170="","","Piston "&amp;'🔩 PISTON'!U170)</f>
        <v/>
      </c>
      <c r="C123">
        <f>IF('🔩 PISTON'!A170="","","Piston")</f>
        <v/>
      </c>
      <c r="D123">
        <f>IF('🔩 PISTON'!A170="","",'🔩 PISTON'!L170)</f>
        <v/>
      </c>
      <c r="E123">
        <f>IF('🔩 PISTON'!A170="","",'🔩 PISTON'!M170)</f>
        <v/>
      </c>
      <c r="F123">
        <f>IF('🔩 PISTON'!A170="","",'🔩 PISTON'!N170)</f>
        <v/>
      </c>
      <c r="G123">
        <f>IF('🔩 PISTON'!A170="","",'🔩 PISTON'!O170)</f>
        <v/>
      </c>
      <c r="H123">
        <f>IF('🔩 PISTON'!A170="","",'🔩 PISTON'!P170)</f>
        <v/>
      </c>
      <c r="I123">
        <f>IF('🔩 PISTON'!A170="","",'🔩 PISTON'!Q170)</f>
        <v/>
      </c>
      <c r="J123">
        <f>IF('🔩 PISTON'!A170="","",'🔩 PISTON'!D170)</f>
        <v/>
      </c>
      <c r="L123">
        <f>N(L122)+IF(AND('🔎 TRA CỨU NHANH'!$C$2&lt;&gt;"",OR(ISNUMBER(SEARCH('🔎 TRA CỨU NHANH'!$C$2,$A123)),ISNUMBER(SEARCH('🔎 TRA CỨU NHANH'!$C$2,$B123)))),1,0)</f>
        <v/>
      </c>
      <c r="M123">
        <f>IF(L123&gt;N(L122),L123,"")</f>
        <v/>
      </c>
      <c r="N123">
        <f>N(N122)+IF(AND('💰 BÁO GIÁ'!$C$27&lt;&gt;"",OR(ISNUMBER(SEARCH('💰 BÁO GIÁ'!$C$27,$A123)),ISNUMBER(SEARCH('💰 BÁO GIÁ'!$C$27,$B123)))),1,0)</f>
        <v/>
      </c>
      <c r="O123">
        <f>IF(N123&gt;N(N122),N123,"")</f>
        <v/>
      </c>
    </row>
    <row r="124">
      <c r="A124">
        <f>IF('🔩 PISTON'!A171="","",'🔩 PISTON'!A171)</f>
        <v/>
      </c>
      <c r="B124">
        <f>IF('🔩 PISTON'!A171="","","Piston "&amp;'🔩 PISTON'!U171)</f>
        <v/>
      </c>
      <c r="C124">
        <f>IF('🔩 PISTON'!A171="","","Piston")</f>
        <v/>
      </c>
      <c r="D124">
        <f>IF('🔩 PISTON'!A171="","",'🔩 PISTON'!L171)</f>
        <v/>
      </c>
      <c r="E124" s="37">
        <f>IF('🔩 PISTON'!A171="","",'🔩 PISTON'!M171)</f>
        <v/>
      </c>
      <c r="F124" s="37">
        <f>IF('🔩 PISTON'!A171="","",'🔩 PISTON'!N171)</f>
        <v/>
      </c>
      <c r="G124" s="37">
        <f>IF('🔩 PISTON'!A171="","",'🔩 PISTON'!O171)</f>
        <v/>
      </c>
      <c r="H124" s="37">
        <f>IF('🔩 PISTON'!A171="","",'🔩 PISTON'!P171)</f>
        <v/>
      </c>
      <c r="I124" s="37">
        <f>IF('🔩 PISTON'!A171="","",'🔩 PISTON'!Q171)</f>
        <v/>
      </c>
      <c r="J124">
        <f>IF('🔩 PISTON'!A171="","",'🔩 PISTON'!D171)</f>
        <v/>
      </c>
      <c r="L124">
        <f>N(L123)+IF(AND('🔎 TRA CỨU NHANH'!$C$2&lt;&gt;"",OR(ISNUMBER(SEARCH('🔎 TRA CỨU NHANH'!$C$2,$A124)),ISNUMBER(SEARCH('🔎 TRA CỨU NHANH'!$C$2,$B124)))),1,0)</f>
        <v/>
      </c>
      <c r="M124">
        <f>IF(L124&gt;N(L123),L124,"")</f>
        <v/>
      </c>
      <c r="N124">
        <f>N(N123)+IF(AND('💰 BÁO GIÁ'!$C$27&lt;&gt;"",OR(ISNUMBER(SEARCH('💰 BÁO GIÁ'!$C$27,$A124)),ISNUMBER(SEARCH('💰 BÁO GIÁ'!$C$27,$B124)))),1,0)</f>
        <v/>
      </c>
      <c r="O124">
        <f>IF(N124&gt;N(N123),N124,"")</f>
        <v/>
      </c>
    </row>
    <row r="125">
      <c r="A125">
        <f>IF('🔩 PISTON'!A173="","",'🔩 PISTON'!A173)</f>
        <v/>
      </c>
      <c r="B125">
        <f>IF('🔩 PISTON'!A173="","","Piston "&amp;'🔩 PISTON'!U173)</f>
        <v/>
      </c>
      <c r="C125">
        <f>IF('🔩 PISTON'!A173="","","Piston")</f>
        <v/>
      </c>
      <c r="D125">
        <f>IF('🔩 PISTON'!A173="","",'🔩 PISTON'!L173)</f>
        <v/>
      </c>
      <c r="E125" s="37">
        <f>IF('🔩 PISTON'!A173="","",'🔩 PISTON'!M173)</f>
        <v/>
      </c>
      <c r="F125" s="37">
        <f>IF('🔩 PISTON'!A173="","",'🔩 PISTON'!N173)</f>
        <v/>
      </c>
      <c r="G125" s="37">
        <f>IF('🔩 PISTON'!A173="","",'🔩 PISTON'!O173)</f>
        <v/>
      </c>
      <c r="H125" s="37">
        <f>IF('🔩 PISTON'!A173="","",'🔩 PISTON'!P173)</f>
        <v/>
      </c>
      <c r="I125" s="37">
        <f>IF('🔩 PISTON'!A173="","",'🔩 PISTON'!Q173)</f>
        <v/>
      </c>
      <c r="J125">
        <f>IF('🔩 PISTON'!A173="","",'🔩 PISTON'!D173)</f>
        <v/>
      </c>
      <c r="L125">
        <f>N(L124)+IF(AND('🔎 TRA CỨU NHANH'!$C$2&lt;&gt;"",OR(ISNUMBER(SEARCH('🔎 TRA CỨU NHANH'!$C$2,$A125)),ISNUMBER(SEARCH('🔎 TRA CỨU NHANH'!$C$2,$B125)))),1,0)</f>
        <v/>
      </c>
      <c r="M125">
        <f>IF(L125&gt;N(L124),L125,"")</f>
        <v/>
      </c>
      <c r="N125">
        <f>N(N124)+IF(AND('💰 BÁO GIÁ'!$C$27&lt;&gt;"",OR(ISNUMBER(SEARCH('💰 BÁO GIÁ'!$C$27,$A125)),ISNUMBER(SEARCH('💰 BÁO GIÁ'!$C$27,$B125)))),1,0)</f>
        <v/>
      </c>
      <c r="O125">
        <f>IF(N125&gt;N(N124),N125,"")</f>
        <v/>
      </c>
    </row>
    <row r="126">
      <c r="A126">
        <f>IF('🔩 PISTON'!A176="","",'🔩 PISTON'!A176)</f>
        <v/>
      </c>
      <c r="B126">
        <f>IF('🔩 PISTON'!A176="","","Piston "&amp;'🔩 PISTON'!U176)</f>
        <v/>
      </c>
      <c r="C126">
        <f>IF('🔩 PISTON'!A176="","","Piston")</f>
        <v/>
      </c>
      <c r="D126">
        <f>IF('🔩 PISTON'!A176="","",'🔩 PISTON'!L176)</f>
        <v/>
      </c>
      <c r="E126" s="37">
        <f>IF('🔩 PISTON'!A176="","",'🔩 PISTON'!M176)</f>
        <v/>
      </c>
      <c r="F126" s="37">
        <f>IF('🔩 PISTON'!A176="","",'🔩 PISTON'!N176)</f>
        <v/>
      </c>
      <c r="G126" s="37">
        <f>IF('🔩 PISTON'!A176="","",'🔩 PISTON'!O176)</f>
        <v/>
      </c>
      <c r="H126" s="37">
        <f>IF('🔩 PISTON'!A176="","",'🔩 PISTON'!P176)</f>
        <v/>
      </c>
      <c r="I126" s="37">
        <f>IF('🔩 PISTON'!A176="","",'🔩 PISTON'!Q176)</f>
        <v/>
      </c>
      <c r="J126">
        <f>IF('🔩 PISTON'!A176="","",'🔩 PISTON'!D176)</f>
        <v/>
      </c>
      <c r="L126">
        <f>N(L125)+IF(AND('🔎 TRA CỨU NHANH'!$C$2&lt;&gt;"",OR(ISNUMBER(SEARCH('🔎 TRA CỨU NHANH'!$C$2,$A126)),ISNUMBER(SEARCH('🔎 TRA CỨU NHANH'!$C$2,$B126)))),1,0)</f>
        <v/>
      </c>
      <c r="M126">
        <f>IF(L126&gt;N(L125),L126,"")</f>
        <v/>
      </c>
      <c r="N126">
        <f>N(N125)+IF(AND('💰 BÁO GIÁ'!$C$27&lt;&gt;"",OR(ISNUMBER(SEARCH('💰 BÁO GIÁ'!$C$27,$A126)),ISNUMBER(SEARCH('💰 BÁO GIÁ'!$C$27,$B126)))),1,0)</f>
        <v/>
      </c>
      <c r="O126">
        <f>IF(N126&gt;N(N125),N126,"")</f>
        <v/>
      </c>
    </row>
    <row r="127">
      <c r="A127">
        <f>IF('🔩 PISTON'!A179="","",'🔩 PISTON'!A179)</f>
        <v/>
      </c>
      <c r="B127">
        <f>IF('🔩 PISTON'!A179="","","Piston "&amp;'🔩 PISTON'!U179)</f>
        <v/>
      </c>
      <c r="C127">
        <f>IF('🔩 PISTON'!A179="","","Piston")</f>
        <v/>
      </c>
      <c r="D127">
        <f>IF('🔩 PISTON'!A179="","",'🔩 PISTON'!L179)</f>
        <v/>
      </c>
      <c r="E127" s="37">
        <f>IF('🔩 PISTON'!A179="","",'🔩 PISTON'!M179)</f>
        <v/>
      </c>
      <c r="F127" s="37">
        <f>IF('🔩 PISTON'!A179="","",'🔩 PISTON'!N179)</f>
        <v/>
      </c>
      <c r="G127" s="37">
        <f>IF('🔩 PISTON'!A179="","",'🔩 PISTON'!O179)</f>
        <v/>
      </c>
      <c r="H127" s="37">
        <f>IF('🔩 PISTON'!A179="","",'🔩 PISTON'!P179)</f>
        <v/>
      </c>
      <c r="I127" s="37">
        <f>IF('🔩 PISTON'!A179="","",'🔩 PISTON'!Q179)</f>
        <v/>
      </c>
      <c r="J127">
        <f>IF('🔩 PISTON'!A179="","",'🔩 PISTON'!D179)</f>
        <v/>
      </c>
      <c r="L127">
        <f>N(L126)+IF(AND('🔎 TRA CỨU NHANH'!$C$2&lt;&gt;"",OR(ISNUMBER(SEARCH('🔎 TRA CỨU NHANH'!$C$2,$A127)),ISNUMBER(SEARCH('🔎 TRA CỨU NHANH'!$C$2,$B127)))),1,0)</f>
        <v/>
      </c>
      <c r="M127">
        <f>IF(L127&gt;N(L126),L127,"")</f>
        <v/>
      </c>
      <c r="N127">
        <f>N(N126)+IF(AND('💰 BÁO GIÁ'!$C$27&lt;&gt;"",OR(ISNUMBER(SEARCH('💰 BÁO GIÁ'!$C$27,$A127)),ISNUMBER(SEARCH('💰 BÁO GIÁ'!$C$27,$B127)))),1,0)</f>
        <v/>
      </c>
      <c r="O127">
        <f>IF(N127&gt;N(N126),N127,"")</f>
        <v/>
      </c>
    </row>
    <row r="128">
      <c r="A128">
        <f>IF('🔩 PISTON'!A180="","",'🔩 PISTON'!A180)</f>
        <v/>
      </c>
      <c r="B128">
        <f>IF('🔩 PISTON'!A180="","","Piston "&amp;'🔩 PISTON'!U180)</f>
        <v/>
      </c>
      <c r="C128">
        <f>IF('🔩 PISTON'!A180="","","Piston")</f>
        <v/>
      </c>
      <c r="D128">
        <f>IF('🔩 PISTON'!A180="","",'🔩 PISTON'!L180)</f>
        <v/>
      </c>
      <c r="E128" s="37">
        <f>IF('🔩 PISTON'!A180="","",'🔩 PISTON'!M180)</f>
        <v/>
      </c>
      <c r="F128" s="37">
        <f>IF('🔩 PISTON'!A180="","",'🔩 PISTON'!N180)</f>
        <v/>
      </c>
      <c r="G128" s="37">
        <f>IF('🔩 PISTON'!A180="","",'🔩 PISTON'!O180)</f>
        <v/>
      </c>
      <c r="H128" s="37">
        <f>IF('🔩 PISTON'!A180="","",'🔩 PISTON'!P180)</f>
        <v/>
      </c>
      <c r="I128" s="37">
        <f>IF('🔩 PISTON'!A180="","",'🔩 PISTON'!Q180)</f>
        <v/>
      </c>
      <c r="J128">
        <f>IF('🔩 PISTON'!A180="","",'🔩 PISTON'!D180)</f>
        <v/>
      </c>
      <c r="L128">
        <f>N(L127)+IF(AND('🔎 TRA CỨU NHANH'!$C$2&lt;&gt;"",OR(ISNUMBER(SEARCH('🔎 TRA CỨU NHANH'!$C$2,$A128)),ISNUMBER(SEARCH('🔎 TRA CỨU NHANH'!$C$2,$B128)))),1,0)</f>
        <v/>
      </c>
      <c r="M128">
        <f>IF(L128&gt;N(L127),L128,"")</f>
        <v/>
      </c>
      <c r="N128">
        <f>N(N127)+IF(AND('💰 BÁO GIÁ'!$C$27&lt;&gt;"",OR(ISNUMBER(SEARCH('💰 BÁO GIÁ'!$C$27,$A128)),ISNUMBER(SEARCH('💰 BÁO GIÁ'!$C$27,$B128)))),1,0)</f>
        <v/>
      </c>
      <c r="O128">
        <f>IF(N128&gt;N(N127),N128,"")</f>
        <v/>
      </c>
    </row>
    <row r="129">
      <c r="A129">
        <f>IF('🔩 PISTON'!A182="","",'🔩 PISTON'!A182)</f>
        <v/>
      </c>
      <c r="B129">
        <f>IF('🔩 PISTON'!A182="","","Piston "&amp;'🔩 PISTON'!U182)</f>
        <v/>
      </c>
      <c r="C129">
        <f>IF('🔩 PISTON'!A182="","","Piston")</f>
        <v/>
      </c>
      <c r="D129">
        <f>IF('🔩 PISTON'!A182="","",'🔩 PISTON'!L182)</f>
        <v/>
      </c>
      <c r="E129" s="37">
        <f>IF('🔩 PISTON'!A182="","",'🔩 PISTON'!M182)</f>
        <v/>
      </c>
      <c r="F129" s="37">
        <f>IF('🔩 PISTON'!A182="","",'🔩 PISTON'!N182)</f>
        <v/>
      </c>
      <c r="G129" s="37">
        <f>IF('🔩 PISTON'!A182="","",'🔩 PISTON'!O182)</f>
        <v/>
      </c>
      <c r="H129" s="37">
        <f>IF('🔩 PISTON'!A182="","",'🔩 PISTON'!P182)</f>
        <v/>
      </c>
      <c r="I129" s="37">
        <f>IF('🔩 PISTON'!A182="","",'🔩 PISTON'!Q182)</f>
        <v/>
      </c>
      <c r="J129">
        <f>IF('🔩 PISTON'!A182="","",'🔩 PISTON'!D182)</f>
        <v/>
      </c>
      <c r="L129">
        <f>N(L128)+IF(AND('🔎 TRA CỨU NHANH'!$C$2&lt;&gt;"",OR(ISNUMBER(SEARCH('🔎 TRA CỨU NHANH'!$C$2,$A129)),ISNUMBER(SEARCH('🔎 TRA CỨU NHANH'!$C$2,$B129)))),1,0)</f>
        <v/>
      </c>
      <c r="M129">
        <f>IF(L129&gt;N(L128),L129,"")</f>
        <v/>
      </c>
      <c r="N129">
        <f>N(N128)+IF(AND('💰 BÁO GIÁ'!$C$27&lt;&gt;"",OR(ISNUMBER(SEARCH('💰 BÁO GIÁ'!$C$27,$A129)),ISNUMBER(SEARCH('💰 BÁO GIÁ'!$C$27,$B129)))),1,0)</f>
        <v/>
      </c>
      <c r="O129">
        <f>IF(N129&gt;N(N128),N129,"")</f>
        <v/>
      </c>
    </row>
    <row r="130">
      <c r="A130">
        <f>IF('🔩 PISTON'!A183="","",'🔩 PISTON'!A183)</f>
        <v/>
      </c>
      <c r="B130">
        <f>IF('🔩 PISTON'!A183="","","Piston "&amp;'🔩 PISTON'!U183)</f>
        <v/>
      </c>
      <c r="C130">
        <f>IF('🔩 PISTON'!A183="","","Piston")</f>
        <v/>
      </c>
      <c r="D130">
        <f>IF('🔩 PISTON'!A183="","",'🔩 PISTON'!L183)</f>
        <v/>
      </c>
      <c r="E130">
        <f>IF('🔩 PISTON'!A183="","",'🔩 PISTON'!M183)</f>
        <v/>
      </c>
      <c r="F130">
        <f>IF('🔩 PISTON'!A183="","",'🔩 PISTON'!N183)</f>
        <v/>
      </c>
      <c r="G130">
        <f>IF('🔩 PISTON'!A183="","",'🔩 PISTON'!O183)</f>
        <v/>
      </c>
      <c r="H130">
        <f>IF('🔩 PISTON'!A183="","",'🔩 PISTON'!P183)</f>
        <v/>
      </c>
      <c r="I130">
        <f>IF('🔩 PISTON'!A183="","",'🔩 PISTON'!Q183)</f>
        <v/>
      </c>
      <c r="J130">
        <f>IF('🔩 PISTON'!A183="","",'🔩 PISTON'!D183)</f>
        <v/>
      </c>
      <c r="L130">
        <f>N(L129)+IF(AND('🔎 TRA CỨU NHANH'!$C$2&lt;&gt;"",OR(ISNUMBER(SEARCH('🔎 TRA CỨU NHANH'!$C$2,$A130)),ISNUMBER(SEARCH('🔎 TRA CỨU NHANH'!$C$2,$B130)))),1,0)</f>
        <v/>
      </c>
      <c r="M130">
        <f>IF(L130&gt;N(L129),L130,"")</f>
        <v/>
      </c>
      <c r="N130">
        <f>N(N129)+IF(AND('💰 BÁO GIÁ'!$C$27&lt;&gt;"",OR(ISNUMBER(SEARCH('💰 BÁO GIÁ'!$C$27,$A130)),ISNUMBER(SEARCH('💰 BÁO GIÁ'!$C$27,$B130)))),1,0)</f>
        <v/>
      </c>
      <c r="O130">
        <f>IF(N130&gt;N(N129),N130,"")</f>
        <v/>
      </c>
    </row>
    <row r="131">
      <c r="A131">
        <f>IF('🔩 PISTON'!A184="","",'🔩 PISTON'!A184)</f>
        <v/>
      </c>
      <c r="B131">
        <f>IF('🔩 PISTON'!A184="","","Piston "&amp;'🔩 PISTON'!U184)</f>
        <v/>
      </c>
      <c r="C131">
        <f>IF('🔩 PISTON'!A184="","","Piston")</f>
        <v/>
      </c>
      <c r="D131">
        <f>IF('🔩 PISTON'!A184="","",'🔩 PISTON'!L184)</f>
        <v/>
      </c>
      <c r="E131">
        <f>IF('🔩 PISTON'!A184="","",'🔩 PISTON'!M184)</f>
        <v/>
      </c>
      <c r="F131">
        <f>IF('🔩 PISTON'!A184="","",'🔩 PISTON'!N184)</f>
        <v/>
      </c>
      <c r="G131">
        <f>IF('🔩 PISTON'!A184="","",'🔩 PISTON'!O184)</f>
        <v/>
      </c>
      <c r="H131">
        <f>IF('🔩 PISTON'!A184="","",'🔩 PISTON'!P184)</f>
        <v/>
      </c>
      <c r="I131">
        <f>IF('🔩 PISTON'!A184="","",'🔩 PISTON'!Q184)</f>
        <v/>
      </c>
      <c r="J131">
        <f>IF('🔩 PISTON'!A184="","",'🔩 PISTON'!D184)</f>
        <v/>
      </c>
      <c r="L131">
        <f>N(L130)+IF(AND('🔎 TRA CỨU NHANH'!$C$2&lt;&gt;"",OR(ISNUMBER(SEARCH('🔎 TRA CỨU NHANH'!$C$2,$A131)),ISNUMBER(SEARCH('🔎 TRA CỨU NHANH'!$C$2,$B131)))),1,0)</f>
        <v/>
      </c>
      <c r="M131">
        <f>IF(L131&gt;N(L130),L131,"")</f>
        <v/>
      </c>
      <c r="N131">
        <f>N(N130)+IF(AND('💰 BÁO GIÁ'!$C$27&lt;&gt;"",OR(ISNUMBER(SEARCH('💰 BÁO GIÁ'!$C$27,$A131)),ISNUMBER(SEARCH('💰 BÁO GIÁ'!$C$27,$B131)))),1,0)</f>
        <v/>
      </c>
      <c r="O131">
        <f>IF(N131&gt;N(N130),N131,"")</f>
        <v/>
      </c>
    </row>
    <row r="132">
      <c r="A132">
        <f>IF('🔩 PISTON'!A185="","",'🔩 PISTON'!A185)</f>
        <v/>
      </c>
      <c r="B132">
        <f>IF('🔩 PISTON'!A185="","","Piston "&amp;'🔩 PISTON'!U185)</f>
        <v/>
      </c>
      <c r="C132">
        <f>IF('🔩 PISTON'!A185="","","Piston")</f>
        <v/>
      </c>
      <c r="D132">
        <f>IF('🔩 PISTON'!A185="","",'🔩 PISTON'!L185)</f>
        <v/>
      </c>
      <c r="E132">
        <f>IF('🔩 PISTON'!A185="","",'🔩 PISTON'!M185)</f>
        <v/>
      </c>
      <c r="F132">
        <f>IF('🔩 PISTON'!A185="","",'🔩 PISTON'!N185)</f>
        <v/>
      </c>
      <c r="G132">
        <f>IF('🔩 PISTON'!A185="","",'🔩 PISTON'!O185)</f>
        <v/>
      </c>
      <c r="H132">
        <f>IF('🔩 PISTON'!A185="","",'🔩 PISTON'!P185)</f>
        <v/>
      </c>
      <c r="I132">
        <f>IF('🔩 PISTON'!A185="","",'🔩 PISTON'!Q185)</f>
        <v/>
      </c>
      <c r="J132">
        <f>IF('🔩 PISTON'!A185="","",'🔩 PISTON'!D185)</f>
        <v/>
      </c>
      <c r="L132">
        <f>N(L131)+IF(AND('🔎 TRA CỨU NHANH'!$C$2&lt;&gt;"",OR(ISNUMBER(SEARCH('🔎 TRA CỨU NHANH'!$C$2,$A132)),ISNUMBER(SEARCH('🔎 TRA CỨU NHANH'!$C$2,$B132)))),1,0)</f>
        <v/>
      </c>
      <c r="M132">
        <f>IF(L132&gt;N(L131),L132,"")</f>
        <v/>
      </c>
      <c r="N132">
        <f>N(N131)+IF(AND('💰 BÁO GIÁ'!$C$27&lt;&gt;"",OR(ISNUMBER(SEARCH('💰 BÁO GIÁ'!$C$27,$A132)),ISNUMBER(SEARCH('💰 BÁO GIÁ'!$C$27,$B132)))),1,0)</f>
        <v/>
      </c>
      <c r="O132">
        <f>IF(N132&gt;N(N131),N132,"")</f>
        <v/>
      </c>
    </row>
    <row r="133">
      <c r="A133">
        <f>IF('🔩 PISTON'!A186="","",'🔩 PISTON'!A186)</f>
        <v/>
      </c>
      <c r="B133">
        <f>IF('🔩 PISTON'!A186="","","Piston "&amp;'🔩 PISTON'!U186)</f>
        <v/>
      </c>
      <c r="C133">
        <f>IF('🔩 PISTON'!A186="","","Piston")</f>
        <v/>
      </c>
      <c r="D133">
        <f>IF('🔩 PISTON'!A186="","",'🔩 PISTON'!L186)</f>
        <v/>
      </c>
      <c r="E133">
        <f>IF('🔩 PISTON'!A186="","",'🔩 PISTON'!M186)</f>
        <v/>
      </c>
      <c r="F133">
        <f>IF('🔩 PISTON'!A186="","",'🔩 PISTON'!N186)</f>
        <v/>
      </c>
      <c r="G133">
        <f>IF('🔩 PISTON'!A186="","",'🔩 PISTON'!O186)</f>
        <v/>
      </c>
      <c r="H133">
        <f>IF('🔩 PISTON'!A186="","",'🔩 PISTON'!P186)</f>
        <v/>
      </c>
      <c r="I133">
        <f>IF('🔩 PISTON'!A186="","",'🔩 PISTON'!Q186)</f>
        <v/>
      </c>
      <c r="J133">
        <f>IF('🔩 PISTON'!A186="","",'🔩 PISTON'!D186)</f>
        <v/>
      </c>
      <c r="L133">
        <f>N(L132)+IF(AND('🔎 TRA CỨU NHANH'!$C$2&lt;&gt;"",OR(ISNUMBER(SEARCH('🔎 TRA CỨU NHANH'!$C$2,$A133)),ISNUMBER(SEARCH('🔎 TRA CỨU NHANH'!$C$2,$B133)))),1,0)</f>
        <v/>
      </c>
      <c r="M133">
        <f>IF(L133&gt;N(L132),L133,"")</f>
        <v/>
      </c>
      <c r="N133">
        <f>N(N132)+IF(AND('💰 BÁO GIÁ'!$C$27&lt;&gt;"",OR(ISNUMBER(SEARCH('💰 BÁO GIÁ'!$C$27,$A133)),ISNUMBER(SEARCH('💰 BÁO GIÁ'!$C$27,$B133)))),1,0)</f>
        <v/>
      </c>
      <c r="O133">
        <f>IF(N133&gt;N(N132),N133,"")</f>
        <v/>
      </c>
    </row>
    <row r="134">
      <c r="A134">
        <f>IF('🔩 PISTON'!A187="","",'🔩 PISTON'!A187)</f>
        <v/>
      </c>
      <c r="B134">
        <f>IF('🔩 PISTON'!A187="","","Piston "&amp;'🔩 PISTON'!U187)</f>
        <v/>
      </c>
      <c r="C134">
        <f>IF('🔩 PISTON'!A187="","","Piston")</f>
        <v/>
      </c>
      <c r="D134">
        <f>IF('🔩 PISTON'!A187="","",'🔩 PISTON'!L187)</f>
        <v/>
      </c>
      <c r="E134" s="37">
        <f>IF('🔩 PISTON'!A187="","",'🔩 PISTON'!M187)</f>
        <v/>
      </c>
      <c r="F134" s="37">
        <f>IF('🔩 PISTON'!A187="","",'🔩 PISTON'!N187)</f>
        <v/>
      </c>
      <c r="G134" s="37">
        <f>IF('🔩 PISTON'!A187="","",'🔩 PISTON'!O187)</f>
        <v/>
      </c>
      <c r="H134" s="37">
        <f>IF('🔩 PISTON'!A187="","",'🔩 PISTON'!P187)</f>
        <v/>
      </c>
      <c r="I134" s="37">
        <f>IF('🔩 PISTON'!A187="","",'🔩 PISTON'!Q187)</f>
        <v/>
      </c>
      <c r="J134">
        <f>IF('🔩 PISTON'!A187="","",'🔩 PISTON'!D187)</f>
        <v/>
      </c>
      <c r="L134">
        <f>N(L133)+IF(AND('🔎 TRA CỨU NHANH'!$C$2&lt;&gt;"",OR(ISNUMBER(SEARCH('🔎 TRA CỨU NHANH'!$C$2,$A134)),ISNUMBER(SEARCH('🔎 TRA CỨU NHANH'!$C$2,$B134)))),1,0)</f>
        <v/>
      </c>
      <c r="M134">
        <f>IF(L134&gt;N(L133),L134,"")</f>
        <v/>
      </c>
      <c r="N134">
        <f>N(N133)+IF(AND('💰 BÁO GIÁ'!$C$27&lt;&gt;"",OR(ISNUMBER(SEARCH('💰 BÁO GIÁ'!$C$27,$A134)),ISNUMBER(SEARCH('💰 BÁO GIÁ'!$C$27,$B134)))),1,0)</f>
        <v/>
      </c>
      <c r="O134">
        <f>IF(N134&gt;N(N133),N134,"")</f>
        <v/>
      </c>
    </row>
    <row r="135">
      <c r="A135">
        <f>IF('🔩 PISTON'!#REF!="","",'🔩 PISTON'!#REF!)</f>
        <v/>
      </c>
      <c r="B135">
        <f>IF('🔩 PISTON'!#REF!="","","Piston "&amp;'🔩 PISTON'!#REF!)</f>
        <v/>
      </c>
      <c r="C135">
        <f>IF('🔩 PISTON'!#REF!="","","Piston")</f>
        <v/>
      </c>
      <c r="D135">
        <f>IF('🔩 PISTON'!#REF!="","",'🔩 PISTON'!#REF!)</f>
        <v/>
      </c>
      <c r="E135">
        <f>IF('🔩 PISTON'!#REF!="","",'🔩 PISTON'!#REF!)</f>
        <v/>
      </c>
      <c r="F135">
        <f>IF('🔩 PISTON'!#REF!="","",'🔩 PISTON'!#REF!)</f>
        <v/>
      </c>
      <c r="G135">
        <f>IF('🔩 PISTON'!#REF!="","",'🔩 PISTON'!#REF!)</f>
        <v/>
      </c>
      <c r="H135">
        <f>IF('🔩 PISTON'!#REF!="","",'🔩 PISTON'!#REF!)</f>
        <v/>
      </c>
      <c r="I135">
        <f>IF('🔩 PISTON'!#REF!="","",'🔩 PISTON'!#REF!)</f>
        <v/>
      </c>
      <c r="J135">
        <f>IF('🔩 PISTON'!#REF!="","",'🔩 PISTON'!#REF!)</f>
        <v/>
      </c>
      <c r="L135">
        <f>N(L134)+IF(AND('🔎 TRA CỨU NHANH'!$C$2&lt;&gt;"",OR(ISNUMBER(SEARCH('🔎 TRA CỨU NHANH'!$C$2,$A135)),ISNUMBER(SEARCH('🔎 TRA CỨU NHANH'!$C$2,$B135)))),1,0)</f>
        <v/>
      </c>
      <c r="M135">
        <f>IF(L135&gt;N(L134),L135,"")</f>
        <v/>
      </c>
      <c r="N135">
        <f>N(N134)+IF(AND('💰 BÁO GIÁ'!$C$27&lt;&gt;"",OR(ISNUMBER(SEARCH('💰 BÁO GIÁ'!$C$27,$A135)),ISNUMBER(SEARCH('💰 BÁO GIÁ'!$C$27,$B135)))),1,0)</f>
        <v/>
      </c>
      <c r="O135">
        <f>IF(N135&gt;N(N134),N135,"")</f>
        <v/>
      </c>
    </row>
    <row r="136">
      <c r="A136">
        <f>IF('🔩 PISTON'!A189="","",'🔩 PISTON'!A189)</f>
        <v/>
      </c>
      <c r="B136">
        <f>IF('🔩 PISTON'!A189="","","Piston "&amp;'🔩 PISTON'!U189)</f>
        <v/>
      </c>
      <c r="C136">
        <f>IF('🔩 PISTON'!A189="","","Piston")</f>
        <v/>
      </c>
      <c r="D136">
        <f>IF('🔩 PISTON'!A189="","",'🔩 PISTON'!L189)</f>
        <v/>
      </c>
      <c r="E136">
        <f>IF('🔩 PISTON'!A189="","",'🔩 PISTON'!M189)</f>
        <v/>
      </c>
      <c r="F136">
        <f>IF('🔩 PISTON'!A189="","",'🔩 PISTON'!N189)</f>
        <v/>
      </c>
      <c r="G136">
        <f>IF('🔩 PISTON'!A189="","",'🔩 PISTON'!O189)</f>
        <v/>
      </c>
      <c r="H136">
        <f>IF('🔩 PISTON'!A189="","",'🔩 PISTON'!P189)</f>
        <v/>
      </c>
      <c r="I136">
        <f>IF('🔩 PISTON'!A189="","",'🔩 PISTON'!Q189)</f>
        <v/>
      </c>
      <c r="J136">
        <f>IF('🔩 PISTON'!A189="","",'🔩 PISTON'!D189)</f>
        <v/>
      </c>
      <c r="L136">
        <f>N(L135)+IF(AND('🔎 TRA CỨU NHANH'!$C$2&lt;&gt;"",OR(ISNUMBER(SEARCH('🔎 TRA CỨU NHANH'!$C$2,$A136)),ISNUMBER(SEARCH('🔎 TRA CỨU NHANH'!$C$2,$B136)))),1,0)</f>
        <v/>
      </c>
      <c r="M136">
        <f>IF(L136&gt;N(L135),L136,"")</f>
        <v/>
      </c>
      <c r="N136">
        <f>N(N135)+IF(AND('💰 BÁO GIÁ'!$C$27&lt;&gt;"",OR(ISNUMBER(SEARCH('💰 BÁO GIÁ'!$C$27,$A136)),ISNUMBER(SEARCH('💰 BÁO GIÁ'!$C$27,$B136)))),1,0)</f>
        <v/>
      </c>
      <c r="O136">
        <f>IF(N136&gt;N(N135),N136,"")</f>
        <v/>
      </c>
    </row>
    <row r="137">
      <c r="A137">
        <f>IF('🔩 PISTON'!A190="","",'🔩 PISTON'!A190)</f>
        <v/>
      </c>
      <c r="B137">
        <f>IF('🔩 PISTON'!A190="","","Piston "&amp;'🔩 PISTON'!U190)</f>
        <v/>
      </c>
      <c r="C137">
        <f>IF('🔩 PISTON'!A190="","","Piston")</f>
        <v/>
      </c>
      <c r="D137">
        <f>IF('🔩 PISTON'!A190="","",'🔩 PISTON'!L190)</f>
        <v/>
      </c>
      <c r="E137">
        <f>IF('🔩 PISTON'!A190="","",'🔩 PISTON'!M190)</f>
        <v/>
      </c>
      <c r="F137">
        <f>IF('🔩 PISTON'!A190="","",'🔩 PISTON'!N190)</f>
        <v/>
      </c>
      <c r="G137">
        <f>IF('🔩 PISTON'!A190="","",'🔩 PISTON'!O190)</f>
        <v/>
      </c>
      <c r="H137">
        <f>IF('🔩 PISTON'!A190="","",'🔩 PISTON'!P190)</f>
        <v/>
      </c>
      <c r="I137">
        <f>IF('🔩 PISTON'!A190="","",'🔩 PISTON'!Q190)</f>
        <v/>
      </c>
      <c r="J137">
        <f>IF('🔩 PISTON'!A190="","",'🔩 PISTON'!D190)</f>
        <v/>
      </c>
      <c r="L137">
        <f>N(L136)+IF(AND('🔎 TRA CỨU NHANH'!$C$2&lt;&gt;"",OR(ISNUMBER(SEARCH('🔎 TRA CỨU NHANH'!$C$2,$A137)),ISNUMBER(SEARCH('🔎 TRA CỨU NHANH'!$C$2,$B137)))),1,0)</f>
        <v/>
      </c>
      <c r="M137">
        <f>IF(L137&gt;N(L136),L137,"")</f>
        <v/>
      </c>
      <c r="N137">
        <f>N(N136)+IF(AND('💰 BÁO GIÁ'!$C$27&lt;&gt;"",OR(ISNUMBER(SEARCH('💰 BÁO GIÁ'!$C$27,$A137)),ISNUMBER(SEARCH('💰 BÁO GIÁ'!$C$27,$B137)))),1,0)</f>
        <v/>
      </c>
      <c r="O137">
        <f>IF(N137&gt;N(N136),N137,"")</f>
        <v/>
      </c>
    </row>
    <row r="138">
      <c r="A138">
        <f>IF('🔩 PISTON'!#REF!="","",'🔩 PISTON'!#REF!)</f>
        <v/>
      </c>
      <c r="B138">
        <f>IF('🔩 PISTON'!#REF!="","","Piston "&amp;'🔩 PISTON'!#REF!)</f>
        <v/>
      </c>
      <c r="C138">
        <f>IF('🔩 PISTON'!#REF!="","","Piston")</f>
        <v/>
      </c>
      <c r="D138">
        <f>IF('🔩 PISTON'!#REF!="","",'🔩 PISTON'!#REF!)</f>
        <v/>
      </c>
      <c r="E138" s="37">
        <f>IF('🔩 PISTON'!#REF!="","",'🔩 PISTON'!#REF!)</f>
        <v/>
      </c>
      <c r="F138" s="37">
        <f>IF('🔩 PISTON'!#REF!="","",'🔩 PISTON'!#REF!)</f>
        <v/>
      </c>
      <c r="G138" s="37">
        <f>IF('🔩 PISTON'!#REF!="","",'🔩 PISTON'!#REF!)</f>
        <v/>
      </c>
      <c r="H138" s="37">
        <f>IF('🔩 PISTON'!#REF!="","",'🔩 PISTON'!#REF!)</f>
        <v/>
      </c>
      <c r="I138" s="37">
        <f>IF('🔩 PISTON'!#REF!="","",'🔩 PISTON'!#REF!)</f>
        <v/>
      </c>
      <c r="J138">
        <f>IF('🔩 PISTON'!#REF!="","",'🔩 PISTON'!#REF!)</f>
        <v/>
      </c>
      <c r="L138">
        <f>N(L137)+IF(AND('🔎 TRA CỨU NHANH'!$C$2&lt;&gt;"",OR(ISNUMBER(SEARCH('🔎 TRA CỨU NHANH'!$C$2,$A138)),ISNUMBER(SEARCH('🔎 TRA CỨU NHANH'!$C$2,$B138)))),1,0)</f>
        <v/>
      </c>
      <c r="M138">
        <f>IF(L138&gt;N(L137),L138,"")</f>
        <v/>
      </c>
      <c r="N138">
        <f>N(N137)+IF(AND('💰 BÁO GIÁ'!$C$27&lt;&gt;"",OR(ISNUMBER(SEARCH('💰 BÁO GIÁ'!$C$27,$A138)),ISNUMBER(SEARCH('💰 BÁO GIÁ'!$C$27,$B138)))),1,0)</f>
        <v/>
      </c>
      <c r="O138">
        <f>IF(N138&gt;N(N137),N138,"")</f>
        <v/>
      </c>
    </row>
    <row r="139">
      <c r="A139">
        <f>IF('🔩 PISTON'!A191="","",'🔩 PISTON'!A191)</f>
        <v/>
      </c>
      <c r="B139">
        <f>IF('🔩 PISTON'!A191="","","Piston "&amp;'🔩 PISTON'!U191)</f>
        <v/>
      </c>
      <c r="C139">
        <f>IF('🔩 PISTON'!A191="","","Piston")</f>
        <v/>
      </c>
      <c r="D139">
        <f>IF('🔩 PISTON'!A191="","",'🔩 PISTON'!L191)</f>
        <v/>
      </c>
      <c r="E139" s="37">
        <f>IF('🔩 PISTON'!A191="","",'🔩 PISTON'!M191)</f>
        <v/>
      </c>
      <c r="F139" s="37">
        <f>IF('🔩 PISTON'!A191="","",'🔩 PISTON'!N191)</f>
        <v/>
      </c>
      <c r="G139" s="37">
        <f>IF('🔩 PISTON'!A191="","",'🔩 PISTON'!O191)</f>
        <v/>
      </c>
      <c r="H139" s="37">
        <f>IF('🔩 PISTON'!A191="","",'🔩 PISTON'!P191)</f>
        <v/>
      </c>
      <c r="I139" s="37">
        <f>IF('🔩 PISTON'!A191="","",'🔩 PISTON'!Q191)</f>
        <v/>
      </c>
      <c r="J139">
        <f>IF('🔩 PISTON'!A191="","",'🔩 PISTON'!D191)</f>
        <v/>
      </c>
      <c r="L139">
        <f>N(L138)+IF(AND('🔎 TRA CỨU NHANH'!$C$2&lt;&gt;"",OR(ISNUMBER(SEARCH('🔎 TRA CỨU NHANH'!$C$2,$A139)),ISNUMBER(SEARCH('🔎 TRA CỨU NHANH'!$C$2,$B139)))),1,0)</f>
        <v/>
      </c>
      <c r="M139">
        <f>IF(L139&gt;N(L138),L139,"")</f>
        <v/>
      </c>
      <c r="N139">
        <f>N(N138)+IF(AND('💰 BÁO GIÁ'!$C$27&lt;&gt;"",OR(ISNUMBER(SEARCH('💰 BÁO GIÁ'!$C$27,$A139)),ISNUMBER(SEARCH('💰 BÁO GIÁ'!$C$27,$B139)))),1,0)</f>
        <v/>
      </c>
      <c r="O139">
        <f>IF(N139&gt;N(N138),N139,"")</f>
        <v/>
      </c>
    </row>
    <row r="140">
      <c r="A140">
        <f>IF('🔩 PISTON'!A194="","",'🔩 PISTON'!A194)</f>
        <v/>
      </c>
      <c r="B140">
        <f>IF('🔩 PISTON'!A194="","","Piston "&amp;'🔩 PISTON'!U194)</f>
        <v/>
      </c>
      <c r="C140">
        <f>IF('🔩 PISTON'!A194="","","Piston")</f>
        <v/>
      </c>
      <c r="D140">
        <f>IF('🔩 PISTON'!A194="","",'🔩 PISTON'!L194)</f>
        <v/>
      </c>
      <c r="E140" s="37">
        <f>IF('🔩 PISTON'!A194="","",'🔩 PISTON'!M194)</f>
        <v/>
      </c>
      <c r="F140" s="37">
        <f>IF('🔩 PISTON'!A194="","",'🔩 PISTON'!N194)</f>
        <v/>
      </c>
      <c r="G140" s="37">
        <f>IF('🔩 PISTON'!A194="","",'🔩 PISTON'!O194)</f>
        <v/>
      </c>
      <c r="H140" s="37">
        <f>IF('🔩 PISTON'!A194="","",'🔩 PISTON'!P194)</f>
        <v/>
      </c>
      <c r="I140" s="37">
        <f>IF('🔩 PISTON'!A194="","",'🔩 PISTON'!Q194)</f>
        <v/>
      </c>
      <c r="J140">
        <f>IF('🔩 PISTON'!A194="","",'🔩 PISTON'!D194)</f>
        <v/>
      </c>
      <c r="L140">
        <f>N(L139)+IF(AND('🔎 TRA CỨU NHANH'!$C$2&lt;&gt;"",OR(ISNUMBER(SEARCH('🔎 TRA CỨU NHANH'!$C$2,$A140)),ISNUMBER(SEARCH('🔎 TRA CỨU NHANH'!$C$2,$B140)))),1,0)</f>
        <v/>
      </c>
      <c r="M140">
        <f>IF(L140&gt;N(L139),L140,"")</f>
        <v/>
      </c>
      <c r="N140">
        <f>N(N139)+IF(AND('💰 BÁO GIÁ'!$C$27&lt;&gt;"",OR(ISNUMBER(SEARCH('💰 BÁO GIÁ'!$C$27,$A140)),ISNUMBER(SEARCH('💰 BÁO GIÁ'!$C$27,$B140)))),1,0)</f>
        <v/>
      </c>
      <c r="O140">
        <f>IF(N140&gt;N(N139),N140,"")</f>
        <v/>
      </c>
    </row>
    <row r="141">
      <c r="A141">
        <f>IF('🔩 PISTON'!A195="","",'🔩 PISTON'!A195)</f>
        <v/>
      </c>
      <c r="B141">
        <f>IF('🔩 PISTON'!A195="","","Piston "&amp;'🔩 PISTON'!U195)</f>
        <v/>
      </c>
      <c r="C141">
        <f>IF('🔩 PISTON'!A195="","","Piston")</f>
        <v/>
      </c>
      <c r="D141">
        <f>IF('🔩 PISTON'!A195="","",'🔩 PISTON'!L195)</f>
        <v/>
      </c>
      <c r="E141" s="37">
        <f>IF('🔩 PISTON'!A195="","",'🔩 PISTON'!M195)</f>
        <v/>
      </c>
      <c r="F141" s="37">
        <f>IF('🔩 PISTON'!A195="","",'🔩 PISTON'!N195)</f>
        <v/>
      </c>
      <c r="G141" s="37">
        <f>IF('🔩 PISTON'!A195="","",'🔩 PISTON'!O195)</f>
        <v/>
      </c>
      <c r="H141" s="37">
        <f>IF('🔩 PISTON'!A195="","",'🔩 PISTON'!P195)</f>
        <v/>
      </c>
      <c r="I141" s="37">
        <f>IF('🔩 PISTON'!A195="","",'🔩 PISTON'!Q195)</f>
        <v/>
      </c>
      <c r="J141">
        <f>IF('🔩 PISTON'!A195="","",'🔩 PISTON'!D195)</f>
        <v/>
      </c>
      <c r="L141">
        <f>N(L140)+IF(AND('🔎 TRA CỨU NHANH'!$C$2&lt;&gt;"",OR(ISNUMBER(SEARCH('🔎 TRA CỨU NHANH'!$C$2,$A141)),ISNUMBER(SEARCH('🔎 TRA CỨU NHANH'!$C$2,$B141)))),1,0)</f>
        <v/>
      </c>
      <c r="M141">
        <f>IF(L141&gt;N(L140),L141,"")</f>
        <v/>
      </c>
      <c r="N141">
        <f>N(N140)+IF(AND('💰 BÁO GIÁ'!$C$27&lt;&gt;"",OR(ISNUMBER(SEARCH('💰 BÁO GIÁ'!$C$27,$A141)),ISNUMBER(SEARCH('💰 BÁO GIÁ'!$C$27,$B141)))),1,0)</f>
        <v/>
      </c>
      <c r="O141">
        <f>IF(N141&gt;N(N140),N141,"")</f>
        <v/>
      </c>
    </row>
    <row r="142">
      <c r="A142">
        <f>IF('🔩 PISTON'!A198="","",'🔩 PISTON'!A198)</f>
        <v/>
      </c>
      <c r="B142">
        <f>IF('🔩 PISTON'!A198="","","Piston "&amp;'🔩 PISTON'!U198)</f>
        <v/>
      </c>
      <c r="C142">
        <f>IF('🔩 PISTON'!A198="","","Piston")</f>
        <v/>
      </c>
      <c r="D142">
        <f>IF('🔩 PISTON'!A198="","",'🔩 PISTON'!L198)</f>
        <v/>
      </c>
      <c r="E142">
        <f>IF('🔩 PISTON'!A198="","",'🔩 PISTON'!M198)</f>
        <v/>
      </c>
      <c r="F142">
        <f>IF('🔩 PISTON'!A198="","",'🔩 PISTON'!N198)</f>
        <v/>
      </c>
      <c r="G142">
        <f>IF('🔩 PISTON'!A198="","",'🔩 PISTON'!O198)</f>
        <v/>
      </c>
      <c r="H142">
        <f>IF('🔩 PISTON'!A198="","",'🔩 PISTON'!P198)</f>
        <v/>
      </c>
      <c r="I142">
        <f>IF('🔩 PISTON'!A198="","",'🔩 PISTON'!Q198)</f>
        <v/>
      </c>
      <c r="J142">
        <f>IF('🔩 PISTON'!A198="","",'🔩 PISTON'!D198)</f>
        <v/>
      </c>
      <c r="L142">
        <f>N(L141)+IF(AND('🔎 TRA CỨU NHANH'!$C$2&lt;&gt;"",OR(ISNUMBER(SEARCH('🔎 TRA CỨU NHANH'!$C$2,$A142)),ISNUMBER(SEARCH('🔎 TRA CỨU NHANH'!$C$2,$B142)))),1,0)</f>
        <v/>
      </c>
      <c r="M142">
        <f>IF(L142&gt;N(L141),L142,"")</f>
        <v/>
      </c>
      <c r="N142">
        <f>N(N141)+IF(AND('💰 BÁO GIÁ'!$C$27&lt;&gt;"",OR(ISNUMBER(SEARCH('💰 BÁO GIÁ'!$C$27,$A142)),ISNUMBER(SEARCH('💰 BÁO GIÁ'!$C$27,$B142)))),1,0)</f>
        <v/>
      </c>
      <c r="O142">
        <f>IF(N142&gt;N(N141),N142,"")</f>
        <v/>
      </c>
    </row>
    <row r="143">
      <c r="A143">
        <f>IF('🔩 PISTON'!A199="","",'🔩 PISTON'!A199)</f>
        <v/>
      </c>
      <c r="B143">
        <f>IF('🔩 PISTON'!A199="","","Piston "&amp;'🔩 PISTON'!U199)</f>
        <v/>
      </c>
      <c r="C143">
        <f>IF('🔩 PISTON'!A199="","","Piston")</f>
        <v/>
      </c>
      <c r="D143">
        <f>IF('🔩 PISTON'!A199="","",'🔩 PISTON'!L199)</f>
        <v/>
      </c>
      <c r="E143" s="37">
        <f>IF('🔩 PISTON'!A199="","",'🔩 PISTON'!M199)</f>
        <v/>
      </c>
      <c r="F143" s="37">
        <f>IF('🔩 PISTON'!A199="","",'🔩 PISTON'!N199)</f>
        <v/>
      </c>
      <c r="G143" s="37">
        <f>IF('🔩 PISTON'!A199="","",'🔩 PISTON'!O199)</f>
        <v/>
      </c>
      <c r="H143" s="37">
        <f>IF('🔩 PISTON'!A199="","",'🔩 PISTON'!P199)</f>
        <v/>
      </c>
      <c r="I143" s="37">
        <f>IF('🔩 PISTON'!A199="","",'🔩 PISTON'!Q199)</f>
        <v/>
      </c>
      <c r="J143">
        <f>IF('🔩 PISTON'!A199="","",'🔩 PISTON'!D199)</f>
        <v/>
      </c>
      <c r="L143">
        <f>N(L142)+IF(AND('🔎 TRA CỨU NHANH'!$C$2&lt;&gt;"",OR(ISNUMBER(SEARCH('🔎 TRA CỨU NHANH'!$C$2,$A143)),ISNUMBER(SEARCH('🔎 TRA CỨU NHANH'!$C$2,$B143)))),1,0)</f>
        <v/>
      </c>
      <c r="M143">
        <f>IF(L143&gt;N(L142),L143,"")</f>
        <v/>
      </c>
      <c r="N143">
        <f>N(N142)+IF(AND('💰 BÁO GIÁ'!$C$27&lt;&gt;"",OR(ISNUMBER(SEARCH('💰 BÁO GIÁ'!$C$27,$A143)),ISNUMBER(SEARCH('💰 BÁO GIÁ'!$C$27,$B143)))),1,0)</f>
        <v/>
      </c>
      <c r="O143">
        <f>IF(N143&gt;N(N142),N143,"")</f>
        <v/>
      </c>
    </row>
    <row r="144">
      <c r="A144">
        <f>IF('🔩 PISTON'!A201="","",'🔩 PISTON'!A201)</f>
        <v/>
      </c>
      <c r="B144">
        <f>IF('🔩 PISTON'!A201="","","Piston "&amp;'🔩 PISTON'!U201)</f>
        <v/>
      </c>
      <c r="C144">
        <f>IF('🔩 PISTON'!A201="","","Piston")</f>
        <v/>
      </c>
      <c r="D144">
        <f>IF('🔩 PISTON'!A201="","",'🔩 PISTON'!L201)</f>
        <v/>
      </c>
      <c r="E144" s="37">
        <f>IF('🔩 PISTON'!A201="","",'🔩 PISTON'!M201)</f>
        <v/>
      </c>
      <c r="F144" s="37">
        <f>IF('🔩 PISTON'!A201="","",'🔩 PISTON'!N201)</f>
        <v/>
      </c>
      <c r="G144" s="37">
        <f>IF('🔩 PISTON'!A201="","",'🔩 PISTON'!O201)</f>
        <v/>
      </c>
      <c r="H144" s="37">
        <f>IF('🔩 PISTON'!A201="","",'🔩 PISTON'!P201)</f>
        <v/>
      </c>
      <c r="I144" s="37">
        <f>IF('🔩 PISTON'!A201="","",'🔩 PISTON'!Q201)</f>
        <v/>
      </c>
      <c r="J144">
        <f>IF('🔩 PISTON'!A201="","",'🔩 PISTON'!D201)</f>
        <v/>
      </c>
      <c r="L144">
        <f>N(L143)+IF(AND('🔎 TRA CỨU NHANH'!$C$2&lt;&gt;"",OR(ISNUMBER(SEARCH('🔎 TRA CỨU NHANH'!$C$2,$A144)),ISNUMBER(SEARCH('🔎 TRA CỨU NHANH'!$C$2,$B144)))),1,0)</f>
        <v/>
      </c>
      <c r="M144">
        <f>IF(L144&gt;N(L143),L144,"")</f>
        <v/>
      </c>
      <c r="N144">
        <f>N(N143)+IF(AND('💰 BÁO GIÁ'!$C$27&lt;&gt;"",OR(ISNUMBER(SEARCH('💰 BÁO GIÁ'!$C$27,$A144)),ISNUMBER(SEARCH('💰 BÁO GIÁ'!$C$27,$B144)))),1,0)</f>
        <v/>
      </c>
      <c r="O144">
        <f>IF(N144&gt;N(N143),N144,"")</f>
        <v/>
      </c>
    </row>
    <row r="145">
      <c r="A145">
        <f>IF('🔩 PISTON'!#REF!="","",'🔩 PISTON'!#REF!)</f>
        <v/>
      </c>
      <c r="B145">
        <f>IF('🔩 PISTON'!#REF!="","","Piston "&amp;'🔩 PISTON'!#REF!)</f>
        <v/>
      </c>
      <c r="C145">
        <f>IF('🔩 PISTON'!#REF!="","","Piston")</f>
        <v/>
      </c>
      <c r="D145">
        <f>IF('🔩 PISTON'!#REF!="","",'🔩 PISTON'!#REF!)</f>
        <v/>
      </c>
      <c r="E145">
        <f>IF('🔩 PISTON'!#REF!="","",'🔩 PISTON'!#REF!)</f>
        <v/>
      </c>
      <c r="F145">
        <f>IF('🔩 PISTON'!#REF!="","",'🔩 PISTON'!#REF!)</f>
        <v/>
      </c>
      <c r="G145">
        <f>IF('🔩 PISTON'!#REF!="","",'🔩 PISTON'!#REF!)</f>
        <v/>
      </c>
      <c r="H145">
        <f>IF('🔩 PISTON'!#REF!="","",'🔩 PISTON'!#REF!)</f>
        <v/>
      </c>
      <c r="I145">
        <f>IF('🔩 PISTON'!#REF!="","",'🔩 PISTON'!#REF!)</f>
        <v/>
      </c>
      <c r="J145">
        <f>IF('🔩 PISTON'!#REF!="","",'🔩 PISTON'!#REF!)</f>
        <v/>
      </c>
      <c r="L145">
        <f>N(L144)+IF(AND('🔎 TRA CỨU NHANH'!$C$2&lt;&gt;"",OR(ISNUMBER(SEARCH('🔎 TRA CỨU NHANH'!$C$2,$A145)),ISNUMBER(SEARCH('🔎 TRA CỨU NHANH'!$C$2,$B145)))),1,0)</f>
        <v/>
      </c>
      <c r="M145">
        <f>IF(L145&gt;N(L144),L145,"")</f>
        <v/>
      </c>
      <c r="N145">
        <f>N(N144)+IF(AND('💰 BÁO GIÁ'!$C$27&lt;&gt;"",OR(ISNUMBER(SEARCH('💰 BÁO GIÁ'!$C$27,$A145)),ISNUMBER(SEARCH('💰 BÁO GIÁ'!$C$27,$B145)))),1,0)</f>
        <v/>
      </c>
      <c r="O145">
        <f>IF(N145&gt;N(N144),N145,"")</f>
        <v/>
      </c>
    </row>
    <row r="146">
      <c r="A146">
        <f>IF('🔩 PISTON'!A203="","",'🔩 PISTON'!A203)</f>
        <v/>
      </c>
      <c r="B146">
        <f>IF('🔩 PISTON'!A203="","","Piston "&amp;'🔩 PISTON'!U203)</f>
        <v/>
      </c>
      <c r="C146">
        <f>IF('🔩 PISTON'!A203="","","Piston")</f>
        <v/>
      </c>
      <c r="D146">
        <f>IF('🔩 PISTON'!A203="","",'🔩 PISTON'!L203)</f>
        <v/>
      </c>
      <c r="E146">
        <f>IF('🔩 PISTON'!A203="","",'🔩 PISTON'!M203)</f>
        <v/>
      </c>
      <c r="F146">
        <f>IF('🔩 PISTON'!A203="","",'🔩 PISTON'!N203)</f>
        <v/>
      </c>
      <c r="G146">
        <f>IF('🔩 PISTON'!A203="","",'🔩 PISTON'!O203)</f>
        <v/>
      </c>
      <c r="H146">
        <f>IF('🔩 PISTON'!A203="","",'🔩 PISTON'!P203)</f>
        <v/>
      </c>
      <c r="I146">
        <f>IF('🔩 PISTON'!A203="","",'🔩 PISTON'!Q203)</f>
        <v/>
      </c>
      <c r="J146">
        <f>IF('🔩 PISTON'!A203="","",'🔩 PISTON'!D203)</f>
        <v/>
      </c>
      <c r="L146">
        <f>N(L145)+IF(AND('🔎 TRA CỨU NHANH'!$C$2&lt;&gt;"",OR(ISNUMBER(SEARCH('🔎 TRA CỨU NHANH'!$C$2,$A146)),ISNUMBER(SEARCH('🔎 TRA CỨU NHANH'!$C$2,$B146)))),1,0)</f>
        <v/>
      </c>
      <c r="M146">
        <f>IF(L146&gt;N(L145),L146,"")</f>
        <v/>
      </c>
      <c r="N146">
        <f>N(N145)+IF(AND('💰 BÁO GIÁ'!$C$27&lt;&gt;"",OR(ISNUMBER(SEARCH('💰 BÁO GIÁ'!$C$27,$A146)),ISNUMBER(SEARCH('💰 BÁO GIÁ'!$C$27,$B146)))),1,0)</f>
        <v/>
      </c>
      <c r="O146">
        <f>IF(N146&gt;N(N145),N146,"")</f>
        <v/>
      </c>
    </row>
    <row r="147">
      <c r="A147">
        <f>IF('🔩 PISTON'!A204="","",'🔩 PISTON'!A204)</f>
        <v/>
      </c>
      <c r="B147">
        <f>IF('🔩 PISTON'!A204="","","Piston "&amp;'🔩 PISTON'!U204)</f>
        <v/>
      </c>
      <c r="C147">
        <f>IF('🔩 PISTON'!A204="","","Piston")</f>
        <v/>
      </c>
      <c r="D147">
        <f>IF('🔩 PISTON'!A204="","",'🔩 PISTON'!L204)</f>
        <v/>
      </c>
      <c r="E147">
        <f>IF('🔩 PISTON'!A204="","",'🔩 PISTON'!M204)</f>
        <v/>
      </c>
      <c r="F147">
        <f>IF('🔩 PISTON'!A204="","",'🔩 PISTON'!N204)</f>
        <v/>
      </c>
      <c r="G147">
        <f>IF('🔩 PISTON'!A204="","",'🔩 PISTON'!O204)</f>
        <v/>
      </c>
      <c r="H147">
        <f>IF('🔩 PISTON'!A204="","",'🔩 PISTON'!P204)</f>
        <v/>
      </c>
      <c r="I147">
        <f>IF('🔩 PISTON'!A204="","",'🔩 PISTON'!Q204)</f>
        <v/>
      </c>
      <c r="J147">
        <f>IF('🔩 PISTON'!A204="","",'🔩 PISTON'!D204)</f>
        <v/>
      </c>
      <c r="L147">
        <f>N(L146)+IF(AND('🔎 TRA CỨU NHANH'!$C$2&lt;&gt;"",OR(ISNUMBER(SEARCH('🔎 TRA CỨU NHANH'!$C$2,$A147)),ISNUMBER(SEARCH('🔎 TRA CỨU NHANH'!$C$2,$B147)))),1,0)</f>
        <v/>
      </c>
      <c r="M147">
        <f>IF(L147&gt;N(L146),L147,"")</f>
        <v/>
      </c>
      <c r="N147">
        <f>N(N146)+IF(AND('💰 BÁO GIÁ'!$C$27&lt;&gt;"",OR(ISNUMBER(SEARCH('💰 BÁO GIÁ'!$C$27,$A147)),ISNUMBER(SEARCH('💰 BÁO GIÁ'!$C$27,$B147)))),1,0)</f>
        <v/>
      </c>
      <c r="O147">
        <f>IF(N147&gt;N(N146),N147,"")</f>
        <v/>
      </c>
    </row>
    <row r="148">
      <c r="A148">
        <f>IF('🔩 PISTON'!A205="","",'🔩 PISTON'!A205)</f>
        <v/>
      </c>
      <c r="B148">
        <f>IF('🔩 PISTON'!A205="","","Piston "&amp;'🔩 PISTON'!U205)</f>
        <v/>
      </c>
      <c r="C148">
        <f>IF('🔩 PISTON'!A205="","","Piston")</f>
        <v/>
      </c>
      <c r="D148">
        <f>IF('🔩 PISTON'!A205="","",'🔩 PISTON'!L205)</f>
        <v/>
      </c>
      <c r="E148">
        <f>IF('🔩 PISTON'!A205="","",'🔩 PISTON'!M205)</f>
        <v/>
      </c>
      <c r="F148">
        <f>IF('🔩 PISTON'!A205="","",'🔩 PISTON'!N205)</f>
        <v/>
      </c>
      <c r="G148">
        <f>IF('🔩 PISTON'!A205="","",'🔩 PISTON'!O205)</f>
        <v/>
      </c>
      <c r="H148">
        <f>IF('🔩 PISTON'!A205="","",'🔩 PISTON'!P205)</f>
        <v/>
      </c>
      <c r="I148">
        <f>IF('🔩 PISTON'!A205="","",'🔩 PISTON'!Q205)</f>
        <v/>
      </c>
      <c r="J148">
        <f>IF('🔩 PISTON'!A205="","",'🔩 PISTON'!D205)</f>
        <v/>
      </c>
      <c r="L148">
        <f>N(L147)+IF(AND('🔎 TRA CỨU NHANH'!$C$2&lt;&gt;"",OR(ISNUMBER(SEARCH('🔎 TRA CỨU NHANH'!$C$2,$A148)),ISNUMBER(SEARCH('🔎 TRA CỨU NHANH'!$C$2,$B148)))),1,0)</f>
        <v/>
      </c>
      <c r="M148">
        <f>IF(L148&gt;N(L147),L148,"")</f>
        <v/>
      </c>
      <c r="N148">
        <f>N(N147)+IF(AND('💰 BÁO GIÁ'!$C$27&lt;&gt;"",OR(ISNUMBER(SEARCH('💰 BÁO GIÁ'!$C$27,$A148)),ISNUMBER(SEARCH('💰 BÁO GIÁ'!$C$27,$B148)))),1,0)</f>
        <v/>
      </c>
      <c r="O148">
        <f>IF(N148&gt;N(N147),N148,"")</f>
        <v/>
      </c>
    </row>
    <row r="149">
      <c r="A149">
        <f>IF('🔩 PISTON'!A206="","",'🔩 PISTON'!A206)</f>
        <v/>
      </c>
      <c r="B149">
        <f>IF('🔩 PISTON'!A206="","","Piston "&amp;'🔩 PISTON'!U206)</f>
        <v/>
      </c>
      <c r="C149">
        <f>IF('🔩 PISTON'!A206="","","Piston")</f>
        <v/>
      </c>
      <c r="D149">
        <f>IF('🔩 PISTON'!A206="","",'🔩 PISTON'!L206)</f>
        <v/>
      </c>
      <c r="E149" s="37">
        <f>IF('🔩 PISTON'!A206="","",'🔩 PISTON'!M206)</f>
        <v/>
      </c>
      <c r="F149" s="37">
        <f>IF('🔩 PISTON'!A206="","",'🔩 PISTON'!N206)</f>
        <v/>
      </c>
      <c r="G149" s="37">
        <f>IF('🔩 PISTON'!A206="","",'🔩 PISTON'!O206)</f>
        <v/>
      </c>
      <c r="H149" s="37">
        <f>IF('🔩 PISTON'!A206="","",'🔩 PISTON'!P206)</f>
        <v/>
      </c>
      <c r="I149" s="37">
        <f>IF('🔩 PISTON'!A206="","",'🔩 PISTON'!Q206)</f>
        <v/>
      </c>
      <c r="J149">
        <f>IF('🔩 PISTON'!A206="","",'🔩 PISTON'!D206)</f>
        <v/>
      </c>
      <c r="L149">
        <f>N(L148)+IF(AND('🔎 TRA CỨU NHANH'!$C$2&lt;&gt;"",OR(ISNUMBER(SEARCH('🔎 TRA CỨU NHANH'!$C$2,$A149)),ISNUMBER(SEARCH('🔎 TRA CỨU NHANH'!$C$2,$B149)))),1,0)</f>
        <v/>
      </c>
      <c r="M149">
        <f>IF(L149&gt;N(L148),L149,"")</f>
        <v/>
      </c>
      <c r="N149">
        <f>N(N148)+IF(AND('💰 BÁO GIÁ'!$C$27&lt;&gt;"",OR(ISNUMBER(SEARCH('💰 BÁO GIÁ'!$C$27,$A149)),ISNUMBER(SEARCH('💰 BÁO GIÁ'!$C$27,$B149)))),1,0)</f>
        <v/>
      </c>
      <c r="O149">
        <f>IF(N149&gt;N(N148),N149,"")</f>
        <v/>
      </c>
    </row>
    <row r="150">
      <c r="A150">
        <f>IF('🔩 PISTON'!A207="","",'🔩 PISTON'!A207)</f>
        <v/>
      </c>
      <c r="B150">
        <f>IF('🔩 PISTON'!A207="","","Piston "&amp;'🔩 PISTON'!U207)</f>
        <v/>
      </c>
      <c r="C150">
        <f>IF('🔩 PISTON'!A207="","","Piston")</f>
        <v/>
      </c>
      <c r="D150">
        <f>IF('🔩 PISTON'!A207="","",'🔩 PISTON'!L207)</f>
        <v/>
      </c>
      <c r="E150">
        <f>IF('🔩 PISTON'!A207="","",'🔩 PISTON'!M207)</f>
        <v/>
      </c>
      <c r="F150">
        <f>IF('🔩 PISTON'!A207="","",'🔩 PISTON'!N207)</f>
        <v/>
      </c>
      <c r="G150">
        <f>IF('🔩 PISTON'!A207="","",'🔩 PISTON'!O207)</f>
        <v/>
      </c>
      <c r="H150">
        <f>IF('🔩 PISTON'!A207="","",'🔩 PISTON'!P207)</f>
        <v/>
      </c>
      <c r="I150">
        <f>IF('🔩 PISTON'!A207="","",'🔩 PISTON'!Q207)</f>
        <v/>
      </c>
      <c r="J150">
        <f>IF('🔩 PISTON'!A207="","",'🔩 PISTON'!D207)</f>
        <v/>
      </c>
      <c r="L150">
        <f>N(L149)+IF(AND('🔎 TRA CỨU NHANH'!$C$2&lt;&gt;"",OR(ISNUMBER(SEARCH('🔎 TRA CỨU NHANH'!$C$2,$A150)),ISNUMBER(SEARCH('🔎 TRA CỨU NHANH'!$C$2,$B150)))),1,0)</f>
        <v/>
      </c>
      <c r="M150">
        <f>IF(L150&gt;N(L149),L150,"")</f>
        <v/>
      </c>
      <c r="N150">
        <f>N(N149)+IF(AND('💰 BÁO GIÁ'!$C$27&lt;&gt;"",OR(ISNUMBER(SEARCH('💰 BÁO GIÁ'!$C$27,$A150)),ISNUMBER(SEARCH('💰 BÁO GIÁ'!$C$27,$B150)))),1,0)</f>
        <v/>
      </c>
      <c r="O150">
        <f>IF(N150&gt;N(N149),N150,"")</f>
        <v/>
      </c>
    </row>
    <row r="151">
      <c r="A151">
        <f>IF('🔩 PISTON'!A208="","",'🔩 PISTON'!A208)</f>
        <v/>
      </c>
      <c r="B151">
        <f>IF('🔩 PISTON'!A208="","","Piston "&amp;'🔩 PISTON'!U208)</f>
        <v/>
      </c>
      <c r="C151">
        <f>IF('🔩 PISTON'!A208="","","Piston")</f>
        <v/>
      </c>
      <c r="D151">
        <f>IF('🔩 PISTON'!A208="","",'🔩 PISTON'!L208)</f>
        <v/>
      </c>
      <c r="E151" s="37">
        <f>IF('🔩 PISTON'!A208="","",'🔩 PISTON'!M208)</f>
        <v/>
      </c>
      <c r="F151" s="37">
        <f>IF('🔩 PISTON'!A208="","",'🔩 PISTON'!N208)</f>
        <v/>
      </c>
      <c r="G151" s="37">
        <f>IF('🔩 PISTON'!A208="","",'🔩 PISTON'!O208)</f>
        <v/>
      </c>
      <c r="H151" s="37">
        <f>IF('🔩 PISTON'!A208="","",'🔩 PISTON'!P208)</f>
        <v/>
      </c>
      <c r="I151" s="37">
        <f>IF('🔩 PISTON'!A208="","",'🔩 PISTON'!Q208)</f>
        <v/>
      </c>
      <c r="J151">
        <f>IF('🔩 PISTON'!A208="","",'🔩 PISTON'!D208)</f>
        <v/>
      </c>
      <c r="L151">
        <f>N(L150)+IF(AND('🔎 TRA CỨU NHANH'!$C$2&lt;&gt;"",OR(ISNUMBER(SEARCH('🔎 TRA CỨU NHANH'!$C$2,$A151)),ISNUMBER(SEARCH('🔎 TRA CỨU NHANH'!$C$2,$B151)))),1,0)</f>
        <v/>
      </c>
      <c r="M151">
        <f>IF(L151&gt;N(L150),L151,"")</f>
        <v/>
      </c>
      <c r="N151">
        <f>N(N150)+IF(AND('💰 BÁO GIÁ'!$C$27&lt;&gt;"",OR(ISNUMBER(SEARCH('💰 BÁO GIÁ'!$C$27,$A151)),ISNUMBER(SEARCH('💰 BÁO GIÁ'!$C$27,$B151)))),1,0)</f>
        <v/>
      </c>
      <c r="O151">
        <f>IF(N151&gt;N(N150),N151,"")</f>
        <v/>
      </c>
    </row>
    <row r="152">
      <c r="A152">
        <f>IF('🔩 PISTON'!A209="","",'🔩 PISTON'!A209)</f>
        <v/>
      </c>
      <c r="B152">
        <f>IF('🔩 PISTON'!A209="","","Piston "&amp;'🔩 PISTON'!U209)</f>
        <v/>
      </c>
      <c r="C152">
        <f>IF('🔩 PISTON'!A209="","","Piston")</f>
        <v/>
      </c>
      <c r="D152">
        <f>IF('🔩 PISTON'!A209="","",'🔩 PISTON'!L209)</f>
        <v/>
      </c>
      <c r="E152" s="37">
        <f>IF('🔩 PISTON'!A209="","",'🔩 PISTON'!M209)</f>
        <v/>
      </c>
      <c r="F152" s="37">
        <f>IF('🔩 PISTON'!A209="","",'🔩 PISTON'!N209)</f>
        <v/>
      </c>
      <c r="G152" s="37">
        <f>IF('🔩 PISTON'!A209="","",'🔩 PISTON'!O209)</f>
        <v/>
      </c>
      <c r="H152" s="37">
        <f>IF('🔩 PISTON'!A209="","",'🔩 PISTON'!P209)</f>
        <v/>
      </c>
      <c r="I152" s="37">
        <f>IF('🔩 PISTON'!A209="","",'🔩 PISTON'!Q209)</f>
        <v/>
      </c>
      <c r="J152">
        <f>IF('🔩 PISTON'!A209="","",'🔩 PISTON'!D209)</f>
        <v/>
      </c>
      <c r="L152">
        <f>N(L151)+IF(AND('🔎 TRA CỨU NHANH'!$C$2&lt;&gt;"",OR(ISNUMBER(SEARCH('🔎 TRA CỨU NHANH'!$C$2,$A152)),ISNUMBER(SEARCH('🔎 TRA CỨU NHANH'!$C$2,$B152)))),1,0)</f>
        <v/>
      </c>
      <c r="M152">
        <f>IF(L152&gt;N(L151),L152,"")</f>
        <v/>
      </c>
      <c r="N152">
        <f>N(N151)+IF(AND('💰 BÁO GIÁ'!$C$27&lt;&gt;"",OR(ISNUMBER(SEARCH('💰 BÁO GIÁ'!$C$27,$A152)),ISNUMBER(SEARCH('💰 BÁO GIÁ'!$C$27,$B152)))),1,0)</f>
        <v/>
      </c>
      <c r="O152">
        <f>IF(N152&gt;N(N151),N152,"")</f>
        <v/>
      </c>
    </row>
    <row r="153">
      <c r="A153">
        <f>IF('🔩 PISTON'!A210="","",'🔩 PISTON'!A210)</f>
        <v/>
      </c>
      <c r="B153">
        <f>IF('🔩 PISTON'!A210="","","Piston "&amp;'🔩 PISTON'!U210)</f>
        <v/>
      </c>
      <c r="C153">
        <f>IF('🔩 PISTON'!A210="","","Piston")</f>
        <v/>
      </c>
      <c r="D153">
        <f>IF('🔩 PISTON'!A210="","",'🔩 PISTON'!L210)</f>
        <v/>
      </c>
      <c r="E153" s="37">
        <f>IF('🔩 PISTON'!A210="","",'🔩 PISTON'!M210)</f>
        <v/>
      </c>
      <c r="F153" s="37">
        <f>IF('🔩 PISTON'!A210="","",'🔩 PISTON'!N210)</f>
        <v/>
      </c>
      <c r="G153" s="37">
        <f>IF('🔩 PISTON'!A210="","",'🔩 PISTON'!O210)</f>
        <v/>
      </c>
      <c r="H153" s="37">
        <f>IF('🔩 PISTON'!A210="","",'🔩 PISTON'!P210)</f>
        <v/>
      </c>
      <c r="I153" s="37">
        <f>IF('🔩 PISTON'!A210="","",'🔩 PISTON'!Q210)</f>
        <v/>
      </c>
      <c r="J153">
        <f>IF('🔩 PISTON'!A210="","",'🔩 PISTON'!D210)</f>
        <v/>
      </c>
      <c r="L153">
        <f>N(L152)+IF(AND('🔎 TRA CỨU NHANH'!$C$2&lt;&gt;"",OR(ISNUMBER(SEARCH('🔎 TRA CỨU NHANH'!$C$2,$A153)),ISNUMBER(SEARCH('🔎 TRA CỨU NHANH'!$C$2,$B153)))),1,0)</f>
        <v/>
      </c>
      <c r="M153">
        <f>IF(L153&gt;N(L152),L153,"")</f>
        <v/>
      </c>
      <c r="N153">
        <f>N(N152)+IF(AND('💰 BÁO GIÁ'!$C$27&lt;&gt;"",OR(ISNUMBER(SEARCH('💰 BÁO GIÁ'!$C$27,$A153)),ISNUMBER(SEARCH('💰 BÁO GIÁ'!$C$27,$B153)))),1,0)</f>
        <v/>
      </c>
      <c r="O153">
        <f>IF(N153&gt;N(N152),N153,"")</f>
        <v/>
      </c>
    </row>
    <row r="154">
      <c r="A154">
        <f>IF('🔩 PISTON'!A211="","",'🔩 PISTON'!A211)</f>
        <v/>
      </c>
      <c r="B154">
        <f>IF('🔩 PISTON'!A211="","","Piston "&amp;'🔩 PISTON'!U211)</f>
        <v/>
      </c>
      <c r="C154">
        <f>IF('🔩 PISTON'!A211="","","Piston")</f>
        <v/>
      </c>
      <c r="D154">
        <f>IF('🔩 PISTON'!A211="","",'🔩 PISTON'!L211)</f>
        <v/>
      </c>
      <c r="E154" s="37">
        <f>IF('🔩 PISTON'!A211="","",'🔩 PISTON'!M211)</f>
        <v/>
      </c>
      <c r="F154" s="37">
        <f>IF('🔩 PISTON'!A211="","",'🔩 PISTON'!N211)</f>
        <v/>
      </c>
      <c r="G154" s="37">
        <f>IF('🔩 PISTON'!A211="","",'🔩 PISTON'!O211)</f>
        <v/>
      </c>
      <c r="H154" s="37">
        <f>IF('🔩 PISTON'!A211="","",'🔩 PISTON'!P211)</f>
        <v/>
      </c>
      <c r="I154" s="37">
        <f>IF('🔩 PISTON'!A211="","",'🔩 PISTON'!Q211)</f>
        <v/>
      </c>
      <c r="J154">
        <f>IF('🔩 PISTON'!A211="","",'🔩 PISTON'!D211)</f>
        <v/>
      </c>
      <c r="L154">
        <f>N(L153)+IF(AND('🔎 TRA CỨU NHANH'!$C$2&lt;&gt;"",OR(ISNUMBER(SEARCH('🔎 TRA CỨU NHANH'!$C$2,$A154)),ISNUMBER(SEARCH('🔎 TRA CỨU NHANH'!$C$2,$B154)))),1,0)</f>
        <v/>
      </c>
      <c r="M154">
        <f>IF(L154&gt;N(L153),L154,"")</f>
        <v/>
      </c>
      <c r="N154">
        <f>N(N153)+IF(AND('💰 BÁO GIÁ'!$C$27&lt;&gt;"",OR(ISNUMBER(SEARCH('💰 BÁO GIÁ'!$C$27,$A154)),ISNUMBER(SEARCH('💰 BÁO GIÁ'!$C$27,$B154)))),1,0)</f>
        <v/>
      </c>
      <c r="O154">
        <f>IF(N154&gt;N(N153),N154,"")</f>
        <v/>
      </c>
    </row>
    <row r="155">
      <c r="A155">
        <f>IF('🔩 PISTON'!A213="","",'🔩 PISTON'!A213)</f>
        <v/>
      </c>
      <c r="B155">
        <f>IF('🔩 PISTON'!A213="","","Piston "&amp;'🔩 PISTON'!U213)</f>
        <v/>
      </c>
      <c r="C155">
        <f>IF('🔩 PISTON'!A213="","","Piston")</f>
        <v/>
      </c>
      <c r="D155">
        <f>IF('🔩 PISTON'!A213="","",'🔩 PISTON'!L213)</f>
        <v/>
      </c>
      <c r="E155">
        <f>IF('🔩 PISTON'!A213="","",'🔩 PISTON'!M213)</f>
        <v/>
      </c>
      <c r="F155">
        <f>IF('🔩 PISTON'!A213="","",'🔩 PISTON'!N213)</f>
        <v/>
      </c>
      <c r="G155">
        <f>IF('🔩 PISTON'!A213="","",'🔩 PISTON'!O213)</f>
        <v/>
      </c>
      <c r="H155">
        <f>IF('🔩 PISTON'!A213="","",'🔩 PISTON'!P213)</f>
        <v/>
      </c>
      <c r="I155">
        <f>IF('🔩 PISTON'!A213="","",'🔩 PISTON'!Q213)</f>
        <v/>
      </c>
      <c r="J155">
        <f>IF('🔩 PISTON'!A213="","",'🔩 PISTON'!D213)</f>
        <v/>
      </c>
      <c r="L155">
        <f>N(L154)+IF(AND('🔎 TRA CỨU NHANH'!$C$2&lt;&gt;"",OR(ISNUMBER(SEARCH('🔎 TRA CỨU NHANH'!$C$2,$A155)),ISNUMBER(SEARCH('🔎 TRA CỨU NHANH'!$C$2,$B155)))),1,0)</f>
        <v/>
      </c>
      <c r="M155">
        <f>IF(L155&gt;N(L154),L155,"")</f>
        <v/>
      </c>
      <c r="N155">
        <f>N(N154)+IF(AND('💰 BÁO GIÁ'!$C$27&lt;&gt;"",OR(ISNUMBER(SEARCH('💰 BÁO GIÁ'!$C$27,$A155)),ISNUMBER(SEARCH('💰 BÁO GIÁ'!$C$27,$B155)))),1,0)</f>
        <v/>
      </c>
      <c r="O155">
        <f>IF(N155&gt;N(N154),N155,"")</f>
        <v/>
      </c>
    </row>
    <row r="156">
      <c r="A156">
        <f>IF('🔩 PISTON'!A214="","",'🔩 PISTON'!A214)</f>
        <v/>
      </c>
      <c r="B156">
        <f>IF('🔩 PISTON'!A214="","","Piston "&amp;'🔩 PISTON'!U214)</f>
        <v/>
      </c>
      <c r="C156">
        <f>IF('🔩 PISTON'!A214="","","Piston")</f>
        <v/>
      </c>
      <c r="D156">
        <f>IF('🔩 PISTON'!A214="","",'🔩 PISTON'!L214)</f>
        <v/>
      </c>
      <c r="E156" s="37">
        <f>IF('🔩 PISTON'!A214="","",'🔩 PISTON'!M214)</f>
        <v/>
      </c>
      <c r="F156" s="37">
        <f>IF('🔩 PISTON'!A214="","",'🔩 PISTON'!N214)</f>
        <v/>
      </c>
      <c r="G156" s="37">
        <f>IF('🔩 PISTON'!A214="","",'🔩 PISTON'!O214)</f>
        <v/>
      </c>
      <c r="H156" s="37">
        <f>IF('🔩 PISTON'!A214="","",'🔩 PISTON'!P214)</f>
        <v/>
      </c>
      <c r="I156" s="37">
        <f>IF('🔩 PISTON'!A214="","",'🔩 PISTON'!Q214)</f>
        <v/>
      </c>
      <c r="J156">
        <f>IF('🔩 PISTON'!A214="","",'🔩 PISTON'!D214)</f>
        <v/>
      </c>
      <c r="L156">
        <f>N(L155)+IF(AND('🔎 TRA CỨU NHANH'!$C$2&lt;&gt;"",OR(ISNUMBER(SEARCH('🔎 TRA CỨU NHANH'!$C$2,$A156)),ISNUMBER(SEARCH('🔎 TRA CỨU NHANH'!$C$2,$B156)))),1,0)</f>
        <v/>
      </c>
      <c r="M156">
        <f>IF(L156&gt;N(L155),L156,"")</f>
        <v/>
      </c>
      <c r="N156">
        <f>N(N155)+IF(AND('💰 BÁO GIÁ'!$C$27&lt;&gt;"",OR(ISNUMBER(SEARCH('💰 BÁO GIÁ'!$C$27,$A156)),ISNUMBER(SEARCH('💰 BÁO GIÁ'!$C$27,$B156)))),1,0)</f>
        <v/>
      </c>
      <c r="O156">
        <f>IF(N156&gt;N(N155),N156,"")</f>
        <v/>
      </c>
    </row>
    <row r="157">
      <c r="A157">
        <f>IF('🔩 PISTON'!A215="","",'🔩 PISTON'!A215)</f>
        <v/>
      </c>
      <c r="B157">
        <f>IF('🔩 PISTON'!A215="","","Piston "&amp;'🔩 PISTON'!U215)</f>
        <v/>
      </c>
      <c r="C157">
        <f>IF('🔩 PISTON'!A215="","","Piston")</f>
        <v/>
      </c>
      <c r="D157">
        <f>IF('🔩 PISTON'!A215="","",'🔩 PISTON'!L215)</f>
        <v/>
      </c>
      <c r="E157">
        <f>IF('🔩 PISTON'!A215="","",'🔩 PISTON'!M215)</f>
        <v/>
      </c>
      <c r="F157">
        <f>IF('🔩 PISTON'!A215="","",'🔩 PISTON'!N215)</f>
        <v/>
      </c>
      <c r="G157">
        <f>IF('🔩 PISTON'!A215="","",'🔩 PISTON'!O215)</f>
        <v/>
      </c>
      <c r="H157">
        <f>IF('🔩 PISTON'!A215="","",'🔩 PISTON'!P215)</f>
        <v/>
      </c>
      <c r="I157">
        <f>IF('🔩 PISTON'!A215="","",'🔩 PISTON'!Q215)</f>
        <v/>
      </c>
      <c r="J157">
        <f>IF('🔩 PISTON'!A215="","",'🔩 PISTON'!D215)</f>
        <v/>
      </c>
      <c r="L157">
        <f>N(L156)+IF(AND('🔎 TRA CỨU NHANH'!$C$2&lt;&gt;"",OR(ISNUMBER(SEARCH('🔎 TRA CỨU NHANH'!$C$2,$A157)),ISNUMBER(SEARCH('🔎 TRA CỨU NHANH'!$C$2,$B157)))),1,0)</f>
        <v/>
      </c>
      <c r="M157">
        <f>IF(L157&gt;N(L156),L157,"")</f>
        <v/>
      </c>
      <c r="N157">
        <f>N(N156)+IF(AND('💰 BÁO GIÁ'!$C$27&lt;&gt;"",OR(ISNUMBER(SEARCH('💰 BÁO GIÁ'!$C$27,$A157)),ISNUMBER(SEARCH('💰 BÁO GIÁ'!$C$27,$B157)))),1,0)</f>
        <v/>
      </c>
      <c r="O157">
        <f>IF(N157&gt;N(N156),N157,"")</f>
        <v/>
      </c>
    </row>
    <row r="158">
      <c r="A158">
        <f>IF('🔩 PISTON'!#REF!="","",'🔩 PISTON'!#REF!)</f>
        <v/>
      </c>
      <c r="B158">
        <f>IF('🔩 PISTON'!#REF!="","","Piston "&amp;'🔩 PISTON'!#REF!)</f>
        <v/>
      </c>
      <c r="C158">
        <f>IF('🔩 PISTON'!#REF!="","","Piston")</f>
        <v/>
      </c>
      <c r="D158">
        <f>IF('🔩 PISTON'!#REF!="","",'🔩 PISTON'!#REF!)</f>
        <v/>
      </c>
      <c r="E158">
        <f>IF('🔩 PISTON'!#REF!="","",'🔩 PISTON'!#REF!)</f>
        <v/>
      </c>
      <c r="F158">
        <f>IF('🔩 PISTON'!#REF!="","",'🔩 PISTON'!#REF!)</f>
        <v/>
      </c>
      <c r="G158">
        <f>IF('🔩 PISTON'!#REF!="","",'🔩 PISTON'!#REF!)</f>
        <v/>
      </c>
      <c r="H158">
        <f>IF('🔩 PISTON'!#REF!="","",'🔩 PISTON'!#REF!)</f>
        <v/>
      </c>
      <c r="I158">
        <f>IF('🔩 PISTON'!#REF!="","",'🔩 PISTON'!#REF!)</f>
        <v/>
      </c>
      <c r="J158">
        <f>IF('🔩 PISTON'!#REF!="","",'🔩 PISTON'!#REF!)</f>
        <v/>
      </c>
      <c r="L158">
        <f>N(L157)+IF(AND('🔎 TRA CỨU NHANH'!$C$2&lt;&gt;"",OR(ISNUMBER(SEARCH('🔎 TRA CỨU NHANH'!$C$2,$A158)),ISNUMBER(SEARCH('🔎 TRA CỨU NHANH'!$C$2,$B158)))),1,0)</f>
        <v/>
      </c>
      <c r="M158">
        <f>IF(L158&gt;N(L157),L158,"")</f>
        <v/>
      </c>
      <c r="N158">
        <f>N(N157)+IF(AND('💰 BÁO GIÁ'!$C$27&lt;&gt;"",OR(ISNUMBER(SEARCH('💰 BÁO GIÁ'!$C$27,$A158)),ISNUMBER(SEARCH('💰 BÁO GIÁ'!$C$27,$B158)))),1,0)</f>
        <v/>
      </c>
      <c r="O158">
        <f>IF(N158&gt;N(N157),N158,"")</f>
        <v/>
      </c>
    </row>
    <row r="159">
      <c r="A159">
        <f>IF('🔩 PISTON'!#REF!="","",'🔩 PISTON'!#REF!)</f>
        <v/>
      </c>
      <c r="B159">
        <f>IF('🔩 PISTON'!#REF!="","","Piston "&amp;'🔩 PISTON'!#REF!)</f>
        <v/>
      </c>
      <c r="C159">
        <f>IF('🔩 PISTON'!#REF!="","","Piston")</f>
        <v/>
      </c>
      <c r="D159">
        <f>IF('🔩 PISTON'!#REF!="","",'🔩 PISTON'!#REF!)</f>
        <v/>
      </c>
      <c r="E159">
        <f>IF('🔩 PISTON'!#REF!="","",'🔩 PISTON'!#REF!)</f>
        <v/>
      </c>
      <c r="F159">
        <f>IF('🔩 PISTON'!#REF!="","",'🔩 PISTON'!#REF!)</f>
        <v/>
      </c>
      <c r="G159">
        <f>IF('🔩 PISTON'!#REF!="","",'🔩 PISTON'!#REF!)</f>
        <v/>
      </c>
      <c r="H159">
        <f>IF('🔩 PISTON'!#REF!="","",'🔩 PISTON'!#REF!)</f>
        <v/>
      </c>
      <c r="I159">
        <f>IF('🔩 PISTON'!#REF!="","",'🔩 PISTON'!#REF!)</f>
        <v/>
      </c>
      <c r="J159">
        <f>IF('🔩 PISTON'!#REF!="","",'🔩 PISTON'!#REF!)</f>
        <v/>
      </c>
      <c r="L159">
        <f>N(L158)+IF(AND('🔎 TRA CỨU NHANH'!$C$2&lt;&gt;"",OR(ISNUMBER(SEARCH('🔎 TRA CỨU NHANH'!$C$2,$A159)),ISNUMBER(SEARCH('🔎 TRA CỨU NHANH'!$C$2,$B159)))),1,0)</f>
        <v/>
      </c>
      <c r="M159">
        <f>IF(L159&gt;N(L158),L159,"")</f>
        <v/>
      </c>
      <c r="N159">
        <f>N(N158)+IF(AND('💰 BÁO GIÁ'!$C$27&lt;&gt;"",OR(ISNUMBER(SEARCH('💰 BÁO GIÁ'!$C$27,$A159)),ISNUMBER(SEARCH('💰 BÁO GIÁ'!$C$27,$B159)))),1,0)</f>
        <v/>
      </c>
      <c r="O159">
        <f>IF(N159&gt;N(N158),N159,"")</f>
        <v/>
      </c>
    </row>
    <row r="160">
      <c r="A160">
        <f>IF('🔩 PISTON'!#REF!="","",'🔩 PISTON'!#REF!)</f>
        <v/>
      </c>
      <c r="B160">
        <f>IF('🔩 PISTON'!#REF!="","","Piston "&amp;'🔩 PISTON'!#REF!)</f>
        <v/>
      </c>
      <c r="C160">
        <f>IF('🔩 PISTON'!#REF!="","","Piston")</f>
        <v/>
      </c>
      <c r="D160">
        <f>IF('🔩 PISTON'!#REF!="","",'🔩 PISTON'!#REF!)</f>
        <v/>
      </c>
      <c r="E160">
        <f>IF('🔩 PISTON'!#REF!="","",'🔩 PISTON'!#REF!)</f>
        <v/>
      </c>
      <c r="F160">
        <f>IF('🔩 PISTON'!#REF!="","",'🔩 PISTON'!#REF!)</f>
        <v/>
      </c>
      <c r="G160">
        <f>IF('🔩 PISTON'!#REF!="","",'🔩 PISTON'!#REF!)</f>
        <v/>
      </c>
      <c r="H160">
        <f>IF('🔩 PISTON'!#REF!="","",'🔩 PISTON'!#REF!)</f>
        <v/>
      </c>
      <c r="I160">
        <f>IF('🔩 PISTON'!#REF!="","",'🔩 PISTON'!#REF!)</f>
        <v/>
      </c>
      <c r="J160">
        <f>IF('🔩 PISTON'!#REF!="","",'🔩 PISTON'!#REF!)</f>
        <v/>
      </c>
      <c r="L160">
        <f>N(L159)+IF(AND('🔎 TRA CỨU NHANH'!$C$2&lt;&gt;"",OR(ISNUMBER(SEARCH('🔎 TRA CỨU NHANH'!$C$2,$A160)),ISNUMBER(SEARCH('🔎 TRA CỨU NHANH'!$C$2,$B160)))),1,0)</f>
        <v/>
      </c>
      <c r="M160">
        <f>IF(L160&gt;N(L159),L160,"")</f>
        <v/>
      </c>
      <c r="N160">
        <f>N(N159)+IF(AND('💰 BÁO GIÁ'!$C$27&lt;&gt;"",OR(ISNUMBER(SEARCH('💰 BÁO GIÁ'!$C$27,$A160)),ISNUMBER(SEARCH('💰 BÁO GIÁ'!$C$27,$B160)))),1,0)</f>
        <v/>
      </c>
      <c r="O160">
        <f>IF(N160&gt;N(N159),N160,"")</f>
        <v/>
      </c>
    </row>
    <row r="161">
      <c r="A161">
        <f>IF('🔩 PISTON'!A216="","",'🔩 PISTON'!A216)</f>
        <v/>
      </c>
      <c r="B161">
        <f>IF('🔩 PISTON'!A216="","","Piston "&amp;'🔩 PISTON'!U216)</f>
        <v/>
      </c>
      <c r="C161">
        <f>IF('🔩 PISTON'!A216="","","Piston")</f>
        <v/>
      </c>
      <c r="D161">
        <f>IF('🔩 PISTON'!A216="","",'🔩 PISTON'!L216)</f>
        <v/>
      </c>
      <c r="E161" s="37">
        <f>IF('🔩 PISTON'!A216="","",'🔩 PISTON'!M216)</f>
        <v/>
      </c>
      <c r="F161" s="37">
        <f>IF('🔩 PISTON'!A216="","",'🔩 PISTON'!N216)</f>
        <v/>
      </c>
      <c r="G161" s="37">
        <f>IF('🔩 PISTON'!A216="","",'🔩 PISTON'!O216)</f>
        <v/>
      </c>
      <c r="H161" s="37">
        <f>IF('🔩 PISTON'!A216="","",'🔩 PISTON'!P216)</f>
        <v/>
      </c>
      <c r="I161" s="37">
        <f>IF('🔩 PISTON'!A216="","",'🔩 PISTON'!Q216)</f>
        <v/>
      </c>
      <c r="J161">
        <f>IF('🔩 PISTON'!A216="","",'🔩 PISTON'!D216)</f>
        <v/>
      </c>
      <c r="L161">
        <f>N(L160)+IF(AND('🔎 TRA CỨU NHANH'!$C$2&lt;&gt;"",OR(ISNUMBER(SEARCH('🔎 TRA CỨU NHANH'!$C$2,$A161)),ISNUMBER(SEARCH('🔎 TRA CỨU NHANH'!$C$2,$B161)))),1,0)</f>
        <v/>
      </c>
      <c r="M161">
        <f>IF(L161&gt;N(L160),L161,"")</f>
        <v/>
      </c>
      <c r="N161">
        <f>N(N160)+IF(AND('💰 BÁO GIÁ'!$C$27&lt;&gt;"",OR(ISNUMBER(SEARCH('💰 BÁO GIÁ'!$C$27,$A161)),ISNUMBER(SEARCH('💰 BÁO GIÁ'!$C$27,$B161)))),1,0)</f>
        <v/>
      </c>
      <c r="O161">
        <f>IF(N161&gt;N(N160),N161,"")</f>
        <v/>
      </c>
    </row>
    <row r="162">
      <c r="A162">
        <f>IF('🔩 PISTON'!A217="","",'🔩 PISTON'!A217)</f>
        <v/>
      </c>
      <c r="B162">
        <f>IF('🔩 PISTON'!A217="","","Piston "&amp;'🔩 PISTON'!U217)</f>
        <v/>
      </c>
      <c r="C162">
        <f>IF('🔩 PISTON'!A217="","","Piston")</f>
        <v/>
      </c>
      <c r="D162">
        <f>IF('🔩 PISTON'!A217="","",'🔩 PISTON'!L217)</f>
        <v/>
      </c>
      <c r="E162" s="37">
        <f>IF('🔩 PISTON'!A217="","",'🔩 PISTON'!M217)</f>
        <v/>
      </c>
      <c r="F162" s="37">
        <f>IF('🔩 PISTON'!A217="","",'🔩 PISTON'!N217)</f>
        <v/>
      </c>
      <c r="G162" s="37">
        <f>IF('🔩 PISTON'!A217="","",'🔩 PISTON'!O217)</f>
        <v/>
      </c>
      <c r="H162" s="37">
        <f>IF('🔩 PISTON'!A217="","",'🔩 PISTON'!P217)</f>
        <v/>
      </c>
      <c r="I162" s="37">
        <f>IF('🔩 PISTON'!A217="","",'🔩 PISTON'!Q217)</f>
        <v/>
      </c>
      <c r="J162">
        <f>IF('🔩 PISTON'!A217="","",'🔩 PISTON'!D217)</f>
        <v/>
      </c>
      <c r="L162">
        <f>N(L161)+IF(AND('🔎 TRA CỨU NHANH'!$C$2&lt;&gt;"",OR(ISNUMBER(SEARCH('🔎 TRA CỨU NHANH'!$C$2,$A162)),ISNUMBER(SEARCH('🔎 TRA CỨU NHANH'!$C$2,$B162)))),1,0)</f>
        <v/>
      </c>
      <c r="M162">
        <f>IF(L162&gt;N(L161),L162,"")</f>
        <v/>
      </c>
      <c r="N162">
        <f>N(N161)+IF(AND('💰 BÁO GIÁ'!$C$27&lt;&gt;"",OR(ISNUMBER(SEARCH('💰 BÁO GIÁ'!$C$27,$A162)),ISNUMBER(SEARCH('💰 BÁO GIÁ'!$C$27,$B162)))),1,0)</f>
        <v/>
      </c>
      <c r="O162">
        <f>IF(N162&gt;N(N161),N162,"")</f>
        <v/>
      </c>
    </row>
    <row r="163">
      <c r="A163">
        <f>IF('🔩 PISTON'!A218="","",'🔩 PISTON'!A218)</f>
        <v/>
      </c>
      <c r="B163">
        <f>IF('🔩 PISTON'!A218="","","Piston "&amp;'🔩 PISTON'!U218)</f>
        <v/>
      </c>
      <c r="C163">
        <f>IF('🔩 PISTON'!A218="","","Piston")</f>
        <v/>
      </c>
      <c r="D163">
        <f>IF('🔩 PISTON'!A218="","",'🔩 PISTON'!L218)</f>
        <v/>
      </c>
      <c r="E163" s="37">
        <f>IF('🔩 PISTON'!A218="","",'🔩 PISTON'!M218)</f>
        <v/>
      </c>
      <c r="F163" s="37">
        <f>IF('🔩 PISTON'!A218="","",'🔩 PISTON'!N218)</f>
        <v/>
      </c>
      <c r="G163" s="37">
        <f>IF('🔩 PISTON'!A218="","",'🔩 PISTON'!O218)</f>
        <v/>
      </c>
      <c r="H163" s="37">
        <f>IF('🔩 PISTON'!A218="","",'🔩 PISTON'!P218)</f>
        <v/>
      </c>
      <c r="I163" s="37">
        <f>IF('🔩 PISTON'!A218="","",'🔩 PISTON'!Q218)</f>
        <v/>
      </c>
      <c r="J163">
        <f>IF('🔩 PISTON'!A218="","",'🔩 PISTON'!D218)</f>
        <v/>
      </c>
      <c r="L163">
        <f>N(L162)+IF(AND('🔎 TRA CỨU NHANH'!$C$2&lt;&gt;"",OR(ISNUMBER(SEARCH('🔎 TRA CỨU NHANH'!$C$2,$A163)),ISNUMBER(SEARCH('🔎 TRA CỨU NHANH'!$C$2,$B163)))),1,0)</f>
        <v/>
      </c>
      <c r="M163">
        <f>IF(L163&gt;N(L162),L163,"")</f>
        <v/>
      </c>
      <c r="N163">
        <f>N(N162)+IF(AND('💰 BÁO GIÁ'!$C$27&lt;&gt;"",OR(ISNUMBER(SEARCH('💰 BÁO GIÁ'!$C$27,$A163)),ISNUMBER(SEARCH('💰 BÁO GIÁ'!$C$27,$B163)))),1,0)</f>
        <v/>
      </c>
      <c r="O163">
        <f>IF(N163&gt;N(N162),N163,"")</f>
        <v/>
      </c>
    </row>
    <row r="164">
      <c r="A164">
        <f>IF('🔩 PISTON'!A220="","",'🔩 PISTON'!A220)</f>
        <v/>
      </c>
      <c r="B164">
        <f>IF('🔩 PISTON'!A220="","","Piston "&amp;'🔩 PISTON'!U220)</f>
        <v/>
      </c>
      <c r="C164">
        <f>IF('🔩 PISTON'!A220="","","Piston")</f>
        <v/>
      </c>
      <c r="D164">
        <f>IF('🔩 PISTON'!A220="","",'🔩 PISTON'!L220)</f>
        <v/>
      </c>
      <c r="E164">
        <f>IF('🔩 PISTON'!A220="","",'🔩 PISTON'!M220)</f>
        <v/>
      </c>
      <c r="F164">
        <f>IF('🔩 PISTON'!A220="","",'🔩 PISTON'!N220)</f>
        <v/>
      </c>
      <c r="G164">
        <f>IF('🔩 PISTON'!A220="","",'🔩 PISTON'!O220)</f>
        <v/>
      </c>
      <c r="H164">
        <f>IF('🔩 PISTON'!A220="","",'🔩 PISTON'!P220)</f>
        <v/>
      </c>
      <c r="I164">
        <f>IF('🔩 PISTON'!A220="","",'🔩 PISTON'!Q220)</f>
        <v/>
      </c>
      <c r="J164">
        <f>IF('🔩 PISTON'!A220="","",'🔩 PISTON'!D220)</f>
        <v/>
      </c>
      <c r="L164">
        <f>N(L163)+IF(AND('🔎 TRA CỨU NHANH'!$C$2&lt;&gt;"",OR(ISNUMBER(SEARCH('🔎 TRA CỨU NHANH'!$C$2,$A164)),ISNUMBER(SEARCH('🔎 TRA CỨU NHANH'!$C$2,$B164)))),1,0)</f>
        <v/>
      </c>
      <c r="M164">
        <f>IF(L164&gt;N(L163),L164,"")</f>
        <v/>
      </c>
      <c r="N164">
        <f>N(N163)+IF(AND('💰 BÁO GIÁ'!$C$27&lt;&gt;"",OR(ISNUMBER(SEARCH('💰 BÁO GIÁ'!$C$27,$A164)),ISNUMBER(SEARCH('💰 BÁO GIÁ'!$C$27,$B164)))),1,0)</f>
        <v/>
      </c>
      <c r="O164">
        <f>IF(N164&gt;N(N163),N164,"")</f>
        <v/>
      </c>
    </row>
    <row r="165">
      <c r="A165">
        <f>IF('🔩 PISTON'!A223="","",'🔩 PISTON'!A223)</f>
        <v/>
      </c>
      <c r="B165">
        <f>IF('🔩 PISTON'!A223="","","Piston "&amp;'🔩 PISTON'!U223)</f>
        <v/>
      </c>
      <c r="C165">
        <f>IF('🔩 PISTON'!A223="","","Piston")</f>
        <v/>
      </c>
      <c r="D165">
        <f>IF('🔩 PISTON'!A223="","",'🔩 PISTON'!L223)</f>
        <v/>
      </c>
      <c r="E165" s="37">
        <f>IF('🔩 PISTON'!A223="","",'🔩 PISTON'!M223)</f>
        <v/>
      </c>
      <c r="F165" s="37">
        <f>IF('🔩 PISTON'!A223="","",'🔩 PISTON'!N223)</f>
        <v/>
      </c>
      <c r="G165" s="37">
        <f>IF('🔩 PISTON'!A223="","",'🔩 PISTON'!O223)</f>
        <v/>
      </c>
      <c r="H165" s="37">
        <f>IF('🔩 PISTON'!A223="","",'🔩 PISTON'!P223)</f>
        <v/>
      </c>
      <c r="I165" s="37">
        <f>IF('🔩 PISTON'!A223="","",'🔩 PISTON'!Q223)</f>
        <v/>
      </c>
      <c r="J165">
        <f>IF('🔩 PISTON'!A223="","",'🔩 PISTON'!D223)</f>
        <v/>
      </c>
      <c r="L165">
        <f>N(L164)+IF(AND('🔎 TRA CỨU NHANH'!$C$2&lt;&gt;"",OR(ISNUMBER(SEARCH('🔎 TRA CỨU NHANH'!$C$2,$A165)),ISNUMBER(SEARCH('🔎 TRA CỨU NHANH'!$C$2,$B165)))),1,0)</f>
        <v/>
      </c>
      <c r="M165">
        <f>IF(L165&gt;N(L164),L165,"")</f>
        <v/>
      </c>
      <c r="N165">
        <f>N(N164)+IF(AND('💰 BÁO GIÁ'!$C$27&lt;&gt;"",OR(ISNUMBER(SEARCH('💰 BÁO GIÁ'!$C$27,$A165)),ISNUMBER(SEARCH('💰 BÁO GIÁ'!$C$27,$B165)))),1,0)</f>
        <v/>
      </c>
      <c r="O165">
        <f>IF(N165&gt;N(N164),N165,"")</f>
        <v/>
      </c>
    </row>
    <row r="166">
      <c r="A166">
        <f>IF('🔩 PISTON'!A227="","",'🔩 PISTON'!A227)</f>
        <v/>
      </c>
      <c r="B166">
        <f>IF('🔩 PISTON'!A227="","","Piston "&amp;'🔩 PISTON'!U227)</f>
        <v/>
      </c>
      <c r="C166">
        <f>IF('🔩 PISTON'!A227="","","Piston")</f>
        <v/>
      </c>
      <c r="D166">
        <f>IF('🔩 PISTON'!A227="","",'🔩 PISTON'!L227)</f>
        <v/>
      </c>
      <c r="E166" s="37">
        <f>IF('🔩 PISTON'!A227="","",'🔩 PISTON'!M227)</f>
        <v/>
      </c>
      <c r="F166" s="37">
        <f>IF('🔩 PISTON'!A227="","",'🔩 PISTON'!N227)</f>
        <v/>
      </c>
      <c r="G166" s="37">
        <f>IF('🔩 PISTON'!A227="","",'🔩 PISTON'!O227)</f>
        <v/>
      </c>
      <c r="H166" s="37">
        <f>IF('🔩 PISTON'!A227="","",'🔩 PISTON'!P227)</f>
        <v/>
      </c>
      <c r="I166" s="37">
        <f>IF('🔩 PISTON'!A227="","",'🔩 PISTON'!Q227)</f>
        <v/>
      </c>
      <c r="J166">
        <f>IF('🔩 PISTON'!A227="","",'🔩 PISTON'!D227)</f>
        <v/>
      </c>
      <c r="L166">
        <f>N(L165)+IF(AND('🔎 TRA CỨU NHANH'!$C$2&lt;&gt;"",OR(ISNUMBER(SEARCH('🔎 TRA CỨU NHANH'!$C$2,$A166)),ISNUMBER(SEARCH('🔎 TRA CỨU NHANH'!$C$2,$B166)))),1,0)</f>
        <v/>
      </c>
      <c r="M166">
        <f>IF(L166&gt;N(L165),L166,"")</f>
        <v/>
      </c>
      <c r="N166">
        <f>N(N165)+IF(AND('💰 BÁO GIÁ'!$C$27&lt;&gt;"",OR(ISNUMBER(SEARCH('💰 BÁO GIÁ'!$C$27,$A166)),ISNUMBER(SEARCH('💰 BÁO GIÁ'!$C$27,$B166)))),1,0)</f>
        <v/>
      </c>
      <c r="O166">
        <f>IF(N166&gt;N(N165),N166,"")</f>
        <v/>
      </c>
    </row>
    <row r="167">
      <c r="A167">
        <f>IF('🔩 PISTON'!A230="","",'🔩 PISTON'!A230)</f>
        <v/>
      </c>
      <c r="B167">
        <f>IF('🔩 PISTON'!A230="","","Piston "&amp;'🔩 PISTON'!U230)</f>
        <v/>
      </c>
      <c r="C167">
        <f>IF('🔩 PISTON'!A230="","","Piston")</f>
        <v/>
      </c>
      <c r="D167">
        <f>IF('🔩 PISTON'!A230="","",'🔩 PISTON'!L230)</f>
        <v/>
      </c>
      <c r="E167" s="37">
        <f>IF('🔩 PISTON'!A230="","",'🔩 PISTON'!M230)</f>
        <v/>
      </c>
      <c r="F167" s="37">
        <f>IF('🔩 PISTON'!A230="","",'🔩 PISTON'!N230)</f>
        <v/>
      </c>
      <c r="G167" s="37">
        <f>IF('🔩 PISTON'!A230="","",'🔩 PISTON'!O230)</f>
        <v/>
      </c>
      <c r="H167" s="37">
        <f>IF('🔩 PISTON'!A230="","",'🔩 PISTON'!P230)</f>
        <v/>
      </c>
      <c r="I167" s="37">
        <f>IF('🔩 PISTON'!A230="","",'🔩 PISTON'!Q230)</f>
        <v/>
      </c>
      <c r="J167">
        <f>IF('🔩 PISTON'!A230="","",'🔩 PISTON'!D230)</f>
        <v/>
      </c>
      <c r="L167">
        <f>N(L166)+IF(AND('🔎 TRA CỨU NHANH'!$C$2&lt;&gt;"",OR(ISNUMBER(SEARCH('🔎 TRA CỨU NHANH'!$C$2,$A167)),ISNUMBER(SEARCH('🔎 TRA CỨU NHANH'!$C$2,$B167)))),1,0)</f>
        <v/>
      </c>
      <c r="M167">
        <f>IF(L167&gt;N(L166),L167,"")</f>
        <v/>
      </c>
      <c r="N167">
        <f>N(N166)+IF(AND('💰 BÁO GIÁ'!$C$27&lt;&gt;"",OR(ISNUMBER(SEARCH('💰 BÁO GIÁ'!$C$27,$A167)),ISNUMBER(SEARCH('💰 BÁO GIÁ'!$C$27,$B167)))),1,0)</f>
        <v/>
      </c>
      <c r="O167">
        <f>IF(N167&gt;N(N166),N167,"")</f>
        <v/>
      </c>
    </row>
    <row r="168">
      <c r="A168">
        <f>IF('🔩 PISTON'!A233="","",'🔩 PISTON'!A233)</f>
        <v/>
      </c>
      <c r="B168">
        <f>IF('🔩 PISTON'!A233="","","Piston "&amp;'🔩 PISTON'!U233)</f>
        <v/>
      </c>
      <c r="C168">
        <f>IF('🔩 PISTON'!A233="","","Piston")</f>
        <v/>
      </c>
      <c r="D168">
        <f>IF('🔩 PISTON'!A233="","",'🔩 PISTON'!L233)</f>
        <v/>
      </c>
      <c r="E168">
        <f>IF('🔩 PISTON'!A233="","",'🔩 PISTON'!M233)</f>
        <v/>
      </c>
      <c r="F168">
        <f>IF('🔩 PISTON'!A233="","",'🔩 PISTON'!N233)</f>
        <v/>
      </c>
      <c r="G168">
        <f>IF('🔩 PISTON'!A233="","",'🔩 PISTON'!O233)</f>
        <v/>
      </c>
      <c r="H168">
        <f>IF('🔩 PISTON'!A233="","",'🔩 PISTON'!P233)</f>
        <v/>
      </c>
      <c r="I168">
        <f>IF('🔩 PISTON'!A233="","",'🔩 PISTON'!Q233)</f>
        <v/>
      </c>
      <c r="J168">
        <f>IF('🔩 PISTON'!A233="","",'🔩 PISTON'!D233)</f>
        <v/>
      </c>
      <c r="L168">
        <f>N(L167)+IF(AND('🔎 TRA CỨU NHANH'!$C$2&lt;&gt;"",OR(ISNUMBER(SEARCH('🔎 TRA CỨU NHANH'!$C$2,$A168)),ISNUMBER(SEARCH('🔎 TRA CỨU NHANH'!$C$2,$B168)))),1,0)</f>
        <v/>
      </c>
      <c r="M168">
        <f>IF(L168&gt;N(L167),L168,"")</f>
        <v/>
      </c>
      <c r="N168">
        <f>N(N167)+IF(AND('💰 BÁO GIÁ'!$C$27&lt;&gt;"",OR(ISNUMBER(SEARCH('💰 BÁO GIÁ'!$C$27,$A168)),ISNUMBER(SEARCH('💰 BÁO GIÁ'!$C$27,$B168)))),1,0)</f>
        <v/>
      </c>
      <c r="O168">
        <f>IF(N168&gt;N(N167),N168,"")</f>
        <v/>
      </c>
    </row>
    <row r="169">
      <c r="A169">
        <f>IF('🔩 PISTON'!A234="","",'🔩 PISTON'!A234)</f>
        <v/>
      </c>
      <c r="B169">
        <f>IF('🔩 PISTON'!A234="","","Piston "&amp;'🔩 PISTON'!U234)</f>
        <v/>
      </c>
      <c r="C169">
        <f>IF('🔩 PISTON'!A234="","","Piston")</f>
        <v/>
      </c>
      <c r="D169">
        <f>IF('🔩 PISTON'!A234="","",'🔩 PISTON'!L234)</f>
        <v/>
      </c>
      <c r="E169">
        <f>IF('🔩 PISTON'!A234="","",'🔩 PISTON'!M234)</f>
        <v/>
      </c>
      <c r="F169">
        <f>IF('🔩 PISTON'!A234="","",'🔩 PISTON'!N234)</f>
        <v/>
      </c>
      <c r="G169">
        <f>IF('🔩 PISTON'!A234="","",'🔩 PISTON'!O234)</f>
        <v/>
      </c>
      <c r="H169">
        <f>IF('🔩 PISTON'!A234="","",'🔩 PISTON'!P234)</f>
        <v/>
      </c>
      <c r="I169">
        <f>IF('🔩 PISTON'!A234="","",'🔩 PISTON'!Q234)</f>
        <v/>
      </c>
      <c r="J169">
        <f>IF('🔩 PISTON'!A234="","",'🔩 PISTON'!D234)</f>
        <v/>
      </c>
      <c r="L169">
        <f>N(L168)+IF(AND('🔎 TRA CỨU NHANH'!$C$2&lt;&gt;"",OR(ISNUMBER(SEARCH('🔎 TRA CỨU NHANH'!$C$2,$A169)),ISNUMBER(SEARCH('🔎 TRA CỨU NHANH'!$C$2,$B169)))),1,0)</f>
        <v/>
      </c>
      <c r="M169">
        <f>IF(L169&gt;N(L168),L169,"")</f>
        <v/>
      </c>
      <c r="N169">
        <f>N(N168)+IF(AND('💰 BÁO GIÁ'!$C$27&lt;&gt;"",OR(ISNUMBER(SEARCH('💰 BÁO GIÁ'!$C$27,$A169)),ISNUMBER(SEARCH('💰 BÁO GIÁ'!$C$27,$B169)))),1,0)</f>
        <v/>
      </c>
      <c r="O169">
        <f>IF(N169&gt;N(N168),N169,"")</f>
        <v/>
      </c>
    </row>
    <row r="170">
      <c r="A170">
        <f>IF('🔩 PISTON'!A235="","",'🔩 PISTON'!A235)</f>
        <v/>
      </c>
      <c r="B170">
        <f>IF('🔩 PISTON'!A235="","","Piston "&amp;'🔩 PISTON'!U235)</f>
        <v/>
      </c>
      <c r="C170">
        <f>IF('🔩 PISTON'!A235="","","Piston")</f>
        <v/>
      </c>
      <c r="D170">
        <f>IF('🔩 PISTON'!A235="","",'🔩 PISTON'!L235)</f>
        <v/>
      </c>
      <c r="E170">
        <f>IF('🔩 PISTON'!A235="","",'🔩 PISTON'!M235)</f>
        <v/>
      </c>
      <c r="F170">
        <f>IF('🔩 PISTON'!A235="","",'🔩 PISTON'!N235)</f>
        <v/>
      </c>
      <c r="G170">
        <f>IF('🔩 PISTON'!A235="","",'🔩 PISTON'!O235)</f>
        <v/>
      </c>
      <c r="H170">
        <f>IF('🔩 PISTON'!A235="","",'🔩 PISTON'!P235)</f>
        <v/>
      </c>
      <c r="I170">
        <f>IF('🔩 PISTON'!A235="","",'🔩 PISTON'!Q235)</f>
        <v/>
      </c>
      <c r="J170">
        <f>IF('🔩 PISTON'!A235="","",'🔩 PISTON'!D235)</f>
        <v/>
      </c>
      <c r="L170">
        <f>N(L169)+IF(AND('🔎 TRA CỨU NHANH'!$C$2&lt;&gt;"",OR(ISNUMBER(SEARCH('🔎 TRA CỨU NHANH'!$C$2,$A170)),ISNUMBER(SEARCH('🔎 TRA CỨU NHANH'!$C$2,$B170)))),1,0)</f>
        <v/>
      </c>
      <c r="M170">
        <f>IF(L170&gt;N(L169),L170,"")</f>
        <v/>
      </c>
      <c r="N170">
        <f>N(N169)+IF(AND('💰 BÁO GIÁ'!$C$27&lt;&gt;"",OR(ISNUMBER(SEARCH('💰 BÁO GIÁ'!$C$27,$A170)),ISNUMBER(SEARCH('💰 BÁO GIÁ'!$C$27,$B170)))),1,0)</f>
        <v/>
      </c>
      <c r="O170">
        <f>IF(N170&gt;N(N169),N170,"")</f>
        <v/>
      </c>
    </row>
    <row r="171">
      <c r="A171">
        <f>IF('🔩 PISTON'!A236="","",'🔩 PISTON'!A236)</f>
        <v/>
      </c>
      <c r="B171">
        <f>IF('🔩 PISTON'!A236="","","Piston "&amp;'🔩 PISTON'!U236)</f>
        <v/>
      </c>
      <c r="C171">
        <f>IF('🔩 PISTON'!A236="","","Piston")</f>
        <v/>
      </c>
      <c r="D171">
        <f>IF('🔩 PISTON'!A236="","",'🔩 PISTON'!L236)</f>
        <v/>
      </c>
      <c r="E171" s="37">
        <f>IF('🔩 PISTON'!A236="","",'🔩 PISTON'!M236)</f>
        <v/>
      </c>
      <c r="F171" s="37">
        <f>IF('🔩 PISTON'!A236="","",'🔩 PISTON'!N236)</f>
        <v/>
      </c>
      <c r="G171" s="37">
        <f>IF('🔩 PISTON'!A236="","",'🔩 PISTON'!O236)</f>
        <v/>
      </c>
      <c r="H171" s="37">
        <f>IF('🔩 PISTON'!A236="","",'🔩 PISTON'!P236)</f>
        <v/>
      </c>
      <c r="I171" s="37">
        <f>IF('🔩 PISTON'!A236="","",'🔩 PISTON'!Q236)</f>
        <v/>
      </c>
      <c r="J171">
        <f>IF('🔩 PISTON'!A236="","",'🔩 PISTON'!D236)</f>
        <v/>
      </c>
      <c r="L171">
        <f>N(L170)+IF(AND('🔎 TRA CỨU NHANH'!$C$2&lt;&gt;"",OR(ISNUMBER(SEARCH('🔎 TRA CỨU NHANH'!$C$2,$A171)),ISNUMBER(SEARCH('🔎 TRA CỨU NHANH'!$C$2,$B171)))),1,0)</f>
        <v/>
      </c>
      <c r="M171">
        <f>IF(L171&gt;N(L170),L171,"")</f>
        <v/>
      </c>
      <c r="N171">
        <f>N(N170)+IF(AND('💰 BÁO GIÁ'!$C$27&lt;&gt;"",OR(ISNUMBER(SEARCH('💰 BÁO GIÁ'!$C$27,$A171)),ISNUMBER(SEARCH('💰 BÁO GIÁ'!$C$27,$B171)))),1,0)</f>
        <v/>
      </c>
      <c r="O171">
        <f>IF(N171&gt;N(N170),N171,"")</f>
        <v/>
      </c>
    </row>
    <row r="172">
      <c r="A172">
        <f>IF('🔩 PISTON'!A237="","",'🔩 PISTON'!A237)</f>
        <v/>
      </c>
      <c r="B172">
        <f>IF('🔩 PISTON'!A237="","","Piston "&amp;'🔩 PISTON'!U237)</f>
        <v/>
      </c>
      <c r="C172">
        <f>IF('🔩 PISTON'!A237="","","Piston")</f>
        <v/>
      </c>
      <c r="D172">
        <f>IF('🔩 PISTON'!A237="","",'🔩 PISTON'!L237)</f>
        <v/>
      </c>
      <c r="E172" s="37">
        <f>IF('🔩 PISTON'!A237="","",'🔩 PISTON'!M237)</f>
        <v/>
      </c>
      <c r="F172" s="37">
        <f>IF('🔩 PISTON'!A237="","",'🔩 PISTON'!N237)</f>
        <v/>
      </c>
      <c r="G172" s="37">
        <f>IF('🔩 PISTON'!A237="","",'🔩 PISTON'!O237)</f>
        <v/>
      </c>
      <c r="H172" s="37">
        <f>IF('🔩 PISTON'!A237="","",'🔩 PISTON'!P237)</f>
        <v/>
      </c>
      <c r="I172" s="37">
        <f>IF('🔩 PISTON'!A237="","",'🔩 PISTON'!Q237)</f>
        <v/>
      </c>
      <c r="J172">
        <f>IF('🔩 PISTON'!A237="","",'🔩 PISTON'!D237)</f>
        <v/>
      </c>
      <c r="L172">
        <f>N(L171)+IF(AND('🔎 TRA CỨU NHANH'!$C$2&lt;&gt;"",OR(ISNUMBER(SEARCH('🔎 TRA CỨU NHANH'!$C$2,$A172)),ISNUMBER(SEARCH('🔎 TRA CỨU NHANH'!$C$2,$B172)))),1,0)</f>
        <v/>
      </c>
      <c r="M172">
        <f>IF(L172&gt;N(L171),L172,"")</f>
        <v/>
      </c>
      <c r="N172">
        <f>N(N171)+IF(AND('💰 BÁO GIÁ'!$C$27&lt;&gt;"",OR(ISNUMBER(SEARCH('💰 BÁO GIÁ'!$C$27,$A172)),ISNUMBER(SEARCH('💰 BÁO GIÁ'!$C$27,$B172)))),1,0)</f>
        <v/>
      </c>
      <c r="O172">
        <f>IF(N172&gt;N(N171),N172,"")</f>
        <v/>
      </c>
    </row>
    <row r="173">
      <c r="A173">
        <f>IF('🔩 PISTON'!A238="","",'🔩 PISTON'!A238)</f>
        <v/>
      </c>
      <c r="B173">
        <f>IF('🔩 PISTON'!A238="","","Piston "&amp;'🔩 PISTON'!U238)</f>
        <v/>
      </c>
      <c r="C173">
        <f>IF('🔩 PISTON'!A238="","","Piston")</f>
        <v/>
      </c>
      <c r="D173">
        <f>IF('🔩 PISTON'!A238="","",'🔩 PISTON'!L238)</f>
        <v/>
      </c>
      <c r="E173" s="37">
        <f>IF('🔩 PISTON'!A238="","",'🔩 PISTON'!M238)</f>
        <v/>
      </c>
      <c r="F173" s="37">
        <f>IF('🔩 PISTON'!A238="","",'🔩 PISTON'!N238)</f>
        <v/>
      </c>
      <c r="G173" s="37">
        <f>IF('🔩 PISTON'!A238="","",'🔩 PISTON'!O238)</f>
        <v/>
      </c>
      <c r="H173" s="37">
        <f>IF('🔩 PISTON'!A238="","",'🔩 PISTON'!P238)</f>
        <v/>
      </c>
      <c r="I173" s="37">
        <f>IF('🔩 PISTON'!A238="","",'🔩 PISTON'!Q238)</f>
        <v/>
      </c>
      <c r="J173">
        <f>IF('🔩 PISTON'!A238="","",'🔩 PISTON'!D238)</f>
        <v/>
      </c>
      <c r="L173">
        <f>N(L172)+IF(AND('🔎 TRA CỨU NHANH'!$C$2&lt;&gt;"",OR(ISNUMBER(SEARCH('🔎 TRA CỨU NHANH'!$C$2,$A173)),ISNUMBER(SEARCH('🔎 TRA CỨU NHANH'!$C$2,$B173)))),1,0)</f>
        <v/>
      </c>
      <c r="M173">
        <f>IF(L173&gt;N(L172),L173,"")</f>
        <v/>
      </c>
      <c r="N173">
        <f>N(N172)+IF(AND('💰 BÁO GIÁ'!$C$27&lt;&gt;"",OR(ISNUMBER(SEARCH('💰 BÁO GIÁ'!$C$27,$A173)),ISNUMBER(SEARCH('💰 BÁO GIÁ'!$C$27,$B173)))),1,0)</f>
        <v/>
      </c>
      <c r="O173">
        <f>IF(N173&gt;N(N172),N173,"")</f>
        <v/>
      </c>
    </row>
    <row r="174">
      <c r="A174">
        <f>IF('🔩 PISTON'!A240="","",'🔩 PISTON'!A240)</f>
        <v/>
      </c>
      <c r="B174">
        <f>IF('🔩 PISTON'!A240="","","Piston "&amp;'🔩 PISTON'!U240)</f>
        <v/>
      </c>
      <c r="C174">
        <f>IF('🔩 PISTON'!A240="","","Piston")</f>
        <v/>
      </c>
      <c r="D174">
        <f>IF('🔩 PISTON'!A240="","",'🔩 PISTON'!L240)</f>
        <v/>
      </c>
      <c r="E174">
        <f>IF('🔩 PISTON'!A240="","",'🔩 PISTON'!M240)</f>
        <v/>
      </c>
      <c r="F174">
        <f>IF('🔩 PISTON'!A240="","",'🔩 PISTON'!N240)</f>
        <v/>
      </c>
      <c r="G174">
        <f>IF('🔩 PISTON'!A240="","",'🔩 PISTON'!O240)</f>
        <v/>
      </c>
      <c r="H174">
        <f>IF('🔩 PISTON'!A240="","",'🔩 PISTON'!P240)</f>
        <v/>
      </c>
      <c r="I174">
        <f>IF('🔩 PISTON'!A240="","",'🔩 PISTON'!Q240)</f>
        <v/>
      </c>
      <c r="J174">
        <f>IF('🔩 PISTON'!A240="","",'🔩 PISTON'!D240)</f>
        <v/>
      </c>
      <c r="L174">
        <f>N(L173)+IF(AND('🔎 TRA CỨU NHANH'!$C$2&lt;&gt;"",OR(ISNUMBER(SEARCH('🔎 TRA CỨU NHANH'!$C$2,$A174)),ISNUMBER(SEARCH('🔎 TRA CỨU NHANH'!$C$2,$B174)))),1,0)</f>
        <v/>
      </c>
      <c r="M174">
        <f>IF(L174&gt;N(L173),L174,"")</f>
        <v/>
      </c>
      <c r="N174">
        <f>N(N173)+IF(AND('💰 BÁO GIÁ'!$C$27&lt;&gt;"",OR(ISNUMBER(SEARCH('💰 BÁO GIÁ'!$C$27,$A174)),ISNUMBER(SEARCH('💰 BÁO GIÁ'!$C$27,$B174)))),1,0)</f>
        <v/>
      </c>
      <c r="O174">
        <f>IF(N174&gt;N(N173),N174,"")</f>
        <v/>
      </c>
    </row>
    <row r="175">
      <c r="A175">
        <f>IF('🔩 PISTON'!A241="","",'🔩 PISTON'!A241)</f>
        <v/>
      </c>
      <c r="B175">
        <f>IF('🔩 PISTON'!A241="","","Piston "&amp;'🔩 PISTON'!U241)</f>
        <v/>
      </c>
      <c r="C175">
        <f>IF('🔩 PISTON'!A241="","","Piston")</f>
        <v/>
      </c>
      <c r="D175">
        <f>IF('🔩 PISTON'!A241="","",'🔩 PISTON'!L241)</f>
        <v/>
      </c>
      <c r="E175" s="37">
        <f>IF('🔩 PISTON'!A241="","",'🔩 PISTON'!M241)</f>
        <v/>
      </c>
      <c r="F175" s="37">
        <f>IF('🔩 PISTON'!A241="","",'🔩 PISTON'!N241)</f>
        <v/>
      </c>
      <c r="G175" s="37">
        <f>IF('🔩 PISTON'!A241="","",'🔩 PISTON'!O241)</f>
        <v/>
      </c>
      <c r="H175" s="37">
        <f>IF('🔩 PISTON'!A241="","",'🔩 PISTON'!P241)</f>
        <v/>
      </c>
      <c r="I175" s="37">
        <f>IF('🔩 PISTON'!A241="","",'🔩 PISTON'!Q241)</f>
        <v/>
      </c>
      <c r="J175">
        <f>IF('🔩 PISTON'!A241="","",'🔩 PISTON'!D241)</f>
        <v/>
      </c>
      <c r="L175">
        <f>N(L174)+IF(AND('🔎 TRA CỨU NHANH'!$C$2&lt;&gt;"",OR(ISNUMBER(SEARCH('🔎 TRA CỨU NHANH'!$C$2,$A175)),ISNUMBER(SEARCH('🔎 TRA CỨU NHANH'!$C$2,$B175)))),1,0)</f>
        <v/>
      </c>
      <c r="M175">
        <f>IF(L175&gt;N(L174),L175,"")</f>
        <v/>
      </c>
      <c r="N175">
        <f>N(N174)+IF(AND('💰 BÁO GIÁ'!$C$27&lt;&gt;"",OR(ISNUMBER(SEARCH('💰 BÁO GIÁ'!$C$27,$A175)),ISNUMBER(SEARCH('💰 BÁO GIÁ'!$C$27,$B175)))),1,0)</f>
        <v/>
      </c>
      <c r="O175">
        <f>IF(N175&gt;N(N174),N175,"")</f>
        <v/>
      </c>
    </row>
    <row r="176">
      <c r="A176">
        <f>IF('🔩 PISTON'!A242="","",'🔩 PISTON'!A242)</f>
        <v/>
      </c>
      <c r="B176">
        <f>IF('🔩 PISTON'!A242="","","Piston "&amp;'🔩 PISTON'!U242)</f>
        <v/>
      </c>
      <c r="C176">
        <f>IF('🔩 PISTON'!A242="","","Piston")</f>
        <v/>
      </c>
      <c r="D176">
        <f>IF('🔩 PISTON'!A242="","",'🔩 PISTON'!L242)</f>
        <v/>
      </c>
      <c r="E176" s="37">
        <f>IF('🔩 PISTON'!A242="","",'🔩 PISTON'!M242)</f>
        <v/>
      </c>
      <c r="F176" s="37">
        <f>IF('🔩 PISTON'!A242="","",'🔩 PISTON'!N242)</f>
        <v/>
      </c>
      <c r="G176" s="37">
        <f>IF('🔩 PISTON'!A242="","",'🔩 PISTON'!O242)</f>
        <v/>
      </c>
      <c r="H176" s="37">
        <f>IF('🔩 PISTON'!A242="","",'🔩 PISTON'!P242)</f>
        <v/>
      </c>
      <c r="I176" s="37">
        <f>IF('🔩 PISTON'!A242="","",'🔩 PISTON'!Q242)</f>
        <v/>
      </c>
      <c r="J176">
        <f>IF('🔩 PISTON'!A242="","",'🔩 PISTON'!D242)</f>
        <v/>
      </c>
      <c r="L176">
        <f>N(L175)+IF(AND('🔎 TRA CỨU NHANH'!$C$2&lt;&gt;"",OR(ISNUMBER(SEARCH('🔎 TRA CỨU NHANH'!$C$2,$A176)),ISNUMBER(SEARCH('🔎 TRA CỨU NHANH'!$C$2,$B176)))),1,0)</f>
        <v/>
      </c>
      <c r="M176">
        <f>IF(L176&gt;N(L175),L176,"")</f>
        <v/>
      </c>
      <c r="N176">
        <f>N(N175)+IF(AND('💰 BÁO GIÁ'!$C$27&lt;&gt;"",OR(ISNUMBER(SEARCH('💰 BÁO GIÁ'!$C$27,$A176)),ISNUMBER(SEARCH('💰 BÁO GIÁ'!$C$27,$B176)))),1,0)</f>
        <v/>
      </c>
      <c r="O176">
        <f>IF(N176&gt;N(N175),N176,"")</f>
        <v/>
      </c>
    </row>
    <row r="177">
      <c r="A177">
        <f>IF('🔩 PISTON'!A244="","",'🔩 PISTON'!A244)</f>
        <v/>
      </c>
      <c r="B177">
        <f>IF('🔩 PISTON'!A244="","","Piston "&amp;'🔩 PISTON'!U244)</f>
        <v/>
      </c>
      <c r="C177">
        <f>IF('🔩 PISTON'!A244="","","Piston")</f>
        <v/>
      </c>
      <c r="D177">
        <f>IF('🔩 PISTON'!A244="","",'🔩 PISTON'!L244)</f>
        <v/>
      </c>
      <c r="E177">
        <f>IF('🔩 PISTON'!A244="","",'🔩 PISTON'!M244)</f>
        <v/>
      </c>
      <c r="F177">
        <f>IF('🔩 PISTON'!A244="","",'🔩 PISTON'!N244)</f>
        <v/>
      </c>
      <c r="G177">
        <f>IF('🔩 PISTON'!A244="","",'🔩 PISTON'!O244)</f>
        <v/>
      </c>
      <c r="H177">
        <f>IF('🔩 PISTON'!A244="","",'🔩 PISTON'!P244)</f>
        <v/>
      </c>
      <c r="I177">
        <f>IF('🔩 PISTON'!A244="","",'🔩 PISTON'!Q244)</f>
        <v/>
      </c>
      <c r="J177">
        <f>IF('🔩 PISTON'!A244="","",'🔩 PISTON'!D244)</f>
        <v/>
      </c>
      <c r="L177">
        <f>N(L176)+IF(AND('🔎 TRA CỨU NHANH'!$C$2&lt;&gt;"",OR(ISNUMBER(SEARCH('🔎 TRA CỨU NHANH'!$C$2,$A177)),ISNUMBER(SEARCH('🔎 TRA CỨU NHANH'!$C$2,$B177)))),1,0)</f>
        <v/>
      </c>
      <c r="M177">
        <f>IF(L177&gt;N(L176),L177,"")</f>
        <v/>
      </c>
      <c r="N177">
        <f>N(N176)+IF(AND('💰 BÁO GIÁ'!$C$27&lt;&gt;"",OR(ISNUMBER(SEARCH('💰 BÁO GIÁ'!$C$27,$A177)),ISNUMBER(SEARCH('💰 BÁO GIÁ'!$C$27,$B177)))),1,0)</f>
        <v/>
      </c>
      <c r="O177">
        <f>IF(N177&gt;N(N176),N177,"")</f>
        <v/>
      </c>
    </row>
    <row r="178">
      <c r="A178">
        <f>IF('🔩 PISTON'!A245="","",'🔩 PISTON'!A245)</f>
        <v/>
      </c>
      <c r="B178">
        <f>IF('🔩 PISTON'!A245="","","Piston "&amp;'🔩 PISTON'!U245)</f>
        <v/>
      </c>
      <c r="C178">
        <f>IF('🔩 PISTON'!A245="","","Piston")</f>
        <v/>
      </c>
      <c r="D178">
        <f>IF('🔩 PISTON'!A245="","",'🔩 PISTON'!L245)</f>
        <v/>
      </c>
      <c r="E178">
        <f>IF('🔩 PISTON'!A245="","",'🔩 PISTON'!M245)</f>
        <v/>
      </c>
      <c r="F178">
        <f>IF('🔩 PISTON'!A245="","",'🔩 PISTON'!N245)</f>
        <v/>
      </c>
      <c r="G178">
        <f>IF('🔩 PISTON'!A245="","",'🔩 PISTON'!O245)</f>
        <v/>
      </c>
      <c r="H178">
        <f>IF('🔩 PISTON'!A245="","",'🔩 PISTON'!P245)</f>
        <v/>
      </c>
      <c r="I178">
        <f>IF('🔩 PISTON'!A245="","",'🔩 PISTON'!Q245)</f>
        <v/>
      </c>
      <c r="J178">
        <f>IF('🔩 PISTON'!A245="","",'🔩 PISTON'!D245)</f>
        <v/>
      </c>
      <c r="L178">
        <f>N(L177)+IF(AND('🔎 TRA CỨU NHANH'!$C$2&lt;&gt;"",OR(ISNUMBER(SEARCH('🔎 TRA CỨU NHANH'!$C$2,$A178)),ISNUMBER(SEARCH('🔎 TRA CỨU NHANH'!$C$2,$B178)))),1,0)</f>
        <v/>
      </c>
      <c r="M178">
        <f>IF(L178&gt;N(L177),L178,"")</f>
        <v/>
      </c>
      <c r="N178">
        <f>N(N177)+IF(AND('💰 BÁO GIÁ'!$C$27&lt;&gt;"",OR(ISNUMBER(SEARCH('💰 BÁO GIÁ'!$C$27,$A178)),ISNUMBER(SEARCH('💰 BÁO GIÁ'!$C$27,$B178)))),1,0)</f>
        <v/>
      </c>
      <c r="O178">
        <f>IF(N178&gt;N(N177),N178,"")</f>
        <v/>
      </c>
    </row>
    <row r="179">
      <c r="A179">
        <f>IF('🔩 PISTON'!A246="","",'🔩 PISTON'!A246)</f>
        <v/>
      </c>
      <c r="B179">
        <f>IF('🔩 PISTON'!A246="","","Piston "&amp;'🔩 PISTON'!U246)</f>
        <v/>
      </c>
      <c r="C179">
        <f>IF('🔩 PISTON'!A246="","","Piston")</f>
        <v/>
      </c>
      <c r="D179">
        <f>IF('🔩 PISTON'!A246="","",'🔩 PISTON'!L246)</f>
        <v/>
      </c>
      <c r="E179" s="37">
        <f>IF('🔩 PISTON'!A246="","",'🔩 PISTON'!M246)</f>
        <v/>
      </c>
      <c r="F179" s="37">
        <f>IF('🔩 PISTON'!A246="","",'🔩 PISTON'!N246)</f>
        <v/>
      </c>
      <c r="G179" s="37">
        <f>IF('🔩 PISTON'!A246="","",'🔩 PISTON'!O246)</f>
        <v/>
      </c>
      <c r="H179" s="37">
        <f>IF('🔩 PISTON'!A246="","",'🔩 PISTON'!P246)</f>
        <v/>
      </c>
      <c r="I179" s="37">
        <f>IF('🔩 PISTON'!A246="","",'🔩 PISTON'!Q246)</f>
        <v/>
      </c>
      <c r="J179">
        <f>IF('🔩 PISTON'!A246="","",'🔩 PISTON'!D246)</f>
        <v/>
      </c>
      <c r="L179">
        <f>N(L178)+IF(AND('🔎 TRA CỨU NHANH'!$C$2&lt;&gt;"",OR(ISNUMBER(SEARCH('🔎 TRA CỨU NHANH'!$C$2,$A179)),ISNUMBER(SEARCH('🔎 TRA CỨU NHANH'!$C$2,$B179)))),1,0)</f>
        <v/>
      </c>
      <c r="M179">
        <f>IF(L179&gt;N(L178),L179,"")</f>
        <v/>
      </c>
      <c r="N179">
        <f>N(N178)+IF(AND('💰 BÁO GIÁ'!$C$27&lt;&gt;"",OR(ISNUMBER(SEARCH('💰 BÁO GIÁ'!$C$27,$A179)),ISNUMBER(SEARCH('💰 BÁO GIÁ'!$C$27,$B179)))),1,0)</f>
        <v/>
      </c>
      <c r="O179">
        <f>IF(N179&gt;N(N178),N179,"")</f>
        <v/>
      </c>
    </row>
    <row r="180">
      <c r="A180">
        <f>IF('🔩 PISTON'!A247="","",'🔩 PISTON'!A247)</f>
        <v/>
      </c>
      <c r="B180">
        <f>IF('🔩 PISTON'!A247="","","Piston "&amp;'🔩 PISTON'!U247)</f>
        <v/>
      </c>
      <c r="C180">
        <f>IF('🔩 PISTON'!A247="","","Piston")</f>
        <v/>
      </c>
      <c r="D180">
        <f>IF('🔩 PISTON'!A247="","",'🔩 PISTON'!L247)</f>
        <v/>
      </c>
      <c r="E180">
        <f>IF('🔩 PISTON'!A247="","",'🔩 PISTON'!M247)</f>
        <v/>
      </c>
      <c r="F180">
        <f>IF('🔩 PISTON'!A247="","",'🔩 PISTON'!N247)</f>
        <v/>
      </c>
      <c r="G180">
        <f>IF('🔩 PISTON'!A247="","",'🔩 PISTON'!O247)</f>
        <v/>
      </c>
      <c r="H180">
        <f>IF('🔩 PISTON'!A247="","",'🔩 PISTON'!P247)</f>
        <v/>
      </c>
      <c r="I180">
        <f>IF('🔩 PISTON'!A247="","",'🔩 PISTON'!Q247)</f>
        <v/>
      </c>
      <c r="J180">
        <f>IF('🔩 PISTON'!A247="","",'🔩 PISTON'!D247)</f>
        <v/>
      </c>
      <c r="L180">
        <f>N(L179)+IF(AND('🔎 TRA CỨU NHANH'!$C$2&lt;&gt;"",OR(ISNUMBER(SEARCH('🔎 TRA CỨU NHANH'!$C$2,$A180)),ISNUMBER(SEARCH('🔎 TRA CỨU NHANH'!$C$2,$B180)))),1,0)</f>
        <v/>
      </c>
      <c r="M180">
        <f>IF(L180&gt;N(L179),L180,"")</f>
        <v/>
      </c>
      <c r="N180">
        <f>N(N179)+IF(AND('💰 BÁO GIÁ'!$C$27&lt;&gt;"",OR(ISNUMBER(SEARCH('💰 BÁO GIÁ'!$C$27,$A180)),ISNUMBER(SEARCH('💰 BÁO GIÁ'!$C$27,$B180)))),1,0)</f>
        <v/>
      </c>
      <c r="O180">
        <f>IF(N180&gt;N(N179),N180,"")</f>
        <v/>
      </c>
    </row>
    <row r="181">
      <c r="A181">
        <f>IF('🔩 PISTON'!A248="","",'🔩 PISTON'!A248)</f>
        <v/>
      </c>
      <c r="B181">
        <f>IF('🔩 PISTON'!A248="","","Piston "&amp;'🔩 PISTON'!U248)</f>
        <v/>
      </c>
      <c r="C181">
        <f>IF('🔩 PISTON'!A248="","","Piston")</f>
        <v/>
      </c>
      <c r="D181">
        <f>IF('🔩 PISTON'!A248="","",'🔩 PISTON'!L248)</f>
        <v/>
      </c>
      <c r="E181">
        <f>IF('🔩 PISTON'!A248="","",'🔩 PISTON'!M248)</f>
        <v/>
      </c>
      <c r="F181">
        <f>IF('🔩 PISTON'!A248="","",'🔩 PISTON'!N248)</f>
        <v/>
      </c>
      <c r="G181">
        <f>IF('🔩 PISTON'!A248="","",'🔩 PISTON'!O248)</f>
        <v/>
      </c>
      <c r="H181">
        <f>IF('🔩 PISTON'!A248="","",'🔩 PISTON'!P248)</f>
        <v/>
      </c>
      <c r="I181">
        <f>IF('🔩 PISTON'!A248="","",'🔩 PISTON'!Q248)</f>
        <v/>
      </c>
      <c r="J181">
        <f>IF('🔩 PISTON'!A248="","",'🔩 PISTON'!D248)</f>
        <v/>
      </c>
      <c r="L181">
        <f>N(L180)+IF(AND('🔎 TRA CỨU NHANH'!$C$2&lt;&gt;"",OR(ISNUMBER(SEARCH('🔎 TRA CỨU NHANH'!$C$2,$A181)),ISNUMBER(SEARCH('🔎 TRA CỨU NHANH'!$C$2,$B181)))),1,0)</f>
        <v/>
      </c>
      <c r="M181">
        <f>IF(L181&gt;N(L180),L181,"")</f>
        <v/>
      </c>
      <c r="N181">
        <f>N(N180)+IF(AND('💰 BÁO GIÁ'!$C$27&lt;&gt;"",OR(ISNUMBER(SEARCH('💰 BÁO GIÁ'!$C$27,$A181)),ISNUMBER(SEARCH('💰 BÁO GIÁ'!$C$27,$B181)))),1,0)</f>
        <v/>
      </c>
      <c r="O181">
        <f>IF(N181&gt;N(N180),N181,"")</f>
        <v/>
      </c>
    </row>
    <row r="182">
      <c r="A182">
        <f>IF('🔩 PISTON'!A249="","",'🔩 PISTON'!A249)</f>
        <v/>
      </c>
      <c r="B182">
        <f>IF('🔩 PISTON'!A249="","","Piston "&amp;'🔩 PISTON'!U249)</f>
        <v/>
      </c>
      <c r="C182">
        <f>IF('🔩 PISTON'!A249="","","Piston")</f>
        <v/>
      </c>
      <c r="D182">
        <f>IF('🔩 PISTON'!A249="","",'🔩 PISTON'!L249)</f>
        <v/>
      </c>
      <c r="E182">
        <f>IF('🔩 PISTON'!A249="","",'🔩 PISTON'!M249)</f>
        <v/>
      </c>
      <c r="F182">
        <f>IF('🔩 PISTON'!A249="","",'🔩 PISTON'!N249)</f>
        <v/>
      </c>
      <c r="G182">
        <f>IF('🔩 PISTON'!A249="","",'🔩 PISTON'!O249)</f>
        <v/>
      </c>
      <c r="H182">
        <f>IF('🔩 PISTON'!A249="","",'🔩 PISTON'!P249)</f>
        <v/>
      </c>
      <c r="I182">
        <f>IF('🔩 PISTON'!A249="","",'🔩 PISTON'!Q249)</f>
        <v/>
      </c>
      <c r="J182">
        <f>IF('🔩 PISTON'!A249="","",'🔩 PISTON'!D249)</f>
        <v/>
      </c>
      <c r="L182">
        <f>N(L181)+IF(AND('🔎 TRA CỨU NHANH'!$C$2&lt;&gt;"",OR(ISNUMBER(SEARCH('🔎 TRA CỨU NHANH'!$C$2,$A182)),ISNUMBER(SEARCH('🔎 TRA CỨU NHANH'!$C$2,$B182)))),1,0)</f>
        <v/>
      </c>
      <c r="M182">
        <f>IF(L182&gt;N(L181),L182,"")</f>
        <v/>
      </c>
      <c r="N182">
        <f>N(N181)+IF(AND('💰 BÁO GIÁ'!$C$27&lt;&gt;"",OR(ISNUMBER(SEARCH('💰 BÁO GIÁ'!$C$27,$A182)),ISNUMBER(SEARCH('💰 BÁO GIÁ'!$C$27,$B182)))),1,0)</f>
        <v/>
      </c>
      <c r="O182">
        <f>IF(N182&gt;N(N181),N182,"")</f>
        <v/>
      </c>
    </row>
    <row r="183">
      <c r="A183">
        <f>IF('🔩 PISTON'!A250="","",'🔩 PISTON'!A250)</f>
        <v/>
      </c>
      <c r="B183">
        <f>IF('🔩 PISTON'!A250="","","Piston "&amp;'🔩 PISTON'!U250)</f>
        <v/>
      </c>
      <c r="C183">
        <f>IF('🔩 PISTON'!A250="","","Piston")</f>
        <v/>
      </c>
      <c r="D183">
        <f>IF('🔩 PISTON'!A250="","",'🔩 PISTON'!L250)</f>
        <v/>
      </c>
      <c r="E183">
        <f>IF('🔩 PISTON'!A250="","",'🔩 PISTON'!M250)</f>
        <v/>
      </c>
      <c r="F183">
        <f>IF('🔩 PISTON'!A250="","",'🔩 PISTON'!N250)</f>
        <v/>
      </c>
      <c r="G183">
        <f>IF('🔩 PISTON'!A250="","",'🔩 PISTON'!O250)</f>
        <v/>
      </c>
      <c r="H183">
        <f>IF('🔩 PISTON'!A250="","",'🔩 PISTON'!P250)</f>
        <v/>
      </c>
      <c r="I183">
        <f>IF('🔩 PISTON'!A250="","",'🔩 PISTON'!Q250)</f>
        <v/>
      </c>
      <c r="J183">
        <f>IF('🔩 PISTON'!A250="","",'🔩 PISTON'!D250)</f>
        <v/>
      </c>
      <c r="L183">
        <f>N(L182)+IF(AND('🔎 TRA CỨU NHANH'!$C$2&lt;&gt;"",OR(ISNUMBER(SEARCH('🔎 TRA CỨU NHANH'!$C$2,$A183)),ISNUMBER(SEARCH('🔎 TRA CỨU NHANH'!$C$2,$B183)))),1,0)</f>
        <v/>
      </c>
      <c r="M183">
        <f>IF(L183&gt;N(L182),L183,"")</f>
        <v/>
      </c>
      <c r="N183">
        <f>N(N182)+IF(AND('💰 BÁO GIÁ'!$C$27&lt;&gt;"",OR(ISNUMBER(SEARCH('💰 BÁO GIÁ'!$C$27,$A183)),ISNUMBER(SEARCH('💰 BÁO GIÁ'!$C$27,$B183)))),1,0)</f>
        <v/>
      </c>
      <c r="O183">
        <f>IF(N183&gt;N(N182),N183,"")</f>
        <v/>
      </c>
    </row>
    <row r="184">
      <c r="A184">
        <f>IF('🔩 PISTON'!A251="","",'🔩 PISTON'!A251)</f>
        <v/>
      </c>
      <c r="B184">
        <f>IF('🔩 PISTON'!A251="","","Piston "&amp;'🔩 PISTON'!U251)</f>
        <v/>
      </c>
      <c r="C184">
        <f>IF('🔩 PISTON'!A251="","","Piston")</f>
        <v/>
      </c>
      <c r="D184">
        <f>IF('🔩 PISTON'!A251="","",'🔩 PISTON'!L251)</f>
        <v/>
      </c>
      <c r="E184">
        <f>IF('🔩 PISTON'!A251="","",'🔩 PISTON'!M251)</f>
        <v/>
      </c>
      <c r="F184">
        <f>IF('🔩 PISTON'!A251="","",'🔩 PISTON'!N251)</f>
        <v/>
      </c>
      <c r="G184">
        <f>IF('🔩 PISTON'!A251="","",'🔩 PISTON'!O251)</f>
        <v/>
      </c>
      <c r="H184">
        <f>IF('🔩 PISTON'!A251="","",'🔩 PISTON'!P251)</f>
        <v/>
      </c>
      <c r="I184">
        <f>IF('🔩 PISTON'!A251="","",'🔩 PISTON'!Q251)</f>
        <v/>
      </c>
      <c r="J184">
        <f>IF('🔩 PISTON'!A251="","",'🔩 PISTON'!D251)</f>
        <v/>
      </c>
      <c r="L184">
        <f>N(L183)+IF(AND('🔎 TRA CỨU NHANH'!$C$2&lt;&gt;"",OR(ISNUMBER(SEARCH('🔎 TRA CỨU NHANH'!$C$2,$A184)),ISNUMBER(SEARCH('🔎 TRA CỨU NHANH'!$C$2,$B184)))),1,0)</f>
        <v/>
      </c>
      <c r="M184">
        <f>IF(L184&gt;N(L183),L184,"")</f>
        <v/>
      </c>
      <c r="N184">
        <f>N(N183)+IF(AND('💰 BÁO GIÁ'!$C$27&lt;&gt;"",OR(ISNUMBER(SEARCH('💰 BÁO GIÁ'!$C$27,$A184)),ISNUMBER(SEARCH('💰 BÁO GIÁ'!$C$27,$B184)))),1,0)</f>
        <v/>
      </c>
      <c r="O184">
        <f>IF(N184&gt;N(N183),N184,"")</f>
        <v/>
      </c>
    </row>
    <row r="185">
      <c r="A185">
        <f>IF('🔩 PISTON'!A252="","",'🔩 PISTON'!A252)</f>
        <v/>
      </c>
      <c r="B185">
        <f>IF('🔩 PISTON'!A252="","","Piston "&amp;'🔩 PISTON'!U252)</f>
        <v/>
      </c>
      <c r="C185">
        <f>IF('🔩 PISTON'!A252="","","Piston")</f>
        <v/>
      </c>
      <c r="D185">
        <f>IF('🔩 PISTON'!A252="","",'🔩 PISTON'!L252)</f>
        <v/>
      </c>
      <c r="E185">
        <f>IF('🔩 PISTON'!A252="","",'🔩 PISTON'!M252)</f>
        <v/>
      </c>
      <c r="F185">
        <f>IF('🔩 PISTON'!A252="","",'🔩 PISTON'!N252)</f>
        <v/>
      </c>
      <c r="G185">
        <f>IF('🔩 PISTON'!A252="","",'🔩 PISTON'!O252)</f>
        <v/>
      </c>
      <c r="H185">
        <f>IF('🔩 PISTON'!A252="","",'🔩 PISTON'!P252)</f>
        <v/>
      </c>
      <c r="I185">
        <f>IF('🔩 PISTON'!A252="","",'🔩 PISTON'!Q252)</f>
        <v/>
      </c>
      <c r="J185">
        <f>IF('🔩 PISTON'!A252="","",'🔩 PISTON'!D252)</f>
        <v/>
      </c>
      <c r="L185">
        <f>N(L184)+IF(AND('🔎 TRA CỨU NHANH'!$C$2&lt;&gt;"",OR(ISNUMBER(SEARCH('🔎 TRA CỨU NHANH'!$C$2,$A185)),ISNUMBER(SEARCH('🔎 TRA CỨU NHANH'!$C$2,$B185)))),1,0)</f>
        <v/>
      </c>
      <c r="M185">
        <f>IF(L185&gt;N(L184),L185,"")</f>
        <v/>
      </c>
      <c r="N185">
        <f>N(N184)+IF(AND('💰 BÁO GIÁ'!$C$27&lt;&gt;"",OR(ISNUMBER(SEARCH('💰 BÁO GIÁ'!$C$27,$A185)),ISNUMBER(SEARCH('💰 BÁO GIÁ'!$C$27,$B185)))),1,0)</f>
        <v/>
      </c>
      <c r="O185">
        <f>IF(N185&gt;N(N184),N185,"")</f>
        <v/>
      </c>
    </row>
    <row r="186">
      <c r="A186">
        <f>IF('🔩 PISTON'!A253="","",'🔩 PISTON'!A253)</f>
        <v/>
      </c>
      <c r="B186">
        <f>IF('🔩 PISTON'!A253="","","Piston "&amp;'🔩 PISTON'!U253)</f>
        <v/>
      </c>
      <c r="C186">
        <f>IF('🔩 PISTON'!A253="","","Piston")</f>
        <v/>
      </c>
      <c r="D186">
        <f>IF('🔩 PISTON'!A253="","",'🔩 PISTON'!L253)</f>
        <v/>
      </c>
      <c r="E186">
        <f>IF('🔩 PISTON'!A253="","",'🔩 PISTON'!M253)</f>
        <v/>
      </c>
      <c r="F186">
        <f>IF('🔩 PISTON'!A253="","",'🔩 PISTON'!N253)</f>
        <v/>
      </c>
      <c r="G186">
        <f>IF('🔩 PISTON'!A253="","",'🔩 PISTON'!O253)</f>
        <v/>
      </c>
      <c r="H186">
        <f>IF('🔩 PISTON'!A253="","",'🔩 PISTON'!P253)</f>
        <v/>
      </c>
      <c r="I186">
        <f>IF('🔩 PISTON'!A253="","",'🔩 PISTON'!Q253)</f>
        <v/>
      </c>
      <c r="J186">
        <f>IF('🔩 PISTON'!A253="","",'🔩 PISTON'!D253)</f>
        <v/>
      </c>
      <c r="L186">
        <f>N(L185)+IF(AND('🔎 TRA CỨU NHANH'!$C$2&lt;&gt;"",OR(ISNUMBER(SEARCH('🔎 TRA CỨU NHANH'!$C$2,$A186)),ISNUMBER(SEARCH('🔎 TRA CỨU NHANH'!$C$2,$B186)))),1,0)</f>
        <v/>
      </c>
      <c r="M186">
        <f>IF(L186&gt;N(L185),L186,"")</f>
        <v/>
      </c>
      <c r="N186">
        <f>N(N185)+IF(AND('💰 BÁO GIÁ'!$C$27&lt;&gt;"",OR(ISNUMBER(SEARCH('💰 BÁO GIÁ'!$C$27,$A186)),ISNUMBER(SEARCH('💰 BÁO GIÁ'!$C$27,$B186)))),1,0)</f>
        <v/>
      </c>
      <c r="O186">
        <f>IF(N186&gt;N(N185),N186,"")</f>
        <v/>
      </c>
    </row>
    <row r="187">
      <c r="A187">
        <f>IF('🔩 PISTON'!A254="","",'🔩 PISTON'!A254)</f>
        <v/>
      </c>
      <c r="B187">
        <f>IF('🔩 PISTON'!A254="","","Piston "&amp;'🔩 PISTON'!U254)</f>
        <v/>
      </c>
      <c r="C187">
        <f>IF('🔩 PISTON'!A254="","","Piston")</f>
        <v/>
      </c>
      <c r="D187">
        <f>IF('🔩 PISTON'!A254="","",'🔩 PISTON'!L254)</f>
        <v/>
      </c>
      <c r="E187" s="37">
        <f>IF('🔩 PISTON'!A254="","",'🔩 PISTON'!M254)</f>
        <v/>
      </c>
      <c r="F187" s="37">
        <f>IF('🔩 PISTON'!A254="","",'🔩 PISTON'!N254)</f>
        <v/>
      </c>
      <c r="G187" s="37">
        <f>IF('🔩 PISTON'!A254="","",'🔩 PISTON'!O254)</f>
        <v/>
      </c>
      <c r="H187" s="37">
        <f>IF('🔩 PISTON'!A254="","",'🔩 PISTON'!P254)</f>
        <v/>
      </c>
      <c r="I187" s="37">
        <f>IF('🔩 PISTON'!A254="","",'🔩 PISTON'!Q254)</f>
        <v/>
      </c>
      <c r="J187">
        <f>IF('🔩 PISTON'!A254="","",'🔩 PISTON'!D254)</f>
        <v/>
      </c>
      <c r="L187">
        <f>N(L186)+IF(AND('🔎 TRA CỨU NHANH'!$C$2&lt;&gt;"",OR(ISNUMBER(SEARCH('🔎 TRA CỨU NHANH'!$C$2,$A187)),ISNUMBER(SEARCH('🔎 TRA CỨU NHANH'!$C$2,$B187)))),1,0)</f>
        <v/>
      </c>
      <c r="M187">
        <f>IF(L187&gt;N(L186),L187,"")</f>
        <v/>
      </c>
      <c r="N187">
        <f>N(N186)+IF(AND('💰 BÁO GIÁ'!$C$27&lt;&gt;"",OR(ISNUMBER(SEARCH('💰 BÁO GIÁ'!$C$27,$A187)),ISNUMBER(SEARCH('💰 BÁO GIÁ'!$C$27,$B187)))),1,0)</f>
        <v/>
      </c>
      <c r="O187">
        <f>IF(N187&gt;N(N186),N187,"")</f>
        <v/>
      </c>
    </row>
    <row r="188">
      <c r="A188">
        <f>IF('🔩 PISTON'!A255="","",'🔩 PISTON'!A255)</f>
        <v/>
      </c>
      <c r="B188">
        <f>IF('🔩 PISTON'!A255="","","Piston "&amp;'🔩 PISTON'!U255)</f>
        <v/>
      </c>
      <c r="C188">
        <f>IF('🔩 PISTON'!A255="","","Piston")</f>
        <v/>
      </c>
      <c r="D188">
        <f>IF('🔩 PISTON'!A255="","",'🔩 PISTON'!L255)</f>
        <v/>
      </c>
      <c r="E188" s="37">
        <f>IF('🔩 PISTON'!A255="","",'🔩 PISTON'!M255)</f>
        <v/>
      </c>
      <c r="F188" s="37">
        <f>IF('🔩 PISTON'!A255="","",'🔩 PISTON'!N255)</f>
        <v/>
      </c>
      <c r="G188" s="37">
        <f>IF('🔩 PISTON'!A255="","",'🔩 PISTON'!O255)</f>
        <v/>
      </c>
      <c r="H188" s="37">
        <f>IF('🔩 PISTON'!A255="","",'🔩 PISTON'!P255)</f>
        <v/>
      </c>
      <c r="I188" s="37">
        <f>IF('🔩 PISTON'!A255="","",'🔩 PISTON'!Q255)</f>
        <v/>
      </c>
      <c r="J188">
        <f>IF('🔩 PISTON'!A255="","",'🔩 PISTON'!D255)</f>
        <v/>
      </c>
      <c r="L188">
        <f>N(L187)+IF(AND('🔎 TRA CỨU NHANH'!$C$2&lt;&gt;"",OR(ISNUMBER(SEARCH('🔎 TRA CỨU NHANH'!$C$2,$A188)),ISNUMBER(SEARCH('🔎 TRA CỨU NHANH'!$C$2,$B188)))),1,0)</f>
        <v/>
      </c>
      <c r="M188">
        <f>IF(L188&gt;N(L187),L188,"")</f>
        <v/>
      </c>
      <c r="N188">
        <f>N(N187)+IF(AND('💰 BÁO GIÁ'!$C$27&lt;&gt;"",OR(ISNUMBER(SEARCH('💰 BÁO GIÁ'!$C$27,$A188)),ISNUMBER(SEARCH('💰 BÁO GIÁ'!$C$27,$B188)))),1,0)</f>
        <v/>
      </c>
      <c r="O188">
        <f>IF(N188&gt;N(N187),N188,"")</f>
        <v/>
      </c>
    </row>
    <row r="189">
      <c r="A189">
        <f>IF('🔩 PISTON'!A256="","",'🔩 PISTON'!A256)</f>
        <v/>
      </c>
      <c r="B189">
        <f>IF('🔩 PISTON'!A256="","","Piston "&amp;'🔩 PISTON'!U256)</f>
        <v/>
      </c>
      <c r="C189">
        <f>IF('🔩 PISTON'!A256="","","Piston")</f>
        <v/>
      </c>
      <c r="D189">
        <f>IF('🔩 PISTON'!A256="","",'🔩 PISTON'!L256)</f>
        <v/>
      </c>
      <c r="E189" s="37">
        <f>IF('🔩 PISTON'!A256="","",'🔩 PISTON'!M256)</f>
        <v/>
      </c>
      <c r="F189" s="37">
        <f>IF('🔩 PISTON'!A256="","",'🔩 PISTON'!N256)</f>
        <v/>
      </c>
      <c r="G189" s="37">
        <f>IF('🔩 PISTON'!A256="","",'🔩 PISTON'!O256)</f>
        <v/>
      </c>
      <c r="H189" s="37">
        <f>IF('🔩 PISTON'!A256="","",'🔩 PISTON'!P256)</f>
        <v/>
      </c>
      <c r="I189" s="37">
        <f>IF('🔩 PISTON'!A256="","",'🔩 PISTON'!Q256)</f>
        <v/>
      </c>
      <c r="J189">
        <f>IF('🔩 PISTON'!A256="","",'🔩 PISTON'!D256)</f>
        <v/>
      </c>
      <c r="L189">
        <f>N(L188)+IF(AND('🔎 TRA CỨU NHANH'!$C$2&lt;&gt;"",OR(ISNUMBER(SEARCH('🔎 TRA CỨU NHANH'!$C$2,$A189)),ISNUMBER(SEARCH('🔎 TRA CỨU NHANH'!$C$2,$B189)))),1,0)</f>
        <v/>
      </c>
      <c r="M189">
        <f>IF(L189&gt;N(L188),L189,"")</f>
        <v/>
      </c>
      <c r="N189">
        <f>N(N188)+IF(AND('💰 BÁO GIÁ'!$C$27&lt;&gt;"",OR(ISNUMBER(SEARCH('💰 BÁO GIÁ'!$C$27,$A189)),ISNUMBER(SEARCH('💰 BÁO GIÁ'!$C$27,$B189)))),1,0)</f>
        <v/>
      </c>
      <c r="O189">
        <f>IF(N189&gt;N(N188),N189,"")</f>
        <v/>
      </c>
    </row>
    <row r="190">
      <c r="A190">
        <f>IF('🔩 PISTON'!A259="","",'🔩 PISTON'!A259)</f>
        <v/>
      </c>
      <c r="B190">
        <f>IF('🔩 PISTON'!A259="","","Piston "&amp;'🔩 PISTON'!U259)</f>
        <v/>
      </c>
      <c r="C190">
        <f>IF('🔩 PISTON'!A259="","","Piston")</f>
        <v/>
      </c>
      <c r="D190">
        <f>IF('🔩 PISTON'!A259="","",'🔩 PISTON'!L259)</f>
        <v/>
      </c>
      <c r="E190" s="37">
        <f>IF('🔩 PISTON'!A259="","",'🔩 PISTON'!M259)</f>
        <v/>
      </c>
      <c r="F190" s="37">
        <f>IF('🔩 PISTON'!A259="","",'🔩 PISTON'!N259)</f>
        <v/>
      </c>
      <c r="G190" s="37">
        <f>IF('🔩 PISTON'!A259="","",'🔩 PISTON'!O259)</f>
        <v/>
      </c>
      <c r="H190" s="37">
        <f>IF('🔩 PISTON'!A259="","",'🔩 PISTON'!P259)</f>
        <v/>
      </c>
      <c r="I190" s="37">
        <f>IF('🔩 PISTON'!A259="","",'🔩 PISTON'!Q259)</f>
        <v/>
      </c>
      <c r="J190">
        <f>IF('🔩 PISTON'!A259="","",'🔩 PISTON'!D259)</f>
        <v/>
      </c>
      <c r="L190">
        <f>N(L189)+IF(AND('🔎 TRA CỨU NHANH'!$C$2&lt;&gt;"",OR(ISNUMBER(SEARCH('🔎 TRA CỨU NHANH'!$C$2,$A190)),ISNUMBER(SEARCH('🔎 TRA CỨU NHANH'!$C$2,$B190)))),1,0)</f>
        <v/>
      </c>
      <c r="M190">
        <f>IF(L190&gt;N(L189),L190,"")</f>
        <v/>
      </c>
      <c r="N190">
        <f>N(N189)+IF(AND('💰 BÁO GIÁ'!$C$27&lt;&gt;"",OR(ISNUMBER(SEARCH('💰 BÁO GIÁ'!$C$27,$A190)),ISNUMBER(SEARCH('💰 BÁO GIÁ'!$C$27,$B190)))),1,0)</f>
        <v/>
      </c>
      <c r="O190">
        <f>IF(N190&gt;N(N189),N190,"")</f>
        <v/>
      </c>
    </row>
    <row r="191">
      <c r="A191">
        <f>IF('🔩 PISTON'!A261="","",'🔩 PISTON'!A261)</f>
        <v/>
      </c>
      <c r="B191">
        <f>IF('🔩 PISTON'!A261="","","Piston "&amp;'🔩 PISTON'!U261)</f>
        <v/>
      </c>
      <c r="C191">
        <f>IF('🔩 PISTON'!A261="","","Piston")</f>
        <v/>
      </c>
      <c r="D191">
        <f>IF('🔩 PISTON'!A261="","",'🔩 PISTON'!L261)</f>
        <v/>
      </c>
      <c r="E191">
        <f>IF('🔩 PISTON'!A261="","",'🔩 PISTON'!M261)</f>
        <v/>
      </c>
      <c r="F191">
        <f>IF('🔩 PISTON'!A261="","",'🔩 PISTON'!N261)</f>
        <v/>
      </c>
      <c r="G191">
        <f>IF('🔩 PISTON'!A261="","",'🔩 PISTON'!O261)</f>
        <v/>
      </c>
      <c r="H191">
        <f>IF('🔩 PISTON'!A261="","",'🔩 PISTON'!P261)</f>
        <v/>
      </c>
      <c r="I191">
        <f>IF('🔩 PISTON'!A261="","",'🔩 PISTON'!Q261)</f>
        <v/>
      </c>
      <c r="J191">
        <f>IF('🔩 PISTON'!A261="","",'🔩 PISTON'!D261)</f>
        <v/>
      </c>
      <c r="L191">
        <f>N(L190)+IF(AND('🔎 TRA CỨU NHANH'!$C$2&lt;&gt;"",OR(ISNUMBER(SEARCH('🔎 TRA CỨU NHANH'!$C$2,$A191)),ISNUMBER(SEARCH('🔎 TRA CỨU NHANH'!$C$2,$B191)))),1,0)</f>
        <v/>
      </c>
      <c r="M191">
        <f>IF(L191&gt;N(L190),L191,"")</f>
        <v/>
      </c>
      <c r="N191">
        <f>N(N190)+IF(AND('💰 BÁO GIÁ'!$C$27&lt;&gt;"",OR(ISNUMBER(SEARCH('💰 BÁO GIÁ'!$C$27,$A191)),ISNUMBER(SEARCH('💰 BÁO GIÁ'!$C$27,$B191)))),1,0)</f>
        <v/>
      </c>
      <c r="O191">
        <f>IF(N191&gt;N(N190),N191,"")</f>
        <v/>
      </c>
    </row>
    <row r="192">
      <c r="A192">
        <f>IF('🔩 PISTON'!A262="","",'🔩 PISTON'!A262)</f>
        <v/>
      </c>
      <c r="B192">
        <f>IF('🔩 PISTON'!A262="","","Piston "&amp;'🔩 PISTON'!U262)</f>
        <v/>
      </c>
      <c r="C192">
        <f>IF('🔩 PISTON'!A262="","","Piston")</f>
        <v/>
      </c>
      <c r="D192">
        <f>IF('🔩 PISTON'!A262="","",'🔩 PISTON'!L262)</f>
        <v/>
      </c>
      <c r="E192" s="37">
        <f>IF('🔩 PISTON'!A262="","",'🔩 PISTON'!M262)</f>
        <v/>
      </c>
      <c r="F192" s="37">
        <f>IF('🔩 PISTON'!A262="","",'🔩 PISTON'!N262)</f>
        <v/>
      </c>
      <c r="G192" s="37">
        <f>IF('🔩 PISTON'!A262="","",'🔩 PISTON'!O262)</f>
        <v/>
      </c>
      <c r="H192" s="37">
        <f>IF('🔩 PISTON'!A262="","",'🔩 PISTON'!P262)</f>
        <v/>
      </c>
      <c r="I192" s="37">
        <f>IF('🔩 PISTON'!A262="","",'🔩 PISTON'!Q262)</f>
        <v/>
      </c>
      <c r="J192">
        <f>IF('🔩 PISTON'!A262="","",'🔩 PISTON'!D262)</f>
        <v/>
      </c>
      <c r="L192">
        <f>N(L191)+IF(AND('🔎 TRA CỨU NHANH'!$C$2&lt;&gt;"",OR(ISNUMBER(SEARCH('🔎 TRA CỨU NHANH'!$C$2,$A192)),ISNUMBER(SEARCH('🔎 TRA CỨU NHANH'!$C$2,$B192)))),1,0)</f>
        <v/>
      </c>
      <c r="M192">
        <f>IF(L192&gt;N(L191),L192,"")</f>
        <v/>
      </c>
      <c r="N192">
        <f>N(N191)+IF(AND('💰 BÁO GIÁ'!$C$27&lt;&gt;"",OR(ISNUMBER(SEARCH('💰 BÁO GIÁ'!$C$27,$A192)),ISNUMBER(SEARCH('💰 BÁO GIÁ'!$C$27,$B192)))),1,0)</f>
        <v/>
      </c>
      <c r="O192">
        <f>IF(N192&gt;N(N191),N192,"")</f>
        <v/>
      </c>
    </row>
    <row r="193">
      <c r="A193">
        <f>IF('🔩 PISTON'!A263="","",'🔩 PISTON'!A263)</f>
        <v/>
      </c>
      <c r="B193">
        <f>IF('🔩 PISTON'!A263="","","Piston "&amp;'🔩 PISTON'!U263)</f>
        <v/>
      </c>
      <c r="C193">
        <f>IF('🔩 PISTON'!A263="","","Piston")</f>
        <v/>
      </c>
      <c r="D193">
        <f>IF('🔩 PISTON'!A263="","",'🔩 PISTON'!L263)</f>
        <v/>
      </c>
      <c r="E193">
        <f>IF('🔩 PISTON'!A263="","",'🔩 PISTON'!M263)</f>
        <v/>
      </c>
      <c r="F193">
        <f>IF('🔩 PISTON'!A263="","",'🔩 PISTON'!N263)</f>
        <v/>
      </c>
      <c r="G193">
        <f>IF('🔩 PISTON'!A263="","",'🔩 PISTON'!O263)</f>
        <v/>
      </c>
      <c r="H193">
        <f>IF('🔩 PISTON'!A263="","",'🔩 PISTON'!P263)</f>
        <v/>
      </c>
      <c r="I193">
        <f>IF('🔩 PISTON'!A263="","",'🔩 PISTON'!Q263)</f>
        <v/>
      </c>
      <c r="J193">
        <f>IF('🔩 PISTON'!A263="","",'🔩 PISTON'!D263)</f>
        <v/>
      </c>
      <c r="L193">
        <f>N(L192)+IF(AND('🔎 TRA CỨU NHANH'!$C$2&lt;&gt;"",OR(ISNUMBER(SEARCH('🔎 TRA CỨU NHANH'!$C$2,$A193)),ISNUMBER(SEARCH('🔎 TRA CỨU NHANH'!$C$2,$B193)))),1,0)</f>
        <v/>
      </c>
      <c r="M193">
        <f>IF(L193&gt;N(L192),L193,"")</f>
        <v/>
      </c>
      <c r="N193">
        <f>N(N192)+IF(AND('💰 BÁO GIÁ'!$C$27&lt;&gt;"",OR(ISNUMBER(SEARCH('💰 BÁO GIÁ'!$C$27,$A193)),ISNUMBER(SEARCH('💰 BÁO GIÁ'!$C$27,$B193)))),1,0)</f>
        <v/>
      </c>
      <c r="O193">
        <f>IF(N193&gt;N(N192),N193,"")</f>
        <v/>
      </c>
    </row>
    <row r="194">
      <c r="A194">
        <f>IF('🔩 PISTON'!A264="","",'🔩 PISTON'!A264)</f>
        <v/>
      </c>
      <c r="B194">
        <f>IF('🔩 PISTON'!A264="","","Piston "&amp;'🔩 PISTON'!U264)</f>
        <v/>
      </c>
      <c r="C194">
        <f>IF('🔩 PISTON'!A264="","","Piston")</f>
        <v/>
      </c>
      <c r="D194">
        <f>IF('🔩 PISTON'!A264="","",'🔩 PISTON'!L264)</f>
        <v/>
      </c>
      <c r="E194" s="37">
        <f>IF('🔩 PISTON'!A264="","",'🔩 PISTON'!M264)</f>
        <v/>
      </c>
      <c r="F194" s="37">
        <f>IF('🔩 PISTON'!A264="","",'🔩 PISTON'!N264)</f>
        <v/>
      </c>
      <c r="G194" s="37">
        <f>IF('🔩 PISTON'!A264="","",'🔩 PISTON'!O264)</f>
        <v/>
      </c>
      <c r="H194" s="37">
        <f>IF('🔩 PISTON'!A264="","",'🔩 PISTON'!P264)</f>
        <v/>
      </c>
      <c r="I194" s="37">
        <f>IF('🔩 PISTON'!A264="","",'🔩 PISTON'!Q264)</f>
        <v/>
      </c>
      <c r="J194">
        <f>IF('🔩 PISTON'!A264="","",'🔩 PISTON'!D264)</f>
        <v/>
      </c>
      <c r="L194">
        <f>N(L193)+IF(AND('🔎 TRA CỨU NHANH'!$C$2&lt;&gt;"",OR(ISNUMBER(SEARCH('🔎 TRA CỨU NHANH'!$C$2,$A194)),ISNUMBER(SEARCH('🔎 TRA CỨU NHANH'!$C$2,$B194)))),1,0)</f>
        <v/>
      </c>
      <c r="M194">
        <f>IF(L194&gt;N(L193),L194,"")</f>
        <v/>
      </c>
      <c r="N194">
        <f>N(N193)+IF(AND('💰 BÁO GIÁ'!$C$27&lt;&gt;"",OR(ISNUMBER(SEARCH('💰 BÁO GIÁ'!$C$27,$A194)),ISNUMBER(SEARCH('💰 BÁO GIÁ'!$C$27,$B194)))),1,0)</f>
        <v/>
      </c>
      <c r="O194">
        <f>IF(N194&gt;N(N193),N194,"")</f>
        <v/>
      </c>
    </row>
    <row r="195">
      <c r="A195">
        <f>IF('🔩 PISTON'!A265="","",'🔩 PISTON'!A265)</f>
        <v/>
      </c>
      <c r="B195">
        <f>IF('🔩 PISTON'!A265="","","Piston "&amp;'🔩 PISTON'!U265)</f>
        <v/>
      </c>
      <c r="C195">
        <f>IF('🔩 PISTON'!A265="","","Piston")</f>
        <v/>
      </c>
      <c r="D195">
        <f>IF('🔩 PISTON'!A265="","",'🔩 PISTON'!L265)</f>
        <v/>
      </c>
      <c r="E195" s="37">
        <f>IF('🔩 PISTON'!A265="","",'🔩 PISTON'!M265)</f>
        <v/>
      </c>
      <c r="F195" s="37">
        <f>IF('🔩 PISTON'!A265="","",'🔩 PISTON'!N265)</f>
        <v/>
      </c>
      <c r="G195" s="37">
        <f>IF('🔩 PISTON'!A265="","",'🔩 PISTON'!O265)</f>
        <v/>
      </c>
      <c r="H195" s="37">
        <f>IF('🔩 PISTON'!A265="","",'🔩 PISTON'!P265)</f>
        <v/>
      </c>
      <c r="I195" s="37">
        <f>IF('🔩 PISTON'!A265="","",'🔩 PISTON'!Q265)</f>
        <v/>
      </c>
      <c r="J195">
        <f>IF('🔩 PISTON'!A265="","",'🔩 PISTON'!D265)</f>
        <v/>
      </c>
      <c r="L195">
        <f>N(L194)+IF(AND('🔎 TRA CỨU NHANH'!$C$2&lt;&gt;"",OR(ISNUMBER(SEARCH('🔎 TRA CỨU NHANH'!$C$2,$A195)),ISNUMBER(SEARCH('🔎 TRA CỨU NHANH'!$C$2,$B195)))),1,0)</f>
        <v/>
      </c>
      <c r="M195">
        <f>IF(L195&gt;N(L194),L195,"")</f>
        <v/>
      </c>
      <c r="N195">
        <f>N(N194)+IF(AND('💰 BÁO GIÁ'!$C$27&lt;&gt;"",OR(ISNUMBER(SEARCH('💰 BÁO GIÁ'!$C$27,$A195)),ISNUMBER(SEARCH('💰 BÁO GIÁ'!$C$27,$B195)))),1,0)</f>
        <v/>
      </c>
      <c r="O195">
        <f>IF(N195&gt;N(N194),N195,"")</f>
        <v/>
      </c>
    </row>
    <row r="196">
      <c r="A196">
        <f>IF('🔩 PISTON'!A266="","",'🔩 PISTON'!A266)</f>
        <v/>
      </c>
      <c r="B196">
        <f>IF('🔩 PISTON'!A266="","","Piston "&amp;'🔩 PISTON'!U266)</f>
        <v/>
      </c>
      <c r="C196">
        <f>IF('🔩 PISTON'!A266="","","Piston")</f>
        <v/>
      </c>
      <c r="D196">
        <f>IF('🔩 PISTON'!A266="","",'🔩 PISTON'!L266)</f>
        <v/>
      </c>
      <c r="E196" s="37">
        <f>IF('🔩 PISTON'!A266="","",'🔩 PISTON'!M266)</f>
        <v/>
      </c>
      <c r="F196" s="37">
        <f>IF('🔩 PISTON'!A266="","",'🔩 PISTON'!N266)</f>
        <v/>
      </c>
      <c r="G196" s="37">
        <f>IF('🔩 PISTON'!A266="","",'🔩 PISTON'!O266)</f>
        <v/>
      </c>
      <c r="H196" s="37">
        <f>IF('🔩 PISTON'!A266="","",'🔩 PISTON'!P266)</f>
        <v/>
      </c>
      <c r="I196" s="37">
        <f>IF('🔩 PISTON'!A266="","",'🔩 PISTON'!Q266)</f>
        <v/>
      </c>
      <c r="J196">
        <f>IF('🔩 PISTON'!A266="","",'🔩 PISTON'!D266)</f>
        <v/>
      </c>
      <c r="L196">
        <f>N(L195)+IF(AND('🔎 TRA CỨU NHANH'!$C$2&lt;&gt;"",OR(ISNUMBER(SEARCH('🔎 TRA CỨU NHANH'!$C$2,$A196)),ISNUMBER(SEARCH('🔎 TRA CỨU NHANH'!$C$2,$B196)))),1,0)</f>
        <v/>
      </c>
      <c r="M196">
        <f>IF(L196&gt;N(L195),L196,"")</f>
        <v/>
      </c>
      <c r="N196">
        <f>N(N195)+IF(AND('💰 BÁO GIÁ'!$C$27&lt;&gt;"",OR(ISNUMBER(SEARCH('💰 BÁO GIÁ'!$C$27,$A196)),ISNUMBER(SEARCH('💰 BÁO GIÁ'!$C$27,$B196)))),1,0)</f>
        <v/>
      </c>
      <c r="O196">
        <f>IF(N196&gt;N(N195),N196,"")</f>
        <v/>
      </c>
    </row>
    <row r="197">
      <c r="A197">
        <f>IF('🔩 PISTON'!A269="","",'🔩 PISTON'!A269)</f>
        <v/>
      </c>
      <c r="B197">
        <f>IF('🔩 PISTON'!A269="","","Piston "&amp;'🔩 PISTON'!U269)</f>
        <v/>
      </c>
      <c r="C197">
        <f>IF('🔩 PISTON'!A269="","","Piston")</f>
        <v/>
      </c>
      <c r="D197">
        <f>IF('🔩 PISTON'!A269="","",'🔩 PISTON'!L269)</f>
        <v/>
      </c>
      <c r="E197">
        <f>IF('🔩 PISTON'!A269="","",'🔩 PISTON'!M269)</f>
        <v/>
      </c>
      <c r="F197">
        <f>IF('🔩 PISTON'!A269="","",'🔩 PISTON'!N269)</f>
        <v/>
      </c>
      <c r="G197">
        <f>IF('🔩 PISTON'!A269="","",'🔩 PISTON'!O269)</f>
        <v/>
      </c>
      <c r="H197">
        <f>IF('🔩 PISTON'!A269="","",'🔩 PISTON'!P269)</f>
        <v/>
      </c>
      <c r="I197">
        <f>IF('🔩 PISTON'!A269="","",'🔩 PISTON'!Q269)</f>
        <v/>
      </c>
      <c r="J197">
        <f>IF('🔩 PISTON'!A269="","",'🔩 PISTON'!D269)</f>
        <v/>
      </c>
      <c r="L197">
        <f>N(L196)+IF(AND('🔎 TRA CỨU NHANH'!$C$2&lt;&gt;"",OR(ISNUMBER(SEARCH('🔎 TRA CỨU NHANH'!$C$2,$A197)),ISNUMBER(SEARCH('🔎 TRA CỨU NHANH'!$C$2,$B197)))),1,0)</f>
        <v/>
      </c>
      <c r="M197">
        <f>IF(L197&gt;N(L196),L197,"")</f>
        <v/>
      </c>
      <c r="N197">
        <f>N(N196)+IF(AND('💰 BÁO GIÁ'!$C$27&lt;&gt;"",OR(ISNUMBER(SEARCH('💰 BÁO GIÁ'!$C$27,$A197)),ISNUMBER(SEARCH('💰 BÁO GIÁ'!$C$27,$B197)))),1,0)</f>
        <v/>
      </c>
      <c r="O197">
        <f>IF(N197&gt;N(N196),N197,"")</f>
        <v/>
      </c>
    </row>
    <row r="198">
      <c r="A198">
        <f>IF('🔩 PISTON'!A270="","",'🔩 PISTON'!A270)</f>
        <v/>
      </c>
      <c r="B198">
        <f>IF('🔩 PISTON'!A270="","","Piston "&amp;'🔩 PISTON'!U270)</f>
        <v/>
      </c>
      <c r="C198">
        <f>IF('🔩 PISTON'!A270="","","Piston")</f>
        <v/>
      </c>
      <c r="D198">
        <f>IF('🔩 PISTON'!A270="","",'🔩 PISTON'!L270)</f>
        <v/>
      </c>
      <c r="E198">
        <f>IF('🔩 PISTON'!A270="","",'🔩 PISTON'!M270)</f>
        <v/>
      </c>
      <c r="F198">
        <f>IF('🔩 PISTON'!A270="","",'🔩 PISTON'!N270)</f>
        <v/>
      </c>
      <c r="G198">
        <f>IF('🔩 PISTON'!A270="","",'🔩 PISTON'!O270)</f>
        <v/>
      </c>
      <c r="H198">
        <f>IF('🔩 PISTON'!A270="","",'🔩 PISTON'!P270)</f>
        <v/>
      </c>
      <c r="I198">
        <f>IF('🔩 PISTON'!A270="","",'🔩 PISTON'!Q270)</f>
        <v/>
      </c>
      <c r="J198">
        <f>IF('🔩 PISTON'!A270="","",'🔩 PISTON'!D270)</f>
        <v/>
      </c>
      <c r="L198">
        <f>N(L197)+IF(AND('🔎 TRA CỨU NHANH'!$C$2&lt;&gt;"",OR(ISNUMBER(SEARCH('🔎 TRA CỨU NHANH'!$C$2,$A198)),ISNUMBER(SEARCH('🔎 TRA CỨU NHANH'!$C$2,$B198)))),1,0)</f>
        <v/>
      </c>
      <c r="M198">
        <f>IF(L198&gt;N(L197),L198,"")</f>
        <v/>
      </c>
      <c r="N198">
        <f>N(N197)+IF(AND('💰 BÁO GIÁ'!$C$27&lt;&gt;"",OR(ISNUMBER(SEARCH('💰 BÁO GIÁ'!$C$27,$A198)),ISNUMBER(SEARCH('💰 BÁO GIÁ'!$C$27,$B198)))),1,0)</f>
        <v/>
      </c>
      <c r="O198">
        <f>IF(N198&gt;N(N197),N198,"")</f>
        <v/>
      </c>
    </row>
    <row r="199">
      <c r="A199">
        <f>IF('🔩 PISTON'!#REF!="","",'🔩 PISTON'!#REF!)</f>
        <v/>
      </c>
      <c r="B199">
        <f>IF('🔩 PISTON'!#REF!="","","Piston "&amp;'🔩 PISTON'!#REF!)</f>
        <v/>
      </c>
      <c r="C199">
        <f>IF('🔩 PISTON'!#REF!="","","Piston")</f>
        <v/>
      </c>
      <c r="D199">
        <f>IF('🔩 PISTON'!#REF!="","",'🔩 PISTON'!#REF!)</f>
        <v/>
      </c>
      <c r="E199">
        <f>IF('🔩 PISTON'!#REF!="","",'🔩 PISTON'!#REF!)</f>
        <v/>
      </c>
      <c r="F199">
        <f>IF('🔩 PISTON'!#REF!="","",'🔩 PISTON'!#REF!)</f>
        <v/>
      </c>
      <c r="G199">
        <f>IF('🔩 PISTON'!#REF!="","",'🔩 PISTON'!#REF!)</f>
        <v/>
      </c>
      <c r="H199">
        <f>IF('🔩 PISTON'!#REF!="","",'🔩 PISTON'!#REF!)</f>
        <v/>
      </c>
      <c r="I199">
        <f>IF('🔩 PISTON'!#REF!="","",'🔩 PISTON'!#REF!)</f>
        <v/>
      </c>
      <c r="J199">
        <f>IF('🔩 PISTON'!#REF!="","",'🔩 PISTON'!#REF!)</f>
        <v/>
      </c>
      <c r="L199">
        <f>N(L198)+IF(AND('🔎 TRA CỨU NHANH'!$C$2&lt;&gt;"",OR(ISNUMBER(SEARCH('🔎 TRA CỨU NHANH'!$C$2,$A199)),ISNUMBER(SEARCH('🔎 TRA CỨU NHANH'!$C$2,$B199)))),1,0)</f>
        <v/>
      </c>
      <c r="M199">
        <f>IF(L199&gt;N(L198),L199,"")</f>
        <v/>
      </c>
      <c r="N199">
        <f>N(N198)+IF(AND('💰 BÁO GIÁ'!$C$27&lt;&gt;"",OR(ISNUMBER(SEARCH('💰 BÁO GIÁ'!$C$27,$A199)),ISNUMBER(SEARCH('💰 BÁO GIÁ'!$C$27,$B199)))),1,0)</f>
        <v/>
      </c>
      <c r="O199">
        <f>IF(N199&gt;N(N198),N199,"")</f>
        <v/>
      </c>
    </row>
    <row r="200">
      <c r="A200">
        <f>IF('🔩 PISTON'!#REF!="","",'🔩 PISTON'!#REF!)</f>
        <v/>
      </c>
      <c r="B200">
        <f>IF('🔩 PISTON'!#REF!="","","Piston "&amp;'🔩 PISTON'!#REF!)</f>
        <v/>
      </c>
      <c r="C200">
        <f>IF('🔩 PISTON'!#REF!="","","Piston")</f>
        <v/>
      </c>
      <c r="D200">
        <f>IF('🔩 PISTON'!#REF!="","",'🔩 PISTON'!#REF!)</f>
        <v/>
      </c>
      <c r="E200">
        <f>IF('🔩 PISTON'!#REF!="","",'🔩 PISTON'!#REF!)</f>
        <v/>
      </c>
      <c r="F200">
        <f>IF('🔩 PISTON'!#REF!="","",'🔩 PISTON'!#REF!)</f>
        <v/>
      </c>
      <c r="G200">
        <f>IF('🔩 PISTON'!#REF!="","",'🔩 PISTON'!#REF!)</f>
        <v/>
      </c>
      <c r="H200">
        <f>IF('🔩 PISTON'!#REF!="","",'🔩 PISTON'!#REF!)</f>
        <v/>
      </c>
      <c r="I200">
        <f>IF('🔩 PISTON'!#REF!="","",'🔩 PISTON'!#REF!)</f>
        <v/>
      </c>
      <c r="J200">
        <f>IF('🔩 PISTON'!#REF!="","",'🔩 PISTON'!#REF!)</f>
        <v/>
      </c>
      <c r="L200">
        <f>N(L199)+IF(AND('🔎 TRA CỨU NHANH'!$C$2&lt;&gt;"",OR(ISNUMBER(SEARCH('🔎 TRA CỨU NHANH'!$C$2,$A200)),ISNUMBER(SEARCH('🔎 TRA CỨU NHANH'!$C$2,$B200)))),1,0)</f>
        <v/>
      </c>
      <c r="M200">
        <f>IF(L200&gt;N(L199),L200,"")</f>
        <v/>
      </c>
      <c r="N200">
        <f>N(N199)+IF(AND('💰 BÁO GIÁ'!$C$27&lt;&gt;"",OR(ISNUMBER(SEARCH('💰 BÁO GIÁ'!$C$27,$A200)),ISNUMBER(SEARCH('💰 BÁO GIÁ'!$C$27,$B200)))),1,0)</f>
        <v/>
      </c>
      <c r="O200">
        <f>IF(N200&gt;N(N199),N200,"")</f>
        <v/>
      </c>
    </row>
    <row r="201">
      <c r="A201">
        <f>IF('🔩 PISTON'!A271="","",'🔩 PISTON'!A271)</f>
        <v/>
      </c>
      <c r="B201">
        <f>IF('🔩 PISTON'!A271="","","Piston "&amp;'🔩 PISTON'!U271)</f>
        <v/>
      </c>
      <c r="C201">
        <f>IF('🔩 PISTON'!A271="","","Piston")</f>
        <v/>
      </c>
      <c r="D201">
        <f>IF('🔩 PISTON'!A271="","",'🔩 PISTON'!L271)</f>
        <v/>
      </c>
      <c r="E201">
        <f>IF('🔩 PISTON'!A271="","",'🔩 PISTON'!M271)</f>
        <v/>
      </c>
      <c r="F201">
        <f>IF('🔩 PISTON'!A271="","",'🔩 PISTON'!N271)</f>
        <v/>
      </c>
      <c r="G201">
        <f>IF('🔩 PISTON'!A271="","",'🔩 PISTON'!O271)</f>
        <v/>
      </c>
      <c r="H201">
        <f>IF('🔩 PISTON'!A271="","",'🔩 PISTON'!P271)</f>
        <v/>
      </c>
      <c r="I201">
        <f>IF('🔩 PISTON'!A271="","",'🔩 PISTON'!Q271)</f>
        <v/>
      </c>
      <c r="J201">
        <f>IF('🔩 PISTON'!A271="","",'🔩 PISTON'!D271)</f>
        <v/>
      </c>
      <c r="L201">
        <f>N(L200)+IF(AND('🔎 TRA CỨU NHANH'!$C$2&lt;&gt;"",OR(ISNUMBER(SEARCH('🔎 TRA CỨU NHANH'!$C$2,$A201)),ISNUMBER(SEARCH('🔎 TRA CỨU NHANH'!$C$2,$B201)))),1,0)</f>
        <v/>
      </c>
      <c r="M201">
        <f>IF(L201&gt;N(L200),L201,"")</f>
        <v/>
      </c>
      <c r="N201">
        <f>N(N200)+IF(AND('💰 BÁO GIÁ'!$C$27&lt;&gt;"",OR(ISNUMBER(SEARCH('💰 BÁO GIÁ'!$C$27,$A201)),ISNUMBER(SEARCH('💰 BÁO GIÁ'!$C$27,$B201)))),1,0)</f>
        <v/>
      </c>
      <c r="O201">
        <f>IF(N201&gt;N(N200),N201,"")</f>
        <v/>
      </c>
    </row>
    <row r="202">
      <c r="A202">
        <f>IF('🔩 PISTON'!A272="","",'🔩 PISTON'!A272)</f>
        <v/>
      </c>
      <c r="B202">
        <f>IF('🔩 PISTON'!A272="","","Piston "&amp;'🔩 PISTON'!U272)</f>
        <v/>
      </c>
      <c r="C202">
        <f>IF('🔩 PISTON'!A272="","","Piston")</f>
        <v/>
      </c>
      <c r="D202">
        <f>IF('🔩 PISTON'!A272="","",'🔩 PISTON'!L272)</f>
        <v/>
      </c>
      <c r="E202">
        <f>IF('🔩 PISTON'!A272="","",'🔩 PISTON'!M272)</f>
        <v/>
      </c>
      <c r="F202">
        <f>IF('🔩 PISTON'!A272="","",'🔩 PISTON'!N272)</f>
        <v/>
      </c>
      <c r="G202">
        <f>IF('🔩 PISTON'!A272="","",'🔩 PISTON'!O272)</f>
        <v/>
      </c>
      <c r="H202">
        <f>IF('🔩 PISTON'!A272="","",'🔩 PISTON'!P272)</f>
        <v/>
      </c>
      <c r="I202">
        <f>IF('🔩 PISTON'!A272="","",'🔩 PISTON'!Q272)</f>
        <v/>
      </c>
      <c r="J202">
        <f>IF('🔩 PISTON'!A272="","",'🔩 PISTON'!D272)</f>
        <v/>
      </c>
      <c r="L202">
        <f>N(L201)+IF(AND('🔎 TRA CỨU NHANH'!$C$2&lt;&gt;"",OR(ISNUMBER(SEARCH('🔎 TRA CỨU NHANH'!$C$2,$A202)),ISNUMBER(SEARCH('🔎 TRA CỨU NHANH'!$C$2,$B202)))),1,0)</f>
        <v/>
      </c>
      <c r="M202">
        <f>IF(L202&gt;N(L201),L202,"")</f>
        <v/>
      </c>
      <c r="N202">
        <f>N(N201)+IF(AND('💰 BÁO GIÁ'!$C$27&lt;&gt;"",OR(ISNUMBER(SEARCH('💰 BÁO GIÁ'!$C$27,$A202)),ISNUMBER(SEARCH('💰 BÁO GIÁ'!$C$27,$B202)))),1,0)</f>
        <v/>
      </c>
      <c r="O202">
        <f>IF(N202&gt;N(N201),N202,"")</f>
        <v/>
      </c>
    </row>
    <row r="203">
      <c r="A203">
        <f>IF('🔩 PISTON'!A273="","",'🔩 PISTON'!A273)</f>
        <v/>
      </c>
      <c r="B203">
        <f>IF('🔩 PISTON'!A273="","","Piston "&amp;'🔩 PISTON'!U273)</f>
        <v/>
      </c>
      <c r="C203">
        <f>IF('🔩 PISTON'!A273="","","Piston")</f>
        <v/>
      </c>
      <c r="D203">
        <f>IF('🔩 PISTON'!A273="","",'🔩 PISTON'!L273)</f>
        <v/>
      </c>
      <c r="E203">
        <f>IF('🔩 PISTON'!A273="","",'🔩 PISTON'!M273)</f>
        <v/>
      </c>
      <c r="F203">
        <f>IF('🔩 PISTON'!A273="","",'🔩 PISTON'!N273)</f>
        <v/>
      </c>
      <c r="G203">
        <f>IF('🔩 PISTON'!A273="","",'🔩 PISTON'!O273)</f>
        <v/>
      </c>
      <c r="H203">
        <f>IF('🔩 PISTON'!A273="","",'🔩 PISTON'!P273)</f>
        <v/>
      </c>
      <c r="I203">
        <f>IF('🔩 PISTON'!A273="","",'🔩 PISTON'!Q273)</f>
        <v/>
      </c>
      <c r="J203">
        <f>IF('🔩 PISTON'!A273="","",'🔩 PISTON'!D273)</f>
        <v/>
      </c>
      <c r="L203">
        <f>N(L202)+IF(AND('🔎 TRA CỨU NHANH'!$C$2&lt;&gt;"",OR(ISNUMBER(SEARCH('🔎 TRA CỨU NHANH'!$C$2,$A203)),ISNUMBER(SEARCH('🔎 TRA CỨU NHANH'!$C$2,$B203)))),1,0)</f>
        <v/>
      </c>
      <c r="M203">
        <f>IF(L203&gt;N(L202),L203,"")</f>
        <v/>
      </c>
      <c r="N203">
        <f>N(N202)+IF(AND('💰 BÁO GIÁ'!$C$27&lt;&gt;"",OR(ISNUMBER(SEARCH('💰 BÁO GIÁ'!$C$27,$A203)),ISNUMBER(SEARCH('💰 BÁO GIÁ'!$C$27,$B203)))),1,0)</f>
        <v/>
      </c>
      <c r="O203">
        <f>IF(N203&gt;N(N202),N203,"")</f>
        <v/>
      </c>
    </row>
    <row r="204">
      <c r="A204">
        <f>IF('🔩 PISTON'!A274="","",'🔩 PISTON'!A274)</f>
        <v/>
      </c>
      <c r="B204">
        <f>IF('🔩 PISTON'!A274="","","Piston "&amp;'🔩 PISTON'!U274)</f>
        <v/>
      </c>
      <c r="C204">
        <f>IF('🔩 PISTON'!A274="","","Piston")</f>
        <v/>
      </c>
      <c r="D204">
        <f>IF('🔩 PISTON'!A274="","",'🔩 PISTON'!L274)</f>
        <v/>
      </c>
      <c r="E204">
        <f>IF('🔩 PISTON'!A274="","",'🔩 PISTON'!M274)</f>
        <v/>
      </c>
      <c r="F204">
        <f>IF('🔩 PISTON'!A274="","",'🔩 PISTON'!N274)</f>
        <v/>
      </c>
      <c r="G204">
        <f>IF('🔩 PISTON'!A274="","",'🔩 PISTON'!O274)</f>
        <v/>
      </c>
      <c r="H204">
        <f>IF('🔩 PISTON'!A274="","",'🔩 PISTON'!P274)</f>
        <v/>
      </c>
      <c r="I204">
        <f>IF('🔩 PISTON'!A274="","",'🔩 PISTON'!Q274)</f>
        <v/>
      </c>
      <c r="J204">
        <f>IF('🔩 PISTON'!A274="","",'🔩 PISTON'!D274)</f>
        <v/>
      </c>
      <c r="L204">
        <f>N(L203)+IF(AND('🔎 TRA CỨU NHANH'!$C$2&lt;&gt;"",OR(ISNUMBER(SEARCH('🔎 TRA CỨU NHANH'!$C$2,$A204)),ISNUMBER(SEARCH('🔎 TRA CỨU NHANH'!$C$2,$B204)))),1,0)</f>
        <v/>
      </c>
      <c r="M204">
        <f>IF(L204&gt;N(L203),L204,"")</f>
        <v/>
      </c>
      <c r="N204">
        <f>N(N203)+IF(AND('💰 BÁO GIÁ'!$C$27&lt;&gt;"",OR(ISNUMBER(SEARCH('💰 BÁO GIÁ'!$C$27,$A204)),ISNUMBER(SEARCH('💰 BÁO GIÁ'!$C$27,$B204)))),1,0)</f>
        <v/>
      </c>
      <c r="O204">
        <f>IF(N204&gt;N(N203),N204,"")</f>
        <v/>
      </c>
    </row>
    <row r="205">
      <c r="A205">
        <f>IF('🔩 PISTON'!A275="","",'🔩 PISTON'!A275)</f>
        <v/>
      </c>
      <c r="B205">
        <f>IF('🔩 PISTON'!A275="","","Piston "&amp;'🔩 PISTON'!U275)</f>
        <v/>
      </c>
      <c r="C205">
        <f>IF('🔩 PISTON'!A275="","","Piston")</f>
        <v/>
      </c>
      <c r="D205">
        <f>IF('🔩 PISTON'!A275="","",'🔩 PISTON'!L275)</f>
        <v/>
      </c>
      <c r="E205" s="37">
        <f>IF('🔩 PISTON'!A275="","",'🔩 PISTON'!M275)</f>
        <v/>
      </c>
      <c r="F205" s="37">
        <f>IF('🔩 PISTON'!A275="","",'🔩 PISTON'!N275)</f>
        <v/>
      </c>
      <c r="G205" s="37">
        <f>IF('🔩 PISTON'!A275="","",'🔩 PISTON'!O275)</f>
        <v/>
      </c>
      <c r="H205" s="37">
        <f>IF('🔩 PISTON'!A275="","",'🔩 PISTON'!P275)</f>
        <v/>
      </c>
      <c r="I205" s="37">
        <f>IF('🔩 PISTON'!A275="","",'🔩 PISTON'!Q275)</f>
        <v/>
      </c>
      <c r="J205">
        <f>IF('🔩 PISTON'!A275="","",'🔩 PISTON'!D275)</f>
        <v/>
      </c>
      <c r="L205">
        <f>N(L204)+IF(AND('🔎 TRA CỨU NHANH'!$C$2&lt;&gt;"",OR(ISNUMBER(SEARCH('🔎 TRA CỨU NHANH'!$C$2,$A205)),ISNUMBER(SEARCH('🔎 TRA CỨU NHANH'!$C$2,$B205)))),1,0)</f>
        <v/>
      </c>
      <c r="M205">
        <f>IF(L205&gt;N(L204),L205,"")</f>
        <v/>
      </c>
      <c r="N205">
        <f>N(N204)+IF(AND('💰 BÁO GIÁ'!$C$27&lt;&gt;"",OR(ISNUMBER(SEARCH('💰 BÁO GIÁ'!$C$27,$A205)),ISNUMBER(SEARCH('💰 BÁO GIÁ'!$C$27,$B205)))),1,0)</f>
        <v/>
      </c>
      <c r="O205">
        <f>IF(N205&gt;N(N204),N205,"")</f>
        <v/>
      </c>
    </row>
    <row r="206">
      <c r="A206">
        <f>IF('🔩 PISTON'!A276="","",'🔩 PISTON'!A276)</f>
        <v/>
      </c>
      <c r="B206">
        <f>IF('🔩 PISTON'!A276="","","Piston "&amp;'🔩 PISTON'!U276)</f>
        <v/>
      </c>
      <c r="C206">
        <f>IF('🔩 PISTON'!A276="","","Piston")</f>
        <v/>
      </c>
      <c r="D206">
        <f>IF('🔩 PISTON'!A276="","",'🔩 PISTON'!L276)</f>
        <v/>
      </c>
      <c r="E206">
        <f>IF('🔩 PISTON'!A276="","",'🔩 PISTON'!M276)</f>
        <v/>
      </c>
      <c r="F206">
        <f>IF('🔩 PISTON'!A276="","",'🔩 PISTON'!N276)</f>
        <v/>
      </c>
      <c r="G206">
        <f>IF('🔩 PISTON'!A276="","",'🔩 PISTON'!O276)</f>
        <v/>
      </c>
      <c r="H206">
        <f>IF('🔩 PISTON'!A276="","",'🔩 PISTON'!P276)</f>
        <v/>
      </c>
      <c r="I206">
        <f>IF('🔩 PISTON'!A276="","",'🔩 PISTON'!Q276)</f>
        <v/>
      </c>
      <c r="J206">
        <f>IF('🔩 PISTON'!A276="","",'🔩 PISTON'!D276)</f>
        <v/>
      </c>
      <c r="L206">
        <f>N(L205)+IF(AND('🔎 TRA CỨU NHANH'!$C$2&lt;&gt;"",OR(ISNUMBER(SEARCH('🔎 TRA CỨU NHANH'!$C$2,$A206)),ISNUMBER(SEARCH('🔎 TRA CỨU NHANH'!$C$2,$B206)))),1,0)</f>
        <v/>
      </c>
      <c r="M206">
        <f>IF(L206&gt;N(L205),L206,"")</f>
        <v/>
      </c>
      <c r="N206">
        <f>N(N205)+IF(AND('💰 BÁO GIÁ'!$C$27&lt;&gt;"",OR(ISNUMBER(SEARCH('💰 BÁO GIÁ'!$C$27,$A206)),ISNUMBER(SEARCH('💰 BÁO GIÁ'!$C$27,$B206)))),1,0)</f>
        <v/>
      </c>
      <c r="O206">
        <f>IF(N206&gt;N(N205),N206,"")</f>
        <v/>
      </c>
    </row>
    <row r="207">
      <c r="A207">
        <f>IF('🔩 PISTON'!A277="","",'🔩 PISTON'!A277)</f>
        <v/>
      </c>
      <c r="B207">
        <f>IF('🔩 PISTON'!A277="","","Piston "&amp;'🔩 PISTON'!U277)</f>
        <v/>
      </c>
      <c r="C207">
        <f>IF('🔩 PISTON'!A277="","","Piston")</f>
        <v/>
      </c>
      <c r="D207">
        <f>IF('🔩 PISTON'!A277="","",'🔩 PISTON'!L277)</f>
        <v/>
      </c>
      <c r="E207" s="37">
        <f>IF('🔩 PISTON'!A277="","",'🔩 PISTON'!M277)</f>
        <v/>
      </c>
      <c r="F207" s="37">
        <f>IF('🔩 PISTON'!A277="","",'🔩 PISTON'!N277)</f>
        <v/>
      </c>
      <c r="G207" s="37">
        <f>IF('🔩 PISTON'!A277="","",'🔩 PISTON'!O277)</f>
        <v/>
      </c>
      <c r="H207" s="37">
        <f>IF('🔩 PISTON'!A277="","",'🔩 PISTON'!P277)</f>
        <v/>
      </c>
      <c r="I207" s="37">
        <f>IF('🔩 PISTON'!A277="","",'🔩 PISTON'!Q277)</f>
        <v/>
      </c>
      <c r="J207">
        <f>IF('🔩 PISTON'!A277="","",'🔩 PISTON'!D277)</f>
        <v/>
      </c>
      <c r="L207">
        <f>N(L206)+IF(AND('🔎 TRA CỨU NHANH'!$C$2&lt;&gt;"",OR(ISNUMBER(SEARCH('🔎 TRA CỨU NHANH'!$C$2,$A207)),ISNUMBER(SEARCH('🔎 TRA CỨU NHANH'!$C$2,$B207)))),1,0)</f>
        <v/>
      </c>
      <c r="M207">
        <f>IF(L207&gt;N(L206),L207,"")</f>
        <v/>
      </c>
      <c r="N207">
        <f>N(N206)+IF(AND('💰 BÁO GIÁ'!$C$27&lt;&gt;"",OR(ISNUMBER(SEARCH('💰 BÁO GIÁ'!$C$27,$A207)),ISNUMBER(SEARCH('💰 BÁO GIÁ'!$C$27,$B207)))),1,0)</f>
        <v/>
      </c>
      <c r="O207">
        <f>IF(N207&gt;N(N206),N207,"")</f>
        <v/>
      </c>
    </row>
    <row r="208">
      <c r="A208">
        <f>IF('🔩 PISTON'!A279="","",'🔩 PISTON'!A279)</f>
        <v/>
      </c>
      <c r="B208">
        <f>IF('🔩 PISTON'!A279="","","Piston "&amp;'🔩 PISTON'!U279)</f>
        <v/>
      </c>
      <c r="C208">
        <f>IF('🔩 PISTON'!A279="","","Piston")</f>
        <v/>
      </c>
      <c r="D208">
        <f>IF('🔩 PISTON'!A279="","",'🔩 PISTON'!L279)</f>
        <v/>
      </c>
      <c r="E208">
        <f>IF('🔩 PISTON'!A279="","",'🔩 PISTON'!M279)</f>
        <v/>
      </c>
      <c r="F208">
        <f>IF('🔩 PISTON'!A279="","",'🔩 PISTON'!N279)</f>
        <v/>
      </c>
      <c r="G208">
        <f>IF('🔩 PISTON'!A279="","",'🔩 PISTON'!O279)</f>
        <v/>
      </c>
      <c r="H208">
        <f>IF('🔩 PISTON'!A279="","",'🔩 PISTON'!P279)</f>
        <v/>
      </c>
      <c r="I208">
        <f>IF('🔩 PISTON'!A279="","",'🔩 PISTON'!Q279)</f>
        <v/>
      </c>
      <c r="J208">
        <f>IF('🔩 PISTON'!A279="","",'🔩 PISTON'!D279)</f>
        <v/>
      </c>
      <c r="L208">
        <f>N(L207)+IF(AND('🔎 TRA CỨU NHANH'!$C$2&lt;&gt;"",OR(ISNUMBER(SEARCH('🔎 TRA CỨU NHANH'!$C$2,$A208)),ISNUMBER(SEARCH('🔎 TRA CỨU NHANH'!$C$2,$B208)))),1,0)</f>
        <v/>
      </c>
      <c r="M208">
        <f>IF(L208&gt;N(L207),L208,"")</f>
        <v/>
      </c>
      <c r="N208">
        <f>N(N207)+IF(AND('💰 BÁO GIÁ'!$C$27&lt;&gt;"",OR(ISNUMBER(SEARCH('💰 BÁO GIÁ'!$C$27,$A208)),ISNUMBER(SEARCH('💰 BÁO GIÁ'!$C$27,$B208)))),1,0)</f>
        <v/>
      </c>
      <c r="O208">
        <f>IF(N208&gt;N(N207),N208,"")</f>
        <v/>
      </c>
    </row>
    <row r="209">
      <c r="A209">
        <f>IF('🔩 PISTON'!A280="","",'🔩 PISTON'!A280)</f>
        <v/>
      </c>
      <c r="B209">
        <f>IF('🔩 PISTON'!A280="","","Piston "&amp;'🔩 PISTON'!U280)</f>
        <v/>
      </c>
      <c r="C209">
        <f>IF('🔩 PISTON'!A280="","","Piston")</f>
        <v/>
      </c>
      <c r="D209">
        <f>IF('🔩 PISTON'!A280="","",'🔩 PISTON'!L280)</f>
        <v/>
      </c>
      <c r="E209" s="37">
        <f>IF('🔩 PISTON'!A280="","",'🔩 PISTON'!M280)</f>
        <v/>
      </c>
      <c r="F209" s="37">
        <f>IF('🔩 PISTON'!A280="","",'🔩 PISTON'!N280)</f>
        <v/>
      </c>
      <c r="G209" s="37">
        <f>IF('🔩 PISTON'!A280="","",'🔩 PISTON'!O280)</f>
        <v/>
      </c>
      <c r="H209" s="37">
        <f>IF('🔩 PISTON'!A280="","",'🔩 PISTON'!P280)</f>
        <v/>
      </c>
      <c r="I209" s="37">
        <f>IF('🔩 PISTON'!A280="","",'🔩 PISTON'!Q280)</f>
        <v/>
      </c>
      <c r="J209">
        <f>IF('🔩 PISTON'!A280="","",'🔩 PISTON'!D280)</f>
        <v/>
      </c>
      <c r="L209">
        <f>N(L208)+IF(AND('🔎 TRA CỨU NHANH'!$C$2&lt;&gt;"",OR(ISNUMBER(SEARCH('🔎 TRA CỨU NHANH'!$C$2,$A209)),ISNUMBER(SEARCH('🔎 TRA CỨU NHANH'!$C$2,$B209)))),1,0)</f>
        <v/>
      </c>
      <c r="M209">
        <f>IF(L209&gt;N(L208),L209,"")</f>
        <v/>
      </c>
      <c r="N209">
        <f>N(N208)+IF(AND('💰 BÁO GIÁ'!$C$27&lt;&gt;"",OR(ISNUMBER(SEARCH('💰 BÁO GIÁ'!$C$27,$A209)),ISNUMBER(SEARCH('💰 BÁO GIÁ'!$C$27,$B209)))),1,0)</f>
        <v/>
      </c>
      <c r="O209">
        <f>IF(N209&gt;N(N208),N209,"")</f>
        <v/>
      </c>
    </row>
    <row r="210">
      <c r="A210">
        <f>IF('🔩 PISTON'!A281="","",'🔩 PISTON'!A281)</f>
        <v/>
      </c>
      <c r="B210">
        <f>IF('🔩 PISTON'!A281="","","Piston "&amp;'🔩 PISTON'!U281)</f>
        <v/>
      </c>
      <c r="C210">
        <f>IF('🔩 PISTON'!A281="","","Piston")</f>
        <v/>
      </c>
      <c r="D210">
        <f>IF('🔩 PISTON'!A281="","",'🔩 PISTON'!L281)</f>
        <v/>
      </c>
      <c r="E210" s="37">
        <f>IF('🔩 PISTON'!A281="","",'🔩 PISTON'!M281)</f>
        <v/>
      </c>
      <c r="F210" s="37">
        <f>IF('🔩 PISTON'!A281="","",'🔩 PISTON'!N281)</f>
        <v/>
      </c>
      <c r="G210" s="37">
        <f>IF('🔩 PISTON'!A281="","",'🔩 PISTON'!O281)</f>
        <v/>
      </c>
      <c r="H210" s="37">
        <f>IF('🔩 PISTON'!A281="","",'🔩 PISTON'!P281)</f>
        <v/>
      </c>
      <c r="I210" s="37">
        <f>IF('🔩 PISTON'!A281="","",'🔩 PISTON'!Q281)</f>
        <v/>
      </c>
      <c r="J210">
        <f>IF('🔩 PISTON'!A281="","",'🔩 PISTON'!D281)</f>
        <v/>
      </c>
      <c r="L210">
        <f>N(L209)+IF(AND('🔎 TRA CỨU NHANH'!$C$2&lt;&gt;"",OR(ISNUMBER(SEARCH('🔎 TRA CỨU NHANH'!$C$2,$A210)),ISNUMBER(SEARCH('🔎 TRA CỨU NHANH'!$C$2,$B210)))),1,0)</f>
        <v/>
      </c>
      <c r="M210">
        <f>IF(L210&gt;N(L209),L210,"")</f>
        <v/>
      </c>
      <c r="N210">
        <f>N(N209)+IF(AND('💰 BÁO GIÁ'!$C$27&lt;&gt;"",OR(ISNUMBER(SEARCH('💰 BÁO GIÁ'!$C$27,$A210)),ISNUMBER(SEARCH('💰 BÁO GIÁ'!$C$27,$B210)))),1,0)</f>
        <v/>
      </c>
      <c r="O210">
        <f>IF(N210&gt;N(N209),N210,"")</f>
        <v/>
      </c>
    </row>
    <row r="211">
      <c r="A211">
        <f>IF('🔩 PISTON'!A282="","",'🔩 PISTON'!A282)</f>
        <v/>
      </c>
      <c r="B211">
        <f>IF('🔩 PISTON'!A282="","","Piston "&amp;'🔩 PISTON'!U282)</f>
        <v/>
      </c>
      <c r="C211">
        <f>IF('🔩 PISTON'!A282="","","Piston")</f>
        <v/>
      </c>
      <c r="D211">
        <f>IF('🔩 PISTON'!A282="","",'🔩 PISTON'!L282)</f>
        <v/>
      </c>
      <c r="E211" s="37">
        <f>IF('🔩 PISTON'!A282="","",'🔩 PISTON'!M282)</f>
        <v/>
      </c>
      <c r="F211" s="37">
        <f>IF('🔩 PISTON'!A282="","",'🔩 PISTON'!N282)</f>
        <v/>
      </c>
      <c r="G211" s="37">
        <f>IF('🔩 PISTON'!A282="","",'🔩 PISTON'!O282)</f>
        <v/>
      </c>
      <c r="H211" s="37">
        <f>IF('🔩 PISTON'!A282="","",'🔩 PISTON'!P282)</f>
        <v/>
      </c>
      <c r="I211" s="37">
        <f>IF('🔩 PISTON'!A282="","",'🔩 PISTON'!Q282)</f>
        <v/>
      </c>
      <c r="J211">
        <f>IF('🔩 PISTON'!A282="","",'🔩 PISTON'!D282)</f>
        <v/>
      </c>
      <c r="L211">
        <f>N(L210)+IF(AND('🔎 TRA CỨU NHANH'!$C$2&lt;&gt;"",OR(ISNUMBER(SEARCH('🔎 TRA CỨU NHANH'!$C$2,$A211)),ISNUMBER(SEARCH('🔎 TRA CỨU NHANH'!$C$2,$B211)))),1,0)</f>
        <v/>
      </c>
      <c r="M211">
        <f>IF(L211&gt;N(L210),L211,"")</f>
        <v/>
      </c>
      <c r="N211">
        <f>N(N210)+IF(AND('💰 BÁO GIÁ'!$C$27&lt;&gt;"",OR(ISNUMBER(SEARCH('💰 BÁO GIÁ'!$C$27,$A211)),ISNUMBER(SEARCH('💰 BÁO GIÁ'!$C$27,$B211)))),1,0)</f>
        <v/>
      </c>
      <c r="O211">
        <f>IF(N211&gt;N(N210),N211,"")</f>
        <v/>
      </c>
    </row>
    <row r="212">
      <c r="A212">
        <f>IF('🔩 PISTON'!A283="","",'🔩 PISTON'!A283)</f>
        <v/>
      </c>
      <c r="B212">
        <f>IF('🔩 PISTON'!A283="","","Piston "&amp;'🔩 PISTON'!U283)</f>
        <v/>
      </c>
      <c r="C212">
        <f>IF('🔩 PISTON'!A283="","","Piston")</f>
        <v/>
      </c>
      <c r="D212">
        <f>IF('🔩 PISTON'!A283="","",'🔩 PISTON'!L283)</f>
        <v/>
      </c>
      <c r="E212" s="37">
        <f>IF('🔩 PISTON'!A283="","",'🔩 PISTON'!M283)</f>
        <v/>
      </c>
      <c r="F212" s="37">
        <f>IF('🔩 PISTON'!A283="","",'🔩 PISTON'!N283)</f>
        <v/>
      </c>
      <c r="G212" s="37">
        <f>IF('🔩 PISTON'!A283="","",'🔩 PISTON'!O283)</f>
        <v/>
      </c>
      <c r="H212" s="37">
        <f>IF('🔩 PISTON'!A283="","",'🔩 PISTON'!P283)</f>
        <v/>
      </c>
      <c r="I212" s="37">
        <f>IF('🔩 PISTON'!A283="","",'🔩 PISTON'!Q283)</f>
        <v/>
      </c>
      <c r="J212">
        <f>IF('🔩 PISTON'!A283="","",'🔩 PISTON'!D283)</f>
        <v/>
      </c>
      <c r="L212">
        <f>N(L211)+IF(AND('🔎 TRA CỨU NHANH'!$C$2&lt;&gt;"",OR(ISNUMBER(SEARCH('🔎 TRA CỨU NHANH'!$C$2,$A212)),ISNUMBER(SEARCH('🔎 TRA CỨU NHANH'!$C$2,$B212)))),1,0)</f>
        <v/>
      </c>
      <c r="M212">
        <f>IF(L212&gt;N(L211),L212,"")</f>
        <v/>
      </c>
      <c r="N212">
        <f>N(N211)+IF(AND('💰 BÁO GIÁ'!$C$27&lt;&gt;"",OR(ISNUMBER(SEARCH('💰 BÁO GIÁ'!$C$27,$A212)),ISNUMBER(SEARCH('💰 BÁO GIÁ'!$C$27,$B212)))),1,0)</f>
        <v/>
      </c>
      <c r="O212">
        <f>IF(N212&gt;N(N211),N212,"")</f>
        <v/>
      </c>
    </row>
    <row r="213">
      <c r="A213">
        <f>IF('🔩 PISTON'!A285="","",'🔩 PISTON'!A285)</f>
        <v/>
      </c>
      <c r="B213">
        <f>IF('🔩 PISTON'!A285="","","Piston "&amp;'🔩 PISTON'!U285)</f>
        <v/>
      </c>
      <c r="C213">
        <f>IF('🔩 PISTON'!A285="","","Piston")</f>
        <v/>
      </c>
      <c r="D213">
        <f>IF('🔩 PISTON'!A285="","",'🔩 PISTON'!L285)</f>
        <v/>
      </c>
      <c r="E213" s="37">
        <f>IF('🔩 PISTON'!A285="","",'🔩 PISTON'!M285)</f>
        <v/>
      </c>
      <c r="F213" s="37">
        <f>IF('🔩 PISTON'!A285="","",'🔩 PISTON'!N285)</f>
        <v/>
      </c>
      <c r="G213" s="37">
        <f>IF('🔩 PISTON'!A285="","",'🔩 PISTON'!O285)</f>
        <v/>
      </c>
      <c r="H213" s="37">
        <f>IF('🔩 PISTON'!A285="","",'🔩 PISTON'!P285)</f>
        <v/>
      </c>
      <c r="I213" s="37">
        <f>IF('🔩 PISTON'!A285="","",'🔩 PISTON'!Q285)</f>
        <v/>
      </c>
      <c r="J213">
        <f>IF('🔩 PISTON'!A285="","",'🔩 PISTON'!D285)</f>
        <v/>
      </c>
      <c r="L213">
        <f>N(L212)+IF(AND('🔎 TRA CỨU NHANH'!$C$2&lt;&gt;"",OR(ISNUMBER(SEARCH('🔎 TRA CỨU NHANH'!$C$2,$A213)),ISNUMBER(SEARCH('🔎 TRA CỨU NHANH'!$C$2,$B213)))),1,0)</f>
        <v/>
      </c>
      <c r="M213">
        <f>IF(L213&gt;N(L212),L213,"")</f>
        <v/>
      </c>
      <c r="N213">
        <f>N(N212)+IF(AND('💰 BÁO GIÁ'!$C$27&lt;&gt;"",OR(ISNUMBER(SEARCH('💰 BÁO GIÁ'!$C$27,$A213)),ISNUMBER(SEARCH('💰 BÁO GIÁ'!$C$27,$B213)))),1,0)</f>
        <v/>
      </c>
      <c r="O213">
        <f>IF(N213&gt;N(N212),N213,"")</f>
        <v/>
      </c>
    </row>
    <row r="214">
      <c r="A214">
        <f>IF('🔩 PISTON'!A286="","",'🔩 PISTON'!A286)</f>
        <v/>
      </c>
      <c r="B214">
        <f>IF('🔩 PISTON'!A286="","","Piston "&amp;'🔩 PISTON'!U286)</f>
        <v/>
      </c>
      <c r="C214">
        <f>IF('🔩 PISTON'!A286="","","Piston")</f>
        <v/>
      </c>
      <c r="D214">
        <f>IF('🔩 PISTON'!A286="","",'🔩 PISTON'!L286)</f>
        <v/>
      </c>
      <c r="E214">
        <f>IF('🔩 PISTON'!A286="","",'🔩 PISTON'!M286)</f>
        <v/>
      </c>
      <c r="F214">
        <f>IF('🔩 PISTON'!A286="","",'🔩 PISTON'!N286)</f>
        <v/>
      </c>
      <c r="G214">
        <f>IF('🔩 PISTON'!A286="","",'🔩 PISTON'!O286)</f>
        <v/>
      </c>
      <c r="H214">
        <f>IF('🔩 PISTON'!A286="","",'🔩 PISTON'!P286)</f>
        <v/>
      </c>
      <c r="I214">
        <f>IF('🔩 PISTON'!A286="","",'🔩 PISTON'!Q286)</f>
        <v/>
      </c>
      <c r="J214">
        <f>IF('🔩 PISTON'!A286="","",'🔩 PISTON'!D286)</f>
        <v/>
      </c>
      <c r="L214">
        <f>N(L213)+IF(AND('🔎 TRA CỨU NHANH'!$C$2&lt;&gt;"",OR(ISNUMBER(SEARCH('🔎 TRA CỨU NHANH'!$C$2,$A214)),ISNUMBER(SEARCH('🔎 TRA CỨU NHANH'!$C$2,$B214)))),1,0)</f>
        <v/>
      </c>
      <c r="M214">
        <f>IF(L214&gt;N(L213),L214,"")</f>
        <v/>
      </c>
      <c r="N214">
        <f>N(N213)+IF(AND('💰 BÁO GIÁ'!$C$27&lt;&gt;"",OR(ISNUMBER(SEARCH('💰 BÁO GIÁ'!$C$27,$A214)),ISNUMBER(SEARCH('💰 BÁO GIÁ'!$C$27,$B214)))),1,0)</f>
        <v/>
      </c>
      <c r="O214">
        <f>IF(N214&gt;N(N213),N214,"")</f>
        <v/>
      </c>
    </row>
    <row r="215">
      <c r="A215">
        <f>IF('🔩 PISTON'!A287="","",'🔩 PISTON'!A287)</f>
        <v/>
      </c>
      <c r="B215">
        <f>IF('🔩 PISTON'!A287="","","Piston "&amp;'🔩 PISTON'!U287)</f>
        <v/>
      </c>
      <c r="C215">
        <f>IF('🔩 PISTON'!A287="","","Piston")</f>
        <v/>
      </c>
      <c r="D215">
        <f>IF('🔩 PISTON'!A287="","",'🔩 PISTON'!L287)</f>
        <v/>
      </c>
      <c r="E215" s="37">
        <f>IF('🔩 PISTON'!A287="","",'🔩 PISTON'!M287)</f>
        <v/>
      </c>
      <c r="F215" s="37">
        <f>IF('🔩 PISTON'!A287="","",'🔩 PISTON'!N287)</f>
        <v/>
      </c>
      <c r="G215" s="37">
        <f>IF('🔩 PISTON'!A287="","",'🔩 PISTON'!O287)</f>
        <v/>
      </c>
      <c r="H215" s="37">
        <f>IF('🔩 PISTON'!A287="","",'🔩 PISTON'!P287)</f>
        <v/>
      </c>
      <c r="I215" s="37">
        <f>IF('🔩 PISTON'!A287="","",'🔩 PISTON'!Q287)</f>
        <v/>
      </c>
      <c r="J215">
        <f>IF('🔩 PISTON'!A287="","",'🔩 PISTON'!D287)</f>
        <v/>
      </c>
      <c r="L215">
        <f>N(L214)+IF(AND('🔎 TRA CỨU NHANH'!$C$2&lt;&gt;"",OR(ISNUMBER(SEARCH('🔎 TRA CỨU NHANH'!$C$2,$A215)),ISNUMBER(SEARCH('🔎 TRA CỨU NHANH'!$C$2,$B215)))),1,0)</f>
        <v/>
      </c>
      <c r="M215">
        <f>IF(L215&gt;N(L214),L215,"")</f>
        <v/>
      </c>
      <c r="N215">
        <f>N(N214)+IF(AND('💰 BÁO GIÁ'!$C$27&lt;&gt;"",OR(ISNUMBER(SEARCH('💰 BÁO GIÁ'!$C$27,$A215)),ISNUMBER(SEARCH('💰 BÁO GIÁ'!$C$27,$B215)))),1,0)</f>
        <v/>
      </c>
      <c r="O215">
        <f>IF(N215&gt;N(N214),N215,"")</f>
        <v/>
      </c>
    </row>
    <row r="216">
      <c r="A216">
        <f>IF('🔩 PISTON'!A288="","",'🔩 PISTON'!A288)</f>
        <v/>
      </c>
      <c r="B216">
        <f>IF('🔩 PISTON'!A288="","","Piston "&amp;'🔩 PISTON'!U288)</f>
        <v/>
      </c>
      <c r="C216">
        <f>IF('🔩 PISTON'!A288="","","Piston")</f>
        <v/>
      </c>
      <c r="D216">
        <f>IF('🔩 PISTON'!A288="","",'🔩 PISTON'!L288)</f>
        <v/>
      </c>
      <c r="E216" s="37">
        <f>IF('🔩 PISTON'!A288="","",'🔩 PISTON'!M288)</f>
        <v/>
      </c>
      <c r="F216" s="37">
        <f>IF('🔩 PISTON'!A288="","",'🔩 PISTON'!N288)</f>
        <v/>
      </c>
      <c r="G216" s="37">
        <f>IF('🔩 PISTON'!A288="","",'🔩 PISTON'!O288)</f>
        <v/>
      </c>
      <c r="H216" s="37">
        <f>IF('🔩 PISTON'!A288="","",'🔩 PISTON'!P288)</f>
        <v/>
      </c>
      <c r="I216" s="37">
        <f>IF('🔩 PISTON'!A288="","",'🔩 PISTON'!Q288)</f>
        <v/>
      </c>
      <c r="J216">
        <f>IF('🔩 PISTON'!A288="","",'🔩 PISTON'!D288)</f>
        <v/>
      </c>
      <c r="L216">
        <f>N(L215)+IF(AND('🔎 TRA CỨU NHANH'!$C$2&lt;&gt;"",OR(ISNUMBER(SEARCH('🔎 TRA CỨU NHANH'!$C$2,$A216)),ISNUMBER(SEARCH('🔎 TRA CỨU NHANH'!$C$2,$B216)))),1,0)</f>
        <v/>
      </c>
      <c r="M216">
        <f>IF(L216&gt;N(L215),L216,"")</f>
        <v/>
      </c>
      <c r="N216">
        <f>N(N215)+IF(AND('💰 BÁO GIÁ'!$C$27&lt;&gt;"",OR(ISNUMBER(SEARCH('💰 BÁO GIÁ'!$C$27,$A216)),ISNUMBER(SEARCH('💰 BÁO GIÁ'!$C$27,$B216)))),1,0)</f>
        <v/>
      </c>
      <c r="O216">
        <f>IF(N216&gt;N(N215),N216,"")</f>
        <v/>
      </c>
    </row>
    <row r="217">
      <c r="A217">
        <f>IF('🔩 PISTON'!A289="","",'🔩 PISTON'!A289)</f>
        <v/>
      </c>
      <c r="B217">
        <f>IF('🔩 PISTON'!A289="","","Piston "&amp;'🔩 PISTON'!U289)</f>
        <v/>
      </c>
      <c r="C217">
        <f>IF('🔩 PISTON'!A289="","","Piston")</f>
        <v/>
      </c>
      <c r="D217">
        <f>IF('🔩 PISTON'!A289="","",'🔩 PISTON'!L289)</f>
        <v/>
      </c>
      <c r="E217" s="37">
        <f>IF('🔩 PISTON'!A289="","",'🔩 PISTON'!M289)</f>
        <v/>
      </c>
      <c r="F217" s="37">
        <f>IF('🔩 PISTON'!A289="","",'🔩 PISTON'!N289)</f>
        <v/>
      </c>
      <c r="G217" s="37">
        <f>IF('🔩 PISTON'!A289="","",'🔩 PISTON'!O289)</f>
        <v/>
      </c>
      <c r="H217" s="37">
        <f>IF('🔩 PISTON'!A289="","",'🔩 PISTON'!P289)</f>
        <v/>
      </c>
      <c r="I217" s="37">
        <f>IF('🔩 PISTON'!A289="","",'🔩 PISTON'!Q289)</f>
        <v/>
      </c>
      <c r="J217">
        <f>IF('🔩 PISTON'!A289="","",'🔩 PISTON'!D289)</f>
        <v/>
      </c>
      <c r="L217">
        <f>N(L216)+IF(AND('🔎 TRA CỨU NHANH'!$C$2&lt;&gt;"",OR(ISNUMBER(SEARCH('🔎 TRA CỨU NHANH'!$C$2,$A217)),ISNUMBER(SEARCH('🔎 TRA CỨU NHANH'!$C$2,$B217)))),1,0)</f>
        <v/>
      </c>
      <c r="M217">
        <f>IF(L217&gt;N(L216),L217,"")</f>
        <v/>
      </c>
      <c r="N217">
        <f>N(N216)+IF(AND('💰 BÁO GIÁ'!$C$27&lt;&gt;"",OR(ISNUMBER(SEARCH('💰 BÁO GIÁ'!$C$27,$A217)),ISNUMBER(SEARCH('💰 BÁO GIÁ'!$C$27,$B217)))),1,0)</f>
        <v/>
      </c>
      <c r="O217">
        <f>IF(N217&gt;N(N216),N217,"")</f>
        <v/>
      </c>
    </row>
    <row r="218">
      <c r="A218">
        <f>IF('🔩 PISTON'!A290="","",'🔩 PISTON'!A290)</f>
        <v/>
      </c>
      <c r="B218">
        <f>IF('🔩 PISTON'!A290="","","Piston "&amp;'🔩 PISTON'!U290)</f>
        <v/>
      </c>
      <c r="C218">
        <f>IF('🔩 PISTON'!A290="","","Piston")</f>
        <v/>
      </c>
      <c r="D218">
        <f>IF('🔩 PISTON'!A290="","",'🔩 PISTON'!L290)</f>
        <v/>
      </c>
      <c r="E218">
        <f>IF('🔩 PISTON'!A290="","",'🔩 PISTON'!M290)</f>
        <v/>
      </c>
      <c r="F218">
        <f>IF('🔩 PISTON'!A290="","",'🔩 PISTON'!N290)</f>
        <v/>
      </c>
      <c r="G218">
        <f>IF('🔩 PISTON'!A290="","",'🔩 PISTON'!O290)</f>
        <v/>
      </c>
      <c r="H218">
        <f>IF('🔩 PISTON'!A290="","",'🔩 PISTON'!P290)</f>
        <v/>
      </c>
      <c r="I218">
        <f>IF('🔩 PISTON'!A290="","",'🔩 PISTON'!Q290)</f>
        <v/>
      </c>
      <c r="J218">
        <f>IF('🔩 PISTON'!A290="","",'🔩 PISTON'!D290)</f>
        <v/>
      </c>
      <c r="L218">
        <f>N(L217)+IF(AND('🔎 TRA CỨU NHANH'!$C$2&lt;&gt;"",OR(ISNUMBER(SEARCH('🔎 TRA CỨU NHANH'!$C$2,$A218)),ISNUMBER(SEARCH('🔎 TRA CỨU NHANH'!$C$2,$B218)))),1,0)</f>
        <v/>
      </c>
      <c r="M218">
        <f>IF(L218&gt;N(L217),L218,"")</f>
        <v/>
      </c>
      <c r="N218">
        <f>N(N217)+IF(AND('💰 BÁO GIÁ'!$C$27&lt;&gt;"",OR(ISNUMBER(SEARCH('💰 BÁO GIÁ'!$C$27,$A218)),ISNUMBER(SEARCH('💰 BÁO GIÁ'!$C$27,$B218)))),1,0)</f>
        <v/>
      </c>
      <c r="O218">
        <f>IF(N218&gt;N(N217),N218,"")</f>
        <v/>
      </c>
    </row>
    <row r="219">
      <c r="A219">
        <f>IF('🔩 PISTON'!A291="","",'🔩 PISTON'!A291)</f>
        <v/>
      </c>
      <c r="B219">
        <f>IF('🔩 PISTON'!A291="","","Piston "&amp;'🔩 PISTON'!U291)</f>
        <v/>
      </c>
      <c r="C219">
        <f>IF('🔩 PISTON'!A291="","","Piston")</f>
        <v/>
      </c>
      <c r="D219">
        <f>IF('🔩 PISTON'!A291="","",'🔩 PISTON'!L291)</f>
        <v/>
      </c>
      <c r="E219">
        <f>IF('🔩 PISTON'!A291="","",'🔩 PISTON'!M291)</f>
        <v/>
      </c>
      <c r="F219">
        <f>IF('🔩 PISTON'!A291="","",'🔩 PISTON'!N291)</f>
        <v/>
      </c>
      <c r="G219">
        <f>IF('🔩 PISTON'!A291="","",'🔩 PISTON'!O291)</f>
        <v/>
      </c>
      <c r="H219">
        <f>IF('🔩 PISTON'!A291="","",'🔩 PISTON'!P291)</f>
        <v/>
      </c>
      <c r="I219">
        <f>IF('🔩 PISTON'!A291="","",'🔩 PISTON'!Q291)</f>
        <v/>
      </c>
      <c r="J219">
        <f>IF('🔩 PISTON'!A291="","",'🔩 PISTON'!D291)</f>
        <v/>
      </c>
      <c r="L219">
        <f>N(L218)+IF(AND('🔎 TRA CỨU NHANH'!$C$2&lt;&gt;"",OR(ISNUMBER(SEARCH('🔎 TRA CỨU NHANH'!$C$2,$A219)),ISNUMBER(SEARCH('🔎 TRA CỨU NHANH'!$C$2,$B219)))),1,0)</f>
        <v/>
      </c>
      <c r="M219">
        <f>IF(L219&gt;N(L218),L219,"")</f>
        <v/>
      </c>
      <c r="N219">
        <f>N(N218)+IF(AND('💰 BÁO GIÁ'!$C$27&lt;&gt;"",OR(ISNUMBER(SEARCH('💰 BÁO GIÁ'!$C$27,$A219)),ISNUMBER(SEARCH('💰 BÁO GIÁ'!$C$27,$B219)))),1,0)</f>
        <v/>
      </c>
      <c r="O219">
        <f>IF(N219&gt;N(N218),N219,"")</f>
        <v/>
      </c>
    </row>
    <row r="220">
      <c r="A220">
        <f>IF('🔩 PISTON'!A292="","",'🔩 PISTON'!A292)</f>
        <v/>
      </c>
      <c r="B220">
        <f>IF('🔩 PISTON'!A292="","","Piston "&amp;'🔩 PISTON'!U292)</f>
        <v/>
      </c>
      <c r="C220">
        <f>IF('🔩 PISTON'!A292="","","Piston")</f>
        <v/>
      </c>
      <c r="D220">
        <f>IF('🔩 PISTON'!A292="","",'🔩 PISTON'!L292)</f>
        <v/>
      </c>
      <c r="E220" s="37">
        <f>IF('🔩 PISTON'!A292="","",'🔩 PISTON'!M292)</f>
        <v/>
      </c>
      <c r="F220" s="37">
        <f>IF('🔩 PISTON'!A292="","",'🔩 PISTON'!N292)</f>
        <v/>
      </c>
      <c r="G220" s="37">
        <f>IF('🔩 PISTON'!A292="","",'🔩 PISTON'!O292)</f>
        <v/>
      </c>
      <c r="H220" s="37">
        <f>IF('🔩 PISTON'!A292="","",'🔩 PISTON'!P292)</f>
        <v/>
      </c>
      <c r="I220" s="37">
        <f>IF('🔩 PISTON'!A292="","",'🔩 PISTON'!Q292)</f>
        <v/>
      </c>
      <c r="J220">
        <f>IF('🔩 PISTON'!A292="","",'🔩 PISTON'!D292)</f>
        <v/>
      </c>
      <c r="L220">
        <f>N(L219)+IF(AND('🔎 TRA CỨU NHANH'!$C$2&lt;&gt;"",OR(ISNUMBER(SEARCH('🔎 TRA CỨU NHANH'!$C$2,$A220)),ISNUMBER(SEARCH('🔎 TRA CỨU NHANH'!$C$2,$B220)))),1,0)</f>
        <v/>
      </c>
      <c r="M220">
        <f>IF(L220&gt;N(L219),L220,"")</f>
        <v/>
      </c>
      <c r="N220">
        <f>N(N219)+IF(AND('💰 BÁO GIÁ'!$C$27&lt;&gt;"",OR(ISNUMBER(SEARCH('💰 BÁO GIÁ'!$C$27,$A220)),ISNUMBER(SEARCH('💰 BÁO GIÁ'!$C$27,$B220)))),1,0)</f>
        <v/>
      </c>
      <c r="O220">
        <f>IF(N220&gt;N(N219),N220,"")</f>
        <v/>
      </c>
    </row>
    <row r="221">
      <c r="A221">
        <f>IF('🔩 PISTON'!A293="","",'🔩 PISTON'!A293)</f>
        <v/>
      </c>
      <c r="B221">
        <f>IF('🔩 PISTON'!A293="","","Piston "&amp;'🔩 PISTON'!U293)</f>
        <v/>
      </c>
      <c r="C221">
        <f>IF('🔩 PISTON'!A293="","","Piston")</f>
        <v/>
      </c>
      <c r="D221">
        <f>IF('🔩 PISTON'!A293="","",'🔩 PISTON'!L293)</f>
        <v/>
      </c>
      <c r="E221" s="37">
        <f>IF('🔩 PISTON'!A293="","",'🔩 PISTON'!M293)</f>
        <v/>
      </c>
      <c r="F221" s="37">
        <f>IF('🔩 PISTON'!A293="","",'🔩 PISTON'!N293)</f>
        <v/>
      </c>
      <c r="G221" s="37">
        <f>IF('🔩 PISTON'!A293="","",'🔩 PISTON'!O293)</f>
        <v/>
      </c>
      <c r="H221" s="37">
        <f>IF('🔩 PISTON'!A293="","",'🔩 PISTON'!P293)</f>
        <v/>
      </c>
      <c r="I221" s="37">
        <f>IF('🔩 PISTON'!A293="","",'🔩 PISTON'!Q293)</f>
        <v/>
      </c>
      <c r="J221">
        <f>IF('🔩 PISTON'!A293="","",'🔩 PISTON'!D293)</f>
        <v/>
      </c>
      <c r="L221">
        <f>N(L220)+IF(AND('🔎 TRA CỨU NHANH'!$C$2&lt;&gt;"",OR(ISNUMBER(SEARCH('🔎 TRA CỨU NHANH'!$C$2,$A221)),ISNUMBER(SEARCH('🔎 TRA CỨU NHANH'!$C$2,$B221)))),1,0)</f>
        <v/>
      </c>
      <c r="M221">
        <f>IF(L221&gt;N(L220),L221,"")</f>
        <v/>
      </c>
      <c r="N221">
        <f>N(N220)+IF(AND('💰 BÁO GIÁ'!$C$27&lt;&gt;"",OR(ISNUMBER(SEARCH('💰 BÁO GIÁ'!$C$27,$A221)),ISNUMBER(SEARCH('💰 BÁO GIÁ'!$C$27,$B221)))),1,0)</f>
        <v/>
      </c>
      <c r="O221">
        <f>IF(N221&gt;N(N220),N221,"")</f>
        <v/>
      </c>
    </row>
    <row r="222">
      <c r="A222">
        <f>IF('🔩 PISTON'!A295="","",'🔩 PISTON'!A295)</f>
        <v/>
      </c>
      <c r="B222">
        <f>IF('🔩 PISTON'!A295="","","Piston "&amp;'🔩 PISTON'!U295)</f>
        <v/>
      </c>
      <c r="C222">
        <f>IF('🔩 PISTON'!A295="","","Piston")</f>
        <v/>
      </c>
      <c r="D222">
        <f>IF('🔩 PISTON'!A295="","",'🔩 PISTON'!L295)</f>
        <v/>
      </c>
      <c r="E222" s="37">
        <f>IF('🔩 PISTON'!A295="","",'🔩 PISTON'!M295)</f>
        <v/>
      </c>
      <c r="F222" s="37">
        <f>IF('🔩 PISTON'!A295="","",'🔩 PISTON'!N295)</f>
        <v/>
      </c>
      <c r="G222" s="37">
        <f>IF('🔩 PISTON'!A295="","",'🔩 PISTON'!O295)</f>
        <v/>
      </c>
      <c r="H222" s="37">
        <f>IF('🔩 PISTON'!A295="","",'🔩 PISTON'!P295)</f>
        <v/>
      </c>
      <c r="I222" s="37">
        <f>IF('🔩 PISTON'!A295="","",'🔩 PISTON'!Q295)</f>
        <v/>
      </c>
      <c r="J222">
        <f>IF('🔩 PISTON'!A295="","",'🔩 PISTON'!D295)</f>
        <v/>
      </c>
      <c r="L222">
        <f>N(L221)+IF(AND('🔎 TRA CỨU NHANH'!$C$2&lt;&gt;"",OR(ISNUMBER(SEARCH('🔎 TRA CỨU NHANH'!$C$2,$A222)),ISNUMBER(SEARCH('🔎 TRA CỨU NHANH'!$C$2,$B222)))),1,0)</f>
        <v/>
      </c>
      <c r="M222">
        <f>IF(L222&gt;N(L221),L222,"")</f>
        <v/>
      </c>
      <c r="N222">
        <f>N(N221)+IF(AND('💰 BÁO GIÁ'!$C$27&lt;&gt;"",OR(ISNUMBER(SEARCH('💰 BÁO GIÁ'!$C$27,$A222)),ISNUMBER(SEARCH('💰 BÁO GIÁ'!$C$27,$B222)))),1,0)</f>
        <v/>
      </c>
      <c r="O222">
        <f>IF(N222&gt;N(N221),N222,"")</f>
        <v/>
      </c>
    </row>
    <row r="223">
      <c r="A223">
        <f>IF('🔩 PISTON'!A297="","",'🔩 PISTON'!A297)</f>
        <v/>
      </c>
      <c r="B223">
        <f>IF('🔩 PISTON'!A297="","","Piston "&amp;'🔩 PISTON'!U297)</f>
        <v/>
      </c>
      <c r="C223">
        <f>IF('🔩 PISTON'!A297="","","Piston")</f>
        <v/>
      </c>
      <c r="D223">
        <f>IF('🔩 PISTON'!A297="","",'🔩 PISTON'!L297)</f>
        <v/>
      </c>
      <c r="E223" s="37">
        <f>IF('🔩 PISTON'!A297="","",'🔩 PISTON'!M297)</f>
        <v/>
      </c>
      <c r="F223" s="37">
        <f>IF('🔩 PISTON'!A297="","",'🔩 PISTON'!N297)</f>
        <v/>
      </c>
      <c r="G223" s="37">
        <f>IF('🔩 PISTON'!A297="","",'🔩 PISTON'!O297)</f>
        <v/>
      </c>
      <c r="H223" s="37">
        <f>IF('🔩 PISTON'!A297="","",'🔩 PISTON'!P297)</f>
        <v/>
      </c>
      <c r="I223" s="37">
        <f>IF('🔩 PISTON'!A297="","",'🔩 PISTON'!Q297)</f>
        <v/>
      </c>
      <c r="J223">
        <f>IF('🔩 PISTON'!A297="","",'🔩 PISTON'!D297)</f>
        <v/>
      </c>
      <c r="L223">
        <f>N(L222)+IF(AND('🔎 TRA CỨU NHANH'!$C$2&lt;&gt;"",OR(ISNUMBER(SEARCH('🔎 TRA CỨU NHANH'!$C$2,$A223)),ISNUMBER(SEARCH('🔎 TRA CỨU NHANH'!$C$2,$B223)))),1,0)</f>
        <v/>
      </c>
      <c r="M223">
        <f>IF(L223&gt;N(L222),L223,"")</f>
        <v/>
      </c>
      <c r="N223">
        <f>N(N222)+IF(AND('💰 BÁO GIÁ'!$C$27&lt;&gt;"",OR(ISNUMBER(SEARCH('💰 BÁO GIÁ'!$C$27,$A223)),ISNUMBER(SEARCH('💰 BÁO GIÁ'!$C$27,$B223)))),1,0)</f>
        <v/>
      </c>
      <c r="O223">
        <f>IF(N223&gt;N(N222),N223,"")</f>
        <v/>
      </c>
    </row>
    <row r="224">
      <c r="A224">
        <f>IF('🔩 PISTON'!A300="","",'🔩 PISTON'!A300)</f>
        <v/>
      </c>
      <c r="B224">
        <f>IF('🔩 PISTON'!A300="","","Piston "&amp;'🔩 PISTON'!U300)</f>
        <v/>
      </c>
      <c r="C224">
        <f>IF('🔩 PISTON'!A300="","","Piston")</f>
        <v/>
      </c>
      <c r="D224">
        <f>IF('🔩 PISTON'!A300="","",'🔩 PISTON'!L300)</f>
        <v/>
      </c>
      <c r="E224" s="37">
        <f>IF('🔩 PISTON'!A300="","",'🔩 PISTON'!M300)</f>
        <v/>
      </c>
      <c r="F224" s="37">
        <f>IF('🔩 PISTON'!A300="","",'🔩 PISTON'!N300)</f>
        <v/>
      </c>
      <c r="G224" s="37">
        <f>IF('🔩 PISTON'!A300="","",'🔩 PISTON'!O300)</f>
        <v/>
      </c>
      <c r="H224" s="37">
        <f>IF('🔩 PISTON'!A300="","",'🔩 PISTON'!P300)</f>
        <v/>
      </c>
      <c r="I224" s="37">
        <f>IF('🔩 PISTON'!A300="","",'🔩 PISTON'!Q300)</f>
        <v/>
      </c>
      <c r="J224">
        <f>IF('🔩 PISTON'!A300="","",'🔩 PISTON'!D300)</f>
        <v/>
      </c>
      <c r="L224">
        <f>N(L223)+IF(AND('🔎 TRA CỨU NHANH'!$C$2&lt;&gt;"",OR(ISNUMBER(SEARCH('🔎 TRA CỨU NHANH'!$C$2,$A224)),ISNUMBER(SEARCH('🔎 TRA CỨU NHANH'!$C$2,$B224)))),1,0)</f>
        <v/>
      </c>
      <c r="M224">
        <f>IF(L224&gt;N(L223),L224,"")</f>
        <v/>
      </c>
      <c r="N224">
        <f>N(N223)+IF(AND('💰 BÁO GIÁ'!$C$27&lt;&gt;"",OR(ISNUMBER(SEARCH('💰 BÁO GIÁ'!$C$27,$A224)),ISNUMBER(SEARCH('💰 BÁO GIÁ'!$C$27,$B224)))),1,0)</f>
        <v/>
      </c>
      <c r="O224">
        <f>IF(N224&gt;N(N223),N224,"")</f>
        <v/>
      </c>
    </row>
    <row r="225">
      <c r="A225">
        <f>IF('🔩 PISTON'!A301="","",'🔩 PISTON'!A301)</f>
        <v/>
      </c>
      <c r="B225">
        <f>IF('🔩 PISTON'!A301="","","Piston "&amp;'🔩 PISTON'!U301)</f>
        <v/>
      </c>
      <c r="C225">
        <f>IF('🔩 PISTON'!A301="","","Piston")</f>
        <v/>
      </c>
      <c r="D225">
        <f>IF('🔩 PISTON'!A301="","",'🔩 PISTON'!L301)</f>
        <v/>
      </c>
      <c r="E225" s="37">
        <f>IF('🔩 PISTON'!A301="","",'🔩 PISTON'!M301)</f>
        <v/>
      </c>
      <c r="F225" s="37">
        <f>IF('🔩 PISTON'!A301="","",'🔩 PISTON'!N301)</f>
        <v/>
      </c>
      <c r="G225" s="37">
        <f>IF('🔩 PISTON'!A301="","",'🔩 PISTON'!O301)</f>
        <v/>
      </c>
      <c r="H225" s="37">
        <f>IF('🔩 PISTON'!A301="","",'🔩 PISTON'!P301)</f>
        <v/>
      </c>
      <c r="I225" s="37">
        <f>IF('🔩 PISTON'!A301="","",'🔩 PISTON'!Q301)</f>
        <v/>
      </c>
      <c r="J225">
        <f>IF('🔩 PISTON'!A301="","",'🔩 PISTON'!D301)</f>
        <v/>
      </c>
      <c r="L225">
        <f>N(L224)+IF(AND('🔎 TRA CỨU NHANH'!$C$2&lt;&gt;"",OR(ISNUMBER(SEARCH('🔎 TRA CỨU NHANH'!$C$2,$A225)),ISNUMBER(SEARCH('🔎 TRA CỨU NHANH'!$C$2,$B225)))),1,0)</f>
        <v/>
      </c>
      <c r="M225">
        <f>IF(L225&gt;N(L224),L225,"")</f>
        <v/>
      </c>
      <c r="N225">
        <f>N(N224)+IF(AND('💰 BÁO GIÁ'!$C$27&lt;&gt;"",OR(ISNUMBER(SEARCH('💰 BÁO GIÁ'!$C$27,$A225)),ISNUMBER(SEARCH('💰 BÁO GIÁ'!$C$27,$B225)))),1,0)</f>
        <v/>
      </c>
      <c r="O225">
        <f>IF(N225&gt;N(N224),N225,"")</f>
        <v/>
      </c>
    </row>
    <row r="226">
      <c r="A226">
        <f>IF('🔩 PISTON'!A305="","",'🔩 PISTON'!A305)</f>
        <v/>
      </c>
      <c r="B226">
        <f>IF('🔩 PISTON'!A305="","","Piston "&amp;'🔩 PISTON'!U305)</f>
        <v/>
      </c>
      <c r="C226">
        <f>IF('🔩 PISTON'!A305="","","Piston")</f>
        <v/>
      </c>
      <c r="D226">
        <f>IF('🔩 PISTON'!A305="","",'🔩 PISTON'!L305)</f>
        <v/>
      </c>
      <c r="E226" s="37">
        <f>IF('🔩 PISTON'!A305="","",'🔩 PISTON'!M305)</f>
        <v/>
      </c>
      <c r="F226" s="37">
        <f>IF('🔩 PISTON'!A305="","",'🔩 PISTON'!N305)</f>
        <v/>
      </c>
      <c r="G226" s="37">
        <f>IF('🔩 PISTON'!A305="","",'🔩 PISTON'!O305)</f>
        <v/>
      </c>
      <c r="H226" s="37">
        <f>IF('🔩 PISTON'!A305="","",'🔩 PISTON'!P305)</f>
        <v/>
      </c>
      <c r="I226" s="37">
        <f>IF('🔩 PISTON'!A305="","",'🔩 PISTON'!Q305)</f>
        <v/>
      </c>
      <c r="J226">
        <f>IF('🔩 PISTON'!A305="","",'🔩 PISTON'!D305)</f>
        <v/>
      </c>
      <c r="L226">
        <f>N(L225)+IF(AND('🔎 TRA CỨU NHANH'!$C$2&lt;&gt;"",OR(ISNUMBER(SEARCH('🔎 TRA CỨU NHANH'!$C$2,$A226)),ISNUMBER(SEARCH('🔎 TRA CỨU NHANH'!$C$2,$B226)))),1,0)</f>
        <v/>
      </c>
      <c r="M226">
        <f>IF(L226&gt;N(L225),L226,"")</f>
        <v/>
      </c>
      <c r="N226">
        <f>N(N225)+IF(AND('💰 BÁO GIÁ'!$C$27&lt;&gt;"",OR(ISNUMBER(SEARCH('💰 BÁO GIÁ'!$C$27,$A226)),ISNUMBER(SEARCH('💰 BÁO GIÁ'!$C$27,$B226)))),1,0)</f>
        <v/>
      </c>
      <c r="O226">
        <f>IF(N226&gt;N(N225),N226,"")</f>
        <v/>
      </c>
    </row>
    <row r="227">
      <c r="A227">
        <f>IF('🔩 PISTON'!#REF!="","",'🔩 PISTON'!#REF!)</f>
        <v/>
      </c>
      <c r="B227">
        <f>IF('🔩 PISTON'!#REF!="","","Piston "&amp;'🔩 PISTON'!#REF!)</f>
        <v/>
      </c>
      <c r="C227">
        <f>IF('🔩 PISTON'!#REF!="","","Piston")</f>
        <v/>
      </c>
      <c r="D227">
        <f>IF('🔩 PISTON'!#REF!="","",'🔩 PISTON'!#REF!)</f>
        <v/>
      </c>
      <c r="E227">
        <f>IF('🔩 PISTON'!#REF!="","",'🔩 PISTON'!#REF!)</f>
        <v/>
      </c>
      <c r="F227">
        <f>IF('🔩 PISTON'!#REF!="","",'🔩 PISTON'!#REF!)</f>
        <v/>
      </c>
      <c r="G227">
        <f>IF('🔩 PISTON'!#REF!="","",'🔩 PISTON'!#REF!)</f>
        <v/>
      </c>
      <c r="H227">
        <f>IF('🔩 PISTON'!#REF!="","",'🔩 PISTON'!#REF!)</f>
        <v/>
      </c>
      <c r="I227">
        <f>IF('🔩 PISTON'!#REF!="","",'🔩 PISTON'!#REF!)</f>
        <v/>
      </c>
      <c r="J227">
        <f>IF('🔩 PISTON'!#REF!="","",'🔩 PISTON'!#REF!)</f>
        <v/>
      </c>
      <c r="L227">
        <f>N(L226)+IF(AND('🔎 TRA CỨU NHANH'!$C$2&lt;&gt;"",OR(ISNUMBER(SEARCH('🔎 TRA CỨU NHANH'!$C$2,$A227)),ISNUMBER(SEARCH('🔎 TRA CỨU NHANH'!$C$2,$B227)))),1,0)</f>
        <v/>
      </c>
      <c r="M227">
        <f>IF(L227&gt;N(L226),L227,"")</f>
        <v/>
      </c>
      <c r="N227">
        <f>N(N226)+IF(AND('💰 BÁO GIÁ'!$C$27&lt;&gt;"",OR(ISNUMBER(SEARCH('💰 BÁO GIÁ'!$C$27,$A227)),ISNUMBER(SEARCH('💰 BÁO GIÁ'!$C$27,$B227)))),1,0)</f>
        <v/>
      </c>
      <c r="O227">
        <f>IF(N227&gt;N(N226),N227,"")</f>
        <v/>
      </c>
    </row>
    <row r="228">
      <c r="A228">
        <f>IF('🔩 PISTON'!A307="","",'🔩 PISTON'!A307)</f>
        <v/>
      </c>
      <c r="B228">
        <f>IF('🔩 PISTON'!A307="","","Piston "&amp;'🔩 PISTON'!U307)</f>
        <v/>
      </c>
      <c r="C228">
        <f>IF('🔩 PISTON'!A307="","","Piston")</f>
        <v/>
      </c>
      <c r="D228">
        <f>IF('🔩 PISTON'!A307="","",'🔩 PISTON'!L307)</f>
        <v/>
      </c>
      <c r="E228" s="37">
        <f>IF('🔩 PISTON'!A307="","",'🔩 PISTON'!M307)</f>
        <v/>
      </c>
      <c r="F228" s="37">
        <f>IF('🔩 PISTON'!A307="","",'🔩 PISTON'!N307)</f>
        <v/>
      </c>
      <c r="G228" s="37">
        <f>IF('🔩 PISTON'!A307="","",'🔩 PISTON'!O307)</f>
        <v/>
      </c>
      <c r="H228" s="37">
        <f>IF('🔩 PISTON'!A307="","",'🔩 PISTON'!P307)</f>
        <v/>
      </c>
      <c r="I228" s="37">
        <f>IF('🔩 PISTON'!A307="","",'🔩 PISTON'!Q307)</f>
        <v/>
      </c>
      <c r="J228">
        <f>IF('🔩 PISTON'!A307="","",'🔩 PISTON'!D307)</f>
        <v/>
      </c>
      <c r="L228">
        <f>N(L227)+IF(AND('🔎 TRA CỨU NHANH'!$C$2&lt;&gt;"",OR(ISNUMBER(SEARCH('🔎 TRA CỨU NHANH'!$C$2,$A228)),ISNUMBER(SEARCH('🔎 TRA CỨU NHANH'!$C$2,$B228)))),1,0)</f>
        <v/>
      </c>
      <c r="M228">
        <f>IF(L228&gt;N(L227),L228,"")</f>
        <v/>
      </c>
      <c r="N228">
        <f>N(N227)+IF(AND('💰 BÁO GIÁ'!$C$27&lt;&gt;"",OR(ISNUMBER(SEARCH('💰 BÁO GIÁ'!$C$27,$A228)),ISNUMBER(SEARCH('💰 BÁO GIÁ'!$C$27,$B228)))),1,0)</f>
        <v/>
      </c>
      <c r="O228">
        <f>IF(N228&gt;N(N227),N228,"")</f>
        <v/>
      </c>
    </row>
    <row r="229">
      <c r="A229">
        <f>IF('🔩 PISTON'!A312="","",'🔩 PISTON'!A312)</f>
        <v/>
      </c>
      <c r="B229">
        <f>IF('🔩 PISTON'!A312="","","Piston "&amp;'🔩 PISTON'!U312)</f>
        <v/>
      </c>
      <c r="C229">
        <f>IF('🔩 PISTON'!A312="","","Piston")</f>
        <v/>
      </c>
      <c r="D229">
        <f>IF('🔩 PISTON'!A312="","",'🔩 PISTON'!L312)</f>
        <v/>
      </c>
      <c r="E229" s="37">
        <f>IF('🔩 PISTON'!A312="","",'🔩 PISTON'!M312)</f>
        <v/>
      </c>
      <c r="F229" s="37">
        <f>IF('🔩 PISTON'!A312="","",'🔩 PISTON'!N312)</f>
        <v/>
      </c>
      <c r="G229" s="37">
        <f>IF('🔩 PISTON'!A312="","",'🔩 PISTON'!O312)</f>
        <v/>
      </c>
      <c r="H229" s="37">
        <f>IF('🔩 PISTON'!A312="","",'🔩 PISTON'!P312)</f>
        <v/>
      </c>
      <c r="I229" s="37">
        <f>IF('🔩 PISTON'!A312="","",'🔩 PISTON'!Q312)</f>
        <v/>
      </c>
      <c r="J229">
        <f>IF('🔩 PISTON'!A312="","",'🔩 PISTON'!D312)</f>
        <v/>
      </c>
      <c r="L229">
        <f>N(L228)+IF(AND('🔎 TRA CỨU NHANH'!$C$2&lt;&gt;"",OR(ISNUMBER(SEARCH('🔎 TRA CỨU NHANH'!$C$2,$A229)),ISNUMBER(SEARCH('🔎 TRA CỨU NHANH'!$C$2,$B229)))),1,0)</f>
        <v/>
      </c>
      <c r="M229">
        <f>IF(L229&gt;N(L228),L229,"")</f>
        <v/>
      </c>
      <c r="N229">
        <f>N(N228)+IF(AND('💰 BÁO GIÁ'!$C$27&lt;&gt;"",OR(ISNUMBER(SEARCH('💰 BÁO GIÁ'!$C$27,$A229)),ISNUMBER(SEARCH('💰 BÁO GIÁ'!$C$27,$B229)))),1,0)</f>
        <v/>
      </c>
      <c r="O229">
        <f>IF(N229&gt;N(N228),N229,"")</f>
        <v/>
      </c>
    </row>
    <row r="230">
      <c r="A230">
        <f>IF('🔩 PISTON'!A314="","",'🔩 PISTON'!A314)</f>
        <v/>
      </c>
      <c r="B230">
        <f>IF('🔩 PISTON'!A314="","","Piston "&amp;'🔩 PISTON'!U314)</f>
        <v/>
      </c>
      <c r="C230">
        <f>IF('🔩 PISTON'!A314="","","Piston")</f>
        <v/>
      </c>
      <c r="D230">
        <f>IF('🔩 PISTON'!A314="","",'🔩 PISTON'!L314)</f>
        <v/>
      </c>
      <c r="E230" s="37">
        <f>IF('🔩 PISTON'!A314="","",'🔩 PISTON'!M314)</f>
        <v/>
      </c>
      <c r="F230" s="37">
        <f>IF('🔩 PISTON'!A314="","",'🔩 PISTON'!N314)</f>
        <v/>
      </c>
      <c r="G230" s="37">
        <f>IF('🔩 PISTON'!A314="","",'🔩 PISTON'!O314)</f>
        <v/>
      </c>
      <c r="H230" s="37">
        <f>IF('🔩 PISTON'!A314="","",'🔩 PISTON'!P314)</f>
        <v/>
      </c>
      <c r="I230" s="37">
        <f>IF('🔩 PISTON'!A314="","",'🔩 PISTON'!Q314)</f>
        <v/>
      </c>
      <c r="J230">
        <f>IF('🔩 PISTON'!A314="","",'🔩 PISTON'!D314)</f>
        <v/>
      </c>
      <c r="L230">
        <f>N(L229)+IF(AND('🔎 TRA CỨU NHANH'!$C$2&lt;&gt;"",OR(ISNUMBER(SEARCH('🔎 TRA CỨU NHANH'!$C$2,$A230)),ISNUMBER(SEARCH('🔎 TRA CỨU NHANH'!$C$2,$B230)))),1,0)</f>
        <v/>
      </c>
      <c r="M230">
        <f>IF(L230&gt;N(L229),L230,"")</f>
        <v/>
      </c>
      <c r="N230">
        <f>N(N229)+IF(AND('💰 BÁO GIÁ'!$C$27&lt;&gt;"",OR(ISNUMBER(SEARCH('💰 BÁO GIÁ'!$C$27,$A230)),ISNUMBER(SEARCH('💰 BÁO GIÁ'!$C$27,$B230)))),1,0)</f>
        <v/>
      </c>
      <c r="O230">
        <f>IF(N230&gt;N(N229),N230,"")</f>
        <v/>
      </c>
    </row>
    <row r="231">
      <c r="A231">
        <f>IF('🔩 PISTON'!A317="","",'🔩 PISTON'!A317)</f>
        <v/>
      </c>
      <c r="B231">
        <f>IF('🔩 PISTON'!A317="","","Piston "&amp;'🔩 PISTON'!U317)</f>
        <v/>
      </c>
      <c r="C231">
        <f>IF('🔩 PISTON'!A317="","","Piston")</f>
        <v/>
      </c>
      <c r="D231">
        <f>IF('🔩 PISTON'!A317="","",'🔩 PISTON'!L317)</f>
        <v/>
      </c>
      <c r="E231" s="37">
        <f>IF('🔩 PISTON'!A317="","",'🔩 PISTON'!M317)</f>
        <v/>
      </c>
      <c r="F231" s="37">
        <f>IF('🔩 PISTON'!A317="","",'🔩 PISTON'!N317)</f>
        <v/>
      </c>
      <c r="G231" s="37">
        <f>IF('🔩 PISTON'!A317="","",'🔩 PISTON'!O317)</f>
        <v/>
      </c>
      <c r="H231" s="37">
        <f>IF('🔩 PISTON'!A317="","",'🔩 PISTON'!P317)</f>
        <v/>
      </c>
      <c r="I231" s="37">
        <f>IF('🔩 PISTON'!A317="","",'🔩 PISTON'!Q317)</f>
        <v/>
      </c>
      <c r="J231">
        <f>IF('🔩 PISTON'!A317="","",'🔩 PISTON'!D317)</f>
        <v/>
      </c>
      <c r="L231">
        <f>N(L230)+IF(AND('🔎 TRA CỨU NHANH'!$C$2&lt;&gt;"",OR(ISNUMBER(SEARCH('🔎 TRA CỨU NHANH'!$C$2,$A231)),ISNUMBER(SEARCH('🔎 TRA CỨU NHANH'!$C$2,$B231)))),1,0)</f>
        <v/>
      </c>
      <c r="M231">
        <f>IF(L231&gt;N(L230),L231,"")</f>
        <v/>
      </c>
      <c r="N231">
        <f>N(N230)+IF(AND('💰 BÁO GIÁ'!$C$27&lt;&gt;"",OR(ISNUMBER(SEARCH('💰 BÁO GIÁ'!$C$27,$A231)),ISNUMBER(SEARCH('💰 BÁO GIÁ'!$C$27,$B231)))),1,0)</f>
        <v/>
      </c>
      <c r="O231">
        <f>IF(N231&gt;N(N230),N231,"")</f>
        <v/>
      </c>
    </row>
    <row r="232">
      <c r="A232">
        <f>IF('🔩 PISTON'!A320="","",'🔩 PISTON'!A320)</f>
        <v/>
      </c>
      <c r="B232">
        <f>IF('🔩 PISTON'!A320="","","Piston "&amp;'🔩 PISTON'!U320)</f>
        <v/>
      </c>
      <c r="C232">
        <f>IF('🔩 PISTON'!A320="","","Piston")</f>
        <v/>
      </c>
      <c r="D232">
        <f>IF('🔩 PISTON'!A320="","",'🔩 PISTON'!L320)</f>
        <v/>
      </c>
      <c r="E232">
        <f>IF('🔩 PISTON'!A320="","",'🔩 PISTON'!M320)</f>
        <v/>
      </c>
      <c r="F232">
        <f>IF('🔩 PISTON'!A320="","",'🔩 PISTON'!N320)</f>
        <v/>
      </c>
      <c r="G232">
        <f>IF('🔩 PISTON'!A320="","",'🔩 PISTON'!O320)</f>
        <v/>
      </c>
      <c r="H232">
        <f>IF('🔩 PISTON'!A320="","",'🔩 PISTON'!P320)</f>
        <v/>
      </c>
      <c r="I232">
        <f>IF('🔩 PISTON'!A320="","",'🔩 PISTON'!Q320)</f>
        <v/>
      </c>
      <c r="J232">
        <f>IF('🔩 PISTON'!A320="","",'🔩 PISTON'!D320)</f>
        <v/>
      </c>
      <c r="L232">
        <f>N(L231)+IF(AND('🔎 TRA CỨU NHANH'!$C$2&lt;&gt;"",OR(ISNUMBER(SEARCH('🔎 TRA CỨU NHANH'!$C$2,$A232)),ISNUMBER(SEARCH('🔎 TRA CỨU NHANH'!$C$2,$B232)))),1,0)</f>
        <v/>
      </c>
      <c r="M232">
        <f>IF(L232&gt;N(L231),L232,"")</f>
        <v/>
      </c>
      <c r="N232">
        <f>N(N231)+IF(AND('💰 BÁO GIÁ'!$C$27&lt;&gt;"",OR(ISNUMBER(SEARCH('💰 BÁO GIÁ'!$C$27,$A232)),ISNUMBER(SEARCH('💰 BÁO GIÁ'!$C$27,$B232)))),1,0)</f>
        <v/>
      </c>
      <c r="O232">
        <f>IF(N232&gt;N(N231),N232,"")</f>
        <v/>
      </c>
    </row>
    <row r="233">
      <c r="A233">
        <f>IF('🔩 PISTON'!#REF!="","",'🔩 PISTON'!#REF!)</f>
        <v/>
      </c>
      <c r="B233">
        <f>IF('🔩 PISTON'!#REF!="","","Piston "&amp;'🔩 PISTON'!#REF!)</f>
        <v/>
      </c>
      <c r="C233">
        <f>IF('🔩 PISTON'!#REF!="","","Piston")</f>
        <v/>
      </c>
      <c r="D233">
        <f>IF('🔩 PISTON'!#REF!="","",'🔩 PISTON'!#REF!)</f>
        <v/>
      </c>
      <c r="E233">
        <f>IF('🔩 PISTON'!#REF!="","",'🔩 PISTON'!#REF!)</f>
        <v/>
      </c>
      <c r="F233">
        <f>IF('🔩 PISTON'!#REF!="","",'🔩 PISTON'!#REF!)</f>
        <v/>
      </c>
      <c r="G233">
        <f>IF('🔩 PISTON'!#REF!="","",'🔩 PISTON'!#REF!)</f>
        <v/>
      </c>
      <c r="H233">
        <f>IF('🔩 PISTON'!#REF!="","",'🔩 PISTON'!#REF!)</f>
        <v/>
      </c>
      <c r="I233">
        <f>IF('🔩 PISTON'!#REF!="","",'🔩 PISTON'!#REF!)</f>
        <v/>
      </c>
      <c r="J233">
        <f>IF('🔩 PISTON'!#REF!="","",'🔩 PISTON'!#REF!)</f>
        <v/>
      </c>
      <c r="L233">
        <f>N(L232)+IF(AND('🔎 TRA CỨU NHANH'!$C$2&lt;&gt;"",OR(ISNUMBER(SEARCH('🔎 TRA CỨU NHANH'!$C$2,$A233)),ISNUMBER(SEARCH('🔎 TRA CỨU NHANH'!$C$2,$B233)))),1,0)</f>
        <v/>
      </c>
      <c r="M233">
        <f>IF(L233&gt;N(L232),L233,"")</f>
        <v/>
      </c>
      <c r="N233">
        <f>N(N232)+IF(AND('💰 BÁO GIÁ'!$C$27&lt;&gt;"",OR(ISNUMBER(SEARCH('💰 BÁO GIÁ'!$C$27,$A233)),ISNUMBER(SEARCH('💰 BÁO GIÁ'!$C$27,$B233)))),1,0)</f>
        <v/>
      </c>
      <c r="O233">
        <f>IF(N233&gt;N(N232),N233,"")</f>
        <v/>
      </c>
    </row>
    <row r="234">
      <c r="A234">
        <f>IF('🔩 PISTON'!A322="","",'🔩 PISTON'!A322)</f>
        <v/>
      </c>
      <c r="B234">
        <f>IF('🔩 PISTON'!A322="","","Piston "&amp;'🔩 PISTON'!U322)</f>
        <v/>
      </c>
      <c r="C234">
        <f>IF('🔩 PISTON'!A322="","","Piston")</f>
        <v/>
      </c>
      <c r="D234">
        <f>IF('🔩 PISTON'!A322="","",'🔩 PISTON'!L322)</f>
        <v/>
      </c>
      <c r="E234" s="37">
        <f>IF('🔩 PISTON'!A322="","",'🔩 PISTON'!M322)</f>
        <v/>
      </c>
      <c r="F234" s="37">
        <f>IF('🔩 PISTON'!A322="","",'🔩 PISTON'!N322)</f>
        <v/>
      </c>
      <c r="G234" s="37">
        <f>IF('🔩 PISTON'!A322="","",'🔩 PISTON'!O322)</f>
        <v/>
      </c>
      <c r="H234" s="37">
        <f>IF('🔩 PISTON'!A322="","",'🔩 PISTON'!P322)</f>
        <v/>
      </c>
      <c r="I234" s="37">
        <f>IF('🔩 PISTON'!A322="","",'🔩 PISTON'!Q322)</f>
        <v/>
      </c>
      <c r="J234">
        <f>IF('🔩 PISTON'!A322="","",'🔩 PISTON'!D322)</f>
        <v/>
      </c>
      <c r="L234">
        <f>N(L233)+IF(AND('🔎 TRA CỨU NHANH'!$C$2&lt;&gt;"",OR(ISNUMBER(SEARCH('🔎 TRA CỨU NHANH'!$C$2,$A234)),ISNUMBER(SEARCH('🔎 TRA CỨU NHANH'!$C$2,$B234)))),1,0)</f>
        <v/>
      </c>
      <c r="M234">
        <f>IF(L234&gt;N(L233),L234,"")</f>
        <v/>
      </c>
      <c r="N234">
        <f>N(N233)+IF(AND('💰 BÁO GIÁ'!$C$27&lt;&gt;"",OR(ISNUMBER(SEARCH('💰 BÁO GIÁ'!$C$27,$A234)),ISNUMBER(SEARCH('💰 BÁO GIÁ'!$C$27,$B234)))),1,0)</f>
        <v/>
      </c>
      <c r="O234">
        <f>IF(N234&gt;N(N233),N234,"")</f>
        <v/>
      </c>
    </row>
    <row r="235">
      <c r="A235">
        <f>IF('🔩 PISTON'!A326="","",'🔩 PISTON'!A326)</f>
        <v/>
      </c>
      <c r="B235">
        <f>IF('🔩 PISTON'!A326="","","Piston "&amp;'🔩 PISTON'!U326)</f>
        <v/>
      </c>
      <c r="C235">
        <f>IF('🔩 PISTON'!A326="","","Piston")</f>
        <v/>
      </c>
      <c r="D235">
        <f>IF('🔩 PISTON'!A326="","",'🔩 PISTON'!L326)</f>
        <v/>
      </c>
      <c r="E235" s="37">
        <f>IF('🔩 PISTON'!A326="","",'🔩 PISTON'!M326)</f>
        <v/>
      </c>
      <c r="F235" s="37">
        <f>IF('🔩 PISTON'!A326="","",'🔩 PISTON'!N326)</f>
        <v/>
      </c>
      <c r="G235" s="37">
        <f>IF('🔩 PISTON'!A326="","",'🔩 PISTON'!O326)</f>
        <v/>
      </c>
      <c r="H235" s="37">
        <f>IF('🔩 PISTON'!A326="","",'🔩 PISTON'!P326)</f>
        <v/>
      </c>
      <c r="I235" s="37">
        <f>IF('🔩 PISTON'!A326="","",'🔩 PISTON'!Q326)</f>
        <v/>
      </c>
      <c r="J235">
        <f>IF('🔩 PISTON'!A326="","",'🔩 PISTON'!D326)</f>
        <v/>
      </c>
      <c r="L235">
        <f>N(L234)+IF(AND('🔎 TRA CỨU NHANH'!$C$2&lt;&gt;"",OR(ISNUMBER(SEARCH('🔎 TRA CỨU NHANH'!$C$2,$A235)),ISNUMBER(SEARCH('🔎 TRA CỨU NHANH'!$C$2,$B235)))),1,0)</f>
        <v/>
      </c>
      <c r="M235">
        <f>IF(L235&gt;N(L234),L235,"")</f>
        <v/>
      </c>
      <c r="N235">
        <f>N(N234)+IF(AND('💰 BÁO GIÁ'!$C$27&lt;&gt;"",OR(ISNUMBER(SEARCH('💰 BÁO GIÁ'!$C$27,$A235)),ISNUMBER(SEARCH('💰 BÁO GIÁ'!$C$27,$B235)))),1,0)</f>
        <v/>
      </c>
      <c r="O235">
        <f>IF(N235&gt;N(N234),N235,"")</f>
        <v/>
      </c>
    </row>
    <row r="236">
      <c r="A236">
        <f>IF('🔩 PISTON'!A327="","",'🔩 PISTON'!A327)</f>
        <v/>
      </c>
      <c r="B236">
        <f>IF('🔩 PISTON'!A327="","","Piston "&amp;'🔩 PISTON'!U327)</f>
        <v/>
      </c>
      <c r="C236">
        <f>IF('🔩 PISTON'!A327="","","Piston")</f>
        <v/>
      </c>
      <c r="D236">
        <f>IF('🔩 PISTON'!A327="","",'🔩 PISTON'!L327)</f>
        <v/>
      </c>
      <c r="E236" s="37">
        <f>IF('🔩 PISTON'!A327="","",'🔩 PISTON'!M327)</f>
        <v/>
      </c>
      <c r="F236" s="37">
        <f>IF('🔩 PISTON'!A327="","",'🔩 PISTON'!N327)</f>
        <v/>
      </c>
      <c r="G236" s="37">
        <f>IF('🔩 PISTON'!A327="","",'🔩 PISTON'!O327)</f>
        <v/>
      </c>
      <c r="H236" s="37">
        <f>IF('🔩 PISTON'!A327="","",'🔩 PISTON'!P327)</f>
        <v/>
      </c>
      <c r="I236" s="37">
        <f>IF('🔩 PISTON'!A327="","",'🔩 PISTON'!Q327)</f>
        <v/>
      </c>
      <c r="J236">
        <f>IF('🔩 PISTON'!A327="","",'🔩 PISTON'!D327)</f>
        <v/>
      </c>
      <c r="L236">
        <f>N(L235)+IF(AND('🔎 TRA CỨU NHANH'!$C$2&lt;&gt;"",OR(ISNUMBER(SEARCH('🔎 TRA CỨU NHANH'!$C$2,$A236)),ISNUMBER(SEARCH('🔎 TRA CỨU NHANH'!$C$2,$B236)))),1,0)</f>
        <v/>
      </c>
      <c r="M236">
        <f>IF(L236&gt;N(L235),L236,"")</f>
        <v/>
      </c>
      <c r="N236">
        <f>N(N235)+IF(AND('💰 BÁO GIÁ'!$C$27&lt;&gt;"",OR(ISNUMBER(SEARCH('💰 BÁO GIÁ'!$C$27,$A236)),ISNUMBER(SEARCH('💰 BÁO GIÁ'!$C$27,$B236)))),1,0)</f>
        <v/>
      </c>
      <c r="O236">
        <f>IF(N236&gt;N(N235),N236,"")</f>
        <v/>
      </c>
    </row>
    <row r="237">
      <c r="A237">
        <f>IF('🔩 PISTON'!A329="","",'🔩 PISTON'!A329)</f>
        <v/>
      </c>
      <c r="B237">
        <f>IF('🔩 PISTON'!A329="","","Piston "&amp;'🔩 PISTON'!U329)</f>
        <v/>
      </c>
      <c r="C237">
        <f>IF('🔩 PISTON'!A329="","","Piston")</f>
        <v/>
      </c>
      <c r="D237">
        <f>IF('🔩 PISTON'!A329="","",'🔩 PISTON'!L329)</f>
        <v/>
      </c>
      <c r="E237">
        <f>IF('🔩 PISTON'!A329="","",'🔩 PISTON'!M329)</f>
        <v/>
      </c>
      <c r="F237">
        <f>IF('🔩 PISTON'!A329="","",'🔩 PISTON'!N329)</f>
        <v/>
      </c>
      <c r="G237">
        <f>IF('🔩 PISTON'!A329="","",'🔩 PISTON'!O329)</f>
        <v/>
      </c>
      <c r="H237">
        <f>IF('🔩 PISTON'!A329="","",'🔩 PISTON'!P329)</f>
        <v/>
      </c>
      <c r="I237">
        <f>IF('🔩 PISTON'!A329="","",'🔩 PISTON'!Q329)</f>
        <v/>
      </c>
      <c r="J237">
        <f>IF('🔩 PISTON'!A329="","",'🔩 PISTON'!D329)</f>
        <v/>
      </c>
      <c r="L237">
        <f>N(L236)+IF(AND('🔎 TRA CỨU NHANH'!$C$2&lt;&gt;"",OR(ISNUMBER(SEARCH('🔎 TRA CỨU NHANH'!$C$2,$A237)),ISNUMBER(SEARCH('🔎 TRA CỨU NHANH'!$C$2,$B237)))),1,0)</f>
        <v/>
      </c>
      <c r="M237">
        <f>IF(L237&gt;N(L236),L237,"")</f>
        <v/>
      </c>
      <c r="N237">
        <f>N(N236)+IF(AND('💰 BÁO GIÁ'!$C$27&lt;&gt;"",OR(ISNUMBER(SEARCH('💰 BÁO GIÁ'!$C$27,$A237)),ISNUMBER(SEARCH('💰 BÁO GIÁ'!$C$27,$B237)))),1,0)</f>
        <v/>
      </c>
      <c r="O237">
        <f>IF(N237&gt;N(N236),N237,"")</f>
        <v/>
      </c>
    </row>
    <row r="238">
      <c r="A238">
        <f>IF('🔩 PISTON'!#REF!="","",'🔩 PISTON'!#REF!)</f>
        <v/>
      </c>
      <c r="B238">
        <f>IF('🔩 PISTON'!#REF!="","","Piston "&amp;'🔩 PISTON'!#REF!)</f>
        <v/>
      </c>
      <c r="C238">
        <f>IF('🔩 PISTON'!#REF!="","","Piston")</f>
        <v/>
      </c>
      <c r="D238">
        <f>IF('🔩 PISTON'!#REF!="","",'🔩 PISTON'!#REF!)</f>
        <v/>
      </c>
      <c r="E238">
        <f>IF('🔩 PISTON'!#REF!="","",'🔩 PISTON'!#REF!)</f>
        <v/>
      </c>
      <c r="F238">
        <f>IF('🔩 PISTON'!#REF!="","",'🔩 PISTON'!#REF!)</f>
        <v/>
      </c>
      <c r="G238">
        <f>IF('🔩 PISTON'!#REF!="","",'🔩 PISTON'!#REF!)</f>
        <v/>
      </c>
      <c r="H238">
        <f>IF('🔩 PISTON'!#REF!="","",'🔩 PISTON'!#REF!)</f>
        <v/>
      </c>
      <c r="I238">
        <f>IF('🔩 PISTON'!#REF!="","",'🔩 PISTON'!#REF!)</f>
        <v/>
      </c>
      <c r="J238">
        <f>IF('🔩 PISTON'!#REF!="","",'🔩 PISTON'!#REF!)</f>
        <v/>
      </c>
      <c r="L238">
        <f>N(L237)+IF(AND('🔎 TRA CỨU NHANH'!$C$2&lt;&gt;"",OR(ISNUMBER(SEARCH('🔎 TRA CỨU NHANH'!$C$2,$A238)),ISNUMBER(SEARCH('🔎 TRA CỨU NHANH'!$C$2,$B238)))),1,0)</f>
        <v/>
      </c>
      <c r="M238">
        <f>IF(L238&gt;N(L237),L238,"")</f>
        <v/>
      </c>
      <c r="N238">
        <f>N(N237)+IF(AND('💰 BÁO GIÁ'!$C$27&lt;&gt;"",OR(ISNUMBER(SEARCH('💰 BÁO GIÁ'!$C$27,$A238)),ISNUMBER(SEARCH('💰 BÁO GIÁ'!$C$27,$B238)))),1,0)</f>
        <v/>
      </c>
      <c r="O238">
        <f>IF(N238&gt;N(N237),N238,"")</f>
        <v/>
      </c>
    </row>
    <row r="239">
      <c r="A239">
        <f>IF('🔩 PISTON'!A331="","",'🔩 PISTON'!A331)</f>
        <v/>
      </c>
      <c r="B239">
        <f>IF('🔩 PISTON'!A331="","","Piston "&amp;'🔩 PISTON'!U331)</f>
        <v/>
      </c>
      <c r="C239">
        <f>IF('🔩 PISTON'!A331="","","Piston")</f>
        <v/>
      </c>
      <c r="D239">
        <f>IF('🔩 PISTON'!A331="","",'🔩 PISTON'!L331)</f>
        <v/>
      </c>
      <c r="E239">
        <f>IF('🔩 PISTON'!A331="","",'🔩 PISTON'!M331)</f>
        <v/>
      </c>
      <c r="F239">
        <f>IF('🔩 PISTON'!A331="","",'🔩 PISTON'!N331)</f>
        <v/>
      </c>
      <c r="G239">
        <f>IF('🔩 PISTON'!A331="","",'🔩 PISTON'!O331)</f>
        <v/>
      </c>
      <c r="H239">
        <f>IF('🔩 PISTON'!A331="","",'🔩 PISTON'!P331)</f>
        <v/>
      </c>
      <c r="I239">
        <f>IF('🔩 PISTON'!A331="","",'🔩 PISTON'!Q331)</f>
        <v/>
      </c>
      <c r="J239">
        <f>IF('🔩 PISTON'!A331="","",'🔩 PISTON'!D331)</f>
        <v/>
      </c>
      <c r="L239">
        <f>N(L238)+IF(AND('🔎 TRA CỨU NHANH'!$C$2&lt;&gt;"",OR(ISNUMBER(SEARCH('🔎 TRA CỨU NHANH'!$C$2,$A239)),ISNUMBER(SEARCH('🔎 TRA CỨU NHANH'!$C$2,$B239)))),1,0)</f>
        <v/>
      </c>
      <c r="M239">
        <f>IF(L239&gt;N(L238),L239,"")</f>
        <v/>
      </c>
      <c r="N239">
        <f>N(N238)+IF(AND('💰 BÁO GIÁ'!$C$27&lt;&gt;"",OR(ISNUMBER(SEARCH('💰 BÁO GIÁ'!$C$27,$A239)),ISNUMBER(SEARCH('💰 BÁO GIÁ'!$C$27,$B239)))),1,0)</f>
        <v/>
      </c>
      <c r="O239">
        <f>IF(N239&gt;N(N238),N239,"")</f>
        <v/>
      </c>
    </row>
    <row r="240">
      <c r="A240">
        <f>IF('🔩 PISTON'!A332="","",'🔩 PISTON'!A332)</f>
        <v/>
      </c>
      <c r="B240">
        <f>IF('🔩 PISTON'!A332="","","Piston "&amp;'🔩 PISTON'!U332)</f>
        <v/>
      </c>
      <c r="C240">
        <f>IF('🔩 PISTON'!A332="","","Piston")</f>
        <v/>
      </c>
      <c r="D240">
        <f>IF('🔩 PISTON'!A332="","",'🔩 PISTON'!L332)</f>
        <v/>
      </c>
      <c r="E240" s="37">
        <f>IF('🔩 PISTON'!A332="","",'🔩 PISTON'!M332)</f>
        <v/>
      </c>
      <c r="F240" s="37">
        <f>IF('🔩 PISTON'!A332="","",'🔩 PISTON'!N332)</f>
        <v/>
      </c>
      <c r="G240" s="37">
        <f>IF('🔩 PISTON'!A332="","",'🔩 PISTON'!O332)</f>
        <v/>
      </c>
      <c r="H240" s="37">
        <f>IF('🔩 PISTON'!A332="","",'🔩 PISTON'!P332)</f>
        <v/>
      </c>
      <c r="I240" s="37">
        <f>IF('🔩 PISTON'!A332="","",'🔩 PISTON'!Q332)</f>
        <v/>
      </c>
      <c r="J240">
        <f>IF('🔩 PISTON'!A332="","",'🔩 PISTON'!D332)</f>
        <v/>
      </c>
      <c r="L240">
        <f>N(L239)+IF(AND('🔎 TRA CỨU NHANH'!$C$2&lt;&gt;"",OR(ISNUMBER(SEARCH('🔎 TRA CỨU NHANH'!$C$2,$A240)),ISNUMBER(SEARCH('🔎 TRA CỨU NHANH'!$C$2,$B240)))),1,0)</f>
        <v/>
      </c>
      <c r="M240">
        <f>IF(L240&gt;N(L239),L240,"")</f>
        <v/>
      </c>
      <c r="N240">
        <f>N(N239)+IF(AND('💰 BÁO GIÁ'!$C$27&lt;&gt;"",OR(ISNUMBER(SEARCH('💰 BÁO GIÁ'!$C$27,$A240)),ISNUMBER(SEARCH('💰 BÁO GIÁ'!$C$27,$B240)))),1,0)</f>
        <v/>
      </c>
      <c r="O240">
        <f>IF(N240&gt;N(N239),N240,"")</f>
        <v/>
      </c>
    </row>
    <row r="241">
      <c r="A241">
        <f>IF('🔩 PISTON'!A334="","",'🔩 PISTON'!A334)</f>
        <v/>
      </c>
      <c r="B241">
        <f>IF('🔩 PISTON'!A334="","","Piston "&amp;'🔩 PISTON'!U334)</f>
        <v/>
      </c>
      <c r="C241">
        <f>IF('🔩 PISTON'!A334="","","Piston")</f>
        <v/>
      </c>
      <c r="D241">
        <f>IF('🔩 PISTON'!A334="","",'🔩 PISTON'!L334)</f>
        <v/>
      </c>
      <c r="E241" s="37">
        <f>IF('🔩 PISTON'!A334="","",'🔩 PISTON'!M334)</f>
        <v/>
      </c>
      <c r="F241" s="37">
        <f>IF('🔩 PISTON'!A334="","",'🔩 PISTON'!N334)</f>
        <v/>
      </c>
      <c r="G241" s="37">
        <f>IF('🔩 PISTON'!A334="","",'🔩 PISTON'!O334)</f>
        <v/>
      </c>
      <c r="H241" s="37">
        <f>IF('🔩 PISTON'!A334="","",'🔩 PISTON'!P334)</f>
        <v/>
      </c>
      <c r="I241" s="37">
        <f>IF('🔩 PISTON'!A334="","",'🔩 PISTON'!Q334)</f>
        <v/>
      </c>
      <c r="J241">
        <f>IF('🔩 PISTON'!A334="","",'🔩 PISTON'!D334)</f>
        <v/>
      </c>
      <c r="L241">
        <f>N(L240)+IF(AND('🔎 TRA CỨU NHANH'!$C$2&lt;&gt;"",OR(ISNUMBER(SEARCH('🔎 TRA CỨU NHANH'!$C$2,$A241)),ISNUMBER(SEARCH('🔎 TRA CỨU NHANH'!$C$2,$B241)))),1,0)</f>
        <v/>
      </c>
      <c r="M241">
        <f>IF(L241&gt;N(L240),L241,"")</f>
        <v/>
      </c>
      <c r="N241">
        <f>N(N240)+IF(AND('💰 BÁO GIÁ'!$C$27&lt;&gt;"",OR(ISNUMBER(SEARCH('💰 BÁO GIÁ'!$C$27,$A241)),ISNUMBER(SEARCH('💰 BÁO GIÁ'!$C$27,$B241)))),1,0)</f>
        <v/>
      </c>
      <c r="O241">
        <f>IF(N241&gt;N(N240),N241,"")</f>
        <v/>
      </c>
    </row>
    <row r="242">
      <c r="A242">
        <f>IF('🔩 PISTON'!A336="","",'🔩 PISTON'!A336)</f>
        <v/>
      </c>
      <c r="B242">
        <f>IF('🔩 PISTON'!A336="","","Piston "&amp;'🔩 PISTON'!U336)</f>
        <v/>
      </c>
      <c r="C242">
        <f>IF('🔩 PISTON'!A336="","","Piston")</f>
        <v/>
      </c>
      <c r="D242">
        <f>IF('🔩 PISTON'!A336="","",'🔩 PISTON'!L336)</f>
        <v/>
      </c>
      <c r="E242">
        <f>IF('🔩 PISTON'!A336="","",'🔩 PISTON'!M336)</f>
        <v/>
      </c>
      <c r="F242">
        <f>IF('🔩 PISTON'!A336="","",'🔩 PISTON'!N336)</f>
        <v/>
      </c>
      <c r="G242">
        <f>IF('🔩 PISTON'!A336="","",'🔩 PISTON'!O336)</f>
        <v/>
      </c>
      <c r="H242">
        <f>IF('🔩 PISTON'!A336="","",'🔩 PISTON'!P336)</f>
        <v/>
      </c>
      <c r="I242">
        <f>IF('🔩 PISTON'!A336="","",'🔩 PISTON'!Q336)</f>
        <v/>
      </c>
      <c r="J242">
        <f>IF('🔩 PISTON'!A336="","",'🔩 PISTON'!D336)</f>
        <v/>
      </c>
      <c r="L242">
        <f>N(L241)+IF(AND('🔎 TRA CỨU NHANH'!$C$2&lt;&gt;"",OR(ISNUMBER(SEARCH('🔎 TRA CỨU NHANH'!$C$2,$A242)),ISNUMBER(SEARCH('🔎 TRA CỨU NHANH'!$C$2,$B242)))),1,0)</f>
        <v/>
      </c>
      <c r="M242">
        <f>IF(L242&gt;N(L241),L242,"")</f>
        <v/>
      </c>
      <c r="N242">
        <f>N(N241)+IF(AND('💰 BÁO GIÁ'!$C$27&lt;&gt;"",OR(ISNUMBER(SEARCH('💰 BÁO GIÁ'!$C$27,$A242)),ISNUMBER(SEARCH('💰 BÁO GIÁ'!$C$27,$B242)))),1,0)</f>
        <v/>
      </c>
      <c r="O242">
        <f>IF(N242&gt;N(N241),N242,"")</f>
        <v/>
      </c>
    </row>
    <row r="243">
      <c r="A243">
        <f>IF('🔩 PISTON'!A338="","",'🔩 PISTON'!A338)</f>
        <v/>
      </c>
      <c r="B243">
        <f>IF('🔩 PISTON'!A338="","","Piston "&amp;'🔩 PISTON'!U338)</f>
        <v/>
      </c>
      <c r="C243">
        <f>IF('🔩 PISTON'!A338="","","Piston")</f>
        <v/>
      </c>
      <c r="D243">
        <f>IF('🔩 PISTON'!A338="","",'🔩 PISTON'!L338)</f>
        <v/>
      </c>
      <c r="E243" s="37">
        <f>IF('🔩 PISTON'!A338="","",'🔩 PISTON'!M338)</f>
        <v/>
      </c>
      <c r="F243" s="37">
        <f>IF('🔩 PISTON'!A338="","",'🔩 PISTON'!N338)</f>
        <v/>
      </c>
      <c r="G243" s="37">
        <f>IF('🔩 PISTON'!A338="","",'🔩 PISTON'!O338)</f>
        <v/>
      </c>
      <c r="H243" s="37">
        <f>IF('🔩 PISTON'!A338="","",'🔩 PISTON'!P338)</f>
        <v/>
      </c>
      <c r="I243" s="37">
        <f>IF('🔩 PISTON'!A338="","",'🔩 PISTON'!Q338)</f>
        <v/>
      </c>
      <c r="J243">
        <f>IF('🔩 PISTON'!A338="","",'🔩 PISTON'!D338)</f>
        <v/>
      </c>
      <c r="L243">
        <f>N(L242)+IF(AND('🔎 TRA CỨU NHANH'!$C$2&lt;&gt;"",OR(ISNUMBER(SEARCH('🔎 TRA CỨU NHANH'!$C$2,$A243)),ISNUMBER(SEARCH('🔎 TRA CỨU NHANH'!$C$2,$B243)))),1,0)</f>
        <v/>
      </c>
      <c r="M243">
        <f>IF(L243&gt;N(L242),L243,"")</f>
        <v/>
      </c>
      <c r="N243">
        <f>N(N242)+IF(AND('💰 BÁO GIÁ'!$C$27&lt;&gt;"",OR(ISNUMBER(SEARCH('💰 BÁO GIÁ'!$C$27,$A243)),ISNUMBER(SEARCH('💰 BÁO GIÁ'!$C$27,$B243)))),1,0)</f>
        <v/>
      </c>
      <c r="O243">
        <f>IF(N243&gt;N(N242),N243,"")</f>
        <v/>
      </c>
    </row>
    <row r="244">
      <c r="A244">
        <f>IF('🔩 PISTON'!A341="","",'🔩 PISTON'!A341)</f>
        <v/>
      </c>
      <c r="B244">
        <f>IF('🔩 PISTON'!A341="","","Piston "&amp;'🔩 PISTON'!U341)</f>
        <v/>
      </c>
      <c r="C244">
        <f>IF('🔩 PISTON'!A341="","","Piston")</f>
        <v/>
      </c>
      <c r="D244">
        <f>IF('🔩 PISTON'!A341="","",'🔩 PISTON'!L341)</f>
        <v/>
      </c>
      <c r="E244" s="37">
        <f>IF('🔩 PISTON'!A341="","",'🔩 PISTON'!M341)</f>
        <v/>
      </c>
      <c r="F244" s="37">
        <f>IF('🔩 PISTON'!A341="","",'🔩 PISTON'!N341)</f>
        <v/>
      </c>
      <c r="G244" s="37">
        <f>IF('🔩 PISTON'!A341="","",'🔩 PISTON'!O341)</f>
        <v/>
      </c>
      <c r="H244" s="37">
        <f>IF('🔩 PISTON'!A341="","",'🔩 PISTON'!P341)</f>
        <v/>
      </c>
      <c r="I244" s="37">
        <f>IF('🔩 PISTON'!A341="","",'🔩 PISTON'!Q341)</f>
        <v/>
      </c>
      <c r="J244">
        <f>IF('🔩 PISTON'!A341="","",'🔩 PISTON'!D341)</f>
        <v/>
      </c>
      <c r="L244">
        <f>N(L243)+IF(AND('🔎 TRA CỨU NHANH'!$C$2&lt;&gt;"",OR(ISNUMBER(SEARCH('🔎 TRA CỨU NHANH'!$C$2,$A244)),ISNUMBER(SEARCH('🔎 TRA CỨU NHANH'!$C$2,$B244)))),1,0)</f>
        <v/>
      </c>
      <c r="M244">
        <f>IF(L244&gt;N(L243),L244,"")</f>
        <v/>
      </c>
      <c r="N244">
        <f>N(N243)+IF(AND('💰 BÁO GIÁ'!$C$27&lt;&gt;"",OR(ISNUMBER(SEARCH('💰 BÁO GIÁ'!$C$27,$A244)),ISNUMBER(SEARCH('💰 BÁO GIÁ'!$C$27,$B244)))),1,0)</f>
        <v/>
      </c>
      <c r="O244">
        <f>IF(N244&gt;N(N243),N244,"")</f>
        <v/>
      </c>
    </row>
    <row r="245">
      <c r="A245">
        <f>IF('🔩 PISTON'!A342="","",'🔩 PISTON'!A342)</f>
        <v/>
      </c>
      <c r="B245">
        <f>IF('🔩 PISTON'!A342="","","Piston "&amp;'🔩 PISTON'!U342)</f>
        <v/>
      </c>
      <c r="C245">
        <f>IF('🔩 PISTON'!A342="","","Piston")</f>
        <v/>
      </c>
      <c r="D245">
        <f>IF('🔩 PISTON'!A342="","",'🔩 PISTON'!L342)</f>
        <v/>
      </c>
      <c r="E245">
        <f>IF('🔩 PISTON'!A342="","",'🔩 PISTON'!M342)</f>
        <v/>
      </c>
      <c r="F245">
        <f>IF('🔩 PISTON'!A342="","",'🔩 PISTON'!N342)</f>
        <v/>
      </c>
      <c r="G245">
        <f>IF('🔩 PISTON'!A342="","",'🔩 PISTON'!O342)</f>
        <v/>
      </c>
      <c r="H245">
        <f>IF('🔩 PISTON'!A342="","",'🔩 PISTON'!P342)</f>
        <v/>
      </c>
      <c r="I245">
        <f>IF('🔩 PISTON'!A342="","",'🔩 PISTON'!Q342)</f>
        <v/>
      </c>
      <c r="J245">
        <f>IF('🔩 PISTON'!A342="","",'🔩 PISTON'!D342)</f>
        <v/>
      </c>
      <c r="L245">
        <f>N(L244)+IF(AND('🔎 TRA CỨU NHANH'!$C$2&lt;&gt;"",OR(ISNUMBER(SEARCH('🔎 TRA CỨU NHANH'!$C$2,$A245)),ISNUMBER(SEARCH('🔎 TRA CỨU NHANH'!$C$2,$B245)))),1,0)</f>
        <v/>
      </c>
      <c r="M245">
        <f>IF(L245&gt;N(L244),L245,"")</f>
        <v/>
      </c>
      <c r="N245">
        <f>N(N244)+IF(AND('💰 BÁO GIÁ'!$C$27&lt;&gt;"",OR(ISNUMBER(SEARCH('💰 BÁO GIÁ'!$C$27,$A245)),ISNUMBER(SEARCH('💰 BÁO GIÁ'!$C$27,$B245)))),1,0)</f>
        <v/>
      </c>
      <c r="O245">
        <f>IF(N245&gt;N(N244),N245,"")</f>
        <v/>
      </c>
    </row>
    <row r="246">
      <c r="A246">
        <f>IF('🔩 PISTON'!A343="","",'🔩 PISTON'!A343)</f>
        <v/>
      </c>
      <c r="B246">
        <f>IF('🔩 PISTON'!A343="","","Piston "&amp;'🔩 PISTON'!U343)</f>
        <v/>
      </c>
      <c r="C246">
        <f>IF('🔩 PISTON'!A343="","","Piston")</f>
        <v/>
      </c>
      <c r="D246">
        <f>IF('🔩 PISTON'!A343="","",'🔩 PISTON'!L343)</f>
        <v/>
      </c>
      <c r="E246" s="37">
        <f>IF('🔩 PISTON'!A343="","",'🔩 PISTON'!M343)</f>
        <v/>
      </c>
      <c r="F246" s="37">
        <f>IF('🔩 PISTON'!A343="","",'🔩 PISTON'!N343)</f>
        <v/>
      </c>
      <c r="G246" s="37">
        <f>IF('🔩 PISTON'!A343="","",'🔩 PISTON'!O343)</f>
        <v/>
      </c>
      <c r="H246" s="37">
        <f>IF('🔩 PISTON'!A343="","",'🔩 PISTON'!P343)</f>
        <v/>
      </c>
      <c r="I246" s="37">
        <f>IF('🔩 PISTON'!A343="","",'🔩 PISTON'!Q343)</f>
        <v/>
      </c>
      <c r="J246">
        <f>IF('🔩 PISTON'!A343="","",'🔩 PISTON'!D343)</f>
        <v/>
      </c>
      <c r="L246">
        <f>N(L245)+IF(AND('🔎 TRA CỨU NHANH'!$C$2&lt;&gt;"",OR(ISNUMBER(SEARCH('🔎 TRA CỨU NHANH'!$C$2,$A246)),ISNUMBER(SEARCH('🔎 TRA CỨU NHANH'!$C$2,$B246)))),1,0)</f>
        <v/>
      </c>
      <c r="M246">
        <f>IF(L246&gt;N(L245),L246,"")</f>
        <v/>
      </c>
      <c r="N246">
        <f>N(N245)+IF(AND('💰 BÁO GIÁ'!$C$27&lt;&gt;"",OR(ISNUMBER(SEARCH('💰 BÁO GIÁ'!$C$27,$A246)),ISNUMBER(SEARCH('💰 BÁO GIÁ'!$C$27,$B246)))),1,0)</f>
        <v/>
      </c>
      <c r="O246">
        <f>IF(N246&gt;N(N245),N246,"")</f>
        <v/>
      </c>
    </row>
    <row r="247">
      <c r="A247">
        <f>IF('🔩 PISTON'!A344="","",'🔩 PISTON'!A344)</f>
        <v/>
      </c>
      <c r="B247">
        <f>IF('🔩 PISTON'!A344="","","Piston "&amp;'🔩 PISTON'!U344)</f>
        <v/>
      </c>
      <c r="C247">
        <f>IF('🔩 PISTON'!A344="","","Piston")</f>
        <v/>
      </c>
      <c r="D247">
        <f>IF('🔩 PISTON'!A344="","",'🔩 PISTON'!L344)</f>
        <v/>
      </c>
      <c r="E247" s="37">
        <f>IF('🔩 PISTON'!A344="","",'🔩 PISTON'!M344)</f>
        <v/>
      </c>
      <c r="F247" s="37">
        <f>IF('🔩 PISTON'!A344="","",'🔩 PISTON'!N344)</f>
        <v/>
      </c>
      <c r="G247" s="37">
        <f>IF('🔩 PISTON'!A344="","",'🔩 PISTON'!O344)</f>
        <v/>
      </c>
      <c r="H247" s="37">
        <f>IF('🔩 PISTON'!A344="","",'🔩 PISTON'!P344)</f>
        <v/>
      </c>
      <c r="I247" s="37">
        <f>IF('🔩 PISTON'!A344="","",'🔩 PISTON'!Q344)</f>
        <v/>
      </c>
      <c r="J247">
        <f>IF('🔩 PISTON'!A344="","",'🔩 PISTON'!D344)</f>
        <v/>
      </c>
      <c r="L247">
        <f>N(L246)+IF(AND('🔎 TRA CỨU NHANH'!$C$2&lt;&gt;"",OR(ISNUMBER(SEARCH('🔎 TRA CỨU NHANH'!$C$2,$A247)),ISNUMBER(SEARCH('🔎 TRA CỨU NHANH'!$C$2,$B247)))),1,0)</f>
        <v/>
      </c>
      <c r="M247">
        <f>IF(L247&gt;N(L246),L247,"")</f>
        <v/>
      </c>
      <c r="N247">
        <f>N(N246)+IF(AND('💰 BÁO GIÁ'!$C$27&lt;&gt;"",OR(ISNUMBER(SEARCH('💰 BÁO GIÁ'!$C$27,$A247)),ISNUMBER(SEARCH('💰 BÁO GIÁ'!$C$27,$B247)))),1,0)</f>
        <v/>
      </c>
      <c r="O247">
        <f>IF(N247&gt;N(N246),N247,"")</f>
        <v/>
      </c>
    </row>
    <row r="248">
      <c r="A248">
        <f>IF('🔩 PISTON'!A346="","",'🔩 PISTON'!A346)</f>
        <v/>
      </c>
      <c r="B248">
        <f>IF('🔩 PISTON'!A346="","","Piston "&amp;'🔩 PISTON'!U346)</f>
        <v/>
      </c>
      <c r="C248">
        <f>IF('🔩 PISTON'!A346="","","Piston")</f>
        <v/>
      </c>
      <c r="D248">
        <f>IF('🔩 PISTON'!A346="","",'🔩 PISTON'!L346)</f>
        <v/>
      </c>
      <c r="E248">
        <f>IF('🔩 PISTON'!A346="","",'🔩 PISTON'!M346)</f>
        <v/>
      </c>
      <c r="F248">
        <f>IF('🔩 PISTON'!A346="","",'🔩 PISTON'!N346)</f>
        <v/>
      </c>
      <c r="G248">
        <f>IF('🔩 PISTON'!A346="","",'🔩 PISTON'!O346)</f>
        <v/>
      </c>
      <c r="H248">
        <f>IF('🔩 PISTON'!A346="","",'🔩 PISTON'!P346)</f>
        <v/>
      </c>
      <c r="I248">
        <f>IF('🔩 PISTON'!A346="","",'🔩 PISTON'!Q346)</f>
        <v/>
      </c>
      <c r="J248">
        <f>IF('🔩 PISTON'!A346="","",'🔩 PISTON'!D346)</f>
        <v/>
      </c>
      <c r="L248">
        <f>N(L247)+IF(AND('🔎 TRA CỨU NHANH'!$C$2&lt;&gt;"",OR(ISNUMBER(SEARCH('🔎 TRA CỨU NHANH'!$C$2,$A248)),ISNUMBER(SEARCH('🔎 TRA CỨU NHANH'!$C$2,$B248)))),1,0)</f>
        <v/>
      </c>
      <c r="M248">
        <f>IF(L248&gt;N(L247),L248,"")</f>
        <v/>
      </c>
      <c r="N248">
        <f>N(N247)+IF(AND('💰 BÁO GIÁ'!$C$27&lt;&gt;"",OR(ISNUMBER(SEARCH('💰 BÁO GIÁ'!$C$27,$A248)),ISNUMBER(SEARCH('💰 BÁO GIÁ'!$C$27,$B248)))),1,0)</f>
        <v/>
      </c>
      <c r="O248">
        <f>IF(N248&gt;N(N247),N248,"")</f>
        <v/>
      </c>
    </row>
    <row r="249">
      <c r="A249">
        <f>IF('🔩 PISTON'!A347="","",'🔩 PISTON'!A347)</f>
        <v/>
      </c>
      <c r="B249">
        <f>IF('🔩 PISTON'!A347="","","Piston "&amp;'🔩 PISTON'!U347)</f>
        <v/>
      </c>
      <c r="C249">
        <f>IF('🔩 PISTON'!A347="","","Piston")</f>
        <v/>
      </c>
      <c r="D249">
        <f>IF('🔩 PISTON'!A347="","",'🔩 PISTON'!L347)</f>
        <v/>
      </c>
      <c r="E249">
        <f>IF('🔩 PISTON'!A347="","",'🔩 PISTON'!M347)</f>
        <v/>
      </c>
      <c r="F249">
        <f>IF('🔩 PISTON'!A347="","",'🔩 PISTON'!N347)</f>
        <v/>
      </c>
      <c r="G249">
        <f>IF('🔩 PISTON'!A347="","",'🔩 PISTON'!O347)</f>
        <v/>
      </c>
      <c r="H249">
        <f>IF('🔩 PISTON'!A347="","",'🔩 PISTON'!P347)</f>
        <v/>
      </c>
      <c r="I249">
        <f>IF('🔩 PISTON'!A347="","",'🔩 PISTON'!Q347)</f>
        <v/>
      </c>
      <c r="J249">
        <f>IF('🔩 PISTON'!A347="","",'🔩 PISTON'!D347)</f>
        <v/>
      </c>
      <c r="L249">
        <f>N(L248)+IF(AND('🔎 TRA CỨU NHANH'!$C$2&lt;&gt;"",OR(ISNUMBER(SEARCH('🔎 TRA CỨU NHANH'!$C$2,$A249)),ISNUMBER(SEARCH('🔎 TRA CỨU NHANH'!$C$2,$B249)))),1,0)</f>
        <v/>
      </c>
      <c r="M249">
        <f>IF(L249&gt;N(L248),L249,"")</f>
        <v/>
      </c>
      <c r="N249">
        <f>N(N248)+IF(AND('💰 BÁO GIÁ'!$C$27&lt;&gt;"",OR(ISNUMBER(SEARCH('💰 BÁO GIÁ'!$C$27,$A249)),ISNUMBER(SEARCH('💰 BÁO GIÁ'!$C$27,$B249)))),1,0)</f>
        <v/>
      </c>
      <c r="O249">
        <f>IF(N249&gt;N(N248),N249,"")</f>
        <v/>
      </c>
    </row>
    <row r="250">
      <c r="A250">
        <f>IF('🔩 PISTON'!A348="","",'🔩 PISTON'!A348)</f>
        <v/>
      </c>
      <c r="B250">
        <f>IF('🔩 PISTON'!A348="","","Piston "&amp;'🔩 PISTON'!U348)</f>
        <v/>
      </c>
      <c r="C250">
        <f>IF('🔩 PISTON'!A348="","","Piston")</f>
        <v/>
      </c>
      <c r="D250">
        <f>IF('🔩 PISTON'!A348="","",'🔩 PISTON'!L348)</f>
        <v/>
      </c>
      <c r="E250">
        <f>IF('🔩 PISTON'!A348="","",'🔩 PISTON'!M348)</f>
        <v/>
      </c>
      <c r="F250">
        <f>IF('🔩 PISTON'!A348="","",'🔩 PISTON'!N348)</f>
        <v/>
      </c>
      <c r="G250">
        <f>IF('🔩 PISTON'!A348="","",'🔩 PISTON'!O348)</f>
        <v/>
      </c>
      <c r="H250">
        <f>IF('🔩 PISTON'!A348="","",'🔩 PISTON'!P348)</f>
        <v/>
      </c>
      <c r="I250">
        <f>IF('🔩 PISTON'!A348="","",'🔩 PISTON'!Q348)</f>
        <v/>
      </c>
      <c r="J250">
        <f>IF('🔩 PISTON'!A348="","",'🔩 PISTON'!D348)</f>
        <v/>
      </c>
      <c r="L250">
        <f>N(L249)+IF(AND('🔎 TRA CỨU NHANH'!$C$2&lt;&gt;"",OR(ISNUMBER(SEARCH('🔎 TRA CỨU NHANH'!$C$2,$A250)),ISNUMBER(SEARCH('🔎 TRA CỨU NHANH'!$C$2,$B250)))),1,0)</f>
        <v/>
      </c>
      <c r="M250">
        <f>IF(L250&gt;N(L249),L250,"")</f>
        <v/>
      </c>
      <c r="N250">
        <f>N(N249)+IF(AND('💰 BÁO GIÁ'!$C$27&lt;&gt;"",OR(ISNUMBER(SEARCH('💰 BÁO GIÁ'!$C$27,$A250)),ISNUMBER(SEARCH('💰 BÁO GIÁ'!$C$27,$B250)))),1,0)</f>
        <v/>
      </c>
      <c r="O250">
        <f>IF(N250&gt;N(N249),N250,"")</f>
        <v/>
      </c>
    </row>
    <row r="251">
      <c r="A251">
        <f>IF('🔩 PISTON'!A350="","",'🔩 PISTON'!A350)</f>
        <v/>
      </c>
      <c r="B251">
        <f>IF('🔩 PISTON'!A350="","","Piston "&amp;'🔩 PISTON'!U350)</f>
        <v/>
      </c>
      <c r="C251">
        <f>IF('🔩 PISTON'!A350="","","Piston")</f>
        <v/>
      </c>
      <c r="D251">
        <f>IF('🔩 PISTON'!A350="","",'🔩 PISTON'!L350)</f>
        <v/>
      </c>
      <c r="E251">
        <f>IF('🔩 PISTON'!A350="","",'🔩 PISTON'!M350)</f>
        <v/>
      </c>
      <c r="F251">
        <f>IF('🔩 PISTON'!A350="","",'🔩 PISTON'!N350)</f>
        <v/>
      </c>
      <c r="G251">
        <f>IF('🔩 PISTON'!A350="","",'🔩 PISTON'!O350)</f>
        <v/>
      </c>
      <c r="H251">
        <f>IF('🔩 PISTON'!A350="","",'🔩 PISTON'!P350)</f>
        <v/>
      </c>
      <c r="I251">
        <f>IF('🔩 PISTON'!A350="","",'🔩 PISTON'!Q350)</f>
        <v/>
      </c>
      <c r="J251">
        <f>IF('🔩 PISTON'!A350="","",'🔩 PISTON'!D350)</f>
        <v/>
      </c>
      <c r="L251">
        <f>N(L250)+IF(AND('🔎 TRA CỨU NHANH'!$C$2&lt;&gt;"",OR(ISNUMBER(SEARCH('🔎 TRA CỨU NHANH'!$C$2,$A251)),ISNUMBER(SEARCH('🔎 TRA CỨU NHANH'!$C$2,$B251)))),1,0)</f>
        <v/>
      </c>
      <c r="M251">
        <f>IF(L251&gt;N(L250),L251,"")</f>
        <v/>
      </c>
      <c r="N251">
        <f>N(N250)+IF(AND('💰 BÁO GIÁ'!$C$27&lt;&gt;"",OR(ISNUMBER(SEARCH('💰 BÁO GIÁ'!$C$27,$A251)),ISNUMBER(SEARCH('💰 BÁO GIÁ'!$C$27,$B251)))),1,0)</f>
        <v/>
      </c>
      <c r="O251">
        <f>IF(N251&gt;N(N250),N251,"")</f>
        <v/>
      </c>
    </row>
    <row r="252">
      <c r="A252">
        <f>IF('🔩 PISTON'!A353="","",'🔩 PISTON'!A353)</f>
        <v/>
      </c>
      <c r="B252">
        <f>IF('🔩 PISTON'!A353="","","Piston "&amp;'🔩 PISTON'!U353)</f>
        <v/>
      </c>
      <c r="C252">
        <f>IF('🔩 PISTON'!A353="","","Piston")</f>
        <v/>
      </c>
      <c r="D252">
        <f>IF('🔩 PISTON'!A353="","",'🔩 PISTON'!L353)</f>
        <v/>
      </c>
      <c r="E252" s="37">
        <f>IF('🔩 PISTON'!A353="","",'🔩 PISTON'!M353)</f>
        <v/>
      </c>
      <c r="F252" s="37">
        <f>IF('🔩 PISTON'!A353="","",'🔩 PISTON'!N353)</f>
        <v/>
      </c>
      <c r="G252" s="37">
        <f>IF('🔩 PISTON'!A353="","",'🔩 PISTON'!O353)</f>
        <v/>
      </c>
      <c r="H252" s="37">
        <f>IF('🔩 PISTON'!A353="","",'🔩 PISTON'!P353)</f>
        <v/>
      </c>
      <c r="I252" s="37">
        <f>IF('🔩 PISTON'!A353="","",'🔩 PISTON'!Q353)</f>
        <v/>
      </c>
      <c r="J252">
        <f>IF('🔩 PISTON'!A353="","",'🔩 PISTON'!D353)</f>
        <v/>
      </c>
      <c r="L252">
        <f>N(L251)+IF(AND('🔎 TRA CỨU NHANH'!$C$2&lt;&gt;"",OR(ISNUMBER(SEARCH('🔎 TRA CỨU NHANH'!$C$2,$A252)),ISNUMBER(SEARCH('🔎 TRA CỨU NHANH'!$C$2,$B252)))),1,0)</f>
        <v/>
      </c>
      <c r="M252">
        <f>IF(L252&gt;N(L251),L252,"")</f>
        <v/>
      </c>
      <c r="N252">
        <f>N(N251)+IF(AND('💰 BÁO GIÁ'!$C$27&lt;&gt;"",OR(ISNUMBER(SEARCH('💰 BÁO GIÁ'!$C$27,$A252)),ISNUMBER(SEARCH('💰 BÁO GIÁ'!$C$27,$B252)))),1,0)</f>
        <v/>
      </c>
      <c r="O252">
        <f>IF(N252&gt;N(N251),N252,"")</f>
        <v/>
      </c>
    </row>
    <row r="253">
      <c r="A253">
        <f>IF('🔩 PISTON'!A355="","",'🔩 PISTON'!A355)</f>
        <v/>
      </c>
      <c r="B253">
        <f>IF('🔩 PISTON'!A355="","","Piston "&amp;'🔩 PISTON'!U355)</f>
        <v/>
      </c>
      <c r="C253">
        <f>IF('🔩 PISTON'!A355="","","Piston")</f>
        <v/>
      </c>
      <c r="D253">
        <f>IF('🔩 PISTON'!A355="","",'🔩 PISTON'!L355)</f>
        <v/>
      </c>
      <c r="E253" s="37">
        <f>IF('🔩 PISTON'!A355="","",'🔩 PISTON'!M355)</f>
        <v/>
      </c>
      <c r="F253" s="37">
        <f>IF('🔩 PISTON'!A355="","",'🔩 PISTON'!N355)</f>
        <v/>
      </c>
      <c r="G253" s="37">
        <f>IF('🔩 PISTON'!A355="","",'🔩 PISTON'!O355)</f>
        <v/>
      </c>
      <c r="H253" s="37">
        <f>IF('🔩 PISTON'!A355="","",'🔩 PISTON'!P355)</f>
        <v/>
      </c>
      <c r="I253" s="37">
        <f>IF('🔩 PISTON'!A355="","",'🔩 PISTON'!Q355)</f>
        <v/>
      </c>
      <c r="J253">
        <f>IF('🔩 PISTON'!A355="","",'🔩 PISTON'!D355)</f>
        <v/>
      </c>
      <c r="L253">
        <f>N(L252)+IF(AND('🔎 TRA CỨU NHANH'!$C$2&lt;&gt;"",OR(ISNUMBER(SEARCH('🔎 TRA CỨU NHANH'!$C$2,$A253)),ISNUMBER(SEARCH('🔎 TRA CỨU NHANH'!$C$2,$B253)))),1,0)</f>
        <v/>
      </c>
      <c r="M253">
        <f>IF(L253&gt;N(L252),L253,"")</f>
        <v/>
      </c>
      <c r="N253">
        <f>N(N252)+IF(AND('💰 BÁO GIÁ'!$C$27&lt;&gt;"",OR(ISNUMBER(SEARCH('💰 BÁO GIÁ'!$C$27,$A253)),ISNUMBER(SEARCH('💰 BÁO GIÁ'!$C$27,$B253)))),1,0)</f>
        <v/>
      </c>
      <c r="O253">
        <f>IF(N253&gt;N(N252),N253,"")</f>
        <v/>
      </c>
    </row>
    <row r="254">
      <c r="A254">
        <f>IF('🔩 PISTON'!A357="","",'🔩 PISTON'!A357)</f>
        <v/>
      </c>
      <c r="B254">
        <f>IF('🔩 PISTON'!A357="","","Piston "&amp;'🔩 PISTON'!U357)</f>
        <v/>
      </c>
      <c r="C254">
        <f>IF('🔩 PISTON'!A357="","","Piston")</f>
        <v/>
      </c>
      <c r="D254">
        <f>IF('🔩 PISTON'!A357="","",'🔩 PISTON'!L357)</f>
        <v/>
      </c>
      <c r="E254">
        <f>IF('🔩 PISTON'!A357="","",'🔩 PISTON'!M357)</f>
        <v/>
      </c>
      <c r="F254">
        <f>IF('🔩 PISTON'!A357="","",'🔩 PISTON'!N357)</f>
        <v/>
      </c>
      <c r="G254">
        <f>IF('🔩 PISTON'!A357="","",'🔩 PISTON'!O357)</f>
        <v/>
      </c>
      <c r="H254">
        <f>IF('🔩 PISTON'!A357="","",'🔩 PISTON'!P357)</f>
        <v/>
      </c>
      <c r="I254">
        <f>IF('🔩 PISTON'!A357="","",'🔩 PISTON'!Q357)</f>
        <v/>
      </c>
      <c r="J254">
        <f>IF('🔩 PISTON'!A357="","",'🔩 PISTON'!D357)</f>
        <v/>
      </c>
      <c r="L254">
        <f>N(L253)+IF(AND('🔎 TRA CỨU NHANH'!$C$2&lt;&gt;"",OR(ISNUMBER(SEARCH('🔎 TRA CỨU NHANH'!$C$2,$A254)),ISNUMBER(SEARCH('🔎 TRA CỨU NHANH'!$C$2,$B254)))),1,0)</f>
        <v/>
      </c>
      <c r="M254">
        <f>IF(L254&gt;N(L253),L254,"")</f>
        <v/>
      </c>
      <c r="N254">
        <f>N(N253)+IF(AND('💰 BÁO GIÁ'!$C$27&lt;&gt;"",OR(ISNUMBER(SEARCH('💰 BÁO GIÁ'!$C$27,$A254)),ISNUMBER(SEARCH('💰 BÁO GIÁ'!$C$27,$B254)))),1,0)</f>
        <v/>
      </c>
      <c r="O254">
        <f>IF(N254&gt;N(N253),N254,"")</f>
        <v/>
      </c>
    </row>
    <row r="255">
      <c r="A255">
        <f>IF('🔩 PISTON'!A358="","",'🔩 PISTON'!A358)</f>
        <v/>
      </c>
      <c r="B255">
        <f>IF('🔩 PISTON'!A358="","","Piston "&amp;'🔩 PISTON'!U358)</f>
        <v/>
      </c>
      <c r="C255">
        <f>IF('🔩 PISTON'!A358="","","Piston")</f>
        <v/>
      </c>
      <c r="D255">
        <f>IF('🔩 PISTON'!A358="","",'🔩 PISTON'!L358)</f>
        <v/>
      </c>
      <c r="E255">
        <f>IF('🔩 PISTON'!A358="","",'🔩 PISTON'!M358)</f>
        <v/>
      </c>
      <c r="F255">
        <f>IF('🔩 PISTON'!A358="","",'🔩 PISTON'!N358)</f>
        <v/>
      </c>
      <c r="G255">
        <f>IF('🔩 PISTON'!A358="","",'🔩 PISTON'!O358)</f>
        <v/>
      </c>
      <c r="H255">
        <f>IF('🔩 PISTON'!A358="","",'🔩 PISTON'!P358)</f>
        <v/>
      </c>
      <c r="I255">
        <f>IF('🔩 PISTON'!A358="","",'🔩 PISTON'!Q358)</f>
        <v/>
      </c>
      <c r="J255">
        <f>IF('🔩 PISTON'!A358="","",'🔩 PISTON'!D358)</f>
        <v/>
      </c>
      <c r="L255">
        <f>N(L254)+IF(AND('🔎 TRA CỨU NHANH'!$C$2&lt;&gt;"",OR(ISNUMBER(SEARCH('🔎 TRA CỨU NHANH'!$C$2,$A255)),ISNUMBER(SEARCH('🔎 TRA CỨU NHANH'!$C$2,$B255)))),1,0)</f>
        <v/>
      </c>
      <c r="M255">
        <f>IF(L255&gt;N(L254),L255,"")</f>
        <v/>
      </c>
      <c r="N255">
        <f>N(N254)+IF(AND('💰 BÁO GIÁ'!$C$27&lt;&gt;"",OR(ISNUMBER(SEARCH('💰 BÁO GIÁ'!$C$27,$A255)),ISNUMBER(SEARCH('💰 BÁO GIÁ'!$C$27,$B255)))),1,0)</f>
        <v/>
      </c>
      <c r="O255">
        <f>IF(N255&gt;N(N254),N255,"")</f>
        <v/>
      </c>
    </row>
    <row r="256">
      <c r="A256">
        <f>IF('🔩 PISTON'!A359="","",'🔩 PISTON'!A359)</f>
        <v/>
      </c>
      <c r="B256">
        <f>IF('🔩 PISTON'!A359="","","Piston "&amp;'🔩 PISTON'!U359)</f>
        <v/>
      </c>
      <c r="C256">
        <f>IF('🔩 PISTON'!A359="","","Piston")</f>
        <v/>
      </c>
      <c r="D256">
        <f>IF('🔩 PISTON'!A359="","",'🔩 PISTON'!L359)</f>
        <v/>
      </c>
      <c r="E256">
        <f>IF('🔩 PISTON'!A359="","",'🔩 PISTON'!M359)</f>
        <v/>
      </c>
      <c r="F256">
        <f>IF('🔩 PISTON'!A359="","",'🔩 PISTON'!N359)</f>
        <v/>
      </c>
      <c r="G256">
        <f>IF('🔩 PISTON'!A359="","",'🔩 PISTON'!O359)</f>
        <v/>
      </c>
      <c r="H256">
        <f>IF('🔩 PISTON'!A359="","",'🔩 PISTON'!P359)</f>
        <v/>
      </c>
      <c r="I256">
        <f>IF('🔩 PISTON'!A359="","",'🔩 PISTON'!Q359)</f>
        <v/>
      </c>
      <c r="J256">
        <f>IF('🔩 PISTON'!A359="","",'🔩 PISTON'!D359)</f>
        <v/>
      </c>
      <c r="L256">
        <f>N(L255)+IF(AND('🔎 TRA CỨU NHANH'!$C$2&lt;&gt;"",OR(ISNUMBER(SEARCH('🔎 TRA CỨU NHANH'!$C$2,$A256)),ISNUMBER(SEARCH('🔎 TRA CỨU NHANH'!$C$2,$B256)))),1,0)</f>
        <v/>
      </c>
      <c r="M256">
        <f>IF(L256&gt;N(L255),L256,"")</f>
        <v/>
      </c>
      <c r="N256">
        <f>N(N255)+IF(AND('💰 BÁO GIÁ'!$C$27&lt;&gt;"",OR(ISNUMBER(SEARCH('💰 BÁO GIÁ'!$C$27,$A256)),ISNUMBER(SEARCH('💰 BÁO GIÁ'!$C$27,$B256)))),1,0)</f>
        <v/>
      </c>
      <c r="O256">
        <f>IF(N256&gt;N(N255),N256,"")</f>
        <v/>
      </c>
    </row>
    <row r="257">
      <c r="A257">
        <f>IF('🔩 PISTON'!A360="","",'🔩 PISTON'!A360)</f>
        <v/>
      </c>
      <c r="B257">
        <f>IF('🔩 PISTON'!A360="","","Piston "&amp;'🔩 PISTON'!U360)</f>
        <v/>
      </c>
      <c r="C257">
        <f>IF('🔩 PISTON'!A360="","","Piston")</f>
        <v/>
      </c>
      <c r="D257">
        <f>IF('🔩 PISTON'!A360="","",'🔩 PISTON'!L360)</f>
        <v/>
      </c>
      <c r="E257">
        <f>IF('🔩 PISTON'!A360="","",'🔩 PISTON'!M360)</f>
        <v/>
      </c>
      <c r="F257">
        <f>IF('🔩 PISTON'!A360="","",'🔩 PISTON'!N360)</f>
        <v/>
      </c>
      <c r="G257">
        <f>IF('🔩 PISTON'!A360="","",'🔩 PISTON'!O360)</f>
        <v/>
      </c>
      <c r="H257">
        <f>IF('🔩 PISTON'!A360="","",'🔩 PISTON'!P360)</f>
        <v/>
      </c>
      <c r="I257">
        <f>IF('🔩 PISTON'!A360="","",'🔩 PISTON'!Q360)</f>
        <v/>
      </c>
      <c r="J257">
        <f>IF('🔩 PISTON'!A360="","",'🔩 PISTON'!D360)</f>
        <v/>
      </c>
      <c r="L257">
        <f>N(L256)+IF(AND('🔎 TRA CỨU NHANH'!$C$2&lt;&gt;"",OR(ISNUMBER(SEARCH('🔎 TRA CỨU NHANH'!$C$2,$A257)),ISNUMBER(SEARCH('🔎 TRA CỨU NHANH'!$C$2,$B257)))),1,0)</f>
        <v/>
      </c>
      <c r="M257">
        <f>IF(L257&gt;N(L256),L257,"")</f>
        <v/>
      </c>
      <c r="N257">
        <f>N(N256)+IF(AND('💰 BÁO GIÁ'!$C$27&lt;&gt;"",OR(ISNUMBER(SEARCH('💰 BÁO GIÁ'!$C$27,$A257)),ISNUMBER(SEARCH('💰 BÁO GIÁ'!$C$27,$B257)))),1,0)</f>
        <v/>
      </c>
      <c r="O257">
        <f>IF(N257&gt;N(N256),N257,"")</f>
        <v/>
      </c>
    </row>
    <row r="258">
      <c r="A258">
        <f>IF('🔩 PISTON'!A362="","",'🔩 PISTON'!A362)</f>
        <v/>
      </c>
      <c r="B258">
        <f>IF('🔩 PISTON'!A362="","","Piston "&amp;'🔩 PISTON'!U362)</f>
        <v/>
      </c>
      <c r="C258">
        <f>IF('🔩 PISTON'!A362="","","Piston")</f>
        <v/>
      </c>
      <c r="D258">
        <f>IF('🔩 PISTON'!A362="","",'🔩 PISTON'!L362)</f>
        <v/>
      </c>
      <c r="E258">
        <f>IF('🔩 PISTON'!A362="","",'🔩 PISTON'!M362)</f>
        <v/>
      </c>
      <c r="F258">
        <f>IF('🔩 PISTON'!A362="","",'🔩 PISTON'!N362)</f>
        <v/>
      </c>
      <c r="G258">
        <f>IF('🔩 PISTON'!A362="","",'🔩 PISTON'!O362)</f>
        <v/>
      </c>
      <c r="H258">
        <f>IF('🔩 PISTON'!A362="","",'🔩 PISTON'!P362)</f>
        <v/>
      </c>
      <c r="I258">
        <f>IF('🔩 PISTON'!A362="","",'🔩 PISTON'!Q362)</f>
        <v/>
      </c>
      <c r="J258">
        <f>IF('🔩 PISTON'!A362="","",'🔩 PISTON'!D362)</f>
        <v/>
      </c>
      <c r="L258">
        <f>N(L257)+IF(AND('🔎 TRA CỨU NHANH'!$C$2&lt;&gt;"",OR(ISNUMBER(SEARCH('🔎 TRA CỨU NHANH'!$C$2,$A258)),ISNUMBER(SEARCH('🔎 TRA CỨU NHANH'!$C$2,$B258)))),1,0)</f>
        <v/>
      </c>
      <c r="M258">
        <f>IF(L258&gt;N(L257),L258,"")</f>
        <v/>
      </c>
      <c r="N258">
        <f>N(N257)+IF(AND('💰 BÁO GIÁ'!$C$27&lt;&gt;"",OR(ISNUMBER(SEARCH('💰 BÁO GIÁ'!$C$27,$A258)),ISNUMBER(SEARCH('💰 BÁO GIÁ'!$C$27,$B258)))),1,0)</f>
        <v/>
      </c>
      <c r="O258">
        <f>IF(N258&gt;N(N257),N258,"")</f>
        <v/>
      </c>
    </row>
    <row r="259">
      <c r="A259">
        <f>IF('🔩 PISTON'!A364="","",'🔩 PISTON'!A364)</f>
        <v/>
      </c>
      <c r="B259">
        <f>IF('🔩 PISTON'!A364="","","Piston "&amp;'🔩 PISTON'!U364)</f>
        <v/>
      </c>
      <c r="C259">
        <f>IF('🔩 PISTON'!A364="","","Piston")</f>
        <v/>
      </c>
      <c r="D259">
        <f>IF('🔩 PISTON'!A364="","",'🔩 PISTON'!L364)</f>
        <v/>
      </c>
      <c r="E259">
        <f>IF('🔩 PISTON'!A364="","",'🔩 PISTON'!M364)</f>
        <v/>
      </c>
      <c r="F259">
        <f>IF('🔩 PISTON'!A364="","",'🔩 PISTON'!N364)</f>
        <v/>
      </c>
      <c r="G259">
        <f>IF('🔩 PISTON'!A364="","",'🔩 PISTON'!O364)</f>
        <v/>
      </c>
      <c r="H259">
        <f>IF('🔩 PISTON'!A364="","",'🔩 PISTON'!P364)</f>
        <v/>
      </c>
      <c r="I259">
        <f>IF('🔩 PISTON'!A364="","",'🔩 PISTON'!Q364)</f>
        <v/>
      </c>
      <c r="J259">
        <f>IF('🔩 PISTON'!A364="","",'🔩 PISTON'!D364)</f>
        <v/>
      </c>
      <c r="L259">
        <f>N(L258)+IF(AND('🔎 TRA CỨU NHANH'!$C$2&lt;&gt;"",OR(ISNUMBER(SEARCH('🔎 TRA CỨU NHANH'!$C$2,$A259)),ISNUMBER(SEARCH('🔎 TRA CỨU NHANH'!$C$2,$B259)))),1,0)</f>
        <v/>
      </c>
      <c r="M259">
        <f>IF(L259&gt;N(L258),L259,"")</f>
        <v/>
      </c>
      <c r="N259">
        <f>N(N258)+IF(AND('💰 BÁO GIÁ'!$C$27&lt;&gt;"",OR(ISNUMBER(SEARCH('💰 BÁO GIÁ'!$C$27,$A259)),ISNUMBER(SEARCH('💰 BÁO GIÁ'!$C$27,$B259)))),1,0)</f>
        <v/>
      </c>
      <c r="O259">
        <f>IF(N259&gt;N(N258),N259,"")</f>
        <v/>
      </c>
    </row>
    <row r="260">
      <c r="A260">
        <f>IF('🔩 PISTON'!A365="","",'🔩 PISTON'!A365)</f>
        <v/>
      </c>
      <c r="B260">
        <f>IF('🔩 PISTON'!A365="","","Piston "&amp;'🔩 PISTON'!U365)</f>
        <v/>
      </c>
      <c r="C260">
        <f>IF('🔩 PISTON'!A365="","","Piston")</f>
        <v/>
      </c>
      <c r="D260">
        <f>IF('🔩 PISTON'!A365="","",'🔩 PISTON'!L365)</f>
        <v/>
      </c>
      <c r="E260">
        <f>IF('🔩 PISTON'!A365="","",'🔩 PISTON'!M365)</f>
        <v/>
      </c>
      <c r="F260">
        <f>IF('🔩 PISTON'!A365="","",'🔩 PISTON'!N365)</f>
        <v/>
      </c>
      <c r="G260">
        <f>IF('🔩 PISTON'!A365="","",'🔩 PISTON'!O365)</f>
        <v/>
      </c>
      <c r="H260">
        <f>IF('🔩 PISTON'!A365="","",'🔩 PISTON'!P365)</f>
        <v/>
      </c>
      <c r="I260">
        <f>IF('🔩 PISTON'!A365="","",'🔩 PISTON'!Q365)</f>
        <v/>
      </c>
      <c r="J260">
        <f>IF('🔩 PISTON'!A365="","",'🔩 PISTON'!D365)</f>
        <v/>
      </c>
      <c r="L260">
        <f>N(L259)+IF(AND('🔎 TRA CỨU NHANH'!$C$2&lt;&gt;"",OR(ISNUMBER(SEARCH('🔎 TRA CỨU NHANH'!$C$2,$A260)),ISNUMBER(SEARCH('🔎 TRA CỨU NHANH'!$C$2,$B260)))),1,0)</f>
        <v/>
      </c>
      <c r="M260">
        <f>IF(L260&gt;N(L259),L260,"")</f>
        <v/>
      </c>
      <c r="N260">
        <f>N(N259)+IF(AND('💰 BÁO GIÁ'!$C$27&lt;&gt;"",OR(ISNUMBER(SEARCH('💰 BÁO GIÁ'!$C$27,$A260)),ISNUMBER(SEARCH('💰 BÁO GIÁ'!$C$27,$B260)))),1,0)</f>
        <v/>
      </c>
      <c r="O260">
        <f>IF(N260&gt;N(N259),N260,"")</f>
        <v/>
      </c>
    </row>
    <row r="261">
      <c r="A261">
        <f>IF('🔩 PISTON'!A366="","",'🔩 PISTON'!A366)</f>
        <v/>
      </c>
      <c r="B261">
        <f>IF('🔩 PISTON'!A366="","","Piston "&amp;'🔩 PISTON'!U366)</f>
        <v/>
      </c>
      <c r="C261">
        <f>IF('🔩 PISTON'!A366="","","Piston")</f>
        <v/>
      </c>
      <c r="D261">
        <f>IF('🔩 PISTON'!A366="","",'🔩 PISTON'!L366)</f>
        <v/>
      </c>
      <c r="E261">
        <f>IF('🔩 PISTON'!A366="","",'🔩 PISTON'!M366)</f>
        <v/>
      </c>
      <c r="F261">
        <f>IF('🔩 PISTON'!A366="","",'🔩 PISTON'!N366)</f>
        <v/>
      </c>
      <c r="G261">
        <f>IF('🔩 PISTON'!A366="","",'🔩 PISTON'!O366)</f>
        <v/>
      </c>
      <c r="H261">
        <f>IF('🔩 PISTON'!A366="","",'🔩 PISTON'!P366)</f>
        <v/>
      </c>
      <c r="I261">
        <f>IF('🔩 PISTON'!A366="","",'🔩 PISTON'!Q366)</f>
        <v/>
      </c>
      <c r="J261">
        <f>IF('🔩 PISTON'!A366="","",'🔩 PISTON'!D366)</f>
        <v/>
      </c>
      <c r="L261">
        <f>N(L260)+IF(AND('🔎 TRA CỨU NHANH'!$C$2&lt;&gt;"",OR(ISNUMBER(SEARCH('🔎 TRA CỨU NHANH'!$C$2,$A261)),ISNUMBER(SEARCH('🔎 TRA CỨU NHANH'!$C$2,$B261)))),1,0)</f>
        <v/>
      </c>
      <c r="M261">
        <f>IF(L261&gt;N(L260),L261,"")</f>
        <v/>
      </c>
      <c r="N261">
        <f>N(N260)+IF(AND('💰 BÁO GIÁ'!$C$27&lt;&gt;"",OR(ISNUMBER(SEARCH('💰 BÁO GIÁ'!$C$27,$A261)),ISNUMBER(SEARCH('💰 BÁO GIÁ'!$C$27,$B261)))),1,0)</f>
        <v/>
      </c>
      <c r="O261">
        <f>IF(N261&gt;N(N260),N261,"")</f>
        <v/>
      </c>
    </row>
    <row r="262">
      <c r="A262">
        <f>IF('🔩 PISTON'!A367="","",'🔩 PISTON'!A367)</f>
        <v/>
      </c>
      <c r="B262">
        <f>IF('🔩 PISTON'!A367="","","Piston "&amp;'🔩 PISTON'!U367)</f>
        <v/>
      </c>
      <c r="C262">
        <f>IF('🔩 PISTON'!A367="","","Piston")</f>
        <v/>
      </c>
      <c r="D262">
        <f>IF('🔩 PISTON'!A367="","",'🔩 PISTON'!L367)</f>
        <v/>
      </c>
      <c r="E262">
        <f>IF('🔩 PISTON'!A367="","",'🔩 PISTON'!M367)</f>
        <v/>
      </c>
      <c r="F262">
        <f>IF('🔩 PISTON'!A367="","",'🔩 PISTON'!N367)</f>
        <v/>
      </c>
      <c r="G262">
        <f>IF('🔩 PISTON'!A367="","",'🔩 PISTON'!O367)</f>
        <v/>
      </c>
      <c r="H262">
        <f>IF('🔩 PISTON'!A367="","",'🔩 PISTON'!P367)</f>
        <v/>
      </c>
      <c r="I262">
        <f>IF('🔩 PISTON'!A367="","",'🔩 PISTON'!Q367)</f>
        <v/>
      </c>
      <c r="J262">
        <f>IF('🔩 PISTON'!A367="","",'🔩 PISTON'!D367)</f>
        <v/>
      </c>
      <c r="L262">
        <f>N(L261)+IF(AND('🔎 TRA CỨU NHANH'!$C$2&lt;&gt;"",OR(ISNUMBER(SEARCH('🔎 TRA CỨU NHANH'!$C$2,$A262)),ISNUMBER(SEARCH('🔎 TRA CỨU NHANH'!$C$2,$B262)))),1,0)</f>
        <v/>
      </c>
      <c r="M262">
        <f>IF(L262&gt;N(L261),L262,"")</f>
        <v/>
      </c>
      <c r="N262">
        <f>N(N261)+IF(AND('💰 BÁO GIÁ'!$C$27&lt;&gt;"",OR(ISNUMBER(SEARCH('💰 BÁO GIÁ'!$C$27,$A262)),ISNUMBER(SEARCH('💰 BÁO GIÁ'!$C$27,$B262)))),1,0)</f>
        <v/>
      </c>
      <c r="O262">
        <f>IF(N262&gt;N(N261),N262,"")</f>
        <v/>
      </c>
    </row>
    <row r="263">
      <c r="A263">
        <f>IF('🔩 PISTON'!A369="","",'🔩 PISTON'!A369)</f>
        <v/>
      </c>
      <c r="B263">
        <f>IF('🔩 PISTON'!A369="","","Piston "&amp;'🔩 PISTON'!U369)</f>
        <v/>
      </c>
      <c r="C263">
        <f>IF('🔩 PISTON'!A369="","","Piston")</f>
        <v/>
      </c>
      <c r="D263">
        <f>IF('🔩 PISTON'!A369="","",'🔩 PISTON'!L369)</f>
        <v/>
      </c>
      <c r="E263" s="37">
        <f>IF('🔩 PISTON'!A369="","",'🔩 PISTON'!M369)</f>
        <v/>
      </c>
      <c r="F263" s="37">
        <f>IF('🔩 PISTON'!A369="","",'🔩 PISTON'!N369)</f>
        <v/>
      </c>
      <c r="G263" s="37">
        <f>IF('🔩 PISTON'!A369="","",'🔩 PISTON'!O369)</f>
        <v/>
      </c>
      <c r="H263" s="37">
        <f>IF('🔩 PISTON'!A369="","",'🔩 PISTON'!P369)</f>
        <v/>
      </c>
      <c r="I263" s="37">
        <f>IF('🔩 PISTON'!A369="","",'🔩 PISTON'!Q369)</f>
        <v/>
      </c>
      <c r="J263">
        <f>IF('🔩 PISTON'!A369="","",'🔩 PISTON'!D369)</f>
        <v/>
      </c>
      <c r="L263">
        <f>N(L262)+IF(AND('🔎 TRA CỨU NHANH'!$C$2&lt;&gt;"",OR(ISNUMBER(SEARCH('🔎 TRA CỨU NHANH'!$C$2,$A263)),ISNUMBER(SEARCH('🔎 TRA CỨU NHANH'!$C$2,$B263)))),1,0)</f>
        <v/>
      </c>
      <c r="M263">
        <f>IF(L263&gt;N(L262),L263,"")</f>
        <v/>
      </c>
      <c r="N263">
        <f>N(N262)+IF(AND('💰 BÁO GIÁ'!$C$27&lt;&gt;"",OR(ISNUMBER(SEARCH('💰 BÁO GIÁ'!$C$27,$A263)),ISNUMBER(SEARCH('💰 BÁO GIÁ'!$C$27,$B263)))),1,0)</f>
        <v/>
      </c>
      <c r="O263">
        <f>IF(N263&gt;N(N262),N263,"")</f>
        <v/>
      </c>
    </row>
    <row r="264">
      <c r="A264">
        <f>IF('🔩 PISTON'!A371="","",'🔩 PISTON'!A371)</f>
        <v/>
      </c>
      <c r="B264">
        <f>IF('🔩 PISTON'!A371="","","Piston "&amp;'🔩 PISTON'!U371)</f>
        <v/>
      </c>
      <c r="C264">
        <f>IF('🔩 PISTON'!A371="","","Piston")</f>
        <v/>
      </c>
      <c r="D264">
        <f>IF('🔩 PISTON'!A371="","",'🔩 PISTON'!L371)</f>
        <v/>
      </c>
      <c r="E264" s="37">
        <f>IF('🔩 PISTON'!A371="","",'🔩 PISTON'!M371)</f>
        <v/>
      </c>
      <c r="F264" s="37">
        <f>IF('🔩 PISTON'!A371="","",'🔩 PISTON'!N371)</f>
        <v/>
      </c>
      <c r="G264" s="37">
        <f>IF('🔩 PISTON'!A371="","",'🔩 PISTON'!O371)</f>
        <v/>
      </c>
      <c r="H264" s="37">
        <f>IF('🔩 PISTON'!A371="","",'🔩 PISTON'!P371)</f>
        <v/>
      </c>
      <c r="I264" s="37">
        <f>IF('🔩 PISTON'!A371="","",'🔩 PISTON'!Q371)</f>
        <v/>
      </c>
      <c r="J264">
        <f>IF('🔩 PISTON'!A371="","",'🔩 PISTON'!D371)</f>
        <v/>
      </c>
      <c r="L264">
        <f>N(L263)+IF(AND('🔎 TRA CỨU NHANH'!$C$2&lt;&gt;"",OR(ISNUMBER(SEARCH('🔎 TRA CỨU NHANH'!$C$2,$A264)),ISNUMBER(SEARCH('🔎 TRA CỨU NHANH'!$C$2,$B264)))),1,0)</f>
        <v/>
      </c>
      <c r="M264">
        <f>IF(L264&gt;N(L263),L264,"")</f>
        <v/>
      </c>
      <c r="N264">
        <f>N(N263)+IF(AND('💰 BÁO GIÁ'!$C$27&lt;&gt;"",OR(ISNUMBER(SEARCH('💰 BÁO GIÁ'!$C$27,$A264)),ISNUMBER(SEARCH('💰 BÁO GIÁ'!$C$27,$B264)))),1,0)</f>
        <v/>
      </c>
      <c r="O264">
        <f>IF(N264&gt;N(N263),N264,"")</f>
        <v/>
      </c>
    </row>
    <row r="265">
      <c r="A265">
        <f>IF('🔩 PISTON'!A374="","",'🔩 PISTON'!A374)</f>
        <v/>
      </c>
      <c r="B265">
        <f>IF('🔩 PISTON'!A374="","","Piston "&amp;'🔩 PISTON'!U374)</f>
        <v/>
      </c>
      <c r="C265">
        <f>IF('🔩 PISTON'!A374="","","Piston")</f>
        <v/>
      </c>
      <c r="D265">
        <f>IF('🔩 PISTON'!A374="","",'🔩 PISTON'!L374)</f>
        <v/>
      </c>
      <c r="E265">
        <f>IF('🔩 PISTON'!A374="","",'🔩 PISTON'!M374)</f>
        <v/>
      </c>
      <c r="F265">
        <f>IF('🔩 PISTON'!A374="","",'🔩 PISTON'!N374)</f>
        <v/>
      </c>
      <c r="G265">
        <f>IF('🔩 PISTON'!A374="","",'🔩 PISTON'!O374)</f>
        <v/>
      </c>
      <c r="H265">
        <f>IF('🔩 PISTON'!A374="","",'🔩 PISTON'!P374)</f>
        <v/>
      </c>
      <c r="I265">
        <f>IF('🔩 PISTON'!A374="","",'🔩 PISTON'!Q374)</f>
        <v/>
      </c>
      <c r="J265">
        <f>IF('🔩 PISTON'!A374="","",'🔩 PISTON'!D374)</f>
        <v/>
      </c>
      <c r="L265">
        <f>N(L264)+IF(AND('🔎 TRA CỨU NHANH'!$C$2&lt;&gt;"",OR(ISNUMBER(SEARCH('🔎 TRA CỨU NHANH'!$C$2,$A265)),ISNUMBER(SEARCH('🔎 TRA CỨU NHANH'!$C$2,$B265)))),1,0)</f>
        <v/>
      </c>
      <c r="M265">
        <f>IF(L265&gt;N(L264),L265,"")</f>
        <v/>
      </c>
      <c r="N265">
        <f>N(N264)+IF(AND('💰 BÁO GIÁ'!$C$27&lt;&gt;"",OR(ISNUMBER(SEARCH('💰 BÁO GIÁ'!$C$27,$A265)),ISNUMBER(SEARCH('💰 BÁO GIÁ'!$C$27,$B265)))),1,0)</f>
        <v/>
      </c>
      <c r="O265">
        <f>IF(N265&gt;N(N264),N265,"")</f>
        <v/>
      </c>
    </row>
    <row r="266">
      <c r="A266">
        <f>IF('🔩 PISTON'!A376="","",'🔩 PISTON'!A376)</f>
        <v/>
      </c>
      <c r="B266">
        <f>IF('🔩 PISTON'!A376="","","Piston "&amp;'🔩 PISTON'!U376)</f>
        <v/>
      </c>
      <c r="C266">
        <f>IF('🔩 PISTON'!A376="","","Piston")</f>
        <v/>
      </c>
      <c r="D266">
        <f>IF('🔩 PISTON'!A376="","",'🔩 PISTON'!L376)</f>
        <v/>
      </c>
      <c r="E266">
        <f>IF('🔩 PISTON'!A376="","",'🔩 PISTON'!M376)</f>
        <v/>
      </c>
      <c r="F266">
        <f>IF('🔩 PISTON'!A376="","",'🔩 PISTON'!N376)</f>
        <v/>
      </c>
      <c r="G266">
        <f>IF('🔩 PISTON'!A376="","",'🔩 PISTON'!O376)</f>
        <v/>
      </c>
      <c r="H266">
        <f>IF('🔩 PISTON'!A376="","",'🔩 PISTON'!P376)</f>
        <v/>
      </c>
      <c r="I266">
        <f>IF('🔩 PISTON'!A376="","",'🔩 PISTON'!Q376)</f>
        <v/>
      </c>
      <c r="J266">
        <f>IF('🔩 PISTON'!A376="","",'🔩 PISTON'!D376)</f>
        <v/>
      </c>
      <c r="L266">
        <f>N(L265)+IF(AND('🔎 TRA CỨU NHANH'!$C$2&lt;&gt;"",OR(ISNUMBER(SEARCH('🔎 TRA CỨU NHANH'!$C$2,$A266)),ISNUMBER(SEARCH('🔎 TRA CỨU NHANH'!$C$2,$B266)))),1,0)</f>
        <v/>
      </c>
      <c r="M266">
        <f>IF(L266&gt;N(L265),L266,"")</f>
        <v/>
      </c>
      <c r="N266">
        <f>N(N265)+IF(AND('💰 BÁO GIÁ'!$C$27&lt;&gt;"",OR(ISNUMBER(SEARCH('💰 BÁO GIÁ'!$C$27,$A266)),ISNUMBER(SEARCH('💰 BÁO GIÁ'!$C$27,$B266)))),1,0)</f>
        <v/>
      </c>
      <c r="O266">
        <f>IF(N266&gt;N(N265),N266,"")</f>
        <v/>
      </c>
    </row>
    <row r="267">
      <c r="A267">
        <f>IF('🔩 PISTON'!A378="","",'🔩 PISTON'!A378)</f>
        <v/>
      </c>
      <c r="B267">
        <f>IF('🔩 PISTON'!A378="","","Piston "&amp;'🔩 PISTON'!U378)</f>
        <v/>
      </c>
      <c r="C267">
        <f>IF('🔩 PISTON'!A378="","","Piston")</f>
        <v/>
      </c>
      <c r="D267">
        <f>IF('🔩 PISTON'!A378="","",'🔩 PISTON'!L378)</f>
        <v/>
      </c>
      <c r="E267">
        <f>IF('🔩 PISTON'!A378="","",'🔩 PISTON'!M378)</f>
        <v/>
      </c>
      <c r="F267">
        <f>IF('🔩 PISTON'!A378="","",'🔩 PISTON'!N378)</f>
        <v/>
      </c>
      <c r="G267">
        <f>IF('🔩 PISTON'!A378="","",'🔩 PISTON'!O378)</f>
        <v/>
      </c>
      <c r="H267">
        <f>IF('🔩 PISTON'!A378="","",'🔩 PISTON'!P378)</f>
        <v/>
      </c>
      <c r="I267">
        <f>IF('🔩 PISTON'!A378="","",'🔩 PISTON'!Q378)</f>
        <v/>
      </c>
      <c r="J267">
        <f>IF('🔩 PISTON'!A378="","",'🔩 PISTON'!D378)</f>
        <v/>
      </c>
      <c r="L267">
        <f>N(L266)+IF(AND('🔎 TRA CỨU NHANH'!$C$2&lt;&gt;"",OR(ISNUMBER(SEARCH('🔎 TRA CỨU NHANH'!$C$2,$A267)),ISNUMBER(SEARCH('🔎 TRA CỨU NHANH'!$C$2,$B267)))),1,0)</f>
        <v/>
      </c>
      <c r="M267">
        <f>IF(L267&gt;N(L266),L267,"")</f>
        <v/>
      </c>
      <c r="N267">
        <f>N(N266)+IF(AND('💰 BÁO GIÁ'!$C$27&lt;&gt;"",OR(ISNUMBER(SEARCH('💰 BÁO GIÁ'!$C$27,$A267)),ISNUMBER(SEARCH('💰 BÁO GIÁ'!$C$27,$B267)))),1,0)</f>
        <v/>
      </c>
      <c r="O267">
        <f>IF(N267&gt;N(N266),N267,"")</f>
        <v/>
      </c>
    </row>
    <row r="268">
      <c r="A268">
        <f>IF('🔩 PISTON'!#REF!="","",'🔩 PISTON'!#REF!)</f>
        <v/>
      </c>
      <c r="B268">
        <f>IF('🔩 PISTON'!#REF!="","","Piston "&amp;'🔩 PISTON'!#REF!)</f>
        <v/>
      </c>
      <c r="C268">
        <f>IF('🔩 PISTON'!#REF!="","","Piston")</f>
        <v/>
      </c>
      <c r="D268">
        <f>IF('🔩 PISTON'!#REF!="","",'🔩 PISTON'!#REF!)</f>
        <v/>
      </c>
      <c r="E268">
        <f>IF('🔩 PISTON'!#REF!="","",'🔩 PISTON'!#REF!)</f>
        <v/>
      </c>
      <c r="F268">
        <f>IF('🔩 PISTON'!#REF!="","",'🔩 PISTON'!#REF!)</f>
        <v/>
      </c>
      <c r="G268">
        <f>IF('🔩 PISTON'!#REF!="","",'🔩 PISTON'!#REF!)</f>
        <v/>
      </c>
      <c r="H268">
        <f>IF('🔩 PISTON'!#REF!="","",'🔩 PISTON'!#REF!)</f>
        <v/>
      </c>
      <c r="I268">
        <f>IF('🔩 PISTON'!#REF!="","",'🔩 PISTON'!#REF!)</f>
        <v/>
      </c>
      <c r="J268">
        <f>IF('🔩 PISTON'!#REF!="","",'🔩 PISTON'!#REF!)</f>
        <v/>
      </c>
      <c r="L268">
        <f>N(L267)+IF(AND('🔎 TRA CỨU NHANH'!$C$2&lt;&gt;"",OR(ISNUMBER(SEARCH('🔎 TRA CỨU NHANH'!$C$2,$A268)),ISNUMBER(SEARCH('🔎 TRA CỨU NHANH'!$C$2,$B268)))),1,0)</f>
        <v/>
      </c>
      <c r="M268">
        <f>IF(L268&gt;N(L267),L268,"")</f>
        <v/>
      </c>
      <c r="N268">
        <f>N(N267)+IF(AND('💰 BÁO GIÁ'!$C$27&lt;&gt;"",OR(ISNUMBER(SEARCH('💰 BÁO GIÁ'!$C$27,$A268)),ISNUMBER(SEARCH('💰 BÁO GIÁ'!$C$27,$B268)))),1,0)</f>
        <v/>
      </c>
      <c r="O268">
        <f>IF(N268&gt;N(N267),N268,"")</f>
        <v/>
      </c>
    </row>
    <row r="269">
      <c r="A269">
        <f>IF('🔩 PISTON'!A379="","",'🔩 PISTON'!A379)</f>
        <v/>
      </c>
      <c r="B269">
        <f>IF('🔩 PISTON'!A379="","","Piston "&amp;'🔩 PISTON'!U379)</f>
        <v/>
      </c>
      <c r="C269">
        <f>IF('🔩 PISTON'!A379="","","Piston")</f>
        <v/>
      </c>
      <c r="D269">
        <f>IF('🔩 PISTON'!A379="","",'🔩 PISTON'!L379)</f>
        <v/>
      </c>
      <c r="E269">
        <f>IF('🔩 PISTON'!A379="","",'🔩 PISTON'!M379)</f>
        <v/>
      </c>
      <c r="F269">
        <f>IF('🔩 PISTON'!A379="","",'🔩 PISTON'!N379)</f>
        <v/>
      </c>
      <c r="G269">
        <f>IF('🔩 PISTON'!A379="","",'🔩 PISTON'!O379)</f>
        <v/>
      </c>
      <c r="H269">
        <f>IF('🔩 PISTON'!A379="","",'🔩 PISTON'!P379)</f>
        <v/>
      </c>
      <c r="I269">
        <f>IF('🔩 PISTON'!A379="","",'🔩 PISTON'!Q379)</f>
        <v/>
      </c>
      <c r="J269">
        <f>IF('🔩 PISTON'!A379="","",'🔩 PISTON'!D379)</f>
        <v/>
      </c>
      <c r="L269">
        <f>N(L268)+IF(AND('🔎 TRA CỨU NHANH'!$C$2&lt;&gt;"",OR(ISNUMBER(SEARCH('🔎 TRA CỨU NHANH'!$C$2,$A269)),ISNUMBER(SEARCH('🔎 TRA CỨU NHANH'!$C$2,$B269)))),1,0)</f>
        <v/>
      </c>
      <c r="M269">
        <f>IF(L269&gt;N(L268),L269,"")</f>
        <v/>
      </c>
      <c r="N269">
        <f>N(N268)+IF(AND('💰 BÁO GIÁ'!$C$27&lt;&gt;"",OR(ISNUMBER(SEARCH('💰 BÁO GIÁ'!$C$27,$A269)),ISNUMBER(SEARCH('💰 BÁO GIÁ'!$C$27,$B269)))),1,0)</f>
        <v/>
      </c>
      <c r="O269">
        <f>IF(N269&gt;N(N268),N269,"")</f>
        <v/>
      </c>
    </row>
    <row r="270">
      <c r="A270">
        <f>IF('🔩 PISTON'!#REF!="","",'🔩 PISTON'!#REF!)</f>
        <v/>
      </c>
      <c r="B270">
        <f>IF('🔩 PISTON'!#REF!="","","Piston "&amp;'🔩 PISTON'!#REF!)</f>
        <v/>
      </c>
      <c r="C270">
        <f>IF('🔩 PISTON'!#REF!="","","Piston")</f>
        <v/>
      </c>
      <c r="D270">
        <f>IF('🔩 PISTON'!#REF!="","",'🔩 PISTON'!#REF!)</f>
        <v/>
      </c>
      <c r="E270">
        <f>IF('🔩 PISTON'!#REF!="","",'🔩 PISTON'!#REF!)</f>
        <v/>
      </c>
      <c r="F270">
        <f>IF('🔩 PISTON'!#REF!="","",'🔩 PISTON'!#REF!)</f>
        <v/>
      </c>
      <c r="G270">
        <f>IF('🔩 PISTON'!#REF!="","",'🔩 PISTON'!#REF!)</f>
        <v/>
      </c>
      <c r="H270">
        <f>IF('🔩 PISTON'!#REF!="","",'🔩 PISTON'!#REF!)</f>
        <v/>
      </c>
      <c r="I270">
        <f>IF('🔩 PISTON'!#REF!="","",'🔩 PISTON'!#REF!)</f>
        <v/>
      </c>
      <c r="J270">
        <f>IF('🔩 PISTON'!#REF!="","",'🔩 PISTON'!#REF!)</f>
        <v/>
      </c>
      <c r="L270">
        <f>N(L269)+IF(AND('🔎 TRA CỨU NHANH'!$C$2&lt;&gt;"",OR(ISNUMBER(SEARCH('🔎 TRA CỨU NHANH'!$C$2,$A270)),ISNUMBER(SEARCH('🔎 TRA CỨU NHANH'!$C$2,$B270)))),1,0)</f>
        <v/>
      </c>
      <c r="M270">
        <f>IF(L270&gt;N(L269),L270,"")</f>
        <v/>
      </c>
      <c r="N270">
        <f>N(N269)+IF(AND('💰 BÁO GIÁ'!$C$27&lt;&gt;"",OR(ISNUMBER(SEARCH('💰 BÁO GIÁ'!$C$27,$A270)),ISNUMBER(SEARCH('💰 BÁO GIÁ'!$C$27,$B270)))),1,0)</f>
        <v/>
      </c>
      <c r="O270">
        <f>IF(N270&gt;N(N269),N270,"")</f>
        <v/>
      </c>
    </row>
    <row r="271">
      <c r="A271">
        <f>IF('🔩 PISTON'!A380="","",'🔩 PISTON'!A380)</f>
        <v/>
      </c>
      <c r="B271">
        <f>IF('🔩 PISTON'!A380="","","Piston "&amp;'🔩 PISTON'!U380)</f>
        <v/>
      </c>
      <c r="C271">
        <f>IF('🔩 PISTON'!A380="","","Piston")</f>
        <v/>
      </c>
      <c r="D271">
        <f>IF('🔩 PISTON'!A380="","",'🔩 PISTON'!L380)</f>
        <v/>
      </c>
      <c r="E271">
        <f>IF('🔩 PISTON'!A380="","",'🔩 PISTON'!M380)</f>
        <v/>
      </c>
      <c r="F271">
        <f>IF('🔩 PISTON'!A380="","",'🔩 PISTON'!N380)</f>
        <v/>
      </c>
      <c r="G271">
        <f>IF('🔩 PISTON'!A380="","",'🔩 PISTON'!O380)</f>
        <v/>
      </c>
      <c r="H271">
        <f>IF('🔩 PISTON'!A380="","",'🔩 PISTON'!P380)</f>
        <v/>
      </c>
      <c r="I271">
        <f>IF('🔩 PISTON'!A380="","",'🔩 PISTON'!Q380)</f>
        <v/>
      </c>
      <c r="J271">
        <f>IF('🔩 PISTON'!A380="","",'🔩 PISTON'!D380)</f>
        <v/>
      </c>
      <c r="L271">
        <f>N(L270)+IF(AND('🔎 TRA CỨU NHANH'!$C$2&lt;&gt;"",OR(ISNUMBER(SEARCH('🔎 TRA CỨU NHANH'!$C$2,$A271)),ISNUMBER(SEARCH('🔎 TRA CỨU NHANH'!$C$2,$B271)))),1,0)</f>
        <v/>
      </c>
      <c r="M271">
        <f>IF(L271&gt;N(L270),L271,"")</f>
        <v/>
      </c>
      <c r="N271">
        <f>N(N270)+IF(AND('💰 BÁO GIÁ'!$C$27&lt;&gt;"",OR(ISNUMBER(SEARCH('💰 BÁO GIÁ'!$C$27,$A271)),ISNUMBER(SEARCH('💰 BÁO GIÁ'!$C$27,$B271)))),1,0)</f>
        <v/>
      </c>
      <c r="O271">
        <f>IF(N271&gt;N(N270),N271,"")</f>
        <v/>
      </c>
    </row>
    <row r="272">
      <c r="A272">
        <f>IF('🔩 PISTON'!A381="","",'🔩 PISTON'!A381)</f>
        <v/>
      </c>
      <c r="B272">
        <f>IF('🔩 PISTON'!A381="","","Piston "&amp;'🔩 PISTON'!U381)</f>
        <v/>
      </c>
      <c r="C272">
        <f>IF('🔩 PISTON'!A381="","","Piston")</f>
        <v/>
      </c>
      <c r="D272">
        <f>IF('🔩 PISTON'!A381="","",'🔩 PISTON'!L381)</f>
        <v/>
      </c>
      <c r="E272">
        <f>IF('🔩 PISTON'!A381="","",'🔩 PISTON'!M381)</f>
        <v/>
      </c>
      <c r="F272">
        <f>IF('🔩 PISTON'!A381="","",'🔩 PISTON'!N381)</f>
        <v/>
      </c>
      <c r="G272">
        <f>IF('🔩 PISTON'!A381="","",'🔩 PISTON'!O381)</f>
        <v/>
      </c>
      <c r="H272">
        <f>IF('🔩 PISTON'!A381="","",'🔩 PISTON'!P381)</f>
        <v/>
      </c>
      <c r="I272">
        <f>IF('🔩 PISTON'!A381="","",'🔩 PISTON'!Q381)</f>
        <v/>
      </c>
      <c r="J272">
        <f>IF('🔩 PISTON'!A381="","",'🔩 PISTON'!D381)</f>
        <v/>
      </c>
      <c r="L272">
        <f>N(L271)+IF(AND('🔎 TRA CỨU NHANH'!$C$2&lt;&gt;"",OR(ISNUMBER(SEARCH('🔎 TRA CỨU NHANH'!$C$2,$A272)),ISNUMBER(SEARCH('🔎 TRA CỨU NHANH'!$C$2,$B272)))),1,0)</f>
        <v/>
      </c>
      <c r="M272">
        <f>IF(L272&gt;N(L271),L272,"")</f>
        <v/>
      </c>
      <c r="N272">
        <f>N(N271)+IF(AND('💰 BÁO GIÁ'!$C$27&lt;&gt;"",OR(ISNUMBER(SEARCH('💰 BÁO GIÁ'!$C$27,$A272)),ISNUMBER(SEARCH('💰 BÁO GIÁ'!$C$27,$B272)))),1,0)</f>
        <v/>
      </c>
      <c r="O272">
        <f>IF(N272&gt;N(N271),N272,"")</f>
        <v/>
      </c>
    </row>
    <row r="273">
      <c r="A273">
        <f>IF('🔩 PISTON'!A382="","",'🔩 PISTON'!A382)</f>
        <v/>
      </c>
      <c r="B273">
        <f>IF('🔩 PISTON'!A382="","","Piston "&amp;'🔩 PISTON'!U382)</f>
        <v/>
      </c>
      <c r="C273">
        <f>IF('🔩 PISTON'!A382="","","Piston")</f>
        <v/>
      </c>
      <c r="D273">
        <f>IF('🔩 PISTON'!A382="","",'🔩 PISTON'!L382)</f>
        <v/>
      </c>
      <c r="E273">
        <f>IF('🔩 PISTON'!A382="","",'🔩 PISTON'!M382)</f>
        <v/>
      </c>
      <c r="F273">
        <f>IF('🔩 PISTON'!A382="","",'🔩 PISTON'!N382)</f>
        <v/>
      </c>
      <c r="G273">
        <f>IF('🔩 PISTON'!A382="","",'🔩 PISTON'!O382)</f>
        <v/>
      </c>
      <c r="H273">
        <f>IF('🔩 PISTON'!A382="","",'🔩 PISTON'!P382)</f>
        <v/>
      </c>
      <c r="I273">
        <f>IF('🔩 PISTON'!A382="","",'🔩 PISTON'!Q382)</f>
        <v/>
      </c>
      <c r="J273">
        <f>IF('🔩 PISTON'!A382="","",'🔩 PISTON'!D382)</f>
        <v/>
      </c>
      <c r="L273">
        <f>N(L272)+IF(AND('🔎 TRA CỨU NHANH'!$C$2&lt;&gt;"",OR(ISNUMBER(SEARCH('🔎 TRA CỨU NHANH'!$C$2,$A273)),ISNUMBER(SEARCH('🔎 TRA CỨU NHANH'!$C$2,$B273)))),1,0)</f>
        <v/>
      </c>
      <c r="M273">
        <f>IF(L273&gt;N(L272),L273,"")</f>
        <v/>
      </c>
      <c r="N273">
        <f>N(N272)+IF(AND('💰 BÁO GIÁ'!$C$27&lt;&gt;"",OR(ISNUMBER(SEARCH('💰 BÁO GIÁ'!$C$27,$A273)),ISNUMBER(SEARCH('💰 BÁO GIÁ'!$C$27,$B273)))),1,0)</f>
        <v/>
      </c>
      <c r="O273">
        <f>IF(N273&gt;N(N272),N273,"")</f>
        <v/>
      </c>
    </row>
    <row r="274">
      <c r="A274">
        <f>IF('🔩 PISTON'!A383="","",'🔩 PISTON'!A383)</f>
        <v/>
      </c>
      <c r="B274">
        <f>IF('🔩 PISTON'!A383="","","Piston "&amp;'🔩 PISTON'!U383)</f>
        <v/>
      </c>
      <c r="C274">
        <f>IF('🔩 PISTON'!A383="","","Piston")</f>
        <v/>
      </c>
      <c r="D274">
        <f>IF('🔩 PISTON'!A383="","",'🔩 PISTON'!L383)</f>
        <v/>
      </c>
      <c r="E274">
        <f>IF('🔩 PISTON'!A383="","",'🔩 PISTON'!M383)</f>
        <v/>
      </c>
      <c r="F274">
        <f>IF('🔩 PISTON'!A383="","",'🔩 PISTON'!N383)</f>
        <v/>
      </c>
      <c r="G274">
        <f>IF('🔩 PISTON'!A383="","",'🔩 PISTON'!O383)</f>
        <v/>
      </c>
      <c r="H274">
        <f>IF('🔩 PISTON'!A383="","",'🔩 PISTON'!P383)</f>
        <v/>
      </c>
      <c r="I274">
        <f>IF('🔩 PISTON'!A383="","",'🔩 PISTON'!Q383)</f>
        <v/>
      </c>
      <c r="J274">
        <f>IF('🔩 PISTON'!A383="","",'🔩 PISTON'!D383)</f>
        <v/>
      </c>
      <c r="L274">
        <f>N(L273)+IF(AND('🔎 TRA CỨU NHANH'!$C$2&lt;&gt;"",OR(ISNUMBER(SEARCH('🔎 TRA CỨU NHANH'!$C$2,$A274)),ISNUMBER(SEARCH('🔎 TRA CỨU NHANH'!$C$2,$B274)))),1,0)</f>
        <v/>
      </c>
      <c r="M274">
        <f>IF(L274&gt;N(L273),L274,"")</f>
        <v/>
      </c>
      <c r="N274">
        <f>N(N273)+IF(AND('💰 BÁO GIÁ'!$C$27&lt;&gt;"",OR(ISNUMBER(SEARCH('💰 BÁO GIÁ'!$C$27,$A274)),ISNUMBER(SEARCH('💰 BÁO GIÁ'!$C$27,$B274)))),1,0)</f>
        <v/>
      </c>
      <c r="O274">
        <f>IF(N274&gt;N(N273),N274,"")</f>
        <v/>
      </c>
    </row>
    <row r="275">
      <c r="A275">
        <f>IF('🔩 PISTON'!A384="","",'🔩 PISTON'!A384)</f>
        <v/>
      </c>
      <c r="B275">
        <f>IF('🔩 PISTON'!A384="","","Piston "&amp;'🔩 PISTON'!U384)</f>
        <v/>
      </c>
      <c r="C275">
        <f>IF('🔩 PISTON'!A384="","","Piston")</f>
        <v/>
      </c>
      <c r="D275">
        <f>IF('🔩 PISTON'!A384="","",'🔩 PISTON'!L384)</f>
        <v/>
      </c>
      <c r="E275">
        <f>IF('🔩 PISTON'!A384="","",'🔩 PISTON'!M384)</f>
        <v/>
      </c>
      <c r="F275">
        <f>IF('🔩 PISTON'!A384="","",'🔩 PISTON'!N384)</f>
        <v/>
      </c>
      <c r="G275">
        <f>IF('🔩 PISTON'!A384="","",'🔩 PISTON'!O384)</f>
        <v/>
      </c>
      <c r="H275">
        <f>IF('🔩 PISTON'!A384="","",'🔩 PISTON'!P384)</f>
        <v/>
      </c>
      <c r="I275">
        <f>IF('🔩 PISTON'!A384="","",'🔩 PISTON'!Q384)</f>
        <v/>
      </c>
      <c r="J275">
        <f>IF('🔩 PISTON'!A384="","",'🔩 PISTON'!D384)</f>
        <v/>
      </c>
      <c r="L275">
        <f>N(L274)+IF(AND('🔎 TRA CỨU NHANH'!$C$2&lt;&gt;"",OR(ISNUMBER(SEARCH('🔎 TRA CỨU NHANH'!$C$2,$A275)),ISNUMBER(SEARCH('🔎 TRA CỨU NHANH'!$C$2,$B275)))),1,0)</f>
        <v/>
      </c>
      <c r="M275">
        <f>IF(L275&gt;N(L274),L275,"")</f>
        <v/>
      </c>
      <c r="N275">
        <f>N(N274)+IF(AND('💰 BÁO GIÁ'!$C$27&lt;&gt;"",OR(ISNUMBER(SEARCH('💰 BÁO GIÁ'!$C$27,$A275)),ISNUMBER(SEARCH('💰 BÁO GIÁ'!$C$27,$B275)))),1,0)</f>
        <v/>
      </c>
      <c r="O275">
        <f>IF(N275&gt;N(N274),N275,"")</f>
        <v/>
      </c>
    </row>
    <row r="276">
      <c r="A276">
        <f>IF('🔩 PISTON'!A385="","",'🔩 PISTON'!A385)</f>
        <v/>
      </c>
      <c r="B276">
        <f>IF('🔩 PISTON'!A385="","","Piston "&amp;'🔩 PISTON'!U385)</f>
        <v/>
      </c>
      <c r="C276">
        <f>IF('🔩 PISTON'!A385="","","Piston")</f>
        <v/>
      </c>
      <c r="D276">
        <f>IF('🔩 PISTON'!A385="","",'🔩 PISTON'!L385)</f>
        <v/>
      </c>
      <c r="E276">
        <f>IF('🔩 PISTON'!A385="","",'🔩 PISTON'!M385)</f>
        <v/>
      </c>
      <c r="F276">
        <f>IF('🔩 PISTON'!A385="","",'🔩 PISTON'!N385)</f>
        <v/>
      </c>
      <c r="G276">
        <f>IF('🔩 PISTON'!A385="","",'🔩 PISTON'!O385)</f>
        <v/>
      </c>
      <c r="H276">
        <f>IF('🔩 PISTON'!A385="","",'🔩 PISTON'!P385)</f>
        <v/>
      </c>
      <c r="I276">
        <f>IF('🔩 PISTON'!A385="","",'🔩 PISTON'!Q385)</f>
        <v/>
      </c>
      <c r="J276">
        <f>IF('🔩 PISTON'!A385="","",'🔩 PISTON'!D385)</f>
        <v/>
      </c>
      <c r="L276">
        <f>N(L275)+IF(AND('🔎 TRA CỨU NHANH'!$C$2&lt;&gt;"",OR(ISNUMBER(SEARCH('🔎 TRA CỨU NHANH'!$C$2,$A276)),ISNUMBER(SEARCH('🔎 TRA CỨU NHANH'!$C$2,$B276)))),1,0)</f>
        <v/>
      </c>
      <c r="M276">
        <f>IF(L276&gt;N(L275),L276,"")</f>
        <v/>
      </c>
      <c r="N276">
        <f>N(N275)+IF(AND('💰 BÁO GIÁ'!$C$27&lt;&gt;"",OR(ISNUMBER(SEARCH('💰 BÁO GIÁ'!$C$27,$A276)),ISNUMBER(SEARCH('💰 BÁO GIÁ'!$C$27,$B276)))),1,0)</f>
        <v/>
      </c>
      <c r="O276">
        <f>IF(N276&gt;N(N275),N276,"")</f>
        <v/>
      </c>
    </row>
    <row r="277">
      <c r="A277">
        <f>IF('🔩 PISTON'!A386="","",'🔩 PISTON'!A386)</f>
        <v/>
      </c>
      <c r="B277">
        <f>IF('🔩 PISTON'!A386="","","Piston "&amp;'🔩 PISTON'!U386)</f>
        <v/>
      </c>
      <c r="C277">
        <f>IF('🔩 PISTON'!A386="","","Piston")</f>
        <v/>
      </c>
      <c r="D277">
        <f>IF('🔩 PISTON'!A386="","",'🔩 PISTON'!L386)</f>
        <v/>
      </c>
      <c r="E277">
        <f>IF('🔩 PISTON'!A386="","",'🔩 PISTON'!M386)</f>
        <v/>
      </c>
      <c r="F277">
        <f>IF('🔩 PISTON'!A386="","",'🔩 PISTON'!N386)</f>
        <v/>
      </c>
      <c r="G277">
        <f>IF('🔩 PISTON'!A386="","",'🔩 PISTON'!O386)</f>
        <v/>
      </c>
      <c r="H277">
        <f>IF('🔩 PISTON'!A386="","",'🔩 PISTON'!P386)</f>
        <v/>
      </c>
      <c r="I277">
        <f>IF('🔩 PISTON'!A386="","",'🔩 PISTON'!Q386)</f>
        <v/>
      </c>
      <c r="J277">
        <f>IF('🔩 PISTON'!A386="","",'🔩 PISTON'!D386)</f>
        <v/>
      </c>
      <c r="L277">
        <f>N(L276)+IF(AND('🔎 TRA CỨU NHANH'!$C$2&lt;&gt;"",OR(ISNUMBER(SEARCH('🔎 TRA CỨU NHANH'!$C$2,$A277)),ISNUMBER(SEARCH('🔎 TRA CỨU NHANH'!$C$2,$B277)))),1,0)</f>
        <v/>
      </c>
      <c r="M277">
        <f>IF(L277&gt;N(L276),L277,"")</f>
        <v/>
      </c>
      <c r="N277">
        <f>N(N276)+IF(AND('💰 BÁO GIÁ'!$C$27&lt;&gt;"",OR(ISNUMBER(SEARCH('💰 BÁO GIÁ'!$C$27,$A277)),ISNUMBER(SEARCH('💰 BÁO GIÁ'!$C$27,$B277)))),1,0)</f>
        <v/>
      </c>
      <c r="O277">
        <f>IF(N277&gt;N(N276),N277,"")</f>
        <v/>
      </c>
    </row>
    <row r="278">
      <c r="A278">
        <f>IF('🔩 PISTON'!A387="","",'🔩 PISTON'!A387)</f>
        <v/>
      </c>
      <c r="B278">
        <f>IF('🔩 PISTON'!A387="","","Piston "&amp;'🔩 PISTON'!U387)</f>
        <v/>
      </c>
      <c r="C278">
        <f>IF('🔩 PISTON'!A387="","","Piston")</f>
        <v/>
      </c>
      <c r="D278">
        <f>IF('🔩 PISTON'!A387="","",'🔩 PISTON'!L387)</f>
        <v/>
      </c>
      <c r="E278" s="37">
        <f>IF('🔩 PISTON'!A387="","",'🔩 PISTON'!M387)</f>
        <v/>
      </c>
      <c r="F278" s="37">
        <f>IF('🔩 PISTON'!A387="","",'🔩 PISTON'!N387)</f>
        <v/>
      </c>
      <c r="G278" s="37">
        <f>IF('🔩 PISTON'!A387="","",'🔩 PISTON'!O387)</f>
        <v/>
      </c>
      <c r="H278" s="37">
        <f>IF('🔩 PISTON'!A387="","",'🔩 PISTON'!P387)</f>
        <v/>
      </c>
      <c r="I278" s="37">
        <f>IF('🔩 PISTON'!A387="","",'🔩 PISTON'!Q387)</f>
        <v/>
      </c>
      <c r="J278">
        <f>IF('🔩 PISTON'!A387="","",'🔩 PISTON'!D387)</f>
        <v/>
      </c>
      <c r="L278">
        <f>N(L277)+IF(AND('🔎 TRA CỨU NHANH'!$C$2&lt;&gt;"",OR(ISNUMBER(SEARCH('🔎 TRA CỨU NHANH'!$C$2,$A278)),ISNUMBER(SEARCH('🔎 TRA CỨU NHANH'!$C$2,$B278)))),1,0)</f>
        <v/>
      </c>
      <c r="M278">
        <f>IF(L278&gt;N(L277),L278,"")</f>
        <v/>
      </c>
      <c r="N278">
        <f>N(N277)+IF(AND('💰 BÁO GIÁ'!$C$27&lt;&gt;"",OR(ISNUMBER(SEARCH('💰 BÁO GIÁ'!$C$27,$A278)),ISNUMBER(SEARCH('💰 BÁO GIÁ'!$C$27,$B278)))),1,0)</f>
        <v/>
      </c>
      <c r="O278">
        <f>IF(N278&gt;N(N277),N278,"")</f>
        <v/>
      </c>
    </row>
    <row r="279">
      <c r="A279">
        <f>IF('🔩 PISTON'!A389="","",'🔩 PISTON'!A389)</f>
        <v/>
      </c>
      <c r="B279">
        <f>IF('🔩 PISTON'!A389="","","Piston "&amp;'🔩 PISTON'!U389)</f>
        <v/>
      </c>
      <c r="C279">
        <f>IF('🔩 PISTON'!A389="","","Piston")</f>
        <v/>
      </c>
      <c r="D279">
        <f>IF('🔩 PISTON'!A389="","",'🔩 PISTON'!L389)</f>
        <v/>
      </c>
      <c r="E279" s="37">
        <f>IF('🔩 PISTON'!A389="","",'🔩 PISTON'!M389)</f>
        <v/>
      </c>
      <c r="F279" s="37">
        <f>IF('🔩 PISTON'!A389="","",'🔩 PISTON'!N389)</f>
        <v/>
      </c>
      <c r="G279" s="37">
        <f>IF('🔩 PISTON'!A389="","",'🔩 PISTON'!O389)</f>
        <v/>
      </c>
      <c r="H279" s="37">
        <f>IF('🔩 PISTON'!A389="","",'🔩 PISTON'!P389)</f>
        <v/>
      </c>
      <c r="I279" s="37">
        <f>IF('🔩 PISTON'!A389="","",'🔩 PISTON'!Q389)</f>
        <v/>
      </c>
      <c r="J279">
        <f>IF('🔩 PISTON'!A389="","",'🔩 PISTON'!D389)</f>
        <v/>
      </c>
      <c r="L279">
        <f>N(L278)+IF(AND('🔎 TRA CỨU NHANH'!$C$2&lt;&gt;"",OR(ISNUMBER(SEARCH('🔎 TRA CỨU NHANH'!$C$2,$A279)),ISNUMBER(SEARCH('🔎 TRA CỨU NHANH'!$C$2,$B279)))),1,0)</f>
        <v/>
      </c>
      <c r="M279">
        <f>IF(L279&gt;N(L278),L279,"")</f>
        <v/>
      </c>
      <c r="N279">
        <f>N(N278)+IF(AND('💰 BÁO GIÁ'!$C$27&lt;&gt;"",OR(ISNUMBER(SEARCH('💰 BÁO GIÁ'!$C$27,$A279)),ISNUMBER(SEARCH('💰 BÁO GIÁ'!$C$27,$B279)))),1,0)</f>
        <v/>
      </c>
      <c r="O279">
        <f>IF(N279&gt;N(N278),N279,"")</f>
        <v/>
      </c>
    </row>
    <row r="280">
      <c r="A280">
        <f>IF('🔩 PISTON'!A390="","",'🔩 PISTON'!A390)</f>
        <v/>
      </c>
      <c r="B280">
        <f>IF('🔩 PISTON'!A390="","","Piston "&amp;'🔩 PISTON'!U390)</f>
        <v/>
      </c>
      <c r="C280">
        <f>IF('🔩 PISTON'!A390="","","Piston")</f>
        <v/>
      </c>
      <c r="D280">
        <f>IF('🔩 PISTON'!A390="","",'🔩 PISTON'!L390)</f>
        <v/>
      </c>
      <c r="E280" s="37">
        <f>IF('🔩 PISTON'!A390="","",'🔩 PISTON'!M390)</f>
        <v/>
      </c>
      <c r="F280" s="37">
        <f>IF('🔩 PISTON'!A390="","",'🔩 PISTON'!N390)</f>
        <v/>
      </c>
      <c r="G280" s="37">
        <f>IF('🔩 PISTON'!A390="","",'🔩 PISTON'!O390)</f>
        <v/>
      </c>
      <c r="H280" s="37">
        <f>IF('🔩 PISTON'!A390="","",'🔩 PISTON'!P390)</f>
        <v/>
      </c>
      <c r="I280" s="37">
        <f>IF('🔩 PISTON'!A390="","",'🔩 PISTON'!Q390)</f>
        <v/>
      </c>
      <c r="J280">
        <f>IF('🔩 PISTON'!A390="","",'🔩 PISTON'!D390)</f>
        <v/>
      </c>
      <c r="L280">
        <f>N(L279)+IF(AND('🔎 TRA CỨU NHANH'!$C$2&lt;&gt;"",OR(ISNUMBER(SEARCH('🔎 TRA CỨU NHANH'!$C$2,$A280)),ISNUMBER(SEARCH('🔎 TRA CỨU NHANH'!$C$2,$B280)))),1,0)</f>
        <v/>
      </c>
      <c r="M280">
        <f>IF(L280&gt;N(L279),L280,"")</f>
        <v/>
      </c>
      <c r="N280">
        <f>N(N279)+IF(AND('💰 BÁO GIÁ'!$C$27&lt;&gt;"",OR(ISNUMBER(SEARCH('💰 BÁO GIÁ'!$C$27,$A280)),ISNUMBER(SEARCH('💰 BÁO GIÁ'!$C$27,$B280)))),1,0)</f>
        <v/>
      </c>
      <c r="O280">
        <f>IF(N280&gt;N(N279),N280,"")</f>
        <v/>
      </c>
    </row>
    <row r="281">
      <c r="A281">
        <f>IF('🔩 PISTON'!A392="","",'🔩 PISTON'!A392)</f>
        <v/>
      </c>
      <c r="B281">
        <f>IF('🔩 PISTON'!A392="","","Piston "&amp;'🔩 PISTON'!U392)</f>
        <v/>
      </c>
      <c r="C281">
        <f>IF('🔩 PISTON'!A392="","","Piston")</f>
        <v/>
      </c>
      <c r="D281">
        <f>IF('🔩 PISTON'!A392="","",'🔩 PISTON'!L392)</f>
        <v/>
      </c>
      <c r="E281" s="37">
        <f>IF('🔩 PISTON'!A392="","",'🔩 PISTON'!M392)</f>
        <v/>
      </c>
      <c r="F281" s="37">
        <f>IF('🔩 PISTON'!A392="","",'🔩 PISTON'!N392)</f>
        <v/>
      </c>
      <c r="G281" s="37">
        <f>IF('🔩 PISTON'!A392="","",'🔩 PISTON'!O392)</f>
        <v/>
      </c>
      <c r="H281" s="37">
        <f>IF('🔩 PISTON'!A392="","",'🔩 PISTON'!P392)</f>
        <v/>
      </c>
      <c r="I281" s="37">
        <f>IF('🔩 PISTON'!A392="","",'🔩 PISTON'!Q392)</f>
        <v/>
      </c>
      <c r="J281">
        <f>IF('🔩 PISTON'!A392="","",'🔩 PISTON'!D392)</f>
        <v/>
      </c>
      <c r="L281">
        <f>N(L280)+IF(AND('🔎 TRA CỨU NHANH'!$C$2&lt;&gt;"",OR(ISNUMBER(SEARCH('🔎 TRA CỨU NHANH'!$C$2,$A281)),ISNUMBER(SEARCH('🔎 TRA CỨU NHANH'!$C$2,$B281)))),1,0)</f>
        <v/>
      </c>
      <c r="M281">
        <f>IF(L281&gt;N(L280),L281,"")</f>
        <v/>
      </c>
      <c r="N281">
        <f>N(N280)+IF(AND('💰 BÁO GIÁ'!$C$27&lt;&gt;"",OR(ISNUMBER(SEARCH('💰 BÁO GIÁ'!$C$27,$A281)),ISNUMBER(SEARCH('💰 BÁO GIÁ'!$C$27,$B281)))),1,0)</f>
        <v/>
      </c>
      <c r="O281">
        <f>IF(N281&gt;N(N280),N281,"")</f>
        <v/>
      </c>
    </row>
    <row r="282">
      <c r="A282">
        <f>IF('🔩 PISTON'!A394="","",'🔩 PISTON'!A394)</f>
        <v/>
      </c>
      <c r="B282">
        <f>IF('🔩 PISTON'!A394="","","Piston "&amp;'🔩 PISTON'!U394)</f>
        <v/>
      </c>
      <c r="C282">
        <f>IF('🔩 PISTON'!A394="","","Piston")</f>
        <v/>
      </c>
      <c r="D282">
        <f>IF('🔩 PISTON'!A394="","",'🔩 PISTON'!L394)</f>
        <v/>
      </c>
      <c r="E282" s="37">
        <f>IF('🔩 PISTON'!A394="","",'🔩 PISTON'!M394)</f>
        <v/>
      </c>
      <c r="F282" s="37">
        <f>IF('🔩 PISTON'!A394="","",'🔩 PISTON'!N394)</f>
        <v/>
      </c>
      <c r="G282" s="37">
        <f>IF('🔩 PISTON'!A394="","",'🔩 PISTON'!O394)</f>
        <v/>
      </c>
      <c r="H282" s="37">
        <f>IF('🔩 PISTON'!A394="","",'🔩 PISTON'!P394)</f>
        <v/>
      </c>
      <c r="I282" s="37">
        <f>IF('🔩 PISTON'!A394="","",'🔩 PISTON'!Q394)</f>
        <v/>
      </c>
      <c r="J282">
        <f>IF('🔩 PISTON'!A394="","",'🔩 PISTON'!D394)</f>
        <v/>
      </c>
      <c r="L282">
        <f>N(L281)+IF(AND('🔎 TRA CỨU NHANH'!$C$2&lt;&gt;"",OR(ISNUMBER(SEARCH('🔎 TRA CỨU NHANH'!$C$2,$A282)),ISNUMBER(SEARCH('🔎 TRA CỨU NHANH'!$C$2,$B282)))),1,0)</f>
        <v/>
      </c>
      <c r="M282">
        <f>IF(L282&gt;N(L281),L282,"")</f>
        <v/>
      </c>
      <c r="N282">
        <f>N(N281)+IF(AND('💰 BÁO GIÁ'!$C$27&lt;&gt;"",OR(ISNUMBER(SEARCH('💰 BÁO GIÁ'!$C$27,$A282)),ISNUMBER(SEARCH('💰 BÁO GIÁ'!$C$27,$B282)))),1,0)</f>
        <v/>
      </c>
      <c r="O282">
        <f>IF(N282&gt;N(N281),N282,"")</f>
        <v/>
      </c>
    </row>
    <row r="283">
      <c r="A283">
        <f>IF('🔩 PISTON'!A396="","",'🔩 PISTON'!A396)</f>
        <v/>
      </c>
      <c r="B283">
        <f>IF('🔩 PISTON'!A396="","","Piston "&amp;'🔩 PISTON'!U396)</f>
        <v/>
      </c>
      <c r="C283">
        <f>IF('🔩 PISTON'!A396="","","Piston")</f>
        <v/>
      </c>
      <c r="D283">
        <f>IF('🔩 PISTON'!A396="","",'🔩 PISTON'!L396)</f>
        <v/>
      </c>
      <c r="E283" s="37">
        <f>IF('🔩 PISTON'!A396="","",'🔩 PISTON'!M396)</f>
        <v/>
      </c>
      <c r="F283" s="37">
        <f>IF('🔩 PISTON'!A396="","",'🔩 PISTON'!N396)</f>
        <v/>
      </c>
      <c r="G283" s="37">
        <f>IF('🔩 PISTON'!A396="","",'🔩 PISTON'!O396)</f>
        <v/>
      </c>
      <c r="H283" s="37">
        <f>IF('🔩 PISTON'!A396="","",'🔩 PISTON'!P396)</f>
        <v/>
      </c>
      <c r="I283" s="37">
        <f>IF('🔩 PISTON'!A396="","",'🔩 PISTON'!Q396)</f>
        <v/>
      </c>
      <c r="J283">
        <f>IF('🔩 PISTON'!A396="","",'🔩 PISTON'!D396)</f>
        <v/>
      </c>
      <c r="L283">
        <f>N(L282)+IF(AND('🔎 TRA CỨU NHANH'!$C$2&lt;&gt;"",OR(ISNUMBER(SEARCH('🔎 TRA CỨU NHANH'!$C$2,$A283)),ISNUMBER(SEARCH('🔎 TRA CỨU NHANH'!$C$2,$B283)))),1,0)</f>
        <v/>
      </c>
      <c r="M283">
        <f>IF(L283&gt;N(L282),L283,"")</f>
        <v/>
      </c>
      <c r="N283">
        <f>N(N282)+IF(AND('💰 BÁO GIÁ'!$C$27&lt;&gt;"",OR(ISNUMBER(SEARCH('💰 BÁO GIÁ'!$C$27,$A283)),ISNUMBER(SEARCH('💰 BÁO GIÁ'!$C$27,$B283)))),1,0)</f>
        <v/>
      </c>
      <c r="O283">
        <f>IF(N283&gt;N(N282),N283,"")</f>
        <v/>
      </c>
    </row>
    <row r="284">
      <c r="A284">
        <f>IF('🔩 PISTON'!A398="","",'🔩 PISTON'!A398)</f>
        <v/>
      </c>
      <c r="B284">
        <f>IF('🔩 PISTON'!A398="","","Piston "&amp;'🔩 PISTON'!U398)</f>
        <v/>
      </c>
      <c r="C284">
        <f>IF('🔩 PISTON'!A398="","","Piston")</f>
        <v/>
      </c>
      <c r="D284">
        <f>IF('🔩 PISTON'!A398="","",'🔩 PISTON'!L398)</f>
        <v/>
      </c>
      <c r="E284">
        <f>IF('🔩 PISTON'!A398="","",'🔩 PISTON'!M398)</f>
        <v/>
      </c>
      <c r="F284">
        <f>IF('🔩 PISTON'!A398="","",'🔩 PISTON'!N398)</f>
        <v/>
      </c>
      <c r="G284">
        <f>IF('🔩 PISTON'!A398="","",'🔩 PISTON'!O398)</f>
        <v/>
      </c>
      <c r="H284">
        <f>IF('🔩 PISTON'!A398="","",'🔩 PISTON'!P398)</f>
        <v/>
      </c>
      <c r="I284">
        <f>IF('🔩 PISTON'!A398="","",'🔩 PISTON'!Q398)</f>
        <v/>
      </c>
      <c r="J284">
        <f>IF('🔩 PISTON'!A398="","",'🔩 PISTON'!D398)</f>
        <v/>
      </c>
      <c r="L284">
        <f>N(L283)+IF(AND('🔎 TRA CỨU NHANH'!$C$2&lt;&gt;"",OR(ISNUMBER(SEARCH('🔎 TRA CỨU NHANH'!$C$2,$A284)),ISNUMBER(SEARCH('🔎 TRA CỨU NHANH'!$C$2,$B284)))),1,0)</f>
        <v/>
      </c>
      <c r="M284">
        <f>IF(L284&gt;N(L283),L284,"")</f>
        <v/>
      </c>
      <c r="N284">
        <f>N(N283)+IF(AND('💰 BÁO GIÁ'!$C$27&lt;&gt;"",OR(ISNUMBER(SEARCH('💰 BÁO GIÁ'!$C$27,$A284)),ISNUMBER(SEARCH('💰 BÁO GIÁ'!$C$27,$B284)))),1,0)</f>
        <v/>
      </c>
      <c r="O284">
        <f>IF(N284&gt;N(N283),N284,"")</f>
        <v/>
      </c>
    </row>
    <row r="285">
      <c r="A285">
        <f>IF('🔩 PISTON'!A399="","",'🔩 PISTON'!A399)</f>
        <v/>
      </c>
      <c r="B285">
        <f>IF('🔩 PISTON'!A399="","","Piston "&amp;'🔩 PISTON'!U399)</f>
        <v/>
      </c>
      <c r="C285">
        <f>IF('🔩 PISTON'!A399="","","Piston")</f>
        <v/>
      </c>
      <c r="D285">
        <f>IF('🔩 PISTON'!A399="","",'🔩 PISTON'!L399)</f>
        <v/>
      </c>
      <c r="E285" s="37">
        <f>IF('🔩 PISTON'!A399="","",'🔩 PISTON'!M399)</f>
        <v/>
      </c>
      <c r="F285" s="37">
        <f>IF('🔩 PISTON'!A399="","",'🔩 PISTON'!N399)</f>
        <v/>
      </c>
      <c r="G285" s="37">
        <f>IF('🔩 PISTON'!A399="","",'🔩 PISTON'!O399)</f>
        <v/>
      </c>
      <c r="H285" s="37">
        <f>IF('🔩 PISTON'!A399="","",'🔩 PISTON'!P399)</f>
        <v/>
      </c>
      <c r="I285" s="37">
        <f>IF('🔩 PISTON'!A399="","",'🔩 PISTON'!Q399)</f>
        <v/>
      </c>
      <c r="J285">
        <f>IF('🔩 PISTON'!A399="","",'🔩 PISTON'!D399)</f>
        <v/>
      </c>
      <c r="L285">
        <f>N(L284)+IF(AND('🔎 TRA CỨU NHANH'!$C$2&lt;&gt;"",OR(ISNUMBER(SEARCH('🔎 TRA CỨU NHANH'!$C$2,$A285)),ISNUMBER(SEARCH('🔎 TRA CỨU NHANH'!$C$2,$B285)))),1,0)</f>
        <v/>
      </c>
      <c r="M285">
        <f>IF(L285&gt;N(L284),L285,"")</f>
        <v/>
      </c>
      <c r="N285">
        <f>N(N284)+IF(AND('💰 BÁO GIÁ'!$C$27&lt;&gt;"",OR(ISNUMBER(SEARCH('💰 BÁO GIÁ'!$C$27,$A285)),ISNUMBER(SEARCH('💰 BÁO GIÁ'!$C$27,$B285)))),1,0)</f>
        <v/>
      </c>
      <c r="O285">
        <f>IF(N285&gt;N(N284),N285,"")</f>
        <v/>
      </c>
    </row>
    <row r="286">
      <c r="A286">
        <f>IF('🔩 PISTON'!A401="","",'🔩 PISTON'!A401)</f>
        <v/>
      </c>
      <c r="B286">
        <f>IF('🔩 PISTON'!A401="","","Piston "&amp;'🔩 PISTON'!U401)</f>
        <v/>
      </c>
      <c r="C286">
        <f>IF('🔩 PISTON'!A401="","","Piston")</f>
        <v/>
      </c>
      <c r="D286">
        <f>IF('🔩 PISTON'!A401="","",'🔩 PISTON'!L401)</f>
        <v/>
      </c>
      <c r="E286" s="37">
        <f>IF('🔩 PISTON'!A401="","",'🔩 PISTON'!M401)</f>
        <v/>
      </c>
      <c r="F286" s="37">
        <f>IF('🔩 PISTON'!A401="","",'🔩 PISTON'!N401)</f>
        <v/>
      </c>
      <c r="G286" s="37">
        <f>IF('🔩 PISTON'!A401="","",'🔩 PISTON'!O401)</f>
        <v/>
      </c>
      <c r="H286" s="37">
        <f>IF('🔩 PISTON'!A401="","",'🔩 PISTON'!P401)</f>
        <v/>
      </c>
      <c r="I286" s="37">
        <f>IF('🔩 PISTON'!A401="","",'🔩 PISTON'!Q401)</f>
        <v/>
      </c>
      <c r="J286">
        <f>IF('🔩 PISTON'!A401="","",'🔩 PISTON'!D401)</f>
        <v/>
      </c>
      <c r="L286">
        <f>N(L285)+IF(AND('🔎 TRA CỨU NHANH'!$C$2&lt;&gt;"",OR(ISNUMBER(SEARCH('🔎 TRA CỨU NHANH'!$C$2,$A286)),ISNUMBER(SEARCH('🔎 TRA CỨU NHANH'!$C$2,$B286)))),1,0)</f>
        <v/>
      </c>
      <c r="M286">
        <f>IF(L286&gt;N(L285),L286,"")</f>
        <v/>
      </c>
      <c r="N286">
        <f>N(N285)+IF(AND('💰 BÁO GIÁ'!$C$27&lt;&gt;"",OR(ISNUMBER(SEARCH('💰 BÁO GIÁ'!$C$27,$A286)),ISNUMBER(SEARCH('💰 BÁO GIÁ'!$C$27,$B286)))),1,0)</f>
        <v/>
      </c>
      <c r="O286">
        <f>IF(N286&gt;N(N285),N286,"")</f>
        <v/>
      </c>
    </row>
    <row r="287">
      <c r="A287">
        <f>IF('🔩 PISTON'!A402="","",'🔩 PISTON'!A402)</f>
        <v/>
      </c>
      <c r="B287">
        <f>IF('🔩 PISTON'!A402="","","Piston "&amp;'🔩 PISTON'!U402)</f>
        <v/>
      </c>
      <c r="C287">
        <f>IF('🔩 PISTON'!A402="","","Piston")</f>
        <v/>
      </c>
      <c r="D287">
        <f>IF('🔩 PISTON'!A402="","",'🔩 PISTON'!L402)</f>
        <v/>
      </c>
      <c r="E287" s="37">
        <f>IF('🔩 PISTON'!A402="","",'🔩 PISTON'!M402)</f>
        <v/>
      </c>
      <c r="F287" s="37">
        <f>IF('🔩 PISTON'!A402="","",'🔩 PISTON'!N402)</f>
        <v/>
      </c>
      <c r="G287" s="37">
        <f>IF('🔩 PISTON'!A402="","",'🔩 PISTON'!O402)</f>
        <v/>
      </c>
      <c r="H287" s="37">
        <f>IF('🔩 PISTON'!A402="","",'🔩 PISTON'!P402)</f>
        <v/>
      </c>
      <c r="I287" s="37">
        <f>IF('🔩 PISTON'!A402="","",'🔩 PISTON'!Q402)</f>
        <v/>
      </c>
      <c r="J287">
        <f>IF('🔩 PISTON'!A402="","",'🔩 PISTON'!D402)</f>
        <v/>
      </c>
      <c r="L287">
        <f>N(L286)+IF(AND('🔎 TRA CỨU NHANH'!$C$2&lt;&gt;"",OR(ISNUMBER(SEARCH('🔎 TRA CỨU NHANH'!$C$2,$A287)),ISNUMBER(SEARCH('🔎 TRA CỨU NHANH'!$C$2,$B287)))),1,0)</f>
        <v/>
      </c>
      <c r="M287">
        <f>IF(L287&gt;N(L286),L287,"")</f>
        <v/>
      </c>
      <c r="N287">
        <f>N(N286)+IF(AND('💰 BÁO GIÁ'!$C$27&lt;&gt;"",OR(ISNUMBER(SEARCH('💰 BÁO GIÁ'!$C$27,$A287)),ISNUMBER(SEARCH('💰 BÁO GIÁ'!$C$27,$B287)))),1,0)</f>
        <v/>
      </c>
      <c r="O287">
        <f>IF(N287&gt;N(N286),N287,"")</f>
        <v/>
      </c>
    </row>
    <row r="288">
      <c r="A288">
        <f>IF('🔩 PISTON'!A403="","",'🔩 PISTON'!A403)</f>
        <v/>
      </c>
      <c r="B288">
        <f>IF('🔩 PISTON'!A403="","","Piston "&amp;'🔩 PISTON'!U403)</f>
        <v/>
      </c>
      <c r="C288">
        <f>IF('🔩 PISTON'!A403="","","Piston")</f>
        <v/>
      </c>
      <c r="D288">
        <f>IF('🔩 PISTON'!A403="","",'🔩 PISTON'!L403)</f>
        <v/>
      </c>
      <c r="E288" s="37">
        <f>IF('🔩 PISTON'!A403="","",'🔩 PISTON'!M403)</f>
        <v/>
      </c>
      <c r="F288" s="37">
        <f>IF('🔩 PISTON'!A403="","",'🔩 PISTON'!N403)</f>
        <v/>
      </c>
      <c r="G288" s="37">
        <f>IF('🔩 PISTON'!A403="","",'🔩 PISTON'!O403)</f>
        <v/>
      </c>
      <c r="H288" s="37">
        <f>IF('🔩 PISTON'!A403="","",'🔩 PISTON'!P403)</f>
        <v/>
      </c>
      <c r="I288" s="37">
        <f>IF('🔩 PISTON'!A403="","",'🔩 PISTON'!Q403)</f>
        <v/>
      </c>
      <c r="J288">
        <f>IF('🔩 PISTON'!A403="","",'🔩 PISTON'!D403)</f>
        <v/>
      </c>
      <c r="L288">
        <f>N(L287)+IF(AND('🔎 TRA CỨU NHANH'!$C$2&lt;&gt;"",OR(ISNUMBER(SEARCH('🔎 TRA CỨU NHANH'!$C$2,$A288)),ISNUMBER(SEARCH('🔎 TRA CỨU NHANH'!$C$2,$B288)))),1,0)</f>
        <v/>
      </c>
      <c r="M288">
        <f>IF(L288&gt;N(L287),L288,"")</f>
        <v/>
      </c>
      <c r="N288">
        <f>N(N287)+IF(AND('💰 BÁO GIÁ'!$C$27&lt;&gt;"",OR(ISNUMBER(SEARCH('💰 BÁO GIÁ'!$C$27,$A288)),ISNUMBER(SEARCH('💰 BÁO GIÁ'!$C$27,$B288)))),1,0)</f>
        <v/>
      </c>
      <c r="O288">
        <f>IF(N288&gt;N(N287),N288,"")</f>
        <v/>
      </c>
    </row>
    <row r="289">
      <c r="A289">
        <f>IF('🔩 PISTON'!A404="","",'🔩 PISTON'!A404)</f>
        <v/>
      </c>
      <c r="B289">
        <f>IF('🔩 PISTON'!A404="","","Piston "&amp;'🔩 PISTON'!U404)</f>
        <v/>
      </c>
      <c r="C289">
        <f>IF('🔩 PISTON'!A404="","","Piston")</f>
        <v/>
      </c>
      <c r="D289">
        <f>IF('🔩 PISTON'!A404="","",'🔩 PISTON'!L404)</f>
        <v/>
      </c>
      <c r="E289" s="37">
        <f>IF('🔩 PISTON'!A404="","",'🔩 PISTON'!M404)</f>
        <v/>
      </c>
      <c r="F289" s="37">
        <f>IF('🔩 PISTON'!A404="","",'🔩 PISTON'!N404)</f>
        <v/>
      </c>
      <c r="G289" s="37">
        <f>IF('🔩 PISTON'!A404="","",'🔩 PISTON'!O404)</f>
        <v/>
      </c>
      <c r="H289" s="37">
        <f>IF('🔩 PISTON'!A404="","",'🔩 PISTON'!P404)</f>
        <v/>
      </c>
      <c r="I289" s="37">
        <f>IF('🔩 PISTON'!A404="","",'🔩 PISTON'!Q404)</f>
        <v/>
      </c>
      <c r="J289">
        <f>IF('🔩 PISTON'!A404="","",'🔩 PISTON'!D404)</f>
        <v/>
      </c>
      <c r="L289">
        <f>N(L288)+IF(AND('🔎 TRA CỨU NHANH'!$C$2&lt;&gt;"",OR(ISNUMBER(SEARCH('🔎 TRA CỨU NHANH'!$C$2,$A289)),ISNUMBER(SEARCH('🔎 TRA CỨU NHANH'!$C$2,$B289)))),1,0)</f>
        <v/>
      </c>
      <c r="M289">
        <f>IF(L289&gt;N(L288),L289,"")</f>
        <v/>
      </c>
      <c r="N289">
        <f>N(N288)+IF(AND('💰 BÁO GIÁ'!$C$27&lt;&gt;"",OR(ISNUMBER(SEARCH('💰 BÁO GIÁ'!$C$27,$A289)),ISNUMBER(SEARCH('💰 BÁO GIÁ'!$C$27,$B289)))),1,0)</f>
        <v/>
      </c>
      <c r="O289">
        <f>IF(N289&gt;N(N288),N289,"")</f>
        <v/>
      </c>
    </row>
    <row r="290">
      <c r="A290">
        <f>IF('🔩 PISTON'!A406="","",'🔩 PISTON'!A406)</f>
        <v/>
      </c>
      <c r="B290">
        <f>IF('🔩 PISTON'!A406="","","Piston "&amp;'🔩 PISTON'!U406)</f>
        <v/>
      </c>
      <c r="C290">
        <f>IF('🔩 PISTON'!A406="","","Piston")</f>
        <v/>
      </c>
      <c r="D290">
        <f>IF('🔩 PISTON'!A406="","",'🔩 PISTON'!L406)</f>
        <v/>
      </c>
      <c r="E290" s="37">
        <f>IF('🔩 PISTON'!A406="","",'🔩 PISTON'!M406)</f>
        <v/>
      </c>
      <c r="F290" s="37">
        <f>IF('🔩 PISTON'!A406="","",'🔩 PISTON'!N406)</f>
        <v/>
      </c>
      <c r="G290" s="37">
        <f>IF('🔩 PISTON'!A406="","",'🔩 PISTON'!O406)</f>
        <v/>
      </c>
      <c r="H290" s="37">
        <f>IF('🔩 PISTON'!A406="","",'🔩 PISTON'!P406)</f>
        <v/>
      </c>
      <c r="I290" s="37">
        <f>IF('🔩 PISTON'!A406="","",'🔩 PISTON'!Q406)</f>
        <v/>
      </c>
      <c r="J290">
        <f>IF('🔩 PISTON'!A406="","",'🔩 PISTON'!D406)</f>
        <v/>
      </c>
      <c r="L290">
        <f>N(L289)+IF(AND('🔎 TRA CỨU NHANH'!$C$2&lt;&gt;"",OR(ISNUMBER(SEARCH('🔎 TRA CỨU NHANH'!$C$2,$A290)),ISNUMBER(SEARCH('🔎 TRA CỨU NHANH'!$C$2,$B290)))),1,0)</f>
        <v/>
      </c>
      <c r="M290">
        <f>IF(L290&gt;N(L289),L290,"")</f>
        <v/>
      </c>
      <c r="N290">
        <f>N(N289)+IF(AND('💰 BÁO GIÁ'!$C$27&lt;&gt;"",OR(ISNUMBER(SEARCH('💰 BÁO GIÁ'!$C$27,$A290)),ISNUMBER(SEARCH('💰 BÁO GIÁ'!$C$27,$B290)))),1,0)</f>
        <v/>
      </c>
      <c r="O290">
        <f>IF(N290&gt;N(N289),N290,"")</f>
        <v/>
      </c>
    </row>
    <row r="291">
      <c r="A291">
        <f>IF('🔩 PISTON'!A409="","",'🔩 PISTON'!A409)</f>
        <v/>
      </c>
      <c r="B291">
        <f>IF('🔩 PISTON'!A409="","","Piston "&amp;'🔩 PISTON'!U409)</f>
        <v/>
      </c>
      <c r="C291">
        <f>IF('🔩 PISTON'!A409="","","Piston")</f>
        <v/>
      </c>
      <c r="D291">
        <f>IF('🔩 PISTON'!A409="","",'🔩 PISTON'!L409)</f>
        <v/>
      </c>
      <c r="E291" s="37">
        <f>IF('🔩 PISTON'!A409="","",'🔩 PISTON'!M409)</f>
        <v/>
      </c>
      <c r="F291" s="37">
        <f>IF('🔩 PISTON'!A409="","",'🔩 PISTON'!N409)</f>
        <v/>
      </c>
      <c r="G291" s="37">
        <f>IF('🔩 PISTON'!A409="","",'🔩 PISTON'!O409)</f>
        <v/>
      </c>
      <c r="H291" s="37">
        <f>IF('🔩 PISTON'!A409="","",'🔩 PISTON'!P409)</f>
        <v/>
      </c>
      <c r="I291" s="37">
        <f>IF('🔩 PISTON'!A409="","",'🔩 PISTON'!Q409)</f>
        <v/>
      </c>
      <c r="J291">
        <f>IF('🔩 PISTON'!A409="","",'🔩 PISTON'!D409)</f>
        <v/>
      </c>
      <c r="L291">
        <f>N(L290)+IF(AND('🔎 TRA CỨU NHANH'!$C$2&lt;&gt;"",OR(ISNUMBER(SEARCH('🔎 TRA CỨU NHANH'!$C$2,$A291)),ISNUMBER(SEARCH('🔎 TRA CỨU NHANH'!$C$2,$B291)))),1,0)</f>
        <v/>
      </c>
      <c r="M291">
        <f>IF(L291&gt;N(L290),L291,"")</f>
        <v/>
      </c>
      <c r="N291">
        <f>N(N290)+IF(AND('💰 BÁO GIÁ'!$C$27&lt;&gt;"",OR(ISNUMBER(SEARCH('💰 BÁO GIÁ'!$C$27,$A291)),ISNUMBER(SEARCH('💰 BÁO GIÁ'!$C$27,$B291)))),1,0)</f>
        <v/>
      </c>
      <c r="O291">
        <f>IF(N291&gt;N(N290),N291,"")</f>
        <v/>
      </c>
    </row>
    <row r="292">
      <c r="A292">
        <f>IF('🔩 PISTON'!A410="","",'🔩 PISTON'!A410)</f>
        <v/>
      </c>
      <c r="B292">
        <f>IF('🔩 PISTON'!A410="","","Piston "&amp;'🔩 PISTON'!U410)</f>
        <v/>
      </c>
      <c r="C292">
        <f>IF('🔩 PISTON'!A410="","","Piston")</f>
        <v/>
      </c>
      <c r="D292">
        <f>IF('🔩 PISTON'!A410="","",'🔩 PISTON'!L410)</f>
        <v/>
      </c>
      <c r="E292">
        <f>IF('🔩 PISTON'!A410="","",'🔩 PISTON'!M410)</f>
        <v/>
      </c>
      <c r="F292">
        <f>IF('🔩 PISTON'!A410="","",'🔩 PISTON'!N410)</f>
        <v/>
      </c>
      <c r="G292">
        <f>IF('🔩 PISTON'!A410="","",'🔩 PISTON'!O410)</f>
        <v/>
      </c>
      <c r="H292">
        <f>IF('🔩 PISTON'!A410="","",'🔩 PISTON'!P410)</f>
        <v/>
      </c>
      <c r="I292">
        <f>IF('🔩 PISTON'!A410="","",'🔩 PISTON'!Q410)</f>
        <v/>
      </c>
      <c r="J292">
        <f>IF('🔩 PISTON'!A410="","",'🔩 PISTON'!D410)</f>
        <v/>
      </c>
      <c r="L292">
        <f>N(L291)+IF(AND('🔎 TRA CỨU NHANH'!$C$2&lt;&gt;"",OR(ISNUMBER(SEARCH('🔎 TRA CỨU NHANH'!$C$2,$A292)),ISNUMBER(SEARCH('🔎 TRA CỨU NHANH'!$C$2,$B292)))),1,0)</f>
        <v/>
      </c>
      <c r="M292">
        <f>IF(L292&gt;N(L291),L292,"")</f>
        <v/>
      </c>
      <c r="N292">
        <f>N(N291)+IF(AND('💰 BÁO GIÁ'!$C$27&lt;&gt;"",OR(ISNUMBER(SEARCH('💰 BÁO GIÁ'!$C$27,$A292)),ISNUMBER(SEARCH('💰 BÁO GIÁ'!$C$27,$B292)))),1,0)</f>
        <v/>
      </c>
      <c r="O292">
        <f>IF(N292&gt;N(N291),N292,"")</f>
        <v/>
      </c>
    </row>
    <row r="293">
      <c r="A293">
        <f>IF('🔩 PISTON'!A411="","",'🔩 PISTON'!A411)</f>
        <v/>
      </c>
      <c r="B293">
        <f>IF('🔩 PISTON'!A411="","","Piston "&amp;'🔩 PISTON'!U411)</f>
        <v/>
      </c>
      <c r="C293">
        <f>IF('🔩 PISTON'!A411="","","Piston")</f>
        <v/>
      </c>
      <c r="D293">
        <f>IF('🔩 PISTON'!A411="","",'🔩 PISTON'!L411)</f>
        <v/>
      </c>
      <c r="E293" s="37">
        <f>IF('🔩 PISTON'!A411="","",'🔩 PISTON'!M411)</f>
        <v/>
      </c>
      <c r="F293" s="37">
        <f>IF('🔩 PISTON'!A411="","",'🔩 PISTON'!N411)</f>
        <v/>
      </c>
      <c r="G293" s="37">
        <f>IF('🔩 PISTON'!A411="","",'🔩 PISTON'!O411)</f>
        <v/>
      </c>
      <c r="H293" s="37">
        <f>IF('🔩 PISTON'!A411="","",'🔩 PISTON'!P411)</f>
        <v/>
      </c>
      <c r="I293" s="37">
        <f>IF('🔩 PISTON'!A411="","",'🔩 PISTON'!Q411)</f>
        <v/>
      </c>
      <c r="J293">
        <f>IF('🔩 PISTON'!A411="","",'🔩 PISTON'!D411)</f>
        <v/>
      </c>
      <c r="L293">
        <f>N(L292)+IF(AND('🔎 TRA CỨU NHANH'!$C$2&lt;&gt;"",OR(ISNUMBER(SEARCH('🔎 TRA CỨU NHANH'!$C$2,$A293)),ISNUMBER(SEARCH('🔎 TRA CỨU NHANH'!$C$2,$B293)))),1,0)</f>
        <v/>
      </c>
      <c r="M293">
        <f>IF(L293&gt;N(L292),L293,"")</f>
        <v/>
      </c>
      <c r="N293">
        <f>N(N292)+IF(AND('💰 BÁO GIÁ'!$C$27&lt;&gt;"",OR(ISNUMBER(SEARCH('💰 BÁO GIÁ'!$C$27,$A293)),ISNUMBER(SEARCH('💰 BÁO GIÁ'!$C$27,$B293)))),1,0)</f>
        <v/>
      </c>
      <c r="O293">
        <f>IF(N293&gt;N(N292),N293,"")</f>
        <v/>
      </c>
    </row>
    <row r="294">
      <c r="A294">
        <f>IF('🔩 PISTON'!A413="","",'🔩 PISTON'!A413)</f>
        <v/>
      </c>
      <c r="B294">
        <f>IF('🔩 PISTON'!A413="","","Piston "&amp;'🔩 PISTON'!U413)</f>
        <v/>
      </c>
      <c r="C294">
        <f>IF('🔩 PISTON'!A413="","","Piston")</f>
        <v/>
      </c>
      <c r="D294">
        <f>IF('🔩 PISTON'!A413="","",'🔩 PISTON'!L413)</f>
        <v/>
      </c>
      <c r="E294" s="37">
        <f>IF('🔩 PISTON'!A413="","",'🔩 PISTON'!M413)</f>
        <v/>
      </c>
      <c r="F294" s="37">
        <f>IF('🔩 PISTON'!A413="","",'🔩 PISTON'!N413)</f>
        <v/>
      </c>
      <c r="G294" s="37">
        <f>IF('🔩 PISTON'!A413="","",'🔩 PISTON'!O413)</f>
        <v/>
      </c>
      <c r="H294" s="37">
        <f>IF('🔩 PISTON'!A413="","",'🔩 PISTON'!P413)</f>
        <v/>
      </c>
      <c r="I294" s="37">
        <f>IF('🔩 PISTON'!A413="","",'🔩 PISTON'!Q413)</f>
        <v/>
      </c>
      <c r="J294">
        <f>IF('🔩 PISTON'!A413="","",'🔩 PISTON'!D413)</f>
        <v/>
      </c>
      <c r="L294">
        <f>N(L293)+IF(AND('🔎 TRA CỨU NHANH'!$C$2&lt;&gt;"",OR(ISNUMBER(SEARCH('🔎 TRA CỨU NHANH'!$C$2,$A294)),ISNUMBER(SEARCH('🔎 TRA CỨU NHANH'!$C$2,$B294)))),1,0)</f>
        <v/>
      </c>
      <c r="M294">
        <f>IF(L294&gt;N(L293),L294,"")</f>
        <v/>
      </c>
      <c r="N294">
        <f>N(N293)+IF(AND('💰 BÁO GIÁ'!$C$27&lt;&gt;"",OR(ISNUMBER(SEARCH('💰 BÁO GIÁ'!$C$27,$A294)),ISNUMBER(SEARCH('💰 BÁO GIÁ'!$C$27,$B294)))),1,0)</f>
        <v/>
      </c>
      <c r="O294">
        <f>IF(N294&gt;N(N293),N294,"")</f>
        <v/>
      </c>
    </row>
    <row r="295">
      <c r="A295">
        <f>IF('🔩 PISTON'!A414="","",'🔩 PISTON'!A414)</f>
        <v/>
      </c>
      <c r="B295">
        <f>IF('🔩 PISTON'!A414="","","Piston "&amp;'🔩 PISTON'!U414)</f>
        <v/>
      </c>
      <c r="C295">
        <f>IF('🔩 PISTON'!A414="","","Piston")</f>
        <v/>
      </c>
      <c r="D295">
        <f>IF('🔩 PISTON'!A414="","",'🔩 PISTON'!L414)</f>
        <v/>
      </c>
      <c r="E295">
        <f>IF('🔩 PISTON'!A414="","",'🔩 PISTON'!M414)</f>
        <v/>
      </c>
      <c r="F295">
        <f>IF('🔩 PISTON'!A414="","",'🔩 PISTON'!N414)</f>
        <v/>
      </c>
      <c r="G295">
        <f>IF('🔩 PISTON'!A414="","",'🔩 PISTON'!O414)</f>
        <v/>
      </c>
      <c r="H295">
        <f>IF('🔩 PISTON'!A414="","",'🔩 PISTON'!P414)</f>
        <v/>
      </c>
      <c r="I295">
        <f>IF('🔩 PISTON'!A414="","",'🔩 PISTON'!Q414)</f>
        <v/>
      </c>
      <c r="J295">
        <f>IF('🔩 PISTON'!A414="","",'🔩 PISTON'!D414)</f>
        <v/>
      </c>
      <c r="L295">
        <f>N(L294)+IF(AND('🔎 TRA CỨU NHANH'!$C$2&lt;&gt;"",OR(ISNUMBER(SEARCH('🔎 TRA CỨU NHANH'!$C$2,$A295)),ISNUMBER(SEARCH('🔎 TRA CỨU NHANH'!$C$2,$B295)))),1,0)</f>
        <v/>
      </c>
      <c r="M295">
        <f>IF(L295&gt;N(L294),L295,"")</f>
        <v/>
      </c>
      <c r="N295">
        <f>N(N294)+IF(AND('💰 BÁO GIÁ'!$C$27&lt;&gt;"",OR(ISNUMBER(SEARCH('💰 BÁO GIÁ'!$C$27,$A295)),ISNUMBER(SEARCH('💰 BÁO GIÁ'!$C$27,$B295)))),1,0)</f>
        <v/>
      </c>
      <c r="O295">
        <f>IF(N295&gt;N(N294),N295,"")</f>
        <v/>
      </c>
    </row>
    <row r="296">
      <c r="A296">
        <f>IF('🔩 PISTON'!A415="","",'🔩 PISTON'!A415)</f>
        <v/>
      </c>
      <c r="B296">
        <f>IF('🔩 PISTON'!A415="","","Piston "&amp;'🔩 PISTON'!U415)</f>
        <v/>
      </c>
      <c r="C296">
        <f>IF('🔩 PISTON'!A415="","","Piston")</f>
        <v/>
      </c>
      <c r="D296">
        <f>IF('🔩 PISTON'!A415="","",'🔩 PISTON'!L415)</f>
        <v/>
      </c>
      <c r="E296">
        <f>IF('🔩 PISTON'!A415="","",'🔩 PISTON'!M415)</f>
        <v/>
      </c>
      <c r="F296">
        <f>IF('🔩 PISTON'!A415="","",'🔩 PISTON'!N415)</f>
        <v/>
      </c>
      <c r="G296">
        <f>IF('🔩 PISTON'!A415="","",'🔩 PISTON'!O415)</f>
        <v/>
      </c>
      <c r="H296">
        <f>IF('🔩 PISTON'!A415="","",'🔩 PISTON'!P415)</f>
        <v/>
      </c>
      <c r="I296">
        <f>IF('🔩 PISTON'!A415="","",'🔩 PISTON'!Q415)</f>
        <v/>
      </c>
      <c r="J296">
        <f>IF('🔩 PISTON'!A415="","",'🔩 PISTON'!D415)</f>
        <v/>
      </c>
      <c r="L296">
        <f>N(L295)+IF(AND('🔎 TRA CỨU NHANH'!$C$2&lt;&gt;"",OR(ISNUMBER(SEARCH('🔎 TRA CỨU NHANH'!$C$2,$A296)),ISNUMBER(SEARCH('🔎 TRA CỨU NHANH'!$C$2,$B296)))),1,0)</f>
        <v/>
      </c>
      <c r="M296">
        <f>IF(L296&gt;N(L295),L296,"")</f>
        <v/>
      </c>
      <c r="N296">
        <f>N(N295)+IF(AND('💰 BÁO GIÁ'!$C$27&lt;&gt;"",OR(ISNUMBER(SEARCH('💰 BÁO GIÁ'!$C$27,$A296)),ISNUMBER(SEARCH('💰 BÁO GIÁ'!$C$27,$B296)))),1,0)</f>
        <v/>
      </c>
      <c r="O296">
        <f>IF(N296&gt;N(N295),N296,"")</f>
        <v/>
      </c>
    </row>
    <row r="297">
      <c r="A297">
        <f>IF('🔩 PISTON'!A417="","",'🔩 PISTON'!A417)</f>
        <v/>
      </c>
      <c r="B297">
        <f>IF('🔩 PISTON'!A417="","","Piston "&amp;'🔩 PISTON'!U417)</f>
        <v/>
      </c>
      <c r="C297">
        <f>IF('🔩 PISTON'!A417="","","Piston")</f>
        <v/>
      </c>
      <c r="D297">
        <f>IF('🔩 PISTON'!A417="","",'🔩 PISTON'!L417)</f>
        <v/>
      </c>
      <c r="E297">
        <f>IF('🔩 PISTON'!A417="","",'🔩 PISTON'!M417)</f>
        <v/>
      </c>
      <c r="F297">
        <f>IF('🔩 PISTON'!A417="","",'🔩 PISTON'!N417)</f>
        <v/>
      </c>
      <c r="G297">
        <f>IF('🔩 PISTON'!A417="","",'🔩 PISTON'!O417)</f>
        <v/>
      </c>
      <c r="H297">
        <f>IF('🔩 PISTON'!A417="","",'🔩 PISTON'!P417)</f>
        <v/>
      </c>
      <c r="I297">
        <f>IF('🔩 PISTON'!A417="","",'🔩 PISTON'!Q417)</f>
        <v/>
      </c>
      <c r="J297">
        <f>IF('🔩 PISTON'!A417="","",'🔩 PISTON'!D417)</f>
        <v/>
      </c>
      <c r="L297">
        <f>N(L296)+IF(AND('🔎 TRA CỨU NHANH'!$C$2&lt;&gt;"",OR(ISNUMBER(SEARCH('🔎 TRA CỨU NHANH'!$C$2,$A297)),ISNUMBER(SEARCH('🔎 TRA CỨU NHANH'!$C$2,$B297)))),1,0)</f>
        <v/>
      </c>
      <c r="M297">
        <f>IF(L297&gt;N(L296),L297,"")</f>
        <v/>
      </c>
      <c r="N297">
        <f>N(N296)+IF(AND('💰 BÁO GIÁ'!$C$27&lt;&gt;"",OR(ISNUMBER(SEARCH('💰 BÁO GIÁ'!$C$27,$A297)),ISNUMBER(SEARCH('💰 BÁO GIÁ'!$C$27,$B297)))),1,0)</f>
        <v/>
      </c>
      <c r="O297">
        <f>IF(N297&gt;N(N296),N297,"")</f>
        <v/>
      </c>
    </row>
    <row r="298">
      <c r="A298">
        <f>IF('🔩 PISTON'!A418="","",'🔩 PISTON'!A418)</f>
        <v/>
      </c>
      <c r="B298">
        <f>IF('🔩 PISTON'!A418="","","Piston "&amp;'🔩 PISTON'!U418)</f>
        <v/>
      </c>
      <c r="C298">
        <f>IF('🔩 PISTON'!A418="","","Piston")</f>
        <v/>
      </c>
      <c r="D298">
        <f>IF('🔩 PISTON'!A418="","",'🔩 PISTON'!L418)</f>
        <v/>
      </c>
      <c r="E298" s="37">
        <f>IF('🔩 PISTON'!A418="","",'🔩 PISTON'!M418)</f>
        <v/>
      </c>
      <c r="F298" s="37">
        <f>IF('🔩 PISTON'!A418="","",'🔩 PISTON'!N418)</f>
        <v/>
      </c>
      <c r="G298" s="37">
        <f>IF('🔩 PISTON'!A418="","",'🔩 PISTON'!O418)</f>
        <v/>
      </c>
      <c r="H298" s="37">
        <f>IF('🔩 PISTON'!A418="","",'🔩 PISTON'!P418)</f>
        <v/>
      </c>
      <c r="I298" s="37">
        <f>IF('🔩 PISTON'!A418="","",'🔩 PISTON'!Q418)</f>
        <v/>
      </c>
      <c r="J298">
        <f>IF('🔩 PISTON'!A418="","",'🔩 PISTON'!D418)</f>
        <v/>
      </c>
      <c r="L298">
        <f>N(L297)+IF(AND('🔎 TRA CỨU NHANH'!$C$2&lt;&gt;"",OR(ISNUMBER(SEARCH('🔎 TRA CỨU NHANH'!$C$2,$A298)),ISNUMBER(SEARCH('🔎 TRA CỨU NHANH'!$C$2,$B298)))),1,0)</f>
        <v/>
      </c>
      <c r="M298">
        <f>IF(L298&gt;N(L297),L298,"")</f>
        <v/>
      </c>
      <c r="N298">
        <f>N(N297)+IF(AND('💰 BÁO GIÁ'!$C$27&lt;&gt;"",OR(ISNUMBER(SEARCH('💰 BÁO GIÁ'!$C$27,$A298)),ISNUMBER(SEARCH('💰 BÁO GIÁ'!$C$27,$B298)))),1,0)</f>
        <v/>
      </c>
      <c r="O298">
        <f>IF(N298&gt;N(N297),N298,"")</f>
        <v/>
      </c>
    </row>
    <row r="299">
      <c r="A299">
        <f>IF('🔩 PISTON'!A420="","",'🔩 PISTON'!A420)</f>
        <v/>
      </c>
      <c r="B299">
        <f>IF('🔩 PISTON'!A420="","","Piston "&amp;'🔩 PISTON'!U420)</f>
        <v/>
      </c>
      <c r="C299">
        <f>IF('🔩 PISTON'!A420="","","Piston")</f>
        <v/>
      </c>
      <c r="D299">
        <f>IF('🔩 PISTON'!A420="","",'🔩 PISTON'!L420)</f>
        <v/>
      </c>
      <c r="E299" s="37">
        <f>IF('🔩 PISTON'!A420="","",'🔩 PISTON'!M420)</f>
        <v/>
      </c>
      <c r="F299" s="37">
        <f>IF('🔩 PISTON'!A420="","",'🔩 PISTON'!N420)</f>
        <v/>
      </c>
      <c r="G299" s="37">
        <f>IF('🔩 PISTON'!A420="","",'🔩 PISTON'!O420)</f>
        <v/>
      </c>
      <c r="H299" s="37">
        <f>IF('🔩 PISTON'!A420="","",'🔩 PISTON'!P420)</f>
        <v/>
      </c>
      <c r="I299" s="37">
        <f>IF('🔩 PISTON'!A420="","",'🔩 PISTON'!Q420)</f>
        <v/>
      </c>
      <c r="J299">
        <f>IF('🔩 PISTON'!A420="","",'🔩 PISTON'!D420)</f>
        <v/>
      </c>
      <c r="L299">
        <f>N(L298)+IF(AND('🔎 TRA CỨU NHANH'!$C$2&lt;&gt;"",OR(ISNUMBER(SEARCH('🔎 TRA CỨU NHANH'!$C$2,$A299)),ISNUMBER(SEARCH('🔎 TRA CỨU NHANH'!$C$2,$B299)))),1,0)</f>
        <v/>
      </c>
      <c r="M299">
        <f>IF(L299&gt;N(L298),L299,"")</f>
        <v/>
      </c>
      <c r="N299">
        <f>N(N298)+IF(AND('💰 BÁO GIÁ'!$C$27&lt;&gt;"",OR(ISNUMBER(SEARCH('💰 BÁO GIÁ'!$C$27,$A299)),ISNUMBER(SEARCH('💰 BÁO GIÁ'!$C$27,$B299)))),1,0)</f>
        <v/>
      </c>
      <c r="O299">
        <f>IF(N299&gt;N(N298),N299,"")</f>
        <v/>
      </c>
    </row>
    <row r="300">
      <c r="A300">
        <f>IF('🔩 PISTON'!A421="","",'🔩 PISTON'!A421)</f>
        <v/>
      </c>
      <c r="B300">
        <f>IF('🔩 PISTON'!A421="","","Piston "&amp;'🔩 PISTON'!U421)</f>
        <v/>
      </c>
      <c r="C300">
        <f>IF('🔩 PISTON'!A421="","","Piston")</f>
        <v/>
      </c>
      <c r="D300">
        <f>IF('🔩 PISTON'!A421="","",'🔩 PISTON'!L421)</f>
        <v/>
      </c>
      <c r="E300">
        <f>IF('🔩 PISTON'!A421="","",'🔩 PISTON'!M421)</f>
        <v/>
      </c>
      <c r="F300">
        <f>IF('🔩 PISTON'!A421="","",'🔩 PISTON'!N421)</f>
        <v/>
      </c>
      <c r="G300">
        <f>IF('🔩 PISTON'!A421="","",'🔩 PISTON'!O421)</f>
        <v/>
      </c>
      <c r="H300">
        <f>IF('🔩 PISTON'!A421="","",'🔩 PISTON'!P421)</f>
        <v/>
      </c>
      <c r="I300">
        <f>IF('🔩 PISTON'!A421="","",'🔩 PISTON'!Q421)</f>
        <v/>
      </c>
      <c r="J300">
        <f>IF('🔩 PISTON'!A421="","",'🔩 PISTON'!D421)</f>
        <v/>
      </c>
      <c r="L300">
        <f>N(L299)+IF(AND('🔎 TRA CỨU NHANH'!$C$2&lt;&gt;"",OR(ISNUMBER(SEARCH('🔎 TRA CỨU NHANH'!$C$2,$A300)),ISNUMBER(SEARCH('🔎 TRA CỨU NHANH'!$C$2,$B300)))),1,0)</f>
        <v/>
      </c>
      <c r="M300">
        <f>IF(L300&gt;N(L299),L300,"")</f>
        <v/>
      </c>
      <c r="N300">
        <f>N(N299)+IF(AND('💰 BÁO GIÁ'!$C$27&lt;&gt;"",OR(ISNUMBER(SEARCH('💰 BÁO GIÁ'!$C$27,$A300)),ISNUMBER(SEARCH('💰 BÁO GIÁ'!$C$27,$B300)))),1,0)</f>
        <v/>
      </c>
      <c r="O300">
        <f>IF(N300&gt;N(N299),N300,"")</f>
        <v/>
      </c>
    </row>
    <row r="301">
      <c r="A301">
        <f>IF('🔩 PISTON'!A422="","",'🔩 PISTON'!A422)</f>
        <v/>
      </c>
      <c r="B301">
        <f>IF('🔩 PISTON'!A422="","","Piston "&amp;'🔩 PISTON'!U422)</f>
        <v/>
      </c>
      <c r="C301">
        <f>IF('🔩 PISTON'!A422="","","Piston")</f>
        <v/>
      </c>
      <c r="D301">
        <f>IF('🔩 PISTON'!A422="","",'🔩 PISTON'!L422)</f>
        <v/>
      </c>
      <c r="E301" s="37">
        <f>IF('🔩 PISTON'!A422="","",'🔩 PISTON'!M422)</f>
        <v/>
      </c>
      <c r="F301" s="37">
        <f>IF('🔩 PISTON'!A422="","",'🔩 PISTON'!N422)</f>
        <v/>
      </c>
      <c r="G301" s="37">
        <f>IF('🔩 PISTON'!A422="","",'🔩 PISTON'!O422)</f>
        <v/>
      </c>
      <c r="H301" s="37">
        <f>IF('🔩 PISTON'!A422="","",'🔩 PISTON'!P422)</f>
        <v/>
      </c>
      <c r="I301" s="37">
        <f>IF('🔩 PISTON'!A422="","",'🔩 PISTON'!Q422)</f>
        <v/>
      </c>
      <c r="J301">
        <f>IF('🔩 PISTON'!A422="","",'🔩 PISTON'!D422)</f>
        <v/>
      </c>
      <c r="L301">
        <f>N(L300)+IF(AND('🔎 TRA CỨU NHANH'!$C$2&lt;&gt;"",OR(ISNUMBER(SEARCH('🔎 TRA CỨU NHANH'!$C$2,$A301)),ISNUMBER(SEARCH('🔎 TRA CỨU NHANH'!$C$2,$B301)))),1,0)</f>
        <v/>
      </c>
      <c r="M301">
        <f>IF(L301&gt;N(L300),L301,"")</f>
        <v/>
      </c>
      <c r="N301">
        <f>N(N300)+IF(AND('💰 BÁO GIÁ'!$C$27&lt;&gt;"",OR(ISNUMBER(SEARCH('💰 BÁO GIÁ'!$C$27,$A301)),ISNUMBER(SEARCH('💰 BÁO GIÁ'!$C$27,$B301)))),1,0)</f>
        <v/>
      </c>
      <c r="O301">
        <f>IF(N301&gt;N(N300),N301,"")</f>
        <v/>
      </c>
    </row>
    <row r="302">
      <c r="A302">
        <f>IF('🔩 PISTON'!A424="","",'🔩 PISTON'!A424)</f>
        <v/>
      </c>
      <c r="B302">
        <f>IF('🔩 PISTON'!A424="","","Piston "&amp;'🔩 PISTON'!U424)</f>
        <v/>
      </c>
      <c r="C302">
        <f>IF('🔩 PISTON'!A424="","","Piston")</f>
        <v/>
      </c>
      <c r="D302">
        <f>IF('🔩 PISTON'!A424="","",'🔩 PISTON'!L424)</f>
        <v/>
      </c>
      <c r="E302" s="37">
        <f>IF('🔩 PISTON'!A424="","",'🔩 PISTON'!M424)</f>
        <v/>
      </c>
      <c r="F302" s="37">
        <f>IF('🔩 PISTON'!A424="","",'🔩 PISTON'!N424)</f>
        <v/>
      </c>
      <c r="G302" s="37">
        <f>IF('🔩 PISTON'!A424="","",'🔩 PISTON'!O424)</f>
        <v/>
      </c>
      <c r="H302" s="37">
        <f>IF('🔩 PISTON'!A424="","",'🔩 PISTON'!P424)</f>
        <v/>
      </c>
      <c r="I302" s="37">
        <f>IF('🔩 PISTON'!A424="","",'🔩 PISTON'!Q424)</f>
        <v/>
      </c>
      <c r="J302">
        <f>IF('🔩 PISTON'!A424="","",'🔩 PISTON'!D424)</f>
        <v/>
      </c>
      <c r="L302">
        <f>N(L301)+IF(AND('🔎 TRA CỨU NHANH'!$C$2&lt;&gt;"",OR(ISNUMBER(SEARCH('🔎 TRA CỨU NHANH'!$C$2,$A302)),ISNUMBER(SEARCH('🔎 TRA CỨU NHANH'!$C$2,$B302)))),1,0)</f>
        <v/>
      </c>
      <c r="M302">
        <f>IF(L302&gt;N(L301),L302,"")</f>
        <v/>
      </c>
      <c r="N302">
        <f>N(N301)+IF(AND('💰 BÁO GIÁ'!$C$27&lt;&gt;"",OR(ISNUMBER(SEARCH('💰 BÁO GIÁ'!$C$27,$A302)),ISNUMBER(SEARCH('💰 BÁO GIÁ'!$C$27,$B302)))),1,0)</f>
        <v/>
      </c>
      <c r="O302">
        <f>IF(N302&gt;N(N301),N302,"")</f>
        <v/>
      </c>
    </row>
    <row r="303">
      <c r="A303">
        <f>IF('🔩 PISTON'!A425="","",'🔩 PISTON'!A425)</f>
        <v/>
      </c>
      <c r="B303">
        <f>IF('🔩 PISTON'!A425="","","Piston "&amp;'🔩 PISTON'!U425)</f>
        <v/>
      </c>
      <c r="C303">
        <f>IF('🔩 PISTON'!A425="","","Piston")</f>
        <v/>
      </c>
      <c r="D303">
        <f>IF('🔩 PISTON'!A425="","",'🔩 PISTON'!L425)</f>
        <v/>
      </c>
      <c r="E303">
        <f>IF('🔩 PISTON'!A425="","",'🔩 PISTON'!M425)</f>
        <v/>
      </c>
      <c r="F303">
        <f>IF('🔩 PISTON'!A425="","",'🔩 PISTON'!N425)</f>
        <v/>
      </c>
      <c r="G303">
        <f>IF('🔩 PISTON'!A425="","",'🔩 PISTON'!O425)</f>
        <v/>
      </c>
      <c r="H303">
        <f>IF('🔩 PISTON'!A425="","",'🔩 PISTON'!P425)</f>
        <v/>
      </c>
      <c r="I303">
        <f>IF('🔩 PISTON'!A425="","",'🔩 PISTON'!Q425)</f>
        <v/>
      </c>
      <c r="J303">
        <f>IF('🔩 PISTON'!A425="","",'🔩 PISTON'!D425)</f>
        <v/>
      </c>
      <c r="L303">
        <f>N(L302)+IF(AND('🔎 TRA CỨU NHANH'!$C$2&lt;&gt;"",OR(ISNUMBER(SEARCH('🔎 TRA CỨU NHANH'!$C$2,$A303)),ISNUMBER(SEARCH('🔎 TRA CỨU NHANH'!$C$2,$B303)))),1,0)</f>
        <v/>
      </c>
      <c r="M303">
        <f>IF(L303&gt;N(L302),L303,"")</f>
        <v/>
      </c>
      <c r="N303">
        <f>N(N302)+IF(AND('💰 BÁO GIÁ'!$C$27&lt;&gt;"",OR(ISNUMBER(SEARCH('💰 BÁO GIÁ'!$C$27,$A303)),ISNUMBER(SEARCH('💰 BÁO GIÁ'!$C$27,$B303)))),1,0)</f>
        <v/>
      </c>
      <c r="O303">
        <f>IF(N303&gt;N(N302),N303,"")</f>
        <v/>
      </c>
    </row>
    <row r="304">
      <c r="A304">
        <f>IF('🔩 PISTON'!A427="","",'🔩 PISTON'!A427)</f>
        <v/>
      </c>
      <c r="B304">
        <f>IF('🔩 PISTON'!A427="","","Piston "&amp;'🔩 PISTON'!U427)</f>
        <v/>
      </c>
      <c r="C304">
        <f>IF('🔩 PISTON'!A427="","","Piston")</f>
        <v/>
      </c>
      <c r="D304">
        <f>IF('🔩 PISTON'!A427="","",'🔩 PISTON'!L427)</f>
        <v/>
      </c>
      <c r="E304" s="37">
        <f>IF('🔩 PISTON'!A427="","",'🔩 PISTON'!M427)</f>
        <v/>
      </c>
      <c r="F304" s="37">
        <f>IF('🔩 PISTON'!A427="","",'🔩 PISTON'!N427)</f>
        <v/>
      </c>
      <c r="G304" s="37">
        <f>IF('🔩 PISTON'!A427="","",'🔩 PISTON'!O427)</f>
        <v/>
      </c>
      <c r="H304" s="37">
        <f>IF('🔩 PISTON'!A427="","",'🔩 PISTON'!P427)</f>
        <v/>
      </c>
      <c r="I304" s="37">
        <f>IF('🔩 PISTON'!A427="","",'🔩 PISTON'!Q427)</f>
        <v/>
      </c>
      <c r="J304">
        <f>IF('🔩 PISTON'!A427="","",'🔩 PISTON'!D427)</f>
        <v/>
      </c>
      <c r="L304">
        <f>N(L303)+IF(AND('🔎 TRA CỨU NHANH'!$C$2&lt;&gt;"",OR(ISNUMBER(SEARCH('🔎 TRA CỨU NHANH'!$C$2,$A304)),ISNUMBER(SEARCH('🔎 TRA CỨU NHANH'!$C$2,$B304)))),1,0)</f>
        <v/>
      </c>
      <c r="M304">
        <f>IF(L304&gt;N(L303),L304,"")</f>
        <v/>
      </c>
      <c r="N304">
        <f>N(N303)+IF(AND('💰 BÁO GIÁ'!$C$27&lt;&gt;"",OR(ISNUMBER(SEARCH('💰 BÁO GIÁ'!$C$27,$A304)),ISNUMBER(SEARCH('💰 BÁO GIÁ'!$C$27,$B304)))),1,0)</f>
        <v/>
      </c>
      <c r="O304">
        <f>IF(N304&gt;N(N303),N304,"")</f>
        <v/>
      </c>
    </row>
    <row r="305">
      <c r="A305">
        <f>IF('🔩 PISTON'!A429="","",'🔩 PISTON'!A429)</f>
        <v/>
      </c>
      <c r="B305">
        <f>IF('🔩 PISTON'!A429="","","Piston "&amp;'🔩 PISTON'!U429)</f>
        <v/>
      </c>
      <c r="C305">
        <f>IF('🔩 PISTON'!A429="","","Piston")</f>
        <v/>
      </c>
      <c r="D305">
        <f>IF('🔩 PISTON'!A429="","",'🔩 PISTON'!L429)</f>
        <v/>
      </c>
      <c r="E305" s="37">
        <f>IF('🔩 PISTON'!A429="","",'🔩 PISTON'!M429)</f>
        <v/>
      </c>
      <c r="F305" s="37">
        <f>IF('🔩 PISTON'!A429="","",'🔩 PISTON'!N429)</f>
        <v/>
      </c>
      <c r="G305" s="37">
        <f>IF('🔩 PISTON'!A429="","",'🔩 PISTON'!O429)</f>
        <v/>
      </c>
      <c r="H305" s="37">
        <f>IF('🔩 PISTON'!A429="","",'🔩 PISTON'!P429)</f>
        <v/>
      </c>
      <c r="I305" s="37">
        <f>IF('🔩 PISTON'!A429="","",'🔩 PISTON'!Q429)</f>
        <v/>
      </c>
      <c r="J305">
        <f>IF('🔩 PISTON'!A429="","",'🔩 PISTON'!D429)</f>
        <v/>
      </c>
      <c r="L305">
        <f>N(L304)+IF(AND('🔎 TRA CỨU NHANH'!$C$2&lt;&gt;"",OR(ISNUMBER(SEARCH('🔎 TRA CỨU NHANH'!$C$2,$A305)),ISNUMBER(SEARCH('🔎 TRA CỨU NHANH'!$C$2,$B305)))),1,0)</f>
        <v/>
      </c>
      <c r="M305">
        <f>IF(L305&gt;N(L304),L305,"")</f>
        <v/>
      </c>
      <c r="N305">
        <f>N(N304)+IF(AND('💰 BÁO GIÁ'!$C$27&lt;&gt;"",OR(ISNUMBER(SEARCH('💰 BÁO GIÁ'!$C$27,$A305)),ISNUMBER(SEARCH('💰 BÁO GIÁ'!$C$27,$B305)))),1,0)</f>
        <v/>
      </c>
      <c r="O305">
        <f>IF(N305&gt;N(N304),N305,"")</f>
        <v/>
      </c>
    </row>
    <row r="306">
      <c r="A306">
        <f>IF('🔩 PISTON'!A430="","",'🔩 PISTON'!A430)</f>
        <v/>
      </c>
      <c r="B306">
        <f>IF('🔩 PISTON'!A430="","","Piston "&amp;'🔩 PISTON'!U430)</f>
        <v/>
      </c>
      <c r="C306">
        <f>IF('🔩 PISTON'!A430="","","Piston")</f>
        <v/>
      </c>
      <c r="D306">
        <f>IF('🔩 PISTON'!A430="","",'🔩 PISTON'!L430)</f>
        <v/>
      </c>
      <c r="E306" s="37">
        <f>IF('🔩 PISTON'!A430="","",'🔩 PISTON'!M430)</f>
        <v/>
      </c>
      <c r="F306" s="37">
        <f>IF('🔩 PISTON'!A430="","",'🔩 PISTON'!N430)</f>
        <v/>
      </c>
      <c r="G306" s="37">
        <f>IF('🔩 PISTON'!A430="","",'🔩 PISTON'!O430)</f>
        <v/>
      </c>
      <c r="H306" s="37">
        <f>IF('🔩 PISTON'!A430="","",'🔩 PISTON'!P430)</f>
        <v/>
      </c>
      <c r="I306" s="37">
        <f>IF('🔩 PISTON'!A430="","",'🔩 PISTON'!Q430)</f>
        <v/>
      </c>
      <c r="J306">
        <f>IF('🔩 PISTON'!A430="","",'🔩 PISTON'!D430)</f>
        <v/>
      </c>
      <c r="L306">
        <f>N(L305)+IF(AND('🔎 TRA CỨU NHANH'!$C$2&lt;&gt;"",OR(ISNUMBER(SEARCH('🔎 TRA CỨU NHANH'!$C$2,$A306)),ISNUMBER(SEARCH('🔎 TRA CỨU NHANH'!$C$2,$B306)))),1,0)</f>
        <v/>
      </c>
      <c r="M306">
        <f>IF(L306&gt;N(L305),L306,"")</f>
        <v/>
      </c>
      <c r="N306">
        <f>N(N305)+IF(AND('💰 BÁO GIÁ'!$C$27&lt;&gt;"",OR(ISNUMBER(SEARCH('💰 BÁO GIÁ'!$C$27,$A306)),ISNUMBER(SEARCH('💰 BÁO GIÁ'!$C$27,$B306)))),1,0)</f>
        <v/>
      </c>
      <c r="O306">
        <f>IF(N306&gt;N(N305),N306,"")</f>
        <v/>
      </c>
    </row>
    <row r="307">
      <c r="A307">
        <f>IF('🔩 PISTON'!A432="","",'🔩 PISTON'!A432)</f>
        <v/>
      </c>
      <c r="B307">
        <f>IF('🔩 PISTON'!A432="","","Piston "&amp;'🔩 PISTON'!U432)</f>
        <v/>
      </c>
      <c r="C307">
        <f>IF('🔩 PISTON'!A432="","","Piston")</f>
        <v/>
      </c>
      <c r="D307">
        <f>IF('🔩 PISTON'!A432="","",'🔩 PISTON'!L432)</f>
        <v/>
      </c>
      <c r="E307" s="37">
        <f>IF('🔩 PISTON'!A432="","",'🔩 PISTON'!M432)</f>
        <v/>
      </c>
      <c r="F307" s="37">
        <f>IF('🔩 PISTON'!A432="","",'🔩 PISTON'!N432)</f>
        <v/>
      </c>
      <c r="G307" s="37">
        <f>IF('🔩 PISTON'!A432="","",'🔩 PISTON'!O432)</f>
        <v/>
      </c>
      <c r="H307" s="37">
        <f>IF('🔩 PISTON'!A432="","",'🔩 PISTON'!P432)</f>
        <v/>
      </c>
      <c r="I307" s="37">
        <f>IF('🔩 PISTON'!A432="","",'🔩 PISTON'!Q432)</f>
        <v/>
      </c>
      <c r="J307">
        <f>IF('🔩 PISTON'!A432="","",'🔩 PISTON'!D432)</f>
        <v/>
      </c>
      <c r="L307">
        <f>N(L306)+IF(AND('🔎 TRA CỨU NHANH'!$C$2&lt;&gt;"",OR(ISNUMBER(SEARCH('🔎 TRA CỨU NHANH'!$C$2,$A307)),ISNUMBER(SEARCH('🔎 TRA CỨU NHANH'!$C$2,$B307)))),1,0)</f>
        <v/>
      </c>
      <c r="M307">
        <f>IF(L307&gt;N(L306),L307,"")</f>
        <v/>
      </c>
      <c r="N307">
        <f>N(N306)+IF(AND('💰 BÁO GIÁ'!$C$27&lt;&gt;"",OR(ISNUMBER(SEARCH('💰 BÁO GIÁ'!$C$27,$A307)),ISNUMBER(SEARCH('💰 BÁO GIÁ'!$C$27,$B307)))),1,0)</f>
        <v/>
      </c>
      <c r="O307">
        <f>IF(N307&gt;N(N306),N307,"")</f>
        <v/>
      </c>
    </row>
    <row r="308">
      <c r="A308">
        <f>IF('🔩 PISTON'!A434="","",'🔩 PISTON'!A434)</f>
        <v/>
      </c>
      <c r="B308">
        <f>IF('🔩 PISTON'!A434="","","Piston "&amp;'🔩 PISTON'!U434)</f>
        <v/>
      </c>
      <c r="C308">
        <f>IF('🔩 PISTON'!A434="","","Piston")</f>
        <v/>
      </c>
      <c r="D308">
        <f>IF('🔩 PISTON'!A434="","",'🔩 PISTON'!L434)</f>
        <v/>
      </c>
      <c r="E308" s="37">
        <f>IF('🔩 PISTON'!A434="","",'🔩 PISTON'!M434)</f>
        <v/>
      </c>
      <c r="F308" s="37">
        <f>IF('🔩 PISTON'!A434="","",'🔩 PISTON'!N434)</f>
        <v/>
      </c>
      <c r="G308" s="37">
        <f>IF('🔩 PISTON'!A434="","",'🔩 PISTON'!O434)</f>
        <v/>
      </c>
      <c r="H308" s="37">
        <f>IF('🔩 PISTON'!A434="","",'🔩 PISTON'!P434)</f>
        <v/>
      </c>
      <c r="I308" s="37">
        <f>IF('🔩 PISTON'!A434="","",'🔩 PISTON'!Q434)</f>
        <v/>
      </c>
      <c r="J308">
        <f>IF('🔩 PISTON'!A434="","",'🔩 PISTON'!D434)</f>
        <v/>
      </c>
      <c r="L308">
        <f>N(L307)+IF(AND('🔎 TRA CỨU NHANH'!$C$2&lt;&gt;"",OR(ISNUMBER(SEARCH('🔎 TRA CỨU NHANH'!$C$2,$A308)),ISNUMBER(SEARCH('🔎 TRA CỨU NHANH'!$C$2,$B308)))),1,0)</f>
        <v/>
      </c>
      <c r="M308">
        <f>IF(L308&gt;N(L307),L308,"")</f>
        <v/>
      </c>
      <c r="N308">
        <f>N(N307)+IF(AND('💰 BÁO GIÁ'!$C$27&lt;&gt;"",OR(ISNUMBER(SEARCH('💰 BÁO GIÁ'!$C$27,$A308)),ISNUMBER(SEARCH('💰 BÁO GIÁ'!$C$27,$B308)))),1,0)</f>
        <v/>
      </c>
      <c r="O308">
        <f>IF(N308&gt;N(N307),N308,"")</f>
        <v/>
      </c>
    </row>
    <row r="309">
      <c r="A309">
        <f>IF('🔩 PISTON'!A435="","",'🔩 PISTON'!A435)</f>
        <v/>
      </c>
      <c r="B309">
        <f>IF('🔩 PISTON'!A435="","","Piston "&amp;'🔩 PISTON'!U435)</f>
        <v/>
      </c>
      <c r="C309">
        <f>IF('🔩 PISTON'!A435="","","Piston")</f>
        <v/>
      </c>
      <c r="D309">
        <f>IF('🔩 PISTON'!A435="","",'🔩 PISTON'!L435)</f>
        <v/>
      </c>
      <c r="E309" s="37">
        <f>IF('🔩 PISTON'!A435="","",'🔩 PISTON'!M435)</f>
        <v/>
      </c>
      <c r="F309" s="37">
        <f>IF('🔩 PISTON'!A435="","",'🔩 PISTON'!N435)</f>
        <v/>
      </c>
      <c r="G309" s="37">
        <f>IF('🔩 PISTON'!A435="","",'🔩 PISTON'!O435)</f>
        <v/>
      </c>
      <c r="H309" s="37">
        <f>IF('🔩 PISTON'!A435="","",'🔩 PISTON'!P435)</f>
        <v/>
      </c>
      <c r="I309" s="37">
        <f>IF('🔩 PISTON'!A435="","",'🔩 PISTON'!Q435)</f>
        <v/>
      </c>
      <c r="J309">
        <f>IF('🔩 PISTON'!A435="","",'🔩 PISTON'!D435)</f>
        <v/>
      </c>
      <c r="L309">
        <f>N(L308)+IF(AND('🔎 TRA CỨU NHANH'!$C$2&lt;&gt;"",OR(ISNUMBER(SEARCH('🔎 TRA CỨU NHANH'!$C$2,$A309)),ISNUMBER(SEARCH('🔎 TRA CỨU NHANH'!$C$2,$B309)))),1,0)</f>
        <v/>
      </c>
      <c r="M309">
        <f>IF(L309&gt;N(L308),L309,"")</f>
        <v/>
      </c>
      <c r="N309">
        <f>N(N308)+IF(AND('💰 BÁO GIÁ'!$C$27&lt;&gt;"",OR(ISNUMBER(SEARCH('💰 BÁO GIÁ'!$C$27,$A309)),ISNUMBER(SEARCH('💰 BÁO GIÁ'!$C$27,$B309)))),1,0)</f>
        <v/>
      </c>
      <c r="O309">
        <f>IF(N309&gt;N(N308),N309,"")</f>
        <v/>
      </c>
    </row>
    <row r="310">
      <c r="A310">
        <f>IF('🔩 PISTON'!A437="","",'🔩 PISTON'!A437)</f>
        <v/>
      </c>
      <c r="B310">
        <f>IF('🔩 PISTON'!A437="","","Piston "&amp;'🔩 PISTON'!U437)</f>
        <v/>
      </c>
      <c r="C310">
        <f>IF('🔩 PISTON'!A437="","","Piston")</f>
        <v/>
      </c>
      <c r="D310">
        <f>IF('🔩 PISTON'!A437="","",'🔩 PISTON'!L437)</f>
        <v/>
      </c>
      <c r="E310" s="37">
        <f>IF('🔩 PISTON'!A437="","",'🔩 PISTON'!M437)</f>
        <v/>
      </c>
      <c r="F310" s="37">
        <f>IF('🔩 PISTON'!A437="","",'🔩 PISTON'!N437)</f>
        <v/>
      </c>
      <c r="G310" s="37">
        <f>IF('🔩 PISTON'!A437="","",'🔩 PISTON'!O437)</f>
        <v/>
      </c>
      <c r="H310" s="37">
        <f>IF('🔩 PISTON'!A437="","",'🔩 PISTON'!P437)</f>
        <v/>
      </c>
      <c r="I310" s="37">
        <f>IF('🔩 PISTON'!A437="","",'🔩 PISTON'!Q437)</f>
        <v/>
      </c>
      <c r="J310">
        <f>IF('🔩 PISTON'!A437="","",'🔩 PISTON'!D437)</f>
        <v/>
      </c>
      <c r="L310">
        <f>N(L309)+IF(AND('🔎 TRA CỨU NHANH'!$C$2&lt;&gt;"",OR(ISNUMBER(SEARCH('🔎 TRA CỨU NHANH'!$C$2,$A310)),ISNUMBER(SEARCH('🔎 TRA CỨU NHANH'!$C$2,$B310)))),1,0)</f>
        <v/>
      </c>
      <c r="M310">
        <f>IF(L310&gt;N(L309),L310,"")</f>
        <v/>
      </c>
      <c r="N310">
        <f>N(N309)+IF(AND('💰 BÁO GIÁ'!$C$27&lt;&gt;"",OR(ISNUMBER(SEARCH('💰 BÁO GIÁ'!$C$27,$A310)),ISNUMBER(SEARCH('💰 BÁO GIÁ'!$C$27,$B310)))),1,0)</f>
        <v/>
      </c>
      <c r="O310">
        <f>IF(N310&gt;N(N309),N310,"")</f>
        <v/>
      </c>
    </row>
    <row r="311">
      <c r="A311">
        <f>IF('🔩 PISTON'!A438="","",'🔩 PISTON'!A438)</f>
        <v/>
      </c>
      <c r="B311">
        <f>IF('🔩 PISTON'!A438="","","Piston "&amp;'🔩 PISTON'!U438)</f>
        <v/>
      </c>
      <c r="C311">
        <f>IF('🔩 PISTON'!A438="","","Piston")</f>
        <v/>
      </c>
      <c r="D311">
        <f>IF('🔩 PISTON'!A438="","",'🔩 PISTON'!L438)</f>
        <v/>
      </c>
      <c r="E311">
        <f>IF('🔩 PISTON'!A438="","",'🔩 PISTON'!M438)</f>
        <v/>
      </c>
      <c r="F311">
        <f>IF('🔩 PISTON'!A438="","",'🔩 PISTON'!N438)</f>
        <v/>
      </c>
      <c r="G311">
        <f>IF('🔩 PISTON'!A438="","",'🔩 PISTON'!O438)</f>
        <v/>
      </c>
      <c r="H311">
        <f>IF('🔩 PISTON'!A438="","",'🔩 PISTON'!P438)</f>
        <v/>
      </c>
      <c r="I311">
        <f>IF('🔩 PISTON'!A438="","",'🔩 PISTON'!Q438)</f>
        <v/>
      </c>
      <c r="J311">
        <f>IF('🔩 PISTON'!A438="","",'🔩 PISTON'!D438)</f>
        <v/>
      </c>
      <c r="L311">
        <f>N(L310)+IF(AND('🔎 TRA CỨU NHANH'!$C$2&lt;&gt;"",OR(ISNUMBER(SEARCH('🔎 TRA CỨU NHANH'!$C$2,$A311)),ISNUMBER(SEARCH('🔎 TRA CỨU NHANH'!$C$2,$B311)))),1,0)</f>
        <v/>
      </c>
      <c r="M311">
        <f>IF(L311&gt;N(L310),L311,"")</f>
        <v/>
      </c>
      <c r="N311">
        <f>N(N310)+IF(AND('💰 BÁO GIÁ'!$C$27&lt;&gt;"",OR(ISNUMBER(SEARCH('💰 BÁO GIÁ'!$C$27,$A311)),ISNUMBER(SEARCH('💰 BÁO GIÁ'!$C$27,$B311)))),1,0)</f>
        <v/>
      </c>
      <c r="O311">
        <f>IF(N311&gt;N(N310),N311,"")</f>
        <v/>
      </c>
    </row>
    <row r="312">
      <c r="A312">
        <f>IF('🔩 PISTON'!A439="","",'🔩 PISTON'!A439)</f>
        <v/>
      </c>
      <c r="B312">
        <f>IF('🔩 PISTON'!A439="","","Piston "&amp;'🔩 PISTON'!U439)</f>
        <v/>
      </c>
      <c r="C312">
        <f>IF('🔩 PISTON'!A439="","","Piston")</f>
        <v/>
      </c>
      <c r="D312">
        <f>IF('🔩 PISTON'!A439="","",'🔩 PISTON'!L439)</f>
        <v/>
      </c>
      <c r="E312">
        <f>IF('🔩 PISTON'!A439="","",'🔩 PISTON'!M439)</f>
        <v/>
      </c>
      <c r="F312">
        <f>IF('🔩 PISTON'!A439="","",'🔩 PISTON'!N439)</f>
        <v/>
      </c>
      <c r="G312">
        <f>IF('🔩 PISTON'!A439="","",'🔩 PISTON'!O439)</f>
        <v/>
      </c>
      <c r="H312">
        <f>IF('🔩 PISTON'!A439="","",'🔩 PISTON'!P439)</f>
        <v/>
      </c>
      <c r="I312">
        <f>IF('🔩 PISTON'!A439="","",'🔩 PISTON'!Q439)</f>
        <v/>
      </c>
      <c r="J312">
        <f>IF('🔩 PISTON'!A439="","",'🔩 PISTON'!D439)</f>
        <v/>
      </c>
      <c r="L312">
        <f>N(L311)+IF(AND('🔎 TRA CỨU NHANH'!$C$2&lt;&gt;"",OR(ISNUMBER(SEARCH('🔎 TRA CỨU NHANH'!$C$2,$A312)),ISNUMBER(SEARCH('🔎 TRA CỨU NHANH'!$C$2,$B312)))),1,0)</f>
        <v/>
      </c>
      <c r="M312">
        <f>IF(L312&gt;N(L311),L312,"")</f>
        <v/>
      </c>
      <c r="N312">
        <f>N(N311)+IF(AND('💰 BÁO GIÁ'!$C$27&lt;&gt;"",OR(ISNUMBER(SEARCH('💰 BÁO GIÁ'!$C$27,$A312)),ISNUMBER(SEARCH('💰 BÁO GIÁ'!$C$27,$B312)))),1,0)</f>
        <v/>
      </c>
      <c r="O312">
        <f>IF(N312&gt;N(N311),N312,"")</f>
        <v/>
      </c>
    </row>
    <row r="313">
      <c r="A313">
        <f>IF('🔩 PISTON'!A440="","",'🔩 PISTON'!A440)</f>
        <v/>
      </c>
      <c r="B313">
        <f>IF('🔩 PISTON'!A440="","","Piston "&amp;'🔩 PISTON'!U440)</f>
        <v/>
      </c>
      <c r="C313">
        <f>IF('🔩 PISTON'!A440="","","Piston")</f>
        <v/>
      </c>
      <c r="D313">
        <f>IF('🔩 PISTON'!A440="","",'🔩 PISTON'!L440)</f>
        <v/>
      </c>
      <c r="E313" s="37">
        <f>IF('🔩 PISTON'!A440="","",'🔩 PISTON'!M440)</f>
        <v/>
      </c>
      <c r="F313" s="37">
        <f>IF('🔩 PISTON'!A440="","",'🔩 PISTON'!N440)</f>
        <v/>
      </c>
      <c r="G313" s="37">
        <f>IF('🔩 PISTON'!A440="","",'🔩 PISTON'!O440)</f>
        <v/>
      </c>
      <c r="H313" s="37">
        <f>IF('🔩 PISTON'!A440="","",'🔩 PISTON'!P440)</f>
        <v/>
      </c>
      <c r="I313" s="37">
        <f>IF('🔩 PISTON'!A440="","",'🔩 PISTON'!Q440)</f>
        <v/>
      </c>
      <c r="J313">
        <f>IF('🔩 PISTON'!A440="","",'🔩 PISTON'!D440)</f>
        <v/>
      </c>
      <c r="L313">
        <f>N(L312)+IF(AND('🔎 TRA CỨU NHANH'!$C$2&lt;&gt;"",OR(ISNUMBER(SEARCH('🔎 TRA CỨU NHANH'!$C$2,$A313)),ISNUMBER(SEARCH('🔎 TRA CỨU NHANH'!$C$2,$B313)))),1,0)</f>
        <v/>
      </c>
      <c r="M313">
        <f>IF(L313&gt;N(L312),L313,"")</f>
        <v/>
      </c>
      <c r="N313">
        <f>N(N312)+IF(AND('💰 BÁO GIÁ'!$C$27&lt;&gt;"",OR(ISNUMBER(SEARCH('💰 BÁO GIÁ'!$C$27,$A313)),ISNUMBER(SEARCH('💰 BÁO GIÁ'!$C$27,$B313)))),1,0)</f>
        <v/>
      </c>
      <c r="O313">
        <f>IF(N313&gt;N(N312),N313,"")</f>
        <v/>
      </c>
    </row>
    <row r="314">
      <c r="A314">
        <f>IF('🔩 PISTON'!A441="","",'🔩 PISTON'!A441)</f>
        <v/>
      </c>
      <c r="B314">
        <f>IF('🔩 PISTON'!A441="","","Piston "&amp;'🔩 PISTON'!U441)</f>
        <v/>
      </c>
      <c r="C314">
        <f>IF('🔩 PISTON'!A441="","","Piston")</f>
        <v/>
      </c>
      <c r="D314">
        <f>IF('🔩 PISTON'!A441="","",'🔩 PISTON'!L441)</f>
        <v/>
      </c>
      <c r="E314" s="37">
        <f>IF('🔩 PISTON'!A441="","",'🔩 PISTON'!M441)</f>
        <v/>
      </c>
      <c r="F314" s="37">
        <f>IF('🔩 PISTON'!A441="","",'🔩 PISTON'!N441)</f>
        <v/>
      </c>
      <c r="G314" s="37">
        <f>IF('🔩 PISTON'!A441="","",'🔩 PISTON'!O441)</f>
        <v/>
      </c>
      <c r="H314" s="37">
        <f>IF('🔩 PISTON'!A441="","",'🔩 PISTON'!P441)</f>
        <v/>
      </c>
      <c r="I314" s="37">
        <f>IF('🔩 PISTON'!A441="","",'🔩 PISTON'!Q441)</f>
        <v/>
      </c>
      <c r="J314">
        <f>IF('🔩 PISTON'!A441="","",'🔩 PISTON'!D441)</f>
        <v/>
      </c>
      <c r="L314">
        <f>N(L313)+IF(AND('🔎 TRA CỨU NHANH'!$C$2&lt;&gt;"",OR(ISNUMBER(SEARCH('🔎 TRA CỨU NHANH'!$C$2,$A314)),ISNUMBER(SEARCH('🔎 TRA CỨU NHANH'!$C$2,$B314)))),1,0)</f>
        <v/>
      </c>
      <c r="M314">
        <f>IF(L314&gt;N(L313),L314,"")</f>
        <v/>
      </c>
      <c r="N314">
        <f>N(N313)+IF(AND('💰 BÁO GIÁ'!$C$27&lt;&gt;"",OR(ISNUMBER(SEARCH('💰 BÁO GIÁ'!$C$27,$A314)),ISNUMBER(SEARCH('💰 BÁO GIÁ'!$C$27,$B314)))),1,0)</f>
        <v/>
      </c>
      <c r="O314">
        <f>IF(N314&gt;N(N313),N314,"")</f>
        <v/>
      </c>
    </row>
    <row r="315">
      <c r="A315">
        <f>IF('🔩 PISTON'!A442="","",'🔩 PISTON'!A442)</f>
        <v/>
      </c>
      <c r="B315">
        <f>IF('🔩 PISTON'!A442="","","Piston "&amp;'🔩 PISTON'!U442)</f>
        <v/>
      </c>
      <c r="C315">
        <f>IF('🔩 PISTON'!A442="","","Piston")</f>
        <v/>
      </c>
      <c r="D315">
        <f>IF('🔩 PISTON'!A442="","",'🔩 PISTON'!L442)</f>
        <v/>
      </c>
      <c r="E315" s="37">
        <f>IF('🔩 PISTON'!A442="","",'🔩 PISTON'!M442)</f>
        <v/>
      </c>
      <c r="F315" s="37">
        <f>IF('🔩 PISTON'!A442="","",'🔩 PISTON'!N442)</f>
        <v/>
      </c>
      <c r="G315" s="37">
        <f>IF('🔩 PISTON'!A442="","",'🔩 PISTON'!O442)</f>
        <v/>
      </c>
      <c r="H315" s="37">
        <f>IF('🔩 PISTON'!A442="","",'🔩 PISTON'!P442)</f>
        <v/>
      </c>
      <c r="I315" s="37">
        <f>IF('🔩 PISTON'!A442="","",'🔩 PISTON'!Q442)</f>
        <v/>
      </c>
      <c r="J315">
        <f>IF('🔩 PISTON'!A442="","",'🔩 PISTON'!D442)</f>
        <v/>
      </c>
      <c r="L315">
        <f>N(L314)+IF(AND('🔎 TRA CỨU NHANH'!$C$2&lt;&gt;"",OR(ISNUMBER(SEARCH('🔎 TRA CỨU NHANH'!$C$2,$A315)),ISNUMBER(SEARCH('🔎 TRA CỨU NHANH'!$C$2,$B315)))),1,0)</f>
        <v/>
      </c>
      <c r="M315">
        <f>IF(L315&gt;N(L314),L315,"")</f>
        <v/>
      </c>
      <c r="N315">
        <f>N(N314)+IF(AND('💰 BÁO GIÁ'!$C$27&lt;&gt;"",OR(ISNUMBER(SEARCH('💰 BÁO GIÁ'!$C$27,$A315)),ISNUMBER(SEARCH('💰 BÁO GIÁ'!$C$27,$B315)))),1,0)</f>
        <v/>
      </c>
      <c r="O315">
        <f>IF(N315&gt;N(N314),N315,"")</f>
        <v/>
      </c>
    </row>
    <row r="316">
      <c r="A316">
        <f>IF('🔩 PISTON'!A444="","",'🔩 PISTON'!A444)</f>
        <v/>
      </c>
      <c r="B316">
        <f>IF('🔩 PISTON'!A444="","","Piston "&amp;'🔩 PISTON'!U444)</f>
        <v/>
      </c>
      <c r="C316">
        <f>IF('🔩 PISTON'!A444="","","Piston")</f>
        <v/>
      </c>
      <c r="D316">
        <f>IF('🔩 PISTON'!A444="","",'🔩 PISTON'!L444)</f>
        <v/>
      </c>
      <c r="E316" s="37">
        <f>IF('🔩 PISTON'!A444="","",'🔩 PISTON'!M444)</f>
        <v/>
      </c>
      <c r="F316" s="37">
        <f>IF('🔩 PISTON'!A444="","",'🔩 PISTON'!N444)</f>
        <v/>
      </c>
      <c r="G316" s="37">
        <f>IF('🔩 PISTON'!A444="","",'🔩 PISTON'!O444)</f>
        <v/>
      </c>
      <c r="H316" s="37">
        <f>IF('🔩 PISTON'!A444="","",'🔩 PISTON'!P444)</f>
        <v/>
      </c>
      <c r="I316" s="37">
        <f>IF('🔩 PISTON'!A444="","",'🔩 PISTON'!Q444)</f>
        <v/>
      </c>
      <c r="J316">
        <f>IF('🔩 PISTON'!A444="","",'🔩 PISTON'!D444)</f>
        <v/>
      </c>
      <c r="L316">
        <f>N(L315)+IF(AND('🔎 TRA CỨU NHANH'!$C$2&lt;&gt;"",OR(ISNUMBER(SEARCH('🔎 TRA CỨU NHANH'!$C$2,$A316)),ISNUMBER(SEARCH('🔎 TRA CỨU NHANH'!$C$2,$B316)))),1,0)</f>
        <v/>
      </c>
      <c r="M316">
        <f>IF(L316&gt;N(L315),L316,"")</f>
        <v/>
      </c>
      <c r="N316">
        <f>N(N315)+IF(AND('💰 BÁO GIÁ'!$C$27&lt;&gt;"",OR(ISNUMBER(SEARCH('💰 BÁO GIÁ'!$C$27,$A316)),ISNUMBER(SEARCH('💰 BÁO GIÁ'!$C$27,$B316)))),1,0)</f>
        <v/>
      </c>
      <c r="O316">
        <f>IF(N316&gt;N(N315),N316,"")</f>
        <v/>
      </c>
    </row>
    <row r="317">
      <c r="A317">
        <f>IF('🔩 PISTON'!A445="","",'🔩 PISTON'!A445)</f>
        <v/>
      </c>
      <c r="B317">
        <f>IF('🔩 PISTON'!A445="","","Piston "&amp;'🔩 PISTON'!U445)</f>
        <v/>
      </c>
      <c r="C317">
        <f>IF('🔩 PISTON'!A445="","","Piston")</f>
        <v/>
      </c>
      <c r="D317">
        <f>IF('🔩 PISTON'!A445="","",'🔩 PISTON'!L445)</f>
        <v/>
      </c>
      <c r="E317">
        <f>IF('🔩 PISTON'!A445="","",'🔩 PISTON'!M445)</f>
        <v/>
      </c>
      <c r="F317">
        <f>IF('🔩 PISTON'!A445="","",'🔩 PISTON'!N445)</f>
        <v/>
      </c>
      <c r="G317">
        <f>IF('🔩 PISTON'!A445="","",'🔩 PISTON'!O445)</f>
        <v/>
      </c>
      <c r="H317">
        <f>IF('🔩 PISTON'!A445="","",'🔩 PISTON'!P445)</f>
        <v/>
      </c>
      <c r="I317">
        <f>IF('🔩 PISTON'!A445="","",'🔩 PISTON'!Q445)</f>
        <v/>
      </c>
      <c r="J317">
        <f>IF('🔩 PISTON'!A445="","",'🔩 PISTON'!D445)</f>
        <v/>
      </c>
      <c r="L317">
        <f>N(L316)+IF(AND('🔎 TRA CỨU NHANH'!$C$2&lt;&gt;"",OR(ISNUMBER(SEARCH('🔎 TRA CỨU NHANH'!$C$2,$A317)),ISNUMBER(SEARCH('🔎 TRA CỨU NHANH'!$C$2,$B317)))),1,0)</f>
        <v/>
      </c>
      <c r="M317">
        <f>IF(L317&gt;N(L316),L317,"")</f>
        <v/>
      </c>
      <c r="N317">
        <f>N(N316)+IF(AND('💰 BÁO GIÁ'!$C$27&lt;&gt;"",OR(ISNUMBER(SEARCH('💰 BÁO GIÁ'!$C$27,$A317)),ISNUMBER(SEARCH('💰 BÁO GIÁ'!$C$27,$B317)))),1,0)</f>
        <v/>
      </c>
      <c r="O317">
        <f>IF(N317&gt;N(N316),N317,"")</f>
        <v/>
      </c>
    </row>
    <row r="318">
      <c r="A318">
        <f>IF('🔩 PISTON'!A446="","",'🔩 PISTON'!A446)</f>
        <v/>
      </c>
      <c r="B318">
        <f>IF('🔩 PISTON'!A446="","","Piston "&amp;'🔩 PISTON'!U446)</f>
        <v/>
      </c>
      <c r="C318">
        <f>IF('🔩 PISTON'!A446="","","Piston")</f>
        <v/>
      </c>
      <c r="D318">
        <f>IF('🔩 PISTON'!A446="","",'🔩 PISTON'!L446)</f>
        <v/>
      </c>
      <c r="E318" s="37">
        <f>IF('🔩 PISTON'!A446="","",'🔩 PISTON'!M446)</f>
        <v/>
      </c>
      <c r="F318" s="37">
        <f>IF('🔩 PISTON'!A446="","",'🔩 PISTON'!N446)</f>
        <v/>
      </c>
      <c r="G318" s="37">
        <f>IF('🔩 PISTON'!A446="","",'🔩 PISTON'!O446)</f>
        <v/>
      </c>
      <c r="H318" s="37">
        <f>IF('🔩 PISTON'!A446="","",'🔩 PISTON'!P446)</f>
        <v/>
      </c>
      <c r="I318" s="37">
        <f>IF('🔩 PISTON'!A446="","",'🔩 PISTON'!Q446)</f>
        <v/>
      </c>
      <c r="J318">
        <f>IF('🔩 PISTON'!A446="","",'🔩 PISTON'!D446)</f>
        <v/>
      </c>
      <c r="L318">
        <f>N(L317)+IF(AND('🔎 TRA CỨU NHANH'!$C$2&lt;&gt;"",OR(ISNUMBER(SEARCH('🔎 TRA CỨU NHANH'!$C$2,$A318)),ISNUMBER(SEARCH('🔎 TRA CỨU NHANH'!$C$2,$B318)))),1,0)</f>
        <v/>
      </c>
      <c r="M318">
        <f>IF(L318&gt;N(L317),L318,"")</f>
        <v/>
      </c>
      <c r="N318">
        <f>N(N317)+IF(AND('💰 BÁO GIÁ'!$C$27&lt;&gt;"",OR(ISNUMBER(SEARCH('💰 BÁO GIÁ'!$C$27,$A318)),ISNUMBER(SEARCH('💰 BÁO GIÁ'!$C$27,$B318)))),1,0)</f>
        <v/>
      </c>
      <c r="O318">
        <f>IF(N318&gt;N(N317),N318,"")</f>
        <v/>
      </c>
    </row>
    <row r="319">
      <c r="A319">
        <f>IF('🔩 PISTON'!A447="","",'🔩 PISTON'!A447)</f>
        <v/>
      </c>
      <c r="B319">
        <f>IF('🔩 PISTON'!A447="","","Piston "&amp;'🔩 PISTON'!U447)</f>
        <v/>
      </c>
      <c r="C319">
        <f>IF('🔩 PISTON'!A447="","","Piston")</f>
        <v/>
      </c>
      <c r="D319">
        <f>IF('🔩 PISTON'!A447="","",'🔩 PISTON'!L447)</f>
        <v/>
      </c>
      <c r="E319">
        <f>IF('🔩 PISTON'!A447="","",'🔩 PISTON'!M447)</f>
        <v/>
      </c>
      <c r="F319">
        <f>IF('🔩 PISTON'!A447="","",'🔩 PISTON'!N447)</f>
        <v/>
      </c>
      <c r="G319">
        <f>IF('🔩 PISTON'!A447="","",'🔩 PISTON'!O447)</f>
        <v/>
      </c>
      <c r="H319">
        <f>IF('🔩 PISTON'!A447="","",'🔩 PISTON'!P447)</f>
        <v/>
      </c>
      <c r="I319">
        <f>IF('🔩 PISTON'!A447="","",'🔩 PISTON'!Q447)</f>
        <v/>
      </c>
      <c r="J319">
        <f>IF('🔩 PISTON'!A447="","",'🔩 PISTON'!D447)</f>
        <v/>
      </c>
      <c r="L319">
        <f>N(L318)+IF(AND('🔎 TRA CỨU NHANH'!$C$2&lt;&gt;"",OR(ISNUMBER(SEARCH('🔎 TRA CỨU NHANH'!$C$2,$A319)),ISNUMBER(SEARCH('🔎 TRA CỨU NHANH'!$C$2,$B319)))),1,0)</f>
        <v/>
      </c>
      <c r="M319">
        <f>IF(L319&gt;N(L318),L319,"")</f>
        <v/>
      </c>
      <c r="N319">
        <f>N(N318)+IF(AND('💰 BÁO GIÁ'!$C$27&lt;&gt;"",OR(ISNUMBER(SEARCH('💰 BÁO GIÁ'!$C$27,$A319)),ISNUMBER(SEARCH('💰 BÁO GIÁ'!$C$27,$B319)))),1,0)</f>
        <v/>
      </c>
      <c r="O319">
        <f>IF(N319&gt;N(N318),N319,"")</f>
        <v/>
      </c>
    </row>
    <row r="320">
      <c r="A320">
        <f>IF('🔩 PISTON'!A448="","",'🔩 PISTON'!A448)</f>
        <v/>
      </c>
      <c r="B320">
        <f>IF('🔩 PISTON'!A448="","","Piston "&amp;'🔩 PISTON'!U448)</f>
        <v/>
      </c>
      <c r="C320">
        <f>IF('🔩 PISTON'!A448="","","Piston")</f>
        <v/>
      </c>
      <c r="D320">
        <f>IF('🔩 PISTON'!A448="","",'🔩 PISTON'!L448)</f>
        <v/>
      </c>
      <c r="E320" s="37">
        <f>IF('🔩 PISTON'!A448="","",'🔩 PISTON'!M448)</f>
        <v/>
      </c>
      <c r="F320" s="37">
        <f>IF('🔩 PISTON'!A448="","",'🔩 PISTON'!N448)</f>
        <v/>
      </c>
      <c r="G320" s="37">
        <f>IF('🔩 PISTON'!A448="","",'🔩 PISTON'!O448)</f>
        <v/>
      </c>
      <c r="H320" s="37">
        <f>IF('🔩 PISTON'!A448="","",'🔩 PISTON'!P448)</f>
        <v/>
      </c>
      <c r="I320" s="37">
        <f>IF('🔩 PISTON'!A448="","",'🔩 PISTON'!Q448)</f>
        <v/>
      </c>
      <c r="J320">
        <f>IF('🔩 PISTON'!A448="","",'🔩 PISTON'!D448)</f>
        <v/>
      </c>
      <c r="L320">
        <f>N(L319)+IF(AND('🔎 TRA CỨU NHANH'!$C$2&lt;&gt;"",OR(ISNUMBER(SEARCH('🔎 TRA CỨU NHANH'!$C$2,$A320)),ISNUMBER(SEARCH('🔎 TRA CỨU NHANH'!$C$2,$B320)))),1,0)</f>
        <v/>
      </c>
      <c r="M320">
        <f>IF(L320&gt;N(L319),L320,"")</f>
        <v/>
      </c>
      <c r="N320">
        <f>N(N319)+IF(AND('💰 BÁO GIÁ'!$C$27&lt;&gt;"",OR(ISNUMBER(SEARCH('💰 BÁO GIÁ'!$C$27,$A320)),ISNUMBER(SEARCH('💰 BÁO GIÁ'!$C$27,$B320)))),1,0)</f>
        <v/>
      </c>
      <c r="O320">
        <f>IF(N320&gt;N(N319),N320,"")</f>
        <v/>
      </c>
    </row>
    <row r="321">
      <c r="A321">
        <f>IF('🔩 PISTON'!A450="","",'🔩 PISTON'!A450)</f>
        <v/>
      </c>
      <c r="B321">
        <f>IF('🔩 PISTON'!A450="","","Piston "&amp;'🔩 PISTON'!U450)</f>
        <v/>
      </c>
      <c r="C321">
        <f>IF('🔩 PISTON'!A450="","","Piston")</f>
        <v/>
      </c>
      <c r="D321">
        <f>IF('🔩 PISTON'!A450="","",'🔩 PISTON'!L450)</f>
        <v/>
      </c>
      <c r="E321" s="37">
        <f>IF('🔩 PISTON'!A450="","",'🔩 PISTON'!M450)</f>
        <v/>
      </c>
      <c r="F321" s="37">
        <f>IF('🔩 PISTON'!A450="","",'🔩 PISTON'!N450)</f>
        <v/>
      </c>
      <c r="G321" s="37">
        <f>IF('🔩 PISTON'!A450="","",'🔩 PISTON'!O450)</f>
        <v/>
      </c>
      <c r="H321" s="37">
        <f>IF('🔩 PISTON'!A450="","",'🔩 PISTON'!P450)</f>
        <v/>
      </c>
      <c r="I321" s="37">
        <f>IF('🔩 PISTON'!A450="","",'🔩 PISTON'!Q450)</f>
        <v/>
      </c>
      <c r="J321">
        <f>IF('🔩 PISTON'!A450="","",'🔩 PISTON'!D450)</f>
        <v/>
      </c>
      <c r="L321">
        <f>N(L320)+IF(AND('🔎 TRA CỨU NHANH'!$C$2&lt;&gt;"",OR(ISNUMBER(SEARCH('🔎 TRA CỨU NHANH'!$C$2,$A321)),ISNUMBER(SEARCH('🔎 TRA CỨU NHANH'!$C$2,$B321)))),1,0)</f>
        <v/>
      </c>
      <c r="M321">
        <f>IF(L321&gt;N(L320),L321,"")</f>
        <v/>
      </c>
      <c r="N321">
        <f>N(N320)+IF(AND('💰 BÁO GIÁ'!$C$27&lt;&gt;"",OR(ISNUMBER(SEARCH('💰 BÁO GIÁ'!$C$27,$A321)),ISNUMBER(SEARCH('💰 BÁO GIÁ'!$C$27,$B321)))),1,0)</f>
        <v/>
      </c>
      <c r="O321">
        <f>IF(N321&gt;N(N320),N321,"")</f>
        <v/>
      </c>
    </row>
    <row r="322">
      <c r="A322">
        <f>IF('🔩 PISTON'!A451="","",'🔩 PISTON'!A451)</f>
        <v/>
      </c>
      <c r="B322">
        <f>IF('🔩 PISTON'!A451="","","Piston "&amp;'🔩 PISTON'!U451)</f>
        <v/>
      </c>
      <c r="C322">
        <f>IF('🔩 PISTON'!A451="","","Piston")</f>
        <v/>
      </c>
      <c r="D322">
        <f>IF('🔩 PISTON'!A451="","",'🔩 PISTON'!L451)</f>
        <v/>
      </c>
      <c r="E322" s="37">
        <f>IF('🔩 PISTON'!A451="","",'🔩 PISTON'!M451)</f>
        <v/>
      </c>
      <c r="F322" s="37">
        <f>IF('🔩 PISTON'!A451="","",'🔩 PISTON'!N451)</f>
        <v/>
      </c>
      <c r="G322" s="37">
        <f>IF('🔩 PISTON'!A451="","",'🔩 PISTON'!O451)</f>
        <v/>
      </c>
      <c r="H322" s="37">
        <f>IF('🔩 PISTON'!A451="","",'🔩 PISTON'!P451)</f>
        <v/>
      </c>
      <c r="I322" s="37">
        <f>IF('🔩 PISTON'!A451="","",'🔩 PISTON'!Q451)</f>
        <v/>
      </c>
      <c r="J322">
        <f>IF('🔩 PISTON'!A451="","",'🔩 PISTON'!D451)</f>
        <v/>
      </c>
      <c r="L322">
        <f>N(L321)+IF(AND('🔎 TRA CỨU NHANH'!$C$2&lt;&gt;"",OR(ISNUMBER(SEARCH('🔎 TRA CỨU NHANH'!$C$2,$A322)),ISNUMBER(SEARCH('🔎 TRA CỨU NHANH'!$C$2,$B322)))),1,0)</f>
        <v/>
      </c>
      <c r="M322">
        <f>IF(L322&gt;N(L321),L322,"")</f>
        <v/>
      </c>
      <c r="N322">
        <f>N(N321)+IF(AND('💰 BÁO GIÁ'!$C$27&lt;&gt;"",OR(ISNUMBER(SEARCH('💰 BÁO GIÁ'!$C$27,$A322)),ISNUMBER(SEARCH('💰 BÁO GIÁ'!$C$27,$B322)))),1,0)</f>
        <v/>
      </c>
      <c r="O322">
        <f>IF(N322&gt;N(N321),N322,"")</f>
        <v/>
      </c>
    </row>
    <row r="323">
      <c r="A323">
        <f>IF('🔩 PISTON'!A452="","",'🔩 PISTON'!A452)</f>
        <v/>
      </c>
      <c r="B323">
        <f>IF('🔩 PISTON'!A452="","","Piston "&amp;'🔩 PISTON'!U452)</f>
        <v/>
      </c>
      <c r="C323">
        <f>IF('🔩 PISTON'!A452="","","Piston")</f>
        <v/>
      </c>
      <c r="D323">
        <f>IF('🔩 PISTON'!A452="","",'🔩 PISTON'!L452)</f>
        <v/>
      </c>
      <c r="E323">
        <f>IF('🔩 PISTON'!A452="","",'🔩 PISTON'!M452)</f>
        <v/>
      </c>
      <c r="F323">
        <f>IF('🔩 PISTON'!A452="","",'🔩 PISTON'!N452)</f>
        <v/>
      </c>
      <c r="G323">
        <f>IF('🔩 PISTON'!A452="","",'🔩 PISTON'!O452)</f>
        <v/>
      </c>
      <c r="H323">
        <f>IF('🔩 PISTON'!A452="","",'🔩 PISTON'!P452)</f>
        <v/>
      </c>
      <c r="I323">
        <f>IF('🔩 PISTON'!A452="","",'🔩 PISTON'!Q452)</f>
        <v/>
      </c>
      <c r="J323">
        <f>IF('🔩 PISTON'!A452="","",'🔩 PISTON'!D452)</f>
        <v/>
      </c>
      <c r="L323">
        <f>N(L322)+IF(AND('🔎 TRA CỨU NHANH'!$C$2&lt;&gt;"",OR(ISNUMBER(SEARCH('🔎 TRA CỨU NHANH'!$C$2,$A323)),ISNUMBER(SEARCH('🔎 TRA CỨU NHANH'!$C$2,$B323)))),1,0)</f>
        <v/>
      </c>
      <c r="M323">
        <f>IF(L323&gt;N(L322),L323,"")</f>
        <v/>
      </c>
      <c r="N323">
        <f>N(N322)+IF(AND('💰 BÁO GIÁ'!$C$27&lt;&gt;"",OR(ISNUMBER(SEARCH('💰 BÁO GIÁ'!$C$27,$A323)),ISNUMBER(SEARCH('💰 BÁO GIÁ'!$C$27,$B323)))),1,0)</f>
        <v/>
      </c>
      <c r="O323">
        <f>IF(N323&gt;N(N322),N323,"")</f>
        <v/>
      </c>
    </row>
    <row r="324">
      <c r="A324">
        <f>IF('🔩 PISTON'!A453="","",'🔩 PISTON'!A453)</f>
        <v/>
      </c>
      <c r="B324">
        <f>IF('🔩 PISTON'!A453="","","Piston "&amp;'🔩 PISTON'!U453)</f>
        <v/>
      </c>
      <c r="C324">
        <f>IF('🔩 PISTON'!A453="","","Piston")</f>
        <v/>
      </c>
      <c r="D324">
        <f>IF('🔩 PISTON'!A453="","",'🔩 PISTON'!L453)</f>
        <v/>
      </c>
      <c r="E324" s="37">
        <f>IF('🔩 PISTON'!A453="","",'🔩 PISTON'!M453)</f>
        <v/>
      </c>
      <c r="F324" s="37">
        <f>IF('🔩 PISTON'!A453="","",'🔩 PISTON'!N453)</f>
        <v/>
      </c>
      <c r="G324" s="37">
        <f>IF('🔩 PISTON'!A453="","",'🔩 PISTON'!O453)</f>
        <v/>
      </c>
      <c r="H324" s="37">
        <f>IF('🔩 PISTON'!A453="","",'🔩 PISTON'!P453)</f>
        <v/>
      </c>
      <c r="I324" s="37">
        <f>IF('🔩 PISTON'!A453="","",'🔩 PISTON'!Q453)</f>
        <v/>
      </c>
      <c r="J324">
        <f>IF('🔩 PISTON'!A453="","",'🔩 PISTON'!D453)</f>
        <v/>
      </c>
      <c r="L324">
        <f>N(L323)+IF(AND('🔎 TRA CỨU NHANH'!$C$2&lt;&gt;"",OR(ISNUMBER(SEARCH('🔎 TRA CỨU NHANH'!$C$2,$A324)),ISNUMBER(SEARCH('🔎 TRA CỨU NHANH'!$C$2,$B324)))),1,0)</f>
        <v/>
      </c>
      <c r="M324">
        <f>IF(L324&gt;N(L323),L324,"")</f>
        <v/>
      </c>
      <c r="N324">
        <f>N(N323)+IF(AND('💰 BÁO GIÁ'!$C$27&lt;&gt;"",OR(ISNUMBER(SEARCH('💰 BÁO GIÁ'!$C$27,$A324)),ISNUMBER(SEARCH('💰 BÁO GIÁ'!$C$27,$B324)))),1,0)</f>
        <v/>
      </c>
      <c r="O324">
        <f>IF(N324&gt;N(N323),N324,"")</f>
        <v/>
      </c>
    </row>
    <row r="325">
      <c r="A325">
        <f>IF('🔩 PISTON'!A455="","",'🔩 PISTON'!A455)</f>
        <v/>
      </c>
      <c r="B325">
        <f>IF('🔩 PISTON'!A455="","","Piston "&amp;'🔩 PISTON'!U455)</f>
        <v/>
      </c>
      <c r="C325">
        <f>IF('🔩 PISTON'!A455="","","Piston")</f>
        <v/>
      </c>
      <c r="D325">
        <f>IF('🔩 PISTON'!A455="","",'🔩 PISTON'!L455)</f>
        <v/>
      </c>
      <c r="E325" s="37">
        <f>IF('🔩 PISTON'!A455="","",'🔩 PISTON'!M455)</f>
        <v/>
      </c>
      <c r="F325" s="37">
        <f>IF('🔩 PISTON'!A455="","",'🔩 PISTON'!N455)</f>
        <v/>
      </c>
      <c r="G325" s="37">
        <f>IF('🔩 PISTON'!A455="","",'🔩 PISTON'!O455)</f>
        <v/>
      </c>
      <c r="H325" s="37">
        <f>IF('🔩 PISTON'!A455="","",'🔩 PISTON'!P455)</f>
        <v/>
      </c>
      <c r="I325" s="37">
        <f>IF('🔩 PISTON'!A455="","",'🔩 PISTON'!Q455)</f>
        <v/>
      </c>
      <c r="J325">
        <f>IF('🔩 PISTON'!A455="","",'🔩 PISTON'!D455)</f>
        <v/>
      </c>
      <c r="L325">
        <f>N(L324)+IF(AND('🔎 TRA CỨU NHANH'!$C$2&lt;&gt;"",OR(ISNUMBER(SEARCH('🔎 TRA CỨU NHANH'!$C$2,$A325)),ISNUMBER(SEARCH('🔎 TRA CỨU NHANH'!$C$2,$B325)))),1,0)</f>
        <v/>
      </c>
      <c r="M325">
        <f>IF(L325&gt;N(L324),L325,"")</f>
        <v/>
      </c>
      <c r="N325">
        <f>N(N324)+IF(AND('💰 BÁO GIÁ'!$C$27&lt;&gt;"",OR(ISNUMBER(SEARCH('💰 BÁO GIÁ'!$C$27,$A325)),ISNUMBER(SEARCH('💰 BÁO GIÁ'!$C$27,$B325)))),1,0)</f>
        <v/>
      </c>
      <c r="O325">
        <f>IF(N325&gt;N(N324),N325,"")</f>
        <v/>
      </c>
    </row>
    <row r="326">
      <c r="A326">
        <f>IF('🔩 PISTON'!A457="","",'🔩 PISTON'!A457)</f>
        <v/>
      </c>
      <c r="B326">
        <f>IF('🔩 PISTON'!A457="","","Piston "&amp;'🔩 PISTON'!U457)</f>
        <v/>
      </c>
      <c r="C326">
        <f>IF('🔩 PISTON'!A457="","","Piston")</f>
        <v/>
      </c>
      <c r="D326">
        <f>IF('🔩 PISTON'!A457="","",'🔩 PISTON'!L457)</f>
        <v/>
      </c>
      <c r="E326" s="37">
        <f>IF('🔩 PISTON'!A457="","",'🔩 PISTON'!M457)</f>
        <v/>
      </c>
      <c r="F326" s="37">
        <f>IF('🔩 PISTON'!A457="","",'🔩 PISTON'!N457)</f>
        <v/>
      </c>
      <c r="G326" s="37">
        <f>IF('🔩 PISTON'!A457="","",'🔩 PISTON'!O457)</f>
        <v/>
      </c>
      <c r="H326" s="37">
        <f>IF('🔩 PISTON'!A457="","",'🔩 PISTON'!P457)</f>
        <v/>
      </c>
      <c r="I326" s="37">
        <f>IF('🔩 PISTON'!A457="","",'🔩 PISTON'!Q457)</f>
        <v/>
      </c>
      <c r="J326">
        <f>IF('🔩 PISTON'!A457="","",'🔩 PISTON'!D457)</f>
        <v/>
      </c>
      <c r="L326">
        <f>N(L325)+IF(AND('🔎 TRA CỨU NHANH'!$C$2&lt;&gt;"",OR(ISNUMBER(SEARCH('🔎 TRA CỨU NHANH'!$C$2,$A326)),ISNUMBER(SEARCH('🔎 TRA CỨU NHANH'!$C$2,$B326)))),1,0)</f>
        <v/>
      </c>
      <c r="M326">
        <f>IF(L326&gt;N(L325),L326,"")</f>
        <v/>
      </c>
      <c r="N326">
        <f>N(N325)+IF(AND('💰 BÁO GIÁ'!$C$27&lt;&gt;"",OR(ISNUMBER(SEARCH('💰 BÁO GIÁ'!$C$27,$A326)),ISNUMBER(SEARCH('💰 BÁO GIÁ'!$C$27,$B326)))),1,0)</f>
        <v/>
      </c>
      <c r="O326">
        <f>IF(N326&gt;N(N325),N326,"")</f>
        <v/>
      </c>
    </row>
    <row r="327">
      <c r="A327">
        <f>IF('🔩 PISTON'!A459="","",'🔩 PISTON'!A459)</f>
        <v/>
      </c>
      <c r="B327">
        <f>IF('🔩 PISTON'!A459="","","Piston "&amp;'🔩 PISTON'!U459)</f>
        <v/>
      </c>
      <c r="C327">
        <f>IF('🔩 PISTON'!A459="","","Piston")</f>
        <v/>
      </c>
      <c r="D327">
        <f>IF('🔩 PISTON'!A459="","",'🔩 PISTON'!L459)</f>
        <v/>
      </c>
      <c r="E327" s="37">
        <f>IF('🔩 PISTON'!A459="","",'🔩 PISTON'!M459)</f>
        <v/>
      </c>
      <c r="F327" s="37">
        <f>IF('🔩 PISTON'!A459="","",'🔩 PISTON'!N459)</f>
        <v/>
      </c>
      <c r="G327" s="37">
        <f>IF('🔩 PISTON'!A459="","",'🔩 PISTON'!O459)</f>
        <v/>
      </c>
      <c r="H327" s="37">
        <f>IF('🔩 PISTON'!A459="","",'🔩 PISTON'!P459)</f>
        <v/>
      </c>
      <c r="I327" s="37">
        <f>IF('🔩 PISTON'!A459="","",'🔩 PISTON'!Q459)</f>
        <v/>
      </c>
      <c r="J327">
        <f>IF('🔩 PISTON'!A459="","",'🔩 PISTON'!D459)</f>
        <v/>
      </c>
      <c r="L327">
        <f>N(L326)+IF(AND('🔎 TRA CỨU NHANH'!$C$2&lt;&gt;"",OR(ISNUMBER(SEARCH('🔎 TRA CỨU NHANH'!$C$2,$A327)),ISNUMBER(SEARCH('🔎 TRA CỨU NHANH'!$C$2,$B327)))),1,0)</f>
        <v/>
      </c>
      <c r="M327">
        <f>IF(L327&gt;N(L326),L327,"")</f>
        <v/>
      </c>
      <c r="N327">
        <f>N(N326)+IF(AND('💰 BÁO GIÁ'!$C$27&lt;&gt;"",OR(ISNUMBER(SEARCH('💰 BÁO GIÁ'!$C$27,$A327)),ISNUMBER(SEARCH('💰 BÁO GIÁ'!$C$27,$B327)))),1,0)</f>
        <v/>
      </c>
      <c r="O327">
        <f>IF(N327&gt;N(N326),N327,"")</f>
        <v/>
      </c>
    </row>
    <row r="328">
      <c r="A328">
        <f>IF('🔩 PISTON'!A463="","",'🔩 PISTON'!A463)</f>
        <v/>
      </c>
      <c r="B328">
        <f>IF('🔩 PISTON'!A463="","","Piston "&amp;'🔩 PISTON'!U463)</f>
        <v/>
      </c>
      <c r="C328">
        <f>IF('🔩 PISTON'!A463="","","Piston")</f>
        <v/>
      </c>
      <c r="D328">
        <f>IF('🔩 PISTON'!A463="","",'🔩 PISTON'!L463)</f>
        <v/>
      </c>
      <c r="E328" s="37">
        <f>IF('🔩 PISTON'!A463="","",'🔩 PISTON'!M463)</f>
        <v/>
      </c>
      <c r="F328" s="37">
        <f>IF('🔩 PISTON'!A463="","",'🔩 PISTON'!N463)</f>
        <v/>
      </c>
      <c r="G328" s="37">
        <f>IF('🔩 PISTON'!A463="","",'🔩 PISTON'!O463)</f>
        <v/>
      </c>
      <c r="H328" s="37">
        <f>IF('🔩 PISTON'!A463="","",'🔩 PISTON'!P463)</f>
        <v/>
      </c>
      <c r="I328" s="37">
        <f>IF('🔩 PISTON'!A463="","",'🔩 PISTON'!Q463)</f>
        <v/>
      </c>
      <c r="J328">
        <f>IF('🔩 PISTON'!A463="","",'🔩 PISTON'!D463)</f>
        <v/>
      </c>
      <c r="L328">
        <f>N(L327)+IF(AND('🔎 TRA CỨU NHANH'!$C$2&lt;&gt;"",OR(ISNUMBER(SEARCH('🔎 TRA CỨU NHANH'!$C$2,$A328)),ISNUMBER(SEARCH('🔎 TRA CỨU NHANH'!$C$2,$B328)))),1,0)</f>
        <v/>
      </c>
      <c r="M328">
        <f>IF(L328&gt;N(L327),L328,"")</f>
        <v/>
      </c>
      <c r="N328">
        <f>N(N327)+IF(AND('💰 BÁO GIÁ'!$C$27&lt;&gt;"",OR(ISNUMBER(SEARCH('💰 BÁO GIÁ'!$C$27,$A328)),ISNUMBER(SEARCH('💰 BÁO GIÁ'!$C$27,$B328)))),1,0)</f>
        <v/>
      </c>
      <c r="O328">
        <f>IF(N328&gt;N(N327),N328,"")</f>
        <v/>
      </c>
    </row>
    <row r="329">
      <c r="A329">
        <f>IF('🔩 PISTON'!A466="","",'🔩 PISTON'!A466)</f>
        <v/>
      </c>
      <c r="B329">
        <f>IF('🔩 PISTON'!A466="","","Piston "&amp;'🔩 PISTON'!U466)</f>
        <v/>
      </c>
      <c r="C329">
        <f>IF('🔩 PISTON'!A466="","","Piston")</f>
        <v/>
      </c>
      <c r="D329">
        <f>IF('🔩 PISTON'!A466="","",'🔩 PISTON'!L466)</f>
        <v/>
      </c>
      <c r="E329">
        <f>IF('🔩 PISTON'!A466="","",'🔩 PISTON'!M466)</f>
        <v/>
      </c>
      <c r="F329">
        <f>IF('🔩 PISTON'!A466="","",'🔩 PISTON'!N466)</f>
        <v/>
      </c>
      <c r="G329">
        <f>IF('🔩 PISTON'!A466="","",'🔩 PISTON'!O466)</f>
        <v/>
      </c>
      <c r="H329">
        <f>IF('🔩 PISTON'!A466="","",'🔩 PISTON'!P466)</f>
        <v/>
      </c>
      <c r="I329">
        <f>IF('🔩 PISTON'!A466="","",'🔩 PISTON'!Q466)</f>
        <v/>
      </c>
      <c r="J329">
        <f>IF('🔩 PISTON'!A466="","",'🔩 PISTON'!D466)</f>
        <v/>
      </c>
      <c r="L329">
        <f>N(L328)+IF(AND('🔎 TRA CỨU NHANH'!$C$2&lt;&gt;"",OR(ISNUMBER(SEARCH('🔎 TRA CỨU NHANH'!$C$2,$A329)),ISNUMBER(SEARCH('🔎 TRA CỨU NHANH'!$C$2,$B329)))),1,0)</f>
        <v/>
      </c>
      <c r="M329">
        <f>IF(L329&gt;N(L328),L329,"")</f>
        <v/>
      </c>
      <c r="N329">
        <f>N(N328)+IF(AND('💰 BÁO GIÁ'!$C$27&lt;&gt;"",OR(ISNUMBER(SEARCH('💰 BÁO GIÁ'!$C$27,$A329)),ISNUMBER(SEARCH('💰 BÁO GIÁ'!$C$27,$B329)))),1,0)</f>
        <v/>
      </c>
      <c r="O329">
        <f>IF(N329&gt;N(N328),N329,"")</f>
        <v/>
      </c>
    </row>
    <row r="330">
      <c r="A330">
        <f>IF('🔩 PISTON'!A467="","",'🔩 PISTON'!A467)</f>
        <v/>
      </c>
      <c r="B330">
        <f>IF('🔩 PISTON'!A467="","","Piston "&amp;'🔩 PISTON'!U467)</f>
        <v/>
      </c>
      <c r="C330">
        <f>IF('🔩 PISTON'!A467="","","Piston")</f>
        <v/>
      </c>
      <c r="D330">
        <f>IF('🔩 PISTON'!A467="","",'🔩 PISTON'!L467)</f>
        <v/>
      </c>
      <c r="E330" s="37">
        <f>IF('🔩 PISTON'!A467="","",'🔩 PISTON'!M467)</f>
        <v/>
      </c>
      <c r="F330" s="37">
        <f>IF('🔩 PISTON'!A467="","",'🔩 PISTON'!N467)</f>
        <v/>
      </c>
      <c r="G330" s="37">
        <f>IF('🔩 PISTON'!A467="","",'🔩 PISTON'!O467)</f>
        <v/>
      </c>
      <c r="H330" s="37">
        <f>IF('🔩 PISTON'!A467="","",'🔩 PISTON'!P467)</f>
        <v/>
      </c>
      <c r="I330" s="37">
        <f>IF('🔩 PISTON'!A467="","",'🔩 PISTON'!Q467)</f>
        <v/>
      </c>
      <c r="J330">
        <f>IF('🔩 PISTON'!A467="","",'🔩 PISTON'!D467)</f>
        <v/>
      </c>
      <c r="L330">
        <f>N(L329)+IF(AND('🔎 TRA CỨU NHANH'!$C$2&lt;&gt;"",OR(ISNUMBER(SEARCH('🔎 TRA CỨU NHANH'!$C$2,$A330)),ISNUMBER(SEARCH('🔎 TRA CỨU NHANH'!$C$2,$B330)))),1,0)</f>
        <v/>
      </c>
      <c r="M330">
        <f>IF(L330&gt;N(L329),L330,"")</f>
        <v/>
      </c>
      <c r="N330">
        <f>N(N329)+IF(AND('💰 BÁO GIÁ'!$C$27&lt;&gt;"",OR(ISNUMBER(SEARCH('💰 BÁO GIÁ'!$C$27,$A330)),ISNUMBER(SEARCH('💰 BÁO GIÁ'!$C$27,$B330)))),1,0)</f>
        <v/>
      </c>
      <c r="O330">
        <f>IF(N330&gt;N(N329),N330,"")</f>
        <v/>
      </c>
    </row>
    <row r="331">
      <c r="A331">
        <f>IF('🔩 PISTON'!#REF!="","",'🔩 PISTON'!#REF!)</f>
        <v/>
      </c>
      <c r="B331">
        <f>IF('🔩 PISTON'!#REF!="","","Piston "&amp;'🔩 PISTON'!#REF!)</f>
        <v/>
      </c>
      <c r="C331">
        <f>IF('🔩 PISTON'!#REF!="","","Piston")</f>
        <v/>
      </c>
      <c r="D331">
        <f>IF('🔩 PISTON'!#REF!="","",'🔩 PISTON'!#REF!)</f>
        <v/>
      </c>
      <c r="E331">
        <f>IF('🔩 PISTON'!#REF!="","",'🔩 PISTON'!#REF!)</f>
        <v/>
      </c>
      <c r="F331">
        <f>IF('🔩 PISTON'!#REF!="","",'🔩 PISTON'!#REF!)</f>
        <v/>
      </c>
      <c r="G331">
        <f>IF('🔩 PISTON'!#REF!="","",'🔩 PISTON'!#REF!)</f>
        <v/>
      </c>
      <c r="H331">
        <f>IF('🔩 PISTON'!#REF!="","",'🔩 PISTON'!#REF!)</f>
        <v/>
      </c>
      <c r="I331">
        <f>IF('🔩 PISTON'!#REF!="","",'🔩 PISTON'!#REF!)</f>
        <v/>
      </c>
      <c r="J331">
        <f>IF('🔩 PISTON'!#REF!="","",'🔩 PISTON'!#REF!)</f>
        <v/>
      </c>
      <c r="L331">
        <f>N(L330)+IF(AND('🔎 TRA CỨU NHANH'!$C$2&lt;&gt;"",OR(ISNUMBER(SEARCH('🔎 TRA CỨU NHANH'!$C$2,$A331)),ISNUMBER(SEARCH('🔎 TRA CỨU NHANH'!$C$2,$B331)))),1,0)</f>
        <v/>
      </c>
      <c r="M331">
        <f>IF(L331&gt;N(L330),L331,"")</f>
        <v/>
      </c>
      <c r="N331">
        <f>N(N330)+IF(AND('💰 BÁO GIÁ'!$C$27&lt;&gt;"",OR(ISNUMBER(SEARCH('💰 BÁO GIÁ'!$C$27,$A331)),ISNUMBER(SEARCH('💰 BÁO GIÁ'!$C$27,$B331)))),1,0)</f>
        <v/>
      </c>
      <c r="O331">
        <f>IF(N331&gt;N(N330),N331,"")</f>
        <v/>
      </c>
    </row>
    <row r="332">
      <c r="A332">
        <f>IF('🔩 PISTON'!A472="","",'🔩 PISTON'!A472)</f>
        <v/>
      </c>
      <c r="B332">
        <f>IF('🔩 PISTON'!A472="","","Piston "&amp;'🔩 PISTON'!U472)</f>
        <v/>
      </c>
      <c r="C332">
        <f>IF('🔩 PISTON'!A472="","","Piston")</f>
        <v/>
      </c>
      <c r="D332">
        <f>IF('🔩 PISTON'!A472="","",'🔩 PISTON'!L472)</f>
        <v/>
      </c>
      <c r="E332" s="37">
        <f>IF('🔩 PISTON'!A472="","",'🔩 PISTON'!M472)</f>
        <v/>
      </c>
      <c r="F332" s="37">
        <f>IF('🔩 PISTON'!A472="","",'🔩 PISTON'!N472)</f>
        <v/>
      </c>
      <c r="G332" s="37">
        <f>IF('🔩 PISTON'!A472="","",'🔩 PISTON'!O472)</f>
        <v/>
      </c>
      <c r="H332" s="37">
        <f>IF('🔩 PISTON'!A472="","",'🔩 PISTON'!P472)</f>
        <v/>
      </c>
      <c r="I332" s="37">
        <f>IF('🔩 PISTON'!A472="","",'🔩 PISTON'!Q472)</f>
        <v/>
      </c>
      <c r="J332">
        <f>IF('🔩 PISTON'!A472="","",'🔩 PISTON'!D472)</f>
        <v/>
      </c>
      <c r="L332">
        <f>N(L331)+IF(AND('🔎 TRA CỨU NHANH'!$C$2&lt;&gt;"",OR(ISNUMBER(SEARCH('🔎 TRA CỨU NHANH'!$C$2,$A332)),ISNUMBER(SEARCH('🔎 TRA CỨU NHANH'!$C$2,$B332)))),1,0)</f>
        <v/>
      </c>
      <c r="M332">
        <f>IF(L332&gt;N(L331),L332,"")</f>
        <v/>
      </c>
      <c r="N332">
        <f>N(N331)+IF(AND('💰 BÁO GIÁ'!$C$27&lt;&gt;"",OR(ISNUMBER(SEARCH('💰 BÁO GIÁ'!$C$27,$A332)),ISNUMBER(SEARCH('💰 BÁO GIÁ'!$C$27,$B332)))),1,0)</f>
        <v/>
      </c>
      <c r="O332">
        <f>IF(N332&gt;N(N331),N332,"")</f>
        <v/>
      </c>
    </row>
    <row r="333">
      <c r="A333">
        <f>IF('🔩 PISTON'!#REF!="","",'🔩 PISTON'!#REF!)</f>
        <v/>
      </c>
      <c r="B333">
        <f>IF('🔩 PISTON'!#REF!="","","Piston "&amp;'🔩 PISTON'!#REF!)</f>
        <v/>
      </c>
      <c r="C333">
        <f>IF('🔩 PISTON'!#REF!="","","Piston")</f>
        <v/>
      </c>
      <c r="D333">
        <f>IF('🔩 PISTON'!#REF!="","",'🔩 PISTON'!#REF!)</f>
        <v/>
      </c>
      <c r="E333" s="37">
        <f>IF('🔩 PISTON'!#REF!="","",'🔩 PISTON'!#REF!)</f>
        <v/>
      </c>
      <c r="F333" s="37">
        <f>IF('🔩 PISTON'!#REF!="","",'🔩 PISTON'!#REF!)</f>
        <v/>
      </c>
      <c r="G333" s="37">
        <f>IF('🔩 PISTON'!#REF!="","",'🔩 PISTON'!#REF!)</f>
        <v/>
      </c>
      <c r="H333" s="37">
        <f>IF('🔩 PISTON'!#REF!="","",'🔩 PISTON'!#REF!)</f>
        <v/>
      </c>
      <c r="I333" s="37">
        <f>IF('🔩 PISTON'!#REF!="","",'🔩 PISTON'!#REF!)</f>
        <v/>
      </c>
      <c r="J333">
        <f>IF('🔩 PISTON'!#REF!="","",'🔩 PISTON'!#REF!)</f>
        <v/>
      </c>
      <c r="L333">
        <f>N(L332)+IF(AND('🔎 TRA CỨU NHANH'!$C$2&lt;&gt;"",OR(ISNUMBER(SEARCH('🔎 TRA CỨU NHANH'!$C$2,$A333)),ISNUMBER(SEARCH('🔎 TRA CỨU NHANH'!$C$2,$B333)))),1,0)</f>
        <v/>
      </c>
      <c r="M333">
        <f>IF(L333&gt;N(L332),L333,"")</f>
        <v/>
      </c>
      <c r="N333">
        <f>N(N332)+IF(AND('💰 BÁO GIÁ'!$C$27&lt;&gt;"",OR(ISNUMBER(SEARCH('💰 BÁO GIÁ'!$C$27,$A333)),ISNUMBER(SEARCH('💰 BÁO GIÁ'!$C$27,$B333)))),1,0)</f>
        <v/>
      </c>
      <c r="O333">
        <f>IF(N333&gt;N(N332),N333,"")</f>
        <v/>
      </c>
    </row>
    <row r="334">
      <c r="A334">
        <f>IF('🔩 PISTON'!A474="","",'🔩 PISTON'!A474)</f>
        <v/>
      </c>
      <c r="B334">
        <f>IF('🔩 PISTON'!A474="","","Piston "&amp;'🔩 PISTON'!U474)</f>
        <v/>
      </c>
      <c r="C334">
        <f>IF('🔩 PISTON'!A474="","","Piston")</f>
        <v/>
      </c>
      <c r="D334">
        <f>IF('🔩 PISTON'!A474="","",'🔩 PISTON'!L474)</f>
        <v/>
      </c>
      <c r="E334" s="37">
        <f>IF('🔩 PISTON'!A474="","",'🔩 PISTON'!M474)</f>
        <v/>
      </c>
      <c r="F334" s="37">
        <f>IF('🔩 PISTON'!A474="","",'🔩 PISTON'!N474)</f>
        <v/>
      </c>
      <c r="G334" s="37">
        <f>IF('🔩 PISTON'!A474="","",'🔩 PISTON'!O474)</f>
        <v/>
      </c>
      <c r="H334" s="37">
        <f>IF('🔩 PISTON'!A474="","",'🔩 PISTON'!P474)</f>
        <v/>
      </c>
      <c r="I334" s="37">
        <f>IF('🔩 PISTON'!A474="","",'🔩 PISTON'!Q474)</f>
        <v/>
      </c>
      <c r="J334">
        <f>IF('🔩 PISTON'!A474="","",'🔩 PISTON'!D474)</f>
        <v/>
      </c>
      <c r="L334">
        <f>N(L333)+IF(AND('🔎 TRA CỨU NHANH'!$C$2&lt;&gt;"",OR(ISNUMBER(SEARCH('🔎 TRA CỨU NHANH'!$C$2,$A334)),ISNUMBER(SEARCH('🔎 TRA CỨU NHANH'!$C$2,$B334)))),1,0)</f>
        <v/>
      </c>
      <c r="M334">
        <f>IF(L334&gt;N(L333),L334,"")</f>
        <v/>
      </c>
      <c r="N334">
        <f>N(N333)+IF(AND('💰 BÁO GIÁ'!$C$27&lt;&gt;"",OR(ISNUMBER(SEARCH('💰 BÁO GIÁ'!$C$27,$A334)),ISNUMBER(SEARCH('💰 BÁO GIÁ'!$C$27,$B334)))),1,0)</f>
        <v/>
      </c>
      <c r="O334">
        <f>IF(N334&gt;N(N333),N334,"")</f>
        <v/>
      </c>
    </row>
    <row r="335">
      <c r="A335">
        <f>IF('🔩 PISTON'!A477="","",'🔩 PISTON'!A477)</f>
        <v/>
      </c>
      <c r="B335">
        <f>IF('🔩 PISTON'!A477="","","Piston "&amp;'🔩 PISTON'!U477)</f>
        <v/>
      </c>
      <c r="C335">
        <f>IF('🔩 PISTON'!A477="","","Piston")</f>
        <v/>
      </c>
      <c r="D335">
        <f>IF('🔩 PISTON'!A477="","",'🔩 PISTON'!L477)</f>
        <v/>
      </c>
      <c r="E335" s="37">
        <f>IF('🔩 PISTON'!A477="","",'🔩 PISTON'!M477)</f>
        <v/>
      </c>
      <c r="F335" s="37">
        <f>IF('🔩 PISTON'!A477="","",'🔩 PISTON'!N477)</f>
        <v/>
      </c>
      <c r="G335" s="37">
        <f>IF('🔩 PISTON'!A477="","",'🔩 PISTON'!O477)</f>
        <v/>
      </c>
      <c r="H335" s="37">
        <f>IF('🔩 PISTON'!A477="","",'🔩 PISTON'!P477)</f>
        <v/>
      </c>
      <c r="I335" s="37">
        <f>IF('🔩 PISTON'!A477="","",'🔩 PISTON'!Q477)</f>
        <v/>
      </c>
      <c r="J335">
        <f>IF('🔩 PISTON'!A477="","",'🔩 PISTON'!D477)</f>
        <v/>
      </c>
      <c r="L335">
        <f>N(L334)+IF(AND('🔎 TRA CỨU NHANH'!$C$2&lt;&gt;"",OR(ISNUMBER(SEARCH('🔎 TRA CỨU NHANH'!$C$2,$A335)),ISNUMBER(SEARCH('🔎 TRA CỨU NHANH'!$C$2,$B335)))),1,0)</f>
        <v/>
      </c>
      <c r="M335">
        <f>IF(L335&gt;N(L334),L335,"")</f>
        <v/>
      </c>
      <c r="N335">
        <f>N(N334)+IF(AND('💰 BÁO GIÁ'!$C$27&lt;&gt;"",OR(ISNUMBER(SEARCH('💰 BÁO GIÁ'!$C$27,$A335)),ISNUMBER(SEARCH('💰 BÁO GIÁ'!$C$27,$B335)))),1,0)</f>
        <v/>
      </c>
      <c r="O335">
        <f>IF(N335&gt;N(N334),N335,"")</f>
        <v/>
      </c>
    </row>
    <row r="336">
      <c r="A336">
        <f>IF('🔩 PISTON'!A478="","",'🔩 PISTON'!A478)</f>
        <v/>
      </c>
      <c r="B336">
        <f>IF('🔩 PISTON'!A478="","","Piston "&amp;'🔩 PISTON'!U478)</f>
        <v/>
      </c>
      <c r="C336">
        <f>IF('🔩 PISTON'!A478="","","Piston")</f>
        <v/>
      </c>
      <c r="D336">
        <f>IF('🔩 PISTON'!A478="","",'🔩 PISTON'!L478)</f>
        <v/>
      </c>
      <c r="E336" s="37">
        <f>IF('🔩 PISTON'!A478="","",'🔩 PISTON'!M478)</f>
        <v/>
      </c>
      <c r="F336" s="37">
        <f>IF('🔩 PISTON'!A478="","",'🔩 PISTON'!N478)</f>
        <v/>
      </c>
      <c r="G336" s="37">
        <f>IF('🔩 PISTON'!A478="","",'🔩 PISTON'!O478)</f>
        <v/>
      </c>
      <c r="H336" s="37">
        <f>IF('🔩 PISTON'!A478="","",'🔩 PISTON'!P478)</f>
        <v/>
      </c>
      <c r="I336" s="37">
        <f>IF('🔩 PISTON'!A478="","",'🔩 PISTON'!Q478)</f>
        <v/>
      </c>
      <c r="J336">
        <f>IF('🔩 PISTON'!A478="","",'🔩 PISTON'!D478)</f>
        <v/>
      </c>
      <c r="L336">
        <f>N(L335)+IF(AND('🔎 TRA CỨU NHANH'!$C$2&lt;&gt;"",OR(ISNUMBER(SEARCH('🔎 TRA CỨU NHANH'!$C$2,$A336)),ISNUMBER(SEARCH('🔎 TRA CỨU NHANH'!$C$2,$B336)))),1,0)</f>
        <v/>
      </c>
      <c r="M336">
        <f>IF(L336&gt;N(L335),L336,"")</f>
        <v/>
      </c>
      <c r="N336">
        <f>N(N335)+IF(AND('💰 BÁO GIÁ'!$C$27&lt;&gt;"",OR(ISNUMBER(SEARCH('💰 BÁO GIÁ'!$C$27,$A336)),ISNUMBER(SEARCH('💰 BÁO GIÁ'!$C$27,$B336)))),1,0)</f>
        <v/>
      </c>
      <c r="O336">
        <f>IF(N336&gt;N(N335),N336,"")</f>
        <v/>
      </c>
    </row>
    <row r="337">
      <c r="A337">
        <f>IF('🔩 PISTON'!A482="","",'🔩 PISTON'!A482)</f>
        <v/>
      </c>
      <c r="B337">
        <f>IF('🔩 PISTON'!A482="","","Piston "&amp;'🔩 PISTON'!U482)</f>
        <v/>
      </c>
      <c r="C337">
        <f>IF('🔩 PISTON'!A482="","","Piston")</f>
        <v/>
      </c>
      <c r="D337">
        <f>IF('🔩 PISTON'!A482="","",'🔩 PISTON'!L482)</f>
        <v/>
      </c>
      <c r="E337">
        <f>IF('🔩 PISTON'!A482="","",'🔩 PISTON'!M482)</f>
        <v/>
      </c>
      <c r="F337">
        <f>IF('🔩 PISTON'!A482="","",'🔩 PISTON'!N482)</f>
        <v/>
      </c>
      <c r="G337">
        <f>IF('🔩 PISTON'!A482="","",'🔩 PISTON'!O482)</f>
        <v/>
      </c>
      <c r="H337">
        <f>IF('🔩 PISTON'!A482="","",'🔩 PISTON'!P482)</f>
        <v/>
      </c>
      <c r="I337">
        <f>IF('🔩 PISTON'!A482="","",'🔩 PISTON'!Q482)</f>
        <v/>
      </c>
      <c r="J337">
        <f>IF('🔩 PISTON'!A482="","",'🔩 PISTON'!D482)</f>
        <v/>
      </c>
      <c r="L337">
        <f>N(L336)+IF(AND('🔎 TRA CỨU NHANH'!$C$2&lt;&gt;"",OR(ISNUMBER(SEARCH('🔎 TRA CỨU NHANH'!$C$2,$A337)),ISNUMBER(SEARCH('🔎 TRA CỨU NHANH'!$C$2,$B337)))),1,0)</f>
        <v/>
      </c>
      <c r="M337">
        <f>IF(L337&gt;N(L336),L337,"")</f>
        <v/>
      </c>
      <c r="N337">
        <f>N(N336)+IF(AND('💰 BÁO GIÁ'!$C$27&lt;&gt;"",OR(ISNUMBER(SEARCH('💰 BÁO GIÁ'!$C$27,$A337)),ISNUMBER(SEARCH('💰 BÁO GIÁ'!$C$27,$B337)))),1,0)</f>
        <v/>
      </c>
      <c r="O337">
        <f>IF(N337&gt;N(N336),N337,"")</f>
        <v/>
      </c>
    </row>
    <row r="338">
      <c r="A338">
        <f>IF('🔩 PISTON'!A483="","",'🔩 PISTON'!A483)</f>
        <v/>
      </c>
      <c r="B338">
        <f>IF('🔩 PISTON'!A483="","","Piston "&amp;'🔩 PISTON'!U483)</f>
        <v/>
      </c>
      <c r="C338">
        <f>IF('🔩 PISTON'!A483="","","Piston")</f>
        <v/>
      </c>
      <c r="D338">
        <f>IF('🔩 PISTON'!A483="","",'🔩 PISTON'!L483)</f>
        <v/>
      </c>
      <c r="E338">
        <f>IF('🔩 PISTON'!A483="","",'🔩 PISTON'!M483)</f>
        <v/>
      </c>
      <c r="F338">
        <f>IF('🔩 PISTON'!A483="","",'🔩 PISTON'!N483)</f>
        <v/>
      </c>
      <c r="G338">
        <f>IF('🔩 PISTON'!A483="","",'🔩 PISTON'!O483)</f>
        <v/>
      </c>
      <c r="H338">
        <f>IF('🔩 PISTON'!A483="","",'🔩 PISTON'!P483)</f>
        <v/>
      </c>
      <c r="I338">
        <f>IF('🔩 PISTON'!A483="","",'🔩 PISTON'!Q483)</f>
        <v/>
      </c>
      <c r="J338">
        <f>IF('🔩 PISTON'!A483="","",'🔩 PISTON'!D483)</f>
        <v/>
      </c>
      <c r="L338">
        <f>N(L337)+IF(AND('🔎 TRA CỨU NHANH'!$C$2&lt;&gt;"",OR(ISNUMBER(SEARCH('🔎 TRA CỨU NHANH'!$C$2,$A338)),ISNUMBER(SEARCH('🔎 TRA CỨU NHANH'!$C$2,$B338)))),1,0)</f>
        <v/>
      </c>
      <c r="M338">
        <f>IF(L338&gt;N(L337),L338,"")</f>
        <v/>
      </c>
      <c r="N338">
        <f>N(N337)+IF(AND('💰 BÁO GIÁ'!$C$27&lt;&gt;"",OR(ISNUMBER(SEARCH('💰 BÁO GIÁ'!$C$27,$A338)),ISNUMBER(SEARCH('💰 BÁO GIÁ'!$C$27,$B338)))),1,0)</f>
        <v/>
      </c>
      <c r="O338">
        <f>IF(N338&gt;N(N337),N338,"")</f>
        <v/>
      </c>
    </row>
    <row r="339">
      <c r="A339">
        <f>IF('🔩 PISTON'!#REF!="","",'🔩 PISTON'!#REF!)</f>
        <v/>
      </c>
      <c r="B339">
        <f>IF('🔩 PISTON'!#REF!="","","Piston "&amp;'🔩 PISTON'!#REF!)</f>
        <v/>
      </c>
      <c r="C339">
        <f>IF('🔩 PISTON'!#REF!="","","Piston")</f>
        <v/>
      </c>
      <c r="D339">
        <f>IF('🔩 PISTON'!#REF!="","",'🔩 PISTON'!#REF!)</f>
        <v/>
      </c>
      <c r="E339">
        <f>IF('🔩 PISTON'!#REF!="","",'🔩 PISTON'!#REF!)</f>
        <v/>
      </c>
      <c r="F339">
        <f>IF('🔩 PISTON'!#REF!="","",'🔩 PISTON'!#REF!)</f>
        <v/>
      </c>
      <c r="G339">
        <f>IF('🔩 PISTON'!#REF!="","",'🔩 PISTON'!#REF!)</f>
        <v/>
      </c>
      <c r="H339">
        <f>IF('🔩 PISTON'!#REF!="","",'🔩 PISTON'!#REF!)</f>
        <v/>
      </c>
      <c r="I339">
        <f>IF('🔩 PISTON'!#REF!="","",'🔩 PISTON'!#REF!)</f>
        <v/>
      </c>
      <c r="J339">
        <f>IF('🔩 PISTON'!#REF!="","",'🔩 PISTON'!#REF!)</f>
        <v/>
      </c>
      <c r="L339">
        <f>N(L338)+IF(AND('🔎 TRA CỨU NHANH'!$C$2&lt;&gt;"",OR(ISNUMBER(SEARCH('🔎 TRA CỨU NHANH'!$C$2,$A339)),ISNUMBER(SEARCH('🔎 TRA CỨU NHANH'!$C$2,$B339)))),1,0)</f>
        <v/>
      </c>
      <c r="M339">
        <f>IF(L339&gt;N(L338),L339,"")</f>
        <v/>
      </c>
      <c r="N339">
        <f>N(N338)+IF(AND('💰 BÁO GIÁ'!$C$27&lt;&gt;"",OR(ISNUMBER(SEARCH('💰 BÁO GIÁ'!$C$27,$A339)),ISNUMBER(SEARCH('💰 BÁO GIÁ'!$C$27,$B339)))),1,0)</f>
        <v/>
      </c>
      <c r="O339">
        <f>IF(N339&gt;N(N338),N339,"")</f>
        <v/>
      </c>
    </row>
    <row r="340">
      <c r="A340">
        <f>IF('🔩 PISTON'!A484="","",'🔩 PISTON'!A484)</f>
        <v/>
      </c>
      <c r="B340">
        <f>IF('🔩 PISTON'!A484="","","Piston "&amp;'🔩 PISTON'!U484)</f>
        <v/>
      </c>
      <c r="C340">
        <f>IF('🔩 PISTON'!A484="","","Piston")</f>
        <v/>
      </c>
      <c r="D340">
        <f>IF('🔩 PISTON'!A484="","",'🔩 PISTON'!L484)</f>
        <v/>
      </c>
      <c r="E340" s="37">
        <f>IF('🔩 PISTON'!A484="","",'🔩 PISTON'!M484)</f>
        <v/>
      </c>
      <c r="F340" s="37">
        <f>IF('🔩 PISTON'!A484="","",'🔩 PISTON'!N484)</f>
        <v/>
      </c>
      <c r="G340" s="37">
        <f>IF('🔩 PISTON'!A484="","",'🔩 PISTON'!O484)</f>
        <v/>
      </c>
      <c r="H340" s="37">
        <f>IF('🔩 PISTON'!A484="","",'🔩 PISTON'!P484)</f>
        <v/>
      </c>
      <c r="I340" s="37">
        <f>IF('🔩 PISTON'!A484="","",'🔩 PISTON'!Q484)</f>
        <v/>
      </c>
      <c r="J340">
        <f>IF('🔩 PISTON'!A484="","",'🔩 PISTON'!D484)</f>
        <v/>
      </c>
      <c r="L340">
        <f>N(L339)+IF(AND('🔎 TRA CỨU NHANH'!$C$2&lt;&gt;"",OR(ISNUMBER(SEARCH('🔎 TRA CỨU NHANH'!$C$2,$A340)),ISNUMBER(SEARCH('🔎 TRA CỨU NHANH'!$C$2,$B340)))),1,0)</f>
        <v/>
      </c>
      <c r="M340">
        <f>IF(L340&gt;N(L339),L340,"")</f>
        <v/>
      </c>
      <c r="N340">
        <f>N(N339)+IF(AND('💰 BÁO GIÁ'!$C$27&lt;&gt;"",OR(ISNUMBER(SEARCH('💰 BÁO GIÁ'!$C$27,$A340)),ISNUMBER(SEARCH('💰 BÁO GIÁ'!$C$27,$B340)))),1,0)</f>
        <v/>
      </c>
      <c r="O340">
        <f>IF(N340&gt;N(N339),N340,"")</f>
        <v/>
      </c>
    </row>
    <row r="341">
      <c r="A341">
        <f>IF('🔩 PISTON'!A487="","",'🔩 PISTON'!A487)</f>
        <v/>
      </c>
      <c r="B341">
        <f>IF('🔩 PISTON'!A487="","","Piston "&amp;'🔩 PISTON'!U487)</f>
        <v/>
      </c>
      <c r="C341">
        <f>IF('🔩 PISTON'!A487="","","Piston")</f>
        <v/>
      </c>
      <c r="D341">
        <f>IF('🔩 PISTON'!A487="","",'🔩 PISTON'!L487)</f>
        <v/>
      </c>
      <c r="E341" s="37">
        <f>IF('🔩 PISTON'!A487="","",'🔩 PISTON'!M487)</f>
        <v/>
      </c>
      <c r="F341" s="37">
        <f>IF('🔩 PISTON'!A487="","",'🔩 PISTON'!N487)</f>
        <v/>
      </c>
      <c r="G341" s="37">
        <f>IF('🔩 PISTON'!A487="","",'🔩 PISTON'!O487)</f>
        <v/>
      </c>
      <c r="H341" s="37">
        <f>IF('🔩 PISTON'!A487="","",'🔩 PISTON'!P487)</f>
        <v/>
      </c>
      <c r="I341" s="37">
        <f>IF('🔩 PISTON'!A487="","",'🔩 PISTON'!Q487)</f>
        <v/>
      </c>
      <c r="J341">
        <f>IF('🔩 PISTON'!A487="","",'🔩 PISTON'!D487)</f>
        <v/>
      </c>
      <c r="L341">
        <f>N(L340)+IF(AND('🔎 TRA CỨU NHANH'!$C$2&lt;&gt;"",OR(ISNUMBER(SEARCH('🔎 TRA CỨU NHANH'!$C$2,$A341)),ISNUMBER(SEARCH('🔎 TRA CỨU NHANH'!$C$2,$B341)))),1,0)</f>
        <v/>
      </c>
      <c r="M341">
        <f>IF(L341&gt;N(L340),L341,"")</f>
        <v/>
      </c>
      <c r="N341">
        <f>N(N340)+IF(AND('💰 BÁO GIÁ'!$C$27&lt;&gt;"",OR(ISNUMBER(SEARCH('💰 BÁO GIÁ'!$C$27,$A341)),ISNUMBER(SEARCH('💰 BÁO GIÁ'!$C$27,$B341)))),1,0)</f>
        <v/>
      </c>
      <c r="O341">
        <f>IF(N341&gt;N(N340),N341,"")</f>
        <v/>
      </c>
    </row>
    <row r="342">
      <c r="A342">
        <f>IF('🔩 PISTON'!A488="","",'🔩 PISTON'!A488)</f>
        <v/>
      </c>
      <c r="B342">
        <f>IF('🔩 PISTON'!A488="","","Piston "&amp;'🔩 PISTON'!U488)</f>
        <v/>
      </c>
      <c r="C342">
        <f>IF('🔩 PISTON'!A488="","","Piston")</f>
        <v/>
      </c>
      <c r="D342">
        <f>IF('🔩 PISTON'!A488="","",'🔩 PISTON'!L488)</f>
        <v/>
      </c>
      <c r="E342">
        <f>IF('🔩 PISTON'!A488="","",'🔩 PISTON'!M488)</f>
        <v/>
      </c>
      <c r="F342">
        <f>IF('🔩 PISTON'!A488="","",'🔩 PISTON'!N488)</f>
        <v/>
      </c>
      <c r="G342">
        <f>IF('🔩 PISTON'!A488="","",'🔩 PISTON'!O488)</f>
        <v/>
      </c>
      <c r="H342">
        <f>IF('🔩 PISTON'!A488="","",'🔩 PISTON'!P488)</f>
        <v/>
      </c>
      <c r="I342">
        <f>IF('🔩 PISTON'!A488="","",'🔩 PISTON'!Q488)</f>
        <v/>
      </c>
      <c r="J342">
        <f>IF('🔩 PISTON'!A488="","",'🔩 PISTON'!D488)</f>
        <v/>
      </c>
      <c r="L342">
        <f>N(L341)+IF(AND('🔎 TRA CỨU NHANH'!$C$2&lt;&gt;"",OR(ISNUMBER(SEARCH('🔎 TRA CỨU NHANH'!$C$2,$A342)),ISNUMBER(SEARCH('🔎 TRA CỨU NHANH'!$C$2,$B342)))),1,0)</f>
        <v/>
      </c>
      <c r="M342">
        <f>IF(L342&gt;N(L341),L342,"")</f>
        <v/>
      </c>
      <c r="N342">
        <f>N(N341)+IF(AND('💰 BÁO GIÁ'!$C$27&lt;&gt;"",OR(ISNUMBER(SEARCH('💰 BÁO GIÁ'!$C$27,$A342)),ISNUMBER(SEARCH('💰 BÁO GIÁ'!$C$27,$B342)))),1,0)</f>
        <v/>
      </c>
      <c r="O342">
        <f>IF(N342&gt;N(N341),N342,"")</f>
        <v/>
      </c>
    </row>
    <row r="343">
      <c r="A343">
        <f>IF('🔩 PISTON'!A489="","",'🔩 PISTON'!A489)</f>
        <v/>
      </c>
      <c r="B343">
        <f>IF('🔩 PISTON'!A489="","","Piston "&amp;'🔩 PISTON'!U489)</f>
        <v/>
      </c>
      <c r="C343">
        <f>IF('🔩 PISTON'!A489="","","Piston")</f>
        <v/>
      </c>
      <c r="D343">
        <f>IF('🔩 PISTON'!A489="","",'🔩 PISTON'!L489)</f>
        <v/>
      </c>
      <c r="E343" s="37">
        <f>IF('🔩 PISTON'!A489="","",'🔩 PISTON'!M489)</f>
        <v/>
      </c>
      <c r="F343" s="37">
        <f>IF('🔩 PISTON'!A489="","",'🔩 PISTON'!N489)</f>
        <v/>
      </c>
      <c r="G343" s="37">
        <f>IF('🔩 PISTON'!A489="","",'🔩 PISTON'!O489)</f>
        <v/>
      </c>
      <c r="H343" s="37">
        <f>IF('🔩 PISTON'!A489="","",'🔩 PISTON'!P489)</f>
        <v/>
      </c>
      <c r="I343" s="37">
        <f>IF('🔩 PISTON'!A489="","",'🔩 PISTON'!Q489)</f>
        <v/>
      </c>
      <c r="J343">
        <f>IF('🔩 PISTON'!A489="","",'🔩 PISTON'!D489)</f>
        <v/>
      </c>
      <c r="L343">
        <f>N(L342)+IF(AND('🔎 TRA CỨU NHANH'!$C$2&lt;&gt;"",OR(ISNUMBER(SEARCH('🔎 TRA CỨU NHANH'!$C$2,$A343)),ISNUMBER(SEARCH('🔎 TRA CỨU NHANH'!$C$2,$B343)))),1,0)</f>
        <v/>
      </c>
      <c r="M343">
        <f>IF(L343&gt;N(L342),L343,"")</f>
        <v/>
      </c>
      <c r="N343">
        <f>N(N342)+IF(AND('💰 BÁO GIÁ'!$C$27&lt;&gt;"",OR(ISNUMBER(SEARCH('💰 BÁO GIÁ'!$C$27,$A343)),ISNUMBER(SEARCH('💰 BÁO GIÁ'!$C$27,$B343)))),1,0)</f>
        <v/>
      </c>
      <c r="O343">
        <f>IF(N343&gt;N(N342),N343,"")</f>
        <v/>
      </c>
    </row>
    <row r="344">
      <c r="A344">
        <f>IF('🔩 PISTON'!A490="","",'🔩 PISTON'!A490)</f>
        <v/>
      </c>
      <c r="B344">
        <f>IF('🔩 PISTON'!A490="","","Piston "&amp;'🔩 PISTON'!U490)</f>
        <v/>
      </c>
      <c r="C344">
        <f>IF('🔩 PISTON'!A490="","","Piston")</f>
        <v/>
      </c>
      <c r="D344">
        <f>IF('🔩 PISTON'!A490="","",'🔩 PISTON'!L490)</f>
        <v/>
      </c>
      <c r="E344">
        <f>IF('🔩 PISTON'!A490="","",'🔩 PISTON'!M490)</f>
        <v/>
      </c>
      <c r="F344">
        <f>IF('🔩 PISTON'!A490="","",'🔩 PISTON'!N490)</f>
        <v/>
      </c>
      <c r="G344">
        <f>IF('🔩 PISTON'!A490="","",'🔩 PISTON'!O490)</f>
        <v/>
      </c>
      <c r="H344">
        <f>IF('🔩 PISTON'!A490="","",'🔩 PISTON'!P490)</f>
        <v/>
      </c>
      <c r="I344">
        <f>IF('🔩 PISTON'!A490="","",'🔩 PISTON'!Q490)</f>
        <v/>
      </c>
      <c r="J344">
        <f>IF('🔩 PISTON'!A490="","",'🔩 PISTON'!D490)</f>
        <v/>
      </c>
      <c r="L344">
        <f>N(L343)+IF(AND('🔎 TRA CỨU NHANH'!$C$2&lt;&gt;"",OR(ISNUMBER(SEARCH('🔎 TRA CỨU NHANH'!$C$2,$A344)),ISNUMBER(SEARCH('🔎 TRA CỨU NHANH'!$C$2,$B344)))),1,0)</f>
        <v/>
      </c>
      <c r="M344">
        <f>IF(L344&gt;N(L343),L344,"")</f>
        <v/>
      </c>
      <c r="N344">
        <f>N(N343)+IF(AND('💰 BÁO GIÁ'!$C$27&lt;&gt;"",OR(ISNUMBER(SEARCH('💰 BÁO GIÁ'!$C$27,$A344)),ISNUMBER(SEARCH('💰 BÁO GIÁ'!$C$27,$B344)))),1,0)</f>
        <v/>
      </c>
      <c r="O344">
        <f>IF(N344&gt;N(N343),N344,"")</f>
        <v/>
      </c>
    </row>
    <row r="345">
      <c r="A345">
        <f>IF('🔩 PISTON'!A491="","",'🔩 PISTON'!A491)</f>
        <v/>
      </c>
      <c r="B345">
        <f>IF('🔩 PISTON'!A491="","","Piston "&amp;'🔩 PISTON'!U491)</f>
        <v/>
      </c>
      <c r="C345">
        <f>IF('🔩 PISTON'!A491="","","Piston")</f>
        <v/>
      </c>
      <c r="D345">
        <f>IF('🔩 PISTON'!A491="","",'🔩 PISTON'!L491)</f>
        <v/>
      </c>
      <c r="E345">
        <f>IF('🔩 PISTON'!A491="","",'🔩 PISTON'!M491)</f>
        <v/>
      </c>
      <c r="F345">
        <f>IF('🔩 PISTON'!A491="","",'🔩 PISTON'!N491)</f>
        <v/>
      </c>
      <c r="G345">
        <f>IF('🔩 PISTON'!A491="","",'🔩 PISTON'!O491)</f>
        <v/>
      </c>
      <c r="H345">
        <f>IF('🔩 PISTON'!A491="","",'🔩 PISTON'!P491)</f>
        <v/>
      </c>
      <c r="I345">
        <f>IF('🔩 PISTON'!A491="","",'🔩 PISTON'!Q491)</f>
        <v/>
      </c>
      <c r="J345">
        <f>IF('🔩 PISTON'!A491="","",'🔩 PISTON'!D491)</f>
        <v/>
      </c>
      <c r="L345">
        <f>N(L344)+IF(AND('🔎 TRA CỨU NHANH'!$C$2&lt;&gt;"",OR(ISNUMBER(SEARCH('🔎 TRA CỨU NHANH'!$C$2,$A345)),ISNUMBER(SEARCH('🔎 TRA CỨU NHANH'!$C$2,$B345)))),1,0)</f>
        <v/>
      </c>
      <c r="M345">
        <f>IF(L345&gt;N(L344),L345,"")</f>
        <v/>
      </c>
      <c r="N345">
        <f>N(N344)+IF(AND('💰 BÁO GIÁ'!$C$27&lt;&gt;"",OR(ISNUMBER(SEARCH('💰 BÁO GIÁ'!$C$27,$A345)),ISNUMBER(SEARCH('💰 BÁO GIÁ'!$C$27,$B345)))),1,0)</f>
        <v/>
      </c>
      <c r="O345">
        <f>IF(N345&gt;N(N344),N345,"")</f>
        <v/>
      </c>
    </row>
    <row r="346">
      <c r="A346">
        <f>IF('🔩 PISTON'!A492="","",'🔩 PISTON'!A492)</f>
        <v/>
      </c>
      <c r="B346">
        <f>IF('🔩 PISTON'!A492="","","Piston "&amp;'🔩 PISTON'!U492)</f>
        <v/>
      </c>
      <c r="C346">
        <f>IF('🔩 PISTON'!A492="","","Piston")</f>
        <v/>
      </c>
      <c r="D346">
        <f>IF('🔩 PISTON'!A492="","",'🔩 PISTON'!L492)</f>
        <v/>
      </c>
      <c r="E346">
        <f>IF('🔩 PISTON'!A492="","",'🔩 PISTON'!M492)</f>
        <v/>
      </c>
      <c r="F346">
        <f>IF('🔩 PISTON'!A492="","",'🔩 PISTON'!N492)</f>
        <v/>
      </c>
      <c r="G346">
        <f>IF('🔩 PISTON'!A492="","",'🔩 PISTON'!O492)</f>
        <v/>
      </c>
      <c r="H346">
        <f>IF('🔩 PISTON'!A492="","",'🔩 PISTON'!P492)</f>
        <v/>
      </c>
      <c r="I346">
        <f>IF('🔩 PISTON'!A492="","",'🔩 PISTON'!Q492)</f>
        <v/>
      </c>
      <c r="J346">
        <f>IF('🔩 PISTON'!A492="","",'🔩 PISTON'!D492)</f>
        <v/>
      </c>
      <c r="L346">
        <f>N(L345)+IF(AND('🔎 TRA CỨU NHANH'!$C$2&lt;&gt;"",OR(ISNUMBER(SEARCH('🔎 TRA CỨU NHANH'!$C$2,$A346)),ISNUMBER(SEARCH('🔎 TRA CỨU NHANH'!$C$2,$B346)))),1,0)</f>
        <v/>
      </c>
      <c r="M346">
        <f>IF(L346&gt;N(L345),L346,"")</f>
        <v/>
      </c>
      <c r="N346">
        <f>N(N345)+IF(AND('💰 BÁO GIÁ'!$C$27&lt;&gt;"",OR(ISNUMBER(SEARCH('💰 BÁO GIÁ'!$C$27,$A346)),ISNUMBER(SEARCH('💰 BÁO GIÁ'!$C$27,$B346)))),1,0)</f>
        <v/>
      </c>
      <c r="O346">
        <f>IF(N346&gt;N(N345),N346,"")</f>
        <v/>
      </c>
    </row>
    <row r="347">
      <c r="A347">
        <f>IF('🔩 PISTON'!A493="","",'🔩 PISTON'!A493)</f>
        <v/>
      </c>
      <c r="B347">
        <f>IF('🔩 PISTON'!A493="","","Piston "&amp;'🔩 PISTON'!U493)</f>
        <v/>
      </c>
      <c r="C347">
        <f>IF('🔩 PISTON'!A493="","","Piston")</f>
        <v/>
      </c>
      <c r="D347">
        <f>IF('🔩 PISTON'!A493="","",'🔩 PISTON'!L493)</f>
        <v/>
      </c>
      <c r="E347">
        <f>IF('🔩 PISTON'!A493="","",'🔩 PISTON'!M493)</f>
        <v/>
      </c>
      <c r="F347">
        <f>IF('🔩 PISTON'!A493="","",'🔩 PISTON'!N493)</f>
        <v/>
      </c>
      <c r="G347">
        <f>IF('🔩 PISTON'!A493="","",'🔩 PISTON'!O493)</f>
        <v/>
      </c>
      <c r="H347">
        <f>IF('🔩 PISTON'!A493="","",'🔩 PISTON'!P493)</f>
        <v/>
      </c>
      <c r="I347">
        <f>IF('🔩 PISTON'!A493="","",'🔩 PISTON'!Q493)</f>
        <v/>
      </c>
      <c r="J347">
        <f>IF('🔩 PISTON'!A493="","",'🔩 PISTON'!D493)</f>
        <v/>
      </c>
      <c r="L347">
        <f>N(L346)+IF(AND('🔎 TRA CỨU NHANH'!$C$2&lt;&gt;"",OR(ISNUMBER(SEARCH('🔎 TRA CỨU NHANH'!$C$2,$A347)),ISNUMBER(SEARCH('🔎 TRA CỨU NHANH'!$C$2,$B347)))),1,0)</f>
        <v/>
      </c>
      <c r="M347">
        <f>IF(L347&gt;N(L346),L347,"")</f>
        <v/>
      </c>
      <c r="N347">
        <f>N(N346)+IF(AND('💰 BÁO GIÁ'!$C$27&lt;&gt;"",OR(ISNUMBER(SEARCH('💰 BÁO GIÁ'!$C$27,$A347)),ISNUMBER(SEARCH('💰 BÁO GIÁ'!$C$27,$B347)))),1,0)</f>
        <v/>
      </c>
      <c r="O347">
        <f>IF(N347&gt;N(N346),N347,"")</f>
        <v/>
      </c>
    </row>
    <row r="348">
      <c r="A348">
        <f>IF('🔩 PISTON'!A494="","",'🔩 PISTON'!A494)</f>
        <v/>
      </c>
      <c r="B348">
        <f>IF('🔩 PISTON'!A494="","","Piston "&amp;'🔩 PISTON'!U494)</f>
        <v/>
      </c>
      <c r="C348">
        <f>IF('🔩 PISTON'!A494="","","Piston")</f>
        <v/>
      </c>
      <c r="D348">
        <f>IF('🔩 PISTON'!A494="","",'🔩 PISTON'!L494)</f>
        <v/>
      </c>
      <c r="E348">
        <f>IF('🔩 PISTON'!A494="","",'🔩 PISTON'!M494)</f>
        <v/>
      </c>
      <c r="F348">
        <f>IF('🔩 PISTON'!A494="","",'🔩 PISTON'!N494)</f>
        <v/>
      </c>
      <c r="G348">
        <f>IF('🔩 PISTON'!A494="","",'🔩 PISTON'!O494)</f>
        <v/>
      </c>
      <c r="H348">
        <f>IF('🔩 PISTON'!A494="","",'🔩 PISTON'!P494)</f>
        <v/>
      </c>
      <c r="I348">
        <f>IF('🔩 PISTON'!A494="","",'🔩 PISTON'!Q494)</f>
        <v/>
      </c>
      <c r="J348">
        <f>IF('🔩 PISTON'!A494="","",'🔩 PISTON'!D494)</f>
        <v/>
      </c>
      <c r="L348">
        <f>N(L347)+IF(AND('🔎 TRA CỨU NHANH'!$C$2&lt;&gt;"",OR(ISNUMBER(SEARCH('🔎 TRA CỨU NHANH'!$C$2,$A348)),ISNUMBER(SEARCH('🔎 TRA CỨU NHANH'!$C$2,$B348)))),1,0)</f>
        <v/>
      </c>
      <c r="M348">
        <f>IF(L348&gt;N(L347),L348,"")</f>
        <v/>
      </c>
      <c r="N348">
        <f>N(N347)+IF(AND('💰 BÁO GIÁ'!$C$27&lt;&gt;"",OR(ISNUMBER(SEARCH('💰 BÁO GIÁ'!$C$27,$A348)),ISNUMBER(SEARCH('💰 BÁO GIÁ'!$C$27,$B348)))),1,0)</f>
        <v/>
      </c>
      <c r="O348">
        <f>IF(N348&gt;N(N347),N348,"")</f>
        <v/>
      </c>
    </row>
    <row r="349">
      <c r="A349">
        <f>IF('🔩 PISTON'!A495="","",'🔩 PISTON'!A495)</f>
        <v/>
      </c>
      <c r="B349">
        <f>IF('🔩 PISTON'!A495="","","Piston "&amp;'🔩 PISTON'!U495)</f>
        <v/>
      </c>
      <c r="C349">
        <f>IF('🔩 PISTON'!A495="","","Piston")</f>
        <v/>
      </c>
      <c r="D349">
        <f>IF('🔩 PISTON'!A495="","",'🔩 PISTON'!L495)</f>
        <v/>
      </c>
      <c r="E349">
        <f>IF('🔩 PISTON'!A495="","",'🔩 PISTON'!M495)</f>
        <v/>
      </c>
      <c r="F349">
        <f>IF('🔩 PISTON'!A495="","",'🔩 PISTON'!N495)</f>
        <v/>
      </c>
      <c r="G349">
        <f>IF('🔩 PISTON'!A495="","",'🔩 PISTON'!O495)</f>
        <v/>
      </c>
      <c r="H349">
        <f>IF('🔩 PISTON'!A495="","",'🔩 PISTON'!P495)</f>
        <v/>
      </c>
      <c r="I349">
        <f>IF('🔩 PISTON'!A495="","",'🔩 PISTON'!Q495)</f>
        <v/>
      </c>
      <c r="J349">
        <f>IF('🔩 PISTON'!A495="","",'🔩 PISTON'!D495)</f>
        <v/>
      </c>
      <c r="L349">
        <f>N(L348)+IF(AND('🔎 TRA CỨU NHANH'!$C$2&lt;&gt;"",OR(ISNUMBER(SEARCH('🔎 TRA CỨU NHANH'!$C$2,$A349)),ISNUMBER(SEARCH('🔎 TRA CỨU NHANH'!$C$2,$B349)))),1,0)</f>
        <v/>
      </c>
      <c r="M349">
        <f>IF(L349&gt;N(L348),L349,"")</f>
        <v/>
      </c>
      <c r="N349">
        <f>N(N348)+IF(AND('💰 BÁO GIÁ'!$C$27&lt;&gt;"",OR(ISNUMBER(SEARCH('💰 BÁO GIÁ'!$C$27,$A349)),ISNUMBER(SEARCH('💰 BÁO GIÁ'!$C$27,$B349)))),1,0)</f>
        <v/>
      </c>
      <c r="O349">
        <f>IF(N349&gt;N(N348),N349,"")</f>
        <v/>
      </c>
    </row>
    <row r="350">
      <c r="A350">
        <f>IF('🔩 PISTON'!A496="","",'🔩 PISTON'!A496)</f>
        <v/>
      </c>
      <c r="B350">
        <f>IF('🔩 PISTON'!A496="","","Piston "&amp;'🔩 PISTON'!U496)</f>
        <v/>
      </c>
      <c r="C350">
        <f>IF('🔩 PISTON'!A496="","","Piston")</f>
        <v/>
      </c>
      <c r="D350">
        <f>IF('🔩 PISTON'!A496="","",'🔩 PISTON'!L496)</f>
        <v/>
      </c>
      <c r="E350">
        <f>IF('🔩 PISTON'!A496="","",'🔩 PISTON'!M496)</f>
        <v/>
      </c>
      <c r="F350">
        <f>IF('🔩 PISTON'!A496="","",'🔩 PISTON'!N496)</f>
        <v/>
      </c>
      <c r="G350">
        <f>IF('🔩 PISTON'!A496="","",'🔩 PISTON'!O496)</f>
        <v/>
      </c>
      <c r="H350">
        <f>IF('🔩 PISTON'!A496="","",'🔩 PISTON'!P496)</f>
        <v/>
      </c>
      <c r="I350">
        <f>IF('🔩 PISTON'!A496="","",'🔩 PISTON'!Q496)</f>
        <v/>
      </c>
      <c r="J350">
        <f>IF('🔩 PISTON'!A496="","",'🔩 PISTON'!D496)</f>
        <v/>
      </c>
      <c r="L350">
        <f>N(L349)+IF(AND('🔎 TRA CỨU NHANH'!$C$2&lt;&gt;"",OR(ISNUMBER(SEARCH('🔎 TRA CỨU NHANH'!$C$2,$A350)),ISNUMBER(SEARCH('🔎 TRA CỨU NHANH'!$C$2,$B350)))),1,0)</f>
        <v/>
      </c>
      <c r="M350">
        <f>IF(L350&gt;N(L349),L350,"")</f>
        <v/>
      </c>
      <c r="N350">
        <f>N(N349)+IF(AND('💰 BÁO GIÁ'!$C$27&lt;&gt;"",OR(ISNUMBER(SEARCH('💰 BÁO GIÁ'!$C$27,$A350)),ISNUMBER(SEARCH('💰 BÁO GIÁ'!$C$27,$B350)))),1,0)</f>
        <v/>
      </c>
      <c r="O350">
        <f>IF(N350&gt;N(N349),N350,"")</f>
        <v/>
      </c>
    </row>
    <row r="351">
      <c r="A351">
        <f>IF('🔩 PISTON'!A497="","",'🔩 PISTON'!A497)</f>
        <v/>
      </c>
      <c r="B351">
        <f>IF('🔩 PISTON'!A497="","","Piston "&amp;'🔩 PISTON'!U497)</f>
        <v/>
      </c>
      <c r="C351">
        <f>IF('🔩 PISTON'!A497="","","Piston")</f>
        <v/>
      </c>
      <c r="D351">
        <f>IF('🔩 PISTON'!A497="","",'🔩 PISTON'!L497)</f>
        <v/>
      </c>
      <c r="E351">
        <f>IF('🔩 PISTON'!A497="","",'🔩 PISTON'!M497)</f>
        <v/>
      </c>
      <c r="F351">
        <f>IF('🔩 PISTON'!A497="","",'🔩 PISTON'!N497)</f>
        <v/>
      </c>
      <c r="G351">
        <f>IF('🔩 PISTON'!A497="","",'🔩 PISTON'!O497)</f>
        <v/>
      </c>
      <c r="H351">
        <f>IF('🔩 PISTON'!A497="","",'🔩 PISTON'!P497)</f>
        <v/>
      </c>
      <c r="I351">
        <f>IF('🔩 PISTON'!A497="","",'🔩 PISTON'!Q497)</f>
        <v/>
      </c>
      <c r="J351">
        <f>IF('🔩 PISTON'!A497="","",'🔩 PISTON'!D497)</f>
        <v/>
      </c>
      <c r="L351">
        <f>N(L350)+IF(AND('🔎 TRA CỨU NHANH'!$C$2&lt;&gt;"",OR(ISNUMBER(SEARCH('🔎 TRA CỨU NHANH'!$C$2,$A351)),ISNUMBER(SEARCH('🔎 TRA CỨU NHANH'!$C$2,$B351)))),1,0)</f>
        <v/>
      </c>
      <c r="M351">
        <f>IF(L351&gt;N(L350),L351,"")</f>
        <v/>
      </c>
      <c r="N351">
        <f>N(N350)+IF(AND('💰 BÁO GIÁ'!$C$27&lt;&gt;"",OR(ISNUMBER(SEARCH('💰 BÁO GIÁ'!$C$27,$A351)),ISNUMBER(SEARCH('💰 BÁO GIÁ'!$C$27,$B351)))),1,0)</f>
        <v/>
      </c>
      <c r="O351">
        <f>IF(N351&gt;N(N350),N351,"")</f>
        <v/>
      </c>
    </row>
    <row r="352">
      <c r="A352">
        <f>IF('🔩 PISTON'!A498="","",'🔩 PISTON'!A498)</f>
        <v/>
      </c>
      <c r="B352">
        <f>IF('🔩 PISTON'!A498="","","Piston "&amp;'🔩 PISTON'!U498)</f>
        <v/>
      </c>
      <c r="C352">
        <f>IF('🔩 PISTON'!A498="","","Piston")</f>
        <v/>
      </c>
      <c r="D352">
        <f>IF('🔩 PISTON'!A498="","",'🔩 PISTON'!L498)</f>
        <v/>
      </c>
      <c r="E352" s="37">
        <f>IF('🔩 PISTON'!A498="","",'🔩 PISTON'!M498)</f>
        <v/>
      </c>
      <c r="F352" s="37">
        <f>IF('🔩 PISTON'!A498="","",'🔩 PISTON'!N498)</f>
        <v/>
      </c>
      <c r="G352" s="37">
        <f>IF('🔩 PISTON'!A498="","",'🔩 PISTON'!O498)</f>
        <v/>
      </c>
      <c r="H352" s="37">
        <f>IF('🔩 PISTON'!A498="","",'🔩 PISTON'!P498)</f>
        <v/>
      </c>
      <c r="I352" s="37">
        <f>IF('🔩 PISTON'!A498="","",'🔩 PISTON'!Q498)</f>
        <v/>
      </c>
      <c r="J352">
        <f>IF('🔩 PISTON'!A498="","",'🔩 PISTON'!D498)</f>
        <v/>
      </c>
      <c r="L352">
        <f>N(L351)+IF(AND('🔎 TRA CỨU NHANH'!$C$2&lt;&gt;"",OR(ISNUMBER(SEARCH('🔎 TRA CỨU NHANH'!$C$2,$A352)),ISNUMBER(SEARCH('🔎 TRA CỨU NHANH'!$C$2,$B352)))),1,0)</f>
        <v/>
      </c>
      <c r="M352">
        <f>IF(L352&gt;N(L351),L352,"")</f>
        <v/>
      </c>
      <c r="N352">
        <f>N(N351)+IF(AND('💰 BÁO GIÁ'!$C$27&lt;&gt;"",OR(ISNUMBER(SEARCH('💰 BÁO GIÁ'!$C$27,$A352)),ISNUMBER(SEARCH('💰 BÁO GIÁ'!$C$27,$B352)))),1,0)</f>
        <v/>
      </c>
      <c r="O352">
        <f>IF(N352&gt;N(N351),N352,"")</f>
        <v/>
      </c>
    </row>
    <row r="353">
      <c r="A353">
        <f>IF('🔩 PISTON'!A500="","",'🔩 PISTON'!A500)</f>
        <v/>
      </c>
      <c r="B353">
        <f>IF('🔩 PISTON'!A500="","","Piston "&amp;'🔩 PISTON'!U500)</f>
        <v/>
      </c>
      <c r="C353">
        <f>IF('🔩 PISTON'!A500="","","Piston")</f>
        <v/>
      </c>
      <c r="D353">
        <f>IF('🔩 PISTON'!A500="","",'🔩 PISTON'!L500)</f>
        <v/>
      </c>
      <c r="E353">
        <f>IF('🔩 PISTON'!A500="","",'🔩 PISTON'!M500)</f>
        <v/>
      </c>
      <c r="F353">
        <f>IF('🔩 PISTON'!A500="","",'🔩 PISTON'!N500)</f>
        <v/>
      </c>
      <c r="G353">
        <f>IF('🔩 PISTON'!A500="","",'🔩 PISTON'!O500)</f>
        <v/>
      </c>
      <c r="H353">
        <f>IF('🔩 PISTON'!A500="","",'🔩 PISTON'!P500)</f>
        <v/>
      </c>
      <c r="I353">
        <f>IF('🔩 PISTON'!A500="","",'🔩 PISTON'!Q500)</f>
        <v/>
      </c>
      <c r="J353">
        <f>IF('🔩 PISTON'!A500="","",'🔩 PISTON'!D500)</f>
        <v/>
      </c>
      <c r="L353">
        <f>N(L352)+IF(AND('🔎 TRA CỨU NHANH'!$C$2&lt;&gt;"",OR(ISNUMBER(SEARCH('🔎 TRA CỨU NHANH'!$C$2,$A353)),ISNUMBER(SEARCH('🔎 TRA CỨU NHANH'!$C$2,$B353)))),1,0)</f>
        <v/>
      </c>
      <c r="M353">
        <f>IF(L353&gt;N(L352),L353,"")</f>
        <v/>
      </c>
      <c r="N353">
        <f>N(N352)+IF(AND('💰 BÁO GIÁ'!$C$27&lt;&gt;"",OR(ISNUMBER(SEARCH('💰 BÁO GIÁ'!$C$27,$A353)),ISNUMBER(SEARCH('💰 BÁO GIÁ'!$C$27,$B353)))),1,0)</f>
        <v/>
      </c>
      <c r="O353">
        <f>IF(N353&gt;N(N352),N353,"")</f>
        <v/>
      </c>
    </row>
    <row r="354">
      <c r="A354">
        <f>IF('🔩 PISTON'!A501="","",'🔩 PISTON'!A501)</f>
        <v/>
      </c>
      <c r="B354">
        <f>IF('🔩 PISTON'!A501="","","Piston "&amp;'🔩 PISTON'!U501)</f>
        <v/>
      </c>
      <c r="C354">
        <f>IF('🔩 PISTON'!A501="","","Piston")</f>
        <v/>
      </c>
      <c r="D354">
        <f>IF('🔩 PISTON'!A501="","",'🔩 PISTON'!L501)</f>
        <v/>
      </c>
      <c r="E354" s="37">
        <f>IF('🔩 PISTON'!A501="","",'🔩 PISTON'!M501)</f>
        <v/>
      </c>
      <c r="F354" s="37">
        <f>IF('🔩 PISTON'!A501="","",'🔩 PISTON'!N501)</f>
        <v/>
      </c>
      <c r="G354" s="37">
        <f>IF('🔩 PISTON'!A501="","",'🔩 PISTON'!O501)</f>
        <v/>
      </c>
      <c r="H354" s="37">
        <f>IF('🔩 PISTON'!A501="","",'🔩 PISTON'!P501)</f>
        <v/>
      </c>
      <c r="I354" s="37">
        <f>IF('🔩 PISTON'!A501="","",'🔩 PISTON'!Q501)</f>
        <v/>
      </c>
      <c r="J354">
        <f>IF('🔩 PISTON'!A501="","",'🔩 PISTON'!D501)</f>
        <v/>
      </c>
      <c r="L354">
        <f>N(L353)+IF(AND('🔎 TRA CỨU NHANH'!$C$2&lt;&gt;"",OR(ISNUMBER(SEARCH('🔎 TRA CỨU NHANH'!$C$2,$A354)),ISNUMBER(SEARCH('🔎 TRA CỨU NHANH'!$C$2,$B354)))),1,0)</f>
        <v/>
      </c>
      <c r="M354">
        <f>IF(L354&gt;N(L353),L354,"")</f>
        <v/>
      </c>
      <c r="N354">
        <f>N(N353)+IF(AND('💰 BÁO GIÁ'!$C$27&lt;&gt;"",OR(ISNUMBER(SEARCH('💰 BÁO GIÁ'!$C$27,$A354)),ISNUMBER(SEARCH('💰 BÁO GIÁ'!$C$27,$B354)))),1,0)</f>
        <v/>
      </c>
      <c r="O354">
        <f>IF(N354&gt;N(N353),N354,"")</f>
        <v/>
      </c>
    </row>
    <row r="355">
      <c r="A355">
        <f>IF('🔩 PISTON'!A502="","",'🔩 PISTON'!A502)</f>
        <v/>
      </c>
      <c r="B355">
        <f>IF('🔩 PISTON'!A502="","","Piston "&amp;'🔩 PISTON'!U502)</f>
        <v/>
      </c>
      <c r="C355">
        <f>IF('🔩 PISTON'!A502="","","Piston")</f>
        <v/>
      </c>
      <c r="D355">
        <f>IF('🔩 PISTON'!A502="","",'🔩 PISTON'!L502)</f>
        <v/>
      </c>
      <c r="E355" s="37">
        <f>IF('🔩 PISTON'!A502="","",'🔩 PISTON'!M502)</f>
        <v/>
      </c>
      <c r="F355" s="37">
        <f>IF('🔩 PISTON'!A502="","",'🔩 PISTON'!N502)</f>
        <v/>
      </c>
      <c r="G355" s="37">
        <f>IF('🔩 PISTON'!A502="","",'🔩 PISTON'!O502)</f>
        <v/>
      </c>
      <c r="H355" s="37">
        <f>IF('🔩 PISTON'!A502="","",'🔩 PISTON'!P502)</f>
        <v/>
      </c>
      <c r="I355" s="37">
        <f>IF('🔩 PISTON'!A502="","",'🔩 PISTON'!Q502)</f>
        <v/>
      </c>
      <c r="J355">
        <f>IF('🔩 PISTON'!A502="","",'🔩 PISTON'!D502)</f>
        <v/>
      </c>
      <c r="L355">
        <f>N(L354)+IF(AND('🔎 TRA CỨU NHANH'!$C$2&lt;&gt;"",OR(ISNUMBER(SEARCH('🔎 TRA CỨU NHANH'!$C$2,$A355)),ISNUMBER(SEARCH('🔎 TRA CỨU NHANH'!$C$2,$B355)))),1,0)</f>
        <v/>
      </c>
      <c r="M355">
        <f>IF(L355&gt;N(L354),L355,"")</f>
        <v/>
      </c>
      <c r="N355">
        <f>N(N354)+IF(AND('💰 BÁO GIÁ'!$C$27&lt;&gt;"",OR(ISNUMBER(SEARCH('💰 BÁO GIÁ'!$C$27,$A355)),ISNUMBER(SEARCH('💰 BÁO GIÁ'!$C$27,$B355)))),1,0)</f>
        <v/>
      </c>
      <c r="O355">
        <f>IF(N355&gt;N(N354),N355,"")</f>
        <v/>
      </c>
    </row>
    <row r="356">
      <c r="A356">
        <f>IF('🔩 PISTON'!A503="","",'🔩 PISTON'!A503)</f>
        <v/>
      </c>
      <c r="B356">
        <f>IF('🔩 PISTON'!A503="","","Piston "&amp;'🔩 PISTON'!U503)</f>
        <v/>
      </c>
      <c r="C356">
        <f>IF('🔩 PISTON'!A503="","","Piston")</f>
        <v/>
      </c>
      <c r="D356">
        <f>IF('🔩 PISTON'!A503="","",'🔩 PISTON'!L503)</f>
        <v/>
      </c>
      <c r="E356" s="37">
        <f>IF('🔩 PISTON'!A503="","",'🔩 PISTON'!M503)</f>
        <v/>
      </c>
      <c r="F356" s="37">
        <f>IF('🔩 PISTON'!A503="","",'🔩 PISTON'!N503)</f>
        <v/>
      </c>
      <c r="G356" s="37">
        <f>IF('🔩 PISTON'!A503="","",'🔩 PISTON'!O503)</f>
        <v/>
      </c>
      <c r="H356" s="37">
        <f>IF('🔩 PISTON'!A503="","",'🔩 PISTON'!P503)</f>
        <v/>
      </c>
      <c r="I356" s="37">
        <f>IF('🔩 PISTON'!A503="","",'🔩 PISTON'!Q503)</f>
        <v/>
      </c>
      <c r="J356">
        <f>IF('🔩 PISTON'!A503="","",'🔩 PISTON'!D503)</f>
        <v/>
      </c>
      <c r="L356">
        <f>N(L355)+IF(AND('🔎 TRA CỨU NHANH'!$C$2&lt;&gt;"",OR(ISNUMBER(SEARCH('🔎 TRA CỨU NHANH'!$C$2,$A356)),ISNUMBER(SEARCH('🔎 TRA CỨU NHANH'!$C$2,$B356)))),1,0)</f>
        <v/>
      </c>
      <c r="M356">
        <f>IF(L356&gt;N(L355),L356,"")</f>
        <v/>
      </c>
      <c r="N356">
        <f>N(N355)+IF(AND('💰 BÁO GIÁ'!$C$27&lt;&gt;"",OR(ISNUMBER(SEARCH('💰 BÁO GIÁ'!$C$27,$A356)),ISNUMBER(SEARCH('💰 BÁO GIÁ'!$C$27,$B356)))),1,0)</f>
        <v/>
      </c>
      <c r="O356">
        <f>IF(N356&gt;N(N355),N356,"")</f>
        <v/>
      </c>
    </row>
    <row r="357">
      <c r="A357">
        <f>IF('🔩 PISTON'!A504="","",'🔩 PISTON'!A504)</f>
        <v/>
      </c>
      <c r="B357">
        <f>IF('🔩 PISTON'!A504="","","Piston "&amp;'🔩 PISTON'!U504)</f>
        <v/>
      </c>
      <c r="C357">
        <f>IF('🔩 PISTON'!A504="","","Piston")</f>
        <v/>
      </c>
      <c r="D357">
        <f>IF('🔩 PISTON'!A504="","",'🔩 PISTON'!L504)</f>
        <v/>
      </c>
      <c r="E357" s="37">
        <f>IF('🔩 PISTON'!A504="","",'🔩 PISTON'!M504)</f>
        <v/>
      </c>
      <c r="F357" s="37">
        <f>IF('🔩 PISTON'!A504="","",'🔩 PISTON'!N504)</f>
        <v/>
      </c>
      <c r="G357" s="37">
        <f>IF('🔩 PISTON'!A504="","",'🔩 PISTON'!O504)</f>
        <v/>
      </c>
      <c r="H357" s="37">
        <f>IF('🔩 PISTON'!A504="","",'🔩 PISTON'!P504)</f>
        <v/>
      </c>
      <c r="I357" s="37">
        <f>IF('🔩 PISTON'!A504="","",'🔩 PISTON'!Q504)</f>
        <v/>
      </c>
      <c r="J357">
        <f>IF('🔩 PISTON'!A504="","",'🔩 PISTON'!D504)</f>
        <v/>
      </c>
      <c r="L357">
        <f>N(L356)+IF(AND('🔎 TRA CỨU NHANH'!$C$2&lt;&gt;"",OR(ISNUMBER(SEARCH('🔎 TRA CỨU NHANH'!$C$2,$A357)),ISNUMBER(SEARCH('🔎 TRA CỨU NHANH'!$C$2,$B357)))),1,0)</f>
        <v/>
      </c>
      <c r="M357">
        <f>IF(L357&gt;N(L356),L357,"")</f>
        <v/>
      </c>
      <c r="N357">
        <f>N(N356)+IF(AND('💰 BÁO GIÁ'!$C$27&lt;&gt;"",OR(ISNUMBER(SEARCH('💰 BÁO GIÁ'!$C$27,$A357)),ISNUMBER(SEARCH('💰 BÁO GIÁ'!$C$27,$B357)))),1,0)</f>
        <v/>
      </c>
      <c r="O357">
        <f>IF(N357&gt;N(N356),N357,"")</f>
        <v/>
      </c>
    </row>
    <row r="358">
      <c r="A358">
        <f>IF('🔩 PISTON'!A506="","",'🔩 PISTON'!A506)</f>
        <v/>
      </c>
      <c r="B358">
        <f>IF('🔩 PISTON'!A506="","","Piston "&amp;'🔩 PISTON'!U506)</f>
        <v/>
      </c>
      <c r="C358">
        <f>IF('🔩 PISTON'!A506="","","Piston")</f>
        <v/>
      </c>
      <c r="D358">
        <f>IF('🔩 PISTON'!A506="","",'🔩 PISTON'!L506)</f>
        <v/>
      </c>
      <c r="E358" s="37">
        <f>IF('🔩 PISTON'!A506="","",'🔩 PISTON'!M506)</f>
        <v/>
      </c>
      <c r="F358" s="37">
        <f>IF('🔩 PISTON'!A506="","",'🔩 PISTON'!N506)</f>
        <v/>
      </c>
      <c r="G358" s="37">
        <f>IF('🔩 PISTON'!A506="","",'🔩 PISTON'!O506)</f>
        <v/>
      </c>
      <c r="H358" s="37">
        <f>IF('🔩 PISTON'!A506="","",'🔩 PISTON'!P506)</f>
        <v/>
      </c>
      <c r="I358" s="37">
        <f>IF('🔩 PISTON'!A506="","",'🔩 PISTON'!Q506)</f>
        <v/>
      </c>
      <c r="J358">
        <f>IF('🔩 PISTON'!A506="","",'🔩 PISTON'!D506)</f>
        <v/>
      </c>
      <c r="L358">
        <f>N(L357)+IF(AND('🔎 TRA CỨU NHANH'!$C$2&lt;&gt;"",OR(ISNUMBER(SEARCH('🔎 TRA CỨU NHANH'!$C$2,$A358)),ISNUMBER(SEARCH('🔎 TRA CỨU NHANH'!$C$2,$B358)))),1,0)</f>
        <v/>
      </c>
      <c r="M358">
        <f>IF(L358&gt;N(L357),L358,"")</f>
        <v/>
      </c>
      <c r="N358">
        <f>N(N357)+IF(AND('💰 BÁO GIÁ'!$C$27&lt;&gt;"",OR(ISNUMBER(SEARCH('💰 BÁO GIÁ'!$C$27,$A358)),ISNUMBER(SEARCH('💰 BÁO GIÁ'!$C$27,$B358)))),1,0)</f>
        <v/>
      </c>
      <c r="O358">
        <f>IF(N358&gt;N(N357),N358,"")</f>
        <v/>
      </c>
    </row>
    <row r="359">
      <c r="A359">
        <f>IF('🔩 PISTON'!A507="","",'🔩 PISTON'!A507)</f>
        <v/>
      </c>
      <c r="B359">
        <f>IF('🔩 PISTON'!A507="","","Piston "&amp;'🔩 PISTON'!U507)</f>
        <v/>
      </c>
      <c r="C359">
        <f>IF('🔩 PISTON'!A507="","","Piston")</f>
        <v/>
      </c>
      <c r="D359">
        <f>IF('🔩 PISTON'!A507="","",'🔩 PISTON'!L507)</f>
        <v/>
      </c>
      <c r="E359" s="37">
        <f>IF('🔩 PISTON'!A507="","",'🔩 PISTON'!M507)</f>
        <v/>
      </c>
      <c r="F359" s="37">
        <f>IF('🔩 PISTON'!A507="","",'🔩 PISTON'!N507)</f>
        <v/>
      </c>
      <c r="G359" s="37">
        <f>IF('🔩 PISTON'!A507="","",'🔩 PISTON'!O507)</f>
        <v/>
      </c>
      <c r="H359" s="37">
        <f>IF('🔩 PISTON'!A507="","",'🔩 PISTON'!P507)</f>
        <v/>
      </c>
      <c r="I359" s="37">
        <f>IF('🔩 PISTON'!A507="","",'🔩 PISTON'!Q507)</f>
        <v/>
      </c>
      <c r="J359">
        <f>IF('🔩 PISTON'!A507="","",'🔩 PISTON'!D507)</f>
        <v/>
      </c>
      <c r="L359">
        <f>N(L358)+IF(AND('🔎 TRA CỨU NHANH'!$C$2&lt;&gt;"",OR(ISNUMBER(SEARCH('🔎 TRA CỨU NHANH'!$C$2,$A359)),ISNUMBER(SEARCH('🔎 TRA CỨU NHANH'!$C$2,$B359)))),1,0)</f>
        <v/>
      </c>
      <c r="M359">
        <f>IF(L359&gt;N(L358),L359,"")</f>
        <v/>
      </c>
      <c r="N359">
        <f>N(N358)+IF(AND('💰 BÁO GIÁ'!$C$27&lt;&gt;"",OR(ISNUMBER(SEARCH('💰 BÁO GIÁ'!$C$27,$A359)),ISNUMBER(SEARCH('💰 BÁO GIÁ'!$C$27,$B359)))),1,0)</f>
        <v/>
      </c>
      <c r="O359">
        <f>IF(N359&gt;N(N358),N359,"")</f>
        <v/>
      </c>
    </row>
    <row r="360">
      <c r="A360">
        <f>IF('🔩 PISTON'!A508="","",'🔩 PISTON'!A508)</f>
        <v/>
      </c>
      <c r="B360">
        <f>IF('🔩 PISTON'!A508="","","Piston "&amp;'🔩 PISTON'!U508)</f>
        <v/>
      </c>
      <c r="C360">
        <f>IF('🔩 PISTON'!A508="","","Piston")</f>
        <v/>
      </c>
      <c r="D360">
        <f>IF('🔩 PISTON'!A508="","",'🔩 PISTON'!L508)</f>
        <v/>
      </c>
      <c r="E360" s="37">
        <f>IF('🔩 PISTON'!A508="","",'🔩 PISTON'!M508)</f>
        <v/>
      </c>
      <c r="F360" s="37">
        <f>IF('🔩 PISTON'!A508="","",'🔩 PISTON'!N508)</f>
        <v/>
      </c>
      <c r="G360" s="37">
        <f>IF('🔩 PISTON'!A508="","",'🔩 PISTON'!O508)</f>
        <v/>
      </c>
      <c r="H360" s="37">
        <f>IF('🔩 PISTON'!A508="","",'🔩 PISTON'!P508)</f>
        <v/>
      </c>
      <c r="I360" s="37">
        <f>IF('🔩 PISTON'!A508="","",'🔩 PISTON'!Q508)</f>
        <v/>
      </c>
      <c r="J360">
        <f>IF('🔩 PISTON'!A508="","",'🔩 PISTON'!D508)</f>
        <v/>
      </c>
      <c r="L360">
        <f>N(L359)+IF(AND('🔎 TRA CỨU NHANH'!$C$2&lt;&gt;"",OR(ISNUMBER(SEARCH('🔎 TRA CỨU NHANH'!$C$2,$A360)),ISNUMBER(SEARCH('🔎 TRA CỨU NHANH'!$C$2,$B360)))),1,0)</f>
        <v/>
      </c>
      <c r="M360">
        <f>IF(L360&gt;N(L359),L360,"")</f>
        <v/>
      </c>
      <c r="N360">
        <f>N(N359)+IF(AND('💰 BÁO GIÁ'!$C$27&lt;&gt;"",OR(ISNUMBER(SEARCH('💰 BÁO GIÁ'!$C$27,$A360)),ISNUMBER(SEARCH('💰 BÁO GIÁ'!$C$27,$B360)))),1,0)</f>
        <v/>
      </c>
      <c r="O360">
        <f>IF(N360&gt;N(N359),N360,"")</f>
        <v/>
      </c>
    </row>
    <row r="361">
      <c r="A361">
        <f>IF('🔩 PISTON'!A509="","",'🔩 PISTON'!A509)</f>
        <v/>
      </c>
      <c r="B361">
        <f>IF('🔩 PISTON'!A509="","","Piston "&amp;'🔩 PISTON'!U509)</f>
        <v/>
      </c>
      <c r="C361">
        <f>IF('🔩 PISTON'!A509="","","Piston")</f>
        <v/>
      </c>
      <c r="D361">
        <f>IF('🔩 PISTON'!A509="","",'🔩 PISTON'!L509)</f>
        <v/>
      </c>
      <c r="E361" s="37">
        <f>IF('🔩 PISTON'!A509="","",'🔩 PISTON'!M509)</f>
        <v/>
      </c>
      <c r="F361" s="37">
        <f>IF('🔩 PISTON'!A509="","",'🔩 PISTON'!N509)</f>
        <v/>
      </c>
      <c r="G361" s="37">
        <f>IF('🔩 PISTON'!A509="","",'🔩 PISTON'!O509)</f>
        <v/>
      </c>
      <c r="H361" s="37">
        <f>IF('🔩 PISTON'!A509="","",'🔩 PISTON'!P509)</f>
        <v/>
      </c>
      <c r="I361" s="37">
        <f>IF('🔩 PISTON'!A509="","",'🔩 PISTON'!Q509)</f>
        <v/>
      </c>
      <c r="J361">
        <f>IF('🔩 PISTON'!A509="","",'🔩 PISTON'!D509)</f>
        <v/>
      </c>
      <c r="L361">
        <f>N(L360)+IF(AND('🔎 TRA CỨU NHANH'!$C$2&lt;&gt;"",OR(ISNUMBER(SEARCH('🔎 TRA CỨU NHANH'!$C$2,$A361)),ISNUMBER(SEARCH('🔎 TRA CỨU NHANH'!$C$2,$B361)))),1,0)</f>
        <v/>
      </c>
      <c r="M361">
        <f>IF(L361&gt;N(L360),L361,"")</f>
        <v/>
      </c>
      <c r="N361">
        <f>N(N360)+IF(AND('💰 BÁO GIÁ'!$C$27&lt;&gt;"",OR(ISNUMBER(SEARCH('💰 BÁO GIÁ'!$C$27,$A361)),ISNUMBER(SEARCH('💰 BÁO GIÁ'!$C$27,$B361)))),1,0)</f>
        <v/>
      </c>
      <c r="O361">
        <f>IF(N361&gt;N(N360),N361,"")</f>
        <v/>
      </c>
    </row>
    <row r="362">
      <c r="A362">
        <f>IF('🔩 PISTON'!A510="","",'🔩 PISTON'!A510)</f>
        <v/>
      </c>
      <c r="B362">
        <f>IF('🔩 PISTON'!A510="","","Piston "&amp;'🔩 PISTON'!U510)</f>
        <v/>
      </c>
      <c r="C362">
        <f>IF('🔩 PISTON'!A510="","","Piston")</f>
        <v/>
      </c>
      <c r="D362">
        <f>IF('🔩 PISTON'!A510="","",'🔩 PISTON'!L510)</f>
        <v/>
      </c>
      <c r="E362">
        <f>IF('🔩 PISTON'!A510="","",'🔩 PISTON'!M510)</f>
        <v/>
      </c>
      <c r="F362">
        <f>IF('🔩 PISTON'!A510="","",'🔩 PISTON'!N510)</f>
        <v/>
      </c>
      <c r="G362">
        <f>IF('🔩 PISTON'!A510="","",'🔩 PISTON'!O510)</f>
        <v/>
      </c>
      <c r="H362">
        <f>IF('🔩 PISTON'!A510="","",'🔩 PISTON'!P510)</f>
        <v/>
      </c>
      <c r="I362">
        <f>IF('🔩 PISTON'!A510="","",'🔩 PISTON'!Q510)</f>
        <v/>
      </c>
      <c r="J362">
        <f>IF('🔩 PISTON'!A510="","",'🔩 PISTON'!D510)</f>
        <v/>
      </c>
      <c r="L362">
        <f>N(L361)+IF(AND('🔎 TRA CỨU NHANH'!$C$2&lt;&gt;"",OR(ISNUMBER(SEARCH('🔎 TRA CỨU NHANH'!$C$2,$A362)),ISNUMBER(SEARCH('🔎 TRA CỨU NHANH'!$C$2,$B362)))),1,0)</f>
        <v/>
      </c>
      <c r="M362">
        <f>IF(L362&gt;N(L361),L362,"")</f>
        <v/>
      </c>
      <c r="N362">
        <f>N(N361)+IF(AND('💰 BÁO GIÁ'!$C$27&lt;&gt;"",OR(ISNUMBER(SEARCH('💰 BÁO GIÁ'!$C$27,$A362)),ISNUMBER(SEARCH('💰 BÁO GIÁ'!$C$27,$B362)))),1,0)</f>
        <v/>
      </c>
      <c r="O362">
        <f>IF(N362&gt;N(N361),N362,"")</f>
        <v/>
      </c>
    </row>
    <row r="363">
      <c r="A363">
        <f>IF('🔩 PISTON'!A511="","",'🔩 PISTON'!A511)</f>
        <v/>
      </c>
      <c r="B363">
        <f>IF('🔩 PISTON'!A511="","","Piston "&amp;'🔩 PISTON'!U511)</f>
        <v/>
      </c>
      <c r="C363">
        <f>IF('🔩 PISTON'!A511="","","Piston")</f>
        <v/>
      </c>
      <c r="D363">
        <f>IF('🔩 PISTON'!A511="","",'🔩 PISTON'!L511)</f>
        <v/>
      </c>
      <c r="E363" s="37">
        <f>IF('🔩 PISTON'!A511="","",'🔩 PISTON'!M511)</f>
        <v/>
      </c>
      <c r="F363" s="37">
        <f>IF('🔩 PISTON'!A511="","",'🔩 PISTON'!N511)</f>
        <v/>
      </c>
      <c r="G363" s="37">
        <f>IF('🔩 PISTON'!A511="","",'🔩 PISTON'!O511)</f>
        <v/>
      </c>
      <c r="H363" s="37">
        <f>IF('🔩 PISTON'!A511="","",'🔩 PISTON'!P511)</f>
        <v/>
      </c>
      <c r="I363" s="37">
        <f>IF('🔩 PISTON'!A511="","",'🔩 PISTON'!Q511)</f>
        <v/>
      </c>
      <c r="J363">
        <f>IF('🔩 PISTON'!A511="","",'🔩 PISTON'!D511)</f>
        <v/>
      </c>
      <c r="L363">
        <f>N(L362)+IF(AND('🔎 TRA CỨU NHANH'!$C$2&lt;&gt;"",OR(ISNUMBER(SEARCH('🔎 TRA CỨU NHANH'!$C$2,$A363)),ISNUMBER(SEARCH('🔎 TRA CỨU NHANH'!$C$2,$B363)))),1,0)</f>
        <v/>
      </c>
      <c r="M363">
        <f>IF(L363&gt;N(L362),L363,"")</f>
        <v/>
      </c>
      <c r="N363">
        <f>N(N362)+IF(AND('💰 BÁO GIÁ'!$C$27&lt;&gt;"",OR(ISNUMBER(SEARCH('💰 BÁO GIÁ'!$C$27,$A363)),ISNUMBER(SEARCH('💰 BÁO GIÁ'!$C$27,$B363)))),1,0)</f>
        <v/>
      </c>
      <c r="O363">
        <f>IF(N363&gt;N(N362),N363,"")</f>
        <v/>
      </c>
    </row>
    <row r="364">
      <c r="A364">
        <f>IF('🔩 PISTON'!A513="","",'🔩 PISTON'!A513)</f>
        <v/>
      </c>
      <c r="B364">
        <f>IF('🔩 PISTON'!A513="","","Piston "&amp;'🔩 PISTON'!U513)</f>
        <v/>
      </c>
      <c r="C364">
        <f>IF('🔩 PISTON'!A513="","","Piston")</f>
        <v/>
      </c>
      <c r="D364">
        <f>IF('🔩 PISTON'!A513="","",'🔩 PISTON'!L513)</f>
        <v/>
      </c>
      <c r="E364" s="37">
        <f>IF('🔩 PISTON'!A513="","",'🔩 PISTON'!M513)</f>
        <v/>
      </c>
      <c r="F364" s="37">
        <f>IF('🔩 PISTON'!A513="","",'🔩 PISTON'!N513)</f>
        <v/>
      </c>
      <c r="G364" s="37">
        <f>IF('🔩 PISTON'!A513="","",'🔩 PISTON'!O513)</f>
        <v/>
      </c>
      <c r="H364" s="37">
        <f>IF('🔩 PISTON'!A513="","",'🔩 PISTON'!P513)</f>
        <v/>
      </c>
      <c r="I364" s="37">
        <f>IF('🔩 PISTON'!A513="","",'🔩 PISTON'!Q513)</f>
        <v/>
      </c>
      <c r="J364">
        <f>IF('🔩 PISTON'!A513="","",'🔩 PISTON'!D513)</f>
        <v/>
      </c>
      <c r="L364">
        <f>N(L363)+IF(AND('🔎 TRA CỨU NHANH'!$C$2&lt;&gt;"",OR(ISNUMBER(SEARCH('🔎 TRA CỨU NHANH'!$C$2,$A364)),ISNUMBER(SEARCH('🔎 TRA CỨU NHANH'!$C$2,$B364)))),1,0)</f>
        <v/>
      </c>
      <c r="M364">
        <f>IF(L364&gt;N(L363),L364,"")</f>
        <v/>
      </c>
      <c r="N364">
        <f>N(N363)+IF(AND('💰 BÁO GIÁ'!$C$27&lt;&gt;"",OR(ISNUMBER(SEARCH('💰 BÁO GIÁ'!$C$27,$A364)),ISNUMBER(SEARCH('💰 BÁO GIÁ'!$C$27,$B364)))),1,0)</f>
        <v/>
      </c>
      <c r="O364">
        <f>IF(N364&gt;N(N363),N364,"")</f>
        <v/>
      </c>
    </row>
    <row r="365">
      <c r="A365">
        <f>IF('🔩 PISTON'!A514="","",'🔩 PISTON'!A514)</f>
        <v/>
      </c>
      <c r="B365">
        <f>IF('🔩 PISTON'!A514="","","Piston "&amp;'🔩 PISTON'!U514)</f>
        <v/>
      </c>
      <c r="C365">
        <f>IF('🔩 PISTON'!A514="","","Piston")</f>
        <v/>
      </c>
      <c r="D365">
        <f>IF('🔩 PISTON'!A514="","",'🔩 PISTON'!L514)</f>
        <v/>
      </c>
      <c r="E365" s="37">
        <f>IF('🔩 PISTON'!A514="","",'🔩 PISTON'!M514)</f>
        <v/>
      </c>
      <c r="F365" s="37">
        <f>IF('🔩 PISTON'!A514="","",'🔩 PISTON'!N514)</f>
        <v/>
      </c>
      <c r="G365" s="37">
        <f>IF('🔩 PISTON'!A514="","",'🔩 PISTON'!O514)</f>
        <v/>
      </c>
      <c r="H365" s="37">
        <f>IF('🔩 PISTON'!A514="","",'🔩 PISTON'!P514)</f>
        <v/>
      </c>
      <c r="I365" s="37">
        <f>IF('🔩 PISTON'!A514="","",'🔩 PISTON'!Q514)</f>
        <v/>
      </c>
      <c r="J365">
        <f>IF('🔩 PISTON'!A514="","",'🔩 PISTON'!D514)</f>
        <v/>
      </c>
      <c r="L365">
        <f>N(L364)+IF(AND('🔎 TRA CỨU NHANH'!$C$2&lt;&gt;"",OR(ISNUMBER(SEARCH('🔎 TRA CỨU NHANH'!$C$2,$A365)),ISNUMBER(SEARCH('🔎 TRA CỨU NHANH'!$C$2,$B365)))),1,0)</f>
        <v/>
      </c>
      <c r="M365">
        <f>IF(L365&gt;N(L364),L365,"")</f>
        <v/>
      </c>
      <c r="N365">
        <f>N(N364)+IF(AND('💰 BÁO GIÁ'!$C$27&lt;&gt;"",OR(ISNUMBER(SEARCH('💰 BÁO GIÁ'!$C$27,$A365)),ISNUMBER(SEARCH('💰 BÁO GIÁ'!$C$27,$B365)))),1,0)</f>
        <v/>
      </c>
      <c r="O365">
        <f>IF(N365&gt;N(N364),N365,"")</f>
        <v/>
      </c>
    </row>
    <row r="366">
      <c r="A366">
        <f>IF('🔩 PISTON'!A516="","",'🔩 PISTON'!A516)</f>
        <v/>
      </c>
      <c r="B366">
        <f>IF('🔩 PISTON'!A516="","","Piston "&amp;'🔩 PISTON'!U516)</f>
        <v/>
      </c>
      <c r="C366">
        <f>IF('🔩 PISTON'!A516="","","Piston")</f>
        <v/>
      </c>
      <c r="D366">
        <f>IF('🔩 PISTON'!A516="","",'🔩 PISTON'!L516)</f>
        <v/>
      </c>
      <c r="E366">
        <f>IF('🔩 PISTON'!A516="","",'🔩 PISTON'!M516)</f>
        <v/>
      </c>
      <c r="F366">
        <f>IF('🔩 PISTON'!A516="","",'🔩 PISTON'!N516)</f>
        <v/>
      </c>
      <c r="G366">
        <f>IF('🔩 PISTON'!A516="","",'🔩 PISTON'!O516)</f>
        <v/>
      </c>
      <c r="H366">
        <f>IF('🔩 PISTON'!A516="","",'🔩 PISTON'!P516)</f>
        <v/>
      </c>
      <c r="I366">
        <f>IF('🔩 PISTON'!A516="","",'🔩 PISTON'!Q516)</f>
        <v/>
      </c>
      <c r="J366">
        <f>IF('🔩 PISTON'!A516="","",'🔩 PISTON'!D516)</f>
        <v/>
      </c>
      <c r="L366">
        <f>N(L365)+IF(AND('🔎 TRA CỨU NHANH'!$C$2&lt;&gt;"",OR(ISNUMBER(SEARCH('🔎 TRA CỨU NHANH'!$C$2,$A366)),ISNUMBER(SEARCH('🔎 TRA CỨU NHANH'!$C$2,$B366)))),1,0)</f>
        <v/>
      </c>
      <c r="M366">
        <f>IF(L366&gt;N(L365),L366,"")</f>
        <v/>
      </c>
      <c r="N366">
        <f>N(N365)+IF(AND('💰 BÁO GIÁ'!$C$27&lt;&gt;"",OR(ISNUMBER(SEARCH('💰 BÁO GIÁ'!$C$27,$A366)),ISNUMBER(SEARCH('💰 BÁO GIÁ'!$C$27,$B366)))),1,0)</f>
        <v/>
      </c>
      <c r="O366">
        <f>IF(N366&gt;N(N365),N366,"")</f>
        <v/>
      </c>
    </row>
    <row r="367">
      <c r="A367">
        <f>IF('🔩 PISTON'!A517="","",'🔩 PISTON'!A517)</f>
        <v/>
      </c>
      <c r="B367">
        <f>IF('🔩 PISTON'!A517="","","Piston "&amp;'🔩 PISTON'!U517)</f>
        <v/>
      </c>
      <c r="C367">
        <f>IF('🔩 PISTON'!A517="","","Piston")</f>
        <v/>
      </c>
      <c r="D367">
        <f>IF('🔩 PISTON'!A517="","",'🔩 PISTON'!L517)</f>
        <v/>
      </c>
      <c r="E367">
        <f>IF('🔩 PISTON'!A517="","",'🔩 PISTON'!M517)</f>
        <v/>
      </c>
      <c r="F367">
        <f>IF('🔩 PISTON'!A517="","",'🔩 PISTON'!N517)</f>
        <v/>
      </c>
      <c r="G367">
        <f>IF('🔩 PISTON'!A517="","",'🔩 PISTON'!O517)</f>
        <v/>
      </c>
      <c r="H367">
        <f>IF('🔩 PISTON'!A517="","",'🔩 PISTON'!P517)</f>
        <v/>
      </c>
      <c r="I367">
        <f>IF('🔩 PISTON'!A517="","",'🔩 PISTON'!Q517)</f>
        <v/>
      </c>
      <c r="J367">
        <f>IF('🔩 PISTON'!A517="","",'🔩 PISTON'!D517)</f>
        <v/>
      </c>
      <c r="L367">
        <f>N(L366)+IF(AND('🔎 TRA CỨU NHANH'!$C$2&lt;&gt;"",OR(ISNUMBER(SEARCH('🔎 TRA CỨU NHANH'!$C$2,$A367)),ISNUMBER(SEARCH('🔎 TRA CỨU NHANH'!$C$2,$B367)))),1,0)</f>
        <v/>
      </c>
      <c r="M367">
        <f>IF(L367&gt;N(L366),L367,"")</f>
        <v/>
      </c>
      <c r="N367">
        <f>N(N366)+IF(AND('💰 BÁO GIÁ'!$C$27&lt;&gt;"",OR(ISNUMBER(SEARCH('💰 BÁO GIÁ'!$C$27,$A367)),ISNUMBER(SEARCH('💰 BÁO GIÁ'!$C$27,$B367)))),1,0)</f>
        <v/>
      </c>
      <c r="O367">
        <f>IF(N367&gt;N(N366),N367,"")</f>
        <v/>
      </c>
    </row>
    <row r="368">
      <c r="A368">
        <f>IF('🔩 PISTON'!A518="","",'🔩 PISTON'!A518)</f>
        <v/>
      </c>
      <c r="B368">
        <f>IF('🔩 PISTON'!A518="","","Piston "&amp;'🔩 PISTON'!U518)</f>
        <v/>
      </c>
      <c r="C368">
        <f>IF('🔩 PISTON'!A518="","","Piston")</f>
        <v/>
      </c>
      <c r="D368">
        <f>IF('🔩 PISTON'!A518="","",'🔩 PISTON'!L518)</f>
        <v/>
      </c>
      <c r="E368">
        <f>IF('🔩 PISTON'!A518="","",'🔩 PISTON'!M518)</f>
        <v/>
      </c>
      <c r="F368">
        <f>IF('🔩 PISTON'!A518="","",'🔩 PISTON'!N518)</f>
        <v/>
      </c>
      <c r="G368">
        <f>IF('🔩 PISTON'!A518="","",'🔩 PISTON'!O518)</f>
        <v/>
      </c>
      <c r="H368">
        <f>IF('🔩 PISTON'!A518="","",'🔩 PISTON'!P518)</f>
        <v/>
      </c>
      <c r="I368">
        <f>IF('🔩 PISTON'!A518="","",'🔩 PISTON'!Q518)</f>
        <v/>
      </c>
      <c r="J368">
        <f>IF('🔩 PISTON'!A518="","",'🔩 PISTON'!D518)</f>
        <v/>
      </c>
      <c r="L368">
        <f>N(L367)+IF(AND('🔎 TRA CỨU NHANH'!$C$2&lt;&gt;"",OR(ISNUMBER(SEARCH('🔎 TRA CỨU NHANH'!$C$2,$A368)),ISNUMBER(SEARCH('🔎 TRA CỨU NHANH'!$C$2,$B368)))),1,0)</f>
        <v/>
      </c>
      <c r="M368">
        <f>IF(L368&gt;N(L367),L368,"")</f>
        <v/>
      </c>
      <c r="N368">
        <f>N(N367)+IF(AND('💰 BÁO GIÁ'!$C$27&lt;&gt;"",OR(ISNUMBER(SEARCH('💰 BÁO GIÁ'!$C$27,$A368)),ISNUMBER(SEARCH('💰 BÁO GIÁ'!$C$27,$B368)))),1,0)</f>
        <v/>
      </c>
      <c r="O368">
        <f>IF(N368&gt;N(N367),N368,"")</f>
        <v/>
      </c>
    </row>
    <row r="369">
      <c r="A369">
        <f>IF('🔩 PISTON'!A519="","",'🔩 PISTON'!A519)</f>
        <v/>
      </c>
      <c r="B369">
        <f>IF('🔩 PISTON'!A519="","","Piston "&amp;'🔩 PISTON'!U519)</f>
        <v/>
      </c>
      <c r="C369">
        <f>IF('🔩 PISTON'!A519="","","Piston")</f>
        <v/>
      </c>
      <c r="D369">
        <f>IF('🔩 PISTON'!A519="","",'🔩 PISTON'!L519)</f>
        <v/>
      </c>
      <c r="E369">
        <f>IF('🔩 PISTON'!A519="","",'🔩 PISTON'!M519)</f>
        <v/>
      </c>
      <c r="F369">
        <f>IF('🔩 PISTON'!A519="","",'🔩 PISTON'!N519)</f>
        <v/>
      </c>
      <c r="G369">
        <f>IF('🔩 PISTON'!A519="","",'🔩 PISTON'!O519)</f>
        <v/>
      </c>
      <c r="H369">
        <f>IF('🔩 PISTON'!A519="","",'🔩 PISTON'!P519)</f>
        <v/>
      </c>
      <c r="I369">
        <f>IF('🔩 PISTON'!A519="","",'🔩 PISTON'!Q519)</f>
        <v/>
      </c>
      <c r="J369">
        <f>IF('🔩 PISTON'!A519="","",'🔩 PISTON'!D519)</f>
        <v/>
      </c>
      <c r="L369">
        <f>N(L368)+IF(AND('🔎 TRA CỨU NHANH'!$C$2&lt;&gt;"",OR(ISNUMBER(SEARCH('🔎 TRA CỨU NHANH'!$C$2,$A369)),ISNUMBER(SEARCH('🔎 TRA CỨU NHANH'!$C$2,$B369)))),1,0)</f>
        <v/>
      </c>
      <c r="M369">
        <f>IF(L369&gt;N(L368),L369,"")</f>
        <v/>
      </c>
      <c r="N369">
        <f>N(N368)+IF(AND('💰 BÁO GIÁ'!$C$27&lt;&gt;"",OR(ISNUMBER(SEARCH('💰 BÁO GIÁ'!$C$27,$A369)),ISNUMBER(SEARCH('💰 BÁO GIÁ'!$C$27,$B369)))),1,0)</f>
        <v/>
      </c>
      <c r="O369">
        <f>IF(N369&gt;N(N368),N369,"")</f>
        <v/>
      </c>
    </row>
    <row r="370">
      <c r="A370">
        <f>IF('🔩 PISTON'!A520="","",'🔩 PISTON'!A520)</f>
        <v/>
      </c>
      <c r="B370">
        <f>IF('🔩 PISTON'!A520="","","Piston "&amp;'🔩 PISTON'!U520)</f>
        <v/>
      </c>
      <c r="C370">
        <f>IF('🔩 PISTON'!A520="","","Piston")</f>
        <v/>
      </c>
      <c r="D370">
        <f>IF('🔩 PISTON'!A520="","",'🔩 PISTON'!L520)</f>
        <v/>
      </c>
      <c r="E370">
        <f>IF('🔩 PISTON'!A520="","",'🔩 PISTON'!M520)</f>
        <v/>
      </c>
      <c r="F370">
        <f>IF('🔩 PISTON'!A520="","",'🔩 PISTON'!N520)</f>
        <v/>
      </c>
      <c r="G370">
        <f>IF('🔩 PISTON'!A520="","",'🔩 PISTON'!O520)</f>
        <v/>
      </c>
      <c r="H370">
        <f>IF('🔩 PISTON'!A520="","",'🔩 PISTON'!P520)</f>
        <v/>
      </c>
      <c r="I370">
        <f>IF('🔩 PISTON'!A520="","",'🔩 PISTON'!Q520)</f>
        <v/>
      </c>
      <c r="J370">
        <f>IF('🔩 PISTON'!A520="","",'🔩 PISTON'!D520)</f>
        <v/>
      </c>
      <c r="L370">
        <f>N(L369)+IF(AND('🔎 TRA CỨU NHANH'!$C$2&lt;&gt;"",OR(ISNUMBER(SEARCH('🔎 TRA CỨU NHANH'!$C$2,$A370)),ISNUMBER(SEARCH('🔎 TRA CỨU NHANH'!$C$2,$B370)))),1,0)</f>
        <v/>
      </c>
      <c r="M370">
        <f>IF(L370&gt;N(L369),L370,"")</f>
        <v/>
      </c>
      <c r="N370">
        <f>N(N369)+IF(AND('💰 BÁO GIÁ'!$C$27&lt;&gt;"",OR(ISNUMBER(SEARCH('💰 BÁO GIÁ'!$C$27,$A370)),ISNUMBER(SEARCH('💰 BÁO GIÁ'!$C$27,$B370)))),1,0)</f>
        <v/>
      </c>
      <c r="O370">
        <f>IF(N370&gt;N(N369),N370,"")</f>
        <v/>
      </c>
    </row>
    <row r="371">
      <c r="A371">
        <f>IF('🔩 PISTON'!A521="","",'🔩 PISTON'!A521)</f>
        <v/>
      </c>
      <c r="B371">
        <f>IF('🔩 PISTON'!A521="","","Piston "&amp;'🔩 PISTON'!U521)</f>
        <v/>
      </c>
      <c r="C371">
        <f>IF('🔩 PISTON'!A521="","","Piston")</f>
        <v/>
      </c>
      <c r="D371">
        <f>IF('🔩 PISTON'!A521="","",'🔩 PISTON'!L521)</f>
        <v/>
      </c>
      <c r="E371" s="37">
        <f>IF('🔩 PISTON'!A521="","",'🔩 PISTON'!M521)</f>
        <v/>
      </c>
      <c r="F371" s="37">
        <f>IF('🔩 PISTON'!A521="","",'🔩 PISTON'!N521)</f>
        <v/>
      </c>
      <c r="G371" s="37">
        <f>IF('🔩 PISTON'!A521="","",'🔩 PISTON'!O521)</f>
        <v/>
      </c>
      <c r="H371" s="37">
        <f>IF('🔩 PISTON'!A521="","",'🔩 PISTON'!P521)</f>
        <v/>
      </c>
      <c r="I371" s="37">
        <f>IF('🔩 PISTON'!A521="","",'🔩 PISTON'!Q521)</f>
        <v/>
      </c>
      <c r="J371">
        <f>IF('🔩 PISTON'!A521="","",'🔩 PISTON'!D521)</f>
        <v/>
      </c>
      <c r="L371">
        <f>N(L370)+IF(AND('🔎 TRA CỨU NHANH'!$C$2&lt;&gt;"",OR(ISNUMBER(SEARCH('🔎 TRA CỨU NHANH'!$C$2,$A371)),ISNUMBER(SEARCH('🔎 TRA CỨU NHANH'!$C$2,$B371)))),1,0)</f>
        <v/>
      </c>
      <c r="M371">
        <f>IF(L371&gt;N(L370),L371,"")</f>
        <v/>
      </c>
      <c r="N371">
        <f>N(N370)+IF(AND('💰 BÁO GIÁ'!$C$27&lt;&gt;"",OR(ISNUMBER(SEARCH('💰 BÁO GIÁ'!$C$27,$A371)),ISNUMBER(SEARCH('💰 BÁO GIÁ'!$C$27,$B371)))),1,0)</f>
        <v/>
      </c>
      <c r="O371">
        <f>IF(N371&gt;N(N370),N371,"")</f>
        <v/>
      </c>
    </row>
    <row r="372">
      <c r="A372">
        <f>IF('🔩 PISTON'!A522="","",'🔩 PISTON'!A522)</f>
        <v/>
      </c>
      <c r="B372">
        <f>IF('🔩 PISTON'!A522="","","Piston "&amp;'🔩 PISTON'!U522)</f>
        <v/>
      </c>
      <c r="C372">
        <f>IF('🔩 PISTON'!A522="","","Piston")</f>
        <v/>
      </c>
      <c r="D372">
        <f>IF('🔩 PISTON'!A522="","",'🔩 PISTON'!L522)</f>
        <v/>
      </c>
      <c r="E372" s="37">
        <f>IF('🔩 PISTON'!A522="","",'🔩 PISTON'!M522)</f>
        <v/>
      </c>
      <c r="F372" s="37">
        <f>IF('🔩 PISTON'!A522="","",'🔩 PISTON'!N522)</f>
        <v/>
      </c>
      <c r="G372" s="37">
        <f>IF('🔩 PISTON'!A522="","",'🔩 PISTON'!O522)</f>
        <v/>
      </c>
      <c r="H372" s="37">
        <f>IF('🔩 PISTON'!A522="","",'🔩 PISTON'!P522)</f>
        <v/>
      </c>
      <c r="I372" s="37">
        <f>IF('🔩 PISTON'!A522="","",'🔩 PISTON'!Q522)</f>
        <v/>
      </c>
      <c r="J372">
        <f>IF('🔩 PISTON'!A522="","",'🔩 PISTON'!D522)</f>
        <v/>
      </c>
      <c r="L372">
        <f>N(L371)+IF(AND('🔎 TRA CỨU NHANH'!$C$2&lt;&gt;"",OR(ISNUMBER(SEARCH('🔎 TRA CỨU NHANH'!$C$2,$A372)),ISNUMBER(SEARCH('🔎 TRA CỨU NHANH'!$C$2,$B372)))),1,0)</f>
        <v/>
      </c>
      <c r="M372">
        <f>IF(L372&gt;N(L371),L372,"")</f>
        <v/>
      </c>
      <c r="N372">
        <f>N(N371)+IF(AND('💰 BÁO GIÁ'!$C$27&lt;&gt;"",OR(ISNUMBER(SEARCH('💰 BÁO GIÁ'!$C$27,$A372)),ISNUMBER(SEARCH('💰 BÁO GIÁ'!$C$27,$B372)))),1,0)</f>
        <v/>
      </c>
      <c r="O372">
        <f>IF(N372&gt;N(N371),N372,"")</f>
        <v/>
      </c>
    </row>
    <row r="373">
      <c r="A373">
        <f>IF('🔩 PISTON'!A523="","",'🔩 PISTON'!A523)</f>
        <v/>
      </c>
      <c r="B373">
        <f>IF('🔩 PISTON'!A523="","","Piston "&amp;'🔩 PISTON'!U523)</f>
        <v/>
      </c>
      <c r="C373">
        <f>IF('🔩 PISTON'!A523="","","Piston")</f>
        <v/>
      </c>
      <c r="D373">
        <f>IF('🔩 PISTON'!A523="","",'🔩 PISTON'!L523)</f>
        <v/>
      </c>
      <c r="E373" s="37">
        <f>IF('🔩 PISTON'!A523="","",'🔩 PISTON'!M523)</f>
        <v/>
      </c>
      <c r="F373" s="37">
        <f>IF('🔩 PISTON'!A523="","",'🔩 PISTON'!N523)</f>
        <v/>
      </c>
      <c r="G373" s="37">
        <f>IF('🔩 PISTON'!A523="","",'🔩 PISTON'!O523)</f>
        <v/>
      </c>
      <c r="H373" s="37">
        <f>IF('🔩 PISTON'!A523="","",'🔩 PISTON'!P523)</f>
        <v/>
      </c>
      <c r="I373" s="37">
        <f>IF('🔩 PISTON'!A523="","",'🔩 PISTON'!Q523)</f>
        <v/>
      </c>
      <c r="J373">
        <f>IF('🔩 PISTON'!A523="","",'🔩 PISTON'!D523)</f>
        <v/>
      </c>
      <c r="L373">
        <f>N(L372)+IF(AND('🔎 TRA CỨU NHANH'!$C$2&lt;&gt;"",OR(ISNUMBER(SEARCH('🔎 TRA CỨU NHANH'!$C$2,$A373)),ISNUMBER(SEARCH('🔎 TRA CỨU NHANH'!$C$2,$B373)))),1,0)</f>
        <v/>
      </c>
      <c r="M373">
        <f>IF(L373&gt;N(L372),L373,"")</f>
        <v/>
      </c>
      <c r="N373">
        <f>N(N372)+IF(AND('💰 BÁO GIÁ'!$C$27&lt;&gt;"",OR(ISNUMBER(SEARCH('💰 BÁO GIÁ'!$C$27,$A373)),ISNUMBER(SEARCH('💰 BÁO GIÁ'!$C$27,$B373)))),1,0)</f>
        <v/>
      </c>
      <c r="O373">
        <f>IF(N373&gt;N(N372),N373,"")</f>
        <v/>
      </c>
    </row>
    <row r="374">
      <c r="A374">
        <f>IF('🔩 PISTON'!A525="","",'🔩 PISTON'!A525)</f>
        <v/>
      </c>
      <c r="B374">
        <f>IF('🔩 PISTON'!A525="","","Piston "&amp;'🔩 PISTON'!U525)</f>
        <v/>
      </c>
      <c r="C374">
        <f>IF('🔩 PISTON'!A525="","","Piston")</f>
        <v/>
      </c>
      <c r="D374">
        <f>IF('🔩 PISTON'!A525="","",'🔩 PISTON'!L525)</f>
        <v/>
      </c>
      <c r="E374" s="37">
        <f>IF('🔩 PISTON'!A525="","",'🔩 PISTON'!M525)</f>
        <v/>
      </c>
      <c r="F374" s="37">
        <f>IF('🔩 PISTON'!A525="","",'🔩 PISTON'!N525)</f>
        <v/>
      </c>
      <c r="G374" s="37">
        <f>IF('🔩 PISTON'!A525="","",'🔩 PISTON'!O525)</f>
        <v/>
      </c>
      <c r="H374" s="37">
        <f>IF('🔩 PISTON'!A525="","",'🔩 PISTON'!P525)</f>
        <v/>
      </c>
      <c r="I374" s="37">
        <f>IF('🔩 PISTON'!A525="","",'🔩 PISTON'!Q525)</f>
        <v/>
      </c>
      <c r="J374">
        <f>IF('🔩 PISTON'!A525="","",'🔩 PISTON'!D525)</f>
        <v/>
      </c>
      <c r="L374">
        <f>N(L373)+IF(AND('🔎 TRA CỨU NHANH'!$C$2&lt;&gt;"",OR(ISNUMBER(SEARCH('🔎 TRA CỨU NHANH'!$C$2,$A374)),ISNUMBER(SEARCH('🔎 TRA CỨU NHANH'!$C$2,$B374)))),1,0)</f>
        <v/>
      </c>
      <c r="M374">
        <f>IF(L374&gt;N(L373),L374,"")</f>
        <v/>
      </c>
      <c r="N374">
        <f>N(N373)+IF(AND('💰 BÁO GIÁ'!$C$27&lt;&gt;"",OR(ISNUMBER(SEARCH('💰 BÁO GIÁ'!$C$27,$A374)),ISNUMBER(SEARCH('💰 BÁO GIÁ'!$C$27,$B374)))),1,0)</f>
        <v/>
      </c>
      <c r="O374">
        <f>IF(N374&gt;N(N373),N374,"")</f>
        <v/>
      </c>
    </row>
    <row r="375">
      <c r="A375">
        <f>IF('🔩 PISTON'!A526="","",'🔩 PISTON'!A526)</f>
        <v/>
      </c>
      <c r="B375">
        <f>IF('🔩 PISTON'!A526="","","Piston "&amp;'🔩 PISTON'!U526)</f>
        <v/>
      </c>
      <c r="C375">
        <f>IF('🔩 PISTON'!A526="","","Piston")</f>
        <v/>
      </c>
      <c r="D375">
        <f>IF('🔩 PISTON'!A526="","",'🔩 PISTON'!L526)</f>
        <v/>
      </c>
      <c r="E375" s="37">
        <f>IF('🔩 PISTON'!A526="","",'🔩 PISTON'!M526)</f>
        <v/>
      </c>
      <c r="F375" s="37">
        <f>IF('🔩 PISTON'!A526="","",'🔩 PISTON'!N526)</f>
        <v/>
      </c>
      <c r="G375" s="37">
        <f>IF('🔩 PISTON'!A526="","",'🔩 PISTON'!O526)</f>
        <v/>
      </c>
      <c r="H375" s="37">
        <f>IF('🔩 PISTON'!A526="","",'🔩 PISTON'!P526)</f>
        <v/>
      </c>
      <c r="I375" s="37">
        <f>IF('🔩 PISTON'!A526="","",'🔩 PISTON'!Q526)</f>
        <v/>
      </c>
      <c r="J375">
        <f>IF('🔩 PISTON'!A526="","",'🔩 PISTON'!D526)</f>
        <v/>
      </c>
      <c r="L375">
        <f>N(L374)+IF(AND('🔎 TRA CỨU NHANH'!$C$2&lt;&gt;"",OR(ISNUMBER(SEARCH('🔎 TRA CỨU NHANH'!$C$2,$A375)),ISNUMBER(SEARCH('🔎 TRA CỨU NHANH'!$C$2,$B375)))),1,0)</f>
        <v/>
      </c>
      <c r="M375">
        <f>IF(L375&gt;N(L374),L375,"")</f>
        <v/>
      </c>
      <c r="N375">
        <f>N(N374)+IF(AND('💰 BÁO GIÁ'!$C$27&lt;&gt;"",OR(ISNUMBER(SEARCH('💰 BÁO GIÁ'!$C$27,$A375)),ISNUMBER(SEARCH('💰 BÁO GIÁ'!$C$27,$B375)))),1,0)</f>
        <v/>
      </c>
      <c r="O375">
        <f>IF(N375&gt;N(N374),N375,"")</f>
        <v/>
      </c>
    </row>
    <row r="376">
      <c r="A376">
        <f>IF('🔩 PISTON'!A528="","",'🔩 PISTON'!A528)</f>
        <v/>
      </c>
      <c r="B376">
        <f>IF('🔩 PISTON'!A528="","","Piston "&amp;'🔩 PISTON'!U528)</f>
        <v/>
      </c>
      <c r="C376">
        <f>IF('🔩 PISTON'!A528="","","Piston")</f>
        <v/>
      </c>
      <c r="D376">
        <f>IF('🔩 PISTON'!A528="","",'🔩 PISTON'!L528)</f>
        <v/>
      </c>
      <c r="E376" s="37">
        <f>IF('🔩 PISTON'!A528="","",'🔩 PISTON'!M528)</f>
        <v/>
      </c>
      <c r="F376" s="37">
        <f>IF('🔩 PISTON'!A528="","",'🔩 PISTON'!N528)</f>
        <v/>
      </c>
      <c r="G376" s="37">
        <f>IF('🔩 PISTON'!A528="","",'🔩 PISTON'!O528)</f>
        <v/>
      </c>
      <c r="H376" s="37">
        <f>IF('🔩 PISTON'!A528="","",'🔩 PISTON'!P528)</f>
        <v/>
      </c>
      <c r="I376" s="37">
        <f>IF('🔩 PISTON'!A528="","",'🔩 PISTON'!Q528)</f>
        <v/>
      </c>
      <c r="J376">
        <f>IF('🔩 PISTON'!A528="","",'🔩 PISTON'!D528)</f>
        <v/>
      </c>
      <c r="L376">
        <f>N(L375)+IF(AND('🔎 TRA CỨU NHANH'!$C$2&lt;&gt;"",OR(ISNUMBER(SEARCH('🔎 TRA CỨU NHANH'!$C$2,$A376)),ISNUMBER(SEARCH('🔎 TRA CỨU NHANH'!$C$2,$B376)))),1,0)</f>
        <v/>
      </c>
      <c r="M376">
        <f>IF(L376&gt;N(L375),L376,"")</f>
        <v/>
      </c>
      <c r="N376">
        <f>N(N375)+IF(AND('💰 BÁO GIÁ'!$C$27&lt;&gt;"",OR(ISNUMBER(SEARCH('💰 BÁO GIÁ'!$C$27,$A376)),ISNUMBER(SEARCH('💰 BÁO GIÁ'!$C$27,$B376)))),1,0)</f>
        <v/>
      </c>
      <c r="O376">
        <f>IF(N376&gt;N(N375),N376,"")</f>
        <v/>
      </c>
    </row>
    <row r="377">
      <c r="A377">
        <f>IF('🔩 PISTON'!A529="","",'🔩 PISTON'!A529)</f>
        <v/>
      </c>
      <c r="B377">
        <f>IF('🔩 PISTON'!A529="","","Piston "&amp;'🔩 PISTON'!U529)</f>
        <v/>
      </c>
      <c r="C377">
        <f>IF('🔩 PISTON'!A529="","","Piston")</f>
        <v/>
      </c>
      <c r="D377">
        <f>IF('🔩 PISTON'!A529="","",'🔩 PISTON'!L529)</f>
        <v/>
      </c>
      <c r="E377" s="37">
        <f>IF('🔩 PISTON'!A529="","",'🔩 PISTON'!M529)</f>
        <v/>
      </c>
      <c r="F377" s="37">
        <f>IF('🔩 PISTON'!A529="","",'🔩 PISTON'!N529)</f>
        <v/>
      </c>
      <c r="G377" s="37">
        <f>IF('🔩 PISTON'!A529="","",'🔩 PISTON'!O529)</f>
        <v/>
      </c>
      <c r="H377" s="37">
        <f>IF('🔩 PISTON'!A529="","",'🔩 PISTON'!P529)</f>
        <v/>
      </c>
      <c r="I377" s="37">
        <f>IF('🔩 PISTON'!A529="","",'🔩 PISTON'!Q529)</f>
        <v/>
      </c>
      <c r="J377">
        <f>IF('🔩 PISTON'!A529="","",'🔩 PISTON'!D529)</f>
        <v/>
      </c>
      <c r="L377">
        <f>N(L376)+IF(AND('🔎 TRA CỨU NHANH'!$C$2&lt;&gt;"",OR(ISNUMBER(SEARCH('🔎 TRA CỨU NHANH'!$C$2,$A377)),ISNUMBER(SEARCH('🔎 TRA CỨU NHANH'!$C$2,$B377)))),1,0)</f>
        <v/>
      </c>
      <c r="M377">
        <f>IF(L377&gt;N(L376),L377,"")</f>
        <v/>
      </c>
      <c r="N377">
        <f>N(N376)+IF(AND('💰 BÁO GIÁ'!$C$27&lt;&gt;"",OR(ISNUMBER(SEARCH('💰 BÁO GIÁ'!$C$27,$A377)),ISNUMBER(SEARCH('💰 BÁO GIÁ'!$C$27,$B377)))),1,0)</f>
        <v/>
      </c>
      <c r="O377">
        <f>IF(N377&gt;N(N376),N377,"")</f>
        <v/>
      </c>
    </row>
    <row r="378">
      <c r="A378">
        <f>IF('🔩 PISTON'!A531="","",'🔩 PISTON'!A531)</f>
        <v/>
      </c>
      <c r="B378">
        <f>IF('🔩 PISTON'!A531="","","Piston "&amp;'🔩 PISTON'!U531)</f>
        <v/>
      </c>
      <c r="C378">
        <f>IF('🔩 PISTON'!A531="","","Piston")</f>
        <v/>
      </c>
      <c r="D378">
        <f>IF('🔩 PISTON'!A531="","",'🔩 PISTON'!L531)</f>
        <v/>
      </c>
      <c r="E378">
        <f>IF('🔩 PISTON'!A531="","",'🔩 PISTON'!M531)</f>
        <v/>
      </c>
      <c r="F378">
        <f>IF('🔩 PISTON'!A531="","",'🔩 PISTON'!N531)</f>
        <v/>
      </c>
      <c r="G378">
        <f>IF('🔩 PISTON'!A531="","",'🔩 PISTON'!O531)</f>
        <v/>
      </c>
      <c r="H378">
        <f>IF('🔩 PISTON'!A531="","",'🔩 PISTON'!P531)</f>
        <v/>
      </c>
      <c r="I378">
        <f>IF('🔩 PISTON'!A531="","",'🔩 PISTON'!Q531)</f>
        <v/>
      </c>
      <c r="J378">
        <f>IF('🔩 PISTON'!A531="","",'🔩 PISTON'!D531)</f>
        <v/>
      </c>
      <c r="L378">
        <f>N(L377)+IF(AND('🔎 TRA CỨU NHANH'!$C$2&lt;&gt;"",OR(ISNUMBER(SEARCH('🔎 TRA CỨU NHANH'!$C$2,$A378)),ISNUMBER(SEARCH('🔎 TRA CỨU NHANH'!$C$2,$B378)))),1,0)</f>
        <v/>
      </c>
      <c r="M378">
        <f>IF(L378&gt;N(L377),L378,"")</f>
        <v/>
      </c>
      <c r="N378">
        <f>N(N377)+IF(AND('💰 BÁO GIÁ'!$C$27&lt;&gt;"",OR(ISNUMBER(SEARCH('💰 BÁO GIÁ'!$C$27,$A378)),ISNUMBER(SEARCH('💰 BÁO GIÁ'!$C$27,$B378)))),1,0)</f>
        <v/>
      </c>
      <c r="O378">
        <f>IF(N378&gt;N(N377),N378,"")</f>
        <v/>
      </c>
    </row>
    <row r="379">
      <c r="A379">
        <f>IF('🔩 PISTON'!A532="","",'🔩 PISTON'!A532)</f>
        <v/>
      </c>
      <c r="B379">
        <f>IF('🔩 PISTON'!A532="","","Piston "&amp;'🔩 PISTON'!U532)</f>
        <v/>
      </c>
      <c r="C379">
        <f>IF('🔩 PISTON'!A532="","","Piston")</f>
        <v/>
      </c>
      <c r="D379">
        <f>IF('🔩 PISTON'!A532="","",'🔩 PISTON'!L532)</f>
        <v/>
      </c>
      <c r="E379" s="37">
        <f>IF('🔩 PISTON'!A532="","",'🔩 PISTON'!M532)</f>
        <v/>
      </c>
      <c r="F379" s="37">
        <f>IF('🔩 PISTON'!A532="","",'🔩 PISTON'!N532)</f>
        <v/>
      </c>
      <c r="G379" s="37">
        <f>IF('🔩 PISTON'!A532="","",'🔩 PISTON'!O532)</f>
        <v/>
      </c>
      <c r="H379" s="37">
        <f>IF('🔩 PISTON'!A532="","",'🔩 PISTON'!P532)</f>
        <v/>
      </c>
      <c r="I379" s="37">
        <f>IF('🔩 PISTON'!A532="","",'🔩 PISTON'!Q532)</f>
        <v/>
      </c>
      <c r="J379">
        <f>IF('🔩 PISTON'!A532="","",'🔩 PISTON'!D532)</f>
        <v/>
      </c>
      <c r="L379">
        <f>N(L378)+IF(AND('🔎 TRA CỨU NHANH'!$C$2&lt;&gt;"",OR(ISNUMBER(SEARCH('🔎 TRA CỨU NHANH'!$C$2,$A379)),ISNUMBER(SEARCH('🔎 TRA CỨU NHANH'!$C$2,$B379)))),1,0)</f>
        <v/>
      </c>
      <c r="M379">
        <f>IF(L379&gt;N(L378),L379,"")</f>
        <v/>
      </c>
      <c r="N379">
        <f>N(N378)+IF(AND('💰 BÁO GIÁ'!$C$27&lt;&gt;"",OR(ISNUMBER(SEARCH('💰 BÁO GIÁ'!$C$27,$A379)),ISNUMBER(SEARCH('💰 BÁO GIÁ'!$C$27,$B379)))),1,0)</f>
        <v/>
      </c>
      <c r="O379">
        <f>IF(N379&gt;N(N378),N379,"")</f>
        <v/>
      </c>
    </row>
    <row r="380">
      <c r="A380">
        <f>IF('🔩 PISTON'!A534="","",'🔩 PISTON'!A534)</f>
        <v/>
      </c>
      <c r="B380">
        <f>IF('🔩 PISTON'!A534="","","Piston "&amp;'🔩 PISTON'!U534)</f>
        <v/>
      </c>
      <c r="C380">
        <f>IF('🔩 PISTON'!A534="","","Piston")</f>
        <v/>
      </c>
      <c r="D380">
        <f>IF('🔩 PISTON'!A534="","",'🔩 PISTON'!L534)</f>
        <v/>
      </c>
      <c r="E380" s="37">
        <f>IF('🔩 PISTON'!A534="","",'🔩 PISTON'!M534)</f>
        <v/>
      </c>
      <c r="F380" s="37">
        <f>IF('🔩 PISTON'!A534="","",'🔩 PISTON'!N534)</f>
        <v/>
      </c>
      <c r="G380" s="37">
        <f>IF('🔩 PISTON'!A534="","",'🔩 PISTON'!O534)</f>
        <v/>
      </c>
      <c r="H380" s="37">
        <f>IF('🔩 PISTON'!A534="","",'🔩 PISTON'!P534)</f>
        <v/>
      </c>
      <c r="I380" s="37">
        <f>IF('🔩 PISTON'!A534="","",'🔩 PISTON'!Q534)</f>
        <v/>
      </c>
      <c r="J380">
        <f>IF('🔩 PISTON'!A534="","",'🔩 PISTON'!D534)</f>
        <v/>
      </c>
      <c r="L380">
        <f>N(L379)+IF(AND('🔎 TRA CỨU NHANH'!$C$2&lt;&gt;"",OR(ISNUMBER(SEARCH('🔎 TRA CỨU NHANH'!$C$2,$A380)),ISNUMBER(SEARCH('🔎 TRA CỨU NHANH'!$C$2,$B380)))),1,0)</f>
        <v/>
      </c>
      <c r="M380">
        <f>IF(L380&gt;N(L379),L380,"")</f>
        <v/>
      </c>
      <c r="N380">
        <f>N(N379)+IF(AND('💰 BÁO GIÁ'!$C$27&lt;&gt;"",OR(ISNUMBER(SEARCH('💰 BÁO GIÁ'!$C$27,$A380)),ISNUMBER(SEARCH('💰 BÁO GIÁ'!$C$27,$B380)))),1,0)</f>
        <v/>
      </c>
      <c r="O380">
        <f>IF(N380&gt;N(N379),N380,"")</f>
        <v/>
      </c>
    </row>
    <row r="381">
      <c r="A381">
        <f>IF('🔩 PISTON'!A535="","",'🔩 PISTON'!A535)</f>
        <v/>
      </c>
      <c r="B381">
        <f>IF('🔩 PISTON'!A535="","","Piston "&amp;'🔩 PISTON'!U535)</f>
        <v/>
      </c>
      <c r="C381">
        <f>IF('🔩 PISTON'!A535="","","Piston")</f>
        <v/>
      </c>
      <c r="D381">
        <f>IF('🔩 PISTON'!A535="","",'🔩 PISTON'!L535)</f>
        <v/>
      </c>
      <c r="E381">
        <f>IF('🔩 PISTON'!A535="","",'🔩 PISTON'!M535)</f>
        <v/>
      </c>
      <c r="F381">
        <f>IF('🔩 PISTON'!A535="","",'🔩 PISTON'!N535)</f>
        <v/>
      </c>
      <c r="G381">
        <f>IF('🔩 PISTON'!A535="","",'🔩 PISTON'!O535)</f>
        <v/>
      </c>
      <c r="H381">
        <f>IF('🔩 PISTON'!A535="","",'🔩 PISTON'!P535)</f>
        <v/>
      </c>
      <c r="I381">
        <f>IF('🔩 PISTON'!A535="","",'🔩 PISTON'!Q535)</f>
        <v/>
      </c>
      <c r="J381">
        <f>IF('🔩 PISTON'!A535="","",'🔩 PISTON'!D535)</f>
        <v/>
      </c>
      <c r="L381">
        <f>N(L380)+IF(AND('🔎 TRA CỨU NHANH'!$C$2&lt;&gt;"",OR(ISNUMBER(SEARCH('🔎 TRA CỨU NHANH'!$C$2,$A381)),ISNUMBER(SEARCH('🔎 TRA CỨU NHANH'!$C$2,$B381)))),1,0)</f>
        <v/>
      </c>
      <c r="M381">
        <f>IF(L381&gt;N(L380),L381,"")</f>
        <v/>
      </c>
      <c r="N381">
        <f>N(N380)+IF(AND('💰 BÁO GIÁ'!$C$27&lt;&gt;"",OR(ISNUMBER(SEARCH('💰 BÁO GIÁ'!$C$27,$A381)),ISNUMBER(SEARCH('💰 BÁO GIÁ'!$C$27,$B381)))),1,0)</f>
        <v/>
      </c>
      <c r="O381">
        <f>IF(N381&gt;N(N380),N381,"")</f>
        <v/>
      </c>
    </row>
    <row r="382">
      <c r="A382">
        <f>IF('🔩 PISTON'!A536="","",'🔩 PISTON'!A536)</f>
        <v/>
      </c>
      <c r="B382">
        <f>IF('🔩 PISTON'!A536="","","Piston "&amp;'🔩 PISTON'!U536)</f>
        <v/>
      </c>
      <c r="C382">
        <f>IF('🔩 PISTON'!A536="","","Piston")</f>
        <v/>
      </c>
      <c r="D382">
        <f>IF('🔩 PISTON'!A536="","",'🔩 PISTON'!L536)</f>
        <v/>
      </c>
      <c r="E382" s="37">
        <f>IF('🔩 PISTON'!A536="","",'🔩 PISTON'!M536)</f>
        <v/>
      </c>
      <c r="F382" s="37">
        <f>IF('🔩 PISTON'!A536="","",'🔩 PISTON'!N536)</f>
        <v/>
      </c>
      <c r="G382" s="37">
        <f>IF('🔩 PISTON'!A536="","",'🔩 PISTON'!O536)</f>
        <v/>
      </c>
      <c r="H382" s="37">
        <f>IF('🔩 PISTON'!A536="","",'🔩 PISTON'!P536)</f>
        <v/>
      </c>
      <c r="I382" s="37">
        <f>IF('🔩 PISTON'!A536="","",'🔩 PISTON'!Q536)</f>
        <v/>
      </c>
      <c r="J382">
        <f>IF('🔩 PISTON'!A536="","",'🔩 PISTON'!D536)</f>
        <v/>
      </c>
      <c r="L382">
        <f>N(L381)+IF(AND('🔎 TRA CỨU NHANH'!$C$2&lt;&gt;"",OR(ISNUMBER(SEARCH('🔎 TRA CỨU NHANH'!$C$2,$A382)),ISNUMBER(SEARCH('🔎 TRA CỨU NHANH'!$C$2,$B382)))),1,0)</f>
        <v/>
      </c>
      <c r="M382">
        <f>IF(L382&gt;N(L381),L382,"")</f>
        <v/>
      </c>
      <c r="N382">
        <f>N(N381)+IF(AND('💰 BÁO GIÁ'!$C$27&lt;&gt;"",OR(ISNUMBER(SEARCH('💰 BÁO GIÁ'!$C$27,$A382)),ISNUMBER(SEARCH('💰 BÁO GIÁ'!$C$27,$B382)))),1,0)</f>
        <v/>
      </c>
      <c r="O382">
        <f>IF(N382&gt;N(N381),N382,"")</f>
        <v/>
      </c>
    </row>
    <row r="383">
      <c r="A383">
        <f>IF('🔩 PISTON'!A537="","",'🔩 PISTON'!A537)</f>
        <v/>
      </c>
      <c r="B383">
        <f>IF('🔩 PISTON'!A537="","","Piston "&amp;'🔩 PISTON'!U537)</f>
        <v/>
      </c>
      <c r="C383">
        <f>IF('🔩 PISTON'!A537="","","Piston")</f>
        <v/>
      </c>
      <c r="D383">
        <f>IF('🔩 PISTON'!A537="","",'🔩 PISTON'!L537)</f>
        <v/>
      </c>
      <c r="E383">
        <f>IF('🔩 PISTON'!A537="","",'🔩 PISTON'!M537)</f>
        <v/>
      </c>
      <c r="F383">
        <f>IF('🔩 PISTON'!A537="","",'🔩 PISTON'!N537)</f>
        <v/>
      </c>
      <c r="G383">
        <f>IF('🔩 PISTON'!A537="","",'🔩 PISTON'!O537)</f>
        <v/>
      </c>
      <c r="H383">
        <f>IF('🔩 PISTON'!A537="","",'🔩 PISTON'!P537)</f>
        <v/>
      </c>
      <c r="I383">
        <f>IF('🔩 PISTON'!A537="","",'🔩 PISTON'!Q537)</f>
        <v/>
      </c>
      <c r="J383">
        <f>IF('🔩 PISTON'!A537="","",'🔩 PISTON'!D537)</f>
        <v/>
      </c>
      <c r="L383">
        <f>N(L382)+IF(AND('🔎 TRA CỨU NHANH'!$C$2&lt;&gt;"",OR(ISNUMBER(SEARCH('🔎 TRA CỨU NHANH'!$C$2,$A383)),ISNUMBER(SEARCH('🔎 TRA CỨU NHANH'!$C$2,$B383)))),1,0)</f>
        <v/>
      </c>
      <c r="M383">
        <f>IF(L383&gt;N(L382),L383,"")</f>
        <v/>
      </c>
      <c r="N383">
        <f>N(N382)+IF(AND('💰 BÁO GIÁ'!$C$27&lt;&gt;"",OR(ISNUMBER(SEARCH('💰 BÁO GIÁ'!$C$27,$A383)),ISNUMBER(SEARCH('💰 BÁO GIÁ'!$C$27,$B383)))),1,0)</f>
        <v/>
      </c>
      <c r="O383">
        <f>IF(N383&gt;N(N382),N383,"")</f>
        <v/>
      </c>
    </row>
    <row r="384">
      <c r="A384">
        <f>IF('🔩 PISTON'!A538="","",'🔩 PISTON'!A538)</f>
        <v/>
      </c>
      <c r="B384">
        <f>IF('🔩 PISTON'!A538="","","Piston "&amp;'🔩 PISTON'!U538)</f>
        <v/>
      </c>
      <c r="C384">
        <f>IF('🔩 PISTON'!A538="","","Piston")</f>
        <v/>
      </c>
      <c r="D384">
        <f>IF('🔩 PISTON'!A538="","",'🔩 PISTON'!L538)</f>
        <v/>
      </c>
      <c r="E384" s="37">
        <f>IF('🔩 PISTON'!A538="","",'🔩 PISTON'!M538)</f>
        <v/>
      </c>
      <c r="F384" s="37">
        <f>IF('🔩 PISTON'!A538="","",'🔩 PISTON'!N538)</f>
        <v/>
      </c>
      <c r="G384" s="37">
        <f>IF('🔩 PISTON'!A538="","",'🔩 PISTON'!O538)</f>
        <v/>
      </c>
      <c r="H384" s="37">
        <f>IF('🔩 PISTON'!A538="","",'🔩 PISTON'!P538)</f>
        <v/>
      </c>
      <c r="I384" s="37">
        <f>IF('🔩 PISTON'!A538="","",'🔩 PISTON'!Q538)</f>
        <v/>
      </c>
      <c r="J384">
        <f>IF('🔩 PISTON'!A538="","",'🔩 PISTON'!D538)</f>
        <v/>
      </c>
      <c r="L384">
        <f>N(L383)+IF(AND('🔎 TRA CỨU NHANH'!$C$2&lt;&gt;"",OR(ISNUMBER(SEARCH('🔎 TRA CỨU NHANH'!$C$2,$A384)),ISNUMBER(SEARCH('🔎 TRA CỨU NHANH'!$C$2,$B384)))),1,0)</f>
        <v/>
      </c>
      <c r="M384">
        <f>IF(L384&gt;N(L383),L384,"")</f>
        <v/>
      </c>
      <c r="N384">
        <f>N(N383)+IF(AND('💰 BÁO GIÁ'!$C$27&lt;&gt;"",OR(ISNUMBER(SEARCH('💰 BÁO GIÁ'!$C$27,$A384)),ISNUMBER(SEARCH('💰 BÁO GIÁ'!$C$27,$B384)))),1,0)</f>
        <v/>
      </c>
      <c r="O384">
        <f>IF(N384&gt;N(N383),N384,"")</f>
        <v/>
      </c>
    </row>
    <row r="385">
      <c r="A385">
        <f>IF('🔩 PISTON'!A542="","",'🔩 PISTON'!A542)</f>
        <v/>
      </c>
      <c r="B385">
        <f>IF('🔩 PISTON'!A542="","","Piston "&amp;'🔩 PISTON'!U542)</f>
        <v/>
      </c>
      <c r="C385">
        <f>IF('🔩 PISTON'!A542="","","Piston")</f>
        <v/>
      </c>
      <c r="D385">
        <f>IF('🔩 PISTON'!A542="","",'🔩 PISTON'!L542)</f>
        <v/>
      </c>
      <c r="E385" s="37">
        <f>IF('🔩 PISTON'!A542="","",'🔩 PISTON'!M542)</f>
        <v/>
      </c>
      <c r="F385" s="37">
        <f>IF('🔩 PISTON'!A542="","",'🔩 PISTON'!N542)</f>
        <v/>
      </c>
      <c r="G385" s="37">
        <f>IF('🔩 PISTON'!A542="","",'🔩 PISTON'!O542)</f>
        <v/>
      </c>
      <c r="H385" s="37">
        <f>IF('🔩 PISTON'!A542="","",'🔩 PISTON'!P542)</f>
        <v/>
      </c>
      <c r="I385" s="37">
        <f>IF('🔩 PISTON'!A542="","",'🔩 PISTON'!Q542)</f>
        <v/>
      </c>
      <c r="J385">
        <f>IF('🔩 PISTON'!A542="","",'🔩 PISTON'!D542)</f>
        <v/>
      </c>
      <c r="L385">
        <f>N(L384)+IF(AND('🔎 TRA CỨU NHANH'!$C$2&lt;&gt;"",OR(ISNUMBER(SEARCH('🔎 TRA CỨU NHANH'!$C$2,$A385)),ISNUMBER(SEARCH('🔎 TRA CỨU NHANH'!$C$2,$B385)))),1,0)</f>
        <v/>
      </c>
      <c r="M385">
        <f>IF(L385&gt;N(L384),L385,"")</f>
        <v/>
      </c>
      <c r="N385">
        <f>N(N384)+IF(AND('💰 BÁO GIÁ'!$C$27&lt;&gt;"",OR(ISNUMBER(SEARCH('💰 BÁO GIÁ'!$C$27,$A385)),ISNUMBER(SEARCH('💰 BÁO GIÁ'!$C$27,$B385)))),1,0)</f>
        <v/>
      </c>
      <c r="O385">
        <f>IF(N385&gt;N(N384),N385,"")</f>
        <v/>
      </c>
    </row>
    <row r="386">
      <c r="A386">
        <f>IF('🔩 PISTON'!A543="","",'🔩 PISTON'!A543)</f>
        <v/>
      </c>
      <c r="B386">
        <f>IF('🔩 PISTON'!A543="","","Piston "&amp;'🔩 PISTON'!U543)</f>
        <v/>
      </c>
      <c r="C386">
        <f>IF('🔩 PISTON'!A543="","","Piston")</f>
        <v/>
      </c>
      <c r="D386">
        <f>IF('🔩 PISTON'!A543="","",'🔩 PISTON'!L543)</f>
        <v/>
      </c>
      <c r="E386">
        <f>IF('🔩 PISTON'!A543="","",'🔩 PISTON'!M543)</f>
        <v/>
      </c>
      <c r="F386">
        <f>IF('🔩 PISTON'!A543="","",'🔩 PISTON'!N543)</f>
        <v/>
      </c>
      <c r="G386">
        <f>IF('🔩 PISTON'!A543="","",'🔩 PISTON'!O543)</f>
        <v/>
      </c>
      <c r="H386">
        <f>IF('🔩 PISTON'!A543="","",'🔩 PISTON'!P543)</f>
        <v/>
      </c>
      <c r="I386">
        <f>IF('🔩 PISTON'!A543="","",'🔩 PISTON'!Q543)</f>
        <v/>
      </c>
      <c r="J386">
        <f>IF('🔩 PISTON'!A543="","",'🔩 PISTON'!D543)</f>
        <v/>
      </c>
      <c r="L386">
        <f>N(L385)+IF(AND('🔎 TRA CỨU NHANH'!$C$2&lt;&gt;"",OR(ISNUMBER(SEARCH('🔎 TRA CỨU NHANH'!$C$2,$A386)),ISNUMBER(SEARCH('🔎 TRA CỨU NHANH'!$C$2,$B386)))),1,0)</f>
        <v/>
      </c>
      <c r="M386">
        <f>IF(L386&gt;N(L385),L386,"")</f>
        <v/>
      </c>
      <c r="N386">
        <f>N(N385)+IF(AND('💰 BÁO GIÁ'!$C$27&lt;&gt;"",OR(ISNUMBER(SEARCH('💰 BÁO GIÁ'!$C$27,$A386)),ISNUMBER(SEARCH('💰 BÁO GIÁ'!$C$27,$B386)))),1,0)</f>
        <v/>
      </c>
      <c r="O386">
        <f>IF(N386&gt;N(N385),N386,"")</f>
        <v/>
      </c>
    </row>
    <row r="387">
      <c r="A387">
        <f>IF('🔩 PISTON'!A544="","",'🔩 PISTON'!A544)</f>
        <v/>
      </c>
      <c r="B387">
        <f>IF('🔩 PISTON'!A544="","","Piston "&amp;'🔩 PISTON'!U544)</f>
        <v/>
      </c>
      <c r="C387">
        <f>IF('🔩 PISTON'!A544="","","Piston")</f>
        <v/>
      </c>
      <c r="D387">
        <f>IF('🔩 PISTON'!A544="","",'🔩 PISTON'!L544)</f>
        <v/>
      </c>
      <c r="E387">
        <f>IF('🔩 PISTON'!A544="","",'🔩 PISTON'!M544)</f>
        <v/>
      </c>
      <c r="F387">
        <f>IF('🔩 PISTON'!A544="","",'🔩 PISTON'!N544)</f>
        <v/>
      </c>
      <c r="G387">
        <f>IF('🔩 PISTON'!A544="","",'🔩 PISTON'!O544)</f>
        <v/>
      </c>
      <c r="H387">
        <f>IF('🔩 PISTON'!A544="","",'🔩 PISTON'!P544)</f>
        <v/>
      </c>
      <c r="I387">
        <f>IF('🔩 PISTON'!A544="","",'🔩 PISTON'!Q544)</f>
        <v/>
      </c>
      <c r="J387">
        <f>IF('🔩 PISTON'!A544="","",'🔩 PISTON'!D544)</f>
        <v/>
      </c>
      <c r="L387">
        <f>N(L386)+IF(AND('🔎 TRA CỨU NHANH'!$C$2&lt;&gt;"",OR(ISNUMBER(SEARCH('🔎 TRA CỨU NHANH'!$C$2,$A387)),ISNUMBER(SEARCH('🔎 TRA CỨU NHANH'!$C$2,$B387)))),1,0)</f>
        <v/>
      </c>
      <c r="M387">
        <f>IF(L387&gt;N(L386),L387,"")</f>
        <v/>
      </c>
      <c r="N387">
        <f>N(N386)+IF(AND('💰 BÁO GIÁ'!$C$27&lt;&gt;"",OR(ISNUMBER(SEARCH('💰 BÁO GIÁ'!$C$27,$A387)),ISNUMBER(SEARCH('💰 BÁO GIÁ'!$C$27,$B387)))),1,0)</f>
        <v/>
      </c>
      <c r="O387">
        <f>IF(N387&gt;N(N386),N387,"")</f>
        <v/>
      </c>
    </row>
    <row r="388">
      <c r="A388">
        <f>IF('🔩 PISTON'!A545="","",'🔩 PISTON'!A545)</f>
        <v/>
      </c>
      <c r="B388">
        <f>IF('🔩 PISTON'!A545="","","Piston "&amp;'🔩 PISTON'!U545)</f>
        <v/>
      </c>
      <c r="C388">
        <f>IF('🔩 PISTON'!A545="","","Piston")</f>
        <v/>
      </c>
      <c r="D388">
        <f>IF('🔩 PISTON'!A545="","",'🔩 PISTON'!L545)</f>
        <v/>
      </c>
      <c r="E388" s="37">
        <f>IF('🔩 PISTON'!A545="","",'🔩 PISTON'!M545)</f>
        <v/>
      </c>
      <c r="F388" s="37">
        <f>IF('🔩 PISTON'!A545="","",'🔩 PISTON'!N545)</f>
        <v/>
      </c>
      <c r="G388" s="37">
        <f>IF('🔩 PISTON'!A545="","",'🔩 PISTON'!O545)</f>
        <v/>
      </c>
      <c r="H388" s="37">
        <f>IF('🔩 PISTON'!A545="","",'🔩 PISTON'!P545)</f>
        <v/>
      </c>
      <c r="I388" s="37">
        <f>IF('🔩 PISTON'!A545="","",'🔩 PISTON'!Q545)</f>
        <v/>
      </c>
      <c r="J388">
        <f>IF('🔩 PISTON'!A545="","",'🔩 PISTON'!D545)</f>
        <v/>
      </c>
      <c r="L388">
        <f>N(L387)+IF(AND('🔎 TRA CỨU NHANH'!$C$2&lt;&gt;"",OR(ISNUMBER(SEARCH('🔎 TRA CỨU NHANH'!$C$2,$A388)),ISNUMBER(SEARCH('🔎 TRA CỨU NHANH'!$C$2,$B388)))),1,0)</f>
        <v/>
      </c>
      <c r="M388">
        <f>IF(L388&gt;N(L387),L388,"")</f>
        <v/>
      </c>
      <c r="N388">
        <f>N(N387)+IF(AND('💰 BÁO GIÁ'!$C$27&lt;&gt;"",OR(ISNUMBER(SEARCH('💰 BÁO GIÁ'!$C$27,$A388)),ISNUMBER(SEARCH('💰 BÁO GIÁ'!$C$27,$B388)))),1,0)</f>
        <v/>
      </c>
      <c r="O388">
        <f>IF(N388&gt;N(N387),N388,"")</f>
        <v/>
      </c>
    </row>
    <row r="389">
      <c r="A389">
        <f>IF('🔩 PISTON'!A547="","",'🔩 PISTON'!A547)</f>
        <v/>
      </c>
      <c r="B389">
        <f>IF('🔩 PISTON'!A547="","","Piston "&amp;'🔩 PISTON'!U547)</f>
        <v/>
      </c>
      <c r="C389">
        <f>IF('🔩 PISTON'!A547="","","Piston")</f>
        <v/>
      </c>
      <c r="D389">
        <f>IF('🔩 PISTON'!A547="","",'🔩 PISTON'!L547)</f>
        <v/>
      </c>
      <c r="E389" s="37">
        <f>IF('🔩 PISTON'!A547="","",'🔩 PISTON'!M547)</f>
        <v/>
      </c>
      <c r="F389" s="37">
        <f>IF('🔩 PISTON'!A547="","",'🔩 PISTON'!N547)</f>
        <v/>
      </c>
      <c r="G389" s="37">
        <f>IF('🔩 PISTON'!A547="","",'🔩 PISTON'!O547)</f>
        <v/>
      </c>
      <c r="H389" s="37">
        <f>IF('🔩 PISTON'!A547="","",'🔩 PISTON'!P547)</f>
        <v/>
      </c>
      <c r="I389" s="37">
        <f>IF('🔩 PISTON'!A547="","",'🔩 PISTON'!Q547)</f>
        <v/>
      </c>
      <c r="J389">
        <f>IF('🔩 PISTON'!A547="","",'🔩 PISTON'!D547)</f>
        <v/>
      </c>
      <c r="L389">
        <f>N(L388)+IF(AND('🔎 TRA CỨU NHANH'!$C$2&lt;&gt;"",OR(ISNUMBER(SEARCH('🔎 TRA CỨU NHANH'!$C$2,$A389)),ISNUMBER(SEARCH('🔎 TRA CỨU NHANH'!$C$2,$B389)))),1,0)</f>
        <v/>
      </c>
      <c r="M389">
        <f>IF(L389&gt;N(L388),L389,"")</f>
        <v/>
      </c>
      <c r="N389">
        <f>N(N388)+IF(AND('💰 BÁO GIÁ'!$C$27&lt;&gt;"",OR(ISNUMBER(SEARCH('💰 BÁO GIÁ'!$C$27,$A389)),ISNUMBER(SEARCH('💰 BÁO GIÁ'!$C$27,$B389)))),1,0)</f>
        <v/>
      </c>
      <c r="O389">
        <f>IF(N389&gt;N(N388),N389,"")</f>
        <v/>
      </c>
    </row>
    <row r="390">
      <c r="A390">
        <f>IF('🔩 PISTON'!A548="","",'🔩 PISTON'!A548)</f>
        <v/>
      </c>
      <c r="B390">
        <f>IF('🔩 PISTON'!A548="","","Piston "&amp;'🔩 PISTON'!U548)</f>
        <v/>
      </c>
      <c r="C390">
        <f>IF('🔩 PISTON'!A548="","","Piston")</f>
        <v/>
      </c>
      <c r="D390">
        <f>IF('🔩 PISTON'!A548="","",'🔩 PISTON'!L548)</f>
        <v/>
      </c>
      <c r="E390" s="37">
        <f>IF('🔩 PISTON'!A548="","",'🔩 PISTON'!M548)</f>
        <v/>
      </c>
      <c r="F390" s="37">
        <f>IF('🔩 PISTON'!A548="","",'🔩 PISTON'!N548)</f>
        <v/>
      </c>
      <c r="G390" s="37">
        <f>IF('🔩 PISTON'!A548="","",'🔩 PISTON'!O548)</f>
        <v/>
      </c>
      <c r="H390" s="37">
        <f>IF('🔩 PISTON'!A548="","",'🔩 PISTON'!P548)</f>
        <v/>
      </c>
      <c r="I390" s="37">
        <f>IF('🔩 PISTON'!A548="","",'🔩 PISTON'!Q548)</f>
        <v/>
      </c>
      <c r="J390">
        <f>IF('🔩 PISTON'!A548="","",'🔩 PISTON'!D548)</f>
        <v/>
      </c>
      <c r="L390">
        <f>N(L389)+IF(AND('🔎 TRA CỨU NHANH'!$C$2&lt;&gt;"",OR(ISNUMBER(SEARCH('🔎 TRA CỨU NHANH'!$C$2,$A390)),ISNUMBER(SEARCH('🔎 TRA CỨU NHANH'!$C$2,$B390)))),1,0)</f>
        <v/>
      </c>
      <c r="M390">
        <f>IF(L390&gt;N(L389),L390,"")</f>
        <v/>
      </c>
      <c r="N390">
        <f>N(N389)+IF(AND('💰 BÁO GIÁ'!$C$27&lt;&gt;"",OR(ISNUMBER(SEARCH('💰 BÁO GIÁ'!$C$27,$A390)),ISNUMBER(SEARCH('💰 BÁO GIÁ'!$C$27,$B390)))),1,0)</f>
        <v/>
      </c>
      <c r="O390">
        <f>IF(N390&gt;N(N389),N390,"")</f>
        <v/>
      </c>
    </row>
    <row r="391">
      <c r="A391">
        <f>IF('🔩 PISTON'!A549="","",'🔩 PISTON'!A549)</f>
        <v/>
      </c>
      <c r="B391">
        <f>IF('🔩 PISTON'!A549="","","Piston "&amp;'🔩 PISTON'!U549)</f>
        <v/>
      </c>
      <c r="C391">
        <f>IF('🔩 PISTON'!A549="","","Piston")</f>
        <v/>
      </c>
      <c r="D391">
        <f>IF('🔩 PISTON'!A549="","",'🔩 PISTON'!L549)</f>
        <v/>
      </c>
      <c r="E391" s="37">
        <f>IF('🔩 PISTON'!A549="","",'🔩 PISTON'!M549)</f>
        <v/>
      </c>
      <c r="F391" s="37">
        <f>IF('🔩 PISTON'!A549="","",'🔩 PISTON'!N549)</f>
        <v/>
      </c>
      <c r="G391" s="37">
        <f>IF('🔩 PISTON'!A549="","",'🔩 PISTON'!O549)</f>
        <v/>
      </c>
      <c r="H391" s="37">
        <f>IF('🔩 PISTON'!A549="","",'🔩 PISTON'!P549)</f>
        <v/>
      </c>
      <c r="I391" s="37">
        <f>IF('🔩 PISTON'!A549="","",'🔩 PISTON'!Q549)</f>
        <v/>
      </c>
      <c r="J391">
        <f>IF('🔩 PISTON'!A549="","",'🔩 PISTON'!D549)</f>
        <v/>
      </c>
      <c r="L391">
        <f>N(L390)+IF(AND('🔎 TRA CỨU NHANH'!$C$2&lt;&gt;"",OR(ISNUMBER(SEARCH('🔎 TRA CỨU NHANH'!$C$2,$A391)),ISNUMBER(SEARCH('🔎 TRA CỨU NHANH'!$C$2,$B391)))),1,0)</f>
        <v/>
      </c>
      <c r="M391">
        <f>IF(L391&gt;N(L390),L391,"")</f>
        <v/>
      </c>
      <c r="N391">
        <f>N(N390)+IF(AND('💰 BÁO GIÁ'!$C$27&lt;&gt;"",OR(ISNUMBER(SEARCH('💰 BÁO GIÁ'!$C$27,$A391)),ISNUMBER(SEARCH('💰 BÁO GIÁ'!$C$27,$B391)))),1,0)</f>
        <v/>
      </c>
      <c r="O391">
        <f>IF(N391&gt;N(N390),N391,"")</f>
        <v/>
      </c>
    </row>
    <row r="392">
      <c r="A392">
        <f>IF('🔩 PISTON'!A551="","",'🔩 PISTON'!A551)</f>
        <v/>
      </c>
      <c r="B392">
        <f>IF('🔩 PISTON'!A551="","","Piston "&amp;'🔩 PISTON'!U551)</f>
        <v/>
      </c>
      <c r="C392">
        <f>IF('🔩 PISTON'!A551="","","Piston")</f>
        <v/>
      </c>
      <c r="D392">
        <f>IF('🔩 PISTON'!A551="","",'🔩 PISTON'!L551)</f>
        <v/>
      </c>
      <c r="E392" s="37">
        <f>IF('🔩 PISTON'!A551="","",'🔩 PISTON'!M551)</f>
        <v/>
      </c>
      <c r="F392" s="37">
        <f>IF('🔩 PISTON'!A551="","",'🔩 PISTON'!N551)</f>
        <v/>
      </c>
      <c r="G392" s="37">
        <f>IF('🔩 PISTON'!A551="","",'🔩 PISTON'!O551)</f>
        <v/>
      </c>
      <c r="H392" s="37">
        <f>IF('🔩 PISTON'!A551="","",'🔩 PISTON'!P551)</f>
        <v/>
      </c>
      <c r="I392" s="37">
        <f>IF('🔩 PISTON'!A551="","",'🔩 PISTON'!Q551)</f>
        <v/>
      </c>
      <c r="J392">
        <f>IF('🔩 PISTON'!A551="","",'🔩 PISTON'!D551)</f>
        <v/>
      </c>
      <c r="L392">
        <f>N(L391)+IF(AND('🔎 TRA CỨU NHANH'!$C$2&lt;&gt;"",OR(ISNUMBER(SEARCH('🔎 TRA CỨU NHANH'!$C$2,$A392)),ISNUMBER(SEARCH('🔎 TRA CỨU NHANH'!$C$2,$B392)))),1,0)</f>
        <v/>
      </c>
      <c r="M392">
        <f>IF(L392&gt;N(L391),L392,"")</f>
        <v/>
      </c>
      <c r="N392">
        <f>N(N391)+IF(AND('💰 BÁO GIÁ'!$C$27&lt;&gt;"",OR(ISNUMBER(SEARCH('💰 BÁO GIÁ'!$C$27,$A392)),ISNUMBER(SEARCH('💰 BÁO GIÁ'!$C$27,$B392)))),1,0)</f>
        <v/>
      </c>
      <c r="O392">
        <f>IF(N392&gt;N(N391),N392,"")</f>
        <v/>
      </c>
    </row>
    <row r="393">
      <c r="A393">
        <f>IF('🔩 PISTON'!A553="","",'🔩 PISTON'!A553)</f>
        <v/>
      </c>
      <c r="B393">
        <f>IF('🔩 PISTON'!A553="","","Piston "&amp;'🔩 PISTON'!U553)</f>
        <v/>
      </c>
      <c r="C393">
        <f>IF('🔩 PISTON'!A553="","","Piston")</f>
        <v/>
      </c>
      <c r="D393">
        <f>IF('🔩 PISTON'!A553="","",'🔩 PISTON'!L553)</f>
        <v/>
      </c>
      <c r="E393" s="37">
        <f>IF('🔩 PISTON'!A553="","",'🔩 PISTON'!M553)</f>
        <v/>
      </c>
      <c r="F393" s="37">
        <f>IF('🔩 PISTON'!A553="","",'🔩 PISTON'!N553)</f>
        <v/>
      </c>
      <c r="G393" s="37">
        <f>IF('🔩 PISTON'!A553="","",'🔩 PISTON'!O553)</f>
        <v/>
      </c>
      <c r="H393" s="37">
        <f>IF('🔩 PISTON'!A553="","",'🔩 PISTON'!P553)</f>
        <v/>
      </c>
      <c r="I393" s="37">
        <f>IF('🔩 PISTON'!A553="","",'🔩 PISTON'!Q553)</f>
        <v/>
      </c>
      <c r="J393">
        <f>IF('🔩 PISTON'!A553="","",'🔩 PISTON'!D553)</f>
        <v/>
      </c>
      <c r="L393">
        <f>N(L392)+IF(AND('🔎 TRA CỨU NHANH'!$C$2&lt;&gt;"",OR(ISNUMBER(SEARCH('🔎 TRA CỨU NHANH'!$C$2,$A393)),ISNUMBER(SEARCH('🔎 TRA CỨU NHANH'!$C$2,$B393)))),1,0)</f>
        <v/>
      </c>
      <c r="M393">
        <f>IF(L393&gt;N(L392),L393,"")</f>
        <v/>
      </c>
      <c r="N393">
        <f>N(N392)+IF(AND('💰 BÁO GIÁ'!$C$27&lt;&gt;"",OR(ISNUMBER(SEARCH('💰 BÁO GIÁ'!$C$27,$A393)),ISNUMBER(SEARCH('💰 BÁO GIÁ'!$C$27,$B393)))),1,0)</f>
        <v/>
      </c>
      <c r="O393">
        <f>IF(N393&gt;N(N392),N393,"")</f>
        <v/>
      </c>
    </row>
    <row r="394">
      <c r="A394">
        <f>IF('🔩 PISTON'!A554="","",'🔩 PISTON'!A554)</f>
        <v/>
      </c>
      <c r="B394">
        <f>IF('🔩 PISTON'!A554="","","Piston "&amp;'🔩 PISTON'!U554)</f>
        <v/>
      </c>
      <c r="C394">
        <f>IF('🔩 PISTON'!A554="","","Piston")</f>
        <v/>
      </c>
      <c r="D394">
        <f>IF('🔩 PISTON'!A554="","",'🔩 PISTON'!L554)</f>
        <v/>
      </c>
      <c r="E394" s="37">
        <f>IF('🔩 PISTON'!A554="","",'🔩 PISTON'!M554)</f>
        <v/>
      </c>
      <c r="F394" s="37">
        <f>IF('🔩 PISTON'!A554="","",'🔩 PISTON'!N554)</f>
        <v/>
      </c>
      <c r="G394" s="37">
        <f>IF('🔩 PISTON'!A554="","",'🔩 PISTON'!O554)</f>
        <v/>
      </c>
      <c r="H394" s="37">
        <f>IF('🔩 PISTON'!A554="","",'🔩 PISTON'!P554)</f>
        <v/>
      </c>
      <c r="I394" s="37">
        <f>IF('🔩 PISTON'!A554="","",'🔩 PISTON'!Q554)</f>
        <v/>
      </c>
      <c r="J394">
        <f>IF('🔩 PISTON'!A554="","",'🔩 PISTON'!D554)</f>
        <v/>
      </c>
      <c r="L394">
        <f>N(L393)+IF(AND('🔎 TRA CỨU NHANH'!$C$2&lt;&gt;"",OR(ISNUMBER(SEARCH('🔎 TRA CỨU NHANH'!$C$2,$A394)),ISNUMBER(SEARCH('🔎 TRA CỨU NHANH'!$C$2,$B394)))),1,0)</f>
        <v/>
      </c>
      <c r="M394">
        <f>IF(L394&gt;N(L393),L394,"")</f>
        <v/>
      </c>
      <c r="N394">
        <f>N(N393)+IF(AND('💰 BÁO GIÁ'!$C$27&lt;&gt;"",OR(ISNUMBER(SEARCH('💰 BÁO GIÁ'!$C$27,$A394)),ISNUMBER(SEARCH('💰 BÁO GIÁ'!$C$27,$B394)))),1,0)</f>
        <v/>
      </c>
      <c r="O394">
        <f>IF(N394&gt;N(N393),N394,"")</f>
        <v/>
      </c>
    </row>
    <row r="395">
      <c r="A395">
        <f>IF('🔩 PISTON'!#REF!="","",'🔩 PISTON'!#REF!)</f>
        <v/>
      </c>
      <c r="B395">
        <f>IF('🔩 PISTON'!#REF!="","","Piston "&amp;'🔩 PISTON'!#REF!)</f>
        <v/>
      </c>
      <c r="C395">
        <f>IF('🔩 PISTON'!#REF!="","","Piston")</f>
        <v/>
      </c>
      <c r="D395">
        <f>IF('🔩 PISTON'!#REF!="","",'🔩 PISTON'!#REF!)</f>
        <v/>
      </c>
      <c r="E395">
        <f>IF('🔩 PISTON'!#REF!="","",'🔩 PISTON'!#REF!)</f>
        <v/>
      </c>
      <c r="F395">
        <f>IF('🔩 PISTON'!#REF!="","",'🔩 PISTON'!#REF!)</f>
        <v/>
      </c>
      <c r="G395">
        <f>IF('🔩 PISTON'!#REF!="","",'🔩 PISTON'!#REF!)</f>
        <v/>
      </c>
      <c r="H395">
        <f>IF('🔩 PISTON'!#REF!="","",'🔩 PISTON'!#REF!)</f>
        <v/>
      </c>
      <c r="I395">
        <f>IF('🔩 PISTON'!#REF!="","",'🔩 PISTON'!#REF!)</f>
        <v/>
      </c>
      <c r="J395">
        <f>IF('🔩 PISTON'!#REF!="","",'🔩 PISTON'!#REF!)</f>
        <v/>
      </c>
      <c r="L395">
        <f>N(L394)+IF(AND('🔎 TRA CỨU NHANH'!$C$2&lt;&gt;"",OR(ISNUMBER(SEARCH('🔎 TRA CỨU NHANH'!$C$2,$A395)),ISNUMBER(SEARCH('🔎 TRA CỨU NHANH'!$C$2,$B395)))),1,0)</f>
        <v/>
      </c>
      <c r="M395">
        <f>IF(L395&gt;N(L394),L395,"")</f>
        <v/>
      </c>
      <c r="N395">
        <f>N(N394)+IF(AND('💰 BÁO GIÁ'!$C$27&lt;&gt;"",OR(ISNUMBER(SEARCH('💰 BÁO GIÁ'!$C$27,$A395)),ISNUMBER(SEARCH('💰 BÁO GIÁ'!$C$27,$B395)))),1,0)</f>
        <v/>
      </c>
      <c r="O395">
        <f>IF(N395&gt;N(N394),N395,"")</f>
        <v/>
      </c>
    </row>
    <row r="396">
      <c r="A396">
        <f>IF('🔩 PISTON'!A555="","",'🔩 PISTON'!A555)</f>
        <v/>
      </c>
      <c r="B396">
        <f>IF('🔩 PISTON'!A555="","","Piston "&amp;'🔩 PISTON'!U555)</f>
        <v/>
      </c>
      <c r="C396">
        <f>IF('🔩 PISTON'!A555="","","Piston")</f>
        <v/>
      </c>
      <c r="D396">
        <f>IF('🔩 PISTON'!A555="","",'🔩 PISTON'!L555)</f>
        <v/>
      </c>
      <c r="E396">
        <f>IF('🔩 PISTON'!A555="","",'🔩 PISTON'!M555)</f>
        <v/>
      </c>
      <c r="F396">
        <f>IF('🔩 PISTON'!A555="","",'🔩 PISTON'!N555)</f>
        <v/>
      </c>
      <c r="G396">
        <f>IF('🔩 PISTON'!A555="","",'🔩 PISTON'!O555)</f>
        <v/>
      </c>
      <c r="H396">
        <f>IF('🔩 PISTON'!A555="","",'🔩 PISTON'!P555)</f>
        <v/>
      </c>
      <c r="I396">
        <f>IF('🔩 PISTON'!A555="","",'🔩 PISTON'!Q555)</f>
        <v/>
      </c>
      <c r="J396">
        <f>IF('🔩 PISTON'!A555="","",'🔩 PISTON'!D555)</f>
        <v/>
      </c>
      <c r="L396">
        <f>N(L395)+IF(AND('🔎 TRA CỨU NHANH'!$C$2&lt;&gt;"",OR(ISNUMBER(SEARCH('🔎 TRA CỨU NHANH'!$C$2,$A396)),ISNUMBER(SEARCH('🔎 TRA CỨU NHANH'!$C$2,$B396)))),1,0)</f>
        <v/>
      </c>
      <c r="M396">
        <f>IF(L396&gt;N(L395),L396,"")</f>
        <v/>
      </c>
      <c r="N396">
        <f>N(N395)+IF(AND('💰 BÁO GIÁ'!$C$27&lt;&gt;"",OR(ISNUMBER(SEARCH('💰 BÁO GIÁ'!$C$27,$A396)),ISNUMBER(SEARCH('💰 BÁO GIÁ'!$C$27,$B396)))),1,0)</f>
        <v/>
      </c>
      <c r="O396">
        <f>IF(N396&gt;N(N395),N396,"")</f>
        <v/>
      </c>
    </row>
    <row r="397">
      <c r="A397">
        <f>IF('🔩 PISTON'!A556="","",'🔩 PISTON'!A556)</f>
        <v/>
      </c>
      <c r="B397">
        <f>IF('🔩 PISTON'!A556="","","Piston "&amp;'🔩 PISTON'!U556)</f>
        <v/>
      </c>
      <c r="C397">
        <f>IF('🔩 PISTON'!A556="","","Piston")</f>
        <v/>
      </c>
      <c r="D397">
        <f>IF('🔩 PISTON'!A556="","",'🔩 PISTON'!L556)</f>
        <v/>
      </c>
      <c r="E397">
        <f>IF('🔩 PISTON'!A556="","",'🔩 PISTON'!M556)</f>
        <v/>
      </c>
      <c r="F397">
        <f>IF('🔩 PISTON'!A556="","",'🔩 PISTON'!N556)</f>
        <v/>
      </c>
      <c r="G397">
        <f>IF('🔩 PISTON'!A556="","",'🔩 PISTON'!O556)</f>
        <v/>
      </c>
      <c r="H397">
        <f>IF('🔩 PISTON'!A556="","",'🔩 PISTON'!P556)</f>
        <v/>
      </c>
      <c r="I397">
        <f>IF('🔩 PISTON'!A556="","",'🔩 PISTON'!Q556)</f>
        <v/>
      </c>
      <c r="J397">
        <f>IF('🔩 PISTON'!A556="","",'🔩 PISTON'!D556)</f>
        <v/>
      </c>
      <c r="L397">
        <f>N(L396)+IF(AND('🔎 TRA CỨU NHANH'!$C$2&lt;&gt;"",OR(ISNUMBER(SEARCH('🔎 TRA CỨU NHANH'!$C$2,$A397)),ISNUMBER(SEARCH('🔎 TRA CỨU NHANH'!$C$2,$B397)))),1,0)</f>
        <v/>
      </c>
      <c r="M397">
        <f>IF(L397&gt;N(L396),L397,"")</f>
        <v/>
      </c>
      <c r="N397">
        <f>N(N396)+IF(AND('💰 BÁO GIÁ'!$C$27&lt;&gt;"",OR(ISNUMBER(SEARCH('💰 BÁO GIÁ'!$C$27,$A397)),ISNUMBER(SEARCH('💰 BÁO GIÁ'!$C$27,$B397)))),1,0)</f>
        <v/>
      </c>
      <c r="O397">
        <f>IF(N397&gt;N(N396),N397,"")</f>
        <v/>
      </c>
    </row>
    <row r="398">
      <c r="A398">
        <f>IF('🔩 PISTON'!A557="","",'🔩 PISTON'!A557)</f>
        <v/>
      </c>
      <c r="B398">
        <f>IF('🔩 PISTON'!A557="","","Piston "&amp;'🔩 PISTON'!U557)</f>
        <v/>
      </c>
      <c r="C398">
        <f>IF('🔩 PISTON'!A557="","","Piston")</f>
        <v/>
      </c>
      <c r="D398">
        <f>IF('🔩 PISTON'!A557="","",'🔩 PISTON'!L557)</f>
        <v/>
      </c>
      <c r="E398">
        <f>IF('🔩 PISTON'!A557="","",'🔩 PISTON'!M557)</f>
        <v/>
      </c>
      <c r="F398">
        <f>IF('🔩 PISTON'!A557="","",'🔩 PISTON'!N557)</f>
        <v/>
      </c>
      <c r="G398">
        <f>IF('🔩 PISTON'!A557="","",'🔩 PISTON'!O557)</f>
        <v/>
      </c>
      <c r="H398">
        <f>IF('🔩 PISTON'!A557="","",'🔩 PISTON'!P557)</f>
        <v/>
      </c>
      <c r="I398">
        <f>IF('🔩 PISTON'!A557="","",'🔩 PISTON'!Q557)</f>
        <v/>
      </c>
      <c r="J398">
        <f>IF('🔩 PISTON'!A557="","",'🔩 PISTON'!D557)</f>
        <v/>
      </c>
      <c r="L398">
        <f>N(L397)+IF(AND('🔎 TRA CỨU NHANH'!$C$2&lt;&gt;"",OR(ISNUMBER(SEARCH('🔎 TRA CỨU NHANH'!$C$2,$A398)),ISNUMBER(SEARCH('🔎 TRA CỨU NHANH'!$C$2,$B398)))),1,0)</f>
        <v/>
      </c>
      <c r="M398">
        <f>IF(L398&gt;N(L397),L398,"")</f>
        <v/>
      </c>
      <c r="N398">
        <f>N(N397)+IF(AND('💰 BÁO GIÁ'!$C$27&lt;&gt;"",OR(ISNUMBER(SEARCH('💰 BÁO GIÁ'!$C$27,$A398)),ISNUMBER(SEARCH('💰 BÁO GIÁ'!$C$27,$B398)))),1,0)</f>
        <v/>
      </c>
      <c r="O398">
        <f>IF(N398&gt;N(N397),N398,"")</f>
        <v/>
      </c>
    </row>
    <row r="399">
      <c r="A399">
        <f>IF('🔩 PISTON'!A558="","",'🔩 PISTON'!A558)</f>
        <v/>
      </c>
      <c r="B399">
        <f>IF('🔩 PISTON'!A558="","","Piston "&amp;'🔩 PISTON'!U558)</f>
        <v/>
      </c>
      <c r="C399">
        <f>IF('🔩 PISTON'!A558="","","Piston")</f>
        <v/>
      </c>
      <c r="D399">
        <f>IF('🔩 PISTON'!A558="","",'🔩 PISTON'!L558)</f>
        <v/>
      </c>
      <c r="E399">
        <f>IF('🔩 PISTON'!A558="","",'🔩 PISTON'!M558)</f>
        <v/>
      </c>
      <c r="F399">
        <f>IF('🔩 PISTON'!A558="","",'🔩 PISTON'!N558)</f>
        <v/>
      </c>
      <c r="G399">
        <f>IF('🔩 PISTON'!A558="","",'🔩 PISTON'!O558)</f>
        <v/>
      </c>
      <c r="H399">
        <f>IF('🔩 PISTON'!A558="","",'🔩 PISTON'!P558)</f>
        <v/>
      </c>
      <c r="I399">
        <f>IF('🔩 PISTON'!A558="","",'🔩 PISTON'!Q558)</f>
        <v/>
      </c>
      <c r="J399">
        <f>IF('🔩 PISTON'!A558="","",'🔩 PISTON'!D558)</f>
        <v/>
      </c>
      <c r="L399">
        <f>N(L398)+IF(AND('🔎 TRA CỨU NHANH'!$C$2&lt;&gt;"",OR(ISNUMBER(SEARCH('🔎 TRA CỨU NHANH'!$C$2,$A399)),ISNUMBER(SEARCH('🔎 TRA CỨU NHANH'!$C$2,$B399)))),1,0)</f>
        <v/>
      </c>
      <c r="M399">
        <f>IF(L399&gt;N(L398),L399,"")</f>
        <v/>
      </c>
      <c r="N399">
        <f>N(N398)+IF(AND('💰 BÁO GIÁ'!$C$27&lt;&gt;"",OR(ISNUMBER(SEARCH('💰 BÁO GIÁ'!$C$27,$A399)),ISNUMBER(SEARCH('💰 BÁO GIÁ'!$C$27,$B399)))),1,0)</f>
        <v/>
      </c>
      <c r="O399">
        <f>IF(N399&gt;N(N398),N399,"")</f>
        <v/>
      </c>
    </row>
    <row r="400">
      <c r="A400">
        <f>IF('🔩 PISTON'!A559="","",'🔩 PISTON'!A559)</f>
        <v/>
      </c>
      <c r="B400">
        <f>IF('🔩 PISTON'!A559="","","Piston "&amp;'🔩 PISTON'!U559)</f>
        <v/>
      </c>
      <c r="C400">
        <f>IF('🔩 PISTON'!A559="","","Piston")</f>
        <v/>
      </c>
      <c r="D400">
        <f>IF('🔩 PISTON'!A559="","",'🔩 PISTON'!L559)</f>
        <v/>
      </c>
      <c r="E400">
        <f>IF('🔩 PISTON'!A559="","",'🔩 PISTON'!M559)</f>
        <v/>
      </c>
      <c r="F400">
        <f>IF('🔩 PISTON'!A559="","",'🔩 PISTON'!N559)</f>
        <v/>
      </c>
      <c r="G400">
        <f>IF('🔩 PISTON'!A559="","",'🔩 PISTON'!O559)</f>
        <v/>
      </c>
      <c r="H400">
        <f>IF('🔩 PISTON'!A559="","",'🔩 PISTON'!P559)</f>
        <v/>
      </c>
      <c r="I400">
        <f>IF('🔩 PISTON'!A559="","",'🔩 PISTON'!Q559)</f>
        <v/>
      </c>
      <c r="J400">
        <f>IF('🔩 PISTON'!A559="","",'🔩 PISTON'!D559)</f>
        <v/>
      </c>
      <c r="L400">
        <f>N(L399)+IF(AND('🔎 TRA CỨU NHANH'!$C$2&lt;&gt;"",OR(ISNUMBER(SEARCH('🔎 TRA CỨU NHANH'!$C$2,$A400)),ISNUMBER(SEARCH('🔎 TRA CỨU NHANH'!$C$2,$B400)))),1,0)</f>
        <v/>
      </c>
      <c r="M400">
        <f>IF(L400&gt;N(L399),L400,"")</f>
        <v/>
      </c>
      <c r="N400">
        <f>N(N399)+IF(AND('💰 BÁO GIÁ'!$C$27&lt;&gt;"",OR(ISNUMBER(SEARCH('💰 BÁO GIÁ'!$C$27,$A400)),ISNUMBER(SEARCH('💰 BÁO GIÁ'!$C$27,$B400)))),1,0)</f>
        <v/>
      </c>
      <c r="O400">
        <f>IF(N400&gt;N(N399),N400,"")</f>
        <v/>
      </c>
    </row>
    <row r="401">
      <c r="A401">
        <f>IF('🔩 PISTON'!A560="","",'🔩 PISTON'!A560)</f>
        <v/>
      </c>
      <c r="B401">
        <f>IF('🔩 PISTON'!A560="","","Piston "&amp;'🔩 PISTON'!U560)</f>
        <v/>
      </c>
      <c r="C401">
        <f>IF('🔩 PISTON'!A560="","","Piston")</f>
        <v/>
      </c>
      <c r="D401">
        <f>IF('🔩 PISTON'!A560="","",'🔩 PISTON'!L560)</f>
        <v/>
      </c>
      <c r="E401">
        <f>IF('🔩 PISTON'!A560="","",'🔩 PISTON'!M560)</f>
        <v/>
      </c>
      <c r="F401">
        <f>IF('🔩 PISTON'!A560="","",'🔩 PISTON'!N560)</f>
        <v/>
      </c>
      <c r="G401">
        <f>IF('🔩 PISTON'!A560="","",'🔩 PISTON'!O560)</f>
        <v/>
      </c>
      <c r="H401">
        <f>IF('🔩 PISTON'!A560="","",'🔩 PISTON'!P560)</f>
        <v/>
      </c>
      <c r="I401">
        <f>IF('🔩 PISTON'!A560="","",'🔩 PISTON'!Q560)</f>
        <v/>
      </c>
      <c r="J401">
        <f>IF('🔩 PISTON'!A560="","",'🔩 PISTON'!D560)</f>
        <v/>
      </c>
      <c r="L401">
        <f>N(L400)+IF(AND('🔎 TRA CỨU NHANH'!$C$2&lt;&gt;"",OR(ISNUMBER(SEARCH('🔎 TRA CỨU NHANH'!$C$2,$A401)),ISNUMBER(SEARCH('🔎 TRA CỨU NHANH'!$C$2,$B401)))),1,0)</f>
        <v/>
      </c>
      <c r="M401">
        <f>IF(L401&gt;N(L400),L401,"")</f>
        <v/>
      </c>
      <c r="N401">
        <f>N(N400)+IF(AND('💰 BÁO GIÁ'!$C$27&lt;&gt;"",OR(ISNUMBER(SEARCH('💰 BÁO GIÁ'!$C$27,$A401)),ISNUMBER(SEARCH('💰 BÁO GIÁ'!$C$27,$B401)))),1,0)</f>
        <v/>
      </c>
      <c r="O401">
        <f>IF(N401&gt;N(N400),N401,"")</f>
        <v/>
      </c>
    </row>
    <row r="402">
      <c r="A402">
        <f>IF('🔩 PISTON'!A561="","",'🔩 PISTON'!A561)</f>
        <v/>
      </c>
      <c r="B402">
        <f>IF('🔩 PISTON'!A561="","","Piston "&amp;'🔩 PISTON'!U561)</f>
        <v/>
      </c>
      <c r="C402">
        <f>IF('🔩 PISTON'!A561="","","Piston")</f>
        <v/>
      </c>
      <c r="D402">
        <f>IF('🔩 PISTON'!A561="","",'🔩 PISTON'!L561)</f>
        <v/>
      </c>
      <c r="E402">
        <f>IF('🔩 PISTON'!A561="","",'🔩 PISTON'!M561)</f>
        <v/>
      </c>
      <c r="F402">
        <f>IF('🔩 PISTON'!A561="","",'🔩 PISTON'!N561)</f>
        <v/>
      </c>
      <c r="G402">
        <f>IF('🔩 PISTON'!A561="","",'🔩 PISTON'!O561)</f>
        <v/>
      </c>
      <c r="H402">
        <f>IF('🔩 PISTON'!A561="","",'🔩 PISTON'!P561)</f>
        <v/>
      </c>
      <c r="I402">
        <f>IF('🔩 PISTON'!A561="","",'🔩 PISTON'!Q561)</f>
        <v/>
      </c>
      <c r="J402">
        <f>IF('🔩 PISTON'!A561="","",'🔩 PISTON'!D561)</f>
        <v/>
      </c>
      <c r="L402">
        <f>N(L401)+IF(AND('🔎 TRA CỨU NHANH'!$C$2&lt;&gt;"",OR(ISNUMBER(SEARCH('🔎 TRA CỨU NHANH'!$C$2,$A402)),ISNUMBER(SEARCH('🔎 TRA CỨU NHANH'!$C$2,$B402)))),1,0)</f>
        <v/>
      </c>
      <c r="M402">
        <f>IF(L402&gt;N(L401),L402,"")</f>
        <v/>
      </c>
      <c r="N402">
        <f>N(N401)+IF(AND('💰 BÁO GIÁ'!$C$27&lt;&gt;"",OR(ISNUMBER(SEARCH('💰 BÁO GIÁ'!$C$27,$A402)),ISNUMBER(SEARCH('💰 BÁO GIÁ'!$C$27,$B402)))),1,0)</f>
        <v/>
      </c>
      <c r="O402">
        <f>IF(N402&gt;N(N401),N402,"")</f>
        <v/>
      </c>
    </row>
    <row r="403">
      <c r="A403">
        <f>IF('🔩 PISTON'!A562="","",'🔩 PISTON'!A562)</f>
        <v/>
      </c>
      <c r="B403">
        <f>IF('🔩 PISTON'!A562="","","Piston "&amp;'🔩 PISTON'!U562)</f>
        <v/>
      </c>
      <c r="C403">
        <f>IF('🔩 PISTON'!A562="","","Piston")</f>
        <v/>
      </c>
      <c r="D403">
        <f>IF('🔩 PISTON'!A562="","",'🔩 PISTON'!L562)</f>
        <v/>
      </c>
      <c r="E403">
        <f>IF('🔩 PISTON'!A562="","",'🔩 PISTON'!M562)</f>
        <v/>
      </c>
      <c r="F403">
        <f>IF('🔩 PISTON'!A562="","",'🔩 PISTON'!N562)</f>
        <v/>
      </c>
      <c r="G403">
        <f>IF('🔩 PISTON'!A562="","",'🔩 PISTON'!O562)</f>
        <v/>
      </c>
      <c r="H403">
        <f>IF('🔩 PISTON'!A562="","",'🔩 PISTON'!P562)</f>
        <v/>
      </c>
      <c r="I403">
        <f>IF('🔩 PISTON'!A562="","",'🔩 PISTON'!Q562)</f>
        <v/>
      </c>
      <c r="J403">
        <f>IF('🔩 PISTON'!A562="","",'🔩 PISTON'!D562)</f>
        <v/>
      </c>
      <c r="L403">
        <f>N(L402)+IF(AND('🔎 TRA CỨU NHANH'!$C$2&lt;&gt;"",OR(ISNUMBER(SEARCH('🔎 TRA CỨU NHANH'!$C$2,$A403)),ISNUMBER(SEARCH('🔎 TRA CỨU NHANH'!$C$2,$B403)))),1,0)</f>
        <v/>
      </c>
      <c r="M403">
        <f>IF(L403&gt;N(L402),L403,"")</f>
        <v/>
      </c>
      <c r="N403">
        <f>N(N402)+IF(AND('💰 BÁO GIÁ'!$C$27&lt;&gt;"",OR(ISNUMBER(SEARCH('💰 BÁO GIÁ'!$C$27,$A403)),ISNUMBER(SEARCH('💰 BÁO GIÁ'!$C$27,$B403)))),1,0)</f>
        <v/>
      </c>
      <c r="O403">
        <f>IF(N403&gt;N(N402),N403,"")</f>
        <v/>
      </c>
    </row>
    <row r="404">
      <c r="A404">
        <f>IF('🔩 PISTON'!A563="","",'🔩 PISTON'!A563)</f>
        <v/>
      </c>
      <c r="B404">
        <f>IF('🔩 PISTON'!A563="","","Piston "&amp;'🔩 PISTON'!U563)</f>
        <v/>
      </c>
      <c r="C404">
        <f>IF('🔩 PISTON'!A563="","","Piston")</f>
        <v/>
      </c>
      <c r="D404">
        <f>IF('🔩 PISTON'!A563="","",'🔩 PISTON'!L563)</f>
        <v/>
      </c>
      <c r="E404">
        <f>IF('🔩 PISTON'!A563="","",'🔩 PISTON'!M563)</f>
        <v/>
      </c>
      <c r="F404">
        <f>IF('🔩 PISTON'!A563="","",'🔩 PISTON'!N563)</f>
        <v/>
      </c>
      <c r="G404">
        <f>IF('🔩 PISTON'!A563="","",'🔩 PISTON'!O563)</f>
        <v/>
      </c>
      <c r="H404">
        <f>IF('🔩 PISTON'!A563="","",'🔩 PISTON'!P563)</f>
        <v/>
      </c>
      <c r="I404">
        <f>IF('🔩 PISTON'!A563="","",'🔩 PISTON'!Q563)</f>
        <v/>
      </c>
      <c r="J404">
        <f>IF('🔩 PISTON'!A563="","",'🔩 PISTON'!D563)</f>
        <v/>
      </c>
      <c r="L404">
        <f>N(L403)+IF(AND('🔎 TRA CỨU NHANH'!$C$2&lt;&gt;"",OR(ISNUMBER(SEARCH('🔎 TRA CỨU NHANH'!$C$2,$A404)),ISNUMBER(SEARCH('🔎 TRA CỨU NHANH'!$C$2,$B404)))),1,0)</f>
        <v/>
      </c>
      <c r="M404">
        <f>IF(L404&gt;N(L403),L404,"")</f>
        <v/>
      </c>
      <c r="N404">
        <f>N(N403)+IF(AND('💰 BÁO GIÁ'!$C$27&lt;&gt;"",OR(ISNUMBER(SEARCH('💰 BÁO GIÁ'!$C$27,$A404)),ISNUMBER(SEARCH('💰 BÁO GIÁ'!$C$27,$B404)))),1,0)</f>
        <v/>
      </c>
      <c r="O404">
        <f>IF(N404&gt;N(N403),N404,"")</f>
        <v/>
      </c>
    </row>
    <row r="405">
      <c r="A405">
        <f>IF('🔩 PISTON'!A564="","",'🔩 PISTON'!A564)</f>
        <v/>
      </c>
      <c r="B405">
        <f>IF('🔩 PISTON'!A564="","","Piston "&amp;'🔩 PISTON'!U564)</f>
        <v/>
      </c>
      <c r="C405">
        <f>IF('🔩 PISTON'!A564="","","Piston")</f>
        <v/>
      </c>
      <c r="D405">
        <f>IF('🔩 PISTON'!A564="","",'🔩 PISTON'!L564)</f>
        <v/>
      </c>
      <c r="E405">
        <f>IF('🔩 PISTON'!A564="","",'🔩 PISTON'!M564)</f>
        <v/>
      </c>
      <c r="F405">
        <f>IF('🔩 PISTON'!A564="","",'🔩 PISTON'!N564)</f>
        <v/>
      </c>
      <c r="G405">
        <f>IF('🔩 PISTON'!A564="","",'🔩 PISTON'!O564)</f>
        <v/>
      </c>
      <c r="H405">
        <f>IF('🔩 PISTON'!A564="","",'🔩 PISTON'!P564)</f>
        <v/>
      </c>
      <c r="I405">
        <f>IF('🔩 PISTON'!A564="","",'🔩 PISTON'!Q564)</f>
        <v/>
      </c>
      <c r="J405">
        <f>IF('🔩 PISTON'!A564="","",'🔩 PISTON'!D564)</f>
        <v/>
      </c>
      <c r="L405">
        <f>N(L404)+IF(AND('🔎 TRA CỨU NHANH'!$C$2&lt;&gt;"",OR(ISNUMBER(SEARCH('🔎 TRA CỨU NHANH'!$C$2,$A405)),ISNUMBER(SEARCH('🔎 TRA CỨU NHANH'!$C$2,$B405)))),1,0)</f>
        <v/>
      </c>
      <c r="M405">
        <f>IF(L405&gt;N(L404),L405,"")</f>
        <v/>
      </c>
      <c r="N405">
        <f>N(N404)+IF(AND('💰 BÁO GIÁ'!$C$27&lt;&gt;"",OR(ISNUMBER(SEARCH('💰 BÁO GIÁ'!$C$27,$A405)),ISNUMBER(SEARCH('💰 BÁO GIÁ'!$C$27,$B405)))),1,0)</f>
        <v/>
      </c>
      <c r="O405">
        <f>IF(N405&gt;N(N404),N405,"")</f>
        <v/>
      </c>
    </row>
    <row r="406">
      <c r="A406">
        <f>IF('🔩 PISTON'!A565="","",'🔩 PISTON'!A565)</f>
        <v/>
      </c>
      <c r="B406">
        <f>IF('🔩 PISTON'!A565="","","Piston "&amp;'🔩 PISTON'!U565)</f>
        <v/>
      </c>
      <c r="C406">
        <f>IF('🔩 PISTON'!A565="","","Piston")</f>
        <v/>
      </c>
      <c r="D406">
        <f>IF('🔩 PISTON'!A565="","",'🔩 PISTON'!L565)</f>
        <v/>
      </c>
      <c r="E406">
        <f>IF('🔩 PISTON'!A565="","",'🔩 PISTON'!M565)</f>
        <v/>
      </c>
      <c r="F406">
        <f>IF('🔩 PISTON'!A565="","",'🔩 PISTON'!N565)</f>
        <v/>
      </c>
      <c r="G406">
        <f>IF('🔩 PISTON'!A565="","",'🔩 PISTON'!O565)</f>
        <v/>
      </c>
      <c r="H406">
        <f>IF('🔩 PISTON'!A565="","",'🔩 PISTON'!P565)</f>
        <v/>
      </c>
      <c r="I406">
        <f>IF('🔩 PISTON'!A565="","",'🔩 PISTON'!Q565)</f>
        <v/>
      </c>
      <c r="J406">
        <f>IF('🔩 PISTON'!A565="","",'🔩 PISTON'!D565)</f>
        <v/>
      </c>
      <c r="L406">
        <f>N(L405)+IF(AND('🔎 TRA CỨU NHANH'!$C$2&lt;&gt;"",OR(ISNUMBER(SEARCH('🔎 TRA CỨU NHANH'!$C$2,$A406)),ISNUMBER(SEARCH('🔎 TRA CỨU NHANH'!$C$2,$B406)))),1,0)</f>
        <v/>
      </c>
      <c r="M406">
        <f>IF(L406&gt;N(L405),L406,"")</f>
        <v/>
      </c>
      <c r="N406">
        <f>N(N405)+IF(AND('💰 BÁO GIÁ'!$C$27&lt;&gt;"",OR(ISNUMBER(SEARCH('💰 BÁO GIÁ'!$C$27,$A406)),ISNUMBER(SEARCH('💰 BÁO GIÁ'!$C$27,$B406)))),1,0)</f>
        <v/>
      </c>
      <c r="O406">
        <f>IF(N406&gt;N(N405),N406,"")</f>
        <v/>
      </c>
    </row>
    <row r="407">
      <c r="A407">
        <f>IF('🔩 PISTON'!A566="","",'🔩 PISTON'!A566)</f>
        <v/>
      </c>
      <c r="B407">
        <f>IF('🔩 PISTON'!A566="","","Piston "&amp;'🔩 PISTON'!U566)</f>
        <v/>
      </c>
      <c r="C407">
        <f>IF('🔩 PISTON'!A566="","","Piston")</f>
        <v/>
      </c>
      <c r="D407">
        <f>IF('🔩 PISTON'!A566="","",'🔩 PISTON'!L566)</f>
        <v/>
      </c>
      <c r="E407">
        <f>IF('🔩 PISTON'!A566="","",'🔩 PISTON'!M566)</f>
        <v/>
      </c>
      <c r="F407">
        <f>IF('🔩 PISTON'!A566="","",'🔩 PISTON'!N566)</f>
        <v/>
      </c>
      <c r="G407">
        <f>IF('🔩 PISTON'!A566="","",'🔩 PISTON'!O566)</f>
        <v/>
      </c>
      <c r="H407">
        <f>IF('🔩 PISTON'!A566="","",'🔩 PISTON'!P566)</f>
        <v/>
      </c>
      <c r="I407">
        <f>IF('🔩 PISTON'!A566="","",'🔩 PISTON'!Q566)</f>
        <v/>
      </c>
      <c r="J407">
        <f>IF('🔩 PISTON'!A566="","",'🔩 PISTON'!D566)</f>
        <v/>
      </c>
      <c r="L407">
        <f>N(L406)+IF(AND('🔎 TRA CỨU NHANH'!$C$2&lt;&gt;"",OR(ISNUMBER(SEARCH('🔎 TRA CỨU NHANH'!$C$2,$A407)),ISNUMBER(SEARCH('🔎 TRA CỨU NHANH'!$C$2,$B407)))),1,0)</f>
        <v/>
      </c>
      <c r="M407">
        <f>IF(L407&gt;N(L406),L407,"")</f>
        <v/>
      </c>
      <c r="N407">
        <f>N(N406)+IF(AND('💰 BÁO GIÁ'!$C$27&lt;&gt;"",OR(ISNUMBER(SEARCH('💰 BÁO GIÁ'!$C$27,$A407)),ISNUMBER(SEARCH('💰 BÁO GIÁ'!$C$27,$B407)))),1,0)</f>
        <v/>
      </c>
      <c r="O407">
        <f>IF(N407&gt;N(N406),N407,"")</f>
        <v/>
      </c>
    </row>
    <row r="408">
      <c r="A408">
        <f>IF('🔩 PISTON'!A567="","",'🔩 PISTON'!A567)</f>
        <v/>
      </c>
      <c r="B408">
        <f>IF('🔩 PISTON'!A567="","","Piston "&amp;'🔩 PISTON'!U567)</f>
        <v/>
      </c>
      <c r="C408">
        <f>IF('🔩 PISTON'!A567="","","Piston")</f>
        <v/>
      </c>
      <c r="D408">
        <f>IF('🔩 PISTON'!A567="","",'🔩 PISTON'!L567)</f>
        <v/>
      </c>
      <c r="E408" s="37">
        <f>IF('🔩 PISTON'!A567="","",'🔩 PISTON'!M567)</f>
        <v/>
      </c>
      <c r="F408" s="37">
        <f>IF('🔩 PISTON'!A567="","",'🔩 PISTON'!N567)</f>
        <v/>
      </c>
      <c r="G408" s="37">
        <f>IF('🔩 PISTON'!A567="","",'🔩 PISTON'!O567)</f>
        <v/>
      </c>
      <c r="H408" s="37">
        <f>IF('🔩 PISTON'!A567="","",'🔩 PISTON'!P567)</f>
        <v/>
      </c>
      <c r="I408" s="37">
        <f>IF('🔩 PISTON'!A567="","",'🔩 PISTON'!Q567)</f>
        <v/>
      </c>
      <c r="J408">
        <f>IF('🔩 PISTON'!A567="","",'🔩 PISTON'!D567)</f>
        <v/>
      </c>
      <c r="L408">
        <f>N(L407)+IF(AND('🔎 TRA CỨU NHANH'!$C$2&lt;&gt;"",OR(ISNUMBER(SEARCH('🔎 TRA CỨU NHANH'!$C$2,$A408)),ISNUMBER(SEARCH('🔎 TRA CỨU NHANH'!$C$2,$B408)))),1,0)</f>
        <v/>
      </c>
      <c r="M408">
        <f>IF(L408&gt;N(L407),L408,"")</f>
        <v/>
      </c>
      <c r="N408">
        <f>N(N407)+IF(AND('💰 BÁO GIÁ'!$C$27&lt;&gt;"",OR(ISNUMBER(SEARCH('💰 BÁO GIÁ'!$C$27,$A408)),ISNUMBER(SEARCH('💰 BÁO GIÁ'!$C$27,$B408)))),1,0)</f>
        <v/>
      </c>
      <c r="O408">
        <f>IF(N408&gt;N(N407),N408,"")</f>
        <v/>
      </c>
    </row>
    <row r="409">
      <c r="A409">
        <f>IF('🔩 PISTON'!A568="","",'🔩 PISTON'!A568)</f>
        <v/>
      </c>
      <c r="B409">
        <f>IF('🔩 PISTON'!A568="","","Piston "&amp;'🔩 PISTON'!U568)</f>
        <v/>
      </c>
      <c r="C409">
        <f>IF('🔩 PISTON'!A568="","","Piston")</f>
        <v/>
      </c>
      <c r="D409">
        <f>IF('🔩 PISTON'!A568="","",'🔩 PISTON'!L568)</f>
        <v/>
      </c>
      <c r="E409">
        <f>IF('🔩 PISTON'!A568="","",'🔩 PISTON'!M568)</f>
        <v/>
      </c>
      <c r="F409">
        <f>IF('🔩 PISTON'!A568="","",'🔩 PISTON'!N568)</f>
        <v/>
      </c>
      <c r="G409">
        <f>IF('🔩 PISTON'!A568="","",'🔩 PISTON'!O568)</f>
        <v/>
      </c>
      <c r="H409">
        <f>IF('🔩 PISTON'!A568="","",'🔩 PISTON'!P568)</f>
        <v/>
      </c>
      <c r="I409">
        <f>IF('🔩 PISTON'!A568="","",'🔩 PISTON'!Q568)</f>
        <v/>
      </c>
      <c r="J409">
        <f>IF('🔩 PISTON'!A568="","",'🔩 PISTON'!D568)</f>
        <v/>
      </c>
      <c r="L409">
        <f>N(L408)+IF(AND('🔎 TRA CỨU NHANH'!$C$2&lt;&gt;"",OR(ISNUMBER(SEARCH('🔎 TRA CỨU NHANH'!$C$2,$A409)),ISNUMBER(SEARCH('🔎 TRA CỨU NHANH'!$C$2,$B409)))),1,0)</f>
        <v/>
      </c>
      <c r="M409">
        <f>IF(L409&gt;N(L408),L409,"")</f>
        <v/>
      </c>
      <c r="N409">
        <f>N(N408)+IF(AND('💰 BÁO GIÁ'!$C$27&lt;&gt;"",OR(ISNUMBER(SEARCH('💰 BÁO GIÁ'!$C$27,$A409)),ISNUMBER(SEARCH('💰 BÁO GIÁ'!$C$27,$B409)))),1,0)</f>
        <v/>
      </c>
      <c r="O409">
        <f>IF(N409&gt;N(N408),N409,"")</f>
        <v/>
      </c>
    </row>
    <row r="410">
      <c r="A410">
        <f>IF('🔩 PISTON'!A569="","",'🔩 PISTON'!A569)</f>
        <v/>
      </c>
      <c r="B410">
        <f>IF('🔩 PISTON'!A569="","","Piston "&amp;'🔩 PISTON'!U569)</f>
        <v/>
      </c>
      <c r="C410">
        <f>IF('🔩 PISTON'!A569="","","Piston")</f>
        <v/>
      </c>
      <c r="D410">
        <f>IF('🔩 PISTON'!A569="","",'🔩 PISTON'!L569)</f>
        <v/>
      </c>
      <c r="E410">
        <f>IF('🔩 PISTON'!A569="","",'🔩 PISTON'!M569)</f>
        <v/>
      </c>
      <c r="F410">
        <f>IF('🔩 PISTON'!A569="","",'🔩 PISTON'!N569)</f>
        <v/>
      </c>
      <c r="G410">
        <f>IF('🔩 PISTON'!A569="","",'🔩 PISTON'!O569)</f>
        <v/>
      </c>
      <c r="H410">
        <f>IF('🔩 PISTON'!A569="","",'🔩 PISTON'!P569)</f>
        <v/>
      </c>
      <c r="I410">
        <f>IF('🔩 PISTON'!A569="","",'🔩 PISTON'!Q569)</f>
        <v/>
      </c>
      <c r="J410">
        <f>IF('🔩 PISTON'!A569="","",'🔩 PISTON'!D569)</f>
        <v/>
      </c>
      <c r="L410">
        <f>N(L409)+IF(AND('🔎 TRA CỨU NHANH'!$C$2&lt;&gt;"",OR(ISNUMBER(SEARCH('🔎 TRA CỨU NHANH'!$C$2,$A410)),ISNUMBER(SEARCH('🔎 TRA CỨU NHANH'!$C$2,$B410)))),1,0)</f>
        <v/>
      </c>
      <c r="M410">
        <f>IF(L410&gt;N(L409),L410,"")</f>
        <v/>
      </c>
      <c r="N410">
        <f>N(N409)+IF(AND('💰 BÁO GIÁ'!$C$27&lt;&gt;"",OR(ISNUMBER(SEARCH('💰 BÁO GIÁ'!$C$27,$A410)),ISNUMBER(SEARCH('💰 BÁO GIÁ'!$C$27,$B410)))),1,0)</f>
        <v/>
      </c>
      <c r="O410">
        <f>IF(N410&gt;N(N409),N410,"")</f>
        <v/>
      </c>
    </row>
    <row r="411">
      <c r="A411">
        <f>IF('🔩 PISTON'!A570="","",'🔩 PISTON'!A570)</f>
        <v/>
      </c>
      <c r="B411">
        <f>IF('🔩 PISTON'!A570="","","Piston "&amp;'🔩 PISTON'!U570)</f>
        <v/>
      </c>
      <c r="C411">
        <f>IF('🔩 PISTON'!A570="","","Piston")</f>
        <v/>
      </c>
      <c r="D411">
        <f>IF('🔩 PISTON'!A570="","",'🔩 PISTON'!L570)</f>
        <v/>
      </c>
      <c r="E411">
        <f>IF('🔩 PISTON'!A570="","",'🔩 PISTON'!M570)</f>
        <v/>
      </c>
      <c r="F411">
        <f>IF('🔩 PISTON'!A570="","",'🔩 PISTON'!N570)</f>
        <v/>
      </c>
      <c r="G411">
        <f>IF('🔩 PISTON'!A570="","",'🔩 PISTON'!O570)</f>
        <v/>
      </c>
      <c r="H411">
        <f>IF('🔩 PISTON'!A570="","",'🔩 PISTON'!P570)</f>
        <v/>
      </c>
      <c r="I411">
        <f>IF('🔩 PISTON'!A570="","",'🔩 PISTON'!Q570)</f>
        <v/>
      </c>
      <c r="J411">
        <f>IF('🔩 PISTON'!A570="","",'🔩 PISTON'!D570)</f>
        <v/>
      </c>
      <c r="L411">
        <f>N(L410)+IF(AND('🔎 TRA CỨU NHANH'!$C$2&lt;&gt;"",OR(ISNUMBER(SEARCH('🔎 TRA CỨU NHANH'!$C$2,$A411)),ISNUMBER(SEARCH('🔎 TRA CỨU NHANH'!$C$2,$B411)))),1,0)</f>
        <v/>
      </c>
      <c r="M411">
        <f>IF(L411&gt;N(L410),L411,"")</f>
        <v/>
      </c>
      <c r="N411">
        <f>N(N410)+IF(AND('💰 BÁO GIÁ'!$C$27&lt;&gt;"",OR(ISNUMBER(SEARCH('💰 BÁO GIÁ'!$C$27,$A411)),ISNUMBER(SEARCH('💰 BÁO GIÁ'!$C$27,$B411)))),1,0)</f>
        <v/>
      </c>
      <c r="O411">
        <f>IF(N411&gt;N(N410),N411,"")</f>
        <v/>
      </c>
    </row>
    <row r="412">
      <c r="A412">
        <f>IF('🔩 PISTON'!A571="","",'🔩 PISTON'!A571)</f>
        <v/>
      </c>
      <c r="B412">
        <f>IF('🔩 PISTON'!A571="","","Piston "&amp;'🔩 PISTON'!U571)</f>
        <v/>
      </c>
      <c r="C412">
        <f>IF('🔩 PISTON'!A571="","","Piston")</f>
        <v/>
      </c>
      <c r="D412">
        <f>IF('🔩 PISTON'!A571="","",'🔩 PISTON'!L571)</f>
        <v/>
      </c>
      <c r="E412" s="37">
        <f>IF('🔩 PISTON'!A571="","",'🔩 PISTON'!M571)</f>
        <v/>
      </c>
      <c r="F412" s="37">
        <f>IF('🔩 PISTON'!A571="","",'🔩 PISTON'!N571)</f>
        <v/>
      </c>
      <c r="G412" s="37">
        <f>IF('🔩 PISTON'!A571="","",'🔩 PISTON'!O571)</f>
        <v/>
      </c>
      <c r="H412" s="37">
        <f>IF('🔩 PISTON'!A571="","",'🔩 PISTON'!P571)</f>
        <v/>
      </c>
      <c r="I412" s="37">
        <f>IF('🔩 PISTON'!A571="","",'🔩 PISTON'!Q571)</f>
        <v/>
      </c>
      <c r="J412">
        <f>IF('🔩 PISTON'!A571="","",'🔩 PISTON'!D571)</f>
        <v/>
      </c>
      <c r="L412">
        <f>N(L411)+IF(AND('🔎 TRA CỨU NHANH'!$C$2&lt;&gt;"",OR(ISNUMBER(SEARCH('🔎 TRA CỨU NHANH'!$C$2,$A412)),ISNUMBER(SEARCH('🔎 TRA CỨU NHANH'!$C$2,$B412)))),1,0)</f>
        <v/>
      </c>
      <c r="M412">
        <f>IF(L412&gt;N(L411),L412,"")</f>
        <v/>
      </c>
      <c r="N412">
        <f>N(N411)+IF(AND('💰 BÁO GIÁ'!$C$27&lt;&gt;"",OR(ISNUMBER(SEARCH('💰 BÁO GIÁ'!$C$27,$A412)),ISNUMBER(SEARCH('💰 BÁO GIÁ'!$C$27,$B412)))),1,0)</f>
        <v/>
      </c>
      <c r="O412">
        <f>IF(N412&gt;N(N411),N412,"")</f>
        <v/>
      </c>
    </row>
    <row r="413">
      <c r="A413">
        <f>IF('🔩 PISTON'!A573="","",'🔩 PISTON'!A573)</f>
        <v/>
      </c>
      <c r="B413">
        <f>IF('🔩 PISTON'!A573="","","Piston "&amp;'🔩 PISTON'!U573)</f>
        <v/>
      </c>
      <c r="C413">
        <f>IF('🔩 PISTON'!A573="","","Piston")</f>
        <v/>
      </c>
      <c r="D413">
        <f>IF('🔩 PISTON'!A573="","",'🔩 PISTON'!L573)</f>
        <v/>
      </c>
      <c r="E413">
        <f>IF('🔩 PISTON'!A573="","",'🔩 PISTON'!M573)</f>
        <v/>
      </c>
      <c r="F413">
        <f>IF('🔩 PISTON'!A573="","",'🔩 PISTON'!N573)</f>
        <v/>
      </c>
      <c r="G413">
        <f>IF('🔩 PISTON'!A573="","",'🔩 PISTON'!O573)</f>
        <v/>
      </c>
      <c r="H413">
        <f>IF('🔩 PISTON'!A573="","",'🔩 PISTON'!P573)</f>
        <v/>
      </c>
      <c r="I413">
        <f>IF('🔩 PISTON'!A573="","",'🔩 PISTON'!Q573)</f>
        <v/>
      </c>
      <c r="J413">
        <f>IF('🔩 PISTON'!A573="","",'🔩 PISTON'!D573)</f>
        <v/>
      </c>
      <c r="L413">
        <f>N(L412)+IF(AND('🔎 TRA CỨU NHANH'!$C$2&lt;&gt;"",OR(ISNUMBER(SEARCH('🔎 TRA CỨU NHANH'!$C$2,$A413)),ISNUMBER(SEARCH('🔎 TRA CỨU NHANH'!$C$2,$B413)))),1,0)</f>
        <v/>
      </c>
      <c r="M413">
        <f>IF(L413&gt;N(L412),L413,"")</f>
        <v/>
      </c>
      <c r="N413">
        <f>N(N412)+IF(AND('💰 BÁO GIÁ'!$C$27&lt;&gt;"",OR(ISNUMBER(SEARCH('💰 BÁO GIÁ'!$C$27,$A413)),ISNUMBER(SEARCH('💰 BÁO GIÁ'!$C$27,$B413)))),1,0)</f>
        <v/>
      </c>
      <c r="O413">
        <f>IF(N413&gt;N(N412),N413,"")</f>
        <v/>
      </c>
    </row>
    <row r="414">
      <c r="A414">
        <f>IF('🔩 PISTON'!A574="","",'🔩 PISTON'!A574)</f>
        <v/>
      </c>
      <c r="B414">
        <f>IF('🔩 PISTON'!A574="","","Piston "&amp;'🔩 PISTON'!U574)</f>
        <v/>
      </c>
      <c r="C414">
        <f>IF('🔩 PISTON'!A574="","","Piston")</f>
        <v/>
      </c>
      <c r="D414">
        <f>IF('🔩 PISTON'!A574="","",'🔩 PISTON'!L574)</f>
        <v/>
      </c>
      <c r="E414">
        <f>IF('🔩 PISTON'!A574="","",'🔩 PISTON'!M574)</f>
        <v/>
      </c>
      <c r="F414">
        <f>IF('🔩 PISTON'!A574="","",'🔩 PISTON'!N574)</f>
        <v/>
      </c>
      <c r="G414">
        <f>IF('🔩 PISTON'!A574="","",'🔩 PISTON'!O574)</f>
        <v/>
      </c>
      <c r="H414">
        <f>IF('🔩 PISTON'!A574="","",'🔩 PISTON'!P574)</f>
        <v/>
      </c>
      <c r="I414">
        <f>IF('🔩 PISTON'!A574="","",'🔩 PISTON'!Q574)</f>
        <v/>
      </c>
      <c r="J414">
        <f>IF('🔩 PISTON'!A574="","",'🔩 PISTON'!D574)</f>
        <v/>
      </c>
      <c r="L414">
        <f>N(L413)+IF(AND('🔎 TRA CỨU NHANH'!$C$2&lt;&gt;"",OR(ISNUMBER(SEARCH('🔎 TRA CỨU NHANH'!$C$2,$A414)),ISNUMBER(SEARCH('🔎 TRA CỨU NHANH'!$C$2,$B414)))),1,0)</f>
        <v/>
      </c>
      <c r="M414">
        <f>IF(L414&gt;N(L413),L414,"")</f>
        <v/>
      </c>
      <c r="N414">
        <f>N(N413)+IF(AND('💰 BÁO GIÁ'!$C$27&lt;&gt;"",OR(ISNUMBER(SEARCH('💰 BÁO GIÁ'!$C$27,$A414)),ISNUMBER(SEARCH('💰 BÁO GIÁ'!$C$27,$B414)))),1,0)</f>
        <v/>
      </c>
      <c r="O414">
        <f>IF(N414&gt;N(N413),N414,"")</f>
        <v/>
      </c>
    </row>
    <row r="415">
      <c r="A415">
        <f>IF('🔩 PISTON'!A575="","",'🔩 PISTON'!A575)</f>
        <v/>
      </c>
      <c r="B415">
        <f>IF('🔩 PISTON'!A575="","","Piston "&amp;'🔩 PISTON'!U575)</f>
        <v/>
      </c>
      <c r="C415">
        <f>IF('🔩 PISTON'!A575="","","Piston")</f>
        <v/>
      </c>
      <c r="D415">
        <f>IF('🔩 PISTON'!A575="","",'🔩 PISTON'!L575)</f>
        <v/>
      </c>
      <c r="E415" s="37">
        <f>IF('🔩 PISTON'!A575="","",'🔩 PISTON'!M575)</f>
        <v/>
      </c>
      <c r="F415" s="37">
        <f>IF('🔩 PISTON'!A575="","",'🔩 PISTON'!N575)</f>
        <v/>
      </c>
      <c r="G415" s="37">
        <f>IF('🔩 PISTON'!A575="","",'🔩 PISTON'!O575)</f>
        <v/>
      </c>
      <c r="H415" s="37">
        <f>IF('🔩 PISTON'!A575="","",'🔩 PISTON'!P575)</f>
        <v/>
      </c>
      <c r="I415" s="37">
        <f>IF('🔩 PISTON'!A575="","",'🔩 PISTON'!Q575)</f>
        <v/>
      </c>
      <c r="J415">
        <f>IF('🔩 PISTON'!A575="","",'🔩 PISTON'!D575)</f>
        <v/>
      </c>
      <c r="L415">
        <f>N(L414)+IF(AND('🔎 TRA CỨU NHANH'!$C$2&lt;&gt;"",OR(ISNUMBER(SEARCH('🔎 TRA CỨU NHANH'!$C$2,$A415)),ISNUMBER(SEARCH('🔎 TRA CỨU NHANH'!$C$2,$B415)))),1,0)</f>
        <v/>
      </c>
      <c r="M415">
        <f>IF(L415&gt;N(L414),L415,"")</f>
        <v/>
      </c>
      <c r="N415">
        <f>N(N414)+IF(AND('💰 BÁO GIÁ'!$C$27&lt;&gt;"",OR(ISNUMBER(SEARCH('💰 BÁO GIÁ'!$C$27,$A415)),ISNUMBER(SEARCH('💰 BÁO GIÁ'!$C$27,$B415)))),1,0)</f>
        <v/>
      </c>
      <c r="O415">
        <f>IF(N415&gt;N(N414),N415,"")</f>
        <v/>
      </c>
    </row>
    <row r="416">
      <c r="A416">
        <f>IF('🔩 PISTON'!A576="","",'🔩 PISTON'!A576)</f>
        <v/>
      </c>
      <c r="B416">
        <f>IF('🔩 PISTON'!A576="","","Piston "&amp;'🔩 PISTON'!U576)</f>
        <v/>
      </c>
      <c r="C416">
        <f>IF('🔩 PISTON'!A576="","","Piston")</f>
        <v/>
      </c>
      <c r="D416">
        <f>IF('🔩 PISTON'!A576="","",'🔩 PISTON'!L576)</f>
        <v/>
      </c>
      <c r="E416">
        <f>IF('🔩 PISTON'!A576="","",'🔩 PISTON'!M576)</f>
        <v/>
      </c>
      <c r="F416">
        <f>IF('🔩 PISTON'!A576="","",'🔩 PISTON'!N576)</f>
        <v/>
      </c>
      <c r="G416">
        <f>IF('🔩 PISTON'!A576="","",'🔩 PISTON'!O576)</f>
        <v/>
      </c>
      <c r="H416">
        <f>IF('🔩 PISTON'!A576="","",'🔩 PISTON'!P576)</f>
        <v/>
      </c>
      <c r="I416">
        <f>IF('🔩 PISTON'!A576="","",'🔩 PISTON'!Q576)</f>
        <v/>
      </c>
      <c r="J416">
        <f>IF('🔩 PISTON'!A576="","",'🔩 PISTON'!D576)</f>
        <v/>
      </c>
      <c r="L416">
        <f>N(L415)+IF(AND('🔎 TRA CỨU NHANH'!$C$2&lt;&gt;"",OR(ISNUMBER(SEARCH('🔎 TRA CỨU NHANH'!$C$2,$A416)),ISNUMBER(SEARCH('🔎 TRA CỨU NHANH'!$C$2,$B416)))),1,0)</f>
        <v/>
      </c>
      <c r="M416">
        <f>IF(L416&gt;N(L415),L416,"")</f>
        <v/>
      </c>
      <c r="N416">
        <f>N(N415)+IF(AND('💰 BÁO GIÁ'!$C$27&lt;&gt;"",OR(ISNUMBER(SEARCH('💰 BÁO GIÁ'!$C$27,$A416)),ISNUMBER(SEARCH('💰 BÁO GIÁ'!$C$27,$B416)))),1,0)</f>
        <v/>
      </c>
      <c r="O416">
        <f>IF(N416&gt;N(N415),N416,"")</f>
        <v/>
      </c>
    </row>
    <row r="417">
      <c r="A417">
        <f>IF('🔩 PISTON'!A577="","",'🔩 PISTON'!A577)</f>
        <v/>
      </c>
      <c r="B417">
        <f>IF('🔩 PISTON'!A577="","","Piston "&amp;'🔩 PISTON'!U577)</f>
        <v/>
      </c>
      <c r="C417">
        <f>IF('🔩 PISTON'!A577="","","Piston")</f>
        <v/>
      </c>
      <c r="D417">
        <f>IF('🔩 PISTON'!A577="","",'🔩 PISTON'!L577)</f>
        <v/>
      </c>
      <c r="E417">
        <f>IF('🔩 PISTON'!A577="","",'🔩 PISTON'!M577)</f>
        <v/>
      </c>
      <c r="F417">
        <f>IF('🔩 PISTON'!A577="","",'🔩 PISTON'!N577)</f>
        <v/>
      </c>
      <c r="G417">
        <f>IF('🔩 PISTON'!A577="","",'🔩 PISTON'!O577)</f>
        <v/>
      </c>
      <c r="H417">
        <f>IF('🔩 PISTON'!A577="","",'🔩 PISTON'!P577)</f>
        <v/>
      </c>
      <c r="I417">
        <f>IF('🔩 PISTON'!A577="","",'🔩 PISTON'!Q577)</f>
        <v/>
      </c>
      <c r="J417">
        <f>IF('🔩 PISTON'!A577="","",'🔩 PISTON'!D577)</f>
        <v/>
      </c>
      <c r="L417">
        <f>N(L416)+IF(AND('🔎 TRA CỨU NHANH'!$C$2&lt;&gt;"",OR(ISNUMBER(SEARCH('🔎 TRA CỨU NHANH'!$C$2,$A417)),ISNUMBER(SEARCH('🔎 TRA CỨU NHANH'!$C$2,$B417)))),1,0)</f>
        <v/>
      </c>
      <c r="M417">
        <f>IF(L417&gt;N(L416),L417,"")</f>
        <v/>
      </c>
      <c r="N417">
        <f>N(N416)+IF(AND('💰 BÁO GIÁ'!$C$27&lt;&gt;"",OR(ISNUMBER(SEARCH('💰 BÁO GIÁ'!$C$27,$A417)),ISNUMBER(SEARCH('💰 BÁO GIÁ'!$C$27,$B417)))),1,0)</f>
        <v/>
      </c>
      <c r="O417">
        <f>IF(N417&gt;N(N416),N417,"")</f>
        <v/>
      </c>
    </row>
    <row r="418">
      <c r="A418">
        <f>IF('🔩 PISTON'!A578="","",'🔩 PISTON'!A578)</f>
        <v/>
      </c>
      <c r="B418">
        <f>IF('🔩 PISTON'!A578="","","Piston "&amp;'🔩 PISTON'!U578)</f>
        <v/>
      </c>
      <c r="C418">
        <f>IF('🔩 PISTON'!A578="","","Piston")</f>
        <v/>
      </c>
      <c r="D418">
        <f>IF('🔩 PISTON'!A578="","",'🔩 PISTON'!L578)</f>
        <v/>
      </c>
      <c r="E418" s="37">
        <f>IF('🔩 PISTON'!A578="","",'🔩 PISTON'!M578)</f>
        <v/>
      </c>
      <c r="F418" s="37">
        <f>IF('🔩 PISTON'!A578="","",'🔩 PISTON'!N578)</f>
        <v/>
      </c>
      <c r="G418" s="37">
        <f>IF('🔩 PISTON'!A578="","",'🔩 PISTON'!O578)</f>
        <v/>
      </c>
      <c r="H418" s="37">
        <f>IF('🔩 PISTON'!A578="","",'🔩 PISTON'!P578)</f>
        <v/>
      </c>
      <c r="I418" s="37">
        <f>IF('🔩 PISTON'!A578="","",'🔩 PISTON'!Q578)</f>
        <v/>
      </c>
      <c r="J418">
        <f>IF('🔩 PISTON'!A578="","",'🔩 PISTON'!D578)</f>
        <v/>
      </c>
      <c r="L418">
        <f>N(L417)+IF(AND('🔎 TRA CỨU NHANH'!$C$2&lt;&gt;"",OR(ISNUMBER(SEARCH('🔎 TRA CỨU NHANH'!$C$2,$A418)),ISNUMBER(SEARCH('🔎 TRA CỨU NHANH'!$C$2,$B418)))),1,0)</f>
        <v/>
      </c>
      <c r="M418">
        <f>IF(L418&gt;N(L417),L418,"")</f>
        <v/>
      </c>
      <c r="N418">
        <f>N(N417)+IF(AND('💰 BÁO GIÁ'!$C$27&lt;&gt;"",OR(ISNUMBER(SEARCH('💰 BÁO GIÁ'!$C$27,$A418)),ISNUMBER(SEARCH('💰 BÁO GIÁ'!$C$27,$B418)))),1,0)</f>
        <v/>
      </c>
      <c r="O418">
        <f>IF(N418&gt;N(N417),N418,"")</f>
        <v/>
      </c>
    </row>
    <row r="419">
      <c r="A419">
        <f>IF('🔩 PISTON'!A579="","",'🔩 PISTON'!A579)</f>
        <v/>
      </c>
      <c r="B419">
        <f>IF('🔩 PISTON'!A579="","","Piston "&amp;'🔩 PISTON'!U579)</f>
        <v/>
      </c>
      <c r="C419">
        <f>IF('🔩 PISTON'!A579="","","Piston")</f>
        <v/>
      </c>
      <c r="D419">
        <f>IF('🔩 PISTON'!A579="","",'🔩 PISTON'!L579)</f>
        <v/>
      </c>
      <c r="E419">
        <f>IF('🔩 PISTON'!A579="","",'🔩 PISTON'!M579)</f>
        <v/>
      </c>
      <c r="F419">
        <f>IF('🔩 PISTON'!A579="","",'🔩 PISTON'!N579)</f>
        <v/>
      </c>
      <c r="G419">
        <f>IF('🔩 PISTON'!A579="","",'🔩 PISTON'!O579)</f>
        <v/>
      </c>
      <c r="H419">
        <f>IF('🔩 PISTON'!A579="","",'🔩 PISTON'!P579)</f>
        <v/>
      </c>
      <c r="I419">
        <f>IF('🔩 PISTON'!A579="","",'🔩 PISTON'!Q579)</f>
        <v/>
      </c>
      <c r="J419">
        <f>IF('🔩 PISTON'!A579="","",'🔩 PISTON'!D579)</f>
        <v/>
      </c>
      <c r="L419">
        <f>N(L418)+IF(AND('🔎 TRA CỨU NHANH'!$C$2&lt;&gt;"",OR(ISNUMBER(SEARCH('🔎 TRA CỨU NHANH'!$C$2,$A419)),ISNUMBER(SEARCH('🔎 TRA CỨU NHANH'!$C$2,$B419)))),1,0)</f>
        <v/>
      </c>
      <c r="M419">
        <f>IF(L419&gt;N(L418),L419,"")</f>
        <v/>
      </c>
      <c r="N419">
        <f>N(N418)+IF(AND('💰 BÁO GIÁ'!$C$27&lt;&gt;"",OR(ISNUMBER(SEARCH('💰 BÁO GIÁ'!$C$27,$A419)),ISNUMBER(SEARCH('💰 BÁO GIÁ'!$C$27,$B419)))),1,0)</f>
        <v/>
      </c>
      <c r="O419">
        <f>IF(N419&gt;N(N418),N419,"")</f>
        <v/>
      </c>
    </row>
    <row r="420">
      <c r="A420">
        <f>IF('🔩 PISTON'!A580="","",'🔩 PISTON'!A580)</f>
        <v/>
      </c>
      <c r="B420">
        <f>IF('🔩 PISTON'!A580="","","Piston "&amp;'🔩 PISTON'!U580)</f>
        <v/>
      </c>
      <c r="C420">
        <f>IF('🔩 PISTON'!A580="","","Piston")</f>
        <v/>
      </c>
      <c r="D420">
        <f>IF('🔩 PISTON'!A580="","",'🔩 PISTON'!L580)</f>
        <v/>
      </c>
      <c r="E420">
        <f>IF('🔩 PISTON'!A580="","",'🔩 PISTON'!M580)</f>
        <v/>
      </c>
      <c r="F420">
        <f>IF('🔩 PISTON'!A580="","",'🔩 PISTON'!N580)</f>
        <v/>
      </c>
      <c r="G420">
        <f>IF('🔩 PISTON'!A580="","",'🔩 PISTON'!O580)</f>
        <v/>
      </c>
      <c r="H420">
        <f>IF('🔩 PISTON'!A580="","",'🔩 PISTON'!P580)</f>
        <v/>
      </c>
      <c r="I420">
        <f>IF('🔩 PISTON'!A580="","",'🔩 PISTON'!Q580)</f>
        <v/>
      </c>
      <c r="J420">
        <f>IF('🔩 PISTON'!A580="","",'🔩 PISTON'!D580)</f>
        <v/>
      </c>
      <c r="L420">
        <f>N(L419)+IF(AND('🔎 TRA CỨU NHANH'!$C$2&lt;&gt;"",OR(ISNUMBER(SEARCH('🔎 TRA CỨU NHANH'!$C$2,$A420)),ISNUMBER(SEARCH('🔎 TRA CỨU NHANH'!$C$2,$B420)))),1,0)</f>
        <v/>
      </c>
      <c r="M420">
        <f>IF(L420&gt;N(L419),L420,"")</f>
        <v/>
      </c>
      <c r="N420">
        <f>N(N419)+IF(AND('💰 BÁO GIÁ'!$C$27&lt;&gt;"",OR(ISNUMBER(SEARCH('💰 BÁO GIÁ'!$C$27,$A420)),ISNUMBER(SEARCH('💰 BÁO GIÁ'!$C$27,$B420)))),1,0)</f>
        <v/>
      </c>
      <c r="O420">
        <f>IF(N420&gt;N(N419),N420,"")</f>
        <v/>
      </c>
    </row>
    <row r="421">
      <c r="A421">
        <f>IF('🔩 PISTON'!A581="","",'🔩 PISTON'!A581)</f>
        <v/>
      </c>
      <c r="B421">
        <f>IF('🔩 PISTON'!A581="","","Piston "&amp;'🔩 PISTON'!U581)</f>
        <v/>
      </c>
      <c r="C421">
        <f>IF('🔩 PISTON'!A581="","","Piston")</f>
        <v/>
      </c>
      <c r="D421">
        <f>IF('🔩 PISTON'!A581="","",'🔩 PISTON'!L581)</f>
        <v/>
      </c>
      <c r="E421" s="37">
        <f>IF('🔩 PISTON'!A581="","",'🔩 PISTON'!M581)</f>
        <v/>
      </c>
      <c r="F421" s="37">
        <f>IF('🔩 PISTON'!A581="","",'🔩 PISTON'!N581)</f>
        <v/>
      </c>
      <c r="G421" s="37">
        <f>IF('🔩 PISTON'!A581="","",'🔩 PISTON'!O581)</f>
        <v/>
      </c>
      <c r="H421" s="37">
        <f>IF('🔩 PISTON'!A581="","",'🔩 PISTON'!P581)</f>
        <v/>
      </c>
      <c r="I421" s="37">
        <f>IF('🔩 PISTON'!A581="","",'🔩 PISTON'!Q581)</f>
        <v/>
      </c>
      <c r="J421">
        <f>IF('🔩 PISTON'!A581="","",'🔩 PISTON'!D581)</f>
        <v/>
      </c>
      <c r="L421">
        <f>N(L420)+IF(AND('🔎 TRA CỨU NHANH'!$C$2&lt;&gt;"",OR(ISNUMBER(SEARCH('🔎 TRA CỨU NHANH'!$C$2,$A421)),ISNUMBER(SEARCH('🔎 TRA CỨU NHANH'!$C$2,$B421)))),1,0)</f>
        <v/>
      </c>
      <c r="M421">
        <f>IF(L421&gt;N(L420),L421,"")</f>
        <v/>
      </c>
      <c r="N421">
        <f>N(N420)+IF(AND('💰 BÁO GIÁ'!$C$27&lt;&gt;"",OR(ISNUMBER(SEARCH('💰 BÁO GIÁ'!$C$27,$A421)),ISNUMBER(SEARCH('💰 BÁO GIÁ'!$C$27,$B421)))),1,0)</f>
        <v/>
      </c>
      <c r="O421">
        <f>IF(N421&gt;N(N420),N421,"")</f>
        <v/>
      </c>
    </row>
    <row r="422">
      <c r="A422">
        <f>IF('🔩 PISTON'!A583="","",'🔩 PISTON'!A583)</f>
        <v/>
      </c>
      <c r="B422">
        <f>IF('🔩 PISTON'!A583="","","Piston "&amp;'🔩 PISTON'!U583)</f>
        <v/>
      </c>
      <c r="C422">
        <f>IF('🔩 PISTON'!A583="","","Piston")</f>
        <v/>
      </c>
      <c r="D422">
        <f>IF('🔩 PISTON'!A583="","",'🔩 PISTON'!L583)</f>
        <v/>
      </c>
      <c r="E422">
        <f>IF('🔩 PISTON'!A583="","",'🔩 PISTON'!M583)</f>
        <v/>
      </c>
      <c r="F422">
        <f>IF('🔩 PISTON'!A583="","",'🔩 PISTON'!N583)</f>
        <v/>
      </c>
      <c r="G422">
        <f>IF('🔩 PISTON'!A583="","",'🔩 PISTON'!O583)</f>
        <v/>
      </c>
      <c r="H422">
        <f>IF('🔩 PISTON'!A583="","",'🔩 PISTON'!P583)</f>
        <v/>
      </c>
      <c r="I422">
        <f>IF('🔩 PISTON'!A583="","",'🔩 PISTON'!Q583)</f>
        <v/>
      </c>
      <c r="J422">
        <f>IF('🔩 PISTON'!A583="","",'🔩 PISTON'!D583)</f>
        <v/>
      </c>
      <c r="L422">
        <f>N(L421)+IF(AND('🔎 TRA CỨU NHANH'!$C$2&lt;&gt;"",OR(ISNUMBER(SEARCH('🔎 TRA CỨU NHANH'!$C$2,$A422)),ISNUMBER(SEARCH('🔎 TRA CỨU NHANH'!$C$2,$B422)))),1,0)</f>
        <v/>
      </c>
      <c r="M422">
        <f>IF(L422&gt;N(L421),L422,"")</f>
        <v/>
      </c>
      <c r="N422">
        <f>N(N421)+IF(AND('💰 BÁO GIÁ'!$C$27&lt;&gt;"",OR(ISNUMBER(SEARCH('💰 BÁO GIÁ'!$C$27,$A422)),ISNUMBER(SEARCH('💰 BÁO GIÁ'!$C$27,$B422)))),1,0)</f>
        <v/>
      </c>
      <c r="O422">
        <f>IF(N422&gt;N(N421),N422,"")</f>
        <v/>
      </c>
    </row>
    <row r="423">
      <c r="A423">
        <f>IF('🔩 PISTON'!A584="","",'🔩 PISTON'!A584)</f>
        <v/>
      </c>
      <c r="B423">
        <f>IF('🔩 PISTON'!A584="","","Piston "&amp;'🔩 PISTON'!U584)</f>
        <v/>
      </c>
      <c r="C423">
        <f>IF('🔩 PISTON'!A584="","","Piston")</f>
        <v/>
      </c>
      <c r="D423">
        <f>IF('🔩 PISTON'!A584="","",'🔩 PISTON'!L584)</f>
        <v/>
      </c>
      <c r="E423">
        <f>IF('🔩 PISTON'!A584="","",'🔩 PISTON'!M584)</f>
        <v/>
      </c>
      <c r="F423">
        <f>IF('🔩 PISTON'!A584="","",'🔩 PISTON'!N584)</f>
        <v/>
      </c>
      <c r="G423">
        <f>IF('🔩 PISTON'!A584="","",'🔩 PISTON'!O584)</f>
        <v/>
      </c>
      <c r="H423">
        <f>IF('🔩 PISTON'!A584="","",'🔩 PISTON'!P584)</f>
        <v/>
      </c>
      <c r="I423">
        <f>IF('🔩 PISTON'!A584="","",'🔩 PISTON'!Q584)</f>
        <v/>
      </c>
      <c r="J423">
        <f>IF('🔩 PISTON'!A584="","",'🔩 PISTON'!D584)</f>
        <v/>
      </c>
      <c r="L423">
        <f>N(L422)+IF(AND('🔎 TRA CỨU NHANH'!$C$2&lt;&gt;"",OR(ISNUMBER(SEARCH('🔎 TRA CỨU NHANH'!$C$2,$A423)),ISNUMBER(SEARCH('🔎 TRA CỨU NHANH'!$C$2,$B423)))),1,0)</f>
        <v/>
      </c>
      <c r="M423">
        <f>IF(L423&gt;N(L422),L423,"")</f>
        <v/>
      </c>
      <c r="N423">
        <f>N(N422)+IF(AND('💰 BÁO GIÁ'!$C$27&lt;&gt;"",OR(ISNUMBER(SEARCH('💰 BÁO GIÁ'!$C$27,$A423)),ISNUMBER(SEARCH('💰 BÁO GIÁ'!$C$27,$B423)))),1,0)</f>
        <v/>
      </c>
      <c r="O423">
        <f>IF(N423&gt;N(N422),N423,"")</f>
        <v/>
      </c>
    </row>
    <row r="424">
      <c r="A424">
        <f>IF('🔩 PISTON'!A586="","",'🔩 PISTON'!A586)</f>
        <v/>
      </c>
      <c r="B424">
        <f>IF('🔩 PISTON'!A586="","","Piston "&amp;'🔩 PISTON'!U586)</f>
        <v/>
      </c>
      <c r="C424">
        <f>IF('🔩 PISTON'!A586="","","Piston")</f>
        <v/>
      </c>
      <c r="D424">
        <f>IF('🔩 PISTON'!A586="","",'🔩 PISTON'!L586)</f>
        <v/>
      </c>
      <c r="E424">
        <f>IF('🔩 PISTON'!A586="","",'🔩 PISTON'!M586)</f>
        <v/>
      </c>
      <c r="F424">
        <f>IF('🔩 PISTON'!A586="","",'🔩 PISTON'!N586)</f>
        <v/>
      </c>
      <c r="G424">
        <f>IF('🔩 PISTON'!A586="","",'🔩 PISTON'!O586)</f>
        <v/>
      </c>
      <c r="H424">
        <f>IF('🔩 PISTON'!A586="","",'🔩 PISTON'!P586)</f>
        <v/>
      </c>
      <c r="I424">
        <f>IF('🔩 PISTON'!A586="","",'🔩 PISTON'!Q586)</f>
        <v/>
      </c>
      <c r="J424">
        <f>IF('🔩 PISTON'!A586="","",'🔩 PISTON'!D586)</f>
        <v/>
      </c>
      <c r="L424">
        <f>N(L423)+IF(AND('🔎 TRA CỨU NHANH'!$C$2&lt;&gt;"",OR(ISNUMBER(SEARCH('🔎 TRA CỨU NHANH'!$C$2,$A424)),ISNUMBER(SEARCH('🔎 TRA CỨU NHANH'!$C$2,$B424)))),1,0)</f>
        <v/>
      </c>
      <c r="M424">
        <f>IF(L424&gt;N(L423),L424,"")</f>
        <v/>
      </c>
      <c r="N424">
        <f>N(N423)+IF(AND('💰 BÁO GIÁ'!$C$27&lt;&gt;"",OR(ISNUMBER(SEARCH('💰 BÁO GIÁ'!$C$27,$A424)),ISNUMBER(SEARCH('💰 BÁO GIÁ'!$C$27,$B424)))),1,0)</f>
        <v/>
      </c>
      <c r="O424">
        <f>IF(N424&gt;N(N423),N424,"")</f>
        <v/>
      </c>
    </row>
    <row r="425">
      <c r="A425">
        <f>IF('🔩 PISTON'!A587="","",'🔩 PISTON'!A587)</f>
        <v/>
      </c>
      <c r="B425">
        <f>IF('🔩 PISTON'!A587="","","Piston "&amp;'🔩 PISTON'!U587)</f>
        <v/>
      </c>
      <c r="C425">
        <f>IF('🔩 PISTON'!A587="","","Piston")</f>
        <v/>
      </c>
      <c r="D425">
        <f>IF('🔩 PISTON'!A587="","",'🔩 PISTON'!L587)</f>
        <v/>
      </c>
      <c r="E425">
        <f>IF('🔩 PISTON'!A587="","",'🔩 PISTON'!M587)</f>
        <v/>
      </c>
      <c r="F425">
        <f>IF('🔩 PISTON'!A587="","",'🔩 PISTON'!N587)</f>
        <v/>
      </c>
      <c r="G425">
        <f>IF('🔩 PISTON'!A587="","",'🔩 PISTON'!O587)</f>
        <v/>
      </c>
      <c r="H425">
        <f>IF('🔩 PISTON'!A587="","",'🔩 PISTON'!P587)</f>
        <v/>
      </c>
      <c r="I425">
        <f>IF('🔩 PISTON'!A587="","",'🔩 PISTON'!Q587)</f>
        <v/>
      </c>
      <c r="J425">
        <f>IF('🔩 PISTON'!A587="","",'🔩 PISTON'!D587)</f>
        <v/>
      </c>
      <c r="L425">
        <f>N(L424)+IF(AND('🔎 TRA CỨU NHANH'!$C$2&lt;&gt;"",OR(ISNUMBER(SEARCH('🔎 TRA CỨU NHANH'!$C$2,$A425)),ISNUMBER(SEARCH('🔎 TRA CỨU NHANH'!$C$2,$B425)))),1,0)</f>
        <v/>
      </c>
      <c r="M425">
        <f>IF(L425&gt;N(L424),L425,"")</f>
        <v/>
      </c>
      <c r="N425">
        <f>N(N424)+IF(AND('💰 BÁO GIÁ'!$C$27&lt;&gt;"",OR(ISNUMBER(SEARCH('💰 BÁO GIÁ'!$C$27,$A425)),ISNUMBER(SEARCH('💰 BÁO GIÁ'!$C$27,$B425)))),1,0)</f>
        <v/>
      </c>
      <c r="O425">
        <f>IF(N425&gt;N(N424),N425,"")</f>
        <v/>
      </c>
    </row>
    <row r="426">
      <c r="A426">
        <f>IF('🔩 PISTON'!A588="","",'🔩 PISTON'!A588)</f>
        <v/>
      </c>
      <c r="B426">
        <f>IF('🔩 PISTON'!A588="","","Piston "&amp;'🔩 PISTON'!U588)</f>
        <v/>
      </c>
      <c r="C426">
        <f>IF('🔩 PISTON'!A588="","","Piston")</f>
        <v/>
      </c>
      <c r="D426">
        <f>IF('🔩 PISTON'!A588="","",'🔩 PISTON'!L588)</f>
        <v/>
      </c>
      <c r="E426">
        <f>IF('🔩 PISTON'!A588="","",'🔩 PISTON'!M588)</f>
        <v/>
      </c>
      <c r="F426">
        <f>IF('🔩 PISTON'!A588="","",'🔩 PISTON'!N588)</f>
        <v/>
      </c>
      <c r="G426">
        <f>IF('🔩 PISTON'!A588="","",'🔩 PISTON'!O588)</f>
        <v/>
      </c>
      <c r="H426">
        <f>IF('🔩 PISTON'!A588="","",'🔩 PISTON'!P588)</f>
        <v/>
      </c>
      <c r="I426">
        <f>IF('🔩 PISTON'!A588="","",'🔩 PISTON'!Q588)</f>
        <v/>
      </c>
      <c r="J426">
        <f>IF('🔩 PISTON'!A588="","",'🔩 PISTON'!D588)</f>
        <v/>
      </c>
      <c r="L426">
        <f>N(L425)+IF(AND('🔎 TRA CỨU NHANH'!$C$2&lt;&gt;"",OR(ISNUMBER(SEARCH('🔎 TRA CỨU NHANH'!$C$2,$A426)),ISNUMBER(SEARCH('🔎 TRA CỨU NHANH'!$C$2,$B426)))),1,0)</f>
        <v/>
      </c>
      <c r="M426">
        <f>IF(L426&gt;N(L425),L426,"")</f>
        <v/>
      </c>
      <c r="N426">
        <f>N(N425)+IF(AND('💰 BÁO GIÁ'!$C$27&lt;&gt;"",OR(ISNUMBER(SEARCH('💰 BÁO GIÁ'!$C$27,$A426)),ISNUMBER(SEARCH('💰 BÁO GIÁ'!$C$27,$B426)))),1,0)</f>
        <v/>
      </c>
      <c r="O426">
        <f>IF(N426&gt;N(N425),N426,"")</f>
        <v/>
      </c>
    </row>
    <row r="427">
      <c r="A427">
        <f>IF('🔩 PISTON'!A589="","",'🔩 PISTON'!A589)</f>
        <v/>
      </c>
      <c r="B427">
        <f>IF('🔩 PISTON'!A589="","","Piston "&amp;'🔩 PISTON'!U589)</f>
        <v/>
      </c>
      <c r="C427">
        <f>IF('🔩 PISTON'!A589="","","Piston")</f>
        <v/>
      </c>
      <c r="D427">
        <f>IF('🔩 PISTON'!A589="","",'🔩 PISTON'!L589)</f>
        <v/>
      </c>
      <c r="E427">
        <f>IF('🔩 PISTON'!A589="","",'🔩 PISTON'!M589)</f>
        <v/>
      </c>
      <c r="F427">
        <f>IF('🔩 PISTON'!A589="","",'🔩 PISTON'!N589)</f>
        <v/>
      </c>
      <c r="G427">
        <f>IF('🔩 PISTON'!A589="","",'🔩 PISTON'!O589)</f>
        <v/>
      </c>
      <c r="H427">
        <f>IF('🔩 PISTON'!A589="","",'🔩 PISTON'!P589)</f>
        <v/>
      </c>
      <c r="I427">
        <f>IF('🔩 PISTON'!A589="","",'🔩 PISTON'!Q589)</f>
        <v/>
      </c>
      <c r="J427">
        <f>IF('🔩 PISTON'!A589="","",'🔩 PISTON'!D589)</f>
        <v/>
      </c>
      <c r="L427">
        <f>N(L426)+IF(AND('🔎 TRA CỨU NHANH'!$C$2&lt;&gt;"",OR(ISNUMBER(SEARCH('🔎 TRA CỨU NHANH'!$C$2,$A427)),ISNUMBER(SEARCH('🔎 TRA CỨU NHANH'!$C$2,$B427)))),1,0)</f>
        <v/>
      </c>
      <c r="M427">
        <f>IF(L427&gt;N(L426),L427,"")</f>
        <v/>
      </c>
      <c r="N427">
        <f>N(N426)+IF(AND('💰 BÁO GIÁ'!$C$27&lt;&gt;"",OR(ISNUMBER(SEARCH('💰 BÁO GIÁ'!$C$27,$A427)),ISNUMBER(SEARCH('💰 BÁO GIÁ'!$C$27,$B427)))),1,0)</f>
        <v/>
      </c>
      <c r="O427">
        <f>IF(N427&gt;N(N426),N427,"")</f>
        <v/>
      </c>
    </row>
    <row r="428">
      <c r="A428">
        <f>IF('🔩 PISTON'!A590="","",'🔩 PISTON'!A590)</f>
        <v/>
      </c>
      <c r="B428">
        <f>IF('🔩 PISTON'!A590="","","Piston "&amp;'🔩 PISTON'!U590)</f>
        <v/>
      </c>
      <c r="C428">
        <f>IF('🔩 PISTON'!A590="","","Piston")</f>
        <v/>
      </c>
      <c r="D428">
        <f>IF('🔩 PISTON'!A590="","",'🔩 PISTON'!L590)</f>
        <v/>
      </c>
      <c r="E428">
        <f>IF('🔩 PISTON'!A590="","",'🔩 PISTON'!M590)</f>
        <v/>
      </c>
      <c r="F428">
        <f>IF('🔩 PISTON'!A590="","",'🔩 PISTON'!N590)</f>
        <v/>
      </c>
      <c r="G428">
        <f>IF('🔩 PISTON'!A590="","",'🔩 PISTON'!O590)</f>
        <v/>
      </c>
      <c r="H428">
        <f>IF('🔩 PISTON'!A590="","",'🔩 PISTON'!P590)</f>
        <v/>
      </c>
      <c r="I428">
        <f>IF('🔩 PISTON'!A590="","",'🔩 PISTON'!Q590)</f>
        <v/>
      </c>
      <c r="J428">
        <f>IF('🔩 PISTON'!A590="","",'🔩 PISTON'!D590)</f>
        <v/>
      </c>
      <c r="L428">
        <f>N(L427)+IF(AND('🔎 TRA CỨU NHANH'!$C$2&lt;&gt;"",OR(ISNUMBER(SEARCH('🔎 TRA CỨU NHANH'!$C$2,$A428)),ISNUMBER(SEARCH('🔎 TRA CỨU NHANH'!$C$2,$B428)))),1,0)</f>
        <v/>
      </c>
      <c r="M428">
        <f>IF(L428&gt;N(L427),L428,"")</f>
        <v/>
      </c>
      <c r="N428">
        <f>N(N427)+IF(AND('💰 BÁO GIÁ'!$C$27&lt;&gt;"",OR(ISNUMBER(SEARCH('💰 BÁO GIÁ'!$C$27,$A428)),ISNUMBER(SEARCH('💰 BÁO GIÁ'!$C$27,$B428)))),1,0)</f>
        <v/>
      </c>
      <c r="O428">
        <f>IF(N428&gt;N(N427),N428,"")</f>
        <v/>
      </c>
    </row>
    <row r="429">
      <c r="A429">
        <f>IF('🔩 PISTON'!A591="","",'🔩 PISTON'!A591)</f>
        <v/>
      </c>
      <c r="B429">
        <f>IF('🔩 PISTON'!A591="","","Piston "&amp;'🔩 PISTON'!U591)</f>
        <v/>
      </c>
      <c r="C429">
        <f>IF('🔩 PISTON'!A591="","","Piston")</f>
        <v/>
      </c>
      <c r="D429">
        <f>IF('🔩 PISTON'!A591="","",'🔩 PISTON'!L591)</f>
        <v/>
      </c>
      <c r="E429">
        <f>IF('🔩 PISTON'!A591="","",'🔩 PISTON'!M591)</f>
        <v/>
      </c>
      <c r="F429">
        <f>IF('🔩 PISTON'!A591="","",'🔩 PISTON'!N591)</f>
        <v/>
      </c>
      <c r="G429">
        <f>IF('🔩 PISTON'!A591="","",'🔩 PISTON'!O591)</f>
        <v/>
      </c>
      <c r="H429">
        <f>IF('🔩 PISTON'!A591="","",'🔩 PISTON'!P591)</f>
        <v/>
      </c>
      <c r="I429">
        <f>IF('🔩 PISTON'!A591="","",'🔩 PISTON'!Q591)</f>
        <v/>
      </c>
      <c r="J429">
        <f>IF('🔩 PISTON'!A591="","",'🔩 PISTON'!D591)</f>
        <v/>
      </c>
      <c r="L429">
        <f>N(L428)+IF(AND('🔎 TRA CỨU NHANH'!$C$2&lt;&gt;"",OR(ISNUMBER(SEARCH('🔎 TRA CỨU NHANH'!$C$2,$A429)),ISNUMBER(SEARCH('🔎 TRA CỨU NHANH'!$C$2,$B429)))),1,0)</f>
        <v/>
      </c>
      <c r="M429">
        <f>IF(L429&gt;N(L428),L429,"")</f>
        <v/>
      </c>
      <c r="N429">
        <f>N(N428)+IF(AND('💰 BÁO GIÁ'!$C$27&lt;&gt;"",OR(ISNUMBER(SEARCH('💰 BÁO GIÁ'!$C$27,$A429)),ISNUMBER(SEARCH('💰 BÁO GIÁ'!$C$27,$B429)))),1,0)</f>
        <v/>
      </c>
      <c r="O429">
        <f>IF(N429&gt;N(N428),N429,"")</f>
        <v/>
      </c>
    </row>
    <row r="430">
      <c r="A430">
        <f>IF('🔩 PISTON'!A592="","",'🔩 PISTON'!A592)</f>
        <v/>
      </c>
      <c r="B430">
        <f>IF('🔩 PISTON'!A592="","","Piston "&amp;'🔩 PISTON'!U592)</f>
        <v/>
      </c>
      <c r="C430">
        <f>IF('🔩 PISTON'!A592="","","Piston")</f>
        <v/>
      </c>
      <c r="D430">
        <f>IF('🔩 PISTON'!A592="","",'🔩 PISTON'!L592)</f>
        <v/>
      </c>
      <c r="E430">
        <f>IF('🔩 PISTON'!A592="","",'🔩 PISTON'!M592)</f>
        <v/>
      </c>
      <c r="F430">
        <f>IF('🔩 PISTON'!A592="","",'🔩 PISTON'!N592)</f>
        <v/>
      </c>
      <c r="G430">
        <f>IF('🔩 PISTON'!A592="","",'🔩 PISTON'!O592)</f>
        <v/>
      </c>
      <c r="H430">
        <f>IF('🔩 PISTON'!A592="","",'🔩 PISTON'!P592)</f>
        <v/>
      </c>
      <c r="I430">
        <f>IF('🔩 PISTON'!A592="","",'🔩 PISTON'!Q592)</f>
        <v/>
      </c>
      <c r="J430">
        <f>IF('🔩 PISTON'!A592="","",'🔩 PISTON'!D592)</f>
        <v/>
      </c>
      <c r="L430">
        <f>N(L429)+IF(AND('🔎 TRA CỨU NHANH'!$C$2&lt;&gt;"",OR(ISNUMBER(SEARCH('🔎 TRA CỨU NHANH'!$C$2,$A430)),ISNUMBER(SEARCH('🔎 TRA CỨU NHANH'!$C$2,$B430)))),1,0)</f>
        <v/>
      </c>
      <c r="M430">
        <f>IF(L430&gt;N(L429),L430,"")</f>
        <v/>
      </c>
      <c r="N430">
        <f>N(N429)+IF(AND('💰 BÁO GIÁ'!$C$27&lt;&gt;"",OR(ISNUMBER(SEARCH('💰 BÁO GIÁ'!$C$27,$A430)),ISNUMBER(SEARCH('💰 BÁO GIÁ'!$C$27,$B430)))),1,0)</f>
        <v/>
      </c>
      <c r="O430">
        <f>IF(N430&gt;N(N429),N430,"")</f>
        <v/>
      </c>
    </row>
    <row r="431">
      <c r="A431">
        <f>IF('🔩 PISTON'!A593="","",'🔩 PISTON'!A593)</f>
        <v/>
      </c>
      <c r="B431">
        <f>IF('🔩 PISTON'!A593="","","Piston "&amp;'🔩 PISTON'!U593)</f>
        <v/>
      </c>
      <c r="C431">
        <f>IF('🔩 PISTON'!A593="","","Piston")</f>
        <v/>
      </c>
      <c r="D431">
        <f>IF('🔩 PISTON'!A593="","",'🔩 PISTON'!L593)</f>
        <v/>
      </c>
      <c r="E431">
        <f>IF('🔩 PISTON'!A593="","",'🔩 PISTON'!M593)</f>
        <v/>
      </c>
      <c r="F431">
        <f>IF('🔩 PISTON'!A593="","",'🔩 PISTON'!N593)</f>
        <v/>
      </c>
      <c r="G431">
        <f>IF('🔩 PISTON'!A593="","",'🔩 PISTON'!O593)</f>
        <v/>
      </c>
      <c r="H431">
        <f>IF('🔩 PISTON'!A593="","",'🔩 PISTON'!P593)</f>
        <v/>
      </c>
      <c r="I431">
        <f>IF('🔩 PISTON'!A593="","",'🔩 PISTON'!Q593)</f>
        <v/>
      </c>
      <c r="J431">
        <f>IF('🔩 PISTON'!A593="","",'🔩 PISTON'!D593)</f>
        <v/>
      </c>
      <c r="L431">
        <f>N(L430)+IF(AND('🔎 TRA CỨU NHANH'!$C$2&lt;&gt;"",OR(ISNUMBER(SEARCH('🔎 TRA CỨU NHANH'!$C$2,$A431)),ISNUMBER(SEARCH('🔎 TRA CỨU NHANH'!$C$2,$B431)))),1,0)</f>
        <v/>
      </c>
      <c r="M431">
        <f>IF(L431&gt;N(L430),L431,"")</f>
        <v/>
      </c>
      <c r="N431">
        <f>N(N430)+IF(AND('💰 BÁO GIÁ'!$C$27&lt;&gt;"",OR(ISNUMBER(SEARCH('💰 BÁO GIÁ'!$C$27,$A431)),ISNUMBER(SEARCH('💰 BÁO GIÁ'!$C$27,$B431)))),1,0)</f>
        <v/>
      </c>
      <c r="O431">
        <f>IF(N431&gt;N(N430),N431,"")</f>
        <v/>
      </c>
    </row>
    <row r="432">
      <c r="A432">
        <f>IF('🔩 PISTON'!A594="","",'🔩 PISTON'!A594)</f>
        <v/>
      </c>
      <c r="B432">
        <f>IF('🔩 PISTON'!A594="","","Piston "&amp;'🔩 PISTON'!U594)</f>
        <v/>
      </c>
      <c r="C432">
        <f>IF('🔩 PISTON'!A594="","","Piston")</f>
        <v/>
      </c>
      <c r="D432">
        <f>IF('🔩 PISTON'!A594="","",'🔩 PISTON'!L594)</f>
        <v/>
      </c>
      <c r="E432">
        <f>IF('🔩 PISTON'!A594="","",'🔩 PISTON'!M594)</f>
        <v/>
      </c>
      <c r="F432">
        <f>IF('🔩 PISTON'!A594="","",'🔩 PISTON'!N594)</f>
        <v/>
      </c>
      <c r="G432">
        <f>IF('🔩 PISTON'!A594="","",'🔩 PISTON'!O594)</f>
        <v/>
      </c>
      <c r="H432">
        <f>IF('🔩 PISTON'!A594="","",'🔩 PISTON'!P594)</f>
        <v/>
      </c>
      <c r="I432">
        <f>IF('🔩 PISTON'!A594="","",'🔩 PISTON'!Q594)</f>
        <v/>
      </c>
      <c r="J432">
        <f>IF('🔩 PISTON'!A594="","",'🔩 PISTON'!D594)</f>
        <v/>
      </c>
      <c r="L432">
        <f>N(L431)+IF(AND('🔎 TRA CỨU NHANH'!$C$2&lt;&gt;"",OR(ISNUMBER(SEARCH('🔎 TRA CỨU NHANH'!$C$2,$A432)),ISNUMBER(SEARCH('🔎 TRA CỨU NHANH'!$C$2,$B432)))),1,0)</f>
        <v/>
      </c>
      <c r="M432">
        <f>IF(L432&gt;N(L431),L432,"")</f>
        <v/>
      </c>
      <c r="N432">
        <f>N(N431)+IF(AND('💰 BÁO GIÁ'!$C$27&lt;&gt;"",OR(ISNUMBER(SEARCH('💰 BÁO GIÁ'!$C$27,$A432)),ISNUMBER(SEARCH('💰 BÁO GIÁ'!$C$27,$B432)))),1,0)</f>
        <v/>
      </c>
      <c r="O432">
        <f>IF(N432&gt;N(N431),N432,"")</f>
        <v/>
      </c>
    </row>
    <row r="433">
      <c r="A433">
        <f>IF('🔩 PISTON'!A595="","",'🔩 PISTON'!A595)</f>
        <v/>
      </c>
      <c r="B433">
        <f>IF('🔩 PISTON'!A595="","","Piston "&amp;'🔩 PISTON'!U595)</f>
        <v/>
      </c>
      <c r="C433">
        <f>IF('🔩 PISTON'!A595="","","Piston")</f>
        <v/>
      </c>
      <c r="D433">
        <f>IF('🔩 PISTON'!A595="","",'🔩 PISTON'!L595)</f>
        <v/>
      </c>
      <c r="E433">
        <f>IF('🔩 PISTON'!A595="","",'🔩 PISTON'!M595)</f>
        <v/>
      </c>
      <c r="F433">
        <f>IF('🔩 PISTON'!A595="","",'🔩 PISTON'!N595)</f>
        <v/>
      </c>
      <c r="G433">
        <f>IF('🔩 PISTON'!A595="","",'🔩 PISTON'!O595)</f>
        <v/>
      </c>
      <c r="H433">
        <f>IF('🔩 PISTON'!A595="","",'🔩 PISTON'!P595)</f>
        <v/>
      </c>
      <c r="I433">
        <f>IF('🔩 PISTON'!A595="","",'🔩 PISTON'!Q595)</f>
        <v/>
      </c>
      <c r="J433">
        <f>IF('🔩 PISTON'!A595="","",'🔩 PISTON'!D595)</f>
        <v/>
      </c>
      <c r="L433">
        <f>N(L432)+IF(AND('🔎 TRA CỨU NHANH'!$C$2&lt;&gt;"",OR(ISNUMBER(SEARCH('🔎 TRA CỨU NHANH'!$C$2,$A433)),ISNUMBER(SEARCH('🔎 TRA CỨU NHANH'!$C$2,$B433)))),1,0)</f>
        <v/>
      </c>
      <c r="M433">
        <f>IF(L433&gt;N(L432),L433,"")</f>
        <v/>
      </c>
      <c r="N433">
        <f>N(N432)+IF(AND('💰 BÁO GIÁ'!$C$27&lt;&gt;"",OR(ISNUMBER(SEARCH('💰 BÁO GIÁ'!$C$27,$A433)),ISNUMBER(SEARCH('💰 BÁO GIÁ'!$C$27,$B433)))),1,0)</f>
        <v/>
      </c>
      <c r="O433">
        <f>IF(N433&gt;N(N432),N433,"")</f>
        <v/>
      </c>
    </row>
    <row r="434">
      <c r="A434">
        <f>IF('🔩 PISTON'!A596="","",'🔩 PISTON'!A596)</f>
        <v/>
      </c>
      <c r="B434">
        <f>IF('🔩 PISTON'!A596="","","Piston "&amp;'🔩 PISTON'!U596)</f>
        <v/>
      </c>
      <c r="C434">
        <f>IF('🔩 PISTON'!A596="","","Piston")</f>
        <v/>
      </c>
      <c r="D434">
        <f>IF('🔩 PISTON'!A596="","",'🔩 PISTON'!L596)</f>
        <v/>
      </c>
      <c r="E434">
        <f>IF('🔩 PISTON'!A596="","",'🔩 PISTON'!M596)</f>
        <v/>
      </c>
      <c r="F434">
        <f>IF('🔩 PISTON'!A596="","",'🔩 PISTON'!N596)</f>
        <v/>
      </c>
      <c r="G434">
        <f>IF('🔩 PISTON'!A596="","",'🔩 PISTON'!O596)</f>
        <v/>
      </c>
      <c r="H434">
        <f>IF('🔩 PISTON'!A596="","",'🔩 PISTON'!P596)</f>
        <v/>
      </c>
      <c r="I434">
        <f>IF('🔩 PISTON'!A596="","",'🔩 PISTON'!Q596)</f>
        <v/>
      </c>
      <c r="J434">
        <f>IF('🔩 PISTON'!A596="","",'🔩 PISTON'!D596)</f>
        <v/>
      </c>
      <c r="L434">
        <f>N(L433)+IF(AND('🔎 TRA CỨU NHANH'!$C$2&lt;&gt;"",OR(ISNUMBER(SEARCH('🔎 TRA CỨU NHANH'!$C$2,$A434)),ISNUMBER(SEARCH('🔎 TRA CỨU NHANH'!$C$2,$B434)))),1,0)</f>
        <v/>
      </c>
      <c r="M434">
        <f>IF(L434&gt;N(L433),L434,"")</f>
        <v/>
      </c>
      <c r="N434">
        <f>N(N433)+IF(AND('💰 BÁO GIÁ'!$C$27&lt;&gt;"",OR(ISNUMBER(SEARCH('💰 BÁO GIÁ'!$C$27,$A434)),ISNUMBER(SEARCH('💰 BÁO GIÁ'!$C$27,$B434)))),1,0)</f>
        <v/>
      </c>
      <c r="O434">
        <f>IF(N434&gt;N(N433),N434,"")</f>
        <v/>
      </c>
    </row>
    <row r="435">
      <c r="A435">
        <f>IF('🔩 PISTON'!A597="","",'🔩 PISTON'!A597)</f>
        <v/>
      </c>
      <c r="B435">
        <f>IF('🔩 PISTON'!A597="","","Piston "&amp;'🔩 PISTON'!U597)</f>
        <v/>
      </c>
      <c r="C435">
        <f>IF('🔩 PISTON'!A597="","","Piston")</f>
        <v/>
      </c>
      <c r="D435">
        <f>IF('🔩 PISTON'!A597="","",'🔩 PISTON'!L597)</f>
        <v/>
      </c>
      <c r="E435">
        <f>IF('🔩 PISTON'!A597="","",'🔩 PISTON'!M597)</f>
        <v/>
      </c>
      <c r="F435">
        <f>IF('🔩 PISTON'!A597="","",'🔩 PISTON'!N597)</f>
        <v/>
      </c>
      <c r="G435">
        <f>IF('🔩 PISTON'!A597="","",'🔩 PISTON'!O597)</f>
        <v/>
      </c>
      <c r="H435">
        <f>IF('🔩 PISTON'!A597="","",'🔩 PISTON'!P597)</f>
        <v/>
      </c>
      <c r="I435">
        <f>IF('🔩 PISTON'!A597="","",'🔩 PISTON'!Q597)</f>
        <v/>
      </c>
      <c r="J435">
        <f>IF('🔩 PISTON'!A597="","",'🔩 PISTON'!D597)</f>
        <v/>
      </c>
      <c r="L435">
        <f>N(L434)+IF(AND('🔎 TRA CỨU NHANH'!$C$2&lt;&gt;"",OR(ISNUMBER(SEARCH('🔎 TRA CỨU NHANH'!$C$2,$A435)),ISNUMBER(SEARCH('🔎 TRA CỨU NHANH'!$C$2,$B435)))),1,0)</f>
        <v/>
      </c>
      <c r="M435">
        <f>IF(L435&gt;N(L434),L435,"")</f>
        <v/>
      </c>
      <c r="N435">
        <f>N(N434)+IF(AND('💰 BÁO GIÁ'!$C$27&lt;&gt;"",OR(ISNUMBER(SEARCH('💰 BÁO GIÁ'!$C$27,$A435)),ISNUMBER(SEARCH('💰 BÁO GIÁ'!$C$27,$B435)))),1,0)</f>
        <v/>
      </c>
      <c r="O435">
        <f>IF(N435&gt;N(N434),N435,"")</f>
        <v/>
      </c>
    </row>
    <row r="436">
      <c r="A436">
        <f>IF('🔩 PISTON'!A598="","",'🔩 PISTON'!A598)</f>
        <v/>
      </c>
      <c r="B436">
        <f>IF('🔩 PISTON'!A598="","","Piston "&amp;'🔩 PISTON'!U598)</f>
        <v/>
      </c>
      <c r="C436">
        <f>IF('🔩 PISTON'!A598="","","Piston")</f>
        <v/>
      </c>
      <c r="D436">
        <f>IF('🔩 PISTON'!A598="","",'🔩 PISTON'!L598)</f>
        <v/>
      </c>
      <c r="E436">
        <f>IF('🔩 PISTON'!A598="","",'🔩 PISTON'!M598)</f>
        <v/>
      </c>
      <c r="F436">
        <f>IF('🔩 PISTON'!A598="","",'🔩 PISTON'!N598)</f>
        <v/>
      </c>
      <c r="G436">
        <f>IF('🔩 PISTON'!A598="","",'🔩 PISTON'!O598)</f>
        <v/>
      </c>
      <c r="H436">
        <f>IF('🔩 PISTON'!A598="","",'🔩 PISTON'!P598)</f>
        <v/>
      </c>
      <c r="I436">
        <f>IF('🔩 PISTON'!A598="","",'🔩 PISTON'!Q598)</f>
        <v/>
      </c>
      <c r="J436">
        <f>IF('🔩 PISTON'!A598="","",'🔩 PISTON'!D598)</f>
        <v/>
      </c>
      <c r="L436">
        <f>N(L435)+IF(AND('🔎 TRA CỨU NHANH'!$C$2&lt;&gt;"",OR(ISNUMBER(SEARCH('🔎 TRA CỨU NHANH'!$C$2,$A436)),ISNUMBER(SEARCH('🔎 TRA CỨU NHANH'!$C$2,$B436)))),1,0)</f>
        <v/>
      </c>
      <c r="M436">
        <f>IF(L436&gt;N(L435),L436,"")</f>
        <v/>
      </c>
      <c r="N436">
        <f>N(N435)+IF(AND('💰 BÁO GIÁ'!$C$27&lt;&gt;"",OR(ISNUMBER(SEARCH('💰 BÁO GIÁ'!$C$27,$A436)),ISNUMBER(SEARCH('💰 BÁO GIÁ'!$C$27,$B436)))),1,0)</f>
        <v/>
      </c>
      <c r="O436">
        <f>IF(N436&gt;N(N435),N436,"")</f>
        <v/>
      </c>
    </row>
    <row r="437">
      <c r="A437">
        <f>IF('🔩 PISTON'!A599="","",'🔩 PISTON'!A599)</f>
        <v/>
      </c>
      <c r="B437">
        <f>IF('🔩 PISTON'!A599="","","Piston "&amp;'🔩 PISTON'!U599)</f>
        <v/>
      </c>
      <c r="C437">
        <f>IF('🔩 PISTON'!A599="","","Piston")</f>
        <v/>
      </c>
      <c r="D437">
        <f>IF('🔩 PISTON'!A599="","",'🔩 PISTON'!L599)</f>
        <v/>
      </c>
      <c r="E437" s="37">
        <f>IF('🔩 PISTON'!A599="","",'🔩 PISTON'!M599)</f>
        <v/>
      </c>
      <c r="F437" s="37">
        <f>IF('🔩 PISTON'!A599="","",'🔩 PISTON'!N599)</f>
        <v/>
      </c>
      <c r="G437" s="37">
        <f>IF('🔩 PISTON'!A599="","",'🔩 PISTON'!O599)</f>
        <v/>
      </c>
      <c r="H437" s="37">
        <f>IF('🔩 PISTON'!A599="","",'🔩 PISTON'!P599)</f>
        <v/>
      </c>
      <c r="I437" s="37">
        <f>IF('🔩 PISTON'!A599="","",'🔩 PISTON'!Q599)</f>
        <v/>
      </c>
      <c r="J437">
        <f>IF('🔩 PISTON'!A599="","",'🔩 PISTON'!D599)</f>
        <v/>
      </c>
      <c r="L437">
        <f>N(L436)+IF(AND('🔎 TRA CỨU NHANH'!$C$2&lt;&gt;"",OR(ISNUMBER(SEARCH('🔎 TRA CỨU NHANH'!$C$2,$A437)),ISNUMBER(SEARCH('🔎 TRA CỨU NHANH'!$C$2,$B437)))),1,0)</f>
        <v/>
      </c>
      <c r="M437">
        <f>IF(L437&gt;N(L436),L437,"")</f>
        <v/>
      </c>
      <c r="N437">
        <f>N(N436)+IF(AND('💰 BÁO GIÁ'!$C$27&lt;&gt;"",OR(ISNUMBER(SEARCH('💰 BÁO GIÁ'!$C$27,$A437)),ISNUMBER(SEARCH('💰 BÁO GIÁ'!$C$27,$B437)))),1,0)</f>
        <v/>
      </c>
      <c r="O437">
        <f>IF(N437&gt;N(N436),N437,"")</f>
        <v/>
      </c>
    </row>
    <row r="438">
      <c r="A438">
        <f>IF('🔩 PISTON'!A600="","",'🔩 PISTON'!A600)</f>
        <v/>
      </c>
      <c r="B438">
        <f>IF('🔩 PISTON'!A600="","","Piston "&amp;'🔩 PISTON'!U600)</f>
        <v/>
      </c>
      <c r="C438">
        <f>IF('🔩 PISTON'!A600="","","Piston")</f>
        <v/>
      </c>
      <c r="D438">
        <f>IF('🔩 PISTON'!A600="","",'🔩 PISTON'!L600)</f>
        <v/>
      </c>
      <c r="E438" s="37">
        <f>IF('🔩 PISTON'!A600="","",'🔩 PISTON'!M600)</f>
        <v/>
      </c>
      <c r="F438" s="37">
        <f>IF('🔩 PISTON'!A600="","",'🔩 PISTON'!N600)</f>
        <v/>
      </c>
      <c r="G438" s="37">
        <f>IF('🔩 PISTON'!A600="","",'🔩 PISTON'!O600)</f>
        <v/>
      </c>
      <c r="H438" s="37">
        <f>IF('🔩 PISTON'!A600="","",'🔩 PISTON'!P600)</f>
        <v/>
      </c>
      <c r="I438" s="37">
        <f>IF('🔩 PISTON'!A600="","",'🔩 PISTON'!Q600)</f>
        <v/>
      </c>
      <c r="J438">
        <f>IF('🔩 PISTON'!A600="","",'🔩 PISTON'!D600)</f>
        <v/>
      </c>
      <c r="L438">
        <f>N(L437)+IF(AND('🔎 TRA CỨU NHANH'!$C$2&lt;&gt;"",OR(ISNUMBER(SEARCH('🔎 TRA CỨU NHANH'!$C$2,$A438)),ISNUMBER(SEARCH('🔎 TRA CỨU NHANH'!$C$2,$B438)))),1,0)</f>
        <v/>
      </c>
      <c r="M438">
        <f>IF(L438&gt;N(L437),L438,"")</f>
        <v/>
      </c>
      <c r="N438">
        <f>N(N437)+IF(AND('💰 BÁO GIÁ'!$C$27&lt;&gt;"",OR(ISNUMBER(SEARCH('💰 BÁO GIÁ'!$C$27,$A438)),ISNUMBER(SEARCH('💰 BÁO GIÁ'!$C$27,$B438)))),1,0)</f>
        <v/>
      </c>
      <c r="O438">
        <f>IF(N438&gt;N(N437),N438,"")</f>
        <v/>
      </c>
    </row>
    <row r="439">
      <c r="A439">
        <f>IF('🔩 PISTON'!A601="","",'🔩 PISTON'!A601)</f>
        <v/>
      </c>
      <c r="B439">
        <f>IF('🔩 PISTON'!A601="","","Piston "&amp;'🔩 PISTON'!U601)</f>
        <v/>
      </c>
      <c r="C439">
        <f>IF('🔩 PISTON'!A601="","","Piston")</f>
        <v/>
      </c>
      <c r="D439">
        <f>IF('🔩 PISTON'!A601="","",'🔩 PISTON'!L601)</f>
        <v/>
      </c>
      <c r="E439">
        <f>IF('🔩 PISTON'!A601="","",'🔩 PISTON'!M601)</f>
        <v/>
      </c>
      <c r="F439">
        <f>IF('🔩 PISTON'!A601="","",'🔩 PISTON'!N601)</f>
        <v/>
      </c>
      <c r="G439">
        <f>IF('🔩 PISTON'!A601="","",'🔩 PISTON'!O601)</f>
        <v/>
      </c>
      <c r="H439">
        <f>IF('🔩 PISTON'!A601="","",'🔩 PISTON'!P601)</f>
        <v/>
      </c>
      <c r="I439">
        <f>IF('🔩 PISTON'!A601="","",'🔩 PISTON'!Q601)</f>
        <v/>
      </c>
      <c r="J439">
        <f>IF('🔩 PISTON'!A601="","",'🔩 PISTON'!D601)</f>
        <v/>
      </c>
      <c r="L439">
        <f>N(L438)+IF(AND('🔎 TRA CỨU NHANH'!$C$2&lt;&gt;"",OR(ISNUMBER(SEARCH('🔎 TRA CỨU NHANH'!$C$2,$A439)),ISNUMBER(SEARCH('🔎 TRA CỨU NHANH'!$C$2,$B439)))),1,0)</f>
        <v/>
      </c>
      <c r="M439">
        <f>IF(L439&gt;N(L438),L439,"")</f>
        <v/>
      </c>
      <c r="N439">
        <f>N(N438)+IF(AND('💰 BÁO GIÁ'!$C$27&lt;&gt;"",OR(ISNUMBER(SEARCH('💰 BÁO GIÁ'!$C$27,$A439)),ISNUMBER(SEARCH('💰 BÁO GIÁ'!$C$27,$B439)))),1,0)</f>
        <v/>
      </c>
      <c r="O439">
        <f>IF(N439&gt;N(N438),N439,"")</f>
        <v/>
      </c>
    </row>
    <row r="440">
      <c r="A440">
        <f>IF('🔩 PISTON'!A602="","",'🔩 PISTON'!A602)</f>
        <v/>
      </c>
      <c r="B440">
        <f>IF('🔩 PISTON'!A602="","","Piston "&amp;'🔩 PISTON'!U602)</f>
        <v/>
      </c>
      <c r="C440">
        <f>IF('🔩 PISTON'!A602="","","Piston")</f>
        <v/>
      </c>
      <c r="D440">
        <f>IF('🔩 PISTON'!A602="","",'🔩 PISTON'!L602)</f>
        <v/>
      </c>
      <c r="E440">
        <f>IF('🔩 PISTON'!A602="","",'🔩 PISTON'!M602)</f>
        <v/>
      </c>
      <c r="F440">
        <f>IF('🔩 PISTON'!A602="","",'🔩 PISTON'!N602)</f>
        <v/>
      </c>
      <c r="G440">
        <f>IF('🔩 PISTON'!A602="","",'🔩 PISTON'!O602)</f>
        <v/>
      </c>
      <c r="H440">
        <f>IF('🔩 PISTON'!A602="","",'🔩 PISTON'!P602)</f>
        <v/>
      </c>
      <c r="I440">
        <f>IF('🔩 PISTON'!A602="","",'🔩 PISTON'!Q602)</f>
        <v/>
      </c>
      <c r="J440">
        <f>IF('🔩 PISTON'!A602="","",'🔩 PISTON'!D602)</f>
        <v/>
      </c>
      <c r="L440">
        <f>N(L439)+IF(AND('🔎 TRA CỨU NHANH'!$C$2&lt;&gt;"",OR(ISNUMBER(SEARCH('🔎 TRA CỨU NHANH'!$C$2,$A440)),ISNUMBER(SEARCH('🔎 TRA CỨU NHANH'!$C$2,$B440)))),1,0)</f>
        <v/>
      </c>
      <c r="M440">
        <f>IF(L440&gt;N(L439),L440,"")</f>
        <v/>
      </c>
      <c r="N440">
        <f>N(N439)+IF(AND('💰 BÁO GIÁ'!$C$27&lt;&gt;"",OR(ISNUMBER(SEARCH('💰 BÁO GIÁ'!$C$27,$A440)),ISNUMBER(SEARCH('💰 BÁO GIÁ'!$C$27,$B440)))),1,0)</f>
        <v/>
      </c>
      <c r="O440">
        <f>IF(N440&gt;N(N439),N440,"")</f>
        <v/>
      </c>
    </row>
    <row r="441">
      <c r="A441">
        <f>IF('🔩 PISTON'!A603="","",'🔩 PISTON'!A603)</f>
        <v/>
      </c>
      <c r="B441">
        <f>IF('🔩 PISTON'!A603="","","Piston "&amp;'🔩 PISTON'!U603)</f>
        <v/>
      </c>
      <c r="C441">
        <f>IF('🔩 PISTON'!A603="","","Piston")</f>
        <v/>
      </c>
      <c r="D441">
        <f>IF('🔩 PISTON'!A603="","",'🔩 PISTON'!L603)</f>
        <v/>
      </c>
      <c r="E441">
        <f>IF('🔩 PISTON'!A603="","",'🔩 PISTON'!M603)</f>
        <v/>
      </c>
      <c r="F441">
        <f>IF('🔩 PISTON'!A603="","",'🔩 PISTON'!N603)</f>
        <v/>
      </c>
      <c r="G441">
        <f>IF('🔩 PISTON'!A603="","",'🔩 PISTON'!O603)</f>
        <v/>
      </c>
      <c r="H441">
        <f>IF('🔩 PISTON'!A603="","",'🔩 PISTON'!P603)</f>
        <v/>
      </c>
      <c r="I441">
        <f>IF('🔩 PISTON'!A603="","",'🔩 PISTON'!Q603)</f>
        <v/>
      </c>
      <c r="J441">
        <f>IF('🔩 PISTON'!A603="","",'🔩 PISTON'!D603)</f>
        <v/>
      </c>
      <c r="L441">
        <f>N(L440)+IF(AND('🔎 TRA CỨU NHANH'!$C$2&lt;&gt;"",OR(ISNUMBER(SEARCH('🔎 TRA CỨU NHANH'!$C$2,$A441)),ISNUMBER(SEARCH('🔎 TRA CỨU NHANH'!$C$2,$B441)))),1,0)</f>
        <v/>
      </c>
      <c r="M441">
        <f>IF(L441&gt;N(L440),L441,"")</f>
        <v/>
      </c>
      <c r="N441">
        <f>N(N440)+IF(AND('💰 BÁO GIÁ'!$C$27&lt;&gt;"",OR(ISNUMBER(SEARCH('💰 BÁO GIÁ'!$C$27,$A441)),ISNUMBER(SEARCH('💰 BÁO GIÁ'!$C$27,$B441)))),1,0)</f>
        <v/>
      </c>
      <c r="O441">
        <f>IF(N441&gt;N(N440),N441,"")</f>
        <v/>
      </c>
    </row>
    <row r="442">
      <c r="A442">
        <f>IF('🔩 PISTON'!A604="","",'🔩 PISTON'!A604)</f>
        <v/>
      </c>
      <c r="B442">
        <f>IF('🔩 PISTON'!A604="","","Piston "&amp;'🔩 PISTON'!U604)</f>
        <v/>
      </c>
      <c r="C442">
        <f>IF('🔩 PISTON'!A604="","","Piston")</f>
        <v/>
      </c>
      <c r="D442">
        <f>IF('🔩 PISTON'!A604="","",'🔩 PISTON'!L604)</f>
        <v/>
      </c>
      <c r="E442">
        <f>IF('🔩 PISTON'!A604="","",'🔩 PISTON'!M604)</f>
        <v/>
      </c>
      <c r="F442">
        <f>IF('🔩 PISTON'!A604="","",'🔩 PISTON'!N604)</f>
        <v/>
      </c>
      <c r="G442">
        <f>IF('🔩 PISTON'!A604="","",'🔩 PISTON'!O604)</f>
        <v/>
      </c>
      <c r="H442">
        <f>IF('🔩 PISTON'!A604="","",'🔩 PISTON'!P604)</f>
        <v/>
      </c>
      <c r="I442">
        <f>IF('🔩 PISTON'!A604="","",'🔩 PISTON'!Q604)</f>
        <v/>
      </c>
      <c r="J442">
        <f>IF('🔩 PISTON'!A604="","",'🔩 PISTON'!D604)</f>
        <v/>
      </c>
      <c r="L442">
        <f>N(L441)+IF(AND('🔎 TRA CỨU NHANH'!$C$2&lt;&gt;"",OR(ISNUMBER(SEARCH('🔎 TRA CỨU NHANH'!$C$2,$A442)),ISNUMBER(SEARCH('🔎 TRA CỨU NHANH'!$C$2,$B442)))),1,0)</f>
        <v/>
      </c>
      <c r="M442">
        <f>IF(L442&gt;N(L441),L442,"")</f>
        <v/>
      </c>
      <c r="N442">
        <f>N(N441)+IF(AND('💰 BÁO GIÁ'!$C$27&lt;&gt;"",OR(ISNUMBER(SEARCH('💰 BÁO GIÁ'!$C$27,$A442)),ISNUMBER(SEARCH('💰 BÁO GIÁ'!$C$27,$B442)))),1,0)</f>
        <v/>
      </c>
      <c r="O442">
        <f>IF(N442&gt;N(N441),N442,"")</f>
        <v/>
      </c>
    </row>
    <row r="443">
      <c r="A443">
        <f>IF('🔩 PISTON'!A605="","",'🔩 PISTON'!A605)</f>
        <v/>
      </c>
      <c r="B443">
        <f>IF('🔩 PISTON'!A605="","","Piston "&amp;'🔩 PISTON'!U605)</f>
        <v/>
      </c>
      <c r="C443">
        <f>IF('🔩 PISTON'!A605="","","Piston")</f>
        <v/>
      </c>
      <c r="D443">
        <f>IF('🔩 PISTON'!A605="","",'🔩 PISTON'!L605)</f>
        <v/>
      </c>
      <c r="E443">
        <f>IF('🔩 PISTON'!A605="","",'🔩 PISTON'!M605)</f>
        <v/>
      </c>
      <c r="F443">
        <f>IF('🔩 PISTON'!A605="","",'🔩 PISTON'!N605)</f>
        <v/>
      </c>
      <c r="G443">
        <f>IF('🔩 PISTON'!A605="","",'🔩 PISTON'!O605)</f>
        <v/>
      </c>
      <c r="H443">
        <f>IF('🔩 PISTON'!A605="","",'🔩 PISTON'!P605)</f>
        <v/>
      </c>
      <c r="I443">
        <f>IF('🔩 PISTON'!A605="","",'🔩 PISTON'!Q605)</f>
        <v/>
      </c>
      <c r="J443">
        <f>IF('🔩 PISTON'!A605="","",'🔩 PISTON'!D605)</f>
        <v/>
      </c>
      <c r="L443">
        <f>N(L442)+IF(AND('🔎 TRA CỨU NHANH'!$C$2&lt;&gt;"",OR(ISNUMBER(SEARCH('🔎 TRA CỨU NHANH'!$C$2,$A443)),ISNUMBER(SEARCH('🔎 TRA CỨU NHANH'!$C$2,$B443)))),1,0)</f>
        <v/>
      </c>
      <c r="M443">
        <f>IF(L443&gt;N(L442),L443,"")</f>
        <v/>
      </c>
      <c r="N443">
        <f>N(N442)+IF(AND('💰 BÁO GIÁ'!$C$27&lt;&gt;"",OR(ISNUMBER(SEARCH('💰 BÁO GIÁ'!$C$27,$A443)),ISNUMBER(SEARCH('💰 BÁO GIÁ'!$C$27,$B443)))),1,0)</f>
        <v/>
      </c>
      <c r="O443">
        <f>IF(N443&gt;N(N442),N443,"")</f>
        <v/>
      </c>
    </row>
    <row r="444">
      <c r="A444">
        <f>IF('🔩 PISTON'!A606="","",'🔩 PISTON'!A606)</f>
        <v/>
      </c>
      <c r="B444">
        <f>IF('🔩 PISTON'!A606="","","Piston "&amp;'🔩 PISTON'!U606)</f>
        <v/>
      </c>
      <c r="C444">
        <f>IF('🔩 PISTON'!A606="","","Piston")</f>
        <v/>
      </c>
      <c r="D444">
        <f>IF('🔩 PISTON'!A606="","",'🔩 PISTON'!L606)</f>
        <v/>
      </c>
      <c r="E444">
        <f>IF('🔩 PISTON'!A606="","",'🔩 PISTON'!M606)</f>
        <v/>
      </c>
      <c r="F444">
        <f>IF('🔩 PISTON'!A606="","",'🔩 PISTON'!N606)</f>
        <v/>
      </c>
      <c r="G444">
        <f>IF('🔩 PISTON'!A606="","",'🔩 PISTON'!O606)</f>
        <v/>
      </c>
      <c r="H444">
        <f>IF('🔩 PISTON'!A606="","",'🔩 PISTON'!P606)</f>
        <v/>
      </c>
      <c r="I444">
        <f>IF('🔩 PISTON'!A606="","",'🔩 PISTON'!Q606)</f>
        <v/>
      </c>
      <c r="J444">
        <f>IF('🔩 PISTON'!A606="","",'🔩 PISTON'!D606)</f>
        <v/>
      </c>
      <c r="L444">
        <f>N(L443)+IF(AND('🔎 TRA CỨU NHANH'!$C$2&lt;&gt;"",OR(ISNUMBER(SEARCH('🔎 TRA CỨU NHANH'!$C$2,$A444)),ISNUMBER(SEARCH('🔎 TRA CỨU NHANH'!$C$2,$B444)))),1,0)</f>
        <v/>
      </c>
      <c r="M444">
        <f>IF(L444&gt;N(L443),L444,"")</f>
        <v/>
      </c>
      <c r="N444">
        <f>N(N443)+IF(AND('💰 BÁO GIÁ'!$C$27&lt;&gt;"",OR(ISNUMBER(SEARCH('💰 BÁO GIÁ'!$C$27,$A444)),ISNUMBER(SEARCH('💰 BÁO GIÁ'!$C$27,$B444)))),1,0)</f>
        <v/>
      </c>
      <c r="O444">
        <f>IF(N444&gt;N(N443),N444,"")</f>
        <v/>
      </c>
    </row>
    <row r="445">
      <c r="A445">
        <f>IF('🔩 PISTON'!A607="","",'🔩 PISTON'!A607)</f>
        <v/>
      </c>
      <c r="B445">
        <f>IF('🔩 PISTON'!A607="","","Piston "&amp;'🔩 PISTON'!U607)</f>
        <v/>
      </c>
      <c r="C445">
        <f>IF('🔩 PISTON'!A607="","","Piston")</f>
        <v/>
      </c>
      <c r="D445">
        <f>IF('🔩 PISTON'!A607="","",'🔩 PISTON'!L607)</f>
        <v/>
      </c>
      <c r="E445">
        <f>IF('🔩 PISTON'!A607="","",'🔩 PISTON'!M607)</f>
        <v/>
      </c>
      <c r="F445">
        <f>IF('🔩 PISTON'!A607="","",'🔩 PISTON'!N607)</f>
        <v/>
      </c>
      <c r="G445">
        <f>IF('🔩 PISTON'!A607="","",'🔩 PISTON'!O607)</f>
        <v/>
      </c>
      <c r="H445">
        <f>IF('🔩 PISTON'!A607="","",'🔩 PISTON'!P607)</f>
        <v/>
      </c>
      <c r="I445">
        <f>IF('🔩 PISTON'!A607="","",'🔩 PISTON'!Q607)</f>
        <v/>
      </c>
      <c r="J445">
        <f>IF('🔩 PISTON'!A607="","",'🔩 PISTON'!D607)</f>
        <v/>
      </c>
      <c r="L445">
        <f>N(L444)+IF(AND('🔎 TRA CỨU NHANH'!$C$2&lt;&gt;"",OR(ISNUMBER(SEARCH('🔎 TRA CỨU NHANH'!$C$2,$A445)),ISNUMBER(SEARCH('🔎 TRA CỨU NHANH'!$C$2,$B445)))),1,0)</f>
        <v/>
      </c>
      <c r="M445">
        <f>IF(L445&gt;N(L444),L445,"")</f>
        <v/>
      </c>
      <c r="N445">
        <f>N(N444)+IF(AND('💰 BÁO GIÁ'!$C$27&lt;&gt;"",OR(ISNUMBER(SEARCH('💰 BÁO GIÁ'!$C$27,$A445)),ISNUMBER(SEARCH('💰 BÁO GIÁ'!$C$27,$B445)))),1,0)</f>
        <v/>
      </c>
      <c r="O445">
        <f>IF(N445&gt;N(N444),N445,"")</f>
        <v/>
      </c>
    </row>
    <row r="446">
      <c r="A446">
        <f>IF('🔩 PISTON'!A608="","",'🔩 PISTON'!A608)</f>
        <v/>
      </c>
      <c r="B446">
        <f>IF('🔩 PISTON'!A608="","","Piston "&amp;'🔩 PISTON'!U608)</f>
        <v/>
      </c>
      <c r="C446">
        <f>IF('🔩 PISTON'!A608="","","Piston")</f>
        <v/>
      </c>
      <c r="D446">
        <f>IF('🔩 PISTON'!A608="","",'🔩 PISTON'!L608)</f>
        <v/>
      </c>
      <c r="E446">
        <f>IF('🔩 PISTON'!A608="","",'🔩 PISTON'!M608)</f>
        <v/>
      </c>
      <c r="F446">
        <f>IF('🔩 PISTON'!A608="","",'🔩 PISTON'!N608)</f>
        <v/>
      </c>
      <c r="G446">
        <f>IF('🔩 PISTON'!A608="","",'🔩 PISTON'!O608)</f>
        <v/>
      </c>
      <c r="H446">
        <f>IF('🔩 PISTON'!A608="","",'🔩 PISTON'!P608)</f>
        <v/>
      </c>
      <c r="I446">
        <f>IF('🔩 PISTON'!A608="","",'🔩 PISTON'!Q608)</f>
        <v/>
      </c>
      <c r="J446">
        <f>IF('🔩 PISTON'!A608="","",'🔩 PISTON'!D608)</f>
        <v/>
      </c>
      <c r="L446">
        <f>N(L445)+IF(AND('🔎 TRA CỨU NHANH'!$C$2&lt;&gt;"",OR(ISNUMBER(SEARCH('🔎 TRA CỨU NHANH'!$C$2,$A446)),ISNUMBER(SEARCH('🔎 TRA CỨU NHANH'!$C$2,$B446)))),1,0)</f>
        <v/>
      </c>
      <c r="M446">
        <f>IF(L446&gt;N(L445),L446,"")</f>
        <v/>
      </c>
      <c r="N446">
        <f>N(N445)+IF(AND('💰 BÁO GIÁ'!$C$27&lt;&gt;"",OR(ISNUMBER(SEARCH('💰 BÁO GIÁ'!$C$27,$A446)),ISNUMBER(SEARCH('💰 BÁO GIÁ'!$C$27,$B446)))),1,0)</f>
        <v/>
      </c>
      <c r="O446">
        <f>IF(N446&gt;N(N445),N446,"")</f>
        <v/>
      </c>
    </row>
    <row r="447">
      <c r="A447">
        <f>IF('🔩 PISTON'!A609="","",'🔩 PISTON'!A609)</f>
        <v/>
      </c>
      <c r="B447">
        <f>IF('🔩 PISTON'!A609="","","Piston "&amp;'🔩 PISTON'!U609)</f>
        <v/>
      </c>
      <c r="C447">
        <f>IF('🔩 PISTON'!A609="","","Piston")</f>
        <v/>
      </c>
      <c r="D447">
        <f>IF('🔩 PISTON'!A609="","",'🔩 PISTON'!L609)</f>
        <v/>
      </c>
      <c r="E447">
        <f>IF('🔩 PISTON'!A609="","",'🔩 PISTON'!M609)</f>
        <v/>
      </c>
      <c r="F447">
        <f>IF('🔩 PISTON'!A609="","",'🔩 PISTON'!N609)</f>
        <v/>
      </c>
      <c r="G447">
        <f>IF('🔩 PISTON'!A609="","",'🔩 PISTON'!O609)</f>
        <v/>
      </c>
      <c r="H447">
        <f>IF('🔩 PISTON'!A609="","",'🔩 PISTON'!P609)</f>
        <v/>
      </c>
      <c r="I447">
        <f>IF('🔩 PISTON'!A609="","",'🔩 PISTON'!Q609)</f>
        <v/>
      </c>
      <c r="J447">
        <f>IF('🔩 PISTON'!A609="","",'🔩 PISTON'!D609)</f>
        <v/>
      </c>
      <c r="L447">
        <f>N(L446)+IF(AND('🔎 TRA CỨU NHANH'!$C$2&lt;&gt;"",OR(ISNUMBER(SEARCH('🔎 TRA CỨU NHANH'!$C$2,$A447)),ISNUMBER(SEARCH('🔎 TRA CỨU NHANH'!$C$2,$B447)))),1,0)</f>
        <v/>
      </c>
      <c r="M447">
        <f>IF(L447&gt;N(L446),L447,"")</f>
        <v/>
      </c>
      <c r="N447">
        <f>N(N446)+IF(AND('💰 BÁO GIÁ'!$C$27&lt;&gt;"",OR(ISNUMBER(SEARCH('💰 BÁO GIÁ'!$C$27,$A447)),ISNUMBER(SEARCH('💰 BÁO GIÁ'!$C$27,$B447)))),1,0)</f>
        <v/>
      </c>
      <c r="O447">
        <f>IF(N447&gt;N(N446),N447,"")</f>
        <v/>
      </c>
    </row>
    <row r="448">
      <c r="A448">
        <f>IF('🔩 PISTON'!A610="","",'🔩 PISTON'!A610)</f>
        <v/>
      </c>
      <c r="B448">
        <f>IF('🔩 PISTON'!A610="","","Piston "&amp;'🔩 PISTON'!U610)</f>
        <v/>
      </c>
      <c r="C448">
        <f>IF('🔩 PISTON'!A610="","","Piston")</f>
        <v/>
      </c>
      <c r="D448">
        <f>IF('🔩 PISTON'!A610="","",'🔩 PISTON'!L610)</f>
        <v/>
      </c>
      <c r="E448">
        <f>IF('🔩 PISTON'!A610="","",'🔩 PISTON'!M610)</f>
        <v/>
      </c>
      <c r="F448">
        <f>IF('🔩 PISTON'!A610="","",'🔩 PISTON'!N610)</f>
        <v/>
      </c>
      <c r="G448">
        <f>IF('🔩 PISTON'!A610="","",'🔩 PISTON'!O610)</f>
        <v/>
      </c>
      <c r="H448">
        <f>IF('🔩 PISTON'!A610="","",'🔩 PISTON'!P610)</f>
        <v/>
      </c>
      <c r="I448">
        <f>IF('🔩 PISTON'!A610="","",'🔩 PISTON'!Q610)</f>
        <v/>
      </c>
      <c r="J448">
        <f>IF('🔩 PISTON'!A610="","",'🔩 PISTON'!D610)</f>
        <v/>
      </c>
      <c r="L448">
        <f>N(L447)+IF(AND('🔎 TRA CỨU NHANH'!$C$2&lt;&gt;"",OR(ISNUMBER(SEARCH('🔎 TRA CỨU NHANH'!$C$2,$A448)),ISNUMBER(SEARCH('🔎 TRA CỨU NHANH'!$C$2,$B448)))),1,0)</f>
        <v/>
      </c>
      <c r="M448">
        <f>IF(L448&gt;N(L447),L448,"")</f>
        <v/>
      </c>
      <c r="N448">
        <f>N(N447)+IF(AND('💰 BÁO GIÁ'!$C$27&lt;&gt;"",OR(ISNUMBER(SEARCH('💰 BÁO GIÁ'!$C$27,$A448)),ISNUMBER(SEARCH('💰 BÁO GIÁ'!$C$27,$B448)))),1,0)</f>
        <v/>
      </c>
      <c r="O448">
        <f>IF(N448&gt;N(N447),N448,"")</f>
        <v/>
      </c>
    </row>
    <row r="449">
      <c r="A449">
        <f>IF('🔩 PISTON'!A611="","",'🔩 PISTON'!A611)</f>
        <v/>
      </c>
      <c r="B449">
        <f>IF('🔩 PISTON'!A611="","","Piston "&amp;'🔩 PISTON'!U611)</f>
        <v/>
      </c>
      <c r="C449">
        <f>IF('🔩 PISTON'!A611="","","Piston")</f>
        <v/>
      </c>
      <c r="D449">
        <f>IF('🔩 PISTON'!A611="","",'🔩 PISTON'!L611)</f>
        <v/>
      </c>
      <c r="E449">
        <f>IF('🔩 PISTON'!A611="","",'🔩 PISTON'!M611)</f>
        <v/>
      </c>
      <c r="F449">
        <f>IF('🔩 PISTON'!A611="","",'🔩 PISTON'!N611)</f>
        <v/>
      </c>
      <c r="G449">
        <f>IF('🔩 PISTON'!A611="","",'🔩 PISTON'!O611)</f>
        <v/>
      </c>
      <c r="H449">
        <f>IF('🔩 PISTON'!A611="","",'🔩 PISTON'!P611)</f>
        <v/>
      </c>
      <c r="I449">
        <f>IF('🔩 PISTON'!A611="","",'🔩 PISTON'!Q611)</f>
        <v/>
      </c>
      <c r="J449">
        <f>IF('🔩 PISTON'!A611="","",'🔩 PISTON'!D611)</f>
        <v/>
      </c>
      <c r="L449">
        <f>N(L448)+IF(AND('🔎 TRA CỨU NHANH'!$C$2&lt;&gt;"",OR(ISNUMBER(SEARCH('🔎 TRA CỨU NHANH'!$C$2,$A449)),ISNUMBER(SEARCH('🔎 TRA CỨU NHANH'!$C$2,$B449)))),1,0)</f>
        <v/>
      </c>
      <c r="M449">
        <f>IF(L449&gt;N(L448),L449,"")</f>
        <v/>
      </c>
      <c r="N449">
        <f>N(N448)+IF(AND('💰 BÁO GIÁ'!$C$27&lt;&gt;"",OR(ISNUMBER(SEARCH('💰 BÁO GIÁ'!$C$27,$A449)),ISNUMBER(SEARCH('💰 BÁO GIÁ'!$C$27,$B449)))),1,0)</f>
        <v/>
      </c>
      <c r="O449">
        <f>IF(N449&gt;N(N448),N449,"")</f>
        <v/>
      </c>
    </row>
    <row r="450">
      <c r="A450">
        <f>IF('🔩 PISTON'!A612="","",'🔩 PISTON'!A612)</f>
        <v/>
      </c>
      <c r="B450">
        <f>IF('🔩 PISTON'!A612="","","Piston "&amp;'🔩 PISTON'!U612)</f>
        <v/>
      </c>
      <c r="C450">
        <f>IF('🔩 PISTON'!A612="","","Piston")</f>
        <v/>
      </c>
      <c r="D450">
        <f>IF('🔩 PISTON'!A612="","",'🔩 PISTON'!L612)</f>
        <v/>
      </c>
      <c r="E450">
        <f>IF('🔩 PISTON'!A612="","",'🔩 PISTON'!M612)</f>
        <v/>
      </c>
      <c r="F450">
        <f>IF('🔩 PISTON'!A612="","",'🔩 PISTON'!N612)</f>
        <v/>
      </c>
      <c r="G450">
        <f>IF('🔩 PISTON'!A612="","",'🔩 PISTON'!O612)</f>
        <v/>
      </c>
      <c r="H450">
        <f>IF('🔩 PISTON'!A612="","",'🔩 PISTON'!P612)</f>
        <v/>
      </c>
      <c r="I450">
        <f>IF('🔩 PISTON'!A612="","",'🔩 PISTON'!Q612)</f>
        <v/>
      </c>
      <c r="J450">
        <f>IF('🔩 PISTON'!A612="","",'🔩 PISTON'!D612)</f>
        <v/>
      </c>
      <c r="L450">
        <f>N(L449)+IF(AND('🔎 TRA CỨU NHANH'!$C$2&lt;&gt;"",OR(ISNUMBER(SEARCH('🔎 TRA CỨU NHANH'!$C$2,$A450)),ISNUMBER(SEARCH('🔎 TRA CỨU NHANH'!$C$2,$B450)))),1,0)</f>
        <v/>
      </c>
      <c r="M450">
        <f>IF(L450&gt;N(L449),L450,"")</f>
        <v/>
      </c>
      <c r="N450">
        <f>N(N449)+IF(AND('💰 BÁO GIÁ'!$C$27&lt;&gt;"",OR(ISNUMBER(SEARCH('💰 BÁO GIÁ'!$C$27,$A450)),ISNUMBER(SEARCH('💰 BÁO GIÁ'!$C$27,$B450)))),1,0)</f>
        <v/>
      </c>
      <c r="O450">
        <f>IF(N450&gt;N(N449),N450,"")</f>
        <v/>
      </c>
    </row>
    <row r="451">
      <c r="A451">
        <f>IF('🔩 PISTON'!A613="","",'🔩 PISTON'!A613)</f>
        <v/>
      </c>
      <c r="B451">
        <f>IF('🔩 PISTON'!A613="","","Piston "&amp;'🔩 PISTON'!U613)</f>
        <v/>
      </c>
      <c r="C451">
        <f>IF('🔩 PISTON'!A613="","","Piston")</f>
        <v/>
      </c>
      <c r="D451">
        <f>IF('🔩 PISTON'!A613="","",'🔩 PISTON'!L613)</f>
        <v/>
      </c>
      <c r="E451">
        <f>IF('🔩 PISTON'!A613="","",'🔩 PISTON'!M613)</f>
        <v/>
      </c>
      <c r="F451">
        <f>IF('🔩 PISTON'!A613="","",'🔩 PISTON'!N613)</f>
        <v/>
      </c>
      <c r="G451">
        <f>IF('🔩 PISTON'!A613="","",'🔩 PISTON'!O613)</f>
        <v/>
      </c>
      <c r="H451">
        <f>IF('🔩 PISTON'!A613="","",'🔩 PISTON'!P613)</f>
        <v/>
      </c>
      <c r="I451">
        <f>IF('🔩 PISTON'!A613="","",'🔩 PISTON'!Q613)</f>
        <v/>
      </c>
      <c r="J451">
        <f>IF('🔩 PISTON'!A613="","",'🔩 PISTON'!D613)</f>
        <v/>
      </c>
      <c r="L451">
        <f>N(L450)+IF(AND('🔎 TRA CỨU NHANH'!$C$2&lt;&gt;"",OR(ISNUMBER(SEARCH('🔎 TRA CỨU NHANH'!$C$2,$A451)),ISNUMBER(SEARCH('🔎 TRA CỨU NHANH'!$C$2,$B451)))),1,0)</f>
        <v/>
      </c>
      <c r="M451">
        <f>IF(L451&gt;N(L450),L451,"")</f>
        <v/>
      </c>
      <c r="N451">
        <f>N(N450)+IF(AND('💰 BÁO GIÁ'!$C$27&lt;&gt;"",OR(ISNUMBER(SEARCH('💰 BÁO GIÁ'!$C$27,$A451)),ISNUMBER(SEARCH('💰 BÁO GIÁ'!$C$27,$B451)))),1,0)</f>
        <v/>
      </c>
      <c r="O451">
        <f>IF(N451&gt;N(N450),N451,"")</f>
        <v/>
      </c>
    </row>
    <row r="452">
      <c r="A452">
        <f>IF('🔩 PISTON'!A614="","",'🔩 PISTON'!A614)</f>
        <v/>
      </c>
      <c r="B452">
        <f>IF('🔩 PISTON'!A614="","","Piston "&amp;'🔩 PISTON'!U614)</f>
        <v/>
      </c>
      <c r="C452">
        <f>IF('🔩 PISTON'!A614="","","Piston")</f>
        <v/>
      </c>
      <c r="D452">
        <f>IF('🔩 PISTON'!A614="","",'🔩 PISTON'!L614)</f>
        <v/>
      </c>
      <c r="E452">
        <f>IF('🔩 PISTON'!A614="","",'🔩 PISTON'!M614)</f>
        <v/>
      </c>
      <c r="F452">
        <f>IF('🔩 PISTON'!A614="","",'🔩 PISTON'!N614)</f>
        <v/>
      </c>
      <c r="G452">
        <f>IF('🔩 PISTON'!A614="","",'🔩 PISTON'!O614)</f>
        <v/>
      </c>
      <c r="H452">
        <f>IF('🔩 PISTON'!A614="","",'🔩 PISTON'!P614)</f>
        <v/>
      </c>
      <c r="I452">
        <f>IF('🔩 PISTON'!A614="","",'🔩 PISTON'!Q614)</f>
        <v/>
      </c>
      <c r="J452">
        <f>IF('🔩 PISTON'!A614="","",'🔩 PISTON'!D614)</f>
        <v/>
      </c>
      <c r="L452">
        <f>N(L451)+IF(AND('🔎 TRA CỨU NHANH'!$C$2&lt;&gt;"",OR(ISNUMBER(SEARCH('🔎 TRA CỨU NHANH'!$C$2,$A452)),ISNUMBER(SEARCH('🔎 TRA CỨU NHANH'!$C$2,$B452)))),1,0)</f>
        <v/>
      </c>
      <c r="M452">
        <f>IF(L452&gt;N(L451),L452,"")</f>
        <v/>
      </c>
      <c r="N452">
        <f>N(N451)+IF(AND('💰 BÁO GIÁ'!$C$27&lt;&gt;"",OR(ISNUMBER(SEARCH('💰 BÁO GIÁ'!$C$27,$A452)),ISNUMBER(SEARCH('💰 BÁO GIÁ'!$C$27,$B452)))),1,0)</f>
        <v/>
      </c>
      <c r="O452">
        <f>IF(N452&gt;N(N451),N452,"")</f>
        <v/>
      </c>
    </row>
    <row r="453">
      <c r="A453">
        <f>IF('🔩 PISTON'!A615="","",'🔩 PISTON'!A615)</f>
        <v/>
      </c>
      <c r="B453">
        <f>IF('🔩 PISTON'!A615="","","Piston "&amp;'🔩 PISTON'!U615)</f>
        <v/>
      </c>
      <c r="C453">
        <f>IF('🔩 PISTON'!A615="","","Piston")</f>
        <v/>
      </c>
      <c r="D453">
        <f>IF('🔩 PISTON'!A615="","",'🔩 PISTON'!L615)</f>
        <v/>
      </c>
      <c r="E453">
        <f>IF('🔩 PISTON'!A615="","",'🔩 PISTON'!M615)</f>
        <v/>
      </c>
      <c r="F453">
        <f>IF('🔩 PISTON'!A615="","",'🔩 PISTON'!N615)</f>
        <v/>
      </c>
      <c r="G453">
        <f>IF('🔩 PISTON'!A615="","",'🔩 PISTON'!O615)</f>
        <v/>
      </c>
      <c r="H453">
        <f>IF('🔩 PISTON'!A615="","",'🔩 PISTON'!P615)</f>
        <v/>
      </c>
      <c r="I453">
        <f>IF('🔩 PISTON'!A615="","",'🔩 PISTON'!Q615)</f>
        <v/>
      </c>
      <c r="J453">
        <f>IF('🔩 PISTON'!A615="","",'🔩 PISTON'!D615)</f>
        <v/>
      </c>
      <c r="L453">
        <f>N(L452)+IF(AND('🔎 TRA CỨU NHANH'!$C$2&lt;&gt;"",OR(ISNUMBER(SEARCH('🔎 TRA CỨU NHANH'!$C$2,$A453)),ISNUMBER(SEARCH('🔎 TRA CỨU NHANH'!$C$2,$B453)))),1,0)</f>
        <v/>
      </c>
      <c r="M453">
        <f>IF(L453&gt;N(L452),L453,"")</f>
        <v/>
      </c>
      <c r="N453">
        <f>N(N452)+IF(AND('💰 BÁO GIÁ'!$C$27&lt;&gt;"",OR(ISNUMBER(SEARCH('💰 BÁO GIÁ'!$C$27,$A453)),ISNUMBER(SEARCH('💰 BÁO GIÁ'!$C$27,$B453)))),1,0)</f>
        <v/>
      </c>
      <c r="O453">
        <f>IF(N453&gt;N(N452),N453,"")</f>
        <v/>
      </c>
    </row>
    <row r="454">
      <c r="A454">
        <f>IF('🔩 PISTON'!#REF!="","",'🔩 PISTON'!#REF!)</f>
        <v/>
      </c>
      <c r="B454">
        <f>IF('🔩 PISTON'!#REF!="","","Piston "&amp;'🔩 PISTON'!#REF!)</f>
        <v/>
      </c>
      <c r="C454">
        <f>IF('🔩 PISTON'!#REF!="","","Piston")</f>
        <v/>
      </c>
      <c r="D454">
        <f>IF('🔩 PISTON'!#REF!="","",'🔩 PISTON'!#REF!)</f>
        <v/>
      </c>
      <c r="E454">
        <f>IF('🔩 PISTON'!#REF!="","",'🔩 PISTON'!#REF!)</f>
        <v/>
      </c>
      <c r="F454">
        <f>IF('🔩 PISTON'!#REF!="","",'🔩 PISTON'!#REF!)</f>
        <v/>
      </c>
      <c r="G454">
        <f>IF('🔩 PISTON'!#REF!="","",'🔩 PISTON'!#REF!)</f>
        <v/>
      </c>
      <c r="H454">
        <f>IF('🔩 PISTON'!#REF!="","",'🔩 PISTON'!#REF!)</f>
        <v/>
      </c>
      <c r="I454">
        <f>IF('🔩 PISTON'!#REF!="","",'🔩 PISTON'!#REF!)</f>
        <v/>
      </c>
      <c r="J454">
        <f>IF('🔩 PISTON'!#REF!="","",'🔩 PISTON'!#REF!)</f>
        <v/>
      </c>
      <c r="L454">
        <f>N(L453)+IF(AND('🔎 TRA CỨU NHANH'!$C$2&lt;&gt;"",OR(ISNUMBER(SEARCH('🔎 TRA CỨU NHANH'!$C$2,$A454)),ISNUMBER(SEARCH('🔎 TRA CỨU NHANH'!$C$2,$B454)))),1,0)</f>
        <v/>
      </c>
      <c r="M454">
        <f>IF(L454&gt;N(L453),L454,"")</f>
        <v/>
      </c>
      <c r="N454">
        <f>N(N453)+IF(AND('💰 BÁO GIÁ'!$C$27&lt;&gt;"",OR(ISNUMBER(SEARCH('💰 BÁO GIÁ'!$C$27,$A454)),ISNUMBER(SEARCH('💰 BÁO GIÁ'!$C$27,$B454)))),1,0)</f>
        <v/>
      </c>
      <c r="O454">
        <f>IF(N454&gt;N(N453),N454,"")</f>
        <v/>
      </c>
    </row>
    <row r="455">
      <c r="A455">
        <f>IF('🔩 PISTON'!A616="","",'🔩 PISTON'!A616)</f>
        <v/>
      </c>
      <c r="B455">
        <f>IF('🔩 PISTON'!A616="","","Piston "&amp;'🔩 PISTON'!U616)</f>
        <v/>
      </c>
      <c r="C455">
        <f>IF('🔩 PISTON'!A616="","","Piston")</f>
        <v/>
      </c>
      <c r="D455">
        <f>IF('🔩 PISTON'!A616="","",'🔩 PISTON'!L616)</f>
        <v/>
      </c>
      <c r="E455" s="37">
        <f>IF('🔩 PISTON'!A616="","",'🔩 PISTON'!M616)</f>
        <v/>
      </c>
      <c r="F455" s="37">
        <f>IF('🔩 PISTON'!A616="","",'🔩 PISTON'!N616)</f>
        <v/>
      </c>
      <c r="G455" s="37">
        <f>IF('🔩 PISTON'!A616="","",'🔩 PISTON'!O616)</f>
        <v/>
      </c>
      <c r="H455" s="37">
        <f>IF('🔩 PISTON'!A616="","",'🔩 PISTON'!P616)</f>
        <v/>
      </c>
      <c r="I455" s="37">
        <f>IF('🔩 PISTON'!A616="","",'🔩 PISTON'!Q616)</f>
        <v/>
      </c>
      <c r="J455">
        <f>IF('🔩 PISTON'!A616="","",'🔩 PISTON'!D616)</f>
        <v/>
      </c>
      <c r="L455">
        <f>N(L454)+IF(AND('🔎 TRA CỨU NHANH'!$C$2&lt;&gt;"",OR(ISNUMBER(SEARCH('🔎 TRA CỨU NHANH'!$C$2,$A455)),ISNUMBER(SEARCH('🔎 TRA CỨU NHANH'!$C$2,$B455)))),1,0)</f>
        <v/>
      </c>
      <c r="M455">
        <f>IF(L455&gt;N(L454),L455,"")</f>
        <v/>
      </c>
      <c r="N455">
        <f>N(N454)+IF(AND('💰 BÁO GIÁ'!$C$27&lt;&gt;"",OR(ISNUMBER(SEARCH('💰 BÁO GIÁ'!$C$27,$A455)),ISNUMBER(SEARCH('💰 BÁO GIÁ'!$C$27,$B455)))),1,0)</f>
        <v/>
      </c>
      <c r="O455">
        <f>IF(N455&gt;N(N454),N455,"")</f>
        <v/>
      </c>
    </row>
    <row r="456">
      <c r="A456">
        <f>IF('🔩 PISTON'!A617="","",'🔩 PISTON'!A617)</f>
        <v/>
      </c>
      <c r="B456">
        <f>IF('🔩 PISTON'!A617="","","Piston "&amp;'🔩 PISTON'!U617)</f>
        <v/>
      </c>
      <c r="C456">
        <f>IF('🔩 PISTON'!A617="","","Piston")</f>
        <v/>
      </c>
      <c r="D456">
        <f>IF('🔩 PISTON'!A617="","",'🔩 PISTON'!L617)</f>
        <v/>
      </c>
      <c r="E456">
        <f>IF('🔩 PISTON'!A617="","",'🔩 PISTON'!M617)</f>
        <v/>
      </c>
      <c r="F456">
        <f>IF('🔩 PISTON'!A617="","",'🔩 PISTON'!N617)</f>
        <v/>
      </c>
      <c r="G456">
        <f>IF('🔩 PISTON'!A617="","",'🔩 PISTON'!O617)</f>
        <v/>
      </c>
      <c r="H456">
        <f>IF('🔩 PISTON'!A617="","",'🔩 PISTON'!P617)</f>
        <v/>
      </c>
      <c r="I456">
        <f>IF('🔩 PISTON'!A617="","",'🔩 PISTON'!Q617)</f>
        <v/>
      </c>
      <c r="J456">
        <f>IF('🔩 PISTON'!A617="","",'🔩 PISTON'!D617)</f>
        <v/>
      </c>
      <c r="L456">
        <f>N(L455)+IF(AND('🔎 TRA CỨU NHANH'!$C$2&lt;&gt;"",OR(ISNUMBER(SEARCH('🔎 TRA CỨU NHANH'!$C$2,$A456)),ISNUMBER(SEARCH('🔎 TRA CỨU NHANH'!$C$2,$B456)))),1,0)</f>
        <v/>
      </c>
      <c r="M456">
        <f>IF(L456&gt;N(L455),L456,"")</f>
        <v/>
      </c>
      <c r="N456">
        <f>N(N455)+IF(AND('💰 BÁO GIÁ'!$C$27&lt;&gt;"",OR(ISNUMBER(SEARCH('💰 BÁO GIÁ'!$C$27,$A456)),ISNUMBER(SEARCH('💰 BÁO GIÁ'!$C$27,$B456)))),1,0)</f>
        <v/>
      </c>
      <c r="O456">
        <f>IF(N456&gt;N(N455),N456,"")</f>
        <v/>
      </c>
    </row>
    <row r="457">
      <c r="A457">
        <f>IF('🔩 PISTON'!A618="","",'🔩 PISTON'!A618)</f>
        <v/>
      </c>
      <c r="B457">
        <f>IF('🔩 PISTON'!A618="","","Piston "&amp;'🔩 PISTON'!U618)</f>
        <v/>
      </c>
      <c r="C457">
        <f>IF('🔩 PISTON'!A618="","","Piston")</f>
        <v/>
      </c>
      <c r="D457">
        <f>IF('🔩 PISTON'!A618="","",'🔩 PISTON'!L618)</f>
        <v/>
      </c>
      <c r="E457" s="37">
        <f>IF('🔩 PISTON'!A618="","",'🔩 PISTON'!M618)</f>
        <v/>
      </c>
      <c r="F457" s="37">
        <f>IF('🔩 PISTON'!A618="","",'🔩 PISTON'!N618)</f>
        <v/>
      </c>
      <c r="G457" s="37">
        <f>IF('🔩 PISTON'!A618="","",'🔩 PISTON'!O618)</f>
        <v/>
      </c>
      <c r="H457" s="37">
        <f>IF('🔩 PISTON'!A618="","",'🔩 PISTON'!P618)</f>
        <v/>
      </c>
      <c r="I457" s="37">
        <f>IF('🔩 PISTON'!A618="","",'🔩 PISTON'!Q618)</f>
        <v/>
      </c>
      <c r="J457">
        <f>IF('🔩 PISTON'!A618="","",'🔩 PISTON'!D618)</f>
        <v/>
      </c>
      <c r="L457">
        <f>N(L456)+IF(AND('🔎 TRA CỨU NHANH'!$C$2&lt;&gt;"",OR(ISNUMBER(SEARCH('🔎 TRA CỨU NHANH'!$C$2,$A457)),ISNUMBER(SEARCH('🔎 TRA CỨU NHANH'!$C$2,$B457)))),1,0)</f>
        <v/>
      </c>
      <c r="M457">
        <f>IF(L457&gt;N(L456),L457,"")</f>
        <v/>
      </c>
      <c r="N457">
        <f>N(N456)+IF(AND('💰 BÁO GIÁ'!$C$27&lt;&gt;"",OR(ISNUMBER(SEARCH('💰 BÁO GIÁ'!$C$27,$A457)),ISNUMBER(SEARCH('💰 BÁO GIÁ'!$C$27,$B457)))),1,0)</f>
        <v/>
      </c>
      <c r="O457">
        <f>IF(N457&gt;N(N456),N457,"")</f>
        <v/>
      </c>
    </row>
    <row r="458">
      <c r="A458">
        <f>IF('🔩 PISTON'!A619="","",'🔩 PISTON'!A619)</f>
        <v/>
      </c>
      <c r="B458">
        <f>IF('🔩 PISTON'!A619="","","Piston "&amp;'🔩 PISTON'!U619)</f>
        <v/>
      </c>
      <c r="C458">
        <f>IF('🔩 PISTON'!A619="","","Piston")</f>
        <v/>
      </c>
      <c r="D458">
        <f>IF('🔩 PISTON'!A619="","",'🔩 PISTON'!L619)</f>
        <v/>
      </c>
      <c r="E458">
        <f>IF('🔩 PISTON'!A619="","",'🔩 PISTON'!M619)</f>
        <v/>
      </c>
      <c r="F458">
        <f>IF('🔩 PISTON'!A619="","",'🔩 PISTON'!N619)</f>
        <v/>
      </c>
      <c r="G458">
        <f>IF('🔩 PISTON'!A619="","",'🔩 PISTON'!O619)</f>
        <v/>
      </c>
      <c r="H458">
        <f>IF('🔩 PISTON'!A619="","",'🔩 PISTON'!P619)</f>
        <v/>
      </c>
      <c r="I458">
        <f>IF('🔩 PISTON'!A619="","",'🔩 PISTON'!Q619)</f>
        <v/>
      </c>
      <c r="J458">
        <f>IF('🔩 PISTON'!A619="","",'🔩 PISTON'!D619)</f>
        <v/>
      </c>
      <c r="L458">
        <f>N(L457)+IF(AND('🔎 TRA CỨU NHANH'!$C$2&lt;&gt;"",OR(ISNUMBER(SEARCH('🔎 TRA CỨU NHANH'!$C$2,$A458)),ISNUMBER(SEARCH('🔎 TRA CỨU NHANH'!$C$2,$B458)))),1,0)</f>
        <v/>
      </c>
      <c r="M458">
        <f>IF(L458&gt;N(L457),L458,"")</f>
        <v/>
      </c>
      <c r="N458">
        <f>N(N457)+IF(AND('💰 BÁO GIÁ'!$C$27&lt;&gt;"",OR(ISNUMBER(SEARCH('💰 BÁO GIÁ'!$C$27,$A458)),ISNUMBER(SEARCH('💰 BÁO GIÁ'!$C$27,$B458)))),1,0)</f>
        <v/>
      </c>
      <c r="O458">
        <f>IF(N458&gt;N(N457),N458,"")</f>
        <v/>
      </c>
    </row>
    <row r="459">
      <c r="A459">
        <f>IF('🔩 PISTON'!A620="","",'🔩 PISTON'!A620)</f>
        <v/>
      </c>
      <c r="B459">
        <f>IF('🔩 PISTON'!A620="","","Piston "&amp;'🔩 PISTON'!U620)</f>
        <v/>
      </c>
      <c r="C459">
        <f>IF('🔩 PISTON'!A620="","","Piston")</f>
        <v/>
      </c>
      <c r="D459">
        <f>IF('🔩 PISTON'!A620="","",'🔩 PISTON'!L620)</f>
        <v/>
      </c>
      <c r="E459" s="37">
        <f>IF('🔩 PISTON'!A620="","",'🔩 PISTON'!M620)</f>
        <v/>
      </c>
      <c r="F459" s="37">
        <f>IF('🔩 PISTON'!A620="","",'🔩 PISTON'!N620)</f>
        <v/>
      </c>
      <c r="G459" s="37">
        <f>IF('🔩 PISTON'!A620="","",'🔩 PISTON'!O620)</f>
        <v/>
      </c>
      <c r="H459" s="37">
        <f>IF('🔩 PISTON'!A620="","",'🔩 PISTON'!P620)</f>
        <v/>
      </c>
      <c r="I459" s="37">
        <f>IF('🔩 PISTON'!A620="","",'🔩 PISTON'!Q620)</f>
        <v/>
      </c>
      <c r="J459">
        <f>IF('🔩 PISTON'!A620="","",'🔩 PISTON'!D620)</f>
        <v/>
      </c>
      <c r="L459">
        <f>N(L458)+IF(AND('🔎 TRA CỨU NHANH'!$C$2&lt;&gt;"",OR(ISNUMBER(SEARCH('🔎 TRA CỨU NHANH'!$C$2,$A459)),ISNUMBER(SEARCH('🔎 TRA CỨU NHANH'!$C$2,$B459)))),1,0)</f>
        <v/>
      </c>
      <c r="M459">
        <f>IF(L459&gt;N(L458),L459,"")</f>
        <v/>
      </c>
      <c r="N459">
        <f>N(N458)+IF(AND('💰 BÁO GIÁ'!$C$27&lt;&gt;"",OR(ISNUMBER(SEARCH('💰 BÁO GIÁ'!$C$27,$A459)),ISNUMBER(SEARCH('💰 BÁO GIÁ'!$C$27,$B459)))),1,0)</f>
        <v/>
      </c>
      <c r="O459">
        <f>IF(N459&gt;N(N458),N459,"")</f>
        <v/>
      </c>
    </row>
    <row r="460">
      <c r="A460">
        <f>IF('🔩 PISTON'!A623="","",'🔩 PISTON'!A623)</f>
        <v/>
      </c>
      <c r="B460">
        <f>IF('🔩 PISTON'!A623="","","Piston "&amp;'🔩 PISTON'!U623)</f>
        <v/>
      </c>
      <c r="C460">
        <f>IF('🔩 PISTON'!A623="","","Piston")</f>
        <v/>
      </c>
      <c r="D460">
        <f>IF('🔩 PISTON'!A623="","",'🔩 PISTON'!L623)</f>
        <v/>
      </c>
      <c r="E460" s="37">
        <f>IF('🔩 PISTON'!A623="","",'🔩 PISTON'!M623)</f>
        <v/>
      </c>
      <c r="F460" s="37">
        <f>IF('🔩 PISTON'!A623="","",'🔩 PISTON'!N623)</f>
        <v/>
      </c>
      <c r="G460" s="37">
        <f>IF('🔩 PISTON'!A623="","",'🔩 PISTON'!O623)</f>
        <v/>
      </c>
      <c r="H460" s="37">
        <f>IF('🔩 PISTON'!A623="","",'🔩 PISTON'!P623)</f>
        <v/>
      </c>
      <c r="I460" s="37">
        <f>IF('🔩 PISTON'!A623="","",'🔩 PISTON'!Q623)</f>
        <v/>
      </c>
      <c r="J460">
        <f>IF('🔩 PISTON'!A623="","",'🔩 PISTON'!D623)</f>
        <v/>
      </c>
      <c r="L460">
        <f>N(L459)+IF(AND('🔎 TRA CỨU NHANH'!$C$2&lt;&gt;"",OR(ISNUMBER(SEARCH('🔎 TRA CỨU NHANH'!$C$2,$A460)),ISNUMBER(SEARCH('🔎 TRA CỨU NHANH'!$C$2,$B460)))),1,0)</f>
        <v/>
      </c>
      <c r="M460">
        <f>IF(L460&gt;N(L459),L460,"")</f>
        <v/>
      </c>
      <c r="N460">
        <f>N(N459)+IF(AND('💰 BÁO GIÁ'!$C$27&lt;&gt;"",OR(ISNUMBER(SEARCH('💰 BÁO GIÁ'!$C$27,$A460)),ISNUMBER(SEARCH('💰 BÁO GIÁ'!$C$27,$B460)))),1,0)</f>
        <v/>
      </c>
      <c r="O460">
        <f>IF(N460&gt;N(N459),N460,"")</f>
        <v/>
      </c>
    </row>
    <row r="461">
      <c r="A461">
        <f>IF('🔩 PISTON'!A625="","",'🔩 PISTON'!A625)</f>
        <v/>
      </c>
      <c r="B461">
        <f>IF('🔩 PISTON'!A625="","","Piston "&amp;'🔩 PISTON'!U625)</f>
        <v/>
      </c>
      <c r="C461">
        <f>IF('🔩 PISTON'!A625="","","Piston")</f>
        <v/>
      </c>
      <c r="D461">
        <f>IF('🔩 PISTON'!A625="","",'🔩 PISTON'!L625)</f>
        <v/>
      </c>
      <c r="E461" s="37">
        <f>IF('🔩 PISTON'!A625="","",'🔩 PISTON'!M625)</f>
        <v/>
      </c>
      <c r="F461" s="37">
        <f>IF('🔩 PISTON'!A625="","",'🔩 PISTON'!N625)</f>
        <v/>
      </c>
      <c r="G461" s="37">
        <f>IF('🔩 PISTON'!A625="","",'🔩 PISTON'!O625)</f>
        <v/>
      </c>
      <c r="H461" s="37">
        <f>IF('🔩 PISTON'!A625="","",'🔩 PISTON'!P625)</f>
        <v/>
      </c>
      <c r="I461" s="37">
        <f>IF('🔩 PISTON'!A625="","",'🔩 PISTON'!Q625)</f>
        <v/>
      </c>
      <c r="J461">
        <f>IF('🔩 PISTON'!A625="","",'🔩 PISTON'!D625)</f>
        <v/>
      </c>
      <c r="L461">
        <f>N(L460)+IF(AND('🔎 TRA CỨU NHANH'!$C$2&lt;&gt;"",OR(ISNUMBER(SEARCH('🔎 TRA CỨU NHANH'!$C$2,$A461)),ISNUMBER(SEARCH('🔎 TRA CỨU NHANH'!$C$2,$B461)))),1,0)</f>
        <v/>
      </c>
      <c r="M461">
        <f>IF(L461&gt;N(L460),L461,"")</f>
        <v/>
      </c>
      <c r="N461">
        <f>N(N460)+IF(AND('💰 BÁO GIÁ'!$C$27&lt;&gt;"",OR(ISNUMBER(SEARCH('💰 BÁO GIÁ'!$C$27,$A461)),ISNUMBER(SEARCH('💰 BÁO GIÁ'!$C$27,$B461)))),1,0)</f>
        <v/>
      </c>
      <c r="O461">
        <f>IF(N461&gt;N(N460),N461,"")</f>
        <v/>
      </c>
    </row>
    <row r="462">
      <c r="A462">
        <f>IF('🔩 PISTON'!A627="","",'🔩 PISTON'!A627)</f>
        <v/>
      </c>
      <c r="B462">
        <f>IF('🔩 PISTON'!A627="","","Piston "&amp;'🔩 PISTON'!U627)</f>
        <v/>
      </c>
      <c r="C462">
        <f>IF('🔩 PISTON'!A627="","","Piston")</f>
        <v/>
      </c>
      <c r="D462">
        <f>IF('🔩 PISTON'!A627="","",'🔩 PISTON'!L627)</f>
        <v/>
      </c>
      <c r="E462">
        <f>IF('🔩 PISTON'!A627="","",'🔩 PISTON'!M627)</f>
        <v/>
      </c>
      <c r="F462">
        <f>IF('🔩 PISTON'!A627="","",'🔩 PISTON'!N627)</f>
        <v/>
      </c>
      <c r="G462">
        <f>IF('🔩 PISTON'!A627="","",'🔩 PISTON'!O627)</f>
        <v/>
      </c>
      <c r="H462">
        <f>IF('🔩 PISTON'!A627="","",'🔩 PISTON'!P627)</f>
        <v/>
      </c>
      <c r="I462">
        <f>IF('🔩 PISTON'!A627="","",'🔩 PISTON'!Q627)</f>
        <v/>
      </c>
      <c r="J462">
        <f>IF('🔩 PISTON'!A627="","",'🔩 PISTON'!D627)</f>
        <v/>
      </c>
      <c r="L462">
        <f>N(L461)+IF(AND('🔎 TRA CỨU NHANH'!$C$2&lt;&gt;"",OR(ISNUMBER(SEARCH('🔎 TRA CỨU NHANH'!$C$2,$A462)),ISNUMBER(SEARCH('🔎 TRA CỨU NHANH'!$C$2,$B462)))),1,0)</f>
        <v/>
      </c>
      <c r="M462">
        <f>IF(L462&gt;N(L461),L462,"")</f>
        <v/>
      </c>
      <c r="N462">
        <f>N(N461)+IF(AND('💰 BÁO GIÁ'!$C$27&lt;&gt;"",OR(ISNUMBER(SEARCH('💰 BÁO GIÁ'!$C$27,$A462)),ISNUMBER(SEARCH('💰 BÁO GIÁ'!$C$27,$B462)))),1,0)</f>
        <v/>
      </c>
      <c r="O462">
        <f>IF(N462&gt;N(N461),N462,"")</f>
        <v/>
      </c>
    </row>
    <row r="463">
      <c r="A463">
        <f>IF('🔩 PISTON'!A628="","",'🔩 PISTON'!A628)</f>
        <v/>
      </c>
      <c r="B463">
        <f>IF('🔩 PISTON'!A628="","","Piston "&amp;'🔩 PISTON'!U628)</f>
        <v/>
      </c>
      <c r="C463">
        <f>IF('🔩 PISTON'!A628="","","Piston")</f>
        <v/>
      </c>
      <c r="D463">
        <f>IF('🔩 PISTON'!A628="","",'🔩 PISTON'!L628)</f>
        <v/>
      </c>
      <c r="E463" s="37">
        <f>IF('🔩 PISTON'!A628="","",'🔩 PISTON'!M628)</f>
        <v/>
      </c>
      <c r="F463" s="37">
        <f>IF('🔩 PISTON'!A628="","",'🔩 PISTON'!N628)</f>
        <v/>
      </c>
      <c r="G463" s="37">
        <f>IF('🔩 PISTON'!A628="","",'🔩 PISTON'!O628)</f>
        <v/>
      </c>
      <c r="H463" s="37">
        <f>IF('🔩 PISTON'!A628="","",'🔩 PISTON'!P628)</f>
        <v/>
      </c>
      <c r="I463" s="37">
        <f>IF('🔩 PISTON'!A628="","",'🔩 PISTON'!Q628)</f>
        <v/>
      </c>
      <c r="J463">
        <f>IF('🔩 PISTON'!A628="","",'🔩 PISTON'!D628)</f>
        <v/>
      </c>
      <c r="L463">
        <f>N(L462)+IF(AND('🔎 TRA CỨU NHANH'!$C$2&lt;&gt;"",OR(ISNUMBER(SEARCH('🔎 TRA CỨU NHANH'!$C$2,$A463)),ISNUMBER(SEARCH('🔎 TRA CỨU NHANH'!$C$2,$B463)))),1,0)</f>
        <v/>
      </c>
      <c r="M463">
        <f>IF(L463&gt;N(L462),L463,"")</f>
        <v/>
      </c>
      <c r="N463">
        <f>N(N462)+IF(AND('💰 BÁO GIÁ'!$C$27&lt;&gt;"",OR(ISNUMBER(SEARCH('💰 BÁO GIÁ'!$C$27,$A463)),ISNUMBER(SEARCH('💰 BÁO GIÁ'!$C$27,$B463)))),1,0)</f>
        <v/>
      </c>
      <c r="O463">
        <f>IF(N463&gt;N(N462),N463,"")</f>
        <v/>
      </c>
    </row>
    <row r="464">
      <c r="A464">
        <f>IF('🔩 PISTON'!A631="","",'🔩 PISTON'!A631)</f>
        <v/>
      </c>
      <c r="B464">
        <f>IF('🔩 PISTON'!A631="","","Piston "&amp;'🔩 PISTON'!U631)</f>
        <v/>
      </c>
      <c r="C464">
        <f>IF('🔩 PISTON'!A631="","","Piston")</f>
        <v/>
      </c>
      <c r="D464">
        <f>IF('🔩 PISTON'!A631="","",'🔩 PISTON'!L631)</f>
        <v/>
      </c>
      <c r="E464" s="37">
        <f>IF('🔩 PISTON'!A631="","",'🔩 PISTON'!M631)</f>
        <v/>
      </c>
      <c r="F464" s="37">
        <f>IF('🔩 PISTON'!A631="","",'🔩 PISTON'!N631)</f>
        <v/>
      </c>
      <c r="G464" s="37">
        <f>IF('🔩 PISTON'!A631="","",'🔩 PISTON'!O631)</f>
        <v/>
      </c>
      <c r="H464" s="37">
        <f>IF('🔩 PISTON'!A631="","",'🔩 PISTON'!P631)</f>
        <v/>
      </c>
      <c r="I464" s="37">
        <f>IF('🔩 PISTON'!A631="","",'🔩 PISTON'!Q631)</f>
        <v/>
      </c>
      <c r="J464">
        <f>IF('🔩 PISTON'!A631="","",'🔩 PISTON'!D631)</f>
        <v/>
      </c>
      <c r="L464">
        <f>N(L463)+IF(AND('🔎 TRA CỨU NHANH'!$C$2&lt;&gt;"",OR(ISNUMBER(SEARCH('🔎 TRA CỨU NHANH'!$C$2,$A464)),ISNUMBER(SEARCH('🔎 TRA CỨU NHANH'!$C$2,$B464)))),1,0)</f>
        <v/>
      </c>
      <c r="M464">
        <f>IF(L464&gt;N(L463),L464,"")</f>
        <v/>
      </c>
      <c r="N464">
        <f>N(N463)+IF(AND('💰 BÁO GIÁ'!$C$27&lt;&gt;"",OR(ISNUMBER(SEARCH('💰 BÁO GIÁ'!$C$27,$A464)),ISNUMBER(SEARCH('💰 BÁO GIÁ'!$C$27,$B464)))),1,0)</f>
        <v/>
      </c>
      <c r="O464">
        <f>IF(N464&gt;N(N463),N464,"")</f>
        <v/>
      </c>
    </row>
    <row r="465">
      <c r="A465">
        <f>IF('🔩 PISTON'!A632="","",'🔩 PISTON'!A632)</f>
        <v/>
      </c>
      <c r="B465">
        <f>IF('🔩 PISTON'!A632="","","Piston "&amp;'🔩 PISTON'!U632)</f>
        <v/>
      </c>
      <c r="C465">
        <f>IF('🔩 PISTON'!A632="","","Piston")</f>
        <v/>
      </c>
      <c r="D465">
        <f>IF('🔩 PISTON'!A632="","",'🔩 PISTON'!L632)</f>
        <v/>
      </c>
      <c r="E465">
        <f>IF('🔩 PISTON'!A632="","",'🔩 PISTON'!M632)</f>
        <v/>
      </c>
      <c r="F465">
        <f>IF('🔩 PISTON'!A632="","",'🔩 PISTON'!N632)</f>
        <v/>
      </c>
      <c r="G465">
        <f>IF('🔩 PISTON'!A632="","",'🔩 PISTON'!O632)</f>
        <v/>
      </c>
      <c r="H465">
        <f>IF('🔩 PISTON'!A632="","",'🔩 PISTON'!P632)</f>
        <v/>
      </c>
      <c r="I465">
        <f>IF('🔩 PISTON'!A632="","",'🔩 PISTON'!Q632)</f>
        <v/>
      </c>
      <c r="J465">
        <f>IF('🔩 PISTON'!A632="","",'🔩 PISTON'!D632)</f>
        <v/>
      </c>
      <c r="L465">
        <f>N(L464)+IF(AND('🔎 TRA CỨU NHANH'!$C$2&lt;&gt;"",OR(ISNUMBER(SEARCH('🔎 TRA CỨU NHANH'!$C$2,$A465)),ISNUMBER(SEARCH('🔎 TRA CỨU NHANH'!$C$2,$B465)))),1,0)</f>
        <v/>
      </c>
      <c r="M465">
        <f>IF(L465&gt;N(L464),L465,"")</f>
        <v/>
      </c>
      <c r="N465">
        <f>N(N464)+IF(AND('💰 BÁO GIÁ'!$C$27&lt;&gt;"",OR(ISNUMBER(SEARCH('💰 BÁO GIÁ'!$C$27,$A465)),ISNUMBER(SEARCH('💰 BÁO GIÁ'!$C$27,$B465)))),1,0)</f>
        <v/>
      </c>
      <c r="O465">
        <f>IF(N465&gt;N(N464),N465,"")</f>
        <v/>
      </c>
    </row>
    <row r="466">
      <c r="A466">
        <f>IF('🔩 PISTON'!#REF!="","",'🔩 PISTON'!#REF!)</f>
        <v/>
      </c>
      <c r="B466">
        <f>IF('🔩 PISTON'!#REF!="","","Piston "&amp;'🔩 PISTON'!#REF!)</f>
        <v/>
      </c>
      <c r="C466">
        <f>IF('🔩 PISTON'!#REF!="","","Piston")</f>
        <v/>
      </c>
      <c r="D466">
        <f>IF('🔩 PISTON'!#REF!="","",'🔩 PISTON'!#REF!)</f>
        <v/>
      </c>
      <c r="E466">
        <f>IF('🔩 PISTON'!#REF!="","",'🔩 PISTON'!#REF!)</f>
        <v/>
      </c>
      <c r="F466">
        <f>IF('🔩 PISTON'!#REF!="","",'🔩 PISTON'!#REF!)</f>
        <v/>
      </c>
      <c r="G466">
        <f>IF('🔩 PISTON'!#REF!="","",'🔩 PISTON'!#REF!)</f>
        <v/>
      </c>
      <c r="H466">
        <f>IF('🔩 PISTON'!#REF!="","",'🔩 PISTON'!#REF!)</f>
        <v/>
      </c>
      <c r="I466">
        <f>IF('🔩 PISTON'!#REF!="","",'🔩 PISTON'!#REF!)</f>
        <v/>
      </c>
      <c r="J466">
        <f>IF('🔩 PISTON'!#REF!="","",'🔩 PISTON'!#REF!)</f>
        <v/>
      </c>
      <c r="L466">
        <f>N(L465)+IF(AND('🔎 TRA CỨU NHANH'!$C$2&lt;&gt;"",OR(ISNUMBER(SEARCH('🔎 TRA CỨU NHANH'!$C$2,$A466)),ISNUMBER(SEARCH('🔎 TRA CỨU NHANH'!$C$2,$B466)))),1,0)</f>
        <v/>
      </c>
      <c r="M466">
        <f>IF(L466&gt;N(L465),L466,"")</f>
        <v/>
      </c>
      <c r="N466">
        <f>N(N465)+IF(AND('💰 BÁO GIÁ'!$C$27&lt;&gt;"",OR(ISNUMBER(SEARCH('💰 BÁO GIÁ'!$C$27,$A466)),ISNUMBER(SEARCH('💰 BÁO GIÁ'!$C$27,$B466)))),1,0)</f>
        <v/>
      </c>
      <c r="O466">
        <f>IF(N466&gt;N(N465),N466,"")</f>
        <v/>
      </c>
    </row>
    <row r="467">
      <c r="A467">
        <f>IF('🔩 PISTON'!A636="","",'🔩 PISTON'!A636)</f>
        <v/>
      </c>
      <c r="B467">
        <f>IF('🔩 PISTON'!A636="","","Piston "&amp;'🔩 PISTON'!U636)</f>
        <v/>
      </c>
      <c r="C467">
        <f>IF('🔩 PISTON'!A636="","","Piston")</f>
        <v/>
      </c>
      <c r="D467">
        <f>IF('🔩 PISTON'!A636="","",'🔩 PISTON'!L636)</f>
        <v/>
      </c>
      <c r="E467" s="37">
        <f>IF('🔩 PISTON'!A636="","",'🔩 PISTON'!M636)</f>
        <v/>
      </c>
      <c r="F467" s="37">
        <f>IF('🔩 PISTON'!A636="","",'🔩 PISTON'!N636)</f>
        <v/>
      </c>
      <c r="G467" s="37">
        <f>IF('🔩 PISTON'!A636="","",'🔩 PISTON'!O636)</f>
        <v/>
      </c>
      <c r="H467" s="37">
        <f>IF('🔩 PISTON'!A636="","",'🔩 PISTON'!P636)</f>
        <v/>
      </c>
      <c r="I467" s="37">
        <f>IF('🔩 PISTON'!A636="","",'🔩 PISTON'!Q636)</f>
        <v/>
      </c>
      <c r="J467">
        <f>IF('🔩 PISTON'!A636="","",'🔩 PISTON'!D636)</f>
        <v/>
      </c>
      <c r="L467">
        <f>N(L466)+IF(AND('🔎 TRA CỨU NHANH'!$C$2&lt;&gt;"",OR(ISNUMBER(SEARCH('🔎 TRA CỨU NHANH'!$C$2,$A467)),ISNUMBER(SEARCH('🔎 TRA CỨU NHANH'!$C$2,$B467)))),1,0)</f>
        <v/>
      </c>
      <c r="M467">
        <f>IF(L467&gt;N(L466),L467,"")</f>
        <v/>
      </c>
      <c r="N467">
        <f>N(N466)+IF(AND('💰 BÁO GIÁ'!$C$27&lt;&gt;"",OR(ISNUMBER(SEARCH('💰 BÁO GIÁ'!$C$27,$A467)),ISNUMBER(SEARCH('💰 BÁO GIÁ'!$C$27,$B467)))),1,0)</f>
        <v/>
      </c>
      <c r="O467">
        <f>IF(N467&gt;N(N466),N467,"")</f>
        <v/>
      </c>
    </row>
    <row r="468">
      <c r="A468">
        <f>IF('🔩 PISTON'!A638="","",'🔩 PISTON'!A638)</f>
        <v/>
      </c>
      <c r="B468">
        <f>IF('🔩 PISTON'!A638="","","Piston "&amp;'🔩 PISTON'!U638)</f>
        <v/>
      </c>
      <c r="C468">
        <f>IF('🔩 PISTON'!A638="","","Piston")</f>
        <v/>
      </c>
      <c r="D468">
        <f>IF('🔩 PISTON'!A638="","",'🔩 PISTON'!L638)</f>
        <v/>
      </c>
      <c r="E468" s="37">
        <f>IF('🔩 PISTON'!A638="","",'🔩 PISTON'!M638)</f>
        <v/>
      </c>
      <c r="F468" s="37">
        <f>IF('🔩 PISTON'!A638="","",'🔩 PISTON'!N638)</f>
        <v/>
      </c>
      <c r="G468" s="37">
        <f>IF('🔩 PISTON'!A638="","",'🔩 PISTON'!O638)</f>
        <v/>
      </c>
      <c r="H468" s="37">
        <f>IF('🔩 PISTON'!A638="","",'🔩 PISTON'!P638)</f>
        <v/>
      </c>
      <c r="I468" s="37">
        <f>IF('🔩 PISTON'!A638="","",'🔩 PISTON'!Q638)</f>
        <v/>
      </c>
      <c r="J468">
        <f>IF('🔩 PISTON'!A638="","",'🔩 PISTON'!D638)</f>
        <v/>
      </c>
      <c r="L468">
        <f>N(L467)+IF(AND('🔎 TRA CỨU NHANH'!$C$2&lt;&gt;"",OR(ISNUMBER(SEARCH('🔎 TRA CỨU NHANH'!$C$2,$A468)),ISNUMBER(SEARCH('🔎 TRA CỨU NHANH'!$C$2,$B468)))),1,0)</f>
        <v/>
      </c>
      <c r="M468">
        <f>IF(L468&gt;N(L467),L468,"")</f>
        <v/>
      </c>
      <c r="N468">
        <f>N(N467)+IF(AND('💰 BÁO GIÁ'!$C$27&lt;&gt;"",OR(ISNUMBER(SEARCH('💰 BÁO GIÁ'!$C$27,$A468)),ISNUMBER(SEARCH('💰 BÁO GIÁ'!$C$27,$B468)))),1,0)</f>
        <v/>
      </c>
      <c r="O468">
        <f>IF(N468&gt;N(N467),N468,"")</f>
        <v/>
      </c>
    </row>
    <row r="469">
      <c r="A469">
        <f>IF('🔩 PISTON'!#REF!="","",'🔩 PISTON'!#REF!)</f>
        <v/>
      </c>
      <c r="B469">
        <f>IF('🔩 PISTON'!#REF!="","","Piston "&amp;'🔩 PISTON'!#REF!)</f>
        <v/>
      </c>
      <c r="C469">
        <f>IF('🔩 PISTON'!#REF!="","","Piston")</f>
        <v/>
      </c>
      <c r="D469">
        <f>IF('🔩 PISTON'!#REF!="","",'🔩 PISTON'!#REF!)</f>
        <v/>
      </c>
      <c r="E469">
        <f>IF('🔩 PISTON'!#REF!="","",'🔩 PISTON'!#REF!)</f>
        <v/>
      </c>
      <c r="F469">
        <f>IF('🔩 PISTON'!#REF!="","",'🔩 PISTON'!#REF!)</f>
        <v/>
      </c>
      <c r="G469">
        <f>IF('🔩 PISTON'!#REF!="","",'🔩 PISTON'!#REF!)</f>
        <v/>
      </c>
      <c r="H469">
        <f>IF('🔩 PISTON'!#REF!="","",'🔩 PISTON'!#REF!)</f>
        <v/>
      </c>
      <c r="I469">
        <f>IF('🔩 PISTON'!#REF!="","",'🔩 PISTON'!#REF!)</f>
        <v/>
      </c>
      <c r="J469">
        <f>IF('🔩 PISTON'!#REF!="","",'🔩 PISTON'!#REF!)</f>
        <v/>
      </c>
      <c r="L469">
        <f>N(L468)+IF(AND('🔎 TRA CỨU NHANH'!$C$2&lt;&gt;"",OR(ISNUMBER(SEARCH('🔎 TRA CỨU NHANH'!$C$2,$A469)),ISNUMBER(SEARCH('🔎 TRA CỨU NHANH'!$C$2,$B469)))),1,0)</f>
        <v/>
      </c>
      <c r="M469">
        <f>IF(L469&gt;N(L468),L469,"")</f>
        <v/>
      </c>
      <c r="N469">
        <f>N(N468)+IF(AND('💰 BÁO GIÁ'!$C$27&lt;&gt;"",OR(ISNUMBER(SEARCH('💰 BÁO GIÁ'!$C$27,$A469)),ISNUMBER(SEARCH('💰 BÁO GIÁ'!$C$27,$B469)))),1,0)</f>
        <v/>
      </c>
      <c r="O469">
        <f>IF(N469&gt;N(N468),N469,"")</f>
        <v/>
      </c>
    </row>
    <row r="470">
      <c r="A470">
        <f>IF('🔩 PISTON'!A641="","",'🔩 PISTON'!A641)</f>
        <v/>
      </c>
      <c r="B470">
        <f>IF('🔩 PISTON'!A641="","","Piston "&amp;'🔩 PISTON'!U641)</f>
        <v/>
      </c>
      <c r="C470">
        <f>IF('🔩 PISTON'!A641="","","Piston")</f>
        <v/>
      </c>
      <c r="D470">
        <f>IF('🔩 PISTON'!A641="","",'🔩 PISTON'!L641)</f>
        <v/>
      </c>
      <c r="E470" s="37">
        <f>IF('🔩 PISTON'!A641="","",'🔩 PISTON'!M641)</f>
        <v/>
      </c>
      <c r="F470" s="37">
        <f>IF('🔩 PISTON'!A641="","",'🔩 PISTON'!N641)</f>
        <v/>
      </c>
      <c r="G470" s="37">
        <f>IF('🔩 PISTON'!A641="","",'🔩 PISTON'!O641)</f>
        <v/>
      </c>
      <c r="H470" s="37">
        <f>IF('🔩 PISTON'!A641="","",'🔩 PISTON'!P641)</f>
        <v/>
      </c>
      <c r="I470" s="37">
        <f>IF('🔩 PISTON'!A641="","",'🔩 PISTON'!Q641)</f>
        <v/>
      </c>
      <c r="J470">
        <f>IF('🔩 PISTON'!A641="","",'🔩 PISTON'!D641)</f>
        <v/>
      </c>
      <c r="L470">
        <f>N(L469)+IF(AND('🔎 TRA CỨU NHANH'!$C$2&lt;&gt;"",OR(ISNUMBER(SEARCH('🔎 TRA CỨU NHANH'!$C$2,$A470)),ISNUMBER(SEARCH('🔎 TRA CỨU NHANH'!$C$2,$B470)))),1,0)</f>
        <v/>
      </c>
      <c r="M470">
        <f>IF(L470&gt;N(L469),L470,"")</f>
        <v/>
      </c>
      <c r="N470">
        <f>N(N469)+IF(AND('💰 BÁO GIÁ'!$C$27&lt;&gt;"",OR(ISNUMBER(SEARCH('💰 BÁO GIÁ'!$C$27,$A470)),ISNUMBER(SEARCH('💰 BÁO GIÁ'!$C$27,$B470)))),1,0)</f>
        <v/>
      </c>
      <c r="O470">
        <f>IF(N470&gt;N(N469),N470,"")</f>
        <v/>
      </c>
    </row>
    <row r="471">
      <c r="A471">
        <f>IF('🔩 PISTON'!A644="","",'🔩 PISTON'!A644)</f>
        <v/>
      </c>
      <c r="B471">
        <f>IF('🔩 PISTON'!A644="","","Piston "&amp;'🔩 PISTON'!U644)</f>
        <v/>
      </c>
      <c r="C471">
        <f>IF('🔩 PISTON'!A644="","","Piston")</f>
        <v/>
      </c>
      <c r="D471">
        <f>IF('🔩 PISTON'!A644="","",'🔩 PISTON'!L644)</f>
        <v/>
      </c>
      <c r="E471">
        <f>IF('🔩 PISTON'!A644="","",'🔩 PISTON'!M644)</f>
        <v/>
      </c>
      <c r="F471">
        <f>IF('🔩 PISTON'!A644="","",'🔩 PISTON'!N644)</f>
        <v/>
      </c>
      <c r="G471">
        <f>IF('🔩 PISTON'!A644="","",'🔩 PISTON'!O644)</f>
        <v/>
      </c>
      <c r="H471">
        <f>IF('🔩 PISTON'!A644="","",'🔩 PISTON'!P644)</f>
        <v/>
      </c>
      <c r="I471">
        <f>IF('🔩 PISTON'!A644="","",'🔩 PISTON'!Q644)</f>
        <v/>
      </c>
      <c r="J471">
        <f>IF('🔩 PISTON'!A644="","",'🔩 PISTON'!D644)</f>
        <v/>
      </c>
      <c r="L471">
        <f>N(L470)+IF(AND('🔎 TRA CỨU NHANH'!$C$2&lt;&gt;"",OR(ISNUMBER(SEARCH('🔎 TRA CỨU NHANH'!$C$2,$A471)),ISNUMBER(SEARCH('🔎 TRA CỨU NHANH'!$C$2,$B471)))),1,0)</f>
        <v/>
      </c>
      <c r="M471">
        <f>IF(L471&gt;N(L470),L471,"")</f>
        <v/>
      </c>
      <c r="N471">
        <f>N(N470)+IF(AND('💰 BÁO GIÁ'!$C$27&lt;&gt;"",OR(ISNUMBER(SEARCH('💰 BÁO GIÁ'!$C$27,$A471)),ISNUMBER(SEARCH('💰 BÁO GIÁ'!$C$27,$B471)))),1,0)</f>
        <v/>
      </c>
      <c r="O471">
        <f>IF(N471&gt;N(N470),N471,"")</f>
        <v/>
      </c>
    </row>
    <row r="472">
      <c r="A472">
        <f>IF('🔩 PISTON'!A645="","",'🔩 PISTON'!A645)</f>
        <v/>
      </c>
      <c r="B472">
        <f>IF('🔩 PISTON'!A645="","","Piston "&amp;'🔩 PISTON'!U645)</f>
        <v/>
      </c>
      <c r="C472">
        <f>IF('🔩 PISTON'!A645="","","Piston")</f>
        <v/>
      </c>
      <c r="D472">
        <f>IF('🔩 PISTON'!A645="","",'🔩 PISTON'!L645)</f>
        <v/>
      </c>
      <c r="E472" s="37">
        <f>IF('🔩 PISTON'!A645="","",'🔩 PISTON'!M645)</f>
        <v/>
      </c>
      <c r="F472" s="37">
        <f>IF('🔩 PISTON'!A645="","",'🔩 PISTON'!N645)</f>
        <v/>
      </c>
      <c r="G472" s="37">
        <f>IF('🔩 PISTON'!A645="","",'🔩 PISTON'!O645)</f>
        <v/>
      </c>
      <c r="H472" s="37">
        <f>IF('🔩 PISTON'!A645="","",'🔩 PISTON'!P645)</f>
        <v/>
      </c>
      <c r="I472" s="37">
        <f>IF('🔩 PISTON'!A645="","",'🔩 PISTON'!Q645)</f>
        <v/>
      </c>
      <c r="J472">
        <f>IF('🔩 PISTON'!A645="","",'🔩 PISTON'!D645)</f>
        <v/>
      </c>
      <c r="L472">
        <f>N(L471)+IF(AND('🔎 TRA CỨU NHANH'!$C$2&lt;&gt;"",OR(ISNUMBER(SEARCH('🔎 TRA CỨU NHANH'!$C$2,$A472)),ISNUMBER(SEARCH('🔎 TRA CỨU NHANH'!$C$2,$B472)))),1,0)</f>
        <v/>
      </c>
      <c r="M472">
        <f>IF(L472&gt;N(L471),L472,"")</f>
        <v/>
      </c>
      <c r="N472">
        <f>N(N471)+IF(AND('💰 BÁO GIÁ'!$C$27&lt;&gt;"",OR(ISNUMBER(SEARCH('💰 BÁO GIÁ'!$C$27,$A472)),ISNUMBER(SEARCH('💰 BÁO GIÁ'!$C$27,$B472)))),1,0)</f>
        <v/>
      </c>
      <c r="O472">
        <f>IF(N472&gt;N(N471),N472,"")</f>
        <v/>
      </c>
    </row>
    <row r="473">
      <c r="A473">
        <f>IF('🔩 PISTON'!A646="","",'🔩 PISTON'!A646)</f>
        <v/>
      </c>
      <c r="B473">
        <f>IF('🔩 PISTON'!A646="","","Piston "&amp;'🔩 PISTON'!U646)</f>
        <v/>
      </c>
      <c r="C473">
        <f>IF('🔩 PISTON'!A646="","","Piston")</f>
        <v/>
      </c>
      <c r="D473">
        <f>IF('🔩 PISTON'!A646="","",'🔩 PISTON'!L646)</f>
        <v/>
      </c>
      <c r="E473" s="37">
        <f>IF('🔩 PISTON'!A646="","",'🔩 PISTON'!M646)</f>
        <v/>
      </c>
      <c r="F473" s="37">
        <f>IF('🔩 PISTON'!A646="","",'🔩 PISTON'!N646)</f>
        <v/>
      </c>
      <c r="G473" s="37">
        <f>IF('🔩 PISTON'!A646="","",'🔩 PISTON'!O646)</f>
        <v/>
      </c>
      <c r="H473" s="37">
        <f>IF('🔩 PISTON'!A646="","",'🔩 PISTON'!P646)</f>
        <v/>
      </c>
      <c r="I473" s="37">
        <f>IF('🔩 PISTON'!A646="","",'🔩 PISTON'!Q646)</f>
        <v/>
      </c>
      <c r="J473">
        <f>IF('🔩 PISTON'!A646="","",'🔩 PISTON'!D646)</f>
        <v/>
      </c>
      <c r="L473">
        <f>N(L472)+IF(AND('🔎 TRA CỨU NHANH'!$C$2&lt;&gt;"",OR(ISNUMBER(SEARCH('🔎 TRA CỨU NHANH'!$C$2,$A473)),ISNUMBER(SEARCH('🔎 TRA CỨU NHANH'!$C$2,$B473)))),1,0)</f>
        <v/>
      </c>
      <c r="M473">
        <f>IF(L473&gt;N(L472),L473,"")</f>
        <v/>
      </c>
      <c r="N473">
        <f>N(N472)+IF(AND('💰 BÁO GIÁ'!$C$27&lt;&gt;"",OR(ISNUMBER(SEARCH('💰 BÁO GIÁ'!$C$27,$A473)),ISNUMBER(SEARCH('💰 BÁO GIÁ'!$C$27,$B473)))),1,0)</f>
        <v/>
      </c>
      <c r="O473">
        <f>IF(N473&gt;N(N472),N473,"")</f>
        <v/>
      </c>
    </row>
    <row r="474">
      <c r="A474">
        <f>IF('🔩 PISTON'!A647="","",'🔩 PISTON'!A647)</f>
        <v/>
      </c>
      <c r="B474">
        <f>IF('🔩 PISTON'!A647="","","Piston "&amp;'🔩 PISTON'!U647)</f>
        <v/>
      </c>
      <c r="C474">
        <f>IF('🔩 PISTON'!A647="","","Piston")</f>
        <v/>
      </c>
      <c r="D474">
        <f>IF('🔩 PISTON'!A647="","",'🔩 PISTON'!L647)</f>
        <v/>
      </c>
      <c r="E474" s="37">
        <f>IF('🔩 PISTON'!A647="","",'🔩 PISTON'!M647)</f>
        <v/>
      </c>
      <c r="F474" s="37">
        <f>IF('🔩 PISTON'!A647="","",'🔩 PISTON'!N647)</f>
        <v/>
      </c>
      <c r="G474" s="37">
        <f>IF('🔩 PISTON'!A647="","",'🔩 PISTON'!O647)</f>
        <v/>
      </c>
      <c r="H474" s="37">
        <f>IF('🔩 PISTON'!A647="","",'🔩 PISTON'!P647)</f>
        <v/>
      </c>
      <c r="I474" s="37">
        <f>IF('🔩 PISTON'!A647="","",'🔩 PISTON'!Q647)</f>
        <v/>
      </c>
      <c r="J474">
        <f>IF('🔩 PISTON'!A647="","",'🔩 PISTON'!D647)</f>
        <v/>
      </c>
      <c r="L474">
        <f>N(L473)+IF(AND('🔎 TRA CỨU NHANH'!$C$2&lt;&gt;"",OR(ISNUMBER(SEARCH('🔎 TRA CỨU NHANH'!$C$2,$A474)),ISNUMBER(SEARCH('🔎 TRA CỨU NHANH'!$C$2,$B474)))),1,0)</f>
        <v/>
      </c>
      <c r="M474">
        <f>IF(L474&gt;N(L473),L474,"")</f>
        <v/>
      </c>
      <c r="N474">
        <f>N(N473)+IF(AND('💰 BÁO GIÁ'!$C$27&lt;&gt;"",OR(ISNUMBER(SEARCH('💰 BÁO GIÁ'!$C$27,$A474)),ISNUMBER(SEARCH('💰 BÁO GIÁ'!$C$27,$B474)))),1,0)</f>
        <v/>
      </c>
      <c r="O474">
        <f>IF(N474&gt;N(N473),N474,"")</f>
        <v/>
      </c>
    </row>
    <row r="475">
      <c r="A475">
        <f>IF('🔩 PISTON'!A648="","",'🔩 PISTON'!A648)</f>
        <v/>
      </c>
      <c r="B475">
        <f>IF('🔩 PISTON'!A648="","","Piston "&amp;'🔩 PISTON'!U648)</f>
        <v/>
      </c>
      <c r="C475">
        <f>IF('🔩 PISTON'!A648="","","Piston")</f>
        <v/>
      </c>
      <c r="D475">
        <f>IF('🔩 PISTON'!A648="","",'🔩 PISTON'!L648)</f>
        <v/>
      </c>
      <c r="E475">
        <f>IF('🔩 PISTON'!A648="","",'🔩 PISTON'!M648)</f>
        <v/>
      </c>
      <c r="F475">
        <f>IF('🔩 PISTON'!A648="","",'🔩 PISTON'!N648)</f>
        <v/>
      </c>
      <c r="G475">
        <f>IF('🔩 PISTON'!A648="","",'🔩 PISTON'!O648)</f>
        <v/>
      </c>
      <c r="H475">
        <f>IF('🔩 PISTON'!A648="","",'🔩 PISTON'!P648)</f>
        <v/>
      </c>
      <c r="I475">
        <f>IF('🔩 PISTON'!A648="","",'🔩 PISTON'!Q648)</f>
        <v/>
      </c>
      <c r="J475">
        <f>IF('🔩 PISTON'!A648="","",'🔩 PISTON'!D648)</f>
        <v/>
      </c>
      <c r="L475">
        <f>N(L474)+IF(AND('🔎 TRA CỨU NHANH'!$C$2&lt;&gt;"",OR(ISNUMBER(SEARCH('🔎 TRA CỨU NHANH'!$C$2,$A475)),ISNUMBER(SEARCH('🔎 TRA CỨU NHANH'!$C$2,$B475)))),1,0)</f>
        <v/>
      </c>
      <c r="M475">
        <f>IF(L475&gt;N(L474),L475,"")</f>
        <v/>
      </c>
      <c r="N475">
        <f>N(N474)+IF(AND('💰 BÁO GIÁ'!$C$27&lt;&gt;"",OR(ISNUMBER(SEARCH('💰 BÁO GIÁ'!$C$27,$A475)),ISNUMBER(SEARCH('💰 BÁO GIÁ'!$C$27,$B475)))),1,0)</f>
        <v/>
      </c>
      <c r="O475">
        <f>IF(N475&gt;N(N474),N475,"")</f>
        <v/>
      </c>
    </row>
    <row r="476">
      <c r="A476">
        <f>IF('🔩 PISTON'!A649="","",'🔩 PISTON'!A649)</f>
        <v/>
      </c>
      <c r="B476">
        <f>IF('🔩 PISTON'!A649="","","Piston "&amp;'🔩 PISTON'!U649)</f>
        <v/>
      </c>
      <c r="C476">
        <f>IF('🔩 PISTON'!A649="","","Piston")</f>
        <v/>
      </c>
      <c r="D476">
        <f>IF('🔩 PISTON'!A649="","",'🔩 PISTON'!L649)</f>
        <v/>
      </c>
      <c r="E476" s="37">
        <f>IF('🔩 PISTON'!A649="","",'🔩 PISTON'!M649)</f>
        <v/>
      </c>
      <c r="F476" s="37">
        <f>IF('🔩 PISTON'!A649="","",'🔩 PISTON'!N649)</f>
        <v/>
      </c>
      <c r="G476" s="37">
        <f>IF('🔩 PISTON'!A649="","",'🔩 PISTON'!O649)</f>
        <v/>
      </c>
      <c r="H476" s="37">
        <f>IF('🔩 PISTON'!A649="","",'🔩 PISTON'!P649)</f>
        <v/>
      </c>
      <c r="I476" s="37">
        <f>IF('🔩 PISTON'!A649="","",'🔩 PISTON'!Q649)</f>
        <v/>
      </c>
      <c r="J476">
        <f>IF('🔩 PISTON'!A649="","",'🔩 PISTON'!D649)</f>
        <v/>
      </c>
      <c r="L476">
        <f>N(L475)+IF(AND('🔎 TRA CỨU NHANH'!$C$2&lt;&gt;"",OR(ISNUMBER(SEARCH('🔎 TRA CỨU NHANH'!$C$2,$A476)),ISNUMBER(SEARCH('🔎 TRA CỨU NHANH'!$C$2,$B476)))),1,0)</f>
        <v/>
      </c>
      <c r="M476">
        <f>IF(L476&gt;N(L475),L476,"")</f>
        <v/>
      </c>
      <c r="N476">
        <f>N(N475)+IF(AND('💰 BÁO GIÁ'!$C$27&lt;&gt;"",OR(ISNUMBER(SEARCH('💰 BÁO GIÁ'!$C$27,$A476)),ISNUMBER(SEARCH('💰 BÁO GIÁ'!$C$27,$B476)))),1,0)</f>
        <v/>
      </c>
      <c r="O476">
        <f>IF(N476&gt;N(N475),N476,"")</f>
        <v/>
      </c>
    </row>
    <row r="477">
      <c r="A477">
        <f>IF('🔩 PISTON'!A650="","",'🔩 PISTON'!A650)</f>
        <v/>
      </c>
      <c r="B477">
        <f>IF('🔩 PISTON'!A650="","","Piston "&amp;'🔩 PISTON'!U650)</f>
        <v/>
      </c>
      <c r="C477">
        <f>IF('🔩 PISTON'!A650="","","Piston")</f>
        <v/>
      </c>
      <c r="D477">
        <f>IF('🔩 PISTON'!A650="","",'🔩 PISTON'!L650)</f>
        <v/>
      </c>
      <c r="E477">
        <f>IF('🔩 PISTON'!A650="","",'🔩 PISTON'!M650)</f>
        <v/>
      </c>
      <c r="F477">
        <f>IF('🔩 PISTON'!A650="","",'🔩 PISTON'!N650)</f>
        <v/>
      </c>
      <c r="G477">
        <f>IF('🔩 PISTON'!A650="","",'🔩 PISTON'!O650)</f>
        <v/>
      </c>
      <c r="H477">
        <f>IF('🔩 PISTON'!A650="","",'🔩 PISTON'!P650)</f>
        <v/>
      </c>
      <c r="I477">
        <f>IF('🔩 PISTON'!A650="","",'🔩 PISTON'!Q650)</f>
        <v/>
      </c>
      <c r="J477">
        <f>IF('🔩 PISTON'!A650="","",'🔩 PISTON'!D650)</f>
        <v/>
      </c>
      <c r="L477">
        <f>N(L476)+IF(AND('🔎 TRA CỨU NHANH'!$C$2&lt;&gt;"",OR(ISNUMBER(SEARCH('🔎 TRA CỨU NHANH'!$C$2,$A477)),ISNUMBER(SEARCH('🔎 TRA CỨU NHANH'!$C$2,$B477)))),1,0)</f>
        <v/>
      </c>
      <c r="M477">
        <f>IF(L477&gt;N(L476),L477,"")</f>
        <v/>
      </c>
      <c r="N477">
        <f>N(N476)+IF(AND('💰 BÁO GIÁ'!$C$27&lt;&gt;"",OR(ISNUMBER(SEARCH('💰 BÁO GIÁ'!$C$27,$A477)),ISNUMBER(SEARCH('💰 BÁO GIÁ'!$C$27,$B477)))),1,0)</f>
        <v/>
      </c>
      <c r="O477">
        <f>IF(N477&gt;N(N476),N477,"")</f>
        <v/>
      </c>
    </row>
    <row r="478">
      <c r="A478">
        <f>IF('🔩 PISTON'!A651="","",'🔩 PISTON'!A651)</f>
        <v/>
      </c>
      <c r="B478">
        <f>IF('🔩 PISTON'!A651="","","Piston "&amp;'🔩 PISTON'!U651)</f>
        <v/>
      </c>
      <c r="C478">
        <f>IF('🔩 PISTON'!A651="","","Piston")</f>
        <v/>
      </c>
      <c r="D478">
        <f>IF('🔩 PISTON'!A651="","",'🔩 PISTON'!L651)</f>
        <v/>
      </c>
      <c r="E478">
        <f>IF('🔩 PISTON'!A651="","",'🔩 PISTON'!M651)</f>
        <v/>
      </c>
      <c r="F478">
        <f>IF('🔩 PISTON'!A651="","",'🔩 PISTON'!N651)</f>
        <v/>
      </c>
      <c r="G478">
        <f>IF('🔩 PISTON'!A651="","",'🔩 PISTON'!O651)</f>
        <v/>
      </c>
      <c r="H478">
        <f>IF('🔩 PISTON'!A651="","",'🔩 PISTON'!P651)</f>
        <v/>
      </c>
      <c r="I478">
        <f>IF('🔩 PISTON'!A651="","",'🔩 PISTON'!Q651)</f>
        <v/>
      </c>
      <c r="J478">
        <f>IF('🔩 PISTON'!A651="","",'🔩 PISTON'!D651)</f>
        <v/>
      </c>
      <c r="L478">
        <f>N(L477)+IF(AND('🔎 TRA CỨU NHANH'!$C$2&lt;&gt;"",OR(ISNUMBER(SEARCH('🔎 TRA CỨU NHANH'!$C$2,$A478)),ISNUMBER(SEARCH('🔎 TRA CỨU NHANH'!$C$2,$B478)))),1,0)</f>
        <v/>
      </c>
      <c r="M478">
        <f>IF(L478&gt;N(L477),L478,"")</f>
        <v/>
      </c>
      <c r="N478">
        <f>N(N477)+IF(AND('💰 BÁO GIÁ'!$C$27&lt;&gt;"",OR(ISNUMBER(SEARCH('💰 BÁO GIÁ'!$C$27,$A478)),ISNUMBER(SEARCH('💰 BÁO GIÁ'!$C$27,$B478)))),1,0)</f>
        <v/>
      </c>
      <c r="O478">
        <f>IF(N478&gt;N(N477),N478,"")</f>
        <v/>
      </c>
    </row>
    <row r="479">
      <c r="A479">
        <f>IF('🔩 PISTON'!A652="","",'🔩 PISTON'!A652)</f>
        <v/>
      </c>
      <c r="B479">
        <f>IF('🔩 PISTON'!A652="","","Piston "&amp;'🔩 PISTON'!U652)</f>
        <v/>
      </c>
      <c r="C479">
        <f>IF('🔩 PISTON'!A652="","","Piston")</f>
        <v/>
      </c>
      <c r="D479">
        <f>IF('🔩 PISTON'!A652="","",'🔩 PISTON'!L652)</f>
        <v/>
      </c>
      <c r="E479" s="37">
        <f>IF('🔩 PISTON'!A652="","",'🔩 PISTON'!M652)</f>
        <v/>
      </c>
      <c r="F479" s="37">
        <f>IF('🔩 PISTON'!A652="","",'🔩 PISTON'!N652)</f>
        <v/>
      </c>
      <c r="G479" s="37">
        <f>IF('🔩 PISTON'!A652="","",'🔩 PISTON'!O652)</f>
        <v/>
      </c>
      <c r="H479" s="37">
        <f>IF('🔩 PISTON'!A652="","",'🔩 PISTON'!P652)</f>
        <v/>
      </c>
      <c r="I479" s="37">
        <f>IF('🔩 PISTON'!A652="","",'🔩 PISTON'!Q652)</f>
        <v/>
      </c>
      <c r="J479">
        <f>IF('🔩 PISTON'!A652="","",'🔩 PISTON'!D652)</f>
        <v/>
      </c>
      <c r="L479">
        <f>N(L478)+IF(AND('🔎 TRA CỨU NHANH'!$C$2&lt;&gt;"",OR(ISNUMBER(SEARCH('🔎 TRA CỨU NHANH'!$C$2,$A479)),ISNUMBER(SEARCH('🔎 TRA CỨU NHANH'!$C$2,$B479)))),1,0)</f>
        <v/>
      </c>
      <c r="M479">
        <f>IF(L479&gt;N(L478),L479,"")</f>
        <v/>
      </c>
      <c r="N479">
        <f>N(N478)+IF(AND('💰 BÁO GIÁ'!$C$27&lt;&gt;"",OR(ISNUMBER(SEARCH('💰 BÁO GIÁ'!$C$27,$A479)),ISNUMBER(SEARCH('💰 BÁO GIÁ'!$C$27,$B479)))),1,0)</f>
        <v/>
      </c>
      <c r="O479">
        <f>IF(N479&gt;N(N478),N479,"")</f>
        <v/>
      </c>
    </row>
    <row r="480">
      <c r="A480">
        <f>IF('🔩 PISTON'!A654="","",'🔩 PISTON'!A654)</f>
        <v/>
      </c>
      <c r="B480">
        <f>IF('🔩 PISTON'!A654="","","Piston "&amp;'🔩 PISTON'!U654)</f>
        <v/>
      </c>
      <c r="C480">
        <f>IF('🔩 PISTON'!A654="","","Piston")</f>
        <v/>
      </c>
      <c r="D480">
        <f>IF('🔩 PISTON'!A654="","",'🔩 PISTON'!L654)</f>
        <v/>
      </c>
      <c r="E480">
        <f>IF('🔩 PISTON'!A654="","",'🔩 PISTON'!M654)</f>
        <v/>
      </c>
      <c r="F480">
        <f>IF('🔩 PISTON'!A654="","",'🔩 PISTON'!N654)</f>
        <v/>
      </c>
      <c r="G480">
        <f>IF('🔩 PISTON'!A654="","",'🔩 PISTON'!O654)</f>
        <v/>
      </c>
      <c r="H480">
        <f>IF('🔩 PISTON'!A654="","",'🔩 PISTON'!P654)</f>
        <v/>
      </c>
      <c r="I480">
        <f>IF('🔩 PISTON'!A654="","",'🔩 PISTON'!Q654)</f>
        <v/>
      </c>
      <c r="J480">
        <f>IF('🔩 PISTON'!A654="","",'🔩 PISTON'!D654)</f>
        <v/>
      </c>
      <c r="L480">
        <f>N(L479)+IF(AND('🔎 TRA CỨU NHANH'!$C$2&lt;&gt;"",OR(ISNUMBER(SEARCH('🔎 TRA CỨU NHANH'!$C$2,$A480)),ISNUMBER(SEARCH('🔎 TRA CỨU NHANH'!$C$2,$B480)))),1,0)</f>
        <v/>
      </c>
      <c r="M480">
        <f>IF(L480&gt;N(L479),L480,"")</f>
        <v/>
      </c>
      <c r="N480">
        <f>N(N479)+IF(AND('💰 BÁO GIÁ'!$C$27&lt;&gt;"",OR(ISNUMBER(SEARCH('💰 BÁO GIÁ'!$C$27,$A480)),ISNUMBER(SEARCH('💰 BÁO GIÁ'!$C$27,$B480)))),1,0)</f>
        <v/>
      </c>
      <c r="O480">
        <f>IF(N480&gt;N(N479),N480,"")</f>
        <v/>
      </c>
    </row>
    <row r="481">
      <c r="A481">
        <f>IF('🔩 PISTON'!A655="","",'🔩 PISTON'!A655)</f>
        <v/>
      </c>
      <c r="B481">
        <f>IF('🔩 PISTON'!A655="","","Piston "&amp;'🔩 PISTON'!U655)</f>
        <v/>
      </c>
      <c r="C481">
        <f>IF('🔩 PISTON'!A655="","","Piston")</f>
        <v/>
      </c>
      <c r="D481">
        <f>IF('🔩 PISTON'!A655="","",'🔩 PISTON'!L655)</f>
        <v/>
      </c>
      <c r="E481" s="37">
        <f>IF('🔩 PISTON'!A655="","",'🔩 PISTON'!M655)</f>
        <v/>
      </c>
      <c r="F481" s="37">
        <f>IF('🔩 PISTON'!A655="","",'🔩 PISTON'!N655)</f>
        <v/>
      </c>
      <c r="G481" s="37">
        <f>IF('🔩 PISTON'!A655="","",'🔩 PISTON'!O655)</f>
        <v/>
      </c>
      <c r="H481" s="37">
        <f>IF('🔩 PISTON'!A655="","",'🔩 PISTON'!P655)</f>
        <v/>
      </c>
      <c r="I481" s="37">
        <f>IF('🔩 PISTON'!A655="","",'🔩 PISTON'!Q655)</f>
        <v/>
      </c>
      <c r="J481">
        <f>IF('🔩 PISTON'!A655="","",'🔩 PISTON'!D655)</f>
        <v/>
      </c>
      <c r="L481">
        <f>N(L480)+IF(AND('🔎 TRA CỨU NHANH'!$C$2&lt;&gt;"",OR(ISNUMBER(SEARCH('🔎 TRA CỨU NHANH'!$C$2,$A481)),ISNUMBER(SEARCH('🔎 TRA CỨU NHANH'!$C$2,$B481)))),1,0)</f>
        <v/>
      </c>
      <c r="M481">
        <f>IF(L481&gt;N(L480),L481,"")</f>
        <v/>
      </c>
      <c r="N481">
        <f>N(N480)+IF(AND('💰 BÁO GIÁ'!$C$27&lt;&gt;"",OR(ISNUMBER(SEARCH('💰 BÁO GIÁ'!$C$27,$A481)),ISNUMBER(SEARCH('💰 BÁO GIÁ'!$C$27,$B481)))),1,0)</f>
        <v/>
      </c>
      <c r="O481">
        <f>IF(N481&gt;N(N480),N481,"")</f>
        <v/>
      </c>
    </row>
    <row r="482">
      <c r="A482">
        <f>IF('🔩 PISTON'!A656="","",'🔩 PISTON'!A656)</f>
        <v/>
      </c>
      <c r="B482">
        <f>IF('🔩 PISTON'!A656="","","Piston "&amp;'🔩 PISTON'!U656)</f>
        <v/>
      </c>
      <c r="C482">
        <f>IF('🔩 PISTON'!A656="","","Piston")</f>
        <v/>
      </c>
      <c r="D482">
        <f>IF('🔩 PISTON'!A656="","",'🔩 PISTON'!L656)</f>
        <v/>
      </c>
      <c r="E482">
        <f>IF('🔩 PISTON'!A656="","",'🔩 PISTON'!M656)</f>
        <v/>
      </c>
      <c r="F482">
        <f>IF('🔩 PISTON'!A656="","",'🔩 PISTON'!N656)</f>
        <v/>
      </c>
      <c r="G482">
        <f>IF('🔩 PISTON'!A656="","",'🔩 PISTON'!O656)</f>
        <v/>
      </c>
      <c r="H482">
        <f>IF('🔩 PISTON'!A656="","",'🔩 PISTON'!P656)</f>
        <v/>
      </c>
      <c r="I482">
        <f>IF('🔩 PISTON'!A656="","",'🔩 PISTON'!Q656)</f>
        <v/>
      </c>
      <c r="J482">
        <f>IF('🔩 PISTON'!A656="","",'🔩 PISTON'!D656)</f>
        <v/>
      </c>
      <c r="L482">
        <f>N(L481)+IF(AND('🔎 TRA CỨU NHANH'!$C$2&lt;&gt;"",OR(ISNUMBER(SEARCH('🔎 TRA CỨU NHANH'!$C$2,$A482)),ISNUMBER(SEARCH('🔎 TRA CỨU NHANH'!$C$2,$B482)))),1,0)</f>
        <v/>
      </c>
      <c r="M482">
        <f>IF(L482&gt;N(L481),L482,"")</f>
        <v/>
      </c>
      <c r="N482">
        <f>N(N481)+IF(AND('💰 BÁO GIÁ'!$C$27&lt;&gt;"",OR(ISNUMBER(SEARCH('💰 BÁO GIÁ'!$C$27,$A482)),ISNUMBER(SEARCH('💰 BÁO GIÁ'!$C$27,$B482)))),1,0)</f>
        <v/>
      </c>
      <c r="O482">
        <f>IF(N482&gt;N(N481),N482,"")</f>
        <v/>
      </c>
    </row>
    <row r="483">
      <c r="A483">
        <f>IF('🔩 PISTON'!A657="","",'🔩 PISTON'!A657)</f>
        <v/>
      </c>
      <c r="B483">
        <f>IF('🔩 PISTON'!A657="","","Piston "&amp;'🔩 PISTON'!U657)</f>
        <v/>
      </c>
      <c r="C483">
        <f>IF('🔩 PISTON'!A657="","","Piston")</f>
        <v/>
      </c>
      <c r="D483">
        <f>IF('🔩 PISTON'!A657="","",'🔩 PISTON'!L657)</f>
        <v/>
      </c>
      <c r="E483" s="37">
        <f>IF('🔩 PISTON'!A657="","",'🔩 PISTON'!M657)</f>
        <v/>
      </c>
      <c r="F483" s="37">
        <f>IF('🔩 PISTON'!A657="","",'🔩 PISTON'!N657)</f>
        <v/>
      </c>
      <c r="G483" s="37">
        <f>IF('🔩 PISTON'!A657="","",'🔩 PISTON'!O657)</f>
        <v/>
      </c>
      <c r="H483" s="37">
        <f>IF('🔩 PISTON'!A657="","",'🔩 PISTON'!P657)</f>
        <v/>
      </c>
      <c r="I483" s="37">
        <f>IF('🔩 PISTON'!A657="","",'🔩 PISTON'!Q657)</f>
        <v/>
      </c>
      <c r="J483">
        <f>IF('🔩 PISTON'!A657="","",'🔩 PISTON'!D657)</f>
        <v/>
      </c>
      <c r="L483">
        <f>N(L482)+IF(AND('🔎 TRA CỨU NHANH'!$C$2&lt;&gt;"",OR(ISNUMBER(SEARCH('🔎 TRA CỨU NHANH'!$C$2,$A483)),ISNUMBER(SEARCH('🔎 TRA CỨU NHANH'!$C$2,$B483)))),1,0)</f>
        <v/>
      </c>
      <c r="M483">
        <f>IF(L483&gt;N(L482),L483,"")</f>
        <v/>
      </c>
      <c r="N483">
        <f>N(N482)+IF(AND('💰 BÁO GIÁ'!$C$27&lt;&gt;"",OR(ISNUMBER(SEARCH('💰 BÁO GIÁ'!$C$27,$A483)),ISNUMBER(SEARCH('💰 BÁO GIÁ'!$C$27,$B483)))),1,0)</f>
        <v/>
      </c>
      <c r="O483">
        <f>IF(N483&gt;N(N482),N483,"")</f>
        <v/>
      </c>
    </row>
    <row r="484">
      <c r="A484">
        <f>IF('🔩 PISTON'!A658="","",'🔩 PISTON'!A658)</f>
        <v/>
      </c>
      <c r="B484">
        <f>IF('🔩 PISTON'!A658="","","Piston "&amp;'🔩 PISTON'!U658)</f>
        <v/>
      </c>
      <c r="C484">
        <f>IF('🔩 PISTON'!A658="","","Piston")</f>
        <v/>
      </c>
      <c r="D484">
        <f>IF('🔩 PISTON'!A658="","",'🔩 PISTON'!L658)</f>
        <v/>
      </c>
      <c r="E484">
        <f>IF('🔩 PISTON'!A658="","",'🔩 PISTON'!M658)</f>
        <v/>
      </c>
      <c r="F484">
        <f>IF('🔩 PISTON'!A658="","",'🔩 PISTON'!N658)</f>
        <v/>
      </c>
      <c r="G484">
        <f>IF('🔩 PISTON'!A658="","",'🔩 PISTON'!O658)</f>
        <v/>
      </c>
      <c r="H484">
        <f>IF('🔩 PISTON'!A658="","",'🔩 PISTON'!P658)</f>
        <v/>
      </c>
      <c r="I484">
        <f>IF('🔩 PISTON'!A658="","",'🔩 PISTON'!Q658)</f>
        <v/>
      </c>
      <c r="J484">
        <f>IF('🔩 PISTON'!A658="","",'🔩 PISTON'!D658)</f>
        <v/>
      </c>
      <c r="L484">
        <f>N(L483)+IF(AND('🔎 TRA CỨU NHANH'!$C$2&lt;&gt;"",OR(ISNUMBER(SEARCH('🔎 TRA CỨU NHANH'!$C$2,$A484)),ISNUMBER(SEARCH('🔎 TRA CỨU NHANH'!$C$2,$B484)))),1,0)</f>
        <v/>
      </c>
      <c r="M484">
        <f>IF(L484&gt;N(L483),L484,"")</f>
        <v/>
      </c>
      <c r="N484">
        <f>N(N483)+IF(AND('💰 BÁO GIÁ'!$C$27&lt;&gt;"",OR(ISNUMBER(SEARCH('💰 BÁO GIÁ'!$C$27,$A484)),ISNUMBER(SEARCH('💰 BÁO GIÁ'!$C$27,$B484)))),1,0)</f>
        <v/>
      </c>
      <c r="O484">
        <f>IF(N484&gt;N(N483),N484,"")</f>
        <v/>
      </c>
    </row>
    <row r="485">
      <c r="A485">
        <f>IF('🔩 PISTON'!A659="","",'🔩 PISTON'!A659)</f>
        <v/>
      </c>
      <c r="B485">
        <f>IF('🔩 PISTON'!A659="","","Piston "&amp;'🔩 PISTON'!U659)</f>
        <v/>
      </c>
      <c r="C485">
        <f>IF('🔩 PISTON'!A659="","","Piston")</f>
        <v/>
      </c>
      <c r="D485">
        <f>IF('🔩 PISTON'!A659="","",'🔩 PISTON'!L659)</f>
        <v/>
      </c>
      <c r="E485">
        <f>IF('🔩 PISTON'!A659="","",'🔩 PISTON'!M659)</f>
        <v/>
      </c>
      <c r="F485">
        <f>IF('🔩 PISTON'!A659="","",'🔩 PISTON'!N659)</f>
        <v/>
      </c>
      <c r="G485">
        <f>IF('🔩 PISTON'!A659="","",'🔩 PISTON'!O659)</f>
        <v/>
      </c>
      <c r="H485">
        <f>IF('🔩 PISTON'!A659="","",'🔩 PISTON'!P659)</f>
        <v/>
      </c>
      <c r="I485">
        <f>IF('🔩 PISTON'!A659="","",'🔩 PISTON'!Q659)</f>
        <v/>
      </c>
      <c r="J485">
        <f>IF('🔩 PISTON'!A659="","",'🔩 PISTON'!D659)</f>
        <v/>
      </c>
      <c r="L485">
        <f>N(L484)+IF(AND('🔎 TRA CỨU NHANH'!$C$2&lt;&gt;"",OR(ISNUMBER(SEARCH('🔎 TRA CỨU NHANH'!$C$2,$A485)),ISNUMBER(SEARCH('🔎 TRA CỨU NHANH'!$C$2,$B485)))),1,0)</f>
        <v/>
      </c>
      <c r="M485">
        <f>IF(L485&gt;N(L484),L485,"")</f>
        <v/>
      </c>
      <c r="N485">
        <f>N(N484)+IF(AND('💰 BÁO GIÁ'!$C$27&lt;&gt;"",OR(ISNUMBER(SEARCH('💰 BÁO GIÁ'!$C$27,$A485)),ISNUMBER(SEARCH('💰 BÁO GIÁ'!$C$27,$B485)))),1,0)</f>
        <v/>
      </c>
      <c r="O485">
        <f>IF(N485&gt;N(N484),N485,"")</f>
        <v/>
      </c>
    </row>
    <row r="486">
      <c r="A486">
        <f>IF('🔩 PISTON'!A660="","",'🔩 PISTON'!A660)</f>
        <v/>
      </c>
      <c r="B486">
        <f>IF('🔩 PISTON'!A660="","","Piston "&amp;'🔩 PISTON'!U660)</f>
        <v/>
      </c>
      <c r="C486">
        <f>IF('🔩 PISTON'!A660="","","Piston")</f>
        <v/>
      </c>
      <c r="D486">
        <f>IF('🔩 PISTON'!A660="","",'🔩 PISTON'!L660)</f>
        <v/>
      </c>
      <c r="E486" s="37">
        <f>IF('🔩 PISTON'!A660="","",'🔩 PISTON'!M660)</f>
        <v/>
      </c>
      <c r="F486" s="37">
        <f>IF('🔩 PISTON'!A660="","",'🔩 PISTON'!N660)</f>
        <v/>
      </c>
      <c r="G486" s="37">
        <f>IF('🔩 PISTON'!A660="","",'🔩 PISTON'!O660)</f>
        <v/>
      </c>
      <c r="H486" s="37">
        <f>IF('🔩 PISTON'!A660="","",'🔩 PISTON'!P660)</f>
        <v/>
      </c>
      <c r="I486" s="37">
        <f>IF('🔩 PISTON'!A660="","",'🔩 PISTON'!Q660)</f>
        <v/>
      </c>
      <c r="J486">
        <f>IF('🔩 PISTON'!A660="","",'🔩 PISTON'!D660)</f>
        <v/>
      </c>
      <c r="L486">
        <f>N(L485)+IF(AND('🔎 TRA CỨU NHANH'!$C$2&lt;&gt;"",OR(ISNUMBER(SEARCH('🔎 TRA CỨU NHANH'!$C$2,$A486)),ISNUMBER(SEARCH('🔎 TRA CỨU NHANH'!$C$2,$B486)))),1,0)</f>
        <v/>
      </c>
      <c r="M486">
        <f>IF(L486&gt;N(L485),L486,"")</f>
        <v/>
      </c>
      <c r="N486">
        <f>N(N485)+IF(AND('💰 BÁO GIÁ'!$C$27&lt;&gt;"",OR(ISNUMBER(SEARCH('💰 BÁO GIÁ'!$C$27,$A486)),ISNUMBER(SEARCH('💰 BÁO GIÁ'!$C$27,$B486)))),1,0)</f>
        <v/>
      </c>
      <c r="O486">
        <f>IF(N486&gt;N(N485),N486,"")</f>
        <v/>
      </c>
    </row>
    <row r="487">
      <c r="A487">
        <f>IF('🔩 PISTON'!A665="","",'🔩 PISTON'!A665)</f>
        <v/>
      </c>
      <c r="B487">
        <f>IF('🔩 PISTON'!A665="","","Piston "&amp;'🔩 PISTON'!U665)</f>
        <v/>
      </c>
      <c r="C487">
        <f>IF('🔩 PISTON'!A665="","","Piston")</f>
        <v/>
      </c>
      <c r="D487">
        <f>IF('🔩 PISTON'!A665="","",'🔩 PISTON'!L665)</f>
        <v/>
      </c>
      <c r="E487">
        <f>IF('🔩 PISTON'!A665="","",'🔩 PISTON'!M665)</f>
        <v/>
      </c>
      <c r="F487">
        <f>IF('🔩 PISTON'!A665="","",'🔩 PISTON'!N665)</f>
        <v/>
      </c>
      <c r="G487">
        <f>IF('🔩 PISTON'!A665="","",'🔩 PISTON'!O665)</f>
        <v/>
      </c>
      <c r="H487">
        <f>IF('🔩 PISTON'!A665="","",'🔩 PISTON'!P665)</f>
        <v/>
      </c>
      <c r="I487">
        <f>IF('🔩 PISTON'!A665="","",'🔩 PISTON'!Q665)</f>
        <v/>
      </c>
      <c r="J487">
        <f>IF('🔩 PISTON'!A665="","",'🔩 PISTON'!D665)</f>
        <v/>
      </c>
      <c r="L487">
        <f>N(L486)+IF(AND('🔎 TRA CỨU NHANH'!$C$2&lt;&gt;"",OR(ISNUMBER(SEARCH('🔎 TRA CỨU NHANH'!$C$2,$A487)),ISNUMBER(SEARCH('🔎 TRA CỨU NHANH'!$C$2,$B487)))),1,0)</f>
        <v/>
      </c>
      <c r="M487">
        <f>IF(L487&gt;N(L486),L487,"")</f>
        <v/>
      </c>
      <c r="N487">
        <f>N(N486)+IF(AND('💰 BÁO GIÁ'!$C$27&lt;&gt;"",OR(ISNUMBER(SEARCH('💰 BÁO GIÁ'!$C$27,$A487)),ISNUMBER(SEARCH('💰 BÁO GIÁ'!$C$27,$B487)))),1,0)</f>
        <v/>
      </c>
      <c r="O487">
        <f>IF(N487&gt;N(N486),N487,"")</f>
        <v/>
      </c>
    </row>
    <row r="488">
      <c r="A488">
        <f>IF('🔩 PISTON'!A666="","",'🔩 PISTON'!A666)</f>
        <v/>
      </c>
      <c r="B488">
        <f>IF('🔩 PISTON'!A666="","","Piston "&amp;'🔩 PISTON'!U666)</f>
        <v/>
      </c>
      <c r="C488">
        <f>IF('🔩 PISTON'!A666="","","Piston")</f>
        <v/>
      </c>
      <c r="D488">
        <f>IF('🔩 PISTON'!A666="","",'🔩 PISTON'!L666)</f>
        <v/>
      </c>
      <c r="E488" s="37">
        <f>IF('🔩 PISTON'!A666="","",'🔩 PISTON'!M666)</f>
        <v/>
      </c>
      <c r="F488" s="37">
        <f>IF('🔩 PISTON'!A666="","",'🔩 PISTON'!N666)</f>
        <v/>
      </c>
      <c r="G488" s="37">
        <f>IF('🔩 PISTON'!A666="","",'🔩 PISTON'!O666)</f>
        <v/>
      </c>
      <c r="H488" s="37">
        <f>IF('🔩 PISTON'!A666="","",'🔩 PISTON'!P666)</f>
        <v/>
      </c>
      <c r="I488" s="37">
        <f>IF('🔩 PISTON'!A666="","",'🔩 PISTON'!Q666)</f>
        <v/>
      </c>
      <c r="J488">
        <f>IF('🔩 PISTON'!A666="","",'🔩 PISTON'!D666)</f>
        <v/>
      </c>
      <c r="L488">
        <f>N(L487)+IF(AND('🔎 TRA CỨU NHANH'!$C$2&lt;&gt;"",OR(ISNUMBER(SEARCH('🔎 TRA CỨU NHANH'!$C$2,$A488)),ISNUMBER(SEARCH('🔎 TRA CỨU NHANH'!$C$2,$B488)))),1,0)</f>
        <v/>
      </c>
      <c r="M488">
        <f>IF(L488&gt;N(L487),L488,"")</f>
        <v/>
      </c>
      <c r="N488">
        <f>N(N487)+IF(AND('💰 BÁO GIÁ'!$C$27&lt;&gt;"",OR(ISNUMBER(SEARCH('💰 BÁO GIÁ'!$C$27,$A488)),ISNUMBER(SEARCH('💰 BÁO GIÁ'!$C$27,$B488)))),1,0)</f>
        <v/>
      </c>
      <c r="O488">
        <f>IF(N488&gt;N(N487),N488,"")</f>
        <v/>
      </c>
    </row>
    <row r="489">
      <c r="A489">
        <f>IF('🔩 PISTON'!A667="","",'🔩 PISTON'!A667)</f>
        <v/>
      </c>
      <c r="B489">
        <f>IF('🔩 PISTON'!A667="","","Piston "&amp;'🔩 PISTON'!U667)</f>
        <v/>
      </c>
      <c r="C489">
        <f>IF('🔩 PISTON'!A667="","","Piston")</f>
        <v/>
      </c>
      <c r="D489">
        <f>IF('🔩 PISTON'!A667="","",'🔩 PISTON'!L667)</f>
        <v/>
      </c>
      <c r="E489" s="37">
        <f>IF('🔩 PISTON'!A667="","",'🔩 PISTON'!M667)</f>
        <v/>
      </c>
      <c r="F489" s="37">
        <f>IF('🔩 PISTON'!A667="","",'🔩 PISTON'!N667)</f>
        <v/>
      </c>
      <c r="G489" s="37">
        <f>IF('🔩 PISTON'!A667="","",'🔩 PISTON'!O667)</f>
        <v/>
      </c>
      <c r="H489" s="37">
        <f>IF('🔩 PISTON'!A667="","",'🔩 PISTON'!P667)</f>
        <v/>
      </c>
      <c r="I489" s="37">
        <f>IF('🔩 PISTON'!A667="","",'🔩 PISTON'!Q667)</f>
        <v/>
      </c>
      <c r="J489">
        <f>IF('🔩 PISTON'!A667="","",'🔩 PISTON'!D667)</f>
        <v/>
      </c>
      <c r="L489">
        <f>N(L488)+IF(AND('🔎 TRA CỨU NHANH'!$C$2&lt;&gt;"",OR(ISNUMBER(SEARCH('🔎 TRA CỨU NHANH'!$C$2,$A489)),ISNUMBER(SEARCH('🔎 TRA CỨU NHANH'!$C$2,$B489)))),1,0)</f>
        <v/>
      </c>
      <c r="M489">
        <f>IF(L489&gt;N(L488),L489,"")</f>
        <v/>
      </c>
      <c r="N489">
        <f>N(N488)+IF(AND('💰 BÁO GIÁ'!$C$27&lt;&gt;"",OR(ISNUMBER(SEARCH('💰 BÁO GIÁ'!$C$27,$A489)),ISNUMBER(SEARCH('💰 BÁO GIÁ'!$C$27,$B489)))),1,0)</f>
        <v/>
      </c>
      <c r="O489">
        <f>IF(N489&gt;N(N488),N489,"")</f>
        <v/>
      </c>
    </row>
    <row r="490">
      <c r="A490">
        <f>IF('🔩 PISTON'!A668="","",'🔩 PISTON'!A668)</f>
        <v/>
      </c>
      <c r="B490">
        <f>IF('🔩 PISTON'!A668="","","Piston "&amp;'🔩 PISTON'!U668)</f>
        <v/>
      </c>
      <c r="C490">
        <f>IF('🔩 PISTON'!A668="","","Piston")</f>
        <v/>
      </c>
      <c r="D490">
        <f>IF('🔩 PISTON'!A668="","",'🔩 PISTON'!L668)</f>
        <v/>
      </c>
      <c r="E490">
        <f>IF('🔩 PISTON'!A668="","",'🔩 PISTON'!M668)</f>
        <v/>
      </c>
      <c r="F490">
        <f>IF('🔩 PISTON'!A668="","",'🔩 PISTON'!N668)</f>
        <v/>
      </c>
      <c r="G490">
        <f>IF('🔩 PISTON'!A668="","",'🔩 PISTON'!O668)</f>
        <v/>
      </c>
      <c r="H490">
        <f>IF('🔩 PISTON'!A668="","",'🔩 PISTON'!P668)</f>
        <v/>
      </c>
      <c r="I490">
        <f>IF('🔩 PISTON'!A668="","",'🔩 PISTON'!Q668)</f>
        <v/>
      </c>
      <c r="J490">
        <f>IF('🔩 PISTON'!A668="","",'🔩 PISTON'!D668)</f>
        <v/>
      </c>
      <c r="L490">
        <f>N(L489)+IF(AND('🔎 TRA CỨU NHANH'!$C$2&lt;&gt;"",OR(ISNUMBER(SEARCH('🔎 TRA CỨU NHANH'!$C$2,$A490)),ISNUMBER(SEARCH('🔎 TRA CỨU NHANH'!$C$2,$B490)))),1,0)</f>
        <v/>
      </c>
      <c r="M490">
        <f>IF(L490&gt;N(L489),L490,"")</f>
        <v/>
      </c>
      <c r="N490">
        <f>N(N489)+IF(AND('💰 BÁO GIÁ'!$C$27&lt;&gt;"",OR(ISNUMBER(SEARCH('💰 BÁO GIÁ'!$C$27,$A490)),ISNUMBER(SEARCH('💰 BÁO GIÁ'!$C$27,$B490)))),1,0)</f>
        <v/>
      </c>
      <c r="O490">
        <f>IF(N490&gt;N(N489),N490,"")</f>
        <v/>
      </c>
    </row>
    <row r="491">
      <c r="A491">
        <f>IF('🔩 PISTON'!A669="","",'🔩 PISTON'!A669)</f>
        <v/>
      </c>
      <c r="B491">
        <f>IF('🔩 PISTON'!A669="","","Piston "&amp;'🔩 PISTON'!U669)</f>
        <v/>
      </c>
      <c r="C491">
        <f>IF('🔩 PISTON'!A669="","","Piston")</f>
        <v/>
      </c>
      <c r="D491">
        <f>IF('🔩 PISTON'!A669="","",'🔩 PISTON'!L669)</f>
        <v/>
      </c>
      <c r="E491">
        <f>IF('🔩 PISTON'!A669="","",'🔩 PISTON'!M669)</f>
        <v/>
      </c>
      <c r="F491">
        <f>IF('🔩 PISTON'!A669="","",'🔩 PISTON'!N669)</f>
        <v/>
      </c>
      <c r="G491">
        <f>IF('🔩 PISTON'!A669="","",'🔩 PISTON'!O669)</f>
        <v/>
      </c>
      <c r="H491">
        <f>IF('🔩 PISTON'!A669="","",'🔩 PISTON'!P669)</f>
        <v/>
      </c>
      <c r="I491">
        <f>IF('🔩 PISTON'!A669="","",'🔩 PISTON'!Q669)</f>
        <v/>
      </c>
      <c r="J491">
        <f>IF('🔩 PISTON'!A669="","",'🔩 PISTON'!D669)</f>
        <v/>
      </c>
      <c r="L491">
        <f>N(L490)+IF(AND('🔎 TRA CỨU NHANH'!$C$2&lt;&gt;"",OR(ISNUMBER(SEARCH('🔎 TRA CỨU NHANH'!$C$2,$A491)),ISNUMBER(SEARCH('🔎 TRA CỨU NHANH'!$C$2,$B491)))),1,0)</f>
        <v/>
      </c>
      <c r="M491">
        <f>IF(L491&gt;N(L490),L491,"")</f>
        <v/>
      </c>
      <c r="N491">
        <f>N(N490)+IF(AND('💰 BÁO GIÁ'!$C$27&lt;&gt;"",OR(ISNUMBER(SEARCH('💰 BÁO GIÁ'!$C$27,$A491)),ISNUMBER(SEARCH('💰 BÁO GIÁ'!$C$27,$B491)))),1,0)</f>
        <v/>
      </c>
      <c r="O491">
        <f>IF(N491&gt;N(N490),N491,"")</f>
        <v/>
      </c>
    </row>
    <row r="492">
      <c r="A492">
        <f>IF('🔩 PISTON'!#REF!="","",'🔩 PISTON'!#REF!)</f>
        <v/>
      </c>
      <c r="B492">
        <f>IF('🔩 PISTON'!#REF!="","","Piston "&amp;'🔩 PISTON'!#REF!)</f>
        <v/>
      </c>
      <c r="C492">
        <f>IF('🔩 PISTON'!#REF!="","","Piston")</f>
        <v/>
      </c>
      <c r="D492">
        <f>IF('🔩 PISTON'!#REF!="","",'🔩 PISTON'!#REF!)</f>
        <v/>
      </c>
      <c r="E492">
        <f>IF('🔩 PISTON'!#REF!="","",'🔩 PISTON'!#REF!)</f>
        <v/>
      </c>
      <c r="F492">
        <f>IF('🔩 PISTON'!#REF!="","",'🔩 PISTON'!#REF!)</f>
        <v/>
      </c>
      <c r="G492">
        <f>IF('🔩 PISTON'!#REF!="","",'🔩 PISTON'!#REF!)</f>
        <v/>
      </c>
      <c r="H492">
        <f>IF('🔩 PISTON'!#REF!="","",'🔩 PISTON'!#REF!)</f>
        <v/>
      </c>
      <c r="I492">
        <f>IF('🔩 PISTON'!#REF!="","",'🔩 PISTON'!#REF!)</f>
        <v/>
      </c>
      <c r="J492">
        <f>IF('🔩 PISTON'!#REF!="","",'🔩 PISTON'!#REF!)</f>
        <v/>
      </c>
      <c r="L492">
        <f>N(L491)+IF(AND('🔎 TRA CỨU NHANH'!$C$2&lt;&gt;"",OR(ISNUMBER(SEARCH('🔎 TRA CỨU NHANH'!$C$2,$A492)),ISNUMBER(SEARCH('🔎 TRA CỨU NHANH'!$C$2,$B492)))),1,0)</f>
        <v/>
      </c>
      <c r="M492">
        <f>IF(L492&gt;N(L491),L492,"")</f>
        <v/>
      </c>
      <c r="N492">
        <f>N(N491)+IF(AND('💰 BÁO GIÁ'!$C$27&lt;&gt;"",OR(ISNUMBER(SEARCH('💰 BÁO GIÁ'!$C$27,$A492)),ISNUMBER(SEARCH('💰 BÁO GIÁ'!$C$27,$B492)))),1,0)</f>
        <v/>
      </c>
      <c r="O492">
        <f>IF(N492&gt;N(N491),N492,"")</f>
        <v/>
      </c>
    </row>
    <row r="493">
      <c r="A493">
        <f>IF('🔩 PISTON'!A671="","",'🔩 PISTON'!A671)</f>
        <v/>
      </c>
      <c r="B493">
        <f>IF('🔩 PISTON'!A671="","","Piston "&amp;'🔩 PISTON'!U671)</f>
        <v/>
      </c>
      <c r="C493">
        <f>IF('🔩 PISTON'!A671="","","Piston")</f>
        <v/>
      </c>
      <c r="D493">
        <f>IF('🔩 PISTON'!A671="","",'🔩 PISTON'!L671)</f>
        <v/>
      </c>
      <c r="E493" s="37">
        <f>IF('🔩 PISTON'!A671="","",'🔩 PISTON'!M671)</f>
        <v/>
      </c>
      <c r="F493" s="37">
        <f>IF('🔩 PISTON'!A671="","",'🔩 PISTON'!N671)</f>
        <v/>
      </c>
      <c r="G493" s="37">
        <f>IF('🔩 PISTON'!A671="","",'🔩 PISTON'!O671)</f>
        <v/>
      </c>
      <c r="H493" s="37">
        <f>IF('🔩 PISTON'!A671="","",'🔩 PISTON'!P671)</f>
        <v/>
      </c>
      <c r="I493" s="37">
        <f>IF('🔩 PISTON'!A671="","",'🔩 PISTON'!Q671)</f>
        <v/>
      </c>
      <c r="J493">
        <f>IF('🔩 PISTON'!A671="","",'🔩 PISTON'!D671)</f>
        <v/>
      </c>
      <c r="L493">
        <f>N(L492)+IF(AND('🔎 TRA CỨU NHANH'!$C$2&lt;&gt;"",OR(ISNUMBER(SEARCH('🔎 TRA CỨU NHANH'!$C$2,$A493)),ISNUMBER(SEARCH('🔎 TRA CỨU NHANH'!$C$2,$B493)))),1,0)</f>
        <v/>
      </c>
      <c r="M493">
        <f>IF(L493&gt;N(L492),L493,"")</f>
        <v/>
      </c>
      <c r="N493">
        <f>N(N492)+IF(AND('💰 BÁO GIÁ'!$C$27&lt;&gt;"",OR(ISNUMBER(SEARCH('💰 BÁO GIÁ'!$C$27,$A493)),ISNUMBER(SEARCH('💰 BÁO GIÁ'!$C$27,$B493)))),1,0)</f>
        <v/>
      </c>
      <c r="O493">
        <f>IF(N493&gt;N(N492),N493,"")</f>
        <v/>
      </c>
    </row>
    <row r="494">
      <c r="A494">
        <f>IF('🔩 PISTON'!A673="","",'🔩 PISTON'!A673)</f>
        <v/>
      </c>
      <c r="B494">
        <f>IF('🔩 PISTON'!A673="","","Piston "&amp;'🔩 PISTON'!U673)</f>
        <v/>
      </c>
      <c r="C494">
        <f>IF('🔩 PISTON'!A673="","","Piston")</f>
        <v/>
      </c>
      <c r="D494">
        <f>IF('🔩 PISTON'!A673="","",'🔩 PISTON'!L673)</f>
        <v/>
      </c>
      <c r="E494" s="37">
        <f>IF('🔩 PISTON'!A673="","",'🔩 PISTON'!M673)</f>
        <v/>
      </c>
      <c r="F494" s="37">
        <f>IF('🔩 PISTON'!A673="","",'🔩 PISTON'!N673)</f>
        <v/>
      </c>
      <c r="G494" s="37">
        <f>IF('🔩 PISTON'!A673="","",'🔩 PISTON'!O673)</f>
        <v/>
      </c>
      <c r="H494" s="37">
        <f>IF('🔩 PISTON'!A673="","",'🔩 PISTON'!P673)</f>
        <v/>
      </c>
      <c r="I494" s="37">
        <f>IF('🔩 PISTON'!A673="","",'🔩 PISTON'!Q673)</f>
        <v/>
      </c>
      <c r="J494">
        <f>IF('🔩 PISTON'!A673="","",'🔩 PISTON'!D673)</f>
        <v/>
      </c>
      <c r="L494">
        <f>N(L493)+IF(AND('🔎 TRA CỨU NHANH'!$C$2&lt;&gt;"",OR(ISNUMBER(SEARCH('🔎 TRA CỨU NHANH'!$C$2,$A494)),ISNUMBER(SEARCH('🔎 TRA CỨU NHANH'!$C$2,$B494)))),1,0)</f>
        <v/>
      </c>
      <c r="M494">
        <f>IF(L494&gt;N(L493),L494,"")</f>
        <v/>
      </c>
      <c r="N494">
        <f>N(N493)+IF(AND('💰 BÁO GIÁ'!$C$27&lt;&gt;"",OR(ISNUMBER(SEARCH('💰 BÁO GIÁ'!$C$27,$A494)),ISNUMBER(SEARCH('💰 BÁO GIÁ'!$C$27,$B494)))),1,0)</f>
        <v/>
      </c>
      <c r="O494">
        <f>IF(N494&gt;N(N493),N494,"")</f>
        <v/>
      </c>
    </row>
    <row r="495">
      <c r="A495">
        <f>IF('🔩 PISTON'!A674="","",'🔩 PISTON'!A674)</f>
        <v/>
      </c>
      <c r="B495">
        <f>IF('🔩 PISTON'!A674="","","Piston "&amp;'🔩 PISTON'!U674)</f>
        <v/>
      </c>
      <c r="C495">
        <f>IF('🔩 PISTON'!A674="","","Piston")</f>
        <v/>
      </c>
      <c r="D495">
        <f>IF('🔩 PISTON'!A674="","",'🔩 PISTON'!L674)</f>
        <v/>
      </c>
      <c r="E495">
        <f>IF('🔩 PISTON'!A674="","",'🔩 PISTON'!M674)</f>
        <v/>
      </c>
      <c r="F495">
        <f>IF('🔩 PISTON'!A674="","",'🔩 PISTON'!N674)</f>
        <v/>
      </c>
      <c r="G495">
        <f>IF('🔩 PISTON'!A674="","",'🔩 PISTON'!O674)</f>
        <v/>
      </c>
      <c r="H495">
        <f>IF('🔩 PISTON'!A674="","",'🔩 PISTON'!P674)</f>
        <v/>
      </c>
      <c r="I495">
        <f>IF('🔩 PISTON'!A674="","",'🔩 PISTON'!Q674)</f>
        <v/>
      </c>
      <c r="J495">
        <f>IF('🔩 PISTON'!A674="","",'🔩 PISTON'!D674)</f>
        <v/>
      </c>
      <c r="L495">
        <f>N(L494)+IF(AND('🔎 TRA CỨU NHANH'!$C$2&lt;&gt;"",OR(ISNUMBER(SEARCH('🔎 TRA CỨU NHANH'!$C$2,$A495)),ISNUMBER(SEARCH('🔎 TRA CỨU NHANH'!$C$2,$B495)))),1,0)</f>
        <v/>
      </c>
      <c r="M495">
        <f>IF(L495&gt;N(L494),L495,"")</f>
        <v/>
      </c>
      <c r="N495">
        <f>N(N494)+IF(AND('💰 BÁO GIÁ'!$C$27&lt;&gt;"",OR(ISNUMBER(SEARCH('💰 BÁO GIÁ'!$C$27,$A495)),ISNUMBER(SEARCH('💰 BÁO GIÁ'!$C$27,$B495)))),1,0)</f>
        <v/>
      </c>
      <c r="O495">
        <f>IF(N495&gt;N(N494),N495,"")</f>
        <v/>
      </c>
    </row>
    <row r="496">
      <c r="A496">
        <f>IF('🔩 PISTON'!A676="","",'🔩 PISTON'!A676)</f>
        <v/>
      </c>
      <c r="B496">
        <f>IF('🔩 PISTON'!A676="","","Piston "&amp;'🔩 PISTON'!U676)</f>
        <v/>
      </c>
      <c r="C496">
        <f>IF('🔩 PISTON'!A676="","","Piston")</f>
        <v/>
      </c>
      <c r="D496">
        <f>IF('🔩 PISTON'!A676="","",'🔩 PISTON'!L676)</f>
        <v/>
      </c>
      <c r="E496" s="37">
        <f>IF('🔩 PISTON'!A676="","",'🔩 PISTON'!M676)</f>
        <v/>
      </c>
      <c r="F496" s="37">
        <f>IF('🔩 PISTON'!A676="","",'🔩 PISTON'!N676)</f>
        <v/>
      </c>
      <c r="G496" s="37">
        <f>IF('🔩 PISTON'!A676="","",'🔩 PISTON'!O676)</f>
        <v/>
      </c>
      <c r="H496" s="37">
        <f>IF('🔩 PISTON'!A676="","",'🔩 PISTON'!P676)</f>
        <v/>
      </c>
      <c r="I496" s="37">
        <f>IF('🔩 PISTON'!A676="","",'🔩 PISTON'!Q676)</f>
        <v/>
      </c>
      <c r="J496">
        <f>IF('🔩 PISTON'!A676="","",'🔩 PISTON'!D676)</f>
        <v/>
      </c>
      <c r="L496">
        <f>N(L495)+IF(AND('🔎 TRA CỨU NHANH'!$C$2&lt;&gt;"",OR(ISNUMBER(SEARCH('🔎 TRA CỨU NHANH'!$C$2,$A496)),ISNUMBER(SEARCH('🔎 TRA CỨU NHANH'!$C$2,$B496)))),1,0)</f>
        <v/>
      </c>
      <c r="M496">
        <f>IF(L496&gt;N(L495),L496,"")</f>
        <v/>
      </c>
      <c r="N496">
        <f>N(N495)+IF(AND('💰 BÁO GIÁ'!$C$27&lt;&gt;"",OR(ISNUMBER(SEARCH('💰 BÁO GIÁ'!$C$27,$A496)),ISNUMBER(SEARCH('💰 BÁO GIÁ'!$C$27,$B496)))),1,0)</f>
        <v/>
      </c>
      <c r="O496">
        <f>IF(N496&gt;N(N495),N496,"")</f>
        <v/>
      </c>
    </row>
    <row r="497">
      <c r="A497">
        <f>IF('🔩 PISTON'!A679="","",'🔩 PISTON'!A679)</f>
        <v/>
      </c>
      <c r="B497">
        <f>IF('🔩 PISTON'!A679="","","Piston "&amp;'🔩 PISTON'!U679)</f>
        <v/>
      </c>
      <c r="C497">
        <f>IF('🔩 PISTON'!A679="","","Piston")</f>
        <v/>
      </c>
      <c r="D497">
        <f>IF('🔩 PISTON'!A679="","",'🔩 PISTON'!L679)</f>
        <v/>
      </c>
      <c r="E497">
        <f>IF('🔩 PISTON'!A679="","",'🔩 PISTON'!M679)</f>
        <v/>
      </c>
      <c r="F497">
        <f>IF('🔩 PISTON'!A679="","",'🔩 PISTON'!N679)</f>
        <v/>
      </c>
      <c r="G497">
        <f>IF('🔩 PISTON'!A679="","",'🔩 PISTON'!O679)</f>
        <v/>
      </c>
      <c r="H497">
        <f>IF('🔩 PISTON'!A679="","",'🔩 PISTON'!P679)</f>
        <v/>
      </c>
      <c r="I497">
        <f>IF('🔩 PISTON'!A679="","",'🔩 PISTON'!Q679)</f>
        <v/>
      </c>
      <c r="J497">
        <f>IF('🔩 PISTON'!A679="","",'🔩 PISTON'!D679)</f>
        <v/>
      </c>
      <c r="L497">
        <f>N(L496)+IF(AND('🔎 TRA CỨU NHANH'!$C$2&lt;&gt;"",OR(ISNUMBER(SEARCH('🔎 TRA CỨU NHANH'!$C$2,$A497)),ISNUMBER(SEARCH('🔎 TRA CỨU NHANH'!$C$2,$B497)))),1,0)</f>
        <v/>
      </c>
      <c r="M497">
        <f>IF(L497&gt;N(L496),L497,"")</f>
        <v/>
      </c>
      <c r="N497">
        <f>N(N496)+IF(AND('💰 BÁO GIÁ'!$C$27&lt;&gt;"",OR(ISNUMBER(SEARCH('💰 BÁO GIÁ'!$C$27,$A497)),ISNUMBER(SEARCH('💰 BÁO GIÁ'!$C$27,$B497)))),1,0)</f>
        <v/>
      </c>
      <c r="O497">
        <f>IF(N497&gt;N(N496),N497,"")</f>
        <v/>
      </c>
    </row>
    <row r="498">
      <c r="A498">
        <f>IF('🔩 PISTON'!#REF!="","",'🔩 PISTON'!#REF!)</f>
        <v/>
      </c>
      <c r="B498">
        <f>IF('🔩 PISTON'!#REF!="","","Piston "&amp;'🔩 PISTON'!#REF!)</f>
        <v/>
      </c>
      <c r="C498">
        <f>IF('🔩 PISTON'!#REF!="","","Piston")</f>
        <v/>
      </c>
      <c r="D498">
        <f>IF('🔩 PISTON'!#REF!="","",'🔩 PISTON'!#REF!)</f>
        <v/>
      </c>
      <c r="E498">
        <f>IF('🔩 PISTON'!#REF!="","",'🔩 PISTON'!#REF!)</f>
        <v/>
      </c>
      <c r="F498">
        <f>IF('🔩 PISTON'!#REF!="","",'🔩 PISTON'!#REF!)</f>
        <v/>
      </c>
      <c r="G498">
        <f>IF('🔩 PISTON'!#REF!="","",'🔩 PISTON'!#REF!)</f>
        <v/>
      </c>
      <c r="H498">
        <f>IF('🔩 PISTON'!#REF!="","",'🔩 PISTON'!#REF!)</f>
        <v/>
      </c>
      <c r="I498">
        <f>IF('🔩 PISTON'!#REF!="","",'🔩 PISTON'!#REF!)</f>
        <v/>
      </c>
      <c r="J498">
        <f>IF('🔩 PISTON'!#REF!="","",'🔩 PISTON'!#REF!)</f>
        <v/>
      </c>
      <c r="L498">
        <f>N(L497)+IF(AND('🔎 TRA CỨU NHANH'!$C$2&lt;&gt;"",OR(ISNUMBER(SEARCH('🔎 TRA CỨU NHANH'!$C$2,$A498)),ISNUMBER(SEARCH('🔎 TRA CỨU NHANH'!$C$2,$B498)))),1,0)</f>
        <v/>
      </c>
      <c r="M498">
        <f>IF(L498&gt;N(L497),L498,"")</f>
        <v/>
      </c>
      <c r="N498">
        <f>N(N497)+IF(AND('💰 BÁO GIÁ'!$C$27&lt;&gt;"",OR(ISNUMBER(SEARCH('💰 BÁO GIÁ'!$C$27,$A498)),ISNUMBER(SEARCH('💰 BÁO GIÁ'!$C$27,$B498)))),1,0)</f>
        <v/>
      </c>
      <c r="O498">
        <f>IF(N498&gt;N(N497),N498,"")</f>
        <v/>
      </c>
    </row>
    <row r="499">
      <c r="A499">
        <f>IF('🔩 PISTON'!A680="","",'🔩 PISTON'!A680)</f>
        <v/>
      </c>
      <c r="B499">
        <f>IF('🔩 PISTON'!A680="","","Piston "&amp;'🔩 PISTON'!U680)</f>
        <v/>
      </c>
      <c r="C499">
        <f>IF('🔩 PISTON'!A680="","","Piston")</f>
        <v/>
      </c>
      <c r="D499">
        <f>IF('🔩 PISTON'!A680="","",'🔩 PISTON'!L680)</f>
        <v/>
      </c>
      <c r="E499" s="37">
        <f>IF('🔩 PISTON'!A680="","",'🔩 PISTON'!M680)</f>
        <v/>
      </c>
      <c r="F499" s="37">
        <f>IF('🔩 PISTON'!A680="","",'🔩 PISTON'!N680)</f>
        <v/>
      </c>
      <c r="G499" s="37">
        <f>IF('🔩 PISTON'!A680="","",'🔩 PISTON'!O680)</f>
        <v/>
      </c>
      <c r="H499" s="37">
        <f>IF('🔩 PISTON'!A680="","",'🔩 PISTON'!P680)</f>
        <v/>
      </c>
      <c r="I499" s="37">
        <f>IF('🔩 PISTON'!A680="","",'🔩 PISTON'!Q680)</f>
        <v/>
      </c>
      <c r="J499">
        <f>IF('🔩 PISTON'!A680="","",'🔩 PISTON'!D680)</f>
        <v/>
      </c>
      <c r="L499">
        <f>N(L498)+IF(AND('🔎 TRA CỨU NHANH'!$C$2&lt;&gt;"",OR(ISNUMBER(SEARCH('🔎 TRA CỨU NHANH'!$C$2,$A499)),ISNUMBER(SEARCH('🔎 TRA CỨU NHANH'!$C$2,$B499)))),1,0)</f>
        <v/>
      </c>
      <c r="M499">
        <f>IF(L499&gt;N(L498),L499,"")</f>
        <v/>
      </c>
      <c r="N499">
        <f>N(N498)+IF(AND('💰 BÁO GIÁ'!$C$27&lt;&gt;"",OR(ISNUMBER(SEARCH('💰 BÁO GIÁ'!$C$27,$A499)),ISNUMBER(SEARCH('💰 BÁO GIÁ'!$C$27,$B499)))),1,0)</f>
        <v/>
      </c>
      <c r="O499">
        <f>IF(N499&gt;N(N498),N499,"")</f>
        <v/>
      </c>
    </row>
    <row r="500">
      <c r="A500">
        <f>IF('🔩 PISTON'!A682="","",'🔩 PISTON'!A682)</f>
        <v/>
      </c>
      <c r="B500">
        <f>IF('🔩 PISTON'!A682="","","Piston "&amp;'🔩 PISTON'!U682)</f>
        <v/>
      </c>
      <c r="C500">
        <f>IF('🔩 PISTON'!A682="","","Piston")</f>
        <v/>
      </c>
      <c r="D500">
        <f>IF('🔩 PISTON'!A682="","",'🔩 PISTON'!L682)</f>
        <v/>
      </c>
      <c r="E500">
        <f>IF('🔩 PISTON'!A682="","",'🔩 PISTON'!M682)</f>
        <v/>
      </c>
      <c r="F500">
        <f>IF('🔩 PISTON'!A682="","",'🔩 PISTON'!N682)</f>
        <v/>
      </c>
      <c r="G500">
        <f>IF('🔩 PISTON'!A682="","",'🔩 PISTON'!O682)</f>
        <v/>
      </c>
      <c r="H500">
        <f>IF('🔩 PISTON'!A682="","",'🔩 PISTON'!P682)</f>
        <v/>
      </c>
      <c r="I500">
        <f>IF('🔩 PISTON'!A682="","",'🔩 PISTON'!Q682)</f>
        <v/>
      </c>
      <c r="J500">
        <f>IF('🔩 PISTON'!A682="","",'🔩 PISTON'!D682)</f>
        <v/>
      </c>
      <c r="L500">
        <f>N(L499)+IF(AND('🔎 TRA CỨU NHANH'!$C$2&lt;&gt;"",OR(ISNUMBER(SEARCH('🔎 TRA CỨU NHANH'!$C$2,$A500)),ISNUMBER(SEARCH('🔎 TRA CỨU NHANH'!$C$2,$B500)))),1,0)</f>
        <v/>
      </c>
      <c r="M500">
        <f>IF(L500&gt;N(L499),L500,"")</f>
        <v/>
      </c>
      <c r="N500">
        <f>N(N499)+IF(AND('💰 BÁO GIÁ'!$C$27&lt;&gt;"",OR(ISNUMBER(SEARCH('💰 BÁO GIÁ'!$C$27,$A500)),ISNUMBER(SEARCH('💰 BÁO GIÁ'!$C$27,$B500)))),1,0)</f>
        <v/>
      </c>
      <c r="O500">
        <f>IF(N500&gt;N(N499),N500,"")</f>
        <v/>
      </c>
    </row>
    <row r="501">
      <c r="A501">
        <f>IF('🔩 PISTON'!#REF!="","",'🔩 PISTON'!#REF!)</f>
        <v/>
      </c>
      <c r="B501">
        <f>IF('🔩 PISTON'!#REF!="","","Piston "&amp;'🔩 PISTON'!#REF!)</f>
        <v/>
      </c>
      <c r="C501">
        <f>IF('🔩 PISTON'!#REF!="","","Piston")</f>
        <v/>
      </c>
      <c r="D501">
        <f>IF('🔩 PISTON'!#REF!="","",'🔩 PISTON'!#REF!)</f>
        <v/>
      </c>
      <c r="E501">
        <f>IF('🔩 PISTON'!#REF!="","",'🔩 PISTON'!#REF!)</f>
        <v/>
      </c>
      <c r="F501">
        <f>IF('🔩 PISTON'!#REF!="","",'🔩 PISTON'!#REF!)</f>
        <v/>
      </c>
      <c r="G501">
        <f>IF('🔩 PISTON'!#REF!="","",'🔩 PISTON'!#REF!)</f>
        <v/>
      </c>
      <c r="H501">
        <f>IF('🔩 PISTON'!#REF!="","",'🔩 PISTON'!#REF!)</f>
        <v/>
      </c>
      <c r="I501">
        <f>IF('🔩 PISTON'!#REF!="","",'🔩 PISTON'!#REF!)</f>
        <v/>
      </c>
      <c r="J501">
        <f>IF('🔩 PISTON'!#REF!="","",'🔩 PISTON'!#REF!)</f>
        <v/>
      </c>
      <c r="L501">
        <f>N(L500)+IF(AND('🔎 TRA CỨU NHANH'!$C$2&lt;&gt;"",OR(ISNUMBER(SEARCH('🔎 TRA CỨU NHANH'!$C$2,$A501)),ISNUMBER(SEARCH('🔎 TRA CỨU NHANH'!$C$2,$B501)))),1,0)</f>
        <v/>
      </c>
      <c r="M501">
        <f>IF(L501&gt;N(L500),L501,"")</f>
        <v/>
      </c>
      <c r="N501">
        <f>N(N500)+IF(AND('💰 BÁO GIÁ'!$C$27&lt;&gt;"",OR(ISNUMBER(SEARCH('💰 BÁO GIÁ'!$C$27,$A501)),ISNUMBER(SEARCH('💰 BÁO GIÁ'!$C$27,$B501)))),1,0)</f>
        <v/>
      </c>
      <c r="O501">
        <f>IF(N501&gt;N(N500),N501,"")</f>
        <v/>
      </c>
    </row>
    <row r="502">
      <c r="A502">
        <f>IF('🔩 PISTON'!#REF!="","",'🔩 PISTON'!#REF!)</f>
        <v/>
      </c>
      <c r="B502">
        <f>IF('🔩 PISTON'!#REF!="","","Piston "&amp;'🔩 PISTON'!#REF!)</f>
        <v/>
      </c>
      <c r="C502">
        <f>IF('🔩 PISTON'!#REF!="","","Piston")</f>
        <v/>
      </c>
      <c r="D502">
        <f>IF('🔩 PISTON'!#REF!="","",'🔩 PISTON'!#REF!)</f>
        <v/>
      </c>
      <c r="E502">
        <f>IF('🔩 PISTON'!#REF!="","",'🔩 PISTON'!#REF!)</f>
        <v/>
      </c>
      <c r="F502">
        <f>IF('🔩 PISTON'!#REF!="","",'🔩 PISTON'!#REF!)</f>
        <v/>
      </c>
      <c r="G502">
        <f>IF('🔩 PISTON'!#REF!="","",'🔩 PISTON'!#REF!)</f>
        <v/>
      </c>
      <c r="H502">
        <f>IF('🔩 PISTON'!#REF!="","",'🔩 PISTON'!#REF!)</f>
        <v/>
      </c>
      <c r="I502">
        <f>IF('🔩 PISTON'!#REF!="","",'🔩 PISTON'!#REF!)</f>
        <v/>
      </c>
      <c r="J502">
        <f>IF('🔩 PISTON'!#REF!="","",'🔩 PISTON'!#REF!)</f>
        <v/>
      </c>
      <c r="L502">
        <f>N(L501)+IF(AND('🔎 TRA CỨU NHANH'!$C$2&lt;&gt;"",OR(ISNUMBER(SEARCH('🔎 TRA CỨU NHANH'!$C$2,$A502)),ISNUMBER(SEARCH('🔎 TRA CỨU NHANH'!$C$2,$B502)))),1,0)</f>
        <v/>
      </c>
      <c r="M502">
        <f>IF(L502&gt;N(L501),L502,"")</f>
        <v/>
      </c>
      <c r="N502">
        <f>N(N501)+IF(AND('💰 BÁO GIÁ'!$C$27&lt;&gt;"",OR(ISNUMBER(SEARCH('💰 BÁO GIÁ'!$C$27,$A502)),ISNUMBER(SEARCH('💰 BÁO GIÁ'!$C$27,$B502)))),1,0)</f>
        <v/>
      </c>
      <c r="O502">
        <f>IF(N502&gt;N(N501),N502,"")</f>
        <v/>
      </c>
    </row>
    <row r="503">
      <c r="A503">
        <f>IF('🔩 PISTON'!A683="","",'🔩 PISTON'!A683)</f>
        <v/>
      </c>
      <c r="B503">
        <f>IF('🔩 PISTON'!A683="","","Piston "&amp;'🔩 PISTON'!U683)</f>
        <v/>
      </c>
      <c r="C503">
        <f>IF('🔩 PISTON'!A683="","","Piston")</f>
        <v/>
      </c>
      <c r="D503">
        <f>IF('🔩 PISTON'!A683="","",'🔩 PISTON'!L683)</f>
        <v/>
      </c>
      <c r="E503" s="37">
        <f>IF('🔩 PISTON'!A683="","",'🔩 PISTON'!M683)</f>
        <v/>
      </c>
      <c r="F503" s="37">
        <f>IF('🔩 PISTON'!A683="","",'🔩 PISTON'!N683)</f>
        <v/>
      </c>
      <c r="G503" s="37">
        <f>IF('🔩 PISTON'!A683="","",'🔩 PISTON'!O683)</f>
        <v/>
      </c>
      <c r="H503" s="37">
        <f>IF('🔩 PISTON'!A683="","",'🔩 PISTON'!P683)</f>
        <v/>
      </c>
      <c r="I503" s="37">
        <f>IF('🔩 PISTON'!A683="","",'🔩 PISTON'!Q683)</f>
        <v/>
      </c>
      <c r="J503">
        <f>IF('🔩 PISTON'!A683="","",'🔩 PISTON'!D683)</f>
        <v/>
      </c>
      <c r="L503">
        <f>N(L502)+IF(AND('🔎 TRA CỨU NHANH'!$C$2&lt;&gt;"",OR(ISNUMBER(SEARCH('🔎 TRA CỨU NHANH'!$C$2,$A503)),ISNUMBER(SEARCH('🔎 TRA CỨU NHANH'!$C$2,$B503)))),1,0)</f>
        <v/>
      </c>
      <c r="M503">
        <f>IF(L503&gt;N(L502),L503,"")</f>
        <v/>
      </c>
      <c r="N503">
        <f>N(N502)+IF(AND('💰 BÁO GIÁ'!$C$27&lt;&gt;"",OR(ISNUMBER(SEARCH('💰 BÁO GIÁ'!$C$27,$A503)),ISNUMBER(SEARCH('💰 BÁO GIÁ'!$C$27,$B503)))),1,0)</f>
        <v/>
      </c>
      <c r="O503">
        <f>IF(N503&gt;N(N502),N503,"")</f>
        <v/>
      </c>
    </row>
    <row r="504">
      <c r="A504">
        <f>IF('🔩 PISTON'!A684="","",'🔩 PISTON'!A684)</f>
        <v/>
      </c>
      <c r="B504">
        <f>IF('🔩 PISTON'!A684="","","Piston "&amp;'🔩 PISTON'!U684)</f>
        <v/>
      </c>
      <c r="C504">
        <f>IF('🔩 PISTON'!A684="","","Piston")</f>
        <v/>
      </c>
      <c r="D504">
        <f>IF('🔩 PISTON'!A684="","",'🔩 PISTON'!L684)</f>
        <v/>
      </c>
      <c r="E504" s="37">
        <f>IF('🔩 PISTON'!A684="","",'🔩 PISTON'!M684)</f>
        <v/>
      </c>
      <c r="F504" s="37">
        <f>IF('🔩 PISTON'!A684="","",'🔩 PISTON'!N684)</f>
        <v/>
      </c>
      <c r="G504" s="37">
        <f>IF('🔩 PISTON'!A684="","",'🔩 PISTON'!O684)</f>
        <v/>
      </c>
      <c r="H504" s="37">
        <f>IF('🔩 PISTON'!A684="","",'🔩 PISTON'!P684)</f>
        <v/>
      </c>
      <c r="I504" s="37">
        <f>IF('🔩 PISTON'!A684="","",'🔩 PISTON'!Q684)</f>
        <v/>
      </c>
      <c r="J504">
        <f>IF('🔩 PISTON'!A684="","",'🔩 PISTON'!D684)</f>
        <v/>
      </c>
      <c r="L504">
        <f>N(L503)+IF(AND('🔎 TRA CỨU NHANH'!$C$2&lt;&gt;"",OR(ISNUMBER(SEARCH('🔎 TRA CỨU NHANH'!$C$2,$A504)),ISNUMBER(SEARCH('🔎 TRA CỨU NHANH'!$C$2,$B504)))),1,0)</f>
        <v/>
      </c>
      <c r="M504">
        <f>IF(L504&gt;N(L503),L504,"")</f>
        <v/>
      </c>
      <c r="N504">
        <f>N(N503)+IF(AND('💰 BÁO GIÁ'!$C$27&lt;&gt;"",OR(ISNUMBER(SEARCH('💰 BÁO GIÁ'!$C$27,$A504)),ISNUMBER(SEARCH('💰 BÁO GIÁ'!$C$27,$B504)))),1,0)</f>
        <v/>
      </c>
      <c r="O504">
        <f>IF(N504&gt;N(N503),N504,"")</f>
        <v/>
      </c>
    </row>
    <row r="505">
      <c r="A505">
        <f>IF('🔩 PISTON'!A685="","",'🔩 PISTON'!A685)</f>
        <v/>
      </c>
      <c r="B505">
        <f>IF('🔩 PISTON'!A685="","","Piston "&amp;'🔩 PISTON'!U685)</f>
        <v/>
      </c>
      <c r="C505">
        <f>IF('🔩 PISTON'!A685="","","Piston")</f>
        <v/>
      </c>
      <c r="D505">
        <f>IF('🔩 PISTON'!A685="","",'🔩 PISTON'!L685)</f>
        <v/>
      </c>
      <c r="E505">
        <f>IF('🔩 PISTON'!A685="","",'🔩 PISTON'!M685)</f>
        <v/>
      </c>
      <c r="F505">
        <f>IF('🔩 PISTON'!A685="","",'🔩 PISTON'!N685)</f>
        <v/>
      </c>
      <c r="G505">
        <f>IF('🔩 PISTON'!A685="","",'🔩 PISTON'!O685)</f>
        <v/>
      </c>
      <c r="H505">
        <f>IF('🔩 PISTON'!A685="","",'🔩 PISTON'!P685)</f>
        <v/>
      </c>
      <c r="I505">
        <f>IF('🔩 PISTON'!A685="","",'🔩 PISTON'!Q685)</f>
        <v/>
      </c>
      <c r="J505">
        <f>IF('🔩 PISTON'!A685="","",'🔩 PISTON'!D685)</f>
        <v/>
      </c>
      <c r="L505">
        <f>N(L504)+IF(AND('🔎 TRA CỨU NHANH'!$C$2&lt;&gt;"",OR(ISNUMBER(SEARCH('🔎 TRA CỨU NHANH'!$C$2,$A505)),ISNUMBER(SEARCH('🔎 TRA CỨU NHANH'!$C$2,$B505)))),1,0)</f>
        <v/>
      </c>
      <c r="M505">
        <f>IF(L505&gt;N(L504),L505,"")</f>
        <v/>
      </c>
      <c r="N505">
        <f>N(N504)+IF(AND('💰 BÁO GIÁ'!$C$27&lt;&gt;"",OR(ISNUMBER(SEARCH('💰 BÁO GIÁ'!$C$27,$A505)),ISNUMBER(SEARCH('💰 BÁO GIÁ'!$C$27,$B505)))),1,0)</f>
        <v/>
      </c>
      <c r="O505">
        <f>IF(N505&gt;N(N504),N505,"")</f>
        <v/>
      </c>
    </row>
    <row r="506">
      <c r="A506">
        <f>IF('🔩 PISTON'!A686="","",'🔩 PISTON'!A686)</f>
        <v/>
      </c>
      <c r="B506">
        <f>IF('🔩 PISTON'!A686="","","Piston "&amp;'🔩 PISTON'!U686)</f>
        <v/>
      </c>
      <c r="C506">
        <f>IF('🔩 PISTON'!A686="","","Piston")</f>
        <v/>
      </c>
      <c r="D506">
        <f>IF('🔩 PISTON'!A686="","",'🔩 PISTON'!L686)</f>
        <v/>
      </c>
      <c r="E506">
        <f>IF('🔩 PISTON'!A686="","",'🔩 PISTON'!M686)</f>
        <v/>
      </c>
      <c r="F506">
        <f>IF('🔩 PISTON'!A686="","",'🔩 PISTON'!N686)</f>
        <v/>
      </c>
      <c r="G506">
        <f>IF('🔩 PISTON'!A686="","",'🔩 PISTON'!O686)</f>
        <v/>
      </c>
      <c r="H506">
        <f>IF('🔩 PISTON'!A686="","",'🔩 PISTON'!P686)</f>
        <v/>
      </c>
      <c r="I506">
        <f>IF('🔩 PISTON'!A686="","",'🔩 PISTON'!Q686)</f>
        <v/>
      </c>
      <c r="J506">
        <f>IF('🔩 PISTON'!A686="","",'🔩 PISTON'!D686)</f>
        <v/>
      </c>
      <c r="L506">
        <f>N(L505)+IF(AND('🔎 TRA CỨU NHANH'!$C$2&lt;&gt;"",OR(ISNUMBER(SEARCH('🔎 TRA CỨU NHANH'!$C$2,$A506)),ISNUMBER(SEARCH('🔎 TRA CỨU NHANH'!$C$2,$B506)))),1,0)</f>
        <v/>
      </c>
      <c r="M506">
        <f>IF(L506&gt;N(L505),L506,"")</f>
        <v/>
      </c>
      <c r="N506">
        <f>N(N505)+IF(AND('💰 BÁO GIÁ'!$C$27&lt;&gt;"",OR(ISNUMBER(SEARCH('💰 BÁO GIÁ'!$C$27,$A506)),ISNUMBER(SEARCH('💰 BÁO GIÁ'!$C$27,$B506)))),1,0)</f>
        <v/>
      </c>
      <c r="O506">
        <f>IF(N506&gt;N(N505),N506,"")</f>
        <v/>
      </c>
    </row>
    <row r="507">
      <c r="A507">
        <f>IF('🔩 PISTON'!A687="","",'🔩 PISTON'!A687)</f>
        <v/>
      </c>
      <c r="B507">
        <f>IF('🔩 PISTON'!A687="","","Piston "&amp;'🔩 PISTON'!U687)</f>
        <v/>
      </c>
      <c r="C507">
        <f>IF('🔩 PISTON'!A687="","","Piston")</f>
        <v/>
      </c>
      <c r="D507">
        <f>IF('🔩 PISTON'!A687="","",'🔩 PISTON'!L687)</f>
        <v/>
      </c>
      <c r="E507" s="37">
        <f>IF('🔩 PISTON'!A687="","",'🔩 PISTON'!M687)</f>
        <v/>
      </c>
      <c r="F507" s="37">
        <f>IF('🔩 PISTON'!A687="","",'🔩 PISTON'!N687)</f>
        <v/>
      </c>
      <c r="G507" s="37">
        <f>IF('🔩 PISTON'!A687="","",'🔩 PISTON'!O687)</f>
        <v/>
      </c>
      <c r="H507" s="37">
        <f>IF('🔩 PISTON'!A687="","",'🔩 PISTON'!P687)</f>
        <v/>
      </c>
      <c r="I507" s="37">
        <f>IF('🔩 PISTON'!A687="","",'🔩 PISTON'!Q687)</f>
        <v/>
      </c>
      <c r="J507">
        <f>IF('🔩 PISTON'!A687="","",'🔩 PISTON'!D687)</f>
        <v/>
      </c>
      <c r="L507">
        <f>N(L506)+IF(AND('🔎 TRA CỨU NHANH'!$C$2&lt;&gt;"",OR(ISNUMBER(SEARCH('🔎 TRA CỨU NHANH'!$C$2,$A507)),ISNUMBER(SEARCH('🔎 TRA CỨU NHANH'!$C$2,$B507)))),1,0)</f>
        <v/>
      </c>
      <c r="M507">
        <f>IF(L507&gt;N(L506),L507,"")</f>
        <v/>
      </c>
      <c r="N507">
        <f>N(N506)+IF(AND('💰 BÁO GIÁ'!$C$27&lt;&gt;"",OR(ISNUMBER(SEARCH('💰 BÁO GIÁ'!$C$27,$A507)),ISNUMBER(SEARCH('💰 BÁO GIÁ'!$C$27,$B507)))),1,0)</f>
        <v/>
      </c>
      <c r="O507">
        <f>IF(N507&gt;N(N506),N507,"")</f>
        <v/>
      </c>
    </row>
    <row r="508">
      <c r="A508">
        <f>IF('🔩 PISTON'!A688="","",'🔩 PISTON'!A688)</f>
        <v/>
      </c>
      <c r="B508">
        <f>IF('🔩 PISTON'!A688="","","Piston "&amp;'🔩 PISTON'!U688)</f>
        <v/>
      </c>
      <c r="C508">
        <f>IF('🔩 PISTON'!A688="","","Piston")</f>
        <v/>
      </c>
      <c r="D508">
        <f>IF('🔩 PISTON'!A688="","",'🔩 PISTON'!L688)</f>
        <v/>
      </c>
      <c r="E508">
        <f>IF('🔩 PISTON'!A688="","",'🔩 PISTON'!M688)</f>
        <v/>
      </c>
      <c r="F508">
        <f>IF('🔩 PISTON'!A688="","",'🔩 PISTON'!N688)</f>
        <v/>
      </c>
      <c r="G508">
        <f>IF('🔩 PISTON'!A688="","",'🔩 PISTON'!O688)</f>
        <v/>
      </c>
      <c r="H508">
        <f>IF('🔩 PISTON'!A688="","",'🔩 PISTON'!P688)</f>
        <v/>
      </c>
      <c r="I508">
        <f>IF('🔩 PISTON'!A688="","",'🔩 PISTON'!Q688)</f>
        <v/>
      </c>
      <c r="J508">
        <f>IF('🔩 PISTON'!A688="","",'🔩 PISTON'!D688)</f>
        <v/>
      </c>
      <c r="L508">
        <f>N(L507)+IF(AND('🔎 TRA CỨU NHANH'!$C$2&lt;&gt;"",OR(ISNUMBER(SEARCH('🔎 TRA CỨU NHANH'!$C$2,$A508)),ISNUMBER(SEARCH('🔎 TRA CỨU NHANH'!$C$2,$B508)))),1,0)</f>
        <v/>
      </c>
      <c r="M508">
        <f>IF(L508&gt;N(L507),L508,"")</f>
        <v/>
      </c>
      <c r="N508">
        <f>N(N507)+IF(AND('💰 BÁO GIÁ'!$C$27&lt;&gt;"",OR(ISNUMBER(SEARCH('💰 BÁO GIÁ'!$C$27,$A508)),ISNUMBER(SEARCH('💰 BÁO GIÁ'!$C$27,$B508)))),1,0)</f>
        <v/>
      </c>
      <c r="O508">
        <f>IF(N508&gt;N(N507),N508,"")</f>
        <v/>
      </c>
    </row>
    <row r="509">
      <c r="A509">
        <f>IF('🔩 PISTON'!A689="","",'🔩 PISTON'!A689)</f>
        <v/>
      </c>
      <c r="B509">
        <f>IF('🔩 PISTON'!A689="","","Piston "&amp;'🔩 PISTON'!U689)</f>
        <v/>
      </c>
      <c r="C509">
        <f>IF('🔩 PISTON'!A689="","","Piston")</f>
        <v/>
      </c>
      <c r="D509">
        <f>IF('🔩 PISTON'!A689="","",'🔩 PISTON'!L689)</f>
        <v/>
      </c>
      <c r="E509">
        <f>IF('🔩 PISTON'!A689="","",'🔩 PISTON'!M689)</f>
        <v/>
      </c>
      <c r="F509">
        <f>IF('🔩 PISTON'!A689="","",'🔩 PISTON'!N689)</f>
        <v/>
      </c>
      <c r="G509">
        <f>IF('🔩 PISTON'!A689="","",'🔩 PISTON'!O689)</f>
        <v/>
      </c>
      <c r="H509">
        <f>IF('🔩 PISTON'!A689="","",'🔩 PISTON'!P689)</f>
        <v/>
      </c>
      <c r="I509">
        <f>IF('🔩 PISTON'!A689="","",'🔩 PISTON'!Q689)</f>
        <v/>
      </c>
      <c r="J509">
        <f>IF('🔩 PISTON'!A689="","",'🔩 PISTON'!D689)</f>
        <v/>
      </c>
      <c r="L509">
        <f>N(L508)+IF(AND('🔎 TRA CỨU NHANH'!$C$2&lt;&gt;"",OR(ISNUMBER(SEARCH('🔎 TRA CỨU NHANH'!$C$2,$A509)),ISNUMBER(SEARCH('🔎 TRA CỨU NHANH'!$C$2,$B509)))),1,0)</f>
        <v/>
      </c>
      <c r="M509">
        <f>IF(L509&gt;N(L508),L509,"")</f>
        <v/>
      </c>
      <c r="N509">
        <f>N(N508)+IF(AND('💰 BÁO GIÁ'!$C$27&lt;&gt;"",OR(ISNUMBER(SEARCH('💰 BÁO GIÁ'!$C$27,$A509)),ISNUMBER(SEARCH('💰 BÁO GIÁ'!$C$27,$B509)))),1,0)</f>
        <v/>
      </c>
      <c r="O509">
        <f>IF(N509&gt;N(N508),N509,"")</f>
        <v/>
      </c>
    </row>
    <row r="510">
      <c r="A510">
        <f>IF('🔩 PISTON'!A690="","",'🔩 PISTON'!A690)</f>
        <v/>
      </c>
      <c r="B510">
        <f>IF('🔩 PISTON'!A690="","","Piston "&amp;'🔩 PISTON'!U690)</f>
        <v/>
      </c>
      <c r="C510">
        <f>IF('🔩 PISTON'!A690="","","Piston")</f>
        <v/>
      </c>
      <c r="D510">
        <f>IF('🔩 PISTON'!A690="","",'🔩 PISTON'!L690)</f>
        <v/>
      </c>
      <c r="E510">
        <f>IF('🔩 PISTON'!A690="","",'🔩 PISTON'!M690)</f>
        <v/>
      </c>
      <c r="F510">
        <f>IF('🔩 PISTON'!A690="","",'🔩 PISTON'!N690)</f>
        <v/>
      </c>
      <c r="G510">
        <f>IF('🔩 PISTON'!A690="","",'🔩 PISTON'!O690)</f>
        <v/>
      </c>
      <c r="H510">
        <f>IF('🔩 PISTON'!A690="","",'🔩 PISTON'!P690)</f>
        <v/>
      </c>
      <c r="I510">
        <f>IF('🔩 PISTON'!A690="","",'🔩 PISTON'!Q690)</f>
        <v/>
      </c>
      <c r="J510">
        <f>IF('🔩 PISTON'!A690="","",'🔩 PISTON'!D690)</f>
        <v/>
      </c>
      <c r="L510">
        <f>N(L509)+IF(AND('🔎 TRA CỨU NHANH'!$C$2&lt;&gt;"",OR(ISNUMBER(SEARCH('🔎 TRA CỨU NHANH'!$C$2,$A510)),ISNUMBER(SEARCH('🔎 TRA CỨU NHANH'!$C$2,$B510)))),1,0)</f>
        <v/>
      </c>
      <c r="M510">
        <f>IF(L510&gt;N(L509),L510,"")</f>
        <v/>
      </c>
      <c r="N510">
        <f>N(N509)+IF(AND('💰 BÁO GIÁ'!$C$27&lt;&gt;"",OR(ISNUMBER(SEARCH('💰 BÁO GIÁ'!$C$27,$A510)),ISNUMBER(SEARCH('💰 BÁO GIÁ'!$C$27,$B510)))),1,0)</f>
        <v/>
      </c>
      <c r="O510">
        <f>IF(N510&gt;N(N509),N510,"")</f>
        <v/>
      </c>
    </row>
    <row r="511">
      <c r="A511">
        <f>IF('🔩 PISTON'!A691="","",'🔩 PISTON'!A691)</f>
        <v/>
      </c>
      <c r="B511">
        <f>IF('🔩 PISTON'!A691="","","Piston "&amp;'🔩 PISTON'!U691)</f>
        <v/>
      </c>
      <c r="C511">
        <f>IF('🔩 PISTON'!A691="","","Piston")</f>
        <v/>
      </c>
      <c r="D511">
        <f>IF('🔩 PISTON'!A691="","",'🔩 PISTON'!L691)</f>
        <v/>
      </c>
      <c r="E511" s="37">
        <f>IF('🔩 PISTON'!A691="","",'🔩 PISTON'!M691)</f>
        <v/>
      </c>
      <c r="F511" s="37">
        <f>IF('🔩 PISTON'!A691="","",'🔩 PISTON'!N691)</f>
        <v/>
      </c>
      <c r="G511" s="37">
        <f>IF('🔩 PISTON'!A691="","",'🔩 PISTON'!O691)</f>
        <v/>
      </c>
      <c r="H511" s="37">
        <f>IF('🔩 PISTON'!A691="","",'🔩 PISTON'!P691)</f>
        <v/>
      </c>
      <c r="I511" s="37">
        <f>IF('🔩 PISTON'!A691="","",'🔩 PISTON'!Q691)</f>
        <v/>
      </c>
      <c r="J511">
        <f>IF('🔩 PISTON'!A691="","",'🔩 PISTON'!D691)</f>
        <v/>
      </c>
      <c r="L511">
        <f>N(L510)+IF(AND('🔎 TRA CỨU NHANH'!$C$2&lt;&gt;"",OR(ISNUMBER(SEARCH('🔎 TRA CỨU NHANH'!$C$2,$A511)),ISNUMBER(SEARCH('🔎 TRA CỨU NHANH'!$C$2,$B511)))),1,0)</f>
        <v/>
      </c>
      <c r="M511">
        <f>IF(L511&gt;N(L510),L511,"")</f>
        <v/>
      </c>
      <c r="N511">
        <f>N(N510)+IF(AND('💰 BÁO GIÁ'!$C$27&lt;&gt;"",OR(ISNUMBER(SEARCH('💰 BÁO GIÁ'!$C$27,$A511)),ISNUMBER(SEARCH('💰 BÁO GIÁ'!$C$27,$B511)))),1,0)</f>
        <v/>
      </c>
      <c r="O511">
        <f>IF(N511&gt;N(N510),N511,"")</f>
        <v/>
      </c>
    </row>
    <row r="512">
      <c r="A512">
        <f>IF('🔩 PISTON'!A692="","",'🔩 PISTON'!A692)</f>
        <v/>
      </c>
      <c r="B512">
        <f>IF('🔩 PISTON'!A692="","","Piston "&amp;'🔩 PISTON'!U692)</f>
        <v/>
      </c>
      <c r="C512">
        <f>IF('🔩 PISTON'!A692="","","Piston")</f>
        <v/>
      </c>
      <c r="D512">
        <f>IF('🔩 PISTON'!A692="","",'🔩 PISTON'!L692)</f>
        <v/>
      </c>
      <c r="E512" s="37">
        <f>IF('🔩 PISTON'!A692="","",'🔩 PISTON'!M692)</f>
        <v/>
      </c>
      <c r="F512" s="37">
        <f>IF('🔩 PISTON'!A692="","",'🔩 PISTON'!N692)</f>
        <v/>
      </c>
      <c r="G512" s="37">
        <f>IF('🔩 PISTON'!A692="","",'🔩 PISTON'!O692)</f>
        <v/>
      </c>
      <c r="H512" s="37">
        <f>IF('🔩 PISTON'!A692="","",'🔩 PISTON'!P692)</f>
        <v/>
      </c>
      <c r="I512" s="37">
        <f>IF('🔩 PISTON'!A692="","",'🔩 PISTON'!Q692)</f>
        <v/>
      </c>
      <c r="J512">
        <f>IF('🔩 PISTON'!A692="","",'🔩 PISTON'!D692)</f>
        <v/>
      </c>
      <c r="L512">
        <f>N(L511)+IF(AND('🔎 TRA CỨU NHANH'!$C$2&lt;&gt;"",OR(ISNUMBER(SEARCH('🔎 TRA CỨU NHANH'!$C$2,$A512)),ISNUMBER(SEARCH('🔎 TRA CỨU NHANH'!$C$2,$B512)))),1,0)</f>
        <v/>
      </c>
      <c r="M512">
        <f>IF(L512&gt;N(L511),L512,"")</f>
        <v/>
      </c>
      <c r="N512">
        <f>N(N511)+IF(AND('💰 BÁO GIÁ'!$C$27&lt;&gt;"",OR(ISNUMBER(SEARCH('💰 BÁO GIÁ'!$C$27,$A512)),ISNUMBER(SEARCH('💰 BÁO GIÁ'!$C$27,$B512)))),1,0)</f>
        <v/>
      </c>
      <c r="O512">
        <f>IF(N512&gt;N(N511),N512,"")</f>
        <v/>
      </c>
    </row>
    <row r="513">
      <c r="A513">
        <f>IF('🔩 PISTON'!A693="","",'🔩 PISTON'!A693)</f>
        <v/>
      </c>
      <c r="B513">
        <f>IF('🔩 PISTON'!A693="","","Piston "&amp;'🔩 PISTON'!U693)</f>
        <v/>
      </c>
      <c r="C513">
        <f>IF('🔩 PISTON'!A693="","","Piston")</f>
        <v/>
      </c>
      <c r="D513">
        <f>IF('🔩 PISTON'!A693="","",'🔩 PISTON'!L693)</f>
        <v/>
      </c>
      <c r="E513">
        <f>IF('🔩 PISTON'!A693="","",'🔩 PISTON'!M693)</f>
        <v/>
      </c>
      <c r="F513">
        <f>IF('🔩 PISTON'!A693="","",'🔩 PISTON'!N693)</f>
        <v/>
      </c>
      <c r="G513">
        <f>IF('🔩 PISTON'!A693="","",'🔩 PISTON'!O693)</f>
        <v/>
      </c>
      <c r="H513">
        <f>IF('🔩 PISTON'!A693="","",'🔩 PISTON'!P693)</f>
        <v/>
      </c>
      <c r="I513">
        <f>IF('🔩 PISTON'!A693="","",'🔩 PISTON'!Q693)</f>
        <v/>
      </c>
      <c r="J513">
        <f>IF('🔩 PISTON'!A693="","",'🔩 PISTON'!D693)</f>
        <v/>
      </c>
      <c r="L513">
        <f>N(L512)+IF(AND('🔎 TRA CỨU NHANH'!$C$2&lt;&gt;"",OR(ISNUMBER(SEARCH('🔎 TRA CỨU NHANH'!$C$2,$A513)),ISNUMBER(SEARCH('🔎 TRA CỨU NHANH'!$C$2,$B513)))),1,0)</f>
        <v/>
      </c>
      <c r="M513">
        <f>IF(L513&gt;N(L512),L513,"")</f>
        <v/>
      </c>
      <c r="N513">
        <f>N(N512)+IF(AND('💰 BÁO GIÁ'!$C$27&lt;&gt;"",OR(ISNUMBER(SEARCH('💰 BÁO GIÁ'!$C$27,$A513)),ISNUMBER(SEARCH('💰 BÁO GIÁ'!$C$27,$B513)))),1,0)</f>
        <v/>
      </c>
      <c r="O513">
        <f>IF(N513&gt;N(N512),N513,"")</f>
        <v/>
      </c>
    </row>
    <row r="514">
      <c r="A514">
        <f>IF('🔩 PISTON'!A694="","",'🔩 PISTON'!A694)</f>
        <v/>
      </c>
      <c r="B514">
        <f>IF('🔩 PISTON'!A694="","","Piston "&amp;'🔩 PISTON'!U694)</f>
        <v/>
      </c>
      <c r="C514">
        <f>IF('🔩 PISTON'!A694="","","Piston")</f>
        <v/>
      </c>
      <c r="D514">
        <f>IF('🔩 PISTON'!A694="","",'🔩 PISTON'!L694)</f>
        <v/>
      </c>
      <c r="E514">
        <f>IF('🔩 PISTON'!A694="","",'🔩 PISTON'!M694)</f>
        <v/>
      </c>
      <c r="F514">
        <f>IF('🔩 PISTON'!A694="","",'🔩 PISTON'!N694)</f>
        <v/>
      </c>
      <c r="G514">
        <f>IF('🔩 PISTON'!A694="","",'🔩 PISTON'!O694)</f>
        <v/>
      </c>
      <c r="H514">
        <f>IF('🔩 PISTON'!A694="","",'🔩 PISTON'!P694)</f>
        <v/>
      </c>
      <c r="I514">
        <f>IF('🔩 PISTON'!A694="","",'🔩 PISTON'!Q694)</f>
        <v/>
      </c>
      <c r="J514">
        <f>IF('🔩 PISTON'!A694="","",'🔩 PISTON'!D694)</f>
        <v/>
      </c>
      <c r="L514">
        <f>N(L513)+IF(AND('🔎 TRA CỨU NHANH'!$C$2&lt;&gt;"",OR(ISNUMBER(SEARCH('🔎 TRA CỨU NHANH'!$C$2,$A514)),ISNUMBER(SEARCH('🔎 TRA CỨU NHANH'!$C$2,$B514)))),1,0)</f>
        <v/>
      </c>
      <c r="M514">
        <f>IF(L514&gt;N(L513),L514,"")</f>
        <v/>
      </c>
      <c r="N514">
        <f>N(N513)+IF(AND('💰 BÁO GIÁ'!$C$27&lt;&gt;"",OR(ISNUMBER(SEARCH('💰 BÁO GIÁ'!$C$27,$A514)),ISNUMBER(SEARCH('💰 BÁO GIÁ'!$C$27,$B514)))),1,0)</f>
        <v/>
      </c>
      <c r="O514">
        <f>IF(N514&gt;N(N513),N514,"")</f>
        <v/>
      </c>
    </row>
    <row r="515">
      <c r="A515">
        <f>IF('🔩 PISTON'!A695="","",'🔩 PISTON'!A695)</f>
        <v/>
      </c>
      <c r="B515">
        <f>IF('🔩 PISTON'!A695="","","Piston "&amp;'🔩 PISTON'!U695)</f>
        <v/>
      </c>
      <c r="C515">
        <f>IF('🔩 PISTON'!A695="","","Piston")</f>
        <v/>
      </c>
      <c r="D515">
        <f>IF('🔩 PISTON'!A695="","",'🔩 PISTON'!L695)</f>
        <v/>
      </c>
      <c r="E515" s="37">
        <f>IF('🔩 PISTON'!A695="","",'🔩 PISTON'!M695)</f>
        <v/>
      </c>
      <c r="F515" s="37">
        <f>IF('🔩 PISTON'!A695="","",'🔩 PISTON'!N695)</f>
        <v/>
      </c>
      <c r="G515" s="37">
        <f>IF('🔩 PISTON'!A695="","",'🔩 PISTON'!O695)</f>
        <v/>
      </c>
      <c r="H515" s="37">
        <f>IF('🔩 PISTON'!A695="","",'🔩 PISTON'!P695)</f>
        <v/>
      </c>
      <c r="I515" s="37">
        <f>IF('🔩 PISTON'!A695="","",'🔩 PISTON'!Q695)</f>
        <v/>
      </c>
      <c r="J515">
        <f>IF('🔩 PISTON'!A695="","",'🔩 PISTON'!D695)</f>
        <v/>
      </c>
      <c r="L515">
        <f>N(L514)+IF(AND('🔎 TRA CỨU NHANH'!$C$2&lt;&gt;"",OR(ISNUMBER(SEARCH('🔎 TRA CỨU NHANH'!$C$2,$A515)),ISNUMBER(SEARCH('🔎 TRA CỨU NHANH'!$C$2,$B515)))),1,0)</f>
        <v/>
      </c>
      <c r="M515">
        <f>IF(L515&gt;N(L514),L515,"")</f>
        <v/>
      </c>
      <c r="N515">
        <f>N(N514)+IF(AND('💰 BÁO GIÁ'!$C$27&lt;&gt;"",OR(ISNUMBER(SEARCH('💰 BÁO GIÁ'!$C$27,$A515)),ISNUMBER(SEARCH('💰 BÁO GIÁ'!$C$27,$B515)))),1,0)</f>
        <v/>
      </c>
      <c r="O515">
        <f>IF(N515&gt;N(N514),N515,"")</f>
        <v/>
      </c>
    </row>
    <row r="516">
      <c r="A516">
        <f>IF('🔩 PISTON'!A697="","",'🔩 PISTON'!A697)</f>
        <v/>
      </c>
      <c r="B516">
        <f>IF('🔩 PISTON'!A697="","","Piston "&amp;'🔩 PISTON'!U697)</f>
        <v/>
      </c>
      <c r="C516">
        <f>IF('🔩 PISTON'!A697="","","Piston")</f>
        <v/>
      </c>
      <c r="D516">
        <f>IF('🔩 PISTON'!A697="","",'🔩 PISTON'!L697)</f>
        <v/>
      </c>
      <c r="E516">
        <f>IF('🔩 PISTON'!A697="","",'🔩 PISTON'!M697)</f>
        <v/>
      </c>
      <c r="F516">
        <f>IF('🔩 PISTON'!A697="","",'🔩 PISTON'!N697)</f>
        <v/>
      </c>
      <c r="G516">
        <f>IF('🔩 PISTON'!A697="","",'🔩 PISTON'!O697)</f>
        <v/>
      </c>
      <c r="H516">
        <f>IF('🔩 PISTON'!A697="","",'🔩 PISTON'!P697)</f>
        <v/>
      </c>
      <c r="I516">
        <f>IF('🔩 PISTON'!A697="","",'🔩 PISTON'!Q697)</f>
        <v/>
      </c>
      <c r="J516">
        <f>IF('🔩 PISTON'!A697="","",'🔩 PISTON'!D697)</f>
        <v/>
      </c>
      <c r="L516">
        <f>N(L515)+IF(AND('🔎 TRA CỨU NHANH'!$C$2&lt;&gt;"",OR(ISNUMBER(SEARCH('🔎 TRA CỨU NHANH'!$C$2,$A516)),ISNUMBER(SEARCH('🔎 TRA CỨU NHANH'!$C$2,$B516)))),1,0)</f>
        <v/>
      </c>
      <c r="M516">
        <f>IF(L516&gt;N(L515),L516,"")</f>
        <v/>
      </c>
      <c r="N516">
        <f>N(N515)+IF(AND('💰 BÁO GIÁ'!$C$27&lt;&gt;"",OR(ISNUMBER(SEARCH('💰 BÁO GIÁ'!$C$27,$A516)),ISNUMBER(SEARCH('💰 BÁO GIÁ'!$C$27,$B516)))),1,0)</f>
        <v/>
      </c>
      <c r="O516">
        <f>IF(N516&gt;N(N515),N516,"")</f>
        <v/>
      </c>
    </row>
    <row r="517">
      <c r="A517">
        <f>IF('🔩 PISTON'!A698="","",'🔩 PISTON'!A698)</f>
        <v/>
      </c>
      <c r="B517">
        <f>IF('🔩 PISTON'!A698="","","Piston "&amp;'🔩 PISTON'!U698)</f>
        <v/>
      </c>
      <c r="C517">
        <f>IF('🔩 PISTON'!A698="","","Piston")</f>
        <v/>
      </c>
      <c r="D517">
        <f>IF('🔩 PISTON'!A698="","",'🔩 PISTON'!L698)</f>
        <v/>
      </c>
      <c r="E517" s="37">
        <f>IF('🔩 PISTON'!A698="","",'🔩 PISTON'!M698)</f>
        <v/>
      </c>
      <c r="F517" s="37">
        <f>IF('🔩 PISTON'!A698="","",'🔩 PISTON'!N698)</f>
        <v/>
      </c>
      <c r="G517" s="37">
        <f>IF('🔩 PISTON'!A698="","",'🔩 PISTON'!O698)</f>
        <v/>
      </c>
      <c r="H517" s="37">
        <f>IF('🔩 PISTON'!A698="","",'🔩 PISTON'!P698)</f>
        <v/>
      </c>
      <c r="I517" s="37">
        <f>IF('🔩 PISTON'!A698="","",'🔩 PISTON'!Q698)</f>
        <v/>
      </c>
      <c r="J517">
        <f>IF('🔩 PISTON'!A698="","",'🔩 PISTON'!D698)</f>
        <v/>
      </c>
      <c r="L517">
        <f>N(L516)+IF(AND('🔎 TRA CỨU NHANH'!$C$2&lt;&gt;"",OR(ISNUMBER(SEARCH('🔎 TRA CỨU NHANH'!$C$2,$A517)),ISNUMBER(SEARCH('🔎 TRA CỨU NHANH'!$C$2,$B517)))),1,0)</f>
        <v/>
      </c>
      <c r="M517">
        <f>IF(L517&gt;N(L516),L517,"")</f>
        <v/>
      </c>
      <c r="N517">
        <f>N(N516)+IF(AND('💰 BÁO GIÁ'!$C$27&lt;&gt;"",OR(ISNUMBER(SEARCH('💰 BÁO GIÁ'!$C$27,$A517)),ISNUMBER(SEARCH('💰 BÁO GIÁ'!$C$27,$B517)))),1,0)</f>
        <v/>
      </c>
      <c r="O517">
        <f>IF(N517&gt;N(N516),N517,"")</f>
        <v/>
      </c>
    </row>
    <row r="518">
      <c r="A518">
        <f>IF('🔩 PISTON'!A699="","",'🔩 PISTON'!A699)</f>
        <v/>
      </c>
      <c r="B518">
        <f>IF('🔩 PISTON'!A699="","","Piston "&amp;'🔩 PISTON'!U699)</f>
        <v/>
      </c>
      <c r="C518">
        <f>IF('🔩 PISTON'!A699="","","Piston")</f>
        <v/>
      </c>
      <c r="D518">
        <f>IF('🔩 PISTON'!A699="","",'🔩 PISTON'!L699)</f>
        <v/>
      </c>
      <c r="E518" s="37">
        <f>IF('🔩 PISTON'!A699="","",'🔩 PISTON'!M699)</f>
        <v/>
      </c>
      <c r="F518" s="37">
        <f>IF('🔩 PISTON'!A699="","",'🔩 PISTON'!N699)</f>
        <v/>
      </c>
      <c r="G518" s="37">
        <f>IF('🔩 PISTON'!A699="","",'🔩 PISTON'!O699)</f>
        <v/>
      </c>
      <c r="H518" s="37">
        <f>IF('🔩 PISTON'!A699="","",'🔩 PISTON'!P699)</f>
        <v/>
      </c>
      <c r="I518" s="37">
        <f>IF('🔩 PISTON'!A699="","",'🔩 PISTON'!Q699)</f>
        <v/>
      </c>
      <c r="J518">
        <f>IF('🔩 PISTON'!A699="","",'🔩 PISTON'!D699)</f>
        <v/>
      </c>
      <c r="L518">
        <f>N(L517)+IF(AND('🔎 TRA CỨU NHANH'!$C$2&lt;&gt;"",OR(ISNUMBER(SEARCH('🔎 TRA CỨU NHANH'!$C$2,$A518)),ISNUMBER(SEARCH('🔎 TRA CỨU NHANH'!$C$2,$B518)))),1,0)</f>
        <v/>
      </c>
      <c r="M518">
        <f>IF(L518&gt;N(L517),L518,"")</f>
        <v/>
      </c>
      <c r="N518">
        <f>N(N517)+IF(AND('💰 BÁO GIÁ'!$C$27&lt;&gt;"",OR(ISNUMBER(SEARCH('💰 BÁO GIÁ'!$C$27,$A518)),ISNUMBER(SEARCH('💰 BÁO GIÁ'!$C$27,$B518)))),1,0)</f>
        <v/>
      </c>
      <c r="O518">
        <f>IF(N518&gt;N(N517),N518,"")</f>
        <v/>
      </c>
    </row>
    <row r="519">
      <c r="A519">
        <f>IF('🔩 PISTON'!A700="","",'🔩 PISTON'!A700)</f>
        <v/>
      </c>
      <c r="B519">
        <f>IF('🔩 PISTON'!A700="","","Piston "&amp;'🔩 PISTON'!U700)</f>
        <v/>
      </c>
      <c r="C519">
        <f>IF('🔩 PISTON'!A700="","","Piston")</f>
        <v/>
      </c>
      <c r="D519">
        <f>IF('🔩 PISTON'!A700="","",'🔩 PISTON'!L700)</f>
        <v/>
      </c>
      <c r="E519" s="37">
        <f>IF('🔩 PISTON'!A700="","",'🔩 PISTON'!M700)</f>
        <v/>
      </c>
      <c r="F519" s="37">
        <f>IF('🔩 PISTON'!A700="","",'🔩 PISTON'!N700)</f>
        <v/>
      </c>
      <c r="G519" s="37">
        <f>IF('🔩 PISTON'!A700="","",'🔩 PISTON'!O700)</f>
        <v/>
      </c>
      <c r="H519" s="37">
        <f>IF('🔩 PISTON'!A700="","",'🔩 PISTON'!P700)</f>
        <v/>
      </c>
      <c r="I519" s="37">
        <f>IF('🔩 PISTON'!A700="","",'🔩 PISTON'!Q700)</f>
        <v/>
      </c>
      <c r="J519">
        <f>IF('🔩 PISTON'!A700="","",'🔩 PISTON'!D700)</f>
        <v/>
      </c>
      <c r="L519">
        <f>N(L518)+IF(AND('🔎 TRA CỨU NHANH'!$C$2&lt;&gt;"",OR(ISNUMBER(SEARCH('🔎 TRA CỨU NHANH'!$C$2,$A519)),ISNUMBER(SEARCH('🔎 TRA CỨU NHANH'!$C$2,$B519)))),1,0)</f>
        <v/>
      </c>
      <c r="M519">
        <f>IF(L519&gt;N(L518),L519,"")</f>
        <v/>
      </c>
      <c r="N519">
        <f>N(N518)+IF(AND('💰 BÁO GIÁ'!$C$27&lt;&gt;"",OR(ISNUMBER(SEARCH('💰 BÁO GIÁ'!$C$27,$A519)),ISNUMBER(SEARCH('💰 BÁO GIÁ'!$C$27,$B519)))),1,0)</f>
        <v/>
      </c>
      <c r="O519">
        <f>IF(N519&gt;N(N518),N519,"")</f>
        <v/>
      </c>
    </row>
    <row r="520">
      <c r="A520">
        <f>IF('🔩 PISTON'!A702="","",'🔩 PISTON'!A702)</f>
        <v/>
      </c>
      <c r="B520">
        <f>IF('🔩 PISTON'!A702="","","Piston "&amp;'🔩 PISTON'!U702)</f>
        <v/>
      </c>
      <c r="C520">
        <f>IF('🔩 PISTON'!A702="","","Piston")</f>
        <v/>
      </c>
      <c r="D520">
        <f>IF('🔩 PISTON'!A702="","",'🔩 PISTON'!L702)</f>
        <v/>
      </c>
      <c r="E520">
        <f>IF('🔩 PISTON'!A702="","",'🔩 PISTON'!M702)</f>
        <v/>
      </c>
      <c r="F520">
        <f>IF('🔩 PISTON'!A702="","",'🔩 PISTON'!N702)</f>
        <v/>
      </c>
      <c r="G520">
        <f>IF('🔩 PISTON'!A702="","",'🔩 PISTON'!O702)</f>
        <v/>
      </c>
      <c r="H520">
        <f>IF('🔩 PISTON'!A702="","",'🔩 PISTON'!P702)</f>
        <v/>
      </c>
      <c r="I520">
        <f>IF('🔩 PISTON'!A702="","",'🔩 PISTON'!Q702)</f>
        <v/>
      </c>
      <c r="J520">
        <f>IF('🔩 PISTON'!A702="","",'🔩 PISTON'!D702)</f>
        <v/>
      </c>
      <c r="L520">
        <f>N(L519)+IF(AND('🔎 TRA CỨU NHANH'!$C$2&lt;&gt;"",OR(ISNUMBER(SEARCH('🔎 TRA CỨU NHANH'!$C$2,$A520)),ISNUMBER(SEARCH('🔎 TRA CỨU NHANH'!$C$2,$B520)))),1,0)</f>
        <v/>
      </c>
      <c r="M520">
        <f>IF(L520&gt;N(L519),L520,"")</f>
        <v/>
      </c>
      <c r="N520">
        <f>N(N519)+IF(AND('💰 BÁO GIÁ'!$C$27&lt;&gt;"",OR(ISNUMBER(SEARCH('💰 BÁO GIÁ'!$C$27,$A520)),ISNUMBER(SEARCH('💰 BÁO GIÁ'!$C$27,$B520)))),1,0)</f>
        <v/>
      </c>
      <c r="O520">
        <f>IF(N520&gt;N(N519),N520,"")</f>
        <v/>
      </c>
    </row>
    <row r="521">
      <c r="A521">
        <f>IF('🔩 PISTON'!A703="","",'🔩 PISTON'!A703)</f>
        <v/>
      </c>
      <c r="B521">
        <f>IF('🔩 PISTON'!A703="","","Piston "&amp;'🔩 PISTON'!U703)</f>
        <v/>
      </c>
      <c r="C521">
        <f>IF('🔩 PISTON'!A703="","","Piston")</f>
        <v/>
      </c>
      <c r="D521">
        <f>IF('🔩 PISTON'!A703="","",'🔩 PISTON'!L703)</f>
        <v/>
      </c>
      <c r="E521">
        <f>IF('🔩 PISTON'!A703="","",'🔩 PISTON'!M703)</f>
        <v/>
      </c>
      <c r="F521">
        <f>IF('🔩 PISTON'!A703="","",'🔩 PISTON'!N703)</f>
        <v/>
      </c>
      <c r="G521">
        <f>IF('🔩 PISTON'!A703="","",'🔩 PISTON'!O703)</f>
        <v/>
      </c>
      <c r="H521">
        <f>IF('🔩 PISTON'!A703="","",'🔩 PISTON'!P703)</f>
        <v/>
      </c>
      <c r="I521">
        <f>IF('🔩 PISTON'!A703="","",'🔩 PISTON'!Q703)</f>
        <v/>
      </c>
      <c r="J521">
        <f>IF('🔩 PISTON'!A703="","",'🔩 PISTON'!D703)</f>
        <v/>
      </c>
      <c r="L521">
        <f>N(L520)+IF(AND('🔎 TRA CỨU NHANH'!$C$2&lt;&gt;"",OR(ISNUMBER(SEARCH('🔎 TRA CỨU NHANH'!$C$2,$A521)),ISNUMBER(SEARCH('🔎 TRA CỨU NHANH'!$C$2,$B521)))),1,0)</f>
        <v/>
      </c>
      <c r="M521">
        <f>IF(L521&gt;N(L520),L521,"")</f>
        <v/>
      </c>
      <c r="N521">
        <f>N(N520)+IF(AND('💰 BÁO GIÁ'!$C$27&lt;&gt;"",OR(ISNUMBER(SEARCH('💰 BÁO GIÁ'!$C$27,$A521)),ISNUMBER(SEARCH('💰 BÁO GIÁ'!$C$27,$B521)))),1,0)</f>
        <v/>
      </c>
      <c r="O521">
        <f>IF(N521&gt;N(N520),N521,"")</f>
        <v/>
      </c>
    </row>
    <row r="522">
      <c r="A522">
        <f>IF('🔩 PISTON'!A704="","",'🔩 PISTON'!A704)</f>
        <v/>
      </c>
      <c r="B522">
        <f>IF('🔩 PISTON'!A704="","","Piston "&amp;'🔩 PISTON'!U704)</f>
        <v/>
      </c>
      <c r="C522">
        <f>IF('🔩 PISTON'!A704="","","Piston")</f>
        <v/>
      </c>
      <c r="D522">
        <f>IF('🔩 PISTON'!A704="","",'🔩 PISTON'!L704)</f>
        <v/>
      </c>
      <c r="E522">
        <f>IF('🔩 PISTON'!A704="","",'🔩 PISTON'!M704)</f>
        <v/>
      </c>
      <c r="F522">
        <f>IF('🔩 PISTON'!A704="","",'🔩 PISTON'!N704)</f>
        <v/>
      </c>
      <c r="G522">
        <f>IF('🔩 PISTON'!A704="","",'🔩 PISTON'!O704)</f>
        <v/>
      </c>
      <c r="H522">
        <f>IF('🔩 PISTON'!A704="","",'🔩 PISTON'!P704)</f>
        <v/>
      </c>
      <c r="I522">
        <f>IF('🔩 PISTON'!A704="","",'🔩 PISTON'!Q704)</f>
        <v/>
      </c>
      <c r="J522">
        <f>IF('🔩 PISTON'!A704="","",'🔩 PISTON'!D704)</f>
        <v/>
      </c>
      <c r="L522">
        <f>N(L521)+IF(AND('🔎 TRA CỨU NHANH'!$C$2&lt;&gt;"",OR(ISNUMBER(SEARCH('🔎 TRA CỨU NHANH'!$C$2,$A522)),ISNUMBER(SEARCH('🔎 TRA CỨU NHANH'!$C$2,$B522)))),1,0)</f>
        <v/>
      </c>
      <c r="M522">
        <f>IF(L522&gt;N(L521),L522,"")</f>
        <v/>
      </c>
      <c r="N522">
        <f>N(N521)+IF(AND('💰 BÁO GIÁ'!$C$27&lt;&gt;"",OR(ISNUMBER(SEARCH('💰 BÁO GIÁ'!$C$27,$A522)),ISNUMBER(SEARCH('💰 BÁO GIÁ'!$C$27,$B522)))),1,0)</f>
        <v/>
      </c>
      <c r="O522">
        <f>IF(N522&gt;N(N521),N522,"")</f>
        <v/>
      </c>
    </row>
    <row r="523">
      <c r="A523">
        <f>IF('🔩 PISTON'!A705="","",'🔩 PISTON'!A705)</f>
        <v/>
      </c>
      <c r="B523">
        <f>IF('🔩 PISTON'!A705="","","Piston "&amp;'🔩 PISTON'!U705)</f>
        <v/>
      </c>
      <c r="C523">
        <f>IF('🔩 PISTON'!A705="","","Piston")</f>
        <v/>
      </c>
      <c r="D523">
        <f>IF('🔩 PISTON'!A705="","",'🔩 PISTON'!L705)</f>
        <v/>
      </c>
      <c r="E523">
        <f>IF('🔩 PISTON'!A705="","",'🔩 PISTON'!M705)</f>
        <v/>
      </c>
      <c r="F523">
        <f>IF('🔩 PISTON'!A705="","",'🔩 PISTON'!N705)</f>
        <v/>
      </c>
      <c r="G523">
        <f>IF('🔩 PISTON'!A705="","",'🔩 PISTON'!O705)</f>
        <v/>
      </c>
      <c r="H523">
        <f>IF('🔩 PISTON'!A705="","",'🔩 PISTON'!P705)</f>
        <v/>
      </c>
      <c r="I523">
        <f>IF('🔩 PISTON'!A705="","",'🔩 PISTON'!Q705)</f>
        <v/>
      </c>
      <c r="J523">
        <f>IF('🔩 PISTON'!A705="","",'🔩 PISTON'!D705)</f>
        <v/>
      </c>
      <c r="L523">
        <f>N(L522)+IF(AND('🔎 TRA CỨU NHANH'!$C$2&lt;&gt;"",OR(ISNUMBER(SEARCH('🔎 TRA CỨU NHANH'!$C$2,$A523)),ISNUMBER(SEARCH('🔎 TRA CỨU NHANH'!$C$2,$B523)))),1,0)</f>
        <v/>
      </c>
      <c r="M523">
        <f>IF(L523&gt;N(L522),L523,"")</f>
        <v/>
      </c>
      <c r="N523">
        <f>N(N522)+IF(AND('💰 BÁO GIÁ'!$C$27&lt;&gt;"",OR(ISNUMBER(SEARCH('💰 BÁO GIÁ'!$C$27,$A523)),ISNUMBER(SEARCH('💰 BÁO GIÁ'!$C$27,$B523)))),1,0)</f>
        <v/>
      </c>
      <c r="O523">
        <f>IF(N523&gt;N(N522),N523,"")</f>
        <v/>
      </c>
    </row>
    <row r="524">
      <c r="A524">
        <f>IF('🔩 PISTON'!A706="","",'🔩 PISTON'!A706)</f>
        <v/>
      </c>
      <c r="B524">
        <f>IF('🔩 PISTON'!A706="","","Piston "&amp;'🔩 PISTON'!U706)</f>
        <v/>
      </c>
      <c r="C524">
        <f>IF('🔩 PISTON'!A706="","","Piston")</f>
        <v/>
      </c>
      <c r="D524">
        <f>IF('🔩 PISTON'!A706="","",'🔩 PISTON'!L706)</f>
        <v/>
      </c>
      <c r="E524">
        <f>IF('🔩 PISTON'!A706="","",'🔩 PISTON'!M706)</f>
        <v/>
      </c>
      <c r="F524">
        <f>IF('🔩 PISTON'!A706="","",'🔩 PISTON'!N706)</f>
        <v/>
      </c>
      <c r="G524">
        <f>IF('🔩 PISTON'!A706="","",'🔩 PISTON'!O706)</f>
        <v/>
      </c>
      <c r="H524">
        <f>IF('🔩 PISTON'!A706="","",'🔩 PISTON'!P706)</f>
        <v/>
      </c>
      <c r="I524">
        <f>IF('🔩 PISTON'!A706="","",'🔩 PISTON'!Q706)</f>
        <v/>
      </c>
      <c r="J524">
        <f>IF('🔩 PISTON'!A706="","",'🔩 PISTON'!D706)</f>
        <v/>
      </c>
      <c r="L524">
        <f>N(L523)+IF(AND('🔎 TRA CỨU NHANH'!$C$2&lt;&gt;"",OR(ISNUMBER(SEARCH('🔎 TRA CỨU NHANH'!$C$2,$A524)),ISNUMBER(SEARCH('🔎 TRA CỨU NHANH'!$C$2,$B524)))),1,0)</f>
        <v/>
      </c>
      <c r="M524">
        <f>IF(L524&gt;N(L523),L524,"")</f>
        <v/>
      </c>
      <c r="N524">
        <f>N(N523)+IF(AND('💰 BÁO GIÁ'!$C$27&lt;&gt;"",OR(ISNUMBER(SEARCH('💰 BÁO GIÁ'!$C$27,$A524)),ISNUMBER(SEARCH('💰 BÁO GIÁ'!$C$27,$B524)))),1,0)</f>
        <v/>
      </c>
      <c r="O524">
        <f>IF(N524&gt;N(N523),N524,"")</f>
        <v/>
      </c>
    </row>
    <row r="525">
      <c r="A525">
        <f>IF('🔩 PISTON'!A707="","",'🔩 PISTON'!A707)</f>
        <v/>
      </c>
      <c r="B525">
        <f>IF('🔩 PISTON'!A707="","","Piston "&amp;'🔩 PISTON'!U707)</f>
        <v/>
      </c>
      <c r="C525">
        <f>IF('🔩 PISTON'!A707="","","Piston")</f>
        <v/>
      </c>
      <c r="D525">
        <f>IF('🔩 PISTON'!A707="","",'🔩 PISTON'!L707)</f>
        <v/>
      </c>
      <c r="E525">
        <f>IF('🔩 PISTON'!A707="","",'🔩 PISTON'!M707)</f>
        <v/>
      </c>
      <c r="F525">
        <f>IF('🔩 PISTON'!A707="","",'🔩 PISTON'!N707)</f>
        <v/>
      </c>
      <c r="G525">
        <f>IF('🔩 PISTON'!A707="","",'🔩 PISTON'!O707)</f>
        <v/>
      </c>
      <c r="H525">
        <f>IF('🔩 PISTON'!A707="","",'🔩 PISTON'!P707)</f>
        <v/>
      </c>
      <c r="I525">
        <f>IF('🔩 PISTON'!A707="","",'🔩 PISTON'!Q707)</f>
        <v/>
      </c>
      <c r="J525">
        <f>IF('🔩 PISTON'!A707="","",'🔩 PISTON'!D707)</f>
        <v/>
      </c>
      <c r="L525">
        <f>N(L524)+IF(AND('🔎 TRA CỨU NHANH'!$C$2&lt;&gt;"",OR(ISNUMBER(SEARCH('🔎 TRA CỨU NHANH'!$C$2,$A525)),ISNUMBER(SEARCH('🔎 TRA CỨU NHANH'!$C$2,$B525)))),1,0)</f>
        <v/>
      </c>
      <c r="M525">
        <f>IF(L525&gt;N(L524),L525,"")</f>
        <v/>
      </c>
      <c r="N525">
        <f>N(N524)+IF(AND('💰 BÁO GIÁ'!$C$27&lt;&gt;"",OR(ISNUMBER(SEARCH('💰 BÁO GIÁ'!$C$27,$A525)),ISNUMBER(SEARCH('💰 BÁO GIÁ'!$C$27,$B525)))),1,0)</f>
        <v/>
      </c>
      <c r="O525">
        <f>IF(N525&gt;N(N524),N525,"")</f>
        <v/>
      </c>
    </row>
    <row r="526">
      <c r="A526">
        <f>IF('🔩 PISTON'!A708="","",'🔩 PISTON'!A708)</f>
        <v/>
      </c>
      <c r="B526">
        <f>IF('🔩 PISTON'!A708="","","Piston "&amp;'🔩 PISTON'!U708)</f>
        <v/>
      </c>
      <c r="C526">
        <f>IF('🔩 PISTON'!A708="","","Piston")</f>
        <v/>
      </c>
      <c r="D526">
        <f>IF('🔩 PISTON'!A708="","",'🔩 PISTON'!L708)</f>
        <v/>
      </c>
      <c r="E526">
        <f>IF('🔩 PISTON'!A708="","",'🔩 PISTON'!M708)</f>
        <v/>
      </c>
      <c r="F526">
        <f>IF('🔩 PISTON'!A708="","",'🔩 PISTON'!N708)</f>
        <v/>
      </c>
      <c r="G526">
        <f>IF('🔩 PISTON'!A708="","",'🔩 PISTON'!O708)</f>
        <v/>
      </c>
      <c r="H526">
        <f>IF('🔩 PISTON'!A708="","",'🔩 PISTON'!P708)</f>
        <v/>
      </c>
      <c r="I526">
        <f>IF('🔩 PISTON'!A708="","",'🔩 PISTON'!Q708)</f>
        <v/>
      </c>
      <c r="J526">
        <f>IF('🔩 PISTON'!A708="","",'🔩 PISTON'!D708)</f>
        <v/>
      </c>
      <c r="L526">
        <f>N(L525)+IF(AND('🔎 TRA CỨU NHANH'!$C$2&lt;&gt;"",OR(ISNUMBER(SEARCH('🔎 TRA CỨU NHANH'!$C$2,$A526)),ISNUMBER(SEARCH('🔎 TRA CỨU NHANH'!$C$2,$B526)))),1,0)</f>
        <v/>
      </c>
      <c r="M526">
        <f>IF(L526&gt;N(L525),L526,"")</f>
        <v/>
      </c>
      <c r="N526">
        <f>N(N525)+IF(AND('💰 BÁO GIÁ'!$C$27&lt;&gt;"",OR(ISNUMBER(SEARCH('💰 BÁO GIÁ'!$C$27,$A526)),ISNUMBER(SEARCH('💰 BÁO GIÁ'!$C$27,$B526)))),1,0)</f>
        <v/>
      </c>
      <c r="O526">
        <f>IF(N526&gt;N(N525),N526,"")</f>
        <v/>
      </c>
    </row>
    <row r="527">
      <c r="A527">
        <f>IF('🔩 PISTON'!A709="","",'🔩 PISTON'!A709)</f>
        <v/>
      </c>
      <c r="B527">
        <f>IF('🔩 PISTON'!A709="","","Piston "&amp;'🔩 PISTON'!U709)</f>
        <v/>
      </c>
      <c r="C527">
        <f>IF('🔩 PISTON'!A709="","","Piston")</f>
        <v/>
      </c>
      <c r="D527">
        <f>IF('🔩 PISTON'!A709="","",'🔩 PISTON'!L709)</f>
        <v/>
      </c>
      <c r="E527">
        <f>IF('🔩 PISTON'!A709="","",'🔩 PISTON'!M709)</f>
        <v/>
      </c>
      <c r="F527">
        <f>IF('🔩 PISTON'!A709="","",'🔩 PISTON'!N709)</f>
        <v/>
      </c>
      <c r="G527">
        <f>IF('🔩 PISTON'!A709="","",'🔩 PISTON'!O709)</f>
        <v/>
      </c>
      <c r="H527">
        <f>IF('🔩 PISTON'!A709="","",'🔩 PISTON'!P709)</f>
        <v/>
      </c>
      <c r="I527">
        <f>IF('🔩 PISTON'!A709="","",'🔩 PISTON'!Q709)</f>
        <v/>
      </c>
      <c r="J527">
        <f>IF('🔩 PISTON'!A709="","",'🔩 PISTON'!D709)</f>
        <v/>
      </c>
      <c r="L527">
        <f>N(L526)+IF(AND('🔎 TRA CỨU NHANH'!$C$2&lt;&gt;"",OR(ISNUMBER(SEARCH('🔎 TRA CỨU NHANH'!$C$2,$A527)),ISNUMBER(SEARCH('🔎 TRA CỨU NHANH'!$C$2,$B527)))),1,0)</f>
        <v/>
      </c>
      <c r="M527">
        <f>IF(L527&gt;N(L526),L527,"")</f>
        <v/>
      </c>
      <c r="N527">
        <f>N(N526)+IF(AND('💰 BÁO GIÁ'!$C$27&lt;&gt;"",OR(ISNUMBER(SEARCH('💰 BÁO GIÁ'!$C$27,$A527)),ISNUMBER(SEARCH('💰 BÁO GIÁ'!$C$27,$B527)))),1,0)</f>
        <v/>
      </c>
      <c r="O527">
        <f>IF(N527&gt;N(N526),N527,"")</f>
        <v/>
      </c>
    </row>
    <row r="528">
      <c r="A528">
        <f>IF('🔩 PISTON'!A710="","",'🔩 PISTON'!A710)</f>
        <v/>
      </c>
      <c r="B528">
        <f>IF('🔩 PISTON'!A710="","","Piston "&amp;'🔩 PISTON'!U710)</f>
        <v/>
      </c>
      <c r="C528">
        <f>IF('🔩 PISTON'!A710="","","Piston")</f>
        <v/>
      </c>
      <c r="D528">
        <f>IF('🔩 PISTON'!A710="","",'🔩 PISTON'!L710)</f>
        <v/>
      </c>
      <c r="E528">
        <f>IF('🔩 PISTON'!A710="","",'🔩 PISTON'!M710)</f>
        <v/>
      </c>
      <c r="F528">
        <f>IF('🔩 PISTON'!A710="","",'🔩 PISTON'!N710)</f>
        <v/>
      </c>
      <c r="G528">
        <f>IF('🔩 PISTON'!A710="","",'🔩 PISTON'!O710)</f>
        <v/>
      </c>
      <c r="H528">
        <f>IF('🔩 PISTON'!A710="","",'🔩 PISTON'!P710)</f>
        <v/>
      </c>
      <c r="I528">
        <f>IF('🔩 PISTON'!A710="","",'🔩 PISTON'!Q710)</f>
        <v/>
      </c>
      <c r="J528">
        <f>IF('🔩 PISTON'!A710="","",'🔩 PISTON'!D710)</f>
        <v/>
      </c>
      <c r="L528">
        <f>N(L527)+IF(AND('🔎 TRA CỨU NHANH'!$C$2&lt;&gt;"",OR(ISNUMBER(SEARCH('🔎 TRA CỨU NHANH'!$C$2,$A528)),ISNUMBER(SEARCH('🔎 TRA CỨU NHANH'!$C$2,$B528)))),1,0)</f>
        <v/>
      </c>
      <c r="M528">
        <f>IF(L528&gt;N(L527),L528,"")</f>
        <v/>
      </c>
      <c r="N528">
        <f>N(N527)+IF(AND('💰 BÁO GIÁ'!$C$27&lt;&gt;"",OR(ISNUMBER(SEARCH('💰 BÁO GIÁ'!$C$27,$A528)),ISNUMBER(SEARCH('💰 BÁO GIÁ'!$C$27,$B528)))),1,0)</f>
        <v/>
      </c>
      <c r="O528">
        <f>IF(N528&gt;N(N527),N528,"")</f>
        <v/>
      </c>
    </row>
    <row r="529">
      <c r="A529">
        <f>IF('🔩 PISTON'!A711="","",'🔩 PISTON'!A711)</f>
        <v/>
      </c>
      <c r="B529">
        <f>IF('🔩 PISTON'!A711="","","Piston "&amp;'🔩 PISTON'!U711)</f>
        <v/>
      </c>
      <c r="C529">
        <f>IF('🔩 PISTON'!A711="","","Piston")</f>
        <v/>
      </c>
      <c r="D529">
        <f>IF('🔩 PISTON'!A711="","",'🔩 PISTON'!L711)</f>
        <v/>
      </c>
      <c r="E529">
        <f>IF('🔩 PISTON'!A711="","",'🔩 PISTON'!M711)</f>
        <v/>
      </c>
      <c r="F529">
        <f>IF('🔩 PISTON'!A711="","",'🔩 PISTON'!N711)</f>
        <v/>
      </c>
      <c r="G529">
        <f>IF('🔩 PISTON'!A711="","",'🔩 PISTON'!O711)</f>
        <v/>
      </c>
      <c r="H529">
        <f>IF('🔩 PISTON'!A711="","",'🔩 PISTON'!P711)</f>
        <v/>
      </c>
      <c r="I529">
        <f>IF('🔩 PISTON'!A711="","",'🔩 PISTON'!Q711)</f>
        <v/>
      </c>
      <c r="J529">
        <f>IF('🔩 PISTON'!A711="","",'🔩 PISTON'!D711)</f>
        <v/>
      </c>
      <c r="L529">
        <f>N(L528)+IF(AND('🔎 TRA CỨU NHANH'!$C$2&lt;&gt;"",OR(ISNUMBER(SEARCH('🔎 TRA CỨU NHANH'!$C$2,$A529)),ISNUMBER(SEARCH('🔎 TRA CỨU NHANH'!$C$2,$B529)))),1,0)</f>
        <v/>
      </c>
      <c r="M529">
        <f>IF(L529&gt;N(L528),L529,"")</f>
        <v/>
      </c>
      <c r="N529">
        <f>N(N528)+IF(AND('💰 BÁO GIÁ'!$C$27&lt;&gt;"",OR(ISNUMBER(SEARCH('💰 BÁO GIÁ'!$C$27,$A529)),ISNUMBER(SEARCH('💰 BÁO GIÁ'!$C$27,$B529)))),1,0)</f>
        <v/>
      </c>
      <c r="O529">
        <f>IF(N529&gt;N(N528),N529,"")</f>
        <v/>
      </c>
    </row>
    <row r="530">
      <c r="A530">
        <f>IF('🔩 PISTON'!A712="","",'🔩 PISTON'!A712)</f>
        <v/>
      </c>
      <c r="B530">
        <f>IF('🔩 PISTON'!A712="","","Piston "&amp;'🔩 PISTON'!U712)</f>
        <v/>
      </c>
      <c r="C530">
        <f>IF('🔩 PISTON'!A712="","","Piston")</f>
        <v/>
      </c>
      <c r="D530">
        <f>IF('🔩 PISTON'!A712="","",'🔩 PISTON'!L712)</f>
        <v/>
      </c>
      <c r="E530" s="37">
        <f>IF('🔩 PISTON'!A712="","",'🔩 PISTON'!M712)</f>
        <v/>
      </c>
      <c r="F530" s="37">
        <f>IF('🔩 PISTON'!A712="","",'🔩 PISTON'!N712)</f>
        <v/>
      </c>
      <c r="G530" s="37">
        <f>IF('🔩 PISTON'!A712="","",'🔩 PISTON'!O712)</f>
        <v/>
      </c>
      <c r="H530" s="37">
        <f>IF('🔩 PISTON'!A712="","",'🔩 PISTON'!P712)</f>
        <v/>
      </c>
      <c r="I530" s="37">
        <f>IF('🔩 PISTON'!A712="","",'🔩 PISTON'!Q712)</f>
        <v/>
      </c>
      <c r="J530">
        <f>IF('🔩 PISTON'!A712="","",'🔩 PISTON'!D712)</f>
        <v/>
      </c>
      <c r="L530">
        <f>N(L529)+IF(AND('🔎 TRA CỨU NHANH'!$C$2&lt;&gt;"",OR(ISNUMBER(SEARCH('🔎 TRA CỨU NHANH'!$C$2,$A530)),ISNUMBER(SEARCH('🔎 TRA CỨU NHANH'!$C$2,$B530)))),1,0)</f>
        <v/>
      </c>
      <c r="M530">
        <f>IF(L530&gt;N(L529),L530,"")</f>
        <v/>
      </c>
      <c r="N530">
        <f>N(N529)+IF(AND('💰 BÁO GIÁ'!$C$27&lt;&gt;"",OR(ISNUMBER(SEARCH('💰 BÁO GIÁ'!$C$27,$A530)),ISNUMBER(SEARCH('💰 BÁO GIÁ'!$C$27,$B530)))),1,0)</f>
        <v/>
      </c>
      <c r="O530">
        <f>IF(N530&gt;N(N529),N530,"")</f>
        <v/>
      </c>
    </row>
    <row r="531">
      <c r="A531">
        <f>IF('🔩 PISTON'!A713="","",'🔩 PISTON'!A713)</f>
        <v/>
      </c>
      <c r="B531">
        <f>IF('🔩 PISTON'!A713="","","Piston "&amp;'🔩 PISTON'!U713)</f>
        <v/>
      </c>
      <c r="C531">
        <f>IF('🔩 PISTON'!A713="","","Piston")</f>
        <v/>
      </c>
      <c r="D531">
        <f>IF('🔩 PISTON'!A713="","",'🔩 PISTON'!L713)</f>
        <v/>
      </c>
      <c r="E531" s="37">
        <f>IF('🔩 PISTON'!A713="","",'🔩 PISTON'!M713)</f>
        <v/>
      </c>
      <c r="F531" s="37">
        <f>IF('🔩 PISTON'!A713="","",'🔩 PISTON'!N713)</f>
        <v/>
      </c>
      <c r="G531" s="37">
        <f>IF('🔩 PISTON'!A713="","",'🔩 PISTON'!O713)</f>
        <v/>
      </c>
      <c r="H531" s="37">
        <f>IF('🔩 PISTON'!A713="","",'🔩 PISTON'!P713)</f>
        <v/>
      </c>
      <c r="I531" s="37">
        <f>IF('🔩 PISTON'!A713="","",'🔩 PISTON'!Q713)</f>
        <v/>
      </c>
      <c r="J531">
        <f>IF('🔩 PISTON'!A713="","",'🔩 PISTON'!D713)</f>
        <v/>
      </c>
      <c r="L531">
        <f>N(L530)+IF(AND('🔎 TRA CỨU NHANH'!$C$2&lt;&gt;"",OR(ISNUMBER(SEARCH('🔎 TRA CỨU NHANH'!$C$2,$A531)),ISNUMBER(SEARCH('🔎 TRA CỨU NHANH'!$C$2,$B531)))),1,0)</f>
        <v/>
      </c>
      <c r="M531">
        <f>IF(L531&gt;N(L530),L531,"")</f>
        <v/>
      </c>
      <c r="N531">
        <f>N(N530)+IF(AND('💰 BÁO GIÁ'!$C$27&lt;&gt;"",OR(ISNUMBER(SEARCH('💰 BÁO GIÁ'!$C$27,$A531)),ISNUMBER(SEARCH('💰 BÁO GIÁ'!$C$27,$B531)))),1,0)</f>
        <v/>
      </c>
      <c r="O531">
        <f>IF(N531&gt;N(N530),N531,"")</f>
        <v/>
      </c>
    </row>
    <row r="532">
      <c r="A532">
        <f>IF('🔩 PISTON'!A714="","",'🔩 PISTON'!A714)</f>
        <v/>
      </c>
      <c r="B532">
        <f>IF('🔩 PISTON'!A714="","","Piston "&amp;'🔩 PISTON'!U714)</f>
        <v/>
      </c>
      <c r="C532">
        <f>IF('🔩 PISTON'!A714="","","Piston")</f>
        <v/>
      </c>
      <c r="D532">
        <f>IF('🔩 PISTON'!A714="","",'🔩 PISTON'!L714)</f>
        <v/>
      </c>
      <c r="E532">
        <f>IF('🔩 PISTON'!A714="","",'🔩 PISTON'!M714)</f>
        <v/>
      </c>
      <c r="F532">
        <f>IF('🔩 PISTON'!A714="","",'🔩 PISTON'!N714)</f>
        <v/>
      </c>
      <c r="G532">
        <f>IF('🔩 PISTON'!A714="","",'🔩 PISTON'!O714)</f>
        <v/>
      </c>
      <c r="H532">
        <f>IF('🔩 PISTON'!A714="","",'🔩 PISTON'!P714)</f>
        <v/>
      </c>
      <c r="I532">
        <f>IF('🔩 PISTON'!A714="","",'🔩 PISTON'!Q714)</f>
        <v/>
      </c>
      <c r="J532">
        <f>IF('🔩 PISTON'!A714="","",'🔩 PISTON'!D714)</f>
        <v/>
      </c>
      <c r="L532">
        <f>N(L531)+IF(AND('🔎 TRA CỨU NHANH'!$C$2&lt;&gt;"",OR(ISNUMBER(SEARCH('🔎 TRA CỨU NHANH'!$C$2,$A532)),ISNUMBER(SEARCH('🔎 TRA CỨU NHANH'!$C$2,$B532)))),1,0)</f>
        <v/>
      </c>
      <c r="M532">
        <f>IF(L532&gt;N(L531),L532,"")</f>
        <v/>
      </c>
      <c r="N532">
        <f>N(N531)+IF(AND('💰 BÁO GIÁ'!$C$27&lt;&gt;"",OR(ISNUMBER(SEARCH('💰 BÁO GIÁ'!$C$27,$A532)),ISNUMBER(SEARCH('💰 BÁO GIÁ'!$C$27,$B532)))),1,0)</f>
        <v/>
      </c>
      <c r="O532">
        <f>IF(N532&gt;N(N531),N532,"")</f>
        <v/>
      </c>
    </row>
    <row r="533">
      <c r="A533">
        <f>IF('🔩 PISTON'!A715="","",'🔩 PISTON'!A715)</f>
        <v/>
      </c>
      <c r="B533">
        <f>IF('🔩 PISTON'!A715="","","Piston "&amp;'🔩 PISTON'!U715)</f>
        <v/>
      </c>
      <c r="C533">
        <f>IF('🔩 PISTON'!A715="","","Piston")</f>
        <v/>
      </c>
      <c r="D533">
        <f>IF('🔩 PISTON'!A715="","",'🔩 PISTON'!L715)</f>
        <v/>
      </c>
      <c r="E533" s="37">
        <f>IF('🔩 PISTON'!A715="","",'🔩 PISTON'!M715)</f>
        <v/>
      </c>
      <c r="F533" s="37">
        <f>IF('🔩 PISTON'!A715="","",'🔩 PISTON'!N715)</f>
        <v/>
      </c>
      <c r="G533" s="37">
        <f>IF('🔩 PISTON'!A715="","",'🔩 PISTON'!O715)</f>
        <v/>
      </c>
      <c r="H533" s="37">
        <f>IF('🔩 PISTON'!A715="","",'🔩 PISTON'!P715)</f>
        <v/>
      </c>
      <c r="I533" s="37">
        <f>IF('🔩 PISTON'!A715="","",'🔩 PISTON'!Q715)</f>
        <v/>
      </c>
      <c r="J533">
        <f>IF('🔩 PISTON'!A715="","",'🔩 PISTON'!D715)</f>
        <v/>
      </c>
      <c r="L533">
        <f>N(L532)+IF(AND('🔎 TRA CỨU NHANH'!$C$2&lt;&gt;"",OR(ISNUMBER(SEARCH('🔎 TRA CỨU NHANH'!$C$2,$A533)),ISNUMBER(SEARCH('🔎 TRA CỨU NHANH'!$C$2,$B533)))),1,0)</f>
        <v/>
      </c>
      <c r="M533">
        <f>IF(L533&gt;N(L532),L533,"")</f>
        <v/>
      </c>
      <c r="N533">
        <f>N(N532)+IF(AND('💰 BÁO GIÁ'!$C$27&lt;&gt;"",OR(ISNUMBER(SEARCH('💰 BÁO GIÁ'!$C$27,$A533)),ISNUMBER(SEARCH('💰 BÁO GIÁ'!$C$27,$B533)))),1,0)</f>
        <v/>
      </c>
      <c r="O533">
        <f>IF(N533&gt;N(N532),N533,"")</f>
        <v/>
      </c>
    </row>
    <row r="534">
      <c r="A534">
        <f>IF('🔩 PISTON'!A716="","",'🔩 PISTON'!A716)</f>
        <v/>
      </c>
      <c r="B534">
        <f>IF('🔩 PISTON'!A716="","","Piston "&amp;'🔩 PISTON'!U716)</f>
        <v/>
      </c>
      <c r="C534">
        <f>IF('🔩 PISTON'!A716="","","Piston")</f>
        <v/>
      </c>
      <c r="D534">
        <f>IF('🔩 PISTON'!A716="","",'🔩 PISTON'!L716)</f>
        <v/>
      </c>
      <c r="E534" s="37">
        <f>IF('🔩 PISTON'!A716="","",'🔩 PISTON'!M716)</f>
        <v/>
      </c>
      <c r="F534" s="37">
        <f>IF('🔩 PISTON'!A716="","",'🔩 PISTON'!N716)</f>
        <v/>
      </c>
      <c r="G534" s="37">
        <f>IF('🔩 PISTON'!A716="","",'🔩 PISTON'!O716)</f>
        <v/>
      </c>
      <c r="H534" s="37">
        <f>IF('🔩 PISTON'!A716="","",'🔩 PISTON'!P716)</f>
        <v/>
      </c>
      <c r="I534" s="37">
        <f>IF('🔩 PISTON'!A716="","",'🔩 PISTON'!Q716)</f>
        <v/>
      </c>
      <c r="J534">
        <f>IF('🔩 PISTON'!A716="","",'🔩 PISTON'!D716)</f>
        <v/>
      </c>
      <c r="L534">
        <f>N(L533)+IF(AND('🔎 TRA CỨU NHANH'!$C$2&lt;&gt;"",OR(ISNUMBER(SEARCH('🔎 TRA CỨU NHANH'!$C$2,$A534)),ISNUMBER(SEARCH('🔎 TRA CỨU NHANH'!$C$2,$B534)))),1,0)</f>
        <v/>
      </c>
      <c r="M534">
        <f>IF(L534&gt;N(L533),L534,"")</f>
        <v/>
      </c>
      <c r="N534">
        <f>N(N533)+IF(AND('💰 BÁO GIÁ'!$C$27&lt;&gt;"",OR(ISNUMBER(SEARCH('💰 BÁO GIÁ'!$C$27,$A534)),ISNUMBER(SEARCH('💰 BÁO GIÁ'!$C$27,$B534)))),1,0)</f>
        <v/>
      </c>
      <c r="O534">
        <f>IF(N534&gt;N(N533),N534,"")</f>
        <v/>
      </c>
    </row>
    <row r="535">
      <c r="A535">
        <f>IF('🔩 PISTON'!A717="","",'🔩 PISTON'!A717)</f>
        <v/>
      </c>
      <c r="B535">
        <f>IF('🔩 PISTON'!A717="","","Piston "&amp;'🔩 PISTON'!U717)</f>
        <v/>
      </c>
      <c r="C535">
        <f>IF('🔩 PISTON'!A717="","","Piston")</f>
        <v/>
      </c>
      <c r="D535">
        <f>IF('🔩 PISTON'!A717="","",'🔩 PISTON'!L717)</f>
        <v/>
      </c>
      <c r="E535" s="37">
        <f>IF('🔩 PISTON'!A717="","",'🔩 PISTON'!M717)</f>
        <v/>
      </c>
      <c r="F535" s="37">
        <f>IF('🔩 PISTON'!A717="","",'🔩 PISTON'!N717)</f>
        <v/>
      </c>
      <c r="G535" s="37">
        <f>IF('🔩 PISTON'!A717="","",'🔩 PISTON'!O717)</f>
        <v/>
      </c>
      <c r="H535" s="37">
        <f>IF('🔩 PISTON'!A717="","",'🔩 PISTON'!P717)</f>
        <v/>
      </c>
      <c r="I535" s="37">
        <f>IF('🔩 PISTON'!A717="","",'🔩 PISTON'!Q717)</f>
        <v/>
      </c>
      <c r="J535">
        <f>IF('🔩 PISTON'!A717="","",'🔩 PISTON'!D717)</f>
        <v/>
      </c>
      <c r="L535">
        <f>N(L534)+IF(AND('🔎 TRA CỨU NHANH'!$C$2&lt;&gt;"",OR(ISNUMBER(SEARCH('🔎 TRA CỨU NHANH'!$C$2,$A535)),ISNUMBER(SEARCH('🔎 TRA CỨU NHANH'!$C$2,$B535)))),1,0)</f>
        <v/>
      </c>
      <c r="M535">
        <f>IF(L535&gt;N(L534),L535,"")</f>
        <v/>
      </c>
      <c r="N535">
        <f>N(N534)+IF(AND('💰 BÁO GIÁ'!$C$27&lt;&gt;"",OR(ISNUMBER(SEARCH('💰 BÁO GIÁ'!$C$27,$A535)),ISNUMBER(SEARCH('💰 BÁO GIÁ'!$C$27,$B535)))),1,0)</f>
        <v/>
      </c>
      <c r="O535">
        <f>IF(N535&gt;N(N534),N535,"")</f>
        <v/>
      </c>
    </row>
    <row r="536">
      <c r="A536">
        <f>IF('🔩 PISTON'!A718="","",'🔩 PISTON'!A718)</f>
        <v/>
      </c>
      <c r="B536">
        <f>IF('🔩 PISTON'!A718="","","Piston "&amp;'🔩 PISTON'!U718)</f>
        <v/>
      </c>
      <c r="C536">
        <f>IF('🔩 PISTON'!A718="","","Piston")</f>
        <v/>
      </c>
      <c r="D536">
        <f>IF('🔩 PISTON'!A718="","",'🔩 PISTON'!L718)</f>
        <v/>
      </c>
      <c r="E536" s="37">
        <f>IF('🔩 PISTON'!A718="","",'🔩 PISTON'!M718)</f>
        <v/>
      </c>
      <c r="F536" s="37">
        <f>IF('🔩 PISTON'!A718="","",'🔩 PISTON'!N718)</f>
        <v/>
      </c>
      <c r="G536" s="37">
        <f>IF('🔩 PISTON'!A718="","",'🔩 PISTON'!O718)</f>
        <v/>
      </c>
      <c r="H536" s="37">
        <f>IF('🔩 PISTON'!A718="","",'🔩 PISTON'!P718)</f>
        <v/>
      </c>
      <c r="I536" s="37">
        <f>IF('🔩 PISTON'!A718="","",'🔩 PISTON'!Q718)</f>
        <v/>
      </c>
      <c r="J536">
        <f>IF('🔩 PISTON'!A718="","",'🔩 PISTON'!D718)</f>
        <v/>
      </c>
      <c r="L536">
        <f>N(L535)+IF(AND('🔎 TRA CỨU NHANH'!$C$2&lt;&gt;"",OR(ISNUMBER(SEARCH('🔎 TRA CỨU NHANH'!$C$2,$A536)),ISNUMBER(SEARCH('🔎 TRA CỨU NHANH'!$C$2,$B536)))),1,0)</f>
        <v/>
      </c>
      <c r="M536">
        <f>IF(L536&gt;N(L535),L536,"")</f>
        <v/>
      </c>
      <c r="N536">
        <f>N(N535)+IF(AND('💰 BÁO GIÁ'!$C$27&lt;&gt;"",OR(ISNUMBER(SEARCH('💰 BÁO GIÁ'!$C$27,$A536)),ISNUMBER(SEARCH('💰 BÁO GIÁ'!$C$27,$B536)))),1,0)</f>
        <v/>
      </c>
      <c r="O536">
        <f>IF(N536&gt;N(N535),N536,"")</f>
        <v/>
      </c>
    </row>
    <row r="537">
      <c r="A537">
        <f>IF('🔩 PISTON'!A719="","",'🔩 PISTON'!A719)</f>
        <v/>
      </c>
      <c r="B537">
        <f>IF('🔩 PISTON'!A719="","","Piston "&amp;'🔩 PISTON'!U719)</f>
        <v/>
      </c>
      <c r="C537">
        <f>IF('🔩 PISTON'!A719="","","Piston")</f>
        <v/>
      </c>
      <c r="D537">
        <f>IF('🔩 PISTON'!A719="","",'🔩 PISTON'!L719)</f>
        <v/>
      </c>
      <c r="E537" s="37">
        <f>IF('🔩 PISTON'!A719="","",'🔩 PISTON'!M719)</f>
        <v/>
      </c>
      <c r="F537" s="37">
        <f>IF('🔩 PISTON'!A719="","",'🔩 PISTON'!N719)</f>
        <v/>
      </c>
      <c r="G537" s="37">
        <f>IF('🔩 PISTON'!A719="","",'🔩 PISTON'!O719)</f>
        <v/>
      </c>
      <c r="H537" s="37">
        <f>IF('🔩 PISTON'!A719="","",'🔩 PISTON'!P719)</f>
        <v/>
      </c>
      <c r="I537" s="37">
        <f>IF('🔩 PISTON'!A719="","",'🔩 PISTON'!Q719)</f>
        <v/>
      </c>
      <c r="J537">
        <f>IF('🔩 PISTON'!A719="","",'🔩 PISTON'!D719)</f>
        <v/>
      </c>
      <c r="L537">
        <f>N(L536)+IF(AND('🔎 TRA CỨU NHANH'!$C$2&lt;&gt;"",OR(ISNUMBER(SEARCH('🔎 TRA CỨU NHANH'!$C$2,$A537)),ISNUMBER(SEARCH('🔎 TRA CỨU NHANH'!$C$2,$B537)))),1,0)</f>
        <v/>
      </c>
      <c r="M537">
        <f>IF(L537&gt;N(L536),L537,"")</f>
        <v/>
      </c>
      <c r="N537">
        <f>N(N536)+IF(AND('💰 BÁO GIÁ'!$C$27&lt;&gt;"",OR(ISNUMBER(SEARCH('💰 BÁO GIÁ'!$C$27,$A537)),ISNUMBER(SEARCH('💰 BÁO GIÁ'!$C$27,$B537)))),1,0)</f>
        <v/>
      </c>
      <c r="O537">
        <f>IF(N537&gt;N(N536),N537,"")</f>
        <v/>
      </c>
    </row>
    <row r="538">
      <c r="A538">
        <f>IF('🔩 PISTON'!A721="","",'🔩 PISTON'!A721)</f>
        <v/>
      </c>
      <c r="B538">
        <f>IF('🔩 PISTON'!A721="","","Piston "&amp;'🔩 PISTON'!U721)</f>
        <v/>
      </c>
      <c r="C538">
        <f>IF('🔩 PISTON'!A721="","","Piston")</f>
        <v/>
      </c>
      <c r="D538">
        <f>IF('🔩 PISTON'!A721="","",'🔩 PISTON'!L721)</f>
        <v/>
      </c>
      <c r="E538">
        <f>IF('🔩 PISTON'!A721="","",'🔩 PISTON'!M721)</f>
        <v/>
      </c>
      <c r="F538">
        <f>IF('🔩 PISTON'!A721="","",'🔩 PISTON'!N721)</f>
        <v/>
      </c>
      <c r="G538">
        <f>IF('🔩 PISTON'!A721="","",'🔩 PISTON'!O721)</f>
        <v/>
      </c>
      <c r="H538">
        <f>IF('🔩 PISTON'!A721="","",'🔩 PISTON'!P721)</f>
        <v/>
      </c>
      <c r="I538">
        <f>IF('🔩 PISTON'!A721="","",'🔩 PISTON'!Q721)</f>
        <v/>
      </c>
      <c r="J538">
        <f>IF('🔩 PISTON'!A721="","",'🔩 PISTON'!D721)</f>
        <v/>
      </c>
      <c r="L538">
        <f>N(L537)+IF(AND('🔎 TRA CỨU NHANH'!$C$2&lt;&gt;"",OR(ISNUMBER(SEARCH('🔎 TRA CỨU NHANH'!$C$2,$A538)),ISNUMBER(SEARCH('🔎 TRA CỨU NHANH'!$C$2,$B538)))),1,0)</f>
        <v/>
      </c>
      <c r="M538">
        <f>IF(L538&gt;N(L537),L538,"")</f>
        <v/>
      </c>
      <c r="N538">
        <f>N(N537)+IF(AND('💰 BÁO GIÁ'!$C$27&lt;&gt;"",OR(ISNUMBER(SEARCH('💰 BÁO GIÁ'!$C$27,$A538)),ISNUMBER(SEARCH('💰 BÁO GIÁ'!$C$27,$B538)))),1,0)</f>
        <v/>
      </c>
      <c r="O538">
        <f>IF(N538&gt;N(N537),N538,"")</f>
        <v/>
      </c>
    </row>
    <row r="539">
      <c r="A539">
        <f>IF('🔩 PISTON'!A722="","",'🔩 PISTON'!A722)</f>
        <v/>
      </c>
      <c r="B539">
        <f>IF('🔩 PISTON'!A722="","","Piston "&amp;'🔩 PISTON'!U722)</f>
        <v/>
      </c>
      <c r="C539">
        <f>IF('🔩 PISTON'!A722="","","Piston")</f>
        <v/>
      </c>
      <c r="D539">
        <f>IF('🔩 PISTON'!A722="","",'🔩 PISTON'!L722)</f>
        <v/>
      </c>
      <c r="E539" s="37">
        <f>IF('🔩 PISTON'!A722="","",'🔩 PISTON'!M722)</f>
        <v/>
      </c>
      <c r="F539" s="37">
        <f>IF('🔩 PISTON'!A722="","",'🔩 PISTON'!N722)</f>
        <v/>
      </c>
      <c r="G539" s="37">
        <f>IF('🔩 PISTON'!A722="","",'🔩 PISTON'!O722)</f>
        <v/>
      </c>
      <c r="H539" s="37">
        <f>IF('🔩 PISTON'!A722="","",'🔩 PISTON'!P722)</f>
        <v/>
      </c>
      <c r="I539" s="37">
        <f>IF('🔩 PISTON'!A722="","",'🔩 PISTON'!Q722)</f>
        <v/>
      </c>
      <c r="J539">
        <f>IF('🔩 PISTON'!A722="","",'🔩 PISTON'!D722)</f>
        <v/>
      </c>
      <c r="L539">
        <f>N(L538)+IF(AND('🔎 TRA CỨU NHANH'!$C$2&lt;&gt;"",OR(ISNUMBER(SEARCH('🔎 TRA CỨU NHANH'!$C$2,$A539)),ISNUMBER(SEARCH('🔎 TRA CỨU NHANH'!$C$2,$B539)))),1,0)</f>
        <v/>
      </c>
      <c r="M539">
        <f>IF(L539&gt;N(L538),L539,"")</f>
        <v/>
      </c>
      <c r="N539">
        <f>N(N538)+IF(AND('💰 BÁO GIÁ'!$C$27&lt;&gt;"",OR(ISNUMBER(SEARCH('💰 BÁO GIÁ'!$C$27,$A539)),ISNUMBER(SEARCH('💰 BÁO GIÁ'!$C$27,$B539)))),1,0)</f>
        <v/>
      </c>
      <c r="O539">
        <f>IF(N539&gt;N(N538),N539,"")</f>
        <v/>
      </c>
    </row>
    <row r="540">
      <c r="A540">
        <f>IF('🔩 PISTON'!A723="","",'🔩 PISTON'!A723)</f>
        <v/>
      </c>
      <c r="B540">
        <f>IF('🔩 PISTON'!A723="","","Piston "&amp;'🔩 PISTON'!U723)</f>
        <v/>
      </c>
      <c r="C540">
        <f>IF('🔩 PISTON'!A723="","","Piston")</f>
        <v/>
      </c>
      <c r="D540">
        <f>IF('🔩 PISTON'!A723="","",'🔩 PISTON'!L723)</f>
        <v/>
      </c>
      <c r="E540" s="37">
        <f>IF('🔩 PISTON'!A723="","",'🔩 PISTON'!M723)</f>
        <v/>
      </c>
      <c r="F540" s="37">
        <f>IF('🔩 PISTON'!A723="","",'🔩 PISTON'!N723)</f>
        <v/>
      </c>
      <c r="G540" s="37">
        <f>IF('🔩 PISTON'!A723="","",'🔩 PISTON'!O723)</f>
        <v/>
      </c>
      <c r="H540" s="37">
        <f>IF('🔩 PISTON'!A723="","",'🔩 PISTON'!P723)</f>
        <v/>
      </c>
      <c r="I540" s="37">
        <f>IF('🔩 PISTON'!A723="","",'🔩 PISTON'!Q723)</f>
        <v/>
      </c>
      <c r="J540">
        <f>IF('🔩 PISTON'!A723="","",'🔩 PISTON'!D723)</f>
        <v/>
      </c>
      <c r="L540">
        <f>N(L539)+IF(AND('🔎 TRA CỨU NHANH'!$C$2&lt;&gt;"",OR(ISNUMBER(SEARCH('🔎 TRA CỨU NHANH'!$C$2,$A540)),ISNUMBER(SEARCH('🔎 TRA CỨU NHANH'!$C$2,$B540)))),1,0)</f>
        <v/>
      </c>
      <c r="M540">
        <f>IF(L540&gt;N(L539),L540,"")</f>
        <v/>
      </c>
      <c r="N540">
        <f>N(N539)+IF(AND('💰 BÁO GIÁ'!$C$27&lt;&gt;"",OR(ISNUMBER(SEARCH('💰 BÁO GIÁ'!$C$27,$A540)),ISNUMBER(SEARCH('💰 BÁO GIÁ'!$C$27,$B540)))),1,0)</f>
        <v/>
      </c>
      <c r="O540">
        <f>IF(N540&gt;N(N539),N540,"")</f>
        <v/>
      </c>
    </row>
    <row r="541">
      <c r="A541">
        <f>IF('🔩 PISTON'!A724="","",'🔩 PISTON'!A724)</f>
        <v/>
      </c>
      <c r="B541">
        <f>IF('🔩 PISTON'!A724="","","Piston "&amp;'🔩 PISTON'!U724)</f>
        <v/>
      </c>
      <c r="C541">
        <f>IF('🔩 PISTON'!A724="","","Piston")</f>
        <v/>
      </c>
      <c r="D541">
        <f>IF('🔩 PISTON'!A724="","",'🔩 PISTON'!L724)</f>
        <v/>
      </c>
      <c r="E541" s="37">
        <f>IF('🔩 PISTON'!A724="","",'🔩 PISTON'!M724)</f>
        <v/>
      </c>
      <c r="F541" s="37">
        <f>IF('🔩 PISTON'!A724="","",'🔩 PISTON'!N724)</f>
        <v/>
      </c>
      <c r="G541" s="37">
        <f>IF('🔩 PISTON'!A724="","",'🔩 PISTON'!O724)</f>
        <v/>
      </c>
      <c r="H541" s="37">
        <f>IF('🔩 PISTON'!A724="","",'🔩 PISTON'!P724)</f>
        <v/>
      </c>
      <c r="I541" s="37">
        <f>IF('🔩 PISTON'!A724="","",'🔩 PISTON'!Q724)</f>
        <v/>
      </c>
      <c r="J541">
        <f>IF('🔩 PISTON'!A724="","",'🔩 PISTON'!D724)</f>
        <v/>
      </c>
      <c r="L541">
        <f>N(L540)+IF(AND('🔎 TRA CỨU NHANH'!$C$2&lt;&gt;"",OR(ISNUMBER(SEARCH('🔎 TRA CỨU NHANH'!$C$2,$A541)),ISNUMBER(SEARCH('🔎 TRA CỨU NHANH'!$C$2,$B541)))),1,0)</f>
        <v/>
      </c>
      <c r="M541">
        <f>IF(L541&gt;N(L540),L541,"")</f>
        <v/>
      </c>
      <c r="N541">
        <f>N(N540)+IF(AND('💰 BÁO GIÁ'!$C$27&lt;&gt;"",OR(ISNUMBER(SEARCH('💰 BÁO GIÁ'!$C$27,$A541)),ISNUMBER(SEARCH('💰 BÁO GIÁ'!$C$27,$B541)))),1,0)</f>
        <v/>
      </c>
      <c r="O541">
        <f>IF(N541&gt;N(N540),N541,"")</f>
        <v/>
      </c>
    </row>
    <row r="542">
      <c r="A542">
        <f>IF('🔩 PISTON'!A726="","",'🔩 PISTON'!A726)</f>
        <v/>
      </c>
      <c r="B542">
        <f>IF('🔩 PISTON'!A726="","","Piston "&amp;'🔩 PISTON'!U726)</f>
        <v/>
      </c>
      <c r="C542">
        <f>IF('🔩 PISTON'!A726="","","Piston")</f>
        <v/>
      </c>
      <c r="D542">
        <f>IF('🔩 PISTON'!A726="","",'🔩 PISTON'!L726)</f>
        <v/>
      </c>
      <c r="E542" s="37">
        <f>IF('🔩 PISTON'!A726="","",'🔩 PISTON'!M726)</f>
        <v/>
      </c>
      <c r="F542" s="37">
        <f>IF('🔩 PISTON'!A726="","",'🔩 PISTON'!N726)</f>
        <v/>
      </c>
      <c r="G542" s="37">
        <f>IF('🔩 PISTON'!A726="","",'🔩 PISTON'!O726)</f>
        <v/>
      </c>
      <c r="H542" s="37">
        <f>IF('🔩 PISTON'!A726="","",'🔩 PISTON'!P726)</f>
        <v/>
      </c>
      <c r="I542" s="37">
        <f>IF('🔩 PISTON'!A726="","",'🔩 PISTON'!Q726)</f>
        <v/>
      </c>
      <c r="J542">
        <f>IF('🔩 PISTON'!A726="","",'🔩 PISTON'!D726)</f>
        <v/>
      </c>
      <c r="L542">
        <f>N(L541)+IF(AND('🔎 TRA CỨU NHANH'!$C$2&lt;&gt;"",OR(ISNUMBER(SEARCH('🔎 TRA CỨU NHANH'!$C$2,$A542)),ISNUMBER(SEARCH('🔎 TRA CỨU NHANH'!$C$2,$B542)))),1,0)</f>
        <v/>
      </c>
      <c r="M542">
        <f>IF(L542&gt;N(L541),L542,"")</f>
        <v/>
      </c>
      <c r="N542">
        <f>N(N541)+IF(AND('💰 BÁO GIÁ'!$C$27&lt;&gt;"",OR(ISNUMBER(SEARCH('💰 BÁO GIÁ'!$C$27,$A542)),ISNUMBER(SEARCH('💰 BÁO GIÁ'!$C$27,$B542)))),1,0)</f>
        <v/>
      </c>
      <c r="O542">
        <f>IF(N542&gt;N(N541),N542,"")</f>
        <v/>
      </c>
    </row>
    <row r="543">
      <c r="A543">
        <f>IF('🔩 PISTON'!A727="","",'🔩 PISTON'!A727)</f>
        <v/>
      </c>
      <c r="B543">
        <f>IF('🔩 PISTON'!A727="","","Piston "&amp;'🔩 PISTON'!U727)</f>
        <v/>
      </c>
      <c r="C543">
        <f>IF('🔩 PISTON'!A727="","","Piston")</f>
        <v/>
      </c>
      <c r="D543">
        <f>IF('🔩 PISTON'!A727="","",'🔩 PISTON'!L727)</f>
        <v/>
      </c>
      <c r="E543">
        <f>IF('🔩 PISTON'!A727="","",'🔩 PISTON'!M727)</f>
        <v/>
      </c>
      <c r="F543">
        <f>IF('🔩 PISTON'!A727="","",'🔩 PISTON'!N727)</f>
        <v/>
      </c>
      <c r="G543">
        <f>IF('🔩 PISTON'!A727="","",'🔩 PISTON'!O727)</f>
        <v/>
      </c>
      <c r="H543">
        <f>IF('🔩 PISTON'!A727="","",'🔩 PISTON'!P727)</f>
        <v/>
      </c>
      <c r="I543">
        <f>IF('🔩 PISTON'!A727="","",'🔩 PISTON'!Q727)</f>
        <v/>
      </c>
      <c r="J543">
        <f>IF('🔩 PISTON'!A727="","",'🔩 PISTON'!D727)</f>
        <v/>
      </c>
      <c r="L543">
        <f>N(L542)+IF(AND('🔎 TRA CỨU NHANH'!$C$2&lt;&gt;"",OR(ISNUMBER(SEARCH('🔎 TRA CỨU NHANH'!$C$2,$A543)),ISNUMBER(SEARCH('🔎 TRA CỨU NHANH'!$C$2,$B543)))),1,0)</f>
        <v/>
      </c>
      <c r="M543">
        <f>IF(L543&gt;N(L542),L543,"")</f>
        <v/>
      </c>
      <c r="N543">
        <f>N(N542)+IF(AND('💰 BÁO GIÁ'!$C$27&lt;&gt;"",OR(ISNUMBER(SEARCH('💰 BÁO GIÁ'!$C$27,$A543)),ISNUMBER(SEARCH('💰 BÁO GIÁ'!$C$27,$B543)))),1,0)</f>
        <v/>
      </c>
      <c r="O543">
        <f>IF(N543&gt;N(N542),N543,"")</f>
        <v/>
      </c>
    </row>
    <row r="544">
      <c r="A544">
        <f>IF('🔩 PISTON'!A728="","",'🔩 PISTON'!A728)</f>
        <v/>
      </c>
      <c r="B544">
        <f>IF('🔩 PISTON'!A728="","","Piston "&amp;'🔩 PISTON'!U728)</f>
        <v/>
      </c>
      <c r="C544">
        <f>IF('🔩 PISTON'!A728="","","Piston")</f>
        <v/>
      </c>
      <c r="D544">
        <f>IF('🔩 PISTON'!A728="","",'🔩 PISTON'!L728)</f>
        <v/>
      </c>
      <c r="E544" s="37">
        <f>IF('🔩 PISTON'!A728="","",'🔩 PISTON'!M728)</f>
        <v/>
      </c>
      <c r="F544" s="37">
        <f>IF('🔩 PISTON'!A728="","",'🔩 PISTON'!N728)</f>
        <v/>
      </c>
      <c r="G544" s="37">
        <f>IF('🔩 PISTON'!A728="","",'🔩 PISTON'!O728)</f>
        <v/>
      </c>
      <c r="H544" s="37">
        <f>IF('🔩 PISTON'!A728="","",'🔩 PISTON'!P728)</f>
        <v/>
      </c>
      <c r="I544" s="37">
        <f>IF('🔩 PISTON'!A728="","",'🔩 PISTON'!Q728)</f>
        <v/>
      </c>
      <c r="J544">
        <f>IF('🔩 PISTON'!A728="","",'🔩 PISTON'!D728)</f>
        <v/>
      </c>
      <c r="L544">
        <f>N(L543)+IF(AND('🔎 TRA CỨU NHANH'!$C$2&lt;&gt;"",OR(ISNUMBER(SEARCH('🔎 TRA CỨU NHANH'!$C$2,$A544)),ISNUMBER(SEARCH('🔎 TRA CỨU NHANH'!$C$2,$B544)))),1,0)</f>
        <v/>
      </c>
      <c r="M544">
        <f>IF(L544&gt;N(L543),L544,"")</f>
        <v/>
      </c>
      <c r="N544">
        <f>N(N543)+IF(AND('💰 BÁO GIÁ'!$C$27&lt;&gt;"",OR(ISNUMBER(SEARCH('💰 BÁO GIÁ'!$C$27,$A544)),ISNUMBER(SEARCH('💰 BÁO GIÁ'!$C$27,$B544)))),1,0)</f>
        <v/>
      </c>
      <c r="O544">
        <f>IF(N544&gt;N(N543),N544,"")</f>
        <v/>
      </c>
    </row>
    <row r="545">
      <c r="A545">
        <f>IF('🔩 PISTON'!A730="","",'🔩 PISTON'!A730)</f>
        <v/>
      </c>
      <c r="B545">
        <f>IF('🔩 PISTON'!A730="","","Piston "&amp;'🔩 PISTON'!U730)</f>
        <v/>
      </c>
      <c r="C545">
        <f>IF('🔩 PISTON'!A730="","","Piston")</f>
        <v/>
      </c>
      <c r="D545">
        <f>IF('🔩 PISTON'!A730="","",'🔩 PISTON'!L730)</f>
        <v/>
      </c>
      <c r="E545">
        <f>IF('🔩 PISTON'!A730="","",'🔩 PISTON'!M730)</f>
        <v/>
      </c>
      <c r="F545">
        <f>IF('🔩 PISTON'!A730="","",'🔩 PISTON'!N730)</f>
        <v/>
      </c>
      <c r="G545">
        <f>IF('🔩 PISTON'!A730="","",'🔩 PISTON'!O730)</f>
        <v/>
      </c>
      <c r="H545">
        <f>IF('🔩 PISTON'!A730="","",'🔩 PISTON'!P730)</f>
        <v/>
      </c>
      <c r="I545">
        <f>IF('🔩 PISTON'!A730="","",'🔩 PISTON'!Q730)</f>
        <v/>
      </c>
      <c r="J545">
        <f>IF('🔩 PISTON'!A730="","",'🔩 PISTON'!D730)</f>
        <v/>
      </c>
      <c r="L545">
        <f>N(L544)+IF(AND('🔎 TRA CỨU NHANH'!$C$2&lt;&gt;"",OR(ISNUMBER(SEARCH('🔎 TRA CỨU NHANH'!$C$2,$A545)),ISNUMBER(SEARCH('🔎 TRA CỨU NHANH'!$C$2,$B545)))),1,0)</f>
        <v/>
      </c>
      <c r="M545">
        <f>IF(L545&gt;N(L544),L545,"")</f>
        <v/>
      </c>
      <c r="N545">
        <f>N(N544)+IF(AND('💰 BÁO GIÁ'!$C$27&lt;&gt;"",OR(ISNUMBER(SEARCH('💰 BÁO GIÁ'!$C$27,$A545)),ISNUMBER(SEARCH('💰 BÁO GIÁ'!$C$27,$B545)))),1,0)</f>
        <v/>
      </c>
      <c r="O545">
        <f>IF(N545&gt;N(N544),N545,"")</f>
        <v/>
      </c>
    </row>
    <row r="546">
      <c r="A546">
        <f>IF('🔩 PISTON'!A731="","",'🔩 PISTON'!A731)</f>
        <v/>
      </c>
      <c r="B546">
        <f>IF('🔩 PISTON'!A731="","","Piston "&amp;'🔩 PISTON'!U731)</f>
        <v/>
      </c>
      <c r="C546">
        <f>IF('🔩 PISTON'!A731="","","Piston")</f>
        <v/>
      </c>
      <c r="D546">
        <f>IF('🔩 PISTON'!A731="","",'🔩 PISTON'!L731)</f>
        <v/>
      </c>
      <c r="E546" s="37">
        <f>IF('🔩 PISTON'!A731="","",'🔩 PISTON'!M731)</f>
        <v/>
      </c>
      <c r="F546" s="37">
        <f>IF('🔩 PISTON'!A731="","",'🔩 PISTON'!N731)</f>
        <v/>
      </c>
      <c r="G546" s="37">
        <f>IF('🔩 PISTON'!A731="","",'🔩 PISTON'!O731)</f>
        <v/>
      </c>
      <c r="H546" s="37">
        <f>IF('🔩 PISTON'!A731="","",'🔩 PISTON'!P731)</f>
        <v/>
      </c>
      <c r="I546" s="37">
        <f>IF('🔩 PISTON'!A731="","",'🔩 PISTON'!Q731)</f>
        <v/>
      </c>
      <c r="J546">
        <f>IF('🔩 PISTON'!A731="","",'🔩 PISTON'!D731)</f>
        <v/>
      </c>
      <c r="L546">
        <f>N(L545)+IF(AND('🔎 TRA CỨU NHANH'!$C$2&lt;&gt;"",OR(ISNUMBER(SEARCH('🔎 TRA CỨU NHANH'!$C$2,$A546)),ISNUMBER(SEARCH('🔎 TRA CỨU NHANH'!$C$2,$B546)))),1,0)</f>
        <v/>
      </c>
      <c r="M546">
        <f>IF(L546&gt;N(L545),L546,"")</f>
        <v/>
      </c>
      <c r="N546">
        <f>N(N545)+IF(AND('💰 BÁO GIÁ'!$C$27&lt;&gt;"",OR(ISNUMBER(SEARCH('💰 BÁO GIÁ'!$C$27,$A546)),ISNUMBER(SEARCH('💰 BÁO GIÁ'!$C$27,$B546)))),1,0)</f>
        <v/>
      </c>
      <c r="O546">
        <f>IF(N546&gt;N(N545),N546,"")</f>
        <v/>
      </c>
    </row>
    <row r="547">
      <c r="A547">
        <f>IF('🔩 PISTON'!A732="","",'🔩 PISTON'!A732)</f>
        <v/>
      </c>
      <c r="B547">
        <f>IF('🔩 PISTON'!A732="","","Piston "&amp;'🔩 PISTON'!U732)</f>
        <v/>
      </c>
      <c r="C547">
        <f>IF('🔩 PISTON'!A732="","","Piston")</f>
        <v/>
      </c>
      <c r="D547">
        <f>IF('🔩 PISTON'!A732="","",'🔩 PISTON'!L732)</f>
        <v/>
      </c>
      <c r="E547">
        <f>IF('🔩 PISTON'!A732="","",'🔩 PISTON'!M732)</f>
        <v/>
      </c>
      <c r="F547">
        <f>IF('🔩 PISTON'!A732="","",'🔩 PISTON'!N732)</f>
        <v/>
      </c>
      <c r="G547">
        <f>IF('🔩 PISTON'!A732="","",'🔩 PISTON'!O732)</f>
        <v/>
      </c>
      <c r="H547">
        <f>IF('🔩 PISTON'!A732="","",'🔩 PISTON'!P732)</f>
        <v/>
      </c>
      <c r="I547">
        <f>IF('🔩 PISTON'!A732="","",'🔩 PISTON'!Q732)</f>
        <v/>
      </c>
      <c r="J547">
        <f>IF('🔩 PISTON'!A732="","",'🔩 PISTON'!D732)</f>
        <v/>
      </c>
      <c r="L547">
        <f>N(L546)+IF(AND('🔎 TRA CỨU NHANH'!$C$2&lt;&gt;"",OR(ISNUMBER(SEARCH('🔎 TRA CỨU NHANH'!$C$2,$A547)),ISNUMBER(SEARCH('🔎 TRA CỨU NHANH'!$C$2,$B547)))),1,0)</f>
        <v/>
      </c>
      <c r="M547">
        <f>IF(L547&gt;N(L546),L547,"")</f>
        <v/>
      </c>
      <c r="N547">
        <f>N(N546)+IF(AND('💰 BÁO GIÁ'!$C$27&lt;&gt;"",OR(ISNUMBER(SEARCH('💰 BÁO GIÁ'!$C$27,$A547)),ISNUMBER(SEARCH('💰 BÁO GIÁ'!$C$27,$B547)))),1,0)</f>
        <v/>
      </c>
      <c r="O547">
        <f>IF(N547&gt;N(N546),N547,"")</f>
        <v/>
      </c>
    </row>
    <row r="548">
      <c r="A548">
        <f>IF('🔩 PISTON'!A735="","",'🔩 PISTON'!A735)</f>
        <v/>
      </c>
      <c r="B548">
        <f>IF('🔩 PISTON'!A735="","","Piston "&amp;'🔩 PISTON'!U735)</f>
        <v/>
      </c>
      <c r="C548">
        <f>IF('🔩 PISTON'!A735="","","Piston")</f>
        <v/>
      </c>
      <c r="D548">
        <f>IF('🔩 PISTON'!A735="","",'🔩 PISTON'!L735)</f>
        <v/>
      </c>
      <c r="E548" s="37">
        <f>IF('🔩 PISTON'!A735="","",'🔩 PISTON'!M735)</f>
        <v/>
      </c>
      <c r="F548" s="37">
        <f>IF('🔩 PISTON'!A735="","",'🔩 PISTON'!N735)</f>
        <v/>
      </c>
      <c r="G548" s="37">
        <f>IF('🔩 PISTON'!A735="","",'🔩 PISTON'!O735)</f>
        <v/>
      </c>
      <c r="H548" s="37">
        <f>IF('🔩 PISTON'!A735="","",'🔩 PISTON'!P735)</f>
        <v/>
      </c>
      <c r="I548" s="37">
        <f>IF('🔩 PISTON'!A735="","",'🔩 PISTON'!Q735)</f>
        <v/>
      </c>
      <c r="J548">
        <f>IF('🔩 PISTON'!A735="","",'🔩 PISTON'!D735)</f>
        <v/>
      </c>
      <c r="L548">
        <f>N(L547)+IF(AND('🔎 TRA CỨU NHANH'!$C$2&lt;&gt;"",OR(ISNUMBER(SEARCH('🔎 TRA CỨU NHANH'!$C$2,$A548)),ISNUMBER(SEARCH('🔎 TRA CỨU NHANH'!$C$2,$B548)))),1,0)</f>
        <v/>
      </c>
      <c r="M548">
        <f>IF(L548&gt;N(L547),L548,"")</f>
        <v/>
      </c>
      <c r="N548">
        <f>N(N547)+IF(AND('💰 BÁO GIÁ'!$C$27&lt;&gt;"",OR(ISNUMBER(SEARCH('💰 BÁO GIÁ'!$C$27,$A548)),ISNUMBER(SEARCH('💰 BÁO GIÁ'!$C$27,$B548)))),1,0)</f>
        <v/>
      </c>
      <c r="O548">
        <f>IF(N548&gt;N(N547),N548,"")</f>
        <v/>
      </c>
    </row>
    <row r="549">
      <c r="A549">
        <f>IF('🔩 PISTON'!A736="","",'🔩 PISTON'!A736)</f>
        <v/>
      </c>
      <c r="B549">
        <f>IF('🔩 PISTON'!A736="","","Piston "&amp;'🔩 PISTON'!U736)</f>
        <v/>
      </c>
      <c r="C549">
        <f>IF('🔩 PISTON'!A736="","","Piston")</f>
        <v/>
      </c>
      <c r="D549">
        <f>IF('🔩 PISTON'!A736="","",'🔩 PISTON'!L736)</f>
        <v/>
      </c>
      <c r="E549">
        <f>IF('🔩 PISTON'!A736="","",'🔩 PISTON'!M736)</f>
        <v/>
      </c>
      <c r="F549">
        <f>IF('🔩 PISTON'!A736="","",'🔩 PISTON'!N736)</f>
        <v/>
      </c>
      <c r="G549">
        <f>IF('🔩 PISTON'!A736="","",'🔩 PISTON'!O736)</f>
        <v/>
      </c>
      <c r="H549">
        <f>IF('🔩 PISTON'!A736="","",'🔩 PISTON'!P736)</f>
        <v/>
      </c>
      <c r="I549">
        <f>IF('🔩 PISTON'!A736="","",'🔩 PISTON'!Q736)</f>
        <v/>
      </c>
      <c r="J549">
        <f>IF('🔩 PISTON'!A736="","",'🔩 PISTON'!D736)</f>
        <v/>
      </c>
      <c r="L549">
        <f>N(L548)+IF(AND('🔎 TRA CỨU NHANH'!$C$2&lt;&gt;"",OR(ISNUMBER(SEARCH('🔎 TRA CỨU NHANH'!$C$2,$A549)),ISNUMBER(SEARCH('🔎 TRA CỨU NHANH'!$C$2,$B549)))),1,0)</f>
        <v/>
      </c>
      <c r="M549">
        <f>IF(L549&gt;N(L548),L549,"")</f>
        <v/>
      </c>
      <c r="N549">
        <f>N(N548)+IF(AND('💰 BÁO GIÁ'!$C$27&lt;&gt;"",OR(ISNUMBER(SEARCH('💰 BÁO GIÁ'!$C$27,$A549)),ISNUMBER(SEARCH('💰 BÁO GIÁ'!$C$27,$B549)))),1,0)</f>
        <v/>
      </c>
      <c r="O549">
        <f>IF(N549&gt;N(N548),N549,"")</f>
        <v/>
      </c>
    </row>
    <row r="550">
      <c r="A550">
        <f>IF('🔩 PISTON'!A737="","",'🔩 PISTON'!A737)</f>
        <v/>
      </c>
      <c r="B550">
        <f>IF('🔩 PISTON'!A737="","","Piston "&amp;'🔩 PISTON'!U737)</f>
        <v/>
      </c>
      <c r="C550">
        <f>IF('🔩 PISTON'!A737="","","Piston")</f>
        <v/>
      </c>
      <c r="D550">
        <f>IF('🔩 PISTON'!A737="","",'🔩 PISTON'!L737)</f>
        <v/>
      </c>
      <c r="E550" s="37">
        <f>IF('🔩 PISTON'!A737="","",'🔩 PISTON'!M737)</f>
        <v/>
      </c>
      <c r="F550" s="37">
        <f>IF('🔩 PISTON'!A737="","",'🔩 PISTON'!N737)</f>
        <v/>
      </c>
      <c r="G550" s="37">
        <f>IF('🔩 PISTON'!A737="","",'🔩 PISTON'!O737)</f>
        <v/>
      </c>
      <c r="H550" s="37">
        <f>IF('🔩 PISTON'!A737="","",'🔩 PISTON'!P737)</f>
        <v/>
      </c>
      <c r="I550" s="37">
        <f>IF('🔩 PISTON'!A737="","",'🔩 PISTON'!Q737)</f>
        <v/>
      </c>
      <c r="J550">
        <f>IF('🔩 PISTON'!A737="","",'🔩 PISTON'!D737)</f>
        <v/>
      </c>
      <c r="L550">
        <f>N(L549)+IF(AND('🔎 TRA CỨU NHANH'!$C$2&lt;&gt;"",OR(ISNUMBER(SEARCH('🔎 TRA CỨU NHANH'!$C$2,$A550)),ISNUMBER(SEARCH('🔎 TRA CỨU NHANH'!$C$2,$B550)))),1,0)</f>
        <v/>
      </c>
      <c r="M550">
        <f>IF(L550&gt;N(L549),L550,"")</f>
        <v/>
      </c>
      <c r="N550">
        <f>N(N549)+IF(AND('💰 BÁO GIÁ'!$C$27&lt;&gt;"",OR(ISNUMBER(SEARCH('💰 BÁO GIÁ'!$C$27,$A550)),ISNUMBER(SEARCH('💰 BÁO GIÁ'!$C$27,$B550)))),1,0)</f>
        <v/>
      </c>
      <c r="O550">
        <f>IF(N550&gt;N(N549),N550,"")</f>
        <v/>
      </c>
    </row>
    <row r="551">
      <c r="A551">
        <f>IF('🔩 PISTON'!A738="","",'🔩 PISTON'!A738)</f>
        <v/>
      </c>
      <c r="B551">
        <f>IF('🔩 PISTON'!A738="","","Piston "&amp;'🔩 PISTON'!U738)</f>
        <v/>
      </c>
      <c r="C551">
        <f>IF('🔩 PISTON'!A738="","","Piston")</f>
        <v/>
      </c>
      <c r="D551">
        <f>IF('🔩 PISTON'!A738="","",'🔩 PISTON'!L738)</f>
        <v/>
      </c>
      <c r="E551">
        <f>IF('🔩 PISTON'!A738="","",'🔩 PISTON'!M738)</f>
        <v/>
      </c>
      <c r="F551">
        <f>IF('🔩 PISTON'!A738="","",'🔩 PISTON'!N738)</f>
        <v/>
      </c>
      <c r="G551">
        <f>IF('🔩 PISTON'!A738="","",'🔩 PISTON'!O738)</f>
        <v/>
      </c>
      <c r="H551">
        <f>IF('🔩 PISTON'!A738="","",'🔩 PISTON'!P738)</f>
        <v/>
      </c>
      <c r="I551">
        <f>IF('🔩 PISTON'!A738="","",'🔩 PISTON'!Q738)</f>
        <v/>
      </c>
      <c r="J551">
        <f>IF('🔩 PISTON'!A738="","",'🔩 PISTON'!D738)</f>
        <v/>
      </c>
      <c r="L551">
        <f>N(L550)+IF(AND('🔎 TRA CỨU NHANH'!$C$2&lt;&gt;"",OR(ISNUMBER(SEARCH('🔎 TRA CỨU NHANH'!$C$2,$A551)),ISNUMBER(SEARCH('🔎 TRA CỨU NHANH'!$C$2,$B551)))),1,0)</f>
        <v/>
      </c>
      <c r="M551">
        <f>IF(L551&gt;N(L550),L551,"")</f>
        <v/>
      </c>
      <c r="N551">
        <f>N(N550)+IF(AND('💰 BÁO GIÁ'!$C$27&lt;&gt;"",OR(ISNUMBER(SEARCH('💰 BÁO GIÁ'!$C$27,$A551)),ISNUMBER(SEARCH('💰 BÁO GIÁ'!$C$27,$B551)))),1,0)</f>
        <v/>
      </c>
      <c r="O551">
        <f>IF(N551&gt;N(N550),N551,"")</f>
        <v/>
      </c>
    </row>
    <row r="552">
      <c r="A552">
        <f>IF('🔩 PISTON'!A739="","",'🔩 PISTON'!A739)</f>
        <v/>
      </c>
      <c r="B552">
        <f>IF('🔩 PISTON'!A739="","","Piston "&amp;'🔩 PISTON'!U739)</f>
        <v/>
      </c>
      <c r="C552">
        <f>IF('🔩 PISTON'!A739="","","Piston")</f>
        <v/>
      </c>
      <c r="D552">
        <f>IF('🔩 PISTON'!A739="","",'🔩 PISTON'!L739)</f>
        <v/>
      </c>
      <c r="E552">
        <f>IF('🔩 PISTON'!A739="","",'🔩 PISTON'!M739)</f>
        <v/>
      </c>
      <c r="F552">
        <f>IF('🔩 PISTON'!A739="","",'🔩 PISTON'!N739)</f>
        <v/>
      </c>
      <c r="G552">
        <f>IF('🔩 PISTON'!A739="","",'🔩 PISTON'!O739)</f>
        <v/>
      </c>
      <c r="H552">
        <f>IF('🔩 PISTON'!A739="","",'🔩 PISTON'!P739)</f>
        <v/>
      </c>
      <c r="I552">
        <f>IF('🔩 PISTON'!A739="","",'🔩 PISTON'!Q739)</f>
        <v/>
      </c>
      <c r="J552">
        <f>IF('🔩 PISTON'!A739="","",'🔩 PISTON'!D739)</f>
        <v/>
      </c>
      <c r="L552">
        <f>N(L551)+IF(AND('🔎 TRA CỨU NHANH'!$C$2&lt;&gt;"",OR(ISNUMBER(SEARCH('🔎 TRA CỨU NHANH'!$C$2,$A552)),ISNUMBER(SEARCH('🔎 TRA CỨU NHANH'!$C$2,$B552)))),1,0)</f>
        <v/>
      </c>
      <c r="M552">
        <f>IF(L552&gt;N(L551),L552,"")</f>
        <v/>
      </c>
      <c r="N552">
        <f>N(N551)+IF(AND('💰 BÁO GIÁ'!$C$27&lt;&gt;"",OR(ISNUMBER(SEARCH('💰 BÁO GIÁ'!$C$27,$A552)),ISNUMBER(SEARCH('💰 BÁO GIÁ'!$C$27,$B552)))),1,0)</f>
        <v/>
      </c>
      <c r="O552">
        <f>IF(N552&gt;N(N551),N552,"")</f>
        <v/>
      </c>
    </row>
    <row r="553">
      <c r="A553">
        <f>IF('🔩 PISTON'!A742="","",'🔩 PISTON'!A742)</f>
        <v/>
      </c>
      <c r="B553">
        <f>IF('🔩 PISTON'!A742="","","Piston "&amp;'🔩 PISTON'!U742)</f>
        <v/>
      </c>
      <c r="C553">
        <f>IF('🔩 PISTON'!A742="","","Piston")</f>
        <v/>
      </c>
      <c r="D553">
        <f>IF('🔩 PISTON'!A742="","",'🔩 PISTON'!L742)</f>
        <v/>
      </c>
      <c r="E553" s="37">
        <f>IF('🔩 PISTON'!A742="","",'🔩 PISTON'!M742)</f>
        <v/>
      </c>
      <c r="F553" s="37">
        <f>IF('🔩 PISTON'!A742="","",'🔩 PISTON'!N742)</f>
        <v/>
      </c>
      <c r="G553" s="37">
        <f>IF('🔩 PISTON'!A742="","",'🔩 PISTON'!O742)</f>
        <v/>
      </c>
      <c r="H553" s="37">
        <f>IF('🔩 PISTON'!A742="","",'🔩 PISTON'!P742)</f>
        <v/>
      </c>
      <c r="I553" s="37">
        <f>IF('🔩 PISTON'!A742="","",'🔩 PISTON'!Q742)</f>
        <v/>
      </c>
      <c r="J553">
        <f>IF('🔩 PISTON'!A742="","",'🔩 PISTON'!D742)</f>
        <v/>
      </c>
      <c r="L553">
        <f>N(L552)+IF(AND('🔎 TRA CỨU NHANH'!$C$2&lt;&gt;"",OR(ISNUMBER(SEARCH('🔎 TRA CỨU NHANH'!$C$2,$A553)),ISNUMBER(SEARCH('🔎 TRA CỨU NHANH'!$C$2,$B553)))),1,0)</f>
        <v/>
      </c>
      <c r="M553">
        <f>IF(L553&gt;N(L552),L553,"")</f>
        <v/>
      </c>
      <c r="N553">
        <f>N(N552)+IF(AND('💰 BÁO GIÁ'!$C$27&lt;&gt;"",OR(ISNUMBER(SEARCH('💰 BÁO GIÁ'!$C$27,$A553)),ISNUMBER(SEARCH('💰 BÁO GIÁ'!$C$27,$B553)))),1,0)</f>
        <v/>
      </c>
      <c r="O553">
        <f>IF(N553&gt;N(N552),N553,"")</f>
        <v/>
      </c>
    </row>
    <row r="554">
      <c r="A554">
        <f>IF('🔩 PISTON'!A744="","",'🔩 PISTON'!A744)</f>
        <v/>
      </c>
      <c r="B554">
        <f>IF('🔩 PISTON'!A744="","","Piston "&amp;'🔩 PISTON'!U744)</f>
        <v/>
      </c>
      <c r="C554">
        <f>IF('🔩 PISTON'!A744="","","Piston")</f>
        <v/>
      </c>
      <c r="D554">
        <f>IF('🔩 PISTON'!A744="","",'🔩 PISTON'!L744)</f>
        <v/>
      </c>
      <c r="E554" s="37">
        <f>IF('🔩 PISTON'!A744="","",'🔩 PISTON'!M744)</f>
        <v/>
      </c>
      <c r="F554" s="37">
        <f>IF('🔩 PISTON'!A744="","",'🔩 PISTON'!N744)</f>
        <v/>
      </c>
      <c r="G554" s="37">
        <f>IF('🔩 PISTON'!A744="","",'🔩 PISTON'!O744)</f>
        <v/>
      </c>
      <c r="H554" s="37">
        <f>IF('🔩 PISTON'!A744="","",'🔩 PISTON'!P744)</f>
        <v/>
      </c>
      <c r="I554" s="37">
        <f>IF('🔩 PISTON'!A744="","",'🔩 PISTON'!Q744)</f>
        <v/>
      </c>
      <c r="J554">
        <f>IF('🔩 PISTON'!A744="","",'🔩 PISTON'!D744)</f>
        <v/>
      </c>
      <c r="L554">
        <f>N(L553)+IF(AND('🔎 TRA CỨU NHANH'!$C$2&lt;&gt;"",OR(ISNUMBER(SEARCH('🔎 TRA CỨU NHANH'!$C$2,$A554)),ISNUMBER(SEARCH('🔎 TRA CỨU NHANH'!$C$2,$B554)))),1,0)</f>
        <v/>
      </c>
      <c r="M554">
        <f>IF(L554&gt;N(L553),L554,"")</f>
        <v/>
      </c>
      <c r="N554">
        <f>N(N553)+IF(AND('💰 BÁO GIÁ'!$C$27&lt;&gt;"",OR(ISNUMBER(SEARCH('💰 BÁO GIÁ'!$C$27,$A554)),ISNUMBER(SEARCH('💰 BÁO GIÁ'!$C$27,$B554)))),1,0)</f>
        <v/>
      </c>
      <c r="O554">
        <f>IF(N554&gt;N(N553),N554,"")</f>
        <v/>
      </c>
    </row>
    <row r="555">
      <c r="A555">
        <f>IF('🔩 PISTON'!A745="","",'🔩 PISTON'!A745)</f>
        <v/>
      </c>
      <c r="B555">
        <f>IF('🔩 PISTON'!A745="","","Piston "&amp;'🔩 PISTON'!U745)</f>
        <v/>
      </c>
      <c r="C555">
        <f>IF('🔩 PISTON'!A745="","","Piston")</f>
        <v/>
      </c>
      <c r="D555">
        <f>IF('🔩 PISTON'!A745="","",'🔩 PISTON'!L745)</f>
        <v/>
      </c>
      <c r="E555">
        <f>IF('🔩 PISTON'!A745="","",'🔩 PISTON'!M745)</f>
        <v/>
      </c>
      <c r="F555">
        <f>IF('🔩 PISTON'!A745="","",'🔩 PISTON'!N745)</f>
        <v/>
      </c>
      <c r="G555">
        <f>IF('🔩 PISTON'!A745="","",'🔩 PISTON'!O745)</f>
        <v/>
      </c>
      <c r="H555">
        <f>IF('🔩 PISTON'!A745="","",'🔩 PISTON'!P745)</f>
        <v/>
      </c>
      <c r="I555">
        <f>IF('🔩 PISTON'!A745="","",'🔩 PISTON'!Q745)</f>
        <v/>
      </c>
      <c r="J555">
        <f>IF('🔩 PISTON'!A745="","",'🔩 PISTON'!D745)</f>
        <v/>
      </c>
      <c r="L555">
        <f>N(L554)+IF(AND('🔎 TRA CỨU NHANH'!$C$2&lt;&gt;"",OR(ISNUMBER(SEARCH('🔎 TRA CỨU NHANH'!$C$2,$A555)),ISNUMBER(SEARCH('🔎 TRA CỨU NHANH'!$C$2,$B555)))),1,0)</f>
        <v/>
      </c>
      <c r="M555">
        <f>IF(L555&gt;N(L554),L555,"")</f>
        <v/>
      </c>
      <c r="N555">
        <f>N(N554)+IF(AND('💰 BÁO GIÁ'!$C$27&lt;&gt;"",OR(ISNUMBER(SEARCH('💰 BÁO GIÁ'!$C$27,$A555)),ISNUMBER(SEARCH('💰 BÁO GIÁ'!$C$27,$B555)))),1,0)</f>
        <v/>
      </c>
      <c r="O555">
        <f>IF(N555&gt;N(N554),N555,"")</f>
        <v/>
      </c>
    </row>
    <row r="556">
      <c r="A556">
        <f>IF('🔩 PISTON'!A747="","",'🔩 PISTON'!A747)</f>
        <v/>
      </c>
      <c r="B556">
        <f>IF('🔩 PISTON'!A747="","","Piston "&amp;'🔩 PISTON'!U747)</f>
        <v/>
      </c>
      <c r="C556">
        <f>IF('🔩 PISTON'!A747="","","Piston")</f>
        <v/>
      </c>
      <c r="D556">
        <f>IF('🔩 PISTON'!A747="","",'🔩 PISTON'!L747)</f>
        <v/>
      </c>
      <c r="E556" s="37">
        <f>IF('🔩 PISTON'!A747="","",'🔩 PISTON'!M747)</f>
        <v/>
      </c>
      <c r="F556" s="37">
        <f>IF('🔩 PISTON'!A747="","",'🔩 PISTON'!N747)</f>
        <v/>
      </c>
      <c r="G556" s="37">
        <f>IF('🔩 PISTON'!A747="","",'🔩 PISTON'!O747)</f>
        <v/>
      </c>
      <c r="H556" s="37">
        <f>IF('🔩 PISTON'!A747="","",'🔩 PISTON'!P747)</f>
        <v/>
      </c>
      <c r="I556" s="37">
        <f>IF('🔩 PISTON'!A747="","",'🔩 PISTON'!Q747)</f>
        <v/>
      </c>
      <c r="J556">
        <f>IF('🔩 PISTON'!A747="","",'🔩 PISTON'!D747)</f>
        <v/>
      </c>
      <c r="L556">
        <f>N(L555)+IF(AND('🔎 TRA CỨU NHANH'!$C$2&lt;&gt;"",OR(ISNUMBER(SEARCH('🔎 TRA CỨU NHANH'!$C$2,$A556)),ISNUMBER(SEARCH('🔎 TRA CỨU NHANH'!$C$2,$B556)))),1,0)</f>
        <v/>
      </c>
      <c r="M556">
        <f>IF(L556&gt;N(L555),L556,"")</f>
        <v/>
      </c>
      <c r="N556">
        <f>N(N555)+IF(AND('💰 BÁO GIÁ'!$C$27&lt;&gt;"",OR(ISNUMBER(SEARCH('💰 BÁO GIÁ'!$C$27,$A556)),ISNUMBER(SEARCH('💰 BÁO GIÁ'!$C$27,$B556)))),1,0)</f>
        <v/>
      </c>
      <c r="O556">
        <f>IF(N556&gt;N(N555),N556,"")</f>
        <v/>
      </c>
    </row>
    <row r="557">
      <c r="A557">
        <f>IF('🔩 PISTON'!A749="","",'🔩 PISTON'!A749)</f>
        <v/>
      </c>
      <c r="B557">
        <f>IF('🔩 PISTON'!A749="","","Piston "&amp;'🔩 PISTON'!U749)</f>
        <v/>
      </c>
      <c r="C557">
        <f>IF('🔩 PISTON'!A749="","","Piston")</f>
        <v/>
      </c>
      <c r="D557">
        <f>IF('🔩 PISTON'!A749="","",'🔩 PISTON'!L749)</f>
        <v/>
      </c>
      <c r="E557" s="37">
        <f>IF('🔩 PISTON'!A749="","",'🔩 PISTON'!M749)</f>
        <v/>
      </c>
      <c r="F557" s="37">
        <f>IF('🔩 PISTON'!A749="","",'🔩 PISTON'!N749)</f>
        <v/>
      </c>
      <c r="G557" s="37">
        <f>IF('🔩 PISTON'!A749="","",'🔩 PISTON'!O749)</f>
        <v/>
      </c>
      <c r="H557" s="37">
        <f>IF('🔩 PISTON'!A749="","",'🔩 PISTON'!P749)</f>
        <v/>
      </c>
      <c r="I557" s="37">
        <f>IF('🔩 PISTON'!A749="","",'🔩 PISTON'!Q749)</f>
        <v/>
      </c>
      <c r="J557">
        <f>IF('🔩 PISTON'!A749="","",'🔩 PISTON'!D749)</f>
        <v/>
      </c>
      <c r="L557">
        <f>N(L556)+IF(AND('🔎 TRA CỨU NHANH'!$C$2&lt;&gt;"",OR(ISNUMBER(SEARCH('🔎 TRA CỨU NHANH'!$C$2,$A557)),ISNUMBER(SEARCH('🔎 TRA CỨU NHANH'!$C$2,$B557)))),1,0)</f>
        <v/>
      </c>
      <c r="M557">
        <f>IF(L557&gt;N(L556),L557,"")</f>
        <v/>
      </c>
      <c r="N557">
        <f>N(N556)+IF(AND('💰 BÁO GIÁ'!$C$27&lt;&gt;"",OR(ISNUMBER(SEARCH('💰 BÁO GIÁ'!$C$27,$A557)),ISNUMBER(SEARCH('💰 BÁO GIÁ'!$C$27,$B557)))),1,0)</f>
        <v/>
      </c>
      <c r="O557">
        <f>IF(N557&gt;N(N556),N557,"")</f>
        <v/>
      </c>
    </row>
    <row r="558">
      <c r="A558">
        <f>IF('🔩 PISTON'!A751="","",'🔩 PISTON'!A751)</f>
        <v/>
      </c>
      <c r="B558">
        <f>IF('🔩 PISTON'!A751="","","Piston "&amp;'🔩 PISTON'!U751)</f>
        <v/>
      </c>
      <c r="C558">
        <f>IF('🔩 PISTON'!A751="","","Piston")</f>
        <v/>
      </c>
      <c r="D558">
        <f>IF('🔩 PISTON'!A751="","",'🔩 PISTON'!L751)</f>
        <v/>
      </c>
      <c r="E558">
        <f>IF('🔩 PISTON'!A751="","",'🔩 PISTON'!M751)</f>
        <v/>
      </c>
      <c r="F558">
        <f>IF('🔩 PISTON'!A751="","",'🔩 PISTON'!N751)</f>
        <v/>
      </c>
      <c r="G558">
        <f>IF('🔩 PISTON'!A751="","",'🔩 PISTON'!O751)</f>
        <v/>
      </c>
      <c r="H558">
        <f>IF('🔩 PISTON'!A751="","",'🔩 PISTON'!P751)</f>
        <v/>
      </c>
      <c r="I558">
        <f>IF('🔩 PISTON'!A751="","",'🔩 PISTON'!Q751)</f>
        <v/>
      </c>
      <c r="J558">
        <f>IF('🔩 PISTON'!A751="","",'🔩 PISTON'!D751)</f>
        <v/>
      </c>
      <c r="L558">
        <f>N(L557)+IF(AND('🔎 TRA CỨU NHANH'!$C$2&lt;&gt;"",OR(ISNUMBER(SEARCH('🔎 TRA CỨU NHANH'!$C$2,$A558)),ISNUMBER(SEARCH('🔎 TRA CỨU NHANH'!$C$2,$B558)))),1,0)</f>
        <v/>
      </c>
      <c r="M558">
        <f>IF(L558&gt;N(L557),L558,"")</f>
        <v/>
      </c>
      <c r="N558">
        <f>N(N557)+IF(AND('💰 BÁO GIÁ'!$C$27&lt;&gt;"",OR(ISNUMBER(SEARCH('💰 BÁO GIÁ'!$C$27,$A558)),ISNUMBER(SEARCH('💰 BÁO GIÁ'!$C$27,$B558)))),1,0)</f>
        <v/>
      </c>
      <c r="O558">
        <f>IF(N558&gt;N(N557),N558,"")</f>
        <v/>
      </c>
    </row>
    <row r="559">
      <c r="A559">
        <f>IF('🔩 PISTON'!A752="","",'🔩 PISTON'!A752)</f>
        <v/>
      </c>
      <c r="B559">
        <f>IF('🔩 PISTON'!A752="","","Piston "&amp;'🔩 PISTON'!U752)</f>
        <v/>
      </c>
      <c r="C559">
        <f>IF('🔩 PISTON'!A752="","","Piston")</f>
        <v/>
      </c>
      <c r="D559">
        <f>IF('🔩 PISTON'!A752="","",'🔩 PISTON'!L752)</f>
        <v/>
      </c>
      <c r="E559" s="37">
        <f>IF('🔩 PISTON'!A752="","",'🔩 PISTON'!M752)</f>
        <v/>
      </c>
      <c r="F559" s="37">
        <f>IF('🔩 PISTON'!A752="","",'🔩 PISTON'!N752)</f>
        <v/>
      </c>
      <c r="G559" s="37">
        <f>IF('🔩 PISTON'!A752="","",'🔩 PISTON'!O752)</f>
        <v/>
      </c>
      <c r="H559" s="37">
        <f>IF('🔩 PISTON'!A752="","",'🔩 PISTON'!P752)</f>
        <v/>
      </c>
      <c r="I559" s="37">
        <f>IF('🔩 PISTON'!A752="","",'🔩 PISTON'!Q752)</f>
        <v/>
      </c>
      <c r="J559">
        <f>IF('🔩 PISTON'!A752="","",'🔩 PISTON'!D752)</f>
        <v/>
      </c>
      <c r="L559">
        <f>N(L558)+IF(AND('🔎 TRA CỨU NHANH'!$C$2&lt;&gt;"",OR(ISNUMBER(SEARCH('🔎 TRA CỨU NHANH'!$C$2,$A559)),ISNUMBER(SEARCH('🔎 TRA CỨU NHANH'!$C$2,$B559)))),1,0)</f>
        <v/>
      </c>
      <c r="M559">
        <f>IF(L559&gt;N(L558),L559,"")</f>
        <v/>
      </c>
      <c r="N559">
        <f>N(N558)+IF(AND('💰 BÁO GIÁ'!$C$27&lt;&gt;"",OR(ISNUMBER(SEARCH('💰 BÁO GIÁ'!$C$27,$A559)),ISNUMBER(SEARCH('💰 BÁO GIÁ'!$C$27,$B559)))),1,0)</f>
        <v/>
      </c>
      <c r="O559">
        <f>IF(N559&gt;N(N558),N559,"")</f>
        <v/>
      </c>
    </row>
    <row r="560">
      <c r="A560">
        <f>IF('🔩 PISTON'!A754="","",'🔩 PISTON'!A754)</f>
        <v/>
      </c>
      <c r="B560">
        <f>IF('🔩 PISTON'!A754="","","Piston "&amp;'🔩 PISTON'!U754)</f>
        <v/>
      </c>
      <c r="C560">
        <f>IF('🔩 PISTON'!A754="","","Piston")</f>
        <v/>
      </c>
      <c r="D560">
        <f>IF('🔩 PISTON'!A754="","",'🔩 PISTON'!L754)</f>
        <v/>
      </c>
      <c r="E560">
        <f>IF('🔩 PISTON'!A754="","",'🔩 PISTON'!M754)</f>
        <v/>
      </c>
      <c r="F560">
        <f>IF('🔩 PISTON'!A754="","",'🔩 PISTON'!N754)</f>
        <v/>
      </c>
      <c r="G560">
        <f>IF('🔩 PISTON'!A754="","",'🔩 PISTON'!O754)</f>
        <v/>
      </c>
      <c r="H560">
        <f>IF('🔩 PISTON'!A754="","",'🔩 PISTON'!P754)</f>
        <v/>
      </c>
      <c r="I560">
        <f>IF('🔩 PISTON'!A754="","",'🔩 PISTON'!Q754)</f>
        <v/>
      </c>
      <c r="J560">
        <f>IF('🔩 PISTON'!A754="","",'🔩 PISTON'!D754)</f>
        <v/>
      </c>
      <c r="L560">
        <f>N(L559)+IF(AND('🔎 TRA CỨU NHANH'!$C$2&lt;&gt;"",OR(ISNUMBER(SEARCH('🔎 TRA CỨU NHANH'!$C$2,$A560)),ISNUMBER(SEARCH('🔎 TRA CỨU NHANH'!$C$2,$B560)))),1,0)</f>
        <v/>
      </c>
      <c r="M560">
        <f>IF(L560&gt;N(L559),L560,"")</f>
        <v/>
      </c>
      <c r="N560">
        <f>N(N559)+IF(AND('💰 BÁO GIÁ'!$C$27&lt;&gt;"",OR(ISNUMBER(SEARCH('💰 BÁO GIÁ'!$C$27,$A560)),ISNUMBER(SEARCH('💰 BÁO GIÁ'!$C$27,$B560)))),1,0)</f>
        <v/>
      </c>
      <c r="O560">
        <f>IF(N560&gt;N(N559),N560,"")</f>
        <v/>
      </c>
    </row>
    <row r="561">
      <c r="A561">
        <f>IF('🔩 PISTON'!A755="","",'🔩 PISTON'!A755)</f>
        <v/>
      </c>
      <c r="B561">
        <f>IF('🔩 PISTON'!A755="","","Piston "&amp;'🔩 PISTON'!U755)</f>
        <v/>
      </c>
      <c r="C561">
        <f>IF('🔩 PISTON'!A755="","","Piston")</f>
        <v/>
      </c>
      <c r="D561">
        <f>IF('🔩 PISTON'!A755="","",'🔩 PISTON'!L755)</f>
        <v/>
      </c>
      <c r="E561">
        <f>IF('🔩 PISTON'!A755="","",'🔩 PISTON'!M755)</f>
        <v/>
      </c>
      <c r="F561">
        <f>IF('🔩 PISTON'!A755="","",'🔩 PISTON'!N755)</f>
        <v/>
      </c>
      <c r="G561">
        <f>IF('🔩 PISTON'!A755="","",'🔩 PISTON'!O755)</f>
        <v/>
      </c>
      <c r="H561">
        <f>IF('🔩 PISTON'!A755="","",'🔩 PISTON'!P755)</f>
        <v/>
      </c>
      <c r="I561">
        <f>IF('🔩 PISTON'!A755="","",'🔩 PISTON'!Q755)</f>
        <v/>
      </c>
      <c r="J561">
        <f>IF('🔩 PISTON'!A755="","",'🔩 PISTON'!D755)</f>
        <v/>
      </c>
      <c r="L561">
        <f>N(L560)+IF(AND('🔎 TRA CỨU NHANH'!$C$2&lt;&gt;"",OR(ISNUMBER(SEARCH('🔎 TRA CỨU NHANH'!$C$2,$A561)),ISNUMBER(SEARCH('🔎 TRA CỨU NHANH'!$C$2,$B561)))),1,0)</f>
        <v/>
      </c>
      <c r="M561">
        <f>IF(L561&gt;N(L560),L561,"")</f>
        <v/>
      </c>
      <c r="N561">
        <f>N(N560)+IF(AND('💰 BÁO GIÁ'!$C$27&lt;&gt;"",OR(ISNUMBER(SEARCH('💰 BÁO GIÁ'!$C$27,$A561)),ISNUMBER(SEARCH('💰 BÁO GIÁ'!$C$27,$B561)))),1,0)</f>
        <v/>
      </c>
      <c r="O561">
        <f>IF(N561&gt;N(N560),N561,"")</f>
        <v/>
      </c>
    </row>
    <row r="562">
      <c r="A562">
        <f>IF('🔩 PISTON'!A756="","",'🔩 PISTON'!A756)</f>
        <v/>
      </c>
      <c r="B562">
        <f>IF('🔩 PISTON'!A756="","","Piston "&amp;'🔩 PISTON'!U756)</f>
        <v/>
      </c>
      <c r="C562">
        <f>IF('🔩 PISTON'!A756="","","Piston")</f>
        <v/>
      </c>
      <c r="D562">
        <f>IF('🔩 PISTON'!A756="","",'🔩 PISTON'!L756)</f>
        <v/>
      </c>
      <c r="E562" s="37">
        <f>IF('🔩 PISTON'!A756="","",'🔩 PISTON'!M756)</f>
        <v/>
      </c>
      <c r="F562" s="37">
        <f>IF('🔩 PISTON'!A756="","",'🔩 PISTON'!N756)</f>
        <v/>
      </c>
      <c r="G562" s="37">
        <f>IF('🔩 PISTON'!A756="","",'🔩 PISTON'!O756)</f>
        <v/>
      </c>
      <c r="H562" s="37">
        <f>IF('🔩 PISTON'!A756="","",'🔩 PISTON'!P756)</f>
        <v/>
      </c>
      <c r="I562" s="37">
        <f>IF('🔩 PISTON'!A756="","",'🔩 PISTON'!Q756)</f>
        <v/>
      </c>
      <c r="J562">
        <f>IF('🔩 PISTON'!A756="","",'🔩 PISTON'!D756)</f>
        <v/>
      </c>
      <c r="L562">
        <f>N(L561)+IF(AND('🔎 TRA CỨU NHANH'!$C$2&lt;&gt;"",OR(ISNUMBER(SEARCH('🔎 TRA CỨU NHANH'!$C$2,$A562)),ISNUMBER(SEARCH('🔎 TRA CỨU NHANH'!$C$2,$B562)))),1,0)</f>
        <v/>
      </c>
      <c r="M562">
        <f>IF(L562&gt;N(L561),L562,"")</f>
        <v/>
      </c>
      <c r="N562">
        <f>N(N561)+IF(AND('💰 BÁO GIÁ'!$C$27&lt;&gt;"",OR(ISNUMBER(SEARCH('💰 BÁO GIÁ'!$C$27,$A562)),ISNUMBER(SEARCH('💰 BÁO GIÁ'!$C$27,$B562)))),1,0)</f>
        <v/>
      </c>
      <c r="O562">
        <f>IF(N562&gt;N(N561),N562,"")</f>
        <v/>
      </c>
    </row>
    <row r="563">
      <c r="A563">
        <f>IF('🔩 PISTON'!A757="","",'🔩 PISTON'!A757)</f>
        <v/>
      </c>
      <c r="B563">
        <f>IF('🔩 PISTON'!A757="","","Piston "&amp;'🔩 PISTON'!U757)</f>
        <v/>
      </c>
      <c r="C563">
        <f>IF('🔩 PISTON'!A757="","","Piston")</f>
        <v/>
      </c>
      <c r="D563">
        <f>IF('🔩 PISTON'!A757="","",'🔩 PISTON'!L757)</f>
        <v/>
      </c>
      <c r="E563" s="37">
        <f>IF('🔩 PISTON'!A757="","",'🔩 PISTON'!M757)</f>
        <v/>
      </c>
      <c r="F563" s="37">
        <f>IF('🔩 PISTON'!A757="","",'🔩 PISTON'!N757)</f>
        <v/>
      </c>
      <c r="G563" s="37">
        <f>IF('🔩 PISTON'!A757="","",'🔩 PISTON'!O757)</f>
        <v/>
      </c>
      <c r="H563" s="37">
        <f>IF('🔩 PISTON'!A757="","",'🔩 PISTON'!P757)</f>
        <v/>
      </c>
      <c r="I563" s="37">
        <f>IF('🔩 PISTON'!A757="","",'🔩 PISTON'!Q757)</f>
        <v/>
      </c>
      <c r="J563">
        <f>IF('🔩 PISTON'!A757="","",'🔩 PISTON'!D757)</f>
        <v/>
      </c>
      <c r="L563">
        <f>N(L562)+IF(AND('🔎 TRA CỨU NHANH'!$C$2&lt;&gt;"",OR(ISNUMBER(SEARCH('🔎 TRA CỨU NHANH'!$C$2,$A563)),ISNUMBER(SEARCH('🔎 TRA CỨU NHANH'!$C$2,$B563)))),1,0)</f>
        <v/>
      </c>
      <c r="M563">
        <f>IF(L563&gt;N(L562),L563,"")</f>
        <v/>
      </c>
      <c r="N563">
        <f>N(N562)+IF(AND('💰 BÁO GIÁ'!$C$27&lt;&gt;"",OR(ISNUMBER(SEARCH('💰 BÁO GIÁ'!$C$27,$A563)),ISNUMBER(SEARCH('💰 BÁO GIÁ'!$C$27,$B563)))),1,0)</f>
        <v/>
      </c>
      <c r="O563">
        <f>IF(N563&gt;N(N562),N563,"")</f>
        <v/>
      </c>
    </row>
    <row r="564">
      <c r="A564">
        <f>IF('🔩 PISTON'!A758="","",'🔩 PISTON'!A758)</f>
        <v/>
      </c>
      <c r="B564">
        <f>IF('🔩 PISTON'!A758="","","Piston "&amp;'🔩 PISTON'!U758)</f>
        <v/>
      </c>
      <c r="C564">
        <f>IF('🔩 PISTON'!A758="","","Piston")</f>
        <v/>
      </c>
      <c r="D564">
        <f>IF('🔩 PISTON'!A758="","",'🔩 PISTON'!L758)</f>
        <v/>
      </c>
      <c r="E564">
        <f>IF('🔩 PISTON'!A758="","",'🔩 PISTON'!M758)</f>
        <v/>
      </c>
      <c r="F564">
        <f>IF('🔩 PISTON'!A758="","",'🔩 PISTON'!N758)</f>
        <v/>
      </c>
      <c r="G564">
        <f>IF('🔩 PISTON'!A758="","",'🔩 PISTON'!O758)</f>
        <v/>
      </c>
      <c r="H564">
        <f>IF('🔩 PISTON'!A758="","",'🔩 PISTON'!P758)</f>
        <v/>
      </c>
      <c r="I564">
        <f>IF('🔩 PISTON'!A758="","",'🔩 PISTON'!Q758)</f>
        <v/>
      </c>
      <c r="J564">
        <f>IF('🔩 PISTON'!A758="","",'🔩 PISTON'!D758)</f>
        <v/>
      </c>
      <c r="L564">
        <f>N(L563)+IF(AND('🔎 TRA CỨU NHANH'!$C$2&lt;&gt;"",OR(ISNUMBER(SEARCH('🔎 TRA CỨU NHANH'!$C$2,$A564)),ISNUMBER(SEARCH('🔎 TRA CỨU NHANH'!$C$2,$B564)))),1,0)</f>
        <v/>
      </c>
      <c r="M564">
        <f>IF(L564&gt;N(L563),L564,"")</f>
        <v/>
      </c>
      <c r="N564">
        <f>N(N563)+IF(AND('💰 BÁO GIÁ'!$C$27&lt;&gt;"",OR(ISNUMBER(SEARCH('💰 BÁO GIÁ'!$C$27,$A564)),ISNUMBER(SEARCH('💰 BÁO GIÁ'!$C$27,$B564)))),1,0)</f>
        <v/>
      </c>
      <c r="O564">
        <f>IF(N564&gt;N(N563),N564,"")</f>
        <v/>
      </c>
    </row>
    <row r="565">
      <c r="A565">
        <f>IF('🔩 PISTON'!A759="","",'🔩 PISTON'!A759)</f>
        <v/>
      </c>
      <c r="B565">
        <f>IF('🔩 PISTON'!A759="","","Piston "&amp;'🔩 PISTON'!U759)</f>
        <v/>
      </c>
      <c r="C565">
        <f>IF('🔩 PISTON'!A759="","","Piston")</f>
        <v/>
      </c>
      <c r="D565">
        <f>IF('🔩 PISTON'!A759="","",'🔩 PISTON'!L759)</f>
        <v/>
      </c>
      <c r="E565" s="37">
        <f>IF('🔩 PISTON'!A759="","",'🔩 PISTON'!M759)</f>
        <v/>
      </c>
      <c r="F565" s="37">
        <f>IF('🔩 PISTON'!A759="","",'🔩 PISTON'!N759)</f>
        <v/>
      </c>
      <c r="G565" s="37">
        <f>IF('🔩 PISTON'!A759="","",'🔩 PISTON'!O759)</f>
        <v/>
      </c>
      <c r="H565" s="37">
        <f>IF('🔩 PISTON'!A759="","",'🔩 PISTON'!P759)</f>
        <v/>
      </c>
      <c r="I565" s="37">
        <f>IF('🔩 PISTON'!A759="","",'🔩 PISTON'!Q759)</f>
        <v/>
      </c>
      <c r="J565">
        <f>IF('🔩 PISTON'!A759="","",'🔩 PISTON'!D759)</f>
        <v/>
      </c>
      <c r="L565">
        <f>N(L564)+IF(AND('🔎 TRA CỨU NHANH'!$C$2&lt;&gt;"",OR(ISNUMBER(SEARCH('🔎 TRA CỨU NHANH'!$C$2,$A565)),ISNUMBER(SEARCH('🔎 TRA CỨU NHANH'!$C$2,$B565)))),1,0)</f>
        <v/>
      </c>
      <c r="M565">
        <f>IF(L565&gt;N(L564),L565,"")</f>
        <v/>
      </c>
      <c r="N565">
        <f>N(N564)+IF(AND('💰 BÁO GIÁ'!$C$27&lt;&gt;"",OR(ISNUMBER(SEARCH('💰 BÁO GIÁ'!$C$27,$A565)),ISNUMBER(SEARCH('💰 BÁO GIÁ'!$C$27,$B565)))),1,0)</f>
        <v/>
      </c>
      <c r="O565">
        <f>IF(N565&gt;N(N564),N565,"")</f>
        <v/>
      </c>
    </row>
    <row r="566">
      <c r="A566">
        <f>IF('🔩 PISTON'!A761="","",'🔩 PISTON'!A761)</f>
        <v/>
      </c>
      <c r="B566">
        <f>IF('🔩 PISTON'!A761="","","Piston "&amp;'🔩 PISTON'!U761)</f>
        <v/>
      </c>
      <c r="C566">
        <f>IF('🔩 PISTON'!A761="","","Piston")</f>
        <v/>
      </c>
      <c r="D566">
        <f>IF('🔩 PISTON'!A761="","",'🔩 PISTON'!L761)</f>
        <v/>
      </c>
      <c r="E566" s="37">
        <f>IF('🔩 PISTON'!A761="","",'🔩 PISTON'!M761)</f>
        <v/>
      </c>
      <c r="F566" s="37">
        <f>IF('🔩 PISTON'!A761="","",'🔩 PISTON'!N761)</f>
        <v/>
      </c>
      <c r="G566" s="37">
        <f>IF('🔩 PISTON'!A761="","",'🔩 PISTON'!O761)</f>
        <v/>
      </c>
      <c r="H566" s="37">
        <f>IF('🔩 PISTON'!A761="","",'🔩 PISTON'!P761)</f>
        <v/>
      </c>
      <c r="I566" s="37">
        <f>IF('🔩 PISTON'!A761="","",'🔩 PISTON'!Q761)</f>
        <v/>
      </c>
      <c r="J566">
        <f>IF('🔩 PISTON'!A761="","",'🔩 PISTON'!D761)</f>
        <v/>
      </c>
      <c r="L566">
        <f>N(L565)+IF(AND('🔎 TRA CỨU NHANH'!$C$2&lt;&gt;"",OR(ISNUMBER(SEARCH('🔎 TRA CỨU NHANH'!$C$2,$A566)),ISNUMBER(SEARCH('🔎 TRA CỨU NHANH'!$C$2,$B566)))),1,0)</f>
        <v/>
      </c>
      <c r="M566">
        <f>IF(L566&gt;N(L565),L566,"")</f>
        <v/>
      </c>
      <c r="N566">
        <f>N(N565)+IF(AND('💰 BÁO GIÁ'!$C$27&lt;&gt;"",OR(ISNUMBER(SEARCH('💰 BÁO GIÁ'!$C$27,$A566)),ISNUMBER(SEARCH('💰 BÁO GIÁ'!$C$27,$B566)))),1,0)</f>
        <v/>
      </c>
      <c r="O566">
        <f>IF(N566&gt;N(N565),N566,"")</f>
        <v/>
      </c>
    </row>
    <row r="567">
      <c r="A567">
        <f>IF('🔩 PISTON'!A764="","",'🔩 PISTON'!A764)</f>
        <v/>
      </c>
      <c r="B567">
        <f>IF('🔩 PISTON'!A764="","","Piston "&amp;'🔩 PISTON'!U764)</f>
        <v/>
      </c>
      <c r="C567">
        <f>IF('🔩 PISTON'!A764="","","Piston")</f>
        <v/>
      </c>
      <c r="D567">
        <f>IF('🔩 PISTON'!A764="","",'🔩 PISTON'!L764)</f>
        <v/>
      </c>
      <c r="E567" s="37">
        <f>IF('🔩 PISTON'!A764="","",'🔩 PISTON'!M764)</f>
        <v/>
      </c>
      <c r="F567" s="37">
        <f>IF('🔩 PISTON'!A764="","",'🔩 PISTON'!N764)</f>
        <v/>
      </c>
      <c r="G567" s="37">
        <f>IF('🔩 PISTON'!A764="","",'🔩 PISTON'!O764)</f>
        <v/>
      </c>
      <c r="H567" s="37">
        <f>IF('🔩 PISTON'!A764="","",'🔩 PISTON'!P764)</f>
        <v/>
      </c>
      <c r="I567" s="37">
        <f>IF('🔩 PISTON'!A764="","",'🔩 PISTON'!Q764)</f>
        <v/>
      </c>
      <c r="J567">
        <f>IF('🔩 PISTON'!A764="","",'🔩 PISTON'!D764)</f>
        <v/>
      </c>
      <c r="L567">
        <f>N(L566)+IF(AND('🔎 TRA CỨU NHANH'!$C$2&lt;&gt;"",OR(ISNUMBER(SEARCH('🔎 TRA CỨU NHANH'!$C$2,$A567)),ISNUMBER(SEARCH('🔎 TRA CỨU NHANH'!$C$2,$B567)))),1,0)</f>
        <v/>
      </c>
      <c r="M567">
        <f>IF(L567&gt;N(L566),L567,"")</f>
        <v/>
      </c>
      <c r="N567">
        <f>N(N566)+IF(AND('💰 BÁO GIÁ'!$C$27&lt;&gt;"",OR(ISNUMBER(SEARCH('💰 BÁO GIÁ'!$C$27,$A567)),ISNUMBER(SEARCH('💰 BÁO GIÁ'!$C$27,$B567)))),1,0)</f>
        <v/>
      </c>
      <c r="O567">
        <f>IF(N567&gt;N(N566),N567,"")</f>
        <v/>
      </c>
    </row>
    <row r="568">
      <c r="A568">
        <f>IF('🔩 PISTON'!A765="","",'🔩 PISTON'!A765)</f>
        <v/>
      </c>
      <c r="B568">
        <f>IF('🔩 PISTON'!A765="","","Piston "&amp;'🔩 PISTON'!U765)</f>
        <v/>
      </c>
      <c r="C568">
        <f>IF('🔩 PISTON'!A765="","","Piston")</f>
        <v/>
      </c>
      <c r="D568">
        <f>IF('🔩 PISTON'!A765="","",'🔩 PISTON'!L765)</f>
        <v/>
      </c>
      <c r="E568">
        <f>IF('🔩 PISTON'!A765="","",'🔩 PISTON'!M765)</f>
        <v/>
      </c>
      <c r="F568">
        <f>IF('🔩 PISTON'!A765="","",'🔩 PISTON'!N765)</f>
        <v/>
      </c>
      <c r="G568">
        <f>IF('🔩 PISTON'!A765="","",'🔩 PISTON'!O765)</f>
        <v/>
      </c>
      <c r="H568">
        <f>IF('🔩 PISTON'!A765="","",'🔩 PISTON'!P765)</f>
        <v/>
      </c>
      <c r="I568">
        <f>IF('🔩 PISTON'!A765="","",'🔩 PISTON'!Q765)</f>
        <v/>
      </c>
      <c r="J568">
        <f>IF('🔩 PISTON'!A765="","",'🔩 PISTON'!D765)</f>
        <v/>
      </c>
      <c r="L568">
        <f>N(L567)+IF(AND('🔎 TRA CỨU NHANH'!$C$2&lt;&gt;"",OR(ISNUMBER(SEARCH('🔎 TRA CỨU NHANH'!$C$2,$A568)),ISNUMBER(SEARCH('🔎 TRA CỨU NHANH'!$C$2,$B568)))),1,0)</f>
        <v/>
      </c>
      <c r="M568">
        <f>IF(L568&gt;N(L567),L568,"")</f>
        <v/>
      </c>
      <c r="N568">
        <f>N(N567)+IF(AND('💰 BÁO GIÁ'!$C$27&lt;&gt;"",OR(ISNUMBER(SEARCH('💰 BÁO GIÁ'!$C$27,$A568)),ISNUMBER(SEARCH('💰 BÁO GIÁ'!$C$27,$B568)))),1,0)</f>
        <v/>
      </c>
      <c r="O568">
        <f>IF(N568&gt;N(N567),N568,"")</f>
        <v/>
      </c>
    </row>
    <row r="569">
      <c r="A569">
        <f>IF('🔩 PISTON'!A766="","",'🔩 PISTON'!A766)</f>
        <v/>
      </c>
      <c r="B569">
        <f>IF('🔩 PISTON'!A766="","","Piston "&amp;'🔩 PISTON'!U766)</f>
        <v/>
      </c>
      <c r="C569">
        <f>IF('🔩 PISTON'!A766="","","Piston")</f>
        <v/>
      </c>
      <c r="D569">
        <f>IF('🔩 PISTON'!A766="","",'🔩 PISTON'!L766)</f>
        <v/>
      </c>
      <c r="E569" s="37">
        <f>IF('🔩 PISTON'!A766="","",'🔩 PISTON'!M766)</f>
        <v/>
      </c>
      <c r="F569" s="37">
        <f>IF('🔩 PISTON'!A766="","",'🔩 PISTON'!N766)</f>
        <v/>
      </c>
      <c r="G569" s="37">
        <f>IF('🔩 PISTON'!A766="","",'🔩 PISTON'!O766)</f>
        <v/>
      </c>
      <c r="H569" s="37">
        <f>IF('🔩 PISTON'!A766="","",'🔩 PISTON'!P766)</f>
        <v/>
      </c>
      <c r="I569" s="37">
        <f>IF('🔩 PISTON'!A766="","",'🔩 PISTON'!Q766)</f>
        <v/>
      </c>
      <c r="J569">
        <f>IF('🔩 PISTON'!A766="","",'🔩 PISTON'!D766)</f>
        <v/>
      </c>
      <c r="L569">
        <f>N(L568)+IF(AND('🔎 TRA CỨU NHANH'!$C$2&lt;&gt;"",OR(ISNUMBER(SEARCH('🔎 TRA CỨU NHANH'!$C$2,$A569)),ISNUMBER(SEARCH('🔎 TRA CỨU NHANH'!$C$2,$B569)))),1,0)</f>
        <v/>
      </c>
      <c r="M569">
        <f>IF(L569&gt;N(L568),L569,"")</f>
        <v/>
      </c>
      <c r="N569">
        <f>N(N568)+IF(AND('💰 BÁO GIÁ'!$C$27&lt;&gt;"",OR(ISNUMBER(SEARCH('💰 BÁO GIÁ'!$C$27,$A569)),ISNUMBER(SEARCH('💰 BÁO GIÁ'!$C$27,$B569)))),1,0)</f>
        <v/>
      </c>
      <c r="O569">
        <f>IF(N569&gt;N(N568),N569,"")</f>
        <v/>
      </c>
    </row>
    <row r="570">
      <c r="A570">
        <f>IF('🔩 PISTON'!A768="","",'🔩 PISTON'!A768)</f>
        <v/>
      </c>
      <c r="B570">
        <f>IF('🔩 PISTON'!A768="","","Piston "&amp;'🔩 PISTON'!U768)</f>
        <v/>
      </c>
      <c r="C570">
        <f>IF('🔩 PISTON'!A768="","","Piston")</f>
        <v/>
      </c>
      <c r="D570">
        <f>IF('🔩 PISTON'!A768="","",'🔩 PISTON'!L768)</f>
        <v/>
      </c>
      <c r="E570">
        <f>IF('🔩 PISTON'!A768="","",'🔩 PISTON'!M768)</f>
        <v/>
      </c>
      <c r="F570">
        <f>IF('🔩 PISTON'!A768="","",'🔩 PISTON'!N768)</f>
        <v/>
      </c>
      <c r="G570">
        <f>IF('🔩 PISTON'!A768="","",'🔩 PISTON'!O768)</f>
        <v/>
      </c>
      <c r="H570">
        <f>IF('🔩 PISTON'!A768="","",'🔩 PISTON'!P768)</f>
        <v/>
      </c>
      <c r="I570">
        <f>IF('🔩 PISTON'!A768="","",'🔩 PISTON'!Q768)</f>
        <v/>
      </c>
      <c r="J570">
        <f>IF('🔩 PISTON'!A768="","",'🔩 PISTON'!D768)</f>
        <v/>
      </c>
      <c r="L570">
        <f>N(L569)+IF(AND('🔎 TRA CỨU NHANH'!$C$2&lt;&gt;"",OR(ISNUMBER(SEARCH('🔎 TRA CỨU NHANH'!$C$2,$A570)),ISNUMBER(SEARCH('🔎 TRA CỨU NHANH'!$C$2,$B570)))),1,0)</f>
        <v/>
      </c>
      <c r="M570">
        <f>IF(L570&gt;N(L569),L570,"")</f>
        <v/>
      </c>
      <c r="N570">
        <f>N(N569)+IF(AND('💰 BÁO GIÁ'!$C$27&lt;&gt;"",OR(ISNUMBER(SEARCH('💰 BÁO GIÁ'!$C$27,$A570)),ISNUMBER(SEARCH('💰 BÁO GIÁ'!$C$27,$B570)))),1,0)</f>
        <v/>
      </c>
      <c r="O570">
        <f>IF(N570&gt;N(N569),N570,"")</f>
        <v/>
      </c>
    </row>
    <row r="571">
      <c r="A571">
        <f>IF('🔩 PISTON'!A769="","",'🔩 PISTON'!A769)</f>
        <v/>
      </c>
      <c r="B571">
        <f>IF('🔩 PISTON'!A769="","","Piston "&amp;'🔩 PISTON'!U769)</f>
        <v/>
      </c>
      <c r="C571">
        <f>IF('🔩 PISTON'!A769="","","Piston")</f>
        <v/>
      </c>
      <c r="D571">
        <f>IF('🔩 PISTON'!A769="","",'🔩 PISTON'!L769)</f>
        <v/>
      </c>
      <c r="E571">
        <f>IF('🔩 PISTON'!A769="","",'🔩 PISTON'!M769)</f>
        <v/>
      </c>
      <c r="F571">
        <f>IF('🔩 PISTON'!A769="","",'🔩 PISTON'!N769)</f>
        <v/>
      </c>
      <c r="G571">
        <f>IF('🔩 PISTON'!A769="","",'🔩 PISTON'!O769)</f>
        <v/>
      </c>
      <c r="H571">
        <f>IF('🔩 PISTON'!A769="","",'🔩 PISTON'!P769)</f>
        <v/>
      </c>
      <c r="I571">
        <f>IF('🔩 PISTON'!A769="","",'🔩 PISTON'!Q769)</f>
        <v/>
      </c>
      <c r="J571">
        <f>IF('🔩 PISTON'!A769="","",'🔩 PISTON'!D769)</f>
        <v/>
      </c>
      <c r="L571">
        <f>N(L570)+IF(AND('🔎 TRA CỨU NHANH'!$C$2&lt;&gt;"",OR(ISNUMBER(SEARCH('🔎 TRA CỨU NHANH'!$C$2,$A571)),ISNUMBER(SEARCH('🔎 TRA CỨU NHANH'!$C$2,$B571)))),1,0)</f>
        <v/>
      </c>
      <c r="M571">
        <f>IF(L571&gt;N(L570),L571,"")</f>
        <v/>
      </c>
      <c r="N571">
        <f>N(N570)+IF(AND('💰 BÁO GIÁ'!$C$27&lt;&gt;"",OR(ISNUMBER(SEARCH('💰 BÁO GIÁ'!$C$27,$A571)),ISNUMBER(SEARCH('💰 BÁO GIÁ'!$C$27,$B571)))),1,0)</f>
        <v/>
      </c>
      <c r="O571">
        <f>IF(N571&gt;N(N570),N571,"")</f>
        <v/>
      </c>
    </row>
    <row r="572">
      <c r="A572">
        <f>IF('🔩 PISTON'!A770="","",'🔩 PISTON'!A770)</f>
        <v/>
      </c>
      <c r="B572">
        <f>IF('🔩 PISTON'!A770="","","Piston "&amp;'🔩 PISTON'!U770)</f>
        <v/>
      </c>
      <c r="C572">
        <f>IF('🔩 PISTON'!A770="","","Piston")</f>
        <v/>
      </c>
      <c r="D572">
        <f>IF('🔩 PISTON'!A770="","",'🔩 PISTON'!L770)</f>
        <v/>
      </c>
      <c r="E572">
        <f>IF('🔩 PISTON'!A770="","",'🔩 PISTON'!M770)</f>
        <v/>
      </c>
      <c r="F572">
        <f>IF('🔩 PISTON'!A770="","",'🔩 PISTON'!N770)</f>
        <v/>
      </c>
      <c r="G572">
        <f>IF('🔩 PISTON'!A770="","",'🔩 PISTON'!O770)</f>
        <v/>
      </c>
      <c r="H572">
        <f>IF('🔩 PISTON'!A770="","",'🔩 PISTON'!P770)</f>
        <v/>
      </c>
      <c r="I572">
        <f>IF('🔩 PISTON'!A770="","",'🔩 PISTON'!Q770)</f>
        <v/>
      </c>
      <c r="J572">
        <f>IF('🔩 PISTON'!A770="","",'🔩 PISTON'!D770)</f>
        <v/>
      </c>
      <c r="L572">
        <f>N(L571)+IF(AND('🔎 TRA CỨU NHANH'!$C$2&lt;&gt;"",OR(ISNUMBER(SEARCH('🔎 TRA CỨU NHANH'!$C$2,$A572)),ISNUMBER(SEARCH('🔎 TRA CỨU NHANH'!$C$2,$B572)))),1,0)</f>
        <v/>
      </c>
      <c r="M572">
        <f>IF(L572&gt;N(L571),L572,"")</f>
        <v/>
      </c>
      <c r="N572">
        <f>N(N571)+IF(AND('💰 BÁO GIÁ'!$C$27&lt;&gt;"",OR(ISNUMBER(SEARCH('💰 BÁO GIÁ'!$C$27,$A572)),ISNUMBER(SEARCH('💰 BÁO GIÁ'!$C$27,$B572)))),1,0)</f>
        <v/>
      </c>
      <c r="O572">
        <f>IF(N572&gt;N(N571),N572,"")</f>
        <v/>
      </c>
    </row>
    <row r="573">
      <c r="A573">
        <f>IF('🔩 PISTON'!A771="","",'🔩 PISTON'!A771)</f>
        <v/>
      </c>
      <c r="B573">
        <f>IF('🔩 PISTON'!A771="","","Piston "&amp;'🔩 PISTON'!U771)</f>
        <v/>
      </c>
      <c r="C573">
        <f>IF('🔩 PISTON'!A771="","","Piston")</f>
        <v/>
      </c>
      <c r="D573">
        <f>IF('🔩 PISTON'!A771="","",'🔩 PISTON'!L771)</f>
        <v/>
      </c>
      <c r="E573">
        <f>IF('🔩 PISTON'!A771="","",'🔩 PISTON'!M771)</f>
        <v/>
      </c>
      <c r="F573">
        <f>IF('🔩 PISTON'!A771="","",'🔩 PISTON'!N771)</f>
        <v/>
      </c>
      <c r="G573">
        <f>IF('🔩 PISTON'!A771="","",'🔩 PISTON'!O771)</f>
        <v/>
      </c>
      <c r="H573">
        <f>IF('🔩 PISTON'!A771="","",'🔩 PISTON'!P771)</f>
        <v/>
      </c>
      <c r="I573">
        <f>IF('🔩 PISTON'!A771="","",'🔩 PISTON'!Q771)</f>
        <v/>
      </c>
      <c r="J573">
        <f>IF('🔩 PISTON'!A771="","",'🔩 PISTON'!D771)</f>
        <v/>
      </c>
      <c r="L573">
        <f>N(L572)+IF(AND('🔎 TRA CỨU NHANH'!$C$2&lt;&gt;"",OR(ISNUMBER(SEARCH('🔎 TRA CỨU NHANH'!$C$2,$A573)),ISNUMBER(SEARCH('🔎 TRA CỨU NHANH'!$C$2,$B573)))),1,0)</f>
        <v/>
      </c>
      <c r="M573">
        <f>IF(L573&gt;N(L572),L573,"")</f>
        <v/>
      </c>
      <c r="N573">
        <f>N(N572)+IF(AND('💰 BÁO GIÁ'!$C$27&lt;&gt;"",OR(ISNUMBER(SEARCH('💰 BÁO GIÁ'!$C$27,$A573)),ISNUMBER(SEARCH('💰 BÁO GIÁ'!$C$27,$B573)))),1,0)</f>
        <v/>
      </c>
      <c r="O573">
        <f>IF(N573&gt;N(N572),N573,"")</f>
        <v/>
      </c>
    </row>
    <row r="574">
      <c r="A574">
        <f>IF('🔩 PISTON'!A772="","",'🔩 PISTON'!A772)</f>
        <v/>
      </c>
      <c r="B574">
        <f>IF('🔩 PISTON'!A772="","","Piston "&amp;'🔩 PISTON'!U772)</f>
        <v/>
      </c>
      <c r="C574">
        <f>IF('🔩 PISTON'!A772="","","Piston")</f>
        <v/>
      </c>
      <c r="D574">
        <f>IF('🔩 PISTON'!A772="","",'🔩 PISTON'!L772)</f>
        <v/>
      </c>
      <c r="E574">
        <f>IF('🔩 PISTON'!A772="","",'🔩 PISTON'!M772)</f>
        <v/>
      </c>
      <c r="F574">
        <f>IF('🔩 PISTON'!A772="","",'🔩 PISTON'!N772)</f>
        <v/>
      </c>
      <c r="G574">
        <f>IF('🔩 PISTON'!A772="","",'🔩 PISTON'!O772)</f>
        <v/>
      </c>
      <c r="H574">
        <f>IF('🔩 PISTON'!A772="","",'🔩 PISTON'!P772)</f>
        <v/>
      </c>
      <c r="I574">
        <f>IF('🔩 PISTON'!A772="","",'🔩 PISTON'!Q772)</f>
        <v/>
      </c>
      <c r="J574">
        <f>IF('🔩 PISTON'!A772="","",'🔩 PISTON'!D772)</f>
        <v/>
      </c>
      <c r="L574">
        <f>N(L573)+IF(AND('🔎 TRA CỨU NHANH'!$C$2&lt;&gt;"",OR(ISNUMBER(SEARCH('🔎 TRA CỨU NHANH'!$C$2,$A574)),ISNUMBER(SEARCH('🔎 TRA CỨU NHANH'!$C$2,$B574)))),1,0)</f>
        <v/>
      </c>
      <c r="M574">
        <f>IF(L574&gt;N(L573),L574,"")</f>
        <v/>
      </c>
      <c r="N574">
        <f>N(N573)+IF(AND('💰 BÁO GIÁ'!$C$27&lt;&gt;"",OR(ISNUMBER(SEARCH('💰 BÁO GIÁ'!$C$27,$A574)),ISNUMBER(SEARCH('💰 BÁO GIÁ'!$C$27,$B574)))),1,0)</f>
        <v/>
      </c>
      <c r="O574">
        <f>IF(N574&gt;N(N573),N574,"")</f>
        <v/>
      </c>
    </row>
    <row r="575">
      <c r="A575">
        <f>IF('🔩 PISTON'!A773="","",'🔩 PISTON'!A773)</f>
        <v/>
      </c>
      <c r="B575">
        <f>IF('🔩 PISTON'!A773="","","Piston "&amp;'🔩 PISTON'!U773)</f>
        <v/>
      </c>
      <c r="C575">
        <f>IF('🔩 PISTON'!A773="","","Piston")</f>
        <v/>
      </c>
      <c r="D575">
        <f>IF('🔩 PISTON'!A773="","",'🔩 PISTON'!L773)</f>
        <v/>
      </c>
      <c r="E575">
        <f>IF('🔩 PISTON'!A773="","",'🔩 PISTON'!M773)</f>
        <v/>
      </c>
      <c r="F575">
        <f>IF('🔩 PISTON'!A773="","",'🔩 PISTON'!N773)</f>
        <v/>
      </c>
      <c r="G575">
        <f>IF('🔩 PISTON'!A773="","",'🔩 PISTON'!O773)</f>
        <v/>
      </c>
      <c r="H575">
        <f>IF('🔩 PISTON'!A773="","",'🔩 PISTON'!P773)</f>
        <v/>
      </c>
      <c r="I575">
        <f>IF('🔩 PISTON'!A773="","",'🔩 PISTON'!Q773)</f>
        <v/>
      </c>
      <c r="J575">
        <f>IF('🔩 PISTON'!A773="","",'🔩 PISTON'!D773)</f>
        <v/>
      </c>
      <c r="L575">
        <f>N(L574)+IF(AND('🔎 TRA CỨU NHANH'!$C$2&lt;&gt;"",OR(ISNUMBER(SEARCH('🔎 TRA CỨU NHANH'!$C$2,$A575)),ISNUMBER(SEARCH('🔎 TRA CỨU NHANH'!$C$2,$B575)))),1,0)</f>
        <v/>
      </c>
      <c r="M575">
        <f>IF(L575&gt;N(L574),L575,"")</f>
        <v/>
      </c>
      <c r="N575">
        <f>N(N574)+IF(AND('💰 BÁO GIÁ'!$C$27&lt;&gt;"",OR(ISNUMBER(SEARCH('💰 BÁO GIÁ'!$C$27,$A575)),ISNUMBER(SEARCH('💰 BÁO GIÁ'!$C$27,$B575)))),1,0)</f>
        <v/>
      </c>
      <c r="O575">
        <f>IF(N575&gt;N(N574),N575,"")</f>
        <v/>
      </c>
    </row>
    <row r="576">
      <c r="A576">
        <f>IF('🔩 PISTON'!A774="","",'🔩 PISTON'!A774)</f>
        <v/>
      </c>
      <c r="B576">
        <f>IF('🔩 PISTON'!A774="","","Piston "&amp;'🔩 PISTON'!U774)</f>
        <v/>
      </c>
      <c r="C576">
        <f>IF('🔩 PISTON'!A774="","","Piston")</f>
        <v/>
      </c>
      <c r="D576">
        <f>IF('🔩 PISTON'!A774="","",'🔩 PISTON'!L774)</f>
        <v/>
      </c>
      <c r="E576">
        <f>IF('🔩 PISTON'!A774="","",'🔩 PISTON'!M774)</f>
        <v/>
      </c>
      <c r="F576">
        <f>IF('🔩 PISTON'!A774="","",'🔩 PISTON'!N774)</f>
        <v/>
      </c>
      <c r="G576">
        <f>IF('🔩 PISTON'!A774="","",'🔩 PISTON'!O774)</f>
        <v/>
      </c>
      <c r="H576">
        <f>IF('🔩 PISTON'!A774="","",'🔩 PISTON'!P774)</f>
        <v/>
      </c>
      <c r="I576">
        <f>IF('🔩 PISTON'!A774="","",'🔩 PISTON'!Q774)</f>
        <v/>
      </c>
      <c r="J576">
        <f>IF('🔩 PISTON'!A774="","",'🔩 PISTON'!D774)</f>
        <v/>
      </c>
      <c r="L576">
        <f>N(L575)+IF(AND('🔎 TRA CỨU NHANH'!$C$2&lt;&gt;"",OR(ISNUMBER(SEARCH('🔎 TRA CỨU NHANH'!$C$2,$A576)),ISNUMBER(SEARCH('🔎 TRA CỨU NHANH'!$C$2,$B576)))),1,0)</f>
        <v/>
      </c>
      <c r="M576">
        <f>IF(L576&gt;N(L575),L576,"")</f>
        <v/>
      </c>
      <c r="N576">
        <f>N(N575)+IF(AND('💰 BÁO GIÁ'!$C$27&lt;&gt;"",OR(ISNUMBER(SEARCH('💰 BÁO GIÁ'!$C$27,$A576)),ISNUMBER(SEARCH('💰 BÁO GIÁ'!$C$27,$B576)))),1,0)</f>
        <v/>
      </c>
      <c r="O576">
        <f>IF(N576&gt;N(N575),N576,"")</f>
        <v/>
      </c>
    </row>
    <row r="577">
      <c r="A577">
        <f>IF('🔩 PISTON'!A775="","",'🔩 PISTON'!A775)</f>
        <v/>
      </c>
      <c r="B577">
        <f>IF('🔩 PISTON'!A775="","","Piston "&amp;'🔩 PISTON'!U775)</f>
        <v/>
      </c>
      <c r="C577">
        <f>IF('🔩 PISTON'!A775="","","Piston")</f>
        <v/>
      </c>
      <c r="D577">
        <f>IF('🔩 PISTON'!A775="","",'🔩 PISTON'!L775)</f>
        <v/>
      </c>
      <c r="E577" s="37">
        <f>IF('🔩 PISTON'!A775="","",'🔩 PISTON'!M775)</f>
        <v/>
      </c>
      <c r="F577" s="37">
        <f>IF('🔩 PISTON'!A775="","",'🔩 PISTON'!N775)</f>
        <v/>
      </c>
      <c r="G577" s="37">
        <f>IF('🔩 PISTON'!A775="","",'🔩 PISTON'!O775)</f>
        <v/>
      </c>
      <c r="H577" s="37">
        <f>IF('🔩 PISTON'!A775="","",'🔩 PISTON'!P775)</f>
        <v/>
      </c>
      <c r="I577" s="37">
        <f>IF('🔩 PISTON'!A775="","",'🔩 PISTON'!Q775)</f>
        <v/>
      </c>
      <c r="J577">
        <f>IF('🔩 PISTON'!A775="","",'🔩 PISTON'!D775)</f>
        <v/>
      </c>
      <c r="L577">
        <f>N(L576)+IF(AND('🔎 TRA CỨU NHANH'!$C$2&lt;&gt;"",OR(ISNUMBER(SEARCH('🔎 TRA CỨU NHANH'!$C$2,$A577)),ISNUMBER(SEARCH('🔎 TRA CỨU NHANH'!$C$2,$B577)))),1,0)</f>
        <v/>
      </c>
      <c r="M577">
        <f>IF(L577&gt;N(L576),L577,"")</f>
        <v/>
      </c>
      <c r="N577">
        <f>N(N576)+IF(AND('💰 BÁO GIÁ'!$C$27&lt;&gt;"",OR(ISNUMBER(SEARCH('💰 BÁO GIÁ'!$C$27,$A577)),ISNUMBER(SEARCH('💰 BÁO GIÁ'!$C$27,$B577)))),1,0)</f>
        <v/>
      </c>
      <c r="O577">
        <f>IF(N577&gt;N(N576),N577,"")</f>
        <v/>
      </c>
    </row>
    <row r="578">
      <c r="A578">
        <f>IF('🔩 PISTON'!A776="","",'🔩 PISTON'!A776)</f>
        <v/>
      </c>
      <c r="B578">
        <f>IF('🔩 PISTON'!A776="","","Piston "&amp;'🔩 PISTON'!U776)</f>
        <v/>
      </c>
      <c r="C578">
        <f>IF('🔩 PISTON'!A776="","","Piston")</f>
        <v/>
      </c>
      <c r="D578">
        <f>IF('🔩 PISTON'!A776="","",'🔩 PISTON'!L776)</f>
        <v/>
      </c>
      <c r="E578" s="37">
        <f>IF('🔩 PISTON'!A776="","",'🔩 PISTON'!M776)</f>
        <v/>
      </c>
      <c r="F578" s="37">
        <f>IF('🔩 PISTON'!A776="","",'🔩 PISTON'!N776)</f>
        <v/>
      </c>
      <c r="G578" s="37">
        <f>IF('🔩 PISTON'!A776="","",'🔩 PISTON'!O776)</f>
        <v/>
      </c>
      <c r="H578" s="37">
        <f>IF('🔩 PISTON'!A776="","",'🔩 PISTON'!P776)</f>
        <v/>
      </c>
      <c r="I578" s="37">
        <f>IF('🔩 PISTON'!A776="","",'🔩 PISTON'!Q776)</f>
        <v/>
      </c>
      <c r="J578">
        <f>IF('🔩 PISTON'!A776="","",'🔩 PISTON'!D776)</f>
        <v/>
      </c>
      <c r="L578">
        <f>N(L577)+IF(AND('🔎 TRA CỨU NHANH'!$C$2&lt;&gt;"",OR(ISNUMBER(SEARCH('🔎 TRA CỨU NHANH'!$C$2,$A578)),ISNUMBER(SEARCH('🔎 TRA CỨU NHANH'!$C$2,$B578)))),1,0)</f>
        <v/>
      </c>
      <c r="M578">
        <f>IF(L578&gt;N(L577),L578,"")</f>
        <v/>
      </c>
      <c r="N578">
        <f>N(N577)+IF(AND('💰 BÁO GIÁ'!$C$27&lt;&gt;"",OR(ISNUMBER(SEARCH('💰 BÁO GIÁ'!$C$27,$A578)),ISNUMBER(SEARCH('💰 BÁO GIÁ'!$C$27,$B578)))),1,0)</f>
        <v/>
      </c>
      <c r="O578">
        <f>IF(N578&gt;N(N577),N578,"")</f>
        <v/>
      </c>
    </row>
    <row r="579">
      <c r="A579">
        <f>IF('🔩 PISTON'!A777="","",'🔩 PISTON'!A777)</f>
        <v/>
      </c>
      <c r="B579">
        <f>IF('🔩 PISTON'!A777="","","Piston "&amp;'🔩 PISTON'!U777)</f>
        <v/>
      </c>
      <c r="C579">
        <f>IF('🔩 PISTON'!A777="","","Piston")</f>
        <v/>
      </c>
      <c r="D579">
        <f>IF('🔩 PISTON'!A777="","",'🔩 PISTON'!L777)</f>
        <v/>
      </c>
      <c r="E579">
        <f>IF('🔩 PISTON'!A777="","",'🔩 PISTON'!M777)</f>
        <v/>
      </c>
      <c r="F579">
        <f>IF('🔩 PISTON'!A777="","",'🔩 PISTON'!N777)</f>
        <v/>
      </c>
      <c r="G579">
        <f>IF('🔩 PISTON'!A777="","",'🔩 PISTON'!O777)</f>
        <v/>
      </c>
      <c r="H579">
        <f>IF('🔩 PISTON'!A777="","",'🔩 PISTON'!P777)</f>
        <v/>
      </c>
      <c r="I579">
        <f>IF('🔩 PISTON'!A777="","",'🔩 PISTON'!Q777)</f>
        <v/>
      </c>
      <c r="J579">
        <f>IF('🔩 PISTON'!A777="","",'🔩 PISTON'!D777)</f>
        <v/>
      </c>
      <c r="L579">
        <f>N(L578)+IF(AND('🔎 TRA CỨU NHANH'!$C$2&lt;&gt;"",OR(ISNUMBER(SEARCH('🔎 TRA CỨU NHANH'!$C$2,$A579)),ISNUMBER(SEARCH('🔎 TRA CỨU NHANH'!$C$2,$B579)))),1,0)</f>
        <v/>
      </c>
      <c r="M579">
        <f>IF(L579&gt;N(L578),L579,"")</f>
        <v/>
      </c>
      <c r="N579">
        <f>N(N578)+IF(AND('💰 BÁO GIÁ'!$C$27&lt;&gt;"",OR(ISNUMBER(SEARCH('💰 BÁO GIÁ'!$C$27,$A579)),ISNUMBER(SEARCH('💰 BÁO GIÁ'!$C$27,$B579)))),1,0)</f>
        <v/>
      </c>
      <c r="O579">
        <f>IF(N579&gt;N(N578),N579,"")</f>
        <v/>
      </c>
    </row>
    <row r="580">
      <c r="A580">
        <f>IF('🔩 PISTON'!A778="","",'🔩 PISTON'!A778)</f>
        <v/>
      </c>
      <c r="B580">
        <f>IF('🔩 PISTON'!A778="","","Piston "&amp;'🔩 PISTON'!U778)</f>
        <v/>
      </c>
      <c r="C580">
        <f>IF('🔩 PISTON'!A778="","","Piston")</f>
        <v/>
      </c>
      <c r="D580">
        <f>IF('🔩 PISTON'!A778="","",'🔩 PISTON'!L778)</f>
        <v/>
      </c>
      <c r="E580">
        <f>IF('🔩 PISTON'!A778="","",'🔩 PISTON'!M778)</f>
        <v/>
      </c>
      <c r="F580">
        <f>IF('🔩 PISTON'!A778="","",'🔩 PISTON'!N778)</f>
        <v/>
      </c>
      <c r="G580">
        <f>IF('🔩 PISTON'!A778="","",'🔩 PISTON'!O778)</f>
        <v/>
      </c>
      <c r="H580">
        <f>IF('🔩 PISTON'!A778="","",'🔩 PISTON'!P778)</f>
        <v/>
      </c>
      <c r="I580">
        <f>IF('🔩 PISTON'!A778="","",'🔩 PISTON'!Q778)</f>
        <v/>
      </c>
      <c r="J580">
        <f>IF('🔩 PISTON'!A778="","",'🔩 PISTON'!D778)</f>
        <v/>
      </c>
      <c r="L580">
        <f>N(L579)+IF(AND('🔎 TRA CỨU NHANH'!$C$2&lt;&gt;"",OR(ISNUMBER(SEARCH('🔎 TRA CỨU NHANH'!$C$2,$A580)),ISNUMBER(SEARCH('🔎 TRA CỨU NHANH'!$C$2,$B580)))),1,0)</f>
        <v/>
      </c>
      <c r="M580">
        <f>IF(L580&gt;N(L579),L580,"")</f>
        <v/>
      </c>
      <c r="N580">
        <f>N(N579)+IF(AND('💰 BÁO GIÁ'!$C$27&lt;&gt;"",OR(ISNUMBER(SEARCH('💰 BÁO GIÁ'!$C$27,$A580)),ISNUMBER(SEARCH('💰 BÁO GIÁ'!$C$27,$B580)))),1,0)</f>
        <v/>
      </c>
      <c r="O580">
        <f>IF(N580&gt;N(N579),N580,"")</f>
        <v/>
      </c>
    </row>
    <row r="581">
      <c r="A581">
        <f>IF('🔩 PISTON'!A779="","",'🔩 PISTON'!A779)</f>
        <v/>
      </c>
      <c r="B581">
        <f>IF('🔩 PISTON'!A779="","","Piston "&amp;'🔩 PISTON'!U779)</f>
        <v/>
      </c>
      <c r="C581">
        <f>IF('🔩 PISTON'!A779="","","Piston")</f>
        <v/>
      </c>
      <c r="D581">
        <f>IF('🔩 PISTON'!A779="","",'🔩 PISTON'!L779)</f>
        <v/>
      </c>
      <c r="E581">
        <f>IF('🔩 PISTON'!A779="","",'🔩 PISTON'!M779)</f>
        <v/>
      </c>
      <c r="F581">
        <f>IF('🔩 PISTON'!A779="","",'🔩 PISTON'!N779)</f>
        <v/>
      </c>
      <c r="G581">
        <f>IF('🔩 PISTON'!A779="","",'🔩 PISTON'!O779)</f>
        <v/>
      </c>
      <c r="H581">
        <f>IF('🔩 PISTON'!A779="","",'🔩 PISTON'!P779)</f>
        <v/>
      </c>
      <c r="I581">
        <f>IF('🔩 PISTON'!A779="","",'🔩 PISTON'!Q779)</f>
        <v/>
      </c>
      <c r="J581">
        <f>IF('🔩 PISTON'!A779="","",'🔩 PISTON'!D779)</f>
        <v/>
      </c>
      <c r="L581">
        <f>N(L580)+IF(AND('🔎 TRA CỨU NHANH'!$C$2&lt;&gt;"",OR(ISNUMBER(SEARCH('🔎 TRA CỨU NHANH'!$C$2,$A581)),ISNUMBER(SEARCH('🔎 TRA CỨU NHANH'!$C$2,$B581)))),1,0)</f>
        <v/>
      </c>
      <c r="M581">
        <f>IF(L581&gt;N(L580),L581,"")</f>
        <v/>
      </c>
      <c r="N581">
        <f>N(N580)+IF(AND('💰 BÁO GIÁ'!$C$27&lt;&gt;"",OR(ISNUMBER(SEARCH('💰 BÁO GIÁ'!$C$27,$A581)),ISNUMBER(SEARCH('💰 BÁO GIÁ'!$C$27,$B581)))),1,0)</f>
        <v/>
      </c>
      <c r="O581">
        <f>IF(N581&gt;N(N580),N581,"")</f>
        <v/>
      </c>
    </row>
    <row r="582">
      <c r="A582">
        <f>IF('🔩 PISTON'!A780="","",'🔩 PISTON'!A780)</f>
        <v/>
      </c>
      <c r="B582">
        <f>IF('🔩 PISTON'!A780="","","Piston "&amp;'🔩 PISTON'!U780)</f>
        <v/>
      </c>
      <c r="C582">
        <f>IF('🔩 PISTON'!A780="","","Piston")</f>
        <v/>
      </c>
      <c r="D582">
        <f>IF('🔩 PISTON'!A780="","",'🔩 PISTON'!L780)</f>
        <v/>
      </c>
      <c r="E582">
        <f>IF('🔩 PISTON'!A780="","",'🔩 PISTON'!M780)</f>
        <v/>
      </c>
      <c r="F582">
        <f>IF('🔩 PISTON'!A780="","",'🔩 PISTON'!N780)</f>
        <v/>
      </c>
      <c r="G582">
        <f>IF('🔩 PISTON'!A780="","",'🔩 PISTON'!O780)</f>
        <v/>
      </c>
      <c r="H582">
        <f>IF('🔩 PISTON'!A780="","",'🔩 PISTON'!P780)</f>
        <v/>
      </c>
      <c r="I582">
        <f>IF('🔩 PISTON'!A780="","",'🔩 PISTON'!Q780)</f>
        <v/>
      </c>
      <c r="J582">
        <f>IF('🔩 PISTON'!A780="","",'🔩 PISTON'!D780)</f>
        <v/>
      </c>
      <c r="L582">
        <f>N(L581)+IF(AND('🔎 TRA CỨU NHANH'!$C$2&lt;&gt;"",OR(ISNUMBER(SEARCH('🔎 TRA CỨU NHANH'!$C$2,$A582)),ISNUMBER(SEARCH('🔎 TRA CỨU NHANH'!$C$2,$B582)))),1,0)</f>
        <v/>
      </c>
      <c r="M582">
        <f>IF(L582&gt;N(L581),L582,"")</f>
        <v/>
      </c>
      <c r="N582">
        <f>N(N581)+IF(AND('💰 BÁO GIÁ'!$C$27&lt;&gt;"",OR(ISNUMBER(SEARCH('💰 BÁO GIÁ'!$C$27,$A582)),ISNUMBER(SEARCH('💰 BÁO GIÁ'!$C$27,$B582)))),1,0)</f>
        <v/>
      </c>
      <c r="O582">
        <f>IF(N582&gt;N(N581),N582,"")</f>
        <v/>
      </c>
    </row>
    <row r="583">
      <c r="A583">
        <f>IF('🔩 PISTON'!A782="","",'🔩 PISTON'!A782)</f>
        <v/>
      </c>
      <c r="B583">
        <f>IF('🔩 PISTON'!A782="","","Piston "&amp;'🔩 PISTON'!U782)</f>
        <v/>
      </c>
      <c r="C583">
        <f>IF('🔩 PISTON'!A782="","","Piston")</f>
        <v/>
      </c>
      <c r="D583">
        <f>IF('🔩 PISTON'!A782="","",'🔩 PISTON'!L782)</f>
        <v/>
      </c>
      <c r="E583" s="37">
        <f>IF('🔩 PISTON'!A782="","",'🔩 PISTON'!M782)</f>
        <v/>
      </c>
      <c r="F583" s="37">
        <f>IF('🔩 PISTON'!A782="","",'🔩 PISTON'!N782)</f>
        <v/>
      </c>
      <c r="G583" s="37">
        <f>IF('🔩 PISTON'!A782="","",'🔩 PISTON'!O782)</f>
        <v/>
      </c>
      <c r="H583" s="37">
        <f>IF('🔩 PISTON'!A782="","",'🔩 PISTON'!P782)</f>
        <v/>
      </c>
      <c r="I583" s="37">
        <f>IF('🔩 PISTON'!A782="","",'🔩 PISTON'!Q782)</f>
        <v/>
      </c>
      <c r="J583">
        <f>IF('🔩 PISTON'!A782="","",'🔩 PISTON'!D782)</f>
        <v/>
      </c>
      <c r="L583">
        <f>N(L582)+IF(AND('🔎 TRA CỨU NHANH'!$C$2&lt;&gt;"",OR(ISNUMBER(SEARCH('🔎 TRA CỨU NHANH'!$C$2,$A583)),ISNUMBER(SEARCH('🔎 TRA CỨU NHANH'!$C$2,$B583)))),1,0)</f>
        <v/>
      </c>
      <c r="M583">
        <f>IF(L583&gt;N(L582),L583,"")</f>
        <v/>
      </c>
      <c r="N583">
        <f>N(N582)+IF(AND('💰 BÁO GIÁ'!$C$27&lt;&gt;"",OR(ISNUMBER(SEARCH('💰 BÁO GIÁ'!$C$27,$A583)),ISNUMBER(SEARCH('💰 BÁO GIÁ'!$C$27,$B583)))),1,0)</f>
        <v/>
      </c>
      <c r="O583">
        <f>IF(N583&gt;N(N582),N583,"")</f>
        <v/>
      </c>
    </row>
    <row r="584">
      <c r="A584">
        <f>IF('🔩 PISTON'!A783="","",'🔩 PISTON'!A783)</f>
        <v/>
      </c>
      <c r="B584">
        <f>IF('🔩 PISTON'!A783="","","Piston "&amp;'🔩 PISTON'!U783)</f>
        <v/>
      </c>
      <c r="C584">
        <f>IF('🔩 PISTON'!A783="","","Piston")</f>
        <v/>
      </c>
      <c r="D584">
        <f>IF('🔩 PISTON'!A783="","",'🔩 PISTON'!L783)</f>
        <v/>
      </c>
      <c r="E584" s="37">
        <f>IF('🔩 PISTON'!A783="","",'🔩 PISTON'!M783)</f>
        <v/>
      </c>
      <c r="F584" s="37">
        <f>IF('🔩 PISTON'!A783="","",'🔩 PISTON'!N783)</f>
        <v/>
      </c>
      <c r="G584" s="37">
        <f>IF('🔩 PISTON'!A783="","",'🔩 PISTON'!O783)</f>
        <v/>
      </c>
      <c r="H584" s="37">
        <f>IF('🔩 PISTON'!A783="","",'🔩 PISTON'!P783)</f>
        <v/>
      </c>
      <c r="I584" s="37">
        <f>IF('🔩 PISTON'!A783="","",'🔩 PISTON'!Q783)</f>
        <v/>
      </c>
      <c r="J584">
        <f>IF('🔩 PISTON'!A783="","",'🔩 PISTON'!D783)</f>
        <v/>
      </c>
      <c r="L584">
        <f>N(L583)+IF(AND('🔎 TRA CỨU NHANH'!$C$2&lt;&gt;"",OR(ISNUMBER(SEARCH('🔎 TRA CỨU NHANH'!$C$2,$A584)),ISNUMBER(SEARCH('🔎 TRA CỨU NHANH'!$C$2,$B584)))),1,0)</f>
        <v/>
      </c>
      <c r="M584">
        <f>IF(L584&gt;N(L583),L584,"")</f>
        <v/>
      </c>
      <c r="N584">
        <f>N(N583)+IF(AND('💰 BÁO GIÁ'!$C$27&lt;&gt;"",OR(ISNUMBER(SEARCH('💰 BÁO GIÁ'!$C$27,$A584)),ISNUMBER(SEARCH('💰 BÁO GIÁ'!$C$27,$B584)))),1,0)</f>
        <v/>
      </c>
      <c r="O584">
        <f>IF(N584&gt;N(N583),N584,"")</f>
        <v/>
      </c>
    </row>
    <row r="585">
      <c r="A585">
        <f>IF('🔩 PISTON'!A784="","",'🔩 PISTON'!A784)</f>
        <v/>
      </c>
      <c r="B585">
        <f>IF('🔩 PISTON'!A784="","","Piston "&amp;'🔩 PISTON'!U784)</f>
        <v/>
      </c>
      <c r="C585">
        <f>IF('🔩 PISTON'!A784="","","Piston")</f>
        <v/>
      </c>
      <c r="D585">
        <f>IF('🔩 PISTON'!A784="","",'🔩 PISTON'!L784)</f>
        <v/>
      </c>
      <c r="E585" s="37">
        <f>IF('🔩 PISTON'!A784="","",'🔩 PISTON'!M784)</f>
        <v/>
      </c>
      <c r="F585" s="37">
        <f>IF('🔩 PISTON'!A784="","",'🔩 PISTON'!N784)</f>
        <v/>
      </c>
      <c r="G585" s="37">
        <f>IF('🔩 PISTON'!A784="","",'🔩 PISTON'!O784)</f>
        <v/>
      </c>
      <c r="H585" s="37">
        <f>IF('🔩 PISTON'!A784="","",'🔩 PISTON'!P784)</f>
        <v/>
      </c>
      <c r="I585" s="37">
        <f>IF('🔩 PISTON'!A784="","",'🔩 PISTON'!Q784)</f>
        <v/>
      </c>
      <c r="J585">
        <f>IF('🔩 PISTON'!A784="","",'🔩 PISTON'!D784)</f>
        <v/>
      </c>
      <c r="L585">
        <f>N(L584)+IF(AND('🔎 TRA CỨU NHANH'!$C$2&lt;&gt;"",OR(ISNUMBER(SEARCH('🔎 TRA CỨU NHANH'!$C$2,$A585)),ISNUMBER(SEARCH('🔎 TRA CỨU NHANH'!$C$2,$B585)))),1,0)</f>
        <v/>
      </c>
      <c r="M585">
        <f>IF(L585&gt;N(L584),L585,"")</f>
        <v/>
      </c>
      <c r="N585">
        <f>N(N584)+IF(AND('💰 BÁO GIÁ'!$C$27&lt;&gt;"",OR(ISNUMBER(SEARCH('💰 BÁO GIÁ'!$C$27,$A585)),ISNUMBER(SEARCH('💰 BÁO GIÁ'!$C$27,$B585)))),1,0)</f>
        <v/>
      </c>
      <c r="O585">
        <f>IF(N585&gt;N(N584),N585,"")</f>
        <v/>
      </c>
    </row>
    <row r="586">
      <c r="A586">
        <f>IF('🔩 PISTON'!A785="","",'🔩 PISTON'!A785)</f>
        <v/>
      </c>
      <c r="B586">
        <f>IF('🔩 PISTON'!A785="","","Piston "&amp;'🔩 PISTON'!U785)</f>
        <v/>
      </c>
      <c r="C586">
        <f>IF('🔩 PISTON'!A785="","","Piston")</f>
        <v/>
      </c>
      <c r="D586">
        <f>IF('🔩 PISTON'!A785="","",'🔩 PISTON'!L785)</f>
        <v/>
      </c>
      <c r="E586" s="37">
        <f>IF('🔩 PISTON'!A785="","",'🔩 PISTON'!M785)</f>
        <v/>
      </c>
      <c r="F586" s="37">
        <f>IF('🔩 PISTON'!A785="","",'🔩 PISTON'!N785)</f>
        <v/>
      </c>
      <c r="G586" s="37">
        <f>IF('🔩 PISTON'!A785="","",'🔩 PISTON'!O785)</f>
        <v/>
      </c>
      <c r="H586" s="37">
        <f>IF('🔩 PISTON'!A785="","",'🔩 PISTON'!P785)</f>
        <v/>
      </c>
      <c r="I586" s="37">
        <f>IF('🔩 PISTON'!A785="","",'🔩 PISTON'!Q785)</f>
        <v/>
      </c>
      <c r="J586">
        <f>IF('🔩 PISTON'!A785="","",'🔩 PISTON'!D785)</f>
        <v/>
      </c>
      <c r="L586">
        <f>N(L585)+IF(AND('🔎 TRA CỨU NHANH'!$C$2&lt;&gt;"",OR(ISNUMBER(SEARCH('🔎 TRA CỨU NHANH'!$C$2,$A586)),ISNUMBER(SEARCH('🔎 TRA CỨU NHANH'!$C$2,$B586)))),1,0)</f>
        <v/>
      </c>
      <c r="M586">
        <f>IF(L586&gt;N(L585),L586,"")</f>
        <v/>
      </c>
      <c r="N586">
        <f>N(N585)+IF(AND('💰 BÁO GIÁ'!$C$27&lt;&gt;"",OR(ISNUMBER(SEARCH('💰 BÁO GIÁ'!$C$27,$A586)),ISNUMBER(SEARCH('💰 BÁO GIÁ'!$C$27,$B586)))),1,0)</f>
        <v/>
      </c>
      <c r="O586">
        <f>IF(N586&gt;N(N585),N586,"")</f>
        <v/>
      </c>
    </row>
    <row r="587">
      <c r="A587">
        <f>IF('🔩 PISTON'!A788="","",'🔩 PISTON'!A788)</f>
        <v/>
      </c>
      <c r="B587">
        <f>IF('🔩 PISTON'!A788="","","Piston "&amp;'🔩 PISTON'!U788)</f>
        <v/>
      </c>
      <c r="C587">
        <f>IF('🔩 PISTON'!A788="","","Piston")</f>
        <v/>
      </c>
      <c r="D587">
        <f>IF('🔩 PISTON'!A788="","",'🔩 PISTON'!L788)</f>
        <v/>
      </c>
      <c r="E587" s="37">
        <f>IF('🔩 PISTON'!A788="","",'🔩 PISTON'!M788)</f>
        <v/>
      </c>
      <c r="F587" s="37">
        <f>IF('🔩 PISTON'!A788="","",'🔩 PISTON'!N788)</f>
        <v/>
      </c>
      <c r="G587" s="37">
        <f>IF('🔩 PISTON'!A788="","",'🔩 PISTON'!O788)</f>
        <v/>
      </c>
      <c r="H587" s="37">
        <f>IF('🔩 PISTON'!A788="","",'🔩 PISTON'!P788)</f>
        <v/>
      </c>
      <c r="I587" s="37">
        <f>IF('🔩 PISTON'!A788="","",'🔩 PISTON'!Q788)</f>
        <v/>
      </c>
      <c r="J587">
        <f>IF('🔩 PISTON'!A788="","",'🔩 PISTON'!D788)</f>
        <v/>
      </c>
      <c r="L587">
        <f>N(L586)+IF(AND('🔎 TRA CỨU NHANH'!$C$2&lt;&gt;"",OR(ISNUMBER(SEARCH('🔎 TRA CỨU NHANH'!$C$2,$A587)),ISNUMBER(SEARCH('🔎 TRA CỨU NHANH'!$C$2,$B587)))),1,0)</f>
        <v/>
      </c>
      <c r="M587">
        <f>IF(L587&gt;N(L586),L587,"")</f>
        <v/>
      </c>
      <c r="N587">
        <f>N(N586)+IF(AND('💰 BÁO GIÁ'!$C$27&lt;&gt;"",OR(ISNUMBER(SEARCH('💰 BÁO GIÁ'!$C$27,$A587)),ISNUMBER(SEARCH('💰 BÁO GIÁ'!$C$27,$B587)))),1,0)</f>
        <v/>
      </c>
      <c r="O587">
        <f>IF(N587&gt;N(N586),N587,"")</f>
        <v/>
      </c>
    </row>
    <row r="588">
      <c r="A588">
        <f>IF('🔩 PISTON'!A790="","",'🔩 PISTON'!A790)</f>
        <v/>
      </c>
      <c r="B588">
        <f>IF('🔩 PISTON'!A790="","","Piston "&amp;'🔩 PISTON'!U790)</f>
        <v/>
      </c>
      <c r="C588">
        <f>IF('🔩 PISTON'!A790="","","Piston")</f>
        <v/>
      </c>
      <c r="D588">
        <f>IF('🔩 PISTON'!A790="","",'🔩 PISTON'!L790)</f>
        <v/>
      </c>
      <c r="E588" s="37">
        <f>IF('🔩 PISTON'!A790="","",'🔩 PISTON'!M790)</f>
        <v/>
      </c>
      <c r="F588" s="37">
        <f>IF('🔩 PISTON'!A790="","",'🔩 PISTON'!N790)</f>
        <v/>
      </c>
      <c r="G588" s="37">
        <f>IF('🔩 PISTON'!A790="","",'🔩 PISTON'!O790)</f>
        <v/>
      </c>
      <c r="H588" s="37">
        <f>IF('🔩 PISTON'!A790="","",'🔩 PISTON'!P790)</f>
        <v/>
      </c>
      <c r="I588" s="37">
        <f>IF('🔩 PISTON'!A790="","",'🔩 PISTON'!Q790)</f>
        <v/>
      </c>
      <c r="J588">
        <f>IF('🔩 PISTON'!A790="","",'🔩 PISTON'!D790)</f>
        <v/>
      </c>
      <c r="L588">
        <f>N(L587)+IF(AND('🔎 TRA CỨU NHANH'!$C$2&lt;&gt;"",OR(ISNUMBER(SEARCH('🔎 TRA CỨU NHANH'!$C$2,$A588)),ISNUMBER(SEARCH('🔎 TRA CỨU NHANH'!$C$2,$B588)))),1,0)</f>
        <v/>
      </c>
      <c r="M588">
        <f>IF(L588&gt;N(L587),L588,"")</f>
        <v/>
      </c>
      <c r="N588">
        <f>N(N587)+IF(AND('💰 BÁO GIÁ'!$C$27&lt;&gt;"",OR(ISNUMBER(SEARCH('💰 BÁO GIÁ'!$C$27,$A588)),ISNUMBER(SEARCH('💰 BÁO GIÁ'!$C$27,$B588)))),1,0)</f>
        <v/>
      </c>
      <c r="O588">
        <f>IF(N588&gt;N(N587),N588,"")</f>
        <v/>
      </c>
    </row>
    <row r="589">
      <c r="A589">
        <f>IF('🔩 PISTON'!A791="","",'🔩 PISTON'!A791)</f>
        <v/>
      </c>
      <c r="B589">
        <f>IF('🔩 PISTON'!A791="","","Piston "&amp;'🔩 PISTON'!U791)</f>
        <v/>
      </c>
      <c r="C589">
        <f>IF('🔩 PISTON'!A791="","","Piston")</f>
        <v/>
      </c>
      <c r="D589">
        <f>IF('🔩 PISTON'!A791="","",'🔩 PISTON'!L791)</f>
        <v/>
      </c>
      <c r="E589" s="37">
        <f>IF('🔩 PISTON'!A791="","",'🔩 PISTON'!M791)</f>
        <v/>
      </c>
      <c r="F589" s="37">
        <f>IF('🔩 PISTON'!A791="","",'🔩 PISTON'!N791)</f>
        <v/>
      </c>
      <c r="G589" s="37">
        <f>IF('🔩 PISTON'!A791="","",'🔩 PISTON'!O791)</f>
        <v/>
      </c>
      <c r="H589" s="37">
        <f>IF('🔩 PISTON'!A791="","",'🔩 PISTON'!P791)</f>
        <v/>
      </c>
      <c r="I589" s="37">
        <f>IF('🔩 PISTON'!A791="","",'🔩 PISTON'!Q791)</f>
        <v/>
      </c>
      <c r="J589">
        <f>IF('🔩 PISTON'!A791="","",'🔩 PISTON'!D791)</f>
        <v/>
      </c>
      <c r="L589">
        <f>N(L588)+IF(AND('🔎 TRA CỨU NHANH'!$C$2&lt;&gt;"",OR(ISNUMBER(SEARCH('🔎 TRA CỨU NHANH'!$C$2,$A589)),ISNUMBER(SEARCH('🔎 TRA CỨU NHANH'!$C$2,$B589)))),1,0)</f>
        <v/>
      </c>
      <c r="M589">
        <f>IF(L589&gt;N(L588),L589,"")</f>
        <v/>
      </c>
      <c r="N589">
        <f>N(N588)+IF(AND('💰 BÁO GIÁ'!$C$27&lt;&gt;"",OR(ISNUMBER(SEARCH('💰 BÁO GIÁ'!$C$27,$A589)),ISNUMBER(SEARCH('💰 BÁO GIÁ'!$C$27,$B589)))),1,0)</f>
        <v/>
      </c>
      <c r="O589">
        <f>IF(N589&gt;N(N588),N589,"")</f>
        <v/>
      </c>
    </row>
    <row r="590">
      <c r="A590">
        <f>IF('🔩 PISTON'!A792="","",'🔩 PISTON'!A792)</f>
        <v/>
      </c>
      <c r="B590">
        <f>IF('🔩 PISTON'!A792="","","Piston "&amp;'🔩 PISTON'!U792)</f>
        <v/>
      </c>
      <c r="C590">
        <f>IF('🔩 PISTON'!A792="","","Piston")</f>
        <v/>
      </c>
      <c r="D590">
        <f>IF('🔩 PISTON'!A792="","",'🔩 PISTON'!L792)</f>
        <v/>
      </c>
      <c r="E590" s="37">
        <f>IF('🔩 PISTON'!A792="","",'🔩 PISTON'!M792)</f>
        <v/>
      </c>
      <c r="F590" s="37">
        <f>IF('🔩 PISTON'!A792="","",'🔩 PISTON'!N792)</f>
        <v/>
      </c>
      <c r="G590" s="37">
        <f>IF('🔩 PISTON'!A792="","",'🔩 PISTON'!O792)</f>
        <v/>
      </c>
      <c r="H590" s="37">
        <f>IF('🔩 PISTON'!A792="","",'🔩 PISTON'!P792)</f>
        <v/>
      </c>
      <c r="I590" s="37">
        <f>IF('🔩 PISTON'!A792="","",'🔩 PISTON'!Q792)</f>
        <v/>
      </c>
      <c r="J590">
        <f>IF('🔩 PISTON'!A792="","",'🔩 PISTON'!D792)</f>
        <v/>
      </c>
      <c r="L590">
        <f>N(L589)+IF(AND('🔎 TRA CỨU NHANH'!$C$2&lt;&gt;"",OR(ISNUMBER(SEARCH('🔎 TRA CỨU NHANH'!$C$2,$A590)),ISNUMBER(SEARCH('🔎 TRA CỨU NHANH'!$C$2,$B590)))),1,0)</f>
        <v/>
      </c>
      <c r="M590">
        <f>IF(L590&gt;N(L589),L590,"")</f>
        <v/>
      </c>
      <c r="N590">
        <f>N(N589)+IF(AND('💰 BÁO GIÁ'!$C$27&lt;&gt;"",OR(ISNUMBER(SEARCH('💰 BÁO GIÁ'!$C$27,$A590)),ISNUMBER(SEARCH('💰 BÁO GIÁ'!$C$27,$B590)))),1,0)</f>
        <v/>
      </c>
      <c r="O590">
        <f>IF(N590&gt;N(N589),N590,"")</f>
        <v/>
      </c>
    </row>
    <row r="591">
      <c r="A591">
        <f>IF('🔩 PISTON'!A794="","",'🔩 PISTON'!A794)</f>
        <v/>
      </c>
      <c r="B591">
        <f>IF('🔩 PISTON'!A794="","","Piston "&amp;'🔩 PISTON'!U794)</f>
        <v/>
      </c>
      <c r="C591">
        <f>IF('🔩 PISTON'!A794="","","Piston")</f>
        <v/>
      </c>
      <c r="D591">
        <f>IF('🔩 PISTON'!A794="","",'🔩 PISTON'!L794)</f>
        <v/>
      </c>
      <c r="E591" s="37">
        <f>IF('🔩 PISTON'!A794="","",'🔩 PISTON'!M794)</f>
        <v/>
      </c>
      <c r="F591" s="37">
        <f>IF('🔩 PISTON'!A794="","",'🔩 PISTON'!N794)</f>
        <v/>
      </c>
      <c r="G591" s="37">
        <f>IF('🔩 PISTON'!A794="","",'🔩 PISTON'!O794)</f>
        <v/>
      </c>
      <c r="H591" s="37">
        <f>IF('🔩 PISTON'!A794="","",'🔩 PISTON'!P794)</f>
        <v/>
      </c>
      <c r="I591" s="37">
        <f>IF('🔩 PISTON'!A794="","",'🔩 PISTON'!Q794)</f>
        <v/>
      </c>
      <c r="J591">
        <f>IF('🔩 PISTON'!A794="","",'🔩 PISTON'!D794)</f>
        <v/>
      </c>
      <c r="L591">
        <f>N(L590)+IF(AND('🔎 TRA CỨU NHANH'!$C$2&lt;&gt;"",OR(ISNUMBER(SEARCH('🔎 TRA CỨU NHANH'!$C$2,$A591)),ISNUMBER(SEARCH('🔎 TRA CỨU NHANH'!$C$2,$B591)))),1,0)</f>
        <v/>
      </c>
      <c r="M591">
        <f>IF(L591&gt;N(L590),L591,"")</f>
        <v/>
      </c>
      <c r="N591">
        <f>N(N590)+IF(AND('💰 BÁO GIÁ'!$C$27&lt;&gt;"",OR(ISNUMBER(SEARCH('💰 BÁO GIÁ'!$C$27,$A591)),ISNUMBER(SEARCH('💰 BÁO GIÁ'!$C$27,$B591)))),1,0)</f>
        <v/>
      </c>
      <c r="O591">
        <f>IF(N591&gt;N(N590),N591,"")</f>
        <v/>
      </c>
    </row>
    <row r="592">
      <c r="A592">
        <f>IF('🔩 PISTON'!A797="","",'🔩 PISTON'!A797)</f>
        <v/>
      </c>
      <c r="B592">
        <f>IF('🔩 PISTON'!A797="","","Piston "&amp;'🔩 PISTON'!U797)</f>
        <v/>
      </c>
      <c r="C592">
        <f>IF('🔩 PISTON'!A797="","","Piston")</f>
        <v/>
      </c>
      <c r="D592">
        <f>IF('🔩 PISTON'!A797="","",'🔩 PISTON'!L797)</f>
        <v/>
      </c>
      <c r="E592" s="37">
        <f>IF('🔩 PISTON'!A797="","",'🔩 PISTON'!M797)</f>
        <v/>
      </c>
      <c r="F592" s="37">
        <f>IF('🔩 PISTON'!A797="","",'🔩 PISTON'!N797)</f>
        <v/>
      </c>
      <c r="G592" s="37">
        <f>IF('🔩 PISTON'!A797="","",'🔩 PISTON'!O797)</f>
        <v/>
      </c>
      <c r="H592" s="37">
        <f>IF('🔩 PISTON'!A797="","",'🔩 PISTON'!P797)</f>
        <v/>
      </c>
      <c r="I592" s="37">
        <f>IF('🔩 PISTON'!A797="","",'🔩 PISTON'!Q797)</f>
        <v/>
      </c>
      <c r="J592">
        <f>IF('🔩 PISTON'!A797="","",'🔩 PISTON'!D797)</f>
        <v/>
      </c>
      <c r="L592">
        <f>N(L591)+IF(AND('🔎 TRA CỨU NHANH'!$C$2&lt;&gt;"",OR(ISNUMBER(SEARCH('🔎 TRA CỨU NHANH'!$C$2,$A592)),ISNUMBER(SEARCH('🔎 TRA CỨU NHANH'!$C$2,$B592)))),1,0)</f>
        <v/>
      </c>
      <c r="M592">
        <f>IF(L592&gt;N(L591),L592,"")</f>
        <v/>
      </c>
      <c r="N592">
        <f>N(N591)+IF(AND('💰 BÁO GIÁ'!$C$27&lt;&gt;"",OR(ISNUMBER(SEARCH('💰 BÁO GIÁ'!$C$27,$A592)),ISNUMBER(SEARCH('💰 BÁO GIÁ'!$C$27,$B592)))),1,0)</f>
        <v/>
      </c>
      <c r="O592">
        <f>IF(N592&gt;N(N591),N592,"")</f>
        <v/>
      </c>
    </row>
    <row r="593">
      <c r="A593">
        <f>IF('🔩 PISTON'!A799="","",'🔩 PISTON'!A799)</f>
        <v/>
      </c>
      <c r="B593">
        <f>IF('🔩 PISTON'!A799="","","Piston "&amp;'🔩 PISTON'!U799)</f>
        <v/>
      </c>
      <c r="C593">
        <f>IF('🔩 PISTON'!A799="","","Piston")</f>
        <v/>
      </c>
      <c r="D593">
        <f>IF('🔩 PISTON'!A799="","",'🔩 PISTON'!L799)</f>
        <v/>
      </c>
      <c r="E593" s="37">
        <f>IF('🔩 PISTON'!A799="","",'🔩 PISTON'!M799)</f>
        <v/>
      </c>
      <c r="F593" s="37">
        <f>IF('🔩 PISTON'!A799="","",'🔩 PISTON'!N799)</f>
        <v/>
      </c>
      <c r="G593" s="37">
        <f>IF('🔩 PISTON'!A799="","",'🔩 PISTON'!O799)</f>
        <v/>
      </c>
      <c r="H593" s="37">
        <f>IF('🔩 PISTON'!A799="","",'🔩 PISTON'!P799)</f>
        <v/>
      </c>
      <c r="I593" s="37">
        <f>IF('🔩 PISTON'!A799="","",'🔩 PISTON'!Q799)</f>
        <v/>
      </c>
      <c r="J593">
        <f>IF('🔩 PISTON'!A799="","",'🔩 PISTON'!D799)</f>
        <v/>
      </c>
      <c r="L593">
        <f>N(L592)+IF(AND('🔎 TRA CỨU NHANH'!$C$2&lt;&gt;"",OR(ISNUMBER(SEARCH('🔎 TRA CỨU NHANH'!$C$2,$A593)),ISNUMBER(SEARCH('🔎 TRA CỨU NHANH'!$C$2,$B593)))),1,0)</f>
        <v/>
      </c>
      <c r="M593">
        <f>IF(L593&gt;N(L592),L593,"")</f>
        <v/>
      </c>
      <c r="N593">
        <f>N(N592)+IF(AND('💰 BÁO GIÁ'!$C$27&lt;&gt;"",OR(ISNUMBER(SEARCH('💰 BÁO GIÁ'!$C$27,$A593)),ISNUMBER(SEARCH('💰 BÁO GIÁ'!$C$27,$B593)))),1,0)</f>
        <v/>
      </c>
      <c r="O593">
        <f>IF(N593&gt;N(N592),N593,"")</f>
        <v/>
      </c>
    </row>
    <row r="594">
      <c r="A594">
        <f>IF('🔩 PISTON'!A800="","",'🔩 PISTON'!A800)</f>
        <v/>
      </c>
      <c r="B594">
        <f>IF('🔩 PISTON'!A800="","","Piston "&amp;'🔩 PISTON'!U800)</f>
        <v/>
      </c>
      <c r="C594">
        <f>IF('🔩 PISTON'!A800="","","Piston")</f>
        <v/>
      </c>
      <c r="D594">
        <f>IF('🔩 PISTON'!A800="","",'🔩 PISTON'!L800)</f>
        <v/>
      </c>
      <c r="E594" s="37">
        <f>IF('🔩 PISTON'!A800="","",'🔩 PISTON'!M800)</f>
        <v/>
      </c>
      <c r="F594" s="37">
        <f>IF('🔩 PISTON'!A800="","",'🔩 PISTON'!N800)</f>
        <v/>
      </c>
      <c r="G594" s="37">
        <f>IF('🔩 PISTON'!A800="","",'🔩 PISTON'!O800)</f>
        <v/>
      </c>
      <c r="H594" s="37">
        <f>IF('🔩 PISTON'!A800="","",'🔩 PISTON'!P800)</f>
        <v/>
      </c>
      <c r="I594" s="37">
        <f>IF('🔩 PISTON'!A800="","",'🔩 PISTON'!Q800)</f>
        <v/>
      </c>
      <c r="J594">
        <f>IF('🔩 PISTON'!A800="","",'🔩 PISTON'!D800)</f>
        <v/>
      </c>
      <c r="L594">
        <f>N(L593)+IF(AND('🔎 TRA CỨU NHANH'!$C$2&lt;&gt;"",OR(ISNUMBER(SEARCH('🔎 TRA CỨU NHANH'!$C$2,$A594)),ISNUMBER(SEARCH('🔎 TRA CỨU NHANH'!$C$2,$B594)))),1,0)</f>
        <v/>
      </c>
      <c r="M594">
        <f>IF(L594&gt;N(L593),L594,"")</f>
        <v/>
      </c>
      <c r="N594">
        <f>N(N593)+IF(AND('💰 BÁO GIÁ'!$C$27&lt;&gt;"",OR(ISNUMBER(SEARCH('💰 BÁO GIÁ'!$C$27,$A594)),ISNUMBER(SEARCH('💰 BÁO GIÁ'!$C$27,$B594)))),1,0)</f>
        <v/>
      </c>
      <c r="O594">
        <f>IF(N594&gt;N(N593),N594,"")</f>
        <v/>
      </c>
    </row>
    <row r="595">
      <c r="A595">
        <f>IF('🔩 PISTON'!A802="","",'🔩 PISTON'!A802)</f>
        <v/>
      </c>
      <c r="B595">
        <f>IF('🔩 PISTON'!A802="","","Piston "&amp;'🔩 PISTON'!U802)</f>
        <v/>
      </c>
      <c r="C595">
        <f>IF('🔩 PISTON'!A802="","","Piston")</f>
        <v/>
      </c>
      <c r="D595">
        <f>IF('🔩 PISTON'!A802="","",'🔩 PISTON'!L802)</f>
        <v/>
      </c>
      <c r="E595" s="37">
        <f>IF('🔩 PISTON'!A802="","",'🔩 PISTON'!M802)</f>
        <v/>
      </c>
      <c r="F595" s="37">
        <f>IF('🔩 PISTON'!A802="","",'🔩 PISTON'!N802)</f>
        <v/>
      </c>
      <c r="G595" s="37">
        <f>IF('🔩 PISTON'!A802="","",'🔩 PISTON'!O802)</f>
        <v/>
      </c>
      <c r="H595" s="37">
        <f>IF('🔩 PISTON'!A802="","",'🔩 PISTON'!P802)</f>
        <v/>
      </c>
      <c r="I595" s="37">
        <f>IF('🔩 PISTON'!A802="","",'🔩 PISTON'!Q802)</f>
        <v/>
      </c>
      <c r="J595">
        <f>IF('🔩 PISTON'!A802="","",'🔩 PISTON'!D802)</f>
        <v/>
      </c>
      <c r="L595">
        <f>N(L594)+IF(AND('🔎 TRA CỨU NHANH'!$C$2&lt;&gt;"",OR(ISNUMBER(SEARCH('🔎 TRA CỨU NHANH'!$C$2,$A595)),ISNUMBER(SEARCH('🔎 TRA CỨU NHANH'!$C$2,$B595)))),1,0)</f>
        <v/>
      </c>
      <c r="M595">
        <f>IF(L595&gt;N(L594),L595,"")</f>
        <v/>
      </c>
      <c r="N595">
        <f>N(N594)+IF(AND('💰 BÁO GIÁ'!$C$27&lt;&gt;"",OR(ISNUMBER(SEARCH('💰 BÁO GIÁ'!$C$27,$A595)),ISNUMBER(SEARCH('💰 BÁO GIÁ'!$C$27,$B595)))),1,0)</f>
        <v/>
      </c>
      <c r="O595">
        <f>IF(N595&gt;N(N594),N595,"")</f>
        <v/>
      </c>
    </row>
    <row r="596">
      <c r="A596">
        <f>IF('🔩 PISTON'!A805="","",'🔩 PISTON'!A805)</f>
        <v/>
      </c>
      <c r="B596">
        <f>IF('🔩 PISTON'!A805="","","Piston "&amp;'🔩 PISTON'!U805)</f>
        <v/>
      </c>
      <c r="C596">
        <f>IF('🔩 PISTON'!A805="","","Piston")</f>
        <v/>
      </c>
      <c r="D596">
        <f>IF('🔩 PISTON'!A805="","",'🔩 PISTON'!L805)</f>
        <v/>
      </c>
      <c r="E596" s="37">
        <f>IF('🔩 PISTON'!A805="","",'🔩 PISTON'!M805)</f>
        <v/>
      </c>
      <c r="F596" s="37">
        <f>IF('🔩 PISTON'!A805="","",'🔩 PISTON'!N805)</f>
        <v/>
      </c>
      <c r="G596" s="37">
        <f>IF('🔩 PISTON'!A805="","",'🔩 PISTON'!O805)</f>
        <v/>
      </c>
      <c r="H596" s="37">
        <f>IF('🔩 PISTON'!A805="","",'🔩 PISTON'!P805)</f>
        <v/>
      </c>
      <c r="I596" s="37">
        <f>IF('🔩 PISTON'!A805="","",'🔩 PISTON'!Q805)</f>
        <v/>
      </c>
      <c r="J596">
        <f>IF('🔩 PISTON'!A805="","",'🔩 PISTON'!D805)</f>
        <v/>
      </c>
      <c r="L596">
        <f>N(L595)+IF(AND('🔎 TRA CỨU NHANH'!$C$2&lt;&gt;"",OR(ISNUMBER(SEARCH('🔎 TRA CỨU NHANH'!$C$2,$A596)),ISNUMBER(SEARCH('🔎 TRA CỨU NHANH'!$C$2,$B596)))),1,0)</f>
        <v/>
      </c>
      <c r="M596">
        <f>IF(L596&gt;N(L595),L596,"")</f>
        <v/>
      </c>
      <c r="N596">
        <f>N(N595)+IF(AND('💰 BÁO GIÁ'!$C$27&lt;&gt;"",OR(ISNUMBER(SEARCH('💰 BÁO GIÁ'!$C$27,$A596)),ISNUMBER(SEARCH('💰 BÁO GIÁ'!$C$27,$B596)))),1,0)</f>
        <v/>
      </c>
      <c r="O596">
        <f>IF(N596&gt;N(N595),N596,"")</f>
        <v/>
      </c>
    </row>
    <row r="597">
      <c r="A597">
        <f>IF('🔩 PISTON'!A806="","",'🔩 PISTON'!A806)</f>
        <v/>
      </c>
      <c r="B597">
        <f>IF('🔩 PISTON'!A806="","","Piston "&amp;'🔩 PISTON'!U806)</f>
        <v/>
      </c>
      <c r="C597">
        <f>IF('🔩 PISTON'!A806="","","Piston")</f>
        <v/>
      </c>
      <c r="D597">
        <f>IF('🔩 PISTON'!A806="","",'🔩 PISTON'!L806)</f>
        <v/>
      </c>
      <c r="E597">
        <f>IF('🔩 PISTON'!A806="","",'🔩 PISTON'!M806)</f>
        <v/>
      </c>
      <c r="F597">
        <f>IF('🔩 PISTON'!A806="","",'🔩 PISTON'!N806)</f>
        <v/>
      </c>
      <c r="G597">
        <f>IF('🔩 PISTON'!A806="","",'🔩 PISTON'!O806)</f>
        <v/>
      </c>
      <c r="H597">
        <f>IF('🔩 PISTON'!A806="","",'🔩 PISTON'!P806)</f>
        <v/>
      </c>
      <c r="I597">
        <f>IF('🔩 PISTON'!A806="","",'🔩 PISTON'!Q806)</f>
        <v/>
      </c>
      <c r="J597">
        <f>IF('🔩 PISTON'!A806="","",'🔩 PISTON'!D806)</f>
        <v/>
      </c>
      <c r="L597">
        <f>N(L596)+IF(AND('🔎 TRA CỨU NHANH'!$C$2&lt;&gt;"",OR(ISNUMBER(SEARCH('🔎 TRA CỨU NHANH'!$C$2,$A597)),ISNUMBER(SEARCH('🔎 TRA CỨU NHANH'!$C$2,$B597)))),1,0)</f>
        <v/>
      </c>
      <c r="M597">
        <f>IF(L597&gt;N(L596),L597,"")</f>
        <v/>
      </c>
      <c r="N597">
        <f>N(N596)+IF(AND('💰 BÁO GIÁ'!$C$27&lt;&gt;"",OR(ISNUMBER(SEARCH('💰 BÁO GIÁ'!$C$27,$A597)),ISNUMBER(SEARCH('💰 BÁO GIÁ'!$C$27,$B597)))),1,0)</f>
        <v/>
      </c>
      <c r="O597">
        <f>IF(N597&gt;N(N596),N597,"")</f>
        <v/>
      </c>
    </row>
    <row r="598">
      <c r="A598">
        <f>IF('🔩 PISTON'!A807="","",'🔩 PISTON'!A807)</f>
        <v/>
      </c>
      <c r="B598">
        <f>IF('🔩 PISTON'!A807="","","Piston "&amp;'🔩 PISTON'!U807)</f>
        <v/>
      </c>
      <c r="C598">
        <f>IF('🔩 PISTON'!A807="","","Piston")</f>
        <v/>
      </c>
      <c r="D598">
        <f>IF('🔩 PISTON'!A807="","",'🔩 PISTON'!L807)</f>
        <v/>
      </c>
      <c r="E598">
        <f>IF('🔩 PISTON'!A807="","",'🔩 PISTON'!M807)</f>
        <v/>
      </c>
      <c r="F598">
        <f>IF('🔩 PISTON'!A807="","",'🔩 PISTON'!N807)</f>
        <v/>
      </c>
      <c r="G598">
        <f>IF('🔩 PISTON'!A807="","",'🔩 PISTON'!O807)</f>
        <v/>
      </c>
      <c r="H598">
        <f>IF('🔩 PISTON'!A807="","",'🔩 PISTON'!P807)</f>
        <v/>
      </c>
      <c r="I598">
        <f>IF('🔩 PISTON'!A807="","",'🔩 PISTON'!Q807)</f>
        <v/>
      </c>
      <c r="J598">
        <f>IF('🔩 PISTON'!A807="","",'🔩 PISTON'!D807)</f>
        <v/>
      </c>
      <c r="L598">
        <f>N(L597)+IF(AND('🔎 TRA CỨU NHANH'!$C$2&lt;&gt;"",OR(ISNUMBER(SEARCH('🔎 TRA CỨU NHANH'!$C$2,$A598)),ISNUMBER(SEARCH('🔎 TRA CỨU NHANH'!$C$2,$B598)))),1,0)</f>
        <v/>
      </c>
      <c r="M598">
        <f>IF(L598&gt;N(L597),L598,"")</f>
        <v/>
      </c>
      <c r="N598">
        <f>N(N597)+IF(AND('💰 BÁO GIÁ'!$C$27&lt;&gt;"",OR(ISNUMBER(SEARCH('💰 BÁO GIÁ'!$C$27,$A598)),ISNUMBER(SEARCH('💰 BÁO GIÁ'!$C$27,$B598)))),1,0)</f>
        <v/>
      </c>
      <c r="O598">
        <f>IF(N598&gt;N(N597),N598,"")</f>
        <v/>
      </c>
    </row>
    <row r="599">
      <c r="A599">
        <f>IF('🔩 PISTON'!A808="","",'🔩 PISTON'!A808)</f>
        <v/>
      </c>
      <c r="B599">
        <f>IF('🔩 PISTON'!A808="","","Piston "&amp;'🔩 PISTON'!U808)</f>
        <v/>
      </c>
      <c r="C599">
        <f>IF('🔩 PISTON'!A808="","","Piston")</f>
        <v/>
      </c>
      <c r="D599">
        <f>IF('🔩 PISTON'!A808="","",'🔩 PISTON'!L808)</f>
        <v/>
      </c>
      <c r="E599" s="37">
        <f>IF('🔩 PISTON'!A808="","",'🔩 PISTON'!M808)</f>
        <v/>
      </c>
      <c r="F599" s="37">
        <f>IF('🔩 PISTON'!A808="","",'🔩 PISTON'!N808)</f>
        <v/>
      </c>
      <c r="G599" s="37">
        <f>IF('🔩 PISTON'!A808="","",'🔩 PISTON'!O808)</f>
        <v/>
      </c>
      <c r="H599" s="37">
        <f>IF('🔩 PISTON'!A808="","",'🔩 PISTON'!P808)</f>
        <v/>
      </c>
      <c r="I599" s="37">
        <f>IF('🔩 PISTON'!A808="","",'🔩 PISTON'!Q808)</f>
        <v/>
      </c>
      <c r="J599">
        <f>IF('🔩 PISTON'!A808="","",'🔩 PISTON'!D808)</f>
        <v/>
      </c>
      <c r="L599">
        <f>N(L598)+IF(AND('🔎 TRA CỨU NHANH'!$C$2&lt;&gt;"",OR(ISNUMBER(SEARCH('🔎 TRA CỨU NHANH'!$C$2,$A599)),ISNUMBER(SEARCH('🔎 TRA CỨU NHANH'!$C$2,$B599)))),1,0)</f>
        <v/>
      </c>
      <c r="M599">
        <f>IF(L599&gt;N(L598),L599,"")</f>
        <v/>
      </c>
      <c r="N599">
        <f>N(N598)+IF(AND('💰 BÁO GIÁ'!$C$27&lt;&gt;"",OR(ISNUMBER(SEARCH('💰 BÁO GIÁ'!$C$27,$A599)),ISNUMBER(SEARCH('💰 BÁO GIÁ'!$C$27,$B599)))),1,0)</f>
        <v/>
      </c>
      <c r="O599">
        <f>IF(N599&gt;N(N598),N599,"")</f>
        <v/>
      </c>
    </row>
    <row r="600">
      <c r="A600">
        <f>IF('🔩 PISTON'!A809="","",'🔩 PISTON'!A809)</f>
        <v/>
      </c>
      <c r="B600">
        <f>IF('🔩 PISTON'!A809="","","Piston "&amp;'🔩 PISTON'!U809)</f>
        <v/>
      </c>
      <c r="C600">
        <f>IF('🔩 PISTON'!A809="","","Piston")</f>
        <v/>
      </c>
      <c r="D600">
        <f>IF('🔩 PISTON'!A809="","",'🔩 PISTON'!L809)</f>
        <v/>
      </c>
      <c r="E600" s="37">
        <f>IF('🔩 PISTON'!A809="","",'🔩 PISTON'!M809)</f>
        <v/>
      </c>
      <c r="F600" s="37">
        <f>IF('🔩 PISTON'!A809="","",'🔩 PISTON'!N809)</f>
        <v/>
      </c>
      <c r="G600" s="37">
        <f>IF('🔩 PISTON'!A809="","",'🔩 PISTON'!O809)</f>
        <v/>
      </c>
      <c r="H600" s="37">
        <f>IF('🔩 PISTON'!A809="","",'🔩 PISTON'!P809)</f>
        <v/>
      </c>
      <c r="I600" s="37">
        <f>IF('🔩 PISTON'!A809="","",'🔩 PISTON'!Q809)</f>
        <v/>
      </c>
      <c r="J600">
        <f>IF('🔩 PISTON'!A809="","",'🔩 PISTON'!D809)</f>
        <v/>
      </c>
      <c r="L600">
        <f>N(L599)+IF(AND('🔎 TRA CỨU NHANH'!$C$2&lt;&gt;"",OR(ISNUMBER(SEARCH('🔎 TRA CỨU NHANH'!$C$2,$A600)),ISNUMBER(SEARCH('🔎 TRA CỨU NHANH'!$C$2,$B600)))),1,0)</f>
        <v/>
      </c>
      <c r="M600">
        <f>IF(L600&gt;N(L599),L600,"")</f>
        <v/>
      </c>
      <c r="N600">
        <f>N(N599)+IF(AND('💰 BÁO GIÁ'!$C$27&lt;&gt;"",OR(ISNUMBER(SEARCH('💰 BÁO GIÁ'!$C$27,$A600)),ISNUMBER(SEARCH('💰 BÁO GIÁ'!$C$27,$B600)))),1,0)</f>
        <v/>
      </c>
      <c r="O600">
        <f>IF(N600&gt;N(N599),N600,"")</f>
        <v/>
      </c>
    </row>
    <row r="601">
      <c r="A601">
        <f>IF('🔩 PISTON'!A810="","",'🔩 PISTON'!A810)</f>
        <v/>
      </c>
      <c r="B601">
        <f>IF('🔩 PISTON'!A810="","","Piston "&amp;'🔩 PISTON'!U810)</f>
        <v/>
      </c>
      <c r="C601">
        <f>IF('🔩 PISTON'!A810="","","Piston")</f>
        <v/>
      </c>
      <c r="D601">
        <f>IF('🔩 PISTON'!A810="","",'🔩 PISTON'!L810)</f>
        <v/>
      </c>
      <c r="E601" s="37">
        <f>IF('🔩 PISTON'!A810="","",'🔩 PISTON'!M810)</f>
        <v/>
      </c>
      <c r="F601" s="37">
        <f>IF('🔩 PISTON'!A810="","",'🔩 PISTON'!N810)</f>
        <v/>
      </c>
      <c r="G601" s="37">
        <f>IF('🔩 PISTON'!A810="","",'🔩 PISTON'!O810)</f>
        <v/>
      </c>
      <c r="H601" s="37">
        <f>IF('🔩 PISTON'!A810="","",'🔩 PISTON'!P810)</f>
        <v/>
      </c>
      <c r="I601" s="37">
        <f>IF('🔩 PISTON'!A810="","",'🔩 PISTON'!Q810)</f>
        <v/>
      </c>
      <c r="J601">
        <f>IF('🔩 PISTON'!A810="","",'🔩 PISTON'!D810)</f>
        <v/>
      </c>
      <c r="L601">
        <f>N(L600)+IF(AND('🔎 TRA CỨU NHANH'!$C$2&lt;&gt;"",OR(ISNUMBER(SEARCH('🔎 TRA CỨU NHANH'!$C$2,$A601)),ISNUMBER(SEARCH('🔎 TRA CỨU NHANH'!$C$2,$B601)))),1,0)</f>
        <v/>
      </c>
      <c r="M601">
        <f>IF(L601&gt;N(L600),L601,"")</f>
        <v/>
      </c>
      <c r="N601">
        <f>N(N600)+IF(AND('💰 BÁO GIÁ'!$C$27&lt;&gt;"",OR(ISNUMBER(SEARCH('💰 BÁO GIÁ'!$C$27,$A601)),ISNUMBER(SEARCH('💰 BÁO GIÁ'!$C$27,$B601)))),1,0)</f>
        <v/>
      </c>
      <c r="O601">
        <f>IF(N601&gt;N(N600),N601,"")</f>
        <v/>
      </c>
    </row>
    <row r="602">
      <c r="A602">
        <f>IF('🔩 PISTON'!A811="","",'🔩 PISTON'!A811)</f>
        <v/>
      </c>
      <c r="B602">
        <f>IF('🔩 PISTON'!A811="","","Piston "&amp;'🔩 PISTON'!U811)</f>
        <v/>
      </c>
      <c r="C602">
        <f>IF('🔩 PISTON'!A811="","","Piston")</f>
        <v/>
      </c>
      <c r="D602">
        <f>IF('🔩 PISTON'!A811="","",'🔩 PISTON'!L811)</f>
        <v/>
      </c>
      <c r="E602" s="37">
        <f>IF('🔩 PISTON'!A811="","",'🔩 PISTON'!M811)</f>
        <v/>
      </c>
      <c r="F602" s="37">
        <f>IF('🔩 PISTON'!A811="","",'🔩 PISTON'!N811)</f>
        <v/>
      </c>
      <c r="G602" s="37">
        <f>IF('🔩 PISTON'!A811="","",'🔩 PISTON'!O811)</f>
        <v/>
      </c>
      <c r="H602" s="37">
        <f>IF('🔩 PISTON'!A811="","",'🔩 PISTON'!P811)</f>
        <v/>
      </c>
      <c r="I602" s="37">
        <f>IF('🔩 PISTON'!A811="","",'🔩 PISTON'!Q811)</f>
        <v/>
      </c>
      <c r="J602">
        <f>IF('🔩 PISTON'!A811="","",'🔩 PISTON'!D811)</f>
        <v/>
      </c>
      <c r="L602">
        <f>N(L601)+IF(AND('🔎 TRA CỨU NHANH'!$C$2&lt;&gt;"",OR(ISNUMBER(SEARCH('🔎 TRA CỨU NHANH'!$C$2,$A602)),ISNUMBER(SEARCH('🔎 TRA CỨU NHANH'!$C$2,$B602)))),1,0)</f>
        <v/>
      </c>
      <c r="M602">
        <f>IF(L602&gt;N(L601),L602,"")</f>
        <v/>
      </c>
      <c r="N602">
        <f>N(N601)+IF(AND('💰 BÁO GIÁ'!$C$27&lt;&gt;"",OR(ISNUMBER(SEARCH('💰 BÁO GIÁ'!$C$27,$A602)),ISNUMBER(SEARCH('💰 BÁO GIÁ'!$C$27,$B602)))),1,0)</f>
        <v/>
      </c>
      <c r="O602">
        <f>IF(N602&gt;N(N601),N602,"")</f>
        <v/>
      </c>
    </row>
    <row r="603">
      <c r="A603">
        <f>IF('🔩 PISTON'!A812="","",'🔩 PISTON'!A812)</f>
        <v/>
      </c>
      <c r="B603">
        <f>IF('🔩 PISTON'!A812="","","Piston "&amp;'🔩 PISTON'!U812)</f>
        <v/>
      </c>
      <c r="C603">
        <f>IF('🔩 PISTON'!A812="","","Piston")</f>
        <v/>
      </c>
      <c r="D603">
        <f>IF('🔩 PISTON'!A812="","",'🔩 PISTON'!L812)</f>
        <v/>
      </c>
      <c r="E603">
        <f>IF('🔩 PISTON'!A812="","",'🔩 PISTON'!M812)</f>
        <v/>
      </c>
      <c r="F603">
        <f>IF('🔩 PISTON'!A812="","",'🔩 PISTON'!N812)</f>
        <v/>
      </c>
      <c r="G603">
        <f>IF('🔩 PISTON'!A812="","",'🔩 PISTON'!O812)</f>
        <v/>
      </c>
      <c r="H603">
        <f>IF('🔩 PISTON'!A812="","",'🔩 PISTON'!P812)</f>
        <v/>
      </c>
      <c r="I603">
        <f>IF('🔩 PISTON'!A812="","",'🔩 PISTON'!Q812)</f>
        <v/>
      </c>
      <c r="J603">
        <f>IF('🔩 PISTON'!A812="","",'🔩 PISTON'!D812)</f>
        <v/>
      </c>
      <c r="L603">
        <f>N(L602)+IF(AND('🔎 TRA CỨU NHANH'!$C$2&lt;&gt;"",OR(ISNUMBER(SEARCH('🔎 TRA CỨU NHANH'!$C$2,$A603)),ISNUMBER(SEARCH('🔎 TRA CỨU NHANH'!$C$2,$B603)))),1,0)</f>
        <v/>
      </c>
      <c r="M603">
        <f>IF(L603&gt;N(L602),L603,"")</f>
        <v/>
      </c>
      <c r="N603">
        <f>N(N602)+IF(AND('💰 BÁO GIÁ'!$C$27&lt;&gt;"",OR(ISNUMBER(SEARCH('💰 BÁO GIÁ'!$C$27,$A603)),ISNUMBER(SEARCH('💰 BÁO GIÁ'!$C$27,$B603)))),1,0)</f>
        <v/>
      </c>
      <c r="O603">
        <f>IF(N603&gt;N(N602),N603,"")</f>
        <v/>
      </c>
    </row>
    <row r="604">
      <c r="A604">
        <f>IF('🔩 PISTON'!A813="","",'🔩 PISTON'!A813)</f>
        <v/>
      </c>
      <c r="B604">
        <f>IF('🔩 PISTON'!A813="","","Piston "&amp;'🔩 PISTON'!U813)</f>
        <v/>
      </c>
      <c r="C604">
        <f>IF('🔩 PISTON'!A813="","","Piston")</f>
        <v/>
      </c>
      <c r="D604">
        <f>IF('🔩 PISTON'!A813="","",'🔩 PISTON'!L813)</f>
        <v/>
      </c>
      <c r="E604" s="37">
        <f>IF('🔩 PISTON'!A813="","",'🔩 PISTON'!M813)</f>
        <v/>
      </c>
      <c r="F604" s="37">
        <f>IF('🔩 PISTON'!A813="","",'🔩 PISTON'!N813)</f>
        <v/>
      </c>
      <c r="G604" s="37">
        <f>IF('🔩 PISTON'!A813="","",'🔩 PISTON'!O813)</f>
        <v/>
      </c>
      <c r="H604" s="37">
        <f>IF('🔩 PISTON'!A813="","",'🔩 PISTON'!P813)</f>
        <v/>
      </c>
      <c r="I604" s="37">
        <f>IF('🔩 PISTON'!A813="","",'🔩 PISTON'!Q813)</f>
        <v/>
      </c>
      <c r="J604">
        <f>IF('🔩 PISTON'!A813="","",'🔩 PISTON'!D813)</f>
        <v/>
      </c>
      <c r="L604">
        <f>N(L603)+IF(AND('🔎 TRA CỨU NHANH'!$C$2&lt;&gt;"",OR(ISNUMBER(SEARCH('🔎 TRA CỨU NHANH'!$C$2,$A604)),ISNUMBER(SEARCH('🔎 TRA CỨU NHANH'!$C$2,$B604)))),1,0)</f>
        <v/>
      </c>
      <c r="M604">
        <f>IF(L604&gt;N(L603),L604,"")</f>
        <v/>
      </c>
      <c r="N604">
        <f>N(N603)+IF(AND('💰 BÁO GIÁ'!$C$27&lt;&gt;"",OR(ISNUMBER(SEARCH('💰 BÁO GIÁ'!$C$27,$A604)),ISNUMBER(SEARCH('💰 BÁO GIÁ'!$C$27,$B604)))),1,0)</f>
        <v/>
      </c>
      <c r="O604">
        <f>IF(N604&gt;N(N603),N604,"")</f>
        <v/>
      </c>
    </row>
    <row r="605">
      <c r="A605">
        <f>IF('🔩 PISTON'!A814="","",'🔩 PISTON'!A814)</f>
        <v/>
      </c>
      <c r="B605">
        <f>IF('🔩 PISTON'!A814="","","Piston "&amp;'🔩 PISTON'!U814)</f>
        <v/>
      </c>
      <c r="C605">
        <f>IF('🔩 PISTON'!A814="","","Piston")</f>
        <v/>
      </c>
      <c r="D605">
        <f>IF('🔩 PISTON'!A814="","",'🔩 PISTON'!L814)</f>
        <v/>
      </c>
      <c r="E605">
        <f>IF('🔩 PISTON'!A814="","",'🔩 PISTON'!M814)</f>
        <v/>
      </c>
      <c r="F605">
        <f>IF('🔩 PISTON'!A814="","",'🔩 PISTON'!N814)</f>
        <v/>
      </c>
      <c r="G605">
        <f>IF('🔩 PISTON'!A814="","",'🔩 PISTON'!O814)</f>
        <v/>
      </c>
      <c r="H605">
        <f>IF('🔩 PISTON'!A814="","",'🔩 PISTON'!P814)</f>
        <v/>
      </c>
      <c r="I605">
        <f>IF('🔩 PISTON'!A814="","",'🔩 PISTON'!Q814)</f>
        <v/>
      </c>
      <c r="J605">
        <f>IF('🔩 PISTON'!A814="","",'🔩 PISTON'!D814)</f>
        <v/>
      </c>
      <c r="L605">
        <f>N(L604)+IF(AND('🔎 TRA CỨU NHANH'!$C$2&lt;&gt;"",OR(ISNUMBER(SEARCH('🔎 TRA CỨU NHANH'!$C$2,$A605)),ISNUMBER(SEARCH('🔎 TRA CỨU NHANH'!$C$2,$B605)))),1,0)</f>
        <v/>
      </c>
      <c r="M605">
        <f>IF(L605&gt;N(L604),L605,"")</f>
        <v/>
      </c>
      <c r="N605">
        <f>N(N604)+IF(AND('💰 BÁO GIÁ'!$C$27&lt;&gt;"",OR(ISNUMBER(SEARCH('💰 BÁO GIÁ'!$C$27,$A605)),ISNUMBER(SEARCH('💰 BÁO GIÁ'!$C$27,$B605)))),1,0)</f>
        <v/>
      </c>
      <c r="O605">
        <f>IF(N605&gt;N(N604),N605,"")</f>
        <v/>
      </c>
    </row>
    <row r="606">
      <c r="A606">
        <f>IF('🔩 PISTON'!A815="","",'🔩 PISTON'!A815)</f>
        <v/>
      </c>
      <c r="B606">
        <f>IF('🔩 PISTON'!A815="","","Piston "&amp;'🔩 PISTON'!U815)</f>
        <v/>
      </c>
      <c r="C606">
        <f>IF('🔩 PISTON'!A815="","","Piston")</f>
        <v/>
      </c>
      <c r="D606">
        <f>IF('🔩 PISTON'!A815="","",'🔩 PISTON'!L815)</f>
        <v/>
      </c>
      <c r="E606">
        <f>IF('🔩 PISTON'!A815="","",'🔩 PISTON'!M815)</f>
        <v/>
      </c>
      <c r="F606">
        <f>IF('🔩 PISTON'!A815="","",'🔩 PISTON'!N815)</f>
        <v/>
      </c>
      <c r="G606">
        <f>IF('🔩 PISTON'!A815="","",'🔩 PISTON'!O815)</f>
        <v/>
      </c>
      <c r="H606">
        <f>IF('🔩 PISTON'!A815="","",'🔩 PISTON'!P815)</f>
        <v/>
      </c>
      <c r="I606">
        <f>IF('🔩 PISTON'!A815="","",'🔩 PISTON'!Q815)</f>
        <v/>
      </c>
      <c r="J606">
        <f>IF('🔩 PISTON'!A815="","",'🔩 PISTON'!D815)</f>
        <v/>
      </c>
      <c r="L606">
        <f>N(L605)+IF(AND('🔎 TRA CỨU NHANH'!$C$2&lt;&gt;"",OR(ISNUMBER(SEARCH('🔎 TRA CỨU NHANH'!$C$2,$A606)),ISNUMBER(SEARCH('🔎 TRA CỨU NHANH'!$C$2,$B606)))),1,0)</f>
        <v/>
      </c>
      <c r="M606">
        <f>IF(L606&gt;N(L605),L606,"")</f>
        <v/>
      </c>
      <c r="N606">
        <f>N(N605)+IF(AND('💰 BÁO GIÁ'!$C$27&lt;&gt;"",OR(ISNUMBER(SEARCH('💰 BÁO GIÁ'!$C$27,$A606)),ISNUMBER(SEARCH('💰 BÁO GIÁ'!$C$27,$B606)))),1,0)</f>
        <v/>
      </c>
      <c r="O606">
        <f>IF(N606&gt;N(N605),N606,"")</f>
        <v/>
      </c>
    </row>
    <row r="607">
      <c r="A607">
        <f>IF('🔩 PISTON'!A816="","",'🔩 PISTON'!A816)</f>
        <v/>
      </c>
      <c r="B607">
        <f>IF('🔩 PISTON'!A816="","","Piston "&amp;'🔩 PISTON'!U816)</f>
        <v/>
      </c>
      <c r="C607">
        <f>IF('🔩 PISTON'!A816="","","Piston")</f>
        <v/>
      </c>
      <c r="D607">
        <f>IF('🔩 PISTON'!A816="","",'🔩 PISTON'!L816)</f>
        <v/>
      </c>
      <c r="E607">
        <f>IF('🔩 PISTON'!A816="","",'🔩 PISTON'!M816)</f>
        <v/>
      </c>
      <c r="F607">
        <f>IF('🔩 PISTON'!A816="","",'🔩 PISTON'!N816)</f>
        <v/>
      </c>
      <c r="G607">
        <f>IF('🔩 PISTON'!A816="","",'🔩 PISTON'!O816)</f>
        <v/>
      </c>
      <c r="H607">
        <f>IF('🔩 PISTON'!A816="","",'🔩 PISTON'!P816)</f>
        <v/>
      </c>
      <c r="I607">
        <f>IF('🔩 PISTON'!A816="","",'🔩 PISTON'!Q816)</f>
        <v/>
      </c>
      <c r="J607">
        <f>IF('🔩 PISTON'!A816="","",'🔩 PISTON'!D816)</f>
        <v/>
      </c>
      <c r="L607">
        <f>N(L606)+IF(AND('🔎 TRA CỨU NHANH'!$C$2&lt;&gt;"",OR(ISNUMBER(SEARCH('🔎 TRA CỨU NHANH'!$C$2,$A607)),ISNUMBER(SEARCH('🔎 TRA CỨU NHANH'!$C$2,$B607)))),1,0)</f>
        <v/>
      </c>
      <c r="M607">
        <f>IF(L607&gt;N(L606),L607,"")</f>
        <v/>
      </c>
      <c r="N607">
        <f>N(N606)+IF(AND('💰 BÁO GIÁ'!$C$27&lt;&gt;"",OR(ISNUMBER(SEARCH('💰 BÁO GIÁ'!$C$27,$A607)),ISNUMBER(SEARCH('💰 BÁO GIÁ'!$C$27,$B607)))),1,0)</f>
        <v/>
      </c>
      <c r="O607">
        <f>IF(N607&gt;N(N606),N607,"")</f>
        <v/>
      </c>
    </row>
    <row r="608">
      <c r="A608">
        <f>IF('🔩 PISTON'!A817="","",'🔩 PISTON'!A817)</f>
        <v/>
      </c>
      <c r="B608">
        <f>IF('🔩 PISTON'!A817="","","Piston "&amp;'🔩 PISTON'!U817)</f>
        <v/>
      </c>
      <c r="C608">
        <f>IF('🔩 PISTON'!A817="","","Piston")</f>
        <v/>
      </c>
      <c r="D608">
        <f>IF('🔩 PISTON'!A817="","",'🔩 PISTON'!L817)</f>
        <v/>
      </c>
      <c r="E608">
        <f>IF('🔩 PISTON'!A817="","",'🔩 PISTON'!M817)</f>
        <v/>
      </c>
      <c r="F608">
        <f>IF('🔩 PISTON'!A817="","",'🔩 PISTON'!N817)</f>
        <v/>
      </c>
      <c r="G608">
        <f>IF('🔩 PISTON'!A817="","",'🔩 PISTON'!O817)</f>
        <v/>
      </c>
      <c r="H608">
        <f>IF('🔩 PISTON'!A817="","",'🔩 PISTON'!P817)</f>
        <v/>
      </c>
      <c r="I608">
        <f>IF('🔩 PISTON'!A817="","",'🔩 PISTON'!Q817)</f>
        <v/>
      </c>
      <c r="J608">
        <f>IF('🔩 PISTON'!A817="","",'🔩 PISTON'!D817)</f>
        <v/>
      </c>
      <c r="L608">
        <f>N(L607)+IF(AND('🔎 TRA CỨU NHANH'!$C$2&lt;&gt;"",OR(ISNUMBER(SEARCH('🔎 TRA CỨU NHANH'!$C$2,$A608)),ISNUMBER(SEARCH('🔎 TRA CỨU NHANH'!$C$2,$B608)))),1,0)</f>
        <v/>
      </c>
      <c r="M608">
        <f>IF(L608&gt;N(L607),L608,"")</f>
        <v/>
      </c>
      <c r="N608">
        <f>N(N607)+IF(AND('💰 BÁO GIÁ'!$C$27&lt;&gt;"",OR(ISNUMBER(SEARCH('💰 BÁO GIÁ'!$C$27,$A608)),ISNUMBER(SEARCH('💰 BÁO GIÁ'!$C$27,$B608)))),1,0)</f>
        <v/>
      </c>
      <c r="O608">
        <f>IF(N608&gt;N(N607),N608,"")</f>
        <v/>
      </c>
    </row>
    <row r="609">
      <c r="A609">
        <f>IF('🔩 PISTON'!A818="","",'🔩 PISTON'!A818)</f>
        <v/>
      </c>
      <c r="B609">
        <f>IF('🔩 PISTON'!A818="","","Piston "&amp;'🔩 PISTON'!U818)</f>
        <v/>
      </c>
      <c r="C609">
        <f>IF('🔩 PISTON'!A818="","","Piston")</f>
        <v/>
      </c>
      <c r="D609">
        <f>IF('🔩 PISTON'!A818="","",'🔩 PISTON'!L818)</f>
        <v/>
      </c>
      <c r="E609">
        <f>IF('🔩 PISTON'!A818="","",'🔩 PISTON'!M818)</f>
        <v/>
      </c>
      <c r="F609">
        <f>IF('🔩 PISTON'!A818="","",'🔩 PISTON'!N818)</f>
        <v/>
      </c>
      <c r="G609">
        <f>IF('🔩 PISTON'!A818="","",'🔩 PISTON'!O818)</f>
        <v/>
      </c>
      <c r="H609">
        <f>IF('🔩 PISTON'!A818="","",'🔩 PISTON'!P818)</f>
        <v/>
      </c>
      <c r="I609">
        <f>IF('🔩 PISTON'!A818="","",'🔩 PISTON'!Q818)</f>
        <v/>
      </c>
      <c r="J609">
        <f>IF('🔩 PISTON'!A818="","",'🔩 PISTON'!D818)</f>
        <v/>
      </c>
      <c r="L609">
        <f>N(L608)+IF(AND('🔎 TRA CỨU NHANH'!$C$2&lt;&gt;"",OR(ISNUMBER(SEARCH('🔎 TRA CỨU NHANH'!$C$2,$A609)),ISNUMBER(SEARCH('🔎 TRA CỨU NHANH'!$C$2,$B609)))),1,0)</f>
        <v/>
      </c>
      <c r="M609">
        <f>IF(L609&gt;N(L608),L609,"")</f>
        <v/>
      </c>
      <c r="N609">
        <f>N(N608)+IF(AND('💰 BÁO GIÁ'!$C$27&lt;&gt;"",OR(ISNUMBER(SEARCH('💰 BÁO GIÁ'!$C$27,$A609)),ISNUMBER(SEARCH('💰 BÁO GIÁ'!$C$27,$B609)))),1,0)</f>
        <v/>
      </c>
      <c r="O609">
        <f>IF(N609&gt;N(N608),N609,"")</f>
        <v/>
      </c>
    </row>
    <row r="610">
      <c r="A610">
        <f>IF('🔩 PISTON'!A820="","",'🔩 PISTON'!A820)</f>
        <v/>
      </c>
      <c r="B610">
        <f>IF('🔩 PISTON'!A820="","","Piston "&amp;'🔩 PISTON'!U820)</f>
        <v/>
      </c>
      <c r="C610">
        <f>IF('🔩 PISTON'!A820="","","Piston")</f>
        <v/>
      </c>
      <c r="D610">
        <f>IF('🔩 PISTON'!A820="","",'🔩 PISTON'!L820)</f>
        <v/>
      </c>
      <c r="E610">
        <f>IF('🔩 PISTON'!A820="","",'🔩 PISTON'!M820)</f>
        <v/>
      </c>
      <c r="F610">
        <f>IF('🔩 PISTON'!A820="","",'🔩 PISTON'!N820)</f>
        <v/>
      </c>
      <c r="G610">
        <f>IF('🔩 PISTON'!A820="","",'🔩 PISTON'!O820)</f>
        <v/>
      </c>
      <c r="H610">
        <f>IF('🔩 PISTON'!A820="","",'🔩 PISTON'!P820)</f>
        <v/>
      </c>
      <c r="I610">
        <f>IF('🔩 PISTON'!A820="","",'🔩 PISTON'!Q820)</f>
        <v/>
      </c>
      <c r="J610">
        <f>IF('🔩 PISTON'!A820="","",'🔩 PISTON'!D820)</f>
        <v/>
      </c>
      <c r="L610">
        <f>N(L609)+IF(AND('🔎 TRA CỨU NHANH'!$C$2&lt;&gt;"",OR(ISNUMBER(SEARCH('🔎 TRA CỨU NHANH'!$C$2,$A610)),ISNUMBER(SEARCH('🔎 TRA CỨU NHANH'!$C$2,$B610)))),1,0)</f>
        <v/>
      </c>
      <c r="M610">
        <f>IF(L610&gt;N(L609),L610,"")</f>
        <v/>
      </c>
      <c r="N610">
        <f>N(N609)+IF(AND('💰 BÁO GIÁ'!$C$27&lt;&gt;"",OR(ISNUMBER(SEARCH('💰 BÁO GIÁ'!$C$27,$A610)),ISNUMBER(SEARCH('💰 BÁO GIÁ'!$C$27,$B610)))),1,0)</f>
        <v/>
      </c>
      <c r="O610">
        <f>IF(N610&gt;N(N609),N610,"")</f>
        <v/>
      </c>
    </row>
    <row r="611">
      <c r="A611">
        <f>IF('🔩 PISTON'!A821="","",'🔩 PISTON'!A821)</f>
        <v/>
      </c>
      <c r="B611">
        <f>IF('🔩 PISTON'!A821="","","Piston "&amp;'🔩 PISTON'!U821)</f>
        <v/>
      </c>
      <c r="C611">
        <f>IF('🔩 PISTON'!A821="","","Piston")</f>
        <v/>
      </c>
      <c r="D611">
        <f>IF('🔩 PISTON'!A821="","",'🔩 PISTON'!L821)</f>
        <v/>
      </c>
      <c r="E611" s="37">
        <f>IF('🔩 PISTON'!A821="","",'🔩 PISTON'!M821)</f>
        <v/>
      </c>
      <c r="F611" s="37">
        <f>IF('🔩 PISTON'!A821="","",'🔩 PISTON'!N821)</f>
        <v/>
      </c>
      <c r="G611" s="37">
        <f>IF('🔩 PISTON'!A821="","",'🔩 PISTON'!O821)</f>
        <v/>
      </c>
      <c r="H611" s="37">
        <f>IF('🔩 PISTON'!A821="","",'🔩 PISTON'!P821)</f>
        <v/>
      </c>
      <c r="I611" s="37">
        <f>IF('🔩 PISTON'!A821="","",'🔩 PISTON'!Q821)</f>
        <v/>
      </c>
      <c r="J611">
        <f>IF('🔩 PISTON'!A821="","",'🔩 PISTON'!D821)</f>
        <v/>
      </c>
      <c r="L611">
        <f>N(L610)+IF(AND('🔎 TRA CỨU NHANH'!$C$2&lt;&gt;"",OR(ISNUMBER(SEARCH('🔎 TRA CỨU NHANH'!$C$2,$A611)),ISNUMBER(SEARCH('🔎 TRA CỨU NHANH'!$C$2,$B611)))),1,0)</f>
        <v/>
      </c>
      <c r="M611">
        <f>IF(L611&gt;N(L610),L611,"")</f>
        <v/>
      </c>
      <c r="N611">
        <f>N(N610)+IF(AND('💰 BÁO GIÁ'!$C$27&lt;&gt;"",OR(ISNUMBER(SEARCH('💰 BÁO GIÁ'!$C$27,$A611)),ISNUMBER(SEARCH('💰 BÁO GIÁ'!$C$27,$B611)))),1,0)</f>
        <v/>
      </c>
      <c r="O611">
        <f>IF(N611&gt;N(N610),N611,"")</f>
        <v/>
      </c>
    </row>
    <row r="612">
      <c r="A612">
        <f>IF('🔩 PISTON'!A822="","",'🔩 PISTON'!A822)</f>
        <v/>
      </c>
      <c r="B612">
        <f>IF('🔩 PISTON'!A822="","","Piston "&amp;'🔩 PISTON'!U822)</f>
        <v/>
      </c>
      <c r="C612">
        <f>IF('🔩 PISTON'!A822="","","Piston")</f>
        <v/>
      </c>
      <c r="D612">
        <f>IF('🔩 PISTON'!A822="","",'🔩 PISTON'!L822)</f>
        <v/>
      </c>
      <c r="E612">
        <f>IF('🔩 PISTON'!A822="","",'🔩 PISTON'!M822)</f>
        <v/>
      </c>
      <c r="F612">
        <f>IF('🔩 PISTON'!A822="","",'🔩 PISTON'!N822)</f>
        <v/>
      </c>
      <c r="G612">
        <f>IF('🔩 PISTON'!A822="","",'🔩 PISTON'!O822)</f>
        <v/>
      </c>
      <c r="H612">
        <f>IF('🔩 PISTON'!A822="","",'🔩 PISTON'!P822)</f>
        <v/>
      </c>
      <c r="I612">
        <f>IF('🔩 PISTON'!A822="","",'🔩 PISTON'!Q822)</f>
        <v/>
      </c>
      <c r="J612">
        <f>IF('🔩 PISTON'!A822="","",'🔩 PISTON'!D822)</f>
        <v/>
      </c>
      <c r="L612">
        <f>N(L611)+IF(AND('🔎 TRA CỨU NHANH'!$C$2&lt;&gt;"",OR(ISNUMBER(SEARCH('🔎 TRA CỨU NHANH'!$C$2,$A612)),ISNUMBER(SEARCH('🔎 TRA CỨU NHANH'!$C$2,$B612)))),1,0)</f>
        <v/>
      </c>
      <c r="M612">
        <f>IF(L612&gt;N(L611),L612,"")</f>
        <v/>
      </c>
      <c r="N612">
        <f>N(N611)+IF(AND('💰 BÁO GIÁ'!$C$27&lt;&gt;"",OR(ISNUMBER(SEARCH('💰 BÁO GIÁ'!$C$27,$A612)),ISNUMBER(SEARCH('💰 BÁO GIÁ'!$C$27,$B612)))),1,0)</f>
        <v/>
      </c>
      <c r="O612">
        <f>IF(N612&gt;N(N611),N612,"")</f>
        <v/>
      </c>
    </row>
    <row r="613">
      <c r="A613">
        <f>IF('🔩 PISTON'!A823="","",'🔩 PISTON'!A823)</f>
        <v/>
      </c>
      <c r="B613">
        <f>IF('🔩 PISTON'!A823="","","Piston "&amp;'🔩 PISTON'!U823)</f>
        <v/>
      </c>
      <c r="C613">
        <f>IF('🔩 PISTON'!A823="","","Piston")</f>
        <v/>
      </c>
      <c r="D613">
        <f>IF('🔩 PISTON'!A823="","",'🔩 PISTON'!L823)</f>
        <v/>
      </c>
      <c r="E613">
        <f>IF('🔩 PISTON'!A823="","",'🔩 PISTON'!M823)</f>
        <v/>
      </c>
      <c r="F613">
        <f>IF('🔩 PISTON'!A823="","",'🔩 PISTON'!N823)</f>
        <v/>
      </c>
      <c r="G613">
        <f>IF('🔩 PISTON'!A823="","",'🔩 PISTON'!O823)</f>
        <v/>
      </c>
      <c r="H613">
        <f>IF('🔩 PISTON'!A823="","",'🔩 PISTON'!P823)</f>
        <v/>
      </c>
      <c r="I613">
        <f>IF('🔩 PISTON'!A823="","",'🔩 PISTON'!Q823)</f>
        <v/>
      </c>
      <c r="J613">
        <f>IF('🔩 PISTON'!A823="","",'🔩 PISTON'!D823)</f>
        <v/>
      </c>
      <c r="L613">
        <f>N(L612)+IF(AND('🔎 TRA CỨU NHANH'!$C$2&lt;&gt;"",OR(ISNUMBER(SEARCH('🔎 TRA CỨU NHANH'!$C$2,$A613)),ISNUMBER(SEARCH('🔎 TRA CỨU NHANH'!$C$2,$B613)))),1,0)</f>
        <v/>
      </c>
      <c r="M613">
        <f>IF(L613&gt;N(L612),L613,"")</f>
        <v/>
      </c>
      <c r="N613">
        <f>N(N612)+IF(AND('💰 BÁO GIÁ'!$C$27&lt;&gt;"",OR(ISNUMBER(SEARCH('💰 BÁO GIÁ'!$C$27,$A613)),ISNUMBER(SEARCH('💰 BÁO GIÁ'!$C$27,$B613)))),1,0)</f>
        <v/>
      </c>
      <c r="O613">
        <f>IF(N613&gt;N(N612),N613,"")</f>
        <v/>
      </c>
    </row>
    <row r="614">
      <c r="A614">
        <f>IF('🔩 PISTON'!A824="","",'🔩 PISTON'!A824)</f>
        <v/>
      </c>
      <c r="B614">
        <f>IF('🔩 PISTON'!A824="","","Piston "&amp;'🔩 PISTON'!U824)</f>
        <v/>
      </c>
      <c r="C614">
        <f>IF('🔩 PISTON'!A824="","","Piston")</f>
        <v/>
      </c>
      <c r="D614">
        <f>IF('🔩 PISTON'!A824="","",'🔩 PISTON'!L824)</f>
        <v/>
      </c>
      <c r="E614" s="37">
        <f>IF('🔩 PISTON'!A824="","",'🔩 PISTON'!M824)</f>
        <v/>
      </c>
      <c r="F614" s="37">
        <f>IF('🔩 PISTON'!A824="","",'🔩 PISTON'!N824)</f>
        <v/>
      </c>
      <c r="G614" s="37">
        <f>IF('🔩 PISTON'!A824="","",'🔩 PISTON'!O824)</f>
        <v/>
      </c>
      <c r="H614" s="37">
        <f>IF('🔩 PISTON'!A824="","",'🔩 PISTON'!P824)</f>
        <v/>
      </c>
      <c r="I614" s="37">
        <f>IF('🔩 PISTON'!A824="","",'🔩 PISTON'!Q824)</f>
        <v/>
      </c>
      <c r="J614">
        <f>IF('🔩 PISTON'!A824="","",'🔩 PISTON'!D824)</f>
        <v/>
      </c>
      <c r="L614">
        <f>N(L613)+IF(AND('🔎 TRA CỨU NHANH'!$C$2&lt;&gt;"",OR(ISNUMBER(SEARCH('🔎 TRA CỨU NHANH'!$C$2,$A614)),ISNUMBER(SEARCH('🔎 TRA CỨU NHANH'!$C$2,$B614)))),1,0)</f>
        <v/>
      </c>
      <c r="M614">
        <f>IF(L614&gt;N(L613),L614,"")</f>
        <v/>
      </c>
      <c r="N614">
        <f>N(N613)+IF(AND('💰 BÁO GIÁ'!$C$27&lt;&gt;"",OR(ISNUMBER(SEARCH('💰 BÁO GIÁ'!$C$27,$A614)),ISNUMBER(SEARCH('💰 BÁO GIÁ'!$C$27,$B614)))),1,0)</f>
        <v/>
      </c>
      <c r="O614">
        <f>IF(N614&gt;N(N613),N614,"")</f>
        <v/>
      </c>
    </row>
    <row r="615">
      <c r="A615">
        <f>IF('🔩 PISTON'!A825="","",'🔩 PISTON'!A825)</f>
        <v/>
      </c>
      <c r="B615">
        <f>IF('🔩 PISTON'!A825="","","Piston "&amp;'🔩 PISTON'!U825)</f>
        <v/>
      </c>
      <c r="C615">
        <f>IF('🔩 PISTON'!A825="","","Piston")</f>
        <v/>
      </c>
      <c r="D615">
        <f>IF('🔩 PISTON'!A825="","",'🔩 PISTON'!L825)</f>
        <v/>
      </c>
      <c r="E615" s="37">
        <f>IF('🔩 PISTON'!A825="","",'🔩 PISTON'!M825)</f>
        <v/>
      </c>
      <c r="F615" s="37">
        <f>IF('🔩 PISTON'!A825="","",'🔩 PISTON'!N825)</f>
        <v/>
      </c>
      <c r="G615" s="37">
        <f>IF('🔩 PISTON'!A825="","",'🔩 PISTON'!O825)</f>
        <v/>
      </c>
      <c r="H615" s="37">
        <f>IF('🔩 PISTON'!A825="","",'🔩 PISTON'!P825)</f>
        <v/>
      </c>
      <c r="I615" s="37">
        <f>IF('🔩 PISTON'!A825="","",'🔩 PISTON'!Q825)</f>
        <v/>
      </c>
      <c r="J615">
        <f>IF('🔩 PISTON'!A825="","",'🔩 PISTON'!D825)</f>
        <v/>
      </c>
      <c r="L615">
        <f>N(L614)+IF(AND('🔎 TRA CỨU NHANH'!$C$2&lt;&gt;"",OR(ISNUMBER(SEARCH('🔎 TRA CỨU NHANH'!$C$2,$A615)),ISNUMBER(SEARCH('🔎 TRA CỨU NHANH'!$C$2,$B615)))),1,0)</f>
        <v/>
      </c>
      <c r="M615">
        <f>IF(L615&gt;N(L614),L615,"")</f>
        <v/>
      </c>
      <c r="N615">
        <f>N(N614)+IF(AND('💰 BÁO GIÁ'!$C$27&lt;&gt;"",OR(ISNUMBER(SEARCH('💰 BÁO GIÁ'!$C$27,$A615)),ISNUMBER(SEARCH('💰 BÁO GIÁ'!$C$27,$B615)))),1,0)</f>
        <v/>
      </c>
      <c r="O615">
        <f>IF(N615&gt;N(N614),N615,"")</f>
        <v/>
      </c>
    </row>
    <row r="616">
      <c r="A616">
        <f>IF('🔩 PISTON'!A826="","",'🔩 PISTON'!A826)</f>
        <v/>
      </c>
      <c r="B616">
        <f>IF('🔩 PISTON'!A826="","","Piston "&amp;'🔩 PISTON'!U826)</f>
        <v/>
      </c>
      <c r="C616">
        <f>IF('🔩 PISTON'!A826="","","Piston")</f>
        <v/>
      </c>
      <c r="D616">
        <f>IF('🔩 PISTON'!A826="","",'🔩 PISTON'!L826)</f>
        <v/>
      </c>
      <c r="E616" s="37">
        <f>IF('🔩 PISTON'!A826="","",'🔩 PISTON'!M826)</f>
        <v/>
      </c>
      <c r="F616" s="37">
        <f>IF('🔩 PISTON'!A826="","",'🔩 PISTON'!N826)</f>
        <v/>
      </c>
      <c r="G616" s="37">
        <f>IF('🔩 PISTON'!A826="","",'🔩 PISTON'!O826)</f>
        <v/>
      </c>
      <c r="H616" s="37">
        <f>IF('🔩 PISTON'!A826="","",'🔩 PISTON'!P826)</f>
        <v/>
      </c>
      <c r="I616" s="37">
        <f>IF('🔩 PISTON'!A826="","",'🔩 PISTON'!Q826)</f>
        <v/>
      </c>
      <c r="J616">
        <f>IF('🔩 PISTON'!A826="","",'🔩 PISTON'!D826)</f>
        <v/>
      </c>
      <c r="L616">
        <f>N(L615)+IF(AND('🔎 TRA CỨU NHANH'!$C$2&lt;&gt;"",OR(ISNUMBER(SEARCH('🔎 TRA CỨU NHANH'!$C$2,$A616)),ISNUMBER(SEARCH('🔎 TRA CỨU NHANH'!$C$2,$B616)))),1,0)</f>
        <v/>
      </c>
      <c r="M616">
        <f>IF(L616&gt;N(L615),L616,"")</f>
        <v/>
      </c>
      <c r="N616">
        <f>N(N615)+IF(AND('💰 BÁO GIÁ'!$C$27&lt;&gt;"",OR(ISNUMBER(SEARCH('💰 BÁO GIÁ'!$C$27,$A616)),ISNUMBER(SEARCH('💰 BÁO GIÁ'!$C$27,$B616)))),1,0)</f>
        <v/>
      </c>
      <c r="O616">
        <f>IF(N616&gt;N(N615),N616,"")</f>
        <v/>
      </c>
    </row>
    <row r="617">
      <c r="A617">
        <f>IF('🔩 PISTON'!A827="","",'🔩 PISTON'!A827)</f>
        <v/>
      </c>
      <c r="B617">
        <f>IF('🔩 PISTON'!A827="","","Piston "&amp;'🔩 PISTON'!U827)</f>
        <v/>
      </c>
      <c r="C617">
        <f>IF('🔩 PISTON'!A827="","","Piston")</f>
        <v/>
      </c>
      <c r="D617">
        <f>IF('🔩 PISTON'!A827="","",'🔩 PISTON'!L827)</f>
        <v/>
      </c>
      <c r="E617" s="37">
        <f>IF('🔩 PISTON'!A827="","",'🔩 PISTON'!M827)</f>
        <v/>
      </c>
      <c r="F617" s="37">
        <f>IF('🔩 PISTON'!A827="","",'🔩 PISTON'!N827)</f>
        <v/>
      </c>
      <c r="G617" s="37">
        <f>IF('🔩 PISTON'!A827="","",'🔩 PISTON'!O827)</f>
        <v/>
      </c>
      <c r="H617" s="37">
        <f>IF('🔩 PISTON'!A827="","",'🔩 PISTON'!P827)</f>
        <v/>
      </c>
      <c r="I617" s="37">
        <f>IF('🔩 PISTON'!A827="","",'🔩 PISTON'!Q827)</f>
        <v/>
      </c>
      <c r="J617">
        <f>IF('🔩 PISTON'!A827="","",'🔩 PISTON'!D827)</f>
        <v/>
      </c>
      <c r="L617">
        <f>N(L616)+IF(AND('🔎 TRA CỨU NHANH'!$C$2&lt;&gt;"",OR(ISNUMBER(SEARCH('🔎 TRA CỨU NHANH'!$C$2,$A617)),ISNUMBER(SEARCH('🔎 TRA CỨU NHANH'!$C$2,$B617)))),1,0)</f>
        <v/>
      </c>
      <c r="M617">
        <f>IF(L617&gt;N(L616),L617,"")</f>
        <v/>
      </c>
      <c r="N617">
        <f>N(N616)+IF(AND('💰 BÁO GIÁ'!$C$27&lt;&gt;"",OR(ISNUMBER(SEARCH('💰 BÁO GIÁ'!$C$27,$A617)),ISNUMBER(SEARCH('💰 BÁO GIÁ'!$C$27,$B617)))),1,0)</f>
        <v/>
      </c>
      <c r="O617">
        <f>IF(N617&gt;N(N616),N617,"")</f>
        <v/>
      </c>
    </row>
    <row r="618">
      <c r="A618">
        <f>IF('🔩 PISTON'!A828="","",'🔩 PISTON'!A828)</f>
        <v/>
      </c>
      <c r="B618">
        <f>IF('🔩 PISTON'!A828="","","Piston "&amp;'🔩 PISTON'!U828)</f>
        <v/>
      </c>
      <c r="C618">
        <f>IF('🔩 PISTON'!A828="","","Piston")</f>
        <v/>
      </c>
      <c r="D618">
        <f>IF('🔩 PISTON'!A828="","",'🔩 PISTON'!L828)</f>
        <v/>
      </c>
      <c r="E618">
        <f>IF('🔩 PISTON'!A828="","",'🔩 PISTON'!M828)</f>
        <v/>
      </c>
      <c r="F618">
        <f>IF('🔩 PISTON'!A828="","",'🔩 PISTON'!N828)</f>
        <v/>
      </c>
      <c r="G618">
        <f>IF('🔩 PISTON'!A828="","",'🔩 PISTON'!O828)</f>
        <v/>
      </c>
      <c r="H618">
        <f>IF('🔩 PISTON'!A828="","",'🔩 PISTON'!P828)</f>
        <v/>
      </c>
      <c r="I618">
        <f>IF('🔩 PISTON'!A828="","",'🔩 PISTON'!Q828)</f>
        <v/>
      </c>
      <c r="J618">
        <f>IF('🔩 PISTON'!A828="","",'🔩 PISTON'!D828)</f>
        <v/>
      </c>
      <c r="L618">
        <f>N(L617)+IF(AND('🔎 TRA CỨU NHANH'!$C$2&lt;&gt;"",OR(ISNUMBER(SEARCH('🔎 TRA CỨU NHANH'!$C$2,$A618)),ISNUMBER(SEARCH('🔎 TRA CỨU NHANH'!$C$2,$B618)))),1,0)</f>
        <v/>
      </c>
      <c r="M618">
        <f>IF(L618&gt;N(L617),L618,"")</f>
        <v/>
      </c>
      <c r="N618">
        <f>N(N617)+IF(AND('💰 BÁO GIÁ'!$C$27&lt;&gt;"",OR(ISNUMBER(SEARCH('💰 BÁO GIÁ'!$C$27,$A618)),ISNUMBER(SEARCH('💰 BÁO GIÁ'!$C$27,$B618)))),1,0)</f>
        <v/>
      </c>
      <c r="O618">
        <f>IF(N618&gt;N(N617),N618,"")</f>
        <v/>
      </c>
    </row>
    <row r="619">
      <c r="A619">
        <f>IF('🔩 PISTON'!A829="","",'🔩 PISTON'!A829)</f>
        <v/>
      </c>
      <c r="B619">
        <f>IF('🔩 PISTON'!A829="","","Piston "&amp;'🔩 PISTON'!U829)</f>
        <v/>
      </c>
      <c r="C619">
        <f>IF('🔩 PISTON'!A829="","","Piston")</f>
        <v/>
      </c>
      <c r="D619">
        <f>IF('🔩 PISTON'!A829="","",'🔩 PISTON'!L829)</f>
        <v/>
      </c>
      <c r="E619">
        <f>IF('🔩 PISTON'!A829="","",'🔩 PISTON'!M829)</f>
        <v/>
      </c>
      <c r="F619">
        <f>IF('🔩 PISTON'!A829="","",'🔩 PISTON'!N829)</f>
        <v/>
      </c>
      <c r="G619">
        <f>IF('🔩 PISTON'!A829="","",'🔩 PISTON'!O829)</f>
        <v/>
      </c>
      <c r="H619">
        <f>IF('🔩 PISTON'!A829="","",'🔩 PISTON'!P829)</f>
        <v/>
      </c>
      <c r="I619">
        <f>IF('🔩 PISTON'!A829="","",'🔩 PISTON'!Q829)</f>
        <v/>
      </c>
      <c r="J619">
        <f>IF('🔩 PISTON'!A829="","",'🔩 PISTON'!D829)</f>
        <v/>
      </c>
      <c r="L619">
        <f>N(L618)+IF(AND('🔎 TRA CỨU NHANH'!$C$2&lt;&gt;"",OR(ISNUMBER(SEARCH('🔎 TRA CỨU NHANH'!$C$2,$A619)),ISNUMBER(SEARCH('🔎 TRA CỨU NHANH'!$C$2,$B619)))),1,0)</f>
        <v/>
      </c>
      <c r="M619">
        <f>IF(L619&gt;N(L618),L619,"")</f>
        <v/>
      </c>
      <c r="N619">
        <f>N(N618)+IF(AND('💰 BÁO GIÁ'!$C$27&lt;&gt;"",OR(ISNUMBER(SEARCH('💰 BÁO GIÁ'!$C$27,$A619)),ISNUMBER(SEARCH('💰 BÁO GIÁ'!$C$27,$B619)))),1,0)</f>
        <v/>
      </c>
      <c r="O619">
        <f>IF(N619&gt;N(N618),N619,"")</f>
        <v/>
      </c>
    </row>
    <row r="620">
      <c r="A620">
        <f>IF('🔩 PISTON'!A830="","",'🔩 PISTON'!A830)</f>
        <v/>
      </c>
      <c r="B620">
        <f>IF('🔩 PISTON'!A830="","","Piston "&amp;'🔩 PISTON'!U830)</f>
        <v/>
      </c>
      <c r="C620">
        <f>IF('🔩 PISTON'!A830="","","Piston")</f>
        <v/>
      </c>
      <c r="D620">
        <f>IF('🔩 PISTON'!A830="","",'🔩 PISTON'!L830)</f>
        <v/>
      </c>
      <c r="E620">
        <f>IF('🔩 PISTON'!A830="","",'🔩 PISTON'!M830)</f>
        <v/>
      </c>
      <c r="F620">
        <f>IF('🔩 PISTON'!A830="","",'🔩 PISTON'!N830)</f>
        <v/>
      </c>
      <c r="G620">
        <f>IF('🔩 PISTON'!A830="","",'🔩 PISTON'!O830)</f>
        <v/>
      </c>
      <c r="H620">
        <f>IF('🔩 PISTON'!A830="","",'🔩 PISTON'!P830)</f>
        <v/>
      </c>
      <c r="I620">
        <f>IF('🔩 PISTON'!A830="","",'🔩 PISTON'!Q830)</f>
        <v/>
      </c>
      <c r="J620">
        <f>IF('🔩 PISTON'!A830="","",'🔩 PISTON'!D830)</f>
        <v/>
      </c>
      <c r="L620">
        <f>N(L619)+IF(AND('🔎 TRA CỨU NHANH'!$C$2&lt;&gt;"",OR(ISNUMBER(SEARCH('🔎 TRA CỨU NHANH'!$C$2,$A620)),ISNUMBER(SEARCH('🔎 TRA CỨU NHANH'!$C$2,$B620)))),1,0)</f>
        <v/>
      </c>
      <c r="M620">
        <f>IF(L620&gt;N(L619),L620,"")</f>
        <v/>
      </c>
      <c r="N620">
        <f>N(N619)+IF(AND('💰 BÁO GIÁ'!$C$27&lt;&gt;"",OR(ISNUMBER(SEARCH('💰 BÁO GIÁ'!$C$27,$A620)),ISNUMBER(SEARCH('💰 BÁO GIÁ'!$C$27,$B620)))),1,0)</f>
        <v/>
      </c>
      <c r="O620">
        <f>IF(N620&gt;N(N619),N620,"")</f>
        <v/>
      </c>
    </row>
    <row r="621">
      <c r="A621">
        <f>IF('🔩 PISTON'!A831="","",'🔩 PISTON'!A831)</f>
        <v/>
      </c>
      <c r="B621">
        <f>IF('🔩 PISTON'!A831="","","Piston "&amp;'🔩 PISTON'!U831)</f>
        <v/>
      </c>
      <c r="C621">
        <f>IF('🔩 PISTON'!A831="","","Piston")</f>
        <v/>
      </c>
      <c r="D621">
        <f>IF('🔩 PISTON'!A831="","",'🔩 PISTON'!L831)</f>
        <v/>
      </c>
      <c r="E621" s="37">
        <f>IF('🔩 PISTON'!A831="","",'🔩 PISTON'!M831)</f>
        <v/>
      </c>
      <c r="F621" s="37">
        <f>IF('🔩 PISTON'!A831="","",'🔩 PISTON'!N831)</f>
        <v/>
      </c>
      <c r="G621" s="37">
        <f>IF('🔩 PISTON'!A831="","",'🔩 PISTON'!O831)</f>
        <v/>
      </c>
      <c r="H621" s="37">
        <f>IF('🔩 PISTON'!A831="","",'🔩 PISTON'!P831)</f>
        <v/>
      </c>
      <c r="I621" s="37">
        <f>IF('🔩 PISTON'!A831="","",'🔩 PISTON'!Q831)</f>
        <v/>
      </c>
      <c r="J621">
        <f>IF('🔩 PISTON'!A831="","",'🔩 PISTON'!D831)</f>
        <v/>
      </c>
      <c r="L621">
        <f>N(L620)+IF(AND('🔎 TRA CỨU NHANH'!$C$2&lt;&gt;"",OR(ISNUMBER(SEARCH('🔎 TRA CỨU NHANH'!$C$2,$A621)),ISNUMBER(SEARCH('🔎 TRA CỨU NHANH'!$C$2,$B621)))),1,0)</f>
        <v/>
      </c>
      <c r="M621">
        <f>IF(L621&gt;N(L620),L621,"")</f>
        <v/>
      </c>
      <c r="N621">
        <f>N(N620)+IF(AND('💰 BÁO GIÁ'!$C$27&lt;&gt;"",OR(ISNUMBER(SEARCH('💰 BÁO GIÁ'!$C$27,$A621)),ISNUMBER(SEARCH('💰 BÁO GIÁ'!$C$27,$B621)))),1,0)</f>
        <v/>
      </c>
      <c r="O621">
        <f>IF(N621&gt;N(N620),N621,"")</f>
        <v/>
      </c>
    </row>
    <row r="622">
      <c r="A622">
        <f>IF('🔩 PISTON'!A835="","",'🔩 PISTON'!A835)</f>
        <v/>
      </c>
      <c r="B622">
        <f>IF('🔩 PISTON'!A835="","","Piston "&amp;'🔩 PISTON'!U835)</f>
        <v/>
      </c>
      <c r="C622">
        <f>IF('🔩 PISTON'!A835="","","Piston")</f>
        <v/>
      </c>
      <c r="D622">
        <f>IF('🔩 PISTON'!A835="","",'🔩 PISTON'!L835)</f>
        <v/>
      </c>
      <c r="E622">
        <f>IF('🔩 PISTON'!A835="","",'🔩 PISTON'!M835)</f>
        <v/>
      </c>
      <c r="F622">
        <f>IF('🔩 PISTON'!A835="","",'🔩 PISTON'!N835)</f>
        <v/>
      </c>
      <c r="G622">
        <f>IF('🔩 PISTON'!A835="","",'🔩 PISTON'!O835)</f>
        <v/>
      </c>
      <c r="H622">
        <f>IF('🔩 PISTON'!A835="","",'🔩 PISTON'!P835)</f>
        <v/>
      </c>
      <c r="I622">
        <f>IF('🔩 PISTON'!A835="","",'🔩 PISTON'!Q835)</f>
        <v/>
      </c>
      <c r="J622">
        <f>IF('🔩 PISTON'!A835="","",'🔩 PISTON'!D835)</f>
        <v/>
      </c>
      <c r="L622">
        <f>N(L621)+IF(AND('🔎 TRA CỨU NHANH'!$C$2&lt;&gt;"",OR(ISNUMBER(SEARCH('🔎 TRA CỨU NHANH'!$C$2,$A622)),ISNUMBER(SEARCH('🔎 TRA CỨU NHANH'!$C$2,$B622)))),1,0)</f>
        <v/>
      </c>
      <c r="M622">
        <f>IF(L622&gt;N(L621),L622,"")</f>
        <v/>
      </c>
      <c r="N622">
        <f>N(N621)+IF(AND('💰 BÁO GIÁ'!$C$27&lt;&gt;"",OR(ISNUMBER(SEARCH('💰 BÁO GIÁ'!$C$27,$A622)),ISNUMBER(SEARCH('💰 BÁO GIÁ'!$C$27,$B622)))),1,0)</f>
        <v/>
      </c>
      <c r="O622">
        <f>IF(N622&gt;N(N621),N622,"")</f>
        <v/>
      </c>
    </row>
    <row r="623">
      <c r="A623">
        <f>IF('🔩 PISTON'!#REF!="","",'🔩 PISTON'!#REF!)</f>
        <v/>
      </c>
      <c r="B623">
        <f>IF('🔩 PISTON'!#REF!="","","Piston "&amp;'🔩 PISTON'!#REF!)</f>
        <v/>
      </c>
      <c r="C623">
        <f>IF('🔩 PISTON'!#REF!="","","Piston")</f>
        <v/>
      </c>
      <c r="D623">
        <f>IF('🔩 PISTON'!#REF!="","",'🔩 PISTON'!#REF!)</f>
        <v/>
      </c>
      <c r="E623">
        <f>IF('🔩 PISTON'!#REF!="","",'🔩 PISTON'!#REF!)</f>
        <v/>
      </c>
      <c r="F623">
        <f>IF('🔩 PISTON'!#REF!="","",'🔩 PISTON'!#REF!)</f>
        <v/>
      </c>
      <c r="G623">
        <f>IF('🔩 PISTON'!#REF!="","",'🔩 PISTON'!#REF!)</f>
        <v/>
      </c>
      <c r="H623">
        <f>IF('🔩 PISTON'!#REF!="","",'🔩 PISTON'!#REF!)</f>
        <v/>
      </c>
      <c r="I623">
        <f>IF('🔩 PISTON'!#REF!="","",'🔩 PISTON'!#REF!)</f>
        <v/>
      </c>
      <c r="J623">
        <f>IF('🔩 PISTON'!#REF!="","",'🔩 PISTON'!#REF!)</f>
        <v/>
      </c>
      <c r="L623">
        <f>N(L622)+IF(AND('🔎 TRA CỨU NHANH'!$C$2&lt;&gt;"",OR(ISNUMBER(SEARCH('🔎 TRA CỨU NHANH'!$C$2,$A623)),ISNUMBER(SEARCH('🔎 TRA CỨU NHANH'!$C$2,$B623)))),1,0)</f>
        <v/>
      </c>
      <c r="M623">
        <f>IF(L623&gt;N(L622),L623,"")</f>
        <v/>
      </c>
      <c r="N623">
        <f>N(N622)+IF(AND('💰 BÁO GIÁ'!$C$27&lt;&gt;"",OR(ISNUMBER(SEARCH('💰 BÁO GIÁ'!$C$27,$A623)),ISNUMBER(SEARCH('💰 BÁO GIÁ'!$C$27,$B623)))),1,0)</f>
        <v/>
      </c>
      <c r="O623">
        <f>IF(N623&gt;N(N622),N623,"")</f>
        <v/>
      </c>
    </row>
    <row r="624">
      <c r="A624">
        <f>IF('🔩 PISTON'!A836="","",'🔩 PISTON'!A836)</f>
        <v/>
      </c>
      <c r="B624">
        <f>IF('🔩 PISTON'!A836="","","Piston "&amp;'🔩 PISTON'!U836)</f>
        <v/>
      </c>
      <c r="C624">
        <f>IF('🔩 PISTON'!A836="","","Piston")</f>
        <v/>
      </c>
      <c r="D624">
        <f>IF('🔩 PISTON'!A836="","",'🔩 PISTON'!L836)</f>
        <v/>
      </c>
      <c r="E624">
        <f>IF('🔩 PISTON'!A836="","",'🔩 PISTON'!M836)</f>
        <v/>
      </c>
      <c r="F624">
        <f>IF('🔩 PISTON'!A836="","",'🔩 PISTON'!N836)</f>
        <v/>
      </c>
      <c r="G624">
        <f>IF('🔩 PISTON'!A836="","",'🔩 PISTON'!O836)</f>
        <v/>
      </c>
      <c r="H624">
        <f>IF('🔩 PISTON'!A836="","",'🔩 PISTON'!P836)</f>
        <v/>
      </c>
      <c r="I624">
        <f>IF('🔩 PISTON'!A836="","",'🔩 PISTON'!Q836)</f>
        <v/>
      </c>
      <c r="J624">
        <f>IF('🔩 PISTON'!A836="","",'🔩 PISTON'!D836)</f>
        <v/>
      </c>
      <c r="L624">
        <f>N(L623)+IF(AND('🔎 TRA CỨU NHANH'!$C$2&lt;&gt;"",OR(ISNUMBER(SEARCH('🔎 TRA CỨU NHANH'!$C$2,$A624)),ISNUMBER(SEARCH('🔎 TRA CỨU NHANH'!$C$2,$B624)))),1,0)</f>
        <v/>
      </c>
      <c r="M624">
        <f>IF(L624&gt;N(L623),L624,"")</f>
        <v/>
      </c>
      <c r="N624">
        <f>N(N623)+IF(AND('💰 BÁO GIÁ'!$C$27&lt;&gt;"",OR(ISNUMBER(SEARCH('💰 BÁO GIÁ'!$C$27,$A624)),ISNUMBER(SEARCH('💰 BÁO GIÁ'!$C$27,$B624)))),1,0)</f>
        <v/>
      </c>
      <c r="O624">
        <f>IF(N624&gt;N(N623),N624,"")</f>
        <v/>
      </c>
    </row>
    <row r="625">
      <c r="A625">
        <f>IF('🔩 PISTON'!A837="","",'🔩 PISTON'!A837)</f>
        <v/>
      </c>
      <c r="B625">
        <f>IF('🔩 PISTON'!A837="","","Piston "&amp;'🔩 PISTON'!U837)</f>
        <v/>
      </c>
      <c r="C625">
        <f>IF('🔩 PISTON'!A837="","","Piston")</f>
        <v/>
      </c>
      <c r="D625">
        <f>IF('🔩 PISTON'!A837="","",'🔩 PISTON'!L837)</f>
        <v/>
      </c>
      <c r="E625" s="37">
        <f>IF('🔩 PISTON'!A837="","",'🔩 PISTON'!M837)</f>
        <v/>
      </c>
      <c r="F625" s="37">
        <f>IF('🔩 PISTON'!A837="","",'🔩 PISTON'!N837)</f>
        <v/>
      </c>
      <c r="G625" s="37">
        <f>IF('🔩 PISTON'!A837="","",'🔩 PISTON'!O837)</f>
        <v/>
      </c>
      <c r="H625" s="37">
        <f>IF('🔩 PISTON'!A837="","",'🔩 PISTON'!P837)</f>
        <v/>
      </c>
      <c r="I625" s="37">
        <f>IF('🔩 PISTON'!A837="","",'🔩 PISTON'!Q837)</f>
        <v/>
      </c>
      <c r="J625">
        <f>IF('🔩 PISTON'!A837="","",'🔩 PISTON'!D837)</f>
        <v/>
      </c>
      <c r="L625">
        <f>N(L624)+IF(AND('🔎 TRA CỨU NHANH'!$C$2&lt;&gt;"",OR(ISNUMBER(SEARCH('🔎 TRA CỨU NHANH'!$C$2,$A625)),ISNUMBER(SEARCH('🔎 TRA CỨU NHANH'!$C$2,$B625)))),1,0)</f>
        <v/>
      </c>
      <c r="M625">
        <f>IF(L625&gt;N(L624),L625,"")</f>
        <v/>
      </c>
      <c r="N625">
        <f>N(N624)+IF(AND('💰 BÁO GIÁ'!$C$27&lt;&gt;"",OR(ISNUMBER(SEARCH('💰 BÁO GIÁ'!$C$27,$A625)),ISNUMBER(SEARCH('💰 BÁO GIÁ'!$C$27,$B625)))),1,0)</f>
        <v/>
      </c>
      <c r="O625">
        <f>IF(N625&gt;N(N624),N625,"")</f>
        <v/>
      </c>
    </row>
    <row r="626">
      <c r="A626">
        <f>IF('🔩 PISTON'!A838="","",'🔩 PISTON'!A838)</f>
        <v/>
      </c>
      <c r="B626">
        <f>IF('🔩 PISTON'!A838="","","Piston "&amp;'🔩 PISTON'!U838)</f>
        <v/>
      </c>
      <c r="C626">
        <f>IF('🔩 PISTON'!A838="","","Piston")</f>
        <v/>
      </c>
      <c r="D626">
        <f>IF('🔩 PISTON'!A838="","",'🔩 PISTON'!L838)</f>
        <v/>
      </c>
      <c r="E626" s="37">
        <f>IF('🔩 PISTON'!A838="","",'🔩 PISTON'!M838)</f>
        <v/>
      </c>
      <c r="F626" s="37">
        <f>IF('🔩 PISTON'!A838="","",'🔩 PISTON'!N838)</f>
        <v/>
      </c>
      <c r="G626" s="37">
        <f>IF('🔩 PISTON'!A838="","",'🔩 PISTON'!O838)</f>
        <v/>
      </c>
      <c r="H626" s="37">
        <f>IF('🔩 PISTON'!A838="","",'🔩 PISTON'!P838)</f>
        <v/>
      </c>
      <c r="I626" s="37">
        <f>IF('🔩 PISTON'!A838="","",'🔩 PISTON'!Q838)</f>
        <v/>
      </c>
      <c r="J626">
        <f>IF('🔩 PISTON'!A838="","",'🔩 PISTON'!D838)</f>
        <v/>
      </c>
      <c r="L626">
        <f>N(L625)+IF(AND('🔎 TRA CỨU NHANH'!$C$2&lt;&gt;"",OR(ISNUMBER(SEARCH('🔎 TRA CỨU NHANH'!$C$2,$A626)),ISNUMBER(SEARCH('🔎 TRA CỨU NHANH'!$C$2,$B626)))),1,0)</f>
        <v/>
      </c>
      <c r="M626">
        <f>IF(L626&gt;N(L625),L626,"")</f>
        <v/>
      </c>
      <c r="N626">
        <f>N(N625)+IF(AND('💰 BÁO GIÁ'!$C$27&lt;&gt;"",OR(ISNUMBER(SEARCH('💰 BÁO GIÁ'!$C$27,$A626)),ISNUMBER(SEARCH('💰 BÁO GIÁ'!$C$27,$B626)))),1,0)</f>
        <v/>
      </c>
      <c r="O626">
        <f>IF(N626&gt;N(N625),N626,"")</f>
        <v/>
      </c>
    </row>
    <row r="627">
      <c r="A627">
        <f>IF('🔩 PISTON'!A840="","",'🔩 PISTON'!A840)</f>
        <v/>
      </c>
      <c r="B627">
        <f>IF('🔩 PISTON'!A840="","","Piston "&amp;'🔩 PISTON'!U840)</f>
        <v/>
      </c>
      <c r="C627">
        <f>IF('🔩 PISTON'!A840="","","Piston")</f>
        <v/>
      </c>
      <c r="D627">
        <f>IF('🔩 PISTON'!A840="","",'🔩 PISTON'!L840)</f>
        <v/>
      </c>
      <c r="E627" s="37">
        <f>IF('🔩 PISTON'!A840="","",'🔩 PISTON'!M840)</f>
        <v/>
      </c>
      <c r="F627" s="37">
        <f>IF('🔩 PISTON'!A840="","",'🔩 PISTON'!N840)</f>
        <v/>
      </c>
      <c r="G627" s="37">
        <f>IF('🔩 PISTON'!A840="","",'🔩 PISTON'!O840)</f>
        <v/>
      </c>
      <c r="H627" s="37">
        <f>IF('🔩 PISTON'!A840="","",'🔩 PISTON'!P840)</f>
        <v/>
      </c>
      <c r="I627" s="37">
        <f>IF('🔩 PISTON'!A840="","",'🔩 PISTON'!Q840)</f>
        <v/>
      </c>
      <c r="J627">
        <f>IF('🔩 PISTON'!A840="","",'🔩 PISTON'!D840)</f>
        <v/>
      </c>
      <c r="L627">
        <f>N(L626)+IF(AND('🔎 TRA CỨU NHANH'!$C$2&lt;&gt;"",OR(ISNUMBER(SEARCH('🔎 TRA CỨU NHANH'!$C$2,$A627)),ISNUMBER(SEARCH('🔎 TRA CỨU NHANH'!$C$2,$B627)))),1,0)</f>
        <v/>
      </c>
      <c r="M627">
        <f>IF(L627&gt;N(L626),L627,"")</f>
        <v/>
      </c>
      <c r="N627">
        <f>N(N626)+IF(AND('💰 BÁO GIÁ'!$C$27&lt;&gt;"",OR(ISNUMBER(SEARCH('💰 BÁO GIÁ'!$C$27,$A627)),ISNUMBER(SEARCH('💰 BÁO GIÁ'!$C$27,$B627)))),1,0)</f>
        <v/>
      </c>
      <c r="O627">
        <f>IF(N627&gt;N(N626),N627,"")</f>
        <v/>
      </c>
    </row>
    <row r="628">
      <c r="A628">
        <f>IF('🔩 PISTON'!A842="","",'🔩 PISTON'!A842)</f>
        <v/>
      </c>
      <c r="B628">
        <f>IF('🔩 PISTON'!A842="","","Piston "&amp;'🔩 PISTON'!U842)</f>
        <v/>
      </c>
      <c r="C628">
        <f>IF('🔩 PISTON'!A842="","","Piston")</f>
        <v/>
      </c>
      <c r="D628">
        <f>IF('🔩 PISTON'!A842="","",'🔩 PISTON'!L842)</f>
        <v/>
      </c>
      <c r="E628" s="37">
        <f>IF('🔩 PISTON'!A842="","",'🔩 PISTON'!M842)</f>
        <v/>
      </c>
      <c r="F628" s="37">
        <f>IF('🔩 PISTON'!A842="","",'🔩 PISTON'!N842)</f>
        <v/>
      </c>
      <c r="G628" s="37">
        <f>IF('🔩 PISTON'!A842="","",'🔩 PISTON'!O842)</f>
        <v/>
      </c>
      <c r="H628" s="37">
        <f>IF('🔩 PISTON'!A842="","",'🔩 PISTON'!P842)</f>
        <v/>
      </c>
      <c r="I628" s="37">
        <f>IF('🔩 PISTON'!A842="","",'🔩 PISTON'!Q842)</f>
        <v/>
      </c>
      <c r="J628">
        <f>IF('🔩 PISTON'!A842="","",'🔩 PISTON'!D842)</f>
        <v/>
      </c>
      <c r="L628">
        <f>N(L627)+IF(AND('🔎 TRA CỨU NHANH'!$C$2&lt;&gt;"",OR(ISNUMBER(SEARCH('🔎 TRA CỨU NHANH'!$C$2,$A628)),ISNUMBER(SEARCH('🔎 TRA CỨU NHANH'!$C$2,$B628)))),1,0)</f>
        <v/>
      </c>
      <c r="M628">
        <f>IF(L628&gt;N(L627),L628,"")</f>
        <v/>
      </c>
      <c r="N628">
        <f>N(N627)+IF(AND('💰 BÁO GIÁ'!$C$27&lt;&gt;"",OR(ISNUMBER(SEARCH('💰 BÁO GIÁ'!$C$27,$A628)),ISNUMBER(SEARCH('💰 BÁO GIÁ'!$C$27,$B628)))),1,0)</f>
        <v/>
      </c>
      <c r="O628">
        <f>IF(N628&gt;N(N627),N628,"")</f>
        <v/>
      </c>
    </row>
    <row r="629">
      <c r="A629">
        <f>IF('🔩 PISTON'!A845="","",'🔩 PISTON'!A845)</f>
        <v/>
      </c>
      <c r="B629">
        <f>IF('🔩 PISTON'!A845="","","Piston "&amp;'🔩 PISTON'!U845)</f>
        <v/>
      </c>
      <c r="C629">
        <f>IF('🔩 PISTON'!A845="","","Piston")</f>
        <v/>
      </c>
      <c r="D629">
        <f>IF('🔩 PISTON'!A845="","",'🔩 PISTON'!L845)</f>
        <v/>
      </c>
      <c r="E629" s="37">
        <f>IF('🔩 PISTON'!A845="","",'🔩 PISTON'!M845)</f>
        <v/>
      </c>
      <c r="F629" s="37">
        <f>IF('🔩 PISTON'!A845="","",'🔩 PISTON'!N845)</f>
        <v/>
      </c>
      <c r="G629" s="37">
        <f>IF('🔩 PISTON'!A845="","",'🔩 PISTON'!O845)</f>
        <v/>
      </c>
      <c r="H629" s="37">
        <f>IF('🔩 PISTON'!A845="","",'🔩 PISTON'!P845)</f>
        <v/>
      </c>
      <c r="I629" s="37">
        <f>IF('🔩 PISTON'!A845="","",'🔩 PISTON'!Q845)</f>
        <v/>
      </c>
      <c r="J629">
        <f>IF('🔩 PISTON'!A845="","",'🔩 PISTON'!D845)</f>
        <v/>
      </c>
      <c r="L629">
        <f>N(L628)+IF(AND('🔎 TRA CỨU NHANH'!$C$2&lt;&gt;"",OR(ISNUMBER(SEARCH('🔎 TRA CỨU NHANH'!$C$2,$A629)),ISNUMBER(SEARCH('🔎 TRA CỨU NHANH'!$C$2,$B629)))),1,0)</f>
        <v/>
      </c>
      <c r="M629">
        <f>IF(L629&gt;N(L628),L629,"")</f>
        <v/>
      </c>
      <c r="N629">
        <f>N(N628)+IF(AND('💰 BÁO GIÁ'!$C$27&lt;&gt;"",OR(ISNUMBER(SEARCH('💰 BÁO GIÁ'!$C$27,$A629)),ISNUMBER(SEARCH('💰 BÁO GIÁ'!$C$27,$B629)))),1,0)</f>
        <v/>
      </c>
      <c r="O629">
        <f>IF(N629&gt;N(N628),N629,"")</f>
        <v/>
      </c>
    </row>
    <row r="630">
      <c r="A630">
        <f>IF('🔩 PISTON'!A847="","",'🔩 PISTON'!A847)</f>
        <v/>
      </c>
      <c r="B630">
        <f>IF('🔩 PISTON'!A847="","","Piston "&amp;'🔩 PISTON'!U847)</f>
        <v/>
      </c>
      <c r="C630">
        <f>IF('🔩 PISTON'!A847="","","Piston")</f>
        <v/>
      </c>
      <c r="D630">
        <f>IF('🔩 PISTON'!A847="","",'🔩 PISTON'!L847)</f>
        <v/>
      </c>
      <c r="E630" s="37">
        <f>IF('🔩 PISTON'!A847="","",'🔩 PISTON'!M847)</f>
        <v/>
      </c>
      <c r="F630" s="37">
        <f>IF('🔩 PISTON'!A847="","",'🔩 PISTON'!N847)</f>
        <v/>
      </c>
      <c r="G630" s="37">
        <f>IF('🔩 PISTON'!A847="","",'🔩 PISTON'!O847)</f>
        <v/>
      </c>
      <c r="H630" s="37">
        <f>IF('🔩 PISTON'!A847="","",'🔩 PISTON'!P847)</f>
        <v/>
      </c>
      <c r="I630" s="37">
        <f>IF('🔩 PISTON'!A847="","",'🔩 PISTON'!Q847)</f>
        <v/>
      </c>
      <c r="J630">
        <f>IF('🔩 PISTON'!A847="","",'🔩 PISTON'!D847)</f>
        <v/>
      </c>
      <c r="L630">
        <f>N(L629)+IF(AND('🔎 TRA CỨU NHANH'!$C$2&lt;&gt;"",OR(ISNUMBER(SEARCH('🔎 TRA CỨU NHANH'!$C$2,$A630)),ISNUMBER(SEARCH('🔎 TRA CỨU NHANH'!$C$2,$B630)))),1,0)</f>
        <v/>
      </c>
      <c r="M630">
        <f>IF(L630&gt;N(L629),L630,"")</f>
        <v/>
      </c>
      <c r="N630">
        <f>N(N629)+IF(AND('💰 BÁO GIÁ'!$C$27&lt;&gt;"",OR(ISNUMBER(SEARCH('💰 BÁO GIÁ'!$C$27,$A630)),ISNUMBER(SEARCH('💰 BÁO GIÁ'!$C$27,$B630)))),1,0)</f>
        <v/>
      </c>
      <c r="O630">
        <f>IF(N630&gt;N(N629),N630,"")</f>
        <v/>
      </c>
    </row>
    <row r="631">
      <c r="A631">
        <f>IF('🔩 PISTON'!A852="","",'🔩 PISTON'!A852)</f>
        <v/>
      </c>
      <c r="B631">
        <f>IF('🔩 PISTON'!A852="","","Piston "&amp;'🔩 PISTON'!U852)</f>
        <v/>
      </c>
      <c r="C631">
        <f>IF('🔩 PISTON'!A852="","","Piston")</f>
        <v/>
      </c>
      <c r="D631">
        <f>IF('🔩 PISTON'!A852="","",'🔩 PISTON'!L852)</f>
        <v/>
      </c>
      <c r="E631" s="37">
        <f>IF('🔩 PISTON'!A852="","",'🔩 PISTON'!M852)</f>
        <v/>
      </c>
      <c r="F631" s="37">
        <f>IF('🔩 PISTON'!A852="","",'🔩 PISTON'!N852)</f>
        <v/>
      </c>
      <c r="G631" s="37">
        <f>IF('🔩 PISTON'!A852="","",'🔩 PISTON'!O852)</f>
        <v/>
      </c>
      <c r="H631" s="37">
        <f>IF('🔩 PISTON'!A852="","",'🔩 PISTON'!P852)</f>
        <v/>
      </c>
      <c r="I631" s="37">
        <f>IF('🔩 PISTON'!A852="","",'🔩 PISTON'!Q852)</f>
        <v/>
      </c>
      <c r="J631">
        <f>IF('🔩 PISTON'!A852="","",'🔩 PISTON'!D852)</f>
        <v/>
      </c>
      <c r="L631">
        <f>N(L630)+IF(AND('🔎 TRA CỨU NHANH'!$C$2&lt;&gt;"",OR(ISNUMBER(SEARCH('🔎 TRA CỨU NHANH'!$C$2,$A631)),ISNUMBER(SEARCH('🔎 TRA CỨU NHANH'!$C$2,$B631)))),1,0)</f>
        <v/>
      </c>
      <c r="M631">
        <f>IF(L631&gt;N(L630),L631,"")</f>
        <v/>
      </c>
      <c r="N631">
        <f>N(N630)+IF(AND('💰 BÁO GIÁ'!$C$27&lt;&gt;"",OR(ISNUMBER(SEARCH('💰 BÁO GIÁ'!$C$27,$A631)),ISNUMBER(SEARCH('💰 BÁO GIÁ'!$C$27,$B631)))),1,0)</f>
        <v/>
      </c>
      <c r="O631">
        <f>IF(N631&gt;N(N630),N631,"")</f>
        <v/>
      </c>
    </row>
    <row r="632">
      <c r="A632">
        <f>IF('🔩 PISTON'!A854="","",'🔩 PISTON'!A854)</f>
        <v/>
      </c>
      <c r="B632">
        <f>IF('🔩 PISTON'!A854="","","Piston "&amp;'🔩 PISTON'!U854)</f>
        <v/>
      </c>
      <c r="C632">
        <f>IF('🔩 PISTON'!A854="","","Piston")</f>
        <v/>
      </c>
      <c r="D632">
        <f>IF('🔩 PISTON'!A854="","",'🔩 PISTON'!L854)</f>
        <v/>
      </c>
      <c r="E632" s="37">
        <f>IF('🔩 PISTON'!A854="","",'🔩 PISTON'!M854)</f>
        <v/>
      </c>
      <c r="F632" s="37">
        <f>IF('🔩 PISTON'!A854="","",'🔩 PISTON'!N854)</f>
        <v/>
      </c>
      <c r="G632" s="37">
        <f>IF('🔩 PISTON'!A854="","",'🔩 PISTON'!O854)</f>
        <v/>
      </c>
      <c r="H632" s="37">
        <f>IF('🔩 PISTON'!A854="","",'🔩 PISTON'!P854)</f>
        <v/>
      </c>
      <c r="I632" s="37">
        <f>IF('🔩 PISTON'!A854="","",'🔩 PISTON'!Q854)</f>
        <v/>
      </c>
      <c r="J632">
        <f>IF('🔩 PISTON'!A854="","",'🔩 PISTON'!D854)</f>
        <v/>
      </c>
      <c r="L632">
        <f>N(L631)+IF(AND('🔎 TRA CỨU NHANH'!$C$2&lt;&gt;"",OR(ISNUMBER(SEARCH('🔎 TRA CỨU NHANH'!$C$2,$A632)),ISNUMBER(SEARCH('🔎 TRA CỨU NHANH'!$C$2,$B632)))),1,0)</f>
        <v/>
      </c>
      <c r="M632">
        <f>IF(L632&gt;N(L631),L632,"")</f>
        <v/>
      </c>
      <c r="N632">
        <f>N(N631)+IF(AND('💰 BÁO GIÁ'!$C$27&lt;&gt;"",OR(ISNUMBER(SEARCH('💰 BÁO GIÁ'!$C$27,$A632)),ISNUMBER(SEARCH('💰 BÁO GIÁ'!$C$27,$B632)))),1,0)</f>
        <v/>
      </c>
      <c r="O632">
        <f>IF(N632&gt;N(N631),N632,"")</f>
        <v/>
      </c>
    </row>
    <row r="633">
      <c r="A633">
        <f>IF('🔩 PISTON'!A857="","",'🔩 PISTON'!A857)</f>
        <v/>
      </c>
      <c r="B633">
        <f>IF('🔩 PISTON'!A857="","","Piston "&amp;'🔩 PISTON'!U857)</f>
        <v/>
      </c>
      <c r="C633">
        <f>IF('🔩 PISTON'!A857="","","Piston")</f>
        <v/>
      </c>
      <c r="D633">
        <f>IF('🔩 PISTON'!A857="","",'🔩 PISTON'!L857)</f>
        <v/>
      </c>
      <c r="E633">
        <f>IF('🔩 PISTON'!A857="","",'🔩 PISTON'!M857)</f>
        <v/>
      </c>
      <c r="F633">
        <f>IF('🔩 PISTON'!A857="","",'🔩 PISTON'!N857)</f>
        <v/>
      </c>
      <c r="G633">
        <f>IF('🔩 PISTON'!A857="","",'🔩 PISTON'!O857)</f>
        <v/>
      </c>
      <c r="H633">
        <f>IF('🔩 PISTON'!A857="","",'🔩 PISTON'!P857)</f>
        <v/>
      </c>
      <c r="I633">
        <f>IF('🔩 PISTON'!A857="","",'🔩 PISTON'!Q857)</f>
        <v/>
      </c>
      <c r="J633">
        <f>IF('🔩 PISTON'!A857="","",'🔩 PISTON'!D857)</f>
        <v/>
      </c>
      <c r="L633">
        <f>N(L632)+IF(AND('🔎 TRA CỨU NHANH'!$C$2&lt;&gt;"",OR(ISNUMBER(SEARCH('🔎 TRA CỨU NHANH'!$C$2,$A633)),ISNUMBER(SEARCH('🔎 TRA CỨU NHANH'!$C$2,$B633)))),1,0)</f>
        <v/>
      </c>
      <c r="M633">
        <f>IF(L633&gt;N(L632),L633,"")</f>
        <v/>
      </c>
      <c r="N633">
        <f>N(N632)+IF(AND('💰 BÁO GIÁ'!$C$27&lt;&gt;"",OR(ISNUMBER(SEARCH('💰 BÁO GIÁ'!$C$27,$A633)),ISNUMBER(SEARCH('💰 BÁO GIÁ'!$C$27,$B633)))),1,0)</f>
        <v/>
      </c>
      <c r="O633">
        <f>IF(N633&gt;N(N632),N633,"")</f>
        <v/>
      </c>
    </row>
    <row r="634">
      <c r="A634">
        <f>IF('🔩 PISTON'!A858="","",'🔩 PISTON'!A858)</f>
        <v/>
      </c>
      <c r="B634">
        <f>IF('🔩 PISTON'!A858="","","Piston "&amp;'🔩 PISTON'!U858)</f>
        <v/>
      </c>
      <c r="C634">
        <f>IF('🔩 PISTON'!A858="","","Piston")</f>
        <v/>
      </c>
      <c r="D634">
        <f>IF('🔩 PISTON'!A858="","",'🔩 PISTON'!L858)</f>
        <v/>
      </c>
      <c r="E634">
        <f>IF('🔩 PISTON'!A858="","",'🔩 PISTON'!M858)</f>
        <v/>
      </c>
      <c r="F634">
        <f>IF('🔩 PISTON'!A858="","",'🔩 PISTON'!N858)</f>
        <v/>
      </c>
      <c r="G634">
        <f>IF('🔩 PISTON'!A858="","",'🔩 PISTON'!O858)</f>
        <v/>
      </c>
      <c r="H634">
        <f>IF('🔩 PISTON'!A858="","",'🔩 PISTON'!P858)</f>
        <v/>
      </c>
      <c r="I634">
        <f>IF('🔩 PISTON'!A858="","",'🔩 PISTON'!Q858)</f>
        <v/>
      </c>
      <c r="J634">
        <f>IF('🔩 PISTON'!A858="","",'🔩 PISTON'!D858)</f>
        <v/>
      </c>
      <c r="L634">
        <f>N(L633)+IF(AND('🔎 TRA CỨU NHANH'!$C$2&lt;&gt;"",OR(ISNUMBER(SEARCH('🔎 TRA CỨU NHANH'!$C$2,$A634)),ISNUMBER(SEARCH('🔎 TRA CỨU NHANH'!$C$2,$B634)))),1,0)</f>
        <v/>
      </c>
      <c r="M634">
        <f>IF(L634&gt;N(L633),L634,"")</f>
        <v/>
      </c>
      <c r="N634">
        <f>N(N633)+IF(AND('💰 BÁO GIÁ'!$C$27&lt;&gt;"",OR(ISNUMBER(SEARCH('💰 BÁO GIÁ'!$C$27,$A634)),ISNUMBER(SEARCH('💰 BÁO GIÁ'!$C$27,$B634)))),1,0)</f>
        <v/>
      </c>
      <c r="O634">
        <f>IF(N634&gt;N(N633),N634,"")</f>
        <v/>
      </c>
    </row>
    <row r="635">
      <c r="A635">
        <f>IF('🔩 PISTON'!A859="","",'🔩 PISTON'!A859)</f>
        <v/>
      </c>
      <c r="B635">
        <f>IF('🔩 PISTON'!A859="","","Piston "&amp;'🔩 PISTON'!U859)</f>
        <v/>
      </c>
      <c r="C635">
        <f>IF('🔩 PISTON'!A859="","","Piston")</f>
        <v/>
      </c>
      <c r="D635">
        <f>IF('🔩 PISTON'!A859="","",'🔩 PISTON'!L859)</f>
        <v/>
      </c>
      <c r="E635">
        <f>IF('🔩 PISTON'!A859="","",'🔩 PISTON'!M859)</f>
        <v/>
      </c>
      <c r="F635">
        <f>IF('🔩 PISTON'!A859="","",'🔩 PISTON'!N859)</f>
        <v/>
      </c>
      <c r="G635">
        <f>IF('🔩 PISTON'!A859="","",'🔩 PISTON'!O859)</f>
        <v/>
      </c>
      <c r="H635">
        <f>IF('🔩 PISTON'!A859="","",'🔩 PISTON'!P859)</f>
        <v/>
      </c>
      <c r="I635">
        <f>IF('🔩 PISTON'!A859="","",'🔩 PISTON'!Q859)</f>
        <v/>
      </c>
      <c r="J635">
        <f>IF('🔩 PISTON'!A859="","",'🔩 PISTON'!D859)</f>
        <v/>
      </c>
      <c r="L635">
        <f>N(L634)+IF(AND('🔎 TRA CỨU NHANH'!$C$2&lt;&gt;"",OR(ISNUMBER(SEARCH('🔎 TRA CỨU NHANH'!$C$2,$A635)),ISNUMBER(SEARCH('🔎 TRA CỨU NHANH'!$C$2,$B635)))),1,0)</f>
        <v/>
      </c>
      <c r="M635">
        <f>IF(L635&gt;N(L634),L635,"")</f>
        <v/>
      </c>
      <c r="N635">
        <f>N(N634)+IF(AND('💰 BÁO GIÁ'!$C$27&lt;&gt;"",OR(ISNUMBER(SEARCH('💰 BÁO GIÁ'!$C$27,$A635)),ISNUMBER(SEARCH('💰 BÁO GIÁ'!$C$27,$B635)))),1,0)</f>
        <v/>
      </c>
      <c r="O635">
        <f>IF(N635&gt;N(N634),N635,"")</f>
        <v/>
      </c>
    </row>
    <row r="636">
      <c r="A636">
        <f>IF('🔩 PISTON'!A860="","",'🔩 PISTON'!A860)</f>
        <v/>
      </c>
      <c r="B636">
        <f>IF('🔩 PISTON'!A860="","","Piston "&amp;'🔩 PISTON'!U860)</f>
        <v/>
      </c>
      <c r="C636">
        <f>IF('🔩 PISTON'!A860="","","Piston")</f>
        <v/>
      </c>
      <c r="D636">
        <f>IF('🔩 PISTON'!A860="","",'🔩 PISTON'!L860)</f>
        <v/>
      </c>
      <c r="E636">
        <f>IF('🔩 PISTON'!A860="","",'🔩 PISTON'!M860)</f>
        <v/>
      </c>
      <c r="F636">
        <f>IF('🔩 PISTON'!A860="","",'🔩 PISTON'!N860)</f>
        <v/>
      </c>
      <c r="G636">
        <f>IF('🔩 PISTON'!A860="","",'🔩 PISTON'!O860)</f>
        <v/>
      </c>
      <c r="H636">
        <f>IF('🔩 PISTON'!A860="","",'🔩 PISTON'!P860)</f>
        <v/>
      </c>
      <c r="I636">
        <f>IF('🔩 PISTON'!A860="","",'🔩 PISTON'!Q860)</f>
        <v/>
      </c>
      <c r="J636">
        <f>IF('🔩 PISTON'!A860="","",'🔩 PISTON'!D860)</f>
        <v/>
      </c>
      <c r="L636">
        <f>N(L635)+IF(AND('🔎 TRA CỨU NHANH'!$C$2&lt;&gt;"",OR(ISNUMBER(SEARCH('🔎 TRA CỨU NHANH'!$C$2,$A636)),ISNUMBER(SEARCH('🔎 TRA CỨU NHANH'!$C$2,$B636)))),1,0)</f>
        <v/>
      </c>
      <c r="M636">
        <f>IF(L636&gt;N(L635),L636,"")</f>
        <v/>
      </c>
      <c r="N636">
        <f>N(N635)+IF(AND('💰 BÁO GIÁ'!$C$27&lt;&gt;"",OR(ISNUMBER(SEARCH('💰 BÁO GIÁ'!$C$27,$A636)),ISNUMBER(SEARCH('💰 BÁO GIÁ'!$C$27,$B636)))),1,0)</f>
        <v/>
      </c>
      <c r="O636">
        <f>IF(N636&gt;N(N635),N636,"")</f>
        <v/>
      </c>
    </row>
    <row r="637">
      <c r="A637">
        <f>IF('🔩 PISTON'!A861="","",'🔩 PISTON'!A861)</f>
        <v/>
      </c>
      <c r="B637">
        <f>IF('🔩 PISTON'!A861="","","Piston "&amp;'🔩 PISTON'!U861)</f>
        <v/>
      </c>
      <c r="C637">
        <f>IF('🔩 PISTON'!A861="","","Piston")</f>
        <v/>
      </c>
      <c r="D637">
        <f>IF('🔩 PISTON'!A861="","",'🔩 PISTON'!L861)</f>
        <v/>
      </c>
      <c r="E637">
        <f>IF('🔩 PISTON'!A861="","",'🔩 PISTON'!M861)</f>
        <v/>
      </c>
      <c r="F637">
        <f>IF('🔩 PISTON'!A861="","",'🔩 PISTON'!N861)</f>
        <v/>
      </c>
      <c r="G637">
        <f>IF('🔩 PISTON'!A861="","",'🔩 PISTON'!O861)</f>
        <v/>
      </c>
      <c r="H637">
        <f>IF('🔩 PISTON'!A861="","",'🔩 PISTON'!P861)</f>
        <v/>
      </c>
      <c r="I637">
        <f>IF('🔩 PISTON'!A861="","",'🔩 PISTON'!Q861)</f>
        <v/>
      </c>
      <c r="J637">
        <f>IF('🔩 PISTON'!A861="","",'🔩 PISTON'!D861)</f>
        <v/>
      </c>
      <c r="L637">
        <f>N(L636)+IF(AND('🔎 TRA CỨU NHANH'!$C$2&lt;&gt;"",OR(ISNUMBER(SEARCH('🔎 TRA CỨU NHANH'!$C$2,$A637)),ISNUMBER(SEARCH('🔎 TRA CỨU NHANH'!$C$2,$B637)))),1,0)</f>
        <v/>
      </c>
      <c r="M637">
        <f>IF(L637&gt;N(L636),L637,"")</f>
        <v/>
      </c>
      <c r="N637">
        <f>N(N636)+IF(AND('💰 BÁO GIÁ'!$C$27&lt;&gt;"",OR(ISNUMBER(SEARCH('💰 BÁO GIÁ'!$C$27,$A637)),ISNUMBER(SEARCH('💰 BÁO GIÁ'!$C$27,$B637)))),1,0)</f>
        <v/>
      </c>
      <c r="O637">
        <f>IF(N637&gt;N(N636),N637,"")</f>
        <v/>
      </c>
    </row>
    <row r="638">
      <c r="A638">
        <f>IF('🔩 PISTON'!A864="","",'🔩 PISTON'!A864)</f>
        <v/>
      </c>
      <c r="B638">
        <f>IF('🔩 PISTON'!A864="","","Piston "&amp;'🔩 PISTON'!U864)</f>
        <v/>
      </c>
      <c r="C638">
        <f>IF('🔩 PISTON'!A864="","","Piston")</f>
        <v/>
      </c>
      <c r="D638">
        <f>IF('🔩 PISTON'!A864="","",'🔩 PISTON'!L864)</f>
        <v/>
      </c>
      <c r="E638" s="37">
        <f>IF('🔩 PISTON'!A864="","",'🔩 PISTON'!M864)</f>
        <v/>
      </c>
      <c r="F638" s="37">
        <f>IF('🔩 PISTON'!A864="","",'🔩 PISTON'!N864)</f>
        <v/>
      </c>
      <c r="G638" s="37">
        <f>IF('🔩 PISTON'!A864="","",'🔩 PISTON'!O864)</f>
        <v/>
      </c>
      <c r="H638" s="37">
        <f>IF('🔩 PISTON'!A864="","",'🔩 PISTON'!P864)</f>
        <v/>
      </c>
      <c r="I638" s="37">
        <f>IF('🔩 PISTON'!A864="","",'🔩 PISTON'!Q864)</f>
        <v/>
      </c>
      <c r="J638">
        <f>IF('🔩 PISTON'!A864="","",'🔩 PISTON'!D864)</f>
        <v/>
      </c>
      <c r="L638">
        <f>N(L637)+IF(AND('🔎 TRA CỨU NHANH'!$C$2&lt;&gt;"",OR(ISNUMBER(SEARCH('🔎 TRA CỨU NHANH'!$C$2,$A638)),ISNUMBER(SEARCH('🔎 TRA CỨU NHANH'!$C$2,$B638)))),1,0)</f>
        <v/>
      </c>
      <c r="M638">
        <f>IF(L638&gt;N(L637),L638,"")</f>
        <v/>
      </c>
      <c r="N638">
        <f>N(N637)+IF(AND('💰 BÁO GIÁ'!$C$27&lt;&gt;"",OR(ISNUMBER(SEARCH('💰 BÁO GIÁ'!$C$27,$A638)),ISNUMBER(SEARCH('💰 BÁO GIÁ'!$C$27,$B638)))),1,0)</f>
        <v/>
      </c>
      <c r="O638">
        <f>IF(N638&gt;N(N637),N638,"")</f>
        <v/>
      </c>
    </row>
    <row r="639">
      <c r="A639">
        <f>IF('🔩 PISTON'!A867="","",'🔩 PISTON'!A867)</f>
        <v/>
      </c>
      <c r="B639">
        <f>IF('🔩 PISTON'!A867="","","Piston "&amp;'🔩 PISTON'!U867)</f>
        <v/>
      </c>
      <c r="C639">
        <f>IF('🔩 PISTON'!A867="","","Piston")</f>
        <v/>
      </c>
      <c r="D639">
        <f>IF('🔩 PISTON'!A867="","",'🔩 PISTON'!L867)</f>
        <v/>
      </c>
      <c r="E639" s="37">
        <f>IF('🔩 PISTON'!A867="","",'🔩 PISTON'!M867)</f>
        <v/>
      </c>
      <c r="F639" s="37">
        <f>IF('🔩 PISTON'!A867="","",'🔩 PISTON'!N867)</f>
        <v/>
      </c>
      <c r="G639" s="37">
        <f>IF('🔩 PISTON'!A867="","",'🔩 PISTON'!O867)</f>
        <v/>
      </c>
      <c r="H639" s="37">
        <f>IF('🔩 PISTON'!A867="","",'🔩 PISTON'!P867)</f>
        <v/>
      </c>
      <c r="I639" s="37">
        <f>IF('🔩 PISTON'!A867="","",'🔩 PISTON'!Q867)</f>
        <v/>
      </c>
      <c r="J639">
        <f>IF('🔩 PISTON'!A867="","",'🔩 PISTON'!D867)</f>
        <v/>
      </c>
      <c r="L639">
        <f>N(L638)+IF(AND('🔎 TRA CỨU NHANH'!$C$2&lt;&gt;"",OR(ISNUMBER(SEARCH('🔎 TRA CỨU NHANH'!$C$2,$A639)),ISNUMBER(SEARCH('🔎 TRA CỨU NHANH'!$C$2,$B639)))),1,0)</f>
        <v/>
      </c>
      <c r="M639">
        <f>IF(L639&gt;N(L638),L639,"")</f>
        <v/>
      </c>
      <c r="N639">
        <f>N(N638)+IF(AND('💰 BÁO GIÁ'!$C$27&lt;&gt;"",OR(ISNUMBER(SEARCH('💰 BÁO GIÁ'!$C$27,$A639)),ISNUMBER(SEARCH('💰 BÁO GIÁ'!$C$27,$B639)))),1,0)</f>
        <v/>
      </c>
      <c r="O639">
        <f>IF(N639&gt;N(N638),N639,"")</f>
        <v/>
      </c>
    </row>
    <row r="640">
      <c r="A640">
        <f>IF('🔩 PISTON'!#REF!="","",'🔩 PISTON'!#REF!)</f>
        <v/>
      </c>
      <c r="B640">
        <f>IF('🔩 PISTON'!#REF!="","","Piston "&amp;'🔩 PISTON'!#REF!)</f>
        <v/>
      </c>
      <c r="C640">
        <f>IF('🔩 PISTON'!#REF!="","","Piston")</f>
        <v/>
      </c>
      <c r="D640">
        <f>IF('🔩 PISTON'!#REF!="","",'🔩 PISTON'!#REF!)</f>
        <v/>
      </c>
      <c r="E640">
        <f>IF('🔩 PISTON'!#REF!="","",'🔩 PISTON'!#REF!)</f>
        <v/>
      </c>
      <c r="F640">
        <f>IF('🔩 PISTON'!#REF!="","",'🔩 PISTON'!#REF!)</f>
        <v/>
      </c>
      <c r="G640">
        <f>IF('🔩 PISTON'!#REF!="","",'🔩 PISTON'!#REF!)</f>
        <v/>
      </c>
      <c r="H640">
        <f>IF('🔩 PISTON'!#REF!="","",'🔩 PISTON'!#REF!)</f>
        <v/>
      </c>
      <c r="I640">
        <f>IF('🔩 PISTON'!#REF!="","",'🔩 PISTON'!#REF!)</f>
        <v/>
      </c>
      <c r="J640">
        <f>IF('🔩 PISTON'!#REF!="","",'🔩 PISTON'!#REF!)</f>
        <v/>
      </c>
      <c r="L640">
        <f>N(L639)+IF(AND('🔎 TRA CỨU NHANH'!$C$2&lt;&gt;"",OR(ISNUMBER(SEARCH('🔎 TRA CỨU NHANH'!$C$2,$A640)),ISNUMBER(SEARCH('🔎 TRA CỨU NHANH'!$C$2,$B640)))),1,0)</f>
        <v/>
      </c>
      <c r="M640">
        <f>IF(L640&gt;N(L639),L640,"")</f>
        <v/>
      </c>
      <c r="N640">
        <f>N(N639)+IF(AND('💰 BÁO GIÁ'!$C$27&lt;&gt;"",OR(ISNUMBER(SEARCH('💰 BÁO GIÁ'!$C$27,$A640)),ISNUMBER(SEARCH('💰 BÁO GIÁ'!$C$27,$B640)))),1,0)</f>
        <v/>
      </c>
      <c r="O640">
        <f>IF(N640&gt;N(N639),N640,"")</f>
        <v/>
      </c>
    </row>
    <row r="641">
      <c r="A641">
        <f>IF('🔩 PISTON'!A868="","",'🔩 PISTON'!A868)</f>
        <v/>
      </c>
      <c r="B641">
        <f>IF('🔩 PISTON'!A868="","","Piston "&amp;'🔩 PISTON'!U868)</f>
        <v/>
      </c>
      <c r="C641">
        <f>IF('🔩 PISTON'!A868="","","Piston")</f>
        <v/>
      </c>
      <c r="D641">
        <f>IF('🔩 PISTON'!A868="","",'🔩 PISTON'!L868)</f>
        <v/>
      </c>
      <c r="E641">
        <f>IF('🔩 PISTON'!A868="","",'🔩 PISTON'!M868)</f>
        <v/>
      </c>
      <c r="F641">
        <f>IF('🔩 PISTON'!A868="","",'🔩 PISTON'!N868)</f>
        <v/>
      </c>
      <c r="G641">
        <f>IF('🔩 PISTON'!A868="","",'🔩 PISTON'!O868)</f>
        <v/>
      </c>
      <c r="H641">
        <f>IF('🔩 PISTON'!A868="","",'🔩 PISTON'!P868)</f>
        <v/>
      </c>
      <c r="I641">
        <f>IF('🔩 PISTON'!A868="","",'🔩 PISTON'!Q868)</f>
        <v/>
      </c>
      <c r="J641">
        <f>IF('🔩 PISTON'!A868="","",'🔩 PISTON'!D868)</f>
        <v/>
      </c>
      <c r="L641">
        <f>N(L640)+IF(AND('🔎 TRA CỨU NHANH'!$C$2&lt;&gt;"",OR(ISNUMBER(SEARCH('🔎 TRA CỨU NHANH'!$C$2,$A641)),ISNUMBER(SEARCH('🔎 TRA CỨU NHANH'!$C$2,$B641)))),1,0)</f>
        <v/>
      </c>
      <c r="M641">
        <f>IF(L641&gt;N(L640),L641,"")</f>
        <v/>
      </c>
      <c r="N641">
        <f>N(N640)+IF(AND('💰 BÁO GIÁ'!$C$27&lt;&gt;"",OR(ISNUMBER(SEARCH('💰 BÁO GIÁ'!$C$27,$A641)),ISNUMBER(SEARCH('💰 BÁO GIÁ'!$C$27,$B641)))),1,0)</f>
        <v/>
      </c>
      <c r="O641">
        <f>IF(N641&gt;N(N640),N641,"")</f>
        <v/>
      </c>
    </row>
    <row r="642">
      <c r="A642">
        <f>IF('🔩 PISTON'!A869="","",'🔩 PISTON'!A869)</f>
        <v/>
      </c>
      <c r="B642">
        <f>IF('🔩 PISTON'!A869="","","Piston "&amp;'🔩 PISTON'!U869)</f>
        <v/>
      </c>
      <c r="C642">
        <f>IF('🔩 PISTON'!A869="","","Piston")</f>
        <v/>
      </c>
      <c r="D642">
        <f>IF('🔩 PISTON'!A869="","",'🔩 PISTON'!L869)</f>
        <v/>
      </c>
      <c r="E642" s="37">
        <f>IF('🔩 PISTON'!A869="","",'🔩 PISTON'!M869)</f>
        <v/>
      </c>
      <c r="F642" s="37">
        <f>IF('🔩 PISTON'!A869="","",'🔩 PISTON'!N869)</f>
        <v/>
      </c>
      <c r="G642" s="37">
        <f>IF('🔩 PISTON'!A869="","",'🔩 PISTON'!O869)</f>
        <v/>
      </c>
      <c r="H642" s="37">
        <f>IF('🔩 PISTON'!A869="","",'🔩 PISTON'!P869)</f>
        <v/>
      </c>
      <c r="I642" s="37">
        <f>IF('🔩 PISTON'!A869="","",'🔩 PISTON'!Q869)</f>
        <v/>
      </c>
      <c r="J642">
        <f>IF('🔩 PISTON'!A869="","",'🔩 PISTON'!D869)</f>
        <v/>
      </c>
      <c r="L642">
        <f>N(L641)+IF(AND('🔎 TRA CỨU NHANH'!$C$2&lt;&gt;"",OR(ISNUMBER(SEARCH('🔎 TRA CỨU NHANH'!$C$2,$A642)),ISNUMBER(SEARCH('🔎 TRA CỨU NHANH'!$C$2,$B642)))),1,0)</f>
        <v/>
      </c>
      <c r="M642">
        <f>IF(L642&gt;N(L641),L642,"")</f>
        <v/>
      </c>
      <c r="N642">
        <f>N(N641)+IF(AND('💰 BÁO GIÁ'!$C$27&lt;&gt;"",OR(ISNUMBER(SEARCH('💰 BÁO GIÁ'!$C$27,$A642)),ISNUMBER(SEARCH('💰 BÁO GIÁ'!$C$27,$B642)))),1,0)</f>
        <v/>
      </c>
      <c r="O642">
        <f>IF(N642&gt;N(N641),N642,"")</f>
        <v/>
      </c>
    </row>
    <row r="643">
      <c r="A643">
        <f>IF('🔩 PISTON'!A872="","",'🔩 PISTON'!A872)</f>
        <v/>
      </c>
      <c r="B643">
        <f>IF('🔩 PISTON'!A872="","","Piston "&amp;'🔩 PISTON'!U872)</f>
        <v/>
      </c>
      <c r="C643">
        <f>IF('🔩 PISTON'!A872="","","Piston")</f>
        <v/>
      </c>
      <c r="D643">
        <f>IF('🔩 PISTON'!A872="","",'🔩 PISTON'!L872)</f>
        <v/>
      </c>
      <c r="E643">
        <f>IF('🔩 PISTON'!A872="","",'🔩 PISTON'!M872)</f>
        <v/>
      </c>
      <c r="F643">
        <f>IF('🔩 PISTON'!A872="","",'🔩 PISTON'!N872)</f>
        <v/>
      </c>
      <c r="G643">
        <f>IF('🔩 PISTON'!A872="","",'🔩 PISTON'!O872)</f>
        <v/>
      </c>
      <c r="H643">
        <f>IF('🔩 PISTON'!A872="","",'🔩 PISTON'!P872)</f>
        <v/>
      </c>
      <c r="I643">
        <f>IF('🔩 PISTON'!A872="","",'🔩 PISTON'!Q872)</f>
        <v/>
      </c>
      <c r="J643">
        <f>IF('🔩 PISTON'!A872="","",'🔩 PISTON'!D872)</f>
        <v/>
      </c>
      <c r="L643">
        <f>N(L642)+IF(AND('🔎 TRA CỨU NHANH'!$C$2&lt;&gt;"",OR(ISNUMBER(SEARCH('🔎 TRA CỨU NHANH'!$C$2,$A643)),ISNUMBER(SEARCH('🔎 TRA CỨU NHANH'!$C$2,$B643)))),1,0)</f>
        <v/>
      </c>
      <c r="M643">
        <f>IF(L643&gt;N(L642),L643,"")</f>
        <v/>
      </c>
      <c r="N643">
        <f>N(N642)+IF(AND('💰 BÁO GIÁ'!$C$27&lt;&gt;"",OR(ISNUMBER(SEARCH('💰 BÁO GIÁ'!$C$27,$A643)),ISNUMBER(SEARCH('💰 BÁO GIÁ'!$C$27,$B643)))),1,0)</f>
        <v/>
      </c>
      <c r="O643">
        <f>IF(N643&gt;N(N642),N643,"")</f>
        <v/>
      </c>
    </row>
    <row r="644">
      <c r="A644">
        <f>IF('🔩 PISTON'!A873="","",'🔩 PISTON'!A873)</f>
        <v/>
      </c>
      <c r="B644">
        <f>IF('🔩 PISTON'!A873="","","Piston "&amp;'🔩 PISTON'!U873)</f>
        <v/>
      </c>
      <c r="C644">
        <f>IF('🔩 PISTON'!A873="","","Piston")</f>
        <v/>
      </c>
      <c r="D644">
        <f>IF('🔩 PISTON'!A873="","",'🔩 PISTON'!L873)</f>
        <v/>
      </c>
      <c r="E644">
        <f>IF('🔩 PISTON'!A873="","",'🔩 PISTON'!M873)</f>
        <v/>
      </c>
      <c r="F644">
        <f>IF('🔩 PISTON'!A873="","",'🔩 PISTON'!N873)</f>
        <v/>
      </c>
      <c r="G644">
        <f>IF('🔩 PISTON'!A873="","",'🔩 PISTON'!O873)</f>
        <v/>
      </c>
      <c r="H644">
        <f>IF('🔩 PISTON'!A873="","",'🔩 PISTON'!P873)</f>
        <v/>
      </c>
      <c r="I644">
        <f>IF('🔩 PISTON'!A873="","",'🔩 PISTON'!Q873)</f>
        <v/>
      </c>
      <c r="J644">
        <f>IF('🔩 PISTON'!A873="","",'🔩 PISTON'!D873)</f>
        <v/>
      </c>
      <c r="L644">
        <f>N(L643)+IF(AND('🔎 TRA CỨU NHANH'!$C$2&lt;&gt;"",OR(ISNUMBER(SEARCH('🔎 TRA CỨU NHANH'!$C$2,$A644)),ISNUMBER(SEARCH('🔎 TRA CỨU NHANH'!$C$2,$B644)))),1,0)</f>
        <v/>
      </c>
      <c r="M644">
        <f>IF(L644&gt;N(L643),L644,"")</f>
        <v/>
      </c>
      <c r="N644">
        <f>N(N643)+IF(AND('💰 BÁO GIÁ'!$C$27&lt;&gt;"",OR(ISNUMBER(SEARCH('💰 BÁO GIÁ'!$C$27,$A644)),ISNUMBER(SEARCH('💰 BÁO GIÁ'!$C$27,$B644)))),1,0)</f>
        <v/>
      </c>
      <c r="O644">
        <f>IF(N644&gt;N(N643),N644,"")</f>
        <v/>
      </c>
    </row>
    <row r="645">
      <c r="A645">
        <f>IF('🔩 PISTON'!A874="","",'🔩 PISTON'!A874)</f>
        <v/>
      </c>
      <c r="B645">
        <f>IF('🔩 PISTON'!A874="","","Piston "&amp;'🔩 PISTON'!U874)</f>
        <v/>
      </c>
      <c r="C645">
        <f>IF('🔩 PISTON'!A874="","","Piston")</f>
        <v/>
      </c>
      <c r="D645">
        <f>IF('🔩 PISTON'!A874="","",'🔩 PISTON'!L874)</f>
        <v/>
      </c>
      <c r="E645">
        <f>IF('🔩 PISTON'!A874="","",'🔩 PISTON'!M874)</f>
        <v/>
      </c>
      <c r="F645">
        <f>IF('🔩 PISTON'!A874="","",'🔩 PISTON'!N874)</f>
        <v/>
      </c>
      <c r="G645">
        <f>IF('🔩 PISTON'!A874="","",'🔩 PISTON'!O874)</f>
        <v/>
      </c>
      <c r="H645">
        <f>IF('🔩 PISTON'!A874="","",'🔩 PISTON'!P874)</f>
        <v/>
      </c>
      <c r="I645">
        <f>IF('🔩 PISTON'!A874="","",'🔩 PISTON'!Q874)</f>
        <v/>
      </c>
      <c r="J645">
        <f>IF('🔩 PISTON'!A874="","",'🔩 PISTON'!D874)</f>
        <v/>
      </c>
      <c r="L645">
        <f>N(L644)+IF(AND('🔎 TRA CỨU NHANH'!$C$2&lt;&gt;"",OR(ISNUMBER(SEARCH('🔎 TRA CỨU NHANH'!$C$2,$A645)),ISNUMBER(SEARCH('🔎 TRA CỨU NHANH'!$C$2,$B645)))),1,0)</f>
        <v/>
      </c>
      <c r="M645">
        <f>IF(L645&gt;N(L644),L645,"")</f>
        <v/>
      </c>
      <c r="N645">
        <f>N(N644)+IF(AND('💰 BÁO GIÁ'!$C$27&lt;&gt;"",OR(ISNUMBER(SEARCH('💰 BÁO GIÁ'!$C$27,$A645)),ISNUMBER(SEARCH('💰 BÁO GIÁ'!$C$27,$B645)))),1,0)</f>
        <v/>
      </c>
      <c r="O645">
        <f>IF(N645&gt;N(N644),N645,"")</f>
        <v/>
      </c>
    </row>
    <row r="646">
      <c r="A646">
        <f>IF('🔩 PISTON'!A875="","",'🔩 PISTON'!A875)</f>
        <v/>
      </c>
      <c r="B646">
        <f>IF('🔩 PISTON'!A875="","","Piston "&amp;'🔩 PISTON'!U875)</f>
        <v/>
      </c>
      <c r="C646">
        <f>IF('🔩 PISTON'!A875="","","Piston")</f>
        <v/>
      </c>
      <c r="D646">
        <f>IF('🔩 PISTON'!A875="","",'🔩 PISTON'!L875)</f>
        <v/>
      </c>
      <c r="E646">
        <f>IF('🔩 PISTON'!A875="","",'🔩 PISTON'!M875)</f>
        <v/>
      </c>
      <c r="F646">
        <f>IF('🔩 PISTON'!A875="","",'🔩 PISTON'!N875)</f>
        <v/>
      </c>
      <c r="G646">
        <f>IF('🔩 PISTON'!A875="","",'🔩 PISTON'!O875)</f>
        <v/>
      </c>
      <c r="H646">
        <f>IF('🔩 PISTON'!A875="","",'🔩 PISTON'!P875)</f>
        <v/>
      </c>
      <c r="I646">
        <f>IF('🔩 PISTON'!A875="","",'🔩 PISTON'!Q875)</f>
        <v/>
      </c>
      <c r="J646">
        <f>IF('🔩 PISTON'!A875="","",'🔩 PISTON'!D875)</f>
        <v/>
      </c>
      <c r="L646">
        <f>N(L645)+IF(AND('🔎 TRA CỨU NHANH'!$C$2&lt;&gt;"",OR(ISNUMBER(SEARCH('🔎 TRA CỨU NHANH'!$C$2,$A646)),ISNUMBER(SEARCH('🔎 TRA CỨU NHANH'!$C$2,$B646)))),1,0)</f>
        <v/>
      </c>
      <c r="M646">
        <f>IF(L646&gt;N(L645),L646,"")</f>
        <v/>
      </c>
      <c r="N646">
        <f>N(N645)+IF(AND('💰 BÁO GIÁ'!$C$27&lt;&gt;"",OR(ISNUMBER(SEARCH('💰 BÁO GIÁ'!$C$27,$A646)),ISNUMBER(SEARCH('💰 BÁO GIÁ'!$C$27,$B646)))),1,0)</f>
        <v/>
      </c>
      <c r="O646">
        <f>IF(N646&gt;N(N645),N646,"")</f>
        <v/>
      </c>
    </row>
    <row r="647">
      <c r="A647">
        <f>IF('🔩 PISTON'!A876="","",'🔩 PISTON'!A876)</f>
        <v/>
      </c>
      <c r="B647">
        <f>IF('🔩 PISTON'!A876="","","Piston "&amp;'🔩 PISTON'!U876)</f>
        <v/>
      </c>
      <c r="C647">
        <f>IF('🔩 PISTON'!A876="","","Piston")</f>
        <v/>
      </c>
      <c r="D647">
        <f>IF('🔩 PISTON'!A876="","",'🔩 PISTON'!L876)</f>
        <v/>
      </c>
      <c r="E647">
        <f>IF('🔩 PISTON'!A876="","",'🔩 PISTON'!M876)</f>
        <v/>
      </c>
      <c r="F647">
        <f>IF('🔩 PISTON'!A876="","",'🔩 PISTON'!N876)</f>
        <v/>
      </c>
      <c r="G647">
        <f>IF('🔩 PISTON'!A876="","",'🔩 PISTON'!O876)</f>
        <v/>
      </c>
      <c r="H647">
        <f>IF('🔩 PISTON'!A876="","",'🔩 PISTON'!P876)</f>
        <v/>
      </c>
      <c r="I647">
        <f>IF('🔩 PISTON'!A876="","",'🔩 PISTON'!Q876)</f>
        <v/>
      </c>
      <c r="J647">
        <f>IF('🔩 PISTON'!A876="","",'🔩 PISTON'!D876)</f>
        <v/>
      </c>
      <c r="L647">
        <f>N(L646)+IF(AND('🔎 TRA CỨU NHANH'!$C$2&lt;&gt;"",OR(ISNUMBER(SEARCH('🔎 TRA CỨU NHANH'!$C$2,$A647)),ISNUMBER(SEARCH('🔎 TRA CỨU NHANH'!$C$2,$B647)))),1,0)</f>
        <v/>
      </c>
      <c r="M647">
        <f>IF(L647&gt;N(L646),L647,"")</f>
        <v/>
      </c>
      <c r="N647">
        <f>N(N646)+IF(AND('💰 BÁO GIÁ'!$C$27&lt;&gt;"",OR(ISNUMBER(SEARCH('💰 BÁO GIÁ'!$C$27,$A647)),ISNUMBER(SEARCH('💰 BÁO GIÁ'!$C$27,$B647)))),1,0)</f>
        <v/>
      </c>
      <c r="O647">
        <f>IF(N647&gt;N(N646),N647,"")</f>
        <v/>
      </c>
    </row>
    <row r="648">
      <c r="A648">
        <f>IF('🔩 PISTON'!A877="","",'🔩 PISTON'!A877)</f>
        <v/>
      </c>
      <c r="B648">
        <f>IF('🔩 PISTON'!A877="","","Piston "&amp;'🔩 PISTON'!U877)</f>
        <v/>
      </c>
      <c r="C648">
        <f>IF('🔩 PISTON'!A877="","","Piston")</f>
        <v/>
      </c>
      <c r="D648">
        <f>IF('🔩 PISTON'!A877="","",'🔩 PISTON'!L877)</f>
        <v/>
      </c>
      <c r="E648" s="37">
        <f>IF('🔩 PISTON'!A877="","",'🔩 PISTON'!M877)</f>
        <v/>
      </c>
      <c r="F648" s="37">
        <f>IF('🔩 PISTON'!A877="","",'🔩 PISTON'!N877)</f>
        <v/>
      </c>
      <c r="G648" s="37">
        <f>IF('🔩 PISTON'!A877="","",'🔩 PISTON'!O877)</f>
        <v/>
      </c>
      <c r="H648" s="37">
        <f>IF('🔩 PISTON'!A877="","",'🔩 PISTON'!P877)</f>
        <v/>
      </c>
      <c r="I648" s="37">
        <f>IF('🔩 PISTON'!A877="","",'🔩 PISTON'!Q877)</f>
        <v/>
      </c>
      <c r="J648">
        <f>IF('🔩 PISTON'!A877="","",'🔩 PISTON'!D877)</f>
        <v/>
      </c>
      <c r="L648">
        <f>N(L647)+IF(AND('🔎 TRA CỨU NHANH'!$C$2&lt;&gt;"",OR(ISNUMBER(SEARCH('🔎 TRA CỨU NHANH'!$C$2,$A648)),ISNUMBER(SEARCH('🔎 TRA CỨU NHANH'!$C$2,$B648)))),1,0)</f>
        <v/>
      </c>
      <c r="M648">
        <f>IF(L648&gt;N(L647),L648,"")</f>
        <v/>
      </c>
      <c r="N648">
        <f>N(N647)+IF(AND('💰 BÁO GIÁ'!$C$27&lt;&gt;"",OR(ISNUMBER(SEARCH('💰 BÁO GIÁ'!$C$27,$A648)),ISNUMBER(SEARCH('💰 BÁO GIÁ'!$C$27,$B648)))),1,0)</f>
        <v/>
      </c>
      <c r="O648">
        <f>IF(N648&gt;N(N647),N648,"")</f>
        <v/>
      </c>
    </row>
    <row r="649">
      <c r="A649">
        <f>IF('🔩 PISTON'!A878="","",'🔩 PISTON'!A878)</f>
        <v/>
      </c>
      <c r="B649">
        <f>IF('🔩 PISTON'!A878="","","Piston "&amp;'🔩 PISTON'!U878)</f>
        <v/>
      </c>
      <c r="C649">
        <f>IF('🔩 PISTON'!A878="","","Piston")</f>
        <v/>
      </c>
      <c r="D649">
        <f>IF('🔩 PISTON'!A878="","",'🔩 PISTON'!L878)</f>
        <v/>
      </c>
      <c r="E649" s="37">
        <f>IF('🔩 PISTON'!A878="","",'🔩 PISTON'!M878)</f>
        <v/>
      </c>
      <c r="F649" s="37">
        <f>IF('🔩 PISTON'!A878="","",'🔩 PISTON'!N878)</f>
        <v/>
      </c>
      <c r="G649" s="37">
        <f>IF('🔩 PISTON'!A878="","",'🔩 PISTON'!O878)</f>
        <v/>
      </c>
      <c r="H649" s="37">
        <f>IF('🔩 PISTON'!A878="","",'🔩 PISTON'!P878)</f>
        <v/>
      </c>
      <c r="I649" s="37">
        <f>IF('🔩 PISTON'!A878="","",'🔩 PISTON'!Q878)</f>
        <v/>
      </c>
      <c r="J649">
        <f>IF('🔩 PISTON'!A878="","",'🔩 PISTON'!D878)</f>
        <v/>
      </c>
      <c r="L649">
        <f>N(L648)+IF(AND('🔎 TRA CỨU NHANH'!$C$2&lt;&gt;"",OR(ISNUMBER(SEARCH('🔎 TRA CỨU NHANH'!$C$2,$A649)),ISNUMBER(SEARCH('🔎 TRA CỨU NHANH'!$C$2,$B649)))),1,0)</f>
        <v/>
      </c>
      <c r="M649">
        <f>IF(L649&gt;N(L648),L649,"")</f>
        <v/>
      </c>
      <c r="N649">
        <f>N(N648)+IF(AND('💰 BÁO GIÁ'!$C$27&lt;&gt;"",OR(ISNUMBER(SEARCH('💰 BÁO GIÁ'!$C$27,$A649)),ISNUMBER(SEARCH('💰 BÁO GIÁ'!$C$27,$B649)))),1,0)</f>
        <v/>
      </c>
      <c r="O649">
        <f>IF(N649&gt;N(N648),N649,"")</f>
        <v/>
      </c>
    </row>
    <row r="650">
      <c r="A650">
        <f>IF('🔩 PISTON'!A879="","",'🔩 PISTON'!A879)</f>
        <v/>
      </c>
      <c r="B650">
        <f>IF('🔩 PISTON'!A879="","","Piston "&amp;'🔩 PISTON'!U879)</f>
        <v/>
      </c>
      <c r="C650">
        <f>IF('🔩 PISTON'!A879="","","Piston")</f>
        <v/>
      </c>
      <c r="D650">
        <f>IF('🔩 PISTON'!A879="","",'🔩 PISTON'!L879)</f>
        <v/>
      </c>
      <c r="E650" s="37">
        <f>IF('🔩 PISTON'!A879="","",'🔩 PISTON'!M879)</f>
        <v/>
      </c>
      <c r="F650" s="37">
        <f>IF('🔩 PISTON'!A879="","",'🔩 PISTON'!N879)</f>
        <v/>
      </c>
      <c r="G650" s="37">
        <f>IF('🔩 PISTON'!A879="","",'🔩 PISTON'!O879)</f>
        <v/>
      </c>
      <c r="H650" s="37">
        <f>IF('🔩 PISTON'!A879="","",'🔩 PISTON'!P879)</f>
        <v/>
      </c>
      <c r="I650" s="37">
        <f>IF('🔩 PISTON'!A879="","",'🔩 PISTON'!Q879)</f>
        <v/>
      </c>
      <c r="J650">
        <f>IF('🔩 PISTON'!A879="","",'🔩 PISTON'!D879)</f>
        <v/>
      </c>
      <c r="L650">
        <f>N(L649)+IF(AND('🔎 TRA CỨU NHANH'!$C$2&lt;&gt;"",OR(ISNUMBER(SEARCH('🔎 TRA CỨU NHANH'!$C$2,$A650)),ISNUMBER(SEARCH('🔎 TRA CỨU NHANH'!$C$2,$B650)))),1,0)</f>
        <v/>
      </c>
      <c r="M650">
        <f>IF(L650&gt;N(L649),L650,"")</f>
        <v/>
      </c>
      <c r="N650">
        <f>N(N649)+IF(AND('💰 BÁO GIÁ'!$C$27&lt;&gt;"",OR(ISNUMBER(SEARCH('💰 BÁO GIÁ'!$C$27,$A650)),ISNUMBER(SEARCH('💰 BÁO GIÁ'!$C$27,$B650)))),1,0)</f>
        <v/>
      </c>
      <c r="O650">
        <f>IF(N650&gt;N(N649),N650,"")</f>
        <v/>
      </c>
    </row>
    <row r="651">
      <c r="A651">
        <f>IF('🔩 PISTON'!A881="","",'🔩 PISTON'!A881)</f>
        <v/>
      </c>
      <c r="B651">
        <f>IF('🔩 PISTON'!A881="","","Piston "&amp;'🔩 PISTON'!U881)</f>
        <v/>
      </c>
      <c r="C651">
        <f>IF('🔩 PISTON'!A881="","","Piston")</f>
        <v/>
      </c>
      <c r="D651">
        <f>IF('🔩 PISTON'!A881="","",'🔩 PISTON'!L881)</f>
        <v/>
      </c>
      <c r="E651" s="37">
        <f>IF('🔩 PISTON'!A881="","",'🔩 PISTON'!M881)</f>
        <v/>
      </c>
      <c r="F651" s="37">
        <f>IF('🔩 PISTON'!A881="","",'🔩 PISTON'!N881)</f>
        <v/>
      </c>
      <c r="G651" s="37">
        <f>IF('🔩 PISTON'!A881="","",'🔩 PISTON'!O881)</f>
        <v/>
      </c>
      <c r="H651" s="37">
        <f>IF('🔩 PISTON'!A881="","",'🔩 PISTON'!P881)</f>
        <v/>
      </c>
      <c r="I651" s="37">
        <f>IF('🔩 PISTON'!A881="","",'🔩 PISTON'!Q881)</f>
        <v/>
      </c>
      <c r="J651">
        <f>IF('🔩 PISTON'!A881="","",'🔩 PISTON'!D881)</f>
        <v/>
      </c>
      <c r="L651">
        <f>N(L650)+IF(AND('🔎 TRA CỨU NHANH'!$C$2&lt;&gt;"",OR(ISNUMBER(SEARCH('🔎 TRA CỨU NHANH'!$C$2,$A651)),ISNUMBER(SEARCH('🔎 TRA CỨU NHANH'!$C$2,$B651)))),1,0)</f>
        <v/>
      </c>
      <c r="M651">
        <f>IF(L651&gt;N(L650),L651,"")</f>
        <v/>
      </c>
      <c r="N651">
        <f>N(N650)+IF(AND('💰 BÁO GIÁ'!$C$27&lt;&gt;"",OR(ISNUMBER(SEARCH('💰 BÁO GIÁ'!$C$27,$A651)),ISNUMBER(SEARCH('💰 BÁO GIÁ'!$C$27,$B651)))),1,0)</f>
        <v/>
      </c>
      <c r="O651">
        <f>IF(N651&gt;N(N650),N651,"")</f>
        <v/>
      </c>
    </row>
    <row r="652">
      <c r="A652">
        <f>IF('🔩 PISTON'!A884="","",'🔩 PISTON'!A884)</f>
        <v/>
      </c>
      <c r="B652">
        <f>IF('🔩 PISTON'!A884="","","Piston "&amp;'🔩 PISTON'!U884)</f>
        <v/>
      </c>
      <c r="C652">
        <f>IF('🔩 PISTON'!A884="","","Piston")</f>
        <v/>
      </c>
      <c r="D652">
        <f>IF('🔩 PISTON'!A884="","",'🔩 PISTON'!L884)</f>
        <v/>
      </c>
      <c r="E652" s="37">
        <f>IF('🔩 PISTON'!A884="","",'🔩 PISTON'!M884)</f>
        <v/>
      </c>
      <c r="F652" s="37">
        <f>IF('🔩 PISTON'!A884="","",'🔩 PISTON'!N884)</f>
        <v/>
      </c>
      <c r="G652" s="37">
        <f>IF('🔩 PISTON'!A884="","",'🔩 PISTON'!O884)</f>
        <v/>
      </c>
      <c r="H652" s="37">
        <f>IF('🔩 PISTON'!A884="","",'🔩 PISTON'!P884)</f>
        <v/>
      </c>
      <c r="I652" s="37">
        <f>IF('🔩 PISTON'!A884="","",'🔩 PISTON'!Q884)</f>
        <v/>
      </c>
      <c r="J652">
        <f>IF('🔩 PISTON'!A884="","",'🔩 PISTON'!D884)</f>
        <v/>
      </c>
      <c r="L652">
        <f>N(L651)+IF(AND('🔎 TRA CỨU NHANH'!$C$2&lt;&gt;"",OR(ISNUMBER(SEARCH('🔎 TRA CỨU NHANH'!$C$2,$A652)),ISNUMBER(SEARCH('🔎 TRA CỨU NHANH'!$C$2,$B652)))),1,0)</f>
        <v/>
      </c>
      <c r="M652">
        <f>IF(L652&gt;N(L651),L652,"")</f>
        <v/>
      </c>
      <c r="N652">
        <f>N(N651)+IF(AND('💰 BÁO GIÁ'!$C$27&lt;&gt;"",OR(ISNUMBER(SEARCH('💰 BÁO GIÁ'!$C$27,$A652)),ISNUMBER(SEARCH('💰 BÁO GIÁ'!$C$27,$B652)))),1,0)</f>
        <v/>
      </c>
      <c r="O652">
        <f>IF(N652&gt;N(N651),N652,"")</f>
        <v/>
      </c>
    </row>
    <row r="653">
      <c r="A653">
        <f>IF('🔩 PISTON'!A886="","",'🔩 PISTON'!A886)</f>
        <v/>
      </c>
      <c r="B653">
        <f>IF('🔩 PISTON'!A886="","","Piston "&amp;'🔩 PISTON'!U886)</f>
        <v/>
      </c>
      <c r="C653">
        <f>IF('🔩 PISTON'!A886="","","Piston")</f>
        <v/>
      </c>
      <c r="D653">
        <f>IF('🔩 PISTON'!A886="","",'🔩 PISTON'!L886)</f>
        <v/>
      </c>
      <c r="E653" s="37">
        <f>IF('🔩 PISTON'!A886="","",'🔩 PISTON'!M886)</f>
        <v/>
      </c>
      <c r="F653" s="37">
        <f>IF('🔩 PISTON'!A886="","",'🔩 PISTON'!N886)</f>
        <v/>
      </c>
      <c r="G653" s="37">
        <f>IF('🔩 PISTON'!A886="","",'🔩 PISTON'!O886)</f>
        <v/>
      </c>
      <c r="H653" s="37">
        <f>IF('🔩 PISTON'!A886="","",'🔩 PISTON'!P886)</f>
        <v/>
      </c>
      <c r="I653" s="37">
        <f>IF('🔩 PISTON'!A886="","",'🔩 PISTON'!Q886)</f>
        <v/>
      </c>
      <c r="J653">
        <f>IF('🔩 PISTON'!A886="","",'🔩 PISTON'!D886)</f>
        <v/>
      </c>
      <c r="L653">
        <f>N(L652)+IF(AND('🔎 TRA CỨU NHANH'!$C$2&lt;&gt;"",OR(ISNUMBER(SEARCH('🔎 TRA CỨU NHANH'!$C$2,$A653)),ISNUMBER(SEARCH('🔎 TRA CỨU NHANH'!$C$2,$B653)))),1,0)</f>
        <v/>
      </c>
      <c r="M653">
        <f>IF(L653&gt;N(L652),L653,"")</f>
        <v/>
      </c>
      <c r="N653">
        <f>N(N652)+IF(AND('💰 BÁO GIÁ'!$C$27&lt;&gt;"",OR(ISNUMBER(SEARCH('💰 BÁO GIÁ'!$C$27,$A653)),ISNUMBER(SEARCH('💰 BÁO GIÁ'!$C$27,$B653)))),1,0)</f>
        <v/>
      </c>
      <c r="O653">
        <f>IF(N653&gt;N(N652),N653,"")</f>
        <v/>
      </c>
    </row>
    <row r="654">
      <c r="A654">
        <f>IF('🔩 PISTON'!A887="","",'🔩 PISTON'!A887)</f>
        <v/>
      </c>
      <c r="B654">
        <f>IF('🔩 PISTON'!A887="","","Piston "&amp;'🔩 PISTON'!U887)</f>
        <v/>
      </c>
      <c r="C654">
        <f>IF('🔩 PISTON'!A887="","","Piston")</f>
        <v/>
      </c>
      <c r="D654">
        <f>IF('🔩 PISTON'!A887="","",'🔩 PISTON'!L887)</f>
        <v/>
      </c>
      <c r="E654">
        <f>IF('🔩 PISTON'!A887="","",'🔩 PISTON'!M887)</f>
        <v/>
      </c>
      <c r="F654">
        <f>IF('🔩 PISTON'!A887="","",'🔩 PISTON'!N887)</f>
        <v/>
      </c>
      <c r="G654">
        <f>IF('🔩 PISTON'!A887="","",'🔩 PISTON'!O887)</f>
        <v/>
      </c>
      <c r="H654">
        <f>IF('🔩 PISTON'!A887="","",'🔩 PISTON'!P887)</f>
        <v/>
      </c>
      <c r="I654">
        <f>IF('🔩 PISTON'!A887="","",'🔩 PISTON'!Q887)</f>
        <v/>
      </c>
      <c r="J654">
        <f>IF('🔩 PISTON'!A887="","",'🔩 PISTON'!D887)</f>
        <v/>
      </c>
      <c r="L654">
        <f>N(L653)+IF(AND('🔎 TRA CỨU NHANH'!$C$2&lt;&gt;"",OR(ISNUMBER(SEARCH('🔎 TRA CỨU NHANH'!$C$2,$A654)),ISNUMBER(SEARCH('🔎 TRA CỨU NHANH'!$C$2,$B654)))),1,0)</f>
        <v/>
      </c>
      <c r="M654">
        <f>IF(L654&gt;N(L653),L654,"")</f>
        <v/>
      </c>
      <c r="N654">
        <f>N(N653)+IF(AND('💰 BÁO GIÁ'!$C$27&lt;&gt;"",OR(ISNUMBER(SEARCH('💰 BÁO GIÁ'!$C$27,$A654)),ISNUMBER(SEARCH('💰 BÁO GIÁ'!$C$27,$B654)))),1,0)</f>
        <v/>
      </c>
      <c r="O654">
        <f>IF(N654&gt;N(N653),N654,"")</f>
        <v/>
      </c>
    </row>
    <row r="655">
      <c r="A655">
        <f>IF('🔩 PISTON'!A888="","",'🔩 PISTON'!A888)</f>
        <v/>
      </c>
      <c r="B655">
        <f>IF('🔩 PISTON'!A888="","","Piston "&amp;'🔩 PISTON'!U888)</f>
        <v/>
      </c>
      <c r="C655">
        <f>IF('🔩 PISTON'!A888="","","Piston")</f>
        <v/>
      </c>
      <c r="D655">
        <f>IF('🔩 PISTON'!A888="","",'🔩 PISTON'!L888)</f>
        <v/>
      </c>
      <c r="E655">
        <f>IF('🔩 PISTON'!A888="","",'🔩 PISTON'!M888)</f>
        <v/>
      </c>
      <c r="F655">
        <f>IF('🔩 PISTON'!A888="","",'🔩 PISTON'!N888)</f>
        <v/>
      </c>
      <c r="G655">
        <f>IF('🔩 PISTON'!A888="","",'🔩 PISTON'!O888)</f>
        <v/>
      </c>
      <c r="H655">
        <f>IF('🔩 PISTON'!A888="","",'🔩 PISTON'!P888)</f>
        <v/>
      </c>
      <c r="I655">
        <f>IF('🔩 PISTON'!A888="","",'🔩 PISTON'!Q888)</f>
        <v/>
      </c>
      <c r="J655">
        <f>IF('🔩 PISTON'!A888="","",'🔩 PISTON'!D888)</f>
        <v/>
      </c>
      <c r="L655">
        <f>N(L654)+IF(AND('🔎 TRA CỨU NHANH'!$C$2&lt;&gt;"",OR(ISNUMBER(SEARCH('🔎 TRA CỨU NHANH'!$C$2,$A655)),ISNUMBER(SEARCH('🔎 TRA CỨU NHANH'!$C$2,$B655)))),1,0)</f>
        <v/>
      </c>
      <c r="M655">
        <f>IF(L655&gt;N(L654),L655,"")</f>
        <v/>
      </c>
      <c r="N655">
        <f>N(N654)+IF(AND('💰 BÁO GIÁ'!$C$27&lt;&gt;"",OR(ISNUMBER(SEARCH('💰 BÁO GIÁ'!$C$27,$A655)),ISNUMBER(SEARCH('💰 BÁO GIÁ'!$C$27,$B655)))),1,0)</f>
        <v/>
      </c>
      <c r="O655">
        <f>IF(N655&gt;N(N654),N655,"")</f>
        <v/>
      </c>
    </row>
    <row r="656">
      <c r="A656">
        <f>IF('🔩 PISTON'!A889="","",'🔩 PISTON'!A889)</f>
        <v/>
      </c>
      <c r="B656">
        <f>IF('🔩 PISTON'!A889="","","Piston "&amp;'🔩 PISTON'!U889)</f>
        <v/>
      </c>
      <c r="C656">
        <f>IF('🔩 PISTON'!A889="","","Piston")</f>
        <v/>
      </c>
      <c r="D656">
        <f>IF('🔩 PISTON'!A889="","",'🔩 PISTON'!L889)</f>
        <v/>
      </c>
      <c r="E656">
        <f>IF('🔩 PISTON'!A889="","",'🔩 PISTON'!M889)</f>
        <v/>
      </c>
      <c r="F656">
        <f>IF('🔩 PISTON'!A889="","",'🔩 PISTON'!N889)</f>
        <v/>
      </c>
      <c r="G656">
        <f>IF('🔩 PISTON'!A889="","",'🔩 PISTON'!O889)</f>
        <v/>
      </c>
      <c r="H656">
        <f>IF('🔩 PISTON'!A889="","",'🔩 PISTON'!P889)</f>
        <v/>
      </c>
      <c r="I656">
        <f>IF('🔩 PISTON'!A889="","",'🔩 PISTON'!Q889)</f>
        <v/>
      </c>
      <c r="J656">
        <f>IF('🔩 PISTON'!A889="","",'🔩 PISTON'!D889)</f>
        <v/>
      </c>
      <c r="L656">
        <f>N(L655)+IF(AND('🔎 TRA CỨU NHANH'!$C$2&lt;&gt;"",OR(ISNUMBER(SEARCH('🔎 TRA CỨU NHANH'!$C$2,$A656)),ISNUMBER(SEARCH('🔎 TRA CỨU NHANH'!$C$2,$B656)))),1,0)</f>
        <v/>
      </c>
      <c r="M656">
        <f>IF(L656&gt;N(L655),L656,"")</f>
        <v/>
      </c>
      <c r="N656">
        <f>N(N655)+IF(AND('💰 BÁO GIÁ'!$C$27&lt;&gt;"",OR(ISNUMBER(SEARCH('💰 BÁO GIÁ'!$C$27,$A656)),ISNUMBER(SEARCH('💰 BÁO GIÁ'!$C$27,$B656)))),1,0)</f>
        <v/>
      </c>
      <c r="O656">
        <f>IF(N656&gt;N(N655),N656,"")</f>
        <v/>
      </c>
    </row>
    <row r="657">
      <c r="A657">
        <f>IF('🔩 PISTON'!A890="","",'🔩 PISTON'!A890)</f>
        <v/>
      </c>
      <c r="B657">
        <f>IF('🔩 PISTON'!A890="","","Piston "&amp;'🔩 PISTON'!U890)</f>
        <v/>
      </c>
      <c r="C657">
        <f>IF('🔩 PISTON'!A890="","","Piston")</f>
        <v/>
      </c>
      <c r="D657">
        <f>IF('🔩 PISTON'!A890="","",'🔩 PISTON'!L890)</f>
        <v/>
      </c>
      <c r="E657">
        <f>IF('🔩 PISTON'!A890="","",'🔩 PISTON'!M890)</f>
        <v/>
      </c>
      <c r="F657">
        <f>IF('🔩 PISTON'!A890="","",'🔩 PISTON'!N890)</f>
        <v/>
      </c>
      <c r="G657">
        <f>IF('🔩 PISTON'!A890="","",'🔩 PISTON'!O890)</f>
        <v/>
      </c>
      <c r="H657">
        <f>IF('🔩 PISTON'!A890="","",'🔩 PISTON'!P890)</f>
        <v/>
      </c>
      <c r="I657">
        <f>IF('🔩 PISTON'!A890="","",'🔩 PISTON'!Q890)</f>
        <v/>
      </c>
      <c r="J657">
        <f>IF('🔩 PISTON'!A890="","",'🔩 PISTON'!D890)</f>
        <v/>
      </c>
      <c r="L657">
        <f>N(L656)+IF(AND('🔎 TRA CỨU NHANH'!$C$2&lt;&gt;"",OR(ISNUMBER(SEARCH('🔎 TRA CỨU NHANH'!$C$2,$A657)),ISNUMBER(SEARCH('🔎 TRA CỨU NHANH'!$C$2,$B657)))),1,0)</f>
        <v/>
      </c>
      <c r="M657">
        <f>IF(L657&gt;N(L656),L657,"")</f>
        <v/>
      </c>
      <c r="N657">
        <f>N(N656)+IF(AND('💰 BÁO GIÁ'!$C$27&lt;&gt;"",OR(ISNUMBER(SEARCH('💰 BÁO GIÁ'!$C$27,$A657)),ISNUMBER(SEARCH('💰 BÁO GIÁ'!$C$27,$B657)))),1,0)</f>
        <v/>
      </c>
      <c r="O657">
        <f>IF(N657&gt;N(N656),N657,"")</f>
        <v/>
      </c>
    </row>
    <row r="658">
      <c r="A658">
        <f>IF('🔩 PISTON'!A891="","",'🔩 PISTON'!A891)</f>
        <v/>
      </c>
      <c r="B658">
        <f>IF('🔩 PISTON'!A891="","","Piston "&amp;'🔩 PISTON'!U891)</f>
        <v/>
      </c>
      <c r="C658">
        <f>IF('🔩 PISTON'!A891="","","Piston")</f>
        <v/>
      </c>
      <c r="D658">
        <f>IF('🔩 PISTON'!A891="","",'🔩 PISTON'!L891)</f>
        <v/>
      </c>
      <c r="E658">
        <f>IF('🔩 PISTON'!A891="","",'🔩 PISTON'!M891)</f>
        <v/>
      </c>
      <c r="F658">
        <f>IF('🔩 PISTON'!A891="","",'🔩 PISTON'!N891)</f>
        <v/>
      </c>
      <c r="G658">
        <f>IF('🔩 PISTON'!A891="","",'🔩 PISTON'!O891)</f>
        <v/>
      </c>
      <c r="H658">
        <f>IF('🔩 PISTON'!A891="","",'🔩 PISTON'!P891)</f>
        <v/>
      </c>
      <c r="I658">
        <f>IF('🔩 PISTON'!A891="","",'🔩 PISTON'!Q891)</f>
        <v/>
      </c>
      <c r="J658">
        <f>IF('🔩 PISTON'!A891="","",'🔩 PISTON'!D891)</f>
        <v/>
      </c>
      <c r="L658">
        <f>N(L657)+IF(AND('🔎 TRA CỨU NHANH'!$C$2&lt;&gt;"",OR(ISNUMBER(SEARCH('🔎 TRA CỨU NHANH'!$C$2,$A658)),ISNUMBER(SEARCH('🔎 TRA CỨU NHANH'!$C$2,$B658)))),1,0)</f>
        <v/>
      </c>
      <c r="M658">
        <f>IF(L658&gt;N(L657),L658,"")</f>
        <v/>
      </c>
      <c r="N658">
        <f>N(N657)+IF(AND('💰 BÁO GIÁ'!$C$27&lt;&gt;"",OR(ISNUMBER(SEARCH('💰 BÁO GIÁ'!$C$27,$A658)),ISNUMBER(SEARCH('💰 BÁO GIÁ'!$C$27,$B658)))),1,0)</f>
        <v/>
      </c>
      <c r="O658">
        <f>IF(N658&gt;N(N657),N658,"")</f>
        <v/>
      </c>
    </row>
    <row r="659">
      <c r="A659">
        <f>IF('🔩 PISTON'!A892="","",'🔩 PISTON'!A892)</f>
        <v/>
      </c>
      <c r="B659">
        <f>IF('🔩 PISTON'!A892="","","Piston "&amp;'🔩 PISTON'!U892)</f>
        <v/>
      </c>
      <c r="C659">
        <f>IF('🔩 PISTON'!A892="","","Piston")</f>
        <v/>
      </c>
      <c r="D659">
        <f>IF('🔩 PISTON'!A892="","",'🔩 PISTON'!L892)</f>
        <v/>
      </c>
      <c r="E659">
        <f>IF('🔩 PISTON'!A892="","",'🔩 PISTON'!M892)</f>
        <v/>
      </c>
      <c r="F659">
        <f>IF('🔩 PISTON'!A892="","",'🔩 PISTON'!N892)</f>
        <v/>
      </c>
      <c r="G659">
        <f>IF('🔩 PISTON'!A892="","",'🔩 PISTON'!O892)</f>
        <v/>
      </c>
      <c r="H659">
        <f>IF('🔩 PISTON'!A892="","",'🔩 PISTON'!P892)</f>
        <v/>
      </c>
      <c r="I659">
        <f>IF('🔩 PISTON'!A892="","",'🔩 PISTON'!Q892)</f>
        <v/>
      </c>
      <c r="J659">
        <f>IF('🔩 PISTON'!A892="","",'🔩 PISTON'!D892)</f>
        <v/>
      </c>
      <c r="L659">
        <f>N(L658)+IF(AND('🔎 TRA CỨU NHANH'!$C$2&lt;&gt;"",OR(ISNUMBER(SEARCH('🔎 TRA CỨU NHANH'!$C$2,$A659)),ISNUMBER(SEARCH('🔎 TRA CỨU NHANH'!$C$2,$B659)))),1,0)</f>
        <v/>
      </c>
      <c r="M659">
        <f>IF(L659&gt;N(L658),L659,"")</f>
        <v/>
      </c>
      <c r="N659">
        <f>N(N658)+IF(AND('💰 BÁO GIÁ'!$C$27&lt;&gt;"",OR(ISNUMBER(SEARCH('💰 BÁO GIÁ'!$C$27,$A659)),ISNUMBER(SEARCH('💰 BÁO GIÁ'!$C$27,$B659)))),1,0)</f>
        <v/>
      </c>
      <c r="O659">
        <f>IF(N659&gt;N(N658),N659,"")</f>
        <v/>
      </c>
    </row>
    <row r="660">
      <c r="A660">
        <f>IF('🔩 PISTON'!A893="","",'🔩 PISTON'!A893)</f>
        <v/>
      </c>
      <c r="B660">
        <f>IF('🔩 PISTON'!A893="","","Piston "&amp;'🔩 PISTON'!U893)</f>
        <v/>
      </c>
      <c r="C660">
        <f>IF('🔩 PISTON'!A893="","","Piston")</f>
        <v/>
      </c>
      <c r="D660">
        <f>IF('🔩 PISTON'!A893="","",'🔩 PISTON'!L893)</f>
        <v/>
      </c>
      <c r="E660">
        <f>IF('🔩 PISTON'!A893="","",'🔩 PISTON'!M893)</f>
        <v/>
      </c>
      <c r="F660">
        <f>IF('🔩 PISTON'!A893="","",'🔩 PISTON'!N893)</f>
        <v/>
      </c>
      <c r="G660">
        <f>IF('🔩 PISTON'!A893="","",'🔩 PISTON'!O893)</f>
        <v/>
      </c>
      <c r="H660">
        <f>IF('🔩 PISTON'!A893="","",'🔩 PISTON'!P893)</f>
        <v/>
      </c>
      <c r="I660">
        <f>IF('🔩 PISTON'!A893="","",'🔩 PISTON'!Q893)</f>
        <v/>
      </c>
      <c r="J660">
        <f>IF('🔩 PISTON'!A893="","",'🔩 PISTON'!D893)</f>
        <v/>
      </c>
      <c r="L660">
        <f>N(L659)+IF(AND('🔎 TRA CỨU NHANH'!$C$2&lt;&gt;"",OR(ISNUMBER(SEARCH('🔎 TRA CỨU NHANH'!$C$2,$A660)),ISNUMBER(SEARCH('🔎 TRA CỨU NHANH'!$C$2,$B660)))),1,0)</f>
        <v/>
      </c>
      <c r="M660">
        <f>IF(L660&gt;N(L659),L660,"")</f>
        <v/>
      </c>
      <c r="N660">
        <f>N(N659)+IF(AND('💰 BÁO GIÁ'!$C$27&lt;&gt;"",OR(ISNUMBER(SEARCH('💰 BÁO GIÁ'!$C$27,$A660)),ISNUMBER(SEARCH('💰 BÁO GIÁ'!$C$27,$B660)))),1,0)</f>
        <v/>
      </c>
      <c r="O660">
        <f>IF(N660&gt;N(N659),N660,"")</f>
        <v/>
      </c>
    </row>
    <row r="661">
      <c r="A661">
        <f>IF('🔩 PISTON'!A894="","",'🔩 PISTON'!A894)</f>
        <v/>
      </c>
      <c r="B661">
        <f>IF('🔩 PISTON'!A894="","","Piston "&amp;'🔩 PISTON'!U894)</f>
        <v/>
      </c>
      <c r="C661">
        <f>IF('🔩 PISTON'!A894="","","Piston")</f>
        <v/>
      </c>
      <c r="D661">
        <f>IF('🔩 PISTON'!A894="","",'🔩 PISTON'!L894)</f>
        <v/>
      </c>
      <c r="E661" s="37">
        <f>IF('🔩 PISTON'!A894="","",'🔩 PISTON'!M894)</f>
        <v/>
      </c>
      <c r="F661" s="37">
        <f>IF('🔩 PISTON'!A894="","",'🔩 PISTON'!N894)</f>
        <v/>
      </c>
      <c r="G661" s="37">
        <f>IF('🔩 PISTON'!A894="","",'🔩 PISTON'!O894)</f>
        <v/>
      </c>
      <c r="H661" s="37">
        <f>IF('🔩 PISTON'!A894="","",'🔩 PISTON'!P894)</f>
        <v/>
      </c>
      <c r="I661" s="37">
        <f>IF('🔩 PISTON'!A894="","",'🔩 PISTON'!Q894)</f>
        <v/>
      </c>
      <c r="J661">
        <f>IF('🔩 PISTON'!A894="","",'🔩 PISTON'!D894)</f>
        <v/>
      </c>
      <c r="L661">
        <f>N(L660)+IF(AND('🔎 TRA CỨU NHANH'!$C$2&lt;&gt;"",OR(ISNUMBER(SEARCH('🔎 TRA CỨU NHANH'!$C$2,$A661)),ISNUMBER(SEARCH('🔎 TRA CỨU NHANH'!$C$2,$B661)))),1,0)</f>
        <v/>
      </c>
      <c r="M661">
        <f>IF(L661&gt;N(L660),L661,"")</f>
        <v/>
      </c>
      <c r="N661">
        <f>N(N660)+IF(AND('💰 BÁO GIÁ'!$C$27&lt;&gt;"",OR(ISNUMBER(SEARCH('💰 BÁO GIÁ'!$C$27,$A661)),ISNUMBER(SEARCH('💰 BÁO GIÁ'!$C$27,$B661)))),1,0)</f>
        <v/>
      </c>
      <c r="O661">
        <f>IF(N661&gt;N(N660),N661,"")</f>
        <v/>
      </c>
    </row>
    <row r="662">
      <c r="A662">
        <f>IF('🔩 PISTON'!A895="","",'🔩 PISTON'!A895)</f>
        <v/>
      </c>
      <c r="B662">
        <f>IF('🔩 PISTON'!A895="","","Piston "&amp;'🔩 PISTON'!U895)</f>
        <v/>
      </c>
      <c r="C662">
        <f>IF('🔩 PISTON'!A895="","","Piston")</f>
        <v/>
      </c>
      <c r="D662">
        <f>IF('🔩 PISTON'!A895="","",'🔩 PISTON'!L895)</f>
        <v/>
      </c>
      <c r="E662">
        <f>IF('🔩 PISTON'!A895="","",'🔩 PISTON'!M895)</f>
        <v/>
      </c>
      <c r="F662">
        <f>IF('🔩 PISTON'!A895="","",'🔩 PISTON'!N895)</f>
        <v/>
      </c>
      <c r="G662">
        <f>IF('🔩 PISTON'!A895="","",'🔩 PISTON'!O895)</f>
        <v/>
      </c>
      <c r="H662">
        <f>IF('🔩 PISTON'!A895="","",'🔩 PISTON'!P895)</f>
        <v/>
      </c>
      <c r="I662">
        <f>IF('🔩 PISTON'!A895="","",'🔩 PISTON'!Q895)</f>
        <v/>
      </c>
      <c r="J662">
        <f>IF('🔩 PISTON'!A895="","",'🔩 PISTON'!D895)</f>
        <v/>
      </c>
      <c r="L662">
        <f>N(L661)+IF(AND('🔎 TRA CỨU NHANH'!$C$2&lt;&gt;"",OR(ISNUMBER(SEARCH('🔎 TRA CỨU NHANH'!$C$2,$A662)),ISNUMBER(SEARCH('🔎 TRA CỨU NHANH'!$C$2,$B662)))),1,0)</f>
        <v/>
      </c>
      <c r="M662">
        <f>IF(L662&gt;N(L661),L662,"")</f>
        <v/>
      </c>
      <c r="N662">
        <f>N(N661)+IF(AND('💰 BÁO GIÁ'!$C$27&lt;&gt;"",OR(ISNUMBER(SEARCH('💰 BÁO GIÁ'!$C$27,$A662)),ISNUMBER(SEARCH('💰 BÁO GIÁ'!$C$27,$B662)))),1,0)</f>
        <v/>
      </c>
      <c r="O662">
        <f>IF(N662&gt;N(N661),N662,"")</f>
        <v/>
      </c>
    </row>
    <row r="663">
      <c r="A663">
        <f>IF('🔩 PISTON'!A896="","",'🔩 PISTON'!A896)</f>
        <v/>
      </c>
      <c r="B663">
        <f>IF('🔩 PISTON'!A896="","","Piston "&amp;'🔩 PISTON'!U896)</f>
        <v/>
      </c>
      <c r="C663">
        <f>IF('🔩 PISTON'!A896="","","Piston")</f>
        <v/>
      </c>
      <c r="D663">
        <f>IF('🔩 PISTON'!A896="","",'🔩 PISTON'!L896)</f>
        <v/>
      </c>
      <c r="E663">
        <f>IF('🔩 PISTON'!A896="","",'🔩 PISTON'!M896)</f>
        <v/>
      </c>
      <c r="F663">
        <f>IF('🔩 PISTON'!A896="","",'🔩 PISTON'!N896)</f>
        <v/>
      </c>
      <c r="G663">
        <f>IF('🔩 PISTON'!A896="","",'🔩 PISTON'!O896)</f>
        <v/>
      </c>
      <c r="H663">
        <f>IF('🔩 PISTON'!A896="","",'🔩 PISTON'!P896)</f>
        <v/>
      </c>
      <c r="I663">
        <f>IF('🔩 PISTON'!A896="","",'🔩 PISTON'!Q896)</f>
        <v/>
      </c>
      <c r="J663">
        <f>IF('🔩 PISTON'!A896="","",'🔩 PISTON'!D896)</f>
        <v/>
      </c>
      <c r="L663">
        <f>N(L662)+IF(AND('🔎 TRA CỨU NHANH'!$C$2&lt;&gt;"",OR(ISNUMBER(SEARCH('🔎 TRA CỨU NHANH'!$C$2,$A663)),ISNUMBER(SEARCH('🔎 TRA CỨU NHANH'!$C$2,$B663)))),1,0)</f>
        <v/>
      </c>
      <c r="M663">
        <f>IF(L663&gt;N(L662),L663,"")</f>
        <v/>
      </c>
      <c r="N663">
        <f>N(N662)+IF(AND('💰 BÁO GIÁ'!$C$27&lt;&gt;"",OR(ISNUMBER(SEARCH('💰 BÁO GIÁ'!$C$27,$A663)),ISNUMBER(SEARCH('💰 BÁO GIÁ'!$C$27,$B663)))),1,0)</f>
        <v/>
      </c>
      <c r="O663">
        <f>IF(N663&gt;N(N662),N663,"")</f>
        <v/>
      </c>
    </row>
    <row r="664">
      <c r="A664">
        <f>IF('🔩 PISTON'!A897="","",'🔩 PISTON'!A897)</f>
        <v/>
      </c>
      <c r="B664">
        <f>IF('🔩 PISTON'!A897="","","Piston "&amp;'🔩 PISTON'!U897)</f>
        <v/>
      </c>
      <c r="C664">
        <f>IF('🔩 PISTON'!A897="","","Piston")</f>
        <v/>
      </c>
      <c r="D664">
        <f>IF('🔩 PISTON'!A897="","",'🔩 PISTON'!L897)</f>
        <v/>
      </c>
      <c r="E664">
        <f>IF('🔩 PISTON'!A897="","",'🔩 PISTON'!M897)</f>
        <v/>
      </c>
      <c r="F664">
        <f>IF('🔩 PISTON'!A897="","",'🔩 PISTON'!N897)</f>
        <v/>
      </c>
      <c r="G664">
        <f>IF('🔩 PISTON'!A897="","",'🔩 PISTON'!O897)</f>
        <v/>
      </c>
      <c r="H664">
        <f>IF('🔩 PISTON'!A897="","",'🔩 PISTON'!P897)</f>
        <v/>
      </c>
      <c r="I664">
        <f>IF('🔩 PISTON'!A897="","",'🔩 PISTON'!Q897)</f>
        <v/>
      </c>
      <c r="J664">
        <f>IF('🔩 PISTON'!A897="","",'🔩 PISTON'!D897)</f>
        <v/>
      </c>
      <c r="L664">
        <f>N(L663)+IF(AND('🔎 TRA CỨU NHANH'!$C$2&lt;&gt;"",OR(ISNUMBER(SEARCH('🔎 TRA CỨU NHANH'!$C$2,$A664)),ISNUMBER(SEARCH('🔎 TRA CỨU NHANH'!$C$2,$B664)))),1,0)</f>
        <v/>
      </c>
      <c r="M664">
        <f>IF(L664&gt;N(L663),L664,"")</f>
        <v/>
      </c>
      <c r="N664">
        <f>N(N663)+IF(AND('💰 BÁO GIÁ'!$C$27&lt;&gt;"",OR(ISNUMBER(SEARCH('💰 BÁO GIÁ'!$C$27,$A664)),ISNUMBER(SEARCH('💰 BÁO GIÁ'!$C$27,$B664)))),1,0)</f>
        <v/>
      </c>
      <c r="O664">
        <f>IF(N664&gt;N(N663),N664,"")</f>
        <v/>
      </c>
    </row>
    <row r="665">
      <c r="A665">
        <f>IF('🔩 PISTON'!A898="","",'🔩 PISTON'!A898)</f>
        <v/>
      </c>
      <c r="B665">
        <f>IF('🔩 PISTON'!A898="","","Piston "&amp;'🔩 PISTON'!U898)</f>
        <v/>
      </c>
      <c r="C665">
        <f>IF('🔩 PISTON'!A898="","","Piston")</f>
        <v/>
      </c>
      <c r="D665">
        <f>IF('🔩 PISTON'!A898="","",'🔩 PISTON'!L898)</f>
        <v/>
      </c>
      <c r="E665">
        <f>IF('🔩 PISTON'!A898="","",'🔩 PISTON'!M898)</f>
        <v/>
      </c>
      <c r="F665">
        <f>IF('🔩 PISTON'!A898="","",'🔩 PISTON'!N898)</f>
        <v/>
      </c>
      <c r="G665">
        <f>IF('🔩 PISTON'!A898="","",'🔩 PISTON'!O898)</f>
        <v/>
      </c>
      <c r="H665">
        <f>IF('🔩 PISTON'!A898="","",'🔩 PISTON'!P898)</f>
        <v/>
      </c>
      <c r="I665">
        <f>IF('🔩 PISTON'!A898="","",'🔩 PISTON'!Q898)</f>
        <v/>
      </c>
      <c r="J665">
        <f>IF('🔩 PISTON'!A898="","",'🔩 PISTON'!D898)</f>
        <v/>
      </c>
      <c r="L665">
        <f>N(L664)+IF(AND('🔎 TRA CỨU NHANH'!$C$2&lt;&gt;"",OR(ISNUMBER(SEARCH('🔎 TRA CỨU NHANH'!$C$2,$A665)),ISNUMBER(SEARCH('🔎 TRA CỨU NHANH'!$C$2,$B665)))),1,0)</f>
        <v/>
      </c>
      <c r="M665">
        <f>IF(L665&gt;N(L664),L665,"")</f>
        <v/>
      </c>
      <c r="N665">
        <f>N(N664)+IF(AND('💰 BÁO GIÁ'!$C$27&lt;&gt;"",OR(ISNUMBER(SEARCH('💰 BÁO GIÁ'!$C$27,$A665)),ISNUMBER(SEARCH('💰 BÁO GIÁ'!$C$27,$B665)))),1,0)</f>
        <v/>
      </c>
      <c r="O665">
        <f>IF(N665&gt;N(N664),N665,"")</f>
        <v/>
      </c>
    </row>
    <row r="666">
      <c r="A666">
        <f>IF('🔩 PISTON'!A899="","",'🔩 PISTON'!A899)</f>
        <v/>
      </c>
      <c r="B666">
        <f>IF('🔩 PISTON'!A899="","","Piston "&amp;'🔩 PISTON'!U899)</f>
        <v/>
      </c>
      <c r="C666">
        <f>IF('🔩 PISTON'!A899="","","Piston")</f>
        <v/>
      </c>
      <c r="D666">
        <f>IF('🔩 PISTON'!A899="","",'🔩 PISTON'!L899)</f>
        <v/>
      </c>
      <c r="E666">
        <f>IF('🔩 PISTON'!A899="","",'🔩 PISTON'!M899)</f>
        <v/>
      </c>
      <c r="F666">
        <f>IF('🔩 PISTON'!A899="","",'🔩 PISTON'!N899)</f>
        <v/>
      </c>
      <c r="G666">
        <f>IF('🔩 PISTON'!A899="","",'🔩 PISTON'!O899)</f>
        <v/>
      </c>
      <c r="H666">
        <f>IF('🔩 PISTON'!A899="","",'🔩 PISTON'!P899)</f>
        <v/>
      </c>
      <c r="I666">
        <f>IF('🔩 PISTON'!A899="","",'🔩 PISTON'!Q899)</f>
        <v/>
      </c>
      <c r="J666">
        <f>IF('🔩 PISTON'!A899="","",'🔩 PISTON'!D899)</f>
        <v/>
      </c>
      <c r="L666">
        <f>N(L665)+IF(AND('🔎 TRA CỨU NHANH'!$C$2&lt;&gt;"",OR(ISNUMBER(SEARCH('🔎 TRA CỨU NHANH'!$C$2,$A666)),ISNUMBER(SEARCH('🔎 TRA CỨU NHANH'!$C$2,$B666)))),1,0)</f>
        <v/>
      </c>
      <c r="M666">
        <f>IF(L666&gt;N(L665),L666,"")</f>
        <v/>
      </c>
      <c r="N666">
        <f>N(N665)+IF(AND('💰 BÁO GIÁ'!$C$27&lt;&gt;"",OR(ISNUMBER(SEARCH('💰 BÁO GIÁ'!$C$27,$A666)),ISNUMBER(SEARCH('💰 BÁO GIÁ'!$C$27,$B666)))),1,0)</f>
        <v/>
      </c>
      <c r="O666">
        <f>IF(N666&gt;N(N665),N666,"")</f>
        <v/>
      </c>
    </row>
    <row r="667">
      <c r="A667">
        <f>IF('🔩 PISTON'!A900="","",'🔩 PISTON'!A900)</f>
        <v/>
      </c>
      <c r="B667">
        <f>IF('🔩 PISTON'!A900="","","Piston "&amp;'🔩 PISTON'!U900)</f>
        <v/>
      </c>
      <c r="C667">
        <f>IF('🔩 PISTON'!A900="","","Piston")</f>
        <v/>
      </c>
      <c r="D667">
        <f>IF('🔩 PISTON'!A900="","",'🔩 PISTON'!L900)</f>
        <v/>
      </c>
      <c r="E667">
        <f>IF('🔩 PISTON'!A900="","",'🔩 PISTON'!M900)</f>
        <v/>
      </c>
      <c r="F667">
        <f>IF('🔩 PISTON'!A900="","",'🔩 PISTON'!N900)</f>
        <v/>
      </c>
      <c r="G667">
        <f>IF('🔩 PISTON'!A900="","",'🔩 PISTON'!O900)</f>
        <v/>
      </c>
      <c r="H667">
        <f>IF('🔩 PISTON'!A900="","",'🔩 PISTON'!P900)</f>
        <v/>
      </c>
      <c r="I667">
        <f>IF('🔩 PISTON'!A900="","",'🔩 PISTON'!Q900)</f>
        <v/>
      </c>
      <c r="J667">
        <f>IF('🔩 PISTON'!A900="","",'🔩 PISTON'!D900)</f>
        <v/>
      </c>
      <c r="L667">
        <f>N(L666)+IF(AND('🔎 TRA CỨU NHANH'!$C$2&lt;&gt;"",OR(ISNUMBER(SEARCH('🔎 TRA CỨU NHANH'!$C$2,$A667)),ISNUMBER(SEARCH('🔎 TRA CỨU NHANH'!$C$2,$B667)))),1,0)</f>
        <v/>
      </c>
      <c r="M667">
        <f>IF(L667&gt;N(L666),L667,"")</f>
        <v/>
      </c>
      <c r="N667">
        <f>N(N666)+IF(AND('💰 BÁO GIÁ'!$C$27&lt;&gt;"",OR(ISNUMBER(SEARCH('💰 BÁO GIÁ'!$C$27,$A667)),ISNUMBER(SEARCH('💰 BÁO GIÁ'!$C$27,$B667)))),1,0)</f>
        <v/>
      </c>
      <c r="O667">
        <f>IF(N667&gt;N(N666),N667,"")</f>
        <v/>
      </c>
    </row>
    <row r="668">
      <c r="A668">
        <f>IF('🔩 PISTON'!A901="","",'🔩 PISTON'!A901)</f>
        <v/>
      </c>
      <c r="B668">
        <f>IF('🔩 PISTON'!A901="","","Piston "&amp;'🔩 PISTON'!U901)</f>
        <v/>
      </c>
      <c r="C668">
        <f>IF('🔩 PISTON'!A901="","","Piston")</f>
        <v/>
      </c>
      <c r="D668">
        <f>IF('🔩 PISTON'!A901="","",'🔩 PISTON'!L901)</f>
        <v/>
      </c>
      <c r="E668">
        <f>IF('🔩 PISTON'!A901="","",'🔩 PISTON'!M901)</f>
        <v/>
      </c>
      <c r="F668">
        <f>IF('🔩 PISTON'!A901="","",'🔩 PISTON'!N901)</f>
        <v/>
      </c>
      <c r="G668">
        <f>IF('🔩 PISTON'!A901="","",'🔩 PISTON'!O901)</f>
        <v/>
      </c>
      <c r="H668">
        <f>IF('🔩 PISTON'!A901="","",'🔩 PISTON'!P901)</f>
        <v/>
      </c>
      <c r="I668">
        <f>IF('🔩 PISTON'!A901="","",'🔩 PISTON'!Q901)</f>
        <v/>
      </c>
      <c r="J668">
        <f>IF('🔩 PISTON'!A901="","",'🔩 PISTON'!D901)</f>
        <v/>
      </c>
      <c r="L668">
        <f>N(L667)+IF(AND('🔎 TRA CỨU NHANH'!$C$2&lt;&gt;"",OR(ISNUMBER(SEARCH('🔎 TRA CỨU NHANH'!$C$2,$A668)),ISNUMBER(SEARCH('🔎 TRA CỨU NHANH'!$C$2,$B668)))),1,0)</f>
        <v/>
      </c>
      <c r="M668">
        <f>IF(L668&gt;N(L667),L668,"")</f>
        <v/>
      </c>
      <c r="N668">
        <f>N(N667)+IF(AND('💰 BÁO GIÁ'!$C$27&lt;&gt;"",OR(ISNUMBER(SEARCH('💰 BÁO GIÁ'!$C$27,$A668)),ISNUMBER(SEARCH('💰 BÁO GIÁ'!$C$27,$B668)))),1,0)</f>
        <v/>
      </c>
      <c r="O668">
        <f>IF(N668&gt;N(N667),N668,"")</f>
        <v/>
      </c>
    </row>
    <row r="669">
      <c r="A669">
        <f>IF('🔩 PISTON'!A902="","",'🔩 PISTON'!A902)</f>
        <v/>
      </c>
      <c r="B669">
        <f>IF('🔩 PISTON'!A902="","","Piston "&amp;'🔩 PISTON'!U902)</f>
        <v/>
      </c>
      <c r="C669">
        <f>IF('🔩 PISTON'!A902="","","Piston")</f>
        <v/>
      </c>
      <c r="D669">
        <f>IF('🔩 PISTON'!A902="","",'🔩 PISTON'!L902)</f>
        <v/>
      </c>
      <c r="E669">
        <f>IF('🔩 PISTON'!A902="","",'🔩 PISTON'!M902)</f>
        <v/>
      </c>
      <c r="F669">
        <f>IF('🔩 PISTON'!A902="","",'🔩 PISTON'!N902)</f>
        <v/>
      </c>
      <c r="G669">
        <f>IF('🔩 PISTON'!A902="","",'🔩 PISTON'!O902)</f>
        <v/>
      </c>
      <c r="H669">
        <f>IF('🔩 PISTON'!A902="","",'🔩 PISTON'!P902)</f>
        <v/>
      </c>
      <c r="I669">
        <f>IF('🔩 PISTON'!A902="","",'🔩 PISTON'!Q902)</f>
        <v/>
      </c>
      <c r="J669">
        <f>IF('🔩 PISTON'!A902="","",'🔩 PISTON'!D902)</f>
        <v/>
      </c>
      <c r="L669">
        <f>N(L668)+IF(AND('🔎 TRA CỨU NHANH'!$C$2&lt;&gt;"",OR(ISNUMBER(SEARCH('🔎 TRA CỨU NHANH'!$C$2,$A669)),ISNUMBER(SEARCH('🔎 TRA CỨU NHANH'!$C$2,$B669)))),1,0)</f>
        <v/>
      </c>
      <c r="M669">
        <f>IF(L669&gt;N(L668),L669,"")</f>
        <v/>
      </c>
      <c r="N669">
        <f>N(N668)+IF(AND('💰 BÁO GIÁ'!$C$27&lt;&gt;"",OR(ISNUMBER(SEARCH('💰 BÁO GIÁ'!$C$27,$A669)),ISNUMBER(SEARCH('💰 BÁO GIÁ'!$C$27,$B669)))),1,0)</f>
        <v/>
      </c>
      <c r="O669">
        <f>IF(N669&gt;N(N668),N669,"")</f>
        <v/>
      </c>
    </row>
    <row r="670">
      <c r="A670">
        <f>IF('🔩 PISTON'!A903="","",'🔩 PISTON'!A903)</f>
        <v/>
      </c>
      <c r="B670">
        <f>IF('🔩 PISTON'!A903="","","Piston "&amp;'🔩 PISTON'!U903)</f>
        <v/>
      </c>
      <c r="C670">
        <f>IF('🔩 PISTON'!A903="","","Piston")</f>
        <v/>
      </c>
      <c r="D670">
        <f>IF('🔩 PISTON'!A903="","",'🔩 PISTON'!L903)</f>
        <v/>
      </c>
      <c r="E670">
        <f>IF('🔩 PISTON'!A903="","",'🔩 PISTON'!M903)</f>
        <v/>
      </c>
      <c r="F670">
        <f>IF('🔩 PISTON'!A903="","",'🔩 PISTON'!N903)</f>
        <v/>
      </c>
      <c r="G670">
        <f>IF('🔩 PISTON'!A903="","",'🔩 PISTON'!O903)</f>
        <v/>
      </c>
      <c r="H670">
        <f>IF('🔩 PISTON'!A903="","",'🔩 PISTON'!P903)</f>
        <v/>
      </c>
      <c r="I670">
        <f>IF('🔩 PISTON'!A903="","",'🔩 PISTON'!Q903)</f>
        <v/>
      </c>
      <c r="J670">
        <f>IF('🔩 PISTON'!A903="","",'🔩 PISTON'!D903)</f>
        <v/>
      </c>
      <c r="L670">
        <f>N(L669)+IF(AND('🔎 TRA CỨU NHANH'!$C$2&lt;&gt;"",OR(ISNUMBER(SEARCH('🔎 TRA CỨU NHANH'!$C$2,$A670)),ISNUMBER(SEARCH('🔎 TRA CỨU NHANH'!$C$2,$B670)))),1,0)</f>
        <v/>
      </c>
      <c r="M670">
        <f>IF(L670&gt;N(L669),L670,"")</f>
        <v/>
      </c>
      <c r="N670">
        <f>N(N669)+IF(AND('💰 BÁO GIÁ'!$C$27&lt;&gt;"",OR(ISNUMBER(SEARCH('💰 BÁO GIÁ'!$C$27,$A670)),ISNUMBER(SEARCH('💰 BÁO GIÁ'!$C$27,$B670)))),1,0)</f>
        <v/>
      </c>
      <c r="O670">
        <f>IF(N670&gt;N(N669),N670,"")</f>
        <v/>
      </c>
    </row>
    <row r="671">
      <c r="A671">
        <f>IF('🔩 PISTON'!A904="","",'🔩 PISTON'!A904)</f>
        <v/>
      </c>
      <c r="B671">
        <f>IF('🔩 PISTON'!A904="","","Piston "&amp;'🔩 PISTON'!U904)</f>
        <v/>
      </c>
      <c r="C671">
        <f>IF('🔩 PISTON'!A904="","","Piston")</f>
        <v/>
      </c>
      <c r="D671">
        <f>IF('🔩 PISTON'!A904="","",'🔩 PISTON'!L904)</f>
        <v/>
      </c>
      <c r="E671">
        <f>IF('🔩 PISTON'!A904="","",'🔩 PISTON'!M904)</f>
        <v/>
      </c>
      <c r="F671">
        <f>IF('🔩 PISTON'!A904="","",'🔩 PISTON'!N904)</f>
        <v/>
      </c>
      <c r="G671">
        <f>IF('🔩 PISTON'!A904="","",'🔩 PISTON'!O904)</f>
        <v/>
      </c>
      <c r="H671">
        <f>IF('🔩 PISTON'!A904="","",'🔩 PISTON'!P904)</f>
        <v/>
      </c>
      <c r="I671">
        <f>IF('🔩 PISTON'!A904="","",'🔩 PISTON'!Q904)</f>
        <v/>
      </c>
      <c r="J671">
        <f>IF('🔩 PISTON'!A904="","",'🔩 PISTON'!D904)</f>
        <v/>
      </c>
      <c r="L671">
        <f>N(L670)+IF(AND('🔎 TRA CỨU NHANH'!$C$2&lt;&gt;"",OR(ISNUMBER(SEARCH('🔎 TRA CỨU NHANH'!$C$2,$A671)),ISNUMBER(SEARCH('🔎 TRA CỨU NHANH'!$C$2,$B671)))),1,0)</f>
        <v/>
      </c>
      <c r="M671">
        <f>IF(L671&gt;N(L670),L671,"")</f>
        <v/>
      </c>
      <c r="N671">
        <f>N(N670)+IF(AND('💰 BÁO GIÁ'!$C$27&lt;&gt;"",OR(ISNUMBER(SEARCH('💰 BÁO GIÁ'!$C$27,$A671)),ISNUMBER(SEARCH('💰 BÁO GIÁ'!$C$27,$B671)))),1,0)</f>
        <v/>
      </c>
      <c r="O671">
        <f>IF(N671&gt;N(N670),N671,"")</f>
        <v/>
      </c>
    </row>
    <row r="672">
      <c r="A672">
        <f>IF('🔩 PISTON'!A905="","",'🔩 PISTON'!A905)</f>
        <v/>
      </c>
      <c r="B672">
        <f>IF('🔩 PISTON'!A905="","","Piston "&amp;'🔩 PISTON'!U905)</f>
        <v/>
      </c>
      <c r="C672">
        <f>IF('🔩 PISTON'!A905="","","Piston")</f>
        <v/>
      </c>
      <c r="D672">
        <f>IF('🔩 PISTON'!A905="","",'🔩 PISTON'!L905)</f>
        <v/>
      </c>
      <c r="E672">
        <f>IF('🔩 PISTON'!A905="","",'🔩 PISTON'!M905)</f>
        <v/>
      </c>
      <c r="F672">
        <f>IF('🔩 PISTON'!A905="","",'🔩 PISTON'!N905)</f>
        <v/>
      </c>
      <c r="G672">
        <f>IF('🔩 PISTON'!A905="","",'🔩 PISTON'!O905)</f>
        <v/>
      </c>
      <c r="H672">
        <f>IF('🔩 PISTON'!A905="","",'🔩 PISTON'!P905)</f>
        <v/>
      </c>
      <c r="I672">
        <f>IF('🔩 PISTON'!A905="","",'🔩 PISTON'!Q905)</f>
        <v/>
      </c>
      <c r="J672">
        <f>IF('🔩 PISTON'!A905="","",'🔩 PISTON'!D905)</f>
        <v/>
      </c>
      <c r="L672">
        <f>N(L671)+IF(AND('🔎 TRA CỨU NHANH'!$C$2&lt;&gt;"",OR(ISNUMBER(SEARCH('🔎 TRA CỨU NHANH'!$C$2,$A672)),ISNUMBER(SEARCH('🔎 TRA CỨU NHANH'!$C$2,$B672)))),1,0)</f>
        <v/>
      </c>
      <c r="M672">
        <f>IF(L672&gt;N(L671),L672,"")</f>
        <v/>
      </c>
      <c r="N672">
        <f>N(N671)+IF(AND('💰 BÁO GIÁ'!$C$27&lt;&gt;"",OR(ISNUMBER(SEARCH('💰 BÁO GIÁ'!$C$27,$A672)),ISNUMBER(SEARCH('💰 BÁO GIÁ'!$C$27,$B672)))),1,0)</f>
        <v/>
      </c>
      <c r="O672">
        <f>IF(N672&gt;N(N671),N672,"")</f>
        <v/>
      </c>
    </row>
    <row r="673">
      <c r="A673">
        <f>IF('🔩 PISTON'!A906="","",'🔩 PISTON'!A906)</f>
        <v/>
      </c>
      <c r="B673">
        <f>IF('🔩 PISTON'!A906="","","Piston "&amp;'🔩 PISTON'!U906)</f>
        <v/>
      </c>
      <c r="C673">
        <f>IF('🔩 PISTON'!A906="","","Piston")</f>
        <v/>
      </c>
      <c r="D673">
        <f>IF('🔩 PISTON'!A906="","",'🔩 PISTON'!L906)</f>
        <v/>
      </c>
      <c r="E673">
        <f>IF('🔩 PISTON'!A906="","",'🔩 PISTON'!M906)</f>
        <v/>
      </c>
      <c r="F673">
        <f>IF('🔩 PISTON'!A906="","",'🔩 PISTON'!N906)</f>
        <v/>
      </c>
      <c r="G673">
        <f>IF('🔩 PISTON'!A906="","",'🔩 PISTON'!O906)</f>
        <v/>
      </c>
      <c r="H673">
        <f>IF('🔩 PISTON'!A906="","",'🔩 PISTON'!P906)</f>
        <v/>
      </c>
      <c r="I673">
        <f>IF('🔩 PISTON'!A906="","",'🔩 PISTON'!Q906)</f>
        <v/>
      </c>
      <c r="J673">
        <f>IF('🔩 PISTON'!A906="","",'🔩 PISTON'!D906)</f>
        <v/>
      </c>
      <c r="L673">
        <f>N(L672)+IF(AND('🔎 TRA CỨU NHANH'!$C$2&lt;&gt;"",OR(ISNUMBER(SEARCH('🔎 TRA CỨU NHANH'!$C$2,$A673)),ISNUMBER(SEARCH('🔎 TRA CỨU NHANH'!$C$2,$B673)))),1,0)</f>
        <v/>
      </c>
      <c r="M673">
        <f>IF(L673&gt;N(L672),L673,"")</f>
        <v/>
      </c>
      <c r="N673">
        <f>N(N672)+IF(AND('💰 BÁO GIÁ'!$C$27&lt;&gt;"",OR(ISNUMBER(SEARCH('💰 BÁO GIÁ'!$C$27,$A673)),ISNUMBER(SEARCH('💰 BÁO GIÁ'!$C$27,$B673)))),1,0)</f>
        <v/>
      </c>
      <c r="O673">
        <f>IF(N673&gt;N(N672),N673,"")</f>
        <v/>
      </c>
    </row>
    <row r="674">
      <c r="A674">
        <f>IF('🔩 PISTON'!A907="","",'🔩 PISTON'!A907)</f>
        <v/>
      </c>
      <c r="B674">
        <f>IF('🔩 PISTON'!A907="","","Piston "&amp;'🔩 PISTON'!U907)</f>
        <v/>
      </c>
      <c r="C674">
        <f>IF('🔩 PISTON'!A907="","","Piston")</f>
        <v/>
      </c>
      <c r="D674">
        <f>IF('🔩 PISTON'!A907="","",'🔩 PISTON'!L907)</f>
        <v/>
      </c>
      <c r="E674">
        <f>IF('🔩 PISTON'!A907="","",'🔩 PISTON'!M907)</f>
        <v/>
      </c>
      <c r="F674">
        <f>IF('🔩 PISTON'!A907="","",'🔩 PISTON'!N907)</f>
        <v/>
      </c>
      <c r="G674">
        <f>IF('🔩 PISTON'!A907="","",'🔩 PISTON'!O907)</f>
        <v/>
      </c>
      <c r="H674">
        <f>IF('🔩 PISTON'!A907="","",'🔩 PISTON'!P907)</f>
        <v/>
      </c>
      <c r="I674">
        <f>IF('🔩 PISTON'!A907="","",'🔩 PISTON'!Q907)</f>
        <v/>
      </c>
      <c r="J674">
        <f>IF('🔩 PISTON'!A907="","",'🔩 PISTON'!D907)</f>
        <v/>
      </c>
      <c r="L674">
        <f>N(L673)+IF(AND('🔎 TRA CỨU NHANH'!$C$2&lt;&gt;"",OR(ISNUMBER(SEARCH('🔎 TRA CỨU NHANH'!$C$2,$A674)),ISNUMBER(SEARCH('🔎 TRA CỨU NHANH'!$C$2,$B674)))),1,0)</f>
        <v/>
      </c>
      <c r="M674">
        <f>IF(L674&gt;N(L673),L674,"")</f>
        <v/>
      </c>
      <c r="N674">
        <f>N(N673)+IF(AND('💰 BÁO GIÁ'!$C$27&lt;&gt;"",OR(ISNUMBER(SEARCH('💰 BÁO GIÁ'!$C$27,$A674)),ISNUMBER(SEARCH('💰 BÁO GIÁ'!$C$27,$B674)))),1,0)</f>
        <v/>
      </c>
      <c r="O674">
        <f>IF(N674&gt;N(N673),N674,"")</f>
        <v/>
      </c>
    </row>
    <row r="675">
      <c r="A675">
        <f>IF('🔩 PISTON'!A908="","",'🔩 PISTON'!A908)</f>
        <v/>
      </c>
      <c r="B675">
        <f>IF('🔩 PISTON'!A908="","","Piston "&amp;'🔩 PISTON'!U908)</f>
        <v/>
      </c>
      <c r="C675">
        <f>IF('🔩 PISTON'!A908="","","Piston")</f>
        <v/>
      </c>
      <c r="D675">
        <f>IF('🔩 PISTON'!A908="","",'🔩 PISTON'!L908)</f>
        <v/>
      </c>
      <c r="E675">
        <f>IF('🔩 PISTON'!A908="","",'🔩 PISTON'!M908)</f>
        <v/>
      </c>
      <c r="F675">
        <f>IF('🔩 PISTON'!A908="","",'🔩 PISTON'!N908)</f>
        <v/>
      </c>
      <c r="G675">
        <f>IF('🔩 PISTON'!A908="","",'🔩 PISTON'!O908)</f>
        <v/>
      </c>
      <c r="H675">
        <f>IF('🔩 PISTON'!A908="","",'🔩 PISTON'!P908)</f>
        <v/>
      </c>
      <c r="I675">
        <f>IF('🔩 PISTON'!A908="","",'🔩 PISTON'!Q908)</f>
        <v/>
      </c>
      <c r="J675">
        <f>IF('🔩 PISTON'!A908="","",'🔩 PISTON'!D908)</f>
        <v/>
      </c>
      <c r="L675">
        <f>N(L674)+IF(AND('🔎 TRA CỨU NHANH'!$C$2&lt;&gt;"",OR(ISNUMBER(SEARCH('🔎 TRA CỨU NHANH'!$C$2,$A675)),ISNUMBER(SEARCH('🔎 TRA CỨU NHANH'!$C$2,$B675)))),1,0)</f>
        <v/>
      </c>
      <c r="M675">
        <f>IF(L675&gt;N(L674),L675,"")</f>
        <v/>
      </c>
      <c r="N675">
        <f>N(N674)+IF(AND('💰 BÁO GIÁ'!$C$27&lt;&gt;"",OR(ISNUMBER(SEARCH('💰 BÁO GIÁ'!$C$27,$A675)),ISNUMBER(SEARCH('💰 BÁO GIÁ'!$C$27,$B675)))),1,0)</f>
        <v/>
      </c>
      <c r="O675">
        <f>IF(N675&gt;N(N674),N675,"")</f>
        <v/>
      </c>
    </row>
    <row r="676">
      <c r="A676">
        <f>IF('🔩 PISTON'!A909="","",'🔩 PISTON'!A909)</f>
        <v/>
      </c>
      <c r="B676">
        <f>IF('🔩 PISTON'!A909="","","Piston "&amp;'🔩 PISTON'!U909)</f>
        <v/>
      </c>
      <c r="C676">
        <f>IF('🔩 PISTON'!A909="","","Piston")</f>
        <v/>
      </c>
      <c r="D676">
        <f>IF('🔩 PISTON'!A909="","",'🔩 PISTON'!L909)</f>
        <v/>
      </c>
      <c r="E676">
        <f>IF('🔩 PISTON'!A909="","",'🔩 PISTON'!M909)</f>
        <v/>
      </c>
      <c r="F676">
        <f>IF('🔩 PISTON'!A909="","",'🔩 PISTON'!N909)</f>
        <v/>
      </c>
      <c r="G676">
        <f>IF('🔩 PISTON'!A909="","",'🔩 PISTON'!O909)</f>
        <v/>
      </c>
      <c r="H676">
        <f>IF('🔩 PISTON'!A909="","",'🔩 PISTON'!P909)</f>
        <v/>
      </c>
      <c r="I676">
        <f>IF('🔩 PISTON'!A909="","",'🔩 PISTON'!Q909)</f>
        <v/>
      </c>
      <c r="J676">
        <f>IF('🔩 PISTON'!A909="","",'🔩 PISTON'!D909)</f>
        <v/>
      </c>
      <c r="L676">
        <f>N(L675)+IF(AND('🔎 TRA CỨU NHANH'!$C$2&lt;&gt;"",OR(ISNUMBER(SEARCH('🔎 TRA CỨU NHANH'!$C$2,$A676)),ISNUMBER(SEARCH('🔎 TRA CỨU NHANH'!$C$2,$B676)))),1,0)</f>
        <v/>
      </c>
      <c r="M676">
        <f>IF(L676&gt;N(L675),L676,"")</f>
        <v/>
      </c>
      <c r="N676">
        <f>N(N675)+IF(AND('💰 BÁO GIÁ'!$C$27&lt;&gt;"",OR(ISNUMBER(SEARCH('💰 BÁO GIÁ'!$C$27,$A676)),ISNUMBER(SEARCH('💰 BÁO GIÁ'!$C$27,$B676)))),1,0)</f>
        <v/>
      </c>
      <c r="O676">
        <f>IF(N676&gt;N(N675),N676,"")</f>
        <v/>
      </c>
    </row>
    <row r="677">
      <c r="A677">
        <f>IF('🔩 PISTON'!A910="","",'🔩 PISTON'!A910)</f>
        <v/>
      </c>
      <c r="B677">
        <f>IF('🔩 PISTON'!A910="","","Piston "&amp;'🔩 PISTON'!U910)</f>
        <v/>
      </c>
      <c r="C677">
        <f>IF('🔩 PISTON'!A910="","","Piston")</f>
        <v/>
      </c>
      <c r="D677">
        <f>IF('🔩 PISTON'!A910="","",'🔩 PISTON'!L910)</f>
        <v/>
      </c>
      <c r="E677">
        <f>IF('🔩 PISTON'!A910="","",'🔩 PISTON'!M910)</f>
        <v/>
      </c>
      <c r="F677">
        <f>IF('🔩 PISTON'!A910="","",'🔩 PISTON'!N910)</f>
        <v/>
      </c>
      <c r="G677">
        <f>IF('🔩 PISTON'!A910="","",'🔩 PISTON'!O910)</f>
        <v/>
      </c>
      <c r="H677">
        <f>IF('🔩 PISTON'!A910="","",'🔩 PISTON'!P910)</f>
        <v/>
      </c>
      <c r="I677">
        <f>IF('🔩 PISTON'!A910="","",'🔩 PISTON'!Q910)</f>
        <v/>
      </c>
      <c r="J677">
        <f>IF('🔩 PISTON'!A910="","",'🔩 PISTON'!D910)</f>
        <v/>
      </c>
      <c r="L677">
        <f>N(L676)+IF(AND('🔎 TRA CỨU NHANH'!$C$2&lt;&gt;"",OR(ISNUMBER(SEARCH('🔎 TRA CỨU NHANH'!$C$2,$A677)),ISNUMBER(SEARCH('🔎 TRA CỨU NHANH'!$C$2,$B677)))),1,0)</f>
        <v/>
      </c>
      <c r="M677">
        <f>IF(L677&gt;N(L676),L677,"")</f>
        <v/>
      </c>
      <c r="N677">
        <f>N(N676)+IF(AND('💰 BÁO GIÁ'!$C$27&lt;&gt;"",OR(ISNUMBER(SEARCH('💰 BÁO GIÁ'!$C$27,$A677)),ISNUMBER(SEARCH('💰 BÁO GIÁ'!$C$27,$B677)))),1,0)</f>
        <v/>
      </c>
      <c r="O677">
        <f>IF(N677&gt;N(N676),N677,"")</f>
        <v/>
      </c>
    </row>
    <row r="678">
      <c r="A678">
        <f>IF('🔩 PISTON'!A911="","",'🔩 PISTON'!A911)</f>
        <v/>
      </c>
      <c r="B678">
        <f>IF('🔩 PISTON'!A911="","","Piston "&amp;'🔩 PISTON'!U911)</f>
        <v/>
      </c>
      <c r="C678">
        <f>IF('🔩 PISTON'!A911="","","Piston")</f>
        <v/>
      </c>
      <c r="D678">
        <f>IF('🔩 PISTON'!A911="","",'🔩 PISTON'!L911)</f>
        <v/>
      </c>
      <c r="E678">
        <f>IF('🔩 PISTON'!A911="","",'🔩 PISTON'!M911)</f>
        <v/>
      </c>
      <c r="F678">
        <f>IF('🔩 PISTON'!A911="","",'🔩 PISTON'!N911)</f>
        <v/>
      </c>
      <c r="G678">
        <f>IF('🔩 PISTON'!A911="","",'🔩 PISTON'!O911)</f>
        <v/>
      </c>
      <c r="H678">
        <f>IF('🔩 PISTON'!A911="","",'🔩 PISTON'!P911)</f>
        <v/>
      </c>
      <c r="I678">
        <f>IF('🔩 PISTON'!A911="","",'🔩 PISTON'!Q911)</f>
        <v/>
      </c>
      <c r="J678">
        <f>IF('🔩 PISTON'!A911="","",'🔩 PISTON'!D911)</f>
        <v/>
      </c>
      <c r="L678">
        <f>N(L677)+IF(AND('🔎 TRA CỨU NHANH'!$C$2&lt;&gt;"",OR(ISNUMBER(SEARCH('🔎 TRA CỨU NHANH'!$C$2,$A678)),ISNUMBER(SEARCH('🔎 TRA CỨU NHANH'!$C$2,$B678)))),1,0)</f>
        <v/>
      </c>
      <c r="M678">
        <f>IF(L678&gt;N(L677),L678,"")</f>
        <v/>
      </c>
      <c r="N678">
        <f>N(N677)+IF(AND('💰 BÁO GIÁ'!$C$27&lt;&gt;"",OR(ISNUMBER(SEARCH('💰 BÁO GIÁ'!$C$27,$A678)),ISNUMBER(SEARCH('💰 BÁO GIÁ'!$C$27,$B678)))),1,0)</f>
        <v/>
      </c>
      <c r="O678">
        <f>IF(N678&gt;N(N677),N678,"")</f>
        <v/>
      </c>
    </row>
    <row r="679">
      <c r="A679">
        <f>IF('🔩 PISTON'!A912="","",'🔩 PISTON'!A912)</f>
        <v/>
      </c>
      <c r="B679">
        <f>IF('🔩 PISTON'!A912="","","Piston "&amp;'🔩 PISTON'!U912)</f>
        <v/>
      </c>
      <c r="C679">
        <f>IF('🔩 PISTON'!A912="","","Piston")</f>
        <v/>
      </c>
      <c r="D679">
        <f>IF('🔩 PISTON'!A912="","",'🔩 PISTON'!L912)</f>
        <v/>
      </c>
      <c r="E679">
        <f>IF('🔩 PISTON'!A912="","",'🔩 PISTON'!M912)</f>
        <v/>
      </c>
      <c r="F679">
        <f>IF('🔩 PISTON'!A912="","",'🔩 PISTON'!N912)</f>
        <v/>
      </c>
      <c r="G679">
        <f>IF('🔩 PISTON'!A912="","",'🔩 PISTON'!O912)</f>
        <v/>
      </c>
      <c r="H679">
        <f>IF('🔩 PISTON'!A912="","",'🔩 PISTON'!P912)</f>
        <v/>
      </c>
      <c r="I679">
        <f>IF('🔩 PISTON'!A912="","",'🔩 PISTON'!Q912)</f>
        <v/>
      </c>
      <c r="J679">
        <f>IF('🔩 PISTON'!A912="","",'🔩 PISTON'!D912)</f>
        <v/>
      </c>
      <c r="L679">
        <f>N(L678)+IF(AND('🔎 TRA CỨU NHANH'!$C$2&lt;&gt;"",OR(ISNUMBER(SEARCH('🔎 TRA CỨU NHANH'!$C$2,$A679)),ISNUMBER(SEARCH('🔎 TRA CỨU NHANH'!$C$2,$B679)))),1,0)</f>
        <v/>
      </c>
      <c r="M679">
        <f>IF(L679&gt;N(L678),L679,"")</f>
        <v/>
      </c>
      <c r="N679">
        <f>N(N678)+IF(AND('💰 BÁO GIÁ'!$C$27&lt;&gt;"",OR(ISNUMBER(SEARCH('💰 BÁO GIÁ'!$C$27,$A679)),ISNUMBER(SEARCH('💰 BÁO GIÁ'!$C$27,$B679)))),1,0)</f>
        <v/>
      </c>
      <c r="O679">
        <f>IF(N679&gt;N(N678),N679,"")</f>
        <v/>
      </c>
    </row>
    <row r="680">
      <c r="A680">
        <f>IF('🔩 PISTON'!A913="","",'🔩 PISTON'!A913)</f>
        <v/>
      </c>
      <c r="B680">
        <f>IF('🔩 PISTON'!A913="","","Piston "&amp;'🔩 PISTON'!U913)</f>
        <v/>
      </c>
      <c r="C680">
        <f>IF('🔩 PISTON'!A913="","","Piston")</f>
        <v/>
      </c>
      <c r="D680">
        <f>IF('🔩 PISTON'!A913="","",'🔩 PISTON'!L913)</f>
        <v/>
      </c>
      <c r="E680">
        <f>IF('🔩 PISTON'!A913="","",'🔩 PISTON'!M913)</f>
        <v/>
      </c>
      <c r="F680">
        <f>IF('🔩 PISTON'!A913="","",'🔩 PISTON'!N913)</f>
        <v/>
      </c>
      <c r="G680">
        <f>IF('🔩 PISTON'!A913="","",'🔩 PISTON'!O913)</f>
        <v/>
      </c>
      <c r="H680">
        <f>IF('🔩 PISTON'!A913="","",'🔩 PISTON'!P913)</f>
        <v/>
      </c>
      <c r="I680">
        <f>IF('🔩 PISTON'!A913="","",'🔩 PISTON'!Q913)</f>
        <v/>
      </c>
      <c r="J680">
        <f>IF('🔩 PISTON'!A913="","",'🔩 PISTON'!D913)</f>
        <v/>
      </c>
      <c r="L680">
        <f>N(L679)+IF(AND('🔎 TRA CỨU NHANH'!$C$2&lt;&gt;"",OR(ISNUMBER(SEARCH('🔎 TRA CỨU NHANH'!$C$2,$A680)),ISNUMBER(SEARCH('🔎 TRA CỨU NHANH'!$C$2,$B680)))),1,0)</f>
        <v/>
      </c>
      <c r="M680">
        <f>IF(L680&gt;N(L679),L680,"")</f>
        <v/>
      </c>
      <c r="N680">
        <f>N(N679)+IF(AND('💰 BÁO GIÁ'!$C$27&lt;&gt;"",OR(ISNUMBER(SEARCH('💰 BÁO GIÁ'!$C$27,$A680)),ISNUMBER(SEARCH('💰 BÁO GIÁ'!$C$27,$B680)))),1,0)</f>
        <v/>
      </c>
      <c r="O680">
        <f>IF(N680&gt;N(N679),N680,"")</f>
        <v/>
      </c>
    </row>
    <row r="681">
      <c r="A681">
        <f>IF('🔩 PISTON'!A914="","",'🔩 PISTON'!A914)</f>
        <v/>
      </c>
      <c r="B681">
        <f>IF('🔩 PISTON'!A914="","","Piston "&amp;'🔩 PISTON'!U914)</f>
        <v/>
      </c>
      <c r="C681">
        <f>IF('🔩 PISTON'!A914="","","Piston")</f>
        <v/>
      </c>
      <c r="D681">
        <f>IF('🔩 PISTON'!A914="","",'🔩 PISTON'!L914)</f>
        <v/>
      </c>
      <c r="E681">
        <f>IF('🔩 PISTON'!A914="","",'🔩 PISTON'!M914)</f>
        <v/>
      </c>
      <c r="F681">
        <f>IF('🔩 PISTON'!A914="","",'🔩 PISTON'!N914)</f>
        <v/>
      </c>
      <c r="G681">
        <f>IF('🔩 PISTON'!A914="","",'🔩 PISTON'!O914)</f>
        <v/>
      </c>
      <c r="H681">
        <f>IF('🔩 PISTON'!A914="","",'🔩 PISTON'!P914)</f>
        <v/>
      </c>
      <c r="I681">
        <f>IF('🔩 PISTON'!A914="","",'🔩 PISTON'!Q914)</f>
        <v/>
      </c>
      <c r="J681">
        <f>IF('🔩 PISTON'!A914="","",'🔩 PISTON'!D914)</f>
        <v/>
      </c>
      <c r="L681">
        <f>N(L680)+IF(AND('🔎 TRA CỨU NHANH'!$C$2&lt;&gt;"",OR(ISNUMBER(SEARCH('🔎 TRA CỨU NHANH'!$C$2,$A681)),ISNUMBER(SEARCH('🔎 TRA CỨU NHANH'!$C$2,$B681)))),1,0)</f>
        <v/>
      </c>
      <c r="M681">
        <f>IF(L681&gt;N(L680),L681,"")</f>
        <v/>
      </c>
      <c r="N681">
        <f>N(N680)+IF(AND('💰 BÁO GIÁ'!$C$27&lt;&gt;"",OR(ISNUMBER(SEARCH('💰 BÁO GIÁ'!$C$27,$A681)),ISNUMBER(SEARCH('💰 BÁO GIÁ'!$C$27,$B681)))),1,0)</f>
        <v/>
      </c>
      <c r="O681">
        <f>IF(N681&gt;N(N680),N681,"")</f>
        <v/>
      </c>
    </row>
    <row r="682">
      <c r="A682">
        <f>IF('🔩 PISTON'!A915="","",'🔩 PISTON'!A915)</f>
        <v/>
      </c>
      <c r="B682">
        <f>IF('🔩 PISTON'!A915="","","Piston "&amp;'🔩 PISTON'!U915)</f>
        <v/>
      </c>
      <c r="C682">
        <f>IF('🔩 PISTON'!A915="","","Piston")</f>
        <v/>
      </c>
      <c r="D682">
        <f>IF('🔩 PISTON'!A915="","",'🔩 PISTON'!L915)</f>
        <v/>
      </c>
      <c r="E682">
        <f>IF('🔩 PISTON'!A915="","",'🔩 PISTON'!M915)</f>
        <v/>
      </c>
      <c r="F682">
        <f>IF('🔩 PISTON'!A915="","",'🔩 PISTON'!N915)</f>
        <v/>
      </c>
      <c r="G682">
        <f>IF('🔩 PISTON'!A915="","",'🔩 PISTON'!O915)</f>
        <v/>
      </c>
      <c r="H682">
        <f>IF('🔩 PISTON'!A915="","",'🔩 PISTON'!P915)</f>
        <v/>
      </c>
      <c r="I682">
        <f>IF('🔩 PISTON'!A915="","",'🔩 PISTON'!Q915)</f>
        <v/>
      </c>
      <c r="J682">
        <f>IF('🔩 PISTON'!A915="","",'🔩 PISTON'!D915)</f>
        <v/>
      </c>
      <c r="L682">
        <f>N(L681)+IF(AND('🔎 TRA CỨU NHANH'!$C$2&lt;&gt;"",OR(ISNUMBER(SEARCH('🔎 TRA CỨU NHANH'!$C$2,$A682)),ISNUMBER(SEARCH('🔎 TRA CỨU NHANH'!$C$2,$B682)))),1,0)</f>
        <v/>
      </c>
      <c r="M682">
        <f>IF(L682&gt;N(L681),L682,"")</f>
        <v/>
      </c>
      <c r="N682">
        <f>N(N681)+IF(AND('💰 BÁO GIÁ'!$C$27&lt;&gt;"",OR(ISNUMBER(SEARCH('💰 BÁO GIÁ'!$C$27,$A682)),ISNUMBER(SEARCH('💰 BÁO GIÁ'!$C$27,$B682)))),1,0)</f>
        <v/>
      </c>
      <c r="O682">
        <f>IF(N682&gt;N(N681),N682,"")</f>
        <v/>
      </c>
    </row>
    <row r="683">
      <c r="A683">
        <f>IF('🔩 PISTON'!A916="","",'🔩 PISTON'!A916)</f>
        <v/>
      </c>
      <c r="B683">
        <f>IF('🔩 PISTON'!A916="","","Piston "&amp;'🔩 PISTON'!U916)</f>
        <v/>
      </c>
      <c r="C683">
        <f>IF('🔩 PISTON'!A916="","","Piston")</f>
        <v/>
      </c>
      <c r="D683">
        <f>IF('🔩 PISTON'!A916="","",'🔩 PISTON'!L916)</f>
        <v/>
      </c>
      <c r="E683">
        <f>IF('🔩 PISTON'!A916="","",'🔩 PISTON'!M916)</f>
        <v/>
      </c>
      <c r="F683">
        <f>IF('🔩 PISTON'!A916="","",'🔩 PISTON'!N916)</f>
        <v/>
      </c>
      <c r="G683">
        <f>IF('🔩 PISTON'!A916="","",'🔩 PISTON'!O916)</f>
        <v/>
      </c>
      <c r="H683">
        <f>IF('🔩 PISTON'!A916="","",'🔩 PISTON'!P916)</f>
        <v/>
      </c>
      <c r="I683">
        <f>IF('🔩 PISTON'!A916="","",'🔩 PISTON'!Q916)</f>
        <v/>
      </c>
      <c r="J683">
        <f>IF('🔩 PISTON'!A916="","",'🔩 PISTON'!D916)</f>
        <v/>
      </c>
      <c r="L683">
        <f>N(L682)+IF(AND('🔎 TRA CỨU NHANH'!$C$2&lt;&gt;"",OR(ISNUMBER(SEARCH('🔎 TRA CỨU NHANH'!$C$2,$A683)),ISNUMBER(SEARCH('🔎 TRA CỨU NHANH'!$C$2,$B683)))),1,0)</f>
        <v/>
      </c>
      <c r="M683">
        <f>IF(L683&gt;N(L682),L683,"")</f>
        <v/>
      </c>
      <c r="N683">
        <f>N(N682)+IF(AND('💰 BÁO GIÁ'!$C$27&lt;&gt;"",OR(ISNUMBER(SEARCH('💰 BÁO GIÁ'!$C$27,$A683)),ISNUMBER(SEARCH('💰 BÁO GIÁ'!$C$27,$B683)))),1,0)</f>
        <v/>
      </c>
      <c r="O683">
        <f>IF(N683&gt;N(N682),N683,"")</f>
        <v/>
      </c>
    </row>
    <row r="684">
      <c r="A684">
        <f>IF('🔩 PISTON'!A917="","",'🔩 PISTON'!A917)</f>
        <v/>
      </c>
      <c r="B684">
        <f>IF('🔩 PISTON'!A917="","","Piston "&amp;'🔩 PISTON'!U917)</f>
        <v/>
      </c>
      <c r="C684">
        <f>IF('🔩 PISTON'!A917="","","Piston")</f>
        <v/>
      </c>
      <c r="D684">
        <f>IF('🔩 PISTON'!A917="","",'🔩 PISTON'!L917)</f>
        <v/>
      </c>
      <c r="E684">
        <f>IF('🔩 PISTON'!A917="","",'🔩 PISTON'!M917)</f>
        <v/>
      </c>
      <c r="F684">
        <f>IF('🔩 PISTON'!A917="","",'🔩 PISTON'!N917)</f>
        <v/>
      </c>
      <c r="G684">
        <f>IF('🔩 PISTON'!A917="","",'🔩 PISTON'!O917)</f>
        <v/>
      </c>
      <c r="H684">
        <f>IF('🔩 PISTON'!A917="","",'🔩 PISTON'!P917)</f>
        <v/>
      </c>
      <c r="I684">
        <f>IF('🔩 PISTON'!A917="","",'🔩 PISTON'!Q917)</f>
        <v/>
      </c>
      <c r="J684">
        <f>IF('🔩 PISTON'!A917="","",'🔩 PISTON'!D917)</f>
        <v/>
      </c>
      <c r="L684">
        <f>N(L683)+IF(AND('🔎 TRA CỨU NHANH'!$C$2&lt;&gt;"",OR(ISNUMBER(SEARCH('🔎 TRA CỨU NHANH'!$C$2,$A684)),ISNUMBER(SEARCH('🔎 TRA CỨU NHANH'!$C$2,$B684)))),1,0)</f>
        <v/>
      </c>
      <c r="M684">
        <f>IF(L684&gt;N(L683),L684,"")</f>
        <v/>
      </c>
      <c r="N684">
        <f>N(N683)+IF(AND('💰 BÁO GIÁ'!$C$27&lt;&gt;"",OR(ISNUMBER(SEARCH('💰 BÁO GIÁ'!$C$27,$A684)),ISNUMBER(SEARCH('💰 BÁO GIÁ'!$C$27,$B684)))),1,0)</f>
        <v/>
      </c>
      <c r="O684">
        <f>IF(N684&gt;N(N683),N684,"")</f>
        <v/>
      </c>
    </row>
    <row r="685">
      <c r="A685">
        <f>IF('🔩 PISTON'!A918="","",'🔩 PISTON'!A918)</f>
        <v/>
      </c>
      <c r="B685">
        <f>IF('🔩 PISTON'!A918="","","Piston "&amp;'🔩 PISTON'!U918)</f>
        <v/>
      </c>
      <c r="C685">
        <f>IF('🔩 PISTON'!A918="","","Piston")</f>
        <v/>
      </c>
      <c r="D685">
        <f>IF('🔩 PISTON'!A918="","",'🔩 PISTON'!L918)</f>
        <v/>
      </c>
      <c r="E685">
        <f>IF('🔩 PISTON'!A918="","",'🔩 PISTON'!M918)</f>
        <v/>
      </c>
      <c r="F685">
        <f>IF('🔩 PISTON'!A918="","",'🔩 PISTON'!N918)</f>
        <v/>
      </c>
      <c r="G685">
        <f>IF('🔩 PISTON'!A918="","",'🔩 PISTON'!O918)</f>
        <v/>
      </c>
      <c r="H685">
        <f>IF('🔩 PISTON'!A918="","",'🔩 PISTON'!P918)</f>
        <v/>
      </c>
      <c r="I685">
        <f>IF('🔩 PISTON'!A918="","",'🔩 PISTON'!Q918)</f>
        <v/>
      </c>
      <c r="J685">
        <f>IF('🔩 PISTON'!A918="","",'🔩 PISTON'!D918)</f>
        <v/>
      </c>
      <c r="L685">
        <f>N(L684)+IF(AND('🔎 TRA CỨU NHANH'!$C$2&lt;&gt;"",OR(ISNUMBER(SEARCH('🔎 TRA CỨU NHANH'!$C$2,$A685)),ISNUMBER(SEARCH('🔎 TRA CỨU NHANH'!$C$2,$B685)))),1,0)</f>
        <v/>
      </c>
      <c r="M685">
        <f>IF(L685&gt;N(L684),L685,"")</f>
        <v/>
      </c>
      <c r="N685">
        <f>N(N684)+IF(AND('💰 BÁO GIÁ'!$C$27&lt;&gt;"",OR(ISNUMBER(SEARCH('💰 BÁO GIÁ'!$C$27,$A685)),ISNUMBER(SEARCH('💰 BÁO GIÁ'!$C$27,$B685)))),1,0)</f>
        <v/>
      </c>
      <c r="O685">
        <f>IF(N685&gt;N(N684),N685,"")</f>
        <v/>
      </c>
    </row>
    <row r="686">
      <c r="A686">
        <f>IF('🔩 PISTON'!A919="","",'🔩 PISTON'!A919)</f>
        <v/>
      </c>
      <c r="B686">
        <f>IF('🔩 PISTON'!A919="","","Piston "&amp;'🔩 PISTON'!U919)</f>
        <v/>
      </c>
      <c r="C686">
        <f>IF('🔩 PISTON'!A919="","","Piston")</f>
        <v/>
      </c>
      <c r="D686">
        <f>IF('🔩 PISTON'!A919="","",'🔩 PISTON'!L919)</f>
        <v/>
      </c>
      <c r="E686">
        <f>IF('🔩 PISTON'!A919="","",'🔩 PISTON'!M919)</f>
        <v/>
      </c>
      <c r="F686">
        <f>IF('🔩 PISTON'!A919="","",'🔩 PISTON'!N919)</f>
        <v/>
      </c>
      <c r="G686">
        <f>IF('🔩 PISTON'!A919="","",'🔩 PISTON'!O919)</f>
        <v/>
      </c>
      <c r="H686">
        <f>IF('🔩 PISTON'!A919="","",'🔩 PISTON'!P919)</f>
        <v/>
      </c>
      <c r="I686">
        <f>IF('🔩 PISTON'!A919="","",'🔩 PISTON'!Q919)</f>
        <v/>
      </c>
      <c r="J686">
        <f>IF('🔩 PISTON'!A919="","",'🔩 PISTON'!D919)</f>
        <v/>
      </c>
      <c r="L686">
        <f>N(L685)+IF(AND('🔎 TRA CỨU NHANH'!$C$2&lt;&gt;"",OR(ISNUMBER(SEARCH('🔎 TRA CỨU NHANH'!$C$2,$A686)),ISNUMBER(SEARCH('🔎 TRA CỨU NHANH'!$C$2,$B686)))),1,0)</f>
        <v/>
      </c>
      <c r="M686">
        <f>IF(L686&gt;N(L685),L686,"")</f>
        <v/>
      </c>
      <c r="N686">
        <f>N(N685)+IF(AND('💰 BÁO GIÁ'!$C$27&lt;&gt;"",OR(ISNUMBER(SEARCH('💰 BÁO GIÁ'!$C$27,$A686)),ISNUMBER(SEARCH('💰 BÁO GIÁ'!$C$27,$B686)))),1,0)</f>
        <v/>
      </c>
      <c r="O686">
        <f>IF(N686&gt;N(N685),N686,"")</f>
        <v/>
      </c>
    </row>
    <row r="687">
      <c r="A687">
        <f>IF('🔩 PISTON'!A920="","",'🔩 PISTON'!A920)</f>
        <v/>
      </c>
      <c r="B687">
        <f>IF('🔩 PISTON'!A920="","","Piston "&amp;'🔩 PISTON'!U920)</f>
        <v/>
      </c>
      <c r="C687">
        <f>IF('🔩 PISTON'!A920="","","Piston")</f>
        <v/>
      </c>
      <c r="D687">
        <f>IF('🔩 PISTON'!A920="","",'🔩 PISTON'!L920)</f>
        <v/>
      </c>
      <c r="E687">
        <f>IF('🔩 PISTON'!A920="","",'🔩 PISTON'!M920)</f>
        <v/>
      </c>
      <c r="F687">
        <f>IF('🔩 PISTON'!A920="","",'🔩 PISTON'!N920)</f>
        <v/>
      </c>
      <c r="G687">
        <f>IF('🔩 PISTON'!A920="","",'🔩 PISTON'!O920)</f>
        <v/>
      </c>
      <c r="H687">
        <f>IF('🔩 PISTON'!A920="","",'🔩 PISTON'!P920)</f>
        <v/>
      </c>
      <c r="I687">
        <f>IF('🔩 PISTON'!A920="","",'🔩 PISTON'!Q920)</f>
        <v/>
      </c>
      <c r="J687">
        <f>IF('🔩 PISTON'!A920="","",'🔩 PISTON'!D920)</f>
        <v/>
      </c>
      <c r="L687">
        <f>N(L686)+IF(AND('🔎 TRA CỨU NHANH'!$C$2&lt;&gt;"",OR(ISNUMBER(SEARCH('🔎 TRA CỨU NHANH'!$C$2,$A687)),ISNUMBER(SEARCH('🔎 TRA CỨU NHANH'!$C$2,$B687)))),1,0)</f>
        <v/>
      </c>
      <c r="M687">
        <f>IF(L687&gt;N(L686),L687,"")</f>
        <v/>
      </c>
      <c r="N687">
        <f>N(N686)+IF(AND('💰 BÁO GIÁ'!$C$27&lt;&gt;"",OR(ISNUMBER(SEARCH('💰 BÁO GIÁ'!$C$27,$A687)),ISNUMBER(SEARCH('💰 BÁO GIÁ'!$C$27,$B687)))),1,0)</f>
        <v/>
      </c>
      <c r="O687">
        <f>IF(N687&gt;N(N686),N687,"")</f>
        <v/>
      </c>
    </row>
    <row r="688">
      <c r="A688">
        <f>IF('🔩 PISTON'!A921="","",'🔩 PISTON'!A921)</f>
        <v/>
      </c>
      <c r="B688">
        <f>IF('🔩 PISTON'!A921="","","Piston "&amp;'🔩 PISTON'!U921)</f>
        <v/>
      </c>
      <c r="C688">
        <f>IF('🔩 PISTON'!A921="","","Piston")</f>
        <v/>
      </c>
      <c r="D688">
        <f>IF('🔩 PISTON'!A921="","",'🔩 PISTON'!L921)</f>
        <v/>
      </c>
      <c r="E688">
        <f>IF('🔩 PISTON'!A921="","",'🔩 PISTON'!M921)</f>
        <v/>
      </c>
      <c r="F688">
        <f>IF('🔩 PISTON'!A921="","",'🔩 PISTON'!N921)</f>
        <v/>
      </c>
      <c r="G688">
        <f>IF('🔩 PISTON'!A921="","",'🔩 PISTON'!O921)</f>
        <v/>
      </c>
      <c r="H688">
        <f>IF('🔩 PISTON'!A921="","",'🔩 PISTON'!P921)</f>
        <v/>
      </c>
      <c r="I688">
        <f>IF('🔩 PISTON'!A921="","",'🔩 PISTON'!Q921)</f>
        <v/>
      </c>
      <c r="J688">
        <f>IF('🔩 PISTON'!A921="","",'🔩 PISTON'!D921)</f>
        <v/>
      </c>
      <c r="L688">
        <f>N(L687)+IF(AND('🔎 TRA CỨU NHANH'!$C$2&lt;&gt;"",OR(ISNUMBER(SEARCH('🔎 TRA CỨU NHANH'!$C$2,$A688)),ISNUMBER(SEARCH('🔎 TRA CỨU NHANH'!$C$2,$B688)))),1,0)</f>
        <v/>
      </c>
      <c r="M688">
        <f>IF(L688&gt;N(L687),L688,"")</f>
        <v/>
      </c>
      <c r="N688">
        <f>N(N687)+IF(AND('💰 BÁO GIÁ'!$C$27&lt;&gt;"",OR(ISNUMBER(SEARCH('💰 BÁO GIÁ'!$C$27,$A688)),ISNUMBER(SEARCH('💰 BÁO GIÁ'!$C$27,$B688)))),1,0)</f>
        <v/>
      </c>
      <c r="O688">
        <f>IF(N688&gt;N(N687),N688,"")</f>
        <v/>
      </c>
    </row>
    <row r="689">
      <c r="A689">
        <f>IF('🔩 PISTON'!A922="","",'🔩 PISTON'!A922)</f>
        <v/>
      </c>
      <c r="B689">
        <f>IF('🔩 PISTON'!A922="","","Piston "&amp;'🔩 PISTON'!U922)</f>
        <v/>
      </c>
      <c r="C689">
        <f>IF('🔩 PISTON'!A922="","","Piston")</f>
        <v/>
      </c>
      <c r="D689">
        <f>IF('🔩 PISTON'!A922="","",'🔩 PISTON'!L922)</f>
        <v/>
      </c>
      <c r="E689">
        <f>IF('🔩 PISTON'!A922="","",'🔩 PISTON'!M922)</f>
        <v/>
      </c>
      <c r="F689">
        <f>IF('🔩 PISTON'!A922="","",'🔩 PISTON'!N922)</f>
        <v/>
      </c>
      <c r="G689">
        <f>IF('🔩 PISTON'!A922="","",'🔩 PISTON'!O922)</f>
        <v/>
      </c>
      <c r="H689">
        <f>IF('🔩 PISTON'!A922="","",'🔩 PISTON'!P922)</f>
        <v/>
      </c>
      <c r="I689">
        <f>IF('🔩 PISTON'!A922="","",'🔩 PISTON'!Q922)</f>
        <v/>
      </c>
      <c r="J689">
        <f>IF('🔩 PISTON'!A922="","",'🔩 PISTON'!D922)</f>
        <v/>
      </c>
      <c r="L689">
        <f>N(L688)+IF(AND('🔎 TRA CỨU NHANH'!$C$2&lt;&gt;"",OR(ISNUMBER(SEARCH('🔎 TRA CỨU NHANH'!$C$2,$A689)),ISNUMBER(SEARCH('🔎 TRA CỨU NHANH'!$C$2,$B689)))),1,0)</f>
        <v/>
      </c>
      <c r="M689">
        <f>IF(L689&gt;N(L688),L689,"")</f>
        <v/>
      </c>
      <c r="N689">
        <f>N(N688)+IF(AND('💰 BÁO GIÁ'!$C$27&lt;&gt;"",OR(ISNUMBER(SEARCH('💰 BÁO GIÁ'!$C$27,$A689)),ISNUMBER(SEARCH('💰 BÁO GIÁ'!$C$27,$B689)))),1,0)</f>
        <v/>
      </c>
      <c r="O689">
        <f>IF(N689&gt;N(N688),N689,"")</f>
        <v/>
      </c>
    </row>
    <row r="690">
      <c r="A690">
        <f>IF('🔩 PISTON'!A923="","",'🔩 PISTON'!A923)</f>
        <v/>
      </c>
      <c r="B690">
        <f>IF('🔩 PISTON'!A923="","","Piston "&amp;'🔩 PISTON'!U923)</f>
        <v/>
      </c>
      <c r="C690">
        <f>IF('🔩 PISTON'!A923="","","Piston")</f>
        <v/>
      </c>
      <c r="D690">
        <f>IF('🔩 PISTON'!A923="","",'🔩 PISTON'!L923)</f>
        <v/>
      </c>
      <c r="E690">
        <f>IF('🔩 PISTON'!A923="","",'🔩 PISTON'!M923)</f>
        <v/>
      </c>
      <c r="F690">
        <f>IF('🔩 PISTON'!A923="","",'🔩 PISTON'!N923)</f>
        <v/>
      </c>
      <c r="G690">
        <f>IF('🔩 PISTON'!A923="","",'🔩 PISTON'!O923)</f>
        <v/>
      </c>
      <c r="H690">
        <f>IF('🔩 PISTON'!A923="","",'🔩 PISTON'!P923)</f>
        <v/>
      </c>
      <c r="I690">
        <f>IF('🔩 PISTON'!A923="","",'🔩 PISTON'!Q923)</f>
        <v/>
      </c>
      <c r="J690">
        <f>IF('🔩 PISTON'!A923="","",'🔩 PISTON'!D923)</f>
        <v/>
      </c>
      <c r="L690">
        <f>N(L689)+IF(AND('🔎 TRA CỨU NHANH'!$C$2&lt;&gt;"",OR(ISNUMBER(SEARCH('🔎 TRA CỨU NHANH'!$C$2,$A690)),ISNUMBER(SEARCH('🔎 TRA CỨU NHANH'!$C$2,$B690)))),1,0)</f>
        <v/>
      </c>
      <c r="M690">
        <f>IF(L690&gt;N(L689),L690,"")</f>
        <v/>
      </c>
      <c r="N690">
        <f>N(N689)+IF(AND('💰 BÁO GIÁ'!$C$27&lt;&gt;"",OR(ISNUMBER(SEARCH('💰 BÁO GIÁ'!$C$27,$A690)),ISNUMBER(SEARCH('💰 BÁO GIÁ'!$C$27,$B690)))),1,0)</f>
        <v/>
      </c>
      <c r="O690">
        <f>IF(N690&gt;N(N689),N690,"")</f>
        <v/>
      </c>
    </row>
    <row r="691">
      <c r="A691">
        <f>IF('🔩 PISTON'!A924="","",'🔩 PISTON'!A924)</f>
        <v/>
      </c>
      <c r="B691">
        <f>IF('🔩 PISTON'!A924="","","Piston "&amp;'🔩 PISTON'!U924)</f>
        <v/>
      </c>
      <c r="C691">
        <f>IF('🔩 PISTON'!A924="","","Piston")</f>
        <v/>
      </c>
      <c r="D691">
        <f>IF('🔩 PISTON'!A924="","",'🔩 PISTON'!L924)</f>
        <v/>
      </c>
      <c r="E691" s="37">
        <f>IF('🔩 PISTON'!A924="","",'🔩 PISTON'!M924)</f>
        <v/>
      </c>
      <c r="F691" s="37">
        <f>IF('🔩 PISTON'!A924="","",'🔩 PISTON'!N924)</f>
        <v/>
      </c>
      <c r="G691" s="37">
        <f>IF('🔩 PISTON'!A924="","",'🔩 PISTON'!O924)</f>
        <v/>
      </c>
      <c r="H691" s="37">
        <f>IF('🔩 PISTON'!A924="","",'🔩 PISTON'!P924)</f>
        <v/>
      </c>
      <c r="I691" s="37">
        <f>IF('🔩 PISTON'!A924="","",'🔩 PISTON'!Q924)</f>
        <v/>
      </c>
      <c r="J691">
        <f>IF('🔩 PISTON'!A924="","",'🔩 PISTON'!D924)</f>
        <v/>
      </c>
      <c r="L691">
        <f>N(L690)+IF(AND('🔎 TRA CỨU NHANH'!$C$2&lt;&gt;"",OR(ISNUMBER(SEARCH('🔎 TRA CỨU NHANH'!$C$2,$A691)),ISNUMBER(SEARCH('🔎 TRA CỨU NHANH'!$C$2,$B691)))),1,0)</f>
        <v/>
      </c>
      <c r="M691">
        <f>IF(L691&gt;N(L690),L691,"")</f>
        <v/>
      </c>
      <c r="N691">
        <f>N(N690)+IF(AND('💰 BÁO GIÁ'!$C$27&lt;&gt;"",OR(ISNUMBER(SEARCH('💰 BÁO GIÁ'!$C$27,$A691)),ISNUMBER(SEARCH('💰 BÁO GIÁ'!$C$27,$B691)))),1,0)</f>
        <v/>
      </c>
      <c r="O691">
        <f>IF(N691&gt;N(N690),N691,"")</f>
        <v/>
      </c>
    </row>
    <row r="692">
      <c r="A692">
        <f>IF('🔩 PISTON'!A927="","",'🔩 PISTON'!A927)</f>
        <v/>
      </c>
      <c r="B692">
        <f>IF('🔩 PISTON'!A927="","","Piston "&amp;'🔩 PISTON'!U927)</f>
        <v/>
      </c>
      <c r="C692">
        <f>IF('🔩 PISTON'!A927="","","Piston")</f>
        <v/>
      </c>
      <c r="D692">
        <f>IF('🔩 PISTON'!A927="","",'🔩 PISTON'!L927)</f>
        <v/>
      </c>
      <c r="E692" s="37">
        <f>IF('🔩 PISTON'!A927="","",'🔩 PISTON'!M927)</f>
        <v/>
      </c>
      <c r="F692" s="37">
        <f>IF('🔩 PISTON'!A927="","",'🔩 PISTON'!N927)</f>
        <v/>
      </c>
      <c r="G692" s="37">
        <f>IF('🔩 PISTON'!A927="","",'🔩 PISTON'!O927)</f>
        <v/>
      </c>
      <c r="H692" s="37">
        <f>IF('🔩 PISTON'!A927="","",'🔩 PISTON'!P927)</f>
        <v/>
      </c>
      <c r="I692" s="37">
        <f>IF('🔩 PISTON'!A927="","",'🔩 PISTON'!Q927)</f>
        <v/>
      </c>
      <c r="J692">
        <f>IF('🔩 PISTON'!A927="","",'🔩 PISTON'!D927)</f>
        <v/>
      </c>
      <c r="L692">
        <f>N(L691)+IF(AND('🔎 TRA CỨU NHANH'!$C$2&lt;&gt;"",OR(ISNUMBER(SEARCH('🔎 TRA CỨU NHANH'!$C$2,$A692)),ISNUMBER(SEARCH('🔎 TRA CỨU NHANH'!$C$2,$B692)))),1,0)</f>
        <v/>
      </c>
      <c r="M692">
        <f>IF(L692&gt;N(L691),L692,"")</f>
        <v/>
      </c>
      <c r="N692">
        <f>N(N691)+IF(AND('💰 BÁO GIÁ'!$C$27&lt;&gt;"",OR(ISNUMBER(SEARCH('💰 BÁO GIÁ'!$C$27,$A692)),ISNUMBER(SEARCH('💰 BÁO GIÁ'!$C$27,$B692)))),1,0)</f>
        <v/>
      </c>
      <c r="O692">
        <f>IF(N692&gt;N(N691),N692,"")</f>
        <v/>
      </c>
    </row>
    <row r="693">
      <c r="A693">
        <f>IF('🔩 PISTON'!A929="","",'🔩 PISTON'!A929)</f>
        <v/>
      </c>
      <c r="B693">
        <f>IF('🔩 PISTON'!A929="","","Piston "&amp;'🔩 PISTON'!U929)</f>
        <v/>
      </c>
      <c r="C693">
        <f>IF('🔩 PISTON'!A929="","","Piston")</f>
        <v/>
      </c>
      <c r="D693">
        <f>IF('🔩 PISTON'!A929="","",'🔩 PISTON'!L929)</f>
        <v/>
      </c>
      <c r="E693">
        <f>IF('🔩 PISTON'!A929="","",'🔩 PISTON'!M929)</f>
        <v/>
      </c>
      <c r="F693">
        <f>IF('🔩 PISTON'!A929="","",'🔩 PISTON'!N929)</f>
        <v/>
      </c>
      <c r="G693">
        <f>IF('🔩 PISTON'!A929="","",'🔩 PISTON'!O929)</f>
        <v/>
      </c>
      <c r="H693">
        <f>IF('🔩 PISTON'!A929="","",'🔩 PISTON'!P929)</f>
        <v/>
      </c>
      <c r="I693">
        <f>IF('🔩 PISTON'!A929="","",'🔩 PISTON'!Q929)</f>
        <v/>
      </c>
      <c r="J693">
        <f>IF('🔩 PISTON'!A929="","",'🔩 PISTON'!D929)</f>
        <v/>
      </c>
      <c r="L693">
        <f>N(L692)+IF(AND('🔎 TRA CỨU NHANH'!$C$2&lt;&gt;"",OR(ISNUMBER(SEARCH('🔎 TRA CỨU NHANH'!$C$2,$A693)),ISNUMBER(SEARCH('🔎 TRA CỨU NHANH'!$C$2,$B693)))),1,0)</f>
        <v/>
      </c>
      <c r="M693">
        <f>IF(L693&gt;N(L692),L693,"")</f>
        <v/>
      </c>
      <c r="N693">
        <f>N(N692)+IF(AND('💰 BÁO GIÁ'!$C$27&lt;&gt;"",OR(ISNUMBER(SEARCH('💰 BÁO GIÁ'!$C$27,$A693)),ISNUMBER(SEARCH('💰 BÁO GIÁ'!$C$27,$B693)))),1,0)</f>
        <v/>
      </c>
      <c r="O693">
        <f>IF(N693&gt;N(N692),N693,"")</f>
        <v/>
      </c>
    </row>
    <row r="694">
      <c r="A694">
        <f>IF('🔩 PISTON'!A930="","",'🔩 PISTON'!A930)</f>
        <v/>
      </c>
      <c r="B694">
        <f>IF('🔩 PISTON'!A930="","","Piston "&amp;'🔩 PISTON'!U930)</f>
        <v/>
      </c>
      <c r="C694">
        <f>IF('🔩 PISTON'!A930="","","Piston")</f>
        <v/>
      </c>
      <c r="D694">
        <f>IF('🔩 PISTON'!A930="","",'🔩 PISTON'!L930)</f>
        <v/>
      </c>
      <c r="E694">
        <f>IF('🔩 PISTON'!A930="","",'🔩 PISTON'!M930)</f>
        <v/>
      </c>
      <c r="F694">
        <f>IF('🔩 PISTON'!A930="","",'🔩 PISTON'!N930)</f>
        <v/>
      </c>
      <c r="G694">
        <f>IF('🔩 PISTON'!A930="","",'🔩 PISTON'!O930)</f>
        <v/>
      </c>
      <c r="H694">
        <f>IF('🔩 PISTON'!A930="","",'🔩 PISTON'!P930)</f>
        <v/>
      </c>
      <c r="I694">
        <f>IF('🔩 PISTON'!A930="","",'🔩 PISTON'!Q930)</f>
        <v/>
      </c>
      <c r="J694">
        <f>IF('🔩 PISTON'!A930="","",'🔩 PISTON'!D930)</f>
        <v/>
      </c>
      <c r="L694">
        <f>N(L693)+IF(AND('🔎 TRA CỨU NHANH'!$C$2&lt;&gt;"",OR(ISNUMBER(SEARCH('🔎 TRA CỨU NHANH'!$C$2,$A694)),ISNUMBER(SEARCH('🔎 TRA CỨU NHANH'!$C$2,$B694)))),1,0)</f>
        <v/>
      </c>
      <c r="M694">
        <f>IF(L694&gt;N(L693),L694,"")</f>
        <v/>
      </c>
      <c r="N694">
        <f>N(N693)+IF(AND('💰 BÁO GIÁ'!$C$27&lt;&gt;"",OR(ISNUMBER(SEARCH('💰 BÁO GIÁ'!$C$27,$A694)),ISNUMBER(SEARCH('💰 BÁO GIÁ'!$C$27,$B694)))),1,0)</f>
        <v/>
      </c>
      <c r="O694">
        <f>IF(N694&gt;N(N693),N694,"")</f>
        <v/>
      </c>
    </row>
    <row r="695">
      <c r="A695">
        <f>IF('🔩 PISTON'!A931="","",'🔩 PISTON'!A931)</f>
        <v/>
      </c>
      <c r="B695">
        <f>IF('🔩 PISTON'!A931="","","Piston "&amp;'🔩 PISTON'!U931)</f>
        <v/>
      </c>
      <c r="C695">
        <f>IF('🔩 PISTON'!A931="","","Piston")</f>
        <v/>
      </c>
      <c r="D695">
        <f>IF('🔩 PISTON'!A931="","",'🔩 PISTON'!L931)</f>
        <v/>
      </c>
      <c r="E695" s="37">
        <f>IF('🔩 PISTON'!A931="","",'🔩 PISTON'!M931)</f>
        <v/>
      </c>
      <c r="F695" s="37">
        <f>IF('🔩 PISTON'!A931="","",'🔩 PISTON'!N931)</f>
        <v/>
      </c>
      <c r="G695" s="37">
        <f>IF('🔩 PISTON'!A931="","",'🔩 PISTON'!O931)</f>
        <v/>
      </c>
      <c r="H695" s="37">
        <f>IF('🔩 PISTON'!A931="","",'🔩 PISTON'!P931)</f>
        <v/>
      </c>
      <c r="I695" s="37">
        <f>IF('🔩 PISTON'!A931="","",'🔩 PISTON'!Q931)</f>
        <v/>
      </c>
      <c r="J695">
        <f>IF('🔩 PISTON'!A931="","",'🔩 PISTON'!D931)</f>
        <v/>
      </c>
      <c r="L695">
        <f>N(L694)+IF(AND('🔎 TRA CỨU NHANH'!$C$2&lt;&gt;"",OR(ISNUMBER(SEARCH('🔎 TRA CỨU NHANH'!$C$2,$A695)),ISNUMBER(SEARCH('🔎 TRA CỨU NHANH'!$C$2,$B695)))),1,0)</f>
        <v/>
      </c>
      <c r="M695">
        <f>IF(L695&gt;N(L694),L695,"")</f>
        <v/>
      </c>
      <c r="N695">
        <f>N(N694)+IF(AND('💰 BÁO GIÁ'!$C$27&lt;&gt;"",OR(ISNUMBER(SEARCH('💰 BÁO GIÁ'!$C$27,$A695)),ISNUMBER(SEARCH('💰 BÁO GIÁ'!$C$27,$B695)))),1,0)</f>
        <v/>
      </c>
      <c r="O695">
        <f>IF(N695&gt;N(N694),N695,"")</f>
        <v/>
      </c>
    </row>
    <row r="696">
      <c r="A696">
        <f>IF('🔩 PISTON'!A933="","",'🔩 PISTON'!A933)</f>
        <v/>
      </c>
      <c r="B696">
        <f>IF('🔩 PISTON'!A933="","","Piston "&amp;'🔩 PISTON'!U933)</f>
        <v/>
      </c>
      <c r="C696">
        <f>IF('🔩 PISTON'!A933="","","Piston")</f>
        <v/>
      </c>
      <c r="D696">
        <f>IF('🔩 PISTON'!A933="","",'🔩 PISTON'!L933)</f>
        <v/>
      </c>
      <c r="E696" s="37">
        <f>IF('🔩 PISTON'!A933="","",'🔩 PISTON'!M933)</f>
        <v/>
      </c>
      <c r="F696" s="37">
        <f>IF('🔩 PISTON'!A933="","",'🔩 PISTON'!N933)</f>
        <v/>
      </c>
      <c r="G696" s="37">
        <f>IF('🔩 PISTON'!A933="","",'🔩 PISTON'!O933)</f>
        <v/>
      </c>
      <c r="H696" s="37">
        <f>IF('🔩 PISTON'!A933="","",'🔩 PISTON'!P933)</f>
        <v/>
      </c>
      <c r="I696" s="37">
        <f>IF('🔩 PISTON'!A933="","",'🔩 PISTON'!Q933)</f>
        <v/>
      </c>
      <c r="J696">
        <f>IF('🔩 PISTON'!A933="","",'🔩 PISTON'!D933)</f>
        <v/>
      </c>
      <c r="L696">
        <f>N(L695)+IF(AND('🔎 TRA CỨU NHANH'!$C$2&lt;&gt;"",OR(ISNUMBER(SEARCH('🔎 TRA CỨU NHANH'!$C$2,$A696)),ISNUMBER(SEARCH('🔎 TRA CỨU NHANH'!$C$2,$B696)))),1,0)</f>
        <v/>
      </c>
      <c r="M696">
        <f>IF(L696&gt;N(L695),L696,"")</f>
        <v/>
      </c>
      <c r="N696">
        <f>N(N695)+IF(AND('💰 BÁO GIÁ'!$C$27&lt;&gt;"",OR(ISNUMBER(SEARCH('💰 BÁO GIÁ'!$C$27,$A696)),ISNUMBER(SEARCH('💰 BÁO GIÁ'!$C$27,$B696)))),1,0)</f>
        <v/>
      </c>
      <c r="O696">
        <f>IF(N696&gt;N(N695),N696,"")</f>
        <v/>
      </c>
    </row>
    <row r="697">
      <c r="A697">
        <f>IF('🔩 PISTON'!A939="","",'🔩 PISTON'!A939)</f>
        <v/>
      </c>
      <c r="B697">
        <f>IF('🔩 PISTON'!A939="","","Piston "&amp;'🔩 PISTON'!U939)</f>
        <v/>
      </c>
      <c r="C697">
        <f>IF('🔩 PISTON'!A939="","","Piston")</f>
        <v/>
      </c>
      <c r="D697">
        <f>IF('🔩 PISTON'!A939="","",'🔩 PISTON'!L939)</f>
        <v/>
      </c>
      <c r="E697" s="37">
        <f>IF('🔩 PISTON'!A939="","",'🔩 PISTON'!M939)</f>
        <v/>
      </c>
      <c r="F697" s="37">
        <f>IF('🔩 PISTON'!A939="","",'🔩 PISTON'!N939)</f>
        <v/>
      </c>
      <c r="G697" s="37">
        <f>IF('🔩 PISTON'!A939="","",'🔩 PISTON'!O939)</f>
        <v/>
      </c>
      <c r="H697" s="37">
        <f>IF('🔩 PISTON'!A939="","",'🔩 PISTON'!P939)</f>
        <v/>
      </c>
      <c r="I697" s="37">
        <f>IF('🔩 PISTON'!A939="","",'🔩 PISTON'!Q939)</f>
        <v/>
      </c>
      <c r="J697">
        <f>IF('🔩 PISTON'!A939="","",'🔩 PISTON'!D939)</f>
        <v/>
      </c>
      <c r="L697">
        <f>N(L696)+IF(AND('🔎 TRA CỨU NHANH'!$C$2&lt;&gt;"",OR(ISNUMBER(SEARCH('🔎 TRA CỨU NHANH'!$C$2,$A697)),ISNUMBER(SEARCH('🔎 TRA CỨU NHANH'!$C$2,$B697)))),1,0)</f>
        <v/>
      </c>
      <c r="M697">
        <f>IF(L697&gt;N(L696),L697,"")</f>
        <v/>
      </c>
      <c r="N697">
        <f>N(N696)+IF(AND('💰 BÁO GIÁ'!$C$27&lt;&gt;"",OR(ISNUMBER(SEARCH('💰 BÁO GIÁ'!$C$27,$A697)),ISNUMBER(SEARCH('💰 BÁO GIÁ'!$C$27,$B697)))),1,0)</f>
        <v/>
      </c>
      <c r="O697">
        <f>IF(N697&gt;N(N696),N697,"")</f>
        <v/>
      </c>
    </row>
    <row r="698">
      <c r="A698">
        <f>IF('🔩 PISTON'!A941="","",'🔩 PISTON'!A941)</f>
        <v/>
      </c>
      <c r="B698">
        <f>IF('🔩 PISTON'!A941="","","Piston "&amp;'🔩 PISTON'!U941)</f>
        <v/>
      </c>
      <c r="C698">
        <f>IF('🔩 PISTON'!A941="","","Piston")</f>
        <v/>
      </c>
      <c r="D698">
        <f>IF('🔩 PISTON'!A941="","",'🔩 PISTON'!L941)</f>
        <v/>
      </c>
      <c r="E698">
        <f>IF('🔩 PISTON'!A941="","",'🔩 PISTON'!M941)</f>
        <v/>
      </c>
      <c r="F698">
        <f>IF('🔩 PISTON'!A941="","",'🔩 PISTON'!N941)</f>
        <v/>
      </c>
      <c r="G698">
        <f>IF('🔩 PISTON'!A941="","",'🔩 PISTON'!O941)</f>
        <v/>
      </c>
      <c r="H698">
        <f>IF('🔩 PISTON'!A941="","",'🔩 PISTON'!P941)</f>
        <v/>
      </c>
      <c r="I698">
        <f>IF('🔩 PISTON'!A941="","",'🔩 PISTON'!Q941)</f>
        <v/>
      </c>
      <c r="J698">
        <f>IF('🔩 PISTON'!A941="","",'🔩 PISTON'!D941)</f>
        <v/>
      </c>
      <c r="L698">
        <f>N(L697)+IF(AND('🔎 TRA CỨU NHANH'!$C$2&lt;&gt;"",OR(ISNUMBER(SEARCH('🔎 TRA CỨU NHANH'!$C$2,$A698)),ISNUMBER(SEARCH('🔎 TRA CỨU NHANH'!$C$2,$B698)))),1,0)</f>
        <v/>
      </c>
      <c r="M698">
        <f>IF(L698&gt;N(L697),L698,"")</f>
        <v/>
      </c>
      <c r="N698">
        <f>N(N697)+IF(AND('💰 BÁO GIÁ'!$C$27&lt;&gt;"",OR(ISNUMBER(SEARCH('💰 BÁO GIÁ'!$C$27,$A698)),ISNUMBER(SEARCH('💰 BÁO GIÁ'!$C$27,$B698)))),1,0)</f>
        <v/>
      </c>
      <c r="O698">
        <f>IF(N698&gt;N(N697),N698,"")</f>
        <v/>
      </c>
    </row>
    <row r="699">
      <c r="A699">
        <f>IF('🔩 PISTON'!A943="","",'🔩 PISTON'!A943)</f>
        <v/>
      </c>
      <c r="B699">
        <f>IF('🔩 PISTON'!A943="","","Piston "&amp;'🔩 PISTON'!U943)</f>
        <v/>
      </c>
      <c r="C699">
        <f>IF('🔩 PISTON'!A943="","","Piston")</f>
        <v/>
      </c>
      <c r="D699">
        <f>IF('🔩 PISTON'!A943="","",'🔩 PISTON'!L943)</f>
        <v/>
      </c>
      <c r="E699" s="37">
        <f>IF('🔩 PISTON'!A943="","",'🔩 PISTON'!M943)</f>
        <v/>
      </c>
      <c r="F699" s="37">
        <f>IF('🔩 PISTON'!A943="","",'🔩 PISTON'!N943)</f>
        <v/>
      </c>
      <c r="G699" s="37">
        <f>IF('🔩 PISTON'!A943="","",'🔩 PISTON'!O943)</f>
        <v/>
      </c>
      <c r="H699" s="37">
        <f>IF('🔩 PISTON'!A943="","",'🔩 PISTON'!P943)</f>
        <v/>
      </c>
      <c r="I699" s="37">
        <f>IF('🔩 PISTON'!A943="","",'🔩 PISTON'!Q943)</f>
        <v/>
      </c>
      <c r="J699">
        <f>IF('🔩 PISTON'!A943="","",'🔩 PISTON'!D943)</f>
        <v/>
      </c>
      <c r="L699">
        <f>N(L698)+IF(AND('🔎 TRA CỨU NHANH'!$C$2&lt;&gt;"",OR(ISNUMBER(SEARCH('🔎 TRA CỨU NHANH'!$C$2,$A699)),ISNUMBER(SEARCH('🔎 TRA CỨU NHANH'!$C$2,$B699)))),1,0)</f>
        <v/>
      </c>
      <c r="M699">
        <f>IF(L699&gt;N(L698),L699,"")</f>
        <v/>
      </c>
      <c r="N699">
        <f>N(N698)+IF(AND('💰 BÁO GIÁ'!$C$27&lt;&gt;"",OR(ISNUMBER(SEARCH('💰 BÁO GIÁ'!$C$27,$A699)),ISNUMBER(SEARCH('💰 BÁO GIÁ'!$C$27,$B699)))),1,0)</f>
        <v/>
      </c>
      <c r="O699">
        <f>IF(N699&gt;N(N698),N699,"")</f>
        <v/>
      </c>
    </row>
    <row r="700">
      <c r="A700">
        <f>IF('🔩 PISTON'!A944="","",'🔩 PISTON'!A944)</f>
        <v/>
      </c>
      <c r="B700">
        <f>IF('🔩 PISTON'!A944="","","Piston "&amp;'🔩 PISTON'!U944)</f>
        <v/>
      </c>
      <c r="C700">
        <f>IF('🔩 PISTON'!A944="","","Piston")</f>
        <v/>
      </c>
      <c r="D700">
        <f>IF('🔩 PISTON'!A944="","",'🔩 PISTON'!L944)</f>
        <v/>
      </c>
      <c r="E700" s="37">
        <f>IF('🔩 PISTON'!A944="","",'🔩 PISTON'!M944)</f>
        <v/>
      </c>
      <c r="F700" s="37">
        <f>IF('🔩 PISTON'!A944="","",'🔩 PISTON'!N944)</f>
        <v/>
      </c>
      <c r="G700" s="37">
        <f>IF('🔩 PISTON'!A944="","",'🔩 PISTON'!O944)</f>
        <v/>
      </c>
      <c r="H700" s="37">
        <f>IF('🔩 PISTON'!A944="","",'🔩 PISTON'!P944)</f>
        <v/>
      </c>
      <c r="I700" s="37">
        <f>IF('🔩 PISTON'!A944="","",'🔩 PISTON'!Q944)</f>
        <v/>
      </c>
      <c r="J700">
        <f>IF('🔩 PISTON'!A944="","",'🔩 PISTON'!D944)</f>
        <v/>
      </c>
      <c r="L700">
        <f>N(L699)+IF(AND('🔎 TRA CỨU NHANH'!$C$2&lt;&gt;"",OR(ISNUMBER(SEARCH('🔎 TRA CỨU NHANH'!$C$2,$A700)),ISNUMBER(SEARCH('🔎 TRA CỨU NHANH'!$C$2,$B700)))),1,0)</f>
        <v/>
      </c>
      <c r="M700">
        <f>IF(L700&gt;N(L699),L700,"")</f>
        <v/>
      </c>
      <c r="N700">
        <f>N(N699)+IF(AND('💰 BÁO GIÁ'!$C$27&lt;&gt;"",OR(ISNUMBER(SEARCH('💰 BÁO GIÁ'!$C$27,$A700)),ISNUMBER(SEARCH('💰 BÁO GIÁ'!$C$27,$B700)))),1,0)</f>
        <v/>
      </c>
      <c r="O700">
        <f>IF(N700&gt;N(N699),N700,"")</f>
        <v/>
      </c>
    </row>
    <row r="701">
      <c r="A701">
        <f>IF('🔩 PISTON'!A948="","",'🔩 PISTON'!A948)</f>
        <v/>
      </c>
      <c r="B701">
        <f>IF('🔩 PISTON'!A948="","","Piston "&amp;'🔩 PISTON'!U948)</f>
        <v/>
      </c>
      <c r="C701">
        <f>IF('🔩 PISTON'!A948="","","Piston")</f>
        <v/>
      </c>
      <c r="D701">
        <f>IF('🔩 PISTON'!A948="","",'🔩 PISTON'!L948)</f>
        <v/>
      </c>
      <c r="E701" s="37">
        <f>IF('🔩 PISTON'!A948="","",'🔩 PISTON'!M948)</f>
        <v/>
      </c>
      <c r="F701" s="37">
        <f>IF('🔩 PISTON'!A948="","",'🔩 PISTON'!N948)</f>
        <v/>
      </c>
      <c r="G701" s="37">
        <f>IF('🔩 PISTON'!A948="","",'🔩 PISTON'!O948)</f>
        <v/>
      </c>
      <c r="H701" s="37">
        <f>IF('🔩 PISTON'!A948="","",'🔩 PISTON'!P948)</f>
        <v/>
      </c>
      <c r="I701" s="37">
        <f>IF('🔩 PISTON'!A948="","",'🔩 PISTON'!Q948)</f>
        <v/>
      </c>
      <c r="J701">
        <f>IF('🔩 PISTON'!A948="","",'🔩 PISTON'!D948)</f>
        <v/>
      </c>
      <c r="L701">
        <f>N(L700)+IF(AND('🔎 TRA CỨU NHANH'!$C$2&lt;&gt;"",OR(ISNUMBER(SEARCH('🔎 TRA CỨU NHANH'!$C$2,$A701)),ISNUMBER(SEARCH('🔎 TRA CỨU NHANH'!$C$2,$B701)))),1,0)</f>
        <v/>
      </c>
      <c r="M701">
        <f>IF(L701&gt;N(L700),L701,"")</f>
        <v/>
      </c>
      <c r="N701">
        <f>N(N700)+IF(AND('💰 BÁO GIÁ'!$C$27&lt;&gt;"",OR(ISNUMBER(SEARCH('💰 BÁO GIÁ'!$C$27,$A701)),ISNUMBER(SEARCH('💰 BÁO GIÁ'!$C$27,$B701)))),1,0)</f>
        <v/>
      </c>
      <c r="O701">
        <f>IF(N701&gt;N(N700),N701,"")</f>
        <v/>
      </c>
    </row>
    <row r="702">
      <c r="A702">
        <f>IF('🔩 PISTON'!A949="","",'🔩 PISTON'!A949)</f>
        <v/>
      </c>
      <c r="B702">
        <f>IF('🔩 PISTON'!A949="","","Piston "&amp;'🔩 PISTON'!U949)</f>
        <v/>
      </c>
      <c r="C702">
        <f>IF('🔩 PISTON'!A949="","","Piston")</f>
        <v/>
      </c>
      <c r="D702">
        <f>IF('🔩 PISTON'!A949="","",'🔩 PISTON'!L949)</f>
        <v/>
      </c>
      <c r="E702" s="37">
        <f>IF('🔩 PISTON'!A949="","",'🔩 PISTON'!M949)</f>
        <v/>
      </c>
      <c r="F702" s="37">
        <f>IF('🔩 PISTON'!A949="","",'🔩 PISTON'!N949)</f>
        <v/>
      </c>
      <c r="G702" s="37">
        <f>IF('🔩 PISTON'!A949="","",'🔩 PISTON'!O949)</f>
        <v/>
      </c>
      <c r="H702" s="37">
        <f>IF('🔩 PISTON'!A949="","",'🔩 PISTON'!P949)</f>
        <v/>
      </c>
      <c r="I702" s="37">
        <f>IF('🔩 PISTON'!A949="","",'🔩 PISTON'!Q949)</f>
        <v/>
      </c>
      <c r="J702">
        <f>IF('🔩 PISTON'!A949="","",'🔩 PISTON'!D949)</f>
        <v/>
      </c>
      <c r="L702">
        <f>N(L701)+IF(AND('🔎 TRA CỨU NHANH'!$C$2&lt;&gt;"",OR(ISNUMBER(SEARCH('🔎 TRA CỨU NHANH'!$C$2,$A702)),ISNUMBER(SEARCH('🔎 TRA CỨU NHANH'!$C$2,$B702)))),1,0)</f>
        <v/>
      </c>
      <c r="M702">
        <f>IF(L702&gt;N(L701),L702,"")</f>
        <v/>
      </c>
      <c r="N702">
        <f>N(N701)+IF(AND('💰 BÁO GIÁ'!$C$27&lt;&gt;"",OR(ISNUMBER(SEARCH('💰 BÁO GIÁ'!$C$27,$A702)),ISNUMBER(SEARCH('💰 BÁO GIÁ'!$C$27,$B702)))),1,0)</f>
        <v/>
      </c>
      <c r="O702">
        <f>IF(N702&gt;N(N701),N702,"")</f>
        <v/>
      </c>
    </row>
    <row r="703">
      <c r="A703">
        <f>IF('🔩 PISTON'!A950="","",'🔩 PISTON'!A950)</f>
        <v/>
      </c>
      <c r="B703">
        <f>IF('🔩 PISTON'!A950="","","Piston "&amp;'🔩 PISTON'!U950)</f>
        <v/>
      </c>
      <c r="C703">
        <f>IF('🔩 PISTON'!A950="","","Piston")</f>
        <v/>
      </c>
      <c r="D703">
        <f>IF('🔩 PISTON'!A950="","",'🔩 PISTON'!L950)</f>
        <v/>
      </c>
      <c r="E703" s="37">
        <f>IF('🔩 PISTON'!A950="","",'🔩 PISTON'!M950)</f>
        <v/>
      </c>
      <c r="F703" s="37">
        <f>IF('🔩 PISTON'!A950="","",'🔩 PISTON'!N950)</f>
        <v/>
      </c>
      <c r="G703" s="37">
        <f>IF('🔩 PISTON'!A950="","",'🔩 PISTON'!O950)</f>
        <v/>
      </c>
      <c r="H703" s="37">
        <f>IF('🔩 PISTON'!A950="","",'🔩 PISTON'!P950)</f>
        <v/>
      </c>
      <c r="I703" s="37">
        <f>IF('🔩 PISTON'!A950="","",'🔩 PISTON'!Q950)</f>
        <v/>
      </c>
      <c r="J703">
        <f>IF('🔩 PISTON'!A950="","",'🔩 PISTON'!D950)</f>
        <v/>
      </c>
      <c r="L703">
        <f>N(L702)+IF(AND('🔎 TRA CỨU NHANH'!$C$2&lt;&gt;"",OR(ISNUMBER(SEARCH('🔎 TRA CỨU NHANH'!$C$2,$A703)),ISNUMBER(SEARCH('🔎 TRA CỨU NHANH'!$C$2,$B703)))),1,0)</f>
        <v/>
      </c>
      <c r="M703">
        <f>IF(L703&gt;N(L702),L703,"")</f>
        <v/>
      </c>
      <c r="N703">
        <f>N(N702)+IF(AND('💰 BÁO GIÁ'!$C$27&lt;&gt;"",OR(ISNUMBER(SEARCH('💰 BÁO GIÁ'!$C$27,$A703)),ISNUMBER(SEARCH('💰 BÁO GIÁ'!$C$27,$B703)))),1,0)</f>
        <v/>
      </c>
      <c r="O703">
        <f>IF(N703&gt;N(N702),N703,"")</f>
        <v/>
      </c>
    </row>
    <row r="704">
      <c r="A704">
        <f>IF('🔩 PISTON'!A957="","",'🔩 PISTON'!A957)</f>
        <v/>
      </c>
      <c r="B704">
        <f>IF('🔩 PISTON'!A957="","","Piston "&amp;'🔩 PISTON'!U957)</f>
        <v/>
      </c>
      <c r="C704">
        <f>IF('🔩 PISTON'!A957="","","Piston")</f>
        <v/>
      </c>
      <c r="D704">
        <f>IF('🔩 PISTON'!A957="","",'🔩 PISTON'!L957)</f>
        <v/>
      </c>
      <c r="E704">
        <f>IF('🔩 PISTON'!A957="","",'🔩 PISTON'!M957)</f>
        <v/>
      </c>
      <c r="F704">
        <f>IF('🔩 PISTON'!A957="","",'🔩 PISTON'!N957)</f>
        <v/>
      </c>
      <c r="G704">
        <f>IF('🔩 PISTON'!A957="","",'🔩 PISTON'!O957)</f>
        <v/>
      </c>
      <c r="H704">
        <f>IF('🔩 PISTON'!A957="","",'🔩 PISTON'!P957)</f>
        <v/>
      </c>
      <c r="I704">
        <f>IF('🔩 PISTON'!A957="","",'🔩 PISTON'!Q957)</f>
        <v/>
      </c>
      <c r="J704">
        <f>IF('🔩 PISTON'!A957="","",'🔩 PISTON'!D957)</f>
        <v/>
      </c>
      <c r="L704">
        <f>N(L703)+IF(AND('🔎 TRA CỨU NHANH'!$C$2&lt;&gt;"",OR(ISNUMBER(SEARCH('🔎 TRA CỨU NHANH'!$C$2,$A704)),ISNUMBER(SEARCH('🔎 TRA CỨU NHANH'!$C$2,$B704)))),1,0)</f>
        <v/>
      </c>
      <c r="M704">
        <f>IF(L704&gt;N(L703),L704,"")</f>
        <v/>
      </c>
      <c r="N704">
        <f>N(N703)+IF(AND('💰 BÁO GIÁ'!$C$27&lt;&gt;"",OR(ISNUMBER(SEARCH('💰 BÁO GIÁ'!$C$27,$A704)),ISNUMBER(SEARCH('💰 BÁO GIÁ'!$C$27,$B704)))),1,0)</f>
        <v/>
      </c>
      <c r="O704">
        <f>IF(N704&gt;N(N703),N704,"")</f>
        <v/>
      </c>
    </row>
    <row r="705">
      <c r="A705">
        <f>IF('🔩 PISTON'!A958="","",'🔩 PISTON'!A958)</f>
        <v/>
      </c>
      <c r="B705">
        <f>IF('🔩 PISTON'!A958="","","Piston "&amp;'🔩 PISTON'!U958)</f>
        <v/>
      </c>
      <c r="C705">
        <f>IF('🔩 PISTON'!A958="","","Piston")</f>
        <v/>
      </c>
      <c r="D705">
        <f>IF('🔩 PISTON'!A958="","",'🔩 PISTON'!L958)</f>
        <v/>
      </c>
      <c r="E705" s="37">
        <f>IF('🔩 PISTON'!A958="","",'🔩 PISTON'!M958)</f>
        <v/>
      </c>
      <c r="F705" s="37">
        <f>IF('🔩 PISTON'!A958="","",'🔩 PISTON'!N958)</f>
        <v/>
      </c>
      <c r="G705" s="37">
        <f>IF('🔩 PISTON'!A958="","",'🔩 PISTON'!O958)</f>
        <v/>
      </c>
      <c r="H705" s="37">
        <f>IF('🔩 PISTON'!A958="","",'🔩 PISTON'!P958)</f>
        <v/>
      </c>
      <c r="I705" s="37">
        <f>IF('🔩 PISTON'!A958="","",'🔩 PISTON'!Q958)</f>
        <v/>
      </c>
      <c r="J705">
        <f>IF('🔩 PISTON'!A958="","",'🔩 PISTON'!D958)</f>
        <v/>
      </c>
      <c r="L705">
        <f>N(L704)+IF(AND('🔎 TRA CỨU NHANH'!$C$2&lt;&gt;"",OR(ISNUMBER(SEARCH('🔎 TRA CỨU NHANH'!$C$2,$A705)),ISNUMBER(SEARCH('🔎 TRA CỨU NHANH'!$C$2,$B705)))),1,0)</f>
        <v/>
      </c>
      <c r="M705">
        <f>IF(L705&gt;N(L704),L705,"")</f>
        <v/>
      </c>
      <c r="N705">
        <f>N(N704)+IF(AND('💰 BÁO GIÁ'!$C$27&lt;&gt;"",OR(ISNUMBER(SEARCH('💰 BÁO GIÁ'!$C$27,$A705)),ISNUMBER(SEARCH('💰 BÁO GIÁ'!$C$27,$B705)))),1,0)</f>
        <v/>
      </c>
      <c r="O705">
        <f>IF(N705&gt;N(N704),N705,"")</f>
        <v/>
      </c>
    </row>
    <row r="706">
      <c r="A706">
        <f>IF('🔩 PISTON'!A959="","",'🔩 PISTON'!A959)</f>
        <v/>
      </c>
      <c r="B706">
        <f>IF('🔩 PISTON'!A959="","","Piston "&amp;'🔩 PISTON'!U959)</f>
        <v/>
      </c>
      <c r="C706">
        <f>IF('🔩 PISTON'!A959="","","Piston")</f>
        <v/>
      </c>
      <c r="D706">
        <f>IF('🔩 PISTON'!A959="","",'🔩 PISTON'!L959)</f>
        <v/>
      </c>
      <c r="E706" s="37">
        <f>IF('🔩 PISTON'!A959="","",'🔩 PISTON'!M959)</f>
        <v/>
      </c>
      <c r="F706" s="37">
        <f>IF('🔩 PISTON'!A959="","",'🔩 PISTON'!N959)</f>
        <v/>
      </c>
      <c r="G706" s="37">
        <f>IF('🔩 PISTON'!A959="","",'🔩 PISTON'!O959)</f>
        <v/>
      </c>
      <c r="H706" s="37">
        <f>IF('🔩 PISTON'!A959="","",'🔩 PISTON'!P959)</f>
        <v/>
      </c>
      <c r="I706" s="37">
        <f>IF('🔩 PISTON'!A959="","",'🔩 PISTON'!Q959)</f>
        <v/>
      </c>
      <c r="J706">
        <f>IF('🔩 PISTON'!A959="","",'🔩 PISTON'!D959)</f>
        <v/>
      </c>
      <c r="L706">
        <f>N(L705)+IF(AND('🔎 TRA CỨU NHANH'!$C$2&lt;&gt;"",OR(ISNUMBER(SEARCH('🔎 TRA CỨU NHANH'!$C$2,$A706)),ISNUMBER(SEARCH('🔎 TRA CỨU NHANH'!$C$2,$B706)))),1,0)</f>
        <v/>
      </c>
      <c r="M706">
        <f>IF(L706&gt;N(L705),L706,"")</f>
        <v/>
      </c>
      <c r="N706">
        <f>N(N705)+IF(AND('💰 BÁO GIÁ'!$C$27&lt;&gt;"",OR(ISNUMBER(SEARCH('💰 BÁO GIÁ'!$C$27,$A706)),ISNUMBER(SEARCH('💰 BÁO GIÁ'!$C$27,$B706)))),1,0)</f>
        <v/>
      </c>
      <c r="O706">
        <f>IF(N706&gt;N(N705),N706,"")</f>
        <v/>
      </c>
    </row>
    <row r="707">
      <c r="A707">
        <f>IF('🔩 PISTON'!A960="","",'🔩 PISTON'!A960)</f>
        <v/>
      </c>
      <c r="B707">
        <f>IF('🔩 PISTON'!A960="","","Piston "&amp;'🔩 PISTON'!U960)</f>
        <v/>
      </c>
      <c r="C707">
        <f>IF('🔩 PISTON'!A960="","","Piston")</f>
        <v/>
      </c>
      <c r="D707">
        <f>IF('🔩 PISTON'!A960="","",'🔩 PISTON'!L960)</f>
        <v/>
      </c>
      <c r="E707">
        <f>IF('🔩 PISTON'!A960="","",'🔩 PISTON'!M960)</f>
        <v/>
      </c>
      <c r="F707">
        <f>IF('🔩 PISTON'!A960="","",'🔩 PISTON'!N960)</f>
        <v/>
      </c>
      <c r="G707">
        <f>IF('🔩 PISTON'!A960="","",'🔩 PISTON'!O960)</f>
        <v/>
      </c>
      <c r="H707">
        <f>IF('🔩 PISTON'!A960="","",'🔩 PISTON'!P960)</f>
        <v/>
      </c>
      <c r="I707">
        <f>IF('🔩 PISTON'!A960="","",'🔩 PISTON'!Q960)</f>
        <v/>
      </c>
      <c r="J707">
        <f>IF('🔩 PISTON'!A960="","",'🔩 PISTON'!D960)</f>
        <v/>
      </c>
      <c r="L707">
        <f>N(L706)+IF(AND('🔎 TRA CỨU NHANH'!$C$2&lt;&gt;"",OR(ISNUMBER(SEARCH('🔎 TRA CỨU NHANH'!$C$2,$A707)),ISNUMBER(SEARCH('🔎 TRA CỨU NHANH'!$C$2,$B707)))),1,0)</f>
        <v/>
      </c>
      <c r="M707">
        <f>IF(L707&gt;N(L706),L707,"")</f>
        <v/>
      </c>
      <c r="N707">
        <f>N(N706)+IF(AND('💰 BÁO GIÁ'!$C$27&lt;&gt;"",OR(ISNUMBER(SEARCH('💰 BÁO GIÁ'!$C$27,$A707)),ISNUMBER(SEARCH('💰 BÁO GIÁ'!$C$27,$B707)))),1,0)</f>
        <v/>
      </c>
      <c r="O707">
        <f>IF(N707&gt;N(N706),N707,"")</f>
        <v/>
      </c>
    </row>
    <row r="708">
      <c r="A708">
        <f>IF('🔩 PISTON'!A961="","",'🔩 PISTON'!A961)</f>
        <v/>
      </c>
      <c r="B708">
        <f>IF('🔩 PISTON'!A961="","","Piston "&amp;'🔩 PISTON'!U961)</f>
        <v/>
      </c>
      <c r="C708">
        <f>IF('🔩 PISTON'!A961="","","Piston")</f>
        <v/>
      </c>
      <c r="D708">
        <f>IF('🔩 PISTON'!A961="","",'🔩 PISTON'!L961)</f>
        <v/>
      </c>
      <c r="E708" s="37">
        <f>IF('🔩 PISTON'!A961="","",'🔩 PISTON'!M961)</f>
        <v/>
      </c>
      <c r="F708" s="37">
        <f>IF('🔩 PISTON'!A961="","",'🔩 PISTON'!N961)</f>
        <v/>
      </c>
      <c r="G708" s="37">
        <f>IF('🔩 PISTON'!A961="","",'🔩 PISTON'!O961)</f>
        <v/>
      </c>
      <c r="H708" s="37">
        <f>IF('🔩 PISTON'!A961="","",'🔩 PISTON'!P961)</f>
        <v/>
      </c>
      <c r="I708" s="37">
        <f>IF('🔩 PISTON'!A961="","",'🔩 PISTON'!Q961)</f>
        <v/>
      </c>
      <c r="J708">
        <f>IF('🔩 PISTON'!A961="","",'🔩 PISTON'!D961)</f>
        <v/>
      </c>
      <c r="L708">
        <f>N(L707)+IF(AND('🔎 TRA CỨU NHANH'!$C$2&lt;&gt;"",OR(ISNUMBER(SEARCH('🔎 TRA CỨU NHANH'!$C$2,$A708)),ISNUMBER(SEARCH('🔎 TRA CỨU NHANH'!$C$2,$B708)))),1,0)</f>
        <v/>
      </c>
      <c r="M708">
        <f>IF(L708&gt;N(L707),L708,"")</f>
        <v/>
      </c>
      <c r="N708">
        <f>N(N707)+IF(AND('💰 BÁO GIÁ'!$C$27&lt;&gt;"",OR(ISNUMBER(SEARCH('💰 BÁO GIÁ'!$C$27,$A708)),ISNUMBER(SEARCH('💰 BÁO GIÁ'!$C$27,$B708)))),1,0)</f>
        <v/>
      </c>
      <c r="O708">
        <f>IF(N708&gt;N(N707),N708,"")</f>
        <v/>
      </c>
    </row>
    <row r="709">
      <c r="A709">
        <f>IF('🔩 PISTON'!A962="","",'🔩 PISTON'!A962)</f>
        <v/>
      </c>
      <c r="B709">
        <f>IF('🔩 PISTON'!A962="","","Piston "&amp;'🔩 PISTON'!U962)</f>
        <v/>
      </c>
      <c r="C709">
        <f>IF('🔩 PISTON'!A962="","","Piston")</f>
        <v/>
      </c>
      <c r="D709">
        <f>IF('🔩 PISTON'!A962="","",'🔩 PISTON'!L962)</f>
        <v/>
      </c>
      <c r="E709" s="37">
        <f>IF('🔩 PISTON'!A962="","",'🔩 PISTON'!M962)</f>
        <v/>
      </c>
      <c r="F709" s="37">
        <f>IF('🔩 PISTON'!A962="","",'🔩 PISTON'!N962)</f>
        <v/>
      </c>
      <c r="G709" s="37">
        <f>IF('🔩 PISTON'!A962="","",'🔩 PISTON'!O962)</f>
        <v/>
      </c>
      <c r="H709" s="37">
        <f>IF('🔩 PISTON'!A962="","",'🔩 PISTON'!P962)</f>
        <v/>
      </c>
      <c r="I709" s="37">
        <f>IF('🔩 PISTON'!A962="","",'🔩 PISTON'!Q962)</f>
        <v/>
      </c>
      <c r="J709">
        <f>IF('🔩 PISTON'!A962="","",'🔩 PISTON'!D962)</f>
        <v/>
      </c>
      <c r="L709">
        <f>N(L708)+IF(AND('🔎 TRA CỨU NHANH'!$C$2&lt;&gt;"",OR(ISNUMBER(SEARCH('🔎 TRA CỨU NHANH'!$C$2,$A709)),ISNUMBER(SEARCH('🔎 TRA CỨU NHANH'!$C$2,$B709)))),1,0)</f>
        <v/>
      </c>
      <c r="M709">
        <f>IF(L709&gt;N(L708),L709,"")</f>
        <v/>
      </c>
      <c r="N709">
        <f>N(N708)+IF(AND('💰 BÁO GIÁ'!$C$27&lt;&gt;"",OR(ISNUMBER(SEARCH('💰 BÁO GIÁ'!$C$27,$A709)),ISNUMBER(SEARCH('💰 BÁO GIÁ'!$C$27,$B709)))),1,0)</f>
        <v/>
      </c>
      <c r="O709">
        <f>IF(N709&gt;N(N708),N709,"")</f>
        <v/>
      </c>
    </row>
    <row r="710">
      <c r="A710">
        <f>IF('🔩 PISTON'!A963="","",'🔩 PISTON'!A963)</f>
        <v/>
      </c>
      <c r="B710">
        <f>IF('🔩 PISTON'!A963="","","Piston "&amp;'🔩 PISTON'!U963)</f>
        <v/>
      </c>
      <c r="C710">
        <f>IF('🔩 PISTON'!A963="","","Piston")</f>
        <v/>
      </c>
      <c r="D710">
        <f>IF('🔩 PISTON'!A963="","",'🔩 PISTON'!L963)</f>
        <v/>
      </c>
      <c r="E710">
        <f>IF('🔩 PISTON'!A963="","",'🔩 PISTON'!M963)</f>
        <v/>
      </c>
      <c r="F710">
        <f>IF('🔩 PISTON'!A963="","",'🔩 PISTON'!N963)</f>
        <v/>
      </c>
      <c r="G710">
        <f>IF('🔩 PISTON'!A963="","",'🔩 PISTON'!O963)</f>
        <v/>
      </c>
      <c r="H710">
        <f>IF('🔩 PISTON'!A963="","",'🔩 PISTON'!P963)</f>
        <v/>
      </c>
      <c r="I710">
        <f>IF('🔩 PISTON'!A963="","",'🔩 PISTON'!Q963)</f>
        <v/>
      </c>
      <c r="J710">
        <f>IF('🔩 PISTON'!A963="","",'🔩 PISTON'!D963)</f>
        <v/>
      </c>
      <c r="L710">
        <f>N(L709)+IF(AND('🔎 TRA CỨU NHANH'!$C$2&lt;&gt;"",OR(ISNUMBER(SEARCH('🔎 TRA CỨU NHANH'!$C$2,$A710)),ISNUMBER(SEARCH('🔎 TRA CỨU NHANH'!$C$2,$B710)))),1,0)</f>
        <v/>
      </c>
      <c r="M710">
        <f>IF(L710&gt;N(L709),L710,"")</f>
        <v/>
      </c>
      <c r="N710">
        <f>N(N709)+IF(AND('💰 BÁO GIÁ'!$C$27&lt;&gt;"",OR(ISNUMBER(SEARCH('💰 BÁO GIÁ'!$C$27,$A710)),ISNUMBER(SEARCH('💰 BÁO GIÁ'!$C$27,$B710)))),1,0)</f>
        <v/>
      </c>
      <c r="O710">
        <f>IF(N710&gt;N(N709),N710,"")</f>
        <v/>
      </c>
    </row>
    <row r="711">
      <c r="A711">
        <f>IF('🔩 PISTON'!A964="","",'🔩 PISTON'!A964)</f>
        <v/>
      </c>
      <c r="B711">
        <f>IF('🔩 PISTON'!A964="","","Piston "&amp;'🔩 PISTON'!U964)</f>
        <v/>
      </c>
      <c r="C711">
        <f>IF('🔩 PISTON'!A964="","","Piston")</f>
        <v/>
      </c>
      <c r="D711">
        <f>IF('🔩 PISTON'!A964="","",'🔩 PISTON'!L964)</f>
        <v/>
      </c>
      <c r="E711" s="37">
        <f>IF('🔩 PISTON'!A964="","",'🔩 PISTON'!M964)</f>
        <v/>
      </c>
      <c r="F711" s="37">
        <f>IF('🔩 PISTON'!A964="","",'🔩 PISTON'!N964)</f>
        <v/>
      </c>
      <c r="G711" s="37">
        <f>IF('🔩 PISTON'!A964="","",'🔩 PISTON'!O964)</f>
        <v/>
      </c>
      <c r="H711" s="37">
        <f>IF('🔩 PISTON'!A964="","",'🔩 PISTON'!P964)</f>
        <v/>
      </c>
      <c r="I711" s="37">
        <f>IF('🔩 PISTON'!A964="","",'🔩 PISTON'!Q964)</f>
        <v/>
      </c>
      <c r="J711">
        <f>IF('🔩 PISTON'!A964="","",'🔩 PISTON'!D964)</f>
        <v/>
      </c>
      <c r="L711">
        <f>N(L710)+IF(AND('🔎 TRA CỨU NHANH'!$C$2&lt;&gt;"",OR(ISNUMBER(SEARCH('🔎 TRA CỨU NHANH'!$C$2,$A711)),ISNUMBER(SEARCH('🔎 TRA CỨU NHANH'!$C$2,$B711)))),1,0)</f>
        <v/>
      </c>
      <c r="M711">
        <f>IF(L711&gt;N(L710),L711,"")</f>
        <v/>
      </c>
      <c r="N711">
        <f>N(N710)+IF(AND('💰 BÁO GIÁ'!$C$27&lt;&gt;"",OR(ISNUMBER(SEARCH('💰 BÁO GIÁ'!$C$27,$A711)),ISNUMBER(SEARCH('💰 BÁO GIÁ'!$C$27,$B711)))),1,0)</f>
        <v/>
      </c>
      <c r="O711">
        <f>IF(N711&gt;N(N710),N711,"")</f>
        <v/>
      </c>
    </row>
    <row r="712">
      <c r="A712">
        <f>IF('🔩 PISTON'!A965="","",'🔩 PISTON'!A965)</f>
        <v/>
      </c>
      <c r="B712">
        <f>IF('🔩 PISTON'!A965="","","Piston "&amp;'🔩 PISTON'!U965)</f>
        <v/>
      </c>
      <c r="C712">
        <f>IF('🔩 PISTON'!A965="","","Piston")</f>
        <v/>
      </c>
      <c r="D712">
        <f>IF('🔩 PISTON'!A965="","",'🔩 PISTON'!L965)</f>
        <v/>
      </c>
      <c r="E712">
        <f>IF('🔩 PISTON'!A965="","",'🔩 PISTON'!M965)</f>
        <v/>
      </c>
      <c r="F712">
        <f>IF('🔩 PISTON'!A965="","",'🔩 PISTON'!N965)</f>
        <v/>
      </c>
      <c r="G712">
        <f>IF('🔩 PISTON'!A965="","",'🔩 PISTON'!O965)</f>
        <v/>
      </c>
      <c r="H712">
        <f>IF('🔩 PISTON'!A965="","",'🔩 PISTON'!P965)</f>
        <v/>
      </c>
      <c r="I712">
        <f>IF('🔩 PISTON'!A965="","",'🔩 PISTON'!Q965)</f>
        <v/>
      </c>
      <c r="J712">
        <f>IF('🔩 PISTON'!A965="","",'🔩 PISTON'!D965)</f>
        <v/>
      </c>
      <c r="L712">
        <f>N(L711)+IF(AND('🔎 TRA CỨU NHANH'!$C$2&lt;&gt;"",OR(ISNUMBER(SEARCH('🔎 TRA CỨU NHANH'!$C$2,$A712)),ISNUMBER(SEARCH('🔎 TRA CỨU NHANH'!$C$2,$B712)))),1,0)</f>
        <v/>
      </c>
      <c r="M712">
        <f>IF(L712&gt;N(L711),L712,"")</f>
        <v/>
      </c>
      <c r="N712">
        <f>N(N711)+IF(AND('💰 BÁO GIÁ'!$C$27&lt;&gt;"",OR(ISNUMBER(SEARCH('💰 BÁO GIÁ'!$C$27,$A712)),ISNUMBER(SEARCH('💰 BÁO GIÁ'!$C$27,$B712)))),1,0)</f>
        <v/>
      </c>
      <c r="O712">
        <f>IF(N712&gt;N(N711),N712,"")</f>
        <v/>
      </c>
    </row>
    <row r="713">
      <c r="A713">
        <f>IF('🔩 PISTON'!A966="","",'🔩 PISTON'!A966)</f>
        <v/>
      </c>
      <c r="B713">
        <f>IF('🔩 PISTON'!A966="","","Piston "&amp;'🔩 PISTON'!U966)</f>
        <v/>
      </c>
      <c r="C713">
        <f>IF('🔩 PISTON'!A966="","","Piston")</f>
        <v/>
      </c>
      <c r="D713">
        <f>IF('🔩 PISTON'!A966="","",'🔩 PISTON'!L966)</f>
        <v/>
      </c>
      <c r="E713">
        <f>IF('🔩 PISTON'!A966="","",'🔩 PISTON'!M966)</f>
        <v/>
      </c>
      <c r="F713">
        <f>IF('🔩 PISTON'!A966="","",'🔩 PISTON'!N966)</f>
        <v/>
      </c>
      <c r="G713">
        <f>IF('🔩 PISTON'!A966="","",'🔩 PISTON'!O966)</f>
        <v/>
      </c>
      <c r="H713">
        <f>IF('🔩 PISTON'!A966="","",'🔩 PISTON'!P966)</f>
        <v/>
      </c>
      <c r="I713">
        <f>IF('🔩 PISTON'!A966="","",'🔩 PISTON'!Q966)</f>
        <v/>
      </c>
      <c r="J713">
        <f>IF('🔩 PISTON'!A966="","",'🔩 PISTON'!D966)</f>
        <v/>
      </c>
      <c r="L713">
        <f>N(L712)+IF(AND('🔎 TRA CỨU NHANH'!$C$2&lt;&gt;"",OR(ISNUMBER(SEARCH('🔎 TRA CỨU NHANH'!$C$2,$A713)),ISNUMBER(SEARCH('🔎 TRA CỨU NHANH'!$C$2,$B713)))),1,0)</f>
        <v/>
      </c>
      <c r="M713">
        <f>IF(L713&gt;N(L712),L713,"")</f>
        <v/>
      </c>
      <c r="N713">
        <f>N(N712)+IF(AND('💰 BÁO GIÁ'!$C$27&lt;&gt;"",OR(ISNUMBER(SEARCH('💰 BÁO GIÁ'!$C$27,$A713)),ISNUMBER(SEARCH('💰 BÁO GIÁ'!$C$27,$B713)))),1,0)</f>
        <v/>
      </c>
      <c r="O713">
        <f>IF(N713&gt;N(N712),N713,"")</f>
        <v/>
      </c>
    </row>
    <row r="714">
      <c r="A714">
        <f>IF('🔩 PISTON'!A967="","",'🔩 PISTON'!A967)</f>
        <v/>
      </c>
      <c r="B714">
        <f>IF('🔩 PISTON'!A967="","","Piston "&amp;'🔩 PISTON'!U967)</f>
        <v/>
      </c>
      <c r="C714">
        <f>IF('🔩 PISTON'!A967="","","Piston")</f>
        <v/>
      </c>
      <c r="D714">
        <f>IF('🔩 PISTON'!A967="","",'🔩 PISTON'!L967)</f>
        <v/>
      </c>
      <c r="E714">
        <f>IF('🔩 PISTON'!A967="","",'🔩 PISTON'!M967)</f>
        <v/>
      </c>
      <c r="F714">
        <f>IF('🔩 PISTON'!A967="","",'🔩 PISTON'!N967)</f>
        <v/>
      </c>
      <c r="G714">
        <f>IF('🔩 PISTON'!A967="","",'🔩 PISTON'!O967)</f>
        <v/>
      </c>
      <c r="H714">
        <f>IF('🔩 PISTON'!A967="","",'🔩 PISTON'!P967)</f>
        <v/>
      </c>
      <c r="I714">
        <f>IF('🔩 PISTON'!A967="","",'🔩 PISTON'!Q967)</f>
        <v/>
      </c>
      <c r="J714">
        <f>IF('🔩 PISTON'!A967="","",'🔩 PISTON'!D967)</f>
        <v/>
      </c>
      <c r="L714">
        <f>N(L713)+IF(AND('🔎 TRA CỨU NHANH'!$C$2&lt;&gt;"",OR(ISNUMBER(SEARCH('🔎 TRA CỨU NHANH'!$C$2,$A714)),ISNUMBER(SEARCH('🔎 TRA CỨU NHANH'!$C$2,$B714)))),1,0)</f>
        <v/>
      </c>
      <c r="M714">
        <f>IF(L714&gt;N(L713),L714,"")</f>
        <v/>
      </c>
      <c r="N714">
        <f>N(N713)+IF(AND('💰 BÁO GIÁ'!$C$27&lt;&gt;"",OR(ISNUMBER(SEARCH('💰 BÁO GIÁ'!$C$27,$A714)),ISNUMBER(SEARCH('💰 BÁO GIÁ'!$C$27,$B714)))),1,0)</f>
        <v/>
      </c>
      <c r="O714">
        <f>IF(N714&gt;N(N713),N714,"")</f>
        <v/>
      </c>
    </row>
    <row r="715">
      <c r="A715">
        <f>IF('🔩 PISTON'!A968="","",'🔩 PISTON'!A968)</f>
        <v/>
      </c>
      <c r="B715">
        <f>IF('🔩 PISTON'!A968="","","Piston "&amp;'🔩 PISTON'!U968)</f>
        <v/>
      </c>
      <c r="C715">
        <f>IF('🔩 PISTON'!A968="","","Piston")</f>
        <v/>
      </c>
      <c r="D715">
        <f>IF('🔩 PISTON'!A968="","",'🔩 PISTON'!L968)</f>
        <v/>
      </c>
      <c r="E715" s="37">
        <f>IF('🔩 PISTON'!A968="","",'🔩 PISTON'!M968)</f>
        <v/>
      </c>
      <c r="F715" s="37">
        <f>IF('🔩 PISTON'!A968="","",'🔩 PISTON'!N968)</f>
        <v/>
      </c>
      <c r="G715" s="37">
        <f>IF('🔩 PISTON'!A968="","",'🔩 PISTON'!O968)</f>
        <v/>
      </c>
      <c r="H715" s="37">
        <f>IF('🔩 PISTON'!A968="","",'🔩 PISTON'!P968)</f>
        <v/>
      </c>
      <c r="I715" s="37">
        <f>IF('🔩 PISTON'!A968="","",'🔩 PISTON'!Q968)</f>
        <v/>
      </c>
      <c r="J715">
        <f>IF('🔩 PISTON'!A968="","",'🔩 PISTON'!D968)</f>
        <v/>
      </c>
      <c r="L715">
        <f>N(L714)+IF(AND('🔎 TRA CỨU NHANH'!$C$2&lt;&gt;"",OR(ISNUMBER(SEARCH('🔎 TRA CỨU NHANH'!$C$2,$A715)),ISNUMBER(SEARCH('🔎 TRA CỨU NHANH'!$C$2,$B715)))),1,0)</f>
        <v/>
      </c>
      <c r="M715">
        <f>IF(L715&gt;N(L714),L715,"")</f>
        <v/>
      </c>
      <c r="N715">
        <f>N(N714)+IF(AND('💰 BÁO GIÁ'!$C$27&lt;&gt;"",OR(ISNUMBER(SEARCH('💰 BÁO GIÁ'!$C$27,$A715)),ISNUMBER(SEARCH('💰 BÁO GIÁ'!$C$27,$B715)))),1,0)</f>
        <v/>
      </c>
      <c r="O715">
        <f>IF(N715&gt;N(N714),N715,"")</f>
        <v/>
      </c>
    </row>
    <row r="716">
      <c r="A716">
        <f>IF('🔩 PISTON'!A969="","",'🔩 PISTON'!A969)</f>
        <v/>
      </c>
      <c r="B716">
        <f>IF('🔩 PISTON'!A969="","","Piston "&amp;'🔩 PISTON'!U969)</f>
        <v/>
      </c>
      <c r="C716">
        <f>IF('🔩 PISTON'!A969="","","Piston")</f>
        <v/>
      </c>
      <c r="D716">
        <f>IF('🔩 PISTON'!A969="","",'🔩 PISTON'!L969)</f>
        <v/>
      </c>
      <c r="E716" s="37">
        <f>IF('🔩 PISTON'!A969="","",'🔩 PISTON'!M969)</f>
        <v/>
      </c>
      <c r="F716" s="37">
        <f>IF('🔩 PISTON'!A969="","",'🔩 PISTON'!N969)</f>
        <v/>
      </c>
      <c r="G716" s="37">
        <f>IF('🔩 PISTON'!A969="","",'🔩 PISTON'!O969)</f>
        <v/>
      </c>
      <c r="H716" s="37">
        <f>IF('🔩 PISTON'!A969="","",'🔩 PISTON'!P969)</f>
        <v/>
      </c>
      <c r="I716" s="37">
        <f>IF('🔩 PISTON'!A969="","",'🔩 PISTON'!Q969)</f>
        <v/>
      </c>
      <c r="J716">
        <f>IF('🔩 PISTON'!A969="","",'🔩 PISTON'!D969)</f>
        <v/>
      </c>
      <c r="L716">
        <f>N(L715)+IF(AND('🔎 TRA CỨU NHANH'!$C$2&lt;&gt;"",OR(ISNUMBER(SEARCH('🔎 TRA CỨU NHANH'!$C$2,$A716)),ISNUMBER(SEARCH('🔎 TRA CỨU NHANH'!$C$2,$B716)))),1,0)</f>
        <v/>
      </c>
      <c r="M716">
        <f>IF(L716&gt;N(L715),L716,"")</f>
        <v/>
      </c>
      <c r="N716">
        <f>N(N715)+IF(AND('💰 BÁO GIÁ'!$C$27&lt;&gt;"",OR(ISNUMBER(SEARCH('💰 BÁO GIÁ'!$C$27,$A716)),ISNUMBER(SEARCH('💰 BÁO GIÁ'!$C$27,$B716)))),1,0)</f>
        <v/>
      </c>
      <c r="O716">
        <f>IF(N716&gt;N(N715),N716,"")</f>
        <v/>
      </c>
    </row>
    <row r="717">
      <c r="A717">
        <f>IF('🔩 PISTON'!A970="","",'🔩 PISTON'!A970)</f>
        <v/>
      </c>
      <c r="B717">
        <f>IF('🔩 PISTON'!A970="","","Piston "&amp;'🔩 PISTON'!U970)</f>
        <v/>
      </c>
      <c r="C717">
        <f>IF('🔩 PISTON'!A970="","","Piston")</f>
        <v/>
      </c>
      <c r="D717">
        <f>IF('🔩 PISTON'!A970="","",'🔩 PISTON'!L970)</f>
        <v/>
      </c>
      <c r="E717">
        <f>IF('🔩 PISTON'!A970="","",'🔩 PISTON'!M970)</f>
        <v/>
      </c>
      <c r="F717">
        <f>IF('🔩 PISTON'!A970="","",'🔩 PISTON'!N970)</f>
        <v/>
      </c>
      <c r="G717">
        <f>IF('🔩 PISTON'!A970="","",'🔩 PISTON'!O970)</f>
        <v/>
      </c>
      <c r="H717">
        <f>IF('🔩 PISTON'!A970="","",'🔩 PISTON'!P970)</f>
        <v/>
      </c>
      <c r="I717">
        <f>IF('🔩 PISTON'!A970="","",'🔩 PISTON'!Q970)</f>
        <v/>
      </c>
      <c r="J717">
        <f>IF('🔩 PISTON'!A970="","",'🔩 PISTON'!D970)</f>
        <v/>
      </c>
      <c r="L717">
        <f>N(L716)+IF(AND('🔎 TRA CỨU NHANH'!$C$2&lt;&gt;"",OR(ISNUMBER(SEARCH('🔎 TRA CỨU NHANH'!$C$2,$A717)),ISNUMBER(SEARCH('🔎 TRA CỨU NHANH'!$C$2,$B717)))),1,0)</f>
        <v/>
      </c>
      <c r="M717">
        <f>IF(L717&gt;N(L716),L717,"")</f>
        <v/>
      </c>
      <c r="N717">
        <f>N(N716)+IF(AND('💰 BÁO GIÁ'!$C$27&lt;&gt;"",OR(ISNUMBER(SEARCH('💰 BÁO GIÁ'!$C$27,$A717)),ISNUMBER(SEARCH('💰 BÁO GIÁ'!$C$27,$B717)))),1,0)</f>
        <v/>
      </c>
      <c r="O717">
        <f>IF(N717&gt;N(N716),N717,"")</f>
        <v/>
      </c>
    </row>
    <row r="718">
      <c r="A718">
        <f>IF('🔩 PISTON'!A971="","",'🔩 PISTON'!A971)</f>
        <v/>
      </c>
      <c r="B718">
        <f>IF('🔩 PISTON'!A971="","","Piston "&amp;'🔩 PISTON'!U971)</f>
        <v/>
      </c>
      <c r="C718">
        <f>IF('🔩 PISTON'!A971="","","Piston")</f>
        <v/>
      </c>
      <c r="D718">
        <f>IF('🔩 PISTON'!A971="","",'🔩 PISTON'!L971)</f>
        <v/>
      </c>
      <c r="E718">
        <f>IF('🔩 PISTON'!A971="","",'🔩 PISTON'!M971)</f>
        <v/>
      </c>
      <c r="F718">
        <f>IF('🔩 PISTON'!A971="","",'🔩 PISTON'!N971)</f>
        <v/>
      </c>
      <c r="G718">
        <f>IF('🔩 PISTON'!A971="","",'🔩 PISTON'!O971)</f>
        <v/>
      </c>
      <c r="H718">
        <f>IF('🔩 PISTON'!A971="","",'🔩 PISTON'!P971)</f>
        <v/>
      </c>
      <c r="I718">
        <f>IF('🔩 PISTON'!A971="","",'🔩 PISTON'!Q971)</f>
        <v/>
      </c>
      <c r="J718">
        <f>IF('🔩 PISTON'!A971="","",'🔩 PISTON'!D971)</f>
        <v/>
      </c>
      <c r="L718">
        <f>N(L717)+IF(AND('🔎 TRA CỨU NHANH'!$C$2&lt;&gt;"",OR(ISNUMBER(SEARCH('🔎 TRA CỨU NHANH'!$C$2,$A718)),ISNUMBER(SEARCH('🔎 TRA CỨU NHANH'!$C$2,$B718)))),1,0)</f>
        <v/>
      </c>
      <c r="M718">
        <f>IF(L718&gt;N(L717),L718,"")</f>
        <v/>
      </c>
      <c r="N718">
        <f>N(N717)+IF(AND('💰 BÁO GIÁ'!$C$27&lt;&gt;"",OR(ISNUMBER(SEARCH('💰 BÁO GIÁ'!$C$27,$A718)),ISNUMBER(SEARCH('💰 BÁO GIÁ'!$C$27,$B718)))),1,0)</f>
        <v/>
      </c>
      <c r="O718">
        <f>IF(N718&gt;N(N717),N718,"")</f>
        <v/>
      </c>
    </row>
    <row r="719">
      <c r="A719">
        <f>IF('🔩 PISTON'!A972="","",'🔩 PISTON'!A972)</f>
        <v/>
      </c>
      <c r="B719">
        <f>IF('🔩 PISTON'!A972="","","Piston "&amp;'🔩 PISTON'!U972)</f>
        <v/>
      </c>
      <c r="C719">
        <f>IF('🔩 PISTON'!A972="","","Piston")</f>
        <v/>
      </c>
      <c r="D719">
        <f>IF('🔩 PISTON'!A972="","",'🔩 PISTON'!L972)</f>
        <v/>
      </c>
      <c r="E719">
        <f>IF('🔩 PISTON'!A972="","",'🔩 PISTON'!M972)</f>
        <v/>
      </c>
      <c r="F719">
        <f>IF('🔩 PISTON'!A972="","",'🔩 PISTON'!N972)</f>
        <v/>
      </c>
      <c r="G719">
        <f>IF('🔩 PISTON'!A972="","",'🔩 PISTON'!O972)</f>
        <v/>
      </c>
      <c r="H719">
        <f>IF('🔩 PISTON'!A972="","",'🔩 PISTON'!P972)</f>
        <v/>
      </c>
      <c r="I719">
        <f>IF('🔩 PISTON'!A972="","",'🔩 PISTON'!Q972)</f>
        <v/>
      </c>
      <c r="J719">
        <f>IF('🔩 PISTON'!A972="","",'🔩 PISTON'!D972)</f>
        <v/>
      </c>
      <c r="L719">
        <f>N(L718)+IF(AND('🔎 TRA CỨU NHANH'!$C$2&lt;&gt;"",OR(ISNUMBER(SEARCH('🔎 TRA CỨU NHANH'!$C$2,$A719)),ISNUMBER(SEARCH('🔎 TRA CỨU NHANH'!$C$2,$B719)))),1,0)</f>
        <v/>
      </c>
      <c r="M719">
        <f>IF(L719&gt;N(L718),L719,"")</f>
        <v/>
      </c>
      <c r="N719">
        <f>N(N718)+IF(AND('💰 BÁO GIÁ'!$C$27&lt;&gt;"",OR(ISNUMBER(SEARCH('💰 BÁO GIÁ'!$C$27,$A719)),ISNUMBER(SEARCH('💰 BÁO GIÁ'!$C$27,$B719)))),1,0)</f>
        <v/>
      </c>
      <c r="O719">
        <f>IF(N719&gt;N(N718),N719,"")</f>
        <v/>
      </c>
    </row>
    <row r="720">
      <c r="A720">
        <f>IF('🔩 PISTON'!A973="","",'🔩 PISTON'!A973)</f>
        <v/>
      </c>
      <c r="B720">
        <f>IF('🔩 PISTON'!A973="","","Piston "&amp;'🔩 PISTON'!U973)</f>
        <v/>
      </c>
      <c r="C720">
        <f>IF('🔩 PISTON'!A973="","","Piston")</f>
        <v/>
      </c>
      <c r="D720">
        <f>IF('🔩 PISTON'!A973="","",'🔩 PISTON'!L973)</f>
        <v/>
      </c>
      <c r="E720">
        <f>IF('🔩 PISTON'!A973="","",'🔩 PISTON'!M973)</f>
        <v/>
      </c>
      <c r="F720">
        <f>IF('🔩 PISTON'!A973="","",'🔩 PISTON'!N973)</f>
        <v/>
      </c>
      <c r="G720">
        <f>IF('🔩 PISTON'!A973="","",'🔩 PISTON'!O973)</f>
        <v/>
      </c>
      <c r="H720">
        <f>IF('🔩 PISTON'!A973="","",'🔩 PISTON'!P973)</f>
        <v/>
      </c>
      <c r="I720">
        <f>IF('🔩 PISTON'!A973="","",'🔩 PISTON'!Q973)</f>
        <v/>
      </c>
      <c r="J720">
        <f>IF('🔩 PISTON'!A973="","",'🔩 PISTON'!D973)</f>
        <v/>
      </c>
      <c r="L720">
        <f>N(L719)+IF(AND('🔎 TRA CỨU NHANH'!$C$2&lt;&gt;"",OR(ISNUMBER(SEARCH('🔎 TRA CỨU NHANH'!$C$2,$A720)),ISNUMBER(SEARCH('🔎 TRA CỨU NHANH'!$C$2,$B720)))),1,0)</f>
        <v/>
      </c>
      <c r="M720">
        <f>IF(L720&gt;N(L719),L720,"")</f>
        <v/>
      </c>
      <c r="N720">
        <f>N(N719)+IF(AND('💰 BÁO GIÁ'!$C$27&lt;&gt;"",OR(ISNUMBER(SEARCH('💰 BÁO GIÁ'!$C$27,$A720)),ISNUMBER(SEARCH('💰 BÁO GIÁ'!$C$27,$B720)))),1,0)</f>
        <v/>
      </c>
      <c r="O720">
        <f>IF(N720&gt;N(N719),N720,"")</f>
        <v/>
      </c>
    </row>
    <row r="721">
      <c r="A721">
        <f>IF('🔩 PISTON'!A974="","",'🔩 PISTON'!A974)</f>
        <v/>
      </c>
      <c r="B721">
        <f>IF('🔩 PISTON'!A974="","","Piston "&amp;'🔩 PISTON'!U974)</f>
        <v/>
      </c>
      <c r="C721">
        <f>IF('🔩 PISTON'!A974="","","Piston")</f>
        <v/>
      </c>
      <c r="D721">
        <f>IF('🔩 PISTON'!A974="","",'🔩 PISTON'!L974)</f>
        <v/>
      </c>
      <c r="E721">
        <f>IF('🔩 PISTON'!A974="","",'🔩 PISTON'!M974)</f>
        <v/>
      </c>
      <c r="F721">
        <f>IF('🔩 PISTON'!A974="","",'🔩 PISTON'!N974)</f>
        <v/>
      </c>
      <c r="G721">
        <f>IF('🔩 PISTON'!A974="","",'🔩 PISTON'!O974)</f>
        <v/>
      </c>
      <c r="H721">
        <f>IF('🔩 PISTON'!A974="","",'🔩 PISTON'!P974)</f>
        <v/>
      </c>
      <c r="I721">
        <f>IF('🔩 PISTON'!A974="","",'🔩 PISTON'!Q974)</f>
        <v/>
      </c>
      <c r="J721">
        <f>IF('🔩 PISTON'!A974="","",'🔩 PISTON'!D974)</f>
        <v/>
      </c>
      <c r="L721">
        <f>N(L720)+IF(AND('🔎 TRA CỨU NHANH'!$C$2&lt;&gt;"",OR(ISNUMBER(SEARCH('🔎 TRA CỨU NHANH'!$C$2,$A721)),ISNUMBER(SEARCH('🔎 TRA CỨU NHANH'!$C$2,$B721)))),1,0)</f>
        <v/>
      </c>
      <c r="M721">
        <f>IF(L721&gt;N(L720),L721,"")</f>
        <v/>
      </c>
      <c r="N721">
        <f>N(N720)+IF(AND('💰 BÁO GIÁ'!$C$27&lt;&gt;"",OR(ISNUMBER(SEARCH('💰 BÁO GIÁ'!$C$27,$A721)),ISNUMBER(SEARCH('💰 BÁO GIÁ'!$C$27,$B721)))),1,0)</f>
        <v/>
      </c>
      <c r="O721">
        <f>IF(N721&gt;N(N720),N721,"")</f>
        <v/>
      </c>
    </row>
    <row r="722">
      <c r="A722">
        <f>IF('🔩 PISTON'!A975="","",'🔩 PISTON'!A975)</f>
        <v/>
      </c>
      <c r="B722">
        <f>IF('🔩 PISTON'!A975="","","Piston "&amp;'🔩 PISTON'!U975)</f>
        <v/>
      </c>
      <c r="C722">
        <f>IF('🔩 PISTON'!A975="","","Piston")</f>
        <v/>
      </c>
      <c r="D722">
        <f>IF('🔩 PISTON'!A975="","",'🔩 PISTON'!L975)</f>
        <v/>
      </c>
      <c r="E722">
        <f>IF('🔩 PISTON'!A975="","",'🔩 PISTON'!M975)</f>
        <v/>
      </c>
      <c r="F722">
        <f>IF('🔩 PISTON'!A975="","",'🔩 PISTON'!N975)</f>
        <v/>
      </c>
      <c r="G722">
        <f>IF('🔩 PISTON'!A975="","",'🔩 PISTON'!O975)</f>
        <v/>
      </c>
      <c r="H722">
        <f>IF('🔩 PISTON'!A975="","",'🔩 PISTON'!P975)</f>
        <v/>
      </c>
      <c r="I722">
        <f>IF('🔩 PISTON'!A975="","",'🔩 PISTON'!Q975)</f>
        <v/>
      </c>
      <c r="J722">
        <f>IF('🔩 PISTON'!A975="","",'🔩 PISTON'!D975)</f>
        <v/>
      </c>
      <c r="L722">
        <f>N(L721)+IF(AND('🔎 TRA CỨU NHANH'!$C$2&lt;&gt;"",OR(ISNUMBER(SEARCH('🔎 TRA CỨU NHANH'!$C$2,$A722)),ISNUMBER(SEARCH('🔎 TRA CỨU NHANH'!$C$2,$B722)))),1,0)</f>
        <v/>
      </c>
      <c r="M722">
        <f>IF(L722&gt;N(L721),L722,"")</f>
        <v/>
      </c>
      <c r="N722">
        <f>N(N721)+IF(AND('💰 BÁO GIÁ'!$C$27&lt;&gt;"",OR(ISNUMBER(SEARCH('💰 BÁO GIÁ'!$C$27,$A722)),ISNUMBER(SEARCH('💰 BÁO GIÁ'!$C$27,$B722)))),1,0)</f>
        <v/>
      </c>
      <c r="O722">
        <f>IF(N722&gt;N(N721),N722,"")</f>
        <v/>
      </c>
    </row>
    <row r="723">
      <c r="A723">
        <f>IF('🔩 PISTON'!A976="","",'🔩 PISTON'!A976)</f>
        <v/>
      </c>
      <c r="B723">
        <f>IF('🔩 PISTON'!A976="","","Piston "&amp;'🔩 PISTON'!U976)</f>
        <v/>
      </c>
      <c r="C723">
        <f>IF('🔩 PISTON'!A976="","","Piston")</f>
        <v/>
      </c>
      <c r="D723">
        <f>IF('🔩 PISTON'!A976="","",'🔩 PISTON'!L976)</f>
        <v/>
      </c>
      <c r="E723">
        <f>IF('🔩 PISTON'!A976="","",'🔩 PISTON'!M976)</f>
        <v/>
      </c>
      <c r="F723">
        <f>IF('🔩 PISTON'!A976="","",'🔩 PISTON'!N976)</f>
        <v/>
      </c>
      <c r="G723">
        <f>IF('🔩 PISTON'!A976="","",'🔩 PISTON'!O976)</f>
        <v/>
      </c>
      <c r="H723">
        <f>IF('🔩 PISTON'!A976="","",'🔩 PISTON'!P976)</f>
        <v/>
      </c>
      <c r="I723">
        <f>IF('🔩 PISTON'!A976="","",'🔩 PISTON'!Q976)</f>
        <v/>
      </c>
      <c r="J723">
        <f>IF('🔩 PISTON'!A976="","",'🔩 PISTON'!D976)</f>
        <v/>
      </c>
      <c r="L723">
        <f>N(L722)+IF(AND('🔎 TRA CỨU NHANH'!$C$2&lt;&gt;"",OR(ISNUMBER(SEARCH('🔎 TRA CỨU NHANH'!$C$2,$A723)),ISNUMBER(SEARCH('🔎 TRA CỨU NHANH'!$C$2,$B723)))),1,0)</f>
        <v/>
      </c>
      <c r="M723">
        <f>IF(L723&gt;N(L722),L723,"")</f>
        <v/>
      </c>
      <c r="N723">
        <f>N(N722)+IF(AND('💰 BÁO GIÁ'!$C$27&lt;&gt;"",OR(ISNUMBER(SEARCH('💰 BÁO GIÁ'!$C$27,$A723)),ISNUMBER(SEARCH('💰 BÁO GIÁ'!$C$27,$B723)))),1,0)</f>
        <v/>
      </c>
      <c r="O723">
        <f>IF(N723&gt;N(N722),N723,"")</f>
        <v/>
      </c>
    </row>
    <row r="724">
      <c r="A724">
        <f>IF('🔩 PISTON'!A977="","",'🔩 PISTON'!A977)</f>
        <v/>
      </c>
      <c r="B724">
        <f>IF('🔩 PISTON'!A977="","","Piston "&amp;'🔩 PISTON'!U977)</f>
        <v/>
      </c>
      <c r="C724">
        <f>IF('🔩 PISTON'!A977="","","Piston")</f>
        <v/>
      </c>
      <c r="D724">
        <f>IF('🔩 PISTON'!A977="","",'🔩 PISTON'!L977)</f>
        <v/>
      </c>
      <c r="E724">
        <f>IF('🔩 PISTON'!A977="","",'🔩 PISTON'!M977)</f>
        <v/>
      </c>
      <c r="F724">
        <f>IF('🔩 PISTON'!A977="","",'🔩 PISTON'!N977)</f>
        <v/>
      </c>
      <c r="G724">
        <f>IF('🔩 PISTON'!A977="","",'🔩 PISTON'!O977)</f>
        <v/>
      </c>
      <c r="H724">
        <f>IF('🔩 PISTON'!A977="","",'🔩 PISTON'!P977)</f>
        <v/>
      </c>
      <c r="I724">
        <f>IF('🔩 PISTON'!A977="","",'🔩 PISTON'!Q977)</f>
        <v/>
      </c>
      <c r="J724">
        <f>IF('🔩 PISTON'!A977="","",'🔩 PISTON'!D977)</f>
        <v/>
      </c>
      <c r="L724">
        <f>N(L723)+IF(AND('🔎 TRA CỨU NHANH'!$C$2&lt;&gt;"",OR(ISNUMBER(SEARCH('🔎 TRA CỨU NHANH'!$C$2,$A724)),ISNUMBER(SEARCH('🔎 TRA CỨU NHANH'!$C$2,$B724)))),1,0)</f>
        <v/>
      </c>
      <c r="M724">
        <f>IF(L724&gt;N(L723),L724,"")</f>
        <v/>
      </c>
      <c r="N724">
        <f>N(N723)+IF(AND('💰 BÁO GIÁ'!$C$27&lt;&gt;"",OR(ISNUMBER(SEARCH('💰 BÁO GIÁ'!$C$27,$A724)),ISNUMBER(SEARCH('💰 BÁO GIÁ'!$C$27,$B724)))),1,0)</f>
        <v/>
      </c>
      <c r="O724">
        <f>IF(N724&gt;N(N723),N724,"")</f>
        <v/>
      </c>
    </row>
    <row r="725">
      <c r="A725">
        <f>IF('🔩 PISTON'!A978="","",'🔩 PISTON'!A978)</f>
        <v/>
      </c>
      <c r="B725">
        <f>IF('🔩 PISTON'!A978="","","Piston "&amp;'🔩 PISTON'!U978)</f>
        <v/>
      </c>
      <c r="C725">
        <f>IF('🔩 PISTON'!A978="","","Piston")</f>
        <v/>
      </c>
      <c r="D725">
        <f>IF('🔩 PISTON'!A978="","",'🔩 PISTON'!L978)</f>
        <v/>
      </c>
      <c r="E725">
        <f>IF('🔩 PISTON'!A978="","",'🔩 PISTON'!M978)</f>
        <v/>
      </c>
      <c r="F725">
        <f>IF('🔩 PISTON'!A978="","",'🔩 PISTON'!N978)</f>
        <v/>
      </c>
      <c r="G725">
        <f>IF('🔩 PISTON'!A978="","",'🔩 PISTON'!O978)</f>
        <v/>
      </c>
      <c r="H725">
        <f>IF('🔩 PISTON'!A978="","",'🔩 PISTON'!P978)</f>
        <v/>
      </c>
      <c r="I725">
        <f>IF('🔩 PISTON'!A978="","",'🔩 PISTON'!Q978)</f>
        <v/>
      </c>
      <c r="J725">
        <f>IF('🔩 PISTON'!A978="","",'🔩 PISTON'!D978)</f>
        <v/>
      </c>
      <c r="L725">
        <f>N(L724)+IF(AND('🔎 TRA CỨU NHANH'!$C$2&lt;&gt;"",OR(ISNUMBER(SEARCH('🔎 TRA CỨU NHANH'!$C$2,$A725)),ISNUMBER(SEARCH('🔎 TRA CỨU NHANH'!$C$2,$B725)))),1,0)</f>
        <v/>
      </c>
      <c r="M725">
        <f>IF(L725&gt;N(L724),L725,"")</f>
        <v/>
      </c>
      <c r="N725">
        <f>N(N724)+IF(AND('💰 BÁO GIÁ'!$C$27&lt;&gt;"",OR(ISNUMBER(SEARCH('💰 BÁO GIÁ'!$C$27,$A725)),ISNUMBER(SEARCH('💰 BÁO GIÁ'!$C$27,$B725)))),1,0)</f>
        <v/>
      </c>
      <c r="O725">
        <f>IF(N725&gt;N(N724),N725,"")</f>
        <v/>
      </c>
    </row>
    <row r="726">
      <c r="A726">
        <f>IF('🔩 PISTON'!A979="","",'🔩 PISTON'!A979)</f>
        <v/>
      </c>
      <c r="B726">
        <f>IF('🔩 PISTON'!A979="","","Piston "&amp;'🔩 PISTON'!U979)</f>
        <v/>
      </c>
      <c r="C726">
        <f>IF('🔩 PISTON'!A979="","","Piston")</f>
        <v/>
      </c>
      <c r="D726">
        <f>IF('🔩 PISTON'!A979="","",'🔩 PISTON'!L979)</f>
        <v/>
      </c>
      <c r="E726">
        <f>IF('🔩 PISTON'!A979="","",'🔩 PISTON'!M979)</f>
        <v/>
      </c>
      <c r="F726">
        <f>IF('🔩 PISTON'!A979="","",'🔩 PISTON'!N979)</f>
        <v/>
      </c>
      <c r="G726">
        <f>IF('🔩 PISTON'!A979="","",'🔩 PISTON'!O979)</f>
        <v/>
      </c>
      <c r="H726">
        <f>IF('🔩 PISTON'!A979="","",'🔩 PISTON'!P979)</f>
        <v/>
      </c>
      <c r="I726">
        <f>IF('🔩 PISTON'!A979="","",'🔩 PISTON'!Q979)</f>
        <v/>
      </c>
      <c r="J726">
        <f>IF('🔩 PISTON'!A979="","",'🔩 PISTON'!D979)</f>
        <v/>
      </c>
      <c r="L726">
        <f>N(L725)+IF(AND('🔎 TRA CỨU NHANH'!$C$2&lt;&gt;"",OR(ISNUMBER(SEARCH('🔎 TRA CỨU NHANH'!$C$2,$A726)),ISNUMBER(SEARCH('🔎 TRA CỨU NHANH'!$C$2,$B726)))),1,0)</f>
        <v/>
      </c>
      <c r="M726">
        <f>IF(L726&gt;N(L725),L726,"")</f>
        <v/>
      </c>
      <c r="N726">
        <f>N(N725)+IF(AND('💰 BÁO GIÁ'!$C$27&lt;&gt;"",OR(ISNUMBER(SEARCH('💰 BÁO GIÁ'!$C$27,$A726)),ISNUMBER(SEARCH('💰 BÁO GIÁ'!$C$27,$B726)))),1,0)</f>
        <v/>
      </c>
      <c r="O726">
        <f>IF(N726&gt;N(N725),N726,"")</f>
        <v/>
      </c>
    </row>
    <row r="727">
      <c r="A727">
        <f>IF('🔩 PISTON'!A980="","",'🔩 PISTON'!A980)</f>
        <v/>
      </c>
      <c r="B727">
        <f>IF('🔩 PISTON'!A980="","","Piston "&amp;'🔩 PISTON'!U980)</f>
        <v/>
      </c>
      <c r="C727">
        <f>IF('🔩 PISTON'!A980="","","Piston")</f>
        <v/>
      </c>
      <c r="D727">
        <f>IF('🔩 PISTON'!A980="","",'🔩 PISTON'!L980)</f>
        <v/>
      </c>
      <c r="E727">
        <f>IF('🔩 PISTON'!A980="","",'🔩 PISTON'!M980)</f>
        <v/>
      </c>
      <c r="F727">
        <f>IF('🔩 PISTON'!A980="","",'🔩 PISTON'!N980)</f>
        <v/>
      </c>
      <c r="G727">
        <f>IF('🔩 PISTON'!A980="","",'🔩 PISTON'!O980)</f>
        <v/>
      </c>
      <c r="H727">
        <f>IF('🔩 PISTON'!A980="","",'🔩 PISTON'!P980)</f>
        <v/>
      </c>
      <c r="I727">
        <f>IF('🔩 PISTON'!A980="","",'🔩 PISTON'!Q980)</f>
        <v/>
      </c>
      <c r="J727">
        <f>IF('🔩 PISTON'!A980="","",'🔩 PISTON'!D980)</f>
        <v/>
      </c>
      <c r="L727">
        <f>N(L726)+IF(AND('🔎 TRA CỨU NHANH'!$C$2&lt;&gt;"",OR(ISNUMBER(SEARCH('🔎 TRA CỨU NHANH'!$C$2,$A727)),ISNUMBER(SEARCH('🔎 TRA CỨU NHANH'!$C$2,$B727)))),1,0)</f>
        <v/>
      </c>
      <c r="M727">
        <f>IF(L727&gt;N(L726),L727,"")</f>
        <v/>
      </c>
      <c r="N727">
        <f>N(N726)+IF(AND('💰 BÁO GIÁ'!$C$27&lt;&gt;"",OR(ISNUMBER(SEARCH('💰 BÁO GIÁ'!$C$27,$A727)),ISNUMBER(SEARCH('💰 BÁO GIÁ'!$C$27,$B727)))),1,0)</f>
        <v/>
      </c>
      <c r="O727">
        <f>IF(N727&gt;N(N726),N727,"")</f>
        <v/>
      </c>
    </row>
    <row r="728">
      <c r="A728">
        <f>IF('🔩 PISTON'!A981="","",'🔩 PISTON'!A981)</f>
        <v/>
      </c>
      <c r="B728">
        <f>IF('🔩 PISTON'!A981="","","Piston "&amp;'🔩 PISTON'!U981)</f>
        <v/>
      </c>
      <c r="C728">
        <f>IF('🔩 PISTON'!A981="","","Piston")</f>
        <v/>
      </c>
      <c r="D728">
        <f>IF('🔩 PISTON'!A981="","",'🔩 PISTON'!L981)</f>
        <v/>
      </c>
      <c r="E728">
        <f>IF('🔩 PISTON'!A981="","",'🔩 PISTON'!M981)</f>
        <v/>
      </c>
      <c r="F728">
        <f>IF('🔩 PISTON'!A981="","",'🔩 PISTON'!N981)</f>
        <v/>
      </c>
      <c r="G728">
        <f>IF('🔩 PISTON'!A981="","",'🔩 PISTON'!O981)</f>
        <v/>
      </c>
      <c r="H728">
        <f>IF('🔩 PISTON'!A981="","",'🔩 PISTON'!P981)</f>
        <v/>
      </c>
      <c r="I728">
        <f>IF('🔩 PISTON'!A981="","",'🔩 PISTON'!Q981)</f>
        <v/>
      </c>
      <c r="J728">
        <f>IF('🔩 PISTON'!A981="","",'🔩 PISTON'!D981)</f>
        <v/>
      </c>
      <c r="L728">
        <f>N(L727)+IF(AND('🔎 TRA CỨU NHANH'!$C$2&lt;&gt;"",OR(ISNUMBER(SEARCH('🔎 TRA CỨU NHANH'!$C$2,$A728)),ISNUMBER(SEARCH('🔎 TRA CỨU NHANH'!$C$2,$B728)))),1,0)</f>
        <v/>
      </c>
      <c r="M728">
        <f>IF(L728&gt;N(L727),L728,"")</f>
        <v/>
      </c>
      <c r="N728">
        <f>N(N727)+IF(AND('💰 BÁO GIÁ'!$C$27&lt;&gt;"",OR(ISNUMBER(SEARCH('💰 BÁO GIÁ'!$C$27,$A728)),ISNUMBER(SEARCH('💰 BÁO GIÁ'!$C$27,$B728)))),1,0)</f>
        <v/>
      </c>
      <c r="O728">
        <f>IF(N728&gt;N(N727),N728,"")</f>
        <v/>
      </c>
    </row>
    <row r="729">
      <c r="A729">
        <f>IF('🔩 PISTON'!A982="","",'🔩 PISTON'!A982)</f>
        <v/>
      </c>
      <c r="B729">
        <f>IF('🔩 PISTON'!A982="","","Piston "&amp;'🔩 PISTON'!U982)</f>
        <v/>
      </c>
      <c r="C729">
        <f>IF('🔩 PISTON'!A982="","","Piston")</f>
        <v/>
      </c>
      <c r="D729">
        <f>IF('🔩 PISTON'!A982="","",'🔩 PISTON'!L982)</f>
        <v/>
      </c>
      <c r="E729" s="37">
        <f>IF('🔩 PISTON'!A982="","",'🔩 PISTON'!M982)</f>
        <v/>
      </c>
      <c r="F729" s="37">
        <f>IF('🔩 PISTON'!A982="","",'🔩 PISTON'!N982)</f>
        <v/>
      </c>
      <c r="G729" s="37">
        <f>IF('🔩 PISTON'!A982="","",'🔩 PISTON'!O982)</f>
        <v/>
      </c>
      <c r="H729" s="37">
        <f>IF('🔩 PISTON'!A982="","",'🔩 PISTON'!P982)</f>
        <v/>
      </c>
      <c r="I729" s="37">
        <f>IF('🔩 PISTON'!A982="","",'🔩 PISTON'!Q982)</f>
        <v/>
      </c>
      <c r="J729">
        <f>IF('🔩 PISTON'!A982="","",'🔩 PISTON'!D982)</f>
        <v/>
      </c>
      <c r="L729">
        <f>N(L728)+IF(AND('🔎 TRA CỨU NHANH'!$C$2&lt;&gt;"",OR(ISNUMBER(SEARCH('🔎 TRA CỨU NHANH'!$C$2,$A729)),ISNUMBER(SEARCH('🔎 TRA CỨU NHANH'!$C$2,$B729)))),1,0)</f>
        <v/>
      </c>
      <c r="M729">
        <f>IF(L729&gt;N(L728),L729,"")</f>
        <v/>
      </c>
      <c r="N729">
        <f>N(N728)+IF(AND('💰 BÁO GIÁ'!$C$27&lt;&gt;"",OR(ISNUMBER(SEARCH('💰 BÁO GIÁ'!$C$27,$A729)),ISNUMBER(SEARCH('💰 BÁO GIÁ'!$C$27,$B729)))),1,0)</f>
        <v/>
      </c>
      <c r="O729">
        <f>IF(N729&gt;N(N728),N729,"")</f>
        <v/>
      </c>
    </row>
    <row r="730">
      <c r="A730">
        <f>IF('🔩 PISTON'!A983="","",'🔩 PISTON'!A983)</f>
        <v/>
      </c>
      <c r="B730">
        <f>IF('🔩 PISTON'!A983="","","Piston "&amp;'🔩 PISTON'!U983)</f>
        <v/>
      </c>
      <c r="C730">
        <f>IF('🔩 PISTON'!A983="","","Piston")</f>
        <v/>
      </c>
      <c r="D730">
        <f>IF('🔩 PISTON'!A983="","",'🔩 PISTON'!L983)</f>
        <v/>
      </c>
      <c r="E730">
        <f>IF('🔩 PISTON'!A983="","",'🔩 PISTON'!M983)</f>
        <v/>
      </c>
      <c r="F730">
        <f>IF('🔩 PISTON'!A983="","",'🔩 PISTON'!N983)</f>
        <v/>
      </c>
      <c r="G730">
        <f>IF('🔩 PISTON'!A983="","",'🔩 PISTON'!O983)</f>
        <v/>
      </c>
      <c r="H730">
        <f>IF('🔩 PISTON'!A983="","",'🔩 PISTON'!P983)</f>
        <v/>
      </c>
      <c r="I730">
        <f>IF('🔩 PISTON'!A983="","",'🔩 PISTON'!Q983)</f>
        <v/>
      </c>
      <c r="J730">
        <f>IF('🔩 PISTON'!A983="","",'🔩 PISTON'!D983)</f>
        <v/>
      </c>
      <c r="L730">
        <f>N(L729)+IF(AND('🔎 TRA CỨU NHANH'!$C$2&lt;&gt;"",OR(ISNUMBER(SEARCH('🔎 TRA CỨU NHANH'!$C$2,$A730)),ISNUMBER(SEARCH('🔎 TRA CỨU NHANH'!$C$2,$B730)))),1,0)</f>
        <v/>
      </c>
      <c r="M730">
        <f>IF(L730&gt;N(L729),L730,"")</f>
        <v/>
      </c>
      <c r="N730">
        <f>N(N729)+IF(AND('💰 BÁO GIÁ'!$C$27&lt;&gt;"",OR(ISNUMBER(SEARCH('💰 BÁO GIÁ'!$C$27,$A730)),ISNUMBER(SEARCH('💰 BÁO GIÁ'!$C$27,$B730)))),1,0)</f>
        <v/>
      </c>
      <c r="O730">
        <f>IF(N730&gt;N(N729),N730,"")</f>
        <v/>
      </c>
    </row>
    <row r="731">
      <c r="A731">
        <f>IF('🔩 PISTON'!A984="","",'🔩 PISTON'!A984)</f>
        <v/>
      </c>
      <c r="B731">
        <f>IF('🔩 PISTON'!A984="","","Piston "&amp;'🔩 PISTON'!U984)</f>
        <v/>
      </c>
      <c r="C731">
        <f>IF('🔩 PISTON'!A984="","","Piston")</f>
        <v/>
      </c>
      <c r="D731">
        <f>IF('🔩 PISTON'!A984="","",'🔩 PISTON'!L984)</f>
        <v/>
      </c>
      <c r="E731" s="37">
        <f>IF('🔩 PISTON'!A984="","",'🔩 PISTON'!M984)</f>
        <v/>
      </c>
      <c r="F731" s="37">
        <f>IF('🔩 PISTON'!A984="","",'🔩 PISTON'!N984)</f>
        <v/>
      </c>
      <c r="G731" s="37">
        <f>IF('🔩 PISTON'!A984="","",'🔩 PISTON'!O984)</f>
        <v/>
      </c>
      <c r="H731" s="37">
        <f>IF('🔩 PISTON'!A984="","",'🔩 PISTON'!P984)</f>
        <v/>
      </c>
      <c r="I731" s="37">
        <f>IF('🔩 PISTON'!A984="","",'🔩 PISTON'!Q984)</f>
        <v/>
      </c>
      <c r="J731">
        <f>IF('🔩 PISTON'!A984="","",'🔩 PISTON'!D984)</f>
        <v/>
      </c>
      <c r="L731">
        <f>N(L730)+IF(AND('🔎 TRA CỨU NHANH'!$C$2&lt;&gt;"",OR(ISNUMBER(SEARCH('🔎 TRA CỨU NHANH'!$C$2,$A731)),ISNUMBER(SEARCH('🔎 TRA CỨU NHANH'!$C$2,$B731)))),1,0)</f>
        <v/>
      </c>
      <c r="M731">
        <f>IF(L731&gt;N(L730),L731,"")</f>
        <v/>
      </c>
      <c r="N731">
        <f>N(N730)+IF(AND('💰 BÁO GIÁ'!$C$27&lt;&gt;"",OR(ISNUMBER(SEARCH('💰 BÁO GIÁ'!$C$27,$A731)),ISNUMBER(SEARCH('💰 BÁO GIÁ'!$C$27,$B731)))),1,0)</f>
        <v/>
      </c>
      <c r="O731">
        <f>IF(N731&gt;N(N730),N731,"")</f>
        <v/>
      </c>
    </row>
    <row r="732">
      <c r="A732">
        <f>IF('🔩 PISTON'!A985="","",'🔩 PISTON'!A985)</f>
        <v/>
      </c>
      <c r="B732">
        <f>IF('🔩 PISTON'!A985="","","Piston "&amp;'🔩 PISTON'!U985)</f>
        <v/>
      </c>
      <c r="C732">
        <f>IF('🔩 PISTON'!A985="","","Piston")</f>
        <v/>
      </c>
      <c r="D732">
        <f>IF('🔩 PISTON'!A985="","",'🔩 PISTON'!L985)</f>
        <v/>
      </c>
      <c r="E732" s="37">
        <f>IF('🔩 PISTON'!A985="","",'🔩 PISTON'!M985)</f>
        <v/>
      </c>
      <c r="F732" s="37">
        <f>IF('🔩 PISTON'!A985="","",'🔩 PISTON'!N985)</f>
        <v/>
      </c>
      <c r="G732" s="37">
        <f>IF('🔩 PISTON'!A985="","",'🔩 PISTON'!O985)</f>
        <v/>
      </c>
      <c r="H732" s="37">
        <f>IF('🔩 PISTON'!A985="","",'🔩 PISTON'!P985)</f>
        <v/>
      </c>
      <c r="I732" s="37">
        <f>IF('🔩 PISTON'!A985="","",'🔩 PISTON'!Q985)</f>
        <v/>
      </c>
      <c r="J732">
        <f>IF('🔩 PISTON'!A985="","",'🔩 PISTON'!D985)</f>
        <v/>
      </c>
      <c r="L732">
        <f>N(L731)+IF(AND('🔎 TRA CỨU NHANH'!$C$2&lt;&gt;"",OR(ISNUMBER(SEARCH('🔎 TRA CỨU NHANH'!$C$2,$A732)),ISNUMBER(SEARCH('🔎 TRA CỨU NHANH'!$C$2,$B732)))),1,0)</f>
        <v/>
      </c>
      <c r="M732">
        <f>IF(L732&gt;N(L731),L732,"")</f>
        <v/>
      </c>
      <c r="N732">
        <f>N(N731)+IF(AND('💰 BÁO GIÁ'!$C$27&lt;&gt;"",OR(ISNUMBER(SEARCH('💰 BÁO GIÁ'!$C$27,$A732)),ISNUMBER(SEARCH('💰 BÁO GIÁ'!$C$27,$B732)))),1,0)</f>
        <v/>
      </c>
      <c r="O732">
        <f>IF(N732&gt;N(N731),N732,"")</f>
        <v/>
      </c>
    </row>
    <row r="733">
      <c r="A733">
        <f>IF('🔩 PISTON'!A986="","",'🔩 PISTON'!A986)</f>
        <v/>
      </c>
      <c r="B733">
        <f>IF('🔩 PISTON'!A986="","","Piston "&amp;'🔩 PISTON'!U986)</f>
        <v/>
      </c>
      <c r="C733">
        <f>IF('🔩 PISTON'!A986="","","Piston")</f>
        <v/>
      </c>
      <c r="D733">
        <f>IF('🔩 PISTON'!A986="","",'🔩 PISTON'!L986)</f>
        <v/>
      </c>
      <c r="E733">
        <f>IF('🔩 PISTON'!A986="","",'🔩 PISTON'!M986)</f>
        <v/>
      </c>
      <c r="F733">
        <f>IF('🔩 PISTON'!A986="","",'🔩 PISTON'!N986)</f>
        <v/>
      </c>
      <c r="G733">
        <f>IF('🔩 PISTON'!A986="","",'🔩 PISTON'!O986)</f>
        <v/>
      </c>
      <c r="H733">
        <f>IF('🔩 PISTON'!A986="","",'🔩 PISTON'!P986)</f>
        <v/>
      </c>
      <c r="I733">
        <f>IF('🔩 PISTON'!A986="","",'🔩 PISTON'!Q986)</f>
        <v/>
      </c>
      <c r="J733">
        <f>IF('🔩 PISTON'!A986="","",'🔩 PISTON'!D986)</f>
        <v/>
      </c>
      <c r="L733">
        <f>N(L732)+IF(AND('🔎 TRA CỨU NHANH'!$C$2&lt;&gt;"",OR(ISNUMBER(SEARCH('🔎 TRA CỨU NHANH'!$C$2,$A733)),ISNUMBER(SEARCH('🔎 TRA CỨU NHANH'!$C$2,$B733)))),1,0)</f>
        <v/>
      </c>
      <c r="M733">
        <f>IF(L733&gt;N(L732),L733,"")</f>
        <v/>
      </c>
      <c r="N733">
        <f>N(N732)+IF(AND('💰 BÁO GIÁ'!$C$27&lt;&gt;"",OR(ISNUMBER(SEARCH('💰 BÁO GIÁ'!$C$27,$A733)),ISNUMBER(SEARCH('💰 BÁO GIÁ'!$C$27,$B733)))),1,0)</f>
        <v/>
      </c>
      <c r="O733">
        <f>IF(N733&gt;N(N732),N733,"")</f>
        <v/>
      </c>
    </row>
    <row r="734">
      <c r="A734">
        <f>IF('🔩 PISTON'!A987="","",'🔩 PISTON'!A987)</f>
        <v/>
      </c>
      <c r="B734">
        <f>IF('🔩 PISTON'!A987="","","Piston "&amp;'🔩 PISTON'!U987)</f>
        <v/>
      </c>
      <c r="C734">
        <f>IF('🔩 PISTON'!A987="","","Piston")</f>
        <v/>
      </c>
      <c r="D734">
        <f>IF('🔩 PISTON'!A987="","",'🔩 PISTON'!L987)</f>
        <v/>
      </c>
      <c r="E734" s="37">
        <f>IF('🔩 PISTON'!A987="","",'🔩 PISTON'!M987)</f>
        <v/>
      </c>
      <c r="F734" s="37">
        <f>IF('🔩 PISTON'!A987="","",'🔩 PISTON'!N987)</f>
        <v/>
      </c>
      <c r="G734" s="37">
        <f>IF('🔩 PISTON'!A987="","",'🔩 PISTON'!O987)</f>
        <v/>
      </c>
      <c r="H734" s="37">
        <f>IF('🔩 PISTON'!A987="","",'🔩 PISTON'!P987)</f>
        <v/>
      </c>
      <c r="I734" s="37">
        <f>IF('🔩 PISTON'!A987="","",'🔩 PISTON'!Q987)</f>
        <v/>
      </c>
      <c r="J734">
        <f>IF('🔩 PISTON'!A987="","",'🔩 PISTON'!D987)</f>
        <v/>
      </c>
      <c r="L734">
        <f>N(L733)+IF(AND('🔎 TRA CỨU NHANH'!$C$2&lt;&gt;"",OR(ISNUMBER(SEARCH('🔎 TRA CỨU NHANH'!$C$2,$A734)),ISNUMBER(SEARCH('🔎 TRA CỨU NHANH'!$C$2,$B734)))),1,0)</f>
        <v/>
      </c>
      <c r="M734">
        <f>IF(L734&gt;N(L733),L734,"")</f>
        <v/>
      </c>
      <c r="N734">
        <f>N(N733)+IF(AND('💰 BÁO GIÁ'!$C$27&lt;&gt;"",OR(ISNUMBER(SEARCH('💰 BÁO GIÁ'!$C$27,$A734)),ISNUMBER(SEARCH('💰 BÁO GIÁ'!$C$27,$B734)))),1,0)</f>
        <v/>
      </c>
      <c r="O734">
        <f>IF(N734&gt;N(N733),N734,"")</f>
        <v/>
      </c>
    </row>
    <row r="735">
      <c r="A735">
        <f>IF('🔩 PISTON'!A989="","",'🔩 PISTON'!A989)</f>
        <v/>
      </c>
      <c r="B735">
        <f>IF('🔩 PISTON'!A989="","","Piston "&amp;'🔩 PISTON'!U989)</f>
        <v/>
      </c>
      <c r="C735">
        <f>IF('🔩 PISTON'!A989="","","Piston")</f>
        <v/>
      </c>
      <c r="D735">
        <f>IF('🔩 PISTON'!A989="","",'🔩 PISTON'!L989)</f>
        <v/>
      </c>
      <c r="E735">
        <f>IF('🔩 PISTON'!A989="","",'🔩 PISTON'!M989)</f>
        <v/>
      </c>
      <c r="F735">
        <f>IF('🔩 PISTON'!A989="","",'🔩 PISTON'!N989)</f>
        <v/>
      </c>
      <c r="G735">
        <f>IF('🔩 PISTON'!A989="","",'🔩 PISTON'!O989)</f>
        <v/>
      </c>
      <c r="H735">
        <f>IF('🔩 PISTON'!A989="","",'🔩 PISTON'!P989)</f>
        <v/>
      </c>
      <c r="I735">
        <f>IF('🔩 PISTON'!A989="","",'🔩 PISTON'!Q989)</f>
        <v/>
      </c>
      <c r="J735">
        <f>IF('🔩 PISTON'!A989="","",'🔩 PISTON'!D989)</f>
        <v/>
      </c>
      <c r="L735">
        <f>N(L734)+IF(AND('🔎 TRA CỨU NHANH'!$C$2&lt;&gt;"",OR(ISNUMBER(SEARCH('🔎 TRA CỨU NHANH'!$C$2,$A735)),ISNUMBER(SEARCH('🔎 TRA CỨU NHANH'!$C$2,$B735)))),1,0)</f>
        <v/>
      </c>
      <c r="M735">
        <f>IF(L735&gt;N(L734),L735,"")</f>
        <v/>
      </c>
      <c r="N735">
        <f>N(N734)+IF(AND('💰 BÁO GIÁ'!$C$27&lt;&gt;"",OR(ISNUMBER(SEARCH('💰 BÁO GIÁ'!$C$27,$A735)),ISNUMBER(SEARCH('💰 BÁO GIÁ'!$C$27,$B735)))),1,0)</f>
        <v/>
      </c>
      <c r="O735">
        <f>IF(N735&gt;N(N734),N735,"")</f>
        <v/>
      </c>
    </row>
    <row r="736">
      <c r="A736">
        <f>IF('🔩 PISTON'!A990="","",'🔩 PISTON'!A990)</f>
        <v/>
      </c>
      <c r="B736">
        <f>IF('🔩 PISTON'!A990="","","Piston "&amp;'🔩 PISTON'!U990)</f>
        <v/>
      </c>
      <c r="C736">
        <f>IF('🔩 PISTON'!A990="","","Piston")</f>
        <v/>
      </c>
      <c r="D736">
        <f>IF('🔩 PISTON'!A990="","",'🔩 PISTON'!L990)</f>
        <v/>
      </c>
      <c r="E736">
        <f>IF('🔩 PISTON'!A990="","",'🔩 PISTON'!M990)</f>
        <v/>
      </c>
      <c r="F736">
        <f>IF('🔩 PISTON'!A990="","",'🔩 PISTON'!N990)</f>
        <v/>
      </c>
      <c r="G736">
        <f>IF('🔩 PISTON'!A990="","",'🔩 PISTON'!O990)</f>
        <v/>
      </c>
      <c r="H736">
        <f>IF('🔩 PISTON'!A990="","",'🔩 PISTON'!P990)</f>
        <v/>
      </c>
      <c r="I736">
        <f>IF('🔩 PISTON'!A990="","",'🔩 PISTON'!Q990)</f>
        <v/>
      </c>
      <c r="J736">
        <f>IF('🔩 PISTON'!A990="","",'🔩 PISTON'!D990)</f>
        <v/>
      </c>
      <c r="L736">
        <f>N(L735)+IF(AND('🔎 TRA CỨU NHANH'!$C$2&lt;&gt;"",OR(ISNUMBER(SEARCH('🔎 TRA CỨU NHANH'!$C$2,$A736)),ISNUMBER(SEARCH('🔎 TRA CỨU NHANH'!$C$2,$B736)))),1,0)</f>
        <v/>
      </c>
      <c r="M736">
        <f>IF(L736&gt;N(L735),L736,"")</f>
        <v/>
      </c>
      <c r="N736">
        <f>N(N735)+IF(AND('💰 BÁO GIÁ'!$C$27&lt;&gt;"",OR(ISNUMBER(SEARCH('💰 BÁO GIÁ'!$C$27,$A736)),ISNUMBER(SEARCH('💰 BÁO GIÁ'!$C$27,$B736)))),1,0)</f>
        <v/>
      </c>
      <c r="O736">
        <f>IF(N736&gt;N(N735),N736,"")</f>
        <v/>
      </c>
    </row>
    <row r="737">
      <c r="A737">
        <f>IF('🔩 PISTON'!A991="","",'🔩 PISTON'!A991)</f>
        <v/>
      </c>
      <c r="B737">
        <f>IF('🔩 PISTON'!A991="","","Piston "&amp;'🔩 PISTON'!U991)</f>
        <v/>
      </c>
      <c r="C737">
        <f>IF('🔩 PISTON'!A991="","","Piston")</f>
        <v/>
      </c>
      <c r="D737">
        <f>IF('🔩 PISTON'!A991="","",'🔩 PISTON'!L991)</f>
        <v/>
      </c>
      <c r="E737">
        <f>IF('🔩 PISTON'!A991="","",'🔩 PISTON'!M991)</f>
        <v/>
      </c>
      <c r="F737">
        <f>IF('🔩 PISTON'!A991="","",'🔩 PISTON'!N991)</f>
        <v/>
      </c>
      <c r="G737">
        <f>IF('🔩 PISTON'!A991="","",'🔩 PISTON'!O991)</f>
        <v/>
      </c>
      <c r="H737">
        <f>IF('🔩 PISTON'!A991="","",'🔩 PISTON'!P991)</f>
        <v/>
      </c>
      <c r="I737">
        <f>IF('🔩 PISTON'!A991="","",'🔩 PISTON'!Q991)</f>
        <v/>
      </c>
      <c r="J737">
        <f>IF('🔩 PISTON'!A991="","",'🔩 PISTON'!D991)</f>
        <v/>
      </c>
      <c r="L737">
        <f>N(L736)+IF(AND('🔎 TRA CỨU NHANH'!$C$2&lt;&gt;"",OR(ISNUMBER(SEARCH('🔎 TRA CỨU NHANH'!$C$2,$A737)),ISNUMBER(SEARCH('🔎 TRA CỨU NHANH'!$C$2,$B737)))),1,0)</f>
        <v/>
      </c>
      <c r="M737">
        <f>IF(L737&gt;N(L736),L737,"")</f>
        <v/>
      </c>
      <c r="N737">
        <f>N(N736)+IF(AND('💰 BÁO GIÁ'!$C$27&lt;&gt;"",OR(ISNUMBER(SEARCH('💰 BÁO GIÁ'!$C$27,$A737)),ISNUMBER(SEARCH('💰 BÁO GIÁ'!$C$27,$B737)))),1,0)</f>
        <v/>
      </c>
      <c r="O737">
        <f>IF(N737&gt;N(N736),N737,"")</f>
        <v/>
      </c>
    </row>
    <row r="738">
      <c r="A738">
        <f>IF('🔩 PISTON'!A992="","",'🔩 PISTON'!A992)</f>
        <v/>
      </c>
      <c r="B738">
        <f>IF('🔩 PISTON'!A992="","","Piston "&amp;'🔩 PISTON'!U992)</f>
        <v/>
      </c>
      <c r="C738">
        <f>IF('🔩 PISTON'!A992="","","Piston")</f>
        <v/>
      </c>
      <c r="D738">
        <f>IF('🔩 PISTON'!A992="","",'🔩 PISTON'!L992)</f>
        <v/>
      </c>
      <c r="E738">
        <f>IF('🔩 PISTON'!A992="","",'🔩 PISTON'!M992)</f>
        <v/>
      </c>
      <c r="F738">
        <f>IF('🔩 PISTON'!A992="","",'🔩 PISTON'!N992)</f>
        <v/>
      </c>
      <c r="G738">
        <f>IF('🔩 PISTON'!A992="","",'🔩 PISTON'!O992)</f>
        <v/>
      </c>
      <c r="H738">
        <f>IF('🔩 PISTON'!A992="","",'🔩 PISTON'!P992)</f>
        <v/>
      </c>
      <c r="I738">
        <f>IF('🔩 PISTON'!A992="","",'🔩 PISTON'!Q992)</f>
        <v/>
      </c>
      <c r="J738">
        <f>IF('🔩 PISTON'!A992="","",'🔩 PISTON'!D992)</f>
        <v/>
      </c>
      <c r="L738">
        <f>N(L737)+IF(AND('🔎 TRA CỨU NHANH'!$C$2&lt;&gt;"",OR(ISNUMBER(SEARCH('🔎 TRA CỨU NHANH'!$C$2,$A738)),ISNUMBER(SEARCH('🔎 TRA CỨU NHANH'!$C$2,$B738)))),1,0)</f>
        <v/>
      </c>
      <c r="M738">
        <f>IF(L738&gt;N(L737),L738,"")</f>
        <v/>
      </c>
      <c r="N738">
        <f>N(N737)+IF(AND('💰 BÁO GIÁ'!$C$27&lt;&gt;"",OR(ISNUMBER(SEARCH('💰 BÁO GIÁ'!$C$27,$A738)),ISNUMBER(SEARCH('💰 BÁO GIÁ'!$C$27,$B738)))),1,0)</f>
        <v/>
      </c>
      <c r="O738">
        <f>IF(N738&gt;N(N737),N738,"")</f>
        <v/>
      </c>
    </row>
    <row r="739">
      <c r="A739">
        <f>IF('🔩 PISTON'!A993="","",'🔩 PISTON'!A993)</f>
        <v/>
      </c>
      <c r="B739">
        <f>IF('🔩 PISTON'!A993="","","Piston "&amp;'🔩 PISTON'!U993)</f>
        <v/>
      </c>
      <c r="C739">
        <f>IF('🔩 PISTON'!A993="","","Piston")</f>
        <v/>
      </c>
      <c r="D739">
        <f>IF('🔩 PISTON'!A993="","",'🔩 PISTON'!L993)</f>
        <v/>
      </c>
      <c r="E739">
        <f>IF('🔩 PISTON'!A993="","",'🔩 PISTON'!M993)</f>
        <v/>
      </c>
      <c r="F739">
        <f>IF('🔩 PISTON'!A993="","",'🔩 PISTON'!N993)</f>
        <v/>
      </c>
      <c r="G739">
        <f>IF('🔩 PISTON'!A993="","",'🔩 PISTON'!O993)</f>
        <v/>
      </c>
      <c r="H739">
        <f>IF('🔩 PISTON'!A993="","",'🔩 PISTON'!P993)</f>
        <v/>
      </c>
      <c r="I739">
        <f>IF('🔩 PISTON'!A993="","",'🔩 PISTON'!Q993)</f>
        <v/>
      </c>
      <c r="J739">
        <f>IF('🔩 PISTON'!A993="","",'🔩 PISTON'!D993)</f>
        <v/>
      </c>
      <c r="L739">
        <f>N(L738)+IF(AND('🔎 TRA CỨU NHANH'!$C$2&lt;&gt;"",OR(ISNUMBER(SEARCH('🔎 TRA CỨU NHANH'!$C$2,$A739)),ISNUMBER(SEARCH('🔎 TRA CỨU NHANH'!$C$2,$B739)))),1,0)</f>
        <v/>
      </c>
      <c r="M739">
        <f>IF(L739&gt;N(L738),L739,"")</f>
        <v/>
      </c>
      <c r="N739">
        <f>N(N738)+IF(AND('💰 BÁO GIÁ'!$C$27&lt;&gt;"",OR(ISNUMBER(SEARCH('💰 BÁO GIÁ'!$C$27,$A739)),ISNUMBER(SEARCH('💰 BÁO GIÁ'!$C$27,$B739)))),1,0)</f>
        <v/>
      </c>
      <c r="O739">
        <f>IF(N739&gt;N(N738),N739,"")</f>
        <v/>
      </c>
    </row>
    <row r="740">
      <c r="A740">
        <f>IF('🔩 PISTON'!A994="","",'🔩 PISTON'!A994)</f>
        <v/>
      </c>
      <c r="B740">
        <f>IF('🔩 PISTON'!A994="","","Piston "&amp;'🔩 PISTON'!U994)</f>
        <v/>
      </c>
      <c r="C740">
        <f>IF('🔩 PISTON'!A994="","","Piston")</f>
        <v/>
      </c>
      <c r="D740">
        <f>IF('🔩 PISTON'!A994="","",'🔩 PISTON'!L994)</f>
        <v/>
      </c>
      <c r="E740">
        <f>IF('🔩 PISTON'!A994="","",'🔩 PISTON'!M994)</f>
        <v/>
      </c>
      <c r="F740">
        <f>IF('🔩 PISTON'!A994="","",'🔩 PISTON'!N994)</f>
        <v/>
      </c>
      <c r="G740">
        <f>IF('🔩 PISTON'!A994="","",'🔩 PISTON'!O994)</f>
        <v/>
      </c>
      <c r="H740">
        <f>IF('🔩 PISTON'!A994="","",'🔩 PISTON'!P994)</f>
        <v/>
      </c>
      <c r="I740">
        <f>IF('🔩 PISTON'!A994="","",'🔩 PISTON'!Q994)</f>
        <v/>
      </c>
      <c r="J740">
        <f>IF('🔩 PISTON'!A994="","",'🔩 PISTON'!D994)</f>
        <v/>
      </c>
      <c r="L740">
        <f>N(L739)+IF(AND('🔎 TRA CỨU NHANH'!$C$2&lt;&gt;"",OR(ISNUMBER(SEARCH('🔎 TRA CỨU NHANH'!$C$2,$A740)),ISNUMBER(SEARCH('🔎 TRA CỨU NHANH'!$C$2,$B740)))),1,0)</f>
        <v/>
      </c>
      <c r="M740">
        <f>IF(L740&gt;N(L739),L740,"")</f>
        <v/>
      </c>
      <c r="N740">
        <f>N(N739)+IF(AND('💰 BÁO GIÁ'!$C$27&lt;&gt;"",OR(ISNUMBER(SEARCH('💰 BÁO GIÁ'!$C$27,$A740)),ISNUMBER(SEARCH('💰 BÁO GIÁ'!$C$27,$B740)))),1,0)</f>
        <v/>
      </c>
      <c r="O740">
        <f>IF(N740&gt;N(N739),N740,"")</f>
        <v/>
      </c>
    </row>
    <row r="741">
      <c r="A741">
        <f>IF('🔩 PISTON'!A995="","",'🔩 PISTON'!A995)</f>
        <v/>
      </c>
      <c r="B741">
        <f>IF('🔩 PISTON'!A995="","","Piston "&amp;'🔩 PISTON'!U995)</f>
        <v/>
      </c>
      <c r="C741">
        <f>IF('🔩 PISTON'!A995="","","Piston")</f>
        <v/>
      </c>
      <c r="D741">
        <f>IF('🔩 PISTON'!A995="","",'🔩 PISTON'!L995)</f>
        <v/>
      </c>
      <c r="E741">
        <f>IF('🔩 PISTON'!A995="","",'🔩 PISTON'!M995)</f>
        <v/>
      </c>
      <c r="F741">
        <f>IF('🔩 PISTON'!A995="","",'🔩 PISTON'!N995)</f>
        <v/>
      </c>
      <c r="G741">
        <f>IF('🔩 PISTON'!A995="","",'🔩 PISTON'!O995)</f>
        <v/>
      </c>
      <c r="H741">
        <f>IF('🔩 PISTON'!A995="","",'🔩 PISTON'!P995)</f>
        <v/>
      </c>
      <c r="I741">
        <f>IF('🔩 PISTON'!A995="","",'🔩 PISTON'!Q995)</f>
        <v/>
      </c>
      <c r="J741">
        <f>IF('🔩 PISTON'!A995="","",'🔩 PISTON'!D995)</f>
        <v/>
      </c>
      <c r="L741">
        <f>N(L740)+IF(AND('🔎 TRA CỨU NHANH'!$C$2&lt;&gt;"",OR(ISNUMBER(SEARCH('🔎 TRA CỨU NHANH'!$C$2,$A741)),ISNUMBER(SEARCH('🔎 TRA CỨU NHANH'!$C$2,$B741)))),1,0)</f>
        <v/>
      </c>
      <c r="M741">
        <f>IF(L741&gt;N(L740),L741,"")</f>
        <v/>
      </c>
      <c r="N741">
        <f>N(N740)+IF(AND('💰 BÁO GIÁ'!$C$27&lt;&gt;"",OR(ISNUMBER(SEARCH('💰 BÁO GIÁ'!$C$27,$A741)),ISNUMBER(SEARCH('💰 BÁO GIÁ'!$C$27,$B741)))),1,0)</f>
        <v/>
      </c>
      <c r="O741">
        <f>IF(N741&gt;N(N740),N741,"")</f>
        <v/>
      </c>
    </row>
    <row r="742">
      <c r="A742">
        <f>IF('🔩 PISTON'!A996="","",'🔩 PISTON'!A996)</f>
        <v/>
      </c>
      <c r="B742">
        <f>IF('🔩 PISTON'!A996="","","Piston "&amp;'🔩 PISTON'!U996)</f>
        <v/>
      </c>
      <c r="C742">
        <f>IF('🔩 PISTON'!A996="","","Piston")</f>
        <v/>
      </c>
      <c r="D742">
        <f>IF('🔩 PISTON'!A996="","",'🔩 PISTON'!L996)</f>
        <v/>
      </c>
      <c r="E742">
        <f>IF('🔩 PISTON'!A996="","",'🔩 PISTON'!M996)</f>
        <v/>
      </c>
      <c r="F742">
        <f>IF('🔩 PISTON'!A996="","",'🔩 PISTON'!N996)</f>
        <v/>
      </c>
      <c r="G742">
        <f>IF('🔩 PISTON'!A996="","",'🔩 PISTON'!O996)</f>
        <v/>
      </c>
      <c r="H742">
        <f>IF('🔩 PISTON'!A996="","",'🔩 PISTON'!P996)</f>
        <v/>
      </c>
      <c r="I742">
        <f>IF('🔩 PISTON'!A996="","",'🔩 PISTON'!Q996)</f>
        <v/>
      </c>
      <c r="J742">
        <f>IF('🔩 PISTON'!A996="","",'🔩 PISTON'!D996)</f>
        <v/>
      </c>
      <c r="L742">
        <f>N(L741)+IF(AND('🔎 TRA CỨU NHANH'!$C$2&lt;&gt;"",OR(ISNUMBER(SEARCH('🔎 TRA CỨU NHANH'!$C$2,$A742)),ISNUMBER(SEARCH('🔎 TRA CỨU NHANH'!$C$2,$B742)))),1,0)</f>
        <v/>
      </c>
      <c r="M742">
        <f>IF(L742&gt;N(L741),L742,"")</f>
        <v/>
      </c>
      <c r="N742">
        <f>N(N741)+IF(AND('💰 BÁO GIÁ'!$C$27&lt;&gt;"",OR(ISNUMBER(SEARCH('💰 BÁO GIÁ'!$C$27,$A742)),ISNUMBER(SEARCH('💰 BÁO GIÁ'!$C$27,$B742)))),1,0)</f>
        <v/>
      </c>
      <c r="O742">
        <f>IF(N742&gt;N(N741),N742,"")</f>
        <v/>
      </c>
    </row>
    <row r="743">
      <c r="A743">
        <f>IF('🔩 PISTON'!A997="","",'🔩 PISTON'!A997)</f>
        <v/>
      </c>
      <c r="B743">
        <f>IF('🔩 PISTON'!A997="","","Piston "&amp;'🔩 PISTON'!U997)</f>
        <v/>
      </c>
      <c r="C743">
        <f>IF('🔩 PISTON'!A997="","","Piston")</f>
        <v/>
      </c>
      <c r="D743">
        <f>IF('🔩 PISTON'!A997="","",'🔩 PISTON'!L997)</f>
        <v/>
      </c>
      <c r="E743">
        <f>IF('🔩 PISTON'!A997="","",'🔩 PISTON'!M997)</f>
        <v/>
      </c>
      <c r="F743">
        <f>IF('🔩 PISTON'!A997="","",'🔩 PISTON'!N997)</f>
        <v/>
      </c>
      <c r="G743">
        <f>IF('🔩 PISTON'!A997="","",'🔩 PISTON'!O997)</f>
        <v/>
      </c>
      <c r="H743">
        <f>IF('🔩 PISTON'!A997="","",'🔩 PISTON'!P997)</f>
        <v/>
      </c>
      <c r="I743">
        <f>IF('🔩 PISTON'!A997="","",'🔩 PISTON'!Q997)</f>
        <v/>
      </c>
      <c r="J743">
        <f>IF('🔩 PISTON'!A997="","",'🔩 PISTON'!D997)</f>
        <v/>
      </c>
      <c r="L743">
        <f>N(L742)+IF(AND('🔎 TRA CỨU NHANH'!$C$2&lt;&gt;"",OR(ISNUMBER(SEARCH('🔎 TRA CỨU NHANH'!$C$2,$A743)),ISNUMBER(SEARCH('🔎 TRA CỨU NHANH'!$C$2,$B743)))),1,0)</f>
        <v/>
      </c>
      <c r="M743">
        <f>IF(L743&gt;N(L742),L743,"")</f>
        <v/>
      </c>
      <c r="N743">
        <f>N(N742)+IF(AND('💰 BÁO GIÁ'!$C$27&lt;&gt;"",OR(ISNUMBER(SEARCH('💰 BÁO GIÁ'!$C$27,$A743)),ISNUMBER(SEARCH('💰 BÁO GIÁ'!$C$27,$B743)))),1,0)</f>
        <v/>
      </c>
      <c r="O743">
        <f>IF(N743&gt;N(N742),N743,"")</f>
        <v/>
      </c>
    </row>
    <row r="744">
      <c r="A744">
        <f>IF('🔩 PISTON'!A998="","",'🔩 PISTON'!A998)</f>
        <v/>
      </c>
      <c r="B744">
        <f>IF('🔩 PISTON'!A998="","","Piston "&amp;'🔩 PISTON'!U998)</f>
        <v/>
      </c>
      <c r="C744">
        <f>IF('🔩 PISTON'!A998="","","Piston")</f>
        <v/>
      </c>
      <c r="D744">
        <f>IF('🔩 PISTON'!A998="","",'🔩 PISTON'!L998)</f>
        <v/>
      </c>
      <c r="E744">
        <f>IF('🔩 PISTON'!A998="","",'🔩 PISTON'!M998)</f>
        <v/>
      </c>
      <c r="F744">
        <f>IF('🔩 PISTON'!A998="","",'🔩 PISTON'!N998)</f>
        <v/>
      </c>
      <c r="G744">
        <f>IF('🔩 PISTON'!A998="","",'🔩 PISTON'!O998)</f>
        <v/>
      </c>
      <c r="H744">
        <f>IF('🔩 PISTON'!A998="","",'🔩 PISTON'!P998)</f>
        <v/>
      </c>
      <c r="I744">
        <f>IF('🔩 PISTON'!A998="","",'🔩 PISTON'!Q998)</f>
        <v/>
      </c>
      <c r="J744">
        <f>IF('🔩 PISTON'!A998="","",'🔩 PISTON'!D998)</f>
        <v/>
      </c>
      <c r="L744">
        <f>N(L743)+IF(AND('🔎 TRA CỨU NHANH'!$C$2&lt;&gt;"",OR(ISNUMBER(SEARCH('🔎 TRA CỨU NHANH'!$C$2,$A744)),ISNUMBER(SEARCH('🔎 TRA CỨU NHANH'!$C$2,$B744)))),1,0)</f>
        <v/>
      </c>
      <c r="M744">
        <f>IF(L744&gt;N(L743),L744,"")</f>
        <v/>
      </c>
      <c r="N744">
        <f>N(N743)+IF(AND('💰 BÁO GIÁ'!$C$27&lt;&gt;"",OR(ISNUMBER(SEARCH('💰 BÁO GIÁ'!$C$27,$A744)),ISNUMBER(SEARCH('💰 BÁO GIÁ'!$C$27,$B744)))),1,0)</f>
        <v/>
      </c>
      <c r="O744">
        <f>IF(N744&gt;N(N743),N744,"")</f>
        <v/>
      </c>
    </row>
    <row r="745">
      <c r="A745">
        <f>IF('🔩 PISTON'!A999="","",'🔩 PISTON'!A999)</f>
        <v/>
      </c>
      <c r="B745">
        <f>IF('🔩 PISTON'!A999="","","Piston "&amp;'🔩 PISTON'!U999)</f>
        <v/>
      </c>
      <c r="C745">
        <f>IF('🔩 PISTON'!A999="","","Piston")</f>
        <v/>
      </c>
      <c r="D745">
        <f>IF('🔩 PISTON'!A999="","",'🔩 PISTON'!L999)</f>
        <v/>
      </c>
      <c r="E745">
        <f>IF('🔩 PISTON'!A999="","",'🔩 PISTON'!M999)</f>
        <v/>
      </c>
      <c r="F745">
        <f>IF('🔩 PISTON'!A999="","",'🔩 PISTON'!N999)</f>
        <v/>
      </c>
      <c r="G745">
        <f>IF('🔩 PISTON'!A999="","",'🔩 PISTON'!O999)</f>
        <v/>
      </c>
      <c r="H745">
        <f>IF('🔩 PISTON'!A999="","",'🔩 PISTON'!P999)</f>
        <v/>
      </c>
      <c r="I745">
        <f>IF('🔩 PISTON'!A999="","",'🔩 PISTON'!Q999)</f>
        <v/>
      </c>
      <c r="J745">
        <f>IF('🔩 PISTON'!A999="","",'🔩 PISTON'!D999)</f>
        <v/>
      </c>
      <c r="L745">
        <f>N(L744)+IF(AND('🔎 TRA CỨU NHANH'!$C$2&lt;&gt;"",OR(ISNUMBER(SEARCH('🔎 TRA CỨU NHANH'!$C$2,$A745)),ISNUMBER(SEARCH('🔎 TRA CỨU NHANH'!$C$2,$B745)))),1,0)</f>
        <v/>
      </c>
      <c r="M745">
        <f>IF(L745&gt;N(L744),L745,"")</f>
        <v/>
      </c>
      <c r="N745">
        <f>N(N744)+IF(AND('💰 BÁO GIÁ'!$C$27&lt;&gt;"",OR(ISNUMBER(SEARCH('💰 BÁO GIÁ'!$C$27,$A745)),ISNUMBER(SEARCH('💰 BÁO GIÁ'!$C$27,$B745)))),1,0)</f>
        <v/>
      </c>
      <c r="O745">
        <f>IF(N745&gt;N(N744),N745,"")</f>
        <v/>
      </c>
    </row>
    <row r="746">
      <c r="A746">
        <f>IF('🔩 PISTON'!A1000="","",'🔩 PISTON'!A1000)</f>
        <v/>
      </c>
      <c r="B746">
        <f>IF('🔩 PISTON'!A1000="","","Piston "&amp;'🔩 PISTON'!U1000)</f>
        <v/>
      </c>
      <c r="C746">
        <f>IF('🔩 PISTON'!A1000="","","Piston")</f>
        <v/>
      </c>
      <c r="D746">
        <f>IF('🔩 PISTON'!A1000="","",'🔩 PISTON'!L1000)</f>
        <v/>
      </c>
      <c r="E746" s="37">
        <f>IF('🔩 PISTON'!A1000="","",'🔩 PISTON'!M1000)</f>
        <v/>
      </c>
      <c r="F746" s="37">
        <f>IF('🔩 PISTON'!A1000="","",'🔩 PISTON'!N1000)</f>
        <v/>
      </c>
      <c r="G746" s="37">
        <f>IF('🔩 PISTON'!A1000="","",'🔩 PISTON'!O1000)</f>
        <v/>
      </c>
      <c r="H746" s="37">
        <f>IF('🔩 PISTON'!A1000="","",'🔩 PISTON'!P1000)</f>
        <v/>
      </c>
      <c r="I746" s="37">
        <f>IF('🔩 PISTON'!A1000="","",'🔩 PISTON'!Q1000)</f>
        <v/>
      </c>
      <c r="J746">
        <f>IF('🔩 PISTON'!A1000="","",'🔩 PISTON'!D1000)</f>
        <v/>
      </c>
      <c r="L746">
        <f>N(L745)+IF(AND('🔎 TRA CỨU NHANH'!$C$2&lt;&gt;"",OR(ISNUMBER(SEARCH('🔎 TRA CỨU NHANH'!$C$2,$A746)),ISNUMBER(SEARCH('🔎 TRA CỨU NHANH'!$C$2,$B746)))),1,0)</f>
        <v/>
      </c>
      <c r="M746">
        <f>IF(L746&gt;N(L745),L746,"")</f>
        <v/>
      </c>
      <c r="N746">
        <f>N(N745)+IF(AND('💰 BÁO GIÁ'!$C$27&lt;&gt;"",OR(ISNUMBER(SEARCH('💰 BÁO GIÁ'!$C$27,$A746)),ISNUMBER(SEARCH('💰 BÁO GIÁ'!$C$27,$B746)))),1,0)</f>
        <v/>
      </c>
      <c r="O746">
        <f>IF(N746&gt;N(N745),N746,"")</f>
        <v/>
      </c>
    </row>
    <row r="747">
      <c r="A747">
        <f>IF('🔩 PISTON'!A1001="","",'🔩 PISTON'!A1001)</f>
        <v/>
      </c>
      <c r="B747">
        <f>IF('🔩 PISTON'!A1001="","","Piston "&amp;'🔩 PISTON'!U1001)</f>
        <v/>
      </c>
      <c r="C747">
        <f>IF('🔩 PISTON'!A1001="","","Piston")</f>
        <v/>
      </c>
      <c r="D747">
        <f>IF('🔩 PISTON'!A1001="","",'🔩 PISTON'!L1001)</f>
        <v/>
      </c>
      <c r="E747">
        <f>IF('🔩 PISTON'!A1001="","",'🔩 PISTON'!M1001)</f>
        <v/>
      </c>
      <c r="F747">
        <f>IF('🔩 PISTON'!A1001="","",'🔩 PISTON'!N1001)</f>
        <v/>
      </c>
      <c r="G747">
        <f>IF('🔩 PISTON'!A1001="","",'🔩 PISTON'!O1001)</f>
        <v/>
      </c>
      <c r="H747">
        <f>IF('🔩 PISTON'!A1001="","",'🔩 PISTON'!P1001)</f>
        <v/>
      </c>
      <c r="I747">
        <f>IF('🔩 PISTON'!A1001="","",'🔩 PISTON'!Q1001)</f>
        <v/>
      </c>
      <c r="J747">
        <f>IF('🔩 PISTON'!A1001="","",'🔩 PISTON'!D1001)</f>
        <v/>
      </c>
      <c r="L747">
        <f>N(L746)+IF(AND('🔎 TRA CỨU NHANH'!$C$2&lt;&gt;"",OR(ISNUMBER(SEARCH('🔎 TRA CỨU NHANH'!$C$2,$A747)),ISNUMBER(SEARCH('🔎 TRA CỨU NHANH'!$C$2,$B747)))),1,0)</f>
        <v/>
      </c>
      <c r="M747">
        <f>IF(L747&gt;N(L746),L747,"")</f>
        <v/>
      </c>
      <c r="N747">
        <f>N(N746)+IF(AND('💰 BÁO GIÁ'!$C$27&lt;&gt;"",OR(ISNUMBER(SEARCH('💰 BÁO GIÁ'!$C$27,$A747)),ISNUMBER(SEARCH('💰 BÁO GIÁ'!$C$27,$B747)))),1,0)</f>
        <v/>
      </c>
      <c r="O747">
        <f>IF(N747&gt;N(N746),N747,"")</f>
        <v/>
      </c>
    </row>
    <row r="748">
      <c r="A748">
        <f>IF('🔩 PISTON'!A1002="","",'🔩 PISTON'!A1002)</f>
        <v/>
      </c>
      <c r="B748">
        <f>IF('🔩 PISTON'!A1002="","","Piston "&amp;'🔩 PISTON'!U1002)</f>
        <v/>
      </c>
      <c r="C748">
        <f>IF('🔩 PISTON'!A1002="","","Piston")</f>
        <v/>
      </c>
      <c r="D748">
        <f>IF('🔩 PISTON'!A1002="","",'🔩 PISTON'!L1002)</f>
        <v/>
      </c>
      <c r="E748">
        <f>IF('🔩 PISTON'!A1002="","",'🔩 PISTON'!M1002)</f>
        <v/>
      </c>
      <c r="F748">
        <f>IF('🔩 PISTON'!A1002="","",'🔩 PISTON'!N1002)</f>
        <v/>
      </c>
      <c r="G748">
        <f>IF('🔩 PISTON'!A1002="","",'🔩 PISTON'!O1002)</f>
        <v/>
      </c>
      <c r="H748">
        <f>IF('🔩 PISTON'!A1002="","",'🔩 PISTON'!P1002)</f>
        <v/>
      </c>
      <c r="I748">
        <f>IF('🔩 PISTON'!A1002="","",'🔩 PISTON'!Q1002)</f>
        <v/>
      </c>
      <c r="J748">
        <f>IF('🔩 PISTON'!A1002="","",'🔩 PISTON'!D1002)</f>
        <v/>
      </c>
      <c r="L748">
        <f>N(L747)+IF(AND('🔎 TRA CỨU NHANH'!$C$2&lt;&gt;"",OR(ISNUMBER(SEARCH('🔎 TRA CỨU NHANH'!$C$2,$A748)),ISNUMBER(SEARCH('🔎 TRA CỨU NHANH'!$C$2,$B748)))),1,0)</f>
        <v/>
      </c>
      <c r="M748">
        <f>IF(L748&gt;N(L747),L748,"")</f>
        <v/>
      </c>
      <c r="N748">
        <f>N(N747)+IF(AND('💰 BÁO GIÁ'!$C$27&lt;&gt;"",OR(ISNUMBER(SEARCH('💰 BÁO GIÁ'!$C$27,$A748)),ISNUMBER(SEARCH('💰 BÁO GIÁ'!$C$27,$B748)))),1,0)</f>
        <v/>
      </c>
      <c r="O748">
        <f>IF(N748&gt;N(N747),N748,"")</f>
        <v/>
      </c>
    </row>
    <row r="749">
      <c r="A749">
        <f>IF('🔩 PISTON'!A1003="","",'🔩 PISTON'!A1003)</f>
        <v/>
      </c>
      <c r="B749">
        <f>IF('🔩 PISTON'!A1003="","","Piston "&amp;'🔩 PISTON'!U1003)</f>
        <v/>
      </c>
      <c r="C749">
        <f>IF('🔩 PISTON'!A1003="","","Piston")</f>
        <v/>
      </c>
      <c r="D749">
        <f>IF('🔩 PISTON'!A1003="","",'🔩 PISTON'!L1003)</f>
        <v/>
      </c>
      <c r="E749">
        <f>IF('🔩 PISTON'!A1003="","",'🔩 PISTON'!M1003)</f>
        <v/>
      </c>
      <c r="F749">
        <f>IF('🔩 PISTON'!A1003="","",'🔩 PISTON'!N1003)</f>
        <v/>
      </c>
      <c r="G749">
        <f>IF('🔩 PISTON'!A1003="","",'🔩 PISTON'!O1003)</f>
        <v/>
      </c>
      <c r="H749">
        <f>IF('🔩 PISTON'!A1003="","",'🔩 PISTON'!P1003)</f>
        <v/>
      </c>
      <c r="I749">
        <f>IF('🔩 PISTON'!A1003="","",'🔩 PISTON'!Q1003)</f>
        <v/>
      </c>
      <c r="J749">
        <f>IF('🔩 PISTON'!A1003="","",'🔩 PISTON'!D1003)</f>
        <v/>
      </c>
      <c r="L749">
        <f>N(L748)+IF(AND('🔎 TRA CỨU NHANH'!$C$2&lt;&gt;"",OR(ISNUMBER(SEARCH('🔎 TRA CỨU NHANH'!$C$2,$A749)),ISNUMBER(SEARCH('🔎 TRA CỨU NHANH'!$C$2,$B749)))),1,0)</f>
        <v/>
      </c>
      <c r="M749">
        <f>IF(L749&gt;N(L748),L749,"")</f>
        <v/>
      </c>
      <c r="N749">
        <f>N(N748)+IF(AND('💰 BÁO GIÁ'!$C$27&lt;&gt;"",OR(ISNUMBER(SEARCH('💰 BÁO GIÁ'!$C$27,$A749)),ISNUMBER(SEARCH('💰 BÁO GIÁ'!$C$27,$B749)))),1,0)</f>
        <v/>
      </c>
      <c r="O749">
        <f>IF(N749&gt;N(N748),N749,"")</f>
        <v/>
      </c>
    </row>
    <row r="750">
      <c r="A750">
        <f>IF('🔩 PISTON'!A1004="","",'🔩 PISTON'!A1004)</f>
        <v/>
      </c>
      <c r="B750">
        <f>IF('🔩 PISTON'!A1004="","","Piston "&amp;'🔩 PISTON'!U1004)</f>
        <v/>
      </c>
      <c r="C750">
        <f>IF('🔩 PISTON'!A1004="","","Piston")</f>
        <v/>
      </c>
      <c r="D750">
        <f>IF('🔩 PISTON'!A1004="","",'🔩 PISTON'!L1004)</f>
        <v/>
      </c>
      <c r="E750">
        <f>IF('🔩 PISTON'!A1004="","",'🔩 PISTON'!M1004)</f>
        <v/>
      </c>
      <c r="F750">
        <f>IF('🔩 PISTON'!A1004="","",'🔩 PISTON'!N1004)</f>
        <v/>
      </c>
      <c r="G750">
        <f>IF('🔩 PISTON'!A1004="","",'🔩 PISTON'!O1004)</f>
        <v/>
      </c>
      <c r="H750">
        <f>IF('🔩 PISTON'!A1004="","",'🔩 PISTON'!P1004)</f>
        <v/>
      </c>
      <c r="I750">
        <f>IF('🔩 PISTON'!A1004="","",'🔩 PISTON'!Q1004)</f>
        <v/>
      </c>
      <c r="J750">
        <f>IF('🔩 PISTON'!A1004="","",'🔩 PISTON'!D1004)</f>
        <v/>
      </c>
      <c r="L750">
        <f>N(L749)+IF(AND('🔎 TRA CỨU NHANH'!$C$2&lt;&gt;"",OR(ISNUMBER(SEARCH('🔎 TRA CỨU NHANH'!$C$2,$A750)),ISNUMBER(SEARCH('🔎 TRA CỨU NHANH'!$C$2,$B750)))),1,0)</f>
        <v/>
      </c>
      <c r="M750">
        <f>IF(L750&gt;N(L749),L750,"")</f>
        <v/>
      </c>
      <c r="N750">
        <f>N(N749)+IF(AND('💰 BÁO GIÁ'!$C$27&lt;&gt;"",OR(ISNUMBER(SEARCH('💰 BÁO GIÁ'!$C$27,$A750)),ISNUMBER(SEARCH('💰 BÁO GIÁ'!$C$27,$B750)))),1,0)</f>
        <v/>
      </c>
      <c r="O750">
        <f>IF(N750&gt;N(N749),N750,"")</f>
        <v/>
      </c>
    </row>
    <row r="751">
      <c r="A751">
        <f>IF('🔩 PISTON'!A1005="","",'🔩 PISTON'!A1005)</f>
        <v/>
      </c>
      <c r="B751">
        <f>IF('🔩 PISTON'!A1005="","","Piston "&amp;'🔩 PISTON'!U1005)</f>
        <v/>
      </c>
      <c r="C751">
        <f>IF('🔩 PISTON'!A1005="","","Piston")</f>
        <v/>
      </c>
      <c r="D751">
        <f>IF('🔩 PISTON'!A1005="","",'🔩 PISTON'!L1005)</f>
        <v/>
      </c>
      <c r="E751">
        <f>IF('🔩 PISTON'!A1005="","",'🔩 PISTON'!M1005)</f>
        <v/>
      </c>
      <c r="F751">
        <f>IF('🔩 PISTON'!A1005="","",'🔩 PISTON'!N1005)</f>
        <v/>
      </c>
      <c r="G751">
        <f>IF('🔩 PISTON'!A1005="","",'🔩 PISTON'!O1005)</f>
        <v/>
      </c>
      <c r="H751">
        <f>IF('🔩 PISTON'!A1005="","",'🔩 PISTON'!P1005)</f>
        <v/>
      </c>
      <c r="I751">
        <f>IF('🔩 PISTON'!A1005="","",'🔩 PISTON'!Q1005)</f>
        <v/>
      </c>
      <c r="J751">
        <f>IF('🔩 PISTON'!A1005="","",'🔩 PISTON'!D1005)</f>
        <v/>
      </c>
      <c r="L751">
        <f>N(L750)+IF(AND('🔎 TRA CỨU NHANH'!$C$2&lt;&gt;"",OR(ISNUMBER(SEARCH('🔎 TRA CỨU NHANH'!$C$2,$A751)),ISNUMBER(SEARCH('🔎 TRA CỨU NHANH'!$C$2,$B751)))),1,0)</f>
        <v/>
      </c>
      <c r="M751">
        <f>IF(L751&gt;N(L750),L751,"")</f>
        <v/>
      </c>
      <c r="N751">
        <f>N(N750)+IF(AND('💰 BÁO GIÁ'!$C$27&lt;&gt;"",OR(ISNUMBER(SEARCH('💰 BÁO GIÁ'!$C$27,$A751)),ISNUMBER(SEARCH('💰 BÁO GIÁ'!$C$27,$B751)))),1,0)</f>
        <v/>
      </c>
      <c r="O751">
        <f>IF(N751&gt;N(N750),N751,"")</f>
        <v/>
      </c>
    </row>
    <row r="752">
      <c r="A752">
        <f>IF('🔩 PISTON'!A1006="","",'🔩 PISTON'!A1006)</f>
        <v/>
      </c>
      <c r="B752">
        <f>IF('🔩 PISTON'!A1006="","","Piston "&amp;'🔩 PISTON'!U1006)</f>
        <v/>
      </c>
      <c r="C752">
        <f>IF('🔩 PISTON'!A1006="","","Piston")</f>
        <v/>
      </c>
      <c r="D752">
        <f>IF('🔩 PISTON'!A1006="","",'🔩 PISTON'!L1006)</f>
        <v/>
      </c>
      <c r="E752">
        <f>IF('🔩 PISTON'!A1006="","",'🔩 PISTON'!M1006)</f>
        <v/>
      </c>
      <c r="F752">
        <f>IF('🔩 PISTON'!A1006="","",'🔩 PISTON'!N1006)</f>
        <v/>
      </c>
      <c r="G752">
        <f>IF('🔩 PISTON'!A1006="","",'🔩 PISTON'!O1006)</f>
        <v/>
      </c>
      <c r="H752">
        <f>IF('🔩 PISTON'!A1006="","",'🔩 PISTON'!P1006)</f>
        <v/>
      </c>
      <c r="I752">
        <f>IF('🔩 PISTON'!A1006="","",'🔩 PISTON'!Q1006)</f>
        <v/>
      </c>
      <c r="J752">
        <f>IF('🔩 PISTON'!A1006="","",'🔩 PISTON'!D1006)</f>
        <v/>
      </c>
      <c r="L752">
        <f>N(L751)+IF(AND('🔎 TRA CỨU NHANH'!$C$2&lt;&gt;"",OR(ISNUMBER(SEARCH('🔎 TRA CỨU NHANH'!$C$2,$A752)),ISNUMBER(SEARCH('🔎 TRA CỨU NHANH'!$C$2,$B752)))),1,0)</f>
        <v/>
      </c>
      <c r="M752">
        <f>IF(L752&gt;N(L751),L752,"")</f>
        <v/>
      </c>
      <c r="N752">
        <f>N(N751)+IF(AND('💰 BÁO GIÁ'!$C$27&lt;&gt;"",OR(ISNUMBER(SEARCH('💰 BÁO GIÁ'!$C$27,$A752)),ISNUMBER(SEARCH('💰 BÁO GIÁ'!$C$27,$B752)))),1,0)</f>
        <v/>
      </c>
      <c r="O752">
        <f>IF(N752&gt;N(N751),N752,"")</f>
        <v/>
      </c>
    </row>
    <row r="753">
      <c r="A753">
        <f>IF('🔩 PISTON'!A1007="","",'🔩 PISTON'!A1007)</f>
        <v/>
      </c>
      <c r="B753">
        <f>IF('🔩 PISTON'!A1007="","","Piston "&amp;'🔩 PISTON'!U1007)</f>
        <v/>
      </c>
      <c r="C753">
        <f>IF('🔩 PISTON'!A1007="","","Piston")</f>
        <v/>
      </c>
      <c r="D753">
        <f>IF('🔩 PISTON'!A1007="","",'🔩 PISTON'!L1007)</f>
        <v/>
      </c>
      <c r="E753">
        <f>IF('🔩 PISTON'!A1007="","",'🔩 PISTON'!M1007)</f>
        <v/>
      </c>
      <c r="F753">
        <f>IF('🔩 PISTON'!A1007="","",'🔩 PISTON'!N1007)</f>
        <v/>
      </c>
      <c r="G753">
        <f>IF('🔩 PISTON'!A1007="","",'🔩 PISTON'!O1007)</f>
        <v/>
      </c>
      <c r="H753">
        <f>IF('🔩 PISTON'!A1007="","",'🔩 PISTON'!P1007)</f>
        <v/>
      </c>
      <c r="I753">
        <f>IF('🔩 PISTON'!A1007="","",'🔩 PISTON'!Q1007)</f>
        <v/>
      </c>
      <c r="J753">
        <f>IF('🔩 PISTON'!A1007="","",'🔩 PISTON'!D1007)</f>
        <v/>
      </c>
      <c r="L753">
        <f>N(L752)+IF(AND('🔎 TRA CỨU NHANH'!$C$2&lt;&gt;"",OR(ISNUMBER(SEARCH('🔎 TRA CỨU NHANH'!$C$2,$A753)),ISNUMBER(SEARCH('🔎 TRA CỨU NHANH'!$C$2,$B753)))),1,0)</f>
        <v/>
      </c>
      <c r="M753">
        <f>IF(L753&gt;N(L752),L753,"")</f>
        <v/>
      </c>
      <c r="N753">
        <f>N(N752)+IF(AND('💰 BÁO GIÁ'!$C$27&lt;&gt;"",OR(ISNUMBER(SEARCH('💰 BÁO GIÁ'!$C$27,$A753)),ISNUMBER(SEARCH('💰 BÁO GIÁ'!$C$27,$B753)))),1,0)</f>
        <v/>
      </c>
      <c r="O753">
        <f>IF(N753&gt;N(N752),N753,"")</f>
        <v/>
      </c>
    </row>
    <row r="754">
      <c r="A754">
        <f>IF('🔩 PISTON'!A1008="","",'🔩 PISTON'!A1008)</f>
        <v/>
      </c>
      <c r="B754">
        <f>IF('🔩 PISTON'!A1008="","","Piston "&amp;'🔩 PISTON'!U1008)</f>
        <v/>
      </c>
      <c r="C754">
        <f>IF('🔩 PISTON'!A1008="","","Piston")</f>
        <v/>
      </c>
      <c r="D754">
        <f>IF('🔩 PISTON'!A1008="","",'🔩 PISTON'!L1008)</f>
        <v/>
      </c>
      <c r="E754">
        <f>IF('🔩 PISTON'!A1008="","",'🔩 PISTON'!M1008)</f>
        <v/>
      </c>
      <c r="F754">
        <f>IF('🔩 PISTON'!A1008="","",'🔩 PISTON'!N1008)</f>
        <v/>
      </c>
      <c r="G754">
        <f>IF('🔩 PISTON'!A1008="","",'🔩 PISTON'!O1008)</f>
        <v/>
      </c>
      <c r="H754">
        <f>IF('🔩 PISTON'!A1008="","",'🔩 PISTON'!P1008)</f>
        <v/>
      </c>
      <c r="I754">
        <f>IF('🔩 PISTON'!A1008="","",'🔩 PISTON'!Q1008)</f>
        <v/>
      </c>
      <c r="J754">
        <f>IF('🔩 PISTON'!A1008="","",'🔩 PISTON'!D1008)</f>
        <v/>
      </c>
      <c r="L754">
        <f>N(L753)+IF(AND('🔎 TRA CỨU NHANH'!$C$2&lt;&gt;"",OR(ISNUMBER(SEARCH('🔎 TRA CỨU NHANH'!$C$2,$A754)),ISNUMBER(SEARCH('🔎 TRA CỨU NHANH'!$C$2,$B754)))),1,0)</f>
        <v/>
      </c>
      <c r="M754">
        <f>IF(L754&gt;N(L753),L754,"")</f>
        <v/>
      </c>
      <c r="N754">
        <f>N(N753)+IF(AND('💰 BÁO GIÁ'!$C$27&lt;&gt;"",OR(ISNUMBER(SEARCH('💰 BÁO GIÁ'!$C$27,$A754)),ISNUMBER(SEARCH('💰 BÁO GIÁ'!$C$27,$B754)))),1,0)</f>
        <v/>
      </c>
      <c r="O754">
        <f>IF(N754&gt;N(N753),N754,"")</f>
        <v/>
      </c>
    </row>
    <row r="755">
      <c r="A755">
        <f>IF('🔩 PISTON'!A1009="","",'🔩 PISTON'!A1009)</f>
        <v/>
      </c>
      <c r="B755">
        <f>IF('🔩 PISTON'!A1009="","","Piston "&amp;'🔩 PISTON'!U1009)</f>
        <v/>
      </c>
      <c r="C755">
        <f>IF('🔩 PISTON'!A1009="","","Piston")</f>
        <v/>
      </c>
      <c r="D755">
        <f>IF('🔩 PISTON'!A1009="","",'🔩 PISTON'!L1009)</f>
        <v/>
      </c>
      <c r="E755">
        <f>IF('🔩 PISTON'!A1009="","",'🔩 PISTON'!M1009)</f>
        <v/>
      </c>
      <c r="F755">
        <f>IF('🔩 PISTON'!A1009="","",'🔩 PISTON'!N1009)</f>
        <v/>
      </c>
      <c r="G755">
        <f>IF('🔩 PISTON'!A1009="","",'🔩 PISTON'!O1009)</f>
        <v/>
      </c>
      <c r="H755">
        <f>IF('🔩 PISTON'!A1009="","",'🔩 PISTON'!P1009)</f>
        <v/>
      </c>
      <c r="I755">
        <f>IF('🔩 PISTON'!A1009="","",'🔩 PISTON'!Q1009)</f>
        <v/>
      </c>
      <c r="J755">
        <f>IF('🔩 PISTON'!A1009="","",'🔩 PISTON'!D1009)</f>
        <v/>
      </c>
      <c r="L755">
        <f>N(L754)+IF(AND('🔎 TRA CỨU NHANH'!$C$2&lt;&gt;"",OR(ISNUMBER(SEARCH('🔎 TRA CỨU NHANH'!$C$2,$A755)),ISNUMBER(SEARCH('🔎 TRA CỨU NHANH'!$C$2,$B755)))),1,0)</f>
        <v/>
      </c>
      <c r="M755">
        <f>IF(L755&gt;N(L754),L755,"")</f>
        <v/>
      </c>
      <c r="N755">
        <f>N(N754)+IF(AND('💰 BÁO GIÁ'!$C$27&lt;&gt;"",OR(ISNUMBER(SEARCH('💰 BÁO GIÁ'!$C$27,$A755)),ISNUMBER(SEARCH('💰 BÁO GIÁ'!$C$27,$B755)))),1,0)</f>
        <v/>
      </c>
      <c r="O755">
        <f>IF(N755&gt;N(N754),N755,"")</f>
        <v/>
      </c>
    </row>
    <row r="756">
      <c r="A756">
        <f>IF('🔩 PISTON'!A1010="","",'🔩 PISTON'!A1010)</f>
        <v/>
      </c>
      <c r="B756">
        <f>IF('🔩 PISTON'!A1010="","","Piston "&amp;'🔩 PISTON'!U1010)</f>
        <v/>
      </c>
      <c r="C756">
        <f>IF('🔩 PISTON'!A1010="","","Piston")</f>
        <v/>
      </c>
      <c r="D756">
        <f>IF('🔩 PISTON'!A1010="","",'🔩 PISTON'!L1010)</f>
        <v/>
      </c>
      <c r="E756">
        <f>IF('🔩 PISTON'!A1010="","",'🔩 PISTON'!M1010)</f>
        <v/>
      </c>
      <c r="F756">
        <f>IF('🔩 PISTON'!A1010="","",'🔩 PISTON'!N1010)</f>
        <v/>
      </c>
      <c r="G756">
        <f>IF('🔩 PISTON'!A1010="","",'🔩 PISTON'!O1010)</f>
        <v/>
      </c>
      <c r="H756">
        <f>IF('🔩 PISTON'!A1010="","",'🔩 PISTON'!P1010)</f>
        <v/>
      </c>
      <c r="I756">
        <f>IF('🔩 PISTON'!A1010="","",'🔩 PISTON'!Q1010)</f>
        <v/>
      </c>
      <c r="J756">
        <f>IF('🔩 PISTON'!A1010="","",'🔩 PISTON'!D1010)</f>
        <v/>
      </c>
      <c r="L756">
        <f>N(L755)+IF(AND('🔎 TRA CỨU NHANH'!$C$2&lt;&gt;"",OR(ISNUMBER(SEARCH('🔎 TRA CỨU NHANH'!$C$2,$A756)),ISNUMBER(SEARCH('🔎 TRA CỨU NHANH'!$C$2,$B756)))),1,0)</f>
        <v/>
      </c>
      <c r="M756">
        <f>IF(L756&gt;N(L755),L756,"")</f>
        <v/>
      </c>
      <c r="N756">
        <f>N(N755)+IF(AND('💰 BÁO GIÁ'!$C$27&lt;&gt;"",OR(ISNUMBER(SEARCH('💰 BÁO GIÁ'!$C$27,$A756)),ISNUMBER(SEARCH('💰 BÁO GIÁ'!$C$27,$B756)))),1,0)</f>
        <v/>
      </c>
      <c r="O756">
        <f>IF(N756&gt;N(N755),N756,"")</f>
        <v/>
      </c>
    </row>
    <row r="757">
      <c r="A757">
        <f>IF('🔩 PISTON'!A1011="","",'🔩 PISTON'!A1011)</f>
        <v/>
      </c>
      <c r="B757">
        <f>IF('🔩 PISTON'!A1011="","","Piston "&amp;'🔩 PISTON'!U1011)</f>
        <v/>
      </c>
      <c r="C757">
        <f>IF('🔩 PISTON'!A1011="","","Piston")</f>
        <v/>
      </c>
      <c r="D757">
        <f>IF('🔩 PISTON'!A1011="","",'🔩 PISTON'!L1011)</f>
        <v/>
      </c>
      <c r="E757">
        <f>IF('🔩 PISTON'!A1011="","",'🔩 PISTON'!M1011)</f>
        <v/>
      </c>
      <c r="F757">
        <f>IF('🔩 PISTON'!A1011="","",'🔩 PISTON'!N1011)</f>
        <v/>
      </c>
      <c r="G757">
        <f>IF('🔩 PISTON'!A1011="","",'🔩 PISTON'!O1011)</f>
        <v/>
      </c>
      <c r="H757">
        <f>IF('🔩 PISTON'!A1011="","",'🔩 PISTON'!P1011)</f>
        <v/>
      </c>
      <c r="I757">
        <f>IF('🔩 PISTON'!A1011="","",'🔩 PISTON'!Q1011)</f>
        <v/>
      </c>
      <c r="J757">
        <f>IF('🔩 PISTON'!A1011="","",'🔩 PISTON'!D1011)</f>
        <v/>
      </c>
      <c r="L757">
        <f>N(L756)+IF(AND('🔎 TRA CỨU NHANH'!$C$2&lt;&gt;"",OR(ISNUMBER(SEARCH('🔎 TRA CỨU NHANH'!$C$2,$A757)),ISNUMBER(SEARCH('🔎 TRA CỨU NHANH'!$C$2,$B757)))),1,0)</f>
        <v/>
      </c>
      <c r="M757">
        <f>IF(L757&gt;N(L756),L757,"")</f>
        <v/>
      </c>
      <c r="N757">
        <f>N(N756)+IF(AND('💰 BÁO GIÁ'!$C$27&lt;&gt;"",OR(ISNUMBER(SEARCH('💰 BÁO GIÁ'!$C$27,$A757)),ISNUMBER(SEARCH('💰 BÁO GIÁ'!$C$27,$B757)))),1,0)</f>
        <v/>
      </c>
      <c r="O757">
        <f>IF(N757&gt;N(N756),N757,"")</f>
        <v/>
      </c>
    </row>
    <row r="758">
      <c r="A758">
        <f>IF('🔩 PISTON'!A1012="","",'🔩 PISTON'!A1012)</f>
        <v/>
      </c>
      <c r="B758">
        <f>IF('🔩 PISTON'!A1012="","","Piston "&amp;'🔩 PISTON'!U1012)</f>
        <v/>
      </c>
      <c r="C758">
        <f>IF('🔩 PISTON'!A1012="","","Piston")</f>
        <v/>
      </c>
      <c r="D758">
        <f>IF('🔩 PISTON'!A1012="","",'🔩 PISTON'!L1012)</f>
        <v/>
      </c>
      <c r="E758">
        <f>IF('🔩 PISTON'!A1012="","",'🔩 PISTON'!M1012)</f>
        <v/>
      </c>
      <c r="F758">
        <f>IF('🔩 PISTON'!A1012="","",'🔩 PISTON'!N1012)</f>
        <v/>
      </c>
      <c r="G758">
        <f>IF('🔩 PISTON'!A1012="","",'🔩 PISTON'!O1012)</f>
        <v/>
      </c>
      <c r="H758">
        <f>IF('🔩 PISTON'!A1012="","",'🔩 PISTON'!P1012)</f>
        <v/>
      </c>
      <c r="I758">
        <f>IF('🔩 PISTON'!A1012="","",'🔩 PISTON'!Q1012)</f>
        <v/>
      </c>
      <c r="J758">
        <f>IF('🔩 PISTON'!A1012="","",'🔩 PISTON'!D1012)</f>
        <v/>
      </c>
      <c r="L758">
        <f>N(L757)+IF(AND('🔎 TRA CỨU NHANH'!$C$2&lt;&gt;"",OR(ISNUMBER(SEARCH('🔎 TRA CỨU NHANH'!$C$2,$A758)),ISNUMBER(SEARCH('🔎 TRA CỨU NHANH'!$C$2,$B758)))),1,0)</f>
        <v/>
      </c>
      <c r="M758">
        <f>IF(L758&gt;N(L757),L758,"")</f>
        <v/>
      </c>
      <c r="N758">
        <f>N(N757)+IF(AND('💰 BÁO GIÁ'!$C$27&lt;&gt;"",OR(ISNUMBER(SEARCH('💰 BÁO GIÁ'!$C$27,$A758)),ISNUMBER(SEARCH('💰 BÁO GIÁ'!$C$27,$B758)))),1,0)</f>
        <v/>
      </c>
      <c r="O758">
        <f>IF(N758&gt;N(N757),N758,"")</f>
        <v/>
      </c>
    </row>
    <row r="759">
      <c r="A759">
        <f>IF('🔩 PISTON'!A1013="","",'🔩 PISTON'!A1013)</f>
        <v/>
      </c>
      <c r="B759">
        <f>IF('🔩 PISTON'!A1013="","","Piston "&amp;'🔩 PISTON'!U1013)</f>
        <v/>
      </c>
      <c r="C759">
        <f>IF('🔩 PISTON'!A1013="","","Piston")</f>
        <v/>
      </c>
      <c r="D759">
        <f>IF('🔩 PISTON'!A1013="","",'🔩 PISTON'!L1013)</f>
        <v/>
      </c>
      <c r="E759">
        <f>IF('🔩 PISTON'!A1013="","",'🔩 PISTON'!M1013)</f>
        <v/>
      </c>
      <c r="F759">
        <f>IF('🔩 PISTON'!A1013="","",'🔩 PISTON'!N1013)</f>
        <v/>
      </c>
      <c r="G759">
        <f>IF('🔩 PISTON'!A1013="","",'🔩 PISTON'!O1013)</f>
        <v/>
      </c>
      <c r="H759">
        <f>IF('🔩 PISTON'!A1013="","",'🔩 PISTON'!P1013)</f>
        <v/>
      </c>
      <c r="I759">
        <f>IF('🔩 PISTON'!A1013="","",'🔩 PISTON'!Q1013)</f>
        <v/>
      </c>
      <c r="J759">
        <f>IF('🔩 PISTON'!A1013="","",'🔩 PISTON'!D1013)</f>
        <v/>
      </c>
      <c r="L759">
        <f>N(L758)+IF(AND('🔎 TRA CỨU NHANH'!$C$2&lt;&gt;"",OR(ISNUMBER(SEARCH('🔎 TRA CỨU NHANH'!$C$2,$A759)),ISNUMBER(SEARCH('🔎 TRA CỨU NHANH'!$C$2,$B759)))),1,0)</f>
        <v/>
      </c>
      <c r="M759">
        <f>IF(L759&gt;N(L758),L759,"")</f>
        <v/>
      </c>
      <c r="N759">
        <f>N(N758)+IF(AND('💰 BÁO GIÁ'!$C$27&lt;&gt;"",OR(ISNUMBER(SEARCH('💰 BÁO GIÁ'!$C$27,$A759)),ISNUMBER(SEARCH('💰 BÁO GIÁ'!$C$27,$B759)))),1,0)</f>
        <v/>
      </c>
      <c r="O759">
        <f>IF(N759&gt;N(N758),N759,"")</f>
        <v/>
      </c>
    </row>
    <row r="760">
      <c r="A760">
        <f>IF('🔩 PISTON'!A1014="","",'🔩 PISTON'!A1014)</f>
        <v/>
      </c>
      <c r="B760">
        <f>IF('🔩 PISTON'!A1014="","","Piston "&amp;'🔩 PISTON'!U1014)</f>
        <v/>
      </c>
      <c r="C760">
        <f>IF('🔩 PISTON'!A1014="","","Piston")</f>
        <v/>
      </c>
      <c r="D760">
        <f>IF('🔩 PISTON'!A1014="","",'🔩 PISTON'!L1014)</f>
        <v/>
      </c>
      <c r="E760">
        <f>IF('🔩 PISTON'!A1014="","",'🔩 PISTON'!M1014)</f>
        <v/>
      </c>
      <c r="F760">
        <f>IF('🔩 PISTON'!A1014="","",'🔩 PISTON'!N1014)</f>
        <v/>
      </c>
      <c r="G760">
        <f>IF('🔩 PISTON'!A1014="","",'🔩 PISTON'!O1014)</f>
        <v/>
      </c>
      <c r="H760">
        <f>IF('🔩 PISTON'!A1014="","",'🔩 PISTON'!P1014)</f>
        <v/>
      </c>
      <c r="I760">
        <f>IF('🔩 PISTON'!A1014="","",'🔩 PISTON'!Q1014)</f>
        <v/>
      </c>
      <c r="J760">
        <f>IF('🔩 PISTON'!A1014="","",'🔩 PISTON'!D1014)</f>
        <v/>
      </c>
      <c r="L760">
        <f>N(L759)+IF(AND('🔎 TRA CỨU NHANH'!$C$2&lt;&gt;"",OR(ISNUMBER(SEARCH('🔎 TRA CỨU NHANH'!$C$2,$A760)),ISNUMBER(SEARCH('🔎 TRA CỨU NHANH'!$C$2,$B760)))),1,0)</f>
        <v/>
      </c>
      <c r="M760">
        <f>IF(L760&gt;N(L759),L760,"")</f>
        <v/>
      </c>
      <c r="N760">
        <f>N(N759)+IF(AND('💰 BÁO GIÁ'!$C$27&lt;&gt;"",OR(ISNUMBER(SEARCH('💰 BÁO GIÁ'!$C$27,$A760)),ISNUMBER(SEARCH('💰 BÁO GIÁ'!$C$27,$B760)))),1,0)</f>
        <v/>
      </c>
      <c r="O760">
        <f>IF(N760&gt;N(N759),N760,"")</f>
        <v/>
      </c>
    </row>
    <row r="761">
      <c r="A761">
        <f>IF('🔩 PISTON'!A1015="","",'🔩 PISTON'!A1015)</f>
        <v/>
      </c>
      <c r="B761">
        <f>IF('🔩 PISTON'!A1015="","","Piston "&amp;'🔩 PISTON'!U1015)</f>
        <v/>
      </c>
      <c r="C761">
        <f>IF('🔩 PISTON'!A1015="","","Piston")</f>
        <v/>
      </c>
      <c r="D761">
        <f>IF('🔩 PISTON'!A1015="","",'🔩 PISTON'!L1015)</f>
        <v/>
      </c>
      <c r="E761">
        <f>IF('🔩 PISTON'!A1015="","",'🔩 PISTON'!M1015)</f>
        <v/>
      </c>
      <c r="F761">
        <f>IF('🔩 PISTON'!A1015="","",'🔩 PISTON'!N1015)</f>
        <v/>
      </c>
      <c r="G761">
        <f>IF('🔩 PISTON'!A1015="","",'🔩 PISTON'!O1015)</f>
        <v/>
      </c>
      <c r="H761">
        <f>IF('🔩 PISTON'!A1015="","",'🔩 PISTON'!P1015)</f>
        <v/>
      </c>
      <c r="I761">
        <f>IF('🔩 PISTON'!A1015="","",'🔩 PISTON'!Q1015)</f>
        <v/>
      </c>
      <c r="J761">
        <f>IF('🔩 PISTON'!A1015="","",'🔩 PISTON'!D1015)</f>
        <v/>
      </c>
      <c r="L761">
        <f>N(L760)+IF(AND('🔎 TRA CỨU NHANH'!$C$2&lt;&gt;"",OR(ISNUMBER(SEARCH('🔎 TRA CỨU NHANH'!$C$2,$A761)),ISNUMBER(SEARCH('🔎 TRA CỨU NHANH'!$C$2,$B761)))),1,0)</f>
        <v/>
      </c>
      <c r="M761">
        <f>IF(L761&gt;N(L760),L761,"")</f>
        <v/>
      </c>
      <c r="N761">
        <f>N(N760)+IF(AND('💰 BÁO GIÁ'!$C$27&lt;&gt;"",OR(ISNUMBER(SEARCH('💰 BÁO GIÁ'!$C$27,$A761)),ISNUMBER(SEARCH('💰 BÁO GIÁ'!$C$27,$B761)))),1,0)</f>
        <v/>
      </c>
      <c r="O761">
        <f>IF(N761&gt;N(N760),N761,"")</f>
        <v/>
      </c>
    </row>
    <row r="762">
      <c r="A762">
        <f>IF('🔩 PISTON'!A1016="","",'🔩 PISTON'!A1016)</f>
        <v/>
      </c>
      <c r="B762">
        <f>IF('🔩 PISTON'!A1016="","","Piston "&amp;'🔩 PISTON'!U1016)</f>
        <v/>
      </c>
      <c r="C762">
        <f>IF('🔩 PISTON'!A1016="","","Piston")</f>
        <v/>
      </c>
      <c r="D762">
        <f>IF('🔩 PISTON'!A1016="","",'🔩 PISTON'!L1016)</f>
        <v/>
      </c>
      <c r="E762">
        <f>IF('🔩 PISTON'!A1016="","",'🔩 PISTON'!M1016)</f>
        <v/>
      </c>
      <c r="F762">
        <f>IF('🔩 PISTON'!A1016="","",'🔩 PISTON'!N1016)</f>
        <v/>
      </c>
      <c r="G762">
        <f>IF('🔩 PISTON'!A1016="","",'🔩 PISTON'!O1016)</f>
        <v/>
      </c>
      <c r="H762">
        <f>IF('🔩 PISTON'!A1016="","",'🔩 PISTON'!P1016)</f>
        <v/>
      </c>
      <c r="I762">
        <f>IF('🔩 PISTON'!A1016="","",'🔩 PISTON'!Q1016)</f>
        <v/>
      </c>
      <c r="J762">
        <f>IF('🔩 PISTON'!A1016="","",'🔩 PISTON'!D1016)</f>
        <v/>
      </c>
      <c r="L762">
        <f>N(L761)+IF(AND('🔎 TRA CỨU NHANH'!$C$2&lt;&gt;"",OR(ISNUMBER(SEARCH('🔎 TRA CỨU NHANH'!$C$2,$A762)),ISNUMBER(SEARCH('🔎 TRA CỨU NHANH'!$C$2,$B762)))),1,0)</f>
        <v/>
      </c>
      <c r="M762">
        <f>IF(L762&gt;N(L761),L762,"")</f>
        <v/>
      </c>
      <c r="N762">
        <f>N(N761)+IF(AND('💰 BÁO GIÁ'!$C$27&lt;&gt;"",OR(ISNUMBER(SEARCH('💰 BÁO GIÁ'!$C$27,$A762)),ISNUMBER(SEARCH('💰 BÁO GIÁ'!$C$27,$B762)))),1,0)</f>
        <v/>
      </c>
      <c r="O762">
        <f>IF(N762&gt;N(N761),N762,"")</f>
        <v/>
      </c>
    </row>
    <row r="763">
      <c r="A763">
        <f>IF('🔩 PISTON'!A1017="","",'🔩 PISTON'!A1017)</f>
        <v/>
      </c>
      <c r="B763">
        <f>IF('🔩 PISTON'!A1017="","","Piston "&amp;'🔩 PISTON'!U1017)</f>
        <v/>
      </c>
      <c r="C763">
        <f>IF('🔩 PISTON'!A1017="","","Piston")</f>
        <v/>
      </c>
      <c r="D763">
        <f>IF('🔩 PISTON'!A1017="","",'🔩 PISTON'!L1017)</f>
        <v/>
      </c>
      <c r="E763">
        <f>IF('🔩 PISTON'!A1017="","",'🔩 PISTON'!M1017)</f>
        <v/>
      </c>
      <c r="F763">
        <f>IF('🔩 PISTON'!A1017="","",'🔩 PISTON'!N1017)</f>
        <v/>
      </c>
      <c r="G763">
        <f>IF('🔩 PISTON'!A1017="","",'🔩 PISTON'!O1017)</f>
        <v/>
      </c>
      <c r="H763">
        <f>IF('🔩 PISTON'!A1017="","",'🔩 PISTON'!P1017)</f>
        <v/>
      </c>
      <c r="I763">
        <f>IF('🔩 PISTON'!A1017="","",'🔩 PISTON'!Q1017)</f>
        <v/>
      </c>
      <c r="J763">
        <f>IF('🔩 PISTON'!A1017="","",'🔩 PISTON'!D1017)</f>
        <v/>
      </c>
      <c r="L763">
        <f>N(L762)+IF(AND('🔎 TRA CỨU NHANH'!$C$2&lt;&gt;"",OR(ISNUMBER(SEARCH('🔎 TRA CỨU NHANH'!$C$2,$A763)),ISNUMBER(SEARCH('🔎 TRA CỨU NHANH'!$C$2,$B763)))),1,0)</f>
        <v/>
      </c>
      <c r="M763">
        <f>IF(L763&gt;N(L762),L763,"")</f>
        <v/>
      </c>
      <c r="N763">
        <f>N(N762)+IF(AND('💰 BÁO GIÁ'!$C$27&lt;&gt;"",OR(ISNUMBER(SEARCH('💰 BÁO GIÁ'!$C$27,$A763)),ISNUMBER(SEARCH('💰 BÁO GIÁ'!$C$27,$B763)))),1,0)</f>
        <v/>
      </c>
      <c r="O763">
        <f>IF(N763&gt;N(N762),N763,"")</f>
        <v/>
      </c>
    </row>
    <row r="764">
      <c r="A764">
        <f>IF('🔩 PISTON'!A1018="","",'🔩 PISTON'!A1018)</f>
        <v/>
      </c>
      <c r="B764">
        <f>IF('🔩 PISTON'!A1018="","","Piston "&amp;'🔩 PISTON'!U1018)</f>
        <v/>
      </c>
      <c r="C764">
        <f>IF('🔩 PISTON'!A1018="","","Piston")</f>
        <v/>
      </c>
      <c r="D764">
        <f>IF('🔩 PISTON'!A1018="","",'🔩 PISTON'!L1018)</f>
        <v/>
      </c>
      <c r="E764">
        <f>IF('🔩 PISTON'!A1018="","",'🔩 PISTON'!M1018)</f>
        <v/>
      </c>
      <c r="F764">
        <f>IF('🔩 PISTON'!A1018="","",'🔩 PISTON'!N1018)</f>
        <v/>
      </c>
      <c r="G764">
        <f>IF('🔩 PISTON'!A1018="","",'🔩 PISTON'!O1018)</f>
        <v/>
      </c>
      <c r="H764">
        <f>IF('🔩 PISTON'!A1018="","",'🔩 PISTON'!P1018)</f>
        <v/>
      </c>
      <c r="I764">
        <f>IF('🔩 PISTON'!A1018="","",'🔩 PISTON'!Q1018)</f>
        <v/>
      </c>
      <c r="J764">
        <f>IF('🔩 PISTON'!A1018="","",'🔩 PISTON'!D1018)</f>
        <v/>
      </c>
      <c r="L764">
        <f>N(L763)+IF(AND('🔎 TRA CỨU NHANH'!$C$2&lt;&gt;"",OR(ISNUMBER(SEARCH('🔎 TRA CỨU NHANH'!$C$2,$A764)),ISNUMBER(SEARCH('🔎 TRA CỨU NHANH'!$C$2,$B764)))),1,0)</f>
        <v/>
      </c>
      <c r="M764">
        <f>IF(L764&gt;N(L763),L764,"")</f>
        <v/>
      </c>
      <c r="N764">
        <f>N(N763)+IF(AND('💰 BÁO GIÁ'!$C$27&lt;&gt;"",OR(ISNUMBER(SEARCH('💰 BÁO GIÁ'!$C$27,$A764)),ISNUMBER(SEARCH('💰 BÁO GIÁ'!$C$27,$B764)))),1,0)</f>
        <v/>
      </c>
      <c r="O764">
        <f>IF(N764&gt;N(N763),N764,"")</f>
        <v/>
      </c>
    </row>
    <row r="765">
      <c r="A765">
        <f>IF('🔩 PISTON'!A1019="","",'🔩 PISTON'!A1019)</f>
        <v/>
      </c>
      <c r="B765">
        <f>IF('🔩 PISTON'!A1019="","","Piston "&amp;'🔩 PISTON'!U1019)</f>
        <v/>
      </c>
      <c r="C765">
        <f>IF('🔩 PISTON'!A1019="","","Piston")</f>
        <v/>
      </c>
      <c r="D765">
        <f>IF('🔩 PISTON'!A1019="","",'🔩 PISTON'!L1019)</f>
        <v/>
      </c>
      <c r="E765">
        <f>IF('🔩 PISTON'!A1019="","",'🔩 PISTON'!M1019)</f>
        <v/>
      </c>
      <c r="F765">
        <f>IF('🔩 PISTON'!A1019="","",'🔩 PISTON'!N1019)</f>
        <v/>
      </c>
      <c r="G765">
        <f>IF('🔩 PISTON'!A1019="","",'🔩 PISTON'!O1019)</f>
        <v/>
      </c>
      <c r="H765">
        <f>IF('🔩 PISTON'!A1019="","",'🔩 PISTON'!P1019)</f>
        <v/>
      </c>
      <c r="I765">
        <f>IF('🔩 PISTON'!A1019="","",'🔩 PISTON'!Q1019)</f>
        <v/>
      </c>
      <c r="J765">
        <f>IF('🔩 PISTON'!A1019="","",'🔩 PISTON'!D1019)</f>
        <v/>
      </c>
      <c r="L765">
        <f>N(L764)+IF(AND('🔎 TRA CỨU NHANH'!$C$2&lt;&gt;"",OR(ISNUMBER(SEARCH('🔎 TRA CỨU NHANH'!$C$2,$A765)),ISNUMBER(SEARCH('🔎 TRA CỨU NHANH'!$C$2,$B765)))),1,0)</f>
        <v/>
      </c>
      <c r="M765">
        <f>IF(L765&gt;N(L764),L765,"")</f>
        <v/>
      </c>
      <c r="N765">
        <f>N(N764)+IF(AND('💰 BÁO GIÁ'!$C$27&lt;&gt;"",OR(ISNUMBER(SEARCH('💰 BÁO GIÁ'!$C$27,$A765)),ISNUMBER(SEARCH('💰 BÁO GIÁ'!$C$27,$B765)))),1,0)</f>
        <v/>
      </c>
      <c r="O765">
        <f>IF(N765&gt;N(N764),N765,"")</f>
        <v/>
      </c>
    </row>
    <row r="766">
      <c r="A766">
        <f>IF('🔩 PISTON'!A1020="","",'🔩 PISTON'!A1020)</f>
        <v/>
      </c>
      <c r="B766">
        <f>IF('🔩 PISTON'!A1020="","","Piston "&amp;'🔩 PISTON'!U1020)</f>
        <v/>
      </c>
      <c r="C766">
        <f>IF('🔩 PISTON'!A1020="","","Piston")</f>
        <v/>
      </c>
      <c r="D766">
        <f>IF('🔩 PISTON'!A1020="","",'🔩 PISTON'!L1020)</f>
        <v/>
      </c>
      <c r="E766">
        <f>IF('🔩 PISTON'!A1020="","",'🔩 PISTON'!M1020)</f>
        <v/>
      </c>
      <c r="F766">
        <f>IF('🔩 PISTON'!A1020="","",'🔩 PISTON'!N1020)</f>
        <v/>
      </c>
      <c r="G766">
        <f>IF('🔩 PISTON'!A1020="","",'🔩 PISTON'!O1020)</f>
        <v/>
      </c>
      <c r="H766">
        <f>IF('🔩 PISTON'!A1020="","",'🔩 PISTON'!P1020)</f>
        <v/>
      </c>
      <c r="I766">
        <f>IF('🔩 PISTON'!A1020="","",'🔩 PISTON'!Q1020)</f>
        <v/>
      </c>
      <c r="J766">
        <f>IF('🔩 PISTON'!A1020="","",'🔩 PISTON'!D1020)</f>
        <v/>
      </c>
      <c r="L766">
        <f>N(L765)+IF(AND('🔎 TRA CỨU NHANH'!$C$2&lt;&gt;"",OR(ISNUMBER(SEARCH('🔎 TRA CỨU NHANH'!$C$2,$A766)),ISNUMBER(SEARCH('🔎 TRA CỨU NHANH'!$C$2,$B766)))),1,0)</f>
        <v/>
      </c>
      <c r="M766">
        <f>IF(L766&gt;N(L765),L766,"")</f>
        <v/>
      </c>
      <c r="N766">
        <f>N(N765)+IF(AND('💰 BÁO GIÁ'!$C$27&lt;&gt;"",OR(ISNUMBER(SEARCH('💰 BÁO GIÁ'!$C$27,$A766)),ISNUMBER(SEARCH('💰 BÁO GIÁ'!$C$27,$B766)))),1,0)</f>
        <v/>
      </c>
      <c r="O766">
        <f>IF(N766&gt;N(N765),N766,"")</f>
        <v/>
      </c>
    </row>
    <row r="767">
      <c r="A767">
        <f>IF('🔩 PISTON'!A1021="","",'🔩 PISTON'!A1021)</f>
        <v/>
      </c>
      <c r="B767">
        <f>IF('🔩 PISTON'!A1021="","","Piston "&amp;'🔩 PISTON'!U1021)</f>
        <v/>
      </c>
      <c r="C767">
        <f>IF('🔩 PISTON'!A1021="","","Piston")</f>
        <v/>
      </c>
      <c r="D767">
        <f>IF('🔩 PISTON'!A1021="","",'🔩 PISTON'!L1021)</f>
        <v/>
      </c>
      <c r="E767" s="37">
        <f>IF('🔩 PISTON'!A1021="","",'🔩 PISTON'!M1021)</f>
        <v/>
      </c>
      <c r="F767" s="37">
        <f>IF('🔩 PISTON'!A1021="","",'🔩 PISTON'!N1021)</f>
        <v/>
      </c>
      <c r="G767" s="37">
        <f>IF('🔩 PISTON'!A1021="","",'🔩 PISTON'!O1021)</f>
        <v/>
      </c>
      <c r="H767" s="37">
        <f>IF('🔩 PISTON'!A1021="","",'🔩 PISTON'!P1021)</f>
        <v/>
      </c>
      <c r="I767" s="37">
        <f>IF('🔩 PISTON'!A1021="","",'🔩 PISTON'!Q1021)</f>
        <v/>
      </c>
      <c r="J767">
        <f>IF('🔩 PISTON'!A1021="","",'🔩 PISTON'!D1021)</f>
        <v/>
      </c>
      <c r="L767">
        <f>N(L766)+IF(AND('🔎 TRA CỨU NHANH'!$C$2&lt;&gt;"",OR(ISNUMBER(SEARCH('🔎 TRA CỨU NHANH'!$C$2,$A767)),ISNUMBER(SEARCH('🔎 TRA CỨU NHANH'!$C$2,$B767)))),1,0)</f>
        <v/>
      </c>
      <c r="M767">
        <f>IF(L767&gt;N(L766),L767,"")</f>
        <v/>
      </c>
      <c r="N767">
        <f>N(N766)+IF(AND('💰 BÁO GIÁ'!$C$27&lt;&gt;"",OR(ISNUMBER(SEARCH('💰 BÁO GIÁ'!$C$27,$A767)),ISNUMBER(SEARCH('💰 BÁO GIÁ'!$C$27,$B767)))),1,0)</f>
        <v/>
      </c>
      <c r="O767">
        <f>IF(N767&gt;N(N766),N767,"")</f>
        <v/>
      </c>
    </row>
    <row r="768">
      <c r="A768">
        <f>IF('🔩 PISTON'!A1022="","",'🔩 PISTON'!A1022)</f>
        <v/>
      </c>
      <c r="B768">
        <f>IF('🔩 PISTON'!A1022="","","Piston "&amp;'🔩 PISTON'!U1022)</f>
        <v/>
      </c>
      <c r="C768">
        <f>IF('🔩 PISTON'!A1022="","","Piston")</f>
        <v/>
      </c>
      <c r="D768">
        <f>IF('🔩 PISTON'!A1022="","",'🔩 PISTON'!L1022)</f>
        <v/>
      </c>
      <c r="E768" s="37">
        <f>IF('🔩 PISTON'!A1022="","",'🔩 PISTON'!M1022)</f>
        <v/>
      </c>
      <c r="F768" s="37">
        <f>IF('🔩 PISTON'!A1022="","",'🔩 PISTON'!N1022)</f>
        <v/>
      </c>
      <c r="G768" s="37">
        <f>IF('🔩 PISTON'!A1022="","",'🔩 PISTON'!O1022)</f>
        <v/>
      </c>
      <c r="H768" s="37">
        <f>IF('🔩 PISTON'!A1022="","",'🔩 PISTON'!P1022)</f>
        <v/>
      </c>
      <c r="I768" s="37">
        <f>IF('🔩 PISTON'!A1022="","",'🔩 PISTON'!Q1022)</f>
        <v/>
      </c>
      <c r="J768">
        <f>IF('🔩 PISTON'!A1022="","",'🔩 PISTON'!D1022)</f>
        <v/>
      </c>
      <c r="L768">
        <f>N(L767)+IF(AND('🔎 TRA CỨU NHANH'!$C$2&lt;&gt;"",OR(ISNUMBER(SEARCH('🔎 TRA CỨU NHANH'!$C$2,$A768)),ISNUMBER(SEARCH('🔎 TRA CỨU NHANH'!$C$2,$B768)))),1,0)</f>
        <v/>
      </c>
      <c r="M768">
        <f>IF(L768&gt;N(L767),L768,"")</f>
        <v/>
      </c>
      <c r="N768">
        <f>N(N767)+IF(AND('💰 BÁO GIÁ'!$C$27&lt;&gt;"",OR(ISNUMBER(SEARCH('💰 BÁO GIÁ'!$C$27,$A768)),ISNUMBER(SEARCH('💰 BÁO GIÁ'!$C$27,$B768)))),1,0)</f>
        <v/>
      </c>
      <c r="O768">
        <f>IF(N768&gt;N(N767),N768,"")</f>
        <v/>
      </c>
    </row>
    <row r="769">
      <c r="A769">
        <f>IF('🔩 PISTON'!A1028="","",'🔩 PISTON'!A1028)</f>
        <v/>
      </c>
      <c r="B769">
        <f>IF('🔩 PISTON'!A1028="","","Piston "&amp;'🔩 PISTON'!U1028)</f>
        <v/>
      </c>
      <c r="C769">
        <f>IF('🔩 PISTON'!A1028="","","Piston")</f>
        <v/>
      </c>
      <c r="D769">
        <f>IF('🔩 PISTON'!A1028="","",'🔩 PISTON'!L1028)</f>
        <v/>
      </c>
      <c r="E769" s="37">
        <f>IF('🔩 PISTON'!A1028="","",'🔩 PISTON'!M1028)</f>
        <v/>
      </c>
      <c r="F769" s="37">
        <f>IF('🔩 PISTON'!A1028="","",'🔩 PISTON'!N1028)</f>
        <v/>
      </c>
      <c r="G769" s="37">
        <f>IF('🔩 PISTON'!A1028="","",'🔩 PISTON'!O1028)</f>
        <v/>
      </c>
      <c r="H769" s="37">
        <f>IF('🔩 PISTON'!A1028="","",'🔩 PISTON'!P1028)</f>
        <v/>
      </c>
      <c r="I769" s="37">
        <f>IF('🔩 PISTON'!A1028="","",'🔩 PISTON'!Q1028)</f>
        <v/>
      </c>
      <c r="J769">
        <f>IF('🔩 PISTON'!A1028="","",'🔩 PISTON'!D1028)</f>
        <v/>
      </c>
      <c r="L769">
        <f>N(L768)+IF(AND('🔎 TRA CỨU NHANH'!$C$2&lt;&gt;"",OR(ISNUMBER(SEARCH('🔎 TRA CỨU NHANH'!$C$2,$A769)),ISNUMBER(SEARCH('🔎 TRA CỨU NHANH'!$C$2,$B769)))),1,0)</f>
        <v/>
      </c>
      <c r="M769">
        <f>IF(L769&gt;N(L768),L769,"")</f>
        <v/>
      </c>
      <c r="N769">
        <f>N(N768)+IF(AND('💰 BÁO GIÁ'!$C$27&lt;&gt;"",OR(ISNUMBER(SEARCH('💰 BÁO GIÁ'!$C$27,$A769)),ISNUMBER(SEARCH('💰 BÁO GIÁ'!$C$27,$B769)))),1,0)</f>
        <v/>
      </c>
      <c r="O769">
        <f>IF(N769&gt;N(N768),N769,"")</f>
        <v/>
      </c>
    </row>
    <row r="770">
      <c r="A770">
        <f>IF('🔩 PISTON'!A1029="","",'🔩 PISTON'!A1029)</f>
        <v/>
      </c>
      <c r="B770">
        <f>IF('🔩 PISTON'!A1029="","","Piston "&amp;'🔩 PISTON'!U1029)</f>
        <v/>
      </c>
      <c r="C770">
        <f>IF('🔩 PISTON'!A1029="","","Piston")</f>
        <v/>
      </c>
      <c r="D770">
        <f>IF('🔩 PISTON'!A1029="","",'🔩 PISTON'!L1029)</f>
        <v/>
      </c>
      <c r="E770" s="37">
        <f>IF('🔩 PISTON'!A1029="","",'🔩 PISTON'!M1029)</f>
        <v/>
      </c>
      <c r="F770" s="37">
        <f>IF('🔩 PISTON'!A1029="","",'🔩 PISTON'!N1029)</f>
        <v/>
      </c>
      <c r="G770" s="37">
        <f>IF('🔩 PISTON'!A1029="","",'🔩 PISTON'!O1029)</f>
        <v/>
      </c>
      <c r="H770" s="37">
        <f>IF('🔩 PISTON'!A1029="","",'🔩 PISTON'!P1029)</f>
        <v/>
      </c>
      <c r="I770" s="37">
        <f>IF('🔩 PISTON'!A1029="","",'🔩 PISTON'!Q1029)</f>
        <v/>
      </c>
      <c r="J770">
        <f>IF('🔩 PISTON'!A1029="","",'🔩 PISTON'!D1029)</f>
        <v/>
      </c>
      <c r="L770">
        <f>N(L769)+IF(AND('🔎 TRA CỨU NHANH'!$C$2&lt;&gt;"",OR(ISNUMBER(SEARCH('🔎 TRA CỨU NHANH'!$C$2,$A770)),ISNUMBER(SEARCH('🔎 TRA CỨU NHANH'!$C$2,$B770)))),1,0)</f>
        <v/>
      </c>
      <c r="M770">
        <f>IF(L770&gt;N(L769),L770,"")</f>
        <v/>
      </c>
      <c r="N770">
        <f>N(N769)+IF(AND('💰 BÁO GIÁ'!$C$27&lt;&gt;"",OR(ISNUMBER(SEARCH('💰 BÁO GIÁ'!$C$27,$A770)),ISNUMBER(SEARCH('💰 BÁO GIÁ'!$C$27,$B770)))),1,0)</f>
        <v/>
      </c>
      <c r="O770">
        <f>IF(N770&gt;N(N769),N770,"")</f>
        <v/>
      </c>
    </row>
    <row r="771">
      <c r="A771">
        <f>IF('🔩 PISTON'!A1030="","",'🔩 PISTON'!A1030)</f>
        <v/>
      </c>
      <c r="B771">
        <f>IF('🔩 PISTON'!A1030="","","Piston "&amp;'🔩 PISTON'!U1030)</f>
        <v/>
      </c>
      <c r="C771">
        <f>IF('🔩 PISTON'!A1030="","","Piston")</f>
        <v/>
      </c>
      <c r="D771">
        <f>IF('🔩 PISTON'!A1030="","",'🔩 PISTON'!L1030)</f>
        <v/>
      </c>
      <c r="E771" s="37">
        <f>IF('🔩 PISTON'!A1030="","",'🔩 PISTON'!M1030)</f>
        <v/>
      </c>
      <c r="F771" s="37">
        <f>IF('🔩 PISTON'!A1030="","",'🔩 PISTON'!N1030)</f>
        <v/>
      </c>
      <c r="G771" s="37">
        <f>IF('🔩 PISTON'!A1030="","",'🔩 PISTON'!O1030)</f>
        <v/>
      </c>
      <c r="H771" s="37">
        <f>IF('🔩 PISTON'!A1030="","",'🔩 PISTON'!P1030)</f>
        <v/>
      </c>
      <c r="I771" s="37">
        <f>IF('🔩 PISTON'!A1030="","",'🔩 PISTON'!Q1030)</f>
        <v/>
      </c>
      <c r="J771">
        <f>IF('🔩 PISTON'!A1030="","",'🔩 PISTON'!D1030)</f>
        <v/>
      </c>
      <c r="L771">
        <f>N(L770)+IF(AND('🔎 TRA CỨU NHANH'!$C$2&lt;&gt;"",OR(ISNUMBER(SEARCH('🔎 TRA CỨU NHANH'!$C$2,$A771)),ISNUMBER(SEARCH('🔎 TRA CỨU NHANH'!$C$2,$B771)))),1,0)</f>
        <v/>
      </c>
      <c r="M771">
        <f>IF(L771&gt;N(L770),L771,"")</f>
        <v/>
      </c>
      <c r="N771">
        <f>N(N770)+IF(AND('💰 BÁO GIÁ'!$C$27&lt;&gt;"",OR(ISNUMBER(SEARCH('💰 BÁO GIÁ'!$C$27,$A771)),ISNUMBER(SEARCH('💰 BÁO GIÁ'!$C$27,$B771)))),1,0)</f>
        <v/>
      </c>
      <c r="O771">
        <f>IF(N771&gt;N(N770),N771,"")</f>
        <v/>
      </c>
    </row>
    <row r="772">
      <c r="A772">
        <f>IF('🔩 PISTON'!A1032="","",'🔩 PISTON'!A1032)</f>
        <v/>
      </c>
      <c r="B772">
        <f>IF('🔩 PISTON'!A1032="","","Piston "&amp;'🔩 PISTON'!U1032)</f>
        <v/>
      </c>
      <c r="C772">
        <f>IF('🔩 PISTON'!A1032="","","Piston")</f>
        <v/>
      </c>
      <c r="D772">
        <f>IF('🔩 PISTON'!A1032="","",'🔩 PISTON'!L1032)</f>
        <v/>
      </c>
      <c r="E772" s="37">
        <f>IF('🔩 PISTON'!A1032="","",'🔩 PISTON'!M1032)</f>
        <v/>
      </c>
      <c r="F772" s="37">
        <f>IF('🔩 PISTON'!A1032="","",'🔩 PISTON'!N1032)</f>
        <v/>
      </c>
      <c r="G772" s="37">
        <f>IF('🔩 PISTON'!A1032="","",'🔩 PISTON'!O1032)</f>
        <v/>
      </c>
      <c r="H772" s="37">
        <f>IF('🔩 PISTON'!A1032="","",'🔩 PISTON'!P1032)</f>
        <v/>
      </c>
      <c r="I772" s="37">
        <f>IF('🔩 PISTON'!A1032="","",'🔩 PISTON'!Q1032)</f>
        <v/>
      </c>
      <c r="J772">
        <f>IF('🔩 PISTON'!A1032="","",'🔩 PISTON'!D1032)</f>
        <v/>
      </c>
      <c r="L772">
        <f>N(L771)+IF(AND('🔎 TRA CỨU NHANH'!$C$2&lt;&gt;"",OR(ISNUMBER(SEARCH('🔎 TRA CỨU NHANH'!$C$2,$A772)),ISNUMBER(SEARCH('🔎 TRA CỨU NHANH'!$C$2,$B772)))),1,0)</f>
        <v/>
      </c>
      <c r="M772">
        <f>IF(L772&gt;N(L771),L772,"")</f>
        <v/>
      </c>
      <c r="N772">
        <f>N(N771)+IF(AND('💰 BÁO GIÁ'!$C$27&lt;&gt;"",OR(ISNUMBER(SEARCH('💰 BÁO GIÁ'!$C$27,$A772)),ISNUMBER(SEARCH('💰 BÁO GIÁ'!$C$27,$B772)))),1,0)</f>
        <v/>
      </c>
      <c r="O772">
        <f>IF(N772&gt;N(N771),N772,"")</f>
        <v/>
      </c>
    </row>
    <row r="773">
      <c r="A773">
        <f>IF('🔩 PISTON'!A1033="","",'🔩 PISTON'!A1033)</f>
        <v/>
      </c>
      <c r="B773">
        <f>IF('🔩 PISTON'!A1033="","","Piston "&amp;'🔩 PISTON'!U1033)</f>
        <v/>
      </c>
      <c r="C773">
        <f>IF('🔩 PISTON'!A1033="","","Piston")</f>
        <v/>
      </c>
      <c r="D773">
        <f>IF('🔩 PISTON'!A1033="","",'🔩 PISTON'!L1033)</f>
        <v/>
      </c>
      <c r="E773" s="37">
        <f>IF('🔩 PISTON'!A1033="","",'🔩 PISTON'!M1033)</f>
        <v/>
      </c>
      <c r="F773" s="37">
        <f>IF('🔩 PISTON'!A1033="","",'🔩 PISTON'!N1033)</f>
        <v/>
      </c>
      <c r="G773" s="37">
        <f>IF('🔩 PISTON'!A1033="","",'🔩 PISTON'!O1033)</f>
        <v/>
      </c>
      <c r="H773" s="37">
        <f>IF('🔩 PISTON'!A1033="","",'🔩 PISTON'!P1033)</f>
        <v/>
      </c>
      <c r="I773" s="37">
        <f>IF('🔩 PISTON'!A1033="","",'🔩 PISTON'!Q1033)</f>
        <v/>
      </c>
      <c r="J773">
        <f>IF('🔩 PISTON'!A1033="","",'🔩 PISTON'!D1033)</f>
        <v/>
      </c>
      <c r="L773">
        <f>N(L772)+IF(AND('🔎 TRA CỨU NHANH'!$C$2&lt;&gt;"",OR(ISNUMBER(SEARCH('🔎 TRA CỨU NHANH'!$C$2,$A773)),ISNUMBER(SEARCH('🔎 TRA CỨU NHANH'!$C$2,$B773)))),1,0)</f>
        <v/>
      </c>
      <c r="M773">
        <f>IF(L773&gt;N(L772),L773,"")</f>
        <v/>
      </c>
      <c r="N773">
        <f>N(N772)+IF(AND('💰 BÁO GIÁ'!$C$27&lt;&gt;"",OR(ISNUMBER(SEARCH('💰 BÁO GIÁ'!$C$27,$A773)),ISNUMBER(SEARCH('💰 BÁO GIÁ'!$C$27,$B773)))),1,0)</f>
        <v/>
      </c>
      <c r="O773">
        <f>IF(N773&gt;N(N772),N773,"")</f>
        <v/>
      </c>
    </row>
    <row r="774">
      <c r="A774">
        <f>IF('🔩 PISTON'!A1034="","",'🔩 PISTON'!A1034)</f>
        <v/>
      </c>
      <c r="B774">
        <f>IF('🔩 PISTON'!A1034="","","Piston "&amp;'🔩 PISTON'!U1034)</f>
        <v/>
      </c>
      <c r="C774">
        <f>IF('🔩 PISTON'!A1034="","","Piston")</f>
        <v/>
      </c>
      <c r="D774">
        <f>IF('🔩 PISTON'!A1034="","",'🔩 PISTON'!L1034)</f>
        <v/>
      </c>
      <c r="E774">
        <f>IF('🔩 PISTON'!A1034="","",'🔩 PISTON'!M1034)</f>
        <v/>
      </c>
      <c r="F774">
        <f>IF('🔩 PISTON'!A1034="","",'🔩 PISTON'!N1034)</f>
        <v/>
      </c>
      <c r="G774">
        <f>IF('🔩 PISTON'!A1034="","",'🔩 PISTON'!O1034)</f>
        <v/>
      </c>
      <c r="H774">
        <f>IF('🔩 PISTON'!A1034="","",'🔩 PISTON'!P1034)</f>
        <v/>
      </c>
      <c r="I774">
        <f>IF('🔩 PISTON'!A1034="","",'🔩 PISTON'!Q1034)</f>
        <v/>
      </c>
      <c r="J774">
        <f>IF('🔩 PISTON'!A1034="","",'🔩 PISTON'!D1034)</f>
        <v/>
      </c>
      <c r="L774">
        <f>N(L773)+IF(AND('🔎 TRA CỨU NHANH'!$C$2&lt;&gt;"",OR(ISNUMBER(SEARCH('🔎 TRA CỨU NHANH'!$C$2,$A774)),ISNUMBER(SEARCH('🔎 TRA CỨU NHANH'!$C$2,$B774)))),1,0)</f>
        <v/>
      </c>
      <c r="M774">
        <f>IF(L774&gt;N(L773),L774,"")</f>
        <v/>
      </c>
      <c r="N774">
        <f>N(N773)+IF(AND('💰 BÁO GIÁ'!$C$27&lt;&gt;"",OR(ISNUMBER(SEARCH('💰 BÁO GIÁ'!$C$27,$A774)),ISNUMBER(SEARCH('💰 BÁO GIÁ'!$C$27,$B774)))),1,0)</f>
        <v/>
      </c>
      <c r="O774">
        <f>IF(N774&gt;N(N773),N774,"")</f>
        <v/>
      </c>
    </row>
    <row r="775">
      <c r="A775">
        <f>IF('🔩 PISTON'!A1035="","",'🔩 PISTON'!A1035)</f>
        <v/>
      </c>
      <c r="B775">
        <f>IF('🔩 PISTON'!A1035="","","Piston "&amp;'🔩 PISTON'!U1035)</f>
        <v/>
      </c>
      <c r="C775">
        <f>IF('🔩 PISTON'!A1035="","","Piston")</f>
        <v/>
      </c>
      <c r="D775">
        <f>IF('🔩 PISTON'!A1035="","",'🔩 PISTON'!L1035)</f>
        <v/>
      </c>
      <c r="E775" s="37">
        <f>IF('🔩 PISTON'!A1035="","",'🔩 PISTON'!M1035)</f>
        <v/>
      </c>
      <c r="F775" s="37">
        <f>IF('🔩 PISTON'!A1035="","",'🔩 PISTON'!N1035)</f>
        <v/>
      </c>
      <c r="G775" s="37">
        <f>IF('🔩 PISTON'!A1035="","",'🔩 PISTON'!O1035)</f>
        <v/>
      </c>
      <c r="H775" s="37">
        <f>IF('🔩 PISTON'!A1035="","",'🔩 PISTON'!P1035)</f>
        <v/>
      </c>
      <c r="I775" s="37">
        <f>IF('🔩 PISTON'!A1035="","",'🔩 PISTON'!Q1035)</f>
        <v/>
      </c>
      <c r="J775">
        <f>IF('🔩 PISTON'!A1035="","",'🔩 PISTON'!D1035)</f>
        <v/>
      </c>
      <c r="L775">
        <f>N(L774)+IF(AND('🔎 TRA CỨU NHANH'!$C$2&lt;&gt;"",OR(ISNUMBER(SEARCH('🔎 TRA CỨU NHANH'!$C$2,$A775)),ISNUMBER(SEARCH('🔎 TRA CỨU NHANH'!$C$2,$B775)))),1,0)</f>
        <v/>
      </c>
      <c r="M775">
        <f>IF(L775&gt;N(L774),L775,"")</f>
        <v/>
      </c>
      <c r="N775">
        <f>N(N774)+IF(AND('💰 BÁO GIÁ'!$C$27&lt;&gt;"",OR(ISNUMBER(SEARCH('💰 BÁO GIÁ'!$C$27,$A775)),ISNUMBER(SEARCH('💰 BÁO GIÁ'!$C$27,$B775)))),1,0)</f>
        <v/>
      </c>
      <c r="O775">
        <f>IF(N775&gt;N(N774),N775,"")</f>
        <v/>
      </c>
    </row>
    <row r="776">
      <c r="A776">
        <f>IF('🔩 PISTON'!A1036="","",'🔩 PISTON'!A1036)</f>
        <v/>
      </c>
      <c r="B776">
        <f>IF('🔩 PISTON'!A1036="","","Piston "&amp;'🔩 PISTON'!U1036)</f>
        <v/>
      </c>
      <c r="C776">
        <f>IF('🔩 PISTON'!A1036="","","Piston")</f>
        <v/>
      </c>
      <c r="D776">
        <f>IF('🔩 PISTON'!A1036="","",'🔩 PISTON'!L1036)</f>
        <v/>
      </c>
      <c r="E776" s="37">
        <f>IF('🔩 PISTON'!A1036="","",'🔩 PISTON'!M1036)</f>
        <v/>
      </c>
      <c r="F776" s="37">
        <f>IF('🔩 PISTON'!A1036="","",'🔩 PISTON'!N1036)</f>
        <v/>
      </c>
      <c r="G776" s="37">
        <f>IF('🔩 PISTON'!A1036="","",'🔩 PISTON'!O1036)</f>
        <v/>
      </c>
      <c r="H776" s="37">
        <f>IF('🔩 PISTON'!A1036="","",'🔩 PISTON'!P1036)</f>
        <v/>
      </c>
      <c r="I776" s="37">
        <f>IF('🔩 PISTON'!A1036="","",'🔩 PISTON'!Q1036)</f>
        <v/>
      </c>
      <c r="J776">
        <f>IF('🔩 PISTON'!A1036="","",'🔩 PISTON'!D1036)</f>
        <v/>
      </c>
      <c r="L776">
        <f>N(L775)+IF(AND('🔎 TRA CỨU NHANH'!$C$2&lt;&gt;"",OR(ISNUMBER(SEARCH('🔎 TRA CỨU NHANH'!$C$2,$A776)),ISNUMBER(SEARCH('🔎 TRA CỨU NHANH'!$C$2,$B776)))),1,0)</f>
        <v/>
      </c>
      <c r="M776">
        <f>IF(L776&gt;N(L775),L776,"")</f>
        <v/>
      </c>
      <c r="N776">
        <f>N(N775)+IF(AND('💰 BÁO GIÁ'!$C$27&lt;&gt;"",OR(ISNUMBER(SEARCH('💰 BÁO GIÁ'!$C$27,$A776)),ISNUMBER(SEARCH('💰 BÁO GIÁ'!$C$27,$B776)))),1,0)</f>
        <v/>
      </c>
      <c r="O776">
        <f>IF(N776&gt;N(N775),N776,"")</f>
        <v/>
      </c>
    </row>
    <row r="777">
      <c r="A777">
        <f>IF('🔩 PISTON'!A1037="","",'🔩 PISTON'!A1037)</f>
        <v/>
      </c>
      <c r="B777">
        <f>IF('🔩 PISTON'!A1037="","","Piston "&amp;'🔩 PISTON'!U1037)</f>
        <v/>
      </c>
      <c r="C777">
        <f>IF('🔩 PISTON'!A1037="","","Piston")</f>
        <v/>
      </c>
      <c r="D777">
        <f>IF('🔩 PISTON'!A1037="","",'🔩 PISTON'!L1037)</f>
        <v/>
      </c>
      <c r="E777" s="37">
        <f>IF('🔩 PISTON'!A1037="","",'🔩 PISTON'!M1037)</f>
        <v/>
      </c>
      <c r="F777" s="37">
        <f>IF('🔩 PISTON'!A1037="","",'🔩 PISTON'!N1037)</f>
        <v/>
      </c>
      <c r="G777" s="37">
        <f>IF('🔩 PISTON'!A1037="","",'🔩 PISTON'!O1037)</f>
        <v/>
      </c>
      <c r="H777" s="37">
        <f>IF('🔩 PISTON'!A1037="","",'🔩 PISTON'!P1037)</f>
        <v/>
      </c>
      <c r="I777" s="37">
        <f>IF('🔩 PISTON'!A1037="","",'🔩 PISTON'!Q1037)</f>
        <v/>
      </c>
      <c r="J777">
        <f>IF('🔩 PISTON'!A1037="","",'🔩 PISTON'!D1037)</f>
        <v/>
      </c>
      <c r="L777">
        <f>N(L776)+IF(AND('🔎 TRA CỨU NHANH'!$C$2&lt;&gt;"",OR(ISNUMBER(SEARCH('🔎 TRA CỨU NHANH'!$C$2,$A777)),ISNUMBER(SEARCH('🔎 TRA CỨU NHANH'!$C$2,$B777)))),1,0)</f>
        <v/>
      </c>
      <c r="M777">
        <f>IF(L777&gt;N(L776),L777,"")</f>
        <v/>
      </c>
      <c r="N777">
        <f>N(N776)+IF(AND('💰 BÁO GIÁ'!$C$27&lt;&gt;"",OR(ISNUMBER(SEARCH('💰 BÁO GIÁ'!$C$27,$A777)),ISNUMBER(SEARCH('💰 BÁO GIÁ'!$C$27,$B777)))),1,0)</f>
        <v/>
      </c>
      <c r="O777">
        <f>IF(N777&gt;N(N776),N777,"")</f>
        <v/>
      </c>
    </row>
    <row r="778">
      <c r="A778">
        <f>IF('🔩 PISTON'!A1038="","",'🔩 PISTON'!A1038)</f>
        <v/>
      </c>
      <c r="B778">
        <f>IF('🔩 PISTON'!A1038="","","Piston "&amp;'🔩 PISTON'!U1038)</f>
        <v/>
      </c>
      <c r="C778">
        <f>IF('🔩 PISTON'!A1038="","","Piston")</f>
        <v/>
      </c>
      <c r="D778">
        <f>IF('🔩 PISTON'!A1038="","",'🔩 PISTON'!L1038)</f>
        <v/>
      </c>
      <c r="E778">
        <f>IF('🔩 PISTON'!A1038="","",'🔩 PISTON'!M1038)</f>
        <v/>
      </c>
      <c r="F778">
        <f>IF('🔩 PISTON'!A1038="","",'🔩 PISTON'!N1038)</f>
        <v/>
      </c>
      <c r="G778">
        <f>IF('🔩 PISTON'!A1038="","",'🔩 PISTON'!O1038)</f>
        <v/>
      </c>
      <c r="H778">
        <f>IF('🔩 PISTON'!A1038="","",'🔩 PISTON'!P1038)</f>
        <v/>
      </c>
      <c r="I778">
        <f>IF('🔩 PISTON'!A1038="","",'🔩 PISTON'!Q1038)</f>
        <v/>
      </c>
      <c r="J778">
        <f>IF('🔩 PISTON'!A1038="","",'🔩 PISTON'!D1038)</f>
        <v/>
      </c>
      <c r="L778">
        <f>N(L777)+IF(AND('🔎 TRA CỨU NHANH'!$C$2&lt;&gt;"",OR(ISNUMBER(SEARCH('🔎 TRA CỨU NHANH'!$C$2,$A778)),ISNUMBER(SEARCH('🔎 TRA CỨU NHANH'!$C$2,$B778)))),1,0)</f>
        <v/>
      </c>
      <c r="M778">
        <f>IF(L778&gt;N(L777),L778,"")</f>
        <v/>
      </c>
      <c r="N778">
        <f>N(N777)+IF(AND('💰 BÁO GIÁ'!$C$27&lt;&gt;"",OR(ISNUMBER(SEARCH('💰 BÁO GIÁ'!$C$27,$A778)),ISNUMBER(SEARCH('💰 BÁO GIÁ'!$C$27,$B778)))),1,0)</f>
        <v/>
      </c>
      <c r="O778">
        <f>IF(N778&gt;N(N777),N778,"")</f>
        <v/>
      </c>
    </row>
    <row r="779">
      <c r="A779">
        <f>IF('🔩 PISTON'!A1039="","",'🔩 PISTON'!A1039)</f>
        <v/>
      </c>
      <c r="B779">
        <f>IF('🔩 PISTON'!A1039="","","Piston "&amp;'🔩 PISTON'!U1039)</f>
        <v/>
      </c>
      <c r="C779">
        <f>IF('🔩 PISTON'!A1039="","","Piston")</f>
        <v/>
      </c>
      <c r="D779">
        <f>IF('🔩 PISTON'!A1039="","",'🔩 PISTON'!L1039)</f>
        <v/>
      </c>
      <c r="E779">
        <f>IF('🔩 PISTON'!A1039="","",'🔩 PISTON'!M1039)</f>
        <v/>
      </c>
      <c r="F779">
        <f>IF('🔩 PISTON'!A1039="","",'🔩 PISTON'!N1039)</f>
        <v/>
      </c>
      <c r="G779">
        <f>IF('🔩 PISTON'!A1039="","",'🔩 PISTON'!O1039)</f>
        <v/>
      </c>
      <c r="H779">
        <f>IF('🔩 PISTON'!A1039="","",'🔩 PISTON'!P1039)</f>
        <v/>
      </c>
      <c r="I779">
        <f>IF('🔩 PISTON'!A1039="","",'🔩 PISTON'!Q1039)</f>
        <v/>
      </c>
      <c r="J779">
        <f>IF('🔩 PISTON'!A1039="","",'🔩 PISTON'!D1039)</f>
        <v/>
      </c>
      <c r="L779">
        <f>N(L778)+IF(AND('🔎 TRA CỨU NHANH'!$C$2&lt;&gt;"",OR(ISNUMBER(SEARCH('🔎 TRA CỨU NHANH'!$C$2,$A779)),ISNUMBER(SEARCH('🔎 TRA CỨU NHANH'!$C$2,$B779)))),1,0)</f>
        <v/>
      </c>
      <c r="M779">
        <f>IF(L779&gt;N(L778),L779,"")</f>
        <v/>
      </c>
      <c r="N779">
        <f>N(N778)+IF(AND('💰 BÁO GIÁ'!$C$27&lt;&gt;"",OR(ISNUMBER(SEARCH('💰 BÁO GIÁ'!$C$27,$A779)),ISNUMBER(SEARCH('💰 BÁO GIÁ'!$C$27,$B779)))),1,0)</f>
        <v/>
      </c>
      <c r="O779">
        <f>IF(N779&gt;N(N778),N779,"")</f>
        <v/>
      </c>
    </row>
    <row r="780">
      <c r="A780">
        <f>IF('🔩 PISTON'!A1040="","",'🔩 PISTON'!A1040)</f>
        <v/>
      </c>
      <c r="B780">
        <f>IF('🔩 PISTON'!A1040="","","Piston "&amp;'🔩 PISTON'!U1040)</f>
        <v/>
      </c>
      <c r="C780">
        <f>IF('🔩 PISTON'!A1040="","","Piston")</f>
        <v/>
      </c>
      <c r="D780">
        <f>IF('🔩 PISTON'!A1040="","",'🔩 PISTON'!L1040)</f>
        <v/>
      </c>
      <c r="E780" s="37">
        <f>IF('🔩 PISTON'!A1040="","",'🔩 PISTON'!M1040)</f>
        <v/>
      </c>
      <c r="F780" s="37">
        <f>IF('🔩 PISTON'!A1040="","",'🔩 PISTON'!N1040)</f>
        <v/>
      </c>
      <c r="G780" s="37">
        <f>IF('🔩 PISTON'!A1040="","",'🔩 PISTON'!O1040)</f>
        <v/>
      </c>
      <c r="H780" s="37">
        <f>IF('🔩 PISTON'!A1040="","",'🔩 PISTON'!P1040)</f>
        <v/>
      </c>
      <c r="I780" s="37">
        <f>IF('🔩 PISTON'!A1040="","",'🔩 PISTON'!Q1040)</f>
        <v/>
      </c>
      <c r="J780">
        <f>IF('🔩 PISTON'!A1040="","",'🔩 PISTON'!D1040)</f>
        <v/>
      </c>
      <c r="L780">
        <f>N(L779)+IF(AND('🔎 TRA CỨU NHANH'!$C$2&lt;&gt;"",OR(ISNUMBER(SEARCH('🔎 TRA CỨU NHANH'!$C$2,$A780)),ISNUMBER(SEARCH('🔎 TRA CỨU NHANH'!$C$2,$B780)))),1,0)</f>
        <v/>
      </c>
      <c r="M780">
        <f>IF(L780&gt;N(L779),L780,"")</f>
        <v/>
      </c>
      <c r="N780">
        <f>N(N779)+IF(AND('💰 BÁO GIÁ'!$C$27&lt;&gt;"",OR(ISNUMBER(SEARCH('💰 BÁO GIÁ'!$C$27,$A780)),ISNUMBER(SEARCH('💰 BÁO GIÁ'!$C$27,$B780)))),1,0)</f>
        <v/>
      </c>
      <c r="O780">
        <f>IF(N780&gt;N(N779),N780,"")</f>
        <v/>
      </c>
    </row>
    <row r="781">
      <c r="A781">
        <f>IF('🔩 PISTON'!A1041="","",'🔩 PISTON'!A1041)</f>
        <v/>
      </c>
      <c r="B781">
        <f>IF('🔩 PISTON'!A1041="","","Piston "&amp;'🔩 PISTON'!U1041)</f>
        <v/>
      </c>
      <c r="C781">
        <f>IF('🔩 PISTON'!A1041="","","Piston")</f>
        <v/>
      </c>
      <c r="D781">
        <f>IF('🔩 PISTON'!A1041="","",'🔩 PISTON'!L1041)</f>
        <v/>
      </c>
      <c r="E781">
        <f>IF('🔩 PISTON'!A1041="","",'🔩 PISTON'!M1041)</f>
        <v/>
      </c>
      <c r="F781">
        <f>IF('🔩 PISTON'!A1041="","",'🔩 PISTON'!N1041)</f>
        <v/>
      </c>
      <c r="G781">
        <f>IF('🔩 PISTON'!A1041="","",'🔩 PISTON'!O1041)</f>
        <v/>
      </c>
      <c r="H781">
        <f>IF('🔩 PISTON'!A1041="","",'🔩 PISTON'!P1041)</f>
        <v/>
      </c>
      <c r="I781">
        <f>IF('🔩 PISTON'!A1041="","",'🔩 PISTON'!Q1041)</f>
        <v/>
      </c>
      <c r="J781">
        <f>IF('🔩 PISTON'!A1041="","",'🔩 PISTON'!D1041)</f>
        <v/>
      </c>
      <c r="L781">
        <f>N(L780)+IF(AND('🔎 TRA CỨU NHANH'!$C$2&lt;&gt;"",OR(ISNUMBER(SEARCH('🔎 TRA CỨU NHANH'!$C$2,$A781)),ISNUMBER(SEARCH('🔎 TRA CỨU NHANH'!$C$2,$B781)))),1,0)</f>
        <v/>
      </c>
      <c r="M781">
        <f>IF(L781&gt;N(L780),L781,"")</f>
        <v/>
      </c>
      <c r="N781">
        <f>N(N780)+IF(AND('💰 BÁO GIÁ'!$C$27&lt;&gt;"",OR(ISNUMBER(SEARCH('💰 BÁO GIÁ'!$C$27,$A781)),ISNUMBER(SEARCH('💰 BÁO GIÁ'!$C$27,$B781)))),1,0)</f>
        <v/>
      </c>
      <c r="O781">
        <f>IF(N781&gt;N(N780),N781,"")</f>
        <v/>
      </c>
    </row>
    <row r="782">
      <c r="A782">
        <f>IF('🔩 PISTON'!A1042="","",'🔩 PISTON'!A1042)</f>
        <v/>
      </c>
      <c r="B782">
        <f>IF('🔩 PISTON'!A1042="","","Piston "&amp;'🔩 PISTON'!U1042)</f>
        <v/>
      </c>
      <c r="C782">
        <f>IF('🔩 PISTON'!A1042="","","Piston")</f>
        <v/>
      </c>
      <c r="D782">
        <f>IF('🔩 PISTON'!A1042="","",'🔩 PISTON'!L1042)</f>
        <v/>
      </c>
      <c r="E782" s="37">
        <f>IF('🔩 PISTON'!A1042="","",'🔩 PISTON'!M1042)</f>
        <v/>
      </c>
      <c r="F782" s="37">
        <f>IF('🔩 PISTON'!A1042="","",'🔩 PISTON'!N1042)</f>
        <v/>
      </c>
      <c r="G782" s="37">
        <f>IF('🔩 PISTON'!A1042="","",'🔩 PISTON'!O1042)</f>
        <v/>
      </c>
      <c r="H782" s="37">
        <f>IF('🔩 PISTON'!A1042="","",'🔩 PISTON'!P1042)</f>
        <v/>
      </c>
      <c r="I782" s="37">
        <f>IF('🔩 PISTON'!A1042="","",'🔩 PISTON'!Q1042)</f>
        <v/>
      </c>
      <c r="J782">
        <f>IF('🔩 PISTON'!A1042="","",'🔩 PISTON'!D1042)</f>
        <v/>
      </c>
      <c r="L782">
        <f>N(L781)+IF(AND('🔎 TRA CỨU NHANH'!$C$2&lt;&gt;"",OR(ISNUMBER(SEARCH('🔎 TRA CỨU NHANH'!$C$2,$A782)),ISNUMBER(SEARCH('🔎 TRA CỨU NHANH'!$C$2,$B782)))),1,0)</f>
        <v/>
      </c>
      <c r="M782">
        <f>IF(L782&gt;N(L781),L782,"")</f>
        <v/>
      </c>
      <c r="N782">
        <f>N(N781)+IF(AND('💰 BÁO GIÁ'!$C$27&lt;&gt;"",OR(ISNUMBER(SEARCH('💰 BÁO GIÁ'!$C$27,$A782)),ISNUMBER(SEARCH('💰 BÁO GIÁ'!$C$27,$B782)))),1,0)</f>
        <v/>
      </c>
      <c r="O782">
        <f>IF(N782&gt;N(N781),N782,"")</f>
        <v/>
      </c>
    </row>
    <row r="783">
      <c r="A783">
        <f>IF('🔩 PISTON'!A1043="","",'🔩 PISTON'!A1043)</f>
        <v/>
      </c>
      <c r="B783">
        <f>IF('🔩 PISTON'!A1043="","","Piston "&amp;'🔩 PISTON'!U1043)</f>
        <v/>
      </c>
      <c r="C783">
        <f>IF('🔩 PISTON'!A1043="","","Piston")</f>
        <v/>
      </c>
      <c r="D783">
        <f>IF('🔩 PISTON'!A1043="","",'🔩 PISTON'!L1043)</f>
        <v/>
      </c>
      <c r="E783" s="37">
        <f>IF('🔩 PISTON'!A1043="","",'🔩 PISTON'!M1043)</f>
        <v/>
      </c>
      <c r="F783" s="37">
        <f>IF('🔩 PISTON'!A1043="","",'🔩 PISTON'!N1043)</f>
        <v/>
      </c>
      <c r="G783" s="37">
        <f>IF('🔩 PISTON'!A1043="","",'🔩 PISTON'!O1043)</f>
        <v/>
      </c>
      <c r="H783" s="37">
        <f>IF('🔩 PISTON'!A1043="","",'🔩 PISTON'!P1043)</f>
        <v/>
      </c>
      <c r="I783" s="37">
        <f>IF('🔩 PISTON'!A1043="","",'🔩 PISTON'!Q1043)</f>
        <v/>
      </c>
      <c r="J783">
        <f>IF('🔩 PISTON'!A1043="","",'🔩 PISTON'!D1043)</f>
        <v/>
      </c>
      <c r="L783">
        <f>N(L782)+IF(AND('🔎 TRA CỨU NHANH'!$C$2&lt;&gt;"",OR(ISNUMBER(SEARCH('🔎 TRA CỨU NHANH'!$C$2,$A783)),ISNUMBER(SEARCH('🔎 TRA CỨU NHANH'!$C$2,$B783)))),1,0)</f>
        <v/>
      </c>
      <c r="M783">
        <f>IF(L783&gt;N(L782),L783,"")</f>
        <v/>
      </c>
      <c r="N783">
        <f>N(N782)+IF(AND('💰 BÁO GIÁ'!$C$27&lt;&gt;"",OR(ISNUMBER(SEARCH('💰 BÁO GIÁ'!$C$27,$A783)),ISNUMBER(SEARCH('💰 BÁO GIÁ'!$C$27,$B783)))),1,0)</f>
        <v/>
      </c>
      <c r="O783">
        <f>IF(N783&gt;N(N782),N783,"")</f>
        <v/>
      </c>
    </row>
    <row r="784">
      <c r="A784">
        <f>IF('🔩 PISTON'!A1044="","",'🔩 PISTON'!A1044)</f>
        <v/>
      </c>
      <c r="B784">
        <f>IF('🔩 PISTON'!A1044="","","Piston "&amp;'🔩 PISTON'!U1044)</f>
        <v/>
      </c>
      <c r="C784">
        <f>IF('🔩 PISTON'!A1044="","","Piston")</f>
        <v/>
      </c>
      <c r="D784">
        <f>IF('🔩 PISTON'!A1044="","",'🔩 PISTON'!L1044)</f>
        <v/>
      </c>
      <c r="E784" s="37">
        <f>IF('🔩 PISTON'!A1044="","",'🔩 PISTON'!M1044)</f>
        <v/>
      </c>
      <c r="F784" s="37">
        <f>IF('🔩 PISTON'!A1044="","",'🔩 PISTON'!N1044)</f>
        <v/>
      </c>
      <c r="G784" s="37">
        <f>IF('🔩 PISTON'!A1044="","",'🔩 PISTON'!O1044)</f>
        <v/>
      </c>
      <c r="H784" s="37">
        <f>IF('🔩 PISTON'!A1044="","",'🔩 PISTON'!P1044)</f>
        <v/>
      </c>
      <c r="I784" s="37">
        <f>IF('🔩 PISTON'!A1044="","",'🔩 PISTON'!Q1044)</f>
        <v/>
      </c>
      <c r="J784">
        <f>IF('🔩 PISTON'!A1044="","",'🔩 PISTON'!D1044)</f>
        <v/>
      </c>
      <c r="L784">
        <f>N(L783)+IF(AND('🔎 TRA CỨU NHANH'!$C$2&lt;&gt;"",OR(ISNUMBER(SEARCH('🔎 TRA CỨU NHANH'!$C$2,$A784)),ISNUMBER(SEARCH('🔎 TRA CỨU NHANH'!$C$2,$B784)))),1,0)</f>
        <v/>
      </c>
      <c r="M784">
        <f>IF(L784&gt;N(L783),L784,"")</f>
        <v/>
      </c>
      <c r="N784">
        <f>N(N783)+IF(AND('💰 BÁO GIÁ'!$C$27&lt;&gt;"",OR(ISNUMBER(SEARCH('💰 BÁO GIÁ'!$C$27,$A784)),ISNUMBER(SEARCH('💰 BÁO GIÁ'!$C$27,$B784)))),1,0)</f>
        <v/>
      </c>
      <c r="O784">
        <f>IF(N784&gt;N(N783),N784,"")</f>
        <v/>
      </c>
    </row>
    <row r="785">
      <c r="A785">
        <f>IF('🔩 PISTON'!A1045="","",'🔩 PISTON'!A1045)</f>
        <v/>
      </c>
      <c r="B785">
        <f>IF('🔩 PISTON'!A1045="","","Piston "&amp;'🔩 PISTON'!U1045)</f>
        <v/>
      </c>
      <c r="C785">
        <f>IF('🔩 PISTON'!A1045="","","Piston")</f>
        <v/>
      </c>
      <c r="D785">
        <f>IF('🔩 PISTON'!A1045="","",'🔩 PISTON'!L1045)</f>
        <v/>
      </c>
      <c r="E785">
        <f>IF('🔩 PISTON'!A1045="","",'🔩 PISTON'!M1045)</f>
        <v/>
      </c>
      <c r="F785">
        <f>IF('🔩 PISTON'!A1045="","",'🔩 PISTON'!N1045)</f>
        <v/>
      </c>
      <c r="G785">
        <f>IF('🔩 PISTON'!A1045="","",'🔩 PISTON'!O1045)</f>
        <v/>
      </c>
      <c r="H785">
        <f>IF('🔩 PISTON'!A1045="","",'🔩 PISTON'!P1045)</f>
        <v/>
      </c>
      <c r="I785">
        <f>IF('🔩 PISTON'!A1045="","",'🔩 PISTON'!Q1045)</f>
        <v/>
      </c>
      <c r="J785">
        <f>IF('🔩 PISTON'!A1045="","",'🔩 PISTON'!D1045)</f>
        <v/>
      </c>
      <c r="L785">
        <f>N(L784)+IF(AND('🔎 TRA CỨU NHANH'!$C$2&lt;&gt;"",OR(ISNUMBER(SEARCH('🔎 TRA CỨU NHANH'!$C$2,$A785)),ISNUMBER(SEARCH('🔎 TRA CỨU NHANH'!$C$2,$B785)))),1,0)</f>
        <v/>
      </c>
      <c r="M785">
        <f>IF(L785&gt;N(L784),L785,"")</f>
        <v/>
      </c>
      <c r="N785">
        <f>N(N784)+IF(AND('💰 BÁO GIÁ'!$C$27&lt;&gt;"",OR(ISNUMBER(SEARCH('💰 BÁO GIÁ'!$C$27,$A785)),ISNUMBER(SEARCH('💰 BÁO GIÁ'!$C$27,$B785)))),1,0)</f>
        <v/>
      </c>
      <c r="O785">
        <f>IF(N785&gt;N(N784),N785,"")</f>
        <v/>
      </c>
    </row>
    <row r="786">
      <c r="A786">
        <f>IF('🔩 PISTON'!A1046="","",'🔩 PISTON'!A1046)</f>
        <v/>
      </c>
      <c r="B786">
        <f>IF('🔩 PISTON'!A1046="","","Piston "&amp;'🔩 PISTON'!U1046)</f>
        <v/>
      </c>
      <c r="C786">
        <f>IF('🔩 PISTON'!A1046="","","Piston")</f>
        <v/>
      </c>
      <c r="D786">
        <f>IF('🔩 PISTON'!A1046="","",'🔩 PISTON'!L1046)</f>
        <v/>
      </c>
      <c r="E786" s="37">
        <f>IF('🔩 PISTON'!A1046="","",'🔩 PISTON'!M1046)</f>
        <v/>
      </c>
      <c r="F786" s="37">
        <f>IF('🔩 PISTON'!A1046="","",'🔩 PISTON'!N1046)</f>
        <v/>
      </c>
      <c r="G786" s="37">
        <f>IF('🔩 PISTON'!A1046="","",'🔩 PISTON'!O1046)</f>
        <v/>
      </c>
      <c r="H786" s="37">
        <f>IF('🔩 PISTON'!A1046="","",'🔩 PISTON'!P1046)</f>
        <v/>
      </c>
      <c r="I786" s="37">
        <f>IF('🔩 PISTON'!A1046="","",'🔩 PISTON'!Q1046)</f>
        <v/>
      </c>
      <c r="J786">
        <f>IF('🔩 PISTON'!A1046="","",'🔩 PISTON'!D1046)</f>
        <v/>
      </c>
      <c r="L786">
        <f>N(L785)+IF(AND('🔎 TRA CỨU NHANH'!$C$2&lt;&gt;"",OR(ISNUMBER(SEARCH('🔎 TRA CỨU NHANH'!$C$2,$A786)),ISNUMBER(SEARCH('🔎 TRA CỨU NHANH'!$C$2,$B786)))),1,0)</f>
        <v/>
      </c>
      <c r="M786">
        <f>IF(L786&gt;N(L785),L786,"")</f>
        <v/>
      </c>
      <c r="N786">
        <f>N(N785)+IF(AND('💰 BÁO GIÁ'!$C$27&lt;&gt;"",OR(ISNUMBER(SEARCH('💰 BÁO GIÁ'!$C$27,$A786)),ISNUMBER(SEARCH('💰 BÁO GIÁ'!$C$27,$B786)))),1,0)</f>
        <v/>
      </c>
      <c r="O786">
        <f>IF(N786&gt;N(N785),N786,"")</f>
        <v/>
      </c>
    </row>
    <row r="787">
      <c r="A787">
        <f>IF('🔩 PISTON'!A1047="","",'🔩 PISTON'!A1047)</f>
        <v/>
      </c>
      <c r="B787">
        <f>IF('🔩 PISTON'!A1047="","","Piston "&amp;'🔩 PISTON'!U1047)</f>
        <v/>
      </c>
      <c r="C787">
        <f>IF('🔩 PISTON'!A1047="","","Piston")</f>
        <v/>
      </c>
      <c r="D787">
        <f>IF('🔩 PISTON'!A1047="","",'🔩 PISTON'!L1047)</f>
        <v/>
      </c>
      <c r="E787" s="37">
        <f>IF('🔩 PISTON'!A1047="","",'🔩 PISTON'!M1047)</f>
        <v/>
      </c>
      <c r="F787" s="37">
        <f>IF('🔩 PISTON'!A1047="","",'🔩 PISTON'!N1047)</f>
        <v/>
      </c>
      <c r="G787" s="37">
        <f>IF('🔩 PISTON'!A1047="","",'🔩 PISTON'!O1047)</f>
        <v/>
      </c>
      <c r="H787" s="37">
        <f>IF('🔩 PISTON'!A1047="","",'🔩 PISTON'!P1047)</f>
        <v/>
      </c>
      <c r="I787" s="37">
        <f>IF('🔩 PISTON'!A1047="","",'🔩 PISTON'!Q1047)</f>
        <v/>
      </c>
      <c r="J787">
        <f>IF('🔩 PISTON'!A1047="","",'🔩 PISTON'!D1047)</f>
        <v/>
      </c>
      <c r="L787">
        <f>N(L786)+IF(AND('🔎 TRA CỨU NHANH'!$C$2&lt;&gt;"",OR(ISNUMBER(SEARCH('🔎 TRA CỨU NHANH'!$C$2,$A787)),ISNUMBER(SEARCH('🔎 TRA CỨU NHANH'!$C$2,$B787)))),1,0)</f>
        <v/>
      </c>
      <c r="M787">
        <f>IF(L787&gt;N(L786),L787,"")</f>
        <v/>
      </c>
      <c r="N787">
        <f>N(N786)+IF(AND('💰 BÁO GIÁ'!$C$27&lt;&gt;"",OR(ISNUMBER(SEARCH('💰 BÁO GIÁ'!$C$27,$A787)),ISNUMBER(SEARCH('💰 BÁO GIÁ'!$C$27,$B787)))),1,0)</f>
        <v/>
      </c>
      <c r="O787">
        <f>IF(N787&gt;N(N786),N787,"")</f>
        <v/>
      </c>
    </row>
    <row r="788">
      <c r="A788">
        <f>IF('🔩 PISTON'!A1048="","",'🔩 PISTON'!A1048)</f>
        <v/>
      </c>
      <c r="B788">
        <f>IF('🔩 PISTON'!A1048="","","Piston "&amp;'🔩 PISTON'!U1048)</f>
        <v/>
      </c>
      <c r="C788">
        <f>IF('🔩 PISTON'!A1048="","","Piston")</f>
        <v/>
      </c>
      <c r="D788">
        <f>IF('🔩 PISTON'!A1048="","",'🔩 PISTON'!L1048)</f>
        <v/>
      </c>
      <c r="E788">
        <f>IF('🔩 PISTON'!A1048="","",'🔩 PISTON'!M1048)</f>
        <v/>
      </c>
      <c r="F788">
        <f>IF('🔩 PISTON'!A1048="","",'🔩 PISTON'!N1048)</f>
        <v/>
      </c>
      <c r="G788">
        <f>IF('🔩 PISTON'!A1048="","",'🔩 PISTON'!O1048)</f>
        <v/>
      </c>
      <c r="H788">
        <f>IF('🔩 PISTON'!A1048="","",'🔩 PISTON'!P1048)</f>
        <v/>
      </c>
      <c r="I788">
        <f>IF('🔩 PISTON'!A1048="","",'🔩 PISTON'!Q1048)</f>
        <v/>
      </c>
      <c r="J788">
        <f>IF('🔩 PISTON'!A1048="","",'🔩 PISTON'!D1048)</f>
        <v/>
      </c>
      <c r="L788">
        <f>N(L787)+IF(AND('🔎 TRA CỨU NHANH'!$C$2&lt;&gt;"",OR(ISNUMBER(SEARCH('🔎 TRA CỨU NHANH'!$C$2,$A788)),ISNUMBER(SEARCH('🔎 TRA CỨU NHANH'!$C$2,$B788)))),1,0)</f>
        <v/>
      </c>
      <c r="M788">
        <f>IF(L788&gt;N(L787),L788,"")</f>
        <v/>
      </c>
      <c r="N788">
        <f>N(N787)+IF(AND('💰 BÁO GIÁ'!$C$27&lt;&gt;"",OR(ISNUMBER(SEARCH('💰 BÁO GIÁ'!$C$27,$A788)),ISNUMBER(SEARCH('💰 BÁO GIÁ'!$C$27,$B788)))),1,0)</f>
        <v/>
      </c>
      <c r="O788">
        <f>IF(N788&gt;N(N787),N788,"")</f>
        <v/>
      </c>
    </row>
    <row r="789">
      <c r="A789">
        <f>IF('🔩 PISTON'!A1049="","",'🔩 PISTON'!A1049)</f>
        <v/>
      </c>
      <c r="B789">
        <f>IF('🔩 PISTON'!A1049="","","Piston "&amp;'🔩 PISTON'!U1049)</f>
        <v/>
      </c>
      <c r="C789">
        <f>IF('🔩 PISTON'!A1049="","","Piston")</f>
        <v/>
      </c>
      <c r="D789">
        <f>IF('🔩 PISTON'!A1049="","",'🔩 PISTON'!L1049)</f>
        <v/>
      </c>
      <c r="E789" s="37">
        <f>IF('🔩 PISTON'!A1049="","",'🔩 PISTON'!M1049)</f>
        <v/>
      </c>
      <c r="F789" s="37">
        <f>IF('🔩 PISTON'!A1049="","",'🔩 PISTON'!N1049)</f>
        <v/>
      </c>
      <c r="G789" s="37">
        <f>IF('🔩 PISTON'!A1049="","",'🔩 PISTON'!O1049)</f>
        <v/>
      </c>
      <c r="H789" s="37">
        <f>IF('🔩 PISTON'!A1049="","",'🔩 PISTON'!P1049)</f>
        <v/>
      </c>
      <c r="I789" s="37">
        <f>IF('🔩 PISTON'!A1049="","",'🔩 PISTON'!Q1049)</f>
        <v/>
      </c>
      <c r="J789">
        <f>IF('🔩 PISTON'!A1049="","",'🔩 PISTON'!D1049)</f>
        <v/>
      </c>
      <c r="L789">
        <f>N(L788)+IF(AND('🔎 TRA CỨU NHANH'!$C$2&lt;&gt;"",OR(ISNUMBER(SEARCH('🔎 TRA CỨU NHANH'!$C$2,$A789)),ISNUMBER(SEARCH('🔎 TRA CỨU NHANH'!$C$2,$B789)))),1,0)</f>
        <v/>
      </c>
      <c r="M789">
        <f>IF(L789&gt;N(L788),L789,"")</f>
        <v/>
      </c>
      <c r="N789">
        <f>N(N788)+IF(AND('💰 BÁO GIÁ'!$C$27&lt;&gt;"",OR(ISNUMBER(SEARCH('💰 BÁO GIÁ'!$C$27,$A789)),ISNUMBER(SEARCH('💰 BÁO GIÁ'!$C$27,$B789)))),1,0)</f>
        <v/>
      </c>
      <c r="O789">
        <f>IF(N789&gt;N(N788),N789,"")</f>
        <v/>
      </c>
    </row>
    <row r="790">
      <c r="A790">
        <f>IF('🔩 PISTON'!A1051="","",'🔩 PISTON'!A1051)</f>
        <v/>
      </c>
      <c r="B790">
        <f>IF('🔩 PISTON'!A1051="","","Piston "&amp;'🔩 PISTON'!U1051)</f>
        <v/>
      </c>
      <c r="C790">
        <f>IF('🔩 PISTON'!A1051="","","Piston")</f>
        <v/>
      </c>
      <c r="D790">
        <f>IF('🔩 PISTON'!A1051="","",'🔩 PISTON'!L1051)</f>
        <v/>
      </c>
      <c r="E790" s="37">
        <f>IF('🔩 PISTON'!A1051="","",'🔩 PISTON'!M1051)</f>
        <v/>
      </c>
      <c r="F790" s="37">
        <f>IF('🔩 PISTON'!A1051="","",'🔩 PISTON'!N1051)</f>
        <v/>
      </c>
      <c r="G790" s="37">
        <f>IF('🔩 PISTON'!A1051="","",'🔩 PISTON'!O1051)</f>
        <v/>
      </c>
      <c r="H790" s="37">
        <f>IF('🔩 PISTON'!A1051="","",'🔩 PISTON'!P1051)</f>
        <v/>
      </c>
      <c r="I790" s="37">
        <f>IF('🔩 PISTON'!A1051="","",'🔩 PISTON'!Q1051)</f>
        <v/>
      </c>
      <c r="J790">
        <f>IF('🔩 PISTON'!A1051="","",'🔩 PISTON'!D1051)</f>
        <v/>
      </c>
      <c r="L790">
        <f>N(L789)+IF(AND('🔎 TRA CỨU NHANH'!$C$2&lt;&gt;"",OR(ISNUMBER(SEARCH('🔎 TRA CỨU NHANH'!$C$2,$A790)),ISNUMBER(SEARCH('🔎 TRA CỨU NHANH'!$C$2,$B790)))),1,0)</f>
        <v/>
      </c>
      <c r="M790">
        <f>IF(L790&gt;N(L789),L790,"")</f>
        <v/>
      </c>
      <c r="N790">
        <f>N(N789)+IF(AND('💰 BÁO GIÁ'!$C$27&lt;&gt;"",OR(ISNUMBER(SEARCH('💰 BÁO GIÁ'!$C$27,$A790)),ISNUMBER(SEARCH('💰 BÁO GIÁ'!$C$27,$B790)))),1,0)</f>
        <v/>
      </c>
      <c r="O790">
        <f>IF(N790&gt;N(N789),N790,"")</f>
        <v/>
      </c>
    </row>
    <row r="791">
      <c r="A791">
        <f>IF('🔩 PISTON'!A1053="","",'🔩 PISTON'!A1053)</f>
        <v/>
      </c>
      <c r="B791">
        <f>IF('🔩 PISTON'!A1053="","","Piston "&amp;'🔩 PISTON'!U1053)</f>
        <v/>
      </c>
      <c r="C791">
        <f>IF('🔩 PISTON'!A1053="","","Piston")</f>
        <v/>
      </c>
      <c r="D791">
        <f>IF('🔩 PISTON'!A1053="","",'🔩 PISTON'!L1053)</f>
        <v/>
      </c>
      <c r="E791" s="37">
        <f>IF('🔩 PISTON'!A1053="","",'🔩 PISTON'!M1053)</f>
        <v/>
      </c>
      <c r="F791" s="37">
        <f>IF('🔩 PISTON'!A1053="","",'🔩 PISTON'!N1053)</f>
        <v/>
      </c>
      <c r="G791" s="37">
        <f>IF('🔩 PISTON'!A1053="","",'🔩 PISTON'!O1053)</f>
        <v/>
      </c>
      <c r="H791" s="37">
        <f>IF('🔩 PISTON'!A1053="","",'🔩 PISTON'!P1053)</f>
        <v/>
      </c>
      <c r="I791" s="37">
        <f>IF('🔩 PISTON'!A1053="","",'🔩 PISTON'!Q1053)</f>
        <v/>
      </c>
      <c r="J791">
        <f>IF('🔩 PISTON'!A1053="","",'🔩 PISTON'!D1053)</f>
        <v/>
      </c>
      <c r="L791">
        <f>N(L790)+IF(AND('🔎 TRA CỨU NHANH'!$C$2&lt;&gt;"",OR(ISNUMBER(SEARCH('🔎 TRA CỨU NHANH'!$C$2,$A791)),ISNUMBER(SEARCH('🔎 TRA CỨU NHANH'!$C$2,$B791)))),1,0)</f>
        <v/>
      </c>
      <c r="M791">
        <f>IF(L791&gt;N(L790),L791,"")</f>
        <v/>
      </c>
      <c r="N791">
        <f>N(N790)+IF(AND('💰 BÁO GIÁ'!$C$27&lt;&gt;"",OR(ISNUMBER(SEARCH('💰 BÁO GIÁ'!$C$27,$A791)),ISNUMBER(SEARCH('💰 BÁO GIÁ'!$C$27,$B791)))),1,0)</f>
        <v/>
      </c>
      <c r="O791">
        <f>IF(N791&gt;N(N790),N791,"")</f>
        <v/>
      </c>
    </row>
    <row r="792">
      <c r="A792">
        <f>IF('🔩 PISTON'!A1054="","",'🔩 PISTON'!A1054)</f>
        <v/>
      </c>
      <c r="B792">
        <f>IF('🔩 PISTON'!A1054="","","Piston "&amp;'🔩 PISTON'!U1054)</f>
        <v/>
      </c>
      <c r="C792">
        <f>IF('🔩 PISTON'!A1054="","","Piston")</f>
        <v/>
      </c>
      <c r="D792">
        <f>IF('🔩 PISTON'!A1054="","",'🔩 PISTON'!L1054)</f>
        <v/>
      </c>
      <c r="E792">
        <f>IF('🔩 PISTON'!A1054="","",'🔩 PISTON'!M1054)</f>
        <v/>
      </c>
      <c r="F792">
        <f>IF('🔩 PISTON'!A1054="","",'🔩 PISTON'!N1054)</f>
        <v/>
      </c>
      <c r="G792">
        <f>IF('🔩 PISTON'!A1054="","",'🔩 PISTON'!O1054)</f>
        <v/>
      </c>
      <c r="H792">
        <f>IF('🔩 PISTON'!A1054="","",'🔩 PISTON'!P1054)</f>
        <v/>
      </c>
      <c r="I792">
        <f>IF('🔩 PISTON'!A1054="","",'🔩 PISTON'!Q1054)</f>
        <v/>
      </c>
      <c r="J792">
        <f>IF('🔩 PISTON'!A1054="","",'🔩 PISTON'!D1054)</f>
        <v/>
      </c>
      <c r="L792">
        <f>N(L791)+IF(AND('🔎 TRA CỨU NHANH'!$C$2&lt;&gt;"",OR(ISNUMBER(SEARCH('🔎 TRA CỨU NHANH'!$C$2,$A792)),ISNUMBER(SEARCH('🔎 TRA CỨU NHANH'!$C$2,$B792)))),1,0)</f>
        <v/>
      </c>
      <c r="M792">
        <f>IF(L792&gt;N(L791),L792,"")</f>
        <v/>
      </c>
      <c r="N792">
        <f>N(N791)+IF(AND('💰 BÁO GIÁ'!$C$27&lt;&gt;"",OR(ISNUMBER(SEARCH('💰 BÁO GIÁ'!$C$27,$A792)),ISNUMBER(SEARCH('💰 BÁO GIÁ'!$C$27,$B792)))),1,0)</f>
        <v/>
      </c>
      <c r="O792">
        <f>IF(N792&gt;N(N791),N792,"")</f>
        <v/>
      </c>
    </row>
    <row r="793">
      <c r="A793">
        <f>IF('🔩 PISTON'!A1055="","",'🔩 PISTON'!A1055)</f>
        <v/>
      </c>
      <c r="B793">
        <f>IF('🔩 PISTON'!A1055="","","Piston "&amp;'🔩 PISTON'!U1055)</f>
        <v/>
      </c>
      <c r="C793">
        <f>IF('🔩 PISTON'!A1055="","","Piston")</f>
        <v/>
      </c>
      <c r="D793">
        <f>IF('🔩 PISTON'!A1055="","",'🔩 PISTON'!L1055)</f>
        <v/>
      </c>
      <c r="E793" s="37">
        <f>IF('🔩 PISTON'!A1055="","",'🔩 PISTON'!M1055)</f>
        <v/>
      </c>
      <c r="F793" s="37">
        <f>IF('🔩 PISTON'!A1055="","",'🔩 PISTON'!N1055)</f>
        <v/>
      </c>
      <c r="G793" s="37">
        <f>IF('🔩 PISTON'!A1055="","",'🔩 PISTON'!O1055)</f>
        <v/>
      </c>
      <c r="H793" s="37">
        <f>IF('🔩 PISTON'!A1055="","",'🔩 PISTON'!P1055)</f>
        <v/>
      </c>
      <c r="I793" s="37">
        <f>IF('🔩 PISTON'!A1055="","",'🔩 PISTON'!Q1055)</f>
        <v/>
      </c>
      <c r="J793">
        <f>IF('🔩 PISTON'!A1055="","",'🔩 PISTON'!D1055)</f>
        <v/>
      </c>
      <c r="L793">
        <f>N(L792)+IF(AND('🔎 TRA CỨU NHANH'!$C$2&lt;&gt;"",OR(ISNUMBER(SEARCH('🔎 TRA CỨU NHANH'!$C$2,$A793)),ISNUMBER(SEARCH('🔎 TRA CỨU NHANH'!$C$2,$B793)))),1,0)</f>
        <v/>
      </c>
      <c r="M793">
        <f>IF(L793&gt;N(L792),L793,"")</f>
        <v/>
      </c>
      <c r="N793">
        <f>N(N792)+IF(AND('💰 BÁO GIÁ'!$C$27&lt;&gt;"",OR(ISNUMBER(SEARCH('💰 BÁO GIÁ'!$C$27,$A793)),ISNUMBER(SEARCH('💰 BÁO GIÁ'!$C$27,$B793)))),1,0)</f>
        <v/>
      </c>
      <c r="O793">
        <f>IF(N793&gt;N(N792),N793,"")</f>
        <v/>
      </c>
    </row>
    <row r="794">
      <c r="A794">
        <f>IF('🔩 PISTON'!A1056="","",'🔩 PISTON'!A1056)</f>
        <v/>
      </c>
      <c r="B794">
        <f>IF('🔩 PISTON'!A1056="","","Piston "&amp;'🔩 PISTON'!U1056)</f>
        <v/>
      </c>
      <c r="C794">
        <f>IF('🔩 PISTON'!A1056="","","Piston")</f>
        <v/>
      </c>
      <c r="D794">
        <f>IF('🔩 PISTON'!A1056="","",'🔩 PISTON'!L1056)</f>
        <v/>
      </c>
      <c r="E794" s="37">
        <f>IF('🔩 PISTON'!A1056="","",'🔩 PISTON'!M1056)</f>
        <v/>
      </c>
      <c r="F794" s="37">
        <f>IF('🔩 PISTON'!A1056="","",'🔩 PISTON'!N1056)</f>
        <v/>
      </c>
      <c r="G794" s="37">
        <f>IF('🔩 PISTON'!A1056="","",'🔩 PISTON'!O1056)</f>
        <v/>
      </c>
      <c r="H794" s="37">
        <f>IF('🔩 PISTON'!A1056="","",'🔩 PISTON'!P1056)</f>
        <v/>
      </c>
      <c r="I794" s="37">
        <f>IF('🔩 PISTON'!A1056="","",'🔩 PISTON'!Q1056)</f>
        <v/>
      </c>
      <c r="J794">
        <f>IF('🔩 PISTON'!A1056="","",'🔩 PISTON'!D1056)</f>
        <v/>
      </c>
      <c r="L794">
        <f>N(L793)+IF(AND('🔎 TRA CỨU NHANH'!$C$2&lt;&gt;"",OR(ISNUMBER(SEARCH('🔎 TRA CỨU NHANH'!$C$2,$A794)),ISNUMBER(SEARCH('🔎 TRA CỨU NHANH'!$C$2,$B794)))),1,0)</f>
        <v/>
      </c>
      <c r="M794">
        <f>IF(L794&gt;N(L793),L794,"")</f>
        <v/>
      </c>
      <c r="N794">
        <f>N(N793)+IF(AND('💰 BÁO GIÁ'!$C$27&lt;&gt;"",OR(ISNUMBER(SEARCH('💰 BÁO GIÁ'!$C$27,$A794)),ISNUMBER(SEARCH('💰 BÁO GIÁ'!$C$27,$B794)))),1,0)</f>
        <v/>
      </c>
      <c r="O794">
        <f>IF(N794&gt;N(N793),N794,"")</f>
        <v/>
      </c>
    </row>
    <row r="795">
      <c r="A795">
        <f>IF('🔩 PISTON'!A1057="","",'🔩 PISTON'!A1057)</f>
        <v/>
      </c>
      <c r="B795">
        <f>IF('🔩 PISTON'!A1057="","","Piston "&amp;'🔩 PISTON'!U1057)</f>
        <v/>
      </c>
      <c r="C795">
        <f>IF('🔩 PISTON'!A1057="","","Piston")</f>
        <v/>
      </c>
      <c r="D795">
        <f>IF('🔩 PISTON'!A1057="","",'🔩 PISTON'!L1057)</f>
        <v/>
      </c>
      <c r="E795" s="37">
        <f>IF('🔩 PISTON'!A1057="","",'🔩 PISTON'!M1057)</f>
        <v/>
      </c>
      <c r="F795" s="37">
        <f>IF('🔩 PISTON'!A1057="","",'🔩 PISTON'!N1057)</f>
        <v/>
      </c>
      <c r="G795" s="37">
        <f>IF('🔩 PISTON'!A1057="","",'🔩 PISTON'!O1057)</f>
        <v/>
      </c>
      <c r="H795" s="37">
        <f>IF('🔩 PISTON'!A1057="","",'🔩 PISTON'!P1057)</f>
        <v/>
      </c>
      <c r="I795" s="37">
        <f>IF('🔩 PISTON'!A1057="","",'🔩 PISTON'!Q1057)</f>
        <v/>
      </c>
      <c r="J795">
        <f>IF('🔩 PISTON'!A1057="","",'🔩 PISTON'!D1057)</f>
        <v/>
      </c>
      <c r="L795">
        <f>N(L794)+IF(AND('🔎 TRA CỨU NHANH'!$C$2&lt;&gt;"",OR(ISNUMBER(SEARCH('🔎 TRA CỨU NHANH'!$C$2,$A795)),ISNUMBER(SEARCH('🔎 TRA CỨU NHANH'!$C$2,$B795)))),1,0)</f>
        <v/>
      </c>
      <c r="M795">
        <f>IF(L795&gt;N(L794),L795,"")</f>
        <v/>
      </c>
      <c r="N795">
        <f>N(N794)+IF(AND('💰 BÁO GIÁ'!$C$27&lt;&gt;"",OR(ISNUMBER(SEARCH('💰 BÁO GIÁ'!$C$27,$A795)),ISNUMBER(SEARCH('💰 BÁO GIÁ'!$C$27,$B795)))),1,0)</f>
        <v/>
      </c>
      <c r="O795">
        <f>IF(N795&gt;N(N794),N795,"")</f>
        <v/>
      </c>
    </row>
    <row r="796">
      <c r="A796">
        <f>IF('🔩 PISTON'!A1058="","",'🔩 PISTON'!A1058)</f>
        <v/>
      </c>
      <c r="B796">
        <f>IF('🔩 PISTON'!A1058="","","Piston "&amp;'🔩 PISTON'!U1058)</f>
        <v/>
      </c>
      <c r="C796">
        <f>IF('🔩 PISTON'!A1058="","","Piston")</f>
        <v/>
      </c>
      <c r="D796">
        <f>IF('🔩 PISTON'!A1058="","",'🔩 PISTON'!L1058)</f>
        <v/>
      </c>
      <c r="E796" s="37">
        <f>IF('🔩 PISTON'!A1058="","",'🔩 PISTON'!M1058)</f>
        <v/>
      </c>
      <c r="F796" s="37">
        <f>IF('🔩 PISTON'!A1058="","",'🔩 PISTON'!N1058)</f>
        <v/>
      </c>
      <c r="G796" s="37">
        <f>IF('🔩 PISTON'!A1058="","",'🔩 PISTON'!O1058)</f>
        <v/>
      </c>
      <c r="H796" s="37">
        <f>IF('🔩 PISTON'!A1058="","",'🔩 PISTON'!P1058)</f>
        <v/>
      </c>
      <c r="I796" s="37">
        <f>IF('🔩 PISTON'!A1058="","",'🔩 PISTON'!Q1058)</f>
        <v/>
      </c>
      <c r="J796">
        <f>IF('🔩 PISTON'!A1058="","",'🔩 PISTON'!D1058)</f>
        <v/>
      </c>
      <c r="L796">
        <f>N(L795)+IF(AND('🔎 TRA CỨU NHANH'!$C$2&lt;&gt;"",OR(ISNUMBER(SEARCH('🔎 TRA CỨU NHANH'!$C$2,$A796)),ISNUMBER(SEARCH('🔎 TRA CỨU NHANH'!$C$2,$B796)))),1,0)</f>
        <v/>
      </c>
      <c r="M796">
        <f>IF(L796&gt;N(L795),L796,"")</f>
        <v/>
      </c>
      <c r="N796">
        <f>N(N795)+IF(AND('💰 BÁO GIÁ'!$C$27&lt;&gt;"",OR(ISNUMBER(SEARCH('💰 BÁO GIÁ'!$C$27,$A796)),ISNUMBER(SEARCH('💰 BÁO GIÁ'!$C$27,$B796)))),1,0)</f>
        <v/>
      </c>
      <c r="O796">
        <f>IF(N796&gt;N(N795),N796,"")</f>
        <v/>
      </c>
    </row>
    <row r="797">
      <c r="A797">
        <f>IF('🔩 PISTON'!A1059="","",'🔩 PISTON'!A1059)</f>
        <v/>
      </c>
      <c r="B797">
        <f>IF('🔩 PISTON'!A1059="","","Piston "&amp;'🔩 PISTON'!U1059)</f>
        <v/>
      </c>
      <c r="C797">
        <f>IF('🔩 PISTON'!A1059="","","Piston")</f>
        <v/>
      </c>
      <c r="D797">
        <f>IF('🔩 PISTON'!A1059="","",'🔩 PISTON'!L1059)</f>
        <v/>
      </c>
      <c r="E797" s="37">
        <f>IF('🔩 PISTON'!A1059="","",'🔩 PISTON'!M1059)</f>
        <v/>
      </c>
      <c r="F797" s="37">
        <f>IF('🔩 PISTON'!A1059="","",'🔩 PISTON'!N1059)</f>
        <v/>
      </c>
      <c r="G797" s="37">
        <f>IF('🔩 PISTON'!A1059="","",'🔩 PISTON'!O1059)</f>
        <v/>
      </c>
      <c r="H797" s="37">
        <f>IF('🔩 PISTON'!A1059="","",'🔩 PISTON'!P1059)</f>
        <v/>
      </c>
      <c r="I797" s="37">
        <f>IF('🔩 PISTON'!A1059="","",'🔩 PISTON'!Q1059)</f>
        <v/>
      </c>
      <c r="J797">
        <f>IF('🔩 PISTON'!A1059="","",'🔩 PISTON'!D1059)</f>
        <v/>
      </c>
      <c r="L797">
        <f>N(L796)+IF(AND('🔎 TRA CỨU NHANH'!$C$2&lt;&gt;"",OR(ISNUMBER(SEARCH('🔎 TRA CỨU NHANH'!$C$2,$A797)),ISNUMBER(SEARCH('🔎 TRA CỨU NHANH'!$C$2,$B797)))),1,0)</f>
        <v/>
      </c>
      <c r="M797">
        <f>IF(L797&gt;N(L796),L797,"")</f>
        <v/>
      </c>
      <c r="N797">
        <f>N(N796)+IF(AND('💰 BÁO GIÁ'!$C$27&lt;&gt;"",OR(ISNUMBER(SEARCH('💰 BÁO GIÁ'!$C$27,$A797)),ISNUMBER(SEARCH('💰 BÁO GIÁ'!$C$27,$B797)))),1,0)</f>
        <v/>
      </c>
      <c r="O797">
        <f>IF(N797&gt;N(N796),N797,"")</f>
        <v/>
      </c>
    </row>
    <row r="798">
      <c r="A798">
        <f>IF('🔩 PISTON'!A1060="","",'🔩 PISTON'!A1060)</f>
        <v/>
      </c>
      <c r="B798">
        <f>IF('🔩 PISTON'!A1060="","","Piston "&amp;'🔩 PISTON'!U1060)</f>
        <v/>
      </c>
      <c r="C798">
        <f>IF('🔩 PISTON'!A1060="","","Piston")</f>
        <v/>
      </c>
      <c r="D798">
        <f>IF('🔩 PISTON'!A1060="","",'🔩 PISTON'!L1060)</f>
        <v/>
      </c>
      <c r="E798" s="37">
        <f>IF('🔩 PISTON'!A1060="","",'🔩 PISTON'!M1060)</f>
        <v/>
      </c>
      <c r="F798" s="37">
        <f>IF('🔩 PISTON'!A1060="","",'🔩 PISTON'!N1060)</f>
        <v/>
      </c>
      <c r="G798" s="37">
        <f>IF('🔩 PISTON'!A1060="","",'🔩 PISTON'!O1060)</f>
        <v/>
      </c>
      <c r="H798" s="37">
        <f>IF('🔩 PISTON'!A1060="","",'🔩 PISTON'!P1060)</f>
        <v/>
      </c>
      <c r="I798" s="37">
        <f>IF('🔩 PISTON'!A1060="","",'🔩 PISTON'!Q1060)</f>
        <v/>
      </c>
      <c r="J798">
        <f>IF('🔩 PISTON'!A1060="","",'🔩 PISTON'!D1060)</f>
        <v/>
      </c>
      <c r="L798">
        <f>N(L797)+IF(AND('🔎 TRA CỨU NHANH'!$C$2&lt;&gt;"",OR(ISNUMBER(SEARCH('🔎 TRA CỨU NHANH'!$C$2,$A798)),ISNUMBER(SEARCH('🔎 TRA CỨU NHANH'!$C$2,$B798)))),1,0)</f>
        <v/>
      </c>
      <c r="M798">
        <f>IF(L798&gt;N(L797),L798,"")</f>
        <v/>
      </c>
      <c r="N798">
        <f>N(N797)+IF(AND('💰 BÁO GIÁ'!$C$27&lt;&gt;"",OR(ISNUMBER(SEARCH('💰 BÁO GIÁ'!$C$27,$A798)),ISNUMBER(SEARCH('💰 BÁO GIÁ'!$C$27,$B798)))),1,0)</f>
        <v/>
      </c>
      <c r="O798">
        <f>IF(N798&gt;N(N797),N798,"")</f>
        <v/>
      </c>
    </row>
    <row r="799">
      <c r="A799">
        <f>IF('🔩 PISTON'!A1062="","",'🔩 PISTON'!A1062)</f>
        <v/>
      </c>
      <c r="B799">
        <f>IF('🔩 PISTON'!A1062="","","Piston "&amp;'🔩 PISTON'!U1062)</f>
        <v/>
      </c>
      <c r="C799">
        <f>IF('🔩 PISTON'!A1062="","","Piston")</f>
        <v/>
      </c>
      <c r="D799">
        <f>IF('🔩 PISTON'!A1062="","",'🔩 PISTON'!L1062)</f>
        <v/>
      </c>
      <c r="E799">
        <f>IF('🔩 PISTON'!A1062="","",'🔩 PISTON'!M1062)</f>
        <v/>
      </c>
      <c r="F799">
        <f>IF('🔩 PISTON'!A1062="","",'🔩 PISTON'!N1062)</f>
        <v/>
      </c>
      <c r="G799">
        <f>IF('🔩 PISTON'!A1062="","",'🔩 PISTON'!O1062)</f>
        <v/>
      </c>
      <c r="H799">
        <f>IF('🔩 PISTON'!A1062="","",'🔩 PISTON'!P1062)</f>
        <v/>
      </c>
      <c r="I799">
        <f>IF('🔩 PISTON'!A1062="","",'🔩 PISTON'!Q1062)</f>
        <v/>
      </c>
      <c r="J799">
        <f>IF('🔩 PISTON'!A1062="","",'🔩 PISTON'!D1062)</f>
        <v/>
      </c>
      <c r="L799">
        <f>N(L798)+IF(AND('🔎 TRA CỨU NHANH'!$C$2&lt;&gt;"",OR(ISNUMBER(SEARCH('🔎 TRA CỨU NHANH'!$C$2,$A799)),ISNUMBER(SEARCH('🔎 TRA CỨU NHANH'!$C$2,$B799)))),1,0)</f>
        <v/>
      </c>
      <c r="M799">
        <f>IF(L799&gt;N(L798),L799,"")</f>
        <v/>
      </c>
      <c r="N799">
        <f>N(N798)+IF(AND('💰 BÁO GIÁ'!$C$27&lt;&gt;"",OR(ISNUMBER(SEARCH('💰 BÁO GIÁ'!$C$27,$A799)),ISNUMBER(SEARCH('💰 BÁO GIÁ'!$C$27,$B799)))),1,0)</f>
        <v/>
      </c>
      <c r="O799">
        <f>IF(N799&gt;N(N798),N799,"")</f>
        <v/>
      </c>
    </row>
    <row r="800">
      <c r="A800">
        <f>IF('🔩 PISTON'!A1063="","",'🔩 PISTON'!A1063)</f>
        <v/>
      </c>
      <c r="B800">
        <f>IF('🔩 PISTON'!A1063="","","Piston "&amp;'🔩 PISTON'!U1063)</f>
        <v/>
      </c>
      <c r="C800">
        <f>IF('🔩 PISTON'!A1063="","","Piston")</f>
        <v/>
      </c>
      <c r="D800">
        <f>IF('🔩 PISTON'!A1063="","",'🔩 PISTON'!L1063)</f>
        <v/>
      </c>
      <c r="E800">
        <f>IF('🔩 PISTON'!A1063="","",'🔩 PISTON'!M1063)</f>
        <v/>
      </c>
      <c r="F800">
        <f>IF('🔩 PISTON'!A1063="","",'🔩 PISTON'!N1063)</f>
        <v/>
      </c>
      <c r="G800">
        <f>IF('🔩 PISTON'!A1063="","",'🔩 PISTON'!O1063)</f>
        <v/>
      </c>
      <c r="H800">
        <f>IF('🔩 PISTON'!A1063="","",'🔩 PISTON'!P1063)</f>
        <v/>
      </c>
      <c r="I800">
        <f>IF('🔩 PISTON'!A1063="","",'🔩 PISTON'!Q1063)</f>
        <v/>
      </c>
      <c r="J800">
        <f>IF('🔩 PISTON'!A1063="","",'🔩 PISTON'!D1063)</f>
        <v/>
      </c>
      <c r="L800">
        <f>N(L799)+IF(AND('🔎 TRA CỨU NHANH'!$C$2&lt;&gt;"",OR(ISNUMBER(SEARCH('🔎 TRA CỨU NHANH'!$C$2,$A800)),ISNUMBER(SEARCH('🔎 TRA CỨU NHANH'!$C$2,$B800)))),1,0)</f>
        <v/>
      </c>
      <c r="M800">
        <f>IF(L800&gt;N(L799),L800,"")</f>
        <v/>
      </c>
      <c r="N800">
        <f>N(N799)+IF(AND('💰 BÁO GIÁ'!$C$27&lt;&gt;"",OR(ISNUMBER(SEARCH('💰 BÁO GIÁ'!$C$27,$A800)),ISNUMBER(SEARCH('💰 BÁO GIÁ'!$C$27,$B800)))),1,0)</f>
        <v/>
      </c>
      <c r="O800">
        <f>IF(N800&gt;N(N799),N800,"")</f>
        <v/>
      </c>
    </row>
    <row r="801">
      <c r="A801">
        <f>IF('🔩 PISTON'!A1064="","",'🔩 PISTON'!A1064)</f>
        <v/>
      </c>
      <c r="B801">
        <f>IF('🔩 PISTON'!A1064="","","Piston "&amp;'🔩 PISTON'!U1064)</f>
        <v/>
      </c>
      <c r="C801">
        <f>IF('🔩 PISTON'!A1064="","","Piston")</f>
        <v/>
      </c>
      <c r="D801">
        <f>IF('🔩 PISTON'!A1064="","",'🔩 PISTON'!L1064)</f>
        <v/>
      </c>
      <c r="E801">
        <f>IF('🔩 PISTON'!A1064="","",'🔩 PISTON'!M1064)</f>
        <v/>
      </c>
      <c r="F801">
        <f>IF('🔩 PISTON'!A1064="","",'🔩 PISTON'!N1064)</f>
        <v/>
      </c>
      <c r="G801">
        <f>IF('🔩 PISTON'!A1064="","",'🔩 PISTON'!O1064)</f>
        <v/>
      </c>
      <c r="H801">
        <f>IF('🔩 PISTON'!A1064="","",'🔩 PISTON'!P1064)</f>
        <v/>
      </c>
      <c r="I801">
        <f>IF('🔩 PISTON'!A1064="","",'🔩 PISTON'!Q1064)</f>
        <v/>
      </c>
      <c r="J801">
        <f>IF('🔩 PISTON'!A1064="","",'🔩 PISTON'!D1064)</f>
        <v/>
      </c>
      <c r="L801">
        <f>N(L800)+IF(AND('🔎 TRA CỨU NHANH'!$C$2&lt;&gt;"",OR(ISNUMBER(SEARCH('🔎 TRA CỨU NHANH'!$C$2,$A801)),ISNUMBER(SEARCH('🔎 TRA CỨU NHANH'!$C$2,$B801)))),1,0)</f>
        <v/>
      </c>
      <c r="M801">
        <f>IF(L801&gt;N(L800),L801,"")</f>
        <v/>
      </c>
      <c r="N801">
        <f>N(N800)+IF(AND('💰 BÁO GIÁ'!$C$27&lt;&gt;"",OR(ISNUMBER(SEARCH('💰 BÁO GIÁ'!$C$27,$A801)),ISNUMBER(SEARCH('💰 BÁO GIÁ'!$C$27,$B801)))),1,0)</f>
        <v/>
      </c>
      <c r="O801">
        <f>IF(N801&gt;N(N800),N801,"")</f>
        <v/>
      </c>
    </row>
    <row r="802">
      <c r="A802">
        <f>IF('🔩 PISTON'!A1065="","",'🔩 PISTON'!A1065)</f>
        <v/>
      </c>
      <c r="B802">
        <f>IF('🔩 PISTON'!A1065="","","Piston "&amp;'🔩 PISTON'!U1065)</f>
        <v/>
      </c>
      <c r="C802">
        <f>IF('🔩 PISTON'!A1065="","","Piston")</f>
        <v/>
      </c>
      <c r="D802">
        <f>IF('🔩 PISTON'!A1065="","",'🔩 PISTON'!L1065)</f>
        <v/>
      </c>
      <c r="E802">
        <f>IF('🔩 PISTON'!A1065="","",'🔩 PISTON'!M1065)</f>
        <v/>
      </c>
      <c r="F802">
        <f>IF('🔩 PISTON'!A1065="","",'🔩 PISTON'!N1065)</f>
        <v/>
      </c>
      <c r="G802">
        <f>IF('🔩 PISTON'!A1065="","",'🔩 PISTON'!O1065)</f>
        <v/>
      </c>
      <c r="H802">
        <f>IF('🔩 PISTON'!A1065="","",'🔩 PISTON'!P1065)</f>
        <v/>
      </c>
      <c r="I802">
        <f>IF('🔩 PISTON'!A1065="","",'🔩 PISTON'!Q1065)</f>
        <v/>
      </c>
      <c r="J802">
        <f>IF('🔩 PISTON'!A1065="","",'🔩 PISTON'!D1065)</f>
        <v/>
      </c>
      <c r="L802">
        <f>N(L801)+IF(AND('🔎 TRA CỨU NHANH'!$C$2&lt;&gt;"",OR(ISNUMBER(SEARCH('🔎 TRA CỨU NHANH'!$C$2,$A802)),ISNUMBER(SEARCH('🔎 TRA CỨU NHANH'!$C$2,$B802)))),1,0)</f>
        <v/>
      </c>
      <c r="M802">
        <f>IF(L802&gt;N(L801),L802,"")</f>
        <v/>
      </c>
      <c r="N802">
        <f>N(N801)+IF(AND('💰 BÁO GIÁ'!$C$27&lt;&gt;"",OR(ISNUMBER(SEARCH('💰 BÁO GIÁ'!$C$27,$A802)),ISNUMBER(SEARCH('💰 BÁO GIÁ'!$C$27,$B802)))),1,0)</f>
        <v/>
      </c>
      <c r="O802">
        <f>IF(N802&gt;N(N801),N802,"")</f>
        <v/>
      </c>
    </row>
    <row r="803">
      <c r="A803">
        <f>IF('🔩 PISTON'!A1066="","",'🔩 PISTON'!A1066)</f>
        <v/>
      </c>
      <c r="B803">
        <f>IF('🔩 PISTON'!A1066="","","Piston "&amp;'🔩 PISTON'!U1066)</f>
        <v/>
      </c>
      <c r="C803">
        <f>IF('🔩 PISTON'!A1066="","","Piston")</f>
        <v/>
      </c>
      <c r="D803">
        <f>IF('🔩 PISTON'!A1066="","",'🔩 PISTON'!L1066)</f>
        <v/>
      </c>
      <c r="E803">
        <f>IF('🔩 PISTON'!A1066="","",'🔩 PISTON'!M1066)</f>
        <v/>
      </c>
      <c r="F803">
        <f>IF('🔩 PISTON'!A1066="","",'🔩 PISTON'!N1066)</f>
        <v/>
      </c>
      <c r="G803">
        <f>IF('🔩 PISTON'!A1066="","",'🔩 PISTON'!O1066)</f>
        <v/>
      </c>
      <c r="H803">
        <f>IF('🔩 PISTON'!A1066="","",'🔩 PISTON'!P1066)</f>
        <v/>
      </c>
      <c r="I803">
        <f>IF('🔩 PISTON'!A1066="","",'🔩 PISTON'!Q1066)</f>
        <v/>
      </c>
      <c r="J803">
        <f>IF('🔩 PISTON'!A1066="","",'🔩 PISTON'!D1066)</f>
        <v/>
      </c>
      <c r="L803">
        <f>N(L802)+IF(AND('🔎 TRA CỨU NHANH'!$C$2&lt;&gt;"",OR(ISNUMBER(SEARCH('🔎 TRA CỨU NHANH'!$C$2,$A803)),ISNUMBER(SEARCH('🔎 TRA CỨU NHANH'!$C$2,$B803)))),1,0)</f>
        <v/>
      </c>
      <c r="M803">
        <f>IF(L803&gt;N(L802),L803,"")</f>
        <v/>
      </c>
      <c r="N803">
        <f>N(N802)+IF(AND('💰 BÁO GIÁ'!$C$27&lt;&gt;"",OR(ISNUMBER(SEARCH('💰 BÁO GIÁ'!$C$27,$A803)),ISNUMBER(SEARCH('💰 BÁO GIÁ'!$C$27,$B803)))),1,0)</f>
        <v/>
      </c>
      <c r="O803">
        <f>IF(N803&gt;N(N802),N803,"")</f>
        <v/>
      </c>
    </row>
    <row r="804">
      <c r="A804">
        <f>IF('🔩 PISTON'!A1067="","",'🔩 PISTON'!A1067)</f>
        <v/>
      </c>
      <c r="B804">
        <f>IF('🔩 PISTON'!A1067="","","Piston "&amp;'🔩 PISTON'!U1067)</f>
        <v/>
      </c>
      <c r="C804">
        <f>IF('🔩 PISTON'!A1067="","","Piston")</f>
        <v/>
      </c>
      <c r="D804">
        <f>IF('🔩 PISTON'!A1067="","",'🔩 PISTON'!L1067)</f>
        <v/>
      </c>
      <c r="E804" s="37">
        <f>IF('🔩 PISTON'!A1067="","",'🔩 PISTON'!M1067)</f>
        <v/>
      </c>
      <c r="F804" s="37">
        <f>IF('🔩 PISTON'!A1067="","",'🔩 PISTON'!N1067)</f>
        <v/>
      </c>
      <c r="G804" s="37">
        <f>IF('🔩 PISTON'!A1067="","",'🔩 PISTON'!O1067)</f>
        <v/>
      </c>
      <c r="H804" s="37">
        <f>IF('🔩 PISTON'!A1067="","",'🔩 PISTON'!P1067)</f>
        <v/>
      </c>
      <c r="I804" s="37">
        <f>IF('🔩 PISTON'!A1067="","",'🔩 PISTON'!Q1067)</f>
        <v/>
      </c>
      <c r="J804">
        <f>IF('🔩 PISTON'!A1067="","",'🔩 PISTON'!D1067)</f>
        <v/>
      </c>
      <c r="L804">
        <f>N(L803)+IF(AND('🔎 TRA CỨU NHANH'!$C$2&lt;&gt;"",OR(ISNUMBER(SEARCH('🔎 TRA CỨU NHANH'!$C$2,$A804)),ISNUMBER(SEARCH('🔎 TRA CỨU NHANH'!$C$2,$B804)))),1,0)</f>
        <v/>
      </c>
      <c r="M804">
        <f>IF(L804&gt;N(L803),L804,"")</f>
        <v/>
      </c>
      <c r="N804">
        <f>N(N803)+IF(AND('💰 BÁO GIÁ'!$C$27&lt;&gt;"",OR(ISNUMBER(SEARCH('💰 BÁO GIÁ'!$C$27,$A804)),ISNUMBER(SEARCH('💰 BÁO GIÁ'!$C$27,$B804)))),1,0)</f>
        <v/>
      </c>
      <c r="O804">
        <f>IF(N804&gt;N(N803),N804,"")</f>
        <v/>
      </c>
    </row>
    <row r="805">
      <c r="A805">
        <f>IF('🔩 PISTON'!A1070="","",'🔩 PISTON'!A1070)</f>
        <v/>
      </c>
      <c r="B805">
        <f>IF('🔩 PISTON'!A1070="","","Piston "&amp;'🔩 PISTON'!U1070)</f>
        <v/>
      </c>
      <c r="C805">
        <f>IF('🔩 PISTON'!A1070="","","Piston")</f>
        <v/>
      </c>
      <c r="D805">
        <f>IF('🔩 PISTON'!A1070="","",'🔩 PISTON'!L1070)</f>
        <v/>
      </c>
      <c r="E805">
        <f>IF('🔩 PISTON'!A1070="","",'🔩 PISTON'!M1070)</f>
        <v/>
      </c>
      <c r="F805">
        <f>IF('🔩 PISTON'!A1070="","",'🔩 PISTON'!N1070)</f>
        <v/>
      </c>
      <c r="G805">
        <f>IF('🔩 PISTON'!A1070="","",'🔩 PISTON'!O1070)</f>
        <v/>
      </c>
      <c r="H805">
        <f>IF('🔩 PISTON'!A1070="","",'🔩 PISTON'!P1070)</f>
        <v/>
      </c>
      <c r="I805">
        <f>IF('🔩 PISTON'!A1070="","",'🔩 PISTON'!Q1070)</f>
        <v/>
      </c>
      <c r="J805">
        <f>IF('🔩 PISTON'!A1070="","",'🔩 PISTON'!D1070)</f>
        <v/>
      </c>
      <c r="L805">
        <f>N(L804)+IF(AND('🔎 TRA CỨU NHANH'!$C$2&lt;&gt;"",OR(ISNUMBER(SEARCH('🔎 TRA CỨU NHANH'!$C$2,$A805)),ISNUMBER(SEARCH('🔎 TRA CỨU NHANH'!$C$2,$B805)))),1,0)</f>
        <v/>
      </c>
      <c r="M805">
        <f>IF(L805&gt;N(L804),L805,"")</f>
        <v/>
      </c>
      <c r="N805">
        <f>N(N804)+IF(AND('💰 BÁO GIÁ'!$C$27&lt;&gt;"",OR(ISNUMBER(SEARCH('💰 BÁO GIÁ'!$C$27,$A805)),ISNUMBER(SEARCH('💰 BÁO GIÁ'!$C$27,$B805)))),1,0)</f>
        <v/>
      </c>
      <c r="O805">
        <f>IF(N805&gt;N(N804),N805,"")</f>
        <v/>
      </c>
    </row>
    <row r="806">
      <c r="A806">
        <f>IF('🔩 PISTON'!A1071="","",'🔩 PISTON'!A1071)</f>
        <v/>
      </c>
      <c r="B806">
        <f>IF('🔩 PISTON'!A1071="","","Piston "&amp;'🔩 PISTON'!U1071)</f>
        <v/>
      </c>
      <c r="C806">
        <f>IF('🔩 PISTON'!A1071="","","Piston")</f>
        <v/>
      </c>
      <c r="D806">
        <f>IF('🔩 PISTON'!A1071="","",'🔩 PISTON'!L1071)</f>
        <v/>
      </c>
      <c r="E806">
        <f>IF('🔩 PISTON'!A1071="","",'🔩 PISTON'!M1071)</f>
        <v/>
      </c>
      <c r="F806">
        <f>IF('🔩 PISTON'!A1071="","",'🔩 PISTON'!N1071)</f>
        <v/>
      </c>
      <c r="G806">
        <f>IF('🔩 PISTON'!A1071="","",'🔩 PISTON'!O1071)</f>
        <v/>
      </c>
      <c r="H806">
        <f>IF('🔩 PISTON'!A1071="","",'🔩 PISTON'!P1071)</f>
        <v/>
      </c>
      <c r="I806">
        <f>IF('🔩 PISTON'!A1071="","",'🔩 PISTON'!Q1071)</f>
        <v/>
      </c>
      <c r="J806">
        <f>IF('🔩 PISTON'!A1071="","",'🔩 PISTON'!D1071)</f>
        <v/>
      </c>
      <c r="L806">
        <f>N(L805)+IF(AND('🔎 TRA CỨU NHANH'!$C$2&lt;&gt;"",OR(ISNUMBER(SEARCH('🔎 TRA CỨU NHANH'!$C$2,$A806)),ISNUMBER(SEARCH('🔎 TRA CỨU NHANH'!$C$2,$B806)))),1,0)</f>
        <v/>
      </c>
      <c r="M806">
        <f>IF(L806&gt;N(L805),L806,"")</f>
        <v/>
      </c>
      <c r="N806">
        <f>N(N805)+IF(AND('💰 BÁO GIÁ'!$C$27&lt;&gt;"",OR(ISNUMBER(SEARCH('💰 BÁO GIÁ'!$C$27,$A806)),ISNUMBER(SEARCH('💰 BÁO GIÁ'!$C$27,$B806)))),1,0)</f>
        <v/>
      </c>
      <c r="O806">
        <f>IF(N806&gt;N(N805),N806,"")</f>
        <v/>
      </c>
    </row>
    <row r="807">
      <c r="A807">
        <f>IF('🔩 PISTON'!A1072="","",'🔩 PISTON'!A1072)</f>
        <v/>
      </c>
      <c r="B807">
        <f>IF('🔩 PISTON'!A1072="","","Piston "&amp;'🔩 PISTON'!U1072)</f>
        <v/>
      </c>
      <c r="C807">
        <f>IF('🔩 PISTON'!A1072="","","Piston")</f>
        <v/>
      </c>
      <c r="D807">
        <f>IF('🔩 PISTON'!A1072="","",'🔩 PISTON'!L1072)</f>
        <v/>
      </c>
      <c r="E807">
        <f>IF('🔩 PISTON'!A1072="","",'🔩 PISTON'!M1072)</f>
        <v/>
      </c>
      <c r="F807">
        <f>IF('🔩 PISTON'!A1072="","",'🔩 PISTON'!N1072)</f>
        <v/>
      </c>
      <c r="G807">
        <f>IF('🔩 PISTON'!A1072="","",'🔩 PISTON'!O1072)</f>
        <v/>
      </c>
      <c r="H807">
        <f>IF('🔩 PISTON'!A1072="","",'🔩 PISTON'!P1072)</f>
        <v/>
      </c>
      <c r="I807">
        <f>IF('🔩 PISTON'!A1072="","",'🔩 PISTON'!Q1072)</f>
        <v/>
      </c>
      <c r="J807">
        <f>IF('🔩 PISTON'!A1072="","",'🔩 PISTON'!D1072)</f>
        <v/>
      </c>
      <c r="L807">
        <f>N(L806)+IF(AND('🔎 TRA CỨU NHANH'!$C$2&lt;&gt;"",OR(ISNUMBER(SEARCH('🔎 TRA CỨU NHANH'!$C$2,$A807)),ISNUMBER(SEARCH('🔎 TRA CỨU NHANH'!$C$2,$B807)))),1,0)</f>
        <v/>
      </c>
      <c r="M807">
        <f>IF(L807&gt;N(L806),L807,"")</f>
        <v/>
      </c>
      <c r="N807">
        <f>N(N806)+IF(AND('💰 BÁO GIÁ'!$C$27&lt;&gt;"",OR(ISNUMBER(SEARCH('💰 BÁO GIÁ'!$C$27,$A807)),ISNUMBER(SEARCH('💰 BÁO GIÁ'!$C$27,$B807)))),1,0)</f>
        <v/>
      </c>
      <c r="O807">
        <f>IF(N807&gt;N(N806),N807,"")</f>
        <v/>
      </c>
    </row>
    <row r="808">
      <c r="A808">
        <f>IF('🔩 PISTON'!A1073="","",'🔩 PISTON'!A1073)</f>
        <v/>
      </c>
      <c r="B808">
        <f>IF('🔩 PISTON'!A1073="","","Piston "&amp;'🔩 PISTON'!U1073)</f>
        <v/>
      </c>
      <c r="C808">
        <f>IF('🔩 PISTON'!A1073="","","Piston")</f>
        <v/>
      </c>
      <c r="D808">
        <f>IF('🔩 PISTON'!A1073="","",'🔩 PISTON'!L1073)</f>
        <v/>
      </c>
      <c r="E808" s="37">
        <f>IF('🔩 PISTON'!A1073="","",'🔩 PISTON'!M1073)</f>
        <v/>
      </c>
      <c r="F808" s="37">
        <f>IF('🔩 PISTON'!A1073="","",'🔩 PISTON'!N1073)</f>
        <v/>
      </c>
      <c r="G808" s="37">
        <f>IF('🔩 PISTON'!A1073="","",'🔩 PISTON'!O1073)</f>
        <v/>
      </c>
      <c r="H808" s="37">
        <f>IF('🔩 PISTON'!A1073="","",'🔩 PISTON'!P1073)</f>
        <v/>
      </c>
      <c r="I808" s="37">
        <f>IF('🔩 PISTON'!A1073="","",'🔩 PISTON'!Q1073)</f>
        <v/>
      </c>
      <c r="J808">
        <f>IF('🔩 PISTON'!A1073="","",'🔩 PISTON'!D1073)</f>
        <v/>
      </c>
      <c r="L808">
        <f>N(L807)+IF(AND('🔎 TRA CỨU NHANH'!$C$2&lt;&gt;"",OR(ISNUMBER(SEARCH('🔎 TRA CỨU NHANH'!$C$2,$A808)),ISNUMBER(SEARCH('🔎 TRA CỨU NHANH'!$C$2,$B808)))),1,0)</f>
        <v/>
      </c>
      <c r="M808">
        <f>IF(L808&gt;N(L807),L808,"")</f>
        <v/>
      </c>
      <c r="N808">
        <f>N(N807)+IF(AND('💰 BÁO GIÁ'!$C$27&lt;&gt;"",OR(ISNUMBER(SEARCH('💰 BÁO GIÁ'!$C$27,$A808)),ISNUMBER(SEARCH('💰 BÁO GIÁ'!$C$27,$B808)))),1,0)</f>
        <v/>
      </c>
      <c r="O808">
        <f>IF(N808&gt;N(N807),N808,"")</f>
        <v/>
      </c>
    </row>
    <row r="809">
      <c r="A809">
        <f>IF('🔩 PISTON'!A1075="","",'🔩 PISTON'!A1075)</f>
        <v/>
      </c>
      <c r="B809">
        <f>IF('🔩 PISTON'!A1075="","","Piston "&amp;'🔩 PISTON'!U1075)</f>
        <v/>
      </c>
      <c r="C809">
        <f>IF('🔩 PISTON'!A1075="","","Piston")</f>
        <v/>
      </c>
      <c r="D809">
        <f>IF('🔩 PISTON'!A1075="","",'🔩 PISTON'!L1075)</f>
        <v/>
      </c>
      <c r="E809" s="37">
        <f>IF('🔩 PISTON'!A1075="","",'🔩 PISTON'!M1075)</f>
        <v/>
      </c>
      <c r="F809" s="37">
        <f>IF('🔩 PISTON'!A1075="","",'🔩 PISTON'!N1075)</f>
        <v/>
      </c>
      <c r="G809" s="37">
        <f>IF('🔩 PISTON'!A1075="","",'🔩 PISTON'!O1075)</f>
        <v/>
      </c>
      <c r="H809" s="37">
        <f>IF('🔩 PISTON'!A1075="","",'🔩 PISTON'!P1075)</f>
        <v/>
      </c>
      <c r="I809" s="37">
        <f>IF('🔩 PISTON'!A1075="","",'🔩 PISTON'!Q1075)</f>
        <v/>
      </c>
      <c r="J809">
        <f>IF('🔩 PISTON'!A1075="","",'🔩 PISTON'!D1075)</f>
        <v/>
      </c>
      <c r="L809">
        <f>N(L808)+IF(AND('🔎 TRA CỨU NHANH'!$C$2&lt;&gt;"",OR(ISNUMBER(SEARCH('🔎 TRA CỨU NHANH'!$C$2,$A809)),ISNUMBER(SEARCH('🔎 TRA CỨU NHANH'!$C$2,$B809)))),1,0)</f>
        <v/>
      </c>
      <c r="M809">
        <f>IF(L809&gt;N(L808),L809,"")</f>
        <v/>
      </c>
      <c r="N809">
        <f>N(N808)+IF(AND('💰 BÁO GIÁ'!$C$27&lt;&gt;"",OR(ISNUMBER(SEARCH('💰 BÁO GIÁ'!$C$27,$A809)),ISNUMBER(SEARCH('💰 BÁO GIÁ'!$C$27,$B809)))),1,0)</f>
        <v/>
      </c>
      <c r="O809">
        <f>IF(N809&gt;N(N808),N809,"")</f>
        <v/>
      </c>
    </row>
    <row r="810">
      <c r="A810">
        <f>IF('🔩 PISTON'!A1077="","",'🔩 PISTON'!A1077)</f>
        <v/>
      </c>
      <c r="B810">
        <f>IF('🔩 PISTON'!A1077="","","Piston "&amp;'🔩 PISTON'!U1077)</f>
        <v/>
      </c>
      <c r="C810">
        <f>IF('🔩 PISTON'!A1077="","","Piston")</f>
        <v/>
      </c>
      <c r="D810">
        <f>IF('🔩 PISTON'!A1077="","",'🔩 PISTON'!L1077)</f>
        <v/>
      </c>
      <c r="E810" s="37">
        <f>IF('🔩 PISTON'!A1077="","",'🔩 PISTON'!M1077)</f>
        <v/>
      </c>
      <c r="F810" s="37">
        <f>IF('🔩 PISTON'!A1077="","",'🔩 PISTON'!N1077)</f>
        <v/>
      </c>
      <c r="G810" s="37">
        <f>IF('🔩 PISTON'!A1077="","",'🔩 PISTON'!O1077)</f>
        <v/>
      </c>
      <c r="H810" s="37">
        <f>IF('🔩 PISTON'!A1077="","",'🔩 PISTON'!P1077)</f>
        <v/>
      </c>
      <c r="I810" s="37">
        <f>IF('🔩 PISTON'!A1077="","",'🔩 PISTON'!Q1077)</f>
        <v/>
      </c>
      <c r="J810">
        <f>IF('🔩 PISTON'!A1077="","",'🔩 PISTON'!D1077)</f>
        <v/>
      </c>
      <c r="L810">
        <f>N(L809)+IF(AND('🔎 TRA CỨU NHANH'!$C$2&lt;&gt;"",OR(ISNUMBER(SEARCH('🔎 TRA CỨU NHANH'!$C$2,$A810)),ISNUMBER(SEARCH('🔎 TRA CỨU NHANH'!$C$2,$B810)))),1,0)</f>
        <v/>
      </c>
      <c r="M810">
        <f>IF(L810&gt;N(L809),L810,"")</f>
        <v/>
      </c>
      <c r="N810">
        <f>N(N809)+IF(AND('💰 BÁO GIÁ'!$C$27&lt;&gt;"",OR(ISNUMBER(SEARCH('💰 BÁO GIÁ'!$C$27,$A810)),ISNUMBER(SEARCH('💰 BÁO GIÁ'!$C$27,$B810)))),1,0)</f>
        <v/>
      </c>
      <c r="O810">
        <f>IF(N810&gt;N(N809),N810,"")</f>
        <v/>
      </c>
    </row>
    <row r="811">
      <c r="A811">
        <f>IF('🔩 PISTON'!A1078="","",'🔩 PISTON'!A1078)</f>
        <v/>
      </c>
      <c r="B811">
        <f>IF('🔩 PISTON'!A1078="","","Piston "&amp;'🔩 PISTON'!U1078)</f>
        <v/>
      </c>
      <c r="C811">
        <f>IF('🔩 PISTON'!A1078="","","Piston")</f>
        <v/>
      </c>
      <c r="D811">
        <f>IF('🔩 PISTON'!A1078="","",'🔩 PISTON'!L1078)</f>
        <v/>
      </c>
      <c r="E811" s="37">
        <f>IF('🔩 PISTON'!A1078="","",'🔩 PISTON'!M1078)</f>
        <v/>
      </c>
      <c r="F811" s="37">
        <f>IF('🔩 PISTON'!A1078="","",'🔩 PISTON'!N1078)</f>
        <v/>
      </c>
      <c r="G811" s="37">
        <f>IF('🔩 PISTON'!A1078="","",'🔩 PISTON'!O1078)</f>
        <v/>
      </c>
      <c r="H811" s="37">
        <f>IF('🔩 PISTON'!A1078="","",'🔩 PISTON'!P1078)</f>
        <v/>
      </c>
      <c r="I811" s="37">
        <f>IF('🔩 PISTON'!A1078="","",'🔩 PISTON'!Q1078)</f>
        <v/>
      </c>
      <c r="J811">
        <f>IF('🔩 PISTON'!A1078="","",'🔩 PISTON'!D1078)</f>
        <v/>
      </c>
      <c r="L811">
        <f>N(L810)+IF(AND('🔎 TRA CỨU NHANH'!$C$2&lt;&gt;"",OR(ISNUMBER(SEARCH('🔎 TRA CỨU NHANH'!$C$2,$A811)),ISNUMBER(SEARCH('🔎 TRA CỨU NHANH'!$C$2,$B811)))),1,0)</f>
        <v/>
      </c>
      <c r="M811">
        <f>IF(L811&gt;N(L810),L811,"")</f>
        <v/>
      </c>
      <c r="N811">
        <f>N(N810)+IF(AND('💰 BÁO GIÁ'!$C$27&lt;&gt;"",OR(ISNUMBER(SEARCH('💰 BÁO GIÁ'!$C$27,$A811)),ISNUMBER(SEARCH('💰 BÁO GIÁ'!$C$27,$B811)))),1,0)</f>
        <v/>
      </c>
      <c r="O811">
        <f>IF(N811&gt;N(N810),N811,"")</f>
        <v/>
      </c>
    </row>
    <row r="812">
      <c r="A812">
        <f>IF('🔩 PISTON'!A1079="","",'🔩 PISTON'!A1079)</f>
        <v/>
      </c>
      <c r="B812">
        <f>IF('🔩 PISTON'!A1079="","","Piston "&amp;'🔩 PISTON'!U1079)</f>
        <v/>
      </c>
      <c r="C812">
        <f>IF('🔩 PISTON'!A1079="","","Piston")</f>
        <v/>
      </c>
      <c r="D812">
        <f>IF('🔩 PISTON'!A1079="","",'🔩 PISTON'!L1079)</f>
        <v/>
      </c>
      <c r="E812" s="37">
        <f>IF('🔩 PISTON'!A1079="","",'🔩 PISTON'!M1079)</f>
        <v/>
      </c>
      <c r="F812" s="37">
        <f>IF('🔩 PISTON'!A1079="","",'🔩 PISTON'!N1079)</f>
        <v/>
      </c>
      <c r="G812" s="37">
        <f>IF('🔩 PISTON'!A1079="","",'🔩 PISTON'!O1079)</f>
        <v/>
      </c>
      <c r="H812" s="37">
        <f>IF('🔩 PISTON'!A1079="","",'🔩 PISTON'!P1079)</f>
        <v/>
      </c>
      <c r="I812" s="37">
        <f>IF('🔩 PISTON'!A1079="","",'🔩 PISTON'!Q1079)</f>
        <v/>
      </c>
      <c r="J812">
        <f>IF('🔩 PISTON'!A1079="","",'🔩 PISTON'!D1079)</f>
        <v/>
      </c>
      <c r="L812">
        <f>N(L811)+IF(AND('🔎 TRA CỨU NHANH'!$C$2&lt;&gt;"",OR(ISNUMBER(SEARCH('🔎 TRA CỨU NHANH'!$C$2,$A812)),ISNUMBER(SEARCH('🔎 TRA CỨU NHANH'!$C$2,$B812)))),1,0)</f>
        <v/>
      </c>
      <c r="M812">
        <f>IF(L812&gt;N(L811),L812,"")</f>
        <v/>
      </c>
      <c r="N812">
        <f>N(N811)+IF(AND('💰 BÁO GIÁ'!$C$27&lt;&gt;"",OR(ISNUMBER(SEARCH('💰 BÁO GIÁ'!$C$27,$A812)),ISNUMBER(SEARCH('💰 BÁO GIÁ'!$C$27,$B812)))),1,0)</f>
        <v/>
      </c>
      <c r="O812">
        <f>IF(N812&gt;N(N811),N812,"")</f>
        <v/>
      </c>
    </row>
    <row r="813">
      <c r="A813">
        <f>IF('🔩 PISTON'!A1080="","",'🔩 PISTON'!A1080)</f>
        <v/>
      </c>
      <c r="B813">
        <f>IF('🔩 PISTON'!A1080="","","Piston "&amp;'🔩 PISTON'!U1080)</f>
        <v/>
      </c>
      <c r="C813">
        <f>IF('🔩 PISTON'!A1080="","","Piston")</f>
        <v/>
      </c>
      <c r="D813">
        <f>IF('🔩 PISTON'!A1080="","",'🔩 PISTON'!L1080)</f>
        <v/>
      </c>
      <c r="E813">
        <f>IF('🔩 PISTON'!A1080="","",'🔩 PISTON'!M1080)</f>
        <v/>
      </c>
      <c r="F813">
        <f>IF('🔩 PISTON'!A1080="","",'🔩 PISTON'!N1080)</f>
        <v/>
      </c>
      <c r="G813">
        <f>IF('🔩 PISTON'!A1080="","",'🔩 PISTON'!O1080)</f>
        <v/>
      </c>
      <c r="H813">
        <f>IF('🔩 PISTON'!A1080="","",'🔩 PISTON'!P1080)</f>
        <v/>
      </c>
      <c r="I813">
        <f>IF('🔩 PISTON'!A1080="","",'🔩 PISTON'!Q1080)</f>
        <v/>
      </c>
      <c r="J813">
        <f>IF('🔩 PISTON'!A1080="","",'🔩 PISTON'!D1080)</f>
        <v/>
      </c>
      <c r="L813">
        <f>N(L812)+IF(AND('🔎 TRA CỨU NHANH'!$C$2&lt;&gt;"",OR(ISNUMBER(SEARCH('🔎 TRA CỨU NHANH'!$C$2,$A813)),ISNUMBER(SEARCH('🔎 TRA CỨU NHANH'!$C$2,$B813)))),1,0)</f>
        <v/>
      </c>
      <c r="M813">
        <f>IF(L813&gt;N(L812),L813,"")</f>
        <v/>
      </c>
      <c r="N813">
        <f>N(N812)+IF(AND('💰 BÁO GIÁ'!$C$27&lt;&gt;"",OR(ISNUMBER(SEARCH('💰 BÁO GIÁ'!$C$27,$A813)),ISNUMBER(SEARCH('💰 BÁO GIÁ'!$C$27,$B813)))),1,0)</f>
        <v/>
      </c>
      <c r="O813">
        <f>IF(N813&gt;N(N812),N813,"")</f>
        <v/>
      </c>
    </row>
    <row r="814">
      <c r="A814">
        <f>IF('🔩 PISTON'!A1081="","",'🔩 PISTON'!A1081)</f>
        <v/>
      </c>
      <c r="B814">
        <f>IF('🔩 PISTON'!A1081="","","Piston "&amp;'🔩 PISTON'!U1081)</f>
        <v/>
      </c>
      <c r="C814">
        <f>IF('🔩 PISTON'!A1081="","","Piston")</f>
        <v/>
      </c>
      <c r="D814">
        <f>IF('🔩 PISTON'!A1081="","",'🔩 PISTON'!L1081)</f>
        <v/>
      </c>
      <c r="E814">
        <f>IF('🔩 PISTON'!A1081="","",'🔩 PISTON'!M1081)</f>
        <v/>
      </c>
      <c r="F814">
        <f>IF('🔩 PISTON'!A1081="","",'🔩 PISTON'!N1081)</f>
        <v/>
      </c>
      <c r="G814">
        <f>IF('🔩 PISTON'!A1081="","",'🔩 PISTON'!O1081)</f>
        <v/>
      </c>
      <c r="H814">
        <f>IF('🔩 PISTON'!A1081="","",'🔩 PISTON'!P1081)</f>
        <v/>
      </c>
      <c r="I814">
        <f>IF('🔩 PISTON'!A1081="","",'🔩 PISTON'!Q1081)</f>
        <v/>
      </c>
      <c r="J814">
        <f>IF('🔩 PISTON'!A1081="","",'🔩 PISTON'!D1081)</f>
        <v/>
      </c>
      <c r="L814">
        <f>N(L813)+IF(AND('🔎 TRA CỨU NHANH'!$C$2&lt;&gt;"",OR(ISNUMBER(SEARCH('🔎 TRA CỨU NHANH'!$C$2,$A814)),ISNUMBER(SEARCH('🔎 TRA CỨU NHANH'!$C$2,$B814)))),1,0)</f>
        <v/>
      </c>
      <c r="M814">
        <f>IF(L814&gt;N(L813),L814,"")</f>
        <v/>
      </c>
      <c r="N814">
        <f>N(N813)+IF(AND('💰 BÁO GIÁ'!$C$27&lt;&gt;"",OR(ISNUMBER(SEARCH('💰 BÁO GIÁ'!$C$27,$A814)),ISNUMBER(SEARCH('💰 BÁO GIÁ'!$C$27,$B814)))),1,0)</f>
        <v/>
      </c>
      <c r="O814">
        <f>IF(N814&gt;N(N813),N814,"")</f>
        <v/>
      </c>
    </row>
    <row r="815">
      <c r="A815">
        <f>IF('🔩 PISTON'!A1082="","",'🔩 PISTON'!A1082)</f>
        <v/>
      </c>
      <c r="B815">
        <f>IF('🔩 PISTON'!A1082="","","Piston "&amp;'🔩 PISTON'!U1082)</f>
        <v/>
      </c>
      <c r="C815">
        <f>IF('🔩 PISTON'!A1082="","","Piston")</f>
        <v/>
      </c>
      <c r="D815">
        <f>IF('🔩 PISTON'!A1082="","",'🔩 PISTON'!L1082)</f>
        <v/>
      </c>
      <c r="E815">
        <f>IF('🔩 PISTON'!A1082="","",'🔩 PISTON'!M1082)</f>
        <v/>
      </c>
      <c r="F815">
        <f>IF('🔩 PISTON'!A1082="","",'🔩 PISTON'!N1082)</f>
        <v/>
      </c>
      <c r="G815">
        <f>IF('🔩 PISTON'!A1082="","",'🔩 PISTON'!O1082)</f>
        <v/>
      </c>
      <c r="H815">
        <f>IF('🔩 PISTON'!A1082="","",'🔩 PISTON'!P1082)</f>
        <v/>
      </c>
      <c r="I815">
        <f>IF('🔩 PISTON'!A1082="","",'🔩 PISTON'!Q1082)</f>
        <v/>
      </c>
      <c r="J815">
        <f>IF('🔩 PISTON'!A1082="","",'🔩 PISTON'!D1082)</f>
        <v/>
      </c>
      <c r="L815">
        <f>N(L814)+IF(AND('🔎 TRA CỨU NHANH'!$C$2&lt;&gt;"",OR(ISNUMBER(SEARCH('🔎 TRA CỨU NHANH'!$C$2,$A815)),ISNUMBER(SEARCH('🔎 TRA CỨU NHANH'!$C$2,$B815)))),1,0)</f>
        <v/>
      </c>
      <c r="M815">
        <f>IF(L815&gt;N(L814),L815,"")</f>
        <v/>
      </c>
      <c r="N815">
        <f>N(N814)+IF(AND('💰 BÁO GIÁ'!$C$27&lt;&gt;"",OR(ISNUMBER(SEARCH('💰 BÁO GIÁ'!$C$27,$A815)),ISNUMBER(SEARCH('💰 BÁO GIÁ'!$C$27,$B815)))),1,0)</f>
        <v/>
      </c>
      <c r="O815">
        <f>IF(N815&gt;N(N814),N815,"")</f>
        <v/>
      </c>
    </row>
    <row r="816">
      <c r="A816">
        <f>IF('🔩 PISTON'!A1083="","",'🔩 PISTON'!A1083)</f>
        <v/>
      </c>
      <c r="B816">
        <f>IF('🔩 PISTON'!A1083="","","Piston "&amp;'🔩 PISTON'!U1083)</f>
        <v/>
      </c>
      <c r="C816">
        <f>IF('🔩 PISTON'!A1083="","","Piston")</f>
        <v/>
      </c>
      <c r="D816">
        <f>IF('🔩 PISTON'!A1083="","",'🔩 PISTON'!L1083)</f>
        <v/>
      </c>
      <c r="E816">
        <f>IF('🔩 PISTON'!A1083="","",'🔩 PISTON'!M1083)</f>
        <v/>
      </c>
      <c r="F816">
        <f>IF('🔩 PISTON'!A1083="","",'🔩 PISTON'!N1083)</f>
        <v/>
      </c>
      <c r="G816">
        <f>IF('🔩 PISTON'!A1083="","",'🔩 PISTON'!O1083)</f>
        <v/>
      </c>
      <c r="H816">
        <f>IF('🔩 PISTON'!A1083="","",'🔩 PISTON'!P1083)</f>
        <v/>
      </c>
      <c r="I816">
        <f>IF('🔩 PISTON'!A1083="","",'🔩 PISTON'!Q1083)</f>
        <v/>
      </c>
      <c r="J816">
        <f>IF('🔩 PISTON'!A1083="","",'🔩 PISTON'!D1083)</f>
        <v/>
      </c>
      <c r="L816">
        <f>N(L815)+IF(AND('🔎 TRA CỨU NHANH'!$C$2&lt;&gt;"",OR(ISNUMBER(SEARCH('🔎 TRA CỨU NHANH'!$C$2,$A816)),ISNUMBER(SEARCH('🔎 TRA CỨU NHANH'!$C$2,$B816)))),1,0)</f>
        <v/>
      </c>
      <c r="M816">
        <f>IF(L816&gt;N(L815),L816,"")</f>
        <v/>
      </c>
      <c r="N816">
        <f>N(N815)+IF(AND('💰 BÁO GIÁ'!$C$27&lt;&gt;"",OR(ISNUMBER(SEARCH('💰 BÁO GIÁ'!$C$27,$A816)),ISNUMBER(SEARCH('💰 BÁO GIÁ'!$C$27,$B816)))),1,0)</f>
        <v/>
      </c>
      <c r="O816">
        <f>IF(N816&gt;N(N815),N816,"")</f>
        <v/>
      </c>
    </row>
    <row r="817">
      <c r="A817">
        <f>IF('🔩 PISTON'!A1084="","",'🔩 PISTON'!A1084)</f>
        <v/>
      </c>
      <c r="B817">
        <f>IF('🔩 PISTON'!A1084="","","Piston "&amp;'🔩 PISTON'!U1084)</f>
        <v/>
      </c>
      <c r="C817">
        <f>IF('🔩 PISTON'!A1084="","","Piston")</f>
        <v/>
      </c>
      <c r="D817">
        <f>IF('🔩 PISTON'!A1084="","",'🔩 PISTON'!L1084)</f>
        <v/>
      </c>
      <c r="E817" s="37">
        <f>IF('🔩 PISTON'!A1084="","",'🔩 PISTON'!M1084)</f>
        <v/>
      </c>
      <c r="F817" s="37">
        <f>IF('🔩 PISTON'!A1084="","",'🔩 PISTON'!N1084)</f>
        <v/>
      </c>
      <c r="G817" s="37">
        <f>IF('🔩 PISTON'!A1084="","",'🔩 PISTON'!O1084)</f>
        <v/>
      </c>
      <c r="H817" s="37">
        <f>IF('🔩 PISTON'!A1084="","",'🔩 PISTON'!P1084)</f>
        <v/>
      </c>
      <c r="I817" s="37">
        <f>IF('🔩 PISTON'!A1084="","",'🔩 PISTON'!Q1084)</f>
        <v/>
      </c>
      <c r="J817">
        <f>IF('🔩 PISTON'!A1084="","",'🔩 PISTON'!D1084)</f>
        <v/>
      </c>
      <c r="L817">
        <f>N(L816)+IF(AND('🔎 TRA CỨU NHANH'!$C$2&lt;&gt;"",OR(ISNUMBER(SEARCH('🔎 TRA CỨU NHANH'!$C$2,$A817)),ISNUMBER(SEARCH('🔎 TRA CỨU NHANH'!$C$2,$B817)))),1,0)</f>
        <v/>
      </c>
      <c r="M817">
        <f>IF(L817&gt;N(L816),L817,"")</f>
        <v/>
      </c>
      <c r="N817">
        <f>N(N816)+IF(AND('💰 BÁO GIÁ'!$C$27&lt;&gt;"",OR(ISNUMBER(SEARCH('💰 BÁO GIÁ'!$C$27,$A817)),ISNUMBER(SEARCH('💰 BÁO GIÁ'!$C$27,$B817)))),1,0)</f>
        <v/>
      </c>
      <c r="O817">
        <f>IF(N817&gt;N(N816),N817,"")</f>
        <v/>
      </c>
    </row>
    <row r="818">
      <c r="A818">
        <f>IF('🔩 PISTON'!A1085="","",'🔩 PISTON'!A1085)</f>
        <v/>
      </c>
      <c r="B818">
        <f>IF('🔩 PISTON'!A1085="","","Piston "&amp;'🔩 PISTON'!U1085)</f>
        <v/>
      </c>
      <c r="C818">
        <f>IF('🔩 PISTON'!A1085="","","Piston")</f>
        <v/>
      </c>
      <c r="D818">
        <f>IF('🔩 PISTON'!A1085="","",'🔩 PISTON'!L1085)</f>
        <v/>
      </c>
      <c r="E818" s="37">
        <f>IF('🔩 PISTON'!A1085="","",'🔩 PISTON'!M1085)</f>
        <v/>
      </c>
      <c r="F818" s="37">
        <f>IF('🔩 PISTON'!A1085="","",'🔩 PISTON'!N1085)</f>
        <v/>
      </c>
      <c r="G818" s="37">
        <f>IF('🔩 PISTON'!A1085="","",'🔩 PISTON'!O1085)</f>
        <v/>
      </c>
      <c r="H818" s="37">
        <f>IF('🔩 PISTON'!A1085="","",'🔩 PISTON'!P1085)</f>
        <v/>
      </c>
      <c r="I818" s="37">
        <f>IF('🔩 PISTON'!A1085="","",'🔩 PISTON'!Q1085)</f>
        <v/>
      </c>
      <c r="J818">
        <f>IF('🔩 PISTON'!A1085="","",'🔩 PISTON'!D1085)</f>
        <v/>
      </c>
      <c r="L818">
        <f>N(L817)+IF(AND('🔎 TRA CỨU NHANH'!$C$2&lt;&gt;"",OR(ISNUMBER(SEARCH('🔎 TRA CỨU NHANH'!$C$2,$A818)),ISNUMBER(SEARCH('🔎 TRA CỨU NHANH'!$C$2,$B818)))),1,0)</f>
        <v/>
      </c>
      <c r="M818">
        <f>IF(L818&gt;N(L817),L818,"")</f>
        <v/>
      </c>
      <c r="N818">
        <f>N(N817)+IF(AND('💰 BÁO GIÁ'!$C$27&lt;&gt;"",OR(ISNUMBER(SEARCH('💰 BÁO GIÁ'!$C$27,$A818)),ISNUMBER(SEARCH('💰 BÁO GIÁ'!$C$27,$B818)))),1,0)</f>
        <v/>
      </c>
      <c r="O818">
        <f>IF(N818&gt;N(N817),N818,"")</f>
        <v/>
      </c>
    </row>
    <row r="819">
      <c r="A819">
        <f>IF('🔩 PISTON'!A1087="","",'🔩 PISTON'!A1087)</f>
        <v/>
      </c>
      <c r="B819">
        <f>IF('🔩 PISTON'!A1087="","","Piston "&amp;'🔩 PISTON'!U1087)</f>
        <v/>
      </c>
      <c r="C819">
        <f>IF('🔩 PISTON'!A1087="","","Piston")</f>
        <v/>
      </c>
      <c r="D819">
        <f>IF('🔩 PISTON'!A1087="","",'🔩 PISTON'!L1087)</f>
        <v/>
      </c>
      <c r="E819">
        <f>IF('🔩 PISTON'!A1087="","",'🔩 PISTON'!M1087)</f>
        <v/>
      </c>
      <c r="F819">
        <f>IF('🔩 PISTON'!A1087="","",'🔩 PISTON'!N1087)</f>
        <v/>
      </c>
      <c r="G819">
        <f>IF('🔩 PISTON'!A1087="","",'🔩 PISTON'!O1087)</f>
        <v/>
      </c>
      <c r="H819">
        <f>IF('🔩 PISTON'!A1087="","",'🔩 PISTON'!P1087)</f>
        <v/>
      </c>
      <c r="I819">
        <f>IF('🔩 PISTON'!A1087="","",'🔩 PISTON'!Q1087)</f>
        <v/>
      </c>
      <c r="J819">
        <f>IF('🔩 PISTON'!A1087="","",'🔩 PISTON'!D1087)</f>
        <v/>
      </c>
      <c r="L819">
        <f>N(L818)+IF(AND('🔎 TRA CỨU NHANH'!$C$2&lt;&gt;"",OR(ISNUMBER(SEARCH('🔎 TRA CỨU NHANH'!$C$2,$A819)),ISNUMBER(SEARCH('🔎 TRA CỨU NHANH'!$C$2,$B819)))),1,0)</f>
        <v/>
      </c>
      <c r="M819">
        <f>IF(L819&gt;N(L818),L819,"")</f>
        <v/>
      </c>
      <c r="N819">
        <f>N(N818)+IF(AND('💰 BÁO GIÁ'!$C$27&lt;&gt;"",OR(ISNUMBER(SEARCH('💰 BÁO GIÁ'!$C$27,$A819)),ISNUMBER(SEARCH('💰 BÁO GIÁ'!$C$27,$B819)))),1,0)</f>
        <v/>
      </c>
      <c r="O819">
        <f>IF(N819&gt;N(N818),N819,"")</f>
        <v/>
      </c>
    </row>
    <row r="820">
      <c r="A820">
        <f>IF('🔩 PISTON'!A1088="","",'🔩 PISTON'!A1088)</f>
        <v/>
      </c>
      <c r="B820">
        <f>IF('🔩 PISTON'!A1088="","","Piston "&amp;'🔩 PISTON'!U1088)</f>
        <v/>
      </c>
      <c r="C820">
        <f>IF('🔩 PISTON'!A1088="","","Piston")</f>
        <v/>
      </c>
      <c r="D820">
        <f>IF('🔩 PISTON'!A1088="","",'🔩 PISTON'!L1088)</f>
        <v/>
      </c>
      <c r="E820">
        <f>IF('🔩 PISTON'!A1088="","",'🔩 PISTON'!M1088)</f>
        <v/>
      </c>
      <c r="F820">
        <f>IF('🔩 PISTON'!A1088="","",'🔩 PISTON'!N1088)</f>
        <v/>
      </c>
      <c r="G820">
        <f>IF('🔩 PISTON'!A1088="","",'🔩 PISTON'!O1088)</f>
        <v/>
      </c>
      <c r="H820">
        <f>IF('🔩 PISTON'!A1088="","",'🔩 PISTON'!P1088)</f>
        <v/>
      </c>
      <c r="I820">
        <f>IF('🔩 PISTON'!A1088="","",'🔩 PISTON'!Q1088)</f>
        <v/>
      </c>
      <c r="J820">
        <f>IF('🔩 PISTON'!A1088="","",'🔩 PISTON'!D1088)</f>
        <v/>
      </c>
      <c r="L820">
        <f>N(L819)+IF(AND('🔎 TRA CỨU NHANH'!$C$2&lt;&gt;"",OR(ISNUMBER(SEARCH('🔎 TRA CỨU NHANH'!$C$2,$A820)),ISNUMBER(SEARCH('🔎 TRA CỨU NHANH'!$C$2,$B820)))),1,0)</f>
        <v/>
      </c>
      <c r="M820">
        <f>IF(L820&gt;N(L819),L820,"")</f>
        <v/>
      </c>
      <c r="N820">
        <f>N(N819)+IF(AND('💰 BÁO GIÁ'!$C$27&lt;&gt;"",OR(ISNUMBER(SEARCH('💰 BÁO GIÁ'!$C$27,$A820)),ISNUMBER(SEARCH('💰 BÁO GIÁ'!$C$27,$B820)))),1,0)</f>
        <v/>
      </c>
      <c r="O820">
        <f>IF(N820&gt;N(N819),N820,"")</f>
        <v/>
      </c>
    </row>
    <row r="821">
      <c r="A821">
        <f>IF('🔩 PISTON'!A1089="","",'🔩 PISTON'!A1089)</f>
        <v/>
      </c>
      <c r="B821">
        <f>IF('🔩 PISTON'!A1089="","","Piston "&amp;'🔩 PISTON'!U1089)</f>
        <v/>
      </c>
      <c r="C821">
        <f>IF('🔩 PISTON'!A1089="","","Piston")</f>
        <v/>
      </c>
      <c r="D821">
        <f>IF('🔩 PISTON'!A1089="","",'🔩 PISTON'!L1089)</f>
        <v/>
      </c>
      <c r="E821" s="37">
        <f>IF('🔩 PISTON'!A1089="","",'🔩 PISTON'!M1089)</f>
        <v/>
      </c>
      <c r="F821" s="37">
        <f>IF('🔩 PISTON'!A1089="","",'🔩 PISTON'!N1089)</f>
        <v/>
      </c>
      <c r="G821" s="37">
        <f>IF('🔩 PISTON'!A1089="","",'🔩 PISTON'!O1089)</f>
        <v/>
      </c>
      <c r="H821" s="37">
        <f>IF('🔩 PISTON'!A1089="","",'🔩 PISTON'!P1089)</f>
        <v/>
      </c>
      <c r="I821" s="37">
        <f>IF('🔩 PISTON'!A1089="","",'🔩 PISTON'!Q1089)</f>
        <v/>
      </c>
      <c r="J821">
        <f>IF('🔩 PISTON'!A1089="","",'🔩 PISTON'!D1089)</f>
        <v/>
      </c>
      <c r="L821">
        <f>N(L820)+IF(AND('🔎 TRA CỨU NHANH'!$C$2&lt;&gt;"",OR(ISNUMBER(SEARCH('🔎 TRA CỨU NHANH'!$C$2,$A821)),ISNUMBER(SEARCH('🔎 TRA CỨU NHANH'!$C$2,$B821)))),1,0)</f>
        <v/>
      </c>
      <c r="M821">
        <f>IF(L821&gt;N(L820),L821,"")</f>
        <v/>
      </c>
      <c r="N821">
        <f>N(N820)+IF(AND('💰 BÁO GIÁ'!$C$27&lt;&gt;"",OR(ISNUMBER(SEARCH('💰 BÁO GIÁ'!$C$27,$A821)),ISNUMBER(SEARCH('💰 BÁO GIÁ'!$C$27,$B821)))),1,0)</f>
        <v/>
      </c>
      <c r="O821">
        <f>IF(N821&gt;N(N820),N821,"")</f>
        <v/>
      </c>
    </row>
    <row r="822">
      <c r="A822">
        <f>IF('🔩 PISTON'!A1090="","",'🔩 PISTON'!A1090)</f>
        <v/>
      </c>
      <c r="B822">
        <f>IF('🔩 PISTON'!A1090="","","Piston "&amp;'🔩 PISTON'!U1090)</f>
        <v/>
      </c>
      <c r="C822">
        <f>IF('🔩 PISTON'!A1090="","","Piston")</f>
        <v/>
      </c>
      <c r="D822">
        <f>IF('🔩 PISTON'!A1090="","",'🔩 PISTON'!L1090)</f>
        <v/>
      </c>
      <c r="E822">
        <f>IF('🔩 PISTON'!A1090="","",'🔩 PISTON'!M1090)</f>
        <v/>
      </c>
      <c r="F822">
        <f>IF('🔩 PISTON'!A1090="","",'🔩 PISTON'!N1090)</f>
        <v/>
      </c>
      <c r="G822">
        <f>IF('🔩 PISTON'!A1090="","",'🔩 PISTON'!O1090)</f>
        <v/>
      </c>
      <c r="H822">
        <f>IF('🔩 PISTON'!A1090="","",'🔩 PISTON'!P1090)</f>
        <v/>
      </c>
      <c r="I822">
        <f>IF('🔩 PISTON'!A1090="","",'🔩 PISTON'!Q1090)</f>
        <v/>
      </c>
      <c r="J822">
        <f>IF('🔩 PISTON'!A1090="","",'🔩 PISTON'!D1090)</f>
        <v/>
      </c>
      <c r="L822">
        <f>N(L821)+IF(AND('🔎 TRA CỨU NHANH'!$C$2&lt;&gt;"",OR(ISNUMBER(SEARCH('🔎 TRA CỨU NHANH'!$C$2,$A822)),ISNUMBER(SEARCH('🔎 TRA CỨU NHANH'!$C$2,$B822)))),1,0)</f>
        <v/>
      </c>
      <c r="M822">
        <f>IF(L822&gt;N(L821),L822,"")</f>
        <v/>
      </c>
      <c r="N822">
        <f>N(N821)+IF(AND('💰 BÁO GIÁ'!$C$27&lt;&gt;"",OR(ISNUMBER(SEARCH('💰 BÁO GIÁ'!$C$27,$A822)),ISNUMBER(SEARCH('💰 BÁO GIÁ'!$C$27,$B822)))),1,0)</f>
        <v/>
      </c>
      <c r="O822">
        <f>IF(N822&gt;N(N821),N822,"")</f>
        <v/>
      </c>
    </row>
    <row r="823">
      <c r="A823">
        <f>IF('🔩 PISTON'!A1091="","",'🔩 PISTON'!A1091)</f>
        <v/>
      </c>
      <c r="B823">
        <f>IF('🔩 PISTON'!A1091="","","Piston "&amp;'🔩 PISTON'!U1091)</f>
        <v/>
      </c>
      <c r="C823">
        <f>IF('🔩 PISTON'!A1091="","","Piston")</f>
        <v/>
      </c>
      <c r="D823">
        <f>IF('🔩 PISTON'!A1091="","",'🔩 PISTON'!L1091)</f>
        <v/>
      </c>
      <c r="E823">
        <f>IF('🔩 PISTON'!A1091="","",'🔩 PISTON'!M1091)</f>
        <v/>
      </c>
      <c r="F823">
        <f>IF('🔩 PISTON'!A1091="","",'🔩 PISTON'!N1091)</f>
        <v/>
      </c>
      <c r="G823">
        <f>IF('🔩 PISTON'!A1091="","",'🔩 PISTON'!O1091)</f>
        <v/>
      </c>
      <c r="H823">
        <f>IF('🔩 PISTON'!A1091="","",'🔩 PISTON'!P1091)</f>
        <v/>
      </c>
      <c r="I823">
        <f>IF('🔩 PISTON'!A1091="","",'🔩 PISTON'!Q1091)</f>
        <v/>
      </c>
      <c r="J823">
        <f>IF('🔩 PISTON'!A1091="","",'🔩 PISTON'!D1091)</f>
        <v/>
      </c>
      <c r="L823">
        <f>N(L822)+IF(AND('🔎 TRA CỨU NHANH'!$C$2&lt;&gt;"",OR(ISNUMBER(SEARCH('🔎 TRA CỨU NHANH'!$C$2,$A823)),ISNUMBER(SEARCH('🔎 TRA CỨU NHANH'!$C$2,$B823)))),1,0)</f>
        <v/>
      </c>
      <c r="M823">
        <f>IF(L823&gt;N(L822),L823,"")</f>
        <v/>
      </c>
      <c r="N823">
        <f>N(N822)+IF(AND('💰 BÁO GIÁ'!$C$27&lt;&gt;"",OR(ISNUMBER(SEARCH('💰 BÁO GIÁ'!$C$27,$A823)),ISNUMBER(SEARCH('💰 BÁO GIÁ'!$C$27,$B823)))),1,0)</f>
        <v/>
      </c>
      <c r="O823">
        <f>IF(N823&gt;N(N822),N823,"")</f>
        <v/>
      </c>
    </row>
    <row r="824">
      <c r="A824">
        <f>IF('🔩 PISTON'!A1092="","",'🔩 PISTON'!A1092)</f>
        <v/>
      </c>
      <c r="B824">
        <f>IF('🔩 PISTON'!A1092="","","Piston "&amp;'🔩 PISTON'!U1092)</f>
        <v/>
      </c>
      <c r="C824">
        <f>IF('🔩 PISTON'!A1092="","","Piston")</f>
        <v/>
      </c>
      <c r="D824">
        <f>IF('🔩 PISTON'!A1092="","",'🔩 PISTON'!L1092)</f>
        <v/>
      </c>
      <c r="E824">
        <f>IF('🔩 PISTON'!A1092="","",'🔩 PISTON'!M1092)</f>
        <v/>
      </c>
      <c r="F824">
        <f>IF('🔩 PISTON'!A1092="","",'🔩 PISTON'!N1092)</f>
        <v/>
      </c>
      <c r="G824">
        <f>IF('🔩 PISTON'!A1092="","",'🔩 PISTON'!O1092)</f>
        <v/>
      </c>
      <c r="H824">
        <f>IF('🔩 PISTON'!A1092="","",'🔩 PISTON'!P1092)</f>
        <v/>
      </c>
      <c r="I824">
        <f>IF('🔩 PISTON'!A1092="","",'🔩 PISTON'!Q1092)</f>
        <v/>
      </c>
      <c r="J824">
        <f>IF('🔩 PISTON'!A1092="","",'🔩 PISTON'!D1092)</f>
        <v/>
      </c>
      <c r="L824">
        <f>N(L823)+IF(AND('🔎 TRA CỨU NHANH'!$C$2&lt;&gt;"",OR(ISNUMBER(SEARCH('🔎 TRA CỨU NHANH'!$C$2,$A824)),ISNUMBER(SEARCH('🔎 TRA CỨU NHANH'!$C$2,$B824)))),1,0)</f>
        <v/>
      </c>
      <c r="M824">
        <f>IF(L824&gt;N(L823),L824,"")</f>
        <v/>
      </c>
      <c r="N824">
        <f>N(N823)+IF(AND('💰 BÁO GIÁ'!$C$27&lt;&gt;"",OR(ISNUMBER(SEARCH('💰 BÁO GIÁ'!$C$27,$A824)),ISNUMBER(SEARCH('💰 BÁO GIÁ'!$C$27,$B824)))),1,0)</f>
        <v/>
      </c>
      <c r="O824">
        <f>IF(N824&gt;N(N823),N824,"")</f>
        <v/>
      </c>
    </row>
    <row r="825">
      <c r="A825">
        <f>IF('🔩 PISTON'!A1093="","",'🔩 PISTON'!A1093)</f>
        <v/>
      </c>
      <c r="B825">
        <f>IF('🔩 PISTON'!A1093="","","Piston "&amp;'🔩 PISTON'!U1093)</f>
        <v/>
      </c>
      <c r="C825">
        <f>IF('🔩 PISTON'!A1093="","","Piston")</f>
        <v/>
      </c>
      <c r="D825">
        <f>IF('🔩 PISTON'!A1093="","",'🔩 PISTON'!L1093)</f>
        <v/>
      </c>
      <c r="E825">
        <f>IF('🔩 PISTON'!A1093="","",'🔩 PISTON'!M1093)</f>
        <v/>
      </c>
      <c r="F825">
        <f>IF('🔩 PISTON'!A1093="","",'🔩 PISTON'!N1093)</f>
        <v/>
      </c>
      <c r="G825">
        <f>IF('🔩 PISTON'!A1093="","",'🔩 PISTON'!O1093)</f>
        <v/>
      </c>
      <c r="H825">
        <f>IF('🔩 PISTON'!A1093="","",'🔩 PISTON'!P1093)</f>
        <v/>
      </c>
      <c r="I825">
        <f>IF('🔩 PISTON'!A1093="","",'🔩 PISTON'!Q1093)</f>
        <v/>
      </c>
      <c r="J825">
        <f>IF('🔩 PISTON'!A1093="","",'🔩 PISTON'!D1093)</f>
        <v/>
      </c>
      <c r="L825">
        <f>N(L824)+IF(AND('🔎 TRA CỨU NHANH'!$C$2&lt;&gt;"",OR(ISNUMBER(SEARCH('🔎 TRA CỨU NHANH'!$C$2,$A825)),ISNUMBER(SEARCH('🔎 TRA CỨU NHANH'!$C$2,$B825)))),1,0)</f>
        <v/>
      </c>
      <c r="M825">
        <f>IF(L825&gt;N(L824),L825,"")</f>
        <v/>
      </c>
      <c r="N825">
        <f>N(N824)+IF(AND('💰 BÁO GIÁ'!$C$27&lt;&gt;"",OR(ISNUMBER(SEARCH('💰 BÁO GIÁ'!$C$27,$A825)),ISNUMBER(SEARCH('💰 BÁO GIÁ'!$C$27,$B825)))),1,0)</f>
        <v/>
      </c>
      <c r="O825">
        <f>IF(N825&gt;N(N824),N825,"")</f>
        <v/>
      </c>
    </row>
    <row r="826">
      <c r="A826">
        <f>IF('🔩 PISTON'!A1094="","",'🔩 PISTON'!A1094)</f>
        <v/>
      </c>
      <c r="B826">
        <f>IF('🔩 PISTON'!A1094="","","Piston "&amp;'🔩 PISTON'!U1094)</f>
        <v/>
      </c>
      <c r="C826">
        <f>IF('🔩 PISTON'!A1094="","","Piston")</f>
        <v/>
      </c>
      <c r="D826">
        <f>IF('🔩 PISTON'!A1094="","",'🔩 PISTON'!L1094)</f>
        <v/>
      </c>
      <c r="E826">
        <f>IF('🔩 PISTON'!A1094="","",'🔩 PISTON'!M1094)</f>
        <v/>
      </c>
      <c r="F826">
        <f>IF('🔩 PISTON'!A1094="","",'🔩 PISTON'!N1094)</f>
        <v/>
      </c>
      <c r="G826">
        <f>IF('🔩 PISTON'!A1094="","",'🔩 PISTON'!O1094)</f>
        <v/>
      </c>
      <c r="H826">
        <f>IF('🔩 PISTON'!A1094="","",'🔩 PISTON'!P1094)</f>
        <v/>
      </c>
      <c r="I826">
        <f>IF('🔩 PISTON'!A1094="","",'🔩 PISTON'!Q1094)</f>
        <v/>
      </c>
      <c r="J826">
        <f>IF('🔩 PISTON'!A1094="","",'🔩 PISTON'!D1094)</f>
        <v/>
      </c>
      <c r="L826">
        <f>N(L825)+IF(AND('🔎 TRA CỨU NHANH'!$C$2&lt;&gt;"",OR(ISNUMBER(SEARCH('🔎 TRA CỨU NHANH'!$C$2,$A826)),ISNUMBER(SEARCH('🔎 TRA CỨU NHANH'!$C$2,$B826)))),1,0)</f>
        <v/>
      </c>
      <c r="M826">
        <f>IF(L826&gt;N(L825),L826,"")</f>
        <v/>
      </c>
      <c r="N826">
        <f>N(N825)+IF(AND('💰 BÁO GIÁ'!$C$27&lt;&gt;"",OR(ISNUMBER(SEARCH('💰 BÁO GIÁ'!$C$27,$A826)),ISNUMBER(SEARCH('💰 BÁO GIÁ'!$C$27,$B826)))),1,0)</f>
        <v/>
      </c>
      <c r="O826">
        <f>IF(N826&gt;N(N825),N826,"")</f>
        <v/>
      </c>
    </row>
    <row r="827">
      <c r="A827">
        <f>IF('🔩 PISTON'!A1095="","",'🔩 PISTON'!A1095)</f>
        <v/>
      </c>
      <c r="B827">
        <f>IF('🔩 PISTON'!A1095="","","Piston "&amp;'🔩 PISTON'!U1095)</f>
        <v/>
      </c>
      <c r="C827">
        <f>IF('🔩 PISTON'!A1095="","","Piston")</f>
        <v/>
      </c>
      <c r="D827">
        <f>IF('🔩 PISTON'!A1095="","",'🔩 PISTON'!L1095)</f>
        <v/>
      </c>
      <c r="E827" s="37">
        <f>IF('🔩 PISTON'!A1095="","",'🔩 PISTON'!M1095)</f>
        <v/>
      </c>
      <c r="F827" s="37">
        <f>IF('🔩 PISTON'!A1095="","",'🔩 PISTON'!N1095)</f>
        <v/>
      </c>
      <c r="G827" s="37">
        <f>IF('🔩 PISTON'!A1095="","",'🔩 PISTON'!O1095)</f>
        <v/>
      </c>
      <c r="H827" s="37">
        <f>IF('🔩 PISTON'!A1095="","",'🔩 PISTON'!P1095)</f>
        <v/>
      </c>
      <c r="I827" s="37">
        <f>IF('🔩 PISTON'!A1095="","",'🔩 PISTON'!Q1095)</f>
        <v/>
      </c>
      <c r="J827">
        <f>IF('🔩 PISTON'!A1095="","",'🔩 PISTON'!D1095)</f>
        <v/>
      </c>
      <c r="L827">
        <f>N(L826)+IF(AND('🔎 TRA CỨU NHANH'!$C$2&lt;&gt;"",OR(ISNUMBER(SEARCH('🔎 TRA CỨU NHANH'!$C$2,$A827)),ISNUMBER(SEARCH('🔎 TRA CỨU NHANH'!$C$2,$B827)))),1,0)</f>
        <v/>
      </c>
      <c r="M827">
        <f>IF(L827&gt;N(L826),L827,"")</f>
        <v/>
      </c>
      <c r="N827">
        <f>N(N826)+IF(AND('💰 BÁO GIÁ'!$C$27&lt;&gt;"",OR(ISNUMBER(SEARCH('💰 BÁO GIÁ'!$C$27,$A827)),ISNUMBER(SEARCH('💰 BÁO GIÁ'!$C$27,$B827)))),1,0)</f>
        <v/>
      </c>
      <c r="O827">
        <f>IF(N827&gt;N(N826),N827,"")</f>
        <v/>
      </c>
    </row>
    <row r="828" ht="135.75" customHeight="1">
      <c r="A828">
        <f>IF('🔩 PISTON'!A1097="","",'🔩 PISTON'!A1097)</f>
        <v/>
      </c>
      <c r="B828" s="38">
        <f>IF('🔩 PISTON'!A1097="","","Piston "&amp;'🔩 PISTON'!U1097)</f>
        <v/>
      </c>
      <c r="C828">
        <f>IF('🔩 PISTON'!A1097="","","Piston")</f>
        <v/>
      </c>
      <c r="D828">
        <f>IF('🔩 PISTON'!A1097="","",'🔩 PISTON'!L1097)</f>
        <v/>
      </c>
      <c r="E828" s="37">
        <f>IF('🔩 PISTON'!A1097="","",'🔩 PISTON'!M1097)</f>
        <v/>
      </c>
      <c r="F828" s="37">
        <f>IF('🔩 PISTON'!A1097="","",'🔩 PISTON'!N1097)</f>
        <v/>
      </c>
      <c r="G828" s="37">
        <f>IF('🔩 PISTON'!A1097="","",'🔩 PISTON'!O1097)</f>
        <v/>
      </c>
      <c r="H828" s="37">
        <f>IF('🔩 PISTON'!A1097="","",'🔩 PISTON'!P1097)</f>
        <v/>
      </c>
      <c r="I828" s="37">
        <f>IF('🔩 PISTON'!A1097="","",'🔩 PISTON'!Q1097)</f>
        <v/>
      </c>
      <c r="J828">
        <f>IF('🔩 PISTON'!A1097="","",'🔩 PISTON'!D1097)</f>
        <v/>
      </c>
      <c r="L828">
        <f>N(L827)+IF(AND('🔎 TRA CỨU NHANH'!$C$2&lt;&gt;"",OR(ISNUMBER(SEARCH('🔎 TRA CỨU NHANH'!$C$2,$A828)),ISNUMBER(SEARCH('🔎 TRA CỨU NHANH'!$C$2,$B828)))),1,0)</f>
        <v/>
      </c>
      <c r="M828">
        <f>IF(L828&gt;N(L827),L828,"")</f>
        <v/>
      </c>
      <c r="N828">
        <f>N(N827)+IF(AND('💰 BÁO GIÁ'!$C$27&lt;&gt;"",OR(ISNUMBER(SEARCH('💰 BÁO GIÁ'!$C$27,$A828)),ISNUMBER(SEARCH('💰 BÁO GIÁ'!$C$27,$B828)))),1,0)</f>
        <v/>
      </c>
      <c r="O828">
        <f>IF(N828&gt;N(N827),N828,"")</f>
        <v/>
      </c>
    </row>
    <row r="829">
      <c r="A829">
        <f>IF('🔩 PISTON'!A1098="","",'🔩 PISTON'!A1098)</f>
        <v/>
      </c>
      <c r="B829">
        <f>IF('🔩 PISTON'!A1098="","","Piston "&amp;'🔩 PISTON'!U1098)</f>
        <v/>
      </c>
      <c r="C829">
        <f>IF('🔩 PISTON'!A1098="","","Piston")</f>
        <v/>
      </c>
      <c r="D829">
        <f>IF('🔩 PISTON'!A1098="","",'🔩 PISTON'!L1098)</f>
        <v/>
      </c>
      <c r="E829">
        <f>IF('🔩 PISTON'!A1098="","",'🔩 PISTON'!M1098)</f>
        <v/>
      </c>
      <c r="F829">
        <f>IF('🔩 PISTON'!A1098="","",'🔩 PISTON'!N1098)</f>
        <v/>
      </c>
      <c r="G829">
        <f>IF('🔩 PISTON'!A1098="","",'🔩 PISTON'!O1098)</f>
        <v/>
      </c>
      <c r="H829">
        <f>IF('🔩 PISTON'!A1098="","",'🔩 PISTON'!P1098)</f>
        <v/>
      </c>
      <c r="I829">
        <f>IF('🔩 PISTON'!A1098="","",'🔩 PISTON'!Q1098)</f>
        <v/>
      </c>
      <c r="J829">
        <f>IF('🔩 PISTON'!A1098="","",'🔩 PISTON'!D1098)</f>
        <v/>
      </c>
      <c r="L829">
        <f>N(L828)+IF(AND('🔎 TRA CỨU NHANH'!$C$2&lt;&gt;"",OR(ISNUMBER(SEARCH('🔎 TRA CỨU NHANH'!$C$2,$A829)),ISNUMBER(SEARCH('🔎 TRA CỨU NHANH'!$C$2,$B829)))),1,0)</f>
        <v/>
      </c>
      <c r="M829">
        <f>IF(L829&gt;N(L828),L829,"")</f>
        <v/>
      </c>
      <c r="N829">
        <f>N(N828)+IF(AND('💰 BÁO GIÁ'!$C$27&lt;&gt;"",OR(ISNUMBER(SEARCH('💰 BÁO GIÁ'!$C$27,$A829)),ISNUMBER(SEARCH('💰 BÁO GIÁ'!$C$27,$B829)))),1,0)</f>
        <v/>
      </c>
      <c r="O829">
        <f>IF(N829&gt;N(N828),N829,"")</f>
        <v/>
      </c>
    </row>
    <row r="830">
      <c r="A830">
        <f>IF('🔩 PISTON'!A1099="","",'🔩 PISTON'!A1099)</f>
        <v/>
      </c>
      <c r="B830">
        <f>IF('🔩 PISTON'!A1099="","","Piston "&amp;'🔩 PISTON'!U1099)</f>
        <v/>
      </c>
      <c r="C830">
        <f>IF('🔩 PISTON'!A1099="","","Piston")</f>
        <v/>
      </c>
      <c r="D830">
        <f>IF('🔩 PISTON'!A1099="","",'🔩 PISTON'!L1099)</f>
        <v/>
      </c>
      <c r="E830">
        <f>IF('🔩 PISTON'!A1099="","",'🔩 PISTON'!M1099)</f>
        <v/>
      </c>
      <c r="F830">
        <f>IF('🔩 PISTON'!A1099="","",'🔩 PISTON'!N1099)</f>
        <v/>
      </c>
      <c r="G830">
        <f>IF('🔩 PISTON'!A1099="","",'🔩 PISTON'!O1099)</f>
        <v/>
      </c>
      <c r="H830">
        <f>IF('🔩 PISTON'!A1099="","",'🔩 PISTON'!P1099)</f>
        <v/>
      </c>
      <c r="I830">
        <f>IF('🔩 PISTON'!A1099="","",'🔩 PISTON'!Q1099)</f>
        <v/>
      </c>
      <c r="J830">
        <f>IF('🔩 PISTON'!A1099="","",'🔩 PISTON'!D1099)</f>
        <v/>
      </c>
      <c r="L830">
        <f>N(L829)+IF(AND('🔎 TRA CỨU NHANH'!$C$2&lt;&gt;"",OR(ISNUMBER(SEARCH('🔎 TRA CỨU NHANH'!$C$2,$A830)),ISNUMBER(SEARCH('🔎 TRA CỨU NHANH'!$C$2,$B830)))),1,0)</f>
        <v/>
      </c>
      <c r="M830">
        <f>IF(L830&gt;N(L829),L830,"")</f>
        <v/>
      </c>
      <c r="N830">
        <f>N(N829)+IF(AND('💰 BÁO GIÁ'!$C$27&lt;&gt;"",OR(ISNUMBER(SEARCH('💰 BÁO GIÁ'!$C$27,$A830)),ISNUMBER(SEARCH('💰 BÁO GIÁ'!$C$27,$B830)))),1,0)</f>
        <v/>
      </c>
      <c r="O830">
        <f>IF(N830&gt;N(N829),N830,"")</f>
        <v/>
      </c>
    </row>
    <row r="831">
      <c r="A831">
        <f>IF('🔩 PISTON'!A1100="","",'🔩 PISTON'!A1100)</f>
        <v/>
      </c>
      <c r="B831">
        <f>IF('🔩 PISTON'!A1100="","","Piston "&amp;'🔩 PISTON'!U1100)</f>
        <v/>
      </c>
      <c r="C831">
        <f>IF('🔩 PISTON'!A1100="","","Piston")</f>
        <v/>
      </c>
      <c r="D831">
        <f>IF('🔩 PISTON'!A1100="","",'🔩 PISTON'!L1100)</f>
        <v/>
      </c>
      <c r="E831">
        <f>IF('🔩 PISTON'!A1100="","",'🔩 PISTON'!M1100)</f>
        <v/>
      </c>
      <c r="F831">
        <f>IF('🔩 PISTON'!A1100="","",'🔩 PISTON'!N1100)</f>
        <v/>
      </c>
      <c r="G831">
        <f>IF('🔩 PISTON'!A1100="","",'🔩 PISTON'!O1100)</f>
        <v/>
      </c>
      <c r="H831">
        <f>IF('🔩 PISTON'!A1100="","",'🔩 PISTON'!P1100)</f>
        <v/>
      </c>
      <c r="I831">
        <f>IF('🔩 PISTON'!A1100="","",'🔩 PISTON'!Q1100)</f>
        <v/>
      </c>
      <c r="J831">
        <f>IF('🔩 PISTON'!A1100="","",'🔩 PISTON'!D1100)</f>
        <v/>
      </c>
      <c r="L831">
        <f>N(L830)+IF(AND('🔎 TRA CỨU NHANH'!$C$2&lt;&gt;"",OR(ISNUMBER(SEARCH('🔎 TRA CỨU NHANH'!$C$2,$A831)),ISNUMBER(SEARCH('🔎 TRA CỨU NHANH'!$C$2,$B831)))),1,0)</f>
        <v/>
      </c>
      <c r="M831">
        <f>IF(L831&gt;N(L830),L831,"")</f>
        <v/>
      </c>
      <c r="N831">
        <f>N(N830)+IF(AND('💰 BÁO GIÁ'!$C$27&lt;&gt;"",OR(ISNUMBER(SEARCH('💰 BÁO GIÁ'!$C$27,$A831)),ISNUMBER(SEARCH('💰 BÁO GIÁ'!$C$27,$B831)))),1,0)</f>
        <v/>
      </c>
      <c r="O831">
        <f>IF(N831&gt;N(N830),N831,"")</f>
        <v/>
      </c>
    </row>
    <row r="832">
      <c r="A832">
        <f>IF('🔩 PISTON'!A1101="","",'🔩 PISTON'!A1101)</f>
        <v/>
      </c>
      <c r="B832">
        <f>IF('🔩 PISTON'!A1101="","","Piston "&amp;'🔩 PISTON'!U1101)</f>
        <v/>
      </c>
      <c r="C832">
        <f>IF('🔩 PISTON'!A1101="","","Piston")</f>
        <v/>
      </c>
      <c r="D832">
        <f>IF('🔩 PISTON'!A1101="","",'🔩 PISTON'!L1101)</f>
        <v/>
      </c>
      <c r="E832">
        <f>IF('🔩 PISTON'!A1101="","",'🔩 PISTON'!M1101)</f>
        <v/>
      </c>
      <c r="F832">
        <f>IF('🔩 PISTON'!A1101="","",'🔩 PISTON'!N1101)</f>
        <v/>
      </c>
      <c r="G832">
        <f>IF('🔩 PISTON'!A1101="","",'🔩 PISTON'!O1101)</f>
        <v/>
      </c>
      <c r="H832">
        <f>IF('🔩 PISTON'!A1101="","",'🔩 PISTON'!P1101)</f>
        <v/>
      </c>
      <c r="I832">
        <f>IF('🔩 PISTON'!A1101="","",'🔩 PISTON'!Q1101)</f>
        <v/>
      </c>
      <c r="J832">
        <f>IF('🔩 PISTON'!A1101="","",'🔩 PISTON'!D1101)</f>
        <v/>
      </c>
      <c r="L832">
        <f>N(L831)+IF(AND('🔎 TRA CỨU NHANH'!$C$2&lt;&gt;"",OR(ISNUMBER(SEARCH('🔎 TRA CỨU NHANH'!$C$2,$A832)),ISNUMBER(SEARCH('🔎 TRA CỨU NHANH'!$C$2,$B832)))),1,0)</f>
        <v/>
      </c>
      <c r="M832">
        <f>IF(L832&gt;N(L831),L832,"")</f>
        <v/>
      </c>
      <c r="N832">
        <f>N(N831)+IF(AND('💰 BÁO GIÁ'!$C$27&lt;&gt;"",OR(ISNUMBER(SEARCH('💰 BÁO GIÁ'!$C$27,$A832)),ISNUMBER(SEARCH('💰 BÁO GIÁ'!$C$27,$B832)))),1,0)</f>
        <v/>
      </c>
      <c r="O832">
        <f>IF(N832&gt;N(N831),N832,"")</f>
        <v/>
      </c>
    </row>
    <row r="833">
      <c r="A833">
        <f>IF('🔩 PISTON'!A1102="","",'🔩 PISTON'!A1102)</f>
        <v/>
      </c>
      <c r="B833">
        <f>IF('🔩 PISTON'!A1102="","","Piston "&amp;'🔩 PISTON'!U1102)</f>
        <v/>
      </c>
      <c r="C833">
        <f>IF('🔩 PISTON'!A1102="","","Piston")</f>
        <v/>
      </c>
      <c r="D833">
        <f>IF('🔩 PISTON'!A1102="","",'🔩 PISTON'!L1102)</f>
        <v/>
      </c>
      <c r="E833">
        <f>IF('🔩 PISTON'!A1102="","",'🔩 PISTON'!M1102)</f>
        <v/>
      </c>
      <c r="F833">
        <f>IF('🔩 PISTON'!A1102="","",'🔩 PISTON'!N1102)</f>
        <v/>
      </c>
      <c r="G833">
        <f>IF('🔩 PISTON'!A1102="","",'🔩 PISTON'!O1102)</f>
        <v/>
      </c>
      <c r="H833">
        <f>IF('🔩 PISTON'!A1102="","",'🔩 PISTON'!P1102)</f>
        <v/>
      </c>
      <c r="I833">
        <f>IF('🔩 PISTON'!A1102="","",'🔩 PISTON'!Q1102)</f>
        <v/>
      </c>
      <c r="J833">
        <f>IF('🔩 PISTON'!A1102="","",'🔩 PISTON'!D1102)</f>
        <v/>
      </c>
      <c r="L833">
        <f>N(L832)+IF(AND('🔎 TRA CỨU NHANH'!$C$2&lt;&gt;"",OR(ISNUMBER(SEARCH('🔎 TRA CỨU NHANH'!$C$2,$A833)),ISNUMBER(SEARCH('🔎 TRA CỨU NHANH'!$C$2,$B833)))),1,0)</f>
        <v/>
      </c>
      <c r="M833">
        <f>IF(L833&gt;N(L832),L833,"")</f>
        <v/>
      </c>
      <c r="N833">
        <f>N(N832)+IF(AND('💰 BÁO GIÁ'!$C$27&lt;&gt;"",OR(ISNUMBER(SEARCH('💰 BÁO GIÁ'!$C$27,$A833)),ISNUMBER(SEARCH('💰 BÁO GIÁ'!$C$27,$B833)))),1,0)</f>
        <v/>
      </c>
      <c r="O833">
        <f>IF(N833&gt;N(N832),N833,"")</f>
        <v/>
      </c>
    </row>
    <row r="834">
      <c r="A834">
        <f>IF('🔩 PISTON'!A1103="","",'🔩 PISTON'!A1103)</f>
        <v/>
      </c>
      <c r="B834">
        <f>IF('🔩 PISTON'!A1103="","","Piston "&amp;'🔩 PISTON'!U1103)</f>
        <v/>
      </c>
      <c r="C834">
        <f>IF('🔩 PISTON'!A1103="","","Piston")</f>
        <v/>
      </c>
      <c r="D834">
        <f>IF('🔩 PISTON'!A1103="","",'🔩 PISTON'!L1103)</f>
        <v/>
      </c>
      <c r="E834">
        <f>IF('🔩 PISTON'!A1103="","",'🔩 PISTON'!M1103)</f>
        <v/>
      </c>
      <c r="F834">
        <f>IF('🔩 PISTON'!A1103="","",'🔩 PISTON'!N1103)</f>
        <v/>
      </c>
      <c r="G834">
        <f>IF('🔩 PISTON'!A1103="","",'🔩 PISTON'!O1103)</f>
        <v/>
      </c>
      <c r="H834">
        <f>IF('🔩 PISTON'!A1103="","",'🔩 PISTON'!P1103)</f>
        <v/>
      </c>
      <c r="I834">
        <f>IF('🔩 PISTON'!A1103="","",'🔩 PISTON'!Q1103)</f>
        <v/>
      </c>
      <c r="J834">
        <f>IF('🔩 PISTON'!A1103="","",'🔩 PISTON'!D1103)</f>
        <v/>
      </c>
      <c r="L834">
        <f>N(L833)+IF(AND('🔎 TRA CỨU NHANH'!$C$2&lt;&gt;"",OR(ISNUMBER(SEARCH('🔎 TRA CỨU NHANH'!$C$2,$A834)),ISNUMBER(SEARCH('🔎 TRA CỨU NHANH'!$C$2,$B834)))),1,0)</f>
        <v/>
      </c>
      <c r="M834">
        <f>IF(L834&gt;N(L833),L834,"")</f>
        <v/>
      </c>
      <c r="N834">
        <f>N(N833)+IF(AND('💰 BÁO GIÁ'!$C$27&lt;&gt;"",OR(ISNUMBER(SEARCH('💰 BÁO GIÁ'!$C$27,$A834)),ISNUMBER(SEARCH('💰 BÁO GIÁ'!$C$27,$B834)))),1,0)</f>
        <v/>
      </c>
      <c r="O834">
        <f>IF(N834&gt;N(N833),N834,"")</f>
        <v/>
      </c>
    </row>
    <row r="835">
      <c r="A835">
        <f>IF('🔩 PISTON'!A1104="","",'🔩 PISTON'!A1104)</f>
        <v/>
      </c>
      <c r="B835">
        <f>IF('🔩 PISTON'!A1104="","","Piston "&amp;'🔩 PISTON'!U1104)</f>
        <v/>
      </c>
      <c r="C835">
        <f>IF('🔩 PISTON'!A1104="","","Piston")</f>
        <v/>
      </c>
      <c r="D835">
        <f>IF('🔩 PISTON'!A1104="","",'🔩 PISTON'!L1104)</f>
        <v/>
      </c>
      <c r="E835">
        <f>IF('🔩 PISTON'!A1104="","",'🔩 PISTON'!M1104)</f>
        <v/>
      </c>
      <c r="F835">
        <f>IF('🔩 PISTON'!A1104="","",'🔩 PISTON'!N1104)</f>
        <v/>
      </c>
      <c r="G835">
        <f>IF('🔩 PISTON'!A1104="","",'🔩 PISTON'!O1104)</f>
        <v/>
      </c>
      <c r="H835">
        <f>IF('🔩 PISTON'!A1104="","",'🔩 PISTON'!P1104)</f>
        <v/>
      </c>
      <c r="I835">
        <f>IF('🔩 PISTON'!A1104="","",'🔩 PISTON'!Q1104)</f>
        <v/>
      </c>
      <c r="J835">
        <f>IF('🔩 PISTON'!A1104="","",'🔩 PISTON'!D1104)</f>
        <v/>
      </c>
      <c r="L835">
        <f>N(L834)+IF(AND('🔎 TRA CỨU NHANH'!$C$2&lt;&gt;"",OR(ISNUMBER(SEARCH('🔎 TRA CỨU NHANH'!$C$2,$A835)),ISNUMBER(SEARCH('🔎 TRA CỨU NHANH'!$C$2,$B835)))),1,0)</f>
        <v/>
      </c>
      <c r="M835">
        <f>IF(L835&gt;N(L834),L835,"")</f>
        <v/>
      </c>
      <c r="N835">
        <f>N(N834)+IF(AND('💰 BÁO GIÁ'!$C$27&lt;&gt;"",OR(ISNUMBER(SEARCH('💰 BÁO GIÁ'!$C$27,$A835)),ISNUMBER(SEARCH('💰 BÁO GIÁ'!$C$27,$B835)))),1,0)</f>
        <v/>
      </c>
      <c r="O835">
        <f>IF(N835&gt;N(N834),N835,"")</f>
        <v/>
      </c>
    </row>
    <row r="836">
      <c r="A836">
        <f>IF('🔩 PISTON'!A1105="","",'🔩 PISTON'!A1105)</f>
        <v/>
      </c>
      <c r="B836">
        <f>IF('🔩 PISTON'!A1105="","","Piston "&amp;'🔩 PISTON'!U1105)</f>
        <v/>
      </c>
      <c r="C836">
        <f>IF('🔩 PISTON'!A1105="","","Piston")</f>
        <v/>
      </c>
      <c r="D836">
        <f>IF('🔩 PISTON'!A1105="","",'🔩 PISTON'!L1105)</f>
        <v/>
      </c>
      <c r="E836">
        <f>IF('🔩 PISTON'!A1105="","",'🔩 PISTON'!M1105)</f>
        <v/>
      </c>
      <c r="F836">
        <f>IF('🔩 PISTON'!A1105="","",'🔩 PISTON'!N1105)</f>
        <v/>
      </c>
      <c r="G836">
        <f>IF('🔩 PISTON'!A1105="","",'🔩 PISTON'!O1105)</f>
        <v/>
      </c>
      <c r="H836">
        <f>IF('🔩 PISTON'!A1105="","",'🔩 PISTON'!P1105)</f>
        <v/>
      </c>
      <c r="I836">
        <f>IF('🔩 PISTON'!A1105="","",'🔩 PISTON'!Q1105)</f>
        <v/>
      </c>
      <c r="J836">
        <f>IF('🔩 PISTON'!A1105="","",'🔩 PISTON'!D1105)</f>
        <v/>
      </c>
      <c r="L836">
        <f>N(L835)+IF(AND('🔎 TRA CỨU NHANH'!$C$2&lt;&gt;"",OR(ISNUMBER(SEARCH('🔎 TRA CỨU NHANH'!$C$2,$A836)),ISNUMBER(SEARCH('🔎 TRA CỨU NHANH'!$C$2,$B836)))),1,0)</f>
        <v/>
      </c>
      <c r="M836">
        <f>IF(L836&gt;N(L835),L836,"")</f>
        <v/>
      </c>
      <c r="N836">
        <f>N(N835)+IF(AND('💰 BÁO GIÁ'!$C$27&lt;&gt;"",OR(ISNUMBER(SEARCH('💰 BÁO GIÁ'!$C$27,$A836)),ISNUMBER(SEARCH('💰 BÁO GIÁ'!$C$27,$B836)))),1,0)</f>
        <v/>
      </c>
      <c r="O836">
        <f>IF(N836&gt;N(N835),N836,"")</f>
        <v/>
      </c>
    </row>
    <row r="837">
      <c r="A837">
        <f>IF('🔩 PISTON'!A1107="","",'🔩 PISTON'!A1107)</f>
        <v/>
      </c>
      <c r="B837">
        <f>IF('🔩 PISTON'!A1107="","","Piston "&amp;'🔩 PISTON'!U1107)</f>
        <v/>
      </c>
      <c r="C837">
        <f>IF('🔩 PISTON'!A1107="","","Piston")</f>
        <v/>
      </c>
      <c r="D837">
        <f>IF('🔩 PISTON'!A1107="","",'🔩 PISTON'!L1107)</f>
        <v/>
      </c>
      <c r="E837" s="37">
        <f>IF('🔩 PISTON'!A1107="","",'🔩 PISTON'!M1107)</f>
        <v/>
      </c>
      <c r="F837" s="37">
        <f>IF('🔩 PISTON'!A1107="","",'🔩 PISTON'!N1107)</f>
        <v/>
      </c>
      <c r="G837" s="37">
        <f>IF('🔩 PISTON'!A1107="","",'🔩 PISTON'!O1107)</f>
        <v/>
      </c>
      <c r="H837" s="37">
        <f>IF('🔩 PISTON'!A1107="","",'🔩 PISTON'!P1107)</f>
        <v/>
      </c>
      <c r="I837" s="37">
        <f>IF('🔩 PISTON'!A1107="","",'🔩 PISTON'!Q1107)</f>
        <v/>
      </c>
      <c r="J837">
        <f>IF('🔩 PISTON'!A1107="","",'🔩 PISTON'!D1107)</f>
        <v/>
      </c>
      <c r="L837">
        <f>N(L836)+IF(AND('🔎 TRA CỨU NHANH'!$C$2&lt;&gt;"",OR(ISNUMBER(SEARCH('🔎 TRA CỨU NHANH'!$C$2,$A837)),ISNUMBER(SEARCH('🔎 TRA CỨU NHANH'!$C$2,$B837)))),1,0)</f>
        <v/>
      </c>
      <c r="M837">
        <f>IF(L837&gt;N(L836),L837,"")</f>
        <v/>
      </c>
      <c r="N837">
        <f>N(N836)+IF(AND('💰 BÁO GIÁ'!$C$27&lt;&gt;"",OR(ISNUMBER(SEARCH('💰 BÁO GIÁ'!$C$27,$A837)),ISNUMBER(SEARCH('💰 BÁO GIÁ'!$C$27,$B837)))),1,0)</f>
        <v/>
      </c>
      <c r="O837">
        <f>IF(N837&gt;N(N836),N837,"")</f>
        <v/>
      </c>
    </row>
    <row r="838">
      <c r="A838">
        <f>IF('🔩 PISTON'!A1108="","",'🔩 PISTON'!A1108)</f>
        <v/>
      </c>
      <c r="B838">
        <f>IF('🔩 PISTON'!A1108="","","Piston "&amp;'🔩 PISTON'!U1108)</f>
        <v/>
      </c>
      <c r="C838">
        <f>IF('🔩 PISTON'!A1108="","","Piston")</f>
        <v/>
      </c>
      <c r="D838">
        <f>IF('🔩 PISTON'!A1108="","",'🔩 PISTON'!L1108)</f>
        <v/>
      </c>
      <c r="E838">
        <f>IF('🔩 PISTON'!A1108="","",'🔩 PISTON'!M1108)</f>
        <v/>
      </c>
      <c r="F838">
        <f>IF('🔩 PISTON'!A1108="","",'🔩 PISTON'!N1108)</f>
        <v/>
      </c>
      <c r="G838">
        <f>IF('🔩 PISTON'!A1108="","",'🔩 PISTON'!O1108)</f>
        <v/>
      </c>
      <c r="H838">
        <f>IF('🔩 PISTON'!A1108="","",'🔩 PISTON'!P1108)</f>
        <v/>
      </c>
      <c r="I838">
        <f>IF('🔩 PISTON'!A1108="","",'🔩 PISTON'!Q1108)</f>
        <v/>
      </c>
      <c r="J838">
        <f>IF('🔩 PISTON'!A1108="","",'🔩 PISTON'!D1108)</f>
        <v/>
      </c>
      <c r="L838">
        <f>N(L837)+IF(AND('🔎 TRA CỨU NHANH'!$C$2&lt;&gt;"",OR(ISNUMBER(SEARCH('🔎 TRA CỨU NHANH'!$C$2,$A838)),ISNUMBER(SEARCH('🔎 TRA CỨU NHANH'!$C$2,$B838)))),1,0)</f>
        <v/>
      </c>
      <c r="M838">
        <f>IF(L838&gt;N(L837),L838,"")</f>
        <v/>
      </c>
      <c r="N838">
        <f>N(N837)+IF(AND('💰 BÁO GIÁ'!$C$27&lt;&gt;"",OR(ISNUMBER(SEARCH('💰 BÁO GIÁ'!$C$27,$A838)),ISNUMBER(SEARCH('💰 BÁO GIÁ'!$C$27,$B838)))),1,0)</f>
        <v/>
      </c>
      <c r="O838">
        <f>IF(N838&gt;N(N837),N838,"")</f>
        <v/>
      </c>
    </row>
    <row r="839">
      <c r="A839">
        <f>IF('🔩 PISTON'!A1109="","",'🔩 PISTON'!A1109)</f>
        <v/>
      </c>
      <c r="B839">
        <f>IF('🔩 PISTON'!A1109="","","Piston "&amp;'🔩 PISTON'!U1109)</f>
        <v/>
      </c>
      <c r="C839">
        <f>IF('🔩 PISTON'!A1109="","","Piston")</f>
        <v/>
      </c>
      <c r="D839">
        <f>IF('🔩 PISTON'!A1109="","",'🔩 PISTON'!L1109)</f>
        <v/>
      </c>
      <c r="E839">
        <f>IF('🔩 PISTON'!A1109="","",'🔩 PISTON'!M1109)</f>
        <v/>
      </c>
      <c r="F839">
        <f>IF('🔩 PISTON'!A1109="","",'🔩 PISTON'!N1109)</f>
        <v/>
      </c>
      <c r="G839">
        <f>IF('🔩 PISTON'!A1109="","",'🔩 PISTON'!O1109)</f>
        <v/>
      </c>
      <c r="H839">
        <f>IF('🔩 PISTON'!A1109="","",'🔩 PISTON'!P1109)</f>
        <v/>
      </c>
      <c r="I839">
        <f>IF('🔩 PISTON'!A1109="","",'🔩 PISTON'!Q1109)</f>
        <v/>
      </c>
      <c r="J839">
        <f>IF('🔩 PISTON'!A1109="","",'🔩 PISTON'!D1109)</f>
        <v/>
      </c>
      <c r="L839">
        <f>N(L838)+IF(AND('🔎 TRA CỨU NHANH'!$C$2&lt;&gt;"",OR(ISNUMBER(SEARCH('🔎 TRA CỨU NHANH'!$C$2,$A839)),ISNUMBER(SEARCH('🔎 TRA CỨU NHANH'!$C$2,$B839)))),1,0)</f>
        <v/>
      </c>
      <c r="M839">
        <f>IF(L839&gt;N(L838),L839,"")</f>
        <v/>
      </c>
      <c r="N839">
        <f>N(N838)+IF(AND('💰 BÁO GIÁ'!$C$27&lt;&gt;"",OR(ISNUMBER(SEARCH('💰 BÁO GIÁ'!$C$27,$A839)),ISNUMBER(SEARCH('💰 BÁO GIÁ'!$C$27,$B839)))),1,0)</f>
        <v/>
      </c>
      <c r="O839">
        <f>IF(N839&gt;N(N838),N839,"")</f>
        <v/>
      </c>
    </row>
    <row r="840">
      <c r="A840">
        <f>IF('🔩 PISTON'!A1110="","",'🔩 PISTON'!A1110)</f>
        <v/>
      </c>
      <c r="B840">
        <f>IF('🔩 PISTON'!A1110="","","Piston "&amp;'🔩 PISTON'!U1110)</f>
        <v/>
      </c>
      <c r="C840">
        <f>IF('🔩 PISTON'!A1110="","","Piston")</f>
        <v/>
      </c>
      <c r="D840">
        <f>IF('🔩 PISTON'!A1110="","",'🔩 PISTON'!L1110)</f>
        <v/>
      </c>
      <c r="E840">
        <f>IF('🔩 PISTON'!A1110="","",'🔩 PISTON'!M1110)</f>
        <v/>
      </c>
      <c r="F840">
        <f>IF('🔩 PISTON'!A1110="","",'🔩 PISTON'!N1110)</f>
        <v/>
      </c>
      <c r="G840">
        <f>IF('🔩 PISTON'!A1110="","",'🔩 PISTON'!O1110)</f>
        <v/>
      </c>
      <c r="H840">
        <f>IF('🔩 PISTON'!A1110="","",'🔩 PISTON'!P1110)</f>
        <v/>
      </c>
      <c r="I840">
        <f>IF('🔩 PISTON'!A1110="","",'🔩 PISTON'!Q1110)</f>
        <v/>
      </c>
      <c r="J840">
        <f>IF('🔩 PISTON'!A1110="","",'🔩 PISTON'!D1110)</f>
        <v/>
      </c>
      <c r="L840">
        <f>N(L839)+IF(AND('🔎 TRA CỨU NHANH'!$C$2&lt;&gt;"",OR(ISNUMBER(SEARCH('🔎 TRA CỨU NHANH'!$C$2,$A840)),ISNUMBER(SEARCH('🔎 TRA CỨU NHANH'!$C$2,$B840)))),1,0)</f>
        <v/>
      </c>
      <c r="M840">
        <f>IF(L840&gt;N(L839),L840,"")</f>
        <v/>
      </c>
      <c r="N840">
        <f>N(N839)+IF(AND('💰 BÁO GIÁ'!$C$27&lt;&gt;"",OR(ISNUMBER(SEARCH('💰 BÁO GIÁ'!$C$27,$A840)),ISNUMBER(SEARCH('💰 BÁO GIÁ'!$C$27,$B840)))),1,0)</f>
        <v/>
      </c>
      <c r="O840">
        <f>IF(N840&gt;N(N839),N840,"")</f>
        <v/>
      </c>
    </row>
    <row r="841">
      <c r="A841">
        <f>IF('🔩 PISTON'!A1111="","",'🔩 PISTON'!A1111)</f>
        <v/>
      </c>
      <c r="B841">
        <f>IF('🔩 PISTON'!A1111="","","Piston "&amp;'🔩 PISTON'!U1111)</f>
        <v/>
      </c>
      <c r="C841">
        <f>IF('🔩 PISTON'!A1111="","","Piston")</f>
        <v/>
      </c>
      <c r="D841">
        <f>IF('🔩 PISTON'!A1111="","",'🔩 PISTON'!L1111)</f>
        <v/>
      </c>
      <c r="E841">
        <f>IF('🔩 PISTON'!A1111="","",'🔩 PISTON'!M1111)</f>
        <v/>
      </c>
      <c r="F841">
        <f>IF('🔩 PISTON'!A1111="","",'🔩 PISTON'!N1111)</f>
        <v/>
      </c>
      <c r="G841">
        <f>IF('🔩 PISTON'!A1111="","",'🔩 PISTON'!O1111)</f>
        <v/>
      </c>
      <c r="H841">
        <f>IF('🔩 PISTON'!A1111="","",'🔩 PISTON'!P1111)</f>
        <v/>
      </c>
      <c r="I841">
        <f>IF('🔩 PISTON'!A1111="","",'🔩 PISTON'!Q1111)</f>
        <v/>
      </c>
      <c r="J841">
        <f>IF('🔩 PISTON'!A1111="","",'🔩 PISTON'!D1111)</f>
        <v/>
      </c>
      <c r="L841">
        <f>N(L840)+IF(AND('🔎 TRA CỨU NHANH'!$C$2&lt;&gt;"",OR(ISNUMBER(SEARCH('🔎 TRA CỨU NHANH'!$C$2,$A841)),ISNUMBER(SEARCH('🔎 TRA CỨU NHANH'!$C$2,$B841)))),1,0)</f>
        <v/>
      </c>
      <c r="M841">
        <f>IF(L841&gt;N(L840),L841,"")</f>
        <v/>
      </c>
      <c r="N841">
        <f>N(N840)+IF(AND('💰 BÁO GIÁ'!$C$27&lt;&gt;"",OR(ISNUMBER(SEARCH('💰 BÁO GIÁ'!$C$27,$A841)),ISNUMBER(SEARCH('💰 BÁO GIÁ'!$C$27,$B841)))),1,0)</f>
        <v/>
      </c>
      <c r="O841">
        <f>IF(N841&gt;N(N840),N841,"")</f>
        <v/>
      </c>
    </row>
    <row r="842">
      <c r="A842">
        <f>IF('🔩 PISTON'!A1112="","",'🔩 PISTON'!A1112)</f>
        <v/>
      </c>
      <c r="B842">
        <f>IF('🔩 PISTON'!A1112="","","Piston "&amp;'🔩 PISTON'!U1112)</f>
        <v/>
      </c>
      <c r="C842">
        <f>IF('🔩 PISTON'!A1112="","","Piston")</f>
        <v/>
      </c>
      <c r="D842">
        <f>IF('🔩 PISTON'!A1112="","",'🔩 PISTON'!L1112)</f>
        <v/>
      </c>
      <c r="E842">
        <f>IF('🔩 PISTON'!A1112="","",'🔩 PISTON'!M1112)</f>
        <v/>
      </c>
      <c r="F842">
        <f>IF('🔩 PISTON'!A1112="","",'🔩 PISTON'!N1112)</f>
        <v/>
      </c>
      <c r="G842">
        <f>IF('🔩 PISTON'!A1112="","",'🔩 PISTON'!O1112)</f>
        <v/>
      </c>
      <c r="H842">
        <f>IF('🔩 PISTON'!A1112="","",'🔩 PISTON'!P1112)</f>
        <v/>
      </c>
      <c r="I842">
        <f>IF('🔩 PISTON'!A1112="","",'🔩 PISTON'!Q1112)</f>
        <v/>
      </c>
      <c r="J842">
        <f>IF('🔩 PISTON'!A1112="","",'🔩 PISTON'!D1112)</f>
        <v/>
      </c>
      <c r="L842">
        <f>N(L841)+IF(AND('🔎 TRA CỨU NHANH'!$C$2&lt;&gt;"",OR(ISNUMBER(SEARCH('🔎 TRA CỨU NHANH'!$C$2,$A842)),ISNUMBER(SEARCH('🔎 TRA CỨU NHANH'!$C$2,$B842)))),1,0)</f>
        <v/>
      </c>
      <c r="M842">
        <f>IF(L842&gt;N(L841),L842,"")</f>
        <v/>
      </c>
      <c r="N842">
        <f>N(N841)+IF(AND('💰 BÁO GIÁ'!$C$27&lt;&gt;"",OR(ISNUMBER(SEARCH('💰 BÁO GIÁ'!$C$27,$A842)),ISNUMBER(SEARCH('💰 BÁO GIÁ'!$C$27,$B842)))),1,0)</f>
        <v/>
      </c>
      <c r="O842">
        <f>IF(N842&gt;N(N841),N842,"")</f>
        <v/>
      </c>
    </row>
    <row r="843">
      <c r="A843">
        <f>IF('🔩 PISTON'!A1113="","",'🔩 PISTON'!A1113)</f>
        <v/>
      </c>
      <c r="B843">
        <f>IF('🔩 PISTON'!A1113="","","Piston "&amp;'🔩 PISTON'!U1113)</f>
        <v/>
      </c>
      <c r="C843">
        <f>IF('🔩 PISTON'!A1113="","","Piston")</f>
        <v/>
      </c>
      <c r="D843">
        <f>IF('🔩 PISTON'!A1113="","",'🔩 PISTON'!L1113)</f>
        <v/>
      </c>
      <c r="E843">
        <f>IF('🔩 PISTON'!A1113="","",'🔩 PISTON'!M1113)</f>
        <v/>
      </c>
      <c r="F843">
        <f>IF('🔩 PISTON'!A1113="","",'🔩 PISTON'!N1113)</f>
        <v/>
      </c>
      <c r="G843">
        <f>IF('🔩 PISTON'!A1113="","",'🔩 PISTON'!O1113)</f>
        <v/>
      </c>
      <c r="H843">
        <f>IF('🔩 PISTON'!A1113="","",'🔩 PISTON'!P1113)</f>
        <v/>
      </c>
      <c r="I843">
        <f>IF('🔩 PISTON'!A1113="","",'🔩 PISTON'!Q1113)</f>
        <v/>
      </c>
      <c r="J843">
        <f>IF('🔩 PISTON'!A1113="","",'🔩 PISTON'!D1113)</f>
        <v/>
      </c>
      <c r="L843">
        <f>N(L842)+IF(AND('🔎 TRA CỨU NHANH'!$C$2&lt;&gt;"",OR(ISNUMBER(SEARCH('🔎 TRA CỨU NHANH'!$C$2,$A843)),ISNUMBER(SEARCH('🔎 TRA CỨU NHANH'!$C$2,$B843)))),1,0)</f>
        <v/>
      </c>
      <c r="M843">
        <f>IF(L843&gt;N(L842),L843,"")</f>
        <v/>
      </c>
      <c r="N843">
        <f>N(N842)+IF(AND('💰 BÁO GIÁ'!$C$27&lt;&gt;"",OR(ISNUMBER(SEARCH('💰 BÁO GIÁ'!$C$27,$A843)),ISNUMBER(SEARCH('💰 BÁO GIÁ'!$C$27,$B843)))),1,0)</f>
        <v/>
      </c>
      <c r="O843">
        <f>IF(N843&gt;N(N842),N843,"")</f>
        <v/>
      </c>
    </row>
    <row r="844">
      <c r="A844">
        <f>IF('🔩 PISTON'!A1114="","",'🔩 PISTON'!A1114)</f>
        <v/>
      </c>
      <c r="B844">
        <f>IF('🔩 PISTON'!A1114="","","Piston "&amp;'🔩 PISTON'!U1114)</f>
        <v/>
      </c>
      <c r="C844">
        <f>IF('🔩 PISTON'!A1114="","","Piston")</f>
        <v/>
      </c>
      <c r="D844">
        <f>IF('🔩 PISTON'!A1114="","",'🔩 PISTON'!L1114)</f>
        <v/>
      </c>
      <c r="E844">
        <f>IF('🔩 PISTON'!A1114="","",'🔩 PISTON'!M1114)</f>
        <v/>
      </c>
      <c r="F844">
        <f>IF('🔩 PISTON'!A1114="","",'🔩 PISTON'!N1114)</f>
        <v/>
      </c>
      <c r="G844">
        <f>IF('🔩 PISTON'!A1114="","",'🔩 PISTON'!O1114)</f>
        <v/>
      </c>
      <c r="H844">
        <f>IF('🔩 PISTON'!A1114="","",'🔩 PISTON'!P1114)</f>
        <v/>
      </c>
      <c r="I844">
        <f>IF('🔩 PISTON'!A1114="","",'🔩 PISTON'!Q1114)</f>
        <v/>
      </c>
      <c r="J844">
        <f>IF('🔩 PISTON'!A1114="","",'🔩 PISTON'!D1114)</f>
        <v/>
      </c>
      <c r="L844">
        <f>N(L843)+IF(AND('🔎 TRA CỨU NHANH'!$C$2&lt;&gt;"",OR(ISNUMBER(SEARCH('🔎 TRA CỨU NHANH'!$C$2,$A844)),ISNUMBER(SEARCH('🔎 TRA CỨU NHANH'!$C$2,$B844)))),1,0)</f>
        <v/>
      </c>
      <c r="M844">
        <f>IF(L844&gt;N(L843),L844,"")</f>
        <v/>
      </c>
      <c r="N844">
        <f>N(N843)+IF(AND('💰 BÁO GIÁ'!$C$27&lt;&gt;"",OR(ISNUMBER(SEARCH('💰 BÁO GIÁ'!$C$27,$A844)),ISNUMBER(SEARCH('💰 BÁO GIÁ'!$C$27,$B844)))),1,0)</f>
        <v/>
      </c>
      <c r="O844">
        <f>IF(N844&gt;N(N843),N844,"")</f>
        <v/>
      </c>
    </row>
    <row r="845">
      <c r="A845">
        <f>IF('🔩 PISTON'!A1115="","",'🔩 PISTON'!A1115)</f>
        <v/>
      </c>
      <c r="B845">
        <f>IF('🔩 PISTON'!A1115="","","Piston "&amp;'🔩 PISTON'!U1115)</f>
        <v/>
      </c>
      <c r="C845">
        <f>IF('🔩 PISTON'!A1115="","","Piston")</f>
        <v/>
      </c>
      <c r="D845">
        <f>IF('🔩 PISTON'!A1115="","",'🔩 PISTON'!L1115)</f>
        <v/>
      </c>
      <c r="E845">
        <f>IF('🔩 PISTON'!A1115="","",'🔩 PISTON'!M1115)</f>
        <v/>
      </c>
      <c r="F845">
        <f>IF('🔩 PISTON'!A1115="","",'🔩 PISTON'!N1115)</f>
        <v/>
      </c>
      <c r="G845">
        <f>IF('🔩 PISTON'!A1115="","",'🔩 PISTON'!O1115)</f>
        <v/>
      </c>
      <c r="H845">
        <f>IF('🔩 PISTON'!A1115="","",'🔩 PISTON'!P1115)</f>
        <v/>
      </c>
      <c r="I845">
        <f>IF('🔩 PISTON'!A1115="","",'🔩 PISTON'!Q1115)</f>
        <v/>
      </c>
      <c r="J845">
        <f>IF('🔩 PISTON'!A1115="","",'🔩 PISTON'!D1115)</f>
        <v/>
      </c>
      <c r="L845">
        <f>N(L844)+IF(AND('🔎 TRA CỨU NHANH'!$C$2&lt;&gt;"",OR(ISNUMBER(SEARCH('🔎 TRA CỨU NHANH'!$C$2,$A845)),ISNUMBER(SEARCH('🔎 TRA CỨU NHANH'!$C$2,$B845)))),1,0)</f>
        <v/>
      </c>
      <c r="M845">
        <f>IF(L845&gt;N(L844),L845,"")</f>
        <v/>
      </c>
      <c r="N845">
        <f>N(N844)+IF(AND('💰 BÁO GIÁ'!$C$27&lt;&gt;"",OR(ISNUMBER(SEARCH('💰 BÁO GIÁ'!$C$27,$A845)),ISNUMBER(SEARCH('💰 BÁO GIÁ'!$C$27,$B845)))),1,0)</f>
        <v/>
      </c>
      <c r="O845">
        <f>IF(N845&gt;N(N844),N845,"")</f>
        <v/>
      </c>
    </row>
    <row r="846">
      <c r="A846">
        <f>IF('🔩 PISTON'!A1116="","",'🔩 PISTON'!A1116)</f>
        <v/>
      </c>
      <c r="B846">
        <f>IF('🔩 PISTON'!A1116="","","Piston "&amp;'🔩 PISTON'!U1116)</f>
        <v/>
      </c>
      <c r="C846">
        <f>IF('🔩 PISTON'!A1116="","","Piston")</f>
        <v/>
      </c>
      <c r="D846">
        <f>IF('🔩 PISTON'!A1116="","",'🔩 PISTON'!L1116)</f>
        <v/>
      </c>
      <c r="E846">
        <f>IF('🔩 PISTON'!A1116="","",'🔩 PISTON'!M1116)</f>
        <v/>
      </c>
      <c r="F846">
        <f>IF('🔩 PISTON'!A1116="","",'🔩 PISTON'!N1116)</f>
        <v/>
      </c>
      <c r="G846">
        <f>IF('🔩 PISTON'!A1116="","",'🔩 PISTON'!O1116)</f>
        <v/>
      </c>
      <c r="H846">
        <f>IF('🔩 PISTON'!A1116="","",'🔩 PISTON'!P1116)</f>
        <v/>
      </c>
      <c r="I846">
        <f>IF('🔩 PISTON'!A1116="","",'🔩 PISTON'!Q1116)</f>
        <v/>
      </c>
      <c r="J846">
        <f>IF('🔩 PISTON'!A1116="","",'🔩 PISTON'!D1116)</f>
        <v/>
      </c>
      <c r="L846">
        <f>N(L845)+IF(AND('🔎 TRA CỨU NHANH'!$C$2&lt;&gt;"",OR(ISNUMBER(SEARCH('🔎 TRA CỨU NHANH'!$C$2,$A846)),ISNUMBER(SEARCH('🔎 TRA CỨU NHANH'!$C$2,$B846)))),1,0)</f>
        <v/>
      </c>
      <c r="M846">
        <f>IF(L846&gt;N(L845),L846,"")</f>
        <v/>
      </c>
      <c r="N846">
        <f>N(N845)+IF(AND('💰 BÁO GIÁ'!$C$27&lt;&gt;"",OR(ISNUMBER(SEARCH('💰 BÁO GIÁ'!$C$27,$A846)),ISNUMBER(SEARCH('💰 BÁO GIÁ'!$C$27,$B846)))),1,0)</f>
        <v/>
      </c>
      <c r="O846">
        <f>IF(N846&gt;N(N845),N846,"")</f>
        <v/>
      </c>
    </row>
    <row r="847">
      <c r="A847">
        <f>IF('🔩 PISTON'!A1117="","",'🔩 PISTON'!A1117)</f>
        <v/>
      </c>
      <c r="B847">
        <f>IF('🔩 PISTON'!A1117="","","Piston "&amp;'🔩 PISTON'!U1117)</f>
        <v/>
      </c>
      <c r="C847">
        <f>IF('🔩 PISTON'!A1117="","","Piston")</f>
        <v/>
      </c>
      <c r="D847">
        <f>IF('🔩 PISTON'!A1117="","",'🔩 PISTON'!L1117)</f>
        <v/>
      </c>
      <c r="E847">
        <f>IF('🔩 PISTON'!A1117="","",'🔩 PISTON'!M1117)</f>
        <v/>
      </c>
      <c r="F847">
        <f>IF('🔩 PISTON'!A1117="","",'🔩 PISTON'!N1117)</f>
        <v/>
      </c>
      <c r="G847">
        <f>IF('🔩 PISTON'!A1117="","",'🔩 PISTON'!O1117)</f>
        <v/>
      </c>
      <c r="H847">
        <f>IF('🔩 PISTON'!A1117="","",'🔩 PISTON'!P1117)</f>
        <v/>
      </c>
      <c r="I847">
        <f>IF('🔩 PISTON'!A1117="","",'🔩 PISTON'!Q1117)</f>
        <v/>
      </c>
      <c r="J847">
        <f>IF('🔩 PISTON'!A1117="","",'🔩 PISTON'!D1117)</f>
        <v/>
      </c>
      <c r="L847">
        <f>N(L846)+IF(AND('🔎 TRA CỨU NHANH'!$C$2&lt;&gt;"",OR(ISNUMBER(SEARCH('🔎 TRA CỨU NHANH'!$C$2,$A847)),ISNUMBER(SEARCH('🔎 TRA CỨU NHANH'!$C$2,$B847)))),1,0)</f>
        <v/>
      </c>
      <c r="M847">
        <f>IF(L847&gt;N(L846),L847,"")</f>
        <v/>
      </c>
      <c r="N847">
        <f>N(N846)+IF(AND('💰 BÁO GIÁ'!$C$27&lt;&gt;"",OR(ISNUMBER(SEARCH('💰 BÁO GIÁ'!$C$27,$A847)),ISNUMBER(SEARCH('💰 BÁO GIÁ'!$C$27,$B847)))),1,0)</f>
        <v/>
      </c>
      <c r="O847">
        <f>IF(N847&gt;N(N846),N847,"")</f>
        <v/>
      </c>
    </row>
    <row r="848">
      <c r="A848">
        <f>IF('🔩 PISTON'!A1118="","",'🔩 PISTON'!A1118)</f>
        <v/>
      </c>
      <c r="B848">
        <f>IF('🔩 PISTON'!A1118="","","Piston "&amp;'🔩 PISTON'!U1118)</f>
        <v/>
      </c>
      <c r="C848">
        <f>IF('🔩 PISTON'!A1118="","","Piston")</f>
        <v/>
      </c>
      <c r="D848">
        <f>IF('🔩 PISTON'!A1118="","",'🔩 PISTON'!L1118)</f>
        <v/>
      </c>
      <c r="E848">
        <f>IF('🔩 PISTON'!A1118="","",'🔩 PISTON'!M1118)</f>
        <v/>
      </c>
      <c r="F848">
        <f>IF('🔩 PISTON'!A1118="","",'🔩 PISTON'!N1118)</f>
        <v/>
      </c>
      <c r="G848">
        <f>IF('🔩 PISTON'!A1118="","",'🔩 PISTON'!O1118)</f>
        <v/>
      </c>
      <c r="H848">
        <f>IF('🔩 PISTON'!A1118="","",'🔩 PISTON'!P1118)</f>
        <v/>
      </c>
      <c r="I848">
        <f>IF('🔩 PISTON'!A1118="","",'🔩 PISTON'!Q1118)</f>
        <v/>
      </c>
      <c r="J848">
        <f>IF('🔩 PISTON'!A1118="","",'🔩 PISTON'!D1118)</f>
        <v/>
      </c>
      <c r="L848">
        <f>N(L847)+IF(AND('🔎 TRA CỨU NHANH'!$C$2&lt;&gt;"",OR(ISNUMBER(SEARCH('🔎 TRA CỨU NHANH'!$C$2,$A848)),ISNUMBER(SEARCH('🔎 TRA CỨU NHANH'!$C$2,$B848)))),1,0)</f>
        <v/>
      </c>
      <c r="M848">
        <f>IF(L848&gt;N(L847),L848,"")</f>
        <v/>
      </c>
      <c r="N848">
        <f>N(N847)+IF(AND('💰 BÁO GIÁ'!$C$27&lt;&gt;"",OR(ISNUMBER(SEARCH('💰 BÁO GIÁ'!$C$27,$A848)),ISNUMBER(SEARCH('💰 BÁO GIÁ'!$C$27,$B848)))),1,0)</f>
        <v/>
      </c>
      <c r="O848">
        <f>IF(N848&gt;N(N847),N848,"")</f>
        <v/>
      </c>
    </row>
    <row r="849">
      <c r="A849">
        <f>IF('🔩 PISTON'!A1119="","",'🔩 PISTON'!A1119)</f>
        <v/>
      </c>
      <c r="B849">
        <f>IF('🔩 PISTON'!A1119="","","Piston "&amp;'🔩 PISTON'!U1119)</f>
        <v/>
      </c>
      <c r="C849">
        <f>IF('🔩 PISTON'!A1119="","","Piston")</f>
        <v/>
      </c>
      <c r="D849">
        <f>IF('🔩 PISTON'!A1119="","",'🔩 PISTON'!L1119)</f>
        <v/>
      </c>
      <c r="E849">
        <f>IF('🔩 PISTON'!A1119="","",'🔩 PISTON'!M1119)</f>
        <v/>
      </c>
      <c r="F849">
        <f>IF('🔩 PISTON'!A1119="","",'🔩 PISTON'!N1119)</f>
        <v/>
      </c>
      <c r="G849">
        <f>IF('🔩 PISTON'!A1119="","",'🔩 PISTON'!O1119)</f>
        <v/>
      </c>
      <c r="H849">
        <f>IF('🔩 PISTON'!A1119="","",'🔩 PISTON'!P1119)</f>
        <v/>
      </c>
      <c r="I849">
        <f>IF('🔩 PISTON'!A1119="","",'🔩 PISTON'!Q1119)</f>
        <v/>
      </c>
      <c r="J849">
        <f>IF('🔩 PISTON'!A1119="","",'🔩 PISTON'!D1119)</f>
        <v/>
      </c>
      <c r="L849">
        <f>N(L848)+IF(AND('🔎 TRA CỨU NHANH'!$C$2&lt;&gt;"",OR(ISNUMBER(SEARCH('🔎 TRA CỨU NHANH'!$C$2,$A849)),ISNUMBER(SEARCH('🔎 TRA CỨU NHANH'!$C$2,$B849)))),1,0)</f>
        <v/>
      </c>
      <c r="M849">
        <f>IF(L849&gt;N(L848),L849,"")</f>
        <v/>
      </c>
      <c r="N849">
        <f>N(N848)+IF(AND('💰 BÁO GIÁ'!$C$27&lt;&gt;"",OR(ISNUMBER(SEARCH('💰 BÁO GIÁ'!$C$27,$A849)),ISNUMBER(SEARCH('💰 BÁO GIÁ'!$C$27,$B849)))),1,0)</f>
        <v/>
      </c>
      <c r="O849">
        <f>IF(N849&gt;N(N848),N849,"")</f>
        <v/>
      </c>
    </row>
    <row r="850">
      <c r="A850">
        <f>IF('🔩 PISTON'!A1120="","",'🔩 PISTON'!A1120)</f>
        <v/>
      </c>
      <c r="B850">
        <f>IF('🔩 PISTON'!A1120="","","Piston "&amp;'🔩 PISTON'!U1120)</f>
        <v/>
      </c>
      <c r="C850">
        <f>IF('🔩 PISTON'!A1120="","","Piston")</f>
        <v/>
      </c>
      <c r="D850">
        <f>IF('🔩 PISTON'!A1120="","",'🔩 PISTON'!L1120)</f>
        <v/>
      </c>
      <c r="E850">
        <f>IF('🔩 PISTON'!A1120="","",'🔩 PISTON'!M1120)</f>
        <v/>
      </c>
      <c r="F850">
        <f>IF('🔩 PISTON'!A1120="","",'🔩 PISTON'!N1120)</f>
        <v/>
      </c>
      <c r="G850">
        <f>IF('🔩 PISTON'!A1120="","",'🔩 PISTON'!O1120)</f>
        <v/>
      </c>
      <c r="H850">
        <f>IF('🔩 PISTON'!A1120="","",'🔩 PISTON'!P1120)</f>
        <v/>
      </c>
      <c r="I850">
        <f>IF('🔩 PISTON'!A1120="","",'🔩 PISTON'!Q1120)</f>
        <v/>
      </c>
      <c r="J850">
        <f>IF('🔩 PISTON'!A1120="","",'🔩 PISTON'!D1120)</f>
        <v/>
      </c>
      <c r="L850">
        <f>N(L849)+IF(AND('🔎 TRA CỨU NHANH'!$C$2&lt;&gt;"",OR(ISNUMBER(SEARCH('🔎 TRA CỨU NHANH'!$C$2,$A850)),ISNUMBER(SEARCH('🔎 TRA CỨU NHANH'!$C$2,$B850)))),1,0)</f>
        <v/>
      </c>
      <c r="M850">
        <f>IF(L850&gt;N(L849),L850,"")</f>
        <v/>
      </c>
      <c r="N850">
        <f>N(N849)+IF(AND('💰 BÁO GIÁ'!$C$27&lt;&gt;"",OR(ISNUMBER(SEARCH('💰 BÁO GIÁ'!$C$27,$A850)),ISNUMBER(SEARCH('💰 BÁO GIÁ'!$C$27,$B850)))),1,0)</f>
        <v/>
      </c>
      <c r="O850">
        <f>IF(N850&gt;N(N849),N850,"")</f>
        <v/>
      </c>
    </row>
    <row r="851">
      <c r="A851">
        <f>IF('🔩 PISTON'!A1121="","",'🔩 PISTON'!A1121)</f>
        <v/>
      </c>
      <c r="B851">
        <f>IF('🔩 PISTON'!A1121="","","Piston "&amp;'🔩 PISTON'!U1121)</f>
        <v/>
      </c>
      <c r="C851">
        <f>IF('🔩 PISTON'!A1121="","","Piston")</f>
        <v/>
      </c>
      <c r="D851">
        <f>IF('🔩 PISTON'!A1121="","",'🔩 PISTON'!L1121)</f>
        <v/>
      </c>
      <c r="E851">
        <f>IF('🔩 PISTON'!A1121="","",'🔩 PISTON'!M1121)</f>
        <v/>
      </c>
      <c r="F851">
        <f>IF('🔩 PISTON'!A1121="","",'🔩 PISTON'!N1121)</f>
        <v/>
      </c>
      <c r="G851">
        <f>IF('🔩 PISTON'!A1121="","",'🔩 PISTON'!O1121)</f>
        <v/>
      </c>
      <c r="H851">
        <f>IF('🔩 PISTON'!A1121="","",'🔩 PISTON'!P1121)</f>
        <v/>
      </c>
      <c r="I851">
        <f>IF('🔩 PISTON'!A1121="","",'🔩 PISTON'!Q1121)</f>
        <v/>
      </c>
      <c r="J851">
        <f>IF('🔩 PISTON'!A1121="","",'🔩 PISTON'!D1121)</f>
        <v/>
      </c>
      <c r="L851">
        <f>N(L850)+IF(AND('🔎 TRA CỨU NHANH'!$C$2&lt;&gt;"",OR(ISNUMBER(SEARCH('🔎 TRA CỨU NHANH'!$C$2,$A851)),ISNUMBER(SEARCH('🔎 TRA CỨU NHANH'!$C$2,$B851)))),1,0)</f>
        <v/>
      </c>
      <c r="M851">
        <f>IF(L851&gt;N(L850),L851,"")</f>
        <v/>
      </c>
      <c r="N851">
        <f>N(N850)+IF(AND('💰 BÁO GIÁ'!$C$27&lt;&gt;"",OR(ISNUMBER(SEARCH('💰 BÁO GIÁ'!$C$27,$A851)),ISNUMBER(SEARCH('💰 BÁO GIÁ'!$C$27,$B851)))),1,0)</f>
        <v/>
      </c>
      <c r="O851">
        <f>IF(N851&gt;N(N850),N851,"")</f>
        <v/>
      </c>
    </row>
    <row r="852">
      <c r="A852">
        <f>IF('🔩 PISTON'!A1122="","",'🔩 PISTON'!A1122)</f>
        <v/>
      </c>
      <c r="B852">
        <f>IF('🔩 PISTON'!A1122="","","Piston "&amp;'🔩 PISTON'!U1122)</f>
        <v/>
      </c>
      <c r="C852">
        <f>IF('🔩 PISTON'!A1122="","","Piston")</f>
        <v/>
      </c>
      <c r="D852">
        <f>IF('🔩 PISTON'!A1122="","",'🔩 PISTON'!L1122)</f>
        <v/>
      </c>
      <c r="E852">
        <f>IF('🔩 PISTON'!A1122="","",'🔩 PISTON'!M1122)</f>
        <v/>
      </c>
      <c r="F852">
        <f>IF('🔩 PISTON'!A1122="","",'🔩 PISTON'!N1122)</f>
        <v/>
      </c>
      <c r="G852">
        <f>IF('🔩 PISTON'!A1122="","",'🔩 PISTON'!O1122)</f>
        <v/>
      </c>
      <c r="H852">
        <f>IF('🔩 PISTON'!A1122="","",'🔩 PISTON'!P1122)</f>
        <v/>
      </c>
      <c r="I852">
        <f>IF('🔩 PISTON'!A1122="","",'🔩 PISTON'!Q1122)</f>
        <v/>
      </c>
      <c r="J852">
        <f>IF('🔩 PISTON'!A1122="","",'🔩 PISTON'!D1122)</f>
        <v/>
      </c>
      <c r="L852">
        <f>N(L851)+IF(AND('🔎 TRA CỨU NHANH'!$C$2&lt;&gt;"",OR(ISNUMBER(SEARCH('🔎 TRA CỨU NHANH'!$C$2,$A852)),ISNUMBER(SEARCH('🔎 TRA CỨU NHANH'!$C$2,$B852)))),1,0)</f>
        <v/>
      </c>
      <c r="M852">
        <f>IF(L852&gt;N(L851),L852,"")</f>
        <v/>
      </c>
      <c r="N852">
        <f>N(N851)+IF(AND('💰 BÁO GIÁ'!$C$27&lt;&gt;"",OR(ISNUMBER(SEARCH('💰 BÁO GIÁ'!$C$27,$A852)),ISNUMBER(SEARCH('💰 BÁO GIÁ'!$C$27,$B852)))),1,0)</f>
        <v/>
      </c>
      <c r="O852">
        <f>IF(N852&gt;N(N851),N852,"")</f>
        <v/>
      </c>
    </row>
    <row r="853">
      <c r="A853">
        <f>IF('🔩 PISTON'!A1123="","",'🔩 PISTON'!A1123)</f>
        <v/>
      </c>
      <c r="B853">
        <f>IF('🔩 PISTON'!A1123="","","Piston "&amp;'🔩 PISTON'!U1123)</f>
        <v/>
      </c>
      <c r="C853">
        <f>IF('🔩 PISTON'!A1123="","","Piston")</f>
        <v/>
      </c>
      <c r="D853">
        <f>IF('🔩 PISTON'!A1123="","",'🔩 PISTON'!L1123)</f>
        <v/>
      </c>
      <c r="E853">
        <f>IF('🔩 PISTON'!A1123="","",'🔩 PISTON'!M1123)</f>
        <v/>
      </c>
      <c r="F853">
        <f>IF('🔩 PISTON'!A1123="","",'🔩 PISTON'!N1123)</f>
        <v/>
      </c>
      <c r="G853">
        <f>IF('🔩 PISTON'!A1123="","",'🔩 PISTON'!O1123)</f>
        <v/>
      </c>
      <c r="H853">
        <f>IF('🔩 PISTON'!A1123="","",'🔩 PISTON'!P1123)</f>
        <v/>
      </c>
      <c r="I853">
        <f>IF('🔩 PISTON'!A1123="","",'🔩 PISTON'!Q1123)</f>
        <v/>
      </c>
      <c r="J853">
        <f>IF('🔩 PISTON'!A1123="","",'🔩 PISTON'!D1123)</f>
        <v/>
      </c>
      <c r="L853">
        <f>N(L852)+IF(AND('🔎 TRA CỨU NHANH'!$C$2&lt;&gt;"",OR(ISNUMBER(SEARCH('🔎 TRA CỨU NHANH'!$C$2,$A853)),ISNUMBER(SEARCH('🔎 TRA CỨU NHANH'!$C$2,$B853)))),1,0)</f>
        <v/>
      </c>
      <c r="M853">
        <f>IF(L853&gt;N(L852),L853,"")</f>
        <v/>
      </c>
      <c r="N853">
        <f>N(N852)+IF(AND('💰 BÁO GIÁ'!$C$27&lt;&gt;"",OR(ISNUMBER(SEARCH('💰 BÁO GIÁ'!$C$27,$A853)),ISNUMBER(SEARCH('💰 BÁO GIÁ'!$C$27,$B853)))),1,0)</f>
        <v/>
      </c>
      <c r="O853">
        <f>IF(N853&gt;N(N852),N853,"")</f>
        <v/>
      </c>
    </row>
    <row r="854">
      <c r="A854">
        <f>IF('🔩 PISTON'!A1124="","",'🔩 PISTON'!A1124)</f>
        <v/>
      </c>
      <c r="B854">
        <f>IF('🔩 PISTON'!A1124="","","Piston "&amp;'🔩 PISTON'!U1124)</f>
        <v/>
      </c>
      <c r="C854">
        <f>IF('🔩 PISTON'!A1124="","","Piston")</f>
        <v/>
      </c>
      <c r="D854">
        <f>IF('🔩 PISTON'!A1124="","",'🔩 PISTON'!L1124)</f>
        <v/>
      </c>
      <c r="E854">
        <f>IF('🔩 PISTON'!A1124="","",'🔩 PISTON'!M1124)</f>
        <v/>
      </c>
      <c r="F854">
        <f>IF('🔩 PISTON'!A1124="","",'🔩 PISTON'!N1124)</f>
        <v/>
      </c>
      <c r="G854">
        <f>IF('🔩 PISTON'!A1124="","",'🔩 PISTON'!O1124)</f>
        <v/>
      </c>
      <c r="H854">
        <f>IF('🔩 PISTON'!A1124="","",'🔩 PISTON'!P1124)</f>
        <v/>
      </c>
      <c r="I854">
        <f>IF('🔩 PISTON'!A1124="","",'🔩 PISTON'!Q1124)</f>
        <v/>
      </c>
      <c r="J854">
        <f>IF('🔩 PISTON'!A1124="","",'🔩 PISTON'!D1124)</f>
        <v/>
      </c>
      <c r="L854">
        <f>N(L853)+IF(AND('🔎 TRA CỨU NHANH'!$C$2&lt;&gt;"",OR(ISNUMBER(SEARCH('🔎 TRA CỨU NHANH'!$C$2,$A854)),ISNUMBER(SEARCH('🔎 TRA CỨU NHANH'!$C$2,$B854)))),1,0)</f>
        <v/>
      </c>
      <c r="M854">
        <f>IF(L854&gt;N(L853),L854,"")</f>
        <v/>
      </c>
      <c r="N854">
        <f>N(N853)+IF(AND('💰 BÁO GIÁ'!$C$27&lt;&gt;"",OR(ISNUMBER(SEARCH('💰 BÁO GIÁ'!$C$27,$A854)),ISNUMBER(SEARCH('💰 BÁO GIÁ'!$C$27,$B854)))),1,0)</f>
        <v/>
      </c>
      <c r="O854">
        <f>IF(N854&gt;N(N853),N854,"")</f>
        <v/>
      </c>
    </row>
    <row r="855">
      <c r="A855">
        <f>IF('🔩 PISTON'!A1125="","",'🔩 PISTON'!A1125)</f>
        <v/>
      </c>
      <c r="B855">
        <f>IF('🔩 PISTON'!A1125="","","Piston "&amp;'🔩 PISTON'!U1125)</f>
        <v/>
      </c>
      <c r="C855">
        <f>IF('🔩 PISTON'!A1125="","","Piston")</f>
        <v/>
      </c>
      <c r="D855">
        <f>IF('🔩 PISTON'!A1125="","",'🔩 PISTON'!L1125)</f>
        <v/>
      </c>
      <c r="E855">
        <f>IF('🔩 PISTON'!A1125="","",'🔩 PISTON'!M1125)</f>
        <v/>
      </c>
      <c r="F855">
        <f>IF('🔩 PISTON'!A1125="","",'🔩 PISTON'!N1125)</f>
        <v/>
      </c>
      <c r="G855">
        <f>IF('🔩 PISTON'!A1125="","",'🔩 PISTON'!O1125)</f>
        <v/>
      </c>
      <c r="H855">
        <f>IF('🔩 PISTON'!A1125="","",'🔩 PISTON'!P1125)</f>
        <v/>
      </c>
      <c r="I855">
        <f>IF('🔩 PISTON'!A1125="","",'🔩 PISTON'!Q1125)</f>
        <v/>
      </c>
      <c r="J855">
        <f>IF('🔩 PISTON'!A1125="","",'🔩 PISTON'!D1125)</f>
        <v/>
      </c>
      <c r="L855">
        <f>N(L854)+IF(AND('🔎 TRA CỨU NHANH'!$C$2&lt;&gt;"",OR(ISNUMBER(SEARCH('🔎 TRA CỨU NHANH'!$C$2,$A855)),ISNUMBER(SEARCH('🔎 TRA CỨU NHANH'!$C$2,$B855)))),1,0)</f>
        <v/>
      </c>
      <c r="M855">
        <f>IF(L855&gt;N(L854),L855,"")</f>
        <v/>
      </c>
      <c r="N855">
        <f>N(N854)+IF(AND('💰 BÁO GIÁ'!$C$27&lt;&gt;"",OR(ISNUMBER(SEARCH('💰 BÁO GIÁ'!$C$27,$A855)),ISNUMBER(SEARCH('💰 BÁO GIÁ'!$C$27,$B855)))),1,0)</f>
        <v/>
      </c>
      <c r="O855">
        <f>IF(N855&gt;N(N854),N855,"")</f>
        <v/>
      </c>
    </row>
    <row r="856">
      <c r="A856">
        <f>IF('🔩 PISTON'!A1126="","",'🔩 PISTON'!A1126)</f>
        <v/>
      </c>
      <c r="B856">
        <f>IF('🔩 PISTON'!A1126="","","Piston "&amp;'🔩 PISTON'!U1126)</f>
        <v/>
      </c>
      <c r="C856">
        <f>IF('🔩 PISTON'!A1126="","","Piston")</f>
        <v/>
      </c>
      <c r="D856">
        <f>IF('🔩 PISTON'!A1126="","",'🔩 PISTON'!L1126)</f>
        <v/>
      </c>
      <c r="E856">
        <f>IF('🔩 PISTON'!A1126="","",'🔩 PISTON'!M1126)</f>
        <v/>
      </c>
      <c r="F856">
        <f>IF('🔩 PISTON'!A1126="","",'🔩 PISTON'!N1126)</f>
        <v/>
      </c>
      <c r="G856">
        <f>IF('🔩 PISTON'!A1126="","",'🔩 PISTON'!O1126)</f>
        <v/>
      </c>
      <c r="H856">
        <f>IF('🔩 PISTON'!A1126="","",'🔩 PISTON'!P1126)</f>
        <v/>
      </c>
      <c r="I856">
        <f>IF('🔩 PISTON'!A1126="","",'🔩 PISTON'!Q1126)</f>
        <v/>
      </c>
      <c r="J856">
        <f>IF('🔩 PISTON'!A1126="","",'🔩 PISTON'!D1126)</f>
        <v/>
      </c>
      <c r="L856">
        <f>N(L855)+IF(AND('🔎 TRA CỨU NHANH'!$C$2&lt;&gt;"",OR(ISNUMBER(SEARCH('🔎 TRA CỨU NHANH'!$C$2,$A856)),ISNUMBER(SEARCH('🔎 TRA CỨU NHANH'!$C$2,$B856)))),1,0)</f>
        <v/>
      </c>
      <c r="M856">
        <f>IF(L856&gt;N(L855),L856,"")</f>
        <v/>
      </c>
      <c r="N856">
        <f>N(N855)+IF(AND('💰 BÁO GIÁ'!$C$27&lt;&gt;"",OR(ISNUMBER(SEARCH('💰 BÁO GIÁ'!$C$27,$A856)),ISNUMBER(SEARCH('💰 BÁO GIÁ'!$C$27,$B856)))),1,0)</f>
        <v/>
      </c>
      <c r="O856">
        <f>IF(N856&gt;N(N855),N856,"")</f>
        <v/>
      </c>
    </row>
    <row r="857">
      <c r="A857">
        <f>IF('🔩 PISTON'!A1127="","",'🔩 PISTON'!A1127)</f>
        <v/>
      </c>
      <c r="B857">
        <f>IF('🔩 PISTON'!A1127="","","Piston "&amp;'🔩 PISTON'!U1127)</f>
        <v/>
      </c>
      <c r="C857">
        <f>IF('🔩 PISTON'!A1127="","","Piston")</f>
        <v/>
      </c>
      <c r="D857">
        <f>IF('🔩 PISTON'!A1127="","",'🔩 PISTON'!L1127)</f>
        <v/>
      </c>
      <c r="E857">
        <f>IF('🔩 PISTON'!A1127="","",'🔩 PISTON'!M1127)</f>
        <v/>
      </c>
      <c r="F857">
        <f>IF('🔩 PISTON'!A1127="","",'🔩 PISTON'!N1127)</f>
        <v/>
      </c>
      <c r="G857">
        <f>IF('🔩 PISTON'!A1127="","",'🔩 PISTON'!O1127)</f>
        <v/>
      </c>
      <c r="H857">
        <f>IF('🔩 PISTON'!A1127="","",'🔩 PISTON'!P1127)</f>
        <v/>
      </c>
      <c r="I857">
        <f>IF('🔩 PISTON'!A1127="","",'🔩 PISTON'!Q1127)</f>
        <v/>
      </c>
      <c r="J857">
        <f>IF('🔩 PISTON'!A1127="","",'🔩 PISTON'!D1127)</f>
        <v/>
      </c>
      <c r="L857">
        <f>N(L856)+IF(AND('🔎 TRA CỨU NHANH'!$C$2&lt;&gt;"",OR(ISNUMBER(SEARCH('🔎 TRA CỨU NHANH'!$C$2,$A857)),ISNUMBER(SEARCH('🔎 TRA CỨU NHANH'!$C$2,$B857)))),1,0)</f>
        <v/>
      </c>
      <c r="M857">
        <f>IF(L857&gt;N(L856),L857,"")</f>
        <v/>
      </c>
      <c r="N857">
        <f>N(N856)+IF(AND('💰 BÁO GIÁ'!$C$27&lt;&gt;"",OR(ISNUMBER(SEARCH('💰 BÁO GIÁ'!$C$27,$A857)),ISNUMBER(SEARCH('💰 BÁO GIÁ'!$C$27,$B857)))),1,0)</f>
        <v/>
      </c>
      <c r="O857">
        <f>IF(N857&gt;N(N856),N857,"")</f>
        <v/>
      </c>
    </row>
    <row r="858">
      <c r="A858">
        <f>IF('🔩 PISTON'!A1128="","",'🔩 PISTON'!A1128)</f>
        <v/>
      </c>
      <c r="B858">
        <f>IF('🔩 PISTON'!A1128="","","Piston "&amp;'🔩 PISTON'!U1128)</f>
        <v/>
      </c>
      <c r="C858">
        <f>IF('🔩 PISTON'!A1128="","","Piston")</f>
        <v/>
      </c>
      <c r="D858">
        <f>IF('🔩 PISTON'!A1128="","",'🔩 PISTON'!L1128)</f>
        <v/>
      </c>
      <c r="E858">
        <f>IF('🔩 PISTON'!A1128="","",'🔩 PISTON'!M1128)</f>
        <v/>
      </c>
      <c r="F858">
        <f>IF('🔩 PISTON'!A1128="","",'🔩 PISTON'!N1128)</f>
        <v/>
      </c>
      <c r="G858">
        <f>IF('🔩 PISTON'!A1128="","",'🔩 PISTON'!O1128)</f>
        <v/>
      </c>
      <c r="H858">
        <f>IF('🔩 PISTON'!A1128="","",'🔩 PISTON'!P1128)</f>
        <v/>
      </c>
      <c r="I858">
        <f>IF('🔩 PISTON'!A1128="","",'🔩 PISTON'!Q1128)</f>
        <v/>
      </c>
      <c r="J858">
        <f>IF('🔩 PISTON'!A1128="","",'🔩 PISTON'!D1128)</f>
        <v/>
      </c>
      <c r="L858">
        <f>N(L857)+IF(AND('🔎 TRA CỨU NHANH'!$C$2&lt;&gt;"",OR(ISNUMBER(SEARCH('🔎 TRA CỨU NHANH'!$C$2,$A858)),ISNUMBER(SEARCH('🔎 TRA CỨU NHANH'!$C$2,$B858)))),1,0)</f>
        <v/>
      </c>
      <c r="M858">
        <f>IF(L858&gt;N(L857),L858,"")</f>
        <v/>
      </c>
      <c r="N858">
        <f>N(N857)+IF(AND('💰 BÁO GIÁ'!$C$27&lt;&gt;"",OR(ISNUMBER(SEARCH('💰 BÁO GIÁ'!$C$27,$A858)),ISNUMBER(SEARCH('💰 BÁO GIÁ'!$C$27,$B858)))),1,0)</f>
        <v/>
      </c>
      <c r="O858">
        <f>IF(N858&gt;N(N857),N858,"")</f>
        <v/>
      </c>
    </row>
    <row r="859">
      <c r="A859">
        <f>IF('🔩 PISTON'!A1129="","",'🔩 PISTON'!A1129)</f>
        <v/>
      </c>
      <c r="B859">
        <f>IF('🔩 PISTON'!A1129="","","Piston "&amp;'🔩 PISTON'!U1129)</f>
        <v/>
      </c>
      <c r="C859">
        <f>IF('🔩 PISTON'!A1129="","","Piston")</f>
        <v/>
      </c>
      <c r="D859">
        <f>IF('🔩 PISTON'!A1129="","",'🔩 PISTON'!L1129)</f>
        <v/>
      </c>
      <c r="E859">
        <f>IF('🔩 PISTON'!A1129="","",'🔩 PISTON'!M1129)</f>
        <v/>
      </c>
      <c r="F859">
        <f>IF('🔩 PISTON'!A1129="","",'🔩 PISTON'!N1129)</f>
        <v/>
      </c>
      <c r="G859">
        <f>IF('🔩 PISTON'!A1129="","",'🔩 PISTON'!O1129)</f>
        <v/>
      </c>
      <c r="H859">
        <f>IF('🔩 PISTON'!A1129="","",'🔩 PISTON'!P1129)</f>
        <v/>
      </c>
      <c r="I859">
        <f>IF('🔩 PISTON'!A1129="","",'🔩 PISTON'!Q1129)</f>
        <v/>
      </c>
      <c r="J859">
        <f>IF('🔩 PISTON'!A1129="","",'🔩 PISTON'!D1129)</f>
        <v/>
      </c>
      <c r="L859">
        <f>N(L858)+IF(AND('🔎 TRA CỨU NHANH'!$C$2&lt;&gt;"",OR(ISNUMBER(SEARCH('🔎 TRA CỨU NHANH'!$C$2,$A859)),ISNUMBER(SEARCH('🔎 TRA CỨU NHANH'!$C$2,$B859)))),1,0)</f>
        <v/>
      </c>
      <c r="M859">
        <f>IF(L859&gt;N(L858),L859,"")</f>
        <v/>
      </c>
      <c r="N859">
        <f>N(N858)+IF(AND('💰 BÁO GIÁ'!$C$27&lt;&gt;"",OR(ISNUMBER(SEARCH('💰 BÁO GIÁ'!$C$27,$A859)),ISNUMBER(SEARCH('💰 BÁO GIÁ'!$C$27,$B859)))),1,0)</f>
        <v/>
      </c>
      <c r="O859">
        <f>IF(N859&gt;N(N858),N859,"")</f>
        <v/>
      </c>
    </row>
    <row r="860">
      <c r="A860">
        <f>IF('🔩 PISTON'!A1130="","",'🔩 PISTON'!A1130)</f>
        <v/>
      </c>
      <c r="B860">
        <f>IF('🔩 PISTON'!A1130="","","Piston "&amp;'🔩 PISTON'!U1130)</f>
        <v/>
      </c>
      <c r="C860">
        <f>IF('🔩 PISTON'!A1130="","","Piston")</f>
        <v/>
      </c>
      <c r="D860">
        <f>IF('🔩 PISTON'!A1130="","",'🔩 PISTON'!L1130)</f>
        <v/>
      </c>
      <c r="E860">
        <f>IF('🔩 PISTON'!A1130="","",'🔩 PISTON'!M1130)</f>
        <v/>
      </c>
      <c r="F860">
        <f>IF('🔩 PISTON'!A1130="","",'🔩 PISTON'!N1130)</f>
        <v/>
      </c>
      <c r="G860">
        <f>IF('🔩 PISTON'!A1130="","",'🔩 PISTON'!O1130)</f>
        <v/>
      </c>
      <c r="H860">
        <f>IF('🔩 PISTON'!A1130="","",'🔩 PISTON'!P1130)</f>
        <v/>
      </c>
      <c r="I860">
        <f>IF('🔩 PISTON'!A1130="","",'🔩 PISTON'!Q1130)</f>
        <v/>
      </c>
      <c r="J860">
        <f>IF('🔩 PISTON'!A1130="","",'🔩 PISTON'!D1130)</f>
        <v/>
      </c>
      <c r="L860">
        <f>N(L859)+IF(AND('🔎 TRA CỨU NHANH'!$C$2&lt;&gt;"",OR(ISNUMBER(SEARCH('🔎 TRA CỨU NHANH'!$C$2,$A860)),ISNUMBER(SEARCH('🔎 TRA CỨU NHANH'!$C$2,$B860)))),1,0)</f>
        <v/>
      </c>
      <c r="M860">
        <f>IF(L860&gt;N(L859),L860,"")</f>
        <v/>
      </c>
      <c r="N860">
        <f>N(N859)+IF(AND('💰 BÁO GIÁ'!$C$27&lt;&gt;"",OR(ISNUMBER(SEARCH('💰 BÁO GIÁ'!$C$27,$A860)),ISNUMBER(SEARCH('💰 BÁO GIÁ'!$C$27,$B860)))),1,0)</f>
        <v/>
      </c>
      <c r="O860">
        <f>IF(N860&gt;N(N859),N860,"")</f>
        <v/>
      </c>
    </row>
    <row r="861">
      <c r="A861">
        <f>IF('🔩 PISTON'!A1131="","",'🔩 PISTON'!A1131)</f>
        <v/>
      </c>
      <c r="B861">
        <f>IF('🔩 PISTON'!A1131="","","Piston "&amp;'🔩 PISTON'!U1131)</f>
        <v/>
      </c>
      <c r="C861">
        <f>IF('🔩 PISTON'!A1131="","","Piston")</f>
        <v/>
      </c>
      <c r="D861">
        <f>IF('🔩 PISTON'!A1131="","",'🔩 PISTON'!L1131)</f>
        <v/>
      </c>
      <c r="E861">
        <f>IF('🔩 PISTON'!A1131="","",'🔩 PISTON'!M1131)</f>
        <v/>
      </c>
      <c r="F861">
        <f>IF('🔩 PISTON'!A1131="","",'🔩 PISTON'!N1131)</f>
        <v/>
      </c>
      <c r="G861">
        <f>IF('🔩 PISTON'!A1131="","",'🔩 PISTON'!O1131)</f>
        <v/>
      </c>
      <c r="H861">
        <f>IF('🔩 PISTON'!A1131="","",'🔩 PISTON'!P1131)</f>
        <v/>
      </c>
      <c r="I861">
        <f>IF('🔩 PISTON'!A1131="","",'🔩 PISTON'!Q1131)</f>
        <v/>
      </c>
      <c r="J861">
        <f>IF('🔩 PISTON'!A1131="","",'🔩 PISTON'!D1131)</f>
        <v/>
      </c>
      <c r="L861">
        <f>N(L860)+IF(AND('🔎 TRA CỨU NHANH'!$C$2&lt;&gt;"",OR(ISNUMBER(SEARCH('🔎 TRA CỨU NHANH'!$C$2,$A861)),ISNUMBER(SEARCH('🔎 TRA CỨU NHANH'!$C$2,$B861)))),1,0)</f>
        <v/>
      </c>
      <c r="M861">
        <f>IF(L861&gt;N(L860),L861,"")</f>
        <v/>
      </c>
      <c r="N861">
        <f>N(N860)+IF(AND('💰 BÁO GIÁ'!$C$27&lt;&gt;"",OR(ISNUMBER(SEARCH('💰 BÁO GIÁ'!$C$27,$A861)),ISNUMBER(SEARCH('💰 BÁO GIÁ'!$C$27,$B861)))),1,0)</f>
        <v/>
      </c>
      <c r="O861">
        <f>IF(N861&gt;N(N860),N861,"")</f>
        <v/>
      </c>
    </row>
    <row r="862">
      <c r="A862">
        <f>IF('🔩 PISTON'!A1132="","",'🔩 PISTON'!A1132)</f>
        <v/>
      </c>
      <c r="B862">
        <f>IF('🔩 PISTON'!A1132="","","Piston "&amp;'🔩 PISTON'!U1132)</f>
        <v/>
      </c>
      <c r="C862">
        <f>IF('🔩 PISTON'!A1132="","","Piston")</f>
        <v/>
      </c>
      <c r="D862">
        <f>IF('🔩 PISTON'!A1132="","",'🔩 PISTON'!L1132)</f>
        <v/>
      </c>
      <c r="E862">
        <f>IF('🔩 PISTON'!A1132="","",'🔩 PISTON'!M1132)</f>
        <v/>
      </c>
      <c r="F862">
        <f>IF('🔩 PISTON'!A1132="","",'🔩 PISTON'!N1132)</f>
        <v/>
      </c>
      <c r="G862">
        <f>IF('🔩 PISTON'!A1132="","",'🔩 PISTON'!O1132)</f>
        <v/>
      </c>
      <c r="H862">
        <f>IF('🔩 PISTON'!A1132="","",'🔩 PISTON'!P1132)</f>
        <v/>
      </c>
      <c r="I862">
        <f>IF('🔩 PISTON'!A1132="","",'🔩 PISTON'!Q1132)</f>
        <v/>
      </c>
      <c r="J862">
        <f>IF('🔩 PISTON'!A1132="","",'🔩 PISTON'!D1132)</f>
        <v/>
      </c>
      <c r="L862">
        <f>N(L861)+IF(AND('🔎 TRA CỨU NHANH'!$C$2&lt;&gt;"",OR(ISNUMBER(SEARCH('🔎 TRA CỨU NHANH'!$C$2,$A862)),ISNUMBER(SEARCH('🔎 TRA CỨU NHANH'!$C$2,$B862)))),1,0)</f>
        <v/>
      </c>
      <c r="M862">
        <f>IF(L862&gt;N(L861),L862,"")</f>
        <v/>
      </c>
      <c r="N862">
        <f>N(N861)+IF(AND('💰 BÁO GIÁ'!$C$27&lt;&gt;"",OR(ISNUMBER(SEARCH('💰 BÁO GIÁ'!$C$27,$A862)),ISNUMBER(SEARCH('💰 BÁO GIÁ'!$C$27,$B862)))),1,0)</f>
        <v/>
      </c>
      <c r="O862">
        <f>IF(N862&gt;N(N861),N862,"")</f>
        <v/>
      </c>
    </row>
    <row r="863">
      <c r="A863">
        <f>IF('🔩 PISTON'!A1133="","",'🔩 PISTON'!A1133)</f>
        <v/>
      </c>
      <c r="B863">
        <f>IF('🔩 PISTON'!A1133="","","Piston "&amp;'🔩 PISTON'!U1133)</f>
        <v/>
      </c>
      <c r="C863">
        <f>IF('🔩 PISTON'!A1133="","","Piston")</f>
        <v/>
      </c>
      <c r="D863">
        <f>IF('🔩 PISTON'!A1133="","",'🔩 PISTON'!L1133)</f>
        <v/>
      </c>
      <c r="E863">
        <f>IF('🔩 PISTON'!A1133="","",'🔩 PISTON'!M1133)</f>
        <v/>
      </c>
      <c r="F863">
        <f>IF('🔩 PISTON'!A1133="","",'🔩 PISTON'!N1133)</f>
        <v/>
      </c>
      <c r="G863">
        <f>IF('🔩 PISTON'!A1133="","",'🔩 PISTON'!O1133)</f>
        <v/>
      </c>
      <c r="H863">
        <f>IF('🔩 PISTON'!A1133="","",'🔩 PISTON'!P1133)</f>
        <v/>
      </c>
      <c r="I863">
        <f>IF('🔩 PISTON'!A1133="","",'🔩 PISTON'!Q1133)</f>
        <v/>
      </c>
      <c r="J863">
        <f>IF('🔩 PISTON'!A1133="","",'🔩 PISTON'!D1133)</f>
        <v/>
      </c>
      <c r="L863">
        <f>N(L862)+IF(AND('🔎 TRA CỨU NHANH'!$C$2&lt;&gt;"",OR(ISNUMBER(SEARCH('🔎 TRA CỨU NHANH'!$C$2,$A863)),ISNUMBER(SEARCH('🔎 TRA CỨU NHANH'!$C$2,$B863)))),1,0)</f>
        <v/>
      </c>
      <c r="M863">
        <f>IF(L863&gt;N(L862),L863,"")</f>
        <v/>
      </c>
      <c r="N863">
        <f>N(N862)+IF(AND('💰 BÁO GIÁ'!$C$27&lt;&gt;"",OR(ISNUMBER(SEARCH('💰 BÁO GIÁ'!$C$27,$A863)),ISNUMBER(SEARCH('💰 BÁO GIÁ'!$C$27,$B863)))),1,0)</f>
        <v/>
      </c>
      <c r="O863">
        <f>IF(N863&gt;N(N862),N863,"")</f>
        <v/>
      </c>
    </row>
    <row r="864">
      <c r="A864">
        <f>IF('🔩 PISTON'!A1134="","",'🔩 PISTON'!A1134)</f>
        <v/>
      </c>
      <c r="B864">
        <f>IF('🔩 PISTON'!A1134="","","Piston "&amp;'🔩 PISTON'!U1134)</f>
        <v/>
      </c>
      <c r="C864">
        <f>IF('🔩 PISTON'!A1134="","","Piston")</f>
        <v/>
      </c>
      <c r="D864">
        <f>IF('🔩 PISTON'!A1134="","",'🔩 PISTON'!L1134)</f>
        <v/>
      </c>
      <c r="E864">
        <f>IF('🔩 PISTON'!A1134="","",'🔩 PISTON'!M1134)</f>
        <v/>
      </c>
      <c r="F864">
        <f>IF('🔩 PISTON'!A1134="","",'🔩 PISTON'!N1134)</f>
        <v/>
      </c>
      <c r="G864">
        <f>IF('🔩 PISTON'!A1134="","",'🔩 PISTON'!O1134)</f>
        <v/>
      </c>
      <c r="H864">
        <f>IF('🔩 PISTON'!A1134="","",'🔩 PISTON'!P1134)</f>
        <v/>
      </c>
      <c r="I864">
        <f>IF('🔩 PISTON'!A1134="","",'🔩 PISTON'!Q1134)</f>
        <v/>
      </c>
      <c r="J864">
        <f>IF('🔩 PISTON'!A1134="","",'🔩 PISTON'!D1134)</f>
        <v/>
      </c>
      <c r="L864">
        <f>N(L863)+IF(AND('🔎 TRA CỨU NHANH'!$C$2&lt;&gt;"",OR(ISNUMBER(SEARCH('🔎 TRA CỨU NHANH'!$C$2,$A864)),ISNUMBER(SEARCH('🔎 TRA CỨU NHANH'!$C$2,$B864)))),1,0)</f>
        <v/>
      </c>
      <c r="M864">
        <f>IF(L864&gt;N(L863),L864,"")</f>
        <v/>
      </c>
      <c r="N864">
        <f>N(N863)+IF(AND('💰 BÁO GIÁ'!$C$27&lt;&gt;"",OR(ISNUMBER(SEARCH('💰 BÁO GIÁ'!$C$27,$A864)),ISNUMBER(SEARCH('💰 BÁO GIÁ'!$C$27,$B864)))),1,0)</f>
        <v/>
      </c>
      <c r="O864">
        <f>IF(N864&gt;N(N863),N864,"")</f>
        <v/>
      </c>
    </row>
    <row r="865">
      <c r="A865">
        <f>IF('🔩 PISTON'!A1135="","",'🔩 PISTON'!A1135)</f>
        <v/>
      </c>
      <c r="B865">
        <f>IF('🔩 PISTON'!A1135="","","Piston "&amp;'🔩 PISTON'!U1135)</f>
        <v/>
      </c>
      <c r="C865">
        <f>IF('🔩 PISTON'!A1135="","","Piston")</f>
        <v/>
      </c>
      <c r="D865">
        <f>IF('🔩 PISTON'!A1135="","",'🔩 PISTON'!L1135)</f>
        <v/>
      </c>
      <c r="E865">
        <f>IF('🔩 PISTON'!A1135="","",'🔩 PISTON'!M1135)</f>
        <v/>
      </c>
      <c r="F865">
        <f>IF('🔩 PISTON'!A1135="","",'🔩 PISTON'!N1135)</f>
        <v/>
      </c>
      <c r="G865">
        <f>IF('🔩 PISTON'!A1135="","",'🔩 PISTON'!O1135)</f>
        <v/>
      </c>
      <c r="H865">
        <f>IF('🔩 PISTON'!A1135="","",'🔩 PISTON'!P1135)</f>
        <v/>
      </c>
      <c r="I865">
        <f>IF('🔩 PISTON'!A1135="","",'🔩 PISTON'!Q1135)</f>
        <v/>
      </c>
      <c r="J865">
        <f>IF('🔩 PISTON'!A1135="","",'🔩 PISTON'!D1135)</f>
        <v/>
      </c>
      <c r="L865">
        <f>N(L864)+IF(AND('🔎 TRA CỨU NHANH'!$C$2&lt;&gt;"",OR(ISNUMBER(SEARCH('🔎 TRA CỨU NHANH'!$C$2,$A865)),ISNUMBER(SEARCH('🔎 TRA CỨU NHANH'!$C$2,$B865)))),1,0)</f>
        <v/>
      </c>
      <c r="M865">
        <f>IF(L865&gt;N(L864),L865,"")</f>
        <v/>
      </c>
      <c r="N865">
        <f>N(N864)+IF(AND('💰 BÁO GIÁ'!$C$27&lt;&gt;"",OR(ISNUMBER(SEARCH('💰 BÁO GIÁ'!$C$27,$A865)),ISNUMBER(SEARCH('💰 BÁO GIÁ'!$C$27,$B865)))),1,0)</f>
        <v/>
      </c>
      <c r="O865">
        <f>IF(N865&gt;N(N864),N865,"")</f>
        <v/>
      </c>
    </row>
    <row r="866">
      <c r="A866">
        <f>IF('🔩 PISTON'!A1136="","",'🔩 PISTON'!A1136)</f>
        <v/>
      </c>
      <c r="B866">
        <f>IF('🔩 PISTON'!A1136="","","Piston "&amp;'🔩 PISTON'!U1136)</f>
        <v/>
      </c>
      <c r="C866">
        <f>IF('🔩 PISTON'!A1136="","","Piston")</f>
        <v/>
      </c>
      <c r="D866">
        <f>IF('🔩 PISTON'!A1136="","",'🔩 PISTON'!L1136)</f>
        <v/>
      </c>
      <c r="E866">
        <f>IF('🔩 PISTON'!A1136="","",'🔩 PISTON'!M1136)</f>
        <v/>
      </c>
      <c r="F866">
        <f>IF('🔩 PISTON'!A1136="","",'🔩 PISTON'!N1136)</f>
        <v/>
      </c>
      <c r="G866">
        <f>IF('🔩 PISTON'!A1136="","",'🔩 PISTON'!O1136)</f>
        <v/>
      </c>
      <c r="H866">
        <f>IF('🔩 PISTON'!A1136="","",'🔩 PISTON'!P1136)</f>
        <v/>
      </c>
      <c r="I866">
        <f>IF('🔩 PISTON'!A1136="","",'🔩 PISTON'!Q1136)</f>
        <v/>
      </c>
      <c r="J866">
        <f>IF('🔩 PISTON'!A1136="","",'🔩 PISTON'!D1136)</f>
        <v/>
      </c>
      <c r="L866">
        <f>N(L865)+IF(AND('🔎 TRA CỨU NHANH'!$C$2&lt;&gt;"",OR(ISNUMBER(SEARCH('🔎 TRA CỨU NHANH'!$C$2,$A866)),ISNUMBER(SEARCH('🔎 TRA CỨU NHANH'!$C$2,$B866)))),1,0)</f>
        <v/>
      </c>
      <c r="M866">
        <f>IF(L866&gt;N(L865),L866,"")</f>
        <v/>
      </c>
      <c r="N866">
        <f>N(N865)+IF(AND('💰 BÁO GIÁ'!$C$27&lt;&gt;"",OR(ISNUMBER(SEARCH('💰 BÁO GIÁ'!$C$27,$A866)),ISNUMBER(SEARCH('💰 BÁO GIÁ'!$C$27,$B866)))),1,0)</f>
        <v/>
      </c>
      <c r="O866">
        <f>IF(N866&gt;N(N865),N866,"")</f>
        <v/>
      </c>
    </row>
    <row r="867">
      <c r="A867">
        <f>IF('🔩 PISTON'!A1137="","",'🔩 PISTON'!A1137)</f>
        <v/>
      </c>
      <c r="B867">
        <f>IF('🔩 PISTON'!A1137="","","Piston "&amp;'🔩 PISTON'!U1137)</f>
        <v/>
      </c>
      <c r="C867">
        <f>IF('🔩 PISTON'!A1137="","","Piston")</f>
        <v/>
      </c>
      <c r="D867">
        <f>IF('🔩 PISTON'!A1137="","",'🔩 PISTON'!L1137)</f>
        <v/>
      </c>
      <c r="E867">
        <f>IF('🔩 PISTON'!A1137="","",'🔩 PISTON'!M1137)</f>
        <v/>
      </c>
      <c r="F867">
        <f>IF('🔩 PISTON'!A1137="","",'🔩 PISTON'!N1137)</f>
        <v/>
      </c>
      <c r="G867">
        <f>IF('🔩 PISTON'!A1137="","",'🔩 PISTON'!O1137)</f>
        <v/>
      </c>
      <c r="H867">
        <f>IF('🔩 PISTON'!A1137="","",'🔩 PISTON'!P1137)</f>
        <v/>
      </c>
      <c r="I867">
        <f>IF('🔩 PISTON'!A1137="","",'🔩 PISTON'!Q1137)</f>
        <v/>
      </c>
      <c r="J867">
        <f>IF('🔩 PISTON'!A1137="","",'🔩 PISTON'!D1137)</f>
        <v/>
      </c>
      <c r="L867">
        <f>N(L866)+IF(AND('🔎 TRA CỨU NHANH'!$C$2&lt;&gt;"",OR(ISNUMBER(SEARCH('🔎 TRA CỨU NHANH'!$C$2,$A867)),ISNUMBER(SEARCH('🔎 TRA CỨU NHANH'!$C$2,$B867)))),1,0)</f>
        <v/>
      </c>
      <c r="M867">
        <f>IF(L867&gt;N(L866),L867,"")</f>
        <v/>
      </c>
      <c r="N867">
        <f>N(N866)+IF(AND('💰 BÁO GIÁ'!$C$27&lt;&gt;"",OR(ISNUMBER(SEARCH('💰 BÁO GIÁ'!$C$27,$A867)),ISNUMBER(SEARCH('💰 BÁO GIÁ'!$C$27,$B867)))),1,0)</f>
        <v/>
      </c>
      <c r="O867">
        <f>IF(N867&gt;N(N866),N867,"")</f>
        <v/>
      </c>
    </row>
    <row r="868">
      <c r="A868">
        <f>IF('🔩 PISTON'!A1138="","",'🔩 PISTON'!A1138)</f>
        <v/>
      </c>
      <c r="B868">
        <f>IF('🔩 PISTON'!A1138="","","Piston "&amp;'🔩 PISTON'!U1138)</f>
        <v/>
      </c>
      <c r="C868">
        <f>IF('🔩 PISTON'!A1138="","","Piston")</f>
        <v/>
      </c>
      <c r="D868">
        <f>IF('🔩 PISTON'!A1138="","",'🔩 PISTON'!L1138)</f>
        <v/>
      </c>
      <c r="E868">
        <f>IF('🔩 PISTON'!A1138="","",'🔩 PISTON'!M1138)</f>
        <v/>
      </c>
      <c r="F868">
        <f>IF('🔩 PISTON'!A1138="","",'🔩 PISTON'!N1138)</f>
        <v/>
      </c>
      <c r="G868">
        <f>IF('🔩 PISTON'!A1138="","",'🔩 PISTON'!O1138)</f>
        <v/>
      </c>
      <c r="H868">
        <f>IF('🔩 PISTON'!A1138="","",'🔩 PISTON'!P1138)</f>
        <v/>
      </c>
      <c r="I868">
        <f>IF('🔩 PISTON'!A1138="","",'🔩 PISTON'!Q1138)</f>
        <v/>
      </c>
      <c r="J868">
        <f>IF('🔩 PISTON'!A1138="","",'🔩 PISTON'!D1138)</f>
        <v/>
      </c>
      <c r="L868">
        <f>N(L867)+IF(AND('🔎 TRA CỨU NHANH'!$C$2&lt;&gt;"",OR(ISNUMBER(SEARCH('🔎 TRA CỨU NHANH'!$C$2,$A868)),ISNUMBER(SEARCH('🔎 TRA CỨU NHANH'!$C$2,$B868)))),1,0)</f>
        <v/>
      </c>
      <c r="M868">
        <f>IF(L868&gt;N(L867),L868,"")</f>
        <v/>
      </c>
      <c r="N868">
        <f>N(N867)+IF(AND('💰 BÁO GIÁ'!$C$27&lt;&gt;"",OR(ISNUMBER(SEARCH('💰 BÁO GIÁ'!$C$27,$A868)),ISNUMBER(SEARCH('💰 BÁO GIÁ'!$C$27,$B868)))),1,0)</f>
        <v/>
      </c>
      <c r="O868">
        <f>IF(N868&gt;N(N867),N868,"")</f>
        <v/>
      </c>
    </row>
    <row r="869">
      <c r="A869">
        <f>IF('🔩 PISTON'!A1139="","",'🔩 PISTON'!A1139)</f>
        <v/>
      </c>
      <c r="B869">
        <f>IF('🔩 PISTON'!A1139="","","Piston "&amp;'🔩 PISTON'!U1139)</f>
        <v/>
      </c>
      <c r="C869">
        <f>IF('🔩 PISTON'!A1139="","","Piston")</f>
        <v/>
      </c>
      <c r="D869">
        <f>IF('🔩 PISTON'!A1139="","",'🔩 PISTON'!L1139)</f>
        <v/>
      </c>
      <c r="E869">
        <f>IF('🔩 PISTON'!A1139="","",'🔩 PISTON'!M1139)</f>
        <v/>
      </c>
      <c r="F869">
        <f>IF('🔩 PISTON'!A1139="","",'🔩 PISTON'!N1139)</f>
        <v/>
      </c>
      <c r="G869">
        <f>IF('🔩 PISTON'!A1139="","",'🔩 PISTON'!O1139)</f>
        <v/>
      </c>
      <c r="H869">
        <f>IF('🔩 PISTON'!A1139="","",'🔩 PISTON'!P1139)</f>
        <v/>
      </c>
      <c r="I869">
        <f>IF('🔩 PISTON'!A1139="","",'🔩 PISTON'!Q1139)</f>
        <v/>
      </c>
      <c r="J869">
        <f>IF('🔩 PISTON'!A1139="","",'🔩 PISTON'!D1139)</f>
        <v/>
      </c>
      <c r="L869">
        <f>N(L868)+IF(AND('🔎 TRA CỨU NHANH'!$C$2&lt;&gt;"",OR(ISNUMBER(SEARCH('🔎 TRA CỨU NHANH'!$C$2,$A869)),ISNUMBER(SEARCH('🔎 TRA CỨU NHANH'!$C$2,$B869)))),1,0)</f>
        <v/>
      </c>
      <c r="M869">
        <f>IF(L869&gt;N(L868),L869,"")</f>
        <v/>
      </c>
      <c r="N869">
        <f>N(N868)+IF(AND('💰 BÁO GIÁ'!$C$27&lt;&gt;"",OR(ISNUMBER(SEARCH('💰 BÁO GIÁ'!$C$27,$A869)),ISNUMBER(SEARCH('💰 BÁO GIÁ'!$C$27,$B869)))),1,0)</f>
        <v/>
      </c>
      <c r="O869">
        <f>IF(N869&gt;N(N868),N869,"")</f>
        <v/>
      </c>
    </row>
    <row r="870">
      <c r="A870">
        <f>IF('🔩 PISTON'!A1140="","",'🔩 PISTON'!A1140)</f>
        <v/>
      </c>
      <c r="B870">
        <f>IF('🔩 PISTON'!A1140="","","Piston "&amp;'🔩 PISTON'!U1140)</f>
        <v/>
      </c>
      <c r="C870">
        <f>IF('🔩 PISTON'!A1140="","","Piston")</f>
        <v/>
      </c>
      <c r="D870">
        <f>IF('🔩 PISTON'!A1140="","",'🔩 PISTON'!L1140)</f>
        <v/>
      </c>
      <c r="E870">
        <f>IF('🔩 PISTON'!A1140="","",'🔩 PISTON'!M1140)</f>
        <v/>
      </c>
      <c r="F870">
        <f>IF('🔩 PISTON'!A1140="","",'🔩 PISTON'!N1140)</f>
        <v/>
      </c>
      <c r="G870">
        <f>IF('🔩 PISTON'!A1140="","",'🔩 PISTON'!O1140)</f>
        <v/>
      </c>
      <c r="H870">
        <f>IF('🔩 PISTON'!A1140="","",'🔩 PISTON'!P1140)</f>
        <v/>
      </c>
      <c r="I870">
        <f>IF('🔩 PISTON'!A1140="","",'🔩 PISTON'!Q1140)</f>
        <v/>
      </c>
      <c r="J870">
        <f>IF('🔩 PISTON'!A1140="","",'🔩 PISTON'!D1140)</f>
        <v/>
      </c>
      <c r="L870">
        <f>N(L869)+IF(AND('🔎 TRA CỨU NHANH'!$C$2&lt;&gt;"",OR(ISNUMBER(SEARCH('🔎 TRA CỨU NHANH'!$C$2,$A870)),ISNUMBER(SEARCH('🔎 TRA CỨU NHANH'!$C$2,$B870)))),1,0)</f>
        <v/>
      </c>
      <c r="M870">
        <f>IF(L870&gt;N(L869),L870,"")</f>
        <v/>
      </c>
      <c r="N870">
        <f>N(N869)+IF(AND('💰 BÁO GIÁ'!$C$27&lt;&gt;"",OR(ISNUMBER(SEARCH('💰 BÁO GIÁ'!$C$27,$A870)),ISNUMBER(SEARCH('💰 BÁO GIÁ'!$C$27,$B870)))),1,0)</f>
        <v/>
      </c>
      <c r="O870">
        <f>IF(N870&gt;N(N869),N870,"")</f>
        <v/>
      </c>
    </row>
    <row r="871">
      <c r="A871">
        <f>IF('🔩 PISTON'!A1141="","",'🔩 PISTON'!A1141)</f>
        <v/>
      </c>
      <c r="B871">
        <f>IF('🔩 PISTON'!A1141="","","Piston "&amp;'🔩 PISTON'!U1141)</f>
        <v/>
      </c>
      <c r="C871">
        <f>IF('🔩 PISTON'!A1141="","","Piston")</f>
        <v/>
      </c>
      <c r="D871">
        <f>IF('🔩 PISTON'!A1141="","",'🔩 PISTON'!L1141)</f>
        <v/>
      </c>
      <c r="E871">
        <f>IF('🔩 PISTON'!A1141="","",'🔩 PISTON'!M1141)</f>
        <v/>
      </c>
      <c r="F871">
        <f>IF('🔩 PISTON'!A1141="","",'🔩 PISTON'!N1141)</f>
        <v/>
      </c>
      <c r="G871">
        <f>IF('🔩 PISTON'!A1141="","",'🔩 PISTON'!O1141)</f>
        <v/>
      </c>
      <c r="H871">
        <f>IF('🔩 PISTON'!A1141="","",'🔩 PISTON'!P1141)</f>
        <v/>
      </c>
      <c r="I871">
        <f>IF('🔩 PISTON'!A1141="","",'🔩 PISTON'!Q1141)</f>
        <v/>
      </c>
      <c r="J871">
        <f>IF('🔩 PISTON'!A1141="","",'🔩 PISTON'!D1141)</f>
        <v/>
      </c>
      <c r="L871">
        <f>N(L870)+IF(AND('🔎 TRA CỨU NHANH'!$C$2&lt;&gt;"",OR(ISNUMBER(SEARCH('🔎 TRA CỨU NHANH'!$C$2,$A871)),ISNUMBER(SEARCH('🔎 TRA CỨU NHANH'!$C$2,$B871)))),1,0)</f>
        <v/>
      </c>
      <c r="M871">
        <f>IF(L871&gt;N(L870),L871,"")</f>
        <v/>
      </c>
      <c r="N871">
        <f>N(N870)+IF(AND('💰 BÁO GIÁ'!$C$27&lt;&gt;"",OR(ISNUMBER(SEARCH('💰 BÁO GIÁ'!$C$27,$A871)),ISNUMBER(SEARCH('💰 BÁO GIÁ'!$C$27,$B871)))),1,0)</f>
        <v/>
      </c>
      <c r="O871">
        <f>IF(N871&gt;N(N870),N871,"")</f>
        <v/>
      </c>
    </row>
    <row r="872">
      <c r="A872">
        <f>IF('🔩 PISTON'!A1142="","",'🔩 PISTON'!A1142)</f>
        <v/>
      </c>
      <c r="B872">
        <f>IF('🔩 PISTON'!A1142="","","Piston "&amp;'🔩 PISTON'!U1142)</f>
        <v/>
      </c>
      <c r="C872">
        <f>IF('🔩 PISTON'!A1142="","","Piston")</f>
        <v/>
      </c>
      <c r="D872">
        <f>IF('🔩 PISTON'!A1142="","",'🔩 PISTON'!L1142)</f>
        <v/>
      </c>
      <c r="E872">
        <f>IF('🔩 PISTON'!A1142="","",'🔩 PISTON'!M1142)</f>
        <v/>
      </c>
      <c r="F872">
        <f>IF('🔩 PISTON'!A1142="","",'🔩 PISTON'!N1142)</f>
        <v/>
      </c>
      <c r="G872">
        <f>IF('🔩 PISTON'!A1142="","",'🔩 PISTON'!O1142)</f>
        <v/>
      </c>
      <c r="H872">
        <f>IF('🔩 PISTON'!A1142="","",'🔩 PISTON'!P1142)</f>
        <v/>
      </c>
      <c r="I872">
        <f>IF('🔩 PISTON'!A1142="","",'🔩 PISTON'!Q1142)</f>
        <v/>
      </c>
      <c r="J872">
        <f>IF('🔩 PISTON'!A1142="","",'🔩 PISTON'!D1142)</f>
        <v/>
      </c>
      <c r="L872">
        <f>N(L871)+IF(AND('🔎 TRA CỨU NHANH'!$C$2&lt;&gt;"",OR(ISNUMBER(SEARCH('🔎 TRA CỨU NHANH'!$C$2,$A872)),ISNUMBER(SEARCH('🔎 TRA CỨU NHANH'!$C$2,$B872)))),1,0)</f>
        <v/>
      </c>
      <c r="M872">
        <f>IF(L872&gt;N(L871),L872,"")</f>
        <v/>
      </c>
      <c r="N872">
        <f>N(N871)+IF(AND('💰 BÁO GIÁ'!$C$27&lt;&gt;"",OR(ISNUMBER(SEARCH('💰 BÁO GIÁ'!$C$27,$A872)),ISNUMBER(SEARCH('💰 BÁO GIÁ'!$C$27,$B872)))),1,0)</f>
        <v/>
      </c>
      <c r="O872">
        <f>IF(N872&gt;N(N871),N872,"")</f>
        <v/>
      </c>
    </row>
    <row r="873">
      <c r="A873">
        <f>IF('🔩 PISTON'!A1143="","",'🔩 PISTON'!A1143)</f>
        <v/>
      </c>
      <c r="B873">
        <f>IF('🔩 PISTON'!A1143="","","Piston "&amp;'🔩 PISTON'!U1143)</f>
        <v/>
      </c>
      <c r="C873">
        <f>IF('🔩 PISTON'!A1143="","","Piston")</f>
        <v/>
      </c>
      <c r="D873">
        <f>IF('🔩 PISTON'!A1143="","",'🔩 PISTON'!L1143)</f>
        <v/>
      </c>
      <c r="E873">
        <f>IF('🔩 PISTON'!A1143="","",'🔩 PISTON'!M1143)</f>
        <v/>
      </c>
      <c r="F873">
        <f>IF('🔩 PISTON'!A1143="","",'🔩 PISTON'!N1143)</f>
        <v/>
      </c>
      <c r="G873">
        <f>IF('🔩 PISTON'!A1143="","",'🔩 PISTON'!O1143)</f>
        <v/>
      </c>
      <c r="H873">
        <f>IF('🔩 PISTON'!A1143="","",'🔩 PISTON'!P1143)</f>
        <v/>
      </c>
      <c r="I873">
        <f>IF('🔩 PISTON'!A1143="","",'🔩 PISTON'!Q1143)</f>
        <v/>
      </c>
      <c r="J873">
        <f>IF('🔩 PISTON'!A1143="","",'🔩 PISTON'!D1143)</f>
        <v/>
      </c>
      <c r="L873">
        <f>N(L872)+IF(AND('🔎 TRA CỨU NHANH'!$C$2&lt;&gt;"",OR(ISNUMBER(SEARCH('🔎 TRA CỨU NHANH'!$C$2,$A873)),ISNUMBER(SEARCH('🔎 TRA CỨU NHANH'!$C$2,$B873)))),1,0)</f>
        <v/>
      </c>
      <c r="M873">
        <f>IF(L873&gt;N(L872),L873,"")</f>
        <v/>
      </c>
      <c r="N873">
        <f>N(N872)+IF(AND('💰 BÁO GIÁ'!$C$27&lt;&gt;"",OR(ISNUMBER(SEARCH('💰 BÁO GIÁ'!$C$27,$A873)),ISNUMBER(SEARCH('💰 BÁO GIÁ'!$C$27,$B873)))),1,0)</f>
        <v/>
      </c>
      <c r="O873">
        <f>IF(N873&gt;N(N872),N873,"")</f>
        <v/>
      </c>
    </row>
    <row r="874">
      <c r="A874">
        <f>IF('🔩 PISTON'!A1144="","",'🔩 PISTON'!A1144)</f>
        <v/>
      </c>
      <c r="B874">
        <f>IF('🔩 PISTON'!A1144="","","Piston "&amp;'🔩 PISTON'!U1144)</f>
        <v/>
      </c>
      <c r="C874">
        <f>IF('🔩 PISTON'!A1144="","","Piston")</f>
        <v/>
      </c>
      <c r="D874">
        <f>IF('🔩 PISTON'!A1144="","",'🔩 PISTON'!L1144)</f>
        <v/>
      </c>
      <c r="E874">
        <f>IF('🔩 PISTON'!A1144="","",'🔩 PISTON'!M1144)</f>
        <v/>
      </c>
      <c r="F874">
        <f>IF('🔩 PISTON'!A1144="","",'🔩 PISTON'!N1144)</f>
        <v/>
      </c>
      <c r="G874">
        <f>IF('🔩 PISTON'!A1144="","",'🔩 PISTON'!O1144)</f>
        <v/>
      </c>
      <c r="H874">
        <f>IF('🔩 PISTON'!A1144="","",'🔩 PISTON'!P1144)</f>
        <v/>
      </c>
      <c r="I874">
        <f>IF('🔩 PISTON'!A1144="","",'🔩 PISTON'!Q1144)</f>
        <v/>
      </c>
      <c r="J874">
        <f>IF('🔩 PISTON'!A1144="","",'🔩 PISTON'!D1144)</f>
        <v/>
      </c>
      <c r="L874">
        <f>N(L873)+IF(AND('🔎 TRA CỨU NHANH'!$C$2&lt;&gt;"",OR(ISNUMBER(SEARCH('🔎 TRA CỨU NHANH'!$C$2,$A874)),ISNUMBER(SEARCH('🔎 TRA CỨU NHANH'!$C$2,$B874)))),1,0)</f>
        <v/>
      </c>
      <c r="M874">
        <f>IF(L874&gt;N(L873),L874,"")</f>
        <v/>
      </c>
      <c r="N874">
        <f>N(N873)+IF(AND('💰 BÁO GIÁ'!$C$27&lt;&gt;"",OR(ISNUMBER(SEARCH('💰 BÁO GIÁ'!$C$27,$A874)),ISNUMBER(SEARCH('💰 BÁO GIÁ'!$C$27,$B874)))),1,0)</f>
        <v/>
      </c>
      <c r="O874">
        <f>IF(N874&gt;N(N873),N874,"")</f>
        <v/>
      </c>
    </row>
    <row r="875">
      <c r="A875">
        <f>IF('🔩 PISTON'!A1145="","",'🔩 PISTON'!A1145)</f>
        <v/>
      </c>
      <c r="B875">
        <f>IF('🔩 PISTON'!A1145="","","Piston "&amp;'🔩 PISTON'!U1145)</f>
        <v/>
      </c>
      <c r="C875">
        <f>IF('🔩 PISTON'!A1145="","","Piston")</f>
        <v/>
      </c>
      <c r="D875">
        <f>IF('🔩 PISTON'!A1145="","",'🔩 PISTON'!L1145)</f>
        <v/>
      </c>
      <c r="E875">
        <f>IF('🔩 PISTON'!A1145="","",'🔩 PISTON'!M1145)</f>
        <v/>
      </c>
      <c r="F875">
        <f>IF('🔩 PISTON'!A1145="","",'🔩 PISTON'!N1145)</f>
        <v/>
      </c>
      <c r="G875">
        <f>IF('🔩 PISTON'!A1145="","",'🔩 PISTON'!O1145)</f>
        <v/>
      </c>
      <c r="H875">
        <f>IF('🔩 PISTON'!A1145="","",'🔩 PISTON'!P1145)</f>
        <v/>
      </c>
      <c r="I875">
        <f>IF('🔩 PISTON'!A1145="","",'🔩 PISTON'!Q1145)</f>
        <v/>
      </c>
      <c r="J875">
        <f>IF('🔩 PISTON'!A1145="","",'🔩 PISTON'!D1145)</f>
        <v/>
      </c>
      <c r="L875">
        <f>N(L874)+IF(AND('🔎 TRA CỨU NHANH'!$C$2&lt;&gt;"",OR(ISNUMBER(SEARCH('🔎 TRA CỨU NHANH'!$C$2,$A875)),ISNUMBER(SEARCH('🔎 TRA CỨU NHANH'!$C$2,$B875)))),1,0)</f>
        <v/>
      </c>
      <c r="M875">
        <f>IF(L875&gt;N(L874),L875,"")</f>
        <v/>
      </c>
      <c r="N875">
        <f>N(N874)+IF(AND('💰 BÁO GIÁ'!$C$27&lt;&gt;"",OR(ISNUMBER(SEARCH('💰 BÁO GIÁ'!$C$27,$A875)),ISNUMBER(SEARCH('💰 BÁO GIÁ'!$C$27,$B875)))),1,0)</f>
        <v/>
      </c>
      <c r="O875">
        <f>IF(N875&gt;N(N874),N875,"")</f>
        <v/>
      </c>
    </row>
    <row r="876">
      <c r="A876">
        <f>IF('🔩 PISTON'!A1146="","",'🔩 PISTON'!A1146)</f>
        <v/>
      </c>
      <c r="B876">
        <f>IF('🔩 PISTON'!A1146="","","Piston "&amp;'🔩 PISTON'!U1146)</f>
        <v/>
      </c>
      <c r="C876">
        <f>IF('🔩 PISTON'!A1146="","","Piston")</f>
        <v/>
      </c>
      <c r="D876">
        <f>IF('🔩 PISTON'!A1146="","",'🔩 PISTON'!L1146)</f>
        <v/>
      </c>
      <c r="E876">
        <f>IF('🔩 PISTON'!A1146="","",'🔩 PISTON'!M1146)</f>
        <v/>
      </c>
      <c r="F876">
        <f>IF('🔩 PISTON'!A1146="","",'🔩 PISTON'!N1146)</f>
        <v/>
      </c>
      <c r="G876">
        <f>IF('🔩 PISTON'!A1146="","",'🔩 PISTON'!O1146)</f>
        <v/>
      </c>
      <c r="H876">
        <f>IF('🔩 PISTON'!A1146="","",'🔩 PISTON'!P1146)</f>
        <v/>
      </c>
      <c r="I876">
        <f>IF('🔩 PISTON'!A1146="","",'🔩 PISTON'!Q1146)</f>
        <v/>
      </c>
      <c r="J876">
        <f>IF('🔩 PISTON'!A1146="","",'🔩 PISTON'!D1146)</f>
        <v/>
      </c>
      <c r="L876">
        <f>N(L875)+IF(AND('🔎 TRA CỨU NHANH'!$C$2&lt;&gt;"",OR(ISNUMBER(SEARCH('🔎 TRA CỨU NHANH'!$C$2,$A876)),ISNUMBER(SEARCH('🔎 TRA CỨU NHANH'!$C$2,$B876)))),1,0)</f>
        <v/>
      </c>
      <c r="M876">
        <f>IF(L876&gt;N(L875),L876,"")</f>
        <v/>
      </c>
      <c r="N876">
        <f>N(N875)+IF(AND('💰 BÁO GIÁ'!$C$27&lt;&gt;"",OR(ISNUMBER(SEARCH('💰 BÁO GIÁ'!$C$27,$A876)),ISNUMBER(SEARCH('💰 BÁO GIÁ'!$C$27,$B876)))),1,0)</f>
        <v/>
      </c>
      <c r="O876">
        <f>IF(N876&gt;N(N875),N876,"")</f>
        <v/>
      </c>
    </row>
    <row r="877">
      <c r="A877">
        <f>IF('🔩 PISTON'!A1147="","",'🔩 PISTON'!A1147)</f>
        <v/>
      </c>
      <c r="B877">
        <f>IF('🔩 PISTON'!A1147="","","Piston "&amp;'🔩 PISTON'!U1147)</f>
        <v/>
      </c>
      <c r="C877">
        <f>IF('🔩 PISTON'!A1147="","","Piston")</f>
        <v/>
      </c>
      <c r="D877">
        <f>IF('🔩 PISTON'!A1147="","",'🔩 PISTON'!L1147)</f>
        <v/>
      </c>
      <c r="E877">
        <f>IF('🔩 PISTON'!A1147="","",'🔩 PISTON'!M1147)</f>
        <v/>
      </c>
      <c r="F877">
        <f>IF('🔩 PISTON'!A1147="","",'🔩 PISTON'!N1147)</f>
        <v/>
      </c>
      <c r="G877">
        <f>IF('🔩 PISTON'!A1147="","",'🔩 PISTON'!O1147)</f>
        <v/>
      </c>
      <c r="H877">
        <f>IF('🔩 PISTON'!A1147="","",'🔩 PISTON'!P1147)</f>
        <v/>
      </c>
      <c r="I877">
        <f>IF('🔩 PISTON'!A1147="","",'🔩 PISTON'!Q1147)</f>
        <v/>
      </c>
      <c r="J877">
        <f>IF('🔩 PISTON'!A1147="","",'🔩 PISTON'!D1147)</f>
        <v/>
      </c>
      <c r="L877">
        <f>N(L876)+IF(AND('🔎 TRA CỨU NHANH'!$C$2&lt;&gt;"",OR(ISNUMBER(SEARCH('🔎 TRA CỨU NHANH'!$C$2,$A877)),ISNUMBER(SEARCH('🔎 TRA CỨU NHANH'!$C$2,$B877)))),1,0)</f>
        <v/>
      </c>
      <c r="M877">
        <f>IF(L877&gt;N(L876),L877,"")</f>
        <v/>
      </c>
      <c r="N877">
        <f>N(N876)+IF(AND('💰 BÁO GIÁ'!$C$27&lt;&gt;"",OR(ISNUMBER(SEARCH('💰 BÁO GIÁ'!$C$27,$A877)),ISNUMBER(SEARCH('💰 BÁO GIÁ'!$C$27,$B877)))),1,0)</f>
        <v/>
      </c>
      <c r="O877">
        <f>IF(N877&gt;N(N876),N877,"")</f>
        <v/>
      </c>
    </row>
    <row r="878">
      <c r="A878">
        <f>IF('🔩 PISTON'!A1148="","",'🔩 PISTON'!A1148)</f>
        <v/>
      </c>
      <c r="B878">
        <f>IF('🔩 PISTON'!A1148="","","Piston "&amp;'🔩 PISTON'!U1148)</f>
        <v/>
      </c>
      <c r="C878">
        <f>IF('🔩 PISTON'!A1148="","","Piston")</f>
        <v/>
      </c>
      <c r="D878">
        <f>IF('🔩 PISTON'!A1148="","",'🔩 PISTON'!L1148)</f>
        <v/>
      </c>
      <c r="E878">
        <f>IF('🔩 PISTON'!A1148="","",'🔩 PISTON'!M1148)</f>
        <v/>
      </c>
      <c r="F878">
        <f>IF('🔩 PISTON'!A1148="","",'🔩 PISTON'!N1148)</f>
        <v/>
      </c>
      <c r="G878">
        <f>IF('🔩 PISTON'!A1148="","",'🔩 PISTON'!O1148)</f>
        <v/>
      </c>
      <c r="H878">
        <f>IF('🔩 PISTON'!A1148="","",'🔩 PISTON'!P1148)</f>
        <v/>
      </c>
      <c r="I878">
        <f>IF('🔩 PISTON'!A1148="","",'🔩 PISTON'!Q1148)</f>
        <v/>
      </c>
      <c r="J878">
        <f>IF('🔩 PISTON'!A1148="","",'🔩 PISTON'!D1148)</f>
        <v/>
      </c>
      <c r="L878">
        <f>N(L877)+IF(AND('🔎 TRA CỨU NHANH'!$C$2&lt;&gt;"",OR(ISNUMBER(SEARCH('🔎 TRA CỨU NHANH'!$C$2,$A878)),ISNUMBER(SEARCH('🔎 TRA CỨU NHANH'!$C$2,$B878)))),1,0)</f>
        <v/>
      </c>
      <c r="M878">
        <f>IF(L878&gt;N(L877),L878,"")</f>
        <v/>
      </c>
      <c r="N878">
        <f>N(N877)+IF(AND('💰 BÁO GIÁ'!$C$27&lt;&gt;"",OR(ISNUMBER(SEARCH('💰 BÁO GIÁ'!$C$27,$A878)),ISNUMBER(SEARCH('💰 BÁO GIÁ'!$C$27,$B878)))),1,0)</f>
        <v/>
      </c>
      <c r="O878">
        <f>IF(N878&gt;N(N877),N878,"")</f>
        <v/>
      </c>
    </row>
    <row r="879">
      <c r="A879">
        <f>IF('🔩 PISTON'!A1149="","",'🔩 PISTON'!A1149)</f>
        <v/>
      </c>
      <c r="B879">
        <f>IF('🔩 PISTON'!A1149="","","Piston "&amp;'🔩 PISTON'!U1149)</f>
        <v/>
      </c>
      <c r="C879">
        <f>IF('🔩 PISTON'!A1149="","","Piston")</f>
        <v/>
      </c>
      <c r="D879">
        <f>IF('🔩 PISTON'!A1149="","",'🔩 PISTON'!L1149)</f>
        <v/>
      </c>
      <c r="E879">
        <f>IF('🔩 PISTON'!A1149="","",'🔩 PISTON'!M1149)</f>
        <v/>
      </c>
      <c r="F879">
        <f>IF('🔩 PISTON'!A1149="","",'🔩 PISTON'!N1149)</f>
        <v/>
      </c>
      <c r="G879">
        <f>IF('🔩 PISTON'!A1149="","",'🔩 PISTON'!O1149)</f>
        <v/>
      </c>
      <c r="H879">
        <f>IF('🔩 PISTON'!A1149="","",'🔩 PISTON'!P1149)</f>
        <v/>
      </c>
      <c r="I879">
        <f>IF('🔩 PISTON'!A1149="","",'🔩 PISTON'!Q1149)</f>
        <v/>
      </c>
      <c r="J879">
        <f>IF('🔩 PISTON'!A1149="","",'🔩 PISTON'!D1149)</f>
        <v/>
      </c>
      <c r="L879">
        <f>N(L878)+IF(AND('🔎 TRA CỨU NHANH'!$C$2&lt;&gt;"",OR(ISNUMBER(SEARCH('🔎 TRA CỨU NHANH'!$C$2,$A879)),ISNUMBER(SEARCH('🔎 TRA CỨU NHANH'!$C$2,$B879)))),1,0)</f>
        <v/>
      </c>
      <c r="M879">
        <f>IF(L879&gt;N(L878),L879,"")</f>
        <v/>
      </c>
      <c r="N879">
        <f>N(N878)+IF(AND('💰 BÁO GIÁ'!$C$27&lt;&gt;"",OR(ISNUMBER(SEARCH('💰 BÁO GIÁ'!$C$27,$A879)),ISNUMBER(SEARCH('💰 BÁO GIÁ'!$C$27,$B879)))),1,0)</f>
        <v/>
      </c>
      <c r="O879">
        <f>IF(N879&gt;N(N878),N879,"")</f>
        <v/>
      </c>
    </row>
    <row r="880">
      <c r="A880">
        <f>IF('🔩 PISTON'!A1150="","",'🔩 PISTON'!A1150)</f>
        <v/>
      </c>
      <c r="B880">
        <f>IF('🔩 PISTON'!A1150="","","Piston "&amp;'🔩 PISTON'!U1150)</f>
        <v/>
      </c>
      <c r="C880">
        <f>IF('🔩 PISTON'!A1150="","","Piston")</f>
        <v/>
      </c>
      <c r="D880">
        <f>IF('🔩 PISTON'!A1150="","",'🔩 PISTON'!L1150)</f>
        <v/>
      </c>
      <c r="E880">
        <f>IF('🔩 PISTON'!A1150="","",'🔩 PISTON'!M1150)</f>
        <v/>
      </c>
      <c r="F880">
        <f>IF('🔩 PISTON'!A1150="","",'🔩 PISTON'!N1150)</f>
        <v/>
      </c>
      <c r="G880">
        <f>IF('🔩 PISTON'!A1150="","",'🔩 PISTON'!O1150)</f>
        <v/>
      </c>
      <c r="H880">
        <f>IF('🔩 PISTON'!A1150="","",'🔩 PISTON'!P1150)</f>
        <v/>
      </c>
      <c r="I880">
        <f>IF('🔩 PISTON'!A1150="","",'🔩 PISTON'!Q1150)</f>
        <v/>
      </c>
      <c r="J880">
        <f>IF('🔩 PISTON'!A1150="","",'🔩 PISTON'!D1150)</f>
        <v/>
      </c>
      <c r="L880">
        <f>N(L879)+IF(AND('🔎 TRA CỨU NHANH'!$C$2&lt;&gt;"",OR(ISNUMBER(SEARCH('🔎 TRA CỨU NHANH'!$C$2,$A880)),ISNUMBER(SEARCH('🔎 TRA CỨU NHANH'!$C$2,$B880)))),1,0)</f>
        <v/>
      </c>
      <c r="M880">
        <f>IF(L880&gt;N(L879),L880,"")</f>
        <v/>
      </c>
      <c r="N880">
        <f>N(N879)+IF(AND('💰 BÁO GIÁ'!$C$27&lt;&gt;"",OR(ISNUMBER(SEARCH('💰 BÁO GIÁ'!$C$27,$A880)),ISNUMBER(SEARCH('💰 BÁO GIÁ'!$C$27,$B880)))),1,0)</f>
        <v/>
      </c>
      <c r="O880">
        <f>IF(N880&gt;N(N879),N880,"")</f>
        <v/>
      </c>
    </row>
    <row r="881">
      <c r="A881">
        <f>IF('🔩 PISTON'!A1151="","",'🔩 PISTON'!A1151)</f>
        <v/>
      </c>
      <c r="B881">
        <f>IF('🔩 PISTON'!A1151="","","Piston "&amp;'🔩 PISTON'!U1151)</f>
        <v/>
      </c>
      <c r="C881">
        <f>IF('🔩 PISTON'!A1151="","","Piston")</f>
        <v/>
      </c>
      <c r="D881">
        <f>IF('🔩 PISTON'!A1151="","",'🔩 PISTON'!L1151)</f>
        <v/>
      </c>
      <c r="E881">
        <f>IF('🔩 PISTON'!A1151="","",'🔩 PISTON'!M1151)</f>
        <v/>
      </c>
      <c r="F881">
        <f>IF('🔩 PISTON'!A1151="","",'🔩 PISTON'!N1151)</f>
        <v/>
      </c>
      <c r="G881">
        <f>IF('🔩 PISTON'!A1151="","",'🔩 PISTON'!O1151)</f>
        <v/>
      </c>
      <c r="H881">
        <f>IF('🔩 PISTON'!A1151="","",'🔩 PISTON'!P1151)</f>
        <v/>
      </c>
      <c r="I881">
        <f>IF('🔩 PISTON'!A1151="","",'🔩 PISTON'!Q1151)</f>
        <v/>
      </c>
      <c r="J881">
        <f>IF('🔩 PISTON'!A1151="","",'🔩 PISTON'!D1151)</f>
        <v/>
      </c>
      <c r="L881">
        <f>N(L880)+IF(AND('🔎 TRA CỨU NHANH'!$C$2&lt;&gt;"",OR(ISNUMBER(SEARCH('🔎 TRA CỨU NHANH'!$C$2,$A881)),ISNUMBER(SEARCH('🔎 TRA CỨU NHANH'!$C$2,$B881)))),1,0)</f>
        <v/>
      </c>
      <c r="M881">
        <f>IF(L881&gt;N(L880),L881,"")</f>
        <v/>
      </c>
      <c r="N881">
        <f>N(N880)+IF(AND('💰 BÁO GIÁ'!$C$27&lt;&gt;"",OR(ISNUMBER(SEARCH('💰 BÁO GIÁ'!$C$27,$A881)),ISNUMBER(SEARCH('💰 BÁO GIÁ'!$C$27,$B881)))),1,0)</f>
        <v/>
      </c>
      <c r="O881">
        <f>IF(N881&gt;N(N880),N881,"")</f>
        <v/>
      </c>
    </row>
    <row r="882">
      <c r="A882">
        <f>IF('🔩 PISTON'!A1152="","",'🔩 PISTON'!A1152)</f>
        <v/>
      </c>
      <c r="B882">
        <f>IF('🔩 PISTON'!A1152="","","Piston "&amp;'🔩 PISTON'!U1152)</f>
        <v/>
      </c>
      <c r="C882">
        <f>IF('🔩 PISTON'!A1152="","","Piston")</f>
        <v/>
      </c>
      <c r="D882">
        <f>IF('🔩 PISTON'!A1152="","",'🔩 PISTON'!L1152)</f>
        <v/>
      </c>
      <c r="E882">
        <f>IF('🔩 PISTON'!A1152="","",'🔩 PISTON'!M1152)</f>
        <v/>
      </c>
      <c r="F882">
        <f>IF('🔩 PISTON'!A1152="","",'🔩 PISTON'!N1152)</f>
        <v/>
      </c>
      <c r="G882">
        <f>IF('🔩 PISTON'!A1152="","",'🔩 PISTON'!O1152)</f>
        <v/>
      </c>
      <c r="H882">
        <f>IF('🔩 PISTON'!A1152="","",'🔩 PISTON'!P1152)</f>
        <v/>
      </c>
      <c r="I882">
        <f>IF('🔩 PISTON'!A1152="","",'🔩 PISTON'!Q1152)</f>
        <v/>
      </c>
      <c r="J882">
        <f>IF('🔩 PISTON'!A1152="","",'🔩 PISTON'!D1152)</f>
        <v/>
      </c>
      <c r="L882">
        <f>N(L881)+IF(AND('🔎 TRA CỨU NHANH'!$C$2&lt;&gt;"",OR(ISNUMBER(SEARCH('🔎 TRA CỨU NHANH'!$C$2,$A882)),ISNUMBER(SEARCH('🔎 TRA CỨU NHANH'!$C$2,$B882)))),1,0)</f>
        <v/>
      </c>
      <c r="M882">
        <f>IF(L882&gt;N(L881),L882,"")</f>
        <v/>
      </c>
      <c r="N882">
        <f>N(N881)+IF(AND('💰 BÁO GIÁ'!$C$27&lt;&gt;"",OR(ISNUMBER(SEARCH('💰 BÁO GIÁ'!$C$27,$A882)),ISNUMBER(SEARCH('💰 BÁO GIÁ'!$C$27,$B882)))),1,0)</f>
        <v/>
      </c>
      <c r="O882">
        <f>IF(N882&gt;N(N881),N882,"")</f>
        <v/>
      </c>
    </row>
    <row r="883">
      <c r="A883">
        <f>IF('🔩 PISTON'!A1153="","",'🔩 PISTON'!A1153)</f>
        <v/>
      </c>
      <c r="B883">
        <f>IF('🔩 PISTON'!A1153="","","Piston "&amp;'🔩 PISTON'!U1153)</f>
        <v/>
      </c>
      <c r="C883">
        <f>IF('🔩 PISTON'!A1153="","","Piston")</f>
        <v/>
      </c>
      <c r="D883">
        <f>IF('🔩 PISTON'!A1153="","",'🔩 PISTON'!L1153)</f>
        <v/>
      </c>
      <c r="E883">
        <f>IF('🔩 PISTON'!A1153="","",'🔩 PISTON'!M1153)</f>
        <v/>
      </c>
      <c r="F883">
        <f>IF('🔩 PISTON'!A1153="","",'🔩 PISTON'!N1153)</f>
        <v/>
      </c>
      <c r="G883">
        <f>IF('🔩 PISTON'!A1153="","",'🔩 PISTON'!O1153)</f>
        <v/>
      </c>
      <c r="H883">
        <f>IF('🔩 PISTON'!A1153="","",'🔩 PISTON'!P1153)</f>
        <v/>
      </c>
      <c r="I883">
        <f>IF('🔩 PISTON'!A1153="","",'🔩 PISTON'!Q1153)</f>
        <v/>
      </c>
      <c r="J883">
        <f>IF('🔩 PISTON'!A1153="","",'🔩 PISTON'!D1153)</f>
        <v/>
      </c>
      <c r="L883">
        <f>N(L882)+IF(AND('🔎 TRA CỨU NHANH'!$C$2&lt;&gt;"",OR(ISNUMBER(SEARCH('🔎 TRA CỨU NHANH'!$C$2,$A883)),ISNUMBER(SEARCH('🔎 TRA CỨU NHANH'!$C$2,$B883)))),1,0)</f>
        <v/>
      </c>
      <c r="M883">
        <f>IF(L883&gt;N(L882),L883,"")</f>
        <v/>
      </c>
      <c r="N883">
        <f>N(N882)+IF(AND('💰 BÁO GIÁ'!$C$27&lt;&gt;"",OR(ISNUMBER(SEARCH('💰 BÁO GIÁ'!$C$27,$A883)),ISNUMBER(SEARCH('💰 BÁO GIÁ'!$C$27,$B883)))),1,0)</f>
        <v/>
      </c>
      <c r="O883">
        <f>IF(N883&gt;N(N882),N883,"")</f>
        <v/>
      </c>
    </row>
    <row r="884">
      <c r="A884">
        <f>IF('🔩 PISTON'!A1154="","",'🔩 PISTON'!A1154)</f>
        <v/>
      </c>
      <c r="B884">
        <f>IF('🔩 PISTON'!A1154="","","Piston "&amp;'🔩 PISTON'!U1154)</f>
        <v/>
      </c>
      <c r="C884">
        <f>IF('🔩 PISTON'!A1154="","","Piston")</f>
        <v/>
      </c>
      <c r="D884">
        <f>IF('🔩 PISTON'!A1154="","",'🔩 PISTON'!L1154)</f>
        <v/>
      </c>
      <c r="E884">
        <f>IF('🔩 PISTON'!A1154="","",'🔩 PISTON'!M1154)</f>
        <v/>
      </c>
      <c r="F884">
        <f>IF('🔩 PISTON'!A1154="","",'🔩 PISTON'!N1154)</f>
        <v/>
      </c>
      <c r="G884">
        <f>IF('🔩 PISTON'!A1154="","",'🔩 PISTON'!O1154)</f>
        <v/>
      </c>
      <c r="H884">
        <f>IF('🔩 PISTON'!A1154="","",'🔩 PISTON'!P1154)</f>
        <v/>
      </c>
      <c r="I884">
        <f>IF('🔩 PISTON'!A1154="","",'🔩 PISTON'!Q1154)</f>
        <v/>
      </c>
      <c r="J884">
        <f>IF('🔩 PISTON'!A1154="","",'🔩 PISTON'!D1154)</f>
        <v/>
      </c>
      <c r="L884">
        <f>N(L883)+IF(AND('🔎 TRA CỨU NHANH'!$C$2&lt;&gt;"",OR(ISNUMBER(SEARCH('🔎 TRA CỨU NHANH'!$C$2,$A884)),ISNUMBER(SEARCH('🔎 TRA CỨU NHANH'!$C$2,$B884)))),1,0)</f>
        <v/>
      </c>
      <c r="M884">
        <f>IF(L884&gt;N(L883),L884,"")</f>
        <v/>
      </c>
      <c r="N884">
        <f>N(N883)+IF(AND('💰 BÁO GIÁ'!$C$27&lt;&gt;"",OR(ISNUMBER(SEARCH('💰 BÁO GIÁ'!$C$27,$A884)),ISNUMBER(SEARCH('💰 BÁO GIÁ'!$C$27,$B884)))),1,0)</f>
        <v/>
      </c>
      <c r="O884">
        <f>IF(N884&gt;N(N883),N884,"")</f>
        <v/>
      </c>
    </row>
    <row r="885">
      <c r="A885">
        <f>IF('🔩 PISTON'!A1155="","",'🔩 PISTON'!A1155)</f>
        <v/>
      </c>
      <c r="B885">
        <f>IF('🔩 PISTON'!A1155="","","Piston "&amp;'🔩 PISTON'!U1155)</f>
        <v/>
      </c>
      <c r="C885">
        <f>IF('🔩 PISTON'!A1155="","","Piston")</f>
        <v/>
      </c>
      <c r="D885">
        <f>IF('🔩 PISTON'!A1155="","",'🔩 PISTON'!L1155)</f>
        <v/>
      </c>
      <c r="E885">
        <f>IF('🔩 PISTON'!A1155="","",'🔩 PISTON'!M1155)</f>
        <v/>
      </c>
      <c r="F885">
        <f>IF('🔩 PISTON'!A1155="","",'🔩 PISTON'!N1155)</f>
        <v/>
      </c>
      <c r="G885">
        <f>IF('🔩 PISTON'!A1155="","",'🔩 PISTON'!O1155)</f>
        <v/>
      </c>
      <c r="H885">
        <f>IF('🔩 PISTON'!A1155="","",'🔩 PISTON'!P1155)</f>
        <v/>
      </c>
      <c r="I885">
        <f>IF('🔩 PISTON'!A1155="","",'🔩 PISTON'!Q1155)</f>
        <v/>
      </c>
      <c r="J885">
        <f>IF('🔩 PISTON'!A1155="","",'🔩 PISTON'!D1155)</f>
        <v/>
      </c>
      <c r="L885">
        <f>N(L884)+IF(AND('🔎 TRA CỨU NHANH'!$C$2&lt;&gt;"",OR(ISNUMBER(SEARCH('🔎 TRA CỨU NHANH'!$C$2,$A885)),ISNUMBER(SEARCH('🔎 TRA CỨU NHANH'!$C$2,$B885)))),1,0)</f>
        <v/>
      </c>
      <c r="M885">
        <f>IF(L885&gt;N(L884),L885,"")</f>
        <v/>
      </c>
      <c r="N885">
        <f>N(N884)+IF(AND('💰 BÁO GIÁ'!$C$27&lt;&gt;"",OR(ISNUMBER(SEARCH('💰 BÁO GIÁ'!$C$27,$A885)),ISNUMBER(SEARCH('💰 BÁO GIÁ'!$C$27,$B885)))),1,0)</f>
        <v/>
      </c>
      <c r="O885">
        <f>IF(N885&gt;N(N884),N885,"")</f>
        <v/>
      </c>
    </row>
    <row r="886">
      <c r="A886">
        <f>IF('🔩 PISTON'!A1156="","",'🔩 PISTON'!A1156)</f>
        <v/>
      </c>
      <c r="B886">
        <f>IF('🔩 PISTON'!A1156="","","Piston "&amp;'🔩 PISTON'!U1156)</f>
        <v/>
      </c>
      <c r="C886">
        <f>IF('🔩 PISTON'!A1156="","","Piston")</f>
        <v/>
      </c>
      <c r="D886">
        <f>IF('🔩 PISTON'!A1156="","",'🔩 PISTON'!L1156)</f>
        <v/>
      </c>
      <c r="E886">
        <f>IF('🔩 PISTON'!A1156="","",'🔩 PISTON'!M1156)</f>
        <v/>
      </c>
      <c r="F886">
        <f>IF('🔩 PISTON'!A1156="","",'🔩 PISTON'!N1156)</f>
        <v/>
      </c>
      <c r="G886">
        <f>IF('🔩 PISTON'!A1156="","",'🔩 PISTON'!O1156)</f>
        <v/>
      </c>
      <c r="H886">
        <f>IF('🔩 PISTON'!A1156="","",'🔩 PISTON'!P1156)</f>
        <v/>
      </c>
      <c r="I886">
        <f>IF('🔩 PISTON'!A1156="","",'🔩 PISTON'!Q1156)</f>
        <v/>
      </c>
      <c r="J886">
        <f>IF('🔩 PISTON'!A1156="","",'🔩 PISTON'!D1156)</f>
        <v/>
      </c>
      <c r="L886">
        <f>N(L885)+IF(AND('🔎 TRA CỨU NHANH'!$C$2&lt;&gt;"",OR(ISNUMBER(SEARCH('🔎 TRA CỨU NHANH'!$C$2,$A886)),ISNUMBER(SEARCH('🔎 TRA CỨU NHANH'!$C$2,$B886)))),1,0)</f>
        <v/>
      </c>
      <c r="M886">
        <f>IF(L886&gt;N(L885),L886,"")</f>
        <v/>
      </c>
      <c r="N886">
        <f>N(N885)+IF(AND('💰 BÁO GIÁ'!$C$27&lt;&gt;"",OR(ISNUMBER(SEARCH('💰 BÁO GIÁ'!$C$27,$A886)),ISNUMBER(SEARCH('💰 BÁO GIÁ'!$C$27,$B886)))),1,0)</f>
        <v/>
      </c>
      <c r="O886">
        <f>IF(N886&gt;N(N885),N886,"")</f>
        <v/>
      </c>
    </row>
    <row r="887">
      <c r="A887">
        <f>IF('🔩 PISTON'!A1157="","",'🔩 PISTON'!A1157)</f>
        <v/>
      </c>
      <c r="B887">
        <f>IF('🔩 PISTON'!A1157="","","Piston "&amp;'🔩 PISTON'!U1157)</f>
        <v/>
      </c>
      <c r="C887">
        <f>IF('🔩 PISTON'!A1157="","","Piston")</f>
        <v/>
      </c>
      <c r="D887">
        <f>IF('🔩 PISTON'!A1157="","",'🔩 PISTON'!L1157)</f>
        <v/>
      </c>
      <c r="E887">
        <f>IF('🔩 PISTON'!A1157="","",'🔩 PISTON'!M1157)</f>
        <v/>
      </c>
      <c r="F887">
        <f>IF('🔩 PISTON'!A1157="","",'🔩 PISTON'!N1157)</f>
        <v/>
      </c>
      <c r="G887">
        <f>IF('🔩 PISTON'!A1157="","",'🔩 PISTON'!O1157)</f>
        <v/>
      </c>
      <c r="H887">
        <f>IF('🔩 PISTON'!A1157="","",'🔩 PISTON'!P1157)</f>
        <v/>
      </c>
      <c r="I887">
        <f>IF('🔩 PISTON'!A1157="","",'🔩 PISTON'!Q1157)</f>
        <v/>
      </c>
      <c r="J887">
        <f>IF('🔩 PISTON'!A1157="","",'🔩 PISTON'!D1157)</f>
        <v/>
      </c>
      <c r="L887">
        <f>N(L886)+IF(AND('🔎 TRA CỨU NHANH'!$C$2&lt;&gt;"",OR(ISNUMBER(SEARCH('🔎 TRA CỨU NHANH'!$C$2,$A887)),ISNUMBER(SEARCH('🔎 TRA CỨU NHANH'!$C$2,$B887)))),1,0)</f>
        <v/>
      </c>
      <c r="M887">
        <f>IF(L887&gt;N(L886),L887,"")</f>
        <v/>
      </c>
      <c r="N887">
        <f>N(N886)+IF(AND('💰 BÁO GIÁ'!$C$27&lt;&gt;"",OR(ISNUMBER(SEARCH('💰 BÁO GIÁ'!$C$27,$A887)),ISNUMBER(SEARCH('💰 BÁO GIÁ'!$C$27,$B887)))),1,0)</f>
        <v/>
      </c>
      <c r="O887">
        <f>IF(N887&gt;N(N886),N887,"")</f>
        <v/>
      </c>
    </row>
    <row r="888">
      <c r="A888">
        <f>IF('🔩 PISTON'!A1158="","",'🔩 PISTON'!A1158)</f>
        <v/>
      </c>
      <c r="B888">
        <f>IF('🔩 PISTON'!A1158="","","Piston "&amp;'🔩 PISTON'!U1158)</f>
        <v/>
      </c>
      <c r="C888">
        <f>IF('🔩 PISTON'!A1158="","","Piston")</f>
        <v/>
      </c>
      <c r="D888">
        <f>IF('🔩 PISTON'!A1158="","",'🔩 PISTON'!L1158)</f>
        <v/>
      </c>
      <c r="E888">
        <f>IF('🔩 PISTON'!A1158="","",'🔩 PISTON'!M1158)</f>
        <v/>
      </c>
      <c r="F888">
        <f>IF('🔩 PISTON'!A1158="","",'🔩 PISTON'!N1158)</f>
        <v/>
      </c>
      <c r="G888">
        <f>IF('🔩 PISTON'!A1158="","",'🔩 PISTON'!O1158)</f>
        <v/>
      </c>
      <c r="H888">
        <f>IF('🔩 PISTON'!A1158="","",'🔩 PISTON'!P1158)</f>
        <v/>
      </c>
      <c r="I888">
        <f>IF('🔩 PISTON'!A1158="","",'🔩 PISTON'!Q1158)</f>
        <v/>
      </c>
      <c r="J888">
        <f>IF('🔩 PISTON'!A1158="","",'🔩 PISTON'!D1158)</f>
        <v/>
      </c>
      <c r="L888">
        <f>N(L887)+IF(AND('🔎 TRA CỨU NHANH'!$C$2&lt;&gt;"",OR(ISNUMBER(SEARCH('🔎 TRA CỨU NHANH'!$C$2,$A888)),ISNUMBER(SEARCH('🔎 TRA CỨU NHANH'!$C$2,$B888)))),1,0)</f>
        <v/>
      </c>
      <c r="M888">
        <f>IF(L888&gt;N(L887),L888,"")</f>
        <v/>
      </c>
      <c r="N888">
        <f>N(N887)+IF(AND('💰 BÁO GIÁ'!$C$27&lt;&gt;"",OR(ISNUMBER(SEARCH('💰 BÁO GIÁ'!$C$27,$A888)),ISNUMBER(SEARCH('💰 BÁO GIÁ'!$C$27,$B888)))),1,0)</f>
        <v/>
      </c>
      <c r="O888">
        <f>IF(N888&gt;N(N887),N888,"")</f>
        <v/>
      </c>
    </row>
    <row r="889">
      <c r="A889">
        <f>IF('🔩 PISTON'!A1159="","",'🔩 PISTON'!A1159)</f>
        <v/>
      </c>
      <c r="B889">
        <f>IF('🔩 PISTON'!A1159="","","Piston "&amp;'🔩 PISTON'!U1159)</f>
        <v/>
      </c>
      <c r="C889">
        <f>IF('🔩 PISTON'!A1159="","","Piston")</f>
        <v/>
      </c>
      <c r="D889">
        <f>IF('🔩 PISTON'!A1159="","",'🔩 PISTON'!L1159)</f>
        <v/>
      </c>
      <c r="E889">
        <f>IF('🔩 PISTON'!A1159="","",'🔩 PISTON'!M1159)</f>
        <v/>
      </c>
      <c r="F889">
        <f>IF('🔩 PISTON'!A1159="","",'🔩 PISTON'!N1159)</f>
        <v/>
      </c>
      <c r="G889">
        <f>IF('🔩 PISTON'!A1159="","",'🔩 PISTON'!O1159)</f>
        <v/>
      </c>
      <c r="H889">
        <f>IF('🔩 PISTON'!A1159="","",'🔩 PISTON'!P1159)</f>
        <v/>
      </c>
      <c r="I889">
        <f>IF('🔩 PISTON'!A1159="","",'🔩 PISTON'!Q1159)</f>
        <v/>
      </c>
      <c r="J889">
        <f>IF('🔩 PISTON'!A1159="","",'🔩 PISTON'!D1159)</f>
        <v/>
      </c>
      <c r="L889">
        <f>N(L888)+IF(AND('🔎 TRA CỨU NHANH'!$C$2&lt;&gt;"",OR(ISNUMBER(SEARCH('🔎 TRA CỨU NHANH'!$C$2,$A889)),ISNUMBER(SEARCH('🔎 TRA CỨU NHANH'!$C$2,$B889)))),1,0)</f>
        <v/>
      </c>
      <c r="M889">
        <f>IF(L889&gt;N(L888),L889,"")</f>
        <v/>
      </c>
      <c r="N889">
        <f>N(N888)+IF(AND('💰 BÁO GIÁ'!$C$27&lt;&gt;"",OR(ISNUMBER(SEARCH('💰 BÁO GIÁ'!$C$27,$A889)),ISNUMBER(SEARCH('💰 BÁO GIÁ'!$C$27,$B889)))),1,0)</f>
        <v/>
      </c>
      <c r="O889">
        <f>IF(N889&gt;N(N888),N889,"")</f>
        <v/>
      </c>
    </row>
    <row r="890">
      <c r="A890">
        <f>IF('🔩 PISTON'!A1160="","",'🔩 PISTON'!A1160)</f>
        <v/>
      </c>
      <c r="B890">
        <f>IF('🔩 PISTON'!A1160="","","Piston "&amp;'🔩 PISTON'!U1160)</f>
        <v/>
      </c>
      <c r="C890">
        <f>IF('🔩 PISTON'!A1160="","","Piston")</f>
        <v/>
      </c>
      <c r="D890">
        <f>IF('🔩 PISTON'!A1160="","",'🔩 PISTON'!L1160)</f>
        <v/>
      </c>
      <c r="E890">
        <f>IF('🔩 PISTON'!A1160="","",'🔩 PISTON'!M1160)</f>
        <v/>
      </c>
      <c r="F890">
        <f>IF('🔩 PISTON'!A1160="","",'🔩 PISTON'!N1160)</f>
        <v/>
      </c>
      <c r="G890">
        <f>IF('🔩 PISTON'!A1160="","",'🔩 PISTON'!O1160)</f>
        <v/>
      </c>
      <c r="H890">
        <f>IF('🔩 PISTON'!A1160="","",'🔩 PISTON'!P1160)</f>
        <v/>
      </c>
      <c r="I890">
        <f>IF('🔩 PISTON'!A1160="","",'🔩 PISTON'!Q1160)</f>
        <v/>
      </c>
      <c r="J890">
        <f>IF('🔩 PISTON'!A1160="","",'🔩 PISTON'!D1160)</f>
        <v/>
      </c>
      <c r="L890">
        <f>N(L889)+IF(AND('🔎 TRA CỨU NHANH'!$C$2&lt;&gt;"",OR(ISNUMBER(SEARCH('🔎 TRA CỨU NHANH'!$C$2,$A890)),ISNUMBER(SEARCH('🔎 TRA CỨU NHANH'!$C$2,$B890)))),1,0)</f>
        <v/>
      </c>
      <c r="M890">
        <f>IF(L890&gt;N(L889),L890,"")</f>
        <v/>
      </c>
      <c r="N890">
        <f>N(N889)+IF(AND('💰 BÁO GIÁ'!$C$27&lt;&gt;"",OR(ISNUMBER(SEARCH('💰 BÁO GIÁ'!$C$27,$A890)),ISNUMBER(SEARCH('💰 BÁO GIÁ'!$C$27,$B890)))),1,0)</f>
        <v/>
      </c>
      <c r="O890">
        <f>IF(N890&gt;N(N889),N890,"")</f>
        <v/>
      </c>
    </row>
    <row r="891">
      <c r="A891">
        <f>IF('🔩 PISTON'!A1161="","",'🔩 PISTON'!A1161)</f>
        <v/>
      </c>
      <c r="B891">
        <f>IF('🔩 PISTON'!A1161="","","Piston "&amp;'🔩 PISTON'!U1161)</f>
        <v/>
      </c>
      <c r="C891">
        <f>IF('🔩 PISTON'!A1161="","","Piston")</f>
        <v/>
      </c>
      <c r="D891">
        <f>IF('🔩 PISTON'!A1161="","",'🔩 PISTON'!L1161)</f>
        <v/>
      </c>
      <c r="E891">
        <f>IF('🔩 PISTON'!A1161="","",'🔩 PISTON'!M1161)</f>
        <v/>
      </c>
      <c r="F891">
        <f>IF('🔩 PISTON'!A1161="","",'🔩 PISTON'!N1161)</f>
        <v/>
      </c>
      <c r="G891">
        <f>IF('🔩 PISTON'!A1161="","",'🔩 PISTON'!O1161)</f>
        <v/>
      </c>
      <c r="H891">
        <f>IF('🔩 PISTON'!A1161="","",'🔩 PISTON'!P1161)</f>
        <v/>
      </c>
      <c r="I891">
        <f>IF('🔩 PISTON'!A1161="","",'🔩 PISTON'!Q1161)</f>
        <v/>
      </c>
      <c r="J891">
        <f>IF('🔩 PISTON'!A1161="","",'🔩 PISTON'!D1161)</f>
        <v/>
      </c>
      <c r="L891">
        <f>N(L890)+IF(AND('🔎 TRA CỨU NHANH'!$C$2&lt;&gt;"",OR(ISNUMBER(SEARCH('🔎 TRA CỨU NHANH'!$C$2,$A891)),ISNUMBER(SEARCH('🔎 TRA CỨU NHANH'!$C$2,$B891)))),1,0)</f>
        <v/>
      </c>
      <c r="M891">
        <f>IF(L891&gt;N(L890),L891,"")</f>
        <v/>
      </c>
      <c r="N891">
        <f>N(N890)+IF(AND('💰 BÁO GIÁ'!$C$27&lt;&gt;"",OR(ISNUMBER(SEARCH('💰 BÁO GIÁ'!$C$27,$A891)),ISNUMBER(SEARCH('💰 BÁO GIÁ'!$C$27,$B891)))),1,0)</f>
        <v/>
      </c>
      <c r="O891">
        <f>IF(N891&gt;N(N890),N891,"")</f>
        <v/>
      </c>
    </row>
    <row r="892">
      <c r="A892">
        <f>IF('🔩 PISTON'!A1162="","",'🔩 PISTON'!A1162)</f>
        <v/>
      </c>
      <c r="B892">
        <f>IF('🔩 PISTON'!A1162="","","Piston "&amp;'🔩 PISTON'!U1162)</f>
        <v/>
      </c>
      <c r="C892">
        <f>IF('🔩 PISTON'!A1162="","","Piston")</f>
        <v/>
      </c>
      <c r="D892">
        <f>IF('🔩 PISTON'!A1162="","",'🔩 PISTON'!L1162)</f>
        <v/>
      </c>
      <c r="E892">
        <f>IF('🔩 PISTON'!A1162="","",'🔩 PISTON'!M1162)</f>
        <v/>
      </c>
      <c r="F892">
        <f>IF('🔩 PISTON'!A1162="","",'🔩 PISTON'!N1162)</f>
        <v/>
      </c>
      <c r="G892">
        <f>IF('🔩 PISTON'!A1162="","",'🔩 PISTON'!O1162)</f>
        <v/>
      </c>
      <c r="H892">
        <f>IF('🔩 PISTON'!A1162="","",'🔩 PISTON'!P1162)</f>
        <v/>
      </c>
      <c r="I892">
        <f>IF('🔩 PISTON'!A1162="","",'🔩 PISTON'!Q1162)</f>
        <v/>
      </c>
      <c r="J892">
        <f>IF('🔩 PISTON'!A1162="","",'🔩 PISTON'!D1162)</f>
        <v/>
      </c>
      <c r="L892">
        <f>N(L891)+IF(AND('🔎 TRA CỨU NHANH'!$C$2&lt;&gt;"",OR(ISNUMBER(SEARCH('🔎 TRA CỨU NHANH'!$C$2,$A892)),ISNUMBER(SEARCH('🔎 TRA CỨU NHANH'!$C$2,$B892)))),1,0)</f>
        <v/>
      </c>
      <c r="M892">
        <f>IF(L892&gt;N(L891),L892,"")</f>
        <v/>
      </c>
      <c r="N892">
        <f>N(N891)+IF(AND('💰 BÁO GIÁ'!$C$27&lt;&gt;"",OR(ISNUMBER(SEARCH('💰 BÁO GIÁ'!$C$27,$A892)),ISNUMBER(SEARCH('💰 BÁO GIÁ'!$C$27,$B892)))),1,0)</f>
        <v/>
      </c>
      <c r="O892">
        <f>IF(N892&gt;N(N891),N892,"")</f>
        <v/>
      </c>
    </row>
    <row r="893">
      <c r="A893">
        <f>IF('🔩 PISTON'!A1163="","",'🔩 PISTON'!A1163)</f>
        <v/>
      </c>
      <c r="B893">
        <f>IF('🔩 PISTON'!A1163="","","Piston "&amp;'🔩 PISTON'!U1163)</f>
        <v/>
      </c>
      <c r="C893">
        <f>IF('🔩 PISTON'!A1163="","","Piston")</f>
        <v/>
      </c>
      <c r="D893">
        <f>IF('🔩 PISTON'!A1163="","",'🔩 PISTON'!L1163)</f>
        <v/>
      </c>
      <c r="E893">
        <f>IF('🔩 PISTON'!A1163="","",'🔩 PISTON'!M1163)</f>
        <v/>
      </c>
      <c r="F893">
        <f>IF('🔩 PISTON'!A1163="","",'🔩 PISTON'!N1163)</f>
        <v/>
      </c>
      <c r="G893">
        <f>IF('🔩 PISTON'!A1163="","",'🔩 PISTON'!O1163)</f>
        <v/>
      </c>
      <c r="H893">
        <f>IF('🔩 PISTON'!A1163="","",'🔩 PISTON'!P1163)</f>
        <v/>
      </c>
      <c r="I893">
        <f>IF('🔩 PISTON'!A1163="","",'🔩 PISTON'!Q1163)</f>
        <v/>
      </c>
      <c r="J893">
        <f>IF('🔩 PISTON'!A1163="","",'🔩 PISTON'!D1163)</f>
        <v/>
      </c>
      <c r="L893">
        <f>N(L892)+IF(AND('🔎 TRA CỨU NHANH'!$C$2&lt;&gt;"",OR(ISNUMBER(SEARCH('🔎 TRA CỨU NHANH'!$C$2,$A893)),ISNUMBER(SEARCH('🔎 TRA CỨU NHANH'!$C$2,$B893)))),1,0)</f>
        <v/>
      </c>
      <c r="M893">
        <f>IF(L893&gt;N(L892),L893,"")</f>
        <v/>
      </c>
      <c r="N893">
        <f>N(N892)+IF(AND('💰 BÁO GIÁ'!$C$27&lt;&gt;"",OR(ISNUMBER(SEARCH('💰 BÁO GIÁ'!$C$27,$A893)),ISNUMBER(SEARCH('💰 BÁO GIÁ'!$C$27,$B893)))),1,0)</f>
        <v/>
      </c>
      <c r="O893">
        <f>IF(N893&gt;N(N892),N893,"")</f>
        <v/>
      </c>
    </row>
    <row r="894">
      <c r="A894">
        <f>IF('🔩 PISTON'!A1164="","",'🔩 PISTON'!A1164)</f>
        <v/>
      </c>
      <c r="B894">
        <f>IF('🔩 PISTON'!A1164="","","Piston "&amp;'🔩 PISTON'!U1164)</f>
        <v/>
      </c>
      <c r="C894">
        <f>IF('🔩 PISTON'!A1164="","","Piston")</f>
        <v/>
      </c>
      <c r="D894">
        <f>IF('🔩 PISTON'!A1164="","",'🔩 PISTON'!L1164)</f>
        <v/>
      </c>
      <c r="E894">
        <f>IF('🔩 PISTON'!A1164="","",'🔩 PISTON'!M1164)</f>
        <v/>
      </c>
      <c r="F894">
        <f>IF('🔩 PISTON'!A1164="","",'🔩 PISTON'!N1164)</f>
        <v/>
      </c>
      <c r="G894">
        <f>IF('🔩 PISTON'!A1164="","",'🔩 PISTON'!O1164)</f>
        <v/>
      </c>
      <c r="H894">
        <f>IF('🔩 PISTON'!A1164="","",'🔩 PISTON'!P1164)</f>
        <v/>
      </c>
      <c r="I894">
        <f>IF('🔩 PISTON'!A1164="","",'🔩 PISTON'!Q1164)</f>
        <v/>
      </c>
      <c r="J894">
        <f>IF('🔩 PISTON'!A1164="","",'🔩 PISTON'!D1164)</f>
        <v/>
      </c>
      <c r="L894">
        <f>N(L893)+IF(AND('🔎 TRA CỨU NHANH'!$C$2&lt;&gt;"",OR(ISNUMBER(SEARCH('🔎 TRA CỨU NHANH'!$C$2,$A894)),ISNUMBER(SEARCH('🔎 TRA CỨU NHANH'!$C$2,$B894)))),1,0)</f>
        <v/>
      </c>
      <c r="M894">
        <f>IF(L894&gt;N(L893),L894,"")</f>
        <v/>
      </c>
      <c r="N894">
        <f>N(N893)+IF(AND('💰 BÁO GIÁ'!$C$27&lt;&gt;"",OR(ISNUMBER(SEARCH('💰 BÁO GIÁ'!$C$27,$A894)),ISNUMBER(SEARCH('💰 BÁO GIÁ'!$C$27,$B894)))),1,0)</f>
        <v/>
      </c>
      <c r="O894">
        <f>IF(N894&gt;N(N893),N894,"")</f>
        <v/>
      </c>
    </row>
    <row r="895">
      <c r="A895">
        <f>IF('🔩 PISTON'!A1165="","",'🔩 PISTON'!A1165)</f>
        <v/>
      </c>
      <c r="B895">
        <f>IF('🔩 PISTON'!A1165="","","Piston "&amp;'🔩 PISTON'!U1165)</f>
        <v/>
      </c>
      <c r="C895">
        <f>IF('🔩 PISTON'!A1165="","","Piston")</f>
        <v/>
      </c>
      <c r="D895">
        <f>IF('🔩 PISTON'!A1165="","",'🔩 PISTON'!L1165)</f>
        <v/>
      </c>
      <c r="E895">
        <f>IF('🔩 PISTON'!A1165="","",'🔩 PISTON'!M1165)</f>
        <v/>
      </c>
      <c r="F895">
        <f>IF('🔩 PISTON'!A1165="","",'🔩 PISTON'!N1165)</f>
        <v/>
      </c>
      <c r="G895">
        <f>IF('🔩 PISTON'!A1165="","",'🔩 PISTON'!O1165)</f>
        <v/>
      </c>
      <c r="H895">
        <f>IF('🔩 PISTON'!A1165="","",'🔩 PISTON'!P1165)</f>
        <v/>
      </c>
      <c r="I895">
        <f>IF('🔩 PISTON'!A1165="","",'🔩 PISTON'!Q1165)</f>
        <v/>
      </c>
      <c r="J895">
        <f>IF('🔩 PISTON'!A1165="","",'🔩 PISTON'!D1165)</f>
        <v/>
      </c>
      <c r="L895">
        <f>N(L894)+IF(AND('🔎 TRA CỨU NHANH'!$C$2&lt;&gt;"",OR(ISNUMBER(SEARCH('🔎 TRA CỨU NHANH'!$C$2,$A895)),ISNUMBER(SEARCH('🔎 TRA CỨU NHANH'!$C$2,$B895)))),1,0)</f>
        <v/>
      </c>
      <c r="M895">
        <f>IF(L895&gt;N(L894),L895,"")</f>
        <v/>
      </c>
      <c r="N895">
        <f>N(N894)+IF(AND('💰 BÁO GIÁ'!$C$27&lt;&gt;"",OR(ISNUMBER(SEARCH('💰 BÁO GIÁ'!$C$27,$A895)),ISNUMBER(SEARCH('💰 BÁO GIÁ'!$C$27,$B895)))),1,0)</f>
        <v/>
      </c>
      <c r="O895">
        <f>IF(N895&gt;N(N894),N895,"")</f>
        <v/>
      </c>
    </row>
    <row r="896">
      <c r="A896">
        <f>IF('🔩 PISTON'!A1166="","",'🔩 PISTON'!A1166)</f>
        <v/>
      </c>
      <c r="B896">
        <f>IF('🔩 PISTON'!A1166="","","Piston "&amp;'🔩 PISTON'!U1166)</f>
        <v/>
      </c>
      <c r="C896">
        <f>IF('🔩 PISTON'!A1166="","","Piston")</f>
        <v/>
      </c>
      <c r="D896">
        <f>IF('🔩 PISTON'!A1166="","",'🔩 PISTON'!L1166)</f>
        <v/>
      </c>
      <c r="E896">
        <f>IF('🔩 PISTON'!A1166="","",'🔩 PISTON'!M1166)</f>
        <v/>
      </c>
      <c r="F896">
        <f>IF('🔩 PISTON'!A1166="","",'🔩 PISTON'!N1166)</f>
        <v/>
      </c>
      <c r="G896">
        <f>IF('🔩 PISTON'!A1166="","",'🔩 PISTON'!O1166)</f>
        <v/>
      </c>
      <c r="H896">
        <f>IF('🔩 PISTON'!A1166="","",'🔩 PISTON'!P1166)</f>
        <v/>
      </c>
      <c r="I896">
        <f>IF('🔩 PISTON'!A1166="","",'🔩 PISTON'!Q1166)</f>
        <v/>
      </c>
      <c r="J896">
        <f>IF('🔩 PISTON'!A1166="","",'🔩 PISTON'!D1166)</f>
        <v/>
      </c>
      <c r="L896">
        <f>N(L895)+IF(AND('🔎 TRA CỨU NHANH'!$C$2&lt;&gt;"",OR(ISNUMBER(SEARCH('🔎 TRA CỨU NHANH'!$C$2,$A896)),ISNUMBER(SEARCH('🔎 TRA CỨU NHANH'!$C$2,$B896)))),1,0)</f>
        <v/>
      </c>
      <c r="M896">
        <f>IF(L896&gt;N(L895),L896,"")</f>
        <v/>
      </c>
      <c r="N896">
        <f>N(N895)+IF(AND('💰 BÁO GIÁ'!$C$27&lt;&gt;"",OR(ISNUMBER(SEARCH('💰 BÁO GIÁ'!$C$27,$A896)),ISNUMBER(SEARCH('💰 BÁO GIÁ'!$C$27,$B896)))),1,0)</f>
        <v/>
      </c>
      <c r="O896">
        <f>IF(N896&gt;N(N895),N896,"")</f>
        <v/>
      </c>
    </row>
    <row r="897">
      <c r="A897">
        <f>IF('🔩 PISTON'!A1167="","",'🔩 PISTON'!A1167)</f>
        <v/>
      </c>
      <c r="B897">
        <f>IF('🔩 PISTON'!A1167="","","Piston "&amp;'🔩 PISTON'!U1167)</f>
        <v/>
      </c>
      <c r="C897">
        <f>IF('🔩 PISTON'!A1167="","","Piston")</f>
        <v/>
      </c>
      <c r="D897">
        <f>IF('🔩 PISTON'!A1167="","",'🔩 PISTON'!L1167)</f>
        <v/>
      </c>
      <c r="E897">
        <f>IF('🔩 PISTON'!A1167="","",'🔩 PISTON'!M1167)</f>
        <v/>
      </c>
      <c r="F897">
        <f>IF('🔩 PISTON'!A1167="","",'🔩 PISTON'!N1167)</f>
        <v/>
      </c>
      <c r="G897">
        <f>IF('🔩 PISTON'!A1167="","",'🔩 PISTON'!O1167)</f>
        <v/>
      </c>
      <c r="H897">
        <f>IF('🔩 PISTON'!A1167="","",'🔩 PISTON'!P1167)</f>
        <v/>
      </c>
      <c r="I897">
        <f>IF('🔩 PISTON'!A1167="","",'🔩 PISTON'!Q1167)</f>
        <v/>
      </c>
      <c r="J897">
        <f>IF('🔩 PISTON'!A1167="","",'🔩 PISTON'!D1167)</f>
        <v/>
      </c>
      <c r="L897">
        <f>N(L896)+IF(AND('🔎 TRA CỨU NHANH'!$C$2&lt;&gt;"",OR(ISNUMBER(SEARCH('🔎 TRA CỨU NHANH'!$C$2,$A897)),ISNUMBER(SEARCH('🔎 TRA CỨU NHANH'!$C$2,$B897)))),1,0)</f>
        <v/>
      </c>
      <c r="M897">
        <f>IF(L897&gt;N(L896),L897,"")</f>
        <v/>
      </c>
      <c r="N897">
        <f>N(N896)+IF(AND('💰 BÁO GIÁ'!$C$27&lt;&gt;"",OR(ISNUMBER(SEARCH('💰 BÁO GIÁ'!$C$27,$A897)),ISNUMBER(SEARCH('💰 BÁO GIÁ'!$C$27,$B897)))),1,0)</f>
        <v/>
      </c>
      <c r="O897">
        <f>IF(N897&gt;N(N896),N897,"")</f>
        <v/>
      </c>
    </row>
    <row r="898">
      <c r="A898">
        <f>IF('🔩 PISTON'!A1168="","",'🔩 PISTON'!A1168)</f>
        <v/>
      </c>
      <c r="B898">
        <f>IF('🔩 PISTON'!A1168="","","Piston "&amp;'🔩 PISTON'!U1168)</f>
        <v/>
      </c>
      <c r="C898">
        <f>IF('🔩 PISTON'!A1168="","","Piston")</f>
        <v/>
      </c>
      <c r="D898">
        <f>IF('🔩 PISTON'!A1168="","",'🔩 PISTON'!L1168)</f>
        <v/>
      </c>
      <c r="E898">
        <f>IF('🔩 PISTON'!A1168="","",'🔩 PISTON'!M1168)</f>
        <v/>
      </c>
      <c r="F898">
        <f>IF('🔩 PISTON'!A1168="","",'🔩 PISTON'!N1168)</f>
        <v/>
      </c>
      <c r="G898">
        <f>IF('🔩 PISTON'!A1168="","",'🔩 PISTON'!O1168)</f>
        <v/>
      </c>
      <c r="H898">
        <f>IF('🔩 PISTON'!A1168="","",'🔩 PISTON'!P1168)</f>
        <v/>
      </c>
      <c r="I898">
        <f>IF('🔩 PISTON'!A1168="","",'🔩 PISTON'!Q1168)</f>
        <v/>
      </c>
      <c r="J898">
        <f>IF('🔩 PISTON'!A1168="","",'🔩 PISTON'!D1168)</f>
        <v/>
      </c>
      <c r="L898">
        <f>N(L897)+IF(AND('🔎 TRA CỨU NHANH'!$C$2&lt;&gt;"",OR(ISNUMBER(SEARCH('🔎 TRA CỨU NHANH'!$C$2,$A898)),ISNUMBER(SEARCH('🔎 TRA CỨU NHANH'!$C$2,$B898)))),1,0)</f>
        <v/>
      </c>
      <c r="M898">
        <f>IF(L898&gt;N(L897),L898,"")</f>
        <v/>
      </c>
      <c r="N898">
        <f>N(N897)+IF(AND('💰 BÁO GIÁ'!$C$27&lt;&gt;"",OR(ISNUMBER(SEARCH('💰 BÁO GIÁ'!$C$27,$A898)),ISNUMBER(SEARCH('💰 BÁO GIÁ'!$C$27,$B898)))),1,0)</f>
        <v/>
      </c>
      <c r="O898">
        <f>IF(N898&gt;N(N897),N898,"")</f>
        <v/>
      </c>
    </row>
    <row r="899">
      <c r="A899">
        <f>IF('🔩 PISTON'!A1169="","",'🔩 PISTON'!A1169)</f>
        <v/>
      </c>
      <c r="B899">
        <f>IF('🔩 PISTON'!A1169="","","Piston "&amp;'🔩 PISTON'!U1169)</f>
        <v/>
      </c>
      <c r="C899">
        <f>IF('🔩 PISTON'!A1169="","","Piston")</f>
        <v/>
      </c>
      <c r="D899">
        <f>IF('🔩 PISTON'!A1169="","",'🔩 PISTON'!L1169)</f>
        <v/>
      </c>
      <c r="E899">
        <f>IF('🔩 PISTON'!A1169="","",'🔩 PISTON'!M1169)</f>
        <v/>
      </c>
      <c r="F899">
        <f>IF('🔩 PISTON'!A1169="","",'🔩 PISTON'!N1169)</f>
        <v/>
      </c>
      <c r="G899">
        <f>IF('🔩 PISTON'!A1169="","",'🔩 PISTON'!O1169)</f>
        <v/>
      </c>
      <c r="H899">
        <f>IF('🔩 PISTON'!A1169="","",'🔩 PISTON'!P1169)</f>
        <v/>
      </c>
      <c r="I899">
        <f>IF('🔩 PISTON'!A1169="","",'🔩 PISTON'!Q1169)</f>
        <v/>
      </c>
      <c r="J899">
        <f>IF('🔩 PISTON'!A1169="","",'🔩 PISTON'!D1169)</f>
        <v/>
      </c>
      <c r="L899">
        <f>N(L898)+IF(AND('🔎 TRA CỨU NHANH'!$C$2&lt;&gt;"",OR(ISNUMBER(SEARCH('🔎 TRA CỨU NHANH'!$C$2,$A899)),ISNUMBER(SEARCH('🔎 TRA CỨU NHANH'!$C$2,$B899)))),1,0)</f>
        <v/>
      </c>
      <c r="M899">
        <f>IF(L899&gt;N(L898),L899,"")</f>
        <v/>
      </c>
      <c r="N899">
        <f>N(N898)+IF(AND('💰 BÁO GIÁ'!$C$27&lt;&gt;"",OR(ISNUMBER(SEARCH('💰 BÁO GIÁ'!$C$27,$A899)),ISNUMBER(SEARCH('💰 BÁO GIÁ'!$C$27,$B899)))),1,0)</f>
        <v/>
      </c>
      <c r="O899">
        <f>IF(N899&gt;N(N898),N899,"")</f>
        <v/>
      </c>
    </row>
    <row r="900">
      <c r="A900">
        <f>IF('🔩 PISTON'!A1170="","",'🔩 PISTON'!A1170)</f>
        <v/>
      </c>
      <c r="B900">
        <f>IF('🔩 PISTON'!A1170="","","Piston "&amp;'🔩 PISTON'!U1170)</f>
        <v/>
      </c>
      <c r="C900">
        <f>IF('🔩 PISTON'!A1170="","","Piston")</f>
        <v/>
      </c>
      <c r="D900">
        <f>IF('🔩 PISTON'!A1170="","",'🔩 PISTON'!L1170)</f>
        <v/>
      </c>
      <c r="E900">
        <f>IF('🔩 PISTON'!A1170="","",'🔩 PISTON'!M1170)</f>
        <v/>
      </c>
      <c r="F900">
        <f>IF('🔩 PISTON'!A1170="","",'🔩 PISTON'!N1170)</f>
        <v/>
      </c>
      <c r="G900">
        <f>IF('🔩 PISTON'!A1170="","",'🔩 PISTON'!O1170)</f>
        <v/>
      </c>
      <c r="H900">
        <f>IF('🔩 PISTON'!A1170="","",'🔩 PISTON'!P1170)</f>
        <v/>
      </c>
      <c r="I900">
        <f>IF('🔩 PISTON'!A1170="","",'🔩 PISTON'!Q1170)</f>
        <v/>
      </c>
      <c r="J900">
        <f>IF('🔩 PISTON'!A1170="","",'🔩 PISTON'!D1170)</f>
        <v/>
      </c>
      <c r="L900">
        <f>N(L899)+IF(AND('🔎 TRA CỨU NHANH'!$C$2&lt;&gt;"",OR(ISNUMBER(SEARCH('🔎 TRA CỨU NHANH'!$C$2,$A900)),ISNUMBER(SEARCH('🔎 TRA CỨU NHANH'!$C$2,$B900)))),1,0)</f>
        <v/>
      </c>
      <c r="M900">
        <f>IF(L900&gt;N(L899),L900,"")</f>
        <v/>
      </c>
      <c r="N900">
        <f>N(N899)+IF(AND('💰 BÁO GIÁ'!$C$27&lt;&gt;"",OR(ISNUMBER(SEARCH('💰 BÁO GIÁ'!$C$27,$A900)),ISNUMBER(SEARCH('💰 BÁO GIÁ'!$C$27,$B900)))),1,0)</f>
        <v/>
      </c>
      <c r="O900">
        <f>IF(N900&gt;N(N899),N900,"")</f>
        <v/>
      </c>
    </row>
    <row r="901">
      <c r="A901">
        <f>IF('🔩 PISTON'!A1171="","",'🔩 PISTON'!A1171)</f>
        <v/>
      </c>
      <c r="B901">
        <f>IF('🔩 PISTON'!A1171="","","Piston "&amp;'🔩 PISTON'!U1171)</f>
        <v/>
      </c>
      <c r="C901">
        <f>IF('🔩 PISTON'!A1171="","","Piston")</f>
        <v/>
      </c>
      <c r="D901">
        <f>IF('🔩 PISTON'!A1171="","",'🔩 PISTON'!L1171)</f>
        <v/>
      </c>
      <c r="E901" s="37">
        <f>IF('🔩 PISTON'!A1171="","",'🔩 PISTON'!M1171)</f>
        <v/>
      </c>
      <c r="F901" s="37">
        <f>IF('🔩 PISTON'!A1171="","",'🔩 PISTON'!N1171)</f>
        <v/>
      </c>
      <c r="G901" s="37">
        <f>IF('🔩 PISTON'!A1171="","",'🔩 PISTON'!O1171)</f>
        <v/>
      </c>
      <c r="H901" s="37">
        <f>IF('🔩 PISTON'!A1171="","",'🔩 PISTON'!P1171)</f>
        <v/>
      </c>
      <c r="I901" s="37">
        <f>IF('🔩 PISTON'!A1171="","",'🔩 PISTON'!Q1171)</f>
        <v/>
      </c>
      <c r="J901">
        <f>IF('🔩 PISTON'!A1171="","",'🔩 PISTON'!D1171)</f>
        <v/>
      </c>
      <c r="L901">
        <f>N(L900)+IF(AND('🔎 TRA CỨU NHANH'!$C$2&lt;&gt;"",OR(ISNUMBER(SEARCH('🔎 TRA CỨU NHANH'!$C$2,$A901)),ISNUMBER(SEARCH('🔎 TRA CỨU NHANH'!$C$2,$B901)))),1,0)</f>
        <v/>
      </c>
      <c r="M901">
        <f>IF(L901&gt;N(L900),L901,"")</f>
        <v/>
      </c>
      <c r="N901">
        <f>N(N900)+IF(AND('💰 BÁO GIÁ'!$C$27&lt;&gt;"",OR(ISNUMBER(SEARCH('💰 BÁO GIÁ'!$C$27,$A901)),ISNUMBER(SEARCH('💰 BÁO GIÁ'!$C$27,$B901)))),1,0)</f>
        <v/>
      </c>
      <c r="O901">
        <f>IF(N901&gt;N(N900),N901,"")</f>
        <v/>
      </c>
    </row>
    <row r="902">
      <c r="A902">
        <f>IF('🔩 PISTON'!A1172="","",'🔩 PISTON'!A1172)</f>
        <v/>
      </c>
      <c r="B902">
        <f>IF('🔩 PISTON'!A1172="","","Piston "&amp;'🔩 PISTON'!U1172)</f>
        <v/>
      </c>
      <c r="C902">
        <f>IF('🔩 PISTON'!A1172="","","Piston")</f>
        <v/>
      </c>
      <c r="D902">
        <f>IF('🔩 PISTON'!A1172="","",'🔩 PISTON'!L1172)</f>
        <v/>
      </c>
      <c r="E902">
        <f>IF('🔩 PISTON'!A1172="","",'🔩 PISTON'!M1172)</f>
        <v/>
      </c>
      <c r="F902">
        <f>IF('🔩 PISTON'!A1172="","",'🔩 PISTON'!N1172)</f>
        <v/>
      </c>
      <c r="G902">
        <f>IF('🔩 PISTON'!A1172="","",'🔩 PISTON'!O1172)</f>
        <v/>
      </c>
      <c r="H902">
        <f>IF('🔩 PISTON'!A1172="","",'🔩 PISTON'!P1172)</f>
        <v/>
      </c>
      <c r="I902">
        <f>IF('🔩 PISTON'!A1172="","",'🔩 PISTON'!Q1172)</f>
        <v/>
      </c>
      <c r="J902">
        <f>IF('🔩 PISTON'!A1172="","",'🔩 PISTON'!D1172)</f>
        <v/>
      </c>
      <c r="L902">
        <f>N(L901)+IF(AND('🔎 TRA CỨU NHANH'!$C$2&lt;&gt;"",OR(ISNUMBER(SEARCH('🔎 TRA CỨU NHANH'!$C$2,$A902)),ISNUMBER(SEARCH('🔎 TRA CỨU NHANH'!$C$2,$B902)))),1,0)</f>
        <v/>
      </c>
      <c r="M902">
        <f>IF(L902&gt;N(L901),L902,"")</f>
        <v/>
      </c>
      <c r="N902">
        <f>N(N901)+IF(AND('💰 BÁO GIÁ'!$C$27&lt;&gt;"",OR(ISNUMBER(SEARCH('💰 BÁO GIÁ'!$C$27,$A902)),ISNUMBER(SEARCH('💰 BÁO GIÁ'!$C$27,$B902)))),1,0)</f>
        <v/>
      </c>
      <c r="O902">
        <f>IF(N902&gt;N(N901),N902,"")</f>
        <v/>
      </c>
    </row>
    <row r="903">
      <c r="A903">
        <f>IF('🔩 PISTON'!A1173="","",'🔩 PISTON'!A1173)</f>
        <v/>
      </c>
      <c r="B903">
        <f>IF('🔩 PISTON'!A1173="","","Piston "&amp;'🔩 PISTON'!U1173)</f>
        <v/>
      </c>
      <c r="C903">
        <f>IF('🔩 PISTON'!A1173="","","Piston")</f>
        <v/>
      </c>
      <c r="D903">
        <f>IF('🔩 PISTON'!A1173="","",'🔩 PISTON'!L1173)</f>
        <v/>
      </c>
      <c r="E903" s="37">
        <f>IF('🔩 PISTON'!A1173="","",'🔩 PISTON'!M1173)</f>
        <v/>
      </c>
      <c r="F903" s="37">
        <f>IF('🔩 PISTON'!A1173="","",'🔩 PISTON'!N1173)</f>
        <v/>
      </c>
      <c r="G903" s="37">
        <f>IF('🔩 PISTON'!A1173="","",'🔩 PISTON'!O1173)</f>
        <v/>
      </c>
      <c r="H903" s="37">
        <f>IF('🔩 PISTON'!A1173="","",'🔩 PISTON'!P1173)</f>
        <v/>
      </c>
      <c r="I903" s="37">
        <f>IF('🔩 PISTON'!A1173="","",'🔩 PISTON'!Q1173)</f>
        <v/>
      </c>
      <c r="J903">
        <f>IF('🔩 PISTON'!A1173="","",'🔩 PISTON'!D1173)</f>
        <v/>
      </c>
      <c r="L903">
        <f>N(L902)+IF(AND('🔎 TRA CỨU NHANH'!$C$2&lt;&gt;"",OR(ISNUMBER(SEARCH('🔎 TRA CỨU NHANH'!$C$2,$A903)),ISNUMBER(SEARCH('🔎 TRA CỨU NHANH'!$C$2,$B903)))),1,0)</f>
        <v/>
      </c>
      <c r="M903">
        <f>IF(L903&gt;N(L902),L903,"")</f>
        <v/>
      </c>
      <c r="N903">
        <f>N(N902)+IF(AND('💰 BÁO GIÁ'!$C$27&lt;&gt;"",OR(ISNUMBER(SEARCH('💰 BÁO GIÁ'!$C$27,$A903)),ISNUMBER(SEARCH('💰 BÁO GIÁ'!$C$27,$B903)))),1,0)</f>
        <v/>
      </c>
      <c r="O903">
        <f>IF(N903&gt;N(N902),N903,"")</f>
        <v/>
      </c>
    </row>
    <row r="904">
      <c r="A904">
        <f>IF('🔩 PISTON'!A1174="","",'🔩 PISTON'!A1174)</f>
        <v/>
      </c>
      <c r="B904">
        <f>IF('🔩 PISTON'!A1174="","","Piston "&amp;'🔩 PISTON'!U1174)</f>
        <v/>
      </c>
      <c r="C904">
        <f>IF('🔩 PISTON'!A1174="","","Piston")</f>
        <v/>
      </c>
      <c r="D904">
        <f>IF('🔩 PISTON'!A1174="","",'🔩 PISTON'!L1174)</f>
        <v/>
      </c>
      <c r="E904" s="37">
        <f>IF('🔩 PISTON'!A1174="","",'🔩 PISTON'!M1174)</f>
        <v/>
      </c>
      <c r="F904" s="37">
        <f>IF('🔩 PISTON'!A1174="","",'🔩 PISTON'!N1174)</f>
        <v/>
      </c>
      <c r="G904" s="37">
        <f>IF('🔩 PISTON'!A1174="","",'🔩 PISTON'!O1174)</f>
        <v/>
      </c>
      <c r="H904" s="37">
        <f>IF('🔩 PISTON'!A1174="","",'🔩 PISTON'!P1174)</f>
        <v/>
      </c>
      <c r="I904" s="37">
        <f>IF('🔩 PISTON'!A1174="","",'🔩 PISTON'!Q1174)</f>
        <v/>
      </c>
      <c r="J904">
        <f>IF('🔩 PISTON'!A1174="","",'🔩 PISTON'!D1174)</f>
        <v/>
      </c>
      <c r="L904">
        <f>N(L903)+IF(AND('🔎 TRA CỨU NHANH'!$C$2&lt;&gt;"",OR(ISNUMBER(SEARCH('🔎 TRA CỨU NHANH'!$C$2,$A904)),ISNUMBER(SEARCH('🔎 TRA CỨU NHANH'!$C$2,$B904)))),1,0)</f>
        <v/>
      </c>
      <c r="M904">
        <f>IF(L904&gt;N(L903),L904,"")</f>
        <v/>
      </c>
      <c r="N904">
        <f>N(N903)+IF(AND('💰 BÁO GIÁ'!$C$27&lt;&gt;"",OR(ISNUMBER(SEARCH('💰 BÁO GIÁ'!$C$27,$A904)),ISNUMBER(SEARCH('💰 BÁO GIÁ'!$C$27,$B904)))),1,0)</f>
        <v/>
      </c>
      <c r="O904">
        <f>IF(N904&gt;N(N903),N904,"")</f>
        <v/>
      </c>
    </row>
    <row r="905">
      <c r="A905">
        <f>IF('🔩 PISTON'!A1175="","",'🔩 PISTON'!A1175)</f>
        <v/>
      </c>
      <c r="B905">
        <f>IF('🔩 PISTON'!A1175="","","Piston "&amp;'🔩 PISTON'!U1175)</f>
        <v/>
      </c>
      <c r="C905">
        <f>IF('🔩 PISTON'!A1175="","","Piston")</f>
        <v/>
      </c>
      <c r="D905">
        <f>IF('🔩 PISTON'!A1175="","",'🔩 PISTON'!L1175)</f>
        <v/>
      </c>
      <c r="E905">
        <f>IF('🔩 PISTON'!A1175="","",'🔩 PISTON'!M1175)</f>
        <v/>
      </c>
      <c r="F905">
        <f>IF('🔩 PISTON'!A1175="","",'🔩 PISTON'!N1175)</f>
        <v/>
      </c>
      <c r="G905">
        <f>IF('🔩 PISTON'!A1175="","",'🔩 PISTON'!O1175)</f>
        <v/>
      </c>
      <c r="H905">
        <f>IF('🔩 PISTON'!A1175="","",'🔩 PISTON'!P1175)</f>
        <v/>
      </c>
      <c r="I905">
        <f>IF('🔩 PISTON'!A1175="","",'🔩 PISTON'!Q1175)</f>
        <v/>
      </c>
      <c r="J905">
        <f>IF('🔩 PISTON'!A1175="","",'🔩 PISTON'!D1175)</f>
        <v/>
      </c>
      <c r="L905">
        <f>N(L904)+IF(AND('🔎 TRA CỨU NHANH'!$C$2&lt;&gt;"",OR(ISNUMBER(SEARCH('🔎 TRA CỨU NHANH'!$C$2,$A905)),ISNUMBER(SEARCH('🔎 TRA CỨU NHANH'!$C$2,$B905)))),1,0)</f>
        <v/>
      </c>
      <c r="M905">
        <f>IF(L905&gt;N(L904),L905,"")</f>
        <v/>
      </c>
      <c r="N905">
        <f>N(N904)+IF(AND('💰 BÁO GIÁ'!$C$27&lt;&gt;"",OR(ISNUMBER(SEARCH('💰 BÁO GIÁ'!$C$27,$A905)),ISNUMBER(SEARCH('💰 BÁO GIÁ'!$C$27,$B905)))),1,0)</f>
        <v/>
      </c>
      <c r="O905">
        <f>IF(N905&gt;N(N904),N905,"")</f>
        <v/>
      </c>
    </row>
    <row r="906">
      <c r="A906">
        <f>IF('🔩 PISTON'!A1176="","",'🔩 PISTON'!A1176)</f>
        <v/>
      </c>
      <c r="B906">
        <f>IF('🔩 PISTON'!A1176="","","Piston "&amp;'🔩 PISTON'!U1176)</f>
        <v/>
      </c>
      <c r="C906">
        <f>IF('🔩 PISTON'!A1176="","","Piston")</f>
        <v/>
      </c>
      <c r="D906">
        <f>IF('🔩 PISTON'!A1176="","",'🔩 PISTON'!L1176)</f>
        <v/>
      </c>
      <c r="E906">
        <f>IF('🔩 PISTON'!A1176="","",'🔩 PISTON'!M1176)</f>
        <v/>
      </c>
      <c r="F906">
        <f>IF('🔩 PISTON'!A1176="","",'🔩 PISTON'!N1176)</f>
        <v/>
      </c>
      <c r="G906">
        <f>IF('🔩 PISTON'!A1176="","",'🔩 PISTON'!O1176)</f>
        <v/>
      </c>
      <c r="H906">
        <f>IF('🔩 PISTON'!A1176="","",'🔩 PISTON'!P1176)</f>
        <v/>
      </c>
      <c r="I906">
        <f>IF('🔩 PISTON'!A1176="","",'🔩 PISTON'!Q1176)</f>
        <v/>
      </c>
      <c r="J906">
        <f>IF('🔩 PISTON'!A1176="","",'🔩 PISTON'!D1176)</f>
        <v/>
      </c>
      <c r="L906">
        <f>N(L905)+IF(AND('🔎 TRA CỨU NHANH'!$C$2&lt;&gt;"",OR(ISNUMBER(SEARCH('🔎 TRA CỨU NHANH'!$C$2,$A906)),ISNUMBER(SEARCH('🔎 TRA CỨU NHANH'!$C$2,$B906)))),1,0)</f>
        <v/>
      </c>
      <c r="M906">
        <f>IF(L906&gt;N(L905),L906,"")</f>
        <v/>
      </c>
      <c r="N906">
        <f>N(N905)+IF(AND('💰 BÁO GIÁ'!$C$27&lt;&gt;"",OR(ISNUMBER(SEARCH('💰 BÁO GIÁ'!$C$27,$A906)),ISNUMBER(SEARCH('💰 BÁO GIÁ'!$C$27,$B906)))),1,0)</f>
        <v/>
      </c>
      <c r="O906">
        <f>IF(N906&gt;N(N905),N906,"")</f>
        <v/>
      </c>
    </row>
    <row r="907">
      <c r="A907">
        <f>IF('🔩 PISTON'!A1177="","",'🔩 PISTON'!A1177)</f>
        <v/>
      </c>
      <c r="B907">
        <f>IF('🔩 PISTON'!A1177="","","Piston "&amp;'🔩 PISTON'!U1177)</f>
        <v/>
      </c>
      <c r="C907">
        <f>IF('🔩 PISTON'!A1177="","","Piston")</f>
        <v/>
      </c>
      <c r="D907">
        <f>IF('🔩 PISTON'!A1177="","",'🔩 PISTON'!L1177)</f>
        <v/>
      </c>
      <c r="E907">
        <f>IF('🔩 PISTON'!A1177="","",'🔩 PISTON'!M1177)</f>
        <v/>
      </c>
      <c r="F907">
        <f>IF('🔩 PISTON'!A1177="","",'🔩 PISTON'!N1177)</f>
        <v/>
      </c>
      <c r="G907">
        <f>IF('🔩 PISTON'!A1177="","",'🔩 PISTON'!O1177)</f>
        <v/>
      </c>
      <c r="H907">
        <f>IF('🔩 PISTON'!A1177="","",'🔩 PISTON'!P1177)</f>
        <v/>
      </c>
      <c r="I907">
        <f>IF('🔩 PISTON'!A1177="","",'🔩 PISTON'!Q1177)</f>
        <v/>
      </c>
      <c r="J907">
        <f>IF('🔩 PISTON'!A1177="","",'🔩 PISTON'!D1177)</f>
        <v/>
      </c>
      <c r="L907">
        <f>N(L906)+IF(AND('🔎 TRA CỨU NHANH'!$C$2&lt;&gt;"",OR(ISNUMBER(SEARCH('🔎 TRA CỨU NHANH'!$C$2,$A907)),ISNUMBER(SEARCH('🔎 TRA CỨU NHANH'!$C$2,$B907)))),1,0)</f>
        <v/>
      </c>
      <c r="M907">
        <f>IF(L907&gt;N(L906),L907,"")</f>
        <v/>
      </c>
      <c r="N907">
        <f>N(N906)+IF(AND('💰 BÁO GIÁ'!$C$27&lt;&gt;"",OR(ISNUMBER(SEARCH('💰 BÁO GIÁ'!$C$27,$A907)),ISNUMBER(SEARCH('💰 BÁO GIÁ'!$C$27,$B907)))),1,0)</f>
        <v/>
      </c>
      <c r="O907">
        <f>IF(N907&gt;N(N906),N907,"")</f>
        <v/>
      </c>
    </row>
    <row r="908">
      <c r="A908">
        <f>IF('🔩 PISTON'!A1178="","",'🔩 PISTON'!A1178)</f>
        <v/>
      </c>
      <c r="B908">
        <f>IF('🔩 PISTON'!A1178="","","Piston "&amp;'🔩 PISTON'!U1178)</f>
        <v/>
      </c>
      <c r="C908">
        <f>IF('🔩 PISTON'!A1178="","","Piston")</f>
        <v/>
      </c>
      <c r="D908">
        <f>IF('🔩 PISTON'!A1178="","",'🔩 PISTON'!L1178)</f>
        <v/>
      </c>
      <c r="E908" s="37">
        <f>IF('🔩 PISTON'!A1178="","",'🔩 PISTON'!M1178)</f>
        <v/>
      </c>
      <c r="F908" s="37">
        <f>IF('🔩 PISTON'!A1178="","",'🔩 PISTON'!N1178)</f>
        <v/>
      </c>
      <c r="G908" s="37">
        <f>IF('🔩 PISTON'!A1178="","",'🔩 PISTON'!O1178)</f>
        <v/>
      </c>
      <c r="H908" s="37">
        <f>IF('🔩 PISTON'!A1178="","",'🔩 PISTON'!P1178)</f>
        <v/>
      </c>
      <c r="I908" s="37">
        <f>IF('🔩 PISTON'!A1178="","",'🔩 PISTON'!Q1178)</f>
        <v/>
      </c>
      <c r="J908">
        <f>IF('🔩 PISTON'!A1178="","",'🔩 PISTON'!D1178)</f>
        <v/>
      </c>
      <c r="L908">
        <f>N(L907)+IF(AND('🔎 TRA CỨU NHANH'!$C$2&lt;&gt;"",OR(ISNUMBER(SEARCH('🔎 TRA CỨU NHANH'!$C$2,$A908)),ISNUMBER(SEARCH('🔎 TRA CỨU NHANH'!$C$2,$B908)))),1,0)</f>
        <v/>
      </c>
      <c r="M908">
        <f>IF(L908&gt;N(L907),L908,"")</f>
        <v/>
      </c>
      <c r="N908">
        <f>N(N907)+IF(AND('💰 BÁO GIÁ'!$C$27&lt;&gt;"",OR(ISNUMBER(SEARCH('💰 BÁO GIÁ'!$C$27,$A908)),ISNUMBER(SEARCH('💰 BÁO GIÁ'!$C$27,$B908)))),1,0)</f>
        <v/>
      </c>
      <c r="O908">
        <f>IF(N908&gt;N(N907),N908,"")</f>
        <v/>
      </c>
    </row>
    <row r="909">
      <c r="A909">
        <f>IF('🔩 PISTON'!A1179="","",'🔩 PISTON'!A1179)</f>
        <v/>
      </c>
      <c r="B909">
        <f>IF('🔩 PISTON'!A1179="","","Piston "&amp;'🔩 PISTON'!U1179)</f>
        <v/>
      </c>
      <c r="C909">
        <f>IF('🔩 PISTON'!A1179="","","Piston")</f>
        <v/>
      </c>
      <c r="D909">
        <f>IF('🔩 PISTON'!A1179="","",'🔩 PISTON'!L1179)</f>
        <v/>
      </c>
      <c r="E909" s="37">
        <f>IF('🔩 PISTON'!A1179="","",'🔩 PISTON'!M1179)</f>
        <v/>
      </c>
      <c r="F909" s="37">
        <f>IF('🔩 PISTON'!A1179="","",'🔩 PISTON'!N1179)</f>
        <v/>
      </c>
      <c r="G909" s="37">
        <f>IF('🔩 PISTON'!A1179="","",'🔩 PISTON'!O1179)</f>
        <v/>
      </c>
      <c r="H909" s="37">
        <f>IF('🔩 PISTON'!A1179="","",'🔩 PISTON'!P1179)</f>
        <v/>
      </c>
      <c r="I909" s="37">
        <f>IF('🔩 PISTON'!A1179="","",'🔩 PISTON'!Q1179)</f>
        <v/>
      </c>
      <c r="J909">
        <f>IF('🔩 PISTON'!A1179="","",'🔩 PISTON'!D1179)</f>
        <v/>
      </c>
      <c r="L909">
        <f>N(L908)+IF(AND('🔎 TRA CỨU NHANH'!$C$2&lt;&gt;"",OR(ISNUMBER(SEARCH('🔎 TRA CỨU NHANH'!$C$2,$A909)),ISNUMBER(SEARCH('🔎 TRA CỨU NHANH'!$C$2,$B909)))),1,0)</f>
        <v/>
      </c>
      <c r="M909">
        <f>IF(L909&gt;N(L908),L909,"")</f>
        <v/>
      </c>
      <c r="N909">
        <f>N(N908)+IF(AND('💰 BÁO GIÁ'!$C$27&lt;&gt;"",OR(ISNUMBER(SEARCH('💰 BÁO GIÁ'!$C$27,$A909)),ISNUMBER(SEARCH('💰 BÁO GIÁ'!$C$27,$B909)))),1,0)</f>
        <v/>
      </c>
      <c r="O909">
        <f>IF(N909&gt;N(N908),N909,"")</f>
        <v/>
      </c>
    </row>
    <row r="910">
      <c r="A910">
        <f>IF('🔩 PISTON'!A1180="","",'🔩 PISTON'!A1180)</f>
        <v/>
      </c>
      <c r="B910">
        <f>IF('🔩 PISTON'!A1180="","","Piston "&amp;'🔩 PISTON'!U1180)</f>
        <v/>
      </c>
      <c r="C910">
        <f>IF('🔩 PISTON'!A1180="","","Piston")</f>
        <v/>
      </c>
      <c r="D910">
        <f>IF('🔩 PISTON'!A1180="","",'🔩 PISTON'!L1180)</f>
        <v/>
      </c>
      <c r="E910">
        <f>IF('🔩 PISTON'!A1180="","",'🔩 PISTON'!M1180)</f>
        <v/>
      </c>
      <c r="F910">
        <f>IF('🔩 PISTON'!A1180="","",'🔩 PISTON'!N1180)</f>
        <v/>
      </c>
      <c r="G910">
        <f>IF('🔩 PISTON'!A1180="","",'🔩 PISTON'!O1180)</f>
        <v/>
      </c>
      <c r="H910">
        <f>IF('🔩 PISTON'!A1180="","",'🔩 PISTON'!P1180)</f>
        <v/>
      </c>
      <c r="I910">
        <f>IF('🔩 PISTON'!A1180="","",'🔩 PISTON'!Q1180)</f>
        <v/>
      </c>
      <c r="J910">
        <f>IF('🔩 PISTON'!A1180="","",'🔩 PISTON'!D1180)</f>
        <v/>
      </c>
      <c r="L910">
        <f>N(L909)+IF(AND('🔎 TRA CỨU NHANH'!$C$2&lt;&gt;"",OR(ISNUMBER(SEARCH('🔎 TRA CỨU NHANH'!$C$2,$A910)),ISNUMBER(SEARCH('🔎 TRA CỨU NHANH'!$C$2,$B910)))),1,0)</f>
        <v/>
      </c>
      <c r="M910">
        <f>IF(L910&gt;N(L909),L910,"")</f>
        <v/>
      </c>
      <c r="N910">
        <f>N(N909)+IF(AND('💰 BÁO GIÁ'!$C$27&lt;&gt;"",OR(ISNUMBER(SEARCH('💰 BÁO GIÁ'!$C$27,$A910)),ISNUMBER(SEARCH('💰 BÁO GIÁ'!$C$27,$B910)))),1,0)</f>
        <v/>
      </c>
      <c r="O910">
        <f>IF(N910&gt;N(N909),N910,"")</f>
        <v/>
      </c>
    </row>
    <row r="911">
      <c r="A911">
        <f>IF('🔩 PISTON'!A1181="","",'🔩 PISTON'!A1181)</f>
        <v/>
      </c>
      <c r="B911">
        <f>IF('🔩 PISTON'!A1181="","","Piston "&amp;'🔩 PISTON'!U1181)</f>
        <v/>
      </c>
      <c r="C911">
        <f>IF('🔩 PISTON'!A1181="","","Piston")</f>
        <v/>
      </c>
      <c r="D911">
        <f>IF('🔩 PISTON'!A1181="","",'🔩 PISTON'!L1181)</f>
        <v/>
      </c>
      <c r="E911">
        <f>IF('🔩 PISTON'!A1181="","",'🔩 PISTON'!M1181)</f>
        <v/>
      </c>
      <c r="F911">
        <f>IF('🔩 PISTON'!A1181="","",'🔩 PISTON'!N1181)</f>
        <v/>
      </c>
      <c r="G911">
        <f>IF('🔩 PISTON'!A1181="","",'🔩 PISTON'!O1181)</f>
        <v/>
      </c>
      <c r="H911">
        <f>IF('🔩 PISTON'!A1181="","",'🔩 PISTON'!P1181)</f>
        <v/>
      </c>
      <c r="I911">
        <f>IF('🔩 PISTON'!A1181="","",'🔩 PISTON'!Q1181)</f>
        <v/>
      </c>
      <c r="J911">
        <f>IF('🔩 PISTON'!A1181="","",'🔩 PISTON'!D1181)</f>
        <v/>
      </c>
      <c r="L911">
        <f>N(L910)+IF(AND('🔎 TRA CỨU NHANH'!$C$2&lt;&gt;"",OR(ISNUMBER(SEARCH('🔎 TRA CỨU NHANH'!$C$2,$A911)),ISNUMBER(SEARCH('🔎 TRA CỨU NHANH'!$C$2,$B911)))),1,0)</f>
        <v/>
      </c>
      <c r="M911">
        <f>IF(L911&gt;N(L910),L911,"")</f>
        <v/>
      </c>
      <c r="N911">
        <f>N(N910)+IF(AND('💰 BÁO GIÁ'!$C$27&lt;&gt;"",OR(ISNUMBER(SEARCH('💰 BÁO GIÁ'!$C$27,$A911)),ISNUMBER(SEARCH('💰 BÁO GIÁ'!$C$27,$B911)))),1,0)</f>
        <v/>
      </c>
      <c r="O911">
        <f>IF(N911&gt;N(N910),N911,"")</f>
        <v/>
      </c>
    </row>
    <row r="912">
      <c r="A912">
        <f>IF('🔩 PISTON'!A1182="","",'🔩 PISTON'!A1182)</f>
        <v/>
      </c>
      <c r="B912">
        <f>IF('🔩 PISTON'!A1182="","","Piston "&amp;'🔩 PISTON'!U1182)</f>
        <v/>
      </c>
      <c r="C912">
        <f>IF('🔩 PISTON'!A1182="","","Piston")</f>
        <v/>
      </c>
      <c r="D912">
        <f>IF('🔩 PISTON'!A1182="","",'🔩 PISTON'!L1182)</f>
        <v/>
      </c>
      <c r="E912">
        <f>IF('🔩 PISTON'!A1182="","",'🔩 PISTON'!M1182)</f>
        <v/>
      </c>
      <c r="F912">
        <f>IF('🔩 PISTON'!A1182="","",'🔩 PISTON'!N1182)</f>
        <v/>
      </c>
      <c r="G912">
        <f>IF('🔩 PISTON'!A1182="","",'🔩 PISTON'!O1182)</f>
        <v/>
      </c>
      <c r="H912">
        <f>IF('🔩 PISTON'!A1182="","",'🔩 PISTON'!P1182)</f>
        <v/>
      </c>
      <c r="I912">
        <f>IF('🔩 PISTON'!A1182="","",'🔩 PISTON'!Q1182)</f>
        <v/>
      </c>
      <c r="J912">
        <f>IF('🔩 PISTON'!A1182="","",'🔩 PISTON'!D1182)</f>
        <v/>
      </c>
      <c r="L912">
        <f>N(L911)+IF(AND('🔎 TRA CỨU NHANH'!$C$2&lt;&gt;"",OR(ISNUMBER(SEARCH('🔎 TRA CỨU NHANH'!$C$2,$A912)),ISNUMBER(SEARCH('🔎 TRA CỨU NHANH'!$C$2,$B912)))),1,0)</f>
        <v/>
      </c>
      <c r="M912">
        <f>IF(L912&gt;N(L911),L912,"")</f>
        <v/>
      </c>
      <c r="N912">
        <f>N(N911)+IF(AND('💰 BÁO GIÁ'!$C$27&lt;&gt;"",OR(ISNUMBER(SEARCH('💰 BÁO GIÁ'!$C$27,$A912)),ISNUMBER(SEARCH('💰 BÁO GIÁ'!$C$27,$B912)))),1,0)</f>
        <v/>
      </c>
      <c r="O912">
        <f>IF(N912&gt;N(N911),N912,"")</f>
        <v/>
      </c>
    </row>
    <row r="913">
      <c r="A913">
        <f>IF('🔩 PISTON'!A1183="","",'🔩 PISTON'!A1183)</f>
        <v/>
      </c>
      <c r="B913">
        <f>IF('🔩 PISTON'!A1183="","","Piston "&amp;'🔩 PISTON'!U1183)</f>
        <v/>
      </c>
      <c r="C913">
        <f>IF('🔩 PISTON'!A1183="","","Piston")</f>
        <v/>
      </c>
      <c r="D913">
        <f>IF('🔩 PISTON'!A1183="","",'🔩 PISTON'!L1183)</f>
        <v/>
      </c>
      <c r="E913">
        <f>IF('🔩 PISTON'!A1183="","",'🔩 PISTON'!M1183)</f>
        <v/>
      </c>
      <c r="F913">
        <f>IF('🔩 PISTON'!A1183="","",'🔩 PISTON'!N1183)</f>
        <v/>
      </c>
      <c r="G913">
        <f>IF('🔩 PISTON'!A1183="","",'🔩 PISTON'!O1183)</f>
        <v/>
      </c>
      <c r="H913">
        <f>IF('🔩 PISTON'!A1183="","",'🔩 PISTON'!P1183)</f>
        <v/>
      </c>
      <c r="I913">
        <f>IF('🔩 PISTON'!A1183="","",'🔩 PISTON'!Q1183)</f>
        <v/>
      </c>
      <c r="J913">
        <f>IF('🔩 PISTON'!A1183="","",'🔩 PISTON'!D1183)</f>
        <v/>
      </c>
      <c r="L913">
        <f>N(L912)+IF(AND('🔎 TRA CỨU NHANH'!$C$2&lt;&gt;"",OR(ISNUMBER(SEARCH('🔎 TRA CỨU NHANH'!$C$2,$A913)),ISNUMBER(SEARCH('🔎 TRA CỨU NHANH'!$C$2,$B913)))),1,0)</f>
        <v/>
      </c>
      <c r="M913">
        <f>IF(L913&gt;N(L912),L913,"")</f>
        <v/>
      </c>
      <c r="N913">
        <f>N(N912)+IF(AND('💰 BÁO GIÁ'!$C$27&lt;&gt;"",OR(ISNUMBER(SEARCH('💰 BÁO GIÁ'!$C$27,$A913)),ISNUMBER(SEARCH('💰 BÁO GIÁ'!$C$27,$B913)))),1,0)</f>
        <v/>
      </c>
      <c r="O913">
        <f>IF(N913&gt;N(N912),N913,"")</f>
        <v/>
      </c>
    </row>
    <row r="914">
      <c r="A914">
        <f>IF('🔩 PISTON'!A1184="","",'🔩 PISTON'!A1184)</f>
        <v/>
      </c>
      <c r="B914">
        <f>IF('🔩 PISTON'!A1184="","","Piston "&amp;'🔩 PISTON'!U1184)</f>
        <v/>
      </c>
      <c r="C914">
        <f>IF('🔩 PISTON'!A1184="","","Piston")</f>
        <v/>
      </c>
      <c r="D914">
        <f>IF('🔩 PISTON'!A1184="","",'🔩 PISTON'!L1184)</f>
        <v/>
      </c>
      <c r="E914">
        <f>IF('🔩 PISTON'!A1184="","",'🔩 PISTON'!M1184)</f>
        <v/>
      </c>
      <c r="F914">
        <f>IF('🔩 PISTON'!A1184="","",'🔩 PISTON'!N1184)</f>
        <v/>
      </c>
      <c r="G914">
        <f>IF('🔩 PISTON'!A1184="","",'🔩 PISTON'!O1184)</f>
        <v/>
      </c>
      <c r="H914">
        <f>IF('🔩 PISTON'!A1184="","",'🔩 PISTON'!P1184)</f>
        <v/>
      </c>
      <c r="I914">
        <f>IF('🔩 PISTON'!A1184="","",'🔩 PISTON'!Q1184)</f>
        <v/>
      </c>
      <c r="J914">
        <f>IF('🔩 PISTON'!A1184="","",'🔩 PISTON'!D1184)</f>
        <v/>
      </c>
      <c r="L914">
        <f>N(L913)+IF(AND('🔎 TRA CỨU NHANH'!$C$2&lt;&gt;"",OR(ISNUMBER(SEARCH('🔎 TRA CỨU NHANH'!$C$2,$A914)),ISNUMBER(SEARCH('🔎 TRA CỨU NHANH'!$C$2,$B914)))),1,0)</f>
        <v/>
      </c>
      <c r="M914">
        <f>IF(L914&gt;N(L913),L914,"")</f>
        <v/>
      </c>
      <c r="N914">
        <f>N(N913)+IF(AND('💰 BÁO GIÁ'!$C$27&lt;&gt;"",OR(ISNUMBER(SEARCH('💰 BÁO GIÁ'!$C$27,$A914)),ISNUMBER(SEARCH('💰 BÁO GIÁ'!$C$27,$B914)))),1,0)</f>
        <v/>
      </c>
      <c r="O914">
        <f>IF(N914&gt;N(N913),N914,"")</f>
        <v/>
      </c>
    </row>
    <row r="915">
      <c r="A915">
        <f>IF('🔩 PISTON'!A1185="","",'🔩 PISTON'!A1185)</f>
        <v/>
      </c>
      <c r="B915">
        <f>IF('🔩 PISTON'!A1185="","","Piston "&amp;'🔩 PISTON'!U1185)</f>
        <v/>
      </c>
      <c r="C915">
        <f>IF('🔩 PISTON'!A1185="","","Piston")</f>
        <v/>
      </c>
      <c r="D915">
        <f>IF('🔩 PISTON'!A1185="","",'🔩 PISTON'!L1185)</f>
        <v/>
      </c>
      <c r="E915">
        <f>IF('🔩 PISTON'!A1185="","",'🔩 PISTON'!M1185)</f>
        <v/>
      </c>
      <c r="F915">
        <f>IF('🔩 PISTON'!A1185="","",'🔩 PISTON'!N1185)</f>
        <v/>
      </c>
      <c r="G915">
        <f>IF('🔩 PISTON'!A1185="","",'🔩 PISTON'!O1185)</f>
        <v/>
      </c>
      <c r="H915">
        <f>IF('🔩 PISTON'!A1185="","",'🔩 PISTON'!P1185)</f>
        <v/>
      </c>
      <c r="I915">
        <f>IF('🔩 PISTON'!A1185="","",'🔩 PISTON'!Q1185)</f>
        <v/>
      </c>
      <c r="J915">
        <f>IF('🔩 PISTON'!A1185="","",'🔩 PISTON'!D1185)</f>
        <v/>
      </c>
      <c r="L915">
        <f>N(L914)+IF(AND('🔎 TRA CỨU NHANH'!$C$2&lt;&gt;"",OR(ISNUMBER(SEARCH('🔎 TRA CỨU NHANH'!$C$2,$A915)),ISNUMBER(SEARCH('🔎 TRA CỨU NHANH'!$C$2,$B915)))),1,0)</f>
        <v/>
      </c>
      <c r="M915">
        <f>IF(L915&gt;N(L914),L915,"")</f>
        <v/>
      </c>
      <c r="N915">
        <f>N(N914)+IF(AND('💰 BÁO GIÁ'!$C$27&lt;&gt;"",OR(ISNUMBER(SEARCH('💰 BÁO GIÁ'!$C$27,$A915)),ISNUMBER(SEARCH('💰 BÁO GIÁ'!$C$27,$B915)))),1,0)</f>
        <v/>
      </c>
      <c r="O915">
        <f>IF(N915&gt;N(N914),N915,"")</f>
        <v/>
      </c>
    </row>
    <row r="916">
      <c r="A916">
        <f>IF('🔩 PISTON'!A1186="","",'🔩 PISTON'!A1186)</f>
        <v/>
      </c>
      <c r="B916">
        <f>IF('🔩 PISTON'!A1186="","","Piston "&amp;'🔩 PISTON'!U1186)</f>
        <v/>
      </c>
      <c r="C916">
        <f>IF('🔩 PISTON'!A1186="","","Piston")</f>
        <v/>
      </c>
      <c r="D916">
        <f>IF('🔩 PISTON'!A1186="","",'🔩 PISTON'!L1186)</f>
        <v/>
      </c>
      <c r="E916">
        <f>IF('🔩 PISTON'!A1186="","",'🔩 PISTON'!M1186)</f>
        <v/>
      </c>
      <c r="F916">
        <f>IF('🔩 PISTON'!A1186="","",'🔩 PISTON'!N1186)</f>
        <v/>
      </c>
      <c r="G916">
        <f>IF('🔩 PISTON'!A1186="","",'🔩 PISTON'!O1186)</f>
        <v/>
      </c>
      <c r="H916">
        <f>IF('🔩 PISTON'!A1186="","",'🔩 PISTON'!P1186)</f>
        <v/>
      </c>
      <c r="I916">
        <f>IF('🔩 PISTON'!A1186="","",'🔩 PISTON'!Q1186)</f>
        <v/>
      </c>
      <c r="J916">
        <f>IF('🔩 PISTON'!A1186="","",'🔩 PISTON'!D1186)</f>
        <v/>
      </c>
      <c r="L916">
        <f>N(L915)+IF(AND('🔎 TRA CỨU NHANH'!$C$2&lt;&gt;"",OR(ISNUMBER(SEARCH('🔎 TRA CỨU NHANH'!$C$2,$A916)),ISNUMBER(SEARCH('🔎 TRA CỨU NHANH'!$C$2,$B916)))),1,0)</f>
        <v/>
      </c>
      <c r="M916">
        <f>IF(L916&gt;N(L915),L916,"")</f>
        <v/>
      </c>
      <c r="N916">
        <f>N(N915)+IF(AND('💰 BÁO GIÁ'!$C$27&lt;&gt;"",OR(ISNUMBER(SEARCH('💰 BÁO GIÁ'!$C$27,$A916)),ISNUMBER(SEARCH('💰 BÁO GIÁ'!$C$27,$B916)))),1,0)</f>
        <v/>
      </c>
      <c r="O916">
        <f>IF(N916&gt;N(N915),N916,"")</f>
        <v/>
      </c>
    </row>
    <row r="917">
      <c r="A917">
        <f>IF('🔩 PISTON'!A1189="","",'🔩 PISTON'!A1189)</f>
        <v/>
      </c>
      <c r="B917">
        <f>IF('🔩 PISTON'!A1189="","","Piston "&amp;'🔩 PISTON'!U1189)</f>
        <v/>
      </c>
      <c r="C917">
        <f>IF('🔩 PISTON'!A1189="","","Piston")</f>
        <v/>
      </c>
      <c r="D917">
        <f>IF('🔩 PISTON'!A1189="","",'🔩 PISTON'!L1189)</f>
        <v/>
      </c>
      <c r="E917">
        <f>IF('🔩 PISTON'!A1189="","",'🔩 PISTON'!M1189)</f>
        <v/>
      </c>
      <c r="F917">
        <f>IF('🔩 PISTON'!A1189="","",'🔩 PISTON'!N1189)</f>
        <v/>
      </c>
      <c r="G917">
        <f>IF('🔩 PISTON'!A1189="","",'🔩 PISTON'!O1189)</f>
        <v/>
      </c>
      <c r="H917">
        <f>IF('🔩 PISTON'!A1189="","",'🔩 PISTON'!P1189)</f>
        <v/>
      </c>
      <c r="I917">
        <f>IF('🔩 PISTON'!A1189="","",'🔩 PISTON'!Q1189)</f>
        <v/>
      </c>
      <c r="J917">
        <f>IF('🔩 PISTON'!A1189="","",'🔩 PISTON'!D1189)</f>
        <v/>
      </c>
      <c r="L917">
        <f>N(L916)+IF(AND('🔎 TRA CỨU NHANH'!$C$2&lt;&gt;"",OR(ISNUMBER(SEARCH('🔎 TRA CỨU NHANH'!$C$2,$A917)),ISNUMBER(SEARCH('🔎 TRA CỨU NHANH'!$C$2,$B917)))),1,0)</f>
        <v/>
      </c>
      <c r="M917">
        <f>IF(L917&gt;N(L916),L917,"")</f>
        <v/>
      </c>
      <c r="N917">
        <f>N(N916)+IF(AND('💰 BÁO GIÁ'!$C$27&lt;&gt;"",OR(ISNUMBER(SEARCH('💰 BÁO GIÁ'!$C$27,$A917)),ISNUMBER(SEARCH('💰 BÁO GIÁ'!$C$27,$B917)))),1,0)</f>
        <v/>
      </c>
      <c r="O917">
        <f>IF(N917&gt;N(N916),N917,"")</f>
        <v/>
      </c>
    </row>
    <row r="918">
      <c r="A918">
        <f>IF('🔩 PISTON'!A1190="","",'🔩 PISTON'!A1190)</f>
        <v/>
      </c>
      <c r="B918">
        <f>IF('🔩 PISTON'!A1190="","","Piston "&amp;'🔩 PISTON'!U1190)</f>
        <v/>
      </c>
      <c r="C918">
        <f>IF('🔩 PISTON'!A1190="","","Piston")</f>
        <v/>
      </c>
      <c r="D918">
        <f>IF('🔩 PISTON'!A1190="","",'🔩 PISTON'!L1190)</f>
        <v/>
      </c>
      <c r="E918">
        <f>IF('🔩 PISTON'!A1190="","",'🔩 PISTON'!M1190)</f>
        <v/>
      </c>
      <c r="F918">
        <f>IF('🔩 PISTON'!A1190="","",'🔩 PISTON'!N1190)</f>
        <v/>
      </c>
      <c r="G918">
        <f>IF('🔩 PISTON'!A1190="","",'🔩 PISTON'!O1190)</f>
        <v/>
      </c>
      <c r="H918">
        <f>IF('🔩 PISTON'!A1190="","",'🔩 PISTON'!P1190)</f>
        <v/>
      </c>
      <c r="I918">
        <f>IF('🔩 PISTON'!A1190="","",'🔩 PISTON'!Q1190)</f>
        <v/>
      </c>
      <c r="J918">
        <f>IF('🔩 PISTON'!A1190="","",'🔩 PISTON'!D1190)</f>
        <v/>
      </c>
      <c r="L918">
        <f>N(L917)+IF(AND('🔎 TRA CỨU NHANH'!$C$2&lt;&gt;"",OR(ISNUMBER(SEARCH('🔎 TRA CỨU NHANH'!$C$2,$A918)),ISNUMBER(SEARCH('🔎 TRA CỨU NHANH'!$C$2,$B918)))),1,0)</f>
        <v/>
      </c>
      <c r="M918">
        <f>IF(L918&gt;N(L917),L918,"")</f>
        <v/>
      </c>
      <c r="N918">
        <f>N(N917)+IF(AND('💰 BÁO GIÁ'!$C$27&lt;&gt;"",OR(ISNUMBER(SEARCH('💰 BÁO GIÁ'!$C$27,$A918)),ISNUMBER(SEARCH('💰 BÁO GIÁ'!$C$27,$B918)))),1,0)</f>
        <v/>
      </c>
      <c r="O918">
        <f>IF(N918&gt;N(N917),N918,"")</f>
        <v/>
      </c>
    </row>
    <row r="919">
      <c r="A919">
        <f>IF('🔩 PISTON'!A1191="","",'🔩 PISTON'!A1191)</f>
        <v/>
      </c>
      <c r="B919">
        <f>IF('🔩 PISTON'!A1191="","","Piston "&amp;'🔩 PISTON'!U1191)</f>
        <v/>
      </c>
      <c r="C919">
        <f>IF('🔩 PISTON'!A1191="","","Piston")</f>
        <v/>
      </c>
      <c r="D919">
        <f>IF('🔩 PISTON'!A1191="","",'🔩 PISTON'!L1191)</f>
        <v/>
      </c>
      <c r="E919">
        <f>IF('🔩 PISTON'!A1191="","",'🔩 PISTON'!M1191)</f>
        <v/>
      </c>
      <c r="F919">
        <f>IF('🔩 PISTON'!A1191="","",'🔩 PISTON'!N1191)</f>
        <v/>
      </c>
      <c r="G919">
        <f>IF('🔩 PISTON'!A1191="","",'🔩 PISTON'!O1191)</f>
        <v/>
      </c>
      <c r="H919">
        <f>IF('🔩 PISTON'!A1191="","",'🔩 PISTON'!P1191)</f>
        <v/>
      </c>
      <c r="I919">
        <f>IF('🔩 PISTON'!A1191="","",'🔩 PISTON'!Q1191)</f>
        <v/>
      </c>
      <c r="J919">
        <f>IF('🔩 PISTON'!A1191="","",'🔩 PISTON'!D1191)</f>
        <v/>
      </c>
      <c r="L919">
        <f>N(L918)+IF(AND('🔎 TRA CỨU NHANH'!$C$2&lt;&gt;"",OR(ISNUMBER(SEARCH('🔎 TRA CỨU NHANH'!$C$2,$A919)),ISNUMBER(SEARCH('🔎 TRA CỨU NHANH'!$C$2,$B919)))),1,0)</f>
        <v/>
      </c>
      <c r="M919">
        <f>IF(L919&gt;N(L918),L919,"")</f>
        <v/>
      </c>
      <c r="N919">
        <f>N(N918)+IF(AND('💰 BÁO GIÁ'!$C$27&lt;&gt;"",OR(ISNUMBER(SEARCH('💰 BÁO GIÁ'!$C$27,$A919)),ISNUMBER(SEARCH('💰 BÁO GIÁ'!$C$27,$B919)))),1,0)</f>
        <v/>
      </c>
      <c r="O919">
        <f>IF(N919&gt;N(N918),N919,"")</f>
        <v/>
      </c>
    </row>
    <row r="920">
      <c r="A920">
        <f>IF('🔩 PISTON'!A1192="","",'🔩 PISTON'!A1192)</f>
        <v/>
      </c>
      <c r="B920">
        <f>IF('🔩 PISTON'!A1192="","","Piston "&amp;'🔩 PISTON'!U1192)</f>
        <v/>
      </c>
      <c r="C920">
        <f>IF('🔩 PISTON'!A1192="","","Piston")</f>
        <v/>
      </c>
      <c r="D920">
        <f>IF('🔩 PISTON'!A1192="","",'🔩 PISTON'!L1192)</f>
        <v/>
      </c>
      <c r="E920">
        <f>IF('🔩 PISTON'!A1192="","",'🔩 PISTON'!M1192)</f>
        <v/>
      </c>
      <c r="F920">
        <f>IF('🔩 PISTON'!A1192="","",'🔩 PISTON'!N1192)</f>
        <v/>
      </c>
      <c r="G920">
        <f>IF('🔩 PISTON'!A1192="","",'🔩 PISTON'!O1192)</f>
        <v/>
      </c>
      <c r="H920">
        <f>IF('🔩 PISTON'!A1192="","",'🔩 PISTON'!P1192)</f>
        <v/>
      </c>
      <c r="I920">
        <f>IF('🔩 PISTON'!A1192="","",'🔩 PISTON'!Q1192)</f>
        <v/>
      </c>
      <c r="J920">
        <f>IF('🔩 PISTON'!A1192="","",'🔩 PISTON'!D1192)</f>
        <v/>
      </c>
      <c r="L920">
        <f>N(L919)+IF(AND('🔎 TRA CỨU NHANH'!$C$2&lt;&gt;"",OR(ISNUMBER(SEARCH('🔎 TRA CỨU NHANH'!$C$2,$A920)),ISNUMBER(SEARCH('🔎 TRA CỨU NHANH'!$C$2,$B920)))),1,0)</f>
        <v/>
      </c>
      <c r="M920">
        <f>IF(L920&gt;N(L919),L920,"")</f>
        <v/>
      </c>
      <c r="N920">
        <f>N(N919)+IF(AND('💰 BÁO GIÁ'!$C$27&lt;&gt;"",OR(ISNUMBER(SEARCH('💰 BÁO GIÁ'!$C$27,$A920)),ISNUMBER(SEARCH('💰 BÁO GIÁ'!$C$27,$B920)))),1,0)</f>
        <v/>
      </c>
      <c r="O920">
        <f>IF(N920&gt;N(N919),N920,"")</f>
        <v/>
      </c>
    </row>
    <row r="921">
      <c r="A921">
        <f>IF('🔩 PISTON'!A1193="","",'🔩 PISTON'!A1193)</f>
        <v/>
      </c>
      <c r="B921">
        <f>IF('🔩 PISTON'!A1193="","","Piston "&amp;'🔩 PISTON'!U1193)</f>
        <v/>
      </c>
      <c r="C921">
        <f>IF('🔩 PISTON'!A1193="","","Piston")</f>
        <v/>
      </c>
      <c r="D921">
        <f>IF('🔩 PISTON'!A1193="","",'🔩 PISTON'!L1193)</f>
        <v/>
      </c>
      <c r="E921">
        <f>IF('🔩 PISTON'!A1193="","",'🔩 PISTON'!M1193)</f>
        <v/>
      </c>
      <c r="F921">
        <f>IF('🔩 PISTON'!A1193="","",'🔩 PISTON'!N1193)</f>
        <v/>
      </c>
      <c r="G921">
        <f>IF('🔩 PISTON'!A1193="","",'🔩 PISTON'!O1193)</f>
        <v/>
      </c>
      <c r="H921">
        <f>IF('🔩 PISTON'!A1193="","",'🔩 PISTON'!P1193)</f>
        <v/>
      </c>
      <c r="I921">
        <f>IF('🔩 PISTON'!A1193="","",'🔩 PISTON'!Q1193)</f>
        <v/>
      </c>
      <c r="J921">
        <f>IF('🔩 PISTON'!A1193="","",'🔩 PISTON'!D1193)</f>
        <v/>
      </c>
      <c r="L921">
        <f>N(L920)+IF(AND('🔎 TRA CỨU NHANH'!$C$2&lt;&gt;"",OR(ISNUMBER(SEARCH('🔎 TRA CỨU NHANH'!$C$2,$A921)),ISNUMBER(SEARCH('🔎 TRA CỨU NHANH'!$C$2,$B921)))),1,0)</f>
        <v/>
      </c>
      <c r="M921">
        <f>IF(L921&gt;N(L920),L921,"")</f>
        <v/>
      </c>
      <c r="N921">
        <f>N(N920)+IF(AND('💰 BÁO GIÁ'!$C$27&lt;&gt;"",OR(ISNUMBER(SEARCH('💰 BÁO GIÁ'!$C$27,$A921)),ISNUMBER(SEARCH('💰 BÁO GIÁ'!$C$27,$B921)))),1,0)</f>
        <v/>
      </c>
      <c r="O921">
        <f>IF(N921&gt;N(N920),N921,"")</f>
        <v/>
      </c>
    </row>
    <row r="922">
      <c r="A922">
        <f>IF('🔩 PISTON'!A1194="","",'🔩 PISTON'!A1194)</f>
        <v/>
      </c>
      <c r="B922">
        <f>IF('🔩 PISTON'!A1194="","","Piston "&amp;'🔩 PISTON'!U1194)</f>
        <v/>
      </c>
      <c r="C922">
        <f>IF('🔩 PISTON'!A1194="","","Piston")</f>
        <v/>
      </c>
      <c r="D922">
        <f>IF('🔩 PISTON'!A1194="","",'🔩 PISTON'!L1194)</f>
        <v/>
      </c>
      <c r="E922">
        <f>IF('🔩 PISTON'!A1194="","",'🔩 PISTON'!M1194)</f>
        <v/>
      </c>
      <c r="F922">
        <f>IF('🔩 PISTON'!A1194="","",'🔩 PISTON'!N1194)</f>
        <v/>
      </c>
      <c r="G922">
        <f>IF('🔩 PISTON'!A1194="","",'🔩 PISTON'!O1194)</f>
        <v/>
      </c>
      <c r="H922">
        <f>IF('🔩 PISTON'!A1194="","",'🔩 PISTON'!P1194)</f>
        <v/>
      </c>
      <c r="I922">
        <f>IF('🔩 PISTON'!A1194="","",'🔩 PISTON'!Q1194)</f>
        <v/>
      </c>
      <c r="J922">
        <f>IF('🔩 PISTON'!A1194="","",'🔩 PISTON'!D1194)</f>
        <v/>
      </c>
      <c r="L922">
        <f>N(L921)+IF(AND('🔎 TRA CỨU NHANH'!$C$2&lt;&gt;"",OR(ISNUMBER(SEARCH('🔎 TRA CỨU NHANH'!$C$2,$A922)),ISNUMBER(SEARCH('🔎 TRA CỨU NHANH'!$C$2,$B922)))),1,0)</f>
        <v/>
      </c>
      <c r="M922">
        <f>IF(L922&gt;N(L921),L922,"")</f>
        <v/>
      </c>
      <c r="N922">
        <f>N(N921)+IF(AND('💰 BÁO GIÁ'!$C$27&lt;&gt;"",OR(ISNUMBER(SEARCH('💰 BÁO GIÁ'!$C$27,$A922)),ISNUMBER(SEARCH('💰 BÁO GIÁ'!$C$27,$B922)))),1,0)</f>
        <v/>
      </c>
      <c r="O922">
        <f>IF(N922&gt;N(N921),N922,"")</f>
        <v/>
      </c>
    </row>
    <row r="923">
      <c r="A923">
        <f>IF('🔩 PISTON'!A1195="","",'🔩 PISTON'!A1195)</f>
        <v/>
      </c>
      <c r="B923">
        <f>IF('🔩 PISTON'!A1195="","","Piston "&amp;'🔩 PISTON'!U1195)</f>
        <v/>
      </c>
      <c r="C923">
        <f>IF('🔩 PISTON'!A1195="","","Piston")</f>
        <v/>
      </c>
      <c r="D923">
        <f>IF('🔩 PISTON'!A1195="","",'🔩 PISTON'!L1195)</f>
        <v/>
      </c>
      <c r="E923">
        <f>IF('🔩 PISTON'!A1195="","",'🔩 PISTON'!M1195)</f>
        <v/>
      </c>
      <c r="F923">
        <f>IF('🔩 PISTON'!A1195="","",'🔩 PISTON'!N1195)</f>
        <v/>
      </c>
      <c r="G923">
        <f>IF('🔩 PISTON'!A1195="","",'🔩 PISTON'!O1195)</f>
        <v/>
      </c>
      <c r="H923">
        <f>IF('🔩 PISTON'!A1195="","",'🔩 PISTON'!P1195)</f>
        <v/>
      </c>
      <c r="I923">
        <f>IF('🔩 PISTON'!A1195="","",'🔩 PISTON'!Q1195)</f>
        <v/>
      </c>
      <c r="J923">
        <f>IF('🔩 PISTON'!A1195="","",'🔩 PISTON'!D1195)</f>
        <v/>
      </c>
      <c r="L923">
        <f>N(L922)+IF(AND('🔎 TRA CỨU NHANH'!$C$2&lt;&gt;"",OR(ISNUMBER(SEARCH('🔎 TRA CỨU NHANH'!$C$2,$A923)),ISNUMBER(SEARCH('🔎 TRA CỨU NHANH'!$C$2,$B923)))),1,0)</f>
        <v/>
      </c>
      <c r="M923">
        <f>IF(L923&gt;N(L922),L923,"")</f>
        <v/>
      </c>
      <c r="N923">
        <f>N(N922)+IF(AND('💰 BÁO GIÁ'!$C$27&lt;&gt;"",OR(ISNUMBER(SEARCH('💰 BÁO GIÁ'!$C$27,$A923)),ISNUMBER(SEARCH('💰 BÁO GIÁ'!$C$27,$B923)))),1,0)</f>
        <v/>
      </c>
      <c r="O923">
        <f>IF(N923&gt;N(N922),N923,"")</f>
        <v/>
      </c>
    </row>
    <row r="924">
      <c r="A924">
        <f>IF('🔩 PISTON'!A1196="","",'🔩 PISTON'!A1196)</f>
        <v/>
      </c>
      <c r="B924">
        <f>IF('🔩 PISTON'!A1196="","","Piston "&amp;'🔩 PISTON'!U1196)</f>
        <v/>
      </c>
      <c r="C924">
        <f>IF('🔩 PISTON'!A1196="","","Piston")</f>
        <v/>
      </c>
      <c r="D924">
        <f>IF('🔩 PISTON'!A1196="","",'🔩 PISTON'!L1196)</f>
        <v/>
      </c>
      <c r="E924">
        <f>IF('🔩 PISTON'!A1196="","",'🔩 PISTON'!M1196)</f>
        <v/>
      </c>
      <c r="F924">
        <f>IF('🔩 PISTON'!A1196="","",'🔩 PISTON'!N1196)</f>
        <v/>
      </c>
      <c r="G924">
        <f>IF('🔩 PISTON'!A1196="","",'🔩 PISTON'!O1196)</f>
        <v/>
      </c>
      <c r="H924">
        <f>IF('🔩 PISTON'!A1196="","",'🔩 PISTON'!P1196)</f>
        <v/>
      </c>
      <c r="I924">
        <f>IF('🔩 PISTON'!A1196="","",'🔩 PISTON'!Q1196)</f>
        <v/>
      </c>
      <c r="J924">
        <f>IF('🔩 PISTON'!A1196="","",'🔩 PISTON'!D1196)</f>
        <v/>
      </c>
      <c r="L924">
        <f>N(L923)+IF(AND('🔎 TRA CỨU NHANH'!$C$2&lt;&gt;"",OR(ISNUMBER(SEARCH('🔎 TRA CỨU NHANH'!$C$2,$A924)),ISNUMBER(SEARCH('🔎 TRA CỨU NHANH'!$C$2,$B924)))),1,0)</f>
        <v/>
      </c>
      <c r="M924">
        <f>IF(L924&gt;N(L923),L924,"")</f>
        <v/>
      </c>
      <c r="N924">
        <f>N(N923)+IF(AND('💰 BÁO GIÁ'!$C$27&lt;&gt;"",OR(ISNUMBER(SEARCH('💰 BÁO GIÁ'!$C$27,$A924)),ISNUMBER(SEARCH('💰 BÁO GIÁ'!$C$27,$B924)))),1,0)</f>
        <v/>
      </c>
      <c r="O924">
        <f>IF(N924&gt;N(N923),N924,"")</f>
        <v/>
      </c>
    </row>
    <row r="925">
      <c r="A925">
        <f>IF('🔩 PISTON'!A1197="","",'🔩 PISTON'!A1197)</f>
        <v/>
      </c>
      <c r="B925">
        <f>IF('🔩 PISTON'!A1197="","","Piston "&amp;'🔩 PISTON'!U1197)</f>
        <v/>
      </c>
      <c r="C925">
        <f>IF('🔩 PISTON'!A1197="","","Piston")</f>
        <v/>
      </c>
      <c r="D925">
        <f>IF('🔩 PISTON'!A1197="","",'🔩 PISTON'!L1197)</f>
        <v/>
      </c>
      <c r="E925">
        <f>IF('🔩 PISTON'!A1197="","",'🔩 PISTON'!M1197)</f>
        <v/>
      </c>
      <c r="F925">
        <f>IF('🔩 PISTON'!A1197="","",'🔩 PISTON'!N1197)</f>
        <v/>
      </c>
      <c r="G925">
        <f>IF('🔩 PISTON'!A1197="","",'🔩 PISTON'!O1197)</f>
        <v/>
      </c>
      <c r="H925">
        <f>IF('🔩 PISTON'!A1197="","",'🔩 PISTON'!P1197)</f>
        <v/>
      </c>
      <c r="I925">
        <f>IF('🔩 PISTON'!A1197="","",'🔩 PISTON'!Q1197)</f>
        <v/>
      </c>
      <c r="J925">
        <f>IF('🔩 PISTON'!A1197="","",'🔩 PISTON'!D1197)</f>
        <v/>
      </c>
      <c r="L925">
        <f>N(L924)+IF(AND('🔎 TRA CỨU NHANH'!$C$2&lt;&gt;"",OR(ISNUMBER(SEARCH('🔎 TRA CỨU NHANH'!$C$2,$A925)),ISNUMBER(SEARCH('🔎 TRA CỨU NHANH'!$C$2,$B925)))),1,0)</f>
        <v/>
      </c>
      <c r="M925">
        <f>IF(L925&gt;N(L924),L925,"")</f>
        <v/>
      </c>
      <c r="N925">
        <f>N(N924)+IF(AND('💰 BÁO GIÁ'!$C$27&lt;&gt;"",OR(ISNUMBER(SEARCH('💰 BÁO GIÁ'!$C$27,$A925)),ISNUMBER(SEARCH('💰 BÁO GIÁ'!$C$27,$B925)))),1,0)</f>
        <v/>
      </c>
      <c r="O925">
        <f>IF(N925&gt;N(N924),N925,"")</f>
        <v/>
      </c>
    </row>
    <row r="926">
      <c r="A926">
        <f>IF('🔩 PISTON'!A1198="","",'🔩 PISTON'!A1198)</f>
        <v/>
      </c>
      <c r="B926">
        <f>IF('🔩 PISTON'!A1198="","","Piston "&amp;'🔩 PISTON'!U1198)</f>
        <v/>
      </c>
      <c r="C926">
        <f>IF('🔩 PISTON'!A1198="","","Piston")</f>
        <v/>
      </c>
      <c r="D926">
        <f>IF('🔩 PISTON'!A1198="","",'🔩 PISTON'!L1198)</f>
        <v/>
      </c>
      <c r="E926">
        <f>IF('🔩 PISTON'!A1198="","",'🔩 PISTON'!M1198)</f>
        <v/>
      </c>
      <c r="F926">
        <f>IF('🔩 PISTON'!A1198="","",'🔩 PISTON'!N1198)</f>
        <v/>
      </c>
      <c r="G926">
        <f>IF('🔩 PISTON'!A1198="","",'🔩 PISTON'!O1198)</f>
        <v/>
      </c>
      <c r="H926">
        <f>IF('🔩 PISTON'!A1198="","",'🔩 PISTON'!P1198)</f>
        <v/>
      </c>
      <c r="I926">
        <f>IF('🔩 PISTON'!A1198="","",'🔩 PISTON'!Q1198)</f>
        <v/>
      </c>
      <c r="J926">
        <f>IF('🔩 PISTON'!A1198="","",'🔩 PISTON'!D1198)</f>
        <v/>
      </c>
      <c r="L926">
        <f>N(L925)+IF(AND('🔎 TRA CỨU NHANH'!$C$2&lt;&gt;"",OR(ISNUMBER(SEARCH('🔎 TRA CỨU NHANH'!$C$2,$A926)),ISNUMBER(SEARCH('🔎 TRA CỨU NHANH'!$C$2,$B926)))),1,0)</f>
        <v/>
      </c>
      <c r="M926">
        <f>IF(L926&gt;N(L925),L926,"")</f>
        <v/>
      </c>
      <c r="N926">
        <f>N(N925)+IF(AND('💰 BÁO GIÁ'!$C$27&lt;&gt;"",OR(ISNUMBER(SEARCH('💰 BÁO GIÁ'!$C$27,$A926)),ISNUMBER(SEARCH('💰 BÁO GIÁ'!$C$27,$B926)))),1,0)</f>
        <v/>
      </c>
      <c r="O926">
        <f>IF(N926&gt;N(N925),N926,"")</f>
        <v/>
      </c>
    </row>
    <row r="927">
      <c r="A927">
        <f>IF('🔩 PISTON'!A1199="","",'🔩 PISTON'!A1199)</f>
        <v/>
      </c>
      <c r="B927">
        <f>IF('🔩 PISTON'!A1199="","","Piston "&amp;'🔩 PISTON'!U1199)</f>
        <v/>
      </c>
      <c r="C927">
        <f>IF('🔩 PISTON'!A1199="","","Piston")</f>
        <v/>
      </c>
      <c r="D927">
        <f>IF('🔩 PISTON'!A1199="","",'🔩 PISTON'!L1199)</f>
        <v/>
      </c>
      <c r="E927">
        <f>IF('🔩 PISTON'!A1199="","",'🔩 PISTON'!M1199)</f>
        <v/>
      </c>
      <c r="F927">
        <f>IF('🔩 PISTON'!A1199="","",'🔩 PISTON'!N1199)</f>
        <v/>
      </c>
      <c r="G927">
        <f>IF('🔩 PISTON'!A1199="","",'🔩 PISTON'!O1199)</f>
        <v/>
      </c>
      <c r="H927">
        <f>IF('🔩 PISTON'!A1199="","",'🔩 PISTON'!P1199)</f>
        <v/>
      </c>
      <c r="I927">
        <f>IF('🔩 PISTON'!A1199="","",'🔩 PISTON'!Q1199)</f>
        <v/>
      </c>
      <c r="J927">
        <f>IF('🔩 PISTON'!A1199="","",'🔩 PISTON'!D1199)</f>
        <v/>
      </c>
      <c r="L927">
        <f>N(L926)+IF(AND('🔎 TRA CỨU NHANH'!$C$2&lt;&gt;"",OR(ISNUMBER(SEARCH('🔎 TRA CỨU NHANH'!$C$2,$A927)),ISNUMBER(SEARCH('🔎 TRA CỨU NHANH'!$C$2,$B927)))),1,0)</f>
        <v/>
      </c>
      <c r="M927">
        <f>IF(L927&gt;N(L926),L927,"")</f>
        <v/>
      </c>
      <c r="N927">
        <f>N(N926)+IF(AND('💰 BÁO GIÁ'!$C$27&lt;&gt;"",OR(ISNUMBER(SEARCH('💰 BÁO GIÁ'!$C$27,$A927)),ISNUMBER(SEARCH('💰 BÁO GIÁ'!$C$27,$B927)))),1,0)</f>
        <v/>
      </c>
      <c r="O927">
        <f>IF(N927&gt;N(N926),N927,"")</f>
        <v/>
      </c>
    </row>
    <row r="928">
      <c r="A928">
        <f>IF('🔩 PISTON'!A1200="","",'🔩 PISTON'!A1200)</f>
        <v/>
      </c>
      <c r="B928">
        <f>IF('🔩 PISTON'!A1200="","","Piston "&amp;'🔩 PISTON'!U1200)</f>
        <v/>
      </c>
      <c r="C928">
        <f>IF('🔩 PISTON'!A1200="","","Piston")</f>
        <v/>
      </c>
      <c r="D928">
        <f>IF('🔩 PISTON'!A1200="","",'🔩 PISTON'!L1200)</f>
        <v/>
      </c>
      <c r="E928">
        <f>IF('🔩 PISTON'!A1200="","",'🔩 PISTON'!M1200)</f>
        <v/>
      </c>
      <c r="F928">
        <f>IF('🔩 PISTON'!A1200="","",'🔩 PISTON'!N1200)</f>
        <v/>
      </c>
      <c r="G928">
        <f>IF('🔩 PISTON'!A1200="","",'🔩 PISTON'!O1200)</f>
        <v/>
      </c>
      <c r="H928">
        <f>IF('🔩 PISTON'!A1200="","",'🔩 PISTON'!P1200)</f>
        <v/>
      </c>
      <c r="I928">
        <f>IF('🔩 PISTON'!A1200="","",'🔩 PISTON'!Q1200)</f>
        <v/>
      </c>
      <c r="J928">
        <f>IF('🔩 PISTON'!A1200="","",'🔩 PISTON'!D1200)</f>
        <v/>
      </c>
      <c r="L928">
        <f>N(L927)+IF(AND('🔎 TRA CỨU NHANH'!$C$2&lt;&gt;"",OR(ISNUMBER(SEARCH('🔎 TRA CỨU NHANH'!$C$2,$A928)),ISNUMBER(SEARCH('🔎 TRA CỨU NHANH'!$C$2,$B928)))),1,0)</f>
        <v/>
      </c>
      <c r="M928">
        <f>IF(L928&gt;N(L927),L928,"")</f>
        <v/>
      </c>
      <c r="N928">
        <f>N(N927)+IF(AND('💰 BÁO GIÁ'!$C$27&lt;&gt;"",OR(ISNUMBER(SEARCH('💰 BÁO GIÁ'!$C$27,$A928)),ISNUMBER(SEARCH('💰 BÁO GIÁ'!$C$27,$B928)))),1,0)</f>
        <v/>
      </c>
      <c r="O928">
        <f>IF(N928&gt;N(N927),N928,"")</f>
        <v/>
      </c>
    </row>
    <row r="929">
      <c r="A929">
        <f>IF('🔩 PISTON'!A1201="","",'🔩 PISTON'!A1201)</f>
        <v/>
      </c>
      <c r="B929">
        <f>IF('🔩 PISTON'!A1201="","","Piston "&amp;'🔩 PISTON'!U1201)</f>
        <v/>
      </c>
      <c r="C929">
        <f>IF('🔩 PISTON'!A1201="","","Piston")</f>
        <v/>
      </c>
      <c r="D929">
        <f>IF('🔩 PISTON'!A1201="","",'🔩 PISTON'!L1201)</f>
        <v/>
      </c>
      <c r="E929">
        <f>IF('🔩 PISTON'!A1201="","",'🔩 PISTON'!M1201)</f>
        <v/>
      </c>
      <c r="F929">
        <f>IF('🔩 PISTON'!A1201="","",'🔩 PISTON'!N1201)</f>
        <v/>
      </c>
      <c r="G929">
        <f>IF('🔩 PISTON'!A1201="","",'🔩 PISTON'!O1201)</f>
        <v/>
      </c>
      <c r="H929">
        <f>IF('🔩 PISTON'!A1201="","",'🔩 PISTON'!P1201)</f>
        <v/>
      </c>
      <c r="I929">
        <f>IF('🔩 PISTON'!A1201="","",'🔩 PISTON'!Q1201)</f>
        <v/>
      </c>
      <c r="J929">
        <f>IF('🔩 PISTON'!A1201="","",'🔩 PISTON'!D1201)</f>
        <v/>
      </c>
      <c r="L929">
        <f>N(L928)+IF(AND('🔎 TRA CỨU NHANH'!$C$2&lt;&gt;"",OR(ISNUMBER(SEARCH('🔎 TRA CỨU NHANH'!$C$2,$A929)),ISNUMBER(SEARCH('🔎 TRA CỨU NHANH'!$C$2,$B929)))),1,0)</f>
        <v/>
      </c>
      <c r="M929">
        <f>IF(L929&gt;N(L928),L929,"")</f>
        <v/>
      </c>
      <c r="N929">
        <f>N(N928)+IF(AND('💰 BÁO GIÁ'!$C$27&lt;&gt;"",OR(ISNUMBER(SEARCH('💰 BÁO GIÁ'!$C$27,$A929)),ISNUMBER(SEARCH('💰 BÁO GIÁ'!$C$27,$B929)))),1,0)</f>
        <v/>
      </c>
      <c r="O929">
        <f>IF(N929&gt;N(N928),N929,"")</f>
        <v/>
      </c>
    </row>
    <row r="930">
      <c r="A930">
        <f>IF('🔩 PISTON'!A1202="","",'🔩 PISTON'!A1202)</f>
        <v/>
      </c>
      <c r="B930">
        <f>IF('🔩 PISTON'!A1202="","","Piston "&amp;'🔩 PISTON'!U1202)</f>
        <v/>
      </c>
      <c r="C930">
        <f>IF('🔩 PISTON'!A1202="","","Piston")</f>
        <v/>
      </c>
      <c r="D930">
        <f>IF('🔩 PISTON'!A1202="","",'🔩 PISTON'!L1202)</f>
        <v/>
      </c>
      <c r="E930">
        <f>IF('🔩 PISTON'!A1202="","",'🔩 PISTON'!M1202)</f>
        <v/>
      </c>
      <c r="F930">
        <f>IF('🔩 PISTON'!A1202="","",'🔩 PISTON'!N1202)</f>
        <v/>
      </c>
      <c r="G930">
        <f>IF('🔩 PISTON'!A1202="","",'🔩 PISTON'!O1202)</f>
        <v/>
      </c>
      <c r="H930">
        <f>IF('🔩 PISTON'!A1202="","",'🔩 PISTON'!P1202)</f>
        <v/>
      </c>
      <c r="I930">
        <f>IF('🔩 PISTON'!A1202="","",'🔩 PISTON'!Q1202)</f>
        <v/>
      </c>
      <c r="J930">
        <f>IF('🔩 PISTON'!A1202="","",'🔩 PISTON'!D1202)</f>
        <v/>
      </c>
      <c r="L930">
        <f>N(L929)+IF(AND('🔎 TRA CỨU NHANH'!$C$2&lt;&gt;"",OR(ISNUMBER(SEARCH('🔎 TRA CỨU NHANH'!$C$2,$A930)),ISNUMBER(SEARCH('🔎 TRA CỨU NHANH'!$C$2,$B930)))),1,0)</f>
        <v/>
      </c>
      <c r="M930">
        <f>IF(L930&gt;N(L929),L930,"")</f>
        <v/>
      </c>
      <c r="N930">
        <f>N(N929)+IF(AND('💰 BÁO GIÁ'!$C$27&lt;&gt;"",OR(ISNUMBER(SEARCH('💰 BÁO GIÁ'!$C$27,$A930)),ISNUMBER(SEARCH('💰 BÁO GIÁ'!$C$27,$B930)))),1,0)</f>
        <v/>
      </c>
      <c r="O930">
        <f>IF(N930&gt;N(N929),N930,"")</f>
        <v/>
      </c>
    </row>
    <row r="931">
      <c r="A931">
        <f>IF('🔩 PISTON'!A1203="","",'🔩 PISTON'!A1203)</f>
        <v/>
      </c>
      <c r="B931">
        <f>IF('🔩 PISTON'!A1203="","","Piston "&amp;'🔩 PISTON'!U1203)</f>
        <v/>
      </c>
      <c r="C931">
        <f>IF('🔩 PISTON'!A1203="","","Piston")</f>
        <v/>
      </c>
      <c r="D931">
        <f>IF('🔩 PISTON'!A1203="","",'🔩 PISTON'!L1203)</f>
        <v/>
      </c>
      <c r="E931">
        <f>IF('🔩 PISTON'!A1203="","",'🔩 PISTON'!M1203)</f>
        <v/>
      </c>
      <c r="F931">
        <f>IF('🔩 PISTON'!A1203="","",'🔩 PISTON'!N1203)</f>
        <v/>
      </c>
      <c r="G931">
        <f>IF('🔩 PISTON'!A1203="","",'🔩 PISTON'!O1203)</f>
        <v/>
      </c>
      <c r="H931">
        <f>IF('🔩 PISTON'!A1203="","",'🔩 PISTON'!P1203)</f>
        <v/>
      </c>
      <c r="I931">
        <f>IF('🔩 PISTON'!A1203="","",'🔩 PISTON'!Q1203)</f>
        <v/>
      </c>
      <c r="J931">
        <f>IF('🔩 PISTON'!A1203="","",'🔩 PISTON'!D1203)</f>
        <v/>
      </c>
      <c r="L931">
        <f>N(L930)+IF(AND('🔎 TRA CỨU NHANH'!$C$2&lt;&gt;"",OR(ISNUMBER(SEARCH('🔎 TRA CỨU NHANH'!$C$2,$A931)),ISNUMBER(SEARCH('🔎 TRA CỨU NHANH'!$C$2,$B931)))),1,0)</f>
        <v/>
      </c>
      <c r="M931">
        <f>IF(L931&gt;N(L930),L931,"")</f>
        <v/>
      </c>
      <c r="N931">
        <f>N(N930)+IF(AND('💰 BÁO GIÁ'!$C$27&lt;&gt;"",OR(ISNUMBER(SEARCH('💰 BÁO GIÁ'!$C$27,$A931)),ISNUMBER(SEARCH('💰 BÁO GIÁ'!$C$27,$B931)))),1,0)</f>
        <v/>
      </c>
      <c r="O931">
        <f>IF(N931&gt;N(N930),N931,"")</f>
        <v/>
      </c>
    </row>
    <row r="932">
      <c r="A932">
        <f>IF('🔩 PISTON'!A1204="","",'🔩 PISTON'!A1204)</f>
        <v/>
      </c>
      <c r="B932">
        <f>IF('🔩 PISTON'!A1204="","","Piston "&amp;'🔩 PISTON'!U1204)</f>
        <v/>
      </c>
      <c r="C932">
        <f>IF('🔩 PISTON'!A1204="","","Piston")</f>
        <v/>
      </c>
      <c r="D932">
        <f>IF('🔩 PISTON'!A1204="","",'🔩 PISTON'!L1204)</f>
        <v/>
      </c>
      <c r="E932">
        <f>IF('🔩 PISTON'!A1204="","",'🔩 PISTON'!M1204)</f>
        <v/>
      </c>
      <c r="F932">
        <f>IF('🔩 PISTON'!A1204="","",'🔩 PISTON'!N1204)</f>
        <v/>
      </c>
      <c r="G932">
        <f>IF('🔩 PISTON'!A1204="","",'🔩 PISTON'!O1204)</f>
        <v/>
      </c>
      <c r="H932">
        <f>IF('🔩 PISTON'!A1204="","",'🔩 PISTON'!P1204)</f>
        <v/>
      </c>
      <c r="I932">
        <f>IF('🔩 PISTON'!A1204="","",'🔩 PISTON'!Q1204)</f>
        <v/>
      </c>
      <c r="J932">
        <f>IF('🔩 PISTON'!A1204="","",'🔩 PISTON'!D1204)</f>
        <v/>
      </c>
      <c r="L932">
        <f>N(L931)+IF(AND('🔎 TRA CỨU NHANH'!$C$2&lt;&gt;"",OR(ISNUMBER(SEARCH('🔎 TRA CỨU NHANH'!$C$2,$A932)),ISNUMBER(SEARCH('🔎 TRA CỨU NHANH'!$C$2,$B932)))),1,0)</f>
        <v/>
      </c>
      <c r="M932">
        <f>IF(L932&gt;N(L931),L932,"")</f>
        <v/>
      </c>
      <c r="N932">
        <f>N(N931)+IF(AND('💰 BÁO GIÁ'!$C$27&lt;&gt;"",OR(ISNUMBER(SEARCH('💰 BÁO GIÁ'!$C$27,$A932)),ISNUMBER(SEARCH('💰 BÁO GIÁ'!$C$27,$B932)))),1,0)</f>
        <v/>
      </c>
      <c r="O932">
        <f>IF(N932&gt;N(N931),N932,"")</f>
        <v/>
      </c>
    </row>
    <row r="933">
      <c r="A933">
        <f>IF('🔩 PISTON'!A1205="","",'🔩 PISTON'!A1205)</f>
        <v/>
      </c>
      <c r="B933">
        <f>IF('🔩 PISTON'!A1205="","","Piston "&amp;'🔩 PISTON'!U1205)</f>
        <v/>
      </c>
      <c r="C933">
        <f>IF('🔩 PISTON'!A1205="","","Piston")</f>
        <v/>
      </c>
      <c r="D933">
        <f>IF('🔩 PISTON'!A1205="","",'🔩 PISTON'!L1205)</f>
        <v/>
      </c>
      <c r="E933">
        <f>IF('🔩 PISTON'!A1205="","",'🔩 PISTON'!M1205)</f>
        <v/>
      </c>
      <c r="F933">
        <f>IF('🔩 PISTON'!A1205="","",'🔩 PISTON'!N1205)</f>
        <v/>
      </c>
      <c r="G933">
        <f>IF('🔩 PISTON'!A1205="","",'🔩 PISTON'!O1205)</f>
        <v/>
      </c>
      <c r="H933">
        <f>IF('🔩 PISTON'!A1205="","",'🔩 PISTON'!P1205)</f>
        <v/>
      </c>
      <c r="I933">
        <f>IF('🔩 PISTON'!A1205="","",'🔩 PISTON'!Q1205)</f>
        <v/>
      </c>
      <c r="J933">
        <f>IF('🔩 PISTON'!A1205="","",'🔩 PISTON'!D1205)</f>
        <v/>
      </c>
      <c r="L933">
        <f>N(L932)+IF(AND('🔎 TRA CỨU NHANH'!$C$2&lt;&gt;"",OR(ISNUMBER(SEARCH('🔎 TRA CỨU NHANH'!$C$2,$A933)),ISNUMBER(SEARCH('🔎 TRA CỨU NHANH'!$C$2,$B933)))),1,0)</f>
        <v/>
      </c>
      <c r="M933">
        <f>IF(L933&gt;N(L932),L933,"")</f>
        <v/>
      </c>
      <c r="N933">
        <f>N(N932)+IF(AND('💰 BÁO GIÁ'!$C$27&lt;&gt;"",OR(ISNUMBER(SEARCH('💰 BÁO GIÁ'!$C$27,$A933)),ISNUMBER(SEARCH('💰 BÁO GIÁ'!$C$27,$B933)))),1,0)</f>
        <v/>
      </c>
      <c r="O933">
        <f>IF(N933&gt;N(N932),N933,"")</f>
        <v/>
      </c>
    </row>
    <row r="934">
      <c r="A934">
        <f>IF('🔩 PISTON'!A1206="","",'🔩 PISTON'!A1206)</f>
        <v/>
      </c>
      <c r="B934">
        <f>IF('🔩 PISTON'!A1206="","","Piston "&amp;'🔩 PISTON'!U1206)</f>
        <v/>
      </c>
      <c r="C934">
        <f>IF('🔩 PISTON'!A1206="","","Piston")</f>
        <v/>
      </c>
      <c r="D934">
        <f>IF('🔩 PISTON'!A1206="","",'🔩 PISTON'!L1206)</f>
        <v/>
      </c>
      <c r="E934">
        <f>IF('🔩 PISTON'!A1206="","",'🔩 PISTON'!M1206)</f>
        <v/>
      </c>
      <c r="F934">
        <f>IF('🔩 PISTON'!A1206="","",'🔩 PISTON'!N1206)</f>
        <v/>
      </c>
      <c r="G934">
        <f>IF('🔩 PISTON'!A1206="","",'🔩 PISTON'!O1206)</f>
        <v/>
      </c>
      <c r="H934">
        <f>IF('🔩 PISTON'!A1206="","",'🔩 PISTON'!P1206)</f>
        <v/>
      </c>
      <c r="I934">
        <f>IF('🔩 PISTON'!A1206="","",'🔩 PISTON'!Q1206)</f>
        <v/>
      </c>
      <c r="J934">
        <f>IF('🔩 PISTON'!A1206="","",'🔩 PISTON'!D1206)</f>
        <v/>
      </c>
      <c r="L934">
        <f>N(L933)+IF(AND('🔎 TRA CỨU NHANH'!$C$2&lt;&gt;"",OR(ISNUMBER(SEARCH('🔎 TRA CỨU NHANH'!$C$2,$A934)),ISNUMBER(SEARCH('🔎 TRA CỨU NHANH'!$C$2,$B934)))),1,0)</f>
        <v/>
      </c>
      <c r="M934">
        <f>IF(L934&gt;N(L933),L934,"")</f>
        <v/>
      </c>
      <c r="N934">
        <f>N(N933)+IF(AND('💰 BÁO GIÁ'!$C$27&lt;&gt;"",OR(ISNUMBER(SEARCH('💰 BÁO GIÁ'!$C$27,$A934)),ISNUMBER(SEARCH('💰 BÁO GIÁ'!$C$27,$B934)))),1,0)</f>
        <v/>
      </c>
      <c r="O934">
        <f>IF(N934&gt;N(N933),N934,"")</f>
        <v/>
      </c>
    </row>
    <row r="935">
      <c r="A935">
        <f>IF('🔩 PISTON'!A1207="","",'🔩 PISTON'!A1207)</f>
        <v/>
      </c>
      <c r="B935">
        <f>IF('🔩 PISTON'!A1207="","","Piston "&amp;'🔩 PISTON'!U1207)</f>
        <v/>
      </c>
      <c r="C935">
        <f>IF('🔩 PISTON'!A1207="","","Piston")</f>
        <v/>
      </c>
      <c r="D935">
        <f>IF('🔩 PISTON'!A1207="","",'🔩 PISTON'!L1207)</f>
        <v/>
      </c>
      <c r="E935">
        <f>IF('🔩 PISTON'!A1207="","",'🔩 PISTON'!M1207)</f>
        <v/>
      </c>
      <c r="F935">
        <f>IF('🔩 PISTON'!A1207="","",'🔩 PISTON'!N1207)</f>
        <v/>
      </c>
      <c r="G935">
        <f>IF('🔩 PISTON'!A1207="","",'🔩 PISTON'!O1207)</f>
        <v/>
      </c>
      <c r="H935">
        <f>IF('🔩 PISTON'!A1207="","",'🔩 PISTON'!P1207)</f>
        <v/>
      </c>
      <c r="I935">
        <f>IF('🔩 PISTON'!A1207="","",'🔩 PISTON'!Q1207)</f>
        <v/>
      </c>
      <c r="J935">
        <f>IF('🔩 PISTON'!A1207="","",'🔩 PISTON'!D1207)</f>
        <v/>
      </c>
      <c r="L935">
        <f>N(L934)+IF(AND('🔎 TRA CỨU NHANH'!$C$2&lt;&gt;"",OR(ISNUMBER(SEARCH('🔎 TRA CỨU NHANH'!$C$2,$A935)),ISNUMBER(SEARCH('🔎 TRA CỨU NHANH'!$C$2,$B935)))),1,0)</f>
        <v/>
      </c>
      <c r="M935">
        <f>IF(L935&gt;N(L934),L935,"")</f>
        <v/>
      </c>
      <c r="N935">
        <f>N(N934)+IF(AND('💰 BÁO GIÁ'!$C$27&lt;&gt;"",OR(ISNUMBER(SEARCH('💰 BÁO GIÁ'!$C$27,$A935)),ISNUMBER(SEARCH('💰 BÁO GIÁ'!$C$27,$B935)))),1,0)</f>
        <v/>
      </c>
      <c r="O935">
        <f>IF(N935&gt;N(N934),N935,"")</f>
        <v/>
      </c>
    </row>
    <row r="936">
      <c r="A936">
        <f>IF('🔩 PISTON'!A1208="","",'🔩 PISTON'!A1208)</f>
        <v/>
      </c>
      <c r="B936">
        <f>IF('🔩 PISTON'!A1208="","","Piston "&amp;'🔩 PISTON'!U1208)</f>
        <v/>
      </c>
      <c r="C936">
        <f>IF('🔩 PISTON'!A1208="","","Piston")</f>
        <v/>
      </c>
      <c r="D936">
        <f>IF('🔩 PISTON'!A1208="","",'🔩 PISTON'!L1208)</f>
        <v/>
      </c>
      <c r="E936">
        <f>IF('🔩 PISTON'!A1208="","",'🔩 PISTON'!M1208)</f>
        <v/>
      </c>
      <c r="F936">
        <f>IF('🔩 PISTON'!A1208="","",'🔩 PISTON'!N1208)</f>
        <v/>
      </c>
      <c r="G936">
        <f>IF('🔩 PISTON'!A1208="","",'🔩 PISTON'!O1208)</f>
        <v/>
      </c>
      <c r="H936">
        <f>IF('🔩 PISTON'!A1208="","",'🔩 PISTON'!P1208)</f>
        <v/>
      </c>
      <c r="I936">
        <f>IF('🔩 PISTON'!A1208="","",'🔩 PISTON'!Q1208)</f>
        <v/>
      </c>
      <c r="J936">
        <f>IF('🔩 PISTON'!A1208="","",'🔩 PISTON'!D1208)</f>
        <v/>
      </c>
      <c r="L936">
        <f>N(L935)+IF(AND('🔎 TRA CỨU NHANH'!$C$2&lt;&gt;"",OR(ISNUMBER(SEARCH('🔎 TRA CỨU NHANH'!$C$2,$A936)),ISNUMBER(SEARCH('🔎 TRA CỨU NHANH'!$C$2,$B936)))),1,0)</f>
        <v/>
      </c>
      <c r="M936">
        <f>IF(L936&gt;N(L935),L936,"")</f>
        <v/>
      </c>
      <c r="N936">
        <f>N(N935)+IF(AND('💰 BÁO GIÁ'!$C$27&lt;&gt;"",OR(ISNUMBER(SEARCH('💰 BÁO GIÁ'!$C$27,$A936)),ISNUMBER(SEARCH('💰 BÁO GIÁ'!$C$27,$B936)))),1,0)</f>
        <v/>
      </c>
      <c r="O936">
        <f>IF(N936&gt;N(N935),N936,"")</f>
        <v/>
      </c>
    </row>
    <row r="937">
      <c r="A937">
        <f>IF('🔩 PISTON'!A1209="","",'🔩 PISTON'!A1209)</f>
        <v/>
      </c>
      <c r="B937">
        <f>IF('🔩 PISTON'!A1209="","","Piston "&amp;'🔩 PISTON'!U1209)</f>
        <v/>
      </c>
      <c r="C937">
        <f>IF('🔩 PISTON'!A1209="","","Piston")</f>
        <v/>
      </c>
      <c r="D937">
        <f>IF('🔩 PISTON'!A1209="","",'🔩 PISTON'!L1209)</f>
        <v/>
      </c>
      <c r="E937">
        <f>IF('🔩 PISTON'!A1209="","",'🔩 PISTON'!M1209)</f>
        <v/>
      </c>
      <c r="F937">
        <f>IF('🔩 PISTON'!A1209="","",'🔩 PISTON'!N1209)</f>
        <v/>
      </c>
      <c r="G937">
        <f>IF('🔩 PISTON'!A1209="","",'🔩 PISTON'!O1209)</f>
        <v/>
      </c>
      <c r="H937">
        <f>IF('🔩 PISTON'!A1209="","",'🔩 PISTON'!P1209)</f>
        <v/>
      </c>
      <c r="I937">
        <f>IF('🔩 PISTON'!A1209="","",'🔩 PISTON'!Q1209)</f>
        <v/>
      </c>
      <c r="J937">
        <f>IF('🔩 PISTON'!A1209="","",'🔩 PISTON'!D1209)</f>
        <v/>
      </c>
      <c r="L937">
        <f>N(L936)+IF(AND('🔎 TRA CỨU NHANH'!$C$2&lt;&gt;"",OR(ISNUMBER(SEARCH('🔎 TRA CỨU NHANH'!$C$2,$A937)),ISNUMBER(SEARCH('🔎 TRA CỨU NHANH'!$C$2,$B937)))),1,0)</f>
        <v/>
      </c>
      <c r="M937">
        <f>IF(L937&gt;N(L936),L937,"")</f>
        <v/>
      </c>
      <c r="N937">
        <f>N(N936)+IF(AND('💰 BÁO GIÁ'!$C$27&lt;&gt;"",OR(ISNUMBER(SEARCH('💰 BÁO GIÁ'!$C$27,$A937)),ISNUMBER(SEARCH('💰 BÁO GIÁ'!$C$27,$B937)))),1,0)</f>
        <v/>
      </c>
      <c r="O937">
        <f>IF(N937&gt;N(N936),N937,"")</f>
        <v/>
      </c>
    </row>
    <row r="938">
      <c r="A938">
        <f>IF('🔩 PISTON'!A1210="","",'🔩 PISTON'!A1210)</f>
        <v/>
      </c>
      <c r="B938">
        <f>IF('🔩 PISTON'!A1210="","","Piston "&amp;'🔩 PISTON'!U1210)</f>
        <v/>
      </c>
      <c r="C938">
        <f>IF('🔩 PISTON'!A1210="","","Piston")</f>
        <v/>
      </c>
      <c r="D938">
        <f>IF('🔩 PISTON'!A1210="","",'🔩 PISTON'!L1210)</f>
        <v/>
      </c>
      <c r="E938">
        <f>IF('🔩 PISTON'!A1210="","",'🔩 PISTON'!M1210)</f>
        <v/>
      </c>
      <c r="F938">
        <f>IF('🔩 PISTON'!A1210="","",'🔩 PISTON'!N1210)</f>
        <v/>
      </c>
      <c r="G938">
        <f>IF('🔩 PISTON'!A1210="","",'🔩 PISTON'!O1210)</f>
        <v/>
      </c>
      <c r="H938">
        <f>IF('🔩 PISTON'!A1210="","",'🔩 PISTON'!P1210)</f>
        <v/>
      </c>
      <c r="I938">
        <f>IF('🔩 PISTON'!A1210="","",'🔩 PISTON'!Q1210)</f>
        <v/>
      </c>
      <c r="J938">
        <f>IF('🔩 PISTON'!A1210="","",'🔩 PISTON'!D1210)</f>
        <v/>
      </c>
      <c r="L938">
        <f>N(L937)+IF(AND('🔎 TRA CỨU NHANH'!$C$2&lt;&gt;"",OR(ISNUMBER(SEARCH('🔎 TRA CỨU NHANH'!$C$2,$A938)),ISNUMBER(SEARCH('🔎 TRA CỨU NHANH'!$C$2,$B938)))),1,0)</f>
        <v/>
      </c>
      <c r="M938">
        <f>IF(L938&gt;N(L937),L938,"")</f>
        <v/>
      </c>
      <c r="N938">
        <f>N(N937)+IF(AND('💰 BÁO GIÁ'!$C$27&lt;&gt;"",OR(ISNUMBER(SEARCH('💰 BÁO GIÁ'!$C$27,$A938)),ISNUMBER(SEARCH('💰 BÁO GIÁ'!$C$27,$B938)))),1,0)</f>
        <v/>
      </c>
      <c r="O938">
        <f>IF(N938&gt;N(N937),N938,"")</f>
        <v/>
      </c>
    </row>
    <row r="939">
      <c r="A939">
        <f>IF('🔩 PISTON'!A1211="","",'🔩 PISTON'!A1211)</f>
        <v/>
      </c>
      <c r="B939">
        <f>IF('🔩 PISTON'!A1211="","","Piston "&amp;'🔩 PISTON'!U1211)</f>
        <v/>
      </c>
      <c r="C939">
        <f>IF('🔩 PISTON'!A1211="","","Piston")</f>
        <v/>
      </c>
      <c r="D939">
        <f>IF('🔩 PISTON'!A1211="","",'🔩 PISTON'!L1211)</f>
        <v/>
      </c>
      <c r="E939">
        <f>IF('🔩 PISTON'!A1211="","",'🔩 PISTON'!M1211)</f>
        <v/>
      </c>
      <c r="F939">
        <f>IF('🔩 PISTON'!A1211="","",'🔩 PISTON'!N1211)</f>
        <v/>
      </c>
      <c r="G939">
        <f>IF('🔩 PISTON'!A1211="","",'🔩 PISTON'!O1211)</f>
        <v/>
      </c>
      <c r="H939">
        <f>IF('🔩 PISTON'!A1211="","",'🔩 PISTON'!P1211)</f>
        <v/>
      </c>
      <c r="I939">
        <f>IF('🔩 PISTON'!A1211="","",'🔩 PISTON'!Q1211)</f>
        <v/>
      </c>
      <c r="J939">
        <f>IF('🔩 PISTON'!A1211="","",'🔩 PISTON'!D1211)</f>
        <v/>
      </c>
      <c r="L939">
        <f>N(L938)+IF(AND('🔎 TRA CỨU NHANH'!$C$2&lt;&gt;"",OR(ISNUMBER(SEARCH('🔎 TRA CỨU NHANH'!$C$2,$A939)),ISNUMBER(SEARCH('🔎 TRA CỨU NHANH'!$C$2,$B939)))),1,0)</f>
        <v/>
      </c>
      <c r="M939">
        <f>IF(L939&gt;N(L938),L939,"")</f>
        <v/>
      </c>
      <c r="N939">
        <f>N(N938)+IF(AND('💰 BÁO GIÁ'!$C$27&lt;&gt;"",OR(ISNUMBER(SEARCH('💰 BÁO GIÁ'!$C$27,$A939)),ISNUMBER(SEARCH('💰 BÁO GIÁ'!$C$27,$B939)))),1,0)</f>
        <v/>
      </c>
      <c r="O939">
        <f>IF(N939&gt;N(N938),N939,"")</f>
        <v/>
      </c>
    </row>
    <row r="940">
      <c r="A940">
        <f>IF('🔩 PISTON'!A1212="","",'🔩 PISTON'!A1212)</f>
        <v/>
      </c>
      <c r="B940">
        <f>IF('🔩 PISTON'!A1212="","","Piston "&amp;'🔩 PISTON'!U1212)</f>
        <v/>
      </c>
      <c r="C940">
        <f>IF('🔩 PISTON'!A1212="","","Piston")</f>
        <v/>
      </c>
      <c r="D940">
        <f>IF('🔩 PISTON'!A1212="","",'🔩 PISTON'!L1212)</f>
        <v/>
      </c>
      <c r="E940">
        <f>IF('🔩 PISTON'!A1212="","",'🔩 PISTON'!M1212)</f>
        <v/>
      </c>
      <c r="F940">
        <f>IF('🔩 PISTON'!A1212="","",'🔩 PISTON'!N1212)</f>
        <v/>
      </c>
      <c r="G940">
        <f>IF('🔩 PISTON'!A1212="","",'🔩 PISTON'!O1212)</f>
        <v/>
      </c>
      <c r="H940">
        <f>IF('🔩 PISTON'!A1212="","",'🔩 PISTON'!P1212)</f>
        <v/>
      </c>
      <c r="I940">
        <f>IF('🔩 PISTON'!A1212="","",'🔩 PISTON'!Q1212)</f>
        <v/>
      </c>
      <c r="J940">
        <f>IF('🔩 PISTON'!A1212="","",'🔩 PISTON'!D1212)</f>
        <v/>
      </c>
      <c r="L940">
        <f>N(L939)+IF(AND('🔎 TRA CỨU NHANH'!$C$2&lt;&gt;"",OR(ISNUMBER(SEARCH('🔎 TRA CỨU NHANH'!$C$2,$A940)),ISNUMBER(SEARCH('🔎 TRA CỨU NHANH'!$C$2,$B940)))),1,0)</f>
        <v/>
      </c>
      <c r="M940">
        <f>IF(L940&gt;N(L939),L940,"")</f>
        <v/>
      </c>
      <c r="N940">
        <f>N(N939)+IF(AND('💰 BÁO GIÁ'!$C$27&lt;&gt;"",OR(ISNUMBER(SEARCH('💰 BÁO GIÁ'!$C$27,$A940)),ISNUMBER(SEARCH('💰 BÁO GIÁ'!$C$27,$B940)))),1,0)</f>
        <v/>
      </c>
      <c r="O940">
        <f>IF(N940&gt;N(N939),N940,"")</f>
        <v/>
      </c>
    </row>
    <row r="941">
      <c r="A941">
        <f>IF('🔩 PISTON'!A1213="","",'🔩 PISTON'!A1213)</f>
        <v/>
      </c>
      <c r="B941">
        <f>IF('🔩 PISTON'!A1213="","","Piston "&amp;'🔩 PISTON'!U1213)</f>
        <v/>
      </c>
      <c r="C941">
        <f>IF('🔩 PISTON'!A1213="","","Piston")</f>
        <v/>
      </c>
      <c r="D941">
        <f>IF('🔩 PISTON'!A1213="","",'🔩 PISTON'!L1213)</f>
        <v/>
      </c>
      <c r="E941">
        <f>IF('🔩 PISTON'!A1213="","",'🔩 PISTON'!M1213)</f>
        <v/>
      </c>
      <c r="F941">
        <f>IF('🔩 PISTON'!A1213="","",'🔩 PISTON'!N1213)</f>
        <v/>
      </c>
      <c r="G941">
        <f>IF('🔩 PISTON'!A1213="","",'🔩 PISTON'!O1213)</f>
        <v/>
      </c>
      <c r="H941">
        <f>IF('🔩 PISTON'!A1213="","",'🔩 PISTON'!P1213)</f>
        <v/>
      </c>
      <c r="I941">
        <f>IF('🔩 PISTON'!A1213="","",'🔩 PISTON'!Q1213)</f>
        <v/>
      </c>
      <c r="J941">
        <f>IF('🔩 PISTON'!A1213="","",'🔩 PISTON'!D1213)</f>
        <v/>
      </c>
      <c r="L941">
        <f>N(L940)+IF(AND('🔎 TRA CỨU NHANH'!$C$2&lt;&gt;"",OR(ISNUMBER(SEARCH('🔎 TRA CỨU NHANH'!$C$2,$A941)),ISNUMBER(SEARCH('🔎 TRA CỨU NHANH'!$C$2,$B941)))),1,0)</f>
        <v/>
      </c>
      <c r="M941">
        <f>IF(L941&gt;N(L940),L941,"")</f>
        <v/>
      </c>
      <c r="N941">
        <f>N(N940)+IF(AND('💰 BÁO GIÁ'!$C$27&lt;&gt;"",OR(ISNUMBER(SEARCH('💰 BÁO GIÁ'!$C$27,$A941)),ISNUMBER(SEARCH('💰 BÁO GIÁ'!$C$27,$B941)))),1,0)</f>
        <v/>
      </c>
      <c r="O941">
        <f>IF(N941&gt;N(N940),N941,"")</f>
        <v/>
      </c>
    </row>
    <row r="942">
      <c r="A942">
        <f>IF('🔩 PISTON'!A1214="","",'🔩 PISTON'!A1214)</f>
        <v/>
      </c>
      <c r="B942">
        <f>IF('🔩 PISTON'!A1214="","","Piston "&amp;'🔩 PISTON'!U1214)</f>
        <v/>
      </c>
      <c r="C942">
        <f>IF('🔩 PISTON'!A1214="","","Piston")</f>
        <v/>
      </c>
      <c r="D942">
        <f>IF('🔩 PISTON'!A1214="","",'🔩 PISTON'!L1214)</f>
        <v/>
      </c>
      <c r="E942">
        <f>IF('🔩 PISTON'!A1214="","",'🔩 PISTON'!M1214)</f>
        <v/>
      </c>
      <c r="F942">
        <f>IF('🔩 PISTON'!A1214="","",'🔩 PISTON'!N1214)</f>
        <v/>
      </c>
      <c r="G942">
        <f>IF('🔩 PISTON'!A1214="","",'🔩 PISTON'!O1214)</f>
        <v/>
      </c>
      <c r="H942">
        <f>IF('🔩 PISTON'!A1214="","",'🔩 PISTON'!P1214)</f>
        <v/>
      </c>
      <c r="I942">
        <f>IF('🔩 PISTON'!A1214="","",'🔩 PISTON'!Q1214)</f>
        <v/>
      </c>
      <c r="J942">
        <f>IF('🔩 PISTON'!A1214="","",'🔩 PISTON'!D1214)</f>
        <v/>
      </c>
      <c r="L942">
        <f>N(L941)+IF(AND('🔎 TRA CỨU NHANH'!$C$2&lt;&gt;"",OR(ISNUMBER(SEARCH('🔎 TRA CỨU NHANH'!$C$2,$A942)),ISNUMBER(SEARCH('🔎 TRA CỨU NHANH'!$C$2,$B942)))),1,0)</f>
        <v/>
      </c>
      <c r="M942">
        <f>IF(L942&gt;N(L941),L942,"")</f>
        <v/>
      </c>
      <c r="N942">
        <f>N(N941)+IF(AND('💰 BÁO GIÁ'!$C$27&lt;&gt;"",OR(ISNUMBER(SEARCH('💰 BÁO GIÁ'!$C$27,$A942)),ISNUMBER(SEARCH('💰 BÁO GIÁ'!$C$27,$B942)))),1,0)</f>
        <v/>
      </c>
      <c r="O942">
        <f>IF(N942&gt;N(N941),N942,"")</f>
        <v/>
      </c>
    </row>
    <row r="943">
      <c r="A943">
        <f>IF('🔩 PISTON'!A1215="","",'🔩 PISTON'!A1215)</f>
        <v/>
      </c>
      <c r="B943">
        <f>IF('🔩 PISTON'!A1215="","","Piston "&amp;'🔩 PISTON'!U1215)</f>
        <v/>
      </c>
      <c r="C943">
        <f>IF('🔩 PISTON'!A1215="","","Piston")</f>
        <v/>
      </c>
      <c r="D943">
        <f>IF('🔩 PISTON'!A1215="","",'🔩 PISTON'!L1215)</f>
        <v/>
      </c>
      <c r="E943">
        <f>IF('🔩 PISTON'!A1215="","",'🔩 PISTON'!M1215)</f>
        <v/>
      </c>
      <c r="F943">
        <f>IF('🔩 PISTON'!A1215="","",'🔩 PISTON'!N1215)</f>
        <v/>
      </c>
      <c r="G943">
        <f>IF('🔩 PISTON'!A1215="","",'🔩 PISTON'!O1215)</f>
        <v/>
      </c>
      <c r="H943">
        <f>IF('🔩 PISTON'!A1215="","",'🔩 PISTON'!P1215)</f>
        <v/>
      </c>
      <c r="I943">
        <f>IF('🔩 PISTON'!A1215="","",'🔩 PISTON'!Q1215)</f>
        <v/>
      </c>
      <c r="J943">
        <f>IF('🔩 PISTON'!A1215="","",'🔩 PISTON'!D1215)</f>
        <v/>
      </c>
      <c r="L943">
        <f>N(L942)+IF(AND('🔎 TRA CỨU NHANH'!$C$2&lt;&gt;"",OR(ISNUMBER(SEARCH('🔎 TRA CỨU NHANH'!$C$2,$A943)),ISNUMBER(SEARCH('🔎 TRA CỨU NHANH'!$C$2,$B943)))),1,0)</f>
        <v/>
      </c>
      <c r="M943">
        <f>IF(L943&gt;N(L942),L943,"")</f>
        <v/>
      </c>
      <c r="N943">
        <f>N(N942)+IF(AND('💰 BÁO GIÁ'!$C$27&lt;&gt;"",OR(ISNUMBER(SEARCH('💰 BÁO GIÁ'!$C$27,$A943)),ISNUMBER(SEARCH('💰 BÁO GIÁ'!$C$27,$B943)))),1,0)</f>
        <v/>
      </c>
      <c r="O943">
        <f>IF(N943&gt;N(N942),N943,"")</f>
        <v/>
      </c>
    </row>
    <row r="944">
      <c r="A944">
        <f>IF('🔩 PISTON'!A1216="","",'🔩 PISTON'!A1216)</f>
        <v/>
      </c>
      <c r="B944">
        <f>IF('🔩 PISTON'!A1216="","","Piston "&amp;'🔩 PISTON'!U1216)</f>
        <v/>
      </c>
      <c r="C944">
        <f>IF('🔩 PISTON'!A1216="","","Piston")</f>
        <v/>
      </c>
      <c r="D944">
        <f>IF('🔩 PISTON'!A1216="","",'🔩 PISTON'!L1216)</f>
        <v/>
      </c>
      <c r="E944">
        <f>IF('🔩 PISTON'!A1216="","",'🔩 PISTON'!M1216)</f>
        <v/>
      </c>
      <c r="F944">
        <f>IF('🔩 PISTON'!A1216="","",'🔩 PISTON'!N1216)</f>
        <v/>
      </c>
      <c r="G944">
        <f>IF('🔩 PISTON'!A1216="","",'🔩 PISTON'!O1216)</f>
        <v/>
      </c>
      <c r="H944">
        <f>IF('🔩 PISTON'!A1216="","",'🔩 PISTON'!P1216)</f>
        <v/>
      </c>
      <c r="I944">
        <f>IF('🔩 PISTON'!A1216="","",'🔩 PISTON'!Q1216)</f>
        <v/>
      </c>
      <c r="J944">
        <f>IF('🔩 PISTON'!A1216="","",'🔩 PISTON'!D1216)</f>
        <v/>
      </c>
      <c r="L944">
        <f>N(L943)+IF(AND('🔎 TRA CỨU NHANH'!$C$2&lt;&gt;"",OR(ISNUMBER(SEARCH('🔎 TRA CỨU NHANH'!$C$2,$A944)),ISNUMBER(SEARCH('🔎 TRA CỨU NHANH'!$C$2,$B944)))),1,0)</f>
        <v/>
      </c>
      <c r="M944">
        <f>IF(L944&gt;N(L943),L944,"")</f>
        <v/>
      </c>
      <c r="N944">
        <f>N(N943)+IF(AND('💰 BÁO GIÁ'!$C$27&lt;&gt;"",OR(ISNUMBER(SEARCH('💰 BÁO GIÁ'!$C$27,$A944)),ISNUMBER(SEARCH('💰 BÁO GIÁ'!$C$27,$B944)))),1,0)</f>
        <v/>
      </c>
      <c r="O944">
        <f>IF(N944&gt;N(N943),N944,"")</f>
        <v/>
      </c>
    </row>
    <row r="945">
      <c r="A945">
        <f>IF('🔩 PISTON'!A1217="","",'🔩 PISTON'!A1217)</f>
        <v/>
      </c>
      <c r="B945">
        <f>IF('🔩 PISTON'!A1217="","","Piston "&amp;'🔩 PISTON'!U1217)</f>
        <v/>
      </c>
      <c r="C945">
        <f>IF('🔩 PISTON'!A1217="","","Piston")</f>
        <v/>
      </c>
      <c r="D945">
        <f>IF('🔩 PISTON'!A1217="","",'🔩 PISTON'!L1217)</f>
        <v/>
      </c>
      <c r="E945">
        <f>IF('🔩 PISTON'!A1217="","",'🔩 PISTON'!M1217)</f>
        <v/>
      </c>
      <c r="F945">
        <f>IF('🔩 PISTON'!A1217="","",'🔩 PISTON'!N1217)</f>
        <v/>
      </c>
      <c r="G945">
        <f>IF('🔩 PISTON'!A1217="","",'🔩 PISTON'!O1217)</f>
        <v/>
      </c>
      <c r="H945">
        <f>IF('🔩 PISTON'!A1217="","",'🔩 PISTON'!P1217)</f>
        <v/>
      </c>
      <c r="I945">
        <f>IF('🔩 PISTON'!A1217="","",'🔩 PISTON'!Q1217)</f>
        <v/>
      </c>
      <c r="J945">
        <f>IF('🔩 PISTON'!A1217="","",'🔩 PISTON'!D1217)</f>
        <v/>
      </c>
      <c r="L945">
        <f>N(L944)+IF(AND('🔎 TRA CỨU NHANH'!$C$2&lt;&gt;"",OR(ISNUMBER(SEARCH('🔎 TRA CỨU NHANH'!$C$2,$A945)),ISNUMBER(SEARCH('🔎 TRA CỨU NHANH'!$C$2,$B945)))),1,0)</f>
        <v/>
      </c>
      <c r="M945">
        <f>IF(L945&gt;N(L944),L945,"")</f>
        <v/>
      </c>
      <c r="N945">
        <f>N(N944)+IF(AND('💰 BÁO GIÁ'!$C$27&lt;&gt;"",OR(ISNUMBER(SEARCH('💰 BÁO GIÁ'!$C$27,$A945)),ISNUMBER(SEARCH('💰 BÁO GIÁ'!$C$27,$B945)))),1,0)</f>
        <v/>
      </c>
      <c r="O945">
        <f>IF(N945&gt;N(N944),N945,"")</f>
        <v/>
      </c>
    </row>
    <row r="946">
      <c r="A946">
        <f>IF('🔩 PISTON'!A1218="","",'🔩 PISTON'!A1218)</f>
        <v/>
      </c>
      <c r="B946">
        <f>IF('🔩 PISTON'!A1218="","","Piston "&amp;'🔩 PISTON'!U1218)</f>
        <v/>
      </c>
      <c r="C946">
        <f>IF('🔩 PISTON'!A1218="","","Piston")</f>
        <v/>
      </c>
      <c r="D946">
        <f>IF('🔩 PISTON'!A1218="","",'🔩 PISTON'!L1218)</f>
        <v/>
      </c>
      <c r="E946">
        <f>IF('🔩 PISTON'!A1218="","",'🔩 PISTON'!M1218)</f>
        <v/>
      </c>
      <c r="F946">
        <f>IF('🔩 PISTON'!A1218="","",'🔩 PISTON'!N1218)</f>
        <v/>
      </c>
      <c r="G946">
        <f>IF('🔩 PISTON'!A1218="","",'🔩 PISTON'!O1218)</f>
        <v/>
      </c>
      <c r="H946">
        <f>IF('🔩 PISTON'!A1218="","",'🔩 PISTON'!P1218)</f>
        <v/>
      </c>
      <c r="I946">
        <f>IF('🔩 PISTON'!A1218="","",'🔩 PISTON'!Q1218)</f>
        <v/>
      </c>
      <c r="J946">
        <f>IF('🔩 PISTON'!A1218="","",'🔩 PISTON'!D1218)</f>
        <v/>
      </c>
      <c r="L946">
        <f>N(L945)+IF(AND('🔎 TRA CỨU NHANH'!$C$2&lt;&gt;"",OR(ISNUMBER(SEARCH('🔎 TRA CỨU NHANH'!$C$2,$A946)),ISNUMBER(SEARCH('🔎 TRA CỨU NHANH'!$C$2,$B946)))),1,0)</f>
        <v/>
      </c>
      <c r="M946">
        <f>IF(L946&gt;N(L945),L946,"")</f>
        <v/>
      </c>
      <c r="N946">
        <f>N(N945)+IF(AND('💰 BÁO GIÁ'!$C$27&lt;&gt;"",OR(ISNUMBER(SEARCH('💰 BÁO GIÁ'!$C$27,$A946)),ISNUMBER(SEARCH('💰 BÁO GIÁ'!$C$27,$B946)))),1,0)</f>
        <v/>
      </c>
      <c r="O946">
        <f>IF(N946&gt;N(N945),N946,"")</f>
        <v/>
      </c>
    </row>
    <row r="947">
      <c r="A947">
        <f>IF('🔩 PISTON'!A1219="","",'🔩 PISTON'!A1219)</f>
        <v/>
      </c>
      <c r="B947">
        <f>IF('🔩 PISTON'!A1219="","","Piston "&amp;'🔩 PISTON'!U1219)</f>
        <v/>
      </c>
      <c r="C947">
        <f>IF('🔩 PISTON'!A1219="","","Piston")</f>
        <v/>
      </c>
      <c r="D947">
        <f>IF('🔩 PISTON'!A1219="","",'🔩 PISTON'!L1219)</f>
        <v/>
      </c>
      <c r="E947">
        <f>IF('🔩 PISTON'!A1219="","",'🔩 PISTON'!M1219)</f>
        <v/>
      </c>
      <c r="F947">
        <f>IF('🔩 PISTON'!A1219="","",'🔩 PISTON'!N1219)</f>
        <v/>
      </c>
      <c r="G947">
        <f>IF('🔩 PISTON'!A1219="","",'🔩 PISTON'!O1219)</f>
        <v/>
      </c>
      <c r="H947">
        <f>IF('🔩 PISTON'!A1219="","",'🔩 PISTON'!P1219)</f>
        <v/>
      </c>
      <c r="I947">
        <f>IF('🔩 PISTON'!A1219="","",'🔩 PISTON'!Q1219)</f>
        <v/>
      </c>
      <c r="J947">
        <f>IF('🔩 PISTON'!A1219="","",'🔩 PISTON'!D1219)</f>
        <v/>
      </c>
      <c r="L947">
        <f>N(L946)+IF(AND('🔎 TRA CỨU NHANH'!$C$2&lt;&gt;"",OR(ISNUMBER(SEARCH('🔎 TRA CỨU NHANH'!$C$2,$A947)),ISNUMBER(SEARCH('🔎 TRA CỨU NHANH'!$C$2,$B947)))),1,0)</f>
        <v/>
      </c>
      <c r="M947">
        <f>IF(L947&gt;N(L946),L947,"")</f>
        <v/>
      </c>
      <c r="N947">
        <f>N(N946)+IF(AND('💰 BÁO GIÁ'!$C$27&lt;&gt;"",OR(ISNUMBER(SEARCH('💰 BÁO GIÁ'!$C$27,$A947)),ISNUMBER(SEARCH('💰 BÁO GIÁ'!$C$27,$B947)))),1,0)</f>
        <v/>
      </c>
      <c r="O947">
        <f>IF(N947&gt;N(N946),N947,"")</f>
        <v/>
      </c>
    </row>
    <row r="948">
      <c r="A948">
        <f>IF('🔩 PISTON'!A1220="","",'🔩 PISTON'!A1220)</f>
        <v/>
      </c>
      <c r="B948">
        <f>IF('🔩 PISTON'!A1220="","","Piston "&amp;'🔩 PISTON'!U1220)</f>
        <v/>
      </c>
      <c r="C948">
        <f>IF('🔩 PISTON'!A1220="","","Piston")</f>
        <v/>
      </c>
      <c r="D948">
        <f>IF('🔩 PISTON'!A1220="","",'🔩 PISTON'!L1220)</f>
        <v/>
      </c>
      <c r="E948">
        <f>IF('🔩 PISTON'!A1220="","",'🔩 PISTON'!M1220)</f>
        <v/>
      </c>
      <c r="F948">
        <f>IF('🔩 PISTON'!A1220="","",'🔩 PISTON'!N1220)</f>
        <v/>
      </c>
      <c r="G948">
        <f>IF('🔩 PISTON'!A1220="","",'🔩 PISTON'!O1220)</f>
        <v/>
      </c>
      <c r="H948">
        <f>IF('🔩 PISTON'!A1220="","",'🔩 PISTON'!P1220)</f>
        <v/>
      </c>
      <c r="I948">
        <f>IF('🔩 PISTON'!A1220="","",'🔩 PISTON'!Q1220)</f>
        <v/>
      </c>
      <c r="J948">
        <f>IF('🔩 PISTON'!A1220="","",'🔩 PISTON'!D1220)</f>
        <v/>
      </c>
      <c r="L948">
        <f>N(L947)+IF(AND('🔎 TRA CỨU NHANH'!$C$2&lt;&gt;"",OR(ISNUMBER(SEARCH('🔎 TRA CỨU NHANH'!$C$2,$A948)),ISNUMBER(SEARCH('🔎 TRA CỨU NHANH'!$C$2,$B948)))),1,0)</f>
        <v/>
      </c>
      <c r="M948">
        <f>IF(L948&gt;N(L947),L948,"")</f>
        <v/>
      </c>
      <c r="N948">
        <f>N(N947)+IF(AND('💰 BÁO GIÁ'!$C$27&lt;&gt;"",OR(ISNUMBER(SEARCH('💰 BÁO GIÁ'!$C$27,$A948)),ISNUMBER(SEARCH('💰 BÁO GIÁ'!$C$27,$B948)))),1,0)</f>
        <v/>
      </c>
      <c r="O948">
        <f>IF(N948&gt;N(N947),N948,"")</f>
        <v/>
      </c>
    </row>
    <row r="949">
      <c r="A949">
        <f>IF('🔩 PISTON'!A1221="","",'🔩 PISTON'!A1221)</f>
        <v/>
      </c>
      <c r="B949">
        <f>IF('🔩 PISTON'!A1221="","","Piston "&amp;'🔩 PISTON'!U1221)</f>
        <v/>
      </c>
      <c r="C949">
        <f>IF('🔩 PISTON'!A1221="","","Piston")</f>
        <v/>
      </c>
      <c r="D949">
        <f>IF('🔩 PISTON'!A1221="","",'🔩 PISTON'!L1221)</f>
        <v/>
      </c>
      <c r="E949">
        <f>IF('🔩 PISTON'!A1221="","",'🔩 PISTON'!M1221)</f>
        <v/>
      </c>
      <c r="F949">
        <f>IF('🔩 PISTON'!A1221="","",'🔩 PISTON'!N1221)</f>
        <v/>
      </c>
      <c r="G949">
        <f>IF('🔩 PISTON'!A1221="","",'🔩 PISTON'!O1221)</f>
        <v/>
      </c>
      <c r="H949">
        <f>IF('🔩 PISTON'!A1221="","",'🔩 PISTON'!P1221)</f>
        <v/>
      </c>
      <c r="I949">
        <f>IF('🔩 PISTON'!A1221="","",'🔩 PISTON'!Q1221)</f>
        <v/>
      </c>
      <c r="J949">
        <f>IF('🔩 PISTON'!A1221="","",'🔩 PISTON'!D1221)</f>
        <v/>
      </c>
      <c r="L949">
        <f>N(L948)+IF(AND('🔎 TRA CỨU NHANH'!$C$2&lt;&gt;"",OR(ISNUMBER(SEARCH('🔎 TRA CỨU NHANH'!$C$2,$A949)),ISNUMBER(SEARCH('🔎 TRA CỨU NHANH'!$C$2,$B949)))),1,0)</f>
        <v/>
      </c>
      <c r="M949">
        <f>IF(L949&gt;N(L948),L949,"")</f>
        <v/>
      </c>
      <c r="N949">
        <f>N(N948)+IF(AND('💰 BÁO GIÁ'!$C$27&lt;&gt;"",OR(ISNUMBER(SEARCH('💰 BÁO GIÁ'!$C$27,$A949)),ISNUMBER(SEARCH('💰 BÁO GIÁ'!$C$27,$B949)))),1,0)</f>
        <v/>
      </c>
      <c r="O949">
        <f>IF(N949&gt;N(N948),N949,"")</f>
        <v/>
      </c>
    </row>
    <row r="950">
      <c r="A950">
        <f>IF('🔩 PISTON'!A1222="","",'🔩 PISTON'!A1222)</f>
        <v/>
      </c>
      <c r="B950">
        <f>IF('🔩 PISTON'!A1222="","","Piston "&amp;'🔩 PISTON'!U1222)</f>
        <v/>
      </c>
      <c r="C950">
        <f>IF('🔩 PISTON'!A1222="","","Piston")</f>
        <v/>
      </c>
      <c r="D950">
        <f>IF('🔩 PISTON'!A1222="","",'🔩 PISTON'!L1222)</f>
        <v/>
      </c>
      <c r="E950">
        <f>IF('🔩 PISTON'!A1222="","",'🔩 PISTON'!M1222)</f>
        <v/>
      </c>
      <c r="F950">
        <f>IF('🔩 PISTON'!A1222="","",'🔩 PISTON'!N1222)</f>
        <v/>
      </c>
      <c r="G950">
        <f>IF('🔩 PISTON'!A1222="","",'🔩 PISTON'!O1222)</f>
        <v/>
      </c>
      <c r="H950">
        <f>IF('🔩 PISTON'!A1222="","",'🔩 PISTON'!P1222)</f>
        <v/>
      </c>
      <c r="I950">
        <f>IF('🔩 PISTON'!A1222="","",'🔩 PISTON'!Q1222)</f>
        <v/>
      </c>
      <c r="J950">
        <f>IF('🔩 PISTON'!A1222="","",'🔩 PISTON'!D1222)</f>
        <v/>
      </c>
      <c r="L950">
        <f>N(L949)+IF(AND('🔎 TRA CỨU NHANH'!$C$2&lt;&gt;"",OR(ISNUMBER(SEARCH('🔎 TRA CỨU NHANH'!$C$2,$A950)),ISNUMBER(SEARCH('🔎 TRA CỨU NHANH'!$C$2,$B950)))),1,0)</f>
        <v/>
      </c>
      <c r="M950">
        <f>IF(L950&gt;N(L949),L950,"")</f>
        <v/>
      </c>
      <c r="N950">
        <f>N(N949)+IF(AND('💰 BÁO GIÁ'!$C$27&lt;&gt;"",OR(ISNUMBER(SEARCH('💰 BÁO GIÁ'!$C$27,$A950)),ISNUMBER(SEARCH('💰 BÁO GIÁ'!$C$27,$B950)))),1,0)</f>
        <v/>
      </c>
      <c r="O950">
        <f>IF(N950&gt;N(N949),N950,"")</f>
        <v/>
      </c>
    </row>
    <row r="951">
      <c r="A951">
        <f>IF('🔩 PISTON'!A1223="","",'🔩 PISTON'!A1223)</f>
        <v/>
      </c>
      <c r="B951">
        <f>IF('🔩 PISTON'!A1223="","","Piston "&amp;'🔩 PISTON'!U1223)</f>
        <v/>
      </c>
      <c r="C951">
        <f>IF('🔩 PISTON'!A1223="","","Piston")</f>
        <v/>
      </c>
      <c r="D951">
        <f>IF('🔩 PISTON'!A1223="","",'🔩 PISTON'!L1223)</f>
        <v/>
      </c>
      <c r="E951">
        <f>IF('🔩 PISTON'!A1223="","",'🔩 PISTON'!M1223)</f>
        <v/>
      </c>
      <c r="F951">
        <f>IF('🔩 PISTON'!A1223="","",'🔩 PISTON'!N1223)</f>
        <v/>
      </c>
      <c r="G951">
        <f>IF('🔩 PISTON'!A1223="","",'🔩 PISTON'!O1223)</f>
        <v/>
      </c>
      <c r="H951">
        <f>IF('🔩 PISTON'!A1223="","",'🔩 PISTON'!P1223)</f>
        <v/>
      </c>
      <c r="I951">
        <f>IF('🔩 PISTON'!A1223="","",'🔩 PISTON'!Q1223)</f>
        <v/>
      </c>
      <c r="J951">
        <f>IF('🔩 PISTON'!A1223="","",'🔩 PISTON'!D1223)</f>
        <v/>
      </c>
      <c r="L951">
        <f>N(L950)+IF(AND('🔎 TRA CỨU NHANH'!$C$2&lt;&gt;"",OR(ISNUMBER(SEARCH('🔎 TRA CỨU NHANH'!$C$2,$A951)),ISNUMBER(SEARCH('🔎 TRA CỨU NHANH'!$C$2,$B951)))),1,0)</f>
        <v/>
      </c>
      <c r="M951">
        <f>IF(L951&gt;N(L950),L951,"")</f>
        <v/>
      </c>
      <c r="N951">
        <f>N(N950)+IF(AND('💰 BÁO GIÁ'!$C$27&lt;&gt;"",OR(ISNUMBER(SEARCH('💰 BÁO GIÁ'!$C$27,$A951)),ISNUMBER(SEARCH('💰 BÁO GIÁ'!$C$27,$B951)))),1,0)</f>
        <v/>
      </c>
      <c r="O951">
        <f>IF(N951&gt;N(N950),N951,"")</f>
        <v/>
      </c>
    </row>
    <row r="952">
      <c r="A952">
        <f>IF('🔩 PISTON'!A1224="","",'🔩 PISTON'!A1224)</f>
        <v/>
      </c>
      <c r="B952">
        <f>IF('🔩 PISTON'!A1224="","","Piston "&amp;'🔩 PISTON'!U1224)</f>
        <v/>
      </c>
      <c r="C952">
        <f>IF('🔩 PISTON'!A1224="","","Piston")</f>
        <v/>
      </c>
      <c r="D952">
        <f>IF('🔩 PISTON'!A1224="","",'🔩 PISTON'!L1224)</f>
        <v/>
      </c>
      <c r="E952">
        <f>IF('🔩 PISTON'!A1224="","",'🔩 PISTON'!M1224)</f>
        <v/>
      </c>
      <c r="F952">
        <f>IF('🔩 PISTON'!A1224="","",'🔩 PISTON'!N1224)</f>
        <v/>
      </c>
      <c r="G952">
        <f>IF('🔩 PISTON'!A1224="","",'🔩 PISTON'!O1224)</f>
        <v/>
      </c>
      <c r="H952">
        <f>IF('🔩 PISTON'!A1224="","",'🔩 PISTON'!P1224)</f>
        <v/>
      </c>
      <c r="I952">
        <f>IF('🔩 PISTON'!A1224="","",'🔩 PISTON'!Q1224)</f>
        <v/>
      </c>
      <c r="J952">
        <f>IF('🔩 PISTON'!A1224="","",'🔩 PISTON'!D1224)</f>
        <v/>
      </c>
      <c r="L952">
        <f>N(L951)+IF(AND('🔎 TRA CỨU NHANH'!$C$2&lt;&gt;"",OR(ISNUMBER(SEARCH('🔎 TRA CỨU NHANH'!$C$2,$A952)),ISNUMBER(SEARCH('🔎 TRA CỨU NHANH'!$C$2,$B952)))),1,0)</f>
        <v/>
      </c>
      <c r="M952">
        <f>IF(L952&gt;N(L951),L952,"")</f>
        <v/>
      </c>
      <c r="N952">
        <f>N(N951)+IF(AND('💰 BÁO GIÁ'!$C$27&lt;&gt;"",OR(ISNUMBER(SEARCH('💰 BÁO GIÁ'!$C$27,$A952)),ISNUMBER(SEARCH('💰 BÁO GIÁ'!$C$27,$B952)))),1,0)</f>
        <v/>
      </c>
      <c r="O952">
        <f>IF(N952&gt;N(N951),N952,"")</f>
        <v/>
      </c>
    </row>
    <row r="953">
      <c r="A953">
        <f>IF('🔩 PISTON'!A1225="","",'🔩 PISTON'!A1225)</f>
        <v/>
      </c>
      <c r="B953">
        <f>IF('🔩 PISTON'!A1225="","","Piston "&amp;'🔩 PISTON'!U1225)</f>
        <v/>
      </c>
      <c r="C953">
        <f>IF('🔩 PISTON'!A1225="","","Piston")</f>
        <v/>
      </c>
      <c r="D953">
        <f>IF('🔩 PISTON'!A1225="","",'🔩 PISTON'!L1225)</f>
        <v/>
      </c>
      <c r="E953">
        <f>IF('🔩 PISTON'!A1225="","",'🔩 PISTON'!M1225)</f>
        <v/>
      </c>
      <c r="F953">
        <f>IF('🔩 PISTON'!A1225="","",'🔩 PISTON'!N1225)</f>
        <v/>
      </c>
      <c r="G953">
        <f>IF('🔩 PISTON'!A1225="","",'🔩 PISTON'!O1225)</f>
        <v/>
      </c>
      <c r="H953">
        <f>IF('🔩 PISTON'!A1225="","",'🔩 PISTON'!P1225)</f>
        <v/>
      </c>
      <c r="I953">
        <f>IF('🔩 PISTON'!A1225="","",'🔩 PISTON'!Q1225)</f>
        <v/>
      </c>
      <c r="J953">
        <f>IF('🔩 PISTON'!A1225="","",'🔩 PISTON'!D1225)</f>
        <v/>
      </c>
      <c r="L953">
        <f>N(L952)+IF(AND('🔎 TRA CỨU NHANH'!$C$2&lt;&gt;"",OR(ISNUMBER(SEARCH('🔎 TRA CỨU NHANH'!$C$2,$A953)),ISNUMBER(SEARCH('🔎 TRA CỨU NHANH'!$C$2,$B953)))),1,0)</f>
        <v/>
      </c>
      <c r="M953">
        <f>IF(L953&gt;N(L952),L953,"")</f>
        <v/>
      </c>
      <c r="N953">
        <f>N(N952)+IF(AND('💰 BÁO GIÁ'!$C$27&lt;&gt;"",OR(ISNUMBER(SEARCH('💰 BÁO GIÁ'!$C$27,$A953)),ISNUMBER(SEARCH('💰 BÁO GIÁ'!$C$27,$B953)))),1,0)</f>
        <v/>
      </c>
      <c r="O953">
        <f>IF(N953&gt;N(N952),N953,"")</f>
        <v/>
      </c>
    </row>
    <row r="954">
      <c r="A954">
        <f>IF('🔩 PISTON'!A1226="","",'🔩 PISTON'!A1226)</f>
        <v/>
      </c>
      <c r="B954">
        <f>IF('🔩 PISTON'!A1226="","","Piston "&amp;'🔩 PISTON'!U1226)</f>
        <v/>
      </c>
      <c r="C954">
        <f>IF('🔩 PISTON'!A1226="","","Piston")</f>
        <v/>
      </c>
      <c r="D954">
        <f>IF('🔩 PISTON'!A1226="","",'🔩 PISTON'!L1226)</f>
        <v/>
      </c>
      <c r="E954">
        <f>IF('🔩 PISTON'!A1226="","",'🔩 PISTON'!M1226)</f>
        <v/>
      </c>
      <c r="F954">
        <f>IF('🔩 PISTON'!A1226="","",'🔩 PISTON'!N1226)</f>
        <v/>
      </c>
      <c r="G954">
        <f>IF('🔩 PISTON'!A1226="","",'🔩 PISTON'!O1226)</f>
        <v/>
      </c>
      <c r="H954">
        <f>IF('🔩 PISTON'!A1226="","",'🔩 PISTON'!P1226)</f>
        <v/>
      </c>
      <c r="I954">
        <f>IF('🔩 PISTON'!A1226="","",'🔩 PISTON'!Q1226)</f>
        <v/>
      </c>
      <c r="J954">
        <f>IF('🔩 PISTON'!A1226="","",'🔩 PISTON'!D1226)</f>
        <v/>
      </c>
      <c r="L954">
        <f>N(L953)+IF(AND('🔎 TRA CỨU NHANH'!$C$2&lt;&gt;"",OR(ISNUMBER(SEARCH('🔎 TRA CỨU NHANH'!$C$2,$A954)),ISNUMBER(SEARCH('🔎 TRA CỨU NHANH'!$C$2,$B954)))),1,0)</f>
        <v/>
      </c>
      <c r="M954">
        <f>IF(L954&gt;N(L953),L954,"")</f>
        <v/>
      </c>
      <c r="N954">
        <f>N(N953)+IF(AND('💰 BÁO GIÁ'!$C$27&lt;&gt;"",OR(ISNUMBER(SEARCH('💰 BÁO GIÁ'!$C$27,$A954)),ISNUMBER(SEARCH('💰 BÁO GIÁ'!$C$27,$B954)))),1,0)</f>
        <v/>
      </c>
      <c r="O954">
        <f>IF(N954&gt;N(N953),N954,"")</f>
        <v/>
      </c>
    </row>
    <row r="955">
      <c r="A955">
        <f>IF('🔩 PISTON'!A1227="","",'🔩 PISTON'!A1227)</f>
        <v/>
      </c>
      <c r="B955">
        <f>IF('🔩 PISTON'!A1227="","","Piston "&amp;'🔩 PISTON'!U1227)</f>
        <v/>
      </c>
      <c r="C955">
        <f>IF('🔩 PISTON'!A1227="","","Piston")</f>
        <v/>
      </c>
      <c r="D955">
        <f>IF('🔩 PISTON'!A1227="","",'🔩 PISTON'!L1227)</f>
        <v/>
      </c>
      <c r="E955">
        <f>IF('🔩 PISTON'!A1227="","",'🔩 PISTON'!M1227)</f>
        <v/>
      </c>
      <c r="F955">
        <f>IF('🔩 PISTON'!A1227="","",'🔩 PISTON'!N1227)</f>
        <v/>
      </c>
      <c r="G955">
        <f>IF('🔩 PISTON'!A1227="","",'🔩 PISTON'!O1227)</f>
        <v/>
      </c>
      <c r="H955">
        <f>IF('🔩 PISTON'!A1227="","",'🔩 PISTON'!P1227)</f>
        <v/>
      </c>
      <c r="I955">
        <f>IF('🔩 PISTON'!A1227="","",'🔩 PISTON'!Q1227)</f>
        <v/>
      </c>
      <c r="J955">
        <f>IF('🔩 PISTON'!A1227="","",'🔩 PISTON'!D1227)</f>
        <v/>
      </c>
      <c r="L955">
        <f>N(L954)+IF(AND('🔎 TRA CỨU NHANH'!$C$2&lt;&gt;"",OR(ISNUMBER(SEARCH('🔎 TRA CỨU NHANH'!$C$2,$A955)),ISNUMBER(SEARCH('🔎 TRA CỨU NHANH'!$C$2,$B955)))),1,0)</f>
        <v/>
      </c>
      <c r="M955">
        <f>IF(L955&gt;N(L954),L955,"")</f>
        <v/>
      </c>
      <c r="N955">
        <f>N(N954)+IF(AND('💰 BÁO GIÁ'!$C$27&lt;&gt;"",OR(ISNUMBER(SEARCH('💰 BÁO GIÁ'!$C$27,$A955)),ISNUMBER(SEARCH('💰 BÁO GIÁ'!$C$27,$B955)))),1,0)</f>
        <v/>
      </c>
      <c r="O955">
        <f>IF(N955&gt;N(N954),N955,"")</f>
        <v/>
      </c>
    </row>
    <row r="956">
      <c r="A956">
        <f>IF('🔩 PISTON'!A1228="","",'🔩 PISTON'!A1228)</f>
        <v/>
      </c>
      <c r="B956">
        <f>IF('🔩 PISTON'!A1228="","","Piston "&amp;'🔩 PISTON'!U1228)</f>
        <v/>
      </c>
      <c r="C956">
        <f>IF('🔩 PISTON'!A1228="","","Piston")</f>
        <v/>
      </c>
      <c r="D956">
        <f>IF('🔩 PISTON'!A1228="","",'🔩 PISTON'!L1228)</f>
        <v/>
      </c>
      <c r="E956">
        <f>IF('🔩 PISTON'!A1228="","",'🔩 PISTON'!M1228)</f>
        <v/>
      </c>
      <c r="F956">
        <f>IF('🔩 PISTON'!A1228="","",'🔩 PISTON'!N1228)</f>
        <v/>
      </c>
      <c r="G956">
        <f>IF('🔩 PISTON'!A1228="","",'🔩 PISTON'!O1228)</f>
        <v/>
      </c>
      <c r="H956">
        <f>IF('🔩 PISTON'!A1228="","",'🔩 PISTON'!P1228)</f>
        <v/>
      </c>
      <c r="I956">
        <f>IF('🔩 PISTON'!A1228="","",'🔩 PISTON'!Q1228)</f>
        <v/>
      </c>
      <c r="J956">
        <f>IF('🔩 PISTON'!A1228="","",'🔩 PISTON'!D1228)</f>
        <v/>
      </c>
      <c r="L956">
        <f>N(L955)+IF(AND('🔎 TRA CỨU NHANH'!$C$2&lt;&gt;"",OR(ISNUMBER(SEARCH('🔎 TRA CỨU NHANH'!$C$2,$A956)),ISNUMBER(SEARCH('🔎 TRA CỨU NHANH'!$C$2,$B956)))),1,0)</f>
        <v/>
      </c>
      <c r="M956">
        <f>IF(L956&gt;N(L955),L956,"")</f>
        <v/>
      </c>
      <c r="N956">
        <f>N(N955)+IF(AND('💰 BÁO GIÁ'!$C$27&lt;&gt;"",OR(ISNUMBER(SEARCH('💰 BÁO GIÁ'!$C$27,$A956)),ISNUMBER(SEARCH('💰 BÁO GIÁ'!$C$27,$B956)))),1,0)</f>
        <v/>
      </c>
      <c r="O956">
        <f>IF(N956&gt;N(N955),N956,"")</f>
        <v/>
      </c>
    </row>
    <row r="957">
      <c r="A957">
        <f>IF('🔩 PISTON'!A1229="","",'🔩 PISTON'!A1229)</f>
        <v/>
      </c>
      <c r="B957">
        <f>IF('🔩 PISTON'!A1229="","","Piston "&amp;'🔩 PISTON'!U1229)</f>
        <v/>
      </c>
      <c r="C957">
        <f>IF('🔩 PISTON'!A1229="","","Piston")</f>
        <v/>
      </c>
      <c r="D957">
        <f>IF('🔩 PISTON'!A1229="","",'🔩 PISTON'!L1229)</f>
        <v/>
      </c>
      <c r="E957">
        <f>IF('🔩 PISTON'!A1229="","",'🔩 PISTON'!M1229)</f>
        <v/>
      </c>
      <c r="F957">
        <f>IF('🔩 PISTON'!A1229="","",'🔩 PISTON'!N1229)</f>
        <v/>
      </c>
      <c r="G957">
        <f>IF('🔩 PISTON'!A1229="","",'🔩 PISTON'!O1229)</f>
        <v/>
      </c>
      <c r="H957">
        <f>IF('🔩 PISTON'!A1229="","",'🔩 PISTON'!P1229)</f>
        <v/>
      </c>
      <c r="I957">
        <f>IF('🔩 PISTON'!A1229="","",'🔩 PISTON'!Q1229)</f>
        <v/>
      </c>
      <c r="J957">
        <f>IF('🔩 PISTON'!A1229="","",'🔩 PISTON'!D1229)</f>
        <v/>
      </c>
      <c r="L957">
        <f>N(L956)+IF(AND('🔎 TRA CỨU NHANH'!$C$2&lt;&gt;"",OR(ISNUMBER(SEARCH('🔎 TRA CỨU NHANH'!$C$2,$A957)),ISNUMBER(SEARCH('🔎 TRA CỨU NHANH'!$C$2,$B957)))),1,0)</f>
        <v/>
      </c>
      <c r="M957">
        <f>IF(L957&gt;N(L956),L957,"")</f>
        <v/>
      </c>
      <c r="N957">
        <f>N(N956)+IF(AND('💰 BÁO GIÁ'!$C$27&lt;&gt;"",OR(ISNUMBER(SEARCH('💰 BÁO GIÁ'!$C$27,$A957)),ISNUMBER(SEARCH('💰 BÁO GIÁ'!$C$27,$B957)))),1,0)</f>
        <v/>
      </c>
      <c r="O957">
        <f>IF(N957&gt;N(N956),N957,"")</f>
        <v/>
      </c>
    </row>
    <row r="958">
      <c r="A958">
        <f>IF('🔩 PISTON'!A1230="","",'🔩 PISTON'!A1230)</f>
        <v/>
      </c>
      <c r="B958">
        <f>IF('🔩 PISTON'!A1230="","","Piston "&amp;'🔩 PISTON'!U1230)</f>
        <v/>
      </c>
      <c r="C958">
        <f>IF('🔩 PISTON'!A1230="","","Piston")</f>
        <v/>
      </c>
      <c r="D958">
        <f>IF('🔩 PISTON'!A1230="","",'🔩 PISTON'!L1230)</f>
        <v/>
      </c>
      <c r="E958">
        <f>IF('🔩 PISTON'!A1230="","",'🔩 PISTON'!M1230)</f>
        <v/>
      </c>
      <c r="F958">
        <f>IF('🔩 PISTON'!A1230="","",'🔩 PISTON'!N1230)</f>
        <v/>
      </c>
      <c r="G958">
        <f>IF('🔩 PISTON'!A1230="","",'🔩 PISTON'!O1230)</f>
        <v/>
      </c>
      <c r="H958">
        <f>IF('🔩 PISTON'!A1230="","",'🔩 PISTON'!P1230)</f>
        <v/>
      </c>
      <c r="I958">
        <f>IF('🔩 PISTON'!A1230="","",'🔩 PISTON'!Q1230)</f>
        <v/>
      </c>
      <c r="J958">
        <f>IF('🔩 PISTON'!A1230="","",'🔩 PISTON'!D1230)</f>
        <v/>
      </c>
      <c r="L958">
        <f>N(L957)+IF(AND('🔎 TRA CỨU NHANH'!$C$2&lt;&gt;"",OR(ISNUMBER(SEARCH('🔎 TRA CỨU NHANH'!$C$2,$A958)),ISNUMBER(SEARCH('🔎 TRA CỨU NHANH'!$C$2,$B958)))),1,0)</f>
        <v/>
      </c>
      <c r="M958">
        <f>IF(L958&gt;N(L957),L958,"")</f>
        <v/>
      </c>
      <c r="N958">
        <f>N(N957)+IF(AND('💰 BÁO GIÁ'!$C$27&lt;&gt;"",OR(ISNUMBER(SEARCH('💰 BÁO GIÁ'!$C$27,$A958)),ISNUMBER(SEARCH('💰 BÁO GIÁ'!$C$27,$B958)))),1,0)</f>
        <v/>
      </c>
      <c r="O958">
        <f>IF(N958&gt;N(N957),N958,"")</f>
        <v/>
      </c>
    </row>
    <row r="959">
      <c r="A959">
        <f>IF('🔩 PISTON'!A1231="","",'🔩 PISTON'!A1231)</f>
        <v/>
      </c>
      <c r="B959">
        <f>IF('🔩 PISTON'!A1231="","","Piston "&amp;'🔩 PISTON'!U1231)</f>
        <v/>
      </c>
      <c r="C959">
        <f>IF('🔩 PISTON'!A1231="","","Piston")</f>
        <v/>
      </c>
      <c r="D959">
        <f>IF('🔩 PISTON'!A1231="","",'🔩 PISTON'!L1231)</f>
        <v/>
      </c>
      <c r="E959">
        <f>IF('🔩 PISTON'!A1231="","",'🔩 PISTON'!M1231)</f>
        <v/>
      </c>
      <c r="F959">
        <f>IF('🔩 PISTON'!A1231="","",'🔩 PISTON'!N1231)</f>
        <v/>
      </c>
      <c r="G959">
        <f>IF('🔩 PISTON'!A1231="","",'🔩 PISTON'!O1231)</f>
        <v/>
      </c>
      <c r="H959">
        <f>IF('🔩 PISTON'!A1231="","",'🔩 PISTON'!P1231)</f>
        <v/>
      </c>
      <c r="I959">
        <f>IF('🔩 PISTON'!A1231="","",'🔩 PISTON'!Q1231)</f>
        <v/>
      </c>
      <c r="J959">
        <f>IF('🔩 PISTON'!A1231="","",'🔩 PISTON'!D1231)</f>
        <v/>
      </c>
      <c r="L959">
        <f>N(L958)+IF(AND('🔎 TRA CỨU NHANH'!$C$2&lt;&gt;"",OR(ISNUMBER(SEARCH('🔎 TRA CỨU NHANH'!$C$2,$A959)),ISNUMBER(SEARCH('🔎 TRA CỨU NHANH'!$C$2,$B959)))),1,0)</f>
        <v/>
      </c>
      <c r="M959">
        <f>IF(L959&gt;N(L958),L959,"")</f>
        <v/>
      </c>
      <c r="N959">
        <f>N(N958)+IF(AND('💰 BÁO GIÁ'!$C$27&lt;&gt;"",OR(ISNUMBER(SEARCH('💰 BÁO GIÁ'!$C$27,$A959)),ISNUMBER(SEARCH('💰 BÁO GIÁ'!$C$27,$B959)))),1,0)</f>
        <v/>
      </c>
      <c r="O959">
        <f>IF(N959&gt;N(N958),N959,"")</f>
        <v/>
      </c>
    </row>
    <row r="960">
      <c r="A960">
        <f>IF('🔩 PISTON'!A1232="","",'🔩 PISTON'!A1232)</f>
        <v/>
      </c>
      <c r="B960">
        <f>IF('🔩 PISTON'!A1232="","","Piston "&amp;'🔩 PISTON'!U1232)</f>
        <v/>
      </c>
      <c r="C960">
        <f>IF('🔩 PISTON'!A1232="","","Piston")</f>
        <v/>
      </c>
      <c r="D960">
        <f>IF('🔩 PISTON'!A1232="","",'🔩 PISTON'!L1232)</f>
        <v/>
      </c>
      <c r="E960">
        <f>IF('🔩 PISTON'!A1232="","",'🔩 PISTON'!M1232)</f>
        <v/>
      </c>
      <c r="F960">
        <f>IF('🔩 PISTON'!A1232="","",'🔩 PISTON'!N1232)</f>
        <v/>
      </c>
      <c r="G960">
        <f>IF('🔩 PISTON'!A1232="","",'🔩 PISTON'!O1232)</f>
        <v/>
      </c>
      <c r="H960">
        <f>IF('🔩 PISTON'!A1232="","",'🔩 PISTON'!P1232)</f>
        <v/>
      </c>
      <c r="I960">
        <f>IF('🔩 PISTON'!A1232="","",'🔩 PISTON'!Q1232)</f>
        <v/>
      </c>
      <c r="J960">
        <f>IF('🔩 PISTON'!A1232="","",'🔩 PISTON'!D1232)</f>
        <v/>
      </c>
      <c r="L960">
        <f>N(L959)+IF(AND('🔎 TRA CỨU NHANH'!$C$2&lt;&gt;"",OR(ISNUMBER(SEARCH('🔎 TRA CỨU NHANH'!$C$2,$A960)),ISNUMBER(SEARCH('🔎 TRA CỨU NHANH'!$C$2,$B960)))),1,0)</f>
        <v/>
      </c>
      <c r="M960">
        <f>IF(L960&gt;N(L959),L960,"")</f>
        <v/>
      </c>
      <c r="N960">
        <f>N(N959)+IF(AND('💰 BÁO GIÁ'!$C$27&lt;&gt;"",OR(ISNUMBER(SEARCH('💰 BÁO GIÁ'!$C$27,$A960)),ISNUMBER(SEARCH('💰 BÁO GIÁ'!$C$27,$B960)))),1,0)</f>
        <v/>
      </c>
      <c r="O960">
        <f>IF(N960&gt;N(N959),N960,"")</f>
        <v/>
      </c>
    </row>
    <row r="961">
      <c r="A961">
        <f>IF('🔩 PISTON'!A1233="","",'🔩 PISTON'!A1233)</f>
        <v/>
      </c>
      <c r="B961">
        <f>IF('🔩 PISTON'!A1233="","","Piston "&amp;'🔩 PISTON'!U1233)</f>
        <v/>
      </c>
      <c r="C961">
        <f>IF('🔩 PISTON'!A1233="","","Piston")</f>
        <v/>
      </c>
      <c r="D961">
        <f>IF('🔩 PISTON'!A1233="","",'🔩 PISTON'!L1233)</f>
        <v/>
      </c>
      <c r="E961">
        <f>IF('🔩 PISTON'!A1233="","",'🔩 PISTON'!M1233)</f>
        <v/>
      </c>
      <c r="F961">
        <f>IF('🔩 PISTON'!A1233="","",'🔩 PISTON'!N1233)</f>
        <v/>
      </c>
      <c r="G961">
        <f>IF('🔩 PISTON'!A1233="","",'🔩 PISTON'!O1233)</f>
        <v/>
      </c>
      <c r="H961">
        <f>IF('🔩 PISTON'!A1233="","",'🔩 PISTON'!P1233)</f>
        <v/>
      </c>
      <c r="I961">
        <f>IF('🔩 PISTON'!A1233="","",'🔩 PISTON'!Q1233)</f>
        <v/>
      </c>
      <c r="J961">
        <f>IF('🔩 PISTON'!A1233="","",'🔩 PISTON'!D1233)</f>
        <v/>
      </c>
      <c r="L961">
        <f>N(L960)+IF(AND('🔎 TRA CỨU NHANH'!$C$2&lt;&gt;"",OR(ISNUMBER(SEARCH('🔎 TRA CỨU NHANH'!$C$2,$A961)),ISNUMBER(SEARCH('🔎 TRA CỨU NHANH'!$C$2,$B961)))),1,0)</f>
        <v/>
      </c>
      <c r="M961">
        <f>IF(L961&gt;N(L960),L961,"")</f>
        <v/>
      </c>
      <c r="N961">
        <f>N(N960)+IF(AND('💰 BÁO GIÁ'!$C$27&lt;&gt;"",OR(ISNUMBER(SEARCH('💰 BÁO GIÁ'!$C$27,$A961)),ISNUMBER(SEARCH('💰 BÁO GIÁ'!$C$27,$B961)))),1,0)</f>
        <v/>
      </c>
      <c r="O961">
        <f>IF(N961&gt;N(N960),N961,"")</f>
        <v/>
      </c>
    </row>
    <row r="962">
      <c r="A962">
        <f>IF('🔩 PISTON'!A1234="","",'🔩 PISTON'!A1234)</f>
        <v/>
      </c>
      <c r="B962">
        <f>IF('🔩 PISTON'!A1234="","","Piston "&amp;'🔩 PISTON'!U1234)</f>
        <v/>
      </c>
      <c r="C962">
        <f>IF('🔩 PISTON'!A1234="","","Piston")</f>
        <v/>
      </c>
      <c r="D962">
        <f>IF('🔩 PISTON'!A1234="","",'🔩 PISTON'!L1234)</f>
        <v/>
      </c>
      <c r="E962">
        <f>IF('🔩 PISTON'!A1234="","",'🔩 PISTON'!M1234)</f>
        <v/>
      </c>
      <c r="F962">
        <f>IF('🔩 PISTON'!A1234="","",'🔩 PISTON'!N1234)</f>
        <v/>
      </c>
      <c r="G962">
        <f>IF('🔩 PISTON'!A1234="","",'🔩 PISTON'!O1234)</f>
        <v/>
      </c>
      <c r="H962">
        <f>IF('🔩 PISTON'!A1234="","",'🔩 PISTON'!P1234)</f>
        <v/>
      </c>
      <c r="I962">
        <f>IF('🔩 PISTON'!A1234="","",'🔩 PISTON'!Q1234)</f>
        <v/>
      </c>
      <c r="J962">
        <f>IF('🔩 PISTON'!A1234="","",'🔩 PISTON'!D1234)</f>
        <v/>
      </c>
      <c r="L962">
        <f>N(L961)+IF(AND('🔎 TRA CỨU NHANH'!$C$2&lt;&gt;"",OR(ISNUMBER(SEARCH('🔎 TRA CỨU NHANH'!$C$2,$A962)),ISNUMBER(SEARCH('🔎 TRA CỨU NHANH'!$C$2,$B962)))),1,0)</f>
        <v/>
      </c>
      <c r="M962">
        <f>IF(L962&gt;N(L961),L962,"")</f>
        <v/>
      </c>
      <c r="N962">
        <f>N(N961)+IF(AND('💰 BÁO GIÁ'!$C$27&lt;&gt;"",OR(ISNUMBER(SEARCH('💰 BÁO GIÁ'!$C$27,$A962)),ISNUMBER(SEARCH('💰 BÁO GIÁ'!$C$27,$B962)))),1,0)</f>
        <v/>
      </c>
      <c r="O962">
        <f>IF(N962&gt;N(N961),N962,"")</f>
        <v/>
      </c>
    </row>
    <row r="963">
      <c r="A963">
        <f>IF('🔩 PISTON'!A1235="","",'🔩 PISTON'!A1235)</f>
        <v/>
      </c>
      <c r="B963">
        <f>IF('🔩 PISTON'!A1235="","","Piston "&amp;'🔩 PISTON'!U1235)</f>
        <v/>
      </c>
      <c r="C963">
        <f>IF('🔩 PISTON'!A1235="","","Piston")</f>
        <v/>
      </c>
      <c r="D963">
        <f>IF('🔩 PISTON'!A1235="","",'🔩 PISTON'!L1235)</f>
        <v/>
      </c>
      <c r="E963">
        <f>IF('🔩 PISTON'!A1235="","",'🔩 PISTON'!M1235)</f>
        <v/>
      </c>
      <c r="F963">
        <f>IF('🔩 PISTON'!A1235="","",'🔩 PISTON'!N1235)</f>
        <v/>
      </c>
      <c r="G963">
        <f>IF('🔩 PISTON'!A1235="","",'🔩 PISTON'!O1235)</f>
        <v/>
      </c>
      <c r="H963">
        <f>IF('🔩 PISTON'!A1235="","",'🔩 PISTON'!P1235)</f>
        <v/>
      </c>
      <c r="I963">
        <f>IF('🔩 PISTON'!A1235="","",'🔩 PISTON'!Q1235)</f>
        <v/>
      </c>
      <c r="J963">
        <f>IF('🔩 PISTON'!A1235="","",'🔩 PISTON'!D1235)</f>
        <v/>
      </c>
      <c r="L963">
        <f>N(L962)+IF(AND('🔎 TRA CỨU NHANH'!$C$2&lt;&gt;"",OR(ISNUMBER(SEARCH('🔎 TRA CỨU NHANH'!$C$2,$A963)),ISNUMBER(SEARCH('🔎 TRA CỨU NHANH'!$C$2,$B963)))),1,0)</f>
        <v/>
      </c>
      <c r="M963">
        <f>IF(L963&gt;N(L962),L963,"")</f>
        <v/>
      </c>
      <c r="N963">
        <f>N(N962)+IF(AND('💰 BÁO GIÁ'!$C$27&lt;&gt;"",OR(ISNUMBER(SEARCH('💰 BÁO GIÁ'!$C$27,$A963)),ISNUMBER(SEARCH('💰 BÁO GIÁ'!$C$27,$B963)))),1,0)</f>
        <v/>
      </c>
      <c r="O963">
        <f>IF(N963&gt;N(N962),N963,"")</f>
        <v/>
      </c>
    </row>
    <row r="964">
      <c r="A964">
        <f>IF('🔩 PISTON'!A1236="","",'🔩 PISTON'!A1236)</f>
        <v/>
      </c>
      <c r="B964">
        <f>IF('🔩 PISTON'!A1236="","","Piston "&amp;'🔩 PISTON'!U1236)</f>
        <v/>
      </c>
      <c r="C964">
        <f>IF('🔩 PISTON'!A1236="","","Piston")</f>
        <v/>
      </c>
      <c r="D964">
        <f>IF('🔩 PISTON'!A1236="","",'🔩 PISTON'!L1236)</f>
        <v/>
      </c>
      <c r="E964">
        <f>IF('🔩 PISTON'!A1236="","",'🔩 PISTON'!M1236)</f>
        <v/>
      </c>
      <c r="F964">
        <f>IF('🔩 PISTON'!A1236="","",'🔩 PISTON'!N1236)</f>
        <v/>
      </c>
      <c r="G964">
        <f>IF('🔩 PISTON'!A1236="","",'🔩 PISTON'!O1236)</f>
        <v/>
      </c>
      <c r="H964">
        <f>IF('🔩 PISTON'!A1236="","",'🔩 PISTON'!P1236)</f>
        <v/>
      </c>
      <c r="I964">
        <f>IF('🔩 PISTON'!A1236="","",'🔩 PISTON'!Q1236)</f>
        <v/>
      </c>
      <c r="J964">
        <f>IF('🔩 PISTON'!A1236="","",'🔩 PISTON'!D1236)</f>
        <v/>
      </c>
      <c r="L964">
        <f>N(L963)+IF(AND('🔎 TRA CỨU NHANH'!$C$2&lt;&gt;"",OR(ISNUMBER(SEARCH('🔎 TRA CỨU NHANH'!$C$2,$A964)),ISNUMBER(SEARCH('🔎 TRA CỨU NHANH'!$C$2,$B964)))),1,0)</f>
        <v/>
      </c>
      <c r="M964">
        <f>IF(L964&gt;N(L963),L964,"")</f>
        <v/>
      </c>
      <c r="N964">
        <f>N(N963)+IF(AND('💰 BÁO GIÁ'!$C$27&lt;&gt;"",OR(ISNUMBER(SEARCH('💰 BÁO GIÁ'!$C$27,$A964)),ISNUMBER(SEARCH('💰 BÁO GIÁ'!$C$27,$B964)))),1,0)</f>
        <v/>
      </c>
      <c r="O964">
        <f>IF(N964&gt;N(N963),N964,"")</f>
        <v/>
      </c>
    </row>
    <row r="965">
      <c r="A965">
        <f>IF('🔩 PISTON'!A1237="","",'🔩 PISTON'!A1237)</f>
        <v/>
      </c>
      <c r="B965">
        <f>IF('🔩 PISTON'!A1237="","","Piston "&amp;'🔩 PISTON'!U1237)</f>
        <v/>
      </c>
      <c r="C965">
        <f>IF('🔩 PISTON'!A1237="","","Piston")</f>
        <v/>
      </c>
      <c r="D965">
        <f>IF('🔩 PISTON'!A1237="","",'🔩 PISTON'!L1237)</f>
        <v/>
      </c>
      <c r="E965">
        <f>IF('🔩 PISTON'!A1237="","",'🔩 PISTON'!M1237)</f>
        <v/>
      </c>
      <c r="F965">
        <f>IF('🔩 PISTON'!A1237="","",'🔩 PISTON'!N1237)</f>
        <v/>
      </c>
      <c r="G965">
        <f>IF('🔩 PISTON'!A1237="","",'🔩 PISTON'!O1237)</f>
        <v/>
      </c>
      <c r="H965">
        <f>IF('🔩 PISTON'!A1237="","",'🔩 PISTON'!P1237)</f>
        <v/>
      </c>
      <c r="I965">
        <f>IF('🔩 PISTON'!A1237="","",'🔩 PISTON'!Q1237)</f>
        <v/>
      </c>
      <c r="J965">
        <f>IF('🔩 PISTON'!A1237="","",'🔩 PISTON'!D1237)</f>
        <v/>
      </c>
      <c r="L965">
        <f>N(L964)+IF(AND('🔎 TRA CỨU NHANH'!$C$2&lt;&gt;"",OR(ISNUMBER(SEARCH('🔎 TRA CỨU NHANH'!$C$2,$A965)),ISNUMBER(SEARCH('🔎 TRA CỨU NHANH'!$C$2,$B965)))),1,0)</f>
        <v/>
      </c>
      <c r="M965">
        <f>IF(L965&gt;N(L964),L965,"")</f>
        <v/>
      </c>
      <c r="N965">
        <f>N(N964)+IF(AND('💰 BÁO GIÁ'!$C$27&lt;&gt;"",OR(ISNUMBER(SEARCH('💰 BÁO GIÁ'!$C$27,$A965)),ISNUMBER(SEARCH('💰 BÁO GIÁ'!$C$27,$B965)))),1,0)</f>
        <v/>
      </c>
      <c r="O965">
        <f>IF(N965&gt;N(N964),N965,"")</f>
        <v/>
      </c>
    </row>
    <row r="966">
      <c r="A966">
        <f>IF('🔩 PISTON'!A1238="","",'🔩 PISTON'!A1238)</f>
        <v/>
      </c>
      <c r="B966">
        <f>IF('🔩 PISTON'!A1238="","","Piston "&amp;'🔩 PISTON'!U1238)</f>
        <v/>
      </c>
      <c r="C966">
        <f>IF('🔩 PISTON'!A1238="","","Piston")</f>
        <v/>
      </c>
      <c r="D966">
        <f>IF('🔩 PISTON'!A1238="","",'🔩 PISTON'!L1238)</f>
        <v/>
      </c>
      <c r="E966">
        <f>IF('🔩 PISTON'!A1238="","",'🔩 PISTON'!M1238)</f>
        <v/>
      </c>
      <c r="F966">
        <f>IF('🔩 PISTON'!A1238="","",'🔩 PISTON'!N1238)</f>
        <v/>
      </c>
      <c r="G966">
        <f>IF('🔩 PISTON'!A1238="","",'🔩 PISTON'!O1238)</f>
        <v/>
      </c>
      <c r="H966">
        <f>IF('🔩 PISTON'!A1238="","",'🔩 PISTON'!P1238)</f>
        <v/>
      </c>
      <c r="I966">
        <f>IF('🔩 PISTON'!A1238="","",'🔩 PISTON'!Q1238)</f>
        <v/>
      </c>
      <c r="J966">
        <f>IF('🔩 PISTON'!A1238="","",'🔩 PISTON'!D1238)</f>
        <v/>
      </c>
      <c r="L966">
        <f>N(L965)+IF(AND('🔎 TRA CỨU NHANH'!$C$2&lt;&gt;"",OR(ISNUMBER(SEARCH('🔎 TRA CỨU NHANH'!$C$2,$A966)),ISNUMBER(SEARCH('🔎 TRA CỨU NHANH'!$C$2,$B966)))),1,0)</f>
        <v/>
      </c>
      <c r="M966">
        <f>IF(L966&gt;N(L965),L966,"")</f>
        <v/>
      </c>
      <c r="N966">
        <f>N(N965)+IF(AND('💰 BÁO GIÁ'!$C$27&lt;&gt;"",OR(ISNUMBER(SEARCH('💰 BÁO GIÁ'!$C$27,$A966)),ISNUMBER(SEARCH('💰 BÁO GIÁ'!$C$27,$B966)))),1,0)</f>
        <v/>
      </c>
      <c r="O966">
        <f>IF(N966&gt;N(N965),N966,"")</f>
        <v/>
      </c>
    </row>
    <row r="967">
      <c r="A967">
        <f>IF('🔩 PISTON'!A1239="","",'🔩 PISTON'!A1239)</f>
        <v/>
      </c>
      <c r="B967">
        <f>IF('🔩 PISTON'!A1239="","","Piston "&amp;'🔩 PISTON'!U1239)</f>
        <v/>
      </c>
      <c r="C967">
        <f>IF('🔩 PISTON'!A1239="","","Piston")</f>
        <v/>
      </c>
      <c r="D967">
        <f>IF('🔩 PISTON'!A1239="","",'🔩 PISTON'!L1239)</f>
        <v/>
      </c>
      <c r="E967">
        <f>IF('🔩 PISTON'!A1239="","",'🔩 PISTON'!M1239)</f>
        <v/>
      </c>
      <c r="F967">
        <f>IF('🔩 PISTON'!A1239="","",'🔩 PISTON'!N1239)</f>
        <v/>
      </c>
      <c r="G967">
        <f>IF('🔩 PISTON'!A1239="","",'🔩 PISTON'!O1239)</f>
        <v/>
      </c>
      <c r="H967">
        <f>IF('🔩 PISTON'!A1239="","",'🔩 PISTON'!P1239)</f>
        <v/>
      </c>
      <c r="I967">
        <f>IF('🔩 PISTON'!A1239="","",'🔩 PISTON'!Q1239)</f>
        <v/>
      </c>
      <c r="J967">
        <f>IF('🔩 PISTON'!A1239="","",'🔩 PISTON'!D1239)</f>
        <v/>
      </c>
      <c r="L967">
        <f>N(L966)+IF(AND('🔎 TRA CỨU NHANH'!$C$2&lt;&gt;"",OR(ISNUMBER(SEARCH('🔎 TRA CỨU NHANH'!$C$2,$A967)),ISNUMBER(SEARCH('🔎 TRA CỨU NHANH'!$C$2,$B967)))),1,0)</f>
        <v/>
      </c>
      <c r="M967">
        <f>IF(L967&gt;N(L966),L967,"")</f>
        <v/>
      </c>
      <c r="N967">
        <f>N(N966)+IF(AND('💰 BÁO GIÁ'!$C$27&lt;&gt;"",OR(ISNUMBER(SEARCH('💰 BÁO GIÁ'!$C$27,$A967)),ISNUMBER(SEARCH('💰 BÁO GIÁ'!$C$27,$B967)))),1,0)</f>
        <v/>
      </c>
      <c r="O967">
        <f>IF(N967&gt;N(N966),N967,"")</f>
        <v/>
      </c>
    </row>
    <row r="968">
      <c r="A968">
        <f>IF('🔩 PISTON'!A1240="","",'🔩 PISTON'!A1240)</f>
        <v/>
      </c>
      <c r="B968">
        <f>IF('🔩 PISTON'!A1240="","","Piston "&amp;'🔩 PISTON'!U1240)</f>
        <v/>
      </c>
      <c r="C968">
        <f>IF('🔩 PISTON'!A1240="","","Piston")</f>
        <v/>
      </c>
      <c r="D968">
        <f>IF('🔩 PISTON'!A1240="","",'🔩 PISTON'!L1240)</f>
        <v/>
      </c>
      <c r="E968">
        <f>IF('🔩 PISTON'!A1240="","",'🔩 PISTON'!M1240)</f>
        <v/>
      </c>
      <c r="F968">
        <f>IF('🔩 PISTON'!A1240="","",'🔩 PISTON'!N1240)</f>
        <v/>
      </c>
      <c r="G968">
        <f>IF('🔩 PISTON'!A1240="","",'🔩 PISTON'!O1240)</f>
        <v/>
      </c>
      <c r="H968">
        <f>IF('🔩 PISTON'!A1240="","",'🔩 PISTON'!P1240)</f>
        <v/>
      </c>
      <c r="I968">
        <f>IF('🔩 PISTON'!A1240="","",'🔩 PISTON'!Q1240)</f>
        <v/>
      </c>
      <c r="J968">
        <f>IF('🔩 PISTON'!A1240="","",'🔩 PISTON'!D1240)</f>
        <v/>
      </c>
      <c r="L968">
        <f>N(L967)+IF(AND('🔎 TRA CỨU NHANH'!$C$2&lt;&gt;"",OR(ISNUMBER(SEARCH('🔎 TRA CỨU NHANH'!$C$2,$A968)),ISNUMBER(SEARCH('🔎 TRA CỨU NHANH'!$C$2,$B968)))),1,0)</f>
        <v/>
      </c>
      <c r="M968">
        <f>IF(L968&gt;N(L967),L968,"")</f>
        <v/>
      </c>
      <c r="N968">
        <f>N(N967)+IF(AND('💰 BÁO GIÁ'!$C$27&lt;&gt;"",OR(ISNUMBER(SEARCH('💰 BÁO GIÁ'!$C$27,$A968)),ISNUMBER(SEARCH('💰 BÁO GIÁ'!$C$27,$B968)))),1,0)</f>
        <v/>
      </c>
      <c r="O968">
        <f>IF(N968&gt;N(N967),N968,"")</f>
        <v/>
      </c>
    </row>
    <row r="969">
      <c r="A969">
        <f>IF('🔩 PISTON'!A1241="","",'🔩 PISTON'!A1241)</f>
        <v/>
      </c>
      <c r="B969">
        <f>IF('🔩 PISTON'!A1241="","","Piston "&amp;'🔩 PISTON'!U1241)</f>
        <v/>
      </c>
      <c r="C969">
        <f>IF('🔩 PISTON'!A1241="","","Piston")</f>
        <v/>
      </c>
      <c r="D969">
        <f>IF('🔩 PISTON'!A1241="","",'🔩 PISTON'!L1241)</f>
        <v/>
      </c>
      <c r="E969">
        <f>IF('🔩 PISTON'!A1241="","",'🔩 PISTON'!M1241)</f>
        <v/>
      </c>
      <c r="F969">
        <f>IF('🔩 PISTON'!A1241="","",'🔩 PISTON'!N1241)</f>
        <v/>
      </c>
      <c r="G969">
        <f>IF('🔩 PISTON'!A1241="","",'🔩 PISTON'!O1241)</f>
        <v/>
      </c>
      <c r="H969">
        <f>IF('🔩 PISTON'!A1241="","",'🔩 PISTON'!P1241)</f>
        <v/>
      </c>
      <c r="I969">
        <f>IF('🔩 PISTON'!A1241="","",'🔩 PISTON'!Q1241)</f>
        <v/>
      </c>
      <c r="J969">
        <f>IF('🔩 PISTON'!A1241="","",'🔩 PISTON'!D1241)</f>
        <v/>
      </c>
      <c r="L969">
        <f>N(L968)+IF(AND('🔎 TRA CỨU NHANH'!$C$2&lt;&gt;"",OR(ISNUMBER(SEARCH('🔎 TRA CỨU NHANH'!$C$2,$A969)),ISNUMBER(SEARCH('🔎 TRA CỨU NHANH'!$C$2,$B969)))),1,0)</f>
        <v/>
      </c>
      <c r="M969">
        <f>IF(L969&gt;N(L968),L969,"")</f>
        <v/>
      </c>
      <c r="N969">
        <f>N(N968)+IF(AND('💰 BÁO GIÁ'!$C$27&lt;&gt;"",OR(ISNUMBER(SEARCH('💰 BÁO GIÁ'!$C$27,$A969)),ISNUMBER(SEARCH('💰 BÁO GIÁ'!$C$27,$B969)))),1,0)</f>
        <v/>
      </c>
      <c r="O969">
        <f>IF(N969&gt;N(N968),N969,"")</f>
        <v/>
      </c>
    </row>
    <row r="970">
      <c r="A970">
        <f>IF('🔩 PISTON'!A1242="","",'🔩 PISTON'!A1242)</f>
        <v/>
      </c>
      <c r="B970">
        <f>IF('🔩 PISTON'!A1242="","","Piston "&amp;'🔩 PISTON'!U1242)</f>
        <v/>
      </c>
      <c r="C970">
        <f>IF('🔩 PISTON'!A1242="","","Piston")</f>
        <v/>
      </c>
      <c r="D970">
        <f>IF('🔩 PISTON'!A1242="","",'🔩 PISTON'!L1242)</f>
        <v/>
      </c>
      <c r="E970">
        <f>IF('🔩 PISTON'!A1242="","",'🔩 PISTON'!M1242)</f>
        <v/>
      </c>
      <c r="F970">
        <f>IF('🔩 PISTON'!A1242="","",'🔩 PISTON'!N1242)</f>
        <v/>
      </c>
      <c r="G970">
        <f>IF('🔩 PISTON'!A1242="","",'🔩 PISTON'!O1242)</f>
        <v/>
      </c>
      <c r="H970">
        <f>IF('🔩 PISTON'!A1242="","",'🔩 PISTON'!P1242)</f>
        <v/>
      </c>
      <c r="I970">
        <f>IF('🔩 PISTON'!A1242="","",'🔩 PISTON'!Q1242)</f>
        <v/>
      </c>
      <c r="J970">
        <f>IF('🔩 PISTON'!A1242="","",'🔩 PISTON'!D1242)</f>
        <v/>
      </c>
      <c r="L970">
        <f>N(L969)+IF(AND('🔎 TRA CỨU NHANH'!$C$2&lt;&gt;"",OR(ISNUMBER(SEARCH('🔎 TRA CỨU NHANH'!$C$2,$A970)),ISNUMBER(SEARCH('🔎 TRA CỨU NHANH'!$C$2,$B970)))),1,0)</f>
        <v/>
      </c>
      <c r="M970">
        <f>IF(L970&gt;N(L969),L970,"")</f>
        <v/>
      </c>
      <c r="N970">
        <f>N(N969)+IF(AND('💰 BÁO GIÁ'!$C$27&lt;&gt;"",OR(ISNUMBER(SEARCH('💰 BÁO GIÁ'!$C$27,$A970)),ISNUMBER(SEARCH('💰 BÁO GIÁ'!$C$27,$B970)))),1,0)</f>
        <v/>
      </c>
      <c r="O970">
        <f>IF(N970&gt;N(N969),N970,"")</f>
        <v/>
      </c>
    </row>
    <row r="971">
      <c r="A971">
        <f>IF('🔩 PISTON'!A1243="","",'🔩 PISTON'!A1243)</f>
        <v/>
      </c>
      <c r="B971">
        <f>IF('🔩 PISTON'!A1243="","","Piston "&amp;'🔩 PISTON'!U1243)</f>
        <v/>
      </c>
      <c r="C971">
        <f>IF('🔩 PISTON'!A1243="","","Piston")</f>
        <v/>
      </c>
      <c r="D971">
        <f>IF('🔩 PISTON'!A1243="","",'🔩 PISTON'!L1243)</f>
        <v/>
      </c>
      <c r="E971">
        <f>IF('🔩 PISTON'!A1243="","",'🔩 PISTON'!M1243)</f>
        <v/>
      </c>
      <c r="F971">
        <f>IF('🔩 PISTON'!A1243="","",'🔩 PISTON'!N1243)</f>
        <v/>
      </c>
      <c r="G971">
        <f>IF('🔩 PISTON'!A1243="","",'🔩 PISTON'!O1243)</f>
        <v/>
      </c>
      <c r="H971">
        <f>IF('🔩 PISTON'!A1243="","",'🔩 PISTON'!P1243)</f>
        <v/>
      </c>
      <c r="I971">
        <f>IF('🔩 PISTON'!A1243="","",'🔩 PISTON'!Q1243)</f>
        <v/>
      </c>
      <c r="J971">
        <f>IF('🔩 PISTON'!A1243="","",'🔩 PISTON'!D1243)</f>
        <v/>
      </c>
      <c r="L971">
        <f>N(L970)+IF(AND('🔎 TRA CỨU NHANH'!$C$2&lt;&gt;"",OR(ISNUMBER(SEARCH('🔎 TRA CỨU NHANH'!$C$2,$A971)),ISNUMBER(SEARCH('🔎 TRA CỨU NHANH'!$C$2,$B971)))),1,0)</f>
        <v/>
      </c>
      <c r="M971">
        <f>IF(L971&gt;N(L970),L971,"")</f>
        <v/>
      </c>
      <c r="N971">
        <f>N(N970)+IF(AND('💰 BÁO GIÁ'!$C$27&lt;&gt;"",OR(ISNUMBER(SEARCH('💰 BÁO GIÁ'!$C$27,$A971)),ISNUMBER(SEARCH('💰 BÁO GIÁ'!$C$27,$B971)))),1,0)</f>
        <v/>
      </c>
      <c r="O971">
        <f>IF(N971&gt;N(N970),N971,"")</f>
        <v/>
      </c>
    </row>
    <row r="972">
      <c r="A972">
        <f>IF('🔩 PISTON'!A1244="","",'🔩 PISTON'!A1244)</f>
        <v/>
      </c>
      <c r="B972">
        <f>IF('🔩 PISTON'!A1244="","","Piston "&amp;'🔩 PISTON'!U1244)</f>
        <v/>
      </c>
      <c r="C972">
        <f>IF('🔩 PISTON'!A1244="","","Piston")</f>
        <v/>
      </c>
      <c r="D972">
        <f>IF('🔩 PISTON'!A1244="","",'🔩 PISTON'!L1244)</f>
        <v/>
      </c>
      <c r="E972">
        <f>IF('🔩 PISTON'!A1244="","",'🔩 PISTON'!M1244)</f>
        <v/>
      </c>
      <c r="F972">
        <f>IF('🔩 PISTON'!A1244="","",'🔩 PISTON'!N1244)</f>
        <v/>
      </c>
      <c r="G972">
        <f>IF('🔩 PISTON'!A1244="","",'🔩 PISTON'!O1244)</f>
        <v/>
      </c>
      <c r="H972">
        <f>IF('🔩 PISTON'!A1244="","",'🔩 PISTON'!P1244)</f>
        <v/>
      </c>
      <c r="I972">
        <f>IF('🔩 PISTON'!A1244="","",'🔩 PISTON'!Q1244)</f>
        <v/>
      </c>
      <c r="J972">
        <f>IF('🔩 PISTON'!A1244="","",'🔩 PISTON'!D1244)</f>
        <v/>
      </c>
      <c r="L972">
        <f>N(L971)+IF(AND('🔎 TRA CỨU NHANH'!$C$2&lt;&gt;"",OR(ISNUMBER(SEARCH('🔎 TRA CỨU NHANH'!$C$2,$A972)),ISNUMBER(SEARCH('🔎 TRA CỨU NHANH'!$C$2,$B972)))),1,0)</f>
        <v/>
      </c>
      <c r="M972">
        <f>IF(L972&gt;N(L971),L972,"")</f>
        <v/>
      </c>
      <c r="N972">
        <f>N(N971)+IF(AND('💰 BÁO GIÁ'!$C$27&lt;&gt;"",OR(ISNUMBER(SEARCH('💰 BÁO GIÁ'!$C$27,$A972)),ISNUMBER(SEARCH('💰 BÁO GIÁ'!$C$27,$B972)))),1,0)</f>
        <v/>
      </c>
      <c r="O972">
        <f>IF(N972&gt;N(N971),N972,"")</f>
        <v/>
      </c>
    </row>
    <row r="973">
      <c r="A973">
        <f>IF('🔩 PISTON'!A1245="","",'🔩 PISTON'!A1245)</f>
        <v/>
      </c>
      <c r="B973">
        <f>IF('🔩 PISTON'!A1245="","","Piston "&amp;'🔩 PISTON'!U1245)</f>
        <v/>
      </c>
      <c r="C973">
        <f>IF('🔩 PISTON'!A1245="","","Piston")</f>
        <v/>
      </c>
      <c r="D973">
        <f>IF('🔩 PISTON'!A1245="","",'🔩 PISTON'!L1245)</f>
        <v/>
      </c>
      <c r="E973">
        <f>IF('🔩 PISTON'!A1245="","",'🔩 PISTON'!M1245)</f>
        <v/>
      </c>
      <c r="F973">
        <f>IF('🔩 PISTON'!A1245="","",'🔩 PISTON'!N1245)</f>
        <v/>
      </c>
      <c r="G973">
        <f>IF('🔩 PISTON'!A1245="","",'🔩 PISTON'!O1245)</f>
        <v/>
      </c>
      <c r="H973">
        <f>IF('🔩 PISTON'!A1245="","",'🔩 PISTON'!P1245)</f>
        <v/>
      </c>
      <c r="I973">
        <f>IF('🔩 PISTON'!A1245="","",'🔩 PISTON'!Q1245)</f>
        <v/>
      </c>
      <c r="J973">
        <f>IF('🔩 PISTON'!A1245="","",'🔩 PISTON'!D1245)</f>
        <v/>
      </c>
      <c r="L973">
        <f>N(L972)+IF(AND('🔎 TRA CỨU NHANH'!$C$2&lt;&gt;"",OR(ISNUMBER(SEARCH('🔎 TRA CỨU NHANH'!$C$2,$A973)),ISNUMBER(SEARCH('🔎 TRA CỨU NHANH'!$C$2,$B973)))),1,0)</f>
        <v/>
      </c>
      <c r="M973">
        <f>IF(L973&gt;N(L972),L973,"")</f>
        <v/>
      </c>
      <c r="N973">
        <f>N(N972)+IF(AND('💰 BÁO GIÁ'!$C$27&lt;&gt;"",OR(ISNUMBER(SEARCH('💰 BÁO GIÁ'!$C$27,$A973)),ISNUMBER(SEARCH('💰 BÁO GIÁ'!$C$27,$B973)))),1,0)</f>
        <v/>
      </c>
      <c r="O973">
        <f>IF(N973&gt;N(N972),N973,"")</f>
        <v/>
      </c>
    </row>
    <row r="974">
      <c r="A974">
        <f>IF('🔩 PISTON'!A1246="","",'🔩 PISTON'!A1246)</f>
        <v/>
      </c>
      <c r="B974">
        <f>IF('🔩 PISTON'!A1246="","","Piston "&amp;'🔩 PISTON'!U1246)</f>
        <v/>
      </c>
      <c r="C974">
        <f>IF('🔩 PISTON'!A1246="","","Piston")</f>
        <v/>
      </c>
      <c r="D974">
        <f>IF('🔩 PISTON'!A1246="","",'🔩 PISTON'!L1246)</f>
        <v/>
      </c>
      <c r="E974">
        <f>IF('🔩 PISTON'!A1246="","",'🔩 PISTON'!M1246)</f>
        <v/>
      </c>
      <c r="F974">
        <f>IF('🔩 PISTON'!A1246="","",'🔩 PISTON'!N1246)</f>
        <v/>
      </c>
      <c r="G974">
        <f>IF('🔩 PISTON'!A1246="","",'🔩 PISTON'!O1246)</f>
        <v/>
      </c>
      <c r="H974">
        <f>IF('🔩 PISTON'!A1246="","",'🔩 PISTON'!P1246)</f>
        <v/>
      </c>
      <c r="I974">
        <f>IF('🔩 PISTON'!A1246="","",'🔩 PISTON'!Q1246)</f>
        <v/>
      </c>
      <c r="J974">
        <f>IF('🔩 PISTON'!A1246="","",'🔩 PISTON'!D1246)</f>
        <v/>
      </c>
      <c r="L974">
        <f>N(L973)+IF(AND('🔎 TRA CỨU NHANH'!$C$2&lt;&gt;"",OR(ISNUMBER(SEARCH('🔎 TRA CỨU NHANH'!$C$2,$A974)),ISNUMBER(SEARCH('🔎 TRA CỨU NHANH'!$C$2,$B974)))),1,0)</f>
        <v/>
      </c>
      <c r="M974">
        <f>IF(L974&gt;N(L973),L974,"")</f>
        <v/>
      </c>
      <c r="N974">
        <f>N(N973)+IF(AND('💰 BÁO GIÁ'!$C$27&lt;&gt;"",OR(ISNUMBER(SEARCH('💰 BÁO GIÁ'!$C$27,$A974)),ISNUMBER(SEARCH('💰 BÁO GIÁ'!$C$27,$B974)))),1,0)</f>
        <v/>
      </c>
      <c r="O974">
        <f>IF(N974&gt;N(N973),N974,"")</f>
        <v/>
      </c>
    </row>
    <row r="975">
      <c r="A975">
        <f>IF('🔩 PISTON'!A1247="","",'🔩 PISTON'!A1247)</f>
        <v/>
      </c>
      <c r="B975">
        <f>IF('🔩 PISTON'!A1247="","","Piston "&amp;'🔩 PISTON'!U1247)</f>
        <v/>
      </c>
      <c r="C975">
        <f>IF('🔩 PISTON'!A1247="","","Piston")</f>
        <v/>
      </c>
      <c r="D975">
        <f>IF('🔩 PISTON'!A1247="","",'🔩 PISTON'!L1247)</f>
        <v/>
      </c>
      <c r="E975">
        <f>IF('🔩 PISTON'!A1247="","",'🔩 PISTON'!M1247)</f>
        <v/>
      </c>
      <c r="F975">
        <f>IF('🔩 PISTON'!A1247="","",'🔩 PISTON'!N1247)</f>
        <v/>
      </c>
      <c r="G975">
        <f>IF('🔩 PISTON'!A1247="","",'🔩 PISTON'!O1247)</f>
        <v/>
      </c>
      <c r="H975">
        <f>IF('🔩 PISTON'!A1247="","",'🔩 PISTON'!P1247)</f>
        <v/>
      </c>
      <c r="I975">
        <f>IF('🔩 PISTON'!A1247="","",'🔩 PISTON'!Q1247)</f>
        <v/>
      </c>
      <c r="J975">
        <f>IF('🔩 PISTON'!A1247="","",'🔩 PISTON'!D1247)</f>
        <v/>
      </c>
      <c r="L975">
        <f>N(L974)+IF(AND('🔎 TRA CỨU NHANH'!$C$2&lt;&gt;"",OR(ISNUMBER(SEARCH('🔎 TRA CỨU NHANH'!$C$2,$A975)),ISNUMBER(SEARCH('🔎 TRA CỨU NHANH'!$C$2,$B975)))),1,0)</f>
        <v/>
      </c>
      <c r="M975">
        <f>IF(L975&gt;N(L974),L975,"")</f>
        <v/>
      </c>
      <c r="N975">
        <f>N(N974)+IF(AND('💰 BÁO GIÁ'!$C$27&lt;&gt;"",OR(ISNUMBER(SEARCH('💰 BÁO GIÁ'!$C$27,$A975)),ISNUMBER(SEARCH('💰 BÁO GIÁ'!$C$27,$B975)))),1,0)</f>
        <v/>
      </c>
      <c r="O975">
        <f>IF(N975&gt;N(N974),N975,"")</f>
        <v/>
      </c>
    </row>
    <row r="976">
      <c r="A976">
        <f>IF('🔩 PISTON'!A1248="","",'🔩 PISTON'!A1248)</f>
        <v/>
      </c>
      <c r="B976">
        <f>IF('🔩 PISTON'!A1248="","","Piston "&amp;'🔩 PISTON'!U1248)</f>
        <v/>
      </c>
      <c r="C976">
        <f>IF('🔩 PISTON'!A1248="","","Piston")</f>
        <v/>
      </c>
      <c r="D976">
        <f>IF('🔩 PISTON'!A1248="","",'🔩 PISTON'!L1248)</f>
        <v/>
      </c>
      <c r="E976">
        <f>IF('🔩 PISTON'!A1248="","",'🔩 PISTON'!M1248)</f>
        <v/>
      </c>
      <c r="F976">
        <f>IF('🔩 PISTON'!A1248="","",'🔩 PISTON'!N1248)</f>
        <v/>
      </c>
      <c r="G976">
        <f>IF('🔩 PISTON'!A1248="","",'🔩 PISTON'!O1248)</f>
        <v/>
      </c>
      <c r="H976">
        <f>IF('🔩 PISTON'!A1248="","",'🔩 PISTON'!P1248)</f>
        <v/>
      </c>
      <c r="I976">
        <f>IF('🔩 PISTON'!A1248="","",'🔩 PISTON'!Q1248)</f>
        <v/>
      </c>
      <c r="J976">
        <f>IF('🔩 PISTON'!A1248="","",'🔩 PISTON'!D1248)</f>
        <v/>
      </c>
      <c r="L976">
        <f>N(L975)+IF(AND('🔎 TRA CỨU NHANH'!$C$2&lt;&gt;"",OR(ISNUMBER(SEARCH('🔎 TRA CỨU NHANH'!$C$2,$A976)),ISNUMBER(SEARCH('🔎 TRA CỨU NHANH'!$C$2,$B976)))),1,0)</f>
        <v/>
      </c>
      <c r="M976">
        <f>IF(L976&gt;N(L975),L976,"")</f>
        <v/>
      </c>
      <c r="N976">
        <f>N(N975)+IF(AND('💰 BÁO GIÁ'!$C$27&lt;&gt;"",OR(ISNUMBER(SEARCH('💰 BÁO GIÁ'!$C$27,$A976)),ISNUMBER(SEARCH('💰 BÁO GIÁ'!$C$27,$B976)))),1,0)</f>
        <v/>
      </c>
      <c r="O976">
        <f>IF(N976&gt;N(N975),N976,"")</f>
        <v/>
      </c>
    </row>
    <row r="977">
      <c r="A977">
        <f>IF('🔩 PISTON'!A1249="","",'🔩 PISTON'!A1249)</f>
        <v/>
      </c>
      <c r="B977">
        <f>IF('🔩 PISTON'!A1249="","","Piston "&amp;'🔩 PISTON'!U1249)</f>
        <v/>
      </c>
      <c r="C977">
        <f>IF('🔩 PISTON'!A1249="","","Piston")</f>
        <v/>
      </c>
      <c r="D977">
        <f>IF('🔩 PISTON'!A1249="","",'🔩 PISTON'!L1249)</f>
        <v/>
      </c>
      <c r="E977">
        <f>IF('🔩 PISTON'!A1249="","",'🔩 PISTON'!M1249)</f>
        <v/>
      </c>
      <c r="F977">
        <f>IF('🔩 PISTON'!A1249="","",'🔩 PISTON'!N1249)</f>
        <v/>
      </c>
      <c r="G977">
        <f>IF('🔩 PISTON'!A1249="","",'🔩 PISTON'!O1249)</f>
        <v/>
      </c>
      <c r="H977">
        <f>IF('🔩 PISTON'!A1249="","",'🔩 PISTON'!P1249)</f>
        <v/>
      </c>
      <c r="I977">
        <f>IF('🔩 PISTON'!A1249="","",'🔩 PISTON'!Q1249)</f>
        <v/>
      </c>
      <c r="J977">
        <f>IF('🔩 PISTON'!A1249="","",'🔩 PISTON'!D1249)</f>
        <v/>
      </c>
      <c r="L977">
        <f>N(L976)+IF(AND('🔎 TRA CỨU NHANH'!$C$2&lt;&gt;"",OR(ISNUMBER(SEARCH('🔎 TRA CỨU NHANH'!$C$2,$A977)),ISNUMBER(SEARCH('🔎 TRA CỨU NHANH'!$C$2,$B977)))),1,0)</f>
        <v/>
      </c>
      <c r="M977">
        <f>IF(L977&gt;N(L976),L977,"")</f>
        <v/>
      </c>
      <c r="N977">
        <f>N(N976)+IF(AND('💰 BÁO GIÁ'!$C$27&lt;&gt;"",OR(ISNUMBER(SEARCH('💰 BÁO GIÁ'!$C$27,$A977)),ISNUMBER(SEARCH('💰 BÁO GIÁ'!$C$27,$B977)))),1,0)</f>
        <v/>
      </c>
      <c r="O977">
        <f>IF(N977&gt;N(N976),N977,"")</f>
        <v/>
      </c>
    </row>
    <row r="978">
      <c r="A978">
        <f>IF('🔩 PISTON'!A1250="","",'🔩 PISTON'!A1250)</f>
        <v/>
      </c>
      <c r="B978">
        <f>IF('🔩 PISTON'!A1250="","","Piston "&amp;'🔩 PISTON'!U1250)</f>
        <v/>
      </c>
      <c r="C978">
        <f>IF('🔩 PISTON'!A1250="","","Piston")</f>
        <v/>
      </c>
      <c r="D978">
        <f>IF('🔩 PISTON'!A1250="","",'🔩 PISTON'!L1250)</f>
        <v/>
      </c>
      <c r="E978">
        <f>IF('🔩 PISTON'!A1250="","",'🔩 PISTON'!M1250)</f>
        <v/>
      </c>
      <c r="F978">
        <f>IF('🔩 PISTON'!A1250="","",'🔩 PISTON'!N1250)</f>
        <v/>
      </c>
      <c r="G978">
        <f>IF('🔩 PISTON'!A1250="","",'🔩 PISTON'!O1250)</f>
        <v/>
      </c>
      <c r="H978">
        <f>IF('🔩 PISTON'!A1250="","",'🔩 PISTON'!P1250)</f>
        <v/>
      </c>
      <c r="I978">
        <f>IF('🔩 PISTON'!A1250="","",'🔩 PISTON'!Q1250)</f>
        <v/>
      </c>
      <c r="J978">
        <f>IF('🔩 PISTON'!A1250="","",'🔩 PISTON'!D1250)</f>
        <v/>
      </c>
      <c r="L978">
        <f>N(L977)+IF(AND('🔎 TRA CỨU NHANH'!$C$2&lt;&gt;"",OR(ISNUMBER(SEARCH('🔎 TRA CỨU NHANH'!$C$2,$A978)),ISNUMBER(SEARCH('🔎 TRA CỨU NHANH'!$C$2,$B978)))),1,0)</f>
        <v/>
      </c>
      <c r="M978">
        <f>IF(L978&gt;N(L977),L978,"")</f>
        <v/>
      </c>
      <c r="N978">
        <f>N(N977)+IF(AND('💰 BÁO GIÁ'!$C$27&lt;&gt;"",OR(ISNUMBER(SEARCH('💰 BÁO GIÁ'!$C$27,$A978)),ISNUMBER(SEARCH('💰 BÁO GIÁ'!$C$27,$B978)))),1,0)</f>
        <v/>
      </c>
      <c r="O978">
        <f>IF(N978&gt;N(N977),N978,"")</f>
        <v/>
      </c>
    </row>
    <row r="979">
      <c r="A979">
        <f>IF('🔩 PISTON'!A1251="","",'🔩 PISTON'!A1251)</f>
        <v/>
      </c>
      <c r="B979">
        <f>IF('🔩 PISTON'!A1251="","","Piston "&amp;'🔩 PISTON'!U1251)</f>
        <v/>
      </c>
      <c r="C979">
        <f>IF('🔩 PISTON'!A1251="","","Piston")</f>
        <v/>
      </c>
      <c r="D979">
        <f>IF('🔩 PISTON'!A1251="","",'🔩 PISTON'!L1251)</f>
        <v/>
      </c>
      <c r="E979">
        <f>IF('🔩 PISTON'!A1251="","",'🔩 PISTON'!M1251)</f>
        <v/>
      </c>
      <c r="F979">
        <f>IF('🔩 PISTON'!A1251="","",'🔩 PISTON'!N1251)</f>
        <v/>
      </c>
      <c r="G979">
        <f>IF('🔩 PISTON'!A1251="","",'🔩 PISTON'!O1251)</f>
        <v/>
      </c>
      <c r="H979">
        <f>IF('🔩 PISTON'!A1251="","",'🔩 PISTON'!P1251)</f>
        <v/>
      </c>
      <c r="I979">
        <f>IF('🔩 PISTON'!A1251="","",'🔩 PISTON'!Q1251)</f>
        <v/>
      </c>
      <c r="J979">
        <f>IF('🔩 PISTON'!A1251="","",'🔩 PISTON'!D1251)</f>
        <v/>
      </c>
      <c r="L979">
        <f>N(L978)+IF(AND('🔎 TRA CỨU NHANH'!$C$2&lt;&gt;"",OR(ISNUMBER(SEARCH('🔎 TRA CỨU NHANH'!$C$2,$A979)),ISNUMBER(SEARCH('🔎 TRA CỨU NHANH'!$C$2,$B979)))),1,0)</f>
        <v/>
      </c>
      <c r="M979">
        <f>IF(L979&gt;N(L978),L979,"")</f>
        <v/>
      </c>
      <c r="N979">
        <f>N(N978)+IF(AND('💰 BÁO GIÁ'!$C$27&lt;&gt;"",OR(ISNUMBER(SEARCH('💰 BÁO GIÁ'!$C$27,$A979)),ISNUMBER(SEARCH('💰 BÁO GIÁ'!$C$27,$B979)))),1,0)</f>
        <v/>
      </c>
      <c r="O979">
        <f>IF(N979&gt;N(N978),N979,"")</f>
        <v/>
      </c>
    </row>
    <row r="980">
      <c r="A980">
        <f>IF('🔩 PISTON'!A1252="","",'🔩 PISTON'!A1252)</f>
        <v/>
      </c>
      <c r="B980">
        <f>IF('🔩 PISTON'!A1252="","","Piston "&amp;'🔩 PISTON'!U1252)</f>
        <v/>
      </c>
      <c r="C980">
        <f>IF('🔩 PISTON'!A1252="","","Piston")</f>
        <v/>
      </c>
      <c r="D980">
        <f>IF('🔩 PISTON'!A1252="","",'🔩 PISTON'!L1252)</f>
        <v/>
      </c>
      <c r="E980">
        <f>IF('🔩 PISTON'!A1252="","",'🔩 PISTON'!M1252)</f>
        <v/>
      </c>
      <c r="F980">
        <f>IF('🔩 PISTON'!A1252="","",'🔩 PISTON'!N1252)</f>
        <v/>
      </c>
      <c r="G980">
        <f>IF('🔩 PISTON'!A1252="","",'🔩 PISTON'!O1252)</f>
        <v/>
      </c>
      <c r="H980">
        <f>IF('🔩 PISTON'!A1252="","",'🔩 PISTON'!P1252)</f>
        <v/>
      </c>
      <c r="I980">
        <f>IF('🔩 PISTON'!A1252="","",'🔩 PISTON'!Q1252)</f>
        <v/>
      </c>
      <c r="J980">
        <f>IF('🔩 PISTON'!A1252="","",'🔩 PISTON'!D1252)</f>
        <v/>
      </c>
      <c r="L980">
        <f>N(L979)+IF(AND('🔎 TRA CỨU NHANH'!$C$2&lt;&gt;"",OR(ISNUMBER(SEARCH('🔎 TRA CỨU NHANH'!$C$2,$A980)),ISNUMBER(SEARCH('🔎 TRA CỨU NHANH'!$C$2,$B980)))),1,0)</f>
        <v/>
      </c>
      <c r="M980">
        <f>IF(L980&gt;N(L979),L980,"")</f>
        <v/>
      </c>
      <c r="N980">
        <f>N(N979)+IF(AND('💰 BÁO GIÁ'!$C$27&lt;&gt;"",OR(ISNUMBER(SEARCH('💰 BÁO GIÁ'!$C$27,$A980)),ISNUMBER(SEARCH('💰 BÁO GIÁ'!$C$27,$B980)))),1,0)</f>
        <v/>
      </c>
      <c r="O980">
        <f>IF(N980&gt;N(N979),N980,"")</f>
        <v/>
      </c>
    </row>
    <row r="981">
      <c r="A981">
        <f>IF('🔩 PISTON'!A1253="","",'🔩 PISTON'!A1253)</f>
        <v/>
      </c>
      <c r="B981">
        <f>IF('🔩 PISTON'!A1253="","","Piston "&amp;'🔩 PISTON'!U1253)</f>
        <v/>
      </c>
      <c r="C981">
        <f>IF('🔩 PISTON'!A1253="","","Piston")</f>
        <v/>
      </c>
      <c r="D981">
        <f>IF('🔩 PISTON'!A1253="","",'🔩 PISTON'!L1253)</f>
        <v/>
      </c>
      <c r="E981">
        <f>IF('🔩 PISTON'!A1253="","",'🔩 PISTON'!M1253)</f>
        <v/>
      </c>
      <c r="F981">
        <f>IF('🔩 PISTON'!A1253="","",'🔩 PISTON'!N1253)</f>
        <v/>
      </c>
      <c r="G981">
        <f>IF('🔩 PISTON'!A1253="","",'🔩 PISTON'!O1253)</f>
        <v/>
      </c>
      <c r="H981">
        <f>IF('🔩 PISTON'!A1253="","",'🔩 PISTON'!P1253)</f>
        <v/>
      </c>
      <c r="I981">
        <f>IF('🔩 PISTON'!A1253="","",'🔩 PISTON'!Q1253)</f>
        <v/>
      </c>
      <c r="J981">
        <f>IF('🔩 PISTON'!A1253="","",'🔩 PISTON'!D1253)</f>
        <v/>
      </c>
      <c r="L981">
        <f>N(L980)+IF(AND('🔎 TRA CỨU NHANH'!$C$2&lt;&gt;"",OR(ISNUMBER(SEARCH('🔎 TRA CỨU NHANH'!$C$2,$A981)),ISNUMBER(SEARCH('🔎 TRA CỨU NHANH'!$C$2,$B981)))),1,0)</f>
        <v/>
      </c>
      <c r="M981">
        <f>IF(L981&gt;N(L980),L981,"")</f>
        <v/>
      </c>
      <c r="N981">
        <f>N(N980)+IF(AND('💰 BÁO GIÁ'!$C$27&lt;&gt;"",OR(ISNUMBER(SEARCH('💰 BÁO GIÁ'!$C$27,$A981)),ISNUMBER(SEARCH('💰 BÁO GIÁ'!$C$27,$B981)))),1,0)</f>
        <v/>
      </c>
      <c r="O981">
        <f>IF(N981&gt;N(N980),N981,"")</f>
        <v/>
      </c>
    </row>
    <row r="982">
      <c r="A982">
        <f>IF('🔩 PISTON'!A1254="","",'🔩 PISTON'!A1254)</f>
        <v/>
      </c>
      <c r="B982">
        <f>IF('🔩 PISTON'!A1254="","","Piston "&amp;'🔩 PISTON'!U1254)</f>
        <v/>
      </c>
      <c r="C982">
        <f>IF('🔩 PISTON'!A1254="","","Piston")</f>
        <v/>
      </c>
      <c r="D982">
        <f>IF('🔩 PISTON'!A1254="","",'🔩 PISTON'!L1254)</f>
        <v/>
      </c>
      <c r="E982">
        <f>IF('🔩 PISTON'!A1254="","",'🔩 PISTON'!M1254)</f>
        <v/>
      </c>
      <c r="F982">
        <f>IF('🔩 PISTON'!A1254="","",'🔩 PISTON'!N1254)</f>
        <v/>
      </c>
      <c r="G982">
        <f>IF('🔩 PISTON'!A1254="","",'🔩 PISTON'!O1254)</f>
        <v/>
      </c>
      <c r="H982">
        <f>IF('🔩 PISTON'!A1254="","",'🔩 PISTON'!P1254)</f>
        <v/>
      </c>
      <c r="I982">
        <f>IF('🔩 PISTON'!A1254="","",'🔩 PISTON'!Q1254)</f>
        <v/>
      </c>
      <c r="J982">
        <f>IF('🔩 PISTON'!A1254="","",'🔩 PISTON'!D1254)</f>
        <v/>
      </c>
      <c r="L982">
        <f>N(L981)+IF(AND('🔎 TRA CỨU NHANH'!$C$2&lt;&gt;"",OR(ISNUMBER(SEARCH('🔎 TRA CỨU NHANH'!$C$2,$A982)),ISNUMBER(SEARCH('🔎 TRA CỨU NHANH'!$C$2,$B982)))),1,0)</f>
        <v/>
      </c>
      <c r="M982">
        <f>IF(L982&gt;N(L981),L982,"")</f>
        <v/>
      </c>
      <c r="N982">
        <f>N(N981)+IF(AND('💰 BÁO GIÁ'!$C$27&lt;&gt;"",OR(ISNUMBER(SEARCH('💰 BÁO GIÁ'!$C$27,$A982)),ISNUMBER(SEARCH('💰 BÁO GIÁ'!$C$27,$B982)))),1,0)</f>
        <v/>
      </c>
      <c r="O982">
        <f>IF(N982&gt;N(N981),N982,"")</f>
        <v/>
      </c>
    </row>
    <row r="983">
      <c r="A983">
        <f>IF('🔩 PISTON'!A1255="","",'🔩 PISTON'!A1255)</f>
        <v/>
      </c>
      <c r="B983">
        <f>IF('🔩 PISTON'!A1255="","","Piston "&amp;'🔩 PISTON'!U1255)</f>
        <v/>
      </c>
      <c r="C983">
        <f>IF('🔩 PISTON'!A1255="","","Piston")</f>
        <v/>
      </c>
      <c r="D983">
        <f>IF('🔩 PISTON'!A1255="","",'🔩 PISTON'!L1255)</f>
        <v/>
      </c>
      <c r="E983">
        <f>IF('🔩 PISTON'!A1255="","",'🔩 PISTON'!M1255)</f>
        <v/>
      </c>
      <c r="F983">
        <f>IF('🔩 PISTON'!A1255="","",'🔩 PISTON'!N1255)</f>
        <v/>
      </c>
      <c r="G983">
        <f>IF('🔩 PISTON'!A1255="","",'🔩 PISTON'!O1255)</f>
        <v/>
      </c>
      <c r="H983">
        <f>IF('🔩 PISTON'!A1255="","",'🔩 PISTON'!P1255)</f>
        <v/>
      </c>
      <c r="I983">
        <f>IF('🔩 PISTON'!A1255="","",'🔩 PISTON'!Q1255)</f>
        <v/>
      </c>
      <c r="J983">
        <f>IF('🔩 PISTON'!A1255="","",'🔩 PISTON'!D1255)</f>
        <v/>
      </c>
      <c r="L983">
        <f>N(L982)+IF(AND('🔎 TRA CỨU NHANH'!$C$2&lt;&gt;"",OR(ISNUMBER(SEARCH('🔎 TRA CỨU NHANH'!$C$2,$A983)),ISNUMBER(SEARCH('🔎 TRA CỨU NHANH'!$C$2,$B983)))),1,0)</f>
        <v/>
      </c>
      <c r="M983">
        <f>IF(L983&gt;N(L982),L983,"")</f>
        <v/>
      </c>
      <c r="N983">
        <f>N(N982)+IF(AND('💰 BÁO GIÁ'!$C$27&lt;&gt;"",OR(ISNUMBER(SEARCH('💰 BÁO GIÁ'!$C$27,$A983)),ISNUMBER(SEARCH('💰 BÁO GIÁ'!$C$27,$B983)))),1,0)</f>
        <v/>
      </c>
      <c r="O983">
        <f>IF(N983&gt;N(N982),N983,"")</f>
        <v/>
      </c>
    </row>
    <row r="984">
      <c r="A984">
        <f>IF('🔩 PISTON'!A1256="","",'🔩 PISTON'!A1256)</f>
        <v/>
      </c>
      <c r="B984">
        <f>IF('🔩 PISTON'!A1256="","","Piston "&amp;'🔩 PISTON'!U1256)</f>
        <v/>
      </c>
      <c r="C984">
        <f>IF('🔩 PISTON'!A1256="","","Piston")</f>
        <v/>
      </c>
      <c r="D984">
        <f>IF('🔩 PISTON'!A1256="","",'🔩 PISTON'!L1256)</f>
        <v/>
      </c>
      <c r="E984">
        <f>IF('🔩 PISTON'!A1256="","",'🔩 PISTON'!M1256)</f>
        <v/>
      </c>
      <c r="F984">
        <f>IF('🔩 PISTON'!A1256="","",'🔩 PISTON'!N1256)</f>
        <v/>
      </c>
      <c r="G984">
        <f>IF('🔩 PISTON'!A1256="","",'🔩 PISTON'!O1256)</f>
        <v/>
      </c>
      <c r="H984">
        <f>IF('🔩 PISTON'!A1256="","",'🔩 PISTON'!P1256)</f>
        <v/>
      </c>
      <c r="I984">
        <f>IF('🔩 PISTON'!A1256="","",'🔩 PISTON'!Q1256)</f>
        <v/>
      </c>
      <c r="J984">
        <f>IF('🔩 PISTON'!A1256="","",'🔩 PISTON'!D1256)</f>
        <v/>
      </c>
      <c r="L984">
        <f>N(L983)+IF(AND('🔎 TRA CỨU NHANH'!$C$2&lt;&gt;"",OR(ISNUMBER(SEARCH('🔎 TRA CỨU NHANH'!$C$2,$A984)),ISNUMBER(SEARCH('🔎 TRA CỨU NHANH'!$C$2,$B984)))),1,0)</f>
        <v/>
      </c>
      <c r="M984">
        <f>IF(L984&gt;N(L983),L984,"")</f>
        <v/>
      </c>
      <c r="N984">
        <f>N(N983)+IF(AND('💰 BÁO GIÁ'!$C$27&lt;&gt;"",OR(ISNUMBER(SEARCH('💰 BÁO GIÁ'!$C$27,$A984)),ISNUMBER(SEARCH('💰 BÁO GIÁ'!$C$27,$B984)))),1,0)</f>
        <v/>
      </c>
      <c r="O984">
        <f>IF(N984&gt;N(N983),N984,"")</f>
        <v/>
      </c>
    </row>
    <row r="985">
      <c r="A985">
        <f>IF('🔩 PISTON'!A1257="","",'🔩 PISTON'!A1257)</f>
        <v/>
      </c>
      <c r="B985">
        <f>IF('🔩 PISTON'!A1257="","","Piston "&amp;'🔩 PISTON'!U1257)</f>
        <v/>
      </c>
      <c r="C985">
        <f>IF('🔩 PISTON'!A1257="","","Piston")</f>
        <v/>
      </c>
      <c r="D985">
        <f>IF('🔩 PISTON'!A1257="","",'🔩 PISTON'!L1257)</f>
        <v/>
      </c>
      <c r="E985">
        <f>IF('🔩 PISTON'!A1257="","",'🔩 PISTON'!M1257)</f>
        <v/>
      </c>
      <c r="F985">
        <f>IF('🔩 PISTON'!A1257="","",'🔩 PISTON'!N1257)</f>
        <v/>
      </c>
      <c r="G985">
        <f>IF('🔩 PISTON'!A1257="","",'🔩 PISTON'!O1257)</f>
        <v/>
      </c>
      <c r="H985">
        <f>IF('🔩 PISTON'!A1257="","",'🔩 PISTON'!P1257)</f>
        <v/>
      </c>
      <c r="I985">
        <f>IF('🔩 PISTON'!A1257="","",'🔩 PISTON'!Q1257)</f>
        <v/>
      </c>
      <c r="J985">
        <f>IF('🔩 PISTON'!A1257="","",'🔩 PISTON'!D1257)</f>
        <v/>
      </c>
      <c r="L985">
        <f>N(L984)+IF(AND('🔎 TRA CỨU NHANH'!$C$2&lt;&gt;"",OR(ISNUMBER(SEARCH('🔎 TRA CỨU NHANH'!$C$2,$A985)),ISNUMBER(SEARCH('🔎 TRA CỨU NHANH'!$C$2,$B985)))),1,0)</f>
        <v/>
      </c>
      <c r="M985">
        <f>IF(L985&gt;N(L984),L985,"")</f>
        <v/>
      </c>
      <c r="N985">
        <f>N(N984)+IF(AND('💰 BÁO GIÁ'!$C$27&lt;&gt;"",OR(ISNUMBER(SEARCH('💰 BÁO GIÁ'!$C$27,$A985)),ISNUMBER(SEARCH('💰 BÁO GIÁ'!$C$27,$B985)))),1,0)</f>
        <v/>
      </c>
      <c r="O985">
        <f>IF(N985&gt;N(N984),N985,"")</f>
        <v/>
      </c>
    </row>
    <row r="986">
      <c r="A986">
        <f>IF('🔩 PISTON'!A1258="","",'🔩 PISTON'!A1258)</f>
        <v/>
      </c>
      <c r="B986">
        <f>IF('🔩 PISTON'!A1258="","","Piston "&amp;'🔩 PISTON'!U1258)</f>
        <v/>
      </c>
      <c r="C986">
        <f>IF('🔩 PISTON'!A1258="","","Piston")</f>
        <v/>
      </c>
      <c r="D986">
        <f>IF('🔩 PISTON'!A1258="","",'🔩 PISTON'!L1258)</f>
        <v/>
      </c>
      <c r="E986">
        <f>IF('🔩 PISTON'!A1258="","",'🔩 PISTON'!M1258)</f>
        <v/>
      </c>
      <c r="F986">
        <f>IF('🔩 PISTON'!A1258="","",'🔩 PISTON'!N1258)</f>
        <v/>
      </c>
      <c r="G986">
        <f>IF('🔩 PISTON'!A1258="","",'🔩 PISTON'!O1258)</f>
        <v/>
      </c>
      <c r="H986">
        <f>IF('🔩 PISTON'!A1258="","",'🔩 PISTON'!P1258)</f>
        <v/>
      </c>
      <c r="I986">
        <f>IF('🔩 PISTON'!A1258="","",'🔩 PISTON'!Q1258)</f>
        <v/>
      </c>
      <c r="J986">
        <f>IF('🔩 PISTON'!A1258="","",'🔩 PISTON'!D1258)</f>
        <v/>
      </c>
      <c r="L986">
        <f>N(L985)+IF(AND('🔎 TRA CỨU NHANH'!$C$2&lt;&gt;"",OR(ISNUMBER(SEARCH('🔎 TRA CỨU NHANH'!$C$2,$A986)),ISNUMBER(SEARCH('🔎 TRA CỨU NHANH'!$C$2,$B986)))),1,0)</f>
        <v/>
      </c>
      <c r="M986">
        <f>IF(L986&gt;N(L985),L986,"")</f>
        <v/>
      </c>
      <c r="N986">
        <f>N(N985)+IF(AND('💰 BÁO GIÁ'!$C$27&lt;&gt;"",OR(ISNUMBER(SEARCH('💰 BÁO GIÁ'!$C$27,$A986)),ISNUMBER(SEARCH('💰 BÁO GIÁ'!$C$27,$B986)))),1,0)</f>
        <v/>
      </c>
      <c r="O986">
        <f>IF(N986&gt;N(N985),N986,"")</f>
        <v/>
      </c>
    </row>
    <row r="987">
      <c r="A987">
        <f>IF('🔩 PISTON'!A1259="","",'🔩 PISTON'!A1259)</f>
        <v/>
      </c>
      <c r="B987">
        <f>IF('🔩 PISTON'!A1259="","","Piston "&amp;'🔩 PISTON'!U1259)</f>
        <v/>
      </c>
      <c r="C987">
        <f>IF('🔩 PISTON'!A1259="","","Piston")</f>
        <v/>
      </c>
      <c r="D987">
        <f>IF('🔩 PISTON'!A1259="","",'🔩 PISTON'!L1259)</f>
        <v/>
      </c>
      <c r="E987">
        <f>IF('🔩 PISTON'!A1259="","",'🔩 PISTON'!M1259)</f>
        <v/>
      </c>
      <c r="F987">
        <f>IF('🔩 PISTON'!A1259="","",'🔩 PISTON'!N1259)</f>
        <v/>
      </c>
      <c r="G987">
        <f>IF('🔩 PISTON'!A1259="","",'🔩 PISTON'!O1259)</f>
        <v/>
      </c>
      <c r="H987">
        <f>IF('🔩 PISTON'!A1259="","",'🔩 PISTON'!P1259)</f>
        <v/>
      </c>
      <c r="I987">
        <f>IF('🔩 PISTON'!A1259="","",'🔩 PISTON'!Q1259)</f>
        <v/>
      </c>
      <c r="J987">
        <f>IF('🔩 PISTON'!A1259="","",'🔩 PISTON'!D1259)</f>
        <v/>
      </c>
      <c r="L987">
        <f>N(L986)+IF(AND('🔎 TRA CỨU NHANH'!$C$2&lt;&gt;"",OR(ISNUMBER(SEARCH('🔎 TRA CỨU NHANH'!$C$2,$A987)),ISNUMBER(SEARCH('🔎 TRA CỨU NHANH'!$C$2,$B987)))),1,0)</f>
        <v/>
      </c>
      <c r="M987">
        <f>IF(L987&gt;N(L986),L987,"")</f>
        <v/>
      </c>
      <c r="N987">
        <f>N(N986)+IF(AND('💰 BÁO GIÁ'!$C$27&lt;&gt;"",OR(ISNUMBER(SEARCH('💰 BÁO GIÁ'!$C$27,$A987)),ISNUMBER(SEARCH('💰 BÁO GIÁ'!$C$27,$B987)))),1,0)</f>
        <v/>
      </c>
      <c r="O987">
        <f>IF(N987&gt;N(N986),N987,"")</f>
        <v/>
      </c>
    </row>
    <row r="988">
      <c r="A988">
        <f>IF('🔩 PISTON'!A1260="","",'🔩 PISTON'!A1260)</f>
        <v/>
      </c>
      <c r="B988">
        <f>IF('🔩 PISTON'!A1260="","","Piston "&amp;'🔩 PISTON'!U1260)</f>
        <v/>
      </c>
      <c r="C988">
        <f>IF('🔩 PISTON'!A1260="","","Piston")</f>
        <v/>
      </c>
      <c r="D988">
        <f>IF('🔩 PISTON'!A1260="","",'🔩 PISTON'!L1260)</f>
        <v/>
      </c>
      <c r="E988">
        <f>IF('🔩 PISTON'!A1260="","",'🔩 PISTON'!M1260)</f>
        <v/>
      </c>
      <c r="F988">
        <f>IF('🔩 PISTON'!A1260="","",'🔩 PISTON'!N1260)</f>
        <v/>
      </c>
      <c r="G988">
        <f>IF('🔩 PISTON'!A1260="","",'🔩 PISTON'!O1260)</f>
        <v/>
      </c>
      <c r="H988">
        <f>IF('🔩 PISTON'!A1260="","",'🔩 PISTON'!P1260)</f>
        <v/>
      </c>
      <c r="I988">
        <f>IF('🔩 PISTON'!A1260="","",'🔩 PISTON'!Q1260)</f>
        <v/>
      </c>
      <c r="J988">
        <f>IF('🔩 PISTON'!A1260="","",'🔩 PISTON'!D1260)</f>
        <v/>
      </c>
      <c r="L988">
        <f>N(L987)+IF(AND('🔎 TRA CỨU NHANH'!$C$2&lt;&gt;"",OR(ISNUMBER(SEARCH('🔎 TRA CỨU NHANH'!$C$2,$A988)),ISNUMBER(SEARCH('🔎 TRA CỨU NHANH'!$C$2,$B988)))),1,0)</f>
        <v/>
      </c>
      <c r="M988">
        <f>IF(L988&gt;N(L987),L988,"")</f>
        <v/>
      </c>
      <c r="N988">
        <f>N(N987)+IF(AND('💰 BÁO GIÁ'!$C$27&lt;&gt;"",OR(ISNUMBER(SEARCH('💰 BÁO GIÁ'!$C$27,$A988)),ISNUMBER(SEARCH('💰 BÁO GIÁ'!$C$27,$B988)))),1,0)</f>
        <v/>
      </c>
      <c r="O988">
        <f>IF(N988&gt;N(N987),N988,"")</f>
        <v/>
      </c>
    </row>
    <row r="989">
      <c r="A989">
        <f>IF('🔩 PISTON'!A1261="","",'🔩 PISTON'!A1261)</f>
        <v/>
      </c>
      <c r="B989">
        <f>IF('🔩 PISTON'!A1261="","","Piston "&amp;'🔩 PISTON'!U1261)</f>
        <v/>
      </c>
      <c r="C989">
        <f>IF('🔩 PISTON'!A1261="","","Piston")</f>
        <v/>
      </c>
      <c r="D989">
        <f>IF('🔩 PISTON'!A1261="","",'🔩 PISTON'!L1261)</f>
        <v/>
      </c>
      <c r="E989">
        <f>IF('🔩 PISTON'!A1261="","",'🔩 PISTON'!M1261)</f>
        <v/>
      </c>
      <c r="F989">
        <f>IF('🔩 PISTON'!A1261="","",'🔩 PISTON'!N1261)</f>
        <v/>
      </c>
      <c r="G989">
        <f>IF('🔩 PISTON'!A1261="","",'🔩 PISTON'!O1261)</f>
        <v/>
      </c>
      <c r="H989">
        <f>IF('🔩 PISTON'!A1261="","",'🔩 PISTON'!P1261)</f>
        <v/>
      </c>
      <c r="I989">
        <f>IF('🔩 PISTON'!A1261="","",'🔩 PISTON'!Q1261)</f>
        <v/>
      </c>
      <c r="J989">
        <f>IF('🔩 PISTON'!A1261="","",'🔩 PISTON'!D1261)</f>
        <v/>
      </c>
      <c r="L989">
        <f>N(L988)+IF(AND('🔎 TRA CỨU NHANH'!$C$2&lt;&gt;"",OR(ISNUMBER(SEARCH('🔎 TRA CỨU NHANH'!$C$2,$A989)),ISNUMBER(SEARCH('🔎 TRA CỨU NHANH'!$C$2,$B989)))),1,0)</f>
        <v/>
      </c>
      <c r="M989">
        <f>IF(L989&gt;N(L988),L989,"")</f>
        <v/>
      </c>
      <c r="N989">
        <f>N(N988)+IF(AND('💰 BÁO GIÁ'!$C$27&lt;&gt;"",OR(ISNUMBER(SEARCH('💰 BÁO GIÁ'!$C$27,$A989)),ISNUMBER(SEARCH('💰 BÁO GIÁ'!$C$27,$B989)))),1,0)</f>
        <v/>
      </c>
      <c r="O989">
        <f>IF(N989&gt;N(N988),N989,"")</f>
        <v/>
      </c>
    </row>
    <row r="990">
      <c r="A990">
        <f>IF('🔩 PISTON'!A1262="","",'🔩 PISTON'!A1262)</f>
        <v/>
      </c>
      <c r="B990">
        <f>IF('🔩 PISTON'!A1262="","","Piston "&amp;'🔩 PISTON'!U1262)</f>
        <v/>
      </c>
      <c r="C990">
        <f>IF('🔩 PISTON'!A1262="","","Piston")</f>
        <v/>
      </c>
      <c r="D990">
        <f>IF('🔩 PISTON'!A1262="","",'🔩 PISTON'!L1262)</f>
        <v/>
      </c>
      <c r="E990">
        <f>IF('🔩 PISTON'!A1262="","",'🔩 PISTON'!M1262)</f>
        <v/>
      </c>
      <c r="F990">
        <f>IF('🔩 PISTON'!A1262="","",'🔩 PISTON'!N1262)</f>
        <v/>
      </c>
      <c r="G990">
        <f>IF('🔩 PISTON'!A1262="","",'🔩 PISTON'!O1262)</f>
        <v/>
      </c>
      <c r="H990">
        <f>IF('🔩 PISTON'!A1262="","",'🔩 PISTON'!P1262)</f>
        <v/>
      </c>
      <c r="I990">
        <f>IF('🔩 PISTON'!A1262="","",'🔩 PISTON'!Q1262)</f>
        <v/>
      </c>
      <c r="J990">
        <f>IF('🔩 PISTON'!A1262="","",'🔩 PISTON'!D1262)</f>
        <v/>
      </c>
      <c r="L990">
        <f>N(L989)+IF(AND('🔎 TRA CỨU NHANH'!$C$2&lt;&gt;"",OR(ISNUMBER(SEARCH('🔎 TRA CỨU NHANH'!$C$2,$A990)),ISNUMBER(SEARCH('🔎 TRA CỨU NHANH'!$C$2,$B990)))),1,0)</f>
        <v/>
      </c>
      <c r="M990">
        <f>IF(L990&gt;N(L989),L990,"")</f>
        <v/>
      </c>
      <c r="N990">
        <f>N(N989)+IF(AND('💰 BÁO GIÁ'!$C$27&lt;&gt;"",OR(ISNUMBER(SEARCH('💰 BÁO GIÁ'!$C$27,$A990)),ISNUMBER(SEARCH('💰 BÁO GIÁ'!$C$27,$B990)))),1,0)</f>
        <v/>
      </c>
      <c r="O990">
        <f>IF(N990&gt;N(N989),N990,"")</f>
        <v/>
      </c>
    </row>
    <row r="991">
      <c r="A991">
        <f>IF('🔩 PISTON'!A1263="","",'🔩 PISTON'!A1263)</f>
        <v/>
      </c>
      <c r="B991">
        <f>IF('🔩 PISTON'!A1263="","","Piston "&amp;'🔩 PISTON'!U1263)</f>
        <v/>
      </c>
      <c r="C991">
        <f>IF('🔩 PISTON'!A1263="","","Piston")</f>
        <v/>
      </c>
      <c r="D991">
        <f>IF('🔩 PISTON'!A1263="","",'🔩 PISTON'!L1263)</f>
        <v/>
      </c>
      <c r="E991">
        <f>IF('🔩 PISTON'!A1263="","",'🔩 PISTON'!M1263)</f>
        <v/>
      </c>
      <c r="F991">
        <f>IF('🔩 PISTON'!A1263="","",'🔩 PISTON'!N1263)</f>
        <v/>
      </c>
      <c r="G991">
        <f>IF('🔩 PISTON'!A1263="","",'🔩 PISTON'!O1263)</f>
        <v/>
      </c>
      <c r="H991">
        <f>IF('🔩 PISTON'!A1263="","",'🔩 PISTON'!P1263)</f>
        <v/>
      </c>
      <c r="I991">
        <f>IF('🔩 PISTON'!A1263="","",'🔩 PISTON'!Q1263)</f>
        <v/>
      </c>
      <c r="J991">
        <f>IF('🔩 PISTON'!A1263="","",'🔩 PISTON'!D1263)</f>
        <v/>
      </c>
      <c r="L991">
        <f>N(L990)+IF(AND('🔎 TRA CỨU NHANH'!$C$2&lt;&gt;"",OR(ISNUMBER(SEARCH('🔎 TRA CỨU NHANH'!$C$2,$A991)),ISNUMBER(SEARCH('🔎 TRA CỨU NHANH'!$C$2,$B991)))),1,0)</f>
        <v/>
      </c>
      <c r="M991">
        <f>IF(L991&gt;N(L990),L991,"")</f>
        <v/>
      </c>
      <c r="N991">
        <f>N(N990)+IF(AND('💰 BÁO GIÁ'!$C$27&lt;&gt;"",OR(ISNUMBER(SEARCH('💰 BÁO GIÁ'!$C$27,$A991)),ISNUMBER(SEARCH('💰 BÁO GIÁ'!$C$27,$B991)))),1,0)</f>
        <v/>
      </c>
      <c r="O991">
        <f>IF(N991&gt;N(N990),N991,"")</f>
        <v/>
      </c>
    </row>
    <row r="992">
      <c r="A992">
        <f>IF('🔩 PISTON'!A1264="","",'🔩 PISTON'!A1264)</f>
        <v/>
      </c>
      <c r="B992">
        <f>IF('🔩 PISTON'!A1264="","","Piston "&amp;'🔩 PISTON'!U1264)</f>
        <v/>
      </c>
      <c r="C992">
        <f>IF('🔩 PISTON'!A1264="","","Piston")</f>
        <v/>
      </c>
      <c r="D992">
        <f>IF('🔩 PISTON'!A1264="","",'🔩 PISTON'!L1264)</f>
        <v/>
      </c>
      <c r="E992">
        <f>IF('🔩 PISTON'!A1264="","",'🔩 PISTON'!M1264)</f>
        <v/>
      </c>
      <c r="F992">
        <f>IF('🔩 PISTON'!A1264="","",'🔩 PISTON'!N1264)</f>
        <v/>
      </c>
      <c r="G992">
        <f>IF('🔩 PISTON'!A1264="","",'🔩 PISTON'!O1264)</f>
        <v/>
      </c>
      <c r="H992">
        <f>IF('🔩 PISTON'!A1264="","",'🔩 PISTON'!P1264)</f>
        <v/>
      </c>
      <c r="I992">
        <f>IF('🔩 PISTON'!A1264="","",'🔩 PISTON'!Q1264)</f>
        <v/>
      </c>
      <c r="J992">
        <f>IF('🔩 PISTON'!A1264="","",'🔩 PISTON'!D1264)</f>
        <v/>
      </c>
      <c r="L992">
        <f>N(L991)+IF(AND('🔎 TRA CỨU NHANH'!$C$2&lt;&gt;"",OR(ISNUMBER(SEARCH('🔎 TRA CỨU NHANH'!$C$2,$A992)),ISNUMBER(SEARCH('🔎 TRA CỨU NHANH'!$C$2,$B992)))),1,0)</f>
        <v/>
      </c>
      <c r="M992">
        <f>IF(L992&gt;N(L991),L992,"")</f>
        <v/>
      </c>
      <c r="N992">
        <f>N(N991)+IF(AND('💰 BÁO GIÁ'!$C$27&lt;&gt;"",OR(ISNUMBER(SEARCH('💰 BÁO GIÁ'!$C$27,$A992)),ISNUMBER(SEARCH('💰 BÁO GIÁ'!$C$27,$B992)))),1,0)</f>
        <v/>
      </c>
      <c r="O992">
        <f>IF(N992&gt;N(N991),N992,"")</f>
        <v/>
      </c>
    </row>
    <row r="993">
      <c r="A993">
        <f>IF('🔩 PISTON'!A1265="","",'🔩 PISTON'!A1265)</f>
        <v/>
      </c>
      <c r="B993">
        <f>IF('🔩 PISTON'!A1265="","","Piston "&amp;'🔩 PISTON'!U1265)</f>
        <v/>
      </c>
      <c r="C993">
        <f>IF('🔩 PISTON'!A1265="","","Piston")</f>
        <v/>
      </c>
      <c r="D993">
        <f>IF('🔩 PISTON'!A1265="","",'🔩 PISTON'!L1265)</f>
        <v/>
      </c>
      <c r="E993">
        <f>IF('🔩 PISTON'!A1265="","",'🔩 PISTON'!M1265)</f>
        <v/>
      </c>
      <c r="F993">
        <f>IF('🔩 PISTON'!A1265="","",'🔩 PISTON'!N1265)</f>
        <v/>
      </c>
      <c r="G993">
        <f>IF('🔩 PISTON'!A1265="","",'🔩 PISTON'!O1265)</f>
        <v/>
      </c>
      <c r="H993">
        <f>IF('🔩 PISTON'!A1265="","",'🔩 PISTON'!P1265)</f>
        <v/>
      </c>
      <c r="I993">
        <f>IF('🔩 PISTON'!A1265="","",'🔩 PISTON'!Q1265)</f>
        <v/>
      </c>
      <c r="J993">
        <f>IF('🔩 PISTON'!A1265="","",'🔩 PISTON'!D1265)</f>
        <v/>
      </c>
      <c r="L993">
        <f>N(L992)+IF(AND('🔎 TRA CỨU NHANH'!$C$2&lt;&gt;"",OR(ISNUMBER(SEARCH('🔎 TRA CỨU NHANH'!$C$2,$A993)),ISNUMBER(SEARCH('🔎 TRA CỨU NHANH'!$C$2,$B993)))),1,0)</f>
        <v/>
      </c>
      <c r="M993">
        <f>IF(L993&gt;N(L992),L993,"")</f>
        <v/>
      </c>
      <c r="N993">
        <f>N(N992)+IF(AND('💰 BÁO GIÁ'!$C$27&lt;&gt;"",OR(ISNUMBER(SEARCH('💰 BÁO GIÁ'!$C$27,$A993)),ISNUMBER(SEARCH('💰 BÁO GIÁ'!$C$27,$B993)))),1,0)</f>
        <v/>
      </c>
      <c r="O993">
        <f>IF(N993&gt;N(N992),N993,"")</f>
        <v/>
      </c>
    </row>
    <row r="994">
      <c r="A994">
        <f>IF('🔩 PISTON'!A1266="","",'🔩 PISTON'!A1266)</f>
        <v/>
      </c>
      <c r="B994">
        <f>IF('🔩 PISTON'!A1266="","","Piston "&amp;'🔩 PISTON'!U1266)</f>
        <v/>
      </c>
      <c r="C994">
        <f>IF('🔩 PISTON'!A1266="","","Piston")</f>
        <v/>
      </c>
      <c r="D994">
        <f>IF('🔩 PISTON'!A1266="","",'🔩 PISTON'!L1266)</f>
        <v/>
      </c>
      <c r="E994">
        <f>IF('🔩 PISTON'!A1266="","",'🔩 PISTON'!M1266)</f>
        <v/>
      </c>
      <c r="F994">
        <f>IF('🔩 PISTON'!A1266="","",'🔩 PISTON'!N1266)</f>
        <v/>
      </c>
      <c r="G994">
        <f>IF('🔩 PISTON'!A1266="","",'🔩 PISTON'!O1266)</f>
        <v/>
      </c>
      <c r="H994">
        <f>IF('🔩 PISTON'!A1266="","",'🔩 PISTON'!P1266)</f>
        <v/>
      </c>
      <c r="I994">
        <f>IF('🔩 PISTON'!A1266="","",'🔩 PISTON'!Q1266)</f>
        <v/>
      </c>
      <c r="J994">
        <f>IF('🔩 PISTON'!A1266="","",'🔩 PISTON'!D1266)</f>
        <v/>
      </c>
      <c r="L994">
        <f>N(L993)+IF(AND('🔎 TRA CỨU NHANH'!$C$2&lt;&gt;"",OR(ISNUMBER(SEARCH('🔎 TRA CỨU NHANH'!$C$2,$A994)),ISNUMBER(SEARCH('🔎 TRA CỨU NHANH'!$C$2,$B994)))),1,0)</f>
        <v/>
      </c>
      <c r="M994">
        <f>IF(L994&gt;N(L993),L994,"")</f>
        <v/>
      </c>
      <c r="N994">
        <f>N(N993)+IF(AND('💰 BÁO GIÁ'!$C$27&lt;&gt;"",OR(ISNUMBER(SEARCH('💰 BÁO GIÁ'!$C$27,$A994)),ISNUMBER(SEARCH('💰 BÁO GIÁ'!$C$27,$B994)))),1,0)</f>
        <v/>
      </c>
      <c r="O994">
        <f>IF(N994&gt;N(N993),N994,"")</f>
        <v/>
      </c>
    </row>
    <row r="995">
      <c r="A995">
        <f>IF('🔩 PISTON'!A1267="","",'🔩 PISTON'!A1267)</f>
        <v/>
      </c>
      <c r="B995">
        <f>IF('🔩 PISTON'!A1267="","","Piston "&amp;'🔩 PISTON'!U1267)</f>
        <v/>
      </c>
      <c r="C995">
        <f>IF('🔩 PISTON'!A1267="","","Piston")</f>
        <v/>
      </c>
      <c r="D995">
        <f>IF('🔩 PISTON'!A1267="","",'🔩 PISTON'!L1267)</f>
        <v/>
      </c>
      <c r="E995">
        <f>IF('🔩 PISTON'!A1267="","",'🔩 PISTON'!M1267)</f>
        <v/>
      </c>
      <c r="F995">
        <f>IF('🔩 PISTON'!A1267="","",'🔩 PISTON'!N1267)</f>
        <v/>
      </c>
      <c r="G995">
        <f>IF('🔩 PISTON'!A1267="","",'🔩 PISTON'!O1267)</f>
        <v/>
      </c>
      <c r="H995">
        <f>IF('🔩 PISTON'!A1267="","",'🔩 PISTON'!P1267)</f>
        <v/>
      </c>
      <c r="I995">
        <f>IF('🔩 PISTON'!A1267="","",'🔩 PISTON'!Q1267)</f>
        <v/>
      </c>
      <c r="J995">
        <f>IF('🔩 PISTON'!A1267="","",'🔩 PISTON'!D1267)</f>
        <v/>
      </c>
      <c r="L995">
        <f>N(L994)+IF(AND('🔎 TRA CỨU NHANH'!$C$2&lt;&gt;"",OR(ISNUMBER(SEARCH('🔎 TRA CỨU NHANH'!$C$2,$A995)),ISNUMBER(SEARCH('🔎 TRA CỨU NHANH'!$C$2,$B995)))),1,0)</f>
        <v/>
      </c>
      <c r="M995">
        <f>IF(L995&gt;N(L994),L995,"")</f>
        <v/>
      </c>
      <c r="N995">
        <f>N(N994)+IF(AND('💰 BÁO GIÁ'!$C$27&lt;&gt;"",OR(ISNUMBER(SEARCH('💰 BÁO GIÁ'!$C$27,$A995)),ISNUMBER(SEARCH('💰 BÁO GIÁ'!$C$27,$B995)))),1,0)</f>
        <v/>
      </c>
      <c r="O995">
        <f>IF(N995&gt;N(N994),N995,"")</f>
        <v/>
      </c>
    </row>
    <row r="996">
      <c r="A996">
        <f>IF('🔩 PISTON'!A1268="","",'🔩 PISTON'!A1268)</f>
        <v/>
      </c>
      <c r="B996">
        <f>IF('🔩 PISTON'!A1268="","","Piston "&amp;'🔩 PISTON'!U1268)</f>
        <v/>
      </c>
      <c r="C996">
        <f>IF('🔩 PISTON'!A1268="","","Piston")</f>
        <v/>
      </c>
      <c r="D996">
        <f>IF('🔩 PISTON'!A1268="","",'🔩 PISTON'!L1268)</f>
        <v/>
      </c>
      <c r="E996">
        <f>IF('🔩 PISTON'!A1268="","",'🔩 PISTON'!M1268)</f>
        <v/>
      </c>
      <c r="F996">
        <f>IF('🔩 PISTON'!A1268="","",'🔩 PISTON'!N1268)</f>
        <v/>
      </c>
      <c r="G996">
        <f>IF('🔩 PISTON'!A1268="","",'🔩 PISTON'!O1268)</f>
        <v/>
      </c>
      <c r="H996">
        <f>IF('🔩 PISTON'!A1268="","",'🔩 PISTON'!P1268)</f>
        <v/>
      </c>
      <c r="I996">
        <f>IF('🔩 PISTON'!A1268="","",'🔩 PISTON'!Q1268)</f>
        <v/>
      </c>
      <c r="J996">
        <f>IF('🔩 PISTON'!A1268="","",'🔩 PISTON'!D1268)</f>
        <v/>
      </c>
      <c r="L996">
        <f>N(L995)+IF(AND('🔎 TRA CỨU NHANH'!$C$2&lt;&gt;"",OR(ISNUMBER(SEARCH('🔎 TRA CỨU NHANH'!$C$2,$A996)),ISNUMBER(SEARCH('🔎 TRA CỨU NHANH'!$C$2,$B996)))),1,0)</f>
        <v/>
      </c>
      <c r="M996">
        <f>IF(L996&gt;N(L995),L996,"")</f>
        <v/>
      </c>
      <c r="N996">
        <f>N(N995)+IF(AND('💰 BÁO GIÁ'!$C$27&lt;&gt;"",OR(ISNUMBER(SEARCH('💰 BÁO GIÁ'!$C$27,$A996)),ISNUMBER(SEARCH('💰 BÁO GIÁ'!$C$27,$B996)))),1,0)</f>
        <v/>
      </c>
      <c r="O996">
        <f>IF(N996&gt;N(N995),N996,"")</f>
        <v/>
      </c>
    </row>
    <row r="997">
      <c r="A997">
        <f>IF('🔩 PISTON'!A1269="","",'🔩 PISTON'!A1269)</f>
        <v/>
      </c>
      <c r="B997">
        <f>IF('🔩 PISTON'!A1269="","","Piston "&amp;'🔩 PISTON'!U1269)</f>
        <v/>
      </c>
      <c r="C997">
        <f>IF('🔩 PISTON'!A1269="","","Piston")</f>
        <v/>
      </c>
      <c r="D997">
        <f>IF('🔩 PISTON'!A1269="","",'🔩 PISTON'!L1269)</f>
        <v/>
      </c>
      <c r="E997">
        <f>IF('🔩 PISTON'!A1269="","",'🔩 PISTON'!M1269)</f>
        <v/>
      </c>
      <c r="F997">
        <f>IF('🔩 PISTON'!A1269="","",'🔩 PISTON'!N1269)</f>
        <v/>
      </c>
      <c r="G997">
        <f>IF('🔩 PISTON'!A1269="","",'🔩 PISTON'!O1269)</f>
        <v/>
      </c>
      <c r="H997">
        <f>IF('🔩 PISTON'!A1269="","",'🔩 PISTON'!P1269)</f>
        <v/>
      </c>
      <c r="I997">
        <f>IF('🔩 PISTON'!A1269="","",'🔩 PISTON'!Q1269)</f>
        <v/>
      </c>
      <c r="J997">
        <f>IF('🔩 PISTON'!A1269="","",'🔩 PISTON'!D1269)</f>
        <v/>
      </c>
      <c r="L997">
        <f>N(L996)+IF(AND('🔎 TRA CỨU NHANH'!$C$2&lt;&gt;"",OR(ISNUMBER(SEARCH('🔎 TRA CỨU NHANH'!$C$2,$A997)),ISNUMBER(SEARCH('🔎 TRA CỨU NHANH'!$C$2,$B997)))),1,0)</f>
        <v/>
      </c>
      <c r="M997">
        <f>IF(L997&gt;N(L996),L997,"")</f>
        <v/>
      </c>
      <c r="N997">
        <f>N(N996)+IF(AND('💰 BÁO GIÁ'!$C$27&lt;&gt;"",OR(ISNUMBER(SEARCH('💰 BÁO GIÁ'!$C$27,$A997)),ISNUMBER(SEARCH('💰 BÁO GIÁ'!$C$27,$B997)))),1,0)</f>
        <v/>
      </c>
      <c r="O997">
        <f>IF(N997&gt;N(N996),N997,"")</f>
        <v/>
      </c>
    </row>
    <row r="998">
      <c r="A998">
        <f>IF('🔩 PISTON'!A1270="","",'🔩 PISTON'!A1270)</f>
        <v/>
      </c>
      <c r="B998">
        <f>IF('🔩 PISTON'!A1270="","","Piston "&amp;'🔩 PISTON'!U1270)</f>
        <v/>
      </c>
      <c r="C998">
        <f>IF('🔩 PISTON'!A1270="","","Piston")</f>
        <v/>
      </c>
      <c r="D998">
        <f>IF('🔩 PISTON'!A1270="","",'🔩 PISTON'!L1270)</f>
        <v/>
      </c>
      <c r="E998">
        <f>IF('🔩 PISTON'!A1270="","",'🔩 PISTON'!M1270)</f>
        <v/>
      </c>
      <c r="F998">
        <f>IF('🔩 PISTON'!A1270="","",'🔩 PISTON'!N1270)</f>
        <v/>
      </c>
      <c r="G998">
        <f>IF('🔩 PISTON'!A1270="","",'🔩 PISTON'!O1270)</f>
        <v/>
      </c>
      <c r="H998">
        <f>IF('🔩 PISTON'!A1270="","",'🔩 PISTON'!P1270)</f>
        <v/>
      </c>
      <c r="I998">
        <f>IF('🔩 PISTON'!A1270="","",'🔩 PISTON'!Q1270)</f>
        <v/>
      </c>
      <c r="J998">
        <f>IF('🔩 PISTON'!A1270="","",'🔩 PISTON'!D1270)</f>
        <v/>
      </c>
      <c r="L998">
        <f>N(L997)+IF(AND('🔎 TRA CỨU NHANH'!$C$2&lt;&gt;"",OR(ISNUMBER(SEARCH('🔎 TRA CỨU NHANH'!$C$2,$A998)),ISNUMBER(SEARCH('🔎 TRA CỨU NHANH'!$C$2,$B998)))),1,0)</f>
        <v/>
      </c>
      <c r="M998">
        <f>IF(L998&gt;N(L997),L998,"")</f>
        <v/>
      </c>
      <c r="N998">
        <f>N(N997)+IF(AND('💰 BÁO GIÁ'!$C$27&lt;&gt;"",OR(ISNUMBER(SEARCH('💰 BÁO GIÁ'!$C$27,$A998)),ISNUMBER(SEARCH('💰 BÁO GIÁ'!$C$27,$B998)))),1,0)</f>
        <v/>
      </c>
      <c r="O998">
        <f>IF(N998&gt;N(N997),N998,"")</f>
        <v/>
      </c>
    </row>
    <row r="999">
      <c r="A999">
        <f>IF('🔩 PISTON'!A1271="","",'🔩 PISTON'!A1271)</f>
        <v/>
      </c>
      <c r="B999">
        <f>IF('🔩 PISTON'!A1271="","","Piston "&amp;'🔩 PISTON'!U1271)</f>
        <v/>
      </c>
      <c r="C999">
        <f>IF('🔩 PISTON'!A1271="","","Piston")</f>
        <v/>
      </c>
      <c r="D999">
        <f>IF('🔩 PISTON'!A1271="","",'🔩 PISTON'!L1271)</f>
        <v/>
      </c>
      <c r="E999">
        <f>IF('🔩 PISTON'!A1271="","",'🔩 PISTON'!M1271)</f>
        <v/>
      </c>
      <c r="F999">
        <f>IF('🔩 PISTON'!A1271="","",'🔩 PISTON'!N1271)</f>
        <v/>
      </c>
      <c r="G999">
        <f>IF('🔩 PISTON'!A1271="","",'🔩 PISTON'!O1271)</f>
        <v/>
      </c>
      <c r="H999">
        <f>IF('🔩 PISTON'!A1271="","",'🔩 PISTON'!P1271)</f>
        <v/>
      </c>
      <c r="I999">
        <f>IF('🔩 PISTON'!A1271="","",'🔩 PISTON'!Q1271)</f>
        <v/>
      </c>
      <c r="J999">
        <f>IF('🔩 PISTON'!A1271="","",'🔩 PISTON'!D1271)</f>
        <v/>
      </c>
      <c r="L999">
        <f>N(L998)+IF(AND('🔎 TRA CỨU NHANH'!$C$2&lt;&gt;"",OR(ISNUMBER(SEARCH('🔎 TRA CỨU NHANH'!$C$2,$A999)),ISNUMBER(SEARCH('🔎 TRA CỨU NHANH'!$C$2,$B999)))),1,0)</f>
        <v/>
      </c>
      <c r="M999">
        <f>IF(L999&gt;N(L998),L999,"")</f>
        <v/>
      </c>
      <c r="N999">
        <f>N(N998)+IF(AND('💰 BÁO GIÁ'!$C$27&lt;&gt;"",OR(ISNUMBER(SEARCH('💰 BÁO GIÁ'!$C$27,$A999)),ISNUMBER(SEARCH('💰 BÁO GIÁ'!$C$27,$B999)))),1,0)</f>
        <v/>
      </c>
      <c r="O999">
        <f>IF(N999&gt;N(N998),N999,"")</f>
        <v/>
      </c>
    </row>
    <row r="1000">
      <c r="A1000">
        <f>IF('🔩 PISTON'!A1272="","",'🔩 PISTON'!A1272)</f>
        <v/>
      </c>
      <c r="B1000">
        <f>IF('🔩 PISTON'!A1272="","","Piston "&amp;'🔩 PISTON'!U1272)</f>
        <v/>
      </c>
      <c r="C1000">
        <f>IF('🔩 PISTON'!A1272="","","Piston")</f>
        <v/>
      </c>
      <c r="D1000">
        <f>IF('🔩 PISTON'!A1272="","",'🔩 PISTON'!L1272)</f>
        <v/>
      </c>
      <c r="E1000">
        <f>IF('🔩 PISTON'!A1272="","",'🔩 PISTON'!M1272)</f>
        <v/>
      </c>
      <c r="F1000">
        <f>IF('🔩 PISTON'!A1272="","",'🔩 PISTON'!N1272)</f>
        <v/>
      </c>
      <c r="G1000">
        <f>IF('🔩 PISTON'!A1272="","",'🔩 PISTON'!O1272)</f>
        <v/>
      </c>
      <c r="H1000">
        <f>IF('🔩 PISTON'!A1272="","",'🔩 PISTON'!P1272)</f>
        <v/>
      </c>
      <c r="I1000">
        <f>IF('🔩 PISTON'!A1272="","",'🔩 PISTON'!Q1272)</f>
        <v/>
      </c>
      <c r="J1000">
        <f>IF('🔩 PISTON'!A1272="","",'🔩 PISTON'!D1272)</f>
        <v/>
      </c>
      <c r="L1000">
        <f>N(L999)+IF(AND('🔎 TRA CỨU NHANH'!$C$2&lt;&gt;"",OR(ISNUMBER(SEARCH('🔎 TRA CỨU NHANH'!$C$2,$A1000)),ISNUMBER(SEARCH('🔎 TRA CỨU NHANH'!$C$2,$B1000)))),1,0)</f>
        <v/>
      </c>
      <c r="M1000">
        <f>IF(L1000&gt;N(L999),L1000,"")</f>
        <v/>
      </c>
      <c r="N1000">
        <f>N(N999)+IF(AND('💰 BÁO GIÁ'!$C$27&lt;&gt;"",OR(ISNUMBER(SEARCH('💰 BÁO GIÁ'!$C$27,$A1000)),ISNUMBER(SEARCH('💰 BÁO GIÁ'!$C$27,$B1000)))),1,0)</f>
        <v/>
      </c>
      <c r="O1000">
        <f>IF(N1000&gt;N(N999),N1000,"")</f>
        <v/>
      </c>
    </row>
    <row r="1001">
      <c r="A1001">
        <f>IF('🔩 PISTON'!A1273="","",'🔩 PISTON'!A1273)</f>
        <v/>
      </c>
      <c r="B1001">
        <f>IF('🔩 PISTON'!A1273="","","Piston "&amp;'🔩 PISTON'!U1273)</f>
        <v/>
      </c>
      <c r="C1001">
        <f>IF('🔩 PISTON'!A1273="","","Piston")</f>
        <v/>
      </c>
      <c r="D1001">
        <f>IF('🔩 PISTON'!A1273="","",'🔩 PISTON'!L1273)</f>
        <v/>
      </c>
      <c r="E1001">
        <f>IF('🔩 PISTON'!A1273="","",'🔩 PISTON'!M1273)</f>
        <v/>
      </c>
      <c r="F1001">
        <f>IF('🔩 PISTON'!A1273="","",'🔩 PISTON'!N1273)</f>
        <v/>
      </c>
      <c r="G1001">
        <f>IF('🔩 PISTON'!A1273="","",'🔩 PISTON'!O1273)</f>
        <v/>
      </c>
      <c r="H1001">
        <f>IF('🔩 PISTON'!A1273="","",'🔩 PISTON'!P1273)</f>
        <v/>
      </c>
      <c r="I1001">
        <f>IF('🔩 PISTON'!A1273="","",'🔩 PISTON'!Q1273)</f>
        <v/>
      </c>
      <c r="J1001">
        <f>IF('🔩 PISTON'!A1273="","",'🔩 PISTON'!D1273)</f>
        <v/>
      </c>
      <c r="L1001">
        <f>N(L1000)+IF(AND('🔎 TRA CỨU NHANH'!$C$2&lt;&gt;"",OR(ISNUMBER(SEARCH('🔎 TRA CỨU NHANH'!$C$2,$A1001)),ISNUMBER(SEARCH('🔎 TRA CỨU NHANH'!$C$2,$B1001)))),1,0)</f>
        <v/>
      </c>
      <c r="M1001">
        <f>IF(L1001&gt;N(L1000),L1001,"")</f>
        <v/>
      </c>
      <c r="N1001">
        <f>N(N1000)+IF(AND('💰 BÁO GIÁ'!$C$27&lt;&gt;"",OR(ISNUMBER(SEARCH('💰 BÁO GIÁ'!$C$27,$A1001)),ISNUMBER(SEARCH('💰 BÁO GIÁ'!$C$27,$B1001)))),1,0)</f>
        <v/>
      </c>
      <c r="O1001">
        <f>IF(N1001&gt;N(N1000),N1001,"")</f>
        <v/>
      </c>
    </row>
    <row r="1002">
      <c r="A1002">
        <f>IF('🔩 PISTON'!A1274="","",'🔩 PISTON'!A1274)</f>
        <v/>
      </c>
      <c r="B1002">
        <f>IF('🔩 PISTON'!A1274="","","Piston "&amp;'🔩 PISTON'!U1274)</f>
        <v/>
      </c>
      <c r="C1002">
        <f>IF('🔩 PISTON'!A1274="","","Piston")</f>
        <v/>
      </c>
      <c r="D1002">
        <f>IF('🔩 PISTON'!A1274="","",'🔩 PISTON'!L1274)</f>
        <v/>
      </c>
      <c r="E1002">
        <f>IF('🔩 PISTON'!A1274="","",'🔩 PISTON'!M1274)</f>
        <v/>
      </c>
      <c r="F1002">
        <f>IF('🔩 PISTON'!A1274="","",'🔩 PISTON'!N1274)</f>
        <v/>
      </c>
      <c r="G1002">
        <f>IF('🔩 PISTON'!A1274="","",'🔩 PISTON'!O1274)</f>
        <v/>
      </c>
      <c r="H1002">
        <f>IF('🔩 PISTON'!A1274="","",'🔩 PISTON'!P1274)</f>
        <v/>
      </c>
      <c r="I1002">
        <f>IF('🔩 PISTON'!A1274="","",'🔩 PISTON'!Q1274)</f>
        <v/>
      </c>
      <c r="J1002">
        <f>IF('🔩 PISTON'!A1274="","",'🔩 PISTON'!D1274)</f>
        <v/>
      </c>
      <c r="L1002">
        <f>N(L1001)+IF(AND('🔎 TRA CỨU NHANH'!$C$2&lt;&gt;"",OR(ISNUMBER(SEARCH('🔎 TRA CỨU NHANH'!$C$2,$A1002)),ISNUMBER(SEARCH('🔎 TRA CỨU NHANH'!$C$2,$B1002)))),1,0)</f>
        <v/>
      </c>
      <c r="M1002">
        <f>IF(L1002&gt;N(L1001),L1002,"")</f>
        <v/>
      </c>
      <c r="N1002">
        <f>N(N1001)+IF(AND('💰 BÁO GIÁ'!$C$27&lt;&gt;"",OR(ISNUMBER(SEARCH('💰 BÁO GIÁ'!$C$27,$A1002)),ISNUMBER(SEARCH('💰 BÁO GIÁ'!$C$27,$B1002)))),1,0)</f>
        <v/>
      </c>
      <c r="O1002">
        <f>IF(N1002&gt;N(N1001),N1002,"")</f>
        <v/>
      </c>
    </row>
    <row r="1003">
      <c r="A1003">
        <f>IF('🔩 PISTON'!A1275="","",'🔩 PISTON'!A1275)</f>
        <v/>
      </c>
      <c r="B1003">
        <f>IF('🔩 PISTON'!A1275="","","Piston "&amp;'🔩 PISTON'!U1275)</f>
        <v/>
      </c>
      <c r="C1003">
        <f>IF('🔩 PISTON'!A1275="","","Piston")</f>
        <v/>
      </c>
      <c r="D1003">
        <f>IF('🔩 PISTON'!A1275="","",'🔩 PISTON'!L1275)</f>
        <v/>
      </c>
      <c r="E1003">
        <f>IF('🔩 PISTON'!A1275="","",'🔩 PISTON'!M1275)</f>
        <v/>
      </c>
      <c r="F1003">
        <f>IF('🔩 PISTON'!A1275="","",'🔩 PISTON'!N1275)</f>
        <v/>
      </c>
      <c r="G1003">
        <f>IF('🔩 PISTON'!A1275="","",'🔩 PISTON'!O1275)</f>
        <v/>
      </c>
      <c r="H1003">
        <f>IF('🔩 PISTON'!A1275="","",'🔩 PISTON'!P1275)</f>
        <v/>
      </c>
      <c r="I1003">
        <f>IF('🔩 PISTON'!A1275="","",'🔩 PISTON'!Q1275)</f>
        <v/>
      </c>
      <c r="J1003">
        <f>IF('🔩 PISTON'!A1275="","",'🔩 PISTON'!D1275)</f>
        <v/>
      </c>
      <c r="L1003">
        <f>N(L1002)+IF(AND('🔎 TRA CỨU NHANH'!$C$2&lt;&gt;"",OR(ISNUMBER(SEARCH('🔎 TRA CỨU NHANH'!$C$2,$A1003)),ISNUMBER(SEARCH('🔎 TRA CỨU NHANH'!$C$2,$B1003)))),1,0)</f>
        <v/>
      </c>
      <c r="M1003">
        <f>IF(L1003&gt;N(L1002),L1003,"")</f>
        <v/>
      </c>
      <c r="N1003">
        <f>N(N1002)+IF(AND('💰 BÁO GIÁ'!$C$27&lt;&gt;"",OR(ISNUMBER(SEARCH('💰 BÁO GIÁ'!$C$27,$A1003)),ISNUMBER(SEARCH('💰 BÁO GIÁ'!$C$27,$B1003)))),1,0)</f>
        <v/>
      </c>
      <c r="O1003">
        <f>IF(N1003&gt;N(N1002),N1003,"")</f>
        <v/>
      </c>
    </row>
    <row r="1004">
      <c r="A1004">
        <f>IF('🔩 PISTON'!A1276="","",'🔩 PISTON'!A1276)</f>
        <v/>
      </c>
      <c r="B1004">
        <f>IF('🔩 PISTON'!A1276="","","Piston "&amp;'🔩 PISTON'!U1276)</f>
        <v/>
      </c>
      <c r="C1004">
        <f>IF('🔩 PISTON'!A1276="","","Piston")</f>
        <v/>
      </c>
      <c r="D1004">
        <f>IF('🔩 PISTON'!A1276="","",'🔩 PISTON'!L1276)</f>
        <v/>
      </c>
      <c r="E1004">
        <f>IF('🔩 PISTON'!A1276="","",'🔩 PISTON'!M1276)</f>
        <v/>
      </c>
      <c r="F1004">
        <f>IF('🔩 PISTON'!A1276="","",'🔩 PISTON'!N1276)</f>
        <v/>
      </c>
      <c r="G1004">
        <f>IF('🔩 PISTON'!A1276="","",'🔩 PISTON'!O1276)</f>
        <v/>
      </c>
      <c r="H1004">
        <f>IF('🔩 PISTON'!A1276="","",'🔩 PISTON'!P1276)</f>
        <v/>
      </c>
      <c r="I1004">
        <f>IF('🔩 PISTON'!A1276="","",'🔩 PISTON'!Q1276)</f>
        <v/>
      </c>
      <c r="J1004">
        <f>IF('🔩 PISTON'!A1276="","",'🔩 PISTON'!D1276)</f>
        <v/>
      </c>
      <c r="L1004">
        <f>N(L1003)+IF(AND('🔎 TRA CỨU NHANH'!$C$2&lt;&gt;"",OR(ISNUMBER(SEARCH('🔎 TRA CỨU NHANH'!$C$2,$A1004)),ISNUMBER(SEARCH('🔎 TRA CỨU NHANH'!$C$2,$B1004)))),1,0)</f>
        <v/>
      </c>
      <c r="M1004">
        <f>IF(L1004&gt;N(L1003),L1004,"")</f>
        <v/>
      </c>
      <c r="N1004">
        <f>N(N1003)+IF(AND('💰 BÁO GIÁ'!$C$27&lt;&gt;"",OR(ISNUMBER(SEARCH('💰 BÁO GIÁ'!$C$27,$A1004)),ISNUMBER(SEARCH('💰 BÁO GIÁ'!$C$27,$B1004)))),1,0)</f>
        <v/>
      </c>
      <c r="O1004">
        <f>IF(N1004&gt;N(N1003),N1004,"")</f>
        <v/>
      </c>
    </row>
    <row r="1005">
      <c r="A1005">
        <f>IF('🔩 PISTON'!A1277="","",'🔩 PISTON'!A1277)</f>
        <v/>
      </c>
      <c r="B1005">
        <f>IF('🔩 PISTON'!A1277="","","Piston "&amp;'🔩 PISTON'!U1277)</f>
        <v/>
      </c>
      <c r="C1005">
        <f>IF('🔩 PISTON'!A1277="","","Piston")</f>
        <v/>
      </c>
      <c r="D1005">
        <f>IF('🔩 PISTON'!A1277="","",'🔩 PISTON'!L1277)</f>
        <v/>
      </c>
      <c r="E1005">
        <f>IF('🔩 PISTON'!A1277="","",'🔩 PISTON'!M1277)</f>
        <v/>
      </c>
      <c r="F1005">
        <f>IF('🔩 PISTON'!A1277="","",'🔩 PISTON'!N1277)</f>
        <v/>
      </c>
      <c r="G1005">
        <f>IF('🔩 PISTON'!A1277="","",'🔩 PISTON'!O1277)</f>
        <v/>
      </c>
      <c r="H1005">
        <f>IF('🔩 PISTON'!A1277="","",'🔩 PISTON'!P1277)</f>
        <v/>
      </c>
      <c r="I1005">
        <f>IF('🔩 PISTON'!A1277="","",'🔩 PISTON'!Q1277)</f>
        <v/>
      </c>
      <c r="J1005">
        <f>IF('🔩 PISTON'!A1277="","",'🔩 PISTON'!D1277)</f>
        <v/>
      </c>
      <c r="L1005">
        <f>N(L1004)+IF(AND('🔎 TRA CỨU NHANH'!$C$2&lt;&gt;"",OR(ISNUMBER(SEARCH('🔎 TRA CỨU NHANH'!$C$2,$A1005)),ISNUMBER(SEARCH('🔎 TRA CỨU NHANH'!$C$2,$B1005)))),1,0)</f>
        <v/>
      </c>
      <c r="M1005">
        <f>IF(L1005&gt;N(L1004),L1005,"")</f>
        <v/>
      </c>
      <c r="N1005">
        <f>N(N1004)+IF(AND('💰 BÁO GIÁ'!$C$27&lt;&gt;"",OR(ISNUMBER(SEARCH('💰 BÁO GIÁ'!$C$27,$A1005)),ISNUMBER(SEARCH('💰 BÁO GIÁ'!$C$27,$B1005)))),1,0)</f>
        <v/>
      </c>
      <c r="O1005">
        <f>IF(N1005&gt;N(N1004),N1005,"")</f>
        <v/>
      </c>
    </row>
    <row r="1006">
      <c r="A1006">
        <f>IF('🔩 PISTON'!A1278="","",'🔩 PISTON'!A1278)</f>
        <v/>
      </c>
      <c r="B1006">
        <f>IF('🔩 PISTON'!A1278="","","Piston "&amp;'🔩 PISTON'!U1278)</f>
        <v/>
      </c>
      <c r="C1006">
        <f>IF('🔩 PISTON'!A1278="","","Piston")</f>
        <v/>
      </c>
      <c r="D1006">
        <f>IF('🔩 PISTON'!A1278="","",'🔩 PISTON'!L1278)</f>
        <v/>
      </c>
      <c r="E1006">
        <f>IF('🔩 PISTON'!A1278="","",'🔩 PISTON'!M1278)</f>
        <v/>
      </c>
      <c r="F1006">
        <f>IF('🔩 PISTON'!A1278="","",'🔩 PISTON'!N1278)</f>
        <v/>
      </c>
      <c r="G1006">
        <f>IF('🔩 PISTON'!A1278="","",'🔩 PISTON'!O1278)</f>
        <v/>
      </c>
      <c r="H1006">
        <f>IF('🔩 PISTON'!A1278="","",'🔩 PISTON'!P1278)</f>
        <v/>
      </c>
      <c r="I1006">
        <f>IF('🔩 PISTON'!A1278="","",'🔩 PISTON'!Q1278)</f>
        <v/>
      </c>
      <c r="J1006">
        <f>IF('🔩 PISTON'!A1278="","",'🔩 PISTON'!D1278)</f>
        <v/>
      </c>
      <c r="L1006">
        <f>N(L1005)+IF(AND('🔎 TRA CỨU NHANH'!$C$2&lt;&gt;"",OR(ISNUMBER(SEARCH('🔎 TRA CỨU NHANH'!$C$2,$A1006)),ISNUMBER(SEARCH('🔎 TRA CỨU NHANH'!$C$2,$B1006)))),1,0)</f>
        <v/>
      </c>
      <c r="M1006">
        <f>IF(L1006&gt;N(L1005),L1006,"")</f>
        <v/>
      </c>
      <c r="N1006">
        <f>N(N1005)+IF(AND('💰 BÁO GIÁ'!$C$27&lt;&gt;"",OR(ISNUMBER(SEARCH('💰 BÁO GIÁ'!$C$27,$A1006)),ISNUMBER(SEARCH('💰 BÁO GIÁ'!$C$27,$B1006)))),1,0)</f>
        <v/>
      </c>
      <c r="O1006">
        <f>IF(N1006&gt;N(N1005),N1006,"")</f>
        <v/>
      </c>
    </row>
    <row r="1007">
      <c r="A1007">
        <f>IF('🔩 PISTON'!A1279="","",'🔩 PISTON'!A1279)</f>
        <v/>
      </c>
      <c r="B1007">
        <f>IF('🔩 PISTON'!A1279="","","Piston "&amp;'🔩 PISTON'!U1279)</f>
        <v/>
      </c>
      <c r="C1007">
        <f>IF('🔩 PISTON'!A1279="","","Piston")</f>
        <v/>
      </c>
      <c r="D1007">
        <f>IF('🔩 PISTON'!A1279="","",'🔩 PISTON'!L1279)</f>
        <v/>
      </c>
      <c r="E1007">
        <f>IF('🔩 PISTON'!A1279="","",'🔩 PISTON'!M1279)</f>
        <v/>
      </c>
      <c r="F1007">
        <f>IF('🔩 PISTON'!A1279="","",'🔩 PISTON'!N1279)</f>
        <v/>
      </c>
      <c r="G1007">
        <f>IF('🔩 PISTON'!A1279="","",'🔩 PISTON'!O1279)</f>
        <v/>
      </c>
      <c r="H1007">
        <f>IF('🔩 PISTON'!A1279="","",'🔩 PISTON'!P1279)</f>
        <v/>
      </c>
      <c r="I1007">
        <f>IF('🔩 PISTON'!A1279="","",'🔩 PISTON'!Q1279)</f>
        <v/>
      </c>
      <c r="J1007">
        <f>IF('🔩 PISTON'!A1279="","",'🔩 PISTON'!D1279)</f>
        <v/>
      </c>
      <c r="L1007">
        <f>N(L1006)+IF(AND('🔎 TRA CỨU NHANH'!$C$2&lt;&gt;"",OR(ISNUMBER(SEARCH('🔎 TRA CỨU NHANH'!$C$2,$A1007)),ISNUMBER(SEARCH('🔎 TRA CỨU NHANH'!$C$2,$B1007)))),1,0)</f>
        <v/>
      </c>
      <c r="M1007">
        <f>IF(L1007&gt;N(L1006),L1007,"")</f>
        <v/>
      </c>
      <c r="N1007">
        <f>N(N1006)+IF(AND('💰 BÁO GIÁ'!$C$27&lt;&gt;"",OR(ISNUMBER(SEARCH('💰 BÁO GIÁ'!$C$27,$A1007)),ISNUMBER(SEARCH('💰 BÁO GIÁ'!$C$27,$B1007)))),1,0)</f>
        <v/>
      </c>
      <c r="O1007">
        <f>IF(N1007&gt;N(N1006),N1007,"")</f>
        <v/>
      </c>
    </row>
    <row r="1008">
      <c r="A1008">
        <f>IF('🔩 PISTON'!A1280="","",'🔩 PISTON'!A1280)</f>
        <v/>
      </c>
      <c r="B1008">
        <f>IF('🔩 PISTON'!A1280="","","Piston "&amp;'🔩 PISTON'!U1280)</f>
        <v/>
      </c>
      <c r="C1008">
        <f>IF('🔩 PISTON'!A1280="","","Piston")</f>
        <v/>
      </c>
      <c r="D1008">
        <f>IF('🔩 PISTON'!A1280="","",'🔩 PISTON'!L1280)</f>
        <v/>
      </c>
      <c r="E1008">
        <f>IF('🔩 PISTON'!A1280="","",'🔩 PISTON'!M1280)</f>
        <v/>
      </c>
      <c r="F1008">
        <f>IF('🔩 PISTON'!A1280="","",'🔩 PISTON'!N1280)</f>
        <v/>
      </c>
      <c r="G1008">
        <f>IF('🔩 PISTON'!A1280="","",'🔩 PISTON'!O1280)</f>
        <v/>
      </c>
      <c r="H1008">
        <f>IF('🔩 PISTON'!A1280="","",'🔩 PISTON'!P1280)</f>
        <v/>
      </c>
      <c r="I1008">
        <f>IF('🔩 PISTON'!A1280="","",'🔩 PISTON'!Q1280)</f>
        <v/>
      </c>
      <c r="J1008">
        <f>IF('🔩 PISTON'!A1280="","",'🔩 PISTON'!D1280)</f>
        <v/>
      </c>
      <c r="L1008">
        <f>N(L1007)+IF(AND('🔎 TRA CỨU NHANH'!$C$2&lt;&gt;"",OR(ISNUMBER(SEARCH('🔎 TRA CỨU NHANH'!$C$2,$A1008)),ISNUMBER(SEARCH('🔎 TRA CỨU NHANH'!$C$2,$B1008)))),1,0)</f>
        <v/>
      </c>
      <c r="M1008">
        <f>IF(L1008&gt;N(L1007),L1008,"")</f>
        <v/>
      </c>
      <c r="N1008">
        <f>N(N1007)+IF(AND('💰 BÁO GIÁ'!$C$27&lt;&gt;"",OR(ISNUMBER(SEARCH('💰 BÁO GIÁ'!$C$27,$A1008)),ISNUMBER(SEARCH('💰 BÁO GIÁ'!$C$27,$B1008)))),1,0)</f>
        <v/>
      </c>
      <c r="O1008">
        <f>IF(N1008&gt;N(N1007),N1008,"")</f>
        <v/>
      </c>
    </row>
    <row r="1009">
      <c r="A1009">
        <f>IF('🔩 PISTON'!A1281="","",'🔩 PISTON'!A1281)</f>
        <v/>
      </c>
      <c r="B1009">
        <f>IF('🔩 PISTON'!A1281="","","Piston "&amp;'🔩 PISTON'!U1281)</f>
        <v/>
      </c>
      <c r="C1009">
        <f>IF('🔩 PISTON'!A1281="","","Piston")</f>
        <v/>
      </c>
      <c r="D1009">
        <f>IF('🔩 PISTON'!A1281="","",'🔩 PISTON'!L1281)</f>
        <v/>
      </c>
      <c r="E1009">
        <f>IF('🔩 PISTON'!A1281="","",'🔩 PISTON'!M1281)</f>
        <v/>
      </c>
      <c r="F1009">
        <f>IF('🔩 PISTON'!A1281="","",'🔩 PISTON'!N1281)</f>
        <v/>
      </c>
      <c r="G1009">
        <f>IF('🔩 PISTON'!A1281="","",'🔩 PISTON'!O1281)</f>
        <v/>
      </c>
      <c r="H1009">
        <f>IF('🔩 PISTON'!A1281="","",'🔩 PISTON'!P1281)</f>
        <v/>
      </c>
      <c r="I1009">
        <f>IF('🔩 PISTON'!A1281="","",'🔩 PISTON'!Q1281)</f>
        <v/>
      </c>
      <c r="J1009">
        <f>IF('🔩 PISTON'!A1281="","",'🔩 PISTON'!D1281)</f>
        <v/>
      </c>
      <c r="L1009">
        <f>N(L1008)+IF(AND('🔎 TRA CỨU NHANH'!$C$2&lt;&gt;"",OR(ISNUMBER(SEARCH('🔎 TRA CỨU NHANH'!$C$2,$A1009)),ISNUMBER(SEARCH('🔎 TRA CỨU NHANH'!$C$2,$B1009)))),1,0)</f>
        <v/>
      </c>
      <c r="M1009">
        <f>IF(L1009&gt;N(L1008),L1009,"")</f>
        <v/>
      </c>
      <c r="N1009">
        <f>N(N1008)+IF(AND('💰 BÁO GIÁ'!$C$27&lt;&gt;"",OR(ISNUMBER(SEARCH('💰 BÁO GIÁ'!$C$27,$A1009)),ISNUMBER(SEARCH('💰 BÁO GIÁ'!$C$27,$B1009)))),1,0)</f>
        <v/>
      </c>
      <c r="O1009">
        <f>IF(N1009&gt;N(N1008),N1009,"")</f>
        <v/>
      </c>
    </row>
    <row r="1010">
      <c r="A1010">
        <f>IF('🔩 PISTON'!A1282="","",'🔩 PISTON'!A1282)</f>
        <v/>
      </c>
      <c r="B1010">
        <f>IF('🔩 PISTON'!A1282="","","Piston "&amp;'🔩 PISTON'!U1282)</f>
        <v/>
      </c>
      <c r="C1010">
        <f>IF('🔩 PISTON'!A1282="","","Piston")</f>
        <v/>
      </c>
      <c r="D1010">
        <f>IF('🔩 PISTON'!A1282="","",'🔩 PISTON'!L1282)</f>
        <v/>
      </c>
      <c r="E1010">
        <f>IF('🔩 PISTON'!A1282="","",'🔩 PISTON'!M1282)</f>
        <v/>
      </c>
      <c r="F1010">
        <f>IF('🔩 PISTON'!A1282="","",'🔩 PISTON'!N1282)</f>
        <v/>
      </c>
      <c r="G1010">
        <f>IF('🔩 PISTON'!A1282="","",'🔩 PISTON'!O1282)</f>
        <v/>
      </c>
      <c r="H1010">
        <f>IF('🔩 PISTON'!A1282="","",'🔩 PISTON'!P1282)</f>
        <v/>
      </c>
      <c r="I1010">
        <f>IF('🔩 PISTON'!A1282="","",'🔩 PISTON'!Q1282)</f>
        <v/>
      </c>
      <c r="J1010">
        <f>IF('🔩 PISTON'!A1282="","",'🔩 PISTON'!D1282)</f>
        <v/>
      </c>
      <c r="L1010">
        <f>N(L1009)+IF(AND('🔎 TRA CỨU NHANH'!$C$2&lt;&gt;"",OR(ISNUMBER(SEARCH('🔎 TRA CỨU NHANH'!$C$2,$A1010)),ISNUMBER(SEARCH('🔎 TRA CỨU NHANH'!$C$2,$B1010)))),1,0)</f>
        <v/>
      </c>
      <c r="M1010">
        <f>IF(L1010&gt;N(L1009),L1010,"")</f>
        <v/>
      </c>
      <c r="N1010">
        <f>N(N1009)+IF(AND('💰 BÁO GIÁ'!$C$27&lt;&gt;"",OR(ISNUMBER(SEARCH('💰 BÁO GIÁ'!$C$27,$A1010)),ISNUMBER(SEARCH('💰 BÁO GIÁ'!$C$27,$B1010)))),1,0)</f>
        <v/>
      </c>
      <c r="O1010">
        <f>IF(N1010&gt;N(N1009),N1010,"")</f>
        <v/>
      </c>
    </row>
    <row r="1011">
      <c r="A1011">
        <f>IF('🔩 PISTON'!A1283="","",'🔩 PISTON'!A1283)</f>
        <v/>
      </c>
      <c r="B1011">
        <f>IF('🔩 PISTON'!A1283="","","Piston "&amp;'🔩 PISTON'!U1283)</f>
        <v/>
      </c>
      <c r="C1011">
        <f>IF('🔩 PISTON'!A1283="","","Piston")</f>
        <v/>
      </c>
      <c r="D1011">
        <f>IF('🔩 PISTON'!A1283="","",'🔩 PISTON'!L1283)</f>
        <v/>
      </c>
      <c r="E1011">
        <f>IF('🔩 PISTON'!A1283="","",'🔩 PISTON'!M1283)</f>
        <v/>
      </c>
      <c r="F1011">
        <f>IF('🔩 PISTON'!A1283="","",'🔩 PISTON'!N1283)</f>
        <v/>
      </c>
      <c r="G1011">
        <f>IF('🔩 PISTON'!A1283="","",'🔩 PISTON'!O1283)</f>
        <v/>
      </c>
      <c r="H1011">
        <f>IF('🔩 PISTON'!A1283="","",'🔩 PISTON'!P1283)</f>
        <v/>
      </c>
      <c r="I1011">
        <f>IF('🔩 PISTON'!A1283="","",'🔩 PISTON'!Q1283)</f>
        <v/>
      </c>
      <c r="J1011">
        <f>IF('🔩 PISTON'!A1283="","",'🔩 PISTON'!D1283)</f>
        <v/>
      </c>
      <c r="L1011">
        <f>N(L1010)+IF(AND('🔎 TRA CỨU NHANH'!$C$2&lt;&gt;"",OR(ISNUMBER(SEARCH('🔎 TRA CỨU NHANH'!$C$2,$A1011)),ISNUMBER(SEARCH('🔎 TRA CỨU NHANH'!$C$2,$B1011)))),1,0)</f>
        <v/>
      </c>
      <c r="M1011">
        <f>IF(L1011&gt;N(L1010),L1011,"")</f>
        <v/>
      </c>
      <c r="N1011">
        <f>N(N1010)+IF(AND('💰 BÁO GIÁ'!$C$27&lt;&gt;"",OR(ISNUMBER(SEARCH('💰 BÁO GIÁ'!$C$27,$A1011)),ISNUMBER(SEARCH('💰 BÁO GIÁ'!$C$27,$B1011)))),1,0)</f>
        <v/>
      </c>
      <c r="O1011">
        <f>IF(N1011&gt;N(N1010),N1011,"")</f>
        <v/>
      </c>
    </row>
    <row r="1012">
      <c r="A1012">
        <f>IF('🔩 PISTON'!A1284="","",'🔩 PISTON'!A1284)</f>
        <v/>
      </c>
      <c r="B1012">
        <f>IF('🔩 PISTON'!A1284="","","Piston "&amp;'🔩 PISTON'!U1284)</f>
        <v/>
      </c>
      <c r="C1012">
        <f>IF('🔩 PISTON'!A1284="","","Piston")</f>
        <v/>
      </c>
      <c r="D1012">
        <f>IF('🔩 PISTON'!A1284="","",'🔩 PISTON'!L1284)</f>
        <v/>
      </c>
      <c r="E1012">
        <f>IF('🔩 PISTON'!A1284="","",'🔩 PISTON'!M1284)</f>
        <v/>
      </c>
      <c r="F1012">
        <f>IF('🔩 PISTON'!A1284="","",'🔩 PISTON'!N1284)</f>
        <v/>
      </c>
      <c r="G1012">
        <f>IF('🔩 PISTON'!A1284="","",'🔩 PISTON'!O1284)</f>
        <v/>
      </c>
      <c r="H1012">
        <f>IF('🔩 PISTON'!A1284="","",'🔩 PISTON'!P1284)</f>
        <v/>
      </c>
      <c r="I1012">
        <f>IF('🔩 PISTON'!A1284="","",'🔩 PISTON'!Q1284)</f>
        <v/>
      </c>
      <c r="J1012">
        <f>IF('🔩 PISTON'!A1284="","",'🔩 PISTON'!D1284)</f>
        <v/>
      </c>
      <c r="L1012">
        <f>N(L1011)+IF(AND('🔎 TRA CỨU NHANH'!$C$2&lt;&gt;"",OR(ISNUMBER(SEARCH('🔎 TRA CỨU NHANH'!$C$2,$A1012)),ISNUMBER(SEARCH('🔎 TRA CỨU NHANH'!$C$2,$B1012)))),1,0)</f>
        <v/>
      </c>
      <c r="M1012">
        <f>IF(L1012&gt;N(L1011),L1012,"")</f>
        <v/>
      </c>
      <c r="N1012">
        <f>N(N1011)+IF(AND('💰 BÁO GIÁ'!$C$27&lt;&gt;"",OR(ISNUMBER(SEARCH('💰 BÁO GIÁ'!$C$27,$A1012)),ISNUMBER(SEARCH('💰 BÁO GIÁ'!$C$27,$B1012)))),1,0)</f>
        <v/>
      </c>
      <c r="O1012">
        <f>IF(N1012&gt;N(N1011),N1012,"")</f>
        <v/>
      </c>
    </row>
    <row r="1013">
      <c r="A1013">
        <f>IF('🔩 PISTON'!A1285="","",'🔩 PISTON'!A1285)</f>
        <v/>
      </c>
      <c r="B1013">
        <f>IF('🔩 PISTON'!A1285="","","Piston "&amp;'🔩 PISTON'!U1285)</f>
        <v/>
      </c>
      <c r="C1013">
        <f>IF('🔩 PISTON'!A1285="","","Piston")</f>
        <v/>
      </c>
      <c r="D1013">
        <f>IF('🔩 PISTON'!A1285="","",'🔩 PISTON'!L1285)</f>
        <v/>
      </c>
      <c r="E1013">
        <f>IF('🔩 PISTON'!A1285="","",'🔩 PISTON'!M1285)</f>
        <v/>
      </c>
      <c r="F1013">
        <f>IF('🔩 PISTON'!A1285="","",'🔩 PISTON'!N1285)</f>
        <v/>
      </c>
      <c r="G1013">
        <f>IF('🔩 PISTON'!A1285="","",'🔩 PISTON'!O1285)</f>
        <v/>
      </c>
      <c r="H1013">
        <f>IF('🔩 PISTON'!A1285="","",'🔩 PISTON'!P1285)</f>
        <v/>
      </c>
      <c r="I1013">
        <f>IF('🔩 PISTON'!A1285="","",'🔩 PISTON'!Q1285)</f>
        <v/>
      </c>
      <c r="J1013">
        <f>IF('🔩 PISTON'!A1285="","",'🔩 PISTON'!D1285)</f>
        <v/>
      </c>
      <c r="L1013">
        <f>N(L1012)+IF(AND('🔎 TRA CỨU NHANH'!$C$2&lt;&gt;"",OR(ISNUMBER(SEARCH('🔎 TRA CỨU NHANH'!$C$2,$A1013)),ISNUMBER(SEARCH('🔎 TRA CỨU NHANH'!$C$2,$B1013)))),1,0)</f>
        <v/>
      </c>
      <c r="M1013">
        <f>IF(L1013&gt;N(L1012),L1013,"")</f>
        <v/>
      </c>
      <c r="N1013">
        <f>N(N1012)+IF(AND('💰 BÁO GIÁ'!$C$27&lt;&gt;"",OR(ISNUMBER(SEARCH('💰 BÁO GIÁ'!$C$27,$A1013)),ISNUMBER(SEARCH('💰 BÁO GIÁ'!$C$27,$B1013)))),1,0)</f>
        <v/>
      </c>
      <c r="O1013">
        <f>IF(N1013&gt;N(N1012),N1013,"")</f>
        <v/>
      </c>
    </row>
    <row r="1014">
      <c r="A1014">
        <f>IF('🔩 PISTON'!A1286="","",'🔩 PISTON'!A1286)</f>
        <v/>
      </c>
      <c r="B1014">
        <f>IF('🔩 PISTON'!A1286="","","Piston "&amp;'🔩 PISTON'!U1286)</f>
        <v/>
      </c>
      <c r="C1014">
        <f>IF('🔩 PISTON'!A1286="","","Piston")</f>
        <v/>
      </c>
      <c r="D1014">
        <f>IF('🔩 PISTON'!A1286="","",'🔩 PISTON'!L1286)</f>
        <v/>
      </c>
      <c r="E1014">
        <f>IF('🔩 PISTON'!A1286="","",'🔩 PISTON'!M1286)</f>
        <v/>
      </c>
      <c r="F1014">
        <f>IF('🔩 PISTON'!A1286="","",'🔩 PISTON'!N1286)</f>
        <v/>
      </c>
      <c r="G1014">
        <f>IF('🔩 PISTON'!A1286="","",'🔩 PISTON'!O1286)</f>
        <v/>
      </c>
      <c r="H1014">
        <f>IF('🔩 PISTON'!A1286="","",'🔩 PISTON'!P1286)</f>
        <v/>
      </c>
      <c r="I1014">
        <f>IF('🔩 PISTON'!A1286="","",'🔩 PISTON'!Q1286)</f>
        <v/>
      </c>
      <c r="J1014">
        <f>IF('🔩 PISTON'!A1286="","",'🔩 PISTON'!D1286)</f>
        <v/>
      </c>
      <c r="L1014">
        <f>N(L1013)+IF(AND('🔎 TRA CỨU NHANH'!$C$2&lt;&gt;"",OR(ISNUMBER(SEARCH('🔎 TRA CỨU NHANH'!$C$2,$A1014)),ISNUMBER(SEARCH('🔎 TRA CỨU NHANH'!$C$2,$B1014)))),1,0)</f>
        <v/>
      </c>
      <c r="M1014">
        <f>IF(L1014&gt;N(L1013),L1014,"")</f>
        <v/>
      </c>
      <c r="N1014">
        <f>N(N1013)+IF(AND('💰 BÁO GIÁ'!$C$27&lt;&gt;"",OR(ISNUMBER(SEARCH('💰 BÁO GIÁ'!$C$27,$A1014)),ISNUMBER(SEARCH('💰 BÁO GIÁ'!$C$27,$B1014)))),1,0)</f>
        <v/>
      </c>
      <c r="O1014">
        <f>IF(N1014&gt;N(N1013),N1014,"")</f>
        <v/>
      </c>
    </row>
    <row r="1015">
      <c r="A1015">
        <f>IF('🔩 PISTON'!A1287="","",'🔩 PISTON'!A1287)</f>
        <v/>
      </c>
      <c r="B1015">
        <f>IF('🔩 PISTON'!A1287="","","Piston "&amp;'🔩 PISTON'!U1287)</f>
        <v/>
      </c>
      <c r="C1015">
        <f>IF('🔩 PISTON'!A1287="","","Piston")</f>
        <v/>
      </c>
      <c r="D1015">
        <f>IF('🔩 PISTON'!A1287="","",'🔩 PISTON'!L1287)</f>
        <v/>
      </c>
      <c r="E1015">
        <f>IF('🔩 PISTON'!A1287="","",'🔩 PISTON'!M1287)</f>
        <v/>
      </c>
      <c r="F1015">
        <f>IF('🔩 PISTON'!A1287="","",'🔩 PISTON'!N1287)</f>
        <v/>
      </c>
      <c r="G1015">
        <f>IF('🔩 PISTON'!A1287="","",'🔩 PISTON'!O1287)</f>
        <v/>
      </c>
      <c r="H1015">
        <f>IF('🔩 PISTON'!A1287="","",'🔩 PISTON'!P1287)</f>
        <v/>
      </c>
      <c r="I1015">
        <f>IF('🔩 PISTON'!A1287="","",'🔩 PISTON'!Q1287)</f>
        <v/>
      </c>
      <c r="J1015">
        <f>IF('🔩 PISTON'!A1287="","",'🔩 PISTON'!D1287)</f>
        <v/>
      </c>
      <c r="L1015">
        <f>N(L1014)+IF(AND('🔎 TRA CỨU NHANH'!$C$2&lt;&gt;"",OR(ISNUMBER(SEARCH('🔎 TRA CỨU NHANH'!$C$2,$A1015)),ISNUMBER(SEARCH('🔎 TRA CỨU NHANH'!$C$2,$B1015)))),1,0)</f>
        <v/>
      </c>
      <c r="M1015">
        <f>IF(L1015&gt;N(L1014),L1015,"")</f>
        <v/>
      </c>
      <c r="N1015">
        <f>N(N1014)+IF(AND('💰 BÁO GIÁ'!$C$27&lt;&gt;"",OR(ISNUMBER(SEARCH('💰 BÁO GIÁ'!$C$27,$A1015)),ISNUMBER(SEARCH('💰 BÁO GIÁ'!$C$27,$B1015)))),1,0)</f>
        <v/>
      </c>
      <c r="O1015">
        <f>IF(N1015&gt;N(N1014),N1015,"")</f>
        <v/>
      </c>
    </row>
    <row r="1016">
      <c r="A1016">
        <f>IF('🔩 PISTON'!A1288="","",'🔩 PISTON'!A1288)</f>
        <v/>
      </c>
      <c r="B1016">
        <f>IF('🔩 PISTON'!A1288="","","Piston "&amp;'🔩 PISTON'!U1288)</f>
        <v/>
      </c>
      <c r="C1016">
        <f>IF('🔩 PISTON'!A1288="","","Piston")</f>
        <v/>
      </c>
      <c r="D1016">
        <f>IF('🔩 PISTON'!A1288="","",'🔩 PISTON'!L1288)</f>
        <v/>
      </c>
      <c r="E1016">
        <f>IF('🔩 PISTON'!A1288="","",'🔩 PISTON'!M1288)</f>
        <v/>
      </c>
      <c r="F1016">
        <f>IF('🔩 PISTON'!A1288="","",'🔩 PISTON'!N1288)</f>
        <v/>
      </c>
      <c r="G1016">
        <f>IF('🔩 PISTON'!A1288="","",'🔩 PISTON'!O1288)</f>
        <v/>
      </c>
      <c r="H1016">
        <f>IF('🔩 PISTON'!A1288="","",'🔩 PISTON'!P1288)</f>
        <v/>
      </c>
      <c r="I1016">
        <f>IF('🔩 PISTON'!A1288="","",'🔩 PISTON'!Q1288)</f>
        <v/>
      </c>
      <c r="J1016">
        <f>IF('🔩 PISTON'!A1288="","",'🔩 PISTON'!D1288)</f>
        <v/>
      </c>
      <c r="L1016">
        <f>N(L1015)+IF(AND('🔎 TRA CỨU NHANH'!$C$2&lt;&gt;"",OR(ISNUMBER(SEARCH('🔎 TRA CỨU NHANH'!$C$2,$A1016)),ISNUMBER(SEARCH('🔎 TRA CỨU NHANH'!$C$2,$B1016)))),1,0)</f>
        <v/>
      </c>
      <c r="M1016">
        <f>IF(L1016&gt;N(L1015),L1016,"")</f>
        <v/>
      </c>
      <c r="N1016">
        <f>N(N1015)+IF(AND('💰 BÁO GIÁ'!$C$27&lt;&gt;"",OR(ISNUMBER(SEARCH('💰 BÁO GIÁ'!$C$27,$A1016)),ISNUMBER(SEARCH('💰 BÁO GIÁ'!$C$27,$B1016)))),1,0)</f>
        <v/>
      </c>
      <c r="O1016">
        <f>IF(N1016&gt;N(N1015),N1016,"")</f>
        <v/>
      </c>
    </row>
    <row r="1017">
      <c r="A1017">
        <f>IF('🔩 PISTON'!A1289="","",'🔩 PISTON'!A1289)</f>
        <v/>
      </c>
      <c r="B1017">
        <f>IF('🔩 PISTON'!A1289="","","Piston "&amp;'🔩 PISTON'!U1289)</f>
        <v/>
      </c>
      <c r="C1017">
        <f>IF('🔩 PISTON'!A1289="","","Piston")</f>
        <v/>
      </c>
      <c r="D1017">
        <f>IF('🔩 PISTON'!A1289="","",'🔩 PISTON'!L1289)</f>
        <v/>
      </c>
      <c r="E1017">
        <f>IF('🔩 PISTON'!A1289="","",'🔩 PISTON'!M1289)</f>
        <v/>
      </c>
      <c r="F1017">
        <f>IF('🔩 PISTON'!A1289="","",'🔩 PISTON'!N1289)</f>
        <v/>
      </c>
      <c r="G1017">
        <f>IF('🔩 PISTON'!A1289="","",'🔩 PISTON'!O1289)</f>
        <v/>
      </c>
      <c r="H1017">
        <f>IF('🔩 PISTON'!A1289="","",'🔩 PISTON'!P1289)</f>
        <v/>
      </c>
      <c r="I1017">
        <f>IF('🔩 PISTON'!A1289="","",'🔩 PISTON'!Q1289)</f>
        <v/>
      </c>
      <c r="J1017">
        <f>IF('🔩 PISTON'!A1289="","",'🔩 PISTON'!D1289)</f>
        <v/>
      </c>
      <c r="L1017">
        <f>N(L1016)+IF(AND('🔎 TRA CỨU NHANH'!$C$2&lt;&gt;"",OR(ISNUMBER(SEARCH('🔎 TRA CỨU NHANH'!$C$2,$A1017)),ISNUMBER(SEARCH('🔎 TRA CỨU NHANH'!$C$2,$B1017)))),1,0)</f>
        <v/>
      </c>
      <c r="M1017">
        <f>IF(L1017&gt;N(L1016),L1017,"")</f>
        <v/>
      </c>
      <c r="N1017">
        <f>N(N1016)+IF(AND('💰 BÁO GIÁ'!$C$27&lt;&gt;"",OR(ISNUMBER(SEARCH('💰 BÁO GIÁ'!$C$27,$A1017)),ISNUMBER(SEARCH('💰 BÁO GIÁ'!$C$27,$B1017)))),1,0)</f>
        <v/>
      </c>
      <c r="O1017">
        <f>IF(N1017&gt;N(N1016),N1017,"")</f>
        <v/>
      </c>
    </row>
    <row r="1018">
      <c r="A1018">
        <f>IF('🔩 PISTON'!A1290="","",'🔩 PISTON'!A1290)</f>
        <v/>
      </c>
      <c r="B1018">
        <f>IF('🔩 PISTON'!A1290="","","Piston "&amp;'🔩 PISTON'!U1290)</f>
        <v/>
      </c>
      <c r="C1018">
        <f>IF('🔩 PISTON'!A1290="","","Piston")</f>
        <v/>
      </c>
      <c r="D1018">
        <f>IF('🔩 PISTON'!A1290="","",'🔩 PISTON'!L1290)</f>
        <v/>
      </c>
      <c r="E1018">
        <f>IF('🔩 PISTON'!A1290="","",'🔩 PISTON'!M1290)</f>
        <v/>
      </c>
      <c r="F1018">
        <f>IF('🔩 PISTON'!A1290="","",'🔩 PISTON'!N1290)</f>
        <v/>
      </c>
      <c r="G1018">
        <f>IF('🔩 PISTON'!A1290="","",'🔩 PISTON'!O1290)</f>
        <v/>
      </c>
      <c r="H1018">
        <f>IF('🔩 PISTON'!A1290="","",'🔩 PISTON'!P1290)</f>
        <v/>
      </c>
      <c r="I1018">
        <f>IF('🔩 PISTON'!A1290="","",'🔩 PISTON'!Q1290)</f>
        <v/>
      </c>
      <c r="J1018">
        <f>IF('🔩 PISTON'!A1290="","",'🔩 PISTON'!D1290)</f>
        <v/>
      </c>
      <c r="L1018">
        <f>N(L1017)+IF(AND('🔎 TRA CỨU NHANH'!$C$2&lt;&gt;"",OR(ISNUMBER(SEARCH('🔎 TRA CỨU NHANH'!$C$2,$A1018)),ISNUMBER(SEARCH('🔎 TRA CỨU NHANH'!$C$2,$B1018)))),1,0)</f>
        <v/>
      </c>
      <c r="M1018">
        <f>IF(L1018&gt;N(L1017),L1018,"")</f>
        <v/>
      </c>
      <c r="N1018">
        <f>N(N1017)+IF(AND('💰 BÁO GIÁ'!$C$27&lt;&gt;"",OR(ISNUMBER(SEARCH('💰 BÁO GIÁ'!$C$27,$A1018)),ISNUMBER(SEARCH('💰 BÁO GIÁ'!$C$27,$B1018)))),1,0)</f>
        <v/>
      </c>
      <c r="O1018">
        <f>IF(N1018&gt;N(N1017),N1018,"")</f>
        <v/>
      </c>
    </row>
    <row r="1019">
      <c r="A1019">
        <f>IF('🔩 PISTON'!A1291="","",'🔩 PISTON'!A1291)</f>
        <v/>
      </c>
      <c r="B1019">
        <f>IF('🔩 PISTON'!A1291="","","Piston "&amp;'🔩 PISTON'!U1291)</f>
        <v/>
      </c>
      <c r="C1019">
        <f>IF('🔩 PISTON'!A1291="","","Piston")</f>
        <v/>
      </c>
      <c r="D1019">
        <f>IF('🔩 PISTON'!A1291="","",'🔩 PISTON'!L1291)</f>
        <v/>
      </c>
      <c r="E1019">
        <f>IF('🔩 PISTON'!A1291="","",'🔩 PISTON'!M1291)</f>
        <v/>
      </c>
      <c r="F1019">
        <f>IF('🔩 PISTON'!A1291="","",'🔩 PISTON'!N1291)</f>
        <v/>
      </c>
      <c r="G1019">
        <f>IF('🔩 PISTON'!A1291="","",'🔩 PISTON'!O1291)</f>
        <v/>
      </c>
      <c r="H1019">
        <f>IF('🔩 PISTON'!A1291="","",'🔩 PISTON'!P1291)</f>
        <v/>
      </c>
      <c r="I1019">
        <f>IF('🔩 PISTON'!A1291="","",'🔩 PISTON'!Q1291)</f>
        <v/>
      </c>
      <c r="J1019">
        <f>IF('🔩 PISTON'!A1291="","",'🔩 PISTON'!D1291)</f>
        <v/>
      </c>
      <c r="L1019">
        <f>N(L1018)+IF(AND('🔎 TRA CỨU NHANH'!$C$2&lt;&gt;"",OR(ISNUMBER(SEARCH('🔎 TRA CỨU NHANH'!$C$2,$A1019)),ISNUMBER(SEARCH('🔎 TRA CỨU NHANH'!$C$2,$B1019)))),1,0)</f>
        <v/>
      </c>
      <c r="M1019">
        <f>IF(L1019&gt;N(L1018),L1019,"")</f>
        <v/>
      </c>
      <c r="N1019">
        <f>N(N1018)+IF(AND('💰 BÁO GIÁ'!$C$27&lt;&gt;"",OR(ISNUMBER(SEARCH('💰 BÁO GIÁ'!$C$27,$A1019)),ISNUMBER(SEARCH('💰 BÁO GIÁ'!$C$27,$B1019)))),1,0)</f>
        <v/>
      </c>
      <c r="O1019">
        <f>IF(N1019&gt;N(N1018),N1019,"")</f>
        <v/>
      </c>
    </row>
    <row r="1020">
      <c r="A1020">
        <f>IF('🔩 PISTON'!A1292="","",'🔩 PISTON'!A1292)</f>
        <v/>
      </c>
      <c r="B1020">
        <f>IF('🔩 PISTON'!A1292="","","Piston "&amp;'🔩 PISTON'!U1292)</f>
        <v/>
      </c>
      <c r="C1020">
        <f>IF('🔩 PISTON'!A1292="","","Piston")</f>
        <v/>
      </c>
      <c r="D1020">
        <f>IF('🔩 PISTON'!A1292="","",'🔩 PISTON'!L1292)</f>
        <v/>
      </c>
      <c r="E1020">
        <f>IF('🔩 PISTON'!A1292="","",'🔩 PISTON'!M1292)</f>
        <v/>
      </c>
      <c r="F1020">
        <f>IF('🔩 PISTON'!A1292="","",'🔩 PISTON'!N1292)</f>
        <v/>
      </c>
      <c r="G1020">
        <f>IF('🔩 PISTON'!A1292="","",'🔩 PISTON'!O1292)</f>
        <v/>
      </c>
      <c r="H1020">
        <f>IF('🔩 PISTON'!A1292="","",'🔩 PISTON'!P1292)</f>
        <v/>
      </c>
      <c r="I1020">
        <f>IF('🔩 PISTON'!A1292="","",'🔩 PISTON'!Q1292)</f>
        <v/>
      </c>
      <c r="J1020">
        <f>IF('🔩 PISTON'!A1292="","",'🔩 PISTON'!D1292)</f>
        <v/>
      </c>
      <c r="L1020">
        <f>N(L1019)+IF(AND('🔎 TRA CỨU NHANH'!$C$2&lt;&gt;"",OR(ISNUMBER(SEARCH('🔎 TRA CỨU NHANH'!$C$2,$A1020)),ISNUMBER(SEARCH('🔎 TRA CỨU NHANH'!$C$2,$B1020)))),1,0)</f>
        <v/>
      </c>
      <c r="M1020">
        <f>IF(L1020&gt;N(L1019),L1020,"")</f>
        <v/>
      </c>
      <c r="N1020">
        <f>N(N1019)+IF(AND('💰 BÁO GIÁ'!$C$27&lt;&gt;"",OR(ISNUMBER(SEARCH('💰 BÁO GIÁ'!$C$27,$A1020)),ISNUMBER(SEARCH('💰 BÁO GIÁ'!$C$27,$B1020)))),1,0)</f>
        <v/>
      </c>
      <c r="O1020">
        <f>IF(N1020&gt;N(N1019),N1020,"")</f>
        <v/>
      </c>
    </row>
    <row r="1021">
      <c r="A1021">
        <f>IF('🔩 PISTON'!A1293="","",'🔩 PISTON'!A1293)</f>
        <v/>
      </c>
      <c r="B1021">
        <f>IF('🔩 PISTON'!A1293="","","Piston "&amp;'🔩 PISTON'!U1293)</f>
        <v/>
      </c>
      <c r="C1021">
        <f>IF('🔩 PISTON'!A1293="","","Piston")</f>
        <v/>
      </c>
      <c r="D1021">
        <f>IF('🔩 PISTON'!A1293="","",'🔩 PISTON'!L1293)</f>
        <v/>
      </c>
      <c r="E1021">
        <f>IF('🔩 PISTON'!A1293="","",'🔩 PISTON'!M1293)</f>
        <v/>
      </c>
      <c r="F1021">
        <f>IF('🔩 PISTON'!A1293="","",'🔩 PISTON'!N1293)</f>
        <v/>
      </c>
      <c r="G1021">
        <f>IF('🔩 PISTON'!A1293="","",'🔩 PISTON'!O1293)</f>
        <v/>
      </c>
      <c r="H1021">
        <f>IF('🔩 PISTON'!A1293="","",'🔩 PISTON'!P1293)</f>
        <v/>
      </c>
      <c r="I1021">
        <f>IF('🔩 PISTON'!A1293="","",'🔩 PISTON'!Q1293)</f>
        <v/>
      </c>
      <c r="J1021">
        <f>IF('🔩 PISTON'!A1293="","",'🔩 PISTON'!D1293)</f>
        <v/>
      </c>
      <c r="L1021">
        <f>N(L1020)+IF(AND('🔎 TRA CỨU NHANH'!$C$2&lt;&gt;"",OR(ISNUMBER(SEARCH('🔎 TRA CỨU NHANH'!$C$2,$A1021)),ISNUMBER(SEARCH('🔎 TRA CỨU NHANH'!$C$2,$B1021)))),1,0)</f>
        <v/>
      </c>
      <c r="M1021">
        <f>IF(L1021&gt;N(L1020),L1021,"")</f>
        <v/>
      </c>
      <c r="N1021">
        <f>N(N1020)+IF(AND('💰 BÁO GIÁ'!$C$27&lt;&gt;"",OR(ISNUMBER(SEARCH('💰 BÁO GIÁ'!$C$27,$A1021)),ISNUMBER(SEARCH('💰 BÁO GIÁ'!$C$27,$B1021)))),1,0)</f>
        <v/>
      </c>
      <c r="O1021">
        <f>IF(N1021&gt;N(N1020),N1021,"")</f>
        <v/>
      </c>
    </row>
    <row r="1022">
      <c r="A1022">
        <f>IF('🔩 PISTON'!A1294="","",'🔩 PISTON'!A1294)</f>
        <v/>
      </c>
      <c r="B1022">
        <f>IF('🔩 PISTON'!A1294="","","Piston "&amp;'🔩 PISTON'!U1294)</f>
        <v/>
      </c>
      <c r="C1022">
        <f>IF('🔩 PISTON'!A1294="","","Piston")</f>
        <v/>
      </c>
      <c r="D1022">
        <f>IF('🔩 PISTON'!A1294="","",'🔩 PISTON'!L1294)</f>
        <v/>
      </c>
      <c r="E1022">
        <f>IF('🔩 PISTON'!A1294="","",'🔩 PISTON'!M1294)</f>
        <v/>
      </c>
      <c r="F1022">
        <f>IF('🔩 PISTON'!A1294="","",'🔩 PISTON'!N1294)</f>
        <v/>
      </c>
      <c r="G1022">
        <f>IF('🔩 PISTON'!A1294="","",'🔩 PISTON'!O1294)</f>
        <v/>
      </c>
      <c r="H1022">
        <f>IF('🔩 PISTON'!A1294="","",'🔩 PISTON'!P1294)</f>
        <v/>
      </c>
      <c r="I1022">
        <f>IF('🔩 PISTON'!A1294="","",'🔩 PISTON'!Q1294)</f>
        <v/>
      </c>
      <c r="J1022">
        <f>IF('🔩 PISTON'!A1294="","",'🔩 PISTON'!D1294)</f>
        <v/>
      </c>
      <c r="L1022">
        <f>N(L1021)+IF(AND('🔎 TRA CỨU NHANH'!$C$2&lt;&gt;"",OR(ISNUMBER(SEARCH('🔎 TRA CỨU NHANH'!$C$2,$A1022)),ISNUMBER(SEARCH('🔎 TRA CỨU NHANH'!$C$2,$B1022)))),1,0)</f>
        <v/>
      </c>
      <c r="M1022">
        <f>IF(L1022&gt;N(L1021),L1022,"")</f>
        <v/>
      </c>
      <c r="N1022">
        <f>N(N1021)+IF(AND('💰 BÁO GIÁ'!$C$27&lt;&gt;"",OR(ISNUMBER(SEARCH('💰 BÁO GIÁ'!$C$27,$A1022)),ISNUMBER(SEARCH('💰 BÁO GIÁ'!$C$27,$B1022)))),1,0)</f>
        <v/>
      </c>
      <c r="O1022">
        <f>IF(N1022&gt;N(N1021),N1022,"")</f>
        <v/>
      </c>
    </row>
    <row r="1023">
      <c r="A1023">
        <f>IF('🔩 PISTON'!A1295="","",'🔩 PISTON'!A1295)</f>
        <v/>
      </c>
      <c r="B1023">
        <f>IF('🔩 PISTON'!A1295="","","Piston "&amp;'🔩 PISTON'!U1295)</f>
        <v/>
      </c>
      <c r="C1023">
        <f>IF('🔩 PISTON'!A1295="","","Piston")</f>
        <v/>
      </c>
      <c r="D1023">
        <f>IF('🔩 PISTON'!A1295="","",'🔩 PISTON'!L1295)</f>
        <v/>
      </c>
      <c r="E1023">
        <f>IF('🔩 PISTON'!A1295="","",'🔩 PISTON'!M1295)</f>
        <v/>
      </c>
      <c r="F1023">
        <f>IF('🔩 PISTON'!A1295="","",'🔩 PISTON'!N1295)</f>
        <v/>
      </c>
      <c r="G1023">
        <f>IF('🔩 PISTON'!A1295="","",'🔩 PISTON'!O1295)</f>
        <v/>
      </c>
      <c r="H1023">
        <f>IF('🔩 PISTON'!A1295="","",'🔩 PISTON'!P1295)</f>
        <v/>
      </c>
      <c r="I1023">
        <f>IF('🔩 PISTON'!A1295="","",'🔩 PISTON'!Q1295)</f>
        <v/>
      </c>
      <c r="J1023">
        <f>IF('🔩 PISTON'!A1295="","",'🔩 PISTON'!D1295)</f>
        <v/>
      </c>
      <c r="L1023">
        <f>N(L1022)+IF(AND('🔎 TRA CỨU NHANH'!$C$2&lt;&gt;"",OR(ISNUMBER(SEARCH('🔎 TRA CỨU NHANH'!$C$2,$A1023)),ISNUMBER(SEARCH('🔎 TRA CỨU NHANH'!$C$2,$B1023)))),1,0)</f>
        <v/>
      </c>
      <c r="M1023">
        <f>IF(L1023&gt;N(L1022),L1023,"")</f>
        <v/>
      </c>
      <c r="N1023">
        <f>N(N1022)+IF(AND('💰 BÁO GIÁ'!$C$27&lt;&gt;"",OR(ISNUMBER(SEARCH('💰 BÁO GIÁ'!$C$27,$A1023)),ISNUMBER(SEARCH('💰 BÁO GIÁ'!$C$27,$B1023)))),1,0)</f>
        <v/>
      </c>
      <c r="O1023">
        <f>IF(N1023&gt;N(N1022),N1023,"")</f>
        <v/>
      </c>
    </row>
    <row r="1024">
      <c r="A1024">
        <f>IF('🔩 PISTON'!A1296="","",'🔩 PISTON'!A1296)</f>
        <v/>
      </c>
      <c r="B1024">
        <f>IF('🔩 PISTON'!A1296="","","Piston "&amp;'🔩 PISTON'!U1296)</f>
        <v/>
      </c>
      <c r="C1024">
        <f>IF('🔩 PISTON'!A1296="","","Piston")</f>
        <v/>
      </c>
      <c r="D1024">
        <f>IF('🔩 PISTON'!A1296="","",'🔩 PISTON'!L1296)</f>
        <v/>
      </c>
      <c r="E1024">
        <f>IF('🔩 PISTON'!A1296="","",'🔩 PISTON'!M1296)</f>
        <v/>
      </c>
      <c r="F1024">
        <f>IF('🔩 PISTON'!A1296="","",'🔩 PISTON'!N1296)</f>
        <v/>
      </c>
      <c r="G1024">
        <f>IF('🔩 PISTON'!A1296="","",'🔩 PISTON'!O1296)</f>
        <v/>
      </c>
      <c r="H1024">
        <f>IF('🔩 PISTON'!A1296="","",'🔩 PISTON'!P1296)</f>
        <v/>
      </c>
      <c r="I1024">
        <f>IF('🔩 PISTON'!A1296="","",'🔩 PISTON'!Q1296)</f>
        <v/>
      </c>
      <c r="J1024">
        <f>IF('🔩 PISTON'!A1296="","",'🔩 PISTON'!D1296)</f>
        <v/>
      </c>
      <c r="L1024">
        <f>N(L1023)+IF(AND('🔎 TRA CỨU NHANH'!$C$2&lt;&gt;"",OR(ISNUMBER(SEARCH('🔎 TRA CỨU NHANH'!$C$2,$A1024)),ISNUMBER(SEARCH('🔎 TRA CỨU NHANH'!$C$2,$B1024)))),1,0)</f>
        <v/>
      </c>
      <c r="M1024">
        <f>IF(L1024&gt;N(L1023),L1024,"")</f>
        <v/>
      </c>
      <c r="N1024">
        <f>N(N1023)+IF(AND('💰 BÁO GIÁ'!$C$27&lt;&gt;"",OR(ISNUMBER(SEARCH('💰 BÁO GIÁ'!$C$27,$A1024)),ISNUMBER(SEARCH('💰 BÁO GIÁ'!$C$27,$B1024)))),1,0)</f>
        <v/>
      </c>
      <c r="O1024">
        <f>IF(N1024&gt;N(N1023),N1024,"")</f>
        <v/>
      </c>
    </row>
    <row r="1025">
      <c r="A1025">
        <f>IF('🔩 PISTON'!A1297="","",'🔩 PISTON'!A1297)</f>
        <v/>
      </c>
      <c r="B1025">
        <f>IF('🔩 PISTON'!A1297="","","Piston "&amp;'🔩 PISTON'!U1297)</f>
        <v/>
      </c>
      <c r="C1025">
        <f>IF('🔩 PISTON'!A1297="","","Piston")</f>
        <v/>
      </c>
      <c r="D1025">
        <f>IF('🔩 PISTON'!A1297="","",'🔩 PISTON'!L1297)</f>
        <v/>
      </c>
      <c r="E1025">
        <f>IF('🔩 PISTON'!A1297="","",'🔩 PISTON'!M1297)</f>
        <v/>
      </c>
      <c r="F1025">
        <f>IF('🔩 PISTON'!A1297="","",'🔩 PISTON'!N1297)</f>
        <v/>
      </c>
      <c r="G1025">
        <f>IF('🔩 PISTON'!A1297="","",'🔩 PISTON'!O1297)</f>
        <v/>
      </c>
      <c r="H1025">
        <f>IF('🔩 PISTON'!A1297="","",'🔩 PISTON'!P1297)</f>
        <v/>
      </c>
      <c r="I1025">
        <f>IF('🔩 PISTON'!A1297="","",'🔩 PISTON'!Q1297)</f>
        <v/>
      </c>
      <c r="J1025">
        <f>IF('🔩 PISTON'!A1297="","",'🔩 PISTON'!D1297)</f>
        <v/>
      </c>
      <c r="L1025">
        <f>N(L1024)+IF(AND('🔎 TRA CỨU NHANH'!$C$2&lt;&gt;"",OR(ISNUMBER(SEARCH('🔎 TRA CỨU NHANH'!$C$2,$A1025)),ISNUMBER(SEARCH('🔎 TRA CỨU NHANH'!$C$2,$B1025)))),1,0)</f>
        <v/>
      </c>
      <c r="M1025">
        <f>IF(L1025&gt;N(L1024),L1025,"")</f>
        <v/>
      </c>
      <c r="N1025">
        <f>N(N1024)+IF(AND('💰 BÁO GIÁ'!$C$27&lt;&gt;"",OR(ISNUMBER(SEARCH('💰 BÁO GIÁ'!$C$27,$A1025)),ISNUMBER(SEARCH('💰 BÁO GIÁ'!$C$27,$B1025)))),1,0)</f>
        <v/>
      </c>
      <c r="O1025">
        <f>IF(N1025&gt;N(N1024),N1025,"")</f>
        <v/>
      </c>
    </row>
    <row r="1026">
      <c r="A1026">
        <f>IF('🔩 PISTON'!A1298="","",'🔩 PISTON'!A1298)</f>
        <v/>
      </c>
      <c r="B1026">
        <f>IF('🔩 PISTON'!A1298="","","Piston "&amp;'🔩 PISTON'!U1298)</f>
        <v/>
      </c>
      <c r="C1026">
        <f>IF('🔩 PISTON'!A1298="","","Piston")</f>
        <v/>
      </c>
      <c r="D1026">
        <f>IF('🔩 PISTON'!A1298="","",'🔩 PISTON'!L1298)</f>
        <v/>
      </c>
      <c r="E1026">
        <f>IF('🔩 PISTON'!A1298="","",'🔩 PISTON'!M1298)</f>
        <v/>
      </c>
      <c r="F1026">
        <f>IF('🔩 PISTON'!A1298="","",'🔩 PISTON'!N1298)</f>
        <v/>
      </c>
      <c r="G1026">
        <f>IF('🔩 PISTON'!A1298="","",'🔩 PISTON'!O1298)</f>
        <v/>
      </c>
      <c r="H1026">
        <f>IF('🔩 PISTON'!A1298="","",'🔩 PISTON'!P1298)</f>
        <v/>
      </c>
      <c r="I1026">
        <f>IF('🔩 PISTON'!A1298="","",'🔩 PISTON'!Q1298)</f>
        <v/>
      </c>
      <c r="J1026">
        <f>IF('🔩 PISTON'!A1298="","",'🔩 PISTON'!D1298)</f>
        <v/>
      </c>
      <c r="L1026">
        <f>N(L1025)+IF(AND('🔎 TRA CỨU NHANH'!$C$2&lt;&gt;"",OR(ISNUMBER(SEARCH('🔎 TRA CỨU NHANH'!$C$2,$A1026)),ISNUMBER(SEARCH('🔎 TRA CỨU NHANH'!$C$2,$B1026)))),1,0)</f>
        <v/>
      </c>
      <c r="M1026">
        <f>IF(L1026&gt;N(L1025),L1026,"")</f>
        <v/>
      </c>
      <c r="N1026">
        <f>N(N1025)+IF(AND('💰 BÁO GIÁ'!$C$27&lt;&gt;"",OR(ISNUMBER(SEARCH('💰 BÁO GIÁ'!$C$27,$A1026)),ISNUMBER(SEARCH('💰 BÁO GIÁ'!$C$27,$B1026)))),1,0)</f>
        <v/>
      </c>
      <c r="O1026">
        <f>IF(N1026&gt;N(N1025),N1026,"")</f>
        <v/>
      </c>
    </row>
    <row r="1027">
      <c r="A1027">
        <f>IF('🔩 PISTON'!A1299="","",'🔩 PISTON'!A1299)</f>
        <v/>
      </c>
      <c r="B1027">
        <f>IF('🔩 PISTON'!A1299="","","Piston "&amp;'🔩 PISTON'!U1299)</f>
        <v/>
      </c>
      <c r="C1027">
        <f>IF('🔩 PISTON'!A1299="","","Piston")</f>
        <v/>
      </c>
      <c r="D1027">
        <f>IF('🔩 PISTON'!A1299="","",'🔩 PISTON'!L1299)</f>
        <v/>
      </c>
      <c r="E1027">
        <f>IF('🔩 PISTON'!A1299="","",'🔩 PISTON'!M1299)</f>
        <v/>
      </c>
      <c r="F1027">
        <f>IF('🔩 PISTON'!A1299="","",'🔩 PISTON'!N1299)</f>
        <v/>
      </c>
      <c r="G1027">
        <f>IF('🔩 PISTON'!A1299="","",'🔩 PISTON'!O1299)</f>
        <v/>
      </c>
      <c r="H1027">
        <f>IF('🔩 PISTON'!A1299="","",'🔩 PISTON'!P1299)</f>
        <v/>
      </c>
      <c r="I1027">
        <f>IF('🔩 PISTON'!A1299="","",'🔩 PISTON'!Q1299)</f>
        <v/>
      </c>
      <c r="J1027">
        <f>IF('🔩 PISTON'!A1299="","",'🔩 PISTON'!D1299)</f>
        <v/>
      </c>
      <c r="L1027">
        <f>N(L1026)+IF(AND('🔎 TRA CỨU NHANH'!$C$2&lt;&gt;"",OR(ISNUMBER(SEARCH('🔎 TRA CỨU NHANH'!$C$2,$A1027)),ISNUMBER(SEARCH('🔎 TRA CỨU NHANH'!$C$2,$B1027)))),1,0)</f>
        <v/>
      </c>
      <c r="M1027">
        <f>IF(L1027&gt;N(L1026),L1027,"")</f>
        <v/>
      </c>
      <c r="N1027">
        <f>N(N1026)+IF(AND('💰 BÁO GIÁ'!$C$27&lt;&gt;"",OR(ISNUMBER(SEARCH('💰 BÁO GIÁ'!$C$27,$A1027)),ISNUMBER(SEARCH('💰 BÁO GIÁ'!$C$27,$B1027)))),1,0)</f>
        <v/>
      </c>
      <c r="O1027">
        <f>IF(N1027&gt;N(N1026),N1027,"")</f>
        <v/>
      </c>
    </row>
    <row r="1028">
      <c r="A1028">
        <f>IF('🔩 PISTON'!A1300="","",'🔩 PISTON'!A1300)</f>
        <v/>
      </c>
      <c r="B1028">
        <f>IF('🔩 PISTON'!A1300="","","Piston "&amp;'🔩 PISTON'!U1300)</f>
        <v/>
      </c>
      <c r="C1028">
        <f>IF('🔩 PISTON'!A1300="","","Piston")</f>
        <v/>
      </c>
      <c r="D1028">
        <f>IF('🔩 PISTON'!A1300="","",'🔩 PISTON'!L1300)</f>
        <v/>
      </c>
      <c r="E1028">
        <f>IF('🔩 PISTON'!A1300="","",'🔩 PISTON'!M1300)</f>
        <v/>
      </c>
      <c r="F1028">
        <f>IF('🔩 PISTON'!A1300="","",'🔩 PISTON'!N1300)</f>
        <v/>
      </c>
      <c r="G1028">
        <f>IF('🔩 PISTON'!A1300="","",'🔩 PISTON'!O1300)</f>
        <v/>
      </c>
      <c r="H1028">
        <f>IF('🔩 PISTON'!A1300="","",'🔩 PISTON'!P1300)</f>
        <v/>
      </c>
      <c r="I1028">
        <f>IF('🔩 PISTON'!A1300="","",'🔩 PISTON'!Q1300)</f>
        <v/>
      </c>
      <c r="J1028">
        <f>IF('🔩 PISTON'!A1300="","",'🔩 PISTON'!D1300)</f>
        <v/>
      </c>
      <c r="L1028">
        <f>N(L1027)+IF(AND('🔎 TRA CỨU NHANH'!$C$2&lt;&gt;"",OR(ISNUMBER(SEARCH('🔎 TRA CỨU NHANH'!$C$2,$A1028)),ISNUMBER(SEARCH('🔎 TRA CỨU NHANH'!$C$2,$B1028)))),1,0)</f>
        <v/>
      </c>
      <c r="M1028">
        <f>IF(L1028&gt;N(L1027),L1028,"")</f>
        <v/>
      </c>
      <c r="N1028">
        <f>N(N1027)+IF(AND('💰 BÁO GIÁ'!$C$27&lt;&gt;"",OR(ISNUMBER(SEARCH('💰 BÁO GIÁ'!$C$27,$A1028)),ISNUMBER(SEARCH('💰 BÁO GIÁ'!$C$27,$B1028)))),1,0)</f>
        <v/>
      </c>
      <c r="O1028">
        <f>IF(N1028&gt;N(N1027),N1028,"")</f>
        <v/>
      </c>
    </row>
    <row r="1029">
      <c r="A1029">
        <f>IF('🔩 PISTON'!A1301="","",'🔩 PISTON'!A1301)</f>
        <v/>
      </c>
      <c r="B1029">
        <f>IF('🔩 PISTON'!A1301="","","Piston "&amp;'🔩 PISTON'!U1301)</f>
        <v/>
      </c>
      <c r="C1029">
        <f>IF('🔩 PISTON'!A1301="","","Piston")</f>
        <v/>
      </c>
      <c r="D1029">
        <f>IF('🔩 PISTON'!A1301="","",'🔩 PISTON'!L1301)</f>
        <v/>
      </c>
      <c r="E1029">
        <f>IF('🔩 PISTON'!A1301="","",'🔩 PISTON'!M1301)</f>
        <v/>
      </c>
      <c r="F1029">
        <f>IF('🔩 PISTON'!A1301="","",'🔩 PISTON'!N1301)</f>
        <v/>
      </c>
      <c r="G1029">
        <f>IF('🔩 PISTON'!A1301="","",'🔩 PISTON'!O1301)</f>
        <v/>
      </c>
      <c r="H1029">
        <f>IF('🔩 PISTON'!A1301="","",'🔩 PISTON'!P1301)</f>
        <v/>
      </c>
      <c r="I1029">
        <f>IF('🔩 PISTON'!A1301="","",'🔩 PISTON'!Q1301)</f>
        <v/>
      </c>
      <c r="J1029">
        <f>IF('🔩 PISTON'!A1301="","",'🔩 PISTON'!D1301)</f>
        <v/>
      </c>
      <c r="L1029">
        <f>N(L1028)+IF(AND('🔎 TRA CỨU NHANH'!$C$2&lt;&gt;"",OR(ISNUMBER(SEARCH('🔎 TRA CỨU NHANH'!$C$2,$A1029)),ISNUMBER(SEARCH('🔎 TRA CỨU NHANH'!$C$2,$B1029)))),1,0)</f>
        <v/>
      </c>
      <c r="M1029">
        <f>IF(L1029&gt;N(L1028),L1029,"")</f>
        <v/>
      </c>
      <c r="N1029">
        <f>N(N1028)+IF(AND('💰 BÁO GIÁ'!$C$27&lt;&gt;"",OR(ISNUMBER(SEARCH('💰 BÁO GIÁ'!$C$27,$A1029)),ISNUMBER(SEARCH('💰 BÁO GIÁ'!$C$27,$B1029)))),1,0)</f>
        <v/>
      </c>
      <c r="O1029">
        <f>IF(N1029&gt;N(N1028),N1029,"")</f>
        <v/>
      </c>
    </row>
    <row r="1030">
      <c r="A1030">
        <f>IF('🔩 PISTON'!A1302="","",'🔩 PISTON'!A1302)</f>
        <v/>
      </c>
      <c r="B1030">
        <f>IF('🔩 PISTON'!A1302="","","Piston "&amp;'🔩 PISTON'!U1302)</f>
        <v/>
      </c>
      <c r="C1030">
        <f>IF('🔩 PISTON'!A1302="","","Piston")</f>
        <v/>
      </c>
      <c r="D1030">
        <f>IF('🔩 PISTON'!A1302="","",'🔩 PISTON'!L1302)</f>
        <v/>
      </c>
      <c r="E1030">
        <f>IF('🔩 PISTON'!A1302="","",'🔩 PISTON'!M1302)</f>
        <v/>
      </c>
      <c r="F1030">
        <f>IF('🔩 PISTON'!A1302="","",'🔩 PISTON'!N1302)</f>
        <v/>
      </c>
      <c r="G1030">
        <f>IF('🔩 PISTON'!A1302="","",'🔩 PISTON'!O1302)</f>
        <v/>
      </c>
      <c r="H1030">
        <f>IF('🔩 PISTON'!A1302="","",'🔩 PISTON'!P1302)</f>
        <v/>
      </c>
      <c r="I1030">
        <f>IF('🔩 PISTON'!A1302="","",'🔩 PISTON'!Q1302)</f>
        <v/>
      </c>
      <c r="J1030">
        <f>IF('🔩 PISTON'!A1302="","",'🔩 PISTON'!D1302)</f>
        <v/>
      </c>
      <c r="L1030">
        <f>N(L1029)+IF(AND('🔎 TRA CỨU NHANH'!$C$2&lt;&gt;"",OR(ISNUMBER(SEARCH('🔎 TRA CỨU NHANH'!$C$2,$A1030)),ISNUMBER(SEARCH('🔎 TRA CỨU NHANH'!$C$2,$B1030)))),1,0)</f>
        <v/>
      </c>
      <c r="M1030">
        <f>IF(L1030&gt;N(L1029),L1030,"")</f>
        <v/>
      </c>
      <c r="N1030">
        <f>N(N1029)+IF(AND('💰 BÁO GIÁ'!$C$27&lt;&gt;"",OR(ISNUMBER(SEARCH('💰 BÁO GIÁ'!$C$27,$A1030)),ISNUMBER(SEARCH('💰 BÁO GIÁ'!$C$27,$B1030)))),1,0)</f>
        <v/>
      </c>
      <c r="O1030">
        <f>IF(N1030&gt;N(N1029),N1030,"")</f>
        <v/>
      </c>
    </row>
    <row r="1031">
      <c r="A1031">
        <f>IF('🔩 PISTON'!A1303="","",'🔩 PISTON'!A1303)</f>
        <v/>
      </c>
      <c r="B1031">
        <f>IF('🔩 PISTON'!A1303="","","Piston "&amp;'🔩 PISTON'!U1303)</f>
        <v/>
      </c>
      <c r="C1031">
        <f>IF('🔩 PISTON'!A1303="","","Piston")</f>
        <v/>
      </c>
      <c r="D1031">
        <f>IF('🔩 PISTON'!A1303="","",'🔩 PISTON'!L1303)</f>
        <v/>
      </c>
      <c r="E1031">
        <f>IF('🔩 PISTON'!A1303="","",'🔩 PISTON'!M1303)</f>
        <v/>
      </c>
      <c r="F1031">
        <f>IF('🔩 PISTON'!A1303="","",'🔩 PISTON'!N1303)</f>
        <v/>
      </c>
      <c r="G1031">
        <f>IF('🔩 PISTON'!A1303="","",'🔩 PISTON'!O1303)</f>
        <v/>
      </c>
      <c r="H1031">
        <f>IF('🔩 PISTON'!A1303="","",'🔩 PISTON'!P1303)</f>
        <v/>
      </c>
      <c r="I1031">
        <f>IF('🔩 PISTON'!A1303="","",'🔩 PISTON'!Q1303)</f>
        <v/>
      </c>
      <c r="J1031">
        <f>IF('🔩 PISTON'!A1303="","",'🔩 PISTON'!D1303)</f>
        <v/>
      </c>
      <c r="L1031">
        <f>N(L1030)+IF(AND('🔎 TRA CỨU NHANH'!$C$2&lt;&gt;"",OR(ISNUMBER(SEARCH('🔎 TRA CỨU NHANH'!$C$2,$A1031)),ISNUMBER(SEARCH('🔎 TRA CỨU NHANH'!$C$2,$B1031)))),1,0)</f>
        <v/>
      </c>
      <c r="M1031">
        <f>IF(L1031&gt;N(L1030),L1031,"")</f>
        <v/>
      </c>
      <c r="N1031">
        <f>N(N1030)+IF(AND('💰 BÁO GIÁ'!$C$27&lt;&gt;"",OR(ISNUMBER(SEARCH('💰 BÁO GIÁ'!$C$27,$A1031)),ISNUMBER(SEARCH('💰 BÁO GIÁ'!$C$27,$B1031)))),1,0)</f>
        <v/>
      </c>
      <c r="O1031">
        <f>IF(N1031&gt;N(N1030),N1031,"")</f>
        <v/>
      </c>
    </row>
    <row r="1032">
      <c r="A1032">
        <f>IF('🔩 PISTON'!A1304="","",'🔩 PISTON'!A1304)</f>
        <v/>
      </c>
      <c r="B1032">
        <f>IF('🔩 PISTON'!A1304="","","Piston "&amp;'🔩 PISTON'!U1304)</f>
        <v/>
      </c>
      <c r="C1032">
        <f>IF('🔩 PISTON'!A1304="","","Piston")</f>
        <v/>
      </c>
      <c r="D1032">
        <f>IF('🔩 PISTON'!A1304="","",'🔩 PISTON'!L1304)</f>
        <v/>
      </c>
      <c r="E1032">
        <f>IF('🔩 PISTON'!A1304="","",'🔩 PISTON'!M1304)</f>
        <v/>
      </c>
      <c r="F1032">
        <f>IF('🔩 PISTON'!A1304="","",'🔩 PISTON'!N1304)</f>
        <v/>
      </c>
      <c r="G1032">
        <f>IF('🔩 PISTON'!A1304="","",'🔩 PISTON'!O1304)</f>
        <v/>
      </c>
      <c r="H1032">
        <f>IF('🔩 PISTON'!A1304="","",'🔩 PISTON'!P1304)</f>
        <v/>
      </c>
      <c r="I1032">
        <f>IF('🔩 PISTON'!A1304="","",'🔩 PISTON'!Q1304)</f>
        <v/>
      </c>
      <c r="J1032">
        <f>IF('🔩 PISTON'!A1304="","",'🔩 PISTON'!D1304)</f>
        <v/>
      </c>
      <c r="L1032">
        <f>N(L1031)+IF(AND('🔎 TRA CỨU NHANH'!$C$2&lt;&gt;"",OR(ISNUMBER(SEARCH('🔎 TRA CỨU NHANH'!$C$2,$A1032)),ISNUMBER(SEARCH('🔎 TRA CỨU NHANH'!$C$2,$B1032)))),1,0)</f>
        <v/>
      </c>
      <c r="M1032">
        <f>IF(L1032&gt;N(L1031),L1032,"")</f>
        <v/>
      </c>
      <c r="N1032">
        <f>N(N1031)+IF(AND('💰 BÁO GIÁ'!$C$27&lt;&gt;"",OR(ISNUMBER(SEARCH('💰 BÁO GIÁ'!$C$27,$A1032)),ISNUMBER(SEARCH('💰 BÁO GIÁ'!$C$27,$B1032)))),1,0)</f>
        <v/>
      </c>
      <c r="O1032">
        <f>IF(N1032&gt;N(N1031),N1032,"")</f>
        <v/>
      </c>
    </row>
    <row r="1033">
      <c r="A1033">
        <f>IF('🔩 PISTON'!A1305="","",'🔩 PISTON'!A1305)</f>
        <v/>
      </c>
      <c r="B1033">
        <f>IF('🔩 PISTON'!A1305="","","Piston "&amp;'🔩 PISTON'!U1305)</f>
        <v/>
      </c>
      <c r="C1033">
        <f>IF('🔩 PISTON'!A1305="","","Piston")</f>
        <v/>
      </c>
      <c r="D1033">
        <f>IF('🔩 PISTON'!A1305="","",'🔩 PISTON'!L1305)</f>
        <v/>
      </c>
      <c r="E1033">
        <f>IF('🔩 PISTON'!A1305="","",'🔩 PISTON'!M1305)</f>
        <v/>
      </c>
      <c r="F1033">
        <f>IF('🔩 PISTON'!A1305="","",'🔩 PISTON'!N1305)</f>
        <v/>
      </c>
      <c r="G1033">
        <f>IF('🔩 PISTON'!A1305="","",'🔩 PISTON'!O1305)</f>
        <v/>
      </c>
      <c r="H1033">
        <f>IF('🔩 PISTON'!A1305="","",'🔩 PISTON'!P1305)</f>
        <v/>
      </c>
      <c r="I1033">
        <f>IF('🔩 PISTON'!A1305="","",'🔩 PISTON'!Q1305)</f>
        <v/>
      </c>
      <c r="J1033">
        <f>IF('🔩 PISTON'!A1305="","",'🔩 PISTON'!D1305)</f>
        <v/>
      </c>
      <c r="L1033">
        <f>N(L1032)+IF(AND('🔎 TRA CỨU NHANH'!$C$2&lt;&gt;"",OR(ISNUMBER(SEARCH('🔎 TRA CỨU NHANH'!$C$2,$A1033)),ISNUMBER(SEARCH('🔎 TRA CỨU NHANH'!$C$2,$B1033)))),1,0)</f>
        <v/>
      </c>
      <c r="M1033">
        <f>IF(L1033&gt;N(L1032),L1033,"")</f>
        <v/>
      </c>
      <c r="N1033">
        <f>N(N1032)+IF(AND('💰 BÁO GIÁ'!$C$27&lt;&gt;"",OR(ISNUMBER(SEARCH('💰 BÁO GIÁ'!$C$27,$A1033)),ISNUMBER(SEARCH('💰 BÁO GIÁ'!$C$27,$B1033)))),1,0)</f>
        <v/>
      </c>
      <c r="O1033">
        <f>IF(N1033&gt;N(N1032),N1033,"")</f>
        <v/>
      </c>
    </row>
    <row r="1034">
      <c r="A1034">
        <f>IF('🔩 PISTON'!A1306="","",'🔩 PISTON'!A1306)</f>
        <v/>
      </c>
      <c r="B1034">
        <f>IF('🔩 PISTON'!A1306="","","Piston "&amp;'🔩 PISTON'!U1306)</f>
        <v/>
      </c>
      <c r="C1034">
        <f>IF('🔩 PISTON'!A1306="","","Piston")</f>
        <v/>
      </c>
      <c r="D1034">
        <f>IF('🔩 PISTON'!A1306="","",'🔩 PISTON'!L1306)</f>
        <v/>
      </c>
      <c r="E1034">
        <f>IF('🔩 PISTON'!A1306="","",'🔩 PISTON'!M1306)</f>
        <v/>
      </c>
      <c r="F1034">
        <f>IF('🔩 PISTON'!A1306="","",'🔩 PISTON'!N1306)</f>
        <v/>
      </c>
      <c r="G1034">
        <f>IF('🔩 PISTON'!A1306="","",'🔩 PISTON'!O1306)</f>
        <v/>
      </c>
      <c r="H1034">
        <f>IF('🔩 PISTON'!A1306="","",'🔩 PISTON'!P1306)</f>
        <v/>
      </c>
      <c r="I1034">
        <f>IF('🔩 PISTON'!A1306="","",'🔩 PISTON'!Q1306)</f>
        <v/>
      </c>
      <c r="J1034">
        <f>IF('🔩 PISTON'!A1306="","",'🔩 PISTON'!D1306)</f>
        <v/>
      </c>
      <c r="L1034">
        <f>N(L1033)+IF(AND('🔎 TRA CỨU NHANH'!$C$2&lt;&gt;"",OR(ISNUMBER(SEARCH('🔎 TRA CỨU NHANH'!$C$2,$A1034)),ISNUMBER(SEARCH('🔎 TRA CỨU NHANH'!$C$2,$B1034)))),1,0)</f>
        <v/>
      </c>
      <c r="M1034">
        <f>IF(L1034&gt;N(L1033),L1034,"")</f>
        <v/>
      </c>
      <c r="N1034">
        <f>N(N1033)+IF(AND('💰 BÁO GIÁ'!$C$27&lt;&gt;"",OR(ISNUMBER(SEARCH('💰 BÁO GIÁ'!$C$27,$A1034)),ISNUMBER(SEARCH('💰 BÁO GIÁ'!$C$27,$B1034)))),1,0)</f>
        <v/>
      </c>
      <c r="O1034">
        <f>IF(N1034&gt;N(N1033),N1034,"")</f>
        <v/>
      </c>
    </row>
    <row r="1035">
      <c r="A1035">
        <f>IF('🔩 PISTON'!A1307="","",'🔩 PISTON'!A1307)</f>
        <v/>
      </c>
      <c r="B1035">
        <f>IF('🔩 PISTON'!A1307="","","Piston "&amp;'🔩 PISTON'!U1307)</f>
        <v/>
      </c>
      <c r="C1035">
        <f>IF('🔩 PISTON'!A1307="","","Piston")</f>
        <v/>
      </c>
      <c r="D1035">
        <f>IF('🔩 PISTON'!A1307="","",'🔩 PISTON'!L1307)</f>
        <v/>
      </c>
      <c r="E1035">
        <f>IF('🔩 PISTON'!A1307="","",'🔩 PISTON'!M1307)</f>
        <v/>
      </c>
      <c r="F1035">
        <f>IF('🔩 PISTON'!A1307="","",'🔩 PISTON'!N1307)</f>
        <v/>
      </c>
      <c r="G1035">
        <f>IF('🔩 PISTON'!A1307="","",'🔩 PISTON'!O1307)</f>
        <v/>
      </c>
      <c r="H1035">
        <f>IF('🔩 PISTON'!A1307="","",'🔩 PISTON'!P1307)</f>
        <v/>
      </c>
      <c r="I1035">
        <f>IF('🔩 PISTON'!A1307="","",'🔩 PISTON'!Q1307)</f>
        <v/>
      </c>
      <c r="J1035">
        <f>IF('🔩 PISTON'!A1307="","",'🔩 PISTON'!D1307)</f>
        <v/>
      </c>
      <c r="L1035">
        <f>N(L1034)+IF(AND('🔎 TRA CỨU NHANH'!$C$2&lt;&gt;"",OR(ISNUMBER(SEARCH('🔎 TRA CỨU NHANH'!$C$2,$A1035)),ISNUMBER(SEARCH('🔎 TRA CỨU NHANH'!$C$2,$B1035)))),1,0)</f>
        <v/>
      </c>
      <c r="M1035">
        <f>IF(L1035&gt;N(L1034),L1035,"")</f>
        <v/>
      </c>
      <c r="N1035">
        <f>N(N1034)+IF(AND('💰 BÁO GIÁ'!$C$27&lt;&gt;"",OR(ISNUMBER(SEARCH('💰 BÁO GIÁ'!$C$27,$A1035)),ISNUMBER(SEARCH('💰 BÁO GIÁ'!$C$27,$B1035)))),1,0)</f>
        <v/>
      </c>
      <c r="O1035">
        <f>IF(N1035&gt;N(N1034),N1035,"")</f>
        <v/>
      </c>
    </row>
    <row r="1036">
      <c r="A1036">
        <f>IF('🔩 PISTON'!A1308="","",'🔩 PISTON'!A1308)</f>
        <v/>
      </c>
      <c r="B1036">
        <f>IF('🔩 PISTON'!A1308="","","Piston "&amp;'🔩 PISTON'!U1308)</f>
        <v/>
      </c>
      <c r="C1036">
        <f>IF('🔩 PISTON'!A1308="","","Piston")</f>
        <v/>
      </c>
      <c r="D1036">
        <f>IF('🔩 PISTON'!A1308="","",'🔩 PISTON'!L1308)</f>
        <v/>
      </c>
      <c r="E1036">
        <f>IF('🔩 PISTON'!A1308="","",'🔩 PISTON'!M1308)</f>
        <v/>
      </c>
      <c r="F1036">
        <f>IF('🔩 PISTON'!A1308="","",'🔩 PISTON'!N1308)</f>
        <v/>
      </c>
      <c r="G1036">
        <f>IF('🔩 PISTON'!A1308="","",'🔩 PISTON'!O1308)</f>
        <v/>
      </c>
      <c r="H1036">
        <f>IF('🔩 PISTON'!A1308="","",'🔩 PISTON'!P1308)</f>
        <v/>
      </c>
      <c r="I1036">
        <f>IF('🔩 PISTON'!A1308="","",'🔩 PISTON'!Q1308)</f>
        <v/>
      </c>
      <c r="J1036">
        <f>IF('🔩 PISTON'!A1308="","",'🔩 PISTON'!D1308)</f>
        <v/>
      </c>
      <c r="L1036">
        <f>N(L1035)+IF(AND('🔎 TRA CỨU NHANH'!$C$2&lt;&gt;"",OR(ISNUMBER(SEARCH('🔎 TRA CỨU NHANH'!$C$2,$A1036)),ISNUMBER(SEARCH('🔎 TRA CỨU NHANH'!$C$2,$B1036)))),1,0)</f>
        <v/>
      </c>
      <c r="M1036">
        <f>IF(L1036&gt;N(L1035),L1036,"")</f>
        <v/>
      </c>
      <c r="N1036">
        <f>N(N1035)+IF(AND('💰 BÁO GIÁ'!$C$27&lt;&gt;"",OR(ISNUMBER(SEARCH('💰 BÁO GIÁ'!$C$27,$A1036)),ISNUMBER(SEARCH('💰 BÁO GIÁ'!$C$27,$B1036)))),1,0)</f>
        <v/>
      </c>
      <c r="O1036">
        <f>IF(N1036&gt;N(N1035),N1036,"")</f>
        <v/>
      </c>
    </row>
    <row r="1037">
      <c r="A1037">
        <f>IF('🔩 PISTON'!A1309="","",'🔩 PISTON'!A1309)</f>
        <v/>
      </c>
      <c r="B1037">
        <f>IF('🔩 PISTON'!A1309="","","Piston "&amp;'🔩 PISTON'!U1309)</f>
        <v/>
      </c>
      <c r="C1037">
        <f>IF('🔩 PISTON'!A1309="","","Piston")</f>
        <v/>
      </c>
      <c r="D1037">
        <f>IF('🔩 PISTON'!A1309="","",'🔩 PISTON'!L1309)</f>
        <v/>
      </c>
      <c r="E1037">
        <f>IF('🔩 PISTON'!A1309="","",'🔩 PISTON'!M1309)</f>
        <v/>
      </c>
      <c r="F1037">
        <f>IF('🔩 PISTON'!A1309="","",'🔩 PISTON'!N1309)</f>
        <v/>
      </c>
      <c r="G1037">
        <f>IF('🔩 PISTON'!A1309="","",'🔩 PISTON'!O1309)</f>
        <v/>
      </c>
      <c r="H1037">
        <f>IF('🔩 PISTON'!A1309="","",'🔩 PISTON'!P1309)</f>
        <v/>
      </c>
      <c r="I1037">
        <f>IF('🔩 PISTON'!A1309="","",'🔩 PISTON'!Q1309)</f>
        <v/>
      </c>
      <c r="J1037">
        <f>IF('🔩 PISTON'!A1309="","",'🔩 PISTON'!D1309)</f>
        <v/>
      </c>
      <c r="L1037">
        <f>N(L1036)+IF(AND('🔎 TRA CỨU NHANH'!$C$2&lt;&gt;"",OR(ISNUMBER(SEARCH('🔎 TRA CỨU NHANH'!$C$2,$A1037)),ISNUMBER(SEARCH('🔎 TRA CỨU NHANH'!$C$2,$B1037)))),1,0)</f>
        <v/>
      </c>
      <c r="M1037">
        <f>IF(L1037&gt;N(L1036),L1037,"")</f>
        <v/>
      </c>
      <c r="N1037">
        <f>N(N1036)+IF(AND('💰 BÁO GIÁ'!$C$27&lt;&gt;"",OR(ISNUMBER(SEARCH('💰 BÁO GIÁ'!$C$27,$A1037)),ISNUMBER(SEARCH('💰 BÁO GIÁ'!$C$27,$B1037)))),1,0)</f>
        <v/>
      </c>
      <c r="O1037">
        <f>IF(N1037&gt;N(N1036),N1037,"")</f>
        <v/>
      </c>
    </row>
    <row r="1038">
      <c r="A1038">
        <f>IF('🔩 PISTON'!A1310="","",'🔩 PISTON'!A1310)</f>
        <v/>
      </c>
      <c r="B1038">
        <f>IF('🔩 PISTON'!A1310="","","Piston "&amp;'🔩 PISTON'!U1310)</f>
        <v/>
      </c>
      <c r="C1038">
        <f>IF('🔩 PISTON'!A1310="","","Piston")</f>
        <v/>
      </c>
      <c r="D1038">
        <f>IF('🔩 PISTON'!A1310="","",'🔩 PISTON'!L1310)</f>
        <v/>
      </c>
      <c r="E1038">
        <f>IF('🔩 PISTON'!A1310="","",'🔩 PISTON'!M1310)</f>
        <v/>
      </c>
      <c r="F1038">
        <f>IF('🔩 PISTON'!A1310="","",'🔩 PISTON'!N1310)</f>
        <v/>
      </c>
      <c r="G1038">
        <f>IF('🔩 PISTON'!A1310="","",'🔩 PISTON'!O1310)</f>
        <v/>
      </c>
      <c r="H1038">
        <f>IF('🔩 PISTON'!A1310="","",'🔩 PISTON'!P1310)</f>
        <v/>
      </c>
      <c r="I1038">
        <f>IF('🔩 PISTON'!A1310="","",'🔩 PISTON'!Q1310)</f>
        <v/>
      </c>
      <c r="J1038">
        <f>IF('🔩 PISTON'!A1310="","",'🔩 PISTON'!D1310)</f>
        <v/>
      </c>
      <c r="L1038">
        <f>N(L1037)+IF(AND('🔎 TRA CỨU NHANH'!$C$2&lt;&gt;"",OR(ISNUMBER(SEARCH('🔎 TRA CỨU NHANH'!$C$2,$A1038)),ISNUMBER(SEARCH('🔎 TRA CỨU NHANH'!$C$2,$B1038)))),1,0)</f>
        <v/>
      </c>
      <c r="M1038">
        <f>IF(L1038&gt;N(L1037),L1038,"")</f>
        <v/>
      </c>
      <c r="N1038">
        <f>N(N1037)+IF(AND('💰 BÁO GIÁ'!$C$27&lt;&gt;"",OR(ISNUMBER(SEARCH('💰 BÁO GIÁ'!$C$27,$A1038)),ISNUMBER(SEARCH('💰 BÁO GIÁ'!$C$27,$B1038)))),1,0)</f>
        <v/>
      </c>
      <c r="O1038">
        <f>IF(N1038&gt;N(N1037),N1038,"")</f>
        <v/>
      </c>
    </row>
    <row r="1039">
      <c r="A1039">
        <f>IF('🔩 PISTON'!A1311="","",'🔩 PISTON'!A1311)</f>
        <v/>
      </c>
      <c r="B1039">
        <f>IF('🔩 PISTON'!A1311="","","Piston "&amp;'🔩 PISTON'!U1311)</f>
        <v/>
      </c>
      <c r="C1039">
        <f>IF('🔩 PISTON'!A1311="","","Piston")</f>
        <v/>
      </c>
      <c r="D1039">
        <f>IF('🔩 PISTON'!A1311="","",'🔩 PISTON'!L1311)</f>
        <v/>
      </c>
      <c r="E1039">
        <f>IF('🔩 PISTON'!A1311="","",'🔩 PISTON'!M1311)</f>
        <v/>
      </c>
      <c r="F1039">
        <f>IF('🔩 PISTON'!A1311="","",'🔩 PISTON'!N1311)</f>
        <v/>
      </c>
      <c r="G1039">
        <f>IF('🔩 PISTON'!A1311="","",'🔩 PISTON'!O1311)</f>
        <v/>
      </c>
      <c r="H1039">
        <f>IF('🔩 PISTON'!A1311="","",'🔩 PISTON'!P1311)</f>
        <v/>
      </c>
      <c r="I1039">
        <f>IF('🔩 PISTON'!A1311="","",'🔩 PISTON'!Q1311)</f>
        <v/>
      </c>
      <c r="J1039">
        <f>IF('🔩 PISTON'!A1311="","",'🔩 PISTON'!D1311)</f>
        <v/>
      </c>
      <c r="L1039">
        <f>N(L1038)+IF(AND('🔎 TRA CỨU NHANH'!$C$2&lt;&gt;"",OR(ISNUMBER(SEARCH('🔎 TRA CỨU NHANH'!$C$2,$A1039)),ISNUMBER(SEARCH('🔎 TRA CỨU NHANH'!$C$2,$B1039)))),1,0)</f>
        <v/>
      </c>
      <c r="M1039">
        <f>IF(L1039&gt;N(L1038),L1039,"")</f>
        <v/>
      </c>
      <c r="N1039">
        <f>N(N1038)+IF(AND('💰 BÁO GIÁ'!$C$27&lt;&gt;"",OR(ISNUMBER(SEARCH('💰 BÁO GIÁ'!$C$27,$A1039)),ISNUMBER(SEARCH('💰 BÁO GIÁ'!$C$27,$B1039)))),1,0)</f>
        <v/>
      </c>
      <c r="O1039">
        <f>IF(N1039&gt;N(N1038),N1039,"")</f>
        <v/>
      </c>
    </row>
    <row r="1040">
      <c r="A1040">
        <f>IF('🔩 PISTON'!A1312="","",'🔩 PISTON'!A1312)</f>
        <v/>
      </c>
      <c r="B1040">
        <f>IF('🔩 PISTON'!A1312="","","Piston "&amp;'🔩 PISTON'!U1312)</f>
        <v/>
      </c>
      <c r="C1040">
        <f>IF('🔩 PISTON'!A1312="","","Piston")</f>
        <v/>
      </c>
      <c r="D1040">
        <f>IF('🔩 PISTON'!A1312="","",'🔩 PISTON'!L1312)</f>
        <v/>
      </c>
      <c r="E1040">
        <f>IF('🔩 PISTON'!A1312="","",'🔩 PISTON'!M1312)</f>
        <v/>
      </c>
      <c r="F1040">
        <f>IF('🔩 PISTON'!A1312="","",'🔩 PISTON'!N1312)</f>
        <v/>
      </c>
      <c r="G1040">
        <f>IF('🔩 PISTON'!A1312="","",'🔩 PISTON'!O1312)</f>
        <v/>
      </c>
      <c r="H1040">
        <f>IF('🔩 PISTON'!A1312="","",'🔩 PISTON'!P1312)</f>
        <v/>
      </c>
      <c r="I1040">
        <f>IF('🔩 PISTON'!A1312="","",'🔩 PISTON'!Q1312)</f>
        <v/>
      </c>
      <c r="J1040">
        <f>IF('🔩 PISTON'!A1312="","",'🔩 PISTON'!D1312)</f>
        <v/>
      </c>
      <c r="L1040">
        <f>N(L1039)+IF(AND('🔎 TRA CỨU NHANH'!$C$2&lt;&gt;"",OR(ISNUMBER(SEARCH('🔎 TRA CỨU NHANH'!$C$2,$A1040)),ISNUMBER(SEARCH('🔎 TRA CỨU NHANH'!$C$2,$B1040)))),1,0)</f>
        <v/>
      </c>
      <c r="M1040">
        <f>IF(L1040&gt;N(L1039),L1040,"")</f>
        <v/>
      </c>
      <c r="N1040">
        <f>N(N1039)+IF(AND('💰 BÁO GIÁ'!$C$27&lt;&gt;"",OR(ISNUMBER(SEARCH('💰 BÁO GIÁ'!$C$27,$A1040)),ISNUMBER(SEARCH('💰 BÁO GIÁ'!$C$27,$B1040)))),1,0)</f>
        <v/>
      </c>
      <c r="O1040">
        <f>IF(N1040&gt;N(N1039),N1040,"")</f>
        <v/>
      </c>
    </row>
    <row r="1041">
      <c r="A1041">
        <f>IF('🔩 PISTON'!A1313="","",'🔩 PISTON'!A1313)</f>
        <v/>
      </c>
      <c r="B1041">
        <f>IF('🔩 PISTON'!A1313="","","Piston "&amp;'🔩 PISTON'!U1313)</f>
        <v/>
      </c>
      <c r="C1041">
        <f>IF('🔩 PISTON'!A1313="","","Piston")</f>
        <v/>
      </c>
      <c r="D1041">
        <f>IF('🔩 PISTON'!A1313="","",'🔩 PISTON'!L1313)</f>
        <v/>
      </c>
      <c r="E1041">
        <f>IF('🔩 PISTON'!A1313="","",'🔩 PISTON'!M1313)</f>
        <v/>
      </c>
      <c r="F1041">
        <f>IF('🔩 PISTON'!A1313="","",'🔩 PISTON'!N1313)</f>
        <v/>
      </c>
      <c r="G1041">
        <f>IF('🔩 PISTON'!A1313="","",'🔩 PISTON'!O1313)</f>
        <v/>
      </c>
      <c r="H1041">
        <f>IF('🔩 PISTON'!A1313="","",'🔩 PISTON'!P1313)</f>
        <v/>
      </c>
      <c r="I1041">
        <f>IF('🔩 PISTON'!A1313="","",'🔩 PISTON'!Q1313)</f>
        <v/>
      </c>
      <c r="J1041">
        <f>IF('🔩 PISTON'!A1313="","",'🔩 PISTON'!D1313)</f>
        <v/>
      </c>
      <c r="L1041">
        <f>N(L1040)+IF(AND('🔎 TRA CỨU NHANH'!$C$2&lt;&gt;"",OR(ISNUMBER(SEARCH('🔎 TRA CỨU NHANH'!$C$2,$A1041)),ISNUMBER(SEARCH('🔎 TRA CỨU NHANH'!$C$2,$B1041)))),1,0)</f>
        <v/>
      </c>
      <c r="M1041">
        <f>IF(L1041&gt;N(L1040),L1041,"")</f>
        <v/>
      </c>
      <c r="N1041">
        <f>N(N1040)+IF(AND('💰 BÁO GIÁ'!$C$27&lt;&gt;"",OR(ISNUMBER(SEARCH('💰 BÁO GIÁ'!$C$27,$A1041)),ISNUMBER(SEARCH('💰 BÁO GIÁ'!$C$27,$B1041)))),1,0)</f>
        <v/>
      </c>
      <c r="O1041">
        <f>IF(N1041&gt;N(N1040),N1041,"")</f>
        <v/>
      </c>
    </row>
    <row r="1042">
      <c r="A1042">
        <f>IF('🔩 PISTON'!A1314="","",'🔩 PISTON'!A1314)</f>
        <v/>
      </c>
      <c r="B1042">
        <f>IF('🔩 PISTON'!A1314="","","Piston "&amp;'🔩 PISTON'!U1314)</f>
        <v/>
      </c>
      <c r="C1042">
        <f>IF('🔩 PISTON'!A1314="","","Piston")</f>
        <v/>
      </c>
      <c r="D1042">
        <f>IF('🔩 PISTON'!A1314="","",'🔩 PISTON'!L1314)</f>
        <v/>
      </c>
      <c r="E1042">
        <f>IF('🔩 PISTON'!A1314="","",'🔩 PISTON'!M1314)</f>
        <v/>
      </c>
      <c r="F1042">
        <f>IF('🔩 PISTON'!A1314="","",'🔩 PISTON'!N1314)</f>
        <v/>
      </c>
      <c r="G1042">
        <f>IF('🔩 PISTON'!A1314="","",'🔩 PISTON'!O1314)</f>
        <v/>
      </c>
      <c r="H1042">
        <f>IF('🔩 PISTON'!A1314="","",'🔩 PISTON'!P1314)</f>
        <v/>
      </c>
      <c r="I1042">
        <f>IF('🔩 PISTON'!A1314="","",'🔩 PISTON'!Q1314)</f>
        <v/>
      </c>
      <c r="J1042">
        <f>IF('🔩 PISTON'!A1314="","",'🔩 PISTON'!D1314)</f>
        <v/>
      </c>
      <c r="L1042">
        <f>N(L1041)+IF(AND('🔎 TRA CỨU NHANH'!$C$2&lt;&gt;"",OR(ISNUMBER(SEARCH('🔎 TRA CỨU NHANH'!$C$2,$A1042)),ISNUMBER(SEARCH('🔎 TRA CỨU NHANH'!$C$2,$B1042)))),1,0)</f>
        <v/>
      </c>
      <c r="M1042">
        <f>IF(L1042&gt;N(L1041),L1042,"")</f>
        <v/>
      </c>
      <c r="N1042">
        <f>N(N1041)+IF(AND('💰 BÁO GIÁ'!$C$27&lt;&gt;"",OR(ISNUMBER(SEARCH('💰 BÁO GIÁ'!$C$27,$A1042)),ISNUMBER(SEARCH('💰 BÁO GIÁ'!$C$27,$B1042)))),1,0)</f>
        <v/>
      </c>
      <c r="O1042">
        <f>IF(N1042&gt;N(N1041),N1042,"")</f>
        <v/>
      </c>
    </row>
    <row r="1043">
      <c r="A1043">
        <f>IF('🔩 PISTON'!A1315="","",'🔩 PISTON'!A1315)</f>
        <v/>
      </c>
      <c r="B1043">
        <f>IF('🔩 PISTON'!A1315="","","Piston "&amp;'🔩 PISTON'!U1315)</f>
        <v/>
      </c>
      <c r="C1043">
        <f>IF('🔩 PISTON'!A1315="","","Piston")</f>
        <v/>
      </c>
      <c r="D1043">
        <f>IF('🔩 PISTON'!A1315="","",'🔩 PISTON'!L1315)</f>
        <v/>
      </c>
      <c r="E1043">
        <f>IF('🔩 PISTON'!A1315="","",'🔩 PISTON'!M1315)</f>
        <v/>
      </c>
      <c r="F1043">
        <f>IF('🔩 PISTON'!A1315="","",'🔩 PISTON'!N1315)</f>
        <v/>
      </c>
      <c r="G1043">
        <f>IF('🔩 PISTON'!A1315="","",'🔩 PISTON'!O1315)</f>
        <v/>
      </c>
      <c r="H1043">
        <f>IF('🔩 PISTON'!A1315="","",'🔩 PISTON'!P1315)</f>
        <v/>
      </c>
      <c r="I1043">
        <f>IF('🔩 PISTON'!A1315="","",'🔩 PISTON'!Q1315)</f>
        <v/>
      </c>
      <c r="J1043">
        <f>IF('🔩 PISTON'!A1315="","",'🔩 PISTON'!D1315)</f>
        <v/>
      </c>
      <c r="L1043">
        <f>N(L1042)+IF(AND('🔎 TRA CỨU NHANH'!$C$2&lt;&gt;"",OR(ISNUMBER(SEARCH('🔎 TRA CỨU NHANH'!$C$2,$A1043)),ISNUMBER(SEARCH('🔎 TRA CỨU NHANH'!$C$2,$B1043)))),1,0)</f>
        <v/>
      </c>
      <c r="M1043">
        <f>IF(L1043&gt;N(L1042),L1043,"")</f>
        <v/>
      </c>
      <c r="N1043">
        <f>N(N1042)+IF(AND('💰 BÁO GIÁ'!$C$27&lt;&gt;"",OR(ISNUMBER(SEARCH('💰 BÁO GIÁ'!$C$27,$A1043)),ISNUMBER(SEARCH('💰 BÁO GIÁ'!$C$27,$B1043)))),1,0)</f>
        <v/>
      </c>
      <c r="O1043">
        <f>IF(N1043&gt;N(N1042),N1043,"")</f>
        <v/>
      </c>
    </row>
    <row r="1044">
      <c r="A1044">
        <f>IF('🔩 PISTON'!A1316="","",'🔩 PISTON'!A1316)</f>
        <v/>
      </c>
      <c r="B1044">
        <f>IF('🔩 PISTON'!A1316="","","Piston "&amp;'🔩 PISTON'!U1316)</f>
        <v/>
      </c>
      <c r="C1044">
        <f>IF('🔩 PISTON'!A1316="","","Piston")</f>
        <v/>
      </c>
      <c r="D1044">
        <f>IF('🔩 PISTON'!A1316="","",'🔩 PISTON'!L1316)</f>
        <v/>
      </c>
      <c r="E1044">
        <f>IF('🔩 PISTON'!A1316="","",'🔩 PISTON'!M1316)</f>
        <v/>
      </c>
      <c r="F1044">
        <f>IF('🔩 PISTON'!A1316="","",'🔩 PISTON'!N1316)</f>
        <v/>
      </c>
      <c r="G1044">
        <f>IF('🔩 PISTON'!A1316="","",'🔩 PISTON'!O1316)</f>
        <v/>
      </c>
      <c r="H1044">
        <f>IF('🔩 PISTON'!A1316="","",'🔩 PISTON'!P1316)</f>
        <v/>
      </c>
      <c r="I1044">
        <f>IF('🔩 PISTON'!A1316="","",'🔩 PISTON'!Q1316)</f>
        <v/>
      </c>
      <c r="J1044">
        <f>IF('🔩 PISTON'!A1316="","",'🔩 PISTON'!D1316)</f>
        <v/>
      </c>
      <c r="L1044">
        <f>N(L1043)+IF(AND('🔎 TRA CỨU NHANH'!$C$2&lt;&gt;"",OR(ISNUMBER(SEARCH('🔎 TRA CỨU NHANH'!$C$2,$A1044)),ISNUMBER(SEARCH('🔎 TRA CỨU NHANH'!$C$2,$B1044)))),1,0)</f>
        <v/>
      </c>
      <c r="M1044">
        <f>IF(L1044&gt;N(L1043),L1044,"")</f>
        <v/>
      </c>
      <c r="N1044">
        <f>N(N1043)+IF(AND('💰 BÁO GIÁ'!$C$27&lt;&gt;"",OR(ISNUMBER(SEARCH('💰 BÁO GIÁ'!$C$27,$A1044)),ISNUMBER(SEARCH('💰 BÁO GIÁ'!$C$27,$B1044)))),1,0)</f>
        <v/>
      </c>
      <c r="O1044">
        <f>IF(N1044&gt;N(N1043),N1044,"")</f>
        <v/>
      </c>
    </row>
    <row r="1045">
      <c r="A1045">
        <f>IF('🔩 PISTON'!A1317="","",'🔩 PISTON'!A1317)</f>
        <v/>
      </c>
      <c r="B1045">
        <f>IF('🔩 PISTON'!A1317="","","Piston "&amp;'🔩 PISTON'!U1317)</f>
        <v/>
      </c>
      <c r="C1045">
        <f>IF('🔩 PISTON'!A1317="","","Piston")</f>
        <v/>
      </c>
      <c r="D1045">
        <f>IF('🔩 PISTON'!A1317="","",'🔩 PISTON'!L1317)</f>
        <v/>
      </c>
      <c r="E1045">
        <f>IF('🔩 PISTON'!A1317="","",'🔩 PISTON'!M1317)</f>
        <v/>
      </c>
      <c r="F1045">
        <f>IF('🔩 PISTON'!A1317="","",'🔩 PISTON'!N1317)</f>
        <v/>
      </c>
      <c r="G1045">
        <f>IF('🔩 PISTON'!A1317="","",'🔩 PISTON'!O1317)</f>
        <v/>
      </c>
      <c r="H1045">
        <f>IF('🔩 PISTON'!A1317="","",'🔩 PISTON'!P1317)</f>
        <v/>
      </c>
      <c r="I1045">
        <f>IF('🔩 PISTON'!A1317="","",'🔩 PISTON'!Q1317)</f>
        <v/>
      </c>
      <c r="J1045">
        <f>IF('🔩 PISTON'!A1317="","",'🔩 PISTON'!D1317)</f>
        <v/>
      </c>
      <c r="L1045">
        <f>N(L1044)+IF(AND('🔎 TRA CỨU NHANH'!$C$2&lt;&gt;"",OR(ISNUMBER(SEARCH('🔎 TRA CỨU NHANH'!$C$2,$A1045)),ISNUMBER(SEARCH('🔎 TRA CỨU NHANH'!$C$2,$B1045)))),1,0)</f>
        <v/>
      </c>
      <c r="M1045">
        <f>IF(L1045&gt;N(L1044),L1045,"")</f>
        <v/>
      </c>
      <c r="N1045">
        <f>N(N1044)+IF(AND('💰 BÁO GIÁ'!$C$27&lt;&gt;"",OR(ISNUMBER(SEARCH('💰 BÁO GIÁ'!$C$27,$A1045)),ISNUMBER(SEARCH('💰 BÁO GIÁ'!$C$27,$B1045)))),1,0)</f>
        <v/>
      </c>
      <c r="O1045">
        <f>IF(N1045&gt;N(N1044),N1045,"")</f>
        <v/>
      </c>
    </row>
    <row r="1046">
      <c r="A1046">
        <f>IF('🔩 PISTON'!A1318="","",'🔩 PISTON'!A1318)</f>
        <v/>
      </c>
      <c r="B1046">
        <f>IF('🔩 PISTON'!A1318="","","Piston "&amp;'🔩 PISTON'!U1318)</f>
        <v/>
      </c>
      <c r="C1046">
        <f>IF('🔩 PISTON'!A1318="","","Piston")</f>
        <v/>
      </c>
      <c r="D1046">
        <f>IF('🔩 PISTON'!A1318="","",'🔩 PISTON'!L1318)</f>
        <v/>
      </c>
      <c r="E1046">
        <f>IF('🔩 PISTON'!A1318="","",'🔩 PISTON'!M1318)</f>
        <v/>
      </c>
      <c r="F1046">
        <f>IF('🔩 PISTON'!A1318="","",'🔩 PISTON'!N1318)</f>
        <v/>
      </c>
      <c r="G1046">
        <f>IF('🔩 PISTON'!A1318="","",'🔩 PISTON'!O1318)</f>
        <v/>
      </c>
      <c r="H1046">
        <f>IF('🔩 PISTON'!A1318="","",'🔩 PISTON'!P1318)</f>
        <v/>
      </c>
      <c r="I1046">
        <f>IF('🔩 PISTON'!A1318="","",'🔩 PISTON'!Q1318)</f>
        <v/>
      </c>
      <c r="J1046">
        <f>IF('🔩 PISTON'!A1318="","",'🔩 PISTON'!D1318)</f>
        <v/>
      </c>
      <c r="L1046">
        <f>N(L1045)+IF(AND('🔎 TRA CỨU NHANH'!$C$2&lt;&gt;"",OR(ISNUMBER(SEARCH('🔎 TRA CỨU NHANH'!$C$2,$A1046)),ISNUMBER(SEARCH('🔎 TRA CỨU NHANH'!$C$2,$B1046)))),1,0)</f>
        <v/>
      </c>
      <c r="M1046">
        <f>IF(L1046&gt;N(L1045),L1046,"")</f>
        <v/>
      </c>
      <c r="N1046">
        <f>N(N1045)+IF(AND('💰 BÁO GIÁ'!$C$27&lt;&gt;"",OR(ISNUMBER(SEARCH('💰 BÁO GIÁ'!$C$27,$A1046)),ISNUMBER(SEARCH('💰 BÁO GIÁ'!$C$27,$B1046)))),1,0)</f>
        <v/>
      </c>
      <c r="O1046">
        <f>IF(N1046&gt;N(N1045),N1046,"")</f>
        <v/>
      </c>
    </row>
    <row r="1047">
      <c r="A1047">
        <f>IF('🔧 XY LANH'!A3="","",'🔧 XY LANH'!A3)</f>
        <v/>
      </c>
      <c r="B1047">
        <f>IF('🔧 XY LANH'!A3="","",'🔧 XY LANH'!N3)</f>
        <v/>
      </c>
      <c r="C1047">
        <f>IF('🔧 XY LANH'!A3="","","Xy lanh")</f>
        <v/>
      </c>
      <c r="D1047">
        <f>IF('🔧 XY LANH'!A3="","",'🔧 XY LANH'!I3)</f>
        <v/>
      </c>
      <c r="E1047" s="37">
        <f>IF('🔧 XY LANH'!A3="","",'🔧 XY LANH'!#REF!)</f>
        <v/>
      </c>
      <c r="F1047" s="37">
        <f>IF('🔧 XY LANH'!A3="","",'🔧 XY LANH'!J3)</f>
        <v/>
      </c>
      <c r="G1047" s="37">
        <f>IF('🔧 XY LANH'!A3="","",'🔧 XY LANH'!K3)</f>
        <v/>
      </c>
      <c r="H1047" s="37">
        <f>IF('🔧 XY LANH'!A3="","",'🔧 XY LANH'!L3)</f>
        <v/>
      </c>
      <c r="I1047" s="37">
        <f>IF('🔧 XY LANH'!A3="","",'🔧 XY LANH'!M3)</f>
        <v/>
      </c>
      <c r="J1047">
        <f>IF('🔧 XY LANH'!A3="","",'🔧 XY LANH'!#REF!)</f>
        <v/>
      </c>
      <c r="L1047">
        <f>N(L1046)+IF(AND('🔎 TRA CỨU NHANH'!$C$2&lt;&gt;"",OR(ISNUMBER(SEARCH('🔎 TRA CỨU NHANH'!$C$2,$A1047)),ISNUMBER(SEARCH('🔎 TRA CỨU NHANH'!$C$2,$B1047)))),1,0)</f>
        <v/>
      </c>
      <c r="M1047">
        <f>IF(L1047&gt;N(L1046),L1047,"")</f>
        <v/>
      </c>
      <c r="N1047">
        <f>N(N1046)+IF(AND('💰 BÁO GIÁ'!$C$27&lt;&gt;"",OR(ISNUMBER(SEARCH('💰 BÁO GIÁ'!$C$27,$A1047)),ISNUMBER(SEARCH('💰 BÁO GIÁ'!$C$27,$B1047)))),1,0)</f>
        <v/>
      </c>
      <c r="O1047">
        <f>IF(N1047&gt;N(N1046),N1047,"")</f>
        <v/>
      </c>
    </row>
    <row r="1048">
      <c r="A1048">
        <f>IF('🔧 XY LANH'!A4="","",'🔧 XY LANH'!A4)</f>
        <v/>
      </c>
      <c r="B1048">
        <f>IF('🔧 XY LANH'!A4="","",'🔧 XY LANH'!N4)</f>
        <v/>
      </c>
      <c r="C1048">
        <f>IF('🔧 XY LANH'!A4="","","Xy lanh")</f>
        <v/>
      </c>
      <c r="D1048">
        <f>IF('🔧 XY LANH'!A4="","",'🔧 XY LANH'!I4)</f>
        <v/>
      </c>
      <c r="E1048" s="37">
        <f>IF('🔧 XY LANH'!A4="","",'🔧 XY LANH'!#REF!)</f>
        <v/>
      </c>
      <c r="F1048" s="37">
        <f>IF('🔧 XY LANH'!A4="","",'🔧 XY LANH'!J4)</f>
        <v/>
      </c>
      <c r="G1048" s="37">
        <f>IF('🔧 XY LANH'!A4="","",'🔧 XY LANH'!K4)</f>
        <v/>
      </c>
      <c r="H1048" s="37">
        <f>IF('🔧 XY LANH'!A4="","",'🔧 XY LANH'!L4)</f>
        <v/>
      </c>
      <c r="I1048" s="37">
        <f>IF('🔧 XY LANH'!A4="","",'🔧 XY LANH'!M4)</f>
        <v/>
      </c>
      <c r="J1048">
        <f>IF('🔧 XY LANH'!A4="","",'🔧 XY LANH'!#REF!)</f>
        <v/>
      </c>
      <c r="L1048">
        <f>N(L1047)+IF(AND('🔎 TRA CỨU NHANH'!$C$2&lt;&gt;"",OR(ISNUMBER(SEARCH('🔎 TRA CỨU NHANH'!$C$2,$A1048)),ISNUMBER(SEARCH('🔎 TRA CỨU NHANH'!$C$2,$B1048)))),1,0)</f>
        <v/>
      </c>
      <c r="M1048">
        <f>IF(L1048&gt;N(L1047),L1048,"")</f>
        <v/>
      </c>
      <c r="N1048">
        <f>N(N1047)+IF(AND('💰 BÁO GIÁ'!$C$27&lt;&gt;"",OR(ISNUMBER(SEARCH('💰 BÁO GIÁ'!$C$27,$A1048)),ISNUMBER(SEARCH('💰 BÁO GIÁ'!$C$27,$B1048)))),1,0)</f>
        <v/>
      </c>
      <c r="O1048">
        <f>IF(N1048&gt;N(N1047),N1048,"")</f>
        <v/>
      </c>
    </row>
    <row r="1049">
      <c r="A1049">
        <f>IF('🔧 XY LANH'!A5="","",'🔧 XY LANH'!A5)</f>
        <v/>
      </c>
      <c r="B1049">
        <f>IF('🔧 XY LANH'!A5="","",'🔧 XY LANH'!N5)</f>
        <v/>
      </c>
      <c r="C1049">
        <f>IF('🔧 XY LANH'!A5="","","Xy lanh")</f>
        <v/>
      </c>
      <c r="D1049">
        <f>IF('🔧 XY LANH'!A5="","",'🔧 XY LANH'!I5)</f>
        <v/>
      </c>
      <c r="E1049" s="37">
        <f>IF('🔧 XY LANH'!A5="","",'🔧 XY LANH'!#REF!)</f>
        <v/>
      </c>
      <c r="F1049" s="37">
        <f>IF('🔧 XY LANH'!A5="","",'🔧 XY LANH'!J5)</f>
        <v/>
      </c>
      <c r="G1049" s="37">
        <f>IF('🔧 XY LANH'!A5="","",'🔧 XY LANH'!K5)</f>
        <v/>
      </c>
      <c r="H1049" s="37">
        <f>IF('🔧 XY LANH'!A5="","",'🔧 XY LANH'!L5)</f>
        <v/>
      </c>
      <c r="I1049" s="37">
        <f>IF('🔧 XY LANH'!A5="","",'🔧 XY LANH'!M5)</f>
        <v/>
      </c>
      <c r="J1049">
        <f>IF('🔧 XY LANH'!A5="","",'🔧 XY LANH'!#REF!)</f>
        <v/>
      </c>
      <c r="L1049">
        <f>N(L1048)+IF(AND('🔎 TRA CỨU NHANH'!$C$2&lt;&gt;"",OR(ISNUMBER(SEARCH('🔎 TRA CỨU NHANH'!$C$2,$A1049)),ISNUMBER(SEARCH('🔎 TRA CỨU NHANH'!$C$2,$B1049)))),1,0)</f>
        <v/>
      </c>
      <c r="M1049">
        <f>IF(L1049&gt;N(L1048),L1049,"")</f>
        <v/>
      </c>
      <c r="N1049">
        <f>N(N1048)+IF(AND('💰 BÁO GIÁ'!$C$27&lt;&gt;"",OR(ISNUMBER(SEARCH('💰 BÁO GIÁ'!$C$27,$A1049)),ISNUMBER(SEARCH('💰 BÁO GIÁ'!$C$27,$B1049)))),1,0)</f>
        <v/>
      </c>
      <c r="O1049">
        <f>IF(N1049&gt;N(N1048),N1049,"")</f>
        <v/>
      </c>
    </row>
    <row r="1050">
      <c r="A1050">
        <f>IF('🔧 XY LANH'!A6="","",'🔧 XY LANH'!A6)</f>
        <v/>
      </c>
      <c r="B1050">
        <f>IF('🔧 XY LANH'!A6="","",'🔧 XY LANH'!N6)</f>
        <v/>
      </c>
      <c r="C1050">
        <f>IF('🔧 XY LANH'!A6="","","Xy lanh")</f>
        <v/>
      </c>
      <c r="D1050">
        <f>IF('🔧 XY LANH'!A6="","",'🔧 XY LANH'!I6)</f>
        <v/>
      </c>
      <c r="E1050" s="37">
        <f>IF('🔧 XY LANH'!A6="","",'🔧 XY LANH'!#REF!)</f>
        <v/>
      </c>
      <c r="F1050" s="37">
        <f>IF('🔧 XY LANH'!A6="","",'🔧 XY LANH'!J6)</f>
        <v/>
      </c>
      <c r="G1050" s="37">
        <f>IF('🔧 XY LANH'!A6="","",'🔧 XY LANH'!K6)</f>
        <v/>
      </c>
      <c r="H1050" s="37">
        <f>IF('🔧 XY LANH'!A6="","",'🔧 XY LANH'!L6)</f>
        <v/>
      </c>
      <c r="I1050" s="37">
        <f>IF('🔧 XY LANH'!A6="","",'🔧 XY LANH'!M6)</f>
        <v/>
      </c>
      <c r="J1050">
        <f>IF('🔧 XY LANH'!A6="","",'🔧 XY LANH'!#REF!)</f>
        <v/>
      </c>
      <c r="L1050">
        <f>N(L1049)+IF(AND('🔎 TRA CỨU NHANH'!$C$2&lt;&gt;"",OR(ISNUMBER(SEARCH('🔎 TRA CỨU NHANH'!$C$2,$A1050)),ISNUMBER(SEARCH('🔎 TRA CỨU NHANH'!$C$2,$B1050)))),1,0)</f>
        <v/>
      </c>
      <c r="M1050">
        <f>IF(L1050&gt;N(L1049),L1050,"")</f>
        <v/>
      </c>
      <c r="N1050">
        <f>N(N1049)+IF(AND('💰 BÁO GIÁ'!$C$27&lt;&gt;"",OR(ISNUMBER(SEARCH('💰 BÁO GIÁ'!$C$27,$A1050)),ISNUMBER(SEARCH('💰 BÁO GIÁ'!$C$27,$B1050)))),1,0)</f>
        <v/>
      </c>
      <c r="O1050">
        <f>IF(N1050&gt;N(N1049),N1050,"")</f>
        <v/>
      </c>
    </row>
    <row r="1051">
      <c r="A1051">
        <f>IF('🔧 XY LANH'!A7="","",'🔧 XY LANH'!A7)</f>
        <v/>
      </c>
      <c r="B1051">
        <f>IF('🔧 XY LANH'!A7="","",'🔧 XY LANH'!N7)</f>
        <v/>
      </c>
      <c r="C1051">
        <f>IF('🔧 XY LANH'!A7="","","Xy lanh")</f>
        <v/>
      </c>
      <c r="D1051">
        <f>IF('🔧 XY LANH'!A7="","",'🔧 XY LANH'!I7)</f>
        <v/>
      </c>
      <c r="E1051" s="37">
        <f>IF('🔧 XY LANH'!A7="","",'🔧 XY LANH'!#REF!)</f>
        <v/>
      </c>
      <c r="F1051" s="37">
        <f>IF('🔧 XY LANH'!A7="","",'🔧 XY LANH'!J7)</f>
        <v/>
      </c>
      <c r="G1051" s="37">
        <f>IF('🔧 XY LANH'!A7="","",'🔧 XY LANH'!K7)</f>
        <v/>
      </c>
      <c r="H1051" s="37">
        <f>IF('🔧 XY LANH'!A7="","",'🔧 XY LANH'!L7)</f>
        <v/>
      </c>
      <c r="I1051" s="37">
        <f>IF('🔧 XY LANH'!A7="","",'🔧 XY LANH'!M7)</f>
        <v/>
      </c>
      <c r="J1051">
        <f>IF('🔧 XY LANH'!A7="","",'🔧 XY LANH'!#REF!)</f>
        <v/>
      </c>
      <c r="L1051">
        <f>N(L1050)+IF(AND('🔎 TRA CỨU NHANH'!$C$2&lt;&gt;"",OR(ISNUMBER(SEARCH('🔎 TRA CỨU NHANH'!$C$2,$A1051)),ISNUMBER(SEARCH('🔎 TRA CỨU NHANH'!$C$2,$B1051)))),1,0)</f>
        <v/>
      </c>
      <c r="M1051">
        <f>IF(L1051&gt;N(L1050),L1051,"")</f>
        <v/>
      </c>
      <c r="N1051">
        <f>N(N1050)+IF(AND('💰 BÁO GIÁ'!$C$27&lt;&gt;"",OR(ISNUMBER(SEARCH('💰 BÁO GIÁ'!$C$27,$A1051)),ISNUMBER(SEARCH('💰 BÁO GIÁ'!$C$27,$B1051)))),1,0)</f>
        <v/>
      </c>
      <c r="O1051">
        <f>IF(N1051&gt;N(N1050),N1051,"")</f>
        <v/>
      </c>
    </row>
    <row r="1052">
      <c r="A1052">
        <f>IF('🔧 XY LANH'!A8="","",'🔧 XY LANH'!A8)</f>
        <v/>
      </c>
      <c r="B1052">
        <f>IF('🔧 XY LANH'!A8="","",'🔧 XY LANH'!N8)</f>
        <v/>
      </c>
      <c r="C1052">
        <f>IF('🔧 XY LANH'!A8="","","Xy lanh")</f>
        <v/>
      </c>
      <c r="D1052">
        <f>IF('🔧 XY LANH'!A8="","",'🔧 XY LANH'!I8)</f>
        <v/>
      </c>
      <c r="E1052" s="37">
        <f>IF('🔧 XY LANH'!A8="","",'🔧 XY LANH'!#REF!)</f>
        <v/>
      </c>
      <c r="F1052" s="37">
        <f>IF('🔧 XY LANH'!A8="","",'🔧 XY LANH'!J8)</f>
        <v/>
      </c>
      <c r="G1052" s="37">
        <f>IF('🔧 XY LANH'!A8="","",'🔧 XY LANH'!K8)</f>
        <v/>
      </c>
      <c r="H1052" s="37">
        <f>IF('🔧 XY LANH'!A8="","",'🔧 XY LANH'!L8)</f>
        <v/>
      </c>
      <c r="I1052" s="37">
        <f>IF('🔧 XY LANH'!A8="","",'🔧 XY LANH'!M8)</f>
        <v/>
      </c>
      <c r="J1052">
        <f>IF('🔧 XY LANH'!A8="","",'🔧 XY LANH'!#REF!)</f>
        <v/>
      </c>
      <c r="L1052">
        <f>N(L1051)+IF(AND('🔎 TRA CỨU NHANH'!$C$2&lt;&gt;"",OR(ISNUMBER(SEARCH('🔎 TRA CỨU NHANH'!$C$2,$A1052)),ISNUMBER(SEARCH('🔎 TRA CỨU NHANH'!$C$2,$B1052)))),1,0)</f>
        <v/>
      </c>
      <c r="M1052">
        <f>IF(L1052&gt;N(L1051),L1052,"")</f>
        <v/>
      </c>
      <c r="N1052">
        <f>N(N1051)+IF(AND('💰 BÁO GIÁ'!$C$27&lt;&gt;"",OR(ISNUMBER(SEARCH('💰 BÁO GIÁ'!$C$27,$A1052)),ISNUMBER(SEARCH('💰 BÁO GIÁ'!$C$27,$B1052)))),1,0)</f>
        <v/>
      </c>
      <c r="O1052">
        <f>IF(N1052&gt;N(N1051),N1052,"")</f>
        <v/>
      </c>
    </row>
    <row r="1053">
      <c r="A1053">
        <f>IF('🔧 XY LANH'!A9="","",'🔧 XY LANH'!A9)</f>
        <v/>
      </c>
      <c r="B1053">
        <f>IF('🔧 XY LANH'!A9="","",'🔧 XY LANH'!N9)</f>
        <v/>
      </c>
      <c r="C1053">
        <f>IF('🔧 XY LANH'!A9="","","Xy lanh")</f>
        <v/>
      </c>
      <c r="D1053">
        <f>IF('🔧 XY LANH'!A9="","",'🔧 XY LANH'!I9)</f>
        <v/>
      </c>
      <c r="E1053" s="37">
        <f>IF('🔧 XY LANH'!A9="","",'🔧 XY LANH'!#REF!)</f>
        <v/>
      </c>
      <c r="F1053" s="37">
        <f>IF('🔧 XY LANH'!A9="","",'🔧 XY LANH'!J9)</f>
        <v/>
      </c>
      <c r="G1053" s="37">
        <f>IF('🔧 XY LANH'!A9="","",'🔧 XY LANH'!K9)</f>
        <v/>
      </c>
      <c r="H1053" s="37">
        <f>IF('🔧 XY LANH'!A9="","",'🔧 XY LANH'!L9)</f>
        <v/>
      </c>
      <c r="I1053" s="37">
        <f>IF('🔧 XY LANH'!A9="","",'🔧 XY LANH'!M9)</f>
        <v/>
      </c>
      <c r="J1053">
        <f>IF('🔧 XY LANH'!A9="","",'🔧 XY LANH'!#REF!)</f>
        <v/>
      </c>
      <c r="L1053">
        <f>N(L1052)+IF(AND('🔎 TRA CỨU NHANH'!$C$2&lt;&gt;"",OR(ISNUMBER(SEARCH('🔎 TRA CỨU NHANH'!$C$2,$A1053)),ISNUMBER(SEARCH('🔎 TRA CỨU NHANH'!$C$2,$B1053)))),1,0)</f>
        <v/>
      </c>
      <c r="M1053">
        <f>IF(L1053&gt;N(L1052),L1053,"")</f>
        <v/>
      </c>
      <c r="N1053">
        <f>N(N1052)+IF(AND('💰 BÁO GIÁ'!$C$27&lt;&gt;"",OR(ISNUMBER(SEARCH('💰 BÁO GIÁ'!$C$27,$A1053)),ISNUMBER(SEARCH('💰 BÁO GIÁ'!$C$27,$B1053)))),1,0)</f>
        <v/>
      </c>
      <c r="O1053">
        <f>IF(N1053&gt;N(N1052),N1053,"")</f>
        <v/>
      </c>
    </row>
    <row r="1054">
      <c r="A1054">
        <f>IF('🔧 XY LANH'!A10="","",'🔧 XY LANH'!A10)</f>
        <v/>
      </c>
      <c r="B1054">
        <f>IF('🔧 XY LANH'!A10="","",'🔧 XY LANH'!N10)</f>
        <v/>
      </c>
      <c r="C1054">
        <f>IF('🔧 XY LANH'!A10="","","Xy lanh")</f>
        <v/>
      </c>
      <c r="D1054">
        <f>IF('🔧 XY LANH'!A10="","",'🔧 XY LANH'!I10)</f>
        <v/>
      </c>
      <c r="E1054" s="37">
        <f>IF('🔧 XY LANH'!A10="","",'🔧 XY LANH'!#REF!)</f>
        <v/>
      </c>
      <c r="F1054" s="37">
        <f>IF('🔧 XY LANH'!A10="","",'🔧 XY LANH'!J10)</f>
        <v/>
      </c>
      <c r="G1054" s="37">
        <f>IF('🔧 XY LANH'!A10="","",'🔧 XY LANH'!K10)</f>
        <v/>
      </c>
      <c r="H1054" s="37">
        <f>IF('🔧 XY LANH'!A10="","",'🔧 XY LANH'!L10)</f>
        <v/>
      </c>
      <c r="I1054" s="37">
        <f>IF('🔧 XY LANH'!A10="","",'🔧 XY LANH'!M10)</f>
        <v/>
      </c>
      <c r="J1054">
        <f>IF('🔧 XY LANH'!A10="","",'🔧 XY LANH'!#REF!)</f>
        <v/>
      </c>
      <c r="L1054">
        <f>N(L1053)+IF(AND('🔎 TRA CỨU NHANH'!$C$2&lt;&gt;"",OR(ISNUMBER(SEARCH('🔎 TRA CỨU NHANH'!$C$2,$A1054)),ISNUMBER(SEARCH('🔎 TRA CỨU NHANH'!$C$2,$B1054)))),1,0)</f>
        <v/>
      </c>
      <c r="M1054">
        <f>IF(L1054&gt;N(L1053),L1054,"")</f>
        <v/>
      </c>
      <c r="N1054">
        <f>N(N1053)+IF(AND('💰 BÁO GIÁ'!$C$27&lt;&gt;"",OR(ISNUMBER(SEARCH('💰 BÁO GIÁ'!$C$27,$A1054)),ISNUMBER(SEARCH('💰 BÁO GIÁ'!$C$27,$B1054)))),1,0)</f>
        <v/>
      </c>
      <c r="O1054">
        <f>IF(N1054&gt;N(N1053),N1054,"")</f>
        <v/>
      </c>
    </row>
    <row r="1055">
      <c r="A1055">
        <f>IF('🔧 XY LANH'!A11="","",'🔧 XY LANH'!A11)</f>
        <v/>
      </c>
      <c r="B1055">
        <f>IF('🔧 XY LANH'!A11="","",'🔧 XY LANH'!N11)</f>
        <v/>
      </c>
      <c r="C1055">
        <f>IF('🔧 XY LANH'!A11="","","Xy lanh")</f>
        <v/>
      </c>
      <c r="D1055">
        <f>IF('🔧 XY LANH'!A11="","",'🔧 XY LANH'!I11)</f>
        <v/>
      </c>
      <c r="E1055" s="37">
        <f>IF('🔧 XY LANH'!A11="","",'🔧 XY LANH'!#REF!)</f>
        <v/>
      </c>
      <c r="F1055" s="37">
        <f>IF('🔧 XY LANH'!A11="","",'🔧 XY LANH'!J11)</f>
        <v/>
      </c>
      <c r="G1055" s="37">
        <f>IF('🔧 XY LANH'!A11="","",'🔧 XY LANH'!K11)</f>
        <v/>
      </c>
      <c r="H1055" s="37">
        <f>IF('🔧 XY LANH'!A11="","",'🔧 XY LANH'!L11)</f>
        <v/>
      </c>
      <c r="I1055" s="37">
        <f>IF('🔧 XY LANH'!A11="","",'🔧 XY LANH'!M11)</f>
        <v/>
      </c>
      <c r="J1055">
        <f>IF('🔧 XY LANH'!A11="","",'🔧 XY LANH'!#REF!)</f>
        <v/>
      </c>
      <c r="L1055">
        <f>N(L1054)+IF(AND('🔎 TRA CỨU NHANH'!$C$2&lt;&gt;"",OR(ISNUMBER(SEARCH('🔎 TRA CỨU NHANH'!$C$2,$A1055)),ISNUMBER(SEARCH('🔎 TRA CỨU NHANH'!$C$2,$B1055)))),1,0)</f>
        <v/>
      </c>
      <c r="M1055">
        <f>IF(L1055&gt;N(L1054),L1055,"")</f>
        <v/>
      </c>
      <c r="N1055">
        <f>N(N1054)+IF(AND('💰 BÁO GIÁ'!$C$27&lt;&gt;"",OR(ISNUMBER(SEARCH('💰 BÁO GIÁ'!$C$27,$A1055)),ISNUMBER(SEARCH('💰 BÁO GIÁ'!$C$27,$B1055)))),1,0)</f>
        <v/>
      </c>
      <c r="O1055">
        <f>IF(N1055&gt;N(N1054),N1055,"")</f>
        <v/>
      </c>
    </row>
    <row r="1056">
      <c r="A1056">
        <f>IF('🔧 XY LANH'!A12="","",'🔧 XY LANH'!A12)</f>
        <v/>
      </c>
      <c r="B1056">
        <f>IF('🔧 XY LANH'!A12="","",'🔧 XY LANH'!N12)</f>
        <v/>
      </c>
      <c r="C1056">
        <f>IF('🔧 XY LANH'!A12="","","Xy lanh")</f>
        <v/>
      </c>
      <c r="D1056">
        <f>IF('🔧 XY LANH'!A12="","",'🔧 XY LANH'!I12)</f>
        <v/>
      </c>
      <c r="E1056" s="37">
        <f>IF('🔧 XY LANH'!A12="","",'🔧 XY LANH'!#REF!)</f>
        <v/>
      </c>
      <c r="F1056" s="37">
        <f>IF('🔧 XY LANH'!A12="","",'🔧 XY LANH'!J12)</f>
        <v/>
      </c>
      <c r="G1056" s="37">
        <f>IF('🔧 XY LANH'!A12="","",'🔧 XY LANH'!K12)</f>
        <v/>
      </c>
      <c r="H1056" s="37">
        <f>IF('🔧 XY LANH'!A12="","",'🔧 XY LANH'!L12)</f>
        <v/>
      </c>
      <c r="I1056" s="37">
        <f>IF('🔧 XY LANH'!A12="","",'🔧 XY LANH'!M12)</f>
        <v/>
      </c>
      <c r="J1056">
        <f>IF('🔧 XY LANH'!A12="","",'🔧 XY LANH'!#REF!)</f>
        <v/>
      </c>
      <c r="L1056">
        <f>N(L1055)+IF(AND('🔎 TRA CỨU NHANH'!$C$2&lt;&gt;"",OR(ISNUMBER(SEARCH('🔎 TRA CỨU NHANH'!$C$2,$A1056)),ISNUMBER(SEARCH('🔎 TRA CỨU NHANH'!$C$2,$B1056)))),1,0)</f>
        <v/>
      </c>
      <c r="M1056">
        <f>IF(L1056&gt;N(L1055),L1056,"")</f>
        <v/>
      </c>
      <c r="N1056">
        <f>N(N1055)+IF(AND('💰 BÁO GIÁ'!$C$27&lt;&gt;"",OR(ISNUMBER(SEARCH('💰 BÁO GIÁ'!$C$27,$A1056)),ISNUMBER(SEARCH('💰 BÁO GIÁ'!$C$27,$B1056)))),1,0)</f>
        <v/>
      </c>
      <c r="O1056">
        <f>IF(N1056&gt;N(N1055),N1056,"")</f>
        <v/>
      </c>
    </row>
    <row r="1057">
      <c r="A1057">
        <f>IF('🔧 XY LANH'!A13="","",'🔧 XY LANH'!A13)</f>
        <v/>
      </c>
      <c r="B1057">
        <f>IF('🔧 XY LANH'!A13="","",'🔧 XY LANH'!N13)</f>
        <v/>
      </c>
      <c r="C1057">
        <f>IF('🔧 XY LANH'!A13="","","Xy lanh")</f>
        <v/>
      </c>
      <c r="D1057">
        <f>IF('🔧 XY LANH'!A13="","",'🔧 XY LANH'!I13)</f>
        <v/>
      </c>
      <c r="E1057" s="37">
        <f>IF('🔧 XY LANH'!A13="","",'🔧 XY LANH'!#REF!)</f>
        <v/>
      </c>
      <c r="F1057" s="37">
        <f>IF('🔧 XY LANH'!A13="","",'🔧 XY LANH'!J13)</f>
        <v/>
      </c>
      <c r="G1057" s="37">
        <f>IF('🔧 XY LANH'!A13="","",'🔧 XY LANH'!K13)</f>
        <v/>
      </c>
      <c r="H1057" s="37">
        <f>IF('🔧 XY LANH'!A13="","",'🔧 XY LANH'!L13)</f>
        <v/>
      </c>
      <c r="I1057" s="37">
        <f>IF('🔧 XY LANH'!A13="","",'🔧 XY LANH'!M13)</f>
        <v/>
      </c>
      <c r="J1057">
        <f>IF('🔧 XY LANH'!A13="","",'🔧 XY LANH'!#REF!)</f>
        <v/>
      </c>
      <c r="L1057">
        <f>N(L1056)+IF(AND('🔎 TRA CỨU NHANH'!$C$2&lt;&gt;"",OR(ISNUMBER(SEARCH('🔎 TRA CỨU NHANH'!$C$2,$A1057)),ISNUMBER(SEARCH('🔎 TRA CỨU NHANH'!$C$2,$B1057)))),1,0)</f>
        <v/>
      </c>
      <c r="M1057">
        <f>IF(L1057&gt;N(L1056),L1057,"")</f>
        <v/>
      </c>
      <c r="N1057">
        <f>N(N1056)+IF(AND('💰 BÁO GIÁ'!$C$27&lt;&gt;"",OR(ISNUMBER(SEARCH('💰 BÁO GIÁ'!$C$27,$A1057)),ISNUMBER(SEARCH('💰 BÁO GIÁ'!$C$27,$B1057)))),1,0)</f>
        <v/>
      </c>
      <c r="O1057">
        <f>IF(N1057&gt;N(N1056),N1057,"")</f>
        <v/>
      </c>
    </row>
    <row r="1058">
      <c r="A1058">
        <f>IF('🔧 XY LANH'!A14="","",'🔧 XY LANH'!A14)</f>
        <v/>
      </c>
      <c r="B1058">
        <f>IF('🔧 XY LANH'!A14="","",'🔧 XY LANH'!N14)</f>
        <v/>
      </c>
      <c r="C1058">
        <f>IF('🔧 XY LANH'!A14="","","Xy lanh")</f>
        <v/>
      </c>
      <c r="D1058">
        <f>IF('🔧 XY LANH'!A14="","",'🔧 XY LANH'!I14)</f>
        <v/>
      </c>
      <c r="E1058" s="37">
        <f>IF('🔧 XY LANH'!A14="","",'🔧 XY LANH'!#REF!)</f>
        <v/>
      </c>
      <c r="F1058" s="37">
        <f>IF('🔧 XY LANH'!A14="","",'🔧 XY LANH'!J14)</f>
        <v/>
      </c>
      <c r="G1058" s="37">
        <f>IF('🔧 XY LANH'!A14="","",'🔧 XY LANH'!K14)</f>
        <v/>
      </c>
      <c r="H1058" s="37">
        <f>IF('🔧 XY LANH'!A14="","",'🔧 XY LANH'!L14)</f>
        <v/>
      </c>
      <c r="I1058" s="37">
        <f>IF('🔧 XY LANH'!A14="","",'🔧 XY LANH'!M14)</f>
        <v/>
      </c>
      <c r="J1058">
        <f>IF('🔧 XY LANH'!A14="","",'🔧 XY LANH'!#REF!)</f>
        <v/>
      </c>
      <c r="L1058">
        <f>N(L1057)+IF(AND('🔎 TRA CỨU NHANH'!$C$2&lt;&gt;"",OR(ISNUMBER(SEARCH('🔎 TRA CỨU NHANH'!$C$2,$A1058)),ISNUMBER(SEARCH('🔎 TRA CỨU NHANH'!$C$2,$B1058)))),1,0)</f>
        <v/>
      </c>
      <c r="M1058">
        <f>IF(L1058&gt;N(L1057),L1058,"")</f>
        <v/>
      </c>
      <c r="N1058">
        <f>N(N1057)+IF(AND('💰 BÁO GIÁ'!$C$27&lt;&gt;"",OR(ISNUMBER(SEARCH('💰 BÁO GIÁ'!$C$27,$A1058)),ISNUMBER(SEARCH('💰 BÁO GIÁ'!$C$27,$B1058)))),1,0)</f>
        <v/>
      </c>
      <c r="O1058">
        <f>IF(N1058&gt;N(N1057),N1058,"")</f>
        <v/>
      </c>
    </row>
    <row r="1059">
      <c r="A1059">
        <f>IF('🔧 XY LANH'!A15="","",'🔧 XY LANH'!A15)</f>
        <v/>
      </c>
      <c r="B1059">
        <f>IF('🔧 XY LANH'!A15="","",'🔧 XY LANH'!N15)</f>
        <v/>
      </c>
      <c r="C1059">
        <f>IF('🔧 XY LANH'!A15="","","Xy lanh")</f>
        <v/>
      </c>
      <c r="D1059">
        <f>IF('🔧 XY LANH'!A15="","",'🔧 XY LANH'!I15)</f>
        <v/>
      </c>
      <c r="E1059" s="37">
        <f>IF('🔧 XY LANH'!A15="","",'🔧 XY LANH'!#REF!)</f>
        <v/>
      </c>
      <c r="F1059" s="37">
        <f>IF('🔧 XY LANH'!A15="","",'🔧 XY LANH'!J15)</f>
        <v/>
      </c>
      <c r="G1059" s="37">
        <f>IF('🔧 XY LANH'!A15="","",'🔧 XY LANH'!K15)</f>
        <v/>
      </c>
      <c r="H1059" s="37">
        <f>IF('🔧 XY LANH'!A15="","",'🔧 XY LANH'!L15)</f>
        <v/>
      </c>
      <c r="I1059" s="37">
        <f>IF('🔧 XY LANH'!A15="","",'🔧 XY LANH'!M15)</f>
        <v/>
      </c>
      <c r="J1059">
        <f>IF('🔧 XY LANH'!A15="","",'🔧 XY LANH'!#REF!)</f>
        <v/>
      </c>
      <c r="L1059">
        <f>N(L1058)+IF(AND('🔎 TRA CỨU NHANH'!$C$2&lt;&gt;"",OR(ISNUMBER(SEARCH('🔎 TRA CỨU NHANH'!$C$2,$A1059)),ISNUMBER(SEARCH('🔎 TRA CỨU NHANH'!$C$2,$B1059)))),1,0)</f>
        <v/>
      </c>
      <c r="M1059">
        <f>IF(L1059&gt;N(L1058),L1059,"")</f>
        <v/>
      </c>
      <c r="N1059">
        <f>N(N1058)+IF(AND('💰 BÁO GIÁ'!$C$27&lt;&gt;"",OR(ISNUMBER(SEARCH('💰 BÁO GIÁ'!$C$27,$A1059)),ISNUMBER(SEARCH('💰 BÁO GIÁ'!$C$27,$B1059)))),1,0)</f>
        <v/>
      </c>
      <c r="O1059">
        <f>IF(N1059&gt;N(N1058),N1059,"")</f>
        <v/>
      </c>
    </row>
    <row r="1060">
      <c r="A1060">
        <f>IF('🔧 XY LANH'!A16="","",'🔧 XY LANH'!A16)</f>
        <v/>
      </c>
      <c r="B1060">
        <f>IF('🔧 XY LANH'!A16="","",'🔧 XY LANH'!N16)</f>
        <v/>
      </c>
      <c r="C1060">
        <f>IF('🔧 XY LANH'!A16="","","Xy lanh")</f>
        <v/>
      </c>
      <c r="D1060">
        <f>IF('🔧 XY LANH'!A16="","",'🔧 XY LANH'!I16)</f>
        <v/>
      </c>
      <c r="E1060" s="37">
        <f>IF('🔧 XY LANH'!A16="","",'🔧 XY LANH'!#REF!)</f>
        <v/>
      </c>
      <c r="F1060" s="37">
        <f>IF('🔧 XY LANH'!A16="","",'🔧 XY LANH'!J16)</f>
        <v/>
      </c>
      <c r="G1060" s="37">
        <f>IF('🔧 XY LANH'!A16="","",'🔧 XY LANH'!K16)</f>
        <v/>
      </c>
      <c r="H1060" s="37">
        <f>IF('🔧 XY LANH'!A16="","",'🔧 XY LANH'!L16)</f>
        <v/>
      </c>
      <c r="I1060" s="37">
        <f>IF('🔧 XY LANH'!A16="","",'🔧 XY LANH'!M16)</f>
        <v/>
      </c>
      <c r="J1060">
        <f>IF('🔧 XY LANH'!A16="","",'🔧 XY LANH'!#REF!)</f>
        <v/>
      </c>
      <c r="L1060">
        <f>N(L1059)+IF(AND('🔎 TRA CỨU NHANH'!$C$2&lt;&gt;"",OR(ISNUMBER(SEARCH('🔎 TRA CỨU NHANH'!$C$2,$A1060)),ISNUMBER(SEARCH('🔎 TRA CỨU NHANH'!$C$2,$B1060)))),1,0)</f>
        <v/>
      </c>
      <c r="M1060">
        <f>IF(L1060&gt;N(L1059),L1060,"")</f>
        <v/>
      </c>
      <c r="N1060">
        <f>N(N1059)+IF(AND('💰 BÁO GIÁ'!$C$27&lt;&gt;"",OR(ISNUMBER(SEARCH('💰 BÁO GIÁ'!$C$27,$A1060)),ISNUMBER(SEARCH('💰 BÁO GIÁ'!$C$27,$B1060)))),1,0)</f>
        <v/>
      </c>
      <c r="O1060">
        <f>IF(N1060&gt;N(N1059),N1060,"")</f>
        <v/>
      </c>
    </row>
    <row r="1061">
      <c r="A1061">
        <f>IF('🔧 XY LANH'!A17="","",'🔧 XY LANH'!A17)</f>
        <v/>
      </c>
      <c r="B1061">
        <f>IF('🔧 XY LANH'!A17="","",'🔧 XY LANH'!N17)</f>
        <v/>
      </c>
      <c r="C1061">
        <f>IF('🔧 XY LANH'!A17="","","Xy lanh")</f>
        <v/>
      </c>
      <c r="D1061">
        <f>IF('🔧 XY LANH'!A17="","",'🔧 XY LANH'!I17)</f>
        <v/>
      </c>
      <c r="E1061" s="37">
        <f>IF('🔧 XY LANH'!A17="","",'🔧 XY LANH'!#REF!)</f>
        <v/>
      </c>
      <c r="F1061" s="37">
        <f>IF('🔧 XY LANH'!A17="","",'🔧 XY LANH'!J17)</f>
        <v/>
      </c>
      <c r="G1061" s="37">
        <f>IF('🔧 XY LANH'!A17="","",'🔧 XY LANH'!K17)</f>
        <v/>
      </c>
      <c r="H1061" s="37">
        <f>IF('🔧 XY LANH'!A17="","",'🔧 XY LANH'!L17)</f>
        <v/>
      </c>
      <c r="I1061" s="37">
        <f>IF('🔧 XY LANH'!A17="","",'🔧 XY LANH'!M17)</f>
        <v/>
      </c>
      <c r="J1061">
        <f>IF('🔧 XY LANH'!A17="","",'🔧 XY LANH'!#REF!)</f>
        <v/>
      </c>
      <c r="L1061">
        <f>N(L1060)+IF(AND('🔎 TRA CỨU NHANH'!$C$2&lt;&gt;"",OR(ISNUMBER(SEARCH('🔎 TRA CỨU NHANH'!$C$2,$A1061)),ISNUMBER(SEARCH('🔎 TRA CỨU NHANH'!$C$2,$B1061)))),1,0)</f>
        <v/>
      </c>
      <c r="M1061">
        <f>IF(L1061&gt;N(L1060),L1061,"")</f>
        <v/>
      </c>
      <c r="N1061">
        <f>N(N1060)+IF(AND('💰 BÁO GIÁ'!$C$27&lt;&gt;"",OR(ISNUMBER(SEARCH('💰 BÁO GIÁ'!$C$27,$A1061)),ISNUMBER(SEARCH('💰 BÁO GIÁ'!$C$27,$B1061)))),1,0)</f>
        <v/>
      </c>
      <c r="O1061">
        <f>IF(N1061&gt;N(N1060),N1061,"")</f>
        <v/>
      </c>
    </row>
    <row r="1062">
      <c r="A1062">
        <f>IF('🔧 XY LANH'!A18="","",'🔧 XY LANH'!A18)</f>
        <v/>
      </c>
      <c r="B1062">
        <f>IF('🔧 XY LANH'!A18="","",'🔧 XY LANH'!N18)</f>
        <v/>
      </c>
      <c r="C1062">
        <f>IF('🔧 XY LANH'!A18="","","Xy lanh")</f>
        <v/>
      </c>
      <c r="D1062">
        <f>IF('🔧 XY LANH'!A18="","",'🔧 XY LANH'!I18)</f>
        <v/>
      </c>
      <c r="E1062" s="37">
        <f>IF('🔧 XY LANH'!A18="","",'🔧 XY LANH'!#REF!)</f>
        <v/>
      </c>
      <c r="F1062" s="37">
        <f>IF('🔧 XY LANH'!A18="","",'🔧 XY LANH'!J18)</f>
        <v/>
      </c>
      <c r="G1062" s="37">
        <f>IF('🔧 XY LANH'!A18="","",'🔧 XY LANH'!K18)</f>
        <v/>
      </c>
      <c r="H1062" s="37">
        <f>IF('🔧 XY LANH'!A18="","",'🔧 XY LANH'!L18)</f>
        <v/>
      </c>
      <c r="I1062" s="37">
        <f>IF('🔧 XY LANH'!A18="","",'🔧 XY LANH'!M18)</f>
        <v/>
      </c>
      <c r="J1062">
        <f>IF('🔧 XY LANH'!A18="","",'🔧 XY LANH'!#REF!)</f>
        <v/>
      </c>
      <c r="L1062">
        <f>N(L1061)+IF(AND('🔎 TRA CỨU NHANH'!$C$2&lt;&gt;"",OR(ISNUMBER(SEARCH('🔎 TRA CỨU NHANH'!$C$2,$A1062)),ISNUMBER(SEARCH('🔎 TRA CỨU NHANH'!$C$2,$B1062)))),1,0)</f>
        <v/>
      </c>
      <c r="M1062">
        <f>IF(L1062&gt;N(L1061),L1062,"")</f>
        <v/>
      </c>
      <c r="N1062">
        <f>N(N1061)+IF(AND('💰 BÁO GIÁ'!$C$27&lt;&gt;"",OR(ISNUMBER(SEARCH('💰 BÁO GIÁ'!$C$27,$A1062)),ISNUMBER(SEARCH('💰 BÁO GIÁ'!$C$27,$B1062)))),1,0)</f>
        <v/>
      </c>
      <c r="O1062">
        <f>IF(N1062&gt;N(N1061),N1062,"")</f>
        <v/>
      </c>
    </row>
    <row r="1063">
      <c r="A1063">
        <f>IF('🔧 XY LANH'!A19="","",'🔧 XY LANH'!A19)</f>
        <v/>
      </c>
      <c r="B1063">
        <f>IF('🔧 XY LANH'!A19="","",'🔧 XY LANH'!N19)</f>
        <v/>
      </c>
      <c r="C1063">
        <f>IF('🔧 XY LANH'!A19="","","Xy lanh")</f>
        <v/>
      </c>
      <c r="D1063">
        <f>IF('🔧 XY LANH'!A19="","",'🔧 XY LANH'!I19)</f>
        <v/>
      </c>
      <c r="E1063" s="37">
        <f>IF('🔧 XY LANH'!A19="","",'🔧 XY LANH'!#REF!)</f>
        <v/>
      </c>
      <c r="F1063" s="37">
        <f>IF('🔧 XY LANH'!A19="","",'🔧 XY LANH'!J19)</f>
        <v/>
      </c>
      <c r="G1063" s="37">
        <f>IF('🔧 XY LANH'!A19="","",'🔧 XY LANH'!K19)</f>
        <v/>
      </c>
      <c r="H1063" s="37">
        <f>IF('🔧 XY LANH'!A19="","",'🔧 XY LANH'!L19)</f>
        <v/>
      </c>
      <c r="I1063" s="37">
        <f>IF('🔧 XY LANH'!A19="","",'🔧 XY LANH'!M19)</f>
        <v/>
      </c>
      <c r="J1063">
        <f>IF('🔧 XY LANH'!A19="","",'🔧 XY LANH'!#REF!)</f>
        <v/>
      </c>
      <c r="L1063">
        <f>N(L1062)+IF(AND('🔎 TRA CỨU NHANH'!$C$2&lt;&gt;"",OR(ISNUMBER(SEARCH('🔎 TRA CỨU NHANH'!$C$2,$A1063)),ISNUMBER(SEARCH('🔎 TRA CỨU NHANH'!$C$2,$B1063)))),1,0)</f>
        <v/>
      </c>
      <c r="M1063">
        <f>IF(L1063&gt;N(L1062),L1063,"")</f>
        <v/>
      </c>
      <c r="N1063">
        <f>N(N1062)+IF(AND('💰 BÁO GIÁ'!$C$27&lt;&gt;"",OR(ISNUMBER(SEARCH('💰 BÁO GIÁ'!$C$27,$A1063)),ISNUMBER(SEARCH('💰 BÁO GIÁ'!$C$27,$B1063)))),1,0)</f>
        <v/>
      </c>
      <c r="O1063">
        <f>IF(N1063&gt;N(N1062),N1063,"")</f>
        <v/>
      </c>
    </row>
    <row r="1064">
      <c r="A1064">
        <f>IF('🔧 XY LANH'!A20="","",'🔧 XY LANH'!A20)</f>
        <v/>
      </c>
      <c r="B1064">
        <f>IF('🔧 XY LANH'!A20="","",'🔧 XY LANH'!N20)</f>
        <v/>
      </c>
      <c r="C1064">
        <f>IF('🔧 XY LANH'!A20="","","Xy lanh")</f>
        <v/>
      </c>
      <c r="D1064">
        <f>IF('🔧 XY LANH'!A20="","",'🔧 XY LANH'!I20)</f>
        <v/>
      </c>
      <c r="E1064" s="37">
        <f>IF('🔧 XY LANH'!A20="","",'🔧 XY LANH'!#REF!)</f>
        <v/>
      </c>
      <c r="F1064" s="37">
        <f>IF('🔧 XY LANH'!A20="","",'🔧 XY LANH'!J20)</f>
        <v/>
      </c>
      <c r="G1064" s="37">
        <f>IF('🔧 XY LANH'!A20="","",'🔧 XY LANH'!K20)</f>
        <v/>
      </c>
      <c r="H1064" s="37">
        <f>IF('🔧 XY LANH'!A20="","",'🔧 XY LANH'!L20)</f>
        <v/>
      </c>
      <c r="I1064" s="37">
        <f>IF('🔧 XY LANH'!A20="","",'🔧 XY LANH'!M20)</f>
        <v/>
      </c>
      <c r="J1064">
        <f>IF('🔧 XY LANH'!A20="","",'🔧 XY LANH'!#REF!)</f>
        <v/>
      </c>
      <c r="L1064">
        <f>N(L1063)+IF(AND('🔎 TRA CỨU NHANH'!$C$2&lt;&gt;"",OR(ISNUMBER(SEARCH('🔎 TRA CỨU NHANH'!$C$2,$A1064)),ISNUMBER(SEARCH('🔎 TRA CỨU NHANH'!$C$2,$B1064)))),1,0)</f>
        <v/>
      </c>
      <c r="M1064">
        <f>IF(L1064&gt;N(L1063),L1064,"")</f>
        <v/>
      </c>
      <c r="N1064">
        <f>N(N1063)+IF(AND('💰 BÁO GIÁ'!$C$27&lt;&gt;"",OR(ISNUMBER(SEARCH('💰 BÁO GIÁ'!$C$27,$A1064)),ISNUMBER(SEARCH('💰 BÁO GIÁ'!$C$27,$B1064)))),1,0)</f>
        <v/>
      </c>
      <c r="O1064">
        <f>IF(N1064&gt;N(N1063),N1064,"")</f>
        <v/>
      </c>
    </row>
    <row r="1065">
      <c r="A1065">
        <f>IF('🔧 XY LANH'!A21="","",'🔧 XY LANH'!A21)</f>
        <v/>
      </c>
      <c r="B1065">
        <f>IF('🔧 XY LANH'!A21="","",'🔧 XY LANH'!N21)</f>
        <v/>
      </c>
      <c r="C1065">
        <f>IF('🔧 XY LANH'!A21="","","Xy lanh")</f>
        <v/>
      </c>
      <c r="D1065">
        <f>IF('🔧 XY LANH'!A21="","",'🔧 XY LANH'!I21)</f>
        <v/>
      </c>
      <c r="E1065" s="37">
        <f>IF('🔧 XY LANH'!A21="","",'🔧 XY LANH'!#REF!)</f>
        <v/>
      </c>
      <c r="F1065" s="37">
        <f>IF('🔧 XY LANH'!A21="","",'🔧 XY LANH'!J21)</f>
        <v/>
      </c>
      <c r="G1065" s="37">
        <f>IF('🔧 XY LANH'!A21="","",'🔧 XY LANH'!K21)</f>
        <v/>
      </c>
      <c r="H1065" s="37">
        <f>IF('🔧 XY LANH'!A21="","",'🔧 XY LANH'!L21)</f>
        <v/>
      </c>
      <c r="I1065" s="37">
        <f>IF('🔧 XY LANH'!A21="","",'🔧 XY LANH'!M21)</f>
        <v/>
      </c>
      <c r="J1065">
        <f>IF('🔧 XY LANH'!A21="","",'🔧 XY LANH'!#REF!)</f>
        <v/>
      </c>
      <c r="L1065">
        <f>N(L1064)+IF(AND('🔎 TRA CỨU NHANH'!$C$2&lt;&gt;"",OR(ISNUMBER(SEARCH('🔎 TRA CỨU NHANH'!$C$2,$A1065)),ISNUMBER(SEARCH('🔎 TRA CỨU NHANH'!$C$2,$B1065)))),1,0)</f>
        <v/>
      </c>
      <c r="M1065">
        <f>IF(L1065&gt;N(L1064),L1065,"")</f>
        <v/>
      </c>
      <c r="N1065">
        <f>N(N1064)+IF(AND('💰 BÁO GIÁ'!$C$27&lt;&gt;"",OR(ISNUMBER(SEARCH('💰 BÁO GIÁ'!$C$27,$A1065)),ISNUMBER(SEARCH('💰 BÁO GIÁ'!$C$27,$B1065)))),1,0)</f>
        <v/>
      </c>
      <c r="O1065">
        <f>IF(N1065&gt;N(N1064),N1065,"")</f>
        <v/>
      </c>
    </row>
    <row r="1066">
      <c r="A1066">
        <f>IF('🔧 XY LANH'!A22="","",'🔧 XY LANH'!A22)</f>
        <v/>
      </c>
      <c r="B1066">
        <f>IF('🔧 XY LANH'!A22="","",'🔧 XY LANH'!N22)</f>
        <v/>
      </c>
      <c r="C1066">
        <f>IF('🔧 XY LANH'!A22="","","Xy lanh")</f>
        <v/>
      </c>
      <c r="D1066">
        <f>IF('🔧 XY LANH'!A22="","",'🔧 XY LANH'!I22)</f>
        <v/>
      </c>
      <c r="E1066" s="37">
        <f>IF('🔧 XY LANH'!A22="","",'🔧 XY LANH'!#REF!)</f>
        <v/>
      </c>
      <c r="F1066" s="37">
        <f>IF('🔧 XY LANH'!A22="","",'🔧 XY LANH'!J22)</f>
        <v/>
      </c>
      <c r="G1066" s="37">
        <f>IF('🔧 XY LANH'!A22="","",'🔧 XY LANH'!K22)</f>
        <v/>
      </c>
      <c r="H1066" s="37">
        <f>IF('🔧 XY LANH'!A22="","",'🔧 XY LANH'!L22)</f>
        <v/>
      </c>
      <c r="I1066" s="37">
        <f>IF('🔧 XY LANH'!A22="","",'🔧 XY LANH'!M22)</f>
        <v/>
      </c>
      <c r="J1066">
        <f>IF('🔧 XY LANH'!A22="","",'🔧 XY LANH'!#REF!)</f>
        <v/>
      </c>
      <c r="L1066">
        <f>N(L1065)+IF(AND('🔎 TRA CỨU NHANH'!$C$2&lt;&gt;"",OR(ISNUMBER(SEARCH('🔎 TRA CỨU NHANH'!$C$2,$A1066)),ISNUMBER(SEARCH('🔎 TRA CỨU NHANH'!$C$2,$B1066)))),1,0)</f>
        <v/>
      </c>
      <c r="M1066">
        <f>IF(L1066&gt;N(L1065),L1066,"")</f>
        <v/>
      </c>
      <c r="N1066">
        <f>N(N1065)+IF(AND('💰 BÁO GIÁ'!$C$27&lt;&gt;"",OR(ISNUMBER(SEARCH('💰 BÁO GIÁ'!$C$27,$A1066)),ISNUMBER(SEARCH('💰 BÁO GIÁ'!$C$27,$B1066)))),1,0)</f>
        <v/>
      </c>
      <c r="O1066">
        <f>IF(N1066&gt;N(N1065),N1066,"")</f>
        <v/>
      </c>
    </row>
    <row r="1067">
      <c r="A1067">
        <f>IF('🔧 XY LANH'!A23="","",'🔧 XY LANH'!A23)</f>
        <v/>
      </c>
      <c r="B1067">
        <f>IF('🔧 XY LANH'!A23="","",'🔧 XY LANH'!N23)</f>
        <v/>
      </c>
      <c r="C1067">
        <f>IF('🔧 XY LANH'!A23="","","Xy lanh")</f>
        <v/>
      </c>
      <c r="D1067">
        <f>IF('🔧 XY LANH'!A23="","",'🔧 XY LANH'!I23)</f>
        <v/>
      </c>
      <c r="E1067" s="37">
        <f>IF('🔧 XY LANH'!A23="","",'🔧 XY LANH'!#REF!)</f>
        <v/>
      </c>
      <c r="F1067" s="37">
        <f>IF('🔧 XY LANH'!A23="","",'🔧 XY LANH'!J23)</f>
        <v/>
      </c>
      <c r="G1067" s="37">
        <f>IF('🔧 XY LANH'!A23="","",'🔧 XY LANH'!K23)</f>
        <v/>
      </c>
      <c r="H1067" s="37">
        <f>IF('🔧 XY LANH'!A23="","",'🔧 XY LANH'!L23)</f>
        <v/>
      </c>
      <c r="I1067" s="37">
        <f>IF('🔧 XY LANH'!A23="","",'🔧 XY LANH'!M23)</f>
        <v/>
      </c>
      <c r="J1067">
        <f>IF('🔧 XY LANH'!A23="","",'🔧 XY LANH'!#REF!)</f>
        <v/>
      </c>
      <c r="L1067">
        <f>N(L1066)+IF(AND('🔎 TRA CỨU NHANH'!$C$2&lt;&gt;"",OR(ISNUMBER(SEARCH('🔎 TRA CỨU NHANH'!$C$2,$A1067)),ISNUMBER(SEARCH('🔎 TRA CỨU NHANH'!$C$2,$B1067)))),1,0)</f>
        <v/>
      </c>
      <c r="M1067">
        <f>IF(L1067&gt;N(L1066),L1067,"")</f>
        <v/>
      </c>
      <c r="N1067">
        <f>N(N1066)+IF(AND('💰 BÁO GIÁ'!$C$27&lt;&gt;"",OR(ISNUMBER(SEARCH('💰 BÁO GIÁ'!$C$27,$A1067)),ISNUMBER(SEARCH('💰 BÁO GIÁ'!$C$27,$B1067)))),1,0)</f>
        <v/>
      </c>
      <c r="O1067">
        <f>IF(N1067&gt;N(N1066),N1067,"")</f>
        <v/>
      </c>
    </row>
    <row r="1068">
      <c r="A1068">
        <f>IF('🔧 XY LANH'!A24="","",'🔧 XY LANH'!A24)</f>
        <v/>
      </c>
      <c r="B1068">
        <f>IF('🔧 XY LANH'!A24="","",'🔧 XY LANH'!N24)</f>
        <v/>
      </c>
      <c r="C1068">
        <f>IF('🔧 XY LANH'!A24="","","Xy lanh")</f>
        <v/>
      </c>
      <c r="D1068">
        <f>IF('🔧 XY LANH'!A24="","",'🔧 XY LANH'!I24)</f>
        <v/>
      </c>
      <c r="E1068" s="37">
        <f>IF('🔧 XY LANH'!A24="","",'🔧 XY LANH'!#REF!)</f>
        <v/>
      </c>
      <c r="F1068" s="37">
        <f>IF('🔧 XY LANH'!A24="","",'🔧 XY LANH'!J24)</f>
        <v/>
      </c>
      <c r="G1068" s="37">
        <f>IF('🔧 XY LANH'!A24="","",'🔧 XY LANH'!K24)</f>
        <v/>
      </c>
      <c r="H1068" s="37">
        <f>IF('🔧 XY LANH'!A24="","",'🔧 XY LANH'!L24)</f>
        <v/>
      </c>
      <c r="I1068" s="37">
        <f>IF('🔧 XY LANH'!A24="","",'🔧 XY LANH'!M24)</f>
        <v/>
      </c>
      <c r="J1068">
        <f>IF('🔧 XY LANH'!A24="","",'🔧 XY LANH'!#REF!)</f>
        <v/>
      </c>
      <c r="L1068">
        <f>N(L1067)+IF(AND('🔎 TRA CỨU NHANH'!$C$2&lt;&gt;"",OR(ISNUMBER(SEARCH('🔎 TRA CỨU NHANH'!$C$2,$A1068)),ISNUMBER(SEARCH('🔎 TRA CỨU NHANH'!$C$2,$B1068)))),1,0)</f>
        <v/>
      </c>
      <c r="M1068">
        <f>IF(L1068&gt;N(L1067),L1068,"")</f>
        <v/>
      </c>
      <c r="N1068">
        <f>N(N1067)+IF(AND('💰 BÁO GIÁ'!$C$27&lt;&gt;"",OR(ISNUMBER(SEARCH('💰 BÁO GIÁ'!$C$27,$A1068)),ISNUMBER(SEARCH('💰 BÁO GIÁ'!$C$27,$B1068)))),1,0)</f>
        <v/>
      </c>
      <c r="O1068">
        <f>IF(N1068&gt;N(N1067),N1068,"")</f>
        <v/>
      </c>
    </row>
    <row r="1069">
      <c r="A1069">
        <f>IF('🔧 XY LANH'!A25="","",'🔧 XY LANH'!A25)</f>
        <v/>
      </c>
      <c r="B1069">
        <f>IF('🔧 XY LANH'!A25="","",'🔧 XY LANH'!N25)</f>
        <v/>
      </c>
      <c r="C1069">
        <f>IF('🔧 XY LANH'!A25="","","Xy lanh")</f>
        <v/>
      </c>
      <c r="D1069">
        <f>IF('🔧 XY LANH'!A25="","",'🔧 XY LANH'!I25)</f>
        <v/>
      </c>
      <c r="E1069" s="37">
        <f>IF('🔧 XY LANH'!A25="","",'🔧 XY LANH'!#REF!)</f>
        <v/>
      </c>
      <c r="F1069" s="37">
        <f>IF('🔧 XY LANH'!A25="","",'🔧 XY LANH'!J25)</f>
        <v/>
      </c>
      <c r="G1069" s="37">
        <f>IF('🔧 XY LANH'!A25="","",'🔧 XY LANH'!K25)</f>
        <v/>
      </c>
      <c r="H1069" s="37">
        <f>IF('🔧 XY LANH'!A25="","",'🔧 XY LANH'!L25)</f>
        <v/>
      </c>
      <c r="I1069" s="37">
        <f>IF('🔧 XY LANH'!A25="","",'🔧 XY LANH'!M25)</f>
        <v/>
      </c>
      <c r="J1069">
        <f>IF('🔧 XY LANH'!A25="","",'🔧 XY LANH'!#REF!)</f>
        <v/>
      </c>
      <c r="L1069">
        <f>N(L1068)+IF(AND('🔎 TRA CỨU NHANH'!$C$2&lt;&gt;"",OR(ISNUMBER(SEARCH('🔎 TRA CỨU NHANH'!$C$2,$A1069)),ISNUMBER(SEARCH('🔎 TRA CỨU NHANH'!$C$2,$B1069)))),1,0)</f>
        <v/>
      </c>
      <c r="M1069">
        <f>IF(L1069&gt;N(L1068),L1069,"")</f>
        <v/>
      </c>
      <c r="N1069">
        <f>N(N1068)+IF(AND('💰 BÁO GIÁ'!$C$27&lt;&gt;"",OR(ISNUMBER(SEARCH('💰 BÁO GIÁ'!$C$27,$A1069)),ISNUMBER(SEARCH('💰 BÁO GIÁ'!$C$27,$B1069)))),1,0)</f>
        <v/>
      </c>
      <c r="O1069">
        <f>IF(N1069&gt;N(N1068),N1069,"")</f>
        <v/>
      </c>
    </row>
    <row r="1070">
      <c r="A1070">
        <f>IF('🔧 XY LANH'!A26="","",'🔧 XY LANH'!A26)</f>
        <v/>
      </c>
      <c r="B1070">
        <f>IF('🔧 XY LANH'!A26="","",'🔧 XY LANH'!N26)</f>
        <v/>
      </c>
      <c r="C1070">
        <f>IF('🔧 XY LANH'!A26="","","Xy lanh")</f>
        <v/>
      </c>
      <c r="D1070">
        <f>IF('🔧 XY LANH'!A26="","",'🔧 XY LANH'!I26)</f>
        <v/>
      </c>
      <c r="E1070" s="37">
        <f>IF('🔧 XY LANH'!A26="","",'🔧 XY LANH'!#REF!)</f>
        <v/>
      </c>
      <c r="F1070" s="37">
        <f>IF('🔧 XY LANH'!A26="","",'🔧 XY LANH'!J26)</f>
        <v/>
      </c>
      <c r="G1070" s="37">
        <f>IF('🔧 XY LANH'!A26="","",'🔧 XY LANH'!K26)</f>
        <v/>
      </c>
      <c r="H1070" s="37">
        <f>IF('🔧 XY LANH'!A26="","",'🔧 XY LANH'!L26)</f>
        <v/>
      </c>
      <c r="I1070" s="37">
        <f>IF('🔧 XY LANH'!A26="","",'🔧 XY LANH'!M26)</f>
        <v/>
      </c>
      <c r="J1070">
        <f>IF('🔧 XY LANH'!A26="","",'🔧 XY LANH'!#REF!)</f>
        <v/>
      </c>
      <c r="L1070">
        <f>N(L1069)+IF(AND('🔎 TRA CỨU NHANH'!$C$2&lt;&gt;"",OR(ISNUMBER(SEARCH('🔎 TRA CỨU NHANH'!$C$2,$A1070)),ISNUMBER(SEARCH('🔎 TRA CỨU NHANH'!$C$2,$B1070)))),1,0)</f>
        <v/>
      </c>
      <c r="M1070">
        <f>IF(L1070&gt;N(L1069),L1070,"")</f>
        <v/>
      </c>
      <c r="N1070">
        <f>N(N1069)+IF(AND('💰 BÁO GIÁ'!$C$27&lt;&gt;"",OR(ISNUMBER(SEARCH('💰 BÁO GIÁ'!$C$27,$A1070)),ISNUMBER(SEARCH('💰 BÁO GIÁ'!$C$27,$B1070)))),1,0)</f>
        <v/>
      </c>
      <c r="O1070">
        <f>IF(N1070&gt;N(N1069),N1070,"")</f>
        <v/>
      </c>
    </row>
    <row r="1071">
      <c r="A1071">
        <f>IF('🔧 XY LANH'!A27="","",'🔧 XY LANH'!A27)</f>
        <v/>
      </c>
      <c r="B1071">
        <f>IF('🔧 XY LANH'!A27="","",'🔧 XY LANH'!N27)</f>
        <v/>
      </c>
      <c r="C1071">
        <f>IF('🔧 XY LANH'!A27="","","Xy lanh")</f>
        <v/>
      </c>
      <c r="D1071">
        <f>IF('🔧 XY LANH'!A27="","",'🔧 XY LANH'!I27)</f>
        <v/>
      </c>
      <c r="E1071" s="37">
        <f>IF('🔧 XY LANH'!A27="","",'🔧 XY LANH'!#REF!)</f>
        <v/>
      </c>
      <c r="F1071" s="37">
        <f>IF('🔧 XY LANH'!A27="","",'🔧 XY LANH'!J27)</f>
        <v/>
      </c>
      <c r="G1071" s="37">
        <f>IF('🔧 XY LANH'!A27="","",'🔧 XY LANH'!K27)</f>
        <v/>
      </c>
      <c r="H1071" s="37">
        <f>IF('🔧 XY LANH'!A27="","",'🔧 XY LANH'!L27)</f>
        <v/>
      </c>
      <c r="I1071" s="37">
        <f>IF('🔧 XY LANH'!A27="","",'🔧 XY LANH'!M27)</f>
        <v/>
      </c>
      <c r="J1071">
        <f>IF('🔧 XY LANH'!A27="","",'🔧 XY LANH'!#REF!)</f>
        <v/>
      </c>
      <c r="L1071">
        <f>N(L1070)+IF(AND('🔎 TRA CỨU NHANH'!$C$2&lt;&gt;"",OR(ISNUMBER(SEARCH('🔎 TRA CỨU NHANH'!$C$2,$A1071)),ISNUMBER(SEARCH('🔎 TRA CỨU NHANH'!$C$2,$B1071)))),1,0)</f>
        <v/>
      </c>
      <c r="M1071">
        <f>IF(L1071&gt;N(L1070),L1071,"")</f>
        <v/>
      </c>
      <c r="N1071">
        <f>N(N1070)+IF(AND('💰 BÁO GIÁ'!$C$27&lt;&gt;"",OR(ISNUMBER(SEARCH('💰 BÁO GIÁ'!$C$27,$A1071)),ISNUMBER(SEARCH('💰 BÁO GIÁ'!$C$27,$B1071)))),1,0)</f>
        <v/>
      </c>
      <c r="O1071">
        <f>IF(N1071&gt;N(N1070),N1071,"")</f>
        <v/>
      </c>
    </row>
    <row r="1072">
      <c r="A1072">
        <f>IF('🔧 XY LANH'!A28="","",'🔧 XY LANH'!A28)</f>
        <v/>
      </c>
      <c r="B1072">
        <f>IF('🔧 XY LANH'!A28="","",'🔧 XY LANH'!N28)</f>
        <v/>
      </c>
      <c r="C1072">
        <f>IF('🔧 XY LANH'!A28="","","Xy lanh")</f>
        <v/>
      </c>
      <c r="D1072">
        <f>IF('🔧 XY LANH'!A28="","",'🔧 XY LANH'!I28)</f>
        <v/>
      </c>
      <c r="E1072" s="37">
        <f>IF('🔧 XY LANH'!A28="","",'🔧 XY LANH'!#REF!)</f>
        <v/>
      </c>
      <c r="F1072" s="37">
        <f>IF('🔧 XY LANH'!A28="","",'🔧 XY LANH'!J28)</f>
        <v/>
      </c>
      <c r="G1072" s="37">
        <f>IF('🔧 XY LANH'!A28="","",'🔧 XY LANH'!K28)</f>
        <v/>
      </c>
      <c r="H1072" s="37">
        <f>IF('🔧 XY LANH'!A28="","",'🔧 XY LANH'!L28)</f>
        <v/>
      </c>
      <c r="I1072" s="37">
        <f>IF('🔧 XY LANH'!A28="","",'🔧 XY LANH'!M28)</f>
        <v/>
      </c>
      <c r="J1072">
        <f>IF('🔧 XY LANH'!A28="","",'🔧 XY LANH'!#REF!)</f>
        <v/>
      </c>
      <c r="L1072">
        <f>N(L1071)+IF(AND('🔎 TRA CỨU NHANH'!$C$2&lt;&gt;"",OR(ISNUMBER(SEARCH('🔎 TRA CỨU NHANH'!$C$2,$A1072)),ISNUMBER(SEARCH('🔎 TRA CỨU NHANH'!$C$2,$B1072)))),1,0)</f>
        <v/>
      </c>
      <c r="M1072">
        <f>IF(L1072&gt;N(L1071),L1072,"")</f>
        <v/>
      </c>
      <c r="N1072">
        <f>N(N1071)+IF(AND('💰 BÁO GIÁ'!$C$27&lt;&gt;"",OR(ISNUMBER(SEARCH('💰 BÁO GIÁ'!$C$27,$A1072)),ISNUMBER(SEARCH('💰 BÁO GIÁ'!$C$27,$B1072)))),1,0)</f>
        <v/>
      </c>
      <c r="O1072">
        <f>IF(N1072&gt;N(N1071),N1072,"")</f>
        <v/>
      </c>
    </row>
    <row r="1073">
      <c r="A1073">
        <f>IF('🔧 XY LANH'!A29="","",'🔧 XY LANH'!A29)</f>
        <v/>
      </c>
      <c r="B1073">
        <f>IF('🔧 XY LANH'!A29="","",'🔧 XY LANH'!N29)</f>
        <v/>
      </c>
      <c r="C1073">
        <f>IF('🔧 XY LANH'!A29="","","Xy lanh")</f>
        <v/>
      </c>
      <c r="D1073">
        <f>IF('🔧 XY LANH'!A29="","",'🔧 XY LANH'!I29)</f>
        <v/>
      </c>
      <c r="E1073" s="37">
        <f>IF('🔧 XY LANH'!A29="","",'🔧 XY LANH'!#REF!)</f>
        <v/>
      </c>
      <c r="F1073" s="37">
        <f>IF('🔧 XY LANH'!A29="","",'🔧 XY LANH'!J29)</f>
        <v/>
      </c>
      <c r="G1073" s="37">
        <f>IF('🔧 XY LANH'!A29="","",'🔧 XY LANH'!K29)</f>
        <v/>
      </c>
      <c r="H1073" s="37">
        <f>IF('🔧 XY LANH'!A29="","",'🔧 XY LANH'!L29)</f>
        <v/>
      </c>
      <c r="I1073" s="37">
        <f>IF('🔧 XY LANH'!A29="","",'🔧 XY LANH'!M29)</f>
        <v/>
      </c>
      <c r="J1073">
        <f>IF('🔧 XY LANH'!A29="","",'🔧 XY LANH'!#REF!)</f>
        <v/>
      </c>
      <c r="L1073">
        <f>N(L1072)+IF(AND('🔎 TRA CỨU NHANH'!$C$2&lt;&gt;"",OR(ISNUMBER(SEARCH('🔎 TRA CỨU NHANH'!$C$2,$A1073)),ISNUMBER(SEARCH('🔎 TRA CỨU NHANH'!$C$2,$B1073)))),1,0)</f>
        <v/>
      </c>
      <c r="M1073">
        <f>IF(L1073&gt;N(L1072),L1073,"")</f>
        <v/>
      </c>
      <c r="N1073">
        <f>N(N1072)+IF(AND('💰 BÁO GIÁ'!$C$27&lt;&gt;"",OR(ISNUMBER(SEARCH('💰 BÁO GIÁ'!$C$27,$A1073)),ISNUMBER(SEARCH('💰 BÁO GIÁ'!$C$27,$B1073)))),1,0)</f>
        <v/>
      </c>
      <c r="O1073">
        <f>IF(N1073&gt;N(N1072),N1073,"")</f>
        <v/>
      </c>
    </row>
    <row r="1074">
      <c r="A1074">
        <f>IF('🔧 XY LANH'!A30="","",'🔧 XY LANH'!A30)</f>
        <v/>
      </c>
      <c r="B1074">
        <f>IF('🔧 XY LANH'!A30="","",'🔧 XY LANH'!N30)</f>
        <v/>
      </c>
      <c r="C1074">
        <f>IF('🔧 XY LANH'!A30="","","Xy lanh")</f>
        <v/>
      </c>
      <c r="D1074">
        <f>IF('🔧 XY LANH'!A30="","",'🔧 XY LANH'!I30)</f>
        <v/>
      </c>
      <c r="E1074" s="37">
        <f>IF('🔧 XY LANH'!A30="","",'🔧 XY LANH'!#REF!)</f>
        <v/>
      </c>
      <c r="F1074" s="37">
        <f>IF('🔧 XY LANH'!A30="","",'🔧 XY LANH'!J30)</f>
        <v/>
      </c>
      <c r="G1074" s="37">
        <f>IF('🔧 XY LANH'!A30="","",'🔧 XY LANH'!K30)</f>
        <v/>
      </c>
      <c r="H1074" s="37">
        <f>IF('🔧 XY LANH'!A30="","",'🔧 XY LANH'!L30)</f>
        <v/>
      </c>
      <c r="I1074" s="37">
        <f>IF('🔧 XY LANH'!A30="","",'🔧 XY LANH'!M30)</f>
        <v/>
      </c>
      <c r="J1074">
        <f>IF('🔧 XY LANH'!A30="","",'🔧 XY LANH'!#REF!)</f>
        <v/>
      </c>
      <c r="L1074">
        <f>N(L1073)+IF(AND('🔎 TRA CỨU NHANH'!$C$2&lt;&gt;"",OR(ISNUMBER(SEARCH('🔎 TRA CỨU NHANH'!$C$2,$A1074)),ISNUMBER(SEARCH('🔎 TRA CỨU NHANH'!$C$2,$B1074)))),1,0)</f>
        <v/>
      </c>
      <c r="M1074">
        <f>IF(L1074&gt;N(L1073),L1074,"")</f>
        <v/>
      </c>
      <c r="N1074">
        <f>N(N1073)+IF(AND('💰 BÁO GIÁ'!$C$27&lt;&gt;"",OR(ISNUMBER(SEARCH('💰 BÁO GIÁ'!$C$27,$A1074)),ISNUMBER(SEARCH('💰 BÁO GIÁ'!$C$27,$B1074)))),1,0)</f>
        <v/>
      </c>
      <c r="O1074">
        <f>IF(N1074&gt;N(N1073),N1074,"")</f>
        <v/>
      </c>
    </row>
    <row r="1075">
      <c r="A1075">
        <f>IF('🔧 XY LANH'!A31="","",'🔧 XY LANH'!A31)</f>
        <v/>
      </c>
      <c r="B1075">
        <f>IF('🔧 XY LANH'!A31="","",'🔧 XY LANH'!N31)</f>
        <v/>
      </c>
      <c r="C1075">
        <f>IF('🔧 XY LANH'!A31="","","Xy lanh")</f>
        <v/>
      </c>
      <c r="D1075">
        <f>IF('🔧 XY LANH'!A31="","",'🔧 XY LANH'!I31)</f>
        <v/>
      </c>
      <c r="E1075" s="37">
        <f>IF('🔧 XY LANH'!A31="","",'🔧 XY LANH'!#REF!)</f>
        <v/>
      </c>
      <c r="F1075" s="37">
        <f>IF('🔧 XY LANH'!A31="","",'🔧 XY LANH'!J31)</f>
        <v/>
      </c>
      <c r="G1075" s="37">
        <f>IF('🔧 XY LANH'!A31="","",'🔧 XY LANH'!K31)</f>
        <v/>
      </c>
      <c r="H1075" s="37">
        <f>IF('🔧 XY LANH'!A31="","",'🔧 XY LANH'!L31)</f>
        <v/>
      </c>
      <c r="I1075" s="37">
        <f>IF('🔧 XY LANH'!A31="","",'🔧 XY LANH'!M31)</f>
        <v/>
      </c>
      <c r="J1075">
        <f>IF('🔧 XY LANH'!A31="","",'🔧 XY LANH'!#REF!)</f>
        <v/>
      </c>
      <c r="L1075">
        <f>N(L1074)+IF(AND('🔎 TRA CỨU NHANH'!$C$2&lt;&gt;"",OR(ISNUMBER(SEARCH('🔎 TRA CỨU NHANH'!$C$2,$A1075)),ISNUMBER(SEARCH('🔎 TRA CỨU NHANH'!$C$2,$B1075)))),1,0)</f>
        <v/>
      </c>
      <c r="M1075">
        <f>IF(L1075&gt;N(L1074),L1075,"")</f>
        <v/>
      </c>
      <c r="N1075">
        <f>N(N1074)+IF(AND('💰 BÁO GIÁ'!$C$27&lt;&gt;"",OR(ISNUMBER(SEARCH('💰 BÁO GIÁ'!$C$27,$A1075)),ISNUMBER(SEARCH('💰 BÁO GIÁ'!$C$27,$B1075)))),1,0)</f>
        <v/>
      </c>
      <c r="O1075">
        <f>IF(N1075&gt;N(N1074),N1075,"")</f>
        <v/>
      </c>
    </row>
    <row r="1076">
      <c r="A1076">
        <f>IF('🔧 XY LANH'!A32="","",'🔧 XY LANH'!A32)</f>
        <v/>
      </c>
      <c r="B1076">
        <f>IF('🔧 XY LANH'!A32="","",'🔧 XY LANH'!N32)</f>
        <v/>
      </c>
      <c r="C1076">
        <f>IF('🔧 XY LANH'!A32="","","Xy lanh")</f>
        <v/>
      </c>
      <c r="D1076">
        <f>IF('🔧 XY LANH'!A32="","",'🔧 XY LANH'!I32)</f>
        <v/>
      </c>
      <c r="E1076" s="37">
        <f>IF('🔧 XY LANH'!A32="","",'🔧 XY LANH'!#REF!)</f>
        <v/>
      </c>
      <c r="F1076" s="37">
        <f>IF('🔧 XY LANH'!A32="","",'🔧 XY LANH'!J32)</f>
        <v/>
      </c>
      <c r="G1076" s="37">
        <f>IF('🔧 XY LANH'!A32="","",'🔧 XY LANH'!K32)</f>
        <v/>
      </c>
      <c r="H1076" s="37">
        <f>IF('🔧 XY LANH'!A32="","",'🔧 XY LANH'!L32)</f>
        <v/>
      </c>
      <c r="I1076" s="37">
        <f>IF('🔧 XY LANH'!A32="","",'🔧 XY LANH'!M32)</f>
        <v/>
      </c>
      <c r="J1076">
        <f>IF('🔧 XY LANH'!A32="","",'🔧 XY LANH'!#REF!)</f>
        <v/>
      </c>
      <c r="L1076">
        <f>N(L1075)+IF(AND('🔎 TRA CỨU NHANH'!$C$2&lt;&gt;"",OR(ISNUMBER(SEARCH('🔎 TRA CỨU NHANH'!$C$2,$A1076)),ISNUMBER(SEARCH('🔎 TRA CỨU NHANH'!$C$2,$B1076)))),1,0)</f>
        <v/>
      </c>
      <c r="M1076">
        <f>IF(L1076&gt;N(L1075),L1076,"")</f>
        <v/>
      </c>
      <c r="N1076">
        <f>N(N1075)+IF(AND('💰 BÁO GIÁ'!$C$27&lt;&gt;"",OR(ISNUMBER(SEARCH('💰 BÁO GIÁ'!$C$27,$A1076)),ISNUMBER(SEARCH('💰 BÁO GIÁ'!$C$27,$B1076)))),1,0)</f>
        <v/>
      </c>
      <c r="O1076">
        <f>IF(N1076&gt;N(N1075),N1076,"")</f>
        <v/>
      </c>
    </row>
    <row r="1077">
      <c r="A1077">
        <f>IF('🔧 XY LANH'!A33="","",'🔧 XY LANH'!A33)</f>
        <v/>
      </c>
      <c r="B1077">
        <f>IF('🔧 XY LANH'!A33="","",'🔧 XY LANH'!N33)</f>
        <v/>
      </c>
      <c r="C1077">
        <f>IF('🔧 XY LANH'!A33="","","Xy lanh")</f>
        <v/>
      </c>
      <c r="D1077">
        <f>IF('🔧 XY LANH'!A33="","",'🔧 XY LANH'!I33)</f>
        <v/>
      </c>
      <c r="E1077" s="37">
        <f>IF('🔧 XY LANH'!A33="","",'🔧 XY LANH'!#REF!)</f>
        <v/>
      </c>
      <c r="F1077" s="37">
        <f>IF('🔧 XY LANH'!A33="","",'🔧 XY LANH'!J33)</f>
        <v/>
      </c>
      <c r="G1077" s="37">
        <f>IF('🔧 XY LANH'!A33="","",'🔧 XY LANH'!K33)</f>
        <v/>
      </c>
      <c r="H1077" s="37">
        <f>IF('🔧 XY LANH'!A33="","",'🔧 XY LANH'!L33)</f>
        <v/>
      </c>
      <c r="I1077" s="37">
        <f>IF('🔧 XY LANH'!A33="","",'🔧 XY LANH'!M33)</f>
        <v/>
      </c>
      <c r="J1077">
        <f>IF('🔧 XY LANH'!A33="","",'🔧 XY LANH'!#REF!)</f>
        <v/>
      </c>
      <c r="L1077">
        <f>N(L1076)+IF(AND('🔎 TRA CỨU NHANH'!$C$2&lt;&gt;"",OR(ISNUMBER(SEARCH('🔎 TRA CỨU NHANH'!$C$2,$A1077)),ISNUMBER(SEARCH('🔎 TRA CỨU NHANH'!$C$2,$B1077)))),1,0)</f>
        <v/>
      </c>
      <c r="M1077">
        <f>IF(L1077&gt;N(L1076),L1077,"")</f>
        <v/>
      </c>
      <c r="N1077">
        <f>N(N1076)+IF(AND('💰 BÁO GIÁ'!$C$27&lt;&gt;"",OR(ISNUMBER(SEARCH('💰 BÁO GIÁ'!$C$27,$A1077)),ISNUMBER(SEARCH('💰 BÁO GIÁ'!$C$27,$B1077)))),1,0)</f>
        <v/>
      </c>
      <c r="O1077">
        <f>IF(N1077&gt;N(N1076),N1077,"")</f>
        <v/>
      </c>
    </row>
    <row r="1078">
      <c r="A1078">
        <f>IF('🔧 XY LANH'!A34="","",'🔧 XY LANH'!A34)</f>
        <v/>
      </c>
      <c r="B1078">
        <f>IF('🔧 XY LANH'!A34="","",'🔧 XY LANH'!N34)</f>
        <v/>
      </c>
      <c r="C1078">
        <f>IF('🔧 XY LANH'!A34="","","Xy lanh")</f>
        <v/>
      </c>
      <c r="D1078">
        <f>IF('🔧 XY LANH'!A34="","",'🔧 XY LANH'!I34)</f>
        <v/>
      </c>
      <c r="E1078" s="37">
        <f>IF('🔧 XY LANH'!A34="","",'🔧 XY LANH'!#REF!)</f>
        <v/>
      </c>
      <c r="F1078" s="37">
        <f>IF('🔧 XY LANH'!A34="","",'🔧 XY LANH'!J34)</f>
        <v/>
      </c>
      <c r="G1078" s="37">
        <f>IF('🔧 XY LANH'!A34="","",'🔧 XY LANH'!K34)</f>
        <v/>
      </c>
      <c r="H1078" s="37">
        <f>IF('🔧 XY LANH'!A34="","",'🔧 XY LANH'!L34)</f>
        <v/>
      </c>
      <c r="I1078" s="37">
        <f>IF('🔧 XY LANH'!A34="","",'🔧 XY LANH'!M34)</f>
        <v/>
      </c>
      <c r="J1078">
        <f>IF('🔧 XY LANH'!A34="","",'🔧 XY LANH'!#REF!)</f>
        <v/>
      </c>
      <c r="L1078">
        <f>N(L1077)+IF(AND('🔎 TRA CỨU NHANH'!$C$2&lt;&gt;"",OR(ISNUMBER(SEARCH('🔎 TRA CỨU NHANH'!$C$2,$A1078)),ISNUMBER(SEARCH('🔎 TRA CỨU NHANH'!$C$2,$B1078)))),1,0)</f>
        <v/>
      </c>
      <c r="M1078">
        <f>IF(L1078&gt;N(L1077),L1078,"")</f>
        <v/>
      </c>
      <c r="N1078">
        <f>N(N1077)+IF(AND('💰 BÁO GIÁ'!$C$27&lt;&gt;"",OR(ISNUMBER(SEARCH('💰 BÁO GIÁ'!$C$27,$A1078)),ISNUMBER(SEARCH('💰 BÁO GIÁ'!$C$27,$B1078)))),1,0)</f>
        <v/>
      </c>
      <c r="O1078">
        <f>IF(N1078&gt;N(N1077),N1078,"")</f>
        <v/>
      </c>
    </row>
    <row r="1079">
      <c r="A1079">
        <f>IF('🔧 XY LANH'!A35="","",'🔧 XY LANH'!A35)</f>
        <v/>
      </c>
      <c r="B1079">
        <f>IF('🔧 XY LANH'!A35="","",'🔧 XY LANH'!N35)</f>
        <v/>
      </c>
      <c r="C1079">
        <f>IF('🔧 XY LANH'!A35="","","Xy lanh")</f>
        <v/>
      </c>
      <c r="D1079">
        <f>IF('🔧 XY LANH'!A35="","",'🔧 XY LANH'!I35)</f>
        <v/>
      </c>
      <c r="E1079" s="37">
        <f>IF('🔧 XY LANH'!A35="","",'🔧 XY LANH'!#REF!)</f>
        <v/>
      </c>
      <c r="F1079" s="37">
        <f>IF('🔧 XY LANH'!A35="","",'🔧 XY LANH'!J35)</f>
        <v/>
      </c>
      <c r="G1079" s="37">
        <f>IF('🔧 XY LANH'!A35="","",'🔧 XY LANH'!K35)</f>
        <v/>
      </c>
      <c r="H1079" s="37">
        <f>IF('🔧 XY LANH'!A35="","",'🔧 XY LANH'!L35)</f>
        <v/>
      </c>
      <c r="I1079" s="37">
        <f>IF('🔧 XY LANH'!A35="","",'🔧 XY LANH'!M35)</f>
        <v/>
      </c>
      <c r="J1079">
        <f>IF('🔧 XY LANH'!A35="","",'🔧 XY LANH'!#REF!)</f>
        <v/>
      </c>
      <c r="L1079">
        <f>N(L1078)+IF(AND('🔎 TRA CỨU NHANH'!$C$2&lt;&gt;"",OR(ISNUMBER(SEARCH('🔎 TRA CỨU NHANH'!$C$2,$A1079)),ISNUMBER(SEARCH('🔎 TRA CỨU NHANH'!$C$2,$B1079)))),1,0)</f>
        <v/>
      </c>
      <c r="M1079">
        <f>IF(L1079&gt;N(L1078),L1079,"")</f>
        <v/>
      </c>
      <c r="N1079">
        <f>N(N1078)+IF(AND('💰 BÁO GIÁ'!$C$27&lt;&gt;"",OR(ISNUMBER(SEARCH('💰 BÁO GIÁ'!$C$27,$A1079)),ISNUMBER(SEARCH('💰 BÁO GIÁ'!$C$27,$B1079)))),1,0)</f>
        <v/>
      </c>
      <c r="O1079">
        <f>IF(N1079&gt;N(N1078),N1079,"")</f>
        <v/>
      </c>
    </row>
    <row r="1080">
      <c r="A1080">
        <f>IF('🔧 XY LANH'!A36="","",'🔧 XY LANH'!A36)</f>
        <v/>
      </c>
      <c r="B1080">
        <f>IF('🔧 XY LANH'!A36="","",'🔧 XY LANH'!N36)</f>
        <v/>
      </c>
      <c r="C1080">
        <f>IF('🔧 XY LANH'!A36="","","Xy lanh")</f>
        <v/>
      </c>
      <c r="D1080">
        <f>IF('🔧 XY LANH'!A36="","",'🔧 XY LANH'!I36)</f>
        <v/>
      </c>
      <c r="E1080" s="37">
        <f>IF('🔧 XY LANH'!A36="","",'🔧 XY LANH'!#REF!)</f>
        <v/>
      </c>
      <c r="F1080" s="37">
        <f>IF('🔧 XY LANH'!A36="","",'🔧 XY LANH'!J36)</f>
        <v/>
      </c>
      <c r="G1080" s="37">
        <f>IF('🔧 XY LANH'!A36="","",'🔧 XY LANH'!K36)</f>
        <v/>
      </c>
      <c r="H1080" s="37">
        <f>IF('🔧 XY LANH'!A36="","",'🔧 XY LANH'!L36)</f>
        <v/>
      </c>
      <c r="I1080" s="37">
        <f>IF('🔧 XY LANH'!A36="","",'🔧 XY LANH'!M36)</f>
        <v/>
      </c>
      <c r="J1080">
        <f>IF('🔧 XY LANH'!A36="","",'🔧 XY LANH'!#REF!)</f>
        <v/>
      </c>
      <c r="L1080">
        <f>N(L1079)+IF(AND('🔎 TRA CỨU NHANH'!$C$2&lt;&gt;"",OR(ISNUMBER(SEARCH('🔎 TRA CỨU NHANH'!$C$2,$A1080)),ISNUMBER(SEARCH('🔎 TRA CỨU NHANH'!$C$2,$B1080)))),1,0)</f>
        <v/>
      </c>
      <c r="M1080">
        <f>IF(L1080&gt;N(L1079),L1080,"")</f>
        <v/>
      </c>
      <c r="N1080">
        <f>N(N1079)+IF(AND('💰 BÁO GIÁ'!$C$27&lt;&gt;"",OR(ISNUMBER(SEARCH('💰 BÁO GIÁ'!$C$27,$A1080)),ISNUMBER(SEARCH('💰 BÁO GIÁ'!$C$27,$B1080)))),1,0)</f>
        <v/>
      </c>
      <c r="O1080">
        <f>IF(N1080&gt;N(N1079),N1080,"")</f>
        <v/>
      </c>
    </row>
    <row r="1081">
      <c r="A1081">
        <f>IF('🔧 XY LANH'!A37="","",'🔧 XY LANH'!A37)</f>
        <v/>
      </c>
      <c r="B1081">
        <f>IF('🔧 XY LANH'!A37="","",'🔧 XY LANH'!N37)</f>
        <v/>
      </c>
      <c r="C1081">
        <f>IF('🔧 XY LANH'!A37="","","Xy lanh")</f>
        <v/>
      </c>
      <c r="D1081">
        <f>IF('🔧 XY LANH'!A37="","",'🔧 XY LANH'!I37)</f>
        <v/>
      </c>
      <c r="E1081" s="37">
        <f>IF('🔧 XY LANH'!A37="","",'🔧 XY LANH'!#REF!)</f>
        <v/>
      </c>
      <c r="F1081" s="37">
        <f>IF('🔧 XY LANH'!A37="","",'🔧 XY LANH'!J37)</f>
        <v/>
      </c>
      <c r="G1081" s="37">
        <f>IF('🔧 XY LANH'!A37="","",'🔧 XY LANH'!K37)</f>
        <v/>
      </c>
      <c r="H1081" s="37">
        <f>IF('🔧 XY LANH'!A37="","",'🔧 XY LANH'!L37)</f>
        <v/>
      </c>
      <c r="I1081" s="37">
        <f>IF('🔧 XY LANH'!A37="","",'🔧 XY LANH'!M37)</f>
        <v/>
      </c>
      <c r="J1081">
        <f>IF('🔧 XY LANH'!A37="","",'🔧 XY LANH'!#REF!)</f>
        <v/>
      </c>
      <c r="L1081">
        <f>N(L1080)+IF(AND('🔎 TRA CỨU NHANH'!$C$2&lt;&gt;"",OR(ISNUMBER(SEARCH('🔎 TRA CỨU NHANH'!$C$2,$A1081)),ISNUMBER(SEARCH('🔎 TRA CỨU NHANH'!$C$2,$B1081)))),1,0)</f>
        <v/>
      </c>
      <c r="M1081">
        <f>IF(L1081&gt;N(L1080),L1081,"")</f>
        <v/>
      </c>
      <c r="N1081">
        <f>N(N1080)+IF(AND('💰 BÁO GIÁ'!$C$27&lt;&gt;"",OR(ISNUMBER(SEARCH('💰 BÁO GIÁ'!$C$27,$A1081)),ISNUMBER(SEARCH('💰 BÁO GIÁ'!$C$27,$B1081)))),1,0)</f>
        <v/>
      </c>
      <c r="O1081">
        <f>IF(N1081&gt;N(N1080),N1081,"")</f>
        <v/>
      </c>
    </row>
    <row r="1082">
      <c r="A1082">
        <f>IF('🔧 XY LANH'!A38="","",'🔧 XY LANH'!A38)</f>
        <v/>
      </c>
      <c r="B1082">
        <f>IF('🔧 XY LANH'!A38="","",'🔧 XY LANH'!N38)</f>
        <v/>
      </c>
      <c r="C1082">
        <f>IF('🔧 XY LANH'!A38="","","Xy lanh")</f>
        <v/>
      </c>
      <c r="D1082">
        <f>IF('🔧 XY LANH'!A38="","",'🔧 XY LANH'!I38)</f>
        <v/>
      </c>
      <c r="E1082" s="37">
        <f>IF('🔧 XY LANH'!A38="","",'🔧 XY LANH'!#REF!)</f>
        <v/>
      </c>
      <c r="F1082" s="37">
        <f>IF('🔧 XY LANH'!A38="","",'🔧 XY LANH'!J38)</f>
        <v/>
      </c>
      <c r="G1082" s="37">
        <f>IF('🔧 XY LANH'!A38="","",'🔧 XY LANH'!K38)</f>
        <v/>
      </c>
      <c r="H1082" s="37">
        <f>IF('🔧 XY LANH'!A38="","",'🔧 XY LANH'!L38)</f>
        <v/>
      </c>
      <c r="I1082" s="37">
        <f>IF('🔧 XY LANH'!A38="","",'🔧 XY LANH'!M38)</f>
        <v/>
      </c>
      <c r="J1082">
        <f>IF('🔧 XY LANH'!A38="","",'🔧 XY LANH'!#REF!)</f>
        <v/>
      </c>
      <c r="L1082">
        <f>N(L1081)+IF(AND('🔎 TRA CỨU NHANH'!$C$2&lt;&gt;"",OR(ISNUMBER(SEARCH('🔎 TRA CỨU NHANH'!$C$2,$A1082)),ISNUMBER(SEARCH('🔎 TRA CỨU NHANH'!$C$2,$B1082)))),1,0)</f>
        <v/>
      </c>
      <c r="M1082">
        <f>IF(L1082&gt;N(L1081),L1082,"")</f>
        <v/>
      </c>
      <c r="N1082">
        <f>N(N1081)+IF(AND('💰 BÁO GIÁ'!$C$27&lt;&gt;"",OR(ISNUMBER(SEARCH('💰 BÁO GIÁ'!$C$27,$A1082)),ISNUMBER(SEARCH('💰 BÁO GIÁ'!$C$27,$B1082)))),1,0)</f>
        <v/>
      </c>
      <c r="O1082">
        <f>IF(N1082&gt;N(N1081),N1082,"")</f>
        <v/>
      </c>
    </row>
    <row r="1083">
      <c r="A1083">
        <f>IF('🔧 XY LANH'!A39="","",'🔧 XY LANH'!A39)</f>
        <v/>
      </c>
      <c r="B1083">
        <f>IF('🔧 XY LANH'!A39="","",'🔧 XY LANH'!N39)</f>
        <v/>
      </c>
      <c r="C1083">
        <f>IF('🔧 XY LANH'!A39="","","Xy lanh")</f>
        <v/>
      </c>
      <c r="D1083">
        <f>IF('🔧 XY LANH'!A39="","",'🔧 XY LANH'!I39)</f>
        <v/>
      </c>
      <c r="E1083" s="37">
        <f>IF('🔧 XY LANH'!A39="","",'🔧 XY LANH'!#REF!)</f>
        <v/>
      </c>
      <c r="F1083" s="37">
        <f>IF('🔧 XY LANH'!A39="","",'🔧 XY LANH'!J39)</f>
        <v/>
      </c>
      <c r="G1083" s="37">
        <f>IF('🔧 XY LANH'!A39="","",'🔧 XY LANH'!K39)</f>
        <v/>
      </c>
      <c r="H1083" s="37">
        <f>IF('🔧 XY LANH'!A39="","",'🔧 XY LANH'!L39)</f>
        <v/>
      </c>
      <c r="I1083" s="37">
        <f>IF('🔧 XY LANH'!A39="","",'🔧 XY LANH'!M39)</f>
        <v/>
      </c>
      <c r="J1083">
        <f>IF('🔧 XY LANH'!A39="","",'🔧 XY LANH'!#REF!)</f>
        <v/>
      </c>
      <c r="L1083">
        <f>N(L1082)+IF(AND('🔎 TRA CỨU NHANH'!$C$2&lt;&gt;"",OR(ISNUMBER(SEARCH('🔎 TRA CỨU NHANH'!$C$2,$A1083)),ISNUMBER(SEARCH('🔎 TRA CỨU NHANH'!$C$2,$B1083)))),1,0)</f>
        <v/>
      </c>
      <c r="M1083">
        <f>IF(L1083&gt;N(L1082),L1083,"")</f>
        <v/>
      </c>
      <c r="N1083">
        <f>N(N1082)+IF(AND('💰 BÁO GIÁ'!$C$27&lt;&gt;"",OR(ISNUMBER(SEARCH('💰 BÁO GIÁ'!$C$27,$A1083)),ISNUMBER(SEARCH('💰 BÁO GIÁ'!$C$27,$B1083)))),1,0)</f>
        <v/>
      </c>
      <c r="O1083">
        <f>IF(N1083&gt;N(N1082),N1083,"")</f>
        <v/>
      </c>
    </row>
    <row r="1084">
      <c r="A1084">
        <f>IF('🔧 XY LANH'!A40="","",'🔧 XY LANH'!A40)</f>
        <v/>
      </c>
      <c r="B1084">
        <f>IF('🔧 XY LANH'!A40="","",'🔧 XY LANH'!N40)</f>
        <v/>
      </c>
      <c r="C1084">
        <f>IF('🔧 XY LANH'!A40="","","Xy lanh")</f>
        <v/>
      </c>
      <c r="D1084">
        <f>IF('🔧 XY LANH'!A40="","",'🔧 XY LANH'!I40)</f>
        <v/>
      </c>
      <c r="E1084" s="37">
        <f>IF('🔧 XY LANH'!A40="","",'🔧 XY LANH'!#REF!)</f>
        <v/>
      </c>
      <c r="F1084" s="37">
        <f>IF('🔧 XY LANH'!A40="","",'🔧 XY LANH'!J40)</f>
        <v/>
      </c>
      <c r="G1084" s="37">
        <f>IF('🔧 XY LANH'!A40="","",'🔧 XY LANH'!K40)</f>
        <v/>
      </c>
      <c r="H1084" s="37">
        <f>IF('🔧 XY LANH'!A40="","",'🔧 XY LANH'!L40)</f>
        <v/>
      </c>
      <c r="I1084" s="37">
        <f>IF('🔧 XY LANH'!A40="","",'🔧 XY LANH'!M40)</f>
        <v/>
      </c>
      <c r="J1084">
        <f>IF('🔧 XY LANH'!A40="","",'🔧 XY LANH'!#REF!)</f>
        <v/>
      </c>
      <c r="L1084">
        <f>N(L1083)+IF(AND('🔎 TRA CỨU NHANH'!$C$2&lt;&gt;"",OR(ISNUMBER(SEARCH('🔎 TRA CỨU NHANH'!$C$2,$A1084)),ISNUMBER(SEARCH('🔎 TRA CỨU NHANH'!$C$2,$B1084)))),1,0)</f>
        <v/>
      </c>
      <c r="M1084">
        <f>IF(L1084&gt;N(L1083),L1084,"")</f>
        <v/>
      </c>
      <c r="N1084">
        <f>N(N1083)+IF(AND('💰 BÁO GIÁ'!$C$27&lt;&gt;"",OR(ISNUMBER(SEARCH('💰 BÁO GIÁ'!$C$27,$A1084)),ISNUMBER(SEARCH('💰 BÁO GIÁ'!$C$27,$B1084)))),1,0)</f>
        <v/>
      </c>
      <c r="O1084">
        <f>IF(N1084&gt;N(N1083),N1084,"")</f>
        <v/>
      </c>
    </row>
    <row r="1085">
      <c r="A1085">
        <f>IF('🔧 XY LANH'!A41="","",'🔧 XY LANH'!A41)</f>
        <v/>
      </c>
      <c r="B1085">
        <f>IF('🔧 XY LANH'!A41="","",'🔧 XY LANH'!N41)</f>
        <v/>
      </c>
      <c r="C1085">
        <f>IF('🔧 XY LANH'!A41="","","Xy lanh")</f>
        <v/>
      </c>
      <c r="D1085">
        <f>IF('🔧 XY LANH'!A41="","",'🔧 XY LANH'!I41)</f>
        <v/>
      </c>
      <c r="E1085" s="37">
        <f>IF('🔧 XY LANH'!A41="","",'🔧 XY LANH'!#REF!)</f>
        <v/>
      </c>
      <c r="F1085" s="37">
        <f>IF('🔧 XY LANH'!A41="","",'🔧 XY LANH'!J41)</f>
        <v/>
      </c>
      <c r="G1085" s="37">
        <f>IF('🔧 XY LANH'!A41="","",'🔧 XY LANH'!K41)</f>
        <v/>
      </c>
      <c r="H1085" s="37">
        <f>IF('🔧 XY LANH'!A41="","",'🔧 XY LANH'!L41)</f>
        <v/>
      </c>
      <c r="I1085" s="37">
        <f>IF('🔧 XY LANH'!A41="","",'🔧 XY LANH'!M41)</f>
        <v/>
      </c>
      <c r="J1085">
        <f>IF('🔧 XY LANH'!A41="","",'🔧 XY LANH'!#REF!)</f>
        <v/>
      </c>
      <c r="L1085">
        <f>N(L1084)+IF(AND('🔎 TRA CỨU NHANH'!$C$2&lt;&gt;"",OR(ISNUMBER(SEARCH('🔎 TRA CỨU NHANH'!$C$2,$A1085)),ISNUMBER(SEARCH('🔎 TRA CỨU NHANH'!$C$2,$B1085)))),1,0)</f>
        <v/>
      </c>
      <c r="M1085">
        <f>IF(L1085&gt;N(L1084),L1085,"")</f>
        <v/>
      </c>
      <c r="N1085">
        <f>N(N1084)+IF(AND('💰 BÁO GIÁ'!$C$27&lt;&gt;"",OR(ISNUMBER(SEARCH('💰 BÁO GIÁ'!$C$27,$A1085)),ISNUMBER(SEARCH('💰 BÁO GIÁ'!$C$27,$B1085)))),1,0)</f>
        <v/>
      </c>
      <c r="O1085">
        <f>IF(N1085&gt;N(N1084),N1085,"")</f>
        <v/>
      </c>
    </row>
    <row r="1086">
      <c r="A1086">
        <f>IF('🔧 XY LANH'!A42="","",'🔧 XY LANH'!A42)</f>
        <v/>
      </c>
      <c r="B1086">
        <f>IF('🔧 XY LANH'!A42="","",'🔧 XY LANH'!N42)</f>
        <v/>
      </c>
      <c r="C1086">
        <f>IF('🔧 XY LANH'!A42="","","Xy lanh")</f>
        <v/>
      </c>
      <c r="D1086">
        <f>IF('🔧 XY LANH'!A42="","",'🔧 XY LANH'!I42)</f>
        <v/>
      </c>
      <c r="E1086" s="37">
        <f>IF('🔧 XY LANH'!A42="","",'🔧 XY LANH'!#REF!)</f>
        <v/>
      </c>
      <c r="F1086" s="37">
        <f>IF('🔧 XY LANH'!A42="","",'🔧 XY LANH'!J42)</f>
        <v/>
      </c>
      <c r="G1086" s="37">
        <f>IF('🔧 XY LANH'!A42="","",'🔧 XY LANH'!K42)</f>
        <v/>
      </c>
      <c r="H1086" s="37">
        <f>IF('🔧 XY LANH'!A42="","",'🔧 XY LANH'!L42)</f>
        <v/>
      </c>
      <c r="I1086" s="37">
        <f>IF('🔧 XY LANH'!A42="","",'🔧 XY LANH'!M42)</f>
        <v/>
      </c>
      <c r="J1086">
        <f>IF('🔧 XY LANH'!A42="","",'🔧 XY LANH'!#REF!)</f>
        <v/>
      </c>
      <c r="L1086">
        <f>N(L1085)+IF(AND('🔎 TRA CỨU NHANH'!$C$2&lt;&gt;"",OR(ISNUMBER(SEARCH('🔎 TRA CỨU NHANH'!$C$2,$A1086)),ISNUMBER(SEARCH('🔎 TRA CỨU NHANH'!$C$2,$B1086)))),1,0)</f>
        <v/>
      </c>
      <c r="M1086">
        <f>IF(L1086&gt;N(L1085),L1086,"")</f>
        <v/>
      </c>
      <c r="N1086">
        <f>N(N1085)+IF(AND('💰 BÁO GIÁ'!$C$27&lt;&gt;"",OR(ISNUMBER(SEARCH('💰 BÁO GIÁ'!$C$27,$A1086)),ISNUMBER(SEARCH('💰 BÁO GIÁ'!$C$27,$B1086)))),1,0)</f>
        <v/>
      </c>
      <c r="O1086">
        <f>IF(N1086&gt;N(N1085),N1086,"")</f>
        <v/>
      </c>
    </row>
    <row r="1087">
      <c r="A1087">
        <f>IF('🔧 XY LANH'!A43="","",'🔧 XY LANH'!A43)</f>
        <v/>
      </c>
      <c r="B1087">
        <f>IF('🔧 XY LANH'!A43="","",'🔧 XY LANH'!N43)</f>
        <v/>
      </c>
      <c r="C1087">
        <f>IF('🔧 XY LANH'!A43="","","Xy lanh")</f>
        <v/>
      </c>
      <c r="D1087">
        <f>IF('🔧 XY LANH'!A43="","",'🔧 XY LANH'!I43)</f>
        <v/>
      </c>
      <c r="E1087" s="37">
        <f>IF('🔧 XY LANH'!A43="","",'🔧 XY LANH'!#REF!)</f>
        <v/>
      </c>
      <c r="F1087" s="37">
        <f>IF('🔧 XY LANH'!A43="","",'🔧 XY LANH'!J43)</f>
        <v/>
      </c>
      <c r="G1087" s="37">
        <f>IF('🔧 XY LANH'!A43="","",'🔧 XY LANH'!K43)</f>
        <v/>
      </c>
      <c r="H1087" s="37">
        <f>IF('🔧 XY LANH'!A43="","",'🔧 XY LANH'!L43)</f>
        <v/>
      </c>
      <c r="I1087" s="37">
        <f>IF('🔧 XY LANH'!A43="","",'🔧 XY LANH'!M43)</f>
        <v/>
      </c>
      <c r="J1087">
        <f>IF('🔧 XY LANH'!A43="","",'🔧 XY LANH'!#REF!)</f>
        <v/>
      </c>
      <c r="L1087">
        <f>N(L1086)+IF(AND('🔎 TRA CỨU NHANH'!$C$2&lt;&gt;"",OR(ISNUMBER(SEARCH('🔎 TRA CỨU NHANH'!$C$2,$A1087)),ISNUMBER(SEARCH('🔎 TRA CỨU NHANH'!$C$2,$B1087)))),1,0)</f>
        <v/>
      </c>
      <c r="M1087">
        <f>IF(L1087&gt;N(L1086),L1087,"")</f>
        <v/>
      </c>
      <c r="N1087">
        <f>N(N1086)+IF(AND('💰 BÁO GIÁ'!$C$27&lt;&gt;"",OR(ISNUMBER(SEARCH('💰 BÁO GIÁ'!$C$27,$A1087)),ISNUMBER(SEARCH('💰 BÁO GIÁ'!$C$27,$B1087)))),1,0)</f>
        <v/>
      </c>
      <c r="O1087">
        <f>IF(N1087&gt;N(N1086),N1087,"")</f>
        <v/>
      </c>
    </row>
    <row r="1088">
      <c r="A1088">
        <f>IF('🔧 XY LANH'!A44="","",'🔧 XY LANH'!A44)</f>
        <v/>
      </c>
      <c r="B1088">
        <f>IF('🔧 XY LANH'!A44="","",'🔧 XY LANH'!N44)</f>
        <v/>
      </c>
      <c r="C1088">
        <f>IF('🔧 XY LANH'!A44="","","Xy lanh")</f>
        <v/>
      </c>
      <c r="D1088">
        <f>IF('🔧 XY LANH'!A44="","",'🔧 XY LANH'!I44)</f>
        <v/>
      </c>
      <c r="E1088" s="37">
        <f>IF('🔧 XY LANH'!A44="","",'🔧 XY LANH'!#REF!)</f>
        <v/>
      </c>
      <c r="F1088" s="37">
        <f>IF('🔧 XY LANH'!A44="","",'🔧 XY LANH'!J44)</f>
        <v/>
      </c>
      <c r="G1088" s="37">
        <f>IF('🔧 XY LANH'!A44="","",'🔧 XY LANH'!K44)</f>
        <v/>
      </c>
      <c r="H1088" s="37">
        <f>IF('🔧 XY LANH'!A44="","",'🔧 XY LANH'!L44)</f>
        <v/>
      </c>
      <c r="I1088" s="37">
        <f>IF('🔧 XY LANH'!A44="","",'🔧 XY LANH'!M44)</f>
        <v/>
      </c>
      <c r="J1088">
        <f>IF('🔧 XY LANH'!A44="","",'🔧 XY LANH'!#REF!)</f>
        <v/>
      </c>
      <c r="L1088">
        <f>N(L1087)+IF(AND('🔎 TRA CỨU NHANH'!$C$2&lt;&gt;"",OR(ISNUMBER(SEARCH('🔎 TRA CỨU NHANH'!$C$2,$A1088)),ISNUMBER(SEARCH('🔎 TRA CỨU NHANH'!$C$2,$B1088)))),1,0)</f>
        <v/>
      </c>
      <c r="M1088">
        <f>IF(L1088&gt;N(L1087),L1088,"")</f>
        <v/>
      </c>
      <c r="N1088">
        <f>N(N1087)+IF(AND('💰 BÁO GIÁ'!$C$27&lt;&gt;"",OR(ISNUMBER(SEARCH('💰 BÁO GIÁ'!$C$27,$A1088)),ISNUMBER(SEARCH('💰 BÁO GIÁ'!$C$27,$B1088)))),1,0)</f>
        <v/>
      </c>
      <c r="O1088">
        <f>IF(N1088&gt;N(N1087),N1088,"")</f>
        <v/>
      </c>
    </row>
    <row r="1089">
      <c r="A1089">
        <f>IF('🔧 XY LANH'!A45="","",'🔧 XY LANH'!A45)</f>
        <v/>
      </c>
      <c r="B1089">
        <f>IF('🔧 XY LANH'!A45="","",'🔧 XY LANH'!N45)</f>
        <v/>
      </c>
      <c r="C1089">
        <f>IF('🔧 XY LANH'!A45="","","Xy lanh")</f>
        <v/>
      </c>
      <c r="D1089">
        <f>IF('🔧 XY LANH'!A45="","",'🔧 XY LANH'!I45)</f>
        <v/>
      </c>
      <c r="E1089" s="37">
        <f>IF('🔧 XY LANH'!A45="","",'🔧 XY LANH'!#REF!)</f>
        <v/>
      </c>
      <c r="F1089" s="37">
        <f>IF('🔧 XY LANH'!A45="","",'🔧 XY LANH'!J45)</f>
        <v/>
      </c>
      <c r="G1089" s="37">
        <f>IF('🔧 XY LANH'!A45="","",'🔧 XY LANH'!K45)</f>
        <v/>
      </c>
      <c r="H1089" s="37">
        <f>IF('🔧 XY LANH'!A45="","",'🔧 XY LANH'!L45)</f>
        <v/>
      </c>
      <c r="I1089" s="37">
        <f>IF('🔧 XY LANH'!A45="","",'🔧 XY LANH'!M45)</f>
        <v/>
      </c>
      <c r="J1089">
        <f>IF('🔧 XY LANH'!A45="","",'🔧 XY LANH'!#REF!)</f>
        <v/>
      </c>
      <c r="L1089">
        <f>N(L1088)+IF(AND('🔎 TRA CỨU NHANH'!$C$2&lt;&gt;"",OR(ISNUMBER(SEARCH('🔎 TRA CỨU NHANH'!$C$2,$A1089)),ISNUMBER(SEARCH('🔎 TRA CỨU NHANH'!$C$2,$B1089)))),1,0)</f>
        <v/>
      </c>
      <c r="M1089">
        <f>IF(L1089&gt;N(L1088),L1089,"")</f>
        <v/>
      </c>
      <c r="N1089">
        <f>N(N1088)+IF(AND('💰 BÁO GIÁ'!$C$27&lt;&gt;"",OR(ISNUMBER(SEARCH('💰 BÁO GIÁ'!$C$27,$A1089)),ISNUMBER(SEARCH('💰 BÁO GIÁ'!$C$27,$B1089)))),1,0)</f>
        <v/>
      </c>
      <c r="O1089">
        <f>IF(N1089&gt;N(N1088),N1089,"")</f>
        <v/>
      </c>
    </row>
    <row r="1090">
      <c r="A1090">
        <f>IF('🔧 XY LANH'!A46="","",'🔧 XY LANH'!A46)</f>
        <v/>
      </c>
      <c r="B1090">
        <f>IF('🔧 XY LANH'!A46="","",'🔧 XY LANH'!N46)</f>
        <v/>
      </c>
      <c r="C1090">
        <f>IF('🔧 XY LANH'!A46="","","Xy lanh")</f>
        <v/>
      </c>
      <c r="D1090">
        <f>IF('🔧 XY LANH'!A46="","",'🔧 XY LANH'!I46)</f>
        <v/>
      </c>
      <c r="E1090" s="37">
        <f>IF('🔧 XY LANH'!A46="","",'🔧 XY LANH'!#REF!)</f>
        <v/>
      </c>
      <c r="F1090" s="37">
        <f>IF('🔧 XY LANH'!A46="","",'🔧 XY LANH'!J46)</f>
        <v/>
      </c>
      <c r="G1090" s="37">
        <f>IF('🔧 XY LANH'!A46="","",'🔧 XY LANH'!K46)</f>
        <v/>
      </c>
      <c r="H1090" s="37">
        <f>IF('🔧 XY LANH'!A46="","",'🔧 XY LANH'!L46)</f>
        <v/>
      </c>
      <c r="I1090" s="37">
        <f>IF('🔧 XY LANH'!A46="","",'🔧 XY LANH'!M46)</f>
        <v/>
      </c>
      <c r="J1090">
        <f>IF('🔧 XY LANH'!A46="","",'🔧 XY LANH'!#REF!)</f>
        <v/>
      </c>
      <c r="L1090">
        <f>N(L1089)+IF(AND('🔎 TRA CỨU NHANH'!$C$2&lt;&gt;"",OR(ISNUMBER(SEARCH('🔎 TRA CỨU NHANH'!$C$2,$A1090)),ISNUMBER(SEARCH('🔎 TRA CỨU NHANH'!$C$2,$B1090)))),1,0)</f>
        <v/>
      </c>
      <c r="M1090">
        <f>IF(L1090&gt;N(L1089),L1090,"")</f>
        <v/>
      </c>
      <c r="N1090">
        <f>N(N1089)+IF(AND('💰 BÁO GIÁ'!$C$27&lt;&gt;"",OR(ISNUMBER(SEARCH('💰 BÁO GIÁ'!$C$27,$A1090)),ISNUMBER(SEARCH('💰 BÁO GIÁ'!$C$27,$B1090)))),1,0)</f>
        <v/>
      </c>
      <c r="O1090">
        <f>IF(N1090&gt;N(N1089),N1090,"")</f>
        <v/>
      </c>
    </row>
    <row r="1091">
      <c r="A1091">
        <f>IF('🔧 XY LANH'!A47="","",'🔧 XY LANH'!A47)</f>
        <v/>
      </c>
      <c r="B1091">
        <f>IF('🔧 XY LANH'!A47="","",'🔧 XY LANH'!N47)</f>
        <v/>
      </c>
      <c r="C1091">
        <f>IF('🔧 XY LANH'!A47="","","Xy lanh")</f>
        <v/>
      </c>
      <c r="D1091">
        <f>IF('🔧 XY LANH'!A47="","",'🔧 XY LANH'!I47)</f>
        <v/>
      </c>
      <c r="E1091" s="37">
        <f>IF('🔧 XY LANH'!A47="","",'🔧 XY LANH'!#REF!)</f>
        <v/>
      </c>
      <c r="F1091" s="37">
        <f>IF('🔧 XY LANH'!A47="","",'🔧 XY LANH'!J47)</f>
        <v/>
      </c>
      <c r="G1091" s="37">
        <f>IF('🔧 XY LANH'!A47="","",'🔧 XY LANH'!K47)</f>
        <v/>
      </c>
      <c r="H1091" s="37">
        <f>IF('🔧 XY LANH'!A47="","",'🔧 XY LANH'!L47)</f>
        <v/>
      </c>
      <c r="I1091" s="37">
        <f>IF('🔧 XY LANH'!A47="","",'🔧 XY LANH'!M47)</f>
        <v/>
      </c>
      <c r="J1091">
        <f>IF('🔧 XY LANH'!A47="","",'🔧 XY LANH'!#REF!)</f>
        <v/>
      </c>
      <c r="L1091">
        <f>N(L1090)+IF(AND('🔎 TRA CỨU NHANH'!$C$2&lt;&gt;"",OR(ISNUMBER(SEARCH('🔎 TRA CỨU NHANH'!$C$2,$A1091)),ISNUMBER(SEARCH('🔎 TRA CỨU NHANH'!$C$2,$B1091)))),1,0)</f>
        <v/>
      </c>
      <c r="M1091">
        <f>IF(L1091&gt;N(L1090),L1091,"")</f>
        <v/>
      </c>
      <c r="N1091">
        <f>N(N1090)+IF(AND('💰 BÁO GIÁ'!$C$27&lt;&gt;"",OR(ISNUMBER(SEARCH('💰 BÁO GIÁ'!$C$27,$A1091)),ISNUMBER(SEARCH('💰 BÁO GIÁ'!$C$27,$B1091)))),1,0)</f>
        <v/>
      </c>
      <c r="O1091">
        <f>IF(N1091&gt;N(N1090),N1091,"")</f>
        <v/>
      </c>
    </row>
    <row r="1092">
      <c r="A1092">
        <f>IF('🔧 XY LANH'!A48="","",'🔧 XY LANH'!A48)</f>
        <v/>
      </c>
      <c r="B1092">
        <f>IF('🔧 XY LANH'!A48="","",'🔧 XY LANH'!N48)</f>
        <v/>
      </c>
      <c r="C1092">
        <f>IF('🔧 XY LANH'!A48="","","Xy lanh")</f>
        <v/>
      </c>
      <c r="D1092">
        <f>IF('🔧 XY LANH'!A48="","",'🔧 XY LANH'!I48)</f>
        <v/>
      </c>
      <c r="E1092" s="37">
        <f>IF('🔧 XY LANH'!A48="","",'🔧 XY LANH'!#REF!)</f>
        <v/>
      </c>
      <c r="F1092" s="37">
        <f>IF('🔧 XY LANH'!A48="","",'🔧 XY LANH'!J48)</f>
        <v/>
      </c>
      <c r="G1092" s="37">
        <f>IF('🔧 XY LANH'!A48="","",'🔧 XY LANH'!K48)</f>
        <v/>
      </c>
      <c r="H1092" s="37">
        <f>IF('🔧 XY LANH'!A48="","",'🔧 XY LANH'!L48)</f>
        <v/>
      </c>
      <c r="I1092" s="37">
        <f>IF('🔧 XY LANH'!A48="","",'🔧 XY LANH'!M48)</f>
        <v/>
      </c>
      <c r="J1092">
        <f>IF('🔧 XY LANH'!A48="","",'🔧 XY LANH'!#REF!)</f>
        <v/>
      </c>
      <c r="L1092">
        <f>N(L1091)+IF(AND('🔎 TRA CỨU NHANH'!$C$2&lt;&gt;"",OR(ISNUMBER(SEARCH('🔎 TRA CỨU NHANH'!$C$2,$A1092)),ISNUMBER(SEARCH('🔎 TRA CỨU NHANH'!$C$2,$B1092)))),1,0)</f>
        <v/>
      </c>
      <c r="M1092">
        <f>IF(L1092&gt;N(L1091),L1092,"")</f>
        <v/>
      </c>
      <c r="N1092">
        <f>N(N1091)+IF(AND('💰 BÁO GIÁ'!$C$27&lt;&gt;"",OR(ISNUMBER(SEARCH('💰 BÁO GIÁ'!$C$27,$A1092)),ISNUMBER(SEARCH('💰 BÁO GIÁ'!$C$27,$B1092)))),1,0)</f>
        <v/>
      </c>
      <c r="O1092">
        <f>IF(N1092&gt;N(N1091),N1092,"")</f>
        <v/>
      </c>
    </row>
    <row r="1093">
      <c r="A1093">
        <f>IF('🔧 XY LANH'!A49="","",'🔧 XY LANH'!A49)</f>
        <v/>
      </c>
      <c r="B1093">
        <f>IF('🔧 XY LANH'!A49="","",'🔧 XY LANH'!N49)</f>
        <v/>
      </c>
      <c r="C1093">
        <f>IF('🔧 XY LANH'!A49="","","Xy lanh")</f>
        <v/>
      </c>
      <c r="D1093">
        <f>IF('🔧 XY LANH'!A49="","",'🔧 XY LANH'!I49)</f>
        <v/>
      </c>
      <c r="E1093" s="37">
        <f>IF('🔧 XY LANH'!A49="","",'🔧 XY LANH'!#REF!)</f>
        <v/>
      </c>
      <c r="F1093" s="37">
        <f>IF('🔧 XY LANH'!A49="","",'🔧 XY LANH'!J49)</f>
        <v/>
      </c>
      <c r="G1093" s="37">
        <f>IF('🔧 XY LANH'!A49="","",'🔧 XY LANH'!K49)</f>
        <v/>
      </c>
      <c r="H1093" s="37">
        <f>IF('🔧 XY LANH'!A49="","",'🔧 XY LANH'!L49)</f>
        <v/>
      </c>
      <c r="I1093" s="37">
        <f>IF('🔧 XY LANH'!A49="","",'🔧 XY LANH'!M49)</f>
        <v/>
      </c>
      <c r="J1093">
        <f>IF('🔧 XY LANH'!A49="","",'🔧 XY LANH'!#REF!)</f>
        <v/>
      </c>
      <c r="L1093">
        <f>N(L1092)+IF(AND('🔎 TRA CỨU NHANH'!$C$2&lt;&gt;"",OR(ISNUMBER(SEARCH('🔎 TRA CỨU NHANH'!$C$2,$A1093)),ISNUMBER(SEARCH('🔎 TRA CỨU NHANH'!$C$2,$B1093)))),1,0)</f>
        <v/>
      </c>
      <c r="M1093">
        <f>IF(L1093&gt;N(L1092),L1093,"")</f>
        <v/>
      </c>
      <c r="N1093">
        <f>N(N1092)+IF(AND('💰 BÁO GIÁ'!$C$27&lt;&gt;"",OR(ISNUMBER(SEARCH('💰 BÁO GIÁ'!$C$27,$A1093)),ISNUMBER(SEARCH('💰 BÁO GIÁ'!$C$27,$B1093)))),1,0)</f>
        <v/>
      </c>
      <c r="O1093">
        <f>IF(N1093&gt;N(N1092),N1093,"")</f>
        <v/>
      </c>
    </row>
    <row r="1094">
      <c r="A1094">
        <f>IF('🔧 XY LANH'!A50="","",'🔧 XY LANH'!A50)</f>
        <v/>
      </c>
      <c r="B1094">
        <f>IF('🔧 XY LANH'!A50="","",'🔧 XY LANH'!N50)</f>
        <v/>
      </c>
      <c r="C1094">
        <f>IF('🔧 XY LANH'!A50="","","Xy lanh")</f>
        <v/>
      </c>
      <c r="D1094">
        <f>IF('🔧 XY LANH'!A50="","",'🔧 XY LANH'!I50)</f>
        <v/>
      </c>
      <c r="E1094" s="37">
        <f>IF('🔧 XY LANH'!A50="","",'🔧 XY LANH'!#REF!)</f>
        <v/>
      </c>
      <c r="F1094" s="37">
        <f>IF('🔧 XY LANH'!A50="","",'🔧 XY LANH'!J50)</f>
        <v/>
      </c>
      <c r="G1094" s="37">
        <f>IF('🔧 XY LANH'!A50="","",'🔧 XY LANH'!K50)</f>
        <v/>
      </c>
      <c r="H1094" s="37">
        <f>IF('🔧 XY LANH'!A50="","",'🔧 XY LANH'!L50)</f>
        <v/>
      </c>
      <c r="I1094" s="37">
        <f>IF('🔧 XY LANH'!A50="","",'🔧 XY LANH'!M50)</f>
        <v/>
      </c>
      <c r="J1094">
        <f>IF('🔧 XY LANH'!A50="","",'🔧 XY LANH'!#REF!)</f>
        <v/>
      </c>
      <c r="L1094">
        <f>N(L1093)+IF(AND('🔎 TRA CỨU NHANH'!$C$2&lt;&gt;"",OR(ISNUMBER(SEARCH('🔎 TRA CỨU NHANH'!$C$2,$A1094)),ISNUMBER(SEARCH('🔎 TRA CỨU NHANH'!$C$2,$B1094)))),1,0)</f>
        <v/>
      </c>
      <c r="M1094">
        <f>IF(L1094&gt;N(L1093),L1094,"")</f>
        <v/>
      </c>
      <c r="N1094">
        <f>N(N1093)+IF(AND('💰 BÁO GIÁ'!$C$27&lt;&gt;"",OR(ISNUMBER(SEARCH('💰 BÁO GIÁ'!$C$27,$A1094)),ISNUMBER(SEARCH('💰 BÁO GIÁ'!$C$27,$B1094)))),1,0)</f>
        <v/>
      </c>
      <c r="O1094">
        <f>IF(N1094&gt;N(N1093),N1094,"")</f>
        <v/>
      </c>
    </row>
    <row r="1095">
      <c r="A1095">
        <f>IF('🔧 XY LANH'!A51="","",'🔧 XY LANH'!A51)</f>
        <v/>
      </c>
      <c r="B1095">
        <f>IF('🔧 XY LANH'!A51="","",'🔧 XY LANH'!N51)</f>
        <v/>
      </c>
      <c r="C1095">
        <f>IF('🔧 XY LANH'!A51="","","Xy lanh")</f>
        <v/>
      </c>
      <c r="D1095">
        <f>IF('🔧 XY LANH'!A51="","",'🔧 XY LANH'!I51)</f>
        <v/>
      </c>
      <c r="E1095" s="37">
        <f>IF('🔧 XY LANH'!A51="","",'🔧 XY LANH'!#REF!)</f>
        <v/>
      </c>
      <c r="F1095" s="37">
        <f>IF('🔧 XY LANH'!A51="","",'🔧 XY LANH'!J51)</f>
        <v/>
      </c>
      <c r="G1095" s="37">
        <f>IF('🔧 XY LANH'!A51="","",'🔧 XY LANH'!K51)</f>
        <v/>
      </c>
      <c r="H1095" s="37">
        <f>IF('🔧 XY LANH'!A51="","",'🔧 XY LANH'!L51)</f>
        <v/>
      </c>
      <c r="I1095" s="37">
        <f>IF('🔧 XY LANH'!A51="","",'🔧 XY LANH'!M51)</f>
        <v/>
      </c>
      <c r="J1095">
        <f>IF('🔧 XY LANH'!A51="","",'🔧 XY LANH'!#REF!)</f>
        <v/>
      </c>
      <c r="L1095">
        <f>N(L1094)+IF(AND('🔎 TRA CỨU NHANH'!$C$2&lt;&gt;"",OR(ISNUMBER(SEARCH('🔎 TRA CỨU NHANH'!$C$2,$A1095)),ISNUMBER(SEARCH('🔎 TRA CỨU NHANH'!$C$2,$B1095)))),1,0)</f>
        <v/>
      </c>
      <c r="M1095">
        <f>IF(L1095&gt;N(L1094),L1095,"")</f>
        <v/>
      </c>
      <c r="N1095">
        <f>N(N1094)+IF(AND('💰 BÁO GIÁ'!$C$27&lt;&gt;"",OR(ISNUMBER(SEARCH('💰 BÁO GIÁ'!$C$27,$A1095)),ISNUMBER(SEARCH('💰 BÁO GIÁ'!$C$27,$B1095)))),1,0)</f>
        <v/>
      </c>
      <c r="O1095">
        <f>IF(N1095&gt;N(N1094),N1095,"")</f>
        <v/>
      </c>
    </row>
    <row r="1096">
      <c r="A1096">
        <f>IF('🔧 XY LANH'!A52="","",'🔧 XY LANH'!A52)</f>
        <v/>
      </c>
      <c r="B1096">
        <f>IF('🔧 XY LANH'!A52="","",'🔧 XY LANH'!N52)</f>
        <v/>
      </c>
      <c r="C1096">
        <f>IF('🔧 XY LANH'!A52="","","Xy lanh")</f>
        <v/>
      </c>
      <c r="D1096">
        <f>IF('🔧 XY LANH'!A52="","",'🔧 XY LANH'!I52)</f>
        <v/>
      </c>
      <c r="E1096" s="37">
        <f>IF('🔧 XY LANH'!A52="","",'🔧 XY LANH'!#REF!)</f>
        <v/>
      </c>
      <c r="F1096" s="37">
        <f>IF('🔧 XY LANH'!A52="","",'🔧 XY LANH'!J52)</f>
        <v/>
      </c>
      <c r="G1096" s="37">
        <f>IF('🔧 XY LANH'!A52="","",'🔧 XY LANH'!K52)</f>
        <v/>
      </c>
      <c r="H1096" s="37">
        <f>IF('🔧 XY LANH'!A52="","",'🔧 XY LANH'!L52)</f>
        <v/>
      </c>
      <c r="I1096" s="37">
        <f>IF('🔧 XY LANH'!A52="","",'🔧 XY LANH'!M52)</f>
        <v/>
      </c>
      <c r="J1096">
        <f>IF('🔧 XY LANH'!A52="","",'🔧 XY LANH'!#REF!)</f>
        <v/>
      </c>
      <c r="L1096">
        <f>N(L1095)+IF(AND('🔎 TRA CỨU NHANH'!$C$2&lt;&gt;"",OR(ISNUMBER(SEARCH('🔎 TRA CỨU NHANH'!$C$2,$A1096)),ISNUMBER(SEARCH('🔎 TRA CỨU NHANH'!$C$2,$B1096)))),1,0)</f>
        <v/>
      </c>
      <c r="M1096">
        <f>IF(L1096&gt;N(L1095),L1096,"")</f>
        <v/>
      </c>
      <c r="N1096">
        <f>N(N1095)+IF(AND('💰 BÁO GIÁ'!$C$27&lt;&gt;"",OR(ISNUMBER(SEARCH('💰 BÁO GIÁ'!$C$27,$A1096)),ISNUMBER(SEARCH('💰 BÁO GIÁ'!$C$27,$B1096)))),1,0)</f>
        <v/>
      </c>
      <c r="O1096">
        <f>IF(N1096&gt;N(N1095),N1096,"")</f>
        <v/>
      </c>
    </row>
    <row r="1097">
      <c r="A1097">
        <f>IF('🔧 XY LANH'!A53="","",'🔧 XY LANH'!A53)</f>
        <v/>
      </c>
      <c r="B1097">
        <f>IF('🔧 XY LANH'!A53="","",'🔧 XY LANH'!N53)</f>
        <v/>
      </c>
      <c r="C1097">
        <f>IF('🔧 XY LANH'!A53="","","Xy lanh")</f>
        <v/>
      </c>
      <c r="D1097">
        <f>IF('🔧 XY LANH'!A53="","",'🔧 XY LANH'!I53)</f>
        <v/>
      </c>
      <c r="E1097" s="37">
        <f>IF('🔧 XY LANH'!A53="","",'🔧 XY LANH'!#REF!)</f>
        <v/>
      </c>
      <c r="F1097" s="37">
        <f>IF('🔧 XY LANH'!A53="","",'🔧 XY LANH'!J53)</f>
        <v/>
      </c>
      <c r="G1097" s="37">
        <f>IF('🔧 XY LANH'!A53="","",'🔧 XY LANH'!K53)</f>
        <v/>
      </c>
      <c r="H1097" s="37">
        <f>IF('🔧 XY LANH'!A53="","",'🔧 XY LANH'!L53)</f>
        <v/>
      </c>
      <c r="I1097" s="37">
        <f>IF('🔧 XY LANH'!A53="","",'🔧 XY LANH'!M53)</f>
        <v/>
      </c>
      <c r="J1097">
        <f>IF('🔧 XY LANH'!A53="","",'🔧 XY LANH'!#REF!)</f>
        <v/>
      </c>
      <c r="L1097">
        <f>N(L1096)+IF(AND('🔎 TRA CỨU NHANH'!$C$2&lt;&gt;"",OR(ISNUMBER(SEARCH('🔎 TRA CỨU NHANH'!$C$2,$A1097)),ISNUMBER(SEARCH('🔎 TRA CỨU NHANH'!$C$2,$B1097)))),1,0)</f>
        <v/>
      </c>
      <c r="M1097">
        <f>IF(L1097&gt;N(L1096),L1097,"")</f>
        <v/>
      </c>
      <c r="N1097">
        <f>N(N1096)+IF(AND('💰 BÁO GIÁ'!$C$27&lt;&gt;"",OR(ISNUMBER(SEARCH('💰 BÁO GIÁ'!$C$27,$A1097)),ISNUMBER(SEARCH('💰 BÁO GIÁ'!$C$27,$B1097)))),1,0)</f>
        <v/>
      </c>
      <c r="O1097">
        <f>IF(N1097&gt;N(N1096),N1097,"")</f>
        <v/>
      </c>
    </row>
    <row r="1098">
      <c r="A1098">
        <f>IF('🔧 XY LANH'!A54="","",'🔧 XY LANH'!A54)</f>
        <v/>
      </c>
      <c r="B1098">
        <f>IF('🔧 XY LANH'!A54="","",'🔧 XY LANH'!N54)</f>
        <v/>
      </c>
      <c r="C1098">
        <f>IF('🔧 XY LANH'!A54="","","Xy lanh")</f>
        <v/>
      </c>
      <c r="D1098">
        <f>IF('🔧 XY LANH'!A54="","",'🔧 XY LANH'!I54)</f>
        <v/>
      </c>
      <c r="E1098" s="37">
        <f>IF('🔧 XY LANH'!A54="","",'🔧 XY LANH'!#REF!)</f>
        <v/>
      </c>
      <c r="F1098" s="37">
        <f>IF('🔧 XY LANH'!A54="","",'🔧 XY LANH'!J54)</f>
        <v/>
      </c>
      <c r="G1098" s="37">
        <f>IF('🔧 XY LANH'!A54="","",'🔧 XY LANH'!K54)</f>
        <v/>
      </c>
      <c r="H1098" s="37">
        <f>IF('🔧 XY LANH'!A54="","",'🔧 XY LANH'!L54)</f>
        <v/>
      </c>
      <c r="I1098" s="37">
        <f>IF('🔧 XY LANH'!A54="","",'🔧 XY LANH'!M54)</f>
        <v/>
      </c>
      <c r="J1098">
        <f>IF('🔧 XY LANH'!A54="","",'🔧 XY LANH'!#REF!)</f>
        <v/>
      </c>
      <c r="L1098">
        <f>N(L1097)+IF(AND('🔎 TRA CỨU NHANH'!$C$2&lt;&gt;"",OR(ISNUMBER(SEARCH('🔎 TRA CỨU NHANH'!$C$2,$A1098)),ISNUMBER(SEARCH('🔎 TRA CỨU NHANH'!$C$2,$B1098)))),1,0)</f>
        <v/>
      </c>
      <c r="M1098">
        <f>IF(L1098&gt;N(L1097),L1098,"")</f>
        <v/>
      </c>
      <c r="N1098">
        <f>N(N1097)+IF(AND('💰 BÁO GIÁ'!$C$27&lt;&gt;"",OR(ISNUMBER(SEARCH('💰 BÁO GIÁ'!$C$27,$A1098)),ISNUMBER(SEARCH('💰 BÁO GIÁ'!$C$27,$B1098)))),1,0)</f>
        <v/>
      </c>
      <c r="O1098">
        <f>IF(N1098&gt;N(N1097),N1098,"")</f>
        <v/>
      </c>
    </row>
    <row r="1099">
      <c r="A1099">
        <f>IF('🔧 XY LANH'!A55="","",'🔧 XY LANH'!A55)</f>
        <v/>
      </c>
      <c r="B1099">
        <f>IF('🔧 XY LANH'!A55="","",'🔧 XY LANH'!N55)</f>
        <v/>
      </c>
      <c r="C1099">
        <f>IF('🔧 XY LANH'!A55="","","Xy lanh")</f>
        <v/>
      </c>
      <c r="D1099">
        <f>IF('🔧 XY LANH'!A55="","",'🔧 XY LANH'!I55)</f>
        <v/>
      </c>
      <c r="E1099" s="37">
        <f>IF('🔧 XY LANH'!A55="","",'🔧 XY LANH'!#REF!)</f>
        <v/>
      </c>
      <c r="F1099" s="37">
        <f>IF('🔧 XY LANH'!A55="","",'🔧 XY LANH'!J55)</f>
        <v/>
      </c>
      <c r="G1099" s="37">
        <f>IF('🔧 XY LANH'!A55="","",'🔧 XY LANH'!K55)</f>
        <v/>
      </c>
      <c r="H1099" s="37">
        <f>IF('🔧 XY LANH'!A55="","",'🔧 XY LANH'!L55)</f>
        <v/>
      </c>
      <c r="I1099" s="37">
        <f>IF('🔧 XY LANH'!A55="","",'🔧 XY LANH'!M55)</f>
        <v/>
      </c>
      <c r="J1099">
        <f>IF('🔧 XY LANH'!A55="","",'🔧 XY LANH'!#REF!)</f>
        <v/>
      </c>
      <c r="L1099">
        <f>N(L1098)+IF(AND('🔎 TRA CỨU NHANH'!$C$2&lt;&gt;"",OR(ISNUMBER(SEARCH('🔎 TRA CỨU NHANH'!$C$2,$A1099)),ISNUMBER(SEARCH('🔎 TRA CỨU NHANH'!$C$2,$B1099)))),1,0)</f>
        <v/>
      </c>
      <c r="M1099">
        <f>IF(L1099&gt;N(L1098),L1099,"")</f>
        <v/>
      </c>
      <c r="N1099">
        <f>N(N1098)+IF(AND('💰 BÁO GIÁ'!$C$27&lt;&gt;"",OR(ISNUMBER(SEARCH('💰 BÁO GIÁ'!$C$27,$A1099)),ISNUMBER(SEARCH('💰 BÁO GIÁ'!$C$27,$B1099)))),1,0)</f>
        <v/>
      </c>
      <c r="O1099">
        <f>IF(N1099&gt;N(N1098),N1099,"")</f>
        <v/>
      </c>
    </row>
    <row r="1100">
      <c r="A1100">
        <f>IF('🔧 XY LANH'!A56="","",'🔧 XY LANH'!A56)</f>
        <v/>
      </c>
      <c r="B1100">
        <f>IF('🔧 XY LANH'!A56="","",'🔧 XY LANH'!N56)</f>
        <v/>
      </c>
      <c r="C1100">
        <f>IF('🔧 XY LANH'!A56="","","Xy lanh")</f>
        <v/>
      </c>
      <c r="D1100">
        <f>IF('🔧 XY LANH'!A56="","",'🔧 XY LANH'!I56)</f>
        <v/>
      </c>
      <c r="E1100" s="37">
        <f>IF('🔧 XY LANH'!A56="","",'🔧 XY LANH'!#REF!)</f>
        <v/>
      </c>
      <c r="F1100" s="37">
        <f>IF('🔧 XY LANH'!A56="","",'🔧 XY LANH'!J56)</f>
        <v/>
      </c>
      <c r="G1100" s="37">
        <f>IF('🔧 XY LANH'!A56="","",'🔧 XY LANH'!K56)</f>
        <v/>
      </c>
      <c r="H1100" s="37">
        <f>IF('🔧 XY LANH'!A56="","",'🔧 XY LANH'!L56)</f>
        <v/>
      </c>
      <c r="I1100" s="37">
        <f>IF('🔧 XY LANH'!A56="","",'🔧 XY LANH'!M56)</f>
        <v/>
      </c>
      <c r="J1100">
        <f>IF('🔧 XY LANH'!A56="","",'🔧 XY LANH'!#REF!)</f>
        <v/>
      </c>
      <c r="L1100">
        <f>N(L1099)+IF(AND('🔎 TRA CỨU NHANH'!$C$2&lt;&gt;"",OR(ISNUMBER(SEARCH('🔎 TRA CỨU NHANH'!$C$2,$A1100)),ISNUMBER(SEARCH('🔎 TRA CỨU NHANH'!$C$2,$B1100)))),1,0)</f>
        <v/>
      </c>
      <c r="M1100">
        <f>IF(L1100&gt;N(L1099),L1100,"")</f>
        <v/>
      </c>
      <c r="N1100">
        <f>N(N1099)+IF(AND('💰 BÁO GIÁ'!$C$27&lt;&gt;"",OR(ISNUMBER(SEARCH('💰 BÁO GIÁ'!$C$27,$A1100)),ISNUMBER(SEARCH('💰 BÁO GIÁ'!$C$27,$B1100)))),1,0)</f>
        <v/>
      </c>
      <c r="O1100">
        <f>IF(N1100&gt;N(N1099),N1100,"")</f>
        <v/>
      </c>
    </row>
    <row r="1101">
      <c r="A1101">
        <f>IF('🔧 XY LANH'!A57="","",'🔧 XY LANH'!A57)</f>
        <v/>
      </c>
      <c r="B1101">
        <f>IF('🔧 XY LANH'!A57="","",'🔧 XY LANH'!N57)</f>
        <v/>
      </c>
      <c r="C1101">
        <f>IF('🔧 XY LANH'!A57="","","Xy lanh")</f>
        <v/>
      </c>
      <c r="D1101">
        <f>IF('🔧 XY LANH'!A57="","",'🔧 XY LANH'!I57)</f>
        <v/>
      </c>
      <c r="E1101" s="37">
        <f>IF('🔧 XY LANH'!A57="","",'🔧 XY LANH'!#REF!)</f>
        <v/>
      </c>
      <c r="F1101" s="37">
        <f>IF('🔧 XY LANH'!A57="","",'🔧 XY LANH'!J57)</f>
        <v/>
      </c>
      <c r="G1101" s="37">
        <f>IF('🔧 XY LANH'!A57="","",'🔧 XY LANH'!K57)</f>
        <v/>
      </c>
      <c r="H1101" s="37">
        <f>IF('🔧 XY LANH'!A57="","",'🔧 XY LANH'!L57)</f>
        <v/>
      </c>
      <c r="I1101" s="37">
        <f>IF('🔧 XY LANH'!A57="","",'🔧 XY LANH'!M57)</f>
        <v/>
      </c>
      <c r="J1101">
        <f>IF('🔧 XY LANH'!A57="","",'🔧 XY LANH'!#REF!)</f>
        <v/>
      </c>
      <c r="L1101">
        <f>N(L1100)+IF(AND('🔎 TRA CỨU NHANH'!$C$2&lt;&gt;"",OR(ISNUMBER(SEARCH('🔎 TRA CỨU NHANH'!$C$2,$A1101)),ISNUMBER(SEARCH('🔎 TRA CỨU NHANH'!$C$2,$B1101)))),1,0)</f>
        <v/>
      </c>
      <c r="M1101">
        <f>IF(L1101&gt;N(L1100),L1101,"")</f>
        <v/>
      </c>
      <c r="N1101">
        <f>N(N1100)+IF(AND('💰 BÁO GIÁ'!$C$27&lt;&gt;"",OR(ISNUMBER(SEARCH('💰 BÁO GIÁ'!$C$27,$A1101)),ISNUMBER(SEARCH('💰 BÁO GIÁ'!$C$27,$B1101)))),1,0)</f>
        <v/>
      </c>
      <c r="O1101">
        <f>IF(N1101&gt;N(N1100),N1101,"")</f>
        <v/>
      </c>
    </row>
    <row r="1102">
      <c r="A1102">
        <f>IF('🔧 XY LANH'!A58="","",'🔧 XY LANH'!A58)</f>
        <v/>
      </c>
      <c r="B1102">
        <f>IF('🔧 XY LANH'!A58="","",'🔧 XY LANH'!N58)</f>
        <v/>
      </c>
      <c r="C1102">
        <f>IF('🔧 XY LANH'!A58="","","Xy lanh")</f>
        <v/>
      </c>
      <c r="D1102">
        <f>IF('🔧 XY LANH'!A58="","",'🔧 XY LANH'!I58)</f>
        <v/>
      </c>
      <c r="E1102" s="37">
        <f>IF('🔧 XY LANH'!A58="","",'🔧 XY LANH'!#REF!)</f>
        <v/>
      </c>
      <c r="F1102" s="37">
        <f>IF('🔧 XY LANH'!A58="","",'🔧 XY LANH'!J58)</f>
        <v/>
      </c>
      <c r="G1102" s="37">
        <f>IF('🔧 XY LANH'!A58="","",'🔧 XY LANH'!K58)</f>
        <v/>
      </c>
      <c r="H1102" s="37">
        <f>IF('🔧 XY LANH'!A58="","",'🔧 XY LANH'!L58)</f>
        <v/>
      </c>
      <c r="I1102" s="37">
        <f>IF('🔧 XY LANH'!A58="","",'🔧 XY LANH'!M58)</f>
        <v/>
      </c>
      <c r="J1102">
        <f>IF('🔧 XY LANH'!A58="","",'🔧 XY LANH'!#REF!)</f>
        <v/>
      </c>
      <c r="L1102">
        <f>N(L1101)+IF(AND('🔎 TRA CỨU NHANH'!$C$2&lt;&gt;"",OR(ISNUMBER(SEARCH('🔎 TRA CỨU NHANH'!$C$2,$A1102)),ISNUMBER(SEARCH('🔎 TRA CỨU NHANH'!$C$2,$B1102)))),1,0)</f>
        <v/>
      </c>
      <c r="M1102">
        <f>IF(L1102&gt;N(L1101),L1102,"")</f>
        <v/>
      </c>
      <c r="N1102">
        <f>N(N1101)+IF(AND('💰 BÁO GIÁ'!$C$27&lt;&gt;"",OR(ISNUMBER(SEARCH('💰 BÁO GIÁ'!$C$27,$A1102)),ISNUMBER(SEARCH('💰 BÁO GIÁ'!$C$27,$B1102)))),1,0)</f>
        <v/>
      </c>
      <c r="O1102">
        <f>IF(N1102&gt;N(N1101),N1102,"")</f>
        <v/>
      </c>
    </row>
    <row r="1103">
      <c r="A1103">
        <f>IF('🔧 XY LANH'!A59="","",'🔧 XY LANH'!A59)</f>
        <v/>
      </c>
      <c r="B1103">
        <f>IF('🔧 XY LANH'!A59="","",'🔧 XY LANH'!N59)</f>
        <v/>
      </c>
      <c r="C1103">
        <f>IF('🔧 XY LANH'!A59="","","Xy lanh")</f>
        <v/>
      </c>
      <c r="D1103">
        <f>IF('🔧 XY LANH'!A59="","",'🔧 XY LANH'!I59)</f>
        <v/>
      </c>
      <c r="E1103" s="37">
        <f>IF('🔧 XY LANH'!A59="","",'🔧 XY LANH'!#REF!)</f>
        <v/>
      </c>
      <c r="F1103" s="37">
        <f>IF('🔧 XY LANH'!A59="","",'🔧 XY LANH'!J59)</f>
        <v/>
      </c>
      <c r="G1103" s="37">
        <f>IF('🔧 XY LANH'!A59="","",'🔧 XY LANH'!K59)</f>
        <v/>
      </c>
      <c r="H1103" s="37">
        <f>IF('🔧 XY LANH'!A59="","",'🔧 XY LANH'!L59)</f>
        <v/>
      </c>
      <c r="I1103" s="37">
        <f>IF('🔧 XY LANH'!A59="","",'🔧 XY LANH'!M59)</f>
        <v/>
      </c>
      <c r="J1103">
        <f>IF('🔧 XY LANH'!A59="","",'🔧 XY LANH'!#REF!)</f>
        <v/>
      </c>
      <c r="L1103">
        <f>N(L1102)+IF(AND('🔎 TRA CỨU NHANH'!$C$2&lt;&gt;"",OR(ISNUMBER(SEARCH('🔎 TRA CỨU NHANH'!$C$2,$A1103)),ISNUMBER(SEARCH('🔎 TRA CỨU NHANH'!$C$2,$B1103)))),1,0)</f>
        <v/>
      </c>
      <c r="M1103">
        <f>IF(L1103&gt;N(L1102),L1103,"")</f>
        <v/>
      </c>
      <c r="N1103">
        <f>N(N1102)+IF(AND('💰 BÁO GIÁ'!$C$27&lt;&gt;"",OR(ISNUMBER(SEARCH('💰 BÁO GIÁ'!$C$27,$A1103)),ISNUMBER(SEARCH('💰 BÁO GIÁ'!$C$27,$B1103)))),1,0)</f>
        <v/>
      </c>
      <c r="O1103">
        <f>IF(N1103&gt;N(N1102),N1103,"")</f>
        <v/>
      </c>
    </row>
    <row r="1104">
      <c r="A1104">
        <f>IF('🔧 XY LANH'!A60="","",'🔧 XY LANH'!A60)</f>
        <v/>
      </c>
      <c r="B1104">
        <f>IF('🔧 XY LANH'!A60="","",'🔧 XY LANH'!N60)</f>
        <v/>
      </c>
      <c r="C1104">
        <f>IF('🔧 XY LANH'!A60="","","Xy lanh")</f>
        <v/>
      </c>
      <c r="D1104">
        <f>IF('🔧 XY LANH'!A60="","",'🔧 XY LANH'!I60)</f>
        <v/>
      </c>
      <c r="E1104" s="37">
        <f>IF('🔧 XY LANH'!A60="","",'🔧 XY LANH'!#REF!)</f>
        <v/>
      </c>
      <c r="F1104" s="37">
        <f>IF('🔧 XY LANH'!A60="","",'🔧 XY LANH'!J60)</f>
        <v/>
      </c>
      <c r="G1104" s="37">
        <f>IF('🔧 XY LANH'!A60="","",'🔧 XY LANH'!K60)</f>
        <v/>
      </c>
      <c r="H1104" s="37">
        <f>IF('🔧 XY LANH'!A60="","",'🔧 XY LANH'!L60)</f>
        <v/>
      </c>
      <c r="I1104" s="37">
        <f>IF('🔧 XY LANH'!A60="","",'🔧 XY LANH'!M60)</f>
        <v/>
      </c>
      <c r="J1104">
        <f>IF('🔧 XY LANH'!A60="","",'🔧 XY LANH'!#REF!)</f>
        <v/>
      </c>
      <c r="L1104">
        <f>N(L1103)+IF(AND('🔎 TRA CỨU NHANH'!$C$2&lt;&gt;"",OR(ISNUMBER(SEARCH('🔎 TRA CỨU NHANH'!$C$2,$A1104)),ISNUMBER(SEARCH('🔎 TRA CỨU NHANH'!$C$2,$B1104)))),1,0)</f>
        <v/>
      </c>
      <c r="M1104">
        <f>IF(L1104&gt;N(L1103),L1104,"")</f>
        <v/>
      </c>
      <c r="N1104">
        <f>N(N1103)+IF(AND('💰 BÁO GIÁ'!$C$27&lt;&gt;"",OR(ISNUMBER(SEARCH('💰 BÁO GIÁ'!$C$27,$A1104)),ISNUMBER(SEARCH('💰 BÁO GIÁ'!$C$27,$B1104)))),1,0)</f>
        <v/>
      </c>
      <c r="O1104">
        <f>IF(N1104&gt;N(N1103),N1104,"")</f>
        <v/>
      </c>
    </row>
    <row r="1105">
      <c r="A1105">
        <f>IF('🔧 XY LANH'!A61="","",'🔧 XY LANH'!A61)</f>
        <v/>
      </c>
      <c r="B1105">
        <f>IF('🔧 XY LANH'!A61="","",'🔧 XY LANH'!N61)</f>
        <v/>
      </c>
      <c r="C1105">
        <f>IF('🔧 XY LANH'!A61="","","Xy lanh")</f>
        <v/>
      </c>
      <c r="D1105">
        <f>IF('🔧 XY LANH'!A61="","",'🔧 XY LANH'!I61)</f>
        <v/>
      </c>
      <c r="E1105" s="37">
        <f>IF('🔧 XY LANH'!A61="","",'🔧 XY LANH'!#REF!)</f>
        <v/>
      </c>
      <c r="F1105" s="37">
        <f>IF('🔧 XY LANH'!A61="","",'🔧 XY LANH'!J61)</f>
        <v/>
      </c>
      <c r="G1105" s="37">
        <f>IF('🔧 XY LANH'!A61="","",'🔧 XY LANH'!K61)</f>
        <v/>
      </c>
      <c r="H1105" s="37">
        <f>IF('🔧 XY LANH'!A61="","",'🔧 XY LANH'!L61)</f>
        <v/>
      </c>
      <c r="I1105" s="37">
        <f>IF('🔧 XY LANH'!A61="","",'🔧 XY LANH'!M61)</f>
        <v/>
      </c>
      <c r="J1105">
        <f>IF('🔧 XY LANH'!A61="","",'🔧 XY LANH'!#REF!)</f>
        <v/>
      </c>
      <c r="L1105">
        <f>N(L1104)+IF(AND('🔎 TRA CỨU NHANH'!$C$2&lt;&gt;"",OR(ISNUMBER(SEARCH('🔎 TRA CỨU NHANH'!$C$2,$A1105)),ISNUMBER(SEARCH('🔎 TRA CỨU NHANH'!$C$2,$B1105)))),1,0)</f>
        <v/>
      </c>
      <c r="M1105">
        <f>IF(L1105&gt;N(L1104),L1105,"")</f>
        <v/>
      </c>
      <c r="N1105">
        <f>N(N1104)+IF(AND('💰 BÁO GIÁ'!$C$27&lt;&gt;"",OR(ISNUMBER(SEARCH('💰 BÁO GIÁ'!$C$27,$A1105)),ISNUMBER(SEARCH('💰 BÁO GIÁ'!$C$27,$B1105)))),1,0)</f>
        <v/>
      </c>
      <c r="O1105">
        <f>IF(N1105&gt;N(N1104),N1105,"")</f>
        <v/>
      </c>
    </row>
    <row r="1106">
      <c r="A1106">
        <f>IF('🔧 XY LANH'!A62="","",'🔧 XY LANH'!A62)</f>
        <v/>
      </c>
      <c r="B1106">
        <f>IF('🔧 XY LANH'!A62="","",'🔧 XY LANH'!N62)</f>
        <v/>
      </c>
      <c r="C1106">
        <f>IF('🔧 XY LANH'!A62="","","Xy lanh")</f>
        <v/>
      </c>
      <c r="D1106">
        <f>IF('🔧 XY LANH'!A62="","",'🔧 XY LANH'!I62)</f>
        <v/>
      </c>
      <c r="E1106" s="37">
        <f>IF('🔧 XY LANH'!A62="","",'🔧 XY LANH'!#REF!)</f>
        <v/>
      </c>
      <c r="F1106" s="37">
        <f>IF('🔧 XY LANH'!A62="","",'🔧 XY LANH'!J62)</f>
        <v/>
      </c>
      <c r="G1106" s="37">
        <f>IF('🔧 XY LANH'!A62="","",'🔧 XY LANH'!K62)</f>
        <v/>
      </c>
      <c r="H1106" s="37">
        <f>IF('🔧 XY LANH'!A62="","",'🔧 XY LANH'!L62)</f>
        <v/>
      </c>
      <c r="I1106" s="37">
        <f>IF('🔧 XY LANH'!A62="","",'🔧 XY LANH'!M62)</f>
        <v/>
      </c>
      <c r="J1106">
        <f>IF('🔧 XY LANH'!A62="","",'🔧 XY LANH'!#REF!)</f>
        <v/>
      </c>
      <c r="L1106">
        <f>N(L1105)+IF(AND('🔎 TRA CỨU NHANH'!$C$2&lt;&gt;"",OR(ISNUMBER(SEARCH('🔎 TRA CỨU NHANH'!$C$2,$A1106)),ISNUMBER(SEARCH('🔎 TRA CỨU NHANH'!$C$2,$B1106)))),1,0)</f>
        <v/>
      </c>
      <c r="M1106">
        <f>IF(L1106&gt;N(L1105),L1106,"")</f>
        <v/>
      </c>
      <c r="N1106">
        <f>N(N1105)+IF(AND('💰 BÁO GIÁ'!$C$27&lt;&gt;"",OR(ISNUMBER(SEARCH('💰 BÁO GIÁ'!$C$27,$A1106)),ISNUMBER(SEARCH('💰 BÁO GIÁ'!$C$27,$B1106)))),1,0)</f>
        <v/>
      </c>
      <c r="O1106">
        <f>IF(N1106&gt;N(N1105),N1106,"")</f>
        <v/>
      </c>
    </row>
    <row r="1107">
      <c r="A1107">
        <f>IF('🔧 XY LANH'!A63="","",'🔧 XY LANH'!A63)</f>
        <v/>
      </c>
      <c r="B1107">
        <f>IF('🔧 XY LANH'!A63="","",'🔧 XY LANH'!N63)</f>
        <v/>
      </c>
      <c r="C1107">
        <f>IF('🔧 XY LANH'!A63="","","Xy lanh")</f>
        <v/>
      </c>
      <c r="D1107">
        <f>IF('🔧 XY LANH'!A63="","",'🔧 XY LANH'!I63)</f>
        <v/>
      </c>
      <c r="E1107" s="37">
        <f>IF('🔧 XY LANH'!A63="","",'🔧 XY LANH'!#REF!)</f>
        <v/>
      </c>
      <c r="F1107" s="37">
        <f>IF('🔧 XY LANH'!A63="","",'🔧 XY LANH'!J63)</f>
        <v/>
      </c>
      <c r="G1107" s="37">
        <f>IF('🔧 XY LANH'!A63="","",'🔧 XY LANH'!K63)</f>
        <v/>
      </c>
      <c r="H1107" s="37">
        <f>IF('🔧 XY LANH'!A63="","",'🔧 XY LANH'!L63)</f>
        <v/>
      </c>
      <c r="I1107" s="37">
        <f>IF('🔧 XY LANH'!A63="","",'🔧 XY LANH'!M63)</f>
        <v/>
      </c>
      <c r="J1107">
        <f>IF('🔧 XY LANH'!A63="","",'🔧 XY LANH'!#REF!)</f>
        <v/>
      </c>
      <c r="L1107">
        <f>N(L1106)+IF(AND('🔎 TRA CỨU NHANH'!$C$2&lt;&gt;"",OR(ISNUMBER(SEARCH('🔎 TRA CỨU NHANH'!$C$2,$A1107)),ISNUMBER(SEARCH('🔎 TRA CỨU NHANH'!$C$2,$B1107)))),1,0)</f>
        <v/>
      </c>
      <c r="M1107">
        <f>IF(L1107&gt;N(L1106),L1107,"")</f>
        <v/>
      </c>
      <c r="N1107">
        <f>N(N1106)+IF(AND('💰 BÁO GIÁ'!$C$27&lt;&gt;"",OR(ISNUMBER(SEARCH('💰 BÁO GIÁ'!$C$27,$A1107)),ISNUMBER(SEARCH('💰 BÁO GIÁ'!$C$27,$B1107)))),1,0)</f>
        <v/>
      </c>
      <c r="O1107">
        <f>IF(N1107&gt;N(N1106),N1107,"")</f>
        <v/>
      </c>
    </row>
    <row r="1108">
      <c r="A1108">
        <f>IF('🔧 XY LANH'!A64="","",'🔧 XY LANH'!A64)</f>
        <v/>
      </c>
      <c r="B1108">
        <f>IF('🔧 XY LANH'!A64="","",'🔧 XY LANH'!N64)</f>
        <v/>
      </c>
      <c r="C1108">
        <f>IF('🔧 XY LANH'!A64="","","Xy lanh")</f>
        <v/>
      </c>
      <c r="D1108">
        <f>IF('🔧 XY LANH'!A64="","",'🔧 XY LANH'!I64)</f>
        <v/>
      </c>
      <c r="E1108" s="37">
        <f>IF('🔧 XY LANH'!A64="","",'🔧 XY LANH'!#REF!)</f>
        <v/>
      </c>
      <c r="F1108" s="37">
        <f>IF('🔧 XY LANH'!A64="","",'🔧 XY LANH'!J64)</f>
        <v/>
      </c>
      <c r="G1108" s="37">
        <f>IF('🔧 XY LANH'!A64="","",'🔧 XY LANH'!K64)</f>
        <v/>
      </c>
      <c r="H1108" s="37">
        <f>IF('🔧 XY LANH'!A64="","",'🔧 XY LANH'!L64)</f>
        <v/>
      </c>
      <c r="I1108" s="37">
        <f>IF('🔧 XY LANH'!A64="","",'🔧 XY LANH'!M64)</f>
        <v/>
      </c>
      <c r="J1108">
        <f>IF('🔧 XY LANH'!A64="","",'🔧 XY LANH'!#REF!)</f>
        <v/>
      </c>
      <c r="L1108">
        <f>N(L1107)+IF(AND('🔎 TRA CỨU NHANH'!$C$2&lt;&gt;"",OR(ISNUMBER(SEARCH('🔎 TRA CỨU NHANH'!$C$2,$A1108)),ISNUMBER(SEARCH('🔎 TRA CỨU NHANH'!$C$2,$B1108)))),1,0)</f>
        <v/>
      </c>
      <c r="M1108">
        <f>IF(L1108&gt;N(L1107),L1108,"")</f>
        <v/>
      </c>
      <c r="N1108">
        <f>N(N1107)+IF(AND('💰 BÁO GIÁ'!$C$27&lt;&gt;"",OR(ISNUMBER(SEARCH('💰 BÁO GIÁ'!$C$27,$A1108)),ISNUMBER(SEARCH('💰 BÁO GIÁ'!$C$27,$B1108)))),1,0)</f>
        <v/>
      </c>
      <c r="O1108">
        <f>IF(N1108&gt;N(N1107),N1108,"")</f>
        <v/>
      </c>
    </row>
    <row r="1109">
      <c r="A1109">
        <f>IF('🔧 XY LANH'!A65="","",'🔧 XY LANH'!A65)</f>
        <v/>
      </c>
      <c r="B1109">
        <f>IF('🔧 XY LANH'!A65="","",'🔧 XY LANH'!N65)</f>
        <v/>
      </c>
      <c r="C1109">
        <f>IF('🔧 XY LANH'!A65="","","Xy lanh")</f>
        <v/>
      </c>
      <c r="D1109">
        <f>IF('🔧 XY LANH'!A65="","",'🔧 XY LANH'!I65)</f>
        <v/>
      </c>
      <c r="E1109" s="37">
        <f>IF('🔧 XY LANH'!A65="","",'🔧 XY LANH'!#REF!)</f>
        <v/>
      </c>
      <c r="F1109" s="37">
        <f>IF('🔧 XY LANH'!A65="","",'🔧 XY LANH'!J65)</f>
        <v/>
      </c>
      <c r="G1109" s="37">
        <f>IF('🔧 XY LANH'!A65="","",'🔧 XY LANH'!K65)</f>
        <v/>
      </c>
      <c r="H1109" s="37">
        <f>IF('🔧 XY LANH'!A65="","",'🔧 XY LANH'!L65)</f>
        <v/>
      </c>
      <c r="I1109" s="37">
        <f>IF('🔧 XY LANH'!A65="","",'🔧 XY LANH'!M65)</f>
        <v/>
      </c>
      <c r="J1109">
        <f>IF('🔧 XY LANH'!A65="","",'🔧 XY LANH'!#REF!)</f>
        <v/>
      </c>
      <c r="L1109">
        <f>N(L1108)+IF(AND('🔎 TRA CỨU NHANH'!$C$2&lt;&gt;"",OR(ISNUMBER(SEARCH('🔎 TRA CỨU NHANH'!$C$2,$A1109)),ISNUMBER(SEARCH('🔎 TRA CỨU NHANH'!$C$2,$B1109)))),1,0)</f>
        <v/>
      </c>
      <c r="M1109">
        <f>IF(L1109&gt;N(L1108),L1109,"")</f>
        <v/>
      </c>
      <c r="N1109">
        <f>N(N1108)+IF(AND('💰 BÁO GIÁ'!$C$27&lt;&gt;"",OR(ISNUMBER(SEARCH('💰 BÁO GIÁ'!$C$27,$A1109)),ISNUMBER(SEARCH('💰 BÁO GIÁ'!$C$27,$B1109)))),1,0)</f>
        <v/>
      </c>
      <c r="O1109">
        <f>IF(N1109&gt;N(N1108),N1109,"")</f>
        <v/>
      </c>
    </row>
    <row r="1110">
      <c r="A1110">
        <f>IF('🔧 XY LANH'!A66="","",'🔧 XY LANH'!A66)</f>
        <v/>
      </c>
      <c r="B1110">
        <f>IF('🔧 XY LANH'!A66="","",'🔧 XY LANH'!N66)</f>
        <v/>
      </c>
      <c r="C1110">
        <f>IF('🔧 XY LANH'!A66="","","Xy lanh")</f>
        <v/>
      </c>
      <c r="D1110">
        <f>IF('🔧 XY LANH'!A66="","",'🔧 XY LANH'!I66)</f>
        <v/>
      </c>
      <c r="E1110" s="37">
        <f>IF('🔧 XY LANH'!A66="","",'🔧 XY LANH'!#REF!)</f>
        <v/>
      </c>
      <c r="F1110" s="37">
        <f>IF('🔧 XY LANH'!A66="","",'🔧 XY LANH'!J66)</f>
        <v/>
      </c>
      <c r="G1110" s="37">
        <f>IF('🔧 XY LANH'!A66="","",'🔧 XY LANH'!K66)</f>
        <v/>
      </c>
      <c r="H1110" s="37">
        <f>IF('🔧 XY LANH'!A66="","",'🔧 XY LANH'!L66)</f>
        <v/>
      </c>
      <c r="I1110" s="37">
        <f>IF('🔧 XY LANH'!A66="","",'🔧 XY LANH'!M66)</f>
        <v/>
      </c>
      <c r="J1110">
        <f>IF('🔧 XY LANH'!A66="","",'🔧 XY LANH'!#REF!)</f>
        <v/>
      </c>
      <c r="L1110">
        <f>N(L1109)+IF(AND('🔎 TRA CỨU NHANH'!$C$2&lt;&gt;"",OR(ISNUMBER(SEARCH('🔎 TRA CỨU NHANH'!$C$2,$A1110)),ISNUMBER(SEARCH('🔎 TRA CỨU NHANH'!$C$2,$B1110)))),1,0)</f>
        <v/>
      </c>
      <c r="M1110">
        <f>IF(L1110&gt;N(L1109),L1110,"")</f>
        <v/>
      </c>
      <c r="N1110">
        <f>N(N1109)+IF(AND('💰 BÁO GIÁ'!$C$27&lt;&gt;"",OR(ISNUMBER(SEARCH('💰 BÁO GIÁ'!$C$27,$A1110)),ISNUMBER(SEARCH('💰 BÁO GIÁ'!$C$27,$B1110)))),1,0)</f>
        <v/>
      </c>
      <c r="O1110">
        <f>IF(N1110&gt;N(N1109),N1110,"")</f>
        <v/>
      </c>
    </row>
    <row r="1111">
      <c r="A1111">
        <f>IF('🔧 XY LANH'!A67="","",'🔧 XY LANH'!A67)</f>
        <v/>
      </c>
      <c r="B1111">
        <f>IF('🔧 XY LANH'!A67="","",'🔧 XY LANH'!N67)</f>
        <v/>
      </c>
      <c r="C1111">
        <f>IF('🔧 XY LANH'!A67="","","Xy lanh")</f>
        <v/>
      </c>
      <c r="D1111">
        <f>IF('🔧 XY LANH'!A67="","",'🔧 XY LANH'!I67)</f>
        <v/>
      </c>
      <c r="E1111" s="37">
        <f>IF('🔧 XY LANH'!A67="","",'🔧 XY LANH'!#REF!)</f>
        <v/>
      </c>
      <c r="F1111" s="37">
        <f>IF('🔧 XY LANH'!A67="","",'🔧 XY LANH'!J67)</f>
        <v/>
      </c>
      <c r="G1111" s="37">
        <f>IF('🔧 XY LANH'!A67="","",'🔧 XY LANH'!K67)</f>
        <v/>
      </c>
      <c r="H1111" s="37">
        <f>IF('🔧 XY LANH'!A67="","",'🔧 XY LANH'!L67)</f>
        <v/>
      </c>
      <c r="I1111" s="37">
        <f>IF('🔧 XY LANH'!A67="","",'🔧 XY LANH'!M67)</f>
        <v/>
      </c>
      <c r="J1111">
        <f>IF('🔧 XY LANH'!A67="","",'🔧 XY LANH'!#REF!)</f>
        <v/>
      </c>
      <c r="L1111">
        <f>N(L1110)+IF(AND('🔎 TRA CỨU NHANH'!$C$2&lt;&gt;"",OR(ISNUMBER(SEARCH('🔎 TRA CỨU NHANH'!$C$2,$A1111)),ISNUMBER(SEARCH('🔎 TRA CỨU NHANH'!$C$2,$B1111)))),1,0)</f>
        <v/>
      </c>
      <c r="M1111">
        <f>IF(L1111&gt;N(L1110),L1111,"")</f>
        <v/>
      </c>
      <c r="N1111">
        <f>N(N1110)+IF(AND('💰 BÁO GIÁ'!$C$27&lt;&gt;"",OR(ISNUMBER(SEARCH('💰 BÁO GIÁ'!$C$27,$A1111)),ISNUMBER(SEARCH('💰 BÁO GIÁ'!$C$27,$B1111)))),1,0)</f>
        <v/>
      </c>
      <c r="O1111">
        <f>IF(N1111&gt;N(N1110),N1111,"")</f>
        <v/>
      </c>
    </row>
    <row r="1112">
      <c r="A1112">
        <f>IF('🔧 XY LANH'!A68="","",'🔧 XY LANH'!A68)</f>
        <v/>
      </c>
      <c r="B1112">
        <f>IF('🔧 XY LANH'!A68="","",'🔧 XY LANH'!N68)</f>
        <v/>
      </c>
      <c r="C1112">
        <f>IF('🔧 XY LANH'!A68="","","Xy lanh")</f>
        <v/>
      </c>
      <c r="D1112">
        <f>IF('🔧 XY LANH'!A68="","",'🔧 XY LANH'!I68)</f>
        <v/>
      </c>
      <c r="E1112" s="37">
        <f>IF('🔧 XY LANH'!A68="","",'🔧 XY LANH'!#REF!)</f>
        <v/>
      </c>
      <c r="F1112" s="37">
        <f>IF('🔧 XY LANH'!A68="","",'🔧 XY LANH'!J68)</f>
        <v/>
      </c>
      <c r="G1112" s="37">
        <f>IF('🔧 XY LANH'!A68="","",'🔧 XY LANH'!K68)</f>
        <v/>
      </c>
      <c r="H1112" s="37">
        <f>IF('🔧 XY LANH'!A68="","",'🔧 XY LANH'!L68)</f>
        <v/>
      </c>
      <c r="I1112" s="37">
        <f>IF('🔧 XY LANH'!A68="","",'🔧 XY LANH'!M68)</f>
        <v/>
      </c>
      <c r="J1112">
        <f>IF('🔧 XY LANH'!A68="","",'🔧 XY LANH'!#REF!)</f>
        <v/>
      </c>
      <c r="L1112">
        <f>N(L1111)+IF(AND('🔎 TRA CỨU NHANH'!$C$2&lt;&gt;"",OR(ISNUMBER(SEARCH('🔎 TRA CỨU NHANH'!$C$2,$A1112)),ISNUMBER(SEARCH('🔎 TRA CỨU NHANH'!$C$2,$B1112)))),1,0)</f>
        <v/>
      </c>
      <c r="M1112">
        <f>IF(L1112&gt;N(L1111),L1112,"")</f>
        <v/>
      </c>
      <c r="N1112">
        <f>N(N1111)+IF(AND('💰 BÁO GIÁ'!$C$27&lt;&gt;"",OR(ISNUMBER(SEARCH('💰 BÁO GIÁ'!$C$27,$A1112)),ISNUMBER(SEARCH('💰 BÁO GIÁ'!$C$27,$B1112)))),1,0)</f>
        <v/>
      </c>
      <c r="O1112">
        <f>IF(N1112&gt;N(N1111),N1112,"")</f>
        <v/>
      </c>
    </row>
    <row r="1113">
      <c r="A1113">
        <f>IF('🔧 XY LANH'!A69="","",'🔧 XY LANH'!A69)</f>
        <v/>
      </c>
      <c r="B1113">
        <f>IF('🔧 XY LANH'!A69="","",'🔧 XY LANH'!N69)</f>
        <v/>
      </c>
      <c r="C1113">
        <f>IF('🔧 XY LANH'!A69="","","Xy lanh")</f>
        <v/>
      </c>
      <c r="D1113">
        <f>IF('🔧 XY LANH'!A69="","",'🔧 XY LANH'!I69)</f>
        <v/>
      </c>
      <c r="E1113" s="37">
        <f>IF('🔧 XY LANH'!A69="","",'🔧 XY LANH'!#REF!)</f>
        <v/>
      </c>
      <c r="F1113" s="37">
        <f>IF('🔧 XY LANH'!A69="","",'🔧 XY LANH'!J69)</f>
        <v/>
      </c>
      <c r="G1113" s="37">
        <f>IF('🔧 XY LANH'!A69="","",'🔧 XY LANH'!K69)</f>
        <v/>
      </c>
      <c r="H1113" s="37">
        <f>IF('🔧 XY LANH'!A69="","",'🔧 XY LANH'!L69)</f>
        <v/>
      </c>
      <c r="I1113" s="37">
        <f>IF('🔧 XY LANH'!A69="","",'🔧 XY LANH'!M69)</f>
        <v/>
      </c>
      <c r="J1113">
        <f>IF('🔧 XY LANH'!A69="","",'🔧 XY LANH'!#REF!)</f>
        <v/>
      </c>
      <c r="L1113">
        <f>N(L1112)+IF(AND('🔎 TRA CỨU NHANH'!$C$2&lt;&gt;"",OR(ISNUMBER(SEARCH('🔎 TRA CỨU NHANH'!$C$2,$A1113)),ISNUMBER(SEARCH('🔎 TRA CỨU NHANH'!$C$2,$B1113)))),1,0)</f>
        <v/>
      </c>
      <c r="M1113">
        <f>IF(L1113&gt;N(L1112),L1113,"")</f>
        <v/>
      </c>
      <c r="N1113">
        <f>N(N1112)+IF(AND('💰 BÁO GIÁ'!$C$27&lt;&gt;"",OR(ISNUMBER(SEARCH('💰 BÁO GIÁ'!$C$27,$A1113)),ISNUMBER(SEARCH('💰 BÁO GIÁ'!$C$27,$B1113)))),1,0)</f>
        <v/>
      </c>
      <c r="O1113">
        <f>IF(N1113&gt;N(N1112),N1113,"")</f>
        <v/>
      </c>
    </row>
    <row r="1114">
      <c r="A1114">
        <f>IF('🔧 XY LANH'!A70="","",'🔧 XY LANH'!A70)</f>
        <v/>
      </c>
      <c r="B1114">
        <f>IF('🔧 XY LANH'!A70="","",'🔧 XY LANH'!N70)</f>
        <v/>
      </c>
      <c r="C1114">
        <f>IF('🔧 XY LANH'!A70="","","Xy lanh")</f>
        <v/>
      </c>
      <c r="D1114">
        <f>IF('🔧 XY LANH'!A70="","",'🔧 XY LANH'!I70)</f>
        <v/>
      </c>
      <c r="E1114" s="37">
        <f>IF('🔧 XY LANH'!A70="","",'🔧 XY LANH'!#REF!)</f>
        <v/>
      </c>
      <c r="F1114" s="37">
        <f>IF('🔧 XY LANH'!A70="","",'🔧 XY LANH'!J70)</f>
        <v/>
      </c>
      <c r="G1114" s="37">
        <f>IF('🔧 XY LANH'!A70="","",'🔧 XY LANH'!K70)</f>
        <v/>
      </c>
      <c r="H1114" s="37">
        <f>IF('🔧 XY LANH'!A70="","",'🔧 XY LANH'!L70)</f>
        <v/>
      </c>
      <c r="I1114" s="37">
        <f>IF('🔧 XY LANH'!A70="","",'🔧 XY LANH'!M70)</f>
        <v/>
      </c>
      <c r="J1114">
        <f>IF('🔧 XY LANH'!A70="","",'🔧 XY LANH'!#REF!)</f>
        <v/>
      </c>
      <c r="L1114">
        <f>N(L1113)+IF(AND('🔎 TRA CỨU NHANH'!$C$2&lt;&gt;"",OR(ISNUMBER(SEARCH('🔎 TRA CỨU NHANH'!$C$2,$A1114)),ISNUMBER(SEARCH('🔎 TRA CỨU NHANH'!$C$2,$B1114)))),1,0)</f>
        <v/>
      </c>
      <c r="M1114">
        <f>IF(L1114&gt;N(L1113),L1114,"")</f>
        <v/>
      </c>
      <c r="N1114">
        <f>N(N1113)+IF(AND('💰 BÁO GIÁ'!$C$27&lt;&gt;"",OR(ISNUMBER(SEARCH('💰 BÁO GIÁ'!$C$27,$A1114)),ISNUMBER(SEARCH('💰 BÁO GIÁ'!$C$27,$B1114)))),1,0)</f>
        <v/>
      </c>
      <c r="O1114">
        <f>IF(N1114&gt;N(N1113),N1114,"")</f>
        <v/>
      </c>
    </row>
    <row r="1115">
      <c r="A1115">
        <f>IF('🔧 XY LANH'!A71="","",'🔧 XY LANH'!A71)</f>
        <v/>
      </c>
      <c r="B1115">
        <f>IF('🔧 XY LANH'!A71="","",'🔧 XY LANH'!N71)</f>
        <v/>
      </c>
      <c r="C1115">
        <f>IF('🔧 XY LANH'!A71="","","Xy lanh")</f>
        <v/>
      </c>
      <c r="D1115">
        <f>IF('🔧 XY LANH'!A71="","",'🔧 XY LANH'!I71)</f>
        <v/>
      </c>
      <c r="E1115" s="37">
        <f>IF('🔧 XY LANH'!A71="","",'🔧 XY LANH'!#REF!)</f>
        <v/>
      </c>
      <c r="F1115" s="37">
        <f>IF('🔧 XY LANH'!A71="","",'🔧 XY LANH'!J71)</f>
        <v/>
      </c>
      <c r="G1115" s="37">
        <f>IF('🔧 XY LANH'!A71="","",'🔧 XY LANH'!K71)</f>
        <v/>
      </c>
      <c r="H1115" s="37">
        <f>IF('🔧 XY LANH'!A71="","",'🔧 XY LANH'!L71)</f>
        <v/>
      </c>
      <c r="I1115" s="37">
        <f>IF('🔧 XY LANH'!A71="","",'🔧 XY LANH'!M71)</f>
        <v/>
      </c>
      <c r="J1115">
        <f>IF('🔧 XY LANH'!A71="","",'🔧 XY LANH'!#REF!)</f>
        <v/>
      </c>
      <c r="L1115">
        <f>N(L1114)+IF(AND('🔎 TRA CỨU NHANH'!$C$2&lt;&gt;"",OR(ISNUMBER(SEARCH('🔎 TRA CỨU NHANH'!$C$2,$A1115)),ISNUMBER(SEARCH('🔎 TRA CỨU NHANH'!$C$2,$B1115)))),1,0)</f>
        <v/>
      </c>
      <c r="M1115">
        <f>IF(L1115&gt;N(L1114),L1115,"")</f>
        <v/>
      </c>
      <c r="N1115">
        <f>N(N1114)+IF(AND('💰 BÁO GIÁ'!$C$27&lt;&gt;"",OR(ISNUMBER(SEARCH('💰 BÁO GIÁ'!$C$27,$A1115)),ISNUMBER(SEARCH('💰 BÁO GIÁ'!$C$27,$B1115)))),1,0)</f>
        <v/>
      </c>
      <c r="O1115">
        <f>IF(N1115&gt;N(N1114),N1115,"")</f>
        <v/>
      </c>
    </row>
    <row r="1116">
      <c r="A1116">
        <f>IF('🔧 XY LANH'!A72="","",'🔧 XY LANH'!A72)</f>
        <v/>
      </c>
      <c r="B1116">
        <f>IF('🔧 XY LANH'!A72="","",'🔧 XY LANH'!N72)</f>
        <v/>
      </c>
      <c r="C1116">
        <f>IF('🔧 XY LANH'!A72="","","Xy lanh")</f>
        <v/>
      </c>
      <c r="D1116">
        <f>IF('🔧 XY LANH'!A72="","",'🔧 XY LANH'!I72)</f>
        <v/>
      </c>
      <c r="E1116" s="37">
        <f>IF('🔧 XY LANH'!A72="","",'🔧 XY LANH'!#REF!)</f>
        <v/>
      </c>
      <c r="F1116" s="37">
        <f>IF('🔧 XY LANH'!A72="","",'🔧 XY LANH'!J72)</f>
        <v/>
      </c>
      <c r="G1116" s="37">
        <f>IF('🔧 XY LANH'!A72="","",'🔧 XY LANH'!K72)</f>
        <v/>
      </c>
      <c r="H1116" s="37">
        <f>IF('🔧 XY LANH'!A72="","",'🔧 XY LANH'!L72)</f>
        <v/>
      </c>
      <c r="I1116" s="37">
        <f>IF('🔧 XY LANH'!A72="","",'🔧 XY LANH'!M72)</f>
        <v/>
      </c>
      <c r="J1116">
        <f>IF('🔧 XY LANH'!A72="","",'🔧 XY LANH'!#REF!)</f>
        <v/>
      </c>
      <c r="L1116">
        <f>N(L1115)+IF(AND('🔎 TRA CỨU NHANH'!$C$2&lt;&gt;"",OR(ISNUMBER(SEARCH('🔎 TRA CỨU NHANH'!$C$2,$A1116)),ISNUMBER(SEARCH('🔎 TRA CỨU NHANH'!$C$2,$B1116)))),1,0)</f>
        <v/>
      </c>
      <c r="M1116">
        <f>IF(L1116&gt;N(L1115),L1116,"")</f>
        <v/>
      </c>
      <c r="N1116">
        <f>N(N1115)+IF(AND('💰 BÁO GIÁ'!$C$27&lt;&gt;"",OR(ISNUMBER(SEARCH('💰 BÁO GIÁ'!$C$27,$A1116)),ISNUMBER(SEARCH('💰 BÁO GIÁ'!$C$27,$B1116)))),1,0)</f>
        <v/>
      </c>
      <c r="O1116">
        <f>IF(N1116&gt;N(N1115),N1116,"")</f>
        <v/>
      </c>
    </row>
    <row r="1117">
      <c r="A1117">
        <f>IF('🔧 XY LANH'!A73="","",'🔧 XY LANH'!A73)</f>
        <v/>
      </c>
      <c r="B1117">
        <f>IF('🔧 XY LANH'!A73="","",'🔧 XY LANH'!N73)</f>
        <v/>
      </c>
      <c r="C1117">
        <f>IF('🔧 XY LANH'!A73="","","Xy lanh")</f>
        <v/>
      </c>
      <c r="D1117">
        <f>IF('🔧 XY LANH'!A73="","",'🔧 XY LANH'!I73)</f>
        <v/>
      </c>
      <c r="E1117" s="37">
        <f>IF('🔧 XY LANH'!A73="","",'🔧 XY LANH'!#REF!)</f>
        <v/>
      </c>
      <c r="F1117" s="37">
        <f>IF('🔧 XY LANH'!A73="","",'🔧 XY LANH'!J73)</f>
        <v/>
      </c>
      <c r="G1117" s="37">
        <f>IF('🔧 XY LANH'!A73="","",'🔧 XY LANH'!K73)</f>
        <v/>
      </c>
      <c r="H1117" s="37">
        <f>IF('🔧 XY LANH'!A73="","",'🔧 XY LANH'!L73)</f>
        <v/>
      </c>
      <c r="I1117" s="37">
        <f>IF('🔧 XY LANH'!A73="","",'🔧 XY LANH'!M73)</f>
        <v/>
      </c>
      <c r="J1117">
        <f>IF('🔧 XY LANH'!A73="","",'🔧 XY LANH'!#REF!)</f>
        <v/>
      </c>
      <c r="L1117">
        <f>N(L1116)+IF(AND('🔎 TRA CỨU NHANH'!$C$2&lt;&gt;"",OR(ISNUMBER(SEARCH('🔎 TRA CỨU NHANH'!$C$2,$A1117)),ISNUMBER(SEARCH('🔎 TRA CỨU NHANH'!$C$2,$B1117)))),1,0)</f>
        <v/>
      </c>
      <c r="M1117">
        <f>IF(L1117&gt;N(L1116),L1117,"")</f>
        <v/>
      </c>
      <c r="N1117">
        <f>N(N1116)+IF(AND('💰 BÁO GIÁ'!$C$27&lt;&gt;"",OR(ISNUMBER(SEARCH('💰 BÁO GIÁ'!$C$27,$A1117)),ISNUMBER(SEARCH('💰 BÁO GIÁ'!$C$27,$B1117)))),1,0)</f>
        <v/>
      </c>
      <c r="O1117">
        <f>IF(N1117&gt;N(N1116),N1117,"")</f>
        <v/>
      </c>
    </row>
    <row r="1118">
      <c r="A1118">
        <f>IF('🔧 XY LANH'!A74="","",'🔧 XY LANH'!A74)</f>
        <v/>
      </c>
      <c r="B1118">
        <f>IF('🔧 XY LANH'!A74="","",'🔧 XY LANH'!N74)</f>
        <v/>
      </c>
      <c r="C1118">
        <f>IF('🔧 XY LANH'!A74="","","Xy lanh")</f>
        <v/>
      </c>
      <c r="D1118">
        <f>IF('🔧 XY LANH'!A74="","",'🔧 XY LANH'!I74)</f>
        <v/>
      </c>
      <c r="E1118" s="37">
        <f>IF('🔧 XY LANH'!A74="","",'🔧 XY LANH'!#REF!)</f>
        <v/>
      </c>
      <c r="F1118" s="37">
        <f>IF('🔧 XY LANH'!A74="","",'🔧 XY LANH'!J74)</f>
        <v/>
      </c>
      <c r="G1118" s="37">
        <f>IF('🔧 XY LANH'!A74="","",'🔧 XY LANH'!K74)</f>
        <v/>
      </c>
      <c r="H1118" s="37">
        <f>IF('🔧 XY LANH'!A74="","",'🔧 XY LANH'!L74)</f>
        <v/>
      </c>
      <c r="I1118" s="37">
        <f>IF('🔧 XY LANH'!A74="","",'🔧 XY LANH'!M74)</f>
        <v/>
      </c>
      <c r="J1118">
        <f>IF('🔧 XY LANH'!A74="","",'🔧 XY LANH'!#REF!)</f>
        <v/>
      </c>
      <c r="L1118">
        <f>N(L1117)+IF(AND('🔎 TRA CỨU NHANH'!$C$2&lt;&gt;"",OR(ISNUMBER(SEARCH('🔎 TRA CỨU NHANH'!$C$2,$A1118)),ISNUMBER(SEARCH('🔎 TRA CỨU NHANH'!$C$2,$B1118)))),1,0)</f>
        <v/>
      </c>
      <c r="M1118">
        <f>IF(L1118&gt;N(L1117),L1118,"")</f>
        <v/>
      </c>
      <c r="N1118">
        <f>N(N1117)+IF(AND('💰 BÁO GIÁ'!$C$27&lt;&gt;"",OR(ISNUMBER(SEARCH('💰 BÁO GIÁ'!$C$27,$A1118)),ISNUMBER(SEARCH('💰 BÁO GIÁ'!$C$27,$B1118)))),1,0)</f>
        <v/>
      </c>
      <c r="O1118">
        <f>IF(N1118&gt;N(N1117),N1118,"")</f>
        <v/>
      </c>
    </row>
    <row r="1119">
      <c r="A1119">
        <f>IF('🔧 XY LANH'!A75="","",'🔧 XY LANH'!A75)</f>
        <v/>
      </c>
      <c r="B1119">
        <f>IF('🔧 XY LANH'!A75="","",'🔧 XY LANH'!N75)</f>
        <v/>
      </c>
      <c r="C1119">
        <f>IF('🔧 XY LANH'!A75="","","Xy lanh")</f>
        <v/>
      </c>
      <c r="D1119">
        <f>IF('🔧 XY LANH'!A75="","",'🔧 XY LANH'!I75)</f>
        <v/>
      </c>
      <c r="E1119" s="37">
        <f>IF('🔧 XY LANH'!A75="","",'🔧 XY LANH'!#REF!)</f>
        <v/>
      </c>
      <c r="F1119" s="37">
        <f>IF('🔧 XY LANH'!A75="","",'🔧 XY LANH'!J75)</f>
        <v/>
      </c>
      <c r="G1119" s="37">
        <f>IF('🔧 XY LANH'!A75="","",'🔧 XY LANH'!K75)</f>
        <v/>
      </c>
      <c r="H1119" s="37">
        <f>IF('🔧 XY LANH'!A75="","",'🔧 XY LANH'!L75)</f>
        <v/>
      </c>
      <c r="I1119" s="37">
        <f>IF('🔧 XY LANH'!A75="","",'🔧 XY LANH'!M75)</f>
        <v/>
      </c>
      <c r="J1119">
        <f>IF('🔧 XY LANH'!A75="","",'🔧 XY LANH'!#REF!)</f>
        <v/>
      </c>
      <c r="L1119">
        <f>N(L1118)+IF(AND('🔎 TRA CỨU NHANH'!$C$2&lt;&gt;"",OR(ISNUMBER(SEARCH('🔎 TRA CỨU NHANH'!$C$2,$A1119)),ISNUMBER(SEARCH('🔎 TRA CỨU NHANH'!$C$2,$B1119)))),1,0)</f>
        <v/>
      </c>
      <c r="M1119">
        <f>IF(L1119&gt;N(L1118),L1119,"")</f>
        <v/>
      </c>
      <c r="N1119">
        <f>N(N1118)+IF(AND('💰 BÁO GIÁ'!$C$27&lt;&gt;"",OR(ISNUMBER(SEARCH('💰 BÁO GIÁ'!$C$27,$A1119)),ISNUMBER(SEARCH('💰 BÁO GIÁ'!$C$27,$B1119)))),1,0)</f>
        <v/>
      </c>
      <c r="O1119">
        <f>IF(N1119&gt;N(N1118),N1119,"")</f>
        <v/>
      </c>
    </row>
    <row r="1120">
      <c r="A1120">
        <f>IF('🔧 XY LANH'!A76="","",'🔧 XY LANH'!A76)</f>
        <v/>
      </c>
      <c r="B1120">
        <f>IF('🔧 XY LANH'!A76="","",'🔧 XY LANH'!N76)</f>
        <v/>
      </c>
      <c r="C1120">
        <f>IF('🔧 XY LANH'!A76="","","Xy lanh")</f>
        <v/>
      </c>
      <c r="D1120">
        <f>IF('🔧 XY LANH'!A76="","",'🔧 XY LANH'!I76)</f>
        <v/>
      </c>
      <c r="E1120" s="37">
        <f>IF('🔧 XY LANH'!A76="","",'🔧 XY LANH'!#REF!)</f>
        <v/>
      </c>
      <c r="F1120" s="37">
        <f>IF('🔧 XY LANH'!A76="","",'🔧 XY LANH'!J76)</f>
        <v/>
      </c>
      <c r="G1120" s="37">
        <f>IF('🔧 XY LANH'!A76="","",'🔧 XY LANH'!K76)</f>
        <v/>
      </c>
      <c r="H1120" s="37">
        <f>IF('🔧 XY LANH'!A76="","",'🔧 XY LANH'!L76)</f>
        <v/>
      </c>
      <c r="I1120" s="37">
        <f>IF('🔧 XY LANH'!A76="","",'🔧 XY LANH'!M76)</f>
        <v/>
      </c>
      <c r="J1120">
        <f>IF('🔧 XY LANH'!A76="","",'🔧 XY LANH'!#REF!)</f>
        <v/>
      </c>
      <c r="L1120">
        <f>N(L1119)+IF(AND('🔎 TRA CỨU NHANH'!$C$2&lt;&gt;"",OR(ISNUMBER(SEARCH('🔎 TRA CỨU NHANH'!$C$2,$A1120)),ISNUMBER(SEARCH('🔎 TRA CỨU NHANH'!$C$2,$B1120)))),1,0)</f>
        <v/>
      </c>
      <c r="M1120">
        <f>IF(L1120&gt;N(L1119),L1120,"")</f>
        <v/>
      </c>
      <c r="N1120">
        <f>N(N1119)+IF(AND('💰 BÁO GIÁ'!$C$27&lt;&gt;"",OR(ISNUMBER(SEARCH('💰 BÁO GIÁ'!$C$27,$A1120)),ISNUMBER(SEARCH('💰 BÁO GIÁ'!$C$27,$B1120)))),1,0)</f>
        <v/>
      </c>
      <c r="O1120">
        <f>IF(N1120&gt;N(N1119),N1120,"")</f>
        <v/>
      </c>
    </row>
    <row r="1121">
      <c r="A1121">
        <f>IF('🔧 XY LANH'!A77="","",'🔧 XY LANH'!A77)</f>
        <v/>
      </c>
      <c r="B1121">
        <f>IF('🔧 XY LANH'!A77="","",'🔧 XY LANH'!N77)</f>
        <v/>
      </c>
      <c r="C1121">
        <f>IF('🔧 XY LANH'!A77="","","Xy lanh")</f>
        <v/>
      </c>
      <c r="D1121">
        <f>IF('🔧 XY LANH'!A77="","",'🔧 XY LANH'!I77)</f>
        <v/>
      </c>
      <c r="E1121" s="37">
        <f>IF('🔧 XY LANH'!A77="","",'🔧 XY LANH'!#REF!)</f>
        <v/>
      </c>
      <c r="F1121" s="37">
        <f>IF('🔧 XY LANH'!A77="","",'🔧 XY LANH'!J77)</f>
        <v/>
      </c>
      <c r="G1121" s="37">
        <f>IF('🔧 XY LANH'!A77="","",'🔧 XY LANH'!K77)</f>
        <v/>
      </c>
      <c r="H1121" s="37">
        <f>IF('🔧 XY LANH'!A77="","",'🔧 XY LANH'!L77)</f>
        <v/>
      </c>
      <c r="I1121" s="37">
        <f>IF('🔧 XY LANH'!A77="","",'🔧 XY LANH'!M77)</f>
        <v/>
      </c>
      <c r="J1121">
        <f>IF('🔧 XY LANH'!A77="","",'🔧 XY LANH'!#REF!)</f>
        <v/>
      </c>
      <c r="L1121">
        <f>N(L1120)+IF(AND('🔎 TRA CỨU NHANH'!$C$2&lt;&gt;"",OR(ISNUMBER(SEARCH('🔎 TRA CỨU NHANH'!$C$2,$A1121)),ISNUMBER(SEARCH('🔎 TRA CỨU NHANH'!$C$2,$B1121)))),1,0)</f>
        <v/>
      </c>
      <c r="M1121">
        <f>IF(L1121&gt;N(L1120),L1121,"")</f>
        <v/>
      </c>
      <c r="N1121">
        <f>N(N1120)+IF(AND('💰 BÁO GIÁ'!$C$27&lt;&gt;"",OR(ISNUMBER(SEARCH('💰 BÁO GIÁ'!$C$27,$A1121)),ISNUMBER(SEARCH('💰 BÁO GIÁ'!$C$27,$B1121)))),1,0)</f>
        <v/>
      </c>
      <c r="O1121">
        <f>IF(N1121&gt;N(N1120),N1121,"")</f>
        <v/>
      </c>
    </row>
    <row r="1122">
      <c r="A1122">
        <f>IF('🔧 XY LANH'!A78="","",'🔧 XY LANH'!A78)</f>
        <v/>
      </c>
      <c r="B1122">
        <f>IF('🔧 XY LANH'!A78="","",'🔧 XY LANH'!N78)</f>
        <v/>
      </c>
      <c r="C1122">
        <f>IF('🔧 XY LANH'!A78="","","Xy lanh")</f>
        <v/>
      </c>
      <c r="D1122">
        <f>IF('🔧 XY LANH'!A78="","",'🔧 XY LANH'!I78)</f>
        <v/>
      </c>
      <c r="E1122" s="37">
        <f>IF('🔧 XY LANH'!A78="","",'🔧 XY LANH'!#REF!)</f>
        <v/>
      </c>
      <c r="F1122" s="37">
        <f>IF('🔧 XY LANH'!A78="","",'🔧 XY LANH'!J78)</f>
        <v/>
      </c>
      <c r="G1122" s="37">
        <f>IF('🔧 XY LANH'!A78="","",'🔧 XY LANH'!K78)</f>
        <v/>
      </c>
      <c r="H1122" s="37">
        <f>IF('🔧 XY LANH'!A78="","",'🔧 XY LANH'!L78)</f>
        <v/>
      </c>
      <c r="I1122" s="37">
        <f>IF('🔧 XY LANH'!A78="","",'🔧 XY LANH'!M78)</f>
        <v/>
      </c>
      <c r="J1122">
        <f>IF('🔧 XY LANH'!A78="","",'🔧 XY LANH'!#REF!)</f>
        <v/>
      </c>
      <c r="L1122">
        <f>N(L1121)+IF(AND('🔎 TRA CỨU NHANH'!$C$2&lt;&gt;"",OR(ISNUMBER(SEARCH('🔎 TRA CỨU NHANH'!$C$2,$A1122)),ISNUMBER(SEARCH('🔎 TRA CỨU NHANH'!$C$2,$B1122)))),1,0)</f>
        <v/>
      </c>
      <c r="M1122">
        <f>IF(L1122&gt;N(L1121),L1122,"")</f>
        <v/>
      </c>
      <c r="N1122">
        <f>N(N1121)+IF(AND('💰 BÁO GIÁ'!$C$27&lt;&gt;"",OR(ISNUMBER(SEARCH('💰 BÁO GIÁ'!$C$27,$A1122)),ISNUMBER(SEARCH('💰 BÁO GIÁ'!$C$27,$B1122)))),1,0)</f>
        <v/>
      </c>
      <c r="O1122">
        <f>IF(N1122&gt;N(N1121),N1122,"")</f>
        <v/>
      </c>
    </row>
    <row r="1123">
      <c r="A1123">
        <f>IF('🔧 XY LANH'!A79="","",'🔧 XY LANH'!A79)</f>
        <v/>
      </c>
      <c r="B1123">
        <f>IF('🔧 XY LANH'!A79="","",'🔧 XY LANH'!N79)</f>
        <v/>
      </c>
      <c r="C1123">
        <f>IF('🔧 XY LANH'!A79="","","Xy lanh")</f>
        <v/>
      </c>
      <c r="D1123">
        <f>IF('🔧 XY LANH'!A79="","",'🔧 XY LANH'!I79)</f>
        <v/>
      </c>
      <c r="E1123" s="37">
        <f>IF('🔧 XY LANH'!A79="","",'🔧 XY LANH'!#REF!)</f>
        <v/>
      </c>
      <c r="F1123" s="37">
        <f>IF('🔧 XY LANH'!A79="","",'🔧 XY LANH'!J79)</f>
        <v/>
      </c>
      <c r="G1123" s="37">
        <f>IF('🔧 XY LANH'!A79="","",'🔧 XY LANH'!K79)</f>
        <v/>
      </c>
      <c r="H1123" s="37">
        <f>IF('🔧 XY LANH'!A79="","",'🔧 XY LANH'!L79)</f>
        <v/>
      </c>
      <c r="I1123" s="37">
        <f>IF('🔧 XY LANH'!A79="","",'🔧 XY LANH'!M79)</f>
        <v/>
      </c>
      <c r="J1123">
        <f>IF('🔧 XY LANH'!A79="","",'🔧 XY LANH'!#REF!)</f>
        <v/>
      </c>
      <c r="L1123">
        <f>N(L1122)+IF(AND('🔎 TRA CỨU NHANH'!$C$2&lt;&gt;"",OR(ISNUMBER(SEARCH('🔎 TRA CỨU NHANH'!$C$2,$A1123)),ISNUMBER(SEARCH('🔎 TRA CỨU NHANH'!$C$2,$B1123)))),1,0)</f>
        <v/>
      </c>
      <c r="M1123">
        <f>IF(L1123&gt;N(L1122),L1123,"")</f>
        <v/>
      </c>
      <c r="N1123">
        <f>N(N1122)+IF(AND('💰 BÁO GIÁ'!$C$27&lt;&gt;"",OR(ISNUMBER(SEARCH('💰 BÁO GIÁ'!$C$27,$A1123)),ISNUMBER(SEARCH('💰 BÁO GIÁ'!$C$27,$B1123)))),1,0)</f>
        <v/>
      </c>
      <c r="O1123">
        <f>IF(N1123&gt;N(N1122),N1123,"")</f>
        <v/>
      </c>
    </row>
    <row r="1124">
      <c r="A1124">
        <f>IF('🔧 XY LANH'!A80="","",'🔧 XY LANH'!A80)</f>
        <v/>
      </c>
      <c r="B1124">
        <f>IF('🔧 XY LANH'!A80="","",'🔧 XY LANH'!N80)</f>
        <v/>
      </c>
      <c r="C1124">
        <f>IF('🔧 XY LANH'!A80="","","Xy lanh")</f>
        <v/>
      </c>
      <c r="D1124">
        <f>IF('🔧 XY LANH'!A80="","",'🔧 XY LANH'!I80)</f>
        <v/>
      </c>
      <c r="E1124" s="37">
        <f>IF('🔧 XY LANH'!A80="","",'🔧 XY LANH'!#REF!)</f>
        <v/>
      </c>
      <c r="F1124" s="37">
        <f>IF('🔧 XY LANH'!A80="","",'🔧 XY LANH'!J80)</f>
        <v/>
      </c>
      <c r="G1124" s="37">
        <f>IF('🔧 XY LANH'!A80="","",'🔧 XY LANH'!K80)</f>
        <v/>
      </c>
      <c r="H1124" s="37">
        <f>IF('🔧 XY LANH'!A80="","",'🔧 XY LANH'!L80)</f>
        <v/>
      </c>
      <c r="I1124" s="37">
        <f>IF('🔧 XY LANH'!A80="","",'🔧 XY LANH'!M80)</f>
        <v/>
      </c>
      <c r="J1124">
        <f>IF('🔧 XY LANH'!A80="","",'🔧 XY LANH'!#REF!)</f>
        <v/>
      </c>
      <c r="L1124">
        <f>N(L1123)+IF(AND('🔎 TRA CỨU NHANH'!$C$2&lt;&gt;"",OR(ISNUMBER(SEARCH('🔎 TRA CỨU NHANH'!$C$2,$A1124)),ISNUMBER(SEARCH('🔎 TRA CỨU NHANH'!$C$2,$B1124)))),1,0)</f>
        <v/>
      </c>
      <c r="M1124">
        <f>IF(L1124&gt;N(L1123),L1124,"")</f>
        <v/>
      </c>
      <c r="N1124">
        <f>N(N1123)+IF(AND('💰 BÁO GIÁ'!$C$27&lt;&gt;"",OR(ISNUMBER(SEARCH('💰 BÁO GIÁ'!$C$27,$A1124)),ISNUMBER(SEARCH('💰 BÁO GIÁ'!$C$27,$B1124)))),1,0)</f>
        <v/>
      </c>
      <c r="O1124">
        <f>IF(N1124&gt;N(N1123),N1124,"")</f>
        <v/>
      </c>
    </row>
    <row r="1125">
      <c r="A1125">
        <f>IF('🔧 XY LANH'!A81="","",'🔧 XY LANH'!A81)</f>
        <v/>
      </c>
      <c r="B1125">
        <f>IF('🔧 XY LANH'!A81="","",'🔧 XY LANH'!N81)</f>
        <v/>
      </c>
      <c r="C1125">
        <f>IF('🔧 XY LANH'!A81="","","Xy lanh")</f>
        <v/>
      </c>
      <c r="D1125">
        <f>IF('🔧 XY LANH'!A81="","",'🔧 XY LANH'!I81)</f>
        <v/>
      </c>
      <c r="E1125" s="37">
        <f>IF('🔧 XY LANH'!A81="","",'🔧 XY LANH'!#REF!)</f>
        <v/>
      </c>
      <c r="F1125" s="37">
        <f>IF('🔧 XY LANH'!A81="","",'🔧 XY LANH'!J81)</f>
        <v/>
      </c>
      <c r="G1125" s="37">
        <f>IF('🔧 XY LANH'!A81="","",'🔧 XY LANH'!K81)</f>
        <v/>
      </c>
      <c r="H1125" s="37">
        <f>IF('🔧 XY LANH'!A81="","",'🔧 XY LANH'!L81)</f>
        <v/>
      </c>
      <c r="I1125" s="37">
        <f>IF('🔧 XY LANH'!A81="","",'🔧 XY LANH'!M81)</f>
        <v/>
      </c>
      <c r="J1125">
        <f>IF('🔧 XY LANH'!A81="","",'🔧 XY LANH'!#REF!)</f>
        <v/>
      </c>
      <c r="L1125">
        <f>N(L1124)+IF(AND('🔎 TRA CỨU NHANH'!$C$2&lt;&gt;"",OR(ISNUMBER(SEARCH('🔎 TRA CỨU NHANH'!$C$2,$A1125)),ISNUMBER(SEARCH('🔎 TRA CỨU NHANH'!$C$2,$B1125)))),1,0)</f>
        <v/>
      </c>
      <c r="M1125">
        <f>IF(L1125&gt;N(L1124),L1125,"")</f>
        <v/>
      </c>
      <c r="N1125">
        <f>N(N1124)+IF(AND('💰 BÁO GIÁ'!$C$27&lt;&gt;"",OR(ISNUMBER(SEARCH('💰 BÁO GIÁ'!$C$27,$A1125)),ISNUMBER(SEARCH('💰 BÁO GIÁ'!$C$27,$B1125)))),1,0)</f>
        <v/>
      </c>
      <c r="O1125">
        <f>IF(N1125&gt;N(N1124),N1125,"")</f>
        <v/>
      </c>
    </row>
    <row r="1126">
      <c r="A1126">
        <f>IF('🔧 XY LANH'!A82="","",'🔧 XY LANH'!A82)</f>
        <v/>
      </c>
      <c r="B1126">
        <f>IF('🔧 XY LANH'!A82="","",'🔧 XY LANH'!N82)</f>
        <v/>
      </c>
      <c r="C1126">
        <f>IF('🔧 XY LANH'!A82="","","Xy lanh")</f>
        <v/>
      </c>
      <c r="D1126">
        <f>IF('🔧 XY LANH'!A82="","",'🔧 XY LANH'!I82)</f>
        <v/>
      </c>
      <c r="E1126" s="37">
        <f>IF('🔧 XY LANH'!A82="","",'🔧 XY LANH'!#REF!)</f>
        <v/>
      </c>
      <c r="F1126" s="37">
        <f>IF('🔧 XY LANH'!A82="","",'🔧 XY LANH'!J82)</f>
        <v/>
      </c>
      <c r="G1126" s="37">
        <f>IF('🔧 XY LANH'!A82="","",'🔧 XY LANH'!K82)</f>
        <v/>
      </c>
      <c r="H1126" s="37">
        <f>IF('🔧 XY LANH'!A82="","",'🔧 XY LANH'!L82)</f>
        <v/>
      </c>
      <c r="I1126" s="37">
        <f>IF('🔧 XY LANH'!A82="","",'🔧 XY LANH'!M82)</f>
        <v/>
      </c>
      <c r="J1126">
        <f>IF('🔧 XY LANH'!A82="","",'🔧 XY LANH'!#REF!)</f>
        <v/>
      </c>
      <c r="L1126">
        <f>N(L1125)+IF(AND('🔎 TRA CỨU NHANH'!$C$2&lt;&gt;"",OR(ISNUMBER(SEARCH('🔎 TRA CỨU NHANH'!$C$2,$A1126)),ISNUMBER(SEARCH('🔎 TRA CỨU NHANH'!$C$2,$B1126)))),1,0)</f>
        <v/>
      </c>
      <c r="M1126">
        <f>IF(L1126&gt;N(L1125),L1126,"")</f>
        <v/>
      </c>
      <c r="N1126">
        <f>N(N1125)+IF(AND('💰 BÁO GIÁ'!$C$27&lt;&gt;"",OR(ISNUMBER(SEARCH('💰 BÁO GIÁ'!$C$27,$A1126)),ISNUMBER(SEARCH('💰 BÁO GIÁ'!$C$27,$B1126)))),1,0)</f>
        <v/>
      </c>
      <c r="O1126">
        <f>IF(N1126&gt;N(N1125),N1126,"")</f>
        <v/>
      </c>
    </row>
    <row r="1127">
      <c r="A1127">
        <f>IF('🔧 XY LANH'!A83="","",'🔧 XY LANH'!A83)</f>
        <v/>
      </c>
      <c r="B1127">
        <f>IF('🔧 XY LANH'!A83="","",'🔧 XY LANH'!N83)</f>
        <v/>
      </c>
      <c r="C1127">
        <f>IF('🔧 XY LANH'!A83="","","Xy lanh")</f>
        <v/>
      </c>
      <c r="D1127">
        <f>IF('🔧 XY LANH'!A83="","",'🔧 XY LANH'!I83)</f>
        <v/>
      </c>
      <c r="E1127" s="37">
        <f>IF('🔧 XY LANH'!A83="","",'🔧 XY LANH'!#REF!)</f>
        <v/>
      </c>
      <c r="F1127" s="37">
        <f>IF('🔧 XY LANH'!A83="","",'🔧 XY LANH'!J83)</f>
        <v/>
      </c>
      <c r="G1127" s="37">
        <f>IF('🔧 XY LANH'!A83="","",'🔧 XY LANH'!K83)</f>
        <v/>
      </c>
      <c r="H1127" s="37">
        <f>IF('🔧 XY LANH'!A83="","",'🔧 XY LANH'!L83)</f>
        <v/>
      </c>
      <c r="I1127" s="37">
        <f>IF('🔧 XY LANH'!A83="","",'🔧 XY LANH'!M83)</f>
        <v/>
      </c>
      <c r="J1127">
        <f>IF('🔧 XY LANH'!A83="","",'🔧 XY LANH'!#REF!)</f>
        <v/>
      </c>
      <c r="L1127">
        <f>N(L1126)+IF(AND('🔎 TRA CỨU NHANH'!$C$2&lt;&gt;"",OR(ISNUMBER(SEARCH('🔎 TRA CỨU NHANH'!$C$2,$A1127)),ISNUMBER(SEARCH('🔎 TRA CỨU NHANH'!$C$2,$B1127)))),1,0)</f>
        <v/>
      </c>
      <c r="M1127">
        <f>IF(L1127&gt;N(L1126),L1127,"")</f>
        <v/>
      </c>
      <c r="N1127">
        <f>N(N1126)+IF(AND('💰 BÁO GIÁ'!$C$27&lt;&gt;"",OR(ISNUMBER(SEARCH('💰 BÁO GIÁ'!$C$27,$A1127)),ISNUMBER(SEARCH('💰 BÁO GIÁ'!$C$27,$B1127)))),1,0)</f>
        <v/>
      </c>
      <c r="O1127">
        <f>IF(N1127&gt;N(N1126),N1127,"")</f>
        <v/>
      </c>
    </row>
    <row r="1128">
      <c r="A1128">
        <f>IF('🔧 XY LANH'!A84="","",'🔧 XY LANH'!A84)</f>
        <v/>
      </c>
      <c r="B1128">
        <f>IF('🔧 XY LANH'!A84="","",'🔧 XY LANH'!N84)</f>
        <v/>
      </c>
      <c r="C1128">
        <f>IF('🔧 XY LANH'!A84="","","Xy lanh")</f>
        <v/>
      </c>
      <c r="D1128">
        <f>IF('🔧 XY LANH'!A84="","",'🔧 XY LANH'!I84)</f>
        <v/>
      </c>
      <c r="E1128" s="37">
        <f>IF('🔧 XY LANH'!A84="","",'🔧 XY LANH'!#REF!)</f>
        <v/>
      </c>
      <c r="F1128" s="37">
        <f>IF('🔧 XY LANH'!A84="","",'🔧 XY LANH'!J84)</f>
        <v/>
      </c>
      <c r="G1128" s="37">
        <f>IF('🔧 XY LANH'!A84="","",'🔧 XY LANH'!K84)</f>
        <v/>
      </c>
      <c r="H1128" s="37">
        <f>IF('🔧 XY LANH'!A84="","",'🔧 XY LANH'!L84)</f>
        <v/>
      </c>
      <c r="I1128" s="37">
        <f>IF('🔧 XY LANH'!A84="","",'🔧 XY LANH'!M84)</f>
        <v/>
      </c>
      <c r="J1128">
        <f>IF('🔧 XY LANH'!A84="","",'🔧 XY LANH'!#REF!)</f>
        <v/>
      </c>
      <c r="L1128">
        <f>N(L1127)+IF(AND('🔎 TRA CỨU NHANH'!$C$2&lt;&gt;"",OR(ISNUMBER(SEARCH('🔎 TRA CỨU NHANH'!$C$2,$A1128)),ISNUMBER(SEARCH('🔎 TRA CỨU NHANH'!$C$2,$B1128)))),1,0)</f>
        <v/>
      </c>
      <c r="M1128">
        <f>IF(L1128&gt;N(L1127),L1128,"")</f>
        <v/>
      </c>
      <c r="N1128">
        <f>N(N1127)+IF(AND('💰 BÁO GIÁ'!$C$27&lt;&gt;"",OR(ISNUMBER(SEARCH('💰 BÁO GIÁ'!$C$27,$A1128)),ISNUMBER(SEARCH('💰 BÁO GIÁ'!$C$27,$B1128)))),1,0)</f>
        <v/>
      </c>
      <c r="O1128">
        <f>IF(N1128&gt;N(N1127),N1128,"")</f>
        <v/>
      </c>
    </row>
    <row r="1129">
      <c r="A1129">
        <f>IF('🔧 XY LANH'!A85="","",'🔧 XY LANH'!A85)</f>
        <v/>
      </c>
      <c r="B1129">
        <f>IF('🔧 XY LANH'!A85="","",'🔧 XY LANH'!N85)</f>
        <v/>
      </c>
      <c r="C1129">
        <f>IF('🔧 XY LANH'!A85="","","Xy lanh")</f>
        <v/>
      </c>
      <c r="D1129">
        <f>IF('🔧 XY LANH'!A85="","",'🔧 XY LANH'!I85)</f>
        <v/>
      </c>
      <c r="E1129" s="37">
        <f>IF('🔧 XY LANH'!A85="","",'🔧 XY LANH'!#REF!)</f>
        <v/>
      </c>
      <c r="F1129" s="37">
        <f>IF('🔧 XY LANH'!A85="","",'🔧 XY LANH'!J85)</f>
        <v/>
      </c>
      <c r="G1129" s="37">
        <f>IF('🔧 XY LANH'!A85="","",'🔧 XY LANH'!K85)</f>
        <v/>
      </c>
      <c r="H1129" s="37">
        <f>IF('🔧 XY LANH'!A85="","",'🔧 XY LANH'!L85)</f>
        <v/>
      </c>
      <c r="I1129" s="37">
        <f>IF('🔧 XY LANH'!A85="","",'🔧 XY LANH'!M85)</f>
        <v/>
      </c>
      <c r="J1129">
        <f>IF('🔧 XY LANH'!A85="","",'🔧 XY LANH'!#REF!)</f>
        <v/>
      </c>
      <c r="L1129">
        <f>N(L1128)+IF(AND('🔎 TRA CỨU NHANH'!$C$2&lt;&gt;"",OR(ISNUMBER(SEARCH('🔎 TRA CỨU NHANH'!$C$2,$A1129)),ISNUMBER(SEARCH('🔎 TRA CỨU NHANH'!$C$2,$B1129)))),1,0)</f>
        <v/>
      </c>
      <c r="M1129">
        <f>IF(L1129&gt;N(L1128),L1129,"")</f>
        <v/>
      </c>
      <c r="N1129">
        <f>N(N1128)+IF(AND('💰 BÁO GIÁ'!$C$27&lt;&gt;"",OR(ISNUMBER(SEARCH('💰 BÁO GIÁ'!$C$27,$A1129)),ISNUMBER(SEARCH('💰 BÁO GIÁ'!$C$27,$B1129)))),1,0)</f>
        <v/>
      </c>
      <c r="O1129">
        <f>IF(N1129&gt;N(N1128),N1129,"")</f>
        <v/>
      </c>
    </row>
    <row r="1130">
      <c r="A1130">
        <f>IF('🔧 XY LANH'!A86="","",'🔧 XY LANH'!A86)</f>
        <v/>
      </c>
      <c r="B1130">
        <f>IF('🔧 XY LANH'!A86="","",'🔧 XY LANH'!N86)</f>
        <v/>
      </c>
      <c r="C1130">
        <f>IF('🔧 XY LANH'!A86="","","Xy lanh")</f>
        <v/>
      </c>
      <c r="D1130">
        <f>IF('🔧 XY LANH'!A86="","",'🔧 XY LANH'!I86)</f>
        <v/>
      </c>
      <c r="E1130" s="37">
        <f>IF('🔧 XY LANH'!A86="","",'🔧 XY LANH'!#REF!)</f>
        <v/>
      </c>
      <c r="F1130" s="37">
        <f>IF('🔧 XY LANH'!A86="","",'🔧 XY LANH'!J86)</f>
        <v/>
      </c>
      <c r="G1130" s="37">
        <f>IF('🔧 XY LANH'!A86="","",'🔧 XY LANH'!K86)</f>
        <v/>
      </c>
      <c r="H1130" s="37">
        <f>IF('🔧 XY LANH'!A86="","",'🔧 XY LANH'!L86)</f>
        <v/>
      </c>
      <c r="I1130" s="37">
        <f>IF('🔧 XY LANH'!A86="","",'🔧 XY LANH'!M86)</f>
        <v/>
      </c>
      <c r="J1130">
        <f>IF('🔧 XY LANH'!A86="","",'🔧 XY LANH'!#REF!)</f>
        <v/>
      </c>
      <c r="L1130">
        <f>N(L1129)+IF(AND('🔎 TRA CỨU NHANH'!$C$2&lt;&gt;"",OR(ISNUMBER(SEARCH('🔎 TRA CỨU NHANH'!$C$2,$A1130)),ISNUMBER(SEARCH('🔎 TRA CỨU NHANH'!$C$2,$B1130)))),1,0)</f>
        <v/>
      </c>
      <c r="M1130">
        <f>IF(L1130&gt;N(L1129),L1130,"")</f>
        <v/>
      </c>
      <c r="N1130">
        <f>N(N1129)+IF(AND('💰 BÁO GIÁ'!$C$27&lt;&gt;"",OR(ISNUMBER(SEARCH('💰 BÁO GIÁ'!$C$27,$A1130)),ISNUMBER(SEARCH('💰 BÁO GIÁ'!$C$27,$B1130)))),1,0)</f>
        <v/>
      </c>
      <c r="O1130">
        <f>IF(N1130&gt;N(N1129),N1130,"")</f>
        <v/>
      </c>
    </row>
    <row r="1131">
      <c r="A1131">
        <f>IF('🔧 XY LANH'!A87="","",'🔧 XY LANH'!A87)</f>
        <v/>
      </c>
      <c r="B1131">
        <f>IF('🔧 XY LANH'!A87="","",'🔧 XY LANH'!N87)</f>
        <v/>
      </c>
      <c r="C1131">
        <f>IF('🔧 XY LANH'!A87="","","Xy lanh")</f>
        <v/>
      </c>
      <c r="D1131">
        <f>IF('🔧 XY LANH'!A87="","",'🔧 XY LANH'!I87)</f>
        <v/>
      </c>
      <c r="E1131" s="37">
        <f>IF('🔧 XY LANH'!A87="","",'🔧 XY LANH'!#REF!)</f>
        <v/>
      </c>
      <c r="F1131" s="37">
        <f>IF('🔧 XY LANH'!A87="","",'🔧 XY LANH'!J87)</f>
        <v/>
      </c>
      <c r="G1131" s="37">
        <f>IF('🔧 XY LANH'!A87="","",'🔧 XY LANH'!K87)</f>
        <v/>
      </c>
      <c r="H1131" s="37">
        <f>IF('🔧 XY LANH'!A87="","",'🔧 XY LANH'!L87)</f>
        <v/>
      </c>
      <c r="I1131" s="37">
        <f>IF('🔧 XY LANH'!A87="","",'🔧 XY LANH'!M87)</f>
        <v/>
      </c>
      <c r="J1131">
        <f>IF('🔧 XY LANH'!A87="","",'🔧 XY LANH'!#REF!)</f>
        <v/>
      </c>
      <c r="L1131">
        <f>N(L1130)+IF(AND('🔎 TRA CỨU NHANH'!$C$2&lt;&gt;"",OR(ISNUMBER(SEARCH('🔎 TRA CỨU NHANH'!$C$2,$A1131)),ISNUMBER(SEARCH('🔎 TRA CỨU NHANH'!$C$2,$B1131)))),1,0)</f>
        <v/>
      </c>
      <c r="M1131">
        <f>IF(L1131&gt;N(L1130),L1131,"")</f>
        <v/>
      </c>
      <c r="N1131">
        <f>N(N1130)+IF(AND('💰 BÁO GIÁ'!$C$27&lt;&gt;"",OR(ISNUMBER(SEARCH('💰 BÁO GIÁ'!$C$27,$A1131)),ISNUMBER(SEARCH('💰 BÁO GIÁ'!$C$27,$B1131)))),1,0)</f>
        <v/>
      </c>
      <c r="O1131">
        <f>IF(N1131&gt;N(N1130),N1131,"")</f>
        <v/>
      </c>
    </row>
    <row r="1132">
      <c r="A1132">
        <f>IF('🔧 XY LANH'!A88="","",'🔧 XY LANH'!A88)</f>
        <v/>
      </c>
      <c r="B1132">
        <f>IF('🔧 XY LANH'!A88="","",'🔧 XY LANH'!N88)</f>
        <v/>
      </c>
      <c r="C1132">
        <f>IF('🔧 XY LANH'!A88="","","Xy lanh")</f>
        <v/>
      </c>
      <c r="D1132">
        <f>IF('🔧 XY LANH'!A88="","",'🔧 XY LANH'!I88)</f>
        <v/>
      </c>
      <c r="E1132" s="37">
        <f>IF('🔧 XY LANH'!A88="","",'🔧 XY LANH'!#REF!)</f>
        <v/>
      </c>
      <c r="F1132" s="37">
        <f>IF('🔧 XY LANH'!A88="","",'🔧 XY LANH'!J88)</f>
        <v/>
      </c>
      <c r="G1132" s="37">
        <f>IF('🔧 XY LANH'!A88="","",'🔧 XY LANH'!K88)</f>
        <v/>
      </c>
      <c r="H1132" s="37">
        <f>IF('🔧 XY LANH'!A88="","",'🔧 XY LANH'!L88)</f>
        <v/>
      </c>
      <c r="I1132" s="37">
        <f>IF('🔧 XY LANH'!A88="","",'🔧 XY LANH'!M88)</f>
        <v/>
      </c>
      <c r="J1132">
        <f>IF('🔧 XY LANH'!A88="","",'🔧 XY LANH'!#REF!)</f>
        <v/>
      </c>
      <c r="L1132">
        <f>N(L1131)+IF(AND('🔎 TRA CỨU NHANH'!$C$2&lt;&gt;"",OR(ISNUMBER(SEARCH('🔎 TRA CỨU NHANH'!$C$2,$A1132)),ISNUMBER(SEARCH('🔎 TRA CỨU NHANH'!$C$2,$B1132)))),1,0)</f>
        <v/>
      </c>
      <c r="M1132">
        <f>IF(L1132&gt;N(L1131),L1132,"")</f>
        <v/>
      </c>
      <c r="N1132">
        <f>N(N1131)+IF(AND('💰 BÁO GIÁ'!$C$27&lt;&gt;"",OR(ISNUMBER(SEARCH('💰 BÁO GIÁ'!$C$27,$A1132)),ISNUMBER(SEARCH('💰 BÁO GIÁ'!$C$27,$B1132)))),1,0)</f>
        <v/>
      </c>
      <c r="O1132">
        <f>IF(N1132&gt;N(N1131),N1132,"")</f>
        <v/>
      </c>
    </row>
    <row r="1133">
      <c r="A1133">
        <f>IF('🔧 XY LANH'!A89="","",'🔧 XY LANH'!A89)</f>
        <v/>
      </c>
      <c r="B1133">
        <f>IF('🔧 XY LANH'!A89="","",'🔧 XY LANH'!N89)</f>
        <v/>
      </c>
      <c r="C1133">
        <f>IF('🔧 XY LANH'!A89="","","Xy lanh")</f>
        <v/>
      </c>
      <c r="D1133">
        <f>IF('🔧 XY LANH'!A89="","",'🔧 XY LANH'!I89)</f>
        <v/>
      </c>
      <c r="E1133" s="37">
        <f>IF('🔧 XY LANH'!A89="","",'🔧 XY LANH'!#REF!)</f>
        <v/>
      </c>
      <c r="F1133" s="37">
        <f>IF('🔧 XY LANH'!A89="","",'🔧 XY LANH'!J89)</f>
        <v/>
      </c>
      <c r="G1133" s="37">
        <f>IF('🔧 XY LANH'!A89="","",'🔧 XY LANH'!K89)</f>
        <v/>
      </c>
      <c r="H1133" s="37">
        <f>IF('🔧 XY LANH'!A89="","",'🔧 XY LANH'!L89)</f>
        <v/>
      </c>
      <c r="I1133" s="37">
        <f>IF('🔧 XY LANH'!A89="","",'🔧 XY LANH'!M89)</f>
        <v/>
      </c>
      <c r="J1133">
        <f>IF('🔧 XY LANH'!A89="","",'🔧 XY LANH'!#REF!)</f>
        <v/>
      </c>
      <c r="L1133">
        <f>N(L1132)+IF(AND('🔎 TRA CỨU NHANH'!$C$2&lt;&gt;"",OR(ISNUMBER(SEARCH('🔎 TRA CỨU NHANH'!$C$2,$A1133)),ISNUMBER(SEARCH('🔎 TRA CỨU NHANH'!$C$2,$B1133)))),1,0)</f>
        <v/>
      </c>
      <c r="M1133">
        <f>IF(L1133&gt;N(L1132),L1133,"")</f>
        <v/>
      </c>
      <c r="N1133">
        <f>N(N1132)+IF(AND('💰 BÁO GIÁ'!$C$27&lt;&gt;"",OR(ISNUMBER(SEARCH('💰 BÁO GIÁ'!$C$27,$A1133)),ISNUMBER(SEARCH('💰 BÁO GIÁ'!$C$27,$B1133)))),1,0)</f>
        <v/>
      </c>
      <c r="O1133">
        <f>IF(N1133&gt;N(N1132),N1133,"")</f>
        <v/>
      </c>
    </row>
    <row r="1134">
      <c r="A1134">
        <f>IF('🔧 XY LANH'!A90="","",'🔧 XY LANH'!A90)</f>
        <v/>
      </c>
      <c r="B1134">
        <f>IF('🔧 XY LANH'!A90="","",'🔧 XY LANH'!N90)</f>
        <v/>
      </c>
      <c r="C1134">
        <f>IF('🔧 XY LANH'!A90="","","Xy lanh")</f>
        <v/>
      </c>
      <c r="D1134">
        <f>IF('🔧 XY LANH'!A90="","",'🔧 XY LANH'!I90)</f>
        <v/>
      </c>
      <c r="E1134" s="37">
        <f>IF('🔧 XY LANH'!A90="","",'🔧 XY LANH'!#REF!)</f>
        <v/>
      </c>
      <c r="F1134" s="37">
        <f>IF('🔧 XY LANH'!A90="","",'🔧 XY LANH'!J90)</f>
        <v/>
      </c>
      <c r="G1134" s="37">
        <f>IF('🔧 XY LANH'!A90="","",'🔧 XY LANH'!K90)</f>
        <v/>
      </c>
      <c r="H1134" s="37">
        <f>IF('🔧 XY LANH'!A90="","",'🔧 XY LANH'!L90)</f>
        <v/>
      </c>
      <c r="I1134" s="37">
        <f>IF('🔧 XY LANH'!A90="","",'🔧 XY LANH'!M90)</f>
        <v/>
      </c>
      <c r="J1134">
        <f>IF('🔧 XY LANH'!A90="","",'🔧 XY LANH'!#REF!)</f>
        <v/>
      </c>
      <c r="L1134">
        <f>N(L1133)+IF(AND('🔎 TRA CỨU NHANH'!$C$2&lt;&gt;"",OR(ISNUMBER(SEARCH('🔎 TRA CỨU NHANH'!$C$2,$A1134)),ISNUMBER(SEARCH('🔎 TRA CỨU NHANH'!$C$2,$B1134)))),1,0)</f>
        <v/>
      </c>
      <c r="M1134">
        <f>IF(L1134&gt;N(L1133),L1134,"")</f>
        <v/>
      </c>
      <c r="N1134">
        <f>N(N1133)+IF(AND('💰 BÁO GIÁ'!$C$27&lt;&gt;"",OR(ISNUMBER(SEARCH('💰 BÁO GIÁ'!$C$27,$A1134)),ISNUMBER(SEARCH('💰 BÁO GIÁ'!$C$27,$B1134)))),1,0)</f>
        <v/>
      </c>
      <c r="O1134">
        <f>IF(N1134&gt;N(N1133),N1134,"")</f>
        <v/>
      </c>
    </row>
    <row r="1135">
      <c r="A1135">
        <f>IF('🔧 XY LANH'!A91="","",'🔧 XY LANH'!A91)</f>
        <v/>
      </c>
      <c r="B1135">
        <f>IF('🔧 XY LANH'!A91="","",'🔧 XY LANH'!N91)</f>
        <v/>
      </c>
      <c r="C1135">
        <f>IF('🔧 XY LANH'!A91="","","Xy lanh")</f>
        <v/>
      </c>
      <c r="D1135">
        <f>IF('🔧 XY LANH'!A91="","",'🔧 XY LANH'!I91)</f>
        <v/>
      </c>
      <c r="E1135" s="37">
        <f>IF('🔧 XY LANH'!A91="","",'🔧 XY LANH'!#REF!)</f>
        <v/>
      </c>
      <c r="F1135" s="37">
        <f>IF('🔧 XY LANH'!A91="","",'🔧 XY LANH'!J91)</f>
        <v/>
      </c>
      <c r="G1135" s="37">
        <f>IF('🔧 XY LANH'!A91="","",'🔧 XY LANH'!K91)</f>
        <v/>
      </c>
      <c r="H1135" s="37">
        <f>IF('🔧 XY LANH'!A91="","",'🔧 XY LANH'!L91)</f>
        <v/>
      </c>
      <c r="I1135" s="37">
        <f>IF('🔧 XY LANH'!A91="","",'🔧 XY LANH'!M91)</f>
        <v/>
      </c>
      <c r="J1135">
        <f>IF('🔧 XY LANH'!A91="","",'🔧 XY LANH'!#REF!)</f>
        <v/>
      </c>
      <c r="L1135">
        <f>N(L1134)+IF(AND('🔎 TRA CỨU NHANH'!$C$2&lt;&gt;"",OR(ISNUMBER(SEARCH('🔎 TRA CỨU NHANH'!$C$2,$A1135)),ISNUMBER(SEARCH('🔎 TRA CỨU NHANH'!$C$2,$B1135)))),1,0)</f>
        <v/>
      </c>
      <c r="M1135">
        <f>IF(L1135&gt;N(L1134),L1135,"")</f>
        <v/>
      </c>
      <c r="N1135">
        <f>N(N1134)+IF(AND('💰 BÁO GIÁ'!$C$27&lt;&gt;"",OR(ISNUMBER(SEARCH('💰 BÁO GIÁ'!$C$27,$A1135)),ISNUMBER(SEARCH('💰 BÁO GIÁ'!$C$27,$B1135)))),1,0)</f>
        <v/>
      </c>
      <c r="O1135">
        <f>IF(N1135&gt;N(N1134),N1135,"")</f>
        <v/>
      </c>
    </row>
    <row r="1136">
      <c r="A1136">
        <f>IF('🔧 XY LANH'!A92="","",'🔧 XY LANH'!A92)</f>
        <v/>
      </c>
      <c r="B1136">
        <f>IF('🔧 XY LANH'!A92="","",'🔧 XY LANH'!N92)</f>
        <v/>
      </c>
      <c r="C1136">
        <f>IF('🔧 XY LANH'!A92="","","Xy lanh")</f>
        <v/>
      </c>
      <c r="D1136">
        <f>IF('🔧 XY LANH'!A92="","",'🔧 XY LANH'!I92)</f>
        <v/>
      </c>
      <c r="E1136" s="37">
        <f>IF('🔧 XY LANH'!A92="","",'🔧 XY LANH'!#REF!)</f>
        <v/>
      </c>
      <c r="F1136" s="37">
        <f>IF('🔧 XY LANH'!A92="","",'🔧 XY LANH'!J92)</f>
        <v/>
      </c>
      <c r="G1136" s="37">
        <f>IF('🔧 XY LANH'!A92="","",'🔧 XY LANH'!K92)</f>
        <v/>
      </c>
      <c r="H1136" s="37">
        <f>IF('🔧 XY LANH'!A92="","",'🔧 XY LANH'!L92)</f>
        <v/>
      </c>
      <c r="I1136" s="37">
        <f>IF('🔧 XY LANH'!A92="","",'🔧 XY LANH'!M92)</f>
        <v/>
      </c>
      <c r="J1136">
        <f>IF('🔧 XY LANH'!A92="","",'🔧 XY LANH'!#REF!)</f>
        <v/>
      </c>
      <c r="L1136">
        <f>N(L1135)+IF(AND('🔎 TRA CỨU NHANH'!$C$2&lt;&gt;"",OR(ISNUMBER(SEARCH('🔎 TRA CỨU NHANH'!$C$2,$A1136)),ISNUMBER(SEARCH('🔎 TRA CỨU NHANH'!$C$2,$B1136)))),1,0)</f>
        <v/>
      </c>
      <c r="M1136">
        <f>IF(L1136&gt;N(L1135),L1136,"")</f>
        <v/>
      </c>
      <c r="N1136">
        <f>N(N1135)+IF(AND('💰 BÁO GIÁ'!$C$27&lt;&gt;"",OR(ISNUMBER(SEARCH('💰 BÁO GIÁ'!$C$27,$A1136)),ISNUMBER(SEARCH('💰 BÁO GIÁ'!$C$27,$B1136)))),1,0)</f>
        <v/>
      </c>
      <c r="O1136">
        <f>IF(N1136&gt;N(N1135),N1136,"")</f>
        <v/>
      </c>
    </row>
    <row r="1137">
      <c r="A1137">
        <f>IF('🔧 XY LANH'!A93="","",'🔧 XY LANH'!A93)</f>
        <v/>
      </c>
      <c r="B1137">
        <f>IF('🔧 XY LANH'!A93="","",'🔧 XY LANH'!N93)</f>
        <v/>
      </c>
      <c r="C1137">
        <f>IF('🔧 XY LANH'!A93="","","Xy lanh")</f>
        <v/>
      </c>
      <c r="D1137">
        <f>IF('🔧 XY LANH'!A93="","",'🔧 XY LANH'!I93)</f>
        <v/>
      </c>
      <c r="E1137" s="37">
        <f>IF('🔧 XY LANH'!A93="","",'🔧 XY LANH'!#REF!)</f>
        <v/>
      </c>
      <c r="F1137" s="37">
        <f>IF('🔧 XY LANH'!A93="","",'🔧 XY LANH'!J93)</f>
        <v/>
      </c>
      <c r="G1137" s="37">
        <f>IF('🔧 XY LANH'!A93="","",'🔧 XY LANH'!K93)</f>
        <v/>
      </c>
      <c r="H1137" s="37">
        <f>IF('🔧 XY LANH'!A93="","",'🔧 XY LANH'!L93)</f>
        <v/>
      </c>
      <c r="I1137" s="37">
        <f>IF('🔧 XY LANH'!A93="","",'🔧 XY LANH'!M93)</f>
        <v/>
      </c>
      <c r="J1137">
        <f>IF('🔧 XY LANH'!A93="","",'🔧 XY LANH'!#REF!)</f>
        <v/>
      </c>
      <c r="L1137">
        <f>N(L1136)+IF(AND('🔎 TRA CỨU NHANH'!$C$2&lt;&gt;"",OR(ISNUMBER(SEARCH('🔎 TRA CỨU NHANH'!$C$2,$A1137)),ISNUMBER(SEARCH('🔎 TRA CỨU NHANH'!$C$2,$B1137)))),1,0)</f>
        <v/>
      </c>
      <c r="M1137">
        <f>IF(L1137&gt;N(L1136),L1137,"")</f>
        <v/>
      </c>
      <c r="N1137">
        <f>N(N1136)+IF(AND('💰 BÁO GIÁ'!$C$27&lt;&gt;"",OR(ISNUMBER(SEARCH('💰 BÁO GIÁ'!$C$27,$A1137)),ISNUMBER(SEARCH('💰 BÁO GIÁ'!$C$27,$B1137)))),1,0)</f>
        <v/>
      </c>
      <c r="O1137">
        <f>IF(N1137&gt;N(N1136),N1137,"")</f>
        <v/>
      </c>
    </row>
    <row r="1138">
      <c r="A1138">
        <f>IF('🔧 XY LANH'!A94="","",'🔧 XY LANH'!A94)</f>
        <v/>
      </c>
      <c r="B1138">
        <f>IF('🔧 XY LANH'!A94="","",'🔧 XY LANH'!N94)</f>
        <v/>
      </c>
      <c r="C1138">
        <f>IF('🔧 XY LANH'!A94="","","Xy lanh")</f>
        <v/>
      </c>
      <c r="D1138">
        <f>IF('🔧 XY LANH'!A94="","",'🔧 XY LANH'!I94)</f>
        <v/>
      </c>
      <c r="E1138" s="37">
        <f>IF('🔧 XY LANH'!A94="","",'🔧 XY LANH'!#REF!)</f>
        <v/>
      </c>
      <c r="F1138" s="37">
        <f>IF('🔧 XY LANH'!A94="","",'🔧 XY LANH'!J94)</f>
        <v/>
      </c>
      <c r="G1138" s="37">
        <f>IF('🔧 XY LANH'!A94="","",'🔧 XY LANH'!K94)</f>
        <v/>
      </c>
      <c r="H1138" s="37">
        <f>IF('🔧 XY LANH'!A94="","",'🔧 XY LANH'!L94)</f>
        <v/>
      </c>
      <c r="I1138" s="37">
        <f>IF('🔧 XY LANH'!A94="","",'🔧 XY LANH'!M94)</f>
        <v/>
      </c>
      <c r="J1138">
        <f>IF('🔧 XY LANH'!A94="","",'🔧 XY LANH'!#REF!)</f>
        <v/>
      </c>
      <c r="L1138">
        <f>N(L1137)+IF(AND('🔎 TRA CỨU NHANH'!$C$2&lt;&gt;"",OR(ISNUMBER(SEARCH('🔎 TRA CỨU NHANH'!$C$2,$A1138)),ISNUMBER(SEARCH('🔎 TRA CỨU NHANH'!$C$2,$B1138)))),1,0)</f>
        <v/>
      </c>
      <c r="M1138">
        <f>IF(L1138&gt;N(L1137),L1138,"")</f>
        <v/>
      </c>
      <c r="N1138">
        <f>N(N1137)+IF(AND('💰 BÁO GIÁ'!$C$27&lt;&gt;"",OR(ISNUMBER(SEARCH('💰 BÁO GIÁ'!$C$27,$A1138)),ISNUMBER(SEARCH('💰 BÁO GIÁ'!$C$27,$B1138)))),1,0)</f>
        <v/>
      </c>
      <c r="O1138">
        <f>IF(N1138&gt;N(N1137),N1138,"")</f>
        <v/>
      </c>
    </row>
    <row r="1139">
      <c r="A1139">
        <f>IF('🔧 XY LANH'!A95="","",'🔧 XY LANH'!A95)</f>
        <v/>
      </c>
      <c r="B1139">
        <f>IF('🔧 XY LANH'!A95="","",'🔧 XY LANH'!N95)</f>
        <v/>
      </c>
      <c r="C1139">
        <f>IF('🔧 XY LANH'!A95="","","Xy lanh")</f>
        <v/>
      </c>
      <c r="D1139">
        <f>IF('🔧 XY LANH'!A95="","",'🔧 XY LANH'!I95)</f>
        <v/>
      </c>
      <c r="E1139" s="37">
        <f>IF('🔧 XY LANH'!A95="","",'🔧 XY LANH'!#REF!)</f>
        <v/>
      </c>
      <c r="F1139" s="37">
        <f>IF('🔧 XY LANH'!A95="","",'🔧 XY LANH'!J95)</f>
        <v/>
      </c>
      <c r="G1139" s="37">
        <f>IF('🔧 XY LANH'!A95="","",'🔧 XY LANH'!K95)</f>
        <v/>
      </c>
      <c r="H1139" s="37">
        <f>IF('🔧 XY LANH'!A95="","",'🔧 XY LANH'!L95)</f>
        <v/>
      </c>
      <c r="I1139" s="37">
        <f>IF('🔧 XY LANH'!A95="","",'🔧 XY LANH'!M95)</f>
        <v/>
      </c>
      <c r="J1139">
        <f>IF('🔧 XY LANH'!A95="","",'🔧 XY LANH'!#REF!)</f>
        <v/>
      </c>
      <c r="L1139">
        <f>N(L1138)+IF(AND('🔎 TRA CỨU NHANH'!$C$2&lt;&gt;"",OR(ISNUMBER(SEARCH('🔎 TRA CỨU NHANH'!$C$2,$A1139)),ISNUMBER(SEARCH('🔎 TRA CỨU NHANH'!$C$2,$B1139)))),1,0)</f>
        <v/>
      </c>
      <c r="M1139">
        <f>IF(L1139&gt;N(L1138),L1139,"")</f>
        <v/>
      </c>
      <c r="N1139">
        <f>N(N1138)+IF(AND('💰 BÁO GIÁ'!$C$27&lt;&gt;"",OR(ISNUMBER(SEARCH('💰 BÁO GIÁ'!$C$27,$A1139)),ISNUMBER(SEARCH('💰 BÁO GIÁ'!$C$27,$B1139)))),1,0)</f>
        <v/>
      </c>
      <c r="O1139">
        <f>IF(N1139&gt;N(N1138),N1139,"")</f>
        <v/>
      </c>
    </row>
    <row r="1140">
      <c r="A1140">
        <f>IF('🔧 XY LANH'!A96="","",'🔧 XY LANH'!A96)</f>
        <v/>
      </c>
      <c r="B1140">
        <f>IF('🔧 XY LANH'!A96="","",'🔧 XY LANH'!N96)</f>
        <v/>
      </c>
      <c r="C1140">
        <f>IF('🔧 XY LANH'!A96="","","Xy lanh")</f>
        <v/>
      </c>
      <c r="D1140">
        <f>IF('🔧 XY LANH'!A96="","",'🔧 XY LANH'!I96)</f>
        <v/>
      </c>
      <c r="E1140" s="37">
        <f>IF('🔧 XY LANH'!A96="","",'🔧 XY LANH'!#REF!)</f>
        <v/>
      </c>
      <c r="F1140" s="37">
        <f>IF('🔧 XY LANH'!A96="","",'🔧 XY LANH'!J96)</f>
        <v/>
      </c>
      <c r="G1140" s="37">
        <f>IF('🔧 XY LANH'!A96="","",'🔧 XY LANH'!K96)</f>
        <v/>
      </c>
      <c r="H1140" s="37">
        <f>IF('🔧 XY LANH'!A96="","",'🔧 XY LANH'!L96)</f>
        <v/>
      </c>
      <c r="I1140" s="37">
        <f>IF('🔧 XY LANH'!A96="","",'🔧 XY LANH'!M96)</f>
        <v/>
      </c>
      <c r="J1140">
        <f>IF('🔧 XY LANH'!A96="","",'🔧 XY LANH'!#REF!)</f>
        <v/>
      </c>
      <c r="L1140">
        <f>N(L1139)+IF(AND('🔎 TRA CỨU NHANH'!$C$2&lt;&gt;"",OR(ISNUMBER(SEARCH('🔎 TRA CỨU NHANH'!$C$2,$A1140)),ISNUMBER(SEARCH('🔎 TRA CỨU NHANH'!$C$2,$B1140)))),1,0)</f>
        <v/>
      </c>
      <c r="M1140">
        <f>IF(L1140&gt;N(L1139),L1140,"")</f>
        <v/>
      </c>
      <c r="N1140">
        <f>N(N1139)+IF(AND('💰 BÁO GIÁ'!$C$27&lt;&gt;"",OR(ISNUMBER(SEARCH('💰 BÁO GIÁ'!$C$27,$A1140)),ISNUMBER(SEARCH('💰 BÁO GIÁ'!$C$27,$B1140)))),1,0)</f>
        <v/>
      </c>
      <c r="O1140">
        <f>IF(N1140&gt;N(N1139),N1140,"")</f>
        <v/>
      </c>
    </row>
    <row r="1141">
      <c r="A1141">
        <f>IF('🔧 XY LANH'!A97="","",'🔧 XY LANH'!A97)</f>
        <v/>
      </c>
      <c r="B1141">
        <f>IF('🔧 XY LANH'!A97="","",'🔧 XY LANH'!N97)</f>
        <v/>
      </c>
      <c r="C1141">
        <f>IF('🔧 XY LANH'!A97="","","Xy lanh")</f>
        <v/>
      </c>
      <c r="D1141">
        <f>IF('🔧 XY LANH'!A97="","",'🔧 XY LANH'!I97)</f>
        <v/>
      </c>
      <c r="E1141" s="37">
        <f>IF('🔧 XY LANH'!A97="","",'🔧 XY LANH'!#REF!)</f>
        <v/>
      </c>
      <c r="F1141" s="37">
        <f>IF('🔧 XY LANH'!A97="","",'🔧 XY LANH'!J97)</f>
        <v/>
      </c>
      <c r="G1141" s="37">
        <f>IF('🔧 XY LANH'!A97="","",'🔧 XY LANH'!K97)</f>
        <v/>
      </c>
      <c r="H1141" s="37">
        <f>IF('🔧 XY LANH'!A97="","",'🔧 XY LANH'!L97)</f>
        <v/>
      </c>
      <c r="I1141" s="37">
        <f>IF('🔧 XY LANH'!A97="","",'🔧 XY LANH'!M97)</f>
        <v/>
      </c>
      <c r="J1141">
        <f>IF('🔧 XY LANH'!A97="","",'🔧 XY LANH'!#REF!)</f>
        <v/>
      </c>
      <c r="L1141">
        <f>N(L1140)+IF(AND('🔎 TRA CỨU NHANH'!$C$2&lt;&gt;"",OR(ISNUMBER(SEARCH('🔎 TRA CỨU NHANH'!$C$2,$A1141)),ISNUMBER(SEARCH('🔎 TRA CỨU NHANH'!$C$2,$B1141)))),1,0)</f>
        <v/>
      </c>
      <c r="M1141">
        <f>IF(L1141&gt;N(L1140),L1141,"")</f>
        <v/>
      </c>
      <c r="N1141">
        <f>N(N1140)+IF(AND('💰 BÁO GIÁ'!$C$27&lt;&gt;"",OR(ISNUMBER(SEARCH('💰 BÁO GIÁ'!$C$27,$A1141)),ISNUMBER(SEARCH('💰 BÁO GIÁ'!$C$27,$B1141)))),1,0)</f>
        <v/>
      </c>
      <c r="O1141">
        <f>IF(N1141&gt;N(N1140),N1141,"")</f>
        <v/>
      </c>
    </row>
    <row r="1142">
      <c r="A1142">
        <f>IF('🔧 XY LANH'!A98="","",'🔧 XY LANH'!A98)</f>
        <v/>
      </c>
      <c r="B1142">
        <f>IF('🔧 XY LANH'!A98="","",'🔧 XY LANH'!N98)</f>
        <v/>
      </c>
      <c r="C1142">
        <f>IF('🔧 XY LANH'!A98="","","Xy lanh")</f>
        <v/>
      </c>
      <c r="D1142">
        <f>IF('🔧 XY LANH'!A98="","",'🔧 XY LANH'!I98)</f>
        <v/>
      </c>
      <c r="E1142" s="37">
        <f>IF('🔧 XY LANH'!A98="","",'🔧 XY LANH'!#REF!)</f>
        <v/>
      </c>
      <c r="F1142" s="37">
        <f>IF('🔧 XY LANH'!A98="","",'🔧 XY LANH'!J98)</f>
        <v/>
      </c>
      <c r="G1142" s="37">
        <f>IF('🔧 XY LANH'!A98="","",'🔧 XY LANH'!K98)</f>
        <v/>
      </c>
      <c r="H1142" s="37">
        <f>IF('🔧 XY LANH'!A98="","",'🔧 XY LANH'!L98)</f>
        <v/>
      </c>
      <c r="I1142" s="37">
        <f>IF('🔧 XY LANH'!A98="","",'🔧 XY LANH'!M98)</f>
        <v/>
      </c>
      <c r="J1142">
        <f>IF('🔧 XY LANH'!A98="","",'🔧 XY LANH'!#REF!)</f>
        <v/>
      </c>
      <c r="L1142">
        <f>N(L1141)+IF(AND('🔎 TRA CỨU NHANH'!$C$2&lt;&gt;"",OR(ISNUMBER(SEARCH('🔎 TRA CỨU NHANH'!$C$2,$A1142)),ISNUMBER(SEARCH('🔎 TRA CỨU NHANH'!$C$2,$B1142)))),1,0)</f>
        <v/>
      </c>
      <c r="M1142">
        <f>IF(L1142&gt;N(L1141),L1142,"")</f>
        <v/>
      </c>
      <c r="N1142">
        <f>N(N1141)+IF(AND('💰 BÁO GIÁ'!$C$27&lt;&gt;"",OR(ISNUMBER(SEARCH('💰 BÁO GIÁ'!$C$27,$A1142)),ISNUMBER(SEARCH('💰 BÁO GIÁ'!$C$27,$B1142)))),1,0)</f>
        <v/>
      </c>
      <c r="O1142">
        <f>IF(N1142&gt;N(N1141),N1142,"")</f>
        <v/>
      </c>
    </row>
    <row r="1143">
      <c r="A1143">
        <f>IF('🔧 XY LANH'!A99="","",'🔧 XY LANH'!A99)</f>
        <v/>
      </c>
      <c r="B1143">
        <f>IF('🔧 XY LANH'!A99="","",'🔧 XY LANH'!N99)</f>
        <v/>
      </c>
      <c r="C1143">
        <f>IF('🔧 XY LANH'!A99="","","Xy lanh")</f>
        <v/>
      </c>
      <c r="D1143">
        <f>IF('🔧 XY LANH'!A99="","",'🔧 XY LANH'!I99)</f>
        <v/>
      </c>
      <c r="E1143" s="37">
        <f>IF('🔧 XY LANH'!A99="","",'🔧 XY LANH'!#REF!)</f>
        <v/>
      </c>
      <c r="F1143" s="37">
        <f>IF('🔧 XY LANH'!A99="","",'🔧 XY LANH'!J99)</f>
        <v/>
      </c>
      <c r="G1143" s="37">
        <f>IF('🔧 XY LANH'!A99="","",'🔧 XY LANH'!K99)</f>
        <v/>
      </c>
      <c r="H1143" s="37">
        <f>IF('🔧 XY LANH'!A99="","",'🔧 XY LANH'!L99)</f>
        <v/>
      </c>
      <c r="I1143" s="37">
        <f>IF('🔧 XY LANH'!A99="","",'🔧 XY LANH'!M99)</f>
        <v/>
      </c>
      <c r="J1143">
        <f>IF('🔧 XY LANH'!A99="","",'🔧 XY LANH'!#REF!)</f>
        <v/>
      </c>
      <c r="L1143">
        <f>N(L1142)+IF(AND('🔎 TRA CỨU NHANH'!$C$2&lt;&gt;"",OR(ISNUMBER(SEARCH('🔎 TRA CỨU NHANH'!$C$2,$A1143)),ISNUMBER(SEARCH('🔎 TRA CỨU NHANH'!$C$2,$B1143)))),1,0)</f>
        <v/>
      </c>
      <c r="M1143">
        <f>IF(L1143&gt;N(L1142),L1143,"")</f>
        <v/>
      </c>
      <c r="N1143">
        <f>N(N1142)+IF(AND('💰 BÁO GIÁ'!$C$27&lt;&gt;"",OR(ISNUMBER(SEARCH('💰 BÁO GIÁ'!$C$27,$A1143)),ISNUMBER(SEARCH('💰 BÁO GIÁ'!$C$27,$B1143)))),1,0)</f>
        <v/>
      </c>
      <c r="O1143">
        <f>IF(N1143&gt;N(N1142),N1143,"")</f>
        <v/>
      </c>
    </row>
    <row r="1144">
      <c r="A1144">
        <f>IF('🔧 XY LANH'!A100="","",'🔧 XY LANH'!A100)</f>
        <v/>
      </c>
      <c r="B1144">
        <f>IF('🔧 XY LANH'!A100="","",'🔧 XY LANH'!N100)</f>
        <v/>
      </c>
      <c r="C1144">
        <f>IF('🔧 XY LANH'!A100="","","Xy lanh")</f>
        <v/>
      </c>
      <c r="D1144">
        <f>IF('🔧 XY LANH'!A100="","",'🔧 XY LANH'!I100)</f>
        <v/>
      </c>
      <c r="E1144" s="37">
        <f>IF('🔧 XY LANH'!A100="","",'🔧 XY LANH'!#REF!)</f>
        <v/>
      </c>
      <c r="F1144" s="37">
        <f>IF('🔧 XY LANH'!A100="","",'🔧 XY LANH'!J100)</f>
        <v/>
      </c>
      <c r="G1144" s="37">
        <f>IF('🔧 XY LANH'!A100="","",'🔧 XY LANH'!K100)</f>
        <v/>
      </c>
      <c r="H1144" s="37">
        <f>IF('🔧 XY LANH'!A100="","",'🔧 XY LANH'!L100)</f>
        <v/>
      </c>
      <c r="I1144" s="37">
        <f>IF('🔧 XY LANH'!A100="","",'🔧 XY LANH'!M100)</f>
        <v/>
      </c>
      <c r="J1144">
        <f>IF('🔧 XY LANH'!A100="","",'🔧 XY LANH'!#REF!)</f>
        <v/>
      </c>
      <c r="L1144">
        <f>N(L1143)+IF(AND('🔎 TRA CỨU NHANH'!$C$2&lt;&gt;"",OR(ISNUMBER(SEARCH('🔎 TRA CỨU NHANH'!$C$2,$A1144)),ISNUMBER(SEARCH('🔎 TRA CỨU NHANH'!$C$2,$B1144)))),1,0)</f>
        <v/>
      </c>
      <c r="M1144">
        <f>IF(L1144&gt;N(L1143),L1144,"")</f>
        <v/>
      </c>
      <c r="N1144">
        <f>N(N1143)+IF(AND('💰 BÁO GIÁ'!$C$27&lt;&gt;"",OR(ISNUMBER(SEARCH('💰 BÁO GIÁ'!$C$27,$A1144)),ISNUMBER(SEARCH('💰 BÁO GIÁ'!$C$27,$B1144)))),1,0)</f>
        <v/>
      </c>
      <c r="O1144">
        <f>IF(N1144&gt;N(N1143),N1144,"")</f>
        <v/>
      </c>
    </row>
    <row r="1145">
      <c r="A1145">
        <f>IF('🔧 XY LANH'!A101="","",'🔧 XY LANH'!A101)</f>
        <v/>
      </c>
      <c r="B1145">
        <f>IF('🔧 XY LANH'!A101="","",'🔧 XY LANH'!N101)</f>
        <v/>
      </c>
      <c r="C1145">
        <f>IF('🔧 XY LANH'!A101="","","Xy lanh")</f>
        <v/>
      </c>
      <c r="D1145">
        <f>IF('🔧 XY LANH'!A101="","",'🔧 XY LANH'!I101)</f>
        <v/>
      </c>
      <c r="E1145" s="37">
        <f>IF('🔧 XY LANH'!A101="","",'🔧 XY LANH'!#REF!)</f>
        <v/>
      </c>
      <c r="F1145" s="37">
        <f>IF('🔧 XY LANH'!A101="","",'🔧 XY LANH'!J101)</f>
        <v/>
      </c>
      <c r="G1145" s="37">
        <f>IF('🔧 XY LANH'!A101="","",'🔧 XY LANH'!K101)</f>
        <v/>
      </c>
      <c r="H1145" s="37">
        <f>IF('🔧 XY LANH'!A101="","",'🔧 XY LANH'!L101)</f>
        <v/>
      </c>
      <c r="I1145" s="37">
        <f>IF('🔧 XY LANH'!A101="","",'🔧 XY LANH'!M101)</f>
        <v/>
      </c>
      <c r="J1145">
        <f>IF('🔧 XY LANH'!A101="","",'🔧 XY LANH'!#REF!)</f>
        <v/>
      </c>
      <c r="L1145">
        <f>N(L1144)+IF(AND('🔎 TRA CỨU NHANH'!$C$2&lt;&gt;"",OR(ISNUMBER(SEARCH('🔎 TRA CỨU NHANH'!$C$2,$A1145)),ISNUMBER(SEARCH('🔎 TRA CỨU NHANH'!$C$2,$B1145)))),1,0)</f>
        <v/>
      </c>
      <c r="M1145">
        <f>IF(L1145&gt;N(L1144),L1145,"")</f>
        <v/>
      </c>
      <c r="N1145">
        <f>N(N1144)+IF(AND('💰 BÁO GIÁ'!$C$27&lt;&gt;"",OR(ISNUMBER(SEARCH('💰 BÁO GIÁ'!$C$27,$A1145)),ISNUMBER(SEARCH('💰 BÁO GIÁ'!$C$27,$B1145)))),1,0)</f>
        <v/>
      </c>
      <c r="O1145">
        <f>IF(N1145&gt;N(N1144),N1145,"")</f>
        <v/>
      </c>
    </row>
    <row r="1146">
      <c r="A1146">
        <f>IF('🔧 XY LANH'!A102="","",'🔧 XY LANH'!A102)</f>
        <v/>
      </c>
      <c r="B1146">
        <f>IF('🔧 XY LANH'!A102="","",'🔧 XY LANH'!N102)</f>
        <v/>
      </c>
      <c r="C1146">
        <f>IF('🔧 XY LANH'!A102="","","Xy lanh")</f>
        <v/>
      </c>
      <c r="D1146">
        <f>IF('🔧 XY LANH'!A102="","",'🔧 XY LANH'!I102)</f>
        <v/>
      </c>
      <c r="E1146" s="37">
        <f>IF('🔧 XY LANH'!A102="","",'🔧 XY LANH'!#REF!)</f>
        <v/>
      </c>
      <c r="F1146" s="37">
        <f>IF('🔧 XY LANH'!A102="","",'🔧 XY LANH'!J102)</f>
        <v/>
      </c>
      <c r="G1146" s="37">
        <f>IF('🔧 XY LANH'!A102="","",'🔧 XY LANH'!K102)</f>
        <v/>
      </c>
      <c r="H1146" s="37">
        <f>IF('🔧 XY LANH'!A102="","",'🔧 XY LANH'!L102)</f>
        <v/>
      </c>
      <c r="I1146" s="37">
        <f>IF('🔧 XY LANH'!A102="","",'🔧 XY LANH'!M102)</f>
        <v/>
      </c>
      <c r="J1146">
        <f>IF('🔧 XY LANH'!A102="","",'🔧 XY LANH'!#REF!)</f>
        <v/>
      </c>
      <c r="L1146">
        <f>N(L1145)+IF(AND('🔎 TRA CỨU NHANH'!$C$2&lt;&gt;"",OR(ISNUMBER(SEARCH('🔎 TRA CỨU NHANH'!$C$2,$A1146)),ISNUMBER(SEARCH('🔎 TRA CỨU NHANH'!$C$2,$B1146)))),1,0)</f>
        <v/>
      </c>
      <c r="M1146">
        <f>IF(L1146&gt;N(L1145),L1146,"")</f>
        <v/>
      </c>
      <c r="N1146">
        <f>N(N1145)+IF(AND('💰 BÁO GIÁ'!$C$27&lt;&gt;"",OR(ISNUMBER(SEARCH('💰 BÁO GIÁ'!$C$27,$A1146)),ISNUMBER(SEARCH('💰 BÁO GIÁ'!$C$27,$B1146)))),1,0)</f>
        <v/>
      </c>
      <c r="O1146">
        <f>IF(N1146&gt;N(N1145),N1146,"")</f>
        <v/>
      </c>
    </row>
    <row r="1147">
      <c r="A1147">
        <f>IF('🔧 XY LANH'!A103="","",'🔧 XY LANH'!A103)</f>
        <v/>
      </c>
      <c r="B1147">
        <f>IF('🔧 XY LANH'!A103="","",'🔧 XY LANH'!N103)</f>
        <v/>
      </c>
      <c r="C1147">
        <f>IF('🔧 XY LANH'!A103="","","Xy lanh")</f>
        <v/>
      </c>
      <c r="D1147">
        <f>IF('🔧 XY LANH'!A103="","",'🔧 XY LANH'!I103)</f>
        <v/>
      </c>
      <c r="E1147" s="37">
        <f>IF('🔧 XY LANH'!A103="","",'🔧 XY LANH'!#REF!)</f>
        <v/>
      </c>
      <c r="F1147" s="37">
        <f>IF('🔧 XY LANH'!A103="","",'🔧 XY LANH'!J103)</f>
        <v/>
      </c>
      <c r="G1147" s="37">
        <f>IF('🔧 XY LANH'!A103="","",'🔧 XY LANH'!K103)</f>
        <v/>
      </c>
      <c r="H1147" s="37">
        <f>IF('🔧 XY LANH'!A103="","",'🔧 XY LANH'!L103)</f>
        <v/>
      </c>
      <c r="I1147" s="37">
        <f>IF('🔧 XY LANH'!A103="","",'🔧 XY LANH'!M103)</f>
        <v/>
      </c>
      <c r="J1147">
        <f>IF('🔧 XY LANH'!A103="","",'🔧 XY LANH'!#REF!)</f>
        <v/>
      </c>
      <c r="L1147">
        <f>N(L1146)+IF(AND('🔎 TRA CỨU NHANH'!$C$2&lt;&gt;"",OR(ISNUMBER(SEARCH('🔎 TRA CỨU NHANH'!$C$2,$A1147)),ISNUMBER(SEARCH('🔎 TRA CỨU NHANH'!$C$2,$B1147)))),1,0)</f>
        <v/>
      </c>
      <c r="M1147">
        <f>IF(L1147&gt;N(L1146),L1147,"")</f>
        <v/>
      </c>
      <c r="N1147">
        <f>N(N1146)+IF(AND('💰 BÁO GIÁ'!$C$27&lt;&gt;"",OR(ISNUMBER(SEARCH('💰 BÁO GIÁ'!$C$27,$A1147)),ISNUMBER(SEARCH('💰 BÁO GIÁ'!$C$27,$B1147)))),1,0)</f>
        <v/>
      </c>
      <c r="O1147">
        <f>IF(N1147&gt;N(N1146),N1147,"")</f>
        <v/>
      </c>
    </row>
    <row r="1148">
      <c r="A1148">
        <f>IF('🔧 XY LANH'!A104="","",'🔧 XY LANH'!A104)</f>
        <v/>
      </c>
      <c r="B1148">
        <f>IF('🔧 XY LANH'!A104="","",'🔧 XY LANH'!N104)</f>
        <v/>
      </c>
      <c r="C1148">
        <f>IF('🔧 XY LANH'!A104="","","Xy lanh")</f>
        <v/>
      </c>
      <c r="D1148">
        <f>IF('🔧 XY LANH'!A104="","",'🔧 XY LANH'!I104)</f>
        <v/>
      </c>
      <c r="E1148" s="37">
        <f>IF('🔧 XY LANH'!A104="","",'🔧 XY LANH'!#REF!)</f>
        <v/>
      </c>
      <c r="F1148" s="37">
        <f>IF('🔧 XY LANH'!A104="","",'🔧 XY LANH'!J104)</f>
        <v/>
      </c>
      <c r="G1148" s="37">
        <f>IF('🔧 XY LANH'!A104="","",'🔧 XY LANH'!K104)</f>
        <v/>
      </c>
      <c r="H1148" s="37">
        <f>IF('🔧 XY LANH'!A104="","",'🔧 XY LANH'!L104)</f>
        <v/>
      </c>
      <c r="I1148" s="37">
        <f>IF('🔧 XY LANH'!A104="","",'🔧 XY LANH'!M104)</f>
        <v/>
      </c>
      <c r="J1148">
        <f>IF('🔧 XY LANH'!A104="","",'🔧 XY LANH'!#REF!)</f>
        <v/>
      </c>
      <c r="L1148">
        <f>N(L1147)+IF(AND('🔎 TRA CỨU NHANH'!$C$2&lt;&gt;"",OR(ISNUMBER(SEARCH('🔎 TRA CỨU NHANH'!$C$2,$A1148)),ISNUMBER(SEARCH('🔎 TRA CỨU NHANH'!$C$2,$B1148)))),1,0)</f>
        <v/>
      </c>
      <c r="M1148">
        <f>IF(L1148&gt;N(L1147),L1148,"")</f>
        <v/>
      </c>
      <c r="N1148">
        <f>N(N1147)+IF(AND('💰 BÁO GIÁ'!$C$27&lt;&gt;"",OR(ISNUMBER(SEARCH('💰 BÁO GIÁ'!$C$27,$A1148)),ISNUMBER(SEARCH('💰 BÁO GIÁ'!$C$27,$B1148)))),1,0)</f>
        <v/>
      </c>
      <c r="O1148">
        <f>IF(N1148&gt;N(N1147),N1148,"")</f>
        <v/>
      </c>
    </row>
    <row r="1149">
      <c r="A1149">
        <f>IF('🔧 XY LANH'!A105="","",'🔧 XY LANH'!A105)</f>
        <v/>
      </c>
      <c r="B1149">
        <f>IF('🔧 XY LANH'!A105="","",'🔧 XY LANH'!N105)</f>
        <v/>
      </c>
      <c r="C1149">
        <f>IF('🔧 XY LANH'!A105="","","Xy lanh")</f>
        <v/>
      </c>
      <c r="D1149">
        <f>IF('🔧 XY LANH'!A105="","",'🔧 XY LANH'!I105)</f>
        <v/>
      </c>
      <c r="E1149" s="37">
        <f>IF('🔧 XY LANH'!A105="","",'🔧 XY LANH'!#REF!)</f>
        <v/>
      </c>
      <c r="F1149" s="37">
        <f>IF('🔧 XY LANH'!A105="","",'🔧 XY LANH'!J105)</f>
        <v/>
      </c>
      <c r="G1149" s="37">
        <f>IF('🔧 XY LANH'!A105="","",'🔧 XY LANH'!K105)</f>
        <v/>
      </c>
      <c r="H1149" s="37">
        <f>IF('🔧 XY LANH'!A105="","",'🔧 XY LANH'!L105)</f>
        <v/>
      </c>
      <c r="I1149" s="37">
        <f>IF('🔧 XY LANH'!A105="","",'🔧 XY LANH'!M105)</f>
        <v/>
      </c>
      <c r="J1149">
        <f>IF('🔧 XY LANH'!A105="","",'🔧 XY LANH'!#REF!)</f>
        <v/>
      </c>
      <c r="L1149">
        <f>N(L1148)+IF(AND('🔎 TRA CỨU NHANH'!$C$2&lt;&gt;"",OR(ISNUMBER(SEARCH('🔎 TRA CỨU NHANH'!$C$2,$A1149)),ISNUMBER(SEARCH('🔎 TRA CỨU NHANH'!$C$2,$B1149)))),1,0)</f>
        <v/>
      </c>
      <c r="M1149">
        <f>IF(L1149&gt;N(L1148),L1149,"")</f>
        <v/>
      </c>
      <c r="N1149">
        <f>N(N1148)+IF(AND('💰 BÁO GIÁ'!$C$27&lt;&gt;"",OR(ISNUMBER(SEARCH('💰 BÁO GIÁ'!$C$27,$A1149)),ISNUMBER(SEARCH('💰 BÁO GIÁ'!$C$27,$B1149)))),1,0)</f>
        <v/>
      </c>
      <c r="O1149">
        <f>IF(N1149&gt;N(N1148),N1149,"")</f>
        <v/>
      </c>
    </row>
    <row r="1150">
      <c r="A1150">
        <f>IF('🔧 XY LANH'!A106="","",'🔧 XY LANH'!A106)</f>
        <v/>
      </c>
      <c r="B1150">
        <f>IF('🔧 XY LANH'!A106="","",'🔧 XY LANH'!N106)</f>
        <v/>
      </c>
      <c r="C1150">
        <f>IF('🔧 XY LANH'!A106="","","Xy lanh")</f>
        <v/>
      </c>
      <c r="D1150">
        <f>IF('🔧 XY LANH'!A106="","",'🔧 XY LANH'!I106)</f>
        <v/>
      </c>
      <c r="E1150" s="37">
        <f>IF('🔧 XY LANH'!A106="","",'🔧 XY LANH'!#REF!)</f>
        <v/>
      </c>
      <c r="F1150" s="37">
        <f>IF('🔧 XY LANH'!A106="","",'🔧 XY LANH'!J106)</f>
        <v/>
      </c>
      <c r="G1150" s="37">
        <f>IF('🔧 XY LANH'!A106="","",'🔧 XY LANH'!K106)</f>
        <v/>
      </c>
      <c r="H1150" s="37">
        <f>IF('🔧 XY LANH'!A106="","",'🔧 XY LANH'!L106)</f>
        <v/>
      </c>
      <c r="I1150" s="37">
        <f>IF('🔧 XY LANH'!A106="","",'🔧 XY LANH'!M106)</f>
        <v/>
      </c>
      <c r="J1150">
        <f>IF('🔧 XY LANH'!A106="","",'🔧 XY LANH'!#REF!)</f>
        <v/>
      </c>
      <c r="L1150">
        <f>N(L1149)+IF(AND('🔎 TRA CỨU NHANH'!$C$2&lt;&gt;"",OR(ISNUMBER(SEARCH('🔎 TRA CỨU NHANH'!$C$2,$A1150)),ISNUMBER(SEARCH('🔎 TRA CỨU NHANH'!$C$2,$B1150)))),1,0)</f>
        <v/>
      </c>
      <c r="M1150">
        <f>IF(L1150&gt;N(L1149),L1150,"")</f>
        <v/>
      </c>
      <c r="N1150">
        <f>N(N1149)+IF(AND('💰 BÁO GIÁ'!$C$27&lt;&gt;"",OR(ISNUMBER(SEARCH('💰 BÁO GIÁ'!$C$27,$A1150)),ISNUMBER(SEARCH('💰 BÁO GIÁ'!$C$27,$B1150)))),1,0)</f>
        <v/>
      </c>
      <c r="O1150">
        <f>IF(N1150&gt;N(N1149),N1150,"")</f>
        <v/>
      </c>
    </row>
    <row r="1151">
      <c r="A1151">
        <f>IF('🔧 XY LANH'!A107="","",'🔧 XY LANH'!A107)</f>
        <v/>
      </c>
      <c r="B1151">
        <f>IF('🔧 XY LANH'!A107="","",'🔧 XY LANH'!N107)</f>
        <v/>
      </c>
      <c r="C1151">
        <f>IF('🔧 XY LANH'!A107="","","Xy lanh")</f>
        <v/>
      </c>
      <c r="D1151">
        <f>IF('🔧 XY LANH'!A107="","",'🔧 XY LANH'!I107)</f>
        <v/>
      </c>
      <c r="E1151" s="37">
        <f>IF('🔧 XY LANH'!A107="","",'🔧 XY LANH'!#REF!)</f>
        <v/>
      </c>
      <c r="F1151" s="37">
        <f>IF('🔧 XY LANH'!A107="","",'🔧 XY LANH'!J107)</f>
        <v/>
      </c>
      <c r="G1151" s="37">
        <f>IF('🔧 XY LANH'!A107="","",'🔧 XY LANH'!K107)</f>
        <v/>
      </c>
      <c r="H1151" s="37">
        <f>IF('🔧 XY LANH'!A107="","",'🔧 XY LANH'!L107)</f>
        <v/>
      </c>
      <c r="I1151" s="37">
        <f>IF('🔧 XY LANH'!A107="","",'🔧 XY LANH'!M107)</f>
        <v/>
      </c>
      <c r="J1151">
        <f>IF('🔧 XY LANH'!A107="","",'🔧 XY LANH'!#REF!)</f>
        <v/>
      </c>
      <c r="L1151">
        <f>N(L1150)+IF(AND('🔎 TRA CỨU NHANH'!$C$2&lt;&gt;"",OR(ISNUMBER(SEARCH('🔎 TRA CỨU NHANH'!$C$2,$A1151)),ISNUMBER(SEARCH('🔎 TRA CỨU NHANH'!$C$2,$B1151)))),1,0)</f>
        <v/>
      </c>
      <c r="M1151">
        <f>IF(L1151&gt;N(L1150),L1151,"")</f>
        <v/>
      </c>
      <c r="N1151">
        <f>N(N1150)+IF(AND('💰 BÁO GIÁ'!$C$27&lt;&gt;"",OR(ISNUMBER(SEARCH('💰 BÁO GIÁ'!$C$27,$A1151)),ISNUMBER(SEARCH('💰 BÁO GIÁ'!$C$27,$B1151)))),1,0)</f>
        <v/>
      </c>
      <c r="O1151">
        <f>IF(N1151&gt;N(N1150),N1151,"")</f>
        <v/>
      </c>
    </row>
    <row r="1152">
      <c r="A1152">
        <f>IF('🔧 XY LANH'!A108="","",'🔧 XY LANH'!A108)</f>
        <v/>
      </c>
      <c r="B1152">
        <f>IF('🔧 XY LANH'!A108="","",'🔧 XY LANH'!N108)</f>
        <v/>
      </c>
      <c r="C1152">
        <f>IF('🔧 XY LANH'!A108="","","Xy lanh")</f>
        <v/>
      </c>
      <c r="D1152">
        <f>IF('🔧 XY LANH'!A108="","",'🔧 XY LANH'!I108)</f>
        <v/>
      </c>
      <c r="E1152" s="37">
        <f>IF('🔧 XY LANH'!A108="","",'🔧 XY LANH'!#REF!)</f>
        <v/>
      </c>
      <c r="F1152" s="37">
        <f>IF('🔧 XY LANH'!A108="","",'🔧 XY LANH'!J108)</f>
        <v/>
      </c>
      <c r="G1152" s="37">
        <f>IF('🔧 XY LANH'!A108="","",'🔧 XY LANH'!K108)</f>
        <v/>
      </c>
      <c r="H1152" s="37">
        <f>IF('🔧 XY LANH'!A108="","",'🔧 XY LANH'!L108)</f>
        <v/>
      </c>
      <c r="I1152" s="37">
        <f>IF('🔧 XY LANH'!A108="","",'🔧 XY LANH'!M108)</f>
        <v/>
      </c>
      <c r="J1152">
        <f>IF('🔧 XY LANH'!A108="","",'🔧 XY LANH'!#REF!)</f>
        <v/>
      </c>
      <c r="L1152">
        <f>N(L1151)+IF(AND('🔎 TRA CỨU NHANH'!$C$2&lt;&gt;"",OR(ISNUMBER(SEARCH('🔎 TRA CỨU NHANH'!$C$2,$A1152)),ISNUMBER(SEARCH('🔎 TRA CỨU NHANH'!$C$2,$B1152)))),1,0)</f>
        <v/>
      </c>
      <c r="M1152">
        <f>IF(L1152&gt;N(L1151),L1152,"")</f>
        <v/>
      </c>
      <c r="N1152">
        <f>N(N1151)+IF(AND('💰 BÁO GIÁ'!$C$27&lt;&gt;"",OR(ISNUMBER(SEARCH('💰 BÁO GIÁ'!$C$27,$A1152)),ISNUMBER(SEARCH('💰 BÁO GIÁ'!$C$27,$B1152)))),1,0)</f>
        <v/>
      </c>
      <c r="O1152">
        <f>IF(N1152&gt;N(N1151),N1152,"")</f>
        <v/>
      </c>
    </row>
    <row r="1153">
      <c r="A1153">
        <f>IF('🔧 XY LANH'!A109="","",'🔧 XY LANH'!A109)</f>
        <v/>
      </c>
      <c r="B1153">
        <f>IF('🔧 XY LANH'!A109="","",'🔧 XY LANH'!N109)</f>
        <v/>
      </c>
      <c r="C1153">
        <f>IF('🔧 XY LANH'!A109="","","Xy lanh")</f>
        <v/>
      </c>
      <c r="D1153">
        <f>IF('🔧 XY LANH'!A109="","",'🔧 XY LANH'!I109)</f>
        <v/>
      </c>
      <c r="E1153" s="37">
        <f>IF('🔧 XY LANH'!A109="","",'🔧 XY LANH'!#REF!)</f>
        <v/>
      </c>
      <c r="F1153" s="37">
        <f>IF('🔧 XY LANH'!A109="","",'🔧 XY LANH'!J109)</f>
        <v/>
      </c>
      <c r="G1153" s="37">
        <f>IF('🔧 XY LANH'!A109="","",'🔧 XY LANH'!K109)</f>
        <v/>
      </c>
      <c r="H1153" s="37">
        <f>IF('🔧 XY LANH'!A109="","",'🔧 XY LANH'!L109)</f>
        <v/>
      </c>
      <c r="I1153" s="37">
        <f>IF('🔧 XY LANH'!A109="","",'🔧 XY LANH'!M109)</f>
        <v/>
      </c>
      <c r="J1153">
        <f>IF('🔧 XY LANH'!A109="","",'🔧 XY LANH'!#REF!)</f>
        <v/>
      </c>
      <c r="L1153">
        <f>N(L1152)+IF(AND('🔎 TRA CỨU NHANH'!$C$2&lt;&gt;"",OR(ISNUMBER(SEARCH('🔎 TRA CỨU NHANH'!$C$2,$A1153)),ISNUMBER(SEARCH('🔎 TRA CỨU NHANH'!$C$2,$B1153)))),1,0)</f>
        <v/>
      </c>
      <c r="M1153">
        <f>IF(L1153&gt;N(L1152),L1153,"")</f>
        <v/>
      </c>
      <c r="N1153">
        <f>N(N1152)+IF(AND('💰 BÁO GIÁ'!$C$27&lt;&gt;"",OR(ISNUMBER(SEARCH('💰 BÁO GIÁ'!$C$27,$A1153)),ISNUMBER(SEARCH('💰 BÁO GIÁ'!$C$27,$B1153)))),1,0)</f>
        <v/>
      </c>
      <c r="O1153">
        <f>IF(N1153&gt;N(N1152),N1153,"")</f>
        <v/>
      </c>
    </row>
    <row r="1154">
      <c r="A1154">
        <f>IF('🔧 XY LANH'!A110="","",'🔧 XY LANH'!A110)</f>
        <v/>
      </c>
      <c r="B1154">
        <f>IF('🔧 XY LANH'!A110="","",'🔧 XY LANH'!N110)</f>
        <v/>
      </c>
      <c r="C1154">
        <f>IF('🔧 XY LANH'!A110="","","Xy lanh")</f>
        <v/>
      </c>
      <c r="D1154">
        <f>IF('🔧 XY LANH'!A110="","",'🔧 XY LANH'!I110)</f>
        <v/>
      </c>
      <c r="E1154" s="37">
        <f>IF('🔧 XY LANH'!A110="","",'🔧 XY LANH'!#REF!)</f>
        <v/>
      </c>
      <c r="F1154" s="37">
        <f>IF('🔧 XY LANH'!A110="","",'🔧 XY LANH'!J110)</f>
        <v/>
      </c>
      <c r="G1154" s="37">
        <f>IF('🔧 XY LANH'!A110="","",'🔧 XY LANH'!K110)</f>
        <v/>
      </c>
      <c r="H1154" s="37">
        <f>IF('🔧 XY LANH'!A110="","",'🔧 XY LANH'!L110)</f>
        <v/>
      </c>
      <c r="I1154" s="37">
        <f>IF('🔧 XY LANH'!A110="","",'🔧 XY LANH'!M110)</f>
        <v/>
      </c>
      <c r="J1154">
        <f>IF('🔧 XY LANH'!A110="","",'🔧 XY LANH'!#REF!)</f>
        <v/>
      </c>
      <c r="L1154">
        <f>N(L1153)+IF(AND('🔎 TRA CỨU NHANH'!$C$2&lt;&gt;"",OR(ISNUMBER(SEARCH('🔎 TRA CỨU NHANH'!$C$2,$A1154)),ISNUMBER(SEARCH('🔎 TRA CỨU NHANH'!$C$2,$B1154)))),1,0)</f>
        <v/>
      </c>
      <c r="M1154">
        <f>IF(L1154&gt;N(L1153),L1154,"")</f>
        <v/>
      </c>
      <c r="N1154">
        <f>N(N1153)+IF(AND('💰 BÁO GIÁ'!$C$27&lt;&gt;"",OR(ISNUMBER(SEARCH('💰 BÁO GIÁ'!$C$27,$A1154)),ISNUMBER(SEARCH('💰 BÁO GIÁ'!$C$27,$B1154)))),1,0)</f>
        <v/>
      </c>
      <c r="O1154">
        <f>IF(N1154&gt;N(N1153),N1154,"")</f>
        <v/>
      </c>
    </row>
    <row r="1155">
      <c r="A1155">
        <f>IF('🔧 XY LANH'!A111="","",'🔧 XY LANH'!A111)</f>
        <v/>
      </c>
      <c r="B1155">
        <f>IF('🔧 XY LANH'!A111="","",'🔧 XY LANH'!N111)</f>
        <v/>
      </c>
      <c r="C1155">
        <f>IF('🔧 XY LANH'!A111="","","Xy lanh")</f>
        <v/>
      </c>
      <c r="D1155">
        <f>IF('🔧 XY LANH'!A111="","",'🔧 XY LANH'!I111)</f>
        <v/>
      </c>
      <c r="E1155" s="37">
        <f>IF('🔧 XY LANH'!A111="","",'🔧 XY LANH'!#REF!)</f>
        <v/>
      </c>
      <c r="F1155" s="37">
        <f>IF('🔧 XY LANH'!A111="","",'🔧 XY LANH'!J111)</f>
        <v/>
      </c>
      <c r="G1155" s="37">
        <f>IF('🔧 XY LANH'!A111="","",'🔧 XY LANH'!K111)</f>
        <v/>
      </c>
      <c r="H1155" s="37">
        <f>IF('🔧 XY LANH'!A111="","",'🔧 XY LANH'!L111)</f>
        <v/>
      </c>
      <c r="I1155" s="37">
        <f>IF('🔧 XY LANH'!A111="","",'🔧 XY LANH'!M111)</f>
        <v/>
      </c>
      <c r="J1155">
        <f>IF('🔧 XY LANH'!A111="","",'🔧 XY LANH'!#REF!)</f>
        <v/>
      </c>
      <c r="L1155">
        <f>N(L1154)+IF(AND('🔎 TRA CỨU NHANH'!$C$2&lt;&gt;"",OR(ISNUMBER(SEARCH('🔎 TRA CỨU NHANH'!$C$2,$A1155)),ISNUMBER(SEARCH('🔎 TRA CỨU NHANH'!$C$2,$B1155)))),1,0)</f>
        <v/>
      </c>
      <c r="M1155">
        <f>IF(L1155&gt;N(L1154),L1155,"")</f>
        <v/>
      </c>
      <c r="N1155">
        <f>N(N1154)+IF(AND('💰 BÁO GIÁ'!$C$27&lt;&gt;"",OR(ISNUMBER(SEARCH('💰 BÁO GIÁ'!$C$27,$A1155)),ISNUMBER(SEARCH('💰 BÁO GIÁ'!$C$27,$B1155)))),1,0)</f>
        <v/>
      </c>
      <c r="O1155">
        <f>IF(N1155&gt;N(N1154),N1155,"")</f>
        <v/>
      </c>
    </row>
    <row r="1156">
      <c r="A1156">
        <f>IF('🔧 XY LANH'!A112="","",'🔧 XY LANH'!A112)</f>
        <v/>
      </c>
      <c r="B1156">
        <f>IF('🔧 XY LANH'!A112="","",'🔧 XY LANH'!N112)</f>
        <v/>
      </c>
      <c r="C1156">
        <f>IF('🔧 XY LANH'!A112="","","Xy lanh")</f>
        <v/>
      </c>
      <c r="D1156">
        <f>IF('🔧 XY LANH'!A112="","",'🔧 XY LANH'!I112)</f>
        <v/>
      </c>
      <c r="E1156" s="37">
        <f>IF('🔧 XY LANH'!A112="","",'🔧 XY LANH'!#REF!)</f>
        <v/>
      </c>
      <c r="F1156" s="37">
        <f>IF('🔧 XY LANH'!A112="","",'🔧 XY LANH'!J112)</f>
        <v/>
      </c>
      <c r="G1156" s="37">
        <f>IF('🔧 XY LANH'!A112="","",'🔧 XY LANH'!K112)</f>
        <v/>
      </c>
      <c r="H1156" s="37">
        <f>IF('🔧 XY LANH'!A112="","",'🔧 XY LANH'!L112)</f>
        <v/>
      </c>
      <c r="I1156" s="37">
        <f>IF('🔧 XY LANH'!A112="","",'🔧 XY LANH'!M112)</f>
        <v/>
      </c>
      <c r="J1156">
        <f>IF('🔧 XY LANH'!A112="","",'🔧 XY LANH'!#REF!)</f>
        <v/>
      </c>
      <c r="L1156">
        <f>N(L1155)+IF(AND('🔎 TRA CỨU NHANH'!$C$2&lt;&gt;"",OR(ISNUMBER(SEARCH('🔎 TRA CỨU NHANH'!$C$2,$A1156)),ISNUMBER(SEARCH('🔎 TRA CỨU NHANH'!$C$2,$B1156)))),1,0)</f>
        <v/>
      </c>
      <c r="M1156">
        <f>IF(L1156&gt;N(L1155),L1156,"")</f>
        <v/>
      </c>
      <c r="N1156">
        <f>N(N1155)+IF(AND('💰 BÁO GIÁ'!$C$27&lt;&gt;"",OR(ISNUMBER(SEARCH('💰 BÁO GIÁ'!$C$27,$A1156)),ISNUMBER(SEARCH('💰 BÁO GIÁ'!$C$27,$B1156)))),1,0)</f>
        <v/>
      </c>
      <c r="O1156">
        <f>IF(N1156&gt;N(N1155),N1156,"")</f>
        <v/>
      </c>
    </row>
    <row r="1157">
      <c r="A1157">
        <f>IF('🔧 XY LANH'!A113="","",'🔧 XY LANH'!A113)</f>
        <v/>
      </c>
      <c r="B1157">
        <f>IF('🔧 XY LANH'!A113="","",'🔧 XY LANH'!N113)</f>
        <v/>
      </c>
      <c r="C1157">
        <f>IF('🔧 XY LANH'!A113="","","Xy lanh")</f>
        <v/>
      </c>
      <c r="D1157">
        <f>IF('🔧 XY LANH'!A113="","",'🔧 XY LANH'!I113)</f>
        <v/>
      </c>
      <c r="E1157" s="37">
        <f>IF('🔧 XY LANH'!A113="","",'🔧 XY LANH'!#REF!)</f>
        <v/>
      </c>
      <c r="F1157" s="37">
        <f>IF('🔧 XY LANH'!A113="","",'🔧 XY LANH'!J113)</f>
        <v/>
      </c>
      <c r="G1157" s="37">
        <f>IF('🔧 XY LANH'!A113="","",'🔧 XY LANH'!K113)</f>
        <v/>
      </c>
      <c r="H1157" s="37">
        <f>IF('🔧 XY LANH'!A113="","",'🔧 XY LANH'!L113)</f>
        <v/>
      </c>
      <c r="I1157" s="37">
        <f>IF('🔧 XY LANH'!A113="","",'🔧 XY LANH'!M113)</f>
        <v/>
      </c>
      <c r="J1157">
        <f>IF('🔧 XY LANH'!A113="","",'🔧 XY LANH'!#REF!)</f>
        <v/>
      </c>
      <c r="L1157">
        <f>N(L1156)+IF(AND('🔎 TRA CỨU NHANH'!$C$2&lt;&gt;"",OR(ISNUMBER(SEARCH('🔎 TRA CỨU NHANH'!$C$2,$A1157)),ISNUMBER(SEARCH('🔎 TRA CỨU NHANH'!$C$2,$B1157)))),1,0)</f>
        <v/>
      </c>
      <c r="M1157">
        <f>IF(L1157&gt;N(L1156),L1157,"")</f>
        <v/>
      </c>
      <c r="N1157">
        <f>N(N1156)+IF(AND('💰 BÁO GIÁ'!$C$27&lt;&gt;"",OR(ISNUMBER(SEARCH('💰 BÁO GIÁ'!$C$27,$A1157)),ISNUMBER(SEARCH('💰 BÁO GIÁ'!$C$27,$B1157)))),1,0)</f>
        <v/>
      </c>
      <c r="O1157">
        <f>IF(N1157&gt;N(N1156),N1157,"")</f>
        <v/>
      </c>
    </row>
    <row r="1158">
      <c r="A1158">
        <f>IF('🔧 XY LANH'!A114="","",'🔧 XY LANH'!A114)</f>
        <v/>
      </c>
      <c r="B1158">
        <f>IF('🔧 XY LANH'!A114="","",'🔧 XY LANH'!N114)</f>
        <v/>
      </c>
      <c r="C1158">
        <f>IF('🔧 XY LANH'!A114="","","Xy lanh")</f>
        <v/>
      </c>
      <c r="D1158">
        <f>IF('🔧 XY LANH'!A114="","",'🔧 XY LANH'!I114)</f>
        <v/>
      </c>
      <c r="E1158" s="37">
        <f>IF('🔧 XY LANH'!A114="","",'🔧 XY LANH'!#REF!)</f>
        <v/>
      </c>
      <c r="F1158" s="37">
        <f>IF('🔧 XY LANH'!A114="","",'🔧 XY LANH'!J114)</f>
        <v/>
      </c>
      <c r="G1158" s="37">
        <f>IF('🔧 XY LANH'!A114="","",'🔧 XY LANH'!K114)</f>
        <v/>
      </c>
      <c r="H1158" s="37">
        <f>IF('🔧 XY LANH'!A114="","",'🔧 XY LANH'!L114)</f>
        <v/>
      </c>
      <c r="I1158" s="37">
        <f>IF('🔧 XY LANH'!A114="","",'🔧 XY LANH'!M114)</f>
        <v/>
      </c>
      <c r="J1158">
        <f>IF('🔧 XY LANH'!A114="","",'🔧 XY LANH'!#REF!)</f>
        <v/>
      </c>
      <c r="L1158">
        <f>N(L1157)+IF(AND('🔎 TRA CỨU NHANH'!$C$2&lt;&gt;"",OR(ISNUMBER(SEARCH('🔎 TRA CỨU NHANH'!$C$2,$A1158)),ISNUMBER(SEARCH('🔎 TRA CỨU NHANH'!$C$2,$B1158)))),1,0)</f>
        <v/>
      </c>
      <c r="M1158">
        <f>IF(L1158&gt;N(L1157),L1158,"")</f>
        <v/>
      </c>
      <c r="N1158">
        <f>N(N1157)+IF(AND('💰 BÁO GIÁ'!$C$27&lt;&gt;"",OR(ISNUMBER(SEARCH('💰 BÁO GIÁ'!$C$27,$A1158)),ISNUMBER(SEARCH('💰 BÁO GIÁ'!$C$27,$B1158)))),1,0)</f>
        <v/>
      </c>
      <c r="O1158">
        <f>IF(N1158&gt;N(N1157),N1158,"")</f>
        <v/>
      </c>
    </row>
    <row r="1159">
      <c r="A1159">
        <f>IF('🔧 XY LANH'!A115="","",'🔧 XY LANH'!A115)</f>
        <v/>
      </c>
      <c r="B1159">
        <f>IF('🔧 XY LANH'!A115="","",'🔧 XY LANH'!N115)</f>
        <v/>
      </c>
      <c r="C1159">
        <f>IF('🔧 XY LANH'!A115="","","Xy lanh")</f>
        <v/>
      </c>
      <c r="D1159">
        <f>IF('🔧 XY LANH'!A115="","",'🔧 XY LANH'!I115)</f>
        <v/>
      </c>
      <c r="E1159" s="37">
        <f>IF('🔧 XY LANH'!A115="","",'🔧 XY LANH'!#REF!)</f>
        <v/>
      </c>
      <c r="F1159" s="37">
        <f>IF('🔧 XY LANH'!A115="","",'🔧 XY LANH'!J115)</f>
        <v/>
      </c>
      <c r="G1159" s="37">
        <f>IF('🔧 XY LANH'!A115="","",'🔧 XY LANH'!K115)</f>
        <v/>
      </c>
      <c r="H1159" s="37">
        <f>IF('🔧 XY LANH'!A115="","",'🔧 XY LANH'!L115)</f>
        <v/>
      </c>
      <c r="I1159" s="37">
        <f>IF('🔧 XY LANH'!A115="","",'🔧 XY LANH'!M115)</f>
        <v/>
      </c>
      <c r="J1159">
        <f>IF('🔧 XY LANH'!A115="","",'🔧 XY LANH'!#REF!)</f>
        <v/>
      </c>
      <c r="L1159">
        <f>N(L1158)+IF(AND('🔎 TRA CỨU NHANH'!$C$2&lt;&gt;"",OR(ISNUMBER(SEARCH('🔎 TRA CỨU NHANH'!$C$2,$A1159)),ISNUMBER(SEARCH('🔎 TRA CỨU NHANH'!$C$2,$B1159)))),1,0)</f>
        <v/>
      </c>
      <c r="M1159">
        <f>IF(L1159&gt;N(L1158),L1159,"")</f>
        <v/>
      </c>
      <c r="N1159">
        <f>N(N1158)+IF(AND('💰 BÁO GIÁ'!$C$27&lt;&gt;"",OR(ISNUMBER(SEARCH('💰 BÁO GIÁ'!$C$27,$A1159)),ISNUMBER(SEARCH('💰 BÁO GIÁ'!$C$27,$B1159)))),1,0)</f>
        <v/>
      </c>
      <c r="O1159">
        <f>IF(N1159&gt;N(N1158),N1159,"")</f>
        <v/>
      </c>
    </row>
    <row r="1160">
      <c r="A1160">
        <f>IF('🔧 XY LANH'!A116="","",'🔧 XY LANH'!A116)</f>
        <v/>
      </c>
      <c r="B1160">
        <f>IF('🔧 XY LANH'!A116="","",'🔧 XY LANH'!N116)</f>
        <v/>
      </c>
      <c r="C1160">
        <f>IF('🔧 XY LANH'!A116="","","Xy lanh")</f>
        <v/>
      </c>
      <c r="D1160">
        <f>IF('🔧 XY LANH'!A116="","",'🔧 XY LANH'!I116)</f>
        <v/>
      </c>
      <c r="E1160" s="37">
        <f>IF('🔧 XY LANH'!A116="","",'🔧 XY LANH'!#REF!)</f>
        <v/>
      </c>
      <c r="F1160" s="37">
        <f>IF('🔧 XY LANH'!A116="","",'🔧 XY LANH'!J116)</f>
        <v/>
      </c>
      <c r="G1160" s="37">
        <f>IF('🔧 XY LANH'!A116="","",'🔧 XY LANH'!K116)</f>
        <v/>
      </c>
      <c r="H1160" s="37">
        <f>IF('🔧 XY LANH'!A116="","",'🔧 XY LANH'!L116)</f>
        <v/>
      </c>
      <c r="I1160" s="37">
        <f>IF('🔧 XY LANH'!A116="","",'🔧 XY LANH'!M116)</f>
        <v/>
      </c>
      <c r="J1160">
        <f>IF('🔧 XY LANH'!A116="","",'🔧 XY LANH'!#REF!)</f>
        <v/>
      </c>
      <c r="L1160">
        <f>N(L1159)+IF(AND('🔎 TRA CỨU NHANH'!$C$2&lt;&gt;"",OR(ISNUMBER(SEARCH('🔎 TRA CỨU NHANH'!$C$2,$A1160)),ISNUMBER(SEARCH('🔎 TRA CỨU NHANH'!$C$2,$B1160)))),1,0)</f>
        <v/>
      </c>
      <c r="M1160">
        <f>IF(L1160&gt;N(L1159),L1160,"")</f>
        <v/>
      </c>
      <c r="N1160">
        <f>N(N1159)+IF(AND('💰 BÁO GIÁ'!$C$27&lt;&gt;"",OR(ISNUMBER(SEARCH('💰 BÁO GIÁ'!$C$27,$A1160)),ISNUMBER(SEARCH('💰 BÁO GIÁ'!$C$27,$B1160)))),1,0)</f>
        <v/>
      </c>
      <c r="O1160">
        <f>IF(N1160&gt;N(N1159),N1160,"")</f>
        <v/>
      </c>
    </row>
    <row r="1161">
      <c r="A1161">
        <f>IF('🔧 XY LANH'!A117="","",'🔧 XY LANH'!A117)</f>
        <v/>
      </c>
      <c r="B1161">
        <f>IF('🔧 XY LANH'!A117="","",'🔧 XY LANH'!N117)</f>
        <v/>
      </c>
      <c r="C1161">
        <f>IF('🔧 XY LANH'!A117="","","Xy lanh")</f>
        <v/>
      </c>
      <c r="D1161">
        <f>IF('🔧 XY LANH'!A117="","",'🔧 XY LANH'!I117)</f>
        <v/>
      </c>
      <c r="E1161" s="37">
        <f>IF('🔧 XY LANH'!A117="","",'🔧 XY LANH'!#REF!)</f>
        <v/>
      </c>
      <c r="F1161" s="37">
        <f>IF('🔧 XY LANH'!A117="","",'🔧 XY LANH'!J117)</f>
        <v/>
      </c>
      <c r="G1161" s="37">
        <f>IF('🔧 XY LANH'!A117="","",'🔧 XY LANH'!K117)</f>
        <v/>
      </c>
      <c r="H1161" s="37">
        <f>IF('🔧 XY LANH'!A117="","",'🔧 XY LANH'!L117)</f>
        <v/>
      </c>
      <c r="I1161" s="37">
        <f>IF('🔧 XY LANH'!A117="","",'🔧 XY LANH'!M117)</f>
        <v/>
      </c>
      <c r="J1161">
        <f>IF('🔧 XY LANH'!A117="","",'🔧 XY LANH'!#REF!)</f>
        <v/>
      </c>
      <c r="L1161">
        <f>N(L1160)+IF(AND('🔎 TRA CỨU NHANH'!$C$2&lt;&gt;"",OR(ISNUMBER(SEARCH('🔎 TRA CỨU NHANH'!$C$2,$A1161)),ISNUMBER(SEARCH('🔎 TRA CỨU NHANH'!$C$2,$B1161)))),1,0)</f>
        <v/>
      </c>
      <c r="M1161">
        <f>IF(L1161&gt;N(L1160),L1161,"")</f>
        <v/>
      </c>
      <c r="N1161">
        <f>N(N1160)+IF(AND('💰 BÁO GIÁ'!$C$27&lt;&gt;"",OR(ISNUMBER(SEARCH('💰 BÁO GIÁ'!$C$27,$A1161)),ISNUMBER(SEARCH('💰 BÁO GIÁ'!$C$27,$B1161)))),1,0)</f>
        <v/>
      </c>
      <c r="O1161">
        <f>IF(N1161&gt;N(N1160),N1161,"")</f>
        <v/>
      </c>
    </row>
    <row r="1162">
      <c r="A1162">
        <f>IF('🔧 XY LANH'!A118="","",'🔧 XY LANH'!A118)</f>
        <v/>
      </c>
      <c r="B1162">
        <f>IF('🔧 XY LANH'!A118="","",'🔧 XY LANH'!N118)</f>
        <v/>
      </c>
      <c r="C1162">
        <f>IF('🔧 XY LANH'!A118="","","Xy lanh")</f>
        <v/>
      </c>
      <c r="D1162">
        <f>IF('🔧 XY LANH'!A118="","",'🔧 XY LANH'!I118)</f>
        <v/>
      </c>
      <c r="E1162" s="37">
        <f>IF('🔧 XY LANH'!A118="","",'🔧 XY LANH'!#REF!)</f>
        <v/>
      </c>
      <c r="F1162" s="37">
        <f>IF('🔧 XY LANH'!A118="","",'🔧 XY LANH'!J118)</f>
        <v/>
      </c>
      <c r="G1162" s="37">
        <f>IF('🔧 XY LANH'!A118="","",'🔧 XY LANH'!K118)</f>
        <v/>
      </c>
      <c r="H1162" s="37">
        <f>IF('🔧 XY LANH'!A118="","",'🔧 XY LANH'!L118)</f>
        <v/>
      </c>
      <c r="I1162" s="37">
        <f>IF('🔧 XY LANH'!A118="","",'🔧 XY LANH'!M118)</f>
        <v/>
      </c>
      <c r="J1162">
        <f>IF('🔧 XY LANH'!A118="","",'🔧 XY LANH'!#REF!)</f>
        <v/>
      </c>
      <c r="L1162">
        <f>N(L1161)+IF(AND('🔎 TRA CỨU NHANH'!$C$2&lt;&gt;"",OR(ISNUMBER(SEARCH('🔎 TRA CỨU NHANH'!$C$2,$A1162)),ISNUMBER(SEARCH('🔎 TRA CỨU NHANH'!$C$2,$B1162)))),1,0)</f>
        <v/>
      </c>
      <c r="M1162">
        <f>IF(L1162&gt;N(L1161),L1162,"")</f>
        <v/>
      </c>
      <c r="N1162">
        <f>N(N1161)+IF(AND('💰 BÁO GIÁ'!$C$27&lt;&gt;"",OR(ISNUMBER(SEARCH('💰 BÁO GIÁ'!$C$27,$A1162)),ISNUMBER(SEARCH('💰 BÁO GIÁ'!$C$27,$B1162)))),1,0)</f>
        <v/>
      </c>
      <c r="O1162">
        <f>IF(N1162&gt;N(N1161),N1162,"")</f>
        <v/>
      </c>
    </row>
    <row r="1163">
      <c r="A1163">
        <f>IF('🔧 XY LANH'!A119="","",'🔧 XY LANH'!A119)</f>
        <v/>
      </c>
      <c r="B1163">
        <f>IF('🔧 XY LANH'!A119="","",'🔧 XY LANH'!N119)</f>
        <v/>
      </c>
      <c r="C1163">
        <f>IF('🔧 XY LANH'!A119="","","Xy lanh")</f>
        <v/>
      </c>
      <c r="D1163">
        <f>IF('🔧 XY LANH'!A119="","",'🔧 XY LANH'!I119)</f>
        <v/>
      </c>
      <c r="E1163" s="37">
        <f>IF('🔧 XY LANH'!A119="","",'🔧 XY LANH'!#REF!)</f>
        <v/>
      </c>
      <c r="F1163" s="37">
        <f>IF('🔧 XY LANH'!A119="","",'🔧 XY LANH'!J119)</f>
        <v/>
      </c>
      <c r="G1163" s="37">
        <f>IF('🔧 XY LANH'!A119="","",'🔧 XY LANH'!K119)</f>
        <v/>
      </c>
      <c r="H1163" s="37">
        <f>IF('🔧 XY LANH'!A119="","",'🔧 XY LANH'!L119)</f>
        <v/>
      </c>
      <c r="I1163" s="37">
        <f>IF('🔧 XY LANH'!A119="","",'🔧 XY LANH'!M119)</f>
        <v/>
      </c>
      <c r="J1163">
        <f>IF('🔧 XY LANH'!A119="","",'🔧 XY LANH'!#REF!)</f>
        <v/>
      </c>
      <c r="L1163">
        <f>N(L1162)+IF(AND('🔎 TRA CỨU NHANH'!$C$2&lt;&gt;"",OR(ISNUMBER(SEARCH('🔎 TRA CỨU NHANH'!$C$2,$A1163)),ISNUMBER(SEARCH('🔎 TRA CỨU NHANH'!$C$2,$B1163)))),1,0)</f>
        <v/>
      </c>
      <c r="M1163">
        <f>IF(L1163&gt;N(L1162),L1163,"")</f>
        <v/>
      </c>
      <c r="N1163">
        <f>N(N1162)+IF(AND('💰 BÁO GIÁ'!$C$27&lt;&gt;"",OR(ISNUMBER(SEARCH('💰 BÁO GIÁ'!$C$27,$A1163)),ISNUMBER(SEARCH('💰 BÁO GIÁ'!$C$27,$B1163)))),1,0)</f>
        <v/>
      </c>
      <c r="O1163">
        <f>IF(N1163&gt;N(N1162),N1163,"")</f>
        <v/>
      </c>
    </row>
    <row r="1164">
      <c r="A1164">
        <f>IF('🔧 XY LANH'!A120="","",'🔧 XY LANH'!A120)</f>
        <v/>
      </c>
      <c r="B1164">
        <f>IF('🔧 XY LANH'!A120="","",'🔧 XY LANH'!N120)</f>
        <v/>
      </c>
      <c r="C1164">
        <f>IF('🔧 XY LANH'!A120="","","Xy lanh")</f>
        <v/>
      </c>
      <c r="D1164">
        <f>IF('🔧 XY LANH'!A120="","",'🔧 XY LANH'!I120)</f>
        <v/>
      </c>
      <c r="E1164" s="37">
        <f>IF('🔧 XY LANH'!A120="","",'🔧 XY LANH'!#REF!)</f>
        <v/>
      </c>
      <c r="F1164" s="37">
        <f>IF('🔧 XY LANH'!A120="","",'🔧 XY LANH'!J120)</f>
        <v/>
      </c>
      <c r="G1164" s="37">
        <f>IF('🔧 XY LANH'!A120="","",'🔧 XY LANH'!K120)</f>
        <v/>
      </c>
      <c r="H1164" s="37">
        <f>IF('🔧 XY LANH'!A120="","",'🔧 XY LANH'!L120)</f>
        <v/>
      </c>
      <c r="I1164" s="37">
        <f>IF('🔧 XY LANH'!A120="","",'🔧 XY LANH'!M120)</f>
        <v/>
      </c>
      <c r="J1164">
        <f>IF('🔧 XY LANH'!A120="","",'🔧 XY LANH'!#REF!)</f>
        <v/>
      </c>
      <c r="L1164">
        <f>N(L1163)+IF(AND('🔎 TRA CỨU NHANH'!$C$2&lt;&gt;"",OR(ISNUMBER(SEARCH('🔎 TRA CỨU NHANH'!$C$2,$A1164)),ISNUMBER(SEARCH('🔎 TRA CỨU NHANH'!$C$2,$B1164)))),1,0)</f>
        <v/>
      </c>
      <c r="M1164">
        <f>IF(L1164&gt;N(L1163),L1164,"")</f>
        <v/>
      </c>
      <c r="N1164">
        <f>N(N1163)+IF(AND('💰 BÁO GIÁ'!$C$27&lt;&gt;"",OR(ISNUMBER(SEARCH('💰 BÁO GIÁ'!$C$27,$A1164)),ISNUMBER(SEARCH('💰 BÁO GIÁ'!$C$27,$B1164)))),1,0)</f>
        <v/>
      </c>
      <c r="O1164">
        <f>IF(N1164&gt;N(N1163),N1164,"")</f>
        <v/>
      </c>
    </row>
    <row r="1165">
      <c r="A1165">
        <f>IF('🔧 XY LANH'!A121="","",'🔧 XY LANH'!A121)</f>
        <v/>
      </c>
      <c r="B1165">
        <f>IF('🔧 XY LANH'!A121="","",'🔧 XY LANH'!N121)</f>
        <v/>
      </c>
      <c r="C1165">
        <f>IF('🔧 XY LANH'!A121="","","Xy lanh")</f>
        <v/>
      </c>
      <c r="D1165">
        <f>IF('🔧 XY LANH'!A121="","",'🔧 XY LANH'!I121)</f>
        <v/>
      </c>
      <c r="E1165" s="37">
        <f>IF('🔧 XY LANH'!A121="","",'🔧 XY LANH'!#REF!)</f>
        <v/>
      </c>
      <c r="F1165" s="37">
        <f>IF('🔧 XY LANH'!A121="","",'🔧 XY LANH'!J121)</f>
        <v/>
      </c>
      <c r="G1165" s="37">
        <f>IF('🔧 XY LANH'!A121="","",'🔧 XY LANH'!K121)</f>
        <v/>
      </c>
      <c r="H1165" s="37">
        <f>IF('🔧 XY LANH'!A121="","",'🔧 XY LANH'!L121)</f>
        <v/>
      </c>
      <c r="I1165" s="37">
        <f>IF('🔧 XY LANH'!A121="","",'🔧 XY LANH'!M121)</f>
        <v/>
      </c>
      <c r="J1165">
        <f>IF('🔧 XY LANH'!A121="","",'🔧 XY LANH'!#REF!)</f>
        <v/>
      </c>
      <c r="L1165">
        <f>N(L1164)+IF(AND('🔎 TRA CỨU NHANH'!$C$2&lt;&gt;"",OR(ISNUMBER(SEARCH('🔎 TRA CỨU NHANH'!$C$2,$A1165)),ISNUMBER(SEARCH('🔎 TRA CỨU NHANH'!$C$2,$B1165)))),1,0)</f>
        <v/>
      </c>
      <c r="M1165">
        <f>IF(L1165&gt;N(L1164),L1165,"")</f>
        <v/>
      </c>
      <c r="N1165">
        <f>N(N1164)+IF(AND('💰 BÁO GIÁ'!$C$27&lt;&gt;"",OR(ISNUMBER(SEARCH('💰 BÁO GIÁ'!$C$27,$A1165)),ISNUMBER(SEARCH('💰 BÁO GIÁ'!$C$27,$B1165)))),1,0)</f>
        <v/>
      </c>
      <c r="O1165">
        <f>IF(N1165&gt;N(N1164),N1165,"")</f>
        <v/>
      </c>
    </row>
    <row r="1166">
      <c r="A1166">
        <f>IF('🔧 XY LANH'!A122="","",'🔧 XY LANH'!A122)</f>
        <v/>
      </c>
      <c r="B1166">
        <f>IF('🔧 XY LANH'!A122="","",'🔧 XY LANH'!N122)</f>
        <v/>
      </c>
      <c r="C1166">
        <f>IF('🔧 XY LANH'!A122="","","Xy lanh")</f>
        <v/>
      </c>
      <c r="D1166">
        <f>IF('🔧 XY LANH'!A122="","",'🔧 XY LANH'!I122)</f>
        <v/>
      </c>
      <c r="E1166" s="37">
        <f>IF('🔧 XY LANH'!A122="","",'🔧 XY LANH'!#REF!)</f>
        <v/>
      </c>
      <c r="F1166" s="37">
        <f>IF('🔧 XY LANH'!A122="","",'🔧 XY LANH'!J122)</f>
        <v/>
      </c>
      <c r="G1166" s="37">
        <f>IF('🔧 XY LANH'!A122="","",'🔧 XY LANH'!K122)</f>
        <v/>
      </c>
      <c r="H1166" s="37">
        <f>IF('🔧 XY LANH'!A122="","",'🔧 XY LANH'!L122)</f>
        <v/>
      </c>
      <c r="I1166" s="37">
        <f>IF('🔧 XY LANH'!A122="","",'🔧 XY LANH'!M122)</f>
        <v/>
      </c>
      <c r="J1166">
        <f>IF('🔧 XY LANH'!A122="","",'🔧 XY LANH'!#REF!)</f>
        <v/>
      </c>
      <c r="L1166">
        <f>N(L1165)+IF(AND('🔎 TRA CỨU NHANH'!$C$2&lt;&gt;"",OR(ISNUMBER(SEARCH('🔎 TRA CỨU NHANH'!$C$2,$A1166)),ISNUMBER(SEARCH('🔎 TRA CỨU NHANH'!$C$2,$B1166)))),1,0)</f>
        <v/>
      </c>
      <c r="M1166">
        <f>IF(L1166&gt;N(L1165),L1166,"")</f>
        <v/>
      </c>
      <c r="N1166">
        <f>N(N1165)+IF(AND('💰 BÁO GIÁ'!$C$27&lt;&gt;"",OR(ISNUMBER(SEARCH('💰 BÁO GIÁ'!$C$27,$A1166)),ISNUMBER(SEARCH('💰 BÁO GIÁ'!$C$27,$B1166)))),1,0)</f>
        <v/>
      </c>
      <c r="O1166">
        <f>IF(N1166&gt;N(N1165),N1166,"")</f>
        <v/>
      </c>
    </row>
    <row r="1167">
      <c r="A1167">
        <f>IF('🔧 XY LANH'!A123="","",'🔧 XY LANH'!A123)</f>
        <v/>
      </c>
      <c r="B1167">
        <f>IF('🔧 XY LANH'!A123="","",'🔧 XY LANH'!N123)</f>
        <v/>
      </c>
      <c r="C1167">
        <f>IF('🔧 XY LANH'!A123="","","Xy lanh")</f>
        <v/>
      </c>
      <c r="D1167">
        <f>IF('🔧 XY LANH'!A123="","",'🔧 XY LANH'!I123)</f>
        <v/>
      </c>
      <c r="E1167" s="37">
        <f>IF('🔧 XY LANH'!A123="","",'🔧 XY LANH'!#REF!)</f>
        <v/>
      </c>
      <c r="F1167" s="37">
        <f>IF('🔧 XY LANH'!A123="","",'🔧 XY LANH'!J123)</f>
        <v/>
      </c>
      <c r="G1167" s="37">
        <f>IF('🔧 XY LANH'!A123="","",'🔧 XY LANH'!K123)</f>
        <v/>
      </c>
      <c r="H1167" s="37">
        <f>IF('🔧 XY LANH'!A123="","",'🔧 XY LANH'!L123)</f>
        <v/>
      </c>
      <c r="I1167" s="37">
        <f>IF('🔧 XY LANH'!A123="","",'🔧 XY LANH'!M123)</f>
        <v/>
      </c>
      <c r="J1167">
        <f>IF('🔧 XY LANH'!A123="","",'🔧 XY LANH'!#REF!)</f>
        <v/>
      </c>
      <c r="L1167">
        <f>N(L1166)+IF(AND('🔎 TRA CỨU NHANH'!$C$2&lt;&gt;"",OR(ISNUMBER(SEARCH('🔎 TRA CỨU NHANH'!$C$2,$A1167)),ISNUMBER(SEARCH('🔎 TRA CỨU NHANH'!$C$2,$B1167)))),1,0)</f>
        <v/>
      </c>
      <c r="M1167">
        <f>IF(L1167&gt;N(L1166),L1167,"")</f>
        <v/>
      </c>
      <c r="N1167">
        <f>N(N1166)+IF(AND('💰 BÁO GIÁ'!$C$27&lt;&gt;"",OR(ISNUMBER(SEARCH('💰 BÁO GIÁ'!$C$27,$A1167)),ISNUMBER(SEARCH('💰 BÁO GIÁ'!$C$27,$B1167)))),1,0)</f>
        <v/>
      </c>
      <c r="O1167">
        <f>IF(N1167&gt;N(N1166),N1167,"")</f>
        <v/>
      </c>
    </row>
    <row r="1168">
      <c r="A1168">
        <f>IF('🔧 XY LANH'!A124="","",'🔧 XY LANH'!A124)</f>
        <v/>
      </c>
      <c r="B1168">
        <f>IF('🔧 XY LANH'!A124="","",'🔧 XY LANH'!N124)</f>
        <v/>
      </c>
      <c r="C1168">
        <f>IF('🔧 XY LANH'!A124="","","Xy lanh")</f>
        <v/>
      </c>
      <c r="D1168">
        <f>IF('🔧 XY LANH'!A124="","",'🔧 XY LANH'!I124)</f>
        <v/>
      </c>
      <c r="E1168" s="37">
        <f>IF('🔧 XY LANH'!A124="","",'🔧 XY LANH'!#REF!)</f>
        <v/>
      </c>
      <c r="F1168" s="37">
        <f>IF('🔧 XY LANH'!A124="","",'🔧 XY LANH'!J124)</f>
        <v/>
      </c>
      <c r="G1168" s="37">
        <f>IF('🔧 XY LANH'!A124="","",'🔧 XY LANH'!K124)</f>
        <v/>
      </c>
      <c r="H1168" s="37">
        <f>IF('🔧 XY LANH'!A124="","",'🔧 XY LANH'!L124)</f>
        <v/>
      </c>
      <c r="I1168" s="37">
        <f>IF('🔧 XY LANH'!A124="","",'🔧 XY LANH'!M124)</f>
        <v/>
      </c>
      <c r="J1168">
        <f>IF('🔧 XY LANH'!A124="","",'🔧 XY LANH'!#REF!)</f>
        <v/>
      </c>
      <c r="L1168">
        <f>N(L1167)+IF(AND('🔎 TRA CỨU NHANH'!$C$2&lt;&gt;"",OR(ISNUMBER(SEARCH('🔎 TRA CỨU NHANH'!$C$2,$A1168)),ISNUMBER(SEARCH('🔎 TRA CỨU NHANH'!$C$2,$B1168)))),1,0)</f>
        <v/>
      </c>
      <c r="M1168">
        <f>IF(L1168&gt;N(L1167),L1168,"")</f>
        <v/>
      </c>
      <c r="N1168">
        <f>N(N1167)+IF(AND('💰 BÁO GIÁ'!$C$27&lt;&gt;"",OR(ISNUMBER(SEARCH('💰 BÁO GIÁ'!$C$27,$A1168)),ISNUMBER(SEARCH('💰 BÁO GIÁ'!$C$27,$B1168)))),1,0)</f>
        <v/>
      </c>
      <c r="O1168">
        <f>IF(N1168&gt;N(N1167),N1168,"")</f>
        <v/>
      </c>
    </row>
    <row r="1169">
      <c r="A1169">
        <f>IF('🔧 XY LANH'!A125="","",'🔧 XY LANH'!A125)</f>
        <v/>
      </c>
      <c r="B1169">
        <f>IF('🔧 XY LANH'!A125="","",'🔧 XY LANH'!N125)</f>
        <v/>
      </c>
      <c r="C1169">
        <f>IF('🔧 XY LANH'!A125="","","Xy lanh")</f>
        <v/>
      </c>
      <c r="D1169">
        <f>IF('🔧 XY LANH'!A125="","",'🔧 XY LANH'!I125)</f>
        <v/>
      </c>
      <c r="E1169" s="37">
        <f>IF('🔧 XY LANH'!A125="","",'🔧 XY LANH'!#REF!)</f>
        <v/>
      </c>
      <c r="F1169" s="37">
        <f>IF('🔧 XY LANH'!A125="","",'🔧 XY LANH'!J125)</f>
        <v/>
      </c>
      <c r="G1169" s="37">
        <f>IF('🔧 XY LANH'!A125="","",'🔧 XY LANH'!K125)</f>
        <v/>
      </c>
      <c r="H1169" s="37">
        <f>IF('🔧 XY LANH'!A125="","",'🔧 XY LANH'!L125)</f>
        <v/>
      </c>
      <c r="I1169" s="37">
        <f>IF('🔧 XY LANH'!A125="","",'🔧 XY LANH'!M125)</f>
        <v/>
      </c>
      <c r="J1169">
        <f>IF('🔧 XY LANH'!A125="","",'🔧 XY LANH'!#REF!)</f>
        <v/>
      </c>
      <c r="L1169">
        <f>N(L1168)+IF(AND('🔎 TRA CỨU NHANH'!$C$2&lt;&gt;"",OR(ISNUMBER(SEARCH('🔎 TRA CỨU NHANH'!$C$2,$A1169)),ISNUMBER(SEARCH('🔎 TRA CỨU NHANH'!$C$2,$B1169)))),1,0)</f>
        <v/>
      </c>
      <c r="M1169">
        <f>IF(L1169&gt;N(L1168),L1169,"")</f>
        <v/>
      </c>
      <c r="N1169">
        <f>N(N1168)+IF(AND('💰 BÁO GIÁ'!$C$27&lt;&gt;"",OR(ISNUMBER(SEARCH('💰 BÁO GIÁ'!$C$27,$A1169)),ISNUMBER(SEARCH('💰 BÁO GIÁ'!$C$27,$B1169)))),1,0)</f>
        <v/>
      </c>
      <c r="O1169">
        <f>IF(N1169&gt;N(N1168),N1169,"")</f>
        <v/>
      </c>
    </row>
    <row r="1170">
      <c r="A1170">
        <f>IF('🔧 XY LANH'!A126="","",'🔧 XY LANH'!A126)</f>
        <v/>
      </c>
      <c r="B1170">
        <f>IF('🔧 XY LANH'!A126="","",'🔧 XY LANH'!N126)</f>
        <v/>
      </c>
      <c r="C1170">
        <f>IF('🔧 XY LANH'!A126="","","Xy lanh")</f>
        <v/>
      </c>
      <c r="D1170">
        <f>IF('🔧 XY LANH'!A126="","",'🔧 XY LANH'!I126)</f>
        <v/>
      </c>
      <c r="E1170" s="37">
        <f>IF('🔧 XY LANH'!A126="","",'🔧 XY LANH'!#REF!)</f>
        <v/>
      </c>
      <c r="F1170" s="37">
        <f>IF('🔧 XY LANH'!A126="","",'🔧 XY LANH'!J126)</f>
        <v/>
      </c>
      <c r="G1170" s="37">
        <f>IF('🔧 XY LANH'!A126="","",'🔧 XY LANH'!K126)</f>
        <v/>
      </c>
      <c r="H1170" s="37">
        <f>IF('🔧 XY LANH'!A126="","",'🔧 XY LANH'!L126)</f>
        <v/>
      </c>
      <c r="I1170" s="37">
        <f>IF('🔧 XY LANH'!A126="","",'🔧 XY LANH'!M126)</f>
        <v/>
      </c>
      <c r="J1170">
        <f>IF('🔧 XY LANH'!A126="","",'🔧 XY LANH'!#REF!)</f>
        <v/>
      </c>
      <c r="L1170">
        <f>N(L1169)+IF(AND('🔎 TRA CỨU NHANH'!$C$2&lt;&gt;"",OR(ISNUMBER(SEARCH('🔎 TRA CỨU NHANH'!$C$2,$A1170)),ISNUMBER(SEARCH('🔎 TRA CỨU NHANH'!$C$2,$B1170)))),1,0)</f>
        <v/>
      </c>
      <c r="M1170">
        <f>IF(L1170&gt;N(L1169),L1170,"")</f>
        <v/>
      </c>
      <c r="N1170">
        <f>N(N1169)+IF(AND('💰 BÁO GIÁ'!$C$27&lt;&gt;"",OR(ISNUMBER(SEARCH('💰 BÁO GIÁ'!$C$27,$A1170)),ISNUMBER(SEARCH('💰 BÁO GIÁ'!$C$27,$B1170)))),1,0)</f>
        <v/>
      </c>
      <c r="O1170">
        <f>IF(N1170&gt;N(N1169),N1170,"")</f>
        <v/>
      </c>
    </row>
    <row r="1171">
      <c r="A1171">
        <f>IF('🔧 XY LANH'!A127="","",'🔧 XY LANH'!A127)</f>
        <v/>
      </c>
      <c r="B1171">
        <f>IF('🔧 XY LANH'!A127="","",'🔧 XY LANH'!N127)</f>
        <v/>
      </c>
      <c r="C1171">
        <f>IF('🔧 XY LANH'!A127="","","Xy lanh")</f>
        <v/>
      </c>
      <c r="D1171">
        <f>IF('🔧 XY LANH'!A127="","",'🔧 XY LANH'!I127)</f>
        <v/>
      </c>
      <c r="E1171" s="37">
        <f>IF('🔧 XY LANH'!A127="","",'🔧 XY LANH'!#REF!)</f>
        <v/>
      </c>
      <c r="F1171" s="37">
        <f>IF('🔧 XY LANH'!A127="","",'🔧 XY LANH'!J127)</f>
        <v/>
      </c>
      <c r="G1171" s="37">
        <f>IF('🔧 XY LANH'!A127="","",'🔧 XY LANH'!K127)</f>
        <v/>
      </c>
      <c r="H1171" s="37">
        <f>IF('🔧 XY LANH'!A127="","",'🔧 XY LANH'!L127)</f>
        <v/>
      </c>
      <c r="I1171" s="37">
        <f>IF('🔧 XY LANH'!A127="","",'🔧 XY LANH'!M127)</f>
        <v/>
      </c>
      <c r="J1171">
        <f>IF('🔧 XY LANH'!A127="","",'🔧 XY LANH'!#REF!)</f>
        <v/>
      </c>
      <c r="L1171">
        <f>N(L1170)+IF(AND('🔎 TRA CỨU NHANH'!$C$2&lt;&gt;"",OR(ISNUMBER(SEARCH('🔎 TRA CỨU NHANH'!$C$2,$A1171)),ISNUMBER(SEARCH('🔎 TRA CỨU NHANH'!$C$2,$B1171)))),1,0)</f>
        <v/>
      </c>
      <c r="M1171">
        <f>IF(L1171&gt;N(L1170),L1171,"")</f>
        <v/>
      </c>
      <c r="N1171">
        <f>N(N1170)+IF(AND('💰 BÁO GIÁ'!$C$27&lt;&gt;"",OR(ISNUMBER(SEARCH('💰 BÁO GIÁ'!$C$27,$A1171)),ISNUMBER(SEARCH('💰 BÁO GIÁ'!$C$27,$B1171)))),1,0)</f>
        <v/>
      </c>
      <c r="O1171">
        <f>IF(N1171&gt;N(N1170),N1171,"")</f>
        <v/>
      </c>
    </row>
    <row r="1172">
      <c r="A1172">
        <f>IF('🔧 XY LANH'!A128="","",'🔧 XY LANH'!A128)</f>
        <v/>
      </c>
      <c r="B1172">
        <f>IF('🔧 XY LANH'!A128="","",'🔧 XY LANH'!N128)</f>
        <v/>
      </c>
      <c r="C1172">
        <f>IF('🔧 XY LANH'!A128="","","Xy lanh")</f>
        <v/>
      </c>
      <c r="D1172">
        <f>IF('🔧 XY LANH'!A128="","",'🔧 XY LANH'!I128)</f>
        <v/>
      </c>
      <c r="E1172" s="37">
        <f>IF('🔧 XY LANH'!A128="","",'🔧 XY LANH'!#REF!)</f>
        <v/>
      </c>
      <c r="F1172" s="37">
        <f>IF('🔧 XY LANH'!A128="","",'🔧 XY LANH'!J128)</f>
        <v/>
      </c>
      <c r="G1172" s="37">
        <f>IF('🔧 XY LANH'!A128="","",'🔧 XY LANH'!K128)</f>
        <v/>
      </c>
      <c r="H1172" s="37">
        <f>IF('🔧 XY LANH'!A128="","",'🔧 XY LANH'!L128)</f>
        <v/>
      </c>
      <c r="I1172" s="37">
        <f>IF('🔧 XY LANH'!A128="","",'🔧 XY LANH'!M128)</f>
        <v/>
      </c>
      <c r="J1172">
        <f>IF('🔧 XY LANH'!A128="","",'🔧 XY LANH'!#REF!)</f>
        <v/>
      </c>
      <c r="L1172">
        <f>N(L1171)+IF(AND('🔎 TRA CỨU NHANH'!$C$2&lt;&gt;"",OR(ISNUMBER(SEARCH('🔎 TRA CỨU NHANH'!$C$2,$A1172)),ISNUMBER(SEARCH('🔎 TRA CỨU NHANH'!$C$2,$B1172)))),1,0)</f>
        <v/>
      </c>
      <c r="M1172">
        <f>IF(L1172&gt;N(L1171),L1172,"")</f>
        <v/>
      </c>
      <c r="N1172">
        <f>N(N1171)+IF(AND('💰 BÁO GIÁ'!$C$27&lt;&gt;"",OR(ISNUMBER(SEARCH('💰 BÁO GIÁ'!$C$27,$A1172)),ISNUMBER(SEARCH('💰 BÁO GIÁ'!$C$27,$B1172)))),1,0)</f>
        <v/>
      </c>
      <c r="O1172">
        <f>IF(N1172&gt;N(N1171),N1172,"")</f>
        <v/>
      </c>
    </row>
    <row r="1173">
      <c r="A1173">
        <f>IF('🔧 XY LANH'!A129="","",'🔧 XY LANH'!A129)</f>
        <v/>
      </c>
      <c r="B1173">
        <f>IF('🔧 XY LANH'!A129="","",'🔧 XY LANH'!N129)</f>
        <v/>
      </c>
      <c r="C1173">
        <f>IF('🔧 XY LANH'!A129="","","Xy lanh")</f>
        <v/>
      </c>
      <c r="D1173">
        <f>IF('🔧 XY LANH'!A129="","",'🔧 XY LANH'!I129)</f>
        <v/>
      </c>
      <c r="E1173" s="37">
        <f>IF('🔧 XY LANH'!A129="","",'🔧 XY LANH'!#REF!)</f>
        <v/>
      </c>
      <c r="F1173" s="37">
        <f>IF('🔧 XY LANH'!A129="","",'🔧 XY LANH'!J129)</f>
        <v/>
      </c>
      <c r="G1173" s="37">
        <f>IF('🔧 XY LANH'!A129="","",'🔧 XY LANH'!K129)</f>
        <v/>
      </c>
      <c r="H1173" s="37">
        <f>IF('🔧 XY LANH'!A129="","",'🔧 XY LANH'!L129)</f>
        <v/>
      </c>
      <c r="I1173" s="37">
        <f>IF('🔧 XY LANH'!A129="","",'🔧 XY LANH'!M129)</f>
        <v/>
      </c>
      <c r="J1173">
        <f>IF('🔧 XY LANH'!A129="","",'🔧 XY LANH'!#REF!)</f>
        <v/>
      </c>
      <c r="L1173">
        <f>N(L1172)+IF(AND('🔎 TRA CỨU NHANH'!$C$2&lt;&gt;"",OR(ISNUMBER(SEARCH('🔎 TRA CỨU NHANH'!$C$2,$A1173)),ISNUMBER(SEARCH('🔎 TRA CỨU NHANH'!$C$2,$B1173)))),1,0)</f>
        <v/>
      </c>
      <c r="M1173">
        <f>IF(L1173&gt;N(L1172),L1173,"")</f>
        <v/>
      </c>
      <c r="N1173">
        <f>N(N1172)+IF(AND('💰 BÁO GIÁ'!$C$27&lt;&gt;"",OR(ISNUMBER(SEARCH('💰 BÁO GIÁ'!$C$27,$A1173)),ISNUMBER(SEARCH('💰 BÁO GIÁ'!$C$27,$B1173)))),1,0)</f>
        <v/>
      </c>
      <c r="O1173">
        <f>IF(N1173&gt;N(N1172),N1173,"")</f>
        <v/>
      </c>
    </row>
    <row r="1174">
      <c r="A1174">
        <f>IF('🔧 XY LANH'!A130="","",'🔧 XY LANH'!A130)</f>
        <v/>
      </c>
      <c r="B1174">
        <f>IF('🔧 XY LANH'!A130="","",'🔧 XY LANH'!N130)</f>
        <v/>
      </c>
      <c r="C1174">
        <f>IF('🔧 XY LANH'!A130="","","Xy lanh")</f>
        <v/>
      </c>
      <c r="D1174">
        <f>IF('🔧 XY LANH'!A130="","",'🔧 XY LANH'!I130)</f>
        <v/>
      </c>
      <c r="E1174" s="37">
        <f>IF('🔧 XY LANH'!A130="","",'🔧 XY LANH'!#REF!)</f>
        <v/>
      </c>
      <c r="F1174" s="37">
        <f>IF('🔧 XY LANH'!A130="","",'🔧 XY LANH'!J130)</f>
        <v/>
      </c>
      <c r="G1174" s="37">
        <f>IF('🔧 XY LANH'!A130="","",'🔧 XY LANH'!K130)</f>
        <v/>
      </c>
      <c r="H1174" s="37">
        <f>IF('🔧 XY LANH'!A130="","",'🔧 XY LANH'!L130)</f>
        <v/>
      </c>
      <c r="I1174" s="37">
        <f>IF('🔧 XY LANH'!A130="","",'🔧 XY LANH'!M130)</f>
        <v/>
      </c>
      <c r="J1174">
        <f>IF('🔧 XY LANH'!A130="","",'🔧 XY LANH'!#REF!)</f>
        <v/>
      </c>
      <c r="L1174">
        <f>N(L1173)+IF(AND('🔎 TRA CỨU NHANH'!$C$2&lt;&gt;"",OR(ISNUMBER(SEARCH('🔎 TRA CỨU NHANH'!$C$2,$A1174)),ISNUMBER(SEARCH('🔎 TRA CỨU NHANH'!$C$2,$B1174)))),1,0)</f>
        <v/>
      </c>
      <c r="M1174">
        <f>IF(L1174&gt;N(L1173),L1174,"")</f>
        <v/>
      </c>
      <c r="N1174">
        <f>N(N1173)+IF(AND('💰 BÁO GIÁ'!$C$27&lt;&gt;"",OR(ISNUMBER(SEARCH('💰 BÁO GIÁ'!$C$27,$A1174)),ISNUMBER(SEARCH('💰 BÁO GIÁ'!$C$27,$B1174)))),1,0)</f>
        <v/>
      </c>
      <c r="O1174">
        <f>IF(N1174&gt;N(N1173),N1174,"")</f>
        <v/>
      </c>
    </row>
    <row r="1175">
      <c r="A1175">
        <f>IF('🔧 XY LANH'!A131="","",'🔧 XY LANH'!A131)</f>
        <v/>
      </c>
      <c r="B1175">
        <f>IF('🔧 XY LANH'!A131="","",'🔧 XY LANH'!N131)</f>
        <v/>
      </c>
      <c r="C1175">
        <f>IF('🔧 XY LANH'!A131="","","Xy lanh")</f>
        <v/>
      </c>
      <c r="D1175">
        <f>IF('🔧 XY LANH'!A131="","",'🔧 XY LANH'!I131)</f>
        <v/>
      </c>
      <c r="E1175" s="37">
        <f>IF('🔧 XY LANH'!A131="","",'🔧 XY LANH'!#REF!)</f>
        <v/>
      </c>
      <c r="F1175" s="37">
        <f>IF('🔧 XY LANH'!A131="","",'🔧 XY LANH'!J131)</f>
        <v/>
      </c>
      <c r="G1175" s="37">
        <f>IF('🔧 XY LANH'!A131="","",'🔧 XY LANH'!K131)</f>
        <v/>
      </c>
      <c r="H1175" s="37">
        <f>IF('🔧 XY LANH'!A131="","",'🔧 XY LANH'!L131)</f>
        <v/>
      </c>
      <c r="I1175" s="37">
        <f>IF('🔧 XY LANH'!A131="","",'🔧 XY LANH'!M131)</f>
        <v/>
      </c>
      <c r="J1175">
        <f>IF('🔧 XY LANH'!A131="","",'🔧 XY LANH'!#REF!)</f>
        <v/>
      </c>
      <c r="L1175">
        <f>N(L1174)+IF(AND('🔎 TRA CỨU NHANH'!$C$2&lt;&gt;"",OR(ISNUMBER(SEARCH('🔎 TRA CỨU NHANH'!$C$2,$A1175)),ISNUMBER(SEARCH('🔎 TRA CỨU NHANH'!$C$2,$B1175)))),1,0)</f>
        <v/>
      </c>
      <c r="M1175">
        <f>IF(L1175&gt;N(L1174),L1175,"")</f>
        <v/>
      </c>
      <c r="N1175">
        <f>N(N1174)+IF(AND('💰 BÁO GIÁ'!$C$27&lt;&gt;"",OR(ISNUMBER(SEARCH('💰 BÁO GIÁ'!$C$27,$A1175)),ISNUMBER(SEARCH('💰 BÁO GIÁ'!$C$27,$B1175)))),1,0)</f>
        <v/>
      </c>
      <c r="O1175">
        <f>IF(N1175&gt;N(N1174),N1175,"")</f>
        <v/>
      </c>
    </row>
    <row r="1176">
      <c r="A1176">
        <f>IF('🔧 XY LANH'!A132="","",'🔧 XY LANH'!A132)</f>
        <v/>
      </c>
      <c r="B1176">
        <f>IF('🔧 XY LANH'!A132="","",'🔧 XY LANH'!N132)</f>
        <v/>
      </c>
      <c r="C1176">
        <f>IF('🔧 XY LANH'!A132="","","Xy lanh")</f>
        <v/>
      </c>
      <c r="D1176">
        <f>IF('🔧 XY LANH'!A132="","",'🔧 XY LANH'!I132)</f>
        <v/>
      </c>
      <c r="E1176" s="37">
        <f>IF('🔧 XY LANH'!A132="","",'🔧 XY LANH'!#REF!)</f>
        <v/>
      </c>
      <c r="F1176" s="37">
        <f>IF('🔧 XY LANH'!A132="","",'🔧 XY LANH'!J132)</f>
        <v/>
      </c>
      <c r="G1176" s="37">
        <f>IF('🔧 XY LANH'!A132="","",'🔧 XY LANH'!K132)</f>
        <v/>
      </c>
      <c r="H1176" s="37">
        <f>IF('🔧 XY LANH'!A132="","",'🔧 XY LANH'!L132)</f>
        <v/>
      </c>
      <c r="I1176" s="37">
        <f>IF('🔧 XY LANH'!A132="","",'🔧 XY LANH'!M132)</f>
        <v/>
      </c>
      <c r="J1176">
        <f>IF('🔧 XY LANH'!A132="","",'🔧 XY LANH'!#REF!)</f>
        <v/>
      </c>
      <c r="L1176">
        <f>N(L1175)+IF(AND('🔎 TRA CỨU NHANH'!$C$2&lt;&gt;"",OR(ISNUMBER(SEARCH('🔎 TRA CỨU NHANH'!$C$2,$A1176)),ISNUMBER(SEARCH('🔎 TRA CỨU NHANH'!$C$2,$B1176)))),1,0)</f>
        <v/>
      </c>
      <c r="M1176">
        <f>IF(L1176&gt;N(L1175),L1176,"")</f>
        <v/>
      </c>
      <c r="N1176">
        <f>N(N1175)+IF(AND('💰 BÁO GIÁ'!$C$27&lt;&gt;"",OR(ISNUMBER(SEARCH('💰 BÁO GIÁ'!$C$27,$A1176)),ISNUMBER(SEARCH('💰 BÁO GIÁ'!$C$27,$B1176)))),1,0)</f>
        <v/>
      </c>
      <c r="O1176">
        <f>IF(N1176&gt;N(N1175),N1176,"")</f>
        <v/>
      </c>
    </row>
    <row r="1177">
      <c r="A1177">
        <f>IF('🔧 XY LANH'!A133="","",'🔧 XY LANH'!A133)</f>
        <v/>
      </c>
      <c r="B1177">
        <f>IF('🔧 XY LANH'!A133="","",'🔧 XY LANH'!N133)</f>
        <v/>
      </c>
      <c r="C1177">
        <f>IF('🔧 XY LANH'!A133="","","Xy lanh")</f>
        <v/>
      </c>
      <c r="D1177">
        <f>IF('🔧 XY LANH'!A133="","",'🔧 XY LANH'!I133)</f>
        <v/>
      </c>
      <c r="E1177" s="37">
        <f>IF('🔧 XY LANH'!A133="","",'🔧 XY LANH'!#REF!)</f>
        <v/>
      </c>
      <c r="F1177" s="37">
        <f>IF('🔧 XY LANH'!A133="","",'🔧 XY LANH'!J133)</f>
        <v/>
      </c>
      <c r="G1177" s="37">
        <f>IF('🔧 XY LANH'!A133="","",'🔧 XY LANH'!K133)</f>
        <v/>
      </c>
      <c r="H1177" s="37">
        <f>IF('🔧 XY LANH'!A133="","",'🔧 XY LANH'!L133)</f>
        <v/>
      </c>
      <c r="I1177" s="37">
        <f>IF('🔧 XY LANH'!A133="","",'🔧 XY LANH'!M133)</f>
        <v/>
      </c>
      <c r="J1177">
        <f>IF('🔧 XY LANH'!A133="","",'🔧 XY LANH'!#REF!)</f>
        <v/>
      </c>
      <c r="L1177">
        <f>N(L1176)+IF(AND('🔎 TRA CỨU NHANH'!$C$2&lt;&gt;"",OR(ISNUMBER(SEARCH('🔎 TRA CỨU NHANH'!$C$2,$A1177)),ISNUMBER(SEARCH('🔎 TRA CỨU NHANH'!$C$2,$B1177)))),1,0)</f>
        <v/>
      </c>
      <c r="M1177">
        <f>IF(L1177&gt;N(L1176),L1177,"")</f>
        <v/>
      </c>
      <c r="N1177">
        <f>N(N1176)+IF(AND('💰 BÁO GIÁ'!$C$27&lt;&gt;"",OR(ISNUMBER(SEARCH('💰 BÁO GIÁ'!$C$27,$A1177)),ISNUMBER(SEARCH('💰 BÁO GIÁ'!$C$27,$B1177)))),1,0)</f>
        <v/>
      </c>
      <c r="O1177">
        <f>IF(N1177&gt;N(N1176),N1177,"")</f>
        <v/>
      </c>
    </row>
    <row r="1178">
      <c r="A1178">
        <f>IF('🔧 XY LANH'!A134="","",'🔧 XY LANH'!A134)</f>
        <v/>
      </c>
      <c r="B1178">
        <f>IF('🔧 XY LANH'!A134="","",'🔧 XY LANH'!N134)</f>
        <v/>
      </c>
      <c r="C1178">
        <f>IF('🔧 XY LANH'!A134="","","Xy lanh")</f>
        <v/>
      </c>
      <c r="D1178">
        <f>IF('🔧 XY LANH'!A134="","",'🔧 XY LANH'!I134)</f>
        <v/>
      </c>
      <c r="E1178" s="37">
        <f>IF('🔧 XY LANH'!A134="","",'🔧 XY LANH'!#REF!)</f>
        <v/>
      </c>
      <c r="F1178" s="37">
        <f>IF('🔧 XY LANH'!A134="","",'🔧 XY LANH'!J134)</f>
        <v/>
      </c>
      <c r="G1178" s="37">
        <f>IF('🔧 XY LANH'!A134="","",'🔧 XY LANH'!K134)</f>
        <v/>
      </c>
      <c r="H1178" s="37">
        <f>IF('🔧 XY LANH'!A134="","",'🔧 XY LANH'!L134)</f>
        <v/>
      </c>
      <c r="I1178" s="37">
        <f>IF('🔧 XY LANH'!A134="","",'🔧 XY LANH'!M134)</f>
        <v/>
      </c>
      <c r="J1178">
        <f>IF('🔧 XY LANH'!A134="","",'🔧 XY LANH'!#REF!)</f>
        <v/>
      </c>
      <c r="L1178">
        <f>N(L1177)+IF(AND('🔎 TRA CỨU NHANH'!$C$2&lt;&gt;"",OR(ISNUMBER(SEARCH('🔎 TRA CỨU NHANH'!$C$2,$A1178)),ISNUMBER(SEARCH('🔎 TRA CỨU NHANH'!$C$2,$B1178)))),1,0)</f>
        <v/>
      </c>
      <c r="M1178">
        <f>IF(L1178&gt;N(L1177),L1178,"")</f>
        <v/>
      </c>
      <c r="N1178">
        <f>N(N1177)+IF(AND('💰 BÁO GIÁ'!$C$27&lt;&gt;"",OR(ISNUMBER(SEARCH('💰 BÁO GIÁ'!$C$27,$A1178)),ISNUMBER(SEARCH('💰 BÁO GIÁ'!$C$27,$B1178)))),1,0)</f>
        <v/>
      </c>
      <c r="O1178">
        <f>IF(N1178&gt;N(N1177),N1178,"")</f>
        <v/>
      </c>
    </row>
    <row r="1179">
      <c r="A1179">
        <f>IF('🔧 XY LANH'!A135="","",'🔧 XY LANH'!A135)</f>
        <v/>
      </c>
      <c r="B1179">
        <f>IF('🔧 XY LANH'!A135="","",'🔧 XY LANH'!N135)</f>
        <v/>
      </c>
      <c r="C1179">
        <f>IF('🔧 XY LANH'!A135="","","Xy lanh")</f>
        <v/>
      </c>
      <c r="D1179">
        <f>IF('🔧 XY LANH'!A135="","",'🔧 XY LANH'!I135)</f>
        <v/>
      </c>
      <c r="E1179" s="37">
        <f>IF('🔧 XY LANH'!A135="","",'🔧 XY LANH'!#REF!)</f>
        <v/>
      </c>
      <c r="F1179" s="37">
        <f>IF('🔧 XY LANH'!A135="","",'🔧 XY LANH'!J135)</f>
        <v/>
      </c>
      <c r="G1179" s="37">
        <f>IF('🔧 XY LANH'!A135="","",'🔧 XY LANH'!K135)</f>
        <v/>
      </c>
      <c r="H1179" s="37">
        <f>IF('🔧 XY LANH'!A135="","",'🔧 XY LANH'!L135)</f>
        <v/>
      </c>
      <c r="I1179" s="37">
        <f>IF('🔧 XY LANH'!A135="","",'🔧 XY LANH'!M135)</f>
        <v/>
      </c>
      <c r="J1179">
        <f>IF('🔧 XY LANH'!A135="","",'🔧 XY LANH'!#REF!)</f>
        <v/>
      </c>
      <c r="L1179">
        <f>N(L1178)+IF(AND('🔎 TRA CỨU NHANH'!$C$2&lt;&gt;"",OR(ISNUMBER(SEARCH('🔎 TRA CỨU NHANH'!$C$2,$A1179)),ISNUMBER(SEARCH('🔎 TRA CỨU NHANH'!$C$2,$B1179)))),1,0)</f>
        <v/>
      </c>
      <c r="M1179">
        <f>IF(L1179&gt;N(L1178),L1179,"")</f>
        <v/>
      </c>
      <c r="N1179">
        <f>N(N1178)+IF(AND('💰 BÁO GIÁ'!$C$27&lt;&gt;"",OR(ISNUMBER(SEARCH('💰 BÁO GIÁ'!$C$27,$A1179)),ISNUMBER(SEARCH('💰 BÁO GIÁ'!$C$27,$B1179)))),1,0)</f>
        <v/>
      </c>
      <c r="O1179">
        <f>IF(N1179&gt;N(N1178),N1179,"")</f>
        <v/>
      </c>
    </row>
    <row r="1180">
      <c r="A1180">
        <f>IF('🔧 XY LANH'!A136="","",'🔧 XY LANH'!A136)</f>
        <v/>
      </c>
      <c r="B1180">
        <f>IF('🔧 XY LANH'!A136="","",'🔧 XY LANH'!N136)</f>
        <v/>
      </c>
      <c r="C1180">
        <f>IF('🔧 XY LANH'!A136="","","Xy lanh")</f>
        <v/>
      </c>
      <c r="D1180">
        <f>IF('🔧 XY LANH'!A136="","",'🔧 XY LANH'!I136)</f>
        <v/>
      </c>
      <c r="E1180" s="37">
        <f>IF('🔧 XY LANH'!A136="","",'🔧 XY LANH'!#REF!)</f>
        <v/>
      </c>
      <c r="F1180" s="37">
        <f>IF('🔧 XY LANH'!A136="","",'🔧 XY LANH'!J136)</f>
        <v/>
      </c>
      <c r="G1180" s="37">
        <f>IF('🔧 XY LANH'!A136="","",'🔧 XY LANH'!K136)</f>
        <v/>
      </c>
      <c r="H1180" s="37">
        <f>IF('🔧 XY LANH'!A136="","",'🔧 XY LANH'!L136)</f>
        <v/>
      </c>
      <c r="I1180" s="37">
        <f>IF('🔧 XY LANH'!A136="","",'🔧 XY LANH'!M136)</f>
        <v/>
      </c>
      <c r="J1180">
        <f>IF('🔧 XY LANH'!A136="","",'🔧 XY LANH'!#REF!)</f>
        <v/>
      </c>
      <c r="L1180">
        <f>N(L1179)+IF(AND('🔎 TRA CỨU NHANH'!$C$2&lt;&gt;"",OR(ISNUMBER(SEARCH('🔎 TRA CỨU NHANH'!$C$2,$A1180)),ISNUMBER(SEARCH('🔎 TRA CỨU NHANH'!$C$2,$B1180)))),1,0)</f>
        <v/>
      </c>
      <c r="M1180">
        <f>IF(L1180&gt;N(L1179),L1180,"")</f>
        <v/>
      </c>
      <c r="N1180">
        <f>N(N1179)+IF(AND('💰 BÁO GIÁ'!$C$27&lt;&gt;"",OR(ISNUMBER(SEARCH('💰 BÁO GIÁ'!$C$27,$A1180)),ISNUMBER(SEARCH('💰 BÁO GIÁ'!$C$27,$B1180)))),1,0)</f>
        <v/>
      </c>
      <c r="O1180">
        <f>IF(N1180&gt;N(N1179),N1180,"")</f>
        <v/>
      </c>
    </row>
    <row r="1181">
      <c r="A1181">
        <f>IF('🔧 XY LANH'!A137="","",'🔧 XY LANH'!A137)</f>
        <v/>
      </c>
      <c r="B1181">
        <f>IF('🔧 XY LANH'!A137="","",'🔧 XY LANH'!N137)</f>
        <v/>
      </c>
      <c r="C1181">
        <f>IF('🔧 XY LANH'!A137="","","Xy lanh")</f>
        <v/>
      </c>
      <c r="D1181">
        <f>IF('🔧 XY LANH'!A137="","",'🔧 XY LANH'!I137)</f>
        <v/>
      </c>
      <c r="E1181" s="37">
        <f>IF('🔧 XY LANH'!A137="","",'🔧 XY LANH'!#REF!)</f>
        <v/>
      </c>
      <c r="F1181" s="37">
        <f>IF('🔧 XY LANH'!A137="","",'🔧 XY LANH'!J137)</f>
        <v/>
      </c>
      <c r="G1181" s="37">
        <f>IF('🔧 XY LANH'!A137="","",'🔧 XY LANH'!K137)</f>
        <v/>
      </c>
      <c r="H1181" s="37">
        <f>IF('🔧 XY LANH'!A137="","",'🔧 XY LANH'!L137)</f>
        <v/>
      </c>
      <c r="I1181" s="37">
        <f>IF('🔧 XY LANH'!A137="","",'🔧 XY LANH'!M137)</f>
        <v/>
      </c>
      <c r="J1181">
        <f>IF('🔧 XY LANH'!A137="","",'🔧 XY LANH'!#REF!)</f>
        <v/>
      </c>
      <c r="L1181">
        <f>N(L1180)+IF(AND('🔎 TRA CỨU NHANH'!$C$2&lt;&gt;"",OR(ISNUMBER(SEARCH('🔎 TRA CỨU NHANH'!$C$2,$A1181)),ISNUMBER(SEARCH('🔎 TRA CỨU NHANH'!$C$2,$B1181)))),1,0)</f>
        <v/>
      </c>
      <c r="M1181">
        <f>IF(L1181&gt;N(L1180),L1181,"")</f>
        <v/>
      </c>
      <c r="N1181">
        <f>N(N1180)+IF(AND('💰 BÁO GIÁ'!$C$27&lt;&gt;"",OR(ISNUMBER(SEARCH('💰 BÁO GIÁ'!$C$27,$A1181)),ISNUMBER(SEARCH('💰 BÁO GIÁ'!$C$27,$B1181)))),1,0)</f>
        <v/>
      </c>
      <c r="O1181">
        <f>IF(N1181&gt;N(N1180),N1181,"")</f>
        <v/>
      </c>
    </row>
    <row r="1182">
      <c r="A1182">
        <f>IF('🔧 XY LANH'!A138="","",'🔧 XY LANH'!A138)</f>
        <v/>
      </c>
      <c r="B1182">
        <f>IF('🔧 XY LANH'!A138="","",'🔧 XY LANH'!N138)</f>
        <v/>
      </c>
      <c r="C1182">
        <f>IF('🔧 XY LANH'!A138="","","Xy lanh")</f>
        <v/>
      </c>
      <c r="D1182">
        <f>IF('🔧 XY LANH'!A138="","",'🔧 XY LANH'!I138)</f>
        <v/>
      </c>
      <c r="E1182" s="37">
        <f>IF('🔧 XY LANH'!A138="","",'🔧 XY LANH'!#REF!)</f>
        <v/>
      </c>
      <c r="F1182" s="37">
        <f>IF('🔧 XY LANH'!A138="","",'🔧 XY LANH'!J138)</f>
        <v/>
      </c>
      <c r="G1182" s="37">
        <f>IF('🔧 XY LANH'!A138="","",'🔧 XY LANH'!K138)</f>
        <v/>
      </c>
      <c r="H1182" s="37">
        <f>IF('🔧 XY LANH'!A138="","",'🔧 XY LANH'!L138)</f>
        <v/>
      </c>
      <c r="I1182" s="37">
        <f>IF('🔧 XY LANH'!A138="","",'🔧 XY LANH'!M138)</f>
        <v/>
      </c>
      <c r="J1182">
        <f>IF('🔧 XY LANH'!A138="","",'🔧 XY LANH'!#REF!)</f>
        <v/>
      </c>
      <c r="L1182">
        <f>N(L1181)+IF(AND('🔎 TRA CỨU NHANH'!$C$2&lt;&gt;"",OR(ISNUMBER(SEARCH('🔎 TRA CỨU NHANH'!$C$2,$A1182)),ISNUMBER(SEARCH('🔎 TRA CỨU NHANH'!$C$2,$B1182)))),1,0)</f>
        <v/>
      </c>
      <c r="M1182">
        <f>IF(L1182&gt;N(L1181),L1182,"")</f>
        <v/>
      </c>
      <c r="N1182">
        <f>N(N1181)+IF(AND('💰 BÁO GIÁ'!$C$27&lt;&gt;"",OR(ISNUMBER(SEARCH('💰 BÁO GIÁ'!$C$27,$A1182)),ISNUMBER(SEARCH('💰 BÁO GIÁ'!$C$27,$B1182)))),1,0)</f>
        <v/>
      </c>
      <c r="O1182">
        <f>IF(N1182&gt;N(N1181),N1182,"")</f>
        <v/>
      </c>
    </row>
    <row r="1183">
      <c r="A1183">
        <f>IF('🔧 XY LANH'!A139="","",'🔧 XY LANH'!A139)</f>
        <v/>
      </c>
      <c r="B1183">
        <f>IF('🔧 XY LANH'!A139="","",'🔧 XY LANH'!N139)</f>
        <v/>
      </c>
      <c r="C1183">
        <f>IF('🔧 XY LANH'!A139="","","Xy lanh")</f>
        <v/>
      </c>
      <c r="D1183">
        <f>IF('🔧 XY LANH'!A139="","",'🔧 XY LANH'!I139)</f>
        <v/>
      </c>
      <c r="E1183" s="37">
        <f>IF('🔧 XY LANH'!A139="","",'🔧 XY LANH'!#REF!)</f>
        <v/>
      </c>
      <c r="F1183" s="37">
        <f>IF('🔧 XY LANH'!A139="","",'🔧 XY LANH'!J139)</f>
        <v/>
      </c>
      <c r="G1183" s="37">
        <f>IF('🔧 XY LANH'!A139="","",'🔧 XY LANH'!K139)</f>
        <v/>
      </c>
      <c r="H1183" s="37">
        <f>IF('🔧 XY LANH'!A139="","",'🔧 XY LANH'!L139)</f>
        <v/>
      </c>
      <c r="I1183" s="37">
        <f>IF('🔧 XY LANH'!A139="","",'🔧 XY LANH'!M139)</f>
        <v/>
      </c>
      <c r="J1183">
        <f>IF('🔧 XY LANH'!A139="","",'🔧 XY LANH'!#REF!)</f>
        <v/>
      </c>
      <c r="L1183">
        <f>N(L1182)+IF(AND('🔎 TRA CỨU NHANH'!$C$2&lt;&gt;"",OR(ISNUMBER(SEARCH('🔎 TRA CỨU NHANH'!$C$2,$A1183)),ISNUMBER(SEARCH('🔎 TRA CỨU NHANH'!$C$2,$B1183)))),1,0)</f>
        <v/>
      </c>
      <c r="M1183">
        <f>IF(L1183&gt;N(L1182),L1183,"")</f>
        <v/>
      </c>
      <c r="N1183">
        <f>N(N1182)+IF(AND('💰 BÁO GIÁ'!$C$27&lt;&gt;"",OR(ISNUMBER(SEARCH('💰 BÁO GIÁ'!$C$27,$A1183)),ISNUMBER(SEARCH('💰 BÁO GIÁ'!$C$27,$B1183)))),1,0)</f>
        <v/>
      </c>
      <c r="O1183">
        <f>IF(N1183&gt;N(N1182),N1183,"")</f>
        <v/>
      </c>
    </row>
    <row r="1184">
      <c r="A1184">
        <f>IF('🔧 XY LANH'!A140="","",'🔧 XY LANH'!A140)</f>
        <v/>
      </c>
      <c r="B1184">
        <f>IF('🔧 XY LANH'!A140="","",'🔧 XY LANH'!N140)</f>
        <v/>
      </c>
      <c r="C1184">
        <f>IF('🔧 XY LANH'!A140="","","Xy lanh")</f>
        <v/>
      </c>
      <c r="D1184">
        <f>IF('🔧 XY LANH'!A140="","",'🔧 XY LANH'!I140)</f>
        <v/>
      </c>
      <c r="E1184" s="37">
        <f>IF('🔧 XY LANH'!A140="","",'🔧 XY LANH'!#REF!)</f>
        <v/>
      </c>
      <c r="F1184" s="37">
        <f>IF('🔧 XY LANH'!A140="","",'🔧 XY LANH'!J140)</f>
        <v/>
      </c>
      <c r="G1184" s="37">
        <f>IF('🔧 XY LANH'!A140="","",'🔧 XY LANH'!K140)</f>
        <v/>
      </c>
      <c r="H1184" s="37">
        <f>IF('🔧 XY LANH'!A140="","",'🔧 XY LANH'!L140)</f>
        <v/>
      </c>
      <c r="I1184" s="37">
        <f>IF('🔧 XY LANH'!A140="","",'🔧 XY LANH'!M140)</f>
        <v/>
      </c>
      <c r="J1184">
        <f>IF('🔧 XY LANH'!A140="","",'🔧 XY LANH'!#REF!)</f>
        <v/>
      </c>
      <c r="L1184">
        <f>N(L1183)+IF(AND('🔎 TRA CỨU NHANH'!$C$2&lt;&gt;"",OR(ISNUMBER(SEARCH('🔎 TRA CỨU NHANH'!$C$2,$A1184)),ISNUMBER(SEARCH('🔎 TRA CỨU NHANH'!$C$2,$B1184)))),1,0)</f>
        <v/>
      </c>
      <c r="M1184">
        <f>IF(L1184&gt;N(L1183),L1184,"")</f>
        <v/>
      </c>
      <c r="N1184">
        <f>N(N1183)+IF(AND('💰 BÁO GIÁ'!$C$27&lt;&gt;"",OR(ISNUMBER(SEARCH('💰 BÁO GIÁ'!$C$27,$A1184)),ISNUMBER(SEARCH('💰 BÁO GIÁ'!$C$27,$B1184)))),1,0)</f>
        <v/>
      </c>
      <c r="O1184">
        <f>IF(N1184&gt;N(N1183),N1184,"")</f>
        <v/>
      </c>
    </row>
    <row r="1185">
      <c r="A1185">
        <f>IF('🔧 XY LANH'!A141="","",'🔧 XY LANH'!A141)</f>
        <v/>
      </c>
      <c r="B1185">
        <f>IF('🔧 XY LANH'!A141="","",'🔧 XY LANH'!N141)</f>
        <v/>
      </c>
      <c r="C1185">
        <f>IF('🔧 XY LANH'!A141="","","Xy lanh")</f>
        <v/>
      </c>
      <c r="D1185">
        <f>IF('🔧 XY LANH'!A141="","",'🔧 XY LANH'!I141)</f>
        <v/>
      </c>
      <c r="E1185" s="37">
        <f>IF('🔧 XY LANH'!A141="","",'🔧 XY LANH'!#REF!)</f>
        <v/>
      </c>
      <c r="F1185" s="37">
        <f>IF('🔧 XY LANH'!A141="","",'🔧 XY LANH'!J141)</f>
        <v/>
      </c>
      <c r="G1185" s="37">
        <f>IF('🔧 XY LANH'!A141="","",'🔧 XY LANH'!K141)</f>
        <v/>
      </c>
      <c r="H1185" s="37">
        <f>IF('🔧 XY LANH'!A141="","",'🔧 XY LANH'!L141)</f>
        <v/>
      </c>
      <c r="I1185" s="37">
        <f>IF('🔧 XY LANH'!A141="","",'🔧 XY LANH'!M141)</f>
        <v/>
      </c>
      <c r="J1185">
        <f>IF('🔧 XY LANH'!A141="","",'🔧 XY LANH'!#REF!)</f>
        <v/>
      </c>
      <c r="L1185">
        <f>N(L1184)+IF(AND('🔎 TRA CỨU NHANH'!$C$2&lt;&gt;"",OR(ISNUMBER(SEARCH('🔎 TRA CỨU NHANH'!$C$2,$A1185)),ISNUMBER(SEARCH('🔎 TRA CỨU NHANH'!$C$2,$B1185)))),1,0)</f>
        <v/>
      </c>
      <c r="M1185">
        <f>IF(L1185&gt;N(L1184),L1185,"")</f>
        <v/>
      </c>
      <c r="N1185">
        <f>N(N1184)+IF(AND('💰 BÁO GIÁ'!$C$27&lt;&gt;"",OR(ISNUMBER(SEARCH('💰 BÁO GIÁ'!$C$27,$A1185)),ISNUMBER(SEARCH('💰 BÁO GIÁ'!$C$27,$B1185)))),1,0)</f>
        <v/>
      </c>
      <c r="O1185">
        <f>IF(N1185&gt;N(N1184),N1185,"")</f>
        <v/>
      </c>
    </row>
    <row r="1186">
      <c r="A1186">
        <f>IF('🔧 XY LANH'!A142="","",'🔧 XY LANH'!A142)</f>
        <v/>
      </c>
      <c r="B1186">
        <f>IF('🔧 XY LANH'!A142="","",'🔧 XY LANH'!N142)</f>
        <v/>
      </c>
      <c r="C1186">
        <f>IF('🔧 XY LANH'!A142="","","Xy lanh")</f>
        <v/>
      </c>
      <c r="D1186">
        <f>IF('🔧 XY LANH'!A142="","",'🔧 XY LANH'!I142)</f>
        <v/>
      </c>
      <c r="E1186" s="37">
        <f>IF('🔧 XY LANH'!A142="","",'🔧 XY LANH'!#REF!)</f>
        <v/>
      </c>
      <c r="F1186" s="37">
        <f>IF('🔧 XY LANH'!A142="","",'🔧 XY LANH'!J142)</f>
        <v/>
      </c>
      <c r="G1186" s="37">
        <f>IF('🔧 XY LANH'!A142="","",'🔧 XY LANH'!K142)</f>
        <v/>
      </c>
      <c r="H1186" s="37">
        <f>IF('🔧 XY LANH'!A142="","",'🔧 XY LANH'!L142)</f>
        <v/>
      </c>
      <c r="I1186" s="37">
        <f>IF('🔧 XY LANH'!A142="","",'🔧 XY LANH'!M142)</f>
        <v/>
      </c>
      <c r="J1186">
        <f>IF('🔧 XY LANH'!A142="","",'🔧 XY LANH'!#REF!)</f>
        <v/>
      </c>
      <c r="L1186">
        <f>N(L1185)+IF(AND('🔎 TRA CỨU NHANH'!$C$2&lt;&gt;"",OR(ISNUMBER(SEARCH('🔎 TRA CỨU NHANH'!$C$2,$A1186)),ISNUMBER(SEARCH('🔎 TRA CỨU NHANH'!$C$2,$B1186)))),1,0)</f>
        <v/>
      </c>
      <c r="M1186">
        <f>IF(L1186&gt;N(L1185),L1186,"")</f>
        <v/>
      </c>
      <c r="N1186">
        <f>N(N1185)+IF(AND('💰 BÁO GIÁ'!$C$27&lt;&gt;"",OR(ISNUMBER(SEARCH('💰 BÁO GIÁ'!$C$27,$A1186)),ISNUMBER(SEARCH('💰 BÁO GIÁ'!$C$27,$B1186)))),1,0)</f>
        <v/>
      </c>
      <c r="O1186">
        <f>IF(N1186&gt;N(N1185),N1186,"")</f>
        <v/>
      </c>
    </row>
    <row r="1187">
      <c r="A1187">
        <f>IF('🔧 XY LANH'!A143="","",'🔧 XY LANH'!A143)</f>
        <v/>
      </c>
      <c r="B1187">
        <f>IF('🔧 XY LANH'!A143="","",'🔧 XY LANH'!N143)</f>
        <v/>
      </c>
      <c r="C1187">
        <f>IF('🔧 XY LANH'!A143="","","Xy lanh")</f>
        <v/>
      </c>
      <c r="D1187">
        <f>IF('🔧 XY LANH'!A143="","",'🔧 XY LANH'!I143)</f>
        <v/>
      </c>
      <c r="E1187" s="37">
        <f>IF('🔧 XY LANH'!A143="","",'🔧 XY LANH'!#REF!)</f>
        <v/>
      </c>
      <c r="F1187" s="37">
        <f>IF('🔧 XY LANH'!A143="","",'🔧 XY LANH'!J143)</f>
        <v/>
      </c>
      <c r="G1187" s="37">
        <f>IF('🔧 XY LANH'!A143="","",'🔧 XY LANH'!K143)</f>
        <v/>
      </c>
      <c r="H1187" s="37">
        <f>IF('🔧 XY LANH'!A143="","",'🔧 XY LANH'!L143)</f>
        <v/>
      </c>
      <c r="I1187" s="37">
        <f>IF('🔧 XY LANH'!A143="","",'🔧 XY LANH'!M143)</f>
        <v/>
      </c>
      <c r="J1187">
        <f>IF('🔧 XY LANH'!A143="","",'🔧 XY LANH'!#REF!)</f>
        <v/>
      </c>
      <c r="L1187">
        <f>N(L1186)+IF(AND('🔎 TRA CỨU NHANH'!$C$2&lt;&gt;"",OR(ISNUMBER(SEARCH('🔎 TRA CỨU NHANH'!$C$2,$A1187)),ISNUMBER(SEARCH('🔎 TRA CỨU NHANH'!$C$2,$B1187)))),1,0)</f>
        <v/>
      </c>
      <c r="M1187">
        <f>IF(L1187&gt;N(L1186),L1187,"")</f>
        <v/>
      </c>
      <c r="N1187">
        <f>N(N1186)+IF(AND('💰 BÁO GIÁ'!$C$27&lt;&gt;"",OR(ISNUMBER(SEARCH('💰 BÁO GIÁ'!$C$27,$A1187)),ISNUMBER(SEARCH('💰 BÁO GIÁ'!$C$27,$B1187)))),1,0)</f>
        <v/>
      </c>
      <c r="O1187">
        <f>IF(N1187&gt;N(N1186),N1187,"")</f>
        <v/>
      </c>
    </row>
    <row r="1188">
      <c r="A1188">
        <f>IF('🔧 XY LANH'!A144="","",'🔧 XY LANH'!A144)</f>
        <v/>
      </c>
      <c r="B1188">
        <f>IF('🔧 XY LANH'!A144="","",'🔧 XY LANH'!N144)</f>
        <v/>
      </c>
      <c r="C1188">
        <f>IF('🔧 XY LANH'!A144="","","Xy lanh")</f>
        <v/>
      </c>
      <c r="D1188">
        <f>IF('🔧 XY LANH'!A144="","",'🔧 XY LANH'!I144)</f>
        <v/>
      </c>
      <c r="E1188" s="37">
        <f>IF('🔧 XY LANH'!A144="","",'🔧 XY LANH'!#REF!)</f>
        <v/>
      </c>
      <c r="F1188" s="37">
        <f>IF('🔧 XY LANH'!A144="","",'🔧 XY LANH'!J144)</f>
        <v/>
      </c>
      <c r="G1188" s="37">
        <f>IF('🔧 XY LANH'!A144="","",'🔧 XY LANH'!K144)</f>
        <v/>
      </c>
      <c r="H1188" s="37">
        <f>IF('🔧 XY LANH'!A144="","",'🔧 XY LANH'!L144)</f>
        <v/>
      </c>
      <c r="I1188" s="37">
        <f>IF('🔧 XY LANH'!A144="","",'🔧 XY LANH'!M144)</f>
        <v/>
      </c>
      <c r="J1188">
        <f>IF('🔧 XY LANH'!A144="","",'🔧 XY LANH'!#REF!)</f>
        <v/>
      </c>
      <c r="L1188">
        <f>N(L1187)+IF(AND('🔎 TRA CỨU NHANH'!$C$2&lt;&gt;"",OR(ISNUMBER(SEARCH('🔎 TRA CỨU NHANH'!$C$2,$A1188)),ISNUMBER(SEARCH('🔎 TRA CỨU NHANH'!$C$2,$B1188)))),1,0)</f>
        <v/>
      </c>
      <c r="M1188">
        <f>IF(L1188&gt;N(L1187),L1188,"")</f>
        <v/>
      </c>
      <c r="N1188">
        <f>N(N1187)+IF(AND('💰 BÁO GIÁ'!$C$27&lt;&gt;"",OR(ISNUMBER(SEARCH('💰 BÁO GIÁ'!$C$27,$A1188)),ISNUMBER(SEARCH('💰 BÁO GIÁ'!$C$27,$B1188)))),1,0)</f>
        <v/>
      </c>
      <c r="O1188">
        <f>IF(N1188&gt;N(N1187),N1188,"")</f>
        <v/>
      </c>
    </row>
    <row r="1189">
      <c r="A1189">
        <f>IF('🔧 XY LANH'!A145="","",'🔧 XY LANH'!A145)</f>
        <v/>
      </c>
      <c r="B1189">
        <f>IF('🔧 XY LANH'!A145="","",'🔧 XY LANH'!N145)</f>
        <v/>
      </c>
      <c r="C1189">
        <f>IF('🔧 XY LANH'!A145="","","Xy lanh")</f>
        <v/>
      </c>
      <c r="D1189">
        <f>IF('🔧 XY LANH'!A145="","",'🔧 XY LANH'!I145)</f>
        <v/>
      </c>
      <c r="E1189" s="37">
        <f>IF('🔧 XY LANH'!A145="","",'🔧 XY LANH'!#REF!)</f>
        <v/>
      </c>
      <c r="F1189" s="37">
        <f>IF('🔧 XY LANH'!A145="","",'🔧 XY LANH'!J145)</f>
        <v/>
      </c>
      <c r="G1189" s="37">
        <f>IF('🔧 XY LANH'!A145="","",'🔧 XY LANH'!K145)</f>
        <v/>
      </c>
      <c r="H1189" s="37">
        <f>IF('🔧 XY LANH'!A145="","",'🔧 XY LANH'!L145)</f>
        <v/>
      </c>
      <c r="I1189" s="37">
        <f>IF('🔧 XY LANH'!A145="","",'🔧 XY LANH'!M145)</f>
        <v/>
      </c>
      <c r="J1189">
        <f>IF('🔧 XY LANH'!A145="","",'🔧 XY LANH'!#REF!)</f>
        <v/>
      </c>
      <c r="L1189">
        <f>N(L1188)+IF(AND('🔎 TRA CỨU NHANH'!$C$2&lt;&gt;"",OR(ISNUMBER(SEARCH('🔎 TRA CỨU NHANH'!$C$2,$A1189)),ISNUMBER(SEARCH('🔎 TRA CỨU NHANH'!$C$2,$B1189)))),1,0)</f>
        <v/>
      </c>
      <c r="M1189">
        <f>IF(L1189&gt;N(L1188),L1189,"")</f>
        <v/>
      </c>
      <c r="N1189">
        <f>N(N1188)+IF(AND('💰 BÁO GIÁ'!$C$27&lt;&gt;"",OR(ISNUMBER(SEARCH('💰 BÁO GIÁ'!$C$27,$A1189)),ISNUMBER(SEARCH('💰 BÁO GIÁ'!$C$27,$B1189)))),1,0)</f>
        <v/>
      </c>
      <c r="O1189">
        <f>IF(N1189&gt;N(N1188),N1189,"")</f>
        <v/>
      </c>
    </row>
    <row r="1190">
      <c r="A1190">
        <f>IF('🔧 XY LANH'!A146="","",'🔧 XY LANH'!A146)</f>
        <v/>
      </c>
      <c r="B1190">
        <f>IF('🔧 XY LANH'!A146="","",'🔧 XY LANH'!N146)</f>
        <v/>
      </c>
      <c r="C1190">
        <f>IF('🔧 XY LANH'!A146="","","Xy lanh")</f>
        <v/>
      </c>
      <c r="D1190">
        <f>IF('🔧 XY LANH'!A146="","",'🔧 XY LANH'!I146)</f>
        <v/>
      </c>
      <c r="E1190" s="37">
        <f>IF('🔧 XY LANH'!A146="","",'🔧 XY LANH'!#REF!)</f>
        <v/>
      </c>
      <c r="F1190" s="37">
        <f>IF('🔧 XY LANH'!A146="","",'🔧 XY LANH'!J146)</f>
        <v/>
      </c>
      <c r="G1190" s="37">
        <f>IF('🔧 XY LANH'!A146="","",'🔧 XY LANH'!K146)</f>
        <v/>
      </c>
      <c r="H1190" s="37">
        <f>IF('🔧 XY LANH'!A146="","",'🔧 XY LANH'!L146)</f>
        <v/>
      </c>
      <c r="I1190" s="37">
        <f>IF('🔧 XY LANH'!A146="","",'🔧 XY LANH'!M146)</f>
        <v/>
      </c>
      <c r="J1190">
        <f>IF('🔧 XY LANH'!A146="","",'🔧 XY LANH'!#REF!)</f>
        <v/>
      </c>
      <c r="L1190">
        <f>N(L1189)+IF(AND('🔎 TRA CỨU NHANH'!$C$2&lt;&gt;"",OR(ISNUMBER(SEARCH('🔎 TRA CỨU NHANH'!$C$2,$A1190)),ISNUMBER(SEARCH('🔎 TRA CỨU NHANH'!$C$2,$B1190)))),1,0)</f>
        <v/>
      </c>
      <c r="M1190">
        <f>IF(L1190&gt;N(L1189),L1190,"")</f>
        <v/>
      </c>
      <c r="N1190">
        <f>N(N1189)+IF(AND('💰 BÁO GIÁ'!$C$27&lt;&gt;"",OR(ISNUMBER(SEARCH('💰 BÁO GIÁ'!$C$27,$A1190)),ISNUMBER(SEARCH('💰 BÁO GIÁ'!$C$27,$B1190)))),1,0)</f>
        <v/>
      </c>
      <c r="O1190">
        <f>IF(N1190&gt;N(N1189),N1190,"")</f>
        <v/>
      </c>
    </row>
    <row r="1191">
      <c r="A1191">
        <f>IF('🔧 XY LANH'!A147="","",'🔧 XY LANH'!A147)</f>
        <v/>
      </c>
      <c r="B1191">
        <f>IF('🔧 XY LANH'!A147="","",'🔧 XY LANH'!N147)</f>
        <v/>
      </c>
      <c r="C1191">
        <f>IF('🔧 XY LANH'!A147="","","Xy lanh")</f>
        <v/>
      </c>
      <c r="D1191">
        <f>IF('🔧 XY LANH'!A147="","",'🔧 XY LANH'!I147)</f>
        <v/>
      </c>
      <c r="E1191" s="37">
        <f>IF('🔧 XY LANH'!A147="","",'🔧 XY LANH'!#REF!)</f>
        <v/>
      </c>
      <c r="F1191" s="37">
        <f>IF('🔧 XY LANH'!A147="","",'🔧 XY LANH'!J147)</f>
        <v/>
      </c>
      <c r="G1191" s="37">
        <f>IF('🔧 XY LANH'!A147="","",'🔧 XY LANH'!K147)</f>
        <v/>
      </c>
      <c r="H1191" s="37">
        <f>IF('🔧 XY LANH'!A147="","",'🔧 XY LANH'!L147)</f>
        <v/>
      </c>
      <c r="I1191" s="37">
        <f>IF('🔧 XY LANH'!A147="","",'🔧 XY LANH'!M147)</f>
        <v/>
      </c>
      <c r="J1191">
        <f>IF('🔧 XY LANH'!A147="","",'🔧 XY LANH'!#REF!)</f>
        <v/>
      </c>
      <c r="L1191">
        <f>N(L1190)+IF(AND('🔎 TRA CỨU NHANH'!$C$2&lt;&gt;"",OR(ISNUMBER(SEARCH('🔎 TRA CỨU NHANH'!$C$2,$A1191)),ISNUMBER(SEARCH('🔎 TRA CỨU NHANH'!$C$2,$B1191)))),1,0)</f>
        <v/>
      </c>
      <c r="M1191">
        <f>IF(L1191&gt;N(L1190),L1191,"")</f>
        <v/>
      </c>
      <c r="N1191">
        <f>N(N1190)+IF(AND('💰 BÁO GIÁ'!$C$27&lt;&gt;"",OR(ISNUMBER(SEARCH('💰 BÁO GIÁ'!$C$27,$A1191)),ISNUMBER(SEARCH('💰 BÁO GIÁ'!$C$27,$B1191)))),1,0)</f>
        <v/>
      </c>
      <c r="O1191">
        <f>IF(N1191&gt;N(N1190),N1191,"")</f>
        <v/>
      </c>
    </row>
    <row r="1192">
      <c r="A1192">
        <f>IF('🔧 XY LANH'!A148="","",'🔧 XY LANH'!A148)</f>
        <v/>
      </c>
      <c r="B1192">
        <f>IF('🔧 XY LANH'!A148="","",'🔧 XY LANH'!N148)</f>
        <v/>
      </c>
      <c r="C1192">
        <f>IF('🔧 XY LANH'!A148="","","Xy lanh")</f>
        <v/>
      </c>
      <c r="D1192">
        <f>IF('🔧 XY LANH'!A148="","",'🔧 XY LANH'!I148)</f>
        <v/>
      </c>
      <c r="E1192" s="37">
        <f>IF('🔧 XY LANH'!A148="","",'🔧 XY LANH'!#REF!)</f>
        <v/>
      </c>
      <c r="F1192" s="37">
        <f>IF('🔧 XY LANH'!A148="","",'🔧 XY LANH'!J148)</f>
        <v/>
      </c>
      <c r="G1192" s="37">
        <f>IF('🔧 XY LANH'!A148="","",'🔧 XY LANH'!K148)</f>
        <v/>
      </c>
      <c r="H1192" s="37">
        <f>IF('🔧 XY LANH'!A148="","",'🔧 XY LANH'!L148)</f>
        <v/>
      </c>
      <c r="I1192" s="37">
        <f>IF('🔧 XY LANH'!A148="","",'🔧 XY LANH'!M148)</f>
        <v/>
      </c>
      <c r="J1192">
        <f>IF('🔧 XY LANH'!A148="","",'🔧 XY LANH'!#REF!)</f>
        <v/>
      </c>
      <c r="L1192">
        <f>N(L1191)+IF(AND('🔎 TRA CỨU NHANH'!$C$2&lt;&gt;"",OR(ISNUMBER(SEARCH('🔎 TRA CỨU NHANH'!$C$2,$A1192)),ISNUMBER(SEARCH('🔎 TRA CỨU NHANH'!$C$2,$B1192)))),1,0)</f>
        <v/>
      </c>
      <c r="M1192">
        <f>IF(L1192&gt;N(L1191),L1192,"")</f>
        <v/>
      </c>
      <c r="N1192">
        <f>N(N1191)+IF(AND('💰 BÁO GIÁ'!$C$27&lt;&gt;"",OR(ISNUMBER(SEARCH('💰 BÁO GIÁ'!$C$27,$A1192)),ISNUMBER(SEARCH('💰 BÁO GIÁ'!$C$27,$B1192)))),1,0)</f>
        <v/>
      </c>
      <c r="O1192">
        <f>IF(N1192&gt;N(N1191),N1192,"")</f>
        <v/>
      </c>
    </row>
    <row r="1193">
      <c r="A1193">
        <f>IF('🔧 XY LANH'!A149="","",'🔧 XY LANH'!A149)</f>
        <v/>
      </c>
      <c r="B1193">
        <f>IF('🔧 XY LANH'!A149="","",'🔧 XY LANH'!N149)</f>
        <v/>
      </c>
      <c r="C1193">
        <f>IF('🔧 XY LANH'!A149="","","Xy lanh")</f>
        <v/>
      </c>
      <c r="D1193">
        <f>IF('🔧 XY LANH'!A149="","",'🔧 XY LANH'!I149)</f>
        <v/>
      </c>
      <c r="E1193" s="37">
        <f>IF('🔧 XY LANH'!A149="","",'🔧 XY LANH'!#REF!)</f>
        <v/>
      </c>
      <c r="F1193" s="37">
        <f>IF('🔧 XY LANH'!A149="","",'🔧 XY LANH'!J149)</f>
        <v/>
      </c>
      <c r="G1193" s="37">
        <f>IF('🔧 XY LANH'!A149="","",'🔧 XY LANH'!K149)</f>
        <v/>
      </c>
      <c r="H1193" s="37">
        <f>IF('🔧 XY LANH'!A149="","",'🔧 XY LANH'!L149)</f>
        <v/>
      </c>
      <c r="I1193" s="37">
        <f>IF('🔧 XY LANH'!A149="","",'🔧 XY LANH'!M149)</f>
        <v/>
      </c>
      <c r="J1193">
        <f>IF('🔧 XY LANH'!A149="","",'🔧 XY LANH'!#REF!)</f>
        <v/>
      </c>
      <c r="L1193">
        <f>N(L1192)+IF(AND('🔎 TRA CỨU NHANH'!$C$2&lt;&gt;"",OR(ISNUMBER(SEARCH('🔎 TRA CỨU NHANH'!$C$2,$A1193)),ISNUMBER(SEARCH('🔎 TRA CỨU NHANH'!$C$2,$B1193)))),1,0)</f>
        <v/>
      </c>
      <c r="M1193">
        <f>IF(L1193&gt;N(L1192),L1193,"")</f>
        <v/>
      </c>
      <c r="N1193">
        <f>N(N1192)+IF(AND('💰 BÁO GIÁ'!$C$27&lt;&gt;"",OR(ISNUMBER(SEARCH('💰 BÁO GIÁ'!$C$27,$A1193)),ISNUMBER(SEARCH('💰 BÁO GIÁ'!$C$27,$B1193)))),1,0)</f>
        <v/>
      </c>
      <c r="O1193">
        <f>IF(N1193&gt;N(N1192),N1193,"")</f>
        <v/>
      </c>
    </row>
    <row r="1194">
      <c r="A1194">
        <f>IF('🔧 XY LANH'!A150="","",'🔧 XY LANH'!A150)</f>
        <v/>
      </c>
      <c r="B1194">
        <f>IF('🔧 XY LANH'!A150="","",'🔧 XY LANH'!N150)</f>
        <v/>
      </c>
      <c r="C1194">
        <f>IF('🔧 XY LANH'!A150="","","Xy lanh")</f>
        <v/>
      </c>
      <c r="D1194">
        <f>IF('🔧 XY LANH'!A150="","",'🔧 XY LANH'!I150)</f>
        <v/>
      </c>
      <c r="E1194" s="37">
        <f>IF('🔧 XY LANH'!A150="","",'🔧 XY LANH'!#REF!)</f>
        <v/>
      </c>
      <c r="F1194" s="37">
        <f>IF('🔧 XY LANH'!A150="","",'🔧 XY LANH'!J150)</f>
        <v/>
      </c>
      <c r="G1194" s="37">
        <f>IF('🔧 XY LANH'!A150="","",'🔧 XY LANH'!K150)</f>
        <v/>
      </c>
      <c r="H1194" s="37">
        <f>IF('🔧 XY LANH'!A150="","",'🔧 XY LANH'!L150)</f>
        <v/>
      </c>
      <c r="I1194" s="37">
        <f>IF('🔧 XY LANH'!A150="","",'🔧 XY LANH'!M150)</f>
        <v/>
      </c>
      <c r="J1194">
        <f>IF('🔧 XY LANH'!A150="","",'🔧 XY LANH'!#REF!)</f>
        <v/>
      </c>
      <c r="L1194">
        <f>N(L1193)+IF(AND('🔎 TRA CỨU NHANH'!$C$2&lt;&gt;"",OR(ISNUMBER(SEARCH('🔎 TRA CỨU NHANH'!$C$2,$A1194)),ISNUMBER(SEARCH('🔎 TRA CỨU NHANH'!$C$2,$B1194)))),1,0)</f>
        <v/>
      </c>
      <c r="M1194">
        <f>IF(L1194&gt;N(L1193),L1194,"")</f>
        <v/>
      </c>
      <c r="N1194">
        <f>N(N1193)+IF(AND('💰 BÁO GIÁ'!$C$27&lt;&gt;"",OR(ISNUMBER(SEARCH('💰 BÁO GIÁ'!$C$27,$A1194)),ISNUMBER(SEARCH('💰 BÁO GIÁ'!$C$27,$B1194)))),1,0)</f>
        <v/>
      </c>
      <c r="O1194">
        <f>IF(N1194&gt;N(N1193),N1194,"")</f>
        <v/>
      </c>
    </row>
    <row r="1195">
      <c r="A1195">
        <f>IF('🔧 XY LANH'!A151="","",'🔧 XY LANH'!A151)</f>
        <v/>
      </c>
      <c r="B1195">
        <f>IF('🔧 XY LANH'!A151="","",'🔧 XY LANH'!N151)</f>
        <v/>
      </c>
      <c r="C1195">
        <f>IF('🔧 XY LANH'!A151="","","Xy lanh")</f>
        <v/>
      </c>
      <c r="D1195">
        <f>IF('🔧 XY LANH'!A151="","",'🔧 XY LANH'!I151)</f>
        <v/>
      </c>
      <c r="E1195" s="37">
        <f>IF('🔧 XY LANH'!A151="","",'🔧 XY LANH'!#REF!)</f>
        <v/>
      </c>
      <c r="F1195" s="37">
        <f>IF('🔧 XY LANH'!A151="","",'🔧 XY LANH'!J151)</f>
        <v/>
      </c>
      <c r="G1195" s="37">
        <f>IF('🔧 XY LANH'!A151="","",'🔧 XY LANH'!K151)</f>
        <v/>
      </c>
      <c r="H1195" s="37">
        <f>IF('🔧 XY LANH'!A151="","",'🔧 XY LANH'!L151)</f>
        <v/>
      </c>
      <c r="I1195" s="37">
        <f>IF('🔧 XY LANH'!A151="","",'🔧 XY LANH'!M151)</f>
        <v/>
      </c>
      <c r="J1195">
        <f>IF('🔧 XY LANH'!A151="","",'🔧 XY LANH'!#REF!)</f>
        <v/>
      </c>
      <c r="L1195">
        <f>N(L1194)+IF(AND('🔎 TRA CỨU NHANH'!$C$2&lt;&gt;"",OR(ISNUMBER(SEARCH('🔎 TRA CỨU NHANH'!$C$2,$A1195)),ISNUMBER(SEARCH('🔎 TRA CỨU NHANH'!$C$2,$B1195)))),1,0)</f>
        <v/>
      </c>
      <c r="M1195">
        <f>IF(L1195&gt;N(L1194),L1195,"")</f>
        <v/>
      </c>
      <c r="N1195">
        <f>N(N1194)+IF(AND('💰 BÁO GIÁ'!$C$27&lt;&gt;"",OR(ISNUMBER(SEARCH('💰 BÁO GIÁ'!$C$27,$A1195)),ISNUMBER(SEARCH('💰 BÁO GIÁ'!$C$27,$B1195)))),1,0)</f>
        <v/>
      </c>
      <c r="O1195">
        <f>IF(N1195&gt;N(N1194),N1195,"")</f>
        <v/>
      </c>
    </row>
    <row r="1196">
      <c r="A1196">
        <f>IF('🔧 XY LANH'!A152="","",'🔧 XY LANH'!A152)</f>
        <v/>
      </c>
      <c r="B1196">
        <f>IF('🔧 XY LANH'!A152="","",'🔧 XY LANH'!N152)</f>
        <v/>
      </c>
      <c r="C1196">
        <f>IF('🔧 XY LANH'!A152="","","Xy lanh")</f>
        <v/>
      </c>
      <c r="D1196">
        <f>IF('🔧 XY LANH'!A152="","",'🔧 XY LANH'!I152)</f>
        <v/>
      </c>
      <c r="E1196" s="37">
        <f>IF('🔧 XY LANH'!A152="","",'🔧 XY LANH'!#REF!)</f>
        <v/>
      </c>
      <c r="F1196" s="37">
        <f>IF('🔧 XY LANH'!A152="","",'🔧 XY LANH'!J152)</f>
        <v/>
      </c>
      <c r="G1196" s="37">
        <f>IF('🔧 XY LANH'!A152="","",'🔧 XY LANH'!K152)</f>
        <v/>
      </c>
      <c r="H1196" s="37">
        <f>IF('🔧 XY LANH'!A152="","",'🔧 XY LANH'!L152)</f>
        <v/>
      </c>
      <c r="I1196" s="37">
        <f>IF('🔧 XY LANH'!A152="","",'🔧 XY LANH'!M152)</f>
        <v/>
      </c>
      <c r="J1196">
        <f>IF('🔧 XY LANH'!A152="","",'🔧 XY LANH'!#REF!)</f>
        <v/>
      </c>
      <c r="L1196">
        <f>N(L1195)+IF(AND('🔎 TRA CỨU NHANH'!$C$2&lt;&gt;"",OR(ISNUMBER(SEARCH('🔎 TRA CỨU NHANH'!$C$2,$A1196)),ISNUMBER(SEARCH('🔎 TRA CỨU NHANH'!$C$2,$B1196)))),1,0)</f>
        <v/>
      </c>
      <c r="M1196">
        <f>IF(L1196&gt;N(L1195),L1196,"")</f>
        <v/>
      </c>
      <c r="N1196">
        <f>N(N1195)+IF(AND('💰 BÁO GIÁ'!$C$27&lt;&gt;"",OR(ISNUMBER(SEARCH('💰 BÁO GIÁ'!$C$27,$A1196)),ISNUMBER(SEARCH('💰 BÁO GIÁ'!$C$27,$B1196)))),1,0)</f>
        <v/>
      </c>
      <c r="O1196">
        <f>IF(N1196&gt;N(N1195),N1196,"")</f>
        <v/>
      </c>
    </row>
    <row r="1197">
      <c r="A1197">
        <f>IF('🔧 XY LANH'!A153="","",'🔧 XY LANH'!A153)</f>
        <v/>
      </c>
      <c r="B1197">
        <f>IF('🔧 XY LANH'!A153="","",'🔧 XY LANH'!N153)</f>
        <v/>
      </c>
      <c r="C1197">
        <f>IF('🔧 XY LANH'!A153="","","Xy lanh")</f>
        <v/>
      </c>
      <c r="D1197">
        <f>IF('🔧 XY LANH'!A153="","",'🔧 XY LANH'!I153)</f>
        <v/>
      </c>
      <c r="E1197" s="37">
        <f>IF('🔧 XY LANH'!A153="","",'🔧 XY LANH'!#REF!)</f>
        <v/>
      </c>
      <c r="F1197" s="37">
        <f>IF('🔧 XY LANH'!A153="","",'🔧 XY LANH'!J153)</f>
        <v/>
      </c>
      <c r="G1197" s="37">
        <f>IF('🔧 XY LANH'!A153="","",'🔧 XY LANH'!K153)</f>
        <v/>
      </c>
      <c r="H1197" s="37">
        <f>IF('🔧 XY LANH'!A153="","",'🔧 XY LANH'!L153)</f>
        <v/>
      </c>
      <c r="I1197" s="37">
        <f>IF('🔧 XY LANH'!A153="","",'🔧 XY LANH'!M153)</f>
        <v/>
      </c>
      <c r="J1197">
        <f>IF('🔧 XY LANH'!A153="","",'🔧 XY LANH'!#REF!)</f>
        <v/>
      </c>
      <c r="L1197">
        <f>N(L1196)+IF(AND('🔎 TRA CỨU NHANH'!$C$2&lt;&gt;"",OR(ISNUMBER(SEARCH('🔎 TRA CỨU NHANH'!$C$2,$A1197)),ISNUMBER(SEARCH('🔎 TRA CỨU NHANH'!$C$2,$B1197)))),1,0)</f>
        <v/>
      </c>
      <c r="M1197">
        <f>IF(L1197&gt;N(L1196),L1197,"")</f>
        <v/>
      </c>
      <c r="N1197">
        <f>N(N1196)+IF(AND('💰 BÁO GIÁ'!$C$27&lt;&gt;"",OR(ISNUMBER(SEARCH('💰 BÁO GIÁ'!$C$27,$A1197)),ISNUMBER(SEARCH('💰 BÁO GIÁ'!$C$27,$B1197)))),1,0)</f>
        <v/>
      </c>
      <c r="O1197">
        <f>IF(N1197&gt;N(N1196),N1197,"")</f>
        <v/>
      </c>
    </row>
    <row r="1198">
      <c r="A1198">
        <f>IF('🔧 XY LANH'!A154="","",'🔧 XY LANH'!A154)</f>
        <v/>
      </c>
      <c r="B1198">
        <f>IF('🔧 XY LANH'!A154="","",'🔧 XY LANH'!N154)</f>
        <v/>
      </c>
      <c r="C1198">
        <f>IF('🔧 XY LANH'!A154="","","Xy lanh")</f>
        <v/>
      </c>
      <c r="D1198">
        <f>IF('🔧 XY LANH'!A154="","",'🔧 XY LANH'!I154)</f>
        <v/>
      </c>
      <c r="E1198" s="37">
        <f>IF('🔧 XY LANH'!A154="","",'🔧 XY LANH'!#REF!)</f>
        <v/>
      </c>
      <c r="F1198" s="37">
        <f>IF('🔧 XY LANH'!A154="","",'🔧 XY LANH'!J154)</f>
        <v/>
      </c>
      <c r="G1198" s="37">
        <f>IF('🔧 XY LANH'!A154="","",'🔧 XY LANH'!K154)</f>
        <v/>
      </c>
      <c r="H1198" s="37">
        <f>IF('🔧 XY LANH'!A154="","",'🔧 XY LANH'!L154)</f>
        <v/>
      </c>
      <c r="I1198" s="37">
        <f>IF('🔧 XY LANH'!A154="","",'🔧 XY LANH'!M154)</f>
        <v/>
      </c>
      <c r="J1198">
        <f>IF('🔧 XY LANH'!A154="","",'🔧 XY LANH'!#REF!)</f>
        <v/>
      </c>
      <c r="L1198">
        <f>N(L1197)+IF(AND('🔎 TRA CỨU NHANH'!$C$2&lt;&gt;"",OR(ISNUMBER(SEARCH('🔎 TRA CỨU NHANH'!$C$2,$A1198)),ISNUMBER(SEARCH('🔎 TRA CỨU NHANH'!$C$2,$B1198)))),1,0)</f>
        <v/>
      </c>
      <c r="M1198">
        <f>IF(L1198&gt;N(L1197),L1198,"")</f>
        <v/>
      </c>
      <c r="N1198">
        <f>N(N1197)+IF(AND('💰 BÁO GIÁ'!$C$27&lt;&gt;"",OR(ISNUMBER(SEARCH('💰 BÁO GIÁ'!$C$27,$A1198)),ISNUMBER(SEARCH('💰 BÁO GIÁ'!$C$27,$B1198)))),1,0)</f>
        <v/>
      </c>
      <c r="O1198">
        <f>IF(N1198&gt;N(N1197),N1198,"")</f>
        <v/>
      </c>
    </row>
    <row r="1199">
      <c r="A1199">
        <f>IF('🔧 XY LANH'!A155="","",'🔧 XY LANH'!A155)</f>
        <v/>
      </c>
      <c r="B1199">
        <f>IF('🔧 XY LANH'!A155="","",'🔧 XY LANH'!N155)</f>
        <v/>
      </c>
      <c r="C1199">
        <f>IF('🔧 XY LANH'!A155="","","Xy lanh")</f>
        <v/>
      </c>
      <c r="D1199">
        <f>IF('🔧 XY LANH'!A155="","",'🔧 XY LANH'!I155)</f>
        <v/>
      </c>
      <c r="E1199" s="37">
        <f>IF('🔧 XY LANH'!A155="","",'🔧 XY LANH'!#REF!)</f>
        <v/>
      </c>
      <c r="F1199" s="37">
        <f>IF('🔧 XY LANH'!A155="","",'🔧 XY LANH'!J155)</f>
        <v/>
      </c>
      <c r="G1199" s="37">
        <f>IF('🔧 XY LANH'!A155="","",'🔧 XY LANH'!K155)</f>
        <v/>
      </c>
      <c r="H1199" s="37">
        <f>IF('🔧 XY LANH'!A155="","",'🔧 XY LANH'!L155)</f>
        <v/>
      </c>
      <c r="I1199" s="37">
        <f>IF('🔧 XY LANH'!A155="","",'🔧 XY LANH'!M155)</f>
        <v/>
      </c>
      <c r="J1199">
        <f>IF('🔧 XY LANH'!A155="","",'🔧 XY LANH'!#REF!)</f>
        <v/>
      </c>
      <c r="L1199">
        <f>N(L1198)+IF(AND('🔎 TRA CỨU NHANH'!$C$2&lt;&gt;"",OR(ISNUMBER(SEARCH('🔎 TRA CỨU NHANH'!$C$2,$A1199)),ISNUMBER(SEARCH('🔎 TRA CỨU NHANH'!$C$2,$B1199)))),1,0)</f>
        <v/>
      </c>
      <c r="M1199">
        <f>IF(L1199&gt;N(L1198),L1199,"")</f>
        <v/>
      </c>
      <c r="N1199">
        <f>N(N1198)+IF(AND('💰 BÁO GIÁ'!$C$27&lt;&gt;"",OR(ISNUMBER(SEARCH('💰 BÁO GIÁ'!$C$27,$A1199)),ISNUMBER(SEARCH('💰 BÁO GIÁ'!$C$27,$B1199)))),1,0)</f>
        <v/>
      </c>
      <c r="O1199">
        <f>IF(N1199&gt;N(N1198),N1199,"")</f>
        <v/>
      </c>
    </row>
    <row r="1200">
      <c r="A1200">
        <f>IF('🔧 XY LANH'!A156="","",'🔧 XY LANH'!A156)</f>
        <v/>
      </c>
      <c r="B1200">
        <f>IF('🔧 XY LANH'!A156="","",'🔧 XY LANH'!N156)</f>
        <v/>
      </c>
      <c r="C1200">
        <f>IF('🔧 XY LANH'!A156="","","Xy lanh")</f>
        <v/>
      </c>
      <c r="D1200">
        <f>IF('🔧 XY LANH'!A156="","",'🔧 XY LANH'!I156)</f>
        <v/>
      </c>
      <c r="E1200" s="37">
        <f>IF('🔧 XY LANH'!A156="","",'🔧 XY LANH'!#REF!)</f>
        <v/>
      </c>
      <c r="F1200" s="37">
        <f>IF('🔧 XY LANH'!A156="","",'🔧 XY LANH'!J156)</f>
        <v/>
      </c>
      <c r="G1200" s="37">
        <f>IF('🔧 XY LANH'!A156="","",'🔧 XY LANH'!K156)</f>
        <v/>
      </c>
      <c r="H1200" s="37">
        <f>IF('🔧 XY LANH'!A156="","",'🔧 XY LANH'!L156)</f>
        <v/>
      </c>
      <c r="I1200" s="37">
        <f>IF('🔧 XY LANH'!A156="","",'🔧 XY LANH'!M156)</f>
        <v/>
      </c>
      <c r="J1200">
        <f>IF('🔧 XY LANH'!A156="","",'🔧 XY LANH'!#REF!)</f>
        <v/>
      </c>
      <c r="L1200">
        <f>N(L1199)+IF(AND('🔎 TRA CỨU NHANH'!$C$2&lt;&gt;"",OR(ISNUMBER(SEARCH('🔎 TRA CỨU NHANH'!$C$2,$A1200)),ISNUMBER(SEARCH('🔎 TRA CỨU NHANH'!$C$2,$B1200)))),1,0)</f>
        <v/>
      </c>
      <c r="M1200">
        <f>IF(L1200&gt;N(L1199),L1200,"")</f>
        <v/>
      </c>
      <c r="N1200">
        <f>N(N1199)+IF(AND('💰 BÁO GIÁ'!$C$27&lt;&gt;"",OR(ISNUMBER(SEARCH('💰 BÁO GIÁ'!$C$27,$A1200)),ISNUMBER(SEARCH('💰 BÁO GIÁ'!$C$27,$B1200)))),1,0)</f>
        <v/>
      </c>
      <c r="O1200">
        <f>IF(N1200&gt;N(N1199),N1200,"")</f>
        <v/>
      </c>
    </row>
    <row r="1201">
      <c r="A1201">
        <f>IF('🔧 XY LANH'!A157="","",'🔧 XY LANH'!A157)</f>
        <v/>
      </c>
      <c r="B1201">
        <f>IF('🔧 XY LANH'!A157="","",'🔧 XY LANH'!N157)</f>
        <v/>
      </c>
      <c r="C1201">
        <f>IF('🔧 XY LANH'!A157="","","Xy lanh")</f>
        <v/>
      </c>
      <c r="D1201">
        <f>IF('🔧 XY LANH'!A157="","",'🔧 XY LANH'!I157)</f>
        <v/>
      </c>
      <c r="E1201" s="37">
        <f>IF('🔧 XY LANH'!A157="","",'🔧 XY LANH'!#REF!)</f>
        <v/>
      </c>
      <c r="F1201" s="37">
        <f>IF('🔧 XY LANH'!A157="","",'🔧 XY LANH'!J157)</f>
        <v/>
      </c>
      <c r="G1201" s="37">
        <f>IF('🔧 XY LANH'!A157="","",'🔧 XY LANH'!K157)</f>
        <v/>
      </c>
      <c r="H1201" s="37">
        <f>IF('🔧 XY LANH'!A157="","",'🔧 XY LANH'!L157)</f>
        <v/>
      </c>
      <c r="I1201" s="37">
        <f>IF('🔧 XY LANH'!A157="","",'🔧 XY LANH'!M157)</f>
        <v/>
      </c>
      <c r="J1201">
        <f>IF('🔧 XY LANH'!A157="","",'🔧 XY LANH'!#REF!)</f>
        <v/>
      </c>
      <c r="L1201">
        <f>N(L1200)+IF(AND('🔎 TRA CỨU NHANH'!$C$2&lt;&gt;"",OR(ISNUMBER(SEARCH('🔎 TRA CỨU NHANH'!$C$2,$A1201)),ISNUMBER(SEARCH('🔎 TRA CỨU NHANH'!$C$2,$B1201)))),1,0)</f>
        <v/>
      </c>
      <c r="M1201">
        <f>IF(L1201&gt;N(L1200),L1201,"")</f>
        <v/>
      </c>
      <c r="N1201">
        <f>N(N1200)+IF(AND('💰 BÁO GIÁ'!$C$27&lt;&gt;"",OR(ISNUMBER(SEARCH('💰 BÁO GIÁ'!$C$27,$A1201)),ISNUMBER(SEARCH('💰 BÁO GIÁ'!$C$27,$B1201)))),1,0)</f>
        <v/>
      </c>
      <c r="O1201">
        <f>IF(N1201&gt;N(N1200),N1201,"")</f>
        <v/>
      </c>
    </row>
    <row r="1202">
      <c r="A1202">
        <f>IF('🔧 XY LANH'!A158="","",'🔧 XY LANH'!A158)</f>
        <v/>
      </c>
      <c r="B1202">
        <f>IF('🔧 XY LANH'!A158="","",'🔧 XY LANH'!N158)</f>
        <v/>
      </c>
      <c r="C1202">
        <f>IF('🔧 XY LANH'!A158="","","Xy lanh")</f>
        <v/>
      </c>
      <c r="D1202">
        <f>IF('🔧 XY LANH'!A158="","",'🔧 XY LANH'!I158)</f>
        <v/>
      </c>
      <c r="E1202" s="37">
        <f>IF('🔧 XY LANH'!A158="","",'🔧 XY LANH'!#REF!)</f>
        <v/>
      </c>
      <c r="F1202" s="37">
        <f>IF('🔧 XY LANH'!A158="","",'🔧 XY LANH'!J158)</f>
        <v/>
      </c>
      <c r="G1202" s="37">
        <f>IF('🔧 XY LANH'!A158="","",'🔧 XY LANH'!K158)</f>
        <v/>
      </c>
      <c r="H1202" s="37">
        <f>IF('🔧 XY LANH'!A158="","",'🔧 XY LANH'!L158)</f>
        <v/>
      </c>
      <c r="I1202" s="37">
        <f>IF('🔧 XY LANH'!A158="","",'🔧 XY LANH'!M158)</f>
        <v/>
      </c>
      <c r="J1202">
        <f>IF('🔧 XY LANH'!A158="","",'🔧 XY LANH'!#REF!)</f>
        <v/>
      </c>
      <c r="L1202">
        <f>N(L1201)+IF(AND('🔎 TRA CỨU NHANH'!$C$2&lt;&gt;"",OR(ISNUMBER(SEARCH('🔎 TRA CỨU NHANH'!$C$2,$A1202)),ISNUMBER(SEARCH('🔎 TRA CỨU NHANH'!$C$2,$B1202)))),1,0)</f>
        <v/>
      </c>
      <c r="M1202">
        <f>IF(L1202&gt;N(L1201),L1202,"")</f>
        <v/>
      </c>
      <c r="N1202">
        <f>N(N1201)+IF(AND('💰 BÁO GIÁ'!$C$27&lt;&gt;"",OR(ISNUMBER(SEARCH('💰 BÁO GIÁ'!$C$27,$A1202)),ISNUMBER(SEARCH('💰 BÁO GIÁ'!$C$27,$B1202)))),1,0)</f>
        <v/>
      </c>
      <c r="O1202">
        <f>IF(N1202&gt;N(N1201),N1202,"")</f>
        <v/>
      </c>
    </row>
    <row r="1203">
      <c r="A1203">
        <f>IF('🔧 XY LANH'!A159="","",'🔧 XY LANH'!A159)</f>
        <v/>
      </c>
      <c r="B1203">
        <f>IF('🔧 XY LANH'!A159="","",'🔧 XY LANH'!N159)</f>
        <v/>
      </c>
      <c r="C1203">
        <f>IF('🔧 XY LANH'!A159="","","Xy lanh")</f>
        <v/>
      </c>
      <c r="D1203">
        <f>IF('🔧 XY LANH'!A159="","",'🔧 XY LANH'!I159)</f>
        <v/>
      </c>
      <c r="E1203" s="37">
        <f>IF('🔧 XY LANH'!A159="","",'🔧 XY LANH'!#REF!)</f>
        <v/>
      </c>
      <c r="F1203" s="37">
        <f>IF('🔧 XY LANH'!A159="","",'🔧 XY LANH'!J159)</f>
        <v/>
      </c>
      <c r="G1203" s="37">
        <f>IF('🔧 XY LANH'!A159="","",'🔧 XY LANH'!K159)</f>
        <v/>
      </c>
      <c r="H1203" s="37">
        <f>IF('🔧 XY LANH'!A159="","",'🔧 XY LANH'!L159)</f>
        <v/>
      </c>
      <c r="I1203" s="37">
        <f>IF('🔧 XY LANH'!A159="","",'🔧 XY LANH'!M159)</f>
        <v/>
      </c>
      <c r="J1203">
        <f>IF('🔧 XY LANH'!A159="","",'🔧 XY LANH'!#REF!)</f>
        <v/>
      </c>
      <c r="L1203">
        <f>N(L1202)+IF(AND('🔎 TRA CỨU NHANH'!$C$2&lt;&gt;"",OR(ISNUMBER(SEARCH('🔎 TRA CỨU NHANH'!$C$2,$A1203)),ISNUMBER(SEARCH('🔎 TRA CỨU NHANH'!$C$2,$B1203)))),1,0)</f>
        <v/>
      </c>
      <c r="M1203">
        <f>IF(L1203&gt;N(L1202),L1203,"")</f>
        <v/>
      </c>
      <c r="N1203">
        <f>N(N1202)+IF(AND('💰 BÁO GIÁ'!$C$27&lt;&gt;"",OR(ISNUMBER(SEARCH('💰 BÁO GIÁ'!$C$27,$A1203)),ISNUMBER(SEARCH('💰 BÁO GIÁ'!$C$27,$B1203)))),1,0)</f>
        <v/>
      </c>
      <c r="O1203">
        <f>IF(N1203&gt;N(N1202),N1203,"")</f>
        <v/>
      </c>
    </row>
    <row r="1204">
      <c r="A1204">
        <f>IF('🔧 XY LANH'!A160="","",'🔧 XY LANH'!A160)</f>
        <v/>
      </c>
      <c r="B1204">
        <f>IF('🔧 XY LANH'!A160="","",'🔧 XY LANH'!N160)</f>
        <v/>
      </c>
      <c r="C1204">
        <f>IF('🔧 XY LANH'!A160="","","Xy lanh")</f>
        <v/>
      </c>
      <c r="D1204">
        <f>IF('🔧 XY LANH'!A160="","",'🔧 XY LANH'!I160)</f>
        <v/>
      </c>
      <c r="E1204" s="37">
        <f>IF('🔧 XY LANH'!A160="","",'🔧 XY LANH'!#REF!)</f>
        <v/>
      </c>
      <c r="F1204" s="37">
        <f>IF('🔧 XY LANH'!A160="","",'🔧 XY LANH'!J160)</f>
        <v/>
      </c>
      <c r="G1204" s="37">
        <f>IF('🔧 XY LANH'!A160="","",'🔧 XY LANH'!K160)</f>
        <v/>
      </c>
      <c r="H1204" s="37">
        <f>IF('🔧 XY LANH'!A160="","",'🔧 XY LANH'!L160)</f>
        <v/>
      </c>
      <c r="I1204" s="37">
        <f>IF('🔧 XY LANH'!A160="","",'🔧 XY LANH'!M160)</f>
        <v/>
      </c>
      <c r="J1204">
        <f>IF('🔧 XY LANH'!A160="","",'🔧 XY LANH'!#REF!)</f>
        <v/>
      </c>
      <c r="L1204">
        <f>N(L1203)+IF(AND('🔎 TRA CỨU NHANH'!$C$2&lt;&gt;"",OR(ISNUMBER(SEARCH('🔎 TRA CỨU NHANH'!$C$2,$A1204)),ISNUMBER(SEARCH('🔎 TRA CỨU NHANH'!$C$2,$B1204)))),1,0)</f>
        <v/>
      </c>
      <c r="M1204">
        <f>IF(L1204&gt;N(L1203),L1204,"")</f>
        <v/>
      </c>
      <c r="N1204">
        <f>N(N1203)+IF(AND('💰 BÁO GIÁ'!$C$27&lt;&gt;"",OR(ISNUMBER(SEARCH('💰 BÁO GIÁ'!$C$27,$A1204)),ISNUMBER(SEARCH('💰 BÁO GIÁ'!$C$27,$B1204)))),1,0)</f>
        <v/>
      </c>
      <c r="O1204">
        <f>IF(N1204&gt;N(N1203),N1204,"")</f>
        <v/>
      </c>
    </row>
    <row r="1205">
      <c r="A1205">
        <f>IF('🔧 XY LANH'!A161="","",'🔧 XY LANH'!A161)</f>
        <v/>
      </c>
      <c r="B1205">
        <f>IF('🔧 XY LANH'!A161="","",'🔧 XY LANH'!N161)</f>
        <v/>
      </c>
      <c r="C1205">
        <f>IF('🔧 XY LANH'!A161="","","Xy lanh")</f>
        <v/>
      </c>
      <c r="D1205">
        <f>IF('🔧 XY LANH'!A161="","",'🔧 XY LANH'!I161)</f>
        <v/>
      </c>
      <c r="E1205" s="37">
        <f>IF('🔧 XY LANH'!A161="","",'🔧 XY LANH'!#REF!)</f>
        <v/>
      </c>
      <c r="F1205" s="37">
        <f>IF('🔧 XY LANH'!A161="","",'🔧 XY LANH'!J161)</f>
        <v/>
      </c>
      <c r="G1205" s="37">
        <f>IF('🔧 XY LANH'!A161="","",'🔧 XY LANH'!K161)</f>
        <v/>
      </c>
      <c r="H1205" s="37">
        <f>IF('🔧 XY LANH'!A161="","",'🔧 XY LANH'!L161)</f>
        <v/>
      </c>
      <c r="I1205" s="37">
        <f>IF('🔧 XY LANH'!A161="","",'🔧 XY LANH'!M161)</f>
        <v/>
      </c>
      <c r="J1205">
        <f>IF('🔧 XY LANH'!A161="","",'🔧 XY LANH'!#REF!)</f>
        <v/>
      </c>
      <c r="L1205">
        <f>N(L1204)+IF(AND('🔎 TRA CỨU NHANH'!$C$2&lt;&gt;"",OR(ISNUMBER(SEARCH('🔎 TRA CỨU NHANH'!$C$2,$A1205)),ISNUMBER(SEARCH('🔎 TRA CỨU NHANH'!$C$2,$B1205)))),1,0)</f>
        <v/>
      </c>
      <c r="M1205">
        <f>IF(L1205&gt;N(L1204),L1205,"")</f>
        <v/>
      </c>
      <c r="N1205">
        <f>N(N1204)+IF(AND('💰 BÁO GIÁ'!$C$27&lt;&gt;"",OR(ISNUMBER(SEARCH('💰 BÁO GIÁ'!$C$27,$A1205)),ISNUMBER(SEARCH('💰 BÁO GIÁ'!$C$27,$B1205)))),1,0)</f>
        <v/>
      </c>
      <c r="O1205">
        <f>IF(N1205&gt;N(N1204),N1205,"")</f>
        <v/>
      </c>
    </row>
    <row r="1206">
      <c r="A1206">
        <f>IF('🔧 XY LANH'!A162="","",'🔧 XY LANH'!A162)</f>
        <v/>
      </c>
      <c r="B1206">
        <f>IF('🔧 XY LANH'!A162="","",'🔧 XY LANH'!N162)</f>
        <v/>
      </c>
      <c r="C1206">
        <f>IF('🔧 XY LANH'!A162="","","Xy lanh")</f>
        <v/>
      </c>
      <c r="D1206">
        <f>IF('🔧 XY LANH'!A162="","",'🔧 XY LANH'!I162)</f>
        <v/>
      </c>
      <c r="E1206" s="37">
        <f>IF('🔧 XY LANH'!A162="","",'🔧 XY LANH'!#REF!)</f>
        <v/>
      </c>
      <c r="F1206" s="37">
        <f>IF('🔧 XY LANH'!A162="","",'🔧 XY LANH'!J162)</f>
        <v/>
      </c>
      <c r="G1206" s="37">
        <f>IF('🔧 XY LANH'!A162="","",'🔧 XY LANH'!K162)</f>
        <v/>
      </c>
      <c r="H1206" s="37">
        <f>IF('🔧 XY LANH'!A162="","",'🔧 XY LANH'!L162)</f>
        <v/>
      </c>
      <c r="I1206" s="37">
        <f>IF('🔧 XY LANH'!A162="","",'🔧 XY LANH'!M162)</f>
        <v/>
      </c>
      <c r="J1206">
        <f>IF('🔧 XY LANH'!A162="","",'🔧 XY LANH'!#REF!)</f>
        <v/>
      </c>
      <c r="L1206">
        <f>N(L1205)+IF(AND('🔎 TRA CỨU NHANH'!$C$2&lt;&gt;"",OR(ISNUMBER(SEARCH('🔎 TRA CỨU NHANH'!$C$2,$A1206)),ISNUMBER(SEARCH('🔎 TRA CỨU NHANH'!$C$2,$B1206)))),1,0)</f>
        <v/>
      </c>
      <c r="M1206">
        <f>IF(L1206&gt;N(L1205),L1206,"")</f>
        <v/>
      </c>
      <c r="N1206">
        <f>N(N1205)+IF(AND('💰 BÁO GIÁ'!$C$27&lt;&gt;"",OR(ISNUMBER(SEARCH('💰 BÁO GIÁ'!$C$27,$A1206)),ISNUMBER(SEARCH('💰 BÁO GIÁ'!$C$27,$B1206)))),1,0)</f>
        <v/>
      </c>
      <c r="O1206">
        <f>IF(N1206&gt;N(N1205),N1206,"")</f>
        <v/>
      </c>
    </row>
    <row r="1207">
      <c r="A1207">
        <f>IF('🔧 XY LANH'!A163="","",'🔧 XY LANH'!A163)</f>
        <v/>
      </c>
      <c r="B1207">
        <f>IF('🔧 XY LANH'!A163="","",'🔧 XY LANH'!N163)</f>
        <v/>
      </c>
      <c r="C1207">
        <f>IF('🔧 XY LANH'!A163="","","Xy lanh")</f>
        <v/>
      </c>
      <c r="D1207">
        <f>IF('🔧 XY LANH'!A163="","",'🔧 XY LANH'!I163)</f>
        <v/>
      </c>
      <c r="E1207" s="37">
        <f>IF('🔧 XY LANH'!A163="","",'🔧 XY LANH'!#REF!)</f>
        <v/>
      </c>
      <c r="F1207" s="37">
        <f>IF('🔧 XY LANH'!A163="","",'🔧 XY LANH'!J163)</f>
        <v/>
      </c>
      <c r="G1207" s="37">
        <f>IF('🔧 XY LANH'!A163="","",'🔧 XY LANH'!K163)</f>
        <v/>
      </c>
      <c r="H1207" s="37">
        <f>IF('🔧 XY LANH'!A163="","",'🔧 XY LANH'!L163)</f>
        <v/>
      </c>
      <c r="I1207" s="37">
        <f>IF('🔧 XY LANH'!A163="","",'🔧 XY LANH'!M163)</f>
        <v/>
      </c>
      <c r="J1207">
        <f>IF('🔧 XY LANH'!A163="","",'🔧 XY LANH'!#REF!)</f>
        <v/>
      </c>
      <c r="L1207">
        <f>N(L1206)+IF(AND('🔎 TRA CỨU NHANH'!$C$2&lt;&gt;"",OR(ISNUMBER(SEARCH('🔎 TRA CỨU NHANH'!$C$2,$A1207)),ISNUMBER(SEARCH('🔎 TRA CỨU NHANH'!$C$2,$B1207)))),1,0)</f>
        <v/>
      </c>
      <c r="M1207">
        <f>IF(L1207&gt;N(L1206),L1207,"")</f>
        <v/>
      </c>
      <c r="N1207">
        <f>N(N1206)+IF(AND('💰 BÁO GIÁ'!$C$27&lt;&gt;"",OR(ISNUMBER(SEARCH('💰 BÁO GIÁ'!$C$27,$A1207)),ISNUMBER(SEARCH('💰 BÁO GIÁ'!$C$27,$B1207)))),1,0)</f>
        <v/>
      </c>
      <c r="O1207">
        <f>IF(N1207&gt;N(N1206),N1207,"")</f>
        <v/>
      </c>
    </row>
    <row r="1208">
      <c r="A1208">
        <f>IF('🔧 XY LANH'!A164="","",'🔧 XY LANH'!A164)</f>
        <v/>
      </c>
      <c r="B1208">
        <f>IF('🔧 XY LANH'!A164="","",'🔧 XY LANH'!N164)</f>
        <v/>
      </c>
      <c r="C1208">
        <f>IF('🔧 XY LANH'!A164="","","Xy lanh")</f>
        <v/>
      </c>
      <c r="D1208">
        <f>IF('🔧 XY LANH'!A164="","",'🔧 XY LANH'!I164)</f>
        <v/>
      </c>
      <c r="E1208" s="37">
        <f>IF('🔧 XY LANH'!A164="","",'🔧 XY LANH'!#REF!)</f>
        <v/>
      </c>
      <c r="F1208" s="37">
        <f>IF('🔧 XY LANH'!A164="","",'🔧 XY LANH'!J164)</f>
        <v/>
      </c>
      <c r="G1208" s="37">
        <f>IF('🔧 XY LANH'!A164="","",'🔧 XY LANH'!K164)</f>
        <v/>
      </c>
      <c r="H1208" s="37">
        <f>IF('🔧 XY LANH'!A164="","",'🔧 XY LANH'!L164)</f>
        <v/>
      </c>
      <c r="I1208" s="37">
        <f>IF('🔧 XY LANH'!A164="","",'🔧 XY LANH'!M164)</f>
        <v/>
      </c>
      <c r="J1208">
        <f>IF('🔧 XY LANH'!A164="","",'🔧 XY LANH'!#REF!)</f>
        <v/>
      </c>
      <c r="L1208">
        <f>N(L1207)+IF(AND('🔎 TRA CỨU NHANH'!$C$2&lt;&gt;"",OR(ISNUMBER(SEARCH('🔎 TRA CỨU NHANH'!$C$2,$A1208)),ISNUMBER(SEARCH('🔎 TRA CỨU NHANH'!$C$2,$B1208)))),1,0)</f>
        <v/>
      </c>
      <c r="M1208">
        <f>IF(L1208&gt;N(L1207),L1208,"")</f>
        <v/>
      </c>
      <c r="N1208">
        <f>N(N1207)+IF(AND('💰 BÁO GIÁ'!$C$27&lt;&gt;"",OR(ISNUMBER(SEARCH('💰 BÁO GIÁ'!$C$27,$A1208)),ISNUMBER(SEARCH('💰 BÁO GIÁ'!$C$27,$B1208)))),1,0)</f>
        <v/>
      </c>
      <c r="O1208">
        <f>IF(N1208&gt;N(N1207),N1208,"")</f>
        <v/>
      </c>
    </row>
    <row r="1209">
      <c r="A1209">
        <f>IF('🔧 XY LANH'!A165="","",'🔧 XY LANH'!A165)</f>
        <v/>
      </c>
      <c r="B1209">
        <f>IF('🔧 XY LANH'!A165="","",'🔧 XY LANH'!N165)</f>
        <v/>
      </c>
      <c r="C1209">
        <f>IF('🔧 XY LANH'!A165="","","Xy lanh")</f>
        <v/>
      </c>
      <c r="D1209">
        <f>IF('🔧 XY LANH'!A165="","",'🔧 XY LANH'!I165)</f>
        <v/>
      </c>
      <c r="E1209" s="37">
        <f>IF('🔧 XY LANH'!A165="","",'🔧 XY LANH'!#REF!)</f>
        <v/>
      </c>
      <c r="F1209" s="37">
        <f>IF('🔧 XY LANH'!A165="","",'🔧 XY LANH'!J165)</f>
        <v/>
      </c>
      <c r="G1209" s="37">
        <f>IF('🔧 XY LANH'!A165="","",'🔧 XY LANH'!K165)</f>
        <v/>
      </c>
      <c r="H1209" s="37">
        <f>IF('🔧 XY LANH'!A165="","",'🔧 XY LANH'!L165)</f>
        <v/>
      </c>
      <c r="I1209" s="37">
        <f>IF('🔧 XY LANH'!A165="","",'🔧 XY LANH'!M165)</f>
        <v/>
      </c>
      <c r="J1209">
        <f>IF('🔧 XY LANH'!A165="","",'🔧 XY LANH'!#REF!)</f>
        <v/>
      </c>
      <c r="L1209">
        <f>N(L1208)+IF(AND('🔎 TRA CỨU NHANH'!$C$2&lt;&gt;"",OR(ISNUMBER(SEARCH('🔎 TRA CỨU NHANH'!$C$2,$A1209)),ISNUMBER(SEARCH('🔎 TRA CỨU NHANH'!$C$2,$B1209)))),1,0)</f>
        <v/>
      </c>
      <c r="M1209">
        <f>IF(L1209&gt;N(L1208),L1209,"")</f>
        <v/>
      </c>
      <c r="N1209">
        <f>N(N1208)+IF(AND('💰 BÁO GIÁ'!$C$27&lt;&gt;"",OR(ISNUMBER(SEARCH('💰 BÁO GIÁ'!$C$27,$A1209)),ISNUMBER(SEARCH('💰 BÁO GIÁ'!$C$27,$B1209)))),1,0)</f>
        <v/>
      </c>
      <c r="O1209">
        <f>IF(N1209&gt;N(N1208),N1209,"")</f>
        <v/>
      </c>
    </row>
    <row r="1210">
      <c r="A1210">
        <f>IF('🔧 XY LANH'!A166="","",'🔧 XY LANH'!A166)</f>
        <v/>
      </c>
      <c r="B1210">
        <f>IF('🔧 XY LANH'!A166="","",'🔧 XY LANH'!N166)</f>
        <v/>
      </c>
      <c r="C1210">
        <f>IF('🔧 XY LANH'!A166="","","Xy lanh")</f>
        <v/>
      </c>
      <c r="D1210">
        <f>IF('🔧 XY LANH'!A166="","",'🔧 XY LANH'!I166)</f>
        <v/>
      </c>
      <c r="E1210" s="37">
        <f>IF('🔧 XY LANH'!A166="","",'🔧 XY LANH'!#REF!)</f>
        <v/>
      </c>
      <c r="F1210" s="37">
        <f>IF('🔧 XY LANH'!A166="","",'🔧 XY LANH'!J166)</f>
        <v/>
      </c>
      <c r="G1210" s="37">
        <f>IF('🔧 XY LANH'!A166="","",'🔧 XY LANH'!K166)</f>
        <v/>
      </c>
      <c r="H1210" s="37">
        <f>IF('🔧 XY LANH'!A166="","",'🔧 XY LANH'!L166)</f>
        <v/>
      </c>
      <c r="I1210" s="37">
        <f>IF('🔧 XY LANH'!A166="","",'🔧 XY LANH'!M166)</f>
        <v/>
      </c>
      <c r="J1210">
        <f>IF('🔧 XY LANH'!A166="","",'🔧 XY LANH'!#REF!)</f>
        <v/>
      </c>
      <c r="L1210">
        <f>N(L1209)+IF(AND('🔎 TRA CỨU NHANH'!$C$2&lt;&gt;"",OR(ISNUMBER(SEARCH('🔎 TRA CỨU NHANH'!$C$2,$A1210)),ISNUMBER(SEARCH('🔎 TRA CỨU NHANH'!$C$2,$B1210)))),1,0)</f>
        <v/>
      </c>
      <c r="M1210">
        <f>IF(L1210&gt;N(L1209),L1210,"")</f>
        <v/>
      </c>
      <c r="N1210">
        <f>N(N1209)+IF(AND('💰 BÁO GIÁ'!$C$27&lt;&gt;"",OR(ISNUMBER(SEARCH('💰 BÁO GIÁ'!$C$27,$A1210)),ISNUMBER(SEARCH('💰 BÁO GIÁ'!$C$27,$B1210)))),1,0)</f>
        <v/>
      </c>
      <c r="O1210">
        <f>IF(N1210&gt;N(N1209),N1210,"")</f>
        <v/>
      </c>
    </row>
    <row r="1211">
      <c r="A1211">
        <f>IF('🔧 XY LANH'!A167="","",'🔧 XY LANH'!A167)</f>
        <v/>
      </c>
      <c r="B1211">
        <f>IF('🔧 XY LANH'!A167="","",'🔧 XY LANH'!N167)</f>
        <v/>
      </c>
      <c r="C1211">
        <f>IF('🔧 XY LANH'!A167="","","Xy lanh")</f>
        <v/>
      </c>
      <c r="D1211">
        <f>IF('🔧 XY LANH'!A167="","",'🔧 XY LANH'!I167)</f>
        <v/>
      </c>
      <c r="E1211" s="37">
        <f>IF('🔧 XY LANH'!A167="","",'🔧 XY LANH'!#REF!)</f>
        <v/>
      </c>
      <c r="F1211" s="37">
        <f>IF('🔧 XY LANH'!A167="","",'🔧 XY LANH'!J167)</f>
        <v/>
      </c>
      <c r="G1211" s="37">
        <f>IF('🔧 XY LANH'!A167="","",'🔧 XY LANH'!K167)</f>
        <v/>
      </c>
      <c r="H1211" s="37">
        <f>IF('🔧 XY LANH'!A167="","",'🔧 XY LANH'!L167)</f>
        <v/>
      </c>
      <c r="I1211" s="37">
        <f>IF('🔧 XY LANH'!A167="","",'🔧 XY LANH'!M167)</f>
        <v/>
      </c>
      <c r="J1211">
        <f>IF('🔧 XY LANH'!A167="","",'🔧 XY LANH'!#REF!)</f>
        <v/>
      </c>
      <c r="L1211">
        <f>N(L1210)+IF(AND('🔎 TRA CỨU NHANH'!$C$2&lt;&gt;"",OR(ISNUMBER(SEARCH('🔎 TRA CỨU NHANH'!$C$2,$A1211)),ISNUMBER(SEARCH('🔎 TRA CỨU NHANH'!$C$2,$B1211)))),1,0)</f>
        <v/>
      </c>
      <c r="M1211">
        <f>IF(L1211&gt;N(L1210),L1211,"")</f>
        <v/>
      </c>
      <c r="N1211">
        <f>N(N1210)+IF(AND('💰 BÁO GIÁ'!$C$27&lt;&gt;"",OR(ISNUMBER(SEARCH('💰 BÁO GIÁ'!$C$27,$A1211)),ISNUMBER(SEARCH('💰 BÁO GIÁ'!$C$27,$B1211)))),1,0)</f>
        <v/>
      </c>
      <c r="O1211">
        <f>IF(N1211&gt;N(N1210),N1211,"")</f>
        <v/>
      </c>
    </row>
    <row r="1212">
      <c r="A1212">
        <f>IF('🔧 XY LANH'!A168="","",'🔧 XY LANH'!A168)</f>
        <v/>
      </c>
      <c r="B1212">
        <f>IF('🔧 XY LANH'!A168="","",'🔧 XY LANH'!N168)</f>
        <v/>
      </c>
      <c r="C1212">
        <f>IF('🔧 XY LANH'!A168="","","Xy lanh")</f>
        <v/>
      </c>
      <c r="D1212">
        <f>IF('🔧 XY LANH'!A168="","",'🔧 XY LANH'!I168)</f>
        <v/>
      </c>
      <c r="E1212" s="37">
        <f>IF('🔧 XY LANH'!A168="","",'🔧 XY LANH'!#REF!)</f>
        <v/>
      </c>
      <c r="F1212" s="37">
        <f>IF('🔧 XY LANH'!A168="","",'🔧 XY LANH'!J168)</f>
        <v/>
      </c>
      <c r="G1212" s="37">
        <f>IF('🔧 XY LANH'!A168="","",'🔧 XY LANH'!K168)</f>
        <v/>
      </c>
      <c r="H1212" s="37">
        <f>IF('🔧 XY LANH'!A168="","",'🔧 XY LANH'!L168)</f>
        <v/>
      </c>
      <c r="I1212" s="37">
        <f>IF('🔧 XY LANH'!A168="","",'🔧 XY LANH'!M168)</f>
        <v/>
      </c>
      <c r="J1212">
        <f>IF('🔧 XY LANH'!A168="","",'🔧 XY LANH'!#REF!)</f>
        <v/>
      </c>
      <c r="L1212">
        <f>N(L1211)+IF(AND('🔎 TRA CỨU NHANH'!$C$2&lt;&gt;"",OR(ISNUMBER(SEARCH('🔎 TRA CỨU NHANH'!$C$2,$A1212)),ISNUMBER(SEARCH('🔎 TRA CỨU NHANH'!$C$2,$B1212)))),1,0)</f>
        <v/>
      </c>
      <c r="M1212">
        <f>IF(L1212&gt;N(L1211),L1212,"")</f>
        <v/>
      </c>
      <c r="N1212">
        <f>N(N1211)+IF(AND('💰 BÁO GIÁ'!$C$27&lt;&gt;"",OR(ISNUMBER(SEARCH('💰 BÁO GIÁ'!$C$27,$A1212)),ISNUMBER(SEARCH('💰 BÁO GIÁ'!$C$27,$B1212)))),1,0)</f>
        <v/>
      </c>
      <c r="O1212">
        <f>IF(N1212&gt;N(N1211),N1212,"")</f>
        <v/>
      </c>
    </row>
    <row r="1213">
      <c r="A1213">
        <f>IF('🔧 XY LANH'!A169="","",'🔧 XY LANH'!A169)</f>
        <v/>
      </c>
      <c r="B1213">
        <f>IF('🔧 XY LANH'!A169="","",'🔧 XY LANH'!N169)</f>
        <v/>
      </c>
      <c r="C1213">
        <f>IF('🔧 XY LANH'!A169="","","Xy lanh")</f>
        <v/>
      </c>
      <c r="D1213">
        <f>IF('🔧 XY LANH'!A169="","",'🔧 XY LANH'!I169)</f>
        <v/>
      </c>
      <c r="E1213" s="37">
        <f>IF('🔧 XY LANH'!A169="","",'🔧 XY LANH'!#REF!)</f>
        <v/>
      </c>
      <c r="F1213" s="37">
        <f>IF('🔧 XY LANH'!A169="","",'🔧 XY LANH'!J169)</f>
        <v/>
      </c>
      <c r="G1213" s="37">
        <f>IF('🔧 XY LANH'!A169="","",'🔧 XY LANH'!K169)</f>
        <v/>
      </c>
      <c r="H1213" s="37">
        <f>IF('🔧 XY LANH'!A169="","",'🔧 XY LANH'!L169)</f>
        <v/>
      </c>
      <c r="I1213" s="37">
        <f>IF('🔧 XY LANH'!A169="","",'🔧 XY LANH'!M169)</f>
        <v/>
      </c>
      <c r="J1213">
        <f>IF('🔧 XY LANH'!A169="","",'🔧 XY LANH'!#REF!)</f>
        <v/>
      </c>
      <c r="L1213">
        <f>N(L1212)+IF(AND('🔎 TRA CỨU NHANH'!$C$2&lt;&gt;"",OR(ISNUMBER(SEARCH('🔎 TRA CỨU NHANH'!$C$2,$A1213)),ISNUMBER(SEARCH('🔎 TRA CỨU NHANH'!$C$2,$B1213)))),1,0)</f>
        <v/>
      </c>
      <c r="M1213">
        <f>IF(L1213&gt;N(L1212),L1213,"")</f>
        <v/>
      </c>
      <c r="N1213">
        <f>N(N1212)+IF(AND('💰 BÁO GIÁ'!$C$27&lt;&gt;"",OR(ISNUMBER(SEARCH('💰 BÁO GIÁ'!$C$27,$A1213)),ISNUMBER(SEARCH('💰 BÁO GIÁ'!$C$27,$B1213)))),1,0)</f>
        <v/>
      </c>
      <c r="O1213">
        <f>IF(N1213&gt;N(N1212),N1213,"")</f>
        <v/>
      </c>
    </row>
    <row r="1214">
      <c r="A1214">
        <f>IF('🔧 XY LANH'!A170="","",'🔧 XY LANH'!A170)</f>
        <v/>
      </c>
      <c r="B1214">
        <f>IF('🔧 XY LANH'!A170="","",'🔧 XY LANH'!N170)</f>
        <v/>
      </c>
      <c r="C1214">
        <f>IF('🔧 XY LANH'!A170="","","Xy lanh")</f>
        <v/>
      </c>
      <c r="D1214">
        <f>IF('🔧 XY LANH'!A170="","",'🔧 XY LANH'!I170)</f>
        <v/>
      </c>
      <c r="E1214" s="37">
        <f>IF('🔧 XY LANH'!A170="","",'🔧 XY LANH'!#REF!)</f>
        <v/>
      </c>
      <c r="F1214" s="37">
        <f>IF('🔧 XY LANH'!A170="","",'🔧 XY LANH'!J170)</f>
        <v/>
      </c>
      <c r="G1214" s="37">
        <f>IF('🔧 XY LANH'!A170="","",'🔧 XY LANH'!K170)</f>
        <v/>
      </c>
      <c r="H1214" s="37">
        <f>IF('🔧 XY LANH'!A170="","",'🔧 XY LANH'!L170)</f>
        <v/>
      </c>
      <c r="I1214" s="37">
        <f>IF('🔧 XY LANH'!A170="","",'🔧 XY LANH'!M170)</f>
        <v/>
      </c>
      <c r="J1214">
        <f>IF('🔧 XY LANH'!A170="","",'🔧 XY LANH'!#REF!)</f>
        <v/>
      </c>
      <c r="L1214">
        <f>N(L1213)+IF(AND('🔎 TRA CỨU NHANH'!$C$2&lt;&gt;"",OR(ISNUMBER(SEARCH('🔎 TRA CỨU NHANH'!$C$2,$A1214)),ISNUMBER(SEARCH('🔎 TRA CỨU NHANH'!$C$2,$B1214)))),1,0)</f>
        <v/>
      </c>
      <c r="M1214">
        <f>IF(L1214&gt;N(L1213),L1214,"")</f>
        <v/>
      </c>
      <c r="N1214">
        <f>N(N1213)+IF(AND('💰 BÁO GIÁ'!$C$27&lt;&gt;"",OR(ISNUMBER(SEARCH('💰 BÁO GIÁ'!$C$27,$A1214)),ISNUMBER(SEARCH('💰 BÁO GIÁ'!$C$27,$B1214)))),1,0)</f>
        <v/>
      </c>
      <c r="O1214">
        <f>IF(N1214&gt;N(N1213),N1214,"")</f>
        <v/>
      </c>
    </row>
    <row r="1215">
      <c r="A1215">
        <f>IF('🔧 XY LANH'!A171="","",'🔧 XY LANH'!A171)</f>
        <v/>
      </c>
      <c r="B1215">
        <f>IF('🔧 XY LANH'!A171="","",'🔧 XY LANH'!N171)</f>
        <v/>
      </c>
      <c r="C1215">
        <f>IF('🔧 XY LANH'!A171="","","Xy lanh")</f>
        <v/>
      </c>
      <c r="D1215">
        <f>IF('🔧 XY LANH'!A171="","",'🔧 XY LANH'!I171)</f>
        <v/>
      </c>
      <c r="E1215" s="37">
        <f>IF('🔧 XY LANH'!A171="","",'🔧 XY LANH'!#REF!)</f>
        <v/>
      </c>
      <c r="F1215" s="37">
        <f>IF('🔧 XY LANH'!A171="","",'🔧 XY LANH'!J171)</f>
        <v/>
      </c>
      <c r="G1215" s="37">
        <f>IF('🔧 XY LANH'!A171="","",'🔧 XY LANH'!K171)</f>
        <v/>
      </c>
      <c r="H1215" s="37">
        <f>IF('🔧 XY LANH'!A171="","",'🔧 XY LANH'!L171)</f>
        <v/>
      </c>
      <c r="I1215" s="37">
        <f>IF('🔧 XY LANH'!A171="","",'🔧 XY LANH'!M171)</f>
        <v/>
      </c>
      <c r="J1215">
        <f>IF('🔧 XY LANH'!A171="","",'🔧 XY LANH'!#REF!)</f>
        <v/>
      </c>
      <c r="L1215">
        <f>N(L1214)+IF(AND('🔎 TRA CỨU NHANH'!$C$2&lt;&gt;"",OR(ISNUMBER(SEARCH('🔎 TRA CỨU NHANH'!$C$2,$A1215)),ISNUMBER(SEARCH('🔎 TRA CỨU NHANH'!$C$2,$B1215)))),1,0)</f>
        <v/>
      </c>
      <c r="M1215">
        <f>IF(L1215&gt;N(L1214),L1215,"")</f>
        <v/>
      </c>
      <c r="N1215">
        <f>N(N1214)+IF(AND('💰 BÁO GIÁ'!$C$27&lt;&gt;"",OR(ISNUMBER(SEARCH('💰 BÁO GIÁ'!$C$27,$A1215)),ISNUMBER(SEARCH('💰 BÁO GIÁ'!$C$27,$B1215)))),1,0)</f>
        <v/>
      </c>
      <c r="O1215">
        <f>IF(N1215&gt;N(N1214),N1215,"")</f>
        <v/>
      </c>
    </row>
    <row r="1216">
      <c r="A1216">
        <f>IF('🔧 XY LANH'!A172="","",'🔧 XY LANH'!A172)</f>
        <v/>
      </c>
      <c r="B1216">
        <f>IF('🔧 XY LANH'!A172="","",'🔧 XY LANH'!N172)</f>
        <v/>
      </c>
      <c r="C1216">
        <f>IF('🔧 XY LANH'!A172="","","Xy lanh")</f>
        <v/>
      </c>
      <c r="D1216">
        <f>IF('🔧 XY LANH'!A172="","",'🔧 XY LANH'!I172)</f>
        <v/>
      </c>
      <c r="E1216" s="37">
        <f>IF('🔧 XY LANH'!A172="","",'🔧 XY LANH'!#REF!)</f>
        <v/>
      </c>
      <c r="F1216" s="37">
        <f>IF('🔧 XY LANH'!A172="","",'🔧 XY LANH'!J172)</f>
        <v/>
      </c>
      <c r="G1216" s="37">
        <f>IF('🔧 XY LANH'!A172="","",'🔧 XY LANH'!K172)</f>
        <v/>
      </c>
      <c r="H1216" s="37">
        <f>IF('🔧 XY LANH'!A172="","",'🔧 XY LANH'!L172)</f>
        <v/>
      </c>
      <c r="I1216" s="37">
        <f>IF('🔧 XY LANH'!A172="","",'🔧 XY LANH'!M172)</f>
        <v/>
      </c>
      <c r="J1216">
        <f>IF('🔧 XY LANH'!A172="","",'🔧 XY LANH'!#REF!)</f>
        <v/>
      </c>
      <c r="L1216">
        <f>N(L1215)+IF(AND('🔎 TRA CỨU NHANH'!$C$2&lt;&gt;"",OR(ISNUMBER(SEARCH('🔎 TRA CỨU NHANH'!$C$2,$A1216)),ISNUMBER(SEARCH('🔎 TRA CỨU NHANH'!$C$2,$B1216)))),1,0)</f>
        <v/>
      </c>
      <c r="M1216">
        <f>IF(L1216&gt;N(L1215),L1216,"")</f>
        <v/>
      </c>
      <c r="N1216">
        <f>N(N1215)+IF(AND('💰 BÁO GIÁ'!$C$27&lt;&gt;"",OR(ISNUMBER(SEARCH('💰 BÁO GIÁ'!$C$27,$A1216)),ISNUMBER(SEARCH('💰 BÁO GIÁ'!$C$27,$B1216)))),1,0)</f>
        <v/>
      </c>
      <c r="O1216">
        <f>IF(N1216&gt;N(N1215),N1216,"")</f>
        <v/>
      </c>
    </row>
    <row r="1217">
      <c r="A1217">
        <f>IF('🔧 XY LANH'!A173="","",'🔧 XY LANH'!A173)</f>
        <v/>
      </c>
      <c r="B1217">
        <f>IF('🔧 XY LANH'!A173="","",'🔧 XY LANH'!N173)</f>
        <v/>
      </c>
      <c r="C1217">
        <f>IF('🔧 XY LANH'!A173="","","Xy lanh")</f>
        <v/>
      </c>
      <c r="D1217">
        <f>IF('🔧 XY LANH'!A173="","",'🔧 XY LANH'!I173)</f>
        <v/>
      </c>
      <c r="E1217" s="37">
        <f>IF('🔧 XY LANH'!A173="","",'🔧 XY LANH'!#REF!)</f>
        <v/>
      </c>
      <c r="F1217" s="37">
        <f>IF('🔧 XY LANH'!A173="","",'🔧 XY LANH'!J173)</f>
        <v/>
      </c>
      <c r="G1217" s="37">
        <f>IF('🔧 XY LANH'!A173="","",'🔧 XY LANH'!K173)</f>
        <v/>
      </c>
      <c r="H1217" s="37">
        <f>IF('🔧 XY LANH'!A173="","",'🔧 XY LANH'!L173)</f>
        <v/>
      </c>
      <c r="I1217" s="37">
        <f>IF('🔧 XY LANH'!A173="","",'🔧 XY LANH'!M173)</f>
        <v/>
      </c>
      <c r="J1217">
        <f>IF('🔧 XY LANH'!A173="","",'🔧 XY LANH'!#REF!)</f>
        <v/>
      </c>
      <c r="L1217">
        <f>N(L1216)+IF(AND('🔎 TRA CỨU NHANH'!$C$2&lt;&gt;"",OR(ISNUMBER(SEARCH('🔎 TRA CỨU NHANH'!$C$2,$A1217)),ISNUMBER(SEARCH('🔎 TRA CỨU NHANH'!$C$2,$B1217)))),1,0)</f>
        <v/>
      </c>
      <c r="M1217">
        <f>IF(L1217&gt;N(L1216),L1217,"")</f>
        <v/>
      </c>
      <c r="N1217">
        <f>N(N1216)+IF(AND('💰 BÁO GIÁ'!$C$27&lt;&gt;"",OR(ISNUMBER(SEARCH('💰 BÁO GIÁ'!$C$27,$A1217)),ISNUMBER(SEARCH('💰 BÁO GIÁ'!$C$27,$B1217)))),1,0)</f>
        <v/>
      </c>
      <c r="O1217">
        <f>IF(N1217&gt;N(N1216),N1217,"")</f>
        <v/>
      </c>
    </row>
    <row r="1218">
      <c r="A1218">
        <f>IF('🔧 XY LANH'!A174="","",'🔧 XY LANH'!A174)</f>
        <v/>
      </c>
      <c r="B1218">
        <f>IF('🔧 XY LANH'!A174="","",'🔧 XY LANH'!N174)</f>
        <v/>
      </c>
      <c r="C1218">
        <f>IF('🔧 XY LANH'!A174="","","Xy lanh")</f>
        <v/>
      </c>
      <c r="D1218">
        <f>IF('🔧 XY LANH'!A174="","",'🔧 XY LANH'!I174)</f>
        <v/>
      </c>
      <c r="E1218" s="37">
        <f>IF('🔧 XY LANH'!A174="","",'🔧 XY LANH'!#REF!)</f>
        <v/>
      </c>
      <c r="F1218" s="37">
        <f>IF('🔧 XY LANH'!A174="","",'🔧 XY LANH'!J174)</f>
        <v/>
      </c>
      <c r="G1218" s="37">
        <f>IF('🔧 XY LANH'!A174="","",'🔧 XY LANH'!K174)</f>
        <v/>
      </c>
      <c r="H1218" s="37">
        <f>IF('🔧 XY LANH'!A174="","",'🔧 XY LANH'!L174)</f>
        <v/>
      </c>
      <c r="I1218" s="37">
        <f>IF('🔧 XY LANH'!A174="","",'🔧 XY LANH'!M174)</f>
        <v/>
      </c>
      <c r="J1218">
        <f>IF('🔧 XY LANH'!A174="","",'🔧 XY LANH'!#REF!)</f>
        <v/>
      </c>
      <c r="L1218">
        <f>N(L1217)+IF(AND('🔎 TRA CỨU NHANH'!$C$2&lt;&gt;"",OR(ISNUMBER(SEARCH('🔎 TRA CỨU NHANH'!$C$2,$A1218)),ISNUMBER(SEARCH('🔎 TRA CỨU NHANH'!$C$2,$B1218)))),1,0)</f>
        <v/>
      </c>
      <c r="M1218">
        <f>IF(L1218&gt;N(L1217),L1218,"")</f>
        <v/>
      </c>
      <c r="N1218">
        <f>N(N1217)+IF(AND('💰 BÁO GIÁ'!$C$27&lt;&gt;"",OR(ISNUMBER(SEARCH('💰 BÁO GIÁ'!$C$27,$A1218)),ISNUMBER(SEARCH('💰 BÁO GIÁ'!$C$27,$B1218)))),1,0)</f>
        <v/>
      </c>
      <c r="O1218">
        <f>IF(N1218&gt;N(N1217),N1218,"")</f>
        <v/>
      </c>
    </row>
    <row r="1219">
      <c r="A1219">
        <f>IF('🔧 XY LANH'!A175="","",'🔧 XY LANH'!A175)</f>
        <v/>
      </c>
      <c r="B1219">
        <f>IF('🔧 XY LANH'!A175="","",'🔧 XY LANH'!N175)</f>
        <v/>
      </c>
      <c r="C1219">
        <f>IF('🔧 XY LANH'!A175="","","Xy lanh")</f>
        <v/>
      </c>
      <c r="D1219">
        <f>IF('🔧 XY LANH'!A175="","",'🔧 XY LANH'!I175)</f>
        <v/>
      </c>
      <c r="E1219" s="37">
        <f>IF('🔧 XY LANH'!A175="","",'🔧 XY LANH'!#REF!)</f>
        <v/>
      </c>
      <c r="F1219" s="37">
        <f>IF('🔧 XY LANH'!A175="","",'🔧 XY LANH'!J175)</f>
        <v/>
      </c>
      <c r="G1219" s="37">
        <f>IF('🔧 XY LANH'!A175="","",'🔧 XY LANH'!K175)</f>
        <v/>
      </c>
      <c r="H1219" s="37">
        <f>IF('🔧 XY LANH'!A175="","",'🔧 XY LANH'!L175)</f>
        <v/>
      </c>
      <c r="I1219" s="37">
        <f>IF('🔧 XY LANH'!A175="","",'🔧 XY LANH'!M175)</f>
        <v/>
      </c>
      <c r="J1219">
        <f>IF('🔧 XY LANH'!A175="","",'🔧 XY LANH'!#REF!)</f>
        <v/>
      </c>
      <c r="L1219">
        <f>N(L1218)+IF(AND('🔎 TRA CỨU NHANH'!$C$2&lt;&gt;"",OR(ISNUMBER(SEARCH('🔎 TRA CỨU NHANH'!$C$2,$A1219)),ISNUMBER(SEARCH('🔎 TRA CỨU NHANH'!$C$2,$B1219)))),1,0)</f>
        <v/>
      </c>
      <c r="M1219">
        <f>IF(L1219&gt;N(L1218),L1219,"")</f>
        <v/>
      </c>
      <c r="N1219">
        <f>N(N1218)+IF(AND('💰 BÁO GIÁ'!$C$27&lt;&gt;"",OR(ISNUMBER(SEARCH('💰 BÁO GIÁ'!$C$27,$A1219)),ISNUMBER(SEARCH('💰 BÁO GIÁ'!$C$27,$B1219)))),1,0)</f>
        <v/>
      </c>
      <c r="O1219">
        <f>IF(N1219&gt;N(N1218),N1219,"")</f>
        <v/>
      </c>
    </row>
    <row r="1220">
      <c r="A1220">
        <f>IF('🔧 XY LANH'!A176="","",'🔧 XY LANH'!A176)</f>
        <v/>
      </c>
      <c r="B1220">
        <f>IF('🔧 XY LANH'!A176="","",'🔧 XY LANH'!N176)</f>
        <v/>
      </c>
      <c r="C1220">
        <f>IF('🔧 XY LANH'!A176="","","Xy lanh")</f>
        <v/>
      </c>
      <c r="D1220">
        <f>IF('🔧 XY LANH'!A176="","",'🔧 XY LANH'!I176)</f>
        <v/>
      </c>
      <c r="E1220" s="37">
        <f>IF('🔧 XY LANH'!A176="","",'🔧 XY LANH'!#REF!)</f>
        <v/>
      </c>
      <c r="F1220" s="37">
        <f>IF('🔧 XY LANH'!A176="","",'🔧 XY LANH'!J176)</f>
        <v/>
      </c>
      <c r="G1220" s="37">
        <f>IF('🔧 XY LANH'!A176="","",'🔧 XY LANH'!K176)</f>
        <v/>
      </c>
      <c r="H1220" s="37">
        <f>IF('🔧 XY LANH'!A176="","",'🔧 XY LANH'!L176)</f>
        <v/>
      </c>
      <c r="I1220" s="37">
        <f>IF('🔧 XY LANH'!A176="","",'🔧 XY LANH'!M176)</f>
        <v/>
      </c>
      <c r="J1220">
        <f>IF('🔧 XY LANH'!A176="","",'🔧 XY LANH'!#REF!)</f>
        <v/>
      </c>
      <c r="L1220">
        <f>N(L1219)+IF(AND('🔎 TRA CỨU NHANH'!$C$2&lt;&gt;"",OR(ISNUMBER(SEARCH('🔎 TRA CỨU NHANH'!$C$2,$A1220)),ISNUMBER(SEARCH('🔎 TRA CỨU NHANH'!$C$2,$B1220)))),1,0)</f>
        <v/>
      </c>
      <c r="M1220">
        <f>IF(L1220&gt;N(L1219),L1220,"")</f>
        <v/>
      </c>
      <c r="N1220">
        <f>N(N1219)+IF(AND('💰 BÁO GIÁ'!$C$27&lt;&gt;"",OR(ISNUMBER(SEARCH('💰 BÁO GIÁ'!$C$27,$A1220)),ISNUMBER(SEARCH('💰 BÁO GIÁ'!$C$27,$B1220)))),1,0)</f>
        <v/>
      </c>
      <c r="O1220">
        <f>IF(N1220&gt;N(N1219),N1220,"")</f>
        <v/>
      </c>
    </row>
    <row r="1221">
      <c r="A1221">
        <f>IF('🔧 XY LANH'!A177="","",'🔧 XY LANH'!A177)</f>
        <v/>
      </c>
      <c r="B1221">
        <f>IF('🔧 XY LANH'!A177="","",'🔧 XY LANH'!N177)</f>
        <v/>
      </c>
      <c r="C1221">
        <f>IF('🔧 XY LANH'!A177="","","Xy lanh")</f>
        <v/>
      </c>
      <c r="D1221">
        <f>IF('🔧 XY LANH'!A177="","",'🔧 XY LANH'!I177)</f>
        <v/>
      </c>
      <c r="E1221" s="37">
        <f>IF('🔧 XY LANH'!A177="","",'🔧 XY LANH'!#REF!)</f>
        <v/>
      </c>
      <c r="F1221" s="37">
        <f>IF('🔧 XY LANH'!A177="","",'🔧 XY LANH'!J177)</f>
        <v/>
      </c>
      <c r="G1221" s="37">
        <f>IF('🔧 XY LANH'!A177="","",'🔧 XY LANH'!K177)</f>
        <v/>
      </c>
      <c r="H1221" s="37">
        <f>IF('🔧 XY LANH'!A177="","",'🔧 XY LANH'!L177)</f>
        <v/>
      </c>
      <c r="I1221" s="37">
        <f>IF('🔧 XY LANH'!A177="","",'🔧 XY LANH'!M177)</f>
        <v/>
      </c>
      <c r="J1221">
        <f>IF('🔧 XY LANH'!A177="","",'🔧 XY LANH'!#REF!)</f>
        <v/>
      </c>
      <c r="L1221">
        <f>N(L1220)+IF(AND('🔎 TRA CỨU NHANH'!$C$2&lt;&gt;"",OR(ISNUMBER(SEARCH('🔎 TRA CỨU NHANH'!$C$2,$A1221)),ISNUMBER(SEARCH('🔎 TRA CỨU NHANH'!$C$2,$B1221)))),1,0)</f>
        <v/>
      </c>
      <c r="M1221">
        <f>IF(L1221&gt;N(L1220),L1221,"")</f>
        <v/>
      </c>
      <c r="N1221">
        <f>N(N1220)+IF(AND('💰 BÁO GIÁ'!$C$27&lt;&gt;"",OR(ISNUMBER(SEARCH('💰 BÁO GIÁ'!$C$27,$A1221)),ISNUMBER(SEARCH('💰 BÁO GIÁ'!$C$27,$B1221)))),1,0)</f>
        <v/>
      </c>
      <c r="O1221">
        <f>IF(N1221&gt;N(N1220),N1221,"")</f>
        <v/>
      </c>
    </row>
    <row r="1222">
      <c r="A1222">
        <f>IF('🔧 XY LANH'!A178="","",'🔧 XY LANH'!A178)</f>
        <v/>
      </c>
      <c r="B1222">
        <f>IF('🔧 XY LANH'!A178="","",'🔧 XY LANH'!N178)</f>
        <v/>
      </c>
      <c r="C1222">
        <f>IF('🔧 XY LANH'!A178="","","Xy lanh")</f>
        <v/>
      </c>
      <c r="D1222">
        <f>IF('🔧 XY LANH'!A178="","",'🔧 XY LANH'!I178)</f>
        <v/>
      </c>
      <c r="E1222" s="37">
        <f>IF('🔧 XY LANH'!A178="","",'🔧 XY LANH'!#REF!)</f>
        <v/>
      </c>
      <c r="F1222" s="37">
        <f>IF('🔧 XY LANH'!A178="","",'🔧 XY LANH'!J178)</f>
        <v/>
      </c>
      <c r="G1222" s="37">
        <f>IF('🔧 XY LANH'!A178="","",'🔧 XY LANH'!K178)</f>
        <v/>
      </c>
      <c r="H1222" s="37">
        <f>IF('🔧 XY LANH'!A178="","",'🔧 XY LANH'!L178)</f>
        <v/>
      </c>
      <c r="I1222" s="37">
        <f>IF('🔧 XY LANH'!A178="","",'🔧 XY LANH'!M178)</f>
        <v/>
      </c>
      <c r="J1222">
        <f>IF('🔧 XY LANH'!A178="","",'🔧 XY LANH'!#REF!)</f>
        <v/>
      </c>
      <c r="L1222">
        <f>N(L1221)+IF(AND('🔎 TRA CỨU NHANH'!$C$2&lt;&gt;"",OR(ISNUMBER(SEARCH('🔎 TRA CỨU NHANH'!$C$2,$A1222)),ISNUMBER(SEARCH('🔎 TRA CỨU NHANH'!$C$2,$B1222)))),1,0)</f>
        <v/>
      </c>
      <c r="M1222">
        <f>IF(L1222&gt;N(L1221),L1222,"")</f>
        <v/>
      </c>
      <c r="N1222">
        <f>N(N1221)+IF(AND('💰 BÁO GIÁ'!$C$27&lt;&gt;"",OR(ISNUMBER(SEARCH('💰 BÁO GIÁ'!$C$27,$A1222)),ISNUMBER(SEARCH('💰 BÁO GIÁ'!$C$27,$B1222)))),1,0)</f>
        <v/>
      </c>
      <c r="O1222">
        <f>IF(N1222&gt;N(N1221),N1222,"")</f>
        <v/>
      </c>
    </row>
    <row r="1223">
      <c r="A1223">
        <f>IF('🔧 XY LANH'!A179="","",'🔧 XY LANH'!A179)</f>
        <v/>
      </c>
      <c r="B1223">
        <f>IF('🔧 XY LANH'!A179="","",'🔧 XY LANH'!N179)</f>
        <v/>
      </c>
      <c r="C1223">
        <f>IF('🔧 XY LANH'!A179="","","Xy lanh")</f>
        <v/>
      </c>
      <c r="D1223">
        <f>IF('🔧 XY LANH'!A179="","",'🔧 XY LANH'!I179)</f>
        <v/>
      </c>
      <c r="E1223" s="37">
        <f>IF('🔧 XY LANH'!A179="","",'🔧 XY LANH'!#REF!)</f>
        <v/>
      </c>
      <c r="F1223" s="37">
        <f>IF('🔧 XY LANH'!A179="","",'🔧 XY LANH'!J179)</f>
        <v/>
      </c>
      <c r="G1223" s="37">
        <f>IF('🔧 XY LANH'!A179="","",'🔧 XY LANH'!K179)</f>
        <v/>
      </c>
      <c r="H1223" s="37">
        <f>IF('🔧 XY LANH'!A179="","",'🔧 XY LANH'!L179)</f>
        <v/>
      </c>
      <c r="I1223" s="37">
        <f>IF('🔧 XY LANH'!A179="","",'🔧 XY LANH'!M179)</f>
        <v/>
      </c>
      <c r="J1223">
        <f>IF('🔧 XY LANH'!A179="","",'🔧 XY LANH'!#REF!)</f>
        <v/>
      </c>
      <c r="L1223">
        <f>N(L1222)+IF(AND('🔎 TRA CỨU NHANH'!$C$2&lt;&gt;"",OR(ISNUMBER(SEARCH('🔎 TRA CỨU NHANH'!$C$2,$A1223)),ISNUMBER(SEARCH('🔎 TRA CỨU NHANH'!$C$2,$B1223)))),1,0)</f>
        <v/>
      </c>
      <c r="M1223">
        <f>IF(L1223&gt;N(L1222),L1223,"")</f>
        <v/>
      </c>
      <c r="N1223">
        <f>N(N1222)+IF(AND('💰 BÁO GIÁ'!$C$27&lt;&gt;"",OR(ISNUMBER(SEARCH('💰 BÁO GIÁ'!$C$27,$A1223)),ISNUMBER(SEARCH('💰 BÁO GIÁ'!$C$27,$B1223)))),1,0)</f>
        <v/>
      </c>
      <c r="O1223">
        <f>IF(N1223&gt;N(N1222),N1223,"")</f>
        <v/>
      </c>
    </row>
    <row r="1224">
      <c r="A1224">
        <f>IF('🔧 XY LANH'!A180="","",'🔧 XY LANH'!A180)</f>
        <v/>
      </c>
      <c r="B1224">
        <f>IF('🔧 XY LANH'!A180="","",'🔧 XY LANH'!N180)</f>
        <v/>
      </c>
      <c r="C1224">
        <f>IF('🔧 XY LANH'!A180="","","Xy lanh")</f>
        <v/>
      </c>
      <c r="D1224">
        <f>IF('🔧 XY LANH'!A180="","",'🔧 XY LANH'!I180)</f>
        <v/>
      </c>
      <c r="E1224" s="37">
        <f>IF('🔧 XY LANH'!A180="","",'🔧 XY LANH'!#REF!)</f>
        <v/>
      </c>
      <c r="F1224" s="37">
        <f>IF('🔧 XY LANH'!A180="","",'🔧 XY LANH'!J180)</f>
        <v/>
      </c>
      <c r="G1224" s="37">
        <f>IF('🔧 XY LANH'!A180="","",'🔧 XY LANH'!K180)</f>
        <v/>
      </c>
      <c r="H1224" s="37">
        <f>IF('🔧 XY LANH'!A180="","",'🔧 XY LANH'!L180)</f>
        <v/>
      </c>
      <c r="I1224" s="37">
        <f>IF('🔧 XY LANH'!A180="","",'🔧 XY LANH'!M180)</f>
        <v/>
      </c>
      <c r="J1224">
        <f>IF('🔧 XY LANH'!A180="","",'🔧 XY LANH'!#REF!)</f>
        <v/>
      </c>
      <c r="L1224">
        <f>N(L1223)+IF(AND('🔎 TRA CỨU NHANH'!$C$2&lt;&gt;"",OR(ISNUMBER(SEARCH('🔎 TRA CỨU NHANH'!$C$2,$A1224)),ISNUMBER(SEARCH('🔎 TRA CỨU NHANH'!$C$2,$B1224)))),1,0)</f>
        <v/>
      </c>
      <c r="M1224">
        <f>IF(L1224&gt;N(L1223),L1224,"")</f>
        <v/>
      </c>
      <c r="N1224">
        <f>N(N1223)+IF(AND('💰 BÁO GIÁ'!$C$27&lt;&gt;"",OR(ISNUMBER(SEARCH('💰 BÁO GIÁ'!$C$27,$A1224)),ISNUMBER(SEARCH('💰 BÁO GIÁ'!$C$27,$B1224)))),1,0)</f>
        <v/>
      </c>
      <c r="O1224">
        <f>IF(N1224&gt;N(N1223),N1224,"")</f>
        <v/>
      </c>
    </row>
    <row r="1225">
      <c r="A1225">
        <f>IF('🔧 XY LANH'!A181="","",'🔧 XY LANH'!A181)</f>
        <v/>
      </c>
      <c r="B1225">
        <f>IF('🔧 XY LANH'!A181="","",'🔧 XY LANH'!N181)</f>
        <v/>
      </c>
      <c r="C1225">
        <f>IF('🔧 XY LANH'!A181="","","Xy lanh")</f>
        <v/>
      </c>
      <c r="D1225">
        <f>IF('🔧 XY LANH'!A181="","",'🔧 XY LANH'!I181)</f>
        <v/>
      </c>
      <c r="E1225" s="37">
        <f>IF('🔧 XY LANH'!A181="","",'🔧 XY LANH'!#REF!)</f>
        <v/>
      </c>
      <c r="F1225" s="37">
        <f>IF('🔧 XY LANH'!A181="","",'🔧 XY LANH'!J181)</f>
        <v/>
      </c>
      <c r="G1225" s="37">
        <f>IF('🔧 XY LANH'!A181="","",'🔧 XY LANH'!K181)</f>
        <v/>
      </c>
      <c r="H1225" s="37">
        <f>IF('🔧 XY LANH'!A181="","",'🔧 XY LANH'!L181)</f>
        <v/>
      </c>
      <c r="I1225" s="37">
        <f>IF('🔧 XY LANH'!A181="","",'🔧 XY LANH'!M181)</f>
        <v/>
      </c>
      <c r="J1225">
        <f>IF('🔧 XY LANH'!A181="","",'🔧 XY LANH'!#REF!)</f>
        <v/>
      </c>
      <c r="L1225">
        <f>N(L1224)+IF(AND('🔎 TRA CỨU NHANH'!$C$2&lt;&gt;"",OR(ISNUMBER(SEARCH('🔎 TRA CỨU NHANH'!$C$2,$A1225)),ISNUMBER(SEARCH('🔎 TRA CỨU NHANH'!$C$2,$B1225)))),1,0)</f>
        <v/>
      </c>
      <c r="M1225">
        <f>IF(L1225&gt;N(L1224),L1225,"")</f>
        <v/>
      </c>
      <c r="N1225">
        <f>N(N1224)+IF(AND('💰 BÁO GIÁ'!$C$27&lt;&gt;"",OR(ISNUMBER(SEARCH('💰 BÁO GIÁ'!$C$27,$A1225)),ISNUMBER(SEARCH('💰 BÁO GIÁ'!$C$27,$B1225)))),1,0)</f>
        <v/>
      </c>
      <c r="O1225">
        <f>IF(N1225&gt;N(N1224),N1225,"")</f>
        <v/>
      </c>
    </row>
    <row r="1226">
      <c r="A1226">
        <f>IF('🔧 XY LANH'!A182="","",'🔧 XY LANH'!A182)</f>
        <v/>
      </c>
      <c r="B1226">
        <f>IF('🔧 XY LANH'!A182="","",'🔧 XY LANH'!N182)</f>
        <v/>
      </c>
      <c r="C1226">
        <f>IF('🔧 XY LANH'!A182="","","Xy lanh")</f>
        <v/>
      </c>
      <c r="D1226">
        <f>IF('🔧 XY LANH'!A182="","",'🔧 XY LANH'!I182)</f>
        <v/>
      </c>
      <c r="E1226" s="37">
        <f>IF('🔧 XY LANH'!A182="","",'🔧 XY LANH'!#REF!)</f>
        <v/>
      </c>
      <c r="F1226" s="37">
        <f>IF('🔧 XY LANH'!A182="","",'🔧 XY LANH'!J182)</f>
        <v/>
      </c>
      <c r="G1226" s="37">
        <f>IF('🔧 XY LANH'!A182="","",'🔧 XY LANH'!K182)</f>
        <v/>
      </c>
      <c r="H1226" s="37">
        <f>IF('🔧 XY LANH'!A182="","",'🔧 XY LANH'!L182)</f>
        <v/>
      </c>
      <c r="I1226" s="37">
        <f>IF('🔧 XY LANH'!A182="","",'🔧 XY LANH'!M182)</f>
        <v/>
      </c>
      <c r="J1226">
        <f>IF('🔧 XY LANH'!A182="","",'🔧 XY LANH'!#REF!)</f>
        <v/>
      </c>
      <c r="L1226">
        <f>N(L1225)+IF(AND('🔎 TRA CỨU NHANH'!$C$2&lt;&gt;"",OR(ISNUMBER(SEARCH('🔎 TRA CỨU NHANH'!$C$2,$A1226)),ISNUMBER(SEARCH('🔎 TRA CỨU NHANH'!$C$2,$B1226)))),1,0)</f>
        <v/>
      </c>
      <c r="M1226">
        <f>IF(L1226&gt;N(L1225),L1226,"")</f>
        <v/>
      </c>
      <c r="N1226">
        <f>N(N1225)+IF(AND('💰 BÁO GIÁ'!$C$27&lt;&gt;"",OR(ISNUMBER(SEARCH('💰 BÁO GIÁ'!$C$27,$A1226)),ISNUMBER(SEARCH('💰 BÁO GIÁ'!$C$27,$B1226)))),1,0)</f>
        <v/>
      </c>
      <c r="O1226">
        <f>IF(N1226&gt;N(N1225),N1226,"")</f>
        <v/>
      </c>
    </row>
    <row r="1227">
      <c r="A1227">
        <f>IF('🔧 XY LANH'!A183="","",'🔧 XY LANH'!A183)</f>
        <v/>
      </c>
      <c r="B1227">
        <f>IF('🔧 XY LANH'!A183="","",'🔧 XY LANH'!N183)</f>
        <v/>
      </c>
      <c r="C1227">
        <f>IF('🔧 XY LANH'!A183="","","Xy lanh")</f>
        <v/>
      </c>
      <c r="D1227">
        <f>IF('🔧 XY LANH'!A183="","",'🔧 XY LANH'!I183)</f>
        <v/>
      </c>
      <c r="E1227" s="37">
        <f>IF('🔧 XY LANH'!A183="","",'🔧 XY LANH'!#REF!)</f>
        <v/>
      </c>
      <c r="F1227" s="37">
        <f>IF('🔧 XY LANH'!A183="","",'🔧 XY LANH'!J183)</f>
        <v/>
      </c>
      <c r="G1227" s="37">
        <f>IF('🔧 XY LANH'!A183="","",'🔧 XY LANH'!K183)</f>
        <v/>
      </c>
      <c r="H1227" s="37">
        <f>IF('🔧 XY LANH'!A183="","",'🔧 XY LANH'!L183)</f>
        <v/>
      </c>
      <c r="I1227" s="37">
        <f>IF('🔧 XY LANH'!A183="","",'🔧 XY LANH'!M183)</f>
        <v/>
      </c>
      <c r="J1227">
        <f>IF('🔧 XY LANH'!A183="","",'🔧 XY LANH'!#REF!)</f>
        <v/>
      </c>
      <c r="L1227">
        <f>N(L1226)+IF(AND('🔎 TRA CỨU NHANH'!$C$2&lt;&gt;"",OR(ISNUMBER(SEARCH('🔎 TRA CỨU NHANH'!$C$2,$A1227)),ISNUMBER(SEARCH('🔎 TRA CỨU NHANH'!$C$2,$B1227)))),1,0)</f>
        <v/>
      </c>
      <c r="M1227">
        <f>IF(L1227&gt;N(L1226),L1227,"")</f>
        <v/>
      </c>
      <c r="N1227">
        <f>N(N1226)+IF(AND('💰 BÁO GIÁ'!$C$27&lt;&gt;"",OR(ISNUMBER(SEARCH('💰 BÁO GIÁ'!$C$27,$A1227)),ISNUMBER(SEARCH('💰 BÁO GIÁ'!$C$27,$B1227)))),1,0)</f>
        <v/>
      </c>
      <c r="O1227">
        <f>IF(N1227&gt;N(N1226),N1227,"")</f>
        <v/>
      </c>
    </row>
    <row r="1228">
      <c r="A1228">
        <f>IF('🔧 XY LANH'!A184="","",'🔧 XY LANH'!A184)</f>
        <v/>
      </c>
      <c r="B1228">
        <f>IF('🔧 XY LANH'!A184="","",'🔧 XY LANH'!N184)</f>
        <v/>
      </c>
      <c r="C1228">
        <f>IF('🔧 XY LANH'!A184="","","Xy lanh")</f>
        <v/>
      </c>
      <c r="D1228">
        <f>IF('🔧 XY LANH'!A184="","",'🔧 XY LANH'!I184)</f>
        <v/>
      </c>
      <c r="E1228" s="37">
        <f>IF('🔧 XY LANH'!A184="","",'🔧 XY LANH'!#REF!)</f>
        <v/>
      </c>
      <c r="F1228" s="37">
        <f>IF('🔧 XY LANH'!A184="","",'🔧 XY LANH'!J184)</f>
        <v/>
      </c>
      <c r="G1228" s="37">
        <f>IF('🔧 XY LANH'!A184="","",'🔧 XY LANH'!K184)</f>
        <v/>
      </c>
      <c r="H1228" s="37">
        <f>IF('🔧 XY LANH'!A184="","",'🔧 XY LANH'!L184)</f>
        <v/>
      </c>
      <c r="I1228" s="37">
        <f>IF('🔧 XY LANH'!A184="","",'🔧 XY LANH'!M184)</f>
        <v/>
      </c>
      <c r="J1228">
        <f>IF('🔧 XY LANH'!A184="","",'🔧 XY LANH'!#REF!)</f>
        <v/>
      </c>
      <c r="L1228">
        <f>N(L1227)+IF(AND('🔎 TRA CỨU NHANH'!$C$2&lt;&gt;"",OR(ISNUMBER(SEARCH('🔎 TRA CỨU NHANH'!$C$2,$A1228)),ISNUMBER(SEARCH('🔎 TRA CỨU NHANH'!$C$2,$B1228)))),1,0)</f>
        <v/>
      </c>
      <c r="M1228">
        <f>IF(L1228&gt;N(L1227),L1228,"")</f>
        <v/>
      </c>
      <c r="N1228">
        <f>N(N1227)+IF(AND('💰 BÁO GIÁ'!$C$27&lt;&gt;"",OR(ISNUMBER(SEARCH('💰 BÁO GIÁ'!$C$27,$A1228)),ISNUMBER(SEARCH('💰 BÁO GIÁ'!$C$27,$B1228)))),1,0)</f>
        <v/>
      </c>
      <c r="O1228">
        <f>IF(N1228&gt;N(N1227),N1228,"")</f>
        <v/>
      </c>
    </row>
    <row r="1229">
      <c r="A1229">
        <f>IF('🔧 XY LANH'!A185="","",'🔧 XY LANH'!A185)</f>
        <v/>
      </c>
      <c r="B1229">
        <f>IF('🔧 XY LANH'!A185="","",'🔧 XY LANH'!N185)</f>
        <v/>
      </c>
      <c r="C1229">
        <f>IF('🔧 XY LANH'!A185="","","Xy lanh")</f>
        <v/>
      </c>
      <c r="D1229">
        <f>IF('🔧 XY LANH'!A185="","",'🔧 XY LANH'!I185)</f>
        <v/>
      </c>
      <c r="E1229" s="37">
        <f>IF('🔧 XY LANH'!A185="","",'🔧 XY LANH'!#REF!)</f>
        <v/>
      </c>
      <c r="F1229" s="37">
        <f>IF('🔧 XY LANH'!A185="","",'🔧 XY LANH'!J185)</f>
        <v/>
      </c>
      <c r="G1229" s="37">
        <f>IF('🔧 XY LANH'!A185="","",'🔧 XY LANH'!K185)</f>
        <v/>
      </c>
      <c r="H1229" s="37">
        <f>IF('🔧 XY LANH'!A185="","",'🔧 XY LANH'!L185)</f>
        <v/>
      </c>
      <c r="I1229" s="37">
        <f>IF('🔧 XY LANH'!A185="","",'🔧 XY LANH'!M185)</f>
        <v/>
      </c>
      <c r="J1229">
        <f>IF('🔧 XY LANH'!A185="","",'🔧 XY LANH'!#REF!)</f>
        <v/>
      </c>
      <c r="L1229">
        <f>N(L1228)+IF(AND('🔎 TRA CỨU NHANH'!$C$2&lt;&gt;"",OR(ISNUMBER(SEARCH('🔎 TRA CỨU NHANH'!$C$2,$A1229)),ISNUMBER(SEARCH('🔎 TRA CỨU NHANH'!$C$2,$B1229)))),1,0)</f>
        <v/>
      </c>
      <c r="M1229">
        <f>IF(L1229&gt;N(L1228),L1229,"")</f>
        <v/>
      </c>
      <c r="N1229">
        <f>N(N1228)+IF(AND('💰 BÁO GIÁ'!$C$27&lt;&gt;"",OR(ISNUMBER(SEARCH('💰 BÁO GIÁ'!$C$27,$A1229)),ISNUMBER(SEARCH('💰 BÁO GIÁ'!$C$27,$B1229)))),1,0)</f>
        <v/>
      </c>
      <c r="O1229">
        <f>IF(N1229&gt;N(N1228),N1229,"")</f>
        <v/>
      </c>
    </row>
    <row r="1230">
      <c r="A1230">
        <f>IF('🔧 XY LANH'!A186="","",'🔧 XY LANH'!A186)</f>
        <v/>
      </c>
      <c r="B1230">
        <f>IF('🔧 XY LANH'!A186="","",'🔧 XY LANH'!N186)</f>
        <v/>
      </c>
      <c r="C1230">
        <f>IF('🔧 XY LANH'!A186="","","Xy lanh")</f>
        <v/>
      </c>
      <c r="D1230">
        <f>IF('🔧 XY LANH'!A186="","",'🔧 XY LANH'!I186)</f>
        <v/>
      </c>
      <c r="E1230" s="37">
        <f>IF('🔧 XY LANH'!A186="","",'🔧 XY LANH'!#REF!)</f>
        <v/>
      </c>
      <c r="F1230" s="37">
        <f>IF('🔧 XY LANH'!A186="","",'🔧 XY LANH'!J186)</f>
        <v/>
      </c>
      <c r="G1230" s="37">
        <f>IF('🔧 XY LANH'!A186="","",'🔧 XY LANH'!K186)</f>
        <v/>
      </c>
      <c r="H1230" s="37">
        <f>IF('🔧 XY LANH'!A186="","",'🔧 XY LANH'!L186)</f>
        <v/>
      </c>
      <c r="I1230" s="37">
        <f>IF('🔧 XY LANH'!A186="","",'🔧 XY LANH'!M186)</f>
        <v/>
      </c>
      <c r="J1230">
        <f>IF('🔧 XY LANH'!A186="","",'🔧 XY LANH'!#REF!)</f>
        <v/>
      </c>
      <c r="L1230">
        <f>N(L1229)+IF(AND('🔎 TRA CỨU NHANH'!$C$2&lt;&gt;"",OR(ISNUMBER(SEARCH('🔎 TRA CỨU NHANH'!$C$2,$A1230)),ISNUMBER(SEARCH('🔎 TRA CỨU NHANH'!$C$2,$B1230)))),1,0)</f>
        <v/>
      </c>
      <c r="M1230">
        <f>IF(L1230&gt;N(L1229),L1230,"")</f>
        <v/>
      </c>
      <c r="N1230">
        <f>N(N1229)+IF(AND('💰 BÁO GIÁ'!$C$27&lt;&gt;"",OR(ISNUMBER(SEARCH('💰 BÁO GIÁ'!$C$27,$A1230)),ISNUMBER(SEARCH('💰 BÁO GIÁ'!$C$27,$B1230)))),1,0)</f>
        <v/>
      </c>
      <c r="O1230">
        <f>IF(N1230&gt;N(N1229),N1230,"")</f>
        <v/>
      </c>
    </row>
    <row r="1231">
      <c r="A1231">
        <f>IF('🔧 XY LANH'!A187="","",'🔧 XY LANH'!A187)</f>
        <v/>
      </c>
      <c r="B1231">
        <f>IF('🔧 XY LANH'!A187="","",'🔧 XY LANH'!N187)</f>
        <v/>
      </c>
      <c r="C1231">
        <f>IF('🔧 XY LANH'!A187="","","Xy lanh")</f>
        <v/>
      </c>
      <c r="D1231">
        <f>IF('🔧 XY LANH'!A187="","",'🔧 XY LANH'!I187)</f>
        <v/>
      </c>
      <c r="E1231" s="37">
        <f>IF('🔧 XY LANH'!A187="","",'🔧 XY LANH'!#REF!)</f>
        <v/>
      </c>
      <c r="F1231" s="37">
        <f>IF('🔧 XY LANH'!A187="","",'🔧 XY LANH'!J187)</f>
        <v/>
      </c>
      <c r="G1231" s="37">
        <f>IF('🔧 XY LANH'!A187="","",'🔧 XY LANH'!K187)</f>
        <v/>
      </c>
      <c r="H1231" s="37">
        <f>IF('🔧 XY LANH'!A187="","",'🔧 XY LANH'!L187)</f>
        <v/>
      </c>
      <c r="I1231" s="37">
        <f>IF('🔧 XY LANH'!A187="","",'🔧 XY LANH'!M187)</f>
        <v/>
      </c>
      <c r="J1231">
        <f>IF('🔧 XY LANH'!A187="","",'🔧 XY LANH'!#REF!)</f>
        <v/>
      </c>
      <c r="L1231">
        <f>N(L1230)+IF(AND('🔎 TRA CỨU NHANH'!$C$2&lt;&gt;"",OR(ISNUMBER(SEARCH('🔎 TRA CỨU NHANH'!$C$2,$A1231)),ISNUMBER(SEARCH('🔎 TRA CỨU NHANH'!$C$2,$B1231)))),1,0)</f>
        <v/>
      </c>
      <c r="M1231">
        <f>IF(L1231&gt;N(L1230),L1231,"")</f>
        <v/>
      </c>
      <c r="N1231">
        <f>N(N1230)+IF(AND('💰 BÁO GIÁ'!$C$27&lt;&gt;"",OR(ISNUMBER(SEARCH('💰 BÁO GIÁ'!$C$27,$A1231)),ISNUMBER(SEARCH('💰 BÁO GIÁ'!$C$27,$B1231)))),1,0)</f>
        <v/>
      </c>
      <c r="O1231">
        <f>IF(N1231&gt;N(N1230),N1231,"")</f>
        <v/>
      </c>
    </row>
    <row r="1232">
      <c r="A1232">
        <f>IF('🔧 XY LANH'!A188="","",'🔧 XY LANH'!A188)</f>
        <v/>
      </c>
      <c r="B1232">
        <f>IF('🔧 XY LANH'!A188="","",'🔧 XY LANH'!N188)</f>
        <v/>
      </c>
      <c r="C1232">
        <f>IF('🔧 XY LANH'!A188="","","Xy lanh")</f>
        <v/>
      </c>
      <c r="D1232">
        <f>IF('🔧 XY LANH'!A188="","",'🔧 XY LANH'!I188)</f>
        <v/>
      </c>
      <c r="E1232" s="37">
        <f>IF('🔧 XY LANH'!A188="","",'🔧 XY LANH'!#REF!)</f>
        <v/>
      </c>
      <c r="F1232" s="37">
        <f>IF('🔧 XY LANH'!A188="","",'🔧 XY LANH'!J188)</f>
        <v/>
      </c>
      <c r="G1232" s="37">
        <f>IF('🔧 XY LANH'!A188="","",'🔧 XY LANH'!K188)</f>
        <v/>
      </c>
      <c r="H1232" s="37">
        <f>IF('🔧 XY LANH'!A188="","",'🔧 XY LANH'!L188)</f>
        <v/>
      </c>
      <c r="I1232" s="37">
        <f>IF('🔧 XY LANH'!A188="","",'🔧 XY LANH'!M188)</f>
        <v/>
      </c>
      <c r="J1232">
        <f>IF('🔧 XY LANH'!A188="","",'🔧 XY LANH'!#REF!)</f>
        <v/>
      </c>
      <c r="L1232">
        <f>N(L1231)+IF(AND('🔎 TRA CỨU NHANH'!$C$2&lt;&gt;"",OR(ISNUMBER(SEARCH('🔎 TRA CỨU NHANH'!$C$2,$A1232)),ISNUMBER(SEARCH('🔎 TRA CỨU NHANH'!$C$2,$B1232)))),1,0)</f>
        <v/>
      </c>
      <c r="M1232">
        <f>IF(L1232&gt;N(L1231),L1232,"")</f>
        <v/>
      </c>
      <c r="N1232">
        <f>N(N1231)+IF(AND('💰 BÁO GIÁ'!$C$27&lt;&gt;"",OR(ISNUMBER(SEARCH('💰 BÁO GIÁ'!$C$27,$A1232)),ISNUMBER(SEARCH('💰 BÁO GIÁ'!$C$27,$B1232)))),1,0)</f>
        <v/>
      </c>
      <c r="O1232">
        <f>IF(N1232&gt;N(N1231),N1232,"")</f>
        <v/>
      </c>
    </row>
    <row r="1233">
      <c r="A1233">
        <f>IF('🔧 XY LANH'!A189="","",'🔧 XY LANH'!A189)</f>
        <v/>
      </c>
      <c r="B1233">
        <f>IF('🔧 XY LANH'!A189="","",'🔧 XY LANH'!N189)</f>
        <v/>
      </c>
      <c r="C1233">
        <f>IF('🔧 XY LANH'!A189="","","Xy lanh")</f>
        <v/>
      </c>
      <c r="D1233">
        <f>IF('🔧 XY LANH'!A189="","",'🔧 XY LANH'!I189)</f>
        <v/>
      </c>
      <c r="E1233" s="37">
        <f>IF('🔧 XY LANH'!A189="","",'🔧 XY LANH'!#REF!)</f>
        <v/>
      </c>
      <c r="F1233" s="37">
        <f>IF('🔧 XY LANH'!A189="","",'🔧 XY LANH'!J189)</f>
        <v/>
      </c>
      <c r="G1233" s="37">
        <f>IF('🔧 XY LANH'!A189="","",'🔧 XY LANH'!K189)</f>
        <v/>
      </c>
      <c r="H1233" s="37">
        <f>IF('🔧 XY LANH'!A189="","",'🔧 XY LANH'!L189)</f>
        <v/>
      </c>
      <c r="I1233" s="37">
        <f>IF('🔧 XY LANH'!A189="","",'🔧 XY LANH'!M189)</f>
        <v/>
      </c>
      <c r="J1233">
        <f>IF('🔧 XY LANH'!A189="","",'🔧 XY LANH'!#REF!)</f>
        <v/>
      </c>
      <c r="L1233">
        <f>N(L1232)+IF(AND('🔎 TRA CỨU NHANH'!$C$2&lt;&gt;"",OR(ISNUMBER(SEARCH('🔎 TRA CỨU NHANH'!$C$2,$A1233)),ISNUMBER(SEARCH('🔎 TRA CỨU NHANH'!$C$2,$B1233)))),1,0)</f>
        <v/>
      </c>
      <c r="M1233">
        <f>IF(L1233&gt;N(L1232),L1233,"")</f>
        <v/>
      </c>
      <c r="N1233">
        <f>N(N1232)+IF(AND('💰 BÁO GIÁ'!$C$27&lt;&gt;"",OR(ISNUMBER(SEARCH('💰 BÁO GIÁ'!$C$27,$A1233)),ISNUMBER(SEARCH('💰 BÁO GIÁ'!$C$27,$B1233)))),1,0)</f>
        <v/>
      </c>
      <c r="O1233">
        <f>IF(N1233&gt;N(N1232),N1233,"")</f>
        <v/>
      </c>
    </row>
    <row r="1234">
      <c r="A1234">
        <f>IF('🔧 XY LANH'!A190="","",'🔧 XY LANH'!A190)</f>
        <v/>
      </c>
      <c r="B1234">
        <f>IF('🔧 XY LANH'!A190="","",'🔧 XY LANH'!N190)</f>
        <v/>
      </c>
      <c r="C1234">
        <f>IF('🔧 XY LANH'!A190="","","Xy lanh")</f>
        <v/>
      </c>
      <c r="D1234">
        <f>IF('🔧 XY LANH'!A190="","",'🔧 XY LANH'!I190)</f>
        <v/>
      </c>
      <c r="E1234" s="37">
        <f>IF('🔧 XY LANH'!A190="","",'🔧 XY LANH'!#REF!)</f>
        <v/>
      </c>
      <c r="F1234" s="37">
        <f>IF('🔧 XY LANH'!A190="","",'🔧 XY LANH'!J190)</f>
        <v/>
      </c>
      <c r="G1234" s="37">
        <f>IF('🔧 XY LANH'!A190="","",'🔧 XY LANH'!K190)</f>
        <v/>
      </c>
      <c r="H1234" s="37">
        <f>IF('🔧 XY LANH'!A190="","",'🔧 XY LANH'!L190)</f>
        <v/>
      </c>
      <c r="I1234" s="37">
        <f>IF('🔧 XY LANH'!A190="","",'🔧 XY LANH'!M190)</f>
        <v/>
      </c>
      <c r="J1234">
        <f>IF('🔧 XY LANH'!A190="","",'🔧 XY LANH'!#REF!)</f>
        <v/>
      </c>
      <c r="L1234">
        <f>N(L1233)+IF(AND('🔎 TRA CỨU NHANH'!$C$2&lt;&gt;"",OR(ISNUMBER(SEARCH('🔎 TRA CỨU NHANH'!$C$2,$A1234)),ISNUMBER(SEARCH('🔎 TRA CỨU NHANH'!$C$2,$B1234)))),1,0)</f>
        <v/>
      </c>
      <c r="M1234">
        <f>IF(L1234&gt;N(L1233),L1234,"")</f>
        <v/>
      </c>
      <c r="N1234">
        <f>N(N1233)+IF(AND('💰 BÁO GIÁ'!$C$27&lt;&gt;"",OR(ISNUMBER(SEARCH('💰 BÁO GIÁ'!$C$27,$A1234)),ISNUMBER(SEARCH('💰 BÁO GIÁ'!$C$27,$B1234)))),1,0)</f>
        <v/>
      </c>
      <c r="O1234">
        <f>IF(N1234&gt;N(N1233),N1234,"")</f>
        <v/>
      </c>
    </row>
    <row r="1235">
      <c r="A1235">
        <f>IF('🔧 XY LANH'!A191="","",'🔧 XY LANH'!A191)</f>
        <v/>
      </c>
      <c r="B1235">
        <f>IF('🔧 XY LANH'!A191="","",'🔧 XY LANH'!N191)</f>
        <v/>
      </c>
      <c r="C1235">
        <f>IF('🔧 XY LANH'!A191="","","Xy lanh")</f>
        <v/>
      </c>
      <c r="D1235">
        <f>IF('🔧 XY LANH'!A191="","",'🔧 XY LANH'!I191)</f>
        <v/>
      </c>
      <c r="E1235" s="37">
        <f>IF('🔧 XY LANH'!A191="","",'🔧 XY LANH'!#REF!)</f>
        <v/>
      </c>
      <c r="F1235" s="37">
        <f>IF('🔧 XY LANH'!A191="","",'🔧 XY LANH'!J191)</f>
        <v/>
      </c>
      <c r="G1235" s="37">
        <f>IF('🔧 XY LANH'!A191="","",'🔧 XY LANH'!K191)</f>
        <v/>
      </c>
      <c r="H1235" s="37">
        <f>IF('🔧 XY LANH'!A191="","",'🔧 XY LANH'!L191)</f>
        <v/>
      </c>
      <c r="I1235" s="37">
        <f>IF('🔧 XY LANH'!A191="","",'🔧 XY LANH'!M191)</f>
        <v/>
      </c>
      <c r="J1235">
        <f>IF('🔧 XY LANH'!A191="","",'🔧 XY LANH'!#REF!)</f>
        <v/>
      </c>
      <c r="L1235">
        <f>N(L1234)+IF(AND('🔎 TRA CỨU NHANH'!$C$2&lt;&gt;"",OR(ISNUMBER(SEARCH('🔎 TRA CỨU NHANH'!$C$2,$A1235)),ISNUMBER(SEARCH('🔎 TRA CỨU NHANH'!$C$2,$B1235)))),1,0)</f>
        <v/>
      </c>
      <c r="M1235">
        <f>IF(L1235&gt;N(L1234),L1235,"")</f>
        <v/>
      </c>
      <c r="N1235">
        <f>N(N1234)+IF(AND('💰 BÁO GIÁ'!$C$27&lt;&gt;"",OR(ISNUMBER(SEARCH('💰 BÁO GIÁ'!$C$27,$A1235)),ISNUMBER(SEARCH('💰 BÁO GIÁ'!$C$27,$B1235)))),1,0)</f>
        <v/>
      </c>
      <c r="O1235">
        <f>IF(N1235&gt;N(N1234),N1235,"")</f>
        <v/>
      </c>
    </row>
    <row r="1236">
      <c r="A1236">
        <f>IF('🔧 XY LANH'!A192="","",'🔧 XY LANH'!A192)</f>
        <v/>
      </c>
      <c r="B1236">
        <f>IF('🔧 XY LANH'!A192="","",'🔧 XY LANH'!N192)</f>
        <v/>
      </c>
      <c r="C1236">
        <f>IF('🔧 XY LANH'!A192="","","Xy lanh")</f>
        <v/>
      </c>
      <c r="D1236">
        <f>IF('🔧 XY LANH'!A192="","",'🔧 XY LANH'!I192)</f>
        <v/>
      </c>
      <c r="E1236" s="37">
        <f>IF('🔧 XY LANH'!A192="","",'🔧 XY LANH'!#REF!)</f>
        <v/>
      </c>
      <c r="F1236" s="37">
        <f>IF('🔧 XY LANH'!A192="","",'🔧 XY LANH'!J192)</f>
        <v/>
      </c>
      <c r="G1236" s="37">
        <f>IF('🔧 XY LANH'!A192="","",'🔧 XY LANH'!K192)</f>
        <v/>
      </c>
      <c r="H1236" s="37">
        <f>IF('🔧 XY LANH'!A192="","",'🔧 XY LANH'!L192)</f>
        <v/>
      </c>
      <c r="I1236" s="37">
        <f>IF('🔧 XY LANH'!A192="","",'🔧 XY LANH'!M192)</f>
        <v/>
      </c>
      <c r="J1236">
        <f>IF('🔧 XY LANH'!A192="","",'🔧 XY LANH'!#REF!)</f>
        <v/>
      </c>
      <c r="L1236">
        <f>N(L1235)+IF(AND('🔎 TRA CỨU NHANH'!$C$2&lt;&gt;"",OR(ISNUMBER(SEARCH('🔎 TRA CỨU NHANH'!$C$2,$A1236)),ISNUMBER(SEARCH('🔎 TRA CỨU NHANH'!$C$2,$B1236)))),1,0)</f>
        <v/>
      </c>
      <c r="M1236">
        <f>IF(L1236&gt;N(L1235),L1236,"")</f>
        <v/>
      </c>
      <c r="N1236">
        <f>N(N1235)+IF(AND('💰 BÁO GIÁ'!$C$27&lt;&gt;"",OR(ISNUMBER(SEARCH('💰 BÁO GIÁ'!$C$27,$A1236)),ISNUMBER(SEARCH('💰 BÁO GIÁ'!$C$27,$B1236)))),1,0)</f>
        <v/>
      </c>
      <c r="O1236">
        <f>IF(N1236&gt;N(N1235),N1236,"")</f>
        <v/>
      </c>
    </row>
    <row r="1237">
      <c r="A1237">
        <f>IF('🔧 XY LANH'!A193="","",'🔧 XY LANH'!A193)</f>
        <v/>
      </c>
      <c r="B1237">
        <f>IF('🔧 XY LANH'!A193="","",'🔧 XY LANH'!N193)</f>
        <v/>
      </c>
      <c r="C1237">
        <f>IF('🔧 XY LANH'!A193="","","Xy lanh")</f>
        <v/>
      </c>
      <c r="D1237">
        <f>IF('🔧 XY LANH'!A193="","",'🔧 XY LANH'!I193)</f>
        <v/>
      </c>
      <c r="E1237" s="37">
        <f>IF('🔧 XY LANH'!A193="","",'🔧 XY LANH'!#REF!)</f>
        <v/>
      </c>
      <c r="F1237" s="37">
        <f>IF('🔧 XY LANH'!A193="","",'🔧 XY LANH'!J193)</f>
        <v/>
      </c>
      <c r="G1237" s="37">
        <f>IF('🔧 XY LANH'!A193="","",'🔧 XY LANH'!K193)</f>
        <v/>
      </c>
      <c r="H1237" s="37">
        <f>IF('🔧 XY LANH'!A193="","",'🔧 XY LANH'!L193)</f>
        <v/>
      </c>
      <c r="I1237" s="37">
        <f>IF('🔧 XY LANH'!A193="","",'🔧 XY LANH'!M193)</f>
        <v/>
      </c>
      <c r="J1237">
        <f>IF('🔧 XY LANH'!A193="","",'🔧 XY LANH'!#REF!)</f>
        <v/>
      </c>
      <c r="L1237">
        <f>N(L1236)+IF(AND('🔎 TRA CỨU NHANH'!$C$2&lt;&gt;"",OR(ISNUMBER(SEARCH('🔎 TRA CỨU NHANH'!$C$2,$A1237)),ISNUMBER(SEARCH('🔎 TRA CỨU NHANH'!$C$2,$B1237)))),1,0)</f>
        <v/>
      </c>
      <c r="M1237">
        <f>IF(L1237&gt;N(L1236),L1237,"")</f>
        <v/>
      </c>
      <c r="N1237">
        <f>N(N1236)+IF(AND('💰 BÁO GIÁ'!$C$27&lt;&gt;"",OR(ISNUMBER(SEARCH('💰 BÁO GIÁ'!$C$27,$A1237)),ISNUMBER(SEARCH('💰 BÁO GIÁ'!$C$27,$B1237)))),1,0)</f>
        <v/>
      </c>
      <c r="O1237">
        <f>IF(N1237&gt;N(N1236),N1237,"")</f>
        <v/>
      </c>
    </row>
    <row r="1238">
      <c r="A1238">
        <f>IF('🔧 XY LANH'!A194="","",'🔧 XY LANH'!A194)</f>
        <v/>
      </c>
      <c r="B1238">
        <f>IF('🔧 XY LANH'!A194="","",'🔧 XY LANH'!N194)</f>
        <v/>
      </c>
      <c r="C1238">
        <f>IF('🔧 XY LANH'!A194="","","Xy lanh")</f>
        <v/>
      </c>
      <c r="D1238">
        <f>IF('🔧 XY LANH'!A194="","",'🔧 XY LANH'!I194)</f>
        <v/>
      </c>
      <c r="E1238" s="37">
        <f>IF('🔧 XY LANH'!A194="","",'🔧 XY LANH'!#REF!)</f>
        <v/>
      </c>
      <c r="F1238" s="37">
        <f>IF('🔧 XY LANH'!A194="","",'🔧 XY LANH'!J194)</f>
        <v/>
      </c>
      <c r="G1238" s="37">
        <f>IF('🔧 XY LANH'!A194="","",'🔧 XY LANH'!K194)</f>
        <v/>
      </c>
      <c r="H1238" s="37">
        <f>IF('🔧 XY LANH'!A194="","",'🔧 XY LANH'!L194)</f>
        <v/>
      </c>
      <c r="I1238" s="37">
        <f>IF('🔧 XY LANH'!A194="","",'🔧 XY LANH'!M194)</f>
        <v/>
      </c>
      <c r="J1238">
        <f>IF('🔧 XY LANH'!A194="","",'🔧 XY LANH'!#REF!)</f>
        <v/>
      </c>
      <c r="L1238">
        <f>N(L1237)+IF(AND('🔎 TRA CỨU NHANH'!$C$2&lt;&gt;"",OR(ISNUMBER(SEARCH('🔎 TRA CỨU NHANH'!$C$2,$A1238)),ISNUMBER(SEARCH('🔎 TRA CỨU NHANH'!$C$2,$B1238)))),1,0)</f>
        <v/>
      </c>
      <c r="M1238">
        <f>IF(L1238&gt;N(L1237),L1238,"")</f>
        <v/>
      </c>
      <c r="N1238">
        <f>N(N1237)+IF(AND('💰 BÁO GIÁ'!$C$27&lt;&gt;"",OR(ISNUMBER(SEARCH('💰 BÁO GIÁ'!$C$27,$A1238)),ISNUMBER(SEARCH('💰 BÁO GIÁ'!$C$27,$B1238)))),1,0)</f>
        <v/>
      </c>
      <c r="O1238">
        <f>IF(N1238&gt;N(N1237),N1238,"")</f>
        <v/>
      </c>
    </row>
    <row r="1239">
      <c r="A1239">
        <f>IF('🔧 XY LANH'!A195="","",'🔧 XY LANH'!A195)</f>
        <v/>
      </c>
      <c r="B1239">
        <f>IF('🔧 XY LANH'!A195="","",'🔧 XY LANH'!N195)</f>
        <v/>
      </c>
      <c r="C1239">
        <f>IF('🔧 XY LANH'!A195="","","Xy lanh")</f>
        <v/>
      </c>
      <c r="D1239">
        <f>IF('🔧 XY LANH'!A195="","",'🔧 XY LANH'!I195)</f>
        <v/>
      </c>
      <c r="E1239" s="37">
        <f>IF('🔧 XY LANH'!A195="","",'🔧 XY LANH'!#REF!)</f>
        <v/>
      </c>
      <c r="F1239" s="37">
        <f>IF('🔧 XY LANH'!A195="","",'🔧 XY LANH'!J195)</f>
        <v/>
      </c>
      <c r="G1239" s="37">
        <f>IF('🔧 XY LANH'!A195="","",'🔧 XY LANH'!K195)</f>
        <v/>
      </c>
      <c r="H1239" s="37">
        <f>IF('🔧 XY LANH'!A195="","",'🔧 XY LANH'!L195)</f>
        <v/>
      </c>
      <c r="I1239" s="37">
        <f>IF('🔧 XY LANH'!A195="","",'🔧 XY LANH'!M195)</f>
        <v/>
      </c>
      <c r="J1239">
        <f>IF('🔧 XY LANH'!A195="","",'🔧 XY LANH'!#REF!)</f>
        <v/>
      </c>
      <c r="L1239">
        <f>N(L1238)+IF(AND('🔎 TRA CỨU NHANH'!$C$2&lt;&gt;"",OR(ISNUMBER(SEARCH('🔎 TRA CỨU NHANH'!$C$2,$A1239)),ISNUMBER(SEARCH('🔎 TRA CỨU NHANH'!$C$2,$B1239)))),1,0)</f>
        <v/>
      </c>
      <c r="M1239">
        <f>IF(L1239&gt;N(L1238),L1239,"")</f>
        <v/>
      </c>
      <c r="N1239">
        <f>N(N1238)+IF(AND('💰 BÁO GIÁ'!$C$27&lt;&gt;"",OR(ISNUMBER(SEARCH('💰 BÁO GIÁ'!$C$27,$A1239)),ISNUMBER(SEARCH('💰 BÁO GIÁ'!$C$27,$B1239)))),1,0)</f>
        <v/>
      </c>
      <c r="O1239">
        <f>IF(N1239&gt;N(N1238),N1239,"")</f>
        <v/>
      </c>
    </row>
    <row r="1240">
      <c r="A1240">
        <f>IF('🔧 XY LANH'!A196="","",'🔧 XY LANH'!A196)</f>
        <v/>
      </c>
      <c r="B1240">
        <f>IF('🔧 XY LANH'!A196="","",'🔧 XY LANH'!N196)</f>
        <v/>
      </c>
      <c r="C1240">
        <f>IF('🔧 XY LANH'!A196="","","Xy lanh")</f>
        <v/>
      </c>
      <c r="D1240">
        <f>IF('🔧 XY LANH'!A196="","",'🔧 XY LANH'!I196)</f>
        <v/>
      </c>
      <c r="E1240" s="37">
        <f>IF('🔧 XY LANH'!A196="","",'🔧 XY LANH'!#REF!)</f>
        <v/>
      </c>
      <c r="F1240" s="37">
        <f>IF('🔧 XY LANH'!A196="","",'🔧 XY LANH'!J196)</f>
        <v/>
      </c>
      <c r="G1240" s="37">
        <f>IF('🔧 XY LANH'!A196="","",'🔧 XY LANH'!K196)</f>
        <v/>
      </c>
      <c r="H1240" s="37">
        <f>IF('🔧 XY LANH'!A196="","",'🔧 XY LANH'!L196)</f>
        <v/>
      </c>
      <c r="I1240" s="37">
        <f>IF('🔧 XY LANH'!A196="","",'🔧 XY LANH'!M196)</f>
        <v/>
      </c>
      <c r="J1240">
        <f>IF('🔧 XY LANH'!A196="","",'🔧 XY LANH'!#REF!)</f>
        <v/>
      </c>
      <c r="L1240">
        <f>N(L1239)+IF(AND('🔎 TRA CỨU NHANH'!$C$2&lt;&gt;"",OR(ISNUMBER(SEARCH('🔎 TRA CỨU NHANH'!$C$2,$A1240)),ISNUMBER(SEARCH('🔎 TRA CỨU NHANH'!$C$2,$B1240)))),1,0)</f>
        <v/>
      </c>
      <c r="M1240">
        <f>IF(L1240&gt;N(L1239),L1240,"")</f>
        <v/>
      </c>
      <c r="N1240">
        <f>N(N1239)+IF(AND('💰 BÁO GIÁ'!$C$27&lt;&gt;"",OR(ISNUMBER(SEARCH('💰 BÁO GIÁ'!$C$27,$A1240)),ISNUMBER(SEARCH('💰 BÁO GIÁ'!$C$27,$B1240)))),1,0)</f>
        <v/>
      </c>
      <c r="O1240">
        <f>IF(N1240&gt;N(N1239),N1240,"")</f>
        <v/>
      </c>
    </row>
    <row r="1241">
      <c r="A1241">
        <f>IF('🔧 XY LANH'!A197="","",'🔧 XY LANH'!A197)</f>
        <v/>
      </c>
      <c r="B1241">
        <f>IF('🔧 XY LANH'!A197="","",'🔧 XY LANH'!N197)</f>
        <v/>
      </c>
      <c r="C1241">
        <f>IF('🔧 XY LANH'!A197="","","Xy lanh")</f>
        <v/>
      </c>
      <c r="D1241">
        <f>IF('🔧 XY LANH'!A197="","",'🔧 XY LANH'!I197)</f>
        <v/>
      </c>
      <c r="E1241" s="37">
        <f>IF('🔧 XY LANH'!A197="","",'🔧 XY LANH'!#REF!)</f>
        <v/>
      </c>
      <c r="F1241" s="37">
        <f>IF('🔧 XY LANH'!A197="","",'🔧 XY LANH'!J197)</f>
        <v/>
      </c>
      <c r="G1241" s="37">
        <f>IF('🔧 XY LANH'!A197="","",'🔧 XY LANH'!K197)</f>
        <v/>
      </c>
      <c r="H1241" s="37">
        <f>IF('🔧 XY LANH'!A197="","",'🔧 XY LANH'!L197)</f>
        <v/>
      </c>
      <c r="I1241" s="37">
        <f>IF('🔧 XY LANH'!A197="","",'🔧 XY LANH'!M197)</f>
        <v/>
      </c>
      <c r="J1241">
        <f>IF('🔧 XY LANH'!A197="","",'🔧 XY LANH'!#REF!)</f>
        <v/>
      </c>
      <c r="L1241">
        <f>N(L1240)+IF(AND('🔎 TRA CỨU NHANH'!$C$2&lt;&gt;"",OR(ISNUMBER(SEARCH('🔎 TRA CỨU NHANH'!$C$2,$A1241)),ISNUMBER(SEARCH('🔎 TRA CỨU NHANH'!$C$2,$B1241)))),1,0)</f>
        <v/>
      </c>
      <c r="M1241">
        <f>IF(L1241&gt;N(L1240),L1241,"")</f>
        <v/>
      </c>
      <c r="N1241">
        <f>N(N1240)+IF(AND('💰 BÁO GIÁ'!$C$27&lt;&gt;"",OR(ISNUMBER(SEARCH('💰 BÁO GIÁ'!$C$27,$A1241)),ISNUMBER(SEARCH('💰 BÁO GIÁ'!$C$27,$B1241)))),1,0)</f>
        <v/>
      </c>
      <c r="O1241">
        <f>IF(N1241&gt;N(N1240),N1241,"")</f>
        <v/>
      </c>
    </row>
    <row r="1242">
      <c r="A1242">
        <f>IF('🔧 XY LANH'!A198="","",'🔧 XY LANH'!A198)</f>
        <v/>
      </c>
      <c r="B1242">
        <f>IF('🔧 XY LANH'!A198="","",'🔧 XY LANH'!N198)</f>
        <v/>
      </c>
      <c r="C1242">
        <f>IF('🔧 XY LANH'!A198="","","Xy lanh")</f>
        <v/>
      </c>
      <c r="D1242">
        <f>IF('🔧 XY LANH'!A198="","",'🔧 XY LANH'!I198)</f>
        <v/>
      </c>
      <c r="E1242" s="37">
        <f>IF('🔧 XY LANH'!A198="","",'🔧 XY LANH'!#REF!)</f>
        <v/>
      </c>
      <c r="F1242" s="37">
        <f>IF('🔧 XY LANH'!A198="","",'🔧 XY LANH'!J198)</f>
        <v/>
      </c>
      <c r="G1242" s="37">
        <f>IF('🔧 XY LANH'!A198="","",'🔧 XY LANH'!K198)</f>
        <v/>
      </c>
      <c r="H1242" s="37">
        <f>IF('🔧 XY LANH'!A198="","",'🔧 XY LANH'!L198)</f>
        <v/>
      </c>
      <c r="I1242" s="37">
        <f>IF('🔧 XY LANH'!A198="","",'🔧 XY LANH'!M198)</f>
        <v/>
      </c>
      <c r="J1242">
        <f>IF('🔧 XY LANH'!A198="","",'🔧 XY LANH'!#REF!)</f>
        <v/>
      </c>
      <c r="L1242">
        <f>N(L1241)+IF(AND('🔎 TRA CỨU NHANH'!$C$2&lt;&gt;"",OR(ISNUMBER(SEARCH('🔎 TRA CỨU NHANH'!$C$2,$A1242)),ISNUMBER(SEARCH('🔎 TRA CỨU NHANH'!$C$2,$B1242)))),1,0)</f>
        <v/>
      </c>
      <c r="M1242">
        <f>IF(L1242&gt;N(L1241),L1242,"")</f>
        <v/>
      </c>
      <c r="N1242">
        <f>N(N1241)+IF(AND('💰 BÁO GIÁ'!$C$27&lt;&gt;"",OR(ISNUMBER(SEARCH('💰 BÁO GIÁ'!$C$27,$A1242)),ISNUMBER(SEARCH('💰 BÁO GIÁ'!$C$27,$B1242)))),1,0)</f>
        <v/>
      </c>
      <c r="O1242">
        <f>IF(N1242&gt;N(N1241),N1242,"")</f>
        <v/>
      </c>
    </row>
    <row r="1243">
      <c r="A1243">
        <f>IF('🔧 XY LANH'!A199="","",'🔧 XY LANH'!A199)</f>
        <v/>
      </c>
      <c r="B1243">
        <f>IF('🔧 XY LANH'!A199="","",'🔧 XY LANH'!N199)</f>
        <v/>
      </c>
      <c r="C1243">
        <f>IF('🔧 XY LANH'!A199="","","Xy lanh")</f>
        <v/>
      </c>
      <c r="D1243">
        <f>IF('🔧 XY LANH'!A199="","",'🔧 XY LANH'!I199)</f>
        <v/>
      </c>
      <c r="E1243" s="37">
        <f>IF('🔧 XY LANH'!A199="","",'🔧 XY LANH'!#REF!)</f>
        <v/>
      </c>
      <c r="F1243" s="37">
        <f>IF('🔧 XY LANH'!A199="","",'🔧 XY LANH'!J199)</f>
        <v/>
      </c>
      <c r="G1243" s="37">
        <f>IF('🔧 XY LANH'!A199="","",'🔧 XY LANH'!K199)</f>
        <v/>
      </c>
      <c r="H1243" s="37">
        <f>IF('🔧 XY LANH'!A199="","",'🔧 XY LANH'!L199)</f>
        <v/>
      </c>
      <c r="I1243" s="37">
        <f>IF('🔧 XY LANH'!A199="","",'🔧 XY LANH'!M199)</f>
        <v/>
      </c>
      <c r="J1243">
        <f>IF('🔧 XY LANH'!A199="","",'🔧 XY LANH'!#REF!)</f>
        <v/>
      </c>
      <c r="L1243">
        <f>N(L1242)+IF(AND('🔎 TRA CỨU NHANH'!$C$2&lt;&gt;"",OR(ISNUMBER(SEARCH('🔎 TRA CỨU NHANH'!$C$2,$A1243)),ISNUMBER(SEARCH('🔎 TRA CỨU NHANH'!$C$2,$B1243)))),1,0)</f>
        <v/>
      </c>
      <c r="M1243">
        <f>IF(L1243&gt;N(L1242),L1243,"")</f>
        <v/>
      </c>
      <c r="N1243">
        <f>N(N1242)+IF(AND('💰 BÁO GIÁ'!$C$27&lt;&gt;"",OR(ISNUMBER(SEARCH('💰 BÁO GIÁ'!$C$27,$A1243)),ISNUMBER(SEARCH('💰 BÁO GIÁ'!$C$27,$B1243)))),1,0)</f>
        <v/>
      </c>
      <c r="O1243">
        <f>IF(N1243&gt;N(N1242),N1243,"")</f>
        <v/>
      </c>
    </row>
    <row r="1244">
      <c r="A1244">
        <f>IF('🔧 XY LANH'!A200="","",'🔧 XY LANH'!A200)</f>
        <v/>
      </c>
      <c r="B1244">
        <f>IF('🔧 XY LANH'!A200="","",'🔧 XY LANH'!N200)</f>
        <v/>
      </c>
      <c r="C1244">
        <f>IF('🔧 XY LANH'!A200="","","Xy lanh")</f>
        <v/>
      </c>
      <c r="D1244">
        <f>IF('🔧 XY LANH'!A200="","",'🔧 XY LANH'!I200)</f>
        <v/>
      </c>
      <c r="E1244" s="37">
        <f>IF('🔧 XY LANH'!A200="","",'🔧 XY LANH'!#REF!)</f>
        <v/>
      </c>
      <c r="F1244" s="37">
        <f>IF('🔧 XY LANH'!A200="","",'🔧 XY LANH'!J200)</f>
        <v/>
      </c>
      <c r="G1244" s="37">
        <f>IF('🔧 XY LANH'!A200="","",'🔧 XY LANH'!K200)</f>
        <v/>
      </c>
      <c r="H1244" s="37">
        <f>IF('🔧 XY LANH'!A200="","",'🔧 XY LANH'!L200)</f>
        <v/>
      </c>
      <c r="I1244" s="37">
        <f>IF('🔧 XY LANH'!A200="","",'🔧 XY LANH'!M200)</f>
        <v/>
      </c>
      <c r="J1244">
        <f>IF('🔧 XY LANH'!A200="","",'🔧 XY LANH'!#REF!)</f>
        <v/>
      </c>
      <c r="L1244">
        <f>N(L1243)+IF(AND('🔎 TRA CỨU NHANH'!$C$2&lt;&gt;"",OR(ISNUMBER(SEARCH('🔎 TRA CỨU NHANH'!$C$2,$A1244)),ISNUMBER(SEARCH('🔎 TRA CỨU NHANH'!$C$2,$B1244)))),1,0)</f>
        <v/>
      </c>
      <c r="M1244">
        <f>IF(L1244&gt;N(L1243),L1244,"")</f>
        <v/>
      </c>
      <c r="N1244">
        <f>N(N1243)+IF(AND('💰 BÁO GIÁ'!$C$27&lt;&gt;"",OR(ISNUMBER(SEARCH('💰 BÁO GIÁ'!$C$27,$A1244)),ISNUMBER(SEARCH('💰 BÁO GIÁ'!$C$27,$B1244)))),1,0)</f>
        <v/>
      </c>
      <c r="O1244">
        <f>IF(N1244&gt;N(N1243),N1244,"")</f>
        <v/>
      </c>
    </row>
    <row r="1245">
      <c r="A1245">
        <f>IF('🔧 XY LANH'!A201="","",'🔧 XY LANH'!A201)</f>
        <v/>
      </c>
      <c r="B1245">
        <f>IF('🔧 XY LANH'!A201="","",'🔧 XY LANH'!N201)</f>
        <v/>
      </c>
      <c r="C1245">
        <f>IF('🔧 XY LANH'!A201="","","Xy lanh")</f>
        <v/>
      </c>
      <c r="D1245">
        <f>IF('🔧 XY LANH'!A201="","",'🔧 XY LANH'!I201)</f>
        <v/>
      </c>
      <c r="E1245" s="37">
        <f>IF('🔧 XY LANH'!A201="","",'🔧 XY LANH'!#REF!)</f>
        <v/>
      </c>
      <c r="F1245" s="37">
        <f>IF('🔧 XY LANH'!A201="","",'🔧 XY LANH'!J201)</f>
        <v/>
      </c>
      <c r="G1245" s="37">
        <f>IF('🔧 XY LANH'!A201="","",'🔧 XY LANH'!K201)</f>
        <v/>
      </c>
      <c r="H1245" s="37">
        <f>IF('🔧 XY LANH'!A201="","",'🔧 XY LANH'!L201)</f>
        <v/>
      </c>
      <c r="I1245" s="37">
        <f>IF('🔧 XY LANH'!A201="","",'🔧 XY LANH'!M201)</f>
        <v/>
      </c>
      <c r="J1245">
        <f>IF('🔧 XY LANH'!A201="","",'🔧 XY LANH'!#REF!)</f>
        <v/>
      </c>
      <c r="L1245">
        <f>N(L1244)+IF(AND('🔎 TRA CỨU NHANH'!$C$2&lt;&gt;"",OR(ISNUMBER(SEARCH('🔎 TRA CỨU NHANH'!$C$2,$A1245)),ISNUMBER(SEARCH('🔎 TRA CỨU NHANH'!$C$2,$B1245)))),1,0)</f>
        <v/>
      </c>
      <c r="M1245">
        <f>IF(L1245&gt;N(L1244),L1245,"")</f>
        <v/>
      </c>
      <c r="N1245">
        <f>N(N1244)+IF(AND('💰 BÁO GIÁ'!$C$27&lt;&gt;"",OR(ISNUMBER(SEARCH('💰 BÁO GIÁ'!$C$27,$A1245)),ISNUMBER(SEARCH('💰 BÁO GIÁ'!$C$27,$B1245)))),1,0)</f>
        <v/>
      </c>
      <c r="O1245">
        <f>IF(N1245&gt;N(N1244),N1245,"")</f>
        <v/>
      </c>
    </row>
    <row r="1246">
      <c r="A1246">
        <f>IF('🔧 XY LANH'!A202="","",'🔧 XY LANH'!A202)</f>
        <v/>
      </c>
      <c r="B1246">
        <f>IF('🔧 XY LANH'!A202="","",'🔧 XY LANH'!N202)</f>
        <v/>
      </c>
      <c r="C1246">
        <f>IF('🔧 XY LANH'!A202="","","Xy lanh")</f>
        <v/>
      </c>
      <c r="D1246">
        <f>IF('🔧 XY LANH'!A202="","",'🔧 XY LANH'!I202)</f>
        <v/>
      </c>
      <c r="E1246" s="37">
        <f>IF('🔧 XY LANH'!A202="","",'🔧 XY LANH'!#REF!)</f>
        <v/>
      </c>
      <c r="F1246" s="37">
        <f>IF('🔧 XY LANH'!A202="","",'🔧 XY LANH'!J202)</f>
        <v/>
      </c>
      <c r="G1246" s="37">
        <f>IF('🔧 XY LANH'!A202="","",'🔧 XY LANH'!K202)</f>
        <v/>
      </c>
      <c r="H1246" s="37">
        <f>IF('🔧 XY LANH'!A202="","",'🔧 XY LANH'!L202)</f>
        <v/>
      </c>
      <c r="I1246" s="37">
        <f>IF('🔧 XY LANH'!A202="","",'🔧 XY LANH'!M202)</f>
        <v/>
      </c>
      <c r="J1246">
        <f>IF('🔧 XY LANH'!A202="","",'🔧 XY LANH'!#REF!)</f>
        <v/>
      </c>
      <c r="L1246">
        <f>N(L1245)+IF(AND('🔎 TRA CỨU NHANH'!$C$2&lt;&gt;"",OR(ISNUMBER(SEARCH('🔎 TRA CỨU NHANH'!$C$2,$A1246)),ISNUMBER(SEARCH('🔎 TRA CỨU NHANH'!$C$2,$B1246)))),1,0)</f>
        <v/>
      </c>
      <c r="M1246">
        <f>IF(L1246&gt;N(L1245),L1246,"")</f>
        <v/>
      </c>
      <c r="N1246">
        <f>N(N1245)+IF(AND('💰 BÁO GIÁ'!$C$27&lt;&gt;"",OR(ISNUMBER(SEARCH('💰 BÁO GIÁ'!$C$27,$A1246)),ISNUMBER(SEARCH('💰 BÁO GIÁ'!$C$27,$B1246)))),1,0)</f>
        <v/>
      </c>
      <c r="O1246">
        <f>IF(N1246&gt;N(N1245),N1246,"")</f>
        <v/>
      </c>
    </row>
    <row r="1247">
      <c r="A1247">
        <f>IF('🔧 XY LANH'!A203="","",'🔧 XY LANH'!A203)</f>
        <v/>
      </c>
      <c r="B1247">
        <f>IF('🔧 XY LANH'!A203="","",'🔧 XY LANH'!N203)</f>
        <v/>
      </c>
      <c r="C1247">
        <f>IF('🔧 XY LANH'!A203="","","Xy lanh")</f>
        <v/>
      </c>
      <c r="D1247">
        <f>IF('🔧 XY LANH'!A203="","",'🔧 XY LANH'!I203)</f>
        <v/>
      </c>
      <c r="E1247" s="37">
        <f>IF('🔧 XY LANH'!A203="","",'🔧 XY LANH'!#REF!)</f>
        <v/>
      </c>
      <c r="F1247" s="37">
        <f>IF('🔧 XY LANH'!A203="","",'🔧 XY LANH'!J203)</f>
        <v/>
      </c>
      <c r="G1247" s="37">
        <f>IF('🔧 XY LANH'!A203="","",'🔧 XY LANH'!K203)</f>
        <v/>
      </c>
      <c r="H1247" s="37">
        <f>IF('🔧 XY LANH'!A203="","",'🔧 XY LANH'!L203)</f>
        <v/>
      </c>
      <c r="I1247" s="37">
        <f>IF('🔧 XY LANH'!A203="","",'🔧 XY LANH'!M203)</f>
        <v/>
      </c>
      <c r="J1247">
        <f>IF('🔧 XY LANH'!A203="","",'🔧 XY LANH'!#REF!)</f>
        <v/>
      </c>
      <c r="L1247">
        <f>N(L1246)+IF(AND('🔎 TRA CỨU NHANH'!$C$2&lt;&gt;"",OR(ISNUMBER(SEARCH('🔎 TRA CỨU NHANH'!$C$2,$A1247)),ISNUMBER(SEARCH('🔎 TRA CỨU NHANH'!$C$2,$B1247)))),1,0)</f>
        <v/>
      </c>
      <c r="M1247">
        <f>IF(L1247&gt;N(L1246),L1247,"")</f>
        <v/>
      </c>
      <c r="N1247">
        <f>N(N1246)+IF(AND('💰 BÁO GIÁ'!$C$27&lt;&gt;"",OR(ISNUMBER(SEARCH('💰 BÁO GIÁ'!$C$27,$A1247)),ISNUMBER(SEARCH('💰 BÁO GIÁ'!$C$27,$B1247)))),1,0)</f>
        <v/>
      </c>
      <c r="O1247">
        <f>IF(N1247&gt;N(N1246),N1247,"")</f>
        <v/>
      </c>
    </row>
    <row r="1248">
      <c r="A1248">
        <f>IF('🔧 XY LANH'!A204="","",'🔧 XY LANH'!A204)</f>
        <v/>
      </c>
      <c r="B1248">
        <f>IF('🔧 XY LANH'!A204="","",'🔧 XY LANH'!N204)</f>
        <v/>
      </c>
      <c r="C1248">
        <f>IF('🔧 XY LANH'!A204="","","Xy lanh")</f>
        <v/>
      </c>
      <c r="D1248">
        <f>IF('🔧 XY LANH'!A204="","",'🔧 XY LANH'!I204)</f>
        <v/>
      </c>
      <c r="E1248" s="37">
        <f>IF('🔧 XY LANH'!A204="","",'🔧 XY LANH'!#REF!)</f>
        <v/>
      </c>
      <c r="F1248" s="37">
        <f>IF('🔧 XY LANH'!A204="","",'🔧 XY LANH'!J204)</f>
        <v/>
      </c>
      <c r="G1248" s="37">
        <f>IF('🔧 XY LANH'!A204="","",'🔧 XY LANH'!K204)</f>
        <v/>
      </c>
      <c r="H1248" s="37">
        <f>IF('🔧 XY LANH'!A204="","",'🔧 XY LANH'!L204)</f>
        <v/>
      </c>
      <c r="I1248" s="37">
        <f>IF('🔧 XY LANH'!A204="","",'🔧 XY LANH'!M204)</f>
        <v/>
      </c>
      <c r="J1248">
        <f>IF('🔧 XY LANH'!A204="","",'🔧 XY LANH'!#REF!)</f>
        <v/>
      </c>
      <c r="L1248">
        <f>N(L1247)+IF(AND('🔎 TRA CỨU NHANH'!$C$2&lt;&gt;"",OR(ISNUMBER(SEARCH('🔎 TRA CỨU NHANH'!$C$2,$A1248)),ISNUMBER(SEARCH('🔎 TRA CỨU NHANH'!$C$2,$B1248)))),1,0)</f>
        <v/>
      </c>
      <c r="M1248">
        <f>IF(L1248&gt;N(L1247),L1248,"")</f>
        <v/>
      </c>
      <c r="N1248">
        <f>N(N1247)+IF(AND('💰 BÁO GIÁ'!$C$27&lt;&gt;"",OR(ISNUMBER(SEARCH('💰 BÁO GIÁ'!$C$27,$A1248)),ISNUMBER(SEARCH('💰 BÁO GIÁ'!$C$27,$B1248)))),1,0)</f>
        <v/>
      </c>
      <c r="O1248">
        <f>IF(N1248&gt;N(N1247),N1248,"")</f>
        <v/>
      </c>
    </row>
    <row r="1249">
      <c r="A1249">
        <f>IF('🔧 XY LANH'!A205="","",'🔧 XY LANH'!A205)</f>
        <v/>
      </c>
      <c r="B1249">
        <f>IF('🔧 XY LANH'!A205="","",'🔧 XY LANH'!N205)</f>
        <v/>
      </c>
      <c r="C1249">
        <f>IF('🔧 XY LANH'!A205="","","Xy lanh")</f>
        <v/>
      </c>
      <c r="D1249">
        <f>IF('🔧 XY LANH'!A205="","",'🔧 XY LANH'!I205)</f>
        <v/>
      </c>
      <c r="E1249" s="37">
        <f>IF('🔧 XY LANH'!A205="","",'🔧 XY LANH'!#REF!)</f>
        <v/>
      </c>
      <c r="F1249" s="37">
        <f>IF('🔧 XY LANH'!A205="","",'🔧 XY LANH'!J205)</f>
        <v/>
      </c>
      <c r="G1249" s="37">
        <f>IF('🔧 XY LANH'!A205="","",'🔧 XY LANH'!K205)</f>
        <v/>
      </c>
      <c r="H1249" s="37">
        <f>IF('🔧 XY LANH'!A205="","",'🔧 XY LANH'!L205)</f>
        <v/>
      </c>
      <c r="I1249" s="37">
        <f>IF('🔧 XY LANH'!A205="","",'🔧 XY LANH'!M205)</f>
        <v/>
      </c>
      <c r="J1249">
        <f>IF('🔧 XY LANH'!A205="","",'🔧 XY LANH'!#REF!)</f>
        <v/>
      </c>
      <c r="L1249">
        <f>N(L1248)+IF(AND('🔎 TRA CỨU NHANH'!$C$2&lt;&gt;"",OR(ISNUMBER(SEARCH('🔎 TRA CỨU NHANH'!$C$2,$A1249)),ISNUMBER(SEARCH('🔎 TRA CỨU NHANH'!$C$2,$B1249)))),1,0)</f>
        <v/>
      </c>
      <c r="M1249">
        <f>IF(L1249&gt;N(L1248),L1249,"")</f>
        <v/>
      </c>
      <c r="N1249">
        <f>N(N1248)+IF(AND('💰 BÁO GIÁ'!$C$27&lt;&gt;"",OR(ISNUMBER(SEARCH('💰 BÁO GIÁ'!$C$27,$A1249)),ISNUMBER(SEARCH('💰 BÁO GIÁ'!$C$27,$B1249)))),1,0)</f>
        <v/>
      </c>
      <c r="O1249">
        <f>IF(N1249&gt;N(N1248),N1249,"")</f>
        <v/>
      </c>
    </row>
    <row r="1250">
      <c r="A1250">
        <f>IF('🔧 XY LANH'!A206="","",'🔧 XY LANH'!A206)</f>
        <v/>
      </c>
      <c r="B1250">
        <f>IF('🔧 XY LANH'!A206="","",'🔧 XY LANH'!N206)</f>
        <v/>
      </c>
      <c r="C1250">
        <f>IF('🔧 XY LANH'!A206="","","Xy lanh")</f>
        <v/>
      </c>
      <c r="D1250">
        <f>IF('🔧 XY LANH'!A206="","",'🔧 XY LANH'!I206)</f>
        <v/>
      </c>
      <c r="E1250" s="37">
        <f>IF('🔧 XY LANH'!A206="","",'🔧 XY LANH'!#REF!)</f>
        <v/>
      </c>
      <c r="F1250" s="37">
        <f>IF('🔧 XY LANH'!A206="","",'🔧 XY LANH'!J206)</f>
        <v/>
      </c>
      <c r="G1250" s="37">
        <f>IF('🔧 XY LANH'!A206="","",'🔧 XY LANH'!K206)</f>
        <v/>
      </c>
      <c r="H1250" s="37">
        <f>IF('🔧 XY LANH'!A206="","",'🔧 XY LANH'!L206)</f>
        <v/>
      </c>
      <c r="I1250" s="37">
        <f>IF('🔧 XY LANH'!A206="","",'🔧 XY LANH'!M206)</f>
        <v/>
      </c>
      <c r="J1250">
        <f>IF('🔧 XY LANH'!A206="","",'🔧 XY LANH'!#REF!)</f>
        <v/>
      </c>
      <c r="L1250">
        <f>N(L1249)+IF(AND('🔎 TRA CỨU NHANH'!$C$2&lt;&gt;"",OR(ISNUMBER(SEARCH('🔎 TRA CỨU NHANH'!$C$2,$A1250)),ISNUMBER(SEARCH('🔎 TRA CỨU NHANH'!$C$2,$B1250)))),1,0)</f>
        <v/>
      </c>
      <c r="M1250">
        <f>IF(L1250&gt;N(L1249),L1250,"")</f>
        <v/>
      </c>
      <c r="N1250">
        <f>N(N1249)+IF(AND('💰 BÁO GIÁ'!$C$27&lt;&gt;"",OR(ISNUMBER(SEARCH('💰 BÁO GIÁ'!$C$27,$A1250)),ISNUMBER(SEARCH('💰 BÁO GIÁ'!$C$27,$B1250)))),1,0)</f>
        <v/>
      </c>
      <c r="O1250">
        <f>IF(N1250&gt;N(N1249),N1250,"")</f>
        <v/>
      </c>
    </row>
    <row r="1251">
      <c r="A1251">
        <f>IF('🔧 XY LANH'!A207="","",'🔧 XY LANH'!A207)</f>
        <v/>
      </c>
      <c r="B1251">
        <f>IF('🔧 XY LANH'!A207="","",'🔧 XY LANH'!N207)</f>
        <v/>
      </c>
      <c r="C1251">
        <f>IF('🔧 XY LANH'!A207="","","Xy lanh")</f>
        <v/>
      </c>
      <c r="D1251">
        <f>IF('🔧 XY LANH'!A207="","",'🔧 XY LANH'!I207)</f>
        <v/>
      </c>
      <c r="E1251" s="37">
        <f>IF('🔧 XY LANH'!A207="","",'🔧 XY LANH'!#REF!)</f>
        <v/>
      </c>
      <c r="F1251" s="37">
        <f>IF('🔧 XY LANH'!A207="","",'🔧 XY LANH'!J207)</f>
        <v/>
      </c>
      <c r="G1251" s="37">
        <f>IF('🔧 XY LANH'!A207="","",'🔧 XY LANH'!K207)</f>
        <v/>
      </c>
      <c r="H1251" s="37">
        <f>IF('🔧 XY LANH'!A207="","",'🔧 XY LANH'!L207)</f>
        <v/>
      </c>
      <c r="I1251" s="37">
        <f>IF('🔧 XY LANH'!A207="","",'🔧 XY LANH'!M207)</f>
        <v/>
      </c>
      <c r="J1251">
        <f>IF('🔧 XY LANH'!A207="","",'🔧 XY LANH'!#REF!)</f>
        <v/>
      </c>
      <c r="L1251">
        <f>N(L1250)+IF(AND('🔎 TRA CỨU NHANH'!$C$2&lt;&gt;"",OR(ISNUMBER(SEARCH('🔎 TRA CỨU NHANH'!$C$2,$A1251)),ISNUMBER(SEARCH('🔎 TRA CỨU NHANH'!$C$2,$B1251)))),1,0)</f>
        <v/>
      </c>
      <c r="M1251">
        <f>IF(L1251&gt;N(L1250),L1251,"")</f>
        <v/>
      </c>
      <c r="N1251">
        <f>N(N1250)+IF(AND('💰 BÁO GIÁ'!$C$27&lt;&gt;"",OR(ISNUMBER(SEARCH('💰 BÁO GIÁ'!$C$27,$A1251)),ISNUMBER(SEARCH('💰 BÁO GIÁ'!$C$27,$B1251)))),1,0)</f>
        <v/>
      </c>
      <c r="O1251">
        <f>IF(N1251&gt;N(N1250),N1251,"")</f>
        <v/>
      </c>
    </row>
    <row r="1252">
      <c r="A1252">
        <f>IF('🔧 XY LANH'!A208="","",'🔧 XY LANH'!A208)</f>
        <v/>
      </c>
      <c r="B1252">
        <f>IF('🔧 XY LANH'!A208="","",'🔧 XY LANH'!N208)</f>
        <v/>
      </c>
      <c r="C1252">
        <f>IF('🔧 XY LANH'!A208="","","Xy lanh")</f>
        <v/>
      </c>
      <c r="D1252">
        <f>IF('🔧 XY LANH'!A208="","",'🔧 XY LANH'!I208)</f>
        <v/>
      </c>
      <c r="E1252" s="37">
        <f>IF('🔧 XY LANH'!A208="","",'🔧 XY LANH'!#REF!)</f>
        <v/>
      </c>
      <c r="F1252" s="37">
        <f>IF('🔧 XY LANH'!A208="","",'🔧 XY LANH'!J208)</f>
        <v/>
      </c>
      <c r="G1252" s="37">
        <f>IF('🔧 XY LANH'!A208="","",'🔧 XY LANH'!K208)</f>
        <v/>
      </c>
      <c r="H1252" s="37">
        <f>IF('🔧 XY LANH'!A208="","",'🔧 XY LANH'!L208)</f>
        <v/>
      </c>
      <c r="I1252" s="37">
        <f>IF('🔧 XY LANH'!A208="","",'🔧 XY LANH'!M208)</f>
        <v/>
      </c>
      <c r="J1252">
        <f>IF('🔧 XY LANH'!A208="","",'🔧 XY LANH'!#REF!)</f>
        <v/>
      </c>
      <c r="L1252">
        <f>N(L1251)+IF(AND('🔎 TRA CỨU NHANH'!$C$2&lt;&gt;"",OR(ISNUMBER(SEARCH('🔎 TRA CỨU NHANH'!$C$2,$A1252)),ISNUMBER(SEARCH('🔎 TRA CỨU NHANH'!$C$2,$B1252)))),1,0)</f>
        <v/>
      </c>
      <c r="M1252">
        <f>IF(L1252&gt;N(L1251),L1252,"")</f>
        <v/>
      </c>
      <c r="N1252">
        <f>N(N1251)+IF(AND('💰 BÁO GIÁ'!$C$27&lt;&gt;"",OR(ISNUMBER(SEARCH('💰 BÁO GIÁ'!$C$27,$A1252)),ISNUMBER(SEARCH('💰 BÁO GIÁ'!$C$27,$B1252)))),1,0)</f>
        <v/>
      </c>
      <c r="O1252">
        <f>IF(N1252&gt;N(N1251),N1252,"")</f>
        <v/>
      </c>
    </row>
    <row r="1253">
      <c r="A1253">
        <f>IF('🔧 XY LANH'!A209="","",'🔧 XY LANH'!A209)</f>
        <v/>
      </c>
      <c r="B1253">
        <f>IF('🔧 XY LANH'!A209="","",'🔧 XY LANH'!N209)</f>
        <v/>
      </c>
      <c r="C1253">
        <f>IF('🔧 XY LANH'!A209="","","Xy lanh")</f>
        <v/>
      </c>
      <c r="D1253">
        <f>IF('🔧 XY LANH'!A209="","",'🔧 XY LANH'!I209)</f>
        <v/>
      </c>
      <c r="E1253" s="37">
        <f>IF('🔧 XY LANH'!A209="","",'🔧 XY LANH'!#REF!)</f>
        <v/>
      </c>
      <c r="F1253" s="37">
        <f>IF('🔧 XY LANH'!A209="","",'🔧 XY LANH'!J209)</f>
        <v/>
      </c>
      <c r="G1253" s="37">
        <f>IF('🔧 XY LANH'!A209="","",'🔧 XY LANH'!K209)</f>
        <v/>
      </c>
      <c r="H1253" s="37">
        <f>IF('🔧 XY LANH'!A209="","",'🔧 XY LANH'!L209)</f>
        <v/>
      </c>
      <c r="I1253" s="37">
        <f>IF('🔧 XY LANH'!A209="","",'🔧 XY LANH'!M209)</f>
        <v/>
      </c>
      <c r="J1253">
        <f>IF('🔧 XY LANH'!A209="","",'🔧 XY LANH'!#REF!)</f>
        <v/>
      </c>
      <c r="L1253">
        <f>N(L1252)+IF(AND('🔎 TRA CỨU NHANH'!$C$2&lt;&gt;"",OR(ISNUMBER(SEARCH('🔎 TRA CỨU NHANH'!$C$2,$A1253)),ISNUMBER(SEARCH('🔎 TRA CỨU NHANH'!$C$2,$B1253)))),1,0)</f>
        <v/>
      </c>
      <c r="M1253">
        <f>IF(L1253&gt;N(L1252),L1253,"")</f>
        <v/>
      </c>
      <c r="N1253">
        <f>N(N1252)+IF(AND('💰 BÁO GIÁ'!$C$27&lt;&gt;"",OR(ISNUMBER(SEARCH('💰 BÁO GIÁ'!$C$27,$A1253)),ISNUMBER(SEARCH('💰 BÁO GIÁ'!$C$27,$B1253)))),1,0)</f>
        <v/>
      </c>
      <c r="O1253">
        <f>IF(N1253&gt;N(N1252),N1253,"")</f>
        <v/>
      </c>
    </row>
    <row r="1254">
      <c r="A1254">
        <f>IF('🔧 XY LANH'!A210="","",'🔧 XY LANH'!A210)</f>
        <v/>
      </c>
      <c r="B1254">
        <f>IF('🔧 XY LANH'!A210="","",'🔧 XY LANH'!N210)</f>
        <v/>
      </c>
      <c r="C1254">
        <f>IF('🔧 XY LANH'!A210="","","Xy lanh")</f>
        <v/>
      </c>
      <c r="D1254">
        <f>IF('🔧 XY LANH'!A210="","",'🔧 XY LANH'!I210)</f>
        <v/>
      </c>
      <c r="E1254" s="37">
        <f>IF('🔧 XY LANH'!A210="","",'🔧 XY LANH'!#REF!)</f>
        <v/>
      </c>
      <c r="F1254" s="37">
        <f>IF('🔧 XY LANH'!A210="","",'🔧 XY LANH'!J210)</f>
        <v/>
      </c>
      <c r="G1254" s="37">
        <f>IF('🔧 XY LANH'!A210="","",'🔧 XY LANH'!K210)</f>
        <v/>
      </c>
      <c r="H1254" s="37">
        <f>IF('🔧 XY LANH'!A210="","",'🔧 XY LANH'!L210)</f>
        <v/>
      </c>
      <c r="I1254" s="37">
        <f>IF('🔧 XY LANH'!A210="","",'🔧 XY LANH'!M210)</f>
        <v/>
      </c>
      <c r="J1254">
        <f>IF('🔧 XY LANH'!A210="","",'🔧 XY LANH'!#REF!)</f>
        <v/>
      </c>
      <c r="L1254">
        <f>N(L1253)+IF(AND('🔎 TRA CỨU NHANH'!$C$2&lt;&gt;"",OR(ISNUMBER(SEARCH('🔎 TRA CỨU NHANH'!$C$2,$A1254)),ISNUMBER(SEARCH('🔎 TRA CỨU NHANH'!$C$2,$B1254)))),1,0)</f>
        <v/>
      </c>
      <c r="M1254">
        <f>IF(L1254&gt;N(L1253),L1254,"")</f>
        <v/>
      </c>
      <c r="N1254">
        <f>N(N1253)+IF(AND('💰 BÁO GIÁ'!$C$27&lt;&gt;"",OR(ISNUMBER(SEARCH('💰 BÁO GIÁ'!$C$27,$A1254)),ISNUMBER(SEARCH('💰 BÁO GIÁ'!$C$27,$B1254)))),1,0)</f>
        <v/>
      </c>
      <c r="O1254">
        <f>IF(N1254&gt;N(N1253),N1254,"")</f>
        <v/>
      </c>
    </row>
    <row r="1255">
      <c r="A1255">
        <f>IF('🔧 XY LANH'!A211="","",'🔧 XY LANH'!A211)</f>
        <v/>
      </c>
      <c r="B1255">
        <f>IF('🔧 XY LANH'!A211="","",'🔧 XY LANH'!N211)</f>
        <v/>
      </c>
      <c r="C1255">
        <f>IF('🔧 XY LANH'!A211="","","Xy lanh")</f>
        <v/>
      </c>
      <c r="D1255">
        <f>IF('🔧 XY LANH'!A211="","",'🔧 XY LANH'!I211)</f>
        <v/>
      </c>
      <c r="E1255" s="37">
        <f>IF('🔧 XY LANH'!A211="","",'🔧 XY LANH'!#REF!)</f>
        <v/>
      </c>
      <c r="F1255" s="37">
        <f>IF('🔧 XY LANH'!A211="","",'🔧 XY LANH'!J211)</f>
        <v/>
      </c>
      <c r="G1255" s="37">
        <f>IF('🔧 XY LANH'!A211="","",'🔧 XY LANH'!K211)</f>
        <v/>
      </c>
      <c r="H1255" s="37">
        <f>IF('🔧 XY LANH'!A211="","",'🔧 XY LANH'!L211)</f>
        <v/>
      </c>
      <c r="I1255" s="37">
        <f>IF('🔧 XY LANH'!A211="","",'🔧 XY LANH'!M211)</f>
        <v/>
      </c>
      <c r="J1255">
        <f>IF('🔧 XY LANH'!A211="","",'🔧 XY LANH'!#REF!)</f>
        <v/>
      </c>
      <c r="L1255">
        <f>N(L1254)+IF(AND('🔎 TRA CỨU NHANH'!$C$2&lt;&gt;"",OR(ISNUMBER(SEARCH('🔎 TRA CỨU NHANH'!$C$2,$A1255)),ISNUMBER(SEARCH('🔎 TRA CỨU NHANH'!$C$2,$B1255)))),1,0)</f>
        <v/>
      </c>
      <c r="M1255">
        <f>IF(L1255&gt;N(L1254),L1255,"")</f>
        <v/>
      </c>
      <c r="N1255">
        <f>N(N1254)+IF(AND('💰 BÁO GIÁ'!$C$27&lt;&gt;"",OR(ISNUMBER(SEARCH('💰 BÁO GIÁ'!$C$27,$A1255)),ISNUMBER(SEARCH('💰 BÁO GIÁ'!$C$27,$B1255)))),1,0)</f>
        <v/>
      </c>
      <c r="O1255">
        <f>IF(N1255&gt;N(N1254),N1255,"")</f>
        <v/>
      </c>
    </row>
    <row r="1256">
      <c r="A1256">
        <f>IF('🔧 XY LANH'!A212="","",'🔧 XY LANH'!A212)</f>
        <v/>
      </c>
      <c r="B1256">
        <f>IF('🔧 XY LANH'!A212="","",'🔧 XY LANH'!N212)</f>
        <v/>
      </c>
      <c r="C1256">
        <f>IF('🔧 XY LANH'!A212="","","Xy lanh")</f>
        <v/>
      </c>
      <c r="D1256">
        <f>IF('🔧 XY LANH'!A212="","",'🔧 XY LANH'!I212)</f>
        <v/>
      </c>
      <c r="E1256" s="37">
        <f>IF('🔧 XY LANH'!A212="","",'🔧 XY LANH'!#REF!)</f>
        <v/>
      </c>
      <c r="F1256" s="37">
        <f>IF('🔧 XY LANH'!A212="","",'🔧 XY LANH'!J212)</f>
        <v/>
      </c>
      <c r="G1256" s="37">
        <f>IF('🔧 XY LANH'!A212="","",'🔧 XY LANH'!K212)</f>
        <v/>
      </c>
      <c r="H1256" s="37">
        <f>IF('🔧 XY LANH'!A212="","",'🔧 XY LANH'!L212)</f>
        <v/>
      </c>
      <c r="I1256" s="37">
        <f>IF('🔧 XY LANH'!A212="","",'🔧 XY LANH'!M212)</f>
        <v/>
      </c>
      <c r="J1256">
        <f>IF('🔧 XY LANH'!A212="","",'🔧 XY LANH'!#REF!)</f>
        <v/>
      </c>
      <c r="L1256">
        <f>N(L1255)+IF(AND('🔎 TRA CỨU NHANH'!$C$2&lt;&gt;"",OR(ISNUMBER(SEARCH('🔎 TRA CỨU NHANH'!$C$2,$A1256)),ISNUMBER(SEARCH('🔎 TRA CỨU NHANH'!$C$2,$B1256)))),1,0)</f>
        <v/>
      </c>
      <c r="M1256">
        <f>IF(L1256&gt;N(L1255),L1256,"")</f>
        <v/>
      </c>
      <c r="N1256">
        <f>N(N1255)+IF(AND('💰 BÁO GIÁ'!$C$27&lt;&gt;"",OR(ISNUMBER(SEARCH('💰 BÁO GIÁ'!$C$27,$A1256)),ISNUMBER(SEARCH('💰 BÁO GIÁ'!$C$27,$B1256)))),1,0)</f>
        <v/>
      </c>
      <c r="O1256">
        <f>IF(N1256&gt;N(N1255),N1256,"")</f>
        <v/>
      </c>
    </row>
    <row r="1257">
      <c r="A1257">
        <f>IF('🔧 XY LANH'!A213="","",'🔧 XY LANH'!A213)</f>
        <v/>
      </c>
      <c r="B1257">
        <f>IF('🔧 XY LANH'!A213="","",'🔧 XY LANH'!N213)</f>
        <v/>
      </c>
      <c r="C1257">
        <f>IF('🔧 XY LANH'!A213="","","Xy lanh")</f>
        <v/>
      </c>
      <c r="D1257">
        <f>IF('🔧 XY LANH'!A213="","",'🔧 XY LANH'!I213)</f>
        <v/>
      </c>
      <c r="E1257" s="37">
        <f>IF('🔧 XY LANH'!A213="","",'🔧 XY LANH'!#REF!)</f>
        <v/>
      </c>
      <c r="F1257" s="37">
        <f>IF('🔧 XY LANH'!A213="","",'🔧 XY LANH'!J213)</f>
        <v/>
      </c>
      <c r="G1257" s="37">
        <f>IF('🔧 XY LANH'!A213="","",'🔧 XY LANH'!K213)</f>
        <v/>
      </c>
      <c r="H1257" s="37">
        <f>IF('🔧 XY LANH'!A213="","",'🔧 XY LANH'!L213)</f>
        <v/>
      </c>
      <c r="I1257" s="37">
        <f>IF('🔧 XY LANH'!A213="","",'🔧 XY LANH'!M213)</f>
        <v/>
      </c>
      <c r="J1257">
        <f>IF('🔧 XY LANH'!A213="","",'🔧 XY LANH'!#REF!)</f>
        <v/>
      </c>
      <c r="L1257">
        <f>N(L1256)+IF(AND('🔎 TRA CỨU NHANH'!$C$2&lt;&gt;"",OR(ISNUMBER(SEARCH('🔎 TRA CỨU NHANH'!$C$2,$A1257)),ISNUMBER(SEARCH('🔎 TRA CỨU NHANH'!$C$2,$B1257)))),1,0)</f>
        <v/>
      </c>
      <c r="M1257">
        <f>IF(L1257&gt;N(L1256),L1257,"")</f>
        <v/>
      </c>
      <c r="N1257">
        <f>N(N1256)+IF(AND('💰 BÁO GIÁ'!$C$27&lt;&gt;"",OR(ISNUMBER(SEARCH('💰 BÁO GIÁ'!$C$27,$A1257)),ISNUMBER(SEARCH('💰 BÁO GIÁ'!$C$27,$B1257)))),1,0)</f>
        <v/>
      </c>
      <c r="O1257">
        <f>IF(N1257&gt;N(N1256),N1257,"")</f>
        <v/>
      </c>
    </row>
    <row r="1258">
      <c r="A1258">
        <f>IF('🔧 XY LANH'!A214="","",'🔧 XY LANH'!A214)</f>
        <v/>
      </c>
      <c r="B1258">
        <f>IF('🔧 XY LANH'!A214="","",'🔧 XY LANH'!N214)</f>
        <v/>
      </c>
      <c r="C1258">
        <f>IF('🔧 XY LANH'!A214="","","Xy lanh")</f>
        <v/>
      </c>
      <c r="D1258">
        <f>IF('🔧 XY LANH'!A214="","",'🔧 XY LANH'!I214)</f>
        <v/>
      </c>
      <c r="E1258" s="37">
        <f>IF('🔧 XY LANH'!A214="","",'🔧 XY LANH'!#REF!)</f>
        <v/>
      </c>
      <c r="F1258" s="37">
        <f>IF('🔧 XY LANH'!A214="","",'🔧 XY LANH'!J214)</f>
        <v/>
      </c>
      <c r="G1258" s="37">
        <f>IF('🔧 XY LANH'!A214="","",'🔧 XY LANH'!K214)</f>
        <v/>
      </c>
      <c r="H1258" s="37">
        <f>IF('🔧 XY LANH'!A214="","",'🔧 XY LANH'!L214)</f>
        <v/>
      </c>
      <c r="I1258" s="37">
        <f>IF('🔧 XY LANH'!A214="","",'🔧 XY LANH'!M214)</f>
        <v/>
      </c>
      <c r="J1258">
        <f>IF('🔧 XY LANH'!A214="","",'🔧 XY LANH'!#REF!)</f>
        <v/>
      </c>
      <c r="L1258">
        <f>N(L1257)+IF(AND('🔎 TRA CỨU NHANH'!$C$2&lt;&gt;"",OR(ISNUMBER(SEARCH('🔎 TRA CỨU NHANH'!$C$2,$A1258)),ISNUMBER(SEARCH('🔎 TRA CỨU NHANH'!$C$2,$B1258)))),1,0)</f>
        <v/>
      </c>
      <c r="M1258">
        <f>IF(L1258&gt;N(L1257),L1258,"")</f>
        <v/>
      </c>
      <c r="N1258">
        <f>N(N1257)+IF(AND('💰 BÁO GIÁ'!$C$27&lt;&gt;"",OR(ISNUMBER(SEARCH('💰 BÁO GIÁ'!$C$27,$A1258)),ISNUMBER(SEARCH('💰 BÁO GIÁ'!$C$27,$B1258)))),1,0)</f>
        <v/>
      </c>
      <c r="O1258">
        <f>IF(N1258&gt;N(N1257),N1258,"")</f>
        <v/>
      </c>
    </row>
    <row r="1259">
      <c r="A1259">
        <f>IF('🔧 XY LANH'!A215="","",'🔧 XY LANH'!A215)</f>
        <v/>
      </c>
      <c r="B1259">
        <f>IF('🔧 XY LANH'!A215="","",'🔧 XY LANH'!N215)</f>
        <v/>
      </c>
      <c r="C1259">
        <f>IF('🔧 XY LANH'!A215="","","Xy lanh")</f>
        <v/>
      </c>
      <c r="D1259">
        <f>IF('🔧 XY LANH'!A215="","",'🔧 XY LANH'!I215)</f>
        <v/>
      </c>
      <c r="E1259" s="37">
        <f>IF('🔧 XY LANH'!A215="","",'🔧 XY LANH'!#REF!)</f>
        <v/>
      </c>
      <c r="F1259" s="37">
        <f>IF('🔧 XY LANH'!A215="","",'🔧 XY LANH'!J215)</f>
        <v/>
      </c>
      <c r="G1259" s="37">
        <f>IF('🔧 XY LANH'!A215="","",'🔧 XY LANH'!K215)</f>
        <v/>
      </c>
      <c r="H1259" s="37">
        <f>IF('🔧 XY LANH'!A215="","",'🔧 XY LANH'!L215)</f>
        <v/>
      </c>
      <c r="I1259" s="37">
        <f>IF('🔧 XY LANH'!A215="","",'🔧 XY LANH'!M215)</f>
        <v/>
      </c>
      <c r="J1259">
        <f>IF('🔧 XY LANH'!A215="","",'🔧 XY LANH'!#REF!)</f>
        <v/>
      </c>
      <c r="L1259">
        <f>N(L1258)+IF(AND('🔎 TRA CỨU NHANH'!$C$2&lt;&gt;"",OR(ISNUMBER(SEARCH('🔎 TRA CỨU NHANH'!$C$2,$A1259)),ISNUMBER(SEARCH('🔎 TRA CỨU NHANH'!$C$2,$B1259)))),1,0)</f>
        <v/>
      </c>
      <c r="M1259">
        <f>IF(L1259&gt;N(L1258),L1259,"")</f>
        <v/>
      </c>
      <c r="N1259">
        <f>N(N1258)+IF(AND('💰 BÁO GIÁ'!$C$27&lt;&gt;"",OR(ISNUMBER(SEARCH('💰 BÁO GIÁ'!$C$27,$A1259)),ISNUMBER(SEARCH('💰 BÁO GIÁ'!$C$27,$B1259)))),1,0)</f>
        <v/>
      </c>
      <c r="O1259">
        <f>IF(N1259&gt;N(N1258),N1259,"")</f>
        <v/>
      </c>
    </row>
    <row r="1260">
      <c r="A1260">
        <f>IF('🔧 XY LANH'!A216="","",'🔧 XY LANH'!A216)</f>
        <v/>
      </c>
      <c r="B1260">
        <f>IF('🔧 XY LANH'!A216="","",'🔧 XY LANH'!N216)</f>
        <v/>
      </c>
      <c r="C1260">
        <f>IF('🔧 XY LANH'!A216="","","Xy lanh")</f>
        <v/>
      </c>
      <c r="D1260">
        <f>IF('🔧 XY LANH'!A216="","",'🔧 XY LANH'!I216)</f>
        <v/>
      </c>
      <c r="E1260" s="37">
        <f>IF('🔧 XY LANH'!A216="","",'🔧 XY LANH'!#REF!)</f>
        <v/>
      </c>
      <c r="F1260" s="37">
        <f>IF('🔧 XY LANH'!A216="","",'🔧 XY LANH'!J216)</f>
        <v/>
      </c>
      <c r="G1260" s="37">
        <f>IF('🔧 XY LANH'!A216="","",'🔧 XY LANH'!K216)</f>
        <v/>
      </c>
      <c r="H1260" s="37">
        <f>IF('🔧 XY LANH'!A216="","",'🔧 XY LANH'!L216)</f>
        <v/>
      </c>
      <c r="I1260" s="37">
        <f>IF('🔧 XY LANH'!A216="","",'🔧 XY LANH'!M216)</f>
        <v/>
      </c>
      <c r="J1260">
        <f>IF('🔧 XY LANH'!A216="","",'🔧 XY LANH'!#REF!)</f>
        <v/>
      </c>
      <c r="L1260">
        <f>N(L1259)+IF(AND('🔎 TRA CỨU NHANH'!$C$2&lt;&gt;"",OR(ISNUMBER(SEARCH('🔎 TRA CỨU NHANH'!$C$2,$A1260)),ISNUMBER(SEARCH('🔎 TRA CỨU NHANH'!$C$2,$B1260)))),1,0)</f>
        <v/>
      </c>
      <c r="M1260">
        <f>IF(L1260&gt;N(L1259),L1260,"")</f>
        <v/>
      </c>
      <c r="N1260">
        <f>N(N1259)+IF(AND('💰 BÁO GIÁ'!$C$27&lt;&gt;"",OR(ISNUMBER(SEARCH('💰 BÁO GIÁ'!$C$27,$A1260)),ISNUMBER(SEARCH('💰 BÁO GIÁ'!$C$27,$B1260)))),1,0)</f>
        <v/>
      </c>
      <c r="O1260">
        <f>IF(N1260&gt;N(N1259),N1260,"")</f>
        <v/>
      </c>
    </row>
    <row r="1261">
      <c r="A1261">
        <f>IF('🔧 XY LANH'!A217="","",'🔧 XY LANH'!A217)</f>
        <v/>
      </c>
      <c r="B1261">
        <f>IF('🔧 XY LANH'!A217="","",'🔧 XY LANH'!N217)</f>
        <v/>
      </c>
      <c r="C1261">
        <f>IF('🔧 XY LANH'!A217="","","Xy lanh")</f>
        <v/>
      </c>
      <c r="D1261">
        <f>IF('🔧 XY LANH'!A217="","",'🔧 XY LANH'!I217)</f>
        <v/>
      </c>
      <c r="E1261" s="37">
        <f>IF('🔧 XY LANH'!A217="","",'🔧 XY LANH'!#REF!)</f>
        <v/>
      </c>
      <c r="F1261" s="37">
        <f>IF('🔧 XY LANH'!A217="","",'🔧 XY LANH'!J217)</f>
        <v/>
      </c>
      <c r="G1261" s="37">
        <f>IF('🔧 XY LANH'!A217="","",'🔧 XY LANH'!K217)</f>
        <v/>
      </c>
      <c r="H1261" s="37">
        <f>IF('🔧 XY LANH'!A217="","",'🔧 XY LANH'!L217)</f>
        <v/>
      </c>
      <c r="I1261" s="37">
        <f>IF('🔧 XY LANH'!A217="","",'🔧 XY LANH'!M217)</f>
        <v/>
      </c>
      <c r="J1261">
        <f>IF('🔧 XY LANH'!A217="","",'🔧 XY LANH'!#REF!)</f>
        <v/>
      </c>
      <c r="L1261">
        <f>N(L1260)+IF(AND('🔎 TRA CỨU NHANH'!$C$2&lt;&gt;"",OR(ISNUMBER(SEARCH('🔎 TRA CỨU NHANH'!$C$2,$A1261)),ISNUMBER(SEARCH('🔎 TRA CỨU NHANH'!$C$2,$B1261)))),1,0)</f>
        <v/>
      </c>
      <c r="M1261">
        <f>IF(L1261&gt;N(L1260),L1261,"")</f>
        <v/>
      </c>
      <c r="N1261">
        <f>N(N1260)+IF(AND('💰 BÁO GIÁ'!$C$27&lt;&gt;"",OR(ISNUMBER(SEARCH('💰 BÁO GIÁ'!$C$27,$A1261)),ISNUMBER(SEARCH('💰 BÁO GIÁ'!$C$27,$B1261)))),1,0)</f>
        <v/>
      </c>
      <c r="O1261">
        <f>IF(N1261&gt;N(N1260),N1261,"")</f>
        <v/>
      </c>
    </row>
    <row r="1262">
      <c r="A1262">
        <f>IF('🔧 XY LANH'!A218="","",'🔧 XY LANH'!A218)</f>
        <v/>
      </c>
      <c r="B1262">
        <f>IF('🔧 XY LANH'!A218="","",'🔧 XY LANH'!N218)</f>
        <v/>
      </c>
      <c r="C1262">
        <f>IF('🔧 XY LANH'!A218="","","Xy lanh")</f>
        <v/>
      </c>
      <c r="D1262">
        <f>IF('🔧 XY LANH'!A218="","",'🔧 XY LANH'!I218)</f>
        <v/>
      </c>
      <c r="E1262" s="37">
        <f>IF('🔧 XY LANH'!A218="","",'🔧 XY LANH'!#REF!)</f>
        <v/>
      </c>
      <c r="F1262" s="37">
        <f>IF('🔧 XY LANH'!A218="","",'🔧 XY LANH'!J218)</f>
        <v/>
      </c>
      <c r="G1262" s="37">
        <f>IF('🔧 XY LANH'!A218="","",'🔧 XY LANH'!K218)</f>
        <v/>
      </c>
      <c r="H1262" s="37">
        <f>IF('🔧 XY LANH'!A218="","",'🔧 XY LANH'!L218)</f>
        <v/>
      </c>
      <c r="I1262" s="37">
        <f>IF('🔧 XY LANH'!A218="","",'🔧 XY LANH'!M218)</f>
        <v/>
      </c>
      <c r="J1262">
        <f>IF('🔧 XY LANH'!A218="","",'🔧 XY LANH'!#REF!)</f>
        <v/>
      </c>
      <c r="L1262">
        <f>N(L1261)+IF(AND('🔎 TRA CỨU NHANH'!$C$2&lt;&gt;"",OR(ISNUMBER(SEARCH('🔎 TRA CỨU NHANH'!$C$2,$A1262)),ISNUMBER(SEARCH('🔎 TRA CỨU NHANH'!$C$2,$B1262)))),1,0)</f>
        <v/>
      </c>
      <c r="M1262">
        <f>IF(L1262&gt;N(L1261),L1262,"")</f>
        <v/>
      </c>
      <c r="N1262">
        <f>N(N1261)+IF(AND('💰 BÁO GIÁ'!$C$27&lt;&gt;"",OR(ISNUMBER(SEARCH('💰 BÁO GIÁ'!$C$27,$A1262)),ISNUMBER(SEARCH('💰 BÁO GIÁ'!$C$27,$B1262)))),1,0)</f>
        <v/>
      </c>
      <c r="O1262">
        <f>IF(N1262&gt;N(N1261),N1262,"")</f>
        <v/>
      </c>
    </row>
    <row r="1263">
      <c r="A1263">
        <f>IF('🔧 XY LANH'!A219="","",'🔧 XY LANH'!A219)</f>
        <v/>
      </c>
      <c r="B1263">
        <f>IF('🔧 XY LANH'!A219="","",'🔧 XY LANH'!N219)</f>
        <v/>
      </c>
      <c r="C1263">
        <f>IF('🔧 XY LANH'!A219="","","Xy lanh")</f>
        <v/>
      </c>
      <c r="D1263">
        <f>IF('🔧 XY LANH'!A219="","",'🔧 XY LANH'!I219)</f>
        <v/>
      </c>
      <c r="E1263" s="37">
        <f>IF('🔧 XY LANH'!A219="","",'🔧 XY LANH'!#REF!)</f>
        <v/>
      </c>
      <c r="F1263" s="37">
        <f>IF('🔧 XY LANH'!A219="","",'🔧 XY LANH'!J219)</f>
        <v/>
      </c>
      <c r="G1263" s="37">
        <f>IF('🔧 XY LANH'!A219="","",'🔧 XY LANH'!K219)</f>
        <v/>
      </c>
      <c r="H1263" s="37">
        <f>IF('🔧 XY LANH'!A219="","",'🔧 XY LANH'!L219)</f>
        <v/>
      </c>
      <c r="I1263" s="37">
        <f>IF('🔧 XY LANH'!A219="","",'🔧 XY LANH'!M219)</f>
        <v/>
      </c>
      <c r="J1263">
        <f>IF('🔧 XY LANH'!A219="","",'🔧 XY LANH'!#REF!)</f>
        <v/>
      </c>
      <c r="L1263">
        <f>N(L1262)+IF(AND('🔎 TRA CỨU NHANH'!$C$2&lt;&gt;"",OR(ISNUMBER(SEARCH('🔎 TRA CỨU NHANH'!$C$2,$A1263)),ISNUMBER(SEARCH('🔎 TRA CỨU NHANH'!$C$2,$B1263)))),1,0)</f>
        <v/>
      </c>
      <c r="M1263">
        <f>IF(L1263&gt;N(L1262),L1263,"")</f>
        <v/>
      </c>
      <c r="N1263">
        <f>N(N1262)+IF(AND('💰 BÁO GIÁ'!$C$27&lt;&gt;"",OR(ISNUMBER(SEARCH('💰 BÁO GIÁ'!$C$27,$A1263)),ISNUMBER(SEARCH('💰 BÁO GIÁ'!$C$27,$B1263)))),1,0)</f>
        <v/>
      </c>
      <c r="O1263">
        <f>IF(N1263&gt;N(N1262),N1263,"")</f>
        <v/>
      </c>
    </row>
    <row r="1264">
      <c r="A1264">
        <f>IF('🔧 XY LANH'!A220="","",'🔧 XY LANH'!A220)</f>
        <v/>
      </c>
      <c r="B1264">
        <f>IF('🔧 XY LANH'!A220="","",'🔧 XY LANH'!N220)</f>
        <v/>
      </c>
      <c r="C1264">
        <f>IF('🔧 XY LANH'!A220="","","Xy lanh")</f>
        <v/>
      </c>
      <c r="D1264">
        <f>IF('🔧 XY LANH'!A220="","",'🔧 XY LANH'!I220)</f>
        <v/>
      </c>
      <c r="E1264" s="37">
        <f>IF('🔧 XY LANH'!A220="","",'🔧 XY LANH'!#REF!)</f>
        <v/>
      </c>
      <c r="F1264" s="37">
        <f>IF('🔧 XY LANH'!A220="","",'🔧 XY LANH'!J220)</f>
        <v/>
      </c>
      <c r="G1264" s="37">
        <f>IF('🔧 XY LANH'!A220="","",'🔧 XY LANH'!K220)</f>
        <v/>
      </c>
      <c r="H1264" s="37">
        <f>IF('🔧 XY LANH'!A220="","",'🔧 XY LANH'!L220)</f>
        <v/>
      </c>
      <c r="I1264" s="37">
        <f>IF('🔧 XY LANH'!A220="","",'🔧 XY LANH'!M220)</f>
        <v/>
      </c>
      <c r="J1264">
        <f>IF('🔧 XY LANH'!A220="","",'🔧 XY LANH'!#REF!)</f>
        <v/>
      </c>
      <c r="L1264">
        <f>N(L1263)+IF(AND('🔎 TRA CỨU NHANH'!$C$2&lt;&gt;"",OR(ISNUMBER(SEARCH('🔎 TRA CỨU NHANH'!$C$2,$A1264)),ISNUMBER(SEARCH('🔎 TRA CỨU NHANH'!$C$2,$B1264)))),1,0)</f>
        <v/>
      </c>
      <c r="M1264">
        <f>IF(L1264&gt;N(L1263),L1264,"")</f>
        <v/>
      </c>
      <c r="N1264">
        <f>N(N1263)+IF(AND('💰 BÁO GIÁ'!$C$27&lt;&gt;"",OR(ISNUMBER(SEARCH('💰 BÁO GIÁ'!$C$27,$A1264)),ISNUMBER(SEARCH('💰 BÁO GIÁ'!$C$27,$B1264)))),1,0)</f>
        <v/>
      </c>
      <c r="O1264">
        <f>IF(N1264&gt;N(N1263),N1264,"")</f>
        <v/>
      </c>
    </row>
    <row r="1265">
      <c r="A1265">
        <f>IF('🔧 XY LANH'!A221="","",'🔧 XY LANH'!A221)</f>
        <v/>
      </c>
      <c r="B1265">
        <f>IF('🔧 XY LANH'!A221="","",'🔧 XY LANH'!N221)</f>
        <v/>
      </c>
      <c r="C1265">
        <f>IF('🔧 XY LANH'!A221="","","Xy lanh")</f>
        <v/>
      </c>
      <c r="D1265">
        <f>IF('🔧 XY LANH'!A221="","",'🔧 XY LANH'!I221)</f>
        <v/>
      </c>
      <c r="E1265" s="37">
        <f>IF('🔧 XY LANH'!A221="","",'🔧 XY LANH'!#REF!)</f>
        <v/>
      </c>
      <c r="F1265" s="37">
        <f>IF('🔧 XY LANH'!A221="","",'🔧 XY LANH'!J221)</f>
        <v/>
      </c>
      <c r="G1265" s="37">
        <f>IF('🔧 XY LANH'!A221="","",'🔧 XY LANH'!K221)</f>
        <v/>
      </c>
      <c r="H1265" s="37">
        <f>IF('🔧 XY LANH'!A221="","",'🔧 XY LANH'!L221)</f>
        <v/>
      </c>
      <c r="I1265" s="37">
        <f>IF('🔧 XY LANH'!A221="","",'🔧 XY LANH'!M221)</f>
        <v/>
      </c>
      <c r="J1265">
        <f>IF('🔧 XY LANH'!A221="","",'🔧 XY LANH'!#REF!)</f>
        <v/>
      </c>
      <c r="L1265">
        <f>N(L1264)+IF(AND('🔎 TRA CỨU NHANH'!$C$2&lt;&gt;"",OR(ISNUMBER(SEARCH('🔎 TRA CỨU NHANH'!$C$2,$A1265)),ISNUMBER(SEARCH('🔎 TRA CỨU NHANH'!$C$2,$B1265)))),1,0)</f>
        <v/>
      </c>
      <c r="M1265">
        <f>IF(L1265&gt;N(L1264),L1265,"")</f>
        <v/>
      </c>
      <c r="N1265">
        <f>N(N1264)+IF(AND('💰 BÁO GIÁ'!$C$27&lt;&gt;"",OR(ISNUMBER(SEARCH('💰 BÁO GIÁ'!$C$27,$A1265)),ISNUMBER(SEARCH('💰 BÁO GIÁ'!$C$27,$B1265)))),1,0)</f>
        <v/>
      </c>
      <c r="O1265">
        <f>IF(N1265&gt;N(N1264),N1265,"")</f>
        <v/>
      </c>
    </row>
    <row r="1266">
      <c r="A1266">
        <f>IF('🔧 XY LANH'!A222="","",'🔧 XY LANH'!A222)</f>
        <v/>
      </c>
      <c r="B1266">
        <f>IF('🔧 XY LANH'!A222="","",'🔧 XY LANH'!N222)</f>
        <v/>
      </c>
      <c r="C1266">
        <f>IF('🔧 XY LANH'!A222="","","Xy lanh")</f>
        <v/>
      </c>
      <c r="D1266">
        <f>IF('🔧 XY LANH'!A222="","",'🔧 XY LANH'!I222)</f>
        <v/>
      </c>
      <c r="E1266" s="37">
        <f>IF('🔧 XY LANH'!A222="","",'🔧 XY LANH'!#REF!)</f>
        <v/>
      </c>
      <c r="F1266" s="37">
        <f>IF('🔧 XY LANH'!A222="","",'🔧 XY LANH'!J222)</f>
        <v/>
      </c>
      <c r="G1266" s="37">
        <f>IF('🔧 XY LANH'!A222="","",'🔧 XY LANH'!K222)</f>
        <v/>
      </c>
      <c r="H1266" s="37">
        <f>IF('🔧 XY LANH'!A222="","",'🔧 XY LANH'!L222)</f>
        <v/>
      </c>
      <c r="I1266" s="37">
        <f>IF('🔧 XY LANH'!A222="","",'🔧 XY LANH'!M222)</f>
        <v/>
      </c>
      <c r="J1266">
        <f>IF('🔧 XY LANH'!A222="","",'🔧 XY LANH'!#REF!)</f>
        <v/>
      </c>
      <c r="L1266">
        <f>N(L1265)+IF(AND('🔎 TRA CỨU NHANH'!$C$2&lt;&gt;"",OR(ISNUMBER(SEARCH('🔎 TRA CỨU NHANH'!$C$2,$A1266)),ISNUMBER(SEARCH('🔎 TRA CỨU NHANH'!$C$2,$B1266)))),1,0)</f>
        <v/>
      </c>
      <c r="M1266">
        <f>IF(L1266&gt;N(L1265),L1266,"")</f>
        <v/>
      </c>
      <c r="N1266">
        <f>N(N1265)+IF(AND('💰 BÁO GIÁ'!$C$27&lt;&gt;"",OR(ISNUMBER(SEARCH('💰 BÁO GIÁ'!$C$27,$A1266)),ISNUMBER(SEARCH('💰 BÁO GIÁ'!$C$27,$B1266)))),1,0)</f>
        <v/>
      </c>
      <c r="O1266">
        <f>IF(N1266&gt;N(N1265),N1266,"")</f>
        <v/>
      </c>
    </row>
    <row r="1267">
      <c r="A1267">
        <f>IF('🔧 XY LANH'!A223="","",'🔧 XY LANH'!A223)</f>
        <v/>
      </c>
      <c r="B1267">
        <f>IF('🔧 XY LANH'!A223="","",'🔧 XY LANH'!N223)</f>
        <v/>
      </c>
      <c r="C1267">
        <f>IF('🔧 XY LANH'!A223="","","Xy lanh")</f>
        <v/>
      </c>
      <c r="D1267">
        <f>IF('🔧 XY LANH'!A223="","",'🔧 XY LANH'!I223)</f>
        <v/>
      </c>
      <c r="E1267" s="37">
        <f>IF('🔧 XY LANH'!A223="","",'🔧 XY LANH'!#REF!)</f>
        <v/>
      </c>
      <c r="F1267" s="37">
        <f>IF('🔧 XY LANH'!A223="","",'🔧 XY LANH'!J223)</f>
        <v/>
      </c>
      <c r="G1267" s="37">
        <f>IF('🔧 XY LANH'!A223="","",'🔧 XY LANH'!K223)</f>
        <v/>
      </c>
      <c r="H1267" s="37">
        <f>IF('🔧 XY LANH'!A223="","",'🔧 XY LANH'!L223)</f>
        <v/>
      </c>
      <c r="I1267" s="37">
        <f>IF('🔧 XY LANH'!A223="","",'🔧 XY LANH'!M223)</f>
        <v/>
      </c>
      <c r="J1267">
        <f>IF('🔧 XY LANH'!A223="","",'🔧 XY LANH'!#REF!)</f>
        <v/>
      </c>
      <c r="L1267">
        <f>N(L1266)+IF(AND('🔎 TRA CỨU NHANH'!$C$2&lt;&gt;"",OR(ISNUMBER(SEARCH('🔎 TRA CỨU NHANH'!$C$2,$A1267)),ISNUMBER(SEARCH('🔎 TRA CỨU NHANH'!$C$2,$B1267)))),1,0)</f>
        <v/>
      </c>
      <c r="M1267">
        <f>IF(L1267&gt;N(L1266),L1267,"")</f>
        <v/>
      </c>
      <c r="N1267">
        <f>N(N1266)+IF(AND('💰 BÁO GIÁ'!$C$27&lt;&gt;"",OR(ISNUMBER(SEARCH('💰 BÁO GIÁ'!$C$27,$A1267)),ISNUMBER(SEARCH('💰 BÁO GIÁ'!$C$27,$B1267)))),1,0)</f>
        <v/>
      </c>
      <c r="O1267">
        <f>IF(N1267&gt;N(N1266),N1267,"")</f>
        <v/>
      </c>
    </row>
    <row r="1268">
      <c r="A1268">
        <f>IF('🔧 XY LANH'!A224="","",'🔧 XY LANH'!A224)</f>
        <v/>
      </c>
      <c r="B1268">
        <f>IF('🔧 XY LANH'!A224="","",'🔧 XY LANH'!N224)</f>
        <v/>
      </c>
      <c r="C1268">
        <f>IF('🔧 XY LANH'!A224="","","Xy lanh")</f>
        <v/>
      </c>
      <c r="D1268">
        <f>IF('🔧 XY LANH'!A224="","",'🔧 XY LANH'!I224)</f>
        <v/>
      </c>
      <c r="E1268" s="37">
        <f>IF('🔧 XY LANH'!A224="","",'🔧 XY LANH'!#REF!)</f>
        <v/>
      </c>
      <c r="F1268" s="37">
        <f>IF('🔧 XY LANH'!A224="","",'🔧 XY LANH'!J224)</f>
        <v/>
      </c>
      <c r="G1268" s="37">
        <f>IF('🔧 XY LANH'!A224="","",'🔧 XY LANH'!K224)</f>
        <v/>
      </c>
      <c r="H1268" s="37">
        <f>IF('🔧 XY LANH'!A224="","",'🔧 XY LANH'!L224)</f>
        <v/>
      </c>
      <c r="I1268" s="37">
        <f>IF('🔧 XY LANH'!A224="","",'🔧 XY LANH'!M224)</f>
        <v/>
      </c>
      <c r="J1268">
        <f>IF('🔧 XY LANH'!A224="","",'🔧 XY LANH'!#REF!)</f>
        <v/>
      </c>
      <c r="L1268">
        <f>N(L1267)+IF(AND('🔎 TRA CỨU NHANH'!$C$2&lt;&gt;"",OR(ISNUMBER(SEARCH('🔎 TRA CỨU NHANH'!$C$2,$A1268)),ISNUMBER(SEARCH('🔎 TRA CỨU NHANH'!$C$2,$B1268)))),1,0)</f>
        <v/>
      </c>
      <c r="M1268">
        <f>IF(L1268&gt;N(L1267),L1268,"")</f>
        <v/>
      </c>
      <c r="N1268">
        <f>N(N1267)+IF(AND('💰 BÁO GIÁ'!$C$27&lt;&gt;"",OR(ISNUMBER(SEARCH('💰 BÁO GIÁ'!$C$27,$A1268)),ISNUMBER(SEARCH('💰 BÁO GIÁ'!$C$27,$B1268)))),1,0)</f>
        <v/>
      </c>
      <c r="O1268">
        <f>IF(N1268&gt;N(N1267),N1268,"")</f>
        <v/>
      </c>
    </row>
    <row r="1269">
      <c r="A1269">
        <f>IF('🔧 XY LANH'!A225="","",'🔧 XY LANH'!A225)</f>
        <v/>
      </c>
      <c r="B1269">
        <f>IF('🔧 XY LANH'!A225="","",'🔧 XY LANH'!N225)</f>
        <v/>
      </c>
      <c r="C1269">
        <f>IF('🔧 XY LANH'!A225="","","Xy lanh")</f>
        <v/>
      </c>
      <c r="D1269">
        <f>IF('🔧 XY LANH'!A225="","",'🔧 XY LANH'!I225)</f>
        <v/>
      </c>
      <c r="E1269" s="37">
        <f>IF('🔧 XY LANH'!A225="","",'🔧 XY LANH'!#REF!)</f>
        <v/>
      </c>
      <c r="F1269" s="37">
        <f>IF('🔧 XY LANH'!A225="","",'🔧 XY LANH'!J225)</f>
        <v/>
      </c>
      <c r="G1269" s="37">
        <f>IF('🔧 XY LANH'!A225="","",'🔧 XY LANH'!K225)</f>
        <v/>
      </c>
      <c r="H1269" s="37">
        <f>IF('🔧 XY LANH'!A225="","",'🔧 XY LANH'!L225)</f>
        <v/>
      </c>
      <c r="I1269" s="37">
        <f>IF('🔧 XY LANH'!A225="","",'🔧 XY LANH'!M225)</f>
        <v/>
      </c>
      <c r="J1269">
        <f>IF('🔧 XY LANH'!A225="","",'🔧 XY LANH'!#REF!)</f>
        <v/>
      </c>
      <c r="L1269">
        <f>N(L1268)+IF(AND('🔎 TRA CỨU NHANH'!$C$2&lt;&gt;"",OR(ISNUMBER(SEARCH('🔎 TRA CỨU NHANH'!$C$2,$A1269)),ISNUMBER(SEARCH('🔎 TRA CỨU NHANH'!$C$2,$B1269)))),1,0)</f>
        <v/>
      </c>
      <c r="M1269">
        <f>IF(L1269&gt;N(L1268),L1269,"")</f>
        <v/>
      </c>
      <c r="N1269">
        <f>N(N1268)+IF(AND('💰 BÁO GIÁ'!$C$27&lt;&gt;"",OR(ISNUMBER(SEARCH('💰 BÁO GIÁ'!$C$27,$A1269)),ISNUMBER(SEARCH('💰 BÁO GIÁ'!$C$27,$B1269)))),1,0)</f>
        <v/>
      </c>
      <c r="O1269">
        <f>IF(N1269&gt;N(N1268),N1269,"")</f>
        <v/>
      </c>
    </row>
    <row r="1270">
      <c r="A1270">
        <f>IF('🔧 XY LANH'!A226="","",'🔧 XY LANH'!A226)</f>
        <v/>
      </c>
      <c r="B1270">
        <f>IF('🔧 XY LANH'!A226="","",'🔧 XY LANH'!N226)</f>
        <v/>
      </c>
      <c r="C1270">
        <f>IF('🔧 XY LANH'!A226="","","Xy lanh")</f>
        <v/>
      </c>
      <c r="D1270">
        <f>IF('🔧 XY LANH'!A226="","",'🔧 XY LANH'!I226)</f>
        <v/>
      </c>
      <c r="E1270" s="37">
        <f>IF('🔧 XY LANH'!A226="","",'🔧 XY LANH'!#REF!)</f>
        <v/>
      </c>
      <c r="F1270" s="37">
        <f>IF('🔧 XY LANH'!A226="","",'🔧 XY LANH'!J226)</f>
        <v/>
      </c>
      <c r="G1270" s="37">
        <f>IF('🔧 XY LANH'!A226="","",'🔧 XY LANH'!K226)</f>
        <v/>
      </c>
      <c r="H1270" s="37">
        <f>IF('🔧 XY LANH'!A226="","",'🔧 XY LANH'!L226)</f>
        <v/>
      </c>
      <c r="I1270" s="37">
        <f>IF('🔧 XY LANH'!A226="","",'🔧 XY LANH'!M226)</f>
        <v/>
      </c>
      <c r="J1270">
        <f>IF('🔧 XY LANH'!A226="","",'🔧 XY LANH'!#REF!)</f>
        <v/>
      </c>
      <c r="L1270">
        <f>N(L1269)+IF(AND('🔎 TRA CỨU NHANH'!$C$2&lt;&gt;"",OR(ISNUMBER(SEARCH('🔎 TRA CỨU NHANH'!$C$2,$A1270)),ISNUMBER(SEARCH('🔎 TRA CỨU NHANH'!$C$2,$B1270)))),1,0)</f>
        <v/>
      </c>
      <c r="M1270">
        <f>IF(L1270&gt;N(L1269),L1270,"")</f>
        <v/>
      </c>
      <c r="N1270">
        <f>N(N1269)+IF(AND('💰 BÁO GIÁ'!$C$27&lt;&gt;"",OR(ISNUMBER(SEARCH('💰 BÁO GIÁ'!$C$27,$A1270)),ISNUMBER(SEARCH('💰 BÁO GIÁ'!$C$27,$B1270)))),1,0)</f>
        <v/>
      </c>
      <c r="O1270">
        <f>IF(N1270&gt;N(N1269),N1270,"")</f>
        <v/>
      </c>
    </row>
    <row r="1271">
      <c r="A1271">
        <f>IF('🔧 XY LANH'!A227="","",'🔧 XY LANH'!A227)</f>
        <v/>
      </c>
      <c r="B1271">
        <f>IF('🔧 XY LANH'!A227="","",'🔧 XY LANH'!N227)</f>
        <v/>
      </c>
      <c r="C1271">
        <f>IF('🔧 XY LANH'!A227="","","Xy lanh")</f>
        <v/>
      </c>
      <c r="D1271">
        <f>IF('🔧 XY LANH'!A227="","",'🔧 XY LANH'!I227)</f>
        <v/>
      </c>
      <c r="E1271" s="37">
        <f>IF('🔧 XY LANH'!A227="","",'🔧 XY LANH'!#REF!)</f>
        <v/>
      </c>
      <c r="F1271" s="37">
        <f>IF('🔧 XY LANH'!A227="","",'🔧 XY LANH'!J227)</f>
        <v/>
      </c>
      <c r="G1271" s="37">
        <f>IF('🔧 XY LANH'!A227="","",'🔧 XY LANH'!K227)</f>
        <v/>
      </c>
      <c r="H1271" s="37">
        <f>IF('🔧 XY LANH'!A227="","",'🔧 XY LANH'!L227)</f>
        <v/>
      </c>
      <c r="I1271" s="37">
        <f>IF('🔧 XY LANH'!A227="","",'🔧 XY LANH'!M227)</f>
        <v/>
      </c>
      <c r="J1271">
        <f>IF('🔧 XY LANH'!A227="","",'🔧 XY LANH'!#REF!)</f>
        <v/>
      </c>
      <c r="L1271">
        <f>N(L1270)+IF(AND('🔎 TRA CỨU NHANH'!$C$2&lt;&gt;"",OR(ISNUMBER(SEARCH('🔎 TRA CỨU NHANH'!$C$2,$A1271)),ISNUMBER(SEARCH('🔎 TRA CỨU NHANH'!$C$2,$B1271)))),1,0)</f>
        <v/>
      </c>
      <c r="M1271">
        <f>IF(L1271&gt;N(L1270),L1271,"")</f>
        <v/>
      </c>
      <c r="N1271">
        <f>N(N1270)+IF(AND('💰 BÁO GIÁ'!$C$27&lt;&gt;"",OR(ISNUMBER(SEARCH('💰 BÁO GIÁ'!$C$27,$A1271)),ISNUMBER(SEARCH('💰 BÁO GIÁ'!$C$27,$B1271)))),1,0)</f>
        <v/>
      </c>
      <c r="O1271">
        <f>IF(N1271&gt;N(N1270),N1271,"")</f>
        <v/>
      </c>
    </row>
    <row r="1272">
      <c r="A1272">
        <f>IF('🔧 XY LANH'!A228="","",'🔧 XY LANH'!A228)</f>
        <v/>
      </c>
      <c r="B1272">
        <f>IF('🔧 XY LANH'!A228="","",'🔧 XY LANH'!N228)</f>
        <v/>
      </c>
      <c r="C1272">
        <f>IF('🔧 XY LANH'!A228="","","Xy lanh")</f>
        <v/>
      </c>
      <c r="D1272">
        <f>IF('🔧 XY LANH'!A228="","",'🔧 XY LANH'!I228)</f>
        <v/>
      </c>
      <c r="E1272" s="37">
        <f>IF('🔧 XY LANH'!A228="","",'🔧 XY LANH'!#REF!)</f>
        <v/>
      </c>
      <c r="F1272" s="37">
        <f>IF('🔧 XY LANH'!A228="","",'🔧 XY LANH'!J228)</f>
        <v/>
      </c>
      <c r="G1272" s="37">
        <f>IF('🔧 XY LANH'!A228="","",'🔧 XY LANH'!K228)</f>
        <v/>
      </c>
      <c r="H1272" s="37">
        <f>IF('🔧 XY LANH'!A228="","",'🔧 XY LANH'!L228)</f>
        <v/>
      </c>
      <c r="I1272" s="37">
        <f>IF('🔧 XY LANH'!A228="","",'🔧 XY LANH'!M228)</f>
        <v/>
      </c>
      <c r="J1272">
        <f>IF('🔧 XY LANH'!A228="","",'🔧 XY LANH'!#REF!)</f>
        <v/>
      </c>
      <c r="L1272">
        <f>N(L1271)+IF(AND('🔎 TRA CỨU NHANH'!$C$2&lt;&gt;"",OR(ISNUMBER(SEARCH('🔎 TRA CỨU NHANH'!$C$2,$A1272)),ISNUMBER(SEARCH('🔎 TRA CỨU NHANH'!$C$2,$B1272)))),1,0)</f>
        <v/>
      </c>
      <c r="M1272">
        <f>IF(L1272&gt;N(L1271),L1272,"")</f>
        <v/>
      </c>
      <c r="N1272">
        <f>N(N1271)+IF(AND('💰 BÁO GIÁ'!$C$27&lt;&gt;"",OR(ISNUMBER(SEARCH('💰 BÁO GIÁ'!$C$27,$A1272)),ISNUMBER(SEARCH('💰 BÁO GIÁ'!$C$27,$B1272)))),1,0)</f>
        <v/>
      </c>
      <c r="O1272">
        <f>IF(N1272&gt;N(N1271),N1272,"")</f>
        <v/>
      </c>
    </row>
    <row r="1273">
      <c r="A1273">
        <f>IF('🔧 XY LANH'!A229="","",'🔧 XY LANH'!A229)</f>
        <v/>
      </c>
      <c r="B1273">
        <f>IF('🔧 XY LANH'!A229="","",'🔧 XY LANH'!N229)</f>
        <v/>
      </c>
      <c r="C1273">
        <f>IF('🔧 XY LANH'!A229="","","Xy lanh")</f>
        <v/>
      </c>
      <c r="D1273">
        <f>IF('🔧 XY LANH'!A229="","",'🔧 XY LANH'!I229)</f>
        <v/>
      </c>
      <c r="E1273" s="37">
        <f>IF('🔧 XY LANH'!A229="","",'🔧 XY LANH'!#REF!)</f>
        <v/>
      </c>
      <c r="F1273" s="37">
        <f>IF('🔧 XY LANH'!A229="","",'🔧 XY LANH'!J229)</f>
        <v/>
      </c>
      <c r="G1273" s="37">
        <f>IF('🔧 XY LANH'!A229="","",'🔧 XY LANH'!K229)</f>
        <v/>
      </c>
      <c r="H1273" s="37">
        <f>IF('🔧 XY LANH'!A229="","",'🔧 XY LANH'!L229)</f>
        <v/>
      </c>
      <c r="I1273" s="37">
        <f>IF('🔧 XY LANH'!A229="","",'🔧 XY LANH'!M229)</f>
        <v/>
      </c>
      <c r="J1273">
        <f>IF('🔧 XY LANH'!A229="","",'🔧 XY LANH'!#REF!)</f>
        <v/>
      </c>
      <c r="L1273">
        <f>N(L1272)+IF(AND('🔎 TRA CỨU NHANH'!$C$2&lt;&gt;"",OR(ISNUMBER(SEARCH('🔎 TRA CỨU NHANH'!$C$2,$A1273)),ISNUMBER(SEARCH('🔎 TRA CỨU NHANH'!$C$2,$B1273)))),1,0)</f>
        <v/>
      </c>
      <c r="M1273">
        <f>IF(L1273&gt;N(L1272),L1273,"")</f>
        <v/>
      </c>
      <c r="N1273">
        <f>N(N1272)+IF(AND('💰 BÁO GIÁ'!$C$27&lt;&gt;"",OR(ISNUMBER(SEARCH('💰 BÁO GIÁ'!$C$27,$A1273)),ISNUMBER(SEARCH('💰 BÁO GIÁ'!$C$27,$B1273)))),1,0)</f>
        <v/>
      </c>
      <c r="O1273">
        <f>IF(N1273&gt;N(N1272),N1273,"")</f>
        <v/>
      </c>
    </row>
    <row r="1274">
      <c r="A1274">
        <f>IF('🔧 XY LANH'!A230="","",'🔧 XY LANH'!A230)</f>
        <v/>
      </c>
      <c r="B1274">
        <f>IF('🔧 XY LANH'!A230="","",'🔧 XY LANH'!N230)</f>
        <v/>
      </c>
      <c r="C1274">
        <f>IF('🔧 XY LANH'!A230="","","Xy lanh")</f>
        <v/>
      </c>
      <c r="D1274">
        <f>IF('🔧 XY LANH'!A230="","",'🔧 XY LANH'!I230)</f>
        <v/>
      </c>
      <c r="E1274" s="37">
        <f>IF('🔧 XY LANH'!A230="","",'🔧 XY LANH'!#REF!)</f>
        <v/>
      </c>
      <c r="F1274" s="37">
        <f>IF('🔧 XY LANH'!A230="","",'🔧 XY LANH'!J230)</f>
        <v/>
      </c>
      <c r="G1274" s="37">
        <f>IF('🔧 XY LANH'!A230="","",'🔧 XY LANH'!K230)</f>
        <v/>
      </c>
      <c r="H1274" s="37">
        <f>IF('🔧 XY LANH'!A230="","",'🔧 XY LANH'!L230)</f>
        <v/>
      </c>
      <c r="I1274" s="37">
        <f>IF('🔧 XY LANH'!A230="","",'🔧 XY LANH'!M230)</f>
        <v/>
      </c>
      <c r="J1274">
        <f>IF('🔧 XY LANH'!A230="","",'🔧 XY LANH'!#REF!)</f>
        <v/>
      </c>
      <c r="L1274">
        <f>N(L1273)+IF(AND('🔎 TRA CỨU NHANH'!$C$2&lt;&gt;"",OR(ISNUMBER(SEARCH('🔎 TRA CỨU NHANH'!$C$2,$A1274)),ISNUMBER(SEARCH('🔎 TRA CỨU NHANH'!$C$2,$B1274)))),1,0)</f>
        <v/>
      </c>
      <c r="M1274">
        <f>IF(L1274&gt;N(L1273),L1274,"")</f>
        <v/>
      </c>
      <c r="N1274">
        <f>N(N1273)+IF(AND('💰 BÁO GIÁ'!$C$27&lt;&gt;"",OR(ISNUMBER(SEARCH('💰 BÁO GIÁ'!$C$27,$A1274)),ISNUMBER(SEARCH('💰 BÁO GIÁ'!$C$27,$B1274)))),1,0)</f>
        <v/>
      </c>
      <c r="O1274">
        <f>IF(N1274&gt;N(N1273),N1274,"")</f>
        <v/>
      </c>
    </row>
    <row r="1275">
      <c r="A1275">
        <f>IF('🔧 XY LANH'!A231="","",'🔧 XY LANH'!A231)</f>
        <v/>
      </c>
      <c r="B1275">
        <f>IF('🔧 XY LANH'!A231="","",'🔧 XY LANH'!N231)</f>
        <v/>
      </c>
      <c r="C1275">
        <f>IF('🔧 XY LANH'!A231="","","Xy lanh")</f>
        <v/>
      </c>
      <c r="D1275">
        <f>IF('🔧 XY LANH'!A231="","",'🔧 XY LANH'!I231)</f>
        <v/>
      </c>
      <c r="E1275" s="37">
        <f>IF('🔧 XY LANH'!A231="","",'🔧 XY LANH'!#REF!)</f>
        <v/>
      </c>
      <c r="F1275" s="37">
        <f>IF('🔧 XY LANH'!A231="","",'🔧 XY LANH'!J231)</f>
        <v/>
      </c>
      <c r="G1275" s="37">
        <f>IF('🔧 XY LANH'!A231="","",'🔧 XY LANH'!K231)</f>
        <v/>
      </c>
      <c r="H1275" s="37">
        <f>IF('🔧 XY LANH'!A231="","",'🔧 XY LANH'!L231)</f>
        <v/>
      </c>
      <c r="I1275" s="37">
        <f>IF('🔧 XY LANH'!A231="","",'🔧 XY LANH'!M231)</f>
        <v/>
      </c>
      <c r="J1275">
        <f>IF('🔧 XY LANH'!A231="","",'🔧 XY LANH'!#REF!)</f>
        <v/>
      </c>
      <c r="L1275">
        <f>N(L1274)+IF(AND('🔎 TRA CỨU NHANH'!$C$2&lt;&gt;"",OR(ISNUMBER(SEARCH('🔎 TRA CỨU NHANH'!$C$2,$A1275)),ISNUMBER(SEARCH('🔎 TRA CỨU NHANH'!$C$2,$B1275)))),1,0)</f>
        <v/>
      </c>
      <c r="M1275">
        <f>IF(L1275&gt;N(L1274),L1275,"")</f>
        <v/>
      </c>
      <c r="N1275">
        <f>N(N1274)+IF(AND('💰 BÁO GIÁ'!$C$27&lt;&gt;"",OR(ISNUMBER(SEARCH('💰 BÁO GIÁ'!$C$27,$A1275)),ISNUMBER(SEARCH('💰 BÁO GIÁ'!$C$27,$B1275)))),1,0)</f>
        <v/>
      </c>
      <c r="O1275">
        <f>IF(N1275&gt;N(N1274),N1275,"")</f>
        <v/>
      </c>
    </row>
    <row r="1276">
      <c r="A1276">
        <f>IF('🔧 XY LANH'!A232="","",'🔧 XY LANH'!A232)</f>
        <v/>
      </c>
      <c r="B1276">
        <f>IF('🔧 XY LANH'!A232="","",'🔧 XY LANH'!N232)</f>
        <v/>
      </c>
      <c r="C1276">
        <f>IF('🔧 XY LANH'!A232="","","Xy lanh")</f>
        <v/>
      </c>
      <c r="D1276">
        <f>IF('🔧 XY LANH'!A232="","",'🔧 XY LANH'!I232)</f>
        <v/>
      </c>
      <c r="E1276" s="37">
        <f>IF('🔧 XY LANH'!A232="","",'🔧 XY LANH'!#REF!)</f>
        <v/>
      </c>
      <c r="F1276" s="37">
        <f>IF('🔧 XY LANH'!A232="","",'🔧 XY LANH'!J232)</f>
        <v/>
      </c>
      <c r="G1276" s="37">
        <f>IF('🔧 XY LANH'!A232="","",'🔧 XY LANH'!K232)</f>
        <v/>
      </c>
      <c r="H1276" s="37">
        <f>IF('🔧 XY LANH'!A232="","",'🔧 XY LANH'!L232)</f>
        <v/>
      </c>
      <c r="I1276" s="37">
        <f>IF('🔧 XY LANH'!A232="","",'🔧 XY LANH'!M232)</f>
        <v/>
      </c>
      <c r="J1276">
        <f>IF('🔧 XY LANH'!A232="","",'🔧 XY LANH'!#REF!)</f>
        <v/>
      </c>
      <c r="L1276">
        <f>N(L1275)+IF(AND('🔎 TRA CỨU NHANH'!$C$2&lt;&gt;"",OR(ISNUMBER(SEARCH('🔎 TRA CỨU NHANH'!$C$2,$A1276)),ISNUMBER(SEARCH('🔎 TRA CỨU NHANH'!$C$2,$B1276)))),1,0)</f>
        <v/>
      </c>
      <c r="M1276">
        <f>IF(L1276&gt;N(L1275),L1276,"")</f>
        <v/>
      </c>
      <c r="N1276">
        <f>N(N1275)+IF(AND('💰 BÁO GIÁ'!$C$27&lt;&gt;"",OR(ISNUMBER(SEARCH('💰 BÁO GIÁ'!$C$27,$A1276)),ISNUMBER(SEARCH('💰 BÁO GIÁ'!$C$27,$B1276)))),1,0)</f>
        <v/>
      </c>
      <c r="O1276">
        <f>IF(N1276&gt;N(N1275),N1276,"")</f>
        <v/>
      </c>
    </row>
    <row r="1277">
      <c r="A1277">
        <f>IF('🔧 XY LANH'!A233="","",'🔧 XY LANH'!A233)</f>
        <v/>
      </c>
      <c r="B1277">
        <f>IF('🔧 XY LANH'!A233="","",'🔧 XY LANH'!N233)</f>
        <v/>
      </c>
      <c r="C1277">
        <f>IF('🔧 XY LANH'!A233="","","Xy lanh")</f>
        <v/>
      </c>
      <c r="D1277">
        <f>IF('🔧 XY LANH'!A233="","",'🔧 XY LANH'!I233)</f>
        <v/>
      </c>
      <c r="E1277" s="37">
        <f>IF('🔧 XY LANH'!A233="","",'🔧 XY LANH'!#REF!)</f>
        <v/>
      </c>
      <c r="F1277" s="37">
        <f>IF('🔧 XY LANH'!A233="","",'🔧 XY LANH'!J233)</f>
        <v/>
      </c>
      <c r="G1277" s="37">
        <f>IF('🔧 XY LANH'!A233="","",'🔧 XY LANH'!K233)</f>
        <v/>
      </c>
      <c r="H1277" s="37">
        <f>IF('🔧 XY LANH'!A233="","",'🔧 XY LANH'!L233)</f>
        <v/>
      </c>
      <c r="I1277" s="37">
        <f>IF('🔧 XY LANH'!A233="","",'🔧 XY LANH'!M233)</f>
        <v/>
      </c>
      <c r="J1277">
        <f>IF('🔧 XY LANH'!A233="","",'🔧 XY LANH'!#REF!)</f>
        <v/>
      </c>
      <c r="L1277">
        <f>N(L1276)+IF(AND('🔎 TRA CỨU NHANH'!$C$2&lt;&gt;"",OR(ISNUMBER(SEARCH('🔎 TRA CỨU NHANH'!$C$2,$A1277)),ISNUMBER(SEARCH('🔎 TRA CỨU NHANH'!$C$2,$B1277)))),1,0)</f>
        <v/>
      </c>
      <c r="M1277">
        <f>IF(L1277&gt;N(L1276),L1277,"")</f>
        <v/>
      </c>
      <c r="N1277">
        <f>N(N1276)+IF(AND('💰 BÁO GIÁ'!$C$27&lt;&gt;"",OR(ISNUMBER(SEARCH('💰 BÁO GIÁ'!$C$27,$A1277)),ISNUMBER(SEARCH('💰 BÁO GIÁ'!$C$27,$B1277)))),1,0)</f>
        <v/>
      </c>
      <c r="O1277">
        <f>IF(N1277&gt;N(N1276),N1277,"")</f>
        <v/>
      </c>
    </row>
    <row r="1278">
      <c r="A1278">
        <f>IF('🔧 XY LANH'!A234="","",'🔧 XY LANH'!A234)</f>
        <v/>
      </c>
      <c r="B1278">
        <f>IF('🔧 XY LANH'!A234="","",'🔧 XY LANH'!N234)</f>
        <v/>
      </c>
      <c r="C1278">
        <f>IF('🔧 XY LANH'!A234="","","Xy lanh")</f>
        <v/>
      </c>
      <c r="D1278">
        <f>IF('🔧 XY LANH'!A234="","",'🔧 XY LANH'!I234)</f>
        <v/>
      </c>
      <c r="E1278" s="37">
        <f>IF('🔧 XY LANH'!A234="","",'🔧 XY LANH'!#REF!)</f>
        <v/>
      </c>
      <c r="F1278" s="37">
        <f>IF('🔧 XY LANH'!A234="","",'🔧 XY LANH'!J234)</f>
        <v/>
      </c>
      <c r="G1278" s="37">
        <f>IF('🔧 XY LANH'!A234="","",'🔧 XY LANH'!K234)</f>
        <v/>
      </c>
      <c r="H1278" s="37">
        <f>IF('🔧 XY LANH'!A234="","",'🔧 XY LANH'!L234)</f>
        <v/>
      </c>
      <c r="I1278" s="37">
        <f>IF('🔧 XY LANH'!A234="","",'🔧 XY LANH'!M234)</f>
        <v/>
      </c>
      <c r="J1278">
        <f>IF('🔧 XY LANH'!A234="","",'🔧 XY LANH'!#REF!)</f>
        <v/>
      </c>
      <c r="L1278">
        <f>N(L1277)+IF(AND('🔎 TRA CỨU NHANH'!$C$2&lt;&gt;"",OR(ISNUMBER(SEARCH('🔎 TRA CỨU NHANH'!$C$2,$A1278)),ISNUMBER(SEARCH('🔎 TRA CỨU NHANH'!$C$2,$B1278)))),1,0)</f>
        <v/>
      </c>
      <c r="M1278">
        <f>IF(L1278&gt;N(L1277),L1278,"")</f>
        <v/>
      </c>
      <c r="N1278">
        <f>N(N1277)+IF(AND('💰 BÁO GIÁ'!$C$27&lt;&gt;"",OR(ISNUMBER(SEARCH('💰 BÁO GIÁ'!$C$27,$A1278)),ISNUMBER(SEARCH('💰 BÁO GIÁ'!$C$27,$B1278)))),1,0)</f>
        <v/>
      </c>
      <c r="O1278">
        <f>IF(N1278&gt;N(N1277),N1278,"")</f>
        <v/>
      </c>
    </row>
    <row r="1279">
      <c r="A1279">
        <f>IF('🔧 XY LANH'!A235="","",'🔧 XY LANH'!A235)</f>
        <v/>
      </c>
      <c r="B1279">
        <f>IF('🔧 XY LANH'!A235="","",'🔧 XY LANH'!N235)</f>
        <v/>
      </c>
      <c r="C1279">
        <f>IF('🔧 XY LANH'!A235="","","Xy lanh")</f>
        <v/>
      </c>
      <c r="D1279">
        <f>IF('🔧 XY LANH'!A235="","",'🔧 XY LANH'!I235)</f>
        <v/>
      </c>
      <c r="E1279" s="37">
        <f>IF('🔧 XY LANH'!A235="","",'🔧 XY LANH'!#REF!)</f>
        <v/>
      </c>
      <c r="F1279" s="37">
        <f>IF('🔧 XY LANH'!A235="","",'🔧 XY LANH'!J235)</f>
        <v/>
      </c>
      <c r="G1279" s="37">
        <f>IF('🔧 XY LANH'!A235="","",'🔧 XY LANH'!K235)</f>
        <v/>
      </c>
      <c r="H1279" s="37">
        <f>IF('🔧 XY LANH'!A235="","",'🔧 XY LANH'!L235)</f>
        <v/>
      </c>
      <c r="I1279" s="37">
        <f>IF('🔧 XY LANH'!A235="","",'🔧 XY LANH'!M235)</f>
        <v/>
      </c>
      <c r="J1279">
        <f>IF('🔧 XY LANH'!A235="","",'🔧 XY LANH'!#REF!)</f>
        <v/>
      </c>
      <c r="L1279">
        <f>N(L1278)+IF(AND('🔎 TRA CỨU NHANH'!$C$2&lt;&gt;"",OR(ISNUMBER(SEARCH('🔎 TRA CỨU NHANH'!$C$2,$A1279)),ISNUMBER(SEARCH('🔎 TRA CỨU NHANH'!$C$2,$B1279)))),1,0)</f>
        <v/>
      </c>
      <c r="M1279">
        <f>IF(L1279&gt;N(L1278),L1279,"")</f>
        <v/>
      </c>
      <c r="N1279">
        <f>N(N1278)+IF(AND('💰 BÁO GIÁ'!$C$27&lt;&gt;"",OR(ISNUMBER(SEARCH('💰 BÁO GIÁ'!$C$27,$A1279)),ISNUMBER(SEARCH('💰 BÁO GIÁ'!$C$27,$B1279)))),1,0)</f>
        <v/>
      </c>
      <c r="O1279">
        <f>IF(N1279&gt;N(N1278),N1279,"")</f>
        <v/>
      </c>
    </row>
    <row r="1280">
      <c r="A1280">
        <f>IF('🔧 XY LANH'!A236="","",'🔧 XY LANH'!A236)</f>
        <v/>
      </c>
      <c r="B1280">
        <f>IF('🔧 XY LANH'!A236="","",'🔧 XY LANH'!N236)</f>
        <v/>
      </c>
      <c r="C1280">
        <f>IF('🔧 XY LANH'!A236="","","Xy lanh")</f>
        <v/>
      </c>
      <c r="D1280">
        <f>IF('🔧 XY LANH'!A236="","",'🔧 XY LANH'!I236)</f>
        <v/>
      </c>
      <c r="E1280" s="37">
        <f>IF('🔧 XY LANH'!A236="","",'🔧 XY LANH'!#REF!)</f>
        <v/>
      </c>
      <c r="F1280" s="37">
        <f>IF('🔧 XY LANH'!A236="","",'🔧 XY LANH'!J236)</f>
        <v/>
      </c>
      <c r="G1280" s="37">
        <f>IF('🔧 XY LANH'!A236="","",'🔧 XY LANH'!K236)</f>
        <v/>
      </c>
      <c r="H1280" s="37">
        <f>IF('🔧 XY LANH'!A236="","",'🔧 XY LANH'!L236)</f>
        <v/>
      </c>
      <c r="I1280" s="37">
        <f>IF('🔧 XY LANH'!A236="","",'🔧 XY LANH'!M236)</f>
        <v/>
      </c>
      <c r="J1280">
        <f>IF('🔧 XY LANH'!A236="","",'🔧 XY LANH'!#REF!)</f>
        <v/>
      </c>
      <c r="L1280">
        <f>N(L1279)+IF(AND('🔎 TRA CỨU NHANH'!$C$2&lt;&gt;"",OR(ISNUMBER(SEARCH('🔎 TRA CỨU NHANH'!$C$2,$A1280)),ISNUMBER(SEARCH('🔎 TRA CỨU NHANH'!$C$2,$B1280)))),1,0)</f>
        <v/>
      </c>
      <c r="M1280">
        <f>IF(L1280&gt;N(L1279),L1280,"")</f>
        <v/>
      </c>
      <c r="N1280">
        <f>N(N1279)+IF(AND('💰 BÁO GIÁ'!$C$27&lt;&gt;"",OR(ISNUMBER(SEARCH('💰 BÁO GIÁ'!$C$27,$A1280)),ISNUMBER(SEARCH('💰 BÁO GIÁ'!$C$27,$B1280)))),1,0)</f>
        <v/>
      </c>
      <c r="O1280">
        <f>IF(N1280&gt;N(N1279),N1280,"")</f>
        <v/>
      </c>
    </row>
    <row r="1281">
      <c r="A1281">
        <f>IF('🔧 XY LANH'!A237="","",'🔧 XY LANH'!A237)</f>
        <v/>
      </c>
      <c r="B1281">
        <f>IF('🔧 XY LANH'!A237="","",'🔧 XY LANH'!N237)</f>
        <v/>
      </c>
      <c r="C1281">
        <f>IF('🔧 XY LANH'!A237="","","Xy lanh")</f>
        <v/>
      </c>
      <c r="D1281">
        <f>IF('🔧 XY LANH'!A237="","",'🔧 XY LANH'!I237)</f>
        <v/>
      </c>
      <c r="E1281" s="37">
        <f>IF('🔧 XY LANH'!A237="","",'🔧 XY LANH'!#REF!)</f>
        <v/>
      </c>
      <c r="F1281" s="37">
        <f>IF('🔧 XY LANH'!A237="","",'🔧 XY LANH'!J237)</f>
        <v/>
      </c>
      <c r="G1281" s="37">
        <f>IF('🔧 XY LANH'!A237="","",'🔧 XY LANH'!K237)</f>
        <v/>
      </c>
      <c r="H1281" s="37">
        <f>IF('🔧 XY LANH'!A237="","",'🔧 XY LANH'!L237)</f>
        <v/>
      </c>
      <c r="I1281" s="37">
        <f>IF('🔧 XY LANH'!A237="","",'🔧 XY LANH'!M237)</f>
        <v/>
      </c>
      <c r="J1281">
        <f>IF('🔧 XY LANH'!A237="","",'🔧 XY LANH'!#REF!)</f>
        <v/>
      </c>
      <c r="L1281">
        <f>N(L1280)+IF(AND('🔎 TRA CỨU NHANH'!$C$2&lt;&gt;"",OR(ISNUMBER(SEARCH('🔎 TRA CỨU NHANH'!$C$2,$A1281)),ISNUMBER(SEARCH('🔎 TRA CỨU NHANH'!$C$2,$B1281)))),1,0)</f>
        <v/>
      </c>
      <c r="M1281">
        <f>IF(L1281&gt;N(L1280),L1281,"")</f>
        <v/>
      </c>
      <c r="N1281">
        <f>N(N1280)+IF(AND('💰 BÁO GIÁ'!$C$27&lt;&gt;"",OR(ISNUMBER(SEARCH('💰 BÁO GIÁ'!$C$27,$A1281)),ISNUMBER(SEARCH('💰 BÁO GIÁ'!$C$27,$B1281)))),1,0)</f>
        <v/>
      </c>
      <c r="O1281">
        <f>IF(N1281&gt;N(N1280),N1281,"")</f>
        <v/>
      </c>
    </row>
    <row r="1282">
      <c r="A1282">
        <f>IF('🔧 XY LANH'!A238="","",'🔧 XY LANH'!A238)</f>
        <v/>
      </c>
      <c r="B1282">
        <f>IF('🔧 XY LANH'!A238="","",'🔧 XY LANH'!N238)</f>
        <v/>
      </c>
      <c r="C1282">
        <f>IF('🔧 XY LANH'!A238="","","Xy lanh")</f>
        <v/>
      </c>
      <c r="D1282">
        <f>IF('🔧 XY LANH'!A238="","",'🔧 XY LANH'!I238)</f>
        <v/>
      </c>
      <c r="E1282" s="37">
        <f>IF('🔧 XY LANH'!A238="","",'🔧 XY LANH'!#REF!)</f>
        <v/>
      </c>
      <c r="F1282" s="37">
        <f>IF('🔧 XY LANH'!A238="","",'🔧 XY LANH'!J238)</f>
        <v/>
      </c>
      <c r="G1282" s="37">
        <f>IF('🔧 XY LANH'!A238="","",'🔧 XY LANH'!K238)</f>
        <v/>
      </c>
      <c r="H1282" s="37">
        <f>IF('🔧 XY LANH'!A238="","",'🔧 XY LANH'!L238)</f>
        <v/>
      </c>
      <c r="I1282" s="37">
        <f>IF('🔧 XY LANH'!A238="","",'🔧 XY LANH'!M238)</f>
        <v/>
      </c>
      <c r="J1282">
        <f>IF('🔧 XY LANH'!A238="","",'🔧 XY LANH'!#REF!)</f>
        <v/>
      </c>
      <c r="L1282">
        <f>N(L1281)+IF(AND('🔎 TRA CỨU NHANH'!$C$2&lt;&gt;"",OR(ISNUMBER(SEARCH('🔎 TRA CỨU NHANH'!$C$2,$A1282)),ISNUMBER(SEARCH('🔎 TRA CỨU NHANH'!$C$2,$B1282)))),1,0)</f>
        <v/>
      </c>
      <c r="M1282">
        <f>IF(L1282&gt;N(L1281),L1282,"")</f>
        <v/>
      </c>
      <c r="N1282">
        <f>N(N1281)+IF(AND('💰 BÁO GIÁ'!$C$27&lt;&gt;"",OR(ISNUMBER(SEARCH('💰 BÁO GIÁ'!$C$27,$A1282)),ISNUMBER(SEARCH('💰 BÁO GIÁ'!$C$27,$B1282)))),1,0)</f>
        <v/>
      </c>
      <c r="O1282">
        <f>IF(N1282&gt;N(N1281),N1282,"")</f>
        <v/>
      </c>
    </row>
    <row r="1283">
      <c r="A1283">
        <f>IF('🔧 XY LANH'!A239="","",'🔧 XY LANH'!A239)</f>
        <v/>
      </c>
      <c r="B1283">
        <f>IF('🔧 XY LANH'!A239="","",'🔧 XY LANH'!N239)</f>
        <v/>
      </c>
      <c r="C1283">
        <f>IF('🔧 XY LANH'!A239="","","Xy lanh")</f>
        <v/>
      </c>
      <c r="D1283">
        <f>IF('🔧 XY LANH'!A239="","",'🔧 XY LANH'!I239)</f>
        <v/>
      </c>
      <c r="E1283" s="37">
        <f>IF('🔧 XY LANH'!A239="","",'🔧 XY LANH'!#REF!)</f>
        <v/>
      </c>
      <c r="F1283" s="37">
        <f>IF('🔧 XY LANH'!A239="","",'🔧 XY LANH'!J239)</f>
        <v/>
      </c>
      <c r="G1283" s="37">
        <f>IF('🔧 XY LANH'!A239="","",'🔧 XY LANH'!K239)</f>
        <v/>
      </c>
      <c r="H1283" s="37">
        <f>IF('🔧 XY LANH'!A239="","",'🔧 XY LANH'!L239)</f>
        <v/>
      </c>
      <c r="I1283" s="37">
        <f>IF('🔧 XY LANH'!A239="","",'🔧 XY LANH'!M239)</f>
        <v/>
      </c>
      <c r="J1283">
        <f>IF('🔧 XY LANH'!A239="","",'🔧 XY LANH'!#REF!)</f>
        <v/>
      </c>
      <c r="L1283">
        <f>N(L1282)+IF(AND('🔎 TRA CỨU NHANH'!$C$2&lt;&gt;"",OR(ISNUMBER(SEARCH('🔎 TRA CỨU NHANH'!$C$2,$A1283)),ISNUMBER(SEARCH('🔎 TRA CỨU NHANH'!$C$2,$B1283)))),1,0)</f>
        <v/>
      </c>
      <c r="M1283">
        <f>IF(L1283&gt;N(L1282),L1283,"")</f>
        <v/>
      </c>
      <c r="N1283">
        <f>N(N1282)+IF(AND('💰 BÁO GIÁ'!$C$27&lt;&gt;"",OR(ISNUMBER(SEARCH('💰 BÁO GIÁ'!$C$27,$A1283)),ISNUMBER(SEARCH('💰 BÁO GIÁ'!$C$27,$B1283)))),1,0)</f>
        <v/>
      </c>
      <c r="O1283">
        <f>IF(N1283&gt;N(N1282),N1283,"")</f>
        <v/>
      </c>
    </row>
    <row r="1284">
      <c r="A1284">
        <f>IF('🔧 XY LANH'!A240="","",'🔧 XY LANH'!A240)</f>
        <v/>
      </c>
      <c r="B1284">
        <f>IF('🔧 XY LANH'!A240="","",'🔧 XY LANH'!N240)</f>
        <v/>
      </c>
      <c r="C1284">
        <f>IF('🔧 XY LANH'!A240="","","Xy lanh")</f>
        <v/>
      </c>
      <c r="D1284">
        <f>IF('🔧 XY LANH'!A240="","",'🔧 XY LANH'!I240)</f>
        <v/>
      </c>
      <c r="E1284" s="37">
        <f>IF('🔧 XY LANH'!A240="","",'🔧 XY LANH'!#REF!)</f>
        <v/>
      </c>
      <c r="F1284" s="37">
        <f>IF('🔧 XY LANH'!A240="","",'🔧 XY LANH'!J240)</f>
        <v/>
      </c>
      <c r="G1284" s="37">
        <f>IF('🔧 XY LANH'!A240="","",'🔧 XY LANH'!K240)</f>
        <v/>
      </c>
      <c r="H1284" s="37">
        <f>IF('🔧 XY LANH'!A240="","",'🔧 XY LANH'!L240)</f>
        <v/>
      </c>
      <c r="I1284" s="37">
        <f>IF('🔧 XY LANH'!A240="","",'🔧 XY LANH'!M240)</f>
        <v/>
      </c>
      <c r="J1284">
        <f>IF('🔧 XY LANH'!A240="","",'🔧 XY LANH'!#REF!)</f>
        <v/>
      </c>
      <c r="L1284">
        <f>N(L1283)+IF(AND('🔎 TRA CỨU NHANH'!$C$2&lt;&gt;"",OR(ISNUMBER(SEARCH('🔎 TRA CỨU NHANH'!$C$2,$A1284)),ISNUMBER(SEARCH('🔎 TRA CỨU NHANH'!$C$2,$B1284)))),1,0)</f>
        <v/>
      </c>
      <c r="M1284">
        <f>IF(L1284&gt;N(L1283),L1284,"")</f>
        <v/>
      </c>
      <c r="N1284">
        <f>N(N1283)+IF(AND('💰 BÁO GIÁ'!$C$27&lt;&gt;"",OR(ISNUMBER(SEARCH('💰 BÁO GIÁ'!$C$27,$A1284)),ISNUMBER(SEARCH('💰 BÁO GIÁ'!$C$27,$B1284)))),1,0)</f>
        <v/>
      </c>
      <c r="O1284">
        <f>IF(N1284&gt;N(N1283),N1284,"")</f>
        <v/>
      </c>
    </row>
    <row r="1285">
      <c r="A1285">
        <f>IF('🔧 XY LANH'!A241="","",'🔧 XY LANH'!A241)</f>
        <v/>
      </c>
      <c r="B1285">
        <f>IF('🔧 XY LANH'!A241="","",'🔧 XY LANH'!N241)</f>
        <v/>
      </c>
      <c r="C1285">
        <f>IF('🔧 XY LANH'!A241="","","Xy lanh")</f>
        <v/>
      </c>
      <c r="D1285">
        <f>IF('🔧 XY LANH'!A241="","",'🔧 XY LANH'!I241)</f>
        <v/>
      </c>
      <c r="E1285" s="37">
        <f>IF('🔧 XY LANH'!A241="","",'🔧 XY LANH'!#REF!)</f>
        <v/>
      </c>
      <c r="F1285" s="37">
        <f>IF('🔧 XY LANH'!A241="","",'🔧 XY LANH'!J241)</f>
        <v/>
      </c>
      <c r="G1285" s="37">
        <f>IF('🔧 XY LANH'!A241="","",'🔧 XY LANH'!K241)</f>
        <v/>
      </c>
      <c r="H1285" s="37">
        <f>IF('🔧 XY LANH'!A241="","",'🔧 XY LANH'!L241)</f>
        <v/>
      </c>
      <c r="I1285" s="37">
        <f>IF('🔧 XY LANH'!A241="","",'🔧 XY LANH'!M241)</f>
        <v/>
      </c>
      <c r="J1285">
        <f>IF('🔧 XY LANH'!A241="","",'🔧 XY LANH'!#REF!)</f>
        <v/>
      </c>
      <c r="L1285">
        <f>N(L1284)+IF(AND('🔎 TRA CỨU NHANH'!$C$2&lt;&gt;"",OR(ISNUMBER(SEARCH('🔎 TRA CỨU NHANH'!$C$2,$A1285)),ISNUMBER(SEARCH('🔎 TRA CỨU NHANH'!$C$2,$B1285)))),1,0)</f>
        <v/>
      </c>
      <c r="M1285">
        <f>IF(L1285&gt;N(L1284),L1285,"")</f>
        <v/>
      </c>
      <c r="N1285">
        <f>N(N1284)+IF(AND('💰 BÁO GIÁ'!$C$27&lt;&gt;"",OR(ISNUMBER(SEARCH('💰 BÁO GIÁ'!$C$27,$A1285)),ISNUMBER(SEARCH('💰 BÁO GIÁ'!$C$27,$B1285)))),1,0)</f>
        <v/>
      </c>
      <c r="O1285">
        <f>IF(N1285&gt;N(N1284),N1285,"")</f>
        <v/>
      </c>
    </row>
    <row r="1286">
      <c r="A1286">
        <f>IF('🔧 XY LANH'!A242="","",'🔧 XY LANH'!A242)</f>
        <v/>
      </c>
      <c r="B1286">
        <f>IF('🔧 XY LANH'!A242="","",'🔧 XY LANH'!N242)</f>
        <v/>
      </c>
      <c r="C1286">
        <f>IF('🔧 XY LANH'!A242="","","Xy lanh")</f>
        <v/>
      </c>
      <c r="D1286">
        <f>IF('🔧 XY LANH'!A242="","",'🔧 XY LANH'!I242)</f>
        <v/>
      </c>
      <c r="E1286" s="37">
        <f>IF('🔧 XY LANH'!A242="","",'🔧 XY LANH'!#REF!)</f>
        <v/>
      </c>
      <c r="F1286" s="37">
        <f>IF('🔧 XY LANH'!A242="","",'🔧 XY LANH'!J242)</f>
        <v/>
      </c>
      <c r="G1286" s="37">
        <f>IF('🔧 XY LANH'!A242="","",'🔧 XY LANH'!K242)</f>
        <v/>
      </c>
      <c r="H1286" s="37">
        <f>IF('🔧 XY LANH'!A242="","",'🔧 XY LANH'!L242)</f>
        <v/>
      </c>
      <c r="I1286" s="37">
        <f>IF('🔧 XY LANH'!A242="","",'🔧 XY LANH'!M242)</f>
        <v/>
      </c>
      <c r="J1286">
        <f>IF('🔧 XY LANH'!A242="","",'🔧 XY LANH'!#REF!)</f>
        <v/>
      </c>
      <c r="L1286">
        <f>N(L1285)+IF(AND('🔎 TRA CỨU NHANH'!$C$2&lt;&gt;"",OR(ISNUMBER(SEARCH('🔎 TRA CỨU NHANH'!$C$2,$A1286)),ISNUMBER(SEARCH('🔎 TRA CỨU NHANH'!$C$2,$B1286)))),1,0)</f>
        <v/>
      </c>
      <c r="M1286">
        <f>IF(L1286&gt;N(L1285),L1286,"")</f>
        <v/>
      </c>
      <c r="N1286">
        <f>N(N1285)+IF(AND('💰 BÁO GIÁ'!$C$27&lt;&gt;"",OR(ISNUMBER(SEARCH('💰 BÁO GIÁ'!$C$27,$A1286)),ISNUMBER(SEARCH('💰 BÁO GIÁ'!$C$27,$B1286)))),1,0)</f>
        <v/>
      </c>
      <c r="O1286">
        <f>IF(N1286&gt;N(N1285),N1286,"")</f>
        <v/>
      </c>
    </row>
    <row r="1287">
      <c r="A1287">
        <f>IF('🔧 XY LANH'!A243="","",'🔧 XY LANH'!A243)</f>
        <v/>
      </c>
      <c r="B1287">
        <f>IF('🔧 XY LANH'!A243="","",'🔧 XY LANH'!N243)</f>
        <v/>
      </c>
      <c r="C1287">
        <f>IF('🔧 XY LANH'!A243="","","Xy lanh")</f>
        <v/>
      </c>
      <c r="D1287">
        <f>IF('🔧 XY LANH'!A243="","",'🔧 XY LANH'!I243)</f>
        <v/>
      </c>
      <c r="E1287" s="37">
        <f>IF('🔧 XY LANH'!A243="","",'🔧 XY LANH'!#REF!)</f>
        <v/>
      </c>
      <c r="F1287" s="37">
        <f>IF('🔧 XY LANH'!A243="","",'🔧 XY LANH'!J243)</f>
        <v/>
      </c>
      <c r="G1287" s="37">
        <f>IF('🔧 XY LANH'!A243="","",'🔧 XY LANH'!K243)</f>
        <v/>
      </c>
      <c r="H1287" s="37">
        <f>IF('🔧 XY LANH'!A243="","",'🔧 XY LANH'!L243)</f>
        <v/>
      </c>
      <c r="I1287" s="37">
        <f>IF('🔧 XY LANH'!A243="","",'🔧 XY LANH'!M243)</f>
        <v/>
      </c>
      <c r="J1287">
        <f>IF('🔧 XY LANH'!A243="","",'🔧 XY LANH'!#REF!)</f>
        <v/>
      </c>
      <c r="L1287">
        <f>N(L1286)+IF(AND('🔎 TRA CỨU NHANH'!$C$2&lt;&gt;"",OR(ISNUMBER(SEARCH('🔎 TRA CỨU NHANH'!$C$2,$A1287)),ISNUMBER(SEARCH('🔎 TRA CỨU NHANH'!$C$2,$B1287)))),1,0)</f>
        <v/>
      </c>
      <c r="M1287">
        <f>IF(L1287&gt;N(L1286),L1287,"")</f>
        <v/>
      </c>
      <c r="N1287">
        <f>N(N1286)+IF(AND('💰 BÁO GIÁ'!$C$27&lt;&gt;"",OR(ISNUMBER(SEARCH('💰 BÁO GIÁ'!$C$27,$A1287)),ISNUMBER(SEARCH('💰 BÁO GIÁ'!$C$27,$B1287)))),1,0)</f>
        <v/>
      </c>
      <c r="O1287">
        <f>IF(N1287&gt;N(N1286),N1287,"")</f>
        <v/>
      </c>
    </row>
    <row r="1288">
      <c r="A1288">
        <f>IF('🔧 XY LANH'!A244="","",'🔧 XY LANH'!A244)</f>
        <v/>
      </c>
      <c r="B1288">
        <f>IF('🔧 XY LANH'!A244="","",'🔧 XY LANH'!N244)</f>
        <v/>
      </c>
      <c r="C1288">
        <f>IF('🔧 XY LANH'!A244="","","Xy lanh")</f>
        <v/>
      </c>
      <c r="D1288">
        <f>IF('🔧 XY LANH'!A244="","",'🔧 XY LANH'!I244)</f>
        <v/>
      </c>
      <c r="E1288" s="37">
        <f>IF('🔧 XY LANH'!A244="","",'🔧 XY LANH'!#REF!)</f>
        <v/>
      </c>
      <c r="F1288" s="37">
        <f>IF('🔧 XY LANH'!A244="","",'🔧 XY LANH'!J244)</f>
        <v/>
      </c>
      <c r="G1288" s="37">
        <f>IF('🔧 XY LANH'!A244="","",'🔧 XY LANH'!K244)</f>
        <v/>
      </c>
      <c r="H1288" s="37">
        <f>IF('🔧 XY LANH'!A244="","",'🔧 XY LANH'!L244)</f>
        <v/>
      </c>
      <c r="I1288" s="37">
        <f>IF('🔧 XY LANH'!A244="","",'🔧 XY LANH'!M244)</f>
        <v/>
      </c>
      <c r="J1288">
        <f>IF('🔧 XY LANH'!A244="","",'🔧 XY LANH'!#REF!)</f>
        <v/>
      </c>
      <c r="L1288">
        <f>N(L1287)+IF(AND('🔎 TRA CỨU NHANH'!$C$2&lt;&gt;"",OR(ISNUMBER(SEARCH('🔎 TRA CỨU NHANH'!$C$2,$A1288)),ISNUMBER(SEARCH('🔎 TRA CỨU NHANH'!$C$2,$B1288)))),1,0)</f>
        <v/>
      </c>
      <c r="M1288">
        <f>IF(L1288&gt;N(L1287),L1288,"")</f>
        <v/>
      </c>
      <c r="N1288">
        <f>N(N1287)+IF(AND('💰 BÁO GIÁ'!$C$27&lt;&gt;"",OR(ISNUMBER(SEARCH('💰 BÁO GIÁ'!$C$27,$A1288)),ISNUMBER(SEARCH('💰 BÁO GIÁ'!$C$27,$B1288)))),1,0)</f>
        <v/>
      </c>
      <c r="O1288">
        <f>IF(N1288&gt;N(N1287),N1288,"")</f>
        <v/>
      </c>
    </row>
    <row r="1289">
      <c r="A1289">
        <f>IF('🔧 XY LANH'!A245="","",'🔧 XY LANH'!A245)</f>
        <v/>
      </c>
      <c r="B1289">
        <f>IF('🔧 XY LANH'!A245="","",'🔧 XY LANH'!N245)</f>
        <v/>
      </c>
      <c r="C1289">
        <f>IF('🔧 XY LANH'!A245="","","Xy lanh")</f>
        <v/>
      </c>
      <c r="D1289">
        <f>IF('🔧 XY LANH'!A245="","",'🔧 XY LANH'!I245)</f>
        <v/>
      </c>
      <c r="E1289" s="37">
        <f>IF('🔧 XY LANH'!A245="","",'🔧 XY LANH'!#REF!)</f>
        <v/>
      </c>
      <c r="F1289" s="37">
        <f>IF('🔧 XY LANH'!A245="","",'🔧 XY LANH'!J245)</f>
        <v/>
      </c>
      <c r="G1289" s="37">
        <f>IF('🔧 XY LANH'!A245="","",'🔧 XY LANH'!K245)</f>
        <v/>
      </c>
      <c r="H1289" s="37">
        <f>IF('🔧 XY LANH'!A245="","",'🔧 XY LANH'!L245)</f>
        <v/>
      </c>
      <c r="I1289" s="37">
        <f>IF('🔧 XY LANH'!A245="","",'🔧 XY LANH'!M245)</f>
        <v/>
      </c>
      <c r="J1289">
        <f>IF('🔧 XY LANH'!A245="","",'🔧 XY LANH'!#REF!)</f>
        <v/>
      </c>
      <c r="L1289">
        <f>N(L1288)+IF(AND('🔎 TRA CỨU NHANH'!$C$2&lt;&gt;"",OR(ISNUMBER(SEARCH('🔎 TRA CỨU NHANH'!$C$2,$A1289)),ISNUMBER(SEARCH('🔎 TRA CỨU NHANH'!$C$2,$B1289)))),1,0)</f>
        <v/>
      </c>
      <c r="M1289">
        <f>IF(L1289&gt;N(L1288),L1289,"")</f>
        <v/>
      </c>
      <c r="N1289">
        <f>N(N1288)+IF(AND('💰 BÁO GIÁ'!$C$27&lt;&gt;"",OR(ISNUMBER(SEARCH('💰 BÁO GIÁ'!$C$27,$A1289)),ISNUMBER(SEARCH('💰 BÁO GIÁ'!$C$27,$B1289)))),1,0)</f>
        <v/>
      </c>
      <c r="O1289">
        <f>IF(N1289&gt;N(N1288),N1289,"")</f>
        <v/>
      </c>
    </row>
    <row r="1290">
      <c r="A1290">
        <f>IF('🔧 XY LANH'!A246="","",'🔧 XY LANH'!A246)</f>
        <v/>
      </c>
      <c r="B1290">
        <f>IF('🔧 XY LANH'!A246="","",'🔧 XY LANH'!N246)</f>
        <v/>
      </c>
      <c r="C1290">
        <f>IF('🔧 XY LANH'!A246="","","Xy lanh")</f>
        <v/>
      </c>
      <c r="D1290">
        <f>IF('🔧 XY LANH'!A246="","",'🔧 XY LANH'!I246)</f>
        <v/>
      </c>
      <c r="E1290" s="37">
        <f>IF('🔧 XY LANH'!A246="","",'🔧 XY LANH'!#REF!)</f>
        <v/>
      </c>
      <c r="F1290" s="37">
        <f>IF('🔧 XY LANH'!A246="","",'🔧 XY LANH'!J246)</f>
        <v/>
      </c>
      <c r="G1290" s="37">
        <f>IF('🔧 XY LANH'!A246="","",'🔧 XY LANH'!K246)</f>
        <v/>
      </c>
      <c r="H1290" s="37">
        <f>IF('🔧 XY LANH'!A246="","",'🔧 XY LANH'!L246)</f>
        <v/>
      </c>
      <c r="I1290" s="37">
        <f>IF('🔧 XY LANH'!A246="","",'🔧 XY LANH'!M246)</f>
        <v/>
      </c>
      <c r="J1290">
        <f>IF('🔧 XY LANH'!A246="","",'🔧 XY LANH'!#REF!)</f>
        <v/>
      </c>
      <c r="L1290">
        <f>N(L1289)+IF(AND('🔎 TRA CỨU NHANH'!$C$2&lt;&gt;"",OR(ISNUMBER(SEARCH('🔎 TRA CỨU NHANH'!$C$2,$A1290)),ISNUMBER(SEARCH('🔎 TRA CỨU NHANH'!$C$2,$B1290)))),1,0)</f>
        <v/>
      </c>
      <c r="M1290">
        <f>IF(L1290&gt;N(L1289),L1290,"")</f>
        <v/>
      </c>
      <c r="N1290">
        <f>N(N1289)+IF(AND('💰 BÁO GIÁ'!$C$27&lt;&gt;"",OR(ISNUMBER(SEARCH('💰 BÁO GIÁ'!$C$27,$A1290)),ISNUMBER(SEARCH('💰 BÁO GIÁ'!$C$27,$B1290)))),1,0)</f>
        <v/>
      </c>
      <c r="O1290">
        <f>IF(N1290&gt;N(N1289),N1290,"")</f>
        <v/>
      </c>
    </row>
    <row r="1291">
      <c r="A1291">
        <f>IF('🔧 XY LANH'!A247="","",'🔧 XY LANH'!A247)</f>
        <v/>
      </c>
      <c r="B1291">
        <f>IF('🔧 XY LANH'!A247="","",'🔧 XY LANH'!N247)</f>
        <v/>
      </c>
      <c r="C1291">
        <f>IF('🔧 XY LANH'!A247="","","Xy lanh")</f>
        <v/>
      </c>
      <c r="D1291">
        <f>IF('🔧 XY LANH'!A247="","",'🔧 XY LANH'!I247)</f>
        <v/>
      </c>
      <c r="E1291" s="37">
        <f>IF('🔧 XY LANH'!A247="","",'🔧 XY LANH'!#REF!)</f>
        <v/>
      </c>
      <c r="F1291" s="37">
        <f>IF('🔧 XY LANH'!A247="","",'🔧 XY LANH'!J247)</f>
        <v/>
      </c>
      <c r="G1291" s="37">
        <f>IF('🔧 XY LANH'!A247="","",'🔧 XY LANH'!K247)</f>
        <v/>
      </c>
      <c r="H1291" s="37">
        <f>IF('🔧 XY LANH'!A247="","",'🔧 XY LANH'!L247)</f>
        <v/>
      </c>
      <c r="I1291" s="37">
        <f>IF('🔧 XY LANH'!A247="","",'🔧 XY LANH'!M247)</f>
        <v/>
      </c>
      <c r="J1291">
        <f>IF('🔧 XY LANH'!A247="","",'🔧 XY LANH'!#REF!)</f>
        <v/>
      </c>
      <c r="L1291">
        <f>N(L1290)+IF(AND('🔎 TRA CỨU NHANH'!$C$2&lt;&gt;"",OR(ISNUMBER(SEARCH('🔎 TRA CỨU NHANH'!$C$2,$A1291)),ISNUMBER(SEARCH('🔎 TRA CỨU NHANH'!$C$2,$B1291)))),1,0)</f>
        <v/>
      </c>
      <c r="M1291">
        <f>IF(L1291&gt;N(L1290),L1291,"")</f>
        <v/>
      </c>
      <c r="N1291">
        <f>N(N1290)+IF(AND('💰 BÁO GIÁ'!$C$27&lt;&gt;"",OR(ISNUMBER(SEARCH('💰 BÁO GIÁ'!$C$27,$A1291)),ISNUMBER(SEARCH('💰 BÁO GIÁ'!$C$27,$B1291)))),1,0)</f>
        <v/>
      </c>
      <c r="O1291">
        <f>IF(N1291&gt;N(N1290),N1291,"")</f>
        <v/>
      </c>
    </row>
    <row r="1292">
      <c r="A1292">
        <f>IF('🔧 XY LANH'!A248="","",'🔧 XY LANH'!A248)</f>
        <v/>
      </c>
      <c r="B1292">
        <f>IF('🔧 XY LANH'!A248="","",'🔧 XY LANH'!N248)</f>
        <v/>
      </c>
      <c r="C1292">
        <f>IF('🔧 XY LANH'!A248="","","Xy lanh")</f>
        <v/>
      </c>
      <c r="D1292">
        <f>IF('🔧 XY LANH'!A248="","",'🔧 XY LANH'!I248)</f>
        <v/>
      </c>
      <c r="E1292" s="37">
        <f>IF('🔧 XY LANH'!A248="","",'🔧 XY LANH'!#REF!)</f>
        <v/>
      </c>
      <c r="F1292" s="37">
        <f>IF('🔧 XY LANH'!A248="","",'🔧 XY LANH'!J248)</f>
        <v/>
      </c>
      <c r="G1292" s="37">
        <f>IF('🔧 XY LANH'!A248="","",'🔧 XY LANH'!K248)</f>
        <v/>
      </c>
      <c r="H1292" s="37">
        <f>IF('🔧 XY LANH'!A248="","",'🔧 XY LANH'!L248)</f>
        <v/>
      </c>
      <c r="I1292" s="37">
        <f>IF('🔧 XY LANH'!A248="","",'🔧 XY LANH'!M248)</f>
        <v/>
      </c>
      <c r="J1292">
        <f>IF('🔧 XY LANH'!A248="","",'🔧 XY LANH'!#REF!)</f>
        <v/>
      </c>
      <c r="L1292">
        <f>N(L1291)+IF(AND('🔎 TRA CỨU NHANH'!$C$2&lt;&gt;"",OR(ISNUMBER(SEARCH('🔎 TRA CỨU NHANH'!$C$2,$A1292)),ISNUMBER(SEARCH('🔎 TRA CỨU NHANH'!$C$2,$B1292)))),1,0)</f>
        <v/>
      </c>
      <c r="M1292">
        <f>IF(L1292&gt;N(L1291),L1292,"")</f>
        <v/>
      </c>
      <c r="N1292">
        <f>N(N1291)+IF(AND('💰 BÁO GIÁ'!$C$27&lt;&gt;"",OR(ISNUMBER(SEARCH('💰 BÁO GIÁ'!$C$27,$A1292)),ISNUMBER(SEARCH('💰 BÁO GIÁ'!$C$27,$B1292)))),1,0)</f>
        <v/>
      </c>
      <c r="O1292">
        <f>IF(N1292&gt;N(N1291),N1292,"")</f>
        <v/>
      </c>
    </row>
    <row r="1293">
      <c r="A1293">
        <f>IF('🔧 XY LANH'!A249="","",'🔧 XY LANH'!A249)</f>
        <v/>
      </c>
      <c r="B1293">
        <f>IF('🔧 XY LANH'!A249="","",'🔧 XY LANH'!N249)</f>
        <v/>
      </c>
      <c r="C1293">
        <f>IF('🔧 XY LANH'!A249="","","Xy lanh")</f>
        <v/>
      </c>
      <c r="D1293">
        <f>IF('🔧 XY LANH'!A249="","",'🔧 XY LANH'!I249)</f>
        <v/>
      </c>
      <c r="E1293" s="37">
        <f>IF('🔧 XY LANH'!A249="","",'🔧 XY LANH'!#REF!)</f>
        <v/>
      </c>
      <c r="F1293" s="37">
        <f>IF('🔧 XY LANH'!A249="","",'🔧 XY LANH'!J249)</f>
        <v/>
      </c>
      <c r="G1293" s="37">
        <f>IF('🔧 XY LANH'!A249="","",'🔧 XY LANH'!K249)</f>
        <v/>
      </c>
      <c r="H1293" s="37">
        <f>IF('🔧 XY LANH'!A249="","",'🔧 XY LANH'!L249)</f>
        <v/>
      </c>
      <c r="I1293" s="37">
        <f>IF('🔧 XY LANH'!A249="","",'🔧 XY LANH'!M249)</f>
        <v/>
      </c>
      <c r="J1293">
        <f>IF('🔧 XY LANH'!A249="","",'🔧 XY LANH'!#REF!)</f>
        <v/>
      </c>
      <c r="L1293">
        <f>N(L1292)+IF(AND('🔎 TRA CỨU NHANH'!$C$2&lt;&gt;"",OR(ISNUMBER(SEARCH('🔎 TRA CỨU NHANH'!$C$2,$A1293)),ISNUMBER(SEARCH('🔎 TRA CỨU NHANH'!$C$2,$B1293)))),1,0)</f>
        <v/>
      </c>
      <c r="M1293">
        <f>IF(L1293&gt;N(L1292),L1293,"")</f>
        <v/>
      </c>
      <c r="N1293">
        <f>N(N1292)+IF(AND('💰 BÁO GIÁ'!$C$27&lt;&gt;"",OR(ISNUMBER(SEARCH('💰 BÁO GIÁ'!$C$27,$A1293)),ISNUMBER(SEARCH('💰 BÁO GIÁ'!$C$27,$B1293)))),1,0)</f>
        <v/>
      </c>
      <c r="O1293">
        <f>IF(N1293&gt;N(N1292),N1293,"")</f>
        <v/>
      </c>
    </row>
    <row r="1294">
      <c r="A1294">
        <f>IF('🔧 XY LANH'!A250="","",'🔧 XY LANH'!A250)</f>
        <v/>
      </c>
      <c r="B1294">
        <f>IF('🔧 XY LANH'!A250="","",'🔧 XY LANH'!N250)</f>
        <v/>
      </c>
      <c r="C1294">
        <f>IF('🔧 XY LANH'!A250="","","Xy lanh")</f>
        <v/>
      </c>
      <c r="D1294">
        <f>IF('🔧 XY LANH'!A250="","",'🔧 XY LANH'!I250)</f>
        <v/>
      </c>
      <c r="E1294" s="37">
        <f>IF('🔧 XY LANH'!A250="","",'🔧 XY LANH'!#REF!)</f>
        <v/>
      </c>
      <c r="F1294" s="37">
        <f>IF('🔧 XY LANH'!A250="","",'🔧 XY LANH'!J250)</f>
        <v/>
      </c>
      <c r="G1294" s="37">
        <f>IF('🔧 XY LANH'!A250="","",'🔧 XY LANH'!K250)</f>
        <v/>
      </c>
      <c r="H1294" s="37">
        <f>IF('🔧 XY LANH'!A250="","",'🔧 XY LANH'!L250)</f>
        <v/>
      </c>
      <c r="I1294" s="37">
        <f>IF('🔧 XY LANH'!A250="","",'🔧 XY LANH'!M250)</f>
        <v/>
      </c>
      <c r="J1294">
        <f>IF('🔧 XY LANH'!A250="","",'🔧 XY LANH'!#REF!)</f>
        <v/>
      </c>
      <c r="L1294">
        <f>N(L1293)+IF(AND('🔎 TRA CỨU NHANH'!$C$2&lt;&gt;"",OR(ISNUMBER(SEARCH('🔎 TRA CỨU NHANH'!$C$2,$A1294)),ISNUMBER(SEARCH('🔎 TRA CỨU NHANH'!$C$2,$B1294)))),1,0)</f>
        <v/>
      </c>
      <c r="M1294">
        <f>IF(L1294&gt;N(L1293),L1294,"")</f>
        <v/>
      </c>
      <c r="N1294">
        <f>N(N1293)+IF(AND('💰 BÁO GIÁ'!$C$27&lt;&gt;"",OR(ISNUMBER(SEARCH('💰 BÁO GIÁ'!$C$27,$A1294)),ISNUMBER(SEARCH('💰 BÁO GIÁ'!$C$27,$B1294)))),1,0)</f>
        <v/>
      </c>
      <c r="O1294">
        <f>IF(N1294&gt;N(N1293),N1294,"")</f>
        <v/>
      </c>
    </row>
    <row r="1295">
      <c r="A1295">
        <f>IF('🔧 XY LANH'!A251="","",'🔧 XY LANH'!A251)</f>
        <v/>
      </c>
      <c r="B1295">
        <f>IF('🔧 XY LANH'!A251="","",'🔧 XY LANH'!N251)</f>
        <v/>
      </c>
      <c r="C1295">
        <f>IF('🔧 XY LANH'!A251="","","Xy lanh")</f>
        <v/>
      </c>
      <c r="D1295">
        <f>IF('🔧 XY LANH'!A251="","",'🔧 XY LANH'!I251)</f>
        <v/>
      </c>
      <c r="E1295" s="37">
        <f>IF('🔧 XY LANH'!A251="","",'🔧 XY LANH'!#REF!)</f>
        <v/>
      </c>
      <c r="F1295" s="37">
        <f>IF('🔧 XY LANH'!A251="","",'🔧 XY LANH'!J251)</f>
        <v/>
      </c>
      <c r="G1295" s="37">
        <f>IF('🔧 XY LANH'!A251="","",'🔧 XY LANH'!K251)</f>
        <v/>
      </c>
      <c r="H1295" s="37">
        <f>IF('🔧 XY LANH'!A251="","",'🔧 XY LANH'!L251)</f>
        <v/>
      </c>
      <c r="I1295" s="37">
        <f>IF('🔧 XY LANH'!A251="","",'🔧 XY LANH'!M251)</f>
        <v/>
      </c>
      <c r="J1295">
        <f>IF('🔧 XY LANH'!A251="","",'🔧 XY LANH'!#REF!)</f>
        <v/>
      </c>
      <c r="L1295">
        <f>N(L1294)+IF(AND('🔎 TRA CỨU NHANH'!$C$2&lt;&gt;"",OR(ISNUMBER(SEARCH('🔎 TRA CỨU NHANH'!$C$2,$A1295)),ISNUMBER(SEARCH('🔎 TRA CỨU NHANH'!$C$2,$B1295)))),1,0)</f>
        <v/>
      </c>
      <c r="M1295">
        <f>IF(L1295&gt;N(L1294),L1295,"")</f>
        <v/>
      </c>
      <c r="N1295">
        <f>N(N1294)+IF(AND('💰 BÁO GIÁ'!$C$27&lt;&gt;"",OR(ISNUMBER(SEARCH('💰 BÁO GIÁ'!$C$27,$A1295)),ISNUMBER(SEARCH('💰 BÁO GIÁ'!$C$27,$B1295)))),1,0)</f>
        <v/>
      </c>
      <c r="O1295">
        <f>IF(N1295&gt;N(N1294),N1295,"")</f>
        <v/>
      </c>
    </row>
    <row r="1296">
      <c r="A1296">
        <f>IF('🔧 XY LANH'!A252="","",'🔧 XY LANH'!A252)</f>
        <v/>
      </c>
      <c r="B1296">
        <f>IF('🔧 XY LANH'!A252="","",'🔧 XY LANH'!N252)</f>
        <v/>
      </c>
      <c r="C1296">
        <f>IF('🔧 XY LANH'!A252="","","Xy lanh")</f>
        <v/>
      </c>
      <c r="D1296">
        <f>IF('🔧 XY LANH'!A252="","",'🔧 XY LANH'!I252)</f>
        <v/>
      </c>
      <c r="E1296" s="37">
        <f>IF('🔧 XY LANH'!A252="","",'🔧 XY LANH'!#REF!)</f>
        <v/>
      </c>
      <c r="F1296" s="37">
        <f>IF('🔧 XY LANH'!A252="","",'🔧 XY LANH'!J252)</f>
        <v/>
      </c>
      <c r="G1296" s="37">
        <f>IF('🔧 XY LANH'!A252="","",'🔧 XY LANH'!K252)</f>
        <v/>
      </c>
      <c r="H1296" s="37">
        <f>IF('🔧 XY LANH'!A252="","",'🔧 XY LANH'!L252)</f>
        <v/>
      </c>
      <c r="I1296" s="37">
        <f>IF('🔧 XY LANH'!A252="","",'🔧 XY LANH'!M252)</f>
        <v/>
      </c>
      <c r="J1296">
        <f>IF('🔧 XY LANH'!A252="","",'🔧 XY LANH'!#REF!)</f>
        <v/>
      </c>
      <c r="L1296">
        <f>N(L1295)+IF(AND('🔎 TRA CỨU NHANH'!$C$2&lt;&gt;"",OR(ISNUMBER(SEARCH('🔎 TRA CỨU NHANH'!$C$2,$A1296)),ISNUMBER(SEARCH('🔎 TRA CỨU NHANH'!$C$2,$B1296)))),1,0)</f>
        <v/>
      </c>
      <c r="M1296">
        <f>IF(L1296&gt;N(L1295),L1296,"")</f>
        <v/>
      </c>
      <c r="N1296">
        <f>N(N1295)+IF(AND('💰 BÁO GIÁ'!$C$27&lt;&gt;"",OR(ISNUMBER(SEARCH('💰 BÁO GIÁ'!$C$27,$A1296)),ISNUMBER(SEARCH('💰 BÁO GIÁ'!$C$27,$B1296)))),1,0)</f>
        <v/>
      </c>
      <c r="O1296">
        <f>IF(N1296&gt;N(N1295),N1296,"")</f>
        <v/>
      </c>
    </row>
    <row r="1297">
      <c r="A1297">
        <f>IF('🔧 XY LANH'!A253="","",'🔧 XY LANH'!A253)</f>
        <v/>
      </c>
      <c r="B1297">
        <f>IF('🔧 XY LANH'!A253="","",'🔧 XY LANH'!N253)</f>
        <v/>
      </c>
      <c r="C1297">
        <f>IF('🔧 XY LANH'!A253="","","Xy lanh")</f>
        <v/>
      </c>
      <c r="D1297">
        <f>IF('🔧 XY LANH'!A253="","",'🔧 XY LANH'!I253)</f>
        <v/>
      </c>
      <c r="E1297" s="37">
        <f>IF('🔧 XY LANH'!A253="","",'🔧 XY LANH'!#REF!)</f>
        <v/>
      </c>
      <c r="F1297" s="37">
        <f>IF('🔧 XY LANH'!A253="","",'🔧 XY LANH'!J253)</f>
        <v/>
      </c>
      <c r="G1297" s="37">
        <f>IF('🔧 XY LANH'!A253="","",'🔧 XY LANH'!K253)</f>
        <v/>
      </c>
      <c r="H1297" s="37">
        <f>IF('🔧 XY LANH'!A253="","",'🔧 XY LANH'!L253)</f>
        <v/>
      </c>
      <c r="I1297" s="37">
        <f>IF('🔧 XY LANH'!A253="","",'🔧 XY LANH'!M253)</f>
        <v/>
      </c>
      <c r="J1297">
        <f>IF('🔧 XY LANH'!A253="","",'🔧 XY LANH'!#REF!)</f>
        <v/>
      </c>
      <c r="L1297">
        <f>N(L1296)+IF(AND('🔎 TRA CỨU NHANH'!$C$2&lt;&gt;"",OR(ISNUMBER(SEARCH('🔎 TRA CỨU NHANH'!$C$2,$A1297)),ISNUMBER(SEARCH('🔎 TRA CỨU NHANH'!$C$2,$B1297)))),1,0)</f>
        <v/>
      </c>
      <c r="M1297">
        <f>IF(L1297&gt;N(L1296),L1297,"")</f>
        <v/>
      </c>
      <c r="N1297">
        <f>N(N1296)+IF(AND('💰 BÁO GIÁ'!$C$27&lt;&gt;"",OR(ISNUMBER(SEARCH('💰 BÁO GIÁ'!$C$27,$A1297)),ISNUMBER(SEARCH('💰 BÁO GIÁ'!$C$27,$B1297)))),1,0)</f>
        <v/>
      </c>
      <c r="O1297">
        <f>IF(N1297&gt;N(N1296),N1297,"")</f>
        <v/>
      </c>
    </row>
    <row r="1298">
      <c r="A1298">
        <f>IF('🔧 XY LANH'!A254="","",'🔧 XY LANH'!A254)</f>
        <v/>
      </c>
      <c r="B1298">
        <f>IF('🔧 XY LANH'!A254="","",'🔧 XY LANH'!N254)</f>
        <v/>
      </c>
      <c r="C1298">
        <f>IF('🔧 XY LANH'!A254="","","Xy lanh")</f>
        <v/>
      </c>
      <c r="D1298">
        <f>IF('🔧 XY LANH'!A254="","",'🔧 XY LANH'!I254)</f>
        <v/>
      </c>
      <c r="E1298" s="37">
        <f>IF('🔧 XY LANH'!A254="","",'🔧 XY LANH'!#REF!)</f>
        <v/>
      </c>
      <c r="F1298" s="37">
        <f>IF('🔧 XY LANH'!A254="","",'🔧 XY LANH'!J254)</f>
        <v/>
      </c>
      <c r="G1298" s="37">
        <f>IF('🔧 XY LANH'!A254="","",'🔧 XY LANH'!K254)</f>
        <v/>
      </c>
      <c r="H1298" s="37">
        <f>IF('🔧 XY LANH'!A254="","",'🔧 XY LANH'!L254)</f>
        <v/>
      </c>
      <c r="I1298" s="37">
        <f>IF('🔧 XY LANH'!A254="","",'🔧 XY LANH'!M254)</f>
        <v/>
      </c>
      <c r="J1298">
        <f>IF('🔧 XY LANH'!A254="","",'🔧 XY LANH'!#REF!)</f>
        <v/>
      </c>
      <c r="L1298">
        <f>N(L1297)+IF(AND('🔎 TRA CỨU NHANH'!$C$2&lt;&gt;"",OR(ISNUMBER(SEARCH('🔎 TRA CỨU NHANH'!$C$2,$A1298)),ISNUMBER(SEARCH('🔎 TRA CỨU NHANH'!$C$2,$B1298)))),1,0)</f>
        <v/>
      </c>
      <c r="M1298">
        <f>IF(L1298&gt;N(L1297),L1298,"")</f>
        <v/>
      </c>
      <c r="N1298">
        <f>N(N1297)+IF(AND('💰 BÁO GIÁ'!$C$27&lt;&gt;"",OR(ISNUMBER(SEARCH('💰 BÁO GIÁ'!$C$27,$A1298)),ISNUMBER(SEARCH('💰 BÁO GIÁ'!$C$27,$B1298)))),1,0)</f>
        <v/>
      </c>
      <c r="O1298">
        <f>IF(N1298&gt;N(N1297),N1298,"")</f>
        <v/>
      </c>
    </row>
    <row r="1299">
      <c r="A1299">
        <f>IF('🔧 XY LANH'!A255="","",'🔧 XY LANH'!A255)</f>
        <v/>
      </c>
      <c r="B1299">
        <f>IF('🔧 XY LANH'!A255="","",'🔧 XY LANH'!N255)</f>
        <v/>
      </c>
      <c r="C1299">
        <f>IF('🔧 XY LANH'!A255="","","Xy lanh")</f>
        <v/>
      </c>
      <c r="D1299">
        <f>IF('🔧 XY LANH'!A255="","",'🔧 XY LANH'!I255)</f>
        <v/>
      </c>
      <c r="E1299" s="37">
        <f>IF('🔧 XY LANH'!A255="","",'🔧 XY LANH'!#REF!)</f>
        <v/>
      </c>
      <c r="F1299" s="37">
        <f>IF('🔧 XY LANH'!A255="","",'🔧 XY LANH'!J255)</f>
        <v/>
      </c>
      <c r="G1299" s="37">
        <f>IF('🔧 XY LANH'!A255="","",'🔧 XY LANH'!K255)</f>
        <v/>
      </c>
      <c r="H1299" s="37">
        <f>IF('🔧 XY LANH'!A255="","",'🔧 XY LANH'!L255)</f>
        <v/>
      </c>
      <c r="I1299" s="37">
        <f>IF('🔧 XY LANH'!A255="","",'🔧 XY LANH'!M255)</f>
        <v/>
      </c>
      <c r="J1299">
        <f>IF('🔧 XY LANH'!A255="","",'🔧 XY LANH'!#REF!)</f>
        <v/>
      </c>
      <c r="L1299">
        <f>N(L1298)+IF(AND('🔎 TRA CỨU NHANH'!$C$2&lt;&gt;"",OR(ISNUMBER(SEARCH('🔎 TRA CỨU NHANH'!$C$2,$A1299)),ISNUMBER(SEARCH('🔎 TRA CỨU NHANH'!$C$2,$B1299)))),1,0)</f>
        <v/>
      </c>
      <c r="M1299">
        <f>IF(L1299&gt;N(L1298),L1299,"")</f>
        <v/>
      </c>
      <c r="N1299">
        <f>N(N1298)+IF(AND('💰 BÁO GIÁ'!$C$27&lt;&gt;"",OR(ISNUMBER(SEARCH('💰 BÁO GIÁ'!$C$27,$A1299)),ISNUMBER(SEARCH('💰 BÁO GIÁ'!$C$27,$B1299)))),1,0)</f>
        <v/>
      </c>
      <c r="O1299">
        <f>IF(N1299&gt;N(N1298),N1299,"")</f>
        <v/>
      </c>
    </row>
    <row r="1300">
      <c r="A1300">
        <f>IF('🔧 XY LANH'!A256="","",'🔧 XY LANH'!A256)</f>
        <v/>
      </c>
      <c r="B1300">
        <f>IF('🔧 XY LANH'!A256="","",'🔧 XY LANH'!N256)</f>
        <v/>
      </c>
      <c r="C1300">
        <f>IF('🔧 XY LANH'!A256="","","Xy lanh")</f>
        <v/>
      </c>
      <c r="D1300">
        <f>IF('🔧 XY LANH'!A256="","",'🔧 XY LANH'!I256)</f>
        <v/>
      </c>
      <c r="E1300" s="37">
        <f>IF('🔧 XY LANH'!A256="","",'🔧 XY LANH'!#REF!)</f>
        <v/>
      </c>
      <c r="F1300" s="37">
        <f>IF('🔧 XY LANH'!A256="","",'🔧 XY LANH'!J256)</f>
        <v/>
      </c>
      <c r="G1300" s="37">
        <f>IF('🔧 XY LANH'!A256="","",'🔧 XY LANH'!K256)</f>
        <v/>
      </c>
      <c r="H1300" s="37">
        <f>IF('🔧 XY LANH'!A256="","",'🔧 XY LANH'!L256)</f>
        <v/>
      </c>
      <c r="I1300" s="37">
        <f>IF('🔧 XY LANH'!A256="","",'🔧 XY LANH'!M256)</f>
        <v/>
      </c>
      <c r="J1300">
        <f>IF('🔧 XY LANH'!A256="","",'🔧 XY LANH'!#REF!)</f>
        <v/>
      </c>
      <c r="L1300">
        <f>N(L1299)+IF(AND('🔎 TRA CỨU NHANH'!$C$2&lt;&gt;"",OR(ISNUMBER(SEARCH('🔎 TRA CỨU NHANH'!$C$2,$A1300)),ISNUMBER(SEARCH('🔎 TRA CỨU NHANH'!$C$2,$B1300)))),1,0)</f>
        <v/>
      </c>
      <c r="M1300">
        <f>IF(L1300&gt;N(L1299),L1300,"")</f>
        <v/>
      </c>
      <c r="N1300">
        <f>N(N1299)+IF(AND('💰 BÁO GIÁ'!$C$27&lt;&gt;"",OR(ISNUMBER(SEARCH('💰 BÁO GIÁ'!$C$27,$A1300)),ISNUMBER(SEARCH('💰 BÁO GIÁ'!$C$27,$B1300)))),1,0)</f>
        <v/>
      </c>
      <c r="O1300">
        <f>IF(N1300&gt;N(N1299),N1300,"")</f>
        <v/>
      </c>
    </row>
    <row r="1301">
      <c r="A1301">
        <f>IF('🔧 XY LANH'!A257="","",'🔧 XY LANH'!A257)</f>
        <v/>
      </c>
      <c r="B1301">
        <f>IF('🔧 XY LANH'!A257="","",'🔧 XY LANH'!N257)</f>
        <v/>
      </c>
      <c r="C1301">
        <f>IF('🔧 XY LANH'!A257="","","Xy lanh")</f>
        <v/>
      </c>
      <c r="D1301">
        <f>IF('🔧 XY LANH'!A257="","",'🔧 XY LANH'!I257)</f>
        <v/>
      </c>
      <c r="E1301" s="37">
        <f>IF('🔧 XY LANH'!A257="","",'🔧 XY LANH'!#REF!)</f>
        <v/>
      </c>
      <c r="F1301" s="37">
        <f>IF('🔧 XY LANH'!A257="","",'🔧 XY LANH'!J257)</f>
        <v/>
      </c>
      <c r="G1301" s="37">
        <f>IF('🔧 XY LANH'!A257="","",'🔧 XY LANH'!K257)</f>
        <v/>
      </c>
      <c r="H1301" s="37">
        <f>IF('🔧 XY LANH'!A257="","",'🔧 XY LANH'!L257)</f>
        <v/>
      </c>
      <c r="I1301" s="37">
        <f>IF('🔧 XY LANH'!A257="","",'🔧 XY LANH'!M257)</f>
        <v/>
      </c>
      <c r="J1301">
        <f>IF('🔧 XY LANH'!A257="","",'🔧 XY LANH'!#REF!)</f>
        <v/>
      </c>
      <c r="L1301">
        <f>N(L1300)+IF(AND('🔎 TRA CỨU NHANH'!$C$2&lt;&gt;"",OR(ISNUMBER(SEARCH('🔎 TRA CỨU NHANH'!$C$2,$A1301)),ISNUMBER(SEARCH('🔎 TRA CỨU NHANH'!$C$2,$B1301)))),1,0)</f>
        <v/>
      </c>
      <c r="M1301">
        <f>IF(L1301&gt;N(L1300),L1301,"")</f>
        <v/>
      </c>
      <c r="N1301">
        <f>N(N1300)+IF(AND('💰 BÁO GIÁ'!$C$27&lt;&gt;"",OR(ISNUMBER(SEARCH('💰 BÁO GIÁ'!$C$27,$A1301)),ISNUMBER(SEARCH('💰 BÁO GIÁ'!$C$27,$B1301)))),1,0)</f>
        <v/>
      </c>
      <c r="O1301">
        <f>IF(N1301&gt;N(N1300),N1301,"")</f>
        <v/>
      </c>
    </row>
    <row r="1302">
      <c r="A1302">
        <f>IF('🔧 XY LANH'!A258="","",'🔧 XY LANH'!A258)</f>
        <v/>
      </c>
      <c r="B1302">
        <f>IF('🔧 XY LANH'!A258="","",'🔧 XY LANH'!N258)</f>
        <v/>
      </c>
      <c r="C1302">
        <f>IF('🔧 XY LANH'!A258="","","Xy lanh")</f>
        <v/>
      </c>
      <c r="D1302">
        <f>IF('🔧 XY LANH'!A258="","",'🔧 XY LANH'!I258)</f>
        <v/>
      </c>
      <c r="E1302" s="37">
        <f>IF('🔧 XY LANH'!A258="","",'🔧 XY LANH'!#REF!)</f>
        <v/>
      </c>
      <c r="F1302" s="37">
        <f>IF('🔧 XY LANH'!A258="","",'🔧 XY LANH'!J258)</f>
        <v/>
      </c>
      <c r="G1302" s="37">
        <f>IF('🔧 XY LANH'!A258="","",'🔧 XY LANH'!K258)</f>
        <v/>
      </c>
      <c r="H1302" s="37">
        <f>IF('🔧 XY LANH'!A258="","",'🔧 XY LANH'!L258)</f>
        <v/>
      </c>
      <c r="I1302" s="37">
        <f>IF('🔧 XY LANH'!A258="","",'🔧 XY LANH'!M258)</f>
        <v/>
      </c>
      <c r="J1302">
        <f>IF('🔧 XY LANH'!A258="","",'🔧 XY LANH'!#REF!)</f>
        <v/>
      </c>
      <c r="L1302">
        <f>N(L1301)+IF(AND('🔎 TRA CỨU NHANH'!$C$2&lt;&gt;"",OR(ISNUMBER(SEARCH('🔎 TRA CỨU NHANH'!$C$2,$A1302)),ISNUMBER(SEARCH('🔎 TRA CỨU NHANH'!$C$2,$B1302)))),1,0)</f>
        <v/>
      </c>
      <c r="M1302">
        <f>IF(L1302&gt;N(L1301),L1302,"")</f>
        <v/>
      </c>
      <c r="N1302">
        <f>N(N1301)+IF(AND('💰 BÁO GIÁ'!$C$27&lt;&gt;"",OR(ISNUMBER(SEARCH('💰 BÁO GIÁ'!$C$27,$A1302)),ISNUMBER(SEARCH('💰 BÁO GIÁ'!$C$27,$B1302)))),1,0)</f>
        <v/>
      </c>
      <c r="O1302">
        <f>IF(N1302&gt;N(N1301),N1302,"")</f>
        <v/>
      </c>
    </row>
    <row r="1303">
      <c r="A1303">
        <f>IF('🔧 XY LANH'!A259="","",'🔧 XY LANH'!A259)</f>
        <v/>
      </c>
      <c r="B1303">
        <f>IF('🔧 XY LANH'!A259="","",'🔧 XY LANH'!N259)</f>
        <v/>
      </c>
      <c r="C1303">
        <f>IF('🔧 XY LANH'!A259="","","Xy lanh")</f>
        <v/>
      </c>
      <c r="D1303">
        <f>IF('🔧 XY LANH'!A259="","",'🔧 XY LANH'!I259)</f>
        <v/>
      </c>
      <c r="E1303" s="37">
        <f>IF('🔧 XY LANH'!A259="","",'🔧 XY LANH'!#REF!)</f>
        <v/>
      </c>
      <c r="F1303" s="37">
        <f>IF('🔧 XY LANH'!A259="","",'🔧 XY LANH'!J259)</f>
        <v/>
      </c>
      <c r="G1303" s="37">
        <f>IF('🔧 XY LANH'!A259="","",'🔧 XY LANH'!K259)</f>
        <v/>
      </c>
      <c r="H1303" s="37">
        <f>IF('🔧 XY LANH'!A259="","",'🔧 XY LANH'!L259)</f>
        <v/>
      </c>
      <c r="I1303" s="37">
        <f>IF('🔧 XY LANH'!A259="","",'🔧 XY LANH'!M259)</f>
        <v/>
      </c>
      <c r="J1303">
        <f>IF('🔧 XY LANH'!A259="","",'🔧 XY LANH'!#REF!)</f>
        <v/>
      </c>
      <c r="L1303">
        <f>N(L1302)+IF(AND('🔎 TRA CỨU NHANH'!$C$2&lt;&gt;"",OR(ISNUMBER(SEARCH('🔎 TRA CỨU NHANH'!$C$2,$A1303)),ISNUMBER(SEARCH('🔎 TRA CỨU NHANH'!$C$2,$B1303)))),1,0)</f>
        <v/>
      </c>
      <c r="M1303">
        <f>IF(L1303&gt;N(L1302),L1303,"")</f>
        <v/>
      </c>
      <c r="N1303">
        <f>N(N1302)+IF(AND('💰 BÁO GIÁ'!$C$27&lt;&gt;"",OR(ISNUMBER(SEARCH('💰 BÁO GIÁ'!$C$27,$A1303)),ISNUMBER(SEARCH('💰 BÁO GIÁ'!$C$27,$B1303)))),1,0)</f>
        <v/>
      </c>
      <c r="O1303">
        <f>IF(N1303&gt;N(N1302),N1303,"")</f>
        <v/>
      </c>
    </row>
    <row r="1304">
      <c r="A1304">
        <f>IF('🔧 XY LANH'!A260="","",'🔧 XY LANH'!A260)</f>
        <v/>
      </c>
      <c r="B1304">
        <f>IF('🔧 XY LANH'!A260="","",'🔧 XY LANH'!N260)</f>
        <v/>
      </c>
      <c r="C1304">
        <f>IF('🔧 XY LANH'!A260="","","Xy lanh")</f>
        <v/>
      </c>
      <c r="D1304">
        <f>IF('🔧 XY LANH'!A260="","",'🔧 XY LANH'!I260)</f>
        <v/>
      </c>
      <c r="E1304" s="37">
        <f>IF('🔧 XY LANH'!A260="","",'🔧 XY LANH'!#REF!)</f>
        <v/>
      </c>
      <c r="F1304" s="37">
        <f>IF('🔧 XY LANH'!A260="","",'🔧 XY LANH'!J260)</f>
        <v/>
      </c>
      <c r="G1304" s="37">
        <f>IF('🔧 XY LANH'!A260="","",'🔧 XY LANH'!K260)</f>
        <v/>
      </c>
      <c r="H1304" s="37">
        <f>IF('🔧 XY LANH'!A260="","",'🔧 XY LANH'!L260)</f>
        <v/>
      </c>
      <c r="I1304" s="37">
        <f>IF('🔧 XY LANH'!A260="","",'🔧 XY LANH'!M260)</f>
        <v/>
      </c>
      <c r="J1304">
        <f>IF('🔧 XY LANH'!A260="","",'🔧 XY LANH'!#REF!)</f>
        <v/>
      </c>
      <c r="L1304">
        <f>N(L1303)+IF(AND('🔎 TRA CỨU NHANH'!$C$2&lt;&gt;"",OR(ISNUMBER(SEARCH('🔎 TRA CỨU NHANH'!$C$2,$A1304)),ISNUMBER(SEARCH('🔎 TRA CỨU NHANH'!$C$2,$B1304)))),1,0)</f>
        <v/>
      </c>
      <c r="M1304">
        <f>IF(L1304&gt;N(L1303),L1304,"")</f>
        <v/>
      </c>
      <c r="N1304">
        <f>N(N1303)+IF(AND('💰 BÁO GIÁ'!$C$27&lt;&gt;"",OR(ISNUMBER(SEARCH('💰 BÁO GIÁ'!$C$27,$A1304)),ISNUMBER(SEARCH('💰 BÁO GIÁ'!$C$27,$B1304)))),1,0)</f>
        <v/>
      </c>
      <c r="O1304">
        <f>IF(N1304&gt;N(N1303),N1304,"")</f>
        <v/>
      </c>
    </row>
    <row r="1305">
      <c r="A1305">
        <f>IF('🔧 XY LANH'!A261="","",'🔧 XY LANH'!A261)</f>
        <v/>
      </c>
      <c r="B1305">
        <f>IF('🔧 XY LANH'!A261="","",'🔧 XY LANH'!N261)</f>
        <v/>
      </c>
      <c r="C1305">
        <f>IF('🔧 XY LANH'!A261="","","Xy lanh")</f>
        <v/>
      </c>
      <c r="D1305">
        <f>IF('🔧 XY LANH'!A261="","",'🔧 XY LANH'!I261)</f>
        <v/>
      </c>
      <c r="E1305" s="37">
        <f>IF('🔧 XY LANH'!A261="","",'🔧 XY LANH'!#REF!)</f>
        <v/>
      </c>
      <c r="F1305" s="37">
        <f>IF('🔧 XY LANH'!A261="","",'🔧 XY LANH'!J261)</f>
        <v/>
      </c>
      <c r="G1305" s="37">
        <f>IF('🔧 XY LANH'!A261="","",'🔧 XY LANH'!K261)</f>
        <v/>
      </c>
      <c r="H1305" s="37">
        <f>IF('🔧 XY LANH'!A261="","",'🔧 XY LANH'!L261)</f>
        <v/>
      </c>
      <c r="I1305" s="37">
        <f>IF('🔧 XY LANH'!A261="","",'🔧 XY LANH'!M261)</f>
        <v/>
      </c>
      <c r="J1305">
        <f>IF('🔧 XY LANH'!A261="","",'🔧 XY LANH'!#REF!)</f>
        <v/>
      </c>
      <c r="L1305">
        <f>N(L1304)+IF(AND('🔎 TRA CỨU NHANH'!$C$2&lt;&gt;"",OR(ISNUMBER(SEARCH('🔎 TRA CỨU NHANH'!$C$2,$A1305)),ISNUMBER(SEARCH('🔎 TRA CỨU NHANH'!$C$2,$B1305)))),1,0)</f>
        <v/>
      </c>
      <c r="M1305">
        <f>IF(L1305&gt;N(L1304),L1305,"")</f>
        <v/>
      </c>
      <c r="N1305">
        <f>N(N1304)+IF(AND('💰 BÁO GIÁ'!$C$27&lt;&gt;"",OR(ISNUMBER(SEARCH('💰 BÁO GIÁ'!$C$27,$A1305)),ISNUMBER(SEARCH('💰 BÁO GIÁ'!$C$27,$B1305)))),1,0)</f>
        <v/>
      </c>
      <c r="O1305">
        <f>IF(N1305&gt;N(N1304),N1305,"")</f>
        <v/>
      </c>
    </row>
    <row r="1306">
      <c r="A1306">
        <f>IF('🔧 XY LANH'!A262="","",'🔧 XY LANH'!A262)</f>
        <v/>
      </c>
      <c r="B1306">
        <f>IF('🔧 XY LANH'!A262="","",'🔧 XY LANH'!N262)</f>
        <v/>
      </c>
      <c r="C1306">
        <f>IF('🔧 XY LANH'!A262="","","Xy lanh")</f>
        <v/>
      </c>
      <c r="D1306">
        <f>IF('🔧 XY LANH'!A262="","",'🔧 XY LANH'!I262)</f>
        <v/>
      </c>
      <c r="E1306" s="37">
        <f>IF('🔧 XY LANH'!A262="","",'🔧 XY LANH'!#REF!)</f>
        <v/>
      </c>
      <c r="F1306" s="37">
        <f>IF('🔧 XY LANH'!A262="","",'🔧 XY LANH'!J262)</f>
        <v/>
      </c>
      <c r="G1306" s="37">
        <f>IF('🔧 XY LANH'!A262="","",'🔧 XY LANH'!K262)</f>
        <v/>
      </c>
      <c r="H1306" s="37">
        <f>IF('🔧 XY LANH'!A262="","",'🔧 XY LANH'!L262)</f>
        <v/>
      </c>
      <c r="I1306" s="37">
        <f>IF('🔧 XY LANH'!A262="","",'🔧 XY LANH'!M262)</f>
        <v/>
      </c>
      <c r="J1306">
        <f>IF('🔧 XY LANH'!A262="","",'🔧 XY LANH'!#REF!)</f>
        <v/>
      </c>
      <c r="L1306">
        <f>N(L1305)+IF(AND('🔎 TRA CỨU NHANH'!$C$2&lt;&gt;"",OR(ISNUMBER(SEARCH('🔎 TRA CỨU NHANH'!$C$2,$A1306)),ISNUMBER(SEARCH('🔎 TRA CỨU NHANH'!$C$2,$B1306)))),1,0)</f>
        <v/>
      </c>
      <c r="M1306">
        <f>IF(L1306&gt;N(L1305),L1306,"")</f>
        <v/>
      </c>
      <c r="N1306">
        <f>N(N1305)+IF(AND('💰 BÁO GIÁ'!$C$27&lt;&gt;"",OR(ISNUMBER(SEARCH('💰 BÁO GIÁ'!$C$27,$A1306)),ISNUMBER(SEARCH('💰 BÁO GIÁ'!$C$27,$B1306)))),1,0)</f>
        <v/>
      </c>
      <c r="O1306">
        <f>IF(N1306&gt;N(N1305),N1306,"")</f>
        <v/>
      </c>
    </row>
    <row r="1307">
      <c r="A1307">
        <f>IF('🔧 XY LANH'!A263="","",'🔧 XY LANH'!A263)</f>
        <v/>
      </c>
      <c r="B1307">
        <f>IF('🔧 XY LANH'!A263="","",'🔧 XY LANH'!N263)</f>
        <v/>
      </c>
      <c r="C1307">
        <f>IF('🔧 XY LANH'!A263="","","Xy lanh")</f>
        <v/>
      </c>
      <c r="D1307">
        <f>IF('🔧 XY LANH'!A263="","",'🔧 XY LANH'!I263)</f>
        <v/>
      </c>
      <c r="E1307" s="37">
        <f>IF('🔧 XY LANH'!A263="","",'🔧 XY LANH'!#REF!)</f>
        <v/>
      </c>
      <c r="F1307" s="37">
        <f>IF('🔧 XY LANH'!A263="","",'🔧 XY LANH'!J263)</f>
        <v/>
      </c>
      <c r="G1307" s="37">
        <f>IF('🔧 XY LANH'!A263="","",'🔧 XY LANH'!K263)</f>
        <v/>
      </c>
      <c r="H1307" s="37">
        <f>IF('🔧 XY LANH'!A263="","",'🔧 XY LANH'!L263)</f>
        <v/>
      </c>
      <c r="I1307" s="37">
        <f>IF('🔧 XY LANH'!A263="","",'🔧 XY LANH'!M263)</f>
        <v/>
      </c>
      <c r="J1307">
        <f>IF('🔧 XY LANH'!A263="","",'🔧 XY LANH'!#REF!)</f>
        <v/>
      </c>
      <c r="L1307">
        <f>N(L1306)+IF(AND('🔎 TRA CỨU NHANH'!$C$2&lt;&gt;"",OR(ISNUMBER(SEARCH('🔎 TRA CỨU NHANH'!$C$2,$A1307)),ISNUMBER(SEARCH('🔎 TRA CỨU NHANH'!$C$2,$B1307)))),1,0)</f>
        <v/>
      </c>
      <c r="M1307">
        <f>IF(L1307&gt;N(L1306),L1307,"")</f>
        <v/>
      </c>
      <c r="N1307">
        <f>N(N1306)+IF(AND('💰 BÁO GIÁ'!$C$27&lt;&gt;"",OR(ISNUMBER(SEARCH('💰 BÁO GIÁ'!$C$27,$A1307)),ISNUMBER(SEARCH('💰 BÁO GIÁ'!$C$27,$B1307)))),1,0)</f>
        <v/>
      </c>
      <c r="O1307">
        <f>IF(N1307&gt;N(N1306),N1307,"")</f>
        <v/>
      </c>
    </row>
    <row r="1308">
      <c r="A1308">
        <f>IF('🔧 XY LANH'!A264="","",'🔧 XY LANH'!A264)</f>
        <v/>
      </c>
      <c r="B1308">
        <f>IF('🔧 XY LANH'!A264="","",'🔧 XY LANH'!N264)</f>
        <v/>
      </c>
      <c r="C1308">
        <f>IF('🔧 XY LANH'!A264="","","Xy lanh")</f>
        <v/>
      </c>
      <c r="D1308">
        <f>IF('🔧 XY LANH'!A264="","",'🔧 XY LANH'!I264)</f>
        <v/>
      </c>
      <c r="E1308" s="37">
        <f>IF('🔧 XY LANH'!A264="","",'🔧 XY LANH'!#REF!)</f>
        <v/>
      </c>
      <c r="F1308" s="37">
        <f>IF('🔧 XY LANH'!A264="","",'🔧 XY LANH'!J264)</f>
        <v/>
      </c>
      <c r="G1308" s="37">
        <f>IF('🔧 XY LANH'!A264="","",'🔧 XY LANH'!K264)</f>
        <v/>
      </c>
      <c r="H1308" s="37">
        <f>IF('🔧 XY LANH'!A264="","",'🔧 XY LANH'!L264)</f>
        <v/>
      </c>
      <c r="I1308" s="37">
        <f>IF('🔧 XY LANH'!A264="","",'🔧 XY LANH'!M264)</f>
        <v/>
      </c>
      <c r="J1308">
        <f>IF('🔧 XY LANH'!A264="","",'🔧 XY LANH'!#REF!)</f>
        <v/>
      </c>
      <c r="L1308">
        <f>N(L1307)+IF(AND('🔎 TRA CỨU NHANH'!$C$2&lt;&gt;"",OR(ISNUMBER(SEARCH('🔎 TRA CỨU NHANH'!$C$2,$A1308)),ISNUMBER(SEARCH('🔎 TRA CỨU NHANH'!$C$2,$B1308)))),1,0)</f>
        <v/>
      </c>
      <c r="M1308">
        <f>IF(L1308&gt;N(L1307),L1308,"")</f>
        <v/>
      </c>
      <c r="N1308">
        <f>N(N1307)+IF(AND('💰 BÁO GIÁ'!$C$27&lt;&gt;"",OR(ISNUMBER(SEARCH('💰 BÁO GIÁ'!$C$27,$A1308)),ISNUMBER(SEARCH('💰 BÁO GIÁ'!$C$27,$B1308)))),1,0)</f>
        <v/>
      </c>
      <c r="O1308">
        <f>IF(N1308&gt;N(N1307),N1308,"")</f>
        <v/>
      </c>
    </row>
    <row r="1309">
      <c r="A1309">
        <f>IF('🔧 XY LANH'!A265="","",'🔧 XY LANH'!A265)</f>
        <v/>
      </c>
      <c r="B1309">
        <f>IF('🔧 XY LANH'!A265="","",'🔧 XY LANH'!N265)</f>
        <v/>
      </c>
      <c r="C1309">
        <f>IF('🔧 XY LANH'!A265="","","Xy lanh")</f>
        <v/>
      </c>
      <c r="D1309">
        <f>IF('🔧 XY LANH'!A265="","",'🔧 XY LANH'!I265)</f>
        <v/>
      </c>
      <c r="E1309" s="37">
        <f>IF('🔧 XY LANH'!A265="","",'🔧 XY LANH'!#REF!)</f>
        <v/>
      </c>
      <c r="F1309" s="37">
        <f>IF('🔧 XY LANH'!A265="","",'🔧 XY LANH'!J265)</f>
        <v/>
      </c>
      <c r="G1309" s="37">
        <f>IF('🔧 XY LANH'!A265="","",'🔧 XY LANH'!K265)</f>
        <v/>
      </c>
      <c r="H1309" s="37">
        <f>IF('🔧 XY LANH'!A265="","",'🔧 XY LANH'!L265)</f>
        <v/>
      </c>
      <c r="I1309" s="37">
        <f>IF('🔧 XY LANH'!A265="","",'🔧 XY LANH'!M265)</f>
        <v/>
      </c>
      <c r="J1309">
        <f>IF('🔧 XY LANH'!A265="","",'🔧 XY LANH'!#REF!)</f>
        <v/>
      </c>
      <c r="L1309">
        <f>N(L1308)+IF(AND('🔎 TRA CỨU NHANH'!$C$2&lt;&gt;"",OR(ISNUMBER(SEARCH('🔎 TRA CỨU NHANH'!$C$2,$A1309)),ISNUMBER(SEARCH('🔎 TRA CỨU NHANH'!$C$2,$B1309)))),1,0)</f>
        <v/>
      </c>
      <c r="M1309">
        <f>IF(L1309&gt;N(L1308),L1309,"")</f>
        <v/>
      </c>
      <c r="N1309">
        <f>N(N1308)+IF(AND('💰 BÁO GIÁ'!$C$27&lt;&gt;"",OR(ISNUMBER(SEARCH('💰 BÁO GIÁ'!$C$27,$A1309)),ISNUMBER(SEARCH('💰 BÁO GIÁ'!$C$27,$B1309)))),1,0)</f>
        <v/>
      </c>
      <c r="O1309">
        <f>IF(N1309&gt;N(N1308),N1309,"")</f>
        <v/>
      </c>
    </row>
    <row r="1310">
      <c r="A1310">
        <f>IF('🔧 XY LANH'!A266="","",'🔧 XY LANH'!A266)</f>
        <v/>
      </c>
      <c r="B1310">
        <f>IF('🔧 XY LANH'!A266="","",'🔧 XY LANH'!N266)</f>
        <v/>
      </c>
      <c r="C1310">
        <f>IF('🔧 XY LANH'!A266="","","Xy lanh")</f>
        <v/>
      </c>
      <c r="D1310">
        <f>IF('🔧 XY LANH'!A266="","",'🔧 XY LANH'!I266)</f>
        <v/>
      </c>
      <c r="E1310" s="37">
        <f>IF('🔧 XY LANH'!A266="","",'🔧 XY LANH'!#REF!)</f>
        <v/>
      </c>
      <c r="F1310" s="37">
        <f>IF('🔧 XY LANH'!A266="","",'🔧 XY LANH'!J266)</f>
        <v/>
      </c>
      <c r="G1310" s="37">
        <f>IF('🔧 XY LANH'!A266="","",'🔧 XY LANH'!K266)</f>
        <v/>
      </c>
      <c r="H1310" s="37">
        <f>IF('🔧 XY LANH'!A266="","",'🔧 XY LANH'!L266)</f>
        <v/>
      </c>
      <c r="I1310" s="37">
        <f>IF('🔧 XY LANH'!A266="","",'🔧 XY LANH'!M266)</f>
        <v/>
      </c>
      <c r="J1310">
        <f>IF('🔧 XY LANH'!A266="","",'🔧 XY LANH'!#REF!)</f>
        <v/>
      </c>
      <c r="L1310">
        <f>N(L1309)+IF(AND('🔎 TRA CỨU NHANH'!$C$2&lt;&gt;"",OR(ISNUMBER(SEARCH('🔎 TRA CỨU NHANH'!$C$2,$A1310)),ISNUMBER(SEARCH('🔎 TRA CỨU NHANH'!$C$2,$B1310)))),1,0)</f>
        <v/>
      </c>
      <c r="M1310">
        <f>IF(L1310&gt;N(L1309),L1310,"")</f>
        <v/>
      </c>
      <c r="N1310">
        <f>N(N1309)+IF(AND('💰 BÁO GIÁ'!$C$27&lt;&gt;"",OR(ISNUMBER(SEARCH('💰 BÁO GIÁ'!$C$27,$A1310)),ISNUMBER(SEARCH('💰 BÁO GIÁ'!$C$27,$B1310)))),1,0)</f>
        <v/>
      </c>
      <c r="O1310">
        <f>IF(N1310&gt;N(N1309),N1310,"")</f>
        <v/>
      </c>
    </row>
    <row r="1311">
      <c r="A1311">
        <f>IF('🔧 XY LANH'!A267="","",'🔧 XY LANH'!A267)</f>
        <v/>
      </c>
      <c r="B1311">
        <f>IF('🔧 XY LANH'!A267="","",'🔧 XY LANH'!N267)</f>
        <v/>
      </c>
      <c r="C1311">
        <f>IF('🔧 XY LANH'!A267="","","Xy lanh")</f>
        <v/>
      </c>
      <c r="D1311">
        <f>IF('🔧 XY LANH'!A267="","",'🔧 XY LANH'!I267)</f>
        <v/>
      </c>
      <c r="E1311" s="37">
        <f>IF('🔧 XY LANH'!A267="","",'🔧 XY LANH'!#REF!)</f>
        <v/>
      </c>
      <c r="F1311" s="37">
        <f>IF('🔧 XY LANH'!A267="","",'🔧 XY LANH'!J267)</f>
        <v/>
      </c>
      <c r="G1311" s="37">
        <f>IF('🔧 XY LANH'!A267="","",'🔧 XY LANH'!K267)</f>
        <v/>
      </c>
      <c r="H1311" s="37">
        <f>IF('🔧 XY LANH'!A267="","",'🔧 XY LANH'!L267)</f>
        <v/>
      </c>
      <c r="I1311" s="37">
        <f>IF('🔧 XY LANH'!A267="","",'🔧 XY LANH'!M267)</f>
        <v/>
      </c>
      <c r="J1311">
        <f>IF('🔧 XY LANH'!A267="","",'🔧 XY LANH'!#REF!)</f>
        <v/>
      </c>
      <c r="L1311">
        <f>N(L1310)+IF(AND('🔎 TRA CỨU NHANH'!$C$2&lt;&gt;"",OR(ISNUMBER(SEARCH('🔎 TRA CỨU NHANH'!$C$2,$A1311)),ISNUMBER(SEARCH('🔎 TRA CỨU NHANH'!$C$2,$B1311)))),1,0)</f>
        <v/>
      </c>
      <c r="M1311">
        <f>IF(L1311&gt;N(L1310),L1311,"")</f>
        <v/>
      </c>
      <c r="N1311">
        <f>N(N1310)+IF(AND('💰 BÁO GIÁ'!$C$27&lt;&gt;"",OR(ISNUMBER(SEARCH('💰 BÁO GIÁ'!$C$27,$A1311)),ISNUMBER(SEARCH('💰 BÁO GIÁ'!$C$27,$B1311)))),1,0)</f>
        <v/>
      </c>
      <c r="O1311">
        <f>IF(N1311&gt;N(N1310),N1311,"")</f>
        <v/>
      </c>
    </row>
    <row r="1312">
      <c r="A1312">
        <f>IF('🔧 XY LANH'!A268="","",'🔧 XY LANH'!A268)</f>
        <v/>
      </c>
      <c r="B1312">
        <f>IF('🔧 XY LANH'!A268="","",'🔧 XY LANH'!N268)</f>
        <v/>
      </c>
      <c r="C1312">
        <f>IF('🔧 XY LANH'!A268="","","Xy lanh")</f>
        <v/>
      </c>
      <c r="D1312">
        <f>IF('🔧 XY LANH'!A268="","",'🔧 XY LANH'!I268)</f>
        <v/>
      </c>
      <c r="E1312" s="37">
        <f>IF('🔧 XY LANH'!A268="","",'🔧 XY LANH'!#REF!)</f>
        <v/>
      </c>
      <c r="F1312" s="37">
        <f>IF('🔧 XY LANH'!A268="","",'🔧 XY LANH'!J268)</f>
        <v/>
      </c>
      <c r="G1312" s="37">
        <f>IF('🔧 XY LANH'!A268="","",'🔧 XY LANH'!K268)</f>
        <v/>
      </c>
      <c r="H1312" s="37">
        <f>IF('🔧 XY LANH'!A268="","",'🔧 XY LANH'!L268)</f>
        <v/>
      </c>
      <c r="I1312" s="37">
        <f>IF('🔧 XY LANH'!A268="","",'🔧 XY LANH'!M268)</f>
        <v/>
      </c>
      <c r="J1312">
        <f>IF('🔧 XY LANH'!A268="","",'🔧 XY LANH'!#REF!)</f>
        <v/>
      </c>
      <c r="L1312">
        <f>N(L1311)+IF(AND('🔎 TRA CỨU NHANH'!$C$2&lt;&gt;"",OR(ISNUMBER(SEARCH('🔎 TRA CỨU NHANH'!$C$2,$A1312)),ISNUMBER(SEARCH('🔎 TRA CỨU NHANH'!$C$2,$B1312)))),1,0)</f>
        <v/>
      </c>
      <c r="M1312">
        <f>IF(L1312&gt;N(L1311),L1312,"")</f>
        <v/>
      </c>
      <c r="N1312">
        <f>N(N1311)+IF(AND('💰 BÁO GIÁ'!$C$27&lt;&gt;"",OR(ISNUMBER(SEARCH('💰 BÁO GIÁ'!$C$27,$A1312)),ISNUMBER(SEARCH('💰 BÁO GIÁ'!$C$27,$B1312)))),1,0)</f>
        <v/>
      </c>
      <c r="O1312">
        <f>IF(N1312&gt;N(N1311),N1312,"")</f>
        <v/>
      </c>
    </row>
    <row r="1313">
      <c r="A1313">
        <f>IF('🔧 XY LANH'!A269="","",'🔧 XY LANH'!A269)</f>
        <v/>
      </c>
      <c r="B1313">
        <f>IF('🔧 XY LANH'!A269="","",'🔧 XY LANH'!N269)</f>
        <v/>
      </c>
      <c r="C1313">
        <f>IF('🔧 XY LANH'!A269="","","Xy lanh")</f>
        <v/>
      </c>
      <c r="D1313">
        <f>IF('🔧 XY LANH'!A269="","",'🔧 XY LANH'!I269)</f>
        <v/>
      </c>
      <c r="E1313" s="37">
        <f>IF('🔧 XY LANH'!A269="","",'🔧 XY LANH'!#REF!)</f>
        <v/>
      </c>
      <c r="F1313" s="37">
        <f>IF('🔧 XY LANH'!A269="","",'🔧 XY LANH'!J269)</f>
        <v/>
      </c>
      <c r="G1313" s="37">
        <f>IF('🔧 XY LANH'!A269="","",'🔧 XY LANH'!K269)</f>
        <v/>
      </c>
      <c r="H1313" s="37">
        <f>IF('🔧 XY LANH'!A269="","",'🔧 XY LANH'!L269)</f>
        <v/>
      </c>
      <c r="I1313" s="37">
        <f>IF('🔧 XY LANH'!A269="","",'🔧 XY LANH'!M269)</f>
        <v/>
      </c>
      <c r="J1313">
        <f>IF('🔧 XY LANH'!A269="","",'🔧 XY LANH'!#REF!)</f>
        <v/>
      </c>
      <c r="L1313">
        <f>N(L1312)+IF(AND('🔎 TRA CỨU NHANH'!$C$2&lt;&gt;"",OR(ISNUMBER(SEARCH('🔎 TRA CỨU NHANH'!$C$2,$A1313)),ISNUMBER(SEARCH('🔎 TRA CỨU NHANH'!$C$2,$B1313)))),1,0)</f>
        <v/>
      </c>
      <c r="M1313">
        <f>IF(L1313&gt;N(L1312),L1313,"")</f>
        <v/>
      </c>
      <c r="N1313">
        <f>N(N1312)+IF(AND('💰 BÁO GIÁ'!$C$27&lt;&gt;"",OR(ISNUMBER(SEARCH('💰 BÁO GIÁ'!$C$27,$A1313)),ISNUMBER(SEARCH('💰 BÁO GIÁ'!$C$27,$B1313)))),1,0)</f>
        <v/>
      </c>
      <c r="O1313">
        <f>IF(N1313&gt;N(N1312),N1313,"")</f>
        <v/>
      </c>
    </row>
    <row r="1314">
      <c r="A1314">
        <f>IF('🔧 XY LANH'!A270="","",'🔧 XY LANH'!A270)</f>
        <v/>
      </c>
      <c r="B1314">
        <f>IF('🔧 XY LANH'!A270="","",'🔧 XY LANH'!N270)</f>
        <v/>
      </c>
      <c r="C1314">
        <f>IF('🔧 XY LANH'!A270="","","Xy lanh")</f>
        <v/>
      </c>
      <c r="D1314">
        <f>IF('🔧 XY LANH'!A270="","",'🔧 XY LANH'!I270)</f>
        <v/>
      </c>
      <c r="E1314" s="37">
        <f>IF('🔧 XY LANH'!A270="","",'🔧 XY LANH'!#REF!)</f>
        <v/>
      </c>
      <c r="F1314" s="37">
        <f>IF('🔧 XY LANH'!A270="","",'🔧 XY LANH'!J270)</f>
        <v/>
      </c>
      <c r="G1314" s="37">
        <f>IF('🔧 XY LANH'!A270="","",'🔧 XY LANH'!K270)</f>
        <v/>
      </c>
      <c r="H1314" s="37">
        <f>IF('🔧 XY LANH'!A270="","",'🔧 XY LANH'!L270)</f>
        <v/>
      </c>
      <c r="I1314" s="37">
        <f>IF('🔧 XY LANH'!A270="","",'🔧 XY LANH'!M270)</f>
        <v/>
      </c>
      <c r="J1314">
        <f>IF('🔧 XY LANH'!A270="","",'🔧 XY LANH'!#REF!)</f>
        <v/>
      </c>
      <c r="L1314">
        <f>N(L1313)+IF(AND('🔎 TRA CỨU NHANH'!$C$2&lt;&gt;"",OR(ISNUMBER(SEARCH('🔎 TRA CỨU NHANH'!$C$2,$A1314)),ISNUMBER(SEARCH('🔎 TRA CỨU NHANH'!$C$2,$B1314)))),1,0)</f>
        <v/>
      </c>
      <c r="M1314">
        <f>IF(L1314&gt;N(L1313),L1314,"")</f>
        <v/>
      </c>
      <c r="N1314">
        <f>N(N1313)+IF(AND('💰 BÁO GIÁ'!$C$27&lt;&gt;"",OR(ISNUMBER(SEARCH('💰 BÁO GIÁ'!$C$27,$A1314)),ISNUMBER(SEARCH('💰 BÁO GIÁ'!$C$27,$B1314)))),1,0)</f>
        <v/>
      </c>
      <c r="O1314">
        <f>IF(N1314&gt;N(N1313),N1314,"")</f>
        <v/>
      </c>
    </row>
    <row r="1315">
      <c r="A1315">
        <f>IF('🔧 XY LANH'!A271="","",'🔧 XY LANH'!A271)</f>
        <v/>
      </c>
      <c r="B1315">
        <f>IF('🔧 XY LANH'!A271="","",'🔧 XY LANH'!N271)</f>
        <v/>
      </c>
      <c r="C1315">
        <f>IF('🔧 XY LANH'!A271="","","Xy lanh")</f>
        <v/>
      </c>
      <c r="D1315">
        <f>IF('🔧 XY LANH'!A271="","",'🔧 XY LANH'!I271)</f>
        <v/>
      </c>
      <c r="E1315" s="37">
        <f>IF('🔧 XY LANH'!A271="","",'🔧 XY LANH'!#REF!)</f>
        <v/>
      </c>
      <c r="F1315" s="37">
        <f>IF('🔧 XY LANH'!A271="","",'🔧 XY LANH'!J271)</f>
        <v/>
      </c>
      <c r="G1315" s="37">
        <f>IF('🔧 XY LANH'!A271="","",'🔧 XY LANH'!K271)</f>
        <v/>
      </c>
      <c r="H1315" s="37">
        <f>IF('🔧 XY LANH'!A271="","",'🔧 XY LANH'!L271)</f>
        <v/>
      </c>
      <c r="I1315" s="37">
        <f>IF('🔧 XY LANH'!A271="","",'🔧 XY LANH'!M271)</f>
        <v/>
      </c>
      <c r="J1315">
        <f>IF('🔧 XY LANH'!A271="","",'🔧 XY LANH'!#REF!)</f>
        <v/>
      </c>
      <c r="L1315">
        <f>N(L1314)+IF(AND('🔎 TRA CỨU NHANH'!$C$2&lt;&gt;"",OR(ISNUMBER(SEARCH('🔎 TRA CỨU NHANH'!$C$2,$A1315)),ISNUMBER(SEARCH('🔎 TRA CỨU NHANH'!$C$2,$B1315)))),1,0)</f>
        <v/>
      </c>
      <c r="M1315">
        <f>IF(L1315&gt;N(L1314),L1315,"")</f>
        <v/>
      </c>
      <c r="N1315">
        <f>N(N1314)+IF(AND('💰 BÁO GIÁ'!$C$27&lt;&gt;"",OR(ISNUMBER(SEARCH('💰 BÁO GIÁ'!$C$27,$A1315)),ISNUMBER(SEARCH('💰 BÁO GIÁ'!$C$27,$B1315)))),1,0)</f>
        <v/>
      </c>
      <c r="O1315">
        <f>IF(N1315&gt;N(N1314),N1315,"")</f>
        <v/>
      </c>
    </row>
    <row r="1316">
      <c r="A1316">
        <f>IF('🔧 XY LANH'!A272="","",'🔧 XY LANH'!A272)</f>
        <v/>
      </c>
      <c r="B1316">
        <f>IF('🔧 XY LANH'!A272="","",'🔧 XY LANH'!N272)</f>
        <v/>
      </c>
      <c r="C1316">
        <f>IF('🔧 XY LANH'!A272="","","Xy lanh")</f>
        <v/>
      </c>
      <c r="D1316">
        <f>IF('🔧 XY LANH'!A272="","",'🔧 XY LANH'!I272)</f>
        <v/>
      </c>
      <c r="E1316" s="37">
        <f>IF('🔧 XY LANH'!A272="","",'🔧 XY LANH'!#REF!)</f>
        <v/>
      </c>
      <c r="F1316" s="37">
        <f>IF('🔧 XY LANH'!A272="","",'🔧 XY LANH'!J272)</f>
        <v/>
      </c>
      <c r="G1316" s="37">
        <f>IF('🔧 XY LANH'!A272="","",'🔧 XY LANH'!K272)</f>
        <v/>
      </c>
      <c r="H1316" s="37">
        <f>IF('🔧 XY LANH'!A272="","",'🔧 XY LANH'!L272)</f>
        <v/>
      </c>
      <c r="I1316" s="37">
        <f>IF('🔧 XY LANH'!A272="","",'🔧 XY LANH'!M272)</f>
        <v/>
      </c>
      <c r="J1316">
        <f>IF('🔧 XY LANH'!A272="","",'🔧 XY LANH'!#REF!)</f>
        <v/>
      </c>
      <c r="L1316">
        <f>N(L1315)+IF(AND('🔎 TRA CỨU NHANH'!$C$2&lt;&gt;"",OR(ISNUMBER(SEARCH('🔎 TRA CỨU NHANH'!$C$2,$A1316)),ISNUMBER(SEARCH('🔎 TRA CỨU NHANH'!$C$2,$B1316)))),1,0)</f>
        <v/>
      </c>
      <c r="M1316">
        <f>IF(L1316&gt;N(L1315),L1316,"")</f>
        <v/>
      </c>
      <c r="N1316">
        <f>N(N1315)+IF(AND('💰 BÁO GIÁ'!$C$27&lt;&gt;"",OR(ISNUMBER(SEARCH('💰 BÁO GIÁ'!$C$27,$A1316)),ISNUMBER(SEARCH('💰 BÁO GIÁ'!$C$27,$B1316)))),1,0)</f>
        <v/>
      </c>
      <c r="O1316">
        <f>IF(N1316&gt;N(N1315),N1316,"")</f>
        <v/>
      </c>
    </row>
    <row r="1317">
      <c r="A1317">
        <f>IF('🔧 XY LANH'!A273="","",'🔧 XY LANH'!A273)</f>
        <v/>
      </c>
      <c r="B1317">
        <f>IF('🔧 XY LANH'!A273="","",'🔧 XY LANH'!N273)</f>
        <v/>
      </c>
      <c r="C1317">
        <f>IF('🔧 XY LANH'!A273="","","Xy lanh")</f>
        <v/>
      </c>
      <c r="D1317">
        <f>IF('🔧 XY LANH'!A273="","",'🔧 XY LANH'!I273)</f>
        <v/>
      </c>
      <c r="E1317" s="37">
        <f>IF('🔧 XY LANH'!A273="","",'🔧 XY LANH'!#REF!)</f>
        <v/>
      </c>
      <c r="F1317" s="37">
        <f>IF('🔧 XY LANH'!A273="","",'🔧 XY LANH'!J273)</f>
        <v/>
      </c>
      <c r="G1317" s="37">
        <f>IF('🔧 XY LANH'!A273="","",'🔧 XY LANH'!K273)</f>
        <v/>
      </c>
      <c r="H1317" s="37">
        <f>IF('🔧 XY LANH'!A273="","",'🔧 XY LANH'!L273)</f>
        <v/>
      </c>
      <c r="I1317" s="37">
        <f>IF('🔧 XY LANH'!A273="","",'🔧 XY LANH'!M273)</f>
        <v/>
      </c>
      <c r="J1317">
        <f>IF('🔧 XY LANH'!A273="","",'🔧 XY LANH'!#REF!)</f>
        <v/>
      </c>
      <c r="L1317">
        <f>N(L1316)+IF(AND('🔎 TRA CỨU NHANH'!$C$2&lt;&gt;"",OR(ISNUMBER(SEARCH('🔎 TRA CỨU NHANH'!$C$2,$A1317)),ISNUMBER(SEARCH('🔎 TRA CỨU NHANH'!$C$2,$B1317)))),1,0)</f>
        <v/>
      </c>
      <c r="M1317">
        <f>IF(L1317&gt;N(L1316),L1317,"")</f>
        <v/>
      </c>
      <c r="N1317">
        <f>N(N1316)+IF(AND('💰 BÁO GIÁ'!$C$27&lt;&gt;"",OR(ISNUMBER(SEARCH('💰 BÁO GIÁ'!$C$27,$A1317)),ISNUMBER(SEARCH('💰 BÁO GIÁ'!$C$27,$B1317)))),1,0)</f>
        <v/>
      </c>
      <c r="O1317">
        <f>IF(N1317&gt;N(N1316),N1317,"")</f>
        <v/>
      </c>
    </row>
    <row r="1318">
      <c r="A1318">
        <f>IF('🔧 XY LANH'!A274="","",'🔧 XY LANH'!A274)</f>
        <v/>
      </c>
      <c r="B1318">
        <f>IF('🔧 XY LANH'!A274="","",'🔧 XY LANH'!N274)</f>
        <v/>
      </c>
      <c r="C1318">
        <f>IF('🔧 XY LANH'!A274="","","Xy lanh")</f>
        <v/>
      </c>
      <c r="D1318">
        <f>IF('🔧 XY LANH'!A274="","",'🔧 XY LANH'!I274)</f>
        <v/>
      </c>
      <c r="E1318" s="37">
        <f>IF('🔧 XY LANH'!A274="","",'🔧 XY LANH'!#REF!)</f>
        <v/>
      </c>
      <c r="F1318" s="37">
        <f>IF('🔧 XY LANH'!A274="","",'🔧 XY LANH'!J274)</f>
        <v/>
      </c>
      <c r="G1318" s="37">
        <f>IF('🔧 XY LANH'!A274="","",'🔧 XY LANH'!K274)</f>
        <v/>
      </c>
      <c r="H1318" s="37">
        <f>IF('🔧 XY LANH'!A274="","",'🔧 XY LANH'!L274)</f>
        <v/>
      </c>
      <c r="I1318" s="37">
        <f>IF('🔧 XY LANH'!A274="","",'🔧 XY LANH'!M274)</f>
        <v/>
      </c>
      <c r="J1318">
        <f>IF('🔧 XY LANH'!A274="","",'🔧 XY LANH'!#REF!)</f>
        <v/>
      </c>
      <c r="L1318">
        <f>N(L1317)+IF(AND('🔎 TRA CỨU NHANH'!$C$2&lt;&gt;"",OR(ISNUMBER(SEARCH('🔎 TRA CỨU NHANH'!$C$2,$A1318)),ISNUMBER(SEARCH('🔎 TRA CỨU NHANH'!$C$2,$B1318)))),1,0)</f>
        <v/>
      </c>
      <c r="M1318">
        <f>IF(L1318&gt;N(L1317),L1318,"")</f>
        <v/>
      </c>
      <c r="N1318">
        <f>N(N1317)+IF(AND('💰 BÁO GIÁ'!$C$27&lt;&gt;"",OR(ISNUMBER(SEARCH('💰 BÁO GIÁ'!$C$27,$A1318)),ISNUMBER(SEARCH('💰 BÁO GIÁ'!$C$27,$B1318)))),1,0)</f>
        <v/>
      </c>
      <c r="O1318">
        <f>IF(N1318&gt;N(N1317),N1318,"")</f>
        <v/>
      </c>
    </row>
    <row r="1319">
      <c r="A1319">
        <f>IF('🔧 XY LANH'!A275="","",'🔧 XY LANH'!A275)</f>
        <v/>
      </c>
      <c r="B1319">
        <f>IF('🔧 XY LANH'!A275="","",'🔧 XY LANH'!N275)</f>
        <v/>
      </c>
      <c r="C1319">
        <f>IF('🔧 XY LANH'!A275="","","Xy lanh")</f>
        <v/>
      </c>
      <c r="D1319">
        <f>IF('🔧 XY LANH'!A275="","",'🔧 XY LANH'!I275)</f>
        <v/>
      </c>
      <c r="E1319" s="37">
        <f>IF('🔧 XY LANH'!A275="","",'🔧 XY LANH'!#REF!)</f>
        <v/>
      </c>
      <c r="F1319" s="37">
        <f>IF('🔧 XY LANH'!A275="","",'🔧 XY LANH'!J275)</f>
        <v/>
      </c>
      <c r="G1319" s="37">
        <f>IF('🔧 XY LANH'!A275="","",'🔧 XY LANH'!K275)</f>
        <v/>
      </c>
      <c r="H1319" s="37">
        <f>IF('🔧 XY LANH'!A275="","",'🔧 XY LANH'!L275)</f>
        <v/>
      </c>
      <c r="I1319" s="37">
        <f>IF('🔧 XY LANH'!A275="","",'🔧 XY LANH'!M275)</f>
        <v/>
      </c>
      <c r="J1319">
        <f>IF('🔧 XY LANH'!A275="","",'🔧 XY LANH'!#REF!)</f>
        <v/>
      </c>
      <c r="L1319">
        <f>N(L1318)+IF(AND('🔎 TRA CỨU NHANH'!$C$2&lt;&gt;"",OR(ISNUMBER(SEARCH('🔎 TRA CỨU NHANH'!$C$2,$A1319)),ISNUMBER(SEARCH('🔎 TRA CỨU NHANH'!$C$2,$B1319)))),1,0)</f>
        <v/>
      </c>
      <c r="M1319">
        <f>IF(L1319&gt;N(L1318),L1319,"")</f>
        <v/>
      </c>
      <c r="N1319">
        <f>N(N1318)+IF(AND('💰 BÁO GIÁ'!$C$27&lt;&gt;"",OR(ISNUMBER(SEARCH('💰 BÁO GIÁ'!$C$27,$A1319)),ISNUMBER(SEARCH('💰 BÁO GIÁ'!$C$27,$B1319)))),1,0)</f>
        <v/>
      </c>
      <c r="O1319">
        <f>IF(N1319&gt;N(N1318),N1319,"")</f>
        <v/>
      </c>
    </row>
    <row r="1320">
      <c r="A1320">
        <f>IF('🔧 XY LANH'!A276="","",'🔧 XY LANH'!A276)</f>
        <v/>
      </c>
      <c r="B1320">
        <f>IF('🔧 XY LANH'!A276="","",'🔧 XY LANH'!N276)</f>
        <v/>
      </c>
      <c r="C1320">
        <f>IF('🔧 XY LANH'!A276="","","Xy lanh")</f>
        <v/>
      </c>
      <c r="D1320">
        <f>IF('🔧 XY LANH'!A276="","",'🔧 XY LANH'!I276)</f>
        <v/>
      </c>
      <c r="E1320" s="37">
        <f>IF('🔧 XY LANH'!A276="","",'🔧 XY LANH'!#REF!)</f>
        <v/>
      </c>
      <c r="F1320" s="37">
        <f>IF('🔧 XY LANH'!A276="","",'🔧 XY LANH'!J276)</f>
        <v/>
      </c>
      <c r="G1320" s="37">
        <f>IF('🔧 XY LANH'!A276="","",'🔧 XY LANH'!K276)</f>
        <v/>
      </c>
      <c r="H1320" s="37">
        <f>IF('🔧 XY LANH'!A276="","",'🔧 XY LANH'!L276)</f>
        <v/>
      </c>
      <c r="I1320" s="37">
        <f>IF('🔧 XY LANH'!A276="","",'🔧 XY LANH'!M276)</f>
        <v/>
      </c>
      <c r="J1320">
        <f>IF('🔧 XY LANH'!A276="","",'🔧 XY LANH'!#REF!)</f>
        <v/>
      </c>
      <c r="L1320">
        <f>N(L1319)+IF(AND('🔎 TRA CỨU NHANH'!$C$2&lt;&gt;"",OR(ISNUMBER(SEARCH('🔎 TRA CỨU NHANH'!$C$2,$A1320)),ISNUMBER(SEARCH('🔎 TRA CỨU NHANH'!$C$2,$B1320)))),1,0)</f>
        <v/>
      </c>
      <c r="M1320">
        <f>IF(L1320&gt;N(L1319),L1320,"")</f>
        <v/>
      </c>
      <c r="N1320">
        <f>N(N1319)+IF(AND('💰 BÁO GIÁ'!$C$27&lt;&gt;"",OR(ISNUMBER(SEARCH('💰 BÁO GIÁ'!$C$27,$A1320)),ISNUMBER(SEARCH('💰 BÁO GIÁ'!$C$27,$B1320)))),1,0)</f>
        <v/>
      </c>
      <c r="O1320">
        <f>IF(N1320&gt;N(N1319),N1320,"")</f>
        <v/>
      </c>
    </row>
    <row r="1321">
      <c r="A1321">
        <f>IF('🔧 XY LANH'!A277="","",'🔧 XY LANH'!A277)</f>
        <v/>
      </c>
      <c r="B1321">
        <f>IF('🔧 XY LANH'!A277="","",'🔧 XY LANH'!N277)</f>
        <v/>
      </c>
      <c r="C1321">
        <f>IF('🔧 XY LANH'!A277="","","Xy lanh")</f>
        <v/>
      </c>
      <c r="D1321">
        <f>IF('🔧 XY LANH'!A277="","",'🔧 XY LANH'!I277)</f>
        <v/>
      </c>
      <c r="E1321" s="37">
        <f>IF('🔧 XY LANH'!A277="","",'🔧 XY LANH'!#REF!)</f>
        <v/>
      </c>
      <c r="F1321" s="37">
        <f>IF('🔧 XY LANH'!A277="","",'🔧 XY LANH'!J277)</f>
        <v/>
      </c>
      <c r="G1321" s="37">
        <f>IF('🔧 XY LANH'!A277="","",'🔧 XY LANH'!K277)</f>
        <v/>
      </c>
      <c r="H1321" s="37">
        <f>IF('🔧 XY LANH'!A277="","",'🔧 XY LANH'!L277)</f>
        <v/>
      </c>
      <c r="I1321" s="37">
        <f>IF('🔧 XY LANH'!A277="","",'🔧 XY LANH'!M277)</f>
        <v/>
      </c>
      <c r="J1321">
        <f>IF('🔧 XY LANH'!A277="","",'🔧 XY LANH'!#REF!)</f>
        <v/>
      </c>
      <c r="L1321">
        <f>N(L1320)+IF(AND('🔎 TRA CỨU NHANH'!$C$2&lt;&gt;"",OR(ISNUMBER(SEARCH('🔎 TRA CỨU NHANH'!$C$2,$A1321)),ISNUMBER(SEARCH('🔎 TRA CỨU NHANH'!$C$2,$B1321)))),1,0)</f>
        <v/>
      </c>
      <c r="M1321">
        <f>IF(L1321&gt;N(L1320),L1321,"")</f>
        <v/>
      </c>
      <c r="N1321">
        <f>N(N1320)+IF(AND('💰 BÁO GIÁ'!$C$27&lt;&gt;"",OR(ISNUMBER(SEARCH('💰 BÁO GIÁ'!$C$27,$A1321)),ISNUMBER(SEARCH('💰 BÁO GIÁ'!$C$27,$B1321)))),1,0)</f>
        <v/>
      </c>
      <c r="O1321">
        <f>IF(N1321&gt;N(N1320),N1321,"")</f>
        <v/>
      </c>
    </row>
    <row r="1322">
      <c r="A1322">
        <f>IF('🔧 XY LANH'!A278="","",'🔧 XY LANH'!A278)</f>
        <v/>
      </c>
      <c r="B1322">
        <f>IF('🔧 XY LANH'!A278="","",'🔧 XY LANH'!N278)</f>
        <v/>
      </c>
      <c r="C1322">
        <f>IF('🔧 XY LANH'!A278="","","Xy lanh")</f>
        <v/>
      </c>
      <c r="D1322">
        <f>IF('🔧 XY LANH'!A278="","",'🔧 XY LANH'!I278)</f>
        <v/>
      </c>
      <c r="E1322" s="37">
        <f>IF('🔧 XY LANH'!A278="","",'🔧 XY LANH'!#REF!)</f>
        <v/>
      </c>
      <c r="F1322" s="37">
        <f>IF('🔧 XY LANH'!A278="","",'🔧 XY LANH'!J278)</f>
        <v/>
      </c>
      <c r="G1322" s="37">
        <f>IF('🔧 XY LANH'!A278="","",'🔧 XY LANH'!K278)</f>
        <v/>
      </c>
      <c r="H1322" s="37">
        <f>IF('🔧 XY LANH'!A278="","",'🔧 XY LANH'!L278)</f>
        <v/>
      </c>
      <c r="I1322" s="37">
        <f>IF('🔧 XY LANH'!A278="","",'🔧 XY LANH'!M278)</f>
        <v/>
      </c>
      <c r="J1322">
        <f>IF('🔧 XY LANH'!A278="","",'🔧 XY LANH'!#REF!)</f>
        <v/>
      </c>
      <c r="L1322">
        <f>N(L1321)+IF(AND('🔎 TRA CỨU NHANH'!$C$2&lt;&gt;"",OR(ISNUMBER(SEARCH('🔎 TRA CỨU NHANH'!$C$2,$A1322)),ISNUMBER(SEARCH('🔎 TRA CỨU NHANH'!$C$2,$B1322)))),1,0)</f>
        <v/>
      </c>
      <c r="M1322">
        <f>IF(L1322&gt;N(L1321),L1322,"")</f>
        <v/>
      </c>
      <c r="N1322">
        <f>N(N1321)+IF(AND('💰 BÁO GIÁ'!$C$27&lt;&gt;"",OR(ISNUMBER(SEARCH('💰 BÁO GIÁ'!$C$27,$A1322)),ISNUMBER(SEARCH('💰 BÁO GIÁ'!$C$27,$B1322)))),1,0)</f>
        <v/>
      </c>
      <c r="O1322">
        <f>IF(N1322&gt;N(N1321),N1322,"")</f>
        <v/>
      </c>
    </row>
    <row r="1323">
      <c r="A1323">
        <f>IF('🔧 XY LANH'!A279="","",'🔧 XY LANH'!A279)</f>
        <v/>
      </c>
      <c r="B1323">
        <f>IF('🔧 XY LANH'!A279="","",'🔧 XY LANH'!N279)</f>
        <v/>
      </c>
      <c r="C1323">
        <f>IF('🔧 XY LANH'!A279="","","Xy lanh")</f>
        <v/>
      </c>
      <c r="D1323">
        <f>IF('🔧 XY LANH'!A279="","",'🔧 XY LANH'!I279)</f>
        <v/>
      </c>
      <c r="E1323" s="37">
        <f>IF('🔧 XY LANH'!A279="","",'🔧 XY LANH'!#REF!)</f>
        <v/>
      </c>
      <c r="F1323" s="37">
        <f>IF('🔧 XY LANH'!A279="","",'🔧 XY LANH'!J279)</f>
        <v/>
      </c>
      <c r="G1323" s="37">
        <f>IF('🔧 XY LANH'!A279="","",'🔧 XY LANH'!K279)</f>
        <v/>
      </c>
      <c r="H1323" s="37">
        <f>IF('🔧 XY LANH'!A279="","",'🔧 XY LANH'!L279)</f>
        <v/>
      </c>
      <c r="I1323" s="37">
        <f>IF('🔧 XY LANH'!A279="","",'🔧 XY LANH'!M279)</f>
        <v/>
      </c>
      <c r="J1323">
        <f>IF('🔧 XY LANH'!A279="","",'🔧 XY LANH'!#REF!)</f>
        <v/>
      </c>
      <c r="L1323">
        <f>N(L1322)+IF(AND('🔎 TRA CỨU NHANH'!$C$2&lt;&gt;"",OR(ISNUMBER(SEARCH('🔎 TRA CỨU NHANH'!$C$2,$A1323)),ISNUMBER(SEARCH('🔎 TRA CỨU NHANH'!$C$2,$B1323)))),1,0)</f>
        <v/>
      </c>
      <c r="M1323">
        <f>IF(L1323&gt;N(L1322),L1323,"")</f>
        <v/>
      </c>
      <c r="N1323">
        <f>N(N1322)+IF(AND('💰 BÁO GIÁ'!$C$27&lt;&gt;"",OR(ISNUMBER(SEARCH('💰 BÁO GIÁ'!$C$27,$A1323)),ISNUMBER(SEARCH('💰 BÁO GIÁ'!$C$27,$B1323)))),1,0)</f>
        <v/>
      </c>
      <c r="O1323">
        <f>IF(N1323&gt;N(N1322),N1323,"")</f>
        <v/>
      </c>
    </row>
    <row r="1324">
      <c r="A1324">
        <f>IF('🔧 XY LANH'!A280="","",'🔧 XY LANH'!A280)</f>
        <v/>
      </c>
      <c r="B1324">
        <f>IF('🔧 XY LANH'!A280="","",'🔧 XY LANH'!N280)</f>
        <v/>
      </c>
      <c r="C1324">
        <f>IF('🔧 XY LANH'!A280="","","Xy lanh")</f>
        <v/>
      </c>
      <c r="D1324">
        <f>IF('🔧 XY LANH'!A280="","",'🔧 XY LANH'!I280)</f>
        <v/>
      </c>
      <c r="E1324" s="37">
        <f>IF('🔧 XY LANH'!A280="","",'🔧 XY LANH'!#REF!)</f>
        <v/>
      </c>
      <c r="F1324" s="37">
        <f>IF('🔧 XY LANH'!A280="","",'🔧 XY LANH'!J280)</f>
        <v/>
      </c>
      <c r="G1324" s="37">
        <f>IF('🔧 XY LANH'!A280="","",'🔧 XY LANH'!K280)</f>
        <v/>
      </c>
      <c r="H1324" s="37">
        <f>IF('🔧 XY LANH'!A280="","",'🔧 XY LANH'!L280)</f>
        <v/>
      </c>
      <c r="I1324" s="37">
        <f>IF('🔧 XY LANH'!A280="","",'🔧 XY LANH'!M280)</f>
        <v/>
      </c>
      <c r="J1324">
        <f>IF('🔧 XY LANH'!A280="","",'🔧 XY LANH'!#REF!)</f>
        <v/>
      </c>
      <c r="L1324">
        <f>N(L1323)+IF(AND('🔎 TRA CỨU NHANH'!$C$2&lt;&gt;"",OR(ISNUMBER(SEARCH('🔎 TRA CỨU NHANH'!$C$2,$A1324)),ISNUMBER(SEARCH('🔎 TRA CỨU NHANH'!$C$2,$B1324)))),1,0)</f>
        <v/>
      </c>
      <c r="M1324">
        <f>IF(L1324&gt;N(L1323),L1324,"")</f>
        <v/>
      </c>
      <c r="N1324">
        <f>N(N1323)+IF(AND('💰 BÁO GIÁ'!$C$27&lt;&gt;"",OR(ISNUMBER(SEARCH('💰 BÁO GIÁ'!$C$27,$A1324)),ISNUMBER(SEARCH('💰 BÁO GIÁ'!$C$27,$B1324)))),1,0)</f>
        <v/>
      </c>
      <c r="O1324">
        <f>IF(N1324&gt;N(N1323),N1324,"")</f>
        <v/>
      </c>
    </row>
    <row r="1325">
      <c r="A1325">
        <f>IF('🔧 XY LANH'!A281="","",'🔧 XY LANH'!A281)</f>
        <v/>
      </c>
      <c r="B1325">
        <f>IF('🔧 XY LANH'!A281="","",'🔧 XY LANH'!N281)</f>
        <v/>
      </c>
      <c r="C1325">
        <f>IF('🔧 XY LANH'!A281="","","Xy lanh")</f>
        <v/>
      </c>
      <c r="D1325">
        <f>IF('🔧 XY LANH'!A281="","",'🔧 XY LANH'!I281)</f>
        <v/>
      </c>
      <c r="E1325" s="37">
        <f>IF('🔧 XY LANH'!A281="","",'🔧 XY LANH'!#REF!)</f>
        <v/>
      </c>
      <c r="F1325" s="37">
        <f>IF('🔧 XY LANH'!A281="","",'🔧 XY LANH'!J281)</f>
        <v/>
      </c>
      <c r="G1325" s="37">
        <f>IF('🔧 XY LANH'!A281="","",'🔧 XY LANH'!K281)</f>
        <v/>
      </c>
      <c r="H1325" s="37">
        <f>IF('🔧 XY LANH'!A281="","",'🔧 XY LANH'!L281)</f>
        <v/>
      </c>
      <c r="I1325" s="37">
        <f>IF('🔧 XY LANH'!A281="","",'🔧 XY LANH'!M281)</f>
        <v/>
      </c>
      <c r="J1325">
        <f>IF('🔧 XY LANH'!A281="","",'🔧 XY LANH'!#REF!)</f>
        <v/>
      </c>
      <c r="L1325">
        <f>N(L1324)+IF(AND('🔎 TRA CỨU NHANH'!$C$2&lt;&gt;"",OR(ISNUMBER(SEARCH('🔎 TRA CỨU NHANH'!$C$2,$A1325)),ISNUMBER(SEARCH('🔎 TRA CỨU NHANH'!$C$2,$B1325)))),1,0)</f>
        <v/>
      </c>
      <c r="M1325">
        <f>IF(L1325&gt;N(L1324),L1325,"")</f>
        <v/>
      </c>
      <c r="N1325">
        <f>N(N1324)+IF(AND('💰 BÁO GIÁ'!$C$27&lt;&gt;"",OR(ISNUMBER(SEARCH('💰 BÁO GIÁ'!$C$27,$A1325)),ISNUMBER(SEARCH('💰 BÁO GIÁ'!$C$27,$B1325)))),1,0)</f>
        <v/>
      </c>
      <c r="O1325">
        <f>IF(N1325&gt;N(N1324),N1325,"")</f>
        <v/>
      </c>
    </row>
    <row r="1326">
      <c r="A1326">
        <f>IF('🔧 XY LANH'!A282="","",'🔧 XY LANH'!A282)</f>
        <v/>
      </c>
      <c r="B1326">
        <f>IF('🔧 XY LANH'!A282="","",'🔧 XY LANH'!N282)</f>
        <v/>
      </c>
      <c r="C1326">
        <f>IF('🔧 XY LANH'!A282="","","Xy lanh")</f>
        <v/>
      </c>
      <c r="D1326">
        <f>IF('🔧 XY LANH'!A282="","",'🔧 XY LANH'!I282)</f>
        <v/>
      </c>
      <c r="E1326" s="37">
        <f>IF('🔧 XY LANH'!A282="","",'🔧 XY LANH'!#REF!)</f>
        <v/>
      </c>
      <c r="F1326" s="37">
        <f>IF('🔧 XY LANH'!A282="","",'🔧 XY LANH'!J282)</f>
        <v/>
      </c>
      <c r="G1326" s="37">
        <f>IF('🔧 XY LANH'!A282="","",'🔧 XY LANH'!K282)</f>
        <v/>
      </c>
      <c r="H1326" s="37">
        <f>IF('🔧 XY LANH'!A282="","",'🔧 XY LANH'!L282)</f>
        <v/>
      </c>
      <c r="I1326" s="37">
        <f>IF('🔧 XY LANH'!A282="","",'🔧 XY LANH'!M282)</f>
        <v/>
      </c>
      <c r="J1326">
        <f>IF('🔧 XY LANH'!A282="","",'🔧 XY LANH'!#REF!)</f>
        <v/>
      </c>
      <c r="L1326">
        <f>N(L1325)+IF(AND('🔎 TRA CỨU NHANH'!$C$2&lt;&gt;"",OR(ISNUMBER(SEARCH('🔎 TRA CỨU NHANH'!$C$2,$A1326)),ISNUMBER(SEARCH('🔎 TRA CỨU NHANH'!$C$2,$B1326)))),1,0)</f>
        <v/>
      </c>
      <c r="M1326">
        <f>IF(L1326&gt;N(L1325),L1326,"")</f>
        <v/>
      </c>
      <c r="N1326">
        <f>N(N1325)+IF(AND('💰 BÁO GIÁ'!$C$27&lt;&gt;"",OR(ISNUMBER(SEARCH('💰 BÁO GIÁ'!$C$27,$A1326)),ISNUMBER(SEARCH('💰 BÁO GIÁ'!$C$27,$B1326)))),1,0)</f>
        <v/>
      </c>
      <c r="O1326">
        <f>IF(N1326&gt;N(N1325),N1326,"")</f>
        <v/>
      </c>
    </row>
    <row r="1327">
      <c r="A1327">
        <f>IF('🔧 XY LANH'!A283="","",'🔧 XY LANH'!A283)</f>
        <v/>
      </c>
      <c r="B1327">
        <f>IF('🔧 XY LANH'!A283="","",'🔧 XY LANH'!N283)</f>
        <v/>
      </c>
      <c r="C1327">
        <f>IF('🔧 XY LANH'!A283="","","Xy lanh")</f>
        <v/>
      </c>
      <c r="D1327">
        <f>IF('🔧 XY LANH'!A283="","",'🔧 XY LANH'!I283)</f>
        <v/>
      </c>
      <c r="E1327" s="37">
        <f>IF('🔧 XY LANH'!A283="","",'🔧 XY LANH'!#REF!)</f>
        <v/>
      </c>
      <c r="F1327" s="37">
        <f>IF('🔧 XY LANH'!A283="","",'🔧 XY LANH'!J283)</f>
        <v/>
      </c>
      <c r="G1327" s="37">
        <f>IF('🔧 XY LANH'!A283="","",'🔧 XY LANH'!K283)</f>
        <v/>
      </c>
      <c r="H1327" s="37">
        <f>IF('🔧 XY LANH'!A283="","",'🔧 XY LANH'!L283)</f>
        <v/>
      </c>
      <c r="I1327" s="37">
        <f>IF('🔧 XY LANH'!A283="","",'🔧 XY LANH'!M283)</f>
        <v/>
      </c>
      <c r="J1327">
        <f>IF('🔧 XY LANH'!A283="","",'🔧 XY LANH'!#REF!)</f>
        <v/>
      </c>
      <c r="L1327">
        <f>N(L1326)+IF(AND('🔎 TRA CỨU NHANH'!$C$2&lt;&gt;"",OR(ISNUMBER(SEARCH('🔎 TRA CỨU NHANH'!$C$2,$A1327)),ISNUMBER(SEARCH('🔎 TRA CỨU NHANH'!$C$2,$B1327)))),1,0)</f>
        <v/>
      </c>
      <c r="M1327">
        <f>IF(L1327&gt;N(L1326),L1327,"")</f>
        <v/>
      </c>
      <c r="N1327">
        <f>N(N1326)+IF(AND('💰 BÁO GIÁ'!$C$27&lt;&gt;"",OR(ISNUMBER(SEARCH('💰 BÁO GIÁ'!$C$27,$A1327)),ISNUMBER(SEARCH('💰 BÁO GIÁ'!$C$27,$B1327)))),1,0)</f>
        <v/>
      </c>
      <c r="O1327">
        <f>IF(N1327&gt;N(N1326),N1327,"")</f>
        <v/>
      </c>
    </row>
    <row r="1328">
      <c r="A1328">
        <f>IF('🔧 XY LANH'!A284="","",'🔧 XY LANH'!A284)</f>
        <v/>
      </c>
      <c r="B1328">
        <f>IF('🔧 XY LANH'!A284="","",'🔧 XY LANH'!N284)</f>
        <v/>
      </c>
      <c r="C1328">
        <f>IF('🔧 XY LANH'!A284="","","Xy lanh")</f>
        <v/>
      </c>
      <c r="D1328">
        <f>IF('🔧 XY LANH'!A284="","",'🔧 XY LANH'!I284)</f>
        <v/>
      </c>
      <c r="E1328" s="37">
        <f>IF('🔧 XY LANH'!A284="","",'🔧 XY LANH'!#REF!)</f>
        <v/>
      </c>
      <c r="F1328" s="37">
        <f>IF('🔧 XY LANH'!A284="","",'🔧 XY LANH'!J284)</f>
        <v/>
      </c>
      <c r="G1328" s="37">
        <f>IF('🔧 XY LANH'!A284="","",'🔧 XY LANH'!K284)</f>
        <v/>
      </c>
      <c r="H1328" s="37">
        <f>IF('🔧 XY LANH'!A284="","",'🔧 XY LANH'!L284)</f>
        <v/>
      </c>
      <c r="I1328" s="37">
        <f>IF('🔧 XY LANH'!A284="","",'🔧 XY LANH'!M284)</f>
        <v/>
      </c>
      <c r="J1328">
        <f>IF('🔧 XY LANH'!A284="","",'🔧 XY LANH'!#REF!)</f>
        <v/>
      </c>
      <c r="L1328">
        <f>N(L1327)+IF(AND('🔎 TRA CỨU NHANH'!$C$2&lt;&gt;"",OR(ISNUMBER(SEARCH('🔎 TRA CỨU NHANH'!$C$2,$A1328)),ISNUMBER(SEARCH('🔎 TRA CỨU NHANH'!$C$2,$B1328)))),1,0)</f>
        <v/>
      </c>
      <c r="M1328">
        <f>IF(L1328&gt;N(L1327),L1328,"")</f>
        <v/>
      </c>
      <c r="N1328">
        <f>N(N1327)+IF(AND('💰 BÁO GIÁ'!$C$27&lt;&gt;"",OR(ISNUMBER(SEARCH('💰 BÁO GIÁ'!$C$27,$A1328)),ISNUMBER(SEARCH('💰 BÁO GIÁ'!$C$27,$B1328)))),1,0)</f>
        <v/>
      </c>
      <c r="O1328">
        <f>IF(N1328&gt;N(N1327),N1328,"")</f>
        <v/>
      </c>
    </row>
    <row r="1329">
      <c r="A1329">
        <f>IF('🔧 XY LANH'!A285="","",'🔧 XY LANH'!A285)</f>
        <v/>
      </c>
      <c r="B1329">
        <f>IF('🔧 XY LANH'!A285="","",'🔧 XY LANH'!N285)</f>
        <v/>
      </c>
      <c r="C1329">
        <f>IF('🔧 XY LANH'!A285="","","Xy lanh")</f>
        <v/>
      </c>
      <c r="D1329">
        <f>IF('🔧 XY LANH'!A285="","",'🔧 XY LANH'!I285)</f>
        <v/>
      </c>
      <c r="E1329" s="37">
        <f>IF('🔧 XY LANH'!A285="","",'🔧 XY LANH'!#REF!)</f>
        <v/>
      </c>
      <c r="F1329" s="37">
        <f>IF('🔧 XY LANH'!A285="","",'🔧 XY LANH'!J285)</f>
        <v/>
      </c>
      <c r="G1329" s="37">
        <f>IF('🔧 XY LANH'!A285="","",'🔧 XY LANH'!K285)</f>
        <v/>
      </c>
      <c r="H1329" s="37">
        <f>IF('🔧 XY LANH'!A285="","",'🔧 XY LANH'!L285)</f>
        <v/>
      </c>
      <c r="I1329" s="37">
        <f>IF('🔧 XY LANH'!A285="","",'🔧 XY LANH'!M285)</f>
        <v/>
      </c>
      <c r="J1329">
        <f>IF('🔧 XY LANH'!A285="","",'🔧 XY LANH'!#REF!)</f>
        <v/>
      </c>
      <c r="L1329">
        <f>N(L1328)+IF(AND('🔎 TRA CỨU NHANH'!$C$2&lt;&gt;"",OR(ISNUMBER(SEARCH('🔎 TRA CỨU NHANH'!$C$2,$A1329)),ISNUMBER(SEARCH('🔎 TRA CỨU NHANH'!$C$2,$B1329)))),1,0)</f>
        <v/>
      </c>
      <c r="M1329">
        <f>IF(L1329&gt;N(L1328),L1329,"")</f>
        <v/>
      </c>
      <c r="N1329">
        <f>N(N1328)+IF(AND('💰 BÁO GIÁ'!$C$27&lt;&gt;"",OR(ISNUMBER(SEARCH('💰 BÁO GIÁ'!$C$27,$A1329)),ISNUMBER(SEARCH('💰 BÁO GIÁ'!$C$27,$B1329)))),1,0)</f>
        <v/>
      </c>
      <c r="O1329">
        <f>IF(N1329&gt;N(N1328),N1329,"")</f>
        <v/>
      </c>
    </row>
    <row r="1330">
      <c r="A1330">
        <f>IF('🔧 XY LANH'!A286="","",'🔧 XY LANH'!A286)</f>
        <v/>
      </c>
      <c r="B1330">
        <f>IF('🔧 XY LANH'!A286="","",'🔧 XY LANH'!N286)</f>
        <v/>
      </c>
      <c r="C1330">
        <f>IF('🔧 XY LANH'!A286="","","Xy lanh")</f>
        <v/>
      </c>
      <c r="D1330">
        <f>IF('🔧 XY LANH'!A286="","",'🔧 XY LANH'!I286)</f>
        <v/>
      </c>
      <c r="E1330" s="37">
        <f>IF('🔧 XY LANH'!A286="","",'🔧 XY LANH'!#REF!)</f>
        <v/>
      </c>
      <c r="F1330" s="37">
        <f>IF('🔧 XY LANH'!A286="","",'🔧 XY LANH'!J286)</f>
        <v/>
      </c>
      <c r="G1330" s="37">
        <f>IF('🔧 XY LANH'!A286="","",'🔧 XY LANH'!K286)</f>
        <v/>
      </c>
      <c r="H1330" s="37">
        <f>IF('🔧 XY LANH'!A286="","",'🔧 XY LANH'!L286)</f>
        <v/>
      </c>
      <c r="I1330" s="37">
        <f>IF('🔧 XY LANH'!A286="","",'🔧 XY LANH'!M286)</f>
        <v/>
      </c>
      <c r="J1330">
        <f>IF('🔧 XY LANH'!A286="","",'🔧 XY LANH'!#REF!)</f>
        <v/>
      </c>
      <c r="L1330">
        <f>N(L1329)+IF(AND('🔎 TRA CỨU NHANH'!$C$2&lt;&gt;"",OR(ISNUMBER(SEARCH('🔎 TRA CỨU NHANH'!$C$2,$A1330)),ISNUMBER(SEARCH('🔎 TRA CỨU NHANH'!$C$2,$B1330)))),1,0)</f>
        <v/>
      </c>
      <c r="M1330">
        <f>IF(L1330&gt;N(L1329),L1330,"")</f>
        <v/>
      </c>
      <c r="N1330">
        <f>N(N1329)+IF(AND('💰 BÁO GIÁ'!$C$27&lt;&gt;"",OR(ISNUMBER(SEARCH('💰 BÁO GIÁ'!$C$27,$A1330)),ISNUMBER(SEARCH('💰 BÁO GIÁ'!$C$27,$B1330)))),1,0)</f>
        <v/>
      </c>
      <c r="O1330">
        <f>IF(N1330&gt;N(N1329),N1330,"")</f>
        <v/>
      </c>
    </row>
    <row r="1331">
      <c r="A1331">
        <f>IF('🔧 XY LANH'!A287="","",'🔧 XY LANH'!A287)</f>
        <v/>
      </c>
      <c r="B1331">
        <f>IF('🔧 XY LANH'!A287="","",'🔧 XY LANH'!N287)</f>
        <v/>
      </c>
      <c r="C1331">
        <f>IF('🔧 XY LANH'!A287="","","Xy lanh")</f>
        <v/>
      </c>
      <c r="D1331">
        <f>IF('🔧 XY LANH'!A287="","",'🔧 XY LANH'!I287)</f>
        <v/>
      </c>
      <c r="E1331" s="37">
        <f>IF('🔧 XY LANH'!A287="","",'🔧 XY LANH'!#REF!)</f>
        <v/>
      </c>
      <c r="F1331" s="37">
        <f>IF('🔧 XY LANH'!A287="","",'🔧 XY LANH'!J287)</f>
        <v/>
      </c>
      <c r="G1331" s="37">
        <f>IF('🔧 XY LANH'!A287="","",'🔧 XY LANH'!K287)</f>
        <v/>
      </c>
      <c r="H1331" s="37">
        <f>IF('🔧 XY LANH'!A287="","",'🔧 XY LANH'!L287)</f>
        <v/>
      </c>
      <c r="I1331" s="37">
        <f>IF('🔧 XY LANH'!A287="","",'🔧 XY LANH'!M287)</f>
        <v/>
      </c>
      <c r="J1331">
        <f>IF('🔧 XY LANH'!A287="","",'🔧 XY LANH'!#REF!)</f>
        <v/>
      </c>
      <c r="L1331">
        <f>N(L1330)+IF(AND('🔎 TRA CỨU NHANH'!$C$2&lt;&gt;"",OR(ISNUMBER(SEARCH('🔎 TRA CỨU NHANH'!$C$2,$A1331)),ISNUMBER(SEARCH('🔎 TRA CỨU NHANH'!$C$2,$B1331)))),1,0)</f>
        <v/>
      </c>
      <c r="M1331">
        <f>IF(L1331&gt;N(L1330),L1331,"")</f>
        <v/>
      </c>
      <c r="N1331">
        <f>N(N1330)+IF(AND('💰 BÁO GIÁ'!$C$27&lt;&gt;"",OR(ISNUMBER(SEARCH('💰 BÁO GIÁ'!$C$27,$A1331)),ISNUMBER(SEARCH('💰 BÁO GIÁ'!$C$27,$B1331)))),1,0)</f>
        <v/>
      </c>
      <c r="O1331">
        <f>IF(N1331&gt;N(N1330),N1331,"")</f>
        <v/>
      </c>
    </row>
    <row r="1332">
      <c r="A1332">
        <f>IF('🔧 XY LANH'!A288="","",'🔧 XY LANH'!A288)</f>
        <v/>
      </c>
      <c r="B1332">
        <f>IF('🔧 XY LANH'!A288="","",'🔧 XY LANH'!N288)</f>
        <v/>
      </c>
      <c r="C1332">
        <f>IF('🔧 XY LANH'!A288="","","Xy lanh")</f>
        <v/>
      </c>
      <c r="D1332">
        <f>IF('🔧 XY LANH'!A288="","",'🔧 XY LANH'!I288)</f>
        <v/>
      </c>
      <c r="E1332" s="37">
        <f>IF('🔧 XY LANH'!A288="","",'🔧 XY LANH'!#REF!)</f>
        <v/>
      </c>
      <c r="F1332" s="37">
        <f>IF('🔧 XY LANH'!A288="","",'🔧 XY LANH'!J288)</f>
        <v/>
      </c>
      <c r="G1332" s="37">
        <f>IF('🔧 XY LANH'!A288="","",'🔧 XY LANH'!K288)</f>
        <v/>
      </c>
      <c r="H1332" s="37">
        <f>IF('🔧 XY LANH'!A288="","",'🔧 XY LANH'!L288)</f>
        <v/>
      </c>
      <c r="I1332" s="37">
        <f>IF('🔧 XY LANH'!A288="","",'🔧 XY LANH'!M288)</f>
        <v/>
      </c>
      <c r="J1332">
        <f>IF('🔧 XY LANH'!A288="","",'🔧 XY LANH'!#REF!)</f>
        <v/>
      </c>
      <c r="L1332">
        <f>N(L1331)+IF(AND('🔎 TRA CỨU NHANH'!$C$2&lt;&gt;"",OR(ISNUMBER(SEARCH('🔎 TRA CỨU NHANH'!$C$2,$A1332)),ISNUMBER(SEARCH('🔎 TRA CỨU NHANH'!$C$2,$B1332)))),1,0)</f>
        <v/>
      </c>
      <c r="M1332">
        <f>IF(L1332&gt;N(L1331),L1332,"")</f>
        <v/>
      </c>
      <c r="N1332">
        <f>N(N1331)+IF(AND('💰 BÁO GIÁ'!$C$27&lt;&gt;"",OR(ISNUMBER(SEARCH('💰 BÁO GIÁ'!$C$27,$A1332)),ISNUMBER(SEARCH('💰 BÁO GIÁ'!$C$27,$B1332)))),1,0)</f>
        <v/>
      </c>
      <c r="O1332">
        <f>IF(N1332&gt;N(N1331),N1332,"")</f>
        <v/>
      </c>
    </row>
    <row r="1333">
      <c r="A1333">
        <f>IF('🔧 XY LANH'!A289="","",'🔧 XY LANH'!A289)</f>
        <v/>
      </c>
      <c r="B1333">
        <f>IF('🔧 XY LANH'!A289="","",'🔧 XY LANH'!N289)</f>
        <v/>
      </c>
      <c r="C1333">
        <f>IF('🔧 XY LANH'!A289="","","Xy lanh")</f>
        <v/>
      </c>
      <c r="D1333">
        <f>IF('🔧 XY LANH'!A289="","",'🔧 XY LANH'!I289)</f>
        <v/>
      </c>
      <c r="E1333" s="37">
        <f>IF('🔧 XY LANH'!A289="","",'🔧 XY LANH'!#REF!)</f>
        <v/>
      </c>
      <c r="F1333" s="37">
        <f>IF('🔧 XY LANH'!A289="","",'🔧 XY LANH'!J289)</f>
        <v/>
      </c>
      <c r="G1333" s="37">
        <f>IF('🔧 XY LANH'!A289="","",'🔧 XY LANH'!K289)</f>
        <v/>
      </c>
      <c r="H1333" s="37">
        <f>IF('🔧 XY LANH'!A289="","",'🔧 XY LANH'!L289)</f>
        <v/>
      </c>
      <c r="I1333" s="37">
        <f>IF('🔧 XY LANH'!A289="","",'🔧 XY LANH'!M289)</f>
        <v/>
      </c>
      <c r="J1333">
        <f>IF('🔧 XY LANH'!A289="","",'🔧 XY LANH'!#REF!)</f>
        <v/>
      </c>
      <c r="L1333">
        <f>N(L1332)+IF(AND('🔎 TRA CỨU NHANH'!$C$2&lt;&gt;"",OR(ISNUMBER(SEARCH('🔎 TRA CỨU NHANH'!$C$2,$A1333)),ISNUMBER(SEARCH('🔎 TRA CỨU NHANH'!$C$2,$B1333)))),1,0)</f>
        <v/>
      </c>
      <c r="M1333">
        <f>IF(L1333&gt;N(L1332),L1333,"")</f>
        <v/>
      </c>
      <c r="N1333">
        <f>N(N1332)+IF(AND('💰 BÁO GIÁ'!$C$27&lt;&gt;"",OR(ISNUMBER(SEARCH('💰 BÁO GIÁ'!$C$27,$A1333)),ISNUMBER(SEARCH('💰 BÁO GIÁ'!$C$27,$B1333)))),1,0)</f>
        <v/>
      </c>
      <c r="O1333">
        <f>IF(N1333&gt;N(N1332),N1333,"")</f>
        <v/>
      </c>
    </row>
    <row r="1334">
      <c r="A1334">
        <f>IF('🔧 XY LANH'!A290="","",'🔧 XY LANH'!A290)</f>
        <v/>
      </c>
      <c r="B1334">
        <f>IF('🔧 XY LANH'!A290="","",'🔧 XY LANH'!N290)</f>
        <v/>
      </c>
      <c r="C1334">
        <f>IF('🔧 XY LANH'!A290="","","Xy lanh")</f>
        <v/>
      </c>
      <c r="D1334">
        <f>IF('🔧 XY LANH'!A290="","",'🔧 XY LANH'!I290)</f>
        <v/>
      </c>
      <c r="E1334" s="37">
        <f>IF('🔧 XY LANH'!A290="","",'🔧 XY LANH'!#REF!)</f>
        <v/>
      </c>
      <c r="F1334" s="37">
        <f>IF('🔧 XY LANH'!A290="","",'🔧 XY LANH'!J290)</f>
        <v/>
      </c>
      <c r="G1334" s="37">
        <f>IF('🔧 XY LANH'!A290="","",'🔧 XY LANH'!K290)</f>
        <v/>
      </c>
      <c r="H1334" s="37">
        <f>IF('🔧 XY LANH'!A290="","",'🔧 XY LANH'!L290)</f>
        <v/>
      </c>
      <c r="I1334" s="37">
        <f>IF('🔧 XY LANH'!A290="","",'🔧 XY LANH'!M290)</f>
        <v/>
      </c>
      <c r="J1334">
        <f>IF('🔧 XY LANH'!A290="","",'🔧 XY LANH'!#REF!)</f>
        <v/>
      </c>
      <c r="L1334">
        <f>N(L1333)+IF(AND('🔎 TRA CỨU NHANH'!$C$2&lt;&gt;"",OR(ISNUMBER(SEARCH('🔎 TRA CỨU NHANH'!$C$2,$A1334)),ISNUMBER(SEARCH('🔎 TRA CỨU NHANH'!$C$2,$B1334)))),1,0)</f>
        <v/>
      </c>
      <c r="M1334">
        <f>IF(L1334&gt;N(L1333),L1334,"")</f>
        <v/>
      </c>
      <c r="N1334">
        <f>N(N1333)+IF(AND('💰 BÁO GIÁ'!$C$27&lt;&gt;"",OR(ISNUMBER(SEARCH('💰 BÁO GIÁ'!$C$27,$A1334)),ISNUMBER(SEARCH('💰 BÁO GIÁ'!$C$27,$B1334)))),1,0)</f>
        <v/>
      </c>
      <c r="O1334">
        <f>IF(N1334&gt;N(N1333),N1334,"")</f>
        <v/>
      </c>
    </row>
    <row r="1335">
      <c r="A1335">
        <f>IF('🔧 XY LANH'!A291="","",'🔧 XY LANH'!A291)</f>
        <v/>
      </c>
      <c r="B1335">
        <f>IF('🔧 XY LANH'!A291="","",'🔧 XY LANH'!N291)</f>
        <v/>
      </c>
      <c r="C1335">
        <f>IF('🔧 XY LANH'!A291="","","Xy lanh")</f>
        <v/>
      </c>
      <c r="D1335">
        <f>IF('🔧 XY LANH'!A291="","",'🔧 XY LANH'!I291)</f>
        <v/>
      </c>
      <c r="E1335" s="37">
        <f>IF('🔧 XY LANH'!A291="","",'🔧 XY LANH'!#REF!)</f>
        <v/>
      </c>
      <c r="F1335" s="37">
        <f>IF('🔧 XY LANH'!A291="","",'🔧 XY LANH'!J291)</f>
        <v/>
      </c>
      <c r="G1335" s="37">
        <f>IF('🔧 XY LANH'!A291="","",'🔧 XY LANH'!K291)</f>
        <v/>
      </c>
      <c r="H1335" s="37">
        <f>IF('🔧 XY LANH'!A291="","",'🔧 XY LANH'!L291)</f>
        <v/>
      </c>
      <c r="I1335" s="37">
        <f>IF('🔧 XY LANH'!A291="","",'🔧 XY LANH'!M291)</f>
        <v/>
      </c>
      <c r="J1335">
        <f>IF('🔧 XY LANH'!A291="","",'🔧 XY LANH'!#REF!)</f>
        <v/>
      </c>
      <c r="L1335">
        <f>N(L1334)+IF(AND('🔎 TRA CỨU NHANH'!$C$2&lt;&gt;"",OR(ISNUMBER(SEARCH('🔎 TRA CỨU NHANH'!$C$2,$A1335)),ISNUMBER(SEARCH('🔎 TRA CỨU NHANH'!$C$2,$B1335)))),1,0)</f>
        <v/>
      </c>
      <c r="M1335">
        <f>IF(L1335&gt;N(L1334),L1335,"")</f>
        <v/>
      </c>
      <c r="N1335">
        <f>N(N1334)+IF(AND('💰 BÁO GIÁ'!$C$27&lt;&gt;"",OR(ISNUMBER(SEARCH('💰 BÁO GIÁ'!$C$27,$A1335)),ISNUMBER(SEARCH('💰 BÁO GIÁ'!$C$27,$B1335)))),1,0)</f>
        <v/>
      </c>
      <c r="O1335">
        <f>IF(N1335&gt;N(N1334),N1335,"")</f>
        <v/>
      </c>
    </row>
    <row r="1336">
      <c r="A1336">
        <f>IF('🔧 XY LANH'!A292="","",'🔧 XY LANH'!A292)</f>
        <v/>
      </c>
      <c r="B1336">
        <f>IF('🔧 XY LANH'!A292="","",'🔧 XY LANH'!N292)</f>
        <v/>
      </c>
      <c r="C1336">
        <f>IF('🔧 XY LANH'!A292="","","Xy lanh")</f>
        <v/>
      </c>
      <c r="D1336">
        <f>IF('🔧 XY LANH'!A292="","",'🔧 XY LANH'!I292)</f>
        <v/>
      </c>
      <c r="E1336" s="37">
        <f>IF('🔧 XY LANH'!A292="","",'🔧 XY LANH'!#REF!)</f>
        <v/>
      </c>
      <c r="F1336" s="37">
        <f>IF('🔧 XY LANH'!A292="","",'🔧 XY LANH'!J292)</f>
        <v/>
      </c>
      <c r="G1336" s="37">
        <f>IF('🔧 XY LANH'!A292="","",'🔧 XY LANH'!K292)</f>
        <v/>
      </c>
      <c r="H1336" s="37">
        <f>IF('🔧 XY LANH'!A292="","",'🔧 XY LANH'!L292)</f>
        <v/>
      </c>
      <c r="I1336" s="37">
        <f>IF('🔧 XY LANH'!A292="","",'🔧 XY LANH'!M292)</f>
        <v/>
      </c>
      <c r="J1336">
        <f>IF('🔧 XY LANH'!A292="","",'🔧 XY LANH'!#REF!)</f>
        <v/>
      </c>
      <c r="L1336">
        <f>N(L1335)+IF(AND('🔎 TRA CỨU NHANH'!$C$2&lt;&gt;"",OR(ISNUMBER(SEARCH('🔎 TRA CỨU NHANH'!$C$2,$A1336)),ISNUMBER(SEARCH('🔎 TRA CỨU NHANH'!$C$2,$B1336)))),1,0)</f>
        <v/>
      </c>
      <c r="M1336">
        <f>IF(L1336&gt;N(L1335),L1336,"")</f>
        <v/>
      </c>
      <c r="N1336">
        <f>N(N1335)+IF(AND('💰 BÁO GIÁ'!$C$27&lt;&gt;"",OR(ISNUMBER(SEARCH('💰 BÁO GIÁ'!$C$27,$A1336)),ISNUMBER(SEARCH('💰 BÁO GIÁ'!$C$27,$B1336)))),1,0)</f>
        <v/>
      </c>
      <c r="O1336">
        <f>IF(N1336&gt;N(N1335),N1336,"")</f>
        <v/>
      </c>
    </row>
    <row r="1337">
      <c r="A1337">
        <f>IF('🔧 XY LANH'!A293="","",'🔧 XY LANH'!A293)</f>
        <v/>
      </c>
      <c r="B1337">
        <f>IF('🔧 XY LANH'!A293="","",'🔧 XY LANH'!N293)</f>
        <v/>
      </c>
      <c r="C1337">
        <f>IF('🔧 XY LANH'!A293="","","Xy lanh")</f>
        <v/>
      </c>
      <c r="D1337">
        <f>IF('🔧 XY LANH'!A293="","",'🔧 XY LANH'!I293)</f>
        <v/>
      </c>
      <c r="E1337" s="37">
        <f>IF('🔧 XY LANH'!A293="","",'🔧 XY LANH'!#REF!)</f>
        <v/>
      </c>
      <c r="F1337" s="37">
        <f>IF('🔧 XY LANH'!A293="","",'🔧 XY LANH'!J293)</f>
        <v/>
      </c>
      <c r="G1337" s="37">
        <f>IF('🔧 XY LANH'!A293="","",'🔧 XY LANH'!K293)</f>
        <v/>
      </c>
      <c r="H1337" s="37">
        <f>IF('🔧 XY LANH'!A293="","",'🔧 XY LANH'!L293)</f>
        <v/>
      </c>
      <c r="I1337" s="37">
        <f>IF('🔧 XY LANH'!A293="","",'🔧 XY LANH'!M293)</f>
        <v/>
      </c>
      <c r="J1337">
        <f>IF('🔧 XY LANH'!A293="","",'🔧 XY LANH'!#REF!)</f>
        <v/>
      </c>
      <c r="L1337">
        <f>N(L1336)+IF(AND('🔎 TRA CỨU NHANH'!$C$2&lt;&gt;"",OR(ISNUMBER(SEARCH('🔎 TRA CỨU NHANH'!$C$2,$A1337)),ISNUMBER(SEARCH('🔎 TRA CỨU NHANH'!$C$2,$B1337)))),1,0)</f>
        <v/>
      </c>
      <c r="M1337">
        <f>IF(L1337&gt;N(L1336),L1337,"")</f>
        <v/>
      </c>
      <c r="N1337">
        <f>N(N1336)+IF(AND('💰 BÁO GIÁ'!$C$27&lt;&gt;"",OR(ISNUMBER(SEARCH('💰 BÁO GIÁ'!$C$27,$A1337)),ISNUMBER(SEARCH('💰 BÁO GIÁ'!$C$27,$B1337)))),1,0)</f>
        <v/>
      </c>
      <c r="O1337">
        <f>IF(N1337&gt;N(N1336),N1337,"")</f>
        <v/>
      </c>
    </row>
    <row r="1338">
      <c r="A1338">
        <f>IF('🔧 XY LANH'!A294="","",'🔧 XY LANH'!A294)</f>
        <v/>
      </c>
      <c r="B1338">
        <f>IF('🔧 XY LANH'!A294="","",'🔧 XY LANH'!N294)</f>
        <v/>
      </c>
      <c r="C1338">
        <f>IF('🔧 XY LANH'!A294="","","Xy lanh")</f>
        <v/>
      </c>
      <c r="D1338">
        <f>IF('🔧 XY LANH'!A294="","",'🔧 XY LANH'!I294)</f>
        <v/>
      </c>
      <c r="E1338" s="37">
        <f>IF('🔧 XY LANH'!A294="","",'🔧 XY LANH'!#REF!)</f>
        <v/>
      </c>
      <c r="F1338" s="37">
        <f>IF('🔧 XY LANH'!A294="","",'🔧 XY LANH'!J294)</f>
        <v/>
      </c>
      <c r="G1338" s="37">
        <f>IF('🔧 XY LANH'!A294="","",'🔧 XY LANH'!K294)</f>
        <v/>
      </c>
      <c r="H1338" s="37">
        <f>IF('🔧 XY LANH'!A294="","",'🔧 XY LANH'!L294)</f>
        <v/>
      </c>
      <c r="I1338" s="37">
        <f>IF('🔧 XY LANH'!A294="","",'🔧 XY LANH'!M294)</f>
        <v/>
      </c>
      <c r="J1338">
        <f>IF('🔧 XY LANH'!A294="","",'🔧 XY LANH'!#REF!)</f>
        <v/>
      </c>
      <c r="L1338">
        <f>N(L1337)+IF(AND('🔎 TRA CỨU NHANH'!$C$2&lt;&gt;"",OR(ISNUMBER(SEARCH('🔎 TRA CỨU NHANH'!$C$2,$A1338)),ISNUMBER(SEARCH('🔎 TRA CỨU NHANH'!$C$2,$B1338)))),1,0)</f>
        <v/>
      </c>
      <c r="M1338">
        <f>IF(L1338&gt;N(L1337),L1338,"")</f>
        <v/>
      </c>
      <c r="N1338">
        <f>N(N1337)+IF(AND('💰 BÁO GIÁ'!$C$27&lt;&gt;"",OR(ISNUMBER(SEARCH('💰 BÁO GIÁ'!$C$27,$A1338)),ISNUMBER(SEARCH('💰 BÁO GIÁ'!$C$27,$B1338)))),1,0)</f>
        <v/>
      </c>
      <c r="O1338">
        <f>IF(N1338&gt;N(N1337),N1338,"")</f>
        <v/>
      </c>
    </row>
    <row r="1339">
      <c r="A1339">
        <f>IF('🔧 XY LANH'!A295="","",'🔧 XY LANH'!A295)</f>
        <v/>
      </c>
      <c r="B1339">
        <f>IF('🔧 XY LANH'!A295="","",'🔧 XY LANH'!N295)</f>
        <v/>
      </c>
      <c r="C1339">
        <f>IF('🔧 XY LANH'!A295="","","Xy lanh")</f>
        <v/>
      </c>
      <c r="D1339">
        <f>IF('🔧 XY LANH'!A295="","",'🔧 XY LANH'!I295)</f>
        <v/>
      </c>
      <c r="E1339" s="37">
        <f>IF('🔧 XY LANH'!A295="","",'🔧 XY LANH'!#REF!)</f>
        <v/>
      </c>
      <c r="F1339" s="37">
        <f>IF('🔧 XY LANH'!A295="","",'🔧 XY LANH'!J295)</f>
        <v/>
      </c>
      <c r="G1339" s="37">
        <f>IF('🔧 XY LANH'!A295="","",'🔧 XY LANH'!K295)</f>
        <v/>
      </c>
      <c r="H1339" s="37">
        <f>IF('🔧 XY LANH'!A295="","",'🔧 XY LANH'!L295)</f>
        <v/>
      </c>
      <c r="I1339" s="37">
        <f>IF('🔧 XY LANH'!A295="","",'🔧 XY LANH'!M295)</f>
        <v/>
      </c>
      <c r="J1339">
        <f>IF('🔧 XY LANH'!A295="","",'🔧 XY LANH'!#REF!)</f>
        <v/>
      </c>
      <c r="L1339">
        <f>N(L1338)+IF(AND('🔎 TRA CỨU NHANH'!$C$2&lt;&gt;"",OR(ISNUMBER(SEARCH('🔎 TRA CỨU NHANH'!$C$2,$A1339)),ISNUMBER(SEARCH('🔎 TRA CỨU NHANH'!$C$2,$B1339)))),1,0)</f>
        <v/>
      </c>
      <c r="M1339">
        <f>IF(L1339&gt;N(L1338),L1339,"")</f>
        <v/>
      </c>
      <c r="N1339">
        <f>N(N1338)+IF(AND('💰 BÁO GIÁ'!$C$27&lt;&gt;"",OR(ISNUMBER(SEARCH('💰 BÁO GIÁ'!$C$27,$A1339)),ISNUMBER(SEARCH('💰 BÁO GIÁ'!$C$27,$B1339)))),1,0)</f>
        <v/>
      </c>
      <c r="O1339">
        <f>IF(N1339&gt;N(N1338),N1339,"")</f>
        <v/>
      </c>
    </row>
    <row r="1340">
      <c r="A1340">
        <f>IF('🔧 XY LANH'!A296="","",'🔧 XY LANH'!A296)</f>
        <v/>
      </c>
      <c r="B1340">
        <f>IF('🔧 XY LANH'!A296="","",'🔧 XY LANH'!N296)</f>
        <v/>
      </c>
      <c r="C1340">
        <f>IF('🔧 XY LANH'!A296="","","Xy lanh")</f>
        <v/>
      </c>
      <c r="D1340">
        <f>IF('🔧 XY LANH'!A296="","",'🔧 XY LANH'!I296)</f>
        <v/>
      </c>
      <c r="E1340" s="37">
        <f>IF('🔧 XY LANH'!A296="","",'🔧 XY LANH'!#REF!)</f>
        <v/>
      </c>
      <c r="F1340" s="37">
        <f>IF('🔧 XY LANH'!A296="","",'🔧 XY LANH'!J296)</f>
        <v/>
      </c>
      <c r="G1340" s="37">
        <f>IF('🔧 XY LANH'!A296="","",'🔧 XY LANH'!K296)</f>
        <v/>
      </c>
      <c r="H1340" s="37">
        <f>IF('🔧 XY LANH'!A296="","",'🔧 XY LANH'!L296)</f>
        <v/>
      </c>
      <c r="I1340" s="37">
        <f>IF('🔧 XY LANH'!A296="","",'🔧 XY LANH'!M296)</f>
        <v/>
      </c>
      <c r="J1340">
        <f>IF('🔧 XY LANH'!A296="","",'🔧 XY LANH'!#REF!)</f>
        <v/>
      </c>
      <c r="L1340">
        <f>N(L1339)+IF(AND('🔎 TRA CỨU NHANH'!$C$2&lt;&gt;"",OR(ISNUMBER(SEARCH('🔎 TRA CỨU NHANH'!$C$2,$A1340)),ISNUMBER(SEARCH('🔎 TRA CỨU NHANH'!$C$2,$B1340)))),1,0)</f>
        <v/>
      </c>
      <c r="M1340">
        <f>IF(L1340&gt;N(L1339),L1340,"")</f>
        <v/>
      </c>
      <c r="N1340">
        <f>N(N1339)+IF(AND('💰 BÁO GIÁ'!$C$27&lt;&gt;"",OR(ISNUMBER(SEARCH('💰 BÁO GIÁ'!$C$27,$A1340)),ISNUMBER(SEARCH('💰 BÁO GIÁ'!$C$27,$B1340)))),1,0)</f>
        <v/>
      </c>
      <c r="O1340">
        <f>IF(N1340&gt;N(N1339),N1340,"")</f>
        <v/>
      </c>
    </row>
    <row r="1341">
      <c r="A1341">
        <f>IF('🔧 XY LANH'!A297="","",'🔧 XY LANH'!A297)</f>
        <v/>
      </c>
      <c r="B1341">
        <f>IF('🔧 XY LANH'!A297="","",'🔧 XY LANH'!N297)</f>
        <v/>
      </c>
      <c r="C1341">
        <f>IF('🔧 XY LANH'!A297="","","Xy lanh")</f>
        <v/>
      </c>
      <c r="D1341">
        <f>IF('🔧 XY LANH'!A297="","",'🔧 XY LANH'!I297)</f>
        <v/>
      </c>
      <c r="E1341" s="37">
        <f>IF('🔧 XY LANH'!A297="","",'🔧 XY LANH'!#REF!)</f>
        <v/>
      </c>
      <c r="F1341" s="37">
        <f>IF('🔧 XY LANH'!A297="","",'🔧 XY LANH'!J297)</f>
        <v/>
      </c>
      <c r="G1341" s="37">
        <f>IF('🔧 XY LANH'!A297="","",'🔧 XY LANH'!K297)</f>
        <v/>
      </c>
      <c r="H1341" s="37">
        <f>IF('🔧 XY LANH'!A297="","",'🔧 XY LANH'!L297)</f>
        <v/>
      </c>
      <c r="I1341" s="37">
        <f>IF('🔧 XY LANH'!A297="","",'🔧 XY LANH'!M297)</f>
        <v/>
      </c>
      <c r="J1341">
        <f>IF('🔧 XY LANH'!A297="","",'🔧 XY LANH'!#REF!)</f>
        <v/>
      </c>
      <c r="L1341">
        <f>N(L1340)+IF(AND('🔎 TRA CỨU NHANH'!$C$2&lt;&gt;"",OR(ISNUMBER(SEARCH('🔎 TRA CỨU NHANH'!$C$2,$A1341)),ISNUMBER(SEARCH('🔎 TRA CỨU NHANH'!$C$2,$B1341)))),1,0)</f>
        <v/>
      </c>
      <c r="M1341">
        <f>IF(L1341&gt;N(L1340),L1341,"")</f>
        <v/>
      </c>
      <c r="N1341">
        <f>N(N1340)+IF(AND('💰 BÁO GIÁ'!$C$27&lt;&gt;"",OR(ISNUMBER(SEARCH('💰 BÁO GIÁ'!$C$27,$A1341)),ISNUMBER(SEARCH('💰 BÁO GIÁ'!$C$27,$B1341)))),1,0)</f>
        <v/>
      </c>
      <c r="O1341">
        <f>IF(N1341&gt;N(N1340),N1341,"")</f>
        <v/>
      </c>
    </row>
    <row r="1342">
      <c r="A1342">
        <f>IF('🔧 XY LANH'!A298="","",'🔧 XY LANH'!A298)</f>
        <v/>
      </c>
      <c r="B1342">
        <f>IF('🔧 XY LANH'!A298="","",'🔧 XY LANH'!N298)</f>
        <v/>
      </c>
      <c r="C1342">
        <f>IF('🔧 XY LANH'!A298="","","Xy lanh")</f>
        <v/>
      </c>
      <c r="D1342">
        <f>IF('🔧 XY LANH'!A298="","",'🔧 XY LANH'!I298)</f>
        <v/>
      </c>
      <c r="E1342" s="37">
        <f>IF('🔧 XY LANH'!A298="","",'🔧 XY LANH'!#REF!)</f>
        <v/>
      </c>
      <c r="F1342" s="37">
        <f>IF('🔧 XY LANH'!A298="","",'🔧 XY LANH'!J298)</f>
        <v/>
      </c>
      <c r="G1342" s="37">
        <f>IF('🔧 XY LANH'!A298="","",'🔧 XY LANH'!K298)</f>
        <v/>
      </c>
      <c r="H1342" s="37">
        <f>IF('🔧 XY LANH'!A298="","",'🔧 XY LANH'!L298)</f>
        <v/>
      </c>
      <c r="I1342" s="37">
        <f>IF('🔧 XY LANH'!A298="","",'🔧 XY LANH'!M298)</f>
        <v/>
      </c>
      <c r="J1342">
        <f>IF('🔧 XY LANH'!A298="","",'🔧 XY LANH'!#REF!)</f>
        <v/>
      </c>
      <c r="L1342">
        <f>N(L1341)+IF(AND('🔎 TRA CỨU NHANH'!$C$2&lt;&gt;"",OR(ISNUMBER(SEARCH('🔎 TRA CỨU NHANH'!$C$2,$A1342)),ISNUMBER(SEARCH('🔎 TRA CỨU NHANH'!$C$2,$B1342)))),1,0)</f>
        <v/>
      </c>
      <c r="M1342">
        <f>IF(L1342&gt;N(L1341),L1342,"")</f>
        <v/>
      </c>
      <c r="N1342">
        <f>N(N1341)+IF(AND('💰 BÁO GIÁ'!$C$27&lt;&gt;"",OR(ISNUMBER(SEARCH('💰 BÁO GIÁ'!$C$27,$A1342)),ISNUMBER(SEARCH('💰 BÁO GIÁ'!$C$27,$B1342)))),1,0)</f>
        <v/>
      </c>
      <c r="O1342">
        <f>IF(N1342&gt;N(N1341),N1342,"")</f>
        <v/>
      </c>
    </row>
    <row r="1343">
      <c r="A1343">
        <f>IF('🔧 XY LANH'!A299="","",'🔧 XY LANH'!A299)</f>
        <v/>
      </c>
      <c r="B1343">
        <f>IF('🔧 XY LANH'!A299="","",'🔧 XY LANH'!N299)</f>
        <v/>
      </c>
      <c r="C1343">
        <f>IF('🔧 XY LANH'!A299="","","Xy lanh")</f>
        <v/>
      </c>
      <c r="D1343">
        <f>IF('🔧 XY LANH'!A299="","",'🔧 XY LANH'!I299)</f>
        <v/>
      </c>
      <c r="E1343" s="37">
        <f>IF('🔧 XY LANH'!A299="","",'🔧 XY LANH'!#REF!)</f>
        <v/>
      </c>
      <c r="F1343" s="37">
        <f>IF('🔧 XY LANH'!A299="","",'🔧 XY LANH'!J299)</f>
        <v/>
      </c>
      <c r="G1343" s="37">
        <f>IF('🔧 XY LANH'!A299="","",'🔧 XY LANH'!K299)</f>
        <v/>
      </c>
      <c r="H1343" s="37">
        <f>IF('🔧 XY LANH'!A299="","",'🔧 XY LANH'!L299)</f>
        <v/>
      </c>
      <c r="I1343" s="37">
        <f>IF('🔧 XY LANH'!A299="","",'🔧 XY LANH'!M299)</f>
        <v/>
      </c>
      <c r="J1343">
        <f>IF('🔧 XY LANH'!A299="","",'🔧 XY LANH'!#REF!)</f>
        <v/>
      </c>
      <c r="L1343">
        <f>N(L1342)+IF(AND('🔎 TRA CỨU NHANH'!$C$2&lt;&gt;"",OR(ISNUMBER(SEARCH('🔎 TRA CỨU NHANH'!$C$2,$A1343)),ISNUMBER(SEARCH('🔎 TRA CỨU NHANH'!$C$2,$B1343)))),1,0)</f>
        <v/>
      </c>
      <c r="M1343">
        <f>IF(L1343&gt;N(L1342),L1343,"")</f>
        <v/>
      </c>
      <c r="N1343">
        <f>N(N1342)+IF(AND('💰 BÁO GIÁ'!$C$27&lt;&gt;"",OR(ISNUMBER(SEARCH('💰 BÁO GIÁ'!$C$27,$A1343)),ISNUMBER(SEARCH('💰 BÁO GIÁ'!$C$27,$B1343)))),1,0)</f>
        <v/>
      </c>
      <c r="O1343">
        <f>IF(N1343&gt;N(N1342),N1343,"")</f>
        <v/>
      </c>
    </row>
    <row r="1344">
      <c r="A1344">
        <f>IF('🔧 XY LANH'!A300="","",'🔧 XY LANH'!A300)</f>
        <v/>
      </c>
      <c r="B1344">
        <f>IF('🔧 XY LANH'!A300="","",'🔧 XY LANH'!N300)</f>
        <v/>
      </c>
      <c r="C1344">
        <f>IF('🔧 XY LANH'!A300="","","Xy lanh")</f>
        <v/>
      </c>
      <c r="D1344">
        <f>IF('🔧 XY LANH'!A300="","",'🔧 XY LANH'!I300)</f>
        <v/>
      </c>
      <c r="E1344" s="37">
        <f>IF('🔧 XY LANH'!A300="","",'🔧 XY LANH'!#REF!)</f>
        <v/>
      </c>
      <c r="F1344" s="37">
        <f>IF('🔧 XY LANH'!A300="","",'🔧 XY LANH'!J300)</f>
        <v/>
      </c>
      <c r="G1344" s="37">
        <f>IF('🔧 XY LANH'!A300="","",'🔧 XY LANH'!K300)</f>
        <v/>
      </c>
      <c r="H1344" s="37">
        <f>IF('🔧 XY LANH'!A300="","",'🔧 XY LANH'!L300)</f>
        <v/>
      </c>
      <c r="I1344" s="37">
        <f>IF('🔧 XY LANH'!A300="","",'🔧 XY LANH'!M300)</f>
        <v/>
      </c>
      <c r="J1344">
        <f>IF('🔧 XY LANH'!A300="","",'🔧 XY LANH'!#REF!)</f>
        <v/>
      </c>
      <c r="L1344">
        <f>N(L1343)+IF(AND('🔎 TRA CỨU NHANH'!$C$2&lt;&gt;"",OR(ISNUMBER(SEARCH('🔎 TRA CỨU NHANH'!$C$2,$A1344)),ISNUMBER(SEARCH('🔎 TRA CỨU NHANH'!$C$2,$B1344)))),1,0)</f>
        <v/>
      </c>
      <c r="M1344">
        <f>IF(L1344&gt;N(L1343),L1344,"")</f>
        <v/>
      </c>
      <c r="N1344">
        <f>N(N1343)+IF(AND('💰 BÁO GIÁ'!$C$27&lt;&gt;"",OR(ISNUMBER(SEARCH('💰 BÁO GIÁ'!$C$27,$A1344)),ISNUMBER(SEARCH('💰 BÁO GIÁ'!$C$27,$B1344)))),1,0)</f>
        <v/>
      </c>
      <c r="O1344">
        <f>IF(N1344&gt;N(N1343),N1344,"")</f>
        <v/>
      </c>
    </row>
    <row r="1345">
      <c r="A1345">
        <f>IF('🔧 XY LANH'!A301="","",'🔧 XY LANH'!A301)</f>
        <v/>
      </c>
      <c r="B1345">
        <f>IF('🔧 XY LANH'!A301="","",'🔧 XY LANH'!N301)</f>
        <v/>
      </c>
      <c r="C1345">
        <f>IF('🔧 XY LANH'!A301="","","Xy lanh")</f>
        <v/>
      </c>
      <c r="D1345">
        <f>IF('🔧 XY LANH'!A301="","",'🔧 XY LANH'!I301)</f>
        <v/>
      </c>
      <c r="E1345" s="37">
        <f>IF('🔧 XY LANH'!A301="","",'🔧 XY LANH'!#REF!)</f>
        <v/>
      </c>
      <c r="F1345" s="37">
        <f>IF('🔧 XY LANH'!A301="","",'🔧 XY LANH'!J301)</f>
        <v/>
      </c>
      <c r="G1345" s="37">
        <f>IF('🔧 XY LANH'!A301="","",'🔧 XY LANH'!K301)</f>
        <v/>
      </c>
      <c r="H1345" s="37">
        <f>IF('🔧 XY LANH'!A301="","",'🔧 XY LANH'!L301)</f>
        <v/>
      </c>
      <c r="I1345" s="37">
        <f>IF('🔧 XY LANH'!A301="","",'🔧 XY LANH'!M301)</f>
        <v/>
      </c>
      <c r="J1345">
        <f>IF('🔧 XY LANH'!A301="","",'🔧 XY LANH'!#REF!)</f>
        <v/>
      </c>
      <c r="L1345">
        <f>N(L1344)+IF(AND('🔎 TRA CỨU NHANH'!$C$2&lt;&gt;"",OR(ISNUMBER(SEARCH('🔎 TRA CỨU NHANH'!$C$2,$A1345)),ISNUMBER(SEARCH('🔎 TRA CỨU NHANH'!$C$2,$B1345)))),1,0)</f>
        <v/>
      </c>
      <c r="M1345">
        <f>IF(L1345&gt;N(L1344),L1345,"")</f>
        <v/>
      </c>
      <c r="N1345">
        <f>N(N1344)+IF(AND('💰 BÁO GIÁ'!$C$27&lt;&gt;"",OR(ISNUMBER(SEARCH('💰 BÁO GIÁ'!$C$27,$A1345)),ISNUMBER(SEARCH('💰 BÁO GIÁ'!$C$27,$B1345)))),1,0)</f>
        <v/>
      </c>
      <c r="O1345">
        <f>IF(N1345&gt;N(N1344),N1345,"")</f>
        <v/>
      </c>
    </row>
    <row r="1346">
      <c r="A1346">
        <f>IF('🔧 XY LANH'!A302="","",'🔧 XY LANH'!A302)</f>
        <v/>
      </c>
      <c r="B1346">
        <f>IF('🔧 XY LANH'!A302="","",'🔧 XY LANH'!N302)</f>
        <v/>
      </c>
      <c r="C1346">
        <f>IF('🔧 XY LANH'!A302="","","Xy lanh")</f>
        <v/>
      </c>
      <c r="D1346">
        <f>IF('🔧 XY LANH'!A302="","",'🔧 XY LANH'!I302)</f>
        <v/>
      </c>
      <c r="E1346" s="37">
        <f>IF('🔧 XY LANH'!A302="","",'🔧 XY LANH'!#REF!)</f>
        <v/>
      </c>
      <c r="F1346" s="37">
        <f>IF('🔧 XY LANH'!A302="","",'🔧 XY LANH'!J302)</f>
        <v/>
      </c>
      <c r="G1346" s="37">
        <f>IF('🔧 XY LANH'!A302="","",'🔧 XY LANH'!K302)</f>
        <v/>
      </c>
      <c r="H1346" s="37">
        <f>IF('🔧 XY LANH'!A302="","",'🔧 XY LANH'!L302)</f>
        <v/>
      </c>
      <c r="I1346" s="37">
        <f>IF('🔧 XY LANH'!A302="","",'🔧 XY LANH'!M302)</f>
        <v/>
      </c>
      <c r="J1346">
        <f>IF('🔧 XY LANH'!A302="","",'🔧 XY LANH'!#REF!)</f>
        <v/>
      </c>
      <c r="L1346">
        <f>N(L1345)+IF(AND('🔎 TRA CỨU NHANH'!$C$2&lt;&gt;"",OR(ISNUMBER(SEARCH('🔎 TRA CỨU NHANH'!$C$2,$A1346)),ISNUMBER(SEARCH('🔎 TRA CỨU NHANH'!$C$2,$B1346)))),1,0)</f>
        <v/>
      </c>
      <c r="M1346">
        <f>IF(L1346&gt;N(L1345),L1346,"")</f>
        <v/>
      </c>
      <c r="N1346">
        <f>N(N1345)+IF(AND('💰 BÁO GIÁ'!$C$27&lt;&gt;"",OR(ISNUMBER(SEARCH('💰 BÁO GIÁ'!$C$27,$A1346)),ISNUMBER(SEARCH('💰 BÁO GIÁ'!$C$27,$B1346)))),1,0)</f>
        <v/>
      </c>
      <c r="O1346">
        <f>IF(N1346&gt;N(N1345),N1346,"")</f>
        <v/>
      </c>
    </row>
    <row r="1347">
      <c r="A1347">
        <f>IF('🔧 XY LANH'!A303="","",'🔧 XY LANH'!A303)</f>
        <v/>
      </c>
      <c r="B1347">
        <f>IF('🔧 XY LANH'!A303="","",'🔧 XY LANH'!N303)</f>
        <v/>
      </c>
      <c r="C1347">
        <f>IF('🔧 XY LANH'!A303="","","Xy lanh")</f>
        <v/>
      </c>
      <c r="D1347">
        <f>IF('🔧 XY LANH'!A303="","",'🔧 XY LANH'!I303)</f>
        <v/>
      </c>
      <c r="E1347" s="37">
        <f>IF('🔧 XY LANH'!A303="","",'🔧 XY LANH'!#REF!)</f>
        <v/>
      </c>
      <c r="F1347" s="37">
        <f>IF('🔧 XY LANH'!A303="","",'🔧 XY LANH'!J303)</f>
        <v/>
      </c>
      <c r="G1347" s="37">
        <f>IF('🔧 XY LANH'!A303="","",'🔧 XY LANH'!K303)</f>
        <v/>
      </c>
      <c r="H1347" s="37">
        <f>IF('🔧 XY LANH'!A303="","",'🔧 XY LANH'!L303)</f>
        <v/>
      </c>
      <c r="I1347" s="37">
        <f>IF('🔧 XY LANH'!A303="","",'🔧 XY LANH'!M303)</f>
        <v/>
      </c>
      <c r="J1347">
        <f>IF('🔧 XY LANH'!A303="","",'🔧 XY LANH'!#REF!)</f>
        <v/>
      </c>
      <c r="L1347">
        <f>N(L1346)+IF(AND('🔎 TRA CỨU NHANH'!$C$2&lt;&gt;"",OR(ISNUMBER(SEARCH('🔎 TRA CỨU NHANH'!$C$2,$A1347)),ISNUMBER(SEARCH('🔎 TRA CỨU NHANH'!$C$2,$B1347)))),1,0)</f>
        <v/>
      </c>
      <c r="M1347">
        <f>IF(L1347&gt;N(L1346),L1347,"")</f>
        <v/>
      </c>
      <c r="N1347">
        <f>N(N1346)+IF(AND('💰 BÁO GIÁ'!$C$27&lt;&gt;"",OR(ISNUMBER(SEARCH('💰 BÁO GIÁ'!$C$27,$A1347)),ISNUMBER(SEARCH('💰 BÁO GIÁ'!$C$27,$B1347)))),1,0)</f>
        <v/>
      </c>
      <c r="O1347">
        <f>IF(N1347&gt;N(N1346),N1347,"")</f>
        <v/>
      </c>
    </row>
    <row r="1348">
      <c r="A1348">
        <f>IF('🔧 XY LANH'!A304="","",'🔧 XY LANH'!A304)</f>
        <v/>
      </c>
      <c r="B1348">
        <f>IF('🔧 XY LANH'!A304="","",'🔧 XY LANH'!N304)</f>
        <v/>
      </c>
      <c r="C1348">
        <f>IF('🔧 XY LANH'!A304="","","Xy lanh")</f>
        <v/>
      </c>
      <c r="D1348">
        <f>IF('🔧 XY LANH'!A304="","",'🔧 XY LANH'!I304)</f>
        <v/>
      </c>
      <c r="E1348" s="37">
        <f>IF('🔧 XY LANH'!A304="","",'🔧 XY LANH'!#REF!)</f>
        <v/>
      </c>
      <c r="F1348" s="37">
        <f>IF('🔧 XY LANH'!A304="","",'🔧 XY LANH'!J304)</f>
        <v/>
      </c>
      <c r="G1348" s="37">
        <f>IF('🔧 XY LANH'!A304="","",'🔧 XY LANH'!K304)</f>
        <v/>
      </c>
      <c r="H1348" s="37">
        <f>IF('🔧 XY LANH'!A304="","",'🔧 XY LANH'!L304)</f>
        <v/>
      </c>
      <c r="I1348" s="37">
        <f>IF('🔧 XY LANH'!A304="","",'🔧 XY LANH'!M304)</f>
        <v/>
      </c>
      <c r="J1348">
        <f>IF('🔧 XY LANH'!A304="","",'🔧 XY LANH'!#REF!)</f>
        <v/>
      </c>
      <c r="L1348">
        <f>N(L1347)+IF(AND('🔎 TRA CỨU NHANH'!$C$2&lt;&gt;"",OR(ISNUMBER(SEARCH('🔎 TRA CỨU NHANH'!$C$2,$A1348)),ISNUMBER(SEARCH('🔎 TRA CỨU NHANH'!$C$2,$B1348)))),1,0)</f>
        <v/>
      </c>
      <c r="M1348">
        <f>IF(L1348&gt;N(L1347),L1348,"")</f>
        <v/>
      </c>
      <c r="N1348">
        <f>N(N1347)+IF(AND('💰 BÁO GIÁ'!$C$27&lt;&gt;"",OR(ISNUMBER(SEARCH('💰 BÁO GIÁ'!$C$27,$A1348)),ISNUMBER(SEARCH('💰 BÁO GIÁ'!$C$27,$B1348)))),1,0)</f>
        <v/>
      </c>
      <c r="O1348">
        <f>IF(N1348&gt;N(N1347),N1348,"")</f>
        <v/>
      </c>
    </row>
    <row r="1349">
      <c r="A1349">
        <f>IF('🔧 XY LANH'!A305="","",'🔧 XY LANH'!A305)</f>
        <v/>
      </c>
      <c r="B1349">
        <f>IF('🔧 XY LANH'!A305="","",'🔧 XY LANH'!N305)</f>
        <v/>
      </c>
      <c r="C1349">
        <f>IF('🔧 XY LANH'!A305="","","Xy lanh")</f>
        <v/>
      </c>
      <c r="D1349">
        <f>IF('🔧 XY LANH'!A305="","",'🔧 XY LANH'!I305)</f>
        <v/>
      </c>
      <c r="E1349" s="37">
        <f>IF('🔧 XY LANH'!A305="","",'🔧 XY LANH'!#REF!)</f>
        <v/>
      </c>
      <c r="F1349" s="37">
        <f>IF('🔧 XY LANH'!A305="","",'🔧 XY LANH'!J305)</f>
        <v/>
      </c>
      <c r="G1349" s="37">
        <f>IF('🔧 XY LANH'!A305="","",'🔧 XY LANH'!K305)</f>
        <v/>
      </c>
      <c r="H1349" s="37">
        <f>IF('🔧 XY LANH'!A305="","",'🔧 XY LANH'!L305)</f>
        <v/>
      </c>
      <c r="I1349" s="37">
        <f>IF('🔧 XY LANH'!A305="","",'🔧 XY LANH'!M305)</f>
        <v/>
      </c>
      <c r="J1349">
        <f>IF('🔧 XY LANH'!A305="","",'🔧 XY LANH'!#REF!)</f>
        <v/>
      </c>
      <c r="L1349">
        <f>N(L1348)+IF(AND('🔎 TRA CỨU NHANH'!$C$2&lt;&gt;"",OR(ISNUMBER(SEARCH('🔎 TRA CỨU NHANH'!$C$2,$A1349)),ISNUMBER(SEARCH('🔎 TRA CỨU NHANH'!$C$2,$B1349)))),1,0)</f>
        <v/>
      </c>
      <c r="M1349">
        <f>IF(L1349&gt;N(L1348),L1349,"")</f>
        <v/>
      </c>
      <c r="N1349">
        <f>N(N1348)+IF(AND('💰 BÁO GIÁ'!$C$27&lt;&gt;"",OR(ISNUMBER(SEARCH('💰 BÁO GIÁ'!$C$27,$A1349)),ISNUMBER(SEARCH('💰 BÁO GIÁ'!$C$27,$B1349)))),1,0)</f>
        <v/>
      </c>
      <c r="O1349">
        <f>IF(N1349&gt;N(N1348),N1349,"")</f>
        <v/>
      </c>
    </row>
    <row r="1350">
      <c r="A1350">
        <f>IF('🔧 XY LANH'!A306="","",'🔧 XY LANH'!A306)</f>
        <v/>
      </c>
      <c r="B1350">
        <f>IF('🔧 XY LANH'!A306="","",'🔧 XY LANH'!N306)</f>
        <v/>
      </c>
      <c r="C1350">
        <f>IF('🔧 XY LANH'!A306="","","Xy lanh")</f>
        <v/>
      </c>
      <c r="D1350">
        <f>IF('🔧 XY LANH'!A306="","",'🔧 XY LANH'!I306)</f>
        <v/>
      </c>
      <c r="E1350" s="37">
        <f>IF('🔧 XY LANH'!A306="","",'🔧 XY LANH'!#REF!)</f>
        <v/>
      </c>
      <c r="F1350" s="37">
        <f>IF('🔧 XY LANH'!A306="","",'🔧 XY LANH'!J306)</f>
        <v/>
      </c>
      <c r="G1350" s="37">
        <f>IF('🔧 XY LANH'!A306="","",'🔧 XY LANH'!K306)</f>
        <v/>
      </c>
      <c r="H1350" s="37">
        <f>IF('🔧 XY LANH'!A306="","",'🔧 XY LANH'!L306)</f>
        <v/>
      </c>
      <c r="I1350" s="37">
        <f>IF('🔧 XY LANH'!A306="","",'🔧 XY LANH'!M306)</f>
        <v/>
      </c>
      <c r="J1350">
        <f>IF('🔧 XY LANH'!A306="","",'🔧 XY LANH'!#REF!)</f>
        <v/>
      </c>
      <c r="L1350">
        <f>N(L1349)+IF(AND('🔎 TRA CỨU NHANH'!$C$2&lt;&gt;"",OR(ISNUMBER(SEARCH('🔎 TRA CỨU NHANH'!$C$2,$A1350)),ISNUMBER(SEARCH('🔎 TRA CỨU NHANH'!$C$2,$B1350)))),1,0)</f>
        <v/>
      </c>
      <c r="M1350">
        <f>IF(L1350&gt;N(L1349),L1350,"")</f>
        <v/>
      </c>
      <c r="N1350">
        <f>N(N1349)+IF(AND('💰 BÁO GIÁ'!$C$27&lt;&gt;"",OR(ISNUMBER(SEARCH('💰 BÁO GIÁ'!$C$27,$A1350)),ISNUMBER(SEARCH('💰 BÁO GIÁ'!$C$27,$B1350)))),1,0)</f>
        <v/>
      </c>
      <c r="O1350">
        <f>IF(N1350&gt;N(N1349),N1350,"")</f>
        <v/>
      </c>
    </row>
    <row r="1351">
      <c r="A1351">
        <f>IF('🔧 XY LANH'!A307="","",'🔧 XY LANH'!A307)</f>
        <v/>
      </c>
      <c r="B1351">
        <f>IF('🔧 XY LANH'!A307="","",'🔧 XY LANH'!N307)</f>
        <v/>
      </c>
      <c r="C1351">
        <f>IF('🔧 XY LANH'!A307="","","Xy lanh")</f>
        <v/>
      </c>
      <c r="D1351">
        <f>IF('🔧 XY LANH'!A307="","",'🔧 XY LANH'!I307)</f>
        <v/>
      </c>
      <c r="E1351" s="37">
        <f>IF('🔧 XY LANH'!A307="","",'🔧 XY LANH'!#REF!)</f>
        <v/>
      </c>
      <c r="F1351" s="37">
        <f>IF('🔧 XY LANH'!A307="","",'🔧 XY LANH'!J307)</f>
        <v/>
      </c>
      <c r="G1351" s="37">
        <f>IF('🔧 XY LANH'!A307="","",'🔧 XY LANH'!K307)</f>
        <v/>
      </c>
      <c r="H1351" s="37">
        <f>IF('🔧 XY LANH'!A307="","",'🔧 XY LANH'!L307)</f>
        <v/>
      </c>
      <c r="I1351" s="37">
        <f>IF('🔧 XY LANH'!A307="","",'🔧 XY LANH'!M307)</f>
        <v/>
      </c>
      <c r="J1351">
        <f>IF('🔧 XY LANH'!A307="","",'🔧 XY LANH'!#REF!)</f>
        <v/>
      </c>
      <c r="L1351">
        <f>N(L1350)+IF(AND('🔎 TRA CỨU NHANH'!$C$2&lt;&gt;"",OR(ISNUMBER(SEARCH('🔎 TRA CỨU NHANH'!$C$2,$A1351)),ISNUMBER(SEARCH('🔎 TRA CỨU NHANH'!$C$2,$B1351)))),1,0)</f>
        <v/>
      </c>
      <c r="M1351">
        <f>IF(L1351&gt;N(L1350),L1351,"")</f>
        <v/>
      </c>
      <c r="N1351">
        <f>N(N1350)+IF(AND('💰 BÁO GIÁ'!$C$27&lt;&gt;"",OR(ISNUMBER(SEARCH('💰 BÁO GIÁ'!$C$27,$A1351)),ISNUMBER(SEARCH('💰 BÁO GIÁ'!$C$27,$B1351)))),1,0)</f>
        <v/>
      </c>
      <c r="O1351">
        <f>IF(N1351&gt;N(N1350),N1351,"")</f>
        <v/>
      </c>
    </row>
    <row r="1352">
      <c r="A1352">
        <f>IF('🔧 XY LANH'!A308="","",'🔧 XY LANH'!A308)</f>
        <v/>
      </c>
      <c r="B1352">
        <f>IF('🔧 XY LANH'!A308="","",'🔧 XY LANH'!N308)</f>
        <v/>
      </c>
      <c r="C1352">
        <f>IF('🔧 XY LANH'!A308="","","Xy lanh")</f>
        <v/>
      </c>
      <c r="D1352">
        <f>IF('🔧 XY LANH'!A308="","",'🔧 XY LANH'!I308)</f>
        <v/>
      </c>
      <c r="E1352" s="37">
        <f>IF('🔧 XY LANH'!A308="","",'🔧 XY LANH'!#REF!)</f>
        <v/>
      </c>
      <c r="F1352" s="37">
        <f>IF('🔧 XY LANH'!A308="","",'🔧 XY LANH'!J308)</f>
        <v/>
      </c>
      <c r="G1352" s="37">
        <f>IF('🔧 XY LANH'!A308="","",'🔧 XY LANH'!K308)</f>
        <v/>
      </c>
      <c r="H1352" s="37">
        <f>IF('🔧 XY LANH'!A308="","",'🔧 XY LANH'!L308)</f>
        <v/>
      </c>
      <c r="I1352" s="37">
        <f>IF('🔧 XY LANH'!A308="","",'🔧 XY LANH'!M308)</f>
        <v/>
      </c>
      <c r="J1352">
        <f>IF('🔧 XY LANH'!A308="","",'🔧 XY LANH'!#REF!)</f>
        <v/>
      </c>
      <c r="L1352">
        <f>N(L1351)+IF(AND('🔎 TRA CỨU NHANH'!$C$2&lt;&gt;"",OR(ISNUMBER(SEARCH('🔎 TRA CỨU NHANH'!$C$2,$A1352)),ISNUMBER(SEARCH('🔎 TRA CỨU NHANH'!$C$2,$B1352)))),1,0)</f>
        <v/>
      </c>
      <c r="M1352">
        <f>IF(L1352&gt;N(L1351),L1352,"")</f>
        <v/>
      </c>
      <c r="N1352">
        <f>N(N1351)+IF(AND('💰 BÁO GIÁ'!$C$27&lt;&gt;"",OR(ISNUMBER(SEARCH('💰 BÁO GIÁ'!$C$27,$A1352)),ISNUMBER(SEARCH('💰 BÁO GIÁ'!$C$27,$B1352)))),1,0)</f>
        <v/>
      </c>
      <c r="O1352">
        <f>IF(N1352&gt;N(N1351),N1352,"")</f>
        <v/>
      </c>
    </row>
    <row r="1353">
      <c r="A1353">
        <f>IF('🔧 XY LANH'!A309="","",'🔧 XY LANH'!A309)</f>
        <v/>
      </c>
      <c r="B1353">
        <f>IF('🔧 XY LANH'!A309="","",'🔧 XY LANH'!N309)</f>
        <v/>
      </c>
      <c r="C1353">
        <f>IF('🔧 XY LANH'!A309="","","Xy lanh")</f>
        <v/>
      </c>
      <c r="D1353">
        <f>IF('🔧 XY LANH'!A309="","",'🔧 XY LANH'!I309)</f>
        <v/>
      </c>
      <c r="E1353" s="37">
        <f>IF('🔧 XY LANH'!A309="","",'🔧 XY LANH'!#REF!)</f>
        <v/>
      </c>
      <c r="F1353" s="37">
        <f>IF('🔧 XY LANH'!A309="","",'🔧 XY LANH'!J309)</f>
        <v/>
      </c>
      <c r="G1353" s="37">
        <f>IF('🔧 XY LANH'!A309="","",'🔧 XY LANH'!K309)</f>
        <v/>
      </c>
      <c r="H1353" s="37">
        <f>IF('🔧 XY LANH'!A309="","",'🔧 XY LANH'!L309)</f>
        <v/>
      </c>
      <c r="I1353" s="37">
        <f>IF('🔧 XY LANH'!A309="","",'🔧 XY LANH'!M309)</f>
        <v/>
      </c>
      <c r="J1353">
        <f>IF('🔧 XY LANH'!A309="","",'🔧 XY LANH'!#REF!)</f>
        <v/>
      </c>
      <c r="L1353">
        <f>N(L1352)+IF(AND('🔎 TRA CỨU NHANH'!$C$2&lt;&gt;"",OR(ISNUMBER(SEARCH('🔎 TRA CỨU NHANH'!$C$2,$A1353)),ISNUMBER(SEARCH('🔎 TRA CỨU NHANH'!$C$2,$B1353)))),1,0)</f>
        <v/>
      </c>
      <c r="M1353">
        <f>IF(L1353&gt;N(L1352),L1353,"")</f>
        <v/>
      </c>
      <c r="N1353">
        <f>N(N1352)+IF(AND('💰 BÁO GIÁ'!$C$27&lt;&gt;"",OR(ISNUMBER(SEARCH('💰 BÁO GIÁ'!$C$27,$A1353)),ISNUMBER(SEARCH('💰 BÁO GIÁ'!$C$27,$B1353)))),1,0)</f>
        <v/>
      </c>
      <c r="O1353">
        <f>IF(N1353&gt;N(N1352),N1353,"")</f>
        <v/>
      </c>
    </row>
    <row r="1354">
      <c r="A1354">
        <f>IF('🔧 XY LANH'!A310="","",'🔧 XY LANH'!A310)</f>
        <v/>
      </c>
      <c r="B1354">
        <f>IF('🔧 XY LANH'!A310="","",'🔧 XY LANH'!N310)</f>
        <v/>
      </c>
      <c r="C1354">
        <f>IF('🔧 XY LANH'!A310="","","Xy lanh")</f>
        <v/>
      </c>
      <c r="D1354">
        <f>IF('🔧 XY LANH'!A310="","",'🔧 XY LANH'!I310)</f>
        <v/>
      </c>
      <c r="E1354" s="37">
        <f>IF('🔧 XY LANH'!A310="","",'🔧 XY LANH'!#REF!)</f>
        <v/>
      </c>
      <c r="F1354" s="37">
        <f>IF('🔧 XY LANH'!A310="","",'🔧 XY LANH'!J310)</f>
        <v/>
      </c>
      <c r="G1354" s="37">
        <f>IF('🔧 XY LANH'!A310="","",'🔧 XY LANH'!K310)</f>
        <v/>
      </c>
      <c r="H1354" s="37">
        <f>IF('🔧 XY LANH'!A310="","",'🔧 XY LANH'!L310)</f>
        <v/>
      </c>
      <c r="I1354" s="37">
        <f>IF('🔧 XY LANH'!A310="","",'🔧 XY LANH'!M310)</f>
        <v/>
      </c>
      <c r="J1354">
        <f>IF('🔧 XY LANH'!A310="","",'🔧 XY LANH'!#REF!)</f>
        <v/>
      </c>
      <c r="L1354">
        <f>N(L1353)+IF(AND('🔎 TRA CỨU NHANH'!$C$2&lt;&gt;"",OR(ISNUMBER(SEARCH('🔎 TRA CỨU NHANH'!$C$2,$A1354)),ISNUMBER(SEARCH('🔎 TRA CỨU NHANH'!$C$2,$B1354)))),1,0)</f>
        <v/>
      </c>
      <c r="M1354">
        <f>IF(L1354&gt;N(L1353),L1354,"")</f>
        <v/>
      </c>
      <c r="N1354">
        <f>N(N1353)+IF(AND('💰 BÁO GIÁ'!$C$27&lt;&gt;"",OR(ISNUMBER(SEARCH('💰 BÁO GIÁ'!$C$27,$A1354)),ISNUMBER(SEARCH('💰 BÁO GIÁ'!$C$27,$B1354)))),1,0)</f>
        <v/>
      </c>
      <c r="O1354">
        <f>IF(N1354&gt;N(N1353),N1354,"")</f>
        <v/>
      </c>
    </row>
    <row r="1355">
      <c r="A1355">
        <f>IF('🔧 XY LANH'!A311="","",'🔧 XY LANH'!A311)</f>
        <v/>
      </c>
      <c r="B1355">
        <f>IF('🔧 XY LANH'!A311="","",'🔧 XY LANH'!N311)</f>
        <v/>
      </c>
      <c r="C1355">
        <f>IF('🔧 XY LANH'!A311="","","Xy lanh")</f>
        <v/>
      </c>
      <c r="D1355">
        <f>IF('🔧 XY LANH'!A311="","",'🔧 XY LANH'!I311)</f>
        <v/>
      </c>
      <c r="E1355" s="37">
        <f>IF('🔧 XY LANH'!A311="","",'🔧 XY LANH'!#REF!)</f>
        <v/>
      </c>
      <c r="F1355" s="37">
        <f>IF('🔧 XY LANH'!A311="","",'🔧 XY LANH'!J311)</f>
        <v/>
      </c>
      <c r="G1355" s="37">
        <f>IF('🔧 XY LANH'!A311="","",'🔧 XY LANH'!K311)</f>
        <v/>
      </c>
      <c r="H1355" s="37">
        <f>IF('🔧 XY LANH'!A311="","",'🔧 XY LANH'!L311)</f>
        <v/>
      </c>
      <c r="I1355" s="37">
        <f>IF('🔧 XY LANH'!A311="","",'🔧 XY LANH'!M311)</f>
        <v/>
      </c>
      <c r="J1355">
        <f>IF('🔧 XY LANH'!A311="","",'🔧 XY LANH'!#REF!)</f>
        <v/>
      </c>
      <c r="L1355">
        <f>N(L1354)+IF(AND('🔎 TRA CỨU NHANH'!$C$2&lt;&gt;"",OR(ISNUMBER(SEARCH('🔎 TRA CỨU NHANH'!$C$2,$A1355)),ISNUMBER(SEARCH('🔎 TRA CỨU NHANH'!$C$2,$B1355)))),1,0)</f>
        <v/>
      </c>
      <c r="M1355">
        <f>IF(L1355&gt;N(L1354),L1355,"")</f>
        <v/>
      </c>
      <c r="N1355">
        <f>N(N1354)+IF(AND('💰 BÁO GIÁ'!$C$27&lt;&gt;"",OR(ISNUMBER(SEARCH('💰 BÁO GIÁ'!$C$27,$A1355)),ISNUMBER(SEARCH('💰 BÁO GIÁ'!$C$27,$B1355)))),1,0)</f>
        <v/>
      </c>
      <c r="O1355">
        <f>IF(N1355&gt;N(N1354),N1355,"")</f>
        <v/>
      </c>
    </row>
    <row r="1356">
      <c r="A1356">
        <f>IF('🔧 XY LANH'!A312="","",'🔧 XY LANH'!A312)</f>
        <v/>
      </c>
      <c r="B1356">
        <f>IF('🔧 XY LANH'!A312="","",'🔧 XY LANH'!N312)</f>
        <v/>
      </c>
      <c r="C1356">
        <f>IF('🔧 XY LANH'!A312="","","Xy lanh")</f>
        <v/>
      </c>
      <c r="D1356">
        <f>IF('🔧 XY LANH'!A312="","",'🔧 XY LANH'!I312)</f>
        <v/>
      </c>
      <c r="E1356" s="37">
        <f>IF('🔧 XY LANH'!A312="","",'🔧 XY LANH'!#REF!)</f>
        <v/>
      </c>
      <c r="F1356" s="37">
        <f>IF('🔧 XY LANH'!A312="","",'🔧 XY LANH'!J312)</f>
        <v/>
      </c>
      <c r="G1356" s="37">
        <f>IF('🔧 XY LANH'!A312="","",'🔧 XY LANH'!K312)</f>
        <v/>
      </c>
      <c r="H1356" s="37">
        <f>IF('🔧 XY LANH'!A312="","",'🔧 XY LANH'!L312)</f>
        <v/>
      </c>
      <c r="I1356" s="37">
        <f>IF('🔧 XY LANH'!A312="","",'🔧 XY LANH'!M312)</f>
        <v/>
      </c>
      <c r="J1356">
        <f>IF('🔧 XY LANH'!A312="","",'🔧 XY LANH'!#REF!)</f>
        <v/>
      </c>
      <c r="L1356">
        <f>N(L1355)+IF(AND('🔎 TRA CỨU NHANH'!$C$2&lt;&gt;"",OR(ISNUMBER(SEARCH('🔎 TRA CỨU NHANH'!$C$2,$A1356)),ISNUMBER(SEARCH('🔎 TRA CỨU NHANH'!$C$2,$B1356)))),1,0)</f>
        <v/>
      </c>
      <c r="M1356">
        <f>IF(L1356&gt;N(L1355),L1356,"")</f>
        <v/>
      </c>
      <c r="N1356">
        <f>N(N1355)+IF(AND('💰 BÁO GIÁ'!$C$27&lt;&gt;"",OR(ISNUMBER(SEARCH('💰 BÁO GIÁ'!$C$27,$A1356)),ISNUMBER(SEARCH('💰 BÁO GIÁ'!$C$27,$B1356)))),1,0)</f>
        <v/>
      </c>
      <c r="O1356">
        <f>IF(N1356&gt;N(N1355),N1356,"")</f>
        <v/>
      </c>
    </row>
    <row r="1357">
      <c r="A1357">
        <f>IF('🔧 XY LANH'!A313="","",'🔧 XY LANH'!A313)</f>
        <v/>
      </c>
      <c r="B1357">
        <f>IF('🔧 XY LANH'!A313="","",'🔧 XY LANH'!N313)</f>
        <v/>
      </c>
      <c r="C1357">
        <f>IF('🔧 XY LANH'!A313="","","Xy lanh")</f>
        <v/>
      </c>
      <c r="D1357">
        <f>IF('🔧 XY LANH'!A313="","",'🔧 XY LANH'!I313)</f>
        <v/>
      </c>
      <c r="E1357" s="37">
        <f>IF('🔧 XY LANH'!A313="","",'🔧 XY LANH'!#REF!)</f>
        <v/>
      </c>
      <c r="F1357" s="37">
        <f>IF('🔧 XY LANH'!A313="","",'🔧 XY LANH'!J313)</f>
        <v/>
      </c>
      <c r="G1357" s="37">
        <f>IF('🔧 XY LANH'!A313="","",'🔧 XY LANH'!K313)</f>
        <v/>
      </c>
      <c r="H1357" s="37">
        <f>IF('🔧 XY LANH'!A313="","",'🔧 XY LANH'!L313)</f>
        <v/>
      </c>
      <c r="I1357" s="37">
        <f>IF('🔧 XY LANH'!A313="","",'🔧 XY LANH'!M313)</f>
        <v/>
      </c>
      <c r="J1357">
        <f>IF('🔧 XY LANH'!A313="","",'🔧 XY LANH'!#REF!)</f>
        <v/>
      </c>
      <c r="L1357">
        <f>N(L1356)+IF(AND('🔎 TRA CỨU NHANH'!$C$2&lt;&gt;"",OR(ISNUMBER(SEARCH('🔎 TRA CỨU NHANH'!$C$2,$A1357)),ISNUMBER(SEARCH('🔎 TRA CỨU NHANH'!$C$2,$B1357)))),1,0)</f>
        <v/>
      </c>
      <c r="M1357">
        <f>IF(L1357&gt;N(L1356),L1357,"")</f>
        <v/>
      </c>
      <c r="N1357">
        <f>N(N1356)+IF(AND('💰 BÁO GIÁ'!$C$27&lt;&gt;"",OR(ISNUMBER(SEARCH('💰 BÁO GIÁ'!$C$27,$A1357)),ISNUMBER(SEARCH('💰 BÁO GIÁ'!$C$27,$B1357)))),1,0)</f>
        <v/>
      </c>
      <c r="O1357">
        <f>IF(N1357&gt;N(N1356),N1357,"")</f>
        <v/>
      </c>
    </row>
    <row r="1358">
      <c r="A1358">
        <f>IF('🔧 XY LANH'!A314="","",'🔧 XY LANH'!A314)</f>
        <v/>
      </c>
      <c r="B1358">
        <f>IF('🔧 XY LANH'!A314="","",'🔧 XY LANH'!N314)</f>
        <v/>
      </c>
      <c r="C1358">
        <f>IF('🔧 XY LANH'!A314="","","Xy lanh")</f>
        <v/>
      </c>
      <c r="D1358">
        <f>IF('🔧 XY LANH'!A314="","",'🔧 XY LANH'!I314)</f>
        <v/>
      </c>
      <c r="E1358" s="37">
        <f>IF('🔧 XY LANH'!A314="","",'🔧 XY LANH'!#REF!)</f>
        <v/>
      </c>
      <c r="F1358" s="37">
        <f>IF('🔧 XY LANH'!A314="","",'🔧 XY LANH'!J314)</f>
        <v/>
      </c>
      <c r="G1358" s="37">
        <f>IF('🔧 XY LANH'!A314="","",'🔧 XY LANH'!K314)</f>
        <v/>
      </c>
      <c r="H1358" s="37">
        <f>IF('🔧 XY LANH'!A314="","",'🔧 XY LANH'!L314)</f>
        <v/>
      </c>
      <c r="I1358" s="37">
        <f>IF('🔧 XY LANH'!A314="","",'🔧 XY LANH'!M314)</f>
        <v/>
      </c>
      <c r="J1358">
        <f>IF('🔧 XY LANH'!A314="","",'🔧 XY LANH'!#REF!)</f>
        <v/>
      </c>
      <c r="L1358">
        <f>N(L1357)+IF(AND('🔎 TRA CỨU NHANH'!$C$2&lt;&gt;"",OR(ISNUMBER(SEARCH('🔎 TRA CỨU NHANH'!$C$2,$A1358)),ISNUMBER(SEARCH('🔎 TRA CỨU NHANH'!$C$2,$B1358)))),1,0)</f>
        <v/>
      </c>
      <c r="M1358">
        <f>IF(L1358&gt;N(L1357),L1358,"")</f>
        <v/>
      </c>
      <c r="N1358">
        <f>N(N1357)+IF(AND('💰 BÁO GIÁ'!$C$27&lt;&gt;"",OR(ISNUMBER(SEARCH('💰 BÁO GIÁ'!$C$27,$A1358)),ISNUMBER(SEARCH('💰 BÁO GIÁ'!$C$27,$B1358)))),1,0)</f>
        <v/>
      </c>
      <c r="O1358">
        <f>IF(N1358&gt;N(N1357),N1358,"")</f>
        <v/>
      </c>
    </row>
    <row r="1359">
      <c r="A1359">
        <f>IF('🔧 XY LANH'!A315="","",'🔧 XY LANH'!A315)</f>
        <v/>
      </c>
      <c r="B1359">
        <f>IF('🔧 XY LANH'!A315="","",'🔧 XY LANH'!N315)</f>
        <v/>
      </c>
      <c r="C1359">
        <f>IF('🔧 XY LANH'!A315="","","Xy lanh")</f>
        <v/>
      </c>
      <c r="D1359">
        <f>IF('🔧 XY LANH'!A315="","",'🔧 XY LANH'!I315)</f>
        <v/>
      </c>
      <c r="E1359" s="37">
        <f>IF('🔧 XY LANH'!A315="","",'🔧 XY LANH'!#REF!)</f>
        <v/>
      </c>
      <c r="F1359" s="37">
        <f>IF('🔧 XY LANH'!A315="","",'🔧 XY LANH'!J315)</f>
        <v/>
      </c>
      <c r="G1359" s="37">
        <f>IF('🔧 XY LANH'!A315="","",'🔧 XY LANH'!K315)</f>
        <v/>
      </c>
      <c r="H1359" s="37">
        <f>IF('🔧 XY LANH'!A315="","",'🔧 XY LANH'!L315)</f>
        <v/>
      </c>
      <c r="I1359" s="37">
        <f>IF('🔧 XY LANH'!A315="","",'🔧 XY LANH'!M315)</f>
        <v/>
      </c>
      <c r="J1359">
        <f>IF('🔧 XY LANH'!A315="","",'🔧 XY LANH'!#REF!)</f>
        <v/>
      </c>
      <c r="L1359">
        <f>N(L1358)+IF(AND('🔎 TRA CỨU NHANH'!$C$2&lt;&gt;"",OR(ISNUMBER(SEARCH('🔎 TRA CỨU NHANH'!$C$2,$A1359)),ISNUMBER(SEARCH('🔎 TRA CỨU NHANH'!$C$2,$B1359)))),1,0)</f>
        <v/>
      </c>
      <c r="M1359">
        <f>IF(L1359&gt;N(L1358),L1359,"")</f>
        <v/>
      </c>
      <c r="N1359">
        <f>N(N1358)+IF(AND('💰 BÁO GIÁ'!$C$27&lt;&gt;"",OR(ISNUMBER(SEARCH('💰 BÁO GIÁ'!$C$27,$A1359)),ISNUMBER(SEARCH('💰 BÁO GIÁ'!$C$27,$B1359)))),1,0)</f>
        <v/>
      </c>
      <c r="O1359">
        <f>IF(N1359&gt;N(N1358),N1359,"")</f>
        <v/>
      </c>
    </row>
    <row r="1360">
      <c r="A1360">
        <f>IF('🔧 XY LANH'!A316="","",'🔧 XY LANH'!A316)</f>
        <v/>
      </c>
      <c r="B1360">
        <f>IF('🔧 XY LANH'!A316="","",'🔧 XY LANH'!N316)</f>
        <v/>
      </c>
      <c r="C1360">
        <f>IF('🔧 XY LANH'!A316="","","Xy lanh")</f>
        <v/>
      </c>
      <c r="D1360">
        <f>IF('🔧 XY LANH'!A316="","",'🔧 XY LANH'!I316)</f>
        <v/>
      </c>
      <c r="E1360" s="37">
        <f>IF('🔧 XY LANH'!A316="","",'🔧 XY LANH'!#REF!)</f>
        <v/>
      </c>
      <c r="F1360" s="37">
        <f>IF('🔧 XY LANH'!A316="","",'🔧 XY LANH'!J316)</f>
        <v/>
      </c>
      <c r="G1360" s="37">
        <f>IF('🔧 XY LANH'!A316="","",'🔧 XY LANH'!K316)</f>
        <v/>
      </c>
      <c r="H1360" s="37">
        <f>IF('🔧 XY LANH'!A316="","",'🔧 XY LANH'!L316)</f>
        <v/>
      </c>
      <c r="I1360" s="37">
        <f>IF('🔧 XY LANH'!A316="","",'🔧 XY LANH'!M316)</f>
        <v/>
      </c>
      <c r="J1360">
        <f>IF('🔧 XY LANH'!A316="","",'🔧 XY LANH'!#REF!)</f>
        <v/>
      </c>
      <c r="L1360">
        <f>N(L1359)+IF(AND('🔎 TRA CỨU NHANH'!$C$2&lt;&gt;"",OR(ISNUMBER(SEARCH('🔎 TRA CỨU NHANH'!$C$2,$A1360)),ISNUMBER(SEARCH('🔎 TRA CỨU NHANH'!$C$2,$B1360)))),1,0)</f>
        <v/>
      </c>
      <c r="M1360">
        <f>IF(L1360&gt;N(L1359),L1360,"")</f>
        <v/>
      </c>
      <c r="N1360">
        <f>N(N1359)+IF(AND('💰 BÁO GIÁ'!$C$27&lt;&gt;"",OR(ISNUMBER(SEARCH('💰 BÁO GIÁ'!$C$27,$A1360)),ISNUMBER(SEARCH('💰 BÁO GIÁ'!$C$27,$B1360)))),1,0)</f>
        <v/>
      </c>
      <c r="O1360">
        <f>IF(N1360&gt;N(N1359),N1360,"")</f>
        <v/>
      </c>
    </row>
    <row r="1361">
      <c r="A1361">
        <f>IF('🔧 XY LANH'!A317="","",'🔧 XY LANH'!A317)</f>
        <v/>
      </c>
      <c r="B1361">
        <f>IF('🔧 XY LANH'!A317="","",'🔧 XY LANH'!N317)</f>
        <v/>
      </c>
      <c r="C1361">
        <f>IF('🔧 XY LANH'!A317="","","Xy lanh")</f>
        <v/>
      </c>
      <c r="D1361">
        <f>IF('🔧 XY LANH'!A317="","",'🔧 XY LANH'!I317)</f>
        <v/>
      </c>
      <c r="E1361" s="37">
        <f>IF('🔧 XY LANH'!A317="","",'🔧 XY LANH'!#REF!)</f>
        <v/>
      </c>
      <c r="F1361" s="37">
        <f>IF('🔧 XY LANH'!A317="","",'🔧 XY LANH'!J317)</f>
        <v/>
      </c>
      <c r="G1361" s="37">
        <f>IF('🔧 XY LANH'!A317="","",'🔧 XY LANH'!K317)</f>
        <v/>
      </c>
      <c r="H1361" s="37">
        <f>IF('🔧 XY LANH'!A317="","",'🔧 XY LANH'!L317)</f>
        <v/>
      </c>
      <c r="I1361" s="37">
        <f>IF('🔧 XY LANH'!A317="","",'🔧 XY LANH'!M317)</f>
        <v/>
      </c>
      <c r="J1361">
        <f>IF('🔧 XY LANH'!A317="","",'🔧 XY LANH'!#REF!)</f>
        <v/>
      </c>
      <c r="L1361">
        <f>N(L1360)+IF(AND('🔎 TRA CỨU NHANH'!$C$2&lt;&gt;"",OR(ISNUMBER(SEARCH('🔎 TRA CỨU NHANH'!$C$2,$A1361)),ISNUMBER(SEARCH('🔎 TRA CỨU NHANH'!$C$2,$B1361)))),1,0)</f>
        <v/>
      </c>
      <c r="M1361">
        <f>IF(L1361&gt;N(L1360),L1361,"")</f>
        <v/>
      </c>
      <c r="N1361">
        <f>N(N1360)+IF(AND('💰 BÁO GIÁ'!$C$27&lt;&gt;"",OR(ISNUMBER(SEARCH('💰 BÁO GIÁ'!$C$27,$A1361)),ISNUMBER(SEARCH('💰 BÁO GIÁ'!$C$27,$B1361)))),1,0)</f>
        <v/>
      </c>
      <c r="O1361">
        <f>IF(N1361&gt;N(N1360),N1361,"")</f>
        <v/>
      </c>
    </row>
    <row r="1362">
      <c r="A1362">
        <f>IF('🔧 XY LANH'!A318="","",'🔧 XY LANH'!A318)</f>
        <v/>
      </c>
      <c r="B1362">
        <f>IF('🔧 XY LANH'!A318="","",'🔧 XY LANH'!N318)</f>
        <v/>
      </c>
      <c r="C1362">
        <f>IF('🔧 XY LANH'!A318="","","Xy lanh")</f>
        <v/>
      </c>
      <c r="D1362">
        <f>IF('🔧 XY LANH'!A318="","",'🔧 XY LANH'!I318)</f>
        <v/>
      </c>
      <c r="E1362" s="37">
        <f>IF('🔧 XY LANH'!A318="","",'🔧 XY LANH'!#REF!)</f>
        <v/>
      </c>
      <c r="F1362" s="37">
        <f>IF('🔧 XY LANH'!A318="","",'🔧 XY LANH'!J318)</f>
        <v/>
      </c>
      <c r="G1362" s="37">
        <f>IF('🔧 XY LANH'!A318="","",'🔧 XY LANH'!K318)</f>
        <v/>
      </c>
      <c r="H1362" s="37">
        <f>IF('🔧 XY LANH'!A318="","",'🔧 XY LANH'!L318)</f>
        <v/>
      </c>
      <c r="I1362" s="37">
        <f>IF('🔧 XY LANH'!A318="","",'🔧 XY LANH'!M318)</f>
        <v/>
      </c>
      <c r="J1362">
        <f>IF('🔧 XY LANH'!A318="","",'🔧 XY LANH'!#REF!)</f>
        <v/>
      </c>
      <c r="L1362">
        <f>N(L1361)+IF(AND('🔎 TRA CỨU NHANH'!$C$2&lt;&gt;"",OR(ISNUMBER(SEARCH('🔎 TRA CỨU NHANH'!$C$2,$A1362)),ISNUMBER(SEARCH('🔎 TRA CỨU NHANH'!$C$2,$B1362)))),1,0)</f>
        <v/>
      </c>
      <c r="M1362">
        <f>IF(L1362&gt;N(L1361),L1362,"")</f>
        <v/>
      </c>
      <c r="N1362">
        <f>N(N1361)+IF(AND('💰 BÁO GIÁ'!$C$27&lt;&gt;"",OR(ISNUMBER(SEARCH('💰 BÁO GIÁ'!$C$27,$A1362)),ISNUMBER(SEARCH('💰 BÁO GIÁ'!$C$27,$B1362)))),1,0)</f>
        <v/>
      </c>
      <c r="O1362">
        <f>IF(N1362&gt;N(N1361),N1362,"")</f>
        <v/>
      </c>
    </row>
    <row r="1363">
      <c r="A1363">
        <f>IF('🔧 XY LANH'!A319="","",'🔧 XY LANH'!A319)</f>
        <v/>
      </c>
      <c r="B1363">
        <f>IF('🔧 XY LANH'!A319="","",'🔧 XY LANH'!N319)</f>
        <v/>
      </c>
      <c r="C1363">
        <f>IF('🔧 XY LANH'!A319="","","Xy lanh")</f>
        <v/>
      </c>
      <c r="D1363">
        <f>IF('🔧 XY LANH'!A319="","",'🔧 XY LANH'!I319)</f>
        <v/>
      </c>
      <c r="E1363" s="37">
        <f>IF('🔧 XY LANH'!A319="","",'🔧 XY LANH'!#REF!)</f>
        <v/>
      </c>
      <c r="F1363" s="37">
        <f>IF('🔧 XY LANH'!A319="","",'🔧 XY LANH'!J319)</f>
        <v/>
      </c>
      <c r="G1363" s="37">
        <f>IF('🔧 XY LANH'!A319="","",'🔧 XY LANH'!K319)</f>
        <v/>
      </c>
      <c r="H1363" s="37">
        <f>IF('🔧 XY LANH'!A319="","",'🔧 XY LANH'!L319)</f>
        <v/>
      </c>
      <c r="I1363" s="37">
        <f>IF('🔧 XY LANH'!A319="","",'🔧 XY LANH'!M319)</f>
        <v/>
      </c>
      <c r="J1363">
        <f>IF('🔧 XY LANH'!A319="","",'🔧 XY LANH'!#REF!)</f>
        <v/>
      </c>
      <c r="L1363">
        <f>N(L1362)+IF(AND('🔎 TRA CỨU NHANH'!$C$2&lt;&gt;"",OR(ISNUMBER(SEARCH('🔎 TRA CỨU NHANH'!$C$2,$A1363)),ISNUMBER(SEARCH('🔎 TRA CỨU NHANH'!$C$2,$B1363)))),1,0)</f>
        <v/>
      </c>
      <c r="M1363">
        <f>IF(L1363&gt;N(L1362),L1363,"")</f>
        <v/>
      </c>
      <c r="N1363">
        <f>N(N1362)+IF(AND('💰 BÁO GIÁ'!$C$27&lt;&gt;"",OR(ISNUMBER(SEARCH('💰 BÁO GIÁ'!$C$27,$A1363)),ISNUMBER(SEARCH('💰 BÁO GIÁ'!$C$27,$B1363)))),1,0)</f>
        <v/>
      </c>
      <c r="O1363">
        <f>IF(N1363&gt;N(N1362),N1363,"")</f>
        <v/>
      </c>
    </row>
    <row r="1364">
      <c r="A1364">
        <f>IF('🔧 XY LANH'!A320="","",'🔧 XY LANH'!A320)</f>
        <v/>
      </c>
      <c r="B1364">
        <f>IF('🔧 XY LANH'!A320="","",'🔧 XY LANH'!N320)</f>
        <v/>
      </c>
      <c r="C1364">
        <f>IF('🔧 XY LANH'!A320="","","Xy lanh")</f>
        <v/>
      </c>
      <c r="D1364">
        <f>IF('🔧 XY LANH'!A320="","",'🔧 XY LANH'!I320)</f>
        <v/>
      </c>
      <c r="E1364" s="37">
        <f>IF('🔧 XY LANH'!A320="","",'🔧 XY LANH'!#REF!)</f>
        <v/>
      </c>
      <c r="F1364" s="37">
        <f>IF('🔧 XY LANH'!A320="","",'🔧 XY LANH'!J320)</f>
        <v/>
      </c>
      <c r="G1364" s="37">
        <f>IF('🔧 XY LANH'!A320="","",'🔧 XY LANH'!K320)</f>
        <v/>
      </c>
      <c r="H1364" s="37">
        <f>IF('🔧 XY LANH'!A320="","",'🔧 XY LANH'!L320)</f>
        <v/>
      </c>
      <c r="I1364" s="37">
        <f>IF('🔧 XY LANH'!A320="","",'🔧 XY LANH'!M320)</f>
        <v/>
      </c>
      <c r="J1364">
        <f>IF('🔧 XY LANH'!A320="","",'🔧 XY LANH'!#REF!)</f>
        <v/>
      </c>
      <c r="L1364">
        <f>N(L1363)+IF(AND('🔎 TRA CỨU NHANH'!$C$2&lt;&gt;"",OR(ISNUMBER(SEARCH('🔎 TRA CỨU NHANH'!$C$2,$A1364)),ISNUMBER(SEARCH('🔎 TRA CỨU NHANH'!$C$2,$B1364)))),1,0)</f>
        <v/>
      </c>
      <c r="M1364">
        <f>IF(L1364&gt;N(L1363),L1364,"")</f>
        <v/>
      </c>
      <c r="N1364">
        <f>N(N1363)+IF(AND('💰 BÁO GIÁ'!$C$27&lt;&gt;"",OR(ISNUMBER(SEARCH('💰 BÁO GIÁ'!$C$27,$A1364)),ISNUMBER(SEARCH('💰 BÁO GIÁ'!$C$27,$B1364)))),1,0)</f>
        <v/>
      </c>
      <c r="O1364">
        <f>IF(N1364&gt;N(N1363),N1364,"")</f>
        <v/>
      </c>
    </row>
    <row r="1365">
      <c r="A1365">
        <f>IF('🔧 XY LANH'!A321="","",'🔧 XY LANH'!A321)</f>
        <v/>
      </c>
      <c r="B1365">
        <f>IF('🔧 XY LANH'!A321="","",'🔧 XY LANH'!N321)</f>
        <v/>
      </c>
      <c r="C1365">
        <f>IF('🔧 XY LANH'!A321="","","Xy lanh")</f>
        <v/>
      </c>
      <c r="D1365">
        <f>IF('🔧 XY LANH'!A321="","",'🔧 XY LANH'!I321)</f>
        <v/>
      </c>
      <c r="E1365" s="37">
        <f>IF('🔧 XY LANH'!A321="","",'🔧 XY LANH'!#REF!)</f>
        <v/>
      </c>
      <c r="F1365" s="37">
        <f>IF('🔧 XY LANH'!A321="","",'🔧 XY LANH'!J321)</f>
        <v/>
      </c>
      <c r="G1365" s="37">
        <f>IF('🔧 XY LANH'!A321="","",'🔧 XY LANH'!K321)</f>
        <v/>
      </c>
      <c r="H1365" s="37">
        <f>IF('🔧 XY LANH'!A321="","",'🔧 XY LANH'!L321)</f>
        <v/>
      </c>
      <c r="I1365" s="37">
        <f>IF('🔧 XY LANH'!A321="","",'🔧 XY LANH'!M321)</f>
        <v/>
      </c>
      <c r="J1365">
        <f>IF('🔧 XY LANH'!A321="","",'🔧 XY LANH'!#REF!)</f>
        <v/>
      </c>
      <c r="L1365">
        <f>N(L1364)+IF(AND('🔎 TRA CỨU NHANH'!$C$2&lt;&gt;"",OR(ISNUMBER(SEARCH('🔎 TRA CỨU NHANH'!$C$2,$A1365)),ISNUMBER(SEARCH('🔎 TRA CỨU NHANH'!$C$2,$B1365)))),1,0)</f>
        <v/>
      </c>
      <c r="M1365">
        <f>IF(L1365&gt;N(L1364),L1365,"")</f>
        <v/>
      </c>
      <c r="N1365">
        <f>N(N1364)+IF(AND('💰 BÁO GIÁ'!$C$27&lt;&gt;"",OR(ISNUMBER(SEARCH('💰 BÁO GIÁ'!$C$27,$A1365)),ISNUMBER(SEARCH('💰 BÁO GIÁ'!$C$27,$B1365)))),1,0)</f>
        <v/>
      </c>
      <c r="O1365">
        <f>IF(N1365&gt;N(N1364),N1365,"")</f>
        <v/>
      </c>
    </row>
    <row r="1366">
      <c r="A1366">
        <f>IF('🔧 XY LANH'!A322="","",'🔧 XY LANH'!A322)</f>
        <v/>
      </c>
      <c r="B1366">
        <f>IF('🔧 XY LANH'!A322="","",'🔧 XY LANH'!N322)</f>
        <v/>
      </c>
      <c r="C1366">
        <f>IF('🔧 XY LANH'!A322="","","Xy lanh")</f>
        <v/>
      </c>
      <c r="D1366">
        <f>IF('🔧 XY LANH'!A322="","",'🔧 XY LANH'!I322)</f>
        <v/>
      </c>
      <c r="E1366" s="37">
        <f>IF('🔧 XY LANH'!A322="","",'🔧 XY LANH'!#REF!)</f>
        <v/>
      </c>
      <c r="F1366" s="37">
        <f>IF('🔧 XY LANH'!A322="","",'🔧 XY LANH'!J322)</f>
        <v/>
      </c>
      <c r="G1366" s="37">
        <f>IF('🔧 XY LANH'!A322="","",'🔧 XY LANH'!K322)</f>
        <v/>
      </c>
      <c r="H1366" s="37">
        <f>IF('🔧 XY LANH'!A322="","",'🔧 XY LANH'!L322)</f>
        <v/>
      </c>
      <c r="I1366" s="37">
        <f>IF('🔧 XY LANH'!A322="","",'🔧 XY LANH'!M322)</f>
        <v/>
      </c>
      <c r="J1366">
        <f>IF('🔧 XY LANH'!A322="","",'🔧 XY LANH'!#REF!)</f>
        <v/>
      </c>
      <c r="L1366">
        <f>N(L1365)+IF(AND('🔎 TRA CỨU NHANH'!$C$2&lt;&gt;"",OR(ISNUMBER(SEARCH('🔎 TRA CỨU NHANH'!$C$2,$A1366)),ISNUMBER(SEARCH('🔎 TRA CỨU NHANH'!$C$2,$B1366)))),1,0)</f>
        <v/>
      </c>
      <c r="M1366">
        <f>IF(L1366&gt;N(L1365),L1366,"")</f>
        <v/>
      </c>
      <c r="N1366">
        <f>N(N1365)+IF(AND('💰 BÁO GIÁ'!$C$27&lt;&gt;"",OR(ISNUMBER(SEARCH('💰 BÁO GIÁ'!$C$27,$A1366)),ISNUMBER(SEARCH('💰 BÁO GIÁ'!$C$27,$B1366)))),1,0)</f>
        <v/>
      </c>
      <c r="O1366">
        <f>IF(N1366&gt;N(N1365),N1366,"")</f>
        <v/>
      </c>
    </row>
    <row r="1367">
      <c r="A1367">
        <f>IF('🔧 XY LANH'!A323="","",'🔧 XY LANH'!A323)</f>
        <v/>
      </c>
      <c r="B1367">
        <f>IF('🔧 XY LANH'!A323="","",'🔧 XY LANH'!N323)</f>
        <v/>
      </c>
      <c r="C1367">
        <f>IF('🔧 XY LANH'!A323="","","Xy lanh")</f>
        <v/>
      </c>
      <c r="D1367">
        <f>IF('🔧 XY LANH'!A323="","",'🔧 XY LANH'!I323)</f>
        <v/>
      </c>
      <c r="E1367" s="37">
        <f>IF('🔧 XY LANH'!A323="","",'🔧 XY LANH'!#REF!)</f>
        <v/>
      </c>
      <c r="F1367" s="37">
        <f>IF('🔧 XY LANH'!A323="","",'🔧 XY LANH'!J323)</f>
        <v/>
      </c>
      <c r="G1367" s="37">
        <f>IF('🔧 XY LANH'!A323="","",'🔧 XY LANH'!K323)</f>
        <v/>
      </c>
      <c r="H1367" s="37">
        <f>IF('🔧 XY LANH'!A323="","",'🔧 XY LANH'!L323)</f>
        <v/>
      </c>
      <c r="I1367" s="37">
        <f>IF('🔧 XY LANH'!A323="","",'🔧 XY LANH'!M323)</f>
        <v/>
      </c>
      <c r="J1367">
        <f>IF('🔧 XY LANH'!A323="","",'🔧 XY LANH'!#REF!)</f>
        <v/>
      </c>
      <c r="L1367">
        <f>N(L1366)+IF(AND('🔎 TRA CỨU NHANH'!$C$2&lt;&gt;"",OR(ISNUMBER(SEARCH('🔎 TRA CỨU NHANH'!$C$2,$A1367)),ISNUMBER(SEARCH('🔎 TRA CỨU NHANH'!$C$2,$B1367)))),1,0)</f>
        <v/>
      </c>
      <c r="M1367">
        <f>IF(L1367&gt;N(L1366),L1367,"")</f>
        <v/>
      </c>
      <c r="N1367">
        <f>N(N1366)+IF(AND('💰 BÁO GIÁ'!$C$27&lt;&gt;"",OR(ISNUMBER(SEARCH('💰 BÁO GIÁ'!$C$27,$A1367)),ISNUMBER(SEARCH('💰 BÁO GIÁ'!$C$27,$B1367)))),1,0)</f>
        <v/>
      </c>
      <c r="O1367">
        <f>IF(N1367&gt;N(N1366),N1367,"")</f>
        <v/>
      </c>
    </row>
    <row r="1368">
      <c r="A1368">
        <f>IF('🔧 XY LANH'!A324="","",'🔧 XY LANH'!A324)</f>
        <v/>
      </c>
      <c r="B1368">
        <f>IF('🔧 XY LANH'!A324="","",'🔧 XY LANH'!N324)</f>
        <v/>
      </c>
      <c r="C1368">
        <f>IF('🔧 XY LANH'!A324="","","Xy lanh")</f>
        <v/>
      </c>
      <c r="D1368">
        <f>IF('🔧 XY LANH'!A324="","",'🔧 XY LANH'!I324)</f>
        <v/>
      </c>
      <c r="E1368" s="37">
        <f>IF('🔧 XY LANH'!A324="","",'🔧 XY LANH'!#REF!)</f>
        <v/>
      </c>
      <c r="F1368" s="37">
        <f>IF('🔧 XY LANH'!A324="","",'🔧 XY LANH'!J324)</f>
        <v/>
      </c>
      <c r="G1368" s="37">
        <f>IF('🔧 XY LANH'!A324="","",'🔧 XY LANH'!K324)</f>
        <v/>
      </c>
      <c r="H1368" s="37">
        <f>IF('🔧 XY LANH'!A324="","",'🔧 XY LANH'!L324)</f>
        <v/>
      </c>
      <c r="I1368" s="37">
        <f>IF('🔧 XY LANH'!A324="","",'🔧 XY LANH'!M324)</f>
        <v/>
      </c>
      <c r="J1368">
        <f>IF('🔧 XY LANH'!A324="","",'🔧 XY LANH'!#REF!)</f>
        <v/>
      </c>
      <c r="L1368">
        <f>N(L1367)+IF(AND('🔎 TRA CỨU NHANH'!$C$2&lt;&gt;"",OR(ISNUMBER(SEARCH('🔎 TRA CỨU NHANH'!$C$2,$A1368)),ISNUMBER(SEARCH('🔎 TRA CỨU NHANH'!$C$2,$B1368)))),1,0)</f>
        <v/>
      </c>
      <c r="M1368">
        <f>IF(L1368&gt;N(L1367),L1368,"")</f>
        <v/>
      </c>
      <c r="N1368">
        <f>N(N1367)+IF(AND('💰 BÁO GIÁ'!$C$27&lt;&gt;"",OR(ISNUMBER(SEARCH('💰 BÁO GIÁ'!$C$27,$A1368)),ISNUMBER(SEARCH('💰 BÁO GIÁ'!$C$27,$B1368)))),1,0)</f>
        <v/>
      </c>
      <c r="O1368">
        <f>IF(N1368&gt;N(N1367),N1368,"")</f>
        <v/>
      </c>
    </row>
    <row r="1369">
      <c r="A1369">
        <f>IF('🔧 XY LANH'!A325="","",'🔧 XY LANH'!A325)</f>
        <v/>
      </c>
      <c r="B1369">
        <f>IF('🔧 XY LANH'!A325="","",'🔧 XY LANH'!N325)</f>
        <v/>
      </c>
      <c r="C1369">
        <f>IF('🔧 XY LANH'!A325="","","Xy lanh")</f>
        <v/>
      </c>
      <c r="D1369">
        <f>IF('🔧 XY LANH'!A325="","",'🔧 XY LANH'!I325)</f>
        <v/>
      </c>
      <c r="E1369" s="37">
        <f>IF('🔧 XY LANH'!A325="","",'🔧 XY LANH'!#REF!)</f>
        <v/>
      </c>
      <c r="F1369" s="37">
        <f>IF('🔧 XY LANH'!A325="","",'🔧 XY LANH'!J325)</f>
        <v/>
      </c>
      <c r="G1369" s="37">
        <f>IF('🔧 XY LANH'!A325="","",'🔧 XY LANH'!K325)</f>
        <v/>
      </c>
      <c r="H1369" s="37">
        <f>IF('🔧 XY LANH'!A325="","",'🔧 XY LANH'!L325)</f>
        <v/>
      </c>
      <c r="I1369" s="37">
        <f>IF('🔧 XY LANH'!A325="","",'🔧 XY LANH'!M325)</f>
        <v/>
      </c>
      <c r="J1369">
        <f>IF('🔧 XY LANH'!A325="","",'🔧 XY LANH'!#REF!)</f>
        <v/>
      </c>
      <c r="L1369">
        <f>N(L1368)+IF(AND('🔎 TRA CỨU NHANH'!$C$2&lt;&gt;"",OR(ISNUMBER(SEARCH('🔎 TRA CỨU NHANH'!$C$2,$A1369)),ISNUMBER(SEARCH('🔎 TRA CỨU NHANH'!$C$2,$B1369)))),1,0)</f>
        <v/>
      </c>
      <c r="M1369">
        <f>IF(L1369&gt;N(L1368),L1369,"")</f>
        <v/>
      </c>
      <c r="N1369">
        <f>N(N1368)+IF(AND('💰 BÁO GIÁ'!$C$27&lt;&gt;"",OR(ISNUMBER(SEARCH('💰 BÁO GIÁ'!$C$27,$A1369)),ISNUMBER(SEARCH('💰 BÁO GIÁ'!$C$27,$B1369)))),1,0)</f>
        <v/>
      </c>
      <c r="O1369">
        <f>IF(N1369&gt;N(N1368),N1369,"")</f>
        <v/>
      </c>
    </row>
    <row r="1370">
      <c r="A1370">
        <f>IF('🔧 XY LANH'!A326="","",'🔧 XY LANH'!A326)</f>
        <v/>
      </c>
      <c r="B1370">
        <f>IF('🔧 XY LANH'!A326="","",'🔧 XY LANH'!N326)</f>
        <v/>
      </c>
      <c r="C1370">
        <f>IF('🔧 XY LANH'!A326="","","Xy lanh")</f>
        <v/>
      </c>
      <c r="D1370">
        <f>IF('🔧 XY LANH'!A326="","",'🔧 XY LANH'!I326)</f>
        <v/>
      </c>
      <c r="E1370" s="37">
        <f>IF('🔧 XY LANH'!A326="","",'🔧 XY LANH'!#REF!)</f>
        <v/>
      </c>
      <c r="F1370" s="37">
        <f>IF('🔧 XY LANH'!A326="","",'🔧 XY LANH'!J326)</f>
        <v/>
      </c>
      <c r="G1370" s="37">
        <f>IF('🔧 XY LANH'!A326="","",'🔧 XY LANH'!K326)</f>
        <v/>
      </c>
      <c r="H1370" s="37">
        <f>IF('🔧 XY LANH'!A326="","",'🔧 XY LANH'!L326)</f>
        <v/>
      </c>
      <c r="I1370" s="37">
        <f>IF('🔧 XY LANH'!A326="","",'🔧 XY LANH'!M326)</f>
        <v/>
      </c>
      <c r="J1370">
        <f>IF('🔧 XY LANH'!A326="","",'🔧 XY LANH'!#REF!)</f>
        <v/>
      </c>
      <c r="L1370">
        <f>N(L1369)+IF(AND('🔎 TRA CỨU NHANH'!$C$2&lt;&gt;"",OR(ISNUMBER(SEARCH('🔎 TRA CỨU NHANH'!$C$2,$A1370)),ISNUMBER(SEARCH('🔎 TRA CỨU NHANH'!$C$2,$B1370)))),1,0)</f>
        <v/>
      </c>
      <c r="M1370">
        <f>IF(L1370&gt;N(L1369),L1370,"")</f>
        <v/>
      </c>
      <c r="N1370">
        <f>N(N1369)+IF(AND('💰 BÁO GIÁ'!$C$27&lt;&gt;"",OR(ISNUMBER(SEARCH('💰 BÁO GIÁ'!$C$27,$A1370)),ISNUMBER(SEARCH('💰 BÁO GIÁ'!$C$27,$B1370)))),1,0)</f>
        <v/>
      </c>
      <c r="O1370">
        <f>IF(N1370&gt;N(N1369),N1370,"")</f>
        <v/>
      </c>
    </row>
    <row r="1371">
      <c r="A1371">
        <f>IF('🔧 XY LANH'!A327="","",'🔧 XY LANH'!A327)</f>
        <v/>
      </c>
      <c r="B1371">
        <f>IF('🔧 XY LANH'!A327="","",'🔧 XY LANH'!N327)</f>
        <v/>
      </c>
      <c r="C1371">
        <f>IF('🔧 XY LANH'!A327="","","Xy lanh")</f>
        <v/>
      </c>
      <c r="D1371">
        <f>IF('🔧 XY LANH'!A327="","",'🔧 XY LANH'!I327)</f>
        <v/>
      </c>
      <c r="E1371" s="37">
        <f>IF('🔧 XY LANH'!A327="","",'🔧 XY LANH'!#REF!)</f>
        <v/>
      </c>
      <c r="F1371" s="37">
        <f>IF('🔧 XY LANH'!A327="","",'🔧 XY LANH'!J327)</f>
        <v/>
      </c>
      <c r="G1371" s="37">
        <f>IF('🔧 XY LANH'!A327="","",'🔧 XY LANH'!K327)</f>
        <v/>
      </c>
      <c r="H1371" s="37">
        <f>IF('🔧 XY LANH'!A327="","",'🔧 XY LANH'!L327)</f>
        <v/>
      </c>
      <c r="I1371" s="37">
        <f>IF('🔧 XY LANH'!A327="","",'🔧 XY LANH'!M327)</f>
        <v/>
      </c>
      <c r="J1371">
        <f>IF('🔧 XY LANH'!A327="","",'🔧 XY LANH'!#REF!)</f>
        <v/>
      </c>
      <c r="L1371">
        <f>N(L1370)+IF(AND('🔎 TRA CỨU NHANH'!$C$2&lt;&gt;"",OR(ISNUMBER(SEARCH('🔎 TRA CỨU NHANH'!$C$2,$A1371)),ISNUMBER(SEARCH('🔎 TRA CỨU NHANH'!$C$2,$B1371)))),1,0)</f>
        <v/>
      </c>
      <c r="M1371">
        <f>IF(L1371&gt;N(L1370),L1371,"")</f>
        <v/>
      </c>
      <c r="N1371">
        <f>N(N1370)+IF(AND('💰 BÁO GIÁ'!$C$27&lt;&gt;"",OR(ISNUMBER(SEARCH('💰 BÁO GIÁ'!$C$27,$A1371)),ISNUMBER(SEARCH('💰 BÁO GIÁ'!$C$27,$B1371)))),1,0)</f>
        <v/>
      </c>
      <c r="O1371">
        <f>IF(N1371&gt;N(N1370),N1371,"")</f>
        <v/>
      </c>
    </row>
    <row r="1372">
      <c r="A1372">
        <f>IF('🔧 XY LANH'!A328="","",'🔧 XY LANH'!A328)</f>
        <v/>
      </c>
      <c r="B1372">
        <f>IF('🔧 XY LANH'!A328="","",'🔧 XY LANH'!N328)</f>
        <v/>
      </c>
      <c r="C1372">
        <f>IF('🔧 XY LANH'!A328="","","Xy lanh")</f>
        <v/>
      </c>
      <c r="D1372">
        <f>IF('🔧 XY LANH'!A328="","",'🔧 XY LANH'!I328)</f>
        <v/>
      </c>
      <c r="E1372" s="37">
        <f>IF('🔧 XY LANH'!A328="","",'🔧 XY LANH'!#REF!)</f>
        <v/>
      </c>
      <c r="F1372" s="37">
        <f>IF('🔧 XY LANH'!A328="","",'🔧 XY LANH'!J328)</f>
        <v/>
      </c>
      <c r="G1372" s="37">
        <f>IF('🔧 XY LANH'!A328="","",'🔧 XY LANH'!K328)</f>
        <v/>
      </c>
      <c r="H1372" s="37">
        <f>IF('🔧 XY LANH'!A328="","",'🔧 XY LANH'!L328)</f>
        <v/>
      </c>
      <c r="I1372" s="37">
        <f>IF('🔧 XY LANH'!A328="","",'🔧 XY LANH'!M328)</f>
        <v/>
      </c>
      <c r="J1372">
        <f>IF('🔧 XY LANH'!A328="","",'🔧 XY LANH'!#REF!)</f>
        <v/>
      </c>
      <c r="L1372">
        <f>N(L1371)+IF(AND('🔎 TRA CỨU NHANH'!$C$2&lt;&gt;"",OR(ISNUMBER(SEARCH('🔎 TRA CỨU NHANH'!$C$2,$A1372)),ISNUMBER(SEARCH('🔎 TRA CỨU NHANH'!$C$2,$B1372)))),1,0)</f>
        <v/>
      </c>
      <c r="M1372">
        <f>IF(L1372&gt;N(L1371),L1372,"")</f>
        <v/>
      </c>
      <c r="N1372">
        <f>N(N1371)+IF(AND('💰 BÁO GIÁ'!$C$27&lt;&gt;"",OR(ISNUMBER(SEARCH('💰 BÁO GIÁ'!$C$27,$A1372)),ISNUMBER(SEARCH('💰 BÁO GIÁ'!$C$27,$B1372)))),1,0)</f>
        <v/>
      </c>
      <c r="O1372">
        <f>IF(N1372&gt;N(N1371),N1372,"")</f>
        <v/>
      </c>
    </row>
    <row r="1373">
      <c r="A1373">
        <f>IF('🔧 XY LANH'!A329="","",'🔧 XY LANH'!A329)</f>
        <v/>
      </c>
      <c r="B1373">
        <f>IF('🔧 XY LANH'!A329="","",'🔧 XY LANH'!N329)</f>
        <v/>
      </c>
      <c r="C1373">
        <f>IF('🔧 XY LANH'!A329="","","Xy lanh")</f>
        <v/>
      </c>
      <c r="D1373">
        <f>IF('🔧 XY LANH'!A329="","",'🔧 XY LANH'!I329)</f>
        <v/>
      </c>
      <c r="E1373" s="37">
        <f>IF('🔧 XY LANH'!A329="","",'🔧 XY LANH'!#REF!)</f>
        <v/>
      </c>
      <c r="F1373" s="37">
        <f>IF('🔧 XY LANH'!A329="","",'🔧 XY LANH'!J329)</f>
        <v/>
      </c>
      <c r="G1373" s="37">
        <f>IF('🔧 XY LANH'!A329="","",'🔧 XY LANH'!K329)</f>
        <v/>
      </c>
      <c r="H1373" s="37">
        <f>IF('🔧 XY LANH'!A329="","",'🔧 XY LANH'!L329)</f>
        <v/>
      </c>
      <c r="I1373" s="37">
        <f>IF('🔧 XY LANH'!A329="","",'🔧 XY LANH'!M329)</f>
        <v/>
      </c>
      <c r="J1373">
        <f>IF('🔧 XY LANH'!A329="","",'🔧 XY LANH'!#REF!)</f>
        <v/>
      </c>
      <c r="L1373">
        <f>N(L1372)+IF(AND('🔎 TRA CỨU NHANH'!$C$2&lt;&gt;"",OR(ISNUMBER(SEARCH('🔎 TRA CỨU NHANH'!$C$2,$A1373)),ISNUMBER(SEARCH('🔎 TRA CỨU NHANH'!$C$2,$B1373)))),1,0)</f>
        <v/>
      </c>
      <c r="M1373">
        <f>IF(L1373&gt;N(L1372),L1373,"")</f>
        <v/>
      </c>
      <c r="N1373">
        <f>N(N1372)+IF(AND('💰 BÁO GIÁ'!$C$27&lt;&gt;"",OR(ISNUMBER(SEARCH('💰 BÁO GIÁ'!$C$27,$A1373)),ISNUMBER(SEARCH('💰 BÁO GIÁ'!$C$27,$B1373)))),1,0)</f>
        <v/>
      </c>
      <c r="O1373">
        <f>IF(N1373&gt;N(N1372),N1373,"")</f>
        <v/>
      </c>
    </row>
    <row r="1374">
      <c r="A1374">
        <f>IF('🔧 XY LANH'!A330="","",'🔧 XY LANH'!A330)</f>
        <v/>
      </c>
      <c r="B1374">
        <f>IF('🔧 XY LANH'!A330="","",'🔧 XY LANH'!N330)</f>
        <v/>
      </c>
      <c r="C1374">
        <f>IF('🔧 XY LANH'!A330="","","Xy lanh")</f>
        <v/>
      </c>
      <c r="D1374">
        <f>IF('🔧 XY LANH'!A330="","",'🔧 XY LANH'!I330)</f>
        <v/>
      </c>
      <c r="E1374" s="37">
        <f>IF('🔧 XY LANH'!A330="","",'🔧 XY LANH'!#REF!)</f>
        <v/>
      </c>
      <c r="F1374" s="37">
        <f>IF('🔧 XY LANH'!A330="","",'🔧 XY LANH'!J330)</f>
        <v/>
      </c>
      <c r="G1374" s="37">
        <f>IF('🔧 XY LANH'!A330="","",'🔧 XY LANH'!K330)</f>
        <v/>
      </c>
      <c r="H1374" s="37">
        <f>IF('🔧 XY LANH'!A330="","",'🔧 XY LANH'!L330)</f>
        <v/>
      </c>
      <c r="I1374" s="37">
        <f>IF('🔧 XY LANH'!A330="","",'🔧 XY LANH'!M330)</f>
        <v/>
      </c>
      <c r="J1374">
        <f>IF('🔧 XY LANH'!A330="","",'🔧 XY LANH'!#REF!)</f>
        <v/>
      </c>
      <c r="L1374">
        <f>N(L1373)+IF(AND('🔎 TRA CỨU NHANH'!$C$2&lt;&gt;"",OR(ISNUMBER(SEARCH('🔎 TRA CỨU NHANH'!$C$2,$A1374)),ISNUMBER(SEARCH('🔎 TRA CỨU NHANH'!$C$2,$B1374)))),1,0)</f>
        <v/>
      </c>
      <c r="M1374">
        <f>IF(L1374&gt;N(L1373),L1374,"")</f>
        <v/>
      </c>
      <c r="N1374">
        <f>N(N1373)+IF(AND('💰 BÁO GIÁ'!$C$27&lt;&gt;"",OR(ISNUMBER(SEARCH('💰 BÁO GIÁ'!$C$27,$A1374)),ISNUMBER(SEARCH('💰 BÁO GIÁ'!$C$27,$B1374)))),1,0)</f>
        <v/>
      </c>
      <c r="O1374">
        <f>IF(N1374&gt;N(N1373),N1374,"")</f>
        <v/>
      </c>
    </row>
    <row r="1375">
      <c r="A1375">
        <f>IF('🔧 XY LANH'!A331="","",'🔧 XY LANH'!A331)</f>
        <v/>
      </c>
      <c r="B1375">
        <f>IF('🔧 XY LANH'!A331="","",'🔧 XY LANH'!N331)</f>
        <v/>
      </c>
      <c r="C1375">
        <f>IF('🔧 XY LANH'!A331="","","Xy lanh")</f>
        <v/>
      </c>
      <c r="D1375">
        <f>IF('🔧 XY LANH'!A331="","",'🔧 XY LANH'!I331)</f>
        <v/>
      </c>
      <c r="E1375" s="37">
        <f>IF('🔧 XY LANH'!A331="","",'🔧 XY LANH'!#REF!)</f>
        <v/>
      </c>
      <c r="F1375" s="37">
        <f>IF('🔧 XY LANH'!A331="","",'🔧 XY LANH'!J331)</f>
        <v/>
      </c>
      <c r="G1375" s="37">
        <f>IF('🔧 XY LANH'!A331="","",'🔧 XY LANH'!K331)</f>
        <v/>
      </c>
      <c r="H1375" s="37">
        <f>IF('🔧 XY LANH'!A331="","",'🔧 XY LANH'!L331)</f>
        <v/>
      </c>
      <c r="I1375" s="37">
        <f>IF('🔧 XY LANH'!A331="","",'🔧 XY LANH'!M331)</f>
        <v/>
      </c>
      <c r="J1375">
        <f>IF('🔧 XY LANH'!A331="","",'🔧 XY LANH'!#REF!)</f>
        <v/>
      </c>
      <c r="L1375">
        <f>N(L1374)+IF(AND('🔎 TRA CỨU NHANH'!$C$2&lt;&gt;"",OR(ISNUMBER(SEARCH('🔎 TRA CỨU NHANH'!$C$2,$A1375)),ISNUMBER(SEARCH('🔎 TRA CỨU NHANH'!$C$2,$B1375)))),1,0)</f>
        <v/>
      </c>
      <c r="M1375">
        <f>IF(L1375&gt;N(L1374),L1375,"")</f>
        <v/>
      </c>
      <c r="N1375">
        <f>N(N1374)+IF(AND('💰 BÁO GIÁ'!$C$27&lt;&gt;"",OR(ISNUMBER(SEARCH('💰 BÁO GIÁ'!$C$27,$A1375)),ISNUMBER(SEARCH('💰 BÁO GIÁ'!$C$27,$B1375)))),1,0)</f>
        <v/>
      </c>
      <c r="O1375">
        <f>IF(N1375&gt;N(N1374),N1375,"")</f>
        <v/>
      </c>
    </row>
    <row r="1376">
      <c r="A1376">
        <f>IF('🔧 XY LANH'!A332="","",'🔧 XY LANH'!A332)</f>
        <v/>
      </c>
      <c r="B1376">
        <f>IF('🔧 XY LANH'!A332="","",'🔧 XY LANH'!N332)</f>
        <v/>
      </c>
      <c r="C1376">
        <f>IF('🔧 XY LANH'!A332="","","Xy lanh")</f>
        <v/>
      </c>
      <c r="D1376">
        <f>IF('🔧 XY LANH'!A332="","",'🔧 XY LANH'!I332)</f>
        <v/>
      </c>
      <c r="E1376" s="37">
        <f>IF('🔧 XY LANH'!A332="","",'🔧 XY LANH'!#REF!)</f>
        <v/>
      </c>
      <c r="F1376" s="37">
        <f>IF('🔧 XY LANH'!A332="","",'🔧 XY LANH'!J332)</f>
        <v/>
      </c>
      <c r="G1376" s="37">
        <f>IF('🔧 XY LANH'!A332="","",'🔧 XY LANH'!K332)</f>
        <v/>
      </c>
      <c r="H1376" s="37">
        <f>IF('🔧 XY LANH'!A332="","",'🔧 XY LANH'!L332)</f>
        <v/>
      </c>
      <c r="I1376" s="37">
        <f>IF('🔧 XY LANH'!A332="","",'🔧 XY LANH'!M332)</f>
        <v/>
      </c>
      <c r="J1376">
        <f>IF('🔧 XY LANH'!A332="","",'🔧 XY LANH'!#REF!)</f>
        <v/>
      </c>
      <c r="L1376">
        <f>N(L1375)+IF(AND('🔎 TRA CỨU NHANH'!$C$2&lt;&gt;"",OR(ISNUMBER(SEARCH('🔎 TRA CỨU NHANH'!$C$2,$A1376)),ISNUMBER(SEARCH('🔎 TRA CỨU NHANH'!$C$2,$B1376)))),1,0)</f>
        <v/>
      </c>
      <c r="M1376">
        <f>IF(L1376&gt;N(L1375),L1376,"")</f>
        <v/>
      </c>
      <c r="N1376">
        <f>N(N1375)+IF(AND('💰 BÁO GIÁ'!$C$27&lt;&gt;"",OR(ISNUMBER(SEARCH('💰 BÁO GIÁ'!$C$27,$A1376)),ISNUMBER(SEARCH('💰 BÁO GIÁ'!$C$27,$B1376)))),1,0)</f>
        <v/>
      </c>
      <c r="O1376">
        <f>IF(N1376&gt;N(N1375),N1376,"")</f>
        <v/>
      </c>
    </row>
    <row r="1377">
      <c r="A1377">
        <f>IF('🔧 XY LANH'!A333="","",'🔧 XY LANH'!A333)</f>
        <v/>
      </c>
      <c r="B1377">
        <f>IF('🔧 XY LANH'!A333="","",'🔧 XY LANH'!N333)</f>
        <v/>
      </c>
      <c r="C1377">
        <f>IF('🔧 XY LANH'!A333="","","Xy lanh")</f>
        <v/>
      </c>
      <c r="D1377">
        <f>IF('🔧 XY LANH'!A333="","",'🔧 XY LANH'!I333)</f>
        <v/>
      </c>
      <c r="E1377" s="37">
        <f>IF('🔧 XY LANH'!A333="","",'🔧 XY LANH'!#REF!)</f>
        <v/>
      </c>
      <c r="F1377" s="37">
        <f>IF('🔧 XY LANH'!A333="","",'🔧 XY LANH'!J333)</f>
        <v/>
      </c>
      <c r="G1377" s="37">
        <f>IF('🔧 XY LANH'!A333="","",'🔧 XY LANH'!K333)</f>
        <v/>
      </c>
      <c r="H1377" s="37">
        <f>IF('🔧 XY LANH'!A333="","",'🔧 XY LANH'!L333)</f>
        <v/>
      </c>
      <c r="I1377" s="37">
        <f>IF('🔧 XY LANH'!A333="","",'🔧 XY LANH'!M333)</f>
        <v/>
      </c>
      <c r="J1377">
        <f>IF('🔧 XY LANH'!A333="","",'🔧 XY LANH'!#REF!)</f>
        <v/>
      </c>
      <c r="L1377">
        <f>N(L1376)+IF(AND('🔎 TRA CỨU NHANH'!$C$2&lt;&gt;"",OR(ISNUMBER(SEARCH('🔎 TRA CỨU NHANH'!$C$2,$A1377)),ISNUMBER(SEARCH('🔎 TRA CỨU NHANH'!$C$2,$B1377)))),1,0)</f>
        <v/>
      </c>
      <c r="M1377">
        <f>IF(L1377&gt;N(L1376),L1377,"")</f>
        <v/>
      </c>
      <c r="N1377">
        <f>N(N1376)+IF(AND('💰 BÁO GIÁ'!$C$27&lt;&gt;"",OR(ISNUMBER(SEARCH('💰 BÁO GIÁ'!$C$27,$A1377)),ISNUMBER(SEARCH('💰 BÁO GIÁ'!$C$27,$B1377)))),1,0)</f>
        <v/>
      </c>
      <c r="O1377">
        <f>IF(N1377&gt;N(N1376),N1377,"")</f>
        <v/>
      </c>
    </row>
    <row r="1378">
      <c r="A1378">
        <f>IF('🔧 XY LANH'!A334="","",'🔧 XY LANH'!A334)</f>
        <v/>
      </c>
      <c r="B1378">
        <f>IF('🔧 XY LANH'!A334="","",'🔧 XY LANH'!N334)</f>
        <v/>
      </c>
      <c r="C1378">
        <f>IF('🔧 XY LANH'!A334="","","Xy lanh")</f>
        <v/>
      </c>
      <c r="D1378">
        <f>IF('🔧 XY LANH'!A334="","",'🔧 XY LANH'!I334)</f>
        <v/>
      </c>
      <c r="E1378" s="37">
        <f>IF('🔧 XY LANH'!A334="","",'🔧 XY LANH'!#REF!)</f>
        <v/>
      </c>
      <c r="F1378" s="37">
        <f>IF('🔧 XY LANH'!A334="","",'🔧 XY LANH'!J334)</f>
        <v/>
      </c>
      <c r="G1378" s="37">
        <f>IF('🔧 XY LANH'!A334="","",'🔧 XY LANH'!K334)</f>
        <v/>
      </c>
      <c r="H1378" s="37">
        <f>IF('🔧 XY LANH'!A334="","",'🔧 XY LANH'!L334)</f>
        <v/>
      </c>
      <c r="I1378" s="37">
        <f>IF('🔧 XY LANH'!A334="","",'🔧 XY LANH'!M334)</f>
        <v/>
      </c>
      <c r="J1378">
        <f>IF('🔧 XY LANH'!A334="","",'🔧 XY LANH'!#REF!)</f>
        <v/>
      </c>
      <c r="L1378">
        <f>N(L1377)+IF(AND('🔎 TRA CỨU NHANH'!$C$2&lt;&gt;"",OR(ISNUMBER(SEARCH('🔎 TRA CỨU NHANH'!$C$2,$A1378)),ISNUMBER(SEARCH('🔎 TRA CỨU NHANH'!$C$2,$B1378)))),1,0)</f>
        <v/>
      </c>
      <c r="M1378">
        <f>IF(L1378&gt;N(L1377),L1378,"")</f>
        <v/>
      </c>
      <c r="N1378">
        <f>N(N1377)+IF(AND('💰 BÁO GIÁ'!$C$27&lt;&gt;"",OR(ISNUMBER(SEARCH('💰 BÁO GIÁ'!$C$27,$A1378)),ISNUMBER(SEARCH('💰 BÁO GIÁ'!$C$27,$B1378)))),1,0)</f>
        <v/>
      </c>
      <c r="O1378">
        <f>IF(N1378&gt;N(N1377),N1378,"")</f>
        <v/>
      </c>
    </row>
    <row r="1379">
      <c r="A1379">
        <f>IF('🔧 XY LANH'!A335="","",'🔧 XY LANH'!A335)</f>
        <v/>
      </c>
      <c r="B1379">
        <f>IF('🔧 XY LANH'!A335="","",'🔧 XY LANH'!N335)</f>
        <v/>
      </c>
      <c r="C1379">
        <f>IF('🔧 XY LANH'!A335="","","Xy lanh")</f>
        <v/>
      </c>
      <c r="D1379">
        <f>IF('🔧 XY LANH'!A335="","",'🔧 XY LANH'!I335)</f>
        <v/>
      </c>
      <c r="E1379" s="37">
        <f>IF('🔧 XY LANH'!A335="","",'🔧 XY LANH'!#REF!)</f>
        <v/>
      </c>
      <c r="F1379" s="37">
        <f>IF('🔧 XY LANH'!A335="","",'🔧 XY LANH'!J335)</f>
        <v/>
      </c>
      <c r="G1379" s="37">
        <f>IF('🔧 XY LANH'!A335="","",'🔧 XY LANH'!K335)</f>
        <v/>
      </c>
      <c r="H1379" s="37">
        <f>IF('🔧 XY LANH'!A335="","",'🔧 XY LANH'!L335)</f>
        <v/>
      </c>
      <c r="I1379" s="37">
        <f>IF('🔧 XY LANH'!A335="","",'🔧 XY LANH'!M335)</f>
        <v/>
      </c>
      <c r="J1379">
        <f>IF('🔧 XY LANH'!A335="","",'🔧 XY LANH'!#REF!)</f>
        <v/>
      </c>
      <c r="L1379">
        <f>N(L1378)+IF(AND('🔎 TRA CỨU NHANH'!$C$2&lt;&gt;"",OR(ISNUMBER(SEARCH('🔎 TRA CỨU NHANH'!$C$2,$A1379)),ISNUMBER(SEARCH('🔎 TRA CỨU NHANH'!$C$2,$B1379)))),1,0)</f>
        <v/>
      </c>
      <c r="M1379">
        <f>IF(L1379&gt;N(L1378),L1379,"")</f>
        <v/>
      </c>
      <c r="N1379">
        <f>N(N1378)+IF(AND('💰 BÁO GIÁ'!$C$27&lt;&gt;"",OR(ISNUMBER(SEARCH('💰 BÁO GIÁ'!$C$27,$A1379)),ISNUMBER(SEARCH('💰 BÁO GIÁ'!$C$27,$B1379)))),1,0)</f>
        <v/>
      </c>
      <c r="O1379">
        <f>IF(N1379&gt;N(N1378),N1379,"")</f>
        <v/>
      </c>
    </row>
    <row r="1380">
      <c r="A1380">
        <f>IF('🔧 XY LANH'!A336="","",'🔧 XY LANH'!A336)</f>
        <v/>
      </c>
      <c r="B1380">
        <f>IF('🔧 XY LANH'!A336="","",'🔧 XY LANH'!N336)</f>
        <v/>
      </c>
      <c r="C1380">
        <f>IF('🔧 XY LANH'!A336="","","Xy lanh")</f>
        <v/>
      </c>
      <c r="D1380">
        <f>IF('🔧 XY LANH'!A336="","",'🔧 XY LANH'!I336)</f>
        <v/>
      </c>
      <c r="E1380" s="37">
        <f>IF('🔧 XY LANH'!A336="","",'🔧 XY LANH'!#REF!)</f>
        <v/>
      </c>
      <c r="F1380" s="37">
        <f>IF('🔧 XY LANH'!A336="","",'🔧 XY LANH'!J336)</f>
        <v/>
      </c>
      <c r="G1380" s="37">
        <f>IF('🔧 XY LANH'!A336="","",'🔧 XY LANH'!K336)</f>
        <v/>
      </c>
      <c r="H1380" s="37">
        <f>IF('🔧 XY LANH'!A336="","",'🔧 XY LANH'!L336)</f>
        <v/>
      </c>
      <c r="I1380" s="37">
        <f>IF('🔧 XY LANH'!A336="","",'🔧 XY LANH'!M336)</f>
        <v/>
      </c>
      <c r="J1380">
        <f>IF('🔧 XY LANH'!A336="","",'🔧 XY LANH'!#REF!)</f>
        <v/>
      </c>
      <c r="L1380">
        <f>N(L1379)+IF(AND('🔎 TRA CỨU NHANH'!$C$2&lt;&gt;"",OR(ISNUMBER(SEARCH('🔎 TRA CỨU NHANH'!$C$2,$A1380)),ISNUMBER(SEARCH('🔎 TRA CỨU NHANH'!$C$2,$B1380)))),1,0)</f>
        <v/>
      </c>
      <c r="M1380">
        <f>IF(L1380&gt;N(L1379),L1380,"")</f>
        <v/>
      </c>
      <c r="N1380">
        <f>N(N1379)+IF(AND('💰 BÁO GIÁ'!$C$27&lt;&gt;"",OR(ISNUMBER(SEARCH('💰 BÁO GIÁ'!$C$27,$A1380)),ISNUMBER(SEARCH('💰 BÁO GIÁ'!$C$27,$B1380)))),1,0)</f>
        <v/>
      </c>
      <c r="O1380">
        <f>IF(N1380&gt;N(N1379),N1380,"")</f>
        <v/>
      </c>
    </row>
    <row r="1381">
      <c r="A1381">
        <f>IF('🔧 XY LANH'!A337="","",'🔧 XY LANH'!A337)</f>
        <v/>
      </c>
      <c r="B1381">
        <f>IF('🔧 XY LANH'!A337="","",'🔧 XY LANH'!N337)</f>
        <v/>
      </c>
      <c r="C1381">
        <f>IF('🔧 XY LANH'!A337="","","Xy lanh")</f>
        <v/>
      </c>
      <c r="D1381">
        <f>IF('🔧 XY LANH'!A337="","",'🔧 XY LANH'!I337)</f>
        <v/>
      </c>
      <c r="E1381" s="37">
        <f>IF('🔧 XY LANH'!A337="","",'🔧 XY LANH'!#REF!)</f>
        <v/>
      </c>
      <c r="F1381" s="37">
        <f>IF('🔧 XY LANH'!A337="","",'🔧 XY LANH'!J337)</f>
        <v/>
      </c>
      <c r="G1381" s="37">
        <f>IF('🔧 XY LANH'!A337="","",'🔧 XY LANH'!K337)</f>
        <v/>
      </c>
      <c r="H1381" s="37">
        <f>IF('🔧 XY LANH'!A337="","",'🔧 XY LANH'!L337)</f>
        <v/>
      </c>
      <c r="I1381" s="37">
        <f>IF('🔧 XY LANH'!A337="","",'🔧 XY LANH'!M337)</f>
        <v/>
      </c>
      <c r="J1381">
        <f>IF('🔧 XY LANH'!A337="","",'🔧 XY LANH'!#REF!)</f>
        <v/>
      </c>
      <c r="L1381">
        <f>N(L1380)+IF(AND('🔎 TRA CỨU NHANH'!$C$2&lt;&gt;"",OR(ISNUMBER(SEARCH('🔎 TRA CỨU NHANH'!$C$2,$A1381)),ISNUMBER(SEARCH('🔎 TRA CỨU NHANH'!$C$2,$B1381)))),1,0)</f>
        <v/>
      </c>
      <c r="M1381">
        <f>IF(L1381&gt;N(L1380),L1381,"")</f>
        <v/>
      </c>
      <c r="N1381">
        <f>N(N1380)+IF(AND('💰 BÁO GIÁ'!$C$27&lt;&gt;"",OR(ISNUMBER(SEARCH('💰 BÁO GIÁ'!$C$27,$A1381)),ISNUMBER(SEARCH('💰 BÁO GIÁ'!$C$27,$B1381)))),1,0)</f>
        <v/>
      </c>
      <c r="O1381">
        <f>IF(N1381&gt;N(N1380),N1381,"")</f>
        <v/>
      </c>
    </row>
    <row r="1382">
      <c r="A1382">
        <f>IF('🔧 XY LANH'!A338="","",'🔧 XY LANH'!A338)</f>
        <v/>
      </c>
      <c r="B1382">
        <f>IF('🔧 XY LANH'!A338="","",'🔧 XY LANH'!N338)</f>
        <v/>
      </c>
      <c r="C1382">
        <f>IF('🔧 XY LANH'!A338="","","Xy lanh")</f>
        <v/>
      </c>
      <c r="D1382">
        <f>IF('🔧 XY LANH'!A338="","",'🔧 XY LANH'!I338)</f>
        <v/>
      </c>
      <c r="E1382" s="37">
        <f>IF('🔧 XY LANH'!A338="","",'🔧 XY LANH'!#REF!)</f>
        <v/>
      </c>
      <c r="F1382" s="37">
        <f>IF('🔧 XY LANH'!A338="","",'🔧 XY LANH'!J338)</f>
        <v/>
      </c>
      <c r="G1382" s="37">
        <f>IF('🔧 XY LANH'!A338="","",'🔧 XY LANH'!K338)</f>
        <v/>
      </c>
      <c r="H1382" s="37">
        <f>IF('🔧 XY LANH'!A338="","",'🔧 XY LANH'!L338)</f>
        <v/>
      </c>
      <c r="I1382" s="37">
        <f>IF('🔧 XY LANH'!A338="","",'🔧 XY LANH'!M338)</f>
        <v/>
      </c>
      <c r="J1382">
        <f>IF('🔧 XY LANH'!A338="","",'🔧 XY LANH'!#REF!)</f>
        <v/>
      </c>
      <c r="L1382">
        <f>N(L1381)+IF(AND('🔎 TRA CỨU NHANH'!$C$2&lt;&gt;"",OR(ISNUMBER(SEARCH('🔎 TRA CỨU NHANH'!$C$2,$A1382)),ISNUMBER(SEARCH('🔎 TRA CỨU NHANH'!$C$2,$B1382)))),1,0)</f>
        <v/>
      </c>
      <c r="M1382">
        <f>IF(L1382&gt;N(L1381),L1382,"")</f>
        <v/>
      </c>
      <c r="N1382">
        <f>N(N1381)+IF(AND('💰 BÁO GIÁ'!$C$27&lt;&gt;"",OR(ISNUMBER(SEARCH('💰 BÁO GIÁ'!$C$27,$A1382)),ISNUMBER(SEARCH('💰 BÁO GIÁ'!$C$27,$B1382)))),1,0)</f>
        <v/>
      </c>
      <c r="O1382">
        <f>IF(N1382&gt;N(N1381),N1382,"")</f>
        <v/>
      </c>
    </row>
    <row r="1383">
      <c r="A1383">
        <f>IF('🔧 XY LANH'!A339="","",'🔧 XY LANH'!A339)</f>
        <v/>
      </c>
      <c r="B1383">
        <f>IF('🔧 XY LANH'!A339="","",'🔧 XY LANH'!N339)</f>
        <v/>
      </c>
      <c r="C1383">
        <f>IF('🔧 XY LANH'!A339="","","Xy lanh")</f>
        <v/>
      </c>
      <c r="D1383">
        <f>IF('🔧 XY LANH'!A339="","",'🔧 XY LANH'!I339)</f>
        <v/>
      </c>
      <c r="E1383" s="37">
        <f>IF('🔧 XY LANH'!A339="","",'🔧 XY LANH'!#REF!)</f>
        <v/>
      </c>
      <c r="F1383" s="37">
        <f>IF('🔧 XY LANH'!A339="","",'🔧 XY LANH'!J339)</f>
        <v/>
      </c>
      <c r="G1383" s="37">
        <f>IF('🔧 XY LANH'!A339="","",'🔧 XY LANH'!K339)</f>
        <v/>
      </c>
      <c r="H1383" s="37">
        <f>IF('🔧 XY LANH'!A339="","",'🔧 XY LANH'!L339)</f>
        <v/>
      </c>
      <c r="I1383" s="37">
        <f>IF('🔧 XY LANH'!A339="","",'🔧 XY LANH'!M339)</f>
        <v/>
      </c>
      <c r="J1383">
        <f>IF('🔧 XY LANH'!A339="","",'🔧 XY LANH'!#REF!)</f>
        <v/>
      </c>
      <c r="L1383">
        <f>N(L1382)+IF(AND('🔎 TRA CỨU NHANH'!$C$2&lt;&gt;"",OR(ISNUMBER(SEARCH('🔎 TRA CỨU NHANH'!$C$2,$A1383)),ISNUMBER(SEARCH('🔎 TRA CỨU NHANH'!$C$2,$B1383)))),1,0)</f>
        <v/>
      </c>
      <c r="M1383">
        <f>IF(L1383&gt;N(L1382),L1383,"")</f>
        <v/>
      </c>
      <c r="N1383">
        <f>N(N1382)+IF(AND('💰 BÁO GIÁ'!$C$27&lt;&gt;"",OR(ISNUMBER(SEARCH('💰 BÁO GIÁ'!$C$27,$A1383)),ISNUMBER(SEARCH('💰 BÁO GIÁ'!$C$27,$B1383)))),1,0)</f>
        <v/>
      </c>
      <c r="O1383">
        <f>IF(N1383&gt;N(N1382),N1383,"")</f>
        <v/>
      </c>
    </row>
    <row r="1384">
      <c r="A1384">
        <f>IF('🔧 XY LANH'!A340="","",'🔧 XY LANH'!A340)</f>
        <v/>
      </c>
      <c r="B1384">
        <f>IF('🔧 XY LANH'!A340="","",'🔧 XY LANH'!N340)</f>
        <v/>
      </c>
      <c r="C1384">
        <f>IF('🔧 XY LANH'!A340="","","Xy lanh")</f>
        <v/>
      </c>
      <c r="D1384">
        <f>IF('🔧 XY LANH'!A340="","",'🔧 XY LANH'!I340)</f>
        <v/>
      </c>
      <c r="E1384" s="37">
        <f>IF('🔧 XY LANH'!A340="","",'🔧 XY LANH'!#REF!)</f>
        <v/>
      </c>
      <c r="F1384" s="37">
        <f>IF('🔧 XY LANH'!A340="","",'🔧 XY LANH'!J340)</f>
        <v/>
      </c>
      <c r="G1384" s="37">
        <f>IF('🔧 XY LANH'!A340="","",'🔧 XY LANH'!K340)</f>
        <v/>
      </c>
      <c r="H1384" s="37">
        <f>IF('🔧 XY LANH'!A340="","",'🔧 XY LANH'!L340)</f>
        <v/>
      </c>
      <c r="I1384" s="37">
        <f>IF('🔧 XY LANH'!A340="","",'🔧 XY LANH'!M340)</f>
        <v/>
      </c>
      <c r="J1384">
        <f>IF('🔧 XY LANH'!A340="","",'🔧 XY LANH'!#REF!)</f>
        <v/>
      </c>
      <c r="L1384">
        <f>N(L1383)+IF(AND('🔎 TRA CỨU NHANH'!$C$2&lt;&gt;"",OR(ISNUMBER(SEARCH('🔎 TRA CỨU NHANH'!$C$2,$A1384)),ISNUMBER(SEARCH('🔎 TRA CỨU NHANH'!$C$2,$B1384)))),1,0)</f>
        <v/>
      </c>
      <c r="M1384">
        <f>IF(L1384&gt;N(L1383),L1384,"")</f>
        <v/>
      </c>
      <c r="N1384">
        <f>N(N1383)+IF(AND('💰 BÁO GIÁ'!$C$27&lt;&gt;"",OR(ISNUMBER(SEARCH('💰 BÁO GIÁ'!$C$27,$A1384)),ISNUMBER(SEARCH('💰 BÁO GIÁ'!$C$27,$B1384)))),1,0)</f>
        <v/>
      </c>
      <c r="O1384">
        <f>IF(N1384&gt;N(N1383),N1384,"")</f>
        <v/>
      </c>
    </row>
    <row r="1385">
      <c r="A1385">
        <f>IF('🔧 XY LANH'!A341="","",'🔧 XY LANH'!A341)</f>
        <v/>
      </c>
      <c r="B1385">
        <f>IF('🔧 XY LANH'!A341="","",'🔧 XY LANH'!N341)</f>
        <v/>
      </c>
      <c r="C1385">
        <f>IF('🔧 XY LANH'!A341="","","Xy lanh")</f>
        <v/>
      </c>
      <c r="D1385">
        <f>IF('🔧 XY LANH'!A341="","",'🔧 XY LANH'!I341)</f>
        <v/>
      </c>
      <c r="E1385" s="37">
        <f>IF('🔧 XY LANH'!A341="","",'🔧 XY LANH'!#REF!)</f>
        <v/>
      </c>
      <c r="F1385" s="37">
        <f>IF('🔧 XY LANH'!A341="","",'🔧 XY LANH'!J341)</f>
        <v/>
      </c>
      <c r="G1385" s="37">
        <f>IF('🔧 XY LANH'!A341="","",'🔧 XY LANH'!K341)</f>
        <v/>
      </c>
      <c r="H1385" s="37">
        <f>IF('🔧 XY LANH'!A341="","",'🔧 XY LANH'!L341)</f>
        <v/>
      </c>
      <c r="I1385" s="37">
        <f>IF('🔧 XY LANH'!A341="","",'🔧 XY LANH'!M341)</f>
        <v/>
      </c>
      <c r="J1385">
        <f>IF('🔧 XY LANH'!A341="","",'🔧 XY LANH'!#REF!)</f>
        <v/>
      </c>
      <c r="L1385">
        <f>N(L1384)+IF(AND('🔎 TRA CỨU NHANH'!$C$2&lt;&gt;"",OR(ISNUMBER(SEARCH('🔎 TRA CỨU NHANH'!$C$2,$A1385)),ISNUMBER(SEARCH('🔎 TRA CỨU NHANH'!$C$2,$B1385)))),1,0)</f>
        <v/>
      </c>
      <c r="M1385">
        <f>IF(L1385&gt;N(L1384),L1385,"")</f>
        <v/>
      </c>
      <c r="N1385">
        <f>N(N1384)+IF(AND('💰 BÁO GIÁ'!$C$27&lt;&gt;"",OR(ISNUMBER(SEARCH('💰 BÁO GIÁ'!$C$27,$A1385)),ISNUMBER(SEARCH('💰 BÁO GIÁ'!$C$27,$B1385)))),1,0)</f>
        <v/>
      </c>
      <c r="O1385">
        <f>IF(N1385&gt;N(N1384),N1385,"")</f>
        <v/>
      </c>
    </row>
    <row r="1386">
      <c r="A1386">
        <f>IF('🔧 XY LANH'!A342="","",'🔧 XY LANH'!A342)</f>
        <v/>
      </c>
      <c r="B1386">
        <f>IF('🔧 XY LANH'!A342="","",'🔧 XY LANH'!N342)</f>
        <v/>
      </c>
      <c r="C1386">
        <f>IF('🔧 XY LANH'!A342="","","Xy lanh")</f>
        <v/>
      </c>
      <c r="D1386">
        <f>IF('🔧 XY LANH'!A342="","",'🔧 XY LANH'!I342)</f>
        <v/>
      </c>
      <c r="E1386" s="37">
        <f>IF('🔧 XY LANH'!A342="","",'🔧 XY LANH'!#REF!)</f>
        <v/>
      </c>
      <c r="F1386" s="37">
        <f>IF('🔧 XY LANH'!A342="","",'🔧 XY LANH'!J342)</f>
        <v/>
      </c>
      <c r="G1386" s="37">
        <f>IF('🔧 XY LANH'!A342="","",'🔧 XY LANH'!K342)</f>
        <v/>
      </c>
      <c r="H1386" s="37">
        <f>IF('🔧 XY LANH'!A342="","",'🔧 XY LANH'!L342)</f>
        <v/>
      </c>
      <c r="I1386" s="37">
        <f>IF('🔧 XY LANH'!A342="","",'🔧 XY LANH'!M342)</f>
        <v/>
      </c>
      <c r="J1386">
        <f>IF('🔧 XY LANH'!A342="","",'🔧 XY LANH'!#REF!)</f>
        <v/>
      </c>
      <c r="L1386">
        <f>N(L1385)+IF(AND('🔎 TRA CỨU NHANH'!$C$2&lt;&gt;"",OR(ISNUMBER(SEARCH('🔎 TRA CỨU NHANH'!$C$2,$A1386)),ISNUMBER(SEARCH('🔎 TRA CỨU NHANH'!$C$2,$B1386)))),1,0)</f>
        <v/>
      </c>
      <c r="M1386">
        <f>IF(L1386&gt;N(L1385),L1386,"")</f>
        <v/>
      </c>
      <c r="N1386">
        <f>N(N1385)+IF(AND('💰 BÁO GIÁ'!$C$27&lt;&gt;"",OR(ISNUMBER(SEARCH('💰 BÁO GIÁ'!$C$27,$A1386)),ISNUMBER(SEARCH('💰 BÁO GIÁ'!$C$27,$B1386)))),1,0)</f>
        <v/>
      </c>
      <c r="O1386">
        <f>IF(N1386&gt;N(N1385),N1386,"")</f>
        <v/>
      </c>
    </row>
    <row r="1387">
      <c r="A1387">
        <f>IF('🔧 XY LANH'!A343="","",'🔧 XY LANH'!A343)</f>
        <v/>
      </c>
      <c r="B1387">
        <f>IF('🔧 XY LANH'!A343="","",'🔧 XY LANH'!N343)</f>
        <v/>
      </c>
      <c r="C1387">
        <f>IF('🔧 XY LANH'!A343="","","Xy lanh")</f>
        <v/>
      </c>
      <c r="D1387">
        <f>IF('🔧 XY LANH'!A343="","",'🔧 XY LANH'!I343)</f>
        <v/>
      </c>
      <c r="E1387" s="37">
        <f>IF('🔧 XY LANH'!A343="","",'🔧 XY LANH'!#REF!)</f>
        <v/>
      </c>
      <c r="F1387" s="37">
        <f>IF('🔧 XY LANH'!A343="","",'🔧 XY LANH'!J343)</f>
        <v/>
      </c>
      <c r="G1387" s="37">
        <f>IF('🔧 XY LANH'!A343="","",'🔧 XY LANH'!K343)</f>
        <v/>
      </c>
      <c r="H1387" s="37">
        <f>IF('🔧 XY LANH'!A343="","",'🔧 XY LANH'!L343)</f>
        <v/>
      </c>
      <c r="I1387" s="37">
        <f>IF('🔧 XY LANH'!A343="","",'🔧 XY LANH'!M343)</f>
        <v/>
      </c>
      <c r="J1387">
        <f>IF('🔧 XY LANH'!A343="","",'🔧 XY LANH'!#REF!)</f>
        <v/>
      </c>
      <c r="L1387">
        <f>N(L1386)+IF(AND('🔎 TRA CỨU NHANH'!$C$2&lt;&gt;"",OR(ISNUMBER(SEARCH('🔎 TRA CỨU NHANH'!$C$2,$A1387)),ISNUMBER(SEARCH('🔎 TRA CỨU NHANH'!$C$2,$B1387)))),1,0)</f>
        <v/>
      </c>
      <c r="M1387">
        <f>IF(L1387&gt;N(L1386),L1387,"")</f>
        <v/>
      </c>
      <c r="N1387">
        <f>N(N1386)+IF(AND('💰 BÁO GIÁ'!$C$27&lt;&gt;"",OR(ISNUMBER(SEARCH('💰 BÁO GIÁ'!$C$27,$A1387)),ISNUMBER(SEARCH('💰 BÁO GIÁ'!$C$27,$B1387)))),1,0)</f>
        <v/>
      </c>
      <c r="O1387">
        <f>IF(N1387&gt;N(N1386),N1387,"")</f>
        <v/>
      </c>
    </row>
    <row r="1388">
      <c r="A1388">
        <f>IF('🔧 XY LANH'!A344="","",'🔧 XY LANH'!A344)</f>
        <v/>
      </c>
      <c r="B1388">
        <f>IF('🔧 XY LANH'!A344="","",'🔧 XY LANH'!N344)</f>
        <v/>
      </c>
      <c r="C1388">
        <f>IF('🔧 XY LANH'!A344="","","Xy lanh")</f>
        <v/>
      </c>
      <c r="D1388">
        <f>IF('🔧 XY LANH'!A344="","",'🔧 XY LANH'!I344)</f>
        <v/>
      </c>
      <c r="E1388" s="37">
        <f>IF('🔧 XY LANH'!A344="","",'🔧 XY LANH'!#REF!)</f>
        <v/>
      </c>
      <c r="F1388" s="37">
        <f>IF('🔧 XY LANH'!A344="","",'🔧 XY LANH'!J344)</f>
        <v/>
      </c>
      <c r="G1388" s="37">
        <f>IF('🔧 XY LANH'!A344="","",'🔧 XY LANH'!K344)</f>
        <v/>
      </c>
      <c r="H1388" s="37">
        <f>IF('🔧 XY LANH'!A344="","",'🔧 XY LANH'!L344)</f>
        <v/>
      </c>
      <c r="I1388" s="37">
        <f>IF('🔧 XY LANH'!A344="","",'🔧 XY LANH'!M344)</f>
        <v/>
      </c>
      <c r="J1388">
        <f>IF('🔧 XY LANH'!A344="","",'🔧 XY LANH'!#REF!)</f>
        <v/>
      </c>
      <c r="L1388">
        <f>N(L1387)+IF(AND('🔎 TRA CỨU NHANH'!$C$2&lt;&gt;"",OR(ISNUMBER(SEARCH('🔎 TRA CỨU NHANH'!$C$2,$A1388)),ISNUMBER(SEARCH('🔎 TRA CỨU NHANH'!$C$2,$B1388)))),1,0)</f>
        <v/>
      </c>
      <c r="M1388">
        <f>IF(L1388&gt;N(L1387),L1388,"")</f>
        <v/>
      </c>
      <c r="N1388">
        <f>N(N1387)+IF(AND('💰 BÁO GIÁ'!$C$27&lt;&gt;"",OR(ISNUMBER(SEARCH('💰 BÁO GIÁ'!$C$27,$A1388)),ISNUMBER(SEARCH('💰 BÁO GIÁ'!$C$27,$B1388)))),1,0)</f>
        <v/>
      </c>
      <c r="O1388">
        <f>IF(N1388&gt;N(N1387),N1388,"")</f>
        <v/>
      </c>
    </row>
    <row r="1389">
      <c r="A1389">
        <f>IF('🔧 XY LANH'!A345="","",'🔧 XY LANH'!A345)</f>
        <v/>
      </c>
      <c r="B1389">
        <f>IF('🔧 XY LANH'!A345="","",'🔧 XY LANH'!N345)</f>
        <v/>
      </c>
      <c r="C1389">
        <f>IF('🔧 XY LANH'!A345="","","Xy lanh")</f>
        <v/>
      </c>
      <c r="D1389">
        <f>IF('🔧 XY LANH'!A345="","",'🔧 XY LANH'!I345)</f>
        <v/>
      </c>
      <c r="E1389" s="37">
        <f>IF('🔧 XY LANH'!A345="","",'🔧 XY LANH'!#REF!)</f>
        <v/>
      </c>
      <c r="F1389" s="37">
        <f>IF('🔧 XY LANH'!A345="","",'🔧 XY LANH'!J345)</f>
        <v/>
      </c>
      <c r="G1389" s="37">
        <f>IF('🔧 XY LANH'!A345="","",'🔧 XY LANH'!K345)</f>
        <v/>
      </c>
      <c r="H1389" s="37">
        <f>IF('🔧 XY LANH'!A345="","",'🔧 XY LANH'!L345)</f>
        <v/>
      </c>
      <c r="I1389" s="37">
        <f>IF('🔧 XY LANH'!A345="","",'🔧 XY LANH'!M345)</f>
        <v/>
      </c>
      <c r="J1389">
        <f>IF('🔧 XY LANH'!A345="","",'🔧 XY LANH'!#REF!)</f>
        <v/>
      </c>
      <c r="L1389">
        <f>N(L1388)+IF(AND('🔎 TRA CỨU NHANH'!$C$2&lt;&gt;"",OR(ISNUMBER(SEARCH('🔎 TRA CỨU NHANH'!$C$2,$A1389)),ISNUMBER(SEARCH('🔎 TRA CỨU NHANH'!$C$2,$B1389)))),1,0)</f>
        <v/>
      </c>
      <c r="M1389">
        <f>IF(L1389&gt;N(L1388),L1389,"")</f>
        <v/>
      </c>
      <c r="N1389">
        <f>N(N1388)+IF(AND('💰 BÁO GIÁ'!$C$27&lt;&gt;"",OR(ISNUMBER(SEARCH('💰 BÁO GIÁ'!$C$27,$A1389)),ISNUMBER(SEARCH('💰 BÁO GIÁ'!$C$27,$B1389)))),1,0)</f>
        <v/>
      </c>
      <c r="O1389">
        <f>IF(N1389&gt;N(N1388),N1389,"")</f>
        <v/>
      </c>
    </row>
    <row r="1390">
      <c r="A1390">
        <f>IF('🔧 XY LANH'!A346="","",'🔧 XY LANH'!A346)</f>
        <v/>
      </c>
      <c r="B1390">
        <f>IF('🔧 XY LANH'!A346="","",'🔧 XY LANH'!N346)</f>
        <v/>
      </c>
      <c r="C1390">
        <f>IF('🔧 XY LANH'!A346="","","Xy lanh")</f>
        <v/>
      </c>
      <c r="D1390">
        <f>IF('🔧 XY LANH'!A346="","",'🔧 XY LANH'!I346)</f>
        <v/>
      </c>
      <c r="E1390" s="37">
        <f>IF('🔧 XY LANH'!A346="","",'🔧 XY LANH'!#REF!)</f>
        <v/>
      </c>
      <c r="F1390" s="37">
        <f>IF('🔧 XY LANH'!A346="","",'🔧 XY LANH'!J346)</f>
        <v/>
      </c>
      <c r="G1390" s="37">
        <f>IF('🔧 XY LANH'!A346="","",'🔧 XY LANH'!K346)</f>
        <v/>
      </c>
      <c r="H1390" s="37">
        <f>IF('🔧 XY LANH'!A346="","",'🔧 XY LANH'!L346)</f>
        <v/>
      </c>
      <c r="I1390" s="37">
        <f>IF('🔧 XY LANH'!A346="","",'🔧 XY LANH'!M346)</f>
        <v/>
      </c>
      <c r="J1390">
        <f>IF('🔧 XY LANH'!A346="","",'🔧 XY LANH'!#REF!)</f>
        <v/>
      </c>
      <c r="L1390">
        <f>N(L1389)+IF(AND('🔎 TRA CỨU NHANH'!$C$2&lt;&gt;"",OR(ISNUMBER(SEARCH('🔎 TRA CỨU NHANH'!$C$2,$A1390)),ISNUMBER(SEARCH('🔎 TRA CỨU NHANH'!$C$2,$B1390)))),1,0)</f>
        <v/>
      </c>
      <c r="M1390">
        <f>IF(L1390&gt;N(L1389),L1390,"")</f>
        <v/>
      </c>
      <c r="N1390">
        <f>N(N1389)+IF(AND('💰 BÁO GIÁ'!$C$27&lt;&gt;"",OR(ISNUMBER(SEARCH('💰 BÁO GIÁ'!$C$27,$A1390)),ISNUMBER(SEARCH('💰 BÁO GIÁ'!$C$27,$B1390)))),1,0)</f>
        <v/>
      </c>
      <c r="O1390">
        <f>IF(N1390&gt;N(N1389),N1390,"")</f>
        <v/>
      </c>
    </row>
    <row r="1391">
      <c r="A1391">
        <f>IF('🔧 XY LANH'!A347="","",'🔧 XY LANH'!A347)</f>
        <v/>
      </c>
      <c r="B1391">
        <f>IF('🔧 XY LANH'!A347="","",'🔧 XY LANH'!N347)</f>
        <v/>
      </c>
      <c r="C1391">
        <f>IF('🔧 XY LANH'!A347="","","Xy lanh")</f>
        <v/>
      </c>
      <c r="D1391">
        <f>IF('🔧 XY LANH'!A347="","",'🔧 XY LANH'!I347)</f>
        <v/>
      </c>
      <c r="E1391" s="37">
        <f>IF('🔧 XY LANH'!A347="","",'🔧 XY LANH'!#REF!)</f>
        <v/>
      </c>
      <c r="F1391" s="37">
        <f>IF('🔧 XY LANH'!A347="","",'🔧 XY LANH'!J347)</f>
        <v/>
      </c>
      <c r="G1391" s="37">
        <f>IF('🔧 XY LANH'!A347="","",'🔧 XY LANH'!K347)</f>
        <v/>
      </c>
      <c r="H1391" s="37">
        <f>IF('🔧 XY LANH'!A347="","",'🔧 XY LANH'!L347)</f>
        <v/>
      </c>
      <c r="I1391" s="37">
        <f>IF('🔧 XY LANH'!A347="","",'🔧 XY LANH'!M347)</f>
        <v/>
      </c>
      <c r="J1391">
        <f>IF('🔧 XY LANH'!A347="","",'🔧 XY LANH'!#REF!)</f>
        <v/>
      </c>
      <c r="L1391">
        <f>N(L1390)+IF(AND('🔎 TRA CỨU NHANH'!$C$2&lt;&gt;"",OR(ISNUMBER(SEARCH('🔎 TRA CỨU NHANH'!$C$2,$A1391)),ISNUMBER(SEARCH('🔎 TRA CỨU NHANH'!$C$2,$B1391)))),1,0)</f>
        <v/>
      </c>
      <c r="M1391">
        <f>IF(L1391&gt;N(L1390),L1391,"")</f>
        <v/>
      </c>
      <c r="N1391">
        <f>N(N1390)+IF(AND('💰 BÁO GIÁ'!$C$27&lt;&gt;"",OR(ISNUMBER(SEARCH('💰 BÁO GIÁ'!$C$27,$A1391)),ISNUMBER(SEARCH('💰 BÁO GIÁ'!$C$27,$B1391)))),1,0)</f>
        <v/>
      </c>
      <c r="O1391">
        <f>IF(N1391&gt;N(N1390),N1391,"")</f>
        <v/>
      </c>
    </row>
    <row r="1392">
      <c r="A1392">
        <f>IF('🔧 XY LANH'!A348="","",'🔧 XY LANH'!A348)</f>
        <v/>
      </c>
      <c r="B1392">
        <f>IF('🔧 XY LANH'!A348="","",'🔧 XY LANH'!N348)</f>
        <v/>
      </c>
      <c r="C1392">
        <f>IF('🔧 XY LANH'!A348="","","Xy lanh")</f>
        <v/>
      </c>
      <c r="D1392">
        <f>IF('🔧 XY LANH'!A348="","",'🔧 XY LANH'!I348)</f>
        <v/>
      </c>
      <c r="E1392" s="37">
        <f>IF('🔧 XY LANH'!A348="","",'🔧 XY LANH'!#REF!)</f>
        <v/>
      </c>
      <c r="F1392" s="37">
        <f>IF('🔧 XY LANH'!A348="","",'🔧 XY LANH'!J348)</f>
        <v/>
      </c>
      <c r="G1392" s="37">
        <f>IF('🔧 XY LANH'!A348="","",'🔧 XY LANH'!K348)</f>
        <v/>
      </c>
      <c r="H1392" s="37">
        <f>IF('🔧 XY LANH'!A348="","",'🔧 XY LANH'!L348)</f>
        <v/>
      </c>
      <c r="I1392" s="37">
        <f>IF('🔧 XY LANH'!A348="","",'🔧 XY LANH'!M348)</f>
        <v/>
      </c>
      <c r="J1392">
        <f>IF('🔧 XY LANH'!A348="","",'🔧 XY LANH'!#REF!)</f>
        <v/>
      </c>
      <c r="L1392">
        <f>N(L1391)+IF(AND('🔎 TRA CỨU NHANH'!$C$2&lt;&gt;"",OR(ISNUMBER(SEARCH('🔎 TRA CỨU NHANH'!$C$2,$A1392)),ISNUMBER(SEARCH('🔎 TRA CỨU NHANH'!$C$2,$B1392)))),1,0)</f>
        <v/>
      </c>
      <c r="M1392">
        <f>IF(L1392&gt;N(L1391),L1392,"")</f>
        <v/>
      </c>
      <c r="N1392">
        <f>N(N1391)+IF(AND('💰 BÁO GIÁ'!$C$27&lt;&gt;"",OR(ISNUMBER(SEARCH('💰 BÁO GIÁ'!$C$27,$A1392)),ISNUMBER(SEARCH('💰 BÁO GIÁ'!$C$27,$B1392)))),1,0)</f>
        <v/>
      </c>
      <c r="O1392">
        <f>IF(N1392&gt;N(N1391),N1392,"")</f>
        <v/>
      </c>
    </row>
    <row r="1393">
      <c r="A1393">
        <f>IF('🔧 XY LANH'!A349="","",'🔧 XY LANH'!A349)</f>
        <v/>
      </c>
      <c r="B1393">
        <f>IF('🔧 XY LANH'!A349="","",'🔧 XY LANH'!N349)</f>
        <v/>
      </c>
      <c r="C1393">
        <f>IF('🔧 XY LANH'!A349="","","Xy lanh")</f>
        <v/>
      </c>
      <c r="D1393">
        <f>IF('🔧 XY LANH'!A349="","",'🔧 XY LANH'!I349)</f>
        <v/>
      </c>
      <c r="E1393" s="37">
        <f>IF('🔧 XY LANH'!A349="","",'🔧 XY LANH'!#REF!)</f>
        <v/>
      </c>
      <c r="F1393" s="37">
        <f>IF('🔧 XY LANH'!A349="","",'🔧 XY LANH'!J349)</f>
        <v/>
      </c>
      <c r="G1393" s="37">
        <f>IF('🔧 XY LANH'!A349="","",'🔧 XY LANH'!K349)</f>
        <v/>
      </c>
      <c r="H1393" s="37">
        <f>IF('🔧 XY LANH'!A349="","",'🔧 XY LANH'!L349)</f>
        <v/>
      </c>
      <c r="I1393" s="37">
        <f>IF('🔧 XY LANH'!A349="","",'🔧 XY LANH'!M349)</f>
        <v/>
      </c>
      <c r="J1393">
        <f>IF('🔧 XY LANH'!A349="","",'🔧 XY LANH'!#REF!)</f>
        <v/>
      </c>
      <c r="L1393">
        <f>N(L1392)+IF(AND('🔎 TRA CỨU NHANH'!$C$2&lt;&gt;"",OR(ISNUMBER(SEARCH('🔎 TRA CỨU NHANH'!$C$2,$A1393)),ISNUMBER(SEARCH('🔎 TRA CỨU NHANH'!$C$2,$B1393)))),1,0)</f>
        <v/>
      </c>
      <c r="M1393">
        <f>IF(L1393&gt;N(L1392),L1393,"")</f>
        <v/>
      </c>
      <c r="N1393">
        <f>N(N1392)+IF(AND('💰 BÁO GIÁ'!$C$27&lt;&gt;"",OR(ISNUMBER(SEARCH('💰 BÁO GIÁ'!$C$27,$A1393)),ISNUMBER(SEARCH('💰 BÁO GIÁ'!$C$27,$B1393)))),1,0)</f>
        <v/>
      </c>
      <c r="O1393">
        <f>IF(N1393&gt;N(N1392),N1393,"")</f>
        <v/>
      </c>
    </row>
    <row r="1394">
      <c r="A1394">
        <f>IF('🔧 XY LANH'!A350="","",'🔧 XY LANH'!A350)</f>
        <v/>
      </c>
      <c r="B1394">
        <f>IF('🔧 XY LANH'!A350="","",'🔧 XY LANH'!N350)</f>
        <v/>
      </c>
      <c r="C1394">
        <f>IF('🔧 XY LANH'!A350="","","Xy lanh")</f>
        <v/>
      </c>
      <c r="D1394">
        <f>IF('🔧 XY LANH'!A350="","",'🔧 XY LANH'!I350)</f>
        <v/>
      </c>
      <c r="E1394" s="37">
        <f>IF('🔧 XY LANH'!A350="","",'🔧 XY LANH'!#REF!)</f>
        <v/>
      </c>
      <c r="F1394" s="37">
        <f>IF('🔧 XY LANH'!A350="","",'🔧 XY LANH'!J350)</f>
        <v/>
      </c>
      <c r="G1394" s="37">
        <f>IF('🔧 XY LANH'!A350="","",'🔧 XY LANH'!K350)</f>
        <v/>
      </c>
      <c r="H1394" s="37">
        <f>IF('🔧 XY LANH'!A350="","",'🔧 XY LANH'!L350)</f>
        <v/>
      </c>
      <c r="I1394" s="37">
        <f>IF('🔧 XY LANH'!A350="","",'🔧 XY LANH'!M350)</f>
        <v/>
      </c>
      <c r="J1394">
        <f>IF('🔧 XY LANH'!A350="","",'🔧 XY LANH'!#REF!)</f>
        <v/>
      </c>
      <c r="L1394">
        <f>N(L1393)+IF(AND('🔎 TRA CỨU NHANH'!$C$2&lt;&gt;"",OR(ISNUMBER(SEARCH('🔎 TRA CỨU NHANH'!$C$2,$A1394)),ISNUMBER(SEARCH('🔎 TRA CỨU NHANH'!$C$2,$B1394)))),1,0)</f>
        <v/>
      </c>
      <c r="M1394">
        <f>IF(L1394&gt;N(L1393),L1394,"")</f>
        <v/>
      </c>
      <c r="N1394">
        <f>N(N1393)+IF(AND('💰 BÁO GIÁ'!$C$27&lt;&gt;"",OR(ISNUMBER(SEARCH('💰 BÁO GIÁ'!$C$27,$A1394)),ISNUMBER(SEARCH('💰 BÁO GIÁ'!$C$27,$B1394)))),1,0)</f>
        <v/>
      </c>
      <c r="O1394">
        <f>IF(N1394&gt;N(N1393),N1394,"")</f>
        <v/>
      </c>
    </row>
    <row r="1395">
      <c r="A1395">
        <f>IF('🔧 XY LANH'!A351="","",'🔧 XY LANH'!A351)</f>
        <v/>
      </c>
      <c r="B1395">
        <f>IF('🔧 XY LANH'!A351="","",'🔧 XY LANH'!N351)</f>
        <v/>
      </c>
      <c r="C1395">
        <f>IF('🔧 XY LANH'!A351="","","Xy lanh")</f>
        <v/>
      </c>
      <c r="D1395">
        <f>IF('🔧 XY LANH'!A351="","",'🔧 XY LANH'!I351)</f>
        <v/>
      </c>
      <c r="E1395" s="37">
        <f>IF('🔧 XY LANH'!A351="","",'🔧 XY LANH'!#REF!)</f>
        <v/>
      </c>
      <c r="F1395" s="37">
        <f>IF('🔧 XY LANH'!A351="","",'🔧 XY LANH'!J351)</f>
        <v/>
      </c>
      <c r="G1395" s="37">
        <f>IF('🔧 XY LANH'!A351="","",'🔧 XY LANH'!K351)</f>
        <v/>
      </c>
      <c r="H1395" s="37">
        <f>IF('🔧 XY LANH'!A351="","",'🔧 XY LANH'!L351)</f>
        <v/>
      </c>
      <c r="I1395" s="37">
        <f>IF('🔧 XY LANH'!A351="","",'🔧 XY LANH'!M351)</f>
        <v/>
      </c>
      <c r="J1395">
        <f>IF('🔧 XY LANH'!A351="","",'🔧 XY LANH'!#REF!)</f>
        <v/>
      </c>
      <c r="L1395">
        <f>N(L1394)+IF(AND('🔎 TRA CỨU NHANH'!$C$2&lt;&gt;"",OR(ISNUMBER(SEARCH('🔎 TRA CỨU NHANH'!$C$2,$A1395)),ISNUMBER(SEARCH('🔎 TRA CỨU NHANH'!$C$2,$B1395)))),1,0)</f>
        <v/>
      </c>
      <c r="M1395">
        <f>IF(L1395&gt;N(L1394),L1395,"")</f>
        <v/>
      </c>
      <c r="N1395">
        <f>N(N1394)+IF(AND('💰 BÁO GIÁ'!$C$27&lt;&gt;"",OR(ISNUMBER(SEARCH('💰 BÁO GIÁ'!$C$27,$A1395)),ISNUMBER(SEARCH('💰 BÁO GIÁ'!$C$27,$B1395)))),1,0)</f>
        <v/>
      </c>
      <c r="O1395">
        <f>IF(N1395&gt;N(N1394),N1395,"")</f>
        <v/>
      </c>
    </row>
    <row r="1396">
      <c r="A1396">
        <f>IF('🔧 XY LANH'!A352="","",'🔧 XY LANH'!A352)</f>
        <v/>
      </c>
      <c r="B1396">
        <f>IF('🔧 XY LANH'!A352="","",'🔧 XY LANH'!N352)</f>
        <v/>
      </c>
      <c r="C1396">
        <f>IF('🔧 XY LANH'!A352="","","Xy lanh")</f>
        <v/>
      </c>
      <c r="D1396">
        <f>IF('🔧 XY LANH'!A352="","",'🔧 XY LANH'!I352)</f>
        <v/>
      </c>
      <c r="E1396" s="37">
        <f>IF('🔧 XY LANH'!A352="","",'🔧 XY LANH'!#REF!)</f>
        <v/>
      </c>
      <c r="F1396" s="37">
        <f>IF('🔧 XY LANH'!A352="","",'🔧 XY LANH'!J352)</f>
        <v/>
      </c>
      <c r="G1396" s="37">
        <f>IF('🔧 XY LANH'!A352="","",'🔧 XY LANH'!K352)</f>
        <v/>
      </c>
      <c r="H1396" s="37">
        <f>IF('🔧 XY LANH'!A352="","",'🔧 XY LANH'!L352)</f>
        <v/>
      </c>
      <c r="I1396" s="37">
        <f>IF('🔧 XY LANH'!A352="","",'🔧 XY LANH'!M352)</f>
        <v/>
      </c>
      <c r="J1396">
        <f>IF('🔧 XY LANH'!A352="","",'🔧 XY LANH'!#REF!)</f>
        <v/>
      </c>
      <c r="L1396">
        <f>N(L1395)+IF(AND('🔎 TRA CỨU NHANH'!$C$2&lt;&gt;"",OR(ISNUMBER(SEARCH('🔎 TRA CỨU NHANH'!$C$2,$A1396)),ISNUMBER(SEARCH('🔎 TRA CỨU NHANH'!$C$2,$B1396)))),1,0)</f>
        <v/>
      </c>
      <c r="M1396">
        <f>IF(L1396&gt;N(L1395),L1396,"")</f>
        <v/>
      </c>
      <c r="N1396">
        <f>N(N1395)+IF(AND('💰 BÁO GIÁ'!$C$27&lt;&gt;"",OR(ISNUMBER(SEARCH('💰 BÁO GIÁ'!$C$27,$A1396)),ISNUMBER(SEARCH('💰 BÁO GIÁ'!$C$27,$B1396)))),1,0)</f>
        <v/>
      </c>
      <c r="O1396">
        <f>IF(N1396&gt;N(N1395),N1396,"")</f>
        <v/>
      </c>
    </row>
    <row r="1397">
      <c r="A1397">
        <f>IF('🔧 XY LANH'!A353="","",'🔧 XY LANH'!A353)</f>
        <v/>
      </c>
      <c r="B1397">
        <f>IF('🔧 XY LANH'!A353="","",'🔧 XY LANH'!N353)</f>
        <v/>
      </c>
      <c r="C1397">
        <f>IF('🔧 XY LANH'!A353="","","Xy lanh")</f>
        <v/>
      </c>
      <c r="D1397">
        <f>IF('🔧 XY LANH'!A353="","",'🔧 XY LANH'!I353)</f>
        <v/>
      </c>
      <c r="E1397" s="37">
        <f>IF('🔧 XY LANH'!A353="","",'🔧 XY LANH'!#REF!)</f>
        <v/>
      </c>
      <c r="F1397" s="37">
        <f>IF('🔧 XY LANH'!A353="","",'🔧 XY LANH'!J353)</f>
        <v/>
      </c>
      <c r="G1397" s="37">
        <f>IF('🔧 XY LANH'!A353="","",'🔧 XY LANH'!K353)</f>
        <v/>
      </c>
      <c r="H1397" s="37">
        <f>IF('🔧 XY LANH'!A353="","",'🔧 XY LANH'!L353)</f>
        <v/>
      </c>
      <c r="I1397" s="37">
        <f>IF('🔧 XY LANH'!A353="","",'🔧 XY LANH'!M353)</f>
        <v/>
      </c>
      <c r="J1397">
        <f>IF('🔧 XY LANH'!A353="","",'🔧 XY LANH'!#REF!)</f>
        <v/>
      </c>
      <c r="L1397">
        <f>N(L1396)+IF(AND('🔎 TRA CỨU NHANH'!$C$2&lt;&gt;"",OR(ISNUMBER(SEARCH('🔎 TRA CỨU NHANH'!$C$2,$A1397)),ISNUMBER(SEARCH('🔎 TRA CỨU NHANH'!$C$2,$B1397)))),1,0)</f>
        <v/>
      </c>
      <c r="M1397">
        <f>IF(L1397&gt;N(L1396),L1397,"")</f>
        <v/>
      </c>
      <c r="N1397">
        <f>N(N1396)+IF(AND('💰 BÁO GIÁ'!$C$27&lt;&gt;"",OR(ISNUMBER(SEARCH('💰 BÁO GIÁ'!$C$27,$A1397)),ISNUMBER(SEARCH('💰 BÁO GIÁ'!$C$27,$B1397)))),1,0)</f>
        <v/>
      </c>
      <c r="O1397">
        <f>IF(N1397&gt;N(N1396),N1397,"")</f>
        <v/>
      </c>
    </row>
    <row r="1398">
      <c r="A1398">
        <f>IF('🔧 XY LANH'!A354="","",'🔧 XY LANH'!A354)</f>
        <v/>
      </c>
      <c r="B1398">
        <f>IF('🔧 XY LANH'!A354="","",'🔧 XY LANH'!N354)</f>
        <v/>
      </c>
      <c r="C1398">
        <f>IF('🔧 XY LANH'!A354="","","Xy lanh")</f>
        <v/>
      </c>
      <c r="D1398">
        <f>IF('🔧 XY LANH'!A354="","",'🔧 XY LANH'!I354)</f>
        <v/>
      </c>
      <c r="E1398" s="37">
        <f>IF('🔧 XY LANH'!A354="","",'🔧 XY LANH'!#REF!)</f>
        <v/>
      </c>
      <c r="F1398" s="37">
        <f>IF('🔧 XY LANH'!A354="","",'🔧 XY LANH'!J354)</f>
        <v/>
      </c>
      <c r="G1398" s="37">
        <f>IF('🔧 XY LANH'!A354="","",'🔧 XY LANH'!K354)</f>
        <v/>
      </c>
      <c r="H1398" s="37">
        <f>IF('🔧 XY LANH'!A354="","",'🔧 XY LANH'!L354)</f>
        <v/>
      </c>
      <c r="I1398" s="37">
        <f>IF('🔧 XY LANH'!A354="","",'🔧 XY LANH'!M354)</f>
        <v/>
      </c>
      <c r="J1398">
        <f>IF('🔧 XY LANH'!A354="","",'🔧 XY LANH'!#REF!)</f>
        <v/>
      </c>
      <c r="L1398">
        <f>N(L1397)+IF(AND('🔎 TRA CỨU NHANH'!$C$2&lt;&gt;"",OR(ISNUMBER(SEARCH('🔎 TRA CỨU NHANH'!$C$2,$A1398)),ISNUMBER(SEARCH('🔎 TRA CỨU NHANH'!$C$2,$B1398)))),1,0)</f>
        <v/>
      </c>
      <c r="M1398">
        <f>IF(L1398&gt;N(L1397),L1398,"")</f>
        <v/>
      </c>
      <c r="N1398">
        <f>N(N1397)+IF(AND('💰 BÁO GIÁ'!$C$27&lt;&gt;"",OR(ISNUMBER(SEARCH('💰 BÁO GIÁ'!$C$27,$A1398)),ISNUMBER(SEARCH('💰 BÁO GIÁ'!$C$27,$B1398)))),1,0)</f>
        <v/>
      </c>
      <c r="O1398">
        <f>IF(N1398&gt;N(N1397),N1398,"")</f>
        <v/>
      </c>
    </row>
    <row r="1399">
      <c r="A1399">
        <f>IF('🔧 XY LANH'!A355="","",'🔧 XY LANH'!A355)</f>
        <v/>
      </c>
      <c r="B1399">
        <f>IF('🔧 XY LANH'!A355="","",'🔧 XY LANH'!N355)</f>
        <v/>
      </c>
      <c r="C1399">
        <f>IF('🔧 XY LANH'!A355="","","Xy lanh")</f>
        <v/>
      </c>
      <c r="D1399">
        <f>IF('🔧 XY LANH'!A355="","",'🔧 XY LANH'!I355)</f>
        <v/>
      </c>
      <c r="E1399" s="37">
        <f>IF('🔧 XY LANH'!A355="","",'🔧 XY LANH'!#REF!)</f>
        <v/>
      </c>
      <c r="F1399" s="37">
        <f>IF('🔧 XY LANH'!A355="","",'🔧 XY LANH'!J355)</f>
        <v/>
      </c>
      <c r="G1399" s="37">
        <f>IF('🔧 XY LANH'!A355="","",'🔧 XY LANH'!K355)</f>
        <v/>
      </c>
      <c r="H1399" s="37">
        <f>IF('🔧 XY LANH'!A355="","",'🔧 XY LANH'!L355)</f>
        <v/>
      </c>
      <c r="I1399" s="37">
        <f>IF('🔧 XY LANH'!A355="","",'🔧 XY LANH'!M355)</f>
        <v/>
      </c>
      <c r="J1399">
        <f>IF('🔧 XY LANH'!A355="","",'🔧 XY LANH'!#REF!)</f>
        <v/>
      </c>
      <c r="L1399">
        <f>N(L1398)+IF(AND('🔎 TRA CỨU NHANH'!$C$2&lt;&gt;"",OR(ISNUMBER(SEARCH('🔎 TRA CỨU NHANH'!$C$2,$A1399)),ISNUMBER(SEARCH('🔎 TRA CỨU NHANH'!$C$2,$B1399)))),1,0)</f>
        <v/>
      </c>
      <c r="M1399">
        <f>IF(L1399&gt;N(L1398),L1399,"")</f>
        <v/>
      </c>
      <c r="N1399">
        <f>N(N1398)+IF(AND('💰 BÁO GIÁ'!$C$27&lt;&gt;"",OR(ISNUMBER(SEARCH('💰 BÁO GIÁ'!$C$27,$A1399)),ISNUMBER(SEARCH('💰 BÁO GIÁ'!$C$27,$B1399)))),1,0)</f>
        <v/>
      </c>
      <c r="O1399">
        <f>IF(N1399&gt;N(N1398),N1399,"")</f>
        <v/>
      </c>
    </row>
    <row r="1400">
      <c r="A1400">
        <f>IF('🔧 XY LANH'!A356="","",'🔧 XY LANH'!A356)</f>
        <v/>
      </c>
      <c r="B1400">
        <f>IF('🔧 XY LANH'!A356="","",'🔧 XY LANH'!N356)</f>
        <v/>
      </c>
      <c r="C1400">
        <f>IF('🔧 XY LANH'!A356="","","Xy lanh")</f>
        <v/>
      </c>
      <c r="D1400">
        <f>IF('🔧 XY LANH'!A356="","",'🔧 XY LANH'!I356)</f>
        <v/>
      </c>
      <c r="E1400" s="37">
        <f>IF('🔧 XY LANH'!A356="","",'🔧 XY LANH'!#REF!)</f>
        <v/>
      </c>
      <c r="F1400" s="37">
        <f>IF('🔧 XY LANH'!A356="","",'🔧 XY LANH'!J356)</f>
        <v/>
      </c>
      <c r="G1400" s="37">
        <f>IF('🔧 XY LANH'!A356="","",'🔧 XY LANH'!K356)</f>
        <v/>
      </c>
      <c r="H1400" s="37">
        <f>IF('🔧 XY LANH'!A356="","",'🔧 XY LANH'!L356)</f>
        <v/>
      </c>
      <c r="I1400" s="37">
        <f>IF('🔧 XY LANH'!A356="","",'🔧 XY LANH'!M356)</f>
        <v/>
      </c>
      <c r="J1400">
        <f>IF('🔧 XY LANH'!A356="","",'🔧 XY LANH'!#REF!)</f>
        <v/>
      </c>
      <c r="L1400">
        <f>N(L1399)+IF(AND('🔎 TRA CỨU NHANH'!$C$2&lt;&gt;"",OR(ISNUMBER(SEARCH('🔎 TRA CỨU NHANH'!$C$2,$A1400)),ISNUMBER(SEARCH('🔎 TRA CỨU NHANH'!$C$2,$B1400)))),1,0)</f>
        <v/>
      </c>
      <c r="M1400">
        <f>IF(L1400&gt;N(L1399),L1400,"")</f>
        <v/>
      </c>
      <c r="N1400">
        <f>N(N1399)+IF(AND('💰 BÁO GIÁ'!$C$27&lt;&gt;"",OR(ISNUMBER(SEARCH('💰 BÁO GIÁ'!$C$27,$A1400)),ISNUMBER(SEARCH('💰 BÁO GIÁ'!$C$27,$B1400)))),1,0)</f>
        <v/>
      </c>
      <c r="O1400">
        <f>IF(N1400&gt;N(N1399),N1400,"")</f>
        <v/>
      </c>
    </row>
    <row r="1401">
      <c r="A1401">
        <f>IF('🔧 XY LANH'!A357="","",'🔧 XY LANH'!A357)</f>
        <v/>
      </c>
      <c r="B1401">
        <f>IF('🔧 XY LANH'!A357="","",'🔧 XY LANH'!N357)</f>
        <v/>
      </c>
      <c r="C1401">
        <f>IF('🔧 XY LANH'!A357="","","Xy lanh")</f>
        <v/>
      </c>
      <c r="D1401">
        <f>IF('🔧 XY LANH'!A357="","",'🔧 XY LANH'!I357)</f>
        <v/>
      </c>
      <c r="E1401" s="37">
        <f>IF('🔧 XY LANH'!A357="","",'🔧 XY LANH'!#REF!)</f>
        <v/>
      </c>
      <c r="F1401" s="37">
        <f>IF('🔧 XY LANH'!A357="","",'🔧 XY LANH'!J357)</f>
        <v/>
      </c>
      <c r="G1401" s="37">
        <f>IF('🔧 XY LANH'!A357="","",'🔧 XY LANH'!K357)</f>
        <v/>
      </c>
      <c r="H1401" s="37">
        <f>IF('🔧 XY LANH'!A357="","",'🔧 XY LANH'!L357)</f>
        <v/>
      </c>
      <c r="I1401" s="37">
        <f>IF('🔧 XY LANH'!A357="","",'🔧 XY LANH'!M357)</f>
        <v/>
      </c>
      <c r="J1401">
        <f>IF('🔧 XY LANH'!A357="","",'🔧 XY LANH'!#REF!)</f>
        <v/>
      </c>
      <c r="L1401">
        <f>N(L1400)+IF(AND('🔎 TRA CỨU NHANH'!$C$2&lt;&gt;"",OR(ISNUMBER(SEARCH('🔎 TRA CỨU NHANH'!$C$2,$A1401)),ISNUMBER(SEARCH('🔎 TRA CỨU NHANH'!$C$2,$B1401)))),1,0)</f>
        <v/>
      </c>
      <c r="M1401">
        <f>IF(L1401&gt;N(L1400),L1401,"")</f>
        <v/>
      </c>
      <c r="N1401">
        <f>N(N1400)+IF(AND('💰 BÁO GIÁ'!$C$27&lt;&gt;"",OR(ISNUMBER(SEARCH('💰 BÁO GIÁ'!$C$27,$A1401)),ISNUMBER(SEARCH('💰 BÁO GIÁ'!$C$27,$B1401)))),1,0)</f>
        <v/>
      </c>
      <c r="O1401">
        <f>IF(N1401&gt;N(N1400),N1401,"")</f>
        <v/>
      </c>
    </row>
    <row r="1402">
      <c r="A1402">
        <f>IF('🔧 XY LANH'!A358="","",'🔧 XY LANH'!A358)</f>
        <v/>
      </c>
      <c r="B1402">
        <f>IF('🔧 XY LANH'!A358="","",'🔧 XY LANH'!N358)</f>
        <v/>
      </c>
      <c r="C1402">
        <f>IF('🔧 XY LANH'!A358="","","Xy lanh")</f>
        <v/>
      </c>
      <c r="D1402">
        <f>IF('🔧 XY LANH'!A358="","",'🔧 XY LANH'!I358)</f>
        <v/>
      </c>
      <c r="E1402" s="37">
        <f>IF('🔧 XY LANH'!A358="","",'🔧 XY LANH'!#REF!)</f>
        <v/>
      </c>
      <c r="F1402" s="37">
        <f>IF('🔧 XY LANH'!A358="","",'🔧 XY LANH'!J358)</f>
        <v/>
      </c>
      <c r="G1402" s="37">
        <f>IF('🔧 XY LANH'!A358="","",'🔧 XY LANH'!K358)</f>
        <v/>
      </c>
      <c r="H1402" s="37">
        <f>IF('🔧 XY LANH'!A358="","",'🔧 XY LANH'!L358)</f>
        <v/>
      </c>
      <c r="I1402" s="37">
        <f>IF('🔧 XY LANH'!A358="","",'🔧 XY LANH'!M358)</f>
        <v/>
      </c>
      <c r="J1402">
        <f>IF('🔧 XY LANH'!A358="","",'🔧 XY LANH'!#REF!)</f>
        <v/>
      </c>
      <c r="L1402">
        <f>N(L1401)+IF(AND('🔎 TRA CỨU NHANH'!$C$2&lt;&gt;"",OR(ISNUMBER(SEARCH('🔎 TRA CỨU NHANH'!$C$2,$A1402)),ISNUMBER(SEARCH('🔎 TRA CỨU NHANH'!$C$2,$B1402)))),1,0)</f>
        <v/>
      </c>
      <c r="M1402">
        <f>IF(L1402&gt;N(L1401),L1402,"")</f>
        <v/>
      </c>
      <c r="N1402">
        <f>N(N1401)+IF(AND('💰 BÁO GIÁ'!$C$27&lt;&gt;"",OR(ISNUMBER(SEARCH('💰 BÁO GIÁ'!$C$27,$A1402)),ISNUMBER(SEARCH('💰 BÁO GIÁ'!$C$27,$B1402)))),1,0)</f>
        <v/>
      </c>
      <c r="O1402">
        <f>IF(N1402&gt;N(N1401),N1402,"")</f>
        <v/>
      </c>
    </row>
    <row r="1403">
      <c r="A1403">
        <f>IF('🔧 XY LANH'!A359="","",'🔧 XY LANH'!A359)</f>
        <v/>
      </c>
      <c r="B1403">
        <f>IF('🔧 XY LANH'!A359="","",'🔧 XY LANH'!N359)</f>
        <v/>
      </c>
      <c r="C1403">
        <f>IF('🔧 XY LANH'!A359="","","Xy lanh")</f>
        <v/>
      </c>
      <c r="D1403">
        <f>IF('🔧 XY LANH'!A359="","",'🔧 XY LANH'!I359)</f>
        <v/>
      </c>
      <c r="E1403" s="37">
        <f>IF('🔧 XY LANH'!A359="","",'🔧 XY LANH'!#REF!)</f>
        <v/>
      </c>
      <c r="F1403" s="37">
        <f>IF('🔧 XY LANH'!A359="","",'🔧 XY LANH'!J359)</f>
        <v/>
      </c>
      <c r="G1403" s="37">
        <f>IF('🔧 XY LANH'!A359="","",'🔧 XY LANH'!K359)</f>
        <v/>
      </c>
      <c r="H1403" s="37">
        <f>IF('🔧 XY LANH'!A359="","",'🔧 XY LANH'!L359)</f>
        <v/>
      </c>
      <c r="I1403" s="37">
        <f>IF('🔧 XY LANH'!A359="","",'🔧 XY LANH'!M359)</f>
        <v/>
      </c>
      <c r="J1403">
        <f>IF('🔧 XY LANH'!A359="","",'🔧 XY LANH'!#REF!)</f>
        <v/>
      </c>
      <c r="L1403">
        <f>N(L1402)+IF(AND('🔎 TRA CỨU NHANH'!$C$2&lt;&gt;"",OR(ISNUMBER(SEARCH('🔎 TRA CỨU NHANH'!$C$2,$A1403)),ISNUMBER(SEARCH('🔎 TRA CỨU NHANH'!$C$2,$B1403)))),1,0)</f>
        <v/>
      </c>
      <c r="M1403">
        <f>IF(L1403&gt;N(L1402),L1403,"")</f>
        <v/>
      </c>
      <c r="N1403">
        <f>N(N1402)+IF(AND('💰 BÁO GIÁ'!$C$27&lt;&gt;"",OR(ISNUMBER(SEARCH('💰 BÁO GIÁ'!$C$27,$A1403)),ISNUMBER(SEARCH('💰 BÁO GIÁ'!$C$27,$B1403)))),1,0)</f>
        <v/>
      </c>
      <c r="O1403">
        <f>IF(N1403&gt;N(N1402),N1403,"")</f>
        <v/>
      </c>
    </row>
    <row r="1404">
      <c r="A1404">
        <f>IF('🔧 XY LANH'!A360="","",'🔧 XY LANH'!A360)</f>
        <v/>
      </c>
      <c r="B1404">
        <f>IF('🔧 XY LANH'!A360="","",'🔧 XY LANH'!N360)</f>
        <v/>
      </c>
      <c r="C1404">
        <f>IF('🔧 XY LANH'!A360="","","Xy lanh")</f>
        <v/>
      </c>
      <c r="D1404">
        <f>IF('🔧 XY LANH'!A360="","",'🔧 XY LANH'!I360)</f>
        <v/>
      </c>
      <c r="E1404" s="37">
        <f>IF('🔧 XY LANH'!A360="","",'🔧 XY LANH'!#REF!)</f>
        <v/>
      </c>
      <c r="F1404" s="37">
        <f>IF('🔧 XY LANH'!A360="","",'🔧 XY LANH'!J360)</f>
        <v/>
      </c>
      <c r="G1404" s="37">
        <f>IF('🔧 XY LANH'!A360="","",'🔧 XY LANH'!K360)</f>
        <v/>
      </c>
      <c r="H1404" s="37">
        <f>IF('🔧 XY LANH'!A360="","",'🔧 XY LANH'!L360)</f>
        <v/>
      </c>
      <c r="I1404" s="37">
        <f>IF('🔧 XY LANH'!A360="","",'🔧 XY LANH'!M360)</f>
        <v/>
      </c>
      <c r="J1404">
        <f>IF('🔧 XY LANH'!A360="","",'🔧 XY LANH'!#REF!)</f>
        <v/>
      </c>
      <c r="L1404">
        <f>N(L1403)+IF(AND('🔎 TRA CỨU NHANH'!$C$2&lt;&gt;"",OR(ISNUMBER(SEARCH('🔎 TRA CỨU NHANH'!$C$2,$A1404)),ISNUMBER(SEARCH('🔎 TRA CỨU NHANH'!$C$2,$B1404)))),1,0)</f>
        <v/>
      </c>
      <c r="M1404">
        <f>IF(L1404&gt;N(L1403),L1404,"")</f>
        <v/>
      </c>
      <c r="N1404">
        <f>N(N1403)+IF(AND('💰 BÁO GIÁ'!$C$27&lt;&gt;"",OR(ISNUMBER(SEARCH('💰 BÁO GIÁ'!$C$27,$A1404)),ISNUMBER(SEARCH('💰 BÁO GIÁ'!$C$27,$B1404)))),1,0)</f>
        <v/>
      </c>
      <c r="O1404">
        <f>IF(N1404&gt;N(N1403),N1404,"")</f>
        <v/>
      </c>
    </row>
    <row r="1405">
      <c r="A1405">
        <f>IF('🔧 XY LANH'!A361="","",'🔧 XY LANH'!A361)</f>
        <v/>
      </c>
      <c r="B1405">
        <f>IF('🔧 XY LANH'!A361="","",'🔧 XY LANH'!N361)</f>
        <v/>
      </c>
      <c r="C1405">
        <f>IF('🔧 XY LANH'!A361="","","Xy lanh")</f>
        <v/>
      </c>
      <c r="D1405">
        <f>IF('🔧 XY LANH'!A361="","",'🔧 XY LANH'!I361)</f>
        <v/>
      </c>
      <c r="E1405" s="37">
        <f>IF('🔧 XY LANH'!A361="","",'🔧 XY LANH'!#REF!)</f>
        <v/>
      </c>
      <c r="F1405" s="37">
        <f>IF('🔧 XY LANH'!A361="","",'🔧 XY LANH'!J361)</f>
        <v/>
      </c>
      <c r="G1405" s="37">
        <f>IF('🔧 XY LANH'!A361="","",'🔧 XY LANH'!K361)</f>
        <v/>
      </c>
      <c r="H1405" s="37">
        <f>IF('🔧 XY LANH'!A361="","",'🔧 XY LANH'!L361)</f>
        <v/>
      </c>
      <c r="I1405" s="37">
        <f>IF('🔧 XY LANH'!A361="","",'🔧 XY LANH'!M361)</f>
        <v/>
      </c>
      <c r="J1405">
        <f>IF('🔧 XY LANH'!A361="","",'🔧 XY LANH'!#REF!)</f>
        <v/>
      </c>
      <c r="L1405">
        <f>N(L1404)+IF(AND('🔎 TRA CỨU NHANH'!$C$2&lt;&gt;"",OR(ISNUMBER(SEARCH('🔎 TRA CỨU NHANH'!$C$2,$A1405)),ISNUMBER(SEARCH('🔎 TRA CỨU NHANH'!$C$2,$B1405)))),1,0)</f>
        <v/>
      </c>
      <c r="M1405">
        <f>IF(L1405&gt;N(L1404),L1405,"")</f>
        <v/>
      </c>
      <c r="N1405">
        <f>N(N1404)+IF(AND('💰 BÁO GIÁ'!$C$27&lt;&gt;"",OR(ISNUMBER(SEARCH('💰 BÁO GIÁ'!$C$27,$A1405)),ISNUMBER(SEARCH('💰 BÁO GIÁ'!$C$27,$B1405)))),1,0)</f>
        <v/>
      </c>
      <c r="O1405">
        <f>IF(N1405&gt;N(N1404),N1405,"")</f>
        <v/>
      </c>
    </row>
    <row r="1406">
      <c r="A1406">
        <f>IF('🔧 XY LANH'!A362="","",'🔧 XY LANH'!A362)</f>
        <v/>
      </c>
      <c r="B1406">
        <f>IF('🔧 XY LANH'!A362="","",'🔧 XY LANH'!N362)</f>
        <v/>
      </c>
      <c r="C1406">
        <f>IF('🔧 XY LANH'!A362="","","Xy lanh")</f>
        <v/>
      </c>
      <c r="D1406">
        <f>IF('🔧 XY LANH'!A362="","",'🔧 XY LANH'!I362)</f>
        <v/>
      </c>
      <c r="E1406" s="37">
        <f>IF('🔧 XY LANH'!A362="","",'🔧 XY LANH'!#REF!)</f>
        <v/>
      </c>
      <c r="F1406" s="37">
        <f>IF('🔧 XY LANH'!A362="","",'🔧 XY LANH'!J362)</f>
        <v/>
      </c>
      <c r="G1406" s="37">
        <f>IF('🔧 XY LANH'!A362="","",'🔧 XY LANH'!K362)</f>
        <v/>
      </c>
      <c r="H1406" s="37">
        <f>IF('🔧 XY LANH'!A362="","",'🔧 XY LANH'!L362)</f>
        <v/>
      </c>
      <c r="I1406" s="37">
        <f>IF('🔧 XY LANH'!A362="","",'🔧 XY LANH'!M362)</f>
        <v/>
      </c>
      <c r="J1406">
        <f>IF('🔧 XY LANH'!A362="","",'🔧 XY LANH'!#REF!)</f>
        <v/>
      </c>
      <c r="L1406">
        <f>N(L1405)+IF(AND('🔎 TRA CỨU NHANH'!$C$2&lt;&gt;"",OR(ISNUMBER(SEARCH('🔎 TRA CỨU NHANH'!$C$2,$A1406)),ISNUMBER(SEARCH('🔎 TRA CỨU NHANH'!$C$2,$B1406)))),1,0)</f>
        <v/>
      </c>
      <c r="M1406">
        <f>IF(L1406&gt;N(L1405),L1406,"")</f>
        <v/>
      </c>
      <c r="N1406">
        <f>N(N1405)+IF(AND('💰 BÁO GIÁ'!$C$27&lt;&gt;"",OR(ISNUMBER(SEARCH('💰 BÁO GIÁ'!$C$27,$A1406)),ISNUMBER(SEARCH('💰 BÁO GIÁ'!$C$27,$B1406)))),1,0)</f>
        <v/>
      </c>
      <c r="O1406">
        <f>IF(N1406&gt;N(N1405),N1406,"")</f>
        <v/>
      </c>
    </row>
    <row r="1407">
      <c r="A1407">
        <f>IF('🔧 XY LANH'!A363="","",'🔧 XY LANH'!A363)</f>
        <v/>
      </c>
      <c r="B1407">
        <f>IF('🔧 XY LANH'!A363="","",'🔧 XY LANH'!N363)</f>
        <v/>
      </c>
      <c r="C1407">
        <f>IF('🔧 XY LANH'!A363="","","Xy lanh")</f>
        <v/>
      </c>
      <c r="D1407">
        <f>IF('🔧 XY LANH'!A363="","",'🔧 XY LANH'!I363)</f>
        <v/>
      </c>
      <c r="E1407" s="37">
        <f>IF('🔧 XY LANH'!A363="","",'🔧 XY LANH'!#REF!)</f>
        <v/>
      </c>
      <c r="F1407" s="37">
        <f>IF('🔧 XY LANH'!A363="","",'🔧 XY LANH'!J363)</f>
        <v/>
      </c>
      <c r="G1407" s="37">
        <f>IF('🔧 XY LANH'!A363="","",'🔧 XY LANH'!K363)</f>
        <v/>
      </c>
      <c r="H1407" s="37">
        <f>IF('🔧 XY LANH'!A363="","",'🔧 XY LANH'!L363)</f>
        <v/>
      </c>
      <c r="I1407" s="37">
        <f>IF('🔧 XY LANH'!A363="","",'🔧 XY LANH'!M363)</f>
        <v/>
      </c>
      <c r="J1407">
        <f>IF('🔧 XY LANH'!A363="","",'🔧 XY LANH'!#REF!)</f>
        <v/>
      </c>
      <c r="L1407">
        <f>N(L1406)+IF(AND('🔎 TRA CỨU NHANH'!$C$2&lt;&gt;"",OR(ISNUMBER(SEARCH('🔎 TRA CỨU NHANH'!$C$2,$A1407)),ISNUMBER(SEARCH('🔎 TRA CỨU NHANH'!$C$2,$B1407)))),1,0)</f>
        <v/>
      </c>
      <c r="M1407">
        <f>IF(L1407&gt;N(L1406),L1407,"")</f>
        <v/>
      </c>
      <c r="N1407">
        <f>N(N1406)+IF(AND('💰 BÁO GIÁ'!$C$27&lt;&gt;"",OR(ISNUMBER(SEARCH('💰 BÁO GIÁ'!$C$27,$A1407)),ISNUMBER(SEARCH('💰 BÁO GIÁ'!$C$27,$B1407)))),1,0)</f>
        <v/>
      </c>
      <c r="O1407">
        <f>IF(N1407&gt;N(N1406),N1407,"")</f>
        <v/>
      </c>
    </row>
    <row r="1408">
      <c r="A1408">
        <f>IF('🔧 XY LANH'!A364="","",'🔧 XY LANH'!A364)</f>
        <v/>
      </c>
      <c r="B1408">
        <f>IF('🔧 XY LANH'!A364="","",'🔧 XY LANH'!N364)</f>
        <v/>
      </c>
      <c r="C1408">
        <f>IF('🔧 XY LANH'!A364="","","Xy lanh")</f>
        <v/>
      </c>
      <c r="D1408">
        <f>IF('🔧 XY LANH'!A364="","",'🔧 XY LANH'!I364)</f>
        <v/>
      </c>
      <c r="E1408" s="37">
        <f>IF('🔧 XY LANH'!A364="","",'🔧 XY LANH'!#REF!)</f>
        <v/>
      </c>
      <c r="F1408" s="37">
        <f>IF('🔧 XY LANH'!A364="","",'🔧 XY LANH'!J364)</f>
        <v/>
      </c>
      <c r="G1408" s="37">
        <f>IF('🔧 XY LANH'!A364="","",'🔧 XY LANH'!K364)</f>
        <v/>
      </c>
      <c r="H1408" s="37">
        <f>IF('🔧 XY LANH'!A364="","",'🔧 XY LANH'!L364)</f>
        <v/>
      </c>
      <c r="I1408" s="37">
        <f>IF('🔧 XY LANH'!A364="","",'🔧 XY LANH'!M364)</f>
        <v/>
      </c>
      <c r="J1408">
        <f>IF('🔧 XY LANH'!A364="","",'🔧 XY LANH'!#REF!)</f>
        <v/>
      </c>
      <c r="L1408">
        <f>N(L1407)+IF(AND('🔎 TRA CỨU NHANH'!$C$2&lt;&gt;"",OR(ISNUMBER(SEARCH('🔎 TRA CỨU NHANH'!$C$2,$A1408)),ISNUMBER(SEARCH('🔎 TRA CỨU NHANH'!$C$2,$B1408)))),1,0)</f>
        <v/>
      </c>
      <c r="M1408">
        <f>IF(L1408&gt;N(L1407),L1408,"")</f>
        <v/>
      </c>
      <c r="N1408">
        <f>N(N1407)+IF(AND('💰 BÁO GIÁ'!$C$27&lt;&gt;"",OR(ISNUMBER(SEARCH('💰 BÁO GIÁ'!$C$27,$A1408)),ISNUMBER(SEARCH('💰 BÁO GIÁ'!$C$27,$B1408)))),1,0)</f>
        <v/>
      </c>
      <c r="O1408">
        <f>IF(N1408&gt;N(N1407),N1408,"")</f>
        <v/>
      </c>
    </row>
    <row r="1409">
      <c r="A1409">
        <f>IF('🔧 XY LANH'!A365="","",'🔧 XY LANH'!A365)</f>
        <v/>
      </c>
      <c r="B1409">
        <f>IF('🔧 XY LANH'!A365="","",'🔧 XY LANH'!N365)</f>
        <v/>
      </c>
      <c r="C1409">
        <f>IF('🔧 XY LANH'!A365="","","Xy lanh")</f>
        <v/>
      </c>
      <c r="D1409">
        <f>IF('🔧 XY LANH'!A365="","",'🔧 XY LANH'!I365)</f>
        <v/>
      </c>
      <c r="E1409" s="37">
        <f>IF('🔧 XY LANH'!A365="","",'🔧 XY LANH'!#REF!)</f>
        <v/>
      </c>
      <c r="F1409" s="37">
        <f>IF('🔧 XY LANH'!A365="","",'🔧 XY LANH'!J365)</f>
        <v/>
      </c>
      <c r="G1409" s="37">
        <f>IF('🔧 XY LANH'!A365="","",'🔧 XY LANH'!K365)</f>
        <v/>
      </c>
      <c r="H1409" s="37">
        <f>IF('🔧 XY LANH'!A365="","",'🔧 XY LANH'!L365)</f>
        <v/>
      </c>
      <c r="I1409" s="37">
        <f>IF('🔧 XY LANH'!A365="","",'🔧 XY LANH'!M365)</f>
        <v/>
      </c>
      <c r="J1409">
        <f>IF('🔧 XY LANH'!A365="","",'🔧 XY LANH'!#REF!)</f>
        <v/>
      </c>
      <c r="L1409">
        <f>N(L1408)+IF(AND('🔎 TRA CỨU NHANH'!$C$2&lt;&gt;"",OR(ISNUMBER(SEARCH('🔎 TRA CỨU NHANH'!$C$2,$A1409)),ISNUMBER(SEARCH('🔎 TRA CỨU NHANH'!$C$2,$B1409)))),1,0)</f>
        <v/>
      </c>
      <c r="M1409">
        <f>IF(L1409&gt;N(L1408),L1409,"")</f>
        <v/>
      </c>
      <c r="N1409">
        <f>N(N1408)+IF(AND('💰 BÁO GIÁ'!$C$27&lt;&gt;"",OR(ISNUMBER(SEARCH('💰 BÁO GIÁ'!$C$27,$A1409)),ISNUMBER(SEARCH('💰 BÁO GIÁ'!$C$27,$B1409)))),1,0)</f>
        <v/>
      </c>
      <c r="O1409">
        <f>IF(N1409&gt;N(N1408),N1409,"")</f>
        <v/>
      </c>
    </row>
    <row r="1410">
      <c r="A1410">
        <f>IF('🔧 XY LANH'!A366="","",'🔧 XY LANH'!A366)</f>
        <v/>
      </c>
      <c r="B1410">
        <f>IF('🔧 XY LANH'!A366="","",'🔧 XY LANH'!N366)</f>
        <v/>
      </c>
      <c r="C1410">
        <f>IF('🔧 XY LANH'!A366="","","Xy lanh")</f>
        <v/>
      </c>
      <c r="D1410">
        <f>IF('🔧 XY LANH'!A366="","",'🔧 XY LANH'!I366)</f>
        <v/>
      </c>
      <c r="E1410" s="37">
        <f>IF('🔧 XY LANH'!A366="","",'🔧 XY LANH'!#REF!)</f>
        <v/>
      </c>
      <c r="F1410" s="37">
        <f>IF('🔧 XY LANH'!A366="","",'🔧 XY LANH'!J366)</f>
        <v/>
      </c>
      <c r="G1410" s="37">
        <f>IF('🔧 XY LANH'!A366="","",'🔧 XY LANH'!K366)</f>
        <v/>
      </c>
      <c r="H1410" s="37">
        <f>IF('🔧 XY LANH'!A366="","",'🔧 XY LANH'!L366)</f>
        <v/>
      </c>
      <c r="I1410" s="37">
        <f>IF('🔧 XY LANH'!A366="","",'🔧 XY LANH'!M366)</f>
        <v/>
      </c>
      <c r="J1410">
        <f>IF('🔧 XY LANH'!A366="","",'🔧 XY LANH'!#REF!)</f>
        <v/>
      </c>
      <c r="L1410">
        <f>N(L1409)+IF(AND('🔎 TRA CỨU NHANH'!$C$2&lt;&gt;"",OR(ISNUMBER(SEARCH('🔎 TRA CỨU NHANH'!$C$2,$A1410)),ISNUMBER(SEARCH('🔎 TRA CỨU NHANH'!$C$2,$B1410)))),1,0)</f>
        <v/>
      </c>
      <c r="M1410">
        <f>IF(L1410&gt;N(L1409),L1410,"")</f>
        <v/>
      </c>
      <c r="N1410">
        <f>N(N1409)+IF(AND('💰 BÁO GIÁ'!$C$27&lt;&gt;"",OR(ISNUMBER(SEARCH('💰 BÁO GIÁ'!$C$27,$A1410)),ISNUMBER(SEARCH('💰 BÁO GIÁ'!$C$27,$B1410)))),1,0)</f>
        <v/>
      </c>
      <c r="O1410">
        <f>IF(N1410&gt;N(N1409),N1410,"")</f>
        <v/>
      </c>
    </row>
    <row r="1411">
      <c r="A1411">
        <f>IF('🔧 XY LANH'!A367="","",'🔧 XY LANH'!A367)</f>
        <v/>
      </c>
      <c r="B1411">
        <f>IF('🔧 XY LANH'!A367="","",'🔧 XY LANH'!N367)</f>
        <v/>
      </c>
      <c r="C1411">
        <f>IF('🔧 XY LANH'!A367="","","Xy lanh")</f>
        <v/>
      </c>
      <c r="D1411">
        <f>IF('🔧 XY LANH'!A367="","",'🔧 XY LANH'!I367)</f>
        <v/>
      </c>
      <c r="E1411" s="37">
        <f>IF('🔧 XY LANH'!A367="","",'🔧 XY LANH'!#REF!)</f>
        <v/>
      </c>
      <c r="F1411" s="37">
        <f>IF('🔧 XY LANH'!A367="","",'🔧 XY LANH'!J367)</f>
        <v/>
      </c>
      <c r="G1411" s="37">
        <f>IF('🔧 XY LANH'!A367="","",'🔧 XY LANH'!K367)</f>
        <v/>
      </c>
      <c r="H1411" s="37">
        <f>IF('🔧 XY LANH'!A367="","",'🔧 XY LANH'!L367)</f>
        <v/>
      </c>
      <c r="I1411" s="37">
        <f>IF('🔧 XY LANH'!A367="","",'🔧 XY LANH'!M367)</f>
        <v/>
      </c>
      <c r="J1411">
        <f>IF('🔧 XY LANH'!A367="","",'🔧 XY LANH'!#REF!)</f>
        <v/>
      </c>
      <c r="L1411">
        <f>N(L1410)+IF(AND('🔎 TRA CỨU NHANH'!$C$2&lt;&gt;"",OR(ISNUMBER(SEARCH('🔎 TRA CỨU NHANH'!$C$2,$A1411)),ISNUMBER(SEARCH('🔎 TRA CỨU NHANH'!$C$2,$B1411)))),1,0)</f>
        <v/>
      </c>
      <c r="M1411">
        <f>IF(L1411&gt;N(L1410),L1411,"")</f>
        <v/>
      </c>
      <c r="N1411">
        <f>N(N1410)+IF(AND('💰 BÁO GIÁ'!$C$27&lt;&gt;"",OR(ISNUMBER(SEARCH('💰 BÁO GIÁ'!$C$27,$A1411)),ISNUMBER(SEARCH('💰 BÁO GIÁ'!$C$27,$B1411)))),1,0)</f>
        <v/>
      </c>
      <c r="O1411">
        <f>IF(N1411&gt;N(N1410),N1411,"")</f>
        <v/>
      </c>
    </row>
    <row r="1412">
      <c r="A1412">
        <f>IF('🔧 XY LANH'!A368="","",'🔧 XY LANH'!A368)</f>
        <v/>
      </c>
      <c r="B1412">
        <f>IF('🔧 XY LANH'!A368="","",'🔧 XY LANH'!N368)</f>
        <v/>
      </c>
      <c r="C1412">
        <f>IF('🔧 XY LANH'!A368="","","Xy lanh")</f>
        <v/>
      </c>
      <c r="D1412">
        <f>IF('🔧 XY LANH'!A368="","",'🔧 XY LANH'!I368)</f>
        <v/>
      </c>
      <c r="E1412" s="37">
        <f>IF('🔧 XY LANH'!A368="","",'🔧 XY LANH'!#REF!)</f>
        <v/>
      </c>
      <c r="F1412" s="37">
        <f>IF('🔧 XY LANH'!A368="","",'🔧 XY LANH'!J368)</f>
        <v/>
      </c>
      <c r="G1412" s="37">
        <f>IF('🔧 XY LANH'!A368="","",'🔧 XY LANH'!K368)</f>
        <v/>
      </c>
      <c r="H1412" s="37">
        <f>IF('🔧 XY LANH'!A368="","",'🔧 XY LANH'!L368)</f>
        <v/>
      </c>
      <c r="I1412" s="37">
        <f>IF('🔧 XY LANH'!A368="","",'🔧 XY LANH'!M368)</f>
        <v/>
      </c>
      <c r="J1412">
        <f>IF('🔧 XY LANH'!A368="","",'🔧 XY LANH'!#REF!)</f>
        <v/>
      </c>
      <c r="L1412">
        <f>N(L1411)+IF(AND('🔎 TRA CỨU NHANH'!$C$2&lt;&gt;"",OR(ISNUMBER(SEARCH('🔎 TRA CỨU NHANH'!$C$2,$A1412)),ISNUMBER(SEARCH('🔎 TRA CỨU NHANH'!$C$2,$B1412)))),1,0)</f>
        <v/>
      </c>
      <c r="M1412">
        <f>IF(L1412&gt;N(L1411),L1412,"")</f>
        <v/>
      </c>
      <c r="N1412">
        <f>N(N1411)+IF(AND('💰 BÁO GIÁ'!$C$27&lt;&gt;"",OR(ISNUMBER(SEARCH('💰 BÁO GIÁ'!$C$27,$A1412)),ISNUMBER(SEARCH('💰 BÁO GIÁ'!$C$27,$B1412)))),1,0)</f>
        <v/>
      </c>
      <c r="O1412">
        <f>IF(N1412&gt;N(N1411),N1412,"")</f>
        <v/>
      </c>
    </row>
    <row r="1413">
      <c r="A1413">
        <f>IF('🔧 XY LANH'!A369="","",'🔧 XY LANH'!A369)</f>
        <v/>
      </c>
      <c r="B1413">
        <f>IF('🔧 XY LANH'!A369="","",'🔧 XY LANH'!N369)</f>
        <v/>
      </c>
      <c r="C1413">
        <f>IF('🔧 XY LANH'!A369="","","Xy lanh")</f>
        <v/>
      </c>
      <c r="D1413">
        <f>IF('🔧 XY LANH'!A369="","",'🔧 XY LANH'!I369)</f>
        <v/>
      </c>
      <c r="E1413" s="37">
        <f>IF('🔧 XY LANH'!A369="","",'🔧 XY LANH'!#REF!)</f>
        <v/>
      </c>
      <c r="F1413" s="37">
        <f>IF('🔧 XY LANH'!A369="","",'🔧 XY LANH'!J369)</f>
        <v/>
      </c>
      <c r="G1413" s="37">
        <f>IF('🔧 XY LANH'!A369="","",'🔧 XY LANH'!K369)</f>
        <v/>
      </c>
      <c r="H1413" s="37">
        <f>IF('🔧 XY LANH'!A369="","",'🔧 XY LANH'!L369)</f>
        <v/>
      </c>
      <c r="I1413" s="37">
        <f>IF('🔧 XY LANH'!A369="","",'🔧 XY LANH'!M369)</f>
        <v/>
      </c>
      <c r="J1413">
        <f>IF('🔧 XY LANH'!A369="","",'🔧 XY LANH'!#REF!)</f>
        <v/>
      </c>
      <c r="L1413">
        <f>N(L1412)+IF(AND('🔎 TRA CỨU NHANH'!$C$2&lt;&gt;"",OR(ISNUMBER(SEARCH('🔎 TRA CỨU NHANH'!$C$2,$A1413)),ISNUMBER(SEARCH('🔎 TRA CỨU NHANH'!$C$2,$B1413)))),1,0)</f>
        <v/>
      </c>
      <c r="M1413">
        <f>IF(L1413&gt;N(L1412),L1413,"")</f>
        <v/>
      </c>
      <c r="N1413">
        <f>N(N1412)+IF(AND('💰 BÁO GIÁ'!$C$27&lt;&gt;"",OR(ISNUMBER(SEARCH('💰 BÁO GIÁ'!$C$27,$A1413)),ISNUMBER(SEARCH('💰 BÁO GIÁ'!$C$27,$B1413)))),1,0)</f>
        <v/>
      </c>
      <c r="O1413">
        <f>IF(N1413&gt;N(N1412),N1413,"")</f>
        <v/>
      </c>
    </row>
    <row r="1414">
      <c r="A1414">
        <f>IF('🔧 XY LANH'!A370="","",'🔧 XY LANH'!A370)</f>
        <v/>
      </c>
      <c r="B1414">
        <f>IF('🔧 XY LANH'!A370="","",'🔧 XY LANH'!N370)</f>
        <v/>
      </c>
      <c r="C1414">
        <f>IF('🔧 XY LANH'!A370="","","Xy lanh")</f>
        <v/>
      </c>
      <c r="D1414">
        <f>IF('🔧 XY LANH'!A370="","",'🔧 XY LANH'!I370)</f>
        <v/>
      </c>
      <c r="E1414" s="37">
        <f>IF('🔧 XY LANH'!A370="","",'🔧 XY LANH'!#REF!)</f>
        <v/>
      </c>
      <c r="F1414" s="37">
        <f>IF('🔧 XY LANH'!A370="","",'🔧 XY LANH'!J370)</f>
        <v/>
      </c>
      <c r="G1414" s="37">
        <f>IF('🔧 XY LANH'!A370="","",'🔧 XY LANH'!K370)</f>
        <v/>
      </c>
      <c r="H1414" s="37">
        <f>IF('🔧 XY LANH'!A370="","",'🔧 XY LANH'!L370)</f>
        <v/>
      </c>
      <c r="I1414" s="37">
        <f>IF('🔧 XY LANH'!A370="","",'🔧 XY LANH'!M370)</f>
        <v/>
      </c>
      <c r="J1414">
        <f>IF('🔧 XY LANH'!A370="","",'🔧 XY LANH'!#REF!)</f>
        <v/>
      </c>
      <c r="L1414">
        <f>N(L1413)+IF(AND('🔎 TRA CỨU NHANH'!$C$2&lt;&gt;"",OR(ISNUMBER(SEARCH('🔎 TRA CỨU NHANH'!$C$2,$A1414)),ISNUMBER(SEARCH('🔎 TRA CỨU NHANH'!$C$2,$B1414)))),1,0)</f>
        <v/>
      </c>
      <c r="M1414">
        <f>IF(L1414&gt;N(L1413),L1414,"")</f>
        <v/>
      </c>
      <c r="N1414">
        <f>N(N1413)+IF(AND('💰 BÁO GIÁ'!$C$27&lt;&gt;"",OR(ISNUMBER(SEARCH('💰 BÁO GIÁ'!$C$27,$A1414)),ISNUMBER(SEARCH('💰 BÁO GIÁ'!$C$27,$B1414)))),1,0)</f>
        <v/>
      </c>
      <c r="O1414">
        <f>IF(N1414&gt;N(N1413),N1414,"")</f>
        <v/>
      </c>
    </row>
    <row r="1415">
      <c r="A1415">
        <f>IF('🔧 XY LANH'!A371="","",'🔧 XY LANH'!A371)</f>
        <v/>
      </c>
      <c r="B1415">
        <f>IF('🔧 XY LANH'!A371="","",'🔧 XY LANH'!N371)</f>
        <v/>
      </c>
      <c r="C1415">
        <f>IF('🔧 XY LANH'!A371="","","Xy lanh")</f>
        <v/>
      </c>
      <c r="D1415">
        <f>IF('🔧 XY LANH'!A371="","",'🔧 XY LANH'!I371)</f>
        <v/>
      </c>
      <c r="E1415" s="37">
        <f>IF('🔧 XY LANH'!A371="","",'🔧 XY LANH'!#REF!)</f>
        <v/>
      </c>
      <c r="F1415" s="37">
        <f>IF('🔧 XY LANH'!A371="","",'🔧 XY LANH'!J371)</f>
        <v/>
      </c>
      <c r="G1415" s="37">
        <f>IF('🔧 XY LANH'!A371="","",'🔧 XY LANH'!K371)</f>
        <v/>
      </c>
      <c r="H1415" s="37">
        <f>IF('🔧 XY LANH'!A371="","",'🔧 XY LANH'!L371)</f>
        <v/>
      </c>
      <c r="I1415" s="37">
        <f>IF('🔧 XY LANH'!A371="","",'🔧 XY LANH'!M371)</f>
        <v/>
      </c>
      <c r="J1415">
        <f>IF('🔧 XY LANH'!A371="","",'🔧 XY LANH'!#REF!)</f>
        <v/>
      </c>
      <c r="L1415">
        <f>N(L1414)+IF(AND('🔎 TRA CỨU NHANH'!$C$2&lt;&gt;"",OR(ISNUMBER(SEARCH('🔎 TRA CỨU NHANH'!$C$2,$A1415)),ISNUMBER(SEARCH('🔎 TRA CỨU NHANH'!$C$2,$B1415)))),1,0)</f>
        <v/>
      </c>
      <c r="M1415">
        <f>IF(L1415&gt;N(L1414),L1415,"")</f>
        <v/>
      </c>
      <c r="N1415">
        <f>N(N1414)+IF(AND('💰 BÁO GIÁ'!$C$27&lt;&gt;"",OR(ISNUMBER(SEARCH('💰 BÁO GIÁ'!$C$27,$A1415)),ISNUMBER(SEARCH('💰 BÁO GIÁ'!$C$27,$B1415)))),1,0)</f>
        <v/>
      </c>
      <c r="O1415">
        <f>IF(N1415&gt;N(N1414),N1415,"")</f>
        <v/>
      </c>
    </row>
    <row r="1416">
      <c r="A1416">
        <f>IF('🔧 XY LANH'!A372="","",'🔧 XY LANH'!A372)</f>
        <v/>
      </c>
      <c r="B1416">
        <f>IF('🔧 XY LANH'!A372="","",'🔧 XY LANH'!N372)</f>
        <v/>
      </c>
      <c r="C1416">
        <f>IF('🔧 XY LANH'!A372="","","Xy lanh")</f>
        <v/>
      </c>
      <c r="D1416">
        <f>IF('🔧 XY LANH'!A372="","",'🔧 XY LANH'!I372)</f>
        <v/>
      </c>
      <c r="E1416" s="37">
        <f>IF('🔧 XY LANH'!A372="","",'🔧 XY LANH'!#REF!)</f>
        <v/>
      </c>
      <c r="F1416" s="37">
        <f>IF('🔧 XY LANH'!A372="","",'🔧 XY LANH'!J372)</f>
        <v/>
      </c>
      <c r="G1416" s="37">
        <f>IF('🔧 XY LANH'!A372="","",'🔧 XY LANH'!K372)</f>
        <v/>
      </c>
      <c r="H1416" s="37">
        <f>IF('🔧 XY LANH'!A372="","",'🔧 XY LANH'!L372)</f>
        <v/>
      </c>
      <c r="I1416" s="37">
        <f>IF('🔧 XY LANH'!A372="","",'🔧 XY LANH'!M372)</f>
        <v/>
      </c>
      <c r="J1416">
        <f>IF('🔧 XY LANH'!A372="","",'🔧 XY LANH'!#REF!)</f>
        <v/>
      </c>
      <c r="L1416">
        <f>N(L1415)+IF(AND('🔎 TRA CỨU NHANH'!$C$2&lt;&gt;"",OR(ISNUMBER(SEARCH('🔎 TRA CỨU NHANH'!$C$2,$A1416)),ISNUMBER(SEARCH('🔎 TRA CỨU NHANH'!$C$2,$B1416)))),1,0)</f>
        <v/>
      </c>
      <c r="M1416">
        <f>IF(L1416&gt;N(L1415),L1416,"")</f>
        <v/>
      </c>
      <c r="N1416">
        <f>N(N1415)+IF(AND('💰 BÁO GIÁ'!$C$27&lt;&gt;"",OR(ISNUMBER(SEARCH('💰 BÁO GIÁ'!$C$27,$A1416)),ISNUMBER(SEARCH('💰 BÁO GIÁ'!$C$27,$B1416)))),1,0)</f>
        <v/>
      </c>
      <c r="O1416">
        <f>IF(N1416&gt;N(N1415),N1416,"")</f>
        <v/>
      </c>
    </row>
    <row r="1417">
      <c r="A1417">
        <f>IF('🔧 XY LANH'!A373="","",'🔧 XY LANH'!A373)</f>
        <v/>
      </c>
      <c r="B1417">
        <f>IF('🔧 XY LANH'!A373="","",'🔧 XY LANH'!N373)</f>
        <v/>
      </c>
      <c r="C1417">
        <f>IF('🔧 XY LANH'!A373="","","Xy lanh")</f>
        <v/>
      </c>
      <c r="D1417">
        <f>IF('🔧 XY LANH'!A373="","",'🔧 XY LANH'!I373)</f>
        <v/>
      </c>
      <c r="E1417" s="37">
        <f>IF('🔧 XY LANH'!A373="","",'🔧 XY LANH'!#REF!)</f>
        <v/>
      </c>
      <c r="F1417" s="37">
        <f>IF('🔧 XY LANH'!A373="","",'🔧 XY LANH'!J373)</f>
        <v/>
      </c>
      <c r="G1417" s="37">
        <f>IF('🔧 XY LANH'!A373="","",'🔧 XY LANH'!K373)</f>
        <v/>
      </c>
      <c r="H1417" s="37">
        <f>IF('🔧 XY LANH'!A373="","",'🔧 XY LANH'!L373)</f>
        <v/>
      </c>
      <c r="I1417" s="37">
        <f>IF('🔧 XY LANH'!A373="","",'🔧 XY LANH'!M373)</f>
        <v/>
      </c>
      <c r="J1417">
        <f>IF('🔧 XY LANH'!A373="","",'🔧 XY LANH'!#REF!)</f>
        <v/>
      </c>
      <c r="L1417">
        <f>N(L1416)+IF(AND('🔎 TRA CỨU NHANH'!$C$2&lt;&gt;"",OR(ISNUMBER(SEARCH('🔎 TRA CỨU NHANH'!$C$2,$A1417)),ISNUMBER(SEARCH('🔎 TRA CỨU NHANH'!$C$2,$B1417)))),1,0)</f>
        <v/>
      </c>
      <c r="M1417">
        <f>IF(L1417&gt;N(L1416),L1417,"")</f>
        <v/>
      </c>
      <c r="N1417">
        <f>N(N1416)+IF(AND('💰 BÁO GIÁ'!$C$27&lt;&gt;"",OR(ISNUMBER(SEARCH('💰 BÁO GIÁ'!$C$27,$A1417)),ISNUMBER(SEARCH('💰 BÁO GIÁ'!$C$27,$B1417)))),1,0)</f>
        <v/>
      </c>
      <c r="O1417">
        <f>IF(N1417&gt;N(N1416),N1417,"")</f>
        <v/>
      </c>
    </row>
    <row r="1418">
      <c r="A1418">
        <f>IF('🔧 XY LANH'!A374="","",'🔧 XY LANH'!A374)</f>
        <v/>
      </c>
      <c r="B1418">
        <f>IF('🔧 XY LANH'!A374="","",'🔧 XY LANH'!N374)</f>
        <v/>
      </c>
      <c r="C1418">
        <f>IF('🔧 XY LANH'!A374="","","Xy lanh")</f>
        <v/>
      </c>
      <c r="D1418">
        <f>IF('🔧 XY LANH'!A374="","",'🔧 XY LANH'!I374)</f>
        <v/>
      </c>
      <c r="E1418" s="37">
        <f>IF('🔧 XY LANH'!A374="","",'🔧 XY LANH'!#REF!)</f>
        <v/>
      </c>
      <c r="F1418" s="37">
        <f>IF('🔧 XY LANH'!A374="","",'🔧 XY LANH'!J374)</f>
        <v/>
      </c>
      <c r="G1418" s="37">
        <f>IF('🔧 XY LANH'!A374="","",'🔧 XY LANH'!K374)</f>
        <v/>
      </c>
      <c r="H1418" s="37">
        <f>IF('🔧 XY LANH'!A374="","",'🔧 XY LANH'!L374)</f>
        <v/>
      </c>
      <c r="I1418" s="37">
        <f>IF('🔧 XY LANH'!A374="","",'🔧 XY LANH'!M374)</f>
        <v/>
      </c>
      <c r="J1418">
        <f>IF('🔧 XY LANH'!A374="","",'🔧 XY LANH'!#REF!)</f>
        <v/>
      </c>
      <c r="L1418">
        <f>N(L1417)+IF(AND('🔎 TRA CỨU NHANH'!$C$2&lt;&gt;"",OR(ISNUMBER(SEARCH('🔎 TRA CỨU NHANH'!$C$2,$A1418)),ISNUMBER(SEARCH('🔎 TRA CỨU NHANH'!$C$2,$B1418)))),1,0)</f>
        <v/>
      </c>
      <c r="M1418">
        <f>IF(L1418&gt;N(L1417),L1418,"")</f>
        <v/>
      </c>
      <c r="N1418">
        <f>N(N1417)+IF(AND('💰 BÁO GIÁ'!$C$27&lt;&gt;"",OR(ISNUMBER(SEARCH('💰 BÁO GIÁ'!$C$27,$A1418)),ISNUMBER(SEARCH('💰 BÁO GIÁ'!$C$27,$B1418)))),1,0)</f>
        <v/>
      </c>
      <c r="O1418">
        <f>IF(N1418&gt;N(N1417),N1418,"")</f>
        <v/>
      </c>
    </row>
    <row r="1419">
      <c r="A1419">
        <f>IF('🔧 XY LANH'!A375="","",'🔧 XY LANH'!A375)</f>
        <v/>
      </c>
      <c r="B1419">
        <f>IF('🔧 XY LANH'!A375="","",'🔧 XY LANH'!N375)</f>
        <v/>
      </c>
      <c r="C1419">
        <f>IF('🔧 XY LANH'!A375="","","Xy lanh")</f>
        <v/>
      </c>
      <c r="D1419">
        <f>IF('🔧 XY LANH'!A375="","",'🔧 XY LANH'!I375)</f>
        <v/>
      </c>
      <c r="E1419" s="37">
        <f>IF('🔧 XY LANH'!A375="","",'🔧 XY LANH'!#REF!)</f>
        <v/>
      </c>
      <c r="F1419" s="37">
        <f>IF('🔧 XY LANH'!A375="","",'🔧 XY LANH'!J375)</f>
        <v/>
      </c>
      <c r="G1419" s="37">
        <f>IF('🔧 XY LANH'!A375="","",'🔧 XY LANH'!K375)</f>
        <v/>
      </c>
      <c r="H1419" s="37">
        <f>IF('🔧 XY LANH'!A375="","",'🔧 XY LANH'!L375)</f>
        <v/>
      </c>
      <c r="I1419" s="37">
        <f>IF('🔧 XY LANH'!A375="","",'🔧 XY LANH'!M375)</f>
        <v/>
      </c>
      <c r="J1419">
        <f>IF('🔧 XY LANH'!A375="","",'🔧 XY LANH'!#REF!)</f>
        <v/>
      </c>
      <c r="L1419">
        <f>N(L1418)+IF(AND('🔎 TRA CỨU NHANH'!$C$2&lt;&gt;"",OR(ISNUMBER(SEARCH('🔎 TRA CỨU NHANH'!$C$2,$A1419)),ISNUMBER(SEARCH('🔎 TRA CỨU NHANH'!$C$2,$B1419)))),1,0)</f>
        <v/>
      </c>
      <c r="M1419">
        <f>IF(L1419&gt;N(L1418),L1419,"")</f>
        <v/>
      </c>
      <c r="N1419">
        <f>N(N1418)+IF(AND('💰 BÁO GIÁ'!$C$27&lt;&gt;"",OR(ISNUMBER(SEARCH('💰 BÁO GIÁ'!$C$27,$A1419)),ISNUMBER(SEARCH('💰 BÁO GIÁ'!$C$27,$B1419)))),1,0)</f>
        <v/>
      </c>
      <c r="O1419">
        <f>IF(N1419&gt;N(N1418),N1419,"")</f>
        <v/>
      </c>
    </row>
    <row r="1420">
      <c r="A1420">
        <f>IF('🔧 XY LANH'!A376="","",'🔧 XY LANH'!A376)</f>
        <v/>
      </c>
      <c r="B1420">
        <f>IF('🔧 XY LANH'!A376="","",'🔧 XY LANH'!N376)</f>
        <v/>
      </c>
      <c r="C1420">
        <f>IF('🔧 XY LANH'!A376="","","Xy lanh")</f>
        <v/>
      </c>
      <c r="D1420">
        <f>IF('🔧 XY LANH'!A376="","",'🔧 XY LANH'!I376)</f>
        <v/>
      </c>
      <c r="E1420" s="37">
        <f>IF('🔧 XY LANH'!A376="","",'🔧 XY LANH'!#REF!)</f>
        <v/>
      </c>
      <c r="F1420" s="37">
        <f>IF('🔧 XY LANH'!A376="","",'🔧 XY LANH'!J376)</f>
        <v/>
      </c>
      <c r="G1420" s="37">
        <f>IF('🔧 XY LANH'!A376="","",'🔧 XY LANH'!K376)</f>
        <v/>
      </c>
      <c r="H1420" s="37">
        <f>IF('🔧 XY LANH'!A376="","",'🔧 XY LANH'!L376)</f>
        <v/>
      </c>
      <c r="I1420" s="37">
        <f>IF('🔧 XY LANH'!A376="","",'🔧 XY LANH'!M376)</f>
        <v/>
      </c>
      <c r="J1420">
        <f>IF('🔧 XY LANH'!A376="","",'🔧 XY LANH'!#REF!)</f>
        <v/>
      </c>
      <c r="L1420">
        <f>N(L1419)+IF(AND('🔎 TRA CỨU NHANH'!$C$2&lt;&gt;"",OR(ISNUMBER(SEARCH('🔎 TRA CỨU NHANH'!$C$2,$A1420)),ISNUMBER(SEARCH('🔎 TRA CỨU NHANH'!$C$2,$B1420)))),1,0)</f>
        <v/>
      </c>
      <c r="M1420">
        <f>IF(L1420&gt;N(L1419),L1420,"")</f>
        <v/>
      </c>
      <c r="N1420">
        <f>N(N1419)+IF(AND('💰 BÁO GIÁ'!$C$27&lt;&gt;"",OR(ISNUMBER(SEARCH('💰 BÁO GIÁ'!$C$27,$A1420)),ISNUMBER(SEARCH('💰 BÁO GIÁ'!$C$27,$B1420)))),1,0)</f>
        <v/>
      </c>
      <c r="O1420">
        <f>IF(N1420&gt;N(N1419),N1420,"")</f>
        <v/>
      </c>
    </row>
    <row r="1421">
      <c r="A1421">
        <f>IF('🔧 XY LANH'!A377="","",'🔧 XY LANH'!A377)</f>
        <v/>
      </c>
      <c r="B1421">
        <f>IF('🔧 XY LANH'!A377="","",'🔧 XY LANH'!N377)</f>
        <v/>
      </c>
      <c r="C1421">
        <f>IF('🔧 XY LANH'!A377="","","Xy lanh")</f>
        <v/>
      </c>
      <c r="D1421">
        <f>IF('🔧 XY LANH'!A377="","",'🔧 XY LANH'!I377)</f>
        <v/>
      </c>
      <c r="E1421" s="37">
        <f>IF('🔧 XY LANH'!A377="","",'🔧 XY LANH'!#REF!)</f>
        <v/>
      </c>
      <c r="F1421" s="37">
        <f>IF('🔧 XY LANH'!A377="","",'🔧 XY LANH'!J377)</f>
        <v/>
      </c>
      <c r="G1421" s="37">
        <f>IF('🔧 XY LANH'!A377="","",'🔧 XY LANH'!K377)</f>
        <v/>
      </c>
      <c r="H1421" s="37">
        <f>IF('🔧 XY LANH'!A377="","",'🔧 XY LANH'!L377)</f>
        <v/>
      </c>
      <c r="I1421" s="37">
        <f>IF('🔧 XY LANH'!A377="","",'🔧 XY LANH'!M377)</f>
        <v/>
      </c>
      <c r="J1421">
        <f>IF('🔧 XY LANH'!A377="","",'🔧 XY LANH'!#REF!)</f>
        <v/>
      </c>
      <c r="L1421">
        <f>N(L1420)+IF(AND('🔎 TRA CỨU NHANH'!$C$2&lt;&gt;"",OR(ISNUMBER(SEARCH('🔎 TRA CỨU NHANH'!$C$2,$A1421)),ISNUMBER(SEARCH('🔎 TRA CỨU NHANH'!$C$2,$B1421)))),1,0)</f>
        <v/>
      </c>
      <c r="M1421">
        <f>IF(L1421&gt;N(L1420),L1421,"")</f>
        <v/>
      </c>
      <c r="N1421">
        <f>N(N1420)+IF(AND('💰 BÁO GIÁ'!$C$27&lt;&gt;"",OR(ISNUMBER(SEARCH('💰 BÁO GIÁ'!$C$27,$A1421)),ISNUMBER(SEARCH('💰 BÁO GIÁ'!$C$27,$B1421)))),1,0)</f>
        <v/>
      </c>
      <c r="O1421">
        <f>IF(N1421&gt;N(N1420),N1421,"")</f>
        <v/>
      </c>
    </row>
    <row r="1422">
      <c r="A1422">
        <f>IF('🔧 XY LANH'!A378="","",'🔧 XY LANH'!A378)</f>
        <v/>
      </c>
      <c r="B1422">
        <f>IF('🔧 XY LANH'!A378="","",'🔧 XY LANH'!N378)</f>
        <v/>
      </c>
      <c r="C1422">
        <f>IF('🔧 XY LANH'!A378="","","Xy lanh")</f>
        <v/>
      </c>
      <c r="D1422">
        <f>IF('🔧 XY LANH'!A378="","",'🔧 XY LANH'!I378)</f>
        <v/>
      </c>
      <c r="E1422" s="37">
        <f>IF('🔧 XY LANH'!A378="","",'🔧 XY LANH'!#REF!)</f>
        <v/>
      </c>
      <c r="F1422" s="37">
        <f>IF('🔧 XY LANH'!A378="","",'🔧 XY LANH'!J378)</f>
        <v/>
      </c>
      <c r="G1422" s="37">
        <f>IF('🔧 XY LANH'!A378="","",'🔧 XY LANH'!K378)</f>
        <v/>
      </c>
      <c r="H1422" s="37">
        <f>IF('🔧 XY LANH'!A378="","",'🔧 XY LANH'!L378)</f>
        <v/>
      </c>
      <c r="I1422" s="37">
        <f>IF('🔧 XY LANH'!A378="","",'🔧 XY LANH'!M378)</f>
        <v/>
      </c>
      <c r="J1422">
        <f>IF('🔧 XY LANH'!A378="","",'🔧 XY LANH'!#REF!)</f>
        <v/>
      </c>
      <c r="L1422">
        <f>N(L1421)+IF(AND('🔎 TRA CỨU NHANH'!$C$2&lt;&gt;"",OR(ISNUMBER(SEARCH('🔎 TRA CỨU NHANH'!$C$2,$A1422)),ISNUMBER(SEARCH('🔎 TRA CỨU NHANH'!$C$2,$B1422)))),1,0)</f>
        <v/>
      </c>
      <c r="M1422">
        <f>IF(L1422&gt;N(L1421),L1422,"")</f>
        <v/>
      </c>
      <c r="N1422">
        <f>N(N1421)+IF(AND('💰 BÁO GIÁ'!$C$27&lt;&gt;"",OR(ISNUMBER(SEARCH('💰 BÁO GIÁ'!$C$27,$A1422)),ISNUMBER(SEARCH('💰 BÁO GIÁ'!$C$27,$B1422)))),1,0)</f>
        <v/>
      </c>
      <c r="O1422">
        <f>IF(N1422&gt;N(N1421),N1422,"")</f>
        <v/>
      </c>
    </row>
    <row r="1423">
      <c r="A1423">
        <f>IF('🔧 XY LANH'!A379="","",'🔧 XY LANH'!A379)</f>
        <v/>
      </c>
      <c r="B1423">
        <f>IF('🔧 XY LANH'!A379="","",'🔧 XY LANH'!N379)</f>
        <v/>
      </c>
      <c r="C1423">
        <f>IF('🔧 XY LANH'!A379="","","Xy lanh")</f>
        <v/>
      </c>
      <c r="D1423">
        <f>IF('🔧 XY LANH'!A379="","",'🔧 XY LANH'!I379)</f>
        <v/>
      </c>
      <c r="E1423" s="37">
        <f>IF('🔧 XY LANH'!A379="","",'🔧 XY LANH'!#REF!)</f>
        <v/>
      </c>
      <c r="F1423" s="37">
        <f>IF('🔧 XY LANH'!A379="","",'🔧 XY LANH'!J379)</f>
        <v/>
      </c>
      <c r="G1423" s="37">
        <f>IF('🔧 XY LANH'!A379="","",'🔧 XY LANH'!K379)</f>
        <v/>
      </c>
      <c r="H1423" s="37">
        <f>IF('🔧 XY LANH'!A379="","",'🔧 XY LANH'!L379)</f>
        <v/>
      </c>
      <c r="I1423" s="37">
        <f>IF('🔧 XY LANH'!A379="","",'🔧 XY LANH'!M379)</f>
        <v/>
      </c>
      <c r="J1423">
        <f>IF('🔧 XY LANH'!A379="","",'🔧 XY LANH'!#REF!)</f>
        <v/>
      </c>
      <c r="L1423">
        <f>N(L1422)+IF(AND('🔎 TRA CỨU NHANH'!$C$2&lt;&gt;"",OR(ISNUMBER(SEARCH('🔎 TRA CỨU NHANH'!$C$2,$A1423)),ISNUMBER(SEARCH('🔎 TRA CỨU NHANH'!$C$2,$B1423)))),1,0)</f>
        <v/>
      </c>
      <c r="M1423">
        <f>IF(L1423&gt;N(L1422),L1423,"")</f>
        <v/>
      </c>
      <c r="N1423">
        <f>N(N1422)+IF(AND('💰 BÁO GIÁ'!$C$27&lt;&gt;"",OR(ISNUMBER(SEARCH('💰 BÁO GIÁ'!$C$27,$A1423)),ISNUMBER(SEARCH('💰 BÁO GIÁ'!$C$27,$B1423)))),1,0)</f>
        <v/>
      </c>
      <c r="O1423">
        <f>IF(N1423&gt;N(N1422),N1423,"")</f>
        <v/>
      </c>
    </row>
    <row r="1424">
      <c r="A1424">
        <f>IF('🔧 XY LANH'!A380="","",'🔧 XY LANH'!A380)</f>
        <v/>
      </c>
      <c r="B1424">
        <f>IF('🔧 XY LANH'!A380="","",'🔧 XY LANH'!N380)</f>
        <v/>
      </c>
      <c r="C1424">
        <f>IF('🔧 XY LANH'!A380="","","Xy lanh")</f>
        <v/>
      </c>
      <c r="D1424">
        <f>IF('🔧 XY LANH'!A380="","",'🔧 XY LANH'!I380)</f>
        <v/>
      </c>
      <c r="E1424" s="37">
        <f>IF('🔧 XY LANH'!A380="","",'🔧 XY LANH'!#REF!)</f>
        <v/>
      </c>
      <c r="F1424" s="37">
        <f>IF('🔧 XY LANH'!A380="","",'🔧 XY LANH'!J380)</f>
        <v/>
      </c>
      <c r="G1424" s="37">
        <f>IF('🔧 XY LANH'!A380="","",'🔧 XY LANH'!K380)</f>
        <v/>
      </c>
      <c r="H1424" s="37">
        <f>IF('🔧 XY LANH'!A380="","",'🔧 XY LANH'!L380)</f>
        <v/>
      </c>
      <c r="I1424" s="37">
        <f>IF('🔧 XY LANH'!A380="","",'🔧 XY LANH'!M380)</f>
        <v/>
      </c>
      <c r="J1424">
        <f>IF('🔧 XY LANH'!A380="","",'🔧 XY LANH'!#REF!)</f>
        <v/>
      </c>
      <c r="L1424">
        <f>N(L1423)+IF(AND('🔎 TRA CỨU NHANH'!$C$2&lt;&gt;"",OR(ISNUMBER(SEARCH('🔎 TRA CỨU NHANH'!$C$2,$A1424)),ISNUMBER(SEARCH('🔎 TRA CỨU NHANH'!$C$2,$B1424)))),1,0)</f>
        <v/>
      </c>
      <c r="M1424">
        <f>IF(L1424&gt;N(L1423),L1424,"")</f>
        <v/>
      </c>
      <c r="N1424">
        <f>N(N1423)+IF(AND('💰 BÁO GIÁ'!$C$27&lt;&gt;"",OR(ISNUMBER(SEARCH('💰 BÁO GIÁ'!$C$27,$A1424)),ISNUMBER(SEARCH('💰 BÁO GIÁ'!$C$27,$B1424)))),1,0)</f>
        <v/>
      </c>
      <c r="O1424">
        <f>IF(N1424&gt;N(N1423),N1424,"")</f>
        <v/>
      </c>
    </row>
    <row r="1425">
      <c r="A1425">
        <f>IF('🔧 XY LANH'!A381="","",'🔧 XY LANH'!A381)</f>
        <v/>
      </c>
      <c r="B1425">
        <f>IF('🔧 XY LANH'!A381="","",'🔧 XY LANH'!N381)</f>
        <v/>
      </c>
      <c r="C1425">
        <f>IF('🔧 XY LANH'!A381="","","Xy lanh")</f>
        <v/>
      </c>
      <c r="D1425">
        <f>IF('🔧 XY LANH'!A381="","",'🔧 XY LANH'!I381)</f>
        <v/>
      </c>
      <c r="E1425" s="37">
        <f>IF('🔧 XY LANH'!A381="","",'🔧 XY LANH'!#REF!)</f>
        <v/>
      </c>
      <c r="F1425" s="37">
        <f>IF('🔧 XY LANH'!A381="","",'🔧 XY LANH'!J381)</f>
        <v/>
      </c>
      <c r="G1425" s="37">
        <f>IF('🔧 XY LANH'!A381="","",'🔧 XY LANH'!K381)</f>
        <v/>
      </c>
      <c r="H1425" s="37">
        <f>IF('🔧 XY LANH'!A381="","",'🔧 XY LANH'!L381)</f>
        <v/>
      </c>
      <c r="I1425" s="37">
        <f>IF('🔧 XY LANH'!A381="","",'🔧 XY LANH'!M381)</f>
        <v/>
      </c>
      <c r="J1425">
        <f>IF('🔧 XY LANH'!A381="","",'🔧 XY LANH'!#REF!)</f>
        <v/>
      </c>
      <c r="L1425">
        <f>N(L1424)+IF(AND('🔎 TRA CỨU NHANH'!$C$2&lt;&gt;"",OR(ISNUMBER(SEARCH('🔎 TRA CỨU NHANH'!$C$2,$A1425)),ISNUMBER(SEARCH('🔎 TRA CỨU NHANH'!$C$2,$B1425)))),1,0)</f>
        <v/>
      </c>
      <c r="M1425">
        <f>IF(L1425&gt;N(L1424),L1425,"")</f>
        <v/>
      </c>
      <c r="N1425">
        <f>N(N1424)+IF(AND('💰 BÁO GIÁ'!$C$27&lt;&gt;"",OR(ISNUMBER(SEARCH('💰 BÁO GIÁ'!$C$27,$A1425)),ISNUMBER(SEARCH('💰 BÁO GIÁ'!$C$27,$B1425)))),1,0)</f>
        <v/>
      </c>
      <c r="O1425">
        <f>IF(N1425&gt;N(N1424),N1425,"")</f>
        <v/>
      </c>
    </row>
    <row r="1426">
      <c r="A1426">
        <f>IF('🔧 XY LANH'!A382="","",'🔧 XY LANH'!A382)</f>
        <v/>
      </c>
      <c r="B1426">
        <f>IF('🔧 XY LANH'!A382="","",'🔧 XY LANH'!N382)</f>
        <v/>
      </c>
      <c r="C1426">
        <f>IF('🔧 XY LANH'!A382="","","Xy lanh")</f>
        <v/>
      </c>
      <c r="D1426">
        <f>IF('🔧 XY LANH'!A382="","",'🔧 XY LANH'!I382)</f>
        <v/>
      </c>
      <c r="E1426" s="37">
        <f>IF('🔧 XY LANH'!A382="","",'🔧 XY LANH'!#REF!)</f>
        <v/>
      </c>
      <c r="F1426" s="37">
        <f>IF('🔧 XY LANH'!A382="","",'🔧 XY LANH'!J382)</f>
        <v/>
      </c>
      <c r="G1426" s="37">
        <f>IF('🔧 XY LANH'!A382="","",'🔧 XY LANH'!K382)</f>
        <v/>
      </c>
      <c r="H1426" s="37">
        <f>IF('🔧 XY LANH'!A382="","",'🔧 XY LANH'!L382)</f>
        <v/>
      </c>
      <c r="I1426" s="37">
        <f>IF('🔧 XY LANH'!A382="","",'🔧 XY LANH'!M382)</f>
        <v/>
      </c>
      <c r="J1426">
        <f>IF('🔧 XY LANH'!A382="","",'🔧 XY LANH'!#REF!)</f>
        <v/>
      </c>
      <c r="L1426">
        <f>N(L1425)+IF(AND('🔎 TRA CỨU NHANH'!$C$2&lt;&gt;"",OR(ISNUMBER(SEARCH('🔎 TRA CỨU NHANH'!$C$2,$A1426)),ISNUMBER(SEARCH('🔎 TRA CỨU NHANH'!$C$2,$B1426)))),1,0)</f>
        <v/>
      </c>
      <c r="M1426">
        <f>IF(L1426&gt;N(L1425),L1426,"")</f>
        <v/>
      </c>
      <c r="N1426">
        <f>N(N1425)+IF(AND('💰 BÁO GIÁ'!$C$27&lt;&gt;"",OR(ISNUMBER(SEARCH('💰 BÁO GIÁ'!$C$27,$A1426)),ISNUMBER(SEARCH('💰 BÁO GIÁ'!$C$27,$B1426)))),1,0)</f>
        <v/>
      </c>
      <c r="O1426">
        <f>IF(N1426&gt;N(N1425),N1426,"")</f>
        <v/>
      </c>
    </row>
    <row r="1427">
      <c r="A1427">
        <f>IF('🔧 XY LANH'!A383="","",'🔧 XY LANH'!A383)</f>
        <v/>
      </c>
      <c r="B1427">
        <f>IF('🔧 XY LANH'!A383="","",'🔧 XY LANH'!N383)</f>
        <v/>
      </c>
      <c r="C1427">
        <f>IF('🔧 XY LANH'!A383="","","Xy lanh")</f>
        <v/>
      </c>
      <c r="D1427">
        <f>IF('🔧 XY LANH'!A383="","",'🔧 XY LANH'!I383)</f>
        <v/>
      </c>
      <c r="E1427" s="37">
        <f>IF('🔧 XY LANH'!A383="","",'🔧 XY LANH'!#REF!)</f>
        <v/>
      </c>
      <c r="F1427" s="37">
        <f>IF('🔧 XY LANH'!A383="","",'🔧 XY LANH'!J383)</f>
        <v/>
      </c>
      <c r="G1427" s="37">
        <f>IF('🔧 XY LANH'!A383="","",'🔧 XY LANH'!K383)</f>
        <v/>
      </c>
      <c r="H1427" s="37">
        <f>IF('🔧 XY LANH'!A383="","",'🔧 XY LANH'!L383)</f>
        <v/>
      </c>
      <c r="I1427" s="37">
        <f>IF('🔧 XY LANH'!A383="","",'🔧 XY LANH'!M383)</f>
        <v/>
      </c>
      <c r="J1427">
        <f>IF('🔧 XY LANH'!A383="","",'🔧 XY LANH'!#REF!)</f>
        <v/>
      </c>
      <c r="L1427">
        <f>N(L1426)+IF(AND('🔎 TRA CỨU NHANH'!$C$2&lt;&gt;"",OR(ISNUMBER(SEARCH('🔎 TRA CỨU NHANH'!$C$2,$A1427)),ISNUMBER(SEARCH('🔎 TRA CỨU NHANH'!$C$2,$B1427)))),1,0)</f>
        <v/>
      </c>
      <c r="M1427">
        <f>IF(L1427&gt;N(L1426),L1427,"")</f>
        <v/>
      </c>
      <c r="N1427">
        <f>N(N1426)+IF(AND('💰 BÁO GIÁ'!$C$27&lt;&gt;"",OR(ISNUMBER(SEARCH('💰 BÁO GIÁ'!$C$27,$A1427)),ISNUMBER(SEARCH('💰 BÁO GIÁ'!$C$27,$B1427)))),1,0)</f>
        <v/>
      </c>
      <c r="O1427">
        <f>IF(N1427&gt;N(N1426),N1427,"")</f>
        <v/>
      </c>
    </row>
    <row r="1428">
      <c r="A1428">
        <f>IF('🔧 XY LANH'!A384="","",'🔧 XY LANH'!A384)</f>
        <v/>
      </c>
      <c r="B1428">
        <f>IF('🔧 XY LANH'!A384="","",'🔧 XY LANH'!N384)</f>
        <v/>
      </c>
      <c r="C1428">
        <f>IF('🔧 XY LANH'!A384="","","Xy lanh")</f>
        <v/>
      </c>
      <c r="D1428">
        <f>IF('🔧 XY LANH'!A384="","",'🔧 XY LANH'!I384)</f>
        <v/>
      </c>
      <c r="E1428" s="37">
        <f>IF('🔧 XY LANH'!A384="","",'🔧 XY LANH'!#REF!)</f>
        <v/>
      </c>
      <c r="F1428" s="37">
        <f>IF('🔧 XY LANH'!A384="","",'🔧 XY LANH'!J384)</f>
        <v/>
      </c>
      <c r="G1428" s="37">
        <f>IF('🔧 XY LANH'!A384="","",'🔧 XY LANH'!K384)</f>
        <v/>
      </c>
      <c r="H1428" s="37">
        <f>IF('🔧 XY LANH'!A384="","",'🔧 XY LANH'!L384)</f>
        <v/>
      </c>
      <c r="I1428" s="37">
        <f>IF('🔧 XY LANH'!A384="","",'🔧 XY LANH'!M384)</f>
        <v/>
      </c>
      <c r="J1428">
        <f>IF('🔧 XY LANH'!A384="","",'🔧 XY LANH'!#REF!)</f>
        <v/>
      </c>
      <c r="L1428">
        <f>N(L1427)+IF(AND('🔎 TRA CỨU NHANH'!$C$2&lt;&gt;"",OR(ISNUMBER(SEARCH('🔎 TRA CỨU NHANH'!$C$2,$A1428)),ISNUMBER(SEARCH('🔎 TRA CỨU NHANH'!$C$2,$B1428)))),1,0)</f>
        <v/>
      </c>
      <c r="M1428">
        <f>IF(L1428&gt;N(L1427),L1428,"")</f>
        <v/>
      </c>
      <c r="N1428">
        <f>N(N1427)+IF(AND('💰 BÁO GIÁ'!$C$27&lt;&gt;"",OR(ISNUMBER(SEARCH('💰 BÁO GIÁ'!$C$27,$A1428)),ISNUMBER(SEARCH('💰 BÁO GIÁ'!$C$27,$B1428)))),1,0)</f>
        <v/>
      </c>
      <c r="O1428">
        <f>IF(N1428&gt;N(N1427),N1428,"")</f>
        <v/>
      </c>
    </row>
    <row r="1429">
      <c r="A1429">
        <f>IF('🔧 XY LANH'!A385="","",'🔧 XY LANH'!A385)</f>
        <v/>
      </c>
      <c r="B1429">
        <f>IF('🔧 XY LANH'!A385="","",'🔧 XY LANH'!N385)</f>
        <v/>
      </c>
      <c r="C1429">
        <f>IF('🔧 XY LANH'!A385="","","Xy lanh")</f>
        <v/>
      </c>
      <c r="D1429">
        <f>IF('🔧 XY LANH'!A385="","",'🔧 XY LANH'!I385)</f>
        <v/>
      </c>
      <c r="E1429" s="37">
        <f>IF('🔧 XY LANH'!A385="","",'🔧 XY LANH'!#REF!)</f>
        <v/>
      </c>
      <c r="F1429" s="37">
        <f>IF('🔧 XY LANH'!A385="","",'🔧 XY LANH'!J385)</f>
        <v/>
      </c>
      <c r="G1429" s="37">
        <f>IF('🔧 XY LANH'!A385="","",'🔧 XY LANH'!K385)</f>
        <v/>
      </c>
      <c r="H1429" s="37">
        <f>IF('🔧 XY LANH'!A385="","",'🔧 XY LANH'!L385)</f>
        <v/>
      </c>
      <c r="I1429" s="37">
        <f>IF('🔧 XY LANH'!A385="","",'🔧 XY LANH'!M385)</f>
        <v/>
      </c>
      <c r="J1429">
        <f>IF('🔧 XY LANH'!A385="","",'🔧 XY LANH'!#REF!)</f>
        <v/>
      </c>
      <c r="L1429">
        <f>N(L1428)+IF(AND('🔎 TRA CỨU NHANH'!$C$2&lt;&gt;"",OR(ISNUMBER(SEARCH('🔎 TRA CỨU NHANH'!$C$2,$A1429)),ISNUMBER(SEARCH('🔎 TRA CỨU NHANH'!$C$2,$B1429)))),1,0)</f>
        <v/>
      </c>
      <c r="M1429">
        <f>IF(L1429&gt;N(L1428),L1429,"")</f>
        <v/>
      </c>
      <c r="N1429">
        <f>N(N1428)+IF(AND('💰 BÁO GIÁ'!$C$27&lt;&gt;"",OR(ISNUMBER(SEARCH('💰 BÁO GIÁ'!$C$27,$A1429)),ISNUMBER(SEARCH('💰 BÁO GIÁ'!$C$27,$B1429)))),1,0)</f>
        <v/>
      </c>
      <c r="O1429">
        <f>IF(N1429&gt;N(N1428),N1429,"")</f>
        <v/>
      </c>
    </row>
    <row r="1430">
      <c r="A1430">
        <f>IF('🔧 XY LANH'!A386="","",'🔧 XY LANH'!A386)</f>
        <v/>
      </c>
      <c r="B1430">
        <f>IF('🔧 XY LANH'!A386="","",'🔧 XY LANH'!N386)</f>
        <v/>
      </c>
      <c r="C1430">
        <f>IF('🔧 XY LANH'!A386="","","Xy lanh")</f>
        <v/>
      </c>
      <c r="D1430">
        <f>IF('🔧 XY LANH'!A386="","",'🔧 XY LANH'!I386)</f>
        <v/>
      </c>
      <c r="E1430" s="37">
        <f>IF('🔧 XY LANH'!A386="","",'🔧 XY LANH'!#REF!)</f>
        <v/>
      </c>
      <c r="F1430" s="37">
        <f>IF('🔧 XY LANH'!A386="","",'🔧 XY LANH'!J386)</f>
        <v/>
      </c>
      <c r="G1430" s="37">
        <f>IF('🔧 XY LANH'!A386="","",'🔧 XY LANH'!K386)</f>
        <v/>
      </c>
      <c r="H1430" s="37">
        <f>IF('🔧 XY LANH'!A386="","",'🔧 XY LANH'!L386)</f>
        <v/>
      </c>
      <c r="I1430" s="37">
        <f>IF('🔧 XY LANH'!A386="","",'🔧 XY LANH'!M386)</f>
        <v/>
      </c>
      <c r="J1430">
        <f>IF('🔧 XY LANH'!A386="","",'🔧 XY LANH'!#REF!)</f>
        <v/>
      </c>
      <c r="L1430">
        <f>N(L1429)+IF(AND('🔎 TRA CỨU NHANH'!$C$2&lt;&gt;"",OR(ISNUMBER(SEARCH('🔎 TRA CỨU NHANH'!$C$2,$A1430)),ISNUMBER(SEARCH('🔎 TRA CỨU NHANH'!$C$2,$B1430)))),1,0)</f>
        <v/>
      </c>
      <c r="M1430">
        <f>IF(L1430&gt;N(L1429),L1430,"")</f>
        <v/>
      </c>
      <c r="N1430">
        <f>N(N1429)+IF(AND('💰 BÁO GIÁ'!$C$27&lt;&gt;"",OR(ISNUMBER(SEARCH('💰 BÁO GIÁ'!$C$27,$A1430)),ISNUMBER(SEARCH('💰 BÁO GIÁ'!$C$27,$B1430)))),1,0)</f>
        <v/>
      </c>
      <c r="O1430">
        <f>IF(N1430&gt;N(N1429),N1430,"")</f>
        <v/>
      </c>
    </row>
    <row r="1431">
      <c r="A1431">
        <f>IF('🔧 XY LANH'!A387="","",'🔧 XY LANH'!A387)</f>
        <v/>
      </c>
      <c r="B1431">
        <f>IF('🔧 XY LANH'!A387="","",'🔧 XY LANH'!N387)</f>
        <v/>
      </c>
      <c r="C1431">
        <f>IF('🔧 XY LANH'!A387="","","Xy lanh")</f>
        <v/>
      </c>
      <c r="D1431">
        <f>IF('🔧 XY LANH'!A387="","",'🔧 XY LANH'!I387)</f>
        <v/>
      </c>
      <c r="E1431" s="37">
        <f>IF('🔧 XY LANH'!A387="","",'🔧 XY LANH'!#REF!)</f>
        <v/>
      </c>
      <c r="F1431" s="37">
        <f>IF('🔧 XY LANH'!A387="","",'🔧 XY LANH'!J387)</f>
        <v/>
      </c>
      <c r="G1431" s="37">
        <f>IF('🔧 XY LANH'!A387="","",'🔧 XY LANH'!K387)</f>
        <v/>
      </c>
      <c r="H1431" s="37">
        <f>IF('🔧 XY LANH'!A387="","",'🔧 XY LANH'!L387)</f>
        <v/>
      </c>
      <c r="I1431" s="37">
        <f>IF('🔧 XY LANH'!A387="","",'🔧 XY LANH'!M387)</f>
        <v/>
      </c>
      <c r="J1431">
        <f>IF('🔧 XY LANH'!A387="","",'🔧 XY LANH'!#REF!)</f>
        <v/>
      </c>
      <c r="L1431">
        <f>N(L1430)+IF(AND('🔎 TRA CỨU NHANH'!$C$2&lt;&gt;"",OR(ISNUMBER(SEARCH('🔎 TRA CỨU NHANH'!$C$2,$A1431)),ISNUMBER(SEARCH('🔎 TRA CỨU NHANH'!$C$2,$B1431)))),1,0)</f>
        <v/>
      </c>
      <c r="M1431">
        <f>IF(L1431&gt;N(L1430),L1431,"")</f>
        <v/>
      </c>
      <c r="N1431">
        <f>N(N1430)+IF(AND('💰 BÁO GIÁ'!$C$27&lt;&gt;"",OR(ISNUMBER(SEARCH('💰 BÁO GIÁ'!$C$27,$A1431)),ISNUMBER(SEARCH('💰 BÁO GIÁ'!$C$27,$B1431)))),1,0)</f>
        <v/>
      </c>
      <c r="O1431">
        <f>IF(N1431&gt;N(N1430),N1431,"")</f>
        <v/>
      </c>
    </row>
    <row r="1432">
      <c r="A1432">
        <f>IF('🔧 XY LANH'!A388="","",'🔧 XY LANH'!A388)</f>
        <v/>
      </c>
      <c r="B1432">
        <f>IF('🔧 XY LANH'!A388="","",'🔧 XY LANH'!N388)</f>
        <v/>
      </c>
      <c r="C1432">
        <f>IF('🔧 XY LANH'!A388="","","Xy lanh")</f>
        <v/>
      </c>
      <c r="D1432">
        <f>IF('🔧 XY LANH'!A388="","",'🔧 XY LANH'!I388)</f>
        <v/>
      </c>
      <c r="E1432" s="37">
        <f>IF('🔧 XY LANH'!A388="","",'🔧 XY LANH'!#REF!)</f>
        <v/>
      </c>
      <c r="F1432" s="37">
        <f>IF('🔧 XY LANH'!A388="","",'🔧 XY LANH'!J388)</f>
        <v/>
      </c>
      <c r="G1432" s="37">
        <f>IF('🔧 XY LANH'!A388="","",'🔧 XY LANH'!K388)</f>
        <v/>
      </c>
      <c r="H1432" s="37">
        <f>IF('🔧 XY LANH'!A388="","",'🔧 XY LANH'!L388)</f>
        <v/>
      </c>
      <c r="I1432" s="37">
        <f>IF('🔧 XY LANH'!A388="","",'🔧 XY LANH'!M388)</f>
        <v/>
      </c>
      <c r="J1432">
        <f>IF('🔧 XY LANH'!A388="","",'🔧 XY LANH'!#REF!)</f>
        <v/>
      </c>
      <c r="L1432">
        <f>N(L1431)+IF(AND('🔎 TRA CỨU NHANH'!$C$2&lt;&gt;"",OR(ISNUMBER(SEARCH('🔎 TRA CỨU NHANH'!$C$2,$A1432)),ISNUMBER(SEARCH('🔎 TRA CỨU NHANH'!$C$2,$B1432)))),1,0)</f>
        <v/>
      </c>
      <c r="M1432">
        <f>IF(L1432&gt;N(L1431),L1432,"")</f>
        <v/>
      </c>
      <c r="N1432">
        <f>N(N1431)+IF(AND('💰 BÁO GIÁ'!$C$27&lt;&gt;"",OR(ISNUMBER(SEARCH('💰 BÁO GIÁ'!$C$27,$A1432)),ISNUMBER(SEARCH('💰 BÁO GIÁ'!$C$27,$B1432)))),1,0)</f>
        <v/>
      </c>
      <c r="O1432">
        <f>IF(N1432&gt;N(N1431),N1432,"")</f>
        <v/>
      </c>
    </row>
    <row r="1433">
      <c r="A1433">
        <f>IF('🔧 XY LANH'!A389="","",'🔧 XY LANH'!A389)</f>
        <v/>
      </c>
      <c r="B1433">
        <f>IF('🔧 XY LANH'!A389="","",'🔧 XY LANH'!N389)</f>
        <v/>
      </c>
      <c r="C1433">
        <f>IF('🔧 XY LANH'!A389="","","Xy lanh")</f>
        <v/>
      </c>
      <c r="D1433">
        <f>IF('🔧 XY LANH'!A389="","",'🔧 XY LANH'!I389)</f>
        <v/>
      </c>
      <c r="E1433" s="37">
        <f>IF('🔧 XY LANH'!A389="","",'🔧 XY LANH'!#REF!)</f>
        <v/>
      </c>
      <c r="F1433" s="37">
        <f>IF('🔧 XY LANH'!A389="","",'🔧 XY LANH'!J389)</f>
        <v/>
      </c>
      <c r="G1433" s="37">
        <f>IF('🔧 XY LANH'!A389="","",'🔧 XY LANH'!K389)</f>
        <v/>
      </c>
      <c r="H1433" s="37">
        <f>IF('🔧 XY LANH'!A389="","",'🔧 XY LANH'!L389)</f>
        <v/>
      </c>
      <c r="I1433" s="37">
        <f>IF('🔧 XY LANH'!A389="","",'🔧 XY LANH'!M389)</f>
        <v/>
      </c>
      <c r="J1433">
        <f>IF('🔧 XY LANH'!A389="","",'🔧 XY LANH'!#REF!)</f>
        <v/>
      </c>
      <c r="L1433">
        <f>N(L1432)+IF(AND('🔎 TRA CỨU NHANH'!$C$2&lt;&gt;"",OR(ISNUMBER(SEARCH('🔎 TRA CỨU NHANH'!$C$2,$A1433)),ISNUMBER(SEARCH('🔎 TRA CỨU NHANH'!$C$2,$B1433)))),1,0)</f>
        <v/>
      </c>
      <c r="M1433">
        <f>IF(L1433&gt;N(L1432),L1433,"")</f>
        <v/>
      </c>
      <c r="N1433">
        <f>N(N1432)+IF(AND('💰 BÁO GIÁ'!$C$27&lt;&gt;"",OR(ISNUMBER(SEARCH('💰 BÁO GIÁ'!$C$27,$A1433)),ISNUMBER(SEARCH('💰 BÁO GIÁ'!$C$27,$B1433)))),1,0)</f>
        <v/>
      </c>
      <c r="O1433">
        <f>IF(N1433&gt;N(N1432),N1433,"")</f>
        <v/>
      </c>
    </row>
    <row r="1434">
      <c r="A1434">
        <f>IF('🔧 XY LANH'!A390="","",'🔧 XY LANH'!A390)</f>
        <v/>
      </c>
      <c r="B1434">
        <f>IF('🔧 XY LANH'!A390="","",'🔧 XY LANH'!N390)</f>
        <v/>
      </c>
      <c r="C1434">
        <f>IF('🔧 XY LANH'!A390="","","Xy lanh")</f>
        <v/>
      </c>
      <c r="D1434">
        <f>IF('🔧 XY LANH'!A390="","",'🔧 XY LANH'!I390)</f>
        <v/>
      </c>
      <c r="E1434" s="37">
        <f>IF('🔧 XY LANH'!A390="","",'🔧 XY LANH'!#REF!)</f>
        <v/>
      </c>
      <c r="F1434" s="37">
        <f>IF('🔧 XY LANH'!A390="","",'🔧 XY LANH'!J390)</f>
        <v/>
      </c>
      <c r="G1434" s="37">
        <f>IF('🔧 XY LANH'!A390="","",'🔧 XY LANH'!K390)</f>
        <v/>
      </c>
      <c r="H1434" s="37">
        <f>IF('🔧 XY LANH'!A390="","",'🔧 XY LANH'!L390)</f>
        <v/>
      </c>
      <c r="I1434" s="37">
        <f>IF('🔧 XY LANH'!A390="","",'🔧 XY LANH'!M390)</f>
        <v/>
      </c>
      <c r="J1434">
        <f>IF('🔧 XY LANH'!A390="","",'🔧 XY LANH'!#REF!)</f>
        <v/>
      </c>
      <c r="L1434">
        <f>N(L1433)+IF(AND('🔎 TRA CỨU NHANH'!$C$2&lt;&gt;"",OR(ISNUMBER(SEARCH('🔎 TRA CỨU NHANH'!$C$2,$A1434)),ISNUMBER(SEARCH('🔎 TRA CỨU NHANH'!$C$2,$B1434)))),1,0)</f>
        <v/>
      </c>
      <c r="M1434">
        <f>IF(L1434&gt;N(L1433),L1434,"")</f>
        <v/>
      </c>
      <c r="N1434">
        <f>N(N1433)+IF(AND('💰 BÁO GIÁ'!$C$27&lt;&gt;"",OR(ISNUMBER(SEARCH('💰 BÁO GIÁ'!$C$27,$A1434)),ISNUMBER(SEARCH('💰 BÁO GIÁ'!$C$27,$B1434)))),1,0)</f>
        <v/>
      </c>
      <c r="O1434">
        <f>IF(N1434&gt;N(N1433),N1434,"")</f>
        <v/>
      </c>
    </row>
    <row r="1435">
      <c r="A1435">
        <f>IF('🔧 XY LANH'!A391="","",'🔧 XY LANH'!A391)</f>
        <v/>
      </c>
      <c r="B1435">
        <f>IF('🔧 XY LANH'!A391="","",'🔧 XY LANH'!N391)</f>
        <v/>
      </c>
      <c r="C1435">
        <f>IF('🔧 XY LANH'!A391="","","Xy lanh")</f>
        <v/>
      </c>
      <c r="D1435">
        <f>IF('🔧 XY LANH'!A391="","",'🔧 XY LANH'!I391)</f>
        <v/>
      </c>
      <c r="E1435" s="37">
        <f>IF('🔧 XY LANH'!A391="","",'🔧 XY LANH'!#REF!)</f>
        <v/>
      </c>
      <c r="F1435" s="37">
        <f>IF('🔧 XY LANH'!A391="","",'🔧 XY LANH'!J391)</f>
        <v/>
      </c>
      <c r="G1435" s="37">
        <f>IF('🔧 XY LANH'!A391="","",'🔧 XY LANH'!K391)</f>
        <v/>
      </c>
      <c r="H1435" s="37">
        <f>IF('🔧 XY LANH'!A391="","",'🔧 XY LANH'!L391)</f>
        <v/>
      </c>
      <c r="I1435" s="37">
        <f>IF('🔧 XY LANH'!A391="","",'🔧 XY LANH'!M391)</f>
        <v/>
      </c>
      <c r="J1435">
        <f>IF('🔧 XY LANH'!A391="","",'🔧 XY LANH'!#REF!)</f>
        <v/>
      </c>
      <c r="L1435">
        <f>N(L1434)+IF(AND('🔎 TRA CỨU NHANH'!$C$2&lt;&gt;"",OR(ISNUMBER(SEARCH('🔎 TRA CỨU NHANH'!$C$2,$A1435)),ISNUMBER(SEARCH('🔎 TRA CỨU NHANH'!$C$2,$B1435)))),1,0)</f>
        <v/>
      </c>
      <c r="M1435">
        <f>IF(L1435&gt;N(L1434),L1435,"")</f>
        <v/>
      </c>
      <c r="N1435">
        <f>N(N1434)+IF(AND('💰 BÁO GIÁ'!$C$27&lt;&gt;"",OR(ISNUMBER(SEARCH('💰 BÁO GIÁ'!$C$27,$A1435)),ISNUMBER(SEARCH('💰 BÁO GIÁ'!$C$27,$B1435)))),1,0)</f>
        <v/>
      </c>
      <c r="O1435">
        <f>IF(N1435&gt;N(N1434),N1435,"")</f>
        <v/>
      </c>
    </row>
    <row r="1436">
      <c r="A1436">
        <f>IF('🔧 XY LANH'!A392="","",'🔧 XY LANH'!A392)</f>
        <v/>
      </c>
      <c r="B1436">
        <f>IF('🔧 XY LANH'!A392="","",'🔧 XY LANH'!N392)</f>
        <v/>
      </c>
      <c r="C1436">
        <f>IF('🔧 XY LANH'!A392="","","Xy lanh")</f>
        <v/>
      </c>
      <c r="D1436">
        <f>IF('🔧 XY LANH'!A392="","",'🔧 XY LANH'!I392)</f>
        <v/>
      </c>
      <c r="E1436" s="37">
        <f>IF('🔧 XY LANH'!A392="","",'🔧 XY LANH'!#REF!)</f>
        <v/>
      </c>
      <c r="F1436" s="37">
        <f>IF('🔧 XY LANH'!A392="","",'🔧 XY LANH'!J392)</f>
        <v/>
      </c>
      <c r="G1436" s="37">
        <f>IF('🔧 XY LANH'!A392="","",'🔧 XY LANH'!K392)</f>
        <v/>
      </c>
      <c r="H1436" s="37">
        <f>IF('🔧 XY LANH'!A392="","",'🔧 XY LANH'!L392)</f>
        <v/>
      </c>
      <c r="I1436" s="37">
        <f>IF('🔧 XY LANH'!A392="","",'🔧 XY LANH'!M392)</f>
        <v/>
      </c>
      <c r="J1436">
        <f>IF('🔧 XY LANH'!A392="","",'🔧 XY LANH'!#REF!)</f>
        <v/>
      </c>
      <c r="L1436">
        <f>N(L1435)+IF(AND('🔎 TRA CỨU NHANH'!$C$2&lt;&gt;"",OR(ISNUMBER(SEARCH('🔎 TRA CỨU NHANH'!$C$2,$A1436)),ISNUMBER(SEARCH('🔎 TRA CỨU NHANH'!$C$2,$B1436)))),1,0)</f>
        <v/>
      </c>
      <c r="M1436">
        <f>IF(L1436&gt;N(L1435),L1436,"")</f>
        <v/>
      </c>
      <c r="N1436">
        <f>N(N1435)+IF(AND('💰 BÁO GIÁ'!$C$27&lt;&gt;"",OR(ISNUMBER(SEARCH('💰 BÁO GIÁ'!$C$27,$A1436)),ISNUMBER(SEARCH('💰 BÁO GIÁ'!$C$27,$B1436)))),1,0)</f>
        <v/>
      </c>
      <c r="O1436">
        <f>IF(N1436&gt;N(N1435),N1436,"")</f>
        <v/>
      </c>
    </row>
    <row r="1437">
      <c r="A1437">
        <f>IF('🔧 XY LANH'!A393="","",'🔧 XY LANH'!A393)</f>
        <v/>
      </c>
      <c r="B1437">
        <f>IF('🔧 XY LANH'!A393="","",'🔧 XY LANH'!N393)</f>
        <v/>
      </c>
      <c r="C1437">
        <f>IF('🔧 XY LANH'!A393="","","Xy lanh")</f>
        <v/>
      </c>
      <c r="D1437">
        <f>IF('🔧 XY LANH'!A393="","",'🔧 XY LANH'!I393)</f>
        <v/>
      </c>
      <c r="E1437" s="37">
        <f>IF('🔧 XY LANH'!A393="","",'🔧 XY LANH'!#REF!)</f>
        <v/>
      </c>
      <c r="F1437" s="37">
        <f>IF('🔧 XY LANH'!A393="","",'🔧 XY LANH'!J393)</f>
        <v/>
      </c>
      <c r="G1437" s="37">
        <f>IF('🔧 XY LANH'!A393="","",'🔧 XY LANH'!K393)</f>
        <v/>
      </c>
      <c r="H1437" s="37">
        <f>IF('🔧 XY LANH'!A393="","",'🔧 XY LANH'!L393)</f>
        <v/>
      </c>
      <c r="I1437" s="37">
        <f>IF('🔧 XY LANH'!A393="","",'🔧 XY LANH'!M393)</f>
        <v/>
      </c>
      <c r="J1437">
        <f>IF('🔧 XY LANH'!A393="","",'🔧 XY LANH'!#REF!)</f>
        <v/>
      </c>
      <c r="L1437">
        <f>N(L1436)+IF(AND('🔎 TRA CỨU NHANH'!$C$2&lt;&gt;"",OR(ISNUMBER(SEARCH('🔎 TRA CỨU NHANH'!$C$2,$A1437)),ISNUMBER(SEARCH('🔎 TRA CỨU NHANH'!$C$2,$B1437)))),1,0)</f>
        <v/>
      </c>
      <c r="M1437">
        <f>IF(L1437&gt;N(L1436),L1437,"")</f>
        <v/>
      </c>
      <c r="N1437">
        <f>N(N1436)+IF(AND('💰 BÁO GIÁ'!$C$27&lt;&gt;"",OR(ISNUMBER(SEARCH('💰 BÁO GIÁ'!$C$27,$A1437)),ISNUMBER(SEARCH('💰 BÁO GIÁ'!$C$27,$B1437)))),1,0)</f>
        <v/>
      </c>
      <c r="O1437">
        <f>IF(N1437&gt;N(N1436),N1437,"")</f>
        <v/>
      </c>
    </row>
    <row r="1438">
      <c r="A1438">
        <f>IF('🔧 XY LANH'!A394="","",'🔧 XY LANH'!A394)</f>
        <v/>
      </c>
      <c r="B1438">
        <f>IF('🔧 XY LANH'!A394="","",'🔧 XY LANH'!N394)</f>
        <v/>
      </c>
      <c r="C1438">
        <f>IF('🔧 XY LANH'!A394="","","Xy lanh")</f>
        <v/>
      </c>
      <c r="D1438">
        <f>IF('🔧 XY LANH'!A394="","",'🔧 XY LANH'!I394)</f>
        <v/>
      </c>
      <c r="E1438" s="37">
        <f>IF('🔧 XY LANH'!A394="","",'🔧 XY LANH'!#REF!)</f>
        <v/>
      </c>
      <c r="F1438" s="37">
        <f>IF('🔧 XY LANH'!A394="","",'🔧 XY LANH'!J394)</f>
        <v/>
      </c>
      <c r="G1438" s="37">
        <f>IF('🔧 XY LANH'!A394="","",'🔧 XY LANH'!K394)</f>
        <v/>
      </c>
      <c r="H1438" s="37">
        <f>IF('🔧 XY LANH'!A394="","",'🔧 XY LANH'!L394)</f>
        <v/>
      </c>
      <c r="I1438" s="37">
        <f>IF('🔧 XY LANH'!A394="","",'🔧 XY LANH'!M394)</f>
        <v/>
      </c>
      <c r="J1438">
        <f>IF('🔧 XY LANH'!A394="","",'🔧 XY LANH'!#REF!)</f>
        <v/>
      </c>
      <c r="L1438">
        <f>N(L1437)+IF(AND('🔎 TRA CỨU NHANH'!$C$2&lt;&gt;"",OR(ISNUMBER(SEARCH('🔎 TRA CỨU NHANH'!$C$2,$A1438)),ISNUMBER(SEARCH('🔎 TRA CỨU NHANH'!$C$2,$B1438)))),1,0)</f>
        <v/>
      </c>
      <c r="M1438">
        <f>IF(L1438&gt;N(L1437),L1438,"")</f>
        <v/>
      </c>
      <c r="N1438">
        <f>N(N1437)+IF(AND('💰 BÁO GIÁ'!$C$27&lt;&gt;"",OR(ISNUMBER(SEARCH('💰 BÁO GIÁ'!$C$27,$A1438)),ISNUMBER(SEARCH('💰 BÁO GIÁ'!$C$27,$B1438)))),1,0)</f>
        <v/>
      </c>
      <c r="O1438">
        <f>IF(N1438&gt;N(N1437),N1438,"")</f>
        <v/>
      </c>
    </row>
    <row r="1439">
      <c r="A1439">
        <f>IF('🔧 XY LANH'!A395="","",'🔧 XY LANH'!A395)</f>
        <v/>
      </c>
      <c r="B1439">
        <f>IF('🔧 XY LANH'!A395="","",'🔧 XY LANH'!N395)</f>
        <v/>
      </c>
      <c r="C1439">
        <f>IF('🔧 XY LANH'!A395="","","Xy lanh")</f>
        <v/>
      </c>
      <c r="D1439">
        <f>IF('🔧 XY LANH'!A395="","",'🔧 XY LANH'!I395)</f>
        <v/>
      </c>
      <c r="E1439" s="37">
        <f>IF('🔧 XY LANH'!A395="","",'🔧 XY LANH'!#REF!)</f>
        <v/>
      </c>
      <c r="F1439" s="37">
        <f>IF('🔧 XY LANH'!A395="","",'🔧 XY LANH'!J395)</f>
        <v/>
      </c>
      <c r="G1439" s="37">
        <f>IF('🔧 XY LANH'!A395="","",'🔧 XY LANH'!K395)</f>
        <v/>
      </c>
      <c r="H1439" s="37">
        <f>IF('🔧 XY LANH'!A395="","",'🔧 XY LANH'!L395)</f>
        <v/>
      </c>
      <c r="I1439" s="37">
        <f>IF('🔧 XY LANH'!A395="","",'🔧 XY LANH'!M395)</f>
        <v/>
      </c>
      <c r="J1439">
        <f>IF('🔧 XY LANH'!A395="","",'🔧 XY LANH'!#REF!)</f>
        <v/>
      </c>
      <c r="L1439">
        <f>N(L1438)+IF(AND('🔎 TRA CỨU NHANH'!$C$2&lt;&gt;"",OR(ISNUMBER(SEARCH('🔎 TRA CỨU NHANH'!$C$2,$A1439)),ISNUMBER(SEARCH('🔎 TRA CỨU NHANH'!$C$2,$B1439)))),1,0)</f>
        <v/>
      </c>
      <c r="M1439">
        <f>IF(L1439&gt;N(L1438),L1439,"")</f>
        <v/>
      </c>
      <c r="N1439">
        <f>N(N1438)+IF(AND('💰 BÁO GIÁ'!$C$27&lt;&gt;"",OR(ISNUMBER(SEARCH('💰 BÁO GIÁ'!$C$27,$A1439)),ISNUMBER(SEARCH('💰 BÁO GIÁ'!$C$27,$B1439)))),1,0)</f>
        <v/>
      </c>
      <c r="O1439">
        <f>IF(N1439&gt;N(N1438),N1439,"")</f>
        <v/>
      </c>
    </row>
    <row r="1440">
      <c r="A1440">
        <f>IF('🔧 XY LANH'!A396="","",'🔧 XY LANH'!A396)</f>
        <v/>
      </c>
      <c r="B1440">
        <f>IF('🔧 XY LANH'!A396="","",'🔧 XY LANH'!N396)</f>
        <v/>
      </c>
      <c r="C1440">
        <f>IF('🔧 XY LANH'!A396="","","Xy lanh")</f>
        <v/>
      </c>
      <c r="D1440">
        <f>IF('🔧 XY LANH'!A396="","",'🔧 XY LANH'!I396)</f>
        <v/>
      </c>
      <c r="E1440" s="37">
        <f>IF('🔧 XY LANH'!A396="","",'🔧 XY LANH'!#REF!)</f>
        <v/>
      </c>
      <c r="F1440" s="37">
        <f>IF('🔧 XY LANH'!A396="","",'🔧 XY LANH'!J396)</f>
        <v/>
      </c>
      <c r="G1440" s="37">
        <f>IF('🔧 XY LANH'!A396="","",'🔧 XY LANH'!K396)</f>
        <v/>
      </c>
      <c r="H1440" s="37">
        <f>IF('🔧 XY LANH'!A396="","",'🔧 XY LANH'!L396)</f>
        <v/>
      </c>
      <c r="I1440" s="37">
        <f>IF('🔧 XY LANH'!A396="","",'🔧 XY LANH'!M396)</f>
        <v/>
      </c>
      <c r="J1440">
        <f>IF('🔧 XY LANH'!A396="","",'🔧 XY LANH'!#REF!)</f>
        <v/>
      </c>
      <c r="L1440">
        <f>N(L1439)+IF(AND('🔎 TRA CỨU NHANH'!$C$2&lt;&gt;"",OR(ISNUMBER(SEARCH('🔎 TRA CỨU NHANH'!$C$2,$A1440)),ISNUMBER(SEARCH('🔎 TRA CỨU NHANH'!$C$2,$B1440)))),1,0)</f>
        <v/>
      </c>
      <c r="M1440">
        <f>IF(L1440&gt;N(L1439),L1440,"")</f>
        <v/>
      </c>
      <c r="N1440">
        <f>N(N1439)+IF(AND('💰 BÁO GIÁ'!$C$27&lt;&gt;"",OR(ISNUMBER(SEARCH('💰 BÁO GIÁ'!$C$27,$A1440)),ISNUMBER(SEARCH('💰 BÁO GIÁ'!$C$27,$B1440)))),1,0)</f>
        <v/>
      </c>
      <c r="O1440">
        <f>IF(N1440&gt;N(N1439),N1440,"")</f>
        <v/>
      </c>
    </row>
    <row r="1441">
      <c r="A1441">
        <f>IF('🔧 XY LANH'!A397="","",'🔧 XY LANH'!A397)</f>
        <v/>
      </c>
      <c r="B1441">
        <f>IF('🔧 XY LANH'!A397="","",'🔧 XY LANH'!N397)</f>
        <v/>
      </c>
      <c r="C1441">
        <f>IF('🔧 XY LANH'!A397="","","Xy lanh")</f>
        <v/>
      </c>
      <c r="D1441">
        <f>IF('🔧 XY LANH'!A397="","",'🔧 XY LANH'!I397)</f>
        <v/>
      </c>
      <c r="E1441" s="37">
        <f>IF('🔧 XY LANH'!A397="","",'🔧 XY LANH'!#REF!)</f>
        <v/>
      </c>
      <c r="F1441" s="37">
        <f>IF('🔧 XY LANH'!A397="","",'🔧 XY LANH'!J397)</f>
        <v/>
      </c>
      <c r="G1441" s="37">
        <f>IF('🔧 XY LANH'!A397="","",'🔧 XY LANH'!K397)</f>
        <v/>
      </c>
      <c r="H1441" s="37">
        <f>IF('🔧 XY LANH'!A397="","",'🔧 XY LANH'!L397)</f>
        <v/>
      </c>
      <c r="I1441" s="37">
        <f>IF('🔧 XY LANH'!A397="","",'🔧 XY LANH'!M397)</f>
        <v/>
      </c>
      <c r="J1441">
        <f>IF('🔧 XY LANH'!A397="","",'🔧 XY LANH'!#REF!)</f>
        <v/>
      </c>
      <c r="L1441">
        <f>N(L1440)+IF(AND('🔎 TRA CỨU NHANH'!$C$2&lt;&gt;"",OR(ISNUMBER(SEARCH('🔎 TRA CỨU NHANH'!$C$2,$A1441)),ISNUMBER(SEARCH('🔎 TRA CỨU NHANH'!$C$2,$B1441)))),1,0)</f>
        <v/>
      </c>
      <c r="M1441">
        <f>IF(L1441&gt;N(L1440),L1441,"")</f>
        <v/>
      </c>
      <c r="N1441">
        <f>N(N1440)+IF(AND('💰 BÁO GIÁ'!$C$27&lt;&gt;"",OR(ISNUMBER(SEARCH('💰 BÁO GIÁ'!$C$27,$A1441)),ISNUMBER(SEARCH('💰 BÁO GIÁ'!$C$27,$B1441)))),1,0)</f>
        <v/>
      </c>
      <c r="O1441">
        <f>IF(N1441&gt;N(N1440),N1441,"")</f>
        <v/>
      </c>
    </row>
    <row r="1442">
      <c r="A1442">
        <f>IF('🔧 XY LANH'!A398="","",'🔧 XY LANH'!A398)</f>
        <v/>
      </c>
      <c r="B1442">
        <f>IF('🔧 XY LANH'!A398="","",'🔧 XY LANH'!N398)</f>
        <v/>
      </c>
      <c r="C1442">
        <f>IF('🔧 XY LANH'!A398="","","Xy lanh")</f>
        <v/>
      </c>
      <c r="D1442">
        <f>IF('🔧 XY LANH'!A398="","",'🔧 XY LANH'!I398)</f>
        <v/>
      </c>
      <c r="E1442" s="37">
        <f>IF('🔧 XY LANH'!A398="","",'🔧 XY LANH'!#REF!)</f>
        <v/>
      </c>
      <c r="F1442" s="37">
        <f>IF('🔧 XY LANH'!A398="","",'🔧 XY LANH'!J398)</f>
        <v/>
      </c>
      <c r="G1442" s="37">
        <f>IF('🔧 XY LANH'!A398="","",'🔧 XY LANH'!K398)</f>
        <v/>
      </c>
      <c r="H1442" s="37">
        <f>IF('🔧 XY LANH'!A398="","",'🔧 XY LANH'!L398)</f>
        <v/>
      </c>
      <c r="I1442" s="37">
        <f>IF('🔧 XY LANH'!A398="","",'🔧 XY LANH'!M398)</f>
        <v/>
      </c>
      <c r="J1442">
        <f>IF('🔧 XY LANH'!A398="","",'🔧 XY LANH'!#REF!)</f>
        <v/>
      </c>
      <c r="L1442">
        <f>N(L1441)+IF(AND('🔎 TRA CỨU NHANH'!$C$2&lt;&gt;"",OR(ISNUMBER(SEARCH('🔎 TRA CỨU NHANH'!$C$2,$A1442)),ISNUMBER(SEARCH('🔎 TRA CỨU NHANH'!$C$2,$B1442)))),1,0)</f>
        <v/>
      </c>
      <c r="M1442">
        <f>IF(L1442&gt;N(L1441),L1442,"")</f>
        <v/>
      </c>
      <c r="N1442">
        <f>N(N1441)+IF(AND('💰 BÁO GIÁ'!$C$27&lt;&gt;"",OR(ISNUMBER(SEARCH('💰 BÁO GIÁ'!$C$27,$A1442)),ISNUMBER(SEARCH('💰 BÁO GIÁ'!$C$27,$B1442)))),1,0)</f>
        <v/>
      </c>
      <c r="O1442">
        <f>IF(N1442&gt;N(N1441),N1442,"")</f>
        <v/>
      </c>
    </row>
    <row r="1443">
      <c r="A1443">
        <f>IF('🔧 XY LANH'!A399="","",'🔧 XY LANH'!A399)</f>
        <v/>
      </c>
      <c r="B1443">
        <f>IF('🔧 XY LANH'!A399="","",'🔧 XY LANH'!N399)</f>
        <v/>
      </c>
      <c r="C1443">
        <f>IF('🔧 XY LANH'!A399="","","Xy lanh")</f>
        <v/>
      </c>
      <c r="D1443">
        <f>IF('🔧 XY LANH'!A399="","",'🔧 XY LANH'!I399)</f>
        <v/>
      </c>
      <c r="E1443" s="37">
        <f>IF('🔧 XY LANH'!A399="","",'🔧 XY LANH'!#REF!)</f>
        <v/>
      </c>
      <c r="F1443" s="37">
        <f>IF('🔧 XY LANH'!A399="","",'🔧 XY LANH'!J399)</f>
        <v/>
      </c>
      <c r="G1443" s="37">
        <f>IF('🔧 XY LANH'!A399="","",'🔧 XY LANH'!K399)</f>
        <v/>
      </c>
      <c r="H1443" s="37">
        <f>IF('🔧 XY LANH'!A399="","",'🔧 XY LANH'!L399)</f>
        <v/>
      </c>
      <c r="I1443" s="37">
        <f>IF('🔧 XY LANH'!A399="","",'🔧 XY LANH'!M399)</f>
        <v/>
      </c>
      <c r="J1443">
        <f>IF('🔧 XY LANH'!A399="","",'🔧 XY LANH'!#REF!)</f>
        <v/>
      </c>
      <c r="L1443">
        <f>N(L1442)+IF(AND('🔎 TRA CỨU NHANH'!$C$2&lt;&gt;"",OR(ISNUMBER(SEARCH('🔎 TRA CỨU NHANH'!$C$2,$A1443)),ISNUMBER(SEARCH('🔎 TRA CỨU NHANH'!$C$2,$B1443)))),1,0)</f>
        <v/>
      </c>
      <c r="M1443">
        <f>IF(L1443&gt;N(L1442),L1443,"")</f>
        <v/>
      </c>
      <c r="N1443">
        <f>N(N1442)+IF(AND('💰 BÁO GIÁ'!$C$27&lt;&gt;"",OR(ISNUMBER(SEARCH('💰 BÁO GIÁ'!$C$27,$A1443)),ISNUMBER(SEARCH('💰 BÁO GIÁ'!$C$27,$B1443)))),1,0)</f>
        <v/>
      </c>
      <c r="O1443">
        <f>IF(N1443&gt;N(N1442),N1443,"")</f>
        <v/>
      </c>
    </row>
    <row r="1444">
      <c r="A1444">
        <f>IF('🔧 XY LANH'!A400="","",'🔧 XY LANH'!A400)</f>
        <v/>
      </c>
      <c r="B1444">
        <f>IF('🔧 XY LANH'!A400="","",'🔧 XY LANH'!N400)</f>
        <v/>
      </c>
      <c r="C1444">
        <f>IF('🔧 XY LANH'!A400="","","Xy lanh")</f>
        <v/>
      </c>
      <c r="D1444">
        <f>IF('🔧 XY LANH'!A400="","",'🔧 XY LANH'!I400)</f>
        <v/>
      </c>
      <c r="E1444">
        <f>IF('🔧 XY LANH'!A400="","",'🔧 XY LANH'!#REF!)</f>
        <v/>
      </c>
      <c r="F1444">
        <f>IF('🔧 XY LANH'!A400="","",'🔧 XY LANH'!J400)</f>
        <v/>
      </c>
      <c r="G1444">
        <f>IF('🔧 XY LANH'!A400="","",'🔧 XY LANH'!K400)</f>
        <v/>
      </c>
      <c r="H1444">
        <f>IF('🔧 XY LANH'!A400="","",'🔧 XY LANH'!L400)</f>
        <v/>
      </c>
      <c r="I1444">
        <f>IF('🔧 XY LANH'!A400="","",'🔧 XY LANH'!M400)</f>
        <v/>
      </c>
      <c r="J1444">
        <f>IF('🔧 XY LANH'!A400="","",'🔧 XY LANH'!#REF!)</f>
        <v/>
      </c>
      <c r="L1444">
        <f>N(L1443)+IF(AND('🔎 TRA CỨU NHANH'!$C$2&lt;&gt;"",OR(ISNUMBER(SEARCH('🔎 TRA CỨU NHANH'!$C$2,$A1444)),ISNUMBER(SEARCH('🔎 TRA CỨU NHANH'!$C$2,$B1444)))),1,0)</f>
        <v/>
      </c>
      <c r="M1444">
        <f>IF(L1444&gt;N(L1443),L1444,"")</f>
        <v/>
      </c>
      <c r="N1444">
        <f>N(N1443)+IF(AND('💰 BÁO GIÁ'!$C$27&lt;&gt;"",OR(ISNUMBER(SEARCH('💰 BÁO GIÁ'!$C$27,$A1444)),ISNUMBER(SEARCH('💰 BÁO GIÁ'!$C$27,$B1444)))),1,0)</f>
        <v/>
      </c>
      <c r="O1444">
        <f>IF(N1444&gt;N(N1443),N1444,"")</f>
        <v/>
      </c>
    </row>
    <row r="1445">
      <c r="A1445">
        <f>IF('🔧 XY LANH'!A401="","",'🔧 XY LANH'!A401)</f>
        <v/>
      </c>
      <c r="B1445">
        <f>IF('🔧 XY LANH'!A401="","",'🔧 XY LANH'!N401)</f>
        <v/>
      </c>
      <c r="C1445">
        <f>IF('🔧 XY LANH'!A401="","","Xy lanh")</f>
        <v/>
      </c>
      <c r="D1445">
        <f>IF('🔧 XY LANH'!A401="","",'🔧 XY LANH'!I401)</f>
        <v/>
      </c>
      <c r="E1445" s="37">
        <f>IF('🔧 XY LANH'!A401="","",'🔧 XY LANH'!#REF!)</f>
        <v/>
      </c>
      <c r="F1445" s="37">
        <f>IF('🔧 XY LANH'!A401="","",'🔧 XY LANH'!J401)</f>
        <v/>
      </c>
      <c r="G1445" s="37">
        <f>IF('🔧 XY LANH'!A401="","",'🔧 XY LANH'!K401)</f>
        <v/>
      </c>
      <c r="H1445" s="37">
        <f>IF('🔧 XY LANH'!A401="","",'🔧 XY LANH'!L401)</f>
        <v/>
      </c>
      <c r="I1445" s="37">
        <f>IF('🔧 XY LANH'!A401="","",'🔧 XY LANH'!M401)</f>
        <v/>
      </c>
      <c r="J1445">
        <f>IF('🔧 XY LANH'!A401="","",'🔧 XY LANH'!#REF!)</f>
        <v/>
      </c>
      <c r="L1445">
        <f>N(L1444)+IF(AND('🔎 TRA CỨU NHANH'!$C$2&lt;&gt;"",OR(ISNUMBER(SEARCH('🔎 TRA CỨU NHANH'!$C$2,$A1445)),ISNUMBER(SEARCH('🔎 TRA CỨU NHANH'!$C$2,$B1445)))),1,0)</f>
        <v/>
      </c>
      <c r="M1445">
        <f>IF(L1445&gt;N(L1444),L1445,"")</f>
        <v/>
      </c>
      <c r="N1445">
        <f>N(N1444)+IF(AND('💰 BÁO GIÁ'!$C$27&lt;&gt;"",OR(ISNUMBER(SEARCH('💰 BÁO GIÁ'!$C$27,$A1445)),ISNUMBER(SEARCH('💰 BÁO GIÁ'!$C$27,$B1445)))),1,0)</f>
        <v/>
      </c>
      <c r="O1445">
        <f>IF(N1445&gt;N(N1444),N1445,"")</f>
        <v/>
      </c>
    </row>
    <row r="1446">
      <c r="A1446">
        <f>IF('🔧 XY LANH'!A402="","",'🔧 XY LANH'!A402)</f>
        <v/>
      </c>
      <c r="B1446">
        <f>IF('🔧 XY LANH'!A402="","",'🔧 XY LANH'!N402)</f>
        <v/>
      </c>
      <c r="C1446">
        <f>IF('🔧 XY LANH'!A402="","","Xy lanh")</f>
        <v/>
      </c>
      <c r="D1446">
        <f>IF('🔧 XY LANH'!A402="","",'🔧 XY LANH'!I402)</f>
        <v/>
      </c>
      <c r="E1446" s="37">
        <f>IF('🔧 XY LANH'!A402="","",'🔧 XY LANH'!#REF!)</f>
        <v/>
      </c>
      <c r="F1446" s="37">
        <f>IF('🔧 XY LANH'!A402="","",'🔧 XY LANH'!J402)</f>
        <v/>
      </c>
      <c r="G1446" s="37">
        <f>IF('🔧 XY LANH'!A402="","",'🔧 XY LANH'!K402)</f>
        <v/>
      </c>
      <c r="H1446" s="37">
        <f>IF('🔧 XY LANH'!A402="","",'🔧 XY LANH'!L402)</f>
        <v/>
      </c>
      <c r="I1446" s="37">
        <f>IF('🔧 XY LANH'!A402="","",'🔧 XY LANH'!M402)</f>
        <v/>
      </c>
      <c r="J1446">
        <f>IF('🔧 XY LANH'!A402="","",'🔧 XY LANH'!#REF!)</f>
        <v/>
      </c>
      <c r="L1446">
        <f>N(L1445)+IF(AND('🔎 TRA CỨU NHANH'!$C$2&lt;&gt;"",OR(ISNUMBER(SEARCH('🔎 TRA CỨU NHANH'!$C$2,$A1446)),ISNUMBER(SEARCH('🔎 TRA CỨU NHANH'!$C$2,$B1446)))),1,0)</f>
        <v/>
      </c>
      <c r="M1446">
        <f>IF(L1446&gt;N(L1445),L1446,"")</f>
        <v/>
      </c>
      <c r="N1446">
        <f>N(N1445)+IF(AND('💰 BÁO GIÁ'!$C$27&lt;&gt;"",OR(ISNUMBER(SEARCH('💰 BÁO GIÁ'!$C$27,$A1446)),ISNUMBER(SEARCH('💰 BÁO GIÁ'!$C$27,$B1446)))),1,0)</f>
        <v/>
      </c>
      <c r="O1446">
        <f>IF(N1446&gt;N(N1445),N1446,"")</f>
        <v/>
      </c>
    </row>
    <row r="1447">
      <c r="A1447">
        <f>IF('🔧 XY LANH'!A403="","",'🔧 XY LANH'!A403)</f>
        <v/>
      </c>
      <c r="B1447">
        <f>IF('🔧 XY LANH'!A403="","",'🔧 XY LANH'!N403)</f>
        <v/>
      </c>
      <c r="C1447">
        <f>IF('🔧 XY LANH'!A403="","","Xy lanh")</f>
        <v/>
      </c>
      <c r="D1447">
        <f>IF('🔧 XY LANH'!A403="","",'🔧 XY LANH'!I403)</f>
        <v/>
      </c>
      <c r="E1447" s="37">
        <f>IF('🔧 XY LANH'!A403="","",'🔧 XY LANH'!#REF!)</f>
        <v/>
      </c>
      <c r="F1447" s="37">
        <f>IF('🔧 XY LANH'!A403="","",'🔧 XY LANH'!J403)</f>
        <v/>
      </c>
      <c r="G1447" s="37">
        <f>IF('🔧 XY LANH'!A403="","",'🔧 XY LANH'!K403)</f>
        <v/>
      </c>
      <c r="H1447" s="37">
        <f>IF('🔧 XY LANH'!A403="","",'🔧 XY LANH'!L403)</f>
        <v/>
      </c>
      <c r="I1447" s="37">
        <f>IF('🔧 XY LANH'!A403="","",'🔧 XY LANH'!M403)</f>
        <v/>
      </c>
      <c r="J1447">
        <f>IF('🔧 XY LANH'!A403="","",'🔧 XY LANH'!#REF!)</f>
        <v/>
      </c>
      <c r="L1447">
        <f>N(L1446)+IF(AND('🔎 TRA CỨU NHANH'!$C$2&lt;&gt;"",OR(ISNUMBER(SEARCH('🔎 TRA CỨU NHANH'!$C$2,$A1447)),ISNUMBER(SEARCH('🔎 TRA CỨU NHANH'!$C$2,$B1447)))),1,0)</f>
        <v/>
      </c>
      <c r="M1447">
        <f>IF(L1447&gt;N(L1446),L1447,"")</f>
        <v/>
      </c>
      <c r="N1447">
        <f>N(N1446)+IF(AND('💰 BÁO GIÁ'!$C$27&lt;&gt;"",OR(ISNUMBER(SEARCH('💰 BÁO GIÁ'!$C$27,$A1447)),ISNUMBER(SEARCH('💰 BÁO GIÁ'!$C$27,$B1447)))),1,0)</f>
        <v/>
      </c>
      <c r="O1447">
        <f>IF(N1447&gt;N(N1446),N1447,"")</f>
        <v/>
      </c>
    </row>
    <row r="1448">
      <c r="A1448">
        <f>IF('🔧 XY LANH'!A404="","",'🔧 XY LANH'!A404)</f>
        <v/>
      </c>
      <c r="B1448">
        <f>IF('🔧 XY LANH'!A404="","",'🔧 XY LANH'!N404)</f>
        <v/>
      </c>
      <c r="C1448">
        <f>IF('🔧 XY LANH'!A404="","","Xy lanh")</f>
        <v/>
      </c>
      <c r="D1448">
        <f>IF('🔧 XY LANH'!A404="","",'🔧 XY LANH'!I404)</f>
        <v/>
      </c>
      <c r="E1448" s="37">
        <f>IF('🔧 XY LANH'!A404="","",'🔧 XY LANH'!#REF!)</f>
        <v/>
      </c>
      <c r="F1448" s="37">
        <f>IF('🔧 XY LANH'!A404="","",'🔧 XY LANH'!J404)</f>
        <v/>
      </c>
      <c r="G1448" s="37">
        <f>IF('🔧 XY LANH'!A404="","",'🔧 XY LANH'!K404)</f>
        <v/>
      </c>
      <c r="H1448" s="37">
        <f>IF('🔧 XY LANH'!A404="","",'🔧 XY LANH'!L404)</f>
        <v/>
      </c>
      <c r="I1448" s="37">
        <f>IF('🔧 XY LANH'!A404="","",'🔧 XY LANH'!M404)</f>
        <v/>
      </c>
      <c r="J1448">
        <f>IF('🔧 XY LANH'!A404="","",'🔧 XY LANH'!#REF!)</f>
        <v/>
      </c>
      <c r="L1448">
        <f>N(L1447)+IF(AND('🔎 TRA CỨU NHANH'!$C$2&lt;&gt;"",OR(ISNUMBER(SEARCH('🔎 TRA CỨU NHANH'!$C$2,$A1448)),ISNUMBER(SEARCH('🔎 TRA CỨU NHANH'!$C$2,$B1448)))),1,0)</f>
        <v/>
      </c>
      <c r="M1448">
        <f>IF(L1448&gt;N(L1447),L1448,"")</f>
        <v/>
      </c>
      <c r="N1448">
        <f>N(N1447)+IF(AND('💰 BÁO GIÁ'!$C$27&lt;&gt;"",OR(ISNUMBER(SEARCH('💰 BÁO GIÁ'!$C$27,$A1448)),ISNUMBER(SEARCH('💰 BÁO GIÁ'!$C$27,$B1448)))),1,0)</f>
        <v/>
      </c>
      <c r="O1448">
        <f>IF(N1448&gt;N(N1447),N1448,"")</f>
        <v/>
      </c>
    </row>
    <row r="1449">
      <c r="A1449">
        <f>IF('🔧 XY LANH'!A405="","",'🔧 XY LANH'!A405)</f>
        <v/>
      </c>
      <c r="B1449">
        <f>IF('🔧 XY LANH'!A405="","",'🔧 XY LANH'!N405)</f>
        <v/>
      </c>
      <c r="C1449">
        <f>IF('🔧 XY LANH'!A405="","","Xy lanh")</f>
        <v/>
      </c>
      <c r="D1449">
        <f>IF('🔧 XY LANH'!A405="","",'🔧 XY LANH'!I405)</f>
        <v/>
      </c>
      <c r="E1449" s="37">
        <f>IF('🔧 XY LANH'!A405="","",'🔧 XY LANH'!#REF!)</f>
        <v/>
      </c>
      <c r="F1449" s="37">
        <f>IF('🔧 XY LANH'!A405="","",'🔧 XY LANH'!J405)</f>
        <v/>
      </c>
      <c r="G1449" s="37">
        <f>IF('🔧 XY LANH'!A405="","",'🔧 XY LANH'!K405)</f>
        <v/>
      </c>
      <c r="H1449" s="37">
        <f>IF('🔧 XY LANH'!A405="","",'🔧 XY LANH'!L405)</f>
        <v/>
      </c>
      <c r="I1449" s="37">
        <f>IF('🔧 XY LANH'!A405="","",'🔧 XY LANH'!M405)</f>
        <v/>
      </c>
      <c r="J1449">
        <f>IF('🔧 XY LANH'!A405="","",'🔧 XY LANH'!#REF!)</f>
        <v/>
      </c>
      <c r="L1449">
        <f>N(L1448)+IF(AND('🔎 TRA CỨU NHANH'!$C$2&lt;&gt;"",OR(ISNUMBER(SEARCH('🔎 TRA CỨU NHANH'!$C$2,$A1449)),ISNUMBER(SEARCH('🔎 TRA CỨU NHANH'!$C$2,$B1449)))),1,0)</f>
        <v/>
      </c>
      <c r="M1449">
        <f>IF(L1449&gt;N(L1448),L1449,"")</f>
        <v/>
      </c>
      <c r="N1449">
        <f>N(N1448)+IF(AND('💰 BÁO GIÁ'!$C$27&lt;&gt;"",OR(ISNUMBER(SEARCH('💰 BÁO GIÁ'!$C$27,$A1449)),ISNUMBER(SEARCH('💰 BÁO GIÁ'!$C$27,$B1449)))),1,0)</f>
        <v/>
      </c>
      <c r="O1449">
        <f>IF(N1449&gt;N(N1448),N1449,"")</f>
        <v/>
      </c>
    </row>
    <row r="1450">
      <c r="A1450">
        <f>IF('🔧 XY LANH'!A406="","",'🔧 XY LANH'!A406)</f>
        <v/>
      </c>
      <c r="B1450">
        <f>IF('🔧 XY LANH'!A406="","",'🔧 XY LANH'!N406)</f>
        <v/>
      </c>
      <c r="C1450">
        <f>IF('🔧 XY LANH'!A406="","","Xy lanh")</f>
        <v/>
      </c>
      <c r="D1450">
        <f>IF('🔧 XY LANH'!A406="","",'🔧 XY LANH'!I406)</f>
        <v/>
      </c>
      <c r="E1450" s="37">
        <f>IF('🔧 XY LANH'!A406="","",'🔧 XY LANH'!#REF!)</f>
        <v/>
      </c>
      <c r="F1450" s="37">
        <f>IF('🔧 XY LANH'!A406="","",'🔧 XY LANH'!J406)</f>
        <v/>
      </c>
      <c r="G1450" s="37">
        <f>IF('🔧 XY LANH'!A406="","",'🔧 XY LANH'!K406)</f>
        <v/>
      </c>
      <c r="H1450" s="37">
        <f>IF('🔧 XY LANH'!A406="","",'🔧 XY LANH'!L406)</f>
        <v/>
      </c>
      <c r="I1450" s="37">
        <f>IF('🔧 XY LANH'!A406="","",'🔧 XY LANH'!M406)</f>
        <v/>
      </c>
      <c r="J1450">
        <f>IF('🔧 XY LANH'!A406="","",'🔧 XY LANH'!#REF!)</f>
        <v/>
      </c>
      <c r="L1450">
        <f>N(L1449)+IF(AND('🔎 TRA CỨU NHANH'!$C$2&lt;&gt;"",OR(ISNUMBER(SEARCH('🔎 TRA CỨU NHANH'!$C$2,$A1450)),ISNUMBER(SEARCH('🔎 TRA CỨU NHANH'!$C$2,$B1450)))),1,0)</f>
        <v/>
      </c>
      <c r="M1450">
        <f>IF(L1450&gt;N(L1449),L1450,"")</f>
        <v/>
      </c>
      <c r="N1450">
        <f>N(N1449)+IF(AND('💰 BÁO GIÁ'!$C$27&lt;&gt;"",OR(ISNUMBER(SEARCH('💰 BÁO GIÁ'!$C$27,$A1450)),ISNUMBER(SEARCH('💰 BÁO GIÁ'!$C$27,$B1450)))),1,0)</f>
        <v/>
      </c>
      <c r="O1450">
        <f>IF(N1450&gt;N(N1449),N1450,"")</f>
        <v/>
      </c>
    </row>
    <row r="1451">
      <c r="A1451">
        <f>IF('🔧 XY LANH'!A407="","",'🔧 XY LANH'!A407)</f>
        <v/>
      </c>
      <c r="B1451">
        <f>IF('🔧 XY LANH'!A407="","",'🔧 XY LANH'!N407)</f>
        <v/>
      </c>
      <c r="C1451">
        <f>IF('🔧 XY LANH'!A407="","","Xy lanh")</f>
        <v/>
      </c>
      <c r="D1451">
        <f>IF('🔧 XY LANH'!A407="","",'🔧 XY LANH'!I407)</f>
        <v/>
      </c>
      <c r="E1451" s="37">
        <f>IF('🔧 XY LANH'!A407="","",'🔧 XY LANH'!#REF!)</f>
        <v/>
      </c>
      <c r="F1451" s="37">
        <f>IF('🔧 XY LANH'!A407="","",'🔧 XY LANH'!J407)</f>
        <v/>
      </c>
      <c r="G1451" s="37">
        <f>IF('🔧 XY LANH'!A407="","",'🔧 XY LANH'!K407)</f>
        <v/>
      </c>
      <c r="H1451" s="37">
        <f>IF('🔧 XY LANH'!A407="","",'🔧 XY LANH'!L407)</f>
        <v/>
      </c>
      <c r="I1451" s="37">
        <f>IF('🔧 XY LANH'!A407="","",'🔧 XY LANH'!M407)</f>
        <v/>
      </c>
      <c r="J1451">
        <f>IF('🔧 XY LANH'!A407="","",'🔧 XY LANH'!#REF!)</f>
        <v/>
      </c>
      <c r="L1451">
        <f>N(L1450)+IF(AND('🔎 TRA CỨU NHANH'!$C$2&lt;&gt;"",OR(ISNUMBER(SEARCH('🔎 TRA CỨU NHANH'!$C$2,$A1451)),ISNUMBER(SEARCH('🔎 TRA CỨU NHANH'!$C$2,$B1451)))),1,0)</f>
        <v/>
      </c>
      <c r="M1451">
        <f>IF(L1451&gt;N(L1450),L1451,"")</f>
        <v/>
      </c>
      <c r="N1451">
        <f>N(N1450)+IF(AND('💰 BÁO GIÁ'!$C$27&lt;&gt;"",OR(ISNUMBER(SEARCH('💰 BÁO GIÁ'!$C$27,$A1451)),ISNUMBER(SEARCH('💰 BÁO GIÁ'!$C$27,$B1451)))),1,0)</f>
        <v/>
      </c>
      <c r="O1451">
        <f>IF(N1451&gt;N(N1450),N1451,"")</f>
        <v/>
      </c>
    </row>
    <row r="1452">
      <c r="A1452">
        <f>IF('🔧 XY LANH'!A408="","",'🔧 XY LANH'!A408)</f>
        <v/>
      </c>
      <c r="B1452">
        <f>IF('🔧 XY LANH'!A408="","",'🔧 XY LANH'!N408)</f>
        <v/>
      </c>
      <c r="C1452">
        <f>IF('🔧 XY LANH'!A408="","","Xy lanh")</f>
        <v/>
      </c>
      <c r="D1452">
        <f>IF('🔧 XY LANH'!A408="","",'🔧 XY LANH'!I408)</f>
        <v/>
      </c>
      <c r="E1452" s="37">
        <f>IF('🔧 XY LANH'!A408="","",'🔧 XY LANH'!#REF!)</f>
        <v/>
      </c>
      <c r="F1452" s="37">
        <f>IF('🔧 XY LANH'!A408="","",'🔧 XY LANH'!J408)</f>
        <v/>
      </c>
      <c r="G1452" s="37">
        <f>IF('🔧 XY LANH'!A408="","",'🔧 XY LANH'!K408)</f>
        <v/>
      </c>
      <c r="H1452" s="37">
        <f>IF('🔧 XY LANH'!A408="","",'🔧 XY LANH'!L408)</f>
        <v/>
      </c>
      <c r="I1452" s="37">
        <f>IF('🔧 XY LANH'!A408="","",'🔧 XY LANH'!M408)</f>
        <v/>
      </c>
      <c r="J1452">
        <f>IF('🔧 XY LANH'!A408="","",'🔧 XY LANH'!#REF!)</f>
        <v/>
      </c>
      <c r="L1452">
        <f>N(L1451)+IF(AND('🔎 TRA CỨU NHANH'!$C$2&lt;&gt;"",OR(ISNUMBER(SEARCH('🔎 TRA CỨU NHANH'!$C$2,$A1452)),ISNUMBER(SEARCH('🔎 TRA CỨU NHANH'!$C$2,$B1452)))),1,0)</f>
        <v/>
      </c>
      <c r="M1452">
        <f>IF(L1452&gt;N(L1451),L1452,"")</f>
        <v/>
      </c>
      <c r="N1452">
        <f>N(N1451)+IF(AND('💰 BÁO GIÁ'!$C$27&lt;&gt;"",OR(ISNUMBER(SEARCH('💰 BÁO GIÁ'!$C$27,$A1452)),ISNUMBER(SEARCH('💰 BÁO GIÁ'!$C$27,$B1452)))),1,0)</f>
        <v/>
      </c>
      <c r="O1452">
        <f>IF(N1452&gt;N(N1451),N1452,"")</f>
        <v/>
      </c>
    </row>
    <row r="1453">
      <c r="A1453">
        <f>IF('🔧 XY LANH'!A409="","",'🔧 XY LANH'!A409)</f>
        <v/>
      </c>
      <c r="B1453">
        <f>IF('🔧 XY LANH'!A409="","",'🔧 XY LANH'!N409)</f>
        <v/>
      </c>
      <c r="C1453">
        <f>IF('🔧 XY LANH'!A409="","","Xy lanh")</f>
        <v/>
      </c>
      <c r="D1453">
        <f>IF('🔧 XY LANH'!A409="","",'🔧 XY LANH'!I409)</f>
        <v/>
      </c>
      <c r="E1453" s="37">
        <f>IF('🔧 XY LANH'!A409="","",'🔧 XY LANH'!#REF!)</f>
        <v/>
      </c>
      <c r="F1453" s="37">
        <f>IF('🔧 XY LANH'!A409="","",'🔧 XY LANH'!J409)</f>
        <v/>
      </c>
      <c r="G1453" s="37">
        <f>IF('🔧 XY LANH'!A409="","",'🔧 XY LANH'!K409)</f>
        <v/>
      </c>
      <c r="H1453" s="37">
        <f>IF('🔧 XY LANH'!A409="","",'🔧 XY LANH'!L409)</f>
        <v/>
      </c>
      <c r="I1453" s="37">
        <f>IF('🔧 XY LANH'!A409="","",'🔧 XY LANH'!M409)</f>
        <v/>
      </c>
      <c r="J1453">
        <f>IF('🔧 XY LANH'!A409="","",'🔧 XY LANH'!#REF!)</f>
        <v/>
      </c>
      <c r="L1453">
        <f>N(L1452)+IF(AND('🔎 TRA CỨU NHANH'!$C$2&lt;&gt;"",OR(ISNUMBER(SEARCH('🔎 TRA CỨU NHANH'!$C$2,$A1453)),ISNUMBER(SEARCH('🔎 TRA CỨU NHANH'!$C$2,$B1453)))),1,0)</f>
        <v/>
      </c>
      <c r="M1453">
        <f>IF(L1453&gt;N(L1452),L1453,"")</f>
        <v/>
      </c>
      <c r="N1453">
        <f>N(N1452)+IF(AND('💰 BÁO GIÁ'!$C$27&lt;&gt;"",OR(ISNUMBER(SEARCH('💰 BÁO GIÁ'!$C$27,$A1453)),ISNUMBER(SEARCH('💰 BÁO GIÁ'!$C$27,$B1453)))),1,0)</f>
        <v/>
      </c>
      <c r="O1453">
        <f>IF(N1453&gt;N(N1452),N1453,"")</f>
        <v/>
      </c>
    </row>
    <row r="1454">
      <c r="A1454">
        <f>IF('🔧 XY LANH'!A410="","",'🔧 XY LANH'!A410)</f>
        <v/>
      </c>
      <c r="B1454">
        <f>IF('🔧 XY LANH'!A410="","",'🔧 XY LANH'!N410)</f>
        <v/>
      </c>
      <c r="C1454">
        <f>IF('🔧 XY LANH'!A410="","","Xy lanh")</f>
        <v/>
      </c>
      <c r="D1454">
        <f>IF('🔧 XY LANH'!A410="","",'🔧 XY LANH'!I410)</f>
        <v/>
      </c>
      <c r="E1454" s="37">
        <f>IF('🔧 XY LANH'!A410="","",'🔧 XY LANH'!#REF!)</f>
        <v/>
      </c>
      <c r="F1454" s="37">
        <f>IF('🔧 XY LANH'!A410="","",'🔧 XY LANH'!J410)</f>
        <v/>
      </c>
      <c r="G1454" s="37">
        <f>IF('🔧 XY LANH'!A410="","",'🔧 XY LANH'!K410)</f>
        <v/>
      </c>
      <c r="H1454" s="37">
        <f>IF('🔧 XY LANH'!A410="","",'🔧 XY LANH'!L410)</f>
        <v/>
      </c>
      <c r="I1454" s="37">
        <f>IF('🔧 XY LANH'!A410="","",'🔧 XY LANH'!M410)</f>
        <v/>
      </c>
      <c r="J1454">
        <f>IF('🔧 XY LANH'!A410="","",'🔧 XY LANH'!#REF!)</f>
        <v/>
      </c>
      <c r="L1454">
        <f>N(L1453)+IF(AND('🔎 TRA CỨU NHANH'!$C$2&lt;&gt;"",OR(ISNUMBER(SEARCH('🔎 TRA CỨU NHANH'!$C$2,$A1454)),ISNUMBER(SEARCH('🔎 TRA CỨU NHANH'!$C$2,$B1454)))),1,0)</f>
        <v/>
      </c>
      <c r="M1454">
        <f>IF(L1454&gt;N(L1453),L1454,"")</f>
        <v/>
      </c>
      <c r="N1454">
        <f>N(N1453)+IF(AND('💰 BÁO GIÁ'!$C$27&lt;&gt;"",OR(ISNUMBER(SEARCH('💰 BÁO GIÁ'!$C$27,$A1454)),ISNUMBER(SEARCH('💰 BÁO GIÁ'!$C$27,$B1454)))),1,0)</f>
        <v/>
      </c>
      <c r="O1454">
        <f>IF(N1454&gt;N(N1453),N1454,"")</f>
        <v/>
      </c>
    </row>
    <row r="1455">
      <c r="A1455">
        <f>IF('🔧 XY LANH'!A411="","",'🔧 XY LANH'!A411)</f>
        <v/>
      </c>
      <c r="B1455">
        <f>IF('🔧 XY LANH'!A411="","",'🔧 XY LANH'!N411)</f>
        <v/>
      </c>
      <c r="C1455">
        <f>IF('🔧 XY LANH'!A411="","","Xy lanh")</f>
        <v/>
      </c>
      <c r="D1455">
        <f>IF('🔧 XY LANH'!A411="","",'🔧 XY LANH'!I411)</f>
        <v/>
      </c>
      <c r="E1455" s="37">
        <f>IF('🔧 XY LANH'!A411="","",'🔧 XY LANH'!#REF!)</f>
        <v/>
      </c>
      <c r="F1455" s="37">
        <f>IF('🔧 XY LANH'!A411="","",'🔧 XY LANH'!J411)</f>
        <v/>
      </c>
      <c r="G1455" s="37">
        <f>IF('🔧 XY LANH'!A411="","",'🔧 XY LANH'!K411)</f>
        <v/>
      </c>
      <c r="H1455" s="37">
        <f>IF('🔧 XY LANH'!A411="","",'🔧 XY LANH'!L411)</f>
        <v/>
      </c>
      <c r="I1455" s="37">
        <f>IF('🔧 XY LANH'!A411="","",'🔧 XY LANH'!M411)</f>
        <v/>
      </c>
      <c r="J1455">
        <f>IF('🔧 XY LANH'!A411="","",'🔧 XY LANH'!#REF!)</f>
        <v/>
      </c>
      <c r="L1455">
        <f>N(L1454)+IF(AND('🔎 TRA CỨU NHANH'!$C$2&lt;&gt;"",OR(ISNUMBER(SEARCH('🔎 TRA CỨU NHANH'!$C$2,$A1455)),ISNUMBER(SEARCH('🔎 TRA CỨU NHANH'!$C$2,$B1455)))),1,0)</f>
        <v/>
      </c>
      <c r="M1455">
        <f>IF(L1455&gt;N(L1454),L1455,"")</f>
        <v/>
      </c>
      <c r="N1455">
        <f>N(N1454)+IF(AND('💰 BÁO GIÁ'!$C$27&lt;&gt;"",OR(ISNUMBER(SEARCH('💰 BÁO GIÁ'!$C$27,$A1455)),ISNUMBER(SEARCH('💰 BÁO GIÁ'!$C$27,$B1455)))),1,0)</f>
        <v/>
      </c>
      <c r="O1455">
        <f>IF(N1455&gt;N(N1454),N1455,"")</f>
        <v/>
      </c>
    </row>
    <row r="1456">
      <c r="A1456">
        <f>IF('🔧 XY LANH'!A412="","",'🔧 XY LANH'!A412)</f>
        <v/>
      </c>
      <c r="B1456">
        <f>IF('🔧 XY LANH'!A412="","",'🔧 XY LANH'!N412)</f>
        <v/>
      </c>
      <c r="C1456">
        <f>IF('🔧 XY LANH'!A412="","","Xy lanh")</f>
        <v/>
      </c>
      <c r="D1456">
        <f>IF('🔧 XY LANH'!A412="","",'🔧 XY LANH'!I412)</f>
        <v/>
      </c>
      <c r="E1456" s="37">
        <f>IF('🔧 XY LANH'!A412="","",'🔧 XY LANH'!#REF!)</f>
        <v/>
      </c>
      <c r="F1456" s="37">
        <f>IF('🔧 XY LANH'!A412="","",'🔧 XY LANH'!J412)</f>
        <v/>
      </c>
      <c r="G1456" s="37">
        <f>IF('🔧 XY LANH'!A412="","",'🔧 XY LANH'!K412)</f>
        <v/>
      </c>
      <c r="H1456" s="37">
        <f>IF('🔧 XY LANH'!A412="","",'🔧 XY LANH'!L412)</f>
        <v/>
      </c>
      <c r="I1456" s="37">
        <f>IF('🔧 XY LANH'!A412="","",'🔧 XY LANH'!M412)</f>
        <v/>
      </c>
      <c r="J1456">
        <f>IF('🔧 XY LANH'!A412="","",'🔧 XY LANH'!#REF!)</f>
        <v/>
      </c>
      <c r="L1456">
        <f>N(L1455)+IF(AND('🔎 TRA CỨU NHANH'!$C$2&lt;&gt;"",OR(ISNUMBER(SEARCH('🔎 TRA CỨU NHANH'!$C$2,$A1456)),ISNUMBER(SEARCH('🔎 TRA CỨU NHANH'!$C$2,$B1456)))),1,0)</f>
        <v/>
      </c>
      <c r="M1456">
        <f>IF(L1456&gt;N(L1455),L1456,"")</f>
        <v/>
      </c>
      <c r="N1456">
        <f>N(N1455)+IF(AND('💰 BÁO GIÁ'!$C$27&lt;&gt;"",OR(ISNUMBER(SEARCH('💰 BÁO GIÁ'!$C$27,$A1456)),ISNUMBER(SEARCH('💰 BÁO GIÁ'!$C$27,$B1456)))),1,0)</f>
        <v/>
      </c>
      <c r="O1456">
        <f>IF(N1456&gt;N(N1455),N1456,"")</f>
        <v/>
      </c>
    </row>
    <row r="1457">
      <c r="A1457">
        <f>IF('🔧 XY LANH'!A413="","",'🔧 XY LANH'!A413)</f>
        <v/>
      </c>
      <c r="B1457">
        <f>IF('🔧 XY LANH'!A413="","",'🔧 XY LANH'!N413)</f>
        <v/>
      </c>
      <c r="C1457">
        <f>IF('🔧 XY LANH'!A413="","","Xy lanh")</f>
        <v/>
      </c>
      <c r="D1457">
        <f>IF('🔧 XY LANH'!A413="","",'🔧 XY LANH'!I413)</f>
        <v/>
      </c>
      <c r="E1457" s="37">
        <f>IF('🔧 XY LANH'!A413="","",'🔧 XY LANH'!#REF!)</f>
        <v/>
      </c>
      <c r="F1457" s="37">
        <f>IF('🔧 XY LANH'!A413="","",'🔧 XY LANH'!J413)</f>
        <v/>
      </c>
      <c r="G1457" s="37">
        <f>IF('🔧 XY LANH'!A413="","",'🔧 XY LANH'!K413)</f>
        <v/>
      </c>
      <c r="H1457" s="37">
        <f>IF('🔧 XY LANH'!A413="","",'🔧 XY LANH'!L413)</f>
        <v/>
      </c>
      <c r="I1457" s="37">
        <f>IF('🔧 XY LANH'!A413="","",'🔧 XY LANH'!M413)</f>
        <v/>
      </c>
      <c r="J1457">
        <f>IF('🔧 XY LANH'!A413="","",'🔧 XY LANH'!#REF!)</f>
        <v/>
      </c>
      <c r="L1457">
        <f>N(L1456)+IF(AND('🔎 TRA CỨU NHANH'!$C$2&lt;&gt;"",OR(ISNUMBER(SEARCH('🔎 TRA CỨU NHANH'!$C$2,$A1457)),ISNUMBER(SEARCH('🔎 TRA CỨU NHANH'!$C$2,$B1457)))),1,0)</f>
        <v/>
      </c>
      <c r="M1457">
        <f>IF(L1457&gt;N(L1456),L1457,"")</f>
        <v/>
      </c>
      <c r="N1457">
        <f>N(N1456)+IF(AND('💰 BÁO GIÁ'!$C$27&lt;&gt;"",OR(ISNUMBER(SEARCH('💰 BÁO GIÁ'!$C$27,$A1457)),ISNUMBER(SEARCH('💰 BÁO GIÁ'!$C$27,$B1457)))),1,0)</f>
        <v/>
      </c>
      <c r="O1457">
        <f>IF(N1457&gt;N(N1456),N1457,"")</f>
        <v/>
      </c>
    </row>
    <row r="1458">
      <c r="A1458">
        <f>IF('🔧 XY LANH'!A414="","",'🔧 XY LANH'!A414)</f>
        <v/>
      </c>
      <c r="B1458">
        <f>IF('🔧 XY LANH'!A414="","",'🔧 XY LANH'!N414)</f>
        <v/>
      </c>
      <c r="C1458">
        <f>IF('🔧 XY LANH'!A414="","","Xy lanh")</f>
        <v/>
      </c>
      <c r="D1458">
        <f>IF('🔧 XY LANH'!A414="","",'🔧 XY LANH'!I414)</f>
        <v/>
      </c>
      <c r="E1458" s="37">
        <f>IF('🔧 XY LANH'!A414="","",'🔧 XY LANH'!#REF!)</f>
        <v/>
      </c>
      <c r="F1458" s="37">
        <f>IF('🔧 XY LANH'!A414="","",'🔧 XY LANH'!J414)</f>
        <v/>
      </c>
      <c r="G1458" s="37">
        <f>IF('🔧 XY LANH'!A414="","",'🔧 XY LANH'!K414)</f>
        <v/>
      </c>
      <c r="H1458" s="37">
        <f>IF('🔧 XY LANH'!A414="","",'🔧 XY LANH'!L414)</f>
        <v/>
      </c>
      <c r="I1458" s="37">
        <f>IF('🔧 XY LANH'!A414="","",'🔧 XY LANH'!M414)</f>
        <v/>
      </c>
      <c r="J1458">
        <f>IF('🔧 XY LANH'!A414="","",'🔧 XY LANH'!#REF!)</f>
        <v/>
      </c>
      <c r="L1458">
        <f>N(L1457)+IF(AND('🔎 TRA CỨU NHANH'!$C$2&lt;&gt;"",OR(ISNUMBER(SEARCH('🔎 TRA CỨU NHANH'!$C$2,$A1458)),ISNUMBER(SEARCH('🔎 TRA CỨU NHANH'!$C$2,$B1458)))),1,0)</f>
        <v/>
      </c>
      <c r="M1458">
        <f>IF(L1458&gt;N(L1457),L1458,"")</f>
        <v/>
      </c>
      <c r="N1458">
        <f>N(N1457)+IF(AND('💰 BÁO GIÁ'!$C$27&lt;&gt;"",OR(ISNUMBER(SEARCH('💰 BÁO GIÁ'!$C$27,$A1458)),ISNUMBER(SEARCH('💰 BÁO GIÁ'!$C$27,$B1458)))),1,0)</f>
        <v/>
      </c>
      <c r="O1458">
        <f>IF(N1458&gt;N(N1457),N1458,"")</f>
        <v/>
      </c>
    </row>
    <row r="1459">
      <c r="A1459">
        <f>IF('🔧 XY LANH'!A415="","",'🔧 XY LANH'!A415)</f>
        <v/>
      </c>
      <c r="B1459">
        <f>IF('🔧 XY LANH'!A415="","",'🔧 XY LANH'!N415)</f>
        <v/>
      </c>
      <c r="C1459">
        <f>IF('🔧 XY LANH'!A415="","","Xy lanh")</f>
        <v/>
      </c>
      <c r="D1459">
        <f>IF('🔧 XY LANH'!A415="","",'🔧 XY LANH'!I415)</f>
        <v/>
      </c>
      <c r="E1459" s="37">
        <f>IF('🔧 XY LANH'!A415="","",'🔧 XY LANH'!#REF!)</f>
        <v/>
      </c>
      <c r="F1459" s="37">
        <f>IF('🔧 XY LANH'!A415="","",'🔧 XY LANH'!J415)</f>
        <v/>
      </c>
      <c r="G1459" s="37">
        <f>IF('🔧 XY LANH'!A415="","",'🔧 XY LANH'!K415)</f>
        <v/>
      </c>
      <c r="H1459" s="37">
        <f>IF('🔧 XY LANH'!A415="","",'🔧 XY LANH'!L415)</f>
        <v/>
      </c>
      <c r="I1459" s="37">
        <f>IF('🔧 XY LANH'!A415="","",'🔧 XY LANH'!M415)</f>
        <v/>
      </c>
      <c r="J1459">
        <f>IF('🔧 XY LANH'!A415="","",'🔧 XY LANH'!#REF!)</f>
        <v/>
      </c>
      <c r="L1459">
        <f>N(L1458)+IF(AND('🔎 TRA CỨU NHANH'!$C$2&lt;&gt;"",OR(ISNUMBER(SEARCH('🔎 TRA CỨU NHANH'!$C$2,$A1459)),ISNUMBER(SEARCH('🔎 TRA CỨU NHANH'!$C$2,$B1459)))),1,0)</f>
        <v/>
      </c>
      <c r="M1459">
        <f>IF(L1459&gt;N(L1458),L1459,"")</f>
        <v/>
      </c>
      <c r="N1459">
        <f>N(N1458)+IF(AND('💰 BÁO GIÁ'!$C$27&lt;&gt;"",OR(ISNUMBER(SEARCH('💰 BÁO GIÁ'!$C$27,$A1459)),ISNUMBER(SEARCH('💰 BÁO GIÁ'!$C$27,$B1459)))),1,0)</f>
        <v/>
      </c>
      <c r="O1459">
        <f>IF(N1459&gt;N(N1458),N1459,"")</f>
        <v/>
      </c>
    </row>
    <row r="1460">
      <c r="A1460">
        <f>IF('🔧 XY LANH'!A416="","",'🔧 XY LANH'!A416)</f>
        <v/>
      </c>
      <c r="B1460">
        <f>IF('🔧 XY LANH'!A416="","",'🔧 XY LANH'!N416)</f>
        <v/>
      </c>
      <c r="C1460">
        <f>IF('🔧 XY LANH'!A416="","","Xy lanh")</f>
        <v/>
      </c>
      <c r="D1460">
        <f>IF('🔧 XY LANH'!A416="","",'🔧 XY LANH'!I416)</f>
        <v/>
      </c>
      <c r="E1460" s="37">
        <f>IF('🔧 XY LANH'!A416="","",'🔧 XY LANH'!#REF!)</f>
        <v/>
      </c>
      <c r="F1460" s="37">
        <f>IF('🔧 XY LANH'!A416="","",'🔧 XY LANH'!J416)</f>
        <v/>
      </c>
      <c r="G1460" s="37">
        <f>IF('🔧 XY LANH'!A416="","",'🔧 XY LANH'!K416)</f>
        <v/>
      </c>
      <c r="H1460" s="37">
        <f>IF('🔧 XY LANH'!A416="","",'🔧 XY LANH'!L416)</f>
        <v/>
      </c>
      <c r="I1460" s="37">
        <f>IF('🔧 XY LANH'!A416="","",'🔧 XY LANH'!M416)</f>
        <v/>
      </c>
      <c r="J1460">
        <f>IF('🔧 XY LANH'!A416="","",'🔧 XY LANH'!#REF!)</f>
        <v/>
      </c>
      <c r="L1460">
        <f>N(L1459)+IF(AND('🔎 TRA CỨU NHANH'!$C$2&lt;&gt;"",OR(ISNUMBER(SEARCH('🔎 TRA CỨU NHANH'!$C$2,$A1460)),ISNUMBER(SEARCH('🔎 TRA CỨU NHANH'!$C$2,$B1460)))),1,0)</f>
        <v/>
      </c>
      <c r="M1460">
        <f>IF(L1460&gt;N(L1459),L1460,"")</f>
        <v/>
      </c>
      <c r="N1460">
        <f>N(N1459)+IF(AND('💰 BÁO GIÁ'!$C$27&lt;&gt;"",OR(ISNUMBER(SEARCH('💰 BÁO GIÁ'!$C$27,$A1460)),ISNUMBER(SEARCH('💰 BÁO GIÁ'!$C$27,$B1460)))),1,0)</f>
        <v/>
      </c>
      <c r="O1460">
        <f>IF(N1460&gt;N(N1459),N1460,"")</f>
        <v/>
      </c>
    </row>
    <row r="1461">
      <c r="A1461">
        <f>IF('🔧 XY LANH'!A417="","",'🔧 XY LANH'!A417)</f>
        <v/>
      </c>
      <c r="B1461">
        <f>IF('🔧 XY LANH'!A417="","",'🔧 XY LANH'!N417)</f>
        <v/>
      </c>
      <c r="C1461">
        <f>IF('🔧 XY LANH'!A417="","","Xy lanh")</f>
        <v/>
      </c>
      <c r="D1461">
        <f>IF('🔧 XY LANH'!A417="","",'🔧 XY LANH'!I417)</f>
        <v/>
      </c>
      <c r="E1461" s="37">
        <f>IF('🔧 XY LANH'!A417="","",'🔧 XY LANH'!#REF!)</f>
        <v/>
      </c>
      <c r="F1461" s="37">
        <f>IF('🔧 XY LANH'!A417="","",'🔧 XY LANH'!J417)</f>
        <v/>
      </c>
      <c r="G1461" s="37">
        <f>IF('🔧 XY LANH'!A417="","",'🔧 XY LANH'!K417)</f>
        <v/>
      </c>
      <c r="H1461" s="37">
        <f>IF('🔧 XY LANH'!A417="","",'🔧 XY LANH'!L417)</f>
        <v/>
      </c>
      <c r="I1461" s="37">
        <f>IF('🔧 XY LANH'!A417="","",'🔧 XY LANH'!M417)</f>
        <v/>
      </c>
      <c r="J1461">
        <f>IF('🔧 XY LANH'!A417="","",'🔧 XY LANH'!#REF!)</f>
        <v/>
      </c>
      <c r="L1461">
        <f>N(L1460)+IF(AND('🔎 TRA CỨU NHANH'!$C$2&lt;&gt;"",OR(ISNUMBER(SEARCH('🔎 TRA CỨU NHANH'!$C$2,$A1461)),ISNUMBER(SEARCH('🔎 TRA CỨU NHANH'!$C$2,$B1461)))),1,0)</f>
        <v/>
      </c>
      <c r="M1461">
        <f>IF(L1461&gt;N(L1460),L1461,"")</f>
        <v/>
      </c>
      <c r="N1461">
        <f>N(N1460)+IF(AND('💰 BÁO GIÁ'!$C$27&lt;&gt;"",OR(ISNUMBER(SEARCH('💰 BÁO GIÁ'!$C$27,$A1461)),ISNUMBER(SEARCH('💰 BÁO GIÁ'!$C$27,$B1461)))),1,0)</f>
        <v/>
      </c>
      <c r="O1461">
        <f>IF(N1461&gt;N(N1460),N1461,"")</f>
        <v/>
      </c>
    </row>
    <row r="1462">
      <c r="A1462">
        <f>IF('🔧 XY LANH'!A418="","",'🔧 XY LANH'!A418)</f>
        <v/>
      </c>
      <c r="B1462">
        <f>IF('🔧 XY LANH'!A418="","",'🔧 XY LANH'!N418)</f>
        <v/>
      </c>
      <c r="C1462">
        <f>IF('🔧 XY LANH'!A418="","","Xy lanh")</f>
        <v/>
      </c>
      <c r="D1462">
        <f>IF('🔧 XY LANH'!A418="","",'🔧 XY LANH'!I418)</f>
        <v/>
      </c>
      <c r="E1462" s="37">
        <f>IF('🔧 XY LANH'!A418="","",'🔧 XY LANH'!#REF!)</f>
        <v/>
      </c>
      <c r="F1462" s="37">
        <f>IF('🔧 XY LANH'!A418="","",'🔧 XY LANH'!J418)</f>
        <v/>
      </c>
      <c r="G1462" s="37">
        <f>IF('🔧 XY LANH'!A418="","",'🔧 XY LANH'!K418)</f>
        <v/>
      </c>
      <c r="H1462" s="37">
        <f>IF('🔧 XY LANH'!A418="","",'🔧 XY LANH'!L418)</f>
        <v/>
      </c>
      <c r="I1462" s="37">
        <f>IF('🔧 XY LANH'!A418="","",'🔧 XY LANH'!M418)</f>
        <v/>
      </c>
      <c r="J1462">
        <f>IF('🔧 XY LANH'!A418="","",'🔧 XY LANH'!#REF!)</f>
        <v/>
      </c>
      <c r="L1462">
        <f>N(L1461)+IF(AND('🔎 TRA CỨU NHANH'!$C$2&lt;&gt;"",OR(ISNUMBER(SEARCH('🔎 TRA CỨU NHANH'!$C$2,$A1462)),ISNUMBER(SEARCH('🔎 TRA CỨU NHANH'!$C$2,$B1462)))),1,0)</f>
        <v/>
      </c>
      <c r="M1462">
        <f>IF(L1462&gt;N(L1461),L1462,"")</f>
        <v/>
      </c>
      <c r="N1462">
        <f>N(N1461)+IF(AND('💰 BÁO GIÁ'!$C$27&lt;&gt;"",OR(ISNUMBER(SEARCH('💰 BÁO GIÁ'!$C$27,$A1462)),ISNUMBER(SEARCH('💰 BÁO GIÁ'!$C$27,$B1462)))),1,0)</f>
        <v/>
      </c>
      <c r="O1462">
        <f>IF(N1462&gt;N(N1461),N1462,"")</f>
        <v/>
      </c>
    </row>
    <row r="1463">
      <c r="A1463">
        <f>IF('🔧 XY LANH'!A419="","",'🔧 XY LANH'!A419)</f>
        <v/>
      </c>
      <c r="B1463">
        <f>IF('🔧 XY LANH'!A419="","",'🔧 XY LANH'!N419)</f>
        <v/>
      </c>
      <c r="C1463">
        <f>IF('🔧 XY LANH'!A419="","","Xy lanh")</f>
        <v/>
      </c>
      <c r="D1463">
        <f>IF('🔧 XY LANH'!A419="","",'🔧 XY LANH'!I419)</f>
        <v/>
      </c>
      <c r="E1463" s="37">
        <f>IF('🔧 XY LANH'!A419="","",'🔧 XY LANH'!#REF!)</f>
        <v/>
      </c>
      <c r="F1463" s="37">
        <f>IF('🔧 XY LANH'!A419="","",'🔧 XY LANH'!J419)</f>
        <v/>
      </c>
      <c r="G1463" s="37">
        <f>IF('🔧 XY LANH'!A419="","",'🔧 XY LANH'!K419)</f>
        <v/>
      </c>
      <c r="H1463" s="37">
        <f>IF('🔧 XY LANH'!A419="","",'🔧 XY LANH'!L419)</f>
        <v/>
      </c>
      <c r="I1463" s="37">
        <f>IF('🔧 XY LANH'!A419="","",'🔧 XY LANH'!M419)</f>
        <v/>
      </c>
      <c r="J1463">
        <f>IF('🔧 XY LANH'!A419="","",'🔧 XY LANH'!#REF!)</f>
        <v/>
      </c>
      <c r="L1463">
        <f>N(L1462)+IF(AND('🔎 TRA CỨU NHANH'!$C$2&lt;&gt;"",OR(ISNUMBER(SEARCH('🔎 TRA CỨU NHANH'!$C$2,$A1463)),ISNUMBER(SEARCH('🔎 TRA CỨU NHANH'!$C$2,$B1463)))),1,0)</f>
        <v/>
      </c>
      <c r="M1463">
        <f>IF(L1463&gt;N(L1462),L1463,"")</f>
        <v/>
      </c>
      <c r="N1463">
        <f>N(N1462)+IF(AND('💰 BÁO GIÁ'!$C$27&lt;&gt;"",OR(ISNUMBER(SEARCH('💰 BÁO GIÁ'!$C$27,$A1463)),ISNUMBER(SEARCH('💰 BÁO GIÁ'!$C$27,$B1463)))),1,0)</f>
        <v/>
      </c>
      <c r="O1463">
        <f>IF(N1463&gt;N(N1462),N1463,"")</f>
        <v/>
      </c>
    </row>
    <row r="1464">
      <c r="A1464">
        <f>IF('🔧 XY LANH'!A420="","",'🔧 XY LANH'!A420)</f>
        <v/>
      </c>
      <c r="B1464">
        <f>IF('🔧 XY LANH'!A420="","",'🔧 XY LANH'!N420)</f>
        <v/>
      </c>
      <c r="C1464">
        <f>IF('🔧 XY LANH'!A420="","","Xy lanh")</f>
        <v/>
      </c>
      <c r="D1464">
        <f>IF('🔧 XY LANH'!A420="","",'🔧 XY LANH'!I420)</f>
        <v/>
      </c>
      <c r="E1464" s="37">
        <f>IF('🔧 XY LANH'!A420="","",'🔧 XY LANH'!#REF!)</f>
        <v/>
      </c>
      <c r="F1464" s="37">
        <f>IF('🔧 XY LANH'!A420="","",'🔧 XY LANH'!J420)</f>
        <v/>
      </c>
      <c r="G1464" s="37">
        <f>IF('🔧 XY LANH'!A420="","",'🔧 XY LANH'!K420)</f>
        <v/>
      </c>
      <c r="H1464" s="37">
        <f>IF('🔧 XY LANH'!A420="","",'🔧 XY LANH'!L420)</f>
        <v/>
      </c>
      <c r="I1464" s="37">
        <f>IF('🔧 XY LANH'!A420="","",'🔧 XY LANH'!M420)</f>
        <v/>
      </c>
      <c r="J1464">
        <f>IF('🔧 XY LANH'!A420="","",'🔧 XY LANH'!#REF!)</f>
        <v/>
      </c>
      <c r="L1464">
        <f>N(L1463)+IF(AND('🔎 TRA CỨU NHANH'!$C$2&lt;&gt;"",OR(ISNUMBER(SEARCH('🔎 TRA CỨU NHANH'!$C$2,$A1464)),ISNUMBER(SEARCH('🔎 TRA CỨU NHANH'!$C$2,$B1464)))),1,0)</f>
        <v/>
      </c>
      <c r="M1464">
        <f>IF(L1464&gt;N(L1463),L1464,"")</f>
        <v/>
      </c>
      <c r="N1464">
        <f>N(N1463)+IF(AND('💰 BÁO GIÁ'!$C$27&lt;&gt;"",OR(ISNUMBER(SEARCH('💰 BÁO GIÁ'!$C$27,$A1464)),ISNUMBER(SEARCH('💰 BÁO GIÁ'!$C$27,$B1464)))),1,0)</f>
        <v/>
      </c>
      <c r="O1464">
        <f>IF(N1464&gt;N(N1463),N1464,"")</f>
        <v/>
      </c>
    </row>
    <row r="1465">
      <c r="A1465">
        <f>IF('🔧 XY LANH'!A421="","",'🔧 XY LANH'!A421)</f>
        <v/>
      </c>
      <c r="B1465">
        <f>IF('🔧 XY LANH'!A421="","",'🔧 XY LANH'!N421)</f>
        <v/>
      </c>
      <c r="C1465">
        <f>IF('🔧 XY LANH'!A421="","","Xy lanh")</f>
        <v/>
      </c>
      <c r="D1465">
        <f>IF('🔧 XY LANH'!A421="","",'🔧 XY LANH'!I421)</f>
        <v/>
      </c>
      <c r="E1465" s="37">
        <f>IF('🔧 XY LANH'!A421="","",'🔧 XY LANH'!#REF!)</f>
        <v/>
      </c>
      <c r="F1465" s="37">
        <f>IF('🔧 XY LANH'!A421="","",'🔧 XY LANH'!J421)</f>
        <v/>
      </c>
      <c r="G1465" s="37">
        <f>IF('🔧 XY LANH'!A421="","",'🔧 XY LANH'!K421)</f>
        <v/>
      </c>
      <c r="H1465" s="37">
        <f>IF('🔧 XY LANH'!A421="","",'🔧 XY LANH'!L421)</f>
        <v/>
      </c>
      <c r="I1465" s="37">
        <f>IF('🔧 XY LANH'!A421="","",'🔧 XY LANH'!M421)</f>
        <v/>
      </c>
      <c r="J1465">
        <f>IF('🔧 XY LANH'!A421="","",'🔧 XY LANH'!#REF!)</f>
        <v/>
      </c>
      <c r="L1465">
        <f>N(L1464)+IF(AND('🔎 TRA CỨU NHANH'!$C$2&lt;&gt;"",OR(ISNUMBER(SEARCH('🔎 TRA CỨU NHANH'!$C$2,$A1465)),ISNUMBER(SEARCH('🔎 TRA CỨU NHANH'!$C$2,$B1465)))),1,0)</f>
        <v/>
      </c>
      <c r="M1465">
        <f>IF(L1465&gt;N(L1464),L1465,"")</f>
        <v/>
      </c>
      <c r="N1465">
        <f>N(N1464)+IF(AND('💰 BÁO GIÁ'!$C$27&lt;&gt;"",OR(ISNUMBER(SEARCH('💰 BÁO GIÁ'!$C$27,$A1465)),ISNUMBER(SEARCH('💰 BÁO GIÁ'!$C$27,$B1465)))),1,0)</f>
        <v/>
      </c>
      <c r="O1465">
        <f>IF(N1465&gt;N(N1464),N1465,"")</f>
        <v/>
      </c>
    </row>
    <row r="1466">
      <c r="A1466">
        <f>IF('🔧 XY LANH'!A422="","",'🔧 XY LANH'!A422)</f>
        <v/>
      </c>
      <c r="B1466">
        <f>IF('🔧 XY LANH'!A422="","",'🔧 XY LANH'!N422)</f>
        <v/>
      </c>
      <c r="C1466">
        <f>IF('🔧 XY LANH'!A422="","","Xy lanh")</f>
        <v/>
      </c>
      <c r="D1466">
        <f>IF('🔧 XY LANH'!A422="","",'🔧 XY LANH'!I422)</f>
        <v/>
      </c>
      <c r="E1466" s="37">
        <f>IF('🔧 XY LANH'!A422="","",'🔧 XY LANH'!#REF!)</f>
        <v/>
      </c>
      <c r="F1466" s="37">
        <f>IF('🔧 XY LANH'!A422="","",'🔧 XY LANH'!J422)</f>
        <v/>
      </c>
      <c r="G1466" s="37">
        <f>IF('🔧 XY LANH'!A422="","",'🔧 XY LANH'!K422)</f>
        <v/>
      </c>
      <c r="H1466" s="37">
        <f>IF('🔧 XY LANH'!A422="","",'🔧 XY LANH'!L422)</f>
        <v/>
      </c>
      <c r="I1466" s="37">
        <f>IF('🔧 XY LANH'!A422="","",'🔧 XY LANH'!M422)</f>
        <v/>
      </c>
      <c r="J1466">
        <f>IF('🔧 XY LANH'!A422="","",'🔧 XY LANH'!#REF!)</f>
        <v/>
      </c>
      <c r="L1466">
        <f>N(L1465)+IF(AND('🔎 TRA CỨU NHANH'!$C$2&lt;&gt;"",OR(ISNUMBER(SEARCH('🔎 TRA CỨU NHANH'!$C$2,$A1466)),ISNUMBER(SEARCH('🔎 TRA CỨU NHANH'!$C$2,$B1466)))),1,0)</f>
        <v/>
      </c>
      <c r="M1466">
        <f>IF(L1466&gt;N(L1465),L1466,"")</f>
        <v/>
      </c>
      <c r="N1466">
        <f>N(N1465)+IF(AND('💰 BÁO GIÁ'!$C$27&lt;&gt;"",OR(ISNUMBER(SEARCH('💰 BÁO GIÁ'!$C$27,$A1466)),ISNUMBER(SEARCH('💰 BÁO GIÁ'!$C$27,$B1466)))),1,0)</f>
        <v/>
      </c>
      <c r="O1466">
        <f>IF(N1466&gt;N(N1465),N1466,"")</f>
        <v/>
      </c>
    </row>
    <row r="1467">
      <c r="A1467">
        <f>IF('🔧 XY LANH'!A423="","",'🔧 XY LANH'!A423)</f>
        <v/>
      </c>
      <c r="B1467">
        <f>IF('🔧 XY LANH'!A423="","",'🔧 XY LANH'!N423)</f>
        <v/>
      </c>
      <c r="C1467">
        <f>IF('🔧 XY LANH'!A423="","","Xy lanh")</f>
        <v/>
      </c>
      <c r="D1467">
        <f>IF('🔧 XY LANH'!A423="","",'🔧 XY LANH'!I423)</f>
        <v/>
      </c>
      <c r="E1467" s="37">
        <f>IF('🔧 XY LANH'!A423="","",'🔧 XY LANH'!#REF!)</f>
        <v/>
      </c>
      <c r="F1467" s="37">
        <f>IF('🔧 XY LANH'!A423="","",'🔧 XY LANH'!J423)</f>
        <v/>
      </c>
      <c r="G1467" s="37">
        <f>IF('🔧 XY LANH'!A423="","",'🔧 XY LANH'!K423)</f>
        <v/>
      </c>
      <c r="H1467" s="37">
        <f>IF('🔧 XY LANH'!A423="","",'🔧 XY LANH'!L423)</f>
        <v/>
      </c>
      <c r="I1467" s="37">
        <f>IF('🔧 XY LANH'!A423="","",'🔧 XY LANH'!M423)</f>
        <v/>
      </c>
      <c r="J1467">
        <f>IF('🔧 XY LANH'!A423="","",'🔧 XY LANH'!#REF!)</f>
        <v/>
      </c>
      <c r="L1467">
        <f>N(L1466)+IF(AND('🔎 TRA CỨU NHANH'!$C$2&lt;&gt;"",OR(ISNUMBER(SEARCH('🔎 TRA CỨU NHANH'!$C$2,$A1467)),ISNUMBER(SEARCH('🔎 TRA CỨU NHANH'!$C$2,$B1467)))),1,0)</f>
        <v/>
      </c>
      <c r="M1467">
        <f>IF(L1467&gt;N(L1466),L1467,"")</f>
        <v/>
      </c>
      <c r="N1467">
        <f>N(N1466)+IF(AND('💰 BÁO GIÁ'!$C$27&lt;&gt;"",OR(ISNUMBER(SEARCH('💰 BÁO GIÁ'!$C$27,$A1467)),ISNUMBER(SEARCH('💰 BÁO GIÁ'!$C$27,$B1467)))),1,0)</f>
        <v/>
      </c>
      <c r="O1467">
        <f>IF(N1467&gt;N(N1466),N1467,"")</f>
        <v/>
      </c>
    </row>
    <row r="1468">
      <c r="A1468">
        <f>IF('🔧 XY LANH'!A424="","",'🔧 XY LANH'!A424)</f>
        <v/>
      </c>
      <c r="B1468">
        <f>IF('🔧 XY LANH'!A424="","",'🔧 XY LANH'!N424)</f>
        <v/>
      </c>
      <c r="C1468">
        <f>IF('🔧 XY LANH'!A424="","","Xy lanh")</f>
        <v/>
      </c>
      <c r="D1468">
        <f>IF('🔧 XY LANH'!A424="","",'🔧 XY LANH'!I424)</f>
        <v/>
      </c>
      <c r="E1468" s="37">
        <f>IF('🔧 XY LANH'!A424="","",'🔧 XY LANH'!#REF!)</f>
        <v/>
      </c>
      <c r="F1468" s="37">
        <f>IF('🔧 XY LANH'!A424="","",'🔧 XY LANH'!J424)</f>
        <v/>
      </c>
      <c r="G1468" s="37">
        <f>IF('🔧 XY LANH'!A424="","",'🔧 XY LANH'!K424)</f>
        <v/>
      </c>
      <c r="H1468" s="37">
        <f>IF('🔧 XY LANH'!A424="","",'🔧 XY LANH'!L424)</f>
        <v/>
      </c>
      <c r="I1468" s="37">
        <f>IF('🔧 XY LANH'!A424="","",'🔧 XY LANH'!M424)</f>
        <v/>
      </c>
      <c r="J1468">
        <f>IF('🔧 XY LANH'!A424="","",'🔧 XY LANH'!#REF!)</f>
        <v/>
      </c>
      <c r="L1468">
        <f>N(L1467)+IF(AND('🔎 TRA CỨU NHANH'!$C$2&lt;&gt;"",OR(ISNUMBER(SEARCH('🔎 TRA CỨU NHANH'!$C$2,$A1468)),ISNUMBER(SEARCH('🔎 TRA CỨU NHANH'!$C$2,$B1468)))),1,0)</f>
        <v/>
      </c>
      <c r="M1468">
        <f>IF(L1468&gt;N(L1467),L1468,"")</f>
        <v/>
      </c>
      <c r="N1468">
        <f>N(N1467)+IF(AND('💰 BÁO GIÁ'!$C$27&lt;&gt;"",OR(ISNUMBER(SEARCH('💰 BÁO GIÁ'!$C$27,$A1468)),ISNUMBER(SEARCH('💰 BÁO GIÁ'!$C$27,$B1468)))),1,0)</f>
        <v/>
      </c>
      <c r="O1468">
        <f>IF(N1468&gt;N(N1467),N1468,"")</f>
        <v/>
      </c>
    </row>
    <row r="1469">
      <c r="A1469">
        <f>IF('🔧 XY LANH'!A425="","",'🔧 XY LANH'!A425)</f>
        <v/>
      </c>
      <c r="B1469">
        <f>IF('🔧 XY LANH'!A425="","",'🔧 XY LANH'!N425)</f>
        <v/>
      </c>
      <c r="C1469">
        <f>IF('🔧 XY LANH'!A425="","","Xy lanh")</f>
        <v/>
      </c>
      <c r="D1469">
        <f>IF('🔧 XY LANH'!A425="","",'🔧 XY LANH'!I425)</f>
        <v/>
      </c>
      <c r="E1469" s="37">
        <f>IF('🔧 XY LANH'!A425="","",'🔧 XY LANH'!#REF!)</f>
        <v/>
      </c>
      <c r="F1469" s="37">
        <f>IF('🔧 XY LANH'!A425="","",'🔧 XY LANH'!J425)</f>
        <v/>
      </c>
      <c r="G1469" s="37">
        <f>IF('🔧 XY LANH'!A425="","",'🔧 XY LANH'!K425)</f>
        <v/>
      </c>
      <c r="H1469" s="37">
        <f>IF('🔧 XY LANH'!A425="","",'🔧 XY LANH'!L425)</f>
        <v/>
      </c>
      <c r="I1469" s="37">
        <f>IF('🔧 XY LANH'!A425="","",'🔧 XY LANH'!M425)</f>
        <v/>
      </c>
      <c r="J1469">
        <f>IF('🔧 XY LANH'!A425="","",'🔧 XY LANH'!#REF!)</f>
        <v/>
      </c>
      <c r="L1469">
        <f>N(L1468)+IF(AND('🔎 TRA CỨU NHANH'!$C$2&lt;&gt;"",OR(ISNUMBER(SEARCH('🔎 TRA CỨU NHANH'!$C$2,$A1469)),ISNUMBER(SEARCH('🔎 TRA CỨU NHANH'!$C$2,$B1469)))),1,0)</f>
        <v/>
      </c>
      <c r="M1469">
        <f>IF(L1469&gt;N(L1468),L1469,"")</f>
        <v/>
      </c>
      <c r="N1469">
        <f>N(N1468)+IF(AND('💰 BÁO GIÁ'!$C$27&lt;&gt;"",OR(ISNUMBER(SEARCH('💰 BÁO GIÁ'!$C$27,$A1469)),ISNUMBER(SEARCH('💰 BÁO GIÁ'!$C$27,$B1469)))),1,0)</f>
        <v/>
      </c>
      <c r="O1469">
        <f>IF(N1469&gt;N(N1468),N1469,"")</f>
        <v/>
      </c>
    </row>
    <row r="1470">
      <c r="A1470">
        <f>IF('🔧 XY LANH'!A426="","",'🔧 XY LANH'!A426)</f>
        <v/>
      </c>
      <c r="B1470">
        <f>IF('🔧 XY LANH'!A426="","",'🔧 XY LANH'!N426)</f>
        <v/>
      </c>
      <c r="C1470">
        <f>IF('🔧 XY LANH'!A426="","","Xy lanh")</f>
        <v/>
      </c>
      <c r="D1470">
        <f>IF('🔧 XY LANH'!A426="","",'🔧 XY LANH'!I426)</f>
        <v/>
      </c>
      <c r="E1470" s="37">
        <f>IF('🔧 XY LANH'!A426="","",'🔧 XY LANH'!#REF!)</f>
        <v/>
      </c>
      <c r="F1470" s="37">
        <f>IF('🔧 XY LANH'!A426="","",'🔧 XY LANH'!J426)</f>
        <v/>
      </c>
      <c r="G1470" s="37">
        <f>IF('🔧 XY LANH'!A426="","",'🔧 XY LANH'!K426)</f>
        <v/>
      </c>
      <c r="H1470" s="37">
        <f>IF('🔧 XY LANH'!A426="","",'🔧 XY LANH'!L426)</f>
        <v/>
      </c>
      <c r="I1470" s="37">
        <f>IF('🔧 XY LANH'!A426="","",'🔧 XY LANH'!M426)</f>
        <v/>
      </c>
      <c r="J1470">
        <f>IF('🔧 XY LANH'!A426="","",'🔧 XY LANH'!#REF!)</f>
        <v/>
      </c>
      <c r="L1470">
        <f>N(L1469)+IF(AND('🔎 TRA CỨU NHANH'!$C$2&lt;&gt;"",OR(ISNUMBER(SEARCH('🔎 TRA CỨU NHANH'!$C$2,$A1470)),ISNUMBER(SEARCH('🔎 TRA CỨU NHANH'!$C$2,$B1470)))),1,0)</f>
        <v/>
      </c>
      <c r="M1470">
        <f>IF(L1470&gt;N(L1469),L1470,"")</f>
        <v/>
      </c>
      <c r="N1470">
        <f>N(N1469)+IF(AND('💰 BÁO GIÁ'!$C$27&lt;&gt;"",OR(ISNUMBER(SEARCH('💰 BÁO GIÁ'!$C$27,$A1470)),ISNUMBER(SEARCH('💰 BÁO GIÁ'!$C$27,$B1470)))),1,0)</f>
        <v/>
      </c>
      <c r="O1470">
        <f>IF(N1470&gt;N(N1469),N1470,"")</f>
        <v/>
      </c>
    </row>
    <row r="1471">
      <c r="A1471">
        <f>IF('🔧 XY LANH'!A427="","",'🔧 XY LANH'!A427)</f>
        <v/>
      </c>
      <c r="B1471">
        <f>IF('🔧 XY LANH'!A427="","",'🔧 XY LANH'!N427)</f>
        <v/>
      </c>
      <c r="C1471">
        <f>IF('🔧 XY LANH'!A427="","","Xy lanh")</f>
        <v/>
      </c>
      <c r="D1471">
        <f>IF('🔧 XY LANH'!A427="","",'🔧 XY LANH'!I427)</f>
        <v/>
      </c>
      <c r="E1471" s="37">
        <f>IF('🔧 XY LANH'!A427="","",'🔧 XY LANH'!#REF!)</f>
        <v/>
      </c>
      <c r="F1471" s="37">
        <f>IF('🔧 XY LANH'!A427="","",'🔧 XY LANH'!J427)</f>
        <v/>
      </c>
      <c r="G1471" s="37">
        <f>IF('🔧 XY LANH'!A427="","",'🔧 XY LANH'!K427)</f>
        <v/>
      </c>
      <c r="H1471" s="37">
        <f>IF('🔧 XY LANH'!A427="","",'🔧 XY LANH'!L427)</f>
        <v/>
      </c>
      <c r="I1471" s="37">
        <f>IF('🔧 XY LANH'!A427="","",'🔧 XY LANH'!M427)</f>
        <v/>
      </c>
      <c r="J1471">
        <f>IF('🔧 XY LANH'!A427="","",'🔧 XY LANH'!#REF!)</f>
        <v/>
      </c>
      <c r="L1471">
        <f>N(L1470)+IF(AND('🔎 TRA CỨU NHANH'!$C$2&lt;&gt;"",OR(ISNUMBER(SEARCH('🔎 TRA CỨU NHANH'!$C$2,$A1471)),ISNUMBER(SEARCH('🔎 TRA CỨU NHANH'!$C$2,$B1471)))),1,0)</f>
        <v/>
      </c>
      <c r="M1471">
        <f>IF(L1471&gt;N(L1470),L1471,"")</f>
        <v/>
      </c>
      <c r="N1471">
        <f>N(N1470)+IF(AND('💰 BÁO GIÁ'!$C$27&lt;&gt;"",OR(ISNUMBER(SEARCH('💰 BÁO GIÁ'!$C$27,$A1471)),ISNUMBER(SEARCH('💰 BÁO GIÁ'!$C$27,$B1471)))),1,0)</f>
        <v/>
      </c>
      <c r="O1471">
        <f>IF(N1471&gt;N(N1470),N1471,"")</f>
        <v/>
      </c>
    </row>
    <row r="1472">
      <c r="A1472">
        <f>IF('🔧 XY LANH'!A428="","",'🔧 XY LANH'!A428)</f>
        <v/>
      </c>
      <c r="B1472">
        <f>IF('🔧 XY LANH'!A428="","",'🔧 XY LANH'!N428)</f>
        <v/>
      </c>
      <c r="C1472">
        <f>IF('🔧 XY LANH'!A428="","","Xy lanh")</f>
        <v/>
      </c>
      <c r="D1472">
        <f>IF('🔧 XY LANH'!A428="","",'🔧 XY LANH'!I428)</f>
        <v/>
      </c>
      <c r="E1472" s="37">
        <f>IF('🔧 XY LANH'!A428="","",'🔧 XY LANH'!#REF!)</f>
        <v/>
      </c>
      <c r="F1472" s="37">
        <f>IF('🔧 XY LANH'!A428="","",'🔧 XY LANH'!J428)</f>
        <v/>
      </c>
      <c r="G1472" s="37">
        <f>IF('🔧 XY LANH'!A428="","",'🔧 XY LANH'!K428)</f>
        <v/>
      </c>
      <c r="H1472" s="37">
        <f>IF('🔧 XY LANH'!A428="","",'🔧 XY LANH'!L428)</f>
        <v/>
      </c>
      <c r="I1472" s="37">
        <f>IF('🔧 XY LANH'!A428="","",'🔧 XY LANH'!M428)</f>
        <v/>
      </c>
      <c r="J1472">
        <f>IF('🔧 XY LANH'!A428="","",'🔧 XY LANH'!#REF!)</f>
        <v/>
      </c>
      <c r="L1472">
        <f>N(L1471)+IF(AND('🔎 TRA CỨU NHANH'!$C$2&lt;&gt;"",OR(ISNUMBER(SEARCH('🔎 TRA CỨU NHANH'!$C$2,$A1472)),ISNUMBER(SEARCH('🔎 TRA CỨU NHANH'!$C$2,$B1472)))),1,0)</f>
        <v/>
      </c>
      <c r="M1472">
        <f>IF(L1472&gt;N(L1471),L1472,"")</f>
        <v/>
      </c>
      <c r="N1472">
        <f>N(N1471)+IF(AND('💰 BÁO GIÁ'!$C$27&lt;&gt;"",OR(ISNUMBER(SEARCH('💰 BÁO GIÁ'!$C$27,$A1472)),ISNUMBER(SEARCH('💰 BÁO GIÁ'!$C$27,$B1472)))),1,0)</f>
        <v/>
      </c>
      <c r="O1472">
        <f>IF(N1472&gt;N(N1471),N1472,"")</f>
        <v/>
      </c>
    </row>
    <row r="1473">
      <c r="A1473">
        <f>IF('🔧 XY LANH'!A429="","",'🔧 XY LANH'!A429)</f>
        <v/>
      </c>
      <c r="B1473">
        <f>IF('🔧 XY LANH'!A429="","",'🔧 XY LANH'!N429)</f>
        <v/>
      </c>
      <c r="C1473">
        <f>IF('🔧 XY LANH'!A429="","","Xy lanh")</f>
        <v/>
      </c>
      <c r="D1473">
        <f>IF('🔧 XY LANH'!A429="","",'🔧 XY LANH'!I429)</f>
        <v/>
      </c>
      <c r="E1473" s="37">
        <f>IF('🔧 XY LANH'!A429="","",'🔧 XY LANH'!#REF!)</f>
        <v/>
      </c>
      <c r="F1473" s="37">
        <f>IF('🔧 XY LANH'!A429="","",'🔧 XY LANH'!J429)</f>
        <v/>
      </c>
      <c r="G1473" s="37">
        <f>IF('🔧 XY LANH'!A429="","",'🔧 XY LANH'!K429)</f>
        <v/>
      </c>
      <c r="H1473" s="37">
        <f>IF('🔧 XY LANH'!A429="","",'🔧 XY LANH'!L429)</f>
        <v/>
      </c>
      <c r="I1473" s="37">
        <f>IF('🔧 XY LANH'!A429="","",'🔧 XY LANH'!M429)</f>
        <v/>
      </c>
      <c r="J1473">
        <f>IF('🔧 XY LANH'!A429="","",'🔧 XY LANH'!#REF!)</f>
        <v/>
      </c>
      <c r="L1473">
        <f>N(L1472)+IF(AND('🔎 TRA CỨU NHANH'!$C$2&lt;&gt;"",OR(ISNUMBER(SEARCH('🔎 TRA CỨU NHANH'!$C$2,$A1473)),ISNUMBER(SEARCH('🔎 TRA CỨU NHANH'!$C$2,$B1473)))),1,0)</f>
        <v/>
      </c>
      <c r="M1473">
        <f>IF(L1473&gt;N(L1472),L1473,"")</f>
        <v/>
      </c>
      <c r="N1473">
        <f>N(N1472)+IF(AND('💰 BÁO GIÁ'!$C$27&lt;&gt;"",OR(ISNUMBER(SEARCH('💰 BÁO GIÁ'!$C$27,$A1473)),ISNUMBER(SEARCH('💰 BÁO GIÁ'!$C$27,$B1473)))),1,0)</f>
        <v/>
      </c>
      <c r="O1473">
        <f>IF(N1473&gt;N(N1472),N1473,"")</f>
        <v/>
      </c>
    </row>
    <row r="1474">
      <c r="A1474">
        <f>IF('🔧 XY LANH'!A430="","",'🔧 XY LANH'!A430)</f>
        <v/>
      </c>
      <c r="B1474">
        <f>IF('🔧 XY LANH'!A430="","",'🔧 XY LANH'!N430)</f>
        <v/>
      </c>
      <c r="C1474">
        <f>IF('🔧 XY LANH'!A430="","","Xy lanh")</f>
        <v/>
      </c>
      <c r="D1474">
        <f>IF('🔧 XY LANH'!A430="","",'🔧 XY LANH'!I430)</f>
        <v/>
      </c>
      <c r="E1474" s="37">
        <f>IF('🔧 XY LANH'!A430="","",'🔧 XY LANH'!#REF!)</f>
        <v/>
      </c>
      <c r="F1474" s="37">
        <f>IF('🔧 XY LANH'!A430="","",'🔧 XY LANH'!J430)</f>
        <v/>
      </c>
      <c r="G1474" s="37">
        <f>IF('🔧 XY LANH'!A430="","",'🔧 XY LANH'!K430)</f>
        <v/>
      </c>
      <c r="H1474" s="37">
        <f>IF('🔧 XY LANH'!A430="","",'🔧 XY LANH'!L430)</f>
        <v/>
      </c>
      <c r="I1474" s="37">
        <f>IF('🔧 XY LANH'!A430="","",'🔧 XY LANH'!M430)</f>
        <v/>
      </c>
      <c r="J1474">
        <f>IF('🔧 XY LANH'!A430="","",'🔧 XY LANH'!#REF!)</f>
        <v/>
      </c>
      <c r="L1474">
        <f>N(L1473)+IF(AND('🔎 TRA CỨU NHANH'!$C$2&lt;&gt;"",OR(ISNUMBER(SEARCH('🔎 TRA CỨU NHANH'!$C$2,$A1474)),ISNUMBER(SEARCH('🔎 TRA CỨU NHANH'!$C$2,$B1474)))),1,0)</f>
        <v/>
      </c>
      <c r="M1474">
        <f>IF(L1474&gt;N(L1473),L1474,"")</f>
        <v/>
      </c>
      <c r="N1474">
        <f>N(N1473)+IF(AND('💰 BÁO GIÁ'!$C$27&lt;&gt;"",OR(ISNUMBER(SEARCH('💰 BÁO GIÁ'!$C$27,$A1474)),ISNUMBER(SEARCH('💰 BÁO GIÁ'!$C$27,$B1474)))),1,0)</f>
        <v/>
      </c>
      <c r="O1474">
        <f>IF(N1474&gt;N(N1473),N1474,"")</f>
        <v/>
      </c>
    </row>
    <row r="1475">
      <c r="A1475">
        <f>IF('🔧 XY LANH'!A431="","",'🔧 XY LANH'!A431)</f>
        <v/>
      </c>
      <c r="B1475">
        <f>IF('🔧 XY LANH'!A431="","",'🔧 XY LANH'!N431)</f>
        <v/>
      </c>
      <c r="C1475">
        <f>IF('🔧 XY LANH'!A431="","","Xy lanh")</f>
        <v/>
      </c>
      <c r="D1475">
        <f>IF('🔧 XY LANH'!A431="","",'🔧 XY LANH'!I431)</f>
        <v/>
      </c>
      <c r="E1475" s="37">
        <f>IF('🔧 XY LANH'!A431="","",'🔧 XY LANH'!#REF!)</f>
        <v/>
      </c>
      <c r="F1475" s="37">
        <f>IF('🔧 XY LANH'!A431="","",'🔧 XY LANH'!J431)</f>
        <v/>
      </c>
      <c r="G1475" s="37">
        <f>IF('🔧 XY LANH'!A431="","",'🔧 XY LANH'!K431)</f>
        <v/>
      </c>
      <c r="H1475" s="37">
        <f>IF('🔧 XY LANH'!A431="","",'🔧 XY LANH'!L431)</f>
        <v/>
      </c>
      <c r="I1475" s="37">
        <f>IF('🔧 XY LANH'!A431="","",'🔧 XY LANH'!M431)</f>
        <v/>
      </c>
      <c r="J1475">
        <f>IF('🔧 XY LANH'!A431="","",'🔧 XY LANH'!#REF!)</f>
        <v/>
      </c>
      <c r="L1475">
        <f>N(L1474)+IF(AND('🔎 TRA CỨU NHANH'!$C$2&lt;&gt;"",OR(ISNUMBER(SEARCH('🔎 TRA CỨU NHANH'!$C$2,$A1475)),ISNUMBER(SEARCH('🔎 TRA CỨU NHANH'!$C$2,$B1475)))),1,0)</f>
        <v/>
      </c>
      <c r="M1475">
        <f>IF(L1475&gt;N(L1474),L1475,"")</f>
        <v/>
      </c>
      <c r="N1475">
        <f>N(N1474)+IF(AND('💰 BÁO GIÁ'!$C$27&lt;&gt;"",OR(ISNUMBER(SEARCH('💰 BÁO GIÁ'!$C$27,$A1475)),ISNUMBER(SEARCH('💰 BÁO GIÁ'!$C$27,$B1475)))),1,0)</f>
        <v/>
      </c>
      <c r="O1475">
        <f>IF(N1475&gt;N(N1474),N1475,"")</f>
        <v/>
      </c>
    </row>
    <row r="1476">
      <c r="A1476">
        <f>IF('🔧 XY LANH'!A432="","",'🔧 XY LANH'!A432)</f>
        <v/>
      </c>
      <c r="B1476">
        <f>IF('🔧 XY LANH'!A432="","",'🔧 XY LANH'!N432)</f>
        <v/>
      </c>
      <c r="C1476">
        <f>IF('🔧 XY LANH'!A432="","","Xy lanh")</f>
        <v/>
      </c>
      <c r="D1476">
        <f>IF('🔧 XY LANH'!A432="","",'🔧 XY LANH'!I432)</f>
        <v/>
      </c>
      <c r="E1476" s="37">
        <f>IF('🔧 XY LANH'!A432="","",'🔧 XY LANH'!#REF!)</f>
        <v/>
      </c>
      <c r="F1476" s="37">
        <f>IF('🔧 XY LANH'!A432="","",'🔧 XY LANH'!J432)</f>
        <v/>
      </c>
      <c r="G1476" s="37">
        <f>IF('🔧 XY LANH'!A432="","",'🔧 XY LANH'!K432)</f>
        <v/>
      </c>
      <c r="H1476" s="37">
        <f>IF('🔧 XY LANH'!A432="","",'🔧 XY LANH'!L432)</f>
        <v/>
      </c>
      <c r="I1476" s="37">
        <f>IF('🔧 XY LANH'!A432="","",'🔧 XY LANH'!M432)</f>
        <v/>
      </c>
      <c r="J1476">
        <f>IF('🔧 XY LANH'!A432="","",'🔧 XY LANH'!#REF!)</f>
        <v/>
      </c>
      <c r="L1476">
        <f>N(L1475)+IF(AND('🔎 TRA CỨU NHANH'!$C$2&lt;&gt;"",OR(ISNUMBER(SEARCH('🔎 TRA CỨU NHANH'!$C$2,$A1476)),ISNUMBER(SEARCH('🔎 TRA CỨU NHANH'!$C$2,$B1476)))),1,0)</f>
        <v/>
      </c>
      <c r="M1476">
        <f>IF(L1476&gt;N(L1475),L1476,"")</f>
        <v/>
      </c>
      <c r="N1476">
        <f>N(N1475)+IF(AND('💰 BÁO GIÁ'!$C$27&lt;&gt;"",OR(ISNUMBER(SEARCH('💰 BÁO GIÁ'!$C$27,$A1476)),ISNUMBER(SEARCH('💰 BÁO GIÁ'!$C$27,$B1476)))),1,0)</f>
        <v/>
      </c>
      <c r="O1476">
        <f>IF(N1476&gt;N(N1475),N1476,"")</f>
        <v/>
      </c>
    </row>
    <row r="1477">
      <c r="A1477">
        <f>IF('🔧 XY LANH'!A433="","",'🔧 XY LANH'!A433)</f>
        <v/>
      </c>
      <c r="B1477">
        <f>IF('🔧 XY LANH'!A433="","",'🔧 XY LANH'!N433)</f>
        <v/>
      </c>
      <c r="C1477">
        <f>IF('🔧 XY LANH'!A433="","","Xy lanh")</f>
        <v/>
      </c>
      <c r="D1477">
        <f>IF('🔧 XY LANH'!A433="","",'🔧 XY LANH'!I433)</f>
        <v/>
      </c>
      <c r="E1477" s="37">
        <f>IF('🔧 XY LANH'!A433="","",'🔧 XY LANH'!#REF!)</f>
        <v/>
      </c>
      <c r="F1477" s="37">
        <f>IF('🔧 XY LANH'!A433="","",'🔧 XY LANH'!J433)</f>
        <v/>
      </c>
      <c r="G1477" s="37">
        <f>IF('🔧 XY LANH'!A433="","",'🔧 XY LANH'!K433)</f>
        <v/>
      </c>
      <c r="H1477" s="37">
        <f>IF('🔧 XY LANH'!A433="","",'🔧 XY LANH'!L433)</f>
        <v/>
      </c>
      <c r="I1477" s="37">
        <f>IF('🔧 XY LANH'!A433="","",'🔧 XY LANH'!M433)</f>
        <v/>
      </c>
      <c r="J1477">
        <f>IF('🔧 XY LANH'!A433="","",'🔧 XY LANH'!#REF!)</f>
        <v/>
      </c>
      <c r="L1477">
        <f>N(L1476)+IF(AND('🔎 TRA CỨU NHANH'!$C$2&lt;&gt;"",OR(ISNUMBER(SEARCH('🔎 TRA CỨU NHANH'!$C$2,$A1477)),ISNUMBER(SEARCH('🔎 TRA CỨU NHANH'!$C$2,$B1477)))),1,0)</f>
        <v/>
      </c>
      <c r="M1477">
        <f>IF(L1477&gt;N(L1476),L1477,"")</f>
        <v/>
      </c>
      <c r="N1477">
        <f>N(N1476)+IF(AND('💰 BÁO GIÁ'!$C$27&lt;&gt;"",OR(ISNUMBER(SEARCH('💰 BÁO GIÁ'!$C$27,$A1477)),ISNUMBER(SEARCH('💰 BÁO GIÁ'!$C$27,$B1477)))),1,0)</f>
        <v/>
      </c>
      <c r="O1477">
        <f>IF(N1477&gt;N(N1476),N1477,"")</f>
        <v/>
      </c>
    </row>
    <row r="1478">
      <c r="A1478">
        <f>IF('🔧 XY LANH'!A434="","",'🔧 XY LANH'!A434)</f>
        <v/>
      </c>
      <c r="B1478">
        <f>IF('🔧 XY LANH'!A434="","",'🔧 XY LANH'!N434)</f>
        <v/>
      </c>
      <c r="C1478">
        <f>IF('🔧 XY LANH'!A434="","","Xy lanh")</f>
        <v/>
      </c>
      <c r="D1478">
        <f>IF('🔧 XY LANH'!A434="","",'🔧 XY LANH'!I434)</f>
        <v/>
      </c>
      <c r="E1478" s="37">
        <f>IF('🔧 XY LANH'!A434="","",'🔧 XY LANH'!#REF!)</f>
        <v/>
      </c>
      <c r="F1478" s="37">
        <f>IF('🔧 XY LANH'!A434="","",'🔧 XY LANH'!J434)</f>
        <v/>
      </c>
      <c r="G1478" s="37">
        <f>IF('🔧 XY LANH'!A434="","",'🔧 XY LANH'!K434)</f>
        <v/>
      </c>
      <c r="H1478" s="37">
        <f>IF('🔧 XY LANH'!A434="","",'🔧 XY LANH'!L434)</f>
        <v/>
      </c>
      <c r="I1478" s="37">
        <f>IF('🔧 XY LANH'!A434="","",'🔧 XY LANH'!M434)</f>
        <v/>
      </c>
      <c r="J1478">
        <f>IF('🔧 XY LANH'!A434="","",'🔧 XY LANH'!#REF!)</f>
        <v/>
      </c>
      <c r="L1478">
        <f>N(L1477)+IF(AND('🔎 TRA CỨU NHANH'!$C$2&lt;&gt;"",OR(ISNUMBER(SEARCH('🔎 TRA CỨU NHANH'!$C$2,$A1478)),ISNUMBER(SEARCH('🔎 TRA CỨU NHANH'!$C$2,$B1478)))),1,0)</f>
        <v/>
      </c>
      <c r="M1478">
        <f>IF(L1478&gt;N(L1477),L1478,"")</f>
        <v/>
      </c>
      <c r="N1478">
        <f>N(N1477)+IF(AND('💰 BÁO GIÁ'!$C$27&lt;&gt;"",OR(ISNUMBER(SEARCH('💰 BÁO GIÁ'!$C$27,$A1478)),ISNUMBER(SEARCH('💰 BÁO GIÁ'!$C$27,$B1478)))),1,0)</f>
        <v/>
      </c>
      <c r="O1478">
        <f>IF(N1478&gt;N(N1477),N1478,"")</f>
        <v/>
      </c>
    </row>
    <row r="1479">
      <c r="A1479">
        <f>IF('🔧 XY LANH'!A435="","",'🔧 XY LANH'!A435)</f>
        <v/>
      </c>
      <c r="B1479">
        <f>IF('🔧 XY LANH'!A435="","",'🔧 XY LANH'!N435)</f>
        <v/>
      </c>
      <c r="C1479">
        <f>IF('🔧 XY LANH'!A435="","","Xy lanh")</f>
        <v/>
      </c>
      <c r="D1479">
        <f>IF('🔧 XY LANH'!A435="","",'🔧 XY LANH'!I435)</f>
        <v/>
      </c>
      <c r="E1479" s="37">
        <f>IF('🔧 XY LANH'!A435="","",'🔧 XY LANH'!#REF!)</f>
        <v/>
      </c>
      <c r="F1479" s="37">
        <f>IF('🔧 XY LANH'!A435="","",'🔧 XY LANH'!J435)</f>
        <v/>
      </c>
      <c r="G1479" s="37">
        <f>IF('🔧 XY LANH'!A435="","",'🔧 XY LANH'!K435)</f>
        <v/>
      </c>
      <c r="H1479" s="37">
        <f>IF('🔧 XY LANH'!A435="","",'🔧 XY LANH'!L435)</f>
        <v/>
      </c>
      <c r="I1479" s="37">
        <f>IF('🔧 XY LANH'!A435="","",'🔧 XY LANH'!M435)</f>
        <v/>
      </c>
      <c r="J1479">
        <f>IF('🔧 XY LANH'!A435="","",'🔧 XY LANH'!#REF!)</f>
        <v/>
      </c>
      <c r="L1479">
        <f>N(L1478)+IF(AND('🔎 TRA CỨU NHANH'!$C$2&lt;&gt;"",OR(ISNUMBER(SEARCH('🔎 TRA CỨU NHANH'!$C$2,$A1479)),ISNUMBER(SEARCH('🔎 TRA CỨU NHANH'!$C$2,$B1479)))),1,0)</f>
        <v/>
      </c>
      <c r="M1479">
        <f>IF(L1479&gt;N(L1478),L1479,"")</f>
        <v/>
      </c>
      <c r="N1479">
        <f>N(N1478)+IF(AND('💰 BÁO GIÁ'!$C$27&lt;&gt;"",OR(ISNUMBER(SEARCH('💰 BÁO GIÁ'!$C$27,$A1479)),ISNUMBER(SEARCH('💰 BÁO GIÁ'!$C$27,$B1479)))),1,0)</f>
        <v/>
      </c>
      <c r="O1479">
        <f>IF(N1479&gt;N(N1478),N1479,"")</f>
        <v/>
      </c>
    </row>
    <row r="1480">
      <c r="A1480">
        <f>IF('🔧 XY LANH'!A436="","",'🔧 XY LANH'!A436)</f>
        <v/>
      </c>
      <c r="B1480">
        <f>IF('🔧 XY LANH'!A436="","",'🔧 XY LANH'!N436)</f>
        <v/>
      </c>
      <c r="C1480">
        <f>IF('🔧 XY LANH'!A436="","","Xy lanh")</f>
        <v/>
      </c>
      <c r="D1480">
        <f>IF('🔧 XY LANH'!A436="","",'🔧 XY LANH'!I436)</f>
        <v/>
      </c>
      <c r="E1480" s="37">
        <f>IF('🔧 XY LANH'!A436="","",'🔧 XY LANH'!#REF!)</f>
        <v/>
      </c>
      <c r="F1480" s="37">
        <f>IF('🔧 XY LANH'!A436="","",'🔧 XY LANH'!J436)</f>
        <v/>
      </c>
      <c r="G1480" s="37">
        <f>IF('🔧 XY LANH'!A436="","",'🔧 XY LANH'!K436)</f>
        <v/>
      </c>
      <c r="H1480" s="37">
        <f>IF('🔧 XY LANH'!A436="","",'🔧 XY LANH'!L436)</f>
        <v/>
      </c>
      <c r="I1480" s="37">
        <f>IF('🔧 XY LANH'!A436="","",'🔧 XY LANH'!M436)</f>
        <v/>
      </c>
      <c r="J1480">
        <f>IF('🔧 XY LANH'!A436="","",'🔧 XY LANH'!#REF!)</f>
        <v/>
      </c>
      <c r="L1480">
        <f>N(L1479)+IF(AND('🔎 TRA CỨU NHANH'!$C$2&lt;&gt;"",OR(ISNUMBER(SEARCH('🔎 TRA CỨU NHANH'!$C$2,$A1480)),ISNUMBER(SEARCH('🔎 TRA CỨU NHANH'!$C$2,$B1480)))),1,0)</f>
        <v/>
      </c>
      <c r="M1480">
        <f>IF(L1480&gt;N(L1479),L1480,"")</f>
        <v/>
      </c>
      <c r="N1480">
        <f>N(N1479)+IF(AND('💰 BÁO GIÁ'!$C$27&lt;&gt;"",OR(ISNUMBER(SEARCH('💰 BÁO GIÁ'!$C$27,$A1480)),ISNUMBER(SEARCH('💰 BÁO GIÁ'!$C$27,$B1480)))),1,0)</f>
        <v/>
      </c>
      <c r="O1480">
        <f>IF(N1480&gt;N(N1479),N1480,"")</f>
        <v/>
      </c>
    </row>
    <row r="1481">
      <c r="A1481">
        <f>IF('🔧 XY LANH'!A437="","",'🔧 XY LANH'!A437)</f>
        <v/>
      </c>
      <c r="B1481">
        <f>IF('🔧 XY LANH'!A437="","",'🔧 XY LANH'!N437)</f>
        <v/>
      </c>
      <c r="C1481">
        <f>IF('🔧 XY LANH'!A437="","","Xy lanh")</f>
        <v/>
      </c>
      <c r="D1481">
        <f>IF('🔧 XY LANH'!A437="","",'🔧 XY LANH'!I437)</f>
        <v/>
      </c>
      <c r="E1481" s="37">
        <f>IF('🔧 XY LANH'!A437="","",'🔧 XY LANH'!#REF!)</f>
        <v/>
      </c>
      <c r="F1481" s="37">
        <f>IF('🔧 XY LANH'!A437="","",'🔧 XY LANH'!J437)</f>
        <v/>
      </c>
      <c r="G1481" s="37">
        <f>IF('🔧 XY LANH'!A437="","",'🔧 XY LANH'!K437)</f>
        <v/>
      </c>
      <c r="H1481" s="37">
        <f>IF('🔧 XY LANH'!A437="","",'🔧 XY LANH'!L437)</f>
        <v/>
      </c>
      <c r="I1481" s="37">
        <f>IF('🔧 XY LANH'!A437="","",'🔧 XY LANH'!M437)</f>
        <v/>
      </c>
      <c r="J1481">
        <f>IF('🔧 XY LANH'!A437="","",'🔧 XY LANH'!#REF!)</f>
        <v/>
      </c>
      <c r="L1481">
        <f>N(L1480)+IF(AND('🔎 TRA CỨU NHANH'!$C$2&lt;&gt;"",OR(ISNUMBER(SEARCH('🔎 TRA CỨU NHANH'!$C$2,$A1481)),ISNUMBER(SEARCH('🔎 TRA CỨU NHANH'!$C$2,$B1481)))),1,0)</f>
        <v/>
      </c>
      <c r="M1481">
        <f>IF(L1481&gt;N(L1480),L1481,"")</f>
        <v/>
      </c>
      <c r="N1481">
        <f>N(N1480)+IF(AND('💰 BÁO GIÁ'!$C$27&lt;&gt;"",OR(ISNUMBER(SEARCH('💰 BÁO GIÁ'!$C$27,$A1481)),ISNUMBER(SEARCH('💰 BÁO GIÁ'!$C$27,$B1481)))),1,0)</f>
        <v/>
      </c>
      <c r="O1481">
        <f>IF(N1481&gt;N(N1480),N1481,"")</f>
        <v/>
      </c>
    </row>
    <row r="1482">
      <c r="A1482">
        <f>IF('🔧 XY LANH'!A438="","",'🔧 XY LANH'!A438)</f>
        <v/>
      </c>
      <c r="B1482">
        <f>IF('🔧 XY LANH'!A438="","",'🔧 XY LANH'!N438)</f>
        <v/>
      </c>
      <c r="C1482">
        <f>IF('🔧 XY LANH'!A438="","","Xy lanh")</f>
        <v/>
      </c>
      <c r="D1482">
        <f>IF('🔧 XY LANH'!A438="","",'🔧 XY LANH'!I438)</f>
        <v/>
      </c>
      <c r="E1482" s="37">
        <f>IF('🔧 XY LANH'!A438="","",'🔧 XY LANH'!#REF!)</f>
        <v/>
      </c>
      <c r="F1482" s="37">
        <f>IF('🔧 XY LANH'!A438="","",'🔧 XY LANH'!J438)</f>
        <v/>
      </c>
      <c r="G1482" s="37">
        <f>IF('🔧 XY LANH'!A438="","",'🔧 XY LANH'!K438)</f>
        <v/>
      </c>
      <c r="H1482" s="37">
        <f>IF('🔧 XY LANH'!A438="","",'🔧 XY LANH'!L438)</f>
        <v/>
      </c>
      <c r="I1482" s="37">
        <f>IF('🔧 XY LANH'!A438="","",'🔧 XY LANH'!M438)</f>
        <v/>
      </c>
      <c r="J1482">
        <f>IF('🔧 XY LANH'!A438="","",'🔧 XY LANH'!#REF!)</f>
        <v/>
      </c>
      <c r="L1482">
        <f>N(L1481)+IF(AND('🔎 TRA CỨU NHANH'!$C$2&lt;&gt;"",OR(ISNUMBER(SEARCH('🔎 TRA CỨU NHANH'!$C$2,$A1482)),ISNUMBER(SEARCH('🔎 TRA CỨU NHANH'!$C$2,$B1482)))),1,0)</f>
        <v/>
      </c>
      <c r="M1482">
        <f>IF(L1482&gt;N(L1481),L1482,"")</f>
        <v/>
      </c>
      <c r="N1482">
        <f>N(N1481)+IF(AND('💰 BÁO GIÁ'!$C$27&lt;&gt;"",OR(ISNUMBER(SEARCH('💰 BÁO GIÁ'!$C$27,$A1482)),ISNUMBER(SEARCH('💰 BÁO GIÁ'!$C$27,$B1482)))),1,0)</f>
        <v/>
      </c>
      <c r="O1482">
        <f>IF(N1482&gt;N(N1481),N1482,"")</f>
        <v/>
      </c>
    </row>
    <row r="1483">
      <c r="A1483">
        <f>IF('🔧 XY LANH'!A439="","",'🔧 XY LANH'!A439)</f>
        <v/>
      </c>
      <c r="B1483">
        <f>IF('🔧 XY LANH'!A439="","",'🔧 XY LANH'!N439)</f>
        <v/>
      </c>
      <c r="C1483">
        <f>IF('🔧 XY LANH'!A439="","","Xy lanh")</f>
        <v/>
      </c>
      <c r="D1483">
        <f>IF('🔧 XY LANH'!A439="","",'🔧 XY LANH'!I439)</f>
        <v/>
      </c>
      <c r="E1483" s="37">
        <f>IF('🔧 XY LANH'!A439="","",'🔧 XY LANH'!#REF!)</f>
        <v/>
      </c>
      <c r="F1483" s="37">
        <f>IF('🔧 XY LANH'!A439="","",'🔧 XY LANH'!J439)</f>
        <v/>
      </c>
      <c r="G1483" s="37">
        <f>IF('🔧 XY LANH'!A439="","",'🔧 XY LANH'!K439)</f>
        <v/>
      </c>
      <c r="H1483" s="37">
        <f>IF('🔧 XY LANH'!A439="","",'🔧 XY LANH'!L439)</f>
        <v/>
      </c>
      <c r="I1483" s="37">
        <f>IF('🔧 XY LANH'!A439="","",'🔧 XY LANH'!M439)</f>
        <v/>
      </c>
      <c r="J1483">
        <f>IF('🔧 XY LANH'!A439="","",'🔧 XY LANH'!#REF!)</f>
        <v/>
      </c>
      <c r="L1483">
        <f>N(L1482)+IF(AND('🔎 TRA CỨU NHANH'!$C$2&lt;&gt;"",OR(ISNUMBER(SEARCH('🔎 TRA CỨU NHANH'!$C$2,$A1483)),ISNUMBER(SEARCH('🔎 TRA CỨU NHANH'!$C$2,$B1483)))),1,0)</f>
        <v/>
      </c>
      <c r="M1483">
        <f>IF(L1483&gt;N(L1482),L1483,"")</f>
        <v/>
      </c>
      <c r="N1483">
        <f>N(N1482)+IF(AND('💰 BÁO GIÁ'!$C$27&lt;&gt;"",OR(ISNUMBER(SEARCH('💰 BÁO GIÁ'!$C$27,$A1483)),ISNUMBER(SEARCH('💰 BÁO GIÁ'!$C$27,$B1483)))),1,0)</f>
        <v/>
      </c>
      <c r="O1483">
        <f>IF(N1483&gt;N(N1482),N1483,"")</f>
        <v/>
      </c>
    </row>
    <row r="1484">
      <c r="A1484">
        <f>IF('🔧 XY LANH'!A440="","",'🔧 XY LANH'!A440)</f>
        <v/>
      </c>
      <c r="B1484">
        <f>IF('🔧 XY LANH'!A440="","",'🔧 XY LANH'!N440)</f>
        <v/>
      </c>
      <c r="C1484">
        <f>IF('🔧 XY LANH'!A440="","","Xy lanh")</f>
        <v/>
      </c>
      <c r="D1484">
        <f>IF('🔧 XY LANH'!A440="","",'🔧 XY LANH'!I440)</f>
        <v/>
      </c>
      <c r="E1484" s="37">
        <f>IF('🔧 XY LANH'!A440="","",'🔧 XY LANH'!#REF!)</f>
        <v/>
      </c>
      <c r="F1484" s="37">
        <f>IF('🔧 XY LANH'!A440="","",'🔧 XY LANH'!J440)</f>
        <v/>
      </c>
      <c r="G1484" s="37">
        <f>IF('🔧 XY LANH'!A440="","",'🔧 XY LANH'!K440)</f>
        <v/>
      </c>
      <c r="H1484" s="37">
        <f>IF('🔧 XY LANH'!A440="","",'🔧 XY LANH'!L440)</f>
        <v/>
      </c>
      <c r="I1484" s="37">
        <f>IF('🔧 XY LANH'!A440="","",'🔧 XY LANH'!M440)</f>
        <v/>
      </c>
      <c r="J1484">
        <f>IF('🔧 XY LANH'!A440="","",'🔧 XY LANH'!#REF!)</f>
        <v/>
      </c>
      <c r="L1484">
        <f>N(L1483)+IF(AND('🔎 TRA CỨU NHANH'!$C$2&lt;&gt;"",OR(ISNUMBER(SEARCH('🔎 TRA CỨU NHANH'!$C$2,$A1484)),ISNUMBER(SEARCH('🔎 TRA CỨU NHANH'!$C$2,$B1484)))),1,0)</f>
        <v/>
      </c>
      <c r="M1484">
        <f>IF(L1484&gt;N(L1483),L1484,"")</f>
        <v/>
      </c>
      <c r="N1484">
        <f>N(N1483)+IF(AND('💰 BÁO GIÁ'!$C$27&lt;&gt;"",OR(ISNUMBER(SEARCH('💰 BÁO GIÁ'!$C$27,$A1484)),ISNUMBER(SEARCH('💰 BÁO GIÁ'!$C$27,$B1484)))),1,0)</f>
        <v/>
      </c>
      <c r="O1484">
        <f>IF(N1484&gt;N(N1483),N1484,"")</f>
        <v/>
      </c>
    </row>
    <row r="1485">
      <c r="A1485">
        <f>IF('🔧 XY LANH'!A441="","",'🔧 XY LANH'!A441)</f>
        <v/>
      </c>
      <c r="B1485">
        <f>IF('🔧 XY LANH'!A441="","",'🔧 XY LANH'!N441)</f>
        <v/>
      </c>
      <c r="C1485">
        <f>IF('🔧 XY LANH'!A441="","","Xy lanh")</f>
        <v/>
      </c>
      <c r="D1485">
        <f>IF('🔧 XY LANH'!A441="","",'🔧 XY LANH'!I441)</f>
        <v/>
      </c>
      <c r="E1485" s="37">
        <f>IF('🔧 XY LANH'!A441="","",'🔧 XY LANH'!#REF!)</f>
        <v/>
      </c>
      <c r="F1485" s="37">
        <f>IF('🔧 XY LANH'!A441="","",'🔧 XY LANH'!J441)</f>
        <v/>
      </c>
      <c r="G1485" s="37">
        <f>IF('🔧 XY LANH'!A441="","",'🔧 XY LANH'!K441)</f>
        <v/>
      </c>
      <c r="H1485" s="37">
        <f>IF('🔧 XY LANH'!A441="","",'🔧 XY LANH'!L441)</f>
        <v/>
      </c>
      <c r="I1485" s="37">
        <f>IF('🔧 XY LANH'!A441="","",'🔧 XY LANH'!M441)</f>
        <v/>
      </c>
      <c r="J1485">
        <f>IF('🔧 XY LANH'!A441="","",'🔧 XY LANH'!#REF!)</f>
        <v/>
      </c>
      <c r="L1485">
        <f>N(L1484)+IF(AND('🔎 TRA CỨU NHANH'!$C$2&lt;&gt;"",OR(ISNUMBER(SEARCH('🔎 TRA CỨU NHANH'!$C$2,$A1485)),ISNUMBER(SEARCH('🔎 TRA CỨU NHANH'!$C$2,$B1485)))),1,0)</f>
        <v/>
      </c>
      <c r="M1485">
        <f>IF(L1485&gt;N(L1484),L1485,"")</f>
        <v/>
      </c>
      <c r="N1485">
        <f>N(N1484)+IF(AND('💰 BÁO GIÁ'!$C$27&lt;&gt;"",OR(ISNUMBER(SEARCH('💰 BÁO GIÁ'!$C$27,$A1485)),ISNUMBER(SEARCH('💰 BÁO GIÁ'!$C$27,$B1485)))),1,0)</f>
        <v/>
      </c>
      <c r="O1485">
        <f>IF(N1485&gt;N(N1484),N1485,"")</f>
        <v/>
      </c>
    </row>
    <row r="1486">
      <c r="A1486">
        <f>IF('🔧 XY LANH'!A442="","",'🔧 XY LANH'!A442)</f>
        <v/>
      </c>
      <c r="B1486">
        <f>IF('🔧 XY LANH'!A442="","",'🔧 XY LANH'!N442)</f>
        <v/>
      </c>
      <c r="C1486">
        <f>IF('🔧 XY LANH'!A442="","","Xy lanh")</f>
        <v/>
      </c>
      <c r="D1486">
        <f>IF('🔧 XY LANH'!A442="","",'🔧 XY LANH'!I442)</f>
        <v/>
      </c>
      <c r="E1486" s="37">
        <f>IF('🔧 XY LANH'!A442="","",'🔧 XY LANH'!#REF!)</f>
        <v/>
      </c>
      <c r="F1486" s="37">
        <f>IF('🔧 XY LANH'!A442="","",'🔧 XY LANH'!J442)</f>
        <v/>
      </c>
      <c r="G1486" s="37">
        <f>IF('🔧 XY LANH'!A442="","",'🔧 XY LANH'!K442)</f>
        <v/>
      </c>
      <c r="H1486" s="37">
        <f>IF('🔧 XY LANH'!A442="","",'🔧 XY LANH'!L442)</f>
        <v/>
      </c>
      <c r="I1486" s="37">
        <f>IF('🔧 XY LANH'!A442="","",'🔧 XY LANH'!M442)</f>
        <v/>
      </c>
      <c r="J1486">
        <f>IF('🔧 XY LANH'!A442="","",'🔧 XY LANH'!#REF!)</f>
        <v/>
      </c>
      <c r="L1486">
        <f>N(L1485)+IF(AND('🔎 TRA CỨU NHANH'!$C$2&lt;&gt;"",OR(ISNUMBER(SEARCH('🔎 TRA CỨU NHANH'!$C$2,$A1486)),ISNUMBER(SEARCH('🔎 TRA CỨU NHANH'!$C$2,$B1486)))),1,0)</f>
        <v/>
      </c>
      <c r="M1486">
        <f>IF(L1486&gt;N(L1485),L1486,"")</f>
        <v/>
      </c>
      <c r="N1486">
        <f>N(N1485)+IF(AND('💰 BÁO GIÁ'!$C$27&lt;&gt;"",OR(ISNUMBER(SEARCH('💰 BÁO GIÁ'!$C$27,$A1486)),ISNUMBER(SEARCH('💰 BÁO GIÁ'!$C$27,$B1486)))),1,0)</f>
        <v/>
      </c>
      <c r="O1486">
        <f>IF(N1486&gt;N(N1485),N1486,"")</f>
        <v/>
      </c>
    </row>
    <row r="1487">
      <c r="A1487">
        <f>IF('🔧 XY LANH'!A443="","",'🔧 XY LANH'!A443)</f>
        <v/>
      </c>
      <c r="B1487">
        <f>IF('🔧 XY LANH'!A443="","",'🔧 XY LANH'!N443)</f>
        <v/>
      </c>
      <c r="C1487">
        <f>IF('🔧 XY LANH'!A443="","","Xy lanh")</f>
        <v/>
      </c>
      <c r="D1487">
        <f>IF('🔧 XY LANH'!A443="","",'🔧 XY LANH'!I443)</f>
        <v/>
      </c>
      <c r="E1487" s="37">
        <f>IF('🔧 XY LANH'!A443="","",'🔧 XY LANH'!#REF!)</f>
        <v/>
      </c>
      <c r="F1487" s="37">
        <f>IF('🔧 XY LANH'!A443="","",'🔧 XY LANH'!J443)</f>
        <v/>
      </c>
      <c r="G1487" s="37">
        <f>IF('🔧 XY LANH'!A443="","",'🔧 XY LANH'!K443)</f>
        <v/>
      </c>
      <c r="H1487" s="37">
        <f>IF('🔧 XY LANH'!A443="","",'🔧 XY LANH'!L443)</f>
        <v/>
      </c>
      <c r="I1487" s="37">
        <f>IF('🔧 XY LANH'!A443="","",'🔧 XY LANH'!M443)</f>
        <v/>
      </c>
      <c r="J1487">
        <f>IF('🔧 XY LANH'!A443="","",'🔧 XY LANH'!#REF!)</f>
        <v/>
      </c>
      <c r="L1487">
        <f>N(L1486)+IF(AND('🔎 TRA CỨU NHANH'!$C$2&lt;&gt;"",OR(ISNUMBER(SEARCH('🔎 TRA CỨU NHANH'!$C$2,$A1487)),ISNUMBER(SEARCH('🔎 TRA CỨU NHANH'!$C$2,$B1487)))),1,0)</f>
        <v/>
      </c>
      <c r="M1487">
        <f>IF(L1487&gt;N(L1486),L1487,"")</f>
        <v/>
      </c>
      <c r="N1487">
        <f>N(N1486)+IF(AND('💰 BÁO GIÁ'!$C$27&lt;&gt;"",OR(ISNUMBER(SEARCH('💰 BÁO GIÁ'!$C$27,$A1487)),ISNUMBER(SEARCH('💰 BÁO GIÁ'!$C$27,$B1487)))),1,0)</f>
        <v/>
      </c>
      <c r="O1487">
        <f>IF(N1487&gt;N(N1486),N1487,"")</f>
        <v/>
      </c>
    </row>
    <row r="1488">
      <c r="A1488">
        <f>IF('🔧 XY LANH'!A444="","",'🔧 XY LANH'!A444)</f>
        <v/>
      </c>
      <c r="B1488">
        <f>IF('🔧 XY LANH'!A444="","",'🔧 XY LANH'!N444)</f>
        <v/>
      </c>
      <c r="C1488">
        <f>IF('🔧 XY LANH'!A444="","","Xy lanh")</f>
        <v/>
      </c>
      <c r="D1488">
        <f>IF('🔧 XY LANH'!A444="","",'🔧 XY LANH'!I444)</f>
        <v/>
      </c>
      <c r="E1488" s="37">
        <f>IF('🔧 XY LANH'!A444="","",'🔧 XY LANH'!#REF!)</f>
        <v/>
      </c>
      <c r="F1488" s="37">
        <f>IF('🔧 XY LANH'!A444="","",'🔧 XY LANH'!J444)</f>
        <v/>
      </c>
      <c r="G1488" s="37">
        <f>IF('🔧 XY LANH'!A444="","",'🔧 XY LANH'!K444)</f>
        <v/>
      </c>
      <c r="H1488" s="37">
        <f>IF('🔧 XY LANH'!A444="","",'🔧 XY LANH'!L444)</f>
        <v/>
      </c>
      <c r="I1488" s="37">
        <f>IF('🔧 XY LANH'!A444="","",'🔧 XY LANH'!M444)</f>
        <v/>
      </c>
      <c r="J1488">
        <f>IF('🔧 XY LANH'!A444="","",'🔧 XY LANH'!#REF!)</f>
        <v/>
      </c>
      <c r="L1488">
        <f>N(L1487)+IF(AND('🔎 TRA CỨU NHANH'!$C$2&lt;&gt;"",OR(ISNUMBER(SEARCH('🔎 TRA CỨU NHANH'!$C$2,$A1488)),ISNUMBER(SEARCH('🔎 TRA CỨU NHANH'!$C$2,$B1488)))),1,0)</f>
        <v/>
      </c>
      <c r="M1488">
        <f>IF(L1488&gt;N(L1487),L1488,"")</f>
        <v/>
      </c>
      <c r="N1488">
        <f>N(N1487)+IF(AND('💰 BÁO GIÁ'!$C$27&lt;&gt;"",OR(ISNUMBER(SEARCH('💰 BÁO GIÁ'!$C$27,$A1488)),ISNUMBER(SEARCH('💰 BÁO GIÁ'!$C$27,$B1488)))),1,0)</f>
        <v/>
      </c>
      <c r="O1488">
        <f>IF(N1488&gt;N(N1487),N1488,"")</f>
        <v/>
      </c>
    </row>
    <row r="1489">
      <c r="A1489">
        <f>IF('🔧 XY LANH'!A445="","",'🔧 XY LANH'!A445)</f>
        <v/>
      </c>
      <c r="B1489">
        <f>IF('🔧 XY LANH'!A445="","",'🔧 XY LANH'!N445)</f>
        <v/>
      </c>
      <c r="C1489">
        <f>IF('🔧 XY LANH'!A445="","","Xy lanh")</f>
        <v/>
      </c>
      <c r="D1489">
        <f>IF('🔧 XY LANH'!A445="","",'🔧 XY LANH'!I445)</f>
        <v/>
      </c>
      <c r="E1489" s="37">
        <f>IF('🔧 XY LANH'!A445="","",'🔧 XY LANH'!#REF!)</f>
        <v/>
      </c>
      <c r="F1489" s="37">
        <f>IF('🔧 XY LANH'!A445="","",'🔧 XY LANH'!J445)</f>
        <v/>
      </c>
      <c r="G1489" s="37">
        <f>IF('🔧 XY LANH'!A445="","",'🔧 XY LANH'!K445)</f>
        <v/>
      </c>
      <c r="H1489" s="37">
        <f>IF('🔧 XY LANH'!A445="","",'🔧 XY LANH'!L445)</f>
        <v/>
      </c>
      <c r="I1489" s="37">
        <f>IF('🔧 XY LANH'!A445="","",'🔧 XY LANH'!M445)</f>
        <v/>
      </c>
      <c r="J1489">
        <f>IF('🔧 XY LANH'!A445="","",'🔧 XY LANH'!#REF!)</f>
        <v/>
      </c>
      <c r="L1489">
        <f>N(L1488)+IF(AND('🔎 TRA CỨU NHANH'!$C$2&lt;&gt;"",OR(ISNUMBER(SEARCH('🔎 TRA CỨU NHANH'!$C$2,$A1489)),ISNUMBER(SEARCH('🔎 TRA CỨU NHANH'!$C$2,$B1489)))),1,0)</f>
        <v/>
      </c>
      <c r="M1489">
        <f>IF(L1489&gt;N(L1488),L1489,"")</f>
        <v/>
      </c>
      <c r="N1489">
        <f>N(N1488)+IF(AND('💰 BÁO GIÁ'!$C$27&lt;&gt;"",OR(ISNUMBER(SEARCH('💰 BÁO GIÁ'!$C$27,$A1489)),ISNUMBER(SEARCH('💰 BÁO GIÁ'!$C$27,$B1489)))),1,0)</f>
        <v/>
      </c>
      <c r="O1489">
        <f>IF(N1489&gt;N(N1488),N1489,"")</f>
        <v/>
      </c>
    </row>
    <row r="1490">
      <c r="A1490">
        <f>IF('🔧 XY LANH'!A446="","",'🔧 XY LANH'!A446)</f>
        <v/>
      </c>
      <c r="B1490">
        <f>IF('🔧 XY LANH'!A446="","",'🔧 XY LANH'!N446)</f>
        <v/>
      </c>
      <c r="C1490">
        <f>IF('🔧 XY LANH'!A446="","","Xy lanh")</f>
        <v/>
      </c>
      <c r="D1490">
        <f>IF('🔧 XY LANH'!A446="","",'🔧 XY LANH'!I446)</f>
        <v/>
      </c>
      <c r="E1490" s="37">
        <f>IF('🔧 XY LANH'!A446="","",'🔧 XY LANH'!#REF!)</f>
        <v/>
      </c>
      <c r="F1490" s="37">
        <f>IF('🔧 XY LANH'!A446="","",'🔧 XY LANH'!J446)</f>
        <v/>
      </c>
      <c r="G1490" s="37">
        <f>IF('🔧 XY LANH'!A446="","",'🔧 XY LANH'!K446)</f>
        <v/>
      </c>
      <c r="H1490" s="37">
        <f>IF('🔧 XY LANH'!A446="","",'🔧 XY LANH'!L446)</f>
        <v/>
      </c>
      <c r="I1490" s="37">
        <f>IF('🔧 XY LANH'!A446="","",'🔧 XY LANH'!M446)</f>
        <v/>
      </c>
      <c r="J1490">
        <f>IF('🔧 XY LANH'!A446="","",'🔧 XY LANH'!#REF!)</f>
        <v/>
      </c>
      <c r="L1490">
        <f>N(L1489)+IF(AND('🔎 TRA CỨU NHANH'!$C$2&lt;&gt;"",OR(ISNUMBER(SEARCH('🔎 TRA CỨU NHANH'!$C$2,$A1490)),ISNUMBER(SEARCH('🔎 TRA CỨU NHANH'!$C$2,$B1490)))),1,0)</f>
        <v/>
      </c>
      <c r="M1490">
        <f>IF(L1490&gt;N(L1489),L1490,"")</f>
        <v/>
      </c>
      <c r="N1490">
        <f>N(N1489)+IF(AND('💰 BÁO GIÁ'!$C$27&lt;&gt;"",OR(ISNUMBER(SEARCH('💰 BÁO GIÁ'!$C$27,$A1490)),ISNUMBER(SEARCH('💰 BÁO GIÁ'!$C$27,$B1490)))),1,0)</f>
        <v/>
      </c>
      <c r="O1490">
        <f>IF(N1490&gt;N(N1489),N1490,"")</f>
        <v/>
      </c>
    </row>
    <row r="1491">
      <c r="A1491">
        <f>IF('🔧 XY LANH'!A447="","",'🔧 XY LANH'!A447)</f>
        <v/>
      </c>
      <c r="B1491">
        <f>IF('🔧 XY LANH'!A447="","",'🔧 XY LANH'!N447)</f>
        <v/>
      </c>
      <c r="C1491">
        <f>IF('🔧 XY LANH'!A447="","","Xy lanh")</f>
        <v/>
      </c>
      <c r="D1491">
        <f>IF('🔧 XY LANH'!A447="","",'🔧 XY LANH'!I447)</f>
        <v/>
      </c>
      <c r="E1491" s="37">
        <f>IF('🔧 XY LANH'!A447="","",'🔧 XY LANH'!#REF!)</f>
        <v/>
      </c>
      <c r="F1491" s="37">
        <f>IF('🔧 XY LANH'!A447="","",'🔧 XY LANH'!J447)</f>
        <v/>
      </c>
      <c r="G1491" s="37">
        <f>IF('🔧 XY LANH'!A447="","",'🔧 XY LANH'!K447)</f>
        <v/>
      </c>
      <c r="H1491" s="37">
        <f>IF('🔧 XY LANH'!A447="","",'🔧 XY LANH'!L447)</f>
        <v/>
      </c>
      <c r="I1491" s="37">
        <f>IF('🔧 XY LANH'!A447="","",'🔧 XY LANH'!M447)</f>
        <v/>
      </c>
      <c r="J1491">
        <f>IF('🔧 XY LANH'!A447="","",'🔧 XY LANH'!#REF!)</f>
        <v/>
      </c>
      <c r="L1491">
        <f>N(L1490)+IF(AND('🔎 TRA CỨU NHANH'!$C$2&lt;&gt;"",OR(ISNUMBER(SEARCH('🔎 TRA CỨU NHANH'!$C$2,$A1491)),ISNUMBER(SEARCH('🔎 TRA CỨU NHANH'!$C$2,$B1491)))),1,0)</f>
        <v/>
      </c>
      <c r="M1491">
        <f>IF(L1491&gt;N(L1490),L1491,"")</f>
        <v/>
      </c>
      <c r="N1491">
        <f>N(N1490)+IF(AND('💰 BÁO GIÁ'!$C$27&lt;&gt;"",OR(ISNUMBER(SEARCH('💰 BÁO GIÁ'!$C$27,$A1491)),ISNUMBER(SEARCH('💰 BÁO GIÁ'!$C$27,$B1491)))),1,0)</f>
        <v/>
      </c>
      <c r="O1491">
        <f>IF(N1491&gt;N(N1490),N1491,"")</f>
        <v/>
      </c>
    </row>
    <row r="1492">
      <c r="A1492">
        <f>IF('🔧 XY LANH'!A448="","",'🔧 XY LANH'!A448)</f>
        <v/>
      </c>
      <c r="B1492">
        <f>IF('🔧 XY LANH'!A448="","",'🔧 XY LANH'!N448)</f>
        <v/>
      </c>
      <c r="C1492">
        <f>IF('🔧 XY LANH'!A448="","","Xy lanh")</f>
        <v/>
      </c>
      <c r="D1492">
        <f>IF('🔧 XY LANH'!A448="","",'🔧 XY LANH'!I448)</f>
        <v/>
      </c>
      <c r="E1492" s="37">
        <f>IF('🔧 XY LANH'!A448="","",'🔧 XY LANH'!#REF!)</f>
        <v/>
      </c>
      <c r="F1492" s="37">
        <f>IF('🔧 XY LANH'!A448="","",'🔧 XY LANH'!J448)</f>
        <v/>
      </c>
      <c r="G1492" s="37">
        <f>IF('🔧 XY LANH'!A448="","",'🔧 XY LANH'!K448)</f>
        <v/>
      </c>
      <c r="H1492" s="37">
        <f>IF('🔧 XY LANH'!A448="","",'🔧 XY LANH'!L448)</f>
        <v/>
      </c>
      <c r="I1492" s="37">
        <f>IF('🔧 XY LANH'!A448="","",'🔧 XY LANH'!M448)</f>
        <v/>
      </c>
      <c r="J1492">
        <f>IF('🔧 XY LANH'!A448="","",'🔧 XY LANH'!#REF!)</f>
        <v/>
      </c>
      <c r="L1492">
        <f>N(L1491)+IF(AND('🔎 TRA CỨU NHANH'!$C$2&lt;&gt;"",OR(ISNUMBER(SEARCH('🔎 TRA CỨU NHANH'!$C$2,$A1492)),ISNUMBER(SEARCH('🔎 TRA CỨU NHANH'!$C$2,$B1492)))),1,0)</f>
        <v/>
      </c>
      <c r="M1492">
        <f>IF(L1492&gt;N(L1491),L1492,"")</f>
        <v/>
      </c>
      <c r="N1492">
        <f>N(N1491)+IF(AND('💰 BÁO GIÁ'!$C$27&lt;&gt;"",OR(ISNUMBER(SEARCH('💰 BÁO GIÁ'!$C$27,$A1492)),ISNUMBER(SEARCH('💰 BÁO GIÁ'!$C$27,$B1492)))),1,0)</f>
        <v/>
      </c>
      <c r="O1492">
        <f>IF(N1492&gt;N(N1491),N1492,"")</f>
        <v/>
      </c>
    </row>
    <row r="1493">
      <c r="A1493">
        <f>IF('🔧 XY LANH'!A449="","",'🔧 XY LANH'!A449)</f>
        <v/>
      </c>
      <c r="B1493">
        <f>IF('🔧 XY LANH'!A449="","",'🔧 XY LANH'!N449)</f>
        <v/>
      </c>
      <c r="C1493">
        <f>IF('🔧 XY LANH'!A449="","","Xy lanh")</f>
        <v/>
      </c>
      <c r="D1493">
        <f>IF('🔧 XY LANH'!A449="","",'🔧 XY LANH'!I449)</f>
        <v/>
      </c>
      <c r="E1493" s="37">
        <f>IF('🔧 XY LANH'!A449="","",'🔧 XY LANH'!#REF!)</f>
        <v/>
      </c>
      <c r="F1493" s="37">
        <f>IF('🔧 XY LANH'!A449="","",'🔧 XY LANH'!J449)</f>
        <v/>
      </c>
      <c r="G1493" s="37">
        <f>IF('🔧 XY LANH'!A449="","",'🔧 XY LANH'!K449)</f>
        <v/>
      </c>
      <c r="H1493" s="37">
        <f>IF('🔧 XY LANH'!A449="","",'🔧 XY LANH'!L449)</f>
        <v/>
      </c>
      <c r="I1493" s="37">
        <f>IF('🔧 XY LANH'!A449="","",'🔧 XY LANH'!M449)</f>
        <v/>
      </c>
      <c r="J1493">
        <f>IF('🔧 XY LANH'!A449="","",'🔧 XY LANH'!#REF!)</f>
        <v/>
      </c>
      <c r="L1493">
        <f>N(L1492)+IF(AND('🔎 TRA CỨU NHANH'!$C$2&lt;&gt;"",OR(ISNUMBER(SEARCH('🔎 TRA CỨU NHANH'!$C$2,$A1493)),ISNUMBER(SEARCH('🔎 TRA CỨU NHANH'!$C$2,$B1493)))),1,0)</f>
        <v/>
      </c>
      <c r="M1493">
        <f>IF(L1493&gt;N(L1492),L1493,"")</f>
        <v/>
      </c>
      <c r="N1493">
        <f>N(N1492)+IF(AND('💰 BÁO GIÁ'!$C$27&lt;&gt;"",OR(ISNUMBER(SEARCH('💰 BÁO GIÁ'!$C$27,$A1493)),ISNUMBER(SEARCH('💰 BÁO GIÁ'!$C$27,$B1493)))),1,0)</f>
        <v/>
      </c>
      <c r="O1493">
        <f>IF(N1493&gt;N(N1492),N1493,"")</f>
        <v/>
      </c>
    </row>
    <row r="1494">
      <c r="A1494">
        <f>IF('🔧 XY LANH'!A450="","",'🔧 XY LANH'!A450)</f>
        <v/>
      </c>
      <c r="B1494">
        <f>IF('🔧 XY LANH'!A450="","",'🔧 XY LANH'!N450)</f>
        <v/>
      </c>
      <c r="C1494">
        <f>IF('🔧 XY LANH'!A450="","","Xy lanh")</f>
        <v/>
      </c>
      <c r="D1494">
        <f>IF('🔧 XY LANH'!A450="","",'🔧 XY LANH'!I450)</f>
        <v/>
      </c>
      <c r="E1494" s="37">
        <f>IF('🔧 XY LANH'!A450="","",'🔧 XY LANH'!#REF!)</f>
        <v/>
      </c>
      <c r="F1494" s="37">
        <f>IF('🔧 XY LANH'!A450="","",'🔧 XY LANH'!J450)</f>
        <v/>
      </c>
      <c r="G1494" s="37">
        <f>IF('🔧 XY LANH'!A450="","",'🔧 XY LANH'!K450)</f>
        <v/>
      </c>
      <c r="H1494" s="37">
        <f>IF('🔧 XY LANH'!A450="","",'🔧 XY LANH'!L450)</f>
        <v/>
      </c>
      <c r="I1494" s="37">
        <f>IF('🔧 XY LANH'!A450="","",'🔧 XY LANH'!M450)</f>
        <v/>
      </c>
      <c r="J1494">
        <f>IF('🔧 XY LANH'!A450="","",'🔧 XY LANH'!#REF!)</f>
        <v/>
      </c>
      <c r="L1494">
        <f>N(L1493)+IF(AND('🔎 TRA CỨU NHANH'!$C$2&lt;&gt;"",OR(ISNUMBER(SEARCH('🔎 TRA CỨU NHANH'!$C$2,$A1494)),ISNUMBER(SEARCH('🔎 TRA CỨU NHANH'!$C$2,$B1494)))),1,0)</f>
        <v/>
      </c>
      <c r="M1494">
        <f>IF(L1494&gt;N(L1493),L1494,"")</f>
        <v/>
      </c>
      <c r="N1494">
        <f>N(N1493)+IF(AND('💰 BÁO GIÁ'!$C$27&lt;&gt;"",OR(ISNUMBER(SEARCH('💰 BÁO GIÁ'!$C$27,$A1494)),ISNUMBER(SEARCH('💰 BÁO GIÁ'!$C$27,$B1494)))),1,0)</f>
        <v/>
      </c>
      <c r="O1494">
        <f>IF(N1494&gt;N(N1493),N1494,"")</f>
        <v/>
      </c>
    </row>
    <row r="1495">
      <c r="A1495">
        <f>IF('🔧 XY LANH'!A451="","",'🔧 XY LANH'!A451)</f>
        <v/>
      </c>
      <c r="B1495">
        <f>IF('🔧 XY LANH'!A451="","",'🔧 XY LANH'!N451)</f>
        <v/>
      </c>
      <c r="C1495">
        <f>IF('🔧 XY LANH'!A451="","","Xy lanh")</f>
        <v/>
      </c>
      <c r="D1495">
        <f>IF('🔧 XY LANH'!A451="","",'🔧 XY LANH'!I451)</f>
        <v/>
      </c>
      <c r="E1495" s="37">
        <f>IF('🔧 XY LANH'!A451="","",'🔧 XY LANH'!#REF!)</f>
        <v/>
      </c>
      <c r="F1495" s="37">
        <f>IF('🔧 XY LANH'!A451="","",'🔧 XY LANH'!J451)</f>
        <v/>
      </c>
      <c r="G1495" s="37">
        <f>IF('🔧 XY LANH'!A451="","",'🔧 XY LANH'!K451)</f>
        <v/>
      </c>
      <c r="H1495" s="37">
        <f>IF('🔧 XY LANH'!A451="","",'🔧 XY LANH'!L451)</f>
        <v/>
      </c>
      <c r="I1495" s="37">
        <f>IF('🔧 XY LANH'!A451="","",'🔧 XY LANH'!M451)</f>
        <v/>
      </c>
      <c r="J1495">
        <f>IF('🔧 XY LANH'!A451="","",'🔧 XY LANH'!#REF!)</f>
        <v/>
      </c>
      <c r="L1495">
        <f>N(L1494)+IF(AND('🔎 TRA CỨU NHANH'!$C$2&lt;&gt;"",OR(ISNUMBER(SEARCH('🔎 TRA CỨU NHANH'!$C$2,$A1495)),ISNUMBER(SEARCH('🔎 TRA CỨU NHANH'!$C$2,$B1495)))),1,0)</f>
        <v/>
      </c>
      <c r="M1495">
        <f>IF(L1495&gt;N(L1494),L1495,"")</f>
        <v/>
      </c>
      <c r="N1495">
        <f>N(N1494)+IF(AND('💰 BÁO GIÁ'!$C$27&lt;&gt;"",OR(ISNUMBER(SEARCH('💰 BÁO GIÁ'!$C$27,$A1495)),ISNUMBER(SEARCH('💰 BÁO GIÁ'!$C$27,$B1495)))),1,0)</f>
        <v/>
      </c>
      <c r="O1495">
        <f>IF(N1495&gt;N(N1494),N1495,"")</f>
        <v/>
      </c>
    </row>
    <row r="1496">
      <c r="A1496">
        <f>IF('🔧 XY LANH'!A452="","",'🔧 XY LANH'!A452)</f>
        <v/>
      </c>
      <c r="B1496">
        <f>IF('🔧 XY LANH'!A452="","",'🔧 XY LANH'!N452)</f>
        <v/>
      </c>
      <c r="C1496">
        <f>IF('🔧 XY LANH'!A452="","","Xy lanh")</f>
        <v/>
      </c>
      <c r="D1496">
        <f>IF('🔧 XY LANH'!A452="","",'🔧 XY LANH'!I452)</f>
        <v/>
      </c>
      <c r="E1496" s="37">
        <f>IF('🔧 XY LANH'!A452="","",'🔧 XY LANH'!#REF!)</f>
        <v/>
      </c>
      <c r="F1496" s="37">
        <f>IF('🔧 XY LANH'!A452="","",'🔧 XY LANH'!J452)</f>
        <v/>
      </c>
      <c r="G1496" s="37">
        <f>IF('🔧 XY LANH'!A452="","",'🔧 XY LANH'!K452)</f>
        <v/>
      </c>
      <c r="H1496" s="37">
        <f>IF('🔧 XY LANH'!A452="","",'🔧 XY LANH'!L452)</f>
        <v/>
      </c>
      <c r="I1496" s="37">
        <f>IF('🔧 XY LANH'!A452="","",'🔧 XY LANH'!M452)</f>
        <v/>
      </c>
      <c r="J1496">
        <f>IF('🔧 XY LANH'!A452="","",'🔧 XY LANH'!#REF!)</f>
        <v/>
      </c>
      <c r="L1496">
        <f>N(L1495)+IF(AND('🔎 TRA CỨU NHANH'!$C$2&lt;&gt;"",OR(ISNUMBER(SEARCH('🔎 TRA CỨU NHANH'!$C$2,$A1496)),ISNUMBER(SEARCH('🔎 TRA CỨU NHANH'!$C$2,$B1496)))),1,0)</f>
        <v/>
      </c>
      <c r="M1496">
        <f>IF(L1496&gt;N(L1495),L1496,"")</f>
        <v/>
      </c>
      <c r="N1496">
        <f>N(N1495)+IF(AND('💰 BÁO GIÁ'!$C$27&lt;&gt;"",OR(ISNUMBER(SEARCH('💰 BÁO GIÁ'!$C$27,$A1496)),ISNUMBER(SEARCH('💰 BÁO GIÁ'!$C$27,$B1496)))),1,0)</f>
        <v/>
      </c>
      <c r="O1496">
        <f>IF(N1496&gt;N(N1495),N1496,"")</f>
        <v/>
      </c>
    </row>
    <row r="1497">
      <c r="A1497">
        <f>IF('🔧 XY LANH'!A453="","",'🔧 XY LANH'!A453)</f>
        <v/>
      </c>
      <c r="B1497">
        <f>IF('🔧 XY LANH'!A453="","",'🔧 XY LANH'!N453)</f>
        <v/>
      </c>
      <c r="C1497">
        <f>IF('🔧 XY LANH'!A453="","","Xy lanh")</f>
        <v/>
      </c>
      <c r="D1497">
        <f>IF('🔧 XY LANH'!A453="","",'🔧 XY LANH'!I453)</f>
        <v/>
      </c>
      <c r="E1497" s="37">
        <f>IF('🔧 XY LANH'!A453="","",'🔧 XY LANH'!#REF!)</f>
        <v/>
      </c>
      <c r="F1497" s="37">
        <f>IF('🔧 XY LANH'!A453="","",'🔧 XY LANH'!J453)</f>
        <v/>
      </c>
      <c r="G1497" s="37">
        <f>IF('🔧 XY LANH'!A453="","",'🔧 XY LANH'!K453)</f>
        <v/>
      </c>
      <c r="H1497" s="37">
        <f>IF('🔧 XY LANH'!A453="","",'🔧 XY LANH'!L453)</f>
        <v/>
      </c>
      <c r="I1497" s="37">
        <f>IF('🔧 XY LANH'!A453="","",'🔧 XY LANH'!M453)</f>
        <v/>
      </c>
      <c r="J1497">
        <f>IF('🔧 XY LANH'!A453="","",'🔧 XY LANH'!#REF!)</f>
        <v/>
      </c>
      <c r="L1497">
        <f>N(L1496)+IF(AND('🔎 TRA CỨU NHANH'!$C$2&lt;&gt;"",OR(ISNUMBER(SEARCH('🔎 TRA CỨU NHANH'!$C$2,$A1497)),ISNUMBER(SEARCH('🔎 TRA CỨU NHANH'!$C$2,$B1497)))),1,0)</f>
        <v/>
      </c>
      <c r="M1497">
        <f>IF(L1497&gt;N(L1496),L1497,"")</f>
        <v/>
      </c>
      <c r="N1497">
        <f>N(N1496)+IF(AND('💰 BÁO GIÁ'!$C$27&lt;&gt;"",OR(ISNUMBER(SEARCH('💰 BÁO GIÁ'!$C$27,$A1497)),ISNUMBER(SEARCH('💰 BÁO GIÁ'!$C$27,$B1497)))),1,0)</f>
        <v/>
      </c>
      <c r="O1497">
        <f>IF(N1497&gt;N(N1496),N1497,"")</f>
        <v/>
      </c>
    </row>
    <row r="1498">
      <c r="A1498">
        <f>IF('🔧 XY LANH'!A454="","",'🔧 XY LANH'!A454)</f>
        <v/>
      </c>
      <c r="B1498">
        <f>IF('🔧 XY LANH'!A454="","",'🔧 XY LANH'!N454)</f>
        <v/>
      </c>
      <c r="C1498">
        <f>IF('🔧 XY LANH'!A454="","","Xy lanh")</f>
        <v/>
      </c>
      <c r="D1498">
        <f>IF('🔧 XY LANH'!A454="","",'🔧 XY LANH'!I454)</f>
        <v/>
      </c>
      <c r="E1498" s="37">
        <f>IF('🔧 XY LANH'!A454="","",'🔧 XY LANH'!#REF!)</f>
        <v/>
      </c>
      <c r="F1498" s="37">
        <f>IF('🔧 XY LANH'!A454="","",'🔧 XY LANH'!J454)</f>
        <v/>
      </c>
      <c r="G1498" s="37">
        <f>IF('🔧 XY LANH'!A454="","",'🔧 XY LANH'!K454)</f>
        <v/>
      </c>
      <c r="H1498" s="37">
        <f>IF('🔧 XY LANH'!A454="","",'🔧 XY LANH'!L454)</f>
        <v/>
      </c>
      <c r="I1498" s="37">
        <f>IF('🔧 XY LANH'!A454="","",'🔧 XY LANH'!M454)</f>
        <v/>
      </c>
      <c r="J1498">
        <f>IF('🔧 XY LANH'!A454="","",'🔧 XY LANH'!#REF!)</f>
        <v/>
      </c>
      <c r="L1498">
        <f>N(L1497)+IF(AND('🔎 TRA CỨU NHANH'!$C$2&lt;&gt;"",OR(ISNUMBER(SEARCH('🔎 TRA CỨU NHANH'!$C$2,$A1498)),ISNUMBER(SEARCH('🔎 TRA CỨU NHANH'!$C$2,$B1498)))),1,0)</f>
        <v/>
      </c>
      <c r="M1498">
        <f>IF(L1498&gt;N(L1497),L1498,"")</f>
        <v/>
      </c>
      <c r="N1498">
        <f>N(N1497)+IF(AND('💰 BÁO GIÁ'!$C$27&lt;&gt;"",OR(ISNUMBER(SEARCH('💰 BÁO GIÁ'!$C$27,$A1498)),ISNUMBER(SEARCH('💰 BÁO GIÁ'!$C$27,$B1498)))),1,0)</f>
        <v/>
      </c>
      <c r="O1498">
        <f>IF(N1498&gt;N(N1497),N1498,"")</f>
        <v/>
      </c>
    </row>
    <row r="1499">
      <c r="A1499">
        <f>IF('🔧 XY LANH'!A455="","",'🔧 XY LANH'!A455)</f>
        <v/>
      </c>
      <c r="B1499">
        <f>IF('🔧 XY LANH'!A455="","",'🔧 XY LANH'!N455)</f>
        <v/>
      </c>
      <c r="C1499">
        <f>IF('🔧 XY LANH'!A455="","","Xy lanh")</f>
        <v/>
      </c>
      <c r="D1499">
        <f>IF('🔧 XY LANH'!A455="","",'🔧 XY LANH'!I455)</f>
        <v/>
      </c>
      <c r="E1499" s="37">
        <f>IF('🔧 XY LANH'!A455="","",'🔧 XY LANH'!#REF!)</f>
        <v/>
      </c>
      <c r="F1499" s="37">
        <f>IF('🔧 XY LANH'!A455="","",'🔧 XY LANH'!J455)</f>
        <v/>
      </c>
      <c r="G1499" s="37">
        <f>IF('🔧 XY LANH'!A455="","",'🔧 XY LANH'!K455)</f>
        <v/>
      </c>
      <c r="H1499" s="37">
        <f>IF('🔧 XY LANH'!A455="","",'🔧 XY LANH'!L455)</f>
        <v/>
      </c>
      <c r="I1499" s="37">
        <f>IF('🔧 XY LANH'!A455="","",'🔧 XY LANH'!M455)</f>
        <v/>
      </c>
      <c r="J1499">
        <f>IF('🔧 XY LANH'!A455="","",'🔧 XY LANH'!#REF!)</f>
        <v/>
      </c>
      <c r="L1499">
        <f>N(L1498)+IF(AND('🔎 TRA CỨU NHANH'!$C$2&lt;&gt;"",OR(ISNUMBER(SEARCH('🔎 TRA CỨU NHANH'!$C$2,$A1499)),ISNUMBER(SEARCH('🔎 TRA CỨU NHANH'!$C$2,$B1499)))),1,0)</f>
        <v/>
      </c>
      <c r="M1499">
        <f>IF(L1499&gt;N(L1498),L1499,"")</f>
        <v/>
      </c>
      <c r="N1499">
        <f>N(N1498)+IF(AND('💰 BÁO GIÁ'!$C$27&lt;&gt;"",OR(ISNUMBER(SEARCH('💰 BÁO GIÁ'!$C$27,$A1499)),ISNUMBER(SEARCH('💰 BÁO GIÁ'!$C$27,$B1499)))),1,0)</f>
        <v/>
      </c>
      <c r="O1499">
        <f>IF(N1499&gt;N(N1498),N1499,"")</f>
        <v/>
      </c>
    </row>
    <row r="1500">
      <c r="A1500">
        <f>IF('🔧 XY LANH'!A456="","",'🔧 XY LANH'!A456)</f>
        <v/>
      </c>
      <c r="B1500">
        <f>IF('🔧 XY LANH'!A456="","",'🔧 XY LANH'!N456)</f>
        <v/>
      </c>
      <c r="C1500">
        <f>IF('🔧 XY LANH'!A456="","","Xy lanh")</f>
        <v/>
      </c>
      <c r="D1500">
        <f>IF('🔧 XY LANH'!A456="","",'🔧 XY LANH'!I456)</f>
        <v/>
      </c>
      <c r="E1500" s="37">
        <f>IF('🔧 XY LANH'!A456="","",'🔧 XY LANH'!#REF!)</f>
        <v/>
      </c>
      <c r="F1500" s="37">
        <f>IF('🔧 XY LANH'!A456="","",'🔧 XY LANH'!J456)</f>
        <v/>
      </c>
      <c r="G1500" s="37">
        <f>IF('🔧 XY LANH'!A456="","",'🔧 XY LANH'!K456)</f>
        <v/>
      </c>
      <c r="H1500" s="37">
        <f>IF('🔧 XY LANH'!A456="","",'🔧 XY LANH'!L456)</f>
        <v/>
      </c>
      <c r="I1500" s="37">
        <f>IF('🔧 XY LANH'!A456="","",'🔧 XY LANH'!M456)</f>
        <v/>
      </c>
      <c r="J1500">
        <f>IF('🔧 XY LANH'!A456="","",'🔧 XY LANH'!#REF!)</f>
        <v/>
      </c>
      <c r="L1500">
        <f>N(L1499)+IF(AND('🔎 TRA CỨU NHANH'!$C$2&lt;&gt;"",OR(ISNUMBER(SEARCH('🔎 TRA CỨU NHANH'!$C$2,$A1500)),ISNUMBER(SEARCH('🔎 TRA CỨU NHANH'!$C$2,$B1500)))),1,0)</f>
        <v/>
      </c>
      <c r="M1500">
        <f>IF(L1500&gt;N(L1499),L1500,"")</f>
        <v/>
      </c>
      <c r="N1500">
        <f>N(N1499)+IF(AND('💰 BÁO GIÁ'!$C$27&lt;&gt;"",OR(ISNUMBER(SEARCH('💰 BÁO GIÁ'!$C$27,$A1500)),ISNUMBER(SEARCH('💰 BÁO GIÁ'!$C$27,$B1500)))),1,0)</f>
        <v/>
      </c>
      <c r="O1500">
        <f>IF(N1500&gt;N(N1499),N1500,"")</f>
        <v/>
      </c>
    </row>
    <row r="1501">
      <c r="A1501">
        <f>IF('🔧 XY LANH'!A457="","",'🔧 XY LANH'!A457)</f>
        <v/>
      </c>
      <c r="B1501">
        <f>IF('🔧 XY LANH'!A457="","",'🔧 XY LANH'!N457)</f>
        <v/>
      </c>
      <c r="C1501">
        <f>IF('🔧 XY LANH'!A457="","","Xy lanh")</f>
        <v/>
      </c>
      <c r="D1501">
        <f>IF('🔧 XY LANH'!A457="","",'🔧 XY LANH'!I457)</f>
        <v/>
      </c>
      <c r="E1501" s="37">
        <f>IF('🔧 XY LANH'!A457="","",'🔧 XY LANH'!#REF!)</f>
        <v/>
      </c>
      <c r="F1501" s="37">
        <f>IF('🔧 XY LANH'!A457="","",'🔧 XY LANH'!J457)</f>
        <v/>
      </c>
      <c r="G1501" s="37">
        <f>IF('🔧 XY LANH'!A457="","",'🔧 XY LANH'!K457)</f>
        <v/>
      </c>
      <c r="H1501" s="37">
        <f>IF('🔧 XY LANH'!A457="","",'🔧 XY LANH'!L457)</f>
        <v/>
      </c>
      <c r="I1501" s="37">
        <f>IF('🔧 XY LANH'!A457="","",'🔧 XY LANH'!M457)</f>
        <v/>
      </c>
      <c r="J1501">
        <f>IF('🔧 XY LANH'!A457="","",'🔧 XY LANH'!#REF!)</f>
        <v/>
      </c>
      <c r="L1501">
        <f>N(L1500)+IF(AND('🔎 TRA CỨU NHANH'!$C$2&lt;&gt;"",OR(ISNUMBER(SEARCH('🔎 TRA CỨU NHANH'!$C$2,$A1501)),ISNUMBER(SEARCH('🔎 TRA CỨU NHANH'!$C$2,$B1501)))),1,0)</f>
        <v/>
      </c>
      <c r="M1501">
        <f>IF(L1501&gt;N(L1500),L1501,"")</f>
        <v/>
      </c>
      <c r="N1501">
        <f>N(N1500)+IF(AND('💰 BÁO GIÁ'!$C$27&lt;&gt;"",OR(ISNUMBER(SEARCH('💰 BÁO GIÁ'!$C$27,$A1501)),ISNUMBER(SEARCH('💰 BÁO GIÁ'!$C$27,$B1501)))),1,0)</f>
        <v/>
      </c>
      <c r="O1501">
        <f>IF(N1501&gt;N(N1500),N1501,"")</f>
        <v/>
      </c>
    </row>
    <row r="1502">
      <c r="A1502">
        <f>IF('🔧 XY LANH'!A458="","",'🔧 XY LANH'!A458)</f>
        <v/>
      </c>
      <c r="B1502">
        <f>IF('🔧 XY LANH'!A458="","",'🔧 XY LANH'!N458)</f>
        <v/>
      </c>
      <c r="C1502">
        <f>IF('🔧 XY LANH'!A458="","","Xy lanh")</f>
        <v/>
      </c>
      <c r="D1502">
        <f>IF('🔧 XY LANH'!A458="","",'🔧 XY LANH'!I458)</f>
        <v/>
      </c>
      <c r="E1502" s="37">
        <f>IF('🔧 XY LANH'!A458="","",'🔧 XY LANH'!#REF!)</f>
        <v/>
      </c>
      <c r="F1502" s="37">
        <f>IF('🔧 XY LANH'!A458="","",'🔧 XY LANH'!J458)</f>
        <v/>
      </c>
      <c r="G1502" s="37">
        <f>IF('🔧 XY LANH'!A458="","",'🔧 XY LANH'!K458)</f>
        <v/>
      </c>
      <c r="H1502" s="37">
        <f>IF('🔧 XY LANH'!A458="","",'🔧 XY LANH'!L458)</f>
        <v/>
      </c>
      <c r="I1502" s="37">
        <f>IF('🔧 XY LANH'!A458="","",'🔧 XY LANH'!M458)</f>
        <v/>
      </c>
      <c r="J1502">
        <f>IF('🔧 XY LANH'!A458="","",'🔧 XY LANH'!#REF!)</f>
        <v/>
      </c>
      <c r="L1502">
        <f>N(L1501)+IF(AND('🔎 TRA CỨU NHANH'!$C$2&lt;&gt;"",OR(ISNUMBER(SEARCH('🔎 TRA CỨU NHANH'!$C$2,$A1502)),ISNUMBER(SEARCH('🔎 TRA CỨU NHANH'!$C$2,$B1502)))),1,0)</f>
        <v/>
      </c>
      <c r="M1502">
        <f>IF(L1502&gt;N(L1501),L1502,"")</f>
        <v/>
      </c>
      <c r="N1502">
        <f>N(N1501)+IF(AND('💰 BÁO GIÁ'!$C$27&lt;&gt;"",OR(ISNUMBER(SEARCH('💰 BÁO GIÁ'!$C$27,$A1502)),ISNUMBER(SEARCH('💰 BÁO GIÁ'!$C$27,$B1502)))),1,0)</f>
        <v/>
      </c>
      <c r="O1502">
        <f>IF(N1502&gt;N(N1501),N1502,"")</f>
        <v/>
      </c>
    </row>
    <row r="1503">
      <c r="A1503">
        <f>IF('🔧 XY LANH'!A459="","",'🔧 XY LANH'!A459)</f>
        <v/>
      </c>
      <c r="B1503">
        <f>IF('🔧 XY LANH'!A459="","",'🔧 XY LANH'!N459)</f>
        <v/>
      </c>
      <c r="C1503">
        <f>IF('🔧 XY LANH'!A459="","","Xy lanh")</f>
        <v/>
      </c>
      <c r="D1503">
        <f>IF('🔧 XY LANH'!A459="","",'🔧 XY LANH'!I459)</f>
        <v/>
      </c>
      <c r="E1503" s="37">
        <f>IF('🔧 XY LANH'!A459="","",'🔧 XY LANH'!#REF!)</f>
        <v/>
      </c>
      <c r="F1503" s="37">
        <f>IF('🔧 XY LANH'!A459="","",'🔧 XY LANH'!J459)</f>
        <v/>
      </c>
      <c r="G1503" s="37">
        <f>IF('🔧 XY LANH'!A459="","",'🔧 XY LANH'!K459)</f>
        <v/>
      </c>
      <c r="H1503" s="37">
        <f>IF('🔧 XY LANH'!A459="","",'🔧 XY LANH'!L459)</f>
        <v/>
      </c>
      <c r="I1503" s="37">
        <f>IF('🔧 XY LANH'!A459="","",'🔧 XY LANH'!M459)</f>
        <v/>
      </c>
      <c r="J1503">
        <f>IF('🔧 XY LANH'!A459="","",'🔧 XY LANH'!#REF!)</f>
        <v/>
      </c>
      <c r="L1503">
        <f>N(L1502)+IF(AND('🔎 TRA CỨU NHANH'!$C$2&lt;&gt;"",OR(ISNUMBER(SEARCH('🔎 TRA CỨU NHANH'!$C$2,$A1503)),ISNUMBER(SEARCH('🔎 TRA CỨU NHANH'!$C$2,$B1503)))),1,0)</f>
        <v/>
      </c>
      <c r="M1503">
        <f>IF(L1503&gt;N(L1502),L1503,"")</f>
        <v/>
      </c>
      <c r="N1503">
        <f>N(N1502)+IF(AND('💰 BÁO GIÁ'!$C$27&lt;&gt;"",OR(ISNUMBER(SEARCH('💰 BÁO GIÁ'!$C$27,$A1503)),ISNUMBER(SEARCH('💰 BÁO GIÁ'!$C$27,$B1503)))),1,0)</f>
        <v/>
      </c>
      <c r="O1503">
        <f>IF(N1503&gt;N(N1502),N1503,"")</f>
        <v/>
      </c>
    </row>
    <row r="1504">
      <c r="A1504">
        <f>IF('🔧 XY LANH'!A460="","",'🔧 XY LANH'!A460)</f>
        <v/>
      </c>
      <c r="B1504">
        <f>IF('🔧 XY LANH'!A460="","",'🔧 XY LANH'!N460)</f>
        <v/>
      </c>
      <c r="C1504">
        <f>IF('🔧 XY LANH'!A460="","","Xy lanh")</f>
        <v/>
      </c>
      <c r="D1504">
        <f>IF('🔧 XY LANH'!A460="","",'🔧 XY LANH'!I460)</f>
        <v/>
      </c>
      <c r="E1504" s="37">
        <f>IF('🔧 XY LANH'!A460="","",'🔧 XY LANH'!#REF!)</f>
        <v/>
      </c>
      <c r="F1504" s="37">
        <f>IF('🔧 XY LANH'!A460="","",'🔧 XY LANH'!J460)</f>
        <v/>
      </c>
      <c r="G1504" s="37">
        <f>IF('🔧 XY LANH'!A460="","",'🔧 XY LANH'!K460)</f>
        <v/>
      </c>
      <c r="H1504" s="37">
        <f>IF('🔧 XY LANH'!A460="","",'🔧 XY LANH'!L460)</f>
        <v/>
      </c>
      <c r="I1504" s="37">
        <f>IF('🔧 XY LANH'!A460="","",'🔧 XY LANH'!M460)</f>
        <v/>
      </c>
      <c r="J1504">
        <f>IF('🔧 XY LANH'!A460="","",'🔧 XY LANH'!#REF!)</f>
        <v/>
      </c>
      <c r="L1504">
        <f>N(L1503)+IF(AND('🔎 TRA CỨU NHANH'!$C$2&lt;&gt;"",OR(ISNUMBER(SEARCH('🔎 TRA CỨU NHANH'!$C$2,$A1504)),ISNUMBER(SEARCH('🔎 TRA CỨU NHANH'!$C$2,$B1504)))),1,0)</f>
        <v/>
      </c>
      <c r="M1504">
        <f>IF(L1504&gt;N(L1503),L1504,"")</f>
        <v/>
      </c>
      <c r="N1504">
        <f>N(N1503)+IF(AND('💰 BÁO GIÁ'!$C$27&lt;&gt;"",OR(ISNUMBER(SEARCH('💰 BÁO GIÁ'!$C$27,$A1504)),ISNUMBER(SEARCH('💰 BÁO GIÁ'!$C$27,$B1504)))),1,0)</f>
        <v/>
      </c>
      <c r="O1504">
        <f>IF(N1504&gt;N(N1503),N1504,"")</f>
        <v/>
      </c>
    </row>
    <row r="1505">
      <c r="A1505">
        <f>IF('🔧 XY LANH'!A461="","",'🔧 XY LANH'!A461)</f>
        <v/>
      </c>
      <c r="B1505">
        <f>IF('🔧 XY LANH'!A461="","",'🔧 XY LANH'!N461)</f>
        <v/>
      </c>
      <c r="C1505">
        <f>IF('🔧 XY LANH'!A461="","","Xy lanh")</f>
        <v/>
      </c>
      <c r="D1505">
        <f>IF('🔧 XY LANH'!A461="","",'🔧 XY LANH'!I461)</f>
        <v/>
      </c>
      <c r="E1505" s="37">
        <f>IF('🔧 XY LANH'!A461="","",'🔧 XY LANH'!#REF!)</f>
        <v/>
      </c>
      <c r="F1505" s="37">
        <f>IF('🔧 XY LANH'!A461="","",'🔧 XY LANH'!J461)</f>
        <v/>
      </c>
      <c r="G1505" s="37">
        <f>IF('🔧 XY LANH'!A461="","",'🔧 XY LANH'!K461)</f>
        <v/>
      </c>
      <c r="H1505" s="37">
        <f>IF('🔧 XY LANH'!A461="","",'🔧 XY LANH'!L461)</f>
        <v/>
      </c>
      <c r="I1505" s="37">
        <f>IF('🔧 XY LANH'!A461="","",'🔧 XY LANH'!M461)</f>
        <v/>
      </c>
      <c r="J1505">
        <f>IF('🔧 XY LANH'!A461="","",'🔧 XY LANH'!#REF!)</f>
        <v/>
      </c>
      <c r="L1505">
        <f>N(L1504)+IF(AND('🔎 TRA CỨU NHANH'!$C$2&lt;&gt;"",OR(ISNUMBER(SEARCH('🔎 TRA CỨU NHANH'!$C$2,$A1505)),ISNUMBER(SEARCH('🔎 TRA CỨU NHANH'!$C$2,$B1505)))),1,0)</f>
        <v/>
      </c>
      <c r="M1505">
        <f>IF(L1505&gt;N(L1504),L1505,"")</f>
        <v/>
      </c>
      <c r="N1505">
        <f>N(N1504)+IF(AND('💰 BÁO GIÁ'!$C$27&lt;&gt;"",OR(ISNUMBER(SEARCH('💰 BÁO GIÁ'!$C$27,$A1505)),ISNUMBER(SEARCH('💰 BÁO GIÁ'!$C$27,$B1505)))),1,0)</f>
        <v/>
      </c>
      <c r="O1505">
        <f>IF(N1505&gt;N(N1504),N1505,"")</f>
        <v/>
      </c>
    </row>
    <row r="1506">
      <c r="A1506">
        <f>IF('🔧 XY LANH'!A462="","",'🔧 XY LANH'!A462)</f>
        <v/>
      </c>
      <c r="B1506">
        <f>IF('🔧 XY LANH'!A462="","",'🔧 XY LANH'!N462)</f>
        <v/>
      </c>
      <c r="C1506">
        <f>IF('🔧 XY LANH'!A462="","","Xy lanh")</f>
        <v/>
      </c>
      <c r="D1506">
        <f>IF('🔧 XY LANH'!A462="","",'🔧 XY LANH'!I462)</f>
        <v/>
      </c>
      <c r="E1506" s="37">
        <f>IF('🔧 XY LANH'!A462="","",'🔧 XY LANH'!#REF!)</f>
        <v/>
      </c>
      <c r="F1506" s="37">
        <f>IF('🔧 XY LANH'!A462="","",'🔧 XY LANH'!J462)</f>
        <v/>
      </c>
      <c r="G1506" s="37">
        <f>IF('🔧 XY LANH'!A462="","",'🔧 XY LANH'!K462)</f>
        <v/>
      </c>
      <c r="H1506" s="37">
        <f>IF('🔧 XY LANH'!A462="","",'🔧 XY LANH'!L462)</f>
        <v/>
      </c>
      <c r="I1506" s="37">
        <f>IF('🔧 XY LANH'!A462="","",'🔧 XY LANH'!M462)</f>
        <v/>
      </c>
      <c r="J1506">
        <f>IF('🔧 XY LANH'!A462="","",'🔧 XY LANH'!#REF!)</f>
        <v/>
      </c>
      <c r="L1506">
        <f>N(L1505)+IF(AND('🔎 TRA CỨU NHANH'!$C$2&lt;&gt;"",OR(ISNUMBER(SEARCH('🔎 TRA CỨU NHANH'!$C$2,$A1506)),ISNUMBER(SEARCH('🔎 TRA CỨU NHANH'!$C$2,$B1506)))),1,0)</f>
        <v/>
      </c>
      <c r="M1506">
        <f>IF(L1506&gt;N(L1505),L1506,"")</f>
        <v/>
      </c>
      <c r="N1506">
        <f>N(N1505)+IF(AND('💰 BÁO GIÁ'!$C$27&lt;&gt;"",OR(ISNUMBER(SEARCH('💰 BÁO GIÁ'!$C$27,$A1506)),ISNUMBER(SEARCH('💰 BÁO GIÁ'!$C$27,$B1506)))),1,0)</f>
        <v/>
      </c>
      <c r="O1506">
        <f>IF(N1506&gt;N(N1505),N1506,"")</f>
        <v/>
      </c>
    </row>
    <row r="1507">
      <c r="A1507">
        <f>IF('🔧 XY LANH'!A463="","",'🔧 XY LANH'!A463)</f>
        <v/>
      </c>
      <c r="B1507">
        <f>IF('🔧 XY LANH'!A463="","",'🔧 XY LANH'!N463)</f>
        <v/>
      </c>
      <c r="C1507">
        <f>IF('🔧 XY LANH'!A463="","","Xy lanh")</f>
        <v/>
      </c>
      <c r="D1507">
        <f>IF('🔧 XY LANH'!A463="","",'🔧 XY LANH'!I463)</f>
        <v/>
      </c>
      <c r="E1507" s="37">
        <f>IF('🔧 XY LANH'!A463="","",'🔧 XY LANH'!#REF!)</f>
        <v/>
      </c>
      <c r="F1507" s="37">
        <f>IF('🔧 XY LANH'!A463="","",'🔧 XY LANH'!J463)</f>
        <v/>
      </c>
      <c r="G1507" s="37">
        <f>IF('🔧 XY LANH'!A463="","",'🔧 XY LANH'!K463)</f>
        <v/>
      </c>
      <c r="H1507" s="37">
        <f>IF('🔧 XY LANH'!A463="","",'🔧 XY LANH'!L463)</f>
        <v/>
      </c>
      <c r="I1507" s="37">
        <f>IF('🔧 XY LANH'!A463="","",'🔧 XY LANH'!M463)</f>
        <v/>
      </c>
      <c r="J1507">
        <f>IF('🔧 XY LANH'!A463="","",'🔧 XY LANH'!#REF!)</f>
        <v/>
      </c>
      <c r="L1507">
        <f>N(L1506)+IF(AND('🔎 TRA CỨU NHANH'!$C$2&lt;&gt;"",OR(ISNUMBER(SEARCH('🔎 TRA CỨU NHANH'!$C$2,$A1507)),ISNUMBER(SEARCH('🔎 TRA CỨU NHANH'!$C$2,$B1507)))),1,0)</f>
        <v/>
      </c>
      <c r="M1507">
        <f>IF(L1507&gt;N(L1506),L1507,"")</f>
        <v/>
      </c>
      <c r="N1507">
        <f>N(N1506)+IF(AND('💰 BÁO GIÁ'!$C$27&lt;&gt;"",OR(ISNUMBER(SEARCH('💰 BÁO GIÁ'!$C$27,$A1507)),ISNUMBER(SEARCH('💰 BÁO GIÁ'!$C$27,$B1507)))),1,0)</f>
        <v/>
      </c>
      <c r="O1507">
        <f>IF(N1507&gt;N(N1506),N1507,"")</f>
        <v/>
      </c>
    </row>
    <row r="1508">
      <c r="A1508">
        <f>IF('🔧 XY LANH'!A464="","",'🔧 XY LANH'!A464)</f>
        <v/>
      </c>
      <c r="B1508">
        <f>IF('🔧 XY LANH'!A464="","",'🔧 XY LANH'!N464)</f>
        <v/>
      </c>
      <c r="C1508">
        <f>IF('🔧 XY LANH'!A464="","","Xy lanh")</f>
        <v/>
      </c>
      <c r="D1508">
        <f>IF('🔧 XY LANH'!A464="","",'🔧 XY LANH'!I464)</f>
        <v/>
      </c>
      <c r="E1508" s="37">
        <f>IF('🔧 XY LANH'!A464="","",'🔧 XY LANH'!#REF!)</f>
        <v/>
      </c>
      <c r="F1508" s="37">
        <f>IF('🔧 XY LANH'!A464="","",'🔧 XY LANH'!J464)</f>
        <v/>
      </c>
      <c r="G1508" s="37">
        <f>IF('🔧 XY LANH'!A464="","",'🔧 XY LANH'!K464)</f>
        <v/>
      </c>
      <c r="H1508" s="37">
        <f>IF('🔧 XY LANH'!A464="","",'🔧 XY LANH'!L464)</f>
        <v/>
      </c>
      <c r="I1508" s="37">
        <f>IF('🔧 XY LANH'!A464="","",'🔧 XY LANH'!M464)</f>
        <v/>
      </c>
      <c r="J1508">
        <f>IF('🔧 XY LANH'!A464="","",'🔧 XY LANH'!#REF!)</f>
        <v/>
      </c>
      <c r="L1508">
        <f>N(L1507)+IF(AND('🔎 TRA CỨU NHANH'!$C$2&lt;&gt;"",OR(ISNUMBER(SEARCH('🔎 TRA CỨU NHANH'!$C$2,$A1508)),ISNUMBER(SEARCH('🔎 TRA CỨU NHANH'!$C$2,$B1508)))),1,0)</f>
        <v/>
      </c>
      <c r="M1508">
        <f>IF(L1508&gt;N(L1507),L1508,"")</f>
        <v/>
      </c>
      <c r="N1508">
        <f>N(N1507)+IF(AND('💰 BÁO GIÁ'!$C$27&lt;&gt;"",OR(ISNUMBER(SEARCH('💰 BÁO GIÁ'!$C$27,$A1508)),ISNUMBER(SEARCH('💰 BÁO GIÁ'!$C$27,$B1508)))),1,0)</f>
        <v/>
      </c>
      <c r="O1508">
        <f>IF(N1508&gt;N(N1507),N1508,"")</f>
        <v/>
      </c>
    </row>
    <row r="1509">
      <c r="A1509">
        <f>IF('🔧 XY LANH'!A465="","",'🔧 XY LANH'!A465)</f>
        <v/>
      </c>
      <c r="B1509">
        <f>IF('🔧 XY LANH'!A465="","",'🔧 XY LANH'!N465)</f>
        <v/>
      </c>
      <c r="C1509">
        <f>IF('🔧 XY LANH'!A465="","","Xy lanh")</f>
        <v/>
      </c>
      <c r="D1509">
        <f>IF('🔧 XY LANH'!A465="","",'🔧 XY LANH'!I465)</f>
        <v/>
      </c>
      <c r="E1509" s="37">
        <f>IF('🔧 XY LANH'!A465="","",'🔧 XY LANH'!#REF!)</f>
        <v/>
      </c>
      <c r="F1509" s="37">
        <f>IF('🔧 XY LANH'!A465="","",'🔧 XY LANH'!J465)</f>
        <v/>
      </c>
      <c r="G1509" s="37">
        <f>IF('🔧 XY LANH'!A465="","",'🔧 XY LANH'!K465)</f>
        <v/>
      </c>
      <c r="H1509" s="37">
        <f>IF('🔧 XY LANH'!A465="","",'🔧 XY LANH'!L465)</f>
        <v/>
      </c>
      <c r="I1509" s="37">
        <f>IF('🔧 XY LANH'!A465="","",'🔧 XY LANH'!M465)</f>
        <v/>
      </c>
      <c r="J1509">
        <f>IF('🔧 XY LANH'!A465="","",'🔧 XY LANH'!#REF!)</f>
        <v/>
      </c>
      <c r="L1509">
        <f>N(L1508)+IF(AND('🔎 TRA CỨU NHANH'!$C$2&lt;&gt;"",OR(ISNUMBER(SEARCH('🔎 TRA CỨU NHANH'!$C$2,$A1509)),ISNUMBER(SEARCH('🔎 TRA CỨU NHANH'!$C$2,$B1509)))),1,0)</f>
        <v/>
      </c>
      <c r="M1509">
        <f>IF(L1509&gt;N(L1508),L1509,"")</f>
        <v/>
      </c>
      <c r="N1509">
        <f>N(N1508)+IF(AND('💰 BÁO GIÁ'!$C$27&lt;&gt;"",OR(ISNUMBER(SEARCH('💰 BÁO GIÁ'!$C$27,$A1509)),ISNUMBER(SEARCH('💰 BÁO GIÁ'!$C$27,$B1509)))),1,0)</f>
        <v/>
      </c>
      <c r="O1509">
        <f>IF(N1509&gt;N(N1508),N1509,"")</f>
        <v/>
      </c>
    </row>
    <row r="1510">
      <c r="A1510">
        <f>IF('🔧 XY LANH'!A466="","",'🔧 XY LANH'!A466)</f>
        <v/>
      </c>
      <c r="B1510">
        <f>IF('🔧 XY LANH'!A466="","",'🔧 XY LANH'!N466)</f>
        <v/>
      </c>
      <c r="C1510">
        <f>IF('🔧 XY LANH'!A466="","","Xy lanh")</f>
        <v/>
      </c>
      <c r="D1510">
        <f>IF('🔧 XY LANH'!A466="","",'🔧 XY LANH'!I466)</f>
        <v/>
      </c>
      <c r="E1510" s="37">
        <f>IF('🔧 XY LANH'!A466="","",'🔧 XY LANH'!#REF!)</f>
        <v/>
      </c>
      <c r="F1510" s="37">
        <f>IF('🔧 XY LANH'!A466="","",'🔧 XY LANH'!J466)</f>
        <v/>
      </c>
      <c r="G1510" s="37">
        <f>IF('🔧 XY LANH'!A466="","",'🔧 XY LANH'!K466)</f>
        <v/>
      </c>
      <c r="H1510" s="37">
        <f>IF('🔧 XY LANH'!A466="","",'🔧 XY LANH'!L466)</f>
        <v/>
      </c>
      <c r="I1510" s="37">
        <f>IF('🔧 XY LANH'!A466="","",'🔧 XY LANH'!M466)</f>
        <v/>
      </c>
      <c r="J1510">
        <f>IF('🔧 XY LANH'!A466="","",'🔧 XY LANH'!#REF!)</f>
        <v/>
      </c>
      <c r="L1510">
        <f>N(L1509)+IF(AND('🔎 TRA CỨU NHANH'!$C$2&lt;&gt;"",OR(ISNUMBER(SEARCH('🔎 TRA CỨU NHANH'!$C$2,$A1510)),ISNUMBER(SEARCH('🔎 TRA CỨU NHANH'!$C$2,$B1510)))),1,0)</f>
        <v/>
      </c>
      <c r="M1510">
        <f>IF(L1510&gt;N(L1509),L1510,"")</f>
        <v/>
      </c>
      <c r="N1510">
        <f>N(N1509)+IF(AND('💰 BÁO GIÁ'!$C$27&lt;&gt;"",OR(ISNUMBER(SEARCH('💰 BÁO GIÁ'!$C$27,$A1510)),ISNUMBER(SEARCH('💰 BÁO GIÁ'!$C$27,$B1510)))),1,0)</f>
        <v/>
      </c>
      <c r="O1510">
        <f>IF(N1510&gt;N(N1509),N1510,"")</f>
        <v/>
      </c>
    </row>
    <row r="1511">
      <c r="A1511">
        <f>IF('🔧 XY LANH'!A467="","",'🔧 XY LANH'!A467)</f>
        <v/>
      </c>
      <c r="B1511">
        <f>IF('🔧 XY LANH'!A467="","",'🔧 XY LANH'!N467)</f>
        <v/>
      </c>
      <c r="C1511">
        <f>IF('🔧 XY LANH'!A467="","","Xy lanh")</f>
        <v/>
      </c>
      <c r="D1511">
        <f>IF('🔧 XY LANH'!A467="","",'🔧 XY LANH'!I467)</f>
        <v/>
      </c>
      <c r="E1511" s="37">
        <f>IF('🔧 XY LANH'!A467="","",'🔧 XY LANH'!#REF!)</f>
        <v/>
      </c>
      <c r="F1511" s="37">
        <f>IF('🔧 XY LANH'!A467="","",'🔧 XY LANH'!J467)</f>
        <v/>
      </c>
      <c r="G1511" s="37">
        <f>IF('🔧 XY LANH'!A467="","",'🔧 XY LANH'!K467)</f>
        <v/>
      </c>
      <c r="H1511" s="37">
        <f>IF('🔧 XY LANH'!A467="","",'🔧 XY LANH'!L467)</f>
        <v/>
      </c>
      <c r="I1511" s="37">
        <f>IF('🔧 XY LANH'!A467="","",'🔧 XY LANH'!M467)</f>
        <v/>
      </c>
      <c r="J1511">
        <f>IF('🔧 XY LANH'!A467="","",'🔧 XY LANH'!#REF!)</f>
        <v/>
      </c>
      <c r="L1511">
        <f>N(L1510)+IF(AND('🔎 TRA CỨU NHANH'!$C$2&lt;&gt;"",OR(ISNUMBER(SEARCH('🔎 TRA CỨU NHANH'!$C$2,$A1511)),ISNUMBER(SEARCH('🔎 TRA CỨU NHANH'!$C$2,$B1511)))),1,0)</f>
        <v/>
      </c>
      <c r="M1511">
        <f>IF(L1511&gt;N(L1510),L1511,"")</f>
        <v/>
      </c>
      <c r="N1511">
        <f>N(N1510)+IF(AND('💰 BÁO GIÁ'!$C$27&lt;&gt;"",OR(ISNUMBER(SEARCH('💰 BÁO GIÁ'!$C$27,$A1511)),ISNUMBER(SEARCH('💰 BÁO GIÁ'!$C$27,$B1511)))),1,0)</f>
        <v/>
      </c>
      <c r="O1511">
        <f>IF(N1511&gt;N(N1510),N1511,"")</f>
        <v/>
      </c>
    </row>
    <row r="1512">
      <c r="A1512">
        <f>IF('🔧 XY LANH'!A468="","",'🔧 XY LANH'!A468)</f>
        <v/>
      </c>
      <c r="B1512">
        <f>IF('🔧 XY LANH'!A468="","",'🔧 XY LANH'!N468)</f>
        <v/>
      </c>
      <c r="C1512">
        <f>IF('🔧 XY LANH'!A468="","","Xy lanh")</f>
        <v/>
      </c>
      <c r="D1512">
        <f>IF('🔧 XY LANH'!A468="","",'🔧 XY LANH'!I468)</f>
        <v/>
      </c>
      <c r="E1512" s="37">
        <f>IF('🔧 XY LANH'!A468="","",'🔧 XY LANH'!#REF!)</f>
        <v/>
      </c>
      <c r="F1512" s="37">
        <f>IF('🔧 XY LANH'!A468="","",'🔧 XY LANH'!J468)</f>
        <v/>
      </c>
      <c r="G1512" s="37">
        <f>IF('🔧 XY LANH'!A468="","",'🔧 XY LANH'!K468)</f>
        <v/>
      </c>
      <c r="H1512" s="37">
        <f>IF('🔧 XY LANH'!A468="","",'🔧 XY LANH'!L468)</f>
        <v/>
      </c>
      <c r="I1512" s="37">
        <f>IF('🔧 XY LANH'!A468="","",'🔧 XY LANH'!M468)</f>
        <v/>
      </c>
      <c r="J1512">
        <f>IF('🔧 XY LANH'!A468="","",'🔧 XY LANH'!#REF!)</f>
        <v/>
      </c>
      <c r="L1512">
        <f>N(L1511)+IF(AND('🔎 TRA CỨU NHANH'!$C$2&lt;&gt;"",OR(ISNUMBER(SEARCH('🔎 TRA CỨU NHANH'!$C$2,$A1512)),ISNUMBER(SEARCH('🔎 TRA CỨU NHANH'!$C$2,$B1512)))),1,0)</f>
        <v/>
      </c>
      <c r="M1512">
        <f>IF(L1512&gt;N(L1511),L1512,"")</f>
        <v/>
      </c>
      <c r="N1512">
        <f>N(N1511)+IF(AND('💰 BÁO GIÁ'!$C$27&lt;&gt;"",OR(ISNUMBER(SEARCH('💰 BÁO GIÁ'!$C$27,$A1512)),ISNUMBER(SEARCH('💰 BÁO GIÁ'!$C$27,$B1512)))),1,0)</f>
        <v/>
      </c>
      <c r="O1512">
        <f>IF(N1512&gt;N(N1511),N1512,"")</f>
        <v/>
      </c>
    </row>
    <row r="1513">
      <c r="A1513">
        <f>IF('🔧 XY LANH'!A469="","",'🔧 XY LANH'!A469)</f>
        <v/>
      </c>
      <c r="B1513">
        <f>IF('🔧 XY LANH'!A469="","",'🔧 XY LANH'!N469)</f>
        <v/>
      </c>
      <c r="C1513">
        <f>IF('🔧 XY LANH'!A469="","","Xy lanh")</f>
        <v/>
      </c>
      <c r="D1513">
        <f>IF('🔧 XY LANH'!A469="","",'🔧 XY LANH'!I469)</f>
        <v/>
      </c>
      <c r="E1513" s="37">
        <f>IF('🔧 XY LANH'!A469="","",'🔧 XY LANH'!#REF!)</f>
        <v/>
      </c>
      <c r="F1513" s="37">
        <f>IF('🔧 XY LANH'!A469="","",'🔧 XY LANH'!J469)</f>
        <v/>
      </c>
      <c r="G1513" s="37">
        <f>IF('🔧 XY LANH'!A469="","",'🔧 XY LANH'!K469)</f>
        <v/>
      </c>
      <c r="H1513" s="37">
        <f>IF('🔧 XY LANH'!A469="","",'🔧 XY LANH'!L469)</f>
        <v/>
      </c>
      <c r="I1513" s="37">
        <f>IF('🔧 XY LANH'!A469="","",'🔧 XY LANH'!M469)</f>
        <v/>
      </c>
      <c r="J1513">
        <f>IF('🔧 XY LANH'!A469="","",'🔧 XY LANH'!#REF!)</f>
        <v/>
      </c>
      <c r="L1513">
        <f>N(L1512)+IF(AND('🔎 TRA CỨU NHANH'!$C$2&lt;&gt;"",OR(ISNUMBER(SEARCH('🔎 TRA CỨU NHANH'!$C$2,$A1513)),ISNUMBER(SEARCH('🔎 TRA CỨU NHANH'!$C$2,$B1513)))),1,0)</f>
        <v/>
      </c>
      <c r="M1513">
        <f>IF(L1513&gt;N(L1512),L1513,"")</f>
        <v/>
      </c>
      <c r="N1513">
        <f>N(N1512)+IF(AND('💰 BÁO GIÁ'!$C$27&lt;&gt;"",OR(ISNUMBER(SEARCH('💰 BÁO GIÁ'!$C$27,$A1513)),ISNUMBER(SEARCH('💰 BÁO GIÁ'!$C$27,$B1513)))),1,0)</f>
        <v/>
      </c>
      <c r="O1513">
        <f>IF(N1513&gt;N(N1512),N1513,"")</f>
        <v/>
      </c>
    </row>
    <row r="1514">
      <c r="A1514">
        <f>IF('🔧 XY LANH'!A470="","",'🔧 XY LANH'!A470)</f>
        <v/>
      </c>
      <c r="B1514">
        <f>IF('🔧 XY LANH'!A470="","",'🔧 XY LANH'!N470)</f>
        <v/>
      </c>
      <c r="C1514">
        <f>IF('🔧 XY LANH'!A470="","","Xy lanh")</f>
        <v/>
      </c>
      <c r="D1514">
        <f>IF('🔧 XY LANH'!A470="","",'🔧 XY LANH'!I470)</f>
        <v/>
      </c>
      <c r="E1514" s="37">
        <f>IF('🔧 XY LANH'!A470="","",'🔧 XY LANH'!#REF!)</f>
        <v/>
      </c>
      <c r="F1514" s="37">
        <f>IF('🔧 XY LANH'!A470="","",'🔧 XY LANH'!J470)</f>
        <v/>
      </c>
      <c r="G1514" s="37">
        <f>IF('🔧 XY LANH'!A470="","",'🔧 XY LANH'!K470)</f>
        <v/>
      </c>
      <c r="H1514" s="37">
        <f>IF('🔧 XY LANH'!A470="","",'🔧 XY LANH'!L470)</f>
        <v/>
      </c>
      <c r="I1514" s="37">
        <f>IF('🔧 XY LANH'!A470="","",'🔧 XY LANH'!M470)</f>
        <v/>
      </c>
      <c r="J1514">
        <f>IF('🔧 XY LANH'!A470="","",'🔧 XY LANH'!#REF!)</f>
        <v/>
      </c>
      <c r="L1514">
        <f>N(L1513)+IF(AND('🔎 TRA CỨU NHANH'!$C$2&lt;&gt;"",OR(ISNUMBER(SEARCH('🔎 TRA CỨU NHANH'!$C$2,$A1514)),ISNUMBER(SEARCH('🔎 TRA CỨU NHANH'!$C$2,$B1514)))),1,0)</f>
        <v/>
      </c>
      <c r="M1514">
        <f>IF(L1514&gt;N(L1513),L1514,"")</f>
        <v/>
      </c>
      <c r="N1514">
        <f>N(N1513)+IF(AND('💰 BÁO GIÁ'!$C$27&lt;&gt;"",OR(ISNUMBER(SEARCH('💰 BÁO GIÁ'!$C$27,$A1514)),ISNUMBER(SEARCH('💰 BÁO GIÁ'!$C$27,$B1514)))),1,0)</f>
        <v/>
      </c>
      <c r="O1514">
        <f>IF(N1514&gt;N(N1513),N1514,"")</f>
        <v/>
      </c>
    </row>
    <row r="1515">
      <c r="A1515">
        <f>IF('🔧 XY LANH'!A471="","",'🔧 XY LANH'!A471)</f>
        <v/>
      </c>
      <c r="B1515">
        <f>IF('🔧 XY LANH'!A471="","",'🔧 XY LANH'!N471)</f>
        <v/>
      </c>
      <c r="C1515">
        <f>IF('🔧 XY LANH'!A471="","","Xy lanh")</f>
        <v/>
      </c>
      <c r="D1515">
        <f>IF('🔧 XY LANH'!A471="","",'🔧 XY LANH'!I471)</f>
        <v/>
      </c>
      <c r="E1515" s="37">
        <f>IF('🔧 XY LANH'!A471="","",'🔧 XY LANH'!#REF!)</f>
        <v/>
      </c>
      <c r="F1515" s="37">
        <f>IF('🔧 XY LANH'!A471="","",'🔧 XY LANH'!J471)</f>
        <v/>
      </c>
      <c r="G1515" s="37">
        <f>IF('🔧 XY LANH'!A471="","",'🔧 XY LANH'!K471)</f>
        <v/>
      </c>
      <c r="H1515" s="37">
        <f>IF('🔧 XY LANH'!A471="","",'🔧 XY LANH'!L471)</f>
        <v/>
      </c>
      <c r="I1515" s="37">
        <f>IF('🔧 XY LANH'!A471="","",'🔧 XY LANH'!M471)</f>
        <v/>
      </c>
      <c r="J1515">
        <f>IF('🔧 XY LANH'!A471="","",'🔧 XY LANH'!#REF!)</f>
        <v/>
      </c>
      <c r="L1515">
        <f>N(L1514)+IF(AND('🔎 TRA CỨU NHANH'!$C$2&lt;&gt;"",OR(ISNUMBER(SEARCH('🔎 TRA CỨU NHANH'!$C$2,$A1515)),ISNUMBER(SEARCH('🔎 TRA CỨU NHANH'!$C$2,$B1515)))),1,0)</f>
        <v/>
      </c>
      <c r="M1515">
        <f>IF(L1515&gt;N(L1514),L1515,"")</f>
        <v/>
      </c>
      <c r="N1515">
        <f>N(N1514)+IF(AND('💰 BÁO GIÁ'!$C$27&lt;&gt;"",OR(ISNUMBER(SEARCH('💰 BÁO GIÁ'!$C$27,$A1515)),ISNUMBER(SEARCH('💰 BÁO GIÁ'!$C$27,$B1515)))),1,0)</f>
        <v/>
      </c>
      <c r="O1515">
        <f>IF(N1515&gt;N(N1514),N1515,"")</f>
        <v/>
      </c>
    </row>
    <row r="1516">
      <c r="A1516">
        <f>IF('🔧 XY LANH'!A472="","",'🔧 XY LANH'!A472)</f>
        <v/>
      </c>
      <c r="B1516">
        <f>IF('🔧 XY LANH'!A472="","",'🔧 XY LANH'!N472)</f>
        <v/>
      </c>
      <c r="C1516">
        <f>IF('🔧 XY LANH'!A472="","","Xy lanh")</f>
        <v/>
      </c>
      <c r="D1516">
        <f>IF('🔧 XY LANH'!A472="","",'🔧 XY LANH'!I472)</f>
        <v/>
      </c>
      <c r="E1516" s="37">
        <f>IF('🔧 XY LANH'!A472="","",'🔧 XY LANH'!#REF!)</f>
        <v/>
      </c>
      <c r="F1516" s="37">
        <f>IF('🔧 XY LANH'!A472="","",'🔧 XY LANH'!J472)</f>
        <v/>
      </c>
      <c r="G1516" s="37">
        <f>IF('🔧 XY LANH'!A472="","",'🔧 XY LANH'!K472)</f>
        <v/>
      </c>
      <c r="H1516" s="37">
        <f>IF('🔧 XY LANH'!A472="","",'🔧 XY LANH'!L472)</f>
        <v/>
      </c>
      <c r="I1516" s="37">
        <f>IF('🔧 XY LANH'!A472="","",'🔧 XY LANH'!M472)</f>
        <v/>
      </c>
      <c r="J1516">
        <f>IF('🔧 XY LANH'!A472="","",'🔧 XY LANH'!#REF!)</f>
        <v/>
      </c>
      <c r="L1516">
        <f>N(L1515)+IF(AND('🔎 TRA CỨU NHANH'!$C$2&lt;&gt;"",OR(ISNUMBER(SEARCH('🔎 TRA CỨU NHANH'!$C$2,$A1516)),ISNUMBER(SEARCH('🔎 TRA CỨU NHANH'!$C$2,$B1516)))),1,0)</f>
        <v/>
      </c>
      <c r="M1516">
        <f>IF(L1516&gt;N(L1515),L1516,"")</f>
        <v/>
      </c>
      <c r="N1516">
        <f>N(N1515)+IF(AND('💰 BÁO GIÁ'!$C$27&lt;&gt;"",OR(ISNUMBER(SEARCH('💰 BÁO GIÁ'!$C$27,$A1516)),ISNUMBER(SEARCH('💰 BÁO GIÁ'!$C$27,$B1516)))),1,0)</f>
        <v/>
      </c>
      <c r="O1516">
        <f>IF(N1516&gt;N(N1515),N1516,"")</f>
        <v/>
      </c>
    </row>
    <row r="1517">
      <c r="A1517">
        <f>IF('🔧 XY LANH'!A473="","",'🔧 XY LANH'!A473)</f>
        <v/>
      </c>
      <c r="B1517">
        <f>IF('🔧 XY LANH'!A473="","",'🔧 XY LANH'!N473)</f>
        <v/>
      </c>
      <c r="C1517">
        <f>IF('🔧 XY LANH'!A473="","","Xy lanh")</f>
        <v/>
      </c>
      <c r="D1517">
        <f>IF('🔧 XY LANH'!A473="","",'🔧 XY LANH'!I473)</f>
        <v/>
      </c>
      <c r="E1517" s="37">
        <f>IF('🔧 XY LANH'!A473="","",'🔧 XY LANH'!#REF!)</f>
        <v/>
      </c>
      <c r="F1517" s="37">
        <f>IF('🔧 XY LANH'!A473="","",'🔧 XY LANH'!J473)</f>
        <v/>
      </c>
      <c r="G1517" s="37">
        <f>IF('🔧 XY LANH'!A473="","",'🔧 XY LANH'!K473)</f>
        <v/>
      </c>
      <c r="H1517" s="37">
        <f>IF('🔧 XY LANH'!A473="","",'🔧 XY LANH'!L473)</f>
        <v/>
      </c>
      <c r="I1517" s="37">
        <f>IF('🔧 XY LANH'!A473="","",'🔧 XY LANH'!M473)</f>
        <v/>
      </c>
      <c r="J1517">
        <f>IF('🔧 XY LANH'!A473="","",'🔧 XY LANH'!#REF!)</f>
        <v/>
      </c>
      <c r="L1517">
        <f>N(L1516)+IF(AND('🔎 TRA CỨU NHANH'!$C$2&lt;&gt;"",OR(ISNUMBER(SEARCH('🔎 TRA CỨU NHANH'!$C$2,$A1517)),ISNUMBER(SEARCH('🔎 TRA CỨU NHANH'!$C$2,$B1517)))),1,0)</f>
        <v/>
      </c>
      <c r="M1517">
        <f>IF(L1517&gt;N(L1516),L1517,"")</f>
        <v/>
      </c>
      <c r="N1517">
        <f>N(N1516)+IF(AND('💰 BÁO GIÁ'!$C$27&lt;&gt;"",OR(ISNUMBER(SEARCH('💰 BÁO GIÁ'!$C$27,$A1517)),ISNUMBER(SEARCH('💰 BÁO GIÁ'!$C$27,$B1517)))),1,0)</f>
        <v/>
      </c>
      <c r="O1517">
        <f>IF(N1517&gt;N(N1516),N1517,"")</f>
        <v/>
      </c>
    </row>
    <row r="1518">
      <c r="A1518">
        <f>IF('🔧 XY LANH'!A474="","",'🔧 XY LANH'!A474)</f>
        <v/>
      </c>
      <c r="B1518">
        <f>IF('🔧 XY LANH'!A474="","",'🔧 XY LANH'!N474)</f>
        <v/>
      </c>
      <c r="C1518">
        <f>IF('🔧 XY LANH'!A474="","","Xy lanh")</f>
        <v/>
      </c>
      <c r="D1518">
        <f>IF('🔧 XY LANH'!A474="","",'🔧 XY LANH'!I474)</f>
        <v/>
      </c>
      <c r="E1518" s="37">
        <f>IF('🔧 XY LANH'!A474="","",'🔧 XY LANH'!#REF!)</f>
        <v/>
      </c>
      <c r="F1518" s="37">
        <f>IF('🔧 XY LANH'!A474="","",'🔧 XY LANH'!J474)</f>
        <v/>
      </c>
      <c r="G1518" s="37">
        <f>IF('🔧 XY LANH'!A474="","",'🔧 XY LANH'!K474)</f>
        <v/>
      </c>
      <c r="H1518" s="37">
        <f>IF('🔧 XY LANH'!A474="","",'🔧 XY LANH'!L474)</f>
        <v/>
      </c>
      <c r="I1518" s="37">
        <f>IF('🔧 XY LANH'!A474="","",'🔧 XY LANH'!M474)</f>
        <v/>
      </c>
      <c r="J1518">
        <f>IF('🔧 XY LANH'!A474="","",'🔧 XY LANH'!#REF!)</f>
        <v/>
      </c>
      <c r="L1518">
        <f>N(L1517)+IF(AND('🔎 TRA CỨU NHANH'!$C$2&lt;&gt;"",OR(ISNUMBER(SEARCH('🔎 TRA CỨU NHANH'!$C$2,$A1518)),ISNUMBER(SEARCH('🔎 TRA CỨU NHANH'!$C$2,$B1518)))),1,0)</f>
        <v/>
      </c>
      <c r="M1518">
        <f>IF(L1518&gt;N(L1517),L1518,"")</f>
        <v/>
      </c>
      <c r="N1518">
        <f>N(N1517)+IF(AND('💰 BÁO GIÁ'!$C$27&lt;&gt;"",OR(ISNUMBER(SEARCH('💰 BÁO GIÁ'!$C$27,$A1518)),ISNUMBER(SEARCH('💰 BÁO GIÁ'!$C$27,$B1518)))),1,0)</f>
        <v/>
      </c>
      <c r="O1518">
        <f>IF(N1518&gt;N(N1517),N1518,"")</f>
        <v/>
      </c>
    </row>
    <row r="1519">
      <c r="A1519">
        <f>IF('🔧 XY LANH'!A475="","",'🔧 XY LANH'!A475)</f>
        <v/>
      </c>
      <c r="B1519">
        <f>IF('🔧 XY LANH'!A475="","",'🔧 XY LANH'!N475)</f>
        <v/>
      </c>
      <c r="C1519">
        <f>IF('🔧 XY LANH'!A475="","","Xy lanh")</f>
        <v/>
      </c>
      <c r="D1519">
        <f>IF('🔧 XY LANH'!A475="","",'🔧 XY LANH'!I475)</f>
        <v/>
      </c>
      <c r="E1519" s="37">
        <f>IF('🔧 XY LANH'!A475="","",'🔧 XY LANH'!#REF!)</f>
        <v/>
      </c>
      <c r="F1519" s="37">
        <f>IF('🔧 XY LANH'!A475="","",'🔧 XY LANH'!J475)</f>
        <v/>
      </c>
      <c r="G1519" s="37">
        <f>IF('🔧 XY LANH'!A475="","",'🔧 XY LANH'!K475)</f>
        <v/>
      </c>
      <c r="H1519" s="37">
        <f>IF('🔧 XY LANH'!A475="","",'🔧 XY LANH'!L475)</f>
        <v/>
      </c>
      <c r="I1519" s="37">
        <f>IF('🔧 XY LANH'!A475="","",'🔧 XY LANH'!M475)</f>
        <v/>
      </c>
      <c r="J1519">
        <f>IF('🔧 XY LANH'!A475="","",'🔧 XY LANH'!#REF!)</f>
        <v/>
      </c>
      <c r="L1519">
        <f>N(L1518)+IF(AND('🔎 TRA CỨU NHANH'!$C$2&lt;&gt;"",OR(ISNUMBER(SEARCH('🔎 TRA CỨU NHANH'!$C$2,$A1519)),ISNUMBER(SEARCH('🔎 TRA CỨU NHANH'!$C$2,$B1519)))),1,0)</f>
        <v/>
      </c>
      <c r="M1519">
        <f>IF(L1519&gt;N(L1518),L1519,"")</f>
        <v/>
      </c>
      <c r="N1519">
        <f>N(N1518)+IF(AND('💰 BÁO GIÁ'!$C$27&lt;&gt;"",OR(ISNUMBER(SEARCH('💰 BÁO GIÁ'!$C$27,$A1519)),ISNUMBER(SEARCH('💰 BÁO GIÁ'!$C$27,$B1519)))),1,0)</f>
        <v/>
      </c>
      <c r="O1519">
        <f>IF(N1519&gt;N(N1518),N1519,"")</f>
        <v/>
      </c>
    </row>
    <row r="1520">
      <c r="A1520">
        <f>IF('🔧 XY LANH'!A476="","",'🔧 XY LANH'!A476)</f>
        <v/>
      </c>
      <c r="B1520">
        <f>IF('🔧 XY LANH'!A476="","",'🔧 XY LANH'!N476)</f>
        <v/>
      </c>
      <c r="C1520">
        <f>IF('🔧 XY LANH'!A476="","","Xy lanh")</f>
        <v/>
      </c>
      <c r="D1520">
        <f>IF('🔧 XY LANH'!A476="","",'🔧 XY LANH'!I476)</f>
        <v/>
      </c>
      <c r="E1520" s="37">
        <f>IF('🔧 XY LANH'!A476="","",'🔧 XY LANH'!#REF!)</f>
        <v/>
      </c>
      <c r="F1520" s="37">
        <f>IF('🔧 XY LANH'!A476="","",'🔧 XY LANH'!J476)</f>
        <v/>
      </c>
      <c r="G1520" s="37">
        <f>IF('🔧 XY LANH'!A476="","",'🔧 XY LANH'!K476)</f>
        <v/>
      </c>
      <c r="H1520" s="37">
        <f>IF('🔧 XY LANH'!A476="","",'🔧 XY LANH'!L476)</f>
        <v/>
      </c>
      <c r="I1520" s="37">
        <f>IF('🔧 XY LANH'!A476="","",'🔧 XY LANH'!M476)</f>
        <v/>
      </c>
      <c r="J1520">
        <f>IF('🔧 XY LANH'!A476="","",'🔧 XY LANH'!#REF!)</f>
        <v/>
      </c>
      <c r="L1520">
        <f>N(L1519)+IF(AND('🔎 TRA CỨU NHANH'!$C$2&lt;&gt;"",OR(ISNUMBER(SEARCH('🔎 TRA CỨU NHANH'!$C$2,$A1520)),ISNUMBER(SEARCH('🔎 TRA CỨU NHANH'!$C$2,$B1520)))),1,0)</f>
        <v/>
      </c>
      <c r="M1520">
        <f>IF(L1520&gt;N(L1519),L1520,"")</f>
        <v/>
      </c>
      <c r="N1520">
        <f>N(N1519)+IF(AND('💰 BÁO GIÁ'!$C$27&lt;&gt;"",OR(ISNUMBER(SEARCH('💰 BÁO GIÁ'!$C$27,$A1520)),ISNUMBER(SEARCH('💰 BÁO GIÁ'!$C$27,$B1520)))),1,0)</f>
        <v/>
      </c>
      <c r="O1520">
        <f>IF(N1520&gt;N(N1519),N1520,"")</f>
        <v/>
      </c>
    </row>
    <row r="1521">
      <c r="A1521">
        <f>IF('🔧 XY LANH'!A477="","",'🔧 XY LANH'!A477)</f>
        <v/>
      </c>
      <c r="B1521">
        <f>IF('🔧 XY LANH'!A477="","",'🔧 XY LANH'!N477)</f>
        <v/>
      </c>
      <c r="C1521">
        <f>IF('🔧 XY LANH'!A477="","","Xy lanh")</f>
        <v/>
      </c>
      <c r="D1521">
        <f>IF('🔧 XY LANH'!A477="","",'🔧 XY LANH'!I477)</f>
        <v/>
      </c>
      <c r="E1521" s="37">
        <f>IF('🔧 XY LANH'!A477="","",'🔧 XY LANH'!#REF!)</f>
        <v/>
      </c>
      <c r="F1521" s="37">
        <f>IF('🔧 XY LANH'!A477="","",'🔧 XY LANH'!J477)</f>
        <v/>
      </c>
      <c r="G1521" s="37">
        <f>IF('🔧 XY LANH'!A477="","",'🔧 XY LANH'!K477)</f>
        <v/>
      </c>
      <c r="H1521" s="37">
        <f>IF('🔧 XY LANH'!A477="","",'🔧 XY LANH'!L477)</f>
        <v/>
      </c>
      <c r="I1521" s="37">
        <f>IF('🔧 XY LANH'!A477="","",'🔧 XY LANH'!M477)</f>
        <v/>
      </c>
      <c r="J1521">
        <f>IF('🔧 XY LANH'!A477="","",'🔧 XY LANH'!#REF!)</f>
        <v/>
      </c>
      <c r="L1521">
        <f>N(L1520)+IF(AND('🔎 TRA CỨU NHANH'!$C$2&lt;&gt;"",OR(ISNUMBER(SEARCH('🔎 TRA CỨU NHANH'!$C$2,$A1521)),ISNUMBER(SEARCH('🔎 TRA CỨU NHANH'!$C$2,$B1521)))),1,0)</f>
        <v/>
      </c>
      <c r="M1521">
        <f>IF(L1521&gt;N(L1520),L1521,"")</f>
        <v/>
      </c>
      <c r="N1521">
        <f>N(N1520)+IF(AND('💰 BÁO GIÁ'!$C$27&lt;&gt;"",OR(ISNUMBER(SEARCH('💰 BÁO GIÁ'!$C$27,$A1521)),ISNUMBER(SEARCH('💰 BÁO GIÁ'!$C$27,$B1521)))),1,0)</f>
        <v/>
      </c>
      <c r="O1521">
        <f>IF(N1521&gt;N(N1520),N1521,"")</f>
        <v/>
      </c>
    </row>
    <row r="1522">
      <c r="A1522">
        <f>IF('🔧 XY LANH'!A478="","",'🔧 XY LANH'!A478)</f>
        <v/>
      </c>
      <c r="B1522">
        <f>IF('🔧 XY LANH'!A478="","",'🔧 XY LANH'!N478)</f>
        <v/>
      </c>
      <c r="C1522">
        <f>IF('🔧 XY LANH'!A478="","","Xy lanh")</f>
        <v/>
      </c>
      <c r="D1522">
        <f>IF('🔧 XY LANH'!A478="","",'🔧 XY LANH'!I478)</f>
        <v/>
      </c>
      <c r="E1522" s="37">
        <f>IF('🔧 XY LANH'!A478="","",'🔧 XY LANH'!#REF!)</f>
        <v/>
      </c>
      <c r="F1522" s="37">
        <f>IF('🔧 XY LANH'!A478="","",'🔧 XY LANH'!J478)</f>
        <v/>
      </c>
      <c r="G1522" s="37">
        <f>IF('🔧 XY LANH'!A478="","",'🔧 XY LANH'!K478)</f>
        <v/>
      </c>
      <c r="H1522" s="37">
        <f>IF('🔧 XY LANH'!A478="","",'🔧 XY LANH'!L478)</f>
        <v/>
      </c>
      <c r="I1522" s="37">
        <f>IF('🔧 XY LANH'!A478="","",'🔧 XY LANH'!M478)</f>
        <v/>
      </c>
      <c r="J1522">
        <f>IF('🔧 XY LANH'!A478="","",'🔧 XY LANH'!#REF!)</f>
        <v/>
      </c>
      <c r="L1522">
        <f>N(L1521)+IF(AND('🔎 TRA CỨU NHANH'!$C$2&lt;&gt;"",OR(ISNUMBER(SEARCH('🔎 TRA CỨU NHANH'!$C$2,$A1522)),ISNUMBER(SEARCH('🔎 TRA CỨU NHANH'!$C$2,$B1522)))),1,0)</f>
        <v/>
      </c>
      <c r="M1522">
        <f>IF(L1522&gt;N(L1521),L1522,"")</f>
        <v/>
      </c>
      <c r="N1522">
        <f>N(N1521)+IF(AND('💰 BÁO GIÁ'!$C$27&lt;&gt;"",OR(ISNUMBER(SEARCH('💰 BÁO GIÁ'!$C$27,$A1522)),ISNUMBER(SEARCH('💰 BÁO GIÁ'!$C$27,$B1522)))),1,0)</f>
        <v/>
      </c>
      <c r="O1522">
        <f>IF(N1522&gt;N(N1521),N1522,"")</f>
        <v/>
      </c>
    </row>
    <row r="1523">
      <c r="A1523">
        <f>IF('🔧 XY LANH'!A479="","",'🔧 XY LANH'!A479)</f>
        <v/>
      </c>
      <c r="B1523">
        <f>IF('🔧 XY LANH'!A479="","",'🔧 XY LANH'!N479)</f>
        <v/>
      </c>
      <c r="C1523">
        <f>IF('🔧 XY LANH'!A479="","","Xy lanh")</f>
        <v/>
      </c>
      <c r="D1523">
        <f>IF('🔧 XY LANH'!A479="","",'🔧 XY LANH'!I479)</f>
        <v/>
      </c>
      <c r="E1523" s="37">
        <f>IF('🔧 XY LANH'!A479="","",'🔧 XY LANH'!#REF!)</f>
        <v/>
      </c>
      <c r="F1523" s="37">
        <f>IF('🔧 XY LANH'!A479="","",'🔧 XY LANH'!J479)</f>
        <v/>
      </c>
      <c r="G1523" s="37">
        <f>IF('🔧 XY LANH'!A479="","",'🔧 XY LANH'!K479)</f>
        <v/>
      </c>
      <c r="H1523" s="37">
        <f>IF('🔧 XY LANH'!A479="","",'🔧 XY LANH'!L479)</f>
        <v/>
      </c>
      <c r="I1523" s="37">
        <f>IF('🔧 XY LANH'!A479="","",'🔧 XY LANH'!M479)</f>
        <v/>
      </c>
      <c r="J1523">
        <f>IF('🔧 XY LANH'!A479="","",'🔧 XY LANH'!#REF!)</f>
        <v/>
      </c>
      <c r="L1523">
        <f>N(L1522)+IF(AND('🔎 TRA CỨU NHANH'!$C$2&lt;&gt;"",OR(ISNUMBER(SEARCH('🔎 TRA CỨU NHANH'!$C$2,$A1523)),ISNUMBER(SEARCH('🔎 TRA CỨU NHANH'!$C$2,$B1523)))),1,0)</f>
        <v/>
      </c>
      <c r="M1523">
        <f>IF(L1523&gt;N(L1522),L1523,"")</f>
        <v/>
      </c>
      <c r="N1523">
        <f>N(N1522)+IF(AND('💰 BÁO GIÁ'!$C$27&lt;&gt;"",OR(ISNUMBER(SEARCH('💰 BÁO GIÁ'!$C$27,$A1523)),ISNUMBER(SEARCH('💰 BÁO GIÁ'!$C$27,$B1523)))),1,0)</f>
        <v/>
      </c>
      <c r="O1523">
        <f>IF(N1523&gt;N(N1522),N1523,"")</f>
        <v/>
      </c>
    </row>
    <row r="1524">
      <c r="A1524">
        <f>IF('🔧 XY LANH'!A480="","",'🔧 XY LANH'!A480)</f>
        <v/>
      </c>
      <c r="B1524">
        <f>IF('🔧 XY LANH'!A480="","",'🔧 XY LANH'!N480)</f>
        <v/>
      </c>
      <c r="C1524">
        <f>IF('🔧 XY LANH'!A480="","","Xy lanh")</f>
        <v/>
      </c>
      <c r="D1524">
        <f>IF('🔧 XY LANH'!A480="","",'🔧 XY LANH'!I480)</f>
        <v/>
      </c>
      <c r="E1524" s="37">
        <f>IF('🔧 XY LANH'!A480="","",'🔧 XY LANH'!#REF!)</f>
        <v/>
      </c>
      <c r="F1524" s="37">
        <f>IF('🔧 XY LANH'!A480="","",'🔧 XY LANH'!J480)</f>
        <v/>
      </c>
      <c r="G1524" s="37">
        <f>IF('🔧 XY LANH'!A480="","",'🔧 XY LANH'!K480)</f>
        <v/>
      </c>
      <c r="H1524" s="37">
        <f>IF('🔧 XY LANH'!A480="","",'🔧 XY LANH'!L480)</f>
        <v/>
      </c>
      <c r="I1524" s="37">
        <f>IF('🔧 XY LANH'!A480="","",'🔧 XY LANH'!M480)</f>
        <v/>
      </c>
      <c r="J1524">
        <f>IF('🔧 XY LANH'!A480="","",'🔧 XY LANH'!#REF!)</f>
        <v/>
      </c>
      <c r="L1524">
        <f>N(L1523)+IF(AND('🔎 TRA CỨU NHANH'!$C$2&lt;&gt;"",OR(ISNUMBER(SEARCH('🔎 TRA CỨU NHANH'!$C$2,$A1524)),ISNUMBER(SEARCH('🔎 TRA CỨU NHANH'!$C$2,$B1524)))),1,0)</f>
        <v/>
      </c>
      <c r="M1524">
        <f>IF(L1524&gt;N(L1523),L1524,"")</f>
        <v/>
      </c>
      <c r="N1524">
        <f>N(N1523)+IF(AND('💰 BÁO GIÁ'!$C$27&lt;&gt;"",OR(ISNUMBER(SEARCH('💰 BÁO GIÁ'!$C$27,$A1524)),ISNUMBER(SEARCH('💰 BÁO GIÁ'!$C$27,$B1524)))),1,0)</f>
        <v/>
      </c>
      <c r="O1524">
        <f>IF(N1524&gt;N(N1523),N1524,"")</f>
        <v/>
      </c>
    </row>
    <row r="1525">
      <c r="A1525">
        <f>IF('🔧 XY LANH'!A481="","",'🔧 XY LANH'!A481)</f>
        <v/>
      </c>
      <c r="B1525">
        <f>IF('🔧 XY LANH'!A481="","",'🔧 XY LANH'!N481)</f>
        <v/>
      </c>
      <c r="C1525">
        <f>IF('🔧 XY LANH'!A481="","","Xy lanh")</f>
        <v/>
      </c>
      <c r="D1525">
        <f>IF('🔧 XY LANH'!A481="","",'🔧 XY LANH'!I481)</f>
        <v/>
      </c>
      <c r="E1525">
        <f>IF('🔧 XY LANH'!A481="","",'🔧 XY LANH'!#REF!)</f>
        <v/>
      </c>
      <c r="F1525">
        <f>IF('🔧 XY LANH'!A481="","",'🔧 XY LANH'!J481)</f>
        <v/>
      </c>
      <c r="G1525">
        <f>IF('🔧 XY LANH'!A481="","",'🔧 XY LANH'!K481)</f>
        <v/>
      </c>
      <c r="H1525">
        <f>IF('🔧 XY LANH'!A481="","",'🔧 XY LANH'!L481)</f>
        <v/>
      </c>
      <c r="I1525">
        <f>IF('🔧 XY LANH'!A481="","",'🔧 XY LANH'!M481)</f>
        <v/>
      </c>
      <c r="J1525">
        <f>IF('🔧 XY LANH'!A481="","",'🔧 XY LANH'!#REF!)</f>
        <v/>
      </c>
      <c r="L1525">
        <f>N(L1524)+IF(AND('🔎 TRA CỨU NHANH'!$C$2&lt;&gt;"",OR(ISNUMBER(SEARCH('🔎 TRA CỨU NHANH'!$C$2,$A1525)),ISNUMBER(SEARCH('🔎 TRA CỨU NHANH'!$C$2,$B1525)))),1,0)</f>
        <v/>
      </c>
      <c r="M1525">
        <f>IF(L1525&gt;N(L1524),L1525,"")</f>
        <v/>
      </c>
      <c r="N1525">
        <f>N(N1524)+IF(AND('💰 BÁO GIÁ'!$C$27&lt;&gt;"",OR(ISNUMBER(SEARCH('💰 BÁO GIÁ'!$C$27,$A1525)),ISNUMBER(SEARCH('💰 BÁO GIÁ'!$C$27,$B1525)))),1,0)</f>
        <v/>
      </c>
      <c r="O1525">
        <f>IF(N1525&gt;N(N1524),N1525,"")</f>
        <v/>
      </c>
    </row>
    <row r="1526">
      <c r="A1526">
        <f>IF('🔧 XY LANH'!A482="","",'🔧 XY LANH'!A482)</f>
        <v/>
      </c>
      <c r="B1526">
        <f>IF('🔧 XY LANH'!A482="","",'🔧 XY LANH'!N482)</f>
        <v/>
      </c>
      <c r="C1526">
        <f>IF('🔧 XY LANH'!A482="","","Xy lanh")</f>
        <v/>
      </c>
      <c r="D1526">
        <f>IF('🔧 XY LANH'!A482="","",'🔧 XY LANH'!I482)</f>
        <v/>
      </c>
      <c r="E1526">
        <f>IF('🔧 XY LANH'!A482="","",'🔧 XY LANH'!#REF!)</f>
        <v/>
      </c>
      <c r="F1526">
        <f>IF('🔧 XY LANH'!A482="","",'🔧 XY LANH'!J482)</f>
        <v/>
      </c>
      <c r="G1526">
        <f>IF('🔧 XY LANH'!A482="","",'🔧 XY LANH'!K482)</f>
        <v/>
      </c>
      <c r="H1526">
        <f>IF('🔧 XY LANH'!A482="","",'🔧 XY LANH'!L482)</f>
        <v/>
      </c>
      <c r="I1526">
        <f>IF('🔧 XY LANH'!A482="","",'🔧 XY LANH'!M482)</f>
        <v/>
      </c>
      <c r="J1526">
        <f>IF('🔧 XY LANH'!A482="","",'🔧 XY LANH'!#REF!)</f>
        <v/>
      </c>
      <c r="L1526">
        <f>N(L1525)+IF(AND('🔎 TRA CỨU NHANH'!$C$2&lt;&gt;"",OR(ISNUMBER(SEARCH('🔎 TRA CỨU NHANH'!$C$2,$A1526)),ISNUMBER(SEARCH('🔎 TRA CỨU NHANH'!$C$2,$B1526)))),1,0)</f>
        <v/>
      </c>
      <c r="M1526">
        <f>IF(L1526&gt;N(L1525),L1526,"")</f>
        <v/>
      </c>
      <c r="N1526">
        <f>N(N1525)+IF(AND('💰 BÁO GIÁ'!$C$27&lt;&gt;"",OR(ISNUMBER(SEARCH('💰 BÁO GIÁ'!$C$27,$A1526)),ISNUMBER(SEARCH('💰 BÁO GIÁ'!$C$27,$B1526)))),1,0)</f>
        <v/>
      </c>
      <c r="O1526">
        <f>IF(N1526&gt;N(N1525),N1526,"")</f>
        <v/>
      </c>
    </row>
    <row r="1527">
      <c r="A1527">
        <f>IF('🔧 XY LANH'!A483="","",'🔧 XY LANH'!A483)</f>
        <v/>
      </c>
      <c r="B1527">
        <f>IF('🔧 XY LANH'!A483="","",'🔧 XY LANH'!N483)</f>
        <v/>
      </c>
      <c r="C1527">
        <f>IF('🔧 XY LANH'!A483="","","Xy lanh")</f>
        <v/>
      </c>
      <c r="D1527">
        <f>IF('🔧 XY LANH'!A483="","",'🔧 XY LANH'!I483)</f>
        <v/>
      </c>
      <c r="E1527">
        <f>IF('🔧 XY LANH'!A483="","",'🔧 XY LANH'!#REF!)</f>
        <v/>
      </c>
      <c r="F1527">
        <f>IF('🔧 XY LANH'!A483="","",'🔧 XY LANH'!J483)</f>
        <v/>
      </c>
      <c r="G1527">
        <f>IF('🔧 XY LANH'!A483="","",'🔧 XY LANH'!K483)</f>
        <v/>
      </c>
      <c r="H1527">
        <f>IF('🔧 XY LANH'!A483="","",'🔧 XY LANH'!L483)</f>
        <v/>
      </c>
      <c r="I1527">
        <f>IF('🔧 XY LANH'!A483="","",'🔧 XY LANH'!M483)</f>
        <v/>
      </c>
      <c r="J1527">
        <f>IF('🔧 XY LANH'!A483="","",'🔧 XY LANH'!#REF!)</f>
        <v/>
      </c>
      <c r="L1527">
        <f>N(L1526)+IF(AND('🔎 TRA CỨU NHANH'!$C$2&lt;&gt;"",OR(ISNUMBER(SEARCH('🔎 TRA CỨU NHANH'!$C$2,$A1527)),ISNUMBER(SEARCH('🔎 TRA CỨU NHANH'!$C$2,$B1527)))),1,0)</f>
        <v/>
      </c>
      <c r="M1527">
        <f>IF(L1527&gt;N(L1526),L1527,"")</f>
        <v/>
      </c>
      <c r="N1527">
        <f>N(N1526)+IF(AND('💰 BÁO GIÁ'!$C$27&lt;&gt;"",OR(ISNUMBER(SEARCH('💰 BÁO GIÁ'!$C$27,$A1527)),ISNUMBER(SEARCH('💰 BÁO GIÁ'!$C$27,$B1527)))),1,0)</f>
        <v/>
      </c>
      <c r="O1527">
        <f>IF(N1527&gt;N(N1526),N1527,"")</f>
        <v/>
      </c>
    </row>
    <row r="1528">
      <c r="A1528">
        <f>IF('🔧 XY LANH'!A484="","",'🔧 XY LANH'!A484)</f>
        <v/>
      </c>
      <c r="B1528">
        <f>IF('🔧 XY LANH'!A484="","",'🔧 XY LANH'!N484)</f>
        <v/>
      </c>
      <c r="C1528">
        <f>IF('🔧 XY LANH'!A484="","","Xy lanh")</f>
        <v/>
      </c>
      <c r="D1528">
        <f>IF('🔧 XY LANH'!A484="","",'🔧 XY LANH'!I484)</f>
        <v/>
      </c>
      <c r="E1528">
        <f>IF('🔧 XY LANH'!A484="","",'🔧 XY LANH'!#REF!)</f>
        <v/>
      </c>
      <c r="F1528">
        <f>IF('🔧 XY LANH'!A484="","",'🔧 XY LANH'!J484)</f>
        <v/>
      </c>
      <c r="G1528">
        <f>IF('🔧 XY LANH'!A484="","",'🔧 XY LANH'!K484)</f>
        <v/>
      </c>
      <c r="H1528">
        <f>IF('🔧 XY LANH'!A484="","",'🔧 XY LANH'!L484)</f>
        <v/>
      </c>
      <c r="I1528">
        <f>IF('🔧 XY LANH'!A484="","",'🔧 XY LANH'!M484)</f>
        <v/>
      </c>
      <c r="J1528">
        <f>IF('🔧 XY LANH'!A484="","",'🔧 XY LANH'!#REF!)</f>
        <v/>
      </c>
      <c r="L1528">
        <f>N(L1527)+IF(AND('🔎 TRA CỨU NHANH'!$C$2&lt;&gt;"",OR(ISNUMBER(SEARCH('🔎 TRA CỨU NHANH'!$C$2,$A1528)),ISNUMBER(SEARCH('🔎 TRA CỨU NHANH'!$C$2,$B1528)))),1,0)</f>
        <v/>
      </c>
      <c r="M1528">
        <f>IF(L1528&gt;N(L1527),L1528,"")</f>
        <v/>
      </c>
      <c r="N1528">
        <f>N(N1527)+IF(AND('💰 BÁO GIÁ'!$C$27&lt;&gt;"",OR(ISNUMBER(SEARCH('💰 BÁO GIÁ'!$C$27,$A1528)),ISNUMBER(SEARCH('💰 BÁO GIÁ'!$C$27,$B1528)))),1,0)</f>
        <v/>
      </c>
      <c r="O1528">
        <f>IF(N1528&gt;N(N1527),N1528,"")</f>
        <v/>
      </c>
    </row>
    <row r="1529">
      <c r="A1529">
        <f>IF('🔧 XY LANH'!A485="","",'🔧 XY LANH'!A485)</f>
        <v/>
      </c>
      <c r="B1529">
        <f>IF('🔧 XY LANH'!A485="","",'🔧 XY LANH'!N485)</f>
        <v/>
      </c>
      <c r="C1529">
        <f>IF('🔧 XY LANH'!A485="","","Xy lanh")</f>
        <v/>
      </c>
      <c r="D1529">
        <f>IF('🔧 XY LANH'!A485="","",'🔧 XY LANH'!I485)</f>
        <v/>
      </c>
      <c r="E1529">
        <f>IF('🔧 XY LANH'!A485="","",'🔧 XY LANH'!#REF!)</f>
        <v/>
      </c>
      <c r="F1529">
        <f>IF('🔧 XY LANH'!A485="","",'🔧 XY LANH'!J485)</f>
        <v/>
      </c>
      <c r="G1529">
        <f>IF('🔧 XY LANH'!A485="","",'🔧 XY LANH'!K485)</f>
        <v/>
      </c>
      <c r="H1529">
        <f>IF('🔧 XY LANH'!A485="","",'🔧 XY LANH'!L485)</f>
        <v/>
      </c>
      <c r="I1529">
        <f>IF('🔧 XY LANH'!A485="","",'🔧 XY LANH'!M485)</f>
        <v/>
      </c>
      <c r="J1529">
        <f>IF('🔧 XY LANH'!A485="","",'🔧 XY LANH'!#REF!)</f>
        <v/>
      </c>
      <c r="L1529">
        <f>N(L1528)+IF(AND('🔎 TRA CỨU NHANH'!$C$2&lt;&gt;"",OR(ISNUMBER(SEARCH('🔎 TRA CỨU NHANH'!$C$2,$A1529)),ISNUMBER(SEARCH('🔎 TRA CỨU NHANH'!$C$2,$B1529)))),1,0)</f>
        <v/>
      </c>
      <c r="M1529">
        <f>IF(L1529&gt;N(L1528),L1529,"")</f>
        <v/>
      </c>
      <c r="N1529">
        <f>N(N1528)+IF(AND('💰 BÁO GIÁ'!$C$27&lt;&gt;"",OR(ISNUMBER(SEARCH('💰 BÁO GIÁ'!$C$27,$A1529)),ISNUMBER(SEARCH('💰 BÁO GIÁ'!$C$27,$B1529)))),1,0)</f>
        <v/>
      </c>
      <c r="O1529">
        <f>IF(N1529&gt;N(N1528),N1529,"")</f>
        <v/>
      </c>
    </row>
    <row r="1530">
      <c r="A1530">
        <f>IF('🔧 XY LANH'!A486="","",'🔧 XY LANH'!A486)</f>
        <v/>
      </c>
      <c r="B1530">
        <f>IF('🔧 XY LANH'!A486="","",'🔧 XY LANH'!N486)</f>
        <v/>
      </c>
      <c r="C1530">
        <f>IF('🔧 XY LANH'!A486="","","Xy lanh")</f>
        <v/>
      </c>
      <c r="D1530">
        <f>IF('🔧 XY LANH'!A486="","",'🔧 XY LANH'!I486)</f>
        <v/>
      </c>
      <c r="E1530">
        <f>IF('🔧 XY LANH'!A486="","",'🔧 XY LANH'!#REF!)</f>
        <v/>
      </c>
      <c r="F1530">
        <f>IF('🔧 XY LANH'!A486="","",'🔧 XY LANH'!J486)</f>
        <v/>
      </c>
      <c r="G1530">
        <f>IF('🔧 XY LANH'!A486="","",'🔧 XY LANH'!K486)</f>
        <v/>
      </c>
      <c r="H1530">
        <f>IF('🔧 XY LANH'!A486="","",'🔧 XY LANH'!L486)</f>
        <v/>
      </c>
      <c r="I1530">
        <f>IF('🔧 XY LANH'!A486="","",'🔧 XY LANH'!M486)</f>
        <v/>
      </c>
      <c r="J1530">
        <f>IF('🔧 XY LANH'!A486="","",'🔧 XY LANH'!#REF!)</f>
        <v/>
      </c>
      <c r="L1530">
        <f>N(L1529)+IF(AND('🔎 TRA CỨU NHANH'!$C$2&lt;&gt;"",OR(ISNUMBER(SEARCH('🔎 TRA CỨU NHANH'!$C$2,$A1530)),ISNUMBER(SEARCH('🔎 TRA CỨU NHANH'!$C$2,$B1530)))),1,0)</f>
        <v/>
      </c>
      <c r="M1530">
        <f>IF(L1530&gt;N(L1529),L1530,"")</f>
        <v/>
      </c>
      <c r="N1530">
        <f>N(N1529)+IF(AND('💰 BÁO GIÁ'!$C$27&lt;&gt;"",OR(ISNUMBER(SEARCH('💰 BÁO GIÁ'!$C$27,$A1530)),ISNUMBER(SEARCH('💰 BÁO GIÁ'!$C$27,$B1530)))),1,0)</f>
        <v/>
      </c>
      <c r="O1530">
        <f>IF(N1530&gt;N(N1529),N1530,"")</f>
        <v/>
      </c>
    </row>
    <row r="1531">
      <c r="A1531">
        <f>IF('🔧 XY LANH'!A487="","",'🔧 XY LANH'!A487)</f>
        <v/>
      </c>
      <c r="B1531">
        <f>IF('🔧 XY LANH'!A487="","",'🔧 XY LANH'!N487)</f>
        <v/>
      </c>
      <c r="C1531">
        <f>IF('🔧 XY LANH'!A487="","","Xy lanh")</f>
        <v/>
      </c>
      <c r="D1531">
        <f>IF('🔧 XY LANH'!A487="","",'🔧 XY LANH'!I487)</f>
        <v/>
      </c>
      <c r="E1531">
        <f>IF('🔧 XY LANH'!A487="","",'🔧 XY LANH'!#REF!)</f>
        <v/>
      </c>
      <c r="F1531">
        <f>IF('🔧 XY LANH'!A487="","",'🔧 XY LANH'!J487)</f>
        <v/>
      </c>
      <c r="G1531">
        <f>IF('🔧 XY LANH'!A487="","",'🔧 XY LANH'!K487)</f>
        <v/>
      </c>
      <c r="H1531">
        <f>IF('🔧 XY LANH'!A487="","",'🔧 XY LANH'!L487)</f>
        <v/>
      </c>
      <c r="I1531">
        <f>IF('🔧 XY LANH'!A487="","",'🔧 XY LANH'!M487)</f>
        <v/>
      </c>
      <c r="J1531">
        <f>IF('🔧 XY LANH'!A487="","",'🔧 XY LANH'!#REF!)</f>
        <v/>
      </c>
      <c r="L1531">
        <f>N(L1530)+IF(AND('🔎 TRA CỨU NHANH'!$C$2&lt;&gt;"",OR(ISNUMBER(SEARCH('🔎 TRA CỨU NHANH'!$C$2,$A1531)),ISNUMBER(SEARCH('🔎 TRA CỨU NHANH'!$C$2,$B1531)))),1,0)</f>
        <v/>
      </c>
      <c r="M1531">
        <f>IF(L1531&gt;N(L1530),L1531,"")</f>
        <v/>
      </c>
      <c r="N1531">
        <f>N(N1530)+IF(AND('💰 BÁO GIÁ'!$C$27&lt;&gt;"",OR(ISNUMBER(SEARCH('💰 BÁO GIÁ'!$C$27,$A1531)),ISNUMBER(SEARCH('💰 BÁO GIÁ'!$C$27,$B1531)))),1,0)</f>
        <v/>
      </c>
      <c r="O1531">
        <f>IF(N1531&gt;N(N1530),N1531,"")</f>
        <v/>
      </c>
    </row>
    <row r="1532">
      <c r="A1532">
        <f>IF('🔧 XY LANH'!A488="","",'🔧 XY LANH'!A488)</f>
        <v/>
      </c>
      <c r="B1532">
        <f>IF('🔧 XY LANH'!A488="","",'🔧 XY LANH'!N488)</f>
        <v/>
      </c>
      <c r="C1532">
        <f>IF('🔧 XY LANH'!A488="","","Xy lanh")</f>
        <v/>
      </c>
      <c r="D1532">
        <f>IF('🔧 XY LANH'!A488="","",'🔧 XY LANH'!I488)</f>
        <v/>
      </c>
      <c r="E1532" s="37">
        <f>IF('🔧 XY LANH'!A488="","",'🔧 XY LANH'!#REF!)</f>
        <v/>
      </c>
      <c r="F1532" s="37">
        <f>IF('🔧 XY LANH'!A488="","",'🔧 XY LANH'!J488)</f>
        <v/>
      </c>
      <c r="G1532" s="37">
        <f>IF('🔧 XY LANH'!A488="","",'🔧 XY LANH'!K488)</f>
        <v/>
      </c>
      <c r="H1532" s="37">
        <f>IF('🔧 XY LANH'!A488="","",'🔧 XY LANH'!L488)</f>
        <v/>
      </c>
      <c r="I1532" s="37">
        <f>IF('🔧 XY LANH'!A488="","",'🔧 XY LANH'!M488)</f>
        <v/>
      </c>
      <c r="J1532">
        <f>IF('🔧 XY LANH'!A488="","",'🔧 XY LANH'!#REF!)</f>
        <v/>
      </c>
      <c r="L1532">
        <f>N(L1531)+IF(AND('🔎 TRA CỨU NHANH'!$C$2&lt;&gt;"",OR(ISNUMBER(SEARCH('🔎 TRA CỨU NHANH'!$C$2,$A1532)),ISNUMBER(SEARCH('🔎 TRA CỨU NHANH'!$C$2,$B1532)))),1,0)</f>
        <v/>
      </c>
      <c r="M1532">
        <f>IF(L1532&gt;N(L1531),L1532,"")</f>
        <v/>
      </c>
      <c r="N1532">
        <f>N(N1531)+IF(AND('💰 BÁO GIÁ'!$C$27&lt;&gt;"",OR(ISNUMBER(SEARCH('💰 BÁO GIÁ'!$C$27,$A1532)),ISNUMBER(SEARCH('💰 BÁO GIÁ'!$C$27,$B1532)))),1,0)</f>
        <v/>
      </c>
      <c r="O1532">
        <f>IF(N1532&gt;N(N1531),N1532,"")</f>
        <v/>
      </c>
    </row>
    <row r="1533">
      <c r="A1533">
        <f>IF('🔧 XY LANH'!A489="","",'🔧 XY LANH'!A489)</f>
        <v/>
      </c>
      <c r="B1533">
        <f>IF('🔧 XY LANH'!A489="","",'🔧 XY LANH'!N489)</f>
        <v/>
      </c>
      <c r="C1533">
        <f>IF('🔧 XY LANH'!A489="","","Xy lanh")</f>
        <v/>
      </c>
      <c r="D1533">
        <f>IF('🔧 XY LANH'!A489="","",'🔧 XY LANH'!I489)</f>
        <v/>
      </c>
      <c r="E1533" s="37">
        <f>IF('🔧 XY LANH'!A489="","",'🔧 XY LANH'!#REF!)</f>
        <v/>
      </c>
      <c r="F1533" s="37">
        <f>IF('🔧 XY LANH'!A489="","",'🔧 XY LANH'!J489)</f>
        <v/>
      </c>
      <c r="G1533" s="37">
        <f>IF('🔧 XY LANH'!A489="","",'🔧 XY LANH'!K489)</f>
        <v/>
      </c>
      <c r="H1533" s="37">
        <f>IF('🔧 XY LANH'!A489="","",'🔧 XY LANH'!L489)</f>
        <v/>
      </c>
      <c r="I1533" s="37">
        <f>IF('🔧 XY LANH'!A489="","",'🔧 XY LANH'!M489)</f>
        <v/>
      </c>
      <c r="J1533">
        <f>IF('🔧 XY LANH'!A489="","",'🔧 XY LANH'!#REF!)</f>
        <v/>
      </c>
      <c r="L1533">
        <f>N(L1532)+IF(AND('🔎 TRA CỨU NHANH'!$C$2&lt;&gt;"",OR(ISNUMBER(SEARCH('🔎 TRA CỨU NHANH'!$C$2,$A1533)),ISNUMBER(SEARCH('🔎 TRA CỨU NHANH'!$C$2,$B1533)))),1,0)</f>
        <v/>
      </c>
      <c r="M1533">
        <f>IF(L1533&gt;N(L1532),L1533,"")</f>
        <v/>
      </c>
      <c r="N1533">
        <f>N(N1532)+IF(AND('💰 BÁO GIÁ'!$C$27&lt;&gt;"",OR(ISNUMBER(SEARCH('💰 BÁO GIÁ'!$C$27,$A1533)),ISNUMBER(SEARCH('💰 BÁO GIÁ'!$C$27,$B1533)))),1,0)</f>
        <v/>
      </c>
      <c r="O1533">
        <f>IF(N1533&gt;N(N1532),N1533,"")</f>
        <v/>
      </c>
    </row>
    <row r="1534">
      <c r="A1534">
        <f>IF('🔧 XY LANH'!A490="","",'🔧 XY LANH'!A490)</f>
        <v/>
      </c>
      <c r="B1534">
        <f>IF('🔧 XY LANH'!A490="","",'🔧 XY LANH'!N490)</f>
        <v/>
      </c>
      <c r="C1534">
        <f>IF('🔧 XY LANH'!A490="","","Xy lanh")</f>
        <v/>
      </c>
      <c r="D1534">
        <f>IF('🔧 XY LANH'!A490="","",'🔧 XY LANH'!I490)</f>
        <v/>
      </c>
      <c r="E1534" s="37">
        <f>IF('🔧 XY LANH'!A490="","",'🔧 XY LANH'!#REF!)</f>
        <v/>
      </c>
      <c r="F1534" s="37">
        <f>IF('🔧 XY LANH'!A490="","",'🔧 XY LANH'!J490)</f>
        <v/>
      </c>
      <c r="G1534" s="37">
        <f>IF('🔧 XY LANH'!A490="","",'🔧 XY LANH'!K490)</f>
        <v/>
      </c>
      <c r="H1534" s="37">
        <f>IF('🔧 XY LANH'!A490="","",'🔧 XY LANH'!L490)</f>
        <v/>
      </c>
      <c r="I1534" s="37">
        <f>IF('🔧 XY LANH'!A490="","",'🔧 XY LANH'!M490)</f>
        <v/>
      </c>
      <c r="J1534">
        <f>IF('🔧 XY LANH'!A490="","",'🔧 XY LANH'!#REF!)</f>
        <v/>
      </c>
      <c r="L1534">
        <f>N(L1533)+IF(AND('🔎 TRA CỨU NHANH'!$C$2&lt;&gt;"",OR(ISNUMBER(SEARCH('🔎 TRA CỨU NHANH'!$C$2,$A1534)),ISNUMBER(SEARCH('🔎 TRA CỨU NHANH'!$C$2,$B1534)))),1,0)</f>
        <v/>
      </c>
      <c r="M1534">
        <f>IF(L1534&gt;N(L1533),L1534,"")</f>
        <v/>
      </c>
      <c r="N1534">
        <f>N(N1533)+IF(AND('💰 BÁO GIÁ'!$C$27&lt;&gt;"",OR(ISNUMBER(SEARCH('💰 BÁO GIÁ'!$C$27,$A1534)),ISNUMBER(SEARCH('💰 BÁO GIÁ'!$C$27,$B1534)))),1,0)</f>
        <v/>
      </c>
      <c r="O1534">
        <f>IF(N1534&gt;N(N1533),N1534,"")</f>
        <v/>
      </c>
    </row>
    <row r="1535">
      <c r="A1535">
        <f>IF('🔧 XY LANH'!A491="","",'🔧 XY LANH'!A491)</f>
        <v/>
      </c>
      <c r="B1535">
        <f>IF('🔧 XY LANH'!A491="","",'🔧 XY LANH'!N491)</f>
        <v/>
      </c>
      <c r="C1535">
        <f>IF('🔧 XY LANH'!A491="","","Xy lanh")</f>
        <v/>
      </c>
      <c r="D1535">
        <f>IF('🔧 XY LANH'!A491="","",'🔧 XY LANH'!I491)</f>
        <v/>
      </c>
      <c r="E1535">
        <f>IF('🔧 XY LANH'!A491="","",'🔧 XY LANH'!#REF!)</f>
        <v/>
      </c>
      <c r="F1535">
        <f>IF('🔧 XY LANH'!A491="","",'🔧 XY LANH'!J491)</f>
        <v/>
      </c>
      <c r="G1535">
        <f>IF('🔧 XY LANH'!A491="","",'🔧 XY LANH'!K491)</f>
        <v/>
      </c>
      <c r="H1535">
        <f>IF('🔧 XY LANH'!A491="","",'🔧 XY LANH'!L491)</f>
        <v/>
      </c>
      <c r="I1535">
        <f>IF('🔧 XY LANH'!A491="","",'🔧 XY LANH'!M491)</f>
        <v/>
      </c>
      <c r="J1535">
        <f>IF('🔧 XY LANH'!A491="","",'🔧 XY LANH'!#REF!)</f>
        <v/>
      </c>
      <c r="L1535">
        <f>N(L1534)+IF(AND('🔎 TRA CỨU NHANH'!$C$2&lt;&gt;"",OR(ISNUMBER(SEARCH('🔎 TRA CỨU NHANH'!$C$2,$A1535)),ISNUMBER(SEARCH('🔎 TRA CỨU NHANH'!$C$2,$B1535)))),1,0)</f>
        <v/>
      </c>
      <c r="M1535">
        <f>IF(L1535&gt;N(L1534),L1535,"")</f>
        <v/>
      </c>
      <c r="N1535">
        <f>N(N1534)+IF(AND('💰 BÁO GIÁ'!$C$27&lt;&gt;"",OR(ISNUMBER(SEARCH('💰 BÁO GIÁ'!$C$27,$A1535)),ISNUMBER(SEARCH('💰 BÁO GIÁ'!$C$27,$B1535)))),1,0)</f>
        <v/>
      </c>
      <c r="O1535">
        <f>IF(N1535&gt;N(N1534),N1535,"")</f>
        <v/>
      </c>
    </row>
    <row r="1536">
      <c r="A1536">
        <f>IF('🔧 XY LANH'!A492="","",'🔧 XY LANH'!A492)</f>
        <v/>
      </c>
      <c r="B1536">
        <f>IF('🔧 XY LANH'!A492="","",'🔧 XY LANH'!N492)</f>
        <v/>
      </c>
      <c r="C1536">
        <f>IF('🔧 XY LANH'!A492="","","Xy lanh")</f>
        <v/>
      </c>
      <c r="D1536">
        <f>IF('🔧 XY LANH'!A492="","",'🔧 XY LANH'!I492)</f>
        <v/>
      </c>
      <c r="E1536" s="37">
        <f>IF('🔧 XY LANH'!A492="","",'🔧 XY LANH'!#REF!)</f>
        <v/>
      </c>
      <c r="F1536" s="37">
        <f>IF('🔧 XY LANH'!A492="","",'🔧 XY LANH'!J492)</f>
        <v/>
      </c>
      <c r="G1536" s="37">
        <f>IF('🔧 XY LANH'!A492="","",'🔧 XY LANH'!K492)</f>
        <v/>
      </c>
      <c r="H1536" s="37">
        <f>IF('🔧 XY LANH'!A492="","",'🔧 XY LANH'!L492)</f>
        <v/>
      </c>
      <c r="I1536" s="37">
        <f>IF('🔧 XY LANH'!A492="","",'🔧 XY LANH'!M492)</f>
        <v/>
      </c>
      <c r="J1536">
        <f>IF('🔧 XY LANH'!A492="","",'🔧 XY LANH'!#REF!)</f>
        <v/>
      </c>
      <c r="L1536">
        <f>N(L1535)+IF(AND('🔎 TRA CỨU NHANH'!$C$2&lt;&gt;"",OR(ISNUMBER(SEARCH('🔎 TRA CỨU NHANH'!$C$2,$A1536)),ISNUMBER(SEARCH('🔎 TRA CỨU NHANH'!$C$2,$B1536)))),1,0)</f>
        <v/>
      </c>
      <c r="M1536">
        <f>IF(L1536&gt;N(L1535),L1536,"")</f>
        <v/>
      </c>
      <c r="N1536">
        <f>N(N1535)+IF(AND('💰 BÁO GIÁ'!$C$27&lt;&gt;"",OR(ISNUMBER(SEARCH('💰 BÁO GIÁ'!$C$27,$A1536)),ISNUMBER(SEARCH('💰 BÁO GIÁ'!$C$27,$B1536)))),1,0)</f>
        <v/>
      </c>
      <c r="O1536">
        <f>IF(N1536&gt;N(N1535),N1536,"")</f>
        <v/>
      </c>
    </row>
    <row r="1537">
      <c r="A1537">
        <f>IF('🔧 XY LANH'!A493="","",'🔧 XY LANH'!A493)</f>
        <v/>
      </c>
      <c r="B1537">
        <f>IF('🔧 XY LANH'!A493="","",'🔧 XY LANH'!N493)</f>
        <v/>
      </c>
      <c r="C1537">
        <f>IF('🔧 XY LANH'!A493="","","Xy lanh")</f>
        <v/>
      </c>
      <c r="D1537">
        <f>IF('🔧 XY LANH'!A493="","",'🔧 XY LANH'!I493)</f>
        <v/>
      </c>
      <c r="E1537">
        <f>IF('🔧 XY LANH'!A493="","",'🔧 XY LANH'!#REF!)</f>
        <v/>
      </c>
      <c r="F1537">
        <f>IF('🔧 XY LANH'!A493="","",'🔧 XY LANH'!J493)</f>
        <v/>
      </c>
      <c r="G1537">
        <f>IF('🔧 XY LANH'!A493="","",'🔧 XY LANH'!K493)</f>
        <v/>
      </c>
      <c r="H1537">
        <f>IF('🔧 XY LANH'!A493="","",'🔧 XY LANH'!L493)</f>
        <v/>
      </c>
      <c r="I1537">
        <f>IF('🔧 XY LANH'!A493="","",'🔧 XY LANH'!M493)</f>
        <v/>
      </c>
      <c r="J1537">
        <f>IF('🔧 XY LANH'!A493="","",'🔧 XY LANH'!#REF!)</f>
        <v/>
      </c>
      <c r="L1537">
        <f>N(L1536)+IF(AND('🔎 TRA CỨU NHANH'!$C$2&lt;&gt;"",OR(ISNUMBER(SEARCH('🔎 TRA CỨU NHANH'!$C$2,$A1537)),ISNUMBER(SEARCH('🔎 TRA CỨU NHANH'!$C$2,$B1537)))),1,0)</f>
        <v/>
      </c>
      <c r="M1537">
        <f>IF(L1537&gt;N(L1536),L1537,"")</f>
        <v/>
      </c>
      <c r="N1537">
        <f>N(N1536)+IF(AND('💰 BÁO GIÁ'!$C$27&lt;&gt;"",OR(ISNUMBER(SEARCH('💰 BÁO GIÁ'!$C$27,$A1537)),ISNUMBER(SEARCH('💰 BÁO GIÁ'!$C$27,$B1537)))),1,0)</f>
        <v/>
      </c>
      <c r="O1537">
        <f>IF(N1537&gt;N(N1536),N1537,"")</f>
        <v/>
      </c>
    </row>
    <row r="1538">
      <c r="A1538">
        <f>IF('🔧 XY LANH'!A494="","",'🔧 XY LANH'!A494)</f>
        <v/>
      </c>
      <c r="B1538">
        <f>IF('🔧 XY LANH'!A494="","",'🔧 XY LANH'!N494)</f>
        <v/>
      </c>
      <c r="C1538">
        <f>IF('🔧 XY LANH'!A494="","","Xy lanh")</f>
        <v/>
      </c>
      <c r="D1538">
        <f>IF('🔧 XY LANH'!A494="","",'🔧 XY LANH'!I494)</f>
        <v/>
      </c>
      <c r="E1538">
        <f>IF('🔧 XY LANH'!A494="","",'🔧 XY LANH'!#REF!)</f>
        <v/>
      </c>
      <c r="F1538">
        <f>IF('🔧 XY LANH'!A494="","",'🔧 XY LANH'!J494)</f>
        <v/>
      </c>
      <c r="G1538">
        <f>IF('🔧 XY LANH'!A494="","",'🔧 XY LANH'!K494)</f>
        <v/>
      </c>
      <c r="H1538">
        <f>IF('🔧 XY LANH'!A494="","",'🔧 XY LANH'!L494)</f>
        <v/>
      </c>
      <c r="I1538">
        <f>IF('🔧 XY LANH'!A494="","",'🔧 XY LANH'!M494)</f>
        <v/>
      </c>
      <c r="J1538">
        <f>IF('🔧 XY LANH'!A494="","",'🔧 XY LANH'!#REF!)</f>
        <v/>
      </c>
      <c r="L1538">
        <f>N(L1537)+IF(AND('🔎 TRA CỨU NHANH'!$C$2&lt;&gt;"",OR(ISNUMBER(SEARCH('🔎 TRA CỨU NHANH'!$C$2,$A1538)),ISNUMBER(SEARCH('🔎 TRA CỨU NHANH'!$C$2,$B1538)))),1,0)</f>
        <v/>
      </c>
      <c r="M1538">
        <f>IF(L1538&gt;N(L1537),L1538,"")</f>
        <v/>
      </c>
      <c r="N1538">
        <f>N(N1537)+IF(AND('💰 BÁO GIÁ'!$C$27&lt;&gt;"",OR(ISNUMBER(SEARCH('💰 BÁO GIÁ'!$C$27,$A1538)),ISNUMBER(SEARCH('💰 BÁO GIÁ'!$C$27,$B1538)))),1,0)</f>
        <v/>
      </c>
      <c r="O1538">
        <f>IF(N1538&gt;N(N1537),N1538,"")</f>
        <v/>
      </c>
    </row>
    <row r="1539">
      <c r="A1539">
        <f>IF('🔧 XY LANH'!A495="","",'🔧 XY LANH'!A495)</f>
        <v/>
      </c>
      <c r="B1539">
        <f>IF('🔧 XY LANH'!A495="","",'🔧 XY LANH'!N495)</f>
        <v/>
      </c>
      <c r="C1539">
        <f>IF('🔧 XY LANH'!A495="","","Xy lanh")</f>
        <v/>
      </c>
      <c r="D1539">
        <f>IF('🔧 XY LANH'!A495="","",'🔧 XY LANH'!I495)</f>
        <v/>
      </c>
      <c r="E1539">
        <f>IF('🔧 XY LANH'!A495="","",'🔧 XY LANH'!#REF!)</f>
        <v/>
      </c>
      <c r="F1539">
        <f>IF('🔧 XY LANH'!A495="","",'🔧 XY LANH'!J495)</f>
        <v/>
      </c>
      <c r="G1539">
        <f>IF('🔧 XY LANH'!A495="","",'🔧 XY LANH'!K495)</f>
        <v/>
      </c>
      <c r="H1539">
        <f>IF('🔧 XY LANH'!A495="","",'🔧 XY LANH'!L495)</f>
        <v/>
      </c>
      <c r="I1539">
        <f>IF('🔧 XY LANH'!A495="","",'🔧 XY LANH'!M495)</f>
        <v/>
      </c>
      <c r="J1539">
        <f>IF('🔧 XY LANH'!A495="","",'🔧 XY LANH'!#REF!)</f>
        <v/>
      </c>
      <c r="L1539">
        <f>N(L1538)+IF(AND('🔎 TRA CỨU NHANH'!$C$2&lt;&gt;"",OR(ISNUMBER(SEARCH('🔎 TRA CỨU NHANH'!$C$2,$A1539)),ISNUMBER(SEARCH('🔎 TRA CỨU NHANH'!$C$2,$B1539)))),1,0)</f>
        <v/>
      </c>
      <c r="M1539">
        <f>IF(L1539&gt;N(L1538),L1539,"")</f>
        <v/>
      </c>
      <c r="N1539">
        <f>N(N1538)+IF(AND('💰 BÁO GIÁ'!$C$27&lt;&gt;"",OR(ISNUMBER(SEARCH('💰 BÁO GIÁ'!$C$27,$A1539)),ISNUMBER(SEARCH('💰 BÁO GIÁ'!$C$27,$B1539)))),1,0)</f>
        <v/>
      </c>
      <c r="O1539">
        <f>IF(N1539&gt;N(N1538),N1539,"")</f>
        <v/>
      </c>
    </row>
    <row r="1540">
      <c r="A1540">
        <f>IF('🔧 XY LANH'!A496="","",'🔧 XY LANH'!A496)</f>
        <v/>
      </c>
      <c r="B1540">
        <f>IF('🔧 XY LANH'!A496="","",'🔧 XY LANH'!N496)</f>
        <v/>
      </c>
      <c r="C1540">
        <f>IF('🔧 XY LANH'!A496="","","Xy lanh")</f>
        <v/>
      </c>
      <c r="D1540">
        <f>IF('🔧 XY LANH'!A496="","",'🔧 XY LANH'!I496)</f>
        <v/>
      </c>
      <c r="E1540">
        <f>IF('🔧 XY LANH'!A496="","",'🔧 XY LANH'!#REF!)</f>
        <v/>
      </c>
      <c r="F1540">
        <f>IF('🔧 XY LANH'!A496="","",'🔧 XY LANH'!J496)</f>
        <v/>
      </c>
      <c r="G1540">
        <f>IF('🔧 XY LANH'!A496="","",'🔧 XY LANH'!K496)</f>
        <v/>
      </c>
      <c r="H1540">
        <f>IF('🔧 XY LANH'!A496="","",'🔧 XY LANH'!L496)</f>
        <v/>
      </c>
      <c r="I1540">
        <f>IF('🔧 XY LANH'!A496="","",'🔧 XY LANH'!M496)</f>
        <v/>
      </c>
      <c r="J1540">
        <f>IF('🔧 XY LANH'!A496="","",'🔧 XY LANH'!#REF!)</f>
        <v/>
      </c>
      <c r="L1540">
        <f>N(L1539)+IF(AND('🔎 TRA CỨU NHANH'!$C$2&lt;&gt;"",OR(ISNUMBER(SEARCH('🔎 TRA CỨU NHANH'!$C$2,$A1540)),ISNUMBER(SEARCH('🔎 TRA CỨU NHANH'!$C$2,$B1540)))),1,0)</f>
        <v/>
      </c>
      <c r="M1540">
        <f>IF(L1540&gt;N(L1539),L1540,"")</f>
        <v/>
      </c>
      <c r="N1540">
        <f>N(N1539)+IF(AND('💰 BÁO GIÁ'!$C$27&lt;&gt;"",OR(ISNUMBER(SEARCH('💰 BÁO GIÁ'!$C$27,$A1540)),ISNUMBER(SEARCH('💰 BÁO GIÁ'!$C$27,$B1540)))),1,0)</f>
        <v/>
      </c>
      <c r="O1540">
        <f>IF(N1540&gt;N(N1539),N1540,"")</f>
        <v/>
      </c>
    </row>
    <row r="1541">
      <c r="A1541">
        <f>IF('🔧 XY LANH'!A497="","",'🔧 XY LANH'!A497)</f>
        <v/>
      </c>
      <c r="B1541">
        <f>IF('🔧 XY LANH'!A497="","",'🔧 XY LANH'!N497)</f>
        <v/>
      </c>
      <c r="C1541">
        <f>IF('🔧 XY LANH'!A497="","","Xy lanh")</f>
        <v/>
      </c>
      <c r="D1541">
        <f>IF('🔧 XY LANH'!A497="","",'🔧 XY LANH'!I497)</f>
        <v/>
      </c>
      <c r="E1541">
        <f>IF('🔧 XY LANH'!A497="","",'🔧 XY LANH'!#REF!)</f>
        <v/>
      </c>
      <c r="F1541">
        <f>IF('🔧 XY LANH'!A497="","",'🔧 XY LANH'!J497)</f>
        <v/>
      </c>
      <c r="G1541">
        <f>IF('🔧 XY LANH'!A497="","",'🔧 XY LANH'!K497)</f>
        <v/>
      </c>
      <c r="H1541">
        <f>IF('🔧 XY LANH'!A497="","",'🔧 XY LANH'!L497)</f>
        <v/>
      </c>
      <c r="I1541">
        <f>IF('🔧 XY LANH'!A497="","",'🔧 XY LANH'!M497)</f>
        <v/>
      </c>
      <c r="J1541">
        <f>IF('🔧 XY LANH'!A497="","",'🔧 XY LANH'!#REF!)</f>
        <v/>
      </c>
      <c r="L1541">
        <f>N(L1540)+IF(AND('🔎 TRA CỨU NHANH'!$C$2&lt;&gt;"",OR(ISNUMBER(SEARCH('🔎 TRA CỨU NHANH'!$C$2,$A1541)),ISNUMBER(SEARCH('🔎 TRA CỨU NHANH'!$C$2,$B1541)))),1,0)</f>
        <v/>
      </c>
      <c r="M1541">
        <f>IF(L1541&gt;N(L1540),L1541,"")</f>
        <v/>
      </c>
      <c r="N1541">
        <f>N(N1540)+IF(AND('💰 BÁO GIÁ'!$C$27&lt;&gt;"",OR(ISNUMBER(SEARCH('💰 BÁO GIÁ'!$C$27,$A1541)),ISNUMBER(SEARCH('💰 BÁO GIÁ'!$C$27,$B1541)))),1,0)</f>
        <v/>
      </c>
      <c r="O1541">
        <f>IF(N1541&gt;N(N1540),N1541,"")</f>
        <v/>
      </c>
    </row>
    <row r="1542">
      <c r="A1542">
        <f>IF('🔧 XY LANH'!A498="","",'🔧 XY LANH'!A498)</f>
        <v/>
      </c>
      <c r="B1542">
        <f>IF('🔧 XY LANH'!A498="","",'🔧 XY LANH'!N498)</f>
        <v/>
      </c>
      <c r="C1542">
        <f>IF('🔧 XY LANH'!A498="","","Xy lanh")</f>
        <v/>
      </c>
      <c r="D1542">
        <f>IF('🔧 XY LANH'!A498="","",'🔧 XY LANH'!I498)</f>
        <v/>
      </c>
      <c r="E1542">
        <f>IF('🔧 XY LANH'!A498="","",'🔧 XY LANH'!#REF!)</f>
        <v/>
      </c>
      <c r="F1542">
        <f>IF('🔧 XY LANH'!A498="","",'🔧 XY LANH'!J498)</f>
        <v/>
      </c>
      <c r="G1542">
        <f>IF('🔧 XY LANH'!A498="","",'🔧 XY LANH'!K498)</f>
        <v/>
      </c>
      <c r="H1542">
        <f>IF('🔧 XY LANH'!A498="","",'🔧 XY LANH'!L498)</f>
        <v/>
      </c>
      <c r="I1542">
        <f>IF('🔧 XY LANH'!A498="","",'🔧 XY LANH'!M498)</f>
        <v/>
      </c>
      <c r="J1542">
        <f>IF('🔧 XY LANH'!A498="","",'🔧 XY LANH'!#REF!)</f>
        <v/>
      </c>
      <c r="L1542">
        <f>N(L1541)+IF(AND('🔎 TRA CỨU NHANH'!$C$2&lt;&gt;"",OR(ISNUMBER(SEARCH('🔎 TRA CỨU NHANH'!$C$2,$A1542)),ISNUMBER(SEARCH('🔎 TRA CỨU NHANH'!$C$2,$B1542)))),1,0)</f>
        <v/>
      </c>
      <c r="M1542">
        <f>IF(L1542&gt;N(L1541),L1542,"")</f>
        <v/>
      </c>
      <c r="N1542">
        <f>N(N1541)+IF(AND('💰 BÁO GIÁ'!$C$27&lt;&gt;"",OR(ISNUMBER(SEARCH('💰 BÁO GIÁ'!$C$27,$A1542)),ISNUMBER(SEARCH('💰 BÁO GIÁ'!$C$27,$B1542)))),1,0)</f>
        <v/>
      </c>
      <c r="O1542">
        <f>IF(N1542&gt;N(N1541),N1542,"")</f>
        <v/>
      </c>
    </row>
    <row r="1543">
      <c r="A1543">
        <f>IF('🔧 XY LANH'!A499="","",'🔧 XY LANH'!A499)</f>
        <v/>
      </c>
      <c r="B1543">
        <f>IF('🔧 XY LANH'!A499="","",'🔧 XY LANH'!N499)</f>
        <v/>
      </c>
      <c r="C1543">
        <f>IF('🔧 XY LANH'!A499="","","Xy lanh")</f>
        <v/>
      </c>
      <c r="D1543">
        <f>IF('🔧 XY LANH'!A499="","",'🔧 XY LANH'!I499)</f>
        <v/>
      </c>
      <c r="E1543">
        <f>IF('🔧 XY LANH'!A499="","",'🔧 XY LANH'!#REF!)</f>
        <v/>
      </c>
      <c r="F1543">
        <f>IF('🔧 XY LANH'!A499="","",'🔧 XY LANH'!J499)</f>
        <v/>
      </c>
      <c r="G1543">
        <f>IF('🔧 XY LANH'!A499="","",'🔧 XY LANH'!K499)</f>
        <v/>
      </c>
      <c r="H1543">
        <f>IF('🔧 XY LANH'!A499="","",'🔧 XY LANH'!L499)</f>
        <v/>
      </c>
      <c r="I1543">
        <f>IF('🔧 XY LANH'!A499="","",'🔧 XY LANH'!M499)</f>
        <v/>
      </c>
      <c r="J1543">
        <f>IF('🔧 XY LANH'!A499="","",'🔧 XY LANH'!#REF!)</f>
        <v/>
      </c>
      <c r="L1543">
        <f>N(L1542)+IF(AND('🔎 TRA CỨU NHANH'!$C$2&lt;&gt;"",OR(ISNUMBER(SEARCH('🔎 TRA CỨU NHANH'!$C$2,$A1543)),ISNUMBER(SEARCH('🔎 TRA CỨU NHANH'!$C$2,$B1543)))),1,0)</f>
        <v/>
      </c>
      <c r="M1543">
        <f>IF(L1543&gt;N(L1542),L1543,"")</f>
        <v/>
      </c>
      <c r="N1543">
        <f>N(N1542)+IF(AND('💰 BÁO GIÁ'!$C$27&lt;&gt;"",OR(ISNUMBER(SEARCH('💰 BÁO GIÁ'!$C$27,$A1543)),ISNUMBER(SEARCH('💰 BÁO GIÁ'!$C$27,$B1543)))),1,0)</f>
        <v/>
      </c>
      <c r="O1543">
        <f>IF(N1543&gt;N(N1542),N1543,"")</f>
        <v/>
      </c>
    </row>
    <row r="1544">
      <c r="A1544">
        <f>IF('🔧 XY LANH'!A500="","",'🔧 XY LANH'!A500)</f>
        <v/>
      </c>
      <c r="B1544">
        <f>IF('🔧 XY LANH'!A500="","",'🔧 XY LANH'!N500)</f>
        <v/>
      </c>
      <c r="C1544">
        <f>IF('🔧 XY LANH'!A500="","","Xy lanh")</f>
        <v/>
      </c>
      <c r="D1544">
        <f>IF('🔧 XY LANH'!A500="","",'🔧 XY LANH'!I500)</f>
        <v/>
      </c>
      <c r="E1544">
        <f>IF('🔧 XY LANH'!A500="","",'🔧 XY LANH'!#REF!)</f>
        <v/>
      </c>
      <c r="F1544">
        <f>IF('🔧 XY LANH'!A500="","",'🔧 XY LANH'!J500)</f>
        <v/>
      </c>
      <c r="G1544">
        <f>IF('🔧 XY LANH'!A500="","",'🔧 XY LANH'!K500)</f>
        <v/>
      </c>
      <c r="H1544">
        <f>IF('🔧 XY LANH'!A500="","",'🔧 XY LANH'!L500)</f>
        <v/>
      </c>
      <c r="I1544">
        <f>IF('🔧 XY LANH'!A500="","",'🔧 XY LANH'!M500)</f>
        <v/>
      </c>
      <c r="J1544">
        <f>IF('🔧 XY LANH'!A500="","",'🔧 XY LANH'!#REF!)</f>
        <v/>
      </c>
      <c r="L1544">
        <f>N(L1543)+IF(AND('🔎 TRA CỨU NHANH'!$C$2&lt;&gt;"",OR(ISNUMBER(SEARCH('🔎 TRA CỨU NHANH'!$C$2,$A1544)),ISNUMBER(SEARCH('🔎 TRA CỨU NHANH'!$C$2,$B1544)))),1,0)</f>
        <v/>
      </c>
      <c r="M1544">
        <f>IF(L1544&gt;N(L1543),L1544,"")</f>
        <v/>
      </c>
      <c r="N1544">
        <f>N(N1543)+IF(AND('💰 BÁO GIÁ'!$C$27&lt;&gt;"",OR(ISNUMBER(SEARCH('💰 BÁO GIÁ'!$C$27,$A1544)),ISNUMBER(SEARCH('💰 BÁO GIÁ'!$C$27,$B1544)))),1,0)</f>
        <v/>
      </c>
      <c r="O1544">
        <f>IF(N1544&gt;N(N1543),N1544,"")</f>
        <v/>
      </c>
    </row>
    <row r="1545">
      <c r="A1545">
        <f>IF('🔧 XY LANH'!A501="","",'🔧 XY LANH'!A501)</f>
        <v/>
      </c>
      <c r="B1545">
        <f>IF('🔧 XY LANH'!A501="","",'🔧 XY LANH'!N501)</f>
        <v/>
      </c>
      <c r="C1545">
        <f>IF('🔧 XY LANH'!A501="","","Xy lanh")</f>
        <v/>
      </c>
      <c r="D1545">
        <f>IF('🔧 XY LANH'!A501="","",'🔧 XY LANH'!I501)</f>
        <v/>
      </c>
      <c r="E1545">
        <f>IF('🔧 XY LANH'!A501="","",'🔧 XY LANH'!#REF!)</f>
        <v/>
      </c>
      <c r="F1545">
        <f>IF('🔧 XY LANH'!A501="","",'🔧 XY LANH'!J501)</f>
        <v/>
      </c>
      <c r="G1545">
        <f>IF('🔧 XY LANH'!A501="","",'🔧 XY LANH'!K501)</f>
        <v/>
      </c>
      <c r="H1545">
        <f>IF('🔧 XY LANH'!A501="","",'🔧 XY LANH'!L501)</f>
        <v/>
      </c>
      <c r="I1545">
        <f>IF('🔧 XY LANH'!A501="","",'🔧 XY LANH'!M501)</f>
        <v/>
      </c>
      <c r="J1545">
        <f>IF('🔧 XY LANH'!A501="","",'🔧 XY LANH'!#REF!)</f>
        <v/>
      </c>
      <c r="L1545">
        <f>N(L1544)+IF(AND('🔎 TRA CỨU NHANH'!$C$2&lt;&gt;"",OR(ISNUMBER(SEARCH('🔎 TRA CỨU NHANH'!$C$2,$A1545)),ISNUMBER(SEARCH('🔎 TRA CỨU NHANH'!$C$2,$B1545)))),1,0)</f>
        <v/>
      </c>
      <c r="M1545">
        <f>IF(L1545&gt;N(L1544),L1545,"")</f>
        <v/>
      </c>
      <c r="N1545">
        <f>N(N1544)+IF(AND('💰 BÁO GIÁ'!$C$27&lt;&gt;"",OR(ISNUMBER(SEARCH('💰 BÁO GIÁ'!$C$27,$A1545)),ISNUMBER(SEARCH('💰 BÁO GIÁ'!$C$27,$B1545)))),1,0)</f>
        <v/>
      </c>
      <c r="O1545">
        <f>IF(N1545&gt;N(N1544),N1545,"")</f>
        <v/>
      </c>
    </row>
    <row r="1546">
      <c r="A1546">
        <f>IF('🔧 XY LANH'!A502="","",'🔧 XY LANH'!A502)</f>
        <v/>
      </c>
      <c r="B1546">
        <f>IF('🔧 XY LANH'!A502="","",'🔧 XY LANH'!N502)</f>
        <v/>
      </c>
      <c r="C1546">
        <f>IF('🔧 XY LANH'!A502="","","Xy lanh")</f>
        <v/>
      </c>
      <c r="D1546">
        <f>IF('🔧 XY LANH'!A502="","",'🔧 XY LANH'!I502)</f>
        <v/>
      </c>
      <c r="E1546">
        <f>IF('🔧 XY LANH'!A502="","",'🔧 XY LANH'!#REF!)</f>
        <v/>
      </c>
      <c r="F1546">
        <f>IF('🔧 XY LANH'!A502="","",'🔧 XY LANH'!J502)</f>
        <v/>
      </c>
      <c r="G1546">
        <f>IF('🔧 XY LANH'!A502="","",'🔧 XY LANH'!K502)</f>
        <v/>
      </c>
      <c r="H1546">
        <f>IF('🔧 XY LANH'!A502="","",'🔧 XY LANH'!L502)</f>
        <v/>
      </c>
      <c r="I1546">
        <f>IF('🔧 XY LANH'!A502="","",'🔧 XY LANH'!M502)</f>
        <v/>
      </c>
      <c r="J1546">
        <f>IF('🔧 XY LANH'!A502="","",'🔧 XY LANH'!#REF!)</f>
        <v/>
      </c>
      <c r="L1546">
        <f>N(L1545)+IF(AND('🔎 TRA CỨU NHANH'!$C$2&lt;&gt;"",OR(ISNUMBER(SEARCH('🔎 TRA CỨU NHANH'!$C$2,$A1546)),ISNUMBER(SEARCH('🔎 TRA CỨU NHANH'!$C$2,$B1546)))),1,0)</f>
        <v/>
      </c>
      <c r="M1546">
        <f>IF(L1546&gt;N(L1545),L1546,"")</f>
        <v/>
      </c>
      <c r="N1546">
        <f>N(N1545)+IF(AND('💰 BÁO GIÁ'!$C$27&lt;&gt;"",OR(ISNUMBER(SEARCH('💰 BÁO GIÁ'!$C$27,$A1546)),ISNUMBER(SEARCH('💰 BÁO GIÁ'!$C$27,$B1546)))),1,0)</f>
        <v/>
      </c>
      <c r="O1546">
        <f>IF(N1546&gt;N(N1545),N1546,"")</f>
        <v/>
      </c>
    </row>
    <row r="1547">
      <c r="A1547">
        <f>IF('🔧 XY LANH'!A503="","",'🔧 XY LANH'!A503)</f>
        <v/>
      </c>
      <c r="B1547">
        <f>IF('🔧 XY LANH'!A503="","",'🔧 XY LANH'!N503)</f>
        <v/>
      </c>
      <c r="C1547">
        <f>IF('🔧 XY LANH'!A503="","","Xy lanh")</f>
        <v/>
      </c>
      <c r="D1547">
        <f>IF('🔧 XY LANH'!A503="","",'🔧 XY LANH'!I503)</f>
        <v/>
      </c>
      <c r="E1547">
        <f>IF('🔧 XY LANH'!A503="","",'🔧 XY LANH'!#REF!)</f>
        <v/>
      </c>
      <c r="F1547">
        <f>IF('🔧 XY LANH'!A503="","",'🔧 XY LANH'!J503)</f>
        <v/>
      </c>
      <c r="G1547">
        <f>IF('🔧 XY LANH'!A503="","",'🔧 XY LANH'!K503)</f>
        <v/>
      </c>
      <c r="H1547">
        <f>IF('🔧 XY LANH'!A503="","",'🔧 XY LANH'!L503)</f>
        <v/>
      </c>
      <c r="I1547">
        <f>IF('🔧 XY LANH'!A503="","",'🔧 XY LANH'!M503)</f>
        <v/>
      </c>
      <c r="J1547">
        <f>IF('🔧 XY LANH'!A503="","",'🔧 XY LANH'!#REF!)</f>
        <v/>
      </c>
      <c r="L1547">
        <f>N(L1546)+IF(AND('🔎 TRA CỨU NHANH'!$C$2&lt;&gt;"",OR(ISNUMBER(SEARCH('🔎 TRA CỨU NHANH'!$C$2,$A1547)),ISNUMBER(SEARCH('🔎 TRA CỨU NHANH'!$C$2,$B1547)))),1,0)</f>
        <v/>
      </c>
      <c r="M1547">
        <f>IF(L1547&gt;N(L1546),L1547,"")</f>
        <v/>
      </c>
      <c r="N1547">
        <f>N(N1546)+IF(AND('💰 BÁO GIÁ'!$C$27&lt;&gt;"",OR(ISNUMBER(SEARCH('💰 BÁO GIÁ'!$C$27,$A1547)),ISNUMBER(SEARCH('💰 BÁO GIÁ'!$C$27,$B1547)))),1,0)</f>
        <v/>
      </c>
      <c r="O1547">
        <f>IF(N1547&gt;N(N1546),N1547,"")</f>
        <v/>
      </c>
    </row>
    <row r="1548">
      <c r="A1548">
        <f>IF('🔧 XY LANH'!A504="","",'🔧 XY LANH'!A504)</f>
        <v/>
      </c>
      <c r="B1548">
        <f>IF('🔧 XY LANH'!A504="","",'🔧 XY LANH'!N504)</f>
        <v/>
      </c>
      <c r="C1548">
        <f>IF('🔧 XY LANH'!A504="","","Xy lanh")</f>
        <v/>
      </c>
      <c r="D1548">
        <f>IF('🔧 XY LANH'!A504="","",'🔧 XY LANH'!I504)</f>
        <v/>
      </c>
      <c r="E1548">
        <f>IF('🔧 XY LANH'!A504="","",'🔧 XY LANH'!#REF!)</f>
        <v/>
      </c>
      <c r="F1548">
        <f>IF('🔧 XY LANH'!A504="","",'🔧 XY LANH'!J504)</f>
        <v/>
      </c>
      <c r="G1548">
        <f>IF('🔧 XY LANH'!A504="","",'🔧 XY LANH'!K504)</f>
        <v/>
      </c>
      <c r="H1548">
        <f>IF('🔧 XY LANH'!A504="","",'🔧 XY LANH'!L504)</f>
        <v/>
      </c>
      <c r="I1548">
        <f>IF('🔧 XY LANH'!A504="","",'🔧 XY LANH'!M504)</f>
        <v/>
      </c>
      <c r="J1548">
        <f>IF('🔧 XY LANH'!A504="","",'🔧 XY LANH'!#REF!)</f>
        <v/>
      </c>
      <c r="L1548">
        <f>N(L1547)+IF(AND('🔎 TRA CỨU NHANH'!$C$2&lt;&gt;"",OR(ISNUMBER(SEARCH('🔎 TRA CỨU NHANH'!$C$2,$A1548)),ISNUMBER(SEARCH('🔎 TRA CỨU NHANH'!$C$2,$B1548)))),1,0)</f>
        <v/>
      </c>
      <c r="M1548">
        <f>IF(L1548&gt;N(L1547),L1548,"")</f>
        <v/>
      </c>
      <c r="N1548">
        <f>N(N1547)+IF(AND('💰 BÁO GIÁ'!$C$27&lt;&gt;"",OR(ISNUMBER(SEARCH('💰 BÁO GIÁ'!$C$27,$A1548)),ISNUMBER(SEARCH('💰 BÁO GIÁ'!$C$27,$B1548)))),1,0)</f>
        <v/>
      </c>
      <c r="O1548">
        <f>IF(N1548&gt;N(N1547),N1548,"")</f>
        <v/>
      </c>
    </row>
    <row r="1549">
      <c r="A1549">
        <f>IF('🔧 XY LANH'!A505="","",'🔧 XY LANH'!A505)</f>
        <v/>
      </c>
      <c r="B1549">
        <f>IF('🔧 XY LANH'!A505="","",'🔧 XY LANH'!N505)</f>
        <v/>
      </c>
      <c r="C1549">
        <f>IF('🔧 XY LANH'!A505="","","Xy lanh")</f>
        <v/>
      </c>
      <c r="D1549">
        <f>IF('🔧 XY LANH'!A505="","",'🔧 XY LANH'!I505)</f>
        <v/>
      </c>
      <c r="E1549">
        <f>IF('🔧 XY LANH'!A505="","",'🔧 XY LANH'!#REF!)</f>
        <v/>
      </c>
      <c r="F1549">
        <f>IF('🔧 XY LANH'!A505="","",'🔧 XY LANH'!J505)</f>
        <v/>
      </c>
      <c r="G1549">
        <f>IF('🔧 XY LANH'!A505="","",'🔧 XY LANH'!K505)</f>
        <v/>
      </c>
      <c r="H1549">
        <f>IF('🔧 XY LANH'!A505="","",'🔧 XY LANH'!L505)</f>
        <v/>
      </c>
      <c r="I1549">
        <f>IF('🔧 XY LANH'!A505="","",'🔧 XY LANH'!M505)</f>
        <v/>
      </c>
      <c r="J1549">
        <f>IF('🔧 XY LANH'!A505="","",'🔧 XY LANH'!#REF!)</f>
        <v/>
      </c>
      <c r="L1549">
        <f>N(L1548)+IF(AND('🔎 TRA CỨU NHANH'!$C$2&lt;&gt;"",OR(ISNUMBER(SEARCH('🔎 TRA CỨU NHANH'!$C$2,$A1549)),ISNUMBER(SEARCH('🔎 TRA CỨU NHANH'!$C$2,$B1549)))),1,0)</f>
        <v/>
      </c>
      <c r="M1549">
        <f>IF(L1549&gt;N(L1548),L1549,"")</f>
        <v/>
      </c>
      <c r="N1549">
        <f>N(N1548)+IF(AND('💰 BÁO GIÁ'!$C$27&lt;&gt;"",OR(ISNUMBER(SEARCH('💰 BÁO GIÁ'!$C$27,$A1549)),ISNUMBER(SEARCH('💰 BÁO GIÁ'!$C$27,$B1549)))),1,0)</f>
        <v/>
      </c>
      <c r="O1549">
        <f>IF(N1549&gt;N(N1548),N1549,"")</f>
        <v/>
      </c>
    </row>
    <row r="1550">
      <c r="A1550">
        <f>IF('🔧 XY LANH'!A506="","",'🔧 XY LANH'!A506)</f>
        <v/>
      </c>
      <c r="B1550">
        <f>IF('🔧 XY LANH'!A506="","",'🔧 XY LANH'!N506)</f>
        <v/>
      </c>
      <c r="C1550">
        <f>IF('🔧 XY LANH'!A506="","","Xy lanh")</f>
        <v/>
      </c>
      <c r="D1550">
        <f>IF('🔧 XY LANH'!A506="","",'🔧 XY LANH'!I506)</f>
        <v/>
      </c>
      <c r="E1550">
        <f>IF('🔧 XY LANH'!A506="","",'🔧 XY LANH'!#REF!)</f>
        <v/>
      </c>
      <c r="F1550">
        <f>IF('🔧 XY LANH'!A506="","",'🔧 XY LANH'!J506)</f>
        <v/>
      </c>
      <c r="G1550">
        <f>IF('🔧 XY LANH'!A506="","",'🔧 XY LANH'!K506)</f>
        <v/>
      </c>
      <c r="H1550">
        <f>IF('🔧 XY LANH'!A506="","",'🔧 XY LANH'!L506)</f>
        <v/>
      </c>
      <c r="I1550">
        <f>IF('🔧 XY LANH'!A506="","",'🔧 XY LANH'!M506)</f>
        <v/>
      </c>
      <c r="J1550">
        <f>IF('🔧 XY LANH'!A506="","",'🔧 XY LANH'!#REF!)</f>
        <v/>
      </c>
      <c r="L1550">
        <f>N(L1549)+IF(AND('🔎 TRA CỨU NHANH'!$C$2&lt;&gt;"",OR(ISNUMBER(SEARCH('🔎 TRA CỨU NHANH'!$C$2,$A1550)),ISNUMBER(SEARCH('🔎 TRA CỨU NHANH'!$C$2,$B1550)))),1,0)</f>
        <v/>
      </c>
      <c r="M1550">
        <f>IF(L1550&gt;N(L1549),L1550,"")</f>
        <v/>
      </c>
      <c r="N1550">
        <f>N(N1549)+IF(AND('💰 BÁO GIÁ'!$C$27&lt;&gt;"",OR(ISNUMBER(SEARCH('💰 BÁO GIÁ'!$C$27,$A1550)),ISNUMBER(SEARCH('💰 BÁO GIÁ'!$C$27,$B1550)))),1,0)</f>
        <v/>
      </c>
      <c r="O1550">
        <f>IF(N1550&gt;N(N1549),N1550,"")</f>
        <v/>
      </c>
    </row>
    <row r="1551">
      <c r="A1551">
        <f>IF('🔧 XY LANH'!A507="","",'🔧 XY LANH'!A507)</f>
        <v/>
      </c>
      <c r="B1551">
        <f>IF('🔧 XY LANH'!A507="","",'🔧 XY LANH'!N507)</f>
        <v/>
      </c>
      <c r="C1551">
        <f>IF('🔧 XY LANH'!A507="","","Xy lanh")</f>
        <v/>
      </c>
      <c r="D1551">
        <f>IF('🔧 XY LANH'!A507="","",'🔧 XY LANH'!I507)</f>
        <v/>
      </c>
      <c r="E1551">
        <f>IF('🔧 XY LANH'!A507="","",'🔧 XY LANH'!#REF!)</f>
        <v/>
      </c>
      <c r="F1551">
        <f>IF('🔧 XY LANH'!A507="","",'🔧 XY LANH'!J507)</f>
        <v/>
      </c>
      <c r="G1551">
        <f>IF('🔧 XY LANH'!A507="","",'🔧 XY LANH'!K507)</f>
        <v/>
      </c>
      <c r="H1551">
        <f>IF('🔧 XY LANH'!A507="","",'🔧 XY LANH'!L507)</f>
        <v/>
      </c>
      <c r="I1551">
        <f>IF('🔧 XY LANH'!A507="","",'🔧 XY LANH'!M507)</f>
        <v/>
      </c>
      <c r="J1551">
        <f>IF('🔧 XY LANH'!A507="","",'🔧 XY LANH'!#REF!)</f>
        <v/>
      </c>
      <c r="L1551">
        <f>N(L1550)+IF(AND('🔎 TRA CỨU NHANH'!$C$2&lt;&gt;"",OR(ISNUMBER(SEARCH('🔎 TRA CỨU NHANH'!$C$2,$A1551)),ISNUMBER(SEARCH('🔎 TRA CỨU NHANH'!$C$2,$B1551)))),1,0)</f>
        <v/>
      </c>
      <c r="M1551">
        <f>IF(L1551&gt;N(L1550),L1551,"")</f>
        <v/>
      </c>
      <c r="N1551">
        <f>N(N1550)+IF(AND('💰 BÁO GIÁ'!$C$27&lt;&gt;"",OR(ISNUMBER(SEARCH('💰 BÁO GIÁ'!$C$27,$A1551)),ISNUMBER(SEARCH('💰 BÁO GIÁ'!$C$27,$B1551)))),1,0)</f>
        <v/>
      </c>
      <c r="O1551">
        <f>IF(N1551&gt;N(N1550),N1551,"")</f>
        <v/>
      </c>
    </row>
    <row r="1552">
      <c r="A1552">
        <f>IF('🔧 XY LANH'!A508="","",'🔧 XY LANH'!A508)</f>
        <v/>
      </c>
      <c r="B1552">
        <f>IF('🔧 XY LANH'!A508="","",'🔧 XY LANH'!N508)</f>
        <v/>
      </c>
      <c r="C1552">
        <f>IF('🔧 XY LANH'!A508="","","Xy lanh")</f>
        <v/>
      </c>
      <c r="D1552">
        <f>IF('🔧 XY LANH'!A508="","",'🔧 XY LANH'!I508)</f>
        <v/>
      </c>
      <c r="E1552">
        <f>IF('🔧 XY LANH'!A508="","",'🔧 XY LANH'!#REF!)</f>
        <v/>
      </c>
      <c r="F1552">
        <f>IF('🔧 XY LANH'!A508="","",'🔧 XY LANH'!J508)</f>
        <v/>
      </c>
      <c r="G1552">
        <f>IF('🔧 XY LANH'!A508="","",'🔧 XY LANH'!K508)</f>
        <v/>
      </c>
      <c r="H1552">
        <f>IF('🔧 XY LANH'!A508="","",'🔧 XY LANH'!L508)</f>
        <v/>
      </c>
      <c r="I1552">
        <f>IF('🔧 XY LANH'!A508="","",'🔧 XY LANH'!M508)</f>
        <v/>
      </c>
      <c r="J1552">
        <f>IF('🔧 XY LANH'!A508="","",'🔧 XY LANH'!#REF!)</f>
        <v/>
      </c>
      <c r="L1552">
        <f>N(L1551)+IF(AND('🔎 TRA CỨU NHANH'!$C$2&lt;&gt;"",OR(ISNUMBER(SEARCH('🔎 TRA CỨU NHANH'!$C$2,$A1552)),ISNUMBER(SEARCH('🔎 TRA CỨU NHANH'!$C$2,$B1552)))),1,0)</f>
        <v/>
      </c>
      <c r="M1552">
        <f>IF(L1552&gt;N(L1551),L1552,"")</f>
        <v/>
      </c>
      <c r="N1552">
        <f>N(N1551)+IF(AND('💰 BÁO GIÁ'!$C$27&lt;&gt;"",OR(ISNUMBER(SEARCH('💰 BÁO GIÁ'!$C$27,$A1552)),ISNUMBER(SEARCH('💰 BÁO GIÁ'!$C$27,$B1552)))),1,0)</f>
        <v/>
      </c>
      <c r="O1552">
        <f>IF(N1552&gt;N(N1551),N1552,"")</f>
        <v/>
      </c>
    </row>
    <row r="1553">
      <c r="A1553">
        <f>IF('🔧 XY LANH'!A509="","",'🔧 XY LANH'!A509)</f>
        <v/>
      </c>
      <c r="B1553">
        <f>IF('🔧 XY LANH'!A509="","",'🔧 XY LANH'!N509)</f>
        <v/>
      </c>
      <c r="C1553">
        <f>IF('🔧 XY LANH'!A509="","","Xy lanh")</f>
        <v/>
      </c>
      <c r="D1553">
        <f>IF('🔧 XY LANH'!A509="","",'🔧 XY LANH'!I509)</f>
        <v/>
      </c>
      <c r="E1553">
        <f>IF('🔧 XY LANH'!A509="","",'🔧 XY LANH'!#REF!)</f>
        <v/>
      </c>
      <c r="F1553">
        <f>IF('🔧 XY LANH'!A509="","",'🔧 XY LANH'!J509)</f>
        <v/>
      </c>
      <c r="G1553">
        <f>IF('🔧 XY LANH'!A509="","",'🔧 XY LANH'!K509)</f>
        <v/>
      </c>
      <c r="H1553">
        <f>IF('🔧 XY LANH'!A509="","",'🔧 XY LANH'!L509)</f>
        <v/>
      </c>
      <c r="I1553">
        <f>IF('🔧 XY LANH'!A509="","",'🔧 XY LANH'!M509)</f>
        <v/>
      </c>
      <c r="J1553">
        <f>IF('🔧 XY LANH'!A509="","",'🔧 XY LANH'!#REF!)</f>
        <v/>
      </c>
      <c r="L1553">
        <f>N(L1552)+IF(AND('🔎 TRA CỨU NHANH'!$C$2&lt;&gt;"",OR(ISNUMBER(SEARCH('🔎 TRA CỨU NHANH'!$C$2,$A1553)),ISNUMBER(SEARCH('🔎 TRA CỨU NHANH'!$C$2,$B1553)))),1,0)</f>
        <v/>
      </c>
      <c r="M1553">
        <f>IF(L1553&gt;N(L1552),L1553,"")</f>
        <v/>
      </c>
      <c r="N1553">
        <f>N(N1552)+IF(AND('💰 BÁO GIÁ'!$C$27&lt;&gt;"",OR(ISNUMBER(SEARCH('💰 BÁO GIÁ'!$C$27,$A1553)),ISNUMBER(SEARCH('💰 BÁO GIÁ'!$C$27,$B1553)))),1,0)</f>
        <v/>
      </c>
      <c r="O1553">
        <f>IF(N1553&gt;N(N1552),N1553,"")</f>
        <v/>
      </c>
    </row>
    <row r="1554">
      <c r="A1554">
        <f>IF('🔧 XY LANH'!A510="","",'🔧 XY LANH'!A510)</f>
        <v/>
      </c>
      <c r="B1554">
        <f>IF('🔧 XY LANH'!A510="","",'🔧 XY LANH'!N510)</f>
        <v/>
      </c>
      <c r="C1554">
        <f>IF('🔧 XY LANH'!A510="","","Xy lanh")</f>
        <v/>
      </c>
      <c r="D1554">
        <f>IF('🔧 XY LANH'!A510="","",'🔧 XY LANH'!I510)</f>
        <v/>
      </c>
      <c r="E1554">
        <f>IF('🔧 XY LANH'!A510="","",'🔧 XY LANH'!#REF!)</f>
        <v/>
      </c>
      <c r="F1554">
        <f>IF('🔧 XY LANH'!A510="","",'🔧 XY LANH'!J510)</f>
        <v/>
      </c>
      <c r="G1554">
        <f>IF('🔧 XY LANH'!A510="","",'🔧 XY LANH'!K510)</f>
        <v/>
      </c>
      <c r="H1554">
        <f>IF('🔧 XY LANH'!A510="","",'🔧 XY LANH'!L510)</f>
        <v/>
      </c>
      <c r="I1554">
        <f>IF('🔧 XY LANH'!A510="","",'🔧 XY LANH'!M510)</f>
        <v/>
      </c>
      <c r="J1554">
        <f>IF('🔧 XY LANH'!A510="","",'🔧 XY LANH'!#REF!)</f>
        <v/>
      </c>
      <c r="L1554">
        <f>N(L1553)+IF(AND('🔎 TRA CỨU NHANH'!$C$2&lt;&gt;"",OR(ISNUMBER(SEARCH('🔎 TRA CỨU NHANH'!$C$2,$A1554)),ISNUMBER(SEARCH('🔎 TRA CỨU NHANH'!$C$2,$B1554)))),1,0)</f>
        <v/>
      </c>
      <c r="M1554">
        <f>IF(L1554&gt;N(L1553),L1554,"")</f>
        <v/>
      </c>
      <c r="N1554">
        <f>N(N1553)+IF(AND('💰 BÁO GIÁ'!$C$27&lt;&gt;"",OR(ISNUMBER(SEARCH('💰 BÁO GIÁ'!$C$27,$A1554)),ISNUMBER(SEARCH('💰 BÁO GIÁ'!$C$27,$B1554)))),1,0)</f>
        <v/>
      </c>
      <c r="O1554">
        <f>IF(N1554&gt;N(N1553),N1554,"")</f>
        <v/>
      </c>
    </row>
    <row r="1555">
      <c r="A1555">
        <f>IF('🔧 XY LANH'!A511="","",'🔧 XY LANH'!A511)</f>
        <v/>
      </c>
      <c r="B1555">
        <f>IF('🔧 XY LANH'!A511="","",'🔧 XY LANH'!N511)</f>
        <v/>
      </c>
      <c r="C1555">
        <f>IF('🔧 XY LANH'!A511="","","Xy lanh")</f>
        <v/>
      </c>
      <c r="D1555">
        <f>IF('🔧 XY LANH'!A511="","",'🔧 XY LANH'!I511)</f>
        <v/>
      </c>
      <c r="E1555">
        <f>IF('🔧 XY LANH'!A511="","",'🔧 XY LANH'!#REF!)</f>
        <v/>
      </c>
      <c r="F1555">
        <f>IF('🔧 XY LANH'!A511="","",'🔧 XY LANH'!J511)</f>
        <v/>
      </c>
      <c r="G1555">
        <f>IF('🔧 XY LANH'!A511="","",'🔧 XY LANH'!K511)</f>
        <v/>
      </c>
      <c r="H1555">
        <f>IF('🔧 XY LANH'!A511="","",'🔧 XY LANH'!L511)</f>
        <v/>
      </c>
      <c r="I1555">
        <f>IF('🔧 XY LANH'!A511="","",'🔧 XY LANH'!M511)</f>
        <v/>
      </c>
      <c r="J1555">
        <f>IF('🔧 XY LANH'!A511="","",'🔧 XY LANH'!#REF!)</f>
        <v/>
      </c>
      <c r="L1555">
        <f>N(L1554)+IF(AND('🔎 TRA CỨU NHANH'!$C$2&lt;&gt;"",OR(ISNUMBER(SEARCH('🔎 TRA CỨU NHANH'!$C$2,$A1555)),ISNUMBER(SEARCH('🔎 TRA CỨU NHANH'!$C$2,$B1555)))),1,0)</f>
        <v/>
      </c>
      <c r="M1555">
        <f>IF(L1555&gt;N(L1554),L1555,"")</f>
        <v/>
      </c>
      <c r="N1555">
        <f>N(N1554)+IF(AND('💰 BÁO GIÁ'!$C$27&lt;&gt;"",OR(ISNUMBER(SEARCH('💰 BÁO GIÁ'!$C$27,$A1555)),ISNUMBER(SEARCH('💰 BÁO GIÁ'!$C$27,$B1555)))),1,0)</f>
        <v/>
      </c>
      <c r="O1555">
        <f>IF(N1555&gt;N(N1554),N1555,"")</f>
        <v/>
      </c>
    </row>
    <row r="1556">
      <c r="A1556">
        <f>IF('🔧 XY LANH'!A512="","",'🔧 XY LANH'!A512)</f>
        <v/>
      </c>
      <c r="B1556">
        <f>IF('🔧 XY LANH'!A512="","",'🔧 XY LANH'!N512)</f>
        <v/>
      </c>
      <c r="C1556">
        <f>IF('🔧 XY LANH'!A512="","","Xy lanh")</f>
        <v/>
      </c>
      <c r="D1556">
        <f>IF('🔧 XY LANH'!A512="","",'🔧 XY LANH'!I512)</f>
        <v/>
      </c>
      <c r="E1556">
        <f>IF('🔧 XY LANH'!A512="","",'🔧 XY LANH'!#REF!)</f>
        <v/>
      </c>
      <c r="F1556">
        <f>IF('🔧 XY LANH'!A512="","",'🔧 XY LANH'!J512)</f>
        <v/>
      </c>
      <c r="G1556">
        <f>IF('🔧 XY LANH'!A512="","",'🔧 XY LANH'!K512)</f>
        <v/>
      </c>
      <c r="H1556">
        <f>IF('🔧 XY LANH'!A512="","",'🔧 XY LANH'!L512)</f>
        <v/>
      </c>
      <c r="I1556">
        <f>IF('🔧 XY LANH'!A512="","",'🔧 XY LANH'!M512)</f>
        <v/>
      </c>
      <c r="J1556">
        <f>IF('🔧 XY LANH'!A512="","",'🔧 XY LANH'!#REF!)</f>
        <v/>
      </c>
      <c r="L1556">
        <f>N(L1555)+IF(AND('🔎 TRA CỨU NHANH'!$C$2&lt;&gt;"",OR(ISNUMBER(SEARCH('🔎 TRA CỨU NHANH'!$C$2,$A1556)),ISNUMBER(SEARCH('🔎 TRA CỨU NHANH'!$C$2,$B1556)))),1,0)</f>
        <v/>
      </c>
      <c r="M1556">
        <f>IF(L1556&gt;N(L1555),L1556,"")</f>
        <v/>
      </c>
      <c r="N1556">
        <f>N(N1555)+IF(AND('💰 BÁO GIÁ'!$C$27&lt;&gt;"",OR(ISNUMBER(SEARCH('💰 BÁO GIÁ'!$C$27,$A1556)),ISNUMBER(SEARCH('💰 BÁO GIÁ'!$C$27,$B1556)))),1,0)</f>
        <v/>
      </c>
      <c r="O1556">
        <f>IF(N1556&gt;N(N1555),N1556,"")</f>
        <v/>
      </c>
    </row>
    <row r="1557">
      <c r="A1557">
        <f>IF('🔧 XY LANH'!A513="","",'🔧 XY LANH'!A513)</f>
        <v/>
      </c>
      <c r="B1557">
        <f>IF('🔧 XY LANH'!A513="","",'🔧 XY LANH'!N513)</f>
        <v/>
      </c>
      <c r="C1557">
        <f>IF('🔧 XY LANH'!A513="","","Xy lanh")</f>
        <v/>
      </c>
      <c r="D1557">
        <f>IF('🔧 XY LANH'!A513="","",'🔧 XY LANH'!I513)</f>
        <v/>
      </c>
      <c r="E1557">
        <f>IF('🔧 XY LANH'!A513="","",'🔧 XY LANH'!#REF!)</f>
        <v/>
      </c>
      <c r="F1557">
        <f>IF('🔧 XY LANH'!A513="","",'🔧 XY LANH'!J513)</f>
        <v/>
      </c>
      <c r="G1557">
        <f>IF('🔧 XY LANH'!A513="","",'🔧 XY LANH'!K513)</f>
        <v/>
      </c>
      <c r="H1557">
        <f>IF('🔧 XY LANH'!A513="","",'🔧 XY LANH'!L513)</f>
        <v/>
      </c>
      <c r="I1557">
        <f>IF('🔧 XY LANH'!A513="","",'🔧 XY LANH'!M513)</f>
        <v/>
      </c>
      <c r="J1557">
        <f>IF('🔧 XY LANH'!A513="","",'🔧 XY LANH'!#REF!)</f>
        <v/>
      </c>
      <c r="L1557">
        <f>N(L1556)+IF(AND('🔎 TRA CỨU NHANH'!$C$2&lt;&gt;"",OR(ISNUMBER(SEARCH('🔎 TRA CỨU NHANH'!$C$2,$A1557)),ISNUMBER(SEARCH('🔎 TRA CỨU NHANH'!$C$2,$B1557)))),1,0)</f>
        <v/>
      </c>
      <c r="M1557">
        <f>IF(L1557&gt;N(L1556),L1557,"")</f>
        <v/>
      </c>
      <c r="N1557">
        <f>N(N1556)+IF(AND('💰 BÁO GIÁ'!$C$27&lt;&gt;"",OR(ISNUMBER(SEARCH('💰 BÁO GIÁ'!$C$27,$A1557)),ISNUMBER(SEARCH('💰 BÁO GIÁ'!$C$27,$B1557)))),1,0)</f>
        <v/>
      </c>
      <c r="O1557">
        <f>IF(N1557&gt;N(N1556),N1557,"")</f>
        <v/>
      </c>
    </row>
    <row r="1558">
      <c r="A1558">
        <f>IF('🔧 XY LANH'!A514="","",'🔧 XY LANH'!A514)</f>
        <v/>
      </c>
      <c r="B1558">
        <f>IF('🔧 XY LANH'!A514="","",'🔧 XY LANH'!N514)</f>
        <v/>
      </c>
      <c r="C1558">
        <f>IF('🔧 XY LANH'!A514="","","Xy lanh")</f>
        <v/>
      </c>
      <c r="D1558">
        <f>IF('🔧 XY LANH'!A514="","",'🔧 XY LANH'!I514)</f>
        <v/>
      </c>
      <c r="E1558">
        <f>IF('🔧 XY LANH'!A514="","",'🔧 XY LANH'!#REF!)</f>
        <v/>
      </c>
      <c r="F1558">
        <f>IF('🔧 XY LANH'!A514="","",'🔧 XY LANH'!J514)</f>
        <v/>
      </c>
      <c r="G1558">
        <f>IF('🔧 XY LANH'!A514="","",'🔧 XY LANH'!K514)</f>
        <v/>
      </c>
      <c r="H1558">
        <f>IF('🔧 XY LANH'!A514="","",'🔧 XY LANH'!L514)</f>
        <v/>
      </c>
      <c r="I1558">
        <f>IF('🔧 XY LANH'!A514="","",'🔧 XY LANH'!M514)</f>
        <v/>
      </c>
      <c r="J1558">
        <f>IF('🔧 XY LANH'!A514="","",'🔧 XY LANH'!#REF!)</f>
        <v/>
      </c>
      <c r="L1558">
        <f>N(L1557)+IF(AND('🔎 TRA CỨU NHANH'!$C$2&lt;&gt;"",OR(ISNUMBER(SEARCH('🔎 TRA CỨU NHANH'!$C$2,$A1558)),ISNUMBER(SEARCH('🔎 TRA CỨU NHANH'!$C$2,$B1558)))),1,0)</f>
        <v/>
      </c>
      <c r="M1558">
        <f>IF(L1558&gt;N(L1557),L1558,"")</f>
        <v/>
      </c>
      <c r="N1558">
        <f>N(N1557)+IF(AND('💰 BÁO GIÁ'!$C$27&lt;&gt;"",OR(ISNUMBER(SEARCH('💰 BÁO GIÁ'!$C$27,$A1558)),ISNUMBER(SEARCH('💰 BÁO GIÁ'!$C$27,$B1558)))),1,0)</f>
        <v/>
      </c>
      <c r="O1558">
        <f>IF(N1558&gt;N(N1557),N1558,"")</f>
        <v/>
      </c>
    </row>
    <row r="1559">
      <c r="A1559">
        <f>IF('🔧 XY LANH'!A515="","",'🔧 XY LANH'!A515)</f>
        <v/>
      </c>
      <c r="B1559">
        <f>IF('🔧 XY LANH'!A515="","",'🔧 XY LANH'!N515)</f>
        <v/>
      </c>
      <c r="C1559">
        <f>IF('🔧 XY LANH'!A515="","","Xy lanh")</f>
        <v/>
      </c>
      <c r="D1559">
        <f>IF('🔧 XY LANH'!A515="","",'🔧 XY LANH'!I515)</f>
        <v/>
      </c>
      <c r="E1559">
        <f>IF('🔧 XY LANH'!A515="","",'🔧 XY LANH'!#REF!)</f>
        <v/>
      </c>
      <c r="F1559">
        <f>IF('🔧 XY LANH'!A515="","",'🔧 XY LANH'!J515)</f>
        <v/>
      </c>
      <c r="G1559">
        <f>IF('🔧 XY LANH'!A515="","",'🔧 XY LANH'!K515)</f>
        <v/>
      </c>
      <c r="H1559">
        <f>IF('🔧 XY LANH'!A515="","",'🔧 XY LANH'!L515)</f>
        <v/>
      </c>
      <c r="I1559">
        <f>IF('🔧 XY LANH'!A515="","",'🔧 XY LANH'!M515)</f>
        <v/>
      </c>
      <c r="J1559">
        <f>IF('🔧 XY LANH'!A515="","",'🔧 XY LANH'!#REF!)</f>
        <v/>
      </c>
      <c r="L1559">
        <f>N(L1558)+IF(AND('🔎 TRA CỨU NHANH'!$C$2&lt;&gt;"",OR(ISNUMBER(SEARCH('🔎 TRA CỨU NHANH'!$C$2,$A1559)),ISNUMBER(SEARCH('🔎 TRA CỨU NHANH'!$C$2,$B1559)))),1,0)</f>
        <v/>
      </c>
      <c r="M1559">
        <f>IF(L1559&gt;N(L1558),L1559,"")</f>
        <v/>
      </c>
      <c r="N1559">
        <f>N(N1558)+IF(AND('💰 BÁO GIÁ'!$C$27&lt;&gt;"",OR(ISNUMBER(SEARCH('💰 BÁO GIÁ'!$C$27,$A1559)),ISNUMBER(SEARCH('💰 BÁO GIÁ'!$C$27,$B1559)))),1,0)</f>
        <v/>
      </c>
      <c r="O1559">
        <f>IF(N1559&gt;N(N1558),N1559,"")</f>
        <v/>
      </c>
    </row>
    <row r="1560">
      <c r="A1560">
        <f>IF('🔧 XY LANH'!A516="","",'🔧 XY LANH'!A516)</f>
        <v/>
      </c>
      <c r="B1560">
        <f>IF('🔧 XY LANH'!A516="","",'🔧 XY LANH'!N516)</f>
        <v/>
      </c>
      <c r="C1560">
        <f>IF('🔧 XY LANH'!A516="","","Xy lanh")</f>
        <v/>
      </c>
      <c r="D1560">
        <f>IF('🔧 XY LANH'!A516="","",'🔧 XY LANH'!I516)</f>
        <v/>
      </c>
      <c r="E1560">
        <f>IF('🔧 XY LANH'!A516="","",'🔧 XY LANH'!#REF!)</f>
        <v/>
      </c>
      <c r="F1560">
        <f>IF('🔧 XY LANH'!A516="","",'🔧 XY LANH'!J516)</f>
        <v/>
      </c>
      <c r="G1560">
        <f>IF('🔧 XY LANH'!A516="","",'🔧 XY LANH'!K516)</f>
        <v/>
      </c>
      <c r="H1560">
        <f>IF('🔧 XY LANH'!A516="","",'🔧 XY LANH'!L516)</f>
        <v/>
      </c>
      <c r="I1560">
        <f>IF('🔧 XY LANH'!A516="","",'🔧 XY LANH'!M516)</f>
        <v/>
      </c>
      <c r="J1560">
        <f>IF('🔧 XY LANH'!A516="","",'🔧 XY LANH'!#REF!)</f>
        <v/>
      </c>
      <c r="L1560">
        <f>N(L1559)+IF(AND('🔎 TRA CỨU NHANH'!$C$2&lt;&gt;"",OR(ISNUMBER(SEARCH('🔎 TRA CỨU NHANH'!$C$2,$A1560)),ISNUMBER(SEARCH('🔎 TRA CỨU NHANH'!$C$2,$B1560)))),1,0)</f>
        <v/>
      </c>
      <c r="M1560">
        <f>IF(L1560&gt;N(L1559),L1560,"")</f>
        <v/>
      </c>
      <c r="N1560">
        <f>N(N1559)+IF(AND('💰 BÁO GIÁ'!$C$27&lt;&gt;"",OR(ISNUMBER(SEARCH('💰 BÁO GIÁ'!$C$27,$A1560)),ISNUMBER(SEARCH('💰 BÁO GIÁ'!$C$27,$B1560)))),1,0)</f>
        <v/>
      </c>
      <c r="O1560">
        <f>IF(N1560&gt;N(N1559),N1560,"")</f>
        <v/>
      </c>
    </row>
    <row r="1561">
      <c r="A1561">
        <f>IF('🔧 XY LANH'!A517="","",'🔧 XY LANH'!A517)</f>
        <v/>
      </c>
      <c r="B1561">
        <f>IF('🔧 XY LANH'!A517="","",'🔧 XY LANH'!N517)</f>
        <v/>
      </c>
      <c r="C1561">
        <f>IF('🔧 XY LANH'!A517="","","Xy lanh")</f>
        <v/>
      </c>
      <c r="D1561">
        <f>IF('🔧 XY LANH'!A517="","",'🔧 XY LANH'!I517)</f>
        <v/>
      </c>
      <c r="E1561">
        <f>IF('🔧 XY LANH'!A517="","",'🔧 XY LANH'!#REF!)</f>
        <v/>
      </c>
      <c r="F1561">
        <f>IF('🔧 XY LANH'!A517="","",'🔧 XY LANH'!J517)</f>
        <v/>
      </c>
      <c r="G1561">
        <f>IF('🔧 XY LANH'!A517="","",'🔧 XY LANH'!K517)</f>
        <v/>
      </c>
      <c r="H1561">
        <f>IF('🔧 XY LANH'!A517="","",'🔧 XY LANH'!L517)</f>
        <v/>
      </c>
      <c r="I1561">
        <f>IF('🔧 XY LANH'!A517="","",'🔧 XY LANH'!M517)</f>
        <v/>
      </c>
      <c r="J1561">
        <f>IF('🔧 XY LANH'!A517="","",'🔧 XY LANH'!#REF!)</f>
        <v/>
      </c>
      <c r="L1561">
        <f>N(L1560)+IF(AND('🔎 TRA CỨU NHANH'!$C$2&lt;&gt;"",OR(ISNUMBER(SEARCH('🔎 TRA CỨU NHANH'!$C$2,$A1561)),ISNUMBER(SEARCH('🔎 TRA CỨU NHANH'!$C$2,$B1561)))),1,0)</f>
        <v/>
      </c>
      <c r="M1561">
        <f>IF(L1561&gt;N(L1560),L1561,"")</f>
        <v/>
      </c>
      <c r="N1561">
        <f>N(N1560)+IF(AND('💰 BÁO GIÁ'!$C$27&lt;&gt;"",OR(ISNUMBER(SEARCH('💰 BÁO GIÁ'!$C$27,$A1561)),ISNUMBER(SEARCH('💰 BÁO GIÁ'!$C$27,$B1561)))),1,0)</f>
        <v/>
      </c>
      <c r="O1561">
        <f>IF(N1561&gt;N(N1560),N1561,"")</f>
        <v/>
      </c>
    </row>
    <row r="1562">
      <c r="A1562">
        <f>IF('🔧 XY LANH'!A518="","",'🔧 XY LANH'!A518)</f>
        <v/>
      </c>
      <c r="B1562">
        <f>IF('🔧 XY LANH'!A518="","",'🔧 XY LANH'!N518)</f>
        <v/>
      </c>
      <c r="C1562">
        <f>IF('🔧 XY LANH'!A518="","","Xy lanh")</f>
        <v/>
      </c>
      <c r="D1562">
        <f>IF('🔧 XY LANH'!A518="","",'🔧 XY LANH'!I518)</f>
        <v/>
      </c>
      <c r="E1562">
        <f>IF('🔧 XY LANH'!A518="","",'🔧 XY LANH'!#REF!)</f>
        <v/>
      </c>
      <c r="F1562">
        <f>IF('🔧 XY LANH'!A518="","",'🔧 XY LANH'!J518)</f>
        <v/>
      </c>
      <c r="G1562">
        <f>IF('🔧 XY LANH'!A518="","",'🔧 XY LANH'!K518)</f>
        <v/>
      </c>
      <c r="H1562">
        <f>IF('🔧 XY LANH'!A518="","",'🔧 XY LANH'!L518)</f>
        <v/>
      </c>
      <c r="I1562">
        <f>IF('🔧 XY LANH'!A518="","",'🔧 XY LANH'!M518)</f>
        <v/>
      </c>
      <c r="J1562">
        <f>IF('🔧 XY LANH'!A518="","",'🔧 XY LANH'!#REF!)</f>
        <v/>
      </c>
      <c r="L1562">
        <f>N(L1561)+IF(AND('🔎 TRA CỨU NHANH'!$C$2&lt;&gt;"",OR(ISNUMBER(SEARCH('🔎 TRA CỨU NHANH'!$C$2,$A1562)),ISNUMBER(SEARCH('🔎 TRA CỨU NHANH'!$C$2,$B1562)))),1,0)</f>
        <v/>
      </c>
      <c r="M1562">
        <f>IF(L1562&gt;N(L1561),L1562,"")</f>
        <v/>
      </c>
      <c r="N1562">
        <f>N(N1561)+IF(AND('💰 BÁO GIÁ'!$C$27&lt;&gt;"",OR(ISNUMBER(SEARCH('💰 BÁO GIÁ'!$C$27,$A1562)),ISNUMBER(SEARCH('💰 BÁO GIÁ'!$C$27,$B1562)))),1,0)</f>
        <v/>
      </c>
      <c r="O1562">
        <f>IF(N1562&gt;N(N1561),N1562,"")</f>
        <v/>
      </c>
    </row>
    <row r="1563">
      <c r="A1563">
        <f>IF('🔧 XY LANH'!A519="","",'🔧 XY LANH'!A519)</f>
        <v/>
      </c>
      <c r="B1563">
        <f>IF('🔧 XY LANH'!A519="","",'🔧 XY LANH'!N519)</f>
        <v/>
      </c>
      <c r="C1563">
        <f>IF('🔧 XY LANH'!A519="","","Xy lanh")</f>
        <v/>
      </c>
      <c r="D1563">
        <f>IF('🔧 XY LANH'!A519="","",'🔧 XY LANH'!I519)</f>
        <v/>
      </c>
      <c r="E1563">
        <f>IF('🔧 XY LANH'!A519="","",'🔧 XY LANH'!#REF!)</f>
        <v/>
      </c>
      <c r="F1563">
        <f>IF('🔧 XY LANH'!A519="","",'🔧 XY LANH'!J519)</f>
        <v/>
      </c>
      <c r="G1563">
        <f>IF('🔧 XY LANH'!A519="","",'🔧 XY LANH'!K519)</f>
        <v/>
      </c>
      <c r="H1563">
        <f>IF('🔧 XY LANH'!A519="","",'🔧 XY LANH'!L519)</f>
        <v/>
      </c>
      <c r="I1563">
        <f>IF('🔧 XY LANH'!A519="","",'🔧 XY LANH'!M519)</f>
        <v/>
      </c>
      <c r="J1563">
        <f>IF('🔧 XY LANH'!A519="","",'🔧 XY LANH'!#REF!)</f>
        <v/>
      </c>
      <c r="L1563">
        <f>N(L1562)+IF(AND('🔎 TRA CỨU NHANH'!$C$2&lt;&gt;"",OR(ISNUMBER(SEARCH('🔎 TRA CỨU NHANH'!$C$2,$A1563)),ISNUMBER(SEARCH('🔎 TRA CỨU NHANH'!$C$2,$B1563)))),1,0)</f>
        <v/>
      </c>
      <c r="M1563">
        <f>IF(L1563&gt;N(L1562),L1563,"")</f>
        <v/>
      </c>
      <c r="N1563">
        <f>N(N1562)+IF(AND('💰 BÁO GIÁ'!$C$27&lt;&gt;"",OR(ISNUMBER(SEARCH('💰 BÁO GIÁ'!$C$27,$A1563)),ISNUMBER(SEARCH('💰 BÁO GIÁ'!$C$27,$B1563)))),1,0)</f>
        <v/>
      </c>
      <c r="O1563">
        <f>IF(N1563&gt;N(N1562),N1563,"")</f>
        <v/>
      </c>
    </row>
    <row r="1564">
      <c r="A1564">
        <f>IF('🔧 XY LANH'!A520="","",'🔧 XY LANH'!A520)</f>
        <v/>
      </c>
      <c r="B1564">
        <f>IF('🔧 XY LANH'!A520="","",'🔧 XY LANH'!N520)</f>
        <v/>
      </c>
      <c r="C1564">
        <f>IF('🔧 XY LANH'!A520="","","Xy lanh")</f>
        <v/>
      </c>
      <c r="D1564">
        <f>IF('🔧 XY LANH'!A520="","",'🔧 XY LANH'!I520)</f>
        <v/>
      </c>
      <c r="E1564">
        <f>IF('🔧 XY LANH'!A520="","",'🔧 XY LANH'!#REF!)</f>
        <v/>
      </c>
      <c r="F1564">
        <f>IF('🔧 XY LANH'!A520="","",'🔧 XY LANH'!J520)</f>
        <v/>
      </c>
      <c r="G1564">
        <f>IF('🔧 XY LANH'!A520="","",'🔧 XY LANH'!K520)</f>
        <v/>
      </c>
      <c r="H1564">
        <f>IF('🔧 XY LANH'!A520="","",'🔧 XY LANH'!L520)</f>
        <v/>
      </c>
      <c r="I1564">
        <f>IF('🔧 XY LANH'!A520="","",'🔧 XY LANH'!M520)</f>
        <v/>
      </c>
      <c r="J1564">
        <f>IF('🔧 XY LANH'!A520="","",'🔧 XY LANH'!#REF!)</f>
        <v/>
      </c>
      <c r="L1564">
        <f>N(L1563)+IF(AND('🔎 TRA CỨU NHANH'!$C$2&lt;&gt;"",OR(ISNUMBER(SEARCH('🔎 TRA CỨU NHANH'!$C$2,$A1564)),ISNUMBER(SEARCH('🔎 TRA CỨU NHANH'!$C$2,$B1564)))),1,0)</f>
        <v/>
      </c>
      <c r="M1564">
        <f>IF(L1564&gt;N(L1563),L1564,"")</f>
        <v/>
      </c>
      <c r="N1564">
        <f>N(N1563)+IF(AND('💰 BÁO GIÁ'!$C$27&lt;&gt;"",OR(ISNUMBER(SEARCH('💰 BÁO GIÁ'!$C$27,$A1564)),ISNUMBER(SEARCH('💰 BÁO GIÁ'!$C$27,$B1564)))),1,0)</f>
        <v/>
      </c>
      <c r="O1564">
        <f>IF(N1564&gt;N(N1563),N1564,"")</f>
        <v/>
      </c>
    </row>
    <row r="1565">
      <c r="A1565">
        <f>IF('🔧 XY LANH'!A521="","",'🔧 XY LANH'!A521)</f>
        <v/>
      </c>
      <c r="B1565">
        <f>IF('🔧 XY LANH'!A521="","",'🔧 XY LANH'!N521)</f>
        <v/>
      </c>
      <c r="C1565">
        <f>IF('🔧 XY LANH'!A521="","","Xy lanh")</f>
        <v/>
      </c>
      <c r="D1565">
        <f>IF('🔧 XY LANH'!A521="","",'🔧 XY LANH'!I521)</f>
        <v/>
      </c>
      <c r="E1565">
        <f>IF('🔧 XY LANH'!A521="","",'🔧 XY LANH'!#REF!)</f>
        <v/>
      </c>
      <c r="F1565">
        <f>IF('🔧 XY LANH'!A521="","",'🔧 XY LANH'!J521)</f>
        <v/>
      </c>
      <c r="G1565">
        <f>IF('🔧 XY LANH'!A521="","",'🔧 XY LANH'!K521)</f>
        <v/>
      </c>
      <c r="H1565">
        <f>IF('🔧 XY LANH'!A521="","",'🔧 XY LANH'!L521)</f>
        <v/>
      </c>
      <c r="I1565">
        <f>IF('🔧 XY LANH'!A521="","",'🔧 XY LANH'!M521)</f>
        <v/>
      </c>
      <c r="J1565">
        <f>IF('🔧 XY LANH'!A521="","",'🔧 XY LANH'!#REF!)</f>
        <v/>
      </c>
      <c r="L1565">
        <f>N(L1564)+IF(AND('🔎 TRA CỨU NHANH'!$C$2&lt;&gt;"",OR(ISNUMBER(SEARCH('🔎 TRA CỨU NHANH'!$C$2,$A1565)),ISNUMBER(SEARCH('🔎 TRA CỨU NHANH'!$C$2,$B1565)))),1,0)</f>
        <v/>
      </c>
      <c r="M1565">
        <f>IF(L1565&gt;N(L1564),L1565,"")</f>
        <v/>
      </c>
      <c r="N1565">
        <f>N(N1564)+IF(AND('💰 BÁO GIÁ'!$C$27&lt;&gt;"",OR(ISNUMBER(SEARCH('💰 BÁO GIÁ'!$C$27,$A1565)),ISNUMBER(SEARCH('💰 BÁO GIÁ'!$C$27,$B1565)))),1,0)</f>
        <v/>
      </c>
      <c r="O1565">
        <f>IF(N1565&gt;N(N1564),N1565,"")</f>
        <v/>
      </c>
    </row>
    <row r="1566">
      <c r="A1566">
        <f>IF('🔧 XY LANH'!A522="","",'🔧 XY LANH'!A522)</f>
        <v/>
      </c>
      <c r="B1566">
        <f>IF('🔧 XY LANH'!A522="","",'🔧 XY LANH'!N522)</f>
        <v/>
      </c>
      <c r="C1566">
        <f>IF('🔧 XY LANH'!A522="","","Xy lanh")</f>
        <v/>
      </c>
      <c r="D1566">
        <f>IF('🔧 XY LANH'!A522="","",'🔧 XY LANH'!I522)</f>
        <v/>
      </c>
      <c r="E1566">
        <f>IF('🔧 XY LANH'!A522="","",'🔧 XY LANH'!#REF!)</f>
        <v/>
      </c>
      <c r="F1566">
        <f>IF('🔧 XY LANH'!A522="","",'🔧 XY LANH'!J522)</f>
        <v/>
      </c>
      <c r="G1566">
        <f>IF('🔧 XY LANH'!A522="","",'🔧 XY LANH'!K522)</f>
        <v/>
      </c>
      <c r="H1566">
        <f>IF('🔧 XY LANH'!A522="","",'🔧 XY LANH'!L522)</f>
        <v/>
      </c>
      <c r="I1566">
        <f>IF('🔧 XY LANH'!A522="","",'🔧 XY LANH'!M522)</f>
        <v/>
      </c>
      <c r="J1566">
        <f>IF('🔧 XY LANH'!A522="","",'🔧 XY LANH'!#REF!)</f>
        <v/>
      </c>
      <c r="L1566">
        <f>N(L1565)+IF(AND('🔎 TRA CỨU NHANH'!$C$2&lt;&gt;"",OR(ISNUMBER(SEARCH('🔎 TRA CỨU NHANH'!$C$2,$A1566)),ISNUMBER(SEARCH('🔎 TRA CỨU NHANH'!$C$2,$B1566)))),1,0)</f>
        <v/>
      </c>
      <c r="M1566">
        <f>IF(L1566&gt;N(L1565),L1566,"")</f>
        <v/>
      </c>
      <c r="N1566">
        <f>N(N1565)+IF(AND('💰 BÁO GIÁ'!$C$27&lt;&gt;"",OR(ISNUMBER(SEARCH('💰 BÁO GIÁ'!$C$27,$A1566)),ISNUMBER(SEARCH('💰 BÁO GIÁ'!$C$27,$B1566)))),1,0)</f>
        <v/>
      </c>
      <c r="O1566">
        <f>IF(N1566&gt;N(N1565),N1566,"")</f>
        <v/>
      </c>
    </row>
    <row r="1567">
      <c r="A1567">
        <f>IF('🔧 XY LANH'!A523="","",'🔧 XY LANH'!A523)</f>
        <v/>
      </c>
      <c r="B1567">
        <f>IF('🔧 XY LANH'!A523="","",'🔧 XY LANH'!N523)</f>
        <v/>
      </c>
      <c r="C1567">
        <f>IF('🔧 XY LANH'!A523="","","Xy lanh")</f>
        <v/>
      </c>
      <c r="D1567">
        <f>IF('🔧 XY LANH'!A523="","",'🔧 XY LANH'!I523)</f>
        <v/>
      </c>
      <c r="E1567" s="37">
        <f>IF('🔧 XY LANH'!A523="","",'🔧 XY LANH'!#REF!)</f>
        <v/>
      </c>
      <c r="F1567" s="37">
        <f>IF('🔧 XY LANH'!A523="","",'🔧 XY LANH'!J523)</f>
        <v/>
      </c>
      <c r="G1567" s="37">
        <f>IF('🔧 XY LANH'!A523="","",'🔧 XY LANH'!K523)</f>
        <v/>
      </c>
      <c r="H1567" s="37">
        <f>IF('🔧 XY LANH'!A523="","",'🔧 XY LANH'!L523)</f>
        <v/>
      </c>
      <c r="I1567" s="37">
        <f>IF('🔧 XY LANH'!A523="","",'🔧 XY LANH'!M523)</f>
        <v/>
      </c>
      <c r="J1567">
        <f>IF('🔧 XY LANH'!A523="","",'🔧 XY LANH'!#REF!)</f>
        <v/>
      </c>
      <c r="L1567">
        <f>N(L1566)+IF(AND('🔎 TRA CỨU NHANH'!$C$2&lt;&gt;"",OR(ISNUMBER(SEARCH('🔎 TRA CỨU NHANH'!$C$2,$A1567)),ISNUMBER(SEARCH('🔎 TRA CỨU NHANH'!$C$2,$B1567)))),1,0)</f>
        <v/>
      </c>
      <c r="M1567">
        <f>IF(L1567&gt;N(L1566),L1567,"")</f>
        <v/>
      </c>
      <c r="N1567">
        <f>N(N1566)+IF(AND('💰 BÁO GIÁ'!$C$27&lt;&gt;"",OR(ISNUMBER(SEARCH('💰 BÁO GIÁ'!$C$27,$A1567)),ISNUMBER(SEARCH('💰 BÁO GIÁ'!$C$27,$B1567)))),1,0)</f>
        <v/>
      </c>
      <c r="O1567">
        <f>IF(N1567&gt;N(N1566),N1567,"")</f>
        <v/>
      </c>
    </row>
    <row r="1568">
      <c r="A1568">
        <f>IF('🔧 XY LANH'!A524="","",'🔧 XY LANH'!A524)</f>
        <v/>
      </c>
      <c r="B1568">
        <f>IF('🔧 XY LANH'!A524="","",'🔧 XY LANH'!N524)</f>
        <v/>
      </c>
      <c r="C1568">
        <f>IF('🔧 XY LANH'!A524="","","Xy lanh")</f>
        <v/>
      </c>
      <c r="D1568">
        <f>IF('🔧 XY LANH'!A524="","",'🔧 XY LANH'!I524)</f>
        <v/>
      </c>
      <c r="E1568">
        <f>IF('🔧 XY LANH'!A524="","",'🔧 XY LANH'!#REF!)</f>
        <v/>
      </c>
      <c r="F1568">
        <f>IF('🔧 XY LANH'!A524="","",'🔧 XY LANH'!J524)</f>
        <v/>
      </c>
      <c r="G1568">
        <f>IF('🔧 XY LANH'!A524="","",'🔧 XY LANH'!K524)</f>
        <v/>
      </c>
      <c r="H1568">
        <f>IF('🔧 XY LANH'!A524="","",'🔧 XY LANH'!L524)</f>
        <v/>
      </c>
      <c r="I1568">
        <f>IF('🔧 XY LANH'!A524="","",'🔧 XY LANH'!M524)</f>
        <v/>
      </c>
      <c r="J1568">
        <f>IF('🔧 XY LANH'!A524="","",'🔧 XY LANH'!#REF!)</f>
        <v/>
      </c>
      <c r="L1568">
        <f>N(L1567)+IF(AND('🔎 TRA CỨU NHANH'!$C$2&lt;&gt;"",OR(ISNUMBER(SEARCH('🔎 TRA CỨU NHANH'!$C$2,$A1568)),ISNUMBER(SEARCH('🔎 TRA CỨU NHANH'!$C$2,$B1568)))),1,0)</f>
        <v/>
      </c>
      <c r="M1568">
        <f>IF(L1568&gt;N(L1567),L1568,"")</f>
        <v/>
      </c>
      <c r="N1568">
        <f>N(N1567)+IF(AND('💰 BÁO GIÁ'!$C$27&lt;&gt;"",OR(ISNUMBER(SEARCH('💰 BÁO GIÁ'!$C$27,$A1568)),ISNUMBER(SEARCH('💰 BÁO GIÁ'!$C$27,$B1568)))),1,0)</f>
        <v/>
      </c>
      <c r="O1568">
        <f>IF(N1568&gt;N(N1567),N1568,"")</f>
        <v/>
      </c>
    </row>
    <row r="1569">
      <c r="A1569">
        <f>IF('🔧 XY LANH'!A525="","",'🔧 XY LANH'!A525)</f>
        <v/>
      </c>
      <c r="B1569">
        <f>IF('🔧 XY LANH'!A525="","",'🔧 XY LANH'!N525)</f>
        <v/>
      </c>
      <c r="C1569">
        <f>IF('🔧 XY LANH'!A525="","","Xy lanh")</f>
        <v/>
      </c>
      <c r="D1569">
        <f>IF('🔧 XY LANH'!A525="","",'🔧 XY LANH'!I525)</f>
        <v/>
      </c>
      <c r="E1569">
        <f>IF('🔧 XY LANH'!A525="","",'🔧 XY LANH'!#REF!)</f>
        <v/>
      </c>
      <c r="F1569">
        <f>IF('🔧 XY LANH'!A525="","",'🔧 XY LANH'!J525)</f>
        <v/>
      </c>
      <c r="G1569">
        <f>IF('🔧 XY LANH'!A525="","",'🔧 XY LANH'!K525)</f>
        <v/>
      </c>
      <c r="H1569">
        <f>IF('🔧 XY LANH'!A525="","",'🔧 XY LANH'!L525)</f>
        <v/>
      </c>
      <c r="I1569">
        <f>IF('🔧 XY LANH'!A525="","",'🔧 XY LANH'!M525)</f>
        <v/>
      </c>
      <c r="J1569">
        <f>IF('🔧 XY LANH'!A525="","",'🔧 XY LANH'!#REF!)</f>
        <v/>
      </c>
      <c r="L1569">
        <f>N(L1568)+IF(AND('🔎 TRA CỨU NHANH'!$C$2&lt;&gt;"",OR(ISNUMBER(SEARCH('🔎 TRA CỨU NHANH'!$C$2,$A1569)),ISNUMBER(SEARCH('🔎 TRA CỨU NHANH'!$C$2,$B1569)))),1,0)</f>
        <v/>
      </c>
      <c r="M1569">
        <f>IF(L1569&gt;N(L1568),L1569,"")</f>
        <v/>
      </c>
      <c r="N1569">
        <f>N(N1568)+IF(AND('💰 BÁO GIÁ'!$C$27&lt;&gt;"",OR(ISNUMBER(SEARCH('💰 BÁO GIÁ'!$C$27,$A1569)),ISNUMBER(SEARCH('💰 BÁO GIÁ'!$C$27,$B1569)))),1,0)</f>
        <v/>
      </c>
      <c r="O1569">
        <f>IF(N1569&gt;N(N1568),N1569,"")</f>
        <v/>
      </c>
    </row>
    <row r="1570">
      <c r="A1570">
        <f>IF('🔧 XY LANH'!A526="","",'🔧 XY LANH'!A526)</f>
        <v/>
      </c>
      <c r="B1570">
        <f>IF('🔧 XY LANH'!A526="","",'🔧 XY LANH'!N526)</f>
        <v/>
      </c>
      <c r="C1570">
        <f>IF('🔧 XY LANH'!A526="","","Xy lanh")</f>
        <v/>
      </c>
      <c r="D1570">
        <f>IF('🔧 XY LANH'!A526="","",'🔧 XY LANH'!I526)</f>
        <v/>
      </c>
      <c r="E1570">
        <f>IF('🔧 XY LANH'!A526="","",'🔧 XY LANH'!#REF!)</f>
        <v/>
      </c>
      <c r="F1570">
        <f>IF('🔧 XY LANH'!A526="","",'🔧 XY LANH'!J526)</f>
        <v/>
      </c>
      <c r="G1570">
        <f>IF('🔧 XY LANH'!A526="","",'🔧 XY LANH'!K526)</f>
        <v/>
      </c>
      <c r="H1570">
        <f>IF('🔧 XY LANH'!A526="","",'🔧 XY LANH'!L526)</f>
        <v/>
      </c>
      <c r="I1570">
        <f>IF('🔧 XY LANH'!A526="","",'🔧 XY LANH'!M526)</f>
        <v/>
      </c>
      <c r="J1570">
        <f>IF('🔧 XY LANH'!A526="","",'🔧 XY LANH'!#REF!)</f>
        <v/>
      </c>
      <c r="L1570">
        <f>N(L1569)+IF(AND('🔎 TRA CỨU NHANH'!$C$2&lt;&gt;"",OR(ISNUMBER(SEARCH('🔎 TRA CỨU NHANH'!$C$2,$A1570)),ISNUMBER(SEARCH('🔎 TRA CỨU NHANH'!$C$2,$B1570)))),1,0)</f>
        <v/>
      </c>
      <c r="M1570">
        <f>IF(L1570&gt;N(L1569),L1570,"")</f>
        <v/>
      </c>
      <c r="N1570">
        <f>N(N1569)+IF(AND('💰 BÁO GIÁ'!$C$27&lt;&gt;"",OR(ISNUMBER(SEARCH('💰 BÁO GIÁ'!$C$27,$A1570)),ISNUMBER(SEARCH('💰 BÁO GIÁ'!$C$27,$B1570)))),1,0)</f>
        <v/>
      </c>
      <c r="O1570">
        <f>IF(N1570&gt;N(N1569),N1570,"")</f>
        <v/>
      </c>
    </row>
    <row r="1571">
      <c r="A1571">
        <f>IF('🔧 XY LANH'!A527="","",'🔧 XY LANH'!A527)</f>
        <v/>
      </c>
      <c r="B1571">
        <f>IF('🔧 XY LANH'!A527="","",'🔧 XY LANH'!N527)</f>
        <v/>
      </c>
      <c r="C1571">
        <f>IF('🔧 XY LANH'!A527="","","Xy lanh")</f>
        <v/>
      </c>
      <c r="D1571">
        <f>IF('🔧 XY LANH'!A527="","",'🔧 XY LANH'!I527)</f>
        <v/>
      </c>
      <c r="E1571">
        <f>IF('🔧 XY LANH'!A527="","",'🔧 XY LANH'!#REF!)</f>
        <v/>
      </c>
      <c r="F1571">
        <f>IF('🔧 XY LANH'!A527="","",'🔧 XY LANH'!J527)</f>
        <v/>
      </c>
      <c r="G1571">
        <f>IF('🔧 XY LANH'!A527="","",'🔧 XY LANH'!K527)</f>
        <v/>
      </c>
      <c r="H1571">
        <f>IF('🔧 XY LANH'!A527="","",'🔧 XY LANH'!L527)</f>
        <v/>
      </c>
      <c r="I1571">
        <f>IF('🔧 XY LANH'!A527="","",'🔧 XY LANH'!M527)</f>
        <v/>
      </c>
      <c r="J1571">
        <f>IF('🔧 XY LANH'!A527="","",'🔧 XY LANH'!#REF!)</f>
        <v/>
      </c>
      <c r="L1571">
        <f>N(L1570)+IF(AND('🔎 TRA CỨU NHANH'!$C$2&lt;&gt;"",OR(ISNUMBER(SEARCH('🔎 TRA CỨU NHANH'!$C$2,$A1571)),ISNUMBER(SEARCH('🔎 TRA CỨU NHANH'!$C$2,$B1571)))),1,0)</f>
        <v/>
      </c>
      <c r="M1571">
        <f>IF(L1571&gt;N(L1570),L1571,"")</f>
        <v/>
      </c>
      <c r="N1571">
        <f>N(N1570)+IF(AND('💰 BÁO GIÁ'!$C$27&lt;&gt;"",OR(ISNUMBER(SEARCH('💰 BÁO GIÁ'!$C$27,$A1571)),ISNUMBER(SEARCH('💰 BÁO GIÁ'!$C$27,$B1571)))),1,0)</f>
        <v/>
      </c>
      <c r="O1571">
        <f>IF(N1571&gt;N(N1570),N1571,"")</f>
        <v/>
      </c>
    </row>
    <row r="1572">
      <c r="A1572">
        <f>IF('🔧 XY LANH'!A528="","",'🔧 XY LANH'!A528)</f>
        <v/>
      </c>
      <c r="B1572">
        <f>IF('🔧 XY LANH'!A528="","",'🔧 XY LANH'!N528)</f>
        <v/>
      </c>
      <c r="C1572">
        <f>IF('🔧 XY LANH'!A528="","","Xy lanh")</f>
        <v/>
      </c>
      <c r="D1572">
        <f>IF('🔧 XY LANH'!A528="","",'🔧 XY LANH'!I528)</f>
        <v/>
      </c>
      <c r="E1572">
        <f>IF('🔧 XY LANH'!A528="","",'🔧 XY LANH'!#REF!)</f>
        <v/>
      </c>
      <c r="F1572">
        <f>IF('🔧 XY LANH'!A528="","",'🔧 XY LANH'!J528)</f>
        <v/>
      </c>
      <c r="G1572">
        <f>IF('🔧 XY LANH'!A528="","",'🔧 XY LANH'!K528)</f>
        <v/>
      </c>
      <c r="H1572">
        <f>IF('🔧 XY LANH'!A528="","",'🔧 XY LANH'!L528)</f>
        <v/>
      </c>
      <c r="I1572">
        <f>IF('🔧 XY LANH'!A528="","",'🔧 XY LANH'!M528)</f>
        <v/>
      </c>
      <c r="J1572">
        <f>IF('🔧 XY LANH'!A528="","",'🔧 XY LANH'!#REF!)</f>
        <v/>
      </c>
      <c r="L1572">
        <f>N(L1571)+IF(AND('🔎 TRA CỨU NHANH'!$C$2&lt;&gt;"",OR(ISNUMBER(SEARCH('🔎 TRA CỨU NHANH'!$C$2,$A1572)),ISNUMBER(SEARCH('🔎 TRA CỨU NHANH'!$C$2,$B1572)))),1,0)</f>
        <v/>
      </c>
      <c r="M1572">
        <f>IF(L1572&gt;N(L1571),L1572,"")</f>
        <v/>
      </c>
      <c r="N1572">
        <f>N(N1571)+IF(AND('💰 BÁO GIÁ'!$C$27&lt;&gt;"",OR(ISNUMBER(SEARCH('💰 BÁO GIÁ'!$C$27,$A1572)),ISNUMBER(SEARCH('💰 BÁO GIÁ'!$C$27,$B1572)))),1,0)</f>
        <v/>
      </c>
      <c r="O1572">
        <f>IF(N1572&gt;N(N1571),N1572,"")</f>
        <v/>
      </c>
    </row>
    <row r="1573">
      <c r="A1573">
        <f>IF('🔧 XY LANH'!A529="","",'🔧 XY LANH'!A529)</f>
        <v/>
      </c>
      <c r="B1573">
        <f>IF('🔧 XY LANH'!A529="","",'🔧 XY LANH'!N529)</f>
        <v/>
      </c>
      <c r="C1573">
        <f>IF('🔧 XY LANH'!A529="","","Xy lanh")</f>
        <v/>
      </c>
      <c r="D1573">
        <f>IF('🔧 XY LANH'!A529="","",'🔧 XY LANH'!I529)</f>
        <v/>
      </c>
      <c r="E1573">
        <f>IF('🔧 XY LANH'!A529="","",'🔧 XY LANH'!#REF!)</f>
        <v/>
      </c>
      <c r="F1573">
        <f>IF('🔧 XY LANH'!A529="","",'🔧 XY LANH'!J529)</f>
        <v/>
      </c>
      <c r="G1573">
        <f>IF('🔧 XY LANH'!A529="","",'🔧 XY LANH'!K529)</f>
        <v/>
      </c>
      <c r="H1573">
        <f>IF('🔧 XY LANH'!A529="","",'🔧 XY LANH'!L529)</f>
        <v/>
      </c>
      <c r="I1573">
        <f>IF('🔧 XY LANH'!A529="","",'🔧 XY LANH'!M529)</f>
        <v/>
      </c>
      <c r="J1573">
        <f>IF('🔧 XY LANH'!A529="","",'🔧 XY LANH'!#REF!)</f>
        <v/>
      </c>
      <c r="L1573">
        <f>N(L1572)+IF(AND('🔎 TRA CỨU NHANH'!$C$2&lt;&gt;"",OR(ISNUMBER(SEARCH('🔎 TRA CỨU NHANH'!$C$2,$A1573)),ISNUMBER(SEARCH('🔎 TRA CỨU NHANH'!$C$2,$B1573)))),1,0)</f>
        <v/>
      </c>
      <c r="M1573">
        <f>IF(L1573&gt;N(L1572),L1573,"")</f>
        <v/>
      </c>
      <c r="N1573">
        <f>N(N1572)+IF(AND('💰 BÁO GIÁ'!$C$27&lt;&gt;"",OR(ISNUMBER(SEARCH('💰 BÁO GIÁ'!$C$27,$A1573)),ISNUMBER(SEARCH('💰 BÁO GIÁ'!$C$27,$B1573)))),1,0)</f>
        <v/>
      </c>
      <c r="O1573">
        <f>IF(N1573&gt;N(N1572),N1573,"")</f>
        <v/>
      </c>
    </row>
    <row r="1574">
      <c r="A1574">
        <f>IF('🔧 XY LANH'!A530="","",'🔧 XY LANH'!A530)</f>
        <v/>
      </c>
      <c r="B1574">
        <f>IF('🔧 XY LANH'!A530="","",'🔧 XY LANH'!N530)</f>
        <v/>
      </c>
      <c r="C1574">
        <f>IF('🔧 XY LANH'!A530="","","Xy lanh")</f>
        <v/>
      </c>
      <c r="D1574">
        <f>IF('🔧 XY LANH'!A530="","",'🔧 XY LANH'!I530)</f>
        <v/>
      </c>
      <c r="E1574">
        <f>IF('🔧 XY LANH'!A530="","",'🔧 XY LANH'!#REF!)</f>
        <v/>
      </c>
      <c r="F1574">
        <f>IF('🔧 XY LANH'!A530="","",'🔧 XY LANH'!J530)</f>
        <v/>
      </c>
      <c r="G1574">
        <f>IF('🔧 XY LANH'!A530="","",'🔧 XY LANH'!K530)</f>
        <v/>
      </c>
      <c r="H1574">
        <f>IF('🔧 XY LANH'!A530="","",'🔧 XY LANH'!L530)</f>
        <v/>
      </c>
      <c r="I1574">
        <f>IF('🔧 XY LANH'!A530="","",'🔧 XY LANH'!M530)</f>
        <v/>
      </c>
      <c r="J1574">
        <f>IF('🔧 XY LANH'!A530="","",'🔧 XY LANH'!#REF!)</f>
        <v/>
      </c>
      <c r="L1574">
        <f>N(L1573)+IF(AND('🔎 TRA CỨU NHANH'!$C$2&lt;&gt;"",OR(ISNUMBER(SEARCH('🔎 TRA CỨU NHANH'!$C$2,$A1574)),ISNUMBER(SEARCH('🔎 TRA CỨU NHANH'!$C$2,$B1574)))),1,0)</f>
        <v/>
      </c>
      <c r="M1574">
        <f>IF(L1574&gt;N(L1573),L1574,"")</f>
        <v/>
      </c>
      <c r="N1574">
        <f>N(N1573)+IF(AND('💰 BÁO GIÁ'!$C$27&lt;&gt;"",OR(ISNUMBER(SEARCH('💰 BÁO GIÁ'!$C$27,$A1574)),ISNUMBER(SEARCH('💰 BÁO GIÁ'!$C$27,$B1574)))),1,0)</f>
        <v/>
      </c>
      <c r="O1574">
        <f>IF(N1574&gt;N(N1573),N1574,"")</f>
        <v/>
      </c>
    </row>
    <row r="1575">
      <c r="A1575">
        <f>IF('🔧 XY LANH'!A531="","",'🔧 XY LANH'!A531)</f>
        <v/>
      </c>
      <c r="B1575">
        <f>IF('🔧 XY LANH'!A531="","",'🔧 XY LANH'!N531)</f>
        <v/>
      </c>
      <c r="C1575">
        <f>IF('🔧 XY LANH'!A531="","","Xy lanh")</f>
        <v/>
      </c>
      <c r="D1575">
        <f>IF('🔧 XY LANH'!A531="","",'🔧 XY LANH'!I531)</f>
        <v/>
      </c>
      <c r="E1575">
        <f>IF('🔧 XY LANH'!A531="","",'🔧 XY LANH'!#REF!)</f>
        <v/>
      </c>
      <c r="F1575">
        <f>IF('🔧 XY LANH'!A531="","",'🔧 XY LANH'!J531)</f>
        <v/>
      </c>
      <c r="G1575">
        <f>IF('🔧 XY LANH'!A531="","",'🔧 XY LANH'!K531)</f>
        <v/>
      </c>
      <c r="H1575">
        <f>IF('🔧 XY LANH'!A531="","",'🔧 XY LANH'!L531)</f>
        <v/>
      </c>
      <c r="I1575">
        <f>IF('🔧 XY LANH'!A531="","",'🔧 XY LANH'!M531)</f>
        <v/>
      </c>
      <c r="J1575">
        <f>IF('🔧 XY LANH'!A531="","",'🔧 XY LANH'!#REF!)</f>
        <v/>
      </c>
      <c r="L1575">
        <f>N(L1574)+IF(AND('🔎 TRA CỨU NHANH'!$C$2&lt;&gt;"",OR(ISNUMBER(SEARCH('🔎 TRA CỨU NHANH'!$C$2,$A1575)),ISNUMBER(SEARCH('🔎 TRA CỨU NHANH'!$C$2,$B1575)))),1,0)</f>
        <v/>
      </c>
      <c r="M1575">
        <f>IF(L1575&gt;N(L1574),L1575,"")</f>
        <v/>
      </c>
      <c r="N1575">
        <f>N(N1574)+IF(AND('💰 BÁO GIÁ'!$C$27&lt;&gt;"",OR(ISNUMBER(SEARCH('💰 BÁO GIÁ'!$C$27,$A1575)),ISNUMBER(SEARCH('💰 BÁO GIÁ'!$C$27,$B1575)))),1,0)</f>
        <v/>
      </c>
      <c r="O1575">
        <f>IF(N1575&gt;N(N1574),N1575,"")</f>
        <v/>
      </c>
    </row>
    <row r="1576">
      <c r="A1576">
        <f>IF('🔧 XY LANH'!A532="","",'🔧 XY LANH'!A532)</f>
        <v/>
      </c>
      <c r="B1576">
        <f>IF('🔧 XY LANH'!A532="","",'🔧 XY LANH'!N532)</f>
        <v/>
      </c>
      <c r="C1576">
        <f>IF('🔧 XY LANH'!A532="","","Xy lanh")</f>
        <v/>
      </c>
      <c r="D1576">
        <f>IF('🔧 XY LANH'!A532="","",'🔧 XY LANH'!I532)</f>
        <v/>
      </c>
      <c r="E1576">
        <f>IF('🔧 XY LANH'!A532="","",'🔧 XY LANH'!#REF!)</f>
        <v/>
      </c>
      <c r="F1576">
        <f>IF('🔧 XY LANH'!A532="","",'🔧 XY LANH'!J532)</f>
        <v/>
      </c>
      <c r="G1576">
        <f>IF('🔧 XY LANH'!A532="","",'🔧 XY LANH'!K532)</f>
        <v/>
      </c>
      <c r="H1576">
        <f>IF('🔧 XY LANH'!A532="","",'🔧 XY LANH'!L532)</f>
        <v/>
      </c>
      <c r="I1576">
        <f>IF('🔧 XY LANH'!A532="","",'🔧 XY LANH'!M532)</f>
        <v/>
      </c>
      <c r="J1576">
        <f>IF('🔧 XY LANH'!A532="","",'🔧 XY LANH'!#REF!)</f>
        <v/>
      </c>
      <c r="L1576">
        <f>N(L1575)+IF(AND('🔎 TRA CỨU NHANH'!$C$2&lt;&gt;"",OR(ISNUMBER(SEARCH('🔎 TRA CỨU NHANH'!$C$2,$A1576)),ISNUMBER(SEARCH('🔎 TRA CỨU NHANH'!$C$2,$B1576)))),1,0)</f>
        <v/>
      </c>
      <c r="M1576">
        <f>IF(L1576&gt;N(L1575),L1576,"")</f>
        <v/>
      </c>
      <c r="N1576">
        <f>N(N1575)+IF(AND('💰 BÁO GIÁ'!$C$27&lt;&gt;"",OR(ISNUMBER(SEARCH('💰 BÁO GIÁ'!$C$27,$A1576)),ISNUMBER(SEARCH('💰 BÁO GIÁ'!$C$27,$B1576)))),1,0)</f>
        <v/>
      </c>
      <c r="O1576">
        <f>IF(N1576&gt;N(N1575),N1576,"")</f>
        <v/>
      </c>
    </row>
    <row r="1577">
      <c r="A1577">
        <f>IF('🔧 XY LANH'!A533="","",'🔧 XY LANH'!A533)</f>
        <v/>
      </c>
      <c r="B1577">
        <f>IF('🔧 XY LANH'!A533="","",'🔧 XY LANH'!N533)</f>
        <v/>
      </c>
      <c r="C1577">
        <f>IF('🔧 XY LANH'!A533="","","Xy lanh")</f>
        <v/>
      </c>
      <c r="D1577">
        <f>IF('🔧 XY LANH'!A533="","",'🔧 XY LANH'!I533)</f>
        <v/>
      </c>
      <c r="E1577">
        <f>IF('🔧 XY LANH'!A533="","",'🔧 XY LANH'!#REF!)</f>
        <v/>
      </c>
      <c r="F1577">
        <f>IF('🔧 XY LANH'!A533="","",'🔧 XY LANH'!J533)</f>
        <v/>
      </c>
      <c r="G1577">
        <f>IF('🔧 XY LANH'!A533="","",'🔧 XY LANH'!K533)</f>
        <v/>
      </c>
      <c r="H1577">
        <f>IF('🔧 XY LANH'!A533="","",'🔧 XY LANH'!L533)</f>
        <v/>
      </c>
      <c r="I1577">
        <f>IF('🔧 XY LANH'!A533="","",'🔧 XY LANH'!M533)</f>
        <v/>
      </c>
      <c r="J1577">
        <f>IF('🔧 XY LANH'!A533="","",'🔧 XY LANH'!#REF!)</f>
        <v/>
      </c>
      <c r="L1577">
        <f>N(L1576)+IF(AND('🔎 TRA CỨU NHANH'!$C$2&lt;&gt;"",OR(ISNUMBER(SEARCH('🔎 TRA CỨU NHANH'!$C$2,$A1577)),ISNUMBER(SEARCH('🔎 TRA CỨU NHANH'!$C$2,$B1577)))),1,0)</f>
        <v/>
      </c>
      <c r="M1577">
        <f>IF(L1577&gt;N(L1576),L1577,"")</f>
        <v/>
      </c>
      <c r="N1577">
        <f>N(N1576)+IF(AND('💰 BÁO GIÁ'!$C$27&lt;&gt;"",OR(ISNUMBER(SEARCH('💰 BÁO GIÁ'!$C$27,$A1577)),ISNUMBER(SEARCH('💰 BÁO GIÁ'!$C$27,$B1577)))),1,0)</f>
        <v/>
      </c>
      <c r="O1577">
        <f>IF(N1577&gt;N(N1576),N1577,"")</f>
        <v/>
      </c>
    </row>
    <row r="1578">
      <c r="A1578">
        <f>IF('🔧 XY LANH'!A534="","",'🔧 XY LANH'!A534)</f>
        <v/>
      </c>
      <c r="B1578">
        <f>IF('🔧 XY LANH'!A534="","",'🔧 XY LANH'!N534)</f>
        <v/>
      </c>
      <c r="C1578">
        <f>IF('🔧 XY LANH'!A534="","","Xy lanh")</f>
        <v/>
      </c>
      <c r="D1578">
        <f>IF('🔧 XY LANH'!A534="","",'🔧 XY LANH'!I534)</f>
        <v/>
      </c>
      <c r="E1578">
        <f>IF('🔧 XY LANH'!A534="","",'🔧 XY LANH'!#REF!)</f>
        <v/>
      </c>
      <c r="F1578">
        <f>IF('🔧 XY LANH'!A534="","",'🔧 XY LANH'!J534)</f>
        <v/>
      </c>
      <c r="G1578">
        <f>IF('🔧 XY LANH'!A534="","",'🔧 XY LANH'!K534)</f>
        <v/>
      </c>
      <c r="H1578">
        <f>IF('🔧 XY LANH'!A534="","",'🔧 XY LANH'!L534)</f>
        <v/>
      </c>
      <c r="I1578">
        <f>IF('🔧 XY LANH'!A534="","",'🔧 XY LANH'!M534)</f>
        <v/>
      </c>
      <c r="J1578">
        <f>IF('🔧 XY LANH'!A534="","",'🔧 XY LANH'!#REF!)</f>
        <v/>
      </c>
      <c r="L1578">
        <f>N(L1577)+IF(AND('🔎 TRA CỨU NHANH'!$C$2&lt;&gt;"",OR(ISNUMBER(SEARCH('🔎 TRA CỨU NHANH'!$C$2,$A1578)),ISNUMBER(SEARCH('🔎 TRA CỨU NHANH'!$C$2,$B1578)))),1,0)</f>
        <v/>
      </c>
      <c r="M1578">
        <f>IF(L1578&gt;N(L1577),L1578,"")</f>
        <v/>
      </c>
      <c r="N1578">
        <f>N(N1577)+IF(AND('💰 BÁO GIÁ'!$C$27&lt;&gt;"",OR(ISNUMBER(SEARCH('💰 BÁO GIÁ'!$C$27,$A1578)),ISNUMBER(SEARCH('💰 BÁO GIÁ'!$C$27,$B1578)))),1,0)</f>
        <v/>
      </c>
      <c r="O1578">
        <f>IF(N1578&gt;N(N1577),N1578,"")</f>
        <v/>
      </c>
    </row>
    <row r="1579">
      <c r="A1579">
        <f>IF('🔧 XY LANH'!A535="","",'🔧 XY LANH'!A535)</f>
        <v/>
      </c>
      <c r="B1579">
        <f>IF('🔧 XY LANH'!A535="","",'🔧 XY LANH'!N535)</f>
        <v/>
      </c>
      <c r="C1579">
        <f>IF('🔧 XY LANH'!A535="","","Xy lanh")</f>
        <v/>
      </c>
      <c r="D1579">
        <f>IF('🔧 XY LANH'!A535="","",'🔧 XY LANH'!I535)</f>
        <v/>
      </c>
      <c r="E1579">
        <f>IF('🔧 XY LANH'!A535="","",'🔧 XY LANH'!#REF!)</f>
        <v/>
      </c>
      <c r="F1579">
        <f>IF('🔧 XY LANH'!A535="","",'🔧 XY LANH'!J535)</f>
        <v/>
      </c>
      <c r="G1579">
        <f>IF('🔧 XY LANH'!A535="","",'🔧 XY LANH'!K535)</f>
        <v/>
      </c>
      <c r="H1579">
        <f>IF('🔧 XY LANH'!A535="","",'🔧 XY LANH'!L535)</f>
        <v/>
      </c>
      <c r="I1579">
        <f>IF('🔧 XY LANH'!A535="","",'🔧 XY LANH'!M535)</f>
        <v/>
      </c>
      <c r="J1579">
        <f>IF('🔧 XY LANH'!A535="","",'🔧 XY LANH'!#REF!)</f>
        <v/>
      </c>
      <c r="L1579">
        <f>N(L1578)+IF(AND('🔎 TRA CỨU NHANH'!$C$2&lt;&gt;"",OR(ISNUMBER(SEARCH('🔎 TRA CỨU NHANH'!$C$2,$A1579)),ISNUMBER(SEARCH('🔎 TRA CỨU NHANH'!$C$2,$B1579)))),1,0)</f>
        <v/>
      </c>
      <c r="M1579">
        <f>IF(L1579&gt;N(L1578),L1579,"")</f>
        <v/>
      </c>
      <c r="N1579">
        <f>N(N1578)+IF(AND('💰 BÁO GIÁ'!$C$27&lt;&gt;"",OR(ISNUMBER(SEARCH('💰 BÁO GIÁ'!$C$27,$A1579)),ISNUMBER(SEARCH('💰 BÁO GIÁ'!$C$27,$B1579)))),1,0)</f>
        <v/>
      </c>
      <c r="O1579">
        <f>IF(N1579&gt;N(N1578),N1579,"")</f>
        <v/>
      </c>
    </row>
    <row r="1580">
      <c r="A1580">
        <f>IF('🔧 XY LANH'!A536="","",'🔧 XY LANH'!A536)</f>
        <v/>
      </c>
      <c r="B1580">
        <f>IF('🔧 XY LANH'!A536="","",'🔧 XY LANH'!N536)</f>
        <v/>
      </c>
      <c r="C1580">
        <f>IF('🔧 XY LANH'!A536="","","Xy lanh")</f>
        <v/>
      </c>
      <c r="D1580">
        <f>IF('🔧 XY LANH'!A536="","",'🔧 XY LANH'!I536)</f>
        <v/>
      </c>
      <c r="E1580">
        <f>IF('🔧 XY LANH'!A536="","",'🔧 XY LANH'!#REF!)</f>
        <v/>
      </c>
      <c r="F1580">
        <f>IF('🔧 XY LANH'!A536="","",'🔧 XY LANH'!J536)</f>
        <v/>
      </c>
      <c r="G1580">
        <f>IF('🔧 XY LANH'!A536="","",'🔧 XY LANH'!K536)</f>
        <v/>
      </c>
      <c r="H1580">
        <f>IF('🔧 XY LANH'!A536="","",'🔧 XY LANH'!L536)</f>
        <v/>
      </c>
      <c r="I1580">
        <f>IF('🔧 XY LANH'!A536="","",'🔧 XY LANH'!M536)</f>
        <v/>
      </c>
      <c r="J1580">
        <f>IF('🔧 XY LANH'!A536="","",'🔧 XY LANH'!#REF!)</f>
        <v/>
      </c>
      <c r="L1580">
        <f>N(L1579)+IF(AND('🔎 TRA CỨU NHANH'!$C$2&lt;&gt;"",OR(ISNUMBER(SEARCH('🔎 TRA CỨU NHANH'!$C$2,$A1580)),ISNUMBER(SEARCH('🔎 TRA CỨU NHANH'!$C$2,$B1580)))),1,0)</f>
        <v/>
      </c>
      <c r="M1580">
        <f>IF(L1580&gt;N(L1579),L1580,"")</f>
        <v/>
      </c>
      <c r="N1580">
        <f>N(N1579)+IF(AND('💰 BÁO GIÁ'!$C$27&lt;&gt;"",OR(ISNUMBER(SEARCH('💰 BÁO GIÁ'!$C$27,$A1580)),ISNUMBER(SEARCH('💰 BÁO GIÁ'!$C$27,$B1580)))),1,0)</f>
        <v/>
      </c>
      <c r="O1580">
        <f>IF(N1580&gt;N(N1579),N1580,"")</f>
        <v/>
      </c>
    </row>
    <row r="1581">
      <c r="A1581">
        <f>IF('🔧 XY LANH'!A537="","",'🔧 XY LANH'!A537)</f>
        <v/>
      </c>
      <c r="B1581">
        <f>IF('🔧 XY LANH'!A537="","",'🔧 XY LANH'!N537)</f>
        <v/>
      </c>
      <c r="C1581">
        <f>IF('🔧 XY LANH'!A537="","","Xy lanh")</f>
        <v/>
      </c>
      <c r="D1581">
        <f>IF('🔧 XY LANH'!A537="","",'🔧 XY LANH'!I537)</f>
        <v/>
      </c>
      <c r="E1581">
        <f>IF('🔧 XY LANH'!A537="","",'🔧 XY LANH'!#REF!)</f>
        <v/>
      </c>
      <c r="F1581">
        <f>IF('🔧 XY LANH'!A537="","",'🔧 XY LANH'!J537)</f>
        <v/>
      </c>
      <c r="G1581">
        <f>IF('🔧 XY LANH'!A537="","",'🔧 XY LANH'!K537)</f>
        <v/>
      </c>
      <c r="H1581">
        <f>IF('🔧 XY LANH'!A537="","",'🔧 XY LANH'!L537)</f>
        <v/>
      </c>
      <c r="I1581">
        <f>IF('🔧 XY LANH'!A537="","",'🔧 XY LANH'!M537)</f>
        <v/>
      </c>
      <c r="J1581">
        <f>IF('🔧 XY LANH'!A537="","",'🔧 XY LANH'!#REF!)</f>
        <v/>
      </c>
      <c r="L1581">
        <f>N(L1580)+IF(AND('🔎 TRA CỨU NHANH'!$C$2&lt;&gt;"",OR(ISNUMBER(SEARCH('🔎 TRA CỨU NHANH'!$C$2,$A1581)),ISNUMBER(SEARCH('🔎 TRA CỨU NHANH'!$C$2,$B1581)))),1,0)</f>
        <v/>
      </c>
      <c r="M1581">
        <f>IF(L1581&gt;N(L1580),L1581,"")</f>
        <v/>
      </c>
      <c r="N1581">
        <f>N(N1580)+IF(AND('💰 BÁO GIÁ'!$C$27&lt;&gt;"",OR(ISNUMBER(SEARCH('💰 BÁO GIÁ'!$C$27,$A1581)),ISNUMBER(SEARCH('💰 BÁO GIÁ'!$C$27,$B1581)))),1,0)</f>
        <v/>
      </c>
      <c r="O1581">
        <f>IF(N1581&gt;N(N1580),N1581,"")</f>
        <v/>
      </c>
    </row>
    <row r="1582">
      <c r="A1582">
        <f>IF('🔧 XY LANH'!A538="","",'🔧 XY LANH'!A538)</f>
        <v/>
      </c>
      <c r="B1582">
        <f>IF('🔧 XY LANH'!A538="","",'🔧 XY LANH'!N538)</f>
        <v/>
      </c>
      <c r="C1582">
        <f>IF('🔧 XY LANH'!A538="","","Xy lanh")</f>
        <v/>
      </c>
      <c r="D1582">
        <f>IF('🔧 XY LANH'!A538="","",'🔧 XY LANH'!I538)</f>
        <v/>
      </c>
      <c r="E1582">
        <f>IF('🔧 XY LANH'!A538="","",'🔧 XY LANH'!#REF!)</f>
        <v/>
      </c>
      <c r="F1582">
        <f>IF('🔧 XY LANH'!A538="","",'🔧 XY LANH'!J538)</f>
        <v/>
      </c>
      <c r="G1582">
        <f>IF('🔧 XY LANH'!A538="","",'🔧 XY LANH'!K538)</f>
        <v/>
      </c>
      <c r="H1582">
        <f>IF('🔧 XY LANH'!A538="","",'🔧 XY LANH'!L538)</f>
        <v/>
      </c>
      <c r="I1582">
        <f>IF('🔧 XY LANH'!A538="","",'🔧 XY LANH'!M538)</f>
        <v/>
      </c>
      <c r="J1582">
        <f>IF('🔧 XY LANH'!A538="","",'🔧 XY LANH'!#REF!)</f>
        <v/>
      </c>
      <c r="L1582">
        <f>N(L1581)+IF(AND('🔎 TRA CỨU NHANH'!$C$2&lt;&gt;"",OR(ISNUMBER(SEARCH('🔎 TRA CỨU NHANH'!$C$2,$A1582)),ISNUMBER(SEARCH('🔎 TRA CỨU NHANH'!$C$2,$B1582)))),1,0)</f>
        <v/>
      </c>
      <c r="M1582">
        <f>IF(L1582&gt;N(L1581),L1582,"")</f>
        <v/>
      </c>
      <c r="N1582">
        <f>N(N1581)+IF(AND('💰 BÁO GIÁ'!$C$27&lt;&gt;"",OR(ISNUMBER(SEARCH('💰 BÁO GIÁ'!$C$27,$A1582)),ISNUMBER(SEARCH('💰 BÁO GIÁ'!$C$27,$B1582)))),1,0)</f>
        <v/>
      </c>
      <c r="O1582">
        <f>IF(N1582&gt;N(N1581),N1582,"")</f>
        <v/>
      </c>
    </row>
    <row r="1583">
      <c r="A1583">
        <f>IF('🔧 XY LANH'!A539="","",'🔧 XY LANH'!A539)</f>
        <v/>
      </c>
      <c r="B1583">
        <f>IF('🔧 XY LANH'!A539="","",'🔧 XY LANH'!N539)</f>
        <v/>
      </c>
      <c r="C1583">
        <f>IF('🔧 XY LANH'!A539="","","Xy lanh")</f>
        <v/>
      </c>
      <c r="D1583">
        <f>IF('🔧 XY LANH'!A539="","",'🔧 XY LANH'!I539)</f>
        <v/>
      </c>
      <c r="E1583">
        <f>IF('🔧 XY LANH'!A539="","",'🔧 XY LANH'!#REF!)</f>
        <v/>
      </c>
      <c r="F1583">
        <f>IF('🔧 XY LANH'!A539="","",'🔧 XY LANH'!J539)</f>
        <v/>
      </c>
      <c r="G1583">
        <f>IF('🔧 XY LANH'!A539="","",'🔧 XY LANH'!K539)</f>
        <v/>
      </c>
      <c r="H1583">
        <f>IF('🔧 XY LANH'!A539="","",'🔧 XY LANH'!L539)</f>
        <v/>
      </c>
      <c r="I1583">
        <f>IF('🔧 XY LANH'!A539="","",'🔧 XY LANH'!M539)</f>
        <v/>
      </c>
      <c r="J1583">
        <f>IF('🔧 XY LANH'!A539="","",'🔧 XY LANH'!#REF!)</f>
        <v/>
      </c>
      <c r="L1583">
        <f>N(L1582)+IF(AND('🔎 TRA CỨU NHANH'!$C$2&lt;&gt;"",OR(ISNUMBER(SEARCH('🔎 TRA CỨU NHANH'!$C$2,$A1583)),ISNUMBER(SEARCH('🔎 TRA CỨU NHANH'!$C$2,$B1583)))),1,0)</f>
        <v/>
      </c>
      <c r="M1583">
        <f>IF(L1583&gt;N(L1582),L1583,"")</f>
        <v/>
      </c>
      <c r="N1583">
        <f>N(N1582)+IF(AND('💰 BÁO GIÁ'!$C$27&lt;&gt;"",OR(ISNUMBER(SEARCH('💰 BÁO GIÁ'!$C$27,$A1583)),ISNUMBER(SEARCH('💰 BÁO GIÁ'!$C$27,$B1583)))),1,0)</f>
        <v/>
      </c>
      <c r="O1583">
        <f>IF(N1583&gt;N(N1582),N1583,"")</f>
        <v/>
      </c>
    </row>
    <row r="1584">
      <c r="A1584">
        <f>IF('🔧 XY LANH'!A540="","",'🔧 XY LANH'!A540)</f>
        <v/>
      </c>
      <c r="B1584">
        <f>IF('🔧 XY LANH'!A540="","",'🔧 XY LANH'!N540)</f>
        <v/>
      </c>
      <c r="C1584">
        <f>IF('🔧 XY LANH'!A540="","","Xy lanh")</f>
        <v/>
      </c>
      <c r="D1584">
        <f>IF('🔧 XY LANH'!A540="","",'🔧 XY LANH'!I540)</f>
        <v/>
      </c>
      <c r="E1584">
        <f>IF('🔧 XY LANH'!A540="","",'🔧 XY LANH'!#REF!)</f>
        <v/>
      </c>
      <c r="F1584">
        <f>IF('🔧 XY LANH'!A540="","",'🔧 XY LANH'!J540)</f>
        <v/>
      </c>
      <c r="G1584">
        <f>IF('🔧 XY LANH'!A540="","",'🔧 XY LANH'!K540)</f>
        <v/>
      </c>
      <c r="H1584">
        <f>IF('🔧 XY LANH'!A540="","",'🔧 XY LANH'!L540)</f>
        <v/>
      </c>
      <c r="I1584">
        <f>IF('🔧 XY LANH'!A540="","",'🔧 XY LANH'!M540)</f>
        <v/>
      </c>
      <c r="J1584">
        <f>IF('🔧 XY LANH'!A540="","",'🔧 XY LANH'!#REF!)</f>
        <v/>
      </c>
      <c r="L1584">
        <f>N(L1583)+IF(AND('🔎 TRA CỨU NHANH'!$C$2&lt;&gt;"",OR(ISNUMBER(SEARCH('🔎 TRA CỨU NHANH'!$C$2,$A1584)),ISNUMBER(SEARCH('🔎 TRA CỨU NHANH'!$C$2,$B1584)))),1,0)</f>
        <v/>
      </c>
      <c r="M1584">
        <f>IF(L1584&gt;N(L1583),L1584,"")</f>
        <v/>
      </c>
      <c r="N1584">
        <f>N(N1583)+IF(AND('💰 BÁO GIÁ'!$C$27&lt;&gt;"",OR(ISNUMBER(SEARCH('💰 BÁO GIÁ'!$C$27,$A1584)),ISNUMBER(SEARCH('💰 BÁO GIÁ'!$C$27,$B1584)))),1,0)</f>
        <v/>
      </c>
      <c r="O1584">
        <f>IF(N1584&gt;N(N1583),N1584,"")</f>
        <v/>
      </c>
    </row>
    <row r="1585">
      <c r="A1585">
        <f>IF('🔧 XY LANH'!A541="","",'🔧 XY LANH'!A541)</f>
        <v/>
      </c>
      <c r="B1585">
        <f>IF('🔧 XY LANH'!A541="","",'🔧 XY LANH'!N541)</f>
        <v/>
      </c>
      <c r="C1585">
        <f>IF('🔧 XY LANH'!A541="","","Xy lanh")</f>
        <v/>
      </c>
      <c r="D1585">
        <f>IF('🔧 XY LANH'!A541="","",'🔧 XY LANH'!I541)</f>
        <v/>
      </c>
      <c r="E1585">
        <f>IF('🔧 XY LANH'!A541="","",'🔧 XY LANH'!#REF!)</f>
        <v/>
      </c>
      <c r="F1585">
        <f>IF('🔧 XY LANH'!A541="","",'🔧 XY LANH'!J541)</f>
        <v/>
      </c>
      <c r="G1585">
        <f>IF('🔧 XY LANH'!A541="","",'🔧 XY LANH'!K541)</f>
        <v/>
      </c>
      <c r="H1585">
        <f>IF('🔧 XY LANH'!A541="","",'🔧 XY LANH'!L541)</f>
        <v/>
      </c>
      <c r="I1585">
        <f>IF('🔧 XY LANH'!A541="","",'🔧 XY LANH'!M541)</f>
        <v/>
      </c>
      <c r="J1585">
        <f>IF('🔧 XY LANH'!A541="","",'🔧 XY LANH'!#REF!)</f>
        <v/>
      </c>
      <c r="L1585">
        <f>N(L1584)+IF(AND('🔎 TRA CỨU NHANH'!$C$2&lt;&gt;"",OR(ISNUMBER(SEARCH('🔎 TRA CỨU NHANH'!$C$2,$A1585)),ISNUMBER(SEARCH('🔎 TRA CỨU NHANH'!$C$2,$B1585)))),1,0)</f>
        <v/>
      </c>
      <c r="M1585">
        <f>IF(L1585&gt;N(L1584),L1585,"")</f>
        <v/>
      </c>
      <c r="N1585">
        <f>N(N1584)+IF(AND('💰 BÁO GIÁ'!$C$27&lt;&gt;"",OR(ISNUMBER(SEARCH('💰 BÁO GIÁ'!$C$27,$A1585)),ISNUMBER(SEARCH('💰 BÁO GIÁ'!$C$27,$B1585)))),1,0)</f>
        <v/>
      </c>
      <c r="O1585">
        <f>IF(N1585&gt;N(N1584),N1585,"")</f>
        <v/>
      </c>
    </row>
    <row r="1586">
      <c r="A1586">
        <f>IF('🔧 XY LANH'!A542="","",'🔧 XY LANH'!A542)</f>
        <v/>
      </c>
      <c r="B1586">
        <f>IF('🔧 XY LANH'!A542="","",'🔧 XY LANH'!N542)</f>
        <v/>
      </c>
      <c r="C1586">
        <f>IF('🔧 XY LANH'!A542="","","Xy lanh")</f>
        <v/>
      </c>
      <c r="D1586">
        <f>IF('🔧 XY LANH'!A542="","",'🔧 XY LANH'!I542)</f>
        <v/>
      </c>
      <c r="E1586">
        <f>IF('🔧 XY LANH'!A542="","",'🔧 XY LANH'!#REF!)</f>
        <v/>
      </c>
      <c r="F1586">
        <f>IF('🔧 XY LANH'!A542="","",'🔧 XY LANH'!J542)</f>
        <v/>
      </c>
      <c r="G1586">
        <f>IF('🔧 XY LANH'!A542="","",'🔧 XY LANH'!K542)</f>
        <v/>
      </c>
      <c r="H1586">
        <f>IF('🔧 XY LANH'!A542="","",'🔧 XY LANH'!L542)</f>
        <v/>
      </c>
      <c r="I1586">
        <f>IF('🔧 XY LANH'!A542="","",'🔧 XY LANH'!M542)</f>
        <v/>
      </c>
      <c r="J1586">
        <f>IF('🔧 XY LANH'!A542="","",'🔧 XY LANH'!#REF!)</f>
        <v/>
      </c>
      <c r="L1586">
        <f>N(L1585)+IF(AND('🔎 TRA CỨU NHANH'!$C$2&lt;&gt;"",OR(ISNUMBER(SEARCH('🔎 TRA CỨU NHANH'!$C$2,$A1586)),ISNUMBER(SEARCH('🔎 TRA CỨU NHANH'!$C$2,$B1586)))),1,0)</f>
        <v/>
      </c>
      <c r="M1586">
        <f>IF(L1586&gt;N(L1585),L1586,"")</f>
        <v/>
      </c>
      <c r="N1586">
        <f>N(N1585)+IF(AND('💰 BÁO GIÁ'!$C$27&lt;&gt;"",OR(ISNUMBER(SEARCH('💰 BÁO GIÁ'!$C$27,$A1586)),ISNUMBER(SEARCH('💰 BÁO GIÁ'!$C$27,$B1586)))),1,0)</f>
        <v/>
      </c>
      <c r="O1586">
        <f>IF(N1586&gt;N(N1585),N1586,"")</f>
        <v/>
      </c>
    </row>
    <row r="1587">
      <c r="A1587">
        <f>IF('🔧 XY LANH'!A543="","",'🔧 XY LANH'!A543)</f>
        <v/>
      </c>
      <c r="B1587">
        <f>IF('🔧 XY LANH'!A543="","",'🔧 XY LANH'!N543)</f>
        <v/>
      </c>
      <c r="C1587">
        <f>IF('🔧 XY LANH'!A543="","","Xy lanh")</f>
        <v/>
      </c>
      <c r="D1587">
        <f>IF('🔧 XY LANH'!A543="","",'🔧 XY LANH'!I543)</f>
        <v/>
      </c>
      <c r="E1587">
        <f>IF('🔧 XY LANH'!A543="","",'🔧 XY LANH'!#REF!)</f>
        <v/>
      </c>
      <c r="F1587">
        <f>IF('🔧 XY LANH'!A543="","",'🔧 XY LANH'!J543)</f>
        <v/>
      </c>
      <c r="G1587">
        <f>IF('🔧 XY LANH'!A543="","",'🔧 XY LANH'!K543)</f>
        <v/>
      </c>
      <c r="H1587">
        <f>IF('🔧 XY LANH'!A543="","",'🔧 XY LANH'!L543)</f>
        <v/>
      </c>
      <c r="I1587">
        <f>IF('🔧 XY LANH'!A543="","",'🔧 XY LANH'!M543)</f>
        <v/>
      </c>
      <c r="J1587">
        <f>IF('🔧 XY LANH'!A543="","",'🔧 XY LANH'!#REF!)</f>
        <v/>
      </c>
      <c r="L1587">
        <f>N(L1586)+IF(AND('🔎 TRA CỨU NHANH'!$C$2&lt;&gt;"",OR(ISNUMBER(SEARCH('🔎 TRA CỨU NHANH'!$C$2,$A1587)),ISNUMBER(SEARCH('🔎 TRA CỨU NHANH'!$C$2,$B1587)))),1,0)</f>
        <v/>
      </c>
      <c r="M1587">
        <f>IF(L1587&gt;N(L1586),L1587,"")</f>
        <v/>
      </c>
      <c r="N1587">
        <f>N(N1586)+IF(AND('💰 BÁO GIÁ'!$C$27&lt;&gt;"",OR(ISNUMBER(SEARCH('💰 BÁO GIÁ'!$C$27,$A1587)),ISNUMBER(SEARCH('💰 BÁO GIÁ'!$C$27,$B1587)))),1,0)</f>
        <v/>
      </c>
      <c r="O1587">
        <f>IF(N1587&gt;N(N1586),N1587,"")</f>
        <v/>
      </c>
    </row>
    <row r="1588">
      <c r="A1588">
        <f>IF('🔧 XY LANH'!A544="","",'🔧 XY LANH'!A544)</f>
        <v/>
      </c>
      <c r="B1588">
        <f>IF('🔧 XY LANH'!A544="","",'🔧 XY LANH'!N544)</f>
        <v/>
      </c>
      <c r="C1588">
        <f>IF('🔧 XY LANH'!A544="","","Xy lanh")</f>
        <v/>
      </c>
      <c r="D1588">
        <f>IF('🔧 XY LANH'!A544="","",'🔧 XY LANH'!I544)</f>
        <v/>
      </c>
      <c r="E1588">
        <f>IF('🔧 XY LANH'!A544="","",'🔧 XY LANH'!#REF!)</f>
        <v/>
      </c>
      <c r="F1588">
        <f>IF('🔧 XY LANH'!A544="","",'🔧 XY LANH'!J544)</f>
        <v/>
      </c>
      <c r="G1588">
        <f>IF('🔧 XY LANH'!A544="","",'🔧 XY LANH'!K544)</f>
        <v/>
      </c>
      <c r="H1588">
        <f>IF('🔧 XY LANH'!A544="","",'🔧 XY LANH'!L544)</f>
        <v/>
      </c>
      <c r="I1588">
        <f>IF('🔧 XY LANH'!A544="","",'🔧 XY LANH'!M544)</f>
        <v/>
      </c>
      <c r="J1588">
        <f>IF('🔧 XY LANH'!A544="","",'🔧 XY LANH'!#REF!)</f>
        <v/>
      </c>
      <c r="L1588">
        <f>N(L1587)+IF(AND('🔎 TRA CỨU NHANH'!$C$2&lt;&gt;"",OR(ISNUMBER(SEARCH('🔎 TRA CỨU NHANH'!$C$2,$A1588)),ISNUMBER(SEARCH('🔎 TRA CỨU NHANH'!$C$2,$B1588)))),1,0)</f>
        <v/>
      </c>
      <c r="M1588">
        <f>IF(L1588&gt;N(L1587),L1588,"")</f>
        <v/>
      </c>
      <c r="N1588">
        <f>N(N1587)+IF(AND('💰 BÁO GIÁ'!$C$27&lt;&gt;"",OR(ISNUMBER(SEARCH('💰 BÁO GIÁ'!$C$27,$A1588)),ISNUMBER(SEARCH('💰 BÁO GIÁ'!$C$27,$B1588)))),1,0)</f>
        <v/>
      </c>
      <c r="O1588">
        <f>IF(N1588&gt;N(N1587),N1588,"")</f>
        <v/>
      </c>
    </row>
    <row r="1589">
      <c r="A1589">
        <f>IF('🔧 XY LANH'!A545="","",'🔧 XY LANH'!A545)</f>
        <v/>
      </c>
      <c r="B1589">
        <f>IF('🔧 XY LANH'!A545="","",'🔧 XY LANH'!N545)</f>
        <v/>
      </c>
      <c r="C1589">
        <f>IF('🔧 XY LANH'!A545="","","Xy lanh")</f>
        <v/>
      </c>
      <c r="D1589">
        <f>IF('🔧 XY LANH'!A545="","",'🔧 XY LANH'!I545)</f>
        <v/>
      </c>
      <c r="E1589">
        <f>IF('🔧 XY LANH'!A545="","",'🔧 XY LANH'!#REF!)</f>
        <v/>
      </c>
      <c r="F1589">
        <f>IF('🔧 XY LANH'!A545="","",'🔧 XY LANH'!J545)</f>
        <v/>
      </c>
      <c r="G1589">
        <f>IF('🔧 XY LANH'!A545="","",'🔧 XY LANH'!K545)</f>
        <v/>
      </c>
      <c r="H1589">
        <f>IF('🔧 XY LANH'!A545="","",'🔧 XY LANH'!L545)</f>
        <v/>
      </c>
      <c r="I1589">
        <f>IF('🔧 XY LANH'!A545="","",'🔧 XY LANH'!M545)</f>
        <v/>
      </c>
      <c r="J1589">
        <f>IF('🔧 XY LANH'!A545="","",'🔧 XY LANH'!#REF!)</f>
        <v/>
      </c>
      <c r="L1589">
        <f>N(L1588)+IF(AND('🔎 TRA CỨU NHANH'!$C$2&lt;&gt;"",OR(ISNUMBER(SEARCH('🔎 TRA CỨU NHANH'!$C$2,$A1589)),ISNUMBER(SEARCH('🔎 TRA CỨU NHANH'!$C$2,$B1589)))),1,0)</f>
        <v/>
      </c>
      <c r="M1589">
        <f>IF(L1589&gt;N(L1588),L1589,"")</f>
        <v/>
      </c>
      <c r="N1589">
        <f>N(N1588)+IF(AND('💰 BÁO GIÁ'!$C$27&lt;&gt;"",OR(ISNUMBER(SEARCH('💰 BÁO GIÁ'!$C$27,$A1589)),ISNUMBER(SEARCH('💰 BÁO GIÁ'!$C$27,$B1589)))),1,0)</f>
        <v/>
      </c>
      <c r="O1589">
        <f>IF(N1589&gt;N(N1588),N1589,"")</f>
        <v/>
      </c>
    </row>
    <row r="1590">
      <c r="A1590">
        <f>IF('🔧 XY LANH'!A546="","",'🔧 XY LANH'!A546)</f>
        <v/>
      </c>
      <c r="B1590">
        <f>IF('🔧 XY LANH'!A546="","",'🔧 XY LANH'!N546)</f>
        <v/>
      </c>
      <c r="C1590">
        <f>IF('🔧 XY LANH'!A546="","","Xy lanh")</f>
        <v/>
      </c>
      <c r="D1590">
        <f>IF('🔧 XY LANH'!A546="","",'🔧 XY LANH'!I546)</f>
        <v/>
      </c>
      <c r="E1590">
        <f>IF('🔧 XY LANH'!A546="","",'🔧 XY LANH'!#REF!)</f>
        <v/>
      </c>
      <c r="F1590">
        <f>IF('🔧 XY LANH'!A546="","",'🔧 XY LANH'!J546)</f>
        <v/>
      </c>
      <c r="G1590">
        <f>IF('🔧 XY LANH'!A546="","",'🔧 XY LANH'!K546)</f>
        <v/>
      </c>
      <c r="H1590">
        <f>IF('🔧 XY LANH'!A546="","",'🔧 XY LANH'!L546)</f>
        <v/>
      </c>
      <c r="I1590">
        <f>IF('🔧 XY LANH'!A546="","",'🔧 XY LANH'!M546)</f>
        <v/>
      </c>
      <c r="J1590">
        <f>IF('🔧 XY LANH'!A546="","",'🔧 XY LANH'!#REF!)</f>
        <v/>
      </c>
      <c r="L1590">
        <f>N(L1589)+IF(AND('🔎 TRA CỨU NHANH'!$C$2&lt;&gt;"",OR(ISNUMBER(SEARCH('🔎 TRA CỨU NHANH'!$C$2,$A1590)),ISNUMBER(SEARCH('🔎 TRA CỨU NHANH'!$C$2,$B1590)))),1,0)</f>
        <v/>
      </c>
      <c r="M1590">
        <f>IF(L1590&gt;N(L1589),L1590,"")</f>
        <v/>
      </c>
      <c r="N1590">
        <f>N(N1589)+IF(AND('💰 BÁO GIÁ'!$C$27&lt;&gt;"",OR(ISNUMBER(SEARCH('💰 BÁO GIÁ'!$C$27,$A1590)),ISNUMBER(SEARCH('💰 BÁO GIÁ'!$C$27,$B1590)))),1,0)</f>
        <v/>
      </c>
      <c r="O1590">
        <f>IF(N1590&gt;N(N1589),N1590,"")</f>
        <v/>
      </c>
    </row>
    <row r="1591">
      <c r="A1591">
        <f>IF('🔧 XY LANH'!A547="","",'🔧 XY LANH'!A547)</f>
        <v/>
      </c>
      <c r="B1591">
        <f>IF('🔧 XY LANH'!A547="","",'🔧 XY LANH'!N547)</f>
        <v/>
      </c>
      <c r="C1591">
        <f>IF('🔧 XY LANH'!A547="","","Xy lanh")</f>
        <v/>
      </c>
      <c r="D1591">
        <f>IF('🔧 XY LANH'!A547="","",'🔧 XY LANH'!I547)</f>
        <v/>
      </c>
      <c r="E1591">
        <f>IF('🔧 XY LANH'!A547="","",'🔧 XY LANH'!#REF!)</f>
        <v/>
      </c>
      <c r="F1591">
        <f>IF('🔧 XY LANH'!A547="","",'🔧 XY LANH'!J547)</f>
        <v/>
      </c>
      <c r="G1591">
        <f>IF('🔧 XY LANH'!A547="","",'🔧 XY LANH'!K547)</f>
        <v/>
      </c>
      <c r="H1591">
        <f>IF('🔧 XY LANH'!A547="","",'🔧 XY LANH'!L547)</f>
        <v/>
      </c>
      <c r="I1591">
        <f>IF('🔧 XY LANH'!A547="","",'🔧 XY LANH'!M547)</f>
        <v/>
      </c>
      <c r="J1591">
        <f>IF('🔧 XY LANH'!A547="","",'🔧 XY LANH'!#REF!)</f>
        <v/>
      </c>
      <c r="L1591">
        <f>N(L1590)+IF(AND('🔎 TRA CỨU NHANH'!$C$2&lt;&gt;"",OR(ISNUMBER(SEARCH('🔎 TRA CỨU NHANH'!$C$2,$A1591)),ISNUMBER(SEARCH('🔎 TRA CỨU NHANH'!$C$2,$B1591)))),1,0)</f>
        <v/>
      </c>
      <c r="M1591">
        <f>IF(L1591&gt;N(L1590),L1591,"")</f>
        <v/>
      </c>
      <c r="N1591">
        <f>N(N1590)+IF(AND('💰 BÁO GIÁ'!$C$27&lt;&gt;"",OR(ISNUMBER(SEARCH('💰 BÁO GIÁ'!$C$27,$A1591)),ISNUMBER(SEARCH('💰 BÁO GIÁ'!$C$27,$B1591)))),1,0)</f>
        <v/>
      </c>
      <c r="O1591">
        <f>IF(N1591&gt;N(N1590),N1591,"")</f>
        <v/>
      </c>
    </row>
    <row r="1592">
      <c r="A1592">
        <f>IF('🔧 XY LANH'!A548="","",'🔧 XY LANH'!A548)</f>
        <v/>
      </c>
      <c r="B1592">
        <f>IF('🔧 XY LANH'!A548="","",'🔧 XY LANH'!N548)</f>
        <v/>
      </c>
      <c r="C1592">
        <f>IF('🔧 XY LANH'!A548="","","Xy lanh")</f>
        <v/>
      </c>
      <c r="D1592">
        <f>IF('🔧 XY LANH'!A548="","",'🔧 XY LANH'!I548)</f>
        <v/>
      </c>
      <c r="E1592">
        <f>IF('🔧 XY LANH'!A548="","",'🔧 XY LANH'!#REF!)</f>
        <v/>
      </c>
      <c r="F1592">
        <f>IF('🔧 XY LANH'!A548="","",'🔧 XY LANH'!J548)</f>
        <v/>
      </c>
      <c r="G1592">
        <f>IF('🔧 XY LANH'!A548="","",'🔧 XY LANH'!K548)</f>
        <v/>
      </c>
      <c r="H1592">
        <f>IF('🔧 XY LANH'!A548="","",'🔧 XY LANH'!L548)</f>
        <v/>
      </c>
      <c r="I1592">
        <f>IF('🔧 XY LANH'!A548="","",'🔧 XY LANH'!M548)</f>
        <v/>
      </c>
      <c r="J1592">
        <f>IF('🔧 XY LANH'!A548="","",'🔧 XY LANH'!#REF!)</f>
        <v/>
      </c>
      <c r="L1592">
        <f>N(L1591)+IF(AND('🔎 TRA CỨU NHANH'!$C$2&lt;&gt;"",OR(ISNUMBER(SEARCH('🔎 TRA CỨU NHANH'!$C$2,$A1592)),ISNUMBER(SEARCH('🔎 TRA CỨU NHANH'!$C$2,$B1592)))),1,0)</f>
        <v/>
      </c>
      <c r="M1592">
        <f>IF(L1592&gt;N(L1591),L1592,"")</f>
        <v/>
      </c>
      <c r="N1592">
        <f>N(N1591)+IF(AND('💰 BÁO GIÁ'!$C$27&lt;&gt;"",OR(ISNUMBER(SEARCH('💰 BÁO GIÁ'!$C$27,$A1592)),ISNUMBER(SEARCH('💰 BÁO GIÁ'!$C$27,$B1592)))),1,0)</f>
        <v/>
      </c>
      <c r="O1592">
        <f>IF(N1592&gt;N(N1591),N1592,"")</f>
        <v/>
      </c>
    </row>
    <row r="1593">
      <c r="A1593">
        <f>IF('🔧 XY LANH'!A549="","",'🔧 XY LANH'!A549)</f>
        <v/>
      </c>
      <c r="B1593">
        <f>IF('🔧 XY LANH'!A549="","",'🔧 XY LANH'!N549)</f>
        <v/>
      </c>
      <c r="C1593">
        <f>IF('🔧 XY LANH'!A549="","","Xy lanh")</f>
        <v/>
      </c>
      <c r="D1593">
        <f>IF('🔧 XY LANH'!A549="","",'🔧 XY LANH'!I549)</f>
        <v/>
      </c>
      <c r="E1593">
        <f>IF('🔧 XY LANH'!A549="","",'🔧 XY LANH'!#REF!)</f>
        <v/>
      </c>
      <c r="F1593">
        <f>IF('🔧 XY LANH'!A549="","",'🔧 XY LANH'!J549)</f>
        <v/>
      </c>
      <c r="G1593">
        <f>IF('🔧 XY LANH'!A549="","",'🔧 XY LANH'!K549)</f>
        <v/>
      </c>
      <c r="H1593">
        <f>IF('🔧 XY LANH'!A549="","",'🔧 XY LANH'!L549)</f>
        <v/>
      </c>
      <c r="I1593">
        <f>IF('🔧 XY LANH'!A549="","",'🔧 XY LANH'!M549)</f>
        <v/>
      </c>
      <c r="J1593">
        <f>IF('🔧 XY LANH'!A549="","",'🔧 XY LANH'!#REF!)</f>
        <v/>
      </c>
      <c r="L1593">
        <f>N(L1592)+IF(AND('🔎 TRA CỨU NHANH'!$C$2&lt;&gt;"",OR(ISNUMBER(SEARCH('🔎 TRA CỨU NHANH'!$C$2,$A1593)),ISNUMBER(SEARCH('🔎 TRA CỨU NHANH'!$C$2,$B1593)))),1,0)</f>
        <v/>
      </c>
      <c r="M1593">
        <f>IF(L1593&gt;N(L1592),L1593,"")</f>
        <v/>
      </c>
      <c r="N1593">
        <f>N(N1592)+IF(AND('💰 BÁO GIÁ'!$C$27&lt;&gt;"",OR(ISNUMBER(SEARCH('💰 BÁO GIÁ'!$C$27,$A1593)),ISNUMBER(SEARCH('💰 BÁO GIÁ'!$C$27,$B1593)))),1,0)</f>
        <v/>
      </c>
      <c r="O1593">
        <f>IF(N1593&gt;N(N1592),N1593,"")</f>
        <v/>
      </c>
    </row>
    <row r="1594">
      <c r="A1594">
        <f>IF('🔧 XY LANH'!A550="","",'🔧 XY LANH'!A550)</f>
        <v/>
      </c>
      <c r="B1594">
        <f>IF('🔧 XY LANH'!A550="","",'🔧 XY LANH'!N550)</f>
        <v/>
      </c>
      <c r="C1594">
        <f>IF('🔧 XY LANH'!A550="","","Xy lanh")</f>
        <v/>
      </c>
      <c r="D1594">
        <f>IF('🔧 XY LANH'!A550="","",'🔧 XY LANH'!I550)</f>
        <v/>
      </c>
      <c r="E1594">
        <f>IF('🔧 XY LANH'!A550="","",'🔧 XY LANH'!#REF!)</f>
        <v/>
      </c>
      <c r="F1594">
        <f>IF('🔧 XY LANH'!A550="","",'🔧 XY LANH'!J550)</f>
        <v/>
      </c>
      <c r="G1594">
        <f>IF('🔧 XY LANH'!A550="","",'🔧 XY LANH'!K550)</f>
        <v/>
      </c>
      <c r="H1594">
        <f>IF('🔧 XY LANH'!A550="","",'🔧 XY LANH'!L550)</f>
        <v/>
      </c>
      <c r="I1594">
        <f>IF('🔧 XY LANH'!A550="","",'🔧 XY LANH'!M550)</f>
        <v/>
      </c>
      <c r="J1594">
        <f>IF('🔧 XY LANH'!A550="","",'🔧 XY LANH'!#REF!)</f>
        <v/>
      </c>
      <c r="L1594">
        <f>N(L1593)+IF(AND('🔎 TRA CỨU NHANH'!$C$2&lt;&gt;"",OR(ISNUMBER(SEARCH('🔎 TRA CỨU NHANH'!$C$2,$A1594)),ISNUMBER(SEARCH('🔎 TRA CỨU NHANH'!$C$2,$B1594)))),1,0)</f>
        <v/>
      </c>
      <c r="M1594">
        <f>IF(L1594&gt;N(L1593),L1594,"")</f>
        <v/>
      </c>
      <c r="N1594">
        <f>N(N1593)+IF(AND('💰 BÁO GIÁ'!$C$27&lt;&gt;"",OR(ISNUMBER(SEARCH('💰 BÁO GIÁ'!$C$27,$A1594)),ISNUMBER(SEARCH('💰 BÁO GIÁ'!$C$27,$B1594)))),1,0)</f>
        <v/>
      </c>
      <c r="O1594">
        <f>IF(N1594&gt;N(N1593),N1594,"")</f>
        <v/>
      </c>
    </row>
    <row r="1595">
      <c r="A1595">
        <f>IF('🔧 XY LANH'!A551="","",'🔧 XY LANH'!A551)</f>
        <v/>
      </c>
      <c r="B1595">
        <f>IF('🔧 XY LANH'!A551="","",'🔧 XY LANH'!N551)</f>
        <v/>
      </c>
      <c r="C1595">
        <f>IF('🔧 XY LANH'!A551="","","Xy lanh")</f>
        <v/>
      </c>
      <c r="D1595">
        <f>IF('🔧 XY LANH'!A551="","",'🔧 XY LANH'!I551)</f>
        <v/>
      </c>
      <c r="E1595">
        <f>IF('🔧 XY LANH'!A551="","",'🔧 XY LANH'!#REF!)</f>
        <v/>
      </c>
      <c r="F1595">
        <f>IF('🔧 XY LANH'!A551="","",'🔧 XY LANH'!J551)</f>
        <v/>
      </c>
      <c r="G1595">
        <f>IF('🔧 XY LANH'!A551="","",'🔧 XY LANH'!K551)</f>
        <v/>
      </c>
      <c r="H1595">
        <f>IF('🔧 XY LANH'!A551="","",'🔧 XY LANH'!L551)</f>
        <v/>
      </c>
      <c r="I1595">
        <f>IF('🔧 XY LANH'!A551="","",'🔧 XY LANH'!M551)</f>
        <v/>
      </c>
      <c r="J1595">
        <f>IF('🔧 XY LANH'!A551="","",'🔧 XY LANH'!#REF!)</f>
        <v/>
      </c>
      <c r="L1595">
        <f>N(L1594)+IF(AND('🔎 TRA CỨU NHANH'!$C$2&lt;&gt;"",OR(ISNUMBER(SEARCH('🔎 TRA CỨU NHANH'!$C$2,$A1595)),ISNUMBER(SEARCH('🔎 TRA CỨU NHANH'!$C$2,$B1595)))),1,0)</f>
        <v/>
      </c>
      <c r="M1595">
        <f>IF(L1595&gt;N(L1594),L1595,"")</f>
        <v/>
      </c>
      <c r="N1595">
        <f>N(N1594)+IF(AND('💰 BÁO GIÁ'!$C$27&lt;&gt;"",OR(ISNUMBER(SEARCH('💰 BÁO GIÁ'!$C$27,$A1595)),ISNUMBER(SEARCH('💰 BÁO GIÁ'!$C$27,$B1595)))),1,0)</f>
        <v/>
      </c>
      <c r="O1595">
        <f>IF(N1595&gt;N(N1594),N1595,"")</f>
        <v/>
      </c>
    </row>
    <row r="1596">
      <c r="A1596">
        <f>IF('🔧 XY LANH'!A552="","",'🔧 XY LANH'!A552)</f>
        <v/>
      </c>
      <c r="B1596">
        <f>IF('🔧 XY LANH'!A552="","",'🔧 XY LANH'!N552)</f>
        <v/>
      </c>
      <c r="C1596">
        <f>IF('🔧 XY LANH'!A552="","","Xy lanh")</f>
        <v/>
      </c>
      <c r="D1596">
        <f>IF('🔧 XY LANH'!A552="","",'🔧 XY LANH'!I552)</f>
        <v/>
      </c>
      <c r="E1596">
        <f>IF('🔧 XY LANH'!A552="","",'🔧 XY LANH'!#REF!)</f>
        <v/>
      </c>
      <c r="F1596">
        <f>IF('🔧 XY LANH'!A552="","",'🔧 XY LANH'!J552)</f>
        <v/>
      </c>
      <c r="G1596">
        <f>IF('🔧 XY LANH'!A552="","",'🔧 XY LANH'!K552)</f>
        <v/>
      </c>
      <c r="H1596">
        <f>IF('🔧 XY LANH'!A552="","",'🔧 XY LANH'!L552)</f>
        <v/>
      </c>
      <c r="I1596">
        <f>IF('🔧 XY LANH'!A552="","",'🔧 XY LANH'!M552)</f>
        <v/>
      </c>
      <c r="J1596">
        <f>IF('🔧 XY LANH'!A552="","",'🔧 XY LANH'!#REF!)</f>
        <v/>
      </c>
      <c r="L1596">
        <f>N(L1595)+IF(AND('🔎 TRA CỨU NHANH'!$C$2&lt;&gt;"",OR(ISNUMBER(SEARCH('🔎 TRA CỨU NHANH'!$C$2,$A1596)),ISNUMBER(SEARCH('🔎 TRA CỨU NHANH'!$C$2,$B1596)))),1,0)</f>
        <v/>
      </c>
      <c r="M1596">
        <f>IF(L1596&gt;N(L1595),L1596,"")</f>
        <v/>
      </c>
      <c r="N1596">
        <f>N(N1595)+IF(AND('💰 BÁO GIÁ'!$C$27&lt;&gt;"",OR(ISNUMBER(SEARCH('💰 BÁO GIÁ'!$C$27,$A1596)),ISNUMBER(SEARCH('💰 BÁO GIÁ'!$C$27,$B1596)))),1,0)</f>
        <v/>
      </c>
      <c r="O1596">
        <f>IF(N1596&gt;N(N1595),N1596,"")</f>
        <v/>
      </c>
    </row>
    <row r="1597">
      <c r="A1597">
        <f>IF('🔧 XY LANH'!A553="","",'🔧 XY LANH'!A553)</f>
        <v/>
      </c>
      <c r="B1597">
        <f>IF('🔧 XY LANH'!A553="","",'🔧 XY LANH'!N553)</f>
        <v/>
      </c>
      <c r="C1597">
        <f>IF('🔧 XY LANH'!A553="","","Xy lanh")</f>
        <v/>
      </c>
      <c r="D1597">
        <f>IF('🔧 XY LANH'!A553="","",'🔧 XY LANH'!I553)</f>
        <v/>
      </c>
      <c r="E1597">
        <f>IF('🔧 XY LANH'!A553="","",'🔧 XY LANH'!#REF!)</f>
        <v/>
      </c>
      <c r="F1597">
        <f>IF('🔧 XY LANH'!A553="","",'🔧 XY LANH'!J553)</f>
        <v/>
      </c>
      <c r="G1597">
        <f>IF('🔧 XY LANH'!A553="","",'🔧 XY LANH'!K553)</f>
        <v/>
      </c>
      <c r="H1597">
        <f>IF('🔧 XY LANH'!A553="","",'🔧 XY LANH'!L553)</f>
        <v/>
      </c>
      <c r="I1597">
        <f>IF('🔧 XY LANH'!A553="","",'🔧 XY LANH'!M553)</f>
        <v/>
      </c>
      <c r="J1597">
        <f>IF('🔧 XY LANH'!A553="","",'🔧 XY LANH'!#REF!)</f>
        <v/>
      </c>
      <c r="L1597">
        <f>N(L1596)+IF(AND('🔎 TRA CỨU NHANH'!$C$2&lt;&gt;"",OR(ISNUMBER(SEARCH('🔎 TRA CỨU NHANH'!$C$2,$A1597)),ISNUMBER(SEARCH('🔎 TRA CỨU NHANH'!$C$2,$B1597)))),1,0)</f>
        <v/>
      </c>
      <c r="M1597">
        <f>IF(L1597&gt;N(L1596),L1597,"")</f>
        <v/>
      </c>
      <c r="N1597">
        <f>N(N1596)+IF(AND('💰 BÁO GIÁ'!$C$27&lt;&gt;"",OR(ISNUMBER(SEARCH('💰 BÁO GIÁ'!$C$27,$A1597)),ISNUMBER(SEARCH('💰 BÁO GIÁ'!$C$27,$B1597)))),1,0)</f>
        <v/>
      </c>
      <c r="O1597">
        <f>IF(N1597&gt;N(N1596),N1597,"")</f>
        <v/>
      </c>
    </row>
    <row r="1598">
      <c r="A1598">
        <f>IF('🔧 XY LANH'!A554="","",'🔧 XY LANH'!A554)</f>
        <v/>
      </c>
      <c r="B1598">
        <f>IF('🔧 XY LANH'!A554="","",'🔧 XY LANH'!N554)</f>
        <v/>
      </c>
      <c r="C1598">
        <f>IF('🔧 XY LANH'!A554="","","Xy lanh")</f>
        <v/>
      </c>
      <c r="D1598">
        <f>IF('🔧 XY LANH'!A554="","",'🔧 XY LANH'!I554)</f>
        <v/>
      </c>
      <c r="E1598">
        <f>IF('🔧 XY LANH'!A554="","",'🔧 XY LANH'!#REF!)</f>
        <v/>
      </c>
      <c r="F1598">
        <f>IF('🔧 XY LANH'!A554="","",'🔧 XY LANH'!J554)</f>
        <v/>
      </c>
      <c r="G1598">
        <f>IF('🔧 XY LANH'!A554="","",'🔧 XY LANH'!K554)</f>
        <v/>
      </c>
      <c r="H1598">
        <f>IF('🔧 XY LANH'!A554="","",'🔧 XY LANH'!L554)</f>
        <v/>
      </c>
      <c r="I1598">
        <f>IF('🔧 XY LANH'!A554="","",'🔧 XY LANH'!M554)</f>
        <v/>
      </c>
      <c r="J1598">
        <f>IF('🔧 XY LANH'!A554="","",'🔧 XY LANH'!#REF!)</f>
        <v/>
      </c>
      <c r="L1598">
        <f>N(L1597)+IF(AND('🔎 TRA CỨU NHANH'!$C$2&lt;&gt;"",OR(ISNUMBER(SEARCH('🔎 TRA CỨU NHANH'!$C$2,$A1598)),ISNUMBER(SEARCH('🔎 TRA CỨU NHANH'!$C$2,$B1598)))),1,0)</f>
        <v/>
      </c>
      <c r="M1598">
        <f>IF(L1598&gt;N(L1597),L1598,"")</f>
        <v/>
      </c>
      <c r="N1598">
        <f>N(N1597)+IF(AND('💰 BÁO GIÁ'!$C$27&lt;&gt;"",OR(ISNUMBER(SEARCH('💰 BÁO GIÁ'!$C$27,$A1598)),ISNUMBER(SEARCH('💰 BÁO GIÁ'!$C$27,$B1598)))),1,0)</f>
        <v/>
      </c>
      <c r="O1598">
        <f>IF(N1598&gt;N(N1597),N1598,"")</f>
        <v/>
      </c>
    </row>
    <row r="1599">
      <c r="A1599">
        <f>IF('🔧 XY LANH'!A555="","",'🔧 XY LANH'!A555)</f>
        <v/>
      </c>
      <c r="B1599">
        <f>IF('🔧 XY LANH'!A555="","",'🔧 XY LANH'!N555)</f>
        <v/>
      </c>
      <c r="C1599">
        <f>IF('🔧 XY LANH'!A555="","","Xy lanh")</f>
        <v/>
      </c>
      <c r="D1599">
        <f>IF('🔧 XY LANH'!A555="","",'🔧 XY LANH'!I555)</f>
        <v/>
      </c>
      <c r="E1599">
        <f>IF('🔧 XY LANH'!A555="","",'🔧 XY LANH'!#REF!)</f>
        <v/>
      </c>
      <c r="F1599">
        <f>IF('🔧 XY LANH'!A555="","",'🔧 XY LANH'!J555)</f>
        <v/>
      </c>
      <c r="G1599">
        <f>IF('🔧 XY LANH'!A555="","",'🔧 XY LANH'!K555)</f>
        <v/>
      </c>
      <c r="H1599">
        <f>IF('🔧 XY LANH'!A555="","",'🔧 XY LANH'!L555)</f>
        <v/>
      </c>
      <c r="I1599">
        <f>IF('🔧 XY LANH'!A555="","",'🔧 XY LANH'!M555)</f>
        <v/>
      </c>
      <c r="J1599">
        <f>IF('🔧 XY LANH'!A555="","",'🔧 XY LANH'!#REF!)</f>
        <v/>
      </c>
      <c r="L1599">
        <f>N(L1598)+IF(AND('🔎 TRA CỨU NHANH'!$C$2&lt;&gt;"",OR(ISNUMBER(SEARCH('🔎 TRA CỨU NHANH'!$C$2,$A1599)),ISNUMBER(SEARCH('🔎 TRA CỨU NHANH'!$C$2,$B1599)))),1,0)</f>
        <v/>
      </c>
      <c r="M1599">
        <f>IF(L1599&gt;N(L1598),L1599,"")</f>
        <v/>
      </c>
      <c r="N1599">
        <f>N(N1598)+IF(AND('💰 BÁO GIÁ'!$C$27&lt;&gt;"",OR(ISNUMBER(SEARCH('💰 BÁO GIÁ'!$C$27,$A1599)),ISNUMBER(SEARCH('💰 BÁO GIÁ'!$C$27,$B1599)))),1,0)</f>
        <v/>
      </c>
      <c r="O1599">
        <f>IF(N1599&gt;N(N1598),N1599,"")</f>
        <v/>
      </c>
    </row>
    <row r="1600">
      <c r="A1600">
        <f>IF('🔧 XY LANH'!A556="","",'🔧 XY LANH'!A556)</f>
        <v/>
      </c>
      <c r="B1600">
        <f>IF('🔧 XY LANH'!A556="","",'🔧 XY LANH'!N556)</f>
        <v/>
      </c>
      <c r="C1600">
        <f>IF('🔧 XY LANH'!A556="","","Xy lanh")</f>
        <v/>
      </c>
      <c r="D1600">
        <f>IF('🔧 XY LANH'!A556="","",'🔧 XY LANH'!I556)</f>
        <v/>
      </c>
      <c r="E1600">
        <f>IF('🔧 XY LANH'!A556="","",'🔧 XY LANH'!#REF!)</f>
        <v/>
      </c>
      <c r="F1600">
        <f>IF('🔧 XY LANH'!A556="","",'🔧 XY LANH'!J556)</f>
        <v/>
      </c>
      <c r="G1600">
        <f>IF('🔧 XY LANH'!A556="","",'🔧 XY LANH'!K556)</f>
        <v/>
      </c>
      <c r="H1600">
        <f>IF('🔧 XY LANH'!A556="","",'🔧 XY LANH'!L556)</f>
        <v/>
      </c>
      <c r="I1600">
        <f>IF('🔧 XY LANH'!A556="","",'🔧 XY LANH'!M556)</f>
        <v/>
      </c>
      <c r="J1600">
        <f>IF('🔧 XY LANH'!A556="","",'🔧 XY LANH'!#REF!)</f>
        <v/>
      </c>
      <c r="L1600">
        <f>N(L1599)+IF(AND('🔎 TRA CỨU NHANH'!$C$2&lt;&gt;"",OR(ISNUMBER(SEARCH('🔎 TRA CỨU NHANH'!$C$2,$A1600)),ISNUMBER(SEARCH('🔎 TRA CỨU NHANH'!$C$2,$B1600)))),1,0)</f>
        <v/>
      </c>
      <c r="M1600">
        <f>IF(L1600&gt;N(L1599),L1600,"")</f>
        <v/>
      </c>
      <c r="N1600">
        <f>N(N1599)+IF(AND('💰 BÁO GIÁ'!$C$27&lt;&gt;"",OR(ISNUMBER(SEARCH('💰 BÁO GIÁ'!$C$27,$A1600)),ISNUMBER(SEARCH('💰 BÁO GIÁ'!$C$27,$B1600)))),1,0)</f>
        <v/>
      </c>
      <c r="O1600">
        <f>IF(N1600&gt;N(N1599),N1600,"")</f>
        <v/>
      </c>
    </row>
    <row r="1601">
      <c r="A1601">
        <f>IF('🔧 XY LANH'!A557="","",'🔧 XY LANH'!A557)</f>
        <v/>
      </c>
      <c r="B1601">
        <f>IF('🔧 XY LANH'!A557="","",'🔧 XY LANH'!N557)</f>
        <v/>
      </c>
      <c r="C1601">
        <f>IF('🔧 XY LANH'!A557="","","Xy lanh")</f>
        <v/>
      </c>
      <c r="D1601">
        <f>IF('🔧 XY LANH'!A557="","",'🔧 XY LANH'!I557)</f>
        <v/>
      </c>
      <c r="E1601">
        <f>IF('🔧 XY LANH'!A557="","",'🔧 XY LANH'!#REF!)</f>
        <v/>
      </c>
      <c r="F1601">
        <f>IF('🔧 XY LANH'!A557="","",'🔧 XY LANH'!J557)</f>
        <v/>
      </c>
      <c r="G1601">
        <f>IF('🔧 XY LANH'!A557="","",'🔧 XY LANH'!K557)</f>
        <v/>
      </c>
      <c r="H1601">
        <f>IF('🔧 XY LANH'!A557="","",'🔧 XY LANH'!L557)</f>
        <v/>
      </c>
      <c r="I1601">
        <f>IF('🔧 XY LANH'!A557="","",'🔧 XY LANH'!M557)</f>
        <v/>
      </c>
      <c r="J1601">
        <f>IF('🔧 XY LANH'!A557="","",'🔧 XY LANH'!#REF!)</f>
        <v/>
      </c>
      <c r="L1601">
        <f>N(L1600)+IF(AND('🔎 TRA CỨU NHANH'!$C$2&lt;&gt;"",OR(ISNUMBER(SEARCH('🔎 TRA CỨU NHANH'!$C$2,$A1601)),ISNUMBER(SEARCH('🔎 TRA CỨU NHANH'!$C$2,$B1601)))),1,0)</f>
        <v/>
      </c>
      <c r="M1601">
        <f>IF(L1601&gt;N(L1600),L1601,"")</f>
        <v/>
      </c>
      <c r="N1601">
        <f>N(N1600)+IF(AND('💰 BÁO GIÁ'!$C$27&lt;&gt;"",OR(ISNUMBER(SEARCH('💰 BÁO GIÁ'!$C$27,$A1601)),ISNUMBER(SEARCH('💰 BÁO GIÁ'!$C$27,$B1601)))),1,0)</f>
        <v/>
      </c>
      <c r="O1601">
        <f>IF(N1601&gt;N(N1600),N1601,"")</f>
        <v/>
      </c>
    </row>
    <row r="1602">
      <c r="A1602">
        <f>IF('🔧 XY LANH'!A558="","",'🔧 XY LANH'!A558)</f>
        <v/>
      </c>
      <c r="B1602">
        <f>IF('🔧 XY LANH'!A558="","",'🔧 XY LANH'!N558)</f>
        <v/>
      </c>
      <c r="C1602">
        <f>IF('🔧 XY LANH'!A558="","","Xy lanh")</f>
        <v/>
      </c>
      <c r="D1602">
        <f>IF('🔧 XY LANH'!A558="","",'🔧 XY LANH'!I558)</f>
        <v/>
      </c>
      <c r="E1602">
        <f>IF('🔧 XY LANH'!A558="","",'🔧 XY LANH'!#REF!)</f>
        <v/>
      </c>
      <c r="F1602">
        <f>IF('🔧 XY LANH'!A558="","",'🔧 XY LANH'!J558)</f>
        <v/>
      </c>
      <c r="G1602">
        <f>IF('🔧 XY LANH'!A558="","",'🔧 XY LANH'!K558)</f>
        <v/>
      </c>
      <c r="H1602">
        <f>IF('🔧 XY LANH'!A558="","",'🔧 XY LANH'!L558)</f>
        <v/>
      </c>
      <c r="I1602">
        <f>IF('🔧 XY LANH'!A558="","",'🔧 XY LANH'!M558)</f>
        <v/>
      </c>
      <c r="J1602">
        <f>IF('🔧 XY LANH'!A558="","",'🔧 XY LANH'!#REF!)</f>
        <v/>
      </c>
      <c r="L1602">
        <f>N(L1601)+IF(AND('🔎 TRA CỨU NHANH'!$C$2&lt;&gt;"",OR(ISNUMBER(SEARCH('🔎 TRA CỨU NHANH'!$C$2,$A1602)),ISNUMBER(SEARCH('🔎 TRA CỨU NHANH'!$C$2,$B1602)))),1,0)</f>
        <v/>
      </c>
      <c r="M1602">
        <f>IF(L1602&gt;N(L1601),L1602,"")</f>
        <v/>
      </c>
      <c r="N1602">
        <f>N(N1601)+IF(AND('💰 BÁO GIÁ'!$C$27&lt;&gt;"",OR(ISNUMBER(SEARCH('💰 BÁO GIÁ'!$C$27,$A1602)),ISNUMBER(SEARCH('💰 BÁO GIÁ'!$C$27,$B1602)))),1,0)</f>
        <v/>
      </c>
      <c r="O1602">
        <f>IF(N1602&gt;N(N1601),N1602,"")</f>
        <v/>
      </c>
    </row>
    <row r="1603">
      <c r="A1603">
        <f>IF('🔧 XY LANH'!A559="","",'🔧 XY LANH'!A559)</f>
        <v/>
      </c>
      <c r="B1603">
        <f>IF('🔧 XY LANH'!A559="","",'🔧 XY LANH'!N559)</f>
        <v/>
      </c>
      <c r="C1603">
        <f>IF('🔧 XY LANH'!A559="","","Xy lanh")</f>
        <v/>
      </c>
      <c r="D1603">
        <f>IF('🔧 XY LANH'!A559="","",'🔧 XY LANH'!I559)</f>
        <v/>
      </c>
      <c r="E1603">
        <f>IF('🔧 XY LANH'!A559="","",'🔧 XY LANH'!#REF!)</f>
        <v/>
      </c>
      <c r="F1603">
        <f>IF('🔧 XY LANH'!A559="","",'🔧 XY LANH'!J559)</f>
        <v/>
      </c>
      <c r="G1603">
        <f>IF('🔧 XY LANH'!A559="","",'🔧 XY LANH'!K559)</f>
        <v/>
      </c>
      <c r="H1603">
        <f>IF('🔧 XY LANH'!A559="","",'🔧 XY LANH'!L559)</f>
        <v/>
      </c>
      <c r="I1603">
        <f>IF('🔧 XY LANH'!A559="","",'🔧 XY LANH'!M559)</f>
        <v/>
      </c>
      <c r="J1603">
        <f>IF('🔧 XY LANH'!A559="","",'🔧 XY LANH'!#REF!)</f>
        <v/>
      </c>
      <c r="L1603">
        <f>N(L1602)+IF(AND('🔎 TRA CỨU NHANH'!$C$2&lt;&gt;"",OR(ISNUMBER(SEARCH('🔎 TRA CỨU NHANH'!$C$2,$A1603)),ISNUMBER(SEARCH('🔎 TRA CỨU NHANH'!$C$2,$B1603)))),1,0)</f>
        <v/>
      </c>
      <c r="M1603">
        <f>IF(L1603&gt;N(L1602),L1603,"")</f>
        <v/>
      </c>
      <c r="N1603">
        <f>N(N1602)+IF(AND('💰 BÁO GIÁ'!$C$27&lt;&gt;"",OR(ISNUMBER(SEARCH('💰 BÁO GIÁ'!$C$27,$A1603)),ISNUMBER(SEARCH('💰 BÁO GIÁ'!$C$27,$B1603)))),1,0)</f>
        <v/>
      </c>
      <c r="O1603">
        <f>IF(N1603&gt;N(N1602),N1603,"")</f>
        <v/>
      </c>
    </row>
    <row r="1604">
      <c r="A1604">
        <f>IF('🔧 XY LANH'!A560="","",'🔧 XY LANH'!A560)</f>
        <v/>
      </c>
      <c r="B1604">
        <f>IF('🔧 XY LANH'!A560="","",'🔧 XY LANH'!N560)</f>
        <v/>
      </c>
      <c r="C1604">
        <f>IF('🔧 XY LANH'!A560="","","Xy lanh")</f>
        <v/>
      </c>
      <c r="D1604">
        <f>IF('🔧 XY LANH'!A560="","",'🔧 XY LANH'!I560)</f>
        <v/>
      </c>
      <c r="E1604">
        <f>IF('🔧 XY LANH'!A560="","",'🔧 XY LANH'!#REF!)</f>
        <v/>
      </c>
      <c r="F1604">
        <f>IF('🔧 XY LANH'!A560="","",'🔧 XY LANH'!J560)</f>
        <v/>
      </c>
      <c r="G1604">
        <f>IF('🔧 XY LANH'!A560="","",'🔧 XY LANH'!K560)</f>
        <v/>
      </c>
      <c r="H1604">
        <f>IF('🔧 XY LANH'!A560="","",'🔧 XY LANH'!L560)</f>
        <v/>
      </c>
      <c r="I1604">
        <f>IF('🔧 XY LANH'!A560="","",'🔧 XY LANH'!M560)</f>
        <v/>
      </c>
      <c r="J1604">
        <f>IF('🔧 XY LANH'!A560="","",'🔧 XY LANH'!#REF!)</f>
        <v/>
      </c>
      <c r="L1604">
        <f>N(L1603)+IF(AND('🔎 TRA CỨU NHANH'!$C$2&lt;&gt;"",OR(ISNUMBER(SEARCH('🔎 TRA CỨU NHANH'!$C$2,$A1604)),ISNUMBER(SEARCH('🔎 TRA CỨU NHANH'!$C$2,$B1604)))),1,0)</f>
        <v/>
      </c>
      <c r="M1604">
        <f>IF(L1604&gt;N(L1603),L1604,"")</f>
        <v/>
      </c>
      <c r="N1604">
        <f>N(N1603)+IF(AND('💰 BÁO GIÁ'!$C$27&lt;&gt;"",OR(ISNUMBER(SEARCH('💰 BÁO GIÁ'!$C$27,$A1604)),ISNUMBER(SEARCH('💰 BÁO GIÁ'!$C$27,$B1604)))),1,0)</f>
        <v/>
      </c>
      <c r="O1604">
        <f>IF(N1604&gt;N(N1603),N1604,"")</f>
        <v/>
      </c>
    </row>
    <row r="1605">
      <c r="A1605">
        <f>IF('🔧 XY LANH'!A561="","",'🔧 XY LANH'!A561)</f>
        <v/>
      </c>
      <c r="B1605">
        <f>IF('🔧 XY LANH'!A561="","",'🔧 XY LANH'!N561)</f>
        <v/>
      </c>
      <c r="C1605">
        <f>IF('🔧 XY LANH'!A561="","","Xy lanh")</f>
        <v/>
      </c>
      <c r="D1605">
        <f>IF('🔧 XY LANH'!A561="","",'🔧 XY LANH'!I561)</f>
        <v/>
      </c>
      <c r="E1605">
        <f>IF('🔧 XY LANH'!A561="","",'🔧 XY LANH'!#REF!)</f>
        <v/>
      </c>
      <c r="F1605">
        <f>IF('🔧 XY LANH'!A561="","",'🔧 XY LANH'!J561)</f>
        <v/>
      </c>
      <c r="G1605">
        <f>IF('🔧 XY LANH'!A561="","",'🔧 XY LANH'!K561)</f>
        <v/>
      </c>
      <c r="H1605">
        <f>IF('🔧 XY LANH'!A561="","",'🔧 XY LANH'!L561)</f>
        <v/>
      </c>
      <c r="I1605">
        <f>IF('🔧 XY LANH'!A561="","",'🔧 XY LANH'!M561)</f>
        <v/>
      </c>
      <c r="J1605">
        <f>IF('🔧 XY LANH'!A561="","",'🔧 XY LANH'!#REF!)</f>
        <v/>
      </c>
      <c r="L1605">
        <f>N(L1604)+IF(AND('🔎 TRA CỨU NHANH'!$C$2&lt;&gt;"",OR(ISNUMBER(SEARCH('🔎 TRA CỨU NHANH'!$C$2,$A1605)),ISNUMBER(SEARCH('🔎 TRA CỨU NHANH'!$C$2,$B1605)))),1,0)</f>
        <v/>
      </c>
      <c r="M1605">
        <f>IF(L1605&gt;N(L1604),L1605,"")</f>
        <v/>
      </c>
      <c r="N1605">
        <f>N(N1604)+IF(AND('💰 BÁO GIÁ'!$C$27&lt;&gt;"",OR(ISNUMBER(SEARCH('💰 BÁO GIÁ'!$C$27,$A1605)),ISNUMBER(SEARCH('💰 BÁO GIÁ'!$C$27,$B1605)))),1,0)</f>
        <v/>
      </c>
      <c r="O1605">
        <f>IF(N1605&gt;N(N1604),N1605,"")</f>
        <v/>
      </c>
    </row>
    <row r="1606">
      <c r="A1606">
        <f>IF('🔧 XY LANH'!A562="","",'🔧 XY LANH'!A562)</f>
        <v/>
      </c>
      <c r="B1606">
        <f>IF('🔧 XY LANH'!A562="","",'🔧 XY LANH'!N562)</f>
        <v/>
      </c>
      <c r="C1606">
        <f>IF('🔧 XY LANH'!A562="","","Xy lanh")</f>
        <v/>
      </c>
      <c r="D1606">
        <f>IF('🔧 XY LANH'!A562="","",'🔧 XY LANH'!I562)</f>
        <v/>
      </c>
      <c r="E1606">
        <f>IF('🔧 XY LANH'!A562="","",'🔧 XY LANH'!#REF!)</f>
        <v/>
      </c>
      <c r="F1606">
        <f>IF('🔧 XY LANH'!A562="","",'🔧 XY LANH'!J562)</f>
        <v/>
      </c>
      <c r="G1606">
        <f>IF('🔧 XY LANH'!A562="","",'🔧 XY LANH'!K562)</f>
        <v/>
      </c>
      <c r="H1606">
        <f>IF('🔧 XY LANH'!A562="","",'🔧 XY LANH'!L562)</f>
        <v/>
      </c>
      <c r="I1606">
        <f>IF('🔧 XY LANH'!A562="","",'🔧 XY LANH'!M562)</f>
        <v/>
      </c>
      <c r="J1606">
        <f>IF('🔧 XY LANH'!A562="","",'🔧 XY LANH'!#REF!)</f>
        <v/>
      </c>
      <c r="L1606">
        <f>N(L1605)+IF(AND('🔎 TRA CỨU NHANH'!$C$2&lt;&gt;"",OR(ISNUMBER(SEARCH('🔎 TRA CỨU NHANH'!$C$2,$A1606)),ISNUMBER(SEARCH('🔎 TRA CỨU NHANH'!$C$2,$B1606)))),1,0)</f>
        <v/>
      </c>
      <c r="M1606">
        <f>IF(L1606&gt;N(L1605),L1606,"")</f>
        <v/>
      </c>
      <c r="N1606">
        <f>N(N1605)+IF(AND('💰 BÁO GIÁ'!$C$27&lt;&gt;"",OR(ISNUMBER(SEARCH('💰 BÁO GIÁ'!$C$27,$A1606)),ISNUMBER(SEARCH('💰 BÁO GIÁ'!$C$27,$B1606)))),1,0)</f>
        <v/>
      </c>
      <c r="O1606">
        <f>IF(N1606&gt;N(N1605),N1606,"")</f>
        <v/>
      </c>
    </row>
    <row r="1607">
      <c r="A1607">
        <f>IF('🔧 XY LANH'!A563="","",'🔧 XY LANH'!A563)</f>
        <v/>
      </c>
      <c r="B1607">
        <f>IF('🔧 XY LANH'!A563="","",'🔧 XY LANH'!N563)</f>
        <v/>
      </c>
      <c r="C1607">
        <f>IF('🔧 XY LANH'!A563="","","Xy lanh")</f>
        <v/>
      </c>
      <c r="D1607">
        <f>IF('🔧 XY LANH'!A563="","",'🔧 XY LANH'!I563)</f>
        <v/>
      </c>
      <c r="E1607">
        <f>IF('🔧 XY LANH'!A563="","",'🔧 XY LANH'!#REF!)</f>
        <v/>
      </c>
      <c r="F1607">
        <f>IF('🔧 XY LANH'!A563="","",'🔧 XY LANH'!J563)</f>
        <v/>
      </c>
      <c r="G1607">
        <f>IF('🔧 XY LANH'!A563="","",'🔧 XY LANH'!K563)</f>
        <v/>
      </c>
      <c r="H1607">
        <f>IF('🔧 XY LANH'!A563="","",'🔧 XY LANH'!L563)</f>
        <v/>
      </c>
      <c r="I1607">
        <f>IF('🔧 XY LANH'!A563="","",'🔧 XY LANH'!M563)</f>
        <v/>
      </c>
      <c r="J1607">
        <f>IF('🔧 XY LANH'!A563="","",'🔧 XY LANH'!#REF!)</f>
        <v/>
      </c>
      <c r="L1607">
        <f>N(L1606)+IF(AND('🔎 TRA CỨU NHANH'!$C$2&lt;&gt;"",OR(ISNUMBER(SEARCH('🔎 TRA CỨU NHANH'!$C$2,$A1607)),ISNUMBER(SEARCH('🔎 TRA CỨU NHANH'!$C$2,$B1607)))),1,0)</f>
        <v/>
      </c>
      <c r="M1607">
        <f>IF(L1607&gt;N(L1606),L1607,"")</f>
        <v/>
      </c>
      <c r="N1607">
        <f>N(N1606)+IF(AND('💰 BÁO GIÁ'!$C$27&lt;&gt;"",OR(ISNUMBER(SEARCH('💰 BÁO GIÁ'!$C$27,$A1607)),ISNUMBER(SEARCH('💰 BÁO GIÁ'!$C$27,$B1607)))),1,0)</f>
        <v/>
      </c>
      <c r="O1607">
        <f>IF(N1607&gt;N(N1606),N1607,"")</f>
        <v/>
      </c>
    </row>
    <row r="1608">
      <c r="A1608">
        <f>IF('🔧 XY LANH'!A564="","",'🔧 XY LANH'!A564)</f>
        <v/>
      </c>
      <c r="B1608">
        <f>IF('🔧 XY LANH'!A564="","",'🔧 XY LANH'!N564)</f>
        <v/>
      </c>
      <c r="C1608">
        <f>IF('🔧 XY LANH'!A564="","","Xy lanh")</f>
        <v/>
      </c>
      <c r="D1608">
        <f>IF('🔧 XY LANH'!A564="","",'🔧 XY LANH'!I564)</f>
        <v/>
      </c>
      <c r="E1608">
        <f>IF('🔧 XY LANH'!A564="","",'🔧 XY LANH'!#REF!)</f>
        <v/>
      </c>
      <c r="F1608">
        <f>IF('🔧 XY LANH'!A564="","",'🔧 XY LANH'!J564)</f>
        <v/>
      </c>
      <c r="G1608">
        <f>IF('🔧 XY LANH'!A564="","",'🔧 XY LANH'!K564)</f>
        <v/>
      </c>
      <c r="H1608">
        <f>IF('🔧 XY LANH'!A564="","",'🔧 XY LANH'!L564)</f>
        <v/>
      </c>
      <c r="I1608">
        <f>IF('🔧 XY LANH'!A564="","",'🔧 XY LANH'!M564)</f>
        <v/>
      </c>
      <c r="J1608">
        <f>IF('🔧 XY LANH'!A564="","",'🔧 XY LANH'!#REF!)</f>
        <v/>
      </c>
      <c r="L1608">
        <f>N(L1607)+IF(AND('🔎 TRA CỨU NHANH'!$C$2&lt;&gt;"",OR(ISNUMBER(SEARCH('🔎 TRA CỨU NHANH'!$C$2,$A1608)),ISNUMBER(SEARCH('🔎 TRA CỨU NHANH'!$C$2,$B1608)))),1,0)</f>
        <v/>
      </c>
      <c r="M1608">
        <f>IF(L1608&gt;N(L1607),L1608,"")</f>
        <v/>
      </c>
      <c r="N1608">
        <f>N(N1607)+IF(AND('💰 BÁO GIÁ'!$C$27&lt;&gt;"",OR(ISNUMBER(SEARCH('💰 BÁO GIÁ'!$C$27,$A1608)),ISNUMBER(SEARCH('💰 BÁO GIÁ'!$C$27,$B1608)))),1,0)</f>
        <v/>
      </c>
      <c r="O1608">
        <f>IF(N1608&gt;N(N1607),N1608,"")</f>
        <v/>
      </c>
    </row>
    <row r="1609">
      <c r="A1609">
        <f>IF('🔧 XY LANH'!A565="","",'🔧 XY LANH'!A565)</f>
        <v/>
      </c>
      <c r="B1609">
        <f>IF('🔧 XY LANH'!A565="","",'🔧 XY LANH'!N565)</f>
        <v/>
      </c>
      <c r="C1609">
        <f>IF('🔧 XY LANH'!A565="","","Xy lanh")</f>
        <v/>
      </c>
      <c r="D1609">
        <f>IF('🔧 XY LANH'!A565="","",'🔧 XY LANH'!I565)</f>
        <v/>
      </c>
      <c r="E1609">
        <f>IF('🔧 XY LANH'!A565="","",'🔧 XY LANH'!#REF!)</f>
        <v/>
      </c>
      <c r="F1609">
        <f>IF('🔧 XY LANH'!A565="","",'🔧 XY LANH'!J565)</f>
        <v/>
      </c>
      <c r="G1609">
        <f>IF('🔧 XY LANH'!A565="","",'🔧 XY LANH'!K565)</f>
        <v/>
      </c>
      <c r="H1609">
        <f>IF('🔧 XY LANH'!A565="","",'🔧 XY LANH'!L565)</f>
        <v/>
      </c>
      <c r="I1609">
        <f>IF('🔧 XY LANH'!A565="","",'🔧 XY LANH'!M565)</f>
        <v/>
      </c>
      <c r="J1609">
        <f>IF('🔧 XY LANH'!A565="","",'🔧 XY LANH'!#REF!)</f>
        <v/>
      </c>
      <c r="L1609">
        <f>N(L1608)+IF(AND('🔎 TRA CỨU NHANH'!$C$2&lt;&gt;"",OR(ISNUMBER(SEARCH('🔎 TRA CỨU NHANH'!$C$2,$A1609)),ISNUMBER(SEARCH('🔎 TRA CỨU NHANH'!$C$2,$B1609)))),1,0)</f>
        <v/>
      </c>
      <c r="M1609">
        <f>IF(L1609&gt;N(L1608),L1609,"")</f>
        <v/>
      </c>
      <c r="N1609">
        <f>N(N1608)+IF(AND('💰 BÁO GIÁ'!$C$27&lt;&gt;"",OR(ISNUMBER(SEARCH('💰 BÁO GIÁ'!$C$27,$A1609)),ISNUMBER(SEARCH('💰 BÁO GIÁ'!$C$27,$B1609)))),1,0)</f>
        <v/>
      </c>
      <c r="O1609">
        <f>IF(N1609&gt;N(N1608),N1609,"")</f>
        <v/>
      </c>
    </row>
    <row r="1610">
      <c r="A1610">
        <f>IF('🔧 XY LANH'!A566="","",'🔧 XY LANH'!A566)</f>
        <v/>
      </c>
      <c r="B1610">
        <f>IF('🔧 XY LANH'!A566="","",'🔧 XY LANH'!N566)</f>
        <v/>
      </c>
      <c r="C1610">
        <f>IF('🔧 XY LANH'!A566="","","Xy lanh")</f>
        <v/>
      </c>
      <c r="D1610">
        <f>IF('🔧 XY LANH'!A566="","",'🔧 XY LANH'!I566)</f>
        <v/>
      </c>
      <c r="E1610">
        <f>IF('🔧 XY LANH'!A566="","",'🔧 XY LANH'!#REF!)</f>
        <v/>
      </c>
      <c r="F1610">
        <f>IF('🔧 XY LANH'!A566="","",'🔧 XY LANH'!J566)</f>
        <v/>
      </c>
      <c r="G1610">
        <f>IF('🔧 XY LANH'!A566="","",'🔧 XY LANH'!K566)</f>
        <v/>
      </c>
      <c r="H1610">
        <f>IF('🔧 XY LANH'!A566="","",'🔧 XY LANH'!L566)</f>
        <v/>
      </c>
      <c r="I1610">
        <f>IF('🔧 XY LANH'!A566="","",'🔧 XY LANH'!M566)</f>
        <v/>
      </c>
      <c r="J1610">
        <f>IF('🔧 XY LANH'!A566="","",'🔧 XY LANH'!#REF!)</f>
        <v/>
      </c>
      <c r="L1610">
        <f>N(L1609)+IF(AND('🔎 TRA CỨU NHANH'!$C$2&lt;&gt;"",OR(ISNUMBER(SEARCH('🔎 TRA CỨU NHANH'!$C$2,$A1610)),ISNUMBER(SEARCH('🔎 TRA CỨU NHANH'!$C$2,$B1610)))),1,0)</f>
        <v/>
      </c>
      <c r="M1610">
        <f>IF(L1610&gt;N(L1609),L1610,"")</f>
        <v/>
      </c>
      <c r="N1610">
        <f>N(N1609)+IF(AND('💰 BÁO GIÁ'!$C$27&lt;&gt;"",OR(ISNUMBER(SEARCH('💰 BÁO GIÁ'!$C$27,$A1610)),ISNUMBER(SEARCH('💰 BÁO GIÁ'!$C$27,$B1610)))),1,0)</f>
        <v/>
      </c>
      <c r="O1610">
        <f>IF(N1610&gt;N(N1609),N1610,"")</f>
        <v/>
      </c>
    </row>
    <row r="1611">
      <c r="A1611">
        <f>IF('🔧 XY LANH'!A567="","",'🔧 XY LANH'!A567)</f>
        <v/>
      </c>
      <c r="B1611">
        <f>IF('🔧 XY LANH'!A567="","",'🔧 XY LANH'!N567)</f>
        <v/>
      </c>
      <c r="C1611">
        <f>IF('🔧 XY LANH'!A567="","","Xy lanh")</f>
        <v/>
      </c>
      <c r="D1611">
        <f>IF('🔧 XY LANH'!A567="","",'🔧 XY LANH'!I567)</f>
        <v/>
      </c>
      <c r="E1611">
        <f>IF('🔧 XY LANH'!A567="","",'🔧 XY LANH'!#REF!)</f>
        <v/>
      </c>
      <c r="F1611">
        <f>IF('🔧 XY LANH'!A567="","",'🔧 XY LANH'!J567)</f>
        <v/>
      </c>
      <c r="G1611">
        <f>IF('🔧 XY LANH'!A567="","",'🔧 XY LANH'!K567)</f>
        <v/>
      </c>
      <c r="H1611">
        <f>IF('🔧 XY LANH'!A567="","",'🔧 XY LANH'!L567)</f>
        <v/>
      </c>
      <c r="I1611">
        <f>IF('🔧 XY LANH'!A567="","",'🔧 XY LANH'!M567)</f>
        <v/>
      </c>
      <c r="J1611">
        <f>IF('🔧 XY LANH'!A567="","",'🔧 XY LANH'!#REF!)</f>
        <v/>
      </c>
      <c r="L1611">
        <f>N(L1610)+IF(AND('🔎 TRA CỨU NHANH'!$C$2&lt;&gt;"",OR(ISNUMBER(SEARCH('🔎 TRA CỨU NHANH'!$C$2,$A1611)),ISNUMBER(SEARCH('🔎 TRA CỨU NHANH'!$C$2,$B1611)))),1,0)</f>
        <v/>
      </c>
      <c r="M1611">
        <f>IF(L1611&gt;N(L1610),L1611,"")</f>
        <v/>
      </c>
      <c r="N1611">
        <f>N(N1610)+IF(AND('💰 BÁO GIÁ'!$C$27&lt;&gt;"",OR(ISNUMBER(SEARCH('💰 BÁO GIÁ'!$C$27,$A1611)),ISNUMBER(SEARCH('💰 BÁO GIÁ'!$C$27,$B1611)))),1,0)</f>
        <v/>
      </c>
      <c r="O1611">
        <f>IF(N1611&gt;N(N1610),N1611,"")</f>
        <v/>
      </c>
    </row>
    <row r="1612">
      <c r="A1612">
        <f>IF('🔧 XY LANH'!A568="","",'🔧 XY LANH'!A568)</f>
        <v/>
      </c>
      <c r="B1612">
        <f>IF('🔧 XY LANH'!A568="","",'🔧 XY LANH'!N568)</f>
        <v/>
      </c>
      <c r="C1612">
        <f>IF('🔧 XY LANH'!A568="","","Xy lanh")</f>
        <v/>
      </c>
      <c r="D1612">
        <f>IF('🔧 XY LANH'!A568="","",'🔧 XY LANH'!I568)</f>
        <v/>
      </c>
      <c r="E1612">
        <f>IF('🔧 XY LANH'!A568="","",'🔧 XY LANH'!#REF!)</f>
        <v/>
      </c>
      <c r="F1612">
        <f>IF('🔧 XY LANH'!A568="","",'🔧 XY LANH'!J568)</f>
        <v/>
      </c>
      <c r="G1612">
        <f>IF('🔧 XY LANH'!A568="","",'🔧 XY LANH'!K568)</f>
        <v/>
      </c>
      <c r="H1612">
        <f>IF('🔧 XY LANH'!A568="","",'🔧 XY LANH'!L568)</f>
        <v/>
      </c>
      <c r="I1612">
        <f>IF('🔧 XY LANH'!A568="","",'🔧 XY LANH'!M568)</f>
        <v/>
      </c>
      <c r="J1612">
        <f>IF('🔧 XY LANH'!A568="","",'🔧 XY LANH'!#REF!)</f>
        <v/>
      </c>
      <c r="L1612">
        <f>N(L1611)+IF(AND('🔎 TRA CỨU NHANH'!$C$2&lt;&gt;"",OR(ISNUMBER(SEARCH('🔎 TRA CỨU NHANH'!$C$2,$A1612)),ISNUMBER(SEARCH('🔎 TRA CỨU NHANH'!$C$2,$B1612)))),1,0)</f>
        <v/>
      </c>
      <c r="M1612">
        <f>IF(L1612&gt;N(L1611),L1612,"")</f>
        <v/>
      </c>
      <c r="N1612">
        <f>N(N1611)+IF(AND('💰 BÁO GIÁ'!$C$27&lt;&gt;"",OR(ISNUMBER(SEARCH('💰 BÁO GIÁ'!$C$27,$A1612)),ISNUMBER(SEARCH('💰 BÁO GIÁ'!$C$27,$B1612)))),1,0)</f>
        <v/>
      </c>
      <c r="O1612">
        <f>IF(N1612&gt;N(N1611),N1612,"")</f>
        <v/>
      </c>
    </row>
    <row r="1613">
      <c r="A1613">
        <f>IF('🔧 XY LANH'!A569="","",'🔧 XY LANH'!A569)</f>
        <v/>
      </c>
      <c r="B1613">
        <f>IF('🔧 XY LANH'!A569="","",'🔧 XY LANH'!N569)</f>
        <v/>
      </c>
      <c r="C1613">
        <f>IF('🔧 XY LANH'!A569="","","Xy lanh")</f>
        <v/>
      </c>
      <c r="D1613">
        <f>IF('🔧 XY LANH'!A569="","",'🔧 XY LANH'!I569)</f>
        <v/>
      </c>
      <c r="E1613">
        <f>IF('🔧 XY LANH'!A569="","",'🔧 XY LANH'!#REF!)</f>
        <v/>
      </c>
      <c r="F1613">
        <f>IF('🔧 XY LANH'!A569="","",'🔧 XY LANH'!J569)</f>
        <v/>
      </c>
      <c r="G1613">
        <f>IF('🔧 XY LANH'!A569="","",'🔧 XY LANH'!K569)</f>
        <v/>
      </c>
      <c r="H1613">
        <f>IF('🔧 XY LANH'!A569="","",'🔧 XY LANH'!L569)</f>
        <v/>
      </c>
      <c r="I1613">
        <f>IF('🔧 XY LANH'!A569="","",'🔧 XY LANH'!M569)</f>
        <v/>
      </c>
      <c r="J1613">
        <f>IF('🔧 XY LANH'!A569="","",'🔧 XY LANH'!#REF!)</f>
        <v/>
      </c>
      <c r="L1613">
        <f>N(L1612)+IF(AND('🔎 TRA CỨU NHANH'!$C$2&lt;&gt;"",OR(ISNUMBER(SEARCH('🔎 TRA CỨU NHANH'!$C$2,$A1613)),ISNUMBER(SEARCH('🔎 TRA CỨU NHANH'!$C$2,$B1613)))),1,0)</f>
        <v/>
      </c>
      <c r="M1613">
        <f>IF(L1613&gt;N(L1612),L1613,"")</f>
        <v/>
      </c>
      <c r="N1613">
        <f>N(N1612)+IF(AND('💰 BÁO GIÁ'!$C$27&lt;&gt;"",OR(ISNUMBER(SEARCH('💰 BÁO GIÁ'!$C$27,$A1613)),ISNUMBER(SEARCH('💰 BÁO GIÁ'!$C$27,$B1613)))),1,0)</f>
        <v/>
      </c>
      <c r="O1613">
        <f>IF(N1613&gt;N(N1612),N1613,"")</f>
        <v/>
      </c>
    </row>
    <row r="1614">
      <c r="A1614">
        <f>IF('🔧 XY LANH'!A570="","",'🔧 XY LANH'!A570)</f>
        <v/>
      </c>
      <c r="B1614">
        <f>IF('🔧 XY LANH'!A570="","",'🔧 XY LANH'!N570)</f>
        <v/>
      </c>
      <c r="C1614">
        <f>IF('🔧 XY LANH'!A570="","","Xy lanh")</f>
        <v/>
      </c>
      <c r="D1614">
        <f>IF('🔧 XY LANH'!A570="","",'🔧 XY LANH'!I570)</f>
        <v/>
      </c>
      <c r="E1614">
        <f>IF('🔧 XY LANH'!A570="","",'🔧 XY LANH'!#REF!)</f>
        <v/>
      </c>
      <c r="F1614">
        <f>IF('🔧 XY LANH'!A570="","",'🔧 XY LANH'!J570)</f>
        <v/>
      </c>
      <c r="G1614">
        <f>IF('🔧 XY LANH'!A570="","",'🔧 XY LANH'!K570)</f>
        <v/>
      </c>
      <c r="H1614">
        <f>IF('🔧 XY LANH'!A570="","",'🔧 XY LANH'!L570)</f>
        <v/>
      </c>
      <c r="I1614">
        <f>IF('🔧 XY LANH'!A570="","",'🔧 XY LANH'!M570)</f>
        <v/>
      </c>
      <c r="J1614">
        <f>IF('🔧 XY LANH'!A570="","",'🔧 XY LANH'!#REF!)</f>
        <v/>
      </c>
      <c r="L1614">
        <f>N(L1613)+IF(AND('🔎 TRA CỨU NHANH'!$C$2&lt;&gt;"",OR(ISNUMBER(SEARCH('🔎 TRA CỨU NHANH'!$C$2,$A1614)),ISNUMBER(SEARCH('🔎 TRA CỨU NHANH'!$C$2,$B1614)))),1,0)</f>
        <v/>
      </c>
      <c r="M1614">
        <f>IF(L1614&gt;N(L1613),L1614,"")</f>
        <v/>
      </c>
      <c r="N1614">
        <f>N(N1613)+IF(AND('💰 BÁO GIÁ'!$C$27&lt;&gt;"",OR(ISNUMBER(SEARCH('💰 BÁO GIÁ'!$C$27,$A1614)),ISNUMBER(SEARCH('💰 BÁO GIÁ'!$C$27,$B1614)))),1,0)</f>
        <v/>
      </c>
      <c r="O1614">
        <f>IF(N1614&gt;N(N1613),N1614,"")</f>
        <v/>
      </c>
    </row>
    <row r="1615">
      <c r="A1615">
        <f>IF('🔧 XY LANH'!A571="","",'🔧 XY LANH'!A571)</f>
        <v/>
      </c>
      <c r="B1615">
        <f>IF('🔧 XY LANH'!A571="","",'🔧 XY LANH'!N571)</f>
        <v/>
      </c>
      <c r="C1615">
        <f>IF('🔧 XY LANH'!A571="","","Xy lanh")</f>
        <v/>
      </c>
      <c r="D1615">
        <f>IF('🔧 XY LANH'!A571="","",'🔧 XY LANH'!I571)</f>
        <v/>
      </c>
      <c r="E1615">
        <f>IF('🔧 XY LANH'!A571="","",'🔧 XY LANH'!#REF!)</f>
        <v/>
      </c>
      <c r="F1615">
        <f>IF('🔧 XY LANH'!A571="","",'🔧 XY LANH'!J571)</f>
        <v/>
      </c>
      <c r="G1615">
        <f>IF('🔧 XY LANH'!A571="","",'🔧 XY LANH'!K571)</f>
        <v/>
      </c>
      <c r="H1615">
        <f>IF('🔧 XY LANH'!A571="","",'🔧 XY LANH'!L571)</f>
        <v/>
      </c>
      <c r="I1615">
        <f>IF('🔧 XY LANH'!A571="","",'🔧 XY LANH'!M571)</f>
        <v/>
      </c>
      <c r="J1615">
        <f>IF('🔧 XY LANH'!A571="","",'🔧 XY LANH'!#REF!)</f>
        <v/>
      </c>
      <c r="L1615">
        <f>N(L1614)+IF(AND('🔎 TRA CỨU NHANH'!$C$2&lt;&gt;"",OR(ISNUMBER(SEARCH('🔎 TRA CỨU NHANH'!$C$2,$A1615)),ISNUMBER(SEARCH('🔎 TRA CỨU NHANH'!$C$2,$B1615)))),1,0)</f>
        <v/>
      </c>
      <c r="M1615">
        <f>IF(L1615&gt;N(L1614),L1615,"")</f>
        <v/>
      </c>
      <c r="N1615">
        <f>N(N1614)+IF(AND('💰 BÁO GIÁ'!$C$27&lt;&gt;"",OR(ISNUMBER(SEARCH('💰 BÁO GIÁ'!$C$27,$A1615)),ISNUMBER(SEARCH('💰 BÁO GIÁ'!$C$27,$B1615)))),1,0)</f>
        <v/>
      </c>
      <c r="O1615">
        <f>IF(N1615&gt;N(N1614),N1615,"")</f>
        <v/>
      </c>
    </row>
    <row r="1616">
      <c r="A1616">
        <f>IF('🔧 XY LANH'!A572="","",'🔧 XY LANH'!A572)</f>
        <v/>
      </c>
      <c r="B1616">
        <f>IF('🔧 XY LANH'!A572="","",'🔧 XY LANH'!N572)</f>
        <v/>
      </c>
      <c r="C1616">
        <f>IF('🔧 XY LANH'!A572="","","Xy lanh")</f>
        <v/>
      </c>
      <c r="D1616">
        <f>IF('🔧 XY LANH'!A572="","",'🔧 XY LANH'!I572)</f>
        <v/>
      </c>
      <c r="E1616">
        <f>IF('🔧 XY LANH'!A572="","",'🔧 XY LANH'!#REF!)</f>
        <v/>
      </c>
      <c r="F1616">
        <f>IF('🔧 XY LANH'!A572="","",'🔧 XY LANH'!J572)</f>
        <v/>
      </c>
      <c r="G1616">
        <f>IF('🔧 XY LANH'!A572="","",'🔧 XY LANH'!K572)</f>
        <v/>
      </c>
      <c r="H1616">
        <f>IF('🔧 XY LANH'!A572="","",'🔧 XY LANH'!L572)</f>
        <v/>
      </c>
      <c r="I1616">
        <f>IF('🔧 XY LANH'!A572="","",'🔧 XY LANH'!M572)</f>
        <v/>
      </c>
      <c r="J1616">
        <f>IF('🔧 XY LANH'!A572="","",'🔧 XY LANH'!#REF!)</f>
        <v/>
      </c>
      <c r="L1616">
        <f>N(L1615)+IF(AND('🔎 TRA CỨU NHANH'!$C$2&lt;&gt;"",OR(ISNUMBER(SEARCH('🔎 TRA CỨU NHANH'!$C$2,$A1616)),ISNUMBER(SEARCH('🔎 TRA CỨU NHANH'!$C$2,$B1616)))),1,0)</f>
        <v/>
      </c>
      <c r="M1616">
        <f>IF(L1616&gt;N(L1615),L1616,"")</f>
        <v/>
      </c>
      <c r="N1616">
        <f>N(N1615)+IF(AND('💰 BÁO GIÁ'!$C$27&lt;&gt;"",OR(ISNUMBER(SEARCH('💰 BÁO GIÁ'!$C$27,$A1616)),ISNUMBER(SEARCH('💰 BÁO GIÁ'!$C$27,$B1616)))),1,0)</f>
        <v/>
      </c>
      <c r="O1616">
        <f>IF(N1616&gt;N(N1615),N1616,"")</f>
        <v/>
      </c>
    </row>
    <row r="1617">
      <c r="A1617">
        <f>IF('🔧 XY LANH'!A573="","",'🔧 XY LANH'!A573)</f>
        <v/>
      </c>
      <c r="B1617">
        <f>IF('🔧 XY LANH'!A573="","",'🔧 XY LANH'!N573)</f>
        <v/>
      </c>
      <c r="C1617">
        <f>IF('🔧 XY LANH'!A573="","","Xy lanh")</f>
        <v/>
      </c>
      <c r="D1617">
        <f>IF('🔧 XY LANH'!A573="","",'🔧 XY LANH'!I573)</f>
        <v/>
      </c>
      <c r="E1617">
        <f>IF('🔧 XY LANH'!A573="","",'🔧 XY LANH'!#REF!)</f>
        <v/>
      </c>
      <c r="F1617">
        <f>IF('🔧 XY LANH'!A573="","",'🔧 XY LANH'!J573)</f>
        <v/>
      </c>
      <c r="G1617">
        <f>IF('🔧 XY LANH'!A573="","",'🔧 XY LANH'!K573)</f>
        <v/>
      </c>
      <c r="H1617">
        <f>IF('🔧 XY LANH'!A573="","",'🔧 XY LANH'!L573)</f>
        <v/>
      </c>
      <c r="I1617">
        <f>IF('🔧 XY LANH'!A573="","",'🔧 XY LANH'!M573)</f>
        <v/>
      </c>
      <c r="J1617">
        <f>IF('🔧 XY LANH'!A573="","",'🔧 XY LANH'!#REF!)</f>
        <v/>
      </c>
      <c r="L1617">
        <f>N(L1616)+IF(AND('🔎 TRA CỨU NHANH'!$C$2&lt;&gt;"",OR(ISNUMBER(SEARCH('🔎 TRA CỨU NHANH'!$C$2,$A1617)),ISNUMBER(SEARCH('🔎 TRA CỨU NHANH'!$C$2,$B1617)))),1,0)</f>
        <v/>
      </c>
      <c r="M1617">
        <f>IF(L1617&gt;N(L1616),L1617,"")</f>
        <v/>
      </c>
      <c r="N1617">
        <f>N(N1616)+IF(AND('💰 BÁO GIÁ'!$C$27&lt;&gt;"",OR(ISNUMBER(SEARCH('💰 BÁO GIÁ'!$C$27,$A1617)),ISNUMBER(SEARCH('💰 BÁO GIÁ'!$C$27,$B1617)))),1,0)</f>
        <v/>
      </c>
      <c r="O1617">
        <f>IF(N1617&gt;N(N1616),N1617,"")</f>
        <v/>
      </c>
    </row>
    <row r="1618">
      <c r="A1618">
        <f>IF('🔧 XY LANH'!A574="","",'🔧 XY LANH'!A574)</f>
        <v/>
      </c>
      <c r="B1618">
        <f>IF('🔧 XY LANH'!A574="","",'🔧 XY LANH'!N574)</f>
        <v/>
      </c>
      <c r="C1618">
        <f>IF('🔧 XY LANH'!A574="","","Xy lanh")</f>
        <v/>
      </c>
      <c r="D1618">
        <f>IF('🔧 XY LANH'!A574="","",'🔧 XY LANH'!I574)</f>
        <v/>
      </c>
      <c r="E1618">
        <f>IF('🔧 XY LANH'!A574="","",'🔧 XY LANH'!#REF!)</f>
        <v/>
      </c>
      <c r="F1618">
        <f>IF('🔧 XY LANH'!A574="","",'🔧 XY LANH'!J574)</f>
        <v/>
      </c>
      <c r="G1618">
        <f>IF('🔧 XY LANH'!A574="","",'🔧 XY LANH'!K574)</f>
        <v/>
      </c>
      <c r="H1618">
        <f>IF('🔧 XY LANH'!A574="","",'🔧 XY LANH'!L574)</f>
        <v/>
      </c>
      <c r="I1618">
        <f>IF('🔧 XY LANH'!A574="","",'🔧 XY LANH'!M574)</f>
        <v/>
      </c>
      <c r="J1618">
        <f>IF('🔧 XY LANH'!A574="","",'🔧 XY LANH'!#REF!)</f>
        <v/>
      </c>
      <c r="L1618">
        <f>N(L1617)+IF(AND('🔎 TRA CỨU NHANH'!$C$2&lt;&gt;"",OR(ISNUMBER(SEARCH('🔎 TRA CỨU NHANH'!$C$2,$A1618)),ISNUMBER(SEARCH('🔎 TRA CỨU NHANH'!$C$2,$B1618)))),1,0)</f>
        <v/>
      </c>
      <c r="M1618">
        <f>IF(L1618&gt;N(L1617),L1618,"")</f>
        <v/>
      </c>
      <c r="N1618">
        <f>N(N1617)+IF(AND('💰 BÁO GIÁ'!$C$27&lt;&gt;"",OR(ISNUMBER(SEARCH('💰 BÁO GIÁ'!$C$27,$A1618)),ISNUMBER(SEARCH('💰 BÁO GIÁ'!$C$27,$B1618)))),1,0)</f>
        <v/>
      </c>
      <c r="O1618">
        <f>IF(N1618&gt;N(N1617),N1618,"")</f>
        <v/>
      </c>
    </row>
    <row r="1619">
      <c r="A1619">
        <f>IF('🔧 XY LANH'!A575="","",'🔧 XY LANH'!A575)</f>
        <v/>
      </c>
      <c r="B1619">
        <f>IF('🔧 XY LANH'!A575="","",'🔧 XY LANH'!N575)</f>
        <v/>
      </c>
      <c r="C1619">
        <f>IF('🔧 XY LANH'!A575="","","Xy lanh")</f>
        <v/>
      </c>
      <c r="D1619">
        <f>IF('🔧 XY LANH'!A575="","",'🔧 XY LANH'!I575)</f>
        <v/>
      </c>
      <c r="E1619">
        <f>IF('🔧 XY LANH'!A575="","",'🔧 XY LANH'!#REF!)</f>
        <v/>
      </c>
      <c r="F1619">
        <f>IF('🔧 XY LANH'!A575="","",'🔧 XY LANH'!J575)</f>
        <v/>
      </c>
      <c r="G1619">
        <f>IF('🔧 XY LANH'!A575="","",'🔧 XY LANH'!K575)</f>
        <v/>
      </c>
      <c r="H1619">
        <f>IF('🔧 XY LANH'!A575="","",'🔧 XY LANH'!L575)</f>
        <v/>
      </c>
      <c r="I1619">
        <f>IF('🔧 XY LANH'!A575="","",'🔧 XY LANH'!M575)</f>
        <v/>
      </c>
      <c r="J1619">
        <f>IF('🔧 XY LANH'!A575="","",'🔧 XY LANH'!#REF!)</f>
        <v/>
      </c>
      <c r="L1619">
        <f>N(L1618)+IF(AND('🔎 TRA CỨU NHANH'!$C$2&lt;&gt;"",OR(ISNUMBER(SEARCH('🔎 TRA CỨU NHANH'!$C$2,$A1619)),ISNUMBER(SEARCH('🔎 TRA CỨU NHANH'!$C$2,$B1619)))),1,0)</f>
        <v/>
      </c>
      <c r="M1619">
        <f>IF(L1619&gt;N(L1618),L1619,"")</f>
        <v/>
      </c>
      <c r="N1619">
        <f>N(N1618)+IF(AND('💰 BÁO GIÁ'!$C$27&lt;&gt;"",OR(ISNUMBER(SEARCH('💰 BÁO GIÁ'!$C$27,$A1619)),ISNUMBER(SEARCH('💰 BÁO GIÁ'!$C$27,$B1619)))),1,0)</f>
        <v/>
      </c>
      <c r="O1619">
        <f>IF(N1619&gt;N(N1618),N1619,"")</f>
        <v/>
      </c>
    </row>
    <row r="1620">
      <c r="A1620">
        <f>IF('🔧 XY LANH'!A576="","",'🔧 XY LANH'!A576)</f>
        <v/>
      </c>
      <c r="B1620">
        <f>IF('🔧 XY LANH'!A576="","",'🔧 XY LANH'!N576)</f>
        <v/>
      </c>
      <c r="C1620">
        <f>IF('🔧 XY LANH'!A576="","","Xy lanh")</f>
        <v/>
      </c>
      <c r="D1620">
        <f>IF('🔧 XY LANH'!A576="","",'🔧 XY LANH'!I576)</f>
        <v/>
      </c>
      <c r="E1620">
        <f>IF('🔧 XY LANH'!A576="","",'🔧 XY LANH'!#REF!)</f>
        <v/>
      </c>
      <c r="F1620">
        <f>IF('🔧 XY LANH'!A576="","",'🔧 XY LANH'!J576)</f>
        <v/>
      </c>
      <c r="G1620">
        <f>IF('🔧 XY LANH'!A576="","",'🔧 XY LANH'!K576)</f>
        <v/>
      </c>
      <c r="H1620">
        <f>IF('🔧 XY LANH'!A576="","",'🔧 XY LANH'!L576)</f>
        <v/>
      </c>
      <c r="I1620">
        <f>IF('🔧 XY LANH'!A576="","",'🔧 XY LANH'!M576)</f>
        <v/>
      </c>
      <c r="J1620">
        <f>IF('🔧 XY LANH'!A576="","",'🔧 XY LANH'!#REF!)</f>
        <v/>
      </c>
      <c r="L1620">
        <f>N(L1619)+IF(AND('🔎 TRA CỨU NHANH'!$C$2&lt;&gt;"",OR(ISNUMBER(SEARCH('🔎 TRA CỨU NHANH'!$C$2,$A1620)),ISNUMBER(SEARCH('🔎 TRA CỨU NHANH'!$C$2,$B1620)))),1,0)</f>
        <v/>
      </c>
      <c r="M1620">
        <f>IF(L1620&gt;N(L1619),L1620,"")</f>
        <v/>
      </c>
      <c r="N1620">
        <f>N(N1619)+IF(AND('💰 BÁO GIÁ'!$C$27&lt;&gt;"",OR(ISNUMBER(SEARCH('💰 BÁO GIÁ'!$C$27,$A1620)),ISNUMBER(SEARCH('💰 BÁO GIÁ'!$C$27,$B1620)))),1,0)</f>
        <v/>
      </c>
      <c r="O1620">
        <f>IF(N1620&gt;N(N1619),N1620,"")</f>
        <v/>
      </c>
    </row>
    <row r="1621">
      <c r="A1621">
        <f>IF('🔧 XY LANH'!A577="","",'🔧 XY LANH'!A577)</f>
        <v/>
      </c>
      <c r="B1621">
        <f>IF('🔧 XY LANH'!A577="","",'🔧 XY LANH'!N577)</f>
        <v/>
      </c>
      <c r="C1621">
        <f>IF('🔧 XY LANH'!A577="","","Xy lanh")</f>
        <v/>
      </c>
      <c r="D1621">
        <f>IF('🔧 XY LANH'!A577="","",'🔧 XY LANH'!I577)</f>
        <v/>
      </c>
      <c r="E1621">
        <f>IF('🔧 XY LANH'!A577="","",'🔧 XY LANH'!#REF!)</f>
        <v/>
      </c>
      <c r="F1621">
        <f>IF('🔧 XY LANH'!A577="","",'🔧 XY LANH'!J577)</f>
        <v/>
      </c>
      <c r="G1621">
        <f>IF('🔧 XY LANH'!A577="","",'🔧 XY LANH'!K577)</f>
        <v/>
      </c>
      <c r="H1621">
        <f>IF('🔧 XY LANH'!A577="","",'🔧 XY LANH'!L577)</f>
        <v/>
      </c>
      <c r="I1621">
        <f>IF('🔧 XY LANH'!A577="","",'🔧 XY LANH'!M577)</f>
        <v/>
      </c>
      <c r="J1621">
        <f>IF('🔧 XY LANH'!A577="","",'🔧 XY LANH'!#REF!)</f>
        <v/>
      </c>
      <c r="L1621">
        <f>N(L1620)+IF(AND('🔎 TRA CỨU NHANH'!$C$2&lt;&gt;"",OR(ISNUMBER(SEARCH('🔎 TRA CỨU NHANH'!$C$2,$A1621)),ISNUMBER(SEARCH('🔎 TRA CỨU NHANH'!$C$2,$B1621)))),1,0)</f>
        <v/>
      </c>
      <c r="M1621">
        <f>IF(L1621&gt;N(L1620),L1621,"")</f>
        <v/>
      </c>
      <c r="N1621">
        <f>N(N1620)+IF(AND('💰 BÁO GIÁ'!$C$27&lt;&gt;"",OR(ISNUMBER(SEARCH('💰 BÁO GIÁ'!$C$27,$A1621)),ISNUMBER(SEARCH('💰 BÁO GIÁ'!$C$27,$B1621)))),1,0)</f>
        <v/>
      </c>
      <c r="O1621">
        <f>IF(N1621&gt;N(N1620),N1621,"")</f>
        <v/>
      </c>
    </row>
    <row r="1622">
      <c r="A1622">
        <f>IF('🔧 XY LANH'!A578="","",'🔧 XY LANH'!A578)</f>
        <v/>
      </c>
      <c r="B1622">
        <f>IF('🔧 XY LANH'!A578="","",'🔧 XY LANH'!N578)</f>
        <v/>
      </c>
      <c r="C1622">
        <f>IF('🔧 XY LANH'!A578="","","Xy lanh")</f>
        <v/>
      </c>
      <c r="D1622">
        <f>IF('🔧 XY LANH'!A578="","",'🔧 XY LANH'!I578)</f>
        <v/>
      </c>
      <c r="E1622">
        <f>IF('🔧 XY LANH'!A578="","",'🔧 XY LANH'!#REF!)</f>
        <v/>
      </c>
      <c r="F1622">
        <f>IF('🔧 XY LANH'!A578="","",'🔧 XY LANH'!J578)</f>
        <v/>
      </c>
      <c r="G1622">
        <f>IF('🔧 XY LANH'!A578="","",'🔧 XY LANH'!K578)</f>
        <v/>
      </c>
      <c r="H1622">
        <f>IF('🔧 XY LANH'!A578="","",'🔧 XY LANH'!L578)</f>
        <v/>
      </c>
      <c r="I1622">
        <f>IF('🔧 XY LANH'!A578="","",'🔧 XY LANH'!M578)</f>
        <v/>
      </c>
      <c r="J1622">
        <f>IF('🔧 XY LANH'!A578="","",'🔧 XY LANH'!#REF!)</f>
        <v/>
      </c>
      <c r="L1622">
        <f>N(L1621)+IF(AND('🔎 TRA CỨU NHANH'!$C$2&lt;&gt;"",OR(ISNUMBER(SEARCH('🔎 TRA CỨU NHANH'!$C$2,$A1622)),ISNUMBER(SEARCH('🔎 TRA CỨU NHANH'!$C$2,$B1622)))),1,0)</f>
        <v/>
      </c>
      <c r="M1622">
        <f>IF(L1622&gt;N(L1621),L1622,"")</f>
        <v/>
      </c>
      <c r="N1622">
        <f>N(N1621)+IF(AND('💰 BÁO GIÁ'!$C$27&lt;&gt;"",OR(ISNUMBER(SEARCH('💰 BÁO GIÁ'!$C$27,$A1622)),ISNUMBER(SEARCH('💰 BÁO GIÁ'!$C$27,$B1622)))),1,0)</f>
        <v/>
      </c>
      <c r="O1622">
        <f>IF(N1622&gt;N(N1621),N1622,"")</f>
        <v/>
      </c>
    </row>
    <row r="1623">
      <c r="A1623">
        <f>IF('🔧 XY LANH'!A579="","",'🔧 XY LANH'!A579)</f>
        <v/>
      </c>
      <c r="B1623">
        <f>IF('🔧 XY LANH'!A579="","",'🔧 XY LANH'!N579)</f>
        <v/>
      </c>
      <c r="C1623">
        <f>IF('🔧 XY LANH'!A579="","","Xy lanh")</f>
        <v/>
      </c>
      <c r="D1623">
        <f>IF('🔧 XY LANH'!A579="","",'🔧 XY LANH'!I579)</f>
        <v/>
      </c>
      <c r="E1623">
        <f>IF('🔧 XY LANH'!A579="","",'🔧 XY LANH'!#REF!)</f>
        <v/>
      </c>
      <c r="F1623">
        <f>IF('🔧 XY LANH'!A579="","",'🔧 XY LANH'!J579)</f>
        <v/>
      </c>
      <c r="G1623">
        <f>IF('🔧 XY LANH'!A579="","",'🔧 XY LANH'!K579)</f>
        <v/>
      </c>
      <c r="H1623">
        <f>IF('🔧 XY LANH'!A579="","",'🔧 XY LANH'!L579)</f>
        <v/>
      </c>
      <c r="I1623">
        <f>IF('🔧 XY LANH'!A579="","",'🔧 XY LANH'!M579)</f>
        <v/>
      </c>
      <c r="J1623">
        <f>IF('🔧 XY LANH'!A579="","",'🔧 XY LANH'!#REF!)</f>
        <v/>
      </c>
      <c r="L1623">
        <f>N(L1622)+IF(AND('🔎 TRA CỨU NHANH'!$C$2&lt;&gt;"",OR(ISNUMBER(SEARCH('🔎 TRA CỨU NHANH'!$C$2,$A1623)),ISNUMBER(SEARCH('🔎 TRA CỨU NHANH'!$C$2,$B1623)))),1,0)</f>
        <v/>
      </c>
      <c r="M1623">
        <f>IF(L1623&gt;N(L1622),L1623,"")</f>
        <v/>
      </c>
      <c r="N1623">
        <f>N(N1622)+IF(AND('💰 BÁO GIÁ'!$C$27&lt;&gt;"",OR(ISNUMBER(SEARCH('💰 BÁO GIÁ'!$C$27,$A1623)),ISNUMBER(SEARCH('💰 BÁO GIÁ'!$C$27,$B1623)))),1,0)</f>
        <v/>
      </c>
      <c r="O1623">
        <f>IF(N1623&gt;N(N1622),N1623,"")</f>
        <v/>
      </c>
    </row>
    <row r="1624">
      <c r="A1624">
        <f>IF('🔧 XY LANH'!A580="","",'🔧 XY LANH'!A580)</f>
        <v/>
      </c>
      <c r="B1624">
        <f>IF('🔧 XY LANH'!A580="","",'🔧 XY LANH'!N580)</f>
        <v/>
      </c>
      <c r="C1624">
        <f>IF('🔧 XY LANH'!A580="","","Xy lanh")</f>
        <v/>
      </c>
      <c r="D1624">
        <f>IF('🔧 XY LANH'!A580="","",'🔧 XY LANH'!I580)</f>
        <v/>
      </c>
      <c r="E1624">
        <f>IF('🔧 XY LANH'!A580="","",'🔧 XY LANH'!#REF!)</f>
        <v/>
      </c>
      <c r="F1624">
        <f>IF('🔧 XY LANH'!A580="","",'🔧 XY LANH'!J580)</f>
        <v/>
      </c>
      <c r="G1624">
        <f>IF('🔧 XY LANH'!A580="","",'🔧 XY LANH'!K580)</f>
        <v/>
      </c>
      <c r="H1624">
        <f>IF('🔧 XY LANH'!A580="","",'🔧 XY LANH'!L580)</f>
        <v/>
      </c>
      <c r="I1624">
        <f>IF('🔧 XY LANH'!A580="","",'🔧 XY LANH'!M580)</f>
        <v/>
      </c>
      <c r="J1624">
        <f>IF('🔧 XY LANH'!A580="","",'🔧 XY LANH'!#REF!)</f>
        <v/>
      </c>
      <c r="L1624">
        <f>N(L1623)+IF(AND('🔎 TRA CỨU NHANH'!$C$2&lt;&gt;"",OR(ISNUMBER(SEARCH('🔎 TRA CỨU NHANH'!$C$2,$A1624)),ISNUMBER(SEARCH('🔎 TRA CỨU NHANH'!$C$2,$B1624)))),1,0)</f>
        <v/>
      </c>
      <c r="M1624">
        <f>IF(L1624&gt;N(L1623),L1624,"")</f>
        <v/>
      </c>
      <c r="N1624">
        <f>N(N1623)+IF(AND('💰 BÁO GIÁ'!$C$27&lt;&gt;"",OR(ISNUMBER(SEARCH('💰 BÁO GIÁ'!$C$27,$A1624)),ISNUMBER(SEARCH('💰 BÁO GIÁ'!$C$27,$B1624)))),1,0)</f>
        <v/>
      </c>
      <c r="O1624">
        <f>IF(N1624&gt;N(N1623),N1624,"")</f>
        <v/>
      </c>
    </row>
    <row r="1625">
      <c r="A1625">
        <f>IF('🔧 XY LANH'!A581="","",'🔧 XY LANH'!A581)</f>
        <v/>
      </c>
      <c r="B1625">
        <f>IF('🔧 XY LANH'!A581="","",'🔧 XY LANH'!N581)</f>
        <v/>
      </c>
      <c r="C1625">
        <f>IF('🔧 XY LANH'!A581="","","Xy lanh")</f>
        <v/>
      </c>
      <c r="D1625">
        <f>IF('🔧 XY LANH'!A581="","",'🔧 XY LANH'!I581)</f>
        <v/>
      </c>
      <c r="E1625">
        <f>IF('🔧 XY LANH'!A581="","",'🔧 XY LANH'!#REF!)</f>
        <v/>
      </c>
      <c r="F1625">
        <f>IF('🔧 XY LANH'!A581="","",'🔧 XY LANH'!J581)</f>
        <v/>
      </c>
      <c r="G1625">
        <f>IF('🔧 XY LANH'!A581="","",'🔧 XY LANH'!K581)</f>
        <v/>
      </c>
      <c r="H1625">
        <f>IF('🔧 XY LANH'!A581="","",'🔧 XY LANH'!L581)</f>
        <v/>
      </c>
      <c r="I1625">
        <f>IF('🔧 XY LANH'!A581="","",'🔧 XY LANH'!M581)</f>
        <v/>
      </c>
      <c r="J1625">
        <f>IF('🔧 XY LANH'!A581="","",'🔧 XY LANH'!#REF!)</f>
        <v/>
      </c>
      <c r="L1625">
        <f>N(L1624)+IF(AND('🔎 TRA CỨU NHANH'!$C$2&lt;&gt;"",OR(ISNUMBER(SEARCH('🔎 TRA CỨU NHANH'!$C$2,$A1625)),ISNUMBER(SEARCH('🔎 TRA CỨU NHANH'!$C$2,$B1625)))),1,0)</f>
        <v/>
      </c>
      <c r="M1625">
        <f>IF(L1625&gt;N(L1624),L1625,"")</f>
        <v/>
      </c>
      <c r="N1625">
        <f>N(N1624)+IF(AND('💰 BÁO GIÁ'!$C$27&lt;&gt;"",OR(ISNUMBER(SEARCH('💰 BÁO GIÁ'!$C$27,$A1625)),ISNUMBER(SEARCH('💰 BÁO GIÁ'!$C$27,$B1625)))),1,0)</f>
        <v/>
      </c>
      <c r="O1625">
        <f>IF(N1625&gt;N(N1624),N1625,"")</f>
        <v/>
      </c>
    </row>
    <row r="1626">
      <c r="A1626">
        <f>IF('🔧 XY LANH'!A582="","",'🔧 XY LANH'!A582)</f>
        <v/>
      </c>
      <c r="B1626">
        <f>IF('🔧 XY LANH'!A582="","",'🔧 XY LANH'!N582)</f>
        <v/>
      </c>
      <c r="C1626">
        <f>IF('🔧 XY LANH'!A582="","","Xy lanh")</f>
        <v/>
      </c>
      <c r="D1626">
        <f>IF('🔧 XY LANH'!A582="","",'🔧 XY LANH'!I582)</f>
        <v/>
      </c>
      <c r="E1626">
        <f>IF('🔧 XY LANH'!A582="","",'🔧 XY LANH'!#REF!)</f>
        <v/>
      </c>
      <c r="F1626">
        <f>IF('🔧 XY LANH'!A582="","",'🔧 XY LANH'!J582)</f>
        <v/>
      </c>
      <c r="G1626">
        <f>IF('🔧 XY LANH'!A582="","",'🔧 XY LANH'!K582)</f>
        <v/>
      </c>
      <c r="H1626">
        <f>IF('🔧 XY LANH'!A582="","",'🔧 XY LANH'!L582)</f>
        <v/>
      </c>
      <c r="I1626">
        <f>IF('🔧 XY LANH'!A582="","",'🔧 XY LANH'!M582)</f>
        <v/>
      </c>
      <c r="J1626">
        <f>IF('🔧 XY LANH'!A582="","",'🔧 XY LANH'!#REF!)</f>
        <v/>
      </c>
      <c r="L1626">
        <f>N(L1625)+IF(AND('🔎 TRA CỨU NHANH'!$C$2&lt;&gt;"",OR(ISNUMBER(SEARCH('🔎 TRA CỨU NHANH'!$C$2,$A1626)),ISNUMBER(SEARCH('🔎 TRA CỨU NHANH'!$C$2,$B1626)))),1,0)</f>
        <v/>
      </c>
      <c r="M1626">
        <f>IF(L1626&gt;N(L1625),L1626,"")</f>
        <v/>
      </c>
      <c r="N1626">
        <f>N(N1625)+IF(AND('💰 BÁO GIÁ'!$C$27&lt;&gt;"",OR(ISNUMBER(SEARCH('💰 BÁO GIÁ'!$C$27,$A1626)),ISNUMBER(SEARCH('💰 BÁO GIÁ'!$C$27,$B1626)))),1,0)</f>
        <v/>
      </c>
      <c r="O1626">
        <f>IF(N1626&gt;N(N1625),N1626,"")</f>
        <v/>
      </c>
    </row>
    <row r="1627">
      <c r="A1627">
        <f>IF('🔧 XY LANH'!A583="","",'🔧 XY LANH'!A583)</f>
        <v/>
      </c>
      <c r="B1627">
        <f>IF('🔧 XY LANH'!A583="","",'🔧 XY LANH'!N583)</f>
        <v/>
      </c>
      <c r="C1627">
        <f>IF('🔧 XY LANH'!A583="","","Xy lanh")</f>
        <v/>
      </c>
      <c r="D1627">
        <f>IF('🔧 XY LANH'!A583="","",'🔧 XY LANH'!I583)</f>
        <v/>
      </c>
      <c r="E1627">
        <f>IF('🔧 XY LANH'!A583="","",'🔧 XY LANH'!#REF!)</f>
        <v/>
      </c>
      <c r="F1627">
        <f>IF('🔧 XY LANH'!A583="","",'🔧 XY LANH'!J583)</f>
        <v/>
      </c>
      <c r="G1627">
        <f>IF('🔧 XY LANH'!A583="","",'🔧 XY LANH'!K583)</f>
        <v/>
      </c>
      <c r="H1627">
        <f>IF('🔧 XY LANH'!A583="","",'🔧 XY LANH'!L583)</f>
        <v/>
      </c>
      <c r="I1627">
        <f>IF('🔧 XY LANH'!A583="","",'🔧 XY LANH'!M583)</f>
        <v/>
      </c>
      <c r="J1627">
        <f>IF('🔧 XY LANH'!A583="","",'🔧 XY LANH'!#REF!)</f>
        <v/>
      </c>
      <c r="L1627">
        <f>N(L1626)+IF(AND('🔎 TRA CỨU NHANH'!$C$2&lt;&gt;"",OR(ISNUMBER(SEARCH('🔎 TRA CỨU NHANH'!$C$2,$A1627)),ISNUMBER(SEARCH('🔎 TRA CỨU NHANH'!$C$2,$B1627)))),1,0)</f>
        <v/>
      </c>
      <c r="M1627">
        <f>IF(L1627&gt;N(L1626),L1627,"")</f>
        <v/>
      </c>
      <c r="N1627">
        <f>N(N1626)+IF(AND('💰 BÁO GIÁ'!$C$27&lt;&gt;"",OR(ISNUMBER(SEARCH('💰 BÁO GIÁ'!$C$27,$A1627)),ISNUMBER(SEARCH('💰 BÁO GIÁ'!$C$27,$B1627)))),1,0)</f>
        <v/>
      </c>
      <c r="O1627">
        <f>IF(N1627&gt;N(N1626),N1627,"")</f>
        <v/>
      </c>
    </row>
    <row r="1628">
      <c r="A1628">
        <f>IF('🔧 XY LANH'!A584="","",'🔧 XY LANH'!A584)</f>
        <v/>
      </c>
      <c r="B1628">
        <f>IF('🔧 XY LANH'!A584="","",'🔧 XY LANH'!N584)</f>
        <v/>
      </c>
      <c r="C1628">
        <f>IF('🔧 XY LANH'!A584="","","Xy lanh")</f>
        <v/>
      </c>
      <c r="D1628">
        <f>IF('🔧 XY LANH'!A584="","",'🔧 XY LANH'!I584)</f>
        <v/>
      </c>
      <c r="E1628">
        <f>IF('🔧 XY LANH'!A584="","",'🔧 XY LANH'!#REF!)</f>
        <v/>
      </c>
      <c r="F1628">
        <f>IF('🔧 XY LANH'!A584="","",'🔧 XY LANH'!J584)</f>
        <v/>
      </c>
      <c r="G1628">
        <f>IF('🔧 XY LANH'!A584="","",'🔧 XY LANH'!K584)</f>
        <v/>
      </c>
      <c r="H1628">
        <f>IF('🔧 XY LANH'!A584="","",'🔧 XY LANH'!L584)</f>
        <v/>
      </c>
      <c r="I1628">
        <f>IF('🔧 XY LANH'!A584="","",'🔧 XY LANH'!M584)</f>
        <v/>
      </c>
      <c r="J1628">
        <f>IF('🔧 XY LANH'!A584="","",'🔧 XY LANH'!#REF!)</f>
        <v/>
      </c>
      <c r="L1628">
        <f>N(L1627)+IF(AND('🔎 TRA CỨU NHANH'!$C$2&lt;&gt;"",OR(ISNUMBER(SEARCH('🔎 TRA CỨU NHANH'!$C$2,$A1628)),ISNUMBER(SEARCH('🔎 TRA CỨU NHANH'!$C$2,$B1628)))),1,0)</f>
        <v/>
      </c>
      <c r="M1628">
        <f>IF(L1628&gt;N(L1627),L1628,"")</f>
        <v/>
      </c>
      <c r="N1628">
        <f>N(N1627)+IF(AND('💰 BÁO GIÁ'!$C$27&lt;&gt;"",OR(ISNUMBER(SEARCH('💰 BÁO GIÁ'!$C$27,$A1628)),ISNUMBER(SEARCH('💰 BÁO GIÁ'!$C$27,$B1628)))),1,0)</f>
        <v/>
      </c>
      <c r="O1628">
        <f>IF(N1628&gt;N(N1627),N1628,"")</f>
        <v/>
      </c>
    </row>
    <row r="1629">
      <c r="A1629">
        <f>IF('🔧 XY LANH'!A585="","",'🔧 XY LANH'!A585)</f>
        <v/>
      </c>
      <c r="B1629">
        <f>IF('🔧 XY LANH'!A585="","",'🔧 XY LANH'!N585)</f>
        <v/>
      </c>
      <c r="C1629">
        <f>IF('🔧 XY LANH'!A585="","","Xy lanh")</f>
        <v/>
      </c>
      <c r="D1629">
        <f>IF('🔧 XY LANH'!A585="","",'🔧 XY LANH'!I585)</f>
        <v/>
      </c>
      <c r="E1629">
        <f>IF('🔧 XY LANH'!A585="","",'🔧 XY LANH'!#REF!)</f>
        <v/>
      </c>
      <c r="F1629">
        <f>IF('🔧 XY LANH'!A585="","",'🔧 XY LANH'!J585)</f>
        <v/>
      </c>
      <c r="G1629">
        <f>IF('🔧 XY LANH'!A585="","",'🔧 XY LANH'!K585)</f>
        <v/>
      </c>
      <c r="H1629">
        <f>IF('🔧 XY LANH'!A585="","",'🔧 XY LANH'!L585)</f>
        <v/>
      </c>
      <c r="I1629">
        <f>IF('🔧 XY LANH'!A585="","",'🔧 XY LANH'!M585)</f>
        <v/>
      </c>
      <c r="J1629">
        <f>IF('🔧 XY LANH'!A585="","",'🔧 XY LANH'!#REF!)</f>
        <v/>
      </c>
      <c r="L1629">
        <f>N(L1628)+IF(AND('🔎 TRA CỨU NHANH'!$C$2&lt;&gt;"",OR(ISNUMBER(SEARCH('🔎 TRA CỨU NHANH'!$C$2,$A1629)),ISNUMBER(SEARCH('🔎 TRA CỨU NHANH'!$C$2,$B1629)))),1,0)</f>
        <v/>
      </c>
      <c r="M1629">
        <f>IF(L1629&gt;N(L1628),L1629,"")</f>
        <v/>
      </c>
      <c r="N1629">
        <f>N(N1628)+IF(AND('💰 BÁO GIÁ'!$C$27&lt;&gt;"",OR(ISNUMBER(SEARCH('💰 BÁO GIÁ'!$C$27,$A1629)),ISNUMBER(SEARCH('💰 BÁO GIÁ'!$C$27,$B1629)))),1,0)</f>
        <v/>
      </c>
      <c r="O1629">
        <f>IF(N1629&gt;N(N1628),N1629,"")</f>
        <v/>
      </c>
    </row>
    <row r="1630">
      <c r="A1630">
        <f>IF('🔧 XY LANH'!A586="","",'🔧 XY LANH'!A586)</f>
        <v/>
      </c>
      <c r="B1630">
        <f>IF('🔧 XY LANH'!A586="","",'🔧 XY LANH'!N586)</f>
        <v/>
      </c>
      <c r="C1630">
        <f>IF('🔧 XY LANH'!A586="","","Xy lanh")</f>
        <v/>
      </c>
      <c r="D1630">
        <f>IF('🔧 XY LANH'!A586="","",'🔧 XY LANH'!I586)</f>
        <v/>
      </c>
      <c r="E1630">
        <f>IF('🔧 XY LANH'!A586="","",'🔧 XY LANH'!#REF!)</f>
        <v/>
      </c>
      <c r="F1630">
        <f>IF('🔧 XY LANH'!A586="","",'🔧 XY LANH'!J586)</f>
        <v/>
      </c>
      <c r="G1630">
        <f>IF('🔧 XY LANH'!A586="","",'🔧 XY LANH'!K586)</f>
        <v/>
      </c>
      <c r="H1630">
        <f>IF('🔧 XY LANH'!A586="","",'🔧 XY LANH'!L586)</f>
        <v/>
      </c>
      <c r="I1630">
        <f>IF('🔧 XY LANH'!A586="","",'🔧 XY LANH'!M586)</f>
        <v/>
      </c>
      <c r="J1630">
        <f>IF('🔧 XY LANH'!A586="","",'🔧 XY LANH'!#REF!)</f>
        <v/>
      </c>
      <c r="L1630">
        <f>N(L1629)+IF(AND('🔎 TRA CỨU NHANH'!$C$2&lt;&gt;"",OR(ISNUMBER(SEARCH('🔎 TRA CỨU NHANH'!$C$2,$A1630)),ISNUMBER(SEARCH('🔎 TRA CỨU NHANH'!$C$2,$B1630)))),1,0)</f>
        <v/>
      </c>
      <c r="M1630">
        <f>IF(L1630&gt;N(L1629),L1630,"")</f>
        <v/>
      </c>
      <c r="N1630">
        <f>N(N1629)+IF(AND('💰 BÁO GIÁ'!$C$27&lt;&gt;"",OR(ISNUMBER(SEARCH('💰 BÁO GIÁ'!$C$27,$A1630)),ISNUMBER(SEARCH('💰 BÁO GIÁ'!$C$27,$B1630)))),1,0)</f>
        <v/>
      </c>
      <c r="O1630">
        <f>IF(N1630&gt;N(N1629),N1630,"")</f>
        <v/>
      </c>
    </row>
    <row r="1631">
      <c r="A1631">
        <f>IF('🔧 XY LANH'!A587="","",'🔧 XY LANH'!A587)</f>
        <v/>
      </c>
      <c r="B1631">
        <f>IF('🔧 XY LANH'!A587="","",'🔧 XY LANH'!N587)</f>
        <v/>
      </c>
      <c r="C1631">
        <f>IF('🔧 XY LANH'!A587="","","Xy lanh")</f>
        <v/>
      </c>
      <c r="D1631">
        <f>IF('🔧 XY LANH'!A587="","",'🔧 XY LANH'!I587)</f>
        <v/>
      </c>
      <c r="E1631">
        <f>IF('🔧 XY LANH'!A587="","",'🔧 XY LANH'!#REF!)</f>
        <v/>
      </c>
      <c r="F1631">
        <f>IF('🔧 XY LANH'!A587="","",'🔧 XY LANH'!J587)</f>
        <v/>
      </c>
      <c r="G1631">
        <f>IF('🔧 XY LANH'!A587="","",'🔧 XY LANH'!K587)</f>
        <v/>
      </c>
      <c r="H1631">
        <f>IF('🔧 XY LANH'!A587="","",'🔧 XY LANH'!L587)</f>
        <v/>
      </c>
      <c r="I1631">
        <f>IF('🔧 XY LANH'!A587="","",'🔧 XY LANH'!M587)</f>
        <v/>
      </c>
      <c r="J1631">
        <f>IF('🔧 XY LANH'!A587="","",'🔧 XY LANH'!#REF!)</f>
        <v/>
      </c>
      <c r="L1631">
        <f>N(L1630)+IF(AND('🔎 TRA CỨU NHANH'!$C$2&lt;&gt;"",OR(ISNUMBER(SEARCH('🔎 TRA CỨU NHANH'!$C$2,$A1631)),ISNUMBER(SEARCH('🔎 TRA CỨU NHANH'!$C$2,$B1631)))),1,0)</f>
        <v/>
      </c>
      <c r="M1631">
        <f>IF(L1631&gt;N(L1630),L1631,"")</f>
        <v/>
      </c>
      <c r="N1631">
        <f>N(N1630)+IF(AND('💰 BÁO GIÁ'!$C$27&lt;&gt;"",OR(ISNUMBER(SEARCH('💰 BÁO GIÁ'!$C$27,$A1631)),ISNUMBER(SEARCH('💰 BÁO GIÁ'!$C$27,$B1631)))),1,0)</f>
        <v/>
      </c>
      <c r="O1631">
        <f>IF(N1631&gt;N(N1630),N1631,"")</f>
        <v/>
      </c>
    </row>
    <row r="1632">
      <c r="A1632">
        <f>IF('🔧 XY LANH'!A588="","",'🔧 XY LANH'!A588)</f>
        <v/>
      </c>
      <c r="B1632">
        <f>IF('🔧 XY LANH'!A588="","",'🔧 XY LANH'!N588)</f>
        <v/>
      </c>
      <c r="C1632">
        <f>IF('🔧 XY LANH'!A588="","","Xy lanh")</f>
        <v/>
      </c>
      <c r="D1632">
        <f>IF('🔧 XY LANH'!A588="","",'🔧 XY LANH'!I588)</f>
        <v/>
      </c>
      <c r="E1632">
        <f>IF('🔧 XY LANH'!A588="","",'🔧 XY LANH'!#REF!)</f>
        <v/>
      </c>
      <c r="F1632">
        <f>IF('🔧 XY LANH'!A588="","",'🔧 XY LANH'!J588)</f>
        <v/>
      </c>
      <c r="G1632">
        <f>IF('🔧 XY LANH'!A588="","",'🔧 XY LANH'!K588)</f>
        <v/>
      </c>
      <c r="H1632">
        <f>IF('🔧 XY LANH'!A588="","",'🔧 XY LANH'!L588)</f>
        <v/>
      </c>
      <c r="I1632">
        <f>IF('🔧 XY LANH'!A588="","",'🔧 XY LANH'!M588)</f>
        <v/>
      </c>
      <c r="J1632">
        <f>IF('🔧 XY LANH'!A588="","",'🔧 XY LANH'!#REF!)</f>
        <v/>
      </c>
      <c r="L1632">
        <f>N(L1631)+IF(AND('🔎 TRA CỨU NHANH'!$C$2&lt;&gt;"",OR(ISNUMBER(SEARCH('🔎 TRA CỨU NHANH'!$C$2,$A1632)),ISNUMBER(SEARCH('🔎 TRA CỨU NHANH'!$C$2,$B1632)))),1,0)</f>
        <v/>
      </c>
      <c r="M1632">
        <f>IF(L1632&gt;N(L1631),L1632,"")</f>
        <v/>
      </c>
      <c r="N1632">
        <f>N(N1631)+IF(AND('💰 BÁO GIÁ'!$C$27&lt;&gt;"",OR(ISNUMBER(SEARCH('💰 BÁO GIÁ'!$C$27,$A1632)),ISNUMBER(SEARCH('💰 BÁO GIÁ'!$C$27,$B1632)))),1,0)</f>
        <v/>
      </c>
      <c r="O1632">
        <f>IF(N1632&gt;N(N1631),N1632,"")</f>
        <v/>
      </c>
    </row>
    <row r="1633">
      <c r="A1633">
        <f>IF('🔧 XY LANH'!A589="","",'🔧 XY LANH'!A589)</f>
        <v/>
      </c>
      <c r="B1633">
        <f>IF('🔧 XY LANH'!A589="","",'🔧 XY LANH'!N589)</f>
        <v/>
      </c>
      <c r="C1633">
        <f>IF('🔧 XY LANH'!A589="","","Xy lanh")</f>
        <v/>
      </c>
      <c r="D1633">
        <f>IF('🔧 XY LANH'!A589="","",'🔧 XY LANH'!I589)</f>
        <v/>
      </c>
      <c r="E1633">
        <f>IF('🔧 XY LANH'!A589="","",'🔧 XY LANH'!#REF!)</f>
        <v/>
      </c>
      <c r="F1633">
        <f>IF('🔧 XY LANH'!A589="","",'🔧 XY LANH'!J589)</f>
        <v/>
      </c>
      <c r="G1633">
        <f>IF('🔧 XY LANH'!A589="","",'🔧 XY LANH'!K589)</f>
        <v/>
      </c>
      <c r="H1633">
        <f>IF('🔧 XY LANH'!A589="","",'🔧 XY LANH'!L589)</f>
        <v/>
      </c>
      <c r="I1633">
        <f>IF('🔧 XY LANH'!A589="","",'🔧 XY LANH'!M589)</f>
        <v/>
      </c>
      <c r="J1633">
        <f>IF('🔧 XY LANH'!A589="","",'🔧 XY LANH'!#REF!)</f>
        <v/>
      </c>
      <c r="L1633">
        <f>N(L1632)+IF(AND('🔎 TRA CỨU NHANH'!$C$2&lt;&gt;"",OR(ISNUMBER(SEARCH('🔎 TRA CỨU NHANH'!$C$2,$A1633)),ISNUMBER(SEARCH('🔎 TRA CỨU NHANH'!$C$2,$B1633)))),1,0)</f>
        <v/>
      </c>
      <c r="M1633">
        <f>IF(L1633&gt;N(L1632),L1633,"")</f>
        <v/>
      </c>
      <c r="N1633">
        <f>N(N1632)+IF(AND('💰 BÁO GIÁ'!$C$27&lt;&gt;"",OR(ISNUMBER(SEARCH('💰 BÁO GIÁ'!$C$27,$A1633)),ISNUMBER(SEARCH('💰 BÁO GIÁ'!$C$27,$B1633)))),1,0)</f>
        <v/>
      </c>
      <c r="O1633">
        <f>IF(N1633&gt;N(N1632),N1633,"")</f>
        <v/>
      </c>
    </row>
    <row r="1634">
      <c r="A1634">
        <f>IF('🔧 XY LANH'!A590="","",'🔧 XY LANH'!A590)</f>
        <v/>
      </c>
      <c r="B1634">
        <f>IF('🔧 XY LANH'!A590="","",'🔧 XY LANH'!N590)</f>
        <v/>
      </c>
      <c r="C1634">
        <f>IF('🔧 XY LANH'!A590="","","Xy lanh")</f>
        <v/>
      </c>
      <c r="D1634">
        <f>IF('🔧 XY LANH'!A590="","",'🔧 XY LANH'!I590)</f>
        <v/>
      </c>
      <c r="E1634">
        <f>IF('🔧 XY LANH'!A590="","",'🔧 XY LANH'!#REF!)</f>
        <v/>
      </c>
      <c r="F1634">
        <f>IF('🔧 XY LANH'!A590="","",'🔧 XY LANH'!J590)</f>
        <v/>
      </c>
      <c r="G1634">
        <f>IF('🔧 XY LANH'!A590="","",'🔧 XY LANH'!K590)</f>
        <v/>
      </c>
      <c r="H1634">
        <f>IF('🔧 XY LANH'!A590="","",'🔧 XY LANH'!L590)</f>
        <v/>
      </c>
      <c r="I1634">
        <f>IF('🔧 XY LANH'!A590="","",'🔧 XY LANH'!M590)</f>
        <v/>
      </c>
      <c r="J1634">
        <f>IF('🔧 XY LANH'!A590="","",'🔧 XY LANH'!#REF!)</f>
        <v/>
      </c>
      <c r="L1634">
        <f>N(L1633)+IF(AND('🔎 TRA CỨU NHANH'!$C$2&lt;&gt;"",OR(ISNUMBER(SEARCH('🔎 TRA CỨU NHANH'!$C$2,$A1634)),ISNUMBER(SEARCH('🔎 TRA CỨU NHANH'!$C$2,$B1634)))),1,0)</f>
        <v/>
      </c>
      <c r="M1634">
        <f>IF(L1634&gt;N(L1633),L1634,"")</f>
        <v/>
      </c>
      <c r="N1634">
        <f>N(N1633)+IF(AND('💰 BÁO GIÁ'!$C$27&lt;&gt;"",OR(ISNUMBER(SEARCH('💰 BÁO GIÁ'!$C$27,$A1634)),ISNUMBER(SEARCH('💰 BÁO GIÁ'!$C$27,$B1634)))),1,0)</f>
        <v/>
      </c>
      <c r="O1634">
        <f>IF(N1634&gt;N(N1633),N1634,"")</f>
        <v/>
      </c>
    </row>
    <row r="1635">
      <c r="A1635">
        <f>IF('🔧 XY LANH'!A591="","",'🔧 XY LANH'!A591)</f>
        <v/>
      </c>
      <c r="B1635">
        <f>IF('🔧 XY LANH'!A591="","",'🔧 XY LANH'!N591)</f>
        <v/>
      </c>
      <c r="C1635">
        <f>IF('🔧 XY LANH'!A591="","","Xy lanh")</f>
        <v/>
      </c>
      <c r="D1635">
        <f>IF('🔧 XY LANH'!A591="","",'🔧 XY LANH'!I591)</f>
        <v/>
      </c>
      <c r="E1635">
        <f>IF('🔧 XY LANH'!A591="","",'🔧 XY LANH'!#REF!)</f>
        <v/>
      </c>
      <c r="F1635">
        <f>IF('🔧 XY LANH'!A591="","",'🔧 XY LANH'!J591)</f>
        <v/>
      </c>
      <c r="G1635">
        <f>IF('🔧 XY LANH'!A591="","",'🔧 XY LANH'!K591)</f>
        <v/>
      </c>
      <c r="H1635">
        <f>IF('🔧 XY LANH'!A591="","",'🔧 XY LANH'!L591)</f>
        <v/>
      </c>
      <c r="I1635">
        <f>IF('🔧 XY LANH'!A591="","",'🔧 XY LANH'!M591)</f>
        <v/>
      </c>
      <c r="J1635">
        <f>IF('🔧 XY LANH'!A591="","",'🔧 XY LANH'!#REF!)</f>
        <v/>
      </c>
      <c r="L1635">
        <f>N(L1634)+IF(AND('🔎 TRA CỨU NHANH'!$C$2&lt;&gt;"",OR(ISNUMBER(SEARCH('🔎 TRA CỨU NHANH'!$C$2,$A1635)),ISNUMBER(SEARCH('🔎 TRA CỨU NHANH'!$C$2,$B1635)))),1,0)</f>
        <v/>
      </c>
      <c r="M1635">
        <f>IF(L1635&gt;N(L1634),L1635,"")</f>
        <v/>
      </c>
      <c r="N1635">
        <f>N(N1634)+IF(AND('💰 BÁO GIÁ'!$C$27&lt;&gt;"",OR(ISNUMBER(SEARCH('💰 BÁO GIÁ'!$C$27,$A1635)),ISNUMBER(SEARCH('💰 BÁO GIÁ'!$C$27,$B1635)))),1,0)</f>
        <v/>
      </c>
      <c r="O1635">
        <f>IF(N1635&gt;N(N1634),N1635,"")</f>
        <v/>
      </c>
    </row>
    <row r="1636">
      <c r="A1636">
        <f>IF('🔧 XY LANH'!A592="","",'🔧 XY LANH'!A592)</f>
        <v/>
      </c>
      <c r="B1636">
        <f>IF('🔧 XY LANH'!A592="","",'🔧 XY LANH'!N592)</f>
        <v/>
      </c>
      <c r="C1636">
        <f>IF('🔧 XY LANH'!A592="","","Xy lanh")</f>
        <v/>
      </c>
      <c r="D1636">
        <f>IF('🔧 XY LANH'!A592="","",'🔧 XY LANH'!I592)</f>
        <v/>
      </c>
      <c r="E1636">
        <f>IF('🔧 XY LANH'!A592="","",'🔧 XY LANH'!#REF!)</f>
        <v/>
      </c>
      <c r="F1636">
        <f>IF('🔧 XY LANH'!A592="","",'🔧 XY LANH'!J592)</f>
        <v/>
      </c>
      <c r="G1636">
        <f>IF('🔧 XY LANH'!A592="","",'🔧 XY LANH'!K592)</f>
        <v/>
      </c>
      <c r="H1636">
        <f>IF('🔧 XY LANH'!A592="","",'🔧 XY LANH'!L592)</f>
        <v/>
      </c>
      <c r="I1636">
        <f>IF('🔧 XY LANH'!A592="","",'🔧 XY LANH'!M592)</f>
        <v/>
      </c>
      <c r="J1636">
        <f>IF('🔧 XY LANH'!A592="","",'🔧 XY LANH'!#REF!)</f>
        <v/>
      </c>
      <c r="L1636">
        <f>N(L1635)+IF(AND('🔎 TRA CỨU NHANH'!$C$2&lt;&gt;"",OR(ISNUMBER(SEARCH('🔎 TRA CỨU NHANH'!$C$2,$A1636)),ISNUMBER(SEARCH('🔎 TRA CỨU NHANH'!$C$2,$B1636)))),1,0)</f>
        <v/>
      </c>
      <c r="M1636">
        <f>IF(L1636&gt;N(L1635),L1636,"")</f>
        <v/>
      </c>
      <c r="N1636">
        <f>N(N1635)+IF(AND('💰 BÁO GIÁ'!$C$27&lt;&gt;"",OR(ISNUMBER(SEARCH('💰 BÁO GIÁ'!$C$27,$A1636)),ISNUMBER(SEARCH('💰 BÁO GIÁ'!$C$27,$B1636)))),1,0)</f>
        <v/>
      </c>
      <c r="O1636">
        <f>IF(N1636&gt;N(N1635),N1636,"")</f>
        <v/>
      </c>
    </row>
    <row r="1637">
      <c r="A1637">
        <f>IF('🔧 XY LANH'!A593="","",'🔧 XY LANH'!A593)</f>
        <v/>
      </c>
      <c r="B1637">
        <f>IF('🔧 XY LANH'!A593="","",'🔧 XY LANH'!N593)</f>
        <v/>
      </c>
      <c r="C1637">
        <f>IF('🔧 XY LANH'!A593="","","Xy lanh")</f>
        <v/>
      </c>
      <c r="D1637">
        <f>IF('🔧 XY LANH'!A593="","",'🔧 XY LANH'!I593)</f>
        <v/>
      </c>
      <c r="E1637">
        <f>IF('🔧 XY LANH'!A593="","",'🔧 XY LANH'!#REF!)</f>
        <v/>
      </c>
      <c r="F1637">
        <f>IF('🔧 XY LANH'!A593="","",'🔧 XY LANH'!J593)</f>
        <v/>
      </c>
      <c r="G1637">
        <f>IF('🔧 XY LANH'!A593="","",'🔧 XY LANH'!K593)</f>
        <v/>
      </c>
      <c r="H1637">
        <f>IF('🔧 XY LANH'!A593="","",'🔧 XY LANH'!L593)</f>
        <v/>
      </c>
      <c r="I1637">
        <f>IF('🔧 XY LANH'!A593="","",'🔧 XY LANH'!M593)</f>
        <v/>
      </c>
      <c r="J1637">
        <f>IF('🔧 XY LANH'!A593="","",'🔧 XY LANH'!#REF!)</f>
        <v/>
      </c>
      <c r="L1637">
        <f>N(L1636)+IF(AND('🔎 TRA CỨU NHANH'!$C$2&lt;&gt;"",OR(ISNUMBER(SEARCH('🔎 TRA CỨU NHANH'!$C$2,$A1637)),ISNUMBER(SEARCH('🔎 TRA CỨU NHANH'!$C$2,$B1637)))),1,0)</f>
        <v/>
      </c>
      <c r="M1637">
        <f>IF(L1637&gt;N(L1636),L1637,"")</f>
        <v/>
      </c>
      <c r="N1637">
        <f>N(N1636)+IF(AND('💰 BÁO GIÁ'!$C$27&lt;&gt;"",OR(ISNUMBER(SEARCH('💰 BÁO GIÁ'!$C$27,$A1637)),ISNUMBER(SEARCH('💰 BÁO GIÁ'!$C$27,$B1637)))),1,0)</f>
        <v/>
      </c>
      <c r="O1637">
        <f>IF(N1637&gt;N(N1636),N1637,"")</f>
        <v/>
      </c>
    </row>
    <row r="1638">
      <c r="A1638">
        <f>IF('🔧 XY LANH'!A594="","",'🔧 XY LANH'!A594)</f>
        <v/>
      </c>
      <c r="B1638">
        <f>IF('🔧 XY LANH'!A594="","",'🔧 XY LANH'!N594)</f>
        <v/>
      </c>
      <c r="C1638">
        <f>IF('🔧 XY LANH'!A594="","","Xy lanh")</f>
        <v/>
      </c>
      <c r="D1638">
        <f>IF('🔧 XY LANH'!A594="","",'🔧 XY LANH'!I594)</f>
        <v/>
      </c>
      <c r="E1638">
        <f>IF('🔧 XY LANH'!A594="","",'🔧 XY LANH'!#REF!)</f>
        <v/>
      </c>
      <c r="F1638">
        <f>IF('🔧 XY LANH'!A594="","",'🔧 XY LANH'!J594)</f>
        <v/>
      </c>
      <c r="G1638">
        <f>IF('🔧 XY LANH'!A594="","",'🔧 XY LANH'!K594)</f>
        <v/>
      </c>
      <c r="H1638">
        <f>IF('🔧 XY LANH'!A594="","",'🔧 XY LANH'!L594)</f>
        <v/>
      </c>
      <c r="I1638">
        <f>IF('🔧 XY LANH'!A594="","",'🔧 XY LANH'!M594)</f>
        <v/>
      </c>
      <c r="J1638">
        <f>IF('🔧 XY LANH'!A594="","",'🔧 XY LANH'!#REF!)</f>
        <v/>
      </c>
      <c r="L1638">
        <f>N(L1637)+IF(AND('🔎 TRA CỨU NHANH'!$C$2&lt;&gt;"",OR(ISNUMBER(SEARCH('🔎 TRA CỨU NHANH'!$C$2,$A1638)),ISNUMBER(SEARCH('🔎 TRA CỨU NHANH'!$C$2,$B1638)))),1,0)</f>
        <v/>
      </c>
      <c r="M1638">
        <f>IF(L1638&gt;N(L1637),L1638,"")</f>
        <v/>
      </c>
      <c r="N1638">
        <f>N(N1637)+IF(AND('💰 BÁO GIÁ'!$C$27&lt;&gt;"",OR(ISNUMBER(SEARCH('💰 BÁO GIÁ'!$C$27,$A1638)),ISNUMBER(SEARCH('💰 BÁO GIÁ'!$C$27,$B1638)))),1,0)</f>
        <v/>
      </c>
      <c r="O1638">
        <f>IF(N1638&gt;N(N1637),N1638,"")</f>
        <v/>
      </c>
    </row>
    <row r="1639">
      <c r="A1639">
        <f>IF('🔧 XY LANH'!A595="","",'🔧 XY LANH'!A595)</f>
        <v/>
      </c>
      <c r="B1639">
        <f>IF('🔧 XY LANH'!A595="","",'🔧 XY LANH'!N595)</f>
        <v/>
      </c>
      <c r="C1639">
        <f>IF('🔧 XY LANH'!A595="","","Xy lanh")</f>
        <v/>
      </c>
      <c r="D1639">
        <f>IF('🔧 XY LANH'!A595="","",'🔧 XY LANH'!I595)</f>
        <v/>
      </c>
      <c r="E1639">
        <f>IF('🔧 XY LANH'!A595="","",'🔧 XY LANH'!#REF!)</f>
        <v/>
      </c>
      <c r="F1639">
        <f>IF('🔧 XY LANH'!A595="","",'🔧 XY LANH'!J595)</f>
        <v/>
      </c>
      <c r="G1639">
        <f>IF('🔧 XY LANH'!A595="","",'🔧 XY LANH'!K595)</f>
        <v/>
      </c>
      <c r="H1639">
        <f>IF('🔧 XY LANH'!A595="","",'🔧 XY LANH'!L595)</f>
        <v/>
      </c>
      <c r="I1639">
        <f>IF('🔧 XY LANH'!A595="","",'🔧 XY LANH'!M595)</f>
        <v/>
      </c>
      <c r="J1639">
        <f>IF('🔧 XY LANH'!A595="","",'🔧 XY LANH'!#REF!)</f>
        <v/>
      </c>
      <c r="L1639">
        <f>N(L1638)+IF(AND('🔎 TRA CỨU NHANH'!$C$2&lt;&gt;"",OR(ISNUMBER(SEARCH('🔎 TRA CỨU NHANH'!$C$2,$A1639)),ISNUMBER(SEARCH('🔎 TRA CỨU NHANH'!$C$2,$B1639)))),1,0)</f>
        <v/>
      </c>
      <c r="M1639">
        <f>IF(L1639&gt;N(L1638),L1639,"")</f>
        <v/>
      </c>
      <c r="N1639">
        <f>N(N1638)+IF(AND('💰 BÁO GIÁ'!$C$27&lt;&gt;"",OR(ISNUMBER(SEARCH('💰 BÁO GIÁ'!$C$27,$A1639)),ISNUMBER(SEARCH('💰 BÁO GIÁ'!$C$27,$B1639)))),1,0)</f>
        <v/>
      </c>
      <c r="O1639">
        <f>IF(N1639&gt;N(N1638),N1639,"")</f>
        <v/>
      </c>
    </row>
    <row r="1640">
      <c r="A1640">
        <f>IF('🔧 XY LANH'!A596="","",'🔧 XY LANH'!A596)</f>
        <v/>
      </c>
      <c r="B1640">
        <f>IF('🔧 XY LANH'!A596="","",'🔧 XY LANH'!N596)</f>
        <v/>
      </c>
      <c r="C1640">
        <f>IF('🔧 XY LANH'!A596="","","Xy lanh")</f>
        <v/>
      </c>
      <c r="D1640">
        <f>IF('🔧 XY LANH'!A596="","",'🔧 XY LANH'!I596)</f>
        <v/>
      </c>
      <c r="E1640">
        <f>IF('🔧 XY LANH'!A596="","",'🔧 XY LANH'!#REF!)</f>
        <v/>
      </c>
      <c r="F1640">
        <f>IF('🔧 XY LANH'!A596="","",'🔧 XY LANH'!J596)</f>
        <v/>
      </c>
      <c r="G1640">
        <f>IF('🔧 XY LANH'!A596="","",'🔧 XY LANH'!K596)</f>
        <v/>
      </c>
      <c r="H1640">
        <f>IF('🔧 XY LANH'!A596="","",'🔧 XY LANH'!L596)</f>
        <v/>
      </c>
      <c r="I1640">
        <f>IF('🔧 XY LANH'!A596="","",'🔧 XY LANH'!M596)</f>
        <v/>
      </c>
      <c r="J1640">
        <f>IF('🔧 XY LANH'!A596="","",'🔧 XY LANH'!#REF!)</f>
        <v/>
      </c>
      <c r="L1640">
        <f>N(L1639)+IF(AND('🔎 TRA CỨU NHANH'!$C$2&lt;&gt;"",OR(ISNUMBER(SEARCH('🔎 TRA CỨU NHANH'!$C$2,$A1640)),ISNUMBER(SEARCH('🔎 TRA CỨU NHANH'!$C$2,$B1640)))),1,0)</f>
        <v/>
      </c>
      <c r="M1640">
        <f>IF(L1640&gt;N(L1639),L1640,"")</f>
        <v/>
      </c>
      <c r="N1640">
        <f>N(N1639)+IF(AND('💰 BÁO GIÁ'!$C$27&lt;&gt;"",OR(ISNUMBER(SEARCH('💰 BÁO GIÁ'!$C$27,$A1640)),ISNUMBER(SEARCH('💰 BÁO GIÁ'!$C$27,$B1640)))),1,0)</f>
        <v/>
      </c>
      <c r="O1640">
        <f>IF(N1640&gt;N(N1639),N1640,"")</f>
        <v/>
      </c>
    </row>
    <row r="1641">
      <c r="A1641">
        <f>IF('🔧 XY LANH'!A597="","",'🔧 XY LANH'!A597)</f>
        <v/>
      </c>
      <c r="B1641">
        <f>IF('🔧 XY LANH'!A597="","",'🔧 XY LANH'!N597)</f>
        <v/>
      </c>
      <c r="C1641">
        <f>IF('🔧 XY LANH'!A597="","","Xy lanh")</f>
        <v/>
      </c>
      <c r="D1641">
        <f>IF('🔧 XY LANH'!A597="","",'🔧 XY LANH'!I597)</f>
        <v/>
      </c>
      <c r="E1641">
        <f>IF('🔧 XY LANH'!A597="","",'🔧 XY LANH'!#REF!)</f>
        <v/>
      </c>
      <c r="F1641">
        <f>IF('🔧 XY LANH'!A597="","",'🔧 XY LANH'!J597)</f>
        <v/>
      </c>
      <c r="G1641">
        <f>IF('🔧 XY LANH'!A597="","",'🔧 XY LANH'!K597)</f>
        <v/>
      </c>
      <c r="H1641">
        <f>IF('🔧 XY LANH'!A597="","",'🔧 XY LANH'!L597)</f>
        <v/>
      </c>
      <c r="I1641">
        <f>IF('🔧 XY LANH'!A597="","",'🔧 XY LANH'!M597)</f>
        <v/>
      </c>
      <c r="J1641">
        <f>IF('🔧 XY LANH'!A597="","",'🔧 XY LANH'!#REF!)</f>
        <v/>
      </c>
      <c r="L1641">
        <f>N(L1640)+IF(AND('🔎 TRA CỨU NHANH'!$C$2&lt;&gt;"",OR(ISNUMBER(SEARCH('🔎 TRA CỨU NHANH'!$C$2,$A1641)),ISNUMBER(SEARCH('🔎 TRA CỨU NHANH'!$C$2,$B1641)))),1,0)</f>
        <v/>
      </c>
      <c r="M1641">
        <f>IF(L1641&gt;N(L1640),L1641,"")</f>
        <v/>
      </c>
      <c r="N1641">
        <f>N(N1640)+IF(AND('💰 BÁO GIÁ'!$C$27&lt;&gt;"",OR(ISNUMBER(SEARCH('💰 BÁO GIÁ'!$C$27,$A1641)),ISNUMBER(SEARCH('💰 BÁO GIÁ'!$C$27,$B1641)))),1,0)</f>
        <v/>
      </c>
      <c r="O1641">
        <f>IF(N1641&gt;N(N1640),N1641,"")</f>
        <v/>
      </c>
    </row>
    <row r="1642">
      <c r="A1642">
        <f>IF('🔧 XY LANH'!A598="","",'🔧 XY LANH'!A598)</f>
        <v/>
      </c>
      <c r="B1642">
        <f>IF('🔧 XY LANH'!A598="","",'🔧 XY LANH'!N598)</f>
        <v/>
      </c>
      <c r="C1642">
        <f>IF('🔧 XY LANH'!A598="","","Xy lanh")</f>
        <v/>
      </c>
      <c r="D1642">
        <f>IF('🔧 XY LANH'!A598="","",'🔧 XY LANH'!I598)</f>
        <v/>
      </c>
      <c r="E1642">
        <f>IF('🔧 XY LANH'!A598="","",'🔧 XY LANH'!#REF!)</f>
        <v/>
      </c>
      <c r="F1642">
        <f>IF('🔧 XY LANH'!A598="","",'🔧 XY LANH'!J598)</f>
        <v/>
      </c>
      <c r="G1642">
        <f>IF('🔧 XY LANH'!A598="","",'🔧 XY LANH'!K598)</f>
        <v/>
      </c>
      <c r="H1642">
        <f>IF('🔧 XY LANH'!A598="","",'🔧 XY LANH'!L598)</f>
        <v/>
      </c>
      <c r="I1642">
        <f>IF('🔧 XY LANH'!A598="","",'🔧 XY LANH'!M598)</f>
        <v/>
      </c>
      <c r="J1642">
        <f>IF('🔧 XY LANH'!A598="","",'🔧 XY LANH'!#REF!)</f>
        <v/>
      </c>
      <c r="L1642">
        <f>N(L1641)+IF(AND('🔎 TRA CỨU NHANH'!$C$2&lt;&gt;"",OR(ISNUMBER(SEARCH('🔎 TRA CỨU NHANH'!$C$2,$A1642)),ISNUMBER(SEARCH('🔎 TRA CỨU NHANH'!$C$2,$B1642)))),1,0)</f>
        <v/>
      </c>
      <c r="M1642">
        <f>IF(L1642&gt;N(L1641),L1642,"")</f>
        <v/>
      </c>
      <c r="N1642">
        <f>N(N1641)+IF(AND('💰 BÁO GIÁ'!$C$27&lt;&gt;"",OR(ISNUMBER(SEARCH('💰 BÁO GIÁ'!$C$27,$A1642)),ISNUMBER(SEARCH('💰 BÁO GIÁ'!$C$27,$B1642)))),1,0)</f>
        <v/>
      </c>
      <c r="O1642">
        <f>IF(N1642&gt;N(N1641),N1642,"")</f>
        <v/>
      </c>
    </row>
    <row r="1643">
      <c r="A1643">
        <f>IF('🔧 XY LANH'!A599="","",'🔧 XY LANH'!A599)</f>
        <v/>
      </c>
      <c r="B1643">
        <f>IF('🔧 XY LANH'!A599="","",'🔧 XY LANH'!N599)</f>
        <v/>
      </c>
      <c r="C1643">
        <f>IF('🔧 XY LANH'!A599="","","Xy lanh")</f>
        <v/>
      </c>
      <c r="D1643">
        <f>IF('🔧 XY LANH'!A599="","",'🔧 XY LANH'!I599)</f>
        <v/>
      </c>
      <c r="E1643">
        <f>IF('🔧 XY LANH'!A599="","",'🔧 XY LANH'!#REF!)</f>
        <v/>
      </c>
      <c r="F1643">
        <f>IF('🔧 XY LANH'!A599="","",'🔧 XY LANH'!J599)</f>
        <v/>
      </c>
      <c r="G1643">
        <f>IF('🔧 XY LANH'!A599="","",'🔧 XY LANH'!K599)</f>
        <v/>
      </c>
      <c r="H1643">
        <f>IF('🔧 XY LANH'!A599="","",'🔧 XY LANH'!L599)</f>
        <v/>
      </c>
      <c r="I1643">
        <f>IF('🔧 XY LANH'!A599="","",'🔧 XY LANH'!M599)</f>
        <v/>
      </c>
      <c r="J1643">
        <f>IF('🔧 XY LANH'!A599="","",'🔧 XY LANH'!#REF!)</f>
        <v/>
      </c>
      <c r="L1643">
        <f>N(L1642)+IF(AND('🔎 TRA CỨU NHANH'!$C$2&lt;&gt;"",OR(ISNUMBER(SEARCH('🔎 TRA CỨU NHANH'!$C$2,$A1643)),ISNUMBER(SEARCH('🔎 TRA CỨU NHANH'!$C$2,$B1643)))),1,0)</f>
        <v/>
      </c>
      <c r="M1643">
        <f>IF(L1643&gt;N(L1642),L1643,"")</f>
        <v/>
      </c>
      <c r="N1643">
        <f>N(N1642)+IF(AND('💰 BÁO GIÁ'!$C$27&lt;&gt;"",OR(ISNUMBER(SEARCH('💰 BÁO GIÁ'!$C$27,$A1643)),ISNUMBER(SEARCH('💰 BÁO GIÁ'!$C$27,$B1643)))),1,0)</f>
        <v/>
      </c>
      <c r="O1643">
        <f>IF(N1643&gt;N(N1642),N1643,"")</f>
        <v/>
      </c>
    </row>
    <row r="1644">
      <c r="A1644">
        <f>IF('🔧 XY LANH'!A600="","",'🔧 XY LANH'!A600)</f>
        <v/>
      </c>
      <c r="B1644">
        <f>IF('🔧 XY LANH'!A600="","",'🔧 XY LANH'!N600)</f>
        <v/>
      </c>
      <c r="C1644">
        <f>IF('🔧 XY LANH'!A600="","","Xy lanh")</f>
        <v/>
      </c>
      <c r="D1644">
        <f>IF('🔧 XY LANH'!A600="","",'🔧 XY LANH'!I600)</f>
        <v/>
      </c>
      <c r="E1644">
        <f>IF('🔧 XY LANH'!A600="","",'🔧 XY LANH'!#REF!)</f>
        <v/>
      </c>
      <c r="F1644">
        <f>IF('🔧 XY LANH'!A600="","",'🔧 XY LANH'!J600)</f>
        <v/>
      </c>
      <c r="G1644">
        <f>IF('🔧 XY LANH'!A600="","",'🔧 XY LANH'!K600)</f>
        <v/>
      </c>
      <c r="H1644">
        <f>IF('🔧 XY LANH'!A600="","",'🔧 XY LANH'!L600)</f>
        <v/>
      </c>
      <c r="I1644">
        <f>IF('🔧 XY LANH'!A600="","",'🔧 XY LANH'!M600)</f>
        <v/>
      </c>
      <c r="J1644">
        <f>IF('🔧 XY LANH'!A600="","",'🔧 XY LANH'!#REF!)</f>
        <v/>
      </c>
      <c r="L1644">
        <f>N(L1643)+IF(AND('🔎 TRA CỨU NHANH'!$C$2&lt;&gt;"",OR(ISNUMBER(SEARCH('🔎 TRA CỨU NHANH'!$C$2,$A1644)),ISNUMBER(SEARCH('🔎 TRA CỨU NHANH'!$C$2,$B1644)))),1,0)</f>
        <v/>
      </c>
      <c r="M1644">
        <f>IF(L1644&gt;N(L1643),L1644,"")</f>
        <v/>
      </c>
      <c r="N1644">
        <f>N(N1643)+IF(AND('💰 BÁO GIÁ'!$C$27&lt;&gt;"",OR(ISNUMBER(SEARCH('💰 BÁO GIÁ'!$C$27,$A1644)),ISNUMBER(SEARCH('💰 BÁO GIÁ'!$C$27,$B1644)))),1,0)</f>
        <v/>
      </c>
      <c r="O1644">
        <f>IF(N1644&gt;N(N1643),N1644,"")</f>
        <v/>
      </c>
    </row>
    <row r="1645">
      <c r="A1645">
        <f>IF('🔧 XY LANH'!A601="","",'🔧 XY LANH'!A601)</f>
        <v/>
      </c>
      <c r="B1645">
        <f>IF('🔧 XY LANH'!A601="","",'🔧 XY LANH'!N601)</f>
        <v/>
      </c>
      <c r="C1645">
        <f>IF('🔧 XY LANH'!A601="","","Xy lanh")</f>
        <v/>
      </c>
      <c r="D1645">
        <f>IF('🔧 XY LANH'!A601="","",'🔧 XY LANH'!I601)</f>
        <v/>
      </c>
      <c r="E1645">
        <f>IF('🔧 XY LANH'!A601="","",'🔧 XY LANH'!#REF!)</f>
        <v/>
      </c>
      <c r="F1645">
        <f>IF('🔧 XY LANH'!A601="","",'🔧 XY LANH'!J601)</f>
        <v/>
      </c>
      <c r="G1645">
        <f>IF('🔧 XY LANH'!A601="","",'🔧 XY LANH'!K601)</f>
        <v/>
      </c>
      <c r="H1645">
        <f>IF('🔧 XY LANH'!A601="","",'🔧 XY LANH'!L601)</f>
        <v/>
      </c>
      <c r="I1645">
        <f>IF('🔧 XY LANH'!A601="","",'🔧 XY LANH'!M601)</f>
        <v/>
      </c>
      <c r="J1645">
        <f>IF('🔧 XY LANH'!A601="","",'🔧 XY LANH'!#REF!)</f>
        <v/>
      </c>
      <c r="L1645">
        <f>N(L1644)+IF(AND('🔎 TRA CỨU NHANH'!$C$2&lt;&gt;"",OR(ISNUMBER(SEARCH('🔎 TRA CỨU NHANH'!$C$2,$A1645)),ISNUMBER(SEARCH('🔎 TRA CỨU NHANH'!$C$2,$B1645)))),1,0)</f>
        <v/>
      </c>
      <c r="M1645">
        <f>IF(L1645&gt;N(L1644),L1645,"")</f>
        <v/>
      </c>
      <c r="N1645">
        <f>N(N1644)+IF(AND('💰 BÁO GIÁ'!$C$27&lt;&gt;"",OR(ISNUMBER(SEARCH('💰 BÁO GIÁ'!$C$27,$A1645)),ISNUMBER(SEARCH('💰 BÁO GIÁ'!$C$27,$B1645)))),1,0)</f>
        <v/>
      </c>
      <c r="O1645">
        <f>IF(N1645&gt;N(N1644),N1645,"")</f>
        <v/>
      </c>
    </row>
    <row r="1646">
      <c r="A1646">
        <f>IF('🔧 XY LANH'!A602="","",'🔧 XY LANH'!A602)</f>
        <v/>
      </c>
      <c r="B1646">
        <f>IF('🔧 XY LANH'!A602="","",'🔧 XY LANH'!N602)</f>
        <v/>
      </c>
      <c r="C1646">
        <f>IF('🔧 XY LANH'!A602="","","Xy lanh")</f>
        <v/>
      </c>
      <c r="D1646">
        <f>IF('🔧 XY LANH'!A602="","",'🔧 XY LANH'!I602)</f>
        <v/>
      </c>
      <c r="E1646">
        <f>IF('🔧 XY LANH'!A602="","",'🔧 XY LANH'!#REF!)</f>
        <v/>
      </c>
      <c r="F1646">
        <f>IF('🔧 XY LANH'!A602="","",'🔧 XY LANH'!J602)</f>
        <v/>
      </c>
      <c r="G1646">
        <f>IF('🔧 XY LANH'!A602="","",'🔧 XY LANH'!K602)</f>
        <v/>
      </c>
      <c r="H1646">
        <f>IF('🔧 XY LANH'!A602="","",'🔧 XY LANH'!L602)</f>
        <v/>
      </c>
      <c r="I1646">
        <f>IF('🔧 XY LANH'!A602="","",'🔧 XY LANH'!M602)</f>
        <v/>
      </c>
      <c r="J1646">
        <f>IF('🔧 XY LANH'!A602="","",'🔧 XY LANH'!#REF!)</f>
        <v/>
      </c>
      <c r="L1646">
        <f>N(L1645)+IF(AND('🔎 TRA CỨU NHANH'!$C$2&lt;&gt;"",OR(ISNUMBER(SEARCH('🔎 TRA CỨU NHANH'!$C$2,$A1646)),ISNUMBER(SEARCH('🔎 TRA CỨU NHANH'!$C$2,$B1646)))),1,0)</f>
        <v/>
      </c>
      <c r="M1646">
        <f>IF(L1646&gt;N(L1645),L1646,"")</f>
        <v/>
      </c>
      <c r="N1646">
        <f>N(N1645)+IF(AND('💰 BÁO GIÁ'!$C$27&lt;&gt;"",OR(ISNUMBER(SEARCH('💰 BÁO GIÁ'!$C$27,$A1646)),ISNUMBER(SEARCH('💰 BÁO GIÁ'!$C$27,$B1646)))),1,0)</f>
        <v/>
      </c>
      <c r="O1646">
        <f>IF(N1646&gt;N(N1645),N1646,"")</f>
        <v/>
      </c>
    </row>
    <row r="1647">
      <c r="A1647">
        <f>IF('🔧 XY LANH'!A603="","",'🔧 XY LANH'!A603)</f>
        <v/>
      </c>
      <c r="B1647">
        <f>IF('🔧 XY LANH'!A603="","",'🔧 XY LANH'!N603)</f>
        <v/>
      </c>
      <c r="C1647">
        <f>IF('🔧 XY LANH'!A603="","","Xy lanh")</f>
        <v/>
      </c>
      <c r="D1647">
        <f>IF('🔧 XY LANH'!A603="","",'🔧 XY LANH'!I603)</f>
        <v/>
      </c>
      <c r="E1647">
        <f>IF('🔧 XY LANH'!A603="","",'🔧 XY LANH'!#REF!)</f>
        <v/>
      </c>
      <c r="F1647">
        <f>IF('🔧 XY LANH'!A603="","",'🔧 XY LANH'!J603)</f>
        <v/>
      </c>
      <c r="G1647">
        <f>IF('🔧 XY LANH'!A603="","",'🔧 XY LANH'!K603)</f>
        <v/>
      </c>
      <c r="H1647">
        <f>IF('🔧 XY LANH'!A603="","",'🔧 XY LANH'!L603)</f>
        <v/>
      </c>
      <c r="I1647">
        <f>IF('🔧 XY LANH'!A603="","",'🔧 XY LANH'!M603)</f>
        <v/>
      </c>
      <c r="J1647">
        <f>IF('🔧 XY LANH'!A603="","",'🔧 XY LANH'!#REF!)</f>
        <v/>
      </c>
      <c r="L1647">
        <f>N(L1646)+IF(AND('🔎 TRA CỨU NHANH'!$C$2&lt;&gt;"",OR(ISNUMBER(SEARCH('🔎 TRA CỨU NHANH'!$C$2,$A1647)),ISNUMBER(SEARCH('🔎 TRA CỨU NHANH'!$C$2,$B1647)))),1,0)</f>
        <v/>
      </c>
      <c r="M1647">
        <f>IF(L1647&gt;N(L1646),L1647,"")</f>
        <v/>
      </c>
      <c r="N1647">
        <f>N(N1646)+IF(AND('💰 BÁO GIÁ'!$C$27&lt;&gt;"",OR(ISNUMBER(SEARCH('💰 BÁO GIÁ'!$C$27,$A1647)),ISNUMBER(SEARCH('💰 BÁO GIÁ'!$C$27,$B1647)))),1,0)</f>
        <v/>
      </c>
      <c r="O1647">
        <f>IF(N1647&gt;N(N1646),N1647,"")</f>
        <v/>
      </c>
    </row>
    <row r="1648">
      <c r="A1648">
        <f>IF('🔧 XY LANH'!A604="","",'🔧 XY LANH'!A604)</f>
        <v/>
      </c>
      <c r="B1648">
        <f>IF('🔧 XY LANH'!A604="","",'🔧 XY LANH'!N604)</f>
        <v/>
      </c>
      <c r="C1648">
        <f>IF('🔧 XY LANH'!A604="","","Xy lanh")</f>
        <v/>
      </c>
      <c r="D1648">
        <f>IF('🔧 XY LANH'!A604="","",'🔧 XY LANH'!I604)</f>
        <v/>
      </c>
      <c r="E1648">
        <f>IF('🔧 XY LANH'!A604="","",'🔧 XY LANH'!#REF!)</f>
        <v/>
      </c>
      <c r="F1648">
        <f>IF('🔧 XY LANH'!A604="","",'🔧 XY LANH'!J604)</f>
        <v/>
      </c>
      <c r="G1648">
        <f>IF('🔧 XY LANH'!A604="","",'🔧 XY LANH'!K604)</f>
        <v/>
      </c>
      <c r="H1648">
        <f>IF('🔧 XY LANH'!A604="","",'🔧 XY LANH'!L604)</f>
        <v/>
      </c>
      <c r="I1648">
        <f>IF('🔧 XY LANH'!A604="","",'🔧 XY LANH'!M604)</f>
        <v/>
      </c>
      <c r="J1648">
        <f>IF('🔧 XY LANH'!A604="","",'🔧 XY LANH'!#REF!)</f>
        <v/>
      </c>
      <c r="L1648">
        <f>N(L1647)+IF(AND('🔎 TRA CỨU NHANH'!$C$2&lt;&gt;"",OR(ISNUMBER(SEARCH('🔎 TRA CỨU NHANH'!$C$2,$A1648)),ISNUMBER(SEARCH('🔎 TRA CỨU NHANH'!$C$2,$B1648)))),1,0)</f>
        <v/>
      </c>
      <c r="M1648">
        <f>IF(L1648&gt;N(L1647),L1648,"")</f>
        <v/>
      </c>
      <c r="N1648">
        <f>N(N1647)+IF(AND('💰 BÁO GIÁ'!$C$27&lt;&gt;"",OR(ISNUMBER(SEARCH('💰 BÁO GIÁ'!$C$27,$A1648)),ISNUMBER(SEARCH('💰 BÁO GIÁ'!$C$27,$B1648)))),1,0)</f>
        <v/>
      </c>
      <c r="O1648">
        <f>IF(N1648&gt;N(N1647),N1648,"")</f>
        <v/>
      </c>
    </row>
    <row r="1649">
      <c r="A1649">
        <f>IF('🔧 XY LANH'!A605="","",'🔧 XY LANH'!A605)</f>
        <v/>
      </c>
      <c r="B1649">
        <f>IF('🔧 XY LANH'!A605="","",'🔧 XY LANH'!N605)</f>
        <v/>
      </c>
      <c r="C1649">
        <f>IF('🔧 XY LANH'!A605="","","Xy lanh")</f>
        <v/>
      </c>
      <c r="D1649">
        <f>IF('🔧 XY LANH'!A605="","",'🔧 XY LANH'!I605)</f>
        <v/>
      </c>
      <c r="E1649">
        <f>IF('🔧 XY LANH'!A605="","",'🔧 XY LANH'!#REF!)</f>
        <v/>
      </c>
      <c r="F1649">
        <f>IF('🔧 XY LANH'!A605="","",'🔧 XY LANH'!J605)</f>
        <v/>
      </c>
      <c r="G1649">
        <f>IF('🔧 XY LANH'!A605="","",'🔧 XY LANH'!K605)</f>
        <v/>
      </c>
      <c r="H1649">
        <f>IF('🔧 XY LANH'!A605="","",'🔧 XY LANH'!L605)</f>
        <v/>
      </c>
      <c r="I1649">
        <f>IF('🔧 XY LANH'!A605="","",'🔧 XY LANH'!M605)</f>
        <v/>
      </c>
      <c r="J1649">
        <f>IF('🔧 XY LANH'!A605="","",'🔧 XY LANH'!#REF!)</f>
        <v/>
      </c>
      <c r="L1649">
        <f>N(L1648)+IF(AND('🔎 TRA CỨU NHANH'!$C$2&lt;&gt;"",OR(ISNUMBER(SEARCH('🔎 TRA CỨU NHANH'!$C$2,$A1649)),ISNUMBER(SEARCH('🔎 TRA CỨU NHANH'!$C$2,$B1649)))),1,0)</f>
        <v/>
      </c>
      <c r="M1649">
        <f>IF(L1649&gt;N(L1648),L1649,"")</f>
        <v/>
      </c>
      <c r="N1649">
        <f>N(N1648)+IF(AND('💰 BÁO GIÁ'!$C$27&lt;&gt;"",OR(ISNUMBER(SEARCH('💰 BÁO GIÁ'!$C$27,$A1649)),ISNUMBER(SEARCH('💰 BÁO GIÁ'!$C$27,$B1649)))),1,0)</f>
        <v/>
      </c>
      <c r="O1649">
        <f>IF(N1649&gt;N(N1648),N1649,"")</f>
        <v/>
      </c>
    </row>
    <row r="1650">
      <c r="A1650">
        <f>IF('🔧 XY LANH'!A606="","",'🔧 XY LANH'!A606)</f>
        <v/>
      </c>
      <c r="B1650">
        <f>IF('🔧 XY LANH'!A606="","",'🔧 XY LANH'!N606)</f>
        <v/>
      </c>
      <c r="C1650">
        <f>IF('🔧 XY LANH'!A606="","","Xy lanh")</f>
        <v/>
      </c>
      <c r="D1650">
        <f>IF('🔧 XY LANH'!A606="","",'🔧 XY LANH'!I606)</f>
        <v/>
      </c>
      <c r="E1650">
        <f>IF('🔧 XY LANH'!A606="","",'🔧 XY LANH'!#REF!)</f>
        <v/>
      </c>
      <c r="F1650">
        <f>IF('🔧 XY LANH'!A606="","",'🔧 XY LANH'!J606)</f>
        <v/>
      </c>
      <c r="G1650">
        <f>IF('🔧 XY LANH'!A606="","",'🔧 XY LANH'!K606)</f>
        <v/>
      </c>
      <c r="H1650">
        <f>IF('🔧 XY LANH'!A606="","",'🔧 XY LANH'!L606)</f>
        <v/>
      </c>
      <c r="I1650">
        <f>IF('🔧 XY LANH'!A606="","",'🔧 XY LANH'!M606)</f>
        <v/>
      </c>
      <c r="J1650">
        <f>IF('🔧 XY LANH'!A606="","",'🔧 XY LANH'!#REF!)</f>
        <v/>
      </c>
      <c r="L1650">
        <f>N(L1649)+IF(AND('🔎 TRA CỨU NHANH'!$C$2&lt;&gt;"",OR(ISNUMBER(SEARCH('🔎 TRA CỨU NHANH'!$C$2,$A1650)),ISNUMBER(SEARCH('🔎 TRA CỨU NHANH'!$C$2,$B1650)))),1,0)</f>
        <v/>
      </c>
      <c r="M1650">
        <f>IF(L1650&gt;N(L1649),L1650,"")</f>
        <v/>
      </c>
      <c r="N1650">
        <f>N(N1649)+IF(AND('💰 BÁO GIÁ'!$C$27&lt;&gt;"",OR(ISNUMBER(SEARCH('💰 BÁO GIÁ'!$C$27,$A1650)),ISNUMBER(SEARCH('💰 BÁO GIÁ'!$C$27,$B1650)))),1,0)</f>
        <v/>
      </c>
      <c r="O1650">
        <f>IF(N1650&gt;N(N1649),N1650,"")</f>
        <v/>
      </c>
    </row>
    <row r="1651">
      <c r="A1651">
        <f>IF('🔧 XY LANH'!A607="","",'🔧 XY LANH'!A607)</f>
        <v/>
      </c>
      <c r="B1651">
        <f>IF('🔧 XY LANH'!A607="","",'🔧 XY LANH'!N607)</f>
        <v/>
      </c>
      <c r="C1651">
        <f>IF('🔧 XY LANH'!A607="","","Xy lanh")</f>
        <v/>
      </c>
      <c r="D1651">
        <f>IF('🔧 XY LANH'!A607="","",'🔧 XY LANH'!I607)</f>
        <v/>
      </c>
      <c r="E1651">
        <f>IF('🔧 XY LANH'!A607="","",'🔧 XY LANH'!#REF!)</f>
        <v/>
      </c>
      <c r="F1651">
        <f>IF('🔧 XY LANH'!A607="","",'🔧 XY LANH'!J607)</f>
        <v/>
      </c>
      <c r="G1651">
        <f>IF('🔧 XY LANH'!A607="","",'🔧 XY LANH'!K607)</f>
        <v/>
      </c>
      <c r="H1651">
        <f>IF('🔧 XY LANH'!A607="","",'🔧 XY LANH'!L607)</f>
        <v/>
      </c>
      <c r="I1651">
        <f>IF('🔧 XY LANH'!A607="","",'🔧 XY LANH'!M607)</f>
        <v/>
      </c>
      <c r="J1651">
        <f>IF('🔧 XY LANH'!A607="","",'🔧 XY LANH'!#REF!)</f>
        <v/>
      </c>
      <c r="L1651">
        <f>N(L1650)+IF(AND('🔎 TRA CỨU NHANH'!$C$2&lt;&gt;"",OR(ISNUMBER(SEARCH('🔎 TRA CỨU NHANH'!$C$2,$A1651)),ISNUMBER(SEARCH('🔎 TRA CỨU NHANH'!$C$2,$B1651)))),1,0)</f>
        <v/>
      </c>
      <c r="M1651">
        <f>IF(L1651&gt;N(L1650),L1651,"")</f>
        <v/>
      </c>
      <c r="N1651">
        <f>N(N1650)+IF(AND('💰 BÁO GIÁ'!$C$27&lt;&gt;"",OR(ISNUMBER(SEARCH('💰 BÁO GIÁ'!$C$27,$A1651)),ISNUMBER(SEARCH('💰 BÁO GIÁ'!$C$27,$B1651)))),1,0)</f>
        <v/>
      </c>
      <c r="O1651">
        <f>IF(N1651&gt;N(N1650),N1651,"")</f>
        <v/>
      </c>
    </row>
    <row r="1652">
      <c r="A1652">
        <f>IF('🔧 XY LANH'!A608="","",'🔧 XY LANH'!A608)</f>
        <v/>
      </c>
      <c r="B1652">
        <f>IF('🔧 XY LANH'!A608="","",'🔧 XY LANH'!N608)</f>
        <v/>
      </c>
      <c r="C1652">
        <f>IF('🔧 XY LANH'!A608="","","Xy lanh")</f>
        <v/>
      </c>
      <c r="D1652">
        <f>IF('🔧 XY LANH'!A608="","",'🔧 XY LANH'!I608)</f>
        <v/>
      </c>
      <c r="E1652">
        <f>IF('🔧 XY LANH'!A608="","",'🔧 XY LANH'!#REF!)</f>
        <v/>
      </c>
      <c r="F1652">
        <f>IF('🔧 XY LANH'!A608="","",'🔧 XY LANH'!J608)</f>
        <v/>
      </c>
      <c r="G1652">
        <f>IF('🔧 XY LANH'!A608="","",'🔧 XY LANH'!K608)</f>
        <v/>
      </c>
      <c r="H1652">
        <f>IF('🔧 XY LANH'!A608="","",'🔧 XY LANH'!L608)</f>
        <v/>
      </c>
      <c r="I1652">
        <f>IF('🔧 XY LANH'!A608="","",'🔧 XY LANH'!M608)</f>
        <v/>
      </c>
      <c r="J1652">
        <f>IF('🔧 XY LANH'!A608="","",'🔧 XY LANH'!#REF!)</f>
        <v/>
      </c>
      <c r="L1652">
        <f>N(L1651)+IF(AND('🔎 TRA CỨU NHANH'!$C$2&lt;&gt;"",OR(ISNUMBER(SEARCH('🔎 TRA CỨU NHANH'!$C$2,$A1652)),ISNUMBER(SEARCH('🔎 TRA CỨU NHANH'!$C$2,$B1652)))),1,0)</f>
        <v/>
      </c>
      <c r="M1652">
        <f>IF(L1652&gt;N(L1651),L1652,"")</f>
        <v/>
      </c>
      <c r="N1652">
        <f>N(N1651)+IF(AND('💰 BÁO GIÁ'!$C$27&lt;&gt;"",OR(ISNUMBER(SEARCH('💰 BÁO GIÁ'!$C$27,$A1652)),ISNUMBER(SEARCH('💰 BÁO GIÁ'!$C$27,$B1652)))),1,0)</f>
        <v/>
      </c>
      <c r="O1652">
        <f>IF(N1652&gt;N(N1651),N1652,"")</f>
        <v/>
      </c>
    </row>
    <row r="1653">
      <c r="A1653">
        <f>IF('🔧 XY LANH'!A609="","",'🔧 XY LANH'!A609)</f>
        <v/>
      </c>
      <c r="B1653">
        <f>IF('🔧 XY LANH'!A609="","",'🔧 XY LANH'!N609)</f>
        <v/>
      </c>
      <c r="C1653">
        <f>IF('🔧 XY LANH'!A609="","","Xy lanh")</f>
        <v/>
      </c>
      <c r="D1653">
        <f>IF('🔧 XY LANH'!A609="","",'🔧 XY LANH'!I609)</f>
        <v/>
      </c>
      <c r="E1653" s="37">
        <f>IF('🔧 XY LANH'!A609="","",'🔧 XY LANH'!#REF!)</f>
        <v/>
      </c>
      <c r="F1653" s="37">
        <f>IF('🔧 XY LANH'!A609="","",'🔧 XY LANH'!J609)</f>
        <v/>
      </c>
      <c r="G1653" s="37">
        <f>IF('🔧 XY LANH'!A609="","",'🔧 XY LANH'!K609)</f>
        <v/>
      </c>
      <c r="H1653" s="37">
        <f>IF('🔧 XY LANH'!A609="","",'🔧 XY LANH'!L609)</f>
        <v/>
      </c>
      <c r="I1653" s="37">
        <f>IF('🔧 XY LANH'!A609="","",'🔧 XY LANH'!M609)</f>
        <v/>
      </c>
      <c r="J1653">
        <f>IF('🔧 XY LANH'!A609="","",'🔧 XY LANH'!#REF!)</f>
        <v/>
      </c>
      <c r="L1653">
        <f>N(L1652)+IF(AND('🔎 TRA CỨU NHANH'!$C$2&lt;&gt;"",OR(ISNUMBER(SEARCH('🔎 TRA CỨU NHANH'!$C$2,$A1653)),ISNUMBER(SEARCH('🔎 TRA CỨU NHANH'!$C$2,$B1653)))),1,0)</f>
        <v/>
      </c>
      <c r="M1653">
        <f>IF(L1653&gt;N(L1652),L1653,"")</f>
        <v/>
      </c>
      <c r="N1653">
        <f>N(N1652)+IF(AND('💰 BÁO GIÁ'!$C$27&lt;&gt;"",OR(ISNUMBER(SEARCH('💰 BÁO GIÁ'!$C$27,$A1653)),ISNUMBER(SEARCH('💰 BÁO GIÁ'!$C$27,$B1653)))),1,0)</f>
        <v/>
      </c>
      <c r="O1653">
        <f>IF(N1653&gt;N(N1652),N1653,"")</f>
        <v/>
      </c>
    </row>
    <row r="1654">
      <c r="A1654">
        <f>IF('🔧 XY LANH'!A610="","",'🔧 XY LANH'!A610)</f>
        <v/>
      </c>
      <c r="B1654">
        <f>IF('🔧 XY LANH'!A610="","",'🔧 XY LANH'!N610)</f>
        <v/>
      </c>
      <c r="C1654">
        <f>IF('🔧 XY LANH'!A610="","","Xy lanh")</f>
        <v/>
      </c>
      <c r="D1654">
        <f>IF('🔧 XY LANH'!A610="","",'🔧 XY LANH'!I610)</f>
        <v/>
      </c>
      <c r="E1654">
        <f>IF('🔧 XY LANH'!A610="","",'🔧 XY LANH'!#REF!)</f>
        <v/>
      </c>
      <c r="F1654">
        <f>IF('🔧 XY LANH'!A610="","",'🔧 XY LANH'!J610)</f>
        <v/>
      </c>
      <c r="G1654">
        <f>IF('🔧 XY LANH'!A610="","",'🔧 XY LANH'!K610)</f>
        <v/>
      </c>
      <c r="H1654">
        <f>IF('🔧 XY LANH'!A610="","",'🔧 XY LANH'!L610)</f>
        <v/>
      </c>
      <c r="I1654">
        <f>IF('🔧 XY LANH'!A610="","",'🔧 XY LANH'!M610)</f>
        <v/>
      </c>
      <c r="J1654">
        <f>IF('🔧 XY LANH'!A610="","",'🔧 XY LANH'!#REF!)</f>
        <v/>
      </c>
      <c r="L1654">
        <f>N(L1653)+IF(AND('🔎 TRA CỨU NHANH'!$C$2&lt;&gt;"",OR(ISNUMBER(SEARCH('🔎 TRA CỨU NHANH'!$C$2,$A1654)),ISNUMBER(SEARCH('🔎 TRA CỨU NHANH'!$C$2,$B1654)))),1,0)</f>
        <v/>
      </c>
      <c r="M1654">
        <f>IF(L1654&gt;N(L1653),L1654,"")</f>
        <v/>
      </c>
      <c r="N1654">
        <f>N(N1653)+IF(AND('💰 BÁO GIÁ'!$C$27&lt;&gt;"",OR(ISNUMBER(SEARCH('💰 BÁO GIÁ'!$C$27,$A1654)),ISNUMBER(SEARCH('💰 BÁO GIÁ'!$C$27,$B1654)))),1,0)</f>
        <v/>
      </c>
      <c r="O1654">
        <f>IF(N1654&gt;N(N1653),N1654,"")</f>
        <v/>
      </c>
    </row>
    <row r="1655">
      <c r="A1655">
        <f>IF('🔧 XY LANH'!A611="","",'🔧 XY LANH'!A611)</f>
        <v/>
      </c>
      <c r="B1655">
        <f>IF('🔧 XY LANH'!A611="","",'🔧 XY LANH'!N611)</f>
        <v/>
      </c>
      <c r="C1655">
        <f>IF('🔧 XY LANH'!A611="","","Xy lanh")</f>
        <v/>
      </c>
      <c r="D1655">
        <f>IF('🔧 XY LANH'!A611="","",'🔧 XY LANH'!I611)</f>
        <v/>
      </c>
      <c r="E1655">
        <f>IF('🔧 XY LANH'!A611="","",'🔧 XY LANH'!#REF!)</f>
        <v/>
      </c>
      <c r="F1655">
        <f>IF('🔧 XY LANH'!A611="","",'🔧 XY LANH'!J611)</f>
        <v/>
      </c>
      <c r="G1655">
        <f>IF('🔧 XY LANH'!A611="","",'🔧 XY LANH'!K611)</f>
        <v/>
      </c>
      <c r="H1655">
        <f>IF('🔧 XY LANH'!A611="","",'🔧 XY LANH'!L611)</f>
        <v/>
      </c>
      <c r="I1655">
        <f>IF('🔧 XY LANH'!A611="","",'🔧 XY LANH'!M611)</f>
        <v/>
      </c>
      <c r="J1655">
        <f>IF('🔧 XY LANH'!A611="","",'🔧 XY LANH'!#REF!)</f>
        <v/>
      </c>
      <c r="L1655">
        <f>N(L1654)+IF(AND('🔎 TRA CỨU NHANH'!$C$2&lt;&gt;"",OR(ISNUMBER(SEARCH('🔎 TRA CỨU NHANH'!$C$2,$A1655)),ISNUMBER(SEARCH('🔎 TRA CỨU NHANH'!$C$2,$B1655)))),1,0)</f>
        <v/>
      </c>
      <c r="M1655">
        <f>IF(L1655&gt;N(L1654),L1655,"")</f>
        <v/>
      </c>
      <c r="N1655">
        <f>N(N1654)+IF(AND('💰 BÁO GIÁ'!$C$27&lt;&gt;"",OR(ISNUMBER(SEARCH('💰 BÁO GIÁ'!$C$27,$A1655)),ISNUMBER(SEARCH('💰 BÁO GIÁ'!$C$27,$B1655)))),1,0)</f>
        <v/>
      </c>
      <c r="O1655">
        <f>IF(N1655&gt;N(N1654),N1655,"")</f>
        <v/>
      </c>
    </row>
    <row r="1656">
      <c r="A1656">
        <f>IF('🔧 XY LANH'!A612="","",'🔧 XY LANH'!A612)</f>
        <v/>
      </c>
      <c r="B1656">
        <f>IF('🔧 XY LANH'!A612="","",'🔧 XY LANH'!N612)</f>
        <v/>
      </c>
      <c r="C1656">
        <f>IF('🔧 XY LANH'!A612="","","Xy lanh")</f>
        <v/>
      </c>
      <c r="D1656">
        <f>IF('🔧 XY LANH'!A612="","",'🔧 XY LANH'!I612)</f>
        <v/>
      </c>
      <c r="E1656">
        <f>IF('🔧 XY LANH'!A612="","",'🔧 XY LANH'!#REF!)</f>
        <v/>
      </c>
      <c r="F1656">
        <f>IF('🔧 XY LANH'!A612="","",'🔧 XY LANH'!J612)</f>
        <v/>
      </c>
      <c r="G1656">
        <f>IF('🔧 XY LANH'!A612="","",'🔧 XY LANH'!K612)</f>
        <v/>
      </c>
      <c r="H1656">
        <f>IF('🔧 XY LANH'!A612="","",'🔧 XY LANH'!L612)</f>
        <v/>
      </c>
      <c r="I1656">
        <f>IF('🔧 XY LANH'!A612="","",'🔧 XY LANH'!M612)</f>
        <v/>
      </c>
      <c r="J1656">
        <f>IF('🔧 XY LANH'!A612="","",'🔧 XY LANH'!#REF!)</f>
        <v/>
      </c>
      <c r="L1656">
        <f>N(L1655)+IF(AND('🔎 TRA CỨU NHANH'!$C$2&lt;&gt;"",OR(ISNUMBER(SEARCH('🔎 TRA CỨU NHANH'!$C$2,$A1656)),ISNUMBER(SEARCH('🔎 TRA CỨU NHANH'!$C$2,$B1656)))),1,0)</f>
        <v/>
      </c>
      <c r="M1656">
        <f>IF(L1656&gt;N(L1655),L1656,"")</f>
        <v/>
      </c>
      <c r="N1656">
        <f>N(N1655)+IF(AND('💰 BÁO GIÁ'!$C$27&lt;&gt;"",OR(ISNUMBER(SEARCH('💰 BÁO GIÁ'!$C$27,$A1656)),ISNUMBER(SEARCH('💰 BÁO GIÁ'!$C$27,$B1656)))),1,0)</f>
        <v/>
      </c>
      <c r="O1656">
        <f>IF(N1656&gt;N(N1655),N1656,"")</f>
        <v/>
      </c>
    </row>
    <row r="1657">
      <c r="A1657">
        <f>IF('🔧 XY LANH'!A613="","",'🔧 XY LANH'!A613)</f>
        <v/>
      </c>
      <c r="B1657">
        <f>IF('🔧 XY LANH'!A613="","",'🔧 XY LANH'!N613)</f>
        <v/>
      </c>
      <c r="C1657">
        <f>IF('🔧 XY LANH'!A613="","","Xy lanh")</f>
        <v/>
      </c>
      <c r="D1657">
        <f>IF('🔧 XY LANH'!A613="","",'🔧 XY LANH'!I613)</f>
        <v/>
      </c>
      <c r="E1657">
        <f>IF('🔧 XY LANH'!A613="","",'🔧 XY LANH'!#REF!)</f>
        <v/>
      </c>
      <c r="F1657">
        <f>IF('🔧 XY LANH'!A613="","",'🔧 XY LANH'!J613)</f>
        <v/>
      </c>
      <c r="G1657">
        <f>IF('🔧 XY LANH'!A613="","",'🔧 XY LANH'!K613)</f>
        <v/>
      </c>
      <c r="H1657">
        <f>IF('🔧 XY LANH'!A613="","",'🔧 XY LANH'!L613)</f>
        <v/>
      </c>
      <c r="I1657">
        <f>IF('🔧 XY LANH'!A613="","",'🔧 XY LANH'!M613)</f>
        <v/>
      </c>
      <c r="J1657">
        <f>IF('🔧 XY LANH'!A613="","",'🔧 XY LANH'!#REF!)</f>
        <v/>
      </c>
      <c r="L1657">
        <f>N(L1656)+IF(AND('🔎 TRA CỨU NHANH'!$C$2&lt;&gt;"",OR(ISNUMBER(SEARCH('🔎 TRA CỨU NHANH'!$C$2,$A1657)),ISNUMBER(SEARCH('🔎 TRA CỨU NHANH'!$C$2,$B1657)))),1,0)</f>
        <v/>
      </c>
      <c r="M1657">
        <f>IF(L1657&gt;N(L1656),L1657,"")</f>
        <v/>
      </c>
      <c r="N1657">
        <f>N(N1656)+IF(AND('💰 BÁO GIÁ'!$C$27&lt;&gt;"",OR(ISNUMBER(SEARCH('💰 BÁO GIÁ'!$C$27,$A1657)),ISNUMBER(SEARCH('💰 BÁO GIÁ'!$C$27,$B1657)))),1,0)</f>
        <v/>
      </c>
      <c r="O1657">
        <f>IF(N1657&gt;N(N1656),N1657,"")</f>
        <v/>
      </c>
    </row>
    <row r="1658">
      <c r="A1658">
        <f>IF('🔧 XY LANH'!A614="","",'🔧 XY LANH'!A614)</f>
        <v/>
      </c>
      <c r="B1658">
        <f>IF('🔧 XY LANH'!A614="","",'🔧 XY LANH'!N614)</f>
        <v/>
      </c>
      <c r="C1658">
        <f>IF('🔧 XY LANH'!A614="","","Xy lanh")</f>
        <v/>
      </c>
      <c r="D1658">
        <f>IF('🔧 XY LANH'!A614="","",'🔧 XY LANH'!I614)</f>
        <v/>
      </c>
      <c r="E1658" s="37">
        <f>IF('🔧 XY LANH'!A614="","",'🔧 XY LANH'!#REF!)</f>
        <v/>
      </c>
      <c r="F1658" s="37">
        <f>IF('🔧 XY LANH'!A614="","",'🔧 XY LANH'!J614)</f>
        <v/>
      </c>
      <c r="G1658" s="37">
        <f>IF('🔧 XY LANH'!A614="","",'🔧 XY LANH'!K614)</f>
        <v/>
      </c>
      <c r="H1658" s="37">
        <f>IF('🔧 XY LANH'!A614="","",'🔧 XY LANH'!L614)</f>
        <v/>
      </c>
      <c r="I1658" s="37">
        <f>IF('🔧 XY LANH'!A614="","",'🔧 XY LANH'!M614)</f>
        <v/>
      </c>
      <c r="J1658">
        <f>IF('🔧 XY LANH'!A614="","",'🔧 XY LANH'!#REF!)</f>
        <v/>
      </c>
      <c r="L1658">
        <f>N(L1657)+IF(AND('🔎 TRA CỨU NHANH'!$C$2&lt;&gt;"",OR(ISNUMBER(SEARCH('🔎 TRA CỨU NHANH'!$C$2,$A1658)),ISNUMBER(SEARCH('🔎 TRA CỨU NHANH'!$C$2,$B1658)))),1,0)</f>
        <v/>
      </c>
      <c r="M1658">
        <f>IF(L1658&gt;N(L1657),L1658,"")</f>
        <v/>
      </c>
      <c r="N1658">
        <f>N(N1657)+IF(AND('💰 BÁO GIÁ'!$C$27&lt;&gt;"",OR(ISNUMBER(SEARCH('💰 BÁO GIÁ'!$C$27,$A1658)),ISNUMBER(SEARCH('💰 BÁO GIÁ'!$C$27,$B1658)))),1,0)</f>
        <v/>
      </c>
      <c r="O1658">
        <f>IF(N1658&gt;N(N1657),N1658,"")</f>
        <v/>
      </c>
    </row>
    <row r="1659">
      <c r="A1659">
        <f>IF('🔧 XY LANH'!A615="","",'🔧 XY LANH'!A615)</f>
        <v/>
      </c>
      <c r="B1659">
        <f>IF('🔧 XY LANH'!A615="","",'🔧 XY LANH'!N615)</f>
        <v/>
      </c>
      <c r="C1659">
        <f>IF('🔧 XY LANH'!A615="","","Xy lanh")</f>
        <v/>
      </c>
      <c r="D1659">
        <f>IF('🔧 XY LANH'!A615="","",'🔧 XY LANH'!I615)</f>
        <v/>
      </c>
      <c r="E1659">
        <f>IF('🔧 XY LANH'!A615="","",'🔧 XY LANH'!#REF!)</f>
        <v/>
      </c>
      <c r="F1659">
        <f>IF('🔧 XY LANH'!A615="","",'🔧 XY LANH'!J615)</f>
        <v/>
      </c>
      <c r="G1659">
        <f>IF('🔧 XY LANH'!A615="","",'🔧 XY LANH'!K615)</f>
        <v/>
      </c>
      <c r="H1659">
        <f>IF('🔧 XY LANH'!A615="","",'🔧 XY LANH'!L615)</f>
        <v/>
      </c>
      <c r="I1659">
        <f>IF('🔧 XY LANH'!A615="","",'🔧 XY LANH'!M615)</f>
        <v/>
      </c>
      <c r="J1659">
        <f>IF('🔧 XY LANH'!A615="","",'🔧 XY LANH'!#REF!)</f>
        <v/>
      </c>
      <c r="L1659">
        <f>N(L1658)+IF(AND('🔎 TRA CỨU NHANH'!$C$2&lt;&gt;"",OR(ISNUMBER(SEARCH('🔎 TRA CỨU NHANH'!$C$2,$A1659)),ISNUMBER(SEARCH('🔎 TRA CỨU NHANH'!$C$2,$B1659)))),1,0)</f>
        <v/>
      </c>
      <c r="M1659">
        <f>IF(L1659&gt;N(L1658),L1659,"")</f>
        <v/>
      </c>
      <c r="N1659">
        <f>N(N1658)+IF(AND('💰 BÁO GIÁ'!$C$27&lt;&gt;"",OR(ISNUMBER(SEARCH('💰 BÁO GIÁ'!$C$27,$A1659)),ISNUMBER(SEARCH('💰 BÁO GIÁ'!$C$27,$B1659)))),1,0)</f>
        <v/>
      </c>
      <c r="O1659">
        <f>IF(N1659&gt;N(N1658),N1659,"")</f>
        <v/>
      </c>
    </row>
    <row r="1660">
      <c r="A1660">
        <f>IF('🔧 XY LANH'!A616="","",'🔧 XY LANH'!A616)</f>
        <v/>
      </c>
      <c r="B1660">
        <f>IF('🔧 XY LANH'!A616="","",'🔧 XY LANH'!N616)</f>
        <v/>
      </c>
      <c r="C1660">
        <f>IF('🔧 XY LANH'!A616="","","Xy lanh")</f>
        <v/>
      </c>
      <c r="D1660">
        <f>IF('🔧 XY LANH'!A616="","",'🔧 XY LANH'!I616)</f>
        <v/>
      </c>
      <c r="E1660">
        <f>IF('🔧 XY LANH'!A616="","",'🔧 XY LANH'!#REF!)</f>
        <v/>
      </c>
      <c r="F1660">
        <f>IF('🔧 XY LANH'!A616="","",'🔧 XY LANH'!J616)</f>
        <v/>
      </c>
      <c r="G1660">
        <f>IF('🔧 XY LANH'!A616="","",'🔧 XY LANH'!K616)</f>
        <v/>
      </c>
      <c r="H1660">
        <f>IF('🔧 XY LANH'!A616="","",'🔧 XY LANH'!L616)</f>
        <v/>
      </c>
      <c r="I1660">
        <f>IF('🔧 XY LANH'!A616="","",'🔧 XY LANH'!M616)</f>
        <v/>
      </c>
      <c r="J1660">
        <f>IF('🔧 XY LANH'!A616="","",'🔧 XY LANH'!#REF!)</f>
        <v/>
      </c>
      <c r="L1660">
        <f>N(L1659)+IF(AND('🔎 TRA CỨU NHANH'!$C$2&lt;&gt;"",OR(ISNUMBER(SEARCH('🔎 TRA CỨU NHANH'!$C$2,$A1660)),ISNUMBER(SEARCH('🔎 TRA CỨU NHANH'!$C$2,$B1660)))),1,0)</f>
        <v/>
      </c>
      <c r="M1660">
        <f>IF(L1660&gt;N(L1659),L1660,"")</f>
        <v/>
      </c>
      <c r="N1660">
        <f>N(N1659)+IF(AND('💰 BÁO GIÁ'!$C$27&lt;&gt;"",OR(ISNUMBER(SEARCH('💰 BÁO GIÁ'!$C$27,$A1660)),ISNUMBER(SEARCH('💰 BÁO GIÁ'!$C$27,$B1660)))),1,0)</f>
        <v/>
      </c>
      <c r="O1660">
        <f>IF(N1660&gt;N(N1659),N1660,"")</f>
        <v/>
      </c>
    </row>
    <row r="1661">
      <c r="A1661">
        <f>IF('🔧 XY LANH'!A617="","",'🔧 XY LANH'!A617)</f>
        <v/>
      </c>
      <c r="B1661">
        <f>IF('🔧 XY LANH'!A617="","",'🔧 XY LANH'!N617)</f>
        <v/>
      </c>
      <c r="C1661">
        <f>IF('🔧 XY LANH'!A617="","","Xy lanh")</f>
        <v/>
      </c>
      <c r="D1661">
        <f>IF('🔧 XY LANH'!A617="","",'🔧 XY LANH'!I617)</f>
        <v/>
      </c>
      <c r="E1661">
        <f>IF('🔧 XY LANH'!A617="","",'🔧 XY LANH'!#REF!)</f>
        <v/>
      </c>
      <c r="F1661">
        <f>IF('🔧 XY LANH'!A617="","",'🔧 XY LANH'!J617)</f>
        <v/>
      </c>
      <c r="G1661">
        <f>IF('🔧 XY LANH'!A617="","",'🔧 XY LANH'!K617)</f>
        <v/>
      </c>
      <c r="H1661">
        <f>IF('🔧 XY LANH'!A617="","",'🔧 XY LANH'!L617)</f>
        <v/>
      </c>
      <c r="I1661">
        <f>IF('🔧 XY LANH'!A617="","",'🔧 XY LANH'!M617)</f>
        <v/>
      </c>
      <c r="J1661">
        <f>IF('🔧 XY LANH'!A617="","",'🔧 XY LANH'!#REF!)</f>
        <v/>
      </c>
      <c r="L1661">
        <f>N(L1660)+IF(AND('🔎 TRA CỨU NHANH'!$C$2&lt;&gt;"",OR(ISNUMBER(SEARCH('🔎 TRA CỨU NHANH'!$C$2,$A1661)),ISNUMBER(SEARCH('🔎 TRA CỨU NHANH'!$C$2,$B1661)))),1,0)</f>
        <v/>
      </c>
      <c r="M1661">
        <f>IF(L1661&gt;N(L1660),L1661,"")</f>
        <v/>
      </c>
      <c r="N1661">
        <f>N(N1660)+IF(AND('💰 BÁO GIÁ'!$C$27&lt;&gt;"",OR(ISNUMBER(SEARCH('💰 BÁO GIÁ'!$C$27,$A1661)),ISNUMBER(SEARCH('💰 BÁO GIÁ'!$C$27,$B1661)))),1,0)</f>
        <v/>
      </c>
      <c r="O1661">
        <f>IF(N1661&gt;N(N1660),N1661,"")</f>
        <v/>
      </c>
    </row>
    <row r="1662">
      <c r="A1662">
        <f>IF('🔧 XY LANH'!A618="","",'🔧 XY LANH'!A618)</f>
        <v/>
      </c>
      <c r="B1662">
        <f>IF('🔧 XY LANH'!A618="","",'🔧 XY LANH'!N618)</f>
        <v/>
      </c>
      <c r="C1662">
        <f>IF('🔧 XY LANH'!A618="","","Xy lanh")</f>
        <v/>
      </c>
      <c r="D1662">
        <f>IF('🔧 XY LANH'!A618="","",'🔧 XY LANH'!I618)</f>
        <v/>
      </c>
      <c r="E1662">
        <f>IF('🔧 XY LANH'!A618="","",'🔧 XY LANH'!#REF!)</f>
        <v/>
      </c>
      <c r="F1662">
        <f>IF('🔧 XY LANH'!A618="","",'🔧 XY LANH'!J618)</f>
        <v/>
      </c>
      <c r="G1662">
        <f>IF('🔧 XY LANH'!A618="","",'🔧 XY LANH'!K618)</f>
        <v/>
      </c>
      <c r="H1662">
        <f>IF('🔧 XY LANH'!A618="","",'🔧 XY LANH'!L618)</f>
        <v/>
      </c>
      <c r="I1662">
        <f>IF('🔧 XY LANH'!A618="","",'🔧 XY LANH'!M618)</f>
        <v/>
      </c>
      <c r="J1662">
        <f>IF('🔧 XY LANH'!A618="","",'🔧 XY LANH'!#REF!)</f>
        <v/>
      </c>
      <c r="L1662">
        <f>N(L1661)+IF(AND('🔎 TRA CỨU NHANH'!$C$2&lt;&gt;"",OR(ISNUMBER(SEARCH('🔎 TRA CỨU NHANH'!$C$2,$A1662)),ISNUMBER(SEARCH('🔎 TRA CỨU NHANH'!$C$2,$B1662)))),1,0)</f>
        <v/>
      </c>
      <c r="M1662">
        <f>IF(L1662&gt;N(L1661),L1662,"")</f>
        <v/>
      </c>
      <c r="N1662">
        <f>N(N1661)+IF(AND('💰 BÁO GIÁ'!$C$27&lt;&gt;"",OR(ISNUMBER(SEARCH('💰 BÁO GIÁ'!$C$27,$A1662)),ISNUMBER(SEARCH('💰 BÁO GIÁ'!$C$27,$B1662)))),1,0)</f>
        <v/>
      </c>
      <c r="O1662">
        <f>IF(N1662&gt;N(N1661),N1662,"")</f>
        <v/>
      </c>
    </row>
    <row r="1663">
      <c r="A1663">
        <f>IF('🔧 XY LANH'!A619="","",'🔧 XY LANH'!A619)</f>
        <v/>
      </c>
      <c r="B1663">
        <f>IF('🔧 XY LANH'!A619="","",'🔧 XY LANH'!N619)</f>
        <v/>
      </c>
      <c r="C1663">
        <f>IF('🔧 XY LANH'!A619="","","Xy lanh")</f>
        <v/>
      </c>
      <c r="D1663">
        <f>IF('🔧 XY LANH'!A619="","",'🔧 XY LANH'!I619)</f>
        <v/>
      </c>
      <c r="E1663">
        <f>IF('🔧 XY LANH'!A619="","",'🔧 XY LANH'!#REF!)</f>
        <v/>
      </c>
      <c r="F1663">
        <f>IF('🔧 XY LANH'!A619="","",'🔧 XY LANH'!J619)</f>
        <v/>
      </c>
      <c r="G1663">
        <f>IF('🔧 XY LANH'!A619="","",'🔧 XY LANH'!K619)</f>
        <v/>
      </c>
      <c r="H1663">
        <f>IF('🔧 XY LANH'!A619="","",'🔧 XY LANH'!L619)</f>
        <v/>
      </c>
      <c r="I1663">
        <f>IF('🔧 XY LANH'!A619="","",'🔧 XY LANH'!M619)</f>
        <v/>
      </c>
      <c r="J1663">
        <f>IF('🔧 XY LANH'!A619="","",'🔧 XY LANH'!#REF!)</f>
        <v/>
      </c>
      <c r="L1663">
        <f>N(L1662)+IF(AND('🔎 TRA CỨU NHANH'!$C$2&lt;&gt;"",OR(ISNUMBER(SEARCH('🔎 TRA CỨU NHANH'!$C$2,$A1663)),ISNUMBER(SEARCH('🔎 TRA CỨU NHANH'!$C$2,$B1663)))),1,0)</f>
        <v/>
      </c>
      <c r="M1663">
        <f>IF(L1663&gt;N(L1662),L1663,"")</f>
        <v/>
      </c>
      <c r="N1663">
        <f>N(N1662)+IF(AND('💰 BÁO GIÁ'!$C$27&lt;&gt;"",OR(ISNUMBER(SEARCH('💰 BÁO GIÁ'!$C$27,$A1663)),ISNUMBER(SEARCH('💰 BÁO GIÁ'!$C$27,$B1663)))),1,0)</f>
        <v/>
      </c>
      <c r="O1663">
        <f>IF(N1663&gt;N(N1662),N1663,"")</f>
        <v/>
      </c>
    </row>
    <row r="1664">
      <c r="A1664">
        <f>IF('🔧 XY LANH'!A620="","",'🔧 XY LANH'!A620)</f>
        <v/>
      </c>
      <c r="B1664">
        <f>IF('🔧 XY LANH'!A620="","",'🔧 XY LANH'!N620)</f>
        <v/>
      </c>
      <c r="C1664">
        <f>IF('🔧 XY LANH'!A620="","","Xy lanh")</f>
        <v/>
      </c>
      <c r="D1664">
        <f>IF('🔧 XY LANH'!A620="","",'🔧 XY LANH'!I620)</f>
        <v/>
      </c>
      <c r="E1664">
        <f>IF('🔧 XY LANH'!A620="","",'🔧 XY LANH'!#REF!)</f>
        <v/>
      </c>
      <c r="F1664">
        <f>IF('🔧 XY LANH'!A620="","",'🔧 XY LANH'!J620)</f>
        <v/>
      </c>
      <c r="G1664">
        <f>IF('🔧 XY LANH'!A620="","",'🔧 XY LANH'!K620)</f>
        <v/>
      </c>
      <c r="H1664">
        <f>IF('🔧 XY LANH'!A620="","",'🔧 XY LANH'!L620)</f>
        <v/>
      </c>
      <c r="I1664">
        <f>IF('🔧 XY LANH'!A620="","",'🔧 XY LANH'!M620)</f>
        <v/>
      </c>
      <c r="J1664">
        <f>IF('🔧 XY LANH'!A620="","",'🔧 XY LANH'!#REF!)</f>
        <v/>
      </c>
      <c r="L1664">
        <f>N(L1663)+IF(AND('🔎 TRA CỨU NHANH'!$C$2&lt;&gt;"",OR(ISNUMBER(SEARCH('🔎 TRA CỨU NHANH'!$C$2,$A1664)),ISNUMBER(SEARCH('🔎 TRA CỨU NHANH'!$C$2,$B1664)))),1,0)</f>
        <v/>
      </c>
      <c r="M1664">
        <f>IF(L1664&gt;N(L1663),L1664,"")</f>
        <v/>
      </c>
      <c r="N1664">
        <f>N(N1663)+IF(AND('💰 BÁO GIÁ'!$C$27&lt;&gt;"",OR(ISNUMBER(SEARCH('💰 BÁO GIÁ'!$C$27,$A1664)),ISNUMBER(SEARCH('💰 BÁO GIÁ'!$C$27,$B1664)))),1,0)</f>
        <v/>
      </c>
      <c r="O1664">
        <f>IF(N1664&gt;N(N1663),N1664,"")</f>
        <v/>
      </c>
    </row>
    <row r="1665">
      <c r="A1665">
        <f>IF('🔧 XY LANH'!A621="","",'🔧 XY LANH'!A621)</f>
        <v/>
      </c>
      <c r="B1665">
        <f>IF('🔧 XY LANH'!A621="","",'🔧 XY LANH'!N621)</f>
        <v/>
      </c>
      <c r="C1665">
        <f>IF('🔧 XY LANH'!A621="","","Xy lanh")</f>
        <v/>
      </c>
      <c r="D1665">
        <f>IF('🔧 XY LANH'!A621="","",'🔧 XY LANH'!I621)</f>
        <v/>
      </c>
      <c r="E1665">
        <f>IF('🔧 XY LANH'!A621="","",'🔧 XY LANH'!#REF!)</f>
        <v/>
      </c>
      <c r="F1665">
        <f>IF('🔧 XY LANH'!A621="","",'🔧 XY LANH'!J621)</f>
        <v/>
      </c>
      <c r="G1665">
        <f>IF('🔧 XY LANH'!A621="","",'🔧 XY LANH'!K621)</f>
        <v/>
      </c>
      <c r="H1665">
        <f>IF('🔧 XY LANH'!A621="","",'🔧 XY LANH'!L621)</f>
        <v/>
      </c>
      <c r="I1665">
        <f>IF('🔧 XY LANH'!A621="","",'🔧 XY LANH'!M621)</f>
        <v/>
      </c>
      <c r="J1665">
        <f>IF('🔧 XY LANH'!A621="","",'🔧 XY LANH'!#REF!)</f>
        <v/>
      </c>
      <c r="L1665">
        <f>N(L1664)+IF(AND('🔎 TRA CỨU NHANH'!$C$2&lt;&gt;"",OR(ISNUMBER(SEARCH('🔎 TRA CỨU NHANH'!$C$2,$A1665)),ISNUMBER(SEARCH('🔎 TRA CỨU NHANH'!$C$2,$B1665)))),1,0)</f>
        <v/>
      </c>
      <c r="M1665">
        <f>IF(L1665&gt;N(L1664),L1665,"")</f>
        <v/>
      </c>
      <c r="N1665">
        <f>N(N1664)+IF(AND('💰 BÁO GIÁ'!$C$27&lt;&gt;"",OR(ISNUMBER(SEARCH('💰 BÁO GIÁ'!$C$27,$A1665)),ISNUMBER(SEARCH('💰 BÁO GIÁ'!$C$27,$B1665)))),1,0)</f>
        <v/>
      </c>
      <c r="O1665">
        <f>IF(N1665&gt;N(N1664),N1665,"")</f>
        <v/>
      </c>
    </row>
    <row r="1666">
      <c r="A1666">
        <f>IF('🔧 XY LANH'!A622="","",'🔧 XY LANH'!A622)</f>
        <v/>
      </c>
      <c r="B1666">
        <f>IF('🔧 XY LANH'!A622="","",'🔧 XY LANH'!N622)</f>
        <v/>
      </c>
      <c r="C1666">
        <f>IF('🔧 XY LANH'!A622="","","Xy lanh")</f>
        <v/>
      </c>
      <c r="D1666">
        <f>IF('🔧 XY LANH'!A622="","",'🔧 XY LANH'!I622)</f>
        <v/>
      </c>
      <c r="E1666">
        <f>IF('🔧 XY LANH'!A622="","",'🔧 XY LANH'!#REF!)</f>
        <v/>
      </c>
      <c r="F1666">
        <f>IF('🔧 XY LANH'!A622="","",'🔧 XY LANH'!J622)</f>
        <v/>
      </c>
      <c r="G1666">
        <f>IF('🔧 XY LANH'!A622="","",'🔧 XY LANH'!K622)</f>
        <v/>
      </c>
      <c r="H1666">
        <f>IF('🔧 XY LANH'!A622="","",'🔧 XY LANH'!L622)</f>
        <v/>
      </c>
      <c r="I1666">
        <f>IF('🔧 XY LANH'!A622="","",'🔧 XY LANH'!M622)</f>
        <v/>
      </c>
      <c r="J1666">
        <f>IF('🔧 XY LANH'!A622="","",'🔧 XY LANH'!#REF!)</f>
        <v/>
      </c>
      <c r="L1666">
        <f>N(L1665)+IF(AND('🔎 TRA CỨU NHANH'!$C$2&lt;&gt;"",OR(ISNUMBER(SEARCH('🔎 TRA CỨU NHANH'!$C$2,$A1666)),ISNUMBER(SEARCH('🔎 TRA CỨU NHANH'!$C$2,$B1666)))),1,0)</f>
        <v/>
      </c>
      <c r="M1666">
        <f>IF(L1666&gt;N(L1665),L1666,"")</f>
        <v/>
      </c>
      <c r="N1666">
        <f>N(N1665)+IF(AND('💰 BÁO GIÁ'!$C$27&lt;&gt;"",OR(ISNUMBER(SEARCH('💰 BÁO GIÁ'!$C$27,$A1666)),ISNUMBER(SEARCH('💰 BÁO GIÁ'!$C$27,$B1666)))),1,0)</f>
        <v/>
      </c>
      <c r="O1666">
        <f>IF(N1666&gt;N(N1665),N1666,"")</f>
        <v/>
      </c>
    </row>
    <row r="1667">
      <c r="A1667">
        <f>IF('🔧 XY LANH'!A623="","",'🔧 XY LANH'!A623)</f>
        <v/>
      </c>
      <c r="B1667">
        <f>IF('🔧 XY LANH'!A623="","",'🔧 XY LANH'!N623)</f>
        <v/>
      </c>
      <c r="C1667">
        <f>IF('🔧 XY LANH'!A623="","","Xy lanh")</f>
        <v/>
      </c>
      <c r="D1667">
        <f>IF('🔧 XY LANH'!A623="","",'🔧 XY LANH'!I623)</f>
        <v/>
      </c>
      <c r="E1667">
        <f>IF('🔧 XY LANH'!A623="","",'🔧 XY LANH'!#REF!)</f>
        <v/>
      </c>
      <c r="F1667">
        <f>IF('🔧 XY LANH'!A623="","",'🔧 XY LANH'!J623)</f>
        <v/>
      </c>
      <c r="G1667">
        <f>IF('🔧 XY LANH'!A623="","",'🔧 XY LANH'!K623)</f>
        <v/>
      </c>
      <c r="H1667">
        <f>IF('🔧 XY LANH'!A623="","",'🔧 XY LANH'!L623)</f>
        <v/>
      </c>
      <c r="I1667">
        <f>IF('🔧 XY LANH'!A623="","",'🔧 XY LANH'!M623)</f>
        <v/>
      </c>
      <c r="J1667">
        <f>IF('🔧 XY LANH'!A623="","",'🔧 XY LANH'!#REF!)</f>
        <v/>
      </c>
      <c r="L1667">
        <f>N(L1666)+IF(AND('🔎 TRA CỨU NHANH'!$C$2&lt;&gt;"",OR(ISNUMBER(SEARCH('🔎 TRA CỨU NHANH'!$C$2,$A1667)),ISNUMBER(SEARCH('🔎 TRA CỨU NHANH'!$C$2,$B1667)))),1,0)</f>
        <v/>
      </c>
      <c r="M1667">
        <f>IF(L1667&gt;N(L1666),L1667,"")</f>
        <v/>
      </c>
      <c r="N1667">
        <f>N(N1666)+IF(AND('💰 BÁO GIÁ'!$C$27&lt;&gt;"",OR(ISNUMBER(SEARCH('💰 BÁO GIÁ'!$C$27,$A1667)),ISNUMBER(SEARCH('💰 BÁO GIÁ'!$C$27,$B1667)))),1,0)</f>
        <v/>
      </c>
      <c r="O1667">
        <f>IF(N1667&gt;N(N1666),N1667,"")</f>
        <v/>
      </c>
    </row>
    <row r="1668">
      <c r="A1668">
        <f>IF('🔧 XY LANH'!A624="","",'🔧 XY LANH'!A624)</f>
        <v/>
      </c>
      <c r="B1668">
        <f>IF('🔧 XY LANH'!A624="","",'🔧 XY LANH'!N624)</f>
        <v/>
      </c>
      <c r="C1668">
        <f>IF('🔧 XY LANH'!A624="","","Xy lanh")</f>
        <v/>
      </c>
      <c r="D1668">
        <f>IF('🔧 XY LANH'!A624="","",'🔧 XY LANH'!I624)</f>
        <v/>
      </c>
      <c r="E1668">
        <f>IF('🔧 XY LANH'!A624="","",'🔧 XY LANH'!#REF!)</f>
        <v/>
      </c>
      <c r="F1668">
        <f>IF('🔧 XY LANH'!A624="","",'🔧 XY LANH'!J624)</f>
        <v/>
      </c>
      <c r="G1668">
        <f>IF('🔧 XY LANH'!A624="","",'🔧 XY LANH'!K624)</f>
        <v/>
      </c>
      <c r="H1668">
        <f>IF('🔧 XY LANH'!A624="","",'🔧 XY LANH'!L624)</f>
        <v/>
      </c>
      <c r="I1668">
        <f>IF('🔧 XY LANH'!A624="","",'🔧 XY LANH'!M624)</f>
        <v/>
      </c>
      <c r="J1668">
        <f>IF('🔧 XY LANH'!A624="","",'🔧 XY LANH'!#REF!)</f>
        <v/>
      </c>
      <c r="L1668">
        <f>N(L1667)+IF(AND('🔎 TRA CỨU NHANH'!$C$2&lt;&gt;"",OR(ISNUMBER(SEARCH('🔎 TRA CỨU NHANH'!$C$2,$A1668)),ISNUMBER(SEARCH('🔎 TRA CỨU NHANH'!$C$2,$B1668)))),1,0)</f>
        <v/>
      </c>
      <c r="M1668">
        <f>IF(L1668&gt;N(L1667),L1668,"")</f>
        <v/>
      </c>
      <c r="N1668">
        <f>N(N1667)+IF(AND('💰 BÁO GIÁ'!$C$27&lt;&gt;"",OR(ISNUMBER(SEARCH('💰 BÁO GIÁ'!$C$27,$A1668)),ISNUMBER(SEARCH('💰 BÁO GIÁ'!$C$27,$B1668)))),1,0)</f>
        <v/>
      </c>
      <c r="O1668">
        <f>IF(N1668&gt;N(N1667),N1668,"")</f>
        <v/>
      </c>
    </row>
    <row r="1669">
      <c r="A1669">
        <f>IF('🔧 XY LANH'!A625="","",'🔧 XY LANH'!A625)</f>
        <v/>
      </c>
      <c r="B1669">
        <f>IF('🔧 XY LANH'!A625="","",'🔧 XY LANH'!N625)</f>
        <v/>
      </c>
      <c r="C1669">
        <f>IF('🔧 XY LANH'!A625="","","Xy lanh")</f>
        <v/>
      </c>
      <c r="D1669">
        <f>IF('🔧 XY LANH'!A625="","",'🔧 XY LANH'!I625)</f>
        <v/>
      </c>
      <c r="E1669">
        <f>IF('🔧 XY LANH'!A625="","",'🔧 XY LANH'!#REF!)</f>
        <v/>
      </c>
      <c r="F1669">
        <f>IF('🔧 XY LANH'!A625="","",'🔧 XY LANH'!J625)</f>
        <v/>
      </c>
      <c r="G1669">
        <f>IF('🔧 XY LANH'!A625="","",'🔧 XY LANH'!K625)</f>
        <v/>
      </c>
      <c r="H1669">
        <f>IF('🔧 XY LANH'!A625="","",'🔧 XY LANH'!L625)</f>
        <v/>
      </c>
      <c r="I1669">
        <f>IF('🔧 XY LANH'!A625="","",'🔧 XY LANH'!M625)</f>
        <v/>
      </c>
      <c r="J1669">
        <f>IF('🔧 XY LANH'!A625="","",'🔧 XY LANH'!#REF!)</f>
        <v/>
      </c>
      <c r="L1669">
        <f>N(L1668)+IF(AND('🔎 TRA CỨU NHANH'!$C$2&lt;&gt;"",OR(ISNUMBER(SEARCH('🔎 TRA CỨU NHANH'!$C$2,$A1669)),ISNUMBER(SEARCH('🔎 TRA CỨU NHANH'!$C$2,$B1669)))),1,0)</f>
        <v/>
      </c>
      <c r="M1669">
        <f>IF(L1669&gt;N(L1668),L1669,"")</f>
        <v/>
      </c>
      <c r="N1669">
        <f>N(N1668)+IF(AND('💰 BÁO GIÁ'!$C$27&lt;&gt;"",OR(ISNUMBER(SEARCH('💰 BÁO GIÁ'!$C$27,$A1669)),ISNUMBER(SEARCH('💰 BÁO GIÁ'!$C$27,$B1669)))),1,0)</f>
        <v/>
      </c>
      <c r="O1669">
        <f>IF(N1669&gt;N(N1668),N1669,"")</f>
        <v/>
      </c>
    </row>
    <row r="1670">
      <c r="A1670">
        <f>IF('🔧 XY LANH'!A626="","",'🔧 XY LANH'!A626)</f>
        <v/>
      </c>
      <c r="B1670">
        <f>IF('🔧 XY LANH'!A626="","",'🔧 XY LANH'!N626)</f>
        <v/>
      </c>
      <c r="C1670">
        <f>IF('🔧 XY LANH'!A626="","","Xy lanh")</f>
        <v/>
      </c>
      <c r="D1670">
        <f>IF('🔧 XY LANH'!A626="","",'🔧 XY LANH'!I626)</f>
        <v/>
      </c>
      <c r="E1670">
        <f>IF('🔧 XY LANH'!A626="","",'🔧 XY LANH'!#REF!)</f>
        <v/>
      </c>
      <c r="F1670">
        <f>IF('🔧 XY LANH'!A626="","",'🔧 XY LANH'!J626)</f>
        <v/>
      </c>
      <c r="G1670">
        <f>IF('🔧 XY LANH'!A626="","",'🔧 XY LANH'!K626)</f>
        <v/>
      </c>
      <c r="H1670">
        <f>IF('🔧 XY LANH'!A626="","",'🔧 XY LANH'!L626)</f>
        <v/>
      </c>
      <c r="I1670">
        <f>IF('🔧 XY LANH'!A626="","",'🔧 XY LANH'!M626)</f>
        <v/>
      </c>
      <c r="J1670">
        <f>IF('🔧 XY LANH'!A626="","",'🔧 XY LANH'!#REF!)</f>
        <v/>
      </c>
      <c r="L1670">
        <f>N(L1669)+IF(AND('🔎 TRA CỨU NHANH'!$C$2&lt;&gt;"",OR(ISNUMBER(SEARCH('🔎 TRA CỨU NHANH'!$C$2,$A1670)),ISNUMBER(SEARCH('🔎 TRA CỨU NHANH'!$C$2,$B1670)))),1,0)</f>
        <v/>
      </c>
      <c r="M1670">
        <f>IF(L1670&gt;N(L1669),L1670,"")</f>
        <v/>
      </c>
      <c r="N1670">
        <f>N(N1669)+IF(AND('💰 BÁO GIÁ'!$C$27&lt;&gt;"",OR(ISNUMBER(SEARCH('💰 BÁO GIÁ'!$C$27,$A1670)),ISNUMBER(SEARCH('💰 BÁO GIÁ'!$C$27,$B1670)))),1,0)</f>
        <v/>
      </c>
      <c r="O1670">
        <f>IF(N1670&gt;N(N1669),N1670,"")</f>
        <v/>
      </c>
    </row>
    <row r="1671">
      <c r="A1671">
        <f>IF('🔧 XY LANH'!A627="","",'🔧 XY LANH'!A627)</f>
        <v/>
      </c>
      <c r="B1671">
        <f>IF('🔧 XY LANH'!A627="","",'🔧 XY LANH'!N627)</f>
        <v/>
      </c>
      <c r="C1671">
        <f>IF('🔧 XY LANH'!A627="","","Xy lanh")</f>
        <v/>
      </c>
      <c r="D1671">
        <f>IF('🔧 XY LANH'!A627="","",'🔧 XY LANH'!I627)</f>
        <v/>
      </c>
      <c r="E1671">
        <f>IF('🔧 XY LANH'!A627="","",'🔧 XY LANH'!#REF!)</f>
        <v/>
      </c>
      <c r="F1671">
        <f>IF('🔧 XY LANH'!A627="","",'🔧 XY LANH'!J627)</f>
        <v/>
      </c>
      <c r="G1671">
        <f>IF('🔧 XY LANH'!A627="","",'🔧 XY LANH'!K627)</f>
        <v/>
      </c>
      <c r="H1671">
        <f>IF('🔧 XY LANH'!A627="","",'🔧 XY LANH'!L627)</f>
        <v/>
      </c>
      <c r="I1671">
        <f>IF('🔧 XY LANH'!A627="","",'🔧 XY LANH'!M627)</f>
        <v/>
      </c>
      <c r="J1671">
        <f>IF('🔧 XY LANH'!A627="","",'🔧 XY LANH'!#REF!)</f>
        <v/>
      </c>
      <c r="L1671">
        <f>N(L1670)+IF(AND('🔎 TRA CỨU NHANH'!$C$2&lt;&gt;"",OR(ISNUMBER(SEARCH('🔎 TRA CỨU NHANH'!$C$2,$A1671)),ISNUMBER(SEARCH('🔎 TRA CỨU NHANH'!$C$2,$B1671)))),1,0)</f>
        <v/>
      </c>
      <c r="M1671">
        <f>IF(L1671&gt;N(L1670),L1671,"")</f>
        <v/>
      </c>
      <c r="N1671">
        <f>N(N1670)+IF(AND('💰 BÁO GIÁ'!$C$27&lt;&gt;"",OR(ISNUMBER(SEARCH('💰 BÁO GIÁ'!$C$27,$A1671)),ISNUMBER(SEARCH('💰 BÁO GIÁ'!$C$27,$B1671)))),1,0)</f>
        <v/>
      </c>
      <c r="O1671">
        <f>IF(N1671&gt;N(N1670),N1671,"")</f>
        <v/>
      </c>
    </row>
    <row r="1672">
      <c r="A1672">
        <f>IF('🔧 XY LANH'!A628="","",'🔧 XY LANH'!A628)</f>
        <v/>
      </c>
      <c r="B1672">
        <f>IF('🔧 XY LANH'!A628="","",'🔧 XY LANH'!N628)</f>
        <v/>
      </c>
      <c r="C1672">
        <f>IF('🔧 XY LANH'!A628="","","Xy lanh")</f>
        <v/>
      </c>
      <c r="D1672">
        <f>IF('🔧 XY LANH'!A628="","",'🔧 XY LANH'!I628)</f>
        <v/>
      </c>
      <c r="E1672">
        <f>IF('🔧 XY LANH'!A628="","",'🔧 XY LANH'!#REF!)</f>
        <v/>
      </c>
      <c r="F1672">
        <f>IF('🔧 XY LANH'!A628="","",'🔧 XY LANH'!J628)</f>
        <v/>
      </c>
      <c r="G1672">
        <f>IF('🔧 XY LANH'!A628="","",'🔧 XY LANH'!K628)</f>
        <v/>
      </c>
      <c r="H1672">
        <f>IF('🔧 XY LANH'!A628="","",'🔧 XY LANH'!L628)</f>
        <v/>
      </c>
      <c r="I1672">
        <f>IF('🔧 XY LANH'!A628="","",'🔧 XY LANH'!M628)</f>
        <v/>
      </c>
      <c r="J1672">
        <f>IF('🔧 XY LANH'!A628="","",'🔧 XY LANH'!#REF!)</f>
        <v/>
      </c>
      <c r="L1672">
        <f>N(L1671)+IF(AND('🔎 TRA CỨU NHANH'!$C$2&lt;&gt;"",OR(ISNUMBER(SEARCH('🔎 TRA CỨU NHANH'!$C$2,$A1672)),ISNUMBER(SEARCH('🔎 TRA CỨU NHANH'!$C$2,$B1672)))),1,0)</f>
        <v/>
      </c>
      <c r="M1672">
        <f>IF(L1672&gt;N(L1671),L1672,"")</f>
        <v/>
      </c>
      <c r="N1672">
        <f>N(N1671)+IF(AND('💰 BÁO GIÁ'!$C$27&lt;&gt;"",OR(ISNUMBER(SEARCH('💰 BÁO GIÁ'!$C$27,$A1672)),ISNUMBER(SEARCH('💰 BÁO GIÁ'!$C$27,$B1672)))),1,0)</f>
        <v/>
      </c>
      <c r="O1672">
        <f>IF(N1672&gt;N(N1671),N1672,"")</f>
        <v/>
      </c>
    </row>
    <row r="1673">
      <c r="A1673">
        <f>IF('🔧 XY LANH'!A629="","",'🔧 XY LANH'!A629)</f>
        <v/>
      </c>
      <c r="B1673">
        <f>IF('🔧 XY LANH'!A629="","",'🔧 XY LANH'!N629)</f>
        <v/>
      </c>
      <c r="C1673">
        <f>IF('🔧 XY LANH'!A629="","","Xy lanh")</f>
        <v/>
      </c>
      <c r="D1673">
        <f>IF('🔧 XY LANH'!A629="","",'🔧 XY LANH'!I629)</f>
        <v/>
      </c>
      <c r="E1673">
        <f>IF('🔧 XY LANH'!A629="","",'🔧 XY LANH'!#REF!)</f>
        <v/>
      </c>
      <c r="F1673">
        <f>IF('🔧 XY LANH'!A629="","",'🔧 XY LANH'!J629)</f>
        <v/>
      </c>
      <c r="G1673">
        <f>IF('🔧 XY LANH'!A629="","",'🔧 XY LANH'!K629)</f>
        <v/>
      </c>
      <c r="H1673">
        <f>IF('🔧 XY LANH'!A629="","",'🔧 XY LANH'!L629)</f>
        <v/>
      </c>
      <c r="I1673">
        <f>IF('🔧 XY LANH'!A629="","",'🔧 XY LANH'!M629)</f>
        <v/>
      </c>
      <c r="J1673">
        <f>IF('🔧 XY LANH'!A629="","",'🔧 XY LANH'!#REF!)</f>
        <v/>
      </c>
      <c r="L1673">
        <f>N(L1672)+IF(AND('🔎 TRA CỨU NHANH'!$C$2&lt;&gt;"",OR(ISNUMBER(SEARCH('🔎 TRA CỨU NHANH'!$C$2,$A1673)),ISNUMBER(SEARCH('🔎 TRA CỨU NHANH'!$C$2,$B1673)))),1,0)</f>
        <v/>
      </c>
      <c r="M1673">
        <f>IF(L1673&gt;N(L1672),L1673,"")</f>
        <v/>
      </c>
      <c r="N1673">
        <f>N(N1672)+IF(AND('💰 BÁO GIÁ'!$C$27&lt;&gt;"",OR(ISNUMBER(SEARCH('💰 BÁO GIÁ'!$C$27,$A1673)),ISNUMBER(SEARCH('💰 BÁO GIÁ'!$C$27,$B1673)))),1,0)</f>
        <v/>
      </c>
      <c r="O1673">
        <f>IF(N1673&gt;N(N1672),N1673,"")</f>
        <v/>
      </c>
    </row>
    <row r="1674">
      <c r="A1674">
        <f>IF('🔧 XY LANH'!A630="","",'🔧 XY LANH'!A630)</f>
        <v/>
      </c>
      <c r="B1674">
        <f>IF('🔧 XY LANH'!A630="","",'🔧 XY LANH'!N630)</f>
        <v/>
      </c>
      <c r="C1674">
        <f>IF('🔧 XY LANH'!A630="","","Xy lanh")</f>
        <v/>
      </c>
      <c r="D1674">
        <f>IF('🔧 XY LANH'!A630="","",'🔧 XY LANH'!I630)</f>
        <v/>
      </c>
      <c r="E1674">
        <f>IF('🔧 XY LANH'!A630="","",'🔧 XY LANH'!#REF!)</f>
        <v/>
      </c>
      <c r="F1674">
        <f>IF('🔧 XY LANH'!A630="","",'🔧 XY LANH'!J630)</f>
        <v/>
      </c>
      <c r="G1674">
        <f>IF('🔧 XY LANH'!A630="","",'🔧 XY LANH'!K630)</f>
        <v/>
      </c>
      <c r="H1674">
        <f>IF('🔧 XY LANH'!A630="","",'🔧 XY LANH'!L630)</f>
        <v/>
      </c>
      <c r="I1674">
        <f>IF('🔧 XY LANH'!A630="","",'🔧 XY LANH'!M630)</f>
        <v/>
      </c>
      <c r="J1674">
        <f>IF('🔧 XY LANH'!A630="","",'🔧 XY LANH'!#REF!)</f>
        <v/>
      </c>
      <c r="L1674">
        <f>N(L1673)+IF(AND('🔎 TRA CỨU NHANH'!$C$2&lt;&gt;"",OR(ISNUMBER(SEARCH('🔎 TRA CỨU NHANH'!$C$2,$A1674)),ISNUMBER(SEARCH('🔎 TRA CỨU NHANH'!$C$2,$B1674)))),1,0)</f>
        <v/>
      </c>
      <c r="M1674">
        <f>IF(L1674&gt;N(L1673),L1674,"")</f>
        <v/>
      </c>
      <c r="N1674">
        <f>N(N1673)+IF(AND('💰 BÁO GIÁ'!$C$27&lt;&gt;"",OR(ISNUMBER(SEARCH('💰 BÁO GIÁ'!$C$27,$A1674)),ISNUMBER(SEARCH('💰 BÁO GIÁ'!$C$27,$B1674)))),1,0)</f>
        <v/>
      </c>
      <c r="O1674">
        <f>IF(N1674&gt;N(N1673),N1674,"")</f>
        <v/>
      </c>
    </row>
    <row r="1675">
      <c r="A1675">
        <f>IF('🔧 XY LANH'!A631="","",'🔧 XY LANH'!A631)</f>
        <v/>
      </c>
      <c r="B1675">
        <f>IF('🔧 XY LANH'!A631="","",'🔧 XY LANH'!N631)</f>
        <v/>
      </c>
      <c r="C1675">
        <f>IF('🔧 XY LANH'!A631="","","Xy lanh")</f>
        <v/>
      </c>
      <c r="D1675">
        <f>IF('🔧 XY LANH'!A631="","",'🔧 XY LANH'!I631)</f>
        <v/>
      </c>
      <c r="E1675">
        <f>IF('🔧 XY LANH'!A631="","",'🔧 XY LANH'!#REF!)</f>
        <v/>
      </c>
      <c r="F1675">
        <f>IF('🔧 XY LANH'!A631="","",'🔧 XY LANH'!J631)</f>
        <v/>
      </c>
      <c r="G1675">
        <f>IF('🔧 XY LANH'!A631="","",'🔧 XY LANH'!K631)</f>
        <v/>
      </c>
      <c r="H1675">
        <f>IF('🔧 XY LANH'!A631="","",'🔧 XY LANH'!L631)</f>
        <v/>
      </c>
      <c r="I1675">
        <f>IF('🔧 XY LANH'!A631="","",'🔧 XY LANH'!M631)</f>
        <v/>
      </c>
      <c r="J1675">
        <f>IF('🔧 XY LANH'!A631="","",'🔧 XY LANH'!#REF!)</f>
        <v/>
      </c>
      <c r="L1675">
        <f>N(L1674)+IF(AND('🔎 TRA CỨU NHANH'!$C$2&lt;&gt;"",OR(ISNUMBER(SEARCH('🔎 TRA CỨU NHANH'!$C$2,$A1675)),ISNUMBER(SEARCH('🔎 TRA CỨU NHANH'!$C$2,$B1675)))),1,0)</f>
        <v/>
      </c>
      <c r="M1675">
        <f>IF(L1675&gt;N(L1674),L1675,"")</f>
        <v/>
      </c>
      <c r="N1675">
        <f>N(N1674)+IF(AND('💰 BÁO GIÁ'!$C$27&lt;&gt;"",OR(ISNUMBER(SEARCH('💰 BÁO GIÁ'!$C$27,$A1675)),ISNUMBER(SEARCH('💰 BÁO GIÁ'!$C$27,$B1675)))),1,0)</f>
        <v/>
      </c>
      <c r="O1675">
        <f>IF(N1675&gt;N(N1674),N1675,"")</f>
        <v/>
      </c>
    </row>
    <row r="1676">
      <c r="A1676">
        <f>IF('🔧 XY LANH'!A632="","",'🔧 XY LANH'!A632)</f>
        <v/>
      </c>
      <c r="B1676">
        <f>IF('🔧 XY LANH'!A632="","",'🔧 XY LANH'!N632)</f>
        <v/>
      </c>
      <c r="C1676">
        <f>IF('🔧 XY LANH'!A632="","","Xy lanh")</f>
        <v/>
      </c>
      <c r="D1676">
        <f>IF('🔧 XY LANH'!A632="","",'🔧 XY LANH'!I632)</f>
        <v/>
      </c>
      <c r="E1676">
        <f>IF('🔧 XY LANH'!A632="","",'🔧 XY LANH'!#REF!)</f>
        <v/>
      </c>
      <c r="F1676">
        <f>IF('🔧 XY LANH'!A632="","",'🔧 XY LANH'!J632)</f>
        <v/>
      </c>
      <c r="G1676">
        <f>IF('🔧 XY LANH'!A632="","",'🔧 XY LANH'!K632)</f>
        <v/>
      </c>
      <c r="H1676">
        <f>IF('🔧 XY LANH'!A632="","",'🔧 XY LANH'!L632)</f>
        <v/>
      </c>
      <c r="I1676">
        <f>IF('🔧 XY LANH'!A632="","",'🔧 XY LANH'!M632)</f>
        <v/>
      </c>
      <c r="J1676">
        <f>IF('🔧 XY LANH'!A632="","",'🔧 XY LANH'!#REF!)</f>
        <v/>
      </c>
      <c r="L1676">
        <f>N(L1675)+IF(AND('🔎 TRA CỨU NHANH'!$C$2&lt;&gt;"",OR(ISNUMBER(SEARCH('🔎 TRA CỨU NHANH'!$C$2,$A1676)),ISNUMBER(SEARCH('🔎 TRA CỨU NHANH'!$C$2,$B1676)))),1,0)</f>
        <v/>
      </c>
      <c r="M1676">
        <f>IF(L1676&gt;N(L1675),L1676,"")</f>
        <v/>
      </c>
      <c r="N1676">
        <f>N(N1675)+IF(AND('💰 BÁO GIÁ'!$C$27&lt;&gt;"",OR(ISNUMBER(SEARCH('💰 BÁO GIÁ'!$C$27,$A1676)),ISNUMBER(SEARCH('💰 BÁO GIÁ'!$C$27,$B1676)))),1,0)</f>
        <v/>
      </c>
      <c r="O1676">
        <f>IF(N1676&gt;N(N1675),N1676,"")</f>
        <v/>
      </c>
    </row>
    <row r="1677">
      <c r="A1677">
        <f>IF('🔧 XY LANH'!A633="","",'🔧 XY LANH'!A633)</f>
        <v/>
      </c>
      <c r="B1677">
        <f>IF('🔧 XY LANH'!A633="","",'🔧 XY LANH'!N633)</f>
        <v/>
      </c>
      <c r="C1677">
        <f>IF('🔧 XY LANH'!A633="","","Xy lanh")</f>
        <v/>
      </c>
      <c r="D1677">
        <f>IF('🔧 XY LANH'!A633="","",'🔧 XY LANH'!I633)</f>
        <v/>
      </c>
      <c r="E1677">
        <f>IF('🔧 XY LANH'!A633="","",'🔧 XY LANH'!#REF!)</f>
        <v/>
      </c>
      <c r="F1677">
        <f>IF('🔧 XY LANH'!A633="","",'🔧 XY LANH'!J633)</f>
        <v/>
      </c>
      <c r="G1677">
        <f>IF('🔧 XY LANH'!A633="","",'🔧 XY LANH'!K633)</f>
        <v/>
      </c>
      <c r="H1677">
        <f>IF('🔧 XY LANH'!A633="","",'🔧 XY LANH'!L633)</f>
        <v/>
      </c>
      <c r="I1677">
        <f>IF('🔧 XY LANH'!A633="","",'🔧 XY LANH'!M633)</f>
        <v/>
      </c>
      <c r="J1677">
        <f>IF('🔧 XY LANH'!A633="","",'🔧 XY LANH'!#REF!)</f>
        <v/>
      </c>
      <c r="L1677">
        <f>N(L1676)+IF(AND('🔎 TRA CỨU NHANH'!$C$2&lt;&gt;"",OR(ISNUMBER(SEARCH('🔎 TRA CỨU NHANH'!$C$2,$A1677)),ISNUMBER(SEARCH('🔎 TRA CỨU NHANH'!$C$2,$B1677)))),1,0)</f>
        <v/>
      </c>
      <c r="M1677">
        <f>IF(L1677&gt;N(L1676),L1677,"")</f>
        <v/>
      </c>
      <c r="N1677">
        <f>N(N1676)+IF(AND('💰 BÁO GIÁ'!$C$27&lt;&gt;"",OR(ISNUMBER(SEARCH('💰 BÁO GIÁ'!$C$27,$A1677)),ISNUMBER(SEARCH('💰 BÁO GIÁ'!$C$27,$B1677)))),1,0)</f>
        <v/>
      </c>
      <c r="O1677">
        <f>IF(N1677&gt;N(N1676),N1677,"")</f>
        <v/>
      </c>
    </row>
    <row r="1678">
      <c r="A1678">
        <f>IF('🔧 XY LANH'!A634="","",'🔧 XY LANH'!A634)</f>
        <v/>
      </c>
      <c r="B1678">
        <f>IF('🔧 XY LANH'!A634="","",'🔧 XY LANH'!N634)</f>
        <v/>
      </c>
      <c r="C1678">
        <f>IF('🔧 XY LANH'!A634="","","Xy lanh")</f>
        <v/>
      </c>
      <c r="D1678">
        <f>IF('🔧 XY LANH'!A634="","",'🔧 XY LANH'!I634)</f>
        <v/>
      </c>
      <c r="E1678">
        <f>IF('🔧 XY LANH'!A634="","",'🔧 XY LANH'!#REF!)</f>
        <v/>
      </c>
      <c r="F1678">
        <f>IF('🔧 XY LANH'!A634="","",'🔧 XY LANH'!J634)</f>
        <v/>
      </c>
      <c r="G1678">
        <f>IF('🔧 XY LANH'!A634="","",'🔧 XY LANH'!K634)</f>
        <v/>
      </c>
      <c r="H1678">
        <f>IF('🔧 XY LANH'!A634="","",'🔧 XY LANH'!L634)</f>
        <v/>
      </c>
      <c r="I1678">
        <f>IF('🔧 XY LANH'!A634="","",'🔧 XY LANH'!M634)</f>
        <v/>
      </c>
      <c r="J1678">
        <f>IF('🔧 XY LANH'!A634="","",'🔧 XY LANH'!#REF!)</f>
        <v/>
      </c>
      <c r="L1678">
        <f>N(L1677)+IF(AND('🔎 TRA CỨU NHANH'!$C$2&lt;&gt;"",OR(ISNUMBER(SEARCH('🔎 TRA CỨU NHANH'!$C$2,$A1678)),ISNUMBER(SEARCH('🔎 TRA CỨU NHANH'!$C$2,$B1678)))),1,0)</f>
        <v/>
      </c>
      <c r="M1678">
        <f>IF(L1678&gt;N(L1677),L1678,"")</f>
        <v/>
      </c>
      <c r="N1678">
        <f>N(N1677)+IF(AND('💰 BÁO GIÁ'!$C$27&lt;&gt;"",OR(ISNUMBER(SEARCH('💰 BÁO GIÁ'!$C$27,$A1678)),ISNUMBER(SEARCH('💰 BÁO GIÁ'!$C$27,$B1678)))),1,0)</f>
        <v/>
      </c>
      <c r="O1678">
        <f>IF(N1678&gt;N(N1677),N1678,"")</f>
        <v/>
      </c>
    </row>
    <row r="1679">
      <c r="A1679">
        <f>IF('🔧 XY LANH'!A635="","",'🔧 XY LANH'!A635)</f>
        <v/>
      </c>
      <c r="B1679">
        <f>IF('🔧 XY LANH'!A635="","",'🔧 XY LANH'!N635)</f>
        <v/>
      </c>
      <c r="C1679">
        <f>IF('🔧 XY LANH'!A635="","","Xy lanh")</f>
        <v/>
      </c>
      <c r="D1679">
        <f>IF('🔧 XY LANH'!A635="","",'🔧 XY LANH'!I635)</f>
        <v/>
      </c>
      <c r="E1679">
        <f>IF('🔧 XY LANH'!A635="","",'🔧 XY LANH'!#REF!)</f>
        <v/>
      </c>
      <c r="F1679">
        <f>IF('🔧 XY LANH'!A635="","",'🔧 XY LANH'!J635)</f>
        <v/>
      </c>
      <c r="G1679">
        <f>IF('🔧 XY LANH'!A635="","",'🔧 XY LANH'!K635)</f>
        <v/>
      </c>
      <c r="H1679">
        <f>IF('🔧 XY LANH'!A635="","",'🔧 XY LANH'!L635)</f>
        <v/>
      </c>
      <c r="I1679">
        <f>IF('🔧 XY LANH'!A635="","",'🔧 XY LANH'!M635)</f>
        <v/>
      </c>
      <c r="J1679">
        <f>IF('🔧 XY LANH'!A635="","",'🔧 XY LANH'!#REF!)</f>
        <v/>
      </c>
      <c r="L1679">
        <f>N(L1678)+IF(AND('🔎 TRA CỨU NHANH'!$C$2&lt;&gt;"",OR(ISNUMBER(SEARCH('🔎 TRA CỨU NHANH'!$C$2,$A1679)),ISNUMBER(SEARCH('🔎 TRA CỨU NHANH'!$C$2,$B1679)))),1,0)</f>
        <v/>
      </c>
      <c r="M1679">
        <f>IF(L1679&gt;N(L1678),L1679,"")</f>
        <v/>
      </c>
      <c r="N1679">
        <f>N(N1678)+IF(AND('💰 BÁO GIÁ'!$C$27&lt;&gt;"",OR(ISNUMBER(SEARCH('💰 BÁO GIÁ'!$C$27,$A1679)),ISNUMBER(SEARCH('💰 BÁO GIÁ'!$C$27,$B1679)))),1,0)</f>
        <v/>
      </c>
      <c r="O1679">
        <f>IF(N1679&gt;N(N1678),N1679,"")</f>
        <v/>
      </c>
    </row>
    <row r="1680">
      <c r="A1680">
        <f>IF('🔧 XY LANH'!A636="","",'🔧 XY LANH'!A636)</f>
        <v/>
      </c>
      <c r="B1680">
        <f>IF('🔧 XY LANH'!A636="","",'🔧 XY LANH'!N636)</f>
        <v/>
      </c>
      <c r="C1680">
        <f>IF('🔧 XY LANH'!A636="","","Xy lanh")</f>
        <v/>
      </c>
      <c r="D1680">
        <f>IF('🔧 XY LANH'!A636="","",'🔧 XY LANH'!I636)</f>
        <v/>
      </c>
      <c r="E1680">
        <f>IF('🔧 XY LANH'!A636="","",'🔧 XY LANH'!#REF!)</f>
        <v/>
      </c>
      <c r="F1680">
        <f>IF('🔧 XY LANH'!A636="","",'🔧 XY LANH'!J636)</f>
        <v/>
      </c>
      <c r="G1680">
        <f>IF('🔧 XY LANH'!A636="","",'🔧 XY LANH'!K636)</f>
        <v/>
      </c>
      <c r="H1680">
        <f>IF('🔧 XY LANH'!A636="","",'🔧 XY LANH'!L636)</f>
        <v/>
      </c>
      <c r="I1680">
        <f>IF('🔧 XY LANH'!A636="","",'🔧 XY LANH'!M636)</f>
        <v/>
      </c>
      <c r="J1680">
        <f>IF('🔧 XY LANH'!A636="","",'🔧 XY LANH'!#REF!)</f>
        <v/>
      </c>
      <c r="L1680">
        <f>N(L1679)+IF(AND('🔎 TRA CỨU NHANH'!$C$2&lt;&gt;"",OR(ISNUMBER(SEARCH('🔎 TRA CỨU NHANH'!$C$2,$A1680)),ISNUMBER(SEARCH('🔎 TRA CỨU NHANH'!$C$2,$B1680)))),1,0)</f>
        <v/>
      </c>
      <c r="M1680">
        <f>IF(L1680&gt;N(L1679),L1680,"")</f>
        <v/>
      </c>
      <c r="N1680">
        <f>N(N1679)+IF(AND('💰 BÁO GIÁ'!$C$27&lt;&gt;"",OR(ISNUMBER(SEARCH('💰 BÁO GIÁ'!$C$27,$A1680)),ISNUMBER(SEARCH('💰 BÁO GIÁ'!$C$27,$B1680)))),1,0)</f>
        <v/>
      </c>
      <c r="O1680">
        <f>IF(N1680&gt;N(N1679),N1680,"")</f>
        <v/>
      </c>
    </row>
    <row r="1681">
      <c r="A1681">
        <f>IF('🔧 XY LANH'!A637="","",'🔧 XY LANH'!A637)</f>
        <v/>
      </c>
      <c r="B1681">
        <f>IF('🔧 XY LANH'!A637="","",'🔧 XY LANH'!N637)</f>
        <v/>
      </c>
      <c r="C1681">
        <f>IF('🔧 XY LANH'!A637="","","Xy lanh")</f>
        <v/>
      </c>
      <c r="D1681">
        <f>IF('🔧 XY LANH'!A637="","",'🔧 XY LANH'!I637)</f>
        <v/>
      </c>
      <c r="E1681">
        <f>IF('🔧 XY LANH'!A637="","",'🔧 XY LANH'!#REF!)</f>
        <v/>
      </c>
      <c r="F1681">
        <f>IF('🔧 XY LANH'!A637="","",'🔧 XY LANH'!J637)</f>
        <v/>
      </c>
      <c r="G1681">
        <f>IF('🔧 XY LANH'!A637="","",'🔧 XY LANH'!K637)</f>
        <v/>
      </c>
      <c r="H1681">
        <f>IF('🔧 XY LANH'!A637="","",'🔧 XY LANH'!L637)</f>
        <v/>
      </c>
      <c r="I1681">
        <f>IF('🔧 XY LANH'!A637="","",'🔧 XY LANH'!M637)</f>
        <v/>
      </c>
      <c r="J1681">
        <f>IF('🔧 XY LANH'!A637="","",'🔧 XY LANH'!#REF!)</f>
        <v/>
      </c>
      <c r="L1681">
        <f>N(L1680)+IF(AND('🔎 TRA CỨU NHANH'!$C$2&lt;&gt;"",OR(ISNUMBER(SEARCH('🔎 TRA CỨU NHANH'!$C$2,$A1681)),ISNUMBER(SEARCH('🔎 TRA CỨU NHANH'!$C$2,$B1681)))),1,0)</f>
        <v/>
      </c>
      <c r="M1681">
        <f>IF(L1681&gt;N(L1680),L1681,"")</f>
        <v/>
      </c>
      <c r="N1681">
        <f>N(N1680)+IF(AND('💰 BÁO GIÁ'!$C$27&lt;&gt;"",OR(ISNUMBER(SEARCH('💰 BÁO GIÁ'!$C$27,$A1681)),ISNUMBER(SEARCH('💰 BÁO GIÁ'!$C$27,$B1681)))),1,0)</f>
        <v/>
      </c>
      <c r="O1681">
        <f>IF(N1681&gt;N(N1680),N1681,"")</f>
        <v/>
      </c>
    </row>
    <row r="1682">
      <c r="A1682">
        <f>IF('🔧 XY LANH'!A638="","",'🔧 XY LANH'!A638)</f>
        <v/>
      </c>
      <c r="B1682">
        <f>IF('🔧 XY LANH'!A638="","",'🔧 XY LANH'!N638)</f>
        <v/>
      </c>
      <c r="C1682">
        <f>IF('🔧 XY LANH'!A638="","","Xy lanh")</f>
        <v/>
      </c>
      <c r="D1682">
        <f>IF('🔧 XY LANH'!A638="","",'🔧 XY LANH'!I638)</f>
        <v/>
      </c>
      <c r="E1682">
        <f>IF('🔧 XY LANH'!A638="","",'🔧 XY LANH'!#REF!)</f>
        <v/>
      </c>
      <c r="F1682">
        <f>IF('🔧 XY LANH'!A638="","",'🔧 XY LANH'!J638)</f>
        <v/>
      </c>
      <c r="G1682">
        <f>IF('🔧 XY LANH'!A638="","",'🔧 XY LANH'!K638)</f>
        <v/>
      </c>
      <c r="H1682">
        <f>IF('🔧 XY LANH'!A638="","",'🔧 XY LANH'!L638)</f>
        <v/>
      </c>
      <c r="I1682">
        <f>IF('🔧 XY LANH'!A638="","",'🔧 XY LANH'!M638)</f>
        <v/>
      </c>
      <c r="J1682">
        <f>IF('🔧 XY LANH'!A638="","",'🔧 XY LANH'!#REF!)</f>
        <v/>
      </c>
      <c r="L1682">
        <f>N(L1681)+IF(AND('🔎 TRA CỨU NHANH'!$C$2&lt;&gt;"",OR(ISNUMBER(SEARCH('🔎 TRA CỨU NHANH'!$C$2,$A1682)),ISNUMBER(SEARCH('🔎 TRA CỨU NHANH'!$C$2,$B1682)))),1,0)</f>
        <v/>
      </c>
      <c r="M1682">
        <f>IF(L1682&gt;N(L1681),L1682,"")</f>
        <v/>
      </c>
      <c r="N1682">
        <f>N(N1681)+IF(AND('💰 BÁO GIÁ'!$C$27&lt;&gt;"",OR(ISNUMBER(SEARCH('💰 BÁO GIÁ'!$C$27,$A1682)),ISNUMBER(SEARCH('💰 BÁO GIÁ'!$C$27,$B1682)))),1,0)</f>
        <v/>
      </c>
      <c r="O1682">
        <f>IF(N1682&gt;N(N1681),N1682,"")</f>
        <v/>
      </c>
    </row>
    <row r="1683">
      <c r="A1683">
        <f>IF('🔧 XY LANH'!A639="","",'🔧 XY LANH'!A639)</f>
        <v/>
      </c>
      <c r="B1683">
        <f>IF('🔧 XY LANH'!A639="","",'🔧 XY LANH'!N639)</f>
        <v/>
      </c>
      <c r="C1683">
        <f>IF('🔧 XY LANH'!A639="","","Xy lanh")</f>
        <v/>
      </c>
      <c r="D1683">
        <f>IF('🔧 XY LANH'!A639="","",'🔧 XY LANH'!I639)</f>
        <v/>
      </c>
      <c r="E1683">
        <f>IF('🔧 XY LANH'!A639="","",'🔧 XY LANH'!#REF!)</f>
        <v/>
      </c>
      <c r="F1683">
        <f>IF('🔧 XY LANH'!A639="","",'🔧 XY LANH'!J639)</f>
        <v/>
      </c>
      <c r="G1683">
        <f>IF('🔧 XY LANH'!A639="","",'🔧 XY LANH'!K639)</f>
        <v/>
      </c>
      <c r="H1683">
        <f>IF('🔧 XY LANH'!A639="","",'🔧 XY LANH'!L639)</f>
        <v/>
      </c>
      <c r="I1683">
        <f>IF('🔧 XY LANH'!A639="","",'🔧 XY LANH'!M639)</f>
        <v/>
      </c>
      <c r="J1683">
        <f>IF('🔧 XY LANH'!A639="","",'🔧 XY LANH'!#REF!)</f>
        <v/>
      </c>
      <c r="L1683">
        <f>N(L1682)+IF(AND('🔎 TRA CỨU NHANH'!$C$2&lt;&gt;"",OR(ISNUMBER(SEARCH('🔎 TRA CỨU NHANH'!$C$2,$A1683)),ISNUMBER(SEARCH('🔎 TRA CỨU NHANH'!$C$2,$B1683)))),1,0)</f>
        <v/>
      </c>
      <c r="M1683">
        <f>IF(L1683&gt;N(L1682),L1683,"")</f>
        <v/>
      </c>
      <c r="N1683">
        <f>N(N1682)+IF(AND('💰 BÁO GIÁ'!$C$27&lt;&gt;"",OR(ISNUMBER(SEARCH('💰 BÁO GIÁ'!$C$27,$A1683)),ISNUMBER(SEARCH('💰 BÁO GIÁ'!$C$27,$B1683)))),1,0)</f>
        <v/>
      </c>
      <c r="O1683">
        <f>IF(N1683&gt;N(N1682),N1683,"")</f>
        <v/>
      </c>
    </row>
    <row r="1684">
      <c r="A1684">
        <f>IF('🔧 XY LANH'!A640="","",'🔧 XY LANH'!A640)</f>
        <v/>
      </c>
      <c r="B1684">
        <f>IF('🔧 XY LANH'!A640="","",'🔧 XY LANH'!N640)</f>
        <v/>
      </c>
      <c r="C1684">
        <f>IF('🔧 XY LANH'!A640="","","Xy lanh")</f>
        <v/>
      </c>
      <c r="D1684">
        <f>IF('🔧 XY LANH'!A640="","",'🔧 XY LANH'!I640)</f>
        <v/>
      </c>
      <c r="E1684">
        <f>IF('🔧 XY LANH'!A640="","",'🔧 XY LANH'!#REF!)</f>
        <v/>
      </c>
      <c r="F1684">
        <f>IF('🔧 XY LANH'!A640="","",'🔧 XY LANH'!J640)</f>
        <v/>
      </c>
      <c r="G1684">
        <f>IF('🔧 XY LANH'!A640="","",'🔧 XY LANH'!K640)</f>
        <v/>
      </c>
      <c r="H1684">
        <f>IF('🔧 XY LANH'!A640="","",'🔧 XY LANH'!L640)</f>
        <v/>
      </c>
      <c r="I1684">
        <f>IF('🔧 XY LANH'!A640="","",'🔧 XY LANH'!M640)</f>
        <v/>
      </c>
      <c r="J1684">
        <f>IF('🔧 XY LANH'!A640="","",'🔧 XY LANH'!#REF!)</f>
        <v/>
      </c>
      <c r="L1684">
        <f>N(L1683)+IF(AND('🔎 TRA CỨU NHANH'!$C$2&lt;&gt;"",OR(ISNUMBER(SEARCH('🔎 TRA CỨU NHANH'!$C$2,$A1684)),ISNUMBER(SEARCH('🔎 TRA CỨU NHANH'!$C$2,$B1684)))),1,0)</f>
        <v/>
      </c>
      <c r="M1684">
        <f>IF(L1684&gt;N(L1683),L1684,"")</f>
        <v/>
      </c>
      <c r="N1684">
        <f>N(N1683)+IF(AND('💰 BÁO GIÁ'!$C$27&lt;&gt;"",OR(ISNUMBER(SEARCH('💰 BÁO GIÁ'!$C$27,$A1684)),ISNUMBER(SEARCH('💰 BÁO GIÁ'!$C$27,$B1684)))),1,0)</f>
        <v/>
      </c>
      <c r="O1684">
        <f>IF(N1684&gt;N(N1683),N1684,"")</f>
        <v/>
      </c>
    </row>
    <row r="1685">
      <c r="A1685">
        <f>IF('🔧 XY LANH'!A641="","",'🔧 XY LANH'!A641)</f>
        <v/>
      </c>
      <c r="B1685">
        <f>IF('🔧 XY LANH'!A641="","",'🔧 XY LANH'!N641)</f>
        <v/>
      </c>
      <c r="C1685">
        <f>IF('🔧 XY LANH'!A641="","","Xy lanh")</f>
        <v/>
      </c>
      <c r="D1685">
        <f>IF('🔧 XY LANH'!A641="","",'🔧 XY LANH'!I641)</f>
        <v/>
      </c>
      <c r="E1685">
        <f>IF('🔧 XY LANH'!A641="","",'🔧 XY LANH'!#REF!)</f>
        <v/>
      </c>
      <c r="F1685">
        <f>IF('🔧 XY LANH'!A641="","",'🔧 XY LANH'!J641)</f>
        <v/>
      </c>
      <c r="G1685">
        <f>IF('🔧 XY LANH'!A641="","",'🔧 XY LANH'!K641)</f>
        <v/>
      </c>
      <c r="H1685">
        <f>IF('🔧 XY LANH'!A641="","",'🔧 XY LANH'!L641)</f>
        <v/>
      </c>
      <c r="I1685">
        <f>IF('🔧 XY LANH'!A641="","",'🔧 XY LANH'!M641)</f>
        <v/>
      </c>
      <c r="J1685">
        <f>IF('🔧 XY LANH'!A641="","",'🔧 XY LANH'!#REF!)</f>
        <v/>
      </c>
      <c r="L1685">
        <f>N(L1684)+IF(AND('🔎 TRA CỨU NHANH'!$C$2&lt;&gt;"",OR(ISNUMBER(SEARCH('🔎 TRA CỨU NHANH'!$C$2,$A1685)),ISNUMBER(SEARCH('🔎 TRA CỨU NHANH'!$C$2,$B1685)))),1,0)</f>
        <v/>
      </c>
      <c r="M1685">
        <f>IF(L1685&gt;N(L1684),L1685,"")</f>
        <v/>
      </c>
      <c r="N1685">
        <f>N(N1684)+IF(AND('💰 BÁO GIÁ'!$C$27&lt;&gt;"",OR(ISNUMBER(SEARCH('💰 BÁO GIÁ'!$C$27,$A1685)),ISNUMBER(SEARCH('💰 BÁO GIÁ'!$C$27,$B1685)))),1,0)</f>
        <v/>
      </c>
      <c r="O1685">
        <f>IF(N1685&gt;N(N1684),N1685,"")</f>
        <v/>
      </c>
    </row>
    <row r="1686">
      <c r="A1686">
        <f>IF('🔧 XY LANH'!A642="","",'🔧 XY LANH'!A642)</f>
        <v/>
      </c>
      <c r="B1686">
        <f>IF('🔧 XY LANH'!A642="","",'🔧 XY LANH'!N642)</f>
        <v/>
      </c>
      <c r="C1686">
        <f>IF('🔧 XY LANH'!A642="","","Xy lanh")</f>
        <v/>
      </c>
      <c r="D1686">
        <f>IF('🔧 XY LANH'!A642="","",'🔧 XY LANH'!I642)</f>
        <v/>
      </c>
      <c r="E1686">
        <f>IF('🔧 XY LANH'!A642="","",'🔧 XY LANH'!#REF!)</f>
        <v/>
      </c>
      <c r="F1686">
        <f>IF('🔧 XY LANH'!A642="","",'🔧 XY LANH'!J642)</f>
        <v/>
      </c>
      <c r="G1686">
        <f>IF('🔧 XY LANH'!A642="","",'🔧 XY LANH'!K642)</f>
        <v/>
      </c>
      <c r="H1686">
        <f>IF('🔧 XY LANH'!A642="","",'🔧 XY LANH'!L642)</f>
        <v/>
      </c>
      <c r="I1686">
        <f>IF('🔧 XY LANH'!A642="","",'🔧 XY LANH'!M642)</f>
        <v/>
      </c>
      <c r="J1686">
        <f>IF('🔧 XY LANH'!A642="","",'🔧 XY LANH'!#REF!)</f>
        <v/>
      </c>
      <c r="L1686">
        <f>N(L1685)+IF(AND('🔎 TRA CỨU NHANH'!$C$2&lt;&gt;"",OR(ISNUMBER(SEARCH('🔎 TRA CỨU NHANH'!$C$2,$A1686)),ISNUMBER(SEARCH('🔎 TRA CỨU NHANH'!$C$2,$B1686)))),1,0)</f>
        <v/>
      </c>
      <c r="M1686">
        <f>IF(L1686&gt;N(L1685),L1686,"")</f>
        <v/>
      </c>
      <c r="N1686">
        <f>N(N1685)+IF(AND('💰 BÁO GIÁ'!$C$27&lt;&gt;"",OR(ISNUMBER(SEARCH('💰 BÁO GIÁ'!$C$27,$A1686)),ISNUMBER(SEARCH('💰 BÁO GIÁ'!$C$27,$B1686)))),1,0)</f>
        <v/>
      </c>
      <c r="O1686">
        <f>IF(N1686&gt;N(N1685),N1686,"")</f>
        <v/>
      </c>
    </row>
    <row r="1687">
      <c r="A1687">
        <f>IF('🔧 XY LANH'!A643="","",'🔧 XY LANH'!A643)</f>
        <v/>
      </c>
      <c r="B1687">
        <f>IF('🔧 XY LANH'!A643="","",'🔧 XY LANH'!N643)</f>
        <v/>
      </c>
      <c r="C1687">
        <f>IF('🔧 XY LANH'!A643="","","Xy lanh")</f>
        <v/>
      </c>
      <c r="D1687">
        <f>IF('🔧 XY LANH'!A643="","",'🔧 XY LANH'!I643)</f>
        <v/>
      </c>
      <c r="E1687">
        <f>IF('🔧 XY LANH'!A643="","",'🔧 XY LANH'!#REF!)</f>
        <v/>
      </c>
      <c r="F1687">
        <f>IF('🔧 XY LANH'!A643="","",'🔧 XY LANH'!J643)</f>
        <v/>
      </c>
      <c r="G1687">
        <f>IF('🔧 XY LANH'!A643="","",'🔧 XY LANH'!K643)</f>
        <v/>
      </c>
      <c r="H1687">
        <f>IF('🔧 XY LANH'!A643="","",'🔧 XY LANH'!L643)</f>
        <v/>
      </c>
      <c r="I1687">
        <f>IF('🔧 XY LANH'!A643="","",'🔧 XY LANH'!M643)</f>
        <v/>
      </c>
      <c r="J1687">
        <f>IF('🔧 XY LANH'!A643="","",'🔧 XY LANH'!#REF!)</f>
        <v/>
      </c>
      <c r="L1687">
        <f>N(L1686)+IF(AND('🔎 TRA CỨU NHANH'!$C$2&lt;&gt;"",OR(ISNUMBER(SEARCH('🔎 TRA CỨU NHANH'!$C$2,$A1687)),ISNUMBER(SEARCH('🔎 TRA CỨU NHANH'!$C$2,$B1687)))),1,0)</f>
        <v/>
      </c>
      <c r="M1687">
        <f>IF(L1687&gt;N(L1686),L1687,"")</f>
        <v/>
      </c>
      <c r="N1687">
        <f>N(N1686)+IF(AND('💰 BÁO GIÁ'!$C$27&lt;&gt;"",OR(ISNUMBER(SEARCH('💰 BÁO GIÁ'!$C$27,$A1687)),ISNUMBER(SEARCH('💰 BÁO GIÁ'!$C$27,$B1687)))),1,0)</f>
        <v/>
      </c>
      <c r="O1687">
        <f>IF(N1687&gt;N(N1686),N1687,"")</f>
        <v/>
      </c>
    </row>
    <row r="1688">
      <c r="A1688">
        <f>IF('🔧 XY LANH'!A644="","",'🔧 XY LANH'!A644)</f>
        <v/>
      </c>
      <c r="B1688">
        <f>IF('🔧 XY LANH'!A644="","",'🔧 XY LANH'!N644)</f>
        <v/>
      </c>
      <c r="C1688">
        <f>IF('🔧 XY LANH'!A644="","","Xy lanh")</f>
        <v/>
      </c>
      <c r="D1688">
        <f>IF('🔧 XY LANH'!A644="","",'🔧 XY LANH'!I644)</f>
        <v/>
      </c>
      <c r="E1688">
        <f>IF('🔧 XY LANH'!A644="","",'🔧 XY LANH'!#REF!)</f>
        <v/>
      </c>
      <c r="F1688">
        <f>IF('🔧 XY LANH'!A644="","",'🔧 XY LANH'!J644)</f>
        <v/>
      </c>
      <c r="G1688">
        <f>IF('🔧 XY LANH'!A644="","",'🔧 XY LANH'!K644)</f>
        <v/>
      </c>
      <c r="H1688">
        <f>IF('🔧 XY LANH'!A644="","",'🔧 XY LANH'!L644)</f>
        <v/>
      </c>
      <c r="I1688">
        <f>IF('🔧 XY LANH'!A644="","",'🔧 XY LANH'!M644)</f>
        <v/>
      </c>
      <c r="J1688">
        <f>IF('🔧 XY LANH'!A644="","",'🔧 XY LANH'!#REF!)</f>
        <v/>
      </c>
      <c r="L1688">
        <f>N(L1687)+IF(AND('🔎 TRA CỨU NHANH'!$C$2&lt;&gt;"",OR(ISNUMBER(SEARCH('🔎 TRA CỨU NHANH'!$C$2,$A1688)),ISNUMBER(SEARCH('🔎 TRA CỨU NHANH'!$C$2,$B1688)))),1,0)</f>
        <v/>
      </c>
      <c r="M1688">
        <f>IF(L1688&gt;N(L1687),L1688,"")</f>
        <v/>
      </c>
      <c r="N1688">
        <f>N(N1687)+IF(AND('💰 BÁO GIÁ'!$C$27&lt;&gt;"",OR(ISNUMBER(SEARCH('💰 BÁO GIÁ'!$C$27,$A1688)),ISNUMBER(SEARCH('💰 BÁO GIÁ'!$C$27,$B1688)))),1,0)</f>
        <v/>
      </c>
      <c r="O1688">
        <f>IF(N1688&gt;N(N1687),N1688,"")</f>
        <v/>
      </c>
    </row>
    <row r="1689">
      <c r="A1689">
        <f>IF('🔧 XY LANH'!A645="","",'🔧 XY LANH'!A645)</f>
        <v/>
      </c>
      <c r="B1689">
        <f>IF('🔧 XY LANH'!A645="","",'🔧 XY LANH'!N645)</f>
        <v/>
      </c>
      <c r="C1689">
        <f>IF('🔧 XY LANH'!A645="","","Xy lanh")</f>
        <v/>
      </c>
      <c r="D1689">
        <f>IF('🔧 XY LANH'!A645="","",'🔧 XY LANH'!I645)</f>
        <v/>
      </c>
      <c r="E1689">
        <f>IF('🔧 XY LANH'!A645="","",'🔧 XY LANH'!#REF!)</f>
        <v/>
      </c>
      <c r="F1689">
        <f>IF('🔧 XY LANH'!A645="","",'🔧 XY LANH'!J645)</f>
        <v/>
      </c>
      <c r="G1689">
        <f>IF('🔧 XY LANH'!A645="","",'🔧 XY LANH'!K645)</f>
        <v/>
      </c>
      <c r="H1689">
        <f>IF('🔧 XY LANH'!A645="","",'🔧 XY LANH'!L645)</f>
        <v/>
      </c>
      <c r="I1689">
        <f>IF('🔧 XY LANH'!A645="","",'🔧 XY LANH'!M645)</f>
        <v/>
      </c>
      <c r="J1689">
        <f>IF('🔧 XY LANH'!A645="","",'🔧 XY LANH'!#REF!)</f>
        <v/>
      </c>
      <c r="L1689">
        <f>N(L1688)+IF(AND('🔎 TRA CỨU NHANH'!$C$2&lt;&gt;"",OR(ISNUMBER(SEARCH('🔎 TRA CỨU NHANH'!$C$2,$A1689)),ISNUMBER(SEARCH('🔎 TRA CỨU NHANH'!$C$2,$B1689)))),1,0)</f>
        <v/>
      </c>
      <c r="M1689">
        <f>IF(L1689&gt;N(L1688),L1689,"")</f>
        <v/>
      </c>
      <c r="N1689">
        <f>N(N1688)+IF(AND('💰 BÁO GIÁ'!$C$27&lt;&gt;"",OR(ISNUMBER(SEARCH('💰 BÁO GIÁ'!$C$27,$A1689)),ISNUMBER(SEARCH('💰 BÁO GIÁ'!$C$27,$B1689)))),1,0)</f>
        <v/>
      </c>
      <c r="O1689">
        <f>IF(N1689&gt;N(N1688),N1689,"")</f>
        <v/>
      </c>
    </row>
    <row r="1690">
      <c r="A1690">
        <f>IF('🔧 XY LANH'!A646="","",'🔧 XY LANH'!A646)</f>
        <v/>
      </c>
      <c r="B1690">
        <f>IF('🔧 XY LANH'!A646="","",'🔧 XY LANH'!N646)</f>
        <v/>
      </c>
      <c r="C1690">
        <f>IF('🔧 XY LANH'!A646="","","Xy lanh")</f>
        <v/>
      </c>
      <c r="D1690">
        <f>IF('🔧 XY LANH'!A646="","",'🔧 XY LANH'!I646)</f>
        <v/>
      </c>
      <c r="E1690">
        <f>IF('🔧 XY LANH'!A646="","",'🔧 XY LANH'!#REF!)</f>
        <v/>
      </c>
      <c r="F1690">
        <f>IF('🔧 XY LANH'!A646="","",'🔧 XY LANH'!J646)</f>
        <v/>
      </c>
      <c r="G1690">
        <f>IF('🔧 XY LANH'!A646="","",'🔧 XY LANH'!K646)</f>
        <v/>
      </c>
      <c r="H1690">
        <f>IF('🔧 XY LANH'!A646="","",'🔧 XY LANH'!L646)</f>
        <v/>
      </c>
      <c r="I1690">
        <f>IF('🔧 XY LANH'!A646="","",'🔧 XY LANH'!M646)</f>
        <v/>
      </c>
      <c r="J1690">
        <f>IF('🔧 XY LANH'!A646="","",'🔧 XY LANH'!#REF!)</f>
        <v/>
      </c>
      <c r="L1690">
        <f>N(L1689)+IF(AND('🔎 TRA CỨU NHANH'!$C$2&lt;&gt;"",OR(ISNUMBER(SEARCH('🔎 TRA CỨU NHANH'!$C$2,$A1690)),ISNUMBER(SEARCH('🔎 TRA CỨU NHANH'!$C$2,$B1690)))),1,0)</f>
        <v/>
      </c>
      <c r="M1690">
        <f>IF(L1690&gt;N(L1689),L1690,"")</f>
        <v/>
      </c>
      <c r="N1690">
        <f>N(N1689)+IF(AND('💰 BÁO GIÁ'!$C$27&lt;&gt;"",OR(ISNUMBER(SEARCH('💰 BÁO GIÁ'!$C$27,$A1690)),ISNUMBER(SEARCH('💰 BÁO GIÁ'!$C$27,$B1690)))),1,0)</f>
        <v/>
      </c>
      <c r="O1690">
        <f>IF(N1690&gt;N(N1689),N1690,"")</f>
        <v/>
      </c>
    </row>
    <row r="1691">
      <c r="A1691">
        <f>IF('🔧 XY LANH'!A647="","",'🔧 XY LANH'!A647)</f>
        <v/>
      </c>
      <c r="B1691">
        <f>IF('🔧 XY LANH'!A647="","",'🔧 XY LANH'!N647)</f>
        <v/>
      </c>
      <c r="C1691">
        <f>IF('🔧 XY LANH'!A647="","","Xy lanh")</f>
        <v/>
      </c>
      <c r="D1691">
        <f>IF('🔧 XY LANH'!A647="","",'🔧 XY LANH'!I647)</f>
        <v/>
      </c>
      <c r="E1691">
        <f>IF('🔧 XY LANH'!A647="","",'🔧 XY LANH'!#REF!)</f>
        <v/>
      </c>
      <c r="F1691">
        <f>IF('🔧 XY LANH'!A647="","",'🔧 XY LANH'!J647)</f>
        <v/>
      </c>
      <c r="G1691">
        <f>IF('🔧 XY LANH'!A647="","",'🔧 XY LANH'!K647)</f>
        <v/>
      </c>
      <c r="H1691">
        <f>IF('🔧 XY LANH'!A647="","",'🔧 XY LANH'!L647)</f>
        <v/>
      </c>
      <c r="I1691">
        <f>IF('🔧 XY LANH'!A647="","",'🔧 XY LANH'!M647)</f>
        <v/>
      </c>
      <c r="J1691">
        <f>IF('🔧 XY LANH'!A647="","",'🔧 XY LANH'!#REF!)</f>
        <v/>
      </c>
      <c r="L1691">
        <f>N(L1690)+IF(AND('🔎 TRA CỨU NHANH'!$C$2&lt;&gt;"",OR(ISNUMBER(SEARCH('🔎 TRA CỨU NHANH'!$C$2,$A1691)),ISNUMBER(SEARCH('🔎 TRA CỨU NHANH'!$C$2,$B1691)))),1,0)</f>
        <v/>
      </c>
      <c r="M1691">
        <f>IF(L1691&gt;N(L1690),L1691,"")</f>
        <v/>
      </c>
      <c r="N1691">
        <f>N(N1690)+IF(AND('💰 BÁO GIÁ'!$C$27&lt;&gt;"",OR(ISNUMBER(SEARCH('💰 BÁO GIÁ'!$C$27,$A1691)),ISNUMBER(SEARCH('💰 BÁO GIÁ'!$C$27,$B1691)))),1,0)</f>
        <v/>
      </c>
      <c r="O1691">
        <f>IF(N1691&gt;N(N1690),N1691,"")</f>
        <v/>
      </c>
    </row>
    <row r="1692">
      <c r="A1692">
        <f>IF('🔧 XY LANH'!A648="","",'🔧 XY LANH'!A648)</f>
        <v/>
      </c>
      <c r="B1692">
        <f>IF('🔧 XY LANH'!A648="","",'🔧 XY LANH'!N648)</f>
        <v/>
      </c>
      <c r="C1692">
        <f>IF('🔧 XY LANH'!A648="","","Xy lanh")</f>
        <v/>
      </c>
      <c r="D1692">
        <f>IF('🔧 XY LANH'!A648="","",'🔧 XY LANH'!I648)</f>
        <v/>
      </c>
      <c r="E1692">
        <f>IF('🔧 XY LANH'!A648="","",'🔧 XY LANH'!#REF!)</f>
        <v/>
      </c>
      <c r="F1692">
        <f>IF('🔧 XY LANH'!A648="","",'🔧 XY LANH'!J648)</f>
        <v/>
      </c>
      <c r="G1692">
        <f>IF('🔧 XY LANH'!A648="","",'🔧 XY LANH'!K648)</f>
        <v/>
      </c>
      <c r="H1692">
        <f>IF('🔧 XY LANH'!A648="","",'🔧 XY LANH'!L648)</f>
        <v/>
      </c>
      <c r="I1692">
        <f>IF('🔧 XY LANH'!A648="","",'🔧 XY LANH'!M648)</f>
        <v/>
      </c>
      <c r="J1692">
        <f>IF('🔧 XY LANH'!A648="","",'🔧 XY LANH'!#REF!)</f>
        <v/>
      </c>
      <c r="L1692">
        <f>N(L1691)+IF(AND('🔎 TRA CỨU NHANH'!$C$2&lt;&gt;"",OR(ISNUMBER(SEARCH('🔎 TRA CỨU NHANH'!$C$2,$A1692)),ISNUMBER(SEARCH('🔎 TRA CỨU NHANH'!$C$2,$B1692)))),1,0)</f>
        <v/>
      </c>
      <c r="M1692">
        <f>IF(L1692&gt;N(L1691),L1692,"")</f>
        <v/>
      </c>
      <c r="N1692">
        <f>N(N1691)+IF(AND('💰 BÁO GIÁ'!$C$27&lt;&gt;"",OR(ISNUMBER(SEARCH('💰 BÁO GIÁ'!$C$27,$A1692)),ISNUMBER(SEARCH('💰 BÁO GIÁ'!$C$27,$B1692)))),1,0)</f>
        <v/>
      </c>
      <c r="O1692">
        <f>IF(N1692&gt;N(N1691),N1692,"")</f>
        <v/>
      </c>
    </row>
    <row r="1693">
      <c r="A1693">
        <f>IF('🔧 XY LANH'!A649="","",'🔧 XY LANH'!A649)</f>
        <v/>
      </c>
      <c r="B1693">
        <f>IF('🔧 XY LANH'!A649="","",'🔧 XY LANH'!N649)</f>
        <v/>
      </c>
      <c r="C1693">
        <f>IF('🔧 XY LANH'!A649="","","Xy lanh")</f>
        <v/>
      </c>
      <c r="D1693">
        <f>IF('🔧 XY LANH'!A649="","",'🔧 XY LANH'!I649)</f>
        <v/>
      </c>
      <c r="E1693">
        <f>IF('🔧 XY LANH'!A649="","",'🔧 XY LANH'!#REF!)</f>
        <v/>
      </c>
      <c r="F1693">
        <f>IF('🔧 XY LANH'!A649="","",'🔧 XY LANH'!J649)</f>
        <v/>
      </c>
      <c r="G1693">
        <f>IF('🔧 XY LANH'!A649="","",'🔧 XY LANH'!K649)</f>
        <v/>
      </c>
      <c r="H1693">
        <f>IF('🔧 XY LANH'!A649="","",'🔧 XY LANH'!L649)</f>
        <v/>
      </c>
      <c r="I1693">
        <f>IF('🔧 XY LANH'!A649="","",'🔧 XY LANH'!M649)</f>
        <v/>
      </c>
      <c r="J1693">
        <f>IF('🔧 XY LANH'!A649="","",'🔧 XY LANH'!#REF!)</f>
        <v/>
      </c>
      <c r="L1693">
        <f>N(L1692)+IF(AND('🔎 TRA CỨU NHANH'!$C$2&lt;&gt;"",OR(ISNUMBER(SEARCH('🔎 TRA CỨU NHANH'!$C$2,$A1693)),ISNUMBER(SEARCH('🔎 TRA CỨU NHANH'!$C$2,$B1693)))),1,0)</f>
        <v/>
      </c>
      <c r="M1693">
        <f>IF(L1693&gt;N(L1692),L1693,"")</f>
        <v/>
      </c>
      <c r="N1693">
        <f>N(N1692)+IF(AND('💰 BÁO GIÁ'!$C$27&lt;&gt;"",OR(ISNUMBER(SEARCH('💰 BÁO GIÁ'!$C$27,$A1693)),ISNUMBER(SEARCH('💰 BÁO GIÁ'!$C$27,$B1693)))),1,0)</f>
        <v/>
      </c>
      <c r="O1693">
        <f>IF(N1693&gt;N(N1692),N1693,"")</f>
        <v/>
      </c>
    </row>
    <row r="1694">
      <c r="A1694">
        <f>IF('🔧 XY LANH'!A650="","",'🔧 XY LANH'!A650)</f>
        <v/>
      </c>
      <c r="B1694">
        <f>IF('🔧 XY LANH'!A650="","",'🔧 XY LANH'!N650)</f>
        <v/>
      </c>
      <c r="C1694">
        <f>IF('🔧 XY LANH'!A650="","","Xy lanh")</f>
        <v/>
      </c>
      <c r="D1694">
        <f>IF('🔧 XY LANH'!A650="","",'🔧 XY LANH'!I650)</f>
        <v/>
      </c>
      <c r="E1694">
        <f>IF('🔧 XY LANH'!A650="","",'🔧 XY LANH'!#REF!)</f>
        <v/>
      </c>
      <c r="F1694">
        <f>IF('🔧 XY LANH'!A650="","",'🔧 XY LANH'!J650)</f>
        <v/>
      </c>
      <c r="G1694">
        <f>IF('🔧 XY LANH'!A650="","",'🔧 XY LANH'!K650)</f>
        <v/>
      </c>
      <c r="H1694">
        <f>IF('🔧 XY LANH'!A650="","",'🔧 XY LANH'!L650)</f>
        <v/>
      </c>
      <c r="I1694">
        <f>IF('🔧 XY LANH'!A650="","",'🔧 XY LANH'!M650)</f>
        <v/>
      </c>
      <c r="J1694">
        <f>IF('🔧 XY LANH'!A650="","",'🔧 XY LANH'!#REF!)</f>
        <v/>
      </c>
      <c r="L1694">
        <f>N(L1693)+IF(AND('🔎 TRA CỨU NHANH'!$C$2&lt;&gt;"",OR(ISNUMBER(SEARCH('🔎 TRA CỨU NHANH'!$C$2,$A1694)),ISNUMBER(SEARCH('🔎 TRA CỨU NHANH'!$C$2,$B1694)))),1,0)</f>
        <v/>
      </c>
      <c r="M1694">
        <f>IF(L1694&gt;N(L1693),L1694,"")</f>
        <v/>
      </c>
      <c r="N1694">
        <f>N(N1693)+IF(AND('💰 BÁO GIÁ'!$C$27&lt;&gt;"",OR(ISNUMBER(SEARCH('💰 BÁO GIÁ'!$C$27,$A1694)),ISNUMBER(SEARCH('💰 BÁO GIÁ'!$C$27,$B1694)))),1,0)</f>
        <v/>
      </c>
      <c r="O1694">
        <f>IF(N1694&gt;N(N1693),N1694,"")</f>
        <v/>
      </c>
    </row>
    <row r="1695">
      <c r="A1695">
        <f>IF('🔧 XY LANH'!A651="","",'🔧 XY LANH'!A651)</f>
        <v/>
      </c>
      <c r="B1695">
        <f>IF('🔧 XY LANH'!A651="","",'🔧 XY LANH'!N651)</f>
        <v/>
      </c>
      <c r="C1695">
        <f>IF('🔧 XY LANH'!A651="","","Xy lanh")</f>
        <v/>
      </c>
      <c r="D1695">
        <f>IF('🔧 XY LANH'!A651="","",'🔧 XY LANH'!I651)</f>
        <v/>
      </c>
      <c r="E1695">
        <f>IF('🔧 XY LANH'!A651="","",'🔧 XY LANH'!#REF!)</f>
        <v/>
      </c>
      <c r="F1695">
        <f>IF('🔧 XY LANH'!A651="","",'🔧 XY LANH'!J651)</f>
        <v/>
      </c>
      <c r="G1695">
        <f>IF('🔧 XY LANH'!A651="","",'🔧 XY LANH'!K651)</f>
        <v/>
      </c>
      <c r="H1695">
        <f>IF('🔧 XY LANH'!A651="","",'🔧 XY LANH'!L651)</f>
        <v/>
      </c>
      <c r="I1695">
        <f>IF('🔧 XY LANH'!A651="","",'🔧 XY LANH'!M651)</f>
        <v/>
      </c>
      <c r="J1695">
        <f>IF('🔧 XY LANH'!A651="","",'🔧 XY LANH'!#REF!)</f>
        <v/>
      </c>
      <c r="L1695">
        <f>N(L1694)+IF(AND('🔎 TRA CỨU NHANH'!$C$2&lt;&gt;"",OR(ISNUMBER(SEARCH('🔎 TRA CỨU NHANH'!$C$2,$A1695)),ISNUMBER(SEARCH('🔎 TRA CỨU NHANH'!$C$2,$B1695)))),1,0)</f>
        <v/>
      </c>
      <c r="M1695">
        <f>IF(L1695&gt;N(L1694),L1695,"")</f>
        <v/>
      </c>
      <c r="N1695">
        <f>N(N1694)+IF(AND('💰 BÁO GIÁ'!$C$27&lt;&gt;"",OR(ISNUMBER(SEARCH('💰 BÁO GIÁ'!$C$27,$A1695)),ISNUMBER(SEARCH('💰 BÁO GIÁ'!$C$27,$B1695)))),1,0)</f>
        <v/>
      </c>
      <c r="O1695">
        <f>IF(N1695&gt;N(N1694),N1695,"")</f>
        <v/>
      </c>
    </row>
    <row r="1696">
      <c r="A1696">
        <f>IF('🔧 XY LANH'!A652="","",'🔧 XY LANH'!A652)</f>
        <v/>
      </c>
      <c r="B1696">
        <f>IF('🔧 XY LANH'!A652="","",'🔧 XY LANH'!N652)</f>
        <v/>
      </c>
      <c r="C1696">
        <f>IF('🔧 XY LANH'!A652="","","Xy lanh")</f>
        <v/>
      </c>
      <c r="D1696">
        <f>IF('🔧 XY LANH'!A652="","",'🔧 XY LANH'!I652)</f>
        <v/>
      </c>
      <c r="E1696">
        <f>IF('🔧 XY LANH'!A652="","",'🔧 XY LANH'!#REF!)</f>
        <v/>
      </c>
      <c r="F1696">
        <f>IF('🔧 XY LANH'!A652="","",'🔧 XY LANH'!J652)</f>
        <v/>
      </c>
      <c r="G1696">
        <f>IF('🔧 XY LANH'!A652="","",'🔧 XY LANH'!K652)</f>
        <v/>
      </c>
      <c r="H1696">
        <f>IF('🔧 XY LANH'!A652="","",'🔧 XY LANH'!L652)</f>
        <v/>
      </c>
      <c r="I1696">
        <f>IF('🔧 XY LANH'!A652="","",'🔧 XY LANH'!M652)</f>
        <v/>
      </c>
      <c r="J1696">
        <f>IF('🔧 XY LANH'!A652="","",'🔧 XY LANH'!#REF!)</f>
        <v/>
      </c>
      <c r="L1696">
        <f>N(L1695)+IF(AND('🔎 TRA CỨU NHANH'!$C$2&lt;&gt;"",OR(ISNUMBER(SEARCH('🔎 TRA CỨU NHANH'!$C$2,$A1696)),ISNUMBER(SEARCH('🔎 TRA CỨU NHANH'!$C$2,$B1696)))),1,0)</f>
        <v/>
      </c>
      <c r="M1696">
        <f>IF(L1696&gt;N(L1695),L1696,"")</f>
        <v/>
      </c>
      <c r="N1696">
        <f>N(N1695)+IF(AND('💰 BÁO GIÁ'!$C$27&lt;&gt;"",OR(ISNUMBER(SEARCH('💰 BÁO GIÁ'!$C$27,$A1696)),ISNUMBER(SEARCH('💰 BÁO GIÁ'!$C$27,$B1696)))),1,0)</f>
        <v/>
      </c>
      <c r="O1696">
        <f>IF(N1696&gt;N(N1695),N1696,"")</f>
        <v/>
      </c>
    </row>
    <row r="1697">
      <c r="A1697">
        <f>IF('🔧 XY LANH'!A653="","",'🔧 XY LANH'!A653)</f>
        <v/>
      </c>
      <c r="B1697">
        <f>IF('🔧 XY LANH'!A653="","",'🔧 XY LANH'!N653)</f>
        <v/>
      </c>
      <c r="C1697">
        <f>IF('🔧 XY LANH'!A653="","","Xy lanh")</f>
        <v/>
      </c>
      <c r="D1697">
        <f>IF('🔧 XY LANH'!A653="","",'🔧 XY LANH'!I653)</f>
        <v/>
      </c>
      <c r="E1697">
        <f>IF('🔧 XY LANH'!A653="","",'🔧 XY LANH'!#REF!)</f>
        <v/>
      </c>
      <c r="F1697">
        <f>IF('🔧 XY LANH'!A653="","",'🔧 XY LANH'!J653)</f>
        <v/>
      </c>
      <c r="G1697">
        <f>IF('🔧 XY LANH'!A653="","",'🔧 XY LANH'!K653)</f>
        <v/>
      </c>
      <c r="H1697">
        <f>IF('🔧 XY LANH'!A653="","",'🔧 XY LANH'!L653)</f>
        <v/>
      </c>
      <c r="I1697">
        <f>IF('🔧 XY LANH'!A653="","",'🔧 XY LANH'!M653)</f>
        <v/>
      </c>
      <c r="J1697">
        <f>IF('🔧 XY LANH'!A653="","",'🔧 XY LANH'!#REF!)</f>
        <v/>
      </c>
      <c r="L1697">
        <f>N(L1696)+IF(AND('🔎 TRA CỨU NHANH'!$C$2&lt;&gt;"",OR(ISNUMBER(SEARCH('🔎 TRA CỨU NHANH'!$C$2,$A1697)),ISNUMBER(SEARCH('🔎 TRA CỨU NHANH'!$C$2,$B1697)))),1,0)</f>
        <v/>
      </c>
      <c r="M1697">
        <f>IF(L1697&gt;N(L1696),L1697,"")</f>
        <v/>
      </c>
      <c r="N1697">
        <f>N(N1696)+IF(AND('💰 BÁO GIÁ'!$C$27&lt;&gt;"",OR(ISNUMBER(SEARCH('💰 BÁO GIÁ'!$C$27,$A1697)),ISNUMBER(SEARCH('💰 BÁO GIÁ'!$C$27,$B1697)))),1,0)</f>
        <v/>
      </c>
      <c r="O1697">
        <f>IF(N1697&gt;N(N1696),N1697,"")</f>
        <v/>
      </c>
    </row>
    <row r="1698">
      <c r="A1698">
        <f>IF('🔧 XY LANH'!A654="","",'🔧 XY LANH'!A654)</f>
        <v/>
      </c>
      <c r="B1698">
        <f>IF('🔧 XY LANH'!A654="","",'🔧 XY LANH'!N654)</f>
        <v/>
      </c>
      <c r="C1698">
        <f>IF('🔧 XY LANH'!A654="","","Xy lanh")</f>
        <v/>
      </c>
      <c r="D1698">
        <f>IF('🔧 XY LANH'!A654="","",'🔧 XY LANH'!I654)</f>
        <v/>
      </c>
      <c r="E1698">
        <f>IF('🔧 XY LANH'!A654="","",'🔧 XY LANH'!#REF!)</f>
        <v/>
      </c>
      <c r="F1698">
        <f>IF('🔧 XY LANH'!A654="","",'🔧 XY LANH'!J654)</f>
        <v/>
      </c>
      <c r="G1698">
        <f>IF('🔧 XY LANH'!A654="","",'🔧 XY LANH'!K654)</f>
        <v/>
      </c>
      <c r="H1698">
        <f>IF('🔧 XY LANH'!A654="","",'🔧 XY LANH'!L654)</f>
        <v/>
      </c>
      <c r="I1698">
        <f>IF('🔧 XY LANH'!A654="","",'🔧 XY LANH'!M654)</f>
        <v/>
      </c>
      <c r="J1698">
        <f>IF('🔧 XY LANH'!A654="","",'🔧 XY LANH'!#REF!)</f>
        <v/>
      </c>
      <c r="L1698">
        <f>N(L1697)+IF(AND('🔎 TRA CỨU NHANH'!$C$2&lt;&gt;"",OR(ISNUMBER(SEARCH('🔎 TRA CỨU NHANH'!$C$2,$A1698)),ISNUMBER(SEARCH('🔎 TRA CỨU NHANH'!$C$2,$B1698)))),1,0)</f>
        <v/>
      </c>
      <c r="M1698">
        <f>IF(L1698&gt;N(L1697),L1698,"")</f>
        <v/>
      </c>
      <c r="N1698">
        <f>N(N1697)+IF(AND('💰 BÁO GIÁ'!$C$27&lt;&gt;"",OR(ISNUMBER(SEARCH('💰 BÁO GIÁ'!$C$27,$A1698)),ISNUMBER(SEARCH('💰 BÁO GIÁ'!$C$27,$B1698)))),1,0)</f>
        <v/>
      </c>
      <c r="O1698">
        <f>IF(N1698&gt;N(N1697),N1698,"")</f>
        <v/>
      </c>
    </row>
    <row r="1699">
      <c r="A1699">
        <f>IF('🔧 XY LANH'!A655="","",'🔧 XY LANH'!A655)</f>
        <v/>
      </c>
      <c r="B1699">
        <f>IF('🔧 XY LANH'!A655="","",'🔧 XY LANH'!N655)</f>
        <v/>
      </c>
      <c r="C1699">
        <f>IF('🔧 XY LANH'!A655="","","Xy lanh")</f>
        <v/>
      </c>
      <c r="D1699">
        <f>IF('🔧 XY LANH'!A655="","",'🔧 XY LANH'!I655)</f>
        <v/>
      </c>
      <c r="E1699">
        <f>IF('🔧 XY LANH'!A655="","",'🔧 XY LANH'!#REF!)</f>
        <v/>
      </c>
      <c r="F1699">
        <f>IF('🔧 XY LANH'!A655="","",'🔧 XY LANH'!J655)</f>
        <v/>
      </c>
      <c r="G1699">
        <f>IF('🔧 XY LANH'!A655="","",'🔧 XY LANH'!K655)</f>
        <v/>
      </c>
      <c r="H1699">
        <f>IF('🔧 XY LANH'!A655="","",'🔧 XY LANH'!L655)</f>
        <v/>
      </c>
      <c r="I1699">
        <f>IF('🔧 XY LANH'!A655="","",'🔧 XY LANH'!M655)</f>
        <v/>
      </c>
      <c r="J1699">
        <f>IF('🔧 XY LANH'!A655="","",'🔧 XY LANH'!#REF!)</f>
        <v/>
      </c>
      <c r="L1699">
        <f>N(L1698)+IF(AND('🔎 TRA CỨU NHANH'!$C$2&lt;&gt;"",OR(ISNUMBER(SEARCH('🔎 TRA CỨU NHANH'!$C$2,$A1699)),ISNUMBER(SEARCH('🔎 TRA CỨU NHANH'!$C$2,$B1699)))),1,0)</f>
        <v/>
      </c>
      <c r="M1699">
        <f>IF(L1699&gt;N(L1698),L1699,"")</f>
        <v/>
      </c>
      <c r="N1699">
        <f>N(N1698)+IF(AND('💰 BÁO GIÁ'!$C$27&lt;&gt;"",OR(ISNUMBER(SEARCH('💰 BÁO GIÁ'!$C$27,$A1699)),ISNUMBER(SEARCH('💰 BÁO GIÁ'!$C$27,$B1699)))),1,0)</f>
        <v/>
      </c>
      <c r="O1699">
        <f>IF(N1699&gt;N(N1698),N1699,"")</f>
        <v/>
      </c>
    </row>
    <row r="1700">
      <c r="A1700">
        <f>IF('🔧 XY LANH'!A656="","",'🔧 XY LANH'!A656)</f>
        <v/>
      </c>
      <c r="B1700">
        <f>IF('🔧 XY LANH'!A656="","",'🔧 XY LANH'!N656)</f>
        <v/>
      </c>
      <c r="C1700">
        <f>IF('🔧 XY LANH'!A656="","","Xy lanh")</f>
        <v/>
      </c>
      <c r="D1700">
        <f>IF('🔧 XY LANH'!A656="","",'🔧 XY LANH'!I656)</f>
        <v/>
      </c>
      <c r="E1700">
        <f>IF('🔧 XY LANH'!A656="","",'🔧 XY LANH'!#REF!)</f>
        <v/>
      </c>
      <c r="F1700">
        <f>IF('🔧 XY LANH'!A656="","",'🔧 XY LANH'!J656)</f>
        <v/>
      </c>
      <c r="G1700">
        <f>IF('🔧 XY LANH'!A656="","",'🔧 XY LANH'!K656)</f>
        <v/>
      </c>
      <c r="H1700">
        <f>IF('🔧 XY LANH'!A656="","",'🔧 XY LANH'!L656)</f>
        <v/>
      </c>
      <c r="I1700">
        <f>IF('🔧 XY LANH'!A656="","",'🔧 XY LANH'!M656)</f>
        <v/>
      </c>
      <c r="J1700">
        <f>IF('🔧 XY LANH'!A656="","",'🔧 XY LANH'!#REF!)</f>
        <v/>
      </c>
      <c r="L1700">
        <f>N(L1699)+IF(AND('🔎 TRA CỨU NHANH'!$C$2&lt;&gt;"",OR(ISNUMBER(SEARCH('🔎 TRA CỨU NHANH'!$C$2,$A1700)),ISNUMBER(SEARCH('🔎 TRA CỨU NHANH'!$C$2,$B1700)))),1,0)</f>
        <v/>
      </c>
      <c r="M1700">
        <f>IF(L1700&gt;N(L1699),L1700,"")</f>
        <v/>
      </c>
      <c r="N1700">
        <f>N(N1699)+IF(AND('💰 BÁO GIÁ'!$C$27&lt;&gt;"",OR(ISNUMBER(SEARCH('💰 BÁO GIÁ'!$C$27,$A1700)),ISNUMBER(SEARCH('💰 BÁO GIÁ'!$C$27,$B1700)))),1,0)</f>
        <v/>
      </c>
      <c r="O1700">
        <f>IF(N1700&gt;N(N1699),N1700,"")</f>
        <v/>
      </c>
    </row>
    <row r="1701">
      <c r="A1701">
        <f>IF('🔧 XY LANH'!A657="","",'🔧 XY LANH'!A657)</f>
        <v/>
      </c>
      <c r="B1701">
        <f>IF('🔧 XY LANH'!A657="","",'🔧 XY LANH'!N657)</f>
        <v/>
      </c>
      <c r="C1701">
        <f>IF('🔧 XY LANH'!A657="","","Xy lanh")</f>
        <v/>
      </c>
      <c r="D1701">
        <f>IF('🔧 XY LANH'!A657="","",'🔧 XY LANH'!I657)</f>
        <v/>
      </c>
      <c r="E1701">
        <f>IF('🔧 XY LANH'!A657="","",'🔧 XY LANH'!#REF!)</f>
        <v/>
      </c>
      <c r="F1701">
        <f>IF('🔧 XY LANH'!A657="","",'🔧 XY LANH'!J657)</f>
        <v/>
      </c>
      <c r="G1701">
        <f>IF('🔧 XY LANH'!A657="","",'🔧 XY LANH'!K657)</f>
        <v/>
      </c>
      <c r="H1701">
        <f>IF('🔧 XY LANH'!A657="","",'🔧 XY LANH'!L657)</f>
        <v/>
      </c>
      <c r="I1701">
        <f>IF('🔧 XY LANH'!A657="","",'🔧 XY LANH'!M657)</f>
        <v/>
      </c>
      <c r="J1701">
        <f>IF('🔧 XY LANH'!A657="","",'🔧 XY LANH'!#REF!)</f>
        <v/>
      </c>
      <c r="L1701">
        <f>N(L1700)+IF(AND('🔎 TRA CỨU NHANH'!$C$2&lt;&gt;"",OR(ISNUMBER(SEARCH('🔎 TRA CỨU NHANH'!$C$2,$A1701)),ISNUMBER(SEARCH('🔎 TRA CỨU NHANH'!$C$2,$B1701)))),1,0)</f>
        <v/>
      </c>
      <c r="M1701">
        <f>IF(L1701&gt;N(L1700),L1701,"")</f>
        <v/>
      </c>
      <c r="N1701">
        <f>N(N1700)+IF(AND('💰 BÁO GIÁ'!$C$27&lt;&gt;"",OR(ISNUMBER(SEARCH('💰 BÁO GIÁ'!$C$27,$A1701)),ISNUMBER(SEARCH('💰 BÁO GIÁ'!$C$27,$B1701)))),1,0)</f>
        <v/>
      </c>
      <c r="O1701">
        <f>IF(N1701&gt;N(N1700),N1701,"")</f>
        <v/>
      </c>
    </row>
    <row r="1702">
      <c r="A1702">
        <f>IF('🔧 XY LANH'!A658="","",'🔧 XY LANH'!A658)</f>
        <v/>
      </c>
      <c r="B1702">
        <f>IF('🔧 XY LANH'!A658="","",'🔧 XY LANH'!N658)</f>
        <v/>
      </c>
      <c r="C1702">
        <f>IF('🔧 XY LANH'!A658="","","Xy lanh")</f>
        <v/>
      </c>
      <c r="D1702">
        <f>IF('🔧 XY LANH'!A658="","",'🔧 XY LANH'!I658)</f>
        <v/>
      </c>
      <c r="E1702">
        <f>IF('🔧 XY LANH'!A658="","",'🔧 XY LANH'!#REF!)</f>
        <v/>
      </c>
      <c r="F1702">
        <f>IF('🔧 XY LANH'!A658="","",'🔧 XY LANH'!J658)</f>
        <v/>
      </c>
      <c r="G1702">
        <f>IF('🔧 XY LANH'!A658="","",'🔧 XY LANH'!K658)</f>
        <v/>
      </c>
      <c r="H1702">
        <f>IF('🔧 XY LANH'!A658="","",'🔧 XY LANH'!L658)</f>
        <v/>
      </c>
      <c r="I1702">
        <f>IF('🔧 XY LANH'!A658="","",'🔧 XY LANH'!M658)</f>
        <v/>
      </c>
      <c r="J1702">
        <f>IF('🔧 XY LANH'!A658="","",'🔧 XY LANH'!#REF!)</f>
        <v/>
      </c>
      <c r="L1702">
        <f>N(L1701)+IF(AND('🔎 TRA CỨU NHANH'!$C$2&lt;&gt;"",OR(ISNUMBER(SEARCH('🔎 TRA CỨU NHANH'!$C$2,$A1702)),ISNUMBER(SEARCH('🔎 TRA CỨU NHANH'!$C$2,$B1702)))),1,0)</f>
        <v/>
      </c>
      <c r="M1702">
        <f>IF(L1702&gt;N(L1701),L1702,"")</f>
        <v/>
      </c>
      <c r="N1702">
        <f>N(N1701)+IF(AND('💰 BÁO GIÁ'!$C$27&lt;&gt;"",OR(ISNUMBER(SEARCH('💰 BÁO GIÁ'!$C$27,$A1702)),ISNUMBER(SEARCH('💰 BÁO GIÁ'!$C$27,$B1702)))),1,0)</f>
        <v/>
      </c>
      <c r="O1702">
        <f>IF(N1702&gt;N(N1701),N1702,"")</f>
        <v/>
      </c>
    </row>
    <row r="1703">
      <c r="A1703">
        <f>IF('🔧 XY LANH'!A659="","",'🔧 XY LANH'!A659)</f>
        <v/>
      </c>
      <c r="B1703">
        <f>IF('🔧 XY LANH'!A659="","",'🔧 XY LANH'!N659)</f>
        <v/>
      </c>
      <c r="C1703">
        <f>IF('🔧 XY LANH'!A659="","","Xy lanh")</f>
        <v/>
      </c>
      <c r="D1703">
        <f>IF('🔧 XY LANH'!A659="","",'🔧 XY LANH'!I659)</f>
        <v/>
      </c>
      <c r="E1703">
        <f>IF('🔧 XY LANH'!A659="","",'🔧 XY LANH'!#REF!)</f>
        <v/>
      </c>
      <c r="F1703">
        <f>IF('🔧 XY LANH'!A659="","",'🔧 XY LANH'!J659)</f>
        <v/>
      </c>
      <c r="G1703">
        <f>IF('🔧 XY LANH'!A659="","",'🔧 XY LANH'!K659)</f>
        <v/>
      </c>
      <c r="H1703">
        <f>IF('🔧 XY LANH'!A659="","",'🔧 XY LANH'!L659)</f>
        <v/>
      </c>
      <c r="I1703">
        <f>IF('🔧 XY LANH'!A659="","",'🔧 XY LANH'!M659)</f>
        <v/>
      </c>
      <c r="J1703">
        <f>IF('🔧 XY LANH'!A659="","",'🔧 XY LANH'!#REF!)</f>
        <v/>
      </c>
      <c r="L1703">
        <f>N(L1702)+IF(AND('🔎 TRA CỨU NHANH'!$C$2&lt;&gt;"",OR(ISNUMBER(SEARCH('🔎 TRA CỨU NHANH'!$C$2,$A1703)),ISNUMBER(SEARCH('🔎 TRA CỨU NHANH'!$C$2,$B1703)))),1,0)</f>
        <v/>
      </c>
      <c r="M1703">
        <f>IF(L1703&gt;N(L1702),L1703,"")</f>
        <v/>
      </c>
      <c r="N1703">
        <f>N(N1702)+IF(AND('💰 BÁO GIÁ'!$C$27&lt;&gt;"",OR(ISNUMBER(SEARCH('💰 BÁO GIÁ'!$C$27,$A1703)),ISNUMBER(SEARCH('💰 BÁO GIÁ'!$C$27,$B1703)))),1,0)</f>
        <v/>
      </c>
      <c r="O1703">
        <f>IF(N1703&gt;N(N1702),N1703,"")</f>
        <v/>
      </c>
    </row>
    <row r="1704">
      <c r="A1704">
        <f>IF('🔧 XY LANH'!A660="","",'🔧 XY LANH'!A660)</f>
        <v/>
      </c>
      <c r="B1704">
        <f>IF('🔧 XY LANH'!A660="","",'🔧 XY LANH'!N660)</f>
        <v/>
      </c>
      <c r="C1704">
        <f>IF('🔧 XY LANH'!A660="","","Xy lanh")</f>
        <v/>
      </c>
      <c r="D1704">
        <f>IF('🔧 XY LANH'!A660="","",'🔧 XY LANH'!I660)</f>
        <v/>
      </c>
      <c r="E1704">
        <f>IF('🔧 XY LANH'!A660="","",'🔧 XY LANH'!#REF!)</f>
        <v/>
      </c>
      <c r="F1704">
        <f>IF('🔧 XY LANH'!A660="","",'🔧 XY LANH'!J660)</f>
        <v/>
      </c>
      <c r="G1704">
        <f>IF('🔧 XY LANH'!A660="","",'🔧 XY LANH'!K660)</f>
        <v/>
      </c>
      <c r="H1704">
        <f>IF('🔧 XY LANH'!A660="","",'🔧 XY LANH'!L660)</f>
        <v/>
      </c>
      <c r="I1704">
        <f>IF('🔧 XY LANH'!A660="","",'🔧 XY LANH'!M660)</f>
        <v/>
      </c>
      <c r="J1704">
        <f>IF('🔧 XY LANH'!A660="","",'🔧 XY LANH'!#REF!)</f>
        <v/>
      </c>
      <c r="L1704">
        <f>N(L1703)+IF(AND('🔎 TRA CỨU NHANH'!$C$2&lt;&gt;"",OR(ISNUMBER(SEARCH('🔎 TRA CỨU NHANH'!$C$2,$A1704)),ISNUMBER(SEARCH('🔎 TRA CỨU NHANH'!$C$2,$B1704)))),1,0)</f>
        <v/>
      </c>
      <c r="M1704">
        <f>IF(L1704&gt;N(L1703),L1704,"")</f>
        <v/>
      </c>
      <c r="N1704">
        <f>N(N1703)+IF(AND('💰 BÁO GIÁ'!$C$27&lt;&gt;"",OR(ISNUMBER(SEARCH('💰 BÁO GIÁ'!$C$27,$A1704)),ISNUMBER(SEARCH('💰 BÁO GIÁ'!$C$27,$B1704)))),1,0)</f>
        <v/>
      </c>
      <c r="O1704">
        <f>IF(N1704&gt;N(N1703),N1704,"")</f>
        <v/>
      </c>
    </row>
    <row r="1705">
      <c r="A1705">
        <f>IF('🔧 XY LANH'!A661="","",'🔧 XY LANH'!A661)</f>
        <v/>
      </c>
      <c r="B1705">
        <f>IF('🔧 XY LANH'!A661="","",'🔧 XY LANH'!N661)</f>
        <v/>
      </c>
      <c r="C1705">
        <f>IF('🔧 XY LANH'!A661="","","Xy lanh")</f>
        <v/>
      </c>
      <c r="D1705">
        <f>IF('🔧 XY LANH'!A661="","",'🔧 XY LANH'!I661)</f>
        <v/>
      </c>
      <c r="E1705">
        <f>IF('🔧 XY LANH'!A661="","",'🔧 XY LANH'!#REF!)</f>
        <v/>
      </c>
      <c r="F1705">
        <f>IF('🔧 XY LANH'!A661="","",'🔧 XY LANH'!J661)</f>
        <v/>
      </c>
      <c r="G1705">
        <f>IF('🔧 XY LANH'!A661="","",'🔧 XY LANH'!K661)</f>
        <v/>
      </c>
      <c r="H1705">
        <f>IF('🔧 XY LANH'!A661="","",'🔧 XY LANH'!L661)</f>
        <v/>
      </c>
      <c r="I1705">
        <f>IF('🔧 XY LANH'!A661="","",'🔧 XY LANH'!M661)</f>
        <v/>
      </c>
      <c r="J1705">
        <f>IF('🔧 XY LANH'!A661="","",'🔧 XY LANH'!#REF!)</f>
        <v/>
      </c>
      <c r="L1705">
        <f>N(L1704)+IF(AND('🔎 TRA CỨU NHANH'!$C$2&lt;&gt;"",OR(ISNUMBER(SEARCH('🔎 TRA CỨU NHANH'!$C$2,$A1705)),ISNUMBER(SEARCH('🔎 TRA CỨU NHANH'!$C$2,$B1705)))),1,0)</f>
        <v/>
      </c>
      <c r="M1705">
        <f>IF(L1705&gt;N(L1704),L1705,"")</f>
        <v/>
      </c>
      <c r="N1705">
        <f>N(N1704)+IF(AND('💰 BÁO GIÁ'!$C$27&lt;&gt;"",OR(ISNUMBER(SEARCH('💰 BÁO GIÁ'!$C$27,$A1705)),ISNUMBER(SEARCH('💰 BÁO GIÁ'!$C$27,$B1705)))),1,0)</f>
        <v/>
      </c>
      <c r="O1705">
        <f>IF(N1705&gt;N(N1704),N1705,"")</f>
        <v/>
      </c>
    </row>
    <row r="1706">
      <c r="A1706">
        <f>IF('🔧 XY LANH'!A662="","",'🔧 XY LANH'!A662)</f>
        <v/>
      </c>
      <c r="B1706">
        <f>IF('🔧 XY LANH'!A662="","",'🔧 XY LANH'!N662)</f>
        <v/>
      </c>
      <c r="C1706">
        <f>IF('🔧 XY LANH'!A662="","","Xy lanh")</f>
        <v/>
      </c>
      <c r="D1706">
        <f>IF('🔧 XY LANH'!A662="","",'🔧 XY LANH'!I662)</f>
        <v/>
      </c>
      <c r="E1706">
        <f>IF('🔧 XY LANH'!A662="","",'🔧 XY LANH'!#REF!)</f>
        <v/>
      </c>
      <c r="F1706">
        <f>IF('🔧 XY LANH'!A662="","",'🔧 XY LANH'!J662)</f>
        <v/>
      </c>
      <c r="G1706">
        <f>IF('🔧 XY LANH'!A662="","",'🔧 XY LANH'!K662)</f>
        <v/>
      </c>
      <c r="H1706">
        <f>IF('🔧 XY LANH'!A662="","",'🔧 XY LANH'!L662)</f>
        <v/>
      </c>
      <c r="I1706">
        <f>IF('🔧 XY LANH'!A662="","",'🔧 XY LANH'!M662)</f>
        <v/>
      </c>
      <c r="J1706">
        <f>IF('🔧 XY LANH'!A662="","",'🔧 XY LANH'!#REF!)</f>
        <v/>
      </c>
      <c r="L1706">
        <f>N(L1705)+IF(AND('🔎 TRA CỨU NHANH'!$C$2&lt;&gt;"",OR(ISNUMBER(SEARCH('🔎 TRA CỨU NHANH'!$C$2,$A1706)),ISNUMBER(SEARCH('🔎 TRA CỨU NHANH'!$C$2,$B1706)))),1,0)</f>
        <v/>
      </c>
      <c r="M1706">
        <f>IF(L1706&gt;N(L1705),L1706,"")</f>
        <v/>
      </c>
      <c r="N1706">
        <f>N(N1705)+IF(AND('💰 BÁO GIÁ'!$C$27&lt;&gt;"",OR(ISNUMBER(SEARCH('💰 BÁO GIÁ'!$C$27,$A1706)),ISNUMBER(SEARCH('💰 BÁO GIÁ'!$C$27,$B1706)))),1,0)</f>
        <v/>
      </c>
      <c r="O1706">
        <f>IF(N1706&gt;N(N1705),N1706,"")</f>
        <v/>
      </c>
    </row>
    <row r="1707">
      <c r="A1707">
        <f>IF('🔧 XY LANH'!A663="","",'🔧 XY LANH'!A663)</f>
        <v/>
      </c>
      <c r="B1707">
        <f>IF('🔧 XY LANH'!A663="","",'🔧 XY LANH'!N663)</f>
        <v/>
      </c>
      <c r="C1707">
        <f>IF('🔧 XY LANH'!A663="","","Xy lanh")</f>
        <v/>
      </c>
      <c r="D1707">
        <f>IF('🔧 XY LANH'!A663="","",'🔧 XY LANH'!I663)</f>
        <v/>
      </c>
      <c r="E1707">
        <f>IF('🔧 XY LANH'!A663="","",'🔧 XY LANH'!#REF!)</f>
        <v/>
      </c>
      <c r="F1707">
        <f>IF('🔧 XY LANH'!A663="","",'🔧 XY LANH'!J663)</f>
        <v/>
      </c>
      <c r="G1707">
        <f>IF('🔧 XY LANH'!A663="","",'🔧 XY LANH'!K663)</f>
        <v/>
      </c>
      <c r="H1707">
        <f>IF('🔧 XY LANH'!A663="","",'🔧 XY LANH'!L663)</f>
        <v/>
      </c>
      <c r="I1707">
        <f>IF('🔧 XY LANH'!A663="","",'🔧 XY LANH'!M663)</f>
        <v/>
      </c>
      <c r="J1707">
        <f>IF('🔧 XY LANH'!A663="","",'🔧 XY LANH'!#REF!)</f>
        <v/>
      </c>
      <c r="L1707">
        <f>N(L1706)+IF(AND('🔎 TRA CỨU NHANH'!$C$2&lt;&gt;"",OR(ISNUMBER(SEARCH('🔎 TRA CỨU NHANH'!$C$2,$A1707)),ISNUMBER(SEARCH('🔎 TRA CỨU NHANH'!$C$2,$B1707)))),1,0)</f>
        <v/>
      </c>
      <c r="M1707">
        <f>IF(L1707&gt;N(L1706),L1707,"")</f>
        <v/>
      </c>
      <c r="N1707">
        <f>N(N1706)+IF(AND('💰 BÁO GIÁ'!$C$27&lt;&gt;"",OR(ISNUMBER(SEARCH('💰 BÁO GIÁ'!$C$27,$A1707)),ISNUMBER(SEARCH('💰 BÁO GIÁ'!$C$27,$B1707)))),1,0)</f>
        <v/>
      </c>
      <c r="O1707">
        <f>IF(N1707&gt;N(N1706),N1707,"")</f>
        <v/>
      </c>
    </row>
    <row r="1708">
      <c r="A1708">
        <f>IF('🔧 XY LANH'!A664="","",'🔧 XY LANH'!A664)</f>
        <v/>
      </c>
      <c r="B1708">
        <f>IF('🔧 XY LANH'!A664="","",'🔧 XY LANH'!N664)</f>
        <v/>
      </c>
      <c r="C1708">
        <f>IF('🔧 XY LANH'!A664="","","Xy lanh")</f>
        <v/>
      </c>
      <c r="D1708">
        <f>IF('🔧 XY LANH'!A664="","",'🔧 XY LANH'!I664)</f>
        <v/>
      </c>
      <c r="E1708">
        <f>IF('🔧 XY LANH'!A664="","",'🔧 XY LANH'!#REF!)</f>
        <v/>
      </c>
      <c r="F1708">
        <f>IF('🔧 XY LANH'!A664="","",'🔧 XY LANH'!J664)</f>
        <v/>
      </c>
      <c r="G1708">
        <f>IF('🔧 XY LANH'!A664="","",'🔧 XY LANH'!K664)</f>
        <v/>
      </c>
      <c r="H1708">
        <f>IF('🔧 XY LANH'!A664="","",'🔧 XY LANH'!L664)</f>
        <v/>
      </c>
      <c r="I1708">
        <f>IF('🔧 XY LANH'!A664="","",'🔧 XY LANH'!M664)</f>
        <v/>
      </c>
      <c r="J1708">
        <f>IF('🔧 XY LANH'!A664="","",'🔧 XY LANH'!#REF!)</f>
        <v/>
      </c>
      <c r="L1708">
        <f>N(L1707)+IF(AND('🔎 TRA CỨU NHANH'!$C$2&lt;&gt;"",OR(ISNUMBER(SEARCH('🔎 TRA CỨU NHANH'!$C$2,$A1708)),ISNUMBER(SEARCH('🔎 TRA CỨU NHANH'!$C$2,$B1708)))),1,0)</f>
        <v/>
      </c>
      <c r="M1708">
        <f>IF(L1708&gt;N(L1707),L1708,"")</f>
        <v/>
      </c>
      <c r="N1708">
        <f>N(N1707)+IF(AND('💰 BÁO GIÁ'!$C$27&lt;&gt;"",OR(ISNUMBER(SEARCH('💰 BÁO GIÁ'!$C$27,$A1708)),ISNUMBER(SEARCH('💰 BÁO GIÁ'!$C$27,$B1708)))),1,0)</f>
        <v/>
      </c>
      <c r="O1708">
        <f>IF(N1708&gt;N(N1707),N1708,"")</f>
        <v/>
      </c>
    </row>
    <row r="1709">
      <c r="A1709">
        <f>IF('🔧 XY LANH'!A665="","",'🔧 XY LANH'!A665)</f>
        <v/>
      </c>
      <c r="B1709">
        <f>IF('🔧 XY LANH'!A665="","",'🔧 XY LANH'!N665)</f>
        <v/>
      </c>
      <c r="C1709">
        <f>IF('🔧 XY LANH'!A665="","","Xy lanh")</f>
        <v/>
      </c>
      <c r="D1709">
        <f>IF('🔧 XY LANH'!A665="","",'🔧 XY LANH'!I665)</f>
        <v/>
      </c>
      <c r="E1709">
        <f>IF('🔧 XY LANH'!A665="","",'🔧 XY LANH'!#REF!)</f>
        <v/>
      </c>
      <c r="F1709">
        <f>IF('🔧 XY LANH'!A665="","",'🔧 XY LANH'!J665)</f>
        <v/>
      </c>
      <c r="G1709">
        <f>IF('🔧 XY LANH'!A665="","",'🔧 XY LANH'!K665)</f>
        <v/>
      </c>
      <c r="H1709">
        <f>IF('🔧 XY LANH'!A665="","",'🔧 XY LANH'!L665)</f>
        <v/>
      </c>
      <c r="I1709">
        <f>IF('🔧 XY LANH'!A665="","",'🔧 XY LANH'!M665)</f>
        <v/>
      </c>
      <c r="J1709">
        <f>IF('🔧 XY LANH'!A665="","",'🔧 XY LANH'!#REF!)</f>
        <v/>
      </c>
      <c r="L1709">
        <f>N(L1708)+IF(AND('🔎 TRA CỨU NHANH'!$C$2&lt;&gt;"",OR(ISNUMBER(SEARCH('🔎 TRA CỨU NHANH'!$C$2,$A1709)),ISNUMBER(SEARCH('🔎 TRA CỨU NHANH'!$C$2,$B1709)))),1,0)</f>
        <v/>
      </c>
      <c r="M1709">
        <f>IF(L1709&gt;N(L1708),L1709,"")</f>
        <v/>
      </c>
      <c r="N1709">
        <f>N(N1708)+IF(AND('💰 BÁO GIÁ'!$C$27&lt;&gt;"",OR(ISNUMBER(SEARCH('💰 BÁO GIÁ'!$C$27,$A1709)),ISNUMBER(SEARCH('💰 BÁO GIÁ'!$C$27,$B1709)))),1,0)</f>
        <v/>
      </c>
      <c r="O1709">
        <f>IF(N1709&gt;N(N1708),N1709,"")</f>
        <v/>
      </c>
    </row>
    <row r="1710">
      <c r="A1710">
        <f>IF('🔧 XY LANH'!A666="","",'🔧 XY LANH'!A666)</f>
        <v/>
      </c>
      <c r="B1710">
        <f>IF('🔧 XY LANH'!A666="","",'🔧 XY LANH'!N666)</f>
        <v/>
      </c>
      <c r="C1710">
        <f>IF('🔧 XY LANH'!A666="","","Xy lanh")</f>
        <v/>
      </c>
      <c r="D1710">
        <f>IF('🔧 XY LANH'!A666="","",'🔧 XY LANH'!I666)</f>
        <v/>
      </c>
      <c r="E1710">
        <f>IF('🔧 XY LANH'!A666="","",'🔧 XY LANH'!#REF!)</f>
        <v/>
      </c>
      <c r="F1710">
        <f>IF('🔧 XY LANH'!A666="","",'🔧 XY LANH'!J666)</f>
        <v/>
      </c>
      <c r="G1710">
        <f>IF('🔧 XY LANH'!A666="","",'🔧 XY LANH'!K666)</f>
        <v/>
      </c>
      <c r="H1710">
        <f>IF('🔧 XY LANH'!A666="","",'🔧 XY LANH'!L666)</f>
        <v/>
      </c>
      <c r="I1710">
        <f>IF('🔧 XY LANH'!A666="","",'🔧 XY LANH'!M666)</f>
        <v/>
      </c>
      <c r="J1710">
        <f>IF('🔧 XY LANH'!A666="","",'🔧 XY LANH'!#REF!)</f>
        <v/>
      </c>
      <c r="L1710">
        <f>N(L1709)+IF(AND('🔎 TRA CỨU NHANH'!$C$2&lt;&gt;"",OR(ISNUMBER(SEARCH('🔎 TRA CỨU NHANH'!$C$2,$A1710)),ISNUMBER(SEARCH('🔎 TRA CỨU NHANH'!$C$2,$B1710)))),1,0)</f>
        <v/>
      </c>
      <c r="M1710">
        <f>IF(L1710&gt;N(L1709),L1710,"")</f>
        <v/>
      </c>
      <c r="N1710">
        <f>N(N1709)+IF(AND('💰 BÁO GIÁ'!$C$27&lt;&gt;"",OR(ISNUMBER(SEARCH('💰 BÁO GIÁ'!$C$27,$A1710)),ISNUMBER(SEARCH('💰 BÁO GIÁ'!$C$27,$B1710)))),1,0)</f>
        <v/>
      </c>
      <c r="O1710">
        <f>IF(N1710&gt;N(N1709),N1710,"")</f>
        <v/>
      </c>
    </row>
    <row r="1711">
      <c r="A1711">
        <f>IF('🔧 XY LANH'!A667="","",'🔧 XY LANH'!A667)</f>
        <v/>
      </c>
      <c r="B1711">
        <f>IF('🔧 XY LANH'!A667="","",'🔧 XY LANH'!N667)</f>
        <v/>
      </c>
      <c r="C1711">
        <f>IF('🔧 XY LANH'!A667="","","Xy lanh")</f>
        <v/>
      </c>
      <c r="D1711">
        <f>IF('🔧 XY LANH'!A667="","",'🔧 XY LANH'!I667)</f>
        <v/>
      </c>
      <c r="E1711">
        <f>IF('🔧 XY LANH'!A667="","",'🔧 XY LANH'!#REF!)</f>
        <v/>
      </c>
      <c r="F1711">
        <f>IF('🔧 XY LANH'!A667="","",'🔧 XY LANH'!J667)</f>
        <v/>
      </c>
      <c r="G1711">
        <f>IF('🔧 XY LANH'!A667="","",'🔧 XY LANH'!K667)</f>
        <v/>
      </c>
      <c r="H1711">
        <f>IF('🔧 XY LANH'!A667="","",'🔧 XY LANH'!L667)</f>
        <v/>
      </c>
      <c r="I1711">
        <f>IF('🔧 XY LANH'!A667="","",'🔧 XY LANH'!M667)</f>
        <v/>
      </c>
      <c r="J1711">
        <f>IF('🔧 XY LANH'!A667="","",'🔧 XY LANH'!#REF!)</f>
        <v/>
      </c>
      <c r="L1711">
        <f>N(L1710)+IF(AND('🔎 TRA CỨU NHANH'!$C$2&lt;&gt;"",OR(ISNUMBER(SEARCH('🔎 TRA CỨU NHANH'!$C$2,$A1711)),ISNUMBER(SEARCH('🔎 TRA CỨU NHANH'!$C$2,$B1711)))),1,0)</f>
        <v/>
      </c>
      <c r="M1711">
        <f>IF(L1711&gt;N(L1710),L1711,"")</f>
        <v/>
      </c>
      <c r="N1711">
        <f>N(N1710)+IF(AND('💰 BÁO GIÁ'!$C$27&lt;&gt;"",OR(ISNUMBER(SEARCH('💰 BÁO GIÁ'!$C$27,$A1711)),ISNUMBER(SEARCH('💰 BÁO GIÁ'!$C$27,$B1711)))),1,0)</f>
        <v/>
      </c>
      <c r="O1711">
        <f>IF(N1711&gt;N(N1710),N1711,"")</f>
        <v/>
      </c>
    </row>
    <row r="1712">
      <c r="A1712">
        <f>IF('🔧 XY LANH'!A668="","",'🔧 XY LANH'!A668)</f>
        <v/>
      </c>
      <c r="B1712">
        <f>IF('🔧 XY LANH'!A668="","",'🔧 XY LANH'!N668)</f>
        <v/>
      </c>
      <c r="C1712">
        <f>IF('🔧 XY LANH'!A668="","","Xy lanh")</f>
        <v/>
      </c>
      <c r="D1712">
        <f>IF('🔧 XY LANH'!A668="","",'🔧 XY LANH'!I668)</f>
        <v/>
      </c>
      <c r="E1712">
        <f>IF('🔧 XY LANH'!A668="","",'🔧 XY LANH'!#REF!)</f>
        <v/>
      </c>
      <c r="F1712">
        <f>IF('🔧 XY LANH'!A668="","",'🔧 XY LANH'!J668)</f>
        <v/>
      </c>
      <c r="G1712">
        <f>IF('🔧 XY LANH'!A668="","",'🔧 XY LANH'!K668)</f>
        <v/>
      </c>
      <c r="H1712">
        <f>IF('🔧 XY LANH'!A668="","",'🔧 XY LANH'!L668)</f>
        <v/>
      </c>
      <c r="I1712">
        <f>IF('🔧 XY LANH'!A668="","",'🔧 XY LANH'!M668)</f>
        <v/>
      </c>
      <c r="J1712">
        <f>IF('🔧 XY LANH'!A668="","",'🔧 XY LANH'!#REF!)</f>
        <v/>
      </c>
      <c r="L1712">
        <f>N(L1711)+IF(AND('🔎 TRA CỨU NHANH'!$C$2&lt;&gt;"",OR(ISNUMBER(SEARCH('🔎 TRA CỨU NHANH'!$C$2,$A1712)),ISNUMBER(SEARCH('🔎 TRA CỨU NHANH'!$C$2,$B1712)))),1,0)</f>
        <v/>
      </c>
      <c r="M1712">
        <f>IF(L1712&gt;N(L1711),L1712,"")</f>
        <v/>
      </c>
      <c r="N1712">
        <f>N(N1711)+IF(AND('💰 BÁO GIÁ'!$C$27&lt;&gt;"",OR(ISNUMBER(SEARCH('💰 BÁO GIÁ'!$C$27,$A1712)),ISNUMBER(SEARCH('💰 BÁO GIÁ'!$C$27,$B1712)))),1,0)</f>
        <v/>
      </c>
      <c r="O1712">
        <f>IF(N1712&gt;N(N1711),N1712,"")</f>
        <v/>
      </c>
    </row>
    <row r="1713">
      <c r="A1713">
        <f>IF('🔧 XY LANH'!A669="","",'🔧 XY LANH'!A669)</f>
        <v/>
      </c>
      <c r="B1713">
        <f>IF('🔧 XY LANH'!A669="","",'🔧 XY LANH'!N669)</f>
        <v/>
      </c>
      <c r="C1713">
        <f>IF('🔧 XY LANH'!A669="","","Xy lanh")</f>
        <v/>
      </c>
      <c r="D1713">
        <f>IF('🔧 XY LANH'!A669="","",'🔧 XY LANH'!I669)</f>
        <v/>
      </c>
      <c r="E1713">
        <f>IF('🔧 XY LANH'!A669="","",'🔧 XY LANH'!#REF!)</f>
        <v/>
      </c>
      <c r="F1713">
        <f>IF('🔧 XY LANH'!A669="","",'🔧 XY LANH'!J669)</f>
        <v/>
      </c>
      <c r="G1713">
        <f>IF('🔧 XY LANH'!A669="","",'🔧 XY LANH'!K669)</f>
        <v/>
      </c>
      <c r="H1713">
        <f>IF('🔧 XY LANH'!A669="","",'🔧 XY LANH'!L669)</f>
        <v/>
      </c>
      <c r="I1713">
        <f>IF('🔧 XY LANH'!A669="","",'🔧 XY LANH'!M669)</f>
        <v/>
      </c>
      <c r="J1713">
        <f>IF('🔧 XY LANH'!A669="","",'🔧 XY LANH'!#REF!)</f>
        <v/>
      </c>
      <c r="L1713">
        <f>N(L1712)+IF(AND('🔎 TRA CỨU NHANH'!$C$2&lt;&gt;"",OR(ISNUMBER(SEARCH('🔎 TRA CỨU NHANH'!$C$2,$A1713)),ISNUMBER(SEARCH('🔎 TRA CỨU NHANH'!$C$2,$B1713)))),1,0)</f>
        <v/>
      </c>
      <c r="M1713">
        <f>IF(L1713&gt;N(L1712),L1713,"")</f>
        <v/>
      </c>
      <c r="N1713">
        <f>N(N1712)+IF(AND('💰 BÁO GIÁ'!$C$27&lt;&gt;"",OR(ISNUMBER(SEARCH('💰 BÁO GIÁ'!$C$27,$A1713)),ISNUMBER(SEARCH('💰 BÁO GIÁ'!$C$27,$B1713)))),1,0)</f>
        <v/>
      </c>
      <c r="O1713">
        <f>IF(N1713&gt;N(N1712),N1713,"")</f>
        <v/>
      </c>
    </row>
    <row r="1714">
      <c r="A1714">
        <f>IF('🔧 XY LANH'!A670="","",'🔧 XY LANH'!A670)</f>
        <v/>
      </c>
      <c r="B1714">
        <f>IF('🔧 XY LANH'!A670="","",'🔧 XY LANH'!N670)</f>
        <v/>
      </c>
      <c r="C1714">
        <f>IF('🔧 XY LANH'!A670="","","Xy lanh")</f>
        <v/>
      </c>
      <c r="D1714">
        <f>IF('🔧 XY LANH'!A670="","",'🔧 XY LANH'!I670)</f>
        <v/>
      </c>
      <c r="E1714">
        <f>IF('🔧 XY LANH'!A670="","",'🔧 XY LANH'!#REF!)</f>
        <v/>
      </c>
      <c r="F1714">
        <f>IF('🔧 XY LANH'!A670="","",'🔧 XY LANH'!J670)</f>
        <v/>
      </c>
      <c r="G1714">
        <f>IF('🔧 XY LANH'!A670="","",'🔧 XY LANH'!K670)</f>
        <v/>
      </c>
      <c r="H1714">
        <f>IF('🔧 XY LANH'!A670="","",'🔧 XY LANH'!L670)</f>
        <v/>
      </c>
      <c r="I1714">
        <f>IF('🔧 XY LANH'!A670="","",'🔧 XY LANH'!M670)</f>
        <v/>
      </c>
      <c r="J1714">
        <f>IF('🔧 XY LANH'!A670="","",'🔧 XY LANH'!#REF!)</f>
        <v/>
      </c>
      <c r="L1714">
        <f>N(L1713)+IF(AND('🔎 TRA CỨU NHANH'!$C$2&lt;&gt;"",OR(ISNUMBER(SEARCH('🔎 TRA CỨU NHANH'!$C$2,$A1714)),ISNUMBER(SEARCH('🔎 TRA CỨU NHANH'!$C$2,$B1714)))),1,0)</f>
        <v/>
      </c>
      <c r="M1714">
        <f>IF(L1714&gt;N(L1713),L1714,"")</f>
        <v/>
      </c>
      <c r="N1714">
        <f>N(N1713)+IF(AND('💰 BÁO GIÁ'!$C$27&lt;&gt;"",OR(ISNUMBER(SEARCH('💰 BÁO GIÁ'!$C$27,$A1714)),ISNUMBER(SEARCH('💰 BÁO GIÁ'!$C$27,$B1714)))),1,0)</f>
        <v/>
      </c>
      <c r="O1714">
        <f>IF(N1714&gt;N(N1713),N1714,"")</f>
        <v/>
      </c>
    </row>
    <row r="1715">
      <c r="A1715">
        <f>IF('🔧 XY LANH'!A671="","",'🔧 XY LANH'!A671)</f>
        <v/>
      </c>
      <c r="B1715">
        <f>IF('🔧 XY LANH'!A671="","",'🔧 XY LANH'!N671)</f>
        <v/>
      </c>
      <c r="C1715">
        <f>IF('🔧 XY LANH'!A671="","","Xy lanh")</f>
        <v/>
      </c>
      <c r="D1715">
        <f>IF('🔧 XY LANH'!A671="","",'🔧 XY LANH'!I671)</f>
        <v/>
      </c>
      <c r="E1715">
        <f>IF('🔧 XY LANH'!A671="","",'🔧 XY LANH'!#REF!)</f>
        <v/>
      </c>
      <c r="F1715">
        <f>IF('🔧 XY LANH'!A671="","",'🔧 XY LANH'!J671)</f>
        <v/>
      </c>
      <c r="G1715">
        <f>IF('🔧 XY LANH'!A671="","",'🔧 XY LANH'!K671)</f>
        <v/>
      </c>
      <c r="H1715">
        <f>IF('🔧 XY LANH'!A671="","",'🔧 XY LANH'!L671)</f>
        <v/>
      </c>
      <c r="I1715">
        <f>IF('🔧 XY LANH'!A671="","",'🔧 XY LANH'!M671)</f>
        <v/>
      </c>
      <c r="J1715">
        <f>IF('🔧 XY LANH'!A671="","",'🔧 XY LANH'!#REF!)</f>
        <v/>
      </c>
      <c r="L1715">
        <f>N(L1714)+IF(AND('🔎 TRA CỨU NHANH'!$C$2&lt;&gt;"",OR(ISNUMBER(SEARCH('🔎 TRA CỨU NHANH'!$C$2,$A1715)),ISNUMBER(SEARCH('🔎 TRA CỨU NHANH'!$C$2,$B1715)))),1,0)</f>
        <v/>
      </c>
      <c r="M1715">
        <f>IF(L1715&gt;N(L1714),L1715,"")</f>
        <v/>
      </c>
      <c r="N1715">
        <f>N(N1714)+IF(AND('💰 BÁO GIÁ'!$C$27&lt;&gt;"",OR(ISNUMBER(SEARCH('💰 BÁO GIÁ'!$C$27,$A1715)),ISNUMBER(SEARCH('💰 BÁO GIÁ'!$C$27,$B1715)))),1,0)</f>
        <v/>
      </c>
      <c r="O1715">
        <f>IF(N1715&gt;N(N1714),N1715,"")</f>
        <v/>
      </c>
    </row>
    <row r="1716">
      <c r="A1716">
        <f>IF('🔧 XY LANH'!A672="","",'🔧 XY LANH'!A672)</f>
        <v/>
      </c>
      <c r="B1716">
        <f>IF('🔧 XY LANH'!A672="","",'🔧 XY LANH'!N672)</f>
        <v/>
      </c>
      <c r="C1716">
        <f>IF('🔧 XY LANH'!A672="","","Xy lanh")</f>
        <v/>
      </c>
      <c r="D1716">
        <f>IF('🔧 XY LANH'!A672="","",'🔧 XY LANH'!I672)</f>
        <v/>
      </c>
      <c r="E1716">
        <f>IF('🔧 XY LANH'!A672="","",'🔧 XY LANH'!#REF!)</f>
        <v/>
      </c>
      <c r="F1716">
        <f>IF('🔧 XY LANH'!A672="","",'🔧 XY LANH'!J672)</f>
        <v/>
      </c>
      <c r="G1716">
        <f>IF('🔧 XY LANH'!A672="","",'🔧 XY LANH'!K672)</f>
        <v/>
      </c>
      <c r="H1716">
        <f>IF('🔧 XY LANH'!A672="","",'🔧 XY LANH'!L672)</f>
        <v/>
      </c>
      <c r="I1716">
        <f>IF('🔧 XY LANH'!A672="","",'🔧 XY LANH'!M672)</f>
        <v/>
      </c>
      <c r="J1716">
        <f>IF('🔧 XY LANH'!A672="","",'🔧 XY LANH'!#REF!)</f>
        <v/>
      </c>
      <c r="L1716">
        <f>N(L1715)+IF(AND('🔎 TRA CỨU NHANH'!$C$2&lt;&gt;"",OR(ISNUMBER(SEARCH('🔎 TRA CỨU NHANH'!$C$2,$A1716)),ISNUMBER(SEARCH('🔎 TRA CỨU NHANH'!$C$2,$B1716)))),1,0)</f>
        <v/>
      </c>
      <c r="M1716">
        <f>IF(L1716&gt;N(L1715),L1716,"")</f>
        <v/>
      </c>
      <c r="N1716">
        <f>N(N1715)+IF(AND('💰 BÁO GIÁ'!$C$27&lt;&gt;"",OR(ISNUMBER(SEARCH('💰 BÁO GIÁ'!$C$27,$A1716)),ISNUMBER(SEARCH('💰 BÁO GIÁ'!$C$27,$B1716)))),1,0)</f>
        <v/>
      </c>
      <c r="O1716">
        <f>IF(N1716&gt;N(N1715),N1716,"")</f>
        <v/>
      </c>
    </row>
    <row r="1717">
      <c r="A1717">
        <f>IF('🔧 XY LANH'!A673="","",'🔧 XY LANH'!A673)</f>
        <v/>
      </c>
      <c r="B1717">
        <f>IF('🔧 XY LANH'!A673="","",'🔧 XY LANH'!N673)</f>
        <v/>
      </c>
      <c r="C1717">
        <f>IF('🔧 XY LANH'!A673="","","Xy lanh")</f>
        <v/>
      </c>
      <c r="D1717">
        <f>IF('🔧 XY LANH'!A673="","",'🔧 XY LANH'!I673)</f>
        <v/>
      </c>
      <c r="E1717">
        <f>IF('🔧 XY LANH'!A673="","",'🔧 XY LANH'!#REF!)</f>
        <v/>
      </c>
      <c r="F1717">
        <f>IF('🔧 XY LANH'!A673="","",'🔧 XY LANH'!J673)</f>
        <v/>
      </c>
      <c r="G1717">
        <f>IF('🔧 XY LANH'!A673="","",'🔧 XY LANH'!K673)</f>
        <v/>
      </c>
      <c r="H1717">
        <f>IF('🔧 XY LANH'!A673="","",'🔧 XY LANH'!L673)</f>
        <v/>
      </c>
      <c r="I1717">
        <f>IF('🔧 XY LANH'!A673="","",'🔧 XY LANH'!M673)</f>
        <v/>
      </c>
      <c r="J1717">
        <f>IF('🔧 XY LANH'!A673="","",'🔧 XY LANH'!#REF!)</f>
        <v/>
      </c>
      <c r="L1717">
        <f>N(L1716)+IF(AND('🔎 TRA CỨU NHANH'!$C$2&lt;&gt;"",OR(ISNUMBER(SEARCH('🔎 TRA CỨU NHANH'!$C$2,$A1717)),ISNUMBER(SEARCH('🔎 TRA CỨU NHANH'!$C$2,$B1717)))),1,0)</f>
        <v/>
      </c>
      <c r="M1717">
        <f>IF(L1717&gt;N(L1716),L1717,"")</f>
        <v/>
      </c>
      <c r="N1717">
        <f>N(N1716)+IF(AND('💰 BÁO GIÁ'!$C$27&lt;&gt;"",OR(ISNUMBER(SEARCH('💰 BÁO GIÁ'!$C$27,$A1717)),ISNUMBER(SEARCH('💰 BÁO GIÁ'!$C$27,$B1717)))),1,0)</f>
        <v/>
      </c>
      <c r="O1717">
        <f>IF(N1717&gt;N(N1716),N1717,"")</f>
        <v/>
      </c>
    </row>
    <row r="1718">
      <c r="A1718">
        <f>IF('🔧 XY LANH'!A674="","",'🔧 XY LANH'!A674)</f>
        <v/>
      </c>
      <c r="B1718">
        <f>IF('🔧 XY LANH'!A674="","",'🔧 XY LANH'!N674)</f>
        <v/>
      </c>
      <c r="C1718">
        <f>IF('🔧 XY LANH'!A674="","","Xy lanh")</f>
        <v/>
      </c>
      <c r="D1718">
        <f>IF('🔧 XY LANH'!A674="","",'🔧 XY LANH'!I674)</f>
        <v/>
      </c>
      <c r="E1718">
        <f>IF('🔧 XY LANH'!A674="","",'🔧 XY LANH'!#REF!)</f>
        <v/>
      </c>
      <c r="F1718">
        <f>IF('🔧 XY LANH'!A674="","",'🔧 XY LANH'!J674)</f>
        <v/>
      </c>
      <c r="G1718">
        <f>IF('🔧 XY LANH'!A674="","",'🔧 XY LANH'!K674)</f>
        <v/>
      </c>
      <c r="H1718">
        <f>IF('🔧 XY LANH'!A674="","",'🔧 XY LANH'!L674)</f>
        <v/>
      </c>
      <c r="I1718">
        <f>IF('🔧 XY LANH'!A674="","",'🔧 XY LANH'!M674)</f>
        <v/>
      </c>
      <c r="J1718">
        <f>IF('🔧 XY LANH'!A674="","",'🔧 XY LANH'!#REF!)</f>
        <v/>
      </c>
      <c r="L1718">
        <f>N(L1717)+IF(AND('🔎 TRA CỨU NHANH'!$C$2&lt;&gt;"",OR(ISNUMBER(SEARCH('🔎 TRA CỨU NHANH'!$C$2,$A1718)),ISNUMBER(SEARCH('🔎 TRA CỨU NHANH'!$C$2,$B1718)))),1,0)</f>
        <v/>
      </c>
      <c r="M1718">
        <f>IF(L1718&gt;N(L1717),L1718,"")</f>
        <v/>
      </c>
      <c r="N1718">
        <f>N(N1717)+IF(AND('💰 BÁO GIÁ'!$C$27&lt;&gt;"",OR(ISNUMBER(SEARCH('💰 BÁO GIÁ'!$C$27,$A1718)),ISNUMBER(SEARCH('💰 BÁO GIÁ'!$C$27,$B1718)))),1,0)</f>
        <v/>
      </c>
      <c r="O1718">
        <f>IF(N1718&gt;N(N1717),N1718,"")</f>
        <v/>
      </c>
    </row>
    <row r="1719">
      <c r="A1719">
        <f>IF('🔧 XY LANH'!A675="","",'🔧 XY LANH'!A675)</f>
        <v/>
      </c>
      <c r="B1719">
        <f>IF('🔧 XY LANH'!A675="","",'🔧 XY LANH'!N675)</f>
        <v/>
      </c>
      <c r="C1719">
        <f>IF('🔧 XY LANH'!A675="","","Xy lanh")</f>
        <v/>
      </c>
      <c r="D1719">
        <f>IF('🔧 XY LANH'!A675="","",'🔧 XY LANH'!I675)</f>
        <v/>
      </c>
      <c r="E1719">
        <f>IF('🔧 XY LANH'!A675="","",'🔧 XY LANH'!#REF!)</f>
        <v/>
      </c>
      <c r="F1719">
        <f>IF('🔧 XY LANH'!A675="","",'🔧 XY LANH'!J675)</f>
        <v/>
      </c>
      <c r="G1719">
        <f>IF('🔧 XY LANH'!A675="","",'🔧 XY LANH'!K675)</f>
        <v/>
      </c>
      <c r="H1719">
        <f>IF('🔧 XY LANH'!A675="","",'🔧 XY LANH'!L675)</f>
        <v/>
      </c>
      <c r="I1719">
        <f>IF('🔧 XY LANH'!A675="","",'🔧 XY LANH'!M675)</f>
        <v/>
      </c>
      <c r="J1719">
        <f>IF('🔧 XY LANH'!A675="","",'🔧 XY LANH'!#REF!)</f>
        <v/>
      </c>
      <c r="L1719">
        <f>N(L1718)+IF(AND('🔎 TRA CỨU NHANH'!$C$2&lt;&gt;"",OR(ISNUMBER(SEARCH('🔎 TRA CỨU NHANH'!$C$2,$A1719)),ISNUMBER(SEARCH('🔎 TRA CỨU NHANH'!$C$2,$B1719)))),1,0)</f>
        <v/>
      </c>
      <c r="M1719">
        <f>IF(L1719&gt;N(L1718),L1719,"")</f>
        <v/>
      </c>
      <c r="N1719">
        <f>N(N1718)+IF(AND('💰 BÁO GIÁ'!$C$27&lt;&gt;"",OR(ISNUMBER(SEARCH('💰 BÁO GIÁ'!$C$27,$A1719)),ISNUMBER(SEARCH('💰 BÁO GIÁ'!$C$27,$B1719)))),1,0)</f>
        <v/>
      </c>
      <c r="O1719">
        <f>IF(N1719&gt;N(N1718),N1719,"")</f>
        <v/>
      </c>
    </row>
    <row r="1720">
      <c r="A1720">
        <f>IF('🔧 XY LANH'!A676="","",'🔧 XY LANH'!A676)</f>
        <v/>
      </c>
      <c r="B1720">
        <f>IF('🔧 XY LANH'!A676="","",'🔧 XY LANH'!N676)</f>
        <v/>
      </c>
      <c r="C1720">
        <f>IF('🔧 XY LANH'!A676="","","Xy lanh")</f>
        <v/>
      </c>
      <c r="D1720">
        <f>IF('🔧 XY LANH'!A676="","",'🔧 XY LANH'!I676)</f>
        <v/>
      </c>
      <c r="E1720">
        <f>IF('🔧 XY LANH'!A676="","",'🔧 XY LANH'!#REF!)</f>
        <v/>
      </c>
      <c r="F1720">
        <f>IF('🔧 XY LANH'!A676="","",'🔧 XY LANH'!J676)</f>
        <v/>
      </c>
      <c r="G1720">
        <f>IF('🔧 XY LANH'!A676="","",'🔧 XY LANH'!K676)</f>
        <v/>
      </c>
      <c r="H1720">
        <f>IF('🔧 XY LANH'!A676="","",'🔧 XY LANH'!L676)</f>
        <v/>
      </c>
      <c r="I1720">
        <f>IF('🔧 XY LANH'!A676="","",'🔧 XY LANH'!M676)</f>
        <v/>
      </c>
      <c r="J1720">
        <f>IF('🔧 XY LANH'!A676="","",'🔧 XY LANH'!#REF!)</f>
        <v/>
      </c>
      <c r="L1720">
        <f>N(L1719)+IF(AND('🔎 TRA CỨU NHANH'!$C$2&lt;&gt;"",OR(ISNUMBER(SEARCH('🔎 TRA CỨU NHANH'!$C$2,$A1720)),ISNUMBER(SEARCH('🔎 TRA CỨU NHANH'!$C$2,$B1720)))),1,0)</f>
        <v/>
      </c>
      <c r="M1720">
        <f>IF(L1720&gt;N(L1719),L1720,"")</f>
        <v/>
      </c>
      <c r="N1720">
        <f>N(N1719)+IF(AND('💰 BÁO GIÁ'!$C$27&lt;&gt;"",OR(ISNUMBER(SEARCH('💰 BÁO GIÁ'!$C$27,$A1720)),ISNUMBER(SEARCH('💰 BÁO GIÁ'!$C$27,$B1720)))),1,0)</f>
        <v/>
      </c>
      <c r="O1720">
        <f>IF(N1720&gt;N(N1719),N1720,"")</f>
        <v/>
      </c>
    </row>
    <row r="1721">
      <c r="A1721">
        <f>IF('🔧 XY LANH'!A677="","",'🔧 XY LANH'!A677)</f>
        <v/>
      </c>
      <c r="B1721">
        <f>IF('🔧 XY LANH'!A677="","",'🔧 XY LANH'!N677)</f>
        <v/>
      </c>
      <c r="C1721">
        <f>IF('🔧 XY LANH'!A677="","","Xy lanh")</f>
        <v/>
      </c>
      <c r="D1721">
        <f>IF('🔧 XY LANH'!A677="","",'🔧 XY LANH'!I677)</f>
        <v/>
      </c>
      <c r="E1721">
        <f>IF('🔧 XY LANH'!A677="","",'🔧 XY LANH'!#REF!)</f>
        <v/>
      </c>
      <c r="F1721">
        <f>IF('🔧 XY LANH'!A677="","",'🔧 XY LANH'!J677)</f>
        <v/>
      </c>
      <c r="G1721">
        <f>IF('🔧 XY LANH'!A677="","",'🔧 XY LANH'!K677)</f>
        <v/>
      </c>
      <c r="H1721">
        <f>IF('🔧 XY LANH'!A677="","",'🔧 XY LANH'!L677)</f>
        <v/>
      </c>
      <c r="I1721">
        <f>IF('🔧 XY LANH'!A677="","",'🔧 XY LANH'!M677)</f>
        <v/>
      </c>
      <c r="J1721">
        <f>IF('🔧 XY LANH'!A677="","",'🔧 XY LANH'!#REF!)</f>
        <v/>
      </c>
      <c r="L1721">
        <f>N(L1720)+IF(AND('🔎 TRA CỨU NHANH'!$C$2&lt;&gt;"",OR(ISNUMBER(SEARCH('🔎 TRA CỨU NHANH'!$C$2,$A1721)),ISNUMBER(SEARCH('🔎 TRA CỨU NHANH'!$C$2,$B1721)))),1,0)</f>
        <v/>
      </c>
      <c r="M1721">
        <f>IF(L1721&gt;N(L1720),L1721,"")</f>
        <v/>
      </c>
      <c r="N1721">
        <f>N(N1720)+IF(AND('💰 BÁO GIÁ'!$C$27&lt;&gt;"",OR(ISNUMBER(SEARCH('💰 BÁO GIÁ'!$C$27,$A1721)),ISNUMBER(SEARCH('💰 BÁO GIÁ'!$C$27,$B1721)))),1,0)</f>
        <v/>
      </c>
      <c r="O1721">
        <f>IF(N1721&gt;N(N1720),N1721,"")</f>
        <v/>
      </c>
    </row>
    <row r="1722">
      <c r="A1722">
        <f>IF('🔧 XY LANH'!A678="","",'🔧 XY LANH'!A678)</f>
        <v/>
      </c>
      <c r="B1722">
        <f>IF('🔧 XY LANH'!A678="","",'🔧 XY LANH'!N678)</f>
        <v/>
      </c>
      <c r="C1722">
        <f>IF('🔧 XY LANH'!A678="","","Xy lanh")</f>
        <v/>
      </c>
      <c r="D1722">
        <f>IF('🔧 XY LANH'!A678="","",'🔧 XY LANH'!I678)</f>
        <v/>
      </c>
      <c r="E1722">
        <f>IF('🔧 XY LANH'!A678="","",'🔧 XY LANH'!#REF!)</f>
        <v/>
      </c>
      <c r="F1722">
        <f>IF('🔧 XY LANH'!A678="","",'🔧 XY LANH'!J678)</f>
        <v/>
      </c>
      <c r="G1722">
        <f>IF('🔧 XY LANH'!A678="","",'🔧 XY LANH'!K678)</f>
        <v/>
      </c>
      <c r="H1722">
        <f>IF('🔧 XY LANH'!A678="","",'🔧 XY LANH'!L678)</f>
        <v/>
      </c>
      <c r="I1722">
        <f>IF('🔧 XY LANH'!A678="","",'🔧 XY LANH'!M678)</f>
        <v/>
      </c>
      <c r="J1722">
        <f>IF('🔧 XY LANH'!A678="","",'🔧 XY LANH'!#REF!)</f>
        <v/>
      </c>
      <c r="L1722">
        <f>N(L1721)+IF(AND('🔎 TRA CỨU NHANH'!$C$2&lt;&gt;"",OR(ISNUMBER(SEARCH('🔎 TRA CỨU NHANH'!$C$2,$A1722)),ISNUMBER(SEARCH('🔎 TRA CỨU NHANH'!$C$2,$B1722)))),1,0)</f>
        <v/>
      </c>
      <c r="M1722">
        <f>IF(L1722&gt;N(L1721),L1722,"")</f>
        <v/>
      </c>
      <c r="N1722">
        <f>N(N1721)+IF(AND('💰 BÁO GIÁ'!$C$27&lt;&gt;"",OR(ISNUMBER(SEARCH('💰 BÁO GIÁ'!$C$27,$A1722)),ISNUMBER(SEARCH('💰 BÁO GIÁ'!$C$27,$B1722)))),1,0)</f>
        <v/>
      </c>
      <c r="O1722">
        <f>IF(N1722&gt;N(N1721),N1722,"")</f>
        <v/>
      </c>
    </row>
    <row r="1723">
      <c r="A1723">
        <f>IF('🔧 XY LANH'!A679="","",'🔧 XY LANH'!A679)</f>
        <v/>
      </c>
      <c r="B1723">
        <f>IF('🔧 XY LANH'!A679="","",'🔧 XY LANH'!N679)</f>
        <v/>
      </c>
      <c r="C1723">
        <f>IF('🔧 XY LANH'!A679="","","Xy lanh")</f>
        <v/>
      </c>
      <c r="D1723">
        <f>IF('🔧 XY LANH'!A679="","",'🔧 XY LANH'!I679)</f>
        <v/>
      </c>
      <c r="E1723">
        <f>IF('🔧 XY LANH'!A679="","",'🔧 XY LANH'!#REF!)</f>
        <v/>
      </c>
      <c r="F1723">
        <f>IF('🔧 XY LANH'!A679="","",'🔧 XY LANH'!J679)</f>
        <v/>
      </c>
      <c r="G1723">
        <f>IF('🔧 XY LANH'!A679="","",'🔧 XY LANH'!K679)</f>
        <v/>
      </c>
      <c r="H1723">
        <f>IF('🔧 XY LANH'!A679="","",'🔧 XY LANH'!L679)</f>
        <v/>
      </c>
      <c r="I1723">
        <f>IF('🔧 XY LANH'!A679="","",'🔧 XY LANH'!M679)</f>
        <v/>
      </c>
      <c r="J1723">
        <f>IF('🔧 XY LANH'!A679="","",'🔧 XY LANH'!#REF!)</f>
        <v/>
      </c>
      <c r="L1723">
        <f>N(L1722)+IF(AND('🔎 TRA CỨU NHANH'!$C$2&lt;&gt;"",OR(ISNUMBER(SEARCH('🔎 TRA CỨU NHANH'!$C$2,$A1723)),ISNUMBER(SEARCH('🔎 TRA CỨU NHANH'!$C$2,$B1723)))),1,0)</f>
        <v/>
      </c>
      <c r="M1723">
        <f>IF(L1723&gt;N(L1722),L1723,"")</f>
        <v/>
      </c>
      <c r="N1723">
        <f>N(N1722)+IF(AND('💰 BÁO GIÁ'!$C$27&lt;&gt;"",OR(ISNUMBER(SEARCH('💰 BÁO GIÁ'!$C$27,$A1723)),ISNUMBER(SEARCH('💰 BÁO GIÁ'!$C$27,$B1723)))),1,0)</f>
        <v/>
      </c>
      <c r="O1723">
        <f>IF(N1723&gt;N(N1722),N1723,"")</f>
        <v/>
      </c>
    </row>
    <row r="1724">
      <c r="A1724">
        <f>IF('🔧 XY LANH'!A680="","",'🔧 XY LANH'!A680)</f>
        <v/>
      </c>
      <c r="B1724">
        <f>IF('🔧 XY LANH'!A680="","",'🔧 XY LANH'!N680)</f>
        <v/>
      </c>
      <c r="C1724">
        <f>IF('🔧 XY LANH'!A680="","","Xy lanh")</f>
        <v/>
      </c>
      <c r="D1724">
        <f>IF('🔧 XY LANH'!A680="","",'🔧 XY LANH'!I680)</f>
        <v/>
      </c>
      <c r="E1724">
        <f>IF('🔧 XY LANH'!A680="","",'🔧 XY LANH'!#REF!)</f>
        <v/>
      </c>
      <c r="F1724">
        <f>IF('🔧 XY LANH'!A680="","",'🔧 XY LANH'!J680)</f>
        <v/>
      </c>
      <c r="G1724">
        <f>IF('🔧 XY LANH'!A680="","",'🔧 XY LANH'!K680)</f>
        <v/>
      </c>
      <c r="H1724">
        <f>IF('🔧 XY LANH'!A680="","",'🔧 XY LANH'!L680)</f>
        <v/>
      </c>
      <c r="I1724">
        <f>IF('🔧 XY LANH'!A680="","",'🔧 XY LANH'!M680)</f>
        <v/>
      </c>
      <c r="J1724">
        <f>IF('🔧 XY LANH'!A680="","",'🔧 XY LANH'!#REF!)</f>
        <v/>
      </c>
      <c r="L1724">
        <f>N(L1723)+IF(AND('🔎 TRA CỨU NHANH'!$C$2&lt;&gt;"",OR(ISNUMBER(SEARCH('🔎 TRA CỨU NHANH'!$C$2,$A1724)),ISNUMBER(SEARCH('🔎 TRA CỨU NHANH'!$C$2,$B1724)))),1,0)</f>
        <v/>
      </c>
      <c r="M1724">
        <f>IF(L1724&gt;N(L1723),L1724,"")</f>
        <v/>
      </c>
      <c r="N1724">
        <f>N(N1723)+IF(AND('💰 BÁO GIÁ'!$C$27&lt;&gt;"",OR(ISNUMBER(SEARCH('💰 BÁO GIÁ'!$C$27,$A1724)),ISNUMBER(SEARCH('💰 BÁO GIÁ'!$C$27,$B1724)))),1,0)</f>
        <v/>
      </c>
      <c r="O1724">
        <f>IF(N1724&gt;N(N1723),N1724,"")</f>
        <v/>
      </c>
    </row>
    <row r="1725">
      <c r="A1725">
        <f>IF('🔧 XY LANH'!A681="","",'🔧 XY LANH'!A681)</f>
        <v/>
      </c>
      <c r="B1725">
        <f>IF('🔧 XY LANH'!A681="","",'🔧 XY LANH'!N681)</f>
        <v/>
      </c>
      <c r="C1725">
        <f>IF('🔧 XY LANH'!A681="","","Xy lanh")</f>
        <v/>
      </c>
      <c r="D1725">
        <f>IF('🔧 XY LANH'!A681="","",'🔧 XY LANH'!I681)</f>
        <v/>
      </c>
      <c r="E1725">
        <f>IF('🔧 XY LANH'!A681="","",'🔧 XY LANH'!#REF!)</f>
        <v/>
      </c>
      <c r="F1725">
        <f>IF('🔧 XY LANH'!A681="","",'🔧 XY LANH'!J681)</f>
        <v/>
      </c>
      <c r="G1725">
        <f>IF('🔧 XY LANH'!A681="","",'🔧 XY LANH'!K681)</f>
        <v/>
      </c>
      <c r="H1725">
        <f>IF('🔧 XY LANH'!A681="","",'🔧 XY LANH'!L681)</f>
        <v/>
      </c>
      <c r="I1725">
        <f>IF('🔧 XY LANH'!A681="","",'🔧 XY LANH'!M681)</f>
        <v/>
      </c>
      <c r="J1725">
        <f>IF('🔧 XY LANH'!A681="","",'🔧 XY LANH'!#REF!)</f>
        <v/>
      </c>
      <c r="L1725">
        <f>N(L1724)+IF(AND('🔎 TRA CỨU NHANH'!$C$2&lt;&gt;"",OR(ISNUMBER(SEARCH('🔎 TRA CỨU NHANH'!$C$2,$A1725)),ISNUMBER(SEARCH('🔎 TRA CỨU NHANH'!$C$2,$B1725)))),1,0)</f>
        <v/>
      </c>
      <c r="M1725">
        <f>IF(L1725&gt;N(L1724),L1725,"")</f>
        <v/>
      </c>
      <c r="N1725">
        <f>N(N1724)+IF(AND('💰 BÁO GIÁ'!$C$27&lt;&gt;"",OR(ISNUMBER(SEARCH('💰 BÁO GIÁ'!$C$27,$A1725)),ISNUMBER(SEARCH('💰 BÁO GIÁ'!$C$27,$B1725)))),1,0)</f>
        <v/>
      </c>
      <c r="O1725">
        <f>IF(N1725&gt;N(N1724),N1725,"")</f>
        <v/>
      </c>
    </row>
    <row r="1726">
      <c r="A1726">
        <f>IF('🔧 XY LANH'!A682="","",'🔧 XY LANH'!A682)</f>
        <v/>
      </c>
      <c r="B1726">
        <f>IF('🔧 XY LANH'!A682="","",'🔧 XY LANH'!N682)</f>
        <v/>
      </c>
      <c r="C1726">
        <f>IF('🔧 XY LANH'!A682="","","Xy lanh")</f>
        <v/>
      </c>
      <c r="D1726">
        <f>IF('🔧 XY LANH'!A682="","",'🔧 XY LANH'!I682)</f>
        <v/>
      </c>
      <c r="E1726">
        <f>IF('🔧 XY LANH'!A682="","",'🔧 XY LANH'!#REF!)</f>
        <v/>
      </c>
      <c r="F1726">
        <f>IF('🔧 XY LANH'!A682="","",'🔧 XY LANH'!J682)</f>
        <v/>
      </c>
      <c r="G1726">
        <f>IF('🔧 XY LANH'!A682="","",'🔧 XY LANH'!K682)</f>
        <v/>
      </c>
      <c r="H1726">
        <f>IF('🔧 XY LANH'!A682="","",'🔧 XY LANH'!L682)</f>
        <v/>
      </c>
      <c r="I1726">
        <f>IF('🔧 XY LANH'!A682="","",'🔧 XY LANH'!M682)</f>
        <v/>
      </c>
      <c r="J1726">
        <f>IF('🔧 XY LANH'!A682="","",'🔧 XY LANH'!#REF!)</f>
        <v/>
      </c>
      <c r="L1726">
        <f>N(L1725)+IF(AND('🔎 TRA CỨU NHANH'!$C$2&lt;&gt;"",OR(ISNUMBER(SEARCH('🔎 TRA CỨU NHANH'!$C$2,$A1726)),ISNUMBER(SEARCH('🔎 TRA CỨU NHANH'!$C$2,$B1726)))),1,0)</f>
        <v/>
      </c>
      <c r="M1726">
        <f>IF(L1726&gt;N(L1725),L1726,"")</f>
        <v/>
      </c>
      <c r="N1726">
        <f>N(N1725)+IF(AND('💰 BÁO GIÁ'!$C$27&lt;&gt;"",OR(ISNUMBER(SEARCH('💰 BÁO GIÁ'!$C$27,$A1726)),ISNUMBER(SEARCH('💰 BÁO GIÁ'!$C$27,$B1726)))),1,0)</f>
        <v/>
      </c>
      <c r="O1726">
        <f>IF(N1726&gt;N(N1725),N1726,"")</f>
        <v/>
      </c>
    </row>
    <row r="1727">
      <c r="A1727">
        <f>IF('🔧 XY LANH'!A683="","",'🔧 XY LANH'!A683)</f>
        <v/>
      </c>
      <c r="B1727">
        <f>IF('🔧 XY LANH'!A683="","",'🔧 XY LANH'!N683)</f>
        <v/>
      </c>
      <c r="C1727">
        <f>IF('🔧 XY LANH'!A683="","","Xy lanh")</f>
        <v/>
      </c>
      <c r="D1727">
        <f>IF('🔧 XY LANH'!A683="","",'🔧 XY LANH'!I683)</f>
        <v/>
      </c>
      <c r="E1727">
        <f>IF('🔧 XY LANH'!A683="","",'🔧 XY LANH'!#REF!)</f>
        <v/>
      </c>
      <c r="F1727">
        <f>IF('🔧 XY LANH'!A683="","",'🔧 XY LANH'!J683)</f>
        <v/>
      </c>
      <c r="G1727">
        <f>IF('🔧 XY LANH'!A683="","",'🔧 XY LANH'!K683)</f>
        <v/>
      </c>
      <c r="H1727">
        <f>IF('🔧 XY LANH'!A683="","",'🔧 XY LANH'!L683)</f>
        <v/>
      </c>
      <c r="I1727">
        <f>IF('🔧 XY LANH'!A683="","",'🔧 XY LANH'!M683)</f>
        <v/>
      </c>
      <c r="J1727">
        <f>IF('🔧 XY LANH'!A683="","",'🔧 XY LANH'!#REF!)</f>
        <v/>
      </c>
      <c r="L1727">
        <f>N(L1726)+IF(AND('🔎 TRA CỨU NHANH'!$C$2&lt;&gt;"",OR(ISNUMBER(SEARCH('🔎 TRA CỨU NHANH'!$C$2,$A1727)),ISNUMBER(SEARCH('🔎 TRA CỨU NHANH'!$C$2,$B1727)))),1,0)</f>
        <v/>
      </c>
      <c r="M1727">
        <f>IF(L1727&gt;N(L1726),L1727,"")</f>
        <v/>
      </c>
      <c r="N1727">
        <f>N(N1726)+IF(AND('💰 BÁO GIÁ'!$C$27&lt;&gt;"",OR(ISNUMBER(SEARCH('💰 BÁO GIÁ'!$C$27,$A1727)),ISNUMBER(SEARCH('💰 BÁO GIÁ'!$C$27,$B1727)))),1,0)</f>
        <v/>
      </c>
      <c r="O1727">
        <f>IF(N1727&gt;N(N1726),N1727,"")</f>
        <v/>
      </c>
    </row>
    <row r="1728">
      <c r="A1728">
        <f>IF('🔧 XY LANH'!A684="","",'🔧 XY LANH'!A684)</f>
        <v/>
      </c>
      <c r="B1728">
        <f>IF('🔧 XY LANH'!A684="","",'🔧 XY LANH'!N684)</f>
        <v/>
      </c>
      <c r="C1728">
        <f>IF('🔧 XY LANH'!A684="","","Xy lanh")</f>
        <v/>
      </c>
      <c r="D1728">
        <f>IF('🔧 XY LANH'!A684="","",'🔧 XY LANH'!I684)</f>
        <v/>
      </c>
      <c r="E1728">
        <f>IF('🔧 XY LANH'!A684="","",'🔧 XY LANH'!#REF!)</f>
        <v/>
      </c>
      <c r="F1728">
        <f>IF('🔧 XY LANH'!A684="","",'🔧 XY LANH'!J684)</f>
        <v/>
      </c>
      <c r="G1728">
        <f>IF('🔧 XY LANH'!A684="","",'🔧 XY LANH'!K684)</f>
        <v/>
      </c>
      <c r="H1728">
        <f>IF('🔧 XY LANH'!A684="","",'🔧 XY LANH'!L684)</f>
        <v/>
      </c>
      <c r="I1728">
        <f>IF('🔧 XY LANH'!A684="","",'🔧 XY LANH'!M684)</f>
        <v/>
      </c>
      <c r="J1728">
        <f>IF('🔧 XY LANH'!A684="","",'🔧 XY LANH'!#REF!)</f>
        <v/>
      </c>
      <c r="L1728">
        <f>N(L1727)+IF(AND('🔎 TRA CỨU NHANH'!$C$2&lt;&gt;"",OR(ISNUMBER(SEARCH('🔎 TRA CỨU NHANH'!$C$2,$A1728)),ISNUMBER(SEARCH('🔎 TRA CỨU NHANH'!$C$2,$B1728)))),1,0)</f>
        <v/>
      </c>
      <c r="M1728">
        <f>IF(L1728&gt;N(L1727),L1728,"")</f>
        <v/>
      </c>
      <c r="N1728">
        <f>N(N1727)+IF(AND('💰 BÁO GIÁ'!$C$27&lt;&gt;"",OR(ISNUMBER(SEARCH('💰 BÁO GIÁ'!$C$27,$A1728)),ISNUMBER(SEARCH('💰 BÁO GIÁ'!$C$27,$B1728)))),1,0)</f>
        <v/>
      </c>
      <c r="O1728">
        <f>IF(N1728&gt;N(N1727),N1728,"")</f>
        <v/>
      </c>
    </row>
    <row r="1729">
      <c r="A1729">
        <f>IF('🔧 XY LANH'!A685="","",'🔧 XY LANH'!A685)</f>
        <v/>
      </c>
      <c r="B1729">
        <f>IF('🔧 XY LANH'!A685="","",'🔧 XY LANH'!N685)</f>
        <v/>
      </c>
      <c r="C1729">
        <f>IF('🔧 XY LANH'!A685="","","Xy lanh")</f>
        <v/>
      </c>
      <c r="D1729">
        <f>IF('🔧 XY LANH'!A685="","",'🔧 XY LANH'!I685)</f>
        <v/>
      </c>
      <c r="E1729">
        <f>IF('🔧 XY LANH'!A685="","",'🔧 XY LANH'!#REF!)</f>
        <v/>
      </c>
      <c r="F1729">
        <f>IF('🔧 XY LANH'!A685="","",'🔧 XY LANH'!J685)</f>
        <v/>
      </c>
      <c r="G1729">
        <f>IF('🔧 XY LANH'!A685="","",'🔧 XY LANH'!K685)</f>
        <v/>
      </c>
      <c r="H1729">
        <f>IF('🔧 XY LANH'!A685="","",'🔧 XY LANH'!L685)</f>
        <v/>
      </c>
      <c r="I1729">
        <f>IF('🔧 XY LANH'!A685="","",'🔧 XY LANH'!M685)</f>
        <v/>
      </c>
      <c r="J1729">
        <f>IF('🔧 XY LANH'!A685="","",'🔧 XY LANH'!#REF!)</f>
        <v/>
      </c>
      <c r="L1729">
        <f>N(L1728)+IF(AND('🔎 TRA CỨU NHANH'!$C$2&lt;&gt;"",OR(ISNUMBER(SEARCH('🔎 TRA CỨU NHANH'!$C$2,$A1729)),ISNUMBER(SEARCH('🔎 TRA CỨU NHANH'!$C$2,$B1729)))),1,0)</f>
        <v/>
      </c>
      <c r="M1729">
        <f>IF(L1729&gt;N(L1728),L1729,"")</f>
        <v/>
      </c>
      <c r="N1729">
        <f>N(N1728)+IF(AND('💰 BÁO GIÁ'!$C$27&lt;&gt;"",OR(ISNUMBER(SEARCH('💰 BÁO GIÁ'!$C$27,$A1729)),ISNUMBER(SEARCH('💰 BÁO GIÁ'!$C$27,$B1729)))),1,0)</f>
        <v/>
      </c>
      <c r="O1729">
        <f>IF(N1729&gt;N(N1728),N1729,"")</f>
        <v/>
      </c>
    </row>
    <row r="1730">
      <c r="A1730">
        <f>IF('🔧 XY LANH'!A686="","",'🔧 XY LANH'!A686)</f>
        <v/>
      </c>
      <c r="B1730">
        <f>IF('🔧 XY LANH'!A686="","",'🔧 XY LANH'!N686)</f>
        <v/>
      </c>
      <c r="C1730">
        <f>IF('🔧 XY LANH'!A686="","","Xy lanh")</f>
        <v/>
      </c>
      <c r="D1730">
        <f>IF('🔧 XY LANH'!A686="","",'🔧 XY LANH'!I686)</f>
        <v/>
      </c>
      <c r="E1730">
        <f>IF('🔧 XY LANH'!A686="","",'🔧 XY LANH'!#REF!)</f>
        <v/>
      </c>
      <c r="F1730">
        <f>IF('🔧 XY LANH'!A686="","",'🔧 XY LANH'!J686)</f>
        <v/>
      </c>
      <c r="G1730">
        <f>IF('🔧 XY LANH'!A686="","",'🔧 XY LANH'!K686)</f>
        <v/>
      </c>
      <c r="H1730">
        <f>IF('🔧 XY LANH'!A686="","",'🔧 XY LANH'!L686)</f>
        <v/>
      </c>
      <c r="I1730">
        <f>IF('🔧 XY LANH'!A686="","",'🔧 XY LANH'!M686)</f>
        <v/>
      </c>
      <c r="J1730">
        <f>IF('🔧 XY LANH'!A686="","",'🔧 XY LANH'!#REF!)</f>
        <v/>
      </c>
      <c r="L1730">
        <f>N(L1729)+IF(AND('🔎 TRA CỨU NHANH'!$C$2&lt;&gt;"",OR(ISNUMBER(SEARCH('🔎 TRA CỨU NHANH'!$C$2,$A1730)),ISNUMBER(SEARCH('🔎 TRA CỨU NHANH'!$C$2,$B1730)))),1,0)</f>
        <v/>
      </c>
      <c r="M1730">
        <f>IF(L1730&gt;N(L1729),L1730,"")</f>
        <v/>
      </c>
      <c r="N1730">
        <f>N(N1729)+IF(AND('💰 BÁO GIÁ'!$C$27&lt;&gt;"",OR(ISNUMBER(SEARCH('💰 BÁO GIÁ'!$C$27,$A1730)),ISNUMBER(SEARCH('💰 BÁO GIÁ'!$C$27,$B1730)))),1,0)</f>
        <v/>
      </c>
      <c r="O1730">
        <f>IF(N1730&gt;N(N1729),N1730,"")</f>
        <v/>
      </c>
    </row>
    <row r="1731">
      <c r="A1731">
        <f>IF('🔧 XY LANH'!A687="","",'🔧 XY LANH'!A687)</f>
        <v/>
      </c>
      <c r="B1731">
        <f>IF('🔧 XY LANH'!A687="","",'🔧 XY LANH'!N687)</f>
        <v/>
      </c>
      <c r="C1731">
        <f>IF('🔧 XY LANH'!A687="","","Xy lanh")</f>
        <v/>
      </c>
      <c r="D1731">
        <f>IF('🔧 XY LANH'!A687="","",'🔧 XY LANH'!I687)</f>
        <v/>
      </c>
      <c r="E1731">
        <f>IF('🔧 XY LANH'!A687="","",'🔧 XY LANH'!#REF!)</f>
        <v/>
      </c>
      <c r="F1731">
        <f>IF('🔧 XY LANH'!A687="","",'🔧 XY LANH'!J687)</f>
        <v/>
      </c>
      <c r="G1731">
        <f>IF('🔧 XY LANH'!A687="","",'🔧 XY LANH'!K687)</f>
        <v/>
      </c>
      <c r="H1731">
        <f>IF('🔧 XY LANH'!A687="","",'🔧 XY LANH'!L687)</f>
        <v/>
      </c>
      <c r="I1731">
        <f>IF('🔧 XY LANH'!A687="","",'🔧 XY LANH'!M687)</f>
        <v/>
      </c>
      <c r="J1731">
        <f>IF('🔧 XY LANH'!A687="","",'🔧 XY LANH'!#REF!)</f>
        <v/>
      </c>
      <c r="L1731">
        <f>N(L1730)+IF(AND('🔎 TRA CỨU NHANH'!$C$2&lt;&gt;"",OR(ISNUMBER(SEARCH('🔎 TRA CỨU NHANH'!$C$2,$A1731)),ISNUMBER(SEARCH('🔎 TRA CỨU NHANH'!$C$2,$B1731)))),1,0)</f>
        <v/>
      </c>
      <c r="M1731">
        <f>IF(L1731&gt;N(L1730),L1731,"")</f>
        <v/>
      </c>
      <c r="N1731">
        <f>N(N1730)+IF(AND('💰 BÁO GIÁ'!$C$27&lt;&gt;"",OR(ISNUMBER(SEARCH('💰 BÁO GIÁ'!$C$27,$A1731)),ISNUMBER(SEARCH('💰 BÁO GIÁ'!$C$27,$B1731)))),1,0)</f>
        <v/>
      </c>
      <c r="O1731">
        <f>IF(N1731&gt;N(N1730),N1731,"")</f>
        <v/>
      </c>
    </row>
    <row r="1732">
      <c r="A1732">
        <f>IF('🔧 XY LANH'!A688="","",'🔧 XY LANH'!A688)</f>
        <v/>
      </c>
      <c r="B1732">
        <f>IF('🔧 XY LANH'!A688="","",'🔧 XY LANH'!N688)</f>
        <v/>
      </c>
      <c r="C1732">
        <f>IF('🔧 XY LANH'!A688="","","Xy lanh")</f>
        <v/>
      </c>
      <c r="D1732">
        <f>IF('🔧 XY LANH'!A688="","",'🔧 XY LANH'!I688)</f>
        <v/>
      </c>
      <c r="E1732">
        <f>IF('🔧 XY LANH'!A688="","",'🔧 XY LANH'!#REF!)</f>
        <v/>
      </c>
      <c r="F1732">
        <f>IF('🔧 XY LANH'!A688="","",'🔧 XY LANH'!J688)</f>
        <v/>
      </c>
      <c r="G1732">
        <f>IF('🔧 XY LANH'!A688="","",'🔧 XY LANH'!K688)</f>
        <v/>
      </c>
      <c r="H1732">
        <f>IF('🔧 XY LANH'!A688="","",'🔧 XY LANH'!L688)</f>
        <v/>
      </c>
      <c r="I1732">
        <f>IF('🔧 XY LANH'!A688="","",'🔧 XY LANH'!M688)</f>
        <v/>
      </c>
      <c r="J1732">
        <f>IF('🔧 XY LANH'!A688="","",'🔧 XY LANH'!#REF!)</f>
        <v/>
      </c>
      <c r="L1732">
        <f>N(L1731)+IF(AND('🔎 TRA CỨU NHANH'!$C$2&lt;&gt;"",OR(ISNUMBER(SEARCH('🔎 TRA CỨU NHANH'!$C$2,$A1732)),ISNUMBER(SEARCH('🔎 TRA CỨU NHANH'!$C$2,$B1732)))),1,0)</f>
        <v/>
      </c>
      <c r="M1732">
        <f>IF(L1732&gt;N(L1731),L1732,"")</f>
        <v/>
      </c>
      <c r="N1732">
        <f>N(N1731)+IF(AND('💰 BÁO GIÁ'!$C$27&lt;&gt;"",OR(ISNUMBER(SEARCH('💰 BÁO GIÁ'!$C$27,$A1732)),ISNUMBER(SEARCH('💰 BÁO GIÁ'!$C$27,$B1732)))),1,0)</f>
        <v/>
      </c>
      <c r="O1732">
        <f>IF(N1732&gt;N(N1731),N1732,"")</f>
        <v/>
      </c>
    </row>
    <row r="1733">
      <c r="A1733">
        <f>IF('🔧 XY LANH'!A689="","",'🔧 XY LANH'!A689)</f>
        <v/>
      </c>
      <c r="B1733">
        <f>IF('🔧 XY LANH'!A689="","",'🔧 XY LANH'!N689)</f>
        <v/>
      </c>
      <c r="C1733">
        <f>IF('🔧 XY LANH'!A689="","","Xy lanh")</f>
        <v/>
      </c>
      <c r="D1733">
        <f>IF('🔧 XY LANH'!A689="","",'🔧 XY LANH'!I689)</f>
        <v/>
      </c>
      <c r="E1733">
        <f>IF('🔧 XY LANH'!A689="","",'🔧 XY LANH'!#REF!)</f>
        <v/>
      </c>
      <c r="F1733">
        <f>IF('🔧 XY LANH'!A689="","",'🔧 XY LANH'!J689)</f>
        <v/>
      </c>
      <c r="G1733">
        <f>IF('🔧 XY LANH'!A689="","",'🔧 XY LANH'!K689)</f>
        <v/>
      </c>
      <c r="H1733">
        <f>IF('🔧 XY LANH'!A689="","",'🔧 XY LANH'!L689)</f>
        <v/>
      </c>
      <c r="I1733">
        <f>IF('🔧 XY LANH'!A689="","",'🔧 XY LANH'!M689)</f>
        <v/>
      </c>
      <c r="J1733">
        <f>IF('🔧 XY LANH'!A689="","",'🔧 XY LANH'!#REF!)</f>
        <v/>
      </c>
      <c r="L1733">
        <f>N(L1732)+IF(AND('🔎 TRA CỨU NHANH'!$C$2&lt;&gt;"",OR(ISNUMBER(SEARCH('🔎 TRA CỨU NHANH'!$C$2,$A1733)),ISNUMBER(SEARCH('🔎 TRA CỨU NHANH'!$C$2,$B1733)))),1,0)</f>
        <v/>
      </c>
      <c r="M1733">
        <f>IF(L1733&gt;N(L1732),L1733,"")</f>
        <v/>
      </c>
      <c r="N1733">
        <f>N(N1732)+IF(AND('💰 BÁO GIÁ'!$C$27&lt;&gt;"",OR(ISNUMBER(SEARCH('💰 BÁO GIÁ'!$C$27,$A1733)),ISNUMBER(SEARCH('💰 BÁO GIÁ'!$C$27,$B1733)))),1,0)</f>
        <v/>
      </c>
      <c r="O1733">
        <f>IF(N1733&gt;N(N1732),N1733,"")</f>
        <v/>
      </c>
    </row>
    <row r="1734">
      <c r="A1734">
        <f>IF('🔧 XY LANH'!A690="","",'🔧 XY LANH'!A690)</f>
        <v/>
      </c>
      <c r="B1734">
        <f>IF('🔧 XY LANH'!A690="","",'🔧 XY LANH'!N690)</f>
        <v/>
      </c>
      <c r="C1734">
        <f>IF('🔧 XY LANH'!A690="","","Xy lanh")</f>
        <v/>
      </c>
      <c r="D1734">
        <f>IF('🔧 XY LANH'!A690="","",'🔧 XY LANH'!I690)</f>
        <v/>
      </c>
      <c r="E1734">
        <f>IF('🔧 XY LANH'!A690="","",'🔧 XY LANH'!#REF!)</f>
        <v/>
      </c>
      <c r="F1734">
        <f>IF('🔧 XY LANH'!A690="","",'🔧 XY LANH'!J690)</f>
        <v/>
      </c>
      <c r="G1734">
        <f>IF('🔧 XY LANH'!A690="","",'🔧 XY LANH'!K690)</f>
        <v/>
      </c>
      <c r="H1734">
        <f>IF('🔧 XY LANH'!A690="","",'🔧 XY LANH'!L690)</f>
        <v/>
      </c>
      <c r="I1734">
        <f>IF('🔧 XY LANH'!A690="","",'🔧 XY LANH'!M690)</f>
        <v/>
      </c>
      <c r="J1734">
        <f>IF('🔧 XY LANH'!A690="","",'🔧 XY LANH'!#REF!)</f>
        <v/>
      </c>
      <c r="L1734">
        <f>N(L1733)+IF(AND('🔎 TRA CỨU NHANH'!$C$2&lt;&gt;"",OR(ISNUMBER(SEARCH('🔎 TRA CỨU NHANH'!$C$2,$A1734)),ISNUMBER(SEARCH('🔎 TRA CỨU NHANH'!$C$2,$B1734)))),1,0)</f>
        <v/>
      </c>
      <c r="M1734">
        <f>IF(L1734&gt;N(L1733),L1734,"")</f>
        <v/>
      </c>
      <c r="N1734">
        <f>N(N1733)+IF(AND('💰 BÁO GIÁ'!$C$27&lt;&gt;"",OR(ISNUMBER(SEARCH('💰 BÁO GIÁ'!$C$27,$A1734)),ISNUMBER(SEARCH('💰 BÁO GIÁ'!$C$27,$B1734)))),1,0)</f>
        <v/>
      </c>
      <c r="O1734">
        <f>IF(N1734&gt;N(N1733),N1734,"")</f>
        <v/>
      </c>
    </row>
    <row r="1735">
      <c r="A1735">
        <f>IF('🔧 XY LANH'!A691="","",'🔧 XY LANH'!A691)</f>
        <v/>
      </c>
      <c r="B1735">
        <f>IF('🔧 XY LANH'!A691="","",'🔧 XY LANH'!N691)</f>
        <v/>
      </c>
      <c r="C1735">
        <f>IF('🔧 XY LANH'!A691="","","Xy lanh")</f>
        <v/>
      </c>
      <c r="D1735">
        <f>IF('🔧 XY LANH'!A691="","",'🔧 XY LANH'!I691)</f>
        <v/>
      </c>
      <c r="E1735">
        <f>IF('🔧 XY LANH'!A691="","",'🔧 XY LANH'!#REF!)</f>
        <v/>
      </c>
      <c r="F1735">
        <f>IF('🔧 XY LANH'!A691="","",'🔧 XY LANH'!J691)</f>
        <v/>
      </c>
      <c r="G1735">
        <f>IF('🔧 XY LANH'!A691="","",'🔧 XY LANH'!K691)</f>
        <v/>
      </c>
      <c r="H1735">
        <f>IF('🔧 XY LANH'!A691="","",'🔧 XY LANH'!L691)</f>
        <v/>
      </c>
      <c r="I1735">
        <f>IF('🔧 XY LANH'!A691="","",'🔧 XY LANH'!M691)</f>
        <v/>
      </c>
      <c r="J1735">
        <f>IF('🔧 XY LANH'!A691="","",'🔧 XY LANH'!#REF!)</f>
        <v/>
      </c>
      <c r="L1735">
        <f>N(L1734)+IF(AND('🔎 TRA CỨU NHANH'!$C$2&lt;&gt;"",OR(ISNUMBER(SEARCH('🔎 TRA CỨU NHANH'!$C$2,$A1735)),ISNUMBER(SEARCH('🔎 TRA CỨU NHANH'!$C$2,$B1735)))),1,0)</f>
        <v/>
      </c>
      <c r="M1735">
        <f>IF(L1735&gt;N(L1734),L1735,"")</f>
        <v/>
      </c>
      <c r="N1735">
        <f>N(N1734)+IF(AND('💰 BÁO GIÁ'!$C$27&lt;&gt;"",OR(ISNUMBER(SEARCH('💰 BÁO GIÁ'!$C$27,$A1735)),ISNUMBER(SEARCH('💰 BÁO GIÁ'!$C$27,$B1735)))),1,0)</f>
        <v/>
      </c>
      <c r="O1735">
        <f>IF(N1735&gt;N(N1734),N1735,"")</f>
        <v/>
      </c>
    </row>
    <row r="1736">
      <c r="A1736">
        <f>IF('🔧 XY LANH'!A692="","",'🔧 XY LANH'!A692)</f>
        <v/>
      </c>
      <c r="B1736">
        <f>IF('🔧 XY LANH'!A692="","",'🔧 XY LANH'!N692)</f>
        <v/>
      </c>
      <c r="C1736">
        <f>IF('🔧 XY LANH'!A692="","","Xy lanh")</f>
        <v/>
      </c>
      <c r="D1736">
        <f>IF('🔧 XY LANH'!A692="","",'🔧 XY LANH'!I692)</f>
        <v/>
      </c>
      <c r="E1736">
        <f>IF('🔧 XY LANH'!A692="","",'🔧 XY LANH'!#REF!)</f>
        <v/>
      </c>
      <c r="F1736">
        <f>IF('🔧 XY LANH'!A692="","",'🔧 XY LANH'!J692)</f>
        <v/>
      </c>
      <c r="G1736">
        <f>IF('🔧 XY LANH'!A692="","",'🔧 XY LANH'!K692)</f>
        <v/>
      </c>
      <c r="H1736">
        <f>IF('🔧 XY LANH'!A692="","",'🔧 XY LANH'!L692)</f>
        <v/>
      </c>
      <c r="I1736">
        <f>IF('🔧 XY LANH'!A692="","",'🔧 XY LANH'!M692)</f>
        <v/>
      </c>
      <c r="J1736">
        <f>IF('🔧 XY LANH'!A692="","",'🔧 XY LANH'!#REF!)</f>
        <v/>
      </c>
      <c r="L1736">
        <f>N(L1735)+IF(AND('🔎 TRA CỨU NHANH'!$C$2&lt;&gt;"",OR(ISNUMBER(SEARCH('🔎 TRA CỨU NHANH'!$C$2,$A1736)),ISNUMBER(SEARCH('🔎 TRA CỨU NHANH'!$C$2,$B1736)))),1,0)</f>
        <v/>
      </c>
      <c r="M1736">
        <f>IF(L1736&gt;N(L1735),L1736,"")</f>
        <v/>
      </c>
      <c r="N1736">
        <f>N(N1735)+IF(AND('💰 BÁO GIÁ'!$C$27&lt;&gt;"",OR(ISNUMBER(SEARCH('💰 BÁO GIÁ'!$C$27,$A1736)),ISNUMBER(SEARCH('💰 BÁO GIÁ'!$C$27,$B1736)))),1,0)</f>
        <v/>
      </c>
      <c r="O1736">
        <f>IF(N1736&gt;N(N1735),N1736,"")</f>
        <v/>
      </c>
    </row>
    <row r="1737">
      <c r="A1737">
        <f>IF('🔧 XY LANH'!A693="","",'🔧 XY LANH'!A693)</f>
        <v/>
      </c>
      <c r="B1737">
        <f>IF('🔧 XY LANH'!A693="","",'🔧 XY LANH'!N693)</f>
        <v/>
      </c>
      <c r="C1737">
        <f>IF('🔧 XY LANH'!A693="","","Xy lanh")</f>
        <v/>
      </c>
      <c r="D1737">
        <f>IF('🔧 XY LANH'!A693="","",'🔧 XY LANH'!I693)</f>
        <v/>
      </c>
      <c r="E1737">
        <f>IF('🔧 XY LANH'!A693="","",'🔧 XY LANH'!#REF!)</f>
        <v/>
      </c>
      <c r="F1737">
        <f>IF('🔧 XY LANH'!A693="","",'🔧 XY LANH'!J693)</f>
        <v/>
      </c>
      <c r="G1737">
        <f>IF('🔧 XY LANH'!A693="","",'🔧 XY LANH'!K693)</f>
        <v/>
      </c>
      <c r="H1737">
        <f>IF('🔧 XY LANH'!A693="","",'🔧 XY LANH'!L693)</f>
        <v/>
      </c>
      <c r="I1737">
        <f>IF('🔧 XY LANH'!A693="","",'🔧 XY LANH'!M693)</f>
        <v/>
      </c>
      <c r="J1737">
        <f>IF('🔧 XY LANH'!A693="","",'🔧 XY LANH'!#REF!)</f>
        <v/>
      </c>
      <c r="L1737">
        <f>N(L1736)+IF(AND('🔎 TRA CỨU NHANH'!$C$2&lt;&gt;"",OR(ISNUMBER(SEARCH('🔎 TRA CỨU NHANH'!$C$2,$A1737)),ISNUMBER(SEARCH('🔎 TRA CỨU NHANH'!$C$2,$B1737)))),1,0)</f>
        <v/>
      </c>
      <c r="M1737">
        <f>IF(L1737&gt;N(L1736),L1737,"")</f>
        <v/>
      </c>
      <c r="N1737">
        <f>N(N1736)+IF(AND('💰 BÁO GIÁ'!$C$27&lt;&gt;"",OR(ISNUMBER(SEARCH('💰 BÁO GIÁ'!$C$27,$A1737)),ISNUMBER(SEARCH('💰 BÁO GIÁ'!$C$27,$B1737)))),1,0)</f>
        <v/>
      </c>
      <c r="O1737">
        <f>IF(N1737&gt;N(N1736),N1737,"")</f>
        <v/>
      </c>
    </row>
    <row r="1738">
      <c r="A1738">
        <f>IF('🔧 XY LANH'!A694="","",'🔧 XY LANH'!A694)</f>
        <v/>
      </c>
      <c r="B1738">
        <f>IF('🔧 XY LANH'!A694="","",'🔧 XY LANH'!N694)</f>
        <v/>
      </c>
      <c r="C1738">
        <f>IF('🔧 XY LANH'!A694="","","Xy lanh")</f>
        <v/>
      </c>
      <c r="D1738">
        <f>IF('🔧 XY LANH'!A694="","",'🔧 XY LANH'!I694)</f>
        <v/>
      </c>
      <c r="E1738">
        <f>IF('🔧 XY LANH'!A694="","",'🔧 XY LANH'!#REF!)</f>
        <v/>
      </c>
      <c r="F1738">
        <f>IF('🔧 XY LANH'!A694="","",'🔧 XY LANH'!J694)</f>
        <v/>
      </c>
      <c r="G1738">
        <f>IF('🔧 XY LANH'!A694="","",'🔧 XY LANH'!K694)</f>
        <v/>
      </c>
      <c r="H1738">
        <f>IF('🔧 XY LANH'!A694="","",'🔧 XY LANH'!L694)</f>
        <v/>
      </c>
      <c r="I1738">
        <f>IF('🔧 XY LANH'!A694="","",'🔧 XY LANH'!M694)</f>
        <v/>
      </c>
      <c r="J1738">
        <f>IF('🔧 XY LANH'!A694="","",'🔧 XY LANH'!#REF!)</f>
        <v/>
      </c>
      <c r="L1738">
        <f>N(L1737)+IF(AND('🔎 TRA CỨU NHANH'!$C$2&lt;&gt;"",OR(ISNUMBER(SEARCH('🔎 TRA CỨU NHANH'!$C$2,$A1738)),ISNUMBER(SEARCH('🔎 TRA CỨU NHANH'!$C$2,$B1738)))),1,0)</f>
        <v/>
      </c>
      <c r="M1738">
        <f>IF(L1738&gt;N(L1737),L1738,"")</f>
        <v/>
      </c>
      <c r="N1738">
        <f>N(N1737)+IF(AND('💰 BÁO GIÁ'!$C$27&lt;&gt;"",OR(ISNUMBER(SEARCH('💰 BÁO GIÁ'!$C$27,$A1738)),ISNUMBER(SEARCH('💰 BÁO GIÁ'!$C$27,$B1738)))),1,0)</f>
        <v/>
      </c>
      <c r="O1738">
        <f>IF(N1738&gt;N(N1737),N1738,"")</f>
        <v/>
      </c>
    </row>
    <row r="1739">
      <c r="A1739">
        <f>IF('🔧 XY LANH'!A695="","",'🔧 XY LANH'!A695)</f>
        <v/>
      </c>
      <c r="B1739">
        <f>IF('🔧 XY LANH'!A695="","",'🔧 XY LANH'!N695)</f>
        <v/>
      </c>
      <c r="C1739">
        <f>IF('🔧 XY LANH'!A695="","","Xy lanh")</f>
        <v/>
      </c>
      <c r="D1739">
        <f>IF('🔧 XY LANH'!A695="","",'🔧 XY LANH'!I695)</f>
        <v/>
      </c>
      <c r="E1739">
        <f>IF('🔧 XY LANH'!A695="","",'🔧 XY LANH'!#REF!)</f>
        <v/>
      </c>
      <c r="F1739">
        <f>IF('🔧 XY LANH'!A695="","",'🔧 XY LANH'!J695)</f>
        <v/>
      </c>
      <c r="G1739">
        <f>IF('🔧 XY LANH'!A695="","",'🔧 XY LANH'!K695)</f>
        <v/>
      </c>
      <c r="H1739">
        <f>IF('🔧 XY LANH'!A695="","",'🔧 XY LANH'!L695)</f>
        <v/>
      </c>
      <c r="I1739">
        <f>IF('🔧 XY LANH'!A695="","",'🔧 XY LANH'!M695)</f>
        <v/>
      </c>
      <c r="J1739">
        <f>IF('🔧 XY LANH'!A695="","",'🔧 XY LANH'!#REF!)</f>
        <v/>
      </c>
      <c r="L1739">
        <f>N(L1738)+IF(AND('🔎 TRA CỨU NHANH'!$C$2&lt;&gt;"",OR(ISNUMBER(SEARCH('🔎 TRA CỨU NHANH'!$C$2,$A1739)),ISNUMBER(SEARCH('🔎 TRA CỨU NHANH'!$C$2,$B1739)))),1,0)</f>
        <v/>
      </c>
      <c r="M1739">
        <f>IF(L1739&gt;N(L1738),L1739,"")</f>
        <v/>
      </c>
      <c r="N1739">
        <f>N(N1738)+IF(AND('💰 BÁO GIÁ'!$C$27&lt;&gt;"",OR(ISNUMBER(SEARCH('💰 BÁO GIÁ'!$C$27,$A1739)),ISNUMBER(SEARCH('💰 BÁO GIÁ'!$C$27,$B1739)))),1,0)</f>
        <v/>
      </c>
      <c r="O1739">
        <f>IF(N1739&gt;N(N1738),N1739,"")</f>
        <v/>
      </c>
    </row>
    <row r="1740">
      <c r="A1740">
        <f>IF('🔧 XY LANH'!A696="","",'🔧 XY LANH'!A696)</f>
        <v/>
      </c>
      <c r="B1740">
        <f>IF('🔧 XY LANH'!A696="","",'🔧 XY LANH'!N696)</f>
        <v/>
      </c>
      <c r="C1740">
        <f>IF('🔧 XY LANH'!A696="","","Xy lanh")</f>
        <v/>
      </c>
      <c r="D1740">
        <f>IF('🔧 XY LANH'!A696="","",'🔧 XY LANH'!I696)</f>
        <v/>
      </c>
      <c r="E1740">
        <f>IF('🔧 XY LANH'!A696="","",'🔧 XY LANH'!#REF!)</f>
        <v/>
      </c>
      <c r="F1740">
        <f>IF('🔧 XY LANH'!A696="","",'🔧 XY LANH'!J696)</f>
        <v/>
      </c>
      <c r="G1740">
        <f>IF('🔧 XY LANH'!A696="","",'🔧 XY LANH'!K696)</f>
        <v/>
      </c>
      <c r="H1740">
        <f>IF('🔧 XY LANH'!A696="","",'🔧 XY LANH'!L696)</f>
        <v/>
      </c>
      <c r="I1740">
        <f>IF('🔧 XY LANH'!A696="","",'🔧 XY LANH'!M696)</f>
        <v/>
      </c>
      <c r="J1740">
        <f>IF('🔧 XY LANH'!A696="","",'🔧 XY LANH'!#REF!)</f>
        <v/>
      </c>
      <c r="L1740">
        <f>N(L1739)+IF(AND('🔎 TRA CỨU NHANH'!$C$2&lt;&gt;"",OR(ISNUMBER(SEARCH('🔎 TRA CỨU NHANH'!$C$2,$A1740)),ISNUMBER(SEARCH('🔎 TRA CỨU NHANH'!$C$2,$B1740)))),1,0)</f>
        <v/>
      </c>
      <c r="M1740">
        <f>IF(L1740&gt;N(L1739),L1740,"")</f>
        <v/>
      </c>
      <c r="N1740">
        <f>N(N1739)+IF(AND('💰 BÁO GIÁ'!$C$27&lt;&gt;"",OR(ISNUMBER(SEARCH('💰 BÁO GIÁ'!$C$27,$A1740)),ISNUMBER(SEARCH('💰 BÁO GIÁ'!$C$27,$B1740)))),1,0)</f>
        <v/>
      </c>
      <c r="O1740">
        <f>IF(N1740&gt;N(N1739),N1740,"")</f>
        <v/>
      </c>
    </row>
    <row r="1741">
      <c r="A1741">
        <f>IF('🔧 XY LANH'!A697="","",'🔧 XY LANH'!A697)</f>
        <v/>
      </c>
      <c r="B1741">
        <f>IF('🔧 XY LANH'!A697="","",'🔧 XY LANH'!N697)</f>
        <v/>
      </c>
      <c r="C1741">
        <f>IF('🔧 XY LANH'!A697="","","Xy lanh")</f>
        <v/>
      </c>
      <c r="D1741">
        <f>IF('🔧 XY LANH'!A697="","",'🔧 XY LANH'!I697)</f>
        <v/>
      </c>
      <c r="E1741">
        <f>IF('🔧 XY LANH'!A697="","",'🔧 XY LANH'!#REF!)</f>
        <v/>
      </c>
      <c r="F1741">
        <f>IF('🔧 XY LANH'!A697="","",'🔧 XY LANH'!J697)</f>
        <v/>
      </c>
      <c r="G1741">
        <f>IF('🔧 XY LANH'!A697="","",'🔧 XY LANH'!K697)</f>
        <v/>
      </c>
      <c r="H1741">
        <f>IF('🔧 XY LANH'!A697="","",'🔧 XY LANH'!L697)</f>
        <v/>
      </c>
      <c r="I1741">
        <f>IF('🔧 XY LANH'!A697="","",'🔧 XY LANH'!M697)</f>
        <v/>
      </c>
      <c r="J1741">
        <f>IF('🔧 XY LANH'!A697="","",'🔧 XY LANH'!#REF!)</f>
        <v/>
      </c>
      <c r="L1741">
        <f>N(L1740)+IF(AND('🔎 TRA CỨU NHANH'!$C$2&lt;&gt;"",OR(ISNUMBER(SEARCH('🔎 TRA CỨU NHANH'!$C$2,$A1741)),ISNUMBER(SEARCH('🔎 TRA CỨU NHANH'!$C$2,$B1741)))),1,0)</f>
        <v/>
      </c>
      <c r="M1741">
        <f>IF(L1741&gt;N(L1740),L1741,"")</f>
        <v/>
      </c>
      <c r="N1741">
        <f>N(N1740)+IF(AND('💰 BÁO GIÁ'!$C$27&lt;&gt;"",OR(ISNUMBER(SEARCH('💰 BÁO GIÁ'!$C$27,$A1741)),ISNUMBER(SEARCH('💰 BÁO GIÁ'!$C$27,$B1741)))),1,0)</f>
        <v/>
      </c>
      <c r="O1741">
        <f>IF(N1741&gt;N(N1740),N1741,"")</f>
        <v/>
      </c>
    </row>
    <row r="1742">
      <c r="A1742">
        <f>IF('🔧 XY LANH'!A698="","",'🔧 XY LANH'!A698)</f>
        <v/>
      </c>
      <c r="B1742">
        <f>IF('🔧 XY LANH'!A698="","",'🔧 XY LANH'!N698)</f>
        <v/>
      </c>
      <c r="C1742">
        <f>IF('🔧 XY LANH'!A698="","","Xy lanh")</f>
        <v/>
      </c>
      <c r="D1742">
        <f>IF('🔧 XY LANH'!A698="","",'🔧 XY LANH'!I698)</f>
        <v/>
      </c>
      <c r="E1742">
        <f>IF('🔧 XY LANH'!A698="","",'🔧 XY LANH'!#REF!)</f>
        <v/>
      </c>
      <c r="F1742">
        <f>IF('🔧 XY LANH'!A698="","",'🔧 XY LANH'!J698)</f>
        <v/>
      </c>
      <c r="G1742">
        <f>IF('🔧 XY LANH'!A698="","",'🔧 XY LANH'!K698)</f>
        <v/>
      </c>
      <c r="H1742">
        <f>IF('🔧 XY LANH'!A698="","",'🔧 XY LANH'!L698)</f>
        <v/>
      </c>
      <c r="I1742">
        <f>IF('🔧 XY LANH'!A698="","",'🔧 XY LANH'!M698)</f>
        <v/>
      </c>
      <c r="J1742">
        <f>IF('🔧 XY LANH'!A698="","",'🔧 XY LANH'!#REF!)</f>
        <v/>
      </c>
      <c r="L1742">
        <f>N(L1741)+IF(AND('🔎 TRA CỨU NHANH'!$C$2&lt;&gt;"",OR(ISNUMBER(SEARCH('🔎 TRA CỨU NHANH'!$C$2,$A1742)),ISNUMBER(SEARCH('🔎 TRA CỨU NHANH'!$C$2,$B1742)))),1,0)</f>
        <v/>
      </c>
      <c r="M1742">
        <f>IF(L1742&gt;N(L1741),L1742,"")</f>
        <v/>
      </c>
      <c r="N1742">
        <f>N(N1741)+IF(AND('💰 BÁO GIÁ'!$C$27&lt;&gt;"",OR(ISNUMBER(SEARCH('💰 BÁO GIÁ'!$C$27,$A1742)),ISNUMBER(SEARCH('💰 BÁO GIÁ'!$C$27,$B1742)))),1,0)</f>
        <v/>
      </c>
      <c r="O1742">
        <f>IF(N1742&gt;N(N1741),N1742,"")</f>
        <v/>
      </c>
    </row>
    <row r="1743">
      <c r="A1743">
        <f>IF('🔧 XY LANH'!A699="","",'🔧 XY LANH'!A699)</f>
        <v/>
      </c>
      <c r="B1743">
        <f>IF('🔧 XY LANH'!A699="","",'🔧 XY LANH'!N699)</f>
        <v/>
      </c>
      <c r="C1743">
        <f>IF('🔧 XY LANH'!A699="","","Xy lanh")</f>
        <v/>
      </c>
      <c r="D1743">
        <f>IF('🔧 XY LANH'!A699="","",'🔧 XY LANH'!I699)</f>
        <v/>
      </c>
      <c r="E1743">
        <f>IF('🔧 XY LANH'!A699="","",'🔧 XY LANH'!#REF!)</f>
        <v/>
      </c>
      <c r="F1743">
        <f>IF('🔧 XY LANH'!A699="","",'🔧 XY LANH'!J699)</f>
        <v/>
      </c>
      <c r="G1743">
        <f>IF('🔧 XY LANH'!A699="","",'🔧 XY LANH'!K699)</f>
        <v/>
      </c>
      <c r="H1743">
        <f>IF('🔧 XY LANH'!A699="","",'🔧 XY LANH'!L699)</f>
        <v/>
      </c>
      <c r="I1743">
        <f>IF('🔧 XY LANH'!A699="","",'🔧 XY LANH'!M699)</f>
        <v/>
      </c>
      <c r="J1743">
        <f>IF('🔧 XY LANH'!A699="","",'🔧 XY LANH'!#REF!)</f>
        <v/>
      </c>
      <c r="L1743">
        <f>N(L1742)+IF(AND('🔎 TRA CỨU NHANH'!$C$2&lt;&gt;"",OR(ISNUMBER(SEARCH('🔎 TRA CỨU NHANH'!$C$2,$A1743)),ISNUMBER(SEARCH('🔎 TRA CỨU NHANH'!$C$2,$B1743)))),1,0)</f>
        <v/>
      </c>
      <c r="M1743">
        <f>IF(L1743&gt;N(L1742),L1743,"")</f>
        <v/>
      </c>
      <c r="N1743">
        <f>N(N1742)+IF(AND('💰 BÁO GIÁ'!$C$27&lt;&gt;"",OR(ISNUMBER(SEARCH('💰 BÁO GIÁ'!$C$27,$A1743)),ISNUMBER(SEARCH('💰 BÁO GIÁ'!$C$27,$B1743)))),1,0)</f>
        <v/>
      </c>
      <c r="O1743">
        <f>IF(N1743&gt;N(N1742),N1743,"")</f>
        <v/>
      </c>
    </row>
    <row r="1744">
      <c r="A1744">
        <f>IF('🔧 XY LANH'!A700="","",'🔧 XY LANH'!A700)</f>
        <v/>
      </c>
      <c r="B1744">
        <f>IF('🔧 XY LANH'!A700="","",'🔧 XY LANH'!N700)</f>
        <v/>
      </c>
      <c r="C1744">
        <f>IF('🔧 XY LANH'!A700="","","Xy lanh")</f>
        <v/>
      </c>
      <c r="D1744">
        <f>IF('🔧 XY LANH'!A700="","",'🔧 XY LANH'!I700)</f>
        <v/>
      </c>
      <c r="E1744">
        <f>IF('🔧 XY LANH'!A700="","",'🔧 XY LANH'!#REF!)</f>
        <v/>
      </c>
      <c r="F1744">
        <f>IF('🔧 XY LANH'!A700="","",'🔧 XY LANH'!J700)</f>
        <v/>
      </c>
      <c r="G1744">
        <f>IF('🔧 XY LANH'!A700="","",'🔧 XY LANH'!K700)</f>
        <v/>
      </c>
      <c r="H1744">
        <f>IF('🔧 XY LANH'!A700="","",'🔧 XY LANH'!L700)</f>
        <v/>
      </c>
      <c r="I1744">
        <f>IF('🔧 XY LANH'!A700="","",'🔧 XY LANH'!M700)</f>
        <v/>
      </c>
      <c r="J1744">
        <f>IF('🔧 XY LANH'!A700="","",'🔧 XY LANH'!#REF!)</f>
        <v/>
      </c>
      <c r="L1744">
        <f>N(L1743)+IF(AND('🔎 TRA CỨU NHANH'!$C$2&lt;&gt;"",OR(ISNUMBER(SEARCH('🔎 TRA CỨU NHANH'!$C$2,$A1744)),ISNUMBER(SEARCH('🔎 TRA CỨU NHANH'!$C$2,$B1744)))),1,0)</f>
        <v/>
      </c>
      <c r="M1744">
        <f>IF(L1744&gt;N(L1743),L1744,"")</f>
        <v/>
      </c>
      <c r="N1744">
        <f>N(N1743)+IF(AND('💰 BÁO GIÁ'!$C$27&lt;&gt;"",OR(ISNUMBER(SEARCH('💰 BÁO GIÁ'!$C$27,$A1744)),ISNUMBER(SEARCH('💰 BÁO GIÁ'!$C$27,$B1744)))),1,0)</f>
        <v/>
      </c>
      <c r="O1744">
        <f>IF(N1744&gt;N(N1743),N1744,"")</f>
        <v/>
      </c>
    </row>
    <row r="1745">
      <c r="A1745">
        <f>IF('🔧 XY LANH'!A701="","",'🔧 XY LANH'!A701)</f>
        <v/>
      </c>
      <c r="B1745">
        <f>IF('🔧 XY LANH'!A701="","",'🔧 XY LANH'!N701)</f>
        <v/>
      </c>
      <c r="C1745">
        <f>IF('🔧 XY LANH'!A701="","","Xy lanh")</f>
        <v/>
      </c>
      <c r="D1745">
        <f>IF('🔧 XY LANH'!A701="","",'🔧 XY LANH'!I701)</f>
        <v/>
      </c>
      <c r="E1745">
        <f>IF('🔧 XY LANH'!A701="","",'🔧 XY LANH'!#REF!)</f>
        <v/>
      </c>
      <c r="F1745">
        <f>IF('🔧 XY LANH'!A701="","",'🔧 XY LANH'!J701)</f>
        <v/>
      </c>
      <c r="G1745">
        <f>IF('🔧 XY LANH'!A701="","",'🔧 XY LANH'!K701)</f>
        <v/>
      </c>
      <c r="H1745">
        <f>IF('🔧 XY LANH'!A701="","",'🔧 XY LANH'!L701)</f>
        <v/>
      </c>
      <c r="I1745">
        <f>IF('🔧 XY LANH'!A701="","",'🔧 XY LANH'!M701)</f>
        <v/>
      </c>
      <c r="J1745">
        <f>IF('🔧 XY LANH'!A701="","",'🔧 XY LANH'!#REF!)</f>
        <v/>
      </c>
      <c r="L1745">
        <f>N(L1744)+IF(AND('🔎 TRA CỨU NHANH'!$C$2&lt;&gt;"",OR(ISNUMBER(SEARCH('🔎 TRA CỨU NHANH'!$C$2,$A1745)),ISNUMBER(SEARCH('🔎 TRA CỨU NHANH'!$C$2,$B1745)))),1,0)</f>
        <v/>
      </c>
      <c r="M1745">
        <f>IF(L1745&gt;N(L1744),L1745,"")</f>
        <v/>
      </c>
      <c r="N1745">
        <f>N(N1744)+IF(AND('💰 BÁO GIÁ'!$C$27&lt;&gt;"",OR(ISNUMBER(SEARCH('💰 BÁO GIÁ'!$C$27,$A1745)),ISNUMBER(SEARCH('💰 BÁO GIÁ'!$C$27,$B1745)))),1,0)</f>
        <v/>
      </c>
      <c r="O1745">
        <f>IF(N1745&gt;N(N1744),N1745,"")</f>
        <v/>
      </c>
    </row>
    <row r="1746">
      <c r="A1746">
        <f>IF('🔧 XY LANH'!A702="","",'🔧 XY LANH'!A702)</f>
        <v/>
      </c>
      <c r="B1746">
        <f>IF('🔧 XY LANH'!A702="","",'🔧 XY LANH'!N702)</f>
        <v/>
      </c>
      <c r="C1746">
        <f>IF('🔧 XY LANH'!A702="","","Xy lanh")</f>
        <v/>
      </c>
      <c r="D1746">
        <f>IF('🔧 XY LANH'!A702="","",'🔧 XY LANH'!I702)</f>
        <v/>
      </c>
      <c r="E1746">
        <f>IF('🔧 XY LANH'!A702="","",'🔧 XY LANH'!#REF!)</f>
        <v/>
      </c>
      <c r="F1746">
        <f>IF('🔧 XY LANH'!A702="","",'🔧 XY LANH'!J702)</f>
        <v/>
      </c>
      <c r="G1746">
        <f>IF('🔧 XY LANH'!A702="","",'🔧 XY LANH'!K702)</f>
        <v/>
      </c>
      <c r="H1746">
        <f>IF('🔧 XY LANH'!A702="","",'🔧 XY LANH'!L702)</f>
        <v/>
      </c>
      <c r="I1746">
        <f>IF('🔧 XY LANH'!A702="","",'🔧 XY LANH'!M702)</f>
        <v/>
      </c>
      <c r="J1746">
        <f>IF('🔧 XY LANH'!A702="","",'🔧 XY LANH'!#REF!)</f>
        <v/>
      </c>
      <c r="L1746">
        <f>N(L1745)+IF(AND('🔎 TRA CỨU NHANH'!$C$2&lt;&gt;"",OR(ISNUMBER(SEARCH('🔎 TRA CỨU NHANH'!$C$2,$A1746)),ISNUMBER(SEARCH('🔎 TRA CỨU NHANH'!$C$2,$B1746)))),1,0)</f>
        <v/>
      </c>
      <c r="M1746">
        <f>IF(L1746&gt;N(L1745),L1746,"")</f>
        <v/>
      </c>
      <c r="N1746">
        <f>N(N1745)+IF(AND('💰 BÁO GIÁ'!$C$27&lt;&gt;"",OR(ISNUMBER(SEARCH('💰 BÁO GIÁ'!$C$27,$A1746)),ISNUMBER(SEARCH('💰 BÁO GIÁ'!$C$27,$B1746)))),1,0)</f>
        <v/>
      </c>
      <c r="O1746">
        <f>IF(N1746&gt;N(N1745),N1746,"")</f>
        <v/>
      </c>
    </row>
    <row r="1747">
      <c r="A1747">
        <f>IF('🔧 XY LANH'!A703="","",'🔧 XY LANH'!A703)</f>
        <v/>
      </c>
      <c r="B1747">
        <f>IF('🔧 XY LANH'!A703="","",'🔧 XY LANH'!N703)</f>
        <v/>
      </c>
      <c r="C1747">
        <f>IF('🔧 XY LANH'!A703="","","Xy lanh")</f>
        <v/>
      </c>
      <c r="D1747">
        <f>IF('🔧 XY LANH'!A703="","",'🔧 XY LANH'!I703)</f>
        <v/>
      </c>
      <c r="E1747">
        <f>IF('🔧 XY LANH'!A703="","",'🔧 XY LANH'!#REF!)</f>
        <v/>
      </c>
      <c r="F1747">
        <f>IF('🔧 XY LANH'!A703="","",'🔧 XY LANH'!J703)</f>
        <v/>
      </c>
      <c r="G1747">
        <f>IF('🔧 XY LANH'!A703="","",'🔧 XY LANH'!K703)</f>
        <v/>
      </c>
      <c r="H1747">
        <f>IF('🔧 XY LANH'!A703="","",'🔧 XY LANH'!L703)</f>
        <v/>
      </c>
      <c r="I1747">
        <f>IF('🔧 XY LANH'!A703="","",'🔧 XY LANH'!M703)</f>
        <v/>
      </c>
      <c r="J1747">
        <f>IF('🔧 XY LANH'!A703="","",'🔧 XY LANH'!#REF!)</f>
        <v/>
      </c>
      <c r="L1747">
        <f>N(L1746)+IF(AND('🔎 TRA CỨU NHANH'!$C$2&lt;&gt;"",OR(ISNUMBER(SEARCH('🔎 TRA CỨU NHANH'!$C$2,$A1747)),ISNUMBER(SEARCH('🔎 TRA CỨU NHANH'!$C$2,$B1747)))),1,0)</f>
        <v/>
      </c>
      <c r="M1747">
        <f>IF(L1747&gt;N(L1746),L1747,"")</f>
        <v/>
      </c>
      <c r="N1747">
        <f>N(N1746)+IF(AND('💰 BÁO GIÁ'!$C$27&lt;&gt;"",OR(ISNUMBER(SEARCH('💰 BÁO GIÁ'!$C$27,$A1747)),ISNUMBER(SEARCH('💰 BÁO GIÁ'!$C$27,$B1747)))),1,0)</f>
        <v/>
      </c>
      <c r="O1747">
        <f>IF(N1747&gt;N(N1746),N1747,"")</f>
        <v/>
      </c>
    </row>
    <row r="1748">
      <c r="A1748">
        <f>IF('🔧 XY LANH'!A704="","",'🔧 XY LANH'!A704)</f>
        <v/>
      </c>
      <c r="B1748">
        <f>IF('🔧 XY LANH'!A704="","",'🔧 XY LANH'!N704)</f>
        <v/>
      </c>
      <c r="C1748">
        <f>IF('🔧 XY LANH'!A704="","","Xy lanh")</f>
        <v/>
      </c>
      <c r="D1748">
        <f>IF('🔧 XY LANH'!A704="","",'🔧 XY LANH'!I704)</f>
        <v/>
      </c>
      <c r="E1748">
        <f>IF('🔧 XY LANH'!A704="","",'🔧 XY LANH'!#REF!)</f>
        <v/>
      </c>
      <c r="F1748">
        <f>IF('🔧 XY LANH'!A704="","",'🔧 XY LANH'!J704)</f>
        <v/>
      </c>
      <c r="G1748">
        <f>IF('🔧 XY LANH'!A704="","",'🔧 XY LANH'!K704)</f>
        <v/>
      </c>
      <c r="H1748">
        <f>IF('🔧 XY LANH'!A704="","",'🔧 XY LANH'!L704)</f>
        <v/>
      </c>
      <c r="I1748">
        <f>IF('🔧 XY LANH'!A704="","",'🔧 XY LANH'!M704)</f>
        <v/>
      </c>
      <c r="J1748">
        <f>IF('🔧 XY LANH'!A704="","",'🔧 XY LANH'!#REF!)</f>
        <v/>
      </c>
      <c r="L1748">
        <f>N(L1747)+IF(AND('🔎 TRA CỨU NHANH'!$C$2&lt;&gt;"",OR(ISNUMBER(SEARCH('🔎 TRA CỨU NHANH'!$C$2,$A1748)),ISNUMBER(SEARCH('🔎 TRA CỨU NHANH'!$C$2,$B1748)))),1,0)</f>
        <v/>
      </c>
      <c r="M1748">
        <f>IF(L1748&gt;N(L1747),L1748,"")</f>
        <v/>
      </c>
      <c r="N1748">
        <f>N(N1747)+IF(AND('💰 BÁO GIÁ'!$C$27&lt;&gt;"",OR(ISNUMBER(SEARCH('💰 BÁO GIÁ'!$C$27,$A1748)),ISNUMBER(SEARCH('💰 BÁO GIÁ'!$C$27,$B1748)))),1,0)</f>
        <v/>
      </c>
      <c r="O1748">
        <f>IF(N1748&gt;N(N1747),N1748,"")</f>
        <v/>
      </c>
    </row>
    <row r="1749">
      <c r="A1749">
        <f>IF('🔧 XY LANH'!A705="","",'🔧 XY LANH'!A705)</f>
        <v/>
      </c>
      <c r="B1749">
        <f>IF('🔧 XY LANH'!A705="","",'🔧 XY LANH'!N705)</f>
        <v/>
      </c>
      <c r="C1749">
        <f>IF('🔧 XY LANH'!A705="","","Xy lanh")</f>
        <v/>
      </c>
      <c r="D1749">
        <f>IF('🔧 XY LANH'!A705="","",'🔧 XY LANH'!I705)</f>
        <v/>
      </c>
      <c r="E1749">
        <f>IF('🔧 XY LANH'!A705="","",'🔧 XY LANH'!#REF!)</f>
        <v/>
      </c>
      <c r="F1749">
        <f>IF('🔧 XY LANH'!A705="","",'🔧 XY LANH'!J705)</f>
        <v/>
      </c>
      <c r="G1749">
        <f>IF('🔧 XY LANH'!A705="","",'🔧 XY LANH'!K705)</f>
        <v/>
      </c>
      <c r="H1749">
        <f>IF('🔧 XY LANH'!A705="","",'🔧 XY LANH'!L705)</f>
        <v/>
      </c>
      <c r="I1749">
        <f>IF('🔧 XY LANH'!A705="","",'🔧 XY LANH'!M705)</f>
        <v/>
      </c>
      <c r="J1749">
        <f>IF('🔧 XY LANH'!A705="","",'🔧 XY LANH'!#REF!)</f>
        <v/>
      </c>
      <c r="L1749">
        <f>N(L1748)+IF(AND('🔎 TRA CỨU NHANH'!$C$2&lt;&gt;"",OR(ISNUMBER(SEARCH('🔎 TRA CỨU NHANH'!$C$2,$A1749)),ISNUMBER(SEARCH('🔎 TRA CỨU NHANH'!$C$2,$B1749)))),1,0)</f>
        <v/>
      </c>
      <c r="M1749">
        <f>IF(L1749&gt;N(L1748),L1749,"")</f>
        <v/>
      </c>
      <c r="N1749">
        <f>N(N1748)+IF(AND('💰 BÁO GIÁ'!$C$27&lt;&gt;"",OR(ISNUMBER(SEARCH('💰 BÁO GIÁ'!$C$27,$A1749)),ISNUMBER(SEARCH('💰 BÁO GIÁ'!$C$27,$B1749)))),1,0)</f>
        <v/>
      </c>
      <c r="O1749">
        <f>IF(N1749&gt;N(N1748),N1749,"")</f>
        <v/>
      </c>
    </row>
    <row r="1750">
      <c r="A1750">
        <f>IF('🔧 XY LANH'!A706="","",'🔧 XY LANH'!A706)</f>
        <v/>
      </c>
      <c r="B1750">
        <f>IF('🔧 XY LANH'!A706="","",'🔧 XY LANH'!N706)</f>
        <v/>
      </c>
      <c r="C1750">
        <f>IF('🔧 XY LANH'!A706="","","Xy lanh")</f>
        <v/>
      </c>
      <c r="D1750">
        <f>IF('🔧 XY LANH'!A706="","",'🔧 XY LANH'!I706)</f>
        <v/>
      </c>
      <c r="E1750">
        <f>IF('🔧 XY LANH'!A706="","",'🔧 XY LANH'!#REF!)</f>
        <v/>
      </c>
      <c r="F1750">
        <f>IF('🔧 XY LANH'!A706="","",'🔧 XY LANH'!J706)</f>
        <v/>
      </c>
      <c r="G1750">
        <f>IF('🔧 XY LANH'!A706="","",'🔧 XY LANH'!K706)</f>
        <v/>
      </c>
      <c r="H1750">
        <f>IF('🔧 XY LANH'!A706="","",'🔧 XY LANH'!L706)</f>
        <v/>
      </c>
      <c r="I1750">
        <f>IF('🔧 XY LANH'!A706="","",'🔧 XY LANH'!M706)</f>
        <v/>
      </c>
      <c r="J1750">
        <f>IF('🔧 XY LANH'!A706="","",'🔧 XY LANH'!#REF!)</f>
        <v/>
      </c>
      <c r="L1750">
        <f>N(L1749)+IF(AND('🔎 TRA CỨU NHANH'!$C$2&lt;&gt;"",OR(ISNUMBER(SEARCH('🔎 TRA CỨU NHANH'!$C$2,$A1750)),ISNUMBER(SEARCH('🔎 TRA CỨU NHANH'!$C$2,$B1750)))),1,0)</f>
        <v/>
      </c>
      <c r="M1750">
        <f>IF(L1750&gt;N(L1749),L1750,"")</f>
        <v/>
      </c>
      <c r="N1750">
        <f>N(N1749)+IF(AND('💰 BÁO GIÁ'!$C$27&lt;&gt;"",OR(ISNUMBER(SEARCH('💰 BÁO GIÁ'!$C$27,$A1750)),ISNUMBER(SEARCH('💰 BÁO GIÁ'!$C$27,$B1750)))),1,0)</f>
        <v/>
      </c>
      <c r="O1750">
        <f>IF(N1750&gt;N(N1749),N1750,"")</f>
        <v/>
      </c>
    </row>
    <row r="1751">
      <c r="A1751">
        <f>IF('🔧 XY LANH'!A707="","",'🔧 XY LANH'!A707)</f>
        <v/>
      </c>
      <c r="B1751">
        <f>IF('🔧 XY LANH'!A707="","",'🔧 XY LANH'!N707)</f>
        <v/>
      </c>
      <c r="C1751">
        <f>IF('🔧 XY LANH'!A707="","","Xy lanh")</f>
        <v/>
      </c>
      <c r="D1751">
        <f>IF('🔧 XY LANH'!A707="","",'🔧 XY LANH'!I707)</f>
        <v/>
      </c>
      <c r="E1751">
        <f>IF('🔧 XY LANH'!A707="","",'🔧 XY LANH'!#REF!)</f>
        <v/>
      </c>
      <c r="F1751">
        <f>IF('🔧 XY LANH'!A707="","",'🔧 XY LANH'!J707)</f>
        <v/>
      </c>
      <c r="G1751">
        <f>IF('🔧 XY LANH'!A707="","",'🔧 XY LANH'!K707)</f>
        <v/>
      </c>
      <c r="H1751">
        <f>IF('🔧 XY LANH'!A707="","",'🔧 XY LANH'!L707)</f>
        <v/>
      </c>
      <c r="I1751">
        <f>IF('🔧 XY LANH'!A707="","",'🔧 XY LANH'!M707)</f>
        <v/>
      </c>
      <c r="J1751">
        <f>IF('🔧 XY LANH'!A707="","",'🔧 XY LANH'!#REF!)</f>
        <v/>
      </c>
      <c r="L1751">
        <f>N(L1750)+IF(AND('🔎 TRA CỨU NHANH'!$C$2&lt;&gt;"",OR(ISNUMBER(SEARCH('🔎 TRA CỨU NHANH'!$C$2,$A1751)),ISNUMBER(SEARCH('🔎 TRA CỨU NHANH'!$C$2,$B1751)))),1,0)</f>
        <v/>
      </c>
      <c r="M1751">
        <f>IF(L1751&gt;N(L1750),L1751,"")</f>
        <v/>
      </c>
      <c r="N1751">
        <f>N(N1750)+IF(AND('💰 BÁO GIÁ'!$C$27&lt;&gt;"",OR(ISNUMBER(SEARCH('💰 BÁO GIÁ'!$C$27,$A1751)),ISNUMBER(SEARCH('💰 BÁO GIÁ'!$C$27,$B1751)))),1,0)</f>
        <v/>
      </c>
      <c r="O1751">
        <f>IF(N1751&gt;N(N1750),N1751,"")</f>
        <v/>
      </c>
    </row>
    <row r="1752">
      <c r="A1752">
        <f>IF('🔧 XY LANH'!A708="","",'🔧 XY LANH'!A708)</f>
        <v/>
      </c>
      <c r="B1752">
        <f>IF('🔧 XY LANH'!A708="","",'🔧 XY LANH'!N708)</f>
        <v/>
      </c>
      <c r="C1752">
        <f>IF('🔧 XY LANH'!A708="","","Xy lanh")</f>
        <v/>
      </c>
      <c r="D1752">
        <f>IF('🔧 XY LANH'!A708="","",'🔧 XY LANH'!I708)</f>
        <v/>
      </c>
      <c r="E1752">
        <f>IF('🔧 XY LANH'!A708="","",'🔧 XY LANH'!#REF!)</f>
        <v/>
      </c>
      <c r="F1752">
        <f>IF('🔧 XY LANH'!A708="","",'🔧 XY LANH'!J708)</f>
        <v/>
      </c>
      <c r="G1752">
        <f>IF('🔧 XY LANH'!A708="","",'🔧 XY LANH'!K708)</f>
        <v/>
      </c>
      <c r="H1752">
        <f>IF('🔧 XY LANH'!A708="","",'🔧 XY LANH'!L708)</f>
        <v/>
      </c>
      <c r="I1752">
        <f>IF('🔧 XY LANH'!A708="","",'🔧 XY LANH'!M708)</f>
        <v/>
      </c>
      <c r="J1752">
        <f>IF('🔧 XY LANH'!A708="","",'🔧 XY LANH'!#REF!)</f>
        <v/>
      </c>
      <c r="L1752">
        <f>N(L1751)+IF(AND('🔎 TRA CỨU NHANH'!$C$2&lt;&gt;"",OR(ISNUMBER(SEARCH('🔎 TRA CỨU NHANH'!$C$2,$A1752)),ISNUMBER(SEARCH('🔎 TRA CỨU NHANH'!$C$2,$B1752)))),1,0)</f>
        <v/>
      </c>
      <c r="M1752">
        <f>IF(L1752&gt;N(L1751),L1752,"")</f>
        <v/>
      </c>
      <c r="N1752">
        <f>N(N1751)+IF(AND('💰 BÁO GIÁ'!$C$27&lt;&gt;"",OR(ISNUMBER(SEARCH('💰 BÁO GIÁ'!$C$27,$A1752)),ISNUMBER(SEARCH('💰 BÁO GIÁ'!$C$27,$B1752)))),1,0)</f>
        <v/>
      </c>
      <c r="O1752">
        <f>IF(N1752&gt;N(N1751),N1752,"")</f>
        <v/>
      </c>
    </row>
    <row r="1753">
      <c r="A1753">
        <f>IF('🔧 XY LANH'!A709="","",'🔧 XY LANH'!A709)</f>
        <v/>
      </c>
      <c r="B1753">
        <f>IF('🔧 XY LANH'!A709="","",'🔧 XY LANH'!N709)</f>
        <v/>
      </c>
      <c r="C1753">
        <f>IF('🔧 XY LANH'!A709="","","Xy lanh")</f>
        <v/>
      </c>
      <c r="D1753">
        <f>IF('🔧 XY LANH'!A709="","",'🔧 XY LANH'!I709)</f>
        <v/>
      </c>
      <c r="E1753">
        <f>IF('🔧 XY LANH'!A709="","",'🔧 XY LANH'!#REF!)</f>
        <v/>
      </c>
      <c r="F1753">
        <f>IF('🔧 XY LANH'!A709="","",'🔧 XY LANH'!J709)</f>
        <v/>
      </c>
      <c r="G1753">
        <f>IF('🔧 XY LANH'!A709="","",'🔧 XY LANH'!K709)</f>
        <v/>
      </c>
      <c r="H1753">
        <f>IF('🔧 XY LANH'!A709="","",'🔧 XY LANH'!L709)</f>
        <v/>
      </c>
      <c r="I1753">
        <f>IF('🔧 XY LANH'!A709="","",'🔧 XY LANH'!M709)</f>
        <v/>
      </c>
      <c r="J1753">
        <f>IF('🔧 XY LANH'!A709="","",'🔧 XY LANH'!#REF!)</f>
        <v/>
      </c>
      <c r="L1753">
        <f>N(L1752)+IF(AND('🔎 TRA CỨU NHANH'!$C$2&lt;&gt;"",OR(ISNUMBER(SEARCH('🔎 TRA CỨU NHANH'!$C$2,$A1753)),ISNUMBER(SEARCH('🔎 TRA CỨU NHANH'!$C$2,$B1753)))),1,0)</f>
        <v/>
      </c>
      <c r="M1753">
        <f>IF(L1753&gt;N(L1752),L1753,"")</f>
        <v/>
      </c>
      <c r="N1753">
        <f>N(N1752)+IF(AND('💰 BÁO GIÁ'!$C$27&lt;&gt;"",OR(ISNUMBER(SEARCH('💰 BÁO GIÁ'!$C$27,$A1753)),ISNUMBER(SEARCH('💰 BÁO GIÁ'!$C$27,$B1753)))),1,0)</f>
        <v/>
      </c>
      <c r="O1753">
        <f>IF(N1753&gt;N(N1752),N1753,"")</f>
        <v/>
      </c>
    </row>
    <row r="1754">
      <c r="A1754">
        <f>IF('🔧 XY LANH'!A710="","",'🔧 XY LANH'!A710)</f>
        <v/>
      </c>
      <c r="B1754">
        <f>IF('🔧 XY LANH'!A710="","",'🔧 XY LANH'!N710)</f>
        <v/>
      </c>
      <c r="C1754">
        <f>IF('🔧 XY LANH'!A710="","","Xy lanh")</f>
        <v/>
      </c>
      <c r="D1754">
        <f>IF('🔧 XY LANH'!A710="","",'🔧 XY LANH'!I710)</f>
        <v/>
      </c>
      <c r="E1754">
        <f>IF('🔧 XY LANH'!A710="","",'🔧 XY LANH'!#REF!)</f>
        <v/>
      </c>
      <c r="F1754">
        <f>IF('🔧 XY LANH'!A710="","",'🔧 XY LANH'!J710)</f>
        <v/>
      </c>
      <c r="G1754">
        <f>IF('🔧 XY LANH'!A710="","",'🔧 XY LANH'!K710)</f>
        <v/>
      </c>
      <c r="H1754">
        <f>IF('🔧 XY LANH'!A710="","",'🔧 XY LANH'!L710)</f>
        <v/>
      </c>
      <c r="I1754">
        <f>IF('🔧 XY LANH'!A710="","",'🔧 XY LANH'!M710)</f>
        <v/>
      </c>
      <c r="J1754">
        <f>IF('🔧 XY LANH'!A710="","",'🔧 XY LANH'!#REF!)</f>
        <v/>
      </c>
      <c r="L1754">
        <f>N(L1753)+IF(AND('🔎 TRA CỨU NHANH'!$C$2&lt;&gt;"",OR(ISNUMBER(SEARCH('🔎 TRA CỨU NHANH'!$C$2,$A1754)),ISNUMBER(SEARCH('🔎 TRA CỨU NHANH'!$C$2,$B1754)))),1,0)</f>
        <v/>
      </c>
      <c r="M1754">
        <f>IF(L1754&gt;N(L1753),L1754,"")</f>
        <v/>
      </c>
      <c r="N1754">
        <f>N(N1753)+IF(AND('💰 BÁO GIÁ'!$C$27&lt;&gt;"",OR(ISNUMBER(SEARCH('💰 BÁO GIÁ'!$C$27,$A1754)),ISNUMBER(SEARCH('💰 BÁO GIÁ'!$C$27,$B1754)))),1,0)</f>
        <v/>
      </c>
      <c r="O1754">
        <f>IF(N1754&gt;N(N1753),N1754,"")</f>
        <v/>
      </c>
    </row>
    <row r="1755">
      <c r="A1755">
        <f>IF('🔧 XY LANH'!A711="","",'🔧 XY LANH'!A711)</f>
        <v/>
      </c>
      <c r="B1755">
        <f>IF('🔧 XY LANH'!A711="","",'🔧 XY LANH'!N711)</f>
        <v/>
      </c>
      <c r="C1755">
        <f>IF('🔧 XY LANH'!A711="","","Xy lanh")</f>
        <v/>
      </c>
      <c r="D1755">
        <f>IF('🔧 XY LANH'!A711="","",'🔧 XY LANH'!I711)</f>
        <v/>
      </c>
      <c r="E1755">
        <f>IF('🔧 XY LANH'!A711="","",'🔧 XY LANH'!#REF!)</f>
        <v/>
      </c>
      <c r="F1755">
        <f>IF('🔧 XY LANH'!A711="","",'🔧 XY LANH'!J711)</f>
        <v/>
      </c>
      <c r="G1755">
        <f>IF('🔧 XY LANH'!A711="","",'🔧 XY LANH'!K711)</f>
        <v/>
      </c>
      <c r="H1755">
        <f>IF('🔧 XY LANH'!A711="","",'🔧 XY LANH'!L711)</f>
        <v/>
      </c>
      <c r="I1755">
        <f>IF('🔧 XY LANH'!A711="","",'🔧 XY LANH'!M711)</f>
        <v/>
      </c>
      <c r="J1755">
        <f>IF('🔧 XY LANH'!A711="","",'🔧 XY LANH'!#REF!)</f>
        <v/>
      </c>
      <c r="L1755">
        <f>N(L1754)+IF(AND('🔎 TRA CỨU NHANH'!$C$2&lt;&gt;"",OR(ISNUMBER(SEARCH('🔎 TRA CỨU NHANH'!$C$2,$A1755)),ISNUMBER(SEARCH('🔎 TRA CỨU NHANH'!$C$2,$B1755)))),1,0)</f>
        <v/>
      </c>
      <c r="M1755">
        <f>IF(L1755&gt;N(L1754),L1755,"")</f>
        <v/>
      </c>
      <c r="N1755">
        <f>N(N1754)+IF(AND('💰 BÁO GIÁ'!$C$27&lt;&gt;"",OR(ISNUMBER(SEARCH('💰 BÁO GIÁ'!$C$27,$A1755)),ISNUMBER(SEARCH('💰 BÁO GIÁ'!$C$27,$B1755)))),1,0)</f>
        <v/>
      </c>
      <c r="O1755">
        <f>IF(N1755&gt;N(N1754),N1755,"")</f>
        <v/>
      </c>
    </row>
    <row r="1756">
      <c r="A1756">
        <f>IF('🔧 XY LANH'!A712="","",'🔧 XY LANH'!A712)</f>
        <v/>
      </c>
      <c r="B1756">
        <f>IF('🔧 XY LANH'!A712="","",'🔧 XY LANH'!N712)</f>
        <v/>
      </c>
      <c r="C1756">
        <f>IF('🔧 XY LANH'!A712="","","Xy lanh")</f>
        <v/>
      </c>
      <c r="D1756">
        <f>IF('🔧 XY LANH'!A712="","",'🔧 XY LANH'!I712)</f>
        <v/>
      </c>
      <c r="E1756">
        <f>IF('🔧 XY LANH'!A712="","",'🔧 XY LANH'!#REF!)</f>
        <v/>
      </c>
      <c r="F1756">
        <f>IF('🔧 XY LANH'!A712="","",'🔧 XY LANH'!J712)</f>
        <v/>
      </c>
      <c r="G1756">
        <f>IF('🔧 XY LANH'!A712="","",'🔧 XY LANH'!K712)</f>
        <v/>
      </c>
      <c r="H1756">
        <f>IF('🔧 XY LANH'!A712="","",'🔧 XY LANH'!L712)</f>
        <v/>
      </c>
      <c r="I1756">
        <f>IF('🔧 XY LANH'!A712="","",'🔧 XY LANH'!M712)</f>
        <v/>
      </c>
      <c r="J1756">
        <f>IF('🔧 XY LANH'!A712="","",'🔧 XY LANH'!#REF!)</f>
        <v/>
      </c>
      <c r="L1756">
        <f>N(L1755)+IF(AND('🔎 TRA CỨU NHANH'!$C$2&lt;&gt;"",OR(ISNUMBER(SEARCH('🔎 TRA CỨU NHANH'!$C$2,$A1756)),ISNUMBER(SEARCH('🔎 TRA CỨU NHANH'!$C$2,$B1756)))),1,0)</f>
        <v/>
      </c>
      <c r="M1756">
        <f>IF(L1756&gt;N(L1755),L1756,"")</f>
        <v/>
      </c>
      <c r="N1756">
        <f>N(N1755)+IF(AND('💰 BÁO GIÁ'!$C$27&lt;&gt;"",OR(ISNUMBER(SEARCH('💰 BÁO GIÁ'!$C$27,$A1756)),ISNUMBER(SEARCH('💰 BÁO GIÁ'!$C$27,$B1756)))),1,0)</f>
        <v/>
      </c>
      <c r="O1756">
        <f>IF(N1756&gt;N(N1755),N1756,"")</f>
        <v/>
      </c>
    </row>
    <row r="1757">
      <c r="A1757">
        <f>IF('🔧 XY LANH'!A713="","",'🔧 XY LANH'!A713)</f>
        <v/>
      </c>
      <c r="B1757">
        <f>IF('🔧 XY LANH'!A713="","",'🔧 XY LANH'!N713)</f>
        <v/>
      </c>
      <c r="C1757">
        <f>IF('🔧 XY LANH'!A713="","","Xy lanh")</f>
        <v/>
      </c>
      <c r="D1757">
        <f>IF('🔧 XY LANH'!A713="","",'🔧 XY LANH'!I713)</f>
        <v/>
      </c>
      <c r="E1757">
        <f>IF('🔧 XY LANH'!A713="","",'🔧 XY LANH'!#REF!)</f>
        <v/>
      </c>
      <c r="F1757">
        <f>IF('🔧 XY LANH'!A713="","",'🔧 XY LANH'!J713)</f>
        <v/>
      </c>
      <c r="G1757">
        <f>IF('🔧 XY LANH'!A713="","",'🔧 XY LANH'!K713)</f>
        <v/>
      </c>
      <c r="H1757">
        <f>IF('🔧 XY LANH'!A713="","",'🔧 XY LANH'!L713)</f>
        <v/>
      </c>
      <c r="I1757">
        <f>IF('🔧 XY LANH'!A713="","",'🔧 XY LANH'!M713)</f>
        <v/>
      </c>
      <c r="J1757">
        <f>IF('🔧 XY LANH'!A713="","",'🔧 XY LANH'!#REF!)</f>
        <v/>
      </c>
      <c r="L1757">
        <f>N(L1756)+IF(AND('🔎 TRA CỨU NHANH'!$C$2&lt;&gt;"",OR(ISNUMBER(SEARCH('🔎 TRA CỨU NHANH'!$C$2,$A1757)),ISNUMBER(SEARCH('🔎 TRA CỨU NHANH'!$C$2,$B1757)))),1,0)</f>
        <v/>
      </c>
      <c r="M1757">
        <f>IF(L1757&gt;N(L1756),L1757,"")</f>
        <v/>
      </c>
      <c r="N1757">
        <f>N(N1756)+IF(AND('💰 BÁO GIÁ'!$C$27&lt;&gt;"",OR(ISNUMBER(SEARCH('💰 BÁO GIÁ'!$C$27,$A1757)),ISNUMBER(SEARCH('💰 BÁO GIÁ'!$C$27,$B1757)))),1,0)</f>
        <v/>
      </c>
      <c r="O1757">
        <f>IF(N1757&gt;N(N1756),N1757,"")</f>
        <v/>
      </c>
    </row>
    <row r="1758">
      <c r="A1758">
        <f>IF('🔧 XY LANH'!A714="","",'🔧 XY LANH'!A714)</f>
        <v/>
      </c>
      <c r="B1758">
        <f>IF('🔧 XY LANH'!A714="","",'🔧 XY LANH'!N714)</f>
        <v/>
      </c>
      <c r="C1758">
        <f>IF('🔧 XY LANH'!A714="","","Xy lanh")</f>
        <v/>
      </c>
      <c r="D1758">
        <f>IF('🔧 XY LANH'!A714="","",'🔧 XY LANH'!I714)</f>
        <v/>
      </c>
      <c r="E1758">
        <f>IF('🔧 XY LANH'!A714="","",'🔧 XY LANH'!#REF!)</f>
        <v/>
      </c>
      <c r="F1758">
        <f>IF('🔧 XY LANH'!A714="","",'🔧 XY LANH'!J714)</f>
        <v/>
      </c>
      <c r="G1758">
        <f>IF('🔧 XY LANH'!A714="","",'🔧 XY LANH'!K714)</f>
        <v/>
      </c>
      <c r="H1758">
        <f>IF('🔧 XY LANH'!A714="","",'🔧 XY LANH'!L714)</f>
        <v/>
      </c>
      <c r="I1758">
        <f>IF('🔧 XY LANH'!A714="","",'🔧 XY LANH'!M714)</f>
        <v/>
      </c>
      <c r="J1758">
        <f>IF('🔧 XY LANH'!A714="","",'🔧 XY LANH'!#REF!)</f>
        <v/>
      </c>
      <c r="L1758">
        <f>N(L1757)+IF(AND('🔎 TRA CỨU NHANH'!$C$2&lt;&gt;"",OR(ISNUMBER(SEARCH('🔎 TRA CỨU NHANH'!$C$2,$A1758)),ISNUMBER(SEARCH('🔎 TRA CỨU NHANH'!$C$2,$B1758)))),1,0)</f>
        <v/>
      </c>
      <c r="M1758">
        <f>IF(L1758&gt;N(L1757),L1758,"")</f>
        <v/>
      </c>
      <c r="N1758">
        <f>N(N1757)+IF(AND('💰 BÁO GIÁ'!$C$27&lt;&gt;"",OR(ISNUMBER(SEARCH('💰 BÁO GIÁ'!$C$27,$A1758)),ISNUMBER(SEARCH('💰 BÁO GIÁ'!$C$27,$B1758)))),1,0)</f>
        <v/>
      </c>
      <c r="O1758">
        <f>IF(N1758&gt;N(N1757),N1758,"")</f>
        <v/>
      </c>
    </row>
    <row r="1759">
      <c r="A1759">
        <f>IF('🔧 XY LANH'!A715="","",'🔧 XY LANH'!A715)</f>
        <v/>
      </c>
      <c r="B1759">
        <f>IF('🔧 XY LANH'!A715="","",'🔧 XY LANH'!N715)</f>
        <v/>
      </c>
      <c r="C1759">
        <f>IF('🔧 XY LANH'!A715="","","Xy lanh")</f>
        <v/>
      </c>
      <c r="D1759">
        <f>IF('🔧 XY LANH'!A715="","",'🔧 XY LANH'!I715)</f>
        <v/>
      </c>
      <c r="E1759">
        <f>IF('🔧 XY LANH'!A715="","",'🔧 XY LANH'!#REF!)</f>
        <v/>
      </c>
      <c r="F1759">
        <f>IF('🔧 XY LANH'!A715="","",'🔧 XY LANH'!J715)</f>
        <v/>
      </c>
      <c r="G1759">
        <f>IF('🔧 XY LANH'!A715="","",'🔧 XY LANH'!K715)</f>
        <v/>
      </c>
      <c r="H1759">
        <f>IF('🔧 XY LANH'!A715="","",'🔧 XY LANH'!L715)</f>
        <v/>
      </c>
      <c r="I1759">
        <f>IF('🔧 XY LANH'!A715="","",'🔧 XY LANH'!M715)</f>
        <v/>
      </c>
      <c r="J1759">
        <f>IF('🔧 XY LANH'!A715="","",'🔧 XY LANH'!#REF!)</f>
        <v/>
      </c>
      <c r="L1759">
        <f>N(L1758)+IF(AND('🔎 TRA CỨU NHANH'!$C$2&lt;&gt;"",OR(ISNUMBER(SEARCH('🔎 TRA CỨU NHANH'!$C$2,$A1759)),ISNUMBER(SEARCH('🔎 TRA CỨU NHANH'!$C$2,$B1759)))),1,0)</f>
        <v/>
      </c>
      <c r="M1759">
        <f>IF(L1759&gt;N(L1758),L1759,"")</f>
        <v/>
      </c>
      <c r="N1759">
        <f>N(N1758)+IF(AND('💰 BÁO GIÁ'!$C$27&lt;&gt;"",OR(ISNUMBER(SEARCH('💰 BÁO GIÁ'!$C$27,$A1759)),ISNUMBER(SEARCH('💰 BÁO GIÁ'!$C$27,$B1759)))),1,0)</f>
        <v/>
      </c>
      <c r="O1759">
        <f>IF(N1759&gt;N(N1758),N1759,"")</f>
        <v/>
      </c>
    </row>
    <row r="1760">
      <c r="A1760">
        <f>IF('🔧 XY LANH'!A716="","",'🔧 XY LANH'!A716)</f>
        <v/>
      </c>
      <c r="B1760">
        <f>IF('🔧 XY LANH'!A716="","",'🔧 XY LANH'!N716)</f>
        <v/>
      </c>
      <c r="C1760">
        <f>IF('🔧 XY LANH'!A716="","","Xy lanh")</f>
        <v/>
      </c>
      <c r="D1760">
        <f>IF('🔧 XY LANH'!A716="","",'🔧 XY LANH'!I716)</f>
        <v/>
      </c>
      <c r="E1760">
        <f>IF('🔧 XY LANH'!A716="","",'🔧 XY LANH'!#REF!)</f>
        <v/>
      </c>
      <c r="F1760">
        <f>IF('🔧 XY LANH'!A716="","",'🔧 XY LANH'!J716)</f>
        <v/>
      </c>
      <c r="G1760">
        <f>IF('🔧 XY LANH'!A716="","",'🔧 XY LANH'!K716)</f>
        <v/>
      </c>
      <c r="H1760">
        <f>IF('🔧 XY LANH'!A716="","",'🔧 XY LANH'!L716)</f>
        <v/>
      </c>
      <c r="I1760">
        <f>IF('🔧 XY LANH'!A716="","",'🔧 XY LANH'!M716)</f>
        <v/>
      </c>
      <c r="J1760">
        <f>IF('🔧 XY LANH'!A716="","",'🔧 XY LANH'!#REF!)</f>
        <v/>
      </c>
      <c r="L1760">
        <f>N(L1759)+IF(AND('🔎 TRA CỨU NHANH'!$C$2&lt;&gt;"",OR(ISNUMBER(SEARCH('🔎 TRA CỨU NHANH'!$C$2,$A1760)),ISNUMBER(SEARCH('🔎 TRA CỨU NHANH'!$C$2,$B1760)))),1,0)</f>
        <v/>
      </c>
      <c r="M1760">
        <f>IF(L1760&gt;N(L1759),L1760,"")</f>
        <v/>
      </c>
      <c r="N1760">
        <f>N(N1759)+IF(AND('💰 BÁO GIÁ'!$C$27&lt;&gt;"",OR(ISNUMBER(SEARCH('💰 BÁO GIÁ'!$C$27,$A1760)),ISNUMBER(SEARCH('💰 BÁO GIÁ'!$C$27,$B1760)))),1,0)</f>
        <v/>
      </c>
      <c r="O1760">
        <f>IF(N1760&gt;N(N1759),N1760,"")</f>
        <v/>
      </c>
    </row>
    <row r="1761">
      <c r="A1761">
        <f>IF('🔧 XY LANH'!A717="","",'🔧 XY LANH'!A717)</f>
        <v/>
      </c>
      <c r="B1761">
        <f>IF('🔧 XY LANH'!A717="","",'🔧 XY LANH'!N717)</f>
        <v/>
      </c>
      <c r="C1761">
        <f>IF('🔧 XY LANH'!A717="","","Xy lanh")</f>
        <v/>
      </c>
      <c r="D1761">
        <f>IF('🔧 XY LANH'!A717="","",'🔧 XY LANH'!I717)</f>
        <v/>
      </c>
      <c r="E1761">
        <f>IF('🔧 XY LANH'!A717="","",'🔧 XY LANH'!#REF!)</f>
        <v/>
      </c>
      <c r="F1761">
        <f>IF('🔧 XY LANH'!A717="","",'🔧 XY LANH'!J717)</f>
        <v/>
      </c>
      <c r="G1761">
        <f>IF('🔧 XY LANH'!A717="","",'🔧 XY LANH'!K717)</f>
        <v/>
      </c>
      <c r="H1761">
        <f>IF('🔧 XY LANH'!A717="","",'🔧 XY LANH'!L717)</f>
        <v/>
      </c>
      <c r="I1761">
        <f>IF('🔧 XY LANH'!A717="","",'🔧 XY LANH'!M717)</f>
        <v/>
      </c>
      <c r="J1761">
        <f>IF('🔧 XY LANH'!A717="","",'🔧 XY LANH'!#REF!)</f>
        <v/>
      </c>
      <c r="L1761">
        <f>N(L1760)+IF(AND('🔎 TRA CỨU NHANH'!$C$2&lt;&gt;"",OR(ISNUMBER(SEARCH('🔎 TRA CỨU NHANH'!$C$2,$A1761)),ISNUMBER(SEARCH('🔎 TRA CỨU NHANH'!$C$2,$B1761)))),1,0)</f>
        <v/>
      </c>
      <c r="M1761">
        <f>IF(L1761&gt;N(L1760),L1761,"")</f>
        <v/>
      </c>
      <c r="N1761">
        <f>N(N1760)+IF(AND('💰 BÁO GIÁ'!$C$27&lt;&gt;"",OR(ISNUMBER(SEARCH('💰 BÁO GIÁ'!$C$27,$A1761)),ISNUMBER(SEARCH('💰 BÁO GIÁ'!$C$27,$B1761)))),1,0)</f>
        <v/>
      </c>
      <c r="O1761">
        <f>IF(N1761&gt;N(N1760),N1761,"")</f>
        <v/>
      </c>
    </row>
    <row r="1762">
      <c r="A1762">
        <f>IF('🔧 XY LANH'!A718="","",'🔧 XY LANH'!A718)</f>
        <v/>
      </c>
      <c r="B1762">
        <f>IF('🔧 XY LANH'!A718="","",'🔧 XY LANH'!N718)</f>
        <v/>
      </c>
      <c r="C1762">
        <f>IF('🔧 XY LANH'!A718="","","Xy lanh")</f>
        <v/>
      </c>
      <c r="D1762">
        <f>IF('🔧 XY LANH'!A718="","",'🔧 XY LANH'!I718)</f>
        <v/>
      </c>
      <c r="E1762">
        <f>IF('🔧 XY LANH'!A718="","",'🔧 XY LANH'!#REF!)</f>
        <v/>
      </c>
      <c r="F1762">
        <f>IF('🔧 XY LANH'!A718="","",'🔧 XY LANH'!J718)</f>
        <v/>
      </c>
      <c r="G1762">
        <f>IF('🔧 XY LANH'!A718="","",'🔧 XY LANH'!K718)</f>
        <v/>
      </c>
      <c r="H1762">
        <f>IF('🔧 XY LANH'!A718="","",'🔧 XY LANH'!L718)</f>
        <v/>
      </c>
      <c r="I1762">
        <f>IF('🔧 XY LANH'!A718="","",'🔧 XY LANH'!M718)</f>
        <v/>
      </c>
      <c r="J1762">
        <f>IF('🔧 XY LANH'!A718="","",'🔧 XY LANH'!#REF!)</f>
        <v/>
      </c>
      <c r="L1762">
        <f>N(L1761)+IF(AND('🔎 TRA CỨU NHANH'!$C$2&lt;&gt;"",OR(ISNUMBER(SEARCH('🔎 TRA CỨU NHANH'!$C$2,$A1762)),ISNUMBER(SEARCH('🔎 TRA CỨU NHANH'!$C$2,$B1762)))),1,0)</f>
        <v/>
      </c>
      <c r="M1762">
        <f>IF(L1762&gt;N(L1761),L1762,"")</f>
        <v/>
      </c>
      <c r="N1762">
        <f>N(N1761)+IF(AND('💰 BÁO GIÁ'!$C$27&lt;&gt;"",OR(ISNUMBER(SEARCH('💰 BÁO GIÁ'!$C$27,$A1762)),ISNUMBER(SEARCH('💰 BÁO GIÁ'!$C$27,$B1762)))),1,0)</f>
        <v/>
      </c>
      <c r="O1762">
        <f>IF(N1762&gt;N(N1761),N1762,"")</f>
        <v/>
      </c>
    </row>
    <row r="1763">
      <c r="A1763">
        <f>IF('🔧 XY LANH'!A719="","",'🔧 XY LANH'!A719)</f>
        <v/>
      </c>
      <c r="B1763">
        <f>IF('🔧 XY LANH'!A719="","",'🔧 XY LANH'!N719)</f>
        <v/>
      </c>
      <c r="C1763">
        <f>IF('🔧 XY LANH'!A719="","","Xy lanh")</f>
        <v/>
      </c>
      <c r="D1763">
        <f>IF('🔧 XY LANH'!A719="","",'🔧 XY LANH'!I719)</f>
        <v/>
      </c>
      <c r="E1763">
        <f>IF('🔧 XY LANH'!A719="","",'🔧 XY LANH'!#REF!)</f>
        <v/>
      </c>
      <c r="F1763">
        <f>IF('🔧 XY LANH'!A719="","",'🔧 XY LANH'!J719)</f>
        <v/>
      </c>
      <c r="G1763">
        <f>IF('🔧 XY LANH'!A719="","",'🔧 XY LANH'!K719)</f>
        <v/>
      </c>
      <c r="H1763">
        <f>IF('🔧 XY LANH'!A719="","",'🔧 XY LANH'!L719)</f>
        <v/>
      </c>
      <c r="I1763">
        <f>IF('🔧 XY LANH'!A719="","",'🔧 XY LANH'!M719)</f>
        <v/>
      </c>
      <c r="J1763">
        <f>IF('🔧 XY LANH'!A719="","",'🔧 XY LANH'!#REF!)</f>
        <v/>
      </c>
      <c r="L1763">
        <f>N(L1762)+IF(AND('🔎 TRA CỨU NHANH'!$C$2&lt;&gt;"",OR(ISNUMBER(SEARCH('🔎 TRA CỨU NHANH'!$C$2,$A1763)),ISNUMBER(SEARCH('🔎 TRA CỨU NHANH'!$C$2,$B1763)))),1,0)</f>
        <v/>
      </c>
      <c r="M1763">
        <f>IF(L1763&gt;N(L1762),L1763,"")</f>
        <v/>
      </c>
      <c r="N1763">
        <f>N(N1762)+IF(AND('💰 BÁO GIÁ'!$C$27&lt;&gt;"",OR(ISNUMBER(SEARCH('💰 BÁO GIÁ'!$C$27,$A1763)),ISNUMBER(SEARCH('💰 BÁO GIÁ'!$C$27,$B1763)))),1,0)</f>
        <v/>
      </c>
      <c r="O1763">
        <f>IF(N1763&gt;N(N1762),N1763,"")</f>
        <v/>
      </c>
    </row>
    <row r="1764">
      <c r="A1764">
        <f>IF('🔧 XY LANH'!A720="","",'🔧 XY LANH'!A720)</f>
        <v/>
      </c>
      <c r="B1764">
        <f>IF('🔧 XY LANH'!A720="","",'🔧 XY LANH'!N720)</f>
        <v/>
      </c>
      <c r="C1764">
        <f>IF('🔧 XY LANH'!A720="","","Xy lanh")</f>
        <v/>
      </c>
      <c r="D1764">
        <f>IF('🔧 XY LANH'!A720="","",'🔧 XY LANH'!I720)</f>
        <v/>
      </c>
      <c r="E1764">
        <f>IF('🔧 XY LANH'!A720="","",'🔧 XY LANH'!#REF!)</f>
        <v/>
      </c>
      <c r="F1764">
        <f>IF('🔧 XY LANH'!A720="","",'🔧 XY LANH'!J720)</f>
        <v/>
      </c>
      <c r="G1764">
        <f>IF('🔧 XY LANH'!A720="","",'🔧 XY LANH'!K720)</f>
        <v/>
      </c>
      <c r="H1764">
        <f>IF('🔧 XY LANH'!A720="","",'🔧 XY LANH'!L720)</f>
        <v/>
      </c>
      <c r="I1764">
        <f>IF('🔧 XY LANH'!A720="","",'🔧 XY LANH'!M720)</f>
        <v/>
      </c>
      <c r="J1764">
        <f>IF('🔧 XY LANH'!A720="","",'🔧 XY LANH'!#REF!)</f>
        <v/>
      </c>
      <c r="L1764">
        <f>N(L1763)+IF(AND('🔎 TRA CỨU NHANH'!$C$2&lt;&gt;"",OR(ISNUMBER(SEARCH('🔎 TRA CỨU NHANH'!$C$2,$A1764)),ISNUMBER(SEARCH('🔎 TRA CỨU NHANH'!$C$2,$B1764)))),1,0)</f>
        <v/>
      </c>
      <c r="M1764">
        <f>IF(L1764&gt;N(L1763),L1764,"")</f>
        <v/>
      </c>
      <c r="N1764">
        <f>N(N1763)+IF(AND('💰 BÁO GIÁ'!$C$27&lt;&gt;"",OR(ISNUMBER(SEARCH('💰 BÁO GIÁ'!$C$27,$A1764)),ISNUMBER(SEARCH('💰 BÁO GIÁ'!$C$27,$B1764)))),1,0)</f>
        <v/>
      </c>
      <c r="O1764">
        <f>IF(N1764&gt;N(N1763),N1764,"")</f>
        <v/>
      </c>
    </row>
    <row r="1765">
      <c r="A1765">
        <f>IF('🔧 XY LANH'!A721="","",'🔧 XY LANH'!A721)</f>
        <v/>
      </c>
      <c r="B1765">
        <f>IF('🔧 XY LANH'!A721="","",'🔧 XY LANH'!N721)</f>
        <v/>
      </c>
      <c r="C1765">
        <f>IF('🔧 XY LANH'!A721="","","Xy lanh")</f>
        <v/>
      </c>
      <c r="D1765">
        <f>IF('🔧 XY LANH'!A721="","",'🔧 XY LANH'!I721)</f>
        <v/>
      </c>
      <c r="E1765">
        <f>IF('🔧 XY LANH'!A721="","",'🔧 XY LANH'!#REF!)</f>
        <v/>
      </c>
      <c r="F1765">
        <f>IF('🔧 XY LANH'!A721="","",'🔧 XY LANH'!J721)</f>
        <v/>
      </c>
      <c r="G1765">
        <f>IF('🔧 XY LANH'!A721="","",'🔧 XY LANH'!K721)</f>
        <v/>
      </c>
      <c r="H1765">
        <f>IF('🔧 XY LANH'!A721="","",'🔧 XY LANH'!L721)</f>
        <v/>
      </c>
      <c r="I1765">
        <f>IF('🔧 XY LANH'!A721="","",'🔧 XY LANH'!M721)</f>
        <v/>
      </c>
      <c r="J1765">
        <f>IF('🔧 XY LANH'!A721="","",'🔧 XY LANH'!#REF!)</f>
        <v/>
      </c>
      <c r="L1765">
        <f>N(L1764)+IF(AND('🔎 TRA CỨU NHANH'!$C$2&lt;&gt;"",OR(ISNUMBER(SEARCH('🔎 TRA CỨU NHANH'!$C$2,$A1765)),ISNUMBER(SEARCH('🔎 TRA CỨU NHANH'!$C$2,$B1765)))),1,0)</f>
        <v/>
      </c>
      <c r="M1765">
        <f>IF(L1765&gt;N(L1764),L1765,"")</f>
        <v/>
      </c>
      <c r="N1765">
        <f>N(N1764)+IF(AND('💰 BÁO GIÁ'!$C$27&lt;&gt;"",OR(ISNUMBER(SEARCH('💰 BÁO GIÁ'!$C$27,$A1765)),ISNUMBER(SEARCH('💰 BÁO GIÁ'!$C$27,$B1765)))),1,0)</f>
        <v/>
      </c>
      <c r="O1765">
        <f>IF(N1765&gt;N(N1764),N1765,"")</f>
        <v/>
      </c>
    </row>
    <row r="1766">
      <c r="A1766">
        <f>IF('🔧 XY LANH'!A722="","",'🔧 XY LANH'!A722)</f>
        <v/>
      </c>
      <c r="B1766">
        <f>IF('🔧 XY LANH'!A722="","",'🔧 XY LANH'!N722)</f>
        <v/>
      </c>
      <c r="C1766">
        <f>IF('🔧 XY LANH'!A722="","","Xy lanh")</f>
        <v/>
      </c>
      <c r="D1766">
        <f>IF('🔧 XY LANH'!A722="","",'🔧 XY LANH'!I722)</f>
        <v/>
      </c>
      <c r="E1766">
        <f>IF('🔧 XY LANH'!A722="","",'🔧 XY LANH'!#REF!)</f>
        <v/>
      </c>
      <c r="F1766">
        <f>IF('🔧 XY LANH'!A722="","",'🔧 XY LANH'!J722)</f>
        <v/>
      </c>
      <c r="G1766">
        <f>IF('🔧 XY LANH'!A722="","",'🔧 XY LANH'!K722)</f>
        <v/>
      </c>
      <c r="H1766">
        <f>IF('🔧 XY LANH'!A722="","",'🔧 XY LANH'!L722)</f>
        <v/>
      </c>
      <c r="I1766">
        <f>IF('🔧 XY LANH'!A722="","",'🔧 XY LANH'!M722)</f>
        <v/>
      </c>
      <c r="J1766">
        <f>IF('🔧 XY LANH'!A722="","",'🔧 XY LANH'!#REF!)</f>
        <v/>
      </c>
      <c r="L1766">
        <f>N(L1765)+IF(AND('🔎 TRA CỨU NHANH'!$C$2&lt;&gt;"",OR(ISNUMBER(SEARCH('🔎 TRA CỨU NHANH'!$C$2,$A1766)),ISNUMBER(SEARCH('🔎 TRA CỨU NHANH'!$C$2,$B1766)))),1,0)</f>
        <v/>
      </c>
      <c r="M1766">
        <f>IF(L1766&gt;N(L1765),L1766,"")</f>
        <v/>
      </c>
      <c r="N1766">
        <f>N(N1765)+IF(AND('💰 BÁO GIÁ'!$C$27&lt;&gt;"",OR(ISNUMBER(SEARCH('💰 BÁO GIÁ'!$C$27,$A1766)),ISNUMBER(SEARCH('💰 BÁO GIÁ'!$C$27,$B1766)))),1,0)</f>
        <v/>
      </c>
      <c r="O1766">
        <f>IF(N1766&gt;N(N1765),N1766,"")</f>
        <v/>
      </c>
    </row>
    <row r="1767">
      <c r="A1767">
        <f>IF('🔧 XY LANH'!A723="","",'🔧 XY LANH'!A723)</f>
        <v/>
      </c>
      <c r="B1767">
        <f>IF('🔧 XY LANH'!A723="","",'🔧 XY LANH'!N723)</f>
        <v/>
      </c>
      <c r="C1767">
        <f>IF('🔧 XY LANH'!A723="","","Xy lanh")</f>
        <v/>
      </c>
      <c r="D1767">
        <f>IF('🔧 XY LANH'!A723="","",'🔧 XY LANH'!I723)</f>
        <v/>
      </c>
      <c r="E1767">
        <f>IF('🔧 XY LANH'!A723="","",'🔧 XY LANH'!#REF!)</f>
        <v/>
      </c>
      <c r="F1767">
        <f>IF('🔧 XY LANH'!A723="","",'🔧 XY LANH'!J723)</f>
        <v/>
      </c>
      <c r="G1767">
        <f>IF('🔧 XY LANH'!A723="","",'🔧 XY LANH'!K723)</f>
        <v/>
      </c>
      <c r="H1767">
        <f>IF('🔧 XY LANH'!A723="","",'🔧 XY LANH'!L723)</f>
        <v/>
      </c>
      <c r="I1767">
        <f>IF('🔧 XY LANH'!A723="","",'🔧 XY LANH'!M723)</f>
        <v/>
      </c>
      <c r="J1767">
        <f>IF('🔧 XY LANH'!A723="","",'🔧 XY LANH'!#REF!)</f>
        <v/>
      </c>
      <c r="L1767">
        <f>N(L1766)+IF(AND('🔎 TRA CỨU NHANH'!$C$2&lt;&gt;"",OR(ISNUMBER(SEARCH('🔎 TRA CỨU NHANH'!$C$2,$A1767)),ISNUMBER(SEARCH('🔎 TRA CỨU NHANH'!$C$2,$B1767)))),1,0)</f>
        <v/>
      </c>
      <c r="M1767">
        <f>IF(L1767&gt;N(L1766),L1767,"")</f>
        <v/>
      </c>
      <c r="N1767">
        <f>N(N1766)+IF(AND('💰 BÁO GIÁ'!$C$27&lt;&gt;"",OR(ISNUMBER(SEARCH('💰 BÁO GIÁ'!$C$27,$A1767)),ISNUMBER(SEARCH('💰 BÁO GIÁ'!$C$27,$B1767)))),1,0)</f>
        <v/>
      </c>
      <c r="O1767">
        <f>IF(N1767&gt;N(N1766),N1767,"")</f>
        <v/>
      </c>
    </row>
    <row r="1768">
      <c r="A1768">
        <f>IF('🔧 XY LANH'!A724="","",'🔧 XY LANH'!A724)</f>
        <v/>
      </c>
      <c r="B1768">
        <f>IF('🔧 XY LANH'!A724="","",'🔧 XY LANH'!N724)</f>
        <v/>
      </c>
      <c r="C1768">
        <f>IF('🔧 XY LANH'!A724="","","Xy lanh")</f>
        <v/>
      </c>
      <c r="D1768">
        <f>IF('🔧 XY LANH'!A724="","",'🔧 XY LANH'!I724)</f>
        <v/>
      </c>
      <c r="E1768">
        <f>IF('🔧 XY LANH'!A724="","",'🔧 XY LANH'!#REF!)</f>
        <v/>
      </c>
      <c r="F1768">
        <f>IF('🔧 XY LANH'!A724="","",'🔧 XY LANH'!J724)</f>
        <v/>
      </c>
      <c r="G1768">
        <f>IF('🔧 XY LANH'!A724="","",'🔧 XY LANH'!K724)</f>
        <v/>
      </c>
      <c r="H1768">
        <f>IF('🔧 XY LANH'!A724="","",'🔧 XY LANH'!L724)</f>
        <v/>
      </c>
      <c r="I1768">
        <f>IF('🔧 XY LANH'!A724="","",'🔧 XY LANH'!M724)</f>
        <v/>
      </c>
      <c r="J1768">
        <f>IF('🔧 XY LANH'!A724="","",'🔧 XY LANH'!#REF!)</f>
        <v/>
      </c>
      <c r="L1768">
        <f>N(L1767)+IF(AND('🔎 TRA CỨU NHANH'!$C$2&lt;&gt;"",OR(ISNUMBER(SEARCH('🔎 TRA CỨU NHANH'!$C$2,$A1768)),ISNUMBER(SEARCH('🔎 TRA CỨU NHANH'!$C$2,$B1768)))),1,0)</f>
        <v/>
      </c>
      <c r="M1768">
        <f>IF(L1768&gt;N(L1767),L1768,"")</f>
        <v/>
      </c>
      <c r="N1768">
        <f>N(N1767)+IF(AND('💰 BÁO GIÁ'!$C$27&lt;&gt;"",OR(ISNUMBER(SEARCH('💰 BÁO GIÁ'!$C$27,$A1768)),ISNUMBER(SEARCH('💰 BÁO GIÁ'!$C$27,$B1768)))),1,0)</f>
        <v/>
      </c>
      <c r="O1768">
        <f>IF(N1768&gt;N(N1767),N1768,"")</f>
        <v/>
      </c>
    </row>
    <row r="1769">
      <c r="A1769">
        <f>IF('🔧 XY LANH'!A725="","",'🔧 XY LANH'!A725)</f>
        <v/>
      </c>
      <c r="B1769">
        <f>IF('🔧 XY LANH'!A725="","",'🔧 XY LANH'!N725)</f>
        <v/>
      </c>
      <c r="C1769">
        <f>IF('🔧 XY LANH'!A725="","","Xy lanh")</f>
        <v/>
      </c>
      <c r="D1769">
        <f>IF('🔧 XY LANH'!A725="","",'🔧 XY LANH'!I725)</f>
        <v/>
      </c>
      <c r="E1769">
        <f>IF('🔧 XY LANH'!A725="","",'🔧 XY LANH'!#REF!)</f>
        <v/>
      </c>
      <c r="F1769">
        <f>IF('🔧 XY LANH'!A725="","",'🔧 XY LANH'!J725)</f>
        <v/>
      </c>
      <c r="G1769">
        <f>IF('🔧 XY LANH'!A725="","",'🔧 XY LANH'!K725)</f>
        <v/>
      </c>
      <c r="H1769">
        <f>IF('🔧 XY LANH'!A725="","",'🔧 XY LANH'!L725)</f>
        <v/>
      </c>
      <c r="I1769">
        <f>IF('🔧 XY LANH'!A725="","",'🔧 XY LANH'!M725)</f>
        <v/>
      </c>
      <c r="J1769">
        <f>IF('🔧 XY LANH'!A725="","",'🔧 XY LANH'!#REF!)</f>
        <v/>
      </c>
      <c r="L1769">
        <f>N(L1768)+IF(AND('🔎 TRA CỨU NHANH'!$C$2&lt;&gt;"",OR(ISNUMBER(SEARCH('🔎 TRA CỨU NHANH'!$C$2,$A1769)),ISNUMBER(SEARCH('🔎 TRA CỨU NHANH'!$C$2,$B1769)))),1,0)</f>
        <v/>
      </c>
      <c r="M1769">
        <f>IF(L1769&gt;N(L1768),L1769,"")</f>
        <v/>
      </c>
      <c r="N1769">
        <f>N(N1768)+IF(AND('💰 BÁO GIÁ'!$C$27&lt;&gt;"",OR(ISNUMBER(SEARCH('💰 BÁO GIÁ'!$C$27,$A1769)),ISNUMBER(SEARCH('💰 BÁO GIÁ'!$C$27,$B1769)))),1,0)</f>
        <v/>
      </c>
      <c r="O1769">
        <f>IF(N1769&gt;N(N1768),N1769,"")</f>
        <v/>
      </c>
    </row>
    <row r="1770">
      <c r="A1770">
        <f>IF('🔧 XY LANH'!A726="","",'🔧 XY LANH'!A726)</f>
        <v/>
      </c>
      <c r="B1770">
        <f>IF('🔧 XY LANH'!A726="","",'🔧 XY LANH'!N726)</f>
        <v/>
      </c>
      <c r="C1770">
        <f>IF('🔧 XY LANH'!A726="","","Xy lanh")</f>
        <v/>
      </c>
      <c r="D1770">
        <f>IF('🔧 XY LANH'!A726="","",'🔧 XY LANH'!I726)</f>
        <v/>
      </c>
      <c r="E1770">
        <f>IF('🔧 XY LANH'!A726="","",'🔧 XY LANH'!#REF!)</f>
        <v/>
      </c>
      <c r="F1770">
        <f>IF('🔧 XY LANH'!A726="","",'🔧 XY LANH'!J726)</f>
        <v/>
      </c>
      <c r="G1770">
        <f>IF('🔧 XY LANH'!A726="","",'🔧 XY LANH'!K726)</f>
        <v/>
      </c>
      <c r="H1770">
        <f>IF('🔧 XY LANH'!A726="","",'🔧 XY LANH'!L726)</f>
        <v/>
      </c>
      <c r="I1770">
        <f>IF('🔧 XY LANH'!A726="","",'🔧 XY LANH'!M726)</f>
        <v/>
      </c>
      <c r="J1770">
        <f>IF('🔧 XY LANH'!A726="","",'🔧 XY LANH'!#REF!)</f>
        <v/>
      </c>
      <c r="L1770">
        <f>N(L1769)+IF(AND('🔎 TRA CỨU NHANH'!$C$2&lt;&gt;"",OR(ISNUMBER(SEARCH('🔎 TRA CỨU NHANH'!$C$2,$A1770)),ISNUMBER(SEARCH('🔎 TRA CỨU NHANH'!$C$2,$B1770)))),1,0)</f>
        <v/>
      </c>
      <c r="M1770">
        <f>IF(L1770&gt;N(L1769),L1770,"")</f>
        <v/>
      </c>
      <c r="N1770">
        <f>N(N1769)+IF(AND('💰 BÁO GIÁ'!$C$27&lt;&gt;"",OR(ISNUMBER(SEARCH('💰 BÁO GIÁ'!$C$27,$A1770)),ISNUMBER(SEARCH('💰 BÁO GIÁ'!$C$27,$B1770)))),1,0)</f>
        <v/>
      </c>
      <c r="O1770">
        <f>IF(N1770&gt;N(N1769),N1770,"")</f>
        <v/>
      </c>
    </row>
    <row r="1771">
      <c r="A1771">
        <f>IF('🔧 XY LANH'!A727="","",'🔧 XY LANH'!A727)</f>
        <v/>
      </c>
      <c r="B1771">
        <f>IF('🔧 XY LANH'!A727="","",'🔧 XY LANH'!N727)</f>
        <v/>
      </c>
      <c r="C1771">
        <f>IF('🔧 XY LANH'!A727="","","Xy lanh")</f>
        <v/>
      </c>
      <c r="D1771">
        <f>IF('🔧 XY LANH'!A727="","",'🔧 XY LANH'!I727)</f>
        <v/>
      </c>
      <c r="E1771">
        <f>IF('🔧 XY LANH'!A727="","",'🔧 XY LANH'!#REF!)</f>
        <v/>
      </c>
      <c r="F1771">
        <f>IF('🔧 XY LANH'!A727="","",'🔧 XY LANH'!J727)</f>
        <v/>
      </c>
      <c r="G1771">
        <f>IF('🔧 XY LANH'!A727="","",'🔧 XY LANH'!K727)</f>
        <v/>
      </c>
      <c r="H1771">
        <f>IF('🔧 XY LANH'!A727="","",'🔧 XY LANH'!L727)</f>
        <v/>
      </c>
      <c r="I1771">
        <f>IF('🔧 XY LANH'!A727="","",'🔧 XY LANH'!M727)</f>
        <v/>
      </c>
      <c r="J1771">
        <f>IF('🔧 XY LANH'!A727="","",'🔧 XY LANH'!#REF!)</f>
        <v/>
      </c>
      <c r="L1771">
        <f>N(L1770)+IF(AND('🔎 TRA CỨU NHANH'!$C$2&lt;&gt;"",OR(ISNUMBER(SEARCH('🔎 TRA CỨU NHANH'!$C$2,$A1771)),ISNUMBER(SEARCH('🔎 TRA CỨU NHANH'!$C$2,$B1771)))),1,0)</f>
        <v/>
      </c>
      <c r="M1771">
        <f>IF(L1771&gt;N(L1770),L1771,"")</f>
        <v/>
      </c>
      <c r="N1771">
        <f>N(N1770)+IF(AND('💰 BÁO GIÁ'!$C$27&lt;&gt;"",OR(ISNUMBER(SEARCH('💰 BÁO GIÁ'!$C$27,$A1771)),ISNUMBER(SEARCH('💰 BÁO GIÁ'!$C$27,$B1771)))),1,0)</f>
        <v/>
      </c>
      <c r="O1771">
        <f>IF(N1771&gt;N(N1770),N1771,"")</f>
        <v/>
      </c>
    </row>
    <row r="1772">
      <c r="A1772">
        <f>IF('🔧 XY LANH'!A728="","",'🔧 XY LANH'!A728)</f>
        <v/>
      </c>
      <c r="B1772">
        <f>IF('🔧 XY LANH'!A728="","",'🔧 XY LANH'!N728)</f>
        <v/>
      </c>
      <c r="C1772">
        <f>IF('🔧 XY LANH'!A728="","","Xy lanh")</f>
        <v/>
      </c>
      <c r="D1772">
        <f>IF('🔧 XY LANH'!A728="","",'🔧 XY LANH'!I728)</f>
        <v/>
      </c>
      <c r="E1772">
        <f>IF('🔧 XY LANH'!A728="","",'🔧 XY LANH'!#REF!)</f>
        <v/>
      </c>
      <c r="F1772">
        <f>IF('🔧 XY LANH'!A728="","",'🔧 XY LANH'!J728)</f>
        <v/>
      </c>
      <c r="G1772">
        <f>IF('🔧 XY LANH'!A728="","",'🔧 XY LANH'!K728)</f>
        <v/>
      </c>
      <c r="H1772">
        <f>IF('🔧 XY LANH'!A728="","",'🔧 XY LANH'!L728)</f>
        <v/>
      </c>
      <c r="I1772">
        <f>IF('🔧 XY LANH'!A728="","",'🔧 XY LANH'!M728)</f>
        <v/>
      </c>
      <c r="J1772">
        <f>IF('🔧 XY LANH'!A728="","",'🔧 XY LANH'!#REF!)</f>
        <v/>
      </c>
      <c r="L1772">
        <f>N(L1771)+IF(AND('🔎 TRA CỨU NHANH'!$C$2&lt;&gt;"",OR(ISNUMBER(SEARCH('🔎 TRA CỨU NHANH'!$C$2,$A1772)),ISNUMBER(SEARCH('🔎 TRA CỨU NHANH'!$C$2,$B1772)))),1,0)</f>
        <v/>
      </c>
      <c r="M1772">
        <f>IF(L1772&gt;N(L1771),L1772,"")</f>
        <v/>
      </c>
      <c r="N1772">
        <f>N(N1771)+IF(AND('💰 BÁO GIÁ'!$C$27&lt;&gt;"",OR(ISNUMBER(SEARCH('💰 BÁO GIÁ'!$C$27,$A1772)),ISNUMBER(SEARCH('💰 BÁO GIÁ'!$C$27,$B1772)))),1,0)</f>
        <v/>
      </c>
      <c r="O1772">
        <f>IF(N1772&gt;N(N1771),N1772,"")</f>
        <v/>
      </c>
    </row>
    <row r="1773">
      <c r="A1773">
        <f>IF('🔧 XY LANH'!A729="","",'🔧 XY LANH'!A729)</f>
        <v/>
      </c>
      <c r="B1773">
        <f>IF('🔧 XY LANH'!A729="","",'🔧 XY LANH'!N729)</f>
        <v/>
      </c>
      <c r="C1773">
        <f>IF('🔧 XY LANH'!A729="","","Xy lanh")</f>
        <v/>
      </c>
      <c r="D1773">
        <f>IF('🔧 XY LANH'!A729="","",'🔧 XY LANH'!I729)</f>
        <v/>
      </c>
      <c r="E1773">
        <f>IF('🔧 XY LANH'!A729="","",'🔧 XY LANH'!#REF!)</f>
        <v/>
      </c>
      <c r="F1773">
        <f>IF('🔧 XY LANH'!A729="","",'🔧 XY LANH'!J729)</f>
        <v/>
      </c>
      <c r="G1773">
        <f>IF('🔧 XY LANH'!A729="","",'🔧 XY LANH'!K729)</f>
        <v/>
      </c>
      <c r="H1773">
        <f>IF('🔧 XY LANH'!A729="","",'🔧 XY LANH'!L729)</f>
        <v/>
      </c>
      <c r="I1773">
        <f>IF('🔧 XY LANH'!A729="","",'🔧 XY LANH'!M729)</f>
        <v/>
      </c>
      <c r="J1773">
        <f>IF('🔧 XY LANH'!A729="","",'🔧 XY LANH'!#REF!)</f>
        <v/>
      </c>
      <c r="L1773">
        <f>N(L1772)+IF(AND('🔎 TRA CỨU NHANH'!$C$2&lt;&gt;"",OR(ISNUMBER(SEARCH('🔎 TRA CỨU NHANH'!$C$2,$A1773)),ISNUMBER(SEARCH('🔎 TRA CỨU NHANH'!$C$2,$B1773)))),1,0)</f>
        <v/>
      </c>
      <c r="M1773">
        <f>IF(L1773&gt;N(L1772),L1773,"")</f>
        <v/>
      </c>
      <c r="N1773">
        <f>N(N1772)+IF(AND('💰 BÁO GIÁ'!$C$27&lt;&gt;"",OR(ISNUMBER(SEARCH('💰 BÁO GIÁ'!$C$27,$A1773)),ISNUMBER(SEARCH('💰 BÁO GIÁ'!$C$27,$B1773)))),1,0)</f>
        <v/>
      </c>
      <c r="O1773">
        <f>IF(N1773&gt;N(N1772),N1773,"")</f>
        <v/>
      </c>
    </row>
    <row r="1774">
      <c r="A1774">
        <f>IF('🔧 XY LANH'!A730="","",'🔧 XY LANH'!A730)</f>
        <v/>
      </c>
      <c r="B1774">
        <f>IF('🔧 XY LANH'!A730="","",'🔧 XY LANH'!N730)</f>
        <v/>
      </c>
      <c r="C1774">
        <f>IF('🔧 XY LANH'!A730="","","Xy lanh")</f>
        <v/>
      </c>
      <c r="D1774">
        <f>IF('🔧 XY LANH'!A730="","",'🔧 XY LANH'!I730)</f>
        <v/>
      </c>
      <c r="E1774">
        <f>IF('🔧 XY LANH'!A730="","",'🔧 XY LANH'!#REF!)</f>
        <v/>
      </c>
      <c r="F1774">
        <f>IF('🔧 XY LANH'!A730="","",'🔧 XY LANH'!J730)</f>
        <v/>
      </c>
      <c r="G1774">
        <f>IF('🔧 XY LANH'!A730="","",'🔧 XY LANH'!K730)</f>
        <v/>
      </c>
      <c r="H1774">
        <f>IF('🔧 XY LANH'!A730="","",'🔧 XY LANH'!L730)</f>
        <v/>
      </c>
      <c r="I1774">
        <f>IF('🔧 XY LANH'!A730="","",'🔧 XY LANH'!M730)</f>
        <v/>
      </c>
      <c r="J1774">
        <f>IF('🔧 XY LANH'!A730="","",'🔧 XY LANH'!#REF!)</f>
        <v/>
      </c>
      <c r="L1774">
        <f>N(L1773)+IF(AND('🔎 TRA CỨU NHANH'!$C$2&lt;&gt;"",OR(ISNUMBER(SEARCH('🔎 TRA CỨU NHANH'!$C$2,$A1774)),ISNUMBER(SEARCH('🔎 TRA CỨU NHANH'!$C$2,$B1774)))),1,0)</f>
        <v/>
      </c>
      <c r="M1774">
        <f>IF(L1774&gt;N(L1773),L1774,"")</f>
        <v/>
      </c>
      <c r="N1774">
        <f>N(N1773)+IF(AND('💰 BÁO GIÁ'!$C$27&lt;&gt;"",OR(ISNUMBER(SEARCH('💰 BÁO GIÁ'!$C$27,$A1774)),ISNUMBER(SEARCH('💰 BÁO GIÁ'!$C$27,$B1774)))),1,0)</f>
        <v/>
      </c>
      <c r="O1774">
        <f>IF(N1774&gt;N(N1773),N1774,"")</f>
        <v/>
      </c>
    </row>
    <row r="1775">
      <c r="A1775">
        <f>IF('🔧 XY LANH'!A731="","",'🔧 XY LANH'!A731)</f>
        <v/>
      </c>
      <c r="B1775">
        <f>IF('🔧 XY LANH'!A731="","",'🔧 XY LANH'!N731)</f>
        <v/>
      </c>
      <c r="C1775">
        <f>IF('🔧 XY LANH'!A731="","","Xy lanh")</f>
        <v/>
      </c>
      <c r="D1775">
        <f>IF('🔧 XY LANH'!A731="","",'🔧 XY LANH'!I731)</f>
        <v/>
      </c>
      <c r="E1775">
        <f>IF('🔧 XY LANH'!A731="","",'🔧 XY LANH'!#REF!)</f>
        <v/>
      </c>
      <c r="F1775">
        <f>IF('🔧 XY LANH'!A731="","",'🔧 XY LANH'!J731)</f>
        <v/>
      </c>
      <c r="G1775">
        <f>IF('🔧 XY LANH'!A731="","",'🔧 XY LANH'!K731)</f>
        <v/>
      </c>
      <c r="H1775">
        <f>IF('🔧 XY LANH'!A731="","",'🔧 XY LANH'!L731)</f>
        <v/>
      </c>
      <c r="I1775">
        <f>IF('🔧 XY LANH'!A731="","",'🔧 XY LANH'!M731)</f>
        <v/>
      </c>
      <c r="J1775">
        <f>IF('🔧 XY LANH'!A731="","",'🔧 XY LANH'!#REF!)</f>
        <v/>
      </c>
      <c r="L1775">
        <f>N(L1774)+IF(AND('🔎 TRA CỨU NHANH'!$C$2&lt;&gt;"",OR(ISNUMBER(SEARCH('🔎 TRA CỨU NHANH'!$C$2,$A1775)),ISNUMBER(SEARCH('🔎 TRA CỨU NHANH'!$C$2,$B1775)))),1,0)</f>
        <v/>
      </c>
      <c r="M1775">
        <f>IF(L1775&gt;N(L1774),L1775,"")</f>
        <v/>
      </c>
      <c r="N1775">
        <f>N(N1774)+IF(AND('💰 BÁO GIÁ'!$C$27&lt;&gt;"",OR(ISNUMBER(SEARCH('💰 BÁO GIÁ'!$C$27,$A1775)),ISNUMBER(SEARCH('💰 BÁO GIÁ'!$C$27,$B1775)))),1,0)</f>
        <v/>
      </c>
      <c r="O1775">
        <f>IF(N1775&gt;N(N1774),N1775,"")</f>
        <v/>
      </c>
    </row>
    <row r="1776">
      <c r="A1776">
        <f>IF('🔧 XY LANH'!A732="","",'🔧 XY LANH'!A732)</f>
        <v/>
      </c>
      <c r="B1776">
        <f>IF('🔧 XY LANH'!A732="","",'🔧 XY LANH'!N732)</f>
        <v/>
      </c>
      <c r="C1776">
        <f>IF('🔧 XY LANH'!A732="","","Xy lanh")</f>
        <v/>
      </c>
      <c r="D1776">
        <f>IF('🔧 XY LANH'!A732="","",'🔧 XY LANH'!I732)</f>
        <v/>
      </c>
      <c r="E1776">
        <f>IF('🔧 XY LANH'!A732="","",'🔧 XY LANH'!#REF!)</f>
        <v/>
      </c>
      <c r="F1776">
        <f>IF('🔧 XY LANH'!A732="","",'🔧 XY LANH'!J732)</f>
        <v/>
      </c>
      <c r="G1776">
        <f>IF('🔧 XY LANH'!A732="","",'🔧 XY LANH'!K732)</f>
        <v/>
      </c>
      <c r="H1776">
        <f>IF('🔧 XY LANH'!A732="","",'🔧 XY LANH'!L732)</f>
        <v/>
      </c>
      <c r="I1776">
        <f>IF('🔧 XY LANH'!A732="","",'🔧 XY LANH'!M732)</f>
        <v/>
      </c>
      <c r="J1776">
        <f>IF('🔧 XY LANH'!A732="","",'🔧 XY LANH'!#REF!)</f>
        <v/>
      </c>
      <c r="L1776">
        <f>N(L1775)+IF(AND('🔎 TRA CỨU NHANH'!$C$2&lt;&gt;"",OR(ISNUMBER(SEARCH('🔎 TRA CỨU NHANH'!$C$2,$A1776)),ISNUMBER(SEARCH('🔎 TRA CỨU NHANH'!$C$2,$B1776)))),1,0)</f>
        <v/>
      </c>
      <c r="M1776">
        <f>IF(L1776&gt;N(L1775),L1776,"")</f>
        <v/>
      </c>
      <c r="N1776">
        <f>N(N1775)+IF(AND('💰 BÁO GIÁ'!$C$27&lt;&gt;"",OR(ISNUMBER(SEARCH('💰 BÁO GIÁ'!$C$27,$A1776)),ISNUMBER(SEARCH('💰 BÁO GIÁ'!$C$27,$B1776)))),1,0)</f>
        <v/>
      </c>
      <c r="O1776">
        <f>IF(N1776&gt;N(N1775),N1776,"")</f>
        <v/>
      </c>
    </row>
    <row r="1777">
      <c r="A1777">
        <f>IF('🔧 XY LANH'!A733="","",'🔧 XY LANH'!A733)</f>
        <v/>
      </c>
      <c r="B1777">
        <f>IF('🔧 XY LANH'!A733="","",'🔧 XY LANH'!N733)</f>
        <v/>
      </c>
      <c r="C1777">
        <f>IF('🔧 XY LANH'!A733="","","Xy lanh")</f>
        <v/>
      </c>
      <c r="D1777">
        <f>IF('🔧 XY LANH'!A733="","",'🔧 XY LANH'!I733)</f>
        <v/>
      </c>
      <c r="E1777">
        <f>IF('🔧 XY LANH'!A733="","",'🔧 XY LANH'!#REF!)</f>
        <v/>
      </c>
      <c r="F1777">
        <f>IF('🔧 XY LANH'!A733="","",'🔧 XY LANH'!J733)</f>
        <v/>
      </c>
      <c r="G1777">
        <f>IF('🔧 XY LANH'!A733="","",'🔧 XY LANH'!K733)</f>
        <v/>
      </c>
      <c r="H1777">
        <f>IF('🔧 XY LANH'!A733="","",'🔧 XY LANH'!L733)</f>
        <v/>
      </c>
      <c r="I1777">
        <f>IF('🔧 XY LANH'!A733="","",'🔧 XY LANH'!M733)</f>
        <v/>
      </c>
      <c r="J1777">
        <f>IF('🔧 XY LANH'!A733="","",'🔧 XY LANH'!#REF!)</f>
        <v/>
      </c>
      <c r="L1777">
        <f>N(L1776)+IF(AND('🔎 TRA CỨU NHANH'!$C$2&lt;&gt;"",OR(ISNUMBER(SEARCH('🔎 TRA CỨU NHANH'!$C$2,$A1777)),ISNUMBER(SEARCH('🔎 TRA CỨU NHANH'!$C$2,$B1777)))),1,0)</f>
        <v/>
      </c>
      <c r="M1777">
        <f>IF(L1777&gt;N(L1776),L1777,"")</f>
        <v/>
      </c>
      <c r="N1777">
        <f>N(N1776)+IF(AND('💰 BÁO GIÁ'!$C$27&lt;&gt;"",OR(ISNUMBER(SEARCH('💰 BÁO GIÁ'!$C$27,$A1777)),ISNUMBER(SEARCH('💰 BÁO GIÁ'!$C$27,$B1777)))),1,0)</f>
        <v/>
      </c>
      <c r="O1777">
        <f>IF(N1777&gt;N(N1776),N1777,"")</f>
        <v/>
      </c>
    </row>
    <row r="1778">
      <c r="A1778">
        <f>IF('🔧 XY LANH'!A734="","",'🔧 XY LANH'!A734)</f>
        <v/>
      </c>
      <c r="B1778">
        <f>IF('🔧 XY LANH'!A734="","",'🔧 XY LANH'!N734)</f>
        <v/>
      </c>
      <c r="C1778">
        <f>IF('🔧 XY LANH'!A734="","","Xy lanh")</f>
        <v/>
      </c>
      <c r="D1778">
        <f>IF('🔧 XY LANH'!A734="","",'🔧 XY LANH'!I734)</f>
        <v/>
      </c>
      <c r="E1778">
        <f>IF('🔧 XY LANH'!A734="","",'🔧 XY LANH'!#REF!)</f>
        <v/>
      </c>
      <c r="F1778">
        <f>IF('🔧 XY LANH'!A734="","",'🔧 XY LANH'!J734)</f>
        <v/>
      </c>
      <c r="G1778">
        <f>IF('🔧 XY LANH'!A734="","",'🔧 XY LANH'!K734)</f>
        <v/>
      </c>
      <c r="H1778">
        <f>IF('🔧 XY LANH'!A734="","",'🔧 XY LANH'!L734)</f>
        <v/>
      </c>
      <c r="I1778">
        <f>IF('🔧 XY LANH'!A734="","",'🔧 XY LANH'!M734)</f>
        <v/>
      </c>
      <c r="J1778">
        <f>IF('🔧 XY LANH'!A734="","",'🔧 XY LANH'!#REF!)</f>
        <v/>
      </c>
      <c r="L1778">
        <f>N(L1777)+IF(AND('🔎 TRA CỨU NHANH'!$C$2&lt;&gt;"",OR(ISNUMBER(SEARCH('🔎 TRA CỨU NHANH'!$C$2,$A1778)),ISNUMBER(SEARCH('🔎 TRA CỨU NHANH'!$C$2,$B1778)))),1,0)</f>
        <v/>
      </c>
      <c r="M1778">
        <f>IF(L1778&gt;N(L1777),L1778,"")</f>
        <v/>
      </c>
      <c r="N1778">
        <f>N(N1777)+IF(AND('💰 BÁO GIÁ'!$C$27&lt;&gt;"",OR(ISNUMBER(SEARCH('💰 BÁO GIÁ'!$C$27,$A1778)),ISNUMBER(SEARCH('💰 BÁO GIÁ'!$C$27,$B1778)))),1,0)</f>
        <v/>
      </c>
      <c r="O1778">
        <f>IF(N1778&gt;N(N1777),N1778,"")</f>
        <v/>
      </c>
    </row>
    <row r="1779">
      <c r="A1779">
        <f>IF('🔧 XY LANH'!A735="","",'🔧 XY LANH'!A735)</f>
        <v/>
      </c>
      <c r="B1779">
        <f>IF('🔧 XY LANH'!A735="","",'🔧 XY LANH'!N735)</f>
        <v/>
      </c>
      <c r="C1779">
        <f>IF('🔧 XY LANH'!A735="","","Xy lanh")</f>
        <v/>
      </c>
      <c r="D1779">
        <f>IF('🔧 XY LANH'!A735="","",'🔧 XY LANH'!I735)</f>
        <v/>
      </c>
      <c r="E1779">
        <f>IF('🔧 XY LANH'!A735="","",'🔧 XY LANH'!#REF!)</f>
        <v/>
      </c>
      <c r="F1779">
        <f>IF('🔧 XY LANH'!A735="","",'🔧 XY LANH'!J735)</f>
        <v/>
      </c>
      <c r="G1779">
        <f>IF('🔧 XY LANH'!A735="","",'🔧 XY LANH'!K735)</f>
        <v/>
      </c>
      <c r="H1779">
        <f>IF('🔧 XY LANH'!A735="","",'🔧 XY LANH'!L735)</f>
        <v/>
      </c>
      <c r="I1779">
        <f>IF('🔧 XY LANH'!A735="","",'🔧 XY LANH'!M735)</f>
        <v/>
      </c>
      <c r="J1779">
        <f>IF('🔧 XY LANH'!A735="","",'🔧 XY LANH'!#REF!)</f>
        <v/>
      </c>
      <c r="L1779">
        <f>N(L1778)+IF(AND('🔎 TRA CỨU NHANH'!$C$2&lt;&gt;"",OR(ISNUMBER(SEARCH('🔎 TRA CỨU NHANH'!$C$2,$A1779)),ISNUMBER(SEARCH('🔎 TRA CỨU NHANH'!$C$2,$B1779)))),1,0)</f>
        <v/>
      </c>
      <c r="M1779">
        <f>IF(L1779&gt;N(L1778),L1779,"")</f>
        <v/>
      </c>
      <c r="N1779">
        <f>N(N1778)+IF(AND('💰 BÁO GIÁ'!$C$27&lt;&gt;"",OR(ISNUMBER(SEARCH('💰 BÁO GIÁ'!$C$27,$A1779)),ISNUMBER(SEARCH('💰 BÁO GIÁ'!$C$27,$B1779)))),1,0)</f>
        <v/>
      </c>
      <c r="O1779">
        <f>IF(N1779&gt;N(N1778),N1779,"")</f>
        <v/>
      </c>
    </row>
    <row r="1780">
      <c r="A1780">
        <f>IF('🔧 XY LANH'!A736="","",'🔧 XY LANH'!A736)</f>
        <v/>
      </c>
      <c r="B1780">
        <f>IF('🔧 XY LANH'!A736="","",'🔧 XY LANH'!N736)</f>
        <v/>
      </c>
      <c r="C1780">
        <f>IF('🔧 XY LANH'!A736="","","Xy lanh")</f>
        <v/>
      </c>
      <c r="D1780">
        <f>IF('🔧 XY LANH'!A736="","",'🔧 XY LANH'!I736)</f>
        <v/>
      </c>
      <c r="E1780">
        <f>IF('🔧 XY LANH'!A736="","",'🔧 XY LANH'!#REF!)</f>
        <v/>
      </c>
      <c r="F1780">
        <f>IF('🔧 XY LANH'!A736="","",'🔧 XY LANH'!J736)</f>
        <v/>
      </c>
      <c r="G1780">
        <f>IF('🔧 XY LANH'!A736="","",'🔧 XY LANH'!K736)</f>
        <v/>
      </c>
      <c r="H1780">
        <f>IF('🔧 XY LANH'!A736="","",'🔧 XY LANH'!L736)</f>
        <v/>
      </c>
      <c r="I1780">
        <f>IF('🔧 XY LANH'!A736="","",'🔧 XY LANH'!M736)</f>
        <v/>
      </c>
      <c r="J1780">
        <f>IF('🔧 XY LANH'!A736="","",'🔧 XY LANH'!#REF!)</f>
        <v/>
      </c>
      <c r="L1780">
        <f>N(L1779)+IF(AND('🔎 TRA CỨU NHANH'!$C$2&lt;&gt;"",OR(ISNUMBER(SEARCH('🔎 TRA CỨU NHANH'!$C$2,$A1780)),ISNUMBER(SEARCH('🔎 TRA CỨU NHANH'!$C$2,$B1780)))),1,0)</f>
        <v/>
      </c>
      <c r="M1780">
        <f>IF(L1780&gt;N(L1779),L1780,"")</f>
        <v/>
      </c>
      <c r="N1780">
        <f>N(N1779)+IF(AND('💰 BÁO GIÁ'!$C$27&lt;&gt;"",OR(ISNUMBER(SEARCH('💰 BÁO GIÁ'!$C$27,$A1780)),ISNUMBER(SEARCH('💰 BÁO GIÁ'!$C$27,$B1780)))),1,0)</f>
        <v/>
      </c>
      <c r="O1780">
        <f>IF(N1780&gt;N(N1779),N1780,"")</f>
        <v/>
      </c>
    </row>
    <row r="1781">
      <c r="A1781">
        <f>IF('🔧 XY LANH'!A737="","",'🔧 XY LANH'!A737)</f>
        <v/>
      </c>
      <c r="B1781">
        <f>IF('🔧 XY LANH'!A737="","",'🔧 XY LANH'!N737)</f>
        <v/>
      </c>
      <c r="C1781">
        <f>IF('🔧 XY LANH'!A737="","","Xy lanh")</f>
        <v/>
      </c>
      <c r="D1781">
        <f>IF('🔧 XY LANH'!A737="","",'🔧 XY LANH'!I737)</f>
        <v/>
      </c>
      <c r="E1781">
        <f>IF('🔧 XY LANH'!A737="","",'🔧 XY LANH'!#REF!)</f>
        <v/>
      </c>
      <c r="F1781">
        <f>IF('🔧 XY LANH'!A737="","",'🔧 XY LANH'!J737)</f>
        <v/>
      </c>
      <c r="G1781">
        <f>IF('🔧 XY LANH'!A737="","",'🔧 XY LANH'!K737)</f>
        <v/>
      </c>
      <c r="H1781">
        <f>IF('🔧 XY LANH'!A737="","",'🔧 XY LANH'!L737)</f>
        <v/>
      </c>
      <c r="I1781">
        <f>IF('🔧 XY LANH'!A737="","",'🔧 XY LANH'!M737)</f>
        <v/>
      </c>
      <c r="J1781">
        <f>IF('🔧 XY LANH'!A737="","",'🔧 XY LANH'!#REF!)</f>
        <v/>
      </c>
      <c r="L1781">
        <f>N(L1780)+IF(AND('🔎 TRA CỨU NHANH'!$C$2&lt;&gt;"",OR(ISNUMBER(SEARCH('🔎 TRA CỨU NHANH'!$C$2,$A1781)),ISNUMBER(SEARCH('🔎 TRA CỨU NHANH'!$C$2,$B1781)))),1,0)</f>
        <v/>
      </c>
      <c r="M1781">
        <f>IF(L1781&gt;N(L1780),L1781,"")</f>
        <v/>
      </c>
      <c r="N1781">
        <f>N(N1780)+IF(AND('💰 BÁO GIÁ'!$C$27&lt;&gt;"",OR(ISNUMBER(SEARCH('💰 BÁO GIÁ'!$C$27,$A1781)),ISNUMBER(SEARCH('💰 BÁO GIÁ'!$C$27,$B1781)))),1,0)</f>
        <v/>
      </c>
      <c r="O1781">
        <f>IF(N1781&gt;N(N1780),N1781,"")</f>
        <v/>
      </c>
    </row>
    <row r="1782">
      <c r="A1782">
        <f>IF('🔧 XY LANH'!A738="","",'🔧 XY LANH'!A738)</f>
        <v/>
      </c>
      <c r="B1782">
        <f>IF('🔧 XY LANH'!A738="","",'🔧 XY LANH'!N738)</f>
        <v/>
      </c>
      <c r="C1782">
        <f>IF('🔧 XY LANH'!A738="","","Xy lanh")</f>
        <v/>
      </c>
      <c r="D1782">
        <f>IF('🔧 XY LANH'!A738="","",'🔧 XY LANH'!I738)</f>
        <v/>
      </c>
      <c r="E1782">
        <f>IF('🔧 XY LANH'!A738="","",'🔧 XY LANH'!#REF!)</f>
        <v/>
      </c>
      <c r="F1782">
        <f>IF('🔧 XY LANH'!A738="","",'🔧 XY LANH'!J738)</f>
        <v/>
      </c>
      <c r="G1782">
        <f>IF('🔧 XY LANH'!A738="","",'🔧 XY LANH'!K738)</f>
        <v/>
      </c>
      <c r="H1782">
        <f>IF('🔧 XY LANH'!A738="","",'🔧 XY LANH'!L738)</f>
        <v/>
      </c>
      <c r="I1782">
        <f>IF('🔧 XY LANH'!A738="","",'🔧 XY LANH'!M738)</f>
        <v/>
      </c>
      <c r="J1782">
        <f>IF('🔧 XY LANH'!A738="","",'🔧 XY LANH'!#REF!)</f>
        <v/>
      </c>
      <c r="L1782">
        <f>N(L1781)+IF(AND('🔎 TRA CỨU NHANH'!$C$2&lt;&gt;"",OR(ISNUMBER(SEARCH('🔎 TRA CỨU NHANH'!$C$2,$A1782)),ISNUMBER(SEARCH('🔎 TRA CỨU NHANH'!$C$2,$B1782)))),1,0)</f>
        <v/>
      </c>
      <c r="M1782">
        <f>IF(L1782&gt;N(L1781),L1782,"")</f>
        <v/>
      </c>
      <c r="N1782">
        <f>N(N1781)+IF(AND('💰 BÁO GIÁ'!$C$27&lt;&gt;"",OR(ISNUMBER(SEARCH('💰 BÁO GIÁ'!$C$27,$A1782)),ISNUMBER(SEARCH('💰 BÁO GIÁ'!$C$27,$B1782)))),1,0)</f>
        <v/>
      </c>
      <c r="O1782">
        <f>IF(N1782&gt;N(N1781),N1782,"")</f>
        <v/>
      </c>
    </row>
    <row r="1783">
      <c r="A1783">
        <f>IF('🔧 XY LANH'!A739="","",'🔧 XY LANH'!A739)</f>
        <v/>
      </c>
      <c r="B1783">
        <f>IF('🔧 XY LANH'!A739="","",'🔧 XY LANH'!N739)</f>
        <v/>
      </c>
      <c r="C1783">
        <f>IF('🔧 XY LANH'!A739="","","Xy lanh")</f>
        <v/>
      </c>
      <c r="D1783">
        <f>IF('🔧 XY LANH'!A739="","",'🔧 XY LANH'!I739)</f>
        <v/>
      </c>
      <c r="E1783">
        <f>IF('🔧 XY LANH'!A739="","",'🔧 XY LANH'!#REF!)</f>
        <v/>
      </c>
      <c r="F1783">
        <f>IF('🔧 XY LANH'!A739="","",'🔧 XY LANH'!J739)</f>
        <v/>
      </c>
      <c r="G1783">
        <f>IF('🔧 XY LANH'!A739="","",'🔧 XY LANH'!K739)</f>
        <v/>
      </c>
      <c r="H1783">
        <f>IF('🔧 XY LANH'!A739="","",'🔧 XY LANH'!L739)</f>
        <v/>
      </c>
      <c r="I1783">
        <f>IF('🔧 XY LANH'!A739="","",'🔧 XY LANH'!M739)</f>
        <v/>
      </c>
      <c r="J1783">
        <f>IF('🔧 XY LANH'!A739="","",'🔧 XY LANH'!#REF!)</f>
        <v/>
      </c>
      <c r="L1783">
        <f>N(L1782)+IF(AND('🔎 TRA CỨU NHANH'!$C$2&lt;&gt;"",OR(ISNUMBER(SEARCH('🔎 TRA CỨU NHANH'!$C$2,$A1783)),ISNUMBER(SEARCH('🔎 TRA CỨU NHANH'!$C$2,$B1783)))),1,0)</f>
        <v/>
      </c>
      <c r="M1783">
        <f>IF(L1783&gt;N(L1782),L1783,"")</f>
        <v/>
      </c>
      <c r="N1783">
        <f>N(N1782)+IF(AND('💰 BÁO GIÁ'!$C$27&lt;&gt;"",OR(ISNUMBER(SEARCH('💰 BÁO GIÁ'!$C$27,$A1783)),ISNUMBER(SEARCH('💰 BÁO GIÁ'!$C$27,$B1783)))),1,0)</f>
        <v/>
      </c>
      <c r="O1783">
        <f>IF(N1783&gt;N(N1782),N1783,"")</f>
        <v/>
      </c>
    </row>
    <row r="1784">
      <c r="A1784">
        <f>IF('🔧 XY LANH'!A740="","",'🔧 XY LANH'!A740)</f>
        <v/>
      </c>
      <c r="B1784">
        <f>IF('🔧 XY LANH'!A740="","",'🔧 XY LANH'!N740)</f>
        <v/>
      </c>
      <c r="C1784">
        <f>IF('🔧 XY LANH'!A740="","","Xy lanh")</f>
        <v/>
      </c>
      <c r="D1784">
        <f>IF('🔧 XY LANH'!A740="","",'🔧 XY LANH'!I740)</f>
        <v/>
      </c>
      <c r="E1784">
        <f>IF('🔧 XY LANH'!A740="","",'🔧 XY LANH'!#REF!)</f>
        <v/>
      </c>
      <c r="F1784">
        <f>IF('🔧 XY LANH'!A740="","",'🔧 XY LANH'!J740)</f>
        <v/>
      </c>
      <c r="G1784">
        <f>IF('🔧 XY LANH'!A740="","",'🔧 XY LANH'!K740)</f>
        <v/>
      </c>
      <c r="H1784">
        <f>IF('🔧 XY LANH'!A740="","",'🔧 XY LANH'!L740)</f>
        <v/>
      </c>
      <c r="I1784">
        <f>IF('🔧 XY LANH'!A740="","",'🔧 XY LANH'!M740)</f>
        <v/>
      </c>
      <c r="J1784">
        <f>IF('🔧 XY LANH'!A740="","",'🔧 XY LANH'!#REF!)</f>
        <v/>
      </c>
      <c r="L1784">
        <f>N(L1783)+IF(AND('🔎 TRA CỨU NHANH'!$C$2&lt;&gt;"",OR(ISNUMBER(SEARCH('🔎 TRA CỨU NHANH'!$C$2,$A1784)),ISNUMBER(SEARCH('🔎 TRA CỨU NHANH'!$C$2,$B1784)))),1,0)</f>
        <v/>
      </c>
      <c r="M1784">
        <f>IF(L1784&gt;N(L1783),L1784,"")</f>
        <v/>
      </c>
      <c r="N1784">
        <f>N(N1783)+IF(AND('💰 BÁO GIÁ'!$C$27&lt;&gt;"",OR(ISNUMBER(SEARCH('💰 BÁO GIÁ'!$C$27,$A1784)),ISNUMBER(SEARCH('💰 BÁO GIÁ'!$C$27,$B1784)))),1,0)</f>
        <v/>
      </c>
      <c r="O1784">
        <f>IF(N1784&gt;N(N1783),N1784,"")</f>
        <v/>
      </c>
    </row>
    <row r="1785">
      <c r="A1785">
        <f>IF('🔧 XY LANH'!A741="","",'🔧 XY LANH'!A741)</f>
        <v/>
      </c>
      <c r="B1785">
        <f>IF('🔧 XY LANH'!A741="","",'🔧 XY LANH'!N741)</f>
        <v/>
      </c>
      <c r="C1785">
        <f>IF('🔧 XY LANH'!A741="","","Xy lanh")</f>
        <v/>
      </c>
      <c r="D1785">
        <f>IF('🔧 XY LANH'!A741="","",'🔧 XY LANH'!I741)</f>
        <v/>
      </c>
      <c r="E1785">
        <f>IF('🔧 XY LANH'!A741="","",'🔧 XY LANH'!#REF!)</f>
        <v/>
      </c>
      <c r="F1785">
        <f>IF('🔧 XY LANH'!A741="","",'🔧 XY LANH'!J741)</f>
        <v/>
      </c>
      <c r="G1785">
        <f>IF('🔧 XY LANH'!A741="","",'🔧 XY LANH'!K741)</f>
        <v/>
      </c>
      <c r="H1785">
        <f>IF('🔧 XY LANH'!A741="","",'🔧 XY LANH'!L741)</f>
        <v/>
      </c>
      <c r="I1785">
        <f>IF('🔧 XY LANH'!A741="","",'🔧 XY LANH'!M741)</f>
        <v/>
      </c>
      <c r="J1785">
        <f>IF('🔧 XY LANH'!A741="","",'🔧 XY LANH'!#REF!)</f>
        <v/>
      </c>
      <c r="L1785">
        <f>N(L1784)+IF(AND('🔎 TRA CỨU NHANH'!$C$2&lt;&gt;"",OR(ISNUMBER(SEARCH('🔎 TRA CỨU NHANH'!$C$2,$A1785)),ISNUMBER(SEARCH('🔎 TRA CỨU NHANH'!$C$2,$B1785)))),1,0)</f>
        <v/>
      </c>
      <c r="M1785">
        <f>IF(L1785&gt;N(L1784),L1785,"")</f>
        <v/>
      </c>
      <c r="N1785">
        <f>N(N1784)+IF(AND('💰 BÁO GIÁ'!$C$27&lt;&gt;"",OR(ISNUMBER(SEARCH('💰 BÁO GIÁ'!$C$27,$A1785)),ISNUMBER(SEARCH('💰 BÁO GIÁ'!$C$27,$B1785)))),1,0)</f>
        <v/>
      </c>
      <c r="O1785">
        <f>IF(N1785&gt;N(N1784),N1785,"")</f>
        <v/>
      </c>
    </row>
    <row r="1786">
      <c r="A1786">
        <f>IF('🔧 XY LANH'!A742="","",'🔧 XY LANH'!A742)</f>
        <v/>
      </c>
      <c r="B1786">
        <f>IF('🔧 XY LANH'!A742="","",'🔧 XY LANH'!N742)</f>
        <v/>
      </c>
      <c r="C1786">
        <f>IF('🔧 XY LANH'!A742="","","Xy lanh")</f>
        <v/>
      </c>
      <c r="D1786">
        <f>IF('🔧 XY LANH'!A742="","",'🔧 XY LANH'!I742)</f>
        <v/>
      </c>
      <c r="E1786">
        <f>IF('🔧 XY LANH'!A742="","",'🔧 XY LANH'!#REF!)</f>
        <v/>
      </c>
      <c r="F1786">
        <f>IF('🔧 XY LANH'!A742="","",'🔧 XY LANH'!J742)</f>
        <v/>
      </c>
      <c r="G1786">
        <f>IF('🔧 XY LANH'!A742="","",'🔧 XY LANH'!K742)</f>
        <v/>
      </c>
      <c r="H1786">
        <f>IF('🔧 XY LANH'!A742="","",'🔧 XY LANH'!L742)</f>
        <v/>
      </c>
      <c r="I1786">
        <f>IF('🔧 XY LANH'!A742="","",'🔧 XY LANH'!M742)</f>
        <v/>
      </c>
      <c r="J1786">
        <f>IF('🔧 XY LANH'!A742="","",'🔧 XY LANH'!#REF!)</f>
        <v/>
      </c>
      <c r="L1786">
        <f>N(L1785)+IF(AND('🔎 TRA CỨU NHANH'!$C$2&lt;&gt;"",OR(ISNUMBER(SEARCH('🔎 TRA CỨU NHANH'!$C$2,$A1786)),ISNUMBER(SEARCH('🔎 TRA CỨU NHANH'!$C$2,$B1786)))),1,0)</f>
        <v/>
      </c>
      <c r="M1786">
        <f>IF(L1786&gt;N(L1785),L1786,"")</f>
        <v/>
      </c>
      <c r="N1786">
        <f>N(N1785)+IF(AND('💰 BÁO GIÁ'!$C$27&lt;&gt;"",OR(ISNUMBER(SEARCH('💰 BÁO GIÁ'!$C$27,$A1786)),ISNUMBER(SEARCH('💰 BÁO GIÁ'!$C$27,$B1786)))),1,0)</f>
        <v/>
      </c>
      <c r="O1786">
        <f>IF(N1786&gt;N(N1785),N1786,"")</f>
        <v/>
      </c>
    </row>
    <row r="1787">
      <c r="A1787">
        <f>IF('🔧 XY LANH'!A743="","",'🔧 XY LANH'!A743)</f>
        <v/>
      </c>
      <c r="B1787">
        <f>IF('🔧 XY LANH'!A743="","",'🔧 XY LANH'!N743)</f>
        <v/>
      </c>
      <c r="C1787">
        <f>IF('🔧 XY LANH'!A743="","","Xy lanh")</f>
        <v/>
      </c>
      <c r="D1787">
        <f>IF('🔧 XY LANH'!A743="","",'🔧 XY LANH'!I743)</f>
        <v/>
      </c>
      <c r="E1787">
        <f>IF('🔧 XY LANH'!A743="","",'🔧 XY LANH'!#REF!)</f>
        <v/>
      </c>
      <c r="F1787">
        <f>IF('🔧 XY LANH'!A743="","",'🔧 XY LANH'!J743)</f>
        <v/>
      </c>
      <c r="G1787">
        <f>IF('🔧 XY LANH'!A743="","",'🔧 XY LANH'!K743)</f>
        <v/>
      </c>
      <c r="H1787">
        <f>IF('🔧 XY LANH'!A743="","",'🔧 XY LANH'!L743)</f>
        <v/>
      </c>
      <c r="I1787">
        <f>IF('🔧 XY LANH'!A743="","",'🔧 XY LANH'!M743)</f>
        <v/>
      </c>
      <c r="J1787">
        <f>IF('🔧 XY LANH'!A743="","",'🔧 XY LANH'!#REF!)</f>
        <v/>
      </c>
      <c r="L1787">
        <f>N(L1786)+IF(AND('🔎 TRA CỨU NHANH'!$C$2&lt;&gt;"",OR(ISNUMBER(SEARCH('🔎 TRA CỨU NHANH'!$C$2,$A1787)),ISNUMBER(SEARCH('🔎 TRA CỨU NHANH'!$C$2,$B1787)))),1,0)</f>
        <v/>
      </c>
      <c r="M1787">
        <f>IF(L1787&gt;N(L1786),L1787,"")</f>
        <v/>
      </c>
      <c r="N1787">
        <f>N(N1786)+IF(AND('💰 BÁO GIÁ'!$C$27&lt;&gt;"",OR(ISNUMBER(SEARCH('💰 BÁO GIÁ'!$C$27,$A1787)),ISNUMBER(SEARCH('💰 BÁO GIÁ'!$C$27,$B1787)))),1,0)</f>
        <v/>
      </c>
      <c r="O1787">
        <f>IF(N1787&gt;N(N1786),N1787,"")</f>
        <v/>
      </c>
    </row>
    <row r="1788">
      <c r="A1788">
        <f>IF('🔧 XY LANH'!A744="","",'🔧 XY LANH'!A744)</f>
        <v/>
      </c>
      <c r="B1788">
        <f>IF('🔧 XY LANH'!A744="","",'🔧 XY LANH'!N744)</f>
        <v/>
      </c>
      <c r="C1788">
        <f>IF('🔧 XY LANH'!A744="","","Xy lanh")</f>
        <v/>
      </c>
      <c r="D1788">
        <f>IF('🔧 XY LANH'!A744="","",'🔧 XY LANH'!I744)</f>
        <v/>
      </c>
      <c r="E1788">
        <f>IF('🔧 XY LANH'!A744="","",'🔧 XY LANH'!#REF!)</f>
        <v/>
      </c>
      <c r="F1788">
        <f>IF('🔧 XY LANH'!A744="","",'🔧 XY LANH'!J744)</f>
        <v/>
      </c>
      <c r="G1788">
        <f>IF('🔧 XY LANH'!A744="","",'🔧 XY LANH'!K744)</f>
        <v/>
      </c>
      <c r="H1788">
        <f>IF('🔧 XY LANH'!A744="","",'🔧 XY LANH'!L744)</f>
        <v/>
      </c>
      <c r="I1788">
        <f>IF('🔧 XY LANH'!A744="","",'🔧 XY LANH'!M744)</f>
        <v/>
      </c>
      <c r="J1788">
        <f>IF('🔧 XY LANH'!A744="","",'🔧 XY LANH'!#REF!)</f>
        <v/>
      </c>
      <c r="L1788">
        <f>N(L1787)+IF(AND('🔎 TRA CỨU NHANH'!$C$2&lt;&gt;"",OR(ISNUMBER(SEARCH('🔎 TRA CỨU NHANH'!$C$2,$A1788)),ISNUMBER(SEARCH('🔎 TRA CỨU NHANH'!$C$2,$B1788)))),1,0)</f>
        <v/>
      </c>
      <c r="M1788">
        <f>IF(L1788&gt;N(L1787),L1788,"")</f>
        <v/>
      </c>
      <c r="N1788">
        <f>N(N1787)+IF(AND('💰 BÁO GIÁ'!$C$27&lt;&gt;"",OR(ISNUMBER(SEARCH('💰 BÁO GIÁ'!$C$27,$A1788)),ISNUMBER(SEARCH('💰 BÁO GIÁ'!$C$27,$B1788)))),1,0)</f>
        <v/>
      </c>
      <c r="O1788">
        <f>IF(N1788&gt;N(N1787),N1788,"")</f>
        <v/>
      </c>
    </row>
    <row r="1789">
      <c r="A1789">
        <f>IF('🔧 XY LANH'!A745="","",'🔧 XY LANH'!A745)</f>
        <v/>
      </c>
      <c r="B1789">
        <f>IF('🔧 XY LANH'!A745="","",'🔧 XY LANH'!N745)</f>
        <v/>
      </c>
      <c r="C1789">
        <f>IF('🔧 XY LANH'!A745="","","Xy lanh")</f>
        <v/>
      </c>
      <c r="D1789">
        <f>IF('🔧 XY LANH'!A745="","",'🔧 XY LANH'!I745)</f>
        <v/>
      </c>
      <c r="E1789">
        <f>IF('🔧 XY LANH'!A745="","",'🔧 XY LANH'!#REF!)</f>
        <v/>
      </c>
      <c r="F1789">
        <f>IF('🔧 XY LANH'!A745="","",'🔧 XY LANH'!J745)</f>
        <v/>
      </c>
      <c r="G1789">
        <f>IF('🔧 XY LANH'!A745="","",'🔧 XY LANH'!K745)</f>
        <v/>
      </c>
      <c r="H1789">
        <f>IF('🔧 XY LANH'!A745="","",'🔧 XY LANH'!L745)</f>
        <v/>
      </c>
      <c r="I1789">
        <f>IF('🔧 XY LANH'!A745="","",'🔧 XY LANH'!M745)</f>
        <v/>
      </c>
      <c r="J1789">
        <f>IF('🔧 XY LANH'!A745="","",'🔧 XY LANH'!#REF!)</f>
        <v/>
      </c>
      <c r="L1789">
        <f>N(L1788)+IF(AND('🔎 TRA CỨU NHANH'!$C$2&lt;&gt;"",OR(ISNUMBER(SEARCH('🔎 TRA CỨU NHANH'!$C$2,$A1789)),ISNUMBER(SEARCH('🔎 TRA CỨU NHANH'!$C$2,$B1789)))),1,0)</f>
        <v/>
      </c>
      <c r="M1789">
        <f>IF(L1789&gt;N(L1788),L1789,"")</f>
        <v/>
      </c>
      <c r="N1789">
        <f>N(N1788)+IF(AND('💰 BÁO GIÁ'!$C$27&lt;&gt;"",OR(ISNUMBER(SEARCH('💰 BÁO GIÁ'!$C$27,$A1789)),ISNUMBER(SEARCH('💰 BÁO GIÁ'!$C$27,$B1789)))),1,0)</f>
        <v/>
      </c>
      <c r="O1789">
        <f>IF(N1789&gt;N(N1788),N1789,"")</f>
        <v/>
      </c>
    </row>
    <row r="1790">
      <c r="A1790">
        <f>IF('🔧 XY LANH'!A746="","",'🔧 XY LANH'!A746)</f>
        <v/>
      </c>
      <c r="B1790">
        <f>IF('🔧 XY LANH'!A746="","",'🔧 XY LANH'!N746)</f>
        <v/>
      </c>
      <c r="C1790">
        <f>IF('🔧 XY LANH'!A746="","","Xy lanh")</f>
        <v/>
      </c>
      <c r="D1790">
        <f>IF('🔧 XY LANH'!A746="","",'🔧 XY LANH'!I746)</f>
        <v/>
      </c>
      <c r="E1790">
        <f>IF('🔧 XY LANH'!A746="","",'🔧 XY LANH'!#REF!)</f>
        <v/>
      </c>
      <c r="F1790">
        <f>IF('🔧 XY LANH'!A746="","",'🔧 XY LANH'!J746)</f>
        <v/>
      </c>
      <c r="G1790">
        <f>IF('🔧 XY LANH'!A746="","",'🔧 XY LANH'!K746)</f>
        <v/>
      </c>
      <c r="H1790">
        <f>IF('🔧 XY LANH'!A746="","",'🔧 XY LANH'!L746)</f>
        <v/>
      </c>
      <c r="I1790">
        <f>IF('🔧 XY LANH'!A746="","",'🔧 XY LANH'!M746)</f>
        <v/>
      </c>
      <c r="J1790">
        <f>IF('🔧 XY LANH'!A746="","",'🔧 XY LANH'!#REF!)</f>
        <v/>
      </c>
      <c r="L1790">
        <f>N(L1789)+IF(AND('🔎 TRA CỨU NHANH'!$C$2&lt;&gt;"",OR(ISNUMBER(SEARCH('🔎 TRA CỨU NHANH'!$C$2,$A1790)),ISNUMBER(SEARCH('🔎 TRA CỨU NHANH'!$C$2,$B1790)))),1,0)</f>
        <v/>
      </c>
      <c r="M1790">
        <f>IF(L1790&gt;N(L1789),L1790,"")</f>
        <v/>
      </c>
      <c r="N1790">
        <f>N(N1789)+IF(AND('💰 BÁO GIÁ'!$C$27&lt;&gt;"",OR(ISNUMBER(SEARCH('💰 BÁO GIÁ'!$C$27,$A1790)),ISNUMBER(SEARCH('💰 BÁO GIÁ'!$C$27,$B1790)))),1,0)</f>
        <v/>
      </c>
      <c r="O1790">
        <f>IF(N1790&gt;N(N1789),N1790,"")</f>
        <v/>
      </c>
    </row>
    <row r="1791">
      <c r="A1791">
        <f>IF('🔧 XY LANH'!A747="","",'🔧 XY LANH'!A747)</f>
        <v/>
      </c>
      <c r="B1791">
        <f>IF('🔧 XY LANH'!A747="","",'🔧 XY LANH'!N747)</f>
        <v/>
      </c>
      <c r="C1791">
        <f>IF('🔧 XY LANH'!A747="","","Xy lanh")</f>
        <v/>
      </c>
      <c r="D1791">
        <f>IF('🔧 XY LANH'!A747="","",'🔧 XY LANH'!I747)</f>
        <v/>
      </c>
      <c r="E1791">
        <f>IF('🔧 XY LANH'!A747="","",'🔧 XY LANH'!#REF!)</f>
        <v/>
      </c>
      <c r="F1791">
        <f>IF('🔧 XY LANH'!A747="","",'🔧 XY LANH'!J747)</f>
        <v/>
      </c>
      <c r="G1791">
        <f>IF('🔧 XY LANH'!A747="","",'🔧 XY LANH'!K747)</f>
        <v/>
      </c>
      <c r="H1791">
        <f>IF('🔧 XY LANH'!A747="","",'🔧 XY LANH'!L747)</f>
        <v/>
      </c>
      <c r="I1791">
        <f>IF('🔧 XY LANH'!A747="","",'🔧 XY LANH'!M747)</f>
        <v/>
      </c>
      <c r="J1791">
        <f>IF('🔧 XY LANH'!A747="","",'🔧 XY LANH'!#REF!)</f>
        <v/>
      </c>
      <c r="L1791">
        <f>N(L1790)+IF(AND('🔎 TRA CỨU NHANH'!$C$2&lt;&gt;"",OR(ISNUMBER(SEARCH('🔎 TRA CỨU NHANH'!$C$2,$A1791)),ISNUMBER(SEARCH('🔎 TRA CỨU NHANH'!$C$2,$B1791)))),1,0)</f>
        <v/>
      </c>
      <c r="M1791">
        <f>IF(L1791&gt;N(L1790),L1791,"")</f>
        <v/>
      </c>
      <c r="N1791">
        <f>N(N1790)+IF(AND('💰 BÁO GIÁ'!$C$27&lt;&gt;"",OR(ISNUMBER(SEARCH('💰 BÁO GIÁ'!$C$27,$A1791)),ISNUMBER(SEARCH('💰 BÁO GIÁ'!$C$27,$B1791)))),1,0)</f>
        <v/>
      </c>
      <c r="O1791">
        <f>IF(N1791&gt;N(N1790),N1791,"")</f>
        <v/>
      </c>
    </row>
    <row r="1792">
      <c r="A1792">
        <f>IF('🔧 XY LANH'!A748="","",'🔧 XY LANH'!A748)</f>
        <v/>
      </c>
      <c r="B1792">
        <f>IF('🔧 XY LANH'!A748="","",'🔧 XY LANH'!N748)</f>
        <v/>
      </c>
      <c r="C1792">
        <f>IF('🔧 XY LANH'!A748="","","Xy lanh")</f>
        <v/>
      </c>
      <c r="D1792">
        <f>IF('🔧 XY LANH'!A748="","",'🔧 XY LANH'!I748)</f>
        <v/>
      </c>
      <c r="E1792">
        <f>IF('🔧 XY LANH'!A748="","",'🔧 XY LANH'!#REF!)</f>
        <v/>
      </c>
      <c r="F1792">
        <f>IF('🔧 XY LANH'!A748="","",'🔧 XY LANH'!J748)</f>
        <v/>
      </c>
      <c r="G1792">
        <f>IF('🔧 XY LANH'!A748="","",'🔧 XY LANH'!K748)</f>
        <v/>
      </c>
      <c r="H1792">
        <f>IF('🔧 XY LANH'!A748="","",'🔧 XY LANH'!L748)</f>
        <v/>
      </c>
      <c r="I1792">
        <f>IF('🔧 XY LANH'!A748="","",'🔧 XY LANH'!M748)</f>
        <v/>
      </c>
      <c r="J1792">
        <f>IF('🔧 XY LANH'!A748="","",'🔧 XY LANH'!#REF!)</f>
        <v/>
      </c>
      <c r="L1792">
        <f>N(L1791)+IF(AND('🔎 TRA CỨU NHANH'!$C$2&lt;&gt;"",OR(ISNUMBER(SEARCH('🔎 TRA CỨU NHANH'!$C$2,$A1792)),ISNUMBER(SEARCH('🔎 TRA CỨU NHANH'!$C$2,$B1792)))),1,0)</f>
        <v/>
      </c>
      <c r="M1792">
        <f>IF(L1792&gt;N(L1791),L1792,"")</f>
        <v/>
      </c>
      <c r="N1792">
        <f>N(N1791)+IF(AND('💰 BÁO GIÁ'!$C$27&lt;&gt;"",OR(ISNUMBER(SEARCH('💰 BÁO GIÁ'!$C$27,$A1792)),ISNUMBER(SEARCH('💰 BÁO GIÁ'!$C$27,$B1792)))),1,0)</f>
        <v/>
      </c>
      <c r="O1792">
        <f>IF(N1792&gt;N(N1791),N1792,"")</f>
        <v/>
      </c>
    </row>
    <row r="1793">
      <c r="A1793">
        <f>IF('🔧 XY LANH'!A749="","",'🔧 XY LANH'!A749)</f>
        <v/>
      </c>
      <c r="B1793">
        <f>IF('🔧 XY LANH'!A749="","",'🔧 XY LANH'!N749)</f>
        <v/>
      </c>
      <c r="C1793">
        <f>IF('🔧 XY LANH'!A749="","","Xy lanh")</f>
        <v/>
      </c>
      <c r="D1793">
        <f>IF('🔧 XY LANH'!A749="","",'🔧 XY LANH'!I749)</f>
        <v/>
      </c>
      <c r="E1793">
        <f>IF('🔧 XY LANH'!A749="","",'🔧 XY LANH'!#REF!)</f>
        <v/>
      </c>
      <c r="F1793">
        <f>IF('🔧 XY LANH'!A749="","",'🔧 XY LANH'!J749)</f>
        <v/>
      </c>
      <c r="G1793">
        <f>IF('🔧 XY LANH'!A749="","",'🔧 XY LANH'!K749)</f>
        <v/>
      </c>
      <c r="H1793">
        <f>IF('🔧 XY LANH'!A749="","",'🔧 XY LANH'!L749)</f>
        <v/>
      </c>
      <c r="I1793">
        <f>IF('🔧 XY LANH'!A749="","",'🔧 XY LANH'!M749)</f>
        <v/>
      </c>
      <c r="J1793">
        <f>IF('🔧 XY LANH'!A749="","",'🔧 XY LANH'!#REF!)</f>
        <v/>
      </c>
      <c r="L1793">
        <f>N(L1792)+IF(AND('🔎 TRA CỨU NHANH'!$C$2&lt;&gt;"",OR(ISNUMBER(SEARCH('🔎 TRA CỨU NHANH'!$C$2,$A1793)),ISNUMBER(SEARCH('🔎 TRA CỨU NHANH'!$C$2,$B1793)))),1,0)</f>
        <v/>
      </c>
      <c r="M1793">
        <f>IF(L1793&gt;N(L1792),L1793,"")</f>
        <v/>
      </c>
      <c r="N1793">
        <f>N(N1792)+IF(AND('💰 BÁO GIÁ'!$C$27&lt;&gt;"",OR(ISNUMBER(SEARCH('💰 BÁO GIÁ'!$C$27,$A1793)),ISNUMBER(SEARCH('💰 BÁO GIÁ'!$C$27,$B1793)))),1,0)</f>
        <v/>
      </c>
      <c r="O1793">
        <f>IF(N1793&gt;N(N1792),N1793,"")</f>
        <v/>
      </c>
    </row>
    <row r="1794">
      <c r="A1794">
        <f>IF('🔧 XY LANH'!A750="","",'🔧 XY LANH'!A750)</f>
        <v/>
      </c>
      <c r="B1794">
        <f>IF('🔧 XY LANH'!A750="","",'🔧 XY LANH'!N750)</f>
        <v/>
      </c>
      <c r="C1794">
        <f>IF('🔧 XY LANH'!A750="","","Xy lanh")</f>
        <v/>
      </c>
      <c r="D1794">
        <f>IF('🔧 XY LANH'!A750="","",'🔧 XY LANH'!I750)</f>
        <v/>
      </c>
      <c r="E1794">
        <f>IF('🔧 XY LANH'!A750="","",'🔧 XY LANH'!#REF!)</f>
        <v/>
      </c>
      <c r="F1794">
        <f>IF('🔧 XY LANH'!A750="","",'🔧 XY LANH'!J750)</f>
        <v/>
      </c>
      <c r="G1794">
        <f>IF('🔧 XY LANH'!A750="","",'🔧 XY LANH'!K750)</f>
        <v/>
      </c>
      <c r="H1794">
        <f>IF('🔧 XY LANH'!A750="","",'🔧 XY LANH'!L750)</f>
        <v/>
      </c>
      <c r="I1794">
        <f>IF('🔧 XY LANH'!A750="","",'🔧 XY LANH'!M750)</f>
        <v/>
      </c>
      <c r="J1794">
        <f>IF('🔧 XY LANH'!A750="","",'🔧 XY LANH'!#REF!)</f>
        <v/>
      </c>
      <c r="L1794">
        <f>N(L1793)+IF(AND('🔎 TRA CỨU NHANH'!$C$2&lt;&gt;"",OR(ISNUMBER(SEARCH('🔎 TRA CỨU NHANH'!$C$2,$A1794)),ISNUMBER(SEARCH('🔎 TRA CỨU NHANH'!$C$2,$B1794)))),1,0)</f>
        <v/>
      </c>
      <c r="M1794">
        <f>IF(L1794&gt;N(L1793),L1794,"")</f>
        <v/>
      </c>
      <c r="N1794">
        <f>N(N1793)+IF(AND('💰 BÁO GIÁ'!$C$27&lt;&gt;"",OR(ISNUMBER(SEARCH('💰 BÁO GIÁ'!$C$27,$A1794)),ISNUMBER(SEARCH('💰 BÁO GIÁ'!$C$27,$B1794)))),1,0)</f>
        <v/>
      </c>
      <c r="O1794">
        <f>IF(N1794&gt;N(N1793),N1794,"")</f>
        <v/>
      </c>
    </row>
    <row r="1795">
      <c r="A1795">
        <f>IF('🔧 XY LANH'!A751="","",'🔧 XY LANH'!A751)</f>
        <v/>
      </c>
      <c r="B1795">
        <f>IF('🔧 XY LANH'!A751="","",'🔧 XY LANH'!N751)</f>
        <v/>
      </c>
      <c r="C1795">
        <f>IF('🔧 XY LANH'!A751="","","Xy lanh")</f>
        <v/>
      </c>
      <c r="D1795">
        <f>IF('🔧 XY LANH'!A751="","",'🔧 XY LANH'!I751)</f>
        <v/>
      </c>
      <c r="E1795">
        <f>IF('🔧 XY LANH'!A751="","",'🔧 XY LANH'!#REF!)</f>
        <v/>
      </c>
      <c r="F1795">
        <f>IF('🔧 XY LANH'!A751="","",'🔧 XY LANH'!J751)</f>
        <v/>
      </c>
      <c r="G1795">
        <f>IF('🔧 XY LANH'!A751="","",'🔧 XY LANH'!K751)</f>
        <v/>
      </c>
      <c r="H1795">
        <f>IF('🔧 XY LANH'!A751="","",'🔧 XY LANH'!L751)</f>
        <v/>
      </c>
      <c r="I1795">
        <f>IF('🔧 XY LANH'!A751="","",'🔧 XY LANH'!M751)</f>
        <v/>
      </c>
      <c r="J1795">
        <f>IF('🔧 XY LANH'!A751="","",'🔧 XY LANH'!#REF!)</f>
        <v/>
      </c>
      <c r="L1795">
        <f>N(L1794)+IF(AND('🔎 TRA CỨU NHANH'!$C$2&lt;&gt;"",OR(ISNUMBER(SEARCH('🔎 TRA CỨU NHANH'!$C$2,$A1795)),ISNUMBER(SEARCH('🔎 TRA CỨU NHANH'!$C$2,$B1795)))),1,0)</f>
        <v/>
      </c>
      <c r="M1795">
        <f>IF(L1795&gt;N(L1794),L1795,"")</f>
        <v/>
      </c>
      <c r="N1795">
        <f>N(N1794)+IF(AND('💰 BÁO GIÁ'!$C$27&lt;&gt;"",OR(ISNUMBER(SEARCH('💰 BÁO GIÁ'!$C$27,$A1795)),ISNUMBER(SEARCH('💰 BÁO GIÁ'!$C$27,$B1795)))),1,0)</f>
        <v/>
      </c>
      <c r="O1795">
        <f>IF(N1795&gt;N(N1794),N1795,"")</f>
        <v/>
      </c>
    </row>
    <row r="1796">
      <c r="A1796">
        <f>IF('🔧 XY LANH'!A752="","",'🔧 XY LANH'!A752)</f>
        <v/>
      </c>
      <c r="B1796">
        <f>IF('🔧 XY LANH'!A752="","",'🔧 XY LANH'!N752)</f>
        <v/>
      </c>
      <c r="C1796">
        <f>IF('🔧 XY LANH'!A752="","","Xy lanh")</f>
        <v/>
      </c>
      <c r="D1796">
        <f>IF('🔧 XY LANH'!A752="","",'🔧 XY LANH'!I752)</f>
        <v/>
      </c>
      <c r="E1796">
        <f>IF('🔧 XY LANH'!A752="","",'🔧 XY LANH'!#REF!)</f>
        <v/>
      </c>
      <c r="F1796">
        <f>IF('🔧 XY LANH'!A752="","",'🔧 XY LANH'!J752)</f>
        <v/>
      </c>
      <c r="G1796">
        <f>IF('🔧 XY LANH'!A752="","",'🔧 XY LANH'!K752)</f>
        <v/>
      </c>
      <c r="H1796">
        <f>IF('🔧 XY LANH'!A752="","",'🔧 XY LANH'!L752)</f>
        <v/>
      </c>
      <c r="I1796">
        <f>IF('🔧 XY LANH'!A752="","",'🔧 XY LANH'!M752)</f>
        <v/>
      </c>
      <c r="J1796">
        <f>IF('🔧 XY LANH'!A752="","",'🔧 XY LANH'!#REF!)</f>
        <v/>
      </c>
      <c r="L1796">
        <f>N(L1795)+IF(AND('🔎 TRA CỨU NHANH'!$C$2&lt;&gt;"",OR(ISNUMBER(SEARCH('🔎 TRA CỨU NHANH'!$C$2,$A1796)),ISNUMBER(SEARCH('🔎 TRA CỨU NHANH'!$C$2,$B1796)))),1,0)</f>
        <v/>
      </c>
      <c r="M1796">
        <f>IF(L1796&gt;N(L1795),L1796,"")</f>
        <v/>
      </c>
      <c r="N1796">
        <f>N(N1795)+IF(AND('💰 BÁO GIÁ'!$C$27&lt;&gt;"",OR(ISNUMBER(SEARCH('💰 BÁO GIÁ'!$C$27,$A1796)),ISNUMBER(SEARCH('💰 BÁO GIÁ'!$C$27,$B1796)))),1,0)</f>
        <v/>
      </c>
      <c r="O1796">
        <f>IF(N1796&gt;N(N1795),N1796,"")</f>
        <v/>
      </c>
    </row>
    <row r="1797">
      <c r="A1797">
        <f>IF('🔧 XY LANH'!A753="","",'🔧 XY LANH'!A753)</f>
        <v/>
      </c>
      <c r="B1797">
        <f>IF('🔧 XY LANH'!A753="","",'🔧 XY LANH'!N753)</f>
        <v/>
      </c>
      <c r="C1797">
        <f>IF('🔧 XY LANH'!A753="","","Xy lanh")</f>
        <v/>
      </c>
      <c r="D1797">
        <f>IF('🔧 XY LANH'!A753="","",'🔧 XY LANH'!I753)</f>
        <v/>
      </c>
      <c r="E1797" s="37">
        <f>IF('🔧 XY LANH'!A753="","",'🔧 XY LANH'!#REF!)</f>
        <v/>
      </c>
      <c r="F1797" s="37">
        <f>IF('🔧 XY LANH'!A753="","",'🔧 XY LANH'!J753)</f>
        <v/>
      </c>
      <c r="G1797" s="37">
        <f>IF('🔧 XY LANH'!A753="","",'🔧 XY LANH'!K753)</f>
        <v/>
      </c>
      <c r="H1797" s="37">
        <f>IF('🔧 XY LANH'!A753="","",'🔧 XY LANH'!L753)</f>
        <v/>
      </c>
      <c r="I1797" s="37">
        <f>IF('🔧 XY LANH'!A753="","",'🔧 XY LANH'!M753)</f>
        <v/>
      </c>
      <c r="J1797">
        <f>IF('🔧 XY LANH'!A753="","",'🔧 XY LANH'!#REF!)</f>
        <v/>
      </c>
      <c r="L1797">
        <f>N(L1796)+IF(AND('🔎 TRA CỨU NHANH'!$C$2&lt;&gt;"",OR(ISNUMBER(SEARCH('🔎 TRA CỨU NHANH'!$C$2,$A1797)),ISNUMBER(SEARCH('🔎 TRA CỨU NHANH'!$C$2,$B1797)))),1,0)</f>
        <v/>
      </c>
      <c r="M1797">
        <f>IF(L1797&gt;N(L1796),L1797,"")</f>
        <v/>
      </c>
      <c r="N1797">
        <f>N(N1796)+IF(AND('💰 BÁO GIÁ'!$C$27&lt;&gt;"",OR(ISNUMBER(SEARCH('💰 BÁO GIÁ'!$C$27,$A1797)),ISNUMBER(SEARCH('💰 BÁO GIÁ'!$C$27,$B1797)))),1,0)</f>
        <v/>
      </c>
      <c r="O1797">
        <f>IF(N1797&gt;N(N1796),N1797,"")</f>
        <v/>
      </c>
    </row>
    <row r="1798">
      <c r="A1798">
        <f>IF('🔧 XY LANH'!A754="","",'🔧 XY LANH'!A754)</f>
        <v/>
      </c>
      <c r="B1798">
        <f>IF('🔧 XY LANH'!A754="","",'🔧 XY LANH'!N754)</f>
        <v/>
      </c>
      <c r="C1798">
        <f>IF('🔧 XY LANH'!A754="","","Xy lanh")</f>
        <v/>
      </c>
      <c r="D1798">
        <f>IF('🔧 XY LANH'!A754="","",'🔧 XY LANH'!I754)</f>
        <v/>
      </c>
      <c r="E1798">
        <f>IF('🔧 XY LANH'!A754="","",'🔧 XY LANH'!#REF!)</f>
        <v/>
      </c>
      <c r="F1798">
        <f>IF('🔧 XY LANH'!A754="","",'🔧 XY LANH'!J754)</f>
        <v/>
      </c>
      <c r="G1798">
        <f>IF('🔧 XY LANH'!A754="","",'🔧 XY LANH'!K754)</f>
        <v/>
      </c>
      <c r="H1798">
        <f>IF('🔧 XY LANH'!A754="","",'🔧 XY LANH'!L754)</f>
        <v/>
      </c>
      <c r="I1798">
        <f>IF('🔧 XY LANH'!A754="","",'🔧 XY LANH'!M754)</f>
        <v/>
      </c>
      <c r="J1798">
        <f>IF('🔧 XY LANH'!A754="","",'🔧 XY LANH'!#REF!)</f>
        <v/>
      </c>
      <c r="L1798">
        <f>N(L1797)+IF(AND('🔎 TRA CỨU NHANH'!$C$2&lt;&gt;"",OR(ISNUMBER(SEARCH('🔎 TRA CỨU NHANH'!$C$2,$A1798)),ISNUMBER(SEARCH('🔎 TRA CỨU NHANH'!$C$2,$B1798)))),1,0)</f>
        <v/>
      </c>
      <c r="M1798">
        <f>IF(L1798&gt;N(L1797),L1798,"")</f>
        <v/>
      </c>
      <c r="N1798">
        <f>N(N1797)+IF(AND('💰 BÁO GIÁ'!$C$27&lt;&gt;"",OR(ISNUMBER(SEARCH('💰 BÁO GIÁ'!$C$27,$A1798)),ISNUMBER(SEARCH('💰 BÁO GIÁ'!$C$27,$B1798)))),1,0)</f>
        <v/>
      </c>
      <c r="O1798">
        <f>IF(N1798&gt;N(N1797),N1798,"")</f>
        <v/>
      </c>
    </row>
    <row r="1799">
      <c r="A1799">
        <f>IF('🔧 XY LANH'!A755="","",'🔧 XY LANH'!A755)</f>
        <v/>
      </c>
      <c r="B1799">
        <f>IF('🔧 XY LANH'!A755="","",'🔧 XY LANH'!N755)</f>
        <v/>
      </c>
      <c r="C1799">
        <f>IF('🔧 XY LANH'!A755="","","Xy lanh")</f>
        <v/>
      </c>
      <c r="D1799">
        <f>IF('🔧 XY LANH'!A755="","",'🔧 XY LANH'!I755)</f>
        <v/>
      </c>
      <c r="E1799">
        <f>IF('🔧 XY LANH'!A755="","",'🔧 XY LANH'!#REF!)</f>
        <v/>
      </c>
      <c r="F1799">
        <f>IF('🔧 XY LANH'!A755="","",'🔧 XY LANH'!J755)</f>
        <v/>
      </c>
      <c r="G1799">
        <f>IF('🔧 XY LANH'!A755="","",'🔧 XY LANH'!K755)</f>
        <v/>
      </c>
      <c r="H1799">
        <f>IF('🔧 XY LANH'!A755="","",'🔧 XY LANH'!L755)</f>
        <v/>
      </c>
      <c r="I1799">
        <f>IF('🔧 XY LANH'!A755="","",'🔧 XY LANH'!M755)</f>
        <v/>
      </c>
      <c r="J1799">
        <f>IF('🔧 XY LANH'!A755="","",'🔧 XY LANH'!#REF!)</f>
        <v/>
      </c>
      <c r="L1799">
        <f>N(L1798)+IF(AND('🔎 TRA CỨU NHANH'!$C$2&lt;&gt;"",OR(ISNUMBER(SEARCH('🔎 TRA CỨU NHANH'!$C$2,$A1799)),ISNUMBER(SEARCH('🔎 TRA CỨU NHANH'!$C$2,$B1799)))),1,0)</f>
        <v/>
      </c>
      <c r="M1799">
        <f>IF(L1799&gt;N(L1798),L1799,"")</f>
        <v/>
      </c>
      <c r="N1799">
        <f>N(N1798)+IF(AND('💰 BÁO GIÁ'!$C$27&lt;&gt;"",OR(ISNUMBER(SEARCH('💰 BÁO GIÁ'!$C$27,$A1799)),ISNUMBER(SEARCH('💰 BÁO GIÁ'!$C$27,$B1799)))),1,0)</f>
        <v/>
      </c>
      <c r="O1799">
        <f>IF(N1799&gt;N(N1798),N1799,"")</f>
        <v/>
      </c>
    </row>
    <row r="1800">
      <c r="A1800">
        <f>IF('🔧 XY LANH'!A756="","",'🔧 XY LANH'!A756)</f>
        <v/>
      </c>
      <c r="B1800">
        <f>IF('🔧 XY LANH'!A756="","",'🔧 XY LANH'!N756)</f>
        <v/>
      </c>
      <c r="C1800">
        <f>IF('🔧 XY LANH'!A756="","","Xy lanh")</f>
        <v/>
      </c>
      <c r="D1800">
        <f>IF('🔧 XY LANH'!A756="","",'🔧 XY LANH'!I756)</f>
        <v/>
      </c>
      <c r="E1800">
        <f>IF('🔧 XY LANH'!A756="","",'🔧 XY LANH'!#REF!)</f>
        <v/>
      </c>
      <c r="F1800">
        <f>IF('🔧 XY LANH'!A756="","",'🔧 XY LANH'!J756)</f>
        <v/>
      </c>
      <c r="G1800">
        <f>IF('🔧 XY LANH'!A756="","",'🔧 XY LANH'!K756)</f>
        <v/>
      </c>
      <c r="H1800">
        <f>IF('🔧 XY LANH'!A756="","",'🔧 XY LANH'!L756)</f>
        <v/>
      </c>
      <c r="I1800">
        <f>IF('🔧 XY LANH'!A756="","",'🔧 XY LANH'!M756)</f>
        <v/>
      </c>
      <c r="J1800">
        <f>IF('🔧 XY LANH'!A756="","",'🔧 XY LANH'!#REF!)</f>
        <v/>
      </c>
      <c r="L1800">
        <f>N(L1799)+IF(AND('🔎 TRA CỨU NHANH'!$C$2&lt;&gt;"",OR(ISNUMBER(SEARCH('🔎 TRA CỨU NHANH'!$C$2,$A1800)),ISNUMBER(SEARCH('🔎 TRA CỨU NHANH'!$C$2,$B1800)))),1,0)</f>
        <v/>
      </c>
      <c r="M1800">
        <f>IF(L1800&gt;N(L1799),L1800,"")</f>
        <v/>
      </c>
      <c r="N1800">
        <f>N(N1799)+IF(AND('💰 BÁO GIÁ'!$C$27&lt;&gt;"",OR(ISNUMBER(SEARCH('💰 BÁO GIÁ'!$C$27,$A1800)),ISNUMBER(SEARCH('💰 BÁO GIÁ'!$C$27,$B1800)))),1,0)</f>
        <v/>
      </c>
      <c r="O1800">
        <f>IF(N1800&gt;N(N1799),N1800,"")</f>
        <v/>
      </c>
    </row>
    <row r="1801">
      <c r="A1801">
        <f>IF('🔧 XY LANH'!A757="","",'🔧 XY LANH'!A757)</f>
        <v/>
      </c>
      <c r="B1801">
        <f>IF('🔧 XY LANH'!A757="","",'🔧 XY LANH'!N757)</f>
        <v/>
      </c>
      <c r="C1801">
        <f>IF('🔧 XY LANH'!A757="","","Xy lanh")</f>
        <v/>
      </c>
      <c r="D1801">
        <f>IF('🔧 XY LANH'!A757="","",'🔧 XY LANH'!I757)</f>
        <v/>
      </c>
      <c r="E1801">
        <f>IF('🔧 XY LANH'!A757="","",'🔧 XY LANH'!#REF!)</f>
        <v/>
      </c>
      <c r="F1801">
        <f>IF('🔧 XY LANH'!A757="","",'🔧 XY LANH'!J757)</f>
        <v/>
      </c>
      <c r="G1801">
        <f>IF('🔧 XY LANH'!A757="","",'🔧 XY LANH'!K757)</f>
        <v/>
      </c>
      <c r="H1801">
        <f>IF('🔧 XY LANH'!A757="","",'🔧 XY LANH'!L757)</f>
        <v/>
      </c>
      <c r="I1801">
        <f>IF('🔧 XY LANH'!A757="","",'🔧 XY LANH'!M757)</f>
        <v/>
      </c>
      <c r="J1801">
        <f>IF('🔧 XY LANH'!A757="","",'🔧 XY LANH'!#REF!)</f>
        <v/>
      </c>
      <c r="L1801">
        <f>N(L1800)+IF(AND('🔎 TRA CỨU NHANH'!$C$2&lt;&gt;"",OR(ISNUMBER(SEARCH('🔎 TRA CỨU NHANH'!$C$2,$A1801)),ISNUMBER(SEARCH('🔎 TRA CỨU NHANH'!$C$2,$B1801)))),1,0)</f>
        <v/>
      </c>
      <c r="M1801">
        <f>IF(L1801&gt;N(L1800),L1801,"")</f>
        <v/>
      </c>
      <c r="N1801">
        <f>N(N1800)+IF(AND('💰 BÁO GIÁ'!$C$27&lt;&gt;"",OR(ISNUMBER(SEARCH('💰 BÁO GIÁ'!$C$27,$A1801)),ISNUMBER(SEARCH('💰 BÁO GIÁ'!$C$27,$B1801)))),1,0)</f>
        <v/>
      </c>
      <c r="O1801">
        <f>IF(N1801&gt;N(N1800),N1801,"")</f>
        <v/>
      </c>
    </row>
    <row r="1802">
      <c r="A1802">
        <f>IF('🔧 XY LANH'!A758="","",'🔧 XY LANH'!A758)</f>
        <v/>
      </c>
      <c r="B1802">
        <f>IF('🔧 XY LANH'!A758="","",'🔧 XY LANH'!N758)</f>
        <v/>
      </c>
      <c r="C1802">
        <f>IF('🔧 XY LANH'!A758="","","Xy lanh")</f>
        <v/>
      </c>
      <c r="D1802">
        <f>IF('🔧 XY LANH'!A758="","",'🔧 XY LANH'!I758)</f>
        <v/>
      </c>
      <c r="E1802">
        <f>IF('🔧 XY LANH'!A758="","",'🔧 XY LANH'!#REF!)</f>
        <v/>
      </c>
      <c r="F1802">
        <f>IF('🔧 XY LANH'!A758="","",'🔧 XY LANH'!J758)</f>
        <v/>
      </c>
      <c r="G1802">
        <f>IF('🔧 XY LANH'!A758="","",'🔧 XY LANH'!K758)</f>
        <v/>
      </c>
      <c r="H1802">
        <f>IF('🔧 XY LANH'!A758="","",'🔧 XY LANH'!L758)</f>
        <v/>
      </c>
      <c r="I1802">
        <f>IF('🔧 XY LANH'!A758="","",'🔧 XY LANH'!M758)</f>
        <v/>
      </c>
      <c r="J1802">
        <f>IF('🔧 XY LANH'!A758="","",'🔧 XY LANH'!#REF!)</f>
        <v/>
      </c>
      <c r="L1802">
        <f>N(L1801)+IF(AND('🔎 TRA CỨU NHANH'!$C$2&lt;&gt;"",OR(ISNUMBER(SEARCH('🔎 TRA CỨU NHANH'!$C$2,$A1802)),ISNUMBER(SEARCH('🔎 TRA CỨU NHANH'!$C$2,$B1802)))),1,0)</f>
        <v/>
      </c>
      <c r="M1802">
        <f>IF(L1802&gt;N(L1801),L1802,"")</f>
        <v/>
      </c>
      <c r="N1802">
        <f>N(N1801)+IF(AND('💰 BÁO GIÁ'!$C$27&lt;&gt;"",OR(ISNUMBER(SEARCH('💰 BÁO GIÁ'!$C$27,$A1802)),ISNUMBER(SEARCH('💰 BÁO GIÁ'!$C$27,$B1802)))),1,0)</f>
        <v/>
      </c>
      <c r="O1802">
        <f>IF(N1802&gt;N(N1801),N1802,"")</f>
        <v/>
      </c>
    </row>
    <row r="1803">
      <c r="A1803">
        <f>IF('🔧 XY LANH'!A759="","",'🔧 XY LANH'!A759)</f>
        <v/>
      </c>
      <c r="B1803">
        <f>IF('🔧 XY LANH'!A759="","",'🔧 XY LANH'!N759)</f>
        <v/>
      </c>
      <c r="C1803">
        <f>IF('🔧 XY LANH'!A759="","","Xy lanh")</f>
        <v/>
      </c>
      <c r="D1803">
        <f>IF('🔧 XY LANH'!A759="","",'🔧 XY LANH'!I759)</f>
        <v/>
      </c>
      <c r="E1803">
        <f>IF('🔧 XY LANH'!A759="","",'🔧 XY LANH'!#REF!)</f>
        <v/>
      </c>
      <c r="F1803">
        <f>IF('🔧 XY LANH'!A759="","",'🔧 XY LANH'!J759)</f>
        <v/>
      </c>
      <c r="G1803">
        <f>IF('🔧 XY LANH'!A759="","",'🔧 XY LANH'!K759)</f>
        <v/>
      </c>
      <c r="H1803">
        <f>IF('🔧 XY LANH'!A759="","",'🔧 XY LANH'!L759)</f>
        <v/>
      </c>
      <c r="I1803">
        <f>IF('🔧 XY LANH'!A759="","",'🔧 XY LANH'!M759)</f>
        <v/>
      </c>
      <c r="J1803">
        <f>IF('🔧 XY LANH'!A759="","",'🔧 XY LANH'!#REF!)</f>
        <v/>
      </c>
      <c r="L1803">
        <f>N(L1802)+IF(AND('🔎 TRA CỨU NHANH'!$C$2&lt;&gt;"",OR(ISNUMBER(SEARCH('🔎 TRA CỨU NHANH'!$C$2,$A1803)),ISNUMBER(SEARCH('🔎 TRA CỨU NHANH'!$C$2,$B1803)))),1,0)</f>
        <v/>
      </c>
      <c r="M1803">
        <f>IF(L1803&gt;N(L1802),L1803,"")</f>
        <v/>
      </c>
      <c r="N1803">
        <f>N(N1802)+IF(AND('💰 BÁO GIÁ'!$C$27&lt;&gt;"",OR(ISNUMBER(SEARCH('💰 BÁO GIÁ'!$C$27,$A1803)),ISNUMBER(SEARCH('💰 BÁO GIÁ'!$C$27,$B1803)))),1,0)</f>
        <v/>
      </c>
      <c r="O1803">
        <f>IF(N1803&gt;N(N1802),N1803,"")</f>
        <v/>
      </c>
    </row>
    <row r="1804">
      <c r="A1804">
        <f>IF('🔧 XY LANH'!A760="","",'🔧 XY LANH'!A760)</f>
        <v/>
      </c>
      <c r="B1804">
        <f>IF('🔧 XY LANH'!A760="","",'🔧 XY LANH'!N760)</f>
        <v/>
      </c>
      <c r="C1804">
        <f>IF('🔧 XY LANH'!A760="","","Xy lanh")</f>
        <v/>
      </c>
      <c r="D1804">
        <f>IF('🔧 XY LANH'!A760="","",'🔧 XY LANH'!I760)</f>
        <v/>
      </c>
      <c r="E1804">
        <f>IF('🔧 XY LANH'!A760="","",'🔧 XY LANH'!#REF!)</f>
        <v/>
      </c>
      <c r="F1804">
        <f>IF('🔧 XY LANH'!A760="","",'🔧 XY LANH'!J760)</f>
        <v/>
      </c>
      <c r="G1804">
        <f>IF('🔧 XY LANH'!A760="","",'🔧 XY LANH'!K760)</f>
        <v/>
      </c>
      <c r="H1804">
        <f>IF('🔧 XY LANH'!A760="","",'🔧 XY LANH'!L760)</f>
        <v/>
      </c>
      <c r="I1804">
        <f>IF('🔧 XY LANH'!A760="","",'🔧 XY LANH'!M760)</f>
        <v/>
      </c>
      <c r="J1804">
        <f>IF('🔧 XY LANH'!A760="","",'🔧 XY LANH'!#REF!)</f>
        <v/>
      </c>
      <c r="L1804">
        <f>N(L1803)+IF(AND('🔎 TRA CỨU NHANH'!$C$2&lt;&gt;"",OR(ISNUMBER(SEARCH('🔎 TRA CỨU NHANH'!$C$2,$A1804)),ISNUMBER(SEARCH('🔎 TRA CỨU NHANH'!$C$2,$B1804)))),1,0)</f>
        <v/>
      </c>
      <c r="M1804">
        <f>IF(L1804&gt;N(L1803),L1804,"")</f>
        <v/>
      </c>
      <c r="N1804">
        <f>N(N1803)+IF(AND('💰 BÁO GIÁ'!$C$27&lt;&gt;"",OR(ISNUMBER(SEARCH('💰 BÁO GIÁ'!$C$27,$A1804)),ISNUMBER(SEARCH('💰 BÁO GIÁ'!$C$27,$B1804)))),1,0)</f>
        <v/>
      </c>
      <c r="O1804">
        <f>IF(N1804&gt;N(N1803),N1804,"")</f>
        <v/>
      </c>
    </row>
    <row r="1805">
      <c r="A1805">
        <f>IF('🔧 XY LANH'!A761="","",'🔧 XY LANH'!A761)</f>
        <v/>
      </c>
      <c r="B1805">
        <f>IF('🔧 XY LANH'!A761="","",'🔧 XY LANH'!N761)</f>
        <v/>
      </c>
      <c r="C1805">
        <f>IF('🔧 XY LANH'!A761="","","Xy lanh")</f>
        <v/>
      </c>
      <c r="D1805">
        <f>IF('🔧 XY LANH'!A761="","",'🔧 XY LANH'!I761)</f>
        <v/>
      </c>
      <c r="E1805">
        <f>IF('🔧 XY LANH'!A761="","",'🔧 XY LANH'!#REF!)</f>
        <v/>
      </c>
      <c r="F1805">
        <f>IF('🔧 XY LANH'!A761="","",'🔧 XY LANH'!J761)</f>
        <v/>
      </c>
      <c r="G1805">
        <f>IF('🔧 XY LANH'!A761="","",'🔧 XY LANH'!K761)</f>
        <v/>
      </c>
      <c r="H1805">
        <f>IF('🔧 XY LANH'!A761="","",'🔧 XY LANH'!L761)</f>
        <v/>
      </c>
      <c r="I1805">
        <f>IF('🔧 XY LANH'!A761="","",'🔧 XY LANH'!M761)</f>
        <v/>
      </c>
      <c r="J1805">
        <f>IF('🔧 XY LANH'!A761="","",'🔧 XY LANH'!#REF!)</f>
        <v/>
      </c>
      <c r="L1805">
        <f>N(L1804)+IF(AND('🔎 TRA CỨU NHANH'!$C$2&lt;&gt;"",OR(ISNUMBER(SEARCH('🔎 TRA CỨU NHANH'!$C$2,$A1805)),ISNUMBER(SEARCH('🔎 TRA CỨU NHANH'!$C$2,$B1805)))),1,0)</f>
        <v/>
      </c>
      <c r="M1805">
        <f>IF(L1805&gt;N(L1804),L1805,"")</f>
        <v/>
      </c>
      <c r="N1805">
        <f>N(N1804)+IF(AND('💰 BÁO GIÁ'!$C$27&lt;&gt;"",OR(ISNUMBER(SEARCH('💰 BÁO GIÁ'!$C$27,$A1805)),ISNUMBER(SEARCH('💰 BÁO GIÁ'!$C$27,$B1805)))),1,0)</f>
        <v/>
      </c>
      <c r="O1805">
        <f>IF(N1805&gt;N(N1804),N1805,"")</f>
        <v/>
      </c>
    </row>
    <row r="1806">
      <c r="A1806">
        <f>IF('🔧 XY LANH'!A762="","",'🔧 XY LANH'!A762)</f>
        <v/>
      </c>
      <c r="B1806">
        <f>IF('🔧 XY LANH'!A762="","",'🔧 XY LANH'!N762)</f>
        <v/>
      </c>
      <c r="C1806">
        <f>IF('🔧 XY LANH'!A762="","","Xy lanh")</f>
        <v/>
      </c>
      <c r="D1806">
        <f>IF('🔧 XY LANH'!A762="","",'🔧 XY LANH'!I762)</f>
        <v/>
      </c>
      <c r="E1806">
        <f>IF('🔧 XY LANH'!A762="","",'🔧 XY LANH'!#REF!)</f>
        <v/>
      </c>
      <c r="F1806">
        <f>IF('🔧 XY LANH'!A762="","",'🔧 XY LANH'!J762)</f>
        <v/>
      </c>
      <c r="G1806">
        <f>IF('🔧 XY LANH'!A762="","",'🔧 XY LANH'!K762)</f>
        <v/>
      </c>
      <c r="H1806">
        <f>IF('🔧 XY LANH'!A762="","",'🔧 XY LANH'!L762)</f>
        <v/>
      </c>
      <c r="I1806">
        <f>IF('🔧 XY LANH'!A762="","",'🔧 XY LANH'!M762)</f>
        <v/>
      </c>
      <c r="J1806">
        <f>IF('🔧 XY LANH'!A762="","",'🔧 XY LANH'!#REF!)</f>
        <v/>
      </c>
      <c r="L1806">
        <f>N(L1805)+IF(AND('🔎 TRA CỨU NHANH'!$C$2&lt;&gt;"",OR(ISNUMBER(SEARCH('🔎 TRA CỨU NHANH'!$C$2,$A1806)),ISNUMBER(SEARCH('🔎 TRA CỨU NHANH'!$C$2,$B1806)))),1,0)</f>
        <v/>
      </c>
      <c r="M1806">
        <f>IF(L1806&gt;N(L1805),L1806,"")</f>
        <v/>
      </c>
      <c r="N1806">
        <f>N(N1805)+IF(AND('💰 BÁO GIÁ'!$C$27&lt;&gt;"",OR(ISNUMBER(SEARCH('💰 BÁO GIÁ'!$C$27,$A1806)),ISNUMBER(SEARCH('💰 BÁO GIÁ'!$C$27,$B1806)))),1,0)</f>
        <v/>
      </c>
      <c r="O1806">
        <f>IF(N1806&gt;N(N1805),N1806,"")</f>
        <v/>
      </c>
    </row>
    <row r="1807">
      <c r="A1807">
        <f>IF('🔧 XY LANH'!A763="","",'🔧 XY LANH'!A763)</f>
        <v/>
      </c>
      <c r="B1807">
        <f>IF('🔧 XY LANH'!A763="","",'🔧 XY LANH'!N763)</f>
        <v/>
      </c>
      <c r="C1807">
        <f>IF('🔧 XY LANH'!A763="","","Xy lanh")</f>
        <v/>
      </c>
      <c r="D1807">
        <f>IF('🔧 XY LANH'!A763="","",'🔧 XY LANH'!I763)</f>
        <v/>
      </c>
      <c r="E1807">
        <f>IF('🔧 XY LANH'!A763="","",'🔧 XY LANH'!#REF!)</f>
        <v/>
      </c>
      <c r="F1807">
        <f>IF('🔧 XY LANH'!A763="","",'🔧 XY LANH'!J763)</f>
        <v/>
      </c>
      <c r="G1807">
        <f>IF('🔧 XY LANH'!A763="","",'🔧 XY LANH'!K763)</f>
        <v/>
      </c>
      <c r="H1807">
        <f>IF('🔧 XY LANH'!A763="","",'🔧 XY LANH'!L763)</f>
        <v/>
      </c>
      <c r="I1807">
        <f>IF('🔧 XY LANH'!A763="","",'🔧 XY LANH'!M763)</f>
        <v/>
      </c>
      <c r="J1807">
        <f>IF('🔧 XY LANH'!A763="","",'🔧 XY LANH'!#REF!)</f>
        <v/>
      </c>
      <c r="L1807">
        <f>N(L1806)+IF(AND('🔎 TRA CỨU NHANH'!$C$2&lt;&gt;"",OR(ISNUMBER(SEARCH('🔎 TRA CỨU NHANH'!$C$2,$A1807)),ISNUMBER(SEARCH('🔎 TRA CỨU NHANH'!$C$2,$B1807)))),1,0)</f>
        <v/>
      </c>
      <c r="M1807">
        <f>IF(L1807&gt;N(L1806),L1807,"")</f>
        <v/>
      </c>
      <c r="N1807">
        <f>N(N1806)+IF(AND('💰 BÁO GIÁ'!$C$27&lt;&gt;"",OR(ISNUMBER(SEARCH('💰 BÁO GIÁ'!$C$27,$A1807)),ISNUMBER(SEARCH('💰 BÁO GIÁ'!$C$27,$B1807)))),1,0)</f>
        <v/>
      </c>
      <c r="O1807">
        <f>IF(N1807&gt;N(N1806),N1807,"")</f>
        <v/>
      </c>
    </row>
    <row r="1808">
      <c r="A1808">
        <f>IF('🔧 XY LANH'!A764="","",'🔧 XY LANH'!A764)</f>
        <v/>
      </c>
      <c r="B1808">
        <f>IF('🔧 XY LANH'!A764="","",'🔧 XY LANH'!N764)</f>
        <v/>
      </c>
      <c r="C1808">
        <f>IF('🔧 XY LANH'!A764="","","Xy lanh")</f>
        <v/>
      </c>
      <c r="D1808">
        <f>IF('🔧 XY LANH'!A764="","",'🔧 XY LANH'!I764)</f>
        <v/>
      </c>
      <c r="E1808">
        <f>IF('🔧 XY LANH'!A764="","",'🔧 XY LANH'!#REF!)</f>
        <v/>
      </c>
      <c r="F1808">
        <f>IF('🔧 XY LANH'!A764="","",'🔧 XY LANH'!J764)</f>
        <v/>
      </c>
      <c r="G1808">
        <f>IF('🔧 XY LANH'!A764="","",'🔧 XY LANH'!K764)</f>
        <v/>
      </c>
      <c r="H1808">
        <f>IF('🔧 XY LANH'!A764="","",'🔧 XY LANH'!L764)</f>
        <v/>
      </c>
      <c r="I1808">
        <f>IF('🔧 XY LANH'!A764="","",'🔧 XY LANH'!M764)</f>
        <v/>
      </c>
      <c r="J1808">
        <f>IF('🔧 XY LANH'!A764="","",'🔧 XY LANH'!#REF!)</f>
        <v/>
      </c>
      <c r="L1808">
        <f>N(L1807)+IF(AND('🔎 TRA CỨU NHANH'!$C$2&lt;&gt;"",OR(ISNUMBER(SEARCH('🔎 TRA CỨU NHANH'!$C$2,$A1808)),ISNUMBER(SEARCH('🔎 TRA CỨU NHANH'!$C$2,$B1808)))),1,0)</f>
        <v/>
      </c>
      <c r="M1808">
        <f>IF(L1808&gt;N(L1807),L1808,"")</f>
        <v/>
      </c>
      <c r="N1808">
        <f>N(N1807)+IF(AND('💰 BÁO GIÁ'!$C$27&lt;&gt;"",OR(ISNUMBER(SEARCH('💰 BÁO GIÁ'!$C$27,$A1808)),ISNUMBER(SEARCH('💰 BÁO GIÁ'!$C$27,$B1808)))),1,0)</f>
        <v/>
      </c>
      <c r="O1808">
        <f>IF(N1808&gt;N(N1807),N1808,"")</f>
        <v/>
      </c>
    </row>
    <row r="1809">
      <c r="A1809">
        <f>IF('🔧 XY LANH'!A765="","",'🔧 XY LANH'!A765)</f>
        <v/>
      </c>
      <c r="B1809">
        <f>IF('🔧 XY LANH'!A765="","",'🔧 XY LANH'!N765)</f>
        <v/>
      </c>
      <c r="C1809">
        <f>IF('🔧 XY LANH'!A765="","","Xy lanh")</f>
        <v/>
      </c>
      <c r="D1809">
        <f>IF('🔧 XY LANH'!A765="","",'🔧 XY LANH'!I765)</f>
        <v/>
      </c>
      <c r="E1809">
        <f>IF('🔧 XY LANH'!A765="","",'🔧 XY LANH'!#REF!)</f>
        <v/>
      </c>
      <c r="F1809">
        <f>IF('🔧 XY LANH'!A765="","",'🔧 XY LANH'!J765)</f>
        <v/>
      </c>
      <c r="G1809">
        <f>IF('🔧 XY LANH'!A765="","",'🔧 XY LANH'!K765)</f>
        <v/>
      </c>
      <c r="H1809">
        <f>IF('🔧 XY LANH'!A765="","",'🔧 XY LANH'!L765)</f>
        <v/>
      </c>
      <c r="I1809">
        <f>IF('🔧 XY LANH'!A765="","",'🔧 XY LANH'!M765)</f>
        <v/>
      </c>
      <c r="J1809">
        <f>IF('🔧 XY LANH'!A765="","",'🔧 XY LANH'!#REF!)</f>
        <v/>
      </c>
      <c r="L1809">
        <f>N(L1808)+IF(AND('🔎 TRA CỨU NHANH'!$C$2&lt;&gt;"",OR(ISNUMBER(SEARCH('🔎 TRA CỨU NHANH'!$C$2,$A1809)),ISNUMBER(SEARCH('🔎 TRA CỨU NHANH'!$C$2,$B1809)))),1,0)</f>
        <v/>
      </c>
      <c r="M1809">
        <f>IF(L1809&gt;N(L1808),L1809,"")</f>
        <v/>
      </c>
      <c r="N1809">
        <f>N(N1808)+IF(AND('💰 BÁO GIÁ'!$C$27&lt;&gt;"",OR(ISNUMBER(SEARCH('💰 BÁO GIÁ'!$C$27,$A1809)),ISNUMBER(SEARCH('💰 BÁO GIÁ'!$C$27,$B1809)))),1,0)</f>
        <v/>
      </c>
      <c r="O1809">
        <f>IF(N1809&gt;N(N1808),N1809,"")</f>
        <v/>
      </c>
    </row>
    <row r="1810">
      <c r="A1810">
        <f>IF('🔧 XY LANH'!A766="","",'🔧 XY LANH'!A766)</f>
        <v/>
      </c>
      <c r="B1810">
        <f>IF('🔧 XY LANH'!A766="","",'🔧 XY LANH'!N766)</f>
        <v/>
      </c>
      <c r="C1810">
        <f>IF('🔧 XY LANH'!A766="","","Xy lanh")</f>
        <v/>
      </c>
      <c r="D1810">
        <f>IF('🔧 XY LANH'!A766="","",'🔧 XY LANH'!I766)</f>
        <v/>
      </c>
      <c r="E1810">
        <f>IF('🔧 XY LANH'!A766="","",'🔧 XY LANH'!#REF!)</f>
        <v/>
      </c>
      <c r="F1810">
        <f>IF('🔧 XY LANH'!A766="","",'🔧 XY LANH'!J766)</f>
        <v/>
      </c>
      <c r="G1810">
        <f>IF('🔧 XY LANH'!A766="","",'🔧 XY LANH'!K766)</f>
        <v/>
      </c>
      <c r="H1810">
        <f>IF('🔧 XY LANH'!A766="","",'🔧 XY LANH'!L766)</f>
        <v/>
      </c>
      <c r="I1810">
        <f>IF('🔧 XY LANH'!A766="","",'🔧 XY LANH'!M766)</f>
        <v/>
      </c>
      <c r="J1810">
        <f>IF('🔧 XY LANH'!A766="","",'🔧 XY LANH'!#REF!)</f>
        <v/>
      </c>
      <c r="L1810">
        <f>N(L1809)+IF(AND('🔎 TRA CỨU NHANH'!$C$2&lt;&gt;"",OR(ISNUMBER(SEARCH('🔎 TRA CỨU NHANH'!$C$2,$A1810)),ISNUMBER(SEARCH('🔎 TRA CỨU NHANH'!$C$2,$B1810)))),1,0)</f>
        <v/>
      </c>
      <c r="M1810">
        <f>IF(L1810&gt;N(L1809),L1810,"")</f>
        <v/>
      </c>
      <c r="N1810">
        <f>N(N1809)+IF(AND('💰 BÁO GIÁ'!$C$27&lt;&gt;"",OR(ISNUMBER(SEARCH('💰 BÁO GIÁ'!$C$27,$A1810)),ISNUMBER(SEARCH('💰 BÁO GIÁ'!$C$27,$B1810)))),1,0)</f>
        <v/>
      </c>
      <c r="O1810">
        <f>IF(N1810&gt;N(N1809),N1810,"")</f>
        <v/>
      </c>
    </row>
    <row r="1811">
      <c r="A1811">
        <f>IF('🔧 XY LANH'!A767="","",'🔧 XY LANH'!A767)</f>
        <v/>
      </c>
      <c r="B1811">
        <f>IF('🔧 XY LANH'!A767="","",'🔧 XY LANH'!N767)</f>
        <v/>
      </c>
      <c r="C1811">
        <f>IF('🔧 XY LANH'!A767="","","Xy lanh")</f>
        <v/>
      </c>
      <c r="D1811">
        <f>IF('🔧 XY LANH'!A767="","",'🔧 XY LANH'!I767)</f>
        <v/>
      </c>
      <c r="E1811">
        <f>IF('🔧 XY LANH'!A767="","",'🔧 XY LANH'!#REF!)</f>
        <v/>
      </c>
      <c r="F1811">
        <f>IF('🔧 XY LANH'!A767="","",'🔧 XY LANH'!J767)</f>
        <v/>
      </c>
      <c r="G1811">
        <f>IF('🔧 XY LANH'!A767="","",'🔧 XY LANH'!K767)</f>
        <v/>
      </c>
      <c r="H1811">
        <f>IF('🔧 XY LANH'!A767="","",'🔧 XY LANH'!L767)</f>
        <v/>
      </c>
      <c r="I1811">
        <f>IF('🔧 XY LANH'!A767="","",'🔧 XY LANH'!M767)</f>
        <v/>
      </c>
      <c r="J1811">
        <f>IF('🔧 XY LANH'!A767="","",'🔧 XY LANH'!#REF!)</f>
        <v/>
      </c>
      <c r="L1811">
        <f>N(L1810)+IF(AND('🔎 TRA CỨU NHANH'!$C$2&lt;&gt;"",OR(ISNUMBER(SEARCH('🔎 TRA CỨU NHANH'!$C$2,$A1811)),ISNUMBER(SEARCH('🔎 TRA CỨU NHANH'!$C$2,$B1811)))),1,0)</f>
        <v/>
      </c>
      <c r="M1811">
        <f>IF(L1811&gt;N(L1810),L1811,"")</f>
        <v/>
      </c>
      <c r="N1811">
        <f>N(N1810)+IF(AND('💰 BÁO GIÁ'!$C$27&lt;&gt;"",OR(ISNUMBER(SEARCH('💰 BÁO GIÁ'!$C$27,$A1811)),ISNUMBER(SEARCH('💰 BÁO GIÁ'!$C$27,$B1811)))),1,0)</f>
        <v/>
      </c>
      <c r="O1811">
        <f>IF(N1811&gt;N(N1810),N1811,"")</f>
        <v/>
      </c>
    </row>
    <row r="1812">
      <c r="A1812">
        <f>IF('🔧 XY LANH'!A768="","",'🔧 XY LANH'!A768)</f>
        <v/>
      </c>
      <c r="B1812">
        <f>IF('🔧 XY LANH'!A768="","",'🔧 XY LANH'!N768)</f>
        <v/>
      </c>
      <c r="C1812">
        <f>IF('🔧 XY LANH'!A768="","","Xy lanh")</f>
        <v/>
      </c>
      <c r="D1812">
        <f>IF('🔧 XY LANH'!A768="","",'🔧 XY LANH'!I768)</f>
        <v/>
      </c>
      <c r="E1812">
        <f>IF('🔧 XY LANH'!A768="","",'🔧 XY LANH'!#REF!)</f>
        <v/>
      </c>
      <c r="F1812">
        <f>IF('🔧 XY LANH'!A768="","",'🔧 XY LANH'!J768)</f>
        <v/>
      </c>
      <c r="G1812">
        <f>IF('🔧 XY LANH'!A768="","",'🔧 XY LANH'!K768)</f>
        <v/>
      </c>
      <c r="H1812">
        <f>IF('🔧 XY LANH'!A768="","",'🔧 XY LANH'!L768)</f>
        <v/>
      </c>
      <c r="I1812">
        <f>IF('🔧 XY LANH'!A768="","",'🔧 XY LANH'!M768)</f>
        <v/>
      </c>
      <c r="J1812">
        <f>IF('🔧 XY LANH'!A768="","",'🔧 XY LANH'!#REF!)</f>
        <v/>
      </c>
      <c r="L1812">
        <f>N(L1811)+IF(AND('🔎 TRA CỨU NHANH'!$C$2&lt;&gt;"",OR(ISNUMBER(SEARCH('🔎 TRA CỨU NHANH'!$C$2,$A1812)),ISNUMBER(SEARCH('🔎 TRA CỨU NHANH'!$C$2,$B1812)))),1,0)</f>
        <v/>
      </c>
      <c r="M1812">
        <f>IF(L1812&gt;N(L1811),L1812,"")</f>
        <v/>
      </c>
      <c r="N1812">
        <f>N(N1811)+IF(AND('💰 BÁO GIÁ'!$C$27&lt;&gt;"",OR(ISNUMBER(SEARCH('💰 BÁO GIÁ'!$C$27,$A1812)),ISNUMBER(SEARCH('💰 BÁO GIÁ'!$C$27,$B1812)))),1,0)</f>
        <v/>
      </c>
      <c r="O1812">
        <f>IF(N1812&gt;N(N1811),N1812,"")</f>
        <v/>
      </c>
    </row>
    <row r="1813">
      <c r="A1813">
        <f>IF('🔧 XY LANH'!A769="","",'🔧 XY LANH'!A769)</f>
        <v/>
      </c>
      <c r="B1813">
        <f>IF('🔧 XY LANH'!A769="","",'🔧 XY LANH'!N769)</f>
        <v/>
      </c>
      <c r="C1813">
        <f>IF('🔧 XY LANH'!A769="","","Xy lanh")</f>
        <v/>
      </c>
      <c r="D1813">
        <f>IF('🔧 XY LANH'!A769="","",'🔧 XY LANH'!I769)</f>
        <v/>
      </c>
      <c r="E1813">
        <f>IF('🔧 XY LANH'!A769="","",'🔧 XY LANH'!#REF!)</f>
        <v/>
      </c>
      <c r="F1813">
        <f>IF('🔧 XY LANH'!A769="","",'🔧 XY LANH'!J769)</f>
        <v/>
      </c>
      <c r="G1813">
        <f>IF('🔧 XY LANH'!A769="","",'🔧 XY LANH'!K769)</f>
        <v/>
      </c>
      <c r="H1813">
        <f>IF('🔧 XY LANH'!A769="","",'🔧 XY LANH'!L769)</f>
        <v/>
      </c>
      <c r="I1813">
        <f>IF('🔧 XY LANH'!A769="","",'🔧 XY LANH'!M769)</f>
        <v/>
      </c>
      <c r="J1813">
        <f>IF('🔧 XY LANH'!A769="","",'🔧 XY LANH'!#REF!)</f>
        <v/>
      </c>
      <c r="L1813">
        <f>N(L1812)+IF(AND('🔎 TRA CỨU NHANH'!$C$2&lt;&gt;"",OR(ISNUMBER(SEARCH('🔎 TRA CỨU NHANH'!$C$2,$A1813)),ISNUMBER(SEARCH('🔎 TRA CỨU NHANH'!$C$2,$B1813)))),1,0)</f>
        <v/>
      </c>
      <c r="M1813">
        <f>IF(L1813&gt;N(L1812),L1813,"")</f>
        <v/>
      </c>
      <c r="N1813">
        <f>N(N1812)+IF(AND('💰 BÁO GIÁ'!$C$27&lt;&gt;"",OR(ISNUMBER(SEARCH('💰 BÁO GIÁ'!$C$27,$A1813)),ISNUMBER(SEARCH('💰 BÁO GIÁ'!$C$27,$B1813)))),1,0)</f>
        <v/>
      </c>
      <c r="O1813">
        <f>IF(N1813&gt;N(N1812),N1813,"")</f>
        <v/>
      </c>
    </row>
    <row r="1814">
      <c r="A1814">
        <f>IF('🔧 XY LANH'!A770="","",'🔧 XY LANH'!A770)</f>
        <v/>
      </c>
      <c r="B1814">
        <f>IF('🔧 XY LANH'!A770="","",'🔧 XY LANH'!N770)</f>
        <v/>
      </c>
      <c r="C1814">
        <f>IF('🔧 XY LANH'!A770="","","Xy lanh")</f>
        <v/>
      </c>
      <c r="D1814">
        <f>IF('🔧 XY LANH'!A770="","",'🔧 XY LANH'!I770)</f>
        <v/>
      </c>
      <c r="E1814">
        <f>IF('🔧 XY LANH'!A770="","",'🔧 XY LANH'!#REF!)</f>
        <v/>
      </c>
      <c r="F1814">
        <f>IF('🔧 XY LANH'!A770="","",'🔧 XY LANH'!J770)</f>
        <v/>
      </c>
      <c r="G1814">
        <f>IF('🔧 XY LANH'!A770="","",'🔧 XY LANH'!K770)</f>
        <v/>
      </c>
      <c r="H1814">
        <f>IF('🔧 XY LANH'!A770="","",'🔧 XY LANH'!L770)</f>
        <v/>
      </c>
      <c r="I1814">
        <f>IF('🔧 XY LANH'!A770="","",'🔧 XY LANH'!M770)</f>
        <v/>
      </c>
      <c r="J1814">
        <f>IF('🔧 XY LANH'!A770="","",'🔧 XY LANH'!#REF!)</f>
        <v/>
      </c>
      <c r="L1814">
        <f>N(L1813)+IF(AND('🔎 TRA CỨU NHANH'!$C$2&lt;&gt;"",OR(ISNUMBER(SEARCH('🔎 TRA CỨU NHANH'!$C$2,$A1814)),ISNUMBER(SEARCH('🔎 TRA CỨU NHANH'!$C$2,$B1814)))),1,0)</f>
        <v/>
      </c>
      <c r="M1814">
        <f>IF(L1814&gt;N(L1813),L1814,"")</f>
        <v/>
      </c>
      <c r="N1814">
        <f>N(N1813)+IF(AND('💰 BÁO GIÁ'!$C$27&lt;&gt;"",OR(ISNUMBER(SEARCH('💰 BÁO GIÁ'!$C$27,$A1814)),ISNUMBER(SEARCH('💰 BÁO GIÁ'!$C$27,$B1814)))),1,0)</f>
        <v/>
      </c>
      <c r="O1814">
        <f>IF(N1814&gt;N(N1813),N1814,"")</f>
        <v/>
      </c>
    </row>
    <row r="1815">
      <c r="A1815">
        <f>IF('🔧 XY LANH'!A771="","",'🔧 XY LANH'!A771)</f>
        <v/>
      </c>
      <c r="B1815">
        <f>IF('🔧 XY LANH'!A771="","",'🔧 XY LANH'!N771)</f>
        <v/>
      </c>
      <c r="C1815">
        <f>IF('🔧 XY LANH'!A771="","","Xy lanh")</f>
        <v/>
      </c>
      <c r="D1815">
        <f>IF('🔧 XY LANH'!A771="","",'🔧 XY LANH'!I771)</f>
        <v/>
      </c>
      <c r="E1815">
        <f>IF('🔧 XY LANH'!A771="","",'🔧 XY LANH'!#REF!)</f>
        <v/>
      </c>
      <c r="F1815">
        <f>IF('🔧 XY LANH'!A771="","",'🔧 XY LANH'!J771)</f>
        <v/>
      </c>
      <c r="G1815">
        <f>IF('🔧 XY LANH'!A771="","",'🔧 XY LANH'!K771)</f>
        <v/>
      </c>
      <c r="H1815">
        <f>IF('🔧 XY LANH'!A771="","",'🔧 XY LANH'!L771)</f>
        <v/>
      </c>
      <c r="I1815">
        <f>IF('🔧 XY LANH'!A771="","",'🔧 XY LANH'!M771)</f>
        <v/>
      </c>
      <c r="J1815">
        <f>IF('🔧 XY LANH'!A771="","",'🔧 XY LANH'!#REF!)</f>
        <v/>
      </c>
      <c r="L1815">
        <f>N(L1814)+IF(AND('🔎 TRA CỨU NHANH'!$C$2&lt;&gt;"",OR(ISNUMBER(SEARCH('🔎 TRA CỨU NHANH'!$C$2,$A1815)),ISNUMBER(SEARCH('🔎 TRA CỨU NHANH'!$C$2,$B1815)))),1,0)</f>
        <v/>
      </c>
      <c r="M1815">
        <f>IF(L1815&gt;N(L1814),L1815,"")</f>
        <v/>
      </c>
      <c r="N1815">
        <f>N(N1814)+IF(AND('💰 BÁO GIÁ'!$C$27&lt;&gt;"",OR(ISNUMBER(SEARCH('💰 BÁO GIÁ'!$C$27,$A1815)),ISNUMBER(SEARCH('💰 BÁO GIÁ'!$C$27,$B1815)))),1,0)</f>
        <v/>
      </c>
      <c r="O1815">
        <f>IF(N1815&gt;N(N1814),N1815,"")</f>
        <v/>
      </c>
    </row>
    <row r="1816">
      <c r="A1816">
        <f>IF('🔧 XY LANH'!A772="","",'🔧 XY LANH'!A772)</f>
        <v/>
      </c>
      <c r="B1816">
        <f>IF('🔧 XY LANH'!A772="","",'🔧 XY LANH'!N772)</f>
        <v/>
      </c>
      <c r="C1816">
        <f>IF('🔧 XY LANH'!A772="","","Xy lanh")</f>
        <v/>
      </c>
      <c r="D1816">
        <f>IF('🔧 XY LANH'!A772="","",'🔧 XY LANH'!I772)</f>
        <v/>
      </c>
      <c r="E1816">
        <f>IF('🔧 XY LANH'!A772="","",'🔧 XY LANH'!#REF!)</f>
        <v/>
      </c>
      <c r="F1816">
        <f>IF('🔧 XY LANH'!A772="","",'🔧 XY LANH'!J772)</f>
        <v/>
      </c>
      <c r="G1816">
        <f>IF('🔧 XY LANH'!A772="","",'🔧 XY LANH'!K772)</f>
        <v/>
      </c>
      <c r="H1816">
        <f>IF('🔧 XY LANH'!A772="","",'🔧 XY LANH'!L772)</f>
        <v/>
      </c>
      <c r="I1816">
        <f>IF('🔧 XY LANH'!A772="","",'🔧 XY LANH'!M772)</f>
        <v/>
      </c>
      <c r="J1816">
        <f>IF('🔧 XY LANH'!A772="","",'🔧 XY LANH'!#REF!)</f>
        <v/>
      </c>
      <c r="L1816">
        <f>N(L1815)+IF(AND('🔎 TRA CỨU NHANH'!$C$2&lt;&gt;"",OR(ISNUMBER(SEARCH('🔎 TRA CỨU NHANH'!$C$2,$A1816)),ISNUMBER(SEARCH('🔎 TRA CỨU NHANH'!$C$2,$B1816)))),1,0)</f>
        <v/>
      </c>
      <c r="M1816">
        <f>IF(L1816&gt;N(L1815),L1816,"")</f>
        <v/>
      </c>
      <c r="N1816">
        <f>N(N1815)+IF(AND('💰 BÁO GIÁ'!$C$27&lt;&gt;"",OR(ISNUMBER(SEARCH('💰 BÁO GIÁ'!$C$27,$A1816)),ISNUMBER(SEARCH('💰 BÁO GIÁ'!$C$27,$B1816)))),1,0)</f>
        <v/>
      </c>
      <c r="O1816">
        <f>IF(N1816&gt;N(N1815),N1816,"")</f>
        <v/>
      </c>
    </row>
    <row r="1817">
      <c r="A1817">
        <f>IF('🔧 XY LANH'!A773="","",'🔧 XY LANH'!A773)</f>
        <v/>
      </c>
      <c r="B1817">
        <f>IF('🔧 XY LANH'!A773="","",'🔧 XY LANH'!N773)</f>
        <v/>
      </c>
      <c r="C1817">
        <f>IF('🔧 XY LANH'!A773="","","Xy lanh")</f>
        <v/>
      </c>
      <c r="D1817">
        <f>IF('🔧 XY LANH'!A773="","",'🔧 XY LANH'!I773)</f>
        <v/>
      </c>
      <c r="E1817">
        <f>IF('🔧 XY LANH'!A773="","",'🔧 XY LANH'!#REF!)</f>
        <v/>
      </c>
      <c r="F1817">
        <f>IF('🔧 XY LANH'!A773="","",'🔧 XY LANH'!J773)</f>
        <v/>
      </c>
      <c r="G1817">
        <f>IF('🔧 XY LANH'!A773="","",'🔧 XY LANH'!K773)</f>
        <v/>
      </c>
      <c r="H1817">
        <f>IF('🔧 XY LANH'!A773="","",'🔧 XY LANH'!L773)</f>
        <v/>
      </c>
      <c r="I1817">
        <f>IF('🔧 XY LANH'!A773="","",'🔧 XY LANH'!M773)</f>
        <v/>
      </c>
      <c r="J1817">
        <f>IF('🔧 XY LANH'!A773="","",'🔧 XY LANH'!#REF!)</f>
        <v/>
      </c>
      <c r="L1817">
        <f>N(L1816)+IF(AND('🔎 TRA CỨU NHANH'!$C$2&lt;&gt;"",OR(ISNUMBER(SEARCH('🔎 TRA CỨU NHANH'!$C$2,$A1817)),ISNUMBER(SEARCH('🔎 TRA CỨU NHANH'!$C$2,$B1817)))),1,0)</f>
        <v/>
      </c>
      <c r="M1817">
        <f>IF(L1817&gt;N(L1816),L1817,"")</f>
        <v/>
      </c>
      <c r="N1817">
        <f>N(N1816)+IF(AND('💰 BÁO GIÁ'!$C$27&lt;&gt;"",OR(ISNUMBER(SEARCH('💰 BÁO GIÁ'!$C$27,$A1817)),ISNUMBER(SEARCH('💰 BÁO GIÁ'!$C$27,$B1817)))),1,0)</f>
        <v/>
      </c>
      <c r="O1817">
        <f>IF(N1817&gt;N(N1816),N1817,"")</f>
        <v/>
      </c>
    </row>
    <row r="1818">
      <c r="A1818">
        <f>IF('🔧 XY LANH'!A774="","",'🔧 XY LANH'!A774)</f>
        <v/>
      </c>
      <c r="B1818">
        <f>IF('🔧 XY LANH'!A774="","",'🔧 XY LANH'!N774)</f>
        <v/>
      </c>
      <c r="C1818">
        <f>IF('🔧 XY LANH'!A774="","","Xy lanh")</f>
        <v/>
      </c>
      <c r="D1818">
        <f>IF('🔧 XY LANH'!A774="","",'🔧 XY LANH'!I774)</f>
        <v/>
      </c>
      <c r="E1818" s="37">
        <f>IF('🔧 XY LANH'!A774="","",'🔧 XY LANH'!#REF!)</f>
        <v/>
      </c>
      <c r="F1818" s="37">
        <f>IF('🔧 XY LANH'!A774="","",'🔧 XY LANH'!J774)</f>
        <v/>
      </c>
      <c r="G1818" s="37">
        <f>IF('🔧 XY LANH'!A774="","",'🔧 XY LANH'!K774)</f>
        <v/>
      </c>
      <c r="H1818" s="37">
        <f>IF('🔧 XY LANH'!A774="","",'🔧 XY LANH'!L774)</f>
        <v/>
      </c>
      <c r="I1818" s="37">
        <f>IF('🔧 XY LANH'!A774="","",'🔧 XY LANH'!M774)</f>
        <v/>
      </c>
      <c r="J1818">
        <f>IF('🔧 XY LANH'!A774="","",'🔧 XY LANH'!#REF!)</f>
        <v/>
      </c>
      <c r="L1818">
        <f>N(L1817)+IF(AND('🔎 TRA CỨU NHANH'!$C$2&lt;&gt;"",OR(ISNUMBER(SEARCH('🔎 TRA CỨU NHANH'!$C$2,$A1818)),ISNUMBER(SEARCH('🔎 TRA CỨU NHANH'!$C$2,$B1818)))),1,0)</f>
        <v/>
      </c>
      <c r="M1818">
        <f>IF(L1818&gt;N(L1817),L1818,"")</f>
        <v/>
      </c>
      <c r="N1818">
        <f>N(N1817)+IF(AND('💰 BÁO GIÁ'!$C$27&lt;&gt;"",OR(ISNUMBER(SEARCH('💰 BÁO GIÁ'!$C$27,$A1818)),ISNUMBER(SEARCH('💰 BÁO GIÁ'!$C$27,$B1818)))),1,0)</f>
        <v/>
      </c>
      <c r="O1818">
        <f>IF(N1818&gt;N(N1817),N1818,"")</f>
        <v/>
      </c>
    </row>
    <row r="1819">
      <c r="A1819">
        <f>IF('🔧 XY LANH'!A775="","",'🔧 XY LANH'!A775)</f>
        <v/>
      </c>
      <c r="B1819">
        <f>IF('🔧 XY LANH'!A775="","",'🔧 XY LANH'!N775)</f>
        <v/>
      </c>
      <c r="C1819">
        <f>IF('🔧 XY LANH'!A775="","","Xy lanh")</f>
        <v/>
      </c>
      <c r="D1819">
        <f>IF('🔧 XY LANH'!A775="","",'🔧 XY LANH'!I775)</f>
        <v/>
      </c>
      <c r="E1819">
        <f>IF('🔧 XY LANH'!A775="","",'🔧 XY LANH'!#REF!)</f>
        <v/>
      </c>
      <c r="F1819">
        <f>IF('🔧 XY LANH'!A775="","",'🔧 XY LANH'!J775)</f>
        <v/>
      </c>
      <c r="G1819">
        <f>IF('🔧 XY LANH'!A775="","",'🔧 XY LANH'!K775)</f>
        <v/>
      </c>
      <c r="H1819">
        <f>IF('🔧 XY LANH'!A775="","",'🔧 XY LANH'!L775)</f>
        <v/>
      </c>
      <c r="I1819">
        <f>IF('🔧 XY LANH'!A775="","",'🔧 XY LANH'!M775)</f>
        <v/>
      </c>
      <c r="J1819">
        <f>IF('🔧 XY LANH'!A775="","",'🔧 XY LANH'!#REF!)</f>
        <v/>
      </c>
      <c r="L1819">
        <f>N(L1818)+IF(AND('🔎 TRA CỨU NHANH'!$C$2&lt;&gt;"",OR(ISNUMBER(SEARCH('🔎 TRA CỨU NHANH'!$C$2,$A1819)),ISNUMBER(SEARCH('🔎 TRA CỨU NHANH'!$C$2,$B1819)))),1,0)</f>
        <v/>
      </c>
      <c r="M1819">
        <f>IF(L1819&gt;N(L1818),L1819,"")</f>
        <v/>
      </c>
      <c r="N1819">
        <f>N(N1818)+IF(AND('💰 BÁO GIÁ'!$C$27&lt;&gt;"",OR(ISNUMBER(SEARCH('💰 BÁO GIÁ'!$C$27,$A1819)),ISNUMBER(SEARCH('💰 BÁO GIÁ'!$C$27,$B1819)))),1,0)</f>
        <v/>
      </c>
      <c r="O1819">
        <f>IF(N1819&gt;N(N1818),N1819,"")</f>
        <v/>
      </c>
    </row>
    <row r="1820">
      <c r="A1820">
        <f>IF('🔧 XY LANH'!A776="","",'🔧 XY LANH'!A776)</f>
        <v/>
      </c>
      <c r="B1820">
        <f>IF('🔧 XY LANH'!A776="","",'🔧 XY LANH'!N776)</f>
        <v/>
      </c>
      <c r="C1820">
        <f>IF('🔧 XY LANH'!A776="","","Xy lanh")</f>
        <v/>
      </c>
      <c r="D1820">
        <f>IF('🔧 XY LANH'!A776="","",'🔧 XY LANH'!I776)</f>
        <v/>
      </c>
      <c r="E1820" s="37">
        <f>IF('🔧 XY LANH'!A776="","",'🔧 XY LANH'!#REF!)</f>
        <v/>
      </c>
      <c r="F1820" s="37">
        <f>IF('🔧 XY LANH'!A776="","",'🔧 XY LANH'!J776)</f>
        <v/>
      </c>
      <c r="G1820" s="37">
        <f>IF('🔧 XY LANH'!A776="","",'🔧 XY LANH'!K776)</f>
        <v/>
      </c>
      <c r="H1820" s="37">
        <f>IF('🔧 XY LANH'!A776="","",'🔧 XY LANH'!L776)</f>
        <v/>
      </c>
      <c r="I1820" s="37">
        <f>IF('🔧 XY LANH'!A776="","",'🔧 XY LANH'!M776)</f>
        <v/>
      </c>
      <c r="J1820">
        <f>IF('🔧 XY LANH'!A776="","",'🔧 XY LANH'!#REF!)</f>
        <v/>
      </c>
      <c r="L1820">
        <f>N(L1819)+IF(AND('🔎 TRA CỨU NHANH'!$C$2&lt;&gt;"",OR(ISNUMBER(SEARCH('🔎 TRA CỨU NHANH'!$C$2,$A1820)),ISNUMBER(SEARCH('🔎 TRA CỨU NHANH'!$C$2,$B1820)))),1,0)</f>
        <v/>
      </c>
      <c r="M1820">
        <f>IF(L1820&gt;N(L1819),L1820,"")</f>
        <v/>
      </c>
      <c r="N1820">
        <f>N(N1819)+IF(AND('💰 BÁO GIÁ'!$C$27&lt;&gt;"",OR(ISNUMBER(SEARCH('💰 BÁO GIÁ'!$C$27,$A1820)),ISNUMBER(SEARCH('💰 BÁO GIÁ'!$C$27,$B1820)))),1,0)</f>
        <v/>
      </c>
      <c r="O1820">
        <f>IF(N1820&gt;N(N1819),N1820,"")</f>
        <v/>
      </c>
    </row>
    <row r="1821">
      <c r="A1821">
        <f>IF('🔧 XY LANH'!A777="","",'🔧 XY LANH'!A777)</f>
        <v/>
      </c>
      <c r="B1821">
        <f>IF('🔧 XY LANH'!A777="","",'🔧 XY LANH'!N777)</f>
        <v/>
      </c>
      <c r="C1821">
        <f>IF('🔧 XY LANH'!A777="","","Xy lanh")</f>
        <v/>
      </c>
      <c r="D1821">
        <f>IF('🔧 XY LANH'!A777="","",'🔧 XY LANH'!I777)</f>
        <v/>
      </c>
      <c r="E1821">
        <f>IF('🔧 XY LANH'!A777="","",'🔧 XY LANH'!#REF!)</f>
        <v/>
      </c>
      <c r="F1821">
        <f>IF('🔧 XY LANH'!A777="","",'🔧 XY LANH'!J777)</f>
        <v/>
      </c>
      <c r="G1821">
        <f>IF('🔧 XY LANH'!A777="","",'🔧 XY LANH'!K777)</f>
        <v/>
      </c>
      <c r="H1821">
        <f>IF('🔧 XY LANH'!A777="","",'🔧 XY LANH'!L777)</f>
        <v/>
      </c>
      <c r="I1821">
        <f>IF('🔧 XY LANH'!A777="","",'🔧 XY LANH'!M777)</f>
        <v/>
      </c>
      <c r="J1821">
        <f>IF('🔧 XY LANH'!A777="","",'🔧 XY LANH'!#REF!)</f>
        <v/>
      </c>
      <c r="L1821">
        <f>N(L1820)+IF(AND('🔎 TRA CỨU NHANH'!$C$2&lt;&gt;"",OR(ISNUMBER(SEARCH('🔎 TRA CỨU NHANH'!$C$2,$A1821)),ISNUMBER(SEARCH('🔎 TRA CỨU NHANH'!$C$2,$B1821)))),1,0)</f>
        <v/>
      </c>
      <c r="M1821">
        <f>IF(L1821&gt;N(L1820),L1821,"")</f>
        <v/>
      </c>
      <c r="N1821">
        <f>N(N1820)+IF(AND('💰 BÁO GIÁ'!$C$27&lt;&gt;"",OR(ISNUMBER(SEARCH('💰 BÁO GIÁ'!$C$27,$A1821)),ISNUMBER(SEARCH('💰 BÁO GIÁ'!$C$27,$B1821)))),1,0)</f>
        <v/>
      </c>
      <c r="O1821">
        <f>IF(N1821&gt;N(N1820),N1821,"")</f>
        <v/>
      </c>
    </row>
    <row r="1822">
      <c r="A1822">
        <f>IF('🔧 XY LANH'!A778="","",'🔧 XY LANH'!A778)</f>
        <v/>
      </c>
      <c r="B1822">
        <f>IF('🔧 XY LANH'!A778="","",'🔧 XY LANH'!N778)</f>
        <v/>
      </c>
      <c r="C1822">
        <f>IF('🔧 XY LANH'!A778="","","Xy lanh")</f>
        <v/>
      </c>
      <c r="D1822">
        <f>IF('🔧 XY LANH'!A778="","",'🔧 XY LANH'!I778)</f>
        <v/>
      </c>
      <c r="E1822" s="37">
        <f>IF('🔧 XY LANH'!A778="","",'🔧 XY LANH'!#REF!)</f>
        <v/>
      </c>
      <c r="F1822" s="37">
        <f>IF('🔧 XY LANH'!A778="","",'🔧 XY LANH'!J778)</f>
        <v/>
      </c>
      <c r="G1822" s="37">
        <f>IF('🔧 XY LANH'!A778="","",'🔧 XY LANH'!K778)</f>
        <v/>
      </c>
      <c r="H1822" s="37">
        <f>IF('🔧 XY LANH'!A778="","",'🔧 XY LANH'!L778)</f>
        <v/>
      </c>
      <c r="I1822" s="37">
        <f>IF('🔧 XY LANH'!A778="","",'🔧 XY LANH'!M778)</f>
        <v/>
      </c>
      <c r="J1822">
        <f>IF('🔧 XY LANH'!A778="","",'🔧 XY LANH'!#REF!)</f>
        <v/>
      </c>
      <c r="L1822">
        <f>N(L1821)+IF(AND('🔎 TRA CỨU NHANH'!$C$2&lt;&gt;"",OR(ISNUMBER(SEARCH('🔎 TRA CỨU NHANH'!$C$2,$A1822)),ISNUMBER(SEARCH('🔎 TRA CỨU NHANH'!$C$2,$B1822)))),1,0)</f>
        <v/>
      </c>
      <c r="M1822">
        <f>IF(L1822&gt;N(L1821),L1822,"")</f>
        <v/>
      </c>
      <c r="N1822">
        <f>N(N1821)+IF(AND('💰 BÁO GIÁ'!$C$27&lt;&gt;"",OR(ISNUMBER(SEARCH('💰 BÁO GIÁ'!$C$27,$A1822)),ISNUMBER(SEARCH('💰 BÁO GIÁ'!$C$27,$B1822)))),1,0)</f>
        <v/>
      </c>
      <c r="O1822">
        <f>IF(N1822&gt;N(N1821),N1822,"")</f>
        <v/>
      </c>
    </row>
    <row r="1823">
      <c r="A1823">
        <f>IF('🔧 XY LANH'!A779="","",'🔧 XY LANH'!A779)</f>
        <v/>
      </c>
      <c r="B1823">
        <f>IF('🔧 XY LANH'!A779="","",'🔧 XY LANH'!N779)</f>
        <v/>
      </c>
      <c r="C1823">
        <f>IF('🔧 XY LANH'!A779="","","Xy lanh")</f>
        <v/>
      </c>
      <c r="D1823">
        <f>IF('🔧 XY LANH'!A779="","",'🔧 XY LANH'!I779)</f>
        <v/>
      </c>
      <c r="E1823">
        <f>IF('🔧 XY LANH'!A779="","",'🔧 XY LANH'!#REF!)</f>
        <v/>
      </c>
      <c r="F1823">
        <f>IF('🔧 XY LANH'!A779="","",'🔧 XY LANH'!J779)</f>
        <v/>
      </c>
      <c r="G1823">
        <f>IF('🔧 XY LANH'!A779="","",'🔧 XY LANH'!K779)</f>
        <v/>
      </c>
      <c r="H1823">
        <f>IF('🔧 XY LANH'!A779="","",'🔧 XY LANH'!L779)</f>
        <v/>
      </c>
      <c r="I1823">
        <f>IF('🔧 XY LANH'!A779="","",'🔧 XY LANH'!M779)</f>
        <v/>
      </c>
      <c r="J1823">
        <f>IF('🔧 XY LANH'!A779="","",'🔧 XY LANH'!#REF!)</f>
        <v/>
      </c>
      <c r="L1823">
        <f>N(L1822)+IF(AND('🔎 TRA CỨU NHANH'!$C$2&lt;&gt;"",OR(ISNUMBER(SEARCH('🔎 TRA CỨU NHANH'!$C$2,$A1823)),ISNUMBER(SEARCH('🔎 TRA CỨU NHANH'!$C$2,$B1823)))),1,0)</f>
        <v/>
      </c>
      <c r="M1823">
        <f>IF(L1823&gt;N(L1822),L1823,"")</f>
        <v/>
      </c>
      <c r="N1823">
        <f>N(N1822)+IF(AND('💰 BÁO GIÁ'!$C$27&lt;&gt;"",OR(ISNUMBER(SEARCH('💰 BÁO GIÁ'!$C$27,$A1823)),ISNUMBER(SEARCH('💰 BÁO GIÁ'!$C$27,$B1823)))),1,0)</f>
        <v/>
      </c>
      <c r="O1823">
        <f>IF(N1823&gt;N(N1822),N1823,"")</f>
        <v/>
      </c>
    </row>
    <row r="1824">
      <c r="A1824">
        <f>IF('🔧 XY LANH'!A780="","",'🔧 XY LANH'!A780)</f>
        <v/>
      </c>
      <c r="B1824">
        <f>IF('🔧 XY LANH'!A780="","",'🔧 XY LANH'!N780)</f>
        <v/>
      </c>
      <c r="C1824">
        <f>IF('🔧 XY LANH'!A780="","","Xy lanh")</f>
        <v/>
      </c>
      <c r="D1824">
        <f>IF('🔧 XY LANH'!A780="","",'🔧 XY LANH'!I780)</f>
        <v/>
      </c>
      <c r="E1824">
        <f>IF('🔧 XY LANH'!A780="","",'🔧 XY LANH'!#REF!)</f>
        <v/>
      </c>
      <c r="F1824">
        <f>IF('🔧 XY LANH'!A780="","",'🔧 XY LANH'!J780)</f>
        <v/>
      </c>
      <c r="G1824">
        <f>IF('🔧 XY LANH'!A780="","",'🔧 XY LANH'!K780)</f>
        <v/>
      </c>
      <c r="H1824">
        <f>IF('🔧 XY LANH'!A780="","",'🔧 XY LANH'!L780)</f>
        <v/>
      </c>
      <c r="I1824">
        <f>IF('🔧 XY LANH'!A780="","",'🔧 XY LANH'!M780)</f>
        <v/>
      </c>
      <c r="J1824">
        <f>IF('🔧 XY LANH'!A780="","",'🔧 XY LANH'!#REF!)</f>
        <v/>
      </c>
      <c r="L1824">
        <f>N(L1823)+IF(AND('🔎 TRA CỨU NHANH'!$C$2&lt;&gt;"",OR(ISNUMBER(SEARCH('🔎 TRA CỨU NHANH'!$C$2,$A1824)),ISNUMBER(SEARCH('🔎 TRA CỨU NHANH'!$C$2,$B1824)))),1,0)</f>
        <v/>
      </c>
      <c r="M1824">
        <f>IF(L1824&gt;N(L1823),L1824,"")</f>
        <v/>
      </c>
      <c r="N1824">
        <f>N(N1823)+IF(AND('💰 BÁO GIÁ'!$C$27&lt;&gt;"",OR(ISNUMBER(SEARCH('💰 BÁO GIÁ'!$C$27,$A1824)),ISNUMBER(SEARCH('💰 BÁO GIÁ'!$C$27,$B1824)))),1,0)</f>
        <v/>
      </c>
      <c r="O1824">
        <f>IF(N1824&gt;N(N1823),N1824,"")</f>
        <v/>
      </c>
    </row>
    <row r="1825">
      <c r="A1825">
        <f>IF('🔧 XY LANH'!A781="","",'🔧 XY LANH'!A781)</f>
        <v/>
      </c>
      <c r="B1825">
        <f>IF('🔧 XY LANH'!A781="","",'🔧 XY LANH'!N781)</f>
        <v/>
      </c>
      <c r="C1825">
        <f>IF('🔧 XY LANH'!A781="","","Xy lanh")</f>
        <v/>
      </c>
      <c r="D1825">
        <f>IF('🔧 XY LANH'!A781="","",'🔧 XY LANH'!I781)</f>
        <v/>
      </c>
      <c r="E1825">
        <f>IF('🔧 XY LANH'!A781="","",'🔧 XY LANH'!#REF!)</f>
        <v/>
      </c>
      <c r="F1825">
        <f>IF('🔧 XY LANH'!A781="","",'🔧 XY LANH'!J781)</f>
        <v/>
      </c>
      <c r="G1825">
        <f>IF('🔧 XY LANH'!A781="","",'🔧 XY LANH'!K781)</f>
        <v/>
      </c>
      <c r="H1825">
        <f>IF('🔧 XY LANH'!A781="","",'🔧 XY LANH'!L781)</f>
        <v/>
      </c>
      <c r="I1825">
        <f>IF('🔧 XY LANH'!A781="","",'🔧 XY LANH'!M781)</f>
        <v/>
      </c>
      <c r="J1825">
        <f>IF('🔧 XY LANH'!A781="","",'🔧 XY LANH'!#REF!)</f>
        <v/>
      </c>
      <c r="L1825">
        <f>N(L1824)+IF(AND('🔎 TRA CỨU NHANH'!$C$2&lt;&gt;"",OR(ISNUMBER(SEARCH('🔎 TRA CỨU NHANH'!$C$2,$A1825)),ISNUMBER(SEARCH('🔎 TRA CỨU NHANH'!$C$2,$B1825)))),1,0)</f>
        <v/>
      </c>
      <c r="M1825">
        <f>IF(L1825&gt;N(L1824),L1825,"")</f>
        <v/>
      </c>
      <c r="N1825">
        <f>N(N1824)+IF(AND('💰 BÁO GIÁ'!$C$27&lt;&gt;"",OR(ISNUMBER(SEARCH('💰 BÁO GIÁ'!$C$27,$A1825)),ISNUMBER(SEARCH('💰 BÁO GIÁ'!$C$27,$B1825)))),1,0)</f>
        <v/>
      </c>
      <c r="O1825">
        <f>IF(N1825&gt;N(N1824),N1825,"")</f>
        <v/>
      </c>
    </row>
    <row r="1826">
      <c r="A1826">
        <f>IF('🔧 XY LANH'!A782="","",'🔧 XY LANH'!A782)</f>
        <v/>
      </c>
      <c r="B1826">
        <f>IF('🔧 XY LANH'!A782="","",'🔧 XY LANH'!N782)</f>
        <v/>
      </c>
      <c r="C1826">
        <f>IF('🔧 XY LANH'!A782="","","Xy lanh")</f>
        <v/>
      </c>
      <c r="D1826">
        <f>IF('🔧 XY LANH'!A782="","",'🔧 XY LANH'!I782)</f>
        <v/>
      </c>
      <c r="E1826">
        <f>IF('🔧 XY LANH'!A782="","",'🔧 XY LANH'!#REF!)</f>
        <v/>
      </c>
      <c r="F1826">
        <f>IF('🔧 XY LANH'!A782="","",'🔧 XY LANH'!J782)</f>
        <v/>
      </c>
      <c r="G1826">
        <f>IF('🔧 XY LANH'!A782="","",'🔧 XY LANH'!K782)</f>
        <v/>
      </c>
      <c r="H1826">
        <f>IF('🔧 XY LANH'!A782="","",'🔧 XY LANH'!L782)</f>
        <v/>
      </c>
      <c r="I1826">
        <f>IF('🔧 XY LANH'!A782="","",'🔧 XY LANH'!M782)</f>
        <v/>
      </c>
      <c r="J1826">
        <f>IF('🔧 XY LANH'!A782="","",'🔧 XY LANH'!#REF!)</f>
        <v/>
      </c>
      <c r="L1826">
        <f>N(L1825)+IF(AND('🔎 TRA CỨU NHANH'!$C$2&lt;&gt;"",OR(ISNUMBER(SEARCH('🔎 TRA CỨU NHANH'!$C$2,$A1826)),ISNUMBER(SEARCH('🔎 TRA CỨU NHANH'!$C$2,$B1826)))),1,0)</f>
        <v/>
      </c>
      <c r="M1826">
        <f>IF(L1826&gt;N(L1825),L1826,"")</f>
        <v/>
      </c>
      <c r="N1826">
        <f>N(N1825)+IF(AND('💰 BÁO GIÁ'!$C$27&lt;&gt;"",OR(ISNUMBER(SEARCH('💰 BÁO GIÁ'!$C$27,$A1826)),ISNUMBER(SEARCH('💰 BÁO GIÁ'!$C$27,$B1826)))),1,0)</f>
        <v/>
      </c>
      <c r="O1826">
        <f>IF(N1826&gt;N(N1825),N1826,"")</f>
        <v/>
      </c>
    </row>
    <row r="1827">
      <c r="A1827">
        <f>IF('🔧 XY LANH'!A783="","",'🔧 XY LANH'!A783)</f>
        <v/>
      </c>
      <c r="B1827">
        <f>IF('🔧 XY LANH'!A783="","",'🔧 XY LANH'!N783)</f>
        <v/>
      </c>
      <c r="C1827">
        <f>IF('🔧 XY LANH'!A783="","","Xy lanh")</f>
        <v/>
      </c>
      <c r="D1827">
        <f>IF('🔧 XY LANH'!A783="","",'🔧 XY LANH'!I783)</f>
        <v/>
      </c>
      <c r="E1827">
        <f>IF('🔧 XY LANH'!A783="","",'🔧 XY LANH'!#REF!)</f>
        <v/>
      </c>
      <c r="F1827">
        <f>IF('🔧 XY LANH'!A783="","",'🔧 XY LANH'!J783)</f>
        <v/>
      </c>
      <c r="G1827">
        <f>IF('🔧 XY LANH'!A783="","",'🔧 XY LANH'!K783)</f>
        <v/>
      </c>
      <c r="H1827">
        <f>IF('🔧 XY LANH'!A783="","",'🔧 XY LANH'!L783)</f>
        <v/>
      </c>
      <c r="I1827">
        <f>IF('🔧 XY LANH'!A783="","",'🔧 XY LANH'!M783)</f>
        <v/>
      </c>
      <c r="J1827">
        <f>IF('🔧 XY LANH'!A783="","",'🔧 XY LANH'!#REF!)</f>
        <v/>
      </c>
      <c r="L1827">
        <f>N(L1826)+IF(AND('🔎 TRA CỨU NHANH'!$C$2&lt;&gt;"",OR(ISNUMBER(SEARCH('🔎 TRA CỨU NHANH'!$C$2,$A1827)),ISNUMBER(SEARCH('🔎 TRA CỨU NHANH'!$C$2,$B1827)))),1,0)</f>
        <v/>
      </c>
      <c r="M1827">
        <f>IF(L1827&gt;N(L1826),L1827,"")</f>
        <v/>
      </c>
      <c r="N1827">
        <f>N(N1826)+IF(AND('💰 BÁO GIÁ'!$C$27&lt;&gt;"",OR(ISNUMBER(SEARCH('💰 BÁO GIÁ'!$C$27,$A1827)),ISNUMBER(SEARCH('💰 BÁO GIÁ'!$C$27,$B1827)))),1,0)</f>
        <v/>
      </c>
      <c r="O1827">
        <f>IF(N1827&gt;N(N1826),N1827,"")</f>
        <v/>
      </c>
    </row>
    <row r="1828">
      <c r="A1828">
        <f>IF('🔧 XY LANH'!A784="","",'🔧 XY LANH'!A784)</f>
        <v/>
      </c>
      <c r="B1828">
        <f>IF('🔧 XY LANH'!A784="","",'🔧 XY LANH'!N784)</f>
        <v/>
      </c>
      <c r="C1828">
        <f>IF('🔧 XY LANH'!A784="","","Xy lanh")</f>
        <v/>
      </c>
      <c r="D1828">
        <f>IF('🔧 XY LANH'!A784="","",'🔧 XY LANH'!I784)</f>
        <v/>
      </c>
      <c r="E1828">
        <f>IF('🔧 XY LANH'!A784="","",'🔧 XY LANH'!#REF!)</f>
        <v/>
      </c>
      <c r="F1828">
        <f>IF('🔧 XY LANH'!A784="","",'🔧 XY LANH'!J784)</f>
        <v/>
      </c>
      <c r="G1828">
        <f>IF('🔧 XY LANH'!A784="","",'🔧 XY LANH'!K784)</f>
        <v/>
      </c>
      <c r="H1828">
        <f>IF('🔧 XY LANH'!A784="","",'🔧 XY LANH'!L784)</f>
        <v/>
      </c>
      <c r="I1828">
        <f>IF('🔧 XY LANH'!A784="","",'🔧 XY LANH'!M784)</f>
        <v/>
      </c>
      <c r="J1828">
        <f>IF('🔧 XY LANH'!A784="","",'🔧 XY LANH'!#REF!)</f>
        <v/>
      </c>
      <c r="L1828">
        <f>N(L1827)+IF(AND('🔎 TRA CỨU NHANH'!$C$2&lt;&gt;"",OR(ISNUMBER(SEARCH('🔎 TRA CỨU NHANH'!$C$2,$A1828)),ISNUMBER(SEARCH('🔎 TRA CỨU NHANH'!$C$2,$B1828)))),1,0)</f>
        <v/>
      </c>
      <c r="M1828">
        <f>IF(L1828&gt;N(L1827),L1828,"")</f>
        <v/>
      </c>
      <c r="N1828">
        <f>N(N1827)+IF(AND('💰 BÁO GIÁ'!$C$27&lt;&gt;"",OR(ISNUMBER(SEARCH('💰 BÁO GIÁ'!$C$27,$A1828)),ISNUMBER(SEARCH('💰 BÁO GIÁ'!$C$27,$B1828)))),1,0)</f>
        <v/>
      </c>
      <c r="O1828">
        <f>IF(N1828&gt;N(N1827),N1828,"")</f>
        <v/>
      </c>
    </row>
    <row r="1829">
      <c r="A1829">
        <f>IF('🔧 XY LANH'!A785="","",'🔧 XY LANH'!A785)</f>
        <v/>
      </c>
      <c r="B1829">
        <f>IF('🔧 XY LANH'!A785="","",'🔧 XY LANH'!N785)</f>
        <v/>
      </c>
      <c r="C1829">
        <f>IF('🔧 XY LANH'!A785="","","Xy lanh")</f>
        <v/>
      </c>
      <c r="D1829">
        <f>IF('🔧 XY LANH'!A785="","",'🔧 XY LANH'!I785)</f>
        <v/>
      </c>
      <c r="E1829">
        <f>IF('🔧 XY LANH'!A785="","",'🔧 XY LANH'!#REF!)</f>
        <v/>
      </c>
      <c r="F1829">
        <f>IF('🔧 XY LANH'!A785="","",'🔧 XY LANH'!J785)</f>
        <v/>
      </c>
      <c r="G1829">
        <f>IF('🔧 XY LANH'!A785="","",'🔧 XY LANH'!K785)</f>
        <v/>
      </c>
      <c r="H1829">
        <f>IF('🔧 XY LANH'!A785="","",'🔧 XY LANH'!L785)</f>
        <v/>
      </c>
      <c r="I1829">
        <f>IF('🔧 XY LANH'!A785="","",'🔧 XY LANH'!M785)</f>
        <v/>
      </c>
      <c r="J1829">
        <f>IF('🔧 XY LANH'!A785="","",'🔧 XY LANH'!#REF!)</f>
        <v/>
      </c>
      <c r="L1829">
        <f>N(L1828)+IF(AND('🔎 TRA CỨU NHANH'!$C$2&lt;&gt;"",OR(ISNUMBER(SEARCH('🔎 TRA CỨU NHANH'!$C$2,$A1829)),ISNUMBER(SEARCH('🔎 TRA CỨU NHANH'!$C$2,$B1829)))),1,0)</f>
        <v/>
      </c>
      <c r="M1829">
        <f>IF(L1829&gt;N(L1828),L1829,"")</f>
        <v/>
      </c>
      <c r="N1829">
        <f>N(N1828)+IF(AND('💰 BÁO GIÁ'!$C$27&lt;&gt;"",OR(ISNUMBER(SEARCH('💰 BÁO GIÁ'!$C$27,$A1829)),ISNUMBER(SEARCH('💰 BÁO GIÁ'!$C$27,$B1829)))),1,0)</f>
        <v/>
      </c>
      <c r="O1829">
        <f>IF(N1829&gt;N(N1828),N1829,"")</f>
        <v/>
      </c>
    </row>
    <row r="1830">
      <c r="A1830">
        <f>IF('🔧 XY LANH'!A786="","",'🔧 XY LANH'!A786)</f>
        <v/>
      </c>
      <c r="B1830">
        <f>IF('🔧 XY LANH'!A786="","",'🔧 XY LANH'!N786)</f>
        <v/>
      </c>
      <c r="C1830">
        <f>IF('🔧 XY LANH'!A786="","","Xy lanh")</f>
        <v/>
      </c>
      <c r="D1830">
        <f>IF('🔧 XY LANH'!A786="","",'🔧 XY LANH'!I786)</f>
        <v/>
      </c>
      <c r="E1830">
        <f>IF('🔧 XY LANH'!A786="","",'🔧 XY LANH'!#REF!)</f>
        <v/>
      </c>
      <c r="F1830">
        <f>IF('🔧 XY LANH'!A786="","",'🔧 XY LANH'!J786)</f>
        <v/>
      </c>
      <c r="G1830">
        <f>IF('🔧 XY LANH'!A786="","",'🔧 XY LANH'!K786)</f>
        <v/>
      </c>
      <c r="H1830">
        <f>IF('🔧 XY LANH'!A786="","",'🔧 XY LANH'!L786)</f>
        <v/>
      </c>
      <c r="I1830">
        <f>IF('🔧 XY LANH'!A786="","",'🔧 XY LANH'!M786)</f>
        <v/>
      </c>
      <c r="J1830">
        <f>IF('🔧 XY LANH'!A786="","",'🔧 XY LANH'!#REF!)</f>
        <v/>
      </c>
      <c r="L1830">
        <f>N(L1829)+IF(AND('🔎 TRA CỨU NHANH'!$C$2&lt;&gt;"",OR(ISNUMBER(SEARCH('🔎 TRA CỨU NHANH'!$C$2,$A1830)),ISNUMBER(SEARCH('🔎 TRA CỨU NHANH'!$C$2,$B1830)))),1,0)</f>
        <v/>
      </c>
      <c r="M1830">
        <f>IF(L1830&gt;N(L1829),L1830,"")</f>
        <v/>
      </c>
      <c r="N1830">
        <f>N(N1829)+IF(AND('💰 BÁO GIÁ'!$C$27&lt;&gt;"",OR(ISNUMBER(SEARCH('💰 BÁO GIÁ'!$C$27,$A1830)),ISNUMBER(SEARCH('💰 BÁO GIÁ'!$C$27,$B1830)))),1,0)</f>
        <v/>
      </c>
      <c r="O1830">
        <f>IF(N1830&gt;N(N1829),N1830,"")</f>
        <v/>
      </c>
    </row>
    <row r="1831">
      <c r="A1831">
        <f>IF('🔧 XY LANH'!A787="","",'🔧 XY LANH'!A787)</f>
        <v/>
      </c>
      <c r="B1831">
        <f>IF('🔧 XY LANH'!A787="","",'🔧 XY LANH'!N787)</f>
        <v/>
      </c>
      <c r="C1831">
        <f>IF('🔧 XY LANH'!A787="","","Xy lanh")</f>
        <v/>
      </c>
      <c r="D1831">
        <f>IF('🔧 XY LANH'!A787="","",'🔧 XY LANH'!I787)</f>
        <v/>
      </c>
      <c r="E1831" s="37">
        <f>IF('🔧 XY LANH'!A787="","",'🔧 XY LANH'!#REF!)</f>
        <v/>
      </c>
      <c r="F1831" s="37">
        <f>IF('🔧 XY LANH'!A787="","",'🔧 XY LANH'!J787)</f>
        <v/>
      </c>
      <c r="G1831" s="37">
        <f>IF('🔧 XY LANH'!A787="","",'🔧 XY LANH'!K787)</f>
        <v/>
      </c>
      <c r="H1831" s="37">
        <f>IF('🔧 XY LANH'!A787="","",'🔧 XY LANH'!L787)</f>
        <v/>
      </c>
      <c r="I1831" s="37">
        <f>IF('🔧 XY LANH'!A787="","",'🔧 XY LANH'!M787)</f>
        <v/>
      </c>
      <c r="J1831">
        <f>IF('🔧 XY LANH'!A787="","",'🔧 XY LANH'!#REF!)</f>
        <v/>
      </c>
      <c r="L1831">
        <f>N(L1830)+IF(AND('🔎 TRA CỨU NHANH'!$C$2&lt;&gt;"",OR(ISNUMBER(SEARCH('🔎 TRA CỨU NHANH'!$C$2,$A1831)),ISNUMBER(SEARCH('🔎 TRA CỨU NHANH'!$C$2,$B1831)))),1,0)</f>
        <v/>
      </c>
      <c r="M1831">
        <f>IF(L1831&gt;N(L1830),L1831,"")</f>
        <v/>
      </c>
      <c r="N1831">
        <f>N(N1830)+IF(AND('💰 BÁO GIÁ'!$C$27&lt;&gt;"",OR(ISNUMBER(SEARCH('💰 BÁO GIÁ'!$C$27,$A1831)),ISNUMBER(SEARCH('💰 BÁO GIÁ'!$C$27,$B1831)))),1,0)</f>
        <v/>
      </c>
      <c r="O1831">
        <f>IF(N1831&gt;N(N1830),N1831,"")</f>
        <v/>
      </c>
    </row>
    <row r="1832">
      <c r="A1832">
        <f>IF('🔧 XY LANH'!A788="","",'🔧 XY LANH'!A788)</f>
        <v/>
      </c>
      <c r="B1832">
        <f>IF('🔧 XY LANH'!A788="","",'🔧 XY LANH'!N788)</f>
        <v/>
      </c>
      <c r="C1832">
        <f>IF('🔧 XY LANH'!A788="","","Xy lanh")</f>
        <v/>
      </c>
      <c r="D1832">
        <f>IF('🔧 XY LANH'!A788="","",'🔧 XY LANH'!I788)</f>
        <v/>
      </c>
      <c r="E1832" s="37">
        <f>IF('🔧 XY LANH'!A788="","",'🔧 XY LANH'!#REF!)</f>
        <v/>
      </c>
      <c r="F1832" s="37">
        <f>IF('🔧 XY LANH'!A788="","",'🔧 XY LANH'!J788)</f>
        <v/>
      </c>
      <c r="G1832" s="37">
        <f>IF('🔧 XY LANH'!A788="","",'🔧 XY LANH'!K788)</f>
        <v/>
      </c>
      <c r="H1832" s="37">
        <f>IF('🔧 XY LANH'!A788="","",'🔧 XY LANH'!L788)</f>
        <v/>
      </c>
      <c r="I1832" s="37">
        <f>IF('🔧 XY LANH'!A788="","",'🔧 XY LANH'!M788)</f>
        <v/>
      </c>
      <c r="J1832">
        <f>IF('🔧 XY LANH'!A788="","",'🔧 XY LANH'!#REF!)</f>
        <v/>
      </c>
      <c r="L1832">
        <f>N(L1831)+IF(AND('🔎 TRA CỨU NHANH'!$C$2&lt;&gt;"",OR(ISNUMBER(SEARCH('🔎 TRA CỨU NHANH'!$C$2,$A1832)),ISNUMBER(SEARCH('🔎 TRA CỨU NHANH'!$C$2,$B1832)))),1,0)</f>
        <v/>
      </c>
      <c r="M1832">
        <f>IF(L1832&gt;N(L1831),L1832,"")</f>
        <v/>
      </c>
      <c r="N1832">
        <f>N(N1831)+IF(AND('💰 BÁO GIÁ'!$C$27&lt;&gt;"",OR(ISNUMBER(SEARCH('💰 BÁO GIÁ'!$C$27,$A1832)),ISNUMBER(SEARCH('💰 BÁO GIÁ'!$C$27,$B1832)))),1,0)</f>
        <v/>
      </c>
      <c r="O1832">
        <f>IF(N1832&gt;N(N1831),N1832,"")</f>
        <v/>
      </c>
    </row>
    <row r="1833">
      <c r="A1833">
        <f>IF('🔧 XY LANH'!A789="","",'🔧 XY LANH'!A789)</f>
        <v/>
      </c>
      <c r="B1833">
        <f>IF('🔧 XY LANH'!A789="","",'🔧 XY LANH'!N789)</f>
        <v/>
      </c>
      <c r="C1833">
        <f>IF('🔧 XY LANH'!A789="","","Xy lanh")</f>
        <v/>
      </c>
      <c r="D1833">
        <f>IF('🔧 XY LANH'!A789="","",'🔧 XY LANH'!I789)</f>
        <v/>
      </c>
      <c r="E1833">
        <f>IF('🔧 XY LANH'!A789="","",'🔧 XY LANH'!#REF!)</f>
        <v/>
      </c>
      <c r="F1833">
        <f>IF('🔧 XY LANH'!A789="","",'🔧 XY LANH'!J789)</f>
        <v/>
      </c>
      <c r="G1833">
        <f>IF('🔧 XY LANH'!A789="","",'🔧 XY LANH'!K789)</f>
        <v/>
      </c>
      <c r="H1833">
        <f>IF('🔧 XY LANH'!A789="","",'🔧 XY LANH'!L789)</f>
        <v/>
      </c>
      <c r="I1833">
        <f>IF('🔧 XY LANH'!A789="","",'🔧 XY LANH'!M789)</f>
        <v/>
      </c>
      <c r="J1833">
        <f>IF('🔧 XY LANH'!A789="","",'🔧 XY LANH'!#REF!)</f>
        <v/>
      </c>
      <c r="L1833">
        <f>N(L1832)+IF(AND('🔎 TRA CỨU NHANH'!$C$2&lt;&gt;"",OR(ISNUMBER(SEARCH('🔎 TRA CỨU NHANH'!$C$2,$A1833)),ISNUMBER(SEARCH('🔎 TRA CỨU NHANH'!$C$2,$B1833)))),1,0)</f>
        <v/>
      </c>
      <c r="M1833">
        <f>IF(L1833&gt;N(L1832),L1833,"")</f>
        <v/>
      </c>
      <c r="N1833">
        <f>N(N1832)+IF(AND('💰 BÁO GIÁ'!$C$27&lt;&gt;"",OR(ISNUMBER(SEARCH('💰 BÁO GIÁ'!$C$27,$A1833)),ISNUMBER(SEARCH('💰 BÁO GIÁ'!$C$27,$B1833)))),1,0)</f>
        <v/>
      </c>
      <c r="O1833">
        <f>IF(N1833&gt;N(N1832),N1833,"")</f>
        <v/>
      </c>
    </row>
    <row r="1834">
      <c r="A1834">
        <f>IF('🔧 XY LANH'!A790="","",'🔧 XY LANH'!A790)</f>
        <v/>
      </c>
      <c r="B1834">
        <f>IF('🔧 XY LANH'!A790="","",'🔧 XY LANH'!N790)</f>
        <v/>
      </c>
      <c r="C1834">
        <f>IF('🔧 XY LANH'!A790="","","Xy lanh")</f>
        <v/>
      </c>
      <c r="D1834">
        <f>IF('🔧 XY LANH'!A790="","",'🔧 XY LANH'!I790)</f>
        <v/>
      </c>
      <c r="E1834">
        <f>IF('🔧 XY LANH'!A790="","",'🔧 XY LANH'!#REF!)</f>
        <v/>
      </c>
      <c r="F1834">
        <f>IF('🔧 XY LANH'!A790="","",'🔧 XY LANH'!J790)</f>
        <v/>
      </c>
      <c r="G1834">
        <f>IF('🔧 XY LANH'!A790="","",'🔧 XY LANH'!K790)</f>
        <v/>
      </c>
      <c r="H1834">
        <f>IF('🔧 XY LANH'!A790="","",'🔧 XY LANH'!L790)</f>
        <v/>
      </c>
      <c r="I1834">
        <f>IF('🔧 XY LANH'!A790="","",'🔧 XY LANH'!M790)</f>
        <v/>
      </c>
      <c r="J1834">
        <f>IF('🔧 XY LANH'!A790="","",'🔧 XY LANH'!#REF!)</f>
        <v/>
      </c>
      <c r="L1834">
        <f>N(L1833)+IF(AND('🔎 TRA CỨU NHANH'!$C$2&lt;&gt;"",OR(ISNUMBER(SEARCH('🔎 TRA CỨU NHANH'!$C$2,$A1834)),ISNUMBER(SEARCH('🔎 TRA CỨU NHANH'!$C$2,$B1834)))),1,0)</f>
        <v/>
      </c>
      <c r="M1834">
        <f>IF(L1834&gt;N(L1833),L1834,"")</f>
        <v/>
      </c>
      <c r="N1834">
        <f>N(N1833)+IF(AND('💰 BÁO GIÁ'!$C$27&lt;&gt;"",OR(ISNUMBER(SEARCH('💰 BÁO GIÁ'!$C$27,$A1834)),ISNUMBER(SEARCH('💰 BÁO GIÁ'!$C$27,$B1834)))),1,0)</f>
        <v/>
      </c>
      <c r="O1834">
        <f>IF(N1834&gt;N(N1833),N1834,"")</f>
        <v/>
      </c>
    </row>
    <row r="1835">
      <c r="A1835">
        <f>IF('🔧 XY LANH'!A791="","",'🔧 XY LANH'!A791)</f>
        <v/>
      </c>
      <c r="B1835">
        <f>IF('🔧 XY LANH'!A791="","",'🔧 XY LANH'!N791)</f>
        <v/>
      </c>
      <c r="C1835">
        <f>IF('🔧 XY LANH'!A791="","","Xy lanh")</f>
        <v/>
      </c>
      <c r="D1835">
        <f>IF('🔧 XY LANH'!A791="","",'🔧 XY LANH'!I791)</f>
        <v/>
      </c>
      <c r="E1835" s="37">
        <f>IF('🔧 XY LANH'!A791="","",'🔧 XY LANH'!#REF!)</f>
        <v/>
      </c>
      <c r="F1835" s="37">
        <f>IF('🔧 XY LANH'!A791="","",'🔧 XY LANH'!J791)</f>
        <v/>
      </c>
      <c r="G1835" s="37">
        <f>IF('🔧 XY LANH'!A791="","",'🔧 XY LANH'!K791)</f>
        <v/>
      </c>
      <c r="H1835" s="37">
        <f>IF('🔧 XY LANH'!A791="","",'🔧 XY LANH'!L791)</f>
        <v/>
      </c>
      <c r="I1835" s="37">
        <f>IF('🔧 XY LANH'!A791="","",'🔧 XY LANH'!M791)</f>
        <v/>
      </c>
      <c r="J1835">
        <f>IF('🔧 XY LANH'!A791="","",'🔧 XY LANH'!#REF!)</f>
        <v/>
      </c>
      <c r="L1835">
        <f>N(L1834)+IF(AND('🔎 TRA CỨU NHANH'!$C$2&lt;&gt;"",OR(ISNUMBER(SEARCH('🔎 TRA CỨU NHANH'!$C$2,$A1835)),ISNUMBER(SEARCH('🔎 TRA CỨU NHANH'!$C$2,$B1835)))),1,0)</f>
        <v/>
      </c>
      <c r="M1835">
        <f>IF(L1835&gt;N(L1834),L1835,"")</f>
        <v/>
      </c>
      <c r="N1835">
        <f>N(N1834)+IF(AND('💰 BÁO GIÁ'!$C$27&lt;&gt;"",OR(ISNUMBER(SEARCH('💰 BÁO GIÁ'!$C$27,$A1835)),ISNUMBER(SEARCH('💰 BÁO GIÁ'!$C$27,$B1835)))),1,0)</f>
        <v/>
      </c>
      <c r="O1835">
        <f>IF(N1835&gt;N(N1834),N1835,"")</f>
        <v/>
      </c>
    </row>
    <row r="1836">
      <c r="A1836">
        <f>IF('🔧 XY LANH'!A792="","",'🔧 XY LANH'!A792)</f>
        <v/>
      </c>
      <c r="B1836">
        <f>IF('🔧 XY LANH'!A792="","",'🔧 XY LANH'!N792)</f>
        <v/>
      </c>
      <c r="C1836">
        <f>IF('🔧 XY LANH'!A792="","","Xy lanh")</f>
        <v/>
      </c>
      <c r="D1836">
        <f>IF('🔧 XY LANH'!A792="","",'🔧 XY LANH'!I792)</f>
        <v/>
      </c>
      <c r="E1836" s="37">
        <f>IF('🔧 XY LANH'!A792="","",'🔧 XY LANH'!#REF!)</f>
        <v/>
      </c>
      <c r="F1836" s="37">
        <f>IF('🔧 XY LANH'!A792="","",'🔧 XY LANH'!J792)</f>
        <v/>
      </c>
      <c r="G1836" s="37">
        <f>IF('🔧 XY LANH'!A792="","",'🔧 XY LANH'!K792)</f>
        <v/>
      </c>
      <c r="H1836" s="37">
        <f>IF('🔧 XY LANH'!A792="","",'🔧 XY LANH'!L792)</f>
        <v/>
      </c>
      <c r="I1836" s="37">
        <f>IF('🔧 XY LANH'!A792="","",'🔧 XY LANH'!M792)</f>
        <v/>
      </c>
      <c r="J1836">
        <f>IF('🔧 XY LANH'!A792="","",'🔧 XY LANH'!#REF!)</f>
        <v/>
      </c>
      <c r="L1836">
        <f>N(L1835)+IF(AND('🔎 TRA CỨU NHANH'!$C$2&lt;&gt;"",OR(ISNUMBER(SEARCH('🔎 TRA CỨU NHANH'!$C$2,$A1836)),ISNUMBER(SEARCH('🔎 TRA CỨU NHANH'!$C$2,$B1836)))),1,0)</f>
        <v/>
      </c>
      <c r="M1836">
        <f>IF(L1836&gt;N(L1835),L1836,"")</f>
        <v/>
      </c>
      <c r="N1836">
        <f>N(N1835)+IF(AND('💰 BÁO GIÁ'!$C$27&lt;&gt;"",OR(ISNUMBER(SEARCH('💰 BÁO GIÁ'!$C$27,$A1836)),ISNUMBER(SEARCH('💰 BÁO GIÁ'!$C$27,$B1836)))),1,0)</f>
        <v/>
      </c>
      <c r="O1836">
        <f>IF(N1836&gt;N(N1835),N1836,"")</f>
        <v/>
      </c>
    </row>
    <row r="1837">
      <c r="A1837">
        <f>IF('🔧 XY LANH'!A793="","",'🔧 XY LANH'!A793)</f>
        <v/>
      </c>
      <c r="B1837">
        <f>IF('🔧 XY LANH'!A793="","",'🔧 XY LANH'!N793)</f>
        <v/>
      </c>
      <c r="C1837">
        <f>IF('🔧 XY LANH'!A793="","","Xy lanh")</f>
        <v/>
      </c>
      <c r="D1837">
        <f>IF('🔧 XY LANH'!A793="","",'🔧 XY LANH'!I793)</f>
        <v/>
      </c>
      <c r="E1837">
        <f>IF('🔧 XY LANH'!A793="","",'🔧 XY LANH'!#REF!)</f>
        <v/>
      </c>
      <c r="F1837">
        <f>IF('🔧 XY LANH'!A793="","",'🔧 XY LANH'!J793)</f>
        <v/>
      </c>
      <c r="G1837">
        <f>IF('🔧 XY LANH'!A793="","",'🔧 XY LANH'!K793)</f>
        <v/>
      </c>
      <c r="H1837">
        <f>IF('🔧 XY LANH'!A793="","",'🔧 XY LANH'!L793)</f>
        <v/>
      </c>
      <c r="I1837">
        <f>IF('🔧 XY LANH'!A793="","",'🔧 XY LANH'!M793)</f>
        <v/>
      </c>
      <c r="J1837">
        <f>IF('🔧 XY LANH'!A793="","",'🔧 XY LANH'!#REF!)</f>
        <v/>
      </c>
      <c r="L1837">
        <f>N(L1836)+IF(AND('🔎 TRA CỨU NHANH'!$C$2&lt;&gt;"",OR(ISNUMBER(SEARCH('🔎 TRA CỨU NHANH'!$C$2,$A1837)),ISNUMBER(SEARCH('🔎 TRA CỨU NHANH'!$C$2,$B1837)))),1,0)</f>
        <v/>
      </c>
      <c r="M1837">
        <f>IF(L1837&gt;N(L1836),L1837,"")</f>
        <v/>
      </c>
      <c r="N1837">
        <f>N(N1836)+IF(AND('💰 BÁO GIÁ'!$C$27&lt;&gt;"",OR(ISNUMBER(SEARCH('💰 BÁO GIÁ'!$C$27,$A1837)),ISNUMBER(SEARCH('💰 BÁO GIÁ'!$C$27,$B1837)))),1,0)</f>
        <v/>
      </c>
      <c r="O1837">
        <f>IF(N1837&gt;N(N1836),N1837,"")</f>
        <v/>
      </c>
    </row>
    <row r="1838">
      <c r="A1838">
        <f>IF('🔧 XY LANH'!A794="","",'🔧 XY LANH'!A794)</f>
        <v/>
      </c>
      <c r="B1838">
        <f>IF('🔧 XY LANH'!A794="","",'🔧 XY LANH'!N794)</f>
        <v/>
      </c>
      <c r="C1838">
        <f>IF('🔧 XY LANH'!A794="","","Xy lanh")</f>
        <v/>
      </c>
      <c r="D1838">
        <f>IF('🔧 XY LANH'!A794="","",'🔧 XY LANH'!I794)</f>
        <v/>
      </c>
      <c r="E1838" s="37">
        <f>IF('🔧 XY LANH'!A794="","",'🔧 XY LANH'!#REF!)</f>
        <v/>
      </c>
      <c r="F1838" s="37">
        <f>IF('🔧 XY LANH'!A794="","",'🔧 XY LANH'!J794)</f>
        <v/>
      </c>
      <c r="G1838" s="37">
        <f>IF('🔧 XY LANH'!A794="","",'🔧 XY LANH'!K794)</f>
        <v/>
      </c>
      <c r="H1838" s="37">
        <f>IF('🔧 XY LANH'!A794="","",'🔧 XY LANH'!L794)</f>
        <v/>
      </c>
      <c r="I1838" s="37">
        <f>IF('🔧 XY LANH'!A794="","",'🔧 XY LANH'!M794)</f>
        <v/>
      </c>
      <c r="J1838">
        <f>IF('🔧 XY LANH'!A794="","",'🔧 XY LANH'!#REF!)</f>
        <v/>
      </c>
      <c r="L1838">
        <f>N(L1837)+IF(AND('🔎 TRA CỨU NHANH'!$C$2&lt;&gt;"",OR(ISNUMBER(SEARCH('🔎 TRA CỨU NHANH'!$C$2,$A1838)),ISNUMBER(SEARCH('🔎 TRA CỨU NHANH'!$C$2,$B1838)))),1,0)</f>
        <v/>
      </c>
      <c r="M1838">
        <f>IF(L1838&gt;N(L1837),L1838,"")</f>
        <v/>
      </c>
      <c r="N1838">
        <f>N(N1837)+IF(AND('💰 BÁO GIÁ'!$C$27&lt;&gt;"",OR(ISNUMBER(SEARCH('💰 BÁO GIÁ'!$C$27,$A1838)),ISNUMBER(SEARCH('💰 BÁO GIÁ'!$C$27,$B1838)))),1,0)</f>
        <v/>
      </c>
      <c r="O1838">
        <f>IF(N1838&gt;N(N1837),N1838,"")</f>
        <v/>
      </c>
    </row>
    <row r="1839">
      <c r="A1839">
        <f>IF('🔧 XY LANH'!A795="","",'🔧 XY LANH'!A795)</f>
        <v/>
      </c>
      <c r="B1839">
        <f>IF('🔧 XY LANH'!A795="","",'🔧 XY LANH'!N795)</f>
        <v/>
      </c>
      <c r="C1839">
        <f>IF('🔧 XY LANH'!A795="","","Xy lanh")</f>
        <v/>
      </c>
      <c r="D1839">
        <f>IF('🔧 XY LANH'!A795="","",'🔧 XY LANH'!I795)</f>
        <v/>
      </c>
      <c r="E1839" s="37">
        <f>IF('🔧 XY LANH'!A795="","",'🔧 XY LANH'!#REF!)</f>
        <v/>
      </c>
      <c r="F1839" s="37">
        <f>IF('🔧 XY LANH'!A795="","",'🔧 XY LANH'!J795)</f>
        <v/>
      </c>
      <c r="G1839" s="37">
        <f>IF('🔧 XY LANH'!A795="","",'🔧 XY LANH'!K795)</f>
        <v/>
      </c>
      <c r="H1839" s="37">
        <f>IF('🔧 XY LANH'!A795="","",'🔧 XY LANH'!L795)</f>
        <v/>
      </c>
      <c r="I1839" s="37">
        <f>IF('🔧 XY LANH'!A795="","",'🔧 XY LANH'!M795)</f>
        <v/>
      </c>
      <c r="J1839">
        <f>IF('🔧 XY LANH'!A795="","",'🔧 XY LANH'!#REF!)</f>
        <v/>
      </c>
      <c r="L1839">
        <f>N(L1838)+IF(AND('🔎 TRA CỨU NHANH'!$C$2&lt;&gt;"",OR(ISNUMBER(SEARCH('🔎 TRA CỨU NHANH'!$C$2,$A1839)),ISNUMBER(SEARCH('🔎 TRA CỨU NHANH'!$C$2,$B1839)))),1,0)</f>
        <v/>
      </c>
      <c r="M1839">
        <f>IF(L1839&gt;N(L1838),L1839,"")</f>
        <v/>
      </c>
      <c r="N1839">
        <f>N(N1838)+IF(AND('💰 BÁO GIÁ'!$C$27&lt;&gt;"",OR(ISNUMBER(SEARCH('💰 BÁO GIÁ'!$C$27,$A1839)),ISNUMBER(SEARCH('💰 BÁO GIÁ'!$C$27,$B1839)))),1,0)</f>
        <v/>
      </c>
      <c r="O1839">
        <f>IF(N1839&gt;N(N1838),N1839,"")</f>
        <v/>
      </c>
    </row>
    <row r="1840">
      <c r="A1840">
        <f>IF('🔧 XY LANH'!A796="","",'🔧 XY LANH'!A796)</f>
        <v/>
      </c>
      <c r="B1840">
        <f>IF('🔧 XY LANH'!A796="","",'🔧 XY LANH'!N796)</f>
        <v/>
      </c>
      <c r="C1840">
        <f>IF('🔧 XY LANH'!A796="","","Xy lanh")</f>
        <v/>
      </c>
      <c r="D1840">
        <f>IF('🔧 XY LANH'!A796="","",'🔧 XY LANH'!I796)</f>
        <v/>
      </c>
      <c r="E1840">
        <f>IF('🔧 XY LANH'!A796="","",'🔧 XY LANH'!#REF!)</f>
        <v/>
      </c>
      <c r="F1840">
        <f>IF('🔧 XY LANH'!A796="","",'🔧 XY LANH'!J796)</f>
        <v/>
      </c>
      <c r="G1840">
        <f>IF('🔧 XY LANH'!A796="","",'🔧 XY LANH'!K796)</f>
        <v/>
      </c>
      <c r="H1840">
        <f>IF('🔧 XY LANH'!A796="","",'🔧 XY LANH'!L796)</f>
        <v/>
      </c>
      <c r="I1840">
        <f>IF('🔧 XY LANH'!A796="","",'🔧 XY LANH'!M796)</f>
        <v/>
      </c>
      <c r="J1840">
        <f>IF('🔧 XY LANH'!A796="","",'🔧 XY LANH'!#REF!)</f>
        <v/>
      </c>
      <c r="L1840">
        <f>N(L1839)+IF(AND('🔎 TRA CỨU NHANH'!$C$2&lt;&gt;"",OR(ISNUMBER(SEARCH('🔎 TRA CỨU NHANH'!$C$2,$A1840)),ISNUMBER(SEARCH('🔎 TRA CỨU NHANH'!$C$2,$B1840)))),1,0)</f>
        <v/>
      </c>
      <c r="M1840">
        <f>IF(L1840&gt;N(L1839),L1840,"")</f>
        <v/>
      </c>
      <c r="N1840">
        <f>N(N1839)+IF(AND('💰 BÁO GIÁ'!$C$27&lt;&gt;"",OR(ISNUMBER(SEARCH('💰 BÁO GIÁ'!$C$27,$A1840)),ISNUMBER(SEARCH('💰 BÁO GIÁ'!$C$27,$B1840)))),1,0)</f>
        <v/>
      </c>
      <c r="O1840">
        <f>IF(N1840&gt;N(N1839),N1840,"")</f>
        <v/>
      </c>
    </row>
    <row r="1841">
      <c r="A1841">
        <f>IF('🔧 XY LANH'!A797="","",'🔧 XY LANH'!A797)</f>
        <v/>
      </c>
      <c r="B1841">
        <f>IF('🔧 XY LANH'!A797="","",'🔧 XY LANH'!N797)</f>
        <v/>
      </c>
      <c r="C1841">
        <f>IF('🔧 XY LANH'!A797="","","Xy lanh")</f>
        <v/>
      </c>
      <c r="D1841">
        <f>IF('🔧 XY LANH'!A797="","",'🔧 XY LANH'!I797)</f>
        <v/>
      </c>
      <c r="E1841">
        <f>IF('🔧 XY LANH'!A797="","",'🔧 XY LANH'!#REF!)</f>
        <v/>
      </c>
      <c r="F1841">
        <f>IF('🔧 XY LANH'!A797="","",'🔧 XY LANH'!J797)</f>
        <v/>
      </c>
      <c r="G1841">
        <f>IF('🔧 XY LANH'!A797="","",'🔧 XY LANH'!K797)</f>
        <v/>
      </c>
      <c r="H1841">
        <f>IF('🔧 XY LANH'!A797="","",'🔧 XY LANH'!L797)</f>
        <v/>
      </c>
      <c r="I1841">
        <f>IF('🔧 XY LANH'!A797="","",'🔧 XY LANH'!M797)</f>
        <v/>
      </c>
      <c r="J1841">
        <f>IF('🔧 XY LANH'!A797="","",'🔧 XY LANH'!#REF!)</f>
        <v/>
      </c>
      <c r="L1841">
        <f>N(L1840)+IF(AND('🔎 TRA CỨU NHANH'!$C$2&lt;&gt;"",OR(ISNUMBER(SEARCH('🔎 TRA CỨU NHANH'!$C$2,$A1841)),ISNUMBER(SEARCH('🔎 TRA CỨU NHANH'!$C$2,$B1841)))),1,0)</f>
        <v/>
      </c>
      <c r="M1841">
        <f>IF(L1841&gt;N(L1840),L1841,"")</f>
        <v/>
      </c>
      <c r="N1841">
        <f>N(N1840)+IF(AND('💰 BÁO GIÁ'!$C$27&lt;&gt;"",OR(ISNUMBER(SEARCH('💰 BÁO GIÁ'!$C$27,$A1841)),ISNUMBER(SEARCH('💰 BÁO GIÁ'!$C$27,$B1841)))),1,0)</f>
        <v/>
      </c>
      <c r="O1841">
        <f>IF(N1841&gt;N(N1840),N1841,"")</f>
        <v/>
      </c>
    </row>
    <row r="1842">
      <c r="A1842">
        <f>IF('🔧 XY LANH'!A798="","",'🔧 XY LANH'!A798)</f>
        <v/>
      </c>
      <c r="B1842">
        <f>IF('🔧 XY LANH'!A798="","",'🔧 XY LANH'!N798)</f>
        <v/>
      </c>
      <c r="C1842">
        <f>IF('🔧 XY LANH'!A798="","","Xy lanh")</f>
        <v/>
      </c>
      <c r="D1842">
        <f>IF('🔧 XY LANH'!A798="","",'🔧 XY LANH'!I798)</f>
        <v/>
      </c>
      <c r="E1842">
        <f>IF('🔧 XY LANH'!A798="","",'🔧 XY LANH'!#REF!)</f>
        <v/>
      </c>
      <c r="F1842">
        <f>IF('🔧 XY LANH'!A798="","",'🔧 XY LANH'!J798)</f>
        <v/>
      </c>
      <c r="G1842">
        <f>IF('🔧 XY LANH'!A798="","",'🔧 XY LANH'!K798)</f>
        <v/>
      </c>
      <c r="H1842">
        <f>IF('🔧 XY LANH'!A798="","",'🔧 XY LANH'!L798)</f>
        <v/>
      </c>
      <c r="I1842">
        <f>IF('🔧 XY LANH'!A798="","",'🔧 XY LANH'!M798)</f>
        <v/>
      </c>
      <c r="J1842">
        <f>IF('🔧 XY LANH'!A798="","",'🔧 XY LANH'!#REF!)</f>
        <v/>
      </c>
      <c r="L1842">
        <f>N(L1841)+IF(AND('🔎 TRA CỨU NHANH'!$C$2&lt;&gt;"",OR(ISNUMBER(SEARCH('🔎 TRA CỨU NHANH'!$C$2,$A1842)),ISNUMBER(SEARCH('🔎 TRA CỨU NHANH'!$C$2,$B1842)))),1,0)</f>
        <v/>
      </c>
      <c r="M1842">
        <f>IF(L1842&gt;N(L1841),L1842,"")</f>
        <v/>
      </c>
      <c r="N1842">
        <f>N(N1841)+IF(AND('💰 BÁO GIÁ'!$C$27&lt;&gt;"",OR(ISNUMBER(SEARCH('💰 BÁO GIÁ'!$C$27,$A1842)),ISNUMBER(SEARCH('💰 BÁO GIÁ'!$C$27,$B1842)))),1,0)</f>
        <v/>
      </c>
      <c r="O1842">
        <f>IF(N1842&gt;N(N1841),N1842,"")</f>
        <v/>
      </c>
    </row>
    <row r="1843">
      <c r="A1843">
        <f>IF('🔧 XY LANH'!A799="","",'🔧 XY LANH'!A799)</f>
        <v/>
      </c>
      <c r="B1843">
        <f>IF('🔧 XY LANH'!A799="","",'🔧 XY LANH'!N799)</f>
        <v/>
      </c>
      <c r="C1843">
        <f>IF('🔧 XY LANH'!A799="","","Xy lanh")</f>
        <v/>
      </c>
      <c r="D1843">
        <f>IF('🔧 XY LANH'!A799="","",'🔧 XY LANH'!I799)</f>
        <v/>
      </c>
      <c r="E1843">
        <f>IF('🔧 XY LANH'!A799="","",'🔧 XY LANH'!#REF!)</f>
        <v/>
      </c>
      <c r="F1843">
        <f>IF('🔧 XY LANH'!A799="","",'🔧 XY LANH'!J799)</f>
        <v/>
      </c>
      <c r="G1843">
        <f>IF('🔧 XY LANH'!A799="","",'🔧 XY LANH'!K799)</f>
        <v/>
      </c>
      <c r="H1843">
        <f>IF('🔧 XY LANH'!A799="","",'🔧 XY LANH'!L799)</f>
        <v/>
      </c>
      <c r="I1843">
        <f>IF('🔧 XY LANH'!A799="","",'🔧 XY LANH'!M799)</f>
        <v/>
      </c>
      <c r="J1843">
        <f>IF('🔧 XY LANH'!A799="","",'🔧 XY LANH'!#REF!)</f>
        <v/>
      </c>
      <c r="L1843">
        <f>N(L1842)+IF(AND('🔎 TRA CỨU NHANH'!$C$2&lt;&gt;"",OR(ISNUMBER(SEARCH('🔎 TRA CỨU NHANH'!$C$2,$A1843)),ISNUMBER(SEARCH('🔎 TRA CỨU NHANH'!$C$2,$B1843)))),1,0)</f>
        <v/>
      </c>
      <c r="M1843">
        <f>IF(L1843&gt;N(L1842),L1843,"")</f>
        <v/>
      </c>
      <c r="N1843">
        <f>N(N1842)+IF(AND('💰 BÁO GIÁ'!$C$27&lt;&gt;"",OR(ISNUMBER(SEARCH('💰 BÁO GIÁ'!$C$27,$A1843)),ISNUMBER(SEARCH('💰 BÁO GIÁ'!$C$27,$B1843)))),1,0)</f>
        <v/>
      </c>
      <c r="O1843">
        <f>IF(N1843&gt;N(N1842),N1843,"")</f>
        <v/>
      </c>
    </row>
    <row r="1844">
      <c r="A1844">
        <f>IF('🔧 XY LANH'!A800="","",'🔧 XY LANH'!A800)</f>
        <v/>
      </c>
      <c r="B1844">
        <f>IF('🔧 XY LANH'!A800="","",'🔧 XY LANH'!N800)</f>
        <v/>
      </c>
      <c r="C1844">
        <f>IF('🔧 XY LANH'!A800="","","Xy lanh")</f>
        <v/>
      </c>
      <c r="D1844">
        <f>IF('🔧 XY LANH'!A800="","",'🔧 XY LANH'!I800)</f>
        <v/>
      </c>
      <c r="E1844">
        <f>IF('🔧 XY LANH'!A800="","",'🔧 XY LANH'!#REF!)</f>
        <v/>
      </c>
      <c r="F1844">
        <f>IF('🔧 XY LANH'!A800="","",'🔧 XY LANH'!J800)</f>
        <v/>
      </c>
      <c r="G1844">
        <f>IF('🔧 XY LANH'!A800="","",'🔧 XY LANH'!K800)</f>
        <v/>
      </c>
      <c r="H1844">
        <f>IF('🔧 XY LANH'!A800="","",'🔧 XY LANH'!L800)</f>
        <v/>
      </c>
      <c r="I1844">
        <f>IF('🔧 XY LANH'!A800="","",'🔧 XY LANH'!M800)</f>
        <v/>
      </c>
      <c r="J1844">
        <f>IF('🔧 XY LANH'!A800="","",'🔧 XY LANH'!#REF!)</f>
        <v/>
      </c>
      <c r="L1844">
        <f>N(L1843)+IF(AND('🔎 TRA CỨU NHANH'!$C$2&lt;&gt;"",OR(ISNUMBER(SEARCH('🔎 TRA CỨU NHANH'!$C$2,$A1844)),ISNUMBER(SEARCH('🔎 TRA CỨU NHANH'!$C$2,$B1844)))),1,0)</f>
        <v/>
      </c>
      <c r="M1844">
        <f>IF(L1844&gt;N(L1843),L1844,"")</f>
        <v/>
      </c>
      <c r="N1844">
        <f>N(N1843)+IF(AND('💰 BÁO GIÁ'!$C$27&lt;&gt;"",OR(ISNUMBER(SEARCH('💰 BÁO GIÁ'!$C$27,$A1844)),ISNUMBER(SEARCH('💰 BÁO GIÁ'!$C$27,$B1844)))),1,0)</f>
        <v/>
      </c>
      <c r="O1844">
        <f>IF(N1844&gt;N(N1843),N1844,"")</f>
        <v/>
      </c>
    </row>
    <row r="1845">
      <c r="A1845">
        <f>IF('🔧 XY LANH'!A801="","",'🔧 XY LANH'!A801)</f>
        <v/>
      </c>
      <c r="B1845">
        <f>IF('🔧 XY LANH'!A801="","",'🔧 XY LANH'!N801)</f>
        <v/>
      </c>
      <c r="C1845">
        <f>IF('🔧 XY LANH'!A801="","","Xy lanh")</f>
        <v/>
      </c>
      <c r="D1845">
        <f>IF('🔧 XY LANH'!A801="","",'🔧 XY LANH'!I801)</f>
        <v/>
      </c>
      <c r="E1845">
        <f>IF('🔧 XY LANH'!A801="","",'🔧 XY LANH'!#REF!)</f>
        <v/>
      </c>
      <c r="F1845">
        <f>IF('🔧 XY LANH'!A801="","",'🔧 XY LANH'!J801)</f>
        <v/>
      </c>
      <c r="G1845">
        <f>IF('🔧 XY LANH'!A801="","",'🔧 XY LANH'!K801)</f>
        <v/>
      </c>
      <c r="H1845">
        <f>IF('🔧 XY LANH'!A801="","",'🔧 XY LANH'!L801)</f>
        <v/>
      </c>
      <c r="I1845">
        <f>IF('🔧 XY LANH'!A801="","",'🔧 XY LANH'!M801)</f>
        <v/>
      </c>
      <c r="J1845">
        <f>IF('🔧 XY LANH'!A801="","",'🔧 XY LANH'!#REF!)</f>
        <v/>
      </c>
      <c r="L1845">
        <f>N(L1844)+IF(AND('🔎 TRA CỨU NHANH'!$C$2&lt;&gt;"",OR(ISNUMBER(SEARCH('🔎 TRA CỨU NHANH'!$C$2,$A1845)),ISNUMBER(SEARCH('🔎 TRA CỨU NHANH'!$C$2,$B1845)))),1,0)</f>
        <v/>
      </c>
      <c r="M1845">
        <f>IF(L1845&gt;N(L1844),L1845,"")</f>
        <v/>
      </c>
      <c r="N1845">
        <f>N(N1844)+IF(AND('💰 BÁO GIÁ'!$C$27&lt;&gt;"",OR(ISNUMBER(SEARCH('💰 BÁO GIÁ'!$C$27,$A1845)),ISNUMBER(SEARCH('💰 BÁO GIÁ'!$C$27,$B1845)))),1,0)</f>
        <v/>
      </c>
      <c r="O1845">
        <f>IF(N1845&gt;N(N1844),N1845,"")</f>
        <v/>
      </c>
    </row>
    <row r="1846">
      <c r="A1846">
        <f>IF('🔧 XY LANH'!A802="","",'🔧 XY LANH'!A802)</f>
        <v/>
      </c>
      <c r="B1846">
        <f>IF('🔧 XY LANH'!A802="","",'🔧 XY LANH'!N802)</f>
        <v/>
      </c>
      <c r="C1846">
        <f>IF('🔧 XY LANH'!A802="","","Xy lanh")</f>
        <v/>
      </c>
      <c r="D1846">
        <f>IF('🔧 XY LANH'!A802="","",'🔧 XY LANH'!I802)</f>
        <v/>
      </c>
      <c r="E1846">
        <f>IF('🔧 XY LANH'!A802="","",'🔧 XY LANH'!#REF!)</f>
        <v/>
      </c>
      <c r="F1846">
        <f>IF('🔧 XY LANH'!A802="","",'🔧 XY LANH'!J802)</f>
        <v/>
      </c>
      <c r="G1846">
        <f>IF('🔧 XY LANH'!A802="","",'🔧 XY LANH'!K802)</f>
        <v/>
      </c>
      <c r="H1846">
        <f>IF('🔧 XY LANH'!A802="","",'🔧 XY LANH'!L802)</f>
        <v/>
      </c>
      <c r="I1846">
        <f>IF('🔧 XY LANH'!A802="","",'🔧 XY LANH'!M802)</f>
        <v/>
      </c>
      <c r="J1846">
        <f>IF('🔧 XY LANH'!A802="","",'🔧 XY LANH'!#REF!)</f>
        <v/>
      </c>
      <c r="L1846">
        <f>N(L1845)+IF(AND('🔎 TRA CỨU NHANH'!$C$2&lt;&gt;"",OR(ISNUMBER(SEARCH('🔎 TRA CỨU NHANH'!$C$2,$A1846)),ISNUMBER(SEARCH('🔎 TRA CỨU NHANH'!$C$2,$B1846)))),1,0)</f>
        <v/>
      </c>
      <c r="M1846">
        <f>IF(L1846&gt;N(L1845),L1846,"")</f>
        <v/>
      </c>
      <c r="N1846">
        <f>N(N1845)+IF(AND('💰 BÁO GIÁ'!$C$27&lt;&gt;"",OR(ISNUMBER(SEARCH('💰 BÁO GIÁ'!$C$27,$A1846)),ISNUMBER(SEARCH('💰 BÁO GIÁ'!$C$27,$B1846)))),1,0)</f>
        <v/>
      </c>
      <c r="O1846">
        <f>IF(N1846&gt;N(N1845),N1846,"")</f>
        <v/>
      </c>
    </row>
    <row r="1847">
      <c r="A1847">
        <f>IF('🔧 XY LANH'!A803="","",'🔧 XY LANH'!A803)</f>
        <v/>
      </c>
      <c r="B1847">
        <f>IF('🔧 XY LANH'!A803="","",'🔧 XY LANH'!N803)</f>
        <v/>
      </c>
      <c r="C1847">
        <f>IF('🔧 XY LANH'!A803="","","Xy lanh")</f>
        <v/>
      </c>
      <c r="D1847">
        <f>IF('🔧 XY LANH'!A803="","",'🔧 XY LANH'!I803)</f>
        <v/>
      </c>
      <c r="E1847">
        <f>IF('🔧 XY LANH'!A803="","",'🔧 XY LANH'!#REF!)</f>
        <v/>
      </c>
      <c r="F1847">
        <f>IF('🔧 XY LANH'!A803="","",'🔧 XY LANH'!J803)</f>
        <v/>
      </c>
      <c r="G1847">
        <f>IF('🔧 XY LANH'!A803="","",'🔧 XY LANH'!K803)</f>
        <v/>
      </c>
      <c r="H1847">
        <f>IF('🔧 XY LANH'!A803="","",'🔧 XY LANH'!L803)</f>
        <v/>
      </c>
      <c r="I1847">
        <f>IF('🔧 XY LANH'!A803="","",'🔧 XY LANH'!M803)</f>
        <v/>
      </c>
      <c r="J1847">
        <f>IF('🔧 XY LANH'!A803="","",'🔧 XY LANH'!#REF!)</f>
        <v/>
      </c>
      <c r="L1847">
        <f>N(L1846)+IF(AND('🔎 TRA CỨU NHANH'!$C$2&lt;&gt;"",OR(ISNUMBER(SEARCH('🔎 TRA CỨU NHANH'!$C$2,$A1847)),ISNUMBER(SEARCH('🔎 TRA CỨU NHANH'!$C$2,$B1847)))),1,0)</f>
        <v/>
      </c>
      <c r="M1847">
        <f>IF(L1847&gt;N(L1846),L1847,"")</f>
        <v/>
      </c>
      <c r="N1847">
        <f>N(N1846)+IF(AND('💰 BÁO GIÁ'!$C$27&lt;&gt;"",OR(ISNUMBER(SEARCH('💰 BÁO GIÁ'!$C$27,$A1847)),ISNUMBER(SEARCH('💰 BÁO GIÁ'!$C$27,$B1847)))),1,0)</f>
        <v/>
      </c>
      <c r="O1847">
        <f>IF(N1847&gt;N(N1846),N1847,"")</f>
        <v/>
      </c>
    </row>
    <row r="1848">
      <c r="A1848">
        <f>IF('🔧 XY LANH'!A804="","",'🔧 XY LANH'!A804)</f>
        <v/>
      </c>
      <c r="B1848">
        <f>IF('🔧 XY LANH'!A804="","",'🔧 XY LANH'!N804)</f>
        <v/>
      </c>
      <c r="C1848">
        <f>IF('🔧 XY LANH'!A804="","","Xy lanh")</f>
        <v/>
      </c>
      <c r="D1848">
        <f>IF('🔧 XY LANH'!A804="","",'🔧 XY LANH'!I804)</f>
        <v/>
      </c>
      <c r="E1848">
        <f>IF('🔧 XY LANH'!A804="","",'🔧 XY LANH'!#REF!)</f>
        <v/>
      </c>
      <c r="F1848">
        <f>IF('🔧 XY LANH'!A804="","",'🔧 XY LANH'!J804)</f>
        <v/>
      </c>
      <c r="G1848">
        <f>IF('🔧 XY LANH'!A804="","",'🔧 XY LANH'!K804)</f>
        <v/>
      </c>
      <c r="H1848">
        <f>IF('🔧 XY LANH'!A804="","",'🔧 XY LANH'!L804)</f>
        <v/>
      </c>
      <c r="I1848">
        <f>IF('🔧 XY LANH'!A804="","",'🔧 XY LANH'!M804)</f>
        <v/>
      </c>
      <c r="J1848">
        <f>IF('🔧 XY LANH'!A804="","",'🔧 XY LANH'!#REF!)</f>
        <v/>
      </c>
      <c r="L1848">
        <f>N(L1847)+IF(AND('🔎 TRA CỨU NHANH'!$C$2&lt;&gt;"",OR(ISNUMBER(SEARCH('🔎 TRA CỨU NHANH'!$C$2,$A1848)),ISNUMBER(SEARCH('🔎 TRA CỨU NHANH'!$C$2,$B1848)))),1,0)</f>
        <v/>
      </c>
      <c r="M1848">
        <f>IF(L1848&gt;N(L1847),L1848,"")</f>
        <v/>
      </c>
      <c r="N1848">
        <f>N(N1847)+IF(AND('💰 BÁO GIÁ'!$C$27&lt;&gt;"",OR(ISNUMBER(SEARCH('💰 BÁO GIÁ'!$C$27,$A1848)),ISNUMBER(SEARCH('💰 BÁO GIÁ'!$C$27,$B1848)))),1,0)</f>
        <v/>
      </c>
      <c r="O1848">
        <f>IF(N1848&gt;N(N1847),N1848,"")</f>
        <v/>
      </c>
    </row>
    <row r="1849">
      <c r="A1849">
        <f>IF('🔧 XY LANH'!A805="","",'🔧 XY LANH'!A805)</f>
        <v/>
      </c>
      <c r="B1849">
        <f>IF('🔧 XY LANH'!A805="","",'🔧 XY LANH'!N805)</f>
        <v/>
      </c>
      <c r="C1849">
        <f>IF('🔧 XY LANH'!A805="","","Xy lanh")</f>
        <v/>
      </c>
      <c r="D1849">
        <f>IF('🔧 XY LANH'!A805="","",'🔧 XY LANH'!I805)</f>
        <v/>
      </c>
      <c r="E1849">
        <f>IF('🔧 XY LANH'!A805="","",'🔧 XY LANH'!#REF!)</f>
        <v/>
      </c>
      <c r="F1849">
        <f>IF('🔧 XY LANH'!A805="","",'🔧 XY LANH'!J805)</f>
        <v/>
      </c>
      <c r="G1849">
        <f>IF('🔧 XY LANH'!A805="","",'🔧 XY LANH'!K805)</f>
        <v/>
      </c>
      <c r="H1849">
        <f>IF('🔧 XY LANH'!A805="","",'🔧 XY LANH'!L805)</f>
        <v/>
      </c>
      <c r="I1849">
        <f>IF('🔧 XY LANH'!A805="","",'🔧 XY LANH'!M805)</f>
        <v/>
      </c>
      <c r="J1849">
        <f>IF('🔧 XY LANH'!A805="","",'🔧 XY LANH'!#REF!)</f>
        <v/>
      </c>
      <c r="L1849">
        <f>N(L1848)+IF(AND('🔎 TRA CỨU NHANH'!$C$2&lt;&gt;"",OR(ISNUMBER(SEARCH('🔎 TRA CỨU NHANH'!$C$2,$A1849)),ISNUMBER(SEARCH('🔎 TRA CỨU NHANH'!$C$2,$B1849)))),1,0)</f>
        <v/>
      </c>
      <c r="M1849">
        <f>IF(L1849&gt;N(L1848),L1849,"")</f>
        <v/>
      </c>
      <c r="N1849">
        <f>N(N1848)+IF(AND('💰 BÁO GIÁ'!$C$27&lt;&gt;"",OR(ISNUMBER(SEARCH('💰 BÁO GIÁ'!$C$27,$A1849)),ISNUMBER(SEARCH('💰 BÁO GIÁ'!$C$27,$B1849)))),1,0)</f>
        <v/>
      </c>
      <c r="O1849">
        <f>IF(N1849&gt;N(N1848),N1849,"")</f>
        <v/>
      </c>
    </row>
    <row r="1850">
      <c r="A1850">
        <f>IF('🔧 XY LANH'!A806="","",'🔧 XY LANH'!A806)</f>
        <v/>
      </c>
      <c r="B1850">
        <f>IF('🔧 XY LANH'!A806="","",'🔧 XY LANH'!N806)</f>
        <v/>
      </c>
      <c r="C1850">
        <f>IF('🔧 XY LANH'!A806="","","Xy lanh")</f>
        <v/>
      </c>
      <c r="D1850">
        <f>IF('🔧 XY LANH'!A806="","",'🔧 XY LANH'!I806)</f>
        <v/>
      </c>
      <c r="E1850">
        <f>IF('🔧 XY LANH'!A806="","",'🔧 XY LANH'!#REF!)</f>
        <v/>
      </c>
      <c r="F1850">
        <f>IF('🔧 XY LANH'!A806="","",'🔧 XY LANH'!J806)</f>
        <v/>
      </c>
      <c r="G1850">
        <f>IF('🔧 XY LANH'!A806="","",'🔧 XY LANH'!K806)</f>
        <v/>
      </c>
      <c r="H1850">
        <f>IF('🔧 XY LANH'!A806="","",'🔧 XY LANH'!L806)</f>
        <v/>
      </c>
      <c r="I1850">
        <f>IF('🔧 XY LANH'!A806="","",'🔧 XY LANH'!M806)</f>
        <v/>
      </c>
      <c r="J1850">
        <f>IF('🔧 XY LANH'!A806="","",'🔧 XY LANH'!#REF!)</f>
        <v/>
      </c>
      <c r="L1850">
        <f>N(L1849)+IF(AND('🔎 TRA CỨU NHANH'!$C$2&lt;&gt;"",OR(ISNUMBER(SEARCH('🔎 TRA CỨU NHANH'!$C$2,$A1850)),ISNUMBER(SEARCH('🔎 TRA CỨU NHANH'!$C$2,$B1850)))),1,0)</f>
        <v/>
      </c>
      <c r="M1850">
        <f>IF(L1850&gt;N(L1849),L1850,"")</f>
        <v/>
      </c>
      <c r="N1850">
        <f>N(N1849)+IF(AND('💰 BÁO GIÁ'!$C$27&lt;&gt;"",OR(ISNUMBER(SEARCH('💰 BÁO GIÁ'!$C$27,$A1850)),ISNUMBER(SEARCH('💰 BÁO GIÁ'!$C$27,$B1850)))),1,0)</f>
        <v/>
      </c>
      <c r="O1850">
        <f>IF(N1850&gt;N(N1849),N1850,"")</f>
        <v/>
      </c>
    </row>
    <row r="1851">
      <c r="A1851">
        <f>IF('🔧 XY LANH'!A807="","",'🔧 XY LANH'!A807)</f>
        <v/>
      </c>
      <c r="B1851">
        <f>IF('🔧 XY LANH'!A807="","",'🔧 XY LANH'!N807)</f>
        <v/>
      </c>
      <c r="C1851">
        <f>IF('🔧 XY LANH'!A807="","","Xy lanh")</f>
        <v/>
      </c>
      <c r="D1851">
        <f>IF('🔧 XY LANH'!A807="","",'🔧 XY LANH'!I807)</f>
        <v/>
      </c>
      <c r="E1851">
        <f>IF('🔧 XY LANH'!A807="","",'🔧 XY LANH'!#REF!)</f>
        <v/>
      </c>
      <c r="F1851">
        <f>IF('🔧 XY LANH'!A807="","",'🔧 XY LANH'!J807)</f>
        <v/>
      </c>
      <c r="G1851">
        <f>IF('🔧 XY LANH'!A807="","",'🔧 XY LANH'!K807)</f>
        <v/>
      </c>
      <c r="H1851">
        <f>IF('🔧 XY LANH'!A807="","",'🔧 XY LANH'!L807)</f>
        <v/>
      </c>
      <c r="I1851">
        <f>IF('🔧 XY LANH'!A807="","",'🔧 XY LANH'!M807)</f>
        <v/>
      </c>
      <c r="J1851">
        <f>IF('🔧 XY LANH'!A807="","",'🔧 XY LANH'!#REF!)</f>
        <v/>
      </c>
      <c r="L1851">
        <f>N(L1850)+IF(AND('🔎 TRA CỨU NHANH'!$C$2&lt;&gt;"",OR(ISNUMBER(SEARCH('🔎 TRA CỨU NHANH'!$C$2,$A1851)),ISNUMBER(SEARCH('🔎 TRA CỨU NHANH'!$C$2,$B1851)))),1,0)</f>
        <v/>
      </c>
      <c r="M1851">
        <f>IF(L1851&gt;N(L1850),L1851,"")</f>
        <v/>
      </c>
      <c r="N1851">
        <f>N(N1850)+IF(AND('💰 BÁO GIÁ'!$C$27&lt;&gt;"",OR(ISNUMBER(SEARCH('💰 BÁO GIÁ'!$C$27,$A1851)),ISNUMBER(SEARCH('💰 BÁO GIÁ'!$C$27,$B1851)))),1,0)</f>
        <v/>
      </c>
      <c r="O1851">
        <f>IF(N1851&gt;N(N1850),N1851,"")</f>
        <v/>
      </c>
    </row>
    <row r="1852">
      <c r="A1852">
        <f>IF('🔧 XY LANH'!A808="","",'🔧 XY LANH'!A808)</f>
        <v/>
      </c>
      <c r="B1852">
        <f>IF('🔧 XY LANH'!A808="","",'🔧 XY LANH'!N808)</f>
        <v/>
      </c>
      <c r="C1852">
        <f>IF('🔧 XY LANH'!A808="","","Xy lanh")</f>
        <v/>
      </c>
      <c r="D1852">
        <f>IF('🔧 XY LANH'!A808="","",'🔧 XY LANH'!I808)</f>
        <v/>
      </c>
      <c r="E1852">
        <f>IF('🔧 XY LANH'!A808="","",'🔧 XY LANH'!#REF!)</f>
        <v/>
      </c>
      <c r="F1852">
        <f>IF('🔧 XY LANH'!A808="","",'🔧 XY LANH'!J808)</f>
        <v/>
      </c>
      <c r="G1852">
        <f>IF('🔧 XY LANH'!A808="","",'🔧 XY LANH'!K808)</f>
        <v/>
      </c>
      <c r="H1852">
        <f>IF('🔧 XY LANH'!A808="","",'🔧 XY LANH'!L808)</f>
        <v/>
      </c>
      <c r="I1852">
        <f>IF('🔧 XY LANH'!A808="","",'🔧 XY LANH'!M808)</f>
        <v/>
      </c>
      <c r="J1852">
        <f>IF('🔧 XY LANH'!A808="","",'🔧 XY LANH'!#REF!)</f>
        <v/>
      </c>
      <c r="L1852">
        <f>N(L1851)+IF(AND('🔎 TRA CỨU NHANH'!$C$2&lt;&gt;"",OR(ISNUMBER(SEARCH('🔎 TRA CỨU NHANH'!$C$2,$A1852)),ISNUMBER(SEARCH('🔎 TRA CỨU NHANH'!$C$2,$B1852)))),1,0)</f>
        <v/>
      </c>
      <c r="M1852">
        <f>IF(L1852&gt;N(L1851),L1852,"")</f>
        <v/>
      </c>
      <c r="N1852">
        <f>N(N1851)+IF(AND('💰 BÁO GIÁ'!$C$27&lt;&gt;"",OR(ISNUMBER(SEARCH('💰 BÁO GIÁ'!$C$27,$A1852)),ISNUMBER(SEARCH('💰 BÁO GIÁ'!$C$27,$B1852)))),1,0)</f>
        <v/>
      </c>
      <c r="O1852">
        <f>IF(N1852&gt;N(N1851),N1852,"")</f>
        <v/>
      </c>
    </row>
    <row r="1853">
      <c r="A1853">
        <f>IF('🔧 XY LANH'!A809="","",'🔧 XY LANH'!A809)</f>
        <v/>
      </c>
      <c r="B1853">
        <f>IF('🔧 XY LANH'!A809="","",'🔧 XY LANH'!N809)</f>
        <v/>
      </c>
      <c r="C1853">
        <f>IF('🔧 XY LANH'!A809="","","Xy lanh")</f>
        <v/>
      </c>
      <c r="D1853">
        <f>IF('🔧 XY LANH'!A809="","",'🔧 XY LANH'!I809)</f>
        <v/>
      </c>
      <c r="E1853">
        <f>IF('🔧 XY LANH'!A809="","",'🔧 XY LANH'!#REF!)</f>
        <v/>
      </c>
      <c r="F1853">
        <f>IF('🔧 XY LANH'!A809="","",'🔧 XY LANH'!J809)</f>
        <v/>
      </c>
      <c r="G1853">
        <f>IF('🔧 XY LANH'!A809="","",'🔧 XY LANH'!K809)</f>
        <v/>
      </c>
      <c r="H1853">
        <f>IF('🔧 XY LANH'!A809="","",'🔧 XY LANH'!L809)</f>
        <v/>
      </c>
      <c r="I1853">
        <f>IF('🔧 XY LANH'!A809="","",'🔧 XY LANH'!M809)</f>
        <v/>
      </c>
      <c r="J1853">
        <f>IF('🔧 XY LANH'!A809="","",'🔧 XY LANH'!#REF!)</f>
        <v/>
      </c>
      <c r="L1853">
        <f>N(L1852)+IF(AND('🔎 TRA CỨU NHANH'!$C$2&lt;&gt;"",OR(ISNUMBER(SEARCH('🔎 TRA CỨU NHANH'!$C$2,$A1853)),ISNUMBER(SEARCH('🔎 TRA CỨU NHANH'!$C$2,$B1853)))),1,0)</f>
        <v/>
      </c>
      <c r="M1853">
        <f>IF(L1853&gt;N(L1852),L1853,"")</f>
        <v/>
      </c>
      <c r="N1853">
        <f>N(N1852)+IF(AND('💰 BÁO GIÁ'!$C$27&lt;&gt;"",OR(ISNUMBER(SEARCH('💰 BÁO GIÁ'!$C$27,$A1853)),ISNUMBER(SEARCH('💰 BÁO GIÁ'!$C$27,$B1853)))),1,0)</f>
        <v/>
      </c>
      <c r="O1853">
        <f>IF(N1853&gt;N(N1852),N1853,"")</f>
        <v/>
      </c>
    </row>
    <row r="1854">
      <c r="A1854">
        <f>IF('🔧 XY LANH'!A810="","",'🔧 XY LANH'!A810)</f>
        <v/>
      </c>
      <c r="B1854">
        <f>IF('🔧 XY LANH'!A810="","",'🔧 XY LANH'!N810)</f>
        <v/>
      </c>
      <c r="C1854">
        <f>IF('🔧 XY LANH'!A810="","","Xy lanh")</f>
        <v/>
      </c>
      <c r="D1854">
        <f>IF('🔧 XY LANH'!A810="","",'🔧 XY LANH'!I810)</f>
        <v/>
      </c>
      <c r="E1854">
        <f>IF('🔧 XY LANH'!A810="","",'🔧 XY LANH'!#REF!)</f>
        <v/>
      </c>
      <c r="F1854">
        <f>IF('🔧 XY LANH'!A810="","",'🔧 XY LANH'!J810)</f>
        <v/>
      </c>
      <c r="G1854">
        <f>IF('🔧 XY LANH'!A810="","",'🔧 XY LANH'!K810)</f>
        <v/>
      </c>
      <c r="H1854">
        <f>IF('🔧 XY LANH'!A810="","",'🔧 XY LANH'!L810)</f>
        <v/>
      </c>
      <c r="I1854">
        <f>IF('🔧 XY LANH'!A810="","",'🔧 XY LANH'!M810)</f>
        <v/>
      </c>
      <c r="J1854">
        <f>IF('🔧 XY LANH'!A810="","",'🔧 XY LANH'!#REF!)</f>
        <v/>
      </c>
      <c r="L1854">
        <f>N(L1853)+IF(AND('🔎 TRA CỨU NHANH'!$C$2&lt;&gt;"",OR(ISNUMBER(SEARCH('🔎 TRA CỨU NHANH'!$C$2,$A1854)),ISNUMBER(SEARCH('🔎 TRA CỨU NHANH'!$C$2,$B1854)))),1,0)</f>
        <v/>
      </c>
      <c r="M1854">
        <f>IF(L1854&gt;N(L1853),L1854,"")</f>
        <v/>
      </c>
      <c r="N1854">
        <f>N(N1853)+IF(AND('💰 BÁO GIÁ'!$C$27&lt;&gt;"",OR(ISNUMBER(SEARCH('💰 BÁO GIÁ'!$C$27,$A1854)),ISNUMBER(SEARCH('💰 BÁO GIÁ'!$C$27,$B1854)))),1,0)</f>
        <v/>
      </c>
      <c r="O1854">
        <f>IF(N1854&gt;N(N1853),N1854,"")</f>
        <v/>
      </c>
    </row>
    <row r="1855">
      <c r="A1855">
        <f>IF('🔧 XY LANH'!A811="","",'🔧 XY LANH'!A811)</f>
        <v/>
      </c>
      <c r="B1855">
        <f>IF('🔧 XY LANH'!A811="","",'🔧 XY LANH'!N811)</f>
        <v/>
      </c>
      <c r="C1855">
        <f>IF('🔧 XY LANH'!A811="","","Xy lanh")</f>
        <v/>
      </c>
      <c r="D1855">
        <f>IF('🔧 XY LANH'!A811="","",'🔧 XY LANH'!I811)</f>
        <v/>
      </c>
      <c r="E1855">
        <f>IF('🔧 XY LANH'!A811="","",'🔧 XY LANH'!#REF!)</f>
        <v/>
      </c>
      <c r="F1855">
        <f>IF('🔧 XY LANH'!A811="","",'🔧 XY LANH'!J811)</f>
        <v/>
      </c>
      <c r="G1855">
        <f>IF('🔧 XY LANH'!A811="","",'🔧 XY LANH'!K811)</f>
        <v/>
      </c>
      <c r="H1855">
        <f>IF('🔧 XY LANH'!A811="","",'🔧 XY LANH'!L811)</f>
        <v/>
      </c>
      <c r="I1855">
        <f>IF('🔧 XY LANH'!A811="","",'🔧 XY LANH'!M811)</f>
        <v/>
      </c>
      <c r="J1855">
        <f>IF('🔧 XY LANH'!A811="","",'🔧 XY LANH'!#REF!)</f>
        <v/>
      </c>
      <c r="L1855">
        <f>N(L1854)+IF(AND('🔎 TRA CỨU NHANH'!$C$2&lt;&gt;"",OR(ISNUMBER(SEARCH('🔎 TRA CỨU NHANH'!$C$2,$A1855)),ISNUMBER(SEARCH('🔎 TRA CỨU NHANH'!$C$2,$B1855)))),1,0)</f>
        <v/>
      </c>
      <c r="M1855">
        <f>IF(L1855&gt;N(L1854),L1855,"")</f>
        <v/>
      </c>
      <c r="N1855">
        <f>N(N1854)+IF(AND('💰 BÁO GIÁ'!$C$27&lt;&gt;"",OR(ISNUMBER(SEARCH('💰 BÁO GIÁ'!$C$27,$A1855)),ISNUMBER(SEARCH('💰 BÁO GIÁ'!$C$27,$B1855)))),1,0)</f>
        <v/>
      </c>
      <c r="O1855">
        <f>IF(N1855&gt;N(N1854),N1855,"")</f>
        <v/>
      </c>
    </row>
    <row r="1856">
      <c r="A1856">
        <f>IF('🔧 XY LANH'!A812="","",'🔧 XY LANH'!A812)</f>
        <v/>
      </c>
      <c r="B1856">
        <f>IF('🔧 XY LANH'!A812="","",'🔧 XY LANH'!N812)</f>
        <v/>
      </c>
      <c r="C1856">
        <f>IF('🔧 XY LANH'!A812="","","Xy lanh")</f>
        <v/>
      </c>
      <c r="D1856">
        <f>IF('🔧 XY LANH'!A812="","",'🔧 XY LANH'!I812)</f>
        <v/>
      </c>
      <c r="E1856">
        <f>IF('🔧 XY LANH'!A812="","",'🔧 XY LANH'!#REF!)</f>
        <v/>
      </c>
      <c r="F1856">
        <f>IF('🔧 XY LANH'!A812="","",'🔧 XY LANH'!J812)</f>
        <v/>
      </c>
      <c r="G1856">
        <f>IF('🔧 XY LANH'!A812="","",'🔧 XY LANH'!K812)</f>
        <v/>
      </c>
      <c r="H1856">
        <f>IF('🔧 XY LANH'!A812="","",'🔧 XY LANH'!L812)</f>
        <v/>
      </c>
      <c r="I1856">
        <f>IF('🔧 XY LANH'!A812="","",'🔧 XY LANH'!M812)</f>
        <v/>
      </c>
      <c r="J1856">
        <f>IF('🔧 XY LANH'!A812="","",'🔧 XY LANH'!#REF!)</f>
        <v/>
      </c>
      <c r="L1856">
        <f>N(L1855)+IF(AND('🔎 TRA CỨU NHANH'!$C$2&lt;&gt;"",OR(ISNUMBER(SEARCH('🔎 TRA CỨU NHANH'!$C$2,$A1856)),ISNUMBER(SEARCH('🔎 TRA CỨU NHANH'!$C$2,$B1856)))),1,0)</f>
        <v/>
      </c>
      <c r="M1856">
        <f>IF(L1856&gt;N(L1855),L1856,"")</f>
        <v/>
      </c>
      <c r="N1856">
        <f>N(N1855)+IF(AND('💰 BÁO GIÁ'!$C$27&lt;&gt;"",OR(ISNUMBER(SEARCH('💰 BÁO GIÁ'!$C$27,$A1856)),ISNUMBER(SEARCH('💰 BÁO GIÁ'!$C$27,$B1856)))),1,0)</f>
        <v/>
      </c>
      <c r="O1856">
        <f>IF(N1856&gt;N(N1855),N1856,"")</f>
        <v/>
      </c>
    </row>
    <row r="1857">
      <c r="A1857">
        <f>IF('🔧 XY LANH'!A813="","",'🔧 XY LANH'!A813)</f>
        <v/>
      </c>
      <c r="B1857">
        <f>IF('🔧 XY LANH'!A813="","",'🔧 XY LANH'!N813)</f>
        <v/>
      </c>
      <c r="C1857">
        <f>IF('🔧 XY LANH'!A813="","","Xy lanh")</f>
        <v/>
      </c>
      <c r="D1857">
        <f>IF('🔧 XY LANH'!A813="","",'🔧 XY LANH'!I813)</f>
        <v/>
      </c>
      <c r="E1857">
        <f>IF('🔧 XY LANH'!A813="","",'🔧 XY LANH'!#REF!)</f>
        <v/>
      </c>
      <c r="F1857">
        <f>IF('🔧 XY LANH'!A813="","",'🔧 XY LANH'!J813)</f>
        <v/>
      </c>
      <c r="G1857">
        <f>IF('🔧 XY LANH'!A813="","",'🔧 XY LANH'!K813)</f>
        <v/>
      </c>
      <c r="H1857">
        <f>IF('🔧 XY LANH'!A813="","",'🔧 XY LANH'!L813)</f>
        <v/>
      </c>
      <c r="I1857">
        <f>IF('🔧 XY LANH'!A813="","",'🔧 XY LANH'!M813)</f>
        <v/>
      </c>
      <c r="J1857">
        <f>IF('🔧 XY LANH'!A813="","",'🔧 XY LANH'!#REF!)</f>
        <v/>
      </c>
      <c r="L1857">
        <f>N(L1856)+IF(AND('🔎 TRA CỨU NHANH'!$C$2&lt;&gt;"",OR(ISNUMBER(SEARCH('🔎 TRA CỨU NHANH'!$C$2,$A1857)),ISNUMBER(SEARCH('🔎 TRA CỨU NHANH'!$C$2,$B1857)))),1,0)</f>
        <v/>
      </c>
      <c r="M1857">
        <f>IF(L1857&gt;N(L1856),L1857,"")</f>
        <v/>
      </c>
      <c r="N1857">
        <f>N(N1856)+IF(AND('💰 BÁO GIÁ'!$C$27&lt;&gt;"",OR(ISNUMBER(SEARCH('💰 BÁO GIÁ'!$C$27,$A1857)),ISNUMBER(SEARCH('💰 BÁO GIÁ'!$C$27,$B1857)))),1,0)</f>
        <v/>
      </c>
      <c r="O1857">
        <f>IF(N1857&gt;N(N1856),N1857,"")</f>
        <v/>
      </c>
    </row>
    <row r="1858">
      <c r="A1858">
        <f>IF('🔧 XY LANH'!A814="","",'🔧 XY LANH'!A814)</f>
        <v/>
      </c>
      <c r="B1858">
        <f>IF('🔧 XY LANH'!A814="","",'🔧 XY LANH'!N814)</f>
        <v/>
      </c>
      <c r="C1858">
        <f>IF('🔧 XY LANH'!A814="","","Xy lanh")</f>
        <v/>
      </c>
      <c r="D1858">
        <f>IF('🔧 XY LANH'!A814="","",'🔧 XY LANH'!I814)</f>
        <v/>
      </c>
      <c r="E1858">
        <f>IF('🔧 XY LANH'!A814="","",'🔧 XY LANH'!#REF!)</f>
        <v/>
      </c>
      <c r="F1858">
        <f>IF('🔧 XY LANH'!A814="","",'🔧 XY LANH'!J814)</f>
        <v/>
      </c>
      <c r="G1858">
        <f>IF('🔧 XY LANH'!A814="","",'🔧 XY LANH'!K814)</f>
        <v/>
      </c>
      <c r="H1858">
        <f>IF('🔧 XY LANH'!A814="","",'🔧 XY LANH'!L814)</f>
        <v/>
      </c>
      <c r="I1858">
        <f>IF('🔧 XY LANH'!A814="","",'🔧 XY LANH'!M814)</f>
        <v/>
      </c>
      <c r="J1858">
        <f>IF('🔧 XY LANH'!A814="","",'🔧 XY LANH'!#REF!)</f>
        <v/>
      </c>
      <c r="L1858">
        <f>N(L1857)+IF(AND('🔎 TRA CỨU NHANH'!$C$2&lt;&gt;"",OR(ISNUMBER(SEARCH('🔎 TRA CỨU NHANH'!$C$2,$A1858)),ISNUMBER(SEARCH('🔎 TRA CỨU NHANH'!$C$2,$B1858)))),1,0)</f>
        <v/>
      </c>
      <c r="M1858">
        <f>IF(L1858&gt;N(L1857),L1858,"")</f>
        <v/>
      </c>
      <c r="N1858">
        <f>N(N1857)+IF(AND('💰 BÁO GIÁ'!$C$27&lt;&gt;"",OR(ISNUMBER(SEARCH('💰 BÁO GIÁ'!$C$27,$A1858)),ISNUMBER(SEARCH('💰 BÁO GIÁ'!$C$27,$B1858)))),1,0)</f>
        <v/>
      </c>
      <c r="O1858">
        <f>IF(N1858&gt;N(N1857),N1858,"")</f>
        <v/>
      </c>
    </row>
    <row r="1859">
      <c r="A1859">
        <f>IF('🔧 XY LANH'!A815="","",'🔧 XY LANH'!A815)</f>
        <v/>
      </c>
      <c r="B1859">
        <f>IF('🔧 XY LANH'!A815="","",'🔧 XY LANH'!N815)</f>
        <v/>
      </c>
      <c r="C1859">
        <f>IF('🔧 XY LANH'!A815="","","Xy lanh")</f>
        <v/>
      </c>
      <c r="D1859">
        <f>IF('🔧 XY LANH'!A815="","",'🔧 XY LANH'!I815)</f>
        <v/>
      </c>
      <c r="E1859">
        <f>IF('🔧 XY LANH'!A815="","",'🔧 XY LANH'!#REF!)</f>
        <v/>
      </c>
      <c r="F1859">
        <f>IF('🔧 XY LANH'!A815="","",'🔧 XY LANH'!J815)</f>
        <v/>
      </c>
      <c r="G1859">
        <f>IF('🔧 XY LANH'!A815="","",'🔧 XY LANH'!K815)</f>
        <v/>
      </c>
      <c r="H1859">
        <f>IF('🔧 XY LANH'!A815="","",'🔧 XY LANH'!L815)</f>
        <v/>
      </c>
      <c r="I1859">
        <f>IF('🔧 XY LANH'!A815="","",'🔧 XY LANH'!M815)</f>
        <v/>
      </c>
      <c r="J1859">
        <f>IF('🔧 XY LANH'!A815="","",'🔧 XY LANH'!#REF!)</f>
        <v/>
      </c>
      <c r="L1859">
        <f>N(L1858)+IF(AND('🔎 TRA CỨU NHANH'!$C$2&lt;&gt;"",OR(ISNUMBER(SEARCH('🔎 TRA CỨU NHANH'!$C$2,$A1859)),ISNUMBER(SEARCH('🔎 TRA CỨU NHANH'!$C$2,$B1859)))),1,0)</f>
        <v/>
      </c>
      <c r="M1859">
        <f>IF(L1859&gt;N(L1858),L1859,"")</f>
        <v/>
      </c>
      <c r="N1859">
        <f>N(N1858)+IF(AND('💰 BÁO GIÁ'!$C$27&lt;&gt;"",OR(ISNUMBER(SEARCH('💰 BÁO GIÁ'!$C$27,$A1859)),ISNUMBER(SEARCH('💰 BÁO GIÁ'!$C$27,$B1859)))),1,0)</f>
        <v/>
      </c>
      <c r="O1859">
        <f>IF(N1859&gt;N(N1858),N1859,"")</f>
        <v/>
      </c>
    </row>
    <row r="1860">
      <c r="A1860">
        <f>IF('🔧 XY LANH'!A816="","",'🔧 XY LANH'!A816)</f>
        <v/>
      </c>
      <c r="B1860">
        <f>IF('🔧 XY LANH'!A816="","",'🔧 XY LANH'!N816)</f>
        <v/>
      </c>
      <c r="C1860">
        <f>IF('🔧 XY LANH'!A816="","","Xy lanh")</f>
        <v/>
      </c>
      <c r="D1860">
        <f>IF('🔧 XY LANH'!A816="","",'🔧 XY LANH'!I816)</f>
        <v/>
      </c>
      <c r="E1860">
        <f>IF('🔧 XY LANH'!A816="","",'🔧 XY LANH'!#REF!)</f>
        <v/>
      </c>
      <c r="F1860">
        <f>IF('🔧 XY LANH'!A816="","",'🔧 XY LANH'!J816)</f>
        <v/>
      </c>
      <c r="G1860">
        <f>IF('🔧 XY LANH'!A816="","",'🔧 XY LANH'!K816)</f>
        <v/>
      </c>
      <c r="H1860">
        <f>IF('🔧 XY LANH'!A816="","",'🔧 XY LANH'!L816)</f>
        <v/>
      </c>
      <c r="I1860">
        <f>IF('🔧 XY LANH'!A816="","",'🔧 XY LANH'!M816)</f>
        <v/>
      </c>
      <c r="J1860">
        <f>IF('🔧 XY LANH'!A816="","",'🔧 XY LANH'!#REF!)</f>
        <v/>
      </c>
      <c r="L1860">
        <f>N(L1859)+IF(AND('🔎 TRA CỨU NHANH'!$C$2&lt;&gt;"",OR(ISNUMBER(SEARCH('🔎 TRA CỨU NHANH'!$C$2,$A1860)),ISNUMBER(SEARCH('🔎 TRA CỨU NHANH'!$C$2,$B1860)))),1,0)</f>
        <v/>
      </c>
      <c r="M1860">
        <f>IF(L1860&gt;N(L1859),L1860,"")</f>
        <v/>
      </c>
      <c r="N1860">
        <f>N(N1859)+IF(AND('💰 BÁO GIÁ'!$C$27&lt;&gt;"",OR(ISNUMBER(SEARCH('💰 BÁO GIÁ'!$C$27,$A1860)),ISNUMBER(SEARCH('💰 BÁO GIÁ'!$C$27,$B1860)))),1,0)</f>
        <v/>
      </c>
      <c r="O1860">
        <f>IF(N1860&gt;N(N1859),N1860,"")</f>
        <v/>
      </c>
    </row>
    <row r="1861">
      <c r="A1861">
        <f>IF('🔧 XY LANH'!A817="","",'🔧 XY LANH'!A817)</f>
        <v/>
      </c>
      <c r="B1861">
        <f>IF('🔧 XY LANH'!A817="","",'🔧 XY LANH'!N817)</f>
        <v/>
      </c>
      <c r="C1861">
        <f>IF('🔧 XY LANH'!A817="","","Xy lanh")</f>
        <v/>
      </c>
      <c r="D1861">
        <f>IF('🔧 XY LANH'!A817="","",'🔧 XY LANH'!I817)</f>
        <v/>
      </c>
      <c r="E1861">
        <f>IF('🔧 XY LANH'!A817="","",'🔧 XY LANH'!#REF!)</f>
        <v/>
      </c>
      <c r="F1861">
        <f>IF('🔧 XY LANH'!A817="","",'🔧 XY LANH'!J817)</f>
        <v/>
      </c>
      <c r="G1861">
        <f>IF('🔧 XY LANH'!A817="","",'🔧 XY LANH'!K817)</f>
        <v/>
      </c>
      <c r="H1861">
        <f>IF('🔧 XY LANH'!A817="","",'🔧 XY LANH'!L817)</f>
        <v/>
      </c>
      <c r="I1861">
        <f>IF('🔧 XY LANH'!A817="","",'🔧 XY LANH'!M817)</f>
        <v/>
      </c>
      <c r="J1861">
        <f>IF('🔧 XY LANH'!A817="","",'🔧 XY LANH'!#REF!)</f>
        <v/>
      </c>
      <c r="L1861">
        <f>N(L1860)+IF(AND('🔎 TRA CỨU NHANH'!$C$2&lt;&gt;"",OR(ISNUMBER(SEARCH('🔎 TRA CỨU NHANH'!$C$2,$A1861)),ISNUMBER(SEARCH('🔎 TRA CỨU NHANH'!$C$2,$B1861)))),1,0)</f>
        <v/>
      </c>
      <c r="M1861">
        <f>IF(L1861&gt;N(L1860),L1861,"")</f>
        <v/>
      </c>
      <c r="N1861">
        <f>N(N1860)+IF(AND('💰 BÁO GIÁ'!$C$27&lt;&gt;"",OR(ISNUMBER(SEARCH('💰 BÁO GIÁ'!$C$27,$A1861)),ISNUMBER(SEARCH('💰 BÁO GIÁ'!$C$27,$B1861)))),1,0)</f>
        <v/>
      </c>
      <c r="O1861">
        <f>IF(N1861&gt;N(N1860),N1861,"")</f>
        <v/>
      </c>
    </row>
    <row r="1862">
      <c r="A1862">
        <f>IF('🔧 XY LANH'!A818="","",'🔧 XY LANH'!A818)</f>
        <v/>
      </c>
      <c r="B1862">
        <f>IF('🔧 XY LANH'!A818="","",'🔧 XY LANH'!N818)</f>
        <v/>
      </c>
      <c r="C1862">
        <f>IF('🔧 XY LANH'!A818="","","Xy lanh")</f>
        <v/>
      </c>
      <c r="D1862">
        <f>IF('🔧 XY LANH'!A818="","",'🔧 XY LANH'!I818)</f>
        <v/>
      </c>
      <c r="E1862">
        <f>IF('🔧 XY LANH'!A818="","",'🔧 XY LANH'!#REF!)</f>
        <v/>
      </c>
      <c r="F1862">
        <f>IF('🔧 XY LANH'!A818="","",'🔧 XY LANH'!J818)</f>
        <v/>
      </c>
      <c r="G1862">
        <f>IF('🔧 XY LANH'!A818="","",'🔧 XY LANH'!K818)</f>
        <v/>
      </c>
      <c r="H1862">
        <f>IF('🔧 XY LANH'!A818="","",'🔧 XY LANH'!L818)</f>
        <v/>
      </c>
      <c r="I1862">
        <f>IF('🔧 XY LANH'!A818="","",'🔧 XY LANH'!M818)</f>
        <v/>
      </c>
      <c r="J1862">
        <f>IF('🔧 XY LANH'!A818="","",'🔧 XY LANH'!#REF!)</f>
        <v/>
      </c>
      <c r="L1862">
        <f>N(L1861)+IF(AND('🔎 TRA CỨU NHANH'!$C$2&lt;&gt;"",OR(ISNUMBER(SEARCH('🔎 TRA CỨU NHANH'!$C$2,$A1862)),ISNUMBER(SEARCH('🔎 TRA CỨU NHANH'!$C$2,$B1862)))),1,0)</f>
        <v/>
      </c>
      <c r="M1862">
        <f>IF(L1862&gt;N(L1861),L1862,"")</f>
        <v/>
      </c>
      <c r="N1862">
        <f>N(N1861)+IF(AND('💰 BÁO GIÁ'!$C$27&lt;&gt;"",OR(ISNUMBER(SEARCH('💰 BÁO GIÁ'!$C$27,$A1862)),ISNUMBER(SEARCH('💰 BÁO GIÁ'!$C$27,$B1862)))),1,0)</f>
        <v/>
      </c>
      <c r="O1862">
        <f>IF(N1862&gt;N(N1861),N1862,"")</f>
        <v/>
      </c>
    </row>
    <row r="1863">
      <c r="A1863">
        <f>IF('🔧 XY LANH'!A819="","",'🔧 XY LANH'!A819)</f>
        <v/>
      </c>
      <c r="B1863">
        <f>IF('🔧 XY LANH'!A819="","",'🔧 XY LANH'!N819)</f>
        <v/>
      </c>
      <c r="C1863">
        <f>IF('🔧 XY LANH'!A819="","","Xy lanh")</f>
        <v/>
      </c>
      <c r="D1863">
        <f>IF('🔧 XY LANH'!A819="","",'🔧 XY LANH'!I819)</f>
        <v/>
      </c>
      <c r="E1863">
        <f>IF('🔧 XY LANH'!A819="","",'🔧 XY LANH'!#REF!)</f>
        <v/>
      </c>
      <c r="F1863">
        <f>IF('🔧 XY LANH'!A819="","",'🔧 XY LANH'!J819)</f>
        <v/>
      </c>
      <c r="G1863">
        <f>IF('🔧 XY LANH'!A819="","",'🔧 XY LANH'!K819)</f>
        <v/>
      </c>
      <c r="H1863">
        <f>IF('🔧 XY LANH'!A819="","",'🔧 XY LANH'!L819)</f>
        <v/>
      </c>
      <c r="I1863">
        <f>IF('🔧 XY LANH'!A819="","",'🔧 XY LANH'!M819)</f>
        <v/>
      </c>
      <c r="J1863">
        <f>IF('🔧 XY LANH'!A819="","",'🔧 XY LANH'!#REF!)</f>
        <v/>
      </c>
      <c r="L1863">
        <f>N(L1862)+IF(AND('🔎 TRA CỨU NHANH'!$C$2&lt;&gt;"",OR(ISNUMBER(SEARCH('🔎 TRA CỨU NHANH'!$C$2,$A1863)),ISNUMBER(SEARCH('🔎 TRA CỨU NHANH'!$C$2,$B1863)))),1,0)</f>
        <v/>
      </c>
      <c r="M1863">
        <f>IF(L1863&gt;N(L1862),L1863,"")</f>
        <v/>
      </c>
      <c r="N1863">
        <f>N(N1862)+IF(AND('💰 BÁO GIÁ'!$C$27&lt;&gt;"",OR(ISNUMBER(SEARCH('💰 BÁO GIÁ'!$C$27,$A1863)),ISNUMBER(SEARCH('💰 BÁO GIÁ'!$C$27,$B1863)))),1,0)</f>
        <v/>
      </c>
      <c r="O1863">
        <f>IF(N1863&gt;N(N1862),N1863,"")</f>
        <v/>
      </c>
    </row>
    <row r="1864">
      <c r="A1864">
        <f>IF('🔧 XY LANH'!A820="","",'🔧 XY LANH'!A820)</f>
        <v/>
      </c>
      <c r="B1864">
        <f>IF('🔧 XY LANH'!A820="","",'🔧 XY LANH'!N820)</f>
        <v/>
      </c>
      <c r="C1864">
        <f>IF('🔧 XY LANH'!A820="","","Xy lanh")</f>
        <v/>
      </c>
      <c r="D1864">
        <f>IF('🔧 XY LANH'!A820="","",'🔧 XY LANH'!I820)</f>
        <v/>
      </c>
      <c r="E1864">
        <f>IF('🔧 XY LANH'!A820="","",'🔧 XY LANH'!#REF!)</f>
        <v/>
      </c>
      <c r="F1864">
        <f>IF('🔧 XY LANH'!A820="","",'🔧 XY LANH'!J820)</f>
        <v/>
      </c>
      <c r="G1864">
        <f>IF('🔧 XY LANH'!A820="","",'🔧 XY LANH'!K820)</f>
        <v/>
      </c>
      <c r="H1864">
        <f>IF('🔧 XY LANH'!A820="","",'🔧 XY LANH'!L820)</f>
        <v/>
      </c>
      <c r="I1864">
        <f>IF('🔧 XY LANH'!A820="","",'🔧 XY LANH'!M820)</f>
        <v/>
      </c>
      <c r="J1864">
        <f>IF('🔧 XY LANH'!A820="","",'🔧 XY LANH'!#REF!)</f>
        <v/>
      </c>
      <c r="L1864">
        <f>N(L1863)+IF(AND('🔎 TRA CỨU NHANH'!$C$2&lt;&gt;"",OR(ISNUMBER(SEARCH('🔎 TRA CỨU NHANH'!$C$2,$A1864)),ISNUMBER(SEARCH('🔎 TRA CỨU NHANH'!$C$2,$B1864)))),1,0)</f>
        <v/>
      </c>
      <c r="M1864">
        <f>IF(L1864&gt;N(L1863),L1864,"")</f>
        <v/>
      </c>
      <c r="N1864">
        <f>N(N1863)+IF(AND('💰 BÁO GIÁ'!$C$27&lt;&gt;"",OR(ISNUMBER(SEARCH('💰 BÁO GIÁ'!$C$27,$A1864)),ISNUMBER(SEARCH('💰 BÁO GIÁ'!$C$27,$B1864)))),1,0)</f>
        <v/>
      </c>
      <c r="O1864">
        <f>IF(N1864&gt;N(N1863),N1864,"")</f>
        <v/>
      </c>
    </row>
    <row r="1865">
      <c r="A1865">
        <f>IF('🔧 XY LANH'!A821="","",'🔧 XY LANH'!A821)</f>
        <v/>
      </c>
      <c r="B1865">
        <f>IF('🔧 XY LANH'!A821="","",'🔧 XY LANH'!N821)</f>
        <v/>
      </c>
      <c r="C1865">
        <f>IF('🔧 XY LANH'!A821="","","Xy lanh")</f>
        <v/>
      </c>
      <c r="D1865">
        <f>IF('🔧 XY LANH'!A821="","",'🔧 XY LANH'!I821)</f>
        <v/>
      </c>
      <c r="E1865">
        <f>IF('🔧 XY LANH'!A821="","",'🔧 XY LANH'!#REF!)</f>
        <v/>
      </c>
      <c r="F1865">
        <f>IF('🔧 XY LANH'!A821="","",'🔧 XY LANH'!J821)</f>
        <v/>
      </c>
      <c r="G1865">
        <f>IF('🔧 XY LANH'!A821="","",'🔧 XY LANH'!K821)</f>
        <v/>
      </c>
      <c r="H1865">
        <f>IF('🔧 XY LANH'!A821="","",'🔧 XY LANH'!L821)</f>
        <v/>
      </c>
      <c r="I1865">
        <f>IF('🔧 XY LANH'!A821="","",'🔧 XY LANH'!M821)</f>
        <v/>
      </c>
      <c r="J1865">
        <f>IF('🔧 XY LANH'!A821="","",'🔧 XY LANH'!#REF!)</f>
        <v/>
      </c>
      <c r="L1865">
        <f>N(L1864)+IF(AND('🔎 TRA CỨU NHANH'!$C$2&lt;&gt;"",OR(ISNUMBER(SEARCH('🔎 TRA CỨU NHANH'!$C$2,$A1865)),ISNUMBER(SEARCH('🔎 TRA CỨU NHANH'!$C$2,$B1865)))),1,0)</f>
        <v/>
      </c>
      <c r="M1865">
        <f>IF(L1865&gt;N(L1864),L1865,"")</f>
        <v/>
      </c>
      <c r="N1865">
        <f>N(N1864)+IF(AND('💰 BÁO GIÁ'!$C$27&lt;&gt;"",OR(ISNUMBER(SEARCH('💰 BÁO GIÁ'!$C$27,$A1865)),ISNUMBER(SEARCH('💰 BÁO GIÁ'!$C$27,$B1865)))),1,0)</f>
        <v/>
      </c>
      <c r="O1865">
        <f>IF(N1865&gt;N(N1864),N1865,"")</f>
        <v/>
      </c>
    </row>
    <row r="1866">
      <c r="A1866">
        <f>IF('🔧 XY LANH'!A822="","",'🔧 XY LANH'!A822)</f>
        <v/>
      </c>
      <c r="B1866">
        <f>IF('🔧 XY LANH'!A822="","",'🔧 XY LANH'!N822)</f>
        <v/>
      </c>
      <c r="C1866">
        <f>IF('🔧 XY LANH'!A822="","","Xy lanh")</f>
        <v/>
      </c>
      <c r="D1866">
        <f>IF('🔧 XY LANH'!A822="","",'🔧 XY LANH'!I822)</f>
        <v/>
      </c>
      <c r="E1866">
        <f>IF('🔧 XY LANH'!A822="","",'🔧 XY LANH'!#REF!)</f>
        <v/>
      </c>
      <c r="F1866">
        <f>IF('🔧 XY LANH'!A822="","",'🔧 XY LANH'!J822)</f>
        <v/>
      </c>
      <c r="G1866">
        <f>IF('🔧 XY LANH'!A822="","",'🔧 XY LANH'!K822)</f>
        <v/>
      </c>
      <c r="H1866">
        <f>IF('🔧 XY LANH'!A822="","",'🔧 XY LANH'!L822)</f>
        <v/>
      </c>
      <c r="I1866">
        <f>IF('🔧 XY LANH'!A822="","",'🔧 XY LANH'!M822)</f>
        <v/>
      </c>
      <c r="J1866">
        <f>IF('🔧 XY LANH'!A822="","",'🔧 XY LANH'!#REF!)</f>
        <v/>
      </c>
      <c r="L1866">
        <f>N(L1865)+IF(AND('🔎 TRA CỨU NHANH'!$C$2&lt;&gt;"",OR(ISNUMBER(SEARCH('🔎 TRA CỨU NHANH'!$C$2,$A1866)),ISNUMBER(SEARCH('🔎 TRA CỨU NHANH'!$C$2,$B1866)))),1,0)</f>
        <v/>
      </c>
      <c r="M1866">
        <f>IF(L1866&gt;N(L1865),L1866,"")</f>
        <v/>
      </c>
      <c r="N1866">
        <f>N(N1865)+IF(AND('💰 BÁO GIÁ'!$C$27&lt;&gt;"",OR(ISNUMBER(SEARCH('💰 BÁO GIÁ'!$C$27,$A1866)),ISNUMBER(SEARCH('💰 BÁO GIÁ'!$C$27,$B1866)))),1,0)</f>
        <v/>
      </c>
      <c r="O1866">
        <f>IF(N1866&gt;N(N1865),N1866,"")</f>
        <v/>
      </c>
    </row>
    <row r="1867">
      <c r="A1867">
        <f>IF('🔧 XY LANH'!A823="","",'🔧 XY LANH'!A823)</f>
        <v/>
      </c>
      <c r="B1867">
        <f>IF('🔧 XY LANH'!A823="","",'🔧 XY LANH'!N823)</f>
        <v/>
      </c>
      <c r="C1867">
        <f>IF('🔧 XY LANH'!A823="","","Xy lanh")</f>
        <v/>
      </c>
      <c r="D1867">
        <f>IF('🔧 XY LANH'!A823="","",'🔧 XY LANH'!I823)</f>
        <v/>
      </c>
      <c r="E1867">
        <f>IF('🔧 XY LANH'!A823="","",'🔧 XY LANH'!#REF!)</f>
        <v/>
      </c>
      <c r="F1867">
        <f>IF('🔧 XY LANH'!A823="","",'🔧 XY LANH'!J823)</f>
        <v/>
      </c>
      <c r="G1867">
        <f>IF('🔧 XY LANH'!A823="","",'🔧 XY LANH'!K823)</f>
        <v/>
      </c>
      <c r="H1867">
        <f>IF('🔧 XY LANH'!A823="","",'🔧 XY LANH'!L823)</f>
        <v/>
      </c>
      <c r="I1867">
        <f>IF('🔧 XY LANH'!A823="","",'🔧 XY LANH'!M823)</f>
        <v/>
      </c>
      <c r="J1867">
        <f>IF('🔧 XY LANH'!A823="","",'🔧 XY LANH'!#REF!)</f>
        <v/>
      </c>
      <c r="L1867">
        <f>N(L1866)+IF(AND('🔎 TRA CỨU NHANH'!$C$2&lt;&gt;"",OR(ISNUMBER(SEARCH('🔎 TRA CỨU NHANH'!$C$2,$A1867)),ISNUMBER(SEARCH('🔎 TRA CỨU NHANH'!$C$2,$B1867)))),1,0)</f>
        <v/>
      </c>
      <c r="M1867">
        <f>IF(L1867&gt;N(L1866),L1867,"")</f>
        <v/>
      </c>
      <c r="N1867">
        <f>N(N1866)+IF(AND('💰 BÁO GIÁ'!$C$27&lt;&gt;"",OR(ISNUMBER(SEARCH('💰 BÁO GIÁ'!$C$27,$A1867)),ISNUMBER(SEARCH('💰 BÁO GIÁ'!$C$27,$B1867)))),1,0)</f>
        <v/>
      </c>
      <c r="O1867">
        <f>IF(N1867&gt;N(N1866),N1867,"")</f>
        <v/>
      </c>
    </row>
    <row r="1868">
      <c r="A1868">
        <f>IF('🔧 XY LANH'!A824="","",'🔧 XY LANH'!A824)</f>
        <v/>
      </c>
      <c r="B1868">
        <f>IF('🔧 XY LANH'!A824="","",'🔧 XY LANH'!N824)</f>
        <v/>
      </c>
      <c r="C1868">
        <f>IF('🔧 XY LANH'!A824="","","Xy lanh")</f>
        <v/>
      </c>
      <c r="D1868">
        <f>IF('🔧 XY LANH'!A824="","",'🔧 XY LANH'!I824)</f>
        <v/>
      </c>
      <c r="E1868">
        <f>IF('🔧 XY LANH'!A824="","",'🔧 XY LANH'!#REF!)</f>
        <v/>
      </c>
      <c r="F1868">
        <f>IF('🔧 XY LANH'!A824="","",'🔧 XY LANH'!J824)</f>
        <v/>
      </c>
      <c r="G1868">
        <f>IF('🔧 XY LANH'!A824="","",'🔧 XY LANH'!K824)</f>
        <v/>
      </c>
      <c r="H1868">
        <f>IF('🔧 XY LANH'!A824="","",'🔧 XY LANH'!L824)</f>
        <v/>
      </c>
      <c r="I1868">
        <f>IF('🔧 XY LANH'!A824="","",'🔧 XY LANH'!M824)</f>
        <v/>
      </c>
      <c r="J1868">
        <f>IF('🔧 XY LANH'!A824="","",'🔧 XY LANH'!#REF!)</f>
        <v/>
      </c>
      <c r="L1868">
        <f>N(L1867)+IF(AND('🔎 TRA CỨU NHANH'!$C$2&lt;&gt;"",OR(ISNUMBER(SEARCH('🔎 TRA CỨU NHANH'!$C$2,$A1868)),ISNUMBER(SEARCH('🔎 TRA CỨU NHANH'!$C$2,$B1868)))),1,0)</f>
        <v/>
      </c>
      <c r="M1868">
        <f>IF(L1868&gt;N(L1867),L1868,"")</f>
        <v/>
      </c>
      <c r="N1868">
        <f>N(N1867)+IF(AND('💰 BÁO GIÁ'!$C$27&lt;&gt;"",OR(ISNUMBER(SEARCH('💰 BÁO GIÁ'!$C$27,$A1868)),ISNUMBER(SEARCH('💰 BÁO GIÁ'!$C$27,$B1868)))),1,0)</f>
        <v/>
      </c>
      <c r="O1868">
        <f>IF(N1868&gt;N(N1867),N1868,"")</f>
        <v/>
      </c>
    </row>
    <row r="1869">
      <c r="A1869">
        <f>IF('🔧 XY LANH'!A825="","",'🔧 XY LANH'!A825)</f>
        <v/>
      </c>
      <c r="B1869">
        <f>IF('🔧 XY LANH'!A825="","",'🔧 XY LANH'!N825)</f>
        <v/>
      </c>
      <c r="C1869">
        <f>IF('🔧 XY LANH'!A825="","","Xy lanh")</f>
        <v/>
      </c>
      <c r="D1869">
        <f>IF('🔧 XY LANH'!A825="","",'🔧 XY LANH'!I825)</f>
        <v/>
      </c>
      <c r="E1869">
        <f>IF('🔧 XY LANH'!A825="","",'🔧 XY LANH'!#REF!)</f>
        <v/>
      </c>
      <c r="F1869">
        <f>IF('🔧 XY LANH'!A825="","",'🔧 XY LANH'!J825)</f>
        <v/>
      </c>
      <c r="G1869">
        <f>IF('🔧 XY LANH'!A825="","",'🔧 XY LANH'!K825)</f>
        <v/>
      </c>
      <c r="H1869">
        <f>IF('🔧 XY LANH'!A825="","",'🔧 XY LANH'!L825)</f>
        <v/>
      </c>
      <c r="I1869">
        <f>IF('🔧 XY LANH'!A825="","",'🔧 XY LANH'!M825)</f>
        <v/>
      </c>
      <c r="J1869">
        <f>IF('🔧 XY LANH'!A825="","",'🔧 XY LANH'!#REF!)</f>
        <v/>
      </c>
      <c r="L1869">
        <f>N(L1868)+IF(AND('🔎 TRA CỨU NHANH'!$C$2&lt;&gt;"",OR(ISNUMBER(SEARCH('🔎 TRA CỨU NHANH'!$C$2,$A1869)),ISNUMBER(SEARCH('🔎 TRA CỨU NHANH'!$C$2,$B1869)))),1,0)</f>
        <v/>
      </c>
      <c r="M1869">
        <f>IF(L1869&gt;N(L1868),L1869,"")</f>
        <v/>
      </c>
      <c r="N1869">
        <f>N(N1868)+IF(AND('💰 BÁO GIÁ'!$C$27&lt;&gt;"",OR(ISNUMBER(SEARCH('💰 BÁO GIÁ'!$C$27,$A1869)),ISNUMBER(SEARCH('💰 BÁO GIÁ'!$C$27,$B1869)))),1,0)</f>
        <v/>
      </c>
      <c r="O1869">
        <f>IF(N1869&gt;N(N1868),N1869,"")</f>
        <v/>
      </c>
    </row>
    <row r="1870">
      <c r="A1870">
        <f>IF('🔧 XY LANH'!A826="","",'🔧 XY LANH'!A826)</f>
        <v/>
      </c>
      <c r="B1870">
        <f>IF('🔧 XY LANH'!A826="","",'🔧 XY LANH'!N826)</f>
        <v/>
      </c>
      <c r="C1870">
        <f>IF('🔧 XY LANH'!A826="","","Xy lanh")</f>
        <v/>
      </c>
      <c r="D1870">
        <f>IF('🔧 XY LANH'!A826="","",'🔧 XY LANH'!I826)</f>
        <v/>
      </c>
      <c r="E1870">
        <f>IF('🔧 XY LANH'!A826="","",'🔧 XY LANH'!#REF!)</f>
        <v/>
      </c>
      <c r="F1870">
        <f>IF('🔧 XY LANH'!A826="","",'🔧 XY LANH'!J826)</f>
        <v/>
      </c>
      <c r="G1870">
        <f>IF('🔧 XY LANH'!A826="","",'🔧 XY LANH'!K826)</f>
        <v/>
      </c>
      <c r="H1870">
        <f>IF('🔧 XY LANH'!A826="","",'🔧 XY LANH'!L826)</f>
        <v/>
      </c>
      <c r="I1870">
        <f>IF('🔧 XY LANH'!A826="","",'🔧 XY LANH'!M826)</f>
        <v/>
      </c>
      <c r="J1870">
        <f>IF('🔧 XY LANH'!A826="","",'🔧 XY LANH'!#REF!)</f>
        <v/>
      </c>
      <c r="L1870">
        <f>N(L1869)+IF(AND('🔎 TRA CỨU NHANH'!$C$2&lt;&gt;"",OR(ISNUMBER(SEARCH('🔎 TRA CỨU NHANH'!$C$2,$A1870)),ISNUMBER(SEARCH('🔎 TRA CỨU NHANH'!$C$2,$B1870)))),1,0)</f>
        <v/>
      </c>
      <c r="M1870">
        <f>IF(L1870&gt;N(L1869),L1870,"")</f>
        <v/>
      </c>
      <c r="N1870">
        <f>N(N1869)+IF(AND('💰 BÁO GIÁ'!$C$27&lt;&gt;"",OR(ISNUMBER(SEARCH('💰 BÁO GIÁ'!$C$27,$A1870)),ISNUMBER(SEARCH('💰 BÁO GIÁ'!$C$27,$B1870)))),1,0)</f>
        <v/>
      </c>
      <c r="O1870">
        <f>IF(N1870&gt;N(N1869),N1870,"")</f>
        <v/>
      </c>
    </row>
    <row r="1871">
      <c r="A1871">
        <f>IF('🔧 XY LANH'!A827="","",'🔧 XY LANH'!A827)</f>
        <v/>
      </c>
      <c r="B1871">
        <f>IF('🔧 XY LANH'!A827="","",'🔧 XY LANH'!N827)</f>
        <v/>
      </c>
      <c r="C1871">
        <f>IF('🔧 XY LANH'!A827="","","Xy lanh")</f>
        <v/>
      </c>
      <c r="D1871">
        <f>IF('🔧 XY LANH'!A827="","",'🔧 XY LANH'!I827)</f>
        <v/>
      </c>
      <c r="E1871">
        <f>IF('🔧 XY LANH'!A827="","",'🔧 XY LANH'!#REF!)</f>
        <v/>
      </c>
      <c r="F1871">
        <f>IF('🔧 XY LANH'!A827="","",'🔧 XY LANH'!J827)</f>
        <v/>
      </c>
      <c r="G1871">
        <f>IF('🔧 XY LANH'!A827="","",'🔧 XY LANH'!K827)</f>
        <v/>
      </c>
      <c r="H1871">
        <f>IF('🔧 XY LANH'!A827="","",'🔧 XY LANH'!L827)</f>
        <v/>
      </c>
      <c r="I1871">
        <f>IF('🔧 XY LANH'!A827="","",'🔧 XY LANH'!M827)</f>
        <v/>
      </c>
      <c r="J1871">
        <f>IF('🔧 XY LANH'!A827="","",'🔧 XY LANH'!#REF!)</f>
        <v/>
      </c>
      <c r="L1871">
        <f>N(L1870)+IF(AND('🔎 TRA CỨU NHANH'!$C$2&lt;&gt;"",OR(ISNUMBER(SEARCH('🔎 TRA CỨU NHANH'!$C$2,$A1871)),ISNUMBER(SEARCH('🔎 TRA CỨU NHANH'!$C$2,$B1871)))),1,0)</f>
        <v/>
      </c>
      <c r="M1871">
        <f>IF(L1871&gt;N(L1870),L1871,"")</f>
        <v/>
      </c>
      <c r="N1871">
        <f>N(N1870)+IF(AND('💰 BÁO GIÁ'!$C$27&lt;&gt;"",OR(ISNUMBER(SEARCH('💰 BÁO GIÁ'!$C$27,$A1871)),ISNUMBER(SEARCH('💰 BÁO GIÁ'!$C$27,$B1871)))),1,0)</f>
        <v/>
      </c>
      <c r="O1871">
        <f>IF(N1871&gt;N(N1870),N1871,"")</f>
        <v/>
      </c>
    </row>
    <row r="1872">
      <c r="A1872">
        <f>IF('🔧 XY LANH'!A828="","",'🔧 XY LANH'!A828)</f>
        <v/>
      </c>
      <c r="B1872">
        <f>IF('🔧 XY LANH'!A828="","",'🔧 XY LANH'!N828)</f>
        <v/>
      </c>
      <c r="C1872">
        <f>IF('🔧 XY LANH'!A828="","","Xy lanh")</f>
        <v/>
      </c>
      <c r="D1872">
        <f>IF('🔧 XY LANH'!A828="","",'🔧 XY LANH'!I828)</f>
        <v/>
      </c>
      <c r="E1872">
        <f>IF('🔧 XY LANH'!A828="","",'🔧 XY LANH'!#REF!)</f>
        <v/>
      </c>
      <c r="F1872">
        <f>IF('🔧 XY LANH'!A828="","",'🔧 XY LANH'!J828)</f>
        <v/>
      </c>
      <c r="G1872">
        <f>IF('🔧 XY LANH'!A828="","",'🔧 XY LANH'!K828)</f>
        <v/>
      </c>
      <c r="H1872">
        <f>IF('🔧 XY LANH'!A828="","",'🔧 XY LANH'!L828)</f>
        <v/>
      </c>
      <c r="I1872">
        <f>IF('🔧 XY LANH'!A828="","",'🔧 XY LANH'!M828)</f>
        <v/>
      </c>
      <c r="J1872">
        <f>IF('🔧 XY LANH'!A828="","",'🔧 XY LANH'!#REF!)</f>
        <v/>
      </c>
      <c r="L1872">
        <f>N(L1871)+IF(AND('🔎 TRA CỨU NHANH'!$C$2&lt;&gt;"",OR(ISNUMBER(SEARCH('🔎 TRA CỨU NHANH'!$C$2,$A1872)),ISNUMBER(SEARCH('🔎 TRA CỨU NHANH'!$C$2,$B1872)))),1,0)</f>
        <v/>
      </c>
      <c r="M1872">
        <f>IF(L1872&gt;N(L1871),L1872,"")</f>
        <v/>
      </c>
      <c r="N1872">
        <f>N(N1871)+IF(AND('💰 BÁO GIÁ'!$C$27&lt;&gt;"",OR(ISNUMBER(SEARCH('💰 BÁO GIÁ'!$C$27,$A1872)),ISNUMBER(SEARCH('💰 BÁO GIÁ'!$C$27,$B1872)))),1,0)</f>
        <v/>
      </c>
      <c r="O1872">
        <f>IF(N1872&gt;N(N1871),N1872,"")</f>
        <v/>
      </c>
    </row>
    <row r="1873">
      <c r="A1873">
        <f>IF('🔧 XY LANH'!A829="","",'🔧 XY LANH'!A829)</f>
        <v/>
      </c>
      <c r="B1873">
        <f>IF('🔧 XY LANH'!A829="","",'🔧 XY LANH'!N829)</f>
        <v/>
      </c>
      <c r="C1873">
        <f>IF('🔧 XY LANH'!A829="","","Xy lanh")</f>
        <v/>
      </c>
      <c r="D1873">
        <f>IF('🔧 XY LANH'!A829="","",'🔧 XY LANH'!I829)</f>
        <v/>
      </c>
      <c r="E1873">
        <f>IF('🔧 XY LANH'!A829="","",'🔧 XY LANH'!#REF!)</f>
        <v/>
      </c>
      <c r="F1873">
        <f>IF('🔧 XY LANH'!A829="","",'🔧 XY LANH'!J829)</f>
        <v/>
      </c>
      <c r="G1873">
        <f>IF('🔧 XY LANH'!A829="","",'🔧 XY LANH'!K829)</f>
        <v/>
      </c>
      <c r="H1873">
        <f>IF('🔧 XY LANH'!A829="","",'🔧 XY LANH'!L829)</f>
        <v/>
      </c>
      <c r="I1873">
        <f>IF('🔧 XY LANH'!A829="","",'🔧 XY LANH'!M829)</f>
        <v/>
      </c>
      <c r="J1873">
        <f>IF('🔧 XY LANH'!A829="","",'🔧 XY LANH'!#REF!)</f>
        <v/>
      </c>
      <c r="L1873">
        <f>N(L1872)+IF(AND('🔎 TRA CỨU NHANH'!$C$2&lt;&gt;"",OR(ISNUMBER(SEARCH('🔎 TRA CỨU NHANH'!$C$2,$A1873)),ISNUMBER(SEARCH('🔎 TRA CỨU NHANH'!$C$2,$B1873)))),1,0)</f>
        <v/>
      </c>
      <c r="M1873">
        <f>IF(L1873&gt;N(L1872),L1873,"")</f>
        <v/>
      </c>
      <c r="N1873">
        <f>N(N1872)+IF(AND('💰 BÁO GIÁ'!$C$27&lt;&gt;"",OR(ISNUMBER(SEARCH('💰 BÁO GIÁ'!$C$27,$A1873)),ISNUMBER(SEARCH('💰 BÁO GIÁ'!$C$27,$B1873)))),1,0)</f>
        <v/>
      </c>
      <c r="O1873">
        <f>IF(N1873&gt;N(N1872),N1873,"")</f>
        <v/>
      </c>
    </row>
    <row r="1874">
      <c r="A1874">
        <f>IF('🔧 XY LANH'!A830="","",'🔧 XY LANH'!A830)</f>
        <v/>
      </c>
      <c r="B1874">
        <f>IF('🔧 XY LANH'!A830="","",'🔧 XY LANH'!N830)</f>
        <v/>
      </c>
      <c r="C1874">
        <f>IF('🔧 XY LANH'!A830="","","Xy lanh")</f>
        <v/>
      </c>
      <c r="D1874">
        <f>IF('🔧 XY LANH'!A830="","",'🔧 XY LANH'!I830)</f>
        <v/>
      </c>
      <c r="E1874">
        <f>IF('🔧 XY LANH'!A830="","",'🔧 XY LANH'!#REF!)</f>
        <v/>
      </c>
      <c r="F1874">
        <f>IF('🔧 XY LANH'!A830="","",'🔧 XY LANH'!J830)</f>
        <v/>
      </c>
      <c r="G1874">
        <f>IF('🔧 XY LANH'!A830="","",'🔧 XY LANH'!K830)</f>
        <v/>
      </c>
      <c r="H1874">
        <f>IF('🔧 XY LANH'!A830="","",'🔧 XY LANH'!L830)</f>
        <v/>
      </c>
      <c r="I1874">
        <f>IF('🔧 XY LANH'!A830="","",'🔧 XY LANH'!M830)</f>
        <v/>
      </c>
      <c r="J1874">
        <f>IF('🔧 XY LANH'!A830="","",'🔧 XY LANH'!#REF!)</f>
        <v/>
      </c>
      <c r="L1874">
        <f>N(L1873)+IF(AND('🔎 TRA CỨU NHANH'!$C$2&lt;&gt;"",OR(ISNUMBER(SEARCH('🔎 TRA CỨU NHANH'!$C$2,$A1874)),ISNUMBER(SEARCH('🔎 TRA CỨU NHANH'!$C$2,$B1874)))),1,0)</f>
        <v/>
      </c>
      <c r="M1874">
        <f>IF(L1874&gt;N(L1873),L1874,"")</f>
        <v/>
      </c>
      <c r="N1874">
        <f>N(N1873)+IF(AND('💰 BÁO GIÁ'!$C$27&lt;&gt;"",OR(ISNUMBER(SEARCH('💰 BÁO GIÁ'!$C$27,$A1874)),ISNUMBER(SEARCH('💰 BÁO GIÁ'!$C$27,$B1874)))),1,0)</f>
        <v/>
      </c>
      <c r="O1874">
        <f>IF(N1874&gt;N(N1873),N1874,"")</f>
        <v/>
      </c>
    </row>
    <row r="1875">
      <c r="A1875">
        <f>IF('🔧 XY LANH'!A831="","",'🔧 XY LANH'!A831)</f>
        <v/>
      </c>
      <c r="B1875">
        <f>IF('🔧 XY LANH'!A831="","",'🔧 XY LANH'!N831)</f>
        <v/>
      </c>
      <c r="C1875">
        <f>IF('🔧 XY LANH'!A831="","","Xy lanh")</f>
        <v/>
      </c>
      <c r="D1875">
        <f>IF('🔧 XY LANH'!A831="","",'🔧 XY LANH'!I831)</f>
        <v/>
      </c>
      <c r="E1875">
        <f>IF('🔧 XY LANH'!A831="","",'🔧 XY LANH'!#REF!)</f>
        <v/>
      </c>
      <c r="F1875">
        <f>IF('🔧 XY LANH'!A831="","",'🔧 XY LANH'!J831)</f>
        <v/>
      </c>
      <c r="G1875">
        <f>IF('🔧 XY LANH'!A831="","",'🔧 XY LANH'!K831)</f>
        <v/>
      </c>
      <c r="H1875">
        <f>IF('🔧 XY LANH'!A831="","",'🔧 XY LANH'!L831)</f>
        <v/>
      </c>
      <c r="I1875">
        <f>IF('🔧 XY LANH'!A831="","",'🔧 XY LANH'!M831)</f>
        <v/>
      </c>
      <c r="J1875">
        <f>IF('🔧 XY LANH'!A831="","",'🔧 XY LANH'!#REF!)</f>
        <v/>
      </c>
      <c r="L1875">
        <f>N(L1874)+IF(AND('🔎 TRA CỨU NHANH'!$C$2&lt;&gt;"",OR(ISNUMBER(SEARCH('🔎 TRA CỨU NHANH'!$C$2,$A1875)),ISNUMBER(SEARCH('🔎 TRA CỨU NHANH'!$C$2,$B1875)))),1,0)</f>
        <v/>
      </c>
      <c r="M1875">
        <f>IF(L1875&gt;N(L1874),L1875,"")</f>
        <v/>
      </c>
      <c r="N1875">
        <f>N(N1874)+IF(AND('💰 BÁO GIÁ'!$C$27&lt;&gt;"",OR(ISNUMBER(SEARCH('💰 BÁO GIÁ'!$C$27,$A1875)),ISNUMBER(SEARCH('💰 BÁO GIÁ'!$C$27,$B1875)))),1,0)</f>
        <v/>
      </c>
      <c r="O1875">
        <f>IF(N1875&gt;N(N1874),N1875,"")</f>
        <v/>
      </c>
    </row>
    <row r="1876">
      <c r="A1876">
        <f>IF('🔧 XY LANH'!A832="","",'🔧 XY LANH'!A832)</f>
        <v/>
      </c>
      <c r="B1876">
        <f>IF('🔧 XY LANH'!A832="","",'🔧 XY LANH'!N832)</f>
        <v/>
      </c>
      <c r="C1876">
        <f>IF('🔧 XY LANH'!A832="","","Xy lanh")</f>
        <v/>
      </c>
      <c r="D1876">
        <f>IF('🔧 XY LANH'!A832="","",'🔧 XY LANH'!I832)</f>
        <v/>
      </c>
      <c r="E1876">
        <f>IF('🔧 XY LANH'!A832="","",'🔧 XY LANH'!#REF!)</f>
        <v/>
      </c>
      <c r="F1876">
        <f>IF('🔧 XY LANH'!A832="","",'🔧 XY LANH'!J832)</f>
        <v/>
      </c>
      <c r="G1876">
        <f>IF('🔧 XY LANH'!A832="","",'🔧 XY LANH'!K832)</f>
        <v/>
      </c>
      <c r="H1876">
        <f>IF('🔧 XY LANH'!A832="","",'🔧 XY LANH'!L832)</f>
        <v/>
      </c>
      <c r="I1876">
        <f>IF('🔧 XY LANH'!A832="","",'🔧 XY LANH'!M832)</f>
        <v/>
      </c>
      <c r="J1876">
        <f>IF('🔧 XY LANH'!A832="","",'🔧 XY LANH'!#REF!)</f>
        <v/>
      </c>
      <c r="L1876">
        <f>N(L1875)+IF(AND('🔎 TRA CỨU NHANH'!$C$2&lt;&gt;"",OR(ISNUMBER(SEARCH('🔎 TRA CỨU NHANH'!$C$2,$A1876)),ISNUMBER(SEARCH('🔎 TRA CỨU NHANH'!$C$2,$B1876)))),1,0)</f>
        <v/>
      </c>
      <c r="M1876">
        <f>IF(L1876&gt;N(L1875),L1876,"")</f>
        <v/>
      </c>
      <c r="N1876">
        <f>N(N1875)+IF(AND('💰 BÁO GIÁ'!$C$27&lt;&gt;"",OR(ISNUMBER(SEARCH('💰 BÁO GIÁ'!$C$27,$A1876)),ISNUMBER(SEARCH('💰 BÁO GIÁ'!$C$27,$B1876)))),1,0)</f>
        <v/>
      </c>
      <c r="O1876">
        <f>IF(N1876&gt;N(N1875),N1876,"")</f>
        <v/>
      </c>
    </row>
    <row r="1877">
      <c r="A1877">
        <f>IF('🔧 XY LANH'!A833="","",'🔧 XY LANH'!A833)</f>
        <v/>
      </c>
      <c r="B1877">
        <f>IF('🔧 XY LANH'!A833="","",'🔧 XY LANH'!N833)</f>
        <v/>
      </c>
      <c r="C1877">
        <f>IF('🔧 XY LANH'!A833="","","Xy lanh")</f>
        <v/>
      </c>
      <c r="D1877">
        <f>IF('🔧 XY LANH'!A833="","",'🔧 XY LANH'!I833)</f>
        <v/>
      </c>
      <c r="E1877">
        <f>IF('🔧 XY LANH'!A833="","",'🔧 XY LANH'!#REF!)</f>
        <v/>
      </c>
      <c r="F1877">
        <f>IF('🔧 XY LANH'!A833="","",'🔧 XY LANH'!J833)</f>
        <v/>
      </c>
      <c r="G1877">
        <f>IF('🔧 XY LANH'!A833="","",'🔧 XY LANH'!K833)</f>
        <v/>
      </c>
      <c r="H1877">
        <f>IF('🔧 XY LANH'!A833="","",'🔧 XY LANH'!L833)</f>
        <v/>
      </c>
      <c r="I1877">
        <f>IF('🔧 XY LANH'!A833="","",'🔧 XY LANH'!M833)</f>
        <v/>
      </c>
      <c r="J1877">
        <f>IF('🔧 XY LANH'!A833="","",'🔧 XY LANH'!#REF!)</f>
        <v/>
      </c>
      <c r="L1877">
        <f>N(L1876)+IF(AND('🔎 TRA CỨU NHANH'!$C$2&lt;&gt;"",OR(ISNUMBER(SEARCH('🔎 TRA CỨU NHANH'!$C$2,$A1877)),ISNUMBER(SEARCH('🔎 TRA CỨU NHANH'!$C$2,$B1877)))),1,0)</f>
        <v/>
      </c>
      <c r="M1877">
        <f>IF(L1877&gt;N(L1876),L1877,"")</f>
        <v/>
      </c>
      <c r="N1877">
        <f>N(N1876)+IF(AND('💰 BÁO GIÁ'!$C$27&lt;&gt;"",OR(ISNUMBER(SEARCH('💰 BÁO GIÁ'!$C$27,$A1877)),ISNUMBER(SEARCH('💰 BÁO GIÁ'!$C$27,$B1877)))),1,0)</f>
        <v/>
      </c>
      <c r="O1877">
        <f>IF(N1877&gt;N(N1876),N1877,"")</f>
        <v/>
      </c>
    </row>
    <row r="1878">
      <c r="A1878">
        <f>IF('🔧 XY LANH'!A834="","",'🔧 XY LANH'!A834)</f>
        <v/>
      </c>
      <c r="B1878">
        <f>IF('🔧 XY LANH'!A834="","",'🔧 XY LANH'!N834)</f>
        <v/>
      </c>
      <c r="C1878">
        <f>IF('🔧 XY LANH'!A834="","","Xy lanh")</f>
        <v/>
      </c>
      <c r="D1878">
        <f>IF('🔧 XY LANH'!A834="","",'🔧 XY LANH'!I834)</f>
        <v/>
      </c>
      <c r="E1878">
        <f>IF('🔧 XY LANH'!A834="","",'🔧 XY LANH'!#REF!)</f>
        <v/>
      </c>
      <c r="F1878">
        <f>IF('🔧 XY LANH'!A834="","",'🔧 XY LANH'!J834)</f>
        <v/>
      </c>
      <c r="G1878">
        <f>IF('🔧 XY LANH'!A834="","",'🔧 XY LANH'!K834)</f>
        <v/>
      </c>
      <c r="H1878">
        <f>IF('🔧 XY LANH'!A834="","",'🔧 XY LANH'!L834)</f>
        <v/>
      </c>
      <c r="I1878">
        <f>IF('🔧 XY LANH'!A834="","",'🔧 XY LANH'!M834)</f>
        <v/>
      </c>
      <c r="J1878">
        <f>IF('🔧 XY LANH'!A834="","",'🔧 XY LANH'!#REF!)</f>
        <v/>
      </c>
      <c r="L1878">
        <f>N(L1877)+IF(AND('🔎 TRA CỨU NHANH'!$C$2&lt;&gt;"",OR(ISNUMBER(SEARCH('🔎 TRA CỨU NHANH'!$C$2,$A1878)),ISNUMBER(SEARCH('🔎 TRA CỨU NHANH'!$C$2,$B1878)))),1,0)</f>
        <v/>
      </c>
      <c r="M1878">
        <f>IF(L1878&gt;N(L1877),L1878,"")</f>
        <v/>
      </c>
      <c r="N1878">
        <f>N(N1877)+IF(AND('💰 BÁO GIÁ'!$C$27&lt;&gt;"",OR(ISNUMBER(SEARCH('💰 BÁO GIÁ'!$C$27,$A1878)),ISNUMBER(SEARCH('💰 BÁO GIÁ'!$C$27,$B1878)))),1,0)</f>
        <v/>
      </c>
      <c r="O1878">
        <f>IF(N1878&gt;N(N1877),N1878,"")</f>
        <v/>
      </c>
    </row>
    <row r="1879">
      <c r="A1879">
        <f>IF('🔧 XY LANH'!A835="","",'🔧 XY LANH'!A835)</f>
        <v/>
      </c>
      <c r="B1879">
        <f>IF('🔧 XY LANH'!A835="","",'🔧 XY LANH'!N835)</f>
        <v/>
      </c>
      <c r="C1879">
        <f>IF('🔧 XY LANH'!A835="","","Xy lanh")</f>
        <v/>
      </c>
      <c r="D1879">
        <f>IF('🔧 XY LANH'!A835="","",'🔧 XY LANH'!I835)</f>
        <v/>
      </c>
      <c r="E1879">
        <f>IF('🔧 XY LANH'!A835="","",'🔧 XY LANH'!#REF!)</f>
        <v/>
      </c>
      <c r="F1879">
        <f>IF('🔧 XY LANH'!A835="","",'🔧 XY LANH'!J835)</f>
        <v/>
      </c>
      <c r="G1879">
        <f>IF('🔧 XY LANH'!A835="","",'🔧 XY LANH'!K835)</f>
        <v/>
      </c>
      <c r="H1879">
        <f>IF('🔧 XY LANH'!A835="","",'🔧 XY LANH'!L835)</f>
        <v/>
      </c>
      <c r="I1879">
        <f>IF('🔧 XY LANH'!A835="","",'🔧 XY LANH'!M835)</f>
        <v/>
      </c>
      <c r="J1879">
        <f>IF('🔧 XY LANH'!A835="","",'🔧 XY LANH'!#REF!)</f>
        <v/>
      </c>
      <c r="L1879">
        <f>N(L1878)+IF(AND('🔎 TRA CỨU NHANH'!$C$2&lt;&gt;"",OR(ISNUMBER(SEARCH('🔎 TRA CỨU NHANH'!$C$2,$A1879)),ISNUMBER(SEARCH('🔎 TRA CỨU NHANH'!$C$2,$B1879)))),1,0)</f>
        <v/>
      </c>
      <c r="M1879">
        <f>IF(L1879&gt;N(L1878),L1879,"")</f>
        <v/>
      </c>
      <c r="N1879">
        <f>N(N1878)+IF(AND('💰 BÁO GIÁ'!$C$27&lt;&gt;"",OR(ISNUMBER(SEARCH('💰 BÁO GIÁ'!$C$27,$A1879)),ISNUMBER(SEARCH('💰 BÁO GIÁ'!$C$27,$B1879)))),1,0)</f>
        <v/>
      </c>
      <c r="O1879">
        <f>IF(N1879&gt;N(N1878),N1879,"")</f>
        <v/>
      </c>
    </row>
    <row r="1880">
      <c r="A1880">
        <f>IF('🔧 XY LANH'!A836="","",'🔧 XY LANH'!A836)</f>
        <v/>
      </c>
      <c r="B1880">
        <f>IF('🔧 XY LANH'!A836="","",'🔧 XY LANH'!N836)</f>
        <v/>
      </c>
      <c r="C1880">
        <f>IF('🔧 XY LANH'!A836="","","Xy lanh")</f>
        <v/>
      </c>
      <c r="D1880">
        <f>IF('🔧 XY LANH'!A836="","",'🔧 XY LANH'!I836)</f>
        <v/>
      </c>
      <c r="E1880">
        <f>IF('🔧 XY LANH'!A836="","",'🔧 XY LANH'!#REF!)</f>
        <v/>
      </c>
      <c r="F1880">
        <f>IF('🔧 XY LANH'!A836="","",'🔧 XY LANH'!J836)</f>
        <v/>
      </c>
      <c r="G1880">
        <f>IF('🔧 XY LANH'!A836="","",'🔧 XY LANH'!K836)</f>
        <v/>
      </c>
      <c r="H1880">
        <f>IF('🔧 XY LANH'!A836="","",'🔧 XY LANH'!L836)</f>
        <v/>
      </c>
      <c r="I1880">
        <f>IF('🔧 XY LANH'!A836="","",'🔧 XY LANH'!M836)</f>
        <v/>
      </c>
      <c r="J1880">
        <f>IF('🔧 XY LANH'!A836="","",'🔧 XY LANH'!#REF!)</f>
        <v/>
      </c>
      <c r="L1880">
        <f>N(L1879)+IF(AND('🔎 TRA CỨU NHANH'!$C$2&lt;&gt;"",OR(ISNUMBER(SEARCH('🔎 TRA CỨU NHANH'!$C$2,$A1880)),ISNUMBER(SEARCH('🔎 TRA CỨU NHANH'!$C$2,$B1880)))),1,0)</f>
        <v/>
      </c>
      <c r="M1880">
        <f>IF(L1880&gt;N(L1879),L1880,"")</f>
        <v/>
      </c>
      <c r="N1880">
        <f>N(N1879)+IF(AND('💰 BÁO GIÁ'!$C$27&lt;&gt;"",OR(ISNUMBER(SEARCH('💰 BÁO GIÁ'!$C$27,$A1880)),ISNUMBER(SEARCH('💰 BÁO GIÁ'!$C$27,$B1880)))),1,0)</f>
        <v/>
      </c>
      <c r="O1880">
        <f>IF(N1880&gt;N(N1879),N1880,"")</f>
        <v/>
      </c>
    </row>
    <row r="1881">
      <c r="A1881">
        <f>IF('🔧 XY LANH'!A837="","",'🔧 XY LANH'!A837)</f>
        <v/>
      </c>
      <c r="B1881">
        <f>IF('🔧 XY LANH'!A837="","",'🔧 XY LANH'!N837)</f>
        <v/>
      </c>
      <c r="C1881">
        <f>IF('🔧 XY LANH'!A837="","","Xy lanh")</f>
        <v/>
      </c>
      <c r="D1881">
        <f>IF('🔧 XY LANH'!A837="","",'🔧 XY LANH'!I837)</f>
        <v/>
      </c>
      <c r="E1881">
        <f>IF('🔧 XY LANH'!A837="","",'🔧 XY LANH'!#REF!)</f>
        <v/>
      </c>
      <c r="F1881">
        <f>IF('🔧 XY LANH'!A837="","",'🔧 XY LANH'!J837)</f>
        <v/>
      </c>
      <c r="G1881">
        <f>IF('🔧 XY LANH'!A837="","",'🔧 XY LANH'!K837)</f>
        <v/>
      </c>
      <c r="H1881">
        <f>IF('🔧 XY LANH'!A837="","",'🔧 XY LANH'!L837)</f>
        <v/>
      </c>
      <c r="I1881">
        <f>IF('🔧 XY LANH'!A837="","",'🔧 XY LANH'!M837)</f>
        <v/>
      </c>
      <c r="J1881">
        <f>IF('🔧 XY LANH'!A837="","",'🔧 XY LANH'!#REF!)</f>
        <v/>
      </c>
      <c r="L1881">
        <f>N(L1880)+IF(AND('🔎 TRA CỨU NHANH'!$C$2&lt;&gt;"",OR(ISNUMBER(SEARCH('🔎 TRA CỨU NHANH'!$C$2,$A1881)),ISNUMBER(SEARCH('🔎 TRA CỨU NHANH'!$C$2,$B1881)))),1,0)</f>
        <v/>
      </c>
      <c r="M1881">
        <f>IF(L1881&gt;N(L1880),L1881,"")</f>
        <v/>
      </c>
      <c r="N1881">
        <f>N(N1880)+IF(AND('💰 BÁO GIÁ'!$C$27&lt;&gt;"",OR(ISNUMBER(SEARCH('💰 BÁO GIÁ'!$C$27,$A1881)),ISNUMBER(SEARCH('💰 BÁO GIÁ'!$C$27,$B1881)))),1,0)</f>
        <v/>
      </c>
      <c r="O1881">
        <f>IF(N1881&gt;N(N1880),N1881,"")</f>
        <v/>
      </c>
    </row>
    <row r="1882">
      <c r="A1882">
        <f>IF('🔧 XY LANH'!A838="","",'🔧 XY LANH'!A838)</f>
        <v/>
      </c>
      <c r="B1882">
        <f>IF('🔧 XY LANH'!A838="","",'🔧 XY LANH'!N838)</f>
        <v/>
      </c>
      <c r="C1882">
        <f>IF('🔧 XY LANH'!A838="","","Xy lanh")</f>
        <v/>
      </c>
      <c r="D1882">
        <f>IF('🔧 XY LANH'!A838="","",'🔧 XY LANH'!I838)</f>
        <v/>
      </c>
      <c r="E1882">
        <f>IF('🔧 XY LANH'!A838="","",'🔧 XY LANH'!#REF!)</f>
        <v/>
      </c>
      <c r="F1882">
        <f>IF('🔧 XY LANH'!A838="","",'🔧 XY LANH'!J838)</f>
        <v/>
      </c>
      <c r="G1882">
        <f>IF('🔧 XY LANH'!A838="","",'🔧 XY LANH'!K838)</f>
        <v/>
      </c>
      <c r="H1882">
        <f>IF('🔧 XY LANH'!A838="","",'🔧 XY LANH'!L838)</f>
        <v/>
      </c>
      <c r="I1882">
        <f>IF('🔧 XY LANH'!A838="","",'🔧 XY LANH'!M838)</f>
        <v/>
      </c>
      <c r="J1882">
        <f>IF('🔧 XY LANH'!A838="","",'🔧 XY LANH'!#REF!)</f>
        <v/>
      </c>
      <c r="L1882">
        <f>N(L1881)+IF(AND('🔎 TRA CỨU NHANH'!$C$2&lt;&gt;"",OR(ISNUMBER(SEARCH('🔎 TRA CỨU NHANH'!$C$2,$A1882)),ISNUMBER(SEARCH('🔎 TRA CỨU NHANH'!$C$2,$B1882)))),1,0)</f>
        <v/>
      </c>
      <c r="M1882">
        <f>IF(L1882&gt;N(L1881),L1882,"")</f>
        <v/>
      </c>
      <c r="N1882">
        <f>N(N1881)+IF(AND('💰 BÁO GIÁ'!$C$27&lt;&gt;"",OR(ISNUMBER(SEARCH('💰 BÁO GIÁ'!$C$27,$A1882)),ISNUMBER(SEARCH('💰 BÁO GIÁ'!$C$27,$B1882)))),1,0)</f>
        <v/>
      </c>
      <c r="O1882">
        <f>IF(N1882&gt;N(N1881),N1882,"")</f>
        <v/>
      </c>
    </row>
    <row r="1883">
      <c r="A1883">
        <f>IF('🔧 XY LANH'!A839="","",'🔧 XY LANH'!A839)</f>
        <v/>
      </c>
      <c r="B1883">
        <f>IF('🔧 XY LANH'!A839="","",'🔧 XY LANH'!N839)</f>
        <v/>
      </c>
      <c r="C1883">
        <f>IF('🔧 XY LANH'!A839="","","Xy lanh")</f>
        <v/>
      </c>
      <c r="D1883">
        <f>IF('🔧 XY LANH'!A839="","",'🔧 XY LANH'!I839)</f>
        <v/>
      </c>
      <c r="E1883">
        <f>IF('🔧 XY LANH'!A839="","",'🔧 XY LANH'!#REF!)</f>
        <v/>
      </c>
      <c r="F1883">
        <f>IF('🔧 XY LANH'!A839="","",'🔧 XY LANH'!J839)</f>
        <v/>
      </c>
      <c r="G1883">
        <f>IF('🔧 XY LANH'!A839="","",'🔧 XY LANH'!K839)</f>
        <v/>
      </c>
      <c r="H1883">
        <f>IF('🔧 XY LANH'!A839="","",'🔧 XY LANH'!L839)</f>
        <v/>
      </c>
      <c r="I1883">
        <f>IF('🔧 XY LANH'!A839="","",'🔧 XY LANH'!M839)</f>
        <v/>
      </c>
      <c r="J1883">
        <f>IF('🔧 XY LANH'!A839="","",'🔧 XY LANH'!#REF!)</f>
        <v/>
      </c>
      <c r="L1883">
        <f>N(L1882)+IF(AND('🔎 TRA CỨU NHANH'!$C$2&lt;&gt;"",OR(ISNUMBER(SEARCH('🔎 TRA CỨU NHANH'!$C$2,$A1883)),ISNUMBER(SEARCH('🔎 TRA CỨU NHANH'!$C$2,$B1883)))),1,0)</f>
        <v/>
      </c>
      <c r="M1883">
        <f>IF(L1883&gt;N(L1882),L1883,"")</f>
        <v/>
      </c>
      <c r="N1883">
        <f>N(N1882)+IF(AND('💰 BÁO GIÁ'!$C$27&lt;&gt;"",OR(ISNUMBER(SEARCH('💰 BÁO GIÁ'!$C$27,$A1883)),ISNUMBER(SEARCH('💰 BÁO GIÁ'!$C$27,$B1883)))),1,0)</f>
        <v/>
      </c>
      <c r="O1883">
        <f>IF(N1883&gt;N(N1882),N1883,"")</f>
        <v/>
      </c>
    </row>
    <row r="1884">
      <c r="A1884">
        <f>IF('🔧 XY LANH'!A840="","",'🔧 XY LANH'!A840)</f>
        <v/>
      </c>
      <c r="B1884">
        <f>IF('🔧 XY LANH'!A840="","",'🔧 XY LANH'!N840)</f>
        <v/>
      </c>
      <c r="C1884">
        <f>IF('🔧 XY LANH'!A840="","","Xy lanh")</f>
        <v/>
      </c>
      <c r="D1884">
        <f>IF('🔧 XY LANH'!A840="","",'🔧 XY LANH'!I840)</f>
        <v/>
      </c>
      <c r="E1884">
        <f>IF('🔧 XY LANH'!A840="","",'🔧 XY LANH'!#REF!)</f>
        <v/>
      </c>
      <c r="F1884">
        <f>IF('🔧 XY LANH'!A840="","",'🔧 XY LANH'!J840)</f>
        <v/>
      </c>
      <c r="G1884">
        <f>IF('🔧 XY LANH'!A840="","",'🔧 XY LANH'!K840)</f>
        <v/>
      </c>
      <c r="H1884">
        <f>IF('🔧 XY LANH'!A840="","",'🔧 XY LANH'!L840)</f>
        <v/>
      </c>
      <c r="I1884">
        <f>IF('🔧 XY LANH'!A840="","",'🔧 XY LANH'!M840)</f>
        <v/>
      </c>
      <c r="J1884">
        <f>IF('🔧 XY LANH'!A840="","",'🔧 XY LANH'!#REF!)</f>
        <v/>
      </c>
      <c r="L1884">
        <f>N(L1883)+IF(AND('🔎 TRA CỨU NHANH'!$C$2&lt;&gt;"",OR(ISNUMBER(SEARCH('🔎 TRA CỨU NHANH'!$C$2,$A1884)),ISNUMBER(SEARCH('🔎 TRA CỨU NHANH'!$C$2,$B1884)))),1,0)</f>
        <v/>
      </c>
      <c r="M1884">
        <f>IF(L1884&gt;N(L1883),L1884,"")</f>
        <v/>
      </c>
      <c r="N1884">
        <f>N(N1883)+IF(AND('💰 BÁO GIÁ'!$C$27&lt;&gt;"",OR(ISNUMBER(SEARCH('💰 BÁO GIÁ'!$C$27,$A1884)),ISNUMBER(SEARCH('💰 BÁO GIÁ'!$C$27,$B1884)))),1,0)</f>
        <v/>
      </c>
      <c r="O1884">
        <f>IF(N1884&gt;N(N1883),N1884,"")</f>
        <v/>
      </c>
    </row>
    <row r="1885">
      <c r="A1885">
        <f>IF('🔧 XY LANH'!A841="","",'🔧 XY LANH'!A841)</f>
        <v/>
      </c>
      <c r="B1885">
        <f>IF('🔧 XY LANH'!A841="","",'🔧 XY LANH'!N841)</f>
        <v/>
      </c>
      <c r="C1885">
        <f>IF('🔧 XY LANH'!A841="","","Xy lanh")</f>
        <v/>
      </c>
      <c r="D1885">
        <f>IF('🔧 XY LANH'!A841="","",'🔧 XY LANH'!I841)</f>
        <v/>
      </c>
      <c r="E1885">
        <f>IF('🔧 XY LANH'!A841="","",'🔧 XY LANH'!#REF!)</f>
        <v/>
      </c>
      <c r="F1885">
        <f>IF('🔧 XY LANH'!A841="","",'🔧 XY LANH'!J841)</f>
        <v/>
      </c>
      <c r="G1885">
        <f>IF('🔧 XY LANH'!A841="","",'🔧 XY LANH'!K841)</f>
        <v/>
      </c>
      <c r="H1885">
        <f>IF('🔧 XY LANH'!A841="","",'🔧 XY LANH'!L841)</f>
        <v/>
      </c>
      <c r="I1885">
        <f>IF('🔧 XY LANH'!A841="","",'🔧 XY LANH'!M841)</f>
        <v/>
      </c>
      <c r="J1885">
        <f>IF('🔧 XY LANH'!A841="","",'🔧 XY LANH'!#REF!)</f>
        <v/>
      </c>
      <c r="L1885">
        <f>N(L1884)+IF(AND('🔎 TRA CỨU NHANH'!$C$2&lt;&gt;"",OR(ISNUMBER(SEARCH('🔎 TRA CỨU NHANH'!$C$2,$A1885)),ISNUMBER(SEARCH('🔎 TRA CỨU NHANH'!$C$2,$B1885)))),1,0)</f>
        <v/>
      </c>
      <c r="M1885">
        <f>IF(L1885&gt;N(L1884),L1885,"")</f>
        <v/>
      </c>
      <c r="N1885">
        <f>N(N1884)+IF(AND('💰 BÁO GIÁ'!$C$27&lt;&gt;"",OR(ISNUMBER(SEARCH('💰 BÁO GIÁ'!$C$27,$A1885)),ISNUMBER(SEARCH('💰 BÁO GIÁ'!$C$27,$B1885)))),1,0)</f>
        <v/>
      </c>
      <c r="O1885">
        <f>IF(N1885&gt;N(N1884),N1885,"")</f>
        <v/>
      </c>
    </row>
    <row r="1886">
      <c r="A1886">
        <f>IF('🔧 XY LANH'!A842="","",'🔧 XY LANH'!A842)</f>
        <v/>
      </c>
      <c r="B1886">
        <f>IF('🔧 XY LANH'!A842="","",'🔧 XY LANH'!N842)</f>
        <v/>
      </c>
      <c r="C1886">
        <f>IF('🔧 XY LANH'!A842="","","Xy lanh")</f>
        <v/>
      </c>
      <c r="D1886">
        <f>IF('🔧 XY LANH'!A842="","",'🔧 XY LANH'!I842)</f>
        <v/>
      </c>
      <c r="E1886">
        <f>IF('🔧 XY LANH'!A842="","",'🔧 XY LANH'!#REF!)</f>
        <v/>
      </c>
      <c r="F1886">
        <f>IF('🔧 XY LANH'!A842="","",'🔧 XY LANH'!J842)</f>
        <v/>
      </c>
      <c r="G1886">
        <f>IF('🔧 XY LANH'!A842="","",'🔧 XY LANH'!K842)</f>
        <v/>
      </c>
      <c r="H1886">
        <f>IF('🔧 XY LANH'!A842="","",'🔧 XY LANH'!L842)</f>
        <v/>
      </c>
      <c r="I1886">
        <f>IF('🔧 XY LANH'!A842="","",'🔧 XY LANH'!M842)</f>
        <v/>
      </c>
      <c r="J1886">
        <f>IF('🔧 XY LANH'!A842="","",'🔧 XY LANH'!#REF!)</f>
        <v/>
      </c>
      <c r="L1886">
        <f>N(L1885)+IF(AND('🔎 TRA CỨU NHANH'!$C$2&lt;&gt;"",OR(ISNUMBER(SEARCH('🔎 TRA CỨU NHANH'!$C$2,$A1886)),ISNUMBER(SEARCH('🔎 TRA CỨU NHANH'!$C$2,$B1886)))),1,0)</f>
        <v/>
      </c>
      <c r="M1886">
        <f>IF(L1886&gt;N(L1885),L1886,"")</f>
        <v/>
      </c>
      <c r="N1886">
        <f>N(N1885)+IF(AND('💰 BÁO GIÁ'!$C$27&lt;&gt;"",OR(ISNUMBER(SEARCH('💰 BÁO GIÁ'!$C$27,$A1886)),ISNUMBER(SEARCH('💰 BÁO GIÁ'!$C$27,$B1886)))),1,0)</f>
        <v/>
      </c>
      <c r="O1886">
        <f>IF(N1886&gt;N(N1885),N1886,"")</f>
        <v/>
      </c>
    </row>
    <row r="1887">
      <c r="A1887">
        <f>IF('🔧 XY LANH'!A843="","",'🔧 XY LANH'!A843)</f>
        <v/>
      </c>
      <c r="B1887">
        <f>IF('🔧 XY LANH'!A843="","",'🔧 XY LANH'!N843)</f>
        <v/>
      </c>
      <c r="C1887">
        <f>IF('🔧 XY LANH'!A843="","","Xy lanh")</f>
        <v/>
      </c>
      <c r="D1887">
        <f>IF('🔧 XY LANH'!A843="","",'🔧 XY LANH'!I843)</f>
        <v/>
      </c>
      <c r="E1887">
        <f>IF('🔧 XY LANH'!A843="","",'🔧 XY LANH'!#REF!)</f>
        <v/>
      </c>
      <c r="F1887">
        <f>IF('🔧 XY LANH'!A843="","",'🔧 XY LANH'!J843)</f>
        <v/>
      </c>
      <c r="G1887">
        <f>IF('🔧 XY LANH'!A843="","",'🔧 XY LANH'!K843)</f>
        <v/>
      </c>
      <c r="H1887">
        <f>IF('🔧 XY LANH'!A843="","",'🔧 XY LANH'!L843)</f>
        <v/>
      </c>
      <c r="I1887">
        <f>IF('🔧 XY LANH'!A843="","",'🔧 XY LANH'!M843)</f>
        <v/>
      </c>
      <c r="J1887">
        <f>IF('🔧 XY LANH'!A843="","",'🔧 XY LANH'!#REF!)</f>
        <v/>
      </c>
      <c r="L1887">
        <f>N(L1886)+IF(AND('🔎 TRA CỨU NHANH'!$C$2&lt;&gt;"",OR(ISNUMBER(SEARCH('🔎 TRA CỨU NHANH'!$C$2,$A1887)),ISNUMBER(SEARCH('🔎 TRA CỨU NHANH'!$C$2,$B1887)))),1,0)</f>
        <v/>
      </c>
      <c r="M1887">
        <f>IF(L1887&gt;N(L1886),L1887,"")</f>
        <v/>
      </c>
      <c r="N1887">
        <f>N(N1886)+IF(AND('💰 BÁO GIÁ'!$C$27&lt;&gt;"",OR(ISNUMBER(SEARCH('💰 BÁO GIÁ'!$C$27,$A1887)),ISNUMBER(SEARCH('💰 BÁO GIÁ'!$C$27,$B1887)))),1,0)</f>
        <v/>
      </c>
      <c r="O1887">
        <f>IF(N1887&gt;N(N1886),N1887,"")</f>
        <v/>
      </c>
    </row>
    <row r="1888">
      <c r="A1888">
        <f>IF('🔧 XY LANH'!A844="","",'🔧 XY LANH'!A844)</f>
        <v/>
      </c>
      <c r="B1888">
        <f>IF('🔧 XY LANH'!A844="","",'🔧 XY LANH'!N844)</f>
        <v/>
      </c>
      <c r="C1888">
        <f>IF('🔧 XY LANH'!A844="","","Xy lanh")</f>
        <v/>
      </c>
      <c r="D1888">
        <f>IF('🔧 XY LANH'!A844="","",'🔧 XY LANH'!I844)</f>
        <v/>
      </c>
      <c r="E1888">
        <f>IF('🔧 XY LANH'!A844="","",'🔧 XY LANH'!#REF!)</f>
        <v/>
      </c>
      <c r="F1888">
        <f>IF('🔧 XY LANH'!A844="","",'🔧 XY LANH'!J844)</f>
        <v/>
      </c>
      <c r="G1888">
        <f>IF('🔧 XY LANH'!A844="","",'🔧 XY LANH'!K844)</f>
        <v/>
      </c>
      <c r="H1888">
        <f>IF('🔧 XY LANH'!A844="","",'🔧 XY LANH'!L844)</f>
        <v/>
      </c>
      <c r="I1888">
        <f>IF('🔧 XY LANH'!A844="","",'🔧 XY LANH'!M844)</f>
        <v/>
      </c>
      <c r="J1888">
        <f>IF('🔧 XY LANH'!A844="","",'🔧 XY LANH'!#REF!)</f>
        <v/>
      </c>
      <c r="L1888">
        <f>N(L1887)+IF(AND('🔎 TRA CỨU NHANH'!$C$2&lt;&gt;"",OR(ISNUMBER(SEARCH('🔎 TRA CỨU NHANH'!$C$2,$A1888)),ISNUMBER(SEARCH('🔎 TRA CỨU NHANH'!$C$2,$B1888)))),1,0)</f>
        <v/>
      </c>
      <c r="M1888">
        <f>IF(L1888&gt;N(L1887),L1888,"")</f>
        <v/>
      </c>
      <c r="N1888">
        <f>N(N1887)+IF(AND('💰 BÁO GIÁ'!$C$27&lt;&gt;"",OR(ISNUMBER(SEARCH('💰 BÁO GIÁ'!$C$27,$A1888)),ISNUMBER(SEARCH('💰 BÁO GIÁ'!$C$27,$B1888)))),1,0)</f>
        <v/>
      </c>
      <c r="O1888">
        <f>IF(N1888&gt;N(N1887),N1888,"")</f>
        <v/>
      </c>
    </row>
    <row r="1889">
      <c r="A1889">
        <f>IF('🔧 XY LANH'!A845="","",'🔧 XY LANH'!A845)</f>
        <v/>
      </c>
      <c r="B1889">
        <f>IF('🔧 XY LANH'!A845="","",'🔧 XY LANH'!N845)</f>
        <v/>
      </c>
      <c r="C1889">
        <f>IF('🔧 XY LANH'!A845="","","Xy lanh")</f>
        <v/>
      </c>
      <c r="D1889">
        <f>IF('🔧 XY LANH'!A845="","",'🔧 XY LANH'!I845)</f>
        <v/>
      </c>
      <c r="E1889">
        <f>IF('🔧 XY LANH'!A845="","",'🔧 XY LANH'!#REF!)</f>
        <v/>
      </c>
      <c r="F1889">
        <f>IF('🔧 XY LANH'!A845="","",'🔧 XY LANH'!J845)</f>
        <v/>
      </c>
      <c r="G1889">
        <f>IF('🔧 XY LANH'!A845="","",'🔧 XY LANH'!K845)</f>
        <v/>
      </c>
      <c r="H1889">
        <f>IF('🔧 XY LANH'!A845="","",'🔧 XY LANH'!L845)</f>
        <v/>
      </c>
      <c r="I1889">
        <f>IF('🔧 XY LANH'!A845="","",'🔧 XY LANH'!M845)</f>
        <v/>
      </c>
      <c r="J1889">
        <f>IF('🔧 XY LANH'!A845="","",'🔧 XY LANH'!#REF!)</f>
        <v/>
      </c>
      <c r="L1889">
        <f>N(L1888)+IF(AND('🔎 TRA CỨU NHANH'!$C$2&lt;&gt;"",OR(ISNUMBER(SEARCH('🔎 TRA CỨU NHANH'!$C$2,$A1889)),ISNUMBER(SEARCH('🔎 TRA CỨU NHANH'!$C$2,$B1889)))),1,0)</f>
        <v/>
      </c>
      <c r="M1889">
        <f>IF(L1889&gt;N(L1888),L1889,"")</f>
        <v/>
      </c>
      <c r="N1889">
        <f>N(N1888)+IF(AND('💰 BÁO GIÁ'!$C$27&lt;&gt;"",OR(ISNUMBER(SEARCH('💰 BÁO GIÁ'!$C$27,$A1889)),ISNUMBER(SEARCH('💰 BÁO GIÁ'!$C$27,$B1889)))),1,0)</f>
        <v/>
      </c>
      <c r="O1889">
        <f>IF(N1889&gt;N(N1888),N1889,"")</f>
        <v/>
      </c>
    </row>
    <row r="1890">
      <c r="A1890">
        <f>IF('🔧 XY LANH'!A846="","",'🔧 XY LANH'!A846)</f>
        <v/>
      </c>
      <c r="B1890">
        <f>IF('🔧 XY LANH'!A846="","",'🔧 XY LANH'!N846)</f>
        <v/>
      </c>
      <c r="C1890">
        <f>IF('🔧 XY LANH'!A846="","","Xy lanh")</f>
        <v/>
      </c>
      <c r="D1890">
        <f>IF('🔧 XY LANH'!A846="","",'🔧 XY LANH'!I846)</f>
        <v/>
      </c>
      <c r="E1890">
        <f>IF('🔧 XY LANH'!A846="","",'🔧 XY LANH'!#REF!)</f>
        <v/>
      </c>
      <c r="F1890">
        <f>IF('🔧 XY LANH'!A846="","",'🔧 XY LANH'!J846)</f>
        <v/>
      </c>
      <c r="G1890">
        <f>IF('🔧 XY LANH'!A846="","",'🔧 XY LANH'!K846)</f>
        <v/>
      </c>
      <c r="H1890">
        <f>IF('🔧 XY LANH'!A846="","",'🔧 XY LANH'!L846)</f>
        <v/>
      </c>
      <c r="I1890">
        <f>IF('🔧 XY LANH'!A846="","",'🔧 XY LANH'!M846)</f>
        <v/>
      </c>
      <c r="J1890">
        <f>IF('🔧 XY LANH'!A846="","",'🔧 XY LANH'!#REF!)</f>
        <v/>
      </c>
      <c r="L1890">
        <f>N(L1889)+IF(AND('🔎 TRA CỨU NHANH'!$C$2&lt;&gt;"",OR(ISNUMBER(SEARCH('🔎 TRA CỨU NHANH'!$C$2,$A1890)),ISNUMBER(SEARCH('🔎 TRA CỨU NHANH'!$C$2,$B1890)))),1,0)</f>
        <v/>
      </c>
      <c r="M1890">
        <f>IF(L1890&gt;N(L1889),L1890,"")</f>
        <v/>
      </c>
      <c r="N1890">
        <f>N(N1889)+IF(AND('💰 BÁO GIÁ'!$C$27&lt;&gt;"",OR(ISNUMBER(SEARCH('💰 BÁO GIÁ'!$C$27,$A1890)),ISNUMBER(SEARCH('💰 BÁO GIÁ'!$C$27,$B1890)))),1,0)</f>
        <v/>
      </c>
      <c r="O1890">
        <f>IF(N1890&gt;N(N1889),N1890,"")</f>
        <v/>
      </c>
    </row>
    <row r="1891">
      <c r="A1891">
        <f>IF('🔧 XY LANH'!A847="","",'🔧 XY LANH'!A847)</f>
        <v/>
      </c>
      <c r="B1891">
        <f>IF('🔧 XY LANH'!A847="","",'🔧 XY LANH'!N847)</f>
        <v/>
      </c>
      <c r="C1891">
        <f>IF('🔧 XY LANH'!A847="","","Xy lanh")</f>
        <v/>
      </c>
      <c r="D1891">
        <f>IF('🔧 XY LANH'!A847="","",'🔧 XY LANH'!I847)</f>
        <v/>
      </c>
      <c r="E1891">
        <f>IF('🔧 XY LANH'!A847="","",'🔧 XY LANH'!#REF!)</f>
        <v/>
      </c>
      <c r="F1891">
        <f>IF('🔧 XY LANH'!A847="","",'🔧 XY LANH'!J847)</f>
        <v/>
      </c>
      <c r="G1891">
        <f>IF('🔧 XY LANH'!A847="","",'🔧 XY LANH'!K847)</f>
        <v/>
      </c>
      <c r="H1891">
        <f>IF('🔧 XY LANH'!A847="","",'🔧 XY LANH'!L847)</f>
        <v/>
      </c>
      <c r="I1891">
        <f>IF('🔧 XY LANH'!A847="","",'🔧 XY LANH'!M847)</f>
        <v/>
      </c>
      <c r="J1891">
        <f>IF('🔧 XY LANH'!A847="","",'🔧 XY LANH'!#REF!)</f>
        <v/>
      </c>
      <c r="L1891">
        <f>N(L1890)+IF(AND('🔎 TRA CỨU NHANH'!$C$2&lt;&gt;"",OR(ISNUMBER(SEARCH('🔎 TRA CỨU NHANH'!$C$2,$A1891)),ISNUMBER(SEARCH('🔎 TRA CỨU NHANH'!$C$2,$B1891)))),1,0)</f>
        <v/>
      </c>
      <c r="M1891">
        <f>IF(L1891&gt;N(L1890),L1891,"")</f>
        <v/>
      </c>
      <c r="N1891">
        <f>N(N1890)+IF(AND('💰 BÁO GIÁ'!$C$27&lt;&gt;"",OR(ISNUMBER(SEARCH('💰 BÁO GIÁ'!$C$27,$A1891)),ISNUMBER(SEARCH('💰 BÁO GIÁ'!$C$27,$B1891)))),1,0)</f>
        <v/>
      </c>
      <c r="O1891">
        <f>IF(N1891&gt;N(N1890),N1891,"")</f>
        <v/>
      </c>
    </row>
    <row r="1892">
      <c r="A1892">
        <f>IF('🔧 XY LANH'!A848="","",'🔧 XY LANH'!A848)</f>
        <v/>
      </c>
      <c r="B1892">
        <f>IF('🔧 XY LANH'!A848="","",'🔧 XY LANH'!N848)</f>
        <v/>
      </c>
      <c r="C1892">
        <f>IF('🔧 XY LANH'!A848="","","Xy lanh")</f>
        <v/>
      </c>
      <c r="D1892">
        <f>IF('🔧 XY LANH'!A848="","",'🔧 XY LANH'!I848)</f>
        <v/>
      </c>
      <c r="E1892">
        <f>IF('🔧 XY LANH'!A848="","",'🔧 XY LANH'!#REF!)</f>
        <v/>
      </c>
      <c r="F1892">
        <f>IF('🔧 XY LANH'!A848="","",'🔧 XY LANH'!J848)</f>
        <v/>
      </c>
      <c r="G1892">
        <f>IF('🔧 XY LANH'!A848="","",'🔧 XY LANH'!K848)</f>
        <v/>
      </c>
      <c r="H1892">
        <f>IF('🔧 XY LANH'!A848="","",'🔧 XY LANH'!L848)</f>
        <v/>
      </c>
      <c r="I1892">
        <f>IF('🔧 XY LANH'!A848="","",'🔧 XY LANH'!M848)</f>
        <v/>
      </c>
      <c r="J1892">
        <f>IF('🔧 XY LANH'!A848="","",'🔧 XY LANH'!#REF!)</f>
        <v/>
      </c>
      <c r="L1892">
        <f>N(L1891)+IF(AND('🔎 TRA CỨU NHANH'!$C$2&lt;&gt;"",OR(ISNUMBER(SEARCH('🔎 TRA CỨU NHANH'!$C$2,$A1892)),ISNUMBER(SEARCH('🔎 TRA CỨU NHANH'!$C$2,$B1892)))),1,0)</f>
        <v/>
      </c>
      <c r="M1892">
        <f>IF(L1892&gt;N(L1891),L1892,"")</f>
        <v/>
      </c>
      <c r="N1892">
        <f>N(N1891)+IF(AND('💰 BÁO GIÁ'!$C$27&lt;&gt;"",OR(ISNUMBER(SEARCH('💰 BÁO GIÁ'!$C$27,$A1892)),ISNUMBER(SEARCH('💰 BÁO GIÁ'!$C$27,$B1892)))),1,0)</f>
        <v/>
      </c>
      <c r="O1892">
        <f>IF(N1892&gt;N(N1891),N1892,"")</f>
        <v/>
      </c>
    </row>
    <row r="1893">
      <c r="A1893">
        <f>IF('🔧 XY LANH'!A849="","",'🔧 XY LANH'!A849)</f>
        <v/>
      </c>
      <c r="B1893">
        <f>IF('🔧 XY LANH'!A849="","",'🔧 XY LANH'!N849)</f>
        <v/>
      </c>
      <c r="C1893">
        <f>IF('🔧 XY LANH'!A849="","","Xy lanh")</f>
        <v/>
      </c>
      <c r="D1893">
        <f>IF('🔧 XY LANH'!A849="","",'🔧 XY LANH'!I849)</f>
        <v/>
      </c>
      <c r="E1893">
        <f>IF('🔧 XY LANH'!A849="","",'🔧 XY LANH'!#REF!)</f>
        <v/>
      </c>
      <c r="F1893">
        <f>IF('🔧 XY LANH'!A849="","",'🔧 XY LANH'!J849)</f>
        <v/>
      </c>
      <c r="G1893">
        <f>IF('🔧 XY LANH'!A849="","",'🔧 XY LANH'!K849)</f>
        <v/>
      </c>
      <c r="H1893">
        <f>IF('🔧 XY LANH'!A849="","",'🔧 XY LANH'!L849)</f>
        <v/>
      </c>
      <c r="I1893">
        <f>IF('🔧 XY LANH'!A849="","",'🔧 XY LANH'!M849)</f>
        <v/>
      </c>
      <c r="J1893">
        <f>IF('🔧 XY LANH'!A849="","",'🔧 XY LANH'!#REF!)</f>
        <v/>
      </c>
      <c r="L1893">
        <f>N(L1892)+IF(AND('🔎 TRA CỨU NHANH'!$C$2&lt;&gt;"",OR(ISNUMBER(SEARCH('🔎 TRA CỨU NHANH'!$C$2,$A1893)),ISNUMBER(SEARCH('🔎 TRA CỨU NHANH'!$C$2,$B1893)))),1,0)</f>
        <v/>
      </c>
      <c r="M1893">
        <f>IF(L1893&gt;N(L1892),L1893,"")</f>
        <v/>
      </c>
      <c r="N1893">
        <f>N(N1892)+IF(AND('💰 BÁO GIÁ'!$C$27&lt;&gt;"",OR(ISNUMBER(SEARCH('💰 BÁO GIÁ'!$C$27,$A1893)),ISNUMBER(SEARCH('💰 BÁO GIÁ'!$C$27,$B1893)))),1,0)</f>
        <v/>
      </c>
      <c r="O1893">
        <f>IF(N1893&gt;N(N1892),N1893,"")</f>
        <v/>
      </c>
    </row>
    <row r="1894">
      <c r="A1894">
        <f>IF('🔧 XY LANH'!A850="","",'🔧 XY LANH'!A850)</f>
        <v/>
      </c>
      <c r="B1894">
        <f>IF('🔧 XY LANH'!A850="","",'🔧 XY LANH'!N850)</f>
        <v/>
      </c>
      <c r="C1894">
        <f>IF('🔧 XY LANH'!A850="","","Xy lanh")</f>
        <v/>
      </c>
      <c r="D1894">
        <f>IF('🔧 XY LANH'!A850="","",'🔧 XY LANH'!I850)</f>
        <v/>
      </c>
      <c r="E1894">
        <f>IF('🔧 XY LANH'!A850="","",'🔧 XY LANH'!#REF!)</f>
        <v/>
      </c>
      <c r="F1894">
        <f>IF('🔧 XY LANH'!A850="","",'🔧 XY LANH'!J850)</f>
        <v/>
      </c>
      <c r="G1894">
        <f>IF('🔧 XY LANH'!A850="","",'🔧 XY LANH'!K850)</f>
        <v/>
      </c>
      <c r="H1894">
        <f>IF('🔧 XY LANH'!A850="","",'🔧 XY LANH'!L850)</f>
        <v/>
      </c>
      <c r="I1894">
        <f>IF('🔧 XY LANH'!A850="","",'🔧 XY LANH'!M850)</f>
        <v/>
      </c>
      <c r="J1894">
        <f>IF('🔧 XY LANH'!A850="","",'🔧 XY LANH'!#REF!)</f>
        <v/>
      </c>
      <c r="L1894">
        <f>N(L1893)+IF(AND('🔎 TRA CỨU NHANH'!$C$2&lt;&gt;"",OR(ISNUMBER(SEARCH('🔎 TRA CỨU NHANH'!$C$2,$A1894)),ISNUMBER(SEARCH('🔎 TRA CỨU NHANH'!$C$2,$B1894)))),1,0)</f>
        <v/>
      </c>
      <c r="M1894">
        <f>IF(L1894&gt;N(L1893),L1894,"")</f>
        <v/>
      </c>
      <c r="N1894">
        <f>N(N1893)+IF(AND('💰 BÁO GIÁ'!$C$27&lt;&gt;"",OR(ISNUMBER(SEARCH('💰 BÁO GIÁ'!$C$27,$A1894)),ISNUMBER(SEARCH('💰 BÁO GIÁ'!$C$27,$B1894)))),1,0)</f>
        <v/>
      </c>
      <c r="O1894">
        <f>IF(N1894&gt;N(N1893),N1894,"")</f>
        <v/>
      </c>
    </row>
    <row r="1895">
      <c r="A1895">
        <f>IF('🔧 XY LANH'!A851="","",'🔧 XY LANH'!A851)</f>
        <v/>
      </c>
      <c r="B1895">
        <f>IF('🔧 XY LANH'!A851="","",'🔧 XY LANH'!N851)</f>
        <v/>
      </c>
      <c r="C1895">
        <f>IF('🔧 XY LANH'!A851="","","Xy lanh")</f>
        <v/>
      </c>
      <c r="D1895">
        <f>IF('🔧 XY LANH'!A851="","",'🔧 XY LANH'!I851)</f>
        <v/>
      </c>
      <c r="E1895">
        <f>IF('🔧 XY LANH'!A851="","",'🔧 XY LANH'!#REF!)</f>
        <v/>
      </c>
      <c r="F1895">
        <f>IF('🔧 XY LANH'!A851="","",'🔧 XY LANH'!J851)</f>
        <v/>
      </c>
      <c r="G1895">
        <f>IF('🔧 XY LANH'!A851="","",'🔧 XY LANH'!K851)</f>
        <v/>
      </c>
      <c r="H1895">
        <f>IF('🔧 XY LANH'!A851="","",'🔧 XY LANH'!L851)</f>
        <v/>
      </c>
      <c r="I1895">
        <f>IF('🔧 XY LANH'!A851="","",'🔧 XY LANH'!M851)</f>
        <v/>
      </c>
      <c r="J1895">
        <f>IF('🔧 XY LANH'!A851="","",'🔧 XY LANH'!#REF!)</f>
        <v/>
      </c>
      <c r="L1895">
        <f>N(L1894)+IF(AND('🔎 TRA CỨU NHANH'!$C$2&lt;&gt;"",OR(ISNUMBER(SEARCH('🔎 TRA CỨU NHANH'!$C$2,$A1895)),ISNUMBER(SEARCH('🔎 TRA CỨU NHANH'!$C$2,$B1895)))),1,0)</f>
        <v/>
      </c>
      <c r="M1895">
        <f>IF(L1895&gt;N(L1894),L1895,"")</f>
        <v/>
      </c>
      <c r="N1895">
        <f>N(N1894)+IF(AND('💰 BÁO GIÁ'!$C$27&lt;&gt;"",OR(ISNUMBER(SEARCH('💰 BÁO GIÁ'!$C$27,$A1895)),ISNUMBER(SEARCH('💰 BÁO GIÁ'!$C$27,$B1895)))),1,0)</f>
        <v/>
      </c>
      <c r="O1895">
        <f>IF(N1895&gt;N(N1894),N1895,"")</f>
        <v/>
      </c>
    </row>
    <row r="1896">
      <c r="A1896">
        <f>IF('🔧 XY LANH'!A852="","",'🔧 XY LANH'!A852)</f>
        <v/>
      </c>
      <c r="B1896">
        <f>IF('🔧 XY LANH'!A852="","",'🔧 XY LANH'!N852)</f>
        <v/>
      </c>
      <c r="C1896">
        <f>IF('🔧 XY LANH'!A852="","","Xy lanh")</f>
        <v/>
      </c>
      <c r="D1896">
        <f>IF('🔧 XY LANH'!A852="","",'🔧 XY LANH'!I852)</f>
        <v/>
      </c>
      <c r="E1896">
        <f>IF('🔧 XY LANH'!A852="","",'🔧 XY LANH'!#REF!)</f>
        <v/>
      </c>
      <c r="F1896">
        <f>IF('🔧 XY LANH'!A852="","",'🔧 XY LANH'!J852)</f>
        <v/>
      </c>
      <c r="G1896">
        <f>IF('🔧 XY LANH'!A852="","",'🔧 XY LANH'!K852)</f>
        <v/>
      </c>
      <c r="H1896">
        <f>IF('🔧 XY LANH'!A852="","",'🔧 XY LANH'!L852)</f>
        <v/>
      </c>
      <c r="I1896">
        <f>IF('🔧 XY LANH'!A852="","",'🔧 XY LANH'!M852)</f>
        <v/>
      </c>
      <c r="J1896">
        <f>IF('🔧 XY LANH'!A852="","",'🔧 XY LANH'!#REF!)</f>
        <v/>
      </c>
      <c r="L1896">
        <f>N(L1895)+IF(AND('🔎 TRA CỨU NHANH'!$C$2&lt;&gt;"",OR(ISNUMBER(SEARCH('🔎 TRA CỨU NHANH'!$C$2,$A1896)),ISNUMBER(SEARCH('🔎 TRA CỨU NHANH'!$C$2,$B1896)))),1,0)</f>
        <v/>
      </c>
      <c r="M1896">
        <f>IF(L1896&gt;N(L1895),L1896,"")</f>
        <v/>
      </c>
      <c r="N1896">
        <f>N(N1895)+IF(AND('💰 BÁO GIÁ'!$C$27&lt;&gt;"",OR(ISNUMBER(SEARCH('💰 BÁO GIÁ'!$C$27,$A1896)),ISNUMBER(SEARCH('💰 BÁO GIÁ'!$C$27,$B1896)))),1,0)</f>
        <v/>
      </c>
      <c r="O1896">
        <f>IF(N1896&gt;N(N1895),N1896,"")</f>
        <v/>
      </c>
    </row>
    <row r="1897">
      <c r="A1897">
        <f>IF('🔧 XY LANH'!A853="","",'🔧 XY LANH'!A853)</f>
        <v/>
      </c>
      <c r="B1897">
        <f>IF('🔧 XY LANH'!A853="","",'🔧 XY LANH'!N853)</f>
        <v/>
      </c>
      <c r="C1897">
        <f>IF('🔧 XY LANH'!A853="","","Xy lanh")</f>
        <v/>
      </c>
      <c r="D1897">
        <f>IF('🔧 XY LANH'!A853="","",'🔧 XY LANH'!I853)</f>
        <v/>
      </c>
      <c r="E1897">
        <f>IF('🔧 XY LANH'!A853="","",'🔧 XY LANH'!#REF!)</f>
        <v/>
      </c>
      <c r="F1897">
        <f>IF('🔧 XY LANH'!A853="","",'🔧 XY LANH'!J853)</f>
        <v/>
      </c>
      <c r="G1897">
        <f>IF('🔧 XY LANH'!A853="","",'🔧 XY LANH'!K853)</f>
        <v/>
      </c>
      <c r="H1897">
        <f>IF('🔧 XY LANH'!A853="","",'🔧 XY LANH'!L853)</f>
        <v/>
      </c>
      <c r="I1897">
        <f>IF('🔧 XY LANH'!A853="","",'🔧 XY LANH'!M853)</f>
        <v/>
      </c>
      <c r="J1897">
        <f>IF('🔧 XY LANH'!A853="","",'🔧 XY LANH'!#REF!)</f>
        <v/>
      </c>
      <c r="L1897">
        <f>N(L1896)+IF(AND('🔎 TRA CỨU NHANH'!$C$2&lt;&gt;"",OR(ISNUMBER(SEARCH('🔎 TRA CỨU NHANH'!$C$2,$A1897)),ISNUMBER(SEARCH('🔎 TRA CỨU NHANH'!$C$2,$B1897)))),1,0)</f>
        <v/>
      </c>
      <c r="M1897">
        <f>IF(L1897&gt;N(L1896),L1897,"")</f>
        <v/>
      </c>
      <c r="N1897">
        <f>N(N1896)+IF(AND('💰 BÁO GIÁ'!$C$27&lt;&gt;"",OR(ISNUMBER(SEARCH('💰 BÁO GIÁ'!$C$27,$A1897)),ISNUMBER(SEARCH('💰 BÁO GIÁ'!$C$27,$B1897)))),1,0)</f>
        <v/>
      </c>
      <c r="O1897">
        <f>IF(N1897&gt;N(N1896),N1897,"")</f>
        <v/>
      </c>
    </row>
    <row r="1898">
      <c r="A1898">
        <f>IF('🔧 XY LANH'!A854="","",'🔧 XY LANH'!A854)</f>
        <v/>
      </c>
      <c r="B1898">
        <f>IF('🔧 XY LANH'!A854="","",'🔧 XY LANH'!N854)</f>
        <v/>
      </c>
      <c r="C1898">
        <f>IF('🔧 XY LANH'!A854="","","Xy lanh")</f>
        <v/>
      </c>
      <c r="D1898">
        <f>IF('🔧 XY LANH'!A854="","",'🔧 XY LANH'!I854)</f>
        <v/>
      </c>
      <c r="E1898">
        <f>IF('🔧 XY LANH'!A854="","",'🔧 XY LANH'!#REF!)</f>
        <v/>
      </c>
      <c r="F1898">
        <f>IF('🔧 XY LANH'!A854="","",'🔧 XY LANH'!J854)</f>
        <v/>
      </c>
      <c r="G1898">
        <f>IF('🔧 XY LANH'!A854="","",'🔧 XY LANH'!K854)</f>
        <v/>
      </c>
      <c r="H1898">
        <f>IF('🔧 XY LANH'!A854="","",'🔧 XY LANH'!L854)</f>
        <v/>
      </c>
      <c r="I1898">
        <f>IF('🔧 XY LANH'!A854="","",'🔧 XY LANH'!M854)</f>
        <v/>
      </c>
      <c r="J1898">
        <f>IF('🔧 XY LANH'!A854="","",'🔧 XY LANH'!#REF!)</f>
        <v/>
      </c>
      <c r="L1898">
        <f>N(L1897)+IF(AND('🔎 TRA CỨU NHANH'!$C$2&lt;&gt;"",OR(ISNUMBER(SEARCH('🔎 TRA CỨU NHANH'!$C$2,$A1898)),ISNUMBER(SEARCH('🔎 TRA CỨU NHANH'!$C$2,$B1898)))),1,0)</f>
        <v/>
      </c>
      <c r="M1898">
        <f>IF(L1898&gt;N(L1897),L1898,"")</f>
        <v/>
      </c>
      <c r="N1898">
        <f>N(N1897)+IF(AND('💰 BÁO GIÁ'!$C$27&lt;&gt;"",OR(ISNUMBER(SEARCH('💰 BÁO GIÁ'!$C$27,$A1898)),ISNUMBER(SEARCH('💰 BÁO GIÁ'!$C$27,$B1898)))),1,0)</f>
        <v/>
      </c>
      <c r="O1898">
        <f>IF(N1898&gt;N(N1897),N1898,"")</f>
        <v/>
      </c>
    </row>
    <row r="1899">
      <c r="A1899">
        <f>IF('🔧 XY LANH'!A855="","",'🔧 XY LANH'!A855)</f>
        <v/>
      </c>
      <c r="B1899">
        <f>IF('🔧 XY LANH'!A855="","",'🔧 XY LANH'!N855)</f>
        <v/>
      </c>
      <c r="C1899">
        <f>IF('🔧 XY LANH'!A855="","","Xy lanh")</f>
        <v/>
      </c>
      <c r="D1899">
        <f>IF('🔧 XY LANH'!A855="","",'🔧 XY LANH'!I855)</f>
        <v/>
      </c>
      <c r="E1899">
        <f>IF('🔧 XY LANH'!A855="","",'🔧 XY LANH'!#REF!)</f>
        <v/>
      </c>
      <c r="F1899">
        <f>IF('🔧 XY LANH'!A855="","",'🔧 XY LANH'!J855)</f>
        <v/>
      </c>
      <c r="G1899">
        <f>IF('🔧 XY LANH'!A855="","",'🔧 XY LANH'!K855)</f>
        <v/>
      </c>
      <c r="H1899">
        <f>IF('🔧 XY LANH'!A855="","",'🔧 XY LANH'!L855)</f>
        <v/>
      </c>
      <c r="I1899">
        <f>IF('🔧 XY LANH'!A855="","",'🔧 XY LANH'!M855)</f>
        <v/>
      </c>
      <c r="J1899">
        <f>IF('🔧 XY LANH'!A855="","",'🔧 XY LANH'!#REF!)</f>
        <v/>
      </c>
      <c r="L1899">
        <f>N(L1898)+IF(AND('🔎 TRA CỨU NHANH'!$C$2&lt;&gt;"",OR(ISNUMBER(SEARCH('🔎 TRA CỨU NHANH'!$C$2,$A1899)),ISNUMBER(SEARCH('🔎 TRA CỨU NHANH'!$C$2,$B1899)))),1,0)</f>
        <v/>
      </c>
      <c r="M1899">
        <f>IF(L1899&gt;N(L1898),L1899,"")</f>
        <v/>
      </c>
      <c r="N1899">
        <f>N(N1898)+IF(AND('💰 BÁO GIÁ'!$C$27&lt;&gt;"",OR(ISNUMBER(SEARCH('💰 BÁO GIÁ'!$C$27,$A1899)),ISNUMBER(SEARCH('💰 BÁO GIÁ'!$C$27,$B1899)))),1,0)</f>
        <v/>
      </c>
      <c r="O1899">
        <f>IF(N1899&gt;N(N1898),N1899,"")</f>
        <v/>
      </c>
    </row>
    <row r="1900">
      <c r="A1900">
        <f>IF('🔧 XY LANH'!A856="","",'🔧 XY LANH'!A856)</f>
        <v/>
      </c>
      <c r="B1900">
        <f>IF('🔧 XY LANH'!A856="","",'🔧 XY LANH'!N856)</f>
        <v/>
      </c>
      <c r="C1900">
        <f>IF('🔧 XY LANH'!A856="","","Xy lanh")</f>
        <v/>
      </c>
      <c r="D1900">
        <f>IF('🔧 XY LANH'!A856="","",'🔧 XY LANH'!I856)</f>
        <v/>
      </c>
      <c r="E1900">
        <f>IF('🔧 XY LANH'!A856="","",'🔧 XY LANH'!#REF!)</f>
        <v/>
      </c>
      <c r="F1900">
        <f>IF('🔧 XY LANH'!A856="","",'🔧 XY LANH'!J856)</f>
        <v/>
      </c>
      <c r="G1900">
        <f>IF('🔧 XY LANH'!A856="","",'🔧 XY LANH'!K856)</f>
        <v/>
      </c>
      <c r="H1900">
        <f>IF('🔧 XY LANH'!A856="","",'🔧 XY LANH'!L856)</f>
        <v/>
      </c>
      <c r="I1900">
        <f>IF('🔧 XY LANH'!A856="","",'🔧 XY LANH'!M856)</f>
        <v/>
      </c>
      <c r="J1900">
        <f>IF('🔧 XY LANH'!A856="","",'🔧 XY LANH'!#REF!)</f>
        <v/>
      </c>
      <c r="L1900">
        <f>N(L1899)+IF(AND('🔎 TRA CỨU NHANH'!$C$2&lt;&gt;"",OR(ISNUMBER(SEARCH('🔎 TRA CỨU NHANH'!$C$2,$A1900)),ISNUMBER(SEARCH('🔎 TRA CỨU NHANH'!$C$2,$B1900)))),1,0)</f>
        <v/>
      </c>
      <c r="M1900">
        <f>IF(L1900&gt;N(L1899),L1900,"")</f>
        <v/>
      </c>
      <c r="N1900">
        <f>N(N1899)+IF(AND('💰 BÁO GIÁ'!$C$27&lt;&gt;"",OR(ISNUMBER(SEARCH('💰 BÁO GIÁ'!$C$27,$A1900)),ISNUMBER(SEARCH('💰 BÁO GIÁ'!$C$27,$B1900)))),1,0)</f>
        <v/>
      </c>
      <c r="O1900">
        <f>IF(N1900&gt;N(N1899),N1900,"")</f>
        <v/>
      </c>
    </row>
    <row r="1901">
      <c r="A1901">
        <f>IF('🔧 XY LANH'!A857="","",'🔧 XY LANH'!A857)</f>
        <v/>
      </c>
      <c r="B1901">
        <f>IF('🔧 XY LANH'!A857="","",'🔧 XY LANH'!N857)</f>
        <v/>
      </c>
      <c r="C1901">
        <f>IF('🔧 XY LANH'!A857="","","Xy lanh")</f>
        <v/>
      </c>
      <c r="D1901">
        <f>IF('🔧 XY LANH'!A857="","",'🔧 XY LANH'!I857)</f>
        <v/>
      </c>
      <c r="E1901">
        <f>IF('🔧 XY LANH'!A857="","",'🔧 XY LANH'!#REF!)</f>
        <v/>
      </c>
      <c r="F1901">
        <f>IF('🔧 XY LANH'!A857="","",'🔧 XY LANH'!J857)</f>
        <v/>
      </c>
      <c r="G1901">
        <f>IF('🔧 XY LANH'!A857="","",'🔧 XY LANH'!K857)</f>
        <v/>
      </c>
      <c r="H1901">
        <f>IF('🔧 XY LANH'!A857="","",'🔧 XY LANH'!L857)</f>
        <v/>
      </c>
      <c r="I1901">
        <f>IF('🔧 XY LANH'!A857="","",'🔧 XY LANH'!M857)</f>
        <v/>
      </c>
      <c r="J1901">
        <f>IF('🔧 XY LANH'!A857="","",'🔧 XY LANH'!#REF!)</f>
        <v/>
      </c>
      <c r="L1901">
        <f>N(L1900)+IF(AND('🔎 TRA CỨU NHANH'!$C$2&lt;&gt;"",OR(ISNUMBER(SEARCH('🔎 TRA CỨU NHANH'!$C$2,$A1901)),ISNUMBER(SEARCH('🔎 TRA CỨU NHANH'!$C$2,$B1901)))),1,0)</f>
        <v/>
      </c>
      <c r="M1901">
        <f>IF(L1901&gt;N(L1900),L1901,"")</f>
        <v/>
      </c>
      <c r="N1901">
        <f>N(N1900)+IF(AND('💰 BÁO GIÁ'!$C$27&lt;&gt;"",OR(ISNUMBER(SEARCH('💰 BÁO GIÁ'!$C$27,$A1901)),ISNUMBER(SEARCH('💰 BÁO GIÁ'!$C$27,$B1901)))),1,0)</f>
        <v/>
      </c>
      <c r="O1901">
        <f>IF(N1901&gt;N(N1900),N1901,"")</f>
        <v/>
      </c>
    </row>
    <row r="1902">
      <c r="A1902">
        <f>IF('🔧 XY LANH'!A858="","",'🔧 XY LANH'!A858)</f>
        <v/>
      </c>
      <c r="B1902">
        <f>IF('🔧 XY LANH'!A858="","",'🔧 XY LANH'!N858)</f>
        <v/>
      </c>
      <c r="C1902">
        <f>IF('🔧 XY LANH'!A858="","","Xy lanh")</f>
        <v/>
      </c>
      <c r="D1902">
        <f>IF('🔧 XY LANH'!A858="","",'🔧 XY LANH'!I858)</f>
        <v/>
      </c>
      <c r="E1902">
        <f>IF('🔧 XY LANH'!A858="","",'🔧 XY LANH'!#REF!)</f>
        <v/>
      </c>
      <c r="F1902">
        <f>IF('🔧 XY LANH'!A858="","",'🔧 XY LANH'!J858)</f>
        <v/>
      </c>
      <c r="G1902">
        <f>IF('🔧 XY LANH'!A858="","",'🔧 XY LANH'!K858)</f>
        <v/>
      </c>
      <c r="H1902">
        <f>IF('🔧 XY LANH'!A858="","",'🔧 XY LANH'!L858)</f>
        <v/>
      </c>
      <c r="I1902">
        <f>IF('🔧 XY LANH'!A858="","",'🔧 XY LANH'!M858)</f>
        <v/>
      </c>
      <c r="J1902">
        <f>IF('🔧 XY LANH'!A858="","",'🔧 XY LANH'!#REF!)</f>
        <v/>
      </c>
      <c r="L1902">
        <f>N(L1901)+IF(AND('🔎 TRA CỨU NHANH'!$C$2&lt;&gt;"",OR(ISNUMBER(SEARCH('🔎 TRA CỨU NHANH'!$C$2,$A1902)),ISNUMBER(SEARCH('🔎 TRA CỨU NHANH'!$C$2,$B1902)))),1,0)</f>
        <v/>
      </c>
      <c r="M1902">
        <f>IF(L1902&gt;N(L1901),L1902,"")</f>
        <v/>
      </c>
      <c r="N1902">
        <f>N(N1901)+IF(AND('💰 BÁO GIÁ'!$C$27&lt;&gt;"",OR(ISNUMBER(SEARCH('💰 BÁO GIÁ'!$C$27,$A1902)),ISNUMBER(SEARCH('💰 BÁO GIÁ'!$C$27,$B1902)))),1,0)</f>
        <v/>
      </c>
      <c r="O1902">
        <f>IF(N1902&gt;N(N1901),N1902,"")</f>
        <v/>
      </c>
    </row>
    <row r="1903">
      <c r="A1903">
        <f>IF('🔧 XY LANH'!A859="","",'🔧 XY LANH'!A859)</f>
        <v/>
      </c>
      <c r="B1903">
        <f>IF('🔧 XY LANH'!A859="","",'🔧 XY LANH'!N859)</f>
        <v/>
      </c>
      <c r="C1903">
        <f>IF('🔧 XY LANH'!A859="","","Xy lanh")</f>
        <v/>
      </c>
      <c r="D1903">
        <f>IF('🔧 XY LANH'!A859="","",'🔧 XY LANH'!I859)</f>
        <v/>
      </c>
      <c r="E1903">
        <f>IF('🔧 XY LANH'!A859="","",'🔧 XY LANH'!#REF!)</f>
        <v/>
      </c>
      <c r="F1903">
        <f>IF('🔧 XY LANH'!A859="","",'🔧 XY LANH'!J859)</f>
        <v/>
      </c>
      <c r="G1903">
        <f>IF('🔧 XY LANH'!A859="","",'🔧 XY LANH'!K859)</f>
        <v/>
      </c>
      <c r="H1903">
        <f>IF('🔧 XY LANH'!A859="","",'🔧 XY LANH'!L859)</f>
        <v/>
      </c>
      <c r="I1903">
        <f>IF('🔧 XY LANH'!A859="","",'🔧 XY LANH'!M859)</f>
        <v/>
      </c>
      <c r="J1903">
        <f>IF('🔧 XY LANH'!A859="","",'🔧 XY LANH'!#REF!)</f>
        <v/>
      </c>
      <c r="L1903">
        <f>N(L1902)+IF(AND('🔎 TRA CỨU NHANH'!$C$2&lt;&gt;"",OR(ISNUMBER(SEARCH('🔎 TRA CỨU NHANH'!$C$2,$A1903)),ISNUMBER(SEARCH('🔎 TRA CỨU NHANH'!$C$2,$B1903)))),1,0)</f>
        <v/>
      </c>
      <c r="M1903">
        <f>IF(L1903&gt;N(L1902),L1903,"")</f>
        <v/>
      </c>
      <c r="N1903">
        <f>N(N1902)+IF(AND('💰 BÁO GIÁ'!$C$27&lt;&gt;"",OR(ISNUMBER(SEARCH('💰 BÁO GIÁ'!$C$27,$A1903)),ISNUMBER(SEARCH('💰 BÁO GIÁ'!$C$27,$B1903)))),1,0)</f>
        <v/>
      </c>
      <c r="O1903">
        <f>IF(N1903&gt;N(N1902),N1903,"")</f>
        <v/>
      </c>
    </row>
    <row r="1904">
      <c r="A1904">
        <f>IF('🔧 XY LANH'!A860="","",'🔧 XY LANH'!A860)</f>
        <v/>
      </c>
      <c r="B1904">
        <f>IF('🔧 XY LANH'!A860="","",'🔧 XY LANH'!N860)</f>
        <v/>
      </c>
      <c r="C1904">
        <f>IF('🔧 XY LANH'!A860="","","Xy lanh")</f>
        <v/>
      </c>
      <c r="D1904">
        <f>IF('🔧 XY LANH'!A860="","",'🔧 XY LANH'!I860)</f>
        <v/>
      </c>
      <c r="E1904">
        <f>IF('🔧 XY LANH'!A860="","",'🔧 XY LANH'!#REF!)</f>
        <v/>
      </c>
      <c r="F1904">
        <f>IF('🔧 XY LANH'!A860="","",'🔧 XY LANH'!J860)</f>
        <v/>
      </c>
      <c r="G1904">
        <f>IF('🔧 XY LANH'!A860="","",'🔧 XY LANH'!K860)</f>
        <v/>
      </c>
      <c r="H1904">
        <f>IF('🔧 XY LANH'!A860="","",'🔧 XY LANH'!L860)</f>
        <v/>
      </c>
      <c r="I1904">
        <f>IF('🔧 XY LANH'!A860="","",'🔧 XY LANH'!M860)</f>
        <v/>
      </c>
      <c r="J1904">
        <f>IF('🔧 XY LANH'!A860="","",'🔧 XY LANH'!#REF!)</f>
        <v/>
      </c>
      <c r="L1904">
        <f>N(L1903)+IF(AND('🔎 TRA CỨU NHANH'!$C$2&lt;&gt;"",OR(ISNUMBER(SEARCH('🔎 TRA CỨU NHANH'!$C$2,$A1904)),ISNUMBER(SEARCH('🔎 TRA CỨU NHANH'!$C$2,$B1904)))),1,0)</f>
        <v/>
      </c>
      <c r="M1904">
        <f>IF(L1904&gt;N(L1903),L1904,"")</f>
        <v/>
      </c>
      <c r="N1904">
        <f>N(N1903)+IF(AND('💰 BÁO GIÁ'!$C$27&lt;&gt;"",OR(ISNUMBER(SEARCH('💰 BÁO GIÁ'!$C$27,$A1904)),ISNUMBER(SEARCH('💰 BÁO GIÁ'!$C$27,$B1904)))),1,0)</f>
        <v/>
      </c>
      <c r="O1904">
        <f>IF(N1904&gt;N(N1903),N1904,"")</f>
        <v/>
      </c>
    </row>
    <row r="1905">
      <c r="A1905">
        <f>IF('🔧 XY LANH'!A861="","",'🔧 XY LANH'!A861)</f>
        <v/>
      </c>
      <c r="B1905">
        <f>IF('🔧 XY LANH'!A861="","",'🔧 XY LANH'!N861)</f>
        <v/>
      </c>
      <c r="C1905">
        <f>IF('🔧 XY LANH'!A861="","","Xy lanh")</f>
        <v/>
      </c>
      <c r="D1905">
        <f>IF('🔧 XY LANH'!A861="","",'🔧 XY LANH'!I861)</f>
        <v/>
      </c>
      <c r="E1905">
        <f>IF('🔧 XY LANH'!A861="","",'🔧 XY LANH'!#REF!)</f>
        <v/>
      </c>
      <c r="F1905">
        <f>IF('🔧 XY LANH'!A861="","",'🔧 XY LANH'!J861)</f>
        <v/>
      </c>
      <c r="G1905">
        <f>IF('🔧 XY LANH'!A861="","",'🔧 XY LANH'!K861)</f>
        <v/>
      </c>
      <c r="H1905">
        <f>IF('🔧 XY LANH'!A861="","",'🔧 XY LANH'!L861)</f>
        <v/>
      </c>
      <c r="I1905">
        <f>IF('🔧 XY LANH'!A861="","",'🔧 XY LANH'!M861)</f>
        <v/>
      </c>
      <c r="J1905">
        <f>IF('🔧 XY LANH'!A861="","",'🔧 XY LANH'!#REF!)</f>
        <v/>
      </c>
      <c r="L1905">
        <f>N(L1904)+IF(AND('🔎 TRA CỨU NHANH'!$C$2&lt;&gt;"",OR(ISNUMBER(SEARCH('🔎 TRA CỨU NHANH'!$C$2,$A1905)),ISNUMBER(SEARCH('🔎 TRA CỨU NHANH'!$C$2,$B1905)))),1,0)</f>
        <v/>
      </c>
      <c r="M1905">
        <f>IF(L1905&gt;N(L1904),L1905,"")</f>
        <v/>
      </c>
      <c r="N1905">
        <f>N(N1904)+IF(AND('💰 BÁO GIÁ'!$C$27&lt;&gt;"",OR(ISNUMBER(SEARCH('💰 BÁO GIÁ'!$C$27,$A1905)),ISNUMBER(SEARCH('💰 BÁO GIÁ'!$C$27,$B1905)))),1,0)</f>
        <v/>
      </c>
      <c r="O1905">
        <f>IF(N1905&gt;N(N1904),N1905,"")</f>
        <v/>
      </c>
    </row>
    <row r="1906">
      <c r="A1906">
        <f>IF('🔧 XY LANH'!A862="","",'🔧 XY LANH'!A862)</f>
        <v/>
      </c>
      <c r="B1906">
        <f>IF('🔧 XY LANH'!A862="","",'🔧 XY LANH'!N862)</f>
        <v/>
      </c>
      <c r="C1906">
        <f>IF('🔧 XY LANH'!A862="","","Xy lanh")</f>
        <v/>
      </c>
      <c r="D1906">
        <f>IF('🔧 XY LANH'!A862="","",'🔧 XY LANH'!I862)</f>
        <v/>
      </c>
      <c r="E1906">
        <f>IF('🔧 XY LANH'!A862="","",'🔧 XY LANH'!#REF!)</f>
        <v/>
      </c>
      <c r="F1906">
        <f>IF('🔧 XY LANH'!A862="","",'🔧 XY LANH'!J862)</f>
        <v/>
      </c>
      <c r="G1906">
        <f>IF('🔧 XY LANH'!A862="","",'🔧 XY LANH'!K862)</f>
        <v/>
      </c>
      <c r="H1906">
        <f>IF('🔧 XY LANH'!A862="","",'🔧 XY LANH'!L862)</f>
        <v/>
      </c>
      <c r="I1906">
        <f>IF('🔧 XY LANH'!A862="","",'🔧 XY LANH'!M862)</f>
        <v/>
      </c>
      <c r="J1906">
        <f>IF('🔧 XY LANH'!A862="","",'🔧 XY LANH'!#REF!)</f>
        <v/>
      </c>
      <c r="L1906">
        <f>N(L1905)+IF(AND('🔎 TRA CỨU NHANH'!$C$2&lt;&gt;"",OR(ISNUMBER(SEARCH('🔎 TRA CỨU NHANH'!$C$2,$A1906)),ISNUMBER(SEARCH('🔎 TRA CỨU NHANH'!$C$2,$B1906)))),1,0)</f>
        <v/>
      </c>
      <c r="M1906">
        <f>IF(L1906&gt;N(L1905),L1906,"")</f>
        <v/>
      </c>
      <c r="N1906">
        <f>N(N1905)+IF(AND('💰 BÁO GIÁ'!$C$27&lt;&gt;"",OR(ISNUMBER(SEARCH('💰 BÁO GIÁ'!$C$27,$A1906)),ISNUMBER(SEARCH('💰 BÁO GIÁ'!$C$27,$B1906)))),1,0)</f>
        <v/>
      </c>
      <c r="O1906">
        <f>IF(N1906&gt;N(N1905),N1906,"")</f>
        <v/>
      </c>
    </row>
    <row r="1907">
      <c r="A1907">
        <f>IF('🔧 XY LANH'!A863="","",'🔧 XY LANH'!A863)</f>
        <v/>
      </c>
      <c r="B1907">
        <f>IF('🔧 XY LANH'!A863="","",'🔧 XY LANH'!N863)</f>
        <v/>
      </c>
      <c r="C1907">
        <f>IF('🔧 XY LANH'!A863="","","Xy lanh")</f>
        <v/>
      </c>
      <c r="D1907">
        <f>IF('🔧 XY LANH'!A863="","",'🔧 XY LANH'!I863)</f>
        <v/>
      </c>
      <c r="E1907">
        <f>IF('🔧 XY LANH'!A863="","",'🔧 XY LANH'!#REF!)</f>
        <v/>
      </c>
      <c r="F1907">
        <f>IF('🔧 XY LANH'!A863="","",'🔧 XY LANH'!J863)</f>
        <v/>
      </c>
      <c r="G1907">
        <f>IF('🔧 XY LANH'!A863="","",'🔧 XY LANH'!K863)</f>
        <v/>
      </c>
      <c r="H1907">
        <f>IF('🔧 XY LANH'!A863="","",'🔧 XY LANH'!L863)</f>
        <v/>
      </c>
      <c r="I1907">
        <f>IF('🔧 XY LANH'!A863="","",'🔧 XY LANH'!M863)</f>
        <v/>
      </c>
      <c r="J1907">
        <f>IF('🔧 XY LANH'!A863="","",'🔧 XY LANH'!#REF!)</f>
        <v/>
      </c>
      <c r="L1907">
        <f>N(L1906)+IF(AND('🔎 TRA CỨU NHANH'!$C$2&lt;&gt;"",OR(ISNUMBER(SEARCH('🔎 TRA CỨU NHANH'!$C$2,$A1907)),ISNUMBER(SEARCH('🔎 TRA CỨU NHANH'!$C$2,$B1907)))),1,0)</f>
        <v/>
      </c>
      <c r="M1907">
        <f>IF(L1907&gt;N(L1906),L1907,"")</f>
        <v/>
      </c>
      <c r="N1907">
        <f>N(N1906)+IF(AND('💰 BÁO GIÁ'!$C$27&lt;&gt;"",OR(ISNUMBER(SEARCH('💰 BÁO GIÁ'!$C$27,$A1907)),ISNUMBER(SEARCH('💰 BÁO GIÁ'!$C$27,$B1907)))),1,0)</f>
        <v/>
      </c>
      <c r="O1907">
        <f>IF(N1907&gt;N(N1906),N1907,"")</f>
        <v/>
      </c>
    </row>
    <row r="1908">
      <c r="A1908">
        <f>IF('🔧 XY LANH'!A864="","",'🔧 XY LANH'!A864)</f>
        <v/>
      </c>
      <c r="B1908">
        <f>IF('🔧 XY LANH'!A864="","",'🔧 XY LANH'!N864)</f>
        <v/>
      </c>
      <c r="C1908">
        <f>IF('🔧 XY LANH'!A864="","","Xy lanh")</f>
        <v/>
      </c>
      <c r="D1908">
        <f>IF('🔧 XY LANH'!A864="","",'🔧 XY LANH'!I864)</f>
        <v/>
      </c>
      <c r="E1908">
        <f>IF('🔧 XY LANH'!A864="","",'🔧 XY LANH'!#REF!)</f>
        <v/>
      </c>
      <c r="F1908">
        <f>IF('🔧 XY LANH'!A864="","",'🔧 XY LANH'!J864)</f>
        <v/>
      </c>
      <c r="G1908">
        <f>IF('🔧 XY LANH'!A864="","",'🔧 XY LANH'!K864)</f>
        <v/>
      </c>
      <c r="H1908">
        <f>IF('🔧 XY LANH'!A864="","",'🔧 XY LANH'!L864)</f>
        <v/>
      </c>
      <c r="I1908">
        <f>IF('🔧 XY LANH'!A864="","",'🔧 XY LANH'!M864)</f>
        <v/>
      </c>
      <c r="J1908">
        <f>IF('🔧 XY LANH'!A864="","",'🔧 XY LANH'!#REF!)</f>
        <v/>
      </c>
      <c r="L1908">
        <f>N(L1907)+IF(AND('🔎 TRA CỨU NHANH'!$C$2&lt;&gt;"",OR(ISNUMBER(SEARCH('🔎 TRA CỨU NHANH'!$C$2,$A1908)),ISNUMBER(SEARCH('🔎 TRA CỨU NHANH'!$C$2,$B1908)))),1,0)</f>
        <v/>
      </c>
      <c r="M1908">
        <f>IF(L1908&gt;N(L1907),L1908,"")</f>
        <v/>
      </c>
      <c r="N1908">
        <f>N(N1907)+IF(AND('💰 BÁO GIÁ'!$C$27&lt;&gt;"",OR(ISNUMBER(SEARCH('💰 BÁO GIÁ'!$C$27,$A1908)),ISNUMBER(SEARCH('💰 BÁO GIÁ'!$C$27,$B1908)))),1,0)</f>
        <v/>
      </c>
      <c r="O1908">
        <f>IF(N1908&gt;N(N1907),N1908,"")</f>
        <v/>
      </c>
    </row>
    <row r="1909">
      <c r="A1909">
        <f>IF('🔧 XY LANH'!A865="","",'🔧 XY LANH'!A865)</f>
        <v/>
      </c>
      <c r="B1909">
        <f>IF('🔧 XY LANH'!A865="","",'🔧 XY LANH'!N865)</f>
        <v/>
      </c>
      <c r="C1909">
        <f>IF('🔧 XY LANH'!A865="","","Xy lanh")</f>
        <v/>
      </c>
      <c r="D1909">
        <f>IF('🔧 XY LANH'!A865="","",'🔧 XY LANH'!I865)</f>
        <v/>
      </c>
      <c r="E1909">
        <f>IF('🔧 XY LANH'!A865="","",'🔧 XY LANH'!#REF!)</f>
        <v/>
      </c>
      <c r="F1909">
        <f>IF('🔧 XY LANH'!A865="","",'🔧 XY LANH'!J865)</f>
        <v/>
      </c>
      <c r="G1909">
        <f>IF('🔧 XY LANH'!A865="","",'🔧 XY LANH'!K865)</f>
        <v/>
      </c>
      <c r="H1909">
        <f>IF('🔧 XY LANH'!A865="","",'🔧 XY LANH'!L865)</f>
        <v/>
      </c>
      <c r="I1909">
        <f>IF('🔧 XY LANH'!A865="","",'🔧 XY LANH'!M865)</f>
        <v/>
      </c>
      <c r="J1909">
        <f>IF('🔧 XY LANH'!A865="","",'🔧 XY LANH'!#REF!)</f>
        <v/>
      </c>
      <c r="L1909">
        <f>N(L1908)+IF(AND('🔎 TRA CỨU NHANH'!$C$2&lt;&gt;"",OR(ISNUMBER(SEARCH('🔎 TRA CỨU NHANH'!$C$2,$A1909)),ISNUMBER(SEARCH('🔎 TRA CỨU NHANH'!$C$2,$B1909)))),1,0)</f>
        <v/>
      </c>
      <c r="M1909">
        <f>IF(L1909&gt;N(L1908),L1909,"")</f>
        <v/>
      </c>
      <c r="N1909">
        <f>N(N1908)+IF(AND('💰 BÁO GIÁ'!$C$27&lt;&gt;"",OR(ISNUMBER(SEARCH('💰 BÁO GIÁ'!$C$27,$A1909)),ISNUMBER(SEARCH('💰 BÁO GIÁ'!$C$27,$B1909)))),1,0)</f>
        <v/>
      </c>
      <c r="O1909">
        <f>IF(N1909&gt;N(N1908),N1909,"")</f>
        <v/>
      </c>
    </row>
    <row r="1910">
      <c r="A1910">
        <f>IF('🔧 XY LANH'!A866="","",'🔧 XY LANH'!A866)</f>
        <v/>
      </c>
      <c r="B1910">
        <f>IF('🔧 XY LANH'!A866="","",'🔧 XY LANH'!N866)</f>
        <v/>
      </c>
      <c r="C1910">
        <f>IF('🔧 XY LANH'!A866="","","Xy lanh")</f>
        <v/>
      </c>
      <c r="D1910">
        <f>IF('🔧 XY LANH'!A866="","",'🔧 XY LANH'!I866)</f>
        <v/>
      </c>
      <c r="E1910">
        <f>IF('🔧 XY LANH'!A866="","",'🔧 XY LANH'!#REF!)</f>
        <v/>
      </c>
      <c r="F1910">
        <f>IF('🔧 XY LANH'!A866="","",'🔧 XY LANH'!J866)</f>
        <v/>
      </c>
      <c r="G1910">
        <f>IF('🔧 XY LANH'!A866="","",'🔧 XY LANH'!K866)</f>
        <v/>
      </c>
      <c r="H1910">
        <f>IF('🔧 XY LANH'!A866="","",'🔧 XY LANH'!L866)</f>
        <v/>
      </c>
      <c r="I1910">
        <f>IF('🔧 XY LANH'!A866="","",'🔧 XY LANH'!M866)</f>
        <v/>
      </c>
      <c r="J1910">
        <f>IF('🔧 XY LANH'!A866="","",'🔧 XY LANH'!#REF!)</f>
        <v/>
      </c>
      <c r="L1910">
        <f>N(L1909)+IF(AND('🔎 TRA CỨU NHANH'!$C$2&lt;&gt;"",OR(ISNUMBER(SEARCH('🔎 TRA CỨU NHANH'!$C$2,$A1910)),ISNUMBER(SEARCH('🔎 TRA CỨU NHANH'!$C$2,$B1910)))),1,0)</f>
        <v/>
      </c>
      <c r="M1910">
        <f>IF(L1910&gt;N(L1909),L1910,"")</f>
        <v/>
      </c>
      <c r="N1910">
        <f>N(N1909)+IF(AND('💰 BÁO GIÁ'!$C$27&lt;&gt;"",OR(ISNUMBER(SEARCH('💰 BÁO GIÁ'!$C$27,$A1910)),ISNUMBER(SEARCH('💰 BÁO GIÁ'!$C$27,$B1910)))),1,0)</f>
        <v/>
      </c>
      <c r="O1910">
        <f>IF(N1910&gt;N(N1909),N1910,"")</f>
        <v/>
      </c>
    </row>
    <row r="1911">
      <c r="A1911">
        <f>IF('🔧 XY LANH'!A867="","",'🔧 XY LANH'!A867)</f>
        <v/>
      </c>
      <c r="B1911">
        <f>IF('🔧 XY LANH'!A867="","",'🔧 XY LANH'!N867)</f>
        <v/>
      </c>
      <c r="C1911">
        <f>IF('🔧 XY LANH'!A867="","","Xy lanh")</f>
        <v/>
      </c>
      <c r="D1911">
        <f>IF('🔧 XY LANH'!A867="","",'🔧 XY LANH'!I867)</f>
        <v/>
      </c>
      <c r="E1911">
        <f>IF('🔧 XY LANH'!A867="","",'🔧 XY LANH'!#REF!)</f>
        <v/>
      </c>
      <c r="F1911">
        <f>IF('🔧 XY LANH'!A867="","",'🔧 XY LANH'!J867)</f>
        <v/>
      </c>
      <c r="G1911">
        <f>IF('🔧 XY LANH'!A867="","",'🔧 XY LANH'!K867)</f>
        <v/>
      </c>
      <c r="H1911">
        <f>IF('🔧 XY LANH'!A867="","",'🔧 XY LANH'!L867)</f>
        <v/>
      </c>
      <c r="I1911">
        <f>IF('🔧 XY LANH'!A867="","",'🔧 XY LANH'!M867)</f>
        <v/>
      </c>
      <c r="J1911">
        <f>IF('🔧 XY LANH'!A867="","",'🔧 XY LANH'!#REF!)</f>
        <v/>
      </c>
      <c r="L1911">
        <f>N(L1910)+IF(AND('🔎 TRA CỨU NHANH'!$C$2&lt;&gt;"",OR(ISNUMBER(SEARCH('🔎 TRA CỨU NHANH'!$C$2,$A1911)),ISNUMBER(SEARCH('🔎 TRA CỨU NHANH'!$C$2,$B1911)))),1,0)</f>
        <v/>
      </c>
      <c r="M1911">
        <f>IF(L1911&gt;N(L1910),L1911,"")</f>
        <v/>
      </c>
      <c r="N1911">
        <f>N(N1910)+IF(AND('💰 BÁO GIÁ'!$C$27&lt;&gt;"",OR(ISNUMBER(SEARCH('💰 BÁO GIÁ'!$C$27,$A1911)),ISNUMBER(SEARCH('💰 BÁO GIÁ'!$C$27,$B1911)))),1,0)</f>
        <v/>
      </c>
      <c r="O1911">
        <f>IF(N1911&gt;N(N1910),N1911,"")</f>
        <v/>
      </c>
    </row>
    <row r="1912">
      <c r="A1912">
        <f>IF('🔧 XY LANH'!A868="","",'🔧 XY LANH'!A868)</f>
        <v/>
      </c>
      <c r="B1912">
        <f>IF('🔧 XY LANH'!A868="","",'🔧 XY LANH'!N868)</f>
        <v/>
      </c>
      <c r="C1912">
        <f>IF('🔧 XY LANH'!A868="","","Xy lanh")</f>
        <v/>
      </c>
      <c r="D1912">
        <f>IF('🔧 XY LANH'!A868="","",'🔧 XY LANH'!I868)</f>
        <v/>
      </c>
      <c r="E1912">
        <f>IF('🔧 XY LANH'!A868="","",'🔧 XY LANH'!#REF!)</f>
        <v/>
      </c>
      <c r="F1912">
        <f>IF('🔧 XY LANH'!A868="","",'🔧 XY LANH'!J868)</f>
        <v/>
      </c>
      <c r="G1912">
        <f>IF('🔧 XY LANH'!A868="","",'🔧 XY LANH'!K868)</f>
        <v/>
      </c>
      <c r="H1912">
        <f>IF('🔧 XY LANH'!A868="","",'🔧 XY LANH'!L868)</f>
        <v/>
      </c>
      <c r="I1912">
        <f>IF('🔧 XY LANH'!A868="","",'🔧 XY LANH'!M868)</f>
        <v/>
      </c>
      <c r="J1912">
        <f>IF('🔧 XY LANH'!A868="","",'🔧 XY LANH'!#REF!)</f>
        <v/>
      </c>
      <c r="L1912">
        <f>N(L1911)+IF(AND('🔎 TRA CỨU NHANH'!$C$2&lt;&gt;"",OR(ISNUMBER(SEARCH('🔎 TRA CỨU NHANH'!$C$2,$A1912)),ISNUMBER(SEARCH('🔎 TRA CỨU NHANH'!$C$2,$B1912)))),1,0)</f>
        <v/>
      </c>
      <c r="M1912">
        <f>IF(L1912&gt;N(L1911),L1912,"")</f>
        <v/>
      </c>
      <c r="N1912">
        <f>N(N1911)+IF(AND('💰 BÁO GIÁ'!$C$27&lt;&gt;"",OR(ISNUMBER(SEARCH('💰 BÁO GIÁ'!$C$27,$A1912)),ISNUMBER(SEARCH('💰 BÁO GIÁ'!$C$27,$B1912)))),1,0)</f>
        <v/>
      </c>
      <c r="O1912">
        <f>IF(N1912&gt;N(N1911),N1912,"")</f>
        <v/>
      </c>
    </row>
    <row r="1913">
      <c r="A1913">
        <f>IF('🔧 XY LANH'!A869="","",'🔧 XY LANH'!A869)</f>
        <v/>
      </c>
      <c r="B1913">
        <f>IF('🔧 XY LANH'!A869="","",'🔧 XY LANH'!N869)</f>
        <v/>
      </c>
      <c r="C1913">
        <f>IF('🔧 XY LANH'!A869="","","Xy lanh")</f>
        <v/>
      </c>
      <c r="D1913">
        <f>IF('🔧 XY LANH'!A869="","",'🔧 XY LANH'!I869)</f>
        <v/>
      </c>
      <c r="E1913">
        <f>IF('🔧 XY LANH'!A869="","",'🔧 XY LANH'!#REF!)</f>
        <v/>
      </c>
      <c r="F1913">
        <f>IF('🔧 XY LANH'!A869="","",'🔧 XY LANH'!J869)</f>
        <v/>
      </c>
      <c r="G1913">
        <f>IF('🔧 XY LANH'!A869="","",'🔧 XY LANH'!K869)</f>
        <v/>
      </c>
      <c r="H1913">
        <f>IF('🔧 XY LANH'!A869="","",'🔧 XY LANH'!L869)</f>
        <v/>
      </c>
      <c r="I1913">
        <f>IF('🔧 XY LANH'!A869="","",'🔧 XY LANH'!M869)</f>
        <v/>
      </c>
      <c r="J1913">
        <f>IF('🔧 XY LANH'!A869="","",'🔧 XY LANH'!#REF!)</f>
        <v/>
      </c>
      <c r="L1913">
        <f>N(L1912)+IF(AND('🔎 TRA CỨU NHANH'!$C$2&lt;&gt;"",OR(ISNUMBER(SEARCH('🔎 TRA CỨU NHANH'!$C$2,$A1913)),ISNUMBER(SEARCH('🔎 TRA CỨU NHANH'!$C$2,$B1913)))),1,0)</f>
        <v/>
      </c>
      <c r="M1913">
        <f>IF(L1913&gt;N(L1912),L1913,"")</f>
        <v/>
      </c>
      <c r="N1913">
        <f>N(N1912)+IF(AND('💰 BÁO GIÁ'!$C$27&lt;&gt;"",OR(ISNUMBER(SEARCH('💰 BÁO GIÁ'!$C$27,$A1913)),ISNUMBER(SEARCH('💰 BÁO GIÁ'!$C$27,$B1913)))),1,0)</f>
        <v/>
      </c>
      <c r="O1913">
        <f>IF(N1913&gt;N(N1912),N1913,"")</f>
        <v/>
      </c>
    </row>
    <row r="1914">
      <c r="A1914">
        <f>IF('🔧 XY LANH'!A870="","",'🔧 XY LANH'!A870)</f>
        <v/>
      </c>
      <c r="B1914">
        <f>IF('🔧 XY LANH'!A870="","",'🔧 XY LANH'!N870)</f>
        <v/>
      </c>
      <c r="C1914">
        <f>IF('🔧 XY LANH'!A870="","","Xy lanh")</f>
        <v/>
      </c>
      <c r="D1914">
        <f>IF('🔧 XY LANH'!A870="","",'🔧 XY LANH'!I870)</f>
        <v/>
      </c>
      <c r="E1914">
        <f>IF('🔧 XY LANH'!A870="","",'🔧 XY LANH'!#REF!)</f>
        <v/>
      </c>
      <c r="F1914">
        <f>IF('🔧 XY LANH'!A870="","",'🔧 XY LANH'!J870)</f>
        <v/>
      </c>
      <c r="G1914">
        <f>IF('🔧 XY LANH'!A870="","",'🔧 XY LANH'!K870)</f>
        <v/>
      </c>
      <c r="H1914">
        <f>IF('🔧 XY LANH'!A870="","",'🔧 XY LANH'!L870)</f>
        <v/>
      </c>
      <c r="I1914">
        <f>IF('🔧 XY LANH'!A870="","",'🔧 XY LANH'!M870)</f>
        <v/>
      </c>
      <c r="J1914">
        <f>IF('🔧 XY LANH'!A870="","",'🔧 XY LANH'!#REF!)</f>
        <v/>
      </c>
      <c r="L1914">
        <f>N(L1913)+IF(AND('🔎 TRA CỨU NHANH'!$C$2&lt;&gt;"",OR(ISNUMBER(SEARCH('🔎 TRA CỨU NHANH'!$C$2,$A1914)),ISNUMBER(SEARCH('🔎 TRA CỨU NHANH'!$C$2,$B1914)))),1,0)</f>
        <v/>
      </c>
      <c r="M1914">
        <f>IF(L1914&gt;N(L1913),L1914,"")</f>
        <v/>
      </c>
      <c r="N1914">
        <f>N(N1913)+IF(AND('💰 BÁO GIÁ'!$C$27&lt;&gt;"",OR(ISNUMBER(SEARCH('💰 BÁO GIÁ'!$C$27,$A1914)),ISNUMBER(SEARCH('💰 BÁO GIÁ'!$C$27,$B1914)))),1,0)</f>
        <v/>
      </c>
      <c r="O1914">
        <f>IF(N1914&gt;N(N1913),N1914,"")</f>
        <v/>
      </c>
    </row>
    <row r="1915">
      <c r="A1915">
        <f>IF('🔧 XY LANH'!A871="","",'🔧 XY LANH'!A871)</f>
        <v/>
      </c>
      <c r="B1915">
        <f>IF('🔧 XY LANH'!A871="","",'🔧 XY LANH'!N871)</f>
        <v/>
      </c>
      <c r="C1915">
        <f>IF('🔧 XY LANH'!A871="","","Xy lanh")</f>
        <v/>
      </c>
      <c r="D1915">
        <f>IF('🔧 XY LANH'!A871="","",'🔧 XY LANH'!I871)</f>
        <v/>
      </c>
      <c r="E1915">
        <f>IF('🔧 XY LANH'!A871="","",'🔧 XY LANH'!#REF!)</f>
        <v/>
      </c>
      <c r="F1915">
        <f>IF('🔧 XY LANH'!A871="","",'🔧 XY LANH'!J871)</f>
        <v/>
      </c>
      <c r="G1915">
        <f>IF('🔧 XY LANH'!A871="","",'🔧 XY LANH'!K871)</f>
        <v/>
      </c>
      <c r="H1915">
        <f>IF('🔧 XY LANH'!A871="","",'🔧 XY LANH'!L871)</f>
        <v/>
      </c>
      <c r="I1915">
        <f>IF('🔧 XY LANH'!A871="","",'🔧 XY LANH'!M871)</f>
        <v/>
      </c>
      <c r="J1915">
        <f>IF('🔧 XY LANH'!A871="","",'🔧 XY LANH'!#REF!)</f>
        <v/>
      </c>
      <c r="L1915">
        <f>N(L1914)+IF(AND('🔎 TRA CỨU NHANH'!$C$2&lt;&gt;"",OR(ISNUMBER(SEARCH('🔎 TRA CỨU NHANH'!$C$2,$A1915)),ISNUMBER(SEARCH('🔎 TRA CỨU NHANH'!$C$2,$B1915)))),1,0)</f>
        <v/>
      </c>
      <c r="M1915">
        <f>IF(L1915&gt;N(L1914),L1915,"")</f>
        <v/>
      </c>
      <c r="N1915">
        <f>N(N1914)+IF(AND('💰 BÁO GIÁ'!$C$27&lt;&gt;"",OR(ISNUMBER(SEARCH('💰 BÁO GIÁ'!$C$27,$A1915)),ISNUMBER(SEARCH('💰 BÁO GIÁ'!$C$27,$B1915)))),1,0)</f>
        <v/>
      </c>
      <c r="O1915">
        <f>IF(N1915&gt;N(N1914),N1915,"")</f>
        <v/>
      </c>
    </row>
    <row r="1916">
      <c r="A1916">
        <f>IF('🔧 XY LANH'!A872="","",'🔧 XY LANH'!A872)</f>
        <v/>
      </c>
      <c r="B1916">
        <f>IF('🔧 XY LANH'!A872="","",'🔧 XY LANH'!N872)</f>
        <v/>
      </c>
      <c r="C1916">
        <f>IF('🔧 XY LANH'!A872="","","Xy lanh")</f>
        <v/>
      </c>
      <c r="D1916">
        <f>IF('🔧 XY LANH'!A872="","",'🔧 XY LANH'!I872)</f>
        <v/>
      </c>
      <c r="E1916">
        <f>IF('🔧 XY LANH'!A872="","",'🔧 XY LANH'!#REF!)</f>
        <v/>
      </c>
      <c r="F1916">
        <f>IF('🔧 XY LANH'!A872="","",'🔧 XY LANH'!J872)</f>
        <v/>
      </c>
      <c r="G1916">
        <f>IF('🔧 XY LANH'!A872="","",'🔧 XY LANH'!K872)</f>
        <v/>
      </c>
      <c r="H1916">
        <f>IF('🔧 XY LANH'!A872="","",'🔧 XY LANH'!L872)</f>
        <v/>
      </c>
      <c r="I1916">
        <f>IF('🔧 XY LANH'!A872="","",'🔧 XY LANH'!M872)</f>
        <v/>
      </c>
      <c r="J1916">
        <f>IF('🔧 XY LANH'!A872="","",'🔧 XY LANH'!#REF!)</f>
        <v/>
      </c>
      <c r="L1916">
        <f>N(L1915)+IF(AND('🔎 TRA CỨU NHANH'!$C$2&lt;&gt;"",OR(ISNUMBER(SEARCH('🔎 TRA CỨU NHANH'!$C$2,$A1916)),ISNUMBER(SEARCH('🔎 TRA CỨU NHANH'!$C$2,$B1916)))),1,0)</f>
        <v/>
      </c>
      <c r="M1916">
        <f>IF(L1916&gt;N(L1915),L1916,"")</f>
        <v/>
      </c>
      <c r="N1916">
        <f>N(N1915)+IF(AND('💰 BÁO GIÁ'!$C$27&lt;&gt;"",OR(ISNUMBER(SEARCH('💰 BÁO GIÁ'!$C$27,$A1916)),ISNUMBER(SEARCH('💰 BÁO GIÁ'!$C$27,$B1916)))),1,0)</f>
        <v/>
      </c>
      <c r="O1916">
        <f>IF(N1916&gt;N(N1915),N1916,"")</f>
        <v/>
      </c>
    </row>
    <row r="1917">
      <c r="A1917">
        <f>IF('🔧 XY LANH'!A873="","",'🔧 XY LANH'!A873)</f>
        <v/>
      </c>
      <c r="B1917">
        <f>IF('🔧 XY LANH'!A873="","",'🔧 XY LANH'!N873)</f>
        <v/>
      </c>
      <c r="C1917">
        <f>IF('🔧 XY LANH'!A873="","","Xy lanh")</f>
        <v/>
      </c>
      <c r="D1917">
        <f>IF('🔧 XY LANH'!A873="","",'🔧 XY LANH'!I873)</f>
        <v/>
      </c>
      <c r="E1917">
        <f>IF('🔧 XY LANH'!A873="","",'🔧 XY LANH'!#REF!)</f>
        <v/>
      </c>
      <c r="F1917">
        <f>IF('🔧 XY LANH'!A873="","",'🔧 XY LANH'!J873)</f>
        <v/>
      </c>
      <c r="G1917">
        <f>IF('🔧 XY LANH'!A873="","",'🔧 XY LANH'!K873)</f>
        <v/>
      </c>
      <c r="H1917">
        <f>IF('🔧 XY LANH'!A873="","",'🔧 XY LANH'!L873)</f>
        <v/>
      </c>
      <c r="I1917">
        <f>IF('🔧 XY LANH'!A873="","",'🔧 XY LANH'!M873)</f>
        <v/>
      </c>
      <c r="J1917">
        <f>IF('🔧 XY LANH'!A873="","",'🔧 XY LANH'!#REF!)</f>
        <v/>
      </c>
      <c r="L1917">
        <f>N(L1916)+IF(AND('🔎 TRA CỨU NHANH'!$C$2&lt;&gt;"",OR(ISNUMBER(SEARCH('🔎 TRA CỨU NHANH'!$C$2,$A1917)),ISNUMBER(SEARCH('🔎 TRA CỨU NHANH'!$C$2,$B1917)))),1,0)</f>
        <v/>
      </c>
      <c r="M1917">
        <f>IF(L1917&gt;N(L1916),L1917,"")</f>
        <v/>
      </c>
      <c r="N1917">
        <f>N(N1916)+IF(AND('💰 BÁO GIÁ'!$C$27&lt;&gt;"",OR(ISNUMBER(SEARCH('💰 BÁO GIÁ'!$C$27,$A1917)),ISNUMBER(SEARCH('💰 BÁO GIÁ'!$C$27,$B1917)))),1,0)</f>
        <v/>
      </c>
      <c r="O1917">
        <f>IF(N1917&gt;N(N1916),N1917,"")</f>
        <v/>
      </c>
    </row>
    <row r="1918">
      <c r="A1918">
        <f>IF('🔧 XY LANH'!A874="","",'🔧 XY LANH'!A874)</f>
        <v/>
      </c>
      <c r="B1918">
        <f>IF('🔧 XY LANH'!A874="","",'🔧 XY LANH'!N874)</f>
        <v/>
      </c>
      <c r="C1918">
        <f>IF('🔧 XY LANH'!A874="","","Xy lanh")</f>
        <v/>
      </c>
      <c r="D1918">
        <f>IF('🔧 XY LANH'!A874="","",'🔧 XY LANH'!I874)</f>
        <v/>
      </c>
      <c r="E1918">
        <f>IF('🔧 XY LANH'!A874="","",'🔧 XY LANH'!#REF!)</f>
        <v/>
      </c>
      <c r="F1918">
        <f>IF('🔧 XY LANH'!A874="","",'🔧 XY LANH'!J874)</f>
        <v/>
      </c>
      <c r="G1918">
        <f>IF('🔧 XY LANH'!A874="","",'🔧 XY LANH'!K874)</f>
        <v/>
      </c>
      <c r="H1918">
        <f>IF('🔧 XY LANH'!A874="","",'🔧 XY LANH'!L874)</f>
        <v/>
      </c>
      <c r="I1918">
        <f>IF('🔧 XY LANH'!A874="","",'🔧 XY LANH'!M874)</f>
        <v/>
      </c>
      <c r="J1918">
        <f>IF('🔧 XY LANH'!A874="","",'🔧 XY LANH'!#REF!)</f>
        <v/>
      </c>
      <c r="L1918">
        <f>N(L1917)+IF(AND('🔎 TRA CỨU NHANH'!$C$2&lt;&gt;"",OR(ISNUMBER(SEARCH('🔎 TRA CỨU NHANH'!$C$2,$A1918)),ISNUMBER(SEARCH('🔎 TRA CỨU NHANH'!$C$2,$B1918)))),1,0)</f>
        <v/>
      </c>
      <c r="M1918">
        <f>IF(L1918&gt;N(L1917),L1918,"")</f>
        <v/>
      </c>
      <c r="N1918">
        <f>N(N1917)+IF(AND('💰 BÁO GIÁ'!$C$27&lt;&gt;"",OR(ISNUMBER(SEARCH('💰 BÁO GIÁ'!$C$27,$A1918)),ISNUMBER(SEARCH('💰 BÁO GIÁ'!$C$27,$B1918)))),1,0)</f>
        <v/>
      </c>
      <c r="O1918">
        <f>IF(N1918&gt;N(N1917),N1918,"")</f>
        <v/>
      </c>
    </row>
    <row r="1919">
      <c r="A1919">
        <f>IF('🔧 XY LANH'!A875="","",'🔧 XY LANH'!A875)</f>
        <v/>
      </c>
      <c r="B1919">
        <f>IF('🔧 XY LANH'!A875="","",'🔧 XY LANH'!N875)</f>
        <v/>
      </c>
      <c r="C1919">
        <f>IF('🔧 XY LANH'!A875="","","Xy lanh")</f>
        <v/>
      </c>
      <c r="D1919">
        <f>IF('🔧 XY LANH'!A875="","",'🔧 XY LANH'!I875)</f>
        <v/>
      </c>
      <c r="E1919">
        <f>IF('🔧 XY LANH'!A875="","",'🔧 XY LANH'!#REF!)</f>
        <v/>
      </c>
      <c r="F1919">
        <f>IF('🔧 XY LANH'!A875="","",'🔧 XY LANH'!J875)</f>
        <v/>
      </c>
      <c r="G1919">
        <f>IF('🔧 XY LANH'!A875="","",'🔧 XY LANH'!K875)</f>
        <v/>
      </c>
      <c r="H1919">
        <f>IF('🔧 XY LANH'!A875="","",'🔧 XY LANH'!L875)</f>
        <v/>
      </c>
      <c r="I1919">
        <f>IF('🔧 XY LANH'!A875="","",'🔧 XY LANH'!M875)</f>
        <v/>
      </c>
      <c r="J1919">
        <f>IF('🔧 XY LANH'!A875="","",'🔧 XY LANH'!#REF!)</f>
        <v/>
      </c>
      <c r="L1919">
        <f>N(L1918)+IF(AND('🔎 TRA CỨU NHANH'!$C$2&lt;&gt;"",OR(ISNUMBER(SEARCH('🔎 TRA CỨU NHANH'!$C$2,$A1919)),ISNUMBER(SEARCH('🔎 TRA CỨU NHANH'!$C$2,$B1919)))),1,0)</f>
        <v/>
      </c>
      <c r="M1919">
        <f>IF(L1919&gt;N(L1918),L1919,"")</f>
        <v/>
      </c>
      <c r="N1919">
        <f>N(N1918)+IF(AND('💰 BÁO GIÁ'!$C$27&lt;&gt;"",OR(ISNUMBER(SEARCH('💰 BÁO GIÁ'!$C$27,$A1919)),ISNUMBER(SEARCH('💰 BÁO GIÁ'!$C$27,$B1919)))),1,0)</f>
        <v/>
      </c>
      <c r="O1919">
        <f>IF(N1919&gt;N(N1918),N1919,"")</f>
        <v/>
      </c>
    </row>
    <row r="1920">
      <c r="A1920">
        <f>IF('🔧 XY LANH'!A876="","",'🔧 XY LANH'!A876)</f>
        <v/>
      </c>
      <c r="B1920">
        <f>IF('🔧 XY LANH'!A876="","",'🔧 XY LANH'!N876)</f>
        <v/>
      </c>
      <c r="C1920">
        <f>IF('🔧 XY LANH'!A876="","","Xy lanh")</f>
        <v/>
      </c>
      <c r="D1920">
        <f>IF('🔧 XY LANH'!A876="","",'🔧 XY LANH'!I876)</f>
        <v/>
      </c>
      <c r="E1920">
        <f>IF('🔧 XY LANH'!A876="","",'🔧 XY LANH'!#REF!)</f>
        <v/>
      </c>
      <c r="F1920">
        <f>IF('🔧 XY LANH'!A876="","",'🔧 XY LANH'!J876)</f>
        <v/>
      </c>
      <c r="G1920">
        <f>IF('🔧 XY LANH'!A876="","",'🔧 XY LANH'!K876)</f>
        <v/>
      </c>
      <c r="H1920">
        <f>IF('🔧 XY LANH'!A876="","",'🔧 XY LANH'!L876)</f>
        <v/>
      </c>
      <c r="I1920">
        <f>IF('🔧 XY LANH'!A876="","",'🔧 XY LANH'!M876)</f>
        <v/>
      </c>
      <c r="J1920">
        <f>IF('🔧 XY LANH'!A876="","",'🔧 XY LANH'!#REF!)</f>
        <v/>
      </c>
      <c r="L1920">
        <f>N(L1919)+IF(AND('🔎 TRA CỨU NHANH'!$C$2&lt;&gt;"",OR(ISNUMBER(SEARCH('🔎 TRA CỨU NHANH'!$C$2,$A1920)),ISNUMBER(SEARCH('🔎 TRA CỨU NHANH'!$C$2,$B1920)))),1,0)</f>
        <v/>
      </c>
      <c r="M1920">
        <f>IF(L1920&gt;N(L1919),L1920,"")</f>
        <v/>
      </c>
      <c r="N1920">
        <f>N(N1919)+IF(AND('💰 BÁO GIÁ'!$C$27&lt;&gt;"",OR(ISNUMBER(SEARCH('💰 BÁO GIÁ'!$C$27,$A1920)),ISNUMBER(SEARCH('💰 BÁO GIÁ'!$C$27,$B1920)))),1,0)</f>
        <v/>
      </c>
      <c r="O1920">
        <f>IF(N1920&gt;N(N1919),N1920,"")</f>
        <v/>
      </c>
    </row>
    <row r="1921">
      <c r="A1921">
        <f>IF('🔧 XY LANH'!A877="","",'🔧 XY LANH'!A877)</f>
        <v/>
      </c>
      <c r="B1921">
        <f>IF('🔧 XY LANH'!A877="","",'🔧 XY LANH'!N877)</f>
        <v/>
      </c>
      <c r="C1921">
        <f>IF('🔧 XY LANH'!A877="","","Xy lanh")</f>
        <v/>
      </c>
      <c r="D1921">
        <f>IF('🔧 XY LANH'!A877="","",'🔧 XY LANH'!I877)</f>
        <v/>
      </c>
      <c r="E1921">
        <f>IF('🔧 XY LANH'!A877="","",'🔧 XY LANH'!#REF!)</f>
        <v/>
      </c>
      <c r="F1921">
        <f>IF('🔧 XY LANH'!A877="","",'🔧 XY LANH'!J877)</f>
        <v/>
      </c>
      <c r="G1921">
        <f>IF('🔧 XY LANH'!A877="","",'🔧 XY LANH'!K877)</f>
        <v/>
      </c>
      <c r="H1921">
        <f>IF('🔧 XY LANH'!A877="","",'🔧 XY LANH'!L877)</f>
        <v/>
      </c>
      <c r="I1921">
        <f>IF('🔧 XY LANH'!A877="","",'🔧 XY LANH'!M877)</f>
        <v/>
      </c>
      <c r="J1921">
        <f>IF('🔧 XY LANH'!A877="","",'🔧 XY LANH'!#REF!)</f>
        <v/>
      </c>
      <c r="L1921">
        <f>N(L1920)+IF(AND('🔎 TRA CỨU NHANH'!$C$2&lt;&gt;"",OR(ISNUMBER(SEARCH('🔎 TRA CỨU NHANH'!$C$2,$A1921)),ISNUMBER(SEARCH('🔎 TRA CỨU NHANH'!$C$2,$B1921)))),1,0)</f>
        <v/>
      </c>
      <c r="M1921">
        <f>IF(L1921&gt;N(L1920),L1921,"")</f>
        <v/>
      </c>
      <c r="N1921">
        <f>N(N1920)+IF(AND('💰 BÁO GIÁ'!$C$27&lt;&gt;"",OR(ISNUMBER(SEARCH('💰 BÁO GIÁ'!$C$27,$A1921)),ISNUMBER(SEARCH('💰 BÁO GIÁ'!$C$27,$B1921)))),1,0)</f>
        <v/>
      </c>
      <c r="O1921">
        <f>IF(N1921&gt;N(N1920),N1921,"")</f>
        <v/>
      </c>
    </row>
    <row r="1922">
      <c r="A1922">
        <f>IF('🔧 XY LANH'!A878="","",'🔧 XY LANH'!A878)</f>
        <v/>
      </c>
      <c r="B1922">
        <f>IF('🔧 XY LANH'!A878="","",'🔧 XY LANH'!N878)</f>
        <v/>
      </c>
      <c r="C1922">
        <f>IF('🔧 XY LANH'!A878="","","Xy lanh")</f>
        <v/>
      </c>
      <c r="D1922">
        <f>IF('🔧 XY LANH'!A878="","",'🔧 XY LANH'!I878)</f>
        <v/>
      </c>
      <c r="E1922">
        <f>IF('🔧 XY LANH'!A878="","",'🔧 XY LANH'!#REF!)</f>
        <v/>
      </c>
      <c r="F1922">
        <f>IF('🔧 XY LANH'!A878="","",'🔧 XY LANH'!J878)</f>
        <v/>
      </c>
      <c r="G1922">
        <f>IF('🔧 XY LANH'!A878="","",'🔧 XY LANH'!K878)</f>
        <v/>
      </c>
      <c r="H1922">
        <f>IF('🔧 XY LANH'!A878="","",'🔧 XY LANH'!L878)</f>
        <v/>
      </c>
      <c r="I1922">
        <f>IF('🔧 XY LANH'!A878="","",'🔧 XY LANH'!M878)</f>
        <v/>
      </c>
      <c r="J1922">
        <f>IF('🔧 XY LANH'!A878="","",'🔧 XY LANH'!#REF!)</f>
        <v/>
      </c>
      <c r="L1922">
        <f>N(L1921)+IF(AND('🔎 TRA CỨU NHANH'!$C$2&lt;&gt;"",OR(ISNUMBER(SEARCH('🔎 TRA CỨU NHANH'!$C$2,$A1922)),ISNUMBER(SEARCH('🔎 TRA CỨU NHANH'!$C$2,$B1922)))),1,0)</f>
        <v/>
      </c>
      <c r="M1922">
        <f>IF(L1922&gt;N(L1921),L1922,"")</f>
        <v/>
      </c>
      <c r="N1922">
        <f>N(N1921)+IF(AND('💰 BÁO GIÁ'!$C$27&lt;&gt;"",OR(ISNUMBER(SEARCH('💰 BÁO GIÁ'!$C$27,$A1922)),ISNUMBER(SEARCH('💰 BÁO GIÁ'!$C$27,$B1922)))),1,0)</f>
        <v/>
      </c>
      <c r="O1922">
        <f>IF(N1922&gt;N(N1921),N1922,"")</f>
        <v/>
      </c>
    </row>
    <row r="1923">
      <c r="A1923">
        <f>IF('🔧 XY LANH'!A879="","",'🔧 XY LANH'!A879)</f>
        <v/>
      </c>
      <c r="B1923">
        <f>IF('🔧 XY LANH'!A879="","",'🔧 XY LANH'!N879)</f>
        <v/>
      </c>
      <c r="C1923">
        <f>IF('🔧 XY LANH'!A879="","","Xy lanh")</f>
        <v/>
      </c>
      <c r="D1923">
        <f>IF('🔧 XY LANH'!A879="","",'🔧 XY LANH'!I879)</f>
        <v/>
      </c>
      <c r="E1923">
        <f>IF('🔧 XY LANH'!A879="","",'🔧 XY LANH'!#REF!)</f>
        <v/>
      </c>
      <c r="F1923">
        <f>IF('🔧 XY LANH'!A879="","",'🔧 XY LANH'!J879)</f>
        <v/>
      </c>
      <c r="G1923">
        <f>IF('🔧 XY LANH'!A879="","",'🔧 XY LANH'!K879)</f>
        <v/>
      </c>
      <c r="H1923">
        <f>IF('🔧 XY LANH'!A879="","",'🔧 XY LANH'!L879)</f>
        <v/>
      </c>
      <c r="I1923">
        <f>IF('🔧 XY LANH'!A879="","",'🔧 XY LANH'!M879)</f>
        <v/>
      </c>
      <c r="J1923">
        <f>IF('🔧 XY LANH'!A879="","",'🔧 XY LANH'!#REF!)</f>
        <v/>
      </c>
      <c r="L1923">
        <f>N(L1922)+IF(AND('🔎 TRA CỨU NHANH'!$C$2&lt;&gt;"",OR(ISNUMBER(SEARCH('🔎 TRA CỨU NHANH'!$C$2,$A1923)),ISNUMBER(SEARCH('🔎 TRA CỨU NHANH'!$C$2,$B1923)))),1,0)</f>
        <v/>
      </c>
      <c r="M1923">
        <f>IF(L1923&gt;N(L1922),L1923,"")</f>
        <v/>
      </c>
      <c r="N1923">
        <f>N(N1922)+IF(AND('💰 BÁO GIÁ'!$C$27&lt;&gt;"",OR(ISNUMBER(SEARCH('💰 BÁO GIÁ'!$C$27,$A1923)),ISNUMBER(SEARCH('💰 BÁO GIÁ'!$C$27,$B1923)))),1,0)</f>
        <v/>
      </c>
      <c r="O1923">
        <f>IF(N1923&gt;N(N1922),N1923,"")</f>
        <v/>
      </c>
    </row>
    <row r="1924">
      <c r="A1924">
        <f>IF('🔧 XY LANH'!A880="","",'🔧 XY LANH'!A880)</f>
        <v/>
      </c>
      <c r="B1924">
        <f>IF('🔧 XY LANH'!A880="","",'🔧 XY LANH'!N880)</f>
        <v/>
      </c>
      <c r="C1924">
        <f>IF('🔧 XY LANH'!A880="","","Xy lanh")</f>
        <v/>
      </c>
      <c r="D1924">
        <f>IF('🔧 XY LANH'!A880="","",'🔧 XY LANH'!I880)</f>
        <v/>
      </c>
      <c r="E1924">
        <f>IF('🔧 XY LANH'!A880="","",'🔧 XY LANH'!#REF!)</f>
        <v/>
      </c>
      <c r="F1924">
        <f>IF('🔧 XY LANH'!A880="","",'🔧 XY LANH'!J880)</f>
        <v/>
      </c>
      <c r="G1924">
        <f>IF('🔧 XY LANH'!A880="","",'🔧 XY LANH'!K880)</f>
        <v/>
      </c>
      <c r="H1924">
        <f>IF('🔧 XY LANH'!A880="","",'🔧 XY LANH'!L880)</f>
        <v/>
      </c>
      <c r="I1924">
        <f>IF('🔧 XY LANH'!A880="","",'🔧 XY LANH'!M880)</f>
        <v/>
      </c>
      <c r="J1924">
        <f>IF('🔧 XY LANH'!A880="","",'🔧 XY LANH'!#REF!)</f>
        <v/>
      </c>
      <c r="L1924">
        <f>N(L1923)+IF(AND('🔎 TRA CỨU NHANH'!$C$2&lt;&gt;"",OR(ISNUMBER(SEARCH('🔎 TRA CỨU NHANH'!$C$2,$A1924)),ISNUMBER(SEARCH('🔎 TRA CỨU NHANH'!$C$2,$B1924)))),1,0)</f>
        <v/>
      </c>
      <c r="M1924">
        <f>IF(L1924&gt;N(L1923),L1924,"")</f>
        <v/>
      </c>
      <c r="N1924">
        <f>N(N1923)+IF(AND('💰 BÁO GIÁ'!$C$27&lt;&gt;"",OR(ISNUMBER(SEARCH('💰 BÁO GIÁ'!$C$27,$A1924)),ISNUMBER(SEARCH('💰 BÁO GIÁ'!$C$27,$B1924)))),1,0)</f>
        <v/>
      </c>
      <c r="O1924">
        <f>IF(N1924&gt;N(N1923),N1924,"")</f>
        <v/>
      </c>
    </row>
    <row r="1925">
      <c r="A1925">
        <f>IF('🔧 XY LANH'!A881="","",'🔧 XY LANH'!A881)</f>
        <v/>
      </c>
      <c r="B1925">
        <f>IF('🔧 XY LANH'!A881="","",'🔧 XY LANH'!N881)</f>
        <v/>
      </c>
      <c r="C1925">
        <f>IF('🔧 XY LANH'!A881="","","Xy lanh")</f>
        <v/>
      </c>
      <c r="D1925">
        <f>IF('🔧 XY LANH'!A881="","",'🔧 XY LANH'!I881)</f>
        <v/>
      </c>
      <c r="E1925">
        <f>IF('🔧 XY LANH'!A881="","",'🔧 XY LANH'!#REF!)</f>
        <v/>
      </c>
      <c r="F1925">
        <f>IF('🔧 XY LANH'!A881="","",'🔧 XY LANH'!J881)</f>
        <v/>
      </c>
      <c r="G1925">
        <f>IF('🔧 XY LANH'!A881="","",'🔧 XY LANH'!K881)</f>
        <v/>
      </c>
      <c r="H1925">
        <f>IF('🔧 XY LANH'!A881="","",'🔧 XY LANH'!L881)</f>
        <v/>
      </c>
      <c r="I1925">
        <f>IF('🔧 XY LANH'!A881="","",'🔧 XY LANH'!M881)</f>
        <v/>
      </c>
      <c r="J1925">
        <f>IF('🔧 XY LANH'!A881="","",'🔧 XY LANH'!#REF!)</f>
        <v/>
      </c>
      <c r="L1925">
        <f>N(L1924)+IF(AND('🔎 TRA CỨU NHANH'!$C$2&lt;&gt;"",OR(ISNUMBER(SEARCH('🔎 TRA CỨU NHANH'!$C$2,$A1925)),ISNUMBER(SEARCH('🔎 TRA CỨU NHANH'!$C$2,$B1925)))),1,0)</f>
        <v/>
      </c>
      <c r="M1925">
        <f>IF(L1925&gt;N(L1924),L1925,"")</f>
        <v/>
      </c>
      <c r="N1925">
        <f>N(N1924)+IF(AND('💰 BÁO GIÁ'!$C$27&lt;&gt;"",OR(ISNUMBER(SEARCH('💰 BÁO GIÁ'!$C$27,$A1925)),ISNUMBER(SEARCH('💰 BÁO GIÁ'!$C$27,$B1925)))),1,0)</f>
        <v/>
      </c>
      <c r="O1925">
        <f>IF(N1925&gt;N(N1924),N1925,"")</f>
        <v/>
      </c>
    </row>
    <row r="1926">
      <c r="A1926">
        <f>IF('🔧 XY LANH'!A882="","",'🔧 XY LANH'!A882)</f>
        <v/>
      </c>
      <c r="B1926">
        <f>IF('🔧 XY LANH'!A882="","",'🔧 XY LANH'!N882)</f>
        <v/>
      </c>
      <c r="C1926">
        <f>IF('🔧 XY LANH'!A882="","","Xy lanh")</f>
        <v/>
      </c>
      <c r="D1926">
        <f>IF('🔧 XY LANH'!A882="","",'🔧 XY LANH'!I882)</f>
        <v/>
      </c>
      <c r="E1926">
        <f>IF('🔧 XY LANH'!A882="","",'🔧 XY LANH'!#REF!)</f>
        <v/>
      </c>
      <c r="F1926">
        <f>IF('🔧 XY LANH'!A882="","",'🔧 XY LANH'!J882)</f>
        <v/>
      </c>
      <c r="G1926">
        <f>IF('🔧 XY LANH'!A882="","",'🔧 XY LANH'!K882)</f>
        <v/>
      </c>
      <c r="H1926">
        <f>IF('🔧 XY LANH'!A882="","",'🔧 XY LANH'!L882)</f>
        <v/>
      </c>
      <c r="I1926">
        <f>IF('🔧 XY LANH'!A882="","",'🔧 XY LANH'!M882)</f>
        <v/>
      </c>
      <c r="J1926">
        <f>IF('🔧 XY LANH'!A882="","",'🔧 XY LANH'!#REF!)</f>
        <v/>
      </c>
      <c r="L1926">
        <f>N(L1925)+IF(AND('🔎 TRA CỨU NHANH'!$C$2&lt;&gt;"",OR(ISNUMBER(SEARCH('🔎 TRA CỨU NHANH'!$C$2,$A1926)),ISNUMBER(SEARCH('🔎 TRA CỨU NHANH'!$C$2,$B1926)))),1,0)</f>
        <v/>
      </c>
      <c r="M1926">
        <f>IF(L1926&gt;N(L1925),L1926,"")</f>
        <v/>
      </c>
      <c r="N1926">
        <f>N(N1925)+IF(AND('💰 BÁO GIÁ'!$C$27&lt;&gt;"",OR(ISNUMBER(SEARCH('💰 BÁO GIÁ'!$C$27,$A1926)),ISNUMBER(SEARCH('💰 BÁO GIÁ'!$C$27,$B1926)))),1,0)</f>
        <v/>
      </c>
      <c r="O1926">
        <f>IF(N1926&gt;N(N1925),N1926,"")</f>
        <v/>
      </c>
    </row>
    <row r="1927">
      <c r="A1927">
        <f>IF('🔧 XY LANH'!A883="","",'🔧 XY LANH'!A883)</f>
        <v/>
      </c>
      <c r="B1927">
        <f>IF('🔧 XY LANH'!A883="","",'🔧 XY LANH'!N883)</f>
        <v/>
      </c>
      <c r="C1927">
        <f>IF('🔧 XY LANH'!A883="","","Xy lanh")</f>
        <v/>
      </c>
      <c r="D1927">
        <f>IF('🔧 XY LANH'!A883="","",'🔧 XY LANH'!I883)</f>
        <v/>
      </c>
      <c r="E1927">
        <f>IF('🔧 XY LANH'!A883="","",'🔧 XY LANH'!#REF!)</f>
        <v/>
      </c>
      <c r="F1927">
        <f>IF('🔧 XY LANH'!A883="","",'🔧 XY LANH'!J883)</f>
        <v/>
      </c>
      <c r="G1927">
        <f>IF('🔧 XY LANH'!A883="","",'🔧 XY LANH'!K883)</f>
        <v/>
      </c>
      <c r="H1927">
        <f>IF('🔧 XY LANH'!A883="","",'🔧 XY LANH'!L883)</f>
        <v/>
      </c>
      <c r="I1927">
        <f>IF('🔧 XY LANH'!A883="","",'🔧 XY LANH'!M883)</f>
        <v/>
      </c>
      <c r="J1927">
        <f>IF('🔧 XY LANH'!A883="","",'🔧 XY LANH'!#REF!)</f>
        <v/>
      </c>
      <c r="L1927">
        <f>N(L1926)+IF(AND('🔎 TRA CỨU NHANH'!$C$2&lt;&gt;"",OR(ISNUMBER(SEARCH('🔎 TRA CỨU NHANH'!$C$2,$A1927)),ISNUMBER(SEARCH('🔎 TRA CỨU NHANH'!$C$2,$B1927)))),1,0)</f>
        <v/>
      </c>
      <c r="M1927">
        <f>IF(L1927&gt;N(L1926),L1927,"")</f>
        <v/>
      </c>
      <c r="N1927">
        <f>N(N1926)+IF(AND('💰 BÁO GIÁ'!$C$27&lt;&gt;"",OR(ISNUMBER(SEARCH('💰 BÁO GIÁ'!$C$27,$A1927)),ISNUMBER(SEARCH('💰 BÁO GIÁ'!$C$27,$B1927)))),1,0)</f>
        <v/>
      </c>
      <c r="O1927">
        <f>IF(N1927&gt;N(N1926),N1927,"")</f>
        <v/>
      </c>
    </row>
    <row r="1928">
      <c r="A1928">
        <f>IF('🔧 XY LANH'!A884="","",'🔧 XY LANH'!A884)</f>
        <v/>
      </c>
      <c r="B1928">
        <f>IF('🔧 XY LANH'!A884="","",'🔧 XY LANH'!N884)</f>
        <v/>
      </c>
      <c r="C1928">
        <f>IF('🔧 XY LANH'!A884="","","Xy lanh")</f>
        <v/>
      </c>
      <c r="D1928">
        <f>IF('🔧 XY LANH'!A884="","",'🔧 XY LANH'!I884)</f>
        <v/>
      </c>
      <c r="E1928">
        <f>IF('🔧 XY LANH'!A884="","",'🔧 XY LANH'!#REF!)</f>
        <v/>
      </c>
      <c r="F1928">
        <f>IF('🔧 XY LANH'!A884="","",'🔧 XY LANH'!J884)</f>
        <v/>
      </c>
      <c r="G1928">
        <f>IF('🔧 XY LANH'!A884="","",'🔧 XY LANH'!K884)</f>
        <v/>
      </c>
      <c r="H1928">
        <f>IF('🔧 XY LANH'!A884="","",'🔧 XY LANH'!L884)</f>
        <v/>
      </c>
      <c r="I1928">
        <f>IF('🔧 XY LANH'!A884="","",'🔧 XY LANH'!M884)</f>
        <v/>
      </c>
      <c r="J1928">
        <f>IF('🔧 XY LANH'!A884="","",'🔧 XY LANH'!#REF!)</f>
        <v/>
      </c>
      <c r="L1928">
        <f>N(L1927)+IF(AND('🔎 TRA CỨU NHANH'!$C$2&lt;&gt;"",OR(ISNUMBER(SEARCH('🔎 TRA CỨU NHANH'!$C$2,$A1928)),ISNUMBER(SEARCH('🔎 TRA CỨU NHANH'!$C$2,$B1928)))),1,0)</f>
        <v/>
      </c>
      <c r="M1928">
        <f>IF(L1928&gt;N(L1927),L1928,"")</f>
        <v/>
      </c>
      <c r="N1928">
        <f>N(N1927)+IF(AND('💰 BÁO GIÁ'!$C$27&lt;&gt;"",OR(ISNUMBER(SEARCH('💰 BÁO GIÁ'!$C$27,$A1928)),ISNUMBER(SEARCH('💰 BÁO GIÁ'!$C$27,$B1928)))),1,0)</f>
        <v/>
      </c>
      <c r="O1928">
        <f>IF(N1928&gt;N(N1927),N1928,"")</f>
        <v/>
      </c>
    </row>
    <row r="1929">
      <c r="A1929">
        <f>IF('🔧 XY LANH'!A885="","",'🔧 XY LANH'!A885)</f>
        <v/>
      </c>
      <c r="B1929">
        <f>IF('🔧 XY LANH'!A885="","",'🔧 XY LANH'!N885)</f>
        <v/>
      </c>
      <c r="C1929">
        <f>IF('🔧 XY LANH'!A885="","","Xy lanh")</f>
        <v/>
      </c>
      <c r="D1929">
        <f>IF('🔧 XY LANH'!A885="","",'🔧 XY LANH'!I885)</f>
        <v/>
      </c>
      <c r="E1929">
        <f>IF('🔧 XY LANH'!A885="","",'🔧 XY LANH'!#REF!)</f>
        <v/>
      </c>
      <c r="F1929">
        <f>IF('🔧 XY LANH'!A885="","",'🔧 XY LANH'!J885)</f>
        <v/>
      </c>
      <c r="G1929">
        <f>IF('🔧 XY LANH'!A885="","",'🔧 XY LANH'!K885)</f>
        <v/>
      </c>
      <c r="H1929">
        <f>IF('🔧 XY LANH'!A885="","",'🔧 XY LANH'!L885)</f>
        <v/>
      </c>
      <c r="I1929">
        <f>IF('🔧 XY LANH'!A885="","",'🔧 XY LANH'!M885)</f>
        <v/>
      </c>
      <c r="J1929">
        <f>IF('🔧 XY LANH'!A885="","",'🔧 XY LANH'!#REF!)</f>
        <v/>
      </c>
      <c r="L1929">
        <f>N(L1928)+IF(AND('🔎 TRA CỨU NHANH'!$C$2&lt;&gt;"",OR(ISNUMBER(SEARCH('🔎 TRA CỨU NHANH'!$C$2,$A1929)),ISNUMBER(SEARCH('🔎 TRA CỨU NHANH'!$C$2,$B1929)))),1,0)</f>
        <v/>
      </c>
      <c r="M1929">
        <f>IF(L1929&gt;N(L1928),L1929,"")</f>
        <v/>
      </c>
      <c r="N1929">
        <f>N(N1928)+IF(AND('💰 BÁO GIÁ'!$C$27&lt;&gt;"",OR(ISNUMBER(SEARCH('💰 BÁO GIÁ'!$C$27,$A1929)),ISNUMBER(SEARCH('💰 BÁO GIÁ'!$C$27,$B1929)))),1,0)</f>
        <v/>
      </c>
      <c r="O1929">
        <f>IF(N1929&gt;N(N1928),N1929,"")</f>
        <v/>
      </c>
    </row>
    <row r="1930">
      <c r="A1930">
        <f>IF('🔧 XY LANH'!A886="","",'🔧 XY LANH'!A886)</f>
        <v/>
      </c>
      <c r="B1930">
        <f>IF('🔧 XY LANH'!A886="","",'🔧 XY LANH'!N886)</f>
        <v/>
      </c>
      <c r="C1930">
        <f>IF('🔧 XY LANH'!A886="","","Xy lanh")</f>
        <v/>
      </c>
      <c r="D1930">
        <f>IF('🔧 XY LANH'!A886="","",'🔧 XY LANH'!I886)</f>
        <v/>
      </c>
      <c r="E1930">
        <f>IF('🔧 XY LANH'!A886="","",'🔧 XY LANH'!#REF!)</f>
        <v/>
      </c>
      <c r="F1930">
        <f>IF('🔧 XY LANH'!A886="","",'🔧 XY LANH'!J886)</f>
        <v/>
      </c>
      <c r="G1930">
        <f>IF('🔧 XY LANH'!A886="","",'🔧 XY LANH'!K886)</f>
        <v/>
      </c>
      <c r="H1930">
        <f>IF('🔧 XY LANH'!A886="","",'🔧 XY LANH'!L886)</f>
        <v/>
      </c>
      <c r="I1930">
        <f>IF('🔧 XY LANH'!A886="","",'🔧 XY LANH'!M886)</f>
        <v/>
      </c>
      <c r="J1930">
        <f>IF('🔧 XY LANH'!A886="","",'🔧 XY LANH'!#REF!)</f>
        <v/>
      </c>
      <c r="L1930">
        <f>N(L1929)+IF(AND('🔎 TRA CỨU NHANH'!$C$2&lt;&gt;"",OR(ISNUMBER(SEARCH('🔎 TRA CỨU NHANH'!$C$2,$A1930)),ISNUMBER(SEARCH('🔎 TRA CỨU NHANH'!$C$2,$B1930)))),1,0)</f>
        <v/>
      </c>
      <c r="M1930">
        <f>IF(L1930&gt;N(L1929),L1930,"")</f>
        <v/>
      </c>
      <c r="N1930">
        <f>N(N1929)+IF(AND('💰 BÁO GIÁ'!$C$27&lt;&gt;"",OR(ISNUMBER(SEARCH('💰 BÁO GIÁ'!$C$27,$A1930)),ISNUMBER(SEARCH('💰 BÁO GIÁ'!$C$27,$B1930)))),1,0)</f>
        <v/>
      </c>
      <c r="O1930">
        <f>IF(N1930&gt;N(N1929),N1930,"")</f>
        <v/>
      </c>
    </row>
    <row r="1931">
      <c r="A1931">
        <f>IF('🔧 XY LANH'!A887="","",'🔧 XY LANH'!A887)</f>
        <v/>
      </c>
      <c r="B1931">
        <f>IF('🔧 XY LANH'!A887="","",'🔧 XY LANH'!N887)</f>
        <v/>
      </c>
      <c r="C1931">
        <f>IF('🔧 XY LANH'!A887="","","Xy lanh")</f>
        <v/>
      </c>
      <c r="D1931">
        <f>IF('🔧 XY LANH'!A887="","",'🔧 XY LANH'!I887)</f>
        <v/>
      </c>
      <c r="E1931">
        <f>IF('🔧 XY LANH'!A887="","",'🔧 XY LANH'!#REF!)</f>
        <v/>
      </c>
      <c r="F1931">
        <f>IF('🔧 XY LANH'!A887="","",'🔧 XY LANH'!J887)</f>
        <v/>
      </c>
      <c r="G1931">
        <f>IF('🔧 XY LANH'!A887="","",'🔧 XY LANH'!K887)</f>
        <v/>
      </c>
      <c r="H1931">
        <f>IF('🔧 XY LANH'!A887="","",'🔧 XY LANH'!L887)</f>
        <v/>
      </c>
      <c r="I1931">
        <f>IF('🔧 XY LANH'!A887="","",'🔧 XY LANH'!M887)</f>
        <v/>
      </c>
      <c r="J1931">
        <f>IF('🔧 XY LANH'!A887="","",'🔧 XY LANH'!#REF!)</f>
        <v/>
      </c>
      <c r="L1931">
        <f>N(L1930)+IF(AND('🔎 TRA CỨU NHANH'!$C$2&lt;&gt;"",OR(ISNUMBER(SEARCH('🔎 TRA CỨU NHANH'!$C$2,$A1931)),ISNUMBER(SEARCH('🔎 TRA CỨU NHANH'!$C$2,$B1931)))),1,0)</f>
        <v/>
      </c>
      <c r="M1931">
        <f>IF(L1931&gt;N(L1930),L1931,"")</f>
        <v/>
      </c>
      <c r="N1931">
        <f>N(N1930)+IF(AND('💰 BÁO GIÁ'!$C$27&lt;&gt;"",OR(ISNUMBER(SEARCH('💰 BÁO GIÁ'!$C$27,$A1931)),ISNUMBER(SEARCH('💰 BÁO GIÁ'!$C$27,$B1931)))),1,0)</f>
        <v/>
      </c>
      <c r="O1931">
        <f>IF(N1931&gt;N(N1930),N1931,"")</f>
        <v/>
      </c>
    </row>
    <row r="1932">
      <c r="A1932">
        <f>IF('🔧 XY LANH'!A888="","",'🔧 XY LANH'!A888)</f>
        <v/>
      </c>
      <c r="B1932">
        <f>IF('🔧 XY LANH'!A888="","",'🔧 XY LANH'!N888)</f>
        <v/>
      </c>
      <c r="C1932">
        <f>IF('🔧 XY LANH'!A888="","","Xy lanh")</f>
        <v/>
      </c>
      <c r="D1932">
        <f>IF('🔧 XY LANH'!A888="","",'🔧 XY LANH'!I888)</f>
        <v/>
      </c>
      <c r="E1932">
        <f>IF('🔧 XY LANH'!A888="","",'🔧 XY LANH'!#REF!)</f>
        <v/>
      </c>
      <c r="F1932">
        <f>IF('🔧 XY LANH'!A888="","",'🔧 XY LANH'!J888)</f>
        <v/>
      </c>
      <c r="G1932">
        <f>IF('🔧 XY LANH'!A888="","",'🔧 XY LANH'!K888)</f>
        <v/>
      </c>
      <c r="H1932">
        <f>IF('🔧 XY LANH'!A888="","",'🔧 XY LANH'!L888)</f>
        <v/>
      </c>
      <c r="I1932">
        <f>IF('🔧 XY LANH'!A888="","",'🔧 XY LANH'!M888)</f>
        <v/>
      </c>
      <c r="J1932">
        <f>IF('🔧 XY LANH'!A888="","",'🔧 XY LANH'!#REF!)</f>
        <v/>
      </c>
      <c r="L1932">
        <f>N(L1931)+IF(AND('🔎 TRA CỨU NHANH'!$C$2&lt;&gt;"",OR(ISNUMBER(SEARCH('🔎 TRA CỨU NHANH'!$C$2,$A1932)),ISNUMBER(SEARCH('🔎 TRA CỨU NHANH'!$C$2,$B1932)))),1,0)</f>
        <v/>
      </c>
      <c r="M1932">
        <f>IF(L1932&gt;N(L1931),L1932,"")</f>
        <v/>
      </c>
      <c r="N1932">
        <f>N(N1931)+IF(AND('💰 BÁO GIÁ'!$C$27&lt;&gt;"",OR(ISNUMBER(SEARCH('💰 BÁO GIÁ'!$C$27,$A1932)),ISNUMBER(SEARCH('💰 BÁO GIÁ'!$C$27,$B1932)))),1,0)</f>
        <v/>
      </c>
      <c r="O1932">
        <f>IF(N1932&gt;N(N1931),N1932,"")</f>
        <v/>
      </c>
    </row>
    <row r="1933">
      <c r="A1933">
        <f>IF('🔧 XY LANH'!A889="","",'🔧 XY LANH'!A889)</f>
        <v/>
      </c>
      <c r="B1933">
        <f>IF('🔧 XY LANH'!A889="","",'🔧 XY LANH'!N889)</f>
        <v/>
      </c>
      <c r="C1933">
        <f>IF('🔧 XY LANH'!A889="","","Xy lanh")</f>
        <v/>
      </c>
      <c r="D1933">
        <f>IF('🔧 XY LANH'!A889="","",'🔧 XY LANH'!I889)</f>
        <v/>
      </c>
      <c r="E1933">
        <f>IF('🔧 XY LANH'!A889="","",'🔧 XY LANH'!#REF!)</f>
        <v/>
      </c>
      <c r="F1933">
        <f>IF('🔧 XY LANH'!A889="","",'🔧 XY LANH'!J889)</f>
        <v/>
      </c>
      <c r="G1933">
        <f>IF('🔧 XY LANH'!A889="","",'🔧 XY LANH'!K889)</f>
        <v/>
      </c>
      <c r="H1933">
        <f>IF('🔧 XY LANH'!A889="","",'🔧 XY LANH'!L889)</f>
        <v/>
      </c>
      <c r="I1933">
        <f>IF('🔧 XY LANH'!A889="","",'🔧 XY LANH'!M889)</f>
        <v/>
      </c>
      <c r="J1933">
        <f>IF('🔧 XY LANH'!A889="","",'🔧 XY LANH'!#REF!)</f>
        <v/>
      </c>
      <c r="L1933">
        <f>N(L1932)+IF(AND('🔎 TRA CỨU NHANH'!$C$2&lt;&gt;"",OR(ISNUMBER(SEARCH('🔎 TRA CỨU NHANH'!$C$2,$A1933)),ISNUMBER(SEARCH('🔎 TRA CỨU NHANH'!$C$2,$B1933)))),1,0)</f>
        <v/>
      </c>
      <c r="M1933">
        <f>IF(L1933&gt;N(L1932),L1933,"")</f>
        <v/>
      </c>
      <c r="N1933">
        <f>N(N1932)+IF(AND('💰 BÁO GIÁ'!$C$27&lt;&gt;"",OR(ISNUMBER(SEARCH('💰 BÁO GIÁ'!$C$27,$A1933)),ISNUMBER(SEARCH('💰 BÁO GIÁ'!$C$27,$B1933)))),1,0)</f>
        <v/>
      </c>
      <c r="O1933">
        <f>IF(N1933&gt;N(N1932),N1933,"")</f>
        <v/>
      </c>
    </row>
    <row r="1934">
      <c r="A1934">
        <f>IF('🔧 XY LANH'!A890="","",'🔧 XY LANH'!A890)</f>
        <v/>
      </c>
      <c r="B1934">
        <f>IF('🔧 XY LANH'!A890="","",'🔧 XY LANH'!N890)</f>
        <v/>
      </c>
      <c r="C1934">
        <f>IF('🔧 XY LANH'!A890="","","Xy lanh")</f>
        <v/>
      </c>
      <c r="D1934">
        <f>IF('🔧 XY LANH'!A890="","",'🔧 XY LANH'!I890)</f>
        <v/>
      </c>
      <c r="E1934">
        <f>IF('🔧 XY LANH'!A890="","",'🔧 XY LANH'!#REF!)</f>
        <v/>
      </c>
      <c r="F1934">
        <f>IF('🔧 XY LANH'!A890="","",'🔧 XY LANH'!J890)</f>
        <v/>
      </c>
      <c r="G1934">
        <f>IF('🔧 XY LANH'!A890="","",'🔧 XY LANH'!K890)</f>
        <v/>
      </c>
      <c r="H1934">
        <f>IF('🔧 XY LANH'!A890="","",'🔧 XY LANH'!L890)</f>
        <v/>
      </c>
      <c r="I1934">
        <f>IF('🔧 XY LANH'!A890="","",'🔧 XY LANH'!M890)</f>
        <v/>
      </c>
      <c r="J1934">
        <f>IF('🔧 XY LANH'!A890="","",'🔧 XY LANH'!#REF!)</f>
        <v/>
      </c>
      <c r="L1934">
        <f>N(L1933)+IF(AND('🔎 TRA CỨU NHANH'!$C$2&lt;&gt;"",OR(ISNUMBER(SEARCH('🔎 TRA CỨU NHANH'!$C$2,$A1934)),ISNUMBER(SEARCH('🔎 TRA CỨU NHANH'!$C$2,$B1934)))),1,0)</f>
        <v/>
      </c>
      <c r="M1934">
        <f>IF(L1934&gt;N(L1933),L1934,"")</f>
        <v/>
      </c>
      <c r="N1934">
        <f>N(N1933)+IF(AND('💰 BÁO GIÁ'!$C$27&lt;&gt;"",OR(ISNUMBER(SEARCH('💰 BÁO GIÁ'!$C$27,$A1934)),ISNUMBER(SEARCH('💰 BÁO GIÁ'!$C$27,$B1934)))),1,0)</f>
        <v/>
      </c>
      <c r="O1934">
        <f>IF(N1934&gt;N(N1933),N1934,"")</f>
        <v/>
      </c>
    </row>
    <row r="1935">
      <c r="A1935">
        <f>IF('🔧 XY LANH'!A891="","",'🔧 XY LANH'!A891)</f>
        <v/>
      </c>
      <c r="B1935">
        <f>IF('🔧 XY LANH'!A891="","",'🔧 XY LANH'!N891)</f>
        <v/>
      </c>
      <c r="C1935">
        <f>IF('🔧 XY LANH'!A891="","","Xy lanh")</f>
        <v/>
      </c>
      <c r="D1935">
        <f>IF('🔧 XY LANH'!A891="","",'🔧 XY LANH'!I891)</f>
        <v/>
      </c>
      <c r="E1935">
        <f>IF('🔧 XY LANH'!A891="","",'🔧 XY LANH'!#REF!)</f>
        <v/>
      </c>
      <c r="F1935">
        <f>IF('🔧 XY LANH'!A891="","",'🔧 XY LANH'!J891)</f>
        <v/>
      </c>
      <c r="G1935">
        <f>IF('🔧 XY LANH'!A891="","",'🔧 XY LANH'!K891)</f>
        <v/>
      </c>
      <c r="H1935">
        <f>IF('🔧 XY LANH'!A891="","",'🔧 XY LANH'!L891)</f>
        <v/>
      </c>
      <c r="I1935">
        <f>IF('🔧 XY LANH'!A891="","",'🔧 XY LANH'!M891)</f>
        <v/>
      </c>
      <c r="J1935">
        <f>IF('🔧 XY LANH'!A891="","",'🔧 XY LANH'!#REF!)</f>
        <v/>
      </c>
      <c r="L1935">
        <f>N(L1934)+IF(AND('🔎 TRA CỨU NHANH'!$C$2&lt;&gt;"",OR(ISNUMBER(SEARCH('🔎 TRA CỨU NHANH'!$C$2,$A1935)),ISNUMBER(SEARCH('🔎 TRA CỨU NHANH'!$C$2,$B1935)))),1,0)</f>
        <v/>
      </c>
      <c r="M1935">
        <f>IF(L1935&gt;N(L1934),L1935,"")</f>
        <v/>
      </c>
      <c r="N1935">
        <f>N(N1934)+IF(AND('💰 BÁO GIÁ'!$C$27&lt;&gt;"",OR(ISNUMBER(SEARCH('💰 BÁO GIÁ'!$C$27,$A1935)),ISNUMBER(SEARCH('💰 BÁO GIÁ'!$C$27,$B1935)))),1,0)</f>
        <v/>
      </c>
      <c r="O1935">
        <f>IF(N1935&gt;N(N1934),N1935,"")</f>
        <v/>
      </c>
    </row>
    <row r="1936">
      <c r="A1936">
        <f>IF('🔧 XY LANH'!A892="","",'🔧 XY LANH'!A892)</f>
        <v/>
      </c>
      <c r="B1936">
        <f>IF('🔧 XY LANH'!A892="","",'🔧 XY LANH'!N892)</f>
        <v/>
      </c>
      <c r="C1936">
        <f>IF('🔧 XY LANH'!A892="","","Xy lanh")</f>
        <v/>
      </c>
      <c r="D1936">
        <f>IF('🔧 XY LANH'!A892="","",'🔧 XY LANH'!I892)</f>
        <v/>
      </c>
      <c r="E1936">
        <f>IF('🔧 XY LANH'!A892="","",'🔧 XY LANH'!#REF!)</f>
        <v/>
      </c>
      <c r="F1936">
        <f>IF('🔧 XY LANH'!A892="","",'🔧 XY LANH'!J892)</f>
        <v/>
      </c>
      <c r="G1936">
        <f>IF('🔧 XY LANH'!A892="","",'🔧 XY LANH'!K892)</f>
        <v/>
      </c>
      <c r="H1936">
        <f>IF('🔧 XY LANH'!A892="","",'🔧 XY LANH'!L892)</f>
        <v/>
      </c>
      <c r="I1936">
        <f>IF('🔧 XY LANH'!A892="","",'🔧 XY LANH'!M892)</f>
        <v/>
      </c>
      <c r="J1936">
        <f>IF('🔧 XY LANH'!A892="","",'🔧 XY LANH'!#REF!)</f>
        <v/>
      </c>
      <c r="L1936">
        <f>N(L1935)+IF(AND('🔎 TRA CỨU NHANH'!$C$2&lt;&gt;"",OR(ISNUMBER(SEARCH('🔎 TRA CỨU NHANH'!$C$2,$A1936)),ISNUMBER(SEARCH('🔎 TRA CỨU NHANH'!$C$2,$B1936)))),1,0)</f>
        <v/>
      </c>
      <c r="M1936">
        <f>IF(L1936&gt;N(L1935),L1936,"")</f>
        <v/>
      </c>
      <c r="N1936">
        <f>N(N1935)+IF(AND('💰 BÁO GIÁ'!$C$27&lt;&gt;"",OR(ISNUMBER(SEARCH('💰 BÁO GIÁ'!$C$27,$A1936)),ISNUMBER(SEARCH('💰 BÁO GIÁ'!$C$27,$B1936)))),1,0)</f>
        <v/>
      </c>
      <c r="O1936">
        <f>IF(N1936&gt;N(N1935),N1936,"")</f>
        <v/>
      </c>
    </row>
    <row r="1937">
      <c r="A1937">
        <f>IF('🔧 XY LANH'!A893="","",'🔧 XY LANH'!A893)</f>
        <v/>
      </c>
      <c r="B1937">
        <f>IF('🔧 XY LANH'!A893="","",'🔧 XY LANH'!N893)</f>
        <v/>
      </c>
      <c r="C1937">
        <f>IF('🔧 XY LANH'!A893="","","Xy lanh")</f>
        <v/>
      </c>
      <c r="D1937">
        <f>IF('🔧 XY LANH'!A893="","",'🔧 XY LANH'!I893)</f>
        <v/>
      </c>
      <c r="E1937">
        <f>IF('🔧 XY LANH'!A893="","",'🔧 XY LANH'!#REF!)</f>
        <v/>
      </c>
      <c r="F1937">
        <f>IF('🔧 XY LANH'!A893="","",'🔧 XY LANH'!J893)</f>
        <v/>
      </c>
      <c r="G1937">
        <f>IF('🔧 XY LANH'!A893="","",'🔧 XY LANH'!K893)</f>
        <v/>
      </c>
      <c r="H1937">
        <f>IF('🔧 XY LANH'!A893="","",'🔧 XY LANH'!L893)</f>
        <v/>
      </c>
      <c r="I1937">
        <f>IF('🔧 XY LANH'!A893="","",'🔧 XY LANH'!M893)</f>
        <v/>
      </c>
      <c r="J1937">
        <f>IF('🔧 XY LANH'!A893="","",'🔧 XY LANH'!#REF!)</f>
        <v/>
      </c>
      <c r="L1937">
        <f>N(L1936)+IF(AND('🔎 TRA CỨU NHANH'!$C$2&lt;&gt;"",OR(ISNUMBER(SEARCH('🔎 TRA CỨU NHANH'!$C$2,$A1937)),ISNUMBER(SEARCH('🔎 TRA CỨU NHANH'!$C$2,$B1937)))),1,0)</f>
        <v/>
      </c>
      <c r="M1937">
        <f>IF(L1937&gt;N(L1936),L1937,"")</f>
        <v/>
      </c>
      <c r="N1937">
        <f>N(N1936)+IF(AND('💰 BÁO GIÁ'!$C$27&lt;&gt;"",OR(ISNUMBER(SEARCH('💰 BÁO GIÁ'!$C$27,$A1937)),ISNUMBER(SEARCH('💰 BÁO GIÁ'!$C$27,$B1937)))),1,0)</f>
        <v/>
      </c>
      <c r="O1937">
        <f>IF(N1937&gt;N(N1936),N1937,"")</f>
        <v/>
      </c>
    </row>
    <row r="1938">
      <c r="A1938">
        <f>IF('🔧 XY LANH'!A894="","",'🔧 XY LANH'!A894)</f>
        <v/>
      </c>
      <c r="B1938">
        <f>IF('🔧 XY LANH'!A894="","",'🔧 XY LANH'!N894)</f>
        <v/>
      </c>
      <c r="C1938">
        <f>IF('🔧 XY LANH'!A894="","","Xy lanh")</f>
        <v/>
      </c>
      <c r="D1938">
        <f>IF('🔧 XY LANH'!A894="","",'🔧 XY LANH'!I894)</f>
        <v/>
      </c>
      <c r="E1938">
        <f>IF('🔧 XY LANH'!A894="","",'🔧 XY LANH'!#REF!)</f>
        <v/>
      </c>
      <c r="F1938">
        <f>IF('🔧 XY LANH'!A894="","",'🔧 XY LANH'!J894)</f>
        <v/>
      </c>
      <c r="G1938">
        <f>IF('🔧 XY LANH'!A894="","",'🔧 XY LANH'!K894)</f>
        <v/>
      </c>
      <c r="H1938">
        <f>IF('🔧 XY LANH'!A894="","",'🔧 XY LANH'!L894)</f>
        <v/>
      </c>
      <c r="I1938">
        <f>IF('🔧 XY LANH'!A894="","",'🔧 XY LANH'!M894)</f>
        <v/>
      </c>
      <c r="J1938">
        <f>IF('🔧 XY LANH'!A894="","",'🔧 XY LANH'!#REF!)</f>
        <v/>
      </c>
      <c r="L1938">
        <f>N(L1937)+IF(AND('🔎 TRA CỨU NHANH'!$C$2&lt;&gt;"",OR(ISNUMBER(SEARCH('🔎 TRA CỨU NHANH'!$C$2,$A1938)),ISNUMBER(SEARCH('🔎 TRA CỨU NHANH'!$C$2,$B1938)))),1,0)</f>
        <v/>
      </c>
      <c r="M1938">
        <f>IF(L1938&gt;N(L1937),L1938,"")</f>
        <v/>
      </c>
      <c r="N1938">
        <f>N(N1937)+IF(AND('💰 BÁO GIÁ'!$C$27&lt;&gt;"",OR(ISNUMBER(SEARCH('💰 BÁO GIÁ'!$C$27,$A1938)),ISNUMBER(SEARCH('💰 BÁO GIÁ'!$C$27,$B1938)))),1,0)</f>
        <v/>
      </c>
      <c r="O1938">
        <f>IF(N1938&gt;N(N1937),N1938,"")</f>
        <v/>
      </c>
    </row>
    <row r="1939">
      <c r="A1939">
        <f>IF('🔧 XY LANH'!A895="","",'🔧 XY LANH'!A895)</f>
        <v/>
      </c>
      <c r="B1939">
        <f>IF('🔧 XY LANH'!A895="","",'🔧 XY LANH'!N895)</f>
        <v/>
      </c>
      <c r="C1939">
        <f>IF('🔧 XY LANH'!A895="","","Xy lanh")</f>
        <v/>
      </c>
      <c r="D1939">
        <f>IF('🔧 XY LANH'!A895="","",'🔧 XY LANH'!I895)</f>
        <v/>
      </c>
      <c r="E1939">
        <f>IF('🔧 XY LANH'!A895="","",'🔧 XY LANH'!#REF!)</f>
        <v/>
      </c>
      <c r="F1939">
        <f>IF('🔧 XY LANH'!A895="","",'🔧 XY LANH'!J895)</f>
        <v/>
      </c>
      <c r="G1939">
        <f>IF('🔧 XY LANH'!A895="","",'🔧 XY LANH'!K895)</f>
        <v/>
      </c>
      <c r="H1939">
        <f>IF('🔧 XY LANH'!A895="","",'🔧 XY LANH'!L895)</f>
        <v/>
      </c>
      <c r="I1939">
        <f>IF('🔧 XY LANH'!A895="","",'🔧 XY LANH'!M895)</f>
        <v/>
      </c>
      <c r="J1939">
        <f>IF('🔧 XY LANH'!A895="","",'🔧 XY LANH'!#REF!)</f>
        <v/>
      </c>
      <c r="L1939">
        <f>N(L1938)+IF(AND('🔎 TRA CỨU NHANH'!$C$2&lt;&gt;"",OR(ISNUMBER(SEARCH('🔎 TRA CỨU NHANH'!$C$2,$A1939)),ISNUMBER(SEARCH('🔎 TRA CỨU NHANH'!$C$2,$B1939)))),1,0)</f>
        <v/>
      </c>
      <c r="M1939">
        <f>IF(L1939&gt;N(L1938),L1939,"")</f>
        <v/>
      </c>
      <c r="N1939">
        <f>N(N1938)+IF(AND('💰 BÁO GIÁ'!$C$27&lt;&gt;"",OR(ISNUMBER(SEARCH('💰 BÁO GIÁ'!$C$27,$A1939)),ISNUMBER(SEARCH('💰 BÁO GIÁ'!$C$27,$B1939)))),1,0)</f>
        <v/>
      </c>
      <c r="O1939">
        <f>IF(N1939&gt;N(N1938),N1939,"")</f>
        <v/>
      </c>
    </row>
    <row r="1940">
      <c r="A1940">
        <f>IF('🔧 XY LANH'!A896="","",'🔧 XY LANH'!A896)</f>
        <v/>
      </c>
      <c r="B1940">
        <f>IF('🔧 XY LANH'!A896="","",'🔧 XY LANH'!N896)</f>
        <v/>
      </c>
      <c r="C1940">
        <f>IF('🔧 XY LANH'!A896="","","Xy lanh")</f>
        <v/>
      </c>
      <c r="D1940">
        <f>IF('🔧 XY LANH'!A896="","",'🔧 XY LANH'!I896)</f>
        <v/>
      </c>
      <c r="E1940">
        <f>IF('🔧 XY LANH'!A896="","",'🔧 XY LANH'!#REF!)</f>
        <v/>
      </c>
      <c r="F1940">
        <f>IF('🔧 XY LANH'!A896="","",'🔧 XY LANH'!J896)</f>
        <v/>
      </c>
      <c r="G1940">
        <f>IF('🔧 XY LANH'!A896="","",'🔧 XY LANH'!K896)</f>
        <v/>
      </c>
      <c r="H1940">
        <f>IF('🔧 XY LANH'!A896="","",'🔧 XY LANH'!L896)</f>
        <v/>
      </c>
      <c r="I1940">
        <f>IF('🔧 XY LANH'!A896="","",'🔧 XY LANH'!M896)</f>
        <v/>
      </c>
      <c r="J1940">
        <f>IF('🔧 XY LANH'!A896="","",'🔧 XY LANH'!#REF!)</f>
        <v/>
      </c>
      <c r="L1940">
        <f>N(L1939)+IF(AND('🔎 TRA CỨU NHANH'!$C$2&lt;&gt;"",OR(ISNUMBER(SEARCH('🔎 TRA CỨU NHANH'!$C$2,$A1940)),ISNUMBER(SEARCH('🔎 TRA CỨU NHANH'!$C$2,$B1940)))),1,0)</f>
        <v/>
      </c>
      <c r="M1940">
        <f>IF(L1940&gt;N(L1939),L1940,"")</f>
        <v/>
      </c>
      <c r="N1940">
        <f>N(N1939)+IF(AND('💰 BÁO GIÁ'!$C$27&lt;&gt;"",OR(ISNUMBER(SEARCH('💰 BÁO GIÁ'!$C$27,$A1940)),ISNUMBER(SEARCH('💰 BÁO GIÁ'!$C$27,$B1940)))),1,0)</f>
        <v/>
      </c>
      <c r="O1940">
        <f>IF(N1940&gt;N(N1939),N1940,"")</f>
        <v/>
      </c>
    </row>
    <row r="1941">
      <c r="A1941">
        <f>IF('🔧 XY LANH'!A897="","",'🔧 XY LANH'!A897)</f>
        <v/>
      </c>
      <c r="B1941">
        <f>IF('🔧 XY LANH'!A897="","",'🔧 XY LANH'!N897)</f>
        <v/>
      </c>
      <c r="C1941">
        <f>IF('🔧 XY LANH'!A897="","","Xy lanh")</f>
        <v/>
      </c>
      <c r="D1941">
        <f>IF('🔧 XY LANH'!A897="","",'🔧 XY LANH'!I897)</f>
        <v/>
      </c>
      <c r="E1941">
        <f>IF('🔧 XY LANH'!A897="","",'🔧 XY LANH'!#REF!)</f>
        <v/>
      </c>
      <c r="F1941">
        <f>IF('🔧 XY LANH'!A897="","",'🔧 XY LANH'!J897)</f>
        <v/>
      </c>
      <c r="G1941">
        <f>IF('🔧 XY LANH'!A897="","",'🔧 XY LANH'!K897)</f>
        <v/>
      </c>
      <c r="H1941">
        <f>IF('🔧 XY LANH'!A897="","",'🔧 XY LANH'!L897)</f>
        <v/>
      </c>
      <c r="I1941">
        <f>IF('🔧 XY LANH'!A897="","",'🔧 XY LANH'!M897)</f>
        <v/>
      </c>
      <c r="J1941">
        <f>IF('🔧 XY LANH'!A897="","",'🔧 XY LANH'!#REF!)</f>
        <v/>
      </c>
      <c r="L1941">
        <f>N(L1940)+IF(AND('🔎 TRA CỨU NHANH'!$C$2&lt;&gt;"",OR(ISNUMBER(SEARCH('🔎 TRA CỨU NHANH'!$C$2,$A1941)),ISNUMBER(SEARCH('🔎 TRA CỨU NHANH'!$C$2,$B1941)))),1,0)</f>
        <v/>
      </c>
      <c r="M1941">
        <f>IF(L1941&gt;N(L1940),L1941,"")</f>
        <v/>
      </c>
      <c r="N1941">
        <f>N(N1940)+IF(AND('💰 BÁO GIÁ'!$C$27&lt;&gt;"",OR(ISNUMBER(SEARCH('💰 BÁO GIÁ'!$C$27,$A1941)),ISNUMBER(SEARCH('💰 BÁO GIÁ'!$C$27,$B1941)))),1,0)</f>
        <v/>
      </c>
      <c r="O1941">
        <f>IF(N1941&gt;N(N1940),N1941,"")</f>
        <v/>
      </c>
    </row>
    <row r="1942">
      <c r="A1942">
        <f>IF('🔧 XY LANH'!A898="","",'🔧 XY LANH'!A898)</f>
        <v/>
      </c>
      <c r="B1942">
        <f>IF('🔧 XY LANH'!A898="","",'🔧 XY LANH'!N898)</f>
        <v/>
      </c>
      <c r="C1942">
        <f>IF('🔧 XY LANH'!A898="","","Xy lanh")</f>
        <v/>
      </c>
      <c r="D1942">
        <f>IF('🔧 XY LANH'!A898="","",'🔧 XY LANH'!I898)</f>
        <v/>
      </c>
      <c r="E1942">
        <f>IF('🔧 XY LANH'!A898="","",'🔧 XY LANH'!#REF!)</f>
        <v/>
      </c>
      <c r="F1942">
        <f>IF('🔧 XY LANH'!A898="","",'🔧 XY LANH'!J898)</f>
        <v/>
      </c>
      <c r="G1942">
        <f>IF('🔧 XY LANH'!A898="","",'🔧 XY LANH'!K898)</f>
        <v/>
      </c>
      <c r="H1942">
        <f>IF('🔧 XY LANH'!A898="","",'🔧 XY LANH'!L898)</f>
        <v/>
      </c>
      <c r="I1942">
        <f>IF('🔧 XY LANH'!A898="","",'🔧 XY LANH'!M898)</f>
        <v/>
      </c>
      <c r="J1942">
        <f>IF('🔧 XY LANH'!A898="","",'🔧 XY LANH'!#REF!)</f>
        <v/>
      </c>
      <c r="L1942">
        <f>N(L1941)+IF(AND('🔎 TRA CỨU NHANH'!$C$2&lt;&gt;"",OR(ISNUMBER(SEARCH('🔎 TRA CỨU NHANH'!$C$2,$A1942)),ISNUMBER(SEARCH('🔎 TRA CỨU NHANH'!$C$2,$B1942)))),1,0)</f>
        <v/>
      </c>
      <c r="M1942">
        <f>IF(L1942&gt;N(L1941),L1942,"")</f>
        <v/>
      </c>
      <c r="N1942">
        <f>N(N1941)+IF(AND('💰 BÁO GIÁ'!$C$27&lt;&gt;"",OR(ISNUMBER(SEARCH('💰 BÁO GIÁ'!$C$27,$A1942)),ISNUMBER(SEARCH('💰 BÁO GIÁ'!$C$27,$B1942)))),1,0)</f>
        <v/>
      </c>
      <c r="O1942">
        <f>IF(N1942&gt;N(N1941),N1942,"")</f>
        <v/>
      </c>
    </row>
    <row r="1943">
      <c r="A1943">
        <f>IF('🔧 XY LANH'!A899="","",'🔧 XY LANH'!A899)</f>
        <v/>
      </c>
      <c r="B1943">
        <f>IF('🔧 XY LANH'!A899="","",'🔧 XY LANH'!N899)</f>
        <v/>
      </c>
      <c r="C1943">
        <f>IF('🔧 XY LANH'!A899="","","Xy lanh")</f>
        <v/>
      </c>
      <c r="D1943">
        <f>IF('🔧 XY LANH'!A899="","",'🔧 XY LANH'!I899)</f>
        <v/>
      </c>
      <c r="E1943">
        <f>IF('🔧 XY LANH'!A899="","",'🔧 XY LANH'!#REF!)</f>
        <v/>
      </c>
      <c r="F1943">
        <f>IF('🔧 XY LANH'!A899="","",'🔧 XY LANH'!J899)</f>
        <v/>
      </c>
      <c r="G1943">
        <f>IF('🔧 XY LANH'!A899="","",'🔧 XY LANH'!K899)</f>
        <v/>
      </c>
      <c r="H1943">
        <f>IF('🔧 XY LANH'!A899="","",'🔧 XY LANH'!L899)</f>
        <v/>
      </c>
      <c r="I1943">
        <f>IF('🔧 XY LANH'!A899="","",'🔧 XY LANH'!M899)</f>
        <v/>
      </c>
      <c r="J1943">
        <f>IF('🔧 XY LANH'!A899="","",'🔧 XY LANH'!#REF!)</f>
        <v/>
      </c>
      <c r="L1943">
        <f>N(L1942)+IF(AND('🔎 TRA CỨU NHANH'!$C$2&lt;&gt;"",OR(ISNUMBER(SEARCH('🔎 TRA CỨU NHANH'!$C$2,$A1943)),ISNUMBER(SEARCH('🔎 TRA CỨU NHANH'!$C$2,$B1943)))),1,0)</f>
        <v/>
      </c>
      <c r="M1943">
        <f>IF(L1943&gt;N(L1942),L1943,"")</f>
        <v/>
      </c>
      <c r="N1943">
        <f>N(N1942)+IF(AND('💰 BÁO GIÁ'!$C$27&lt;&gt;"",OR(ISNUMBER(SEARCH('💰 BÁO GIÁ'!$C$27,$A1943)),ISNUMBER(SEARCH('💰 BÁO GIÁ'!$C$27,$B1943)))),1,0)</f>
        <v/>
      </c>
      <c r="O1943">
        <f>IF(N1943&gt;N(N1942),N1943,"")</f>
        <v/>
      </c>
    </row>
    <row r="1944">
      <c r="A1944">
        <f>IF('🔧 XY LANH'!A900="","",'🔧 XY LANH'!A900)</f>
        <v/>
      </c>
      <c r="B1944">
        <f>IF('🔧 XY LANH'!A900="","",'🔧 XY LANH'!N900)</f>
        <v/>
      </c>
      <c r="C1944">
        <f>IF('🔧 XY LANH'!A900="","","Xy lanh")</f>
        <v/>
      </c>
      <c r="D1944">
        <f>IF('🔧 XY LANH'!A900="","",'🔧 XY LANH'!I900)</f>
        <v/>
      </c>
      <c r="E1944">
        <f>IF('🔧 XY LANH'!A900="","",'🔧 XY LANH'!#REF!)</f>
        <v/>
      </c>
      <c r="F1944">
        <f>IF('🔧 XY LANH'!A900="","",'🔧 XY LANH'!J900)</f>
        <v/>
      </c>
      <c r="G1944">
        <f>IF('🔧 XY LANH'!A900="","",'🔧 XY LANH'!K900)</f>
        <v/>
      </c>
      <c r="H1944">
        <f>IF('🔧 XY LANH'!A900="","",'🔧 XY LANH'!L900)</f>
        <v/>
      </c>
      <c r="I1944">
        <f>IF('🔧 XY LANH'!A900="","",'🔧 XY LANH'!M900)</f>
        <v/>
      </c>
      <c r="J1944">
        <f>IF('🔧 XY LANH'!A900="","",'🔧 XY LANH'!#REF!)</f>
        <v/>
      </c>
      <c r="L1944">
        <f>N(L1943)+IF(AND('🔎 TRA CỨU NHANH'!$C$2&lt;&gt;"",OR(ISNUMBER(SEARCH('🔎 TRA CỨU NHANH'!$C$2,$A1944)),ISNUMBER(SEARCH('🔎 TRA CỨU NHANH'!$C$2,$B1944)))),1,0)</f>
        <v/>
      </c>
      <c r="M1944">
        <f>IF(L1944&gt;N(L1943),L1944,"")</f>
        <v/>
      </c>
      <c r="N1944">
        <f>N(N1943)+IF(AND('💰 BÁO GIÁ'!$C$27&lt;&gt;"",OR(ISNUMBER(SEARCH('💰 BÁO GIÁ'!$C$27,$A1944)),ISNUMBER(SEARCH('💰 BÁO GIÁ'!$C$27,$B1944)))),1,0)</f>
        <v/>
      </c>
      <c r="O1944">
        <f>IF(N1944&gt;N(N1943),N1944,"")</f>
        <v/>
      </c>
    </row>
    <row r="1945">
      <c r="A1945">
        <f>IF('🔧 XY LANH'!A901="","",'🔧 XY LANH'!A901)</f>
        <v/>
      </c>
      <c r="B1945">
        <f>IF('🔧 XY LANH'!A901="","",'🔧 XY LANH'!N901)</f>
        <v/>
      </c>
      <c r="C1945">
        <f>IF('🔧 XY LANH'!A901="","","Xy lanh")</f>
        <v/>
      </c>
      <c r="D1945">
        <f>IF('🔧 XY LANH'!A901="","",'🔧 XY LANH'!I901)</f>
        <v/>
      </c>
      <c r="E1945">
        <f>IF('🔧 XY LANH'!A901="","",'🔧 XY LANH'!#REF!)</f>
        <v/>
      </c>
      <c r="F1945">
        <f>IF('🔧 XY LANH'!A901="","",'🔧 XY LANH'!J901)</f>
        <v/>
      </c>
      <c r="G1945">
        <f>IF('🔧 XY LANH'!A901="","",'🔧 XY LANH'!K901)</f>
        <v/>
      </c>
      <c r="H1945">
        <f>IF('🔧 XY LANH'!A901="","",'🔧 XY LANH'!L901)</f>
        <v/>
      </c>
      <c r="I1945">
        <f>IF('🔧 XY LANH'!A901="","",'🔧 XY LANH'!M901)</f>
        <v/>
      </c>
      <c r="J1945">
        <f>IF('🔧 XY LANH'!A901="","",'🔧 XY LANH'!#REF!)</f>
        <v/>
      </c>
      <c r="L1945">
        <f>N(L1944)+IF(AND('🔎 TRA CỨU NHANH'!$C$2&lt;&gt;"",OR(ISNUMBER(SEARCH('🔎 TRA CỨU NHANH'!$C$2,$A1945)),ISNUMBER(SEARCH('🔎 TRA CỨU NHANH'!$C$2,$B1945)))),1,0)</f>
        <v/>
      </c>
      <c r="M1945">
        <f>IF(L1945&gt;N(L1944),L1945,"")</f>
        <v/>
      </c>
      <c r="N1945">
        <f>N(N1944)+IF(AND('💰 BÁO GIÁ'!$C$27&lt;&gt;"",OR(ISNUMBER(SEARCH('💰 BÁO GIÁ'!$C$27,$A1945)),ISNUMBER(SEARCH('💰 BÁO GIÁ'!$C$27,$B1945)))),1,0)</f>
        <v/>
      </c>
      <c r="O1945">
        <f>IF(N1945&gt;N(N1944),N1945,"")</f>
        <v/>
      </c>
    </row>
    <row r="1946">
      <c r="A1946">
        <f>IF('🔧 XY LANH'!A902="","",'🔧 XY LANH'!A902)</f>
        <v/>
      </c>
      <c r="B1946">
        <f>IF('🔧 XY LANH'!A902="","",'🔧 XY LANH'!N902)</f>
        <v/>
      </c>
      <c r="C1946">
        <f>IF('🔧 XY LANH'!A902="","","Xy lanh")</f>
        <v/>
      </c>
      <c r="D1946">
        <f>IF('🔧 XY LANH'!A902="","",'🔧 XY LANH'!I902)</f>
        <v/>
      </c>
      <c r="E1946">
        <f>IF('🔧 XY LANH'!A902="","",'🔧 XY LANH'!#REF!)</f>
        <v/>
      </c>
      <c r="F1946">
        <f>IF('🔧 XY LANH'!A902="","",'🔧 XY LANH'!J902)</f>
        <v/>
      </c>
      <c r="G1946">
        <f>IF('🔧 XY LANH'!A902="","",'🔧 XY LANH'!K902)</f>
        <v/>
      </c>
      <c r="H1946">
        <f>IF('🔧 XY LANH'!A902="","",'🔧 XY LANH'!L902)</f>
        <v/>
      </c>
      <c r="I1946">
        <f>IF('🔧 XY LANH'!A902="","",'🔧 XY LANH'!M902)</f>
        <v/>
      </c>
      <c r="J1946">
        <f>IF('🔧 XY LANH'!A902="","",'🔧 XY LANH'!#REF!)</f>
        <v/>
      </c>
      <c r="L1946">
        <f>N(L1945)+IF(AND('🔎 TRA CỨU NHANH'!$C$2&lt;&gt;"",OR(ISNUMBER(SEARCH('🔎 TRA CỨU NHANH'!$C$2,$A1946)),ISNUMBER(SEARCH('🔎 TRA CỨU NHANH'!$C$2,$B1946)))),1,0)</f>
        <v/>
      </c>
      <c r="M1946">
        <f>IF(L1946&gt;N(L1945),L1946,"")</f>
        <v/>
      </c>
      <c r="N1946">
        <f>N(N1945)+IF(AND('💰 BÁO GIÁ'!$C$27&lt;&gt;"",OR(ISNUMBER(SEARCH('💰 BÁO GIÁ'!$C$27,$A1946)),ISNUMBER(SEARCH('💰 BÁO GIÁ'!$C$27,$B1946)))),1,0)</f>
        <v/>
      </c>
      <c r="O1946">
        <f>IF(N1946&gt;N(N1945),N1946,"")</f>
        <v/>
      </c>
    </row>
    <row r="1947">
      <c r="A1947">
        <f>IF('🔧 XY LANH'!A903="","",'🔧 XY LANH'!A903)</f>
        <v/>
      </c>
      <c r="B1947">
        <f>IF('🔧 XY LANH'!A903="","",'🔧 XY LANH'!N903)</f>
        <v/>
      </c>
      <c r="C1947">
        <f>IF('🔧 XY LANH'!A903="","","Xy lanh")</f>
        <v/>
      </c>
      <c r="D1947">
        <f>IF('🔧 XY LANH'!A903="","",'🔧 XY LANH'!I903)</f>
        <v/>
      </c>
      <c r="E1947">
        <f>IF('🔧 XY LANH'!A903="","",'🔧 XY LANH'!#REF!)</f>
        <v/>
      </c>
      <c r="F1947">
        <f>IF('🔧 XY LANH'!A903="","",'🔧 XY LANH'!J903)</f>
        <v/>
      </c>
      <c r="G1947">
        <f>IF('🔧 XY LANH'!A903="","",'🔧 XY LANH'!K903)</f>
        <v/>
      </c>
      <c r="H1947">
        <f>IF('🔧 XY LANH'!A903="","",'🔧 XY LANH'!L903)</f>
        <v/>
      </c>
      <c r="I1947">
        <f>IF('🔧 XY LANH'!A903="","",'🔧 XY LANH'!M903)</f>
        <v/>
      </c>
      <c r="J1947">
        <f>IF('🔧 XY LANH'!A903="","",'🔧 XY LANH'!#REF!)</f>
        <v/>
      </c>
      <c r="L1947">
        <f>N(L1946)+IF(AND('🔎 TRA CỨU NHANH'!$C$2&lt;&gt;"",OR(ISNUMBER(SEARCH('🔎 TRA CỨU NHANH'!$C$2,$A1947)),ISNUMBER(SEARCH('🔎 TRA CỨU NHANH'!$C$2,$B1947)))),1,0)</f>
        <v/>
      </c>
      <c r="M1947">
        <f>IF(L1947&gt;N(L1946),L1947,"")</f>
        <v/>
      </c>
      <c r="N1947">
        <f>N(N1946)+IF(AND('💰 BÁO GIÁ'!$C$27&lt;&gt;"",OR(ISNUMBER(SEARCH('💰 BÁO GIÁ'!$C$27,$A1947)),ISNUMBER(SEARCH('💰 BÁO GIÁ'!$C$27,$B1947)))),1,0)</f>
        <v/>
      </c>
      <c r="O1947">
        <f>IF(N1947&gt;N(N1946),N1947,"")</f>
        <v/>
      </c>
    </row>
    <row r="1948">
      <c r="A1948">
        <f>IF('🔧 XY LANH'!A904="","",'🔧 XY LANH'!A904)</f>
        <v/>
      </c>
      <c r="B1948">
        <f>IF('🔧 XY LANH'!A904="","",'🔧 XY LANH'!N904)</f>
        <v/>
      </c>
      <c r="C1948">
        <f>IF('🔧 XY LANH'!A904="","","Xy lanh")</f>
        <v/>
      </c>
      <c r="D1948">
        <f>IF('🔧 XY LANH'!A904="","",'🔧 XY LANH'!I904)</f>
        <v/>
      </c>
      <c r="E1948">
        <f>IF('🔧 XY LANH'!A904="","",'🔧 XY LANH'!#REF!)</f>
        <v/>
      </c>
      <c r="F1948">
        <f>IF('🔧 XY LANH'!A904="","",'🔧 XY LANH'!J904)</f>
        <v/>
      </c>
      <c r="G1948">
        <f>IF('🔧 XY LANH'!A904="","",'🔧 XY LANH'!K904)</f>
        <v/>
      </c>
      <c r="H1948">
        <f>IF('🔧 XY LANH'!A904="","",'🔧 XY LANH'!L904)</f>
        <v/>
      </c>
      <c r="I1948">
        <f>IF('🔧 XY LANH'!A904="","",'🔧 XY LANH'!M904)</f>
        <v/>
      </c>
      <c r="J1948">
        <f>IF('🔧 XY LANH'!A904="","",'🔧 XY LANH'!#REF!)</f>
        <v/>
      </c>
      <c r="L1948">
        <f>N(L1947)+IF(AND('🔎 TRA CỨU NHANH'!$C$2&lt;&gt;"",OR(ISNUMBER(SEARCH('🔎 TRA CỨU NHANH'!$C$2,$A1948)),ISNUMBER(SEARCH('🔎 TRA CỨU NHANH'!$C$2,$B1948)))),1,0)</f>
        <v/>
      </c>
      <c r="M1948">
        <f>IF(L1948&gt;N(L1947),L1948,"")</f>
        <v/>
      </c>
      <c r="N1948">
        <f>N(N1947)+IF(AND('💰 BÁO GIÁ'!$C$27&lt;&gt;"",OR(ISNUMBER(SEARCH('💰 BÁO GIÁ'!$C$27,$A1948)),ISNUMBER(SEARCH('💰 BÁO GIÁ'!$C$27,$B1948)))),1,0)</f>
        <v/>
      </c>
      <c r="O1948">
        <f>IF(N1948&gt;N(N1947),N1948,"")</f>
        <v/>
      </c>
    </row>
    <row r="1949">
      <c r="A1949">
        <f>IF('🔧 XY LANH'!A905="","",'🔧 XY LANH'!A905)</f>
        <v/>
      </c>
      <c r="B1949">
        <f>IF('🔧 XY LANH'!A905="","",'🔧 XY LANH'!N905)</f>
        <v/>
      </c>
      <c r="C1949">
        <f>IF('🔧 XY LANH'!A905="","","Xy lanh")</f>
        <v/>
      </c>
      <c r="D1949">
        <f>IF('🔧 XY LANH'!A905="","",'🔧 XY LANH'!I905)</f>
        <v/>
      </c>
      <c r="E1949">
        <f>IF('🔧 XY LANH'!A905="","",'🔧 XY LANH'!#REF!)</f>
        <v/>
      </c>
      <c r="F1949">
        <f>IF('🔧 XY LANH'!A905="","",'🔧 XY LANH'!J905)</f>
        <v/>
      </c>
      <c r="G1949">
        <f>IF('🔧 XY LANH'!A905="","",'🔧 XY LANH'!K905)</f>
        <v/>
      </c>
      <c r="H1949">
        <f>IF('🔧 XY LANH'!A905="","",'🔧 XY LANH'!L905)</f>
        <v/>
      </c>
      <c r="I1949">
        <f>IF('🔧 XY LANH'!A905="","",'🔧 XY LANH'!M905)</f>
        <v/>
      </c>
      <c r="J1949">
        <f>IF('🔧 XY LANH'!A905="","",'🔧 XY LANH'!#REF!)</f>
        <v/>
      </c>
      <c r="L1949">
        <f>N(L1948)+IF(AND('🔎 TRA CỨU NHANH'!$C$2&lt;&gt;"",OR(ISNUMBER(SEARCH('🔎 TRA CỨU NHANH'!$C$2,$A1949)),ISNUMBER(SEARCH('🔎 TRA CỨU NHANH'!$C$2,$B1949)))),1,0)</f>
        <v/>
      </c>
      <c r="M1949">
        <f>IF(L1949&gt;N(L1948),L1949,"")</f>
        <v/>
      </c>
      <c r="N1949">
        <f>N(N1948)+IF(AND('💰 BÁO GIÁ'!$C$27&lt;&gt;"",OR(ISNUMBER(SEARCH('💰 BÁO GIÁ'!$C$27,$A1949)),ISNUMBER(SEARCH('💰 BÁO GIÁ'!$C$27,$B1949)))),1,0)</f>
        <v/>
      </c>
      <c r="O1949">
        <f>IF(N1949&gt;N(N1948),N1949,"")</f>
        <v/>
      </c>
    </row>
    <row r="1950">
      <c r="A1950">
        <f>IF('🔧 XY LANH'!A906="","",'🔧 XY LANH'!A906)</f>
        <v/>
      </c>
      <c r="B1950">
        <f>IF('🔧 XY LANH'!A906="","",'🔧 XY LANH'!N906)</f>
        <v/>
      </c>
      <c r="C1950">
        <f>IF('🔧 XY LANH'!A906="","","Xy lanh")</f>
        <v/>
      </c>
      <c r="D1950">
        <f>IF('🔧 XY LANH'!A906="","",'🔧 XY LANH'!I906)</f>
        <v/>
      </c>
      <c r="E1950">
        <f>IF('🔧 XY LANH'!A906="","",'🔧 XY LANH'!#REF!)</f>
        <v/>
      </c>
      <c r="F1950">
        <f>IF('🔧 XY LANH'!A906="","",'🔧 XY LANH'!J906)</f>
        <v/>
      </c>
      <c r="G1950">
        <f>IF('🔧 XY LANH'!A906="","",'🔧 XY LANH'!K906)</f>
        <v/>
      </c>
      <c r="H1950">
        <f>IF('🔧 XY LANH'!A906="","",'🔧 XY LANH'!L906)</f>
        <v/>
      </c>
      <c r="I1950">
        <f>IF('🔧 XY LANH'!A906="","",'🔧 XY LANH'!M906)</f>
        <v/>
      </c>
      <c r="J1950">
        <f>IF('🔧 XY LANH'!A906="","",'🔧 XY LANH'!#REF!)</f>
        <v/>
      </c>
      <c r="L1950">
        <f>N(L1949)+IF(AND('🔎 TRA CỨU NHANH'!$C$2&lt;&gt;"",OR(ISNUMBER(SEARCH('🔎 TRA CỨU NHANH'!$C$2,$A1950)),ISNUMBER(SEARCH('🔎 TRA CỨU NHANH'!$C$2,$B1950)))),1,0)</f>
        <v/>
      </c>
      <c r="M1950">
        <f>IF(L1950&gt;N(L1949),L1950,"")</f>
        <v/>
      </c>
      <c r="N1950">
        <f>N(N1949)+IF(AND('💰 BÁO GIÁ'!$C$27&lt;&gt;"",OR(ISNUMBER(SEARCH('💰 BÁO GIÁ'!$C$27,$A1950)),ISNUMBER(SEARCH('💰 BÁO GIÁ'!$C$27,$B1950)))),1,0)</f>
        <v/>
      </c>
      <c r="O1950">
        <f>IF(N1950&gt;N(N1949),N1950,"")</f>
        <v/>
      </c>
    </row>
    <row r="1951">
      <c r="A1951">
        <f>IF('🔧 XY LANH'!A907="","",'🔧 XY LANH'!A907)</f>
        <v/>
      </c>
      <c r="B1951">
        <f>IF('🔧 XY LANH'!A907="","",'🔧 XY LANH'!N907)</f>
        <v/>
      </c>
      <c r="C1951">
        <f>IF('🔧 XY LANH'!A907="","","Xy lanh")</f>
        <v/>
      </c>
      <c r="D1951">
        <f>IF('🔧 XY LANH'!A907="","",'🔧 XY LANH'!I907)</f>
        <v/>
      </c>
      <c r="E1951">
        <f>IF('🔧 XY LANH'!A907="","",'🔧 XY LANH'!#REF!)</f>
        <v/>
      </c>
      <c r="F1951">
        <f>IF('🔧 XY LANH'!A907="","",'🔧 XY LANH'!J907)</f>
        <v/>
      </c>
      <c r="G1951">
        <f>IF('🔧 XY LANH'!A907="","",'🔧 XY LANH'!K907)</f>
        <v/>
      </c>
      <c r="H1951">
        <f>IF('🔧 XY LANH'!A907="","",'🔧 XY LANH'!L907)</f>
        <v/>
      </c>
      <c r="I1951">
        <f>IF('🔧 XY LANH'!A907="","",'🔧 XY LANH'!M907)</f>
        <v/>
      </c>
      <c r="J1951">
        <f>IF('🔧 XY LANH'!A907="","",'🔧 XY LANH'!#REF!)</f>
        <v/>
      </c>
      <c r="L1951">
        <f>N(L1950)+IF(AND('🔎 TRA CỨU NHANH'!$C$2&lt;&gt;"",OR(ISNUMBER(SEARCH('🔎 TRA CỨU NHANH'!$C$2,$A1951)),ISNUMBER(SEARCH('🔎 TRA CỨU NHANH'!$C$2,$B1951)))),1,0)</f>
        <v/>
      </c>
      <c r="M1951">
        <f>IF(L1951&gt;N(L1950),L1951,"")</f>
        <v/>
      </c>
      <c r="N1951">
        <f>N(N1950)+IF(AND('💰 BÁO GIÁ'!$C$27&lt;&gt;"",OR(ISNUMBER(SEARCH('💰 BÁO GIÁ'!$C$27,$A1951)),ISNUMBER(SEARCH('💰 BÁO GIÁ'!$C$27,$B1951)))),1,0)</f>
        <v/>
      </c>
      <c r="O1951">
        <f>IF(N1951&gt;N(N1950),N1951,"")</f>
        <v/>
      </c>
    </row>
    <row r="1952">
      <c r="A1952">
        <f>IF('🔧 XY LANH'!A908="","",'🔧 XY LANH'!A908)</f>
        <v/>
      </c>
      <c r="B1952">
        <f>IF('🔧 XY LANH'!A908="","",'🔧 XY LANH'!N908)</f>
        <v/>
      </c>
      <c r="C1952">
        <f>IF('🔧 XY LANH'!A908="","","Xy lanh")</f>
        <v/>
      </c>
      <c r="D1952">
        <f>IF('🔧 XY LANH'!A908="","",'🔧 XY LANH'!I908)</f>
        <v/>
      </c>
      <c r="E1952">
        <f>IF('🔧 XY LANH'!A908="","",'🔧 XY LANH'!#REF!)</f>
        <v/>
      </c>
      <c r="F1952">
        <f>IF('🔧 XY LANH'!A908="","",'🔧 XY LANH'!J908)</f>
        <v/>
      </c>
      <c r="G1952">
        <f>IF('🔧 XY LANH'!A908="","",'🔧 XY LANH'!K908)</f>
        <v/>
      </c>
      <c r="H1952">
        <f>IF('🔧 XY LANH'!A908="","",'🔧 XY LANH'!L908)</f>
        <v/>
      </c>
      <c r="I1952">
        <f>IF('🔧 XY LANH'!A908="","",'🔧 XY LANH'!M908)</f>
        <v/>
      </c>
      <c r="J1952">
        <f>IF('🔧 XY LANH'!A908="","",'🔧 XY LANH'!#REF!)</f>
        <v/>
      </c>
      <c r="L1952">
        <f>N(L1951)+IF(AND('🔎 TRA CỨU NHANH'!$C$2&lt;&gt;"",OR(ISNUMBER(SEARCH('🔎 TRA CỨU NHANH'!$C$2,$A1952)),ISNUMBER(SEARCH('🔎 TRA CỨU NHANH'!$C$2,$B1952)))),1,0)</f>
        <v/>
      </c>
      <c r="M1952">
        <f>IF(L1952&gt;N(L1951),L1952,"")</f>
        <v/>
      </c>
      <c r="N1952">
        <f>N(N1951)+IF(AND('💰 BÁO GIÁ'!$C$27&lt;&gt;"",OR(ISNUMBER(SEARCH('💰 BÁO GIÁ'!$C$27,$A1952)),ISNUMBER(SEARCH('💰 BÁO GIÁ'!$C$27,$B1952)))),1,0)</f>
        <v/>
      </c>
      <c r="O1952">
        <f>IF(N1952&gt;N(N1951),N1952,"")</f>
        <v/>
      </c>
    </row>
    <row r="1953">
      <c r="A1953">
        <f>IF('🔧 XY LANH'!A909="","",'🔧 XY LANH'!A909)</f>
        <v/>
      </c>
      <c r="B1953">
        <f>IF('🔧 XY LANH'!A909="","",'🔧 XY LANH'!N909)</f>
        <v/>
      </c>
      <c r="C1953">
        <f>IF('🔧 XY LANH'!A909="","","Xy lanh")</f>
        <v/>
      </c>
      <c r="D1953">
        <f>IF('🔧 XY LANH'!A909="","",'🔧 XY LANH'!I909)</f>
        <v/>
      </c>
      <c r="E1953">
        <f>IF('🔧 XY LANH'!A909="","",'🔧 XY LANH'!#REF!)</f>
        <v/>
      </c>
      <c r="F1953">
        <f>IF('🔧 XY LANH'!A909="","",'🔧 XY LANH'!J909)</f>
        <v/>
      </c>
      <c r="G1953">
        <f>IF('🔧 XY LANH'!A909="","",'🔧 XY LANH'!K909)</f>
        <v/>
      </c>
      <c r="H1953">
        <f>IF('🔧 XY LANH'!A909="","",'🔧 XY LANH'!L909)</f>
        <v/>
      </c>
      <c r="I1953">
        <f>IF('🔧 XY LANH'!A909="","",'🔧 XY LANH'!M909)</f>
        <v/>
      </c>
      <c r="J1953">
        <f>IF('🔧 XY LANH'!A909="","",'🔧 XY LANH'!#REF!)</f>
        <v/>
      </c>
      <c r="L1953">
        <f>N(L1952)+IF(AND('🔎 TRA CỨU NHANH'!$C$2&lt;&gt;"",OR(ISNUMBER(SEARCH('🔎 TRA CỨU NHANH'!$C$2,$A1953)),ISNUMBER(SEARCH('🔎 TRA CỨU NHANH'!$C$2,$B1953)))),1,0)</f>
        <v/>
      </c>
      <c r="M1953">
        <f>IF(L1953&gt;N(L1952),L1953,"")</f>
        <v/>
      </c>
      <c r="N1953">
        <f>N(N1952)+IF(AND('💰 BÁO GIÁ'!$C$27&lt;&gt;"",OR(ISNUMBER(SEARCH('💰 BÁO GIÁ'!$C$27,$A1953)),ISNUMBER(SEARCH('💰 BÁO GIÁ'!$C$27,$B1953)))),1,0)</f>
        <v/>
      </c>
      <c r="O1953">
        <f>IF(N1953&gt;N(N1952),N1953,"")</f>
        <v/>
      </c>
    </row>
    <row r="1954">
      <c r="A1954">
        <f>IF('🔧 XY LANH'!A910="","",'🔧 XY LANH'!A910)</f>
        <v/>
      </c>
      <c r="B1954">
        <f>IF('🔧 XY LANH'!A910="","",'🔧 XY LANH'!N910)</f>
        <v/>
      </c>
      <c r="C1954">
        <f>IF('🔧 XY LANH'!A910="","","Xy lanh")</f>
        <v/>
      </c>
      <c r="D1954">
        <f>IF('🔧 XY LANH'!A910="","",'🔧 XY LANH'!I910)</f>
        <v/>
      </c>
      <c r="E1954">
        <f>IF('🔧 XY LANH'!A910="","",'🔧 XY LANH'!#REF!)</f>
        <v/>
      </c>
      <c r="F1954">
        <f>IF('🔧 XY LANH'!A910="","",'🔧 XY LANH'!J910)</f>
        <v/>
      </c>
      <c r="G1954">
        <f>IF('🔧 XY LANH'!A910="","",'🔧 XY LANH'!K910)</f>
        <v/>
      </c>
      <c r="H1954">
        <f>IF('🔧 XY LANH'!A910="","",'🔧 XY LANH'!L910)</f>
        <v/>
      </c>
      <c r="I1954">
        <f>IF('🔧 XY LANH'!A910="","",'🔧 XY LANH'!M910)</f>
        <v/>
      </c>
      <c r="J1954">
        <f>IF('🔧 XY LANH'!A910="","",'🔧 XY LANH'!#REF!)</f>
        <v/>
      </c>
      <c r="L1954">
        <f>N(L1953)+IF(AND('🔎 TRA CỨU NHANH'!$C$2&lt;&gt;"",OR(ISNUMBER(SEARCH('🔎 TRA CỨU NHANH'!$C$2,$A1954)),ISNUMBER(SEARCH('🔎 TRA CỨU NHANH'!$C$2,$B1954)))),1,0)</f>
        <v/>
      </c>
      <c r="M1954">
        <f>IF(L1954&gt;N(L1953),L1954,"")</f>
        <v/>
      </c>
      <c r="N1954">
        <f>N(N1953)+IF(AND('💰 BÁO GIÁ'!$C$27&lt;&gt;"",OR(ISNUMBER(SEARCH('💰 BÁO GIÁ'!$C$27,$A1954)),ISNUMBER(SEARCH('💰 BÁO GIÁ'!$C$27,$B1954)))),1,0)</f>
        <v/>
      </c>
      <c r="O1954">
        <f>IF(N1954&gt;N(N1953),N1954,"")</f>
        <v/>
      </c>
    </row>
    <row r="1955">
      <c r="A1955">
        <f>IF('🔧 XY LANH'!A911="","",'🔧 XY LANH'!A911)</f>
        <v/>
      </c>
      <c r="B1955">
        <f>IF('🔧 XY LANH'!A911="","",'🔧 XY LANH'!N911)</f>
        <v/>
      </c>
      <c r="C1955">
        <f>IF('🔧 XY LANH'!A911="","","Xy lanh")</f>
        <v/>
      </c>
      <c r="D1955">
        <f>IF('🔧 XY LANH'!A911="","",'🔧 XY LANH'!I911)</f>
        <v/>
      </c>
      <c r="E1955">
        <f>IF('🔧 XY LANH'!A911="","",'🔧 XY LANH'!#REF!)</f>
        <v/>
      </c>
      <c r="F1955">
        <f>IF('🔧 XY LANH'!A911="","",'🔧 XY LANH'!J911)</f>
        <v/>
      </c>
      <c r="G1955">
        <f>IF('🔧 XY LANH'!A911="","",'🔧 XY LANH'!K911)</f>
        <v/>
      </c>
      <c r="H1955">
        <f>IF('🔧 XY LANH'!A911="","",'🔧 XY LANH'!L911)</f>
        <v/>
      </c>
      <c r="I1955">
        <f>IF('🔧 XY LANH'!A911="","",'🔧 XY LANH'!M911)</f>
        <v/>
      </c>
      <c r="J1955">
        <f>IF('🔧 XY LANH'!A911="","",'🔧 XY LANH'!#REF!)</f>
        <v/>
      </c>
      <c r="L1955">
        <f>N(L1954)+IF(AND('🔎 TRA CỨU NHANH'!$C$2&lt;&gt;"",OR(ISNUMBER(SEARCH('🔎 TRA CỨU NHANH'!$C$2,$A1955)),ISNUMBER(SEARCH('🔎 TRA CỨU NHANH'!$C$2,$B1955)))),1,0)</f>
        <v/>
      </c>
      <c r="M1955">
        <f>IF(L1955&gt;N(L1954),L1955,"")</f>
        <v/>
      </c>
      <c r="N1955">
        <f>N(N1954)+IF(AND('💰 BÁO GIÁ'!$C$27&lt;&gt;"",OR(ISNUMBER(SEARCH('💰 BÁO GIÁ'!$C$27,$A1955)),ISNUMBER(SEARCH('💰 BÁO GIÁ'!$C$27,$B1955)))),1,0)</f>
        <v/>
      </c>
      <c r="O1955">
        <f>IF(N1955&gt;N(N1954),N1955,"")</f>
        <v/>
      </c>
    </row>
    <row r="1956">
      <c r="A1956">
        <f>IF('🔧 XY LANH'!A912="","",'🔧 XY LANH'!A912)</f>
        <v/>
      </c>
      <c r="B1956">
        <f>IF('🔧 XY LANH'!A912="","",'🔧 XY LANH'!N912)</f>
        <v/>
      </c>
      <c r="C1956">
        <f>IF('🔧 XY LANH'!A912="","","Xy lanh")</f>
        <v/>
      </c>
      <c r="D1956">
        <f>IF('🔧 XY LANH'!A912="","",'🔧 XY LANH'!I912)</f>
        <v/>
      </c>
      <c r="E1956">
        <f>IF('🔧 XY LANH'!A912="","",'🔧 XY LANH'!#REF!)</f>
        <v/>
      </c>
      <c r="F1956">
        <f>IF('🔧 XY LANH'!A912="","",'🔧 XY LANH'!J912)</f>
        <v/>
      </c>
      <c r="G1956">
        <f>IF('🔧 XY LANH'!A912="","",'🔧 XY LANH'!K912)</f>
        <v/>
      </c>
      <c r="H1956">
        <f>IF('🔧 XY LANH'!A912="","",'🔧 XY LANH'!L912)</f>
        <v/>
      </c>
      <c r="I1956">
        <f>IF('🔧 XY LANH'!A912="","",'🔧 XY LANH'!M912)</f>
        <v/>
      </c>
      <c r="J1956">
        <f>IF('🔧 XY LANH'!A912="","",'🔧 XY LANH'!#REF!)</f>
        <v/>
      </c>
      <c r="L1956">
        <f>N(L1955)+IF(AND('🔎 TRA CỨU NHANH'!$C$2&lt;&gt;"",OR(ISNUMBER(SEARCH('🔎 TRA CỨU NHANH'!$C$2,$A1956)),ISNUMBER(SEARCH('🔎 TRA CỨU NHANH'!$C$2,$B1956)))),1,0)</f>
        <v/>
      </c>
      <c r="M1956">
        <f>IF(L1956&gt;N(L1955),L1956,"")</f>
        <v/>
      </c>
      <c r="N1956">
        <f>N(N1955)+IF(AND('💰 BÁO GIÁ'!$C$27&lt;&gt;"",OR(ISNUMBER(SEARCH('💰 BÁO GIÁ'!$C$27,$A1956)),ISNUMBER(SEARCH('💰 BÁO GIÁ'!$C$27,$B1956)))),1,0)</f>
        <v/>
      </c>
      <c r="O1956">
        <f>IF(N1956&gt;N(N1955),N1956,"")</f>
        <v/>
      </c>
    </row>
    <row r="1957">
      <c r="A1957">
        <f>IF('🔧 XY LANH'!A913="","",'🔧 XY LANH'!A913)</f>
        <v/>
      </c>
      <c r="B1957">
        <f>IF('🔧 XY LANH'!A913="","",'🔧 XY LANH'!N913)</f>
        <v/>
      </c>
      <c r="C1957">
        <f>IF('🔧 XY LANH'!A913="","","Xy lanh")</f>
        <v/>
      </c>
      <c r="D1957">
        <f>IF('🔧 XY LANH'!A913="","",'🔧 XY LANH'!I913)</f>
        <v/>
      </c>
      <c r="E1957">
        <f>IF('🔧 XY LANH'!A913="","",'🔧 XY LANH'!#REF!)</f>
        <v/>
      </c>
      <c r="F1957">
        <f>IF('🔧 XY LANH'!A913="","",'🔧 XY LANH'!J913)</f>
        <v/>
      </c>
      <c r="G1957">
        <f>IF('🔧 XY LANH'!A913="","",'🔧 XY LANH'!K913)</f>
        <v/>
      </c>
      <c r="H1957">
        <f>IF('🔧 XY LANH'!A913="","",'🔧 XY LANH'!L913)</f>
        <v/>
      </c>
      <c r="I1957">
        <f>IF('🔧 XY LANH'!A913="","",'🔧 XY LANH'!M913)</f>
        <v/>
      </c>
      <c r="J1957">
        <f>IF('🔧 XY LANH'!A913="","",'🔧 XY LANH'!#REF!)</f>
        <v/>
      </c>
      <c r="L1957">
        <f>N(L1956)+IF(AND('🔎 TRA CỨU NHANH'!$C$2&lt;&gt;"",OR(ISNUMBER(SEARCH('🔎 TRA CỨU NHANH'!$C$2,$A1957)),ISNUMBER(SEARCH('🔎 TRA CỨU NHANH'!$C$2,$B1957)))),1,0)</f>
        <v/>
      </c>
      <c r="M1957">
        <f>IF(L1957&gt;N(L1956),L1957,"")</f>
        <v/>
      </c>
      <c r="N1957">
        <f>N(N1956)+IF(AND('💰 BÁO GIÁ'!$C$27&lt;&gt;"",OR(ISNUMBER(SEARCH('💰 BÁO GIÁ'!$C$27,$A1957)),ISNUMBER(SEARCH('💰 BÁO GIÁ'!$C$27,$B1957)))),1,0)</f>
        <v/>
      </c>
      <c r="O1957">
        <f>IF(N1957&gt;N(N1956),N1957,"")</f>
        <v/>
      </c>
    </row>
    <row r="1958">
      <c r="A1958">
        <f>IF('🔧 XY LANH'!A914="","",'🔧 XY LANH'!A914)</f>
        <v/>
      </c>
      <c r="B1958">
        <f>IF('🔧 XY LANH'!A914="","",'🔧 XY LANH'!N914)</f>
        <v/>
      </c>
      <c r="C1958">
        <f>IF('🔧 XY LANH'!A914="","","Xy lanh")</f>
        <v/>
      </c>
      <c r="D1958">
        <f>IF('🔧 XY LANH'!A914="","",'🔧 XY LANH'!I914)</f>
        <v/>
      </c>
      <c r="E1958">
        <f>IF('🔧 XY LANH'!A914="","",'🔧 XY LANH'!#REF!)</f>
        <v/>
      </c>
      <c r="F1958">
        <f>IF('🔧 XY LANH'!A914="","",'🔧 XY LANH'!J914)</f>
        <v/>
      </c>
      <c r="G1958">
        <f>IF('🔧 XY LANH'!A914="","",'🔧 XY LANH'!K914)</f>
        <v/>
      </c>
      <c r="H1958">
        <f>IF('🔧 XY LANH'!A914="","",'🔧 XY LANH'!L914)</f>
        <v/>
      </c>
      <c r="I1958">
        <f>IF('🔧 XY LANH'!A914="","",'🔧 XY LANH'!M914)</f>
        <v/>
      </c>
      <c r="J1958">
        <f>IF('🔧 XY LANH'!A914="","",'🔧 XY LANH'!#REF!)</f>
        <v/>
      </c>
      <c r="L1958">
        <f>N(L1957)+IF(AND('🔎 TRA CỨU NHANH'!$C$2&lt;&gt;"",OR(ISNUMBER(SEARCH('🔎 TRA CỨU NHANH'!$C$2,$A1958)),ISNUMBER(SEARCH('🔎 TRA CỨU NHANH'!$C$2,$B1958)))),1,0)</f>
        <v/>
      </c>
      <c r="M1958">
        <f>IF(L1958&gt;N(L1957),L1958,"")</f>
        <v/>
      </c>
      <c r="N1958">
        <f>N(N1957)+IF(AND('💰 BÁO GIÁ'!$C$27&lt;&gt;"",OR(ISNUMBER(SEARCH('💰 BÁO GIÁ'!$C$27,$A1958)),ISNUMBER(SEARCH('💰 BÁO GIÁ'!$C$27,$B1958)))),1,0)</f>
        <v/>
      </c>
      <c r="O1958">
        <f>IF(N1958&gt;N(N1957),N1958,"")</f>
        <v/>
      </c>
    </row>
    <row r="1959">
      <c r="A1959">
        <f>IF('🔧 XY LANH'!A915="","",'🔧 XY LANH'!A915)</f>
        <v/>
      </c>
      <c r="B1959">
        <f>IF('🔧 XY LANH'!A915="","",'🔧 XY LANH'!N915)</f>
        <v/>
      </c>
      <c r="C1959">
        <f>IF('🔧 XY LANH'!A915="","","Xy lanh")</f>
        <v/>
      </c>
      <c r="D1959">
        <f>IF('🔧 XY LANH'!A915="","",'🔧 XY LANH'!I915)</f>
        <v/>
      </c>
      <c r="E1959">
        <f>IF('🔧 XY LANH'!A915="","",'🔧 XY LANH'!#REF!)</f>
        <v/>
      </c>
      <c r="F1959">
        <f>IF('🔧 XY LANH'!A915="","",'🔧 XY LANH'!J915)</f>
        <v/>
      </c>
      <c r="G1959">
        <f>IF('🔧 XY LANH'!A915="","",'🔧 XY LANH'!K915)</f>
        <v/>
      </c>
      <c r="H1959">
        <f>IF('🔧 XY LANH'!A915="","",'🔧 XY LANH'!L915)</f>
        <v/>
      </c>
      <c r="I1959">
        <f>IF('🔧 XY LANH'!A915="","",'🔧 XY LANH'!M915)</f>
        <v/>
      </c>
      <c r="J1959">
        <f>IF('🔧 XY LANH'!A915="","",'🔧 XY LANH'!#REF!)</f>
        <v/>
      </c>
      <c r="L1959">
        <f>N(L1958)+IF(AND('🔎 TRA CỨU NHANH'!$C$2&lt;&gt;"",OR(ISNUMBER(SEARCH('🔎 TRA CỨU NHANH'!$C$2,$A1959)),ISNUMBER(SEARCH('🔎 TRA CỨU NHANH'!$C$2,$B1959)))),1,0)</f>
        <v/>
      </c>
      <c r="M1959">
        <f>IF(L1959&gt;N(L1958),L1959,"")</f>
        <v/>
      </c>
      <c r="N1959">
        <f>N(N1958)+IF(AND('💰 BÁO GIÁ'!$C$27&lt;&gt;"",OR(ISNUMBER(SEARCH('💰 BÁO GIÁ'!$C$27,$A1959)),ISNUMBER(SEARCH('💰 BÁO GIÁ'!$C$27,$B1959)))),1,0)</f>
        <v/>
      </c>
      <c r="O1959">
        <f>IF(N1959&gt;N(N1958),N1959,"")</f>
        <v/>
      </c>
    </row>
    <row r="1960">
      <c r="A1960">
        <f>IF('🔧 XY LANH'!A916="","",'🔧 XY LANH'!A916)</f>
        <v/>
      </c>
      <c r="B1960">
        <f>IF('🔧 XY LANH'!A916="","",'🔧 XY LANH'!N916)</f>
        <v/>
      </c>
      <c r="C1960">
        <f>IF('🔧 XY LANH'!A916="","","Xy lanh")</f>
        <v/>
      </c>
      <c r="D1960">
        <f>IF('🔧 XY LANH'!A916="","",'🔧 XY LANH'!I916)</f>
        <v/>
      </c>
      <c r="E1960">
        <f>IF('🔧 XY LANH'!A916="","",'🔧 XY LANH'!#REF!)</f>
        <v/>
      </c>
      <c r="F1960">
        <f>IF('🔧 XY LANH'!A916="","",'🔧 XY LANH'!J916)</f>
        <v/>
      </c>
      <c r="G1960">
        <f>IF('🔧 XY LANH'!A916="","",'🔧 XY LANH'!K916)</f>
        <v/>
      </c>
      <c r="H1960">
        <f>IF('🔧 XY LANH'!A916="","",'🔧 XY LANH'!L916)</f>
        <v/>
      </c>
      <c r="I1960">
        <f>IF('🔧 XY LANH'!A916="","",'🔧 XY LANH'!M916)</f>
        <v/>
      </c>
      <c r="J1960">
        <f>IF('🔧 XY LANH'!A916="","",'🔧 XY LANH'!#REF!)</f>
        <v/>
      </c>
      <c r="L1960">
        <f>N(L1959)+IF(AND('🔎 TRA CỨU NHANH'!$C$2&lt;&gt;"",OR(ISNUMBER(SEARCH('🔎 TRA CỨU NHANH'!$C$2,$A1960)),ISNUMBER(SEARCH('🔎 TRA CỨU NHANH'!$C$2,$B1960)))),1,0)</f>
        <v/>
      </c>
      <c r="M1960">
        <f>IF(L1960&gt;N(L1959),L1960,"")</f>
        <v/>
      </c>
      <c r="N1960">
        <f>N(N1959)+IF(AND('💰 BÁO GIÁ'!$C$27&lt;&gt;"",OR(ISNUMBER(SEARCH('💰 BÁO GIÁ'!$C$27,$A1960)),ISNUMBER(SEARCH('💰 BÁO GIÁ'!$C$27,$B1960)))),1,0)</f>
        <v/>
      </c>
      <c r="O1960">
        <f>IF(N1960&gt;N(N1959),N1960,"")</f>
        <v/>
      </c>
    </row>
    <row r="1961">
      <c r="A1961">
        <f>IF('🔧 XY LANH'!A917="","",'🔧 XY LANH'!A917)</f>
        <v/>
      </c>
      <c r="B1961">
        <f>IF('🔧 XY LANH'!A917="","",'🔧 XY LANH'!N917)</f>
        <v/>
      </c>
      <c r="C1961">
        <f>IF('🔧 XY LANH'!A917="","","Xy lanh")</f>
        <v/>
      </c>
      <c r="D1961">
        <f>IF('🔧 XY LANH'!A917="","",'🔧 XY LANH'!I917)</f>
        <v/>
      </c>
      <c r="E1961">
        <f>IF('🔧 XY LANH'!A917="","",'🔧 XY LANH'!#REF!)</f>
        <v/>
      </c>
      <c r="F1961">
        <f>IF('🔧 XY LANH'!A917="","",'🔧 XY LANH'!J917)</f>
        <v/>
      </c>
      <c r="G1961">
        <f>IF('🔧 XY LANH'!A917="","",'🔧 XY LANH'!K917)</f>
        <v/>
      </c>
      <c r="H1961">
        <f>IF('🔧 XY LANH'!A917="","",'🔧 XY LANH'!L917)</f>
        <v/>
      </c>
      <c r="I1961">
        <f>IF('🔧 XY LANH'!A917="","",'🔧 XY LANH'!M917)</f>
        <v/>
      </c>
      <c r="J1961">
        <f>IF('🔧 XY LANH'!A917="","",'🔧 XY LANH'!#REF!)</f>
        <v/>
      </c>
      <c r="L1961">
        <f>N(L1960)+IF(AND('🔎 TRA CỨU NHANH'!$C$2&lt;&gt;"",OR(ISNUMBER(SEARCH('🔎 TRA CỨU NHANH'!$C$2,$A1961)),ISNUMBER(SEARCH('🔎 TRA CỨU NHANH'!$C$2,$B1961)))),1,0)</f>
        <v/>
      </c>
      <c r="M1961">
        <f>IF(L1961&gt;N(L1960),L1961,"")</f>
        <v/>
      </c>
      <c r="N1961">
        <f>N(N1960)+IF(AND('💰 BÁO GIÁ'!$C$27&lt;&gt;"",OR(ISNUMBER(SEARCH('💰 BÁO GIÁ'!$C$27,$A1961)),ISNUMBER(SEARCH('💰 BÁO GIÁ'!$C$27,$B1961)))),1,0)</f>
        <v/>
      </c>
      <c r="O1961">
        <f>IF(N1961&gt;N(N1960),N1961,"")</f>
        <v/>
      </c>
    </row>
    <row r="1962">
      <c r="A1962">
        <f>IF('🔧 XY LANH'!A918="","",'🔧 XY LANH'!A918)</f>
        <v/>
      </c>
      <c r="B1962">
        <f>IF('🔧 XY LANH'!A918="","",'🔧 XY LANH'!N918)</f>
        <v/>
      </c>
      <c r="C1962">
        <f>IF('🔧 XY LANH'!A918="","","Xy lanh")</f>
        <v/>
      </c>
      <c r="D1962">
        <f>IF('🔧 XY LANH'!A918="","",'🔧 XY LANH'!I918)</f>
        <v/>
      </c>
      <c r="E1962">
        <f>IF('🔧 XY LANH'!A918="","",'🔧 XY LANH'!#REF!)</f>
        <v/>
      </c>
      <c r="F1962">
        <f>IF('🔧 XY LANH'!A918="","",'🔧 XY LANH'!J918)</f>
        <v/>
      </c>
      <c r="G1962">
        <f>IF('🔧 XY LANH'!A918="","",'🔧 XY LANH'!K918)</f>
        <v/>
      </c>
      <c r="H1962">
        <f>IF('🔧 XY LANH'!A918="","",'🔧 XY LANH'!L918)</f>
        <v/>
      </c>
      <c r="I1962">
        <f>IF('🔧 XY LANH'!A918="","",'🔧 XY LANH'!M918)</f>
        <v/>
      </c>
      <c r="J1962">
        <f>IF('🔧 XY LANH'!A918="","",'🔧 XY LANH'!#REF!)</f>
        <v/>
      </c>
      <c r="L1962">
        <f>N(L1961)+IF(AND('🔎 TRA CỨU NHANH'!$C$2&lt;&gt;"",OR(ISNUMBER(SEARCH('🔎 TRA CỨU NHANH'!$C$2,$A1962)),ISNUMBER(SEARCH('🔎 TRA CỨU NHANH'!$C$2,$B1962)))),1,0)</f>
        <v/>
      </c>
      <c r="M1962">
        <f>IF(L1962&gt;N(L1961),L1962,"")</f>
        <v/>
      </c>
      <c r="N1962">
        <f>N(N1961)+IF(AND('💰 BÁO GIÁ'!$C$27&lt;&gt;"",OR(ISNUMBER(SEARCH('💰 BÁO GIÁ'!$C$27,$A1962)),ISNUMBER(SEARCH('💰 BÁO GIÁ'!$C$27,$B1962)))),1,0)</f>
        <v/>
      </c>
      <c r="O1962">
        <f>IF(N1962&gt;N(N1961),N1962,"")</f>
        <v/>
      </c>
    </row>
    <row r="1963">
      <c r="A1963">
        <f>IF('🔧 XY LANH'!A919="","",'🔧 XY LANH'!A919)</f>
        <v/>
      </c>
      <c r="B1963">
        <f>IF('🔧 XY LANH'!A919="","",'🔧 XY LANH'!N919)</f>
        <v/>
      </c>
      <c r="C1963">
        <f>IF('🔧 XY LANH'!A919="","","Xy lanh")</f>
        <v/>
      </c>
      <c r="D1963">
        <f>IF('🔧 XY LANH'!A919="","",'🔧 XY LANH'!I919)</f>
        <v/>
      </c>
      <c r="E1963">
        <f>IF('🔧 XY LANH'!A919="","",'🔧 XY LANH'!#REF!)</f>
        <v/>
      </c>
      <c r="F1963">
        <f>IF('🔧 XY LANH'!A919="","",'🔧 XY LANH'!J919)</f>
        <v/>
      </c>
      <c r="G1963">
        <f>IF('🔧 XY LANH'!A919="","",'🔧 XY LANH'!K919)</f>
        <v/>
      </c>
      <c r="H1963">
        <f>IF('🔧 XY LANH'!A919="","",'🔧 XY LANH'!L919)</f>
        <v/>
      </c>
      <c r="I1963">
        <f>IF('🔧 XY LANH'!A919="","",'🔧 XY LANH'!M919)</f>
        <v/>
      </c>
      <c r="J1963">
        <f>IF('🔧 XY LANH'!A919="","",'🔧 XY LANH'!#REF!)</f>
        <v/>
      </c>
      <c r="L1963">
        <f>N(L1962)+IF(AND('🔎 TRA CỨU NHANH'!$C$2&lt;&gt;"",OR(ISNUMBER(SEARCH('🔎 TRA CỨU NHANH'!$C$2,$A1963)),ISNUMBER(SEARCH('🔎 TRA CỨU NHANH'!$C$2,$B1963)))),1,0)</f>
        <v/>
      </c>
      <c r="M1963">
        <f>IF(L1963&gt;N(L1962),L1963,"")</f>
        <v/>
      </c>
      <c r="N1963">
        <f>N(N1962)+IF(AND('💰 BÁO GIÁ'!$C$27&lt;&gt;"",OR(ISNUMBER(SEARCH('💰 BÁO GIÁ'!$C$27,$A1963)),ISNUMBER(SEARCH('💰 BÁO GIÁ'!$C$27,$B1963)))),1,0)</f>
        <v/>
      </c>
      <c r="O1963">
        <f>IF(N1963&gt;N(N1962),N1963,"")</f>
        <v/>
      </c>
    </row>
    <row r="1964">
      <c r="A1964">
        <f>IF('🔧 XY LANH'!A920="","",'🔧 XY LANH'!A920)</f>
        <v/>
      </c>
      <c r="B1964">
        <f>IF('🔧 XY LANH'!A920="","",'🔧 XY LANH'!N920)</f>
        <v/>
      </c>
      <c r="C1964">
        <f>IF('🔧 XY LANH'!A920="","","Xy lanh")</f>
        <v/>
      </c>
      <c r="D1964">
        <f>IF('🔧 XY LANH'!A920="","",'🔧 XY LANH'!I920)</f>
        <v/>
      </c>
      <c r="E1964">
        <f>IF('🔧 XY LANH'!A920="","",'🔧 XY LANH'!#REF!)</f>
        <v/>
      </c>
      <c r="F1964">
        <f>IF('🔧 XY LANH'!A920="","",'🔧 XY LANH'!J920)</f>
        <v/>
      </c>
      <c r="G1964">
        <f>IF('🔧 XY LANH'!A920="","",'🔧 XY LANH'!K920)</f>
        <v/>
      </c>
      <c r="H1964">
        <f>IF('🔧 XY LANH'!A920="","",'🔧 XY LANH'!L920)</f>
        <v/>
      </c>
      <c r="I1964">
        <f>IF('🔧 XY LANH'!A920="","",'🔧 XY LANH'!M920)</f>
        <v/>
      </c>
      <c r="J1964">
        <f>IF('🔧 XY LANH'!A920="","",'🔧 XY LANH'!#REF!)</f>
        <v/>
      </c>
      <c r="L1964">
        <f>N(L1963)+IF(AND('🔎 TRA CỨU NHANH'!$C$2&lt;&gt;"",OR(ISNUMBER(SEARCH('🔎 TRA CỨU NHANH'!$C$2,$A1964)),ISNUMBER(SEARCH('🔎 TRA CỨU NHANH'!$C$2,$B1964)))),1,0)</f>
        <v/>
      </c>
      <c r="M1964">
        <f>IF(L1964&gt;N(L1963),L1964,"")</f>
        <v/>
      </c>
      <c r="N1964">
        <f>N(N1963)+IF(AND('💰 BÁO GIÁ'!$C$27&lt;&gt;"",OR(ISNUMBER(SEARCH('💰 BÁO GIÁ'!$C$27,$A1964)),ISNUMBER(SEARCH('💰 BÁO GIÁ'!$C$27,$B1964)))),1,0)</f>
        <v/>
      </c>
      <c r="O1964">
        <f>IF(N1964&gt;N(N1963),N1964,"")</f>
        <v/>
      </c>
    </row>
    <row r="1965">
      <c r="A1965">
        <f>IF('🔧 XY LANH'!A921="","",'🔧 XY LANH'!A921)</f>
        <v/>
      </c>
      <c r="B1965">
        <f>IF('🔧 XY LANH'!A921="","",'🔧 XY LANH'!N921)</f>
        <v/>
      </c>
      <c r="C1965">
        <f>IF('🔧 XY LANH'!A921="","","Xy lanh")</f>
        <v/>
      </c>
      <c r="D1965">
        <f>IF('🔧 XY LANH'!A921="","",'🔧 XY LANH'!I921)</f>
        <v/>
      </c>
      <c r="E1965">
        <f>IF('🔧 XY LANH'!A921="","",'🔧 XY LANH'!#REF!)</f>
        <v/>
      </c>
      <c r="F1965">
        <f>IF('🔧 XY LANH'!A921="","",'🔧 XY LANH'!J921)</f>
        <v/>
      </c>
      <c r="G1965">
        <f>IF('🔧 XY LANH'!A921="","",'🔧 XY LANH'!K921)</f>
        <v/>
      </c>
      <c r="H1965">
        <f>IF('🔧 XY LANH'!A921="","",'🔧 XY LANH'!L921)</f>
        <v/>
      </c>
      <c r="I1965">
        <f>IF('🔧 XY LANH'!A921="","",'🔧 XY LANH'!M921)</f>
        <v/>
      </c>
      <c r="J1965">
        <f>IF('🔧 XY LANH'!A921="","",'🔧 XY LANH'!#REF!)</f>
        <v/>
      </c>
      <c r="L1965">
        <f>N(L1964)+IF(AND('🔎 TRA CỨU NHANH'!$C$2&lt;&gt;"",OR(ISNUMBER(SEARCH('🔎 TRA CỨU NHANH'!$C$2,$A1965)),ISNUMBER(SEARCH('🔎 TRA CỨU NHANH'!$C$2,$B1965)))),1,0)</f>
        <v/>
      </c>
      <c r="M1965">
        <f>IF(L1965&gt;N(L1964),L1965,"")</f>
        <v/>
      </c>
      <c r="N1965">
        <f>N(N1964)+IF(AND('💰 BÁO GIÁ'!$C$27&lt;&gt;"",OR(ISNUMBER(SEARCH('💰 BÁO GIÁ'!$C$27,$A1965)),ISNUMBER(SEARCH('💰 BÁO GIÁ'!$C$27,$B1965)))),1,0)</f>
        <v/>
      </c>
      <c r="O1965">
        <f>IF(N1965&gt;N(N1964),N1965,"")</f>
        <v/>
      </c>
    </row>
    <row r="1966">
      <c r="A1966">
        <f>IF('🔧 XY LANH'!A922="","",'🔧 XY LANH'!A922)</f>
        <v/>
      </c>
      <c r="B1966">
        <f>IF('🔧 XY LANH'!A922="","",'🔧 XY LANH'!N922)</f>
        <v/>
      </c>
      <c r="C1966">
        <f>IF('🔧 XY LANH'!A922="","","Xy lanh")</f>
        <v/>
      </c>
      <c r="D1966">
        <f>IF('🔧 XY LANH'!A922="","",'🔧 XY LANH'!I922)</f>
        <v/>
      </c>
      <c r="E1966">
        <f>IF('🔧 XY LANH'!A922="","",'🔧 XY LANH'!#REF!)</f>
        <v/>
      </c>
      <c r="F1966">
        <f>IF('🔧 XY LANH'!A922="","",'🔧 XY LANH'!J922)</f>
        <v/>
      </c>
      <c r="G1966">
        <f>IF('🔧 XY LANH'!A922="","",'🔧 XY LANH'!K922)</f>
        <v/>
      </c>
      <c r="H1966">
        <f>IF('🔧 XY LANH'!A922="","",'🔧 XY LANH'!L922)</f>
        <v/>
      </c>
      <c r="I1966">
        <f>IF('🔧 XY LANH'!A922="","",'🔧 XY LANH'!M922)</f>
        <v/>
      </c>
      <c r="J1966">
        <f>IF('🔧 XY LANH'!A922="","",'🔧 XY LANH'!#REF!)</f>
        <v/>
      </c>
      <c r="L1966">
        <f>N(L1965)+IF(AND('🔎 TRA CỨU NHANH'!$C$2&lt;&gt;"",OR(ISNUMBER(SEARCH('🔎 TRA CỨU NHANH'!$C$2,$A1966)),ISNUMBER(SEARCH('🔎 TRA CỨU NHANH'!$C$2,$B1966)))),1,0)</f>
        <v/>
      </c>
      <c r="M1966">
        <f>IF(L1966&gt;N(L1965),L1966,"")</f>
        <v/>
      </c>
      <c r="N1966">
        <f>N(N1965)+IF(AND('💰 BÁO GIÁ'!$C$27&lt;&gt;"",OR(ISNUMBER(SEARCH('💰 BÁO GIÁ'!$C$27,$A1966)),ISNUMBER(SEARCH('💰 BÁO GIÁ'!$C$27,$B1966)))),1,0)</f>
        <v/>
      </c>
      <c r="O1966">
        <f>IF(N1966&gt;N(N1965),N1966,"")</f>
        <v/>
      </c>
    </row>
    <row r="1967">
      <c r="A1967">
        <f>IF('🔧 XY LANH'!A923="","",'🔧 XY LANH'!A923)</f>
        <v/>
      </c>
      <c r="B1967">
        <f>IF('🔧 XY LANH'!A923="","",'🔧 XY LANH'!N923)</f>
        <v/>
      </c>
      <c r="C1967">
        <f>IF('🔧 XY LANH'!A923="","","Xy lanh")</f>
        <v/>
      </c>
      <c r="D1967">
        <f>IF('🔧 XY LANH'!A923="","",'🔧 XY LANH'!I923)</f>
        <v/>
      </c>
      <c r="E1967">
        <f>IF('🔧 XY LANH'!A923="","",'🔧 XY LANH'!#REF!)</f>
        <v/>
      </c>
      <c r="F1967">
        <f>IF('🔧 XY LANH'!A923="","",'🔧 XY LANH'!J923)</f>
        <v/>
      </c>
      <c r="G1967">
        <f>IF('🔧 XY LANH'!A923="","",'🔧 XY LANH'!K923)</f>
        <v/>
      </c>
      <c r="H1967">
        <f>IF('🔧 XY LANH'!A923="","",'🔧 XY LANH'!L923)</f>
        <v/>
      </c>
      <c r="I1967">
        <f>IF('🔧 XY LANH'!A923="","",'🔧 XY LANH'!M923)</f>
        <v/>
      </c>
      <c r="J1967">
        <f>IF('🔧 XY LANH'!A923="","",'🔧 XY LANH'!#REF!)</f>
        <v/>
      </c>
      <c r="L1967">
        <f>N(L1966)+IF(AND('🔎 TRA CỨU NHANH'!$C$2&lt;&gt;"",OR(ISNUMBER(SEARCH('🔎 TRA CỨU NHANH'!$C$2,$A1967)),ISNUMBER(SEARCH('🔎 TRA CỨU NHANH'!$C$2,$B1967)))),1,0)</f>
        <v/>
      </c>
      <c r="M1967">
        <f>IF(L1967&gt;N(L1966),L1967,"")</f>
        <v/>
      </c>
      <c r="N1967">
        <f>N(N1966)+IF(AND('💰 BÁO GIÁ'!$C$27&lt;&gt;"",OR(ISNUMBER(SEARCH('💰 BÁO GIÁ'!$C$27,$A1967)),ISNUMBER(SEARCH('💰 BÁO GIÁ'!$C$27,$B1967)))),1,0)</f>
        <v/>
      </c>
      <c r="O1967">
        <f>IF(N1967&gt;N(N1966),N1967,"")</f>
        <v/>
      </c>
    </row>
    <row r="1968">
      <c r="A1968">
        <f>IF('🔧 XY LANH'!A924="","",'🔧 XY LANH'!A924)</f>
        <v/>
      </c>
      <c r="B1968">
        <f>IF('🔧 XY LANH'!A924="","",'🔧 XY LANH'!N924)</f>
        <v/>
      </c>
      <c r="C1968">
        <f>IF('🔧 XY LANH'!A924="","","Xy lanh")</f>
        <v/>
      </c>
      <c r="D1968">
        <f>IF('🔧 XY LANH'!A924="","",'🔧 XY LANH'!I924)</f>
        <v/>
      </c>
      <c r="E1968">
        <f>IF('🔧 XY LANH'!A924="","",'🔧 XY LANH'!#REF!)</f>
        <v/>
      </c>
      <c r="F1968">
        <f>IF('🔧 XY LANH'!A924="","",'🔧 XY LANH'!J924)</f>
        <v/>
      </c>
      <c r="G1968">
        <f>IF('🔧 XY LANH'!A924="","",'🔧 XY LANH'!K924)</f>
        <v/>
      </c>
      <c r="H1968">
        <f>IF('🔧 XY LANH'!A924="","",'🔧 XY LANH'!L924)</f>
        <v/>
      </c>
      <c r="I1968">
        <f>IF('🔧 XY LANH'!A924="","",'🔧 XY LANH'!M924)</f>
        <v/>
      </c>
      <c r="J1968">
        <f>IF('🔧 XY LANH'!A924="","",'🔧 XY LANH'!#REF!)</f>
        <v/>
      </c>
      <c r="L1968">
        <f>N(L1967)+IF(AND('🔎 TRA CỨU NHANH'!$C$2&lt;&gt;"",OR(ISNUMBER(SEARCH('🔎 TRA CỨU NHANH'!$C$2,$A1968)),ISNUMBER(SEARCH('🔎 TRA CỨU NHANH'!$C$2,$B1968)))),1,0)</f>
        <v/>
      </c>
      <c r="M1968">
        <f>IF(L1968&gt;N(L1967),L1968,"")</f>
        <v/>
      </c>
      <c r="N1968">
        <f>N(N1967)+IF(AND('💰 BÁO GIÁ'!$C$27&lt;&gt;"",OR(ISNUMBER(SEARCH('💰 BÁO GIÁ'!$C$27,$A1968)),ISNUMBER(SEARCH('💰 BÁO GIÁ'!$C$27,$B1968)))),1,0)</f>
        <v/>
      </c>
      <c r="O1968">
        <f>IF(N1968&gt;N(N1967),N1968,"")</f>
        <v/>
      </c>
    </row>
    <row r="1969">
      <c r="A1969">
        <f>IF('🔧 XY LANH'!A925="","",'🔧 XY LANH'!A925)</f>
        <v/>
      </c>
      <c r="B1969">
        <f>IF('🔧 XY LANH'!A925="","",'🔧 XY LANH'!N925)</f>
        <v/>
      </c>
      <c r="C1969">
        <f>IF('🔧 XY LANH'!A925="","","Xy lanh")</f>
        <v/>
      </c>
      <c r="D1969">
        <f>IF('🔧 XY LANH'!A925="","",'🔧 XY LANH'!I925)</f>
        <v/>
      </c>
      <c r="E1969">
        <f>IF('🔧 XY LANH'!A925="","",'🔧 XY LANH'!#REF!)</f>
        <v/>
      </c>
      <c r="F1969">
        <f>IF('🔧 XY LANH'!A925="","",'🔧 XY LANH'!J925)</f>
        <v/>
      </c>
      <c r="G1969">
        <f>IF('🔧 XY LANH'!A925="","",'🔧 XY LANH'!K925)</f>
        <v/>
      </c>
      <c r="H1969">
        <f>IF('🔧 XY LANH'!A925="","",'🔧 XY LANH'!L925)</f>
        <v/>
      </c>
      <c r="I1969">
        <f>IF('🔧 XY LANH'!A925="","",'🔧 XY LANH'!M925)</f>
        <v/>
      </c>
      <c r="J1969">
        <f>IF('🔧 XY LANH'!A925="","",'🔧 XY LANH'!#REF!)</f>
        <v/>
      </c>
      <c r="L1969">
        <f>N(L1968)+IF(AND('🔎 TRA CỨU NHANH'!$C$2&lt;&gt;"",OR(ISNUMBER(SEARCH('🔎 TRA CỨU NHANH'!$C$2,$A1969)),ISNUMBER(SEARCH('🔎 TRA CỨU NHANH'!$C$2,$B1969)))),1,0)</f>
        <v/>
      </c>
      <c r="M1969">
        <f>IF(L1969&gt;N(L1968),L1969,"")</f>
        <v/>
      </c>
      <c r="N1969">
        <f>N(N1968)+IF(AND('💰 BÁO GIÁ'!$C$27&lt;&gt;"",OR(ISNUMBER(SEARCH('💰 BÁO GIÁ'!$C$27,$A1969)),ISNUMBER(SEARCH('💰 BÁO GIÁ'!$C$27,$B1969)))),1,0)</f>
        <v/>
      </c>
      <c r="O1969">
        <f>IF(N1969&gt;N(N1968),N1969,"")</f>
        <v/>
      </c>
    </row>
    <row r="1970">
      <c r="A1970">
        <f>IF('🔧 XY LANH'!A926="","",'🔧 XY LANH'!A926)</f>
        <v/>
      </c>
      <c r="B1970">
        <f>IF('🔧 XY LANH'!A926="","",'🔧 XY LANH'!N926)</f>
        <v/>
      </c>
      <c r="C1970">
        <f>IF('🔧 XY LANH'!A926="","","Xy lanh")</f>
        <v/>
      </c>
      <c r="D1970">
        <f>IF('🔧 XY LANH'!A926="","",'🔧 XY LANH'!I926)</f>
        <v/>
      </c>
      <c r="E1970">
        <f>IF('🔧 XY LANH'!A926="","",'🔧 XY LANH'!#REF!)</f>
        <v/>
      </c>
      <c r="F1970">
        <f>IF('🔧 XY LANH'!A926="","",'🔧 XY LANH'!J926)</f>
        <v/>
      </c>
      <c r="G1970">
        <f>IF('🔧 XY LANH'!A926="","",'🔧 XY LANH'!K926)</f>
        <v/>
      </c>
      <c r="H1970">
        <f>IF('🔧 XY LANH'!A926="","",'🔧 XY LANH'!L926)</f>
        <v/>
      </c>
      <c r="I1970">
        <f>IF('🔧 XY LANH'!A926="","",'🔧 XY LANH'!M926)</f>
        <v/>
      </c>
      <c r="J1970">
        <f>IF('🔧 XY LANH'!A926="","",'🔧 XY LANH'!#REF!)</f>
        <v/>
      </c>
      <c r="L1970">
        <f>N(L1969)+IF(AND('🔎 TRA CỨU NHANH'!$C$2&lt;&gt;"",OR(ISNUMBER(SEARCH('🔎 TRA CỨU NHANH'!$C$2,$A1970)),ISNUMBER(SEARCH('🔎 TRA CỨU NHANH'!$C$2,$B1970)))),1,0)</f>
        <v/>
      </c>
      <c r="M1970">
        <f>IF(L1970&gt;N(L1969),L1970,"")</f>
        <v/>
      </c>
      <c r="N1970">
        <f>N(N1969)+IF(AND('💰 BÁO GIÁ'!$C$27&lt;&gt;"",OR(ISNUMBER(SEARCH('💰 BÁO GIÁ'!$C$27,$A1970)),ISNUMBER(SEARCH('💰 BÁO GIÁ'!$C$27,$B1970)))),1,0)</f>
        <v/>
      </c>
      <c r="O1970">
        <f>IF(N1970&gt;N(N1969),N1970,"")</f>
        <v/>
      </c>
    </row>
    <row r="1971">
      <c r="A1971">
        <f>IF('🔧 XY LANH'!A927="","",'🔧 XY LANH'!A927)</f>
        <v/>
      </c>
      <c r="B1971">
        <f>IF('🔧 XY LANH'!A927="","",'🔧 XY LANH'!N927)</f>
        <v/>
      </c>
      <c r="C1971">
        <f>IF('🔧 XY LANH'!A927="","","Xy lanh")</f>
        <v/>
      </c>
      <c r="D1971">
        <f>IF('🔧 XY LANH'!A927="","",'🔧 XY LANH'!I927)</f>
        <v/>
      </c>
      <c r="E1971">
        <f>IF('🔧 XY LANH'!A927="","",'🔧 XY LANH'!#REF!)</f>
        <v/>
      </c>
      <c r="F1971">
        <f>IF('🔧 XY LANH'!A927="","",'🔧 XY LANH'!J927)</f>
        <v/>
      </c>
      <c r="G1971">
        <f>IF('🔧 XY LANH'!A927="","",'🔧 XY LANH'!K927)</f>
        <v/>
      </c>
      <c r="H1971">
        <f>IF('🔧 XY LANH'!A927="","",'🔧 XY LANH'!L927)</f>
        <v/>
      </c>
      <c r="I1971">
        <f>IF('🔧 XY LANH'!A927="","",'🔧 XY LANH'!M927)</f>
        <v/>
      </c>
      <c r="J1971">
        <f>IF('🔧 XY LANH'!A927="","",'🔧 XY LANH'!#REF!)</f>
        <v/>
      </c>
      <c r="L1971">
        <f>N(L1970)+IF(AND('🔎 TRA CỨU NHANH'!$C$2&lt;&gt;"",OR(ISNUMBER(SEARCH('🔎 TRA CỨU NHANH'!$C$2,$A1971)),ISNUMBER(SEARCH('🔎 TRA CỨU NHANH'!$C$2,$B1971)))),1,0)</f>
        <v/>
      </c>
      <c r="M1971">
        <f>IF(L1971&gt;N(L1970),L1971,"")</f>
        <v/>
      </c>
      <c r="N1971">
        <f>N(N1970)+IF(AND('💰 BÁO GIÁ'!$C$27&lt;&gt;"",OR(ISNUMBER(SEARCH('💰 BÁO GIÁ'!$C$27,$A1971)),ISNUMBER(SEARCH('💰 BÁO GIÁ'!$C$27,$B1971)))),1,0)</f>
        <v/>
      </c>
      <c r="O1971">
        <f>IF(N1971&gt;N(N1970),N1971,"")</f>
        <v/>
      </c>
    </row>
    <row r="1972">
      <c r="A1972">
        <f>IF('🔧 XY LANH'!A928="","",'🔧 XY LANH'!A928)</f>
        <v/>
      </c>
      <c r="B1972">
        <f>IF('🔧 XY LANH'!A928="","",'🔧 XY LANH'!N928)</f>
        <v/>
      </c>
      <c r="C1972">
        <f>IF('🔧 XY LANH'!A928="","","Xy lanh")</f>
        <v/>
      </c>
      <c r="D1972">
        <f>IF('🔧 XY LANH'!A928="","",'🔧 XY LANH'!I928)</f>
        <v/>
      </c>
      <c r="E1972">
        <f>IF('🔧 XY LANH'!A928="","",'🔧 XY LANH'!#REF!)</f>
        <v/>
      </c>
      <c r="F1972">
        <f>IF('🔧 XY LANH'!A928="","",'🔧 XY LANH'!J928)</f>
        <v/>
      </c>
      <c r="G1972">
        <f>IF('🔧 XY LANH'!A928="","",'🔧 XY LANH'!K928)</f>
        <v/>
      </c>
      <c r="H1972">
        <f>IF('🔧 XY LANH'!A928="","",'🔧 XY LANH'!L928)</f>
        <v/>
      </c>
      <c r="I1972">
        <f>IF('🔧 XY LANH'!A928="","",'🔧 XY LANH'!M928)</f>
        <v/>
      </c>
      <c r="J1972">
        <f>IF('🔧 XY LANH'!A928="","",'🔧 XY LANH'!#REF!)</f>
        <v/>
      </c>
      <c r="L1972">
        <f>N(L1971)+IF(AND('🔎 TRA CỨU NHANH'!$C$2&lt;&gt;"",OR(ISNUMBER(SEARCH('🔎 TRA CỨU NHANH'!$C$2,$A1972)),ISNUMBER(SEARCH('🔎 TRA CỨU NHANH'!$C$2,$B1972)))),1,0)</f>
        <v/>
      </c>
      <c r="M1972">
        <f>IF(L1972&gt;N(L1971),L1972,"")</f>
        <v/>
      </c>
      <c r="N1972">
        <f>N(N1971)+IF(AND('💰 BÁO GIÁ'!$C$27&lt;&gt;"",OR(ISNUMBER(SEARCH('💰 BÁO GIÁ'!$C$27,$A1972)),ISNUMBER(SEARCH('💰 BÁO GIÁ'!$C$27,$B1972)))),1,0)</f>
        <v/>
      </c>
      <c r="O1972">
        <f>IF(N1972&gt;N(N1971),N1972,"")</f>
        <v/>
      </c>
    </row>
    <row r="1973">
      <c r="A1973">
        <f>IF('🔧 XY LANH'!A929="","",'🔧 XY LANH'!A929)</f>
        <v/>
      </c>
      <c r="B1973">
        <f>IF('🔧 XY LANH'!A929="","",'🔧 XY LANH'!N929)</f>
        <v/>
      </c>
      <c r="C1973">
        <f>IF('🔧 XY LANH'!A929="","","Xy lanh")</f>
        <v/>
      </c>
      <c r="D1973">
        <f>IF('🔧 XY LANH'!A929="","",'🔧 XY LANH'!I929)</f>
        <v/>
      </c>
      <c r="E1973">
        <f>IF('🔧 XY LANH'!A929="","",'🔧 XY LANH'!#REF!)</f>
        <v/>
      </c>
      <c r="F1973">
        <f>IF('🔧 XY LANH'!A929="","",'🔧 XY LANH'!J929)</f>
        <v/>
      </c>
      <c r="G1973">
        <f>IF('🔧 XY LANH'!A929="","",'🔧 XY LANH'!K929)</f>
        <v/>
      </c>
      <c r="H1973">
        <f>IF('🔧 XY LANH'!A929="","",'🔧 XY LANH'!L929)</f>
        <v/>
      </c>
      <c r="I1973">
        <f>IF('🔧 XY LANH'!A929="","",'🔧 XY LANH'!M929)</f>
        <v/>
      </c>
      <c r="J1973">
        <f>IF('🔧 XY LANH'!A929="","",'🔧 XY LANH'!#REF!)</f>
        <v/>
      </c>
      <c r="L1973">
        <f>N(L1972)+IF(AND('🔎 TRA CỨU NHANH'!$C$2&lt;&gt;"",OR(ISNUMBER(SEARCH('🔎 TRA CỨU NHANH'!$C$2,$A1973)),ISNUMBER(SEARCH('🔎 TRA CỨU NHANH'!$C$2,$B1973)))),1,0)</f>
        <v/>
      </c>
      <c r="M1973">
        <f>IF(L1973&gt;N(L1972),L1973,"")</f>
        <v/>
      </c>
      <c r="N1973">
        <f>N(N1972)+IF(AND('💰 BÁO GIÁ'!$C$27&lt;&gt;"",OR(ISNUMBER(SEARCH('💰 BÁO GIÁ'!$C$27,$A1973)),ISNUMBER(SEARCH('💰 BÁO GIÁ'!$C$27,$B1973)))),1,0)</f>
        <v/>
      </c>
      <c r="O1973">
        <f>IF(N1973&gt;N(N1972),N1973,"")</f>
        <v/>
      </c>
    </row>
    <row r="1974">
      <c r="A1974">
        <f>IF('🔧 XY LANH'!A930="","",'🔧 XY LANH'!A930)</f>
        <v/>
      </c>
      <c r="B1974">
        <f>IF('🔧 XY LANH'!A930="","",'🔧 XY LANH'!N930)</f>
        <v/>
      </c>
      <c r="C1974">
        <f>IF('🔧 XY LANH'!A930="","","Xy lanh")</f>
        <v/>
      </c>
      <c r="D1974">
        <f>IF('🔧 XY LANH'!A930="","",'🔧 XY LANH'!I930)</f>
        <v/>
      </c>
      <c r="E1974">
        <f>IF('🔧 XY LANH'!A930="","",'🔧 XY LANH'!#REF!)</f>
        <v/>
      </c>
      <c r="F1974">
        <f>IF('🔧 XY LANH'!A930="","",'🔧 XY LANH'!J930)</f>
        <v/>
      </c>
      <c r="G1974">
        <f>IF('🔧 XY LANH'!A930="","",'🔧 XY LANH'!K930)</f>
        <v/>
      </c>
      <c r="H1974">
        <f>IF('🔧 XY LANH'!A930="","",'🔧 XY LANH'!L930)</f>
        <v/>
      </c>
      <c r="I1974">
        <f>IF('🔧 XY LANH'!A930="","",'🔧 XY LANH'!M930)</f>
        <v/>
      </c>
      <c r="J1974">
        <f>IF('🔧 XY LANH'!A930="","",'🔧 XY LANH'!#REF!)</f>
        <v/>
      </c>
      <c r="L1974">
        <f>N(L1973)+IF(AND('🔎 TRA CỨU NHANH'!$C$2&lt;&gt;"",OR(ISNUMBER(SEARCH('🔎 TRA CỨU NHANH'!$C$2,$A1974)),ISNUMBER(SEARCH('🔎 TRA CỨU NHANH'!$C$2,$B1974)))),1,0)</f>
        <v/>
      </c>
      <c r="M1974">
        <f>IF(L1974&gt;N(L1973),L1974,"")</f>
        <v/>
      </c>
      <c r="N1974">
        <f>N(N1973)+IF(AND('💰 BÁO GIÁ'!$C$27&lt;&gt;"",OR(ISNUMBER(SEARCH('💰 BÁO GIÁ'!$C$27,$A1974)),ISNUMBER(SEARCH('💰 BÁO GIÁ'!$C$27,$B1974)))),1,0)</f>
        <v/>
      </c>
      <c r="O1974">
        <f>IF(N1974&gt;N(N1973),N1974,"")</f>
        <v/>
      </c>
    </row>
    <row r="1975">
      <c r="A1975">
        <f>IF('🔧 XY LANH'!A931="","",'🔧 XY LANH'!A931)</f>
        <v/>
      </c>
      <c r="B1975">
        <f>IF('🔧 XY LANH'!A931="","",'🔧 XY LANH'!N931)</f>
        <v/>
      </c>
      <c r="C1975">
        <f>IF('🔧 XY LANH'!A931="","","Xy lanh")</f>
        <v/>
      </c>
      <c r="D1975">
        <f>IF('🔧 XY LANH'!A931="","",'🔧 XY LANH'!I931)</f>
        <v/>
      </c>
      <c r="E1975">
        <f>IF('🔧 XY LANH'!A931="","",'🔧 XY LANH'!#REF!)</f>
        <v/>
      </c>
      <c r="F1975">
        <f>IF('🔧 XY LANH'!A931="","",'🔧 XY LANH'!J931)</f>
        <v/>
      </c>
      <c r="G1975">
        <f>IF('🔧 XY LANH'!A931="","",'🔧 XY LANH'!K931)</f>
        <v/>
      </c>
      <c r="H1975">
        <f>IF('🔧 XY LANH'!A931="","",'🔧 XY LANH'!L931)</f>
        <v/>
      </c>
      <c r="I1975">
        <f>IF('🔧 XY LANH'!A931="","",'🔧 XY LANH'!M931)</f>
        <v/>
      </c>
      <c r="J1975">
        <f>IF('🔧 XY LANH'!A931="","",'🔧 XY LANH'!#REF!)</f>
        <v/>
      </c>
      <c r="L1975">
        <f>N(L1974)+IF(AND('🔎 TRA CỨU NHANH'!$C$2&lt;&gt;"",OR(ISNUMBER(SEARCH('🔎 TRA CỨU NHANH'!$C$2,$A1975)),ISNUMBER(SEARCH('🔎 TRA CỨU NHANH'!$C$2,$B1975)))),1,0)</f>
        <v/>
      </c>
      <c r="M1975">
        <f>IF(L1975&gt;N(L1974),L1975,"")</f>
        <v/>
      </c>
      <c r="N1975">
        <f>N(N1974)+IF(AND('💰 BÁO GIÁ'!$C$27&lt;&gt;"",OR(ISNUMBER(SEARCH('💰 BÁO GIÁ'!$C$27,$A1975)),ISNUMBER(SEARCH('💰 BÁO GIÁ'!$C$27,$B1975)))),1,0)</f>
        <v/>
      </c>
      <c r="O1975">
        <f>IF(N1975&gt;N(N1974),N1975,"")</f>
        <v/>
      </c>
    </row>
    <row r="1976">
      <c r="A1976">
        <f>IF('🔧 XY LANH'!A932="","",'🔧 XY LANH'!A932)</f>
        <v/>
      </c>
      <c r="B1976">
        <f>IF('🔧 XY LANH'!A932="","",'🔧 XY LANH'!N932)</f>
        <v/>
      </c>
      <c r="C1976">
        <f>IF('🔧 XY LANH'!A932="","","Xy lanh")</f>
        <v/>
      </c>
      <c r="D1976">
        <f>IF('🔧 XY LANH'!A932="","",'🔧 XY LANH'!I932)</f>
        <v/>
      </c>
      <c r="E1976">
        <f>IF('🔧 XY LANH'!A932="","",'🔧 XY LANH'!#REF!)</f>
        <v/>
      </c>
      <c r="F1976">
        <f>IF('🔧 XY LANH'!A932="","",'🔧 XY LANH'!J932)</f>
        <v/>
      </c>
      <c r="G1976">
        <f>IF('🔧 XY LANH'!A932="","",'🔧 XY LANH'!K932)</f>
        <v/>
      </c>
      <c r="H1976">
        <f>IF('🔧 XY LANH'!A932="","",'🔧 XY LANH'!L932)</f>
        <v/>
      </c>
      <c r="I1976">
        <f>IF('🔧 XY LANH'!A932="","",'🔧 XY LANH'!M932)</f>
        <v/>
      </c>
      <c r="J1976">
        <f>IF('🔧 XY LANH'!A932="","",'🔧 XY LANH'!#REF!)</f>
        <v/>
      </c>
      <c r="L1976">
        <f>N(L1975)+IF(AND('🔎 TRA CỨU NHANH'!$C$2&lt;&gt;"",OR(ISNUMBER(SEARCH('🔎 TRA CỨU NHANH'!$C$2,$A1976)),ISNUMBER(SEARCH('🔎 TRA CỨU NHANH'!$C$2,$B1976)))),1,0)</f>
        <v/>
      </c>
      <c r="M1976">
        <f>IF(L1976&gt;N(L1975),L1976,"")</f>
        <v/>
      </c>
      <c r="N1976">
        <f>N(N1975)+IF(AND('💰 BÁO GIÁ'!$C$27&lt;&gt;"",OR(ISNUMBER(SEARCH('💰 BÁO GIÁ'!$C$27,$A1976)),ISNUMBER(SEARCH('💰 BÁO GIÁ'!$C$27,$B1976)))),1,0)</f>
        <v/>
      </c>
      <c r="O1976">
        <f>IF(N1976&gt;N(N1975),N1976,"")</f>
        <v/>
      </c>
    </row>
    <row r="1977">
      <c r="A1977">
        <f>IF('🔧 XY LANH'!A933="","",'🔧 XY LANH'!A933)</f>
        <v/>
      </c>
      <c r="B1977">
        <f>IF('🔧 XY LANH'!A933="","",'🔧 XY LANH'!N933)</f>
        <v/>
      </c>
      <c r="C1977">
        <f>IF('🔧 XY LANH'!A933="","","Xy lanh")</f>
        <v/>
      </c>
      <c r="D1977">
        <f>IF('🔧 XY LANH'!A933="","",'🔧 XY LANH'!I933)</f>
        <v/>
      </c>
      <c r="E1977">
        <f>IF('🔧 XY LANH'!A933="","",'🔧 XY LANH'!#REF!)</f>
        <v/>
      </c>
      <c r="F1977">
        <f>IF('🔧 XY LANH'!A933="","",'🔧 XY LANH'!J933)</f>
        <v/>
      </c>
      <c r="G1977">
        <f>IF('🔧 XY LANH'!A933="","",'🔧 XY LANH'!K933)</f>
        <v/>
      </c>
      <c r="H1977">
        <f>IF('🔧 XY LANH'!A933="","",'🔧 XY LANH'!L933)</f>
        <v/>
      </c>
      <c r="I1977">
        <f>IF('🔧 XY LANH'!A933="","",'🔧 XY LANH'!M933)</f>
        <v/>
      </c>
      <c r="J1977">
        <f>IF('🔧 XY LANH'!A933="","",'🔧 XY LANH'!#REF!)</f>
        <v/>
      </c>
      <c r="L1977">
        <f>N(L1976)+IF(AND('🔎 TRA CỨU NHANH'!$C$2&lt;&gt;"",OR(ISNUMBER(SEARCH('🔎 TRA CỨU NHANH'!$C$2,$A1977)),ISNUMBER(SEARCH('🔎 TRA CỨU NHANH'!$C$2,$B1977)))),1,0)</f>
        <v/>
      </c>
      <c r="M1977">
        <f>IF(L1977&gt;N(L1976),L1977,"")</f>
        <v/>
      </c>
      <c r="N1977">
        <f>N(N1976)+IF(AND('💰 BÁO GIÁ'!$C$27&lt;&gt;"",OR(ISNUMBER(SEARCH('💰 BÁO GIÁ'!$C$27,$A1977)),ISNUMBER(SEARCH('💰 BÁO GIÁ'!$C$27,$B1977)))),1,0)</f>
        <v/>
      </c>
      <c r="O1977">
        <f>IF(N1977&gt;N(N1976),N1977,"")</f>
        <v/>
      </c>
    </row>
    <row r="1978">
      <c r="A1978">
        <f>IF('🔧 XY LANH'!A934="","",'🔧 XY LANH'!A934)</f>
        <v/>
      </c>
      <c r="B1978">
        <f>IF('🔧 XY LANH'!A934="","",'🔧 XY LANH'!N934)</f>
        <v/>
      </c>
      <c r="C1978">
        <f>IF('🔧 XY LANH'!A934="","","Xy lanh")</f>
        <v/>
      </c>
      <c r="D1978">
        <f>IF('🔧 XY LANH'!A934="","",'🔧 XY LANH'!I934)</f>
        <v/>
      </c>
      <c r="E1978">
        <f>IF('🔧 XY LANH'!A934="","",'🔧 XY LANH'!#REF!)</f>
        <v/>
      </c>
      <c r="F1978">
        <f>IF('🔧 XY LANH'!A934="","",'🔧 XY LANH'!J934)</f>
        <v/>
      </c>
      <c r="G1978">
        <f>IF('🔧 XY LANH'!A934="","",'🔧 XY LANH'!K934)</f>
        <v/>
      </c>
      <c r="H1978">
        <f>IF('🔧 XY LANH'!A934="","",'🔧 XY LANH'!L934)</f>
        <v/>
      </c>
      <c r="I1978">
        <f>IF('🔧 XY LANH'!A934="","",'🔧 XY LANH'!M934)</f>
        <v/>
      </c>
      <c r="J1978">
        <f>IF('🔧 XY LANH'!A934="","",'🔧 XY LANH'!#REF!)</f>
        <v/>
      </c>
      <c r="L1978">
        <f>N(L1977)+IF(AND('🔎 TRA CỨU NHANH'!$C$2&lt;&gt;"",OR(ISNUMBER(SEARCH('🔎 TRA CỨU NHANH'!$C$2,$A1978)),ISNUMBER(SEARCH('🔎 TRA CỨU NHANH'!$C$2,$B1978)))),1,0)</f>
        <v/>
      </c>
      <c r="M1978">
        <f>IF(L1978&gt;N(L1977),L1978,"")</f>
        <v/>
      </c>
      <c r="N1978">
        <f>N(N1977)+IF(AND('💰 BÁO GIÁ'!$C$27&lt;&gt;"",OR(ISNUMBER(SEARCH('💰 BÁO GIÁ'!$C$27,$A1978)),ISNUMBER(SEARCH('💰 BÁO GIÁ'!$C$27,$B1978)))),1,0)</f>
        <v/>
      </c>
      <c r="O1978">
        <f>IF(N1978&gt;N(N1977),N1978,"")</f>
        <v/>
      </c>
    </row>
    <row r="1979">
      <c r="A1979">
        <f>IF('🔧 XY LANH'!A935="","",'🔧 XY LANH'!A935)</f>
        <v/>
      </c>
      <c r="B1979">
        <f>IF('🔧 XY LANH'!A935="","",'🔧 XY LANH'!N935)</f>
        <v/>
      </c>
      <c r="C1979">
        <f>IF('🔧 XY LANH'!A935="","","Xy lanh")</f>
        <v/>
      </c>
      <c r="D1979">
        <f>IF('🔧 XY LANH'!A935="","",'🔧 XY LANH'!I935)</f>
        <v/>
      </c>
      <c r="E1979">
        <f>IF('🔧 XY LANH'!A935="","",'🔧 XY LANH'!#REF!)</f>
        <v/>
      </c>
      <c r="F1979">
        <f>IF('🔧 XY LANH'!A935="","",'🔧 XY LANH'!J935)</f>
        <v/>
      </c>
      <c r="G1979">
        <f>IF('🔧 XY LANH'!A935="","",'🔧 XY LANH'!K935)</f>
        <v/>
      </c>
      <c r="H1979">
        <f>IF('🔧 XY LANH'!A935="","",'🔧 XY LANH'!L935)</f>
        <v/>
      </c>
      <c r="I1979">
        <f>IF('🔧 XY LANH'!A935="","",'🔧 XY LANH'!M935)</f>
        <v/>
      </c>
      <c r="J1979">
        <f>IF('🔧 XY LANH'!A935="","",'🔧 XY LANH'!#REF!)</f>
        <v/>
      </c>
      <c r="L1979">
        <f>N(L1978)+IF(AND('🔎 TRA CỨU NHANH'!$C$2&lt;&gt;"",OR(ISNUMBER(SEARCH('🔎 TRA CỨU NHANH'!$C$2,$A1979)),ISNUMBER(SEARCH('🔎 TRA CỨU NHANH'!$C$2,$B1979)))),1,0)</f>
        <v/>
      </c>
      <c r="M1979">
        <f>IF(L1979&gt;N(L1978),L1979,"")</f>
        <v/>
      </c>
      <c r="N1979">
        <f>N(N1978)+IF(AND('💰 BÁO GIÁ'!$C$27&lt;&gt;"",OR(ISNUMBER(SEARCH('💰 BÁO GIÁ'!$C$27,$A1979)),ISNUMBER(SEARCH('💰 BÁO GIÁ'!$C$27,$B1979)))),1,0)</f>
        <v/>
      </c>
      <c r="O1979">
        <f>IF(N1979&gt;N(N1978),N1979,"")</f>
        <v/>
      </c>
    </row>
    <row r="1980">
      <c r="A1980">
        <f>IF('🔧 XY LANH'!A936="","",'🔧 XY LANH'!A936)</f>
        <v/>
      </c>
      <c r="B1980">
        <f>IF('🔧 XY LANH'!A936="","",'🔧 XY LANH'!N936)</f>
        <v/>
      </c>
      <c r="C1980">
        <f>IF('🔧 XY LANH'!A936="","","Xy lanh")</f>
        <v/>
      </c>
      <c r="D1980">
        <f>IF('🔧 XY LANH'!A936="","",'🔧 XY LANH'!I936)</f>
        <v/>
      </c>
      <c r="E1980">
        <f>IF('🔧 XY LANH'!A936="","",'🔧 XY LANH'!#REF!)</f>
        <v/>
      </c>
      <c r="F1980">
        <f>IF('🔧 XY LANH'!A936="","",'🔧 XY LANH'!J936)</f>
        <v/>
      </c>
      <c r="G1980">
        <f>IF('🔧 XY LANH'!A936="","",'🔧 XY LANH'!K936)</f>
        <v/>
      </c>
      <c r="H1980">
        <f>IF('🔧 XY LANH'!A936="","",'🔧 XY LANH'!L936)</f>
        <v/>
      </c>
      <c r="I1980">
        <f>IF('🔧 XY LANH'!A936="","",'🔧 XY LANH'!M936)</f>
        <v/>
      </c>
      <c r="J1980">
        <f>IF('🔧 XY LANH'!A936="","",'🔧 XY LANH'!#REF!)</f>
        <v/>
      </c>
      <c r="L1980">
        <f>N(L1979)+IF(AND('🔎 TRA CỨU NHANH'!$C$2&lt;&gt;"",OR(ISNUMBER(SEARCH('🔎 TRA CỨU NHANH'!$C$2,$A1980)),ISNUMBER(SEARCH('🔎 TRA CỨU NHANH'!$C$2,$B1980)))),1,0)</f>
        <v/>
      </c>
      <c r="M1980">
        <f>IF(L1980&gt;N(L1979),L1980,"")</f>
        <v/>
      </c>
      <c r="N1980">
        <f>N(N1979)+IF(AND('💰 BÁO GIÁ'!$C$27&lt;&gt;"",OR(ISNUMBER(SEARCH('💰 BÁO GIÁ'!$C$27,$A1980)),ISNUMBER(SEARCH('💰 BÁO GIÁ'!$C$27,$B1980)))),1,0)</f>
        <v/>
      </c>
      <c r="O1980">
        <f>IF(N1980&gt;N(N1979),N1980,"")</f>
        <v/>
      </c>
    </row>
    <row r="1981">
      <c r="A1981">
        <f>IF('🔧 XY LANH'!A937="","",'🔧 XY LANH'!A937)</f>
        <v/>
      </c>
      <c r="B1981">
        <f>IF('🔧 XY LANH'!A937="","",'🔧 XY LANH'!N937)</f>
        <v/>
      </c>
      <c r="C1981">
        <f>IF('🔧 XY LANH'!A937="","","Xy lanh")</f>
        <v/>
      </c>
      <c r="D1981">
        <f>IF('🔧 XY LANH'!A937="","",'🔧 XY LANH'!I937)</f>
        <v/>
      </c>
      <c r="E1981">
        <f>IF('🔧 XY LANH'!A937="","",'🔧 XY LANH'!#REF!)</f>
        <v/>
      </c>
      <c r="F1981">
        <f>IF('🔧 XY LANH'!A937="","",'🔧 XY LANH'!J937)</f>
        <v/>
      </c>
      <c r="G1981">
        <f>IF('🔧 XY LANH'!A937="","",'🔧 XY LANH'!K937)</f>
        <v/>
      </c>
      <c r="H1981">
        <f>IF('🔧 XY LANH'!A937="","",'🔧 XY LANH'!L937)</f>
        <v/>
      </c>
      <c r="I1981">
        <f>IF('🔧 XY LANH'!A937="","",'🔧 XY LANH'!M937)</f>
        <v/>
      </c>
      <c r="J1981">
        <f>IF('🔧 XY LANH'!A937="","",'🔧 XY LANH'!#REF!)</f>
        <v/>
      </c>
      <c r="L1981">
        <f>N(L1980)+IF(AND('🔎 TRA CỨU NHANH'!$C$2&lt;&gt;"",OR(ISNUMBER(SEARCH('🔎 TRA CỨU NHANH'!$C$2,$A1981)),ISNUMBER(SEARCH('🔎 TRA CỨU NHANH'!$C$2,$B1981)))),1,0)</f>
        <v/>
      </c>
      <c r="M1981">
        <f>IF(L1981&gt;N(L1980),L1981,"")</f>
        <v/>
      </c>
      <c r="N1981">
        <f>N(N1980)+IF(AND('💰 BÁO GIÁ'!$C$27&lt;&gt;"",OR(ISNUMBER(SEARCH('💰 BÁO GIÁ'!$C$27,$A1981)),ISNUMBER(SEARCH('💰 BÁO GIÁ'!$C$27,$B1981)))),1,0)</f>
        <v/>
      </c>
      <c r="O1981">
        <f>IF(N1981&gt;N(N1980),N1981,"")</f>
        <v/>
      </c>
    </row>
    <row r="1982">
      <c r="A1982">
        <f>IF('🔧 XY LANH'!A938="","",'🔧 XY LANH'!A938)</f>
        <v/>
      </c>
      <c r="B1982">
        <f>IF('🔧 XY LANH'!A938="","",'🔧 XY LANH'!N938)</f>
        <v/>
      </c>
      <c r="C1982">
        <f>IF('🔧 XY LANH'!A938="","","Xy lanh")</f>
        <v/>
      </c>
      <c r="D1982">
        <f>IF('🔧 XY LANH'!A938="","",'🔧 XY LANH'!I938)</f>
        <v/>
      </c>
      <c r="E1982">
        <f>IF('🔧 XY LANH'!A938="","",'🔧 XY LANH'!#REF!)</f>
        <v/>
      </c>
      <c r="F1982">
        <f>IF('🔧 XY LANH'!A938="","",'🔧 XY LANH'!J938)</f>
        <v/>
      </c>
      <c r="G1982">
        <f>IF('🔧 XY LANH'!A938="","",'🔧 XY LANH'!K938)</f>
        <v/>
      </c>
      <c r="H1982">
        <f>IF('🔧 XY LANH'!A938="","",'🔧 XY LANH'!L938)</f>
        <v/>
      </c>
      <c r="I1982">
        <f>IF('🔧 XY LANH'!A938="","",'🔧 XY LANH'!M938)</f>
        <v/>
      </c>
      <c r="J1982">
        <f>IF('🔧 XY LANH'!A938="","",'🔧 XY LANH'!#REF!)</f>
        <v/>
      </c>
      <c r="L1982">
        <f>N(L1981)+IF(AND('🔎 TRA CỨU NHANH'!$C$2&lt;&gt;"",OR(ISNUMBER(SEARCH('🔎 TRA CỨU NHANH'!$C$2,$A1982)),ISNUMBER(SEARCH('🔎 TRA CỨU NHANH'!$C$2,$B1982)))),1,0)</f>
        <v/>
      </c>
      <c r="M1982">
        <f>IF(L1982&gt;N(L1981),L1982,"")</f>
        <v/>
      </c>
      <c r="N1982">
        <f>N(N1981)+IF(AND('💰 BÁO GIÁ'!$C$27&lt;&gt;"",OR(ISNUMBER(SEARCH('💰 BÁO GIÁ'!$C$27,$A1982)),ISNUMBER(SEARCH('💰 BÁO GIÁ'!$C$27,$B1982)))),1,0)</f>
        <v/>
      </c>
      <c r="O1982">
        <f>IF(N1982&gt;N(N1981),N1982,"")</f>
        <v/>
      </c>
    </row>
    <row r="1983">
      <c r="A1983">
        <f>IF('🔧 XY LANH'!A939="","",'🔧 XY LANH'!A939)</f>
        <v/>
      </c>
      <c r="B1983">
        <f>IF('🔧 XY LANH'!A939="","",'🔧 XY LANH'!N939)</f>
        <v/>
      </c>
      <c r="C1983">
        <f>IF('🔧 XY LANH'!A939="","","Xy lanh")</f>
        <v/>
      </c>
      <c r="D1983">
        <f>IF('🔧 XY LANH'!A939="","",'🔧 XY LANH'!I939)</f>
        <v/>
      </c>
      <c r="E1983">
        <f>IF('🔧 XY LANH'!A939="","",'🔧 XY LANH'!#REF!)</f>
        <v/>
      </c>
      <c r="F1983">
        <f>IF('🔧 XY LANH'!A939="","",'🔧 XY LANH'!J939)</f>
        <v/>
      </c>
      <c r="G1983">
        <f>IF('🔧 XY LANH'!A939="","",'🔧 XY LANH'!K939)</f>
        <v/>
      </c>
      <c r="H1983">
        <f>IF('🔧 XY LANH'!A939="","",'🔧 XY LANH'!L939)</f>
        <v/>
      </c>
      <c r="I1983">
        <f>IF('🔧 XY LANH'!A939="","",'🔧 XY LANH'!M939)</f>
        <v/>
      </c>
      <c r="J1983">
        <f>IF('🔧 XY LANH'!A939="","",'🔧 XY LANH'!#REF!)</f>
        <v/>
      </c>
      <c r="L1983">
        <f>N(L1982)+IF(AND('🔎 TRA CỨU NHANH'!$C$2&lt;&gt;"",OR(ISNUMBER(SEARCH('🔎 TRA CỨU NHANH'!$C$2,$A1983)),ISNUMBER(SEARCH('🔎 TRA CỨU NHANH'!$C$2,$B1983)))),1,0)</f>
        <v/>
      </c>
      <c r="M1983">
        <f>IF(L1983&gt;N(L1982),L1983,"")</f>
        <v/>
      </c>
      <c r="N1983">
        <f>N(N1982)+IF(AND('💰 BÁO GIÁ'!$C$27&lt;&gt;"",OR(ISNUMBER(SEARCH('💰 BÁO GIÁ'!$C$27,$A1983)),ISNUMBER(SEARCH('💰 BÁO GIÁ'!$C$27,$B1983)))),1,0)</f>
        <v/>
      </c>
      <c r="O1983">
        <f>IF(N1983&gt;N(N1982),N1983,"")</f>
        <v/>
      </c>
    </row>
    <row r="1984">
      <c r="A1984">
        <f>IF('🔧 XY LANH'!A940="","",'🔧 XY LANH'!A940)</f>
        <v/>
      </c>
      <c r="B1984">
        <f>IF('🔧 XY LANH'!A940="","",'🔧 XY LANH'!N940)</f>
        <v/>
      </c>
      <c r="C1984">
        <f>IF('🔧 XY LANH'!A940="","","Xy lanh")</f>
        <v/>
      </c>
      <c r="D1984">
        <f>IF('🔧 XY LANH'!A940="","",'🔧 XY LANH'!I940)</f>
        <v/>
      </c>
      <c r="E1984">
        <f>IF('🔧 XY LANH'!A940="","",'🔧 XY LANH'!#REF!)</f>
        <v/>
      </c>
      <c r="F1984">
        <f>IF('🔧 XY LANH'!A940="","",'🔧 XY LANH'!J940)</f>
        <v/>
      </c>
      <c r="G1984">
        <f>IF('🔧 XY LANH'!A940="","",'🔧 XY LANH'!K940)</f>
        <v/>
      </c>
      <c r="H1984">
        <f>IF('🔧 XY LANH'!A940="","",'🔧 XY LANH'!L940)</f>
        <v/>
      </c>
      <c r="I1984">
        <f>IF('🔧 XY LANH'!A940="","",'🔧 XY LANH'!M940)</f>
        <v/>
      </c>
      <c r="J1984">
        <f>IF('🔧 XY LANH'!A940="","",'🔧 XY LANH'!#REF!)</f>
        <v/>
      </c>
      <c r="L1984">
        <f>N(L1983)+IF(AND('🔎 TRA CỨU NHANH'!$C$2&lt;&gt;"",OR(ISNUMBER(SEARCH('🔎 TRA CỨU NHANH'!$C$2,$A1984)),ISNUMBER(SEARCH('🔎 TRA CỨU NHANH'!$C$2,$B1984)))),1,0)</f>
        <v/>
      </c>
      <c r="M1984">
        <f>IF(L1984&gt;N(L1983),L1984,"")</f>
        <v/>
      </c>
      <c r="N1984">
        <f>N(N1983)+IF(AND('💰 BÁO GIÁ'!$C$27&lt;&gt;"",OR(ISNUMBER(SEARCH('💰 BÁO GIÁ'!$C$27,$A1984)),ISNUMBER(SEARCH('💰 BÁO GIÁ'!$C$27,$B1984)))),1,0)</f>
        <v/>
      </c>
      <c r="O1984">
        <f>IF(N1984&gt;N(N1983),N1984,"")</f>
        <v/>
      </c>
    </row>
    <row r="1985">
      <c r="A1985">
        <f>IF('🔧 XY LANH'!A941="","",'🔧 XY LANH'!A941)</f>
        <v/>
      </c>
      <c r="B1985">
        <f>IF('🔧 XY LANH'!A941="","",'🔧 XY LANH'!N941)</f>
        <v/>
      </c>
      <c r="C1985">
        <f>IF('🔧 XY LANH'!A941="","","Xy lanh")</f>
        <v/>
      </c>
      <c r="D1985">
        <f>IF('🔧 XY LANH'!A941="","",'🔧 XY LANH'!I941)</f>
        <v/>
      </c>
      <c r="E1985">
        <f>IF('🔧 XY LANH'!A941="","",'🔧 XY LANH'!#REF!)</f>
        <v/>
      </c>
      <c r="F1985">
        <f>IF('🔧 XY LANH'!A941="","",'🔧 XY LANH'!J941)</f>
        <v/>
      </c>
      <c r="G1985">
        <f>IF('🔧 XY LANH'!A941="","",'🔧 XY LANH'!K941)</f>
        <v/>
      </c>
      <c r="H1985">
        <f>IF('🔧 XY LANH'!A941="","",'🔧 XY LANH'!L941)</f>
        <v/>
      </c>
      <c r="I1985">
        <f>IF('🔧 XY LANH'!A941="","",'🔧 XY LANH'!M941)</f>
        <v/>
      </c>
      <c r="J1985">
        <f>IF('🔧 XY LANH'!A941="","",'🔧 XY LANH'!#REF!)</f>
        <v/>
      </c>
      <c r="L1985">
        <f>N(L1984)+IF(AND('🔎 TRA CỨU NHANH'!$C$2&lt;&gt;"",OR(ISNUMBER(SEARCH('🔎 TRA CỨU NHANH'!$C$2,$A1985)),ISNUMBER(SEARCH('🔎 TRA CỨU NHANH'!$C$2,$B1985)))),1,0)</f>
        <v/>
      </c>
      <c r="M1985">
        <f>IF(L1985&gt;N(L1984),L1985,"")</f>
        <v/>
      </c>
      <c r="N1985">
        <f>N(N1984)+IF(AND('💰 BÁO GIÁ'!$C$27&lt;&gt;"",OR(ISNUMBER(SEARCH('💰 BÁO GIÁ'!$C$27,$A1985)),ISNUMBER(SEARCH('💰 BÁO GIÁ'!$C$27,$B1985)))),1,0)</f>
        <v/>
      </c>
      <c r="O1985">
        <f>IF(N1985&gt;N(N1984),N1985,"")</f>
        <v/>
      </c>
    </row>
    <row r="1986">
      <c r="A1986">
        <f>IF('🔧 XY LANH'!A942="","",'🔧 XY LANH'!A942)</f>
        <v/>
      </c>
      <c r="B1986">
        <f>IF('🔧 XY LANH'!A942="","",'🔧 XY LANH'!N942)</f>
        <v/>
      </c>
      <c r="C1986">
        <f>IF('🔧 XY LANH'!A942="","","Xy lanh")</f>
        <v/>
      </c>
      <c r="D1986">
        <f>IF('🔧 XY LANH'!A942="","",'🔧 XY LANH'!I942)</f>
        <v/>
      </c>
      <c r="E1986">
        <f>IF('🔧 XY LANH'!A942="","",'🔧 XY LANH'!#REF!)</f>
        <v/>
      </c>
      <c r="F1986">
        <f>IF('🔧 XY LANH'!A942="","",'🔧 XY LANH'!J942)</f>
        <v/>
      </c>
      <c r="G1986">
        <f>IF('🔧 XY LANH'!A942="","",'🔧 XY LANH'!K942)</f>
        <v/>
      </c>
      <c r="H1986">
        <f>IF('🔧 XY LANH'!A942="","",'🔧 XY LANH'!L942)</f>
        <v/>
      </c>
      <c r="I1986">
        <f>IF('🔧 XY LANH'!A942="","",'🔧 XY LANH'!M942)</f>
        <v/>
      </c>
      <c r="J1986">
        <f>IF('🔧 XY LANH'!A942="","",'🔧 XY LANH'!#REF!)</f>
        <v/>
      </c>
      <c r="L1986">
        <f>N(L1985)+IF(AND('🔎 TRA CỨU NHANH'!$C$2&lt;&gt;"",OR(ISNUMBER(SEARCH('🔎 TRA CỨU NHANH'!$C$2,$A1986)),ISNUMBER(SEARCH('🔎 TRA CỨU NHANH'!$C$2,$B1986)))),1,0)</f>
        <v/>
      </c>
      <c r="M1986">
        <f>IF(L1986&gt;N(L1985),L1986,"")</f>
        <v/>
      </c>
      <c r="N1986">
        <f>N(N1985)+IF(AND('💰 BÁO GIÁ'!$C$27&lt;&gt;"",OR(ISNUMBER(SEARCH('💰 BÁO GIÁ'!$C$27,$A1986)),ISNUMBER(SEARCH('💰 BÁO GIÁ'!$C$27,$B1986)))),1,0)</f>
        <v/>
      </c>
      <c r="O1986">
        <f>IF(N1986&gt;N(N1985),N1986,"")</f>
        <v/>
      </c>
    </row>
    <row r="1987">
      <c r="A1987">
        <f>IF('🔧 XY LANH'!A943="","",'🔧 XY LANH'!A943)</f>
        <v/>
      </c>
      <c r="B1987">
        <f>IF('🔧 XY LANH'!A943="","",'🔧 XY LANH'!N943)</f>
        <v/>
      </c>
      <c r="C1987">
        <f>IF('🔧 XY LANH'!A943="","","Xy lanh")</f>
        <v/>
      </c>
      <c r="D1987">
        <f>IF('🔧 XY LANH'!A943="","",'🔧 XY LANH'!I943)</f>
        <v/>
      </c>
      <c r="E1987">
        <f>IF('🔧 XY LANH'!A943="","",'🔧 XY LANH'!#REF!)</f>
        <v/>
      </c>
      <c r="F1987">
        <f>IF('🔧 XY LANH'!A943="","",'🔧 XY LANH'!J943)</f>
        <v/>
      </c>
      <c r="G1987">
        <f>IF('🔧 XY LANH'!A943="","",'🔧 XY LANH'!K943)</f>
        <v/>
      </c>
      <c r="H1987">
        <f>IF('🔧 XY LANH'!A943="","",'🔧 XY LANH'!L943)</f>
        <v/>
      </c>
      <c r="I1987">
        <f>IF('🔧 XY LANH'!A943="","",'🔧 XY LANH'!M943)</f>
        <v/>
      </c>
      <c r="J1987">
        <f>IF('🔧 XY LANH'!A943="","",'🔧 XY LANH'!#REF!)</f>
        <v/>
      </c>
      <c r="L1987">
        <f>N(L1986)+IF(AND('🔎 TRA CỨU NHANH'!$C$2&lt;&gt;"",OR(ISNUMBER(SEARCH('🔎 TRA CỨU NHANH'!$C$2,$A1987)),ISNUMBER(SEARCH('🔎 TRA CỨU NHANH'!$C$2,$B1987)))),1,0)</f>
        <v/>
      </c>
      <c r="M1987">
        <f>IF(L1987&gt;N(L1986),L1987,"")</f>
        <v/>
      </c>
      <c r="N1987">
        <f>N(N1986)+IF(AND('💰 BÁO GIÁ'!$C$27&lt;&gt;"",OR(ISNUMBER(SEARCH('💰 BÁO GIÁ'!$C$27,$A1987)),ISNUMBER(SEARCH('💰 BÁO GIÁ'!$C$27,$B1987)))),1,0)</f>
        <v/>
      </c>
      <c r="O1987">
        <f>IF(N1987&gt;N(N1986),N1987,"")</f>
        <v/>
      </c>
    </row>
    <row r="1988">
      <c r="A1988">
        <f>IF('🔧 XY LANH'!A944="","",'🔧 XY LANH'!A944)</f>
        <v/>
      </c>
      <c r="B1988">
        <f>IF('🔧 XY LANH'!A944="","",'🔧 XY LANH'!N944)</f>
        <v/>
      </c>
      <c r="C1988">
        <f>IF('🔧 XY LANH'!A944="","","Xy lanh")</f>
        <v/>
      </c>
      <c r="D1988">
        <f>IF('🔧 XY LANH'!A944="","",'🔧 XY LANH'!I944)</f>
        <v/>
      </c>
      <c r="E1988">
        <f>IF('🔧 XY LANH'!A944="","",'🔧 XY LANH'!#REF!)</f>
        <v/>
      </c>
      <c r="F1988">
        <f>IF('🔧 XY LANH'!A944="","",'🔧 XY LANH'!J944)</f>
        <v/>
      </c>
      <c r="G1988">
        <f>IF('🔧 XY LANH'!A944="","",'🔧 XY LANH'!K944)</f>
        <v/>
      </c>
      <c r="H1988">
        <f>IF('🔧 XY LANH'!A944="","",'🔧 XY LANH'!L944)</f>
        <v/>
      </c>
      <c r="I1988">
        <f>IF('🔧 XY LANH'!A944="","",'🔧 XY LANH'!M944)</f>
        <v/>
      </c>
      <c r="J1988">
        <f>IF('🔧 XY LANH'!A944="","",'🔧 XY LANH'!#REF!)</f>
        <v/>
      </c>
      <c r="L1988">
        <f>N(L1987)+IF(AND('🔎 TRA CỨU NHANH'!$C$2&lt;&gt;"",OR(ISNUMBER(SEARCH('🔎 TRA CỨU NHANH'!$C$2,$A1988)),ISNUMBER(SEARCH('🔎 TRA CỨU NHANH'!$C$2,$B1988)))),1,0)</f>
        <v/>
      </c>
      <c r="M1988">
        <f>IF(L1988&gt;N(L1987),L1988,"")</f>
        <v/>
      </c>
      <c r="N1988">
        <f>N(N1987)+IF(AND('💰 BÁO GIÁ'!$C$27&lt;&gt;"",OR(ISNUMBER(SEARCH('💰 BÁO GIÁ'!$C$27,$A1988)),ISNUMBER(SEARCH('💰 BÁO GIÁ'!$C$27,$B1988)))),1,0)</f>
        <v/>
      </c>
      <c r="O1988">
        <f>IF(N1988&gt;N(N1987),N1988,"")</f>
        <v/>
      </c>
    </row>
    <row r="1989">
      <c r="A1989">
        <f>IF('🔧 XY LANH'!A945="","",'🔧 XY LANH'!A945)</f>
        <v/>
      </c>
      <c r="B1989">
        <f>IF('🔧 XY LANH'!A945="","",'🔧 XY LANH'!N945)</f>
        <v/>
      </c>
      <c r="C1989">
        <f>IF('🔧 XY LANH'!A945="","","Xy lanh")</f>
        <v/>
      </c>
      <c r="D1989">
        <f>IF('🔧 XY LANH'!A945="","",'🔧 XY LANH'!I945)</f>
        <v/>
      </c>
      <c r="E1989">
        <f>IF('🔧 XY LANH'!A945="","",'🔧 XY LANH'!#REF!)</f>
        <v/>
      </c>
      <c r="F1989">
        <f>IF('🔧 XY LANH'!A945="","",'🔧 XY LANH'!J945)</f>
        <v/>
      </c>
      <c r="G1989">
        <f>IF('🔧 XY LANH'!A945="","",'🔧 XY LANH'!K945)</f>
        <v/>
      </c>
      <c r="H1989">
        <f>IF('🔧 XY LANH'!A945="","",'🔧 XY LANH'!L945)</f>
        <v/>
      </c>
      <c r="I1989">
        <f>IF('🔧 XY LANH'!A945="","",'🔧 XY LANH'!M945)</f>
        <v/>
      </c>
      <c r="J1989">
        <f>IF('🔧 XY LANH'!A945="","",'🔧 XY LANH'!#REF!)</f>
        <v/>
      </c>
      <c r="L1989">
        <f>N(L1988)+IF(AND('🔎 TRA CỨU NHANH'!$C$2&lt;&gt;"",OR(ISNUMBER(SEARCH('🔎 TRA CỨU NHANH'!$C$2,$A1989)),ISNUMBER(SEARCH('🔎 TRA CỨU NHANH'!$C$2,$B1989)))),1,0)</f>
        <v/>
      </c>
      <c r="M1989">
        <f>IF(L1989&gt;N(L1988),L1989,"")</f>
        <v/>
      </c>
      <c r="N1989">
        <f>N(N1988)+IF(AND('💰 BÁO GIÁ'!$C$27&lt;&gt;"",OR(ISNUMBER(SEARCH('💰 BÁO GIÁ'!$C$27,$A1989)),ISNUMBER(SEARCH('💰 BÁO GIÁ'!$C$27,$B1989)))),1,0)</f>
        <v/>
      </c>
      <c r="O1989">
        <f>IF(N1989&gt;N(N1988),N1989,"")</f>
        <v/>
      </c>
    </row>
    <row r="1990">
      <c r="A1990">
        <f>IF('🔧 XY LANH'!A946="","",'🔧 XY LANH'!A946)</f>
        <v/>
      </c>
      <c r="B1990">
        <f>IF('🔧 XY LANH'!A946="","",'🔧 XY LANH'!N946)</f>
        <v/>
      </c>
      <c r="C1990">
        <f>IF('🔧 XY LANH'!A946="","","Xy lanh")</f>
        <v/>
      </c>
      <c r="D1990">
        <f>IF('🔧 XY LANH'!A946="","",'🔧 XY LANH'!I946)</f>
        <v/>
      </c>
      <c r="E1990">
        <f>IF('🔧 XY LANH'!A946="","",'🔧 XY LANH'!#REF!)</f>
        <v/>
      </c>
      <c r="F1990">
        <f>IF('🔧 XY LANH'!A946="","",'🔧 XY LANH'!J946)</f>
        <v/>
      </c>
      <c r="G1990">
        <f>IF('🔧 XY LANH'!A946="","",'🔧 XY LANH'!K946)</f>
        <v/>
      </c>
      <c r="H1990">
        <f>IF('🔧 XY LANH'!A946="","",'🔧 XY LANH'!L946)</f>
        <v/>
      </c>
      <c r="I1990">
        <f>IF('🔧 XY LANH'!A946="","",'🔧 XY LANH'!M946)</f>
        <v/>
      </c>
      <c r="J1990">
        <f>IF('🔧 XY LANH'!A946="","",'🔧 XY LANH'!#REF!)</f>
        <v/>
      </c>
      <c r="L1990">
        <f>N(L1989)+IF(AND('🔎 TRA CỨU NHANH'!$C$2&lt;&gt;"",OR(ISNUMBER(SEARCH('🔎 TRA CỨU NHANH'!$C$2,$A1990)),ISNUMBER(SEARCH('🔎 TRA CỨU NHANH'!$C$2,$B1990)))),1,0)</f>
        <v/>
      </c>
      <c r="M1990">
        <f>IF(L1990&gt;N(L1989),L1990,"")</f>
        <v/>
      </c>
      <c r="N1990">
        <f>N(N1989)+IF(AND('💰 BÁO GIÁ'!$C$27&lt;&gt;"",OR(ISNUMBER(SEARCH('💰 BÁO GIÁ'!$C$27,$A1990)),ISNUMBER(SEARCH('💰 BÁO GIÁ'!$C$27,$B1990)))),1,0)</f>
        <v/>
      </c>
      <c r="O1990">
        <f>IF(N1990&gt;N(N1989),N1990,"")</f>
        <v/>
      </c>
    </row>
    <row r="1991">
      <c r="A1991">
        <f>IF('🔧 XY LANH'!A947="","",'🔧 XY LANH'!A947)</f>
        <v/>
      </c>
      <c r="B1991">
        <f>IF('🔧 XY LANH'!A947="","",'🔧 XY LANH'!N947)</f>
        <v/>
      </c>
      <c r="C1991">
        <f>IF('🔧 XY LANH'!A947="","","Xy lanh")</f>
        <v/>
      </c>
      <c r="D1991">
        <f>IF('🔧 XY LANH'!A947="","",'🔧 XY LANH'!I947)</f>
        <v/>
      </c>
      <c r="E1991">
        <f>IF('🔧 XY LANH'!A947="","",'🔧 XY LANH'!#REF!)</f>
        <v/>
      </c>
      <c r="F1991">
        <f>IF('🔧 XY LANH'!A947="","",'🔧 XY LANH'!J947)</f>
        <v/>
      </c>
      <c r="G1991">
        <f>IF('🔧 XY LANH'!A947="","",'🔧 XY LANH'!K947)</f>
        <v/>
      </c>
      <c r="H1991">
        <f>IF('🔧 XY LANH'!A947="","",'🔧 XY LANH'!L947)</f>
        <v/>
      </c>
      <c r="I1991">
        <f>IF('🔧 XY LANH'!A947="","",'🔧 XY LANH'!M947)</f>
        <v/>
      </c>
      <c r="J1991">
        <f>IF('🔧 XY LANH'!A947="","",'🔧 XY LANH'!#REF!)</f>
        <v/>
      </c>
      <c r="L1991">
        <f>N(L1990)+IF(AND('🔎 TRA CỨU NHANH'!$C$2&lt;&gt;"",OR(ISNUMBER(SEARCH('🔎 TRA CỨU NHANH'!$C$2,$A1991)),ISNUMBER(SEARCH('🔎 TRA CỨU NHANH'!$C$2,$B1991)))),1,0)</f>
        <v/>
      </c>
      <c r="M1991">
        <f>IF(L1991&gt;N(L1990),L1991,"")</f>
        <v/>
      </c>
      <c r="N1991">
        <f>N(N1990)+IF(AND('💰 BÁO GIÁ'!$C$27&lt;&gt;"",OR(ISNUMBER(SEARCH('💰 BÁO GIÁ'!$C$27,$A1991)),ISNUMBER(SEARCH('💰 BÁO GIÁ'!$C$27,$B1991)))),1,0)</f>
        <v/>
      </c>
      <c r="O1991">
        <f>IF(N1991&gt;N(N1990),N1991,"")</f>
        <v/>
      </c>
    </row>
    <row r="1992">
      <c r="A1992">
        <f>IF('🔧 XY LANH'!A948="","",'🔧 XY LANH'!A948)</f>
        <v/>
      </c>
      <c r="B1992">
        <f>IF('🔧 XY LANH'!A948="","",'🔧 XY LANH'!N948)</f>
        <v/>
      </c>
      <c r="C1992">
        <f>IF('🔧 XY LANH'!A948="","","Xy lanh")</f>
        <v/>
      </c>
      <c r="D1992">
        <f>IF('🔧 XY LANH'!A948="","",'🔧 XY LANH'!I948)</f>
        <v/>
      </c>
      <c r="E1992">
        <f>IF('🔧 XY LANH'!A948="","",'🔧 XY LANH'!#REF!)</f>
        <v/>
      </c>
      <c r="F1992">
        <f>IF('🔧 XY LANH'!A948="","",'🔧 XY LANH'!J948)</f>
        <v/>
      </c>
      <c r="G1992">
        <f>IF('🔧 XY LANH'!A948="","",'🔧 XY LANH'!K948)</f>
        <v/>
      </c>
      <c r="H1992">
        <f>IF('🔧 XY LANH'!A948="","",'🔧 XY LANH'!L948)</f>
        <v/>
      </c>
      <c r="I1992">
        <f>IF('🔧 XY LANH'!A948="","",'🔧 XY LANH'!M948)</f>
        <v/>
      </c>
      <c r="J1992">
        <f>IF('🔧 XY LANH'!A948="","",'🔧 XY LANH'!#REF!)</f>
        <v/>
      </c>
      <c r="L1992">
        <f>N(L1991)+IF(AND('🔎 TRA CỨU NHANH'!$C$2&lt;&gt;"",OR(ISNUMBER(SEARCH('🔎 TRA CỨU NHANH'!$C$2,$A1992)),ISNUMBER(SEARCH('🔎 TRA CỨU NHANH'!$C$2,$B1992)))),1,0)</f>
        <v/>
      </c>
      <c r="M1992">
        <f>IF(L1992&gt;N(L1991),L1992,"")</f>
        <v/>
      </c>
      <c r="N1992">
        <f>N(N1991)+IF(AND('💰 BÁO GIÁ'!$C$27&lt;&gt;"",OR(ISNUMBER(SEARCH('💰 BÁO GIÁ'!$C$27,$A1992)),ISNUMBER(SEARCH('💰 BÁO GIÁ'!$C$27,$B1992)))),1,0)</f>
        <v/>
      </c>
      <c r="O1992">
        <f>IF(N1992&gt;N(N1991),N1992,"")</f>
        <v/>
      </c>
    </row>
    <row r="1993">
      <c r="A1993">
        <f>IF('🔧 XY LANH'!A949="","",'🔧 XY LANH'!A949)</f>
        <v/>
      </c>
      <c r="B1993">
        <f>IF('🔧 XY LANH'!A949="","",'🔧 XY LANH'!N949)</f>
        <v/>
      </c>
      <c r="C1993">
        <f>IF('🔧 XY LANH'!A949="","","Xy lanh")</f>
        <v/>
      </c>
      <c r="D1993">
        <f>IF('🔧 XY LANH'!A949="","",'🔧 XY LANH'!I949)</f>
        <v/>
      </c>
      <c r="E1993">
        <f>IF('🔧 XY LANH'!A949="","",'🔧 XY LANH'!#REF!)</f>
        <v/>
      </c>
      <c r="F1993">
        <f>IF('🔧 XY LANH'!A949="","",'🔧 XY LANH'!J949)</f>
        <v/>
      </c>
      <c r="G1993">
        <f>IF('🔧 XY LANH'!A949="","",'🔧 XY LANH'!K949)</f>
        <v/>
      </c>
      <c r="H1993">
        <f>IF('🔧 XY LANH'!A949="","",'🔧 XY LANH'!L949)</f>
        <v/>
      </c>
      <c r="I1993">
        <f>IF('🔧 XY LANH'!A949="","",'🔧 XY LANH'!M949)</f>
        <v/>
      </c>
      <c r="J1993">
        <f>IF('🔧 XY LANH'!A949="","",'🔧 XY LANH'!#REF!)</f>
        <v/>
      </c>
      <c r="L1993">
        <f>N(L1992)+IF(AND('🔎 TRA CỨU NHANH'!$C$2&lt;&gt;"",OR(ISNUMBER(SEARCH('🔎 TRA CỨU NHANH'!$C$2,$A1993)),ISNUMBER(SEARCH('🔎 TRA CỨU NHANH'!$C$2,$B1993)))),1,0)</f>
        <v/>
      </c>
      <c r="M1993">
        <f>IF(L1993&gt;N(L1992),L1993,"")</f>
        <v/>
      </c>
      <c r="N1993">
        <f>N(N1992)+IF(AND('💰 BÁO GIÁ'!$C$27&lt;&gt;"",OR(ISNUMBER(SEARCH('💰 BÁO GIÁ'!$C$27,$A1993)),ISNUMBER(SEARCH('💰 BÁO GIÁ'!$C$27,$B1993)))),1,0)</f>
        <v/>
      </c>
      <c r="O1993">
        <f>IF(N1993&gt;N(N1992),N1993,"")</f>
        <v/>
      </c>
    </row>
    <row r="1994">
      <c r="A1994">
        <f>IF('🔧 XY LANH'!A950="","",'🔧 XY LANH'!A950)</f>
        <v/>
      </c>
      <c r="B1994">
        <f>IF('🔧 XY LANH'!A950="","",'🔧 XY LANH'!N950)</f>
        <v/>
      </c>
      <c r="C1994">
        <f>IF('🔧 XY LANH'!A950="","","Xy lanh")</f>
        <v/>
      </c>
      <c r="D1994">
        <f>IF('🔧 XY LANH'!A950="","",'🔧 XY LANH'!I950)</f>
        <v/>
      </c>
      <c r="E1994">
        <f>IF('🔧 XY LANH'!A950="","",'🔧 XY LANH'!#REF!)</f>
        <v/>
      </c>
      <c r="F1994">
        <f>IF('🔧 XY LANH'!A950="","",'🔧 XY LANH'!J950)</f>
        <v/>
      </c>
      <c r="G1994">
        <f>IF('🔧 XY LANH'!A950="","",'🔧 XY LANH'!K950)</f>
        <v/>
      </c>
      <c r="H1994">
        <f>IF('🔧 XY LANH'!A950="","",'🔧 XY LANH'!L950)</f>
        <v/>
      </c>
      <c r="I1994">
        <f>IF('🔧 XY LANH'!A950="","",'🔧 XY LANH'!M950)</f>
        <v/>
      </c>
      <c r="J1994">
        <f>IF('🔧 XY LANH'!A950="","",'🔧 XY LANH'!#REF!)</f>
        <v/>
      </c>
      <c r="L1994">
        <f>N(L1993)+IF(AND('🔎 TRA CỨU NHANH'!$C$2&lt;&gt;"",OR(ISNUMBER(SEARCH('🔎 TRA CỨU NHANH'!$C$2,$A1994)),ISNUMBER(SEARCH('🔎 TRA CỨU NHANH'!$C$2,$B1994)))),1,0)</f>
        <v/>
      </c>
      <c r="M1994">
        <f>IF(L1994&gt;N(L1993),L1994,"")</f>
        <v/>
      </c>
      <c r="N1994">
        <f>N(N1993)+IF(AND('💰 BÁO GIÁ'!$C$27&lt;&gt;"",OR(ISNUMBER(SEARCH('💰 BÁO GIÁ'!$C$27,$A1994)),ISNUMBER(SEARCH('💰 BÁO GIÁ'!$C$27,$B1994)))),1,0)</f>
        <v/>
      </c>
      <c r="O1994">
        <f>IF(N1994&gt;N(N1993),N1994,"")</f>
        <v/>
      </c>
    </row>
    <row r="1995">
      <c r="A1995">
        <f>IF('🔧 XY LANH'!A951="","",'🔧 XY LANH'!A951)</f>
        <v/>
      </c>
      <c r="B1995">
        <f>IF('🔧 XY LANH'!A951="","",'🔧 XY LANH'!N951)</f>
        <v/>
      </c>
      <c r="C1995">
        <f>IF('🔧 XY LANH'!A951="","","Xy lanh")</f>
        <v/>
      </c>
      <c r="D1995">
        <f>IF('🔧 XY LANH'!A951="","",'🔧 XY LANH'!I951)</f>
        <v/>
      </c>
      <c r="E1995">
        <f>IF('🔧 XY LANH'!A951="","",'🔧 XY LANH'!#REF!)</f>
        <v/>
      </c>
      <c r="F1995">
        <f>IF('🔧 XY LANH'!A951="","",'🔧 XY LANH'!J951)</f>
        <v/>
      </c>
      <c r="G1995">
        <f>IF('🔧 XY LANH'!A951="","",'🔧 XY LANH'!K951)</f>
        <v/>
      </c>
      <c r="H1995">
        <f>IF('🔧 XY LANH'!A951="","",'🔧 XY LANH'!L951)</f>
        <v/>
      </c>
      <c r="I1995">
        <f>IF('🔧 XY LANH'!A951="","",'🔧 XY LANH'!M951)</f>
        <v/>
      </c>
      <c r="J1995">
        <f>IF('🔧 XY LANH'!A951="","",'🔧 XY LANH'!#REF!)</f>
        <v/>
      </c>
      <c r="L1995">
        <f>N(L1994)+IF(AND('🔎 TRA CỨU NHANH'!$C$2&lt;&gt;"",OR(ISNUMBER(SEARCH('🔎 TRA CỨU NHANH'!$C$2,$A1995)),ISNUMBER(SEARCH('🔎 TRA CỨU NHANH'!$C$2,$B1995)))),1,0)</f>
        <v/>
      </c>
      <c r="M1995">
        <f>IF(L1995&gt;N(L1994),L1995,"")</f>
        <v/>
      </c>
      <c r="N1995">
        <f>N(N1994)+IF(AND('💰 BÁO GIÁ'!$C$27&lt;&gt;"",OR(ISNUMBER(SEARCH('💰 BÁO GIÁ'!$C$27,$A1995)),ISNUMBER(SEARCH('💰 BÁO GIÁ'!$C$27,$B1995)))),1,0)</f>
        <v/>
      </c>
      <c r="O1995">
        <f>IF(N1995&gt;N(N1994),N1995,"")</f>
        <v/>
      </c>
    </row>
    <row r="1996">
      <c r="A1996">
        <f>IF('🔧 XY LANH'!A952="","",'🔧 XY LANH'!A952)</f>
        <v/>
      </c>
      <c r="B1996">
        <f>IF('🔧 XY LANH'!A952="","",'🔧 XY LANH'!N952)</f>
        <v/>
      </c>
      <c r="C1996">
        <f>IF('🔧 XY LANH'!A952="","","Xy lanh")</f>
        <v/>
      </c>
      <c r="D1996">
        <f>IF('🔧 XY LANH'!A952="","",'🔧 XY LANH'!I952)</f>
        <v/>
      </c>
      <c r="E1996">
        <f>IF('🔧 XY LANH'!A952="","",'🔧 XY LANH'!#REF!)</f>
        <v/>
      </c>
      <c r="F1996">
        <f>IF('🔧 XY LANH'!A952="","",'🔧 XY LANH'!J952)</f>
        <v/>
      </c>
      <c r="G1996">
        <f>IF('🔧 XY LANH'!A952="","",'🔧 XY LANH'!K952)</f>
        <v/>
      </c>
      <c r="H1996">
        <f>IF('🔧 XY LANH'!A952="","",'🔧 XY LANH'!L952)</f>
        <v/>
      </c>
      <c r="I1996">
        <f>IF('🔧 XY LANH'!A952="","",'🔧 XY LANH'!M952)</f>
        <v/>
      </c>
      <c r="J1996">
        <f>IF('🔧 XY LANH'!A952="","",'🔧 XY LANH'!#REF!)</f>
        <v/>
      </c>
      <c r="L1996">
        <f>N(L1995)+IF(AND('🔎 TRA CỨU NHANH'!$C$2&lt;&gt;"",OR(ISNUMBER(SEARCH('🔎 TRA CỨU NHANH'!$C$2,$A1996)),ISNUMBER(SEARCH('🔎 TRA CỨU NHANH'!$C$2,$B1996)))),1,0)</f>
        <v/>
      </c>
      <c r="M1996">
        <f>IF(L1996&gt;N(L1995),L1996,"")</f>
        <v/>
      </c>
      <c r="N1996">
        <f>N(N1995)+IF(AND('💰 BÁO GIÁ'!$C$27&lt;&gt;"",OR(ISNUMBER(SEARCH('💰 BÁO GIÁ'!$C$27,$A1996)),ISNUMBER(SEARCH('💰 BÁO GIÁ'!$C$27,$B1996)))),1,0)</f>
        <v/>
      </c>
      <c r="O1996">
        <f>IF(N1996&gt;N(N1995),N1996,"")</f>
        <v/>
      </c>
    </row>
    <row r="1997">
      <c r="A1997">
        <f>IF('🔧 XY LANH'!A953="","",'🔧 XY LANH'!A953)</f>
        <v/>
      </c>
      <c r="B1997">
        <f>IF('🔧 XY LANH'!A953="","",'🔧 XY LANH'!N953)</f>
        <v/>
      </c>
      <c r="C1997">
        <f>IF('🔧 XY LANH'!A953="","","Xy lanh")</f>
        <v/>
      </c>
      <c r="D1997">
        <f>IF('🔧 XY LANH'!A953="","",'🔧 XY LANH'!I953)</f>
        <v/>
      </c>
      <c r="E1997">
        <f>IF('🔧 XY LANH'!A953="","",'🔧 XY LANH'!#REF!)</f>
        <v/>
      </c>
      <c r="F1997">
        <f>IF('🔧 XY LANH'!A953="","",'🔧 XY LANH'!J953)</f>
        <v/>
      </c>
      <c r="G1997">
        <f>IF('🔧 XY LANH'!A953="","",'🔧 XY LANH'!K953)</f>
        <v/>
      </c>
      <c r="H1997">
        <f>IF('🔧 XY LANH'!A953="","",'🔧 XY LANH'!L953)</f>
        <v/>
      </c>
      <c r="I1997">
        <f>IF('🔧 XY LANH'!A953="","",'🔧 XY LANH'!M953)</f>
        <v/>
      </c>
      <c r="J1997">
        <f>IF('🔧 XY LANH'!A953="","",'🔧 XY LANH'!#REF!)</f>
        <v/>
      </c>
      <c r="L1997">
        <f>N(L1996)+IF(AND('🔎 TRA CỨU NHANH'!$C$2&lt;&gt;"",OR(ISNUMBER(SEARCH('🔎 TRA CỨU NHANH'!$C$2,$A1997)),ISNUMBER(SEARCH('🔎 TRA CỨU NHANH'!$C$2,$B1997)))),1,0)</f>
        <v/>
      </c>
      <c r="M1997">
        <f>IF(L1997&gt;N(L1996),L1997,"")</f>
        <v/>
      </c>
      <c r="N1997">
        <f>N(N1996)+IF(AND('💰 BÁO GIÁ'!$C$27&lt;&gt;"",OR(ISNUMBER(SEARCH('💰 BÁO GIÁ'!$C$27,$A1997)),ISNUMBER(SEARCH('💰 BÁO GIÁ'!$C$27,$B1997)))),1,0)</f>
        <v/>
      </c>
      <c r="O1997">
        <f>IF(N1997&gt;N(N1996),N1997,"")</f>
        <v/>
      </c>
    </row>
    <row r="1998">
      <c r="A1998">
        <f>IF('🔧 XY LANH'!A954="","",'🔧 XY LANH'!A954)</f>
        <v/>
      </c>
      <c r="B1998">
        <f>IF('🔧 XY LANH'!A954="","",'🔧 XY LANH'!N954)</f>
        <v/>
      </c>
      <c r="C1998">
        <f>IF('🔧 XY LANH'!A954="","","Xy lanh")</f>
        <v/>
      </c>
      <c r="D1998">
        <f>IF('🔧 XY LANH'!A954="","",'🔧 XY LANH'!I954)</f>
        <v/>
      </c>
      <c r="E1998">
        <f>IF('🔧 XY LANH'!A954="","",'🔧 XY LANH'!#REF!)</f>
        <v/>
      </c>
      <c r="F1998">
        <f>IF('🔧 XY LANH'!A954="","",'🔧 XY LANH'!J954)</f>
        <v/>
      </c>
      <c r="G1998">
        <f>IF('🔧 XY LANH'!A954="","",'🔧 XY LANH'!K954)</f>
        <v/>
      </c>
      <c r="H1998">
        <f>IF('🔧 XY LANH'!A954="","",'🔧 XY LANH'!L954)</f>
        <v/>
      </c>
      <c r="I1998">
        <f>IF('🔧 XY LANH'!A954="","",'🔧 XY LANH'!M954)</f>
        <v/>
      </c>
      <c r="J1998">
        <f>IF('🔧 XY LANH'!A954="","",'🔧 XY LANH'!#REF!)</f>
        <v/>
      </c>
      <c r="L1998">
        <f>N(L1997)+IF(AND('🔎 TRA CỨU NHANH'!$C$2&lt;&gt;"",OR(ISNUMBER(SEARCH('🔎 TRA CỨU NHANH'!$C$2,$A1998)),ISNUMBER(SEARCH('🔎 TRA CỨU NHANH'!$C$2,$B1998)))),1,0)</f>
        <v/>
      </c>
      <c r="M1998">
        <f>IF(L1998&gt;N(L1997),L1998,"")</f>
        <v/>
      </c>
      <c r="N1998">
        <f>N(N1997)+IF(AND('💰 BÁO GIÁ'!$C$27&lt;&gt;"",OR(ISNUMBER(SEARCH('💰 BÁO GIÁ'!$C$27,$A1998)),ISNUMBER(SEARCH('💰 BÁO GIÁ'!$C$27,$B1998)))),1,0)</f>
        <v/>
      </c>
      <c r="O1998">
        <f>IF(N1998&gt;N(N1997),N1998,"")</f>
        <v/>
      </c>
    </row>
    <row r="1999">
      <c r="A1999">
        <f>IF('🔧 XY LANH'!A955="","",'🔧 XY LANH'!A955)</f>
        <v/>
      </c>
      <c r="B1999">
        <f>IF('🔧 XY LANH'!A955="","",'🔧 XY LANH'!N955)</f>
        <v/>
      </c>
      <c r="C1999">
        <f>IF('🔧 XY LANH'!A955="","","Xy lanh")</f>
        <v/>
      </c>
      <c r="D1999">
        <f>IF('🔧 XY LANH'!A955="","",'🔧 XY LANH'!I955)</f>
        <v/>
      </c>
      <c r="E1999">
        <f>IF('🔧 XY LANH'!A955="","",'🔧 XY LANH'!#REF!)</f>
        <v/>
      </c>
      <c r="F1999">
        <f>IF('🔧 XY LANH'!A955="","",'🔧 XY LANH'!J955)</f>
        <v/>
      </c>
      <c r="G1999">
        <f>IF('🔧 XY LANH'!A955="","",'🔧 XY LANH'!K955)</f>
        <v/>
      </c>
      <c r="H1999">
        <f>IF('🔧 XY LANH'!A955="","",'🔧 XY LANH'!L955)</f>
        <v/>
      </c>
      <c r="I1999">
        <f>IF('🔧 XY LANH'!A955="","",'🔧 XY LANH'!M955)</f>
        <v/>
      </c>
      <c r="J1999">
        <f>IF('🔧 XY LANH'!A955="","",'🔧 XY LANH'!#REF!)</f>
        <v/>
      </c>
      <c r="L1999">
        <f>N(L1998)+IF(AND('🔎 TRA CỨU NHANH'!$C$2&lt;&gt;"",OR(ISNUMBER(SEARCH('🔎 TRA CỨU NHANH'!$C$2,$A1999)),ISNUMBER(SEARCH('🔎 TRA CỨU NHANH'!$C$2,$B1999)))),1,0)</f>
        <v/>
      </c>
      <c r="M1999">
        <f>IF(L1999&gt;N(L1998),L1999,"")</f>
        <v/>
      </c>
      <c r="N1999">
        <f>N(N1998)+IF(AND('💰 BÁO GIÁ'!$C$27&lt;&gt;"",OR(ISNUMBER(SEARCH('💰 BÁO GIÁ'!$C$27,$A1999)),ISNUMBER(SEARCH('💰 BÁO GIÁ'!$C$27,$B1999)))),1,0)</f>
        <v/>
      </c>
      <c r="O1999">
        <f>IF(N1999&gt;N(N1998),N1999,"")</f>
        <v/>
      </c>
    </row>
    <row r="2000">
      <c r="A2000">
        <f>IF('🔧 XY LANH'!A956="","",'🔧 XY LANH'!A956)</f>
        <v/>
      </c>
      <c r="B2000">
        <f>IF('🔧 XY LANH'!A956="","",'🔧 XY LANH'!N956)</f>
        <v/>
      </c>
      <c r="C2000">
        <f>IF('🔧 XY LANH'!A956="","","Xy lanh")</f>
        <v/>
      </c>
      <c r="D2000">
        <f>IF('🔧 XY LANH'!A956="","",'🔧 XY LANH'!I956)</f>
        <v/>
      </c>
      <c r="E2000">
        <f>IF('🔧 XY LANH'!A956="","",'🔧 XY LANH'!#REF!)</f>
        <v/>
      </c>
      <c r="F2000">
        <f>IF('🔧 XY LANH'!A956="","",'🔧 XY LANH'!J956)</f>
        <v/>
      </c>
      <c r="G2000">
        <f>IF('🔧 XY LANH'!A956="","",'🔧 XY LANH'!K956)</f>
        <v/>
      </c>
      <c r="H2000">
        <f>IF('🔧 XY LANH'!A956="","",'🔧 XY LANH'!L956)</f>
        <v/>
      </c>
      <c r="I2000">
        <f>IF('🔧 XY LANH'!A956="","",'🔧 XY LANH'!M956)</f>
        <v/>
      </c>
      <c r="J2000">
        <f>IF('🔧 XY LANH'!A956="","",'🔧 XY LANH'!#REF!)</f>
        <v/>
      </c>
      <c r="L2000">
        <f>N(L1999)+IF(AND('🔎 TRA CỨU NHANH'!$C$2&lt;&gt;"",OR(ISNUMBER(SEARCH('🔎 TRA CỨU NHANH'!$C$2,$A2000)),ISNUMBER(SEARCH('🔎 TRA CỨU NHANH'!$C$2,$B2000)))),1,0)</f>
        <v/>
      </c>
      <c r="M2000">
        <f>IF(L2000&gt;N(L1999),L2000,"")</f>
        <v/>
      </c>
      <c r="N2000">
        <f>N(N1999)+IF(AND('💰 BÁO GIÁ'!$C$27&lt;&gt;"",OR(ISNUMBER(SEARCH('💰 BÁO GIÁ'!$C$27,$A2000)),ISNUMBER(SEARCH('💰 BÁO GIÁ'!$C$27,$B2000)))),1,0)</f>
        <v/>
      </c>
      <c r="O2000">
        <f>IF(N2000&gt;N(N1999),N2000,"")</f>
        <v/>
      </c>
    </row>
    <row r="2001">
      <c r="A2001">
        <f>IF('🔧 XY LANH'!A957="","",'🔧 XY LANH'!A957)</f>
        <v/>
      </c>
      <c r="B2001">
        <f>IF('🔧 XY LANH'!A957="","",'🔧 XY LANH'!N957)</f>
        <v/>
      </c>
      <c r="C2001">
        <f>IF('🔧 XY LANH'!A957="","","Xy lanh")</f>
        <v/>
      </c>
      <c r="D2001">
        <f>IF('🔧 XY LANH'!A957="","",'🔧 XY LANH'!I957)</f>
        <v/>
      </c>
      <c r="E2001">
        <f>IF('🔧 XY LANH'!A957="","",'🔧 XY LANH'!#REF!)</f>
        <v/>
      </c>
      <c r="F2001">
        <f>IF('🔧 XY LANH'!A957="","",'🔧 XY LANH'!J957)</f>
        <v/>
      </c>
      <c r="G2001">
        <f>IF('🔧 XY LANH'!A957="","",'🔧 XY LANH'!K957)</f>
        <v/>
      </c>
      <c r="H2001">
        <f>IF('🔧 XY LANH'!A957="","",'🔧 XY LANH'!L957)</f>
        <v/>
      </c>
      <c r="I2001">
        <f>IF('🔧 XY LANH'!A957="","",'🔧 XY LANH'!M957)</f>
        <v/>
      </c>
      <c r="J2001">
        <f>IF('🔧 XY LANH'!A957="","",'🔧 XY LANH'!#REF!)</f>
        <v/>
      </c>
      <c r="L2001">
        <f>N(L2000)+IF(AND('🔎 TRA CỨU NHANH'!$C$2&lt;&gt;"",OR(ISNUMBER(SEARCH('🔎 TRA CỨU NHANH'!$C$2,$A2001)),ISNUMBER(SEARCH('🔎 TRA CỨU NHANH'!$C$2,$B2001)))),1,0)</f>
        <v/>
      </c>
      <c r="M2001">
        <f>IF(L2001&gt;N(L2000),L2001,"")</f>
        <v/>
      </c>
      <c r="N2001">
        <f>N(N2000)+IF(AND('💰 BÁO GIÁ'!$C$27&lt;&gt;"",OR(ISNUMBER(SEARCH('💰 BÁO GIÁ'!$C$27,$A2001)),ISNUMBER(SEARCH('💰 BÁO GIÁ'!$C$27,$B2001)))),1,0)</f>
        <v/>
      </c>
      <c r="O2001">
        <f>IF(N2001&gt;N(N2000),N2001,"")</f>
        <v/>
      </c>
    </row>
    <row r="2002">
      <c r="A2002">
        <f>IF('🔧 XY LANH'!A958="","",'🔧 XY LANH'!A958)</f>
        <v/>
      </c>
      <c r="B2002">
        <f>IF('🔧 XY LANH'!A958="","",'🔧 XY LANH'!N958)</f>
        <v/>
      </c>
      <c r="C2002">
        <f>IF('🔧 XY LANH'!A958="","","Xy lanh")</f>
        <v/>
      </c>
      <c r="D2002">
        <f>IF('🔧 XY LANH'!A958="","",'🔧 XY LANH'!I958)</f>
        <v/>
      </c>
      <c r="E2002">
        <f>IF('🔧 XY LANH'!A958="","",'🔧 XY LANH'!#REF!)</f>
        <v/>
      </c>
      <c r="F2002">
        <f>IF('🔧 XY LANH'!A958="","",'🔧 XY LANH'!J958)</f>
        <v/>
      </c>
      <c r="G2002">
        <f>IF('🔧 XY LANH'!A958="","",'🔧 XY LANH'!K958)</f>
        <v/>
      </c>
      <c r="H2002">
        <f>IF('🔧 XY LANH'!A958="","",'🔧 XY LANH'!L958)</f>
        <v/>
      </c>
      <c r="I2002">
        <f>IF('🔧 XY LANH'!A958="","",'🔧 XY LANH'!M958)</f>
        <v/>
      </c>
      <c r="J2002">
        <f>IF('🔧 XY LANH'!A958="","",'🔧 XY LANH'!#REF!)</f>
        <v/>
      </c>
      <c r="L2002">
        <f>N(L2001)+IF(AND('🔎 TRA CỨU NHANH'!$C$2&lt;&gt;"",OR(ISNUMBER(SEARCH('🔎 TRA CỨU NHANH'!$C$2,$A2002)),ISNUMBER(SEARCH('🔎 TRA CỨU NHANH'!$C$2,$B2002)))),1,0)</f>
        <v/>
      </c>
      <c r="M2002">
        <f>IF(L2002&gt;N(L2001),L2002,"")</f>
        <v/>
      </c>
      <c r="N2002">
        <f>N(N2001)+IF(AND('💰 BÁO GIÁ'!$C$27&lt;&gt;"",OR(ISNUMBER(SEARCH('💰 BÁO GIÁ'!$C$27,$A2002)),ISNUMBER(SEARCH('💰 BÁO GIÁ'!$C$27,$B2002)))),1,0)</f>
        <v/>
      </c>
      <c r="O2002">
        <f>IF(N2002&gt;N(N2001),N2002,"")</f>
        <v/>
      </c>
    </row>
    <row r="2003">
      <c r="A2003">
        <f>IF('🔧 XY LANH'!A959="","",'🔧 XY LANH'!A959)</f>
        <v/>
      </c>
      <c r="B2003">
        <f>IF('🔧 XY LANH'!A959="","",'🔧 XY LANH'!N959)</f>
        <v/>
      </c>
      <c r="C2003">
        <f>IF('🔧 XY LANH'!A959="","","Xy lanh")</f>
        <v/>
      </c>
      <c r="D2003">
        <f>IF('🔧 XY LANH'!A959="","",'🔧 XY LANH'!I959)</f>
        <v/>
      </c>
      <c r="E2003">
        <f>IF('🔧 XY LANH'!A959="","",'🔧 XY LANH'!#REF!)</f>
        <v/>
      </c>
      <c r="F2003">
        <f>IF('🔧 XY LANH'!A959="","",'🔧 XY LANH'!J959)</f>
        <v/>
      </c>
      <c r="G2003">
        <f>IF('🔧 XY LANH'!A959="","",'🔧 XY LANH'!K959)</f>
        <v/>
      </c>
      <c r="H2003">
        <f>IF('🔧 XY LANH'!A959="","",'🔧 XY LANH'!L959)</f>
        <v/>
      </c>
      <c r="I2003">
        <f>IF('🔧 XY LANH'!A959="","",'🔧 XY LANH'!M959)</f>
        <v/>
      </c>
      <c r="J2003">
        <f>IF('🔧 XY LANH'!A959="","",'🔧 XY LANH'!#REF!)</f>
        <v/>
      </c>
      <c r="L2003">
        <f>N(L2002)+IF(AND('🔎 TRA CỨU NHANH'!$C$2&lt;&gt;"",OR(ISNUMBER(SEARCH('🔎 TRA CỨU NHANH'!$C$2,$A2003)),ISNUMBER(SEARCH('🔎 TRA CỨU NHANH'!$C$2,$B2003)))),1,0)</f>
        <v/>
      </c>
      <c r="M2003">
        <f>IF(L2003&gt;N(L2002),L2003,"")</f>
        <v/>
      </c>
      <c r="N2003">
        <f>N(N2002)+IF(AND('💰 BÁO GIÁ'!$C$27&lt;&gt;"",OR(ISNUMBER(SEARCH('💰 BÁO GIÁ'!$C$27,$A2003)),ISNUMBER(SEARCH('💰 BÁO GIÁ'!$C$27,$B2003)))),1,0)</f>
        <v/>
      </c>
      <c r="O2003">
        <f>IF(N2003&gt;N(N2002),N2003,"")</f>
        <v/>
      </c>
    </row>
    <row r="2004">
      <c r="A2004">
        <f>IF('🔧 XY LANH'!A960="","",'🔧 XY LANH'!A960)</f>
        <v/>
      </c>
      <c r="B2004">
        <f>IF('🔧 XY LANH'!A960="","",'🔧 XY LANH'!N960)</f>
        <v/>
      </c>
      <c r="C2004">
        <f>IF('🔧 XY LANH'!A960="","","Xy lanh")</f>
        <v/>
      </c>
      <c r="D2004">
        <f>IF('🔧 XY LANH'!A960="","",'🔧 XY LANH'!I960)</f>
        <v/>
      </c>
      <c r="E2004">
        <f>IF('🔧 XY LANH'!A960="","",'🔧 XY LANH'!#REF!)</f>
        <v/>
      </c>
      <c r="F2004">
        <f>IF('🔧 XY LANH'!A960="","",'🔧 XY LANH'!J960)</f>
        <v/>
      </c>
      <c r="G2004">
        <f>IF('🔧 XY LANH'!A960="","",'🔧 XY LANH'!K960)</f>
        <v/>
      </c>
      <c r="H2004">
        <f>IF('🔧 XY LANH'!A960="","",'🔧 XY LANH'!L960)</f>
        <v/>
      </c>
      <c r="I2004">
        <f>IF('🔧 XY LANH'!A960="","",'🔧 XY LANH'!M960)</f>
        <v/>
      </c>
      <c r="J2004">
        <f>IF('🔧 XY LANH'!A960="","",'🔧 XY LANH'!#REF!)</f>
        <v/>
      </c>
      <c r="L2004">
        <f>N(L2003)+IF(AND('🔎 TRA CỨU NHANH'!$C$2&lt;&gt;"",OR(ISNUMBER(SEARCH('🔎 TRA CỨU NHANH'!$C$2,$A2004)),ISNUMBER(SEARCH('🔎 TRA CỨU NHANH'!$C$2,$B2004)))),1,0)</f>
        <v/>
      </c>
      <c r="M2004">
        <f>IF(L2004&gt;N(L2003),L2004,"")</f>
        <v/>
      </c>
      <c r="N2004">
        <f>N(N2003)+IF(AND('💰 BÁO GIÁ'!$C$27&lt;&gt;"",OR(ISNUMBER(SEARCH('💰 BÁO GIÁ'!$C$27,$A2004)),ISNUMBER(SEARCH('💰 BÁO GIÁ'!$C$27,$B2004)))),1,0)</f>
        <v/>
      </c>
      <c r="O2004">
        <f>IF(N2004&gt;N(N2003),N2004,"")</f>
        <v/>
      </c>
    </row>
    <row r="2005">
      <c r="A2005">
        <f>IF('🔧 XY LANH'!A961="","",'🔧 XY LANH'!A961)</f>
        <v/>
      </c>
      <c r="B2005">
        <f>IF('🔧 XY LANH'!A961="","",'🔧 XY LANH'!N961)</f>
        <v/>
      </c>
      <c r="C2005">
        <f>IF('🔧 XY LANH'!A961="","","Xy lanh")</f>
        <v/>
      </c>
      <c r="D2005">
        <f>IF('🔧 XY LANH'!A961="","",'🔧 XY LANH'!I961)</f>
        <v/>
      </c>
      <c r="E2005">
        <f>IF('🔧 XY LANH'!A961="","",'🔧 XY LANH'!#REF!)</f>
        <v/>
      </c>
      <c r="F2005">
        <f>IF('🔧 XY LANH'!A961="","",'🔧 XY LANH'!J961)</f>
        <v/>
      </c>
      <c r="G2005">
        <f>IF('🔧 XY LANH'!A961="","",'🔧 XY LANH'!K961)</f>
        <v/>
      </c>
      <c r="H2005">
        <f>IF('🔧 XY LANH'!A961="","",'🔧 XY LANH'!L961)</f>
        <v/>
      </c>
      <c r="I2005">
        <f>IF('🔧 XY LANH'!A961="","",'🔧 XY LANH'!M961)</f>
        <v/>
      </c>
      <c r="J2005">
        <f>IF('🔧 XY LANH'!A961="","",'🔧 XY LANH'!#REF!)</f>
        <v/>
      </c>
      <c r="L2005">
        <f>N(L2004)+IF(AND('🔎 TRA CỨU NHANH'!$C$2&lt;&gt;"",OR(ISNUMBER(SEARCH('🔎 TRA CỨU NHANH'!$C$2,$A2005)),ISNUMBER(SEARCH('🔎 TRA CỨU NHANH'!$C$2,$B2005)))),1,0)</f>
        <v/>
      </c>
      <c r="M2005">
        <f>IF(L2005&gt;N(L2004),L2005,"")</f>
        <v/>
      </c>
      <c r="N2005">
        <f>N(N2004)+IF(AND('💰 BÁO GIÁ'!$C$27&lt;&gt;"",OR(ISNUMBER(SEARCH('💰 BÁO GIÁ'!$C$27,$A2005)),ISNUMBER(SEARCH('💰 BÁO GIÁ'!$C$27,$B2005)))),1,0)</f>
        <v/>
      </c>
      <c r="O2005">
        <f>IF(N2005&gt;N(N2004),N2005,"")</f>
        <v/>
      </c>
    </row>
    <row r="2006">
      <c r="A2006">
        <f>IF('🔧 XY LANH'!A962="","",'🔧 XY LANH'!A962)</f>
        <v/>
      </c>
      <c r="B2006">
        <f>IF('🔧 XY LANH'!A962="","",'🔧 XY LANH'!N962)</f>
        <v/>
      </c>
      <c r="C2006">
        <f>IF('🔧 XY LANH'!A962="","","Xy lanh")</f>
        <v/>
      </c>
      <c r="D2006">
        <f>IF('🔧 XY LANH'!A962="","",'🔧 XY LANH'!I962)</f>
        <v/>
      </c>
      <c r="E2006">
        <f>IF('🔧 XY LANH'!A962="","",'🔧 XY LANH'!#REF!)</f>
        <v/>
      </c>
      <c r="F2006">
        <f>IF('🔧 XY LANH'!A962="","",'🔧 XY LANH'!J962)</f>
        <v/>
      </c>
      <c r="G2006">
        <f>IF('🔧 XY LANH'!A962="","",'🔧 XY LANH'!K962)</f>
        <v/>
      </c>
      <c r="H2006">
        <f>IF('🔧 XY LANH'!A962="","",'🔧 XY LANH'!L962)</f>
        <v/>
      </c>
      <c r="I2006">
        <f>IF('🔧 XY LANH'!A962="","",'🔧 XY LANH'!M962)</f>
        <v/>
      </c>
      <c r="J2006">
        <f>IF('🔧 XY LANH'!A962="","",'🔧 XY LANH'!#REF!)</f>
        <v/>
      </c>
      <c r="L2006">
        <f>N(L2005)+IF(AND('🔎 TRA CỨU NHANH'!$C$2&lt;&gt;"",OR(ISNUMBER(SEARCH('🔎 TRA CỨU NHANH'!$C$2,$A2006)),ISNUMBER(SEARCH('🔎 TRA CỨU NHANH'!$C$2,$B2006)))),1,0)</f>
        <v/>
      </c>
      <c r="M2006">
        <f>IF(L2006&gt;N(L2005),L2006,"")</f>
        <v/>
      </c>
      <c r="N2006">
        <f>N(N2005)+IF(AND('💰 BÁO GIÁ'!$C$27&lt;&gt;"",OR(ISNUMBER(SEARCH('💰 BÁO GIÁ'!$C$27,$A2006)),ISNUMBER(SEARCH('💰 BÁO GIÁ'!$C$27,$B2006)))),1,0)</f>
        <v/>
      </c>
      <c r="O2006">
        <f>IF(N2006&gt;N(N2005),N2006,"")</f>
        <v/>
      </c>
    </row>
    <row r="2007">
      <c r="A2007">
        <f>IF('🔧 XY LANH'!A963="","",'🔧 XY LANH'!A963)</f>
        <v/>
      </c>
      <c r="B2007">
        <f>IF('🔧 XY LANH'!A963="","",'🔧 XY LANH'!N963)</f>
        <v/>
      </c>
      <c r="C2007">
        <f>IF('🔧 XY LANH'!A963="","","Xy lanh")</f>
        <v/>
      </c>
      <c r="D2007">
        <f>IF('🔧 XY LANH'!A963="","",'🔧 XY LANH'!I963)</f>
        <v/>
      </c>
      <c r="E2007">
        <f>IF('🔧 XY LANH'!A963="","",'🔧 XY LANH'!#REF!)</f>
        <v/>
      </c>
      <c r="F2007">
        <f>IF('🔧 XY LANH'!A963="","",'🔧 XY LANH'!J963)</f>
        <v/>
      </c>
      <c r="G2007">
        <f>IF('🔧 XY LANH'!A963="","",'🔧 XY LANH'!K963)</f>
        <v/>
      </c>
      <c r="H2007">
        <f>IF('🔧 XY LANH'!A963="","",'🔧 XY LANH'!L963)</f>
        <v/>
      </c>
      <c r="I2007">
        <f>IF('🔧 XY LANH'!A963="","",'🔧 XY LANH'!M963)</f>
        <v/>
      </c>
      <c r="J2007">
        <f>IF('🔧 XY LANH'!A963="","",'🔧 XY LANH'!#REF!)</f>
        <v/>
      </c>
      <c r="L2007">
        <f>N(L2006)+IF(AND('🔎 TRA CỨU NHANH'!$C$2&lt;&gt;"",OR(ISNUMBER(SEARCH('🔎 TRA CỨU NHANH'!$C$2,$A2007)),ISNUMBER(SEARCH('🔎 TRA CỨU NHANH'!$C$2,$B2007)))),1,0)</f>
        <v/>
      </c>
      <c r="M2007">
        <f>IF(L2007&gt;N(L2006),L2007,"")</f>
        <v/>
      </c>
      <c r="N2007">
        <f>N(N2006)+IF(AND('💰 BÁO GIÁ'!$C$27&lt;&gt;"",OR(ISNUMBER(SEARCH('💰 BÁO GIÁ'!$C$27,$A2007)),ISNUMBER(SEARCH('💰 BÁO GIÁ'!$C$27,$B2007)))),1,0)</f>
        <v/>
      </c>
      <c r="O2007">
        <f>IF(N2007&gt;N(N2006),N2007,"")</f>
        <v/>
      </c>
    </row>
    <row r="2008">
      <c r="A2008">
        <f>IF('🔧 XY LANH'!A964="","",'🔧 XY LANH'!A964)</f>
        <v/>
      </c>
      <c r="B2008">
        <f>IF('🔧 XY LANH'!A964="","",'🔧 XY LANH'!N964)</f>
        <v/>
      </c>
      <c r="C2008">
        <f>IF('🔧 XY LANH'!A964="","","Xy lanh")</f>
        <v/>
      </c>
      <c r="D2008">
        <f>IF('🔧 XY LANH'!A964="","",'🔧 XY LANH'!I964)</f>
        <v/>
      </c>
      <c r="E2008">
        <f>IF('🔧 XY LANH'!A964="","",'🔧 XY LANH'!#REF!)</f>
        <v/>
      </c>
      <c r="F2008">
        <f>IF('🔧 XY LANH'!A964="","",'🔧 XY LANH'!J964)</f>
        <v/>
      </c>
      <c r="G2008">
        <f>IF('🔧 XY LANH'!A964="","",'🔧 XY LANH'!K964)</f>
        <v/>
      </c>
      <c r="H2008">
        <f>IF('🔧 XY LANH'!A964="","",'🔧 XY LANH'!L964)</f>
        <v/>
      </c>
      <c r="I2008">
        <f>IF('🔧 XY LANH'!A964="","",'🔧 XY LANH'!M964)</f>
        <v/>
      </c>
      <c r="J2008">
        <f>IF('🔧 XY LANH'!A964="","",'🔧 XY LANH'!#REF!)</f>
        <v/>
      </c>
      <c r="L2008">
        <f>N(L2007)+IF(AND('🔎 TRA CỨU NHANH'!$C$2&lt;&gt;"",OR(ISNUMBER(SEARCH('🔎 TRA CỨU NHANH'!$C$2,$A2008)),ISNUMBER(SEARCH('🔎 TRA CỨU NHANH'!$C$2,$B2008)))),1,0)</f>
        <v/>
      </c>
      <c r="M2008">
        <f>IF(L2008&gt;N(L2007),L2008,"")</f>
        <v/>
      </c>
      <c r="N2008">
        <f>N(N2007)+IF(AND('💰 BÁO GIÁ'!$C$27&lt;&gt;"",OR(ISNUMBER(SEARCH('💰 BÁO GIÁ'!$C$27,$A2008)),ISNUMBER(SEARCH('💰 BÁO GIÁ'!$C$27,$B2008)))),1,0)</f>
        <v/>
      </c>
      <c r="O2008">
        <f>IF(N2008&gt;N(N2007),N2008,"")</f>
        <v/>
      </c>
    </row>
    <row r="2009">
      <c r="A2009">
        <f>IF('🔧 XY LANH'!A965="","",'🔧 XY LANH'!A965)</f>
        <v/>
      </c>
      <c r="B2009">
        <f>IF('🔧 XY LANH'!A965="","",'🔧 XY LANH'!N965)</f>
        <v/>
      </c>
      <c r="C2009">
        <f>IF('🔧 XY LANH'!A965="","","Xy lanh")</f>
        <v/>
      </c>
      <c r="D2009">
        <f>IF('🔧 XY LANH'!A965="","",'🔧 XY LANH'!I965)</f>
        <v/>
      </c>
      <c r="E2009">
        <f>IF('🔧 XY LANH'!A965="","",'🔧 XY LANH'!#REF!)</f>
        <v/>
      </c>
      <c r="F2009">
        <f>IF('🔧 XY LANH'!A965="","",'🔧 XY LANH'!J965)</f>
        <v/>
      </c>
      <c r="G2009">
        <f>IF('🔧 XY LANH'!A965="","",'🔧 XY LANH'!K965)</f>
        <v/>
      </c>
      <c r="H2009">
        <f>IF('🔧 XY LANH'!A965="","",'🔧 XY LANH'!L965)</f>
        <v/>
      </c>
      <c r="I2009">
        <f>IF('🔧 XY LANH'!A965="","",'🔧 XY LANH'!M965)</f>
        <v/>
      </c>
      <c r="J2009">
        <f>IF('🔧 XY LANH'!A965="","",'🔧 XY LANH'!#REF!)</f>
        <v/>
      </c>
      <c r="L2009">
        <f>N(L2008)+IF(AND('🔎 TRA CỨU NHANH'!$C$2&lt;&gt;"",OR(ISNUMBER(SEARCH('🔎 TRA CỨU NHANH'!$C$2,$A2009)),ISNUMBER(SEARCH('🔎 TRA CỨU NHANH'!$C$2,$B2009)))),1,0)</f>
        <v/>
      </c>
      <c r="M2009">
        <f>IF(L2009&gt;N(L2008),L2009,"")</f>
        <v/>
      </c>
      <c r="N2009">
        <f>N(N2008)+IF(AND('💰 BÁO GIÁ'!$C$27&lt;&gt;"",OR(ISNUMBER(SEARCH('💰 BÁO GIÁ'!$C$27,$A2009)),ISNUMBER(SEARCH('💰 BÁO GIÁ'!$C$27,$B2009)))),1,0)</f>
        <v/>
      </c>
      <c r="O2009">
        <f>IF(N2009&gt;N(N2008),N2009,"")</f>
        <v/>
      </c>
    </row>
    <row r="2010">
      <c r="A2010">
        <f>IF('🔧 XY LANH'!A966="","",'🔧 XY LANH'!A966)</f>
        <v/>
      </c>
      <c r="B2010">
        <f>IF('🔧 XY LANH'!A966="","",'🔧 XY LANH'!N966)</f>
        <v/>
      </c>
      <c r="C2010">
        <f>IF('🔧 XY LANH'!A966="","","Xy lanh")</f>
        <v/>
      </c>
      <c r="D2010">
        <f>IF('🔧 XY LANH'!A966="","",'🔧 XY LANH'!I966)</f>
        <v/>
      </c>
      <c r="E2010">
        <f>IF('🔧 XY LANH'!A966="","",'🔧 XY LANH'!#REF!)</f>
        <v/>
      </c>
      <c r="F2010">
        <f>IF('🔧 XY LANH'!A966="","",'🔧 XY LANH'!J966)</f>
        <v/>
      </c>
      <c r="G2010">
        <f>IF('🔧 XY LANH'!A966="","",'🔧 XY LANH'!K966)</f>
        <v/>
      </c>
      <c r="H2010">
        <f>IF('🔧 XY LANH'!A966="","",'🔧 XY LANH'!L966)</f>
        <v/>
      </c>
      <c r="I2010">
        <f>IF('🔧 XY LANH'!A966="","",'🔧 XY LANH'!M966)</f>
        <v/>
      </c>
      <c r="J2010">
        <f>IF('🔧 XY LANH'!A966="","",'🔧 XY LANH'!#REF!)</f>
        <v/>
      </c>
      <c r="L2010">
        <f>N(L2009)+IF(AND('🔎 TRA CỨU NHANH'!$C$2&lt;&gt;"",OR(ISNUMBER(SEARCH('🔎 TRA CỨU NHANH'!$C$2,$A2010)),ISNUMBER(SEARCH('🔎 TRA CỨU NHANH'!$C$2,$B2010)))),1,0)</f>
        <v/>
      </c>
      <c r="M2010">
        <f>IF(L2010&gt;N(L2009),L2010,"")</f>
        <v/>
      </c>
      <c r="N2010">
        <f>N(N2009)+IF(AND('💰 BÁO GIÁ'!$C$27&lt;&gt;"",OR(ISNUMBER(SEARCH('💰 BÁO GIÁ'!$C$27,$A2010)),ISNUMBER(SEARCH('💰 BÁO GIÁ'!$C$27,$B2010)))),1,0)</f>
        <v/>
      </c>
      <c r="O2010">
        <f>IF(N2010&gt;N(N2009),N2010,"")</f>
        <v/>
      </c>
    </row>
    <row r="2011">
      <c r="A2011">
        <f>IF('🔧 XY LANH'!A967="","",'🔧 XY LANH'!A967)</f>
        <v/>
      </c>
      <c r="B2011">
        <f>IF('🔧 XY LANH'!A967="","",'🔧 XY LANH'!N967)</f>
        <v/>
      </c>
      <c r="C2011">
        <f>IF('🔧 XY LANH'!A967="","","Xy lanh")</f>
        <v/>
      </c>
      <c r="D2011">
        <f>IF('🔧 XY LANH'!A967="","",'🔧 XY LANH'!I967)</f>
        <v/>
      </c>
      <c r="E2011">
        <f>IF('🔧 XY LANH'!A967="","",'🔧 XY LANH'!#REF!)</f>
        <v/>
      </c>
      <c r="F2011">
        <f>IF('🔧 XY LANH'!A967="","",'🔧 XY LANH'!J967)</f>
        <v/>
      </c>
      <c r="G2011">
        <f>IF('🔧 XY LANH'!A967="","",'🔧 XY LANH'!K967)</f>
        <v/>
      </c>
      <c r="H2011">
        <f>IF('🔧 XY LANH'!A967="","",'🔧 XY LANH'!L967)</f>
        <v/>
      </c>
      <c r="I2011">
        <f>IF('🔧 XY LANH'!A967="","",'🔧 XY LANH'!M967)</f>
        <v/>
      </c>
      <c r="J2011">
        <f>IF('🔧 XY LANH'!A967="","",'🔧 XY LANH'!#REF!)</f>
        <v/>
      </c>
      <c r="L2011">
        <f>N(L2010)+IF(AND('🔎 TRA CỨU NHANH'!$C$2&lt;&gt;"",OR(ISNUMBER(SEARCH('🔎 TRA CỨU NHANH'!$C$2,$A2011)),ISNUMBER(SEARCH('🔎 TRA CỨU NHANH'!$C$2,$B2011)))),1,0)</f>
        <v/>
      </c>
      <c r="M2011">
        <f>IF(L2011&gt;N(L2010),L2011,"")</f>
        <v/>
      </c>
      <c r="N2011">
        <f>N(N2010)+IF(AND('💰 BÁO GIÁ'!$C$27&lt;&gt;"",OR(ISNUMBER(SEARCH('💰 BÁO GIÁ'!$C$27,$A2011)),ISNUMBER(SEARCH('💰 BÁO GIÁ'!$C$27,$B2011)))),1,0)</f>
        <v/>
      </c>
      <c r="O2011">
        <f>IF(N2011&gt;N(N2010),N2011,"")</f>
        <v/>
      </c>
    </row>
    <row r="2012">
      <c r="A2012">
        <f>IF('🔧 XY LANH'!A968="","",'🔧 XY LANH'!A968)</f>
        <v/>
      </c>
      <c r="B2012">
        <f>IF('🔧 XY LANH'!A968="","",'🔧 XY LANH'!N968)</f>
        <v/>
      </c>
      <c r="C2012">
        <f>IF('🔧 XY LANH'!A968="","","Xy lanh")</f>
        <v/>
      </c>
      <c r="D2012">
        <f>IF('🔧 XY LANH'!A968="","",'🔧 XY LANH'!I968)</f>
        <v/>
      </c>
      <c r="E2012">
        <f>IF('🔧 XY LANH'!A968="","",'🔧 XY LANH'!#REF!)</f>
        <v/>
      </c>
      <c r="F2012">
        <f>IF('🔧 XY LANH'!A968="","",'🔧 XY LANH'!J968)</f>
        <v/>
      </c>
      <c r="G2012">
        <f>IF('🔧 XY LANH'!A968="","",'🔧 XY LANH'!K968)</f>
        <v/>
      </c>
      <c r="H2012">
        <f>IF('🔧 XY LANH'!A968="","",'🔧 XY LANH'!L968)</f>
        <v/>
      </c>
      <c r="I2012">
        <f>IF('🔧 XY LANH'!A968="","",'🔧 XY LANH'!M968)</f>
        <v/>
      </c>
      <c r="J2012">
        <f>IF('🔧 XY LANH'!A968="","",'🔧 XY LANH'!#REF!)</f>
        <v/>
      </c>
      <c r="L2012">
        <f>N(L2011)+IF(AND('🔎 TRA CỨU NHANH'!$C$2&lt;&gt;"",OR(ISNUMBER(SEARCH('🔎 TRA CỨU NHANH'!$C$2,$A2012)),ISNUMBER(SEARCH('🔎 TRA CỨU NHANH'!$C$2,$B2012)))),1,0)</f>
        <v/>
      </c>
      <c r="M2012">
        <f>IF(L2012&gt;N(L2011),L2012,"")</f>
        <v/>
      </c>
      <c r="N2012">
        <f>N(N2011)+IF(AND('💰 BÁO GIÁ'!$C$27&lt;&gt;"",OR(ISNUMBER(SEARCH('💰 BÁO GIÁ'!$C$27,$A2012)),ISNUMBER(SEARCH('💰 BÁO GIÁ'!$C$27,$B2012)))),1,0)</f>
        <v/>
      </c>
      <c r="O2012">
        <f>IF(N2012&gt;N(N2011),N2012,"")</f>
        <v/>
      </c>
    </row>
    <row r="2013">
      <c r="A2013">
        <f>IF('🔧 XY LANH'!A969="","",'🔧 XY LANH'!A969)</f>
        <v/>
      </c>
      <c r="B2013">
        <f>IF('🔧 XY LANH'!A969="","",'🔧 XY LANH'!N969)</f>
        <v/>
      </c>
      <c r="C2013">
        <f>IF('🔧 XY LANH'!A969="","","Xy lanh")</f>
        <v/>
      </c>
      <c r="D2013">
        <f>IF('🔧 XY LANH'!A969="","",'🔧 XY LANH'!I969)</f>
        <v/>
      </c>
      <c r="E2013">
        <f>IF('🔧 XY LANH'!A969="","",'🔧 XY LANH'!#REF!)</f>
        <v/>
      </c>
      <c r="F2013">
        <f>IF('🔧 XY LANH'!A969="","",'🔧 XY LANH'!J969)</f>
        <v/>
      </c>
      <c r="G2013">
        <f>IF('🔧 XY LANH'!A969="","",'🔧 XY LANH'!K969)</f>
        <v/>
      </c>
      <c r="H2013">
        <f>IF('🔧 XY LANH'!A969="","",'🔧 XY LANH'!L969)</f>
        <v/>
      </c>
      <c r="I2013">
        <f>IF('🔧 XY LANH'!A969="","",'🔧 XY LANH'!M969)</f>
        <v/>
      </c>
      <c r="J2013">
        <f>IF('🔧 XY LANH'!A969="","",'🔧 XY LANH'!#REF!)</f>
        <v/>
      </c>
      <c r="L2013">
        <f>N(L2012)+IF(AND('🔎 TRA CỨU NHANH'!$C$2&lt;&gt;"",OR(ISNUMBER(SEARCH('🔎 TRA CỨU NHANH'!$C$2,$A2013)),ISNUMBER(SEARCH('🔎 TRA CỨU NHANH'!$C$2,$B2013)))),1,0)</f>
        <v/>
      </c>
      <c r="M2013">
        <f>IF(L2013&gt;N(L2012),L2013,"")</f>
        <v/>
      </c>
      <c r="N2013">
        <f>N(N2012)+IF(AND('💰 BÁO GIÁ'!$C$27&lt;&gt;"",OR(ISNUMBER(SEARCH('💰 BÁO GIÁ'!$C$27,$A2013)),ISNUMBER(SEARCH('💰 BÁO GIÁ'!$C$27,$B2013)))),1,0)</f>
        <v/>
      </c>
      <c r="O2013">
        <f>IF(N2013&gt;N(N2012),N2013,"")</f>
        <v/>
      </c>
    </row>
    <row r="2014">
      <c r="A2014">
        <f>IF('🔧 XY LANH'!A970="","",'🔧 XY LANH'!A970)</f>
        <v/>
      </c>
      <c r="B2014">
        <f>IF('🔧 XY LANH'!A970="","",'🔧 XY LANH'!N970)</f>
        <v/>
      </c>
      <c r="C2014">
        <f>IF('🔧 XY LANH'!A970="","","Xy lanh")</f>
        <v/>
      </c>
      <c r="D2014">
        <f>IF('🔧 XY LANH'!A970="","",'🔧 XY LANH'!I970)</f>
        <v/>
      </c>
      <c r="E2014">
        <f>IF('🔧 XY LANH'!A970="","",'🔧 XY LANH'!#REF!)</f>
        <v/>
      </c>
      <c r="F2014">
        <f>IF('🔧 XY LANH'!A970="","",'🔧 XY LANH'!J970)</f>
        <v/>
      </c>
      <c r="G2014">
        <f>IF('🔧 XY LANH'!A970="","",'🔧 XY LANH'!K970)</f>
        <v/>
      </c>
      <c r="H2014">
        <f>IF('🔧 XY LANH'!A970="","",'🔧 XY LANH'!L970)</f>
        <v/>
      </c>
      <c r="I2014">
        <f>IF('🔧 XY LANH'!A970="","",'🔧 XY LANH'!M970)</f>
        <v/>
      </c>
      <c r="J2014">
        <f>IF('🔧 XY LANH'!A970="","",'🔧 XY LANH'!#REF!)</f>
        <v/>
      </c>
      <c r="L2014">
        <f>N(L2013)+IF(AND('🔎 TRA CỨU NHANH'!$C$2&lt;&gt;"",OR(ISNUMBER(SEARCH('🔎 TRA CỨU NHANH'!$C$2,$A2014)),ISNUMBER(SEARCH('🔎 TRA CỨU NHANH'!$C$2,$B2014)))),1,0)</f>
        <v/>
      </c>
      <c r="M2014">
        <f>IF(L2014&gt;N(L2013),L2014,"")</f>
        <v/>
      </c>
      <c r="N2014">
        <f>N(N2013)+IF(AND('💰 BÁO GIÁ'!$C$27&lt;&gt;"",OR(ISNUMBER(SEARCH('💰 BÁO GIÁ'!$C$27,$A2014)),ISNUMBER(SEARCH('💰 BÁO GIÁ'!$C$27,$B2014)))),1,0)</f>
        <v/>
      </c>
      <c r="O2014">
        <f>IF(N2014&gt;N(N2013),N2014,"")</f>
        <v/>
      </c>
    </row>
    <row r="2015">
      <c r="A2015">
        <f>IF('🔧 XY LANH'!A971="","",'🔧 XY LANH'!A971)</f>
        <v/>
      </c>
      <c r="B2015">
        <f>IF('🔧 XY LANH'!A971="","",'🔧 XY LANH'!N971)</f>
        <v/>
      </c>
      <c r="C2015">
        <f>IF('🔧 XY LANH'!A971="","","Xy lanh")</f>
        <v/>
      </c>
      <c r="D2015">
        <f>IF('🔧 XY LANH'!A971="","",'🔧 XY LANH'!I971)</f>
        <v/>
      </c>
      <c r="E2015">
        <f>IF('🔧 XY LANH'!A971="","",'🔧 XY LANH'!#REF!)</f>
        <v/>
      </c>
      <c r="F2015">
        <f>IF('🔧 XY LANH'!A971="","",'🔧 XY LANH'!J971)</f>
        <v/>
      </c>
      <c r="G2015">
        <f>IF('🔧 XY LANH'!A971="","",'🔧 XY LANH'!K971)</f>
        <v/>
      </c>
      <c r="H2015">
        <f>IF('🔧 XY LANH'!A971="","",'🔧 XY LANH'!L971)</f>
        <v/>
      </c>
      <c r="I2015">
        <f>IF('🔧 XY LANH'!A971="","",'🔧 XY LANH'!M971)</f>
        <v/>
      </c>
      <c r="J2015">
        <f>IF('🔧 XY LANH'!A971="","",'🔧 XY LANH'!#REF!)</f>
        <v/>
      </c>
      <c r="L2015">
        <f>N(L2014)+IF(AND('🔎 TRA CỨU NHANH'!$C$2&lt;&gt;"",OR(ISNUMBER(SEARCH('🔎 TRA CỨU NHANH'!$C$2,$A2015)),ISNUMBER(SEARCH('🔎 TRA CỨU NHANH'!$C$2,$B2015)))),1,0)</f>
        <v/>
      </c>
      <c r="M2015">
        <f>IF(L2015&gt;N(L2014),L2015,"")</f>
        <v/>
      </c>
      <c r="N2015">
        <f>N(N2014)+IF(AND('💰 BÁO GIÁ'!$C$27&lt;&gt;"",OR(ISNUMBER(SEARCH('💰 BÁO GIÁ'!$C$27,$A2015)),ISNUMBER(SEARCH('💰 BÁO GIÁ'!$C$27,$B2015)))),1,0)</f>
        <v/>
      </c>
      <c r="O2015">
        <f>IF(N2015&gt;N(N2014),N2015,"")</f>
        <v/>
      </c>
    </row>
    <row r="2016">
      <c r="A2016">
        <f>IF('🔧 XY LANH'!A972="","",'🔧 XY LANH'!A972)</f>
        <v/>
      </c>
      <c r="B2016">
        <f>IF('🔧 XY LANH'!A972="","",'🔧 XY LANH'!N972)</f>
        <v/>
      </c>
      <c r="C2016">
        <f>IF('🔧 XY LANH'!A972="","","Xy lanh")</f>
        <v/>
      </c>
      <c r="D2016">
        <f>IF('🔧 XY LANH'!A972="","",'🔧 XY LANH'!I972)</f>
        <v/>
      </c>
      <c r="E2016">
        <f>IF('🔧 XY LANH'!A972="","",'🔧 XY LANH'!#REF!)</f>
        <v/>
      </c>
      <c r="F2016">
        <f>IF('🔧 XY LANH'!A972="","",'🔧 XY LANH'!J972)</f>
        <v/>
      </c>
      <c r="G2016">
        <f>IF('🔧 XY LANH'!A972="","",'🔧 XY LANH'!K972)</f>
        <v/>
      </c>
      <c r="H2016">
        <f>IF('🔧 XY LANH'!A972="","",'🔧 XY LANH'!L972)</f>
        <v/>
      </c>
      <c r="I2016">
        <f>IF('🔧 XY LANH'!A972="","",'🔧 XY LANH'!M972)</f>
        <v/>
      </c>
      <c r="J2016">
        <f>IF('🔧 XY LANH'!A972="","",'🔧 XY LANH'!#REF!)</f>
        <v/>
      </c>
      <c r="L2016">
        <f>N(L2015)+IF(AND('🔎 TRA CỨU NHANH'!$C$2&lt;&gt;"",OR(ISNUMBER(SEARCH('🔎 TRA CỨU NHANH'!$C$2,$A2016)),ISNUMBER(SEARCH('🔎 TRA CỨU NHANH'!$C$2,$B2016)))),1,0)</f>
        <v/>
      </c>
      <c r="M2016">
        <f>IF(L2016&gt;N(L2015),L2016,"")</f>
        <v/>
      </c>
      <c r="N2016">
        <f>N(N2015)+IF(AND('💰 BÁO GIÁ'!$C$27&lt;&gt;"",OR(ISNUMBER(SEARCH('💰 BÁO GIÁ'!$C$27,$A2016)),ISNUMBER(SEARCH('💰 BÁO GIÁ'!$C$27,$B2016)))),1,0)</f>
        <v/>
      </c>
      <c r="O2016">
        <f>IF(N2016&gt;N(N2015),N2016,"")</f>
        <v/>
      </c>
    </row>
    <row r="2017">
      <c r="A2017">
        <f>IF('🔧 XY LANH'!A973="","",'🔧 XY LANH'!A973)</f>
        <v/>
      </c>
      <c r="B2017">
        <f>IF('🔧 XY LANH'!A973="","",'🔧 XY LANH'!N973)</f>
        <v/>
      </c>
      <c r="C2017">
        <f>IF('🔧 XY LANH'!A973="","","Xy lanh")</f>
        <v/>
      </c>
      <c r="D2017">
        <f>IF('🔧 XY LANH'!A973="","",'🔧 XY LANH'!I973)</f>
        <v/>
      </c>
      <c r="E2017">
        <f>IF('🔧 XY LANH'!A973="","",'🔧 XY LANH'!#REF!)</f>
        <v/>
      </c>
      <c r="F2017">
        <f>IF('🔧 XY LANH'!A973="","",'🔧 XY LANH'!J973)</f>
        <v/>
      </c>
      <c r="G2017">
        <f>IF('🔧 XY LANH'!A973="","",'🔧 XY LANH'!K973)</f>
        <v/>
      </c>
      <c r="H2017">
        <f>IF('🔧 XY LANH'!A973="","",'🔧 XY LANH'!L973)</f>
        <v/>
      </c>
      <c r="I2017">
        <f>IF('🔧 XY LANH'!A973="","",'🔧 XY LANH'!M973)</f>
        <v/>
      </c>
      <c r="J2017">
        <f>IF('🔧 XY LANH'!A973="","",'🔧 XY LANH'!#REF!)</f>
        <v/>
      </c>
      <c r="L2017">
        <f>N(L2016)+IF(AND('🔎 TRA CỨU NHANH'!$C$2&lt;&gt;"",OR(ISNUMBER(SEARCH('🔎 TRA CỨU NHANH'!$C$2,$A2017)),ISNUMBER(SEARCH('🔎 TRA CỨU NHANH'!$C$2,$B2017)))),1,0)</f>
        <v/>
      </c>
      <c r="M2017">
        <f>IF(L2017&gt;N(L2016),L2017,"")</f>
        <v/>
      </c>
      <c r="N2017">
        <f>N(N2016)+IF(AND('💰 BÁO GIÁ'!$C$27&lt;&gt;"",OR(ISNUMBER(SEARCH('💰 BÁO GIÁ'!$C$27,$A2017)),ISNUMBER(SEARCH('💰 BÁO GIÁ'!$C$27,$B2017)))),1,0)</f>
        <v/>
      </c>
      <c r="O2017">
        <f>IF(N2017&gt;N(N2016),N2017,"")</f>
        <v/>
      </c>
    </row>
    <row r="2018">
      <c r="A2018">
        <f>IF('🔧 XY LANH'!A974="","",'🔧 XY LANH'!A974)</f>
        <v/>
      </c>
      <c r="B2018">
        <f>IF('🔧 XY LANH'!A974="","",'🔧 XY LANH'!N974)</f>
        <v/>
      </c>
      <c r="C2018">
        <f>IF('🔧 XY LANH'!A974="","","Xy lanh")</f>
        <v/>
      </c>
      <c r="D2018">
        <f>IF('🔧 XY LANH'!A974="","",'🔧 XY LANH'!I974)</f>
        <v/>
      </c>
      <c r="E2018">
        <f>IF('🔧 XY LANH'!A974="","",'🔧 XY LANH'!#REF!)</f>
        <v/>
      </c>
      <c r="F2018">
        <f>IF('🔧 XY LANH'!A974="","",'🔧 XY LANH'!J974)</f>
        <v/>
      </c>
      <c r="G2018">
        <f>IF('🔧 XY LANH'!A974="","",'🔧 XY LANH'!K974)</f>
        <v/>
      </c>
      <c r="H2018">
        <f>IF('🔧 XY LANH'!A974="","",'🔧 XY LANH'!L974)</f>
        <v/>
      </c>
      <c r="I2018">
        <f>IF('🔧 XY LANH'!A974="","",'🔧 XY LANH'!M974)</f>
        <v/>
      </c>
      <c r="J2018">
        <f>IF('🔧 XY LANH'!A974="","",'🔧 XY LANH'!#REF!)</f>
        <v/>
      </c>
      <c r="L2018">
        <f>N(L2017)+IF(AND('🔎 TRA CỨU NHANH'!$C$2&lt;&gt;"",OR(ISNUMBER(SEARCH('🔎 TRA CỨU NHANH'!$C$2,$A2018)),ISNUMBER(SEARCH('🔎 TRA CỨU NHANH'!$C$2,$B2018)))),1,0)</f>
        <v/>
      </c>
      <c r="M2018">
        <f>IF(L2018&gt;N(L2017),L2018,"")</f>
        <v/>
      </c>
      <c r="N2018">
        <f>N(N2017)+IF(AND('💰 BÁO GIÁ'!$C$27&lt;&gt;"",OR(ISNUMBER(SEARCH('💰 BÁO GIÁ'!$C$27,$A2018)),ISNUMBER(SEARCH('💰 BÁO GIÁ'!$C$27,$B2018)))),1,0)</f>
        <v/>
      </c>
      <c r="O2018">
        <f>IF(N2018&gt;N(N2017),N2018,"")</f>
        <v/>
      </c>
    </row>
    <row r="2019">
      <c r="A2019">
        <f>IF('🔧 XY LANH'!A975="","",'🔧 XY LANH'!A975)</f>
        <v/>
      </c>
      <c r="B2019">
        <f>IF('🔧 XY LANH'!A975="","",'🔧 XY LANH'!N975)</f>
        <v/>
      </c>
      <c r="C2019">
        <f>IF('🔧 XY LANH'!A975="","","Xy lanh")</f>
        <v/>
      </c>
      <c r="D2019">
        <f>IF('🔧 XY LANH'!A975="","",'🔧 XY LANH'!I975)</f>
        <v/>
      </c>
      <c r="E2019">
        <f>IF('🔧 XY LANH'!A975="","",'🔧 XY LANH'!#REF!)</f>
        <v/>
      </c>
      <c r="F2019">
        <f>IF('🔧 XY LANH'!A975="","",'🔧 XY LANH'!J975)</f>
        <v/>
      </c>
      <c r="G2019">
        <f>IF('🔧 XY LANH'!A975="","",'🔧 XY LANH'!K975)</f>
        <v/>
      </c>
      <c r="H2019">
        <f>IF('🔧 XY LANH'!A975="","",'🔧 XY LANH'!L975)</f>
        <v/>
      </c>
      <c r="I2019">
        <f>IF('🔧 XY LANH'!A975="","",'🔧 XY LANH'!M975)</f>
        <v/>
      </c>
      <c r="J2019">
        <f>IF('🔧 XY LANH'!A975="","",'🔧 XY LANH'!#REF!)</f>
        <v/>
      </c>
      <c r="L2019">
        <f>N(L2018)+IF(AND('🔎 TRA CỨU NHANH'!$C$2&lt;&gt;"",OR(ISNUMBER(SEARCH('🔎 TRA CỨU NHANH'!$C$2,$A2019)),ISNUMBER(SEARCH('🔎 TRA CỨU NHANH'!$C$2,$B2019)))),1,0)</f>
        <v/>
      </c>
      <c r="M2019">
        <f>IF(L2019&gt;N(L2018),L2019,"")</f>
        <v/>
      </c>
      <c r="N2019">
        <f>N(N2018)+IF(AND('💰 BÁO GIÁ'!$C$27&lt;&gt;"",OR(ISNUMBER(SEARCH('💰 BÁO GIÁ'!$C$27,$A2019)),ISNUMBER(SEARCH('💰 BÁO GIÁ'!$C$27,$B2019)))),1,0)</f>
        <v/>
      </c>
      <c r="O2019">
        <f>IF(N2019&gt;N(N2018),N2019,"")</f>
        <v/>
      </c>
    </row>
    <row r="2020">
      <c r="A2020">
        <f>IF('🔧 XY LANH'!A976="","",'🔧 XY LANH'!A976)</f>
        <v/>
      </c>
      <c r="B2020">
        <f>IF('🔧 XY LANH'!A976="","",'🔧 XY LANH'!N976)</f>
        <v/>
      </c>
      <c r="C2020">
        <f>IF('🔧 XY LANH'!A976="","","Xy lanh")</f>
        <v/>
      </c>
      <c r="D2020">
        <f>IF('🔧 XY LANH'!A976="","",'🔧 XY LANH'!I976)</f>
        <v/>
      </c>
      <c r="E2020">
        <f>IF('🔧 XY LANH'!A976="","",'🔧 XY LANH'!#REF!)</f>
        <v/>
      </c>
      <c r="F2020">
        <f>IF('🔧 XY LANH'!A976="","",'🔧 XY LANH'!J976)</f>
        <v/>
      </c>
      <c r="G2020">
        <f>IF('🔧 XY LANH'!A976="","",'🔧 XY LANH'!K976)</f>
        <v/>
      </c>
      <c r="H2020">
        <f>IF('🔧 XY LANH'!A976="","",'🔧 XY LANH'!L976)</f>
        <v/>
      </c>
      <c r="I2020">
        <f>IF('🔧 XY LANH'!A976="","",'🔧 XY LANH'!M976)</f>
        <v/>
      </c>
      <c r="J2020">
        <f>IF('🔧 XY LANH'!A976="","",'🔧 XY LANH'!#REF!)</f>
        <v/>
      </c>
      <c r="L2020">
        <f>N(L2019)+IF(AND('🔎 TRA CỨU NHANH'!$C$2&lt;&gt;"",OR(ISNUMBER(SEARCH('🔎 TRA CỨU NHANH'!$C$2,$A2020)),ISNUMBER(SEARCH('🔎 TRA CỨU NHANH'!$C$2,$B2020)))),1,0)</f>
        <v/>
      </c>
      <c r="M2020">
        <f>IF(L2020&gt;N(L2019),L2020,"")</f>
        <v/>
      </c>
      <c r="N2020">
        <f>N(N2019)+IF(AND('💰 BÁO GIÁ'!$C$27&lt;&gt;"",OR(ISNUMBER(SEARCH('💰 BÁO GIÁ'!$C$27,$A2020)),ISNUMBER(SEARCH('💰 BÁO GIÁ'!$C$27,$B2020)))),1,0)</f>
        <v/>
      </c>
      <c r="O2020">
        <f>IF(N2020&gt;N(N2019),N2020,"")</f>
        <v/>
      </c>
    </row>
    <row r="2021">
      <c r="A2021">
        <f>IF('🔧 XY LANH'!A977="","",'🔧 XY LANH'!A977)</f>
        <v/>
      </c>
      <c r="B2021">
        <f>IF('🔧 XY LANH'!A977="","",'🔧 XY LANH'!N977)</f>
        <v/>
      </c>
      <c r="C2021">
        <f>IF('🔧 XY LANH'!A977="","","Xy lanh")</f>
        <v/>
      </c>
      <c r="D2021">
        <f>IF('🔧 XY LANH'!A977="","",'🔧 XY LANH'!I977)</f>
        <v/>
      </c>
      <c r="E2021">
        <f>IF('🔧 XY LANH'!A977="","",'🔧 XY LANH'!#REF!)</f>
        <v/>
      </c>
      <c r="F2021">
        <f>IF('🔧 XY LANH'!A977="","",'🔧 XY LANH'!J977)</f>
        <v/>
      </c>
      <c r="G2021">
        <f>IF('🔧 XY LANH'!A977="","",'🔧 XY LANH'!K977)</f>
        <v/>
      </c>
      <c r="H2021">
        <f>IF('🔧 XY LANH'!A977="","",'🔧 XY LANH'!L977)</f>
        <v/>
      </c>
      <c r="I2021">
        <f>IF('🔧 XY LANH'!A977="","",'🔧 XY LANH'!M977)</f>
        <v/>
      </c>
      <c r="J2021">
        <f>IF('🔧 XY LANH'!A977="","",'🔧 XY LANH'!#REF!)</f>
        <v/>
      </c>
      <c r="L2021">
        <f>N(L2020)+IF(AND('🔎 TRA CỨU NHANH'!$C$2&lt;&gt;"",OR(ISNUMBER(SEARCH('🔎 TRA CỨU NHANH'!$C$2,$A2021)),ISNUMBER(SEARCH('🔎 TRA CỨU NHANH'!$C$2,$B2021)))),1,0)</f>
        <v/>
      </c>
      <c r="M2021">
        <f>IF(L2021&gt;N(L2020),L2021,"")</f>
        <v/>
      </c>
      <c r="N2021">
        <f>N(N2020)+IF(AND('💰 BÁO GIÁ'!$C$27&lt;&gt;"",OR(ISNUMBER(SEARCH('💰 BÁO GIÁ'!$C$27,$A2021)),ISNUMBER(SEARCH('💰 BÁO GIÁ'!$C$27,$B2021)))),1,0)</f>
        <v/>
      </c>
      <c r="O2021">
        <f>IF(N2021&gt;N(N2020),N2021,"")</f>
        <v/>
      </c>
    </row>
    <row r="2022">
      <c r="A2022">
        <f>IF('🔧 XY LANH'!A978="","",'🔧 XY LANH'!A978)</f>
        <v/>
      </c>
      <c r="B2022">
        <f>IF('🔧 XY LANH'!A978="","",'🔧 XY LANH'!N978)</f>
        <v/>
      </c>
      <c r="C2022">
        <f>IF('🔧 XY LANH'!A978="","","Xy lanh")</f>
        <v/>
      </c>
      <c r="D2022">
        <f>IF('🔧 XY LANH'!A978="","",'🔧 XY LANH'!I978)</f>
        <v/>
      </c>
      <c r="E2022">
        <f>IF('🔧 XY LANH'!A978="","",'🔧 XY LANH'!#REF!)</f>
        <v/>
      </c>
      <c r="F2022">
        <f>IF('🔧 XY LANH'!A978="","",'🔧 XY LANH'!J978)</f>
        <v/>
      </c>
      <c r="G2022">
        <f>IF('🔧 XY LANH'!A978="","",'🔧 XY LANH'!K978)</f>
        <v/>
      </c>
      <c r="H2022">
        <f>IF('🔧 XY LANH'!A978="","",'🔧 XY LANH'!L978)</f>
        <v/>
      </c>
      <c r="I2022">
        <f>IF('🔧 XY LANH'!A978="","",'🔧 XY LANH'!M978)</f>
        <v/>
      </c>
      <c r="J2022">
        <f>IF('🔧 XY LANH'!A978="","",'🔧 XY LANH'!#REF!)</f>
        <v/>
      </c>
      <c r="L2022">
        <f>N(L2021)+IF(AND('🔎 TRA CỨU NHANH'!$C$2&lt;&gt;"",OR(ISNUMBER(SEARCH('🔎 TRA CỨU NHANH'!$C$2,$A2022)),ISNUMBER(SEARCH('🔎 TRA CỨU NHANH'!$C$2,$B2022)))),1,0)</f>
        <v/>
      </c>
      <c r="M2022">
        <f>IF(L2022&gt;N(L2021),L2022,"")</f>
        <v/>
      </c>
      <c r="N2022">
        <f>N(N2021)+IF(AND('💰 BÁO GIÁ'!$C$27&lt;&gt;"",OR(ISNUMBER(SEARCH('💰 BÁO GIÁ'!$C$27,$A2022)),ISNUMBER(SEARCH('💰 BÁO GIÁ'!$C$27,$B2022)))),1,0)</f>
        <v/>
      </c>
      <c r="O2022">
        <f>IF(N2022&gt;N(N2021),N2022,"")</f>
        <v/>
      </c>
    </row>
    <row r="2023">
      <c r="A2023">
        <f>IF('🔧 XY LANH'!A979="","",'🔧 XY LANH'!A979)</f>
        <v/>
      </c>
      <c r="B2023">
        <f>IF('🔧 XY LANH'!A979="","",'🔧 XY LANH'!N979)</f>
        <v/>
      </c>
      <c r="C2023">
        <f>IF('🔧 XY LANH'!A979="","","Xy lanh")</f>
        <v/>
      </c>
      <c r="D2023">
        <f>IF('🔧 XY LANH'!A979="","",'🔧 XY LANH'!I979)</f>
        <v/>
      </c>
      <c r="E2023">
        <f>IF('🔧 XY LANH'!A979="","",'🔧 XY LANH'!#REF!)</f>
        <v/>
      </c>
      <c r="F2023">
        <f>IF('🔧 XY LANH'!A979="","",'🔧 XY LANH'!J979)</f>
        <v/>
      </c>
      <c r="G2023">
        <f>IF('🔧 XY LANH'!A979="","",'🔧 XY LANH'!K979)</f>
        <v/>
      </c>
      <c r="H2023">
        <f>IF('🔧 XY LANH'!A979="","",'🔧 XY LANH'!L979)</f>
        <v/>
      </c>
      <c r="I2023">
        <f>IF('🔧 XY LANH'!A979="","",'🔧 XY LANH'!M979)</f>
        <v/>
      </c>
      <c r="J2023">
        <f>IF('🔧 XY LANH'!A979="","",'🔧 XY LANH'!#REF!)</f>
        <v/>
      </c>
      <c r="L2023">
        <f>N(L2022)+IF(AND('🔎 TRA CỨU NHANH'!$C$2&lt;&gt;"",OR(ISNUMBER(SEARCH('🔎 TRA CỨU NHANH'!$C$2,$A2023)),ISNUMBER(SEARCH('🔎 TRA CỨU NHANH'!$C$2,$B2023)))),1,0)</f>
        <v/>
      </c>
      <c r="M2023">
        <f>IF(L2023&gt;N(L2022),L2023,"")</f>
        <v/>
      </c>
      <c r="N2023">
        <f>N(N2022)+IF(AND('💰 BÁO GIÁ'!$C$27&lt;&gt;"",OR(ISNUMBER(SEARCH('💰 BÁO GIÁ'!$C$27,$A2023)),ISNUMBER(SEARCH('💰 BÁO GIÁ'!$C$27,$B2023)))),1,0)</f>
        <v/>
      </c>
      <c r="O2023">
        <f>IF(N2023&gt;N(N2022),N2023,"")</f>
        <v/>
      </c>
    </row>
    <row r="2024">
      <c r="A2024">
        <f>IF('🔧 XY LANH'!A980="","",'🔧 XY LANH'!A980)</f>
        <v/>
      </c>
      <c r="B2024">
        <f>IF('🔧 XY LANH'!A980="","",'🔧 XY LANH'!N980)</f>
        <v/>
      </c>
      <c r="C2024">
        <f>IF('🔧 XY LANH'!A980="","","Xy lanh")</f>
        <v/>
      </c>
      <c r="D2024">
        <f>IF('🔧 XY LANH'!A980="","",'🔧 XY LANH'!I980)</f>
        <v/>
      </c>
      <c r="E2024">
        <f>IF('🔧 XY LANH'!A980="","",'🔧 XY LANH'!#REF!)</f>
        <v/>
      </c>
      <c r="F2024">
        <f>IF('🔧 XY LANH'!A980="","",'🔧 XY LANH'!J980)</f>
        <v/>
      </c>
      <c r="G2024">
        <f>IF('🔧 XY LANH'!A980="","",'🔧 XY LANH'!K980)</f>
        <v/>
      </c>
      <c r="H2024">
        <f>IF('🔧 XY LANH'!A980="","",'🔧 XY LANH'!L980)</f>
        <v/>
      </c>
      <c r="I2024">
        <f>IF('🔧 XY LANH'!A980="","",'🔧 XY LANH'!M980)</f>
        <v/>
      </c>
      <c r="J2024">
        <f>IF('🔧 XY LANH'!A980="","",'🔧 XY LANH'!#REF!)</f>
        <v/>
      </c>
      <c r="L2024">
        <f>N(L2023)+IF(AND('🔎 TRA CỨU NHANH'!$C$2&lt;&gt;"",OR(ISNUMBER(SEARCH('🔎 TRA CỨU NHANH'!$C$2,$A2024)),ISNUMBER(SEARCH('🔎 TRA CỨU NHANH'!$C$2,$B2024)))),1,0)</f>
        <v/>
      </c>
      <c r="M2024">
        <f>IF(L2024&gt;N(L2023),L2024,"")</f>
        <v/>
      </c>
      <c r="N2024">
        <f>N(N2023)+IF(AND('💰 BÁO GIÁ'!$C$27&lt;&gt;"",OR(ISNUMBER(SEARCH('💰 BÁO GIÁ'!$C$27,$A2024)),ISNUMBER(SEARCH('💰 BÁO GIÁ'!$C$27,$B2024)))),1,0)</f>
        <v/>
      </c>
      <c r="O2024">
        <f>IF(N2024&gt;N(N2023),N2024,"")</f>
        <v/>
      </c>
    </row>
    <row r="2025">
      <c r="A2025">
        <f>IF('🔧 XY LANH'!A981="","",'🔧 XY LANH'!A981)</f>
        <v/>
      </c>
      <c r="B2025">
        <f>IF('🔧 XY LANH'!A981="","",'🔧 XY LANH'!N981)</f>
        <v/>
      </c>
      <c r="C2025">
        <f>IF('🔧 XY LANH'!A981="","","Xy lanh")</f>
        <v/>
      </c>
      <c r="D2025">
        <f>IF('🔧 XY LANH'!A981="","",'🔧 XY LANH'!I981)</f>
        <v/>
      </c>
      <c r="E2025">
        <f>IF('🔧 XY LANH'!A981="","",'🔧 XY LANH'!#REF!)</f>
        <v/>
      </c>
      <c r="F2025">
        <f>IF('🔧 XY LANH'!A981="","",'🔧 XY LANH'!J981)</f>
        <v/>
      </c>
      <c r="G2025">
        <f>IF('🔧 XY LANH'!A981="","",'🔧 XY LANH'!K981)</f>
        <v/>
      </c>
      <c r="H2025">
        <f>IF('🔧 XY LANH'!A981="","",'🔧 XY LANH'!L981)</f>
        <v/>
      </c>
      <c r="I2025">
        <f>IF('🔧 XY LANH'!A981="","",'🔧 XY LANH'!M981)</f>
        <v/>
      </c>
      <c r="J2025">
        <f>IF('🔧 XY LANH'!A981="","",'🔧 XY LANH'!#REF!)</f>
        <v/>
      </c>
      <c r="L2025">
        <f>N(L2024)+IF(AND('🔎 TRA CỨU NHANH'!$C$2&lt;&gt;"",OR(ISNUMBER(SEARCH('🔎 TRA CỨU NHANH'!$C$2,$A2025)),ISNUMBER(SEARCH('🔎 TRA CỨU NHANH'!$C$2,$B2025)))),1,0)</f>
        <v/>
      </c>
      <c r="M2025">
        <f>IF(L2025&gt;N(L2024),L2025,"")</f>
        <v/>
      </c>
      <c r="N2025">
        <f>N(N2024)+IF(AND('💰 BÁO GIÁ'!$C$27&lt;&gt;"",OR(ISNUMBER(SEARCH('💰 BÁO GIÁ'!$C$27,$A2025)),ISNUMBER(SEARCH('💰 BÁO GIÁ'!$C$27,$B2025)))),1,0)</f>
        <v/>
      </c>
      <c r="O2025">
        <f>IF(N2025&gt;N(N2024),N2025,"")</f>
        <v/>
      </c>
    </row>
    <row r="2026">
      <c r="A2026">
        <f>IF('🔧 XY LANH'!A982="","",'🔧 XY LANH'!A982)</f>
        <v/>
      </c>
      <c r="B2026">
        <f>IF('🔧 XY LANH'!A982="","",'🔧 XY LANH'!N982)</f>
        <v/>
      </c>
      <c r="C2026">
        <f>IF('🔧 XY LANH'!A982="","","Xy lanh")</f>
        <v/>
      </c>
      <c r="D2026">
        <f>IF('🔧 XY LANH'!A982="","",'🔧 XY LANH'!I982)</f>
        <v/>
      </c>
      <c r="E2026">
        <f>IF('🔧 XY LANH'!A982="","",'🔧 XY LANH'!#REF!)</f>
        <v/>
      </c>
      <c r="F2026">
        <f>IF('🔧 XY LANH'!A982="","",'🔧 XY LANH'!J982)</f>
        <v/>
      </c>
      <c r="G2026">
        <f>IF('🔧 XY LANH'!A982="","",'🔧 XY LANH'!K982)</f>
        <v/>
      </c>
      <c r="H2026">
        <f>IF('🔧 XY LANH'!A982="","",'🔧 XY LANH'!L982)</f>
        <v/>
      </c>
      <c r="I2026">
        <f>IF('🔧 XY LANH'!A982="","",'🔧 XY LANH'!M982)</f>
        <v/>
      </c>
      <c r="J2026">
        <f>IF('🔧 XY LANH'!A982="","",'🔧 XY LANH'!#REF!)</f>
        <v/>
      </c>
      <c r="L2026">
        <f>N(L2025)+IF(AND('🔎 TRA CỨU NHANH'!$C$2&lt;&gt;"",OR(ISNUMBER(SEARCH('🔎 TRA CỨU NHANH'!$C$2,$A2026)),ISNUMBER(SEARCH('🔎 TRA CỨU NHANH'!$C$2,$B2026)))),1,0)</f>
        <v/>
      </c>
      <c r="M2026">
        <f>IF(L2026&gt;N(L2025),L2026,"")</f>
        <v/>
      </c>
      <c r="N2026">
        <f>N(N2025)+IF(AND('💰 BÁO GIÁ'!$C$27&lt;&gt;"",OR(ISNUMBER(SEARCH('💰 BÁO GIÁ'!$C$27,$A2026)),ISNUMBER(SEARCH('💰 BÁO GIÁ'!$C$27,$B2026)))),1,0)</f>
        <v/>
      </c>
      <c r="O2026">
        <f>IF(N2026&gt;N(N2025),N2026,"")</f>
        <v/>
      </c>
    </row>
    <row r="2027">
      <c r="A2027">
        <f>IF('🔧 XY LANH'!A983="","",'🔧 XY LANH'!A983)</f>
        <v/>
      </c>
      <c r="B2027">
        <f>IF('🔧 XY LANH'!A983="","",'🔧 XY LANH'!N983)</f>
        <v/>
      </c>
      <c r="C2027">
        <f>IF('🔧 XY LANH'!A983="","","Xy lanh")</f>
        <v/>
      </c>
      <c r="D2027">
        <f>IF('🔧 XY LANH'!A983="","",'🔧 XY LANH'!I983)</f>
        <v/>
      </c>
      <c r="E2027">
        <f>IF('🔧 XY LANH'!A983="","",'🔧 XY LANH'!#REF!)</f>
        <v/>
      </c>
      <c r="F2027">
        <f>IF('🔧 XY LANH'!A983="","",'🔧 XY LANH'!J983)</f>
        <v/>
      </c>
      <c r="G2027">
        <f>IF('🔧 XY LANH'!A983="","",'🔧 XY LANH'!K983)</f>
        <v/>
      </c>
      <c r="H2027">
        <f>IF('🔧 XY LANH'!A983="","",'🔧 XY LANH'!L983)</f>
        <v/>
      </c>
      <c r="I2027">
        <f>IF('🔧 XY LANH'!A983="","",'🔧 XY LANH'!M983)</f>
        <v/>
      </c>
      <c r="J2027">
        <f>IF('🔧 XY LANH'!A983="","",'🔧 XY LANH'!#REF!)</f>
        <v/>
      </c>
      <c r="L2027">
        <f>N(L2026)+IF(AND('🔎 TRA CỨU NHANH'!$C$2&lt;&gt;"",OR(ISNUMBER(SEARCH('🔎 TRA CỨU NHANH'!$C$2,$A2027)),ISNUMBER(SEARCH('🔎 TRA CỨU NHANH'!$C$2,$B2027)))),1,0)</f>
        <v/>
      </c>
      <c r="M2027">
        <f>IF(L2027&gt;N(L2026),L2027,"")</f>
        <v/>
      </c>
      <c r="N2027">
        <f>N(N2026)+IF(AND('💰 BÁO GIÁ'!$C$27&lt;&gt;"",OR(ISNUMBER(SEARCH('💰 BÁO GIÁ'!$C$27,$A2027)),ISNUMBER(SEARCH('💰 BÁO GIÁ'!$C$27,$B2027)))),1,0)</f>
        <v/>
      </c>
      <c r="O2027">
        <f>IF(N2027&gt;N(N2026),N2027,"")</f>
        <v/>
      </c>
    </row>
    <row r="2028">
      <c r="A2028">
        <f>IF('🔧 XY LANH'!A984="","",'🔧 XY LANH'!A984)</f>
        <v/>
      </c>
      <c r="B2028">
        <f>IF('🔧 XY LANH'!A984="","",'🔧 XY LANH'!N984)</f>
        <v/>
      </c>
      <c r="C2028">
        <f>IF('🔧 XY LANH'!A984="","","Xy lanh")</f>
        <v/>
      </c>
      <c r="D2028">
        <f>IF('🔧 XY LANH'!A984="","",'🔧 XY LANH'!I984)</f>
        <v/>
      </c>
      <c r="E2028">
        <f>IF('🔧 XY LANH'!A984="","",'🔧 XY LANH'!#REF!)</f>
        <v/>
      </c>
      <c r="F2028">
        <f>IF('🔧 XY LANH'!A984="","",'🔧 XY LANH'!J984)</f>
        <v/>
      </c>
      <c r="G2028">
        <f>IF('🔧 XY LANH'!A984="","",'🔧 XY LANH'!K984)</f>
        <v/>
      </c>
      <c r="H2028">
        <f>IF('🔧 XY LANH'!A984="","",'🔧 XY LANH'!L984)</f>
        <v/>
      </c>
      <c r="I2028">
        <f>IF('🔧 XY LANH'!A984="","",'🔧 XY LANH'!M984)</f>
        <v/>
      </c>
      <c r="J2028">
        <f>IF('🔧 XY LANH'!A984="","",'🔧 XY LANH'!#REF!)</f>
        <v/>
      </c>
      <c r="L2028">
        <f>N(L2027)+IF(AND('🔎 TRA CỨU NHANH'!$C$2&lt;&gt;"",OR(ISNUMBER(SEARCH('🔎 TRA CỨU NHANH'!$C$2,$A2028)),ISNUMBER(SEARCH('🔎 TRA CỨU NHANH'!$C$2,$B2028)))),1,0)</f>
        <v/>
      </c>
      <c r="M2028">
        <f>IF(L2028&gt;N(L2027),L2028,"")</f>
        <v/>
      </c>
      <c r="N2028">
        <f>N(N2027)+IF(AND('💰 BÁO GIÁ'!$C$27&lt;&gt;"",OR(ISNUMBER(SEARCH('💰 BÁO GIÁ'!$C$27,$A2028)),ISNUMBER(SEARCH('💰 BÁO GIÁ'!$C$27,$B2028)))),1,0)</f>
        <v/>
      </c>
      <c r="O2028">
        <f>IF(N2028&gt;N(N2027),N2028,"")</f>
        <v/>
      </c>
    </row>
    <row r="2029">
      <c r="A2029">
        <f>IF('🔧 XY LANH'!A985="","",'🔧 XY LANH'!A985)</f>
        <v/>
      </c>
      <c r="B2029">
        <f>IF('🔧 XY LANH'!A985="","",'🔧 XY LANH'!N985)</f>
        <v/>
      </c>
      <c r="C2029">
        <f>IF('🔧 XY LANH'!A985="","","Xy lanh")</f>
        <v/>
      </c>
      <c r="D2029">
        <f>IF('🔧 XY LANH'!A985="","",'🔧 XY LANH'!I985)</f>
        <v/>
      </c>
      <c r="E2029">
        <f>IF('🔧 XY LANH'!A985="","",'🔧 XY LANH'!#REF!)</f>
        <v/>
      </c>
      <c r="F2029">
        <f>IF('🔧 XY LANH'!A985="","",'🔧 XY LANH'!J985)</f>
        <v/>
      </c>
      <c r="G2029">
        <f>IF('🔧 XY LANH'!A985="","",'🔧 XY LANH'!K985)</f>
        <v/>
      </c>
      <c r="H2029">
        <f>IF('🔧 XY LANH'!A985="","",'🔧 XY LANH'!L985)</f>
        <v/>
      </c>
      <c r="I2029">
        <f>IF('🔧 XY LANH'!A985="","",'🔧 XY LANH'!M985)</f>
        <v/>
      </c>
      <c r="J2029">
        <f>IF('🔧 XY LANH'!A985="","",'🔧 XY LANH'!#REF!)</f>
        <v/>
      </c>
      <c r="L2029">
        <f>N(L2028)+IF(AND('🔎 TRA CỨU NHANH'!$C$2&lt;&gt;"",OR(ISNUMBER(SEARCH('🔎 TRA CỨU NHANH'!$C$2,$A2029)),ISNUMBER(SEARCH('🔎 TRA CỨU NHANH'!$C$2,$B2029)))),1,0)</f>
        <v/>
      </c>
      <c r="M2029">
        <f>IF(L2029&gt;N(L2028),L2029,"")</f>
        <v/>
      </c>
      <c r="N2029">
        <f>N(N2028)+IF(AND('💰 BÁO GIÁ'!$C$27&lt;&gt;"",OR(ISNUMBER(SEARCH('💰 BÁO GIÁ'!$C$27,$A2029)),ISNUMBER(SEARCH('💰 BÁO GIÁ'!$C$27,$B2029)))),1,0)</f>
        <v/>
      </c>
      <c r="O2029">
        <f>IF(N2029&gt;N(N2028),N2029,"")</f>
        <v/>
      </c>
    </row>
    <row r="2030">
      <c r="A2030">
        <f>IF('🔧 XY LANH'!A986="","",'🔧 XY LANH'!A986)</f>
        <v/>
      </c>
      <c r="B2030">
        <f>IF('🔧 XY LANH'!A986="","",'🔧 XY LANH'!N986)</f>
        <v/>
      </c>
      <c r="C2030">
        <f>IF('🔧 XY LANH'!A986="","","Xy lanh")</f>
        <v/>
      </c>
      <c r="D2030">
        <f>IF('🔧 XY LANH'!A986="","",'🔧 XY LANH'!I986)</f>
        <v/>
      </c>
      <c r="E2030">
        <f>IF('🔧 XY LANH'!A986="","",'🔧 XY LANH'!#REF!)</f>
        <v/>
      </c>
      <c r="F2030">
        <f>IF('🔧 XY LANH'!A986="","",'🔧 XY LANH'!J986)</f>
        <v/>
      </c>
      <c r="G2030">
        <f>IF('🔧 XY LANH'!A986="","",'🔧 XY LANH'!K986)</f>
        <v/>
      </c>
      <c r="H2030">
        <f>IF('🔧 XY LANH'!A986="","",'🔧 XY LANH'!L986)</f>
        <v/>
      </c>
      <c r="I2030">
        <f>IF('🔧 XY LANH'!A986="","",'🔧 XY LANH'!M986)</f>
        <v/>
      </c>
      <c r="J2030">
        <f>IF('🔧 XY LANH'!A986="","",'🔧 XY LANH'!#REF!)</f>
        <v/>
      </c>
      <c r="L2030">
        <f>N(L2029)+IF(AND('🔎 TRA CỨU NHANH'!$C$2&lt;&gt;"",OR(ISNUMBER(SEARCH('🔎 TRA CỨU NHANH'!$C$2,$A2030)),ISNUMBER(SEARCH('🔎 TRA CỨU NHANH'!$C$2,$B2030)))),1,0)</f>
        <v/>
      </c>
      <c r="M2030">
        <f>IF(L2030&gt;N(L2029),L2030,"")</f>
        <v/>
      </c>
      <c r="N2030">
        <f>N(N2029)+IF(AND('💰 BÁO GIÁ'!$C$27&lt;&gt;"",OR(ISNUMBER(SEARCH('💰 BÁO GIÁ'!$C$27,$A2030)),ISNUMBER(SEARCH('💰 BÁO GIÁ'!$C$27,$B2030)))),1,0)</f>
        <v/>
      </c>
      <c r="O2030">
        <f>IF(N2030&gt;N(N2029),N2030,"")</f>
        <v/>
      </c>
    </row>
    <row r="2031">
      <c r="A2031">
        <f>IF('🔧 XY LANH'!A987="","",'🔧 XY LANH'!A987)</f>
        <v/>
      </c>
      <c r="B2031">
        <f>IF('🔧 XY LANH'!A987="","",'🔧 XY LANH'!N987)</f>
        <v/>
      </c>
      <c r="C2031">
        <f>IF('🔧 XY LANH'!A987="","","Xy lanh")</f>
        <v/>
      </c>
      <c r="D2031">
        <f>IF('🔧 XY LANH'!A987="","",'🔧 XY LANH'!I987)</f>
        <v/>
      </c>
      <c r="E2031">
        <f>IF('🔧 XY LANH'!A987="","",'🔧 XY LANH'!#REF!)</f>
        <v/>
      </c>
      <c r="F2031">
        <f>IF('🔧 XY LANH'!A987="","",'🔧 XY LANH'!J987)</f>
        <v/>
      </c>
      <c r="G2031">
        <f>IF('🔧 XY LANH'!A987="","",'🔧 XY LANH'!K987)</f>
        <v/>
      </c>
      <c r="H2031">
        <f>IF('🔧 XY LANH'!A987="","",'🔧 XY LANH'!L987)</f>
        <v/>
      </c>
      <c r="I2031">
        <f>IF('🔧 XY LANH'!A987="","",'🔧 XY LANH'!M987)</f>
        <v/>
      </c>
      <c r="J2031">
        <f>IF('🔧 XY LANH'!A987="","",'🔧 XY LANH'!#REF!)</f>
        <v/>
      </c>
      <c r="L2031">
        <f>N(L2030)+IF(AND('🔎 TRA CỨU NHANH'!$C$2&lt;&gt;"",OR(ISNUMBER(SEARCH('🔎 TRA CỨU NHANH'!$C$2,$A2031)),ISNUMBER(SEARCH('🔎 TRA CỨU NHANH'!$C$2,$B2031)))),1,0)</f>
        <v/>
      </c>
      <c r="M2031">
        <f>IF(L2031&gt;N(L2030),L2031,"")</f>
        <v/>
      </c>
      <c r="N2031">
        <f>N(N2030)+IF(AND('💰 BÁO GIÁ'!$C$27&lt;&gt;"",OR(ISNUMBER(SEARCH('💰 BÁO GIÁ'!$C$27,$A2031)),ISNUMBER(SEARCH('💰 BÁO GIÁ'!$C$27,$B2031)))),1,0)</f>
        <v/>
      </c>
      <c r="O2031">
        <f>IF(N2031&gt;N(N2030),N2031,"")</f>
        <v/>
      </c>
    </row>
    <row r="2032">
      <c r="A2032">
        <f>IF('🔧 XY LANH'!A988="","",'🔧 XY LANH'!A988)</f>
        <v/>
      </c>
      <c r="B2032">
        <f>IF('🔧 XY LANH'!A988="","",'🔧 XY LANH'!N988)</f>
        <v/>
      </c>
      <c r="C2032">
        <f>IF('🔧 XY LANH'!A988="","","Xy lanh")</f>
        <v/>
      </c>
      <c r="D2032">
        <f>IF('🔧 XY LANH'!A988="","",'🔧 XY LANH'!I988)</f>
        <v/>
      </c>
      <c r="E2032">
        <f>IF('🔧 XY LANH'!A988="","",'🔧 XY LANH'!#REF!)</f>
        <v/>
      </c>
      <c r="F2032">
        <f>IF('🔧 XY LANH'!A988="","",'🔧 XY LANH'!J988)</f>
        <v/>
      </c>
      <c r="G2032">
        <f>IF('🔧 XY LANH'!A988="","",'🔧 XY LANH'!K988)</f>
        <v/>
      </c>
      <c r="H2032">
        <f>IF('🔧 XY LANH'!A988="","",'🔧 XY LANH'!L988)</f>
        <v/>
      </c>
      <c r="I2032">
        <f>IF('🔧 XY LANH'!A988="","",'🔧 XY LANH'!M988)</f>
        <v/>
      </c>
      <c r="J2032">
        <f>IF('🔧 XY LANH'!A988="","",'🔧 XY LANH'!#REF!)</f>
        <v/>
      </c>
      <c r="L2032">
        <f>N(L2031)+IF(AND('🔎 TRA CỨU NHANH'!$C$2&lt;&gt;"",OR(ISNUMBER(SEARCH('🔎 TRA CỨU NHANH'!$C$2,$A2032)),ISNUMBER(SEARCH('🔎 TRA CỨU NHANH'!$C$2,$B2032)))),1,0)</f>
        <v/>
      </c>
      <c r="M2032">
        <f>IF(L2032&gt;N(L2031),L2032,"")</f>
        <v/>
      </c>
      <c r="N2032">
        <f>N(N2031)+IF(AND('💰 BÁO GIÁ'!$C$27&lt;&gt;"",OR(ISNUMBER(SEARCH('💰 BÁO GIÁ'!$C$27,$A2032)),ISNUMBER(SEARCH('💰 BÁO GIÁ'!$C$27,$B2032)))),1,0)</f>
        <v/>
      </c>
      <c r="O2032">
        <f>IF(N2032&gt;N(N2031),N2032,"")</f>
        <v/>
      </c>
    </row>
    <row r="2033">
      <c r="A2033">
        <f>IF('🔧 XY LANH'!A989="","",'🔧 XY LANH'!A989)</f>
        <v/>
      </c>
      <c r="B2033">
        <f>IF('🔧 XY LANH'!A989="","",'🔧 XY LANH'!N989)</f>
        <v/>
      </c>
      <c r="C2033">
        <f>IF('🔧 XY LANH'!A989="","","Xy lanh")</f>
        <v/>
      </c>
      <c r="D2033">
        <f>IF('🔧 XY LANH'!A989="","",'🔧 XY LANH'!I989)</f>
        <v/>
      </c>
      <c r="E2033">
        <f>IF('🔧 XY LANH'!A989="","",'🔧 XY LANH'!#REF!)</f>
        <v/>
      </c>
      <c r="F2033">
        <f>IF('🔧 XY LANH'!A989="","",'🔧 XY LANH'!J989)</f>
        <v/>
      </c>
      <c r="G2033">
        <f>IF('🔧 XY LANH'!A989="","",'🔧 XY LANH'!K989)</f>
        <v/>
      </c>
      <c r="H2033">
        <f>IF('🔧 XY LANH'!A989="","",'🔧 XY LANH'!L989)</f>
        <v/>
      </c>
      <c r="I2033">
        <f>IF('🔧 XY LANH'!A989="","",'🔧 XY LANH'!M989)</f>
        <v/>
      </c>
      <c r="J2033">
        <f>IF('🔧 XY LANH'!A989="","",'🔧 XY LANH'!#REF!)</f>
        <v/>
      </c>
      <c r="L2033">
        <f>N(L2032)+IF(AND('🔎 TRA CỨU NHANH'!$C$2&lt;&gt;"",OR(ISNUMBER(SEARCH('🔎 TRA CỨU NHANH'!$C$2,$A2033)),ISNUMBER(SEARCH('🔎 TRA CỨU NHANH'!$C$2,$B2033)))),1,0)</f>
        <v/>
      </c>
      <c r="M2033">
        <f>IF(L2033&gt;N(L2032),L2033,"")</f>
        <v/>
      </c>
      <c r="N2033">
        <f>N(N2032)+IF(AND('💰 BÁO GIÁ'!$C$27&lt;&gt;"",OR(ISNUMBER(SEARCH('💰 BÁO GIÁ'!$C$27,$A2033)),ISNUMBER(SEARCH('💰 BÁO GIÁ'!$C$27,$B2033)))),1,0)</f>
        <v/>
      </c>
      <c r="O2033">
        <f>IF(N2033&gt;N(N2032),N2033,"")</f>
        <v/>
      </c>
    </row>
    <row r="2034">
      <c r="A2034">
        <f>IF('🔧 XY LANH'!A990="","",'🔧 XY LANH'!A990)</f>
        <v/>
      </c>
      <c r="B2034">
        <f>IF('🔧 XY LANH'!A990="","",'🔧 XY LANH'!N990)</f>
        <v/>
      </c>
      <c r="C2034">
        <f>IF('🔧 XY LANH'!A990="","","Xy lanh")</f>
        <v/>
      </c>
      <c r="D2034">
        <f>IF('🔧 XY LANH'!A990="","",'🔧 XY LANH'!I990)</f>
        <v/>
      </c>
      <c r="E2034">
        <f>IF('🔧 XY LANH'!A990="","",'🔧 XY LANH'!#REF!)</f>
        <v/>
      </c>
      <c r="F2034">
        <f>IF('🔧 XY LANH'!A990="","",'🔧 XY LANH'!J990)</f>
        <v/>
      </c>
      <c r="G2034">
        <f>IF('🔧 XY LANH'!A990="","",'🔧 XY LANH'!K990)</f>
        <v/>
      </c>
      <c r="H2034">
        <f>IF('🔧 XY LANH'!A990="","",'🔧 XY LANH'!L990)</f>
        <v/>
      </c>
      <c r="I2034">
        <f>IF('🔧 XY LANH'!A990="","",'🔧 XY LANH'!M990)</f>
        <v/>
      </c>
      <c r="J2034">
        <f>IF('🔧 XY LANH'!A990="","",'🔧 XY LANH'!#REF!)</f>
        <v/>
      </c>
      <c r="L2034">
        <f>N(L2033)+IF(AND('🔎 TRA CỨU NHANH'!$C$2&lt;&gt;"",OR(ISNUMBER(SEARCH('🔎 TRA CỨU NHANH'!$C$2,$A2034)),ISNUMBER(SEARCH('🔎 TRA CỨU NHANH'!$C$2,$B2034)))),1,0)</f>
        <v/>
      </c>
      <c r="M2034">
        <f>IF(L2034&gt;N(L2033),L2034,"")</f>
        <v/>
      </c>
      <c r="N2034">
        <f>N(N2033)+IF(AND('💰 BÁO GIÁ'!$C$27&lt;&gt;"",OR(ISNUMBER(SEARCH('💰 BÁO GIÁ'!$C$27,$A2034)),ISNUMBER(SEARCH('💰 BÁO GIÁ'!$C$27,$B2034)))),1,0)</f>
        <v/>
      </c>
      <c r="O2034">
        <f>IF(N2034&gt;N(N2033),N2034,"")</f>
        <v/>
      </c>
    </row>
    <row r="2035">
      <c r="A2035">
        <f>IF('🔧 XY LANH'!A991="","",'🔧 XY LANH'!A991)</f>
        <v/>
      </c>
      <c r="B2035">
        <f>IF('🔧 XY LANH'!A991="","",'🔧 XY LANH'!N991)</f>
        <v/>
      </c>
      <c r="C2035">
        <f>IF('🔧 XY LANH'!A991="","","Xy lanh")</f>
        <v/>
      </c>
      <c r="D2035">
        <f>IF('🔧 XY LANH'!A991="","",'🔧 XY LANH'!I991)</f>
        <v/>
      </c>
      <c r="E2035">
        <f>IF('🔧 XY LANH'!A991="","",'🔧 XY LANH'!#REF!)</f>
        <v/>
      </c>
      <c r="F2035">
        <f>IF('🔧 XY LANH'!A991="","",'🔧 XY LANH'!J991)</f>
        <v/>
      </c>
      <c r="G2035">
        <f>IF('🔧 XY LANH'!A991="","",'🔧 XY LANH'!K991)</f>
        <v/>
      </c>
      <c r="H2035">
        <f>IF('🔧 XY LANH'!A991="","",'🔧 XY LANH'!L991)</f>
        <v/>
      </c>
      <c r="I2035">
        <f>IF('🔧 XY LANH'!A991="","",'🔧 XY LANH'!M991)</f>
        <v/>
      </c>
      <c r="J2035">
        <f>IF('🔧 XY LANH'!A991="","",'🔧 XY LANH'!#REF!)</f>
        <v/>
      </c>
      <c r="L2035">
        <f>N(L2034)+IF(AND('🔎 TRA CỨU NHANH'!$C$2&lt;&gt;"",OR(ISNUMBER(SEARCH('🔎 TRA CỨU NHANH'!$C$2,$A2035)),ISNUMBER(SEARCH('🔎 TRA CỨU NHANH'!$C$2,$B2035)))),1,0)</f>
        <v/>
      </c>
      <c r="M2035">
        <f>IF(L2035&gt;N(L2034),L2035,"")</f>
        <v/>
      </c>
      <c r="N2035">
        <f>N(N2034)+IF(AND('💰 BÁO GIÁ'!$C$27&lt;&gt;"",OR(ISNUMBER(SEARCH('💰 BÁO GIÁ'!$C$27,$A2035)),ISNUMBER(SEARCH('💰 BÁO GIÁ'!$C$27,$B2035)))),1,0)</f>
        <v/>
      </c>
      <c r="O2035">
        <f>IF(N2035&gt;N(N2034),N2035,"")</f>
        <v/>
      </c>
    </row>
    <row r="2036">
      <c r="A2036">
        <f>IF('🔧 XY LANH'!A992="","",'🔧 XY LANH'!A992)</f>
        <v/>
      </c>
      <c r="B2036">
        <f>IF('🔧 XY LANH'!A992="","",'🔧 XY LANH'!N992)</f>
        <v/>
      </c>
      <c r="C2036">
        <f>IF('🔧 XY LANH'!A992="","","Xy lanh")</f>
        <v/>
      </c>
      <c r="D2036">
        <f>IF('🔧 XY LANH'!A992="","",'🔧 XY LANH'!I992)</f>
        <v/>
      </c>
      <c r="E2036">
        <f>IF('🔧 XY LANH'!A992="","",'🔧 XY LANH'!#REF!)</f>
        <v/>
      </c>
      <c r="F2036">
        <f>IF('🔧 XY LANH'!A992="","",'🔧 XY LANH'!J992)</f>
        <v/>
      </c>
      <c r="G2036">
        <f>IF('🔧 XY LANH'!A992="","",'🔧 XY LANH'!K992)</f>
        <v/>
      </c>
      <c r="H2036">
        <f>IF('🔧 XY LANH'!A992="","",'🔧 XY LANH'!L992)</f>
        <v/>
      </c>
      <c r="I2036">
        <f>IF('🔧 XY LANH'!A992="","",'🔧 XY LANH'!M992)</f>
        <v/>
      </c>
      <c r="J2036">
        <f>IF('🔧 XY LANH'!A992="","",'🔧 XY LANH'!#REF!)</f>
        <v/>
      </c>
      <c r="L2036">
        <f>N(L2035)+IF(AND('🔎 TRA CỨU NHANH'!$C$2&lt;&gt;"",OR(ISNUMBER(SEARCH('🔎 TRA CỨU NHANH'!$C$2,$A2036)),ISNUMBER(SEARCH('🔎 TRA CỨU NHANH'!$C$2,$B2036)))),1,0)</f>
        <v/>
      </c>
      <c r="M2036">
        <f>IF(L2036&gt;N(L2035),L2036,"")</f>
        <v/>
      </c>
      <c r="N2036">
        <f>N(N2035)+IF(AND('💰 BÁO GIÁ'!$C$27&lt;&gt;"",OR(ISNUMBER(SEARCH('💰 BÁO GIÁ'!$C$27,$A2036)),ISNUMBER(SEARCH('💰 BÁO GIÁ'!$C$27,$B2036)))),1,0)</f>
        <v/>
      </c>
      <c r="O2036">
        <f>IF(N2036&gt;N(N2035),N2036,"")</f>
        <v/>
      </c>
    </row>
    <row r="2037">
      <c r="A2037">
        <f>IF('🔧 XY LANH'!A993="","",'🔧 XY LANH'!A993)</f>
        <v/>
      </c>
      <c r="B2037">
        <f>IF('🔧 XY LANH'!A993="","",'🔧 XY LANH'!N993)</f>
        <v/>
      </c>
      <c r="C2037">
        <f>IF('🔧 XY LANH'!A993="","","Xy lanh")</f>
        <v/>
      </c>
      <c r="D2037">
        <f>IF('🔧 XY LANH'!A993="","",'🔧 XY LANH'!I993)</f>
        <v/>
      </c>
      <c r="E2037">
        <f>IF('🔧 XY LANH'!A993="","",'🔧 XY LANH'!#REF!)</f>
        <v/>
      </c>
      <c r="F2037">
        <f>IF('🔧 XY LANH'!A993="","",'🔧 XY LANH'!J993)</f>
        <v/>
      </c>
      <c r="G2037">
        <f>IF('🔧 XY LANH'!A993="","",'🔧 XY LANH'!K993)</f>
        <v/>
      </c>
      <c r="H2037">
        <f>IF('🔧 XY LANH'!A993="","",'🔧 XY LANH'!L993)</f>
        <v/>
      </c>
      <c r="I2037">
        <f>IF('🔧 XY LANH'!A993="","",'🔧 XY LANH'!M993)</f>
        <v/>
      </c>
      <c r="J2037">
        <f>IF('🔧 XY LANH'!A993="","",'🔧 XY LANH'!#REF!)</f>
        <v/>
      </c>
      <c r="L2037">
        <f>N(L2036)+IF(AND('🔎 TRA CỨU NHANH'!$C$2&lt;&gt;"",OR(ISNUMBER(SEARCH('🔎 TRA CỨU NHANH'!$C$2,$A2037)),ISNUMBER(SEARCH('🔎 TRA CỨU NHANH'!$C$2,$B2037)))),1,0)</f>
        <v/>
      </c>
      <c r="M2037">
        <f>IF(L2037&gt;N(L2036),L2037,"")</f>
        <v/>
      </c>
      <c r="N2037">
        <f>N(N2036)+IF(AND('💰 BÁO GIÁ'!$C$27&lt;&gt;"",OR(ISNUMBER(SEARCH('💰 BÁO GIÁ'!$C$27,$A2037)),ISNUMBER(SEARCH('💰 BÁO GIÁ'!$C$27,$B2037)))),1,0)</f>
        <v/>
      </c>
      <c r="O2037">
        <f>IF(N2037&gt;N(N2036),N2037,"")</f>
        <v/>
      </c>
    </row>
    <row r="2038">
      <c r="A2038">
        <f>IF('🔧 XY LANH'!A994="","",'🔧 XY LANH'!A994)</f>
        <v/>
      </c>
      <c r="B2038">
        <f>IF('🔧 XY LANH'!A994="","",'🔧 XY LANH'!N994)</f>
        <v/>
      </c>
      <c r="C2038">
        <f>IF('🔧 XY LANH'!A994="","","Xy lanh")</f>
        <v/>
      </c>
      <c r="D2038">
        <f>IF('🔧 XY LANH'!A994="","",'🔧 XY LANH'!I994)</f>
        <v/>
      </c>
      <c r="E2038">
        <f>IF('🔧 XY LANH'!A994="","",'🔧 XY LANH'!#REF!)</f>
        <v/>
      </c>
      <c r="F2038">
        <f>IF('🔧 XY LANH'!A994="","",'🔧 XY LANH'!J994)</f>
        <v/>
      </c>
      <c r="G2038">
        <f>IF('🔧 XY LANH'!A994="","",'🔧 XY LANH'!K994)</f>
        <v/>
      </c>
      <c r="H2038">
        <f>IF('🔧 XY LANH'!A994="","",'🔧 XY LANH'!L994)</f>
        <v/>
      </c>
      <c r="I2038">
        <f>IF('🔧 XY LANH'!A994="","",'🔧 XY LANH'!M994)</f>
        <v/>
      </c>
      <c r="J2038">
        <f>IF('🔧 XY LANH'!A994="","",'🔧 XY LANH'!#REF!)</f>
        <v/>
      </c>
      <c r="L2038">
        <f>N(L2037)+IF(AND('🔎 TRA CỨU NHANH'!$C$2&lt;&gt;"",OR(ISNUMBER(SEARCH('🔎 TRA CỨU NHANH'!$C$2,$A2038)),ISNUMBER(SEARCH('🔎 TRA CỨU NHANH'!$C$2,$B2038)))),1,0)</f>
        <v/>
      </c>
      <c r="M2038">
        <f>IF(L2038&gt;N(L2037),L2038,"")</f>
        <v/>
      </c>
      <c r="N2038">
        <f>N(N2037)+IF(AND('💰 BÁO GIÁ'!$C$27&lt;&gt;"",OR(ISNUMBER(SEARCH('💰 BÁO GIÁ'!$C$27,$A2038)),ISNUMBER(SEARCH('💰 BÁO GIÁ'!$C$27,$B2038)))),1,0)</f>
        <v/>
      </c>
      <c r="O2038">
        <f>IF(N2038&gt;N(N2037),N2038,"")</f>
        <v/>
      </c>
    </row>
    <row r="2039">
      <c r="A2039">
        <f>IF('🔧 XY LANH'!A995="","",'🔧 XY LANH'!A995)</f>
        <v/>
      </c>
      <c r="B2039">
        <f>IF('🔧 XY LANH'!A995="","",'🔧 XY LANH'!N995)</f>
        <v/>
      </c>
      <c r="C2039">
        <f>IF('🔧 XY LANH'!A995="","","Xy lanh")</f>
        <v/>
      </c>
      <c r="D2039">
        <f>IF('🔧 XY LANH'!A995="","",'🔧 XY LANH'!I995)</f>
        <v/>
      </c>
      <c r="E2039">
        <f>IF('🔧 XY LANH'!A995="","",'🔧 XY LANH'!#REF!)</f>
        <v/>
      </c>
      <c r="F2039">
        <f>IF('🔧 XY LANH'!A995="","",'🔧 XY LANH'!J995)</f>
        <v/>
      </c>
      <c r="G2039">
        <f>IF('🔧 XY LANH'!A995="","",'🔧 XY LANH'!K995)</f>
        <v/>
      </c>
      <c r="H2039">
        <f>IF('🔧 XY LANH'!A995="","",'🔧 XY LANH'!L995)</f>
        <v/>
      </c>
      <c r="I2039">
        <f>IF('🔧 XY LANH'!A995="","",'🔧 XY LANH'!M995)</f>
        <v/>
      </c>
      <c r="J2039">
        <f>IF('🔧 XY LANH'!A995="","",'🔧 XY LANH'!#REF!)</f>
        <v/>
      </c>
      <c r="L2039">
        <f>N(L2038)+IF(AND('🔎 TRA CỨU NHANH'!$C$2&lt;&gt;"",OR(ISNUMBER(SEARCH('🔎 TRA CỨU NHANH'!$C$2,$A2039)),ISNUMBER(SEARCH('🔎 TRA CỨU NHANH'!$C$2,$B2039)))),1,0)</f>
        <v/>
      </c>
      <c r="M2039">
        <f>IF(L2039&gt;N(L2038),L2039,"")</f>
        <v/>
      </c>
      <c r="N2039">
        <f>N(N2038)+IF(AND('💰 BÁO GIÁ'!$C$27&lt;&gt;"",OR(ISNUMBER(SEARCH('💰 BÁO GIÁ'!$C$27,$A2039)),ISNUMBER(SEARCH('💰 BÁO GIÁ'!$C$27,$B2039)))),1,0)</f>
        <v/>
      </c>
      <c r="O2039">
        <f>IF(N2039&gt;N(N2038),N2039,"")</f>
        <v/>
      </c>
    </row>
    <row r="2040">
      <c r="A2040">
        <f>IF('🔧 XY LANH'!A996="","",'🔧 XY LANH'!A996)</f>
        <v/>
      </c>
      <c r="B2040">
        <f>IF('🔧 XY LANH'!A996="","",'🔧 XY LANH'!N996)</f>
        <v/>
      </c>
      <c r="C2040">
        <f>IF('🔧 XY LANH'!A996="","","Xy lanh")</f>
        <v/>
      </c>
      <c r="D2040">
        <f>IF('🔧 XY LANH'!A996="","",'🔧 XY LANH'!I996)</f>
        <v/>
      </c>
      <c r="E2040">
        <f>IF('🔧 XY LANH'!A996="","",'🔧 XY LANH'!#REF!)</f>
        <v/>
      </c>
      <c r="F2040">
        <f>IF('🔧 XY LANH'!A996="","",'🔧 XY LANH'!J996)</f>
        <v/>
      </c>
      <c r="G2040">
        <f>IF('🔧 XY LANH'!A996="","",'🔧 XY LANH'!K996)</f>
        <v/>
      </c>
      <c r="H2040">
        <f>IF('🔧 XY LANH'!A996="","",'🔧 XY LANH'!L996)</f>
        <v/>
      </c>
      <c r="I2040">
        <f>IF('🔧 XY LANH'!A996="","",'🔧 XY LANH'!M996)</f>
        <v/>
      </c>
      <c r="J2040">
        <f>IF('🔧 XY LANH'!A996="","",'🔧 XY LANH'!#REF!)</f>
        <v/>
      </c>
      <c r="L2040">
        <f>N(L2039)+IF(AND('🔎 TRA CỨU NHANH'!$C$2&lt;&gt;"",OR(ISNUMBER(SEARCH('🔎 TRA CỨU NHANH'!$C$2,$A2040)),ISNUMBER(SEARCH('🔎 TRA CỨU NHANH'!$C$2,$B2040)))),1,0)</f>
        <v/>
      </c>
      <c r="M2040">
        <f>IF(L2040&gt;N(L2039),L2040,"")</f>
        <v/>
      </c>
      <c r="N2040">
        <f>N(N2039)+IF(AND('💰 BÁO GIÁ'!$C$27&lt;&gt;"",OR(ISNUMBER(SEARCH('💰 BÁO GIÁ'!$C$27,$A2040)),ISNUMBER(SEARCH('💰 BÁO GIÁ'!$C$27,$B2040)))),1,0)</f>
        <v/>
      </c>
      <c r="O2040">
        <f>IF(N2040&gt;N(N2039),N2040,"")</f>
        <v/>
      </c>
    </row>
    <row r="2041">
      <c r="A2041">
        <f>IF('🔧 XY LANH'!A997="","",'🔧 XY LANH'!A997)</f>
        <v/>
      </c>
      <c r="B2041">
        <f>IF('🔧 XY LANH'!A997="","",'🔧 XY LANH'!N997)</f>
        <v/>
      </c>
      <c r="C2041">
        <f>IF('🔧 XY LANH'!A997="","","Xy lanh")</f>
        <v/>
      </c>
      <c r="D2041">
        <f>IF('🔧 XY LANH'!A997="","",'🔧 XY LANH'!I997)</f>
        <v/>
      </c>
      <c r="E2041">
        <f>IF('🔧 XY LANH'!A997="","",'🔧 XY LANH'!#REF!)</f>
        <v/>
      </c>
      <c r="F2041">
        <f>IF('🔧 XY LANH'!A997="","",'🔧 XY LANH'!J997)</f>
        <v/>
      </c>
      <c r="G2041">
        <f>IF('🔧 XY LANH'!A997="","",'🔧 XY LANH'!K997)</f>
        <v/>
      </c>
      <c r="H2041">
        <f>IF('🔧 XY LANH'!A997="","",'🔧 XY LANH'!L997)</f>
        <v/>
      </c>
      <c r="I2041">
        <f>IF('🔧 XY LANH'!A997="","",'🔧 XY LANH'!M997)</f>
        <v/>
      </c>
      <c r="J2041">
        <f>IF('🔧 XY LANH'!A997="","",'🔧 XY LANH'!#REF!)</f>
        <v/>
      </c>
      <c r="L2041">
        <f>N(L2040)+IF(AND('🔎 TRA CỨU NHANH'!$C$2&lt;&gt;"",OR(ISNUMBER(SEARCH('🔎 TRA CỨU NHANH'!$C$2,$A2041)),ISNUMBER(SEARCH('🔎 TRA CỨU NHANH'!$C$2,$B2041)))),1,0)</f>
        <v/>
      </c>
      <c r="M2041">
        <f>IF(L2041&gt;N(L2040),L2041,"")</f>
        <v/>
      </c>
      <c r="N2041">
        <f>N(N2040)+IF(AND('💰 BÁO GIÁ'!$C$27&lt;&gt;"",OR(ISNUMBER(SEARCH('💰 BÁO GIÁ'!$C$27,$A2041)),ISNUMBER(SEARCH('💰 BÁO GIÁ'!$C$27,$B2041)))),1,0)</f>
        <v/>
      </c>
      <c r="O2041">
        <f>IF(N2041&gt;N(N2040),N2041,"")</f>
        <v/>
      </c>
    </row>
    <row r="2042">
      <c r="A2042">
        <f>IF('🔧 XY LANH'!A998="","",'🔧 XY LANH'!A998)</f>
        <v/>
      </c>
      <c r="B2042">
        <f>IF('🔧 XY LANH'!A998="","",'🔧 XY LANH'!N998)</f>
        <v/>
      </c>
      <c r="C2042">
        <f>IF('🔧 XY LANH'!A998="","","Xy lanh")</f>
        <v/>
      </c>
      <c r="D2042">
        <f>IF('🔧 XY LANH'!A998="","",'🔧 XY LANH'!I998)</f>
        <v/>
      </c>
      <c r="E2042">
        <f>IF('🔧 XY LANH'!A998="","",'🔧 XY LANH'!#REF!)</f>
        <v/>
      </c>
      <c r="F2042">
        <f>IF('🔧 XY LANH'!A998="","",'🔧 XY LANH'!J998)</f>
        <v/>
      </c>
      <c r="G2042">
        <f>IF('🔧 XY LANH'!A998="","",'🔧 XY LANH'!K998)</f>
        <v/>
      </c>
      <c r="H2042">
        <f>IF('🔧 XY LANH'!A998="","",'🔧 XY LANH'!L998)</f>
        <v/>
      </c>
      <c r="I2042">
        <f>IF('🔧 XY LANH'!A998="","",'🔧 XY LANH'!M998)</f>
        <v/>
      </c>
      <c r="J2042">
        <f>IF('🔧 XY LANH'!A998="","",'🔧 XY LANH'!#REF!)</f>
        <v/>
      </c>
      <c r="L2042">
        <f>N(L2041)+IF(AND('🔎 TRA CỨU NHANH'!$C$2&lt;&gt;"",OR(ISNUMBER(SEARCH('🔎 TRA CỨU NHANH'!$C$2,$A2042)),ISNUMBER(SEARCH('🔎 TRA CỨU NHANH'!$C$2,$B2042)))),1,0)</f>
        <v/>
      </c>
      <c r="M2042">
        <f>IF(L2042&gt;N(L2041),L2042,"")</f>
        <v/>
      </c>
      <c r="N2042">
        <f>N(N2041)+IF(AND('💰 BÁO GIÁ'!$C$27&lt;&gt;"",OR(ISNUMBER(SEARCH('💰 BÁO GIÁ'!$C$27,$A2042)),ISNUMBER(SEARCH('💰 BÁO GIÁ'!$C$27,$B2042)))),1,0)</f>
        <v/>
      </c>
      <c r="O2042">
        <f>IF(N2042&gt;N(N2041),N2042,"")</f>
        <v/>
      </c>
    </row>
    <row r="2043">
      <c r="A2043">
        <f>IF('🔧 XY LANH'!A999="","",'🔧 XY LANH'!A999)</f>
        <v/>
      </c>
      <c r="B2043">
        <f>IF('🔧 XY LANH'!A999="","",'🔧 XY LANH'!N999)</f>
        <v/>
      </c>
      <c r="C2043">
        <f>IF('🔧 XY LANH'!A999="","","Xy lanh")</f>
        <v/>
      </c>
      <c r="D2043">
        <f>IF('🔧 XY LANH'!A999="","",'🔧 XY LANH'!I999)</f>
        <v/>
      </c>
      <c r="E2043">
        <f>IF('🔧 XY LANH'!A999="","",'🔧 XY LANH'!#REF!)</f>
        <v/>
      </c>
      <c r="F2043">
        <f>IF('🔧 XY LANH'!A999="","",'🔧 XY LANH'!J999)</f>
        <v/>
      </c>
      <c r="G2043">
        <f>IF('🔧 XY LANH'!A999="","",'🔧 XY LANH'!K999)</f>
        <v/>
      </c>
      <c r="H2043">
        <f>IF('🔧 XY LANH'!A999="","",'🔧 XY LANH'!L999)</f>
        <v/>
      </c>
      <c r="I2043">
        <f>IF('🔧 XY LANH'!A999="","",'🔧 XY LANH'!M999)</f>
        <v/>
      </c>
      <c r="J2043">
        <f>IF('🔧 XY LANH'!A999="","",'🔧 XY LANH'!#REF!)</f>
        <v/>
      </c>
      <c r="L2043">
        <f>N(L2042)+IF(AND('🔎 TRA CỨU NHANH'!$C$2&lt;&gt;"",OR(ISNUMBER(SEARCH('🔎 TRA CỨU NHANH'!$C$2,$A2043)),ISNUMBER(SEARCH('🔎 TRA CỨU NHANH'!$C$2,$B2043)))),1,0)</f>
        <v/>
      </c>
      <c r="M2043">
        <f>IF(L2043&gt;N(L2042),L2043,"")</f>
        <v/>
      </c>
      <c r="N2043">
        <f>N(N2042)+IF(AND('💰 BÁO GIÁ'!$C$27&lt;&gt;"",OR(ISNUMBER(SEARCH('💰 BÁO GIÁ'!$C$27,$A2043)),ISNUMBER(SEARCH('💰 BÁO GIÁ'!$C$27,$B2043)))),1,0)</f>
        <v/>
      </c>
      <c r="O2043">
        <f>IF(N2043&gt;N(N2042),N2043,"")</f>
        <v/>
      </c>
    </row>
    <row r="2044">
      <c r="A2044">
        <f>IF('🔧 XY LANH'!A1000="","",'🔧 XY LANH'!A1000)</f>
        <v/>
      </c>
      <c r="B2044">
        <f>IF('🔧 XY LANH'!A1000="","",'🔧 XY LANH'!N1000)</f>
        <v/>
      </c>
      <c r="C2044">
        <f>IF('🔧 XY LANH'!A1000="","","Xy lanh")</f>
        <v/>
      </c>
      <c r="D2044">
        <f>IF('🔧 XY LANH'!A1000="","",'🔧 XY LANH'!I1000)</f>
        <v/>
      </c>
      <c r="E2044">
        <f>IF('🔧 XY LANH'!A1000="","",'🔧 XY LANH'!#REF!)</f>
        <v/>
      </c>
      <c r="F2044">
        <f>IF('🔧 XY LANH'!A1000="","",'🔧 XY LANH'!J1000)</f>
        <v/>
      </c>
      <c r="G2044">
        <f>IF('🔧 XY LANH'!A1000="","",'🔧 XY LANH'!K1000)</f>
        <v/>
      </c>
      <c r="H2044">
        <f>IF('🔧 XY LANH'!A1000="","",'🔧 XY LANH'!L1000)</f>
        <v/>
      </c>
      <c r="I2044">
        <f>IF('🔧 XY LANH'!A1000="","",'🔧 XY LANH'!M1000)</f>
        <v/>
      </c>
      <c r="J2044">
        <f>IF('🔧 XY LANH'!A1000="","",'🔧 XY LANH'!#REF!)</f>
        <v/>
      </c>
      <c r="L2044">
        <f>N(L2043)+IF(AND('🔎 TRA CỨU NHANH'!$C$2&lt;&gt;"",OR(ISNUMBER(SEARCH('🔎 TRA CỨU NHANH'!$C$2,$A2044)),ISNUMBER(SEARCH('🔎 TRA CỨU NHANH'!$C$2,$B2044)))),1,0)</f>
        <v/>
      </c>
      <c r="M2044">
        <f>IF(L2044&gt;N(L2043),L2044,"")</f>
        <v/>
      </c>
      <c r="N2044">
        <f>N(N2043)+IF(AND('💰 BÁO GIÁ'!$C$27&lt;&gt;"",OR(ISNUMBER(SEARCH('💰 BÁO GIÁ'!$C$27,$A2044)),ISNUMBER(SEARCH('💰 BÁO GIÁ'!$C$27,$B2044)))),1,0)</f>
        <v/>
      </c>
      <c r="O2044">
        <f>IF(N2044&gt;N(N2043),N2044,"")</f>
        <v/>
      </c>
    </row>
    <row r="2045">
      <c r="A2045">
        <f>IF('🔧 XY LANH'!A1001="","",'🔧 XY LANH'!A1001)</f>
        <v/>
      </c>
      <c r="B2045">
        <f>IF('🔧 XY LANH'!A1001="","",'🔧 XY LANH'!N1001)</f>
        <v/>
      </c>
      <c r="C2045">
        <f>IF('🔧 XY LANH'!A1001="","","Xy lanh")</f>
        <v/>
      </c>
      <c r="D2045">
        <f>IF('🔧 XY LANH'!A1001="","",'🔧 XY LANH'!I1001)</f>
        <v/>
      </c>
      <c r="E2045">
        <f>IF('🔧 XY LANH'!A1001="","",'🔧 XY LANH'!#REF!)</f>
        <v/>
      </c>
      <c r="F2045">
        <f>IF('🔧 XY LANH'!A1001="","",'🔧 XY LANH'!J1001)</f>
        <v/>
      </c>
      <c r="G2045">
        <f>IF('🔧 XY LANH'!A1001="","",'🔧 XY LANH'!K1001)</f>
        <v/>
      </c>
      <c r="H2045">
        <f>IF('🔧 XY LANH'!A1001="","",'🔧 XY LANH'!L1001)</f>
        <v/>
      </c>
      <c r="I2045">
        <f>IF('🔧 XY LANH'!A1001="","",'🔧 XY LANH'!M1001)</f>
        <v/>
      </c>
      <c r="J2045">
        <f>IF('🔧 XY LANH'!A1001="","",'🔧 XY LANH'!#REF!)</f>
        <v/>
      </c>
      <c r="L2045">
        <f>N(L2044)+IF(AND('🔎 TRA CỨU NHANH'!$C$2&lt;&gt;"",OR(ISNUMBER(SEARCH('🔎 TRA CỨU NHANH'!$C$2,$A2045)),ISNUMBER(SEARCH('🔎 TRA CỨU NHANH'!$C$2,$B2045)))),1,0)</f>
        <v/>
      </c>
      <c r="M2045">
        <f>IF(L2045&gt;N(L2044),L2045,"")</f>
        <v/>
      </c>
      <c r="N2045">
        <f>N(N2044)+IF(AND('💰 BÁO GIÁ'!$C$27&lt;&gt;"",OR(ISNUMBER(SEARCH('💰 BÁO GIÁ'!$C$27,$A2045)),ISNUMBER(SEARCH('💰 BÁO GIÁ'!$C$27,$B2045)))),1,0)</f>
        <v/>
      </c>
      <c r="O2045">
        <f>IF(N2045&gt;N(N2044),N2045,"")</f>
        <v/>
      </c>
    </row>
    <row r="2046">
      <c r="A2046">
        <f>IF('🔧 XY LANH'!A1002="","",'🔧 XY LANH'!A1002)</f>
        <v/>
      </c>
      <c r="B2046">
        <f>IF('🔧 XY LANH'!A1002="","",'🔧 XY LANH'!N1002)</f>
        <v/>
      </c>
      <c r="C2046">
        <f>IF('🔧 XY LANH'!A1002="","","Xy lanh")</f>
        <v/>
      </c>
      <c r="D2046">
        <f>IF('🔧 XY LANH'!A1002="","",'🔧 XY LANH'!I1002)</f>
        <v/>
      </c>
      <c r="E2046">
        <f>IF('🔧 XY LANH'!A1002="","",'🔧 XY LANH'!#REF!)</f>
        <v/>
      </c>
      <c r="F2046">
        <f>IF('🔧 XY LANH'!A1002="","",'🔧 XY LANH'!J1002)</f>
        <v/>
      </c>
      <c r="G2046">
        <f>IF('🔧 XY LANH'!A1002="","",'🔧 XY LANH'!K1002)</f>
        <v/>
      </c>
      <c r="H2046">
        <f>IF('🔧 XY LANH'!A1002="","",'🔧 XY LANH'!L1002)</f>
        <v/>
      </c>
      <c r="I2046">
        <f>IF('🔧 XY LANH'!A1002="","",'🔧 XY LANH'!M1002)</f>
        <v/>
      </c>
      <c r="J2046">
        <f>IF('🔧 XY LANH'!A1002="","",'🔧 XY LANH'!#REF!)</f>
        <v/>
      </c>
      <c r="L2046">
        <f>N(L2045)+IF(AND('🔎 TRA CỨU NHANH'!$C$2&lt;&gt;"",OR(ISNUMBER(SEARCH('🔎 TRA CỨU NHANH'!$C$2,$A2046)),ISNUMBER(SEARCH('🔎 TRA CỨU NHANH'!$C$2,$B2046)))),1,0)</f>
        <v/>
      </c>
      <c r="M2046">
        <f>IF(L2046&gt;N(L2045),L2046,"")</f>
        <v/>
      </c>
      <c r="N2046">
        <f>N(N2045)+IF(AND('💰 BÁO GIÁ'!$C$27&lt;&gt;"",OR(ISNUMBER(SEARCH('💰 BÁO GIÁ'!$C$27,$A2046)),ISNUMBER(SEARCH('💰 BÁO GIÁ'!$C$27,$B2046)))),1,0)</f>
        <v/>
      </c>
      <c r="O2046">
        <f>IF(N2046&gt;N(N2045),N2046,"")</f>
        <v/>
      </c>
    </row>
    <row r="2047">
      <c r="A2047">
        <f>IF('⚙️ SÉC MĂNG'!A3="","",'⚙️ SÉC MĂNG'!A3)</f>
        <v/>
      </c>
      <c r="B2047">
        <f>IF('⚙️ SÉC MĂNG'!A3="","",'⚙️ SÉC MĂNG'!R3)</f>
        <v/>
      </c>
      <c r="C2047">
        <f>IF('⚙️ SÉC MĂNG'!A3="","","Séc măng")</f>
        <v/>
      </c>
      <c r="D2047">
        <f>IF('⚙️ SÉC MĂNG'!A3="","",'⚙️ SÉC MĂNG'!I3)</f>
        <v/>
      </c>
      <c r="E2047">
        <f>IF('⚙️ SÉC MĂNG'!A3="","",'⚙️ SÉC MĂNG'!J3)</f>
        <v/>
      </c>
      <c r="F2047">
        <f>IF('⚙️ SÉC MĂNG'!A3="","",'⚙️ SÉC MĂNG'!K3)</f>
        <v/>
      </c>
      <c r="G2047">
        <f>IF('⚙️ SÉC MĂNG'!A3="","",'⚙️ SÉC MĂNG'!L3)</f>
        <v/>
      </c>
      <c r="H2047">
        <f>IF('⚙️ SÉC MĂNG'!A3="","",'⚙️ SÉC MĂNG'!M3)</f>
        <v/>
      </c>
      <c r="I2047">
        <f>IF('⚙️ SÉC MĂNG'!A3="","",'⚙️ SÉC MĂNG'!N3)</f>
        <v/>
      </c>
      <c r="J2047">
        <f>IF('⚙️ SÉC MĂNG'!A3="","",'⚙️ SÉC MĂNG'!D3)</f>
        <v/>
      </c>
      <c r="L2047">
        <f>N(L2046)+IF(AND('🔎 TRA CỨU NHANH'!$C$2&lt;&gt;"",OR(ISNUMBER(SEARCH('🔎 TRA CỨU NHANH'!$C$2,$A2047)),ISNUMBER(SEARCH('🔎 TRA CỨU NHANH'!$C$2,$B2047)))),1,0)</f>
        <v/>
      </c>
      <c r="M2047">
        <f>IF(L2047&gt;N(L2046),L2047,"")</f>
        <v/>
      </c>
      <c r="N2047">
        <f>N(N2046)+IF(AND('💰 BÁO GIÁ'!$C$27&lt;&gt;"",OR(ISNUMBER(SEARCH('💰 BÁO GIÁ'!$C$27,$A2047)),ISNUMBER(SEARCH('💰 BÁO GIÁ'!$C$27,$B2047)))),1,0)</f>
        <v/>
      </c>
      <c r="O2047">
        <f>IF(N2047&gt;N(N2046),N2047,"")</f>
        <v/>
      </c>
    </row>
    <row r="2048">
      <c r="A2048">
        <f>IF('⚙️ SÉC MĂNG'!A4="","",'⚙️ SÉC MĂNG'!A4)</f>
        <v/>
      </c>
      <c r="B2048">
        <f>IF('⚙️ SÉC MĂNG'!A4="","",'⚙️ SÉC MĂNG'!R4)</f>
        <v/>
      </c>
      <c r="C2048">
        <f>IF('⚙️ SÉC MĂNG'!A4="","","Séc măng")</f>
        <v/>
      </c>
      <c r="D2048">
        <f>IF('⚙️ SÉC MĂNG'!A4="","",'⚙️ SÉC MĂNG'!I4)</f>
        <v/>
      </c>
      <c r="E2048" s="37">
        <f>IF('⚙️ SÉC MĂNG'!A4="","",'⚙️ SÉC MĂNG'!J4)</f>
        <v/>
      </c>
      <c r="F2048" s="37">
        <f>IF('⚙️ SÉC MĂNG'!A4="","",'⚙️ SÉC MĂNG'!K4)</f>
        <v/>
      </c>
      <c r="G2048" s="37">
        <f>IF('⚙️ SÉC MĂNG'!A4="","",'⚙️ SÉC MĂNG'!L4)</f>
        <v/>
      </c>
      <c r="H2048" s="37">
        <f>IF('⚙️ SÉC MĂNG'!A4="","",'⚙️ SÉC MĂNG'!M4)</f>
        <v/>
      </c>
      <c r="I2048" s="37">
        <f>IF('⚙️ SÉC MĂNG'!A4="","",'⚙️ SÉC MĂNG'!N4)</f>
        <v/>
      </c>
      <c r="J2048">
        <f>IF('⚙️ SÉC MĂNG'!A4="","",'⚙️ SÉC MĂNG'!D4)</f>
        <v/>
      </c>
      <c r="L2048">
        <f>N(L2047)+IF(AND('🔎 TRA CỨU NHANH'!$C$2&lt;&gt;"",OR(ISNUMBER(SEARCH('🔎 TRA CỨU NHANH'!$C$2,$A2048)),ISNUMBER(SEARCH('🔎 TRA CỨU NHANH'!$C$2,$B2048)))),1,0)</f>
        <v/>
      </c>
      <c r="M2048">
        <f>IF(L2048&gt;N(L2047),L2048,"")</f>
        <v/>
      </c>
      <c r="N2048">
        <f>N(N2047)+IF(AND('💰 BÁO GIÁ'!$C$27&lt;&gt;"",OR(ISNUMBER(SEARCH('💰 BÁO GIÁ'!$C$27,$A2048)),ISNUMBER(SEARCH('💰 BÁO GIÁ'!$C$27,$B2048)))),1,0)</f>
        <v/>
      </c>
      <c r="O2048">
        <f>IF(N2048&gt;N(N2047),N2048,"")</f>
        <v/>
      </c>
    </row>
    <row r="2049">
      <c r="A2049">
        <f>IF('⚙️ SÉC MĂNG'!A5="","",'⚙️ SÉC MĂNG'!A5)</f>
        <v/>
      </c>
      <c r="B2049">
        <f>IF('⚙️ SÉC MĂNG'!A5="","",'⚙️ SÉC MĂNG'!R5)</f>
        <v/>
      </c>
      <c r="C2049">
        <f>IF('⚙️ SÉC MĂNG'!A5="","","Séc măng")</f>
        <v/>
      </c>
      <c r="D2049">
        <f>IF('⚙️ SÉC MĂNG'!A5="","",'⚙️ SÉC MĂNG'!I5)</f>
        <v/>
      </c>
      <c r="E2049" s="37">
        <f>IF('⚙️ SÉC MĂNG'!A5="","",'⚙️ SÉC MĂNG'!J5)</f>
        <v/>
      </c>
      <c r="F2049" s="37">
        <f>IF('⚙️ SÉC MĂNG'!A5="","",'⚙️ SÉC MĂNG'!K5)</f>
        <v/>
      </c>
      <c r="G2049" s="37">
        <f>IF('⚙️ SÉC MĂNG'!A5="","",'⚙️ SÉC MĂNG'!L5)</f>
        <v/>
      </c>
      <c r="H2049" s="37">
        <f>IF('⚙️ SÉC MĂNG'!A5="","",'⚙️ SÉC MĂNG'!M5)</f>
        <v/>
      </c>
      <c r="I2049" s="37">
        <f>IF('⚙️ SÉC MĂNG'!A5="","",'⚙️ SÉC MĂNG'!N5)</f>
        <v/>
      </c>
      <c r="J2049">
        <f>IF('⚙️ SÉC MĂNG'!A5="","",'⚙️ SÉC MĂNG'!D5)</f>
        <v/>
      </c>
      <c r="L2049">
        <f>N(L2048)+IF(AND('🔎 TRA CỨU NHANH'!$C$2&lt;&gt;"",OR(ISNUMBER(SEARCH('🔎 TRA CỨU NHANH'!$C$2,$A2049)),ISNUMBER(SEARCH('🔎 TRA CỨU NHANH'!$C$2,$B2049)))),1,0)</f>
        <v/>
      </c>
      <c r="M2049">
        <f>IF(L2049&gt;N(L2048),L2049,"")</f>
        <v/>
      </c>
      <c r="N2049">
        <f>N(N2048)+IF(AND('💰 BÁO GIÁ'!$C$27&lt;&gt;"",OR(ISNUMBER(SEARCH('💰 BÁO GIÁ'!$C$27,$A2049)),ISNUMBER(SEARCH('💰 BÁO GIÁ'!$C$27,$B2049)))),1,0)</f>
        <v/>
      </c>
      <c r="O2049">
        <f>IF(N2049&gt;N(N2048),N2049,"")</f>
        <v/>
      </c>
    </row>
    <row r="2050">
      <c r="A2050">
        <f>IF('⚙️ SÉC MĂNG'!A6="","",'⚙️ SÉC MĂNG'!A6)</f>
        <v/>
      </c>
      <c r="B2050">
        <f>IF('⚙️ SÉC MĂNG'!A6="","",'⚙️ SÉC MĂNG'!R6)</f>
        <v/>
      </c>
      <c r="C2050">
        <f>IF('⚙️ SÉC MĂNG'!A6="","","Séc măng")</f>
        <v/>
      </c>
      <c r="D2050">
        <f>IF('⚙️ SÉC MĂNG'!A6="","",'⚙️ SÉC MĂNG'!I6)</f>
        <v/>
      </c>
      <c r="E2050" s="37">
        <f>IF('⚙️ SÉC MĂNG'!A6="","",'⚙️ SÉC MĂNG'!J6)</f>
        <v/>
      </c>
      <c r="F2050" s="37">
        <f>IF('⚙️ SÉC MĂNG'!A6="","",'⚙️ SÉC MĂNG'!K6)</f>
        <v/>
      </c>
      <c r="G2050" s="37">
        <f>IF('⚙️ SÉC MĂNG'!A6="","",'⚙️ SÉC MĂNG'!L6)</f>
        <v/>
      </c>
      <c r="H2050" s="37">
        <f>IF('⚙️ SÉC MĂNG'!A6="","",'⚙️ SÉC MĂNG'!M6)</f>
        <v/>
      </c>
      <c r="I2050" s="37">
        <f>IF('⚙️ SÉC MĂNG'!A6="","",'⚙️ SÉC MĂNG'!N6)</f>
        <v/>
      </c>
      <c r="J2050">
        <f>IF('⚙️ SÉC MĂNG'!A6="","",'⚙️ SÉC MĂNG'!D6)</f>
        <v/>
      </c>
      <c r="L2050">
        <f>N(L2049)+IF(AND('🔎 TRA CỨU NHANH'!$C$2&lt;&gt;"",OR(ISNUMBER(SEARCH('🔎 TRA CỨU NHANH'!$C$2,$A2050)),ISNUMBER(SEARCH('🔎 TRA CỨU NHANH'!$C$2,$B2050)))),1,0)</f>
        <v/>
      </c>
      <c r="M2050">
        <f>IF(L2050&gt;N(L2049),L2050,"")</f>
        <v/>
      </c>
      <c r="N2050">
        <f>N(N2049)+IF(AND('💰 BÁO GIÁ'!$C$27&lt;&gt;"",OR(ISNUMBER(SEARCH('💰 BÁO GIÁ'!$C$27,$A2050)),ISNUMBER(SEARCH('💰 BÁO GIÁ'!$C$27,$B2050)))),1,0)</f>
        <v/>
      </c>
      <c r="O2050">
        <f>IF(N2050&gt;N(N2049),N2050,"")</f>
        <v/>
      </c>
    </row>
    <row r="2051">
      <c r="A2051">
        <f>IF('⚙️ SÉC MĂNG'!A7="","",'⚙️ SÉC MĂNG'!A7)</f>
        <v/>
      </c>
      <c r="B2051">
        <f>IF('⚙️ SÉC MĂNG'!A7="","",'⚙️ SÉC MĂNG'!R7)</f>
        <v/>
      </c>
      <c r="C2051">
        <f>IF('⚙️ SÉC MĂNG'!A7="","","Séc măng")</f>
        <v/>
      </c>
      <c r="D2051">
        <f>IF('⚙️ SÉC MĂNG'!A7="","",'⚙️ SÉC MĂNG'!I7)</f>
        <v/>
      </c>
      <c r="E2051" s="37">
        <f>IF('⚙️ SÉC MĂNG'!A7="","",'⚙️ SÉC MĂNG'!J7)</f>
        <v/>
      </c>
      <c r="F2051" s="37">
        <f>IF('⚙️ SÉC MĂNG'!A7="","",'⚙️ SÉC MĂNG'!K7)</f>
        <v/>
      </c>
      <c r="G2051" s="37">
        <f>IF('⚙️ SÉC MĂNG'!A7="","",'⚙️ SÉC MĂNG'!L7)</f>
        <v/>
      </c>
      <c r="H2051" s="37">
        <f>IF('⚙️ SÉC MĂNG'!A7="","",'⚙️ SÉC MĂNG'!M7)</f>
        <v/>
      </c>
      <c r="I2051" s="37">
        <f>IF('⚙️ SÉC MĂNG'!A7="","",'⚙️ SÉC MĂNG'!N7)</f>
        <v/>
      </c>
      <c r="J2051">
        <f>IF('⚙️ SÉC MĂNG'!A7="","",'⚙️ SÉC MĂNG'!D7)</f>
        <v/>
      </c>
      <c r="L2051">
        <f>N(L2050)+IF(AND('🔎 TRA CỨU NHANH'!$C$2&lt;&gt;"",OR(ISNUMBER(SEARCH('🔎 TRA CỨU NHANH'!$C$2,$A2051)),ISNUMBER(SEARCH('🔎 TRA CỨU NHANH'!$C$2,$B2051)))),1,0)</f>
        <v/>
      </c>
      <c r="M2051">
        <f>IF(L2051&gt;N(L2050),L2051,"")</f>
        <v/>
      </c>
      <c r="N2051">
        <f>N(N2050)+IF(AND('💰 BÁO GIÁ'!$C$27&lt;&gt;"",OR(ISNUMBER(SEARCH('💰 BÁO GIÁ'!$C$27,$A2051)),ISNUMBER(SEARCH('💰 BÁO GIÁ'!$C$27,$B2051)))),1,0)</f>
        <v/>
      </c>
      <c r="O2051">
        <f>IF(N2051&gt;N(N2050),N2051,"")</f>
        <v/>
      </c>
    </row>
    <row r="2052">
      <c r="A2052">
        <f>IF('⚙️ SÉC MĂNG'!A8="","",'⚙️ SÉC MĂNG'!A8)</f>
        <v/>
      </c>
      <c r="B2052">
        <f>IF('⚙️ SÉC MĂNG'!A8="","",'⚙️ SÉC MĂNG'!R8)</f>
        <v/>
      </c>
      <c r="C2052">
        <f>IF('⚙️ SÉC MĂNG'!A8="","","Séc măng")</f>
        <v/>
      </c>
      <c r="D2052">
        <f>IF('⚙️ SÉC MĂNG'!A8="","",'⚙️ SÉC MĂNG'!I8)</f>
        <v/>
      </c>
      <c r="E2052" s="37">
        <f>IF('⚙️ SÉC MĂNG'!A8="","",'⚙️ SÉC MĂNG'!J8)</f>
        <v/>
      </c>
      <c r="F2052" s="37">
        <f>IF('⚙️ SÉC MĂNG'!A8="","",'⚙️ SÉC MĂNG'!K8)</f>
        <v/>
      </c>
      <c r="G2052" s="37">
        <f>IF('⚙️ SÉC MĂNG'!A8="","",'⚙️ SÉC MĂNG'!L8)</f>
        <v/>
      </c>
      <c r="H2052" s="37">
        <f>IF('⚙️ SÉC MĂNG'!A8="","",'⚙️ SÉC MĂNG'!M8)</f>
        <v/>
      </c>
      <c r="I2052" s="37">
        <f>IF('⚙️ SÉC MĂNG'!A8="","",'⚙️ SÉC MĂNG'!N8)</f>
        <v/>
      </c>
      <c r="J2052">
        <f>IF('⚙️ SÉC MĂNG'!A8="","",'⚙️ SÉC MĂNG'!D8)</f>
        <v/>
      </c>
      <c r="L2052">
        <f>N(L2051)+IF(AND('🔎 TRA CỨU NHANH'!$C$2&lt;&gt;"",OR(ISNUMBER(SEARCH('🔎 TRA CỨU NHANH'!$C$2,$A2052)),ISNUMBER(SEARCH('🔎 TRA CỨU NHANH'!$C$2,$B2052)))),1,0)</f>
        <v/>
      </c>
      <c r="M2052">
        <f>IF(L2052&gt;N(L2051),L2052,"")</f>
        <v/>
      </c>
      <c r="N2052">
        <f>N(N2051)+IF(AND('💰 BÁO GIÁ'!$C$27&lt;&gt;"",OR(ISNUMBER(SEARCH('💰 BÁO GIÁ'!$C$27,$A2052)),ISNUMBER(SEARCH('💰 BÁO GIÁ'!$C$27,$B2052)))),1,0)</f>
        <v/>
      </c>
      <c r="O2052">
        <f>IF(N2052&gt;N(N2051),N2052,"")</f>
        <v/>
      </c>
    </row>
    <row r="2053">
      <c r="A2053">
        <f>IF('⚙️ SÉC MĂNG'!A9="","",'⚙️ SÉC MĂNG'!A9)</f>
        <v/>
      </c>
      <c r="B2053">
        <f>IF('⚙️ SÉC MĂNG'!A9="","",'⚙️ SÉC MĂNG'!R9)</f>
        <v/>
      </c>
      <c r="C2053">
        <f>IF('⚙️ SÉC MĂNG'!A9="","","Séc măng")</f>
        <v/>
      </c>
      <c r="D2053">
        <f>IF('⚙️ SÉC MĂNG'!A9="","",'⚙️ SÉC MĂNG'!I9)</f>
        <v/>
      </c>
      <c r="E2053" s="37">
        <f>IF('⚙️ SÉC MĂNG'!A9="","",'⚙️ SÉC MĂNG'!J9)</f>
        <v/>
      </c>
      <c r="F2053" s="37">
        <f>IF('⚙️ SÉC MĂNG'!A9="","",'⚙️ SÉC MĂNG'!K9)</f>
        <v/>
      </c>
      <c r="G2053" s="37">
        <f>IF('⚙️ SÉC MĂNG'!A9="","",'⚙️ SÉC MĂNG'!L9)</f>
        <v/>
      </c>
      <c r="H2053" s="37">
        <f>IF('⚙️ SÉC MĂNG'!A9="","",'⚙️ SÉC MĂNG'!M9)</f>
        <v/>
      </c>
      <c r="I2053" s="37">
        <f>IF('⚙️ SÉC MĂNG'!A9="","",'⚙️ SÉC MĂNG'!N9)</f>
        <v/>
      </c>
      <c r="J2053">
        <f>IF('⚙️ SÉC MĂNG'!A9="","",'⚙️ SÉC MĂNG'!D9)</f>
        <v/>
      </c>
      <c r="L2053">
        <f>N(L2052)+IF(AND('🔎 TRA CỨU NHANH'!$C$2&lt;&gt;"",OR(ISNUMBER(SEARCH('🔎 TRA CỨU NHANH'!$C$2,$A2053)),ISNUMBER(SEARCH('🔎 TRA CỨU NHANH'!$C$2,$B2053)))),1,0)</f>
        <v/>
      </c>
      <c r="M2053">
        <f>IF(L2053&gt;N(L2052),L2053,"")</f>
        <v/>
      </c>
      <c r="N2053">
        <f>N(N2052)+IF(AND('💰 BÁO GIÁ'!$C$27&lt;&gt;"",OR(ISNUMBER(SEARCH('💰 BÁO GIÁ'!$C$27,$A2053)),ISNUMBER(SEARCH('💰 BÁO GIÁ'!$C$27,$B2053)))),1,0)</f>
        <v/>
      </c>
      <c r="O2053">
        <f>IF(N2053&gt;N(N2052),N2053,"")</f>
        <v/>
      </c>
    </row>
    <row r="2054">
      <c r="A2054">
        <f>IF('⚙️ SÉC MĂNG'!A10="","",'⚙️ SÉC MĂNG'!A10)</f>
        <v/>
      </c>
      <c r="B2054">
        <f>IF('⚙️ SÉC MĂNG'!A10="","",'⚙️ SÉC MĂNG'!R10)</f>
        <v/>
      </c>
      <c r="C2054">
        <f>IF('⚙️ SÉC MĂNG'!A10="","","Séc măng")</f>
        <v/>
      </c>
      <c r="D2054">
        <f>IF('⚙️ SÉC MĂNG'!A10="","",'⚙️ SÉC MĂNG'!I10)</f>
        <v/>
      </c>
      <c r="E2054" s="37">
        <f>IF('⚙️ SÉC MĂNG'!A10="","",'⚙️ SÉC MĂNG'!J10)</f>
        <v/>
      </c>
      <c r="F2054" s="37">
        <f>IF('⚙️ SÉC MĂNG'!A10="","",'⚙️ SÉC MĂNG'!K10)</f>
        <v/>
      </c>
      <c r="G2054" s="37">
        <f>IF('⚙️ SÉC MĂNG'!A10="","",'⚙️ SÉC MĂNG'!L10)</f>
        <v/>
      </c>
      <c r="H2054" s="37">
        <f>IF('⚙️ SÉC MĂNG'!A10="","",'⚙️ SÉC MĂNG'!M10)</f>
        <v/>
      </c>
      <c r="I2054" s="37">
        <f>IF('⚙️ SÉC MĂNG'!A10="","",'⚙️ SÉC MĂNG'!N10)</f>
        <v/>
      </c>
      <c r="J2054">
        <f>IF('⚙️ SÉC MĂNG'!A10="","",'⚙️ SÉC MĂNG'!D10)</f>
        <v/>
      </c>
      <c r="L2054">
        <f>N(L2053)+IF(AND('🔎 TRA CỨU NHANH'!$C$2&lt;&gt;"",OR(ISNUMBER(SEARCH('🔎 TRA CỨU NHANH'!$C$2,$A2054)),ISNUMBER(SEARCH('🔎 TRA CỨU NHANH'!$C$2,$B2054)))),1,0)</f>
        <v/>
      </c>
      <c r="M2054">
        <f>IF(L2054&gt;N(L2053),L2054,"")</f>
        <v/>
      </c>
      <c r="N2054">
        <f>N(N2053)+IF(AND('💰 BÁO GIÁ'!$C$27&lt;&gt;"",OR(ISNUMBER(SEARCH('💰 BÁO GIÁ'!$C$27,$A2054)),ISNUMBER(SEARCH('💰 BÁO GIÁ'!$C$27,$B2054)))),1,0)</f>
        <v/>
      </c>
      <c r="O2054">
        <f>IF(N2054&gt;N(N2053),N2054,"")</f>
        <v/>
      </c>
    </row>
    <row r="2055">
      <c r="A2055">
        <f>IF('⚙️ SÉC MĂNG'!A11="","",'⚙️ SÉC MĂNG'!A11)</f>
        <v/>
      </c>
      <c r="B2055">
        <f>IF('⚙️ SÉC MĂNG'!A11="","",'⚙️ SÉC MĂNG'!R11)</f>
        <v/>
      </c>
      <c r="C2055">
        <f>IF('⚙️ SÉC MĂNG'!A11="","","Séc măng")</f>
        <v/>
      </c>
      <c r="D2055">
        <f>IF('⚙️ SÉC MĂNG'!A11="","",'⚙️ SÉC MĂNG'!I11)</f>
        <v/>
      </c>
      <c r="E2055" s="37">
        <f>IF('⚙️ SÉC MĂNG'!A11="","",'⚙️ SÉC MĂNG'!J11)</f>
        <v/>
      </c>
      <c r="F2055" s="37">
        <f>IF('⚙️ SÉC MĂNG'!A11="","",'⚙️ SÉC MĂNG'!K11)</f>
        <v/>
      </c>
      <c r="G2055" s="37">
        <f>IF('⚙️ SÉC MĂNG'!A11="","",'⚙️ SÉC MĂNG'!L11)</f>
        <v/>
      </c>
      <c r="H2055" s="37">
        <f>IF('⚙️ SÉC MĂNG'!A11="","",'⚙️ SÉC MĂNG'!M11)</f>
        <v/>
      </c>
      <c r="I2055" s="37">
        <f>IF('⚙️ SÉC MĂNG'!A11="","",'⚙️ SÉC MĂNG'!N11)</f>
        <v/>
      </c>
      <c r="J2055">
        <f>IF('⚙️ SÉC MĂNG'!A11="","",'⚙️ SÉC MĂNG'!D11)</f>
        <v/>
      </c>
      <c r="L2055">
        <f>N(L2054)+IF(AND('🔎 TRA CỨU NHANH'!$C$2&lt;&gt;"",OR(ISNUMBER(SEARCH('🔎 TRA CỨU NHANH'!$C$2,$A2055)),ISNUMBER(SEARCH('🔎 TRA CỨU NHANH'!$C$2,$B2055)))),1,0)</f>
        <v/>
      </c>
      <c r="M2055">
        <f>IF(L2055&gt;N(L2054),L2055,"")</f>
        <v/>
      </c>
      <c r="N2055">
        <f>N(N2054)+IF(AND('💰 BÁO GIÁ'!$C$27&lt;&gt;"",OR(ISNUMBER(SEARCH('💰 BÁO GIÁ'!$C$27,$A2055)),ISNUMBER(SEARCH('💰 BÁO GIÁ'!$C$27,$B2055)))),1,0)</f>
        <v/>
      </c>
      <c r="O2055">
        <f>IF(N2055&gt;N(N2054),N2055,"")</f>
        <v/>
      </c>
    </row>
    <row r="2056">
      <c r="A2056">
        <f>IF('⚙️ SÉC MĂNG'!A12="","",'⚙️ SÉC MĂNG'!A12)</f>
        <v/>
      </c>
      <c r="B2056">
        <f>IF('⚙️ SÉC MĂNG'!A12="","",'⚙️ SÉC MĂNG'!R12)</f>
        <v/>
      </c>
      <c r="C2056">
        <f>IF('⚙️ SÉC MĂNG'!A12="","","Séc măng")</f>
        <v/>
      </c>
      <c r="D2056">
        <f>IF('⚙️ SÉC MĂNG'!A12="","",'⚙️ SÉC MĂNG'!I12)</f>
        <v/>
      </c>
      <c r="E2056" s="37">
        <f>IF('⚙️ SÉC MĂNG'!A12="","",'⚙️ SÉC MĂNG'!J12)</f>
        <v/>
      </c>
      <c r="F2056" s="37">
        <f>IF('⚙️ SÉC MĂNG'!A12="","",'⚙️ SÉC MĂNG'!K12)</f>
        <v/>
      </c>
      <c r="G2056" s="37">
        <f>IF('⚙️ SÉC MĂNG'!A12="","",'⚙️ SÉC MĂNG'!L12)</f>
        <v/>
      </c>
      <c r="H2056" s="37">
        <f>IF('⚙️ SÉC MĂNG'!A12="","",'⚙️ SÉC MĂNG'!M12)</f>
        <v/>
      </c>
      <c r="I2056" s="37">
        <f>IF('⚙️ SÉC MĂNG'!A12="","",'⚙️ SÉC MĂNG'!N12)</f>
        <v/>
      </c>
      <c r="J2056">
        <f>IF('⚙️ SÉC MĂNG'!A12="","",'⚙️ SÉC MĂNG'!D12)</f>
        <v/>
      </c>
      <c r="L2056">
        <f>N(L2055)+IF(AND('🔎 TRA CỨU NHANH'!$C$2&lt;&gt;"",OR(ISNUMBER(SEARCH('🔎 TRA CỨU NHANH'!$C$2,$A2056)),ISNUMBER(SEARCH('🔎 TRA CỨU NHANH'!$C$2,$B2056)))),1,0)</f>
        <v/>
      </c>
      <c r="M2056">
        <f>IF(L2056&gt;N(L2055),L2056,"")</f>
        <v/>
      </c>
      <c r="N2056">
        <f>N(N2055)+IF(AND('💰 BÁO GIÁ'!$C$27&lt;&gt;"",OR(ISNUMBER(SEARCH('💰 BÁO GIÁ'!$C$27,$A2056)),ISNUMBER(SEARCH('💰 BÁO GIÁ'!$C$27,$B2056)))),1,0)</f>
        <v/>
      </c>
      <c r="O2056">
        <f>IF(N2056&gt;N(N2055),N2056,"")</f>
        <v/>
      </c>
    </row>
    <row r="2057">
      <c r="A2057">
        <f>IF('⚙️ SÉC MĂNG'!A13="","",'⚙️ SÉC MĂNG'!A13)</f>
        <v/>
      </c>
      <c r="B2057">
        <f>IF('⚙️ SÉC MĂNG'!A13="","",'⚙️ SÉC MĂNG'!R13)</f>
        <v/>
      </c>
      <c r="C2057">
        <f>IF('⚙️ SÉC MĂNG'!A13="","","Séc măng")</f>
        <v/>
      </c>
      <c r="D2057">
        <f>IF('⚙️ SÉC MĂNG'!A13="","",'⚙️ SÉC MĂNG'!I13)</f>
        <v/>
      </c>
      <c r="E2057" s="37">
        <f>IF('⚙️ SÉC MĂNG'!A13="","",'⚙️ SÉC MĂNG'!J13)</f>
        <v/>
      </c>
      <c r="F2057" s="37">
        <f>IF('⚙️ SÉC MĂNG'!A13="","",'⚙️ SÉC MĂNG'!K13)</f>
        <v/>
      </c>
      <c r="G2057" s="37">
        <f>IF('⚙️ SÉC MĂNG'!A13="","",'⚙️ SÉC MĂNG'!L13)</f>
        <v/>
      </c>
      <c r="H2057" s="37">
        <f>IF('⚙️ SÉC MĂNG'!A13="","",'⚙️ SÉC MĂNG'!M13)</f>
        <v/>
      </c>
      <c r="I2057" s="37">
        <f>IF('⚙️ SÉC MĂNG'!A13="","",'⚙️ SÉC MĂNG'!N13)</f>
        <v/>
      </c>
      <c r="J2057">
        <f>IF('⚙️ SÉC MĂNG'!A13="","",'⚙️ SÉC MĂNG'!D13)</f>
        <v/>
      </c>
      <c r="L2057">
        <f>N(L2056)+IF(AND('🔎 TRA CỨU NHANH'!$C$2&lt;&gt;"",OR(ISNUMBER(SEARCH('🔎 TRA CỨU NHANH'!$C$2,$A2057)),ISNUMBER(SEARCH('🔎 TRA CỨU NHANH'!$C$2,$B2057)))),1,0)</f>
        <v/>
      </c>
      <c r="M2057">
        <f>IF(L2057&gt;N(L2056),L2057,"")</f>
        <v/>
      </c>
      <c r="N2057">
        <f>N(N2056)+IF(AND('💰 BÁO GIÁ'!$C$27&lt;&gt;"",OR(ISNUMBER(SEARCH('💰 BÁO GIÁ'!$C$27,$A2057)),ISNUMBER(SEARCH('💰 BÁO GIÁ'!$C$27,$B2057)))),1,0)</f>
        <v/>
      </c>
      <c r="O2057">
        <f>IF(N2057&gt;N(N2056),N2057,"")</f>
        <v/>
      </c>
    </row>
    <row r="2058">
      <c r="A2058">
        <f>IF('⚙️ SÉC MĂNG'!A14="","",'⚙️ SÉC MĂNG'!A14)</f>
        <v/>
      </c>
      <c r="B2058">
        <f>IF('⚙️ SÉC MĂNG'!A14="","",'⚙️ SÉC MĂNG'!R14)</f>
        <v/>
      </c>
      <c r="C2058">
        <f>IF('⚙️ SÉC MĂNG'!A14="","","Séc măng")</f>
        <v/>
      </c>
      <c r="D2058">
        <f>IF('⚙️ SÉC MĂNG'!A14="","",'⚙️ SÉC MĂNG'!I14)</f>
        <v/>
      </c>
      <c r="E2058" s="37">
        <f>IF('⚙️ SÉC MĂNG'!A14="","",'⚙️ SÉC MĂNG'!J14)</f>
        <v/>
      </c>
      <c r="F2058" s="37">
        <f>IF('⚙️ SÉC MĂNG'!A14="","",'⚙️ SÉC MĂNG'!K14)</f>
        <v/>
      </c>
      <c r="G2058" s="37">
        <f>IF('⚙️ SÉC MĂNG'!A14="","",'⚙️ SÉC MĂNG'!L14)</f>
        <v/>
      </c>
      <c r="H2058" s="37">
        <f>IF('⚙️ SÉC MĂNG'!A14="","",'⚙️ SÉC MĂNG'!M14)</f>
        <v/>
      </c>
      <c r="I2058" s="37">
        <f>IF('⚙️ SÉC MĂNG'!A14="","",'⚙️ SÉC MĂNG'!N14)</f>
        <v/>
      </c>
      <c r="J2058">
        <f>IF('⚙️ SÉC MĂNG'!A14="","",'⚙️ SÉC MĂNG'!D14)</f>
        <v/>
      </c>
      <c r="L2058">
        <f>N(L2057)+IF(AND('🔎 TRA CỨU NHANH'!$C$2&lt;&gt;"",OR(ISNUMBER(SEARCH('🔎 TRA CỨU NHANH'!$C$2,$A2058)),ISNUMBER(SEARCH('🔎 TRA CỨU NHANH'!$C$2,$B2058)))),1,0)</f>
        <v/>
      </c>
      <c r="M2058">
        <f>IF(L2058&gt;N(L2057),L2058,"")</f>
        <v/>
      </c>
      <c r="N2058">
        <f>N(N2057)+IF(AND('💰 BÁO GIÁ'!$C$27&lt;&gt;"",OR(ISNUMBER(SEARCH('💰 BÁO GIÁ'!$C$27,$A2058)),ISNUMBER(SEARCH('💰 BÁO GIÁ'!$C$27,$B2058)))),1,0)</f>
        <v/>
      </c>
      <c r="O2058">
        <f>IF(N2058&gt;N(N2057),N2058,"")</f>
        <v/>
      </c>
    </row>
    <row r="2059">
      <c r="A2059">
        <f>IF('⚙️ SÉC MĂNG'!A15="","",'⚙️ SÉC MĂNG'!A15)</f>
        <v/>
      </c>
      <c r="B2059">
        <f>IF('⚙️ SÉC MĂNG'!A15="","",'⚙️ SÉC MĂNG'!R15)</f>
        <v/>
      </c>
      <c r="C2059">
        <f>IF('⚙️ SÉC MĂNG'!A15="","","Séc măng")</f>
        <v/>
      </c>
      <c r="D2059">
        <f>IF('⚙️ SÉC MĂNG'!A15="","",'⚙️ SÉC MĂNG'!I15)</f>
        <v/>
      </c>
      <c r="E2059" s="37">
        <f>IF('⚙️ SÉC MĂNG'!A15="","",'⚙️ SÉC MĂNG'!J15)</f>
        <v/>
      </c>
      <c r="F2059" s="37">
        <f>IF('⚙️ SÉC MĂNG'!A15="","",'⚙️ SÉC MĂNG'!K15)</f>
        <v/>
      </c>
      <c r="G2059" s="37">
        <f>IF('⚙️ SÉC MĂNG'!A15="","",'⚙️ SÉC MĂNG'!L15)</f>
        <v/>
      </c>
      <c r="H2059" s="37">
        <f>IF('⚙️ SÉC MĂNG'!A15="","",'⚙️ SÉC MĂNG'!M15)</f>
        <v/>
      </c>
      <c r="I2059" s="37">
        <f>IF('⚙️ SÉC MĂNG'!A15="","",'⚙️ SÉC MĂNG'!N15)</f>
        <v/>
      </c>
      <c r="J2059">
        <f>IF('⚙️ SÉC MĂNG'!A15="","",'⚙️ SÉC MĂNG'!D15)</f>
        <v/>
      </c>
      <c r="L2059">
        <f>N(L2058)+IF(AND('🔎 TRA CỨU NHANH'!$C$2&lt;&gt;"",OR(ISNUMBER(SEARCH('🔎 TRA CỨU NHANH'!$C$2,$A2059)),ISNUMBER(SEARCH('🔎 TRA CỨU NHANH'!$C$2,$B2059)))),1,0)</f>
        <v/>
      </c>
      <c r="M2059">
        <f>IF(L2059&gt;N(L2058),L2059,"")</f>
        <v/>
      </c>
      <c r="N2059">
        <f>N(N2058)+IF(AND('💰 BÁO GIÁ'!$C$27&lt;&gt;"",OR(ISNUMBER(SEARCH('💰 BÁO GIÁ'!$C$27,$A2059)),ISNUMBER(SEARCH('💰 BÁO GIÁ'!$C$27,$B2059)))),1,0)</f>
        <v/>
      </c>
      <c r="O2059">
        <f>IF(N2059&gt;N(N2058),N2059,"")</f>
        <v/>
      </c>
    </row>
    <row r="2060">
      <c r="A2060">
        <f>IF('⚙️ SÉC MĂNG'!A16="","",'⚙️ SÉC MĂNG'!A16)</f>
        <v/>
      </c>
      <c r="B2060">
        <f>IF('⚙️ SÉC MĂNG'!A16="","",'⚙️ SÉC MĂNG'!R16)</f>
        <v/>
      </c>
      <c r="C2060">
        <f>IF('⚙️ SÉC MĂNG'!A16="","","Séc măng")</f>
        <v/>
      </c>
      <c r="D2060">
        <f>IF('⚙️ SÉC MĂNG'!A16="","",'⚙️ SÉC MĂNG'!I16)</f>
        <v/>
      </c>
      <c r="E2060" s="37">
        <f>IF('⚙️ SÉC MĂNG'!A16="","",'⚙️ SÉC MĂNG'!J16)</f>
        <v/>
      </c>
      <c r="F2060" s="37">
        <f>IF('⚙️ SÉC MĂNG'!A16="","",'⚙️ SÉC MĂNG'!K16)</f>
        <v/>
      </c>
      <c r="G2060" s="37">
        <f>IF('⚙️ SÉC MĂNG'!A16="","",'⚙️ SÉC MĂNG'!L16)</f>
        <v/>
      </c>
      <c r="H2060" s="37">
        <f>IF('⚙️ SÉC MĂNG'!A16="","",'⚙️ SÉC MĂNG'!M16)</f>
        <v/>
      </c>
      <c r="I2060" s="37">
        <f>IF('⚙️ SÉC MĂNG'!A16="","",'⚙️ SÉC MĂNG'!N16)</f>
        <v/>
      </c>
      <c r="J2060">
        <f>IF('⚙️ SÉC MĂNG'!A16="","",'⚙️ SÉC MĂNG'!D16)</f>
        <v/>
      </c>
      <c r="L2060">
        <f>N(L2059)+IF(AND('🔎 TRA CỨU NHANH'!$C$2&lt;&gt;"",OR(ISNUMBER(SEARCH('🔎 TRA CỨU NHANH'!$C$2,$A2060)),ISNUMBER(SEARCH('🔎 TRA CỨU NHANH'!$C$2,$B2060)))),1,0)</f>
        <v/>
      </c>
      <c r="M2060">
        <f>IF(L2060&gt;N(L2059),L2060,"")</f>
        <v/>
      </c>
      <c r="N2060">
        <f>N(N2059)+IF(AND('💰 BÁO GIÁ'!$C$27&lt;&gt;"",OR(ISNUMBER(SEARCH('💰 BÁO GIÁ'!$C$27,$A2060)),ISNUMBER(SEARCH('💰 BÁO GIÁ'!$C$27,$B2060)))),1,0)</f>
        <v/>
      </c>
      <c r="O2060">
        <f>IF(N2060&gt;N(N2059),N2060,"")</f>
        <v/>
      </c>
    </row>
    <row r="2061">
      <c r="A2061">
        <f>IF('⚙️ SÉC MĂNG'!A17="","",'⚙️ SÉC MĂNG'!A17)</f>
        <v/>
      </c>
      <c r="B2061">
        <f>IF('⚙️ SÉC MĂNG'!A17="","",'⚙️ SÉC MĂNG'!R17)</f>
        <v/>
      </c>
      <c r="C2061">
        <f>IF('⚙️ SÉC MĂNG'!A17="","","Séc măng")</f>
        <v/>
      </c>
      <c r="D2061">
        <f>IF('⚙️ SÉC MĂNG'!A17="","",'⚙️ SÉC MĂNG'!I17)</f>
        <v/>
      </c>
      <c r="E2061" s="37">
        <f>IF('⚙️ SÉC MĂNG'!A17="","",'⚙️ SÉC MĂNG'!J17)</f>
        <v/>
      </c>
      <c r="F2061" s="37">
        <f>IF('⚙️ SÉC MĂNG'!A17="","",'⚙️ SÉC MĂNG'!K17)</f>
        <v/>
      </c>
      <c r="G2061" s="37">
        <f>IF('⚙️ SÉC MĂNG'!A17="","",'⚙️ SÉC MĂNG'!L17)</f>
        <v/>
      </c>
      <c r="H2061" s="37">
        <f>IF('⚙️ SÉC MĂNG'!A17="","",'⚙️ SÉC MĂNG'!M17)</f>
        <v/>
      </c>
      <c r="I2061" s="37">
        <f>IF('⚙️ SÉC MĂNG'!A17="","",'⚙️ SÉC MĂNG'!N17)</f>
        <v/>
      </c>
      <c r="J2061">
        <f>IF('⚙️ SÉC MĂNG'!A17="","",'⚙️ SÉC MĂNG'!D17)</f>
        <v/>
      </c>
      <c r="L2061">
        <f>N(L2060)+IF(AND('🔎 TRA CỨU NHANH'!$C$2&lt;&gt;"",OR(ISNUMBER(SEARCH('🔎 TRA CỨU NHANH'!$C$2,$A2061)),ISNUMBER(SEARCH('🔎 TRA CỨU NHANH'!$C$2,$B2061)))),1,0)</f>
        <v/>
      </c>
      <c r="M2061">
        <f>IF(L2061&gt;N(L2060),L2061,"")</f>
        <v/>
      </c>
      <c r="N2061">
        <f>N(N2060)+IF(AND('💰 BÁO GIÁ'!$C$27&lt;&gt;"",OR(ISNUMBER(SEARCH('💰 BÁO GIÁ'!$C$27,$A2061)),ISNUMBER(SEARCH('💰 BÁO GIÁ'!$C$27,$B2061)))),1,0)</f>
        <v/>
      </c>
      <c r="O2061">
        <f>IF(N2061&gt;N(N2060),N2061,"")</f>
        <v/>
      </c>
    </row>
    <row r="2062">
      <c r="A2062">
        <f>IF('⚙️ SÉC MĂNG'!A18="","",'⚙️ SÉC MĂNG'!A18)</f>
        <v/>
      </c>
      <c r="B2062">
        <f>IF('⚙️ SÉC MĂNG'!A18="","",'⚙️ SÉC MĂNG'!R18)</f>
        <v/>
      </c>
      <c r="C2062">
        <f>IF('⚙️ SÉC MĂNG'!A18="","","Séc măng")</f>
        <v/>
      </c>
      <c r="D2062">
        <f>IF('⚙️ SÉC MĂNG'!A18="","",'⚙️ SÉC MĂNG'!I18)</f>
        <v/>
      </c>
      <c r="E2062" s="37">
        <f>IF('⚙️ SÉC MĂNG'!A18="","",'⚙️ SÉC MĂNG'!J18)</f>
        <v/>
      </c>
      <c r="F2062" s="37">
        <f>IF('⚙️ SÉC MĂNG'!A18="","",'⚙️ SÉC MĂNG'!K18)</f>
        <v/>
      </c>
      <c r="G2062" s="37">
        <f>IF('⚙️ SÉC MĂNG'!A18="","",'⚙️ SÉC MĂNG'!L18)</f>
        <v/>
      </c>
      <c r="H2062" s="37">
        <f>IF('⚙️ SÉC MĂNG'!A18="","",'⚙️ SÉC MĂNG'!M18)</f>
        <v/>
      </c>
      <c r="I2062" s="37">
        <f>IF('⚙️ SÉC MĂNG'!A18="","",'⚙️ SÉC MĂNG'!N18)</f>
        <v/>
      </c>
      <c r="J2062">
        <f>IF('⚙️ SÉC MĂNG'!A18="","",'⚙️ SÉC MĂNG'!D18)</f>
        <v/>
      </c>
      <c r="L2062">
        <f>N(L2061)+IF(AND('🔎 TRA CỨU NHANH'!$C$2&lt;&gt;"",OR(ISNUMBER(SEARCH('🔎 TRA CỨU NHANH'!$C$2,$A2062)),ISNUMBER(SEARCH('🔎 TRA CỨU NHANH'!$C$2,$B2062)))),1,0)</f>
        <v/>
      </c>
      <c r="M2062">
        <f>IF(L2062&gt;N(L2061),L2062,"")</f>
        <v/>
      </c>
      <c r="N2062">
        <f>N(N2061)+IF(AND('💰 BÁO GIÁ'!$C$27&lt;&gt;"",OR(ISNUMBER(SEARCH('💰 BÁO GIÁ'!$C$27,$A2062)),ISNUMBER(SEARCH('💰 BÁO GIÁ'!$C$27,$B2062)))),1,0)</f>
        <v/>
      </c>
      <c r="O2062">
        <f>IF(N2062&gt;N(N2061),N2062,"")</f>
        <v/>
      </c>
    </row>
    <row r="2063">
      <c r="A2063">
        <f>IF('⚙️ SÉC MĂNG'!A19="","",'⚙️ SÉC MĂNG'!A19)</f>
        <v/>
      </c>
      <c r="B2063">
        <f>IF('⚙️ SÉC MĂNG'!A19="","",'⚙️ SÉC MĂNG'!R19)</f>
        <v/>
      </c>
      <c r="C2063">
        <f>IF('⚙️ SÉC MĂNG'!A19="","","Séc măng")</f>
        <v/>
      </c>
      <c r="D2063">
        <f>IF('⚙️ SÉC MĂNG'!A19="","",'⚙️ SÉC MĂNG'!I19)</f>
        <v/>
      </c>
      <c r="E2063" s="37">
        <f>IF('⚙️ SÉC MĂNG'!A19="","",'⚙️ SÉC MĂNG'!J19)</f>
        <v/>
      </c>
      <c r="F2063" s="37">
        <f>IF('⚙️ SÉC MĂNG'!A19="","",'⚙️ SÉC MĂNG'!K19)</f>
        <v/>
      </c>
      <c r="G2063" s="37">
        <f>IF('⚙️ SÉC MĂNG'!A19="","",'⚙️ SÉC MĂNG'!L19)</f>
        <v/>
      </c>
      <c r="H2063" s="37">
        <f>IF('⚙️ SÉC MĂNG'!A19="","",'⚙️ SÉC MĂNG'!M19)</f>
        <v/>
      </c>
      <c r="I2063" s="37">
        <f>IF('⚙️ SÉC MĂNG'!A19="","",'⚙️ SÉC MĂNG'!N19)</f>
        <v/>
      </c>
      <c r="J2063">
        <f>IF('⚙️ SÉC MĂNG'!A19="","",'⚙️ SÉC MĂNG'!D19)</f>
        <v/>
      </c>
      <c r="L2063">
        <f>N(L2062)+IF(AND('🔎 TRA CỨU NHANH'!$C$2&lt;&gt;"",OR(ISNUMBER(SEARCH('🔎 TRA CỨU NHANH'!$C$2,$A2063)),ISNUMBER(SEARCH('🔎 TRA CỨU NHANH'!$C$2,$B2063)))),1,0)</f>
        <v/>
      </c>
      <c r="M2063">
        <f>IF(L2063&gt;N(L2062),L2063,"")</f>
        <v/>
      </c>
      <c r="N2063">
        <f>N(N2062)+IF(AND('💰 BÁO GIÁ'!$C$27&lt;&gt;"",OR(ISNUMBER(SEARCH('💰 BÁO GIÁ'!$C$27,$A2063)),ISNUMBER(SEARCH('💰 BÁO GIÁ'!$C$27,$B2063)))),1,0)</f>
        <v/>
      </c>
      <c r="O2063">
        <f>IF(N2063&gt;N(N2062),N2063,"")</f>
        <v/>
      </c>
    </row>
    <row r="2064">
      <c r="A2064">
        <f>IF('⚙️ SÉC MĂNG'!A20="","",'⚙️ SÉC MĂNG'!A20)</f>
        <v/>
      </c>
      <c r="B2064">
        <f>IF('⚙️ SÉC MĂNG'!A20="","",'⚙️ SÉC MĂNG'!R20)</f>
        <v/>
      </c>
      <c r="C2064">
        <f>IF('⚙️ SÉC MĂNG'!A20="","","Séc măng")</f>
        <v/>
      </c>
      <c r="D2064">
        <f>IF('⚙️ SÉC MĂNG'!A20="","",'⚙️ SÉC MĂNG'!I20)</f>
        <v/>
      </c>
      <c r="E2064" s="37">
        <f>IF('⚙️ SÉC MĂNG'!A20="","",'⚙️ SÉC MĂNG'!J20)</f>
        <v/>
      </c>
      <c r="F2064" s="37">
        <f>IF('⚙️ SÉC MĂNG'!A20="","",'⚙️ SÉC MĂNG'!K20)</f>
        <v/>
      </c>
      <c r="G2064" s="37">
        <f>IF('⚙️ SÉC MĂNG'!A20="","",'⚙️ SÉC MĂNG'!L20)</f>
        <v/>
      </c>
      <c r="H2064" s="37">
        <f>IF('⚙️ SÉC MĂNG'!A20="","",'⚙️ SÉC MĂNG'!M20)</f>
        <v/>
      </c>
      <c r="I2064" s="37">
        <f>IF('⚙️ SÉC MĂNG'!A20="","",'⚙️ SÉC MĂNG'!N20)</f>
        <v/>
      </c>
      <c r="J2064">
        <f>IF('⚙️ SÉC MĂNG'!A20="","",'⚙️ SÉC MĂNG'!D20)</f>
        <v/>
      </c>
      <c r="L2064">
        <f>N(L2063)+IF(AND('🔎 TRA CỨU NHANH'!$C$2&lt;&gt;"",OR(ISNUMBER(SEARCH('🔎 TRA CỨU NHANH'!$C$2,$A2064)),ISNUMBER(SEARCH('🔎 TRA CỨU NHANH'!$C$2,$B2064)))),1,0)</f>
        <v/>
      </c>
      <c r="M2064">
        <f>IF(L2064&gt;N(L2063),L2064,"")</f>
        <v/>
      </c>
      <c r="N2064">
        <f>N(N2063)+IF(AND('💰 BÁO GIÁ'!$C$27&lt;&gt;"",OR(ISNUMBER(SEARCH('💰 BÁO GIÁ'!$C$27,$A2064)),ISNUMBER(SEARCH('💰 BÁO GIÁ'!$C$27,$B2064)))),1,0)</f>
        <v/>
      </c>
      <c r="O2064">
        <f>IF(N2064&gt;N(N2063),N2064,"")</f>
        <v/>
      </c>
    </row>
    <row r="2065">
      <c r="A2065">
        <f>IF('⚙️ SÉC MĂNG'!A21="","",'⚙️ SÉC MĂNG'!A21)</f>
        <v/>
      </c>
      <c r="B2065">
        <f>IF('⚙️ SÉC MĂNG'!A21="","",'⚙️ SÉC MĂNG'!R21)</f>
        <v/>
      </c>
      <c r="C2065">
        <f>IF('⚙️ SÉC MĂNG'!A21="","","Séc măng")</f>
        <v/>
      </c>
      <c r="D2065">
        <f>IF('⚙️ SÉC MĂNG'!A21="","",'⚙️ SÉC MĂNG'!I21)</f>
        <v/>
      </c>
      <c r="E2065" s="37">
        <f>IF('⚙️ SÉC MĂNG'!A21="","",'⚙️ SÉC MĂNG'!J21)</f>
        <v/>
      </c>
      <c r="F2065" s="37">
        <f>IF('⚙️ SÉC MĂNG'!A21="","",'⚙️ SÉC MĂNG'!K21)</f>
        <v/>
      </c>
      <c r="G2065" s="37">
        <f>IF('⚙️ SÉC MĂNG'!A21="","",'⚙️ SÉC MĂNG'!L21)</f>
        <v/>
      </c>
      <c r="H2065" s="37">
        <f>IF('⚙️ SÉC MĂNG'!A21="","",'⚙️ SÉC MĂNG'!M21)</f>
        <v/>
      </c>
      <c r="I2065" s="37">
        <f>IF('⚙️ SÉC MĂNG'!A21="","",'⚙️ SÉC MĂNG'!N21)</f>
        <v/>
      </c>
      <c r="J2065">
        <f>IF('⚙️ SÉC MĂNG'!A21="","",'⚙️ SÉC MĂNG'!D21)</f>
        <v/>
      </c>
      <c r="L2065">
        <f>N(L2064)+IF(AND('🔎 TRA CỨU NHANH'!$C$2&lt;&gt;"",OR(ISNUMBER(SEARCH('🔎 TRA CỨU NHANH'!$C$2,$A2065)),ISNUMBER(SEARCH('🔎 TRA CỨU NHANH'!$C$2,$B2065)))),1,0)</f>
        <v/>
      </c>
      <c r="M2065">
        <f>IF(L2065&gt;N(L2064),L2065,"")</f>
        <v/>
      </c>
      <c r="N2065">
        <f>N(N2064)+IF(AND('💰 BÁO GIÁ'!$C$27&lt;&gt;"",OR(ISNUMBER(SEARCH('💰 BÁO GIÁ'!$C$27,$A2065)),ISNUMBER(SEARCH('💰 BÁO GIÁ'!$C$27,$B2065)))),1,0)</f>
        <v/>
      </c>
      <c r="O2065">
        <f>IF(N2065&gt;N(N2064),N2065,"")</f>
        <v/>
      </c>
    </row>
    <row r="2066">
      <c r="A2066">
        <f>IF('⚙️ SÉC MĂNG'!A22="","",'⚙️ SÉC MĂNG'!A22)</f>
        <v/>
      </c>
      <c r="B2066">
        <f>IF('⚙️ SÉC MĂNG'!A22="","",'⚙️ SÉC MĂNG'!R22)</f>
        <v/>
      </c>
      <c r="C2066">
        <f>IF('⚙️ SÉC MĂNG'!A22="","","Séc măng")</f>
        <v/>
      </c>
      <c r="D2066">
        <f>IF('⚙️ SÉC MĂNG'!A22="","",'⚙️ SÉC MĂNG'!I22)</f>
        <v/>
      </c>
      <c r="E2066">
        <f>IF('⚙️ SÉC MĂNG'!A22="","",'⚙️ SÉC MĂNG'!J22)</f>
        <v/>
      </c>
      <c r="F2066">
        <f>IF('⚙️ SÉC MĂNG'!A22="","",'⚙️ SÉC MĂNG'!K22)</f>
        <v/>
      </c>
      <c r="G2066">
        <f>IF('⚙️ SÉC MĂNG'!A22="","",'⚙️ SÉC MĂNG'!L22)</f>
        <v/>
      </c>
      <c r="H2066">
        <f>IF('⚙️ SÉC MĂNG'!A22="","",'⚙️ SÉC MĂNG'!M22)</f>
        <v/>
      </c>
      <c r="I2066">
        <f>IF('⚙️ SÉC MĂNG'!A22="","",'⚙️ SÉC MĂNG'!N22)</f>
        <v/>
      </c>
      <c r="J2066">
        <f>IF('⚙️ SÉC MĂNG'!A22="","",'⚙️ SÉC MĂNG'!D22)</f>
        <v/>
      </c>
      <c r="L2066">
        <f>N(L2065)+IF(AND('🔎 TRA CỨU NHANH'!$C$2&lt;&gt;"",OR(ISNUMBER(SEARCH('🔎 TRA CỨU NHANH'!$C$2,$A2066)),ISNUMBER(SEARCH('🔎 TRA CỨU NHANH'!$C$2,$B2066)))),1,0)</f>
        <v/>
      </c>
      <c r="M2066">
        <f>IF(L2066&gt;N(L2065),L2066,"")</f>
        <v/>
      </c>
      <c r="N2066">
        <f>N(N2065)+IF(AND('💰 BÁO GIÁ'!$C$27&lt;&gt;"",OR(ISNUMBER(SEARCH('💰 BÁO GIÁ'!$C$27,$A2066)),ISNUMBER(SEARCH('💰 BÁO GIÁ'!$C$27,$B2066)))),1,0)</f>
        <v/>
      </c>
      <c r="O2066">
        <f>IF(N2066&gt;N(N2065),N2066,"")</f>
        <v/>
      </c>
    </row>
    <row r="2067">
      <c r="A2067">
        <f>IF('⚙️ SÉC MĂNG'!A23="","",'⚙️ SÉC MĂNG'!A23)</f>
        <v/>
      </c>
      <c r="B2067">
        <f>IF('⚙️ SÉC MĂNG'!A23="","",'⚙️ SÉC MĂNG'!R23)</f>
        <v/>
      </c>
      <c r="C2067">
        <f>IF('⚙️ SÉC MĂNG'!A23="","","Séc măng")</f>
        <v/>
      </c>
      <c r="D2067">
        <f>IF('⚙️ SÉC MĂNG'!A23="","",'⚙️ SÉC MĂNG'!I23)</f>
        <v/>
      </c>
      <c r="E2067" s="37">
        <f>IF('⚙️ SÉC MĂNG'!A23="","",'⚙️ SÉC MĂNG'!J23)</f>
        <v/>
      </c>
      <c r="F2067" s="37">
        <f>IF('⚙️ SÉC MĂNG'!A23="","",'⚙️ SÉC MĂNG'!K23)</f>
        <v/>
      </c>
      <c r="G2067" s="37">
        <f>IF('⚙️ SÉC MĂNG'!A23="","",'⚙️ SÉC MĂNG'!L23)</f>
        <v/>
      </c>
      <c r="H2067" s="37">
        <f>IF('⚙️ SÉC MĂNG'!A23="","",'⚙️ SÉC MĂNG'!M23)</f>
        <v/>
      </c>
      <c r="I2067" s="37">
        <f>IF('⚙️ SÉC MĂNG'!A23="","",'⚙️ SÉC MĂNG'!N23)</f>
        <v/>
      </c>
      <c r="J2067">
        <f>IF('⚙️ SÉC MĂNG'!A23="","",'⚙️ SÉC MĂNG'!D23)</f>
        <v/>
      </c>
      <c r="L2067">
        <f>N(L2066)+IF(AND('🔎 TRA CỨU NHANH'!$C$2&lt;&gt;"",OR(ISNUMBER(SEARCH('🔎 TRA CỨU NHANH'!$C$2,$A2067)),ISNUMBER(SEARCH('🔎 TRA CỨU NHANH'!$C$2,$B2067)))),1,0)</f>
        <v/>
      </c>
      <c r="M2067">
        <f>IF(L2067&gt;N(L2066),L2067,"")</f>
        <v/>
      </c>
      <c r="N2067">
        <f>N(N2066)+IF(AND('💰 BÁO GIÁ'!$C$27&lt;&gt;"",OR(ISNUMBER(SEARCH('💰 BÁO GIÁ'!$C$27,$A2067)),ISNUMBER(SEARCH('💰 BÁO GIÁ'!$C$27,$B2067)))),1,0)</f>
        <v/>
      </c>
      <c r="O2067">
        <f>IF(N2067&gt;N(N2066),N2067,"")</f>
        <v/>
      </c>
    </row>
    <row r="2068">
      <c r="A2068">
        <f>IF('⚙️ SÉC MĂNG'!A24="","",'⚙️ SÉC MĂNG'!A24)</f>
        <v/>
      </c>
      <c r="B2068">
        <f>IF('⚙️ SÉC MĂNG'!A24="","",'⚙️ SÉC MĂNG'!R24)</f>
        <v/>
      </c>
      <c r="C2068">
        <f>IF('⚙️ SÉC MĂNG'!A24="","","Séc măng")</f>
        <v/>
      </c>
      <c r="D2068">
        <f>IF('⚙️ SÉC MĂNG'!A24="","",'⚙️ SÉC MĂNG'!I24)</f>
        <v/>
      </c>
      <c r="E2068" s="37">
        <f>IF('⚙️ SÉC MĂNG'!A24="","",'⚙️ SÉC MĂNG'!J24)</f>
        <v/>
      </c>
      <c r="F2068" s="37">
        <f>IF('⚙️ SÉC MĂNG'!A24="","",'⚙️ SÉC MĂNG'!K24)</f>
        <v/>
      </c>
      <c r="G2068" s="37">
        <f>IF('⚙️ SÉC MĂNG'!A24="","",'⚙️ SÉC MĂNG'!L24)</f>
        <v/>
      </c>
      <c r="H2068" s="37">
        <f>IF('⚙️ SÉC MĂNG'!A24="","",'⚙️ SÉC MĂNG'!M24)</f>
        <v/>
      </c>
      <c r="I2068" s="37">
        <f>IF('⚙️ SÉC MĂNG'!A24="","",'⚙️ SÉC MĂNG'!N24)</f>
        <v/>
      </c>
      <c r="J2068">
        <f>IF('⚙️ SÉC MĂNG'!A24="","",'⚙️ SÉC MĂNG'!D24)</f>
        <v/>
      </c>
      <c r="L2068">
        <f>N(L2067)+IF(AND('🔎 TRA CỨU NHANH'!$C$2&lt;&gt;"",OR(ISNUMBER(SEARCH('🔎 TRA CỨU NHANH'!$C$2,$A2068)),ISNUMBER(SEARCH('🔎 TRA CỨU NHANH'!$C$2,$B2068)))),1,0)</f>
        <v/>
      </c>
      <c r="M2068">
        <f>IF(L2068&gt;N(L2067),L2068,"")</f>
        <v/>
      </c>
      <c r="N2068">
        <f>N(N2067)+IF(AND('💰 BÁO GIÁ'!$C$27&lt;&gt;"",OR(ISNUMBER(SEARCH('💰 BÁO GIÁ'!$C$27,$A2068)),ISNUMBER(SEARCH('💰 BÁO GIÁ'!$C$27,$B2068)))),1,0)</f>
        <v/>
      </c>
      <c r="O2068">
        <f>IF(N2068&gt;N(N2067),N2068,"")</f>
        <v/>
      </c>
    </row>
    <row r="2069">
      <c r="A2069">
        <f>IF('⚙️ SÉC MĂNG'!A25="","",'⚙️ SÉC MĂNG'!A25)</f>
        <v/>
      </c>
      <c r="B2069">
        <f>IF('⚙️ SÉC MĂNG'!A25="","",'⚙️ SÉC MĂNG'!R25)</f>
        <v/>
      </c>
      <c r="C2069">
        <f>IF('⚙️ SÉC MĂNG'!A25="","","Séc măng")</f>
        <v/>
      </c>
      <c r="D2069">
        <f>IF('⚙️ SÉC MĂNG'!A25="","",'⚙️ SÉC MĂNG'!I25)</f>
        <v/>
      </c>
      <c r="E2069" s="37">
        <f>IF('⚙️ SÉC MĂNG'!A25="","",'⚙️ SÉC MĂNG'!J25)</f>
        <v/>
      </c>
      <c r="F2069" s="37">
        <f>IF('⚙️ SÉC MĂNG'!A25="","",'⚙️ SÉC MĂNG'!K25)</f>
        <v/>
      </c>
      <c r="G2069" s="37">
        <f>IF('⚙️ SÉC MĂNG'!A25="","",'⚙️ SÉC MĂNG'!L25)</f>
        <v/>
      </c>
      <c r="H2069" s="37">
        <f>IF('⚙️ SÉC MĂNG'!A25="","",'⚙️ SÉC MĂNG'!M25)</f>
        <v/>
      </c>
      <c r="I2069" s="37">
        <f>IF('⚙️ SÉC MĂNG'!A25="","",'⚙️ SÉC MĂNG'!N25)</f>
        <v/>
      </c>
      <c r="J2069">
        <f>IF('⚙️ SÉC MĂNG'!A25="","",'⚙️ SÉC MĂNG'!D25)</f>
        <v/>
      </c>
      <c r="L2069">
        <f>N(L2068)+IF(AND('🔎 TRA CỨU NHANH'!$C$2&lt;&gt;"",OR(ISNUMBER(SEARCH('🔎 TRA CỨU NHANH'!$C$2,$A2069)),ISNUMBER(SEARCH('🔎 TRA CỨU NHANH'!$C$2,$B2069)))),1,0)</f>
        <v/>
      </c>
      <c r="M2069">
        <f>IF(L2069&gt;N(L2068),L2069,"")</f>
        <v/>
      </c>
      <c r="N2069">
        <f>N(N2068)+IF(AND('💰 BÁO GIÁ'!$C$27&lt;&gt;"",OR(ISNUMBER(SEARCH('💰 BÁO GIÁ'!$C$27,$A2069)),ISNUMBER(SEARCH('💰 BÁO GIÁ'!$C$27,$B2069)))),1,0)</f>
        <v/>
      </c>
      <c r="O2069">
        <f>IF(N2069&gt;N(N2068),N2069,"")</f>
        <v/>
      </c>
    </row>
    <row r="2070">
      <c r="A2070">
        <f>IF('⚙️ SÉC MĂNG'!A26="","",'⚙️ SÉC MĂNG'!A26)</f>
        <v/>
      </c>
      <c r="B2070">
        <f>IF('⚙️ SÉC MĂNG'!A26="","",'⚙️ SÉC MĂNG'!R26)</f>
        <v/>
      </c>
      <c r="C2070">
        <f>IF('⚙️ SÉC MĂNG'!A26="","","Séc măng")</f>
        <v/>
      </c>
      <c r="D2070">
        <f>IF('⚙️ SÉC MĂNG'!A26="","",'⚙️ SÉC MĂNG'!I26)</f>
        <v/>
      </c>
      <c r="E2070" s="37">
        <f>IF('⚙️ SÉC MĂNG'!A26="","",'⚙️ SÉC MĂNG'!J26)</f>
        <v/>
      </c>
      <c r="F2070" s="37">
        <f>IF('⚙️ SÉC MĂNG'!A26="","",'⚙️ SÉC MĂNG'!K26)</f>
        <v/>
      </c>
      <c r="G2070" s="37">
        <f>IF('⚙️ SÉC MĂNG'!A26="","",'⚙️ SÉC MĂNG'!L26)</f>
        <v/>
      </c>
      <c r="H2070" s="37">
        <f>IF('⚙️ SÉC MĂNG'!A26="","",'⚙️ SÉC MĂNG'!M26)</f>
        <v/>
      </c>
      <c r="I2070" s="37">
        <f>IF('⚙️ SÉC MĂNG'!A26="","",'⚙️ SÉC MĂNG'!N26)</f>
        <v/>
      </c>
      <c r="J2070">
        <f>IF('⚙️ SÉC MĂNG'!A26="","",'⚙️ SÉC MĂNG'!D26)</f>
        <v/>
      </c>
      <c r="L2070">
        <f>N(L2069)+IF(AND('🔎 TRA CỨU NHANH'!$C$2&lt;&gt;"",OR(ISNUMBER(SEARCH('🔎 TRA CỨU NHANH'!$C$2,$A2070)),ISNUMBER(SEARCH('🔎 TRA CỨU NHANH'!$C$2,$B2070)))),1,0)</f>
        <v/>
      </c>
      <c r="M2070">
        <f>IF(L2070&gt;N(L2069),L2070,"")</f>
        <v/>
      </c>
      <c r="N2070">
        <f>N(N2069)+IF(AND('💰 BÁO GIÁ'!$C$27&lt;&gt;"",OR(ISNUMBER(SEARCH('💰 BÁO GIÁ'!$C$27,$A2070)),ISNUMBER(SEARCH('💰 BÁO GIÁ'!$C$27,$B2070)))),1,0)</f>
        <v/>
      </c>
      <c r="O2070">
        <f>IF(N2070&gt;N(N2069),N2070,"")</f>
        <v/>
      </c>
    </row>
    <row r="2071">
      <c r="A2071">
        <f>IF('⚙️ SÉC MĂNG'!A27="","",'⚙️ SÉC MĂNG'!A27)</f>
        <v/>
      </c>
      <c r="B2071">
        <f>IF('⚙️ SÉC MĂNG'!A27="","",'⚙️ SÉC MĂNG'!R27)</f>
        <v/>
      </c>
      <c r="C2071">
        <f>IF('⚙️ SÉC MĂNG'!A27="","","Séc măng")</f>
        <v/>
      </c>
      <c r="D2071">
        <f>IF('⚙️ SÉC MĂNG'!A27="","",'⚙️ SÉC MĂNG'!I27)</f>
        <v/>
      </c>
      <c r="E2071" s="37">
        <f>IF('⚙️ SÉC MĂNG'!A27="","",'⚙️ SÉC MĂNG'!J27)</f>
        <v/>
      </c>
      <c r="F2071" s="37">
        <f>IF('⚙️ SÉC MĂNG'!A27="","",'⚙️ SÉC MĂNG'!K27)</f>
        <v/>
      </c>
      <c r="G2071" s="37">
        <f>IF('⚙️ SÉC MĂNG'!A27="","",'⚙️ SÉC MĂNG'!L27)</f>
        <v/>
      </c>
      <c r="H2071" s="37">
        <f>IF('⚙️ SÉC MĂNG'!A27="","",'⚙️ SÉC MĂNG'!M27)</f>
        <v/>
      </c>
      <c r="I2071" s="37">
        <f>IF('⚙️ SÉC MĂNG'!A27="","",'⚙️ SÉC MĂNG'!N27)</f>
        <v/>
      </c>
      <c r="J2071">
        <f>IF('⚙️ SÉC MĂNG'!A27="","",'⚙️ SÉC MĂNG'!D27)</f>
        <v/>
      </c>
      <c r="L2071">
        <f>N(L2070)+IF(AND('🔎 TRA CỨU NHANH'!$C$2&lt;&gt;"",OR(ISNUMBER(SEARCH('🔎 TRA CỨU NHANH'!$C$2,$A2071)),ISNUMBER(SEARCH('🔎 TRA CỨU NHANH'!$C$2,$B2071)))),1,0)</f>
        <v/>
      </c>
      <c r="M2071">
        <f>IF(L2071&gt;N(L2070),L2071,"")</f>
        <v/>
      </c>
      <c r="N2071">
        <f>N(N2070)+IF(AND('💰 BÁO GIÁ'!$C$27&lt;&gt;"",OR(ISNUMBER(SEARCH('💰 BÁO GIÁ'!$C$27,$A2071)),ISNUMBER(SEARCH('💰 BÁO GIÁ'!$C$27,$B2071)))),1,0)</f>
        <v/>
      </c>
      <c r="O2071">
        <f>IF(N2071&gt;N(N2070),N2071,"")</f>
        <v/>
      </c>
    </row>
    <row r="2072">
      <c r="A2072">
        <f>IF('⚙️ SÉC MĂNG'!A28="","",'⚙️ SÉC MĂNG'!A28)</f>
        <v/>
      </c>
      <c r="B2072">
        <f>IF('⚙️ SÉC MĂNG'!A28="","",'⚙️ SÉC MĂNG'!R28)</f>
        <v/>
      </c>
      <c r="C2072">
        <f>IF('⚙️ SÉC MĂNG'!A28="","","Séc măng")</f>
        <v/>
      </c>
      <c r="D2072">
        <f>IF('⚙️ SÉC MĂNG'!A28="","",'⚙️ SÉC MĂNG'!I28)</f>
        <v/>
      </c>
      <c r="E2072" s="37">
        <f>IF('⚙️ SÉC MĂNG'!A28="","",'⚙️ SÉC MĂNG'!J28)</f>
        <v/>
      </c>
      <c r="F2072" s="37">
        <f>IF('⚙️ SÉC MĂNG'!A28="","",'⚙️ SÉC MĂNG'!K28)</f>
        <v/>
      </c>
      <c r="G2072" s="37">
        <f>IF('⚙️ SÉC MĂNG'!A28="","",'⚙️ SÉC MĂNG'!L28)</f>
        <v/>
      </c>
      <c r="H2072" s="37">
        <f>IF('⚙️ SÉC MĂNG'!A28="","",'⚙️ SÉC MĂNG'!M28)</f>
        <v/>
      </c>
      <c r="I2072" s="37">
        <f>IF('⚙️ SÉC MĂNG'!A28="","",'⚙️ SÉC MĂNG'!N28)</f>
        <v/>
      </c>
      <c r="J2072">
        <f>IF('⚙️ SÉC MĂNG'!A28="","",'⚙️ SÉC MĂNG'!D28)</f>
        <v/>
      </c>
      <c r="L2072">
        <f>N(L2071)+IF(AND('🔎 TRA CỨU NHANH'!$C$2&lt;&gt;"",OR(ISNUMBER(SEARCH('🔎 TRA CỨU NHANH'!$C$2,$A2072)),ISNUMBER(SEARCH('🔎 TRA CỨU NHANH'!$C$2,$B2072)))),1,0)</f>
        <v/>
      </c>
      <c r="M2072">
        <f>IF(L2072&gt;N(L2071),L2072,"")</f>
        <v/>
      </c>
      <c r="N2072">
        <f>N(N2071)+IF(AND('💰 BÁO GIÁ'!$C$27&lt;&gt;"",OR(ISNUMBER(SEARCH('💰 BÁO GIÁ'!$C$27,$A2072)),ISNUMBER(SEARCH('💰 BÁO GIÁ'!$C$27,$B2072)))),1,0)</f>
        <v/>
      </c>
      <c r="O2072">
        <f>IF(N2072&gt;N(N2071),N2072,"")</f>
        <v/>
      </c>
    </row>
    <row r="2073">
      <c r="A2073">
        <f>IF('⚙️ SÉC MĂNG'!A29="","",'⚙️ SÉC MĂNG'!A29)</f>
        <v/>
      </c>
      <c r="B2073">
        <f>IF('⚙️ SÉC MĂNG'!A29="","",'⚙️ SÉC MĂNG'!R29)</f>
        <v/>
      </c>
      <c r="C2073">
        <f>IF('⚙️ SÉC MĂNG'!A29="","","Séc măng")</f>
        <v/>
      </c>
      <c r="D2073">
        <f>IF('⚙️ SÉC MĂNG'!A29="","",'⚙️ SÉC MĂNG'!I29)</f>
        <v/>
      </c>
      <c r="E2073" s="37">
        <f>IF('⚙️ SÉC MĂNG'!A29="","",'⚙️ SÉC MĂNG'!J29)</f>
        <v/>
      </c>
      <c r="F2073" s="37">
        <f>IF('⚙️ SÉC MĂNG'!A29="","",'⚙️ SÉC MĂNG'!K29)</f>
        <v/>
      </c>
      <c r="G2073" s="37">
        <f>IF('⚙️ SÉC MĂNG'!A29="","",'⚙️ SÉC MĂNG'!L29)</f>
        <v/>
      </c>
      <c r="H2073" s="37">
        <f>IF('⚙️ SÉC MĂNG'!A29="","",'⚙️ SÉC MĂNG'!M29)</f>
        <v/>
      </c>
      <c r="I2073" s="37">
        <f>IF('⚙️ SÉC MĂNG'!A29="","",'⚙️ SÉC MĂNG'!N29)</f>
        <v/>
      </c>
      <c r="J2073">
        <f>IF('⚙️ SÉC MĂNG'!A29="","",'⚙️ SÉC MĂNG'!D29)</f>
        <v/>
      </c>
      <c r="L2073">
        <f>N(L2072)+IF(AND('🔎 TRA CỨU NHANH'!$C$2&lt;&gt;"",OR(ISNUMBER(SEARCH('🔎 TRA CỨU NHANH'!$C$2,$A2073)),ISNUMBER(SEARCH('🔎 TRA CỨU NHANH'!$C$2,$B2073)))),1,0)</f>
        <v/>
      </c>
      <c r="M2073">
        <f>IF(L2073&gt;N(L2072),L2073,"")</f>
        <v/>
      </c>
      <c r="N2073">
        <f>N(N2072)+IF(AND('💰 BÁO GIÁ'!$C$27&lt;&gt;"",OR(ISNUMBER(SEARCH('💰 BÁO GIÁ'!$C$27,$A2073)),ISNUMBER(SEARCH('💰 BÁO GIÁ'!$C$27,$B2073)))),1,0)</f>
        <v/>
      </c>
      <c r="O2073">
        <f>IF(N2073&gt;N(N2072),N2073,"")</f>
        <v/>
      </c>
    </row>
    <row r="2074">
      <c r="A2074">
        <f>IF('⚙️ SÉC MĂNG'!A30="","",'⚙️ SÉC MĂNG'!A30)</f>
        <v/>
      </c>
      <c r="B2074">
        <f>IF('⚙️ SÉC MĂNG'!A30="","",'⚙️ SÉC MĂNG'!R30)</f>
        <v/>
      </c>
      <c r="C2074">
        <f>IF('⚙️ SÉC MĂNG'!A30="","","Séc măng")</f>
        <v/>
      </c>
      <c r="D2074">
        <f>IF('⚙️ SÉC MĂNG'!A30="","",'⚙️ SÉC MĂNG'!I30)</f>
        <v/>
      </c>
      <c r="E2074" s="37">
        <f>IF('⚙️ SÉC MĂNG'!A30="","",'⚙️ SÉC MĂNG'!J30)</f>
        <v/>
      </c>
      <c r="F2074" s="37">
        <f>IF('⚙️ SÉC MĂNG'!A30="","",'⚙️ SÉC MĂNG'!K30)</f>
        <v/>
      </c>
      <c r="G2074" s="37">
        <f>IF('⚙️ SÉC MĂNG'!A30="","",'⚙️ SÉC MĂNG'!L30)</f>
        <v/>
      </c>
      <c r="H2074" s="37">
        <f>IF('⚙️ SÉC MĂNG'!A30="","",'⚙️ SÉC MĂNG'!M30)</f>
        <v/>
      </c>
      <c r="I2074" s="37">
        <f>IF('⚙️ SÉC MĂNG'!A30="","",'⚙️ SÉC MĂNG'!N30)</f>
        <v/>
      </c>
      <c r="J2074">
        <f>IF('⚙️ SÉC MĂNG'!A30="","",'⚙️ SÉC MĂNG'!D30)</f>
        <v/>
      </c>
      <c r="L2074">
        <f>N(L2073)+IF(AND('🔎 TRA CỨU NHANH'!$C$2&lt;&gt;"",OR(ISNUMBER(SEARCH('🔎 TRA CỨU NHANH'!$C$2,$A2074)),ISNUMBER(SEARCH('🔎 TRA CỨU NHANH'!$C$2,$B2074)))),1,0)</f>
        <v/>
      </c>
      <c r="M2074">
        <f>IF(L2074&gt;N(L2073),L2074,"")</f>
        <v/>
      </c>
      <c r="N2074">
        <f>N(N2073)+IF(AND('💰 BÁO GIÁ'!$C$27&lt;&gt;"",OR(ISNUMBER(SEARCH('💰 BÁO GIÁ'!$C$27,$A2074)),ISNUMBER(SEARCH('💰 BÁO GIÁ'!$C$27,$B2074)))),1,0)</f>
        <v/>
      </c>
      <c r="O2074">
        <f>IF(N2074&gt;N(N2073),N2074,"")</f>
        <v/>
      </c>
    </row>
    <row r="2075">
      <c r="A2075">
        <f>IF('⚙️ SÉC MĂNG'!A31="","",'⚙️ SÉC MĂNG'!A31)</f>
        <v/>
      </c>
      <c r="B2075">
        <f>IF('⚙️ SÉC MĂNG'!A31="","",'⚙️ SÉC MĂNG'!R31)</f>
        <v/>
      </c>
      <c r="C2075">
        <f>IF('⚙️ SÉC MĂNG'!A31="","","Séc măng")</f>
        <v/>
      </c>
      <c r="D2075">
        <f>IF('⚙️ SÉC MĂNG'!A31="","",'⚙️ SÉC MĂNG'!I31)</f>
        <v/>
      </c>
      <c r="E2075" s="37">
        <f>IF('⚙️ SÉC MĂNG'!A31="","",'⚙️ SÉC MĂNG'!J31)</f>
        <v/>
      </c>
      <c r="F2075" s="37">
        <f>IF('⚙️ SÉC MĂNG'!A31="","",'⚙️ SÉC MĂNG'!K31)</f>
        <v/>
      </c>
      <c r="G2075" s="37">
        <f>IF('⚙️ SÉC MĂNG'!A31="","",'⚙️ SÉC MĂNG'!L31)</f>
        <v/>
      </c>
      <c r="H2075" s="37">
        <f>IF('⚙️ SÉC MĂNG'!A31="","",'⚙️ SÉC MĂNG'!M31)</f>
        <v/>
      </c>
      <c r="I2075" s="37">
        <f>IF('⚙️ SÉC MĂNG'!A31="","",'⚙️ SÉC MĂNG'!N31)</f>
        <v/>
      </c>
      <c r="J2075">
        <f>IF('⚙️ SÉC MĂNG'!A31="","",'⚙️ SÉC MĂNG'!D31)</f>
        <v/>
      </c>
      <c r="L2075">
        <f>N(L2074)+IF(AND('🔎 TRA CỨU NHANH'!$C$2&lt;&gt;"",OR(ISNUMBER(SEARCH('🔎 TRA CỨU NHANH'!$C$2,$A2075)),ISNUMBER(SEARCH('🔎 TRA CỨU NHANH'!$C$2,$B2075)))),1,0)</f>
        <v/>
      </c>
      <c r="M2075">
        <f>IF(L2075&gt;N(L2074),L2075,"")</f>
        <v/>
      </c>
      <c r="N2075">
        <f>N(N2074)+IF(AND('💰 BÁO GIÁ'!$C$27&lt;&gt;"",OR(ISNUMBER(SEARCH('💰 BÁO GIÁ'!$C$27,$A2075)),ISNUMBER(SEARCH('💰 BÁO GIÁ'!$C$27,$B2075)))),1,0)</f>
        <v/>
      </c>
      <c r="O2075">
        <f>IF(N2075&gt;N(N2074),N2075,"")</f>
        <v/>
      </c>
    </row>
    <row r="2076">
      <c r="A2076">
        <f>IF('⚙️ SÉC MĂNG'!A32="","",'⚙️ SÉC MĂNG'!A32)</f>
        <v/>
      </c>
      <c r="B2076">
        <f>IF('⚙️ SÉC MĂNG'!A32="","",'⚙️ SÉC MĂNG'!R32)</f>
        <v/>
      </c>
      <c r="C2076">
        <f>IF('⚙️ SÉC MĂNG'!A32="","","Séc măng")</f>
        <v/>
      </c>
      <c r="D2076">
        <f>IF('⚙️ SÉC MĂNG'!A32="","",'⚙️ SÉC MĂNG'!I32)</f>
        <v/>
      </c>
      <c r="E2076" s="37">
        <f>IF('⚙️ SÉC MĂNG'!A32="","",'⚙️ SÉC MĂNG'!J32)</f>
        <v/>
      </c>
      <c r="F2076" s="37">
        <f>IF('⚙️ SÉC MĂNG'!A32="","",'⚙️ SÉC MĂNG'!K32)</f>
        <v/>
      </c>
      <c r="G2076" s="37">
        <f>IF('⚙️ SÉC MĂNG'!A32="","",'⚙️ SÉC MĂNG'!L32)</f>
        <v/>
      </c>
      <c r="H2076" s="37">
        <f>IF('⚙️ SÉC MĂNG'!A32="","",'⚙️ SÉC MĂNG'!M32)</f>
        <v/>
      </c>
      <c r="I2076" s="37">
        <f>IF('⚙️ SÉC MĂNG'!A32="","",'⚙️ SÉC MĂNG'!N32)</f>
        <v/>
      </c>
      <c r="J2076">
        <f>IF('⚙️ SÉC MĂNG'!A32="","",'⚙️ SÉC MĂNG'!D32)</f>
        <v/>
      </c>
      <c r="L2076">
        <f>N(L2075)+IF(AND('🔎 TRA CỨU NHANH'!$C$2&lt;&gt;"",OR(ISNUMBER(SEARCH('🔎 TRA CỨU NHANH'!$C$2,$A2076)),ISNUMBER(SEARCH('🔎 TRA CỨU NHANH'!$C$2,$B2076)))),1,0)</f>
        <v/>
      </c>
      <c r="M2076">
        <f>IF(L2076&gt;N(L2075),L2076,"")</f>
        <v/>
      </c>
      <c r="N2076">
        <f>N(N2075)+IF(AND('💰 BÁO GIÁ'!$C$27&lt;&gt;"",OR(ISNUMBER(SEARCH('💰 BÁO GIÁ'!$C$27,$A2076)),ISNUMBER(SEARCH('💰 BÁO GIÁ'!$C$27,$B2076)))),1,0)</f>
        <v/>
      </c>
      <c r="O2076">
        <f>IF(N2076&gt;N(N2075),N2076,"")</f>
        <v/>
      </c>
    </row>
    <row r="2077">
      <c r="A2077">
        <f>IF('⚙️ SÉC MĂNG'!A33="","",'⚙️ SÉC MĂNG'!A33)</f>
        <v/>
      </c>
      <c r="B2077">
        <f>IF('⚙️ SÉC MĂNG'!A33="","",'⚙️ SÉC MĂNG'!R33)</f>
        <v/>
      </c>
      <c r="C2077">
        <f>IF('⚙️ SÉC MĂNG'!A33="","","Séc măng")</f>
        <v/>
      </c>
      <c r="D2077">
        <f>IF('⚙️ SÉC MĂNG'!A33="","",'⚙️ SÉC MĂNG'!I33)</f>
        <v/>
      </c>
      <c r="E2077" s="37">
        <f>IF('⚙️ SÉC MĂNG'!A33="","",'⚙️ SÉC MĂNG'!J33)</f>
        <v/>
      </c>
      <c r="F2077" s="37">
        <f>IF('⚙️ SÉC MĂNG'!A33="","",'⚙️ SÉC MĂNG'!K33)</f>
        <v/>
      </c>
      <c r="G2077" s="37">
        <f>IF('⚙️ SÉC MĂNG'!A33="","",'⚙️ SÉC MĂNG'!L33)</f>
        <v/>
      </c>
      <c r="H2077" s="37">
        <f>IF('⚙️ SÉC MĂNG'!A33="","",'⚙️ SÉC MĂNG'!M33)</f>
        <v/>
      </c>
      <c r="I2077" s="37">
        <f>IF('⚙️ SÉC MĂNG'!A33="","",'⚙️ SÉC MĂNG'!N33)</f>
        <v/>
      </c>
      <c r="J2077">
        <f>IF('⚙️ SÉC MĂNG'!A33="","",'⚙️ SÉC MĂNG'!D33)</f>
        <v/>
      </c>
      <c r="L2077">
        <f>N(L2076)+IF(AND('🔎 TRA CỨU NHANH'!$C$2&lt;&gt;"",OR(ISNUMBER(SEARCH('🔎 TRA CỨU NHANH'!$C$2,$A2077)),ISNUMBER(SEARCH('🔎 TRA CỨU NHANH'!$C$2,$B2077)))),1,0)</f>
        <v/>
      </c>
      <c r="M2077">
        <f>IF(L2077&gt;N(L2076),L2077,"")</f>
        <v/>
      </c>
      <c r="N2077">
        <f>N(N2076)+IF(AND('💰 BÁO GIÁ'!$C$27&lt;&gt;"",OR(ISNUMBER(SEARCH('💰 BÁO GIÁ'!$C$27,$A2077)),ISNUMBER(SEARCH('💰 BÁO GIÁ'!$C$27,$B2077)))),1,0)</f>
        <v/>
      </c>
      <c r="O2077">
        <f>IF(N2077&gt;N(N2076),N2077,"")</f>
        <v/>
      </c>
    </row>
    <row r="2078">
      <c r="A2078">
        <f>IF('⚙️ SÉC MĂNG'!A34="","",'⚙️ SÉC MĂNG'!A34)</f>
        <v/>
      </c>
      <c r="B2078">
        <f>IF('⚙️ SÉC MĂNG'!A34="","",'⚙️ SÉC MĂNG'!R34)</f>
        <v/>
      </c>
      <c r="C2078">
        <f>IF('⚙️ SÉC MĂNG'!A34="","","Séc măng")</f>
        <v/>
      </c>
      <c r="D2078">
        <f>IF('⚙️ SÉC MĂNG'!A34="","",'⚙️ SÉC MĂNG'!I34)</f>
        <v/>
      </c>
      <c r="E2078" s="37">
        <f>IF('⚙️ SÉC MĂNG'!A34="","",'⚙️ SÉC MĂNG'!J34)</f>
        <v/>
      </c>
      <c r="F2078" s="37">
        <f>IF('⚙️ SÉC MĂNG'!A34="","",'⚙️ SÉC MĂNG'!K34)</f>
        <v/>
      </c>
      <c r="G2078" s="37">
        <f>IF('⚙️ SÉC MĂNG'!A34="","",'⚙️ SÉC MĂNG'!L34)</f>
        <v/>
      </c>
      <c r="H2078" s="37">
        <f>IF('⚙️ SÉC MĂNG'!A34="","",'⚙️ SÉC MĂNG'!M34)</f>
        <v/>
      </c>
      <c r="I2078" s="37">
        <f>IF('⚙️ SÉC MĂNG'!A34="","",'⚙️ SÉC MĂNG'!N34)</f>
        <v/>
      </c>
      <c r="J2078">
        <f>IF('⚙️ SÉC MĂNG'!A34="","",'⚙️ SÉC MĂNG'!D34)</f>
        <v/>
      </c>
      <c r="L2078">
        <f>N(L2077)+IF(AND('🔎 TRA CỨU NHANH'!$C$2&lt;&gt;"",OR(ISNUMBER(SEARCH('🔎 TRA CỨU NHANH'!$C$2,$A2078)),ISNUMBER(SEARCH('🔎 TRA CỨU NHANH'!$C$2,$B2078)))),1,0)</f>
        <v/>
      </c>
      <c r="M2078">
        <f>IF(L2078&gt;N(L2077),L2078,"")</f>
        <v/>
      </c>
      <c r="N2078">
        <f>N(N2077)+IF(AND('💰 BÁO GIÁ'!$C$27&lt;&gt;"",OR(ISNUMBER(SEARCH('💰 BÁO GIÁ'!$C$27,$A2078)),ISNUMBER(SEARCH('💰 BÁO GIÁ'!$C$27,$B2078)))),1,0)</f>
        <v/>
      </c>
      <c r="O2078">
        <f>IF(N2078&gt;N(N2077),N2078,"")</f>
        <v/>
      </c>
    </row>
    <row r="2079">
      <c r="A2079">
        <f>IF('⚙️ SÉC MĂNG'!A35="","",'⚙️ SÉC MĂNG'!A35)</f>
        <v/>
      </c>
      <c r="B2079">
        <f>IF('⚙️ SÉC MĂNG'!A35="","",'⚙️ SÉC MĂNG'!R35)</f>
        <v/>
      </c>
      <c r="C2079">
        <f>IF('⚙️ SÉC MĂNG'!A35="","","Séc măng")</f>
        <v/>
      </c>
      <c r="D2079">
        <f>IF('⚙️ SÉC MĂNG'!A35="","",'⚙️ SÉC MĂNG'!I35)</f>
        <v/>
      </c>
      <c r="E2079" s="37">
        <f>IF('⚙️ SÉC MĂNG'!A35="","",'⚙️ SÉC MĂNG'!J35)</f>
        <v/>
      </c>
      <c r="F2079" s="37">
        <f>IF('⚙️ SÉC MĂNG'!A35="","",'⚙️ SÉC MĂNG'!K35)</f>
        <v/>
      </c>
      <c r="G2079" s="37">
        <f>IF('⚙️ SÉC MĂNG'!A35="","",'⚙️ SÉC MĂNG'!L35)</f>
        <v/>
      </c>
      <c r="H2079" s="37">
        <f>IF('⚙️ SÉC MĂNG'!A35="","",'⚙️ SÉC MĂNG'!M35)</f>
        <v/>
      </c>
      <c r="I2079" s="37">
        <f>IF('⚙️ SÉC MĂNG'!A35="","",'⚙️ SÉC MĂNG'!N35)</f>
        <v/>
      </c>
      <c r="J2079">
        <f>IF('⚙️ SÉC MĂNG'!A35="","",'⚙️ SÉC MĂNG'!D35)</f>
        <v/>
      </c>
      <c r="L2079">
        <f>N(L2078)+IF(AND('🔎 TRA CỨU NHANH'!$C$2&lt;&gt;"",OR(ISNUMBER(SEARCH('🔎 TRA CỨU NHANH'!$C$2,$A2079)),ISNUMBER(SEARCH('🔎 TRA CỨU NHANH'!$C$2,$B2079)))),1,0)</f>
        <v/>
      </c>
      <c r="M2079">
        <f>IF(L2079&gt;N(L2078),L2079,"")</f>
        <v/>
      </c>
      <c r="N2079">
        <f>N(N2078)+IF(AND('💰 BÁO GIÁ'!$C$27&lt;&gt;"",OR(ISNUMBER(SEARCH('💰 BÁO GIÁ'!$C$27,$A2079)),ISNUMBER(SEARCH('💰 BÁO GIÁ'!$C$27,$B2079)))),1,0)</f>
        <v/>
      </c>
      <c r="O2079">
        <f>IF(N2079&gt;N(N2078),N2079,"")</f>
        <v/>
      </c>
    </row>
    <row r="2080">
      <c r="A2080">
        <f>IF('⚙️ SÉC MĂNG'!A36="","",'⚙️ SÉC MĂNG'!A36)</f>
        <v/>
      </c>
      <c r="B2080">
        <f>IF('⚙️ SÉC MĂNG'!A36="","",'⚙️ SÉC MĂNG'!R36)</f>
        <v/>
      </c>
      <c r="C2080">
        <f>IF('⚙️ SÉC MĂNG'!A36="","","Séc măng")</f>
        <v/>
      </c>
      <c r="D2080">
        <f>IF('⚙️ SÉC MĂNG'!A36="","",'⚙️ SÉC MĂNG'!I36)</f>
        <v/>
      </c>
      <c r="E2080" s="37">
        <f>IF('⚙️ SÉC MĂNG'!A36="","",'⚙️ SÉC MĂNG'!J36)</f>
        <v/>
      </c>
      <c r="F2080" s="37">
        <f>IF('⚙️ SÉC MĂNG'!A36="","",'⚙️ SÉC MĂNG'!K36)</f>
        <v/>
      </c>
      <c r="G2080" s="37">
        <f>IF('⚙️ SÉC MĂNG'!A36="","",'⚙️ SÉC MĂNG'!L36)</f>
        <v/>
      </c>
      <c r="H2080" s="37">
        <f>IF('⚙️ SÉC MĂNG'!A36="","",'⚙️ SÉC MĂNG'!M36)</f>
        <v/>
      </c>
      <c r="I2080" s="37">
        <f>IF('⚙️ SÉC MĂNG'!A36="","",'⚙️ SÉC MĂNG'!N36)</f>
        <v/>
      </c>
      <c r="J2080">
        <f>IF('⚙️ SÉC MĂNG'!A36="","",'⚙️ SÉC MĂNG'!D36)</f>
        <v/>
      </c>
      <c r="L2080">
        <f>N(L2079)+IF(AND('🔎 TRA CỨU NHANH'!$C$2&lt;&gt;"",OR(ISNUMBER(SEARCH('🔎 TRA CỨU NHANH'!$C$2,$A2080)),ISNUMBER(SEARCH('🔎 TRA CỨU NHANH'!$C$2,$B2080)))),1,0)</f>
        <v/>
      </c>
      <c r="M2080">
        <f>IF(L2080&gt;N(L2079),L2080,"")</f>
        <v/>
      </c>
      <c r="N2080">
        <f>N(N2079)+IF(AND('💰 BÁO GIÁ'!$C$27&lt;&gt;"",OR(ISNUMBER(SEARCH('💰 BÁO GIÁ'!$C$27,$A2080)),ISNUMBER(SEARCH('💰 BÁO GIÁ'!$C$27,$B2080)))),1,0)</f>
        <v/>
      </c>
      <c r="O2080">
        <f>IF(N2080&gt;N(N2079),N2080,"")</f>
        <v/>
      </c>
    </row>
    <row r="2081">
      <c r="A2081">
        <f>IF('⚙️ SÉC MĂNG'!A37="","",'⚙️ SÉC MĂNG'!A37)</f>
        <v/>
      </c>
      <c r="B2081">
        <f>IF('⚙️ SÉC MĂNG'!A37="","",'⚙️ SÉC MĂNG'!R37)</f>
        <v/>
      </c>
      <c r="C2081">
        <f>IF('⚙️ SÉC MĂNG'!A37="","","Séc măng")</f>
        <v/>
      </c>
      <c r="D2081">
        <f>IF('⚙️ SÉC MĂNG'!A37="","",'⚙️ SÉC MĂNG'!I37)</f>
        <v/>
      </c>
      <c r="E2081" s="37">
        <f>IF('⚙️ SÉC MĂNG'!A37="","",'⚙️ SÉC MĂNG'!J37)</f>
        <v/>
      </c>
      <c r="F2081" s="37">
        <f>IF('⚙️ SÉC MĂNG'!A37="","",'⚙️ SÉC MĂNG'!K37)</f>
        <v/>
      </c>
      <c r="G2081" s="37">
        <f>IF('⚙️ SÉC MĂNG'!A37="","",'⚙️ SÉC MĂNG'!L37)</f>
        <v/>
      </c>
      <c r="H2081" s="37">
        <f>IF('⚙️ SÉC MĂNG'!A37="","",'⚙️ SÉC MĂNG'!M37)</f>
        <v/>
      </c>
      <c r="I2081" s="37">
        <f>IF('⚙️ SÉC MĂNG'!A37="","",'⚙️ SÉC MĂNG'!N37)</f>
        <v/>
      </c>
      <c r="J2081">
        <f>IF('⚙️ SÉC MĂNG'!A37="","",'⚙️ SÉC MĂNG'!D37)</f>
        <v/>
      </c>
      <c r="L2081">
        <f>N(L2080)+IF(AND('🔎 TRA CỨU NHANH'!$C$2&lt;&gt;"",OR(ISNUMBER(SEARCH('🔎 TRA CỨU NHANH'!$C$2,$A2081)),ISNUMBER(SEARCH('🔎 TRA CỨU NHANH'!$C$2,$B2081)))),1,0)</f>
        <v/>
      </c>
      <c r="M2081">
        <f>IF(L2081&gt;N(L2080),L2081,"")</f>
        <v/>
      </c>
      <c r="N2081">
        <f>N(N2080)+IF(AND('💰 BÁO GIÁ'!$C$27&lt;&gt;"",OR(ISNUMBER(SEARCH('💰 BÁO GIÁ'!$C$27,$A2081)),ISNUMBER(SEARCH('💰 BÁO GIÁ'!$C$27,$B2081)))),1,0)</f>
        <v/>
      </c>
      <c r="O2081">
        <f>IF(N2081&gt;N(N2080),N2081,"")</f>
        <v/>
      </c>
    </row>
    <row r="2082">
      <c r="A2082">
        <f>IF('⚙️ SÉC MĂNG'!A38="","",'⚙️ SÉC MĂNG'!A38)</f>
        <v/>
      </c>
      <c r="B2082">
        <f>IF('⚙️ SÉC MĂNG'!A38="","",'⚙️ SÉC MĂNG'!R38)</f>
        <v/>
      </c>
      <c r="C2082">
        <f>IF('⚙️ SÉC MĂNG'!A38="","","Séc măng")</f>
        <v/>
      </c>
      <c r="D2082">
        <f>IF('⚙️ SÉC MĂNG'!A38="","",'⚙️ SÉC MĂNG'!I38)</f>
        <v/>
      </c>
      <c r="E2082" s="37">
        <f>IF('⚙️ SÉC MĂNG'!A38="","",'⚙️ SÉC MĂNG'!J38)</f>
        <v/>
      </c>
      <c r="F2082" s="37">
        <f>IF('⚙️ SÉC MĂNG'!A38="","",'⚙️ SÉC MĂNG'!K38)</f>
        <v/>
      </c>
      <c r="G2082" s="37">
        <f>IF('⚙️ SÉC MĂNG'!A38="","",'⚙️ SÉC MĂNG'!L38)</f>
        <v/>
      </c>
      <c r="H2082" s="37">
        <f>IF('⚙️ SÉC MĂNG'!A38="","",'⚙️ SÉC MĂNG'!M38)</f>
        <v/>
      </c>
      <c r="I2082" s="37">
        <f>IF('⚙️ SÉC MĂNG'!A38="","",'⚙️ SÉC MĂNG'!N38)</f>
        <v/>
      </c>
      <c r="J2082">
        <f>IF('⚙️ SÉC MĂNG'!A38="","",'⚙️ SÉC MĂNG'!D38)</f>
        <v/>
      </c>
      <c r="L2082">
        <f>N(L2081)+IF(AND('🔎 TRA CỨU NHANH'!$C$2&lt;&gt;"",OR(ISNUMBER(SEARCH('🔎 TRA CỨU NHANH'!$C$2,$A2082)),ISNUMBER(SEARCH('🔎 TRA CỨU NHANH'!$C$2,$B2082)))),1,0)</f>
        <v/>
      </c>
      <c r="M2082">
        <f>IF(L2082&gt;N(L2081),L2082,"")</f>
        <v/>
      </c>
      <c r="N2082">
        <f>N(N2081)+IF(AND('💰 BÁO GIÁ'!$C$27&lt;&gt;"",OR(ISNUMBER(SEARCH('💰 BÁO GIÁ'!$C$27,$A2082)),ISNUMBER(SEARCH('💰 BÁO GIÁ'!$C$27,$B2082)))),1,0)</f>
        <v/>
      </c>
      <c r="O2082">
        <f>IF(N2082&gt;N(N2081),N2082,"")</f>
        <v/>
      </c>
    </row>
    <row r="2083">
      <c r="A2083">
        <f>IF('⚙️ SÉC MĂNG'!A39="","",'⚙️ SÉC MĂNG'!A39)</f>
        <v/>
      </c>
      <c r="B2083">
        <f>IF('⚙️ SÉC MĂNG'!A39="","",'⚙️ SÉC MĂNG'!R39)</f>
        <v/>
      </c>
      <c r="C2083">
        <f>IF('⚙️ SÉC MĂNG'!A39="","","Séc măng")</f>
        <v/>
      </c>
      <c r="D2083">
        <f>IF('⚙️ SÉC MĂNG'!A39="","",'⚙️ SÉC MĂNG'!I39)</f>
        <v/>
      </c>
      <c r="E2083" s="37">
        <f>IF('⚙️ SÉC MĂNG'!A39="","",'⚙️ SÉC MĂNG'!J39)</f>
        <v/>
      </c>
      <c r="F2083" s="37">
        <f>IF('⚙️ SÉC MĂNG'!A39="","",'⚙️ SÉC MĂNG'!K39)</f>
        <v/>
      </c>
      <c r="G2083" s="37">
        <f>IF('⚙️ SÉC MĂNG'!A39="","",'⚙️ SÉC MĂNG'!L39)</f>
        <v/>
      </c>
      <c r="H2083" s="37">
        <f>IF('⚙️ SÉC MĂNG'!A39="","",'⚙️ SÉC MĂNG'!M39)</f>
        <v/>
      </c>
      <c r="I2083" s="37">
        <f>IF('⚙️ SÉC MĂNG'!A39="","",'⚙️ SÉC MĂNG'!N39)</f>
        <v/>
      </c>
      <c r="J2083">
        <f>IF('⚙️ SÉC MĂNG'!A39="","",'⚙️ SÉC MĂNG'!D39)</f>
        <v/>
      </c>
      <c r="L2083">
        <f>N(L2082)+IF(AND('🔎 TRA CỨU NHANH'!$C$2&lt;&gt;"",OR(ISNUMBER(SEARCH('🔎 TRA CỨU NHANH'!$C$2,$A2083)),ISNUMBER(SEARCH('🔎 TRA CỨU NHANH'!$C$2,$B2083)))),1,0)</f>
        <v/>
      </c>
      <c r="M2083">
        <f>IF(L2083&gt;N(L2082),L2083,"")</f>
        <v/>
      </c>
      <c r="N2083">
        <f>N(N2082)+IF(AND('💰 BÁO GIÁ'!$C$27&lt;&gt;"",OR(ISNUMBER(SEARCH('💰 BÁO GIÁ'!$C$27,$A2083)),ISNUMBER(SEARCH('💰 BÁO GIÁ'!$C$27,$B2083)))),1,0)</f>
        <v/>
      </c>
      <c r="O2083">
        <f>IF(N2083&gt;N(N2082),N2083,"")</f>
        <v/>
      </c>
    </row>
    <row r="2084">
      <c r="A2084">
        <f>IF('⚙️ SÉC MĂNG'!A40="","",'⚙️ SÉC MĂNG'!A40)</f>
        <v/>
      </c>
      <c r="B2084">
        <f>IF('⚙️ SÉC MĂNG'!A40="","",'⚙️ SÉC MĂNG'!R40)</f>
        <v/>
      </c>
      <c r="C2084">
        <f>IF('⚙️ SÉC MĂNG'!A40="","","Séc măng")</f>
        <v/>
      </c>
      <c r="D2084">
        <f>IF('⚙️ SÉC MĂNG'!A40="","",'⚙️ SÉC MĂNG'!I40)</f>
        <v/>
      </c>
      <c r="E2084" s="37">
        <f>IF('⚙️ SÉC MĂNG'!A40="","",'⚙️ SÉC MĂNG'!J40)</f>
        <v/>
      </c>
      <c r="F2084" s="37">
        <f>IF('⚙️ SÉC MĂNG'!A40="","",'⚙️ SÉC MĂNG'!K40)</f>
        <v/>
      </c>
      <c r="G2084" s="37">
        <f>IF('⚙️ SÉC MĂNG'!A40="","",'⚙️ SÉC MĂNG'!L40)</f>
        <v/>
      </c>
      <c r="H2084" s="37">
        <f>IF('⚙️ SÉC MĂNG'!A40="","",'⚙️ SÉC MĂNG'!M40)</f>
        <v/>
      </c>
      <c r="I2084" s="37">
        <f>IF('⚙️ SÉC MĂNG'!A40="","",'⚙️ SÉC MĂNG'!N40)</f>
        <v/>
      </c>
      <c r="J2084">
        <f>IF('⚙️ SÉC MĂNG'!A40="","",'⚙️ SÉC MĂNG'!D40)</f>
        <v/>
      </c>
      <c r="L2084">
        <f>N(L2083)+IF(AND('🔎 TRA CỨU NHANH'!$C$2&lt;&gt;"",OR(ISNUMBER(SEARCH('🔎 TRA CỨU NHANH'!$C$2,$A2084)),ISNUMBER(SEARCH('🔎 TRA CỨU NHANH'!$C$2,$B2084)))),1,0)</f>
        <v/>
      </c>
      <c r="M2084">
        <f>IF(L2084&gt;N(L2083),L2084,"")</f>
        <v/>
      </c>
      <c r="N2084">
        <f>N(N2083)+IF(AND('💰 BÁO GIÁ'!$C$27&lt;&gt;"",OR(ISNUMBER(SEARCH('💰 BÁO GIÁ'!$C$27,$A2084)),ISNUMBER(SEARCH('💰 BÁO GIÁ'!$C$27,$B2084)))),1,0)</f>
        <v/>
      </c>
      <c r="O2084">
        <f>IF(N2084&gt;N(N2083),N2084,"")</f>
        <v/>
      </c>
    </row>
    <row r="2085">
      <c r="A2085">
        <f>IF('⚙️ SÉC MĂNG'!A41="","",'⚙️ SÉC MĂNG'!A41)</f>
        <v/>
      </c>
      <c r="B2085">
        <f>IF('⚙️ SÉC MĂNG'!A41="","",'⚙️ SÉC MĂNG'!R41)</f>
        <v/>
      </c>
      <c r="C2085">
        <f>IF('⚙️ SÉC MĂNG'!A41="","","Séc măng")</f>
        <v/>
      </c>
      <c r="D2085">
        <f>IF('⚙️ SÉC MĂNG'!A41="","",'⚙️ SÉC MĂNG'!I41)</f>
        <v/>
      </c>
      <c r="E2085" s="37">
        <f>IF('⚙️ SÉC MĂNG'!A41="","",'⚙️ SÉC MĂNG'!J41)</f>
        <v/>
      </c>
      <c r="F2085" s="37">
        <f>IF('⚙️ SÉC MĂNG'!A41="","",'⚙️ SÉC MĂNG'!K41)</f>
        <v/>
      </c>
      <c r="G2085" s="37">
        <f>IF('⚙️ SÉC MĂNG'!A41="","",'⚙️ SÉC MĂNG'!L41)</f>
        <v/>
      </c>
      <c r="H2085" s="37">
        <f>IF('⚙️ SÉC MĂNG'!A41="","",'⚙️ SÉC MĂNG'!M41)</f>
        <v/>
      </c>
      <c r="I2085" s="37">
        <f>IF('⚙️ SÉC MĂNG'!A41="","",'⚙️ SÉC MĂNG'!N41)</f>
        <v/>
      </c>
      <c r="J2085">
        <f>IF('⚙️ SÉC MĂNG'!A41="","",'⚙️ SÉC MĂNG'!D41)</f>
        <v/>
      </c>
      <c r="L2085">
        <f>N(L2084)+IF(AND('🔎 TRA CỨU NHANH'!$C$2&lt;&gt;"",OR(ISNUMBER(SEARCH('🔎 TRA CỨU NHANH'!$C$2,$A2085)),ISNUMBER(SEARCH('🔎 TRA CỨU NHANH'!$C$2,$B2085)))),1,0)</f>
        <v/>
      </c>
      <c r="M2085">
        <f>IF(L2085&gt;N(L2084),L2085,"")</f>
        <v/>
      </c>
      <c r="N2085">
        <f>N(N2084)+IF(AND('💰 BÁO GIÁ'!$C$27&lt;&gt;"",OR(ISNUMBER(SEARCH('💰 BÁO GIÁ'!$C$27,$A2085)),ISNUMBER(SEARCH('💰 BÁO GIÁ'!$C$27,$B2085)))),1,0)</f>
        <v/>
      </c>
      <c r="O2085">
        <f>IF(N2085&gt;N(N2084),N2085,"")</f>
        <v/>
      </c>
    </row>
    <row r="2086">
      <c r="A2086">
        <f>IF('⚙️ SÉC MĂNG'!A42="","",'⚙️ SÉC MĂNG'!A42)</f>
        <v/>
      </c>
      <c r="B2086">
        <f>IF('⚙️ SÉC MĂNG'!A42="","",'⚙️ SÉC MĂNG'!R42)</f>
        <v/>
      </c>
      <c r="C2086">
        <f>IF('⚙️ SÉC MĂNG'!A42="","","Séc măng")</f>
        <v/>
      </c>
      <c r="D2086">
        <f>IF('⚙️ SÉC MĂNG'!A42="","",'⚙️ SÉC MĂNG'!I42)</f>
        <v/>
      </c>
      <c r="E2086">
        <f>IF('⚙️ SÉC MĂNG'!A42="","",'⚙️ SÉC MĂNG'!J42)</f>
        <v/>
      </c>
      <c r="F2086">
        <f>IF('⚙️ SÉC MĂNG'!A42="","",'⚙️ SÉC MĂNG'!K42)</f>
        <v/>
      </c>
      <c r="G2086">
        <f>IF('⚙️ SÉC MĂNG'!A42="","",'⚙️ SÉC MĂNG'!L42)</f>
        <v/>
      </c>
      <c r="H2086">
        <f>IF('⚙️ SÉC MĂNG'!A42="","",'⚙️ SÉC MĂNG'!M42)</f>
        <v/>
      </c>
      <c r="I2086">
        <f>IF('⚙️ SÉC MĂNG'!A42="","",'⚙️ SÉC MĂNG'!N42)</f>
        <v/>
      </c>
      <c r="J2086">
        <f>IF('⚙️ SÉC MĂNG'!A42="","",'⚙️ SÉC MĂNG'!D42)</f>
        <v/>
      </c>
      <c r="L2086">
        <f>N(L2085)+IF(AND('🔎 TRA CỨU NHANH'!$C$2&lt;&gt;"",OR(ISNUMBER(SEARCH('🔎 TRA CỨU NHANH'!$C$2,$A2086)),ISNUMBER(SEARCH('🔎 TRA CỨU NHANH'!$C$2,$B2086)))),1,0)</f>
        <v/>
      </c>
      <c r="M2086">
        <f>IF(L2086&gt;N(L2085),L2086,"")</f>
        <v/>
      </c>
      <c r="N2086">
        <f>N(N2085)+IF(AND('💰 BÁO GIÁ'!$C$27&lt;&gt;"",OR(ISNUMBER(SEARCH('💰 BÁO GIÁ'!$C$27,$A2086)),ISNUMBER(SEARCH('💰 BÁO GIÁ'!$C$27,$B2086)))),1,0)</f>
        <v/>
      </c>
      <c r="O2086">
        <f>IF(N2086&gt;N(N2085),N2086,"")</f>
        <v/>
      </c>
    </row>
    <row r="2087">
      <c r="A2087">
        <f>IF('⚙️ SÉC MĂNG'!A43="","",'⚙️ SÉC MĂNG'!A43)</f>
        <v/>
      </c>
      <c r="B2087">
        <f>IF('⚙️ SÉC MĂNG'!A43="","",'⚙️ SÉC MĂNG'!R43)</f>
        <v/>
      </c>
      <c r="C2087">
        <f>IF('⚙️ SÉC MĂNG'!A43="","","Séc măng")</f>
        <v/>
      </c>
      <c r="D2087">
        <f>IF('⚙️ SÉC MĂNG'!A43="","",'⚙️ SÉC MĂNG'!I43)</f>
        <v/>
      </c>
      <c r="E2087" s="37">
        <f>IF('⚙️ SÉC MĂNG'!A43="","",'⚙️ SÉC MĂNG'!J43)</f>
        <v/>
      </c>
      <c r="F2087" s="37">
        <f>IF('⚙️ SÉC MĂNG'!A43="","",'⚙️ SÉC MĂNG'!K43)</f>
        <v/>
      </c>
      <c r="G2087" s="37">
        <f>IF('⚙️ SÉC MĂNG'!A43="","",'⚙️ SÉC MĂNG'!L43)</f>
        <v/>
      </c>
      <c r="H2087" s="37">
        <f>IF('⚙️ SÉC MĂNG'!A43="","",'⚙️ SÉC MĂNG'!M43)</f>
        <v/>
      </c>
      <c r="I2087" s="37">
        <f>IF('⚙️ SÉC MĂNG'!A43="","",'⚙️ SÉC MĂNG'!N43)</f>
        <v/>
      </c>
      <c r="J2087">
        <f>IF('⚙️ SÉC MĂNG'!A43="","",'⚙️ SÉC MĂNG'!D43)</f>
        <v/>
      </c>
      <c r="L2087">
        <f>N(L2086)+IF(AND('🔎 TRA CỨU NHANH'!$C$2&lt;&gt;"",OR(ISNUMBER(SEARCH('🔎 TRA CỨU NHANH'!$C$2,$A2087)),ISNUMBER(SEARCH('🔎 TRA CỨU NHANH'!$C$2,$B2087)))),1,0)</f>
        <v/>
      </c>
      <c r="M2087">
        <f>IF(L2087&gt;N(L2086),L2087,"")</f>
        <v/>
      </c>
      <c r="N2087">
        <f>N(N2086)+IF(AND('💰 BÁO GIÁ'!$C$27&lt;&gt;"",OR(ISNUMBER(SEARCH('💰 BÁO GIÁ'!$C$27,$A2087)),ISNUMBER(SEARCH('💰 BÁO GIÁ'!$C$27,$B2087)))),1,0)</f>
        <v/>
      </c>
      <c r="O2087">
        <f>IF(N2087&gt;N(N2086),N2087,"")</f>
        <v/>
      </c>
    </row>
    <row r="2088">
      <c r="A2088">
        <f>IF('⚙️ SÉC MĂNG'!A44="","",'⚙️ SÉC MĂNG'!A44)</f>
        <v/>
      </c>
      <c r="B2088">
        <f>IF('⚙️ SÉC MĂNG'!A44="","",'⚙️ SÉC MĂNG'!R44)</f>
        <v/>
      </c>
      <c r="C2088">
        <f>IF('⚙️ SÉC MĂNG'!A44="","","Séc măng")</f>
        <v/>
      </c>
      <c r="D2088">
        <f>IF('⚙️ SÉC MĂNG'!A44="","",'⚙️ SÉC MĂNG'!I44)</f>
        <v/>
      </c>
      <c r="E2088" s="37">
        <f>IF('⚙️ SÉC MĂNG'!A44="","",'⚙️ SÉC MĂNG'!J44)</f>
        <v/>
      </c>
      <c r="F2088" s="37">
        <f>IF('⚙️ SÉC MĂNG'!A44="","",'⚙️ SÉC MĂNG'!K44)</f>
        <v/>
      </c>
      <c r="G2088" s="37">
        <f>IF('⚙️ SÉC MĂNG'!A44="","",'⚙️ SÉC MĂNG'!L44)</f>
        <v/>
      </c>
      <c r="H2088" s="37">
        <f>IF('⚙️ SÉC MĂNG'!A44="","",'⚙️ SÉC MĂNG'!M44)</f>
        <v/>
      </c>
      <c r="I2088" s="37">
        <f>IF('⚙️ SÉC MĂNG'!A44="","",'⚙️ SÉC MĂNG'!N44)</f>
        <v/>
      </c>
      <c r="J2088">
        <f>IF('⚙️ SÉC MĂNG'!A44="","",'⚙️ SÉC MĂNG'!D44)</f>
        <v/>
      </c>
      <c r="L2088">
        <f>N(L2087)+IF(AND('🔎 TRA CỨU NHANH'!$C$2&lt;&gt;"",OR(ISNUMBER(SEARCH('🔎 TRA CỨU NHANH'!$C$2,$A2088)),ISNUMBER(SEARCH('🔎 TRA CỨU NHANH'!$C$2,$B2088)))),1,0)</f>
        <v/>
      </c>
      <c r="M2088">
        <f>IF(L2088&gt;N(L2087),L2088,"")</f>
        <v/>
      </c>
      <c r="N2088">
        <f>N(N2087)+IF(AND('💰 BÁO GIÁ'!$C$27&lt;&gt;"",OR(ISNUMBER(SEARCH('💰 BÁO GIÁ'!$C$27,$A2088)),ISNUMBER(SEARCH('💰 BÁO GIÁ'!$C$27,$B2088)))),1,0)</f>
        <v/>
      </c>
      <c r="O2088">
        <f>IF(N2088&gt;N(N2087),N2088,"")</f>
        <v/>
      </c>
    </row>
    <row r="2089">
      <c r="A2089">
        <f>IF('⚙️ SÉC MĂNG'!A45="","",'⚙️ SÉC MĂNG'!A45)</f>
        <v/>
      </c>
      <c r="B2089">
        <f>IF('⚙️ SÉC MĂNG'!A45="","",'⚙️ SÉC MĂNG'!R45)</f>
        <v/>
      </c>
      <c r="C2089">
        <f>IF('⚙️ SÉC MĂNG'!A45="","","Séc măng")</f>
        <v/>
      </c>
      <c r="D2089">
        <f>IF('⚙️ SÉC MĂNG'!A45="","",'⚙️ SÉC MĂNG'!I45)</f>
        <v/>
      </c>
      <c r="E2089" s="37">
        <f>IF('⚙️ SÉC MĂNG'!A45="","",'⚙️ SÉC MĂNG'!J45)</f>
        <v/>
      </c>
      <c r="F2089" s="37">
        <f>IF('⚙️ SÉC MĂNG'!A45="","",'⚙️ SÉC MĂNG'!K45)</f>
        <v/>
      </c>
      <c r="G2089" s="37">
        <f>IF('⚙️ SÉC MĂNG'!A45="","",'⚙️ SÉC MĂNG'!L45)</f>
        <v/>
      </c>
      <c r="H2089" s="37">
        <f>IF('⚙️ SÉC MĂNG'!A45="","",'⚙️ SÉC MĂNG'!M45)</f>
        <v/>
      </c>
      <c r="I2089" s="37">
        <f>IF('⚙️ SÉC MĂNG'!A45="","",'⚙️ SÉC MĂNG'!N45)</f>
        <v/>
      </c>
      <c r="J2089">
        <f>IF('⚙️ SÉC MĂNG'!A45="","",'⚙️ SÉC MĂNG'!D45)</f>
        <v/>
      </c>
      <c r="L2089">
        <f>N(L2088)+IF(AND('🔎 TRA CỨU NHANH'!$C$2&lt;&gt;"",OR(ISNUMBER(SEARCH('🔎 TRA CỨU NHANH'!$C$2,$A2089)),ISNUMBER(SEARCH('🔎 TRA CỨU NHANH'!$C$2,$B2089)))),1,0)</f>
        <v/>
      </c>
      <c r="M2089">
        <f>IF(L2089&gt;N(L2088),L2089,"")</f>
        <v/>
      </c>
      <c r="N2089">
        <f>N(N2088)+IF(AND('💰 BÁO GIÁ'!$C$27&lt;&gt;"",OR(ISNUMBER(SEARCH('💰 BÁO GIÁ'!$C$27,$A2089)),ISNUMBER(SEARCH('💰 BÁO GIÁ'!$C$27,$B2089)))),1,0)</f>
        <v/>
      </c>
      <c r="O2089">
        <f>IF(N2089&gt;N(N2088),N2089,"")</f>
        <v/>
      </c>
    </row>
    <row r="2090">
      <c r="A2090">
        <f>IF('⚙️ SÉC MĂNG'!A46="","",'⚙️ SÉC MĂNG'!A46)</f>
        <v/>
      </c>
      <c r="B2090">
        <f>IF('⚙️ SÉC MĂNG'!A46="","",'⚙️ SÉC MĂNG'!R46)</f>
        <v/>
      </c>
      <c r="C2090">
        <f>IF('⚙️ SÉC MĂNG'!A46="","","Séc măng")</f>
        <v/>
      </c>
      <c r="D2090">
        <f>IF('⚙️ SÉC MĂNG'!A46="","",'⚙️ SÉC MĂNG'!I46)</f>
        <v/>
      </c>
      <c r="E2090" s="37">
        <f>IF('⚙️ SÉC MĂNG'!A46="","",'⚙️ SÉC MĂNG'!J46)</f>
        <v/>
      </c>
      <c r="F2090" s="37">
        <f>IF('⚙️ SÉC MĂNG'!A46="","",'⚙️ SÉC MĂNG'!K46)</f>
        <v/>
      </c>
      <c r="G2090" s="37">
        <f>IF('⚙️ SÉC MĂNG'!A46="","",'⚙️ SÉC MĂNG'!L46)</f>
        <v/>
      </c>
      <c r="H2090" s="37">
        <f>IF('⚙️ SÉC MĂNG'!A46="","",'⚙️ SÉC MĂNG'!M46)</f>
        <v/>
      </c>
      <c r="I2090" s="37">
        <f>IF('⚙️ SÉC MĂNG'!A46="","",'⚙️ SÉC MĂNG'!N46)</f>
        <v/>
      </c>
      <c r="J2090">
        <f>IF('⚙️ SÉC MĂNG'!A46="","",'⚙️ SÉC MĂNG'!D46)</f>
        <v/>
      </c>
      <c r="L2090">
        <f>N(L2089)+IF(AND('🔎 TRA CỨU NHANH'!$C$2&lt;&gt;"",OR(ISNUMBER(SEARCH('🔎 TRA CỨU NHANH'!$C$2,$A2090)),ISNUMBER(SEARCH('🔎 TRA CỨU NHANH'!$C$2,$B2090)))),1,0)</f>
        <v/>
      </c>
      <c r="M2090">
        <f>IF(L2090&gt;N(L2089),L2090,"")</f>
        <v/>
      </c>
      <c r="N2090">
        <f>N(N2089)+IF(AND('💰 BÁO GIÁ'!$C$27&lt;&gt;"",OR(ISNUMBER(SEARCH('💰 BÁO GIÁ'!$C$27,$A2090)),ISNUMBER(SEARCH('💰 BÁO GIÁ'!$C$27,$B2090)))),1,0)</f>
        <v/>
      </c>
      <c r="O2090">
        <f>IF(N2090&gt;N(N2089),N2090,"")</f>
        <v/>
      </c>
    </row>
    <row r="2091">
      <c r="A2091">
        <f>IF('⚙️ SÉC MĂNG'!A47="","",'⚙️ SÉC MĂNG'!A47)</f>
        <v/>
      </c>
      <c r="B2091">
        <f>IF('⚙️ SÉC MĂNG'!A47="","",'⚙️ SÉC MĂNG'!R47)</f>
        <v/>
      </c>
      <c r="C2091">
        <f>IF('⚙️ SÉC MĂNG'!A47="","","Séc măng")</f>
        <v/>
      </c>
      <c r="D2091">
        <f>IF('⚙️ SÉC MĂNG'!A47="","",'⚙️ SÉC MĂNG'!I47)</f>
        <v/>
      </c>
      <c r="E2091" s="37">
        <f>IF('⚙️ SÉC MĂNG'!A47="","",'⚙️ SÉC MĂNG'!J47)</f>
        <v/>
      </c>
      <c r="F2091" s="37">
        <f>IF('⚙️ SÉC MĂNG'!A47="","",'⚙️ SÉC MĂNG'!K47)</f>
        <v/>
      </c>
      <c r="G2091" s="37">
        <f>IF('⚙️ SÉC MĂNG'!A47="","",'⚙️ SÉC MĂNG'!L47)</f>
        <v/>
      </c>
      <c r="H2091" s="37">
        <f>IF('⚙️ SÉC MĂNG'!A47="","",'⚙️ SÉC MĂNG'!M47)</f>
        <v/>
      </c>
      <c r="I2091" s="37">
        <f>IF('⚙️ SÉC MĂNG'!A47="","",'⚙️ SÉC MĂNG'!N47)</f>
        <v/>
      </c>
      <c r="J2091">
        <f>IF('⚙️ SÉC MĂNG'!A47="","",'⚙️ SÉC MĂNG'!D47)</f>
        <v/>
      </c>
      <c r="L2091">
        <f>N(L2090)+IF(AND('🔎 TRA CỨU NHANH'!$C$2&lt;&gt;"",OR(ISNUMBER(SEARCH('🔎 TRA CỨU NHANH'!$C$2,$A2091)),ISNUMBER(SEARCH('🔎 TRA CỨU NHANH'!$C$2,$B2091)))),1,0)</f>
        <v/>
      </c>
      <c r="M2091">
        <f>IF(L2091&gt;N(L2090),L2091,"")</f>
        <v/>
      </c>
      <c r="N2091">
        <f>N(N2090)+IF(AND('💰 BÁO GIÁ'!$C$27&lt;&gt;"",OR(ISNUMBER(SEARCH('💰 BÁO GIÁ'!$C$27,$A2091)),ISNUMBER(SEARCH('💰 BÁO GIÁ'!$C$27,$B2091)))),1,0)</f>
        <v/>
      </c>
      <c r="O2091">
        <f>IF(N2091&gt;N(N2090),N2091,"")</f>
        <v/>
      </c>
    </row>
    <row r="2092">
      <c r="A2092">
        <f>IF('⚙️ SÉC MĂNG'!A48="","",'⚙️ SÉC MĂNG'!A48)</f>
        <v/>
      </c>
      <c r="B2092">
        <f>IF('⚙️ SÉC MĂNG'!A48="","",'⚙️ SÉC MĂNG'!R48)</f>
        <v/>
      </c>
      <c r="C2092">
        <f>IF('⚙️ SÉC MĂNG'!A48="","","Séc măng")</f>
        <v/>
      </c>
      <c r="D2092">
        <f>IF('⚙️ SÉC MĂNG'!A48="","",'⚙️ SÉC MĂNG'!I48)</f>
        <v/>
      </c>
      <c r="E2092" s="37">
        <f>IF('⚙️ SÉC MĂNG'!A48="","",'⚙️ SÉC MĂNG'!J48)</f>
        <v/>
      </c>
      <c r="F2092" s="37">
        <f>IF('⚙️ SÉC MĂNG'!A48="","",'⚙️ SÉC MĂNG'!K48)</f>
        <v/>
      </c>
      <c r="G2092" s="37">
        <f>IF('⚙️ SÉC MĂNG'!A48="","",'⚙️ SÉC MĂNG'!L48)</f>
        <v/>
      </c>
      <c r="H2092" s="37">
        <f>IF('⚙️ SÉC MĂNG'!A48="","",'⚙️ SÉC MĂNG'!M48)</f>
        <v/>
      </c>
      <c r="I2092" s="37">
        <f>IF('⚙️ SÉC MĂNG'!A48="","",'⚙️ SÉC MĂNG'!N48)</f>
        <v/>
      </c>
      <c r="J2092">
        <f>IF('⚙️ SÉC MĂNG'!A48="","",'⚙️ SÉC MĂNG'!D48)</f>
        <v/>
      </c>
      <c r="L2092">
        <f>N(L2091)+IF(AND('🔎 TRA CỨU NHANH'!$C$2&lt;&gt;"",OR(ISNUMBER(SEARCH('🔎 TRA CỨU NHANH'!$C$2,$A2092)),ISNUMBER(SEARCH('🔎 TRA CỨU NHANH'!$C$2,$B2092)))),1,0)</f>
        <v/>
      </c>
      <c r="M2092">
        <f>IF(L2092&gt;N(L2091),L2092,"")</f>
        <v/>
      </c>
      <c r="N2092">
        <f>N(N2091)+IF(AND('💰 BÁO GIÁ'!$C$27&lt;&gt;"",OR(ISNUMBER(SEARCH('💰 BÁO GIÁ'!$C$27,$A2092)),ISNUMBER(SEARCH('💰 BÁO GIÁ'!$C$27,$B2092)))),1,0)</f>
        <v/>
      </c>
      <c r="O2092">
        <f>IF(N2092&gt;N(N2091),N2092,"")</f>
        <v/>
      </c>
    </row>
    <row r="2093">
      <c r="A2093">
        <f>IF('⚙️ SÉC MĂNG'!A49="","",'⚙️ SÉC MĂNG'!A49)</f>
        <v/>
      </c>
      <c r="B2093">
        <f>IF('⚙️ SÉC MĂNG'!A49="","",'⚙️ SÉC MĂNG'!R49)</f>
        <v/>
      </c>
      <c r="C2093">
        <f>IF('⚙️ SÉC MĂNG'!A49="","","Séc măng")</f>
        <v/>
      </c>
      <c r="D2093">
        <f>IF('⚙️ SÉC MĂNG'!A49="","",'⚙️ SÉC MĂNG'!I49)</f>
        <v/>
      </c>
      <c r="E2093" s="37">
        <f>IF('⚙️ SÉC MĂNG'!A49="","",'⚙️ SÉC MĂNG'!J49)</f>
        <v/>
      </c>
      <c r="F2093" s="37">
        <f>IF('⚙️ SÉC MĂNG'!A49="","",'⚙️ SÉC MĂNG'!K49)</f>
        <v/>
      </c>
      <c r="G2093" s="37">
        <f>IF('⚙️ SÉC MĂNG'!A49="","",'⚙️ SÉC MĂNG'!L49)</f>
        <v/>
      </c>
      <c r="H2093" s="37">
        <f>IF('⚙️ SÉC MĂNG'!A49="","",'⚙️ SÉC MĂNG'!M49)</f>
        <v/>
      </c>
      <c r="I2093" s="37">
        <f>IF('⚙️ SÉC MĂNG'!A49="","",'⚙️ SÉC MĂNG'!N49)</f>
        <v/>
      </c>
      <c r="J2093">
        <f>IF('⚙️ SÉC MĂNG'!A49="","",'⚙️ SÉC MĂNG'!D49)</f>
        <v/>
      </c>
      <c r="L2093">
        <f>N(L2092)+IF(AND('🔎 TRA CỨU NHANH'!$C$2&lt;&gt;"",OR(ISNUMBER(SEARCH('🔎 TRA CỨU NHANH'!$C$2,$A2093)),ISNUMBER(SEARCH('🔎 TRA CỨU NHANH'!$C$2,$B2093)))),1,0)</f>
        <v/>
      </c>
      <c r="M2093">
        <f>IF(L2093&gt;N(L2092),L2093,"")</f>
        <v/>
      </c>
      <c r="N2093">
        <f>N(N2092)+IF(AND('💰 BÁO GIÁ'!$C$27&lt;&gt;"",OR(ISNUMBER(SEARCH('💰 BÁO GIÁ'!$C$27,$A2093)),ISNUMBER(SEARCH('💰 BÁO GIÁ'!$C$27,$B2093)))),1,0)</f>
        <v/>
      </c>
      <c r="O2093">
        <f>IF(N2093&gt;N(N2092),N2093,"")</f>
        <v/>
      </c>
    </row>
    <row r="2094">
      <c r="A2094">
        <f>IF('⚙️ SÉC MĂNG'!A50="","",'⚙️ SÉC MĂNG'!A50)</f>
        <v/>
      </c>
      <c r="B2094">
        <f>IF('⚙️ SÉC MĂNG'!A50="","",'⚙️ SÉC MĂNG'!R50)</f>
        <v/>
      </c>
      <c r="C2094">
        <f>IF('⚙️ SÉC MĂNG'!A50="","","Séc măng")</f>
        <v/>
      </c>
      <c r="D2094">
        <f>IF('⚙️ SÉC MĂNG'!A50="","",'⚙️ SÉC MĂNG'!I50)</f>
        <v/>
      </c>
      <c r="E2094" s="37">
        <f>IF('⚙️ SÉC MĂNG'!A50="","",'⚙️ SÉC MĂNG'!J50)</f>
        <v/>
      </c>
      <c r="F2094" s="37">
        <f>IF('⚙️ SÉC MĂNG'!A50="","",'⚙️ SÉC MĂNG'!K50)</f>
        <v/>
      </c>
      <c r="G2094" s="37">
        <f>IF('⚙️ SÉC MĂNG'!A50="","",'⚙️ SÉC MĂNG'!L50)</f>
        <v/>
      </c>
      <c r="H2094" s="37">
        <f>IF('⚙️ SÉC MĂNG'!A50="","",'⚙️ SÉC MĂNG'!M50)</f>
        <v/>
      </c>
      <c r="I2094" s="37">
        <f>IF('⚙️ SÉC MĂNG'!A50="","",'⚙️ SÉC MĂNG'!N50)</f>
        <v/>
      </c>
      <c r="J2094">
        <f>IF('⚙️ SÉC MĂNG'!A50="","",'⚙️ SÉC MĂNG'!D50)</f>
        <v/>
      </c>
      <c r="L2094">
        <f>N(L2093)+IF(AND('🔎 TRA CỨU NHANH'!$C$2&lt;&gt;"",OR(ISNUMBER(SEARCH('🔎 TRA CỨU NHANH'!$C$2,$A2094)),ISNUMBER(SEARCH('🔎 TRA CỨU NHANH'!$C$2,$B2094)))),1,0)</f>
        <v/>
      </c>
      <c r="M2094">
        <f>IF(L2094&gt;N(L2093),L2094,"")</f>
        <v/>
      </c>
      <c r="N2094">
        <f>N(N2093)+IF(AND('💰 BÁO GIÁ'!$C$27&lt;&gt;"",OR(ISNUMBER(SEARCH('💰 BÁO GIÁ'!$C$27,$A2094)),ISNUMBER(SEARCH('💰 BÁO GIÁ'!$C$27,$B2094)))),1,0)</f>
        <v/>
      </c>
      <c r="O2094">
        <f>IF(N2094&gt;N(N2093),N2094,"")</f>
        <v/>
      </c>
    </row>
    <row r="2095">
      <c r="A2095">
        <f>IF('⚙️ SÉC MĂNG'!A51="","",'⚙️ SÉC MĂNG'!A51)</f>
        <v/>
      </c>
      <c r="B2095">
        <f>IF('⚙️ SÉC MĂNG'!A51="","",'⚙️ SÉC MĂNG'!R51)</f>
        <v/>
      </c>
      <c r="C2095">
        <f>IF('⚙️ SÉC MĂNG'!A51="","","Séc măng")</f>
        <v/>
      </c>
      <c r="D2095">
        <f>IF('⚙️ SÉC MĂNG'!A51="","",'⚙️ SÉC MĂNG'!I51)</f>
        <v/>
      </c>
      <c r="E2095" s="37">
        <f>IF('⚙️ SÉC MĂNG'!A51="","",'⚙️ SÉC MĂNG'!J51)</f>
        <v/>
      </c>
      <c r="F2095" s="37">
        <f>IF('⚙️ SÉC MĂNG'!A51="","",'⚙️ SÉC MĂNG'!K51)</f>
        <v/>
      </c>
      <c r="G2095" s="37">
        <f>IF('⚙️ SÉC MĂNG'!A51="","",'⚙️ SÉC MĂNG'!L51)</f>
        <v/>
      </c>
      <c r="H2095" s="37">
        <f>IF('⚙️ SÉC MĂNG'!A51="","",'⚙️ SÉC MĂNG'!M51)</f>
        <v/>
      </c>
      <c r="I2095" s="37">
        <f>IF('⚙️ SÉC MĂNG'!A51="","",'⚙️ SÉC MĂNG'!N51)</f>
        <v/>
      </c>
      <c r="J2095">
        <f>IF('⚙️ SÉC MĂNG'!A51="","",'⚙️ SÉC MĂNG'!D51)</f>
        <v/>
      </c>
      <c r="L2095">
        <f>N(L2094)+IF(AND('🔎 TRA CỨU NHANH'!$C$2&lt;&gt;"",OR(ISNUMBER(SEARCH('🔎 TRA CỨU NHANH'!$C$2,$A2095)),ISNUMBER(SEARCH('🔎 TRA CỨU NHANH'!$C$2,$B2095)))),1,0)</f>
        <v/>
      </c>
      <c r="M2095">
        <f>IF(L2095&gt;N(L2094),L2095,"")</f>
        <v/>
      </c>
      <c r="N2095">
        <f>N(N2094)+IF(AND('💰 BÁO GIÁ'!$C$27&lt;&gt;"",OR(ISNUMBER(SEARCH('💰 BÁO GIÁ'!$C$27,$A2095)),ISNUMBER(SEARCH('💰 BÁO GIÁ'!$C$27,$B2095)))),1,0)</f>
        <v/>
      </c>
      <c r="O2095">
        <f>IF(N2095&gt;N(N2094),N2095,"")</f>
        <v/>
      </c>
    </row>
    <row r="2096">
      <c r="A2096">
        <f>IF('⚙️ SÉC MĂNG'!A52="","",'⚙️ SÉC MĂNG'!A52)</f>
        <v/>
      </c>
      <c r="B2096">
        <f>IF('⚙️ SÉC MĂNG'!A52="","",'⚙️ SÉC MĂNG'!R52)</f>
        <v/>
      </c>
      <c r="C2096">
        <f>IF('⚙️ SÉC MĂNG'!A52="","","Séc măng")</f>
        <v/>
      </c>
      <c r="D2096">
        <f>IF('⚙️ SÉC MĂNG'!A52="","",'⚙️ SÉC MĂNG'!I52)</f>
        <v/>
      </c>
      <c r="E2096" s="37">
        <f>IF('⚙️ SÉC MĂNG'!A52="","",'⚙️ SÉC MĂNG'!J52)</f>
        <v/>
      </c>
      <c r="F2096" s="37">
        <f>IF('⚙️ SÉC MĂNG'!A52="","",'⚙️ SÉC MĂNG'!K52)</f>
        <v/>
      </c>
      <c r="G2096" s="37">
        <f>IF('⚙️ SÉC MĂNG'!A52="","",'⚙️ SÉC MĂNG'!L52)</f>
        <v/>
      </c>
      <c r="H2096" s="37">
        <f>IF('⚙️ SÉC MĂNG'!A52="","",'⚙️ SÉC MĂNG'!M52)</f>
        <v/>
      </c>
      <c r="I2096" s="37">
        <f>IF('⚙️ SÉC MĂNG'!A52="","",'⚙️ SÉC MĂNG'!N52)</f>
        <v/>
      </c>
      <c r="J2096">
        <f>IF('⚙️ SÉC MĂNG'!A52="","",'⚙️ SÉC MĂNG'!D52)</f>
        <v/>
      </c>
      <c r="L2096">
        <f>N(L2095)+IF(AND('🔎 TRA CỨU NHANH'!$C$2&lt;&gt;"",OR(ISNUMBER(SEARCH('🔎 TRA CỨU NHANH'!$C$2,$A2096)),ISNUMBER(SEARCH('🔎 TRA CỨU NHANH'!$C$2,$B2096)))),1,0)</f>
        <v/>
      </c>
      <c r="M2096">
        <f>IF(L2096&gt;N(L2095),L2096,"")</f>
        <v/>
      </c>
      <c r="N2096">
        <f>N(N2095)+IF(AND('💰 BÁO GIÁ'!$C$27&lt;&gt;"",OR(ISNUMBER(SEARCH('💰 BÁO GIÁ'!$C$27,$A2096)),ISNUMBER(SEARCH('💰 BÁO GIÁ'!$C$27,$B2096)))),1,0)</f>
        <v/>
      </c>
      <c r="O2096">
        <f>IF(N2096&gt;N(N2095),N2096,"")</f>
        <v/>
      </c>
    </row>
    <row r="2097">
      <c r="A2097">
        <f>IF('⚙️ SÉC MĂNG'!A53="","",'⚙️ SÉC MĂNG'!A53)</f>
        <v/>
      </c>
      <c r="B2097">
        <f>IF('⚙️ SÉC MĂNG'!A53="","",'⚙️ SÉC MĂNG'!R53)</f>
        <v/>
      </c>
      <c r="C2097">
        <f>IF('⚙️ SÉC MĂNG'!A53="","","Séc măng")</f>
        <v/>
      </c>
      <c r="D2097">
        <f>IF('⚙️ SÉC MĂNG'!A53="","",'⚙️ SÉC MĂNG'!I53)</f>
        <v/>
      </c>
      <c r="E2097" s="37">
        <f>IF('⚙️ SÉC MĂNG'!A53="","",'⚙️ SÉC MĂNG'!J53)</f>
        <v/>
      </c>
      <c r="F2097" s="37">
        <f>IF('⚙️ SÉC MĂNG'!A53="","",'⚙️ SÉC MĂNG'!K53)</f>
        <v/>
      </c>
      <c r="G2097" s="37">
        <f>IF('⚙️ SÉC MĂNG'!A53="","",'⚙️ SÉC MĂNG'!L53)</f>
        <v/>
      </c>
      <c r="H2097" s="37">
        <f>IF('⚙️ SÉC MĂNG'!A53="","",'⚙️ SÉC MĂNG'!M53)</f>
        <v/>
      </c>
      <c r="I2097" s="37">
        <f>IF('⚙️ SÉC MĂNG'!A53="","",'⚙️ SÉC MĂNG'!N53)</f>
        <v/>
      </c>
      <c r="J2097">
        <f>IF('⚙️ SÉC MĂNG'!A53="","",'⚙️ SÉC MĂNG'!D53)</f>
        <v/>
      </c>
      <c r="L2097">
        <f>N(L2096)+IF(AND('🔎 TRA CỨU NHANH'!$C$2&lt;&gt;"",OR(ISNUMBER(SEARCH('🔎 TRA CỨU NHANH'!$C$2,$A2097)),ISNUMBER(SEARCH('🔎 TRA CỨU NHANH'!$C$2,$B2097)))),1,0)</f>
        <v/>
      </c>
      <c r="M2097">
        <f>IF(L2097&gt;N(L2096),L2097,"")</f>
        <v/>
      </c>
      <c r="N2097">
        <f>N(N2096)+IF(AND('💰 BÁO GIÁ'!$C$27&lt;&gt;"",OR(ISNUMBER(SEARCH('💰 BÁO GIÁ'!$C$27,$A2097)),ISNUMBER(SEARCH('💰 BÁO GIÁ'!$C$27,$B2097)))),1,0)</f>
        <v/>
      </c>
      <c r="O2097">
        <f>IF(N2097&gt;N(N2096),N2097,"")</f>
        <v/>
      </c>
    </row>
    <row r="2098">
      <c r="A2098">
        <f>IF('⚙️ SÉC MĂNG'!A54="","",'⚙️ SÉC MĂNG'!A54)</f>
        <v/>
      </c>
      <c r="B2098">
        <f>IF('⚙️ SÉC MĂNG'!A54="","",'⚙️ SÉC MĂNG'!R54)</f>
        <v/>
      </c>
      <c r="C2098">
        <f>IF('⚙️ SÉC MĂNG'!A54="","","Séc măng")</f>
        <v/>
      </c>
      <c r="D2098">
        <f>IF('⚙️ SÉC MĂNG'!A54="","",'⚙️ SÉC MĂNG'!I54)</f>
        <v/>
      </c>
      <c r="E2098" s="37">
        <f>IF('⚙️ SÉC MĂNG'!A54="","",'⚙️ SÉC MĂNG'!J54)</f>
        <v/>
      </c>
      <c r="F2098" s="37">
        <f>IF('⚙️ SÉC MĂNG'!A54="","",'⚙️ SÉC MĂNG'!K54)</f>
        <v/>
      </c>
      <c r="G2098" s="37">
        <f>IF('⚙️ SÉC MĂNG'!A54="","",'⚙️ SÉC MĂNG'!L54)</f>
        <v/>
      </c>
      <c r="H2098" s="37">
        <f>IF('⚙️ SÉC MĂNG'!A54="","",'⚙️ SÉC MĂNG'!M54)</f>
        <v/>
      </c>
      <c r="I2098" s="37">
        <f>IF('⚙️ SÉC MĂNG'!A54="","",'⚙️ SÉC MĂNG'!N54)</f>
        <v/>
      </c>
      <c r="J2098">
        <f>IF('⚙️ SÉC MĂNG'!A54="","",'⚙️ SÉC MĂNG'!D54)</f>
        <v/>
      </c>
      <c r="L2098">
        <f>N(L2097)+IF(AND('🔎 TRA CỨU NHANH'!$C$2&lt;&gt;"",OR(ISNUMBER(SEARCH('🔎 TRA CỨU NHANH'!$C$2,$A2098)),ISNUMBER(SEARCH('🔎 TRA CỨU NHANH'!$C$2,$B2098)))),1,0)</f>
        <v/>
      </c>
      <c r="M2098">
        <f>IF(L2098&gt;N(L2097),L2098,"")</f>
        <v/>
      </c>
      <c r="N2098">
        <f>N(N2097)+IF(AND('💰 BÁO GIÁ'!$C$27&lt;&gt;"",OR(ISNUMBER(SEARCH('💰 BÁO GIÁ'!$C$27,$A2098)),ISNUMBER(SEARCH('💰 BÁO GIÁ'!$C$27,$B2098)))),1,0)</f>
        <v/>
      </c>
      <c r="O2098">
        <f>IF(N2098&gt;N(N2097),N2098,"")</f>
        <v/>
      </c>
    </row>
    <row r="2099">
      <c r="A2099">
        <f>IF('⚙️ SÉC MĂNG'!A55="","",'⚙️ SÉC MĂNG'!A55)</f>
        <v/>
      </c>
      <c r="B2099">
        <f>IF('⚙️ SÉC MĂNG'!A55="","",'⚙️ SÉC MĂNG'!R55)</f>
        <v/>
      </c>
      <c r="C2099">
        <f>IF('⚙️ SÉC MĂNG'!A55="","","Séc măng")</f>
        <v/>
      </c>
      <c r="D2099">
        <f>IF('⚙️ SÉC MĂNG'!A55="","",'⚙️ SÉC MĂNG'!I55)</f>
        <v/>
      </c>
      <c r="E2099" s="37">
        <f>IF('⚙️ SÉC MĂNG'!A55="","",'⚙️ SÉC MĂNG'!J55)</f>
        <v/>
      </c>
      <c r="F2099" s="37">
        <f>IF('⚙️ SÉC MĂNG'!A55="","",'⚙️ SÉC MĂNG'!K55)</f>
        <v/>
      </c>
      <c r="G2099" s="37">
        <f>IF('⚙️ SÉC MĂNG'!A55="","",'⚙️ SÉC MĂNG'!L55)</f>
        <v/>
      </c>
      <c r="H2099" s="37">
        <f>IF('⚙️ SÉC MĂNG'!A55="","",'⚙️ SÉC MĂNG'!M55)</f>
        <v/>
      </c>
      <c r="I2099" s="37">
        <f>IF('⚙️ SÉC MĂNG'!A55="","",'⚙️ SÉC MĂNG'!N55)</f>
        <v/>
      </c>
      <c r="J2099">
        <f>IF('⚙️ SÉC MĂNG'!A55="","",'⚙️ SÉC MĂNG'!D55)</f>
        <v/>
      </c>
      <c r="L2099">
        <f>N(L2098)+IF(AND('🔎 TRA CỨU NHANH'!$C$2&lt;&gt;"",OR(ISNUMBER(SEARCH('🔎 TRA CỨU NHANH'!$C$2,$A2099)),ISNUMBER(SEARCH('🔎 TRA CỨU NHANH'!$C$2,$B2099)))),1,0)</f>
        <v/>
      </c>
      <c r="M2099">
        <f>IF(L2099&gt;N(L2098),L2099,"")</f>
        <v/>
      </c>
      <c r="N2099">
        <f>N(N2098)+IF(AND('💰 BÁO GIÁ'!$C$27&lt;&gt;"",OR(ISNUMBER(SEARCH('💰 BÁO GIÁ'!$C$27,$A2099)),ISNUMBER(SEARCH('💰 BÁO GIÁ'!$C$27,$B2099)))),1,0)</f>
        <v/>
      </c>
      <c r="O2099">
        <f>IF(N2099&gt;N(N2098),N2099,"")</f>
        <v/>
      </c>
    </row>
    <row r="2100">
      <c r="A2100">
        <f>IF('⚙️ SÉC MĂNG'!A56="","",'⚙️ SÉC MĂNG'!A56)</f>
        <v/>
      </c>
      <c r="B2100">
        <f>IF('⚙️ SÉC MĂNG'!A56="","",'⚙️ SÉC MĂNG'!R56)</f>
        <v/>
      </c>
      <c r="C2100">
        <f>IF('⚙️ SÉC MĂNG'!A56="","","Séc măng")</f>
        <v/>
      </c>
      <c r="D2100">
        <f>IF('⚙️ SÉC MĂNG'!A56="","",'⚙️ SÉC MĂNG'!I56)</f>
        <v/>
      </c>
      <c r="E2100" s="37">
        <f>IF('⚙️ SÉC MĂNG'!A56="","",'⚙️ SÉC MĂNG'!J56)</f>
        <v/>
      </c>
      <c r="F2100" s="37">
        <f>IF('⚙️ SÉC MĂNG'!A56="","",'⚙️ SÉC MĂNG'!K56)</f>
        <v/>
      </c>
      <c r="G2100" s="37">
        <f>IF('⚙️ SÉC MĂNG'!A56="","",'⚙️ SÉC MĂNG'!L56)</f>
        <v/>
      </c>
      <c r="H2100" s="37">
        <f>IF('⚙️ SÉC MĂNG'!A56="","",'⚙️ SÉC MĂNG'!M56)</f>
        <v/>
      </c>
      <c r="I2100" s="37">
        <f>IF('⚙️ SÉC MĂNG'!A56="","",'⚙️ SÉC MĂNG'!N56)</f>
        <v/>
      </c>
      <c r="J2100">
        <f>IF('⚙️ SÉC MĂNG'!A56="","",'⚙️ SÉC MĂNG'!D56)</f>
        <v/>
      </c>
      <c r="L2100">
        <f>N(L2099)+IF(AND('🔎 TRA CỨU NHANH'!$C$2&lt;&gt;"",OR(ISNUMBER(SEARCH('🔎 TRA CỨU NHANH'!$C$2,$A2100)),ISNUMBER(SEARCH('🔎 TRA CỨU NHANH'!$C$2,$B2100)))),1,0)</f>
        <v/>
      </c>
      <c r="M2100">
        <f>IF(L2100&gt;N(L2099),L2100,"")</f>
        <v/>
      </c>
      <c r="N2100">
        <f>N(N2099)+IF(AND('💰 BÁO GIÁ'!$C$27&lt;&gt;"",OR(ISNUMBER(SEARCH('💰 BÁO GIÁ'!$C$27,$A2100)),ISNUMBER(SEARCH('💰 BÁO GIÁ'!$C$27,$B2100)))),1,0)</f>
        <v/>
      </c>
      <c r="O2100">
        <f>IF(N2100&gt;N(N2099),N2100,"")</f>
        <v/>
      </c>
    </row>
    <row r="2101">
      <c r="A2101">
        <f>IF('⚙️ SÉC MĂNG'!A57="","",'⚙️ SÉC MĂNG'!A57)</f>
        <v/>
      </c>
      <c r="B2101">
        <f>IF('⚙️ SÉC MĂNG'!A57="","",'⚙️ SÉC MĂNG'!R57)</f>
        <v/>
      </c>
      <c r="C2101">
        <f>IF('⚙️ SÉC MĂNG'!A57="","","Séc măng")</f>
        <v/>
      </c>
      <c r="D2101">
        <f>IF('⚙️ SÉC MĂNG'!A57="","",'⚙️ SÉC MĂNG'!I57)</f>
        <v/>
      </c>
      <c r="E2101" s="37">
        <f>IF('⚙️ SÉC MĂNG'!A57="","",'⚙️ SÉC MĂNG'!J57)</f>
        <v/>
      </c>
      <c r="F2101" s="37">
        <f>IF('⚙️ SÉC MĂNG'!A57="","",'⚙️ SÉC MĂNG'!K57)</f>
        <v/>
      </c>
      <c r="G2101" s="37">
        <f>IF('⚙️ SÉC MĂNG'!A57="","",'⚙️ SÉC MĂNG'!L57)</f>
        <v/>
      </c>
      <c r="H2101" s="37">
        <f>IF('⚙️ SÉC MĂNG'!A57="","",'⚙️ SÉC MĂNG'!M57)</f>
        <v/>
      </c>
      <c r="I2101" s="37">
        <f>IF('⚙️ SÉC MĂNG'!A57="","",'⚙️ SÉC MĂNG'!N57)</f>
        <v/>
      </c>
      <c r="J2101">
        <f>IF('⚙️ SÉC MĂNG'!A57="","",'⚙️ SÉC MĂNG'!D57)</f>
        <v/>
      </c>
      <c r="L2101">
        <f>N(L2100)+IF(AND('🔎 TRA CỨU NHANH'!$C$2&lt;&gt;"",OR(ISNUMBER(SEARCH('🔎 TRA CỨU NHANH'!$C$2,$A2101)),ISNUMBER(SEARCH('🔎 TRA CỨU NHANH'!$C$2,$B2101)))),1,0)</f>
        <v/>
      </c>
      <c r="M2101">
        <f>IF(L2101&gt;N(L2100),L2101,"")</f>
        <v/>
      </c>
      <c r="N2101">
        <f>N(N2100)+IF(AND('💰 BÁO GIÁ'!$C$27&lt;&gt;"",OR(ISNUMBER(SEARCH('💰 BÁO GIÁ'!$C$27,$A2101)),ISNUMBER(SEARCH('💰 BÁO GIÁ'!$C$27,$B2101)))),1,0)</f>
        <v/>
      </c>
      <c r="O2101">
        <f>IF(N2101&gt;N(N2100),N2101,"")</f>
        <v/>
      </c>
    </row>
    <row r="2102">
      <c r="A2102">
        <f>IF('⚙️ SÉC MĂNG'!A58="","",'⚙️ SÉC MĂNG'!A58)</f>
        <v/>
      </c>
      <c r="B2102">
        <f>IF('⚙️ SÉC MĂNG'!A58="","",'⚙️ SÉC MĂNG'!R58)</f>
        <v/>
      </c>
      <c r="C2102">
        <f>IF('⚙️ SÉC MĂNG'!A58="","","Séc măng")</f>
        <v/>
      </c>
      <c r="D2102">
        <f>IF('⚙️ SÉC MĂNG'!A58="","",'⚙️ SÉC MĂNG'!I58)</f>
        <v/>
      </c>
      <c r="E2102" s="37">
        <f>IF('⚙️ SÉC MĂNG'!A58="","",'⚙️ SÉC MĂNG'!J58)</f>
        <v/>
      </c>
      <c r="F2102" s="37">
        <f>IF('⚙️ SÉC MĂNG'!A58="","",'⚙️ SÉC MĂNG'!K58)</f>
        <v/>
      </c>
      <c r="G2102" s="37">
        <f>IF('⚙️ SÉC MĂNG'!A58="","",'⚙️ SÉC MĂNG'!L58)</f>
        <v/>
      </c>
      <c r="H2102" s="37">
        <f>IF('⚙️ SÉC MĂNG'!A58="","",'⚙️ SÉC MĂNG'!M58)</f>
        <v/>
      </c>
      <c r="I2102" s="37">
        <f>IF('⚙️ SÉC MĂNG'!A58="","",'⚙️ SÉC MĂNG'!N58)</f>
        <v/>
      </c>
      <c r="J2102">
        <f>IF('⚙️ SÉC MĂNG'!A58="","",'⚙️ SÉC MĂNG'!D58)</f>
        <v/>
      </c>
      <c r="L2102">
        <f>N(L2101)+IF(AND('🔎 TRA CỨU NHANH'!$C$2&lt;&gt;"",OR(ISNUMBER(SEARCH('🔎 TRA CỨU NHANH'!$C$2,$A2102)),ISNUMBER(SEARCH('🔎 TRA CỨU NHANH'!$C$2,$B2102)))),1,0)</f>
        <v/>
      </c>
      <c r="M2102">
        <f>IF(L2102&gt;N(L2101),L2102,"")</f>
        <v/>
      </c>
      <c r="N2102">
        <f>N(N2101)+IF(AND('💰 BÁO GIÁ'!$C$27&lt;&gt;"",OR(ISNUMBER(SEARCH('💰 BÁO GIÁ'!$C$27,$A2102)),ISNUMBER(SEARCH('💰 BÁO GIÁ'!$C$27,$B2102)))),1,0)</f>
        <v/>
      </c>
      <c r="O2102">
        <f>IF(N2102&gt;N(N2101),N2102,"")</f>
        <v/>
      </c>
    </row>
    <row r="2103">
      <c r="A2103">
        <f>IF('⚙️ SÉC MĂNG'!A59="","",'⚙️ SÉC MĂNG'!A59)</f>
        <v/>
      </c>
      <c r="B2103">
        <f>IF('⚙️ SÉC MĂNG'!A59="","",'⚙️ SÉC MĂNG'!R59)</f>
        <v/>
      </c>
      <c r="C2103">
        <f>IF('⚙️ SÉC MĂNG'!A59="","","Séc măng")</f>
        <v/>
      </c>
      <c r="D2103">
        <f>IF('⚙️ SÉC MĂNG'!A59="","",'⚙️ SÉC MĂNG'!I59)</f>
        <v/>
      </c>
      <c r="E2103" s="37">
        <f>IF('⚙️ SÉC MĂNG'!A59="","",'⚙️ SÉC MĂNG'!J59)</f>
        <v/>
      </c>
      <c r="F2103" s="37">
        <f>IF('⚙️ SÉC MĂNG'!A59="","",'⚙️ SÉC MĂNG'!K59)</f>
        <v/>
      </c>
      <c r="G2103" s="37">
        <f>IF('⚙️ SÉC MĂNG'!A59="","",'⚙️ SÉC MĂNG'!L59)</f>
        <v/>
      </c>
      <c r="H2103" s="37">
        <f>IF('⚙️ SÉC MĂNG'!A59="","",'⚙️ SÉC MĂNG'!M59)</f>
        <v/>
      </c>
      <c r="I2103" s="37">
        <f>IF('⚙️ SÉC MĂNG'!A59="","",'⚙️ SÉC MĂNG'!N59)</f>
        <v/>
      </c>
      <c r="J2103">
        <f>IF('⚙️ SÉC MĂNG'!A59="","",'⚙️ SÉC MĂNG'!D59)</f>
        <v/>
      </c>
      <c r="L2103">
        <f>N(L2102)+IF(AND('🔎 TRA CỨU NHANH'!$C$2&lt;&gt;"",OR(ISNUMBER(SEARCH('🔎 TRA CỨU NHANH'!$C$2,$A2103)),ISNUMBER(SEARCH('🔎 TRA CỨU NHANH'!$C$2,$B2103)))),1,0)</f>
        <v/>
      </c>
      <c r="M2103">
        <f>IF(L2103&gt;N(L2102),L2103,"")</f>
        <v/>
      </c>
      <c r="N2103">
        <f>N(N2102)+IF(AND('💰 BÁO GIÁ'!$C$27&lt;&gt;"",OR(ISNUMBER(SEARCH('💰 BÁO GIÁ'!$C$27,$A2103)),ISNUMBER(SEARCH('💰 BÁO GIÁ'!$C$27,$B2103)))),1,0)</f>
        <v/>
      </c>
      <c r="O2103">
        <f>IF(N2103&gt;N(N2102),N2103,"")</f>
        <v/>
      </c>
    </row>
    <row r="2104">
      <c r="A2104">
        <f>IF('⚙️ SÉC MĂNG'!A60="","",'⚙️ SÉC MĂNG'!A60)</f>
        <v/>
      </c>
      <c r="B2104">
        <f>IF('⚙️ SÉC MĂNG'!A60="","",'⚙️ SÉC MĂNG'!R60)</f>
        <v/>
      </c>
      <c r="C2104">
        <f>IF('⚙️ SÉC MĂNG'!A60="","","Séc măng")</f>
        <v/>
      </c>
      <c r="D2104">
        <f>IF('⚙️ SÉC MĂNG'!A60="","",'⚙️ SÉC MĂNG'!I60)</f>
        <v/>
      </c>
      <c r="E2104" s="37">
        <f>IF('⚙️ SÉC MĂNG'!A60="","",'⚙️ SÉC MĂNG'!J60)</f>
        <v/>
      </c>
      <c r="F2104" s="37">
        <f>IF('⚙️ SÉC MĂNG'!A60="","",'⚙️ SÉC MĂNG'!K60)</f>
        <v/>
      </c>
      <c r="G2104" s="37">
        <f>IF('⚙️ SÉC MĂNG'!A60="","",'⚙️ SÉC MĂNG'!L60)</f>
        <v/>
      </c>
      <c r="H2104" s="37">
        <f>IF('⚙️ SÉC MĂNG'!A60="","",'⚙️ SÉC MĂNG'!M60)</f>
        <v/>
      </c>
      <c r="I2104" s="37">
        <f>IF('⚙️ SÉC MĂNG'!A60="","",'⚙️ SÉC MĂNG'!N60)</f>
        <v/>
      </c>
      <c r="J2104">
        <f>IF('⚙️ SÉC MĂNG'!A60="","",'⚙️ SÉC MĂNG'!D60)</f>
        <v/>
      </c>
      <c r="L2104">
        <f>N(L2103)+IF(AND('🔎 TRA CỨU NHANH'!$C$2&lt;&gt;"",OR(ISNUMBER(SEARCH('🔎 TRA CỨU NHANH'!$C$2,$A2104)),ISNUMBER(SEARCH('🔎 TRA CỨU NHANH'!$C$2,$B2104)))),1,0)</f>
        <v/>
      </c>
      <c r="M2104">
        <f>IF(L2104&gt;N(L2103),L2104,"")</f>
        <v/>
      </c>
      <c r="N2104">
        <f>N(N2103)+IF(AND('💰 BÁO GIÁ'!$C$27&lt;&gt;"",OR(ISNUMBER(SEARCH('💰 BÁO GIÁ'!$C$27,$A2104)),ISNUMBER(SEARCH('💰 BÁO GIÁ'!$C$27,$B2104)))),1,0)</f>
        <v/>
      </c>
      <c r="O2104">
        <f>IF(N2104&gt;N(N2103),N2104,"")</f>
        <v/>
      </c>
    </row>
    <row r="2105">
      <c r="A2105">
        <f>IF('⚙️ SÉC MĂNG'!A61="","",'⚙️ SÉC MĂNG'!A61)</f>
        <v/>
      </c>
      <c r="B2105">
        <f>IF('⚙️ SÉC MĂNG'!A61="","",'⚙️ SÉC MĂNG'!R61)</f>
        <v/>
      </c>
      <c r="C2105">
        <f>IF('⚙️ SÉC MĂNG'!A61="","","Séc măng")</f>
        <v/>
      </c>
      <c r="D2105">
        <f>IF('⚙️ SÉC MĂNG'!A61="","",'⚙️ SÉC MĂNG'!I61)</f>
        <v/>
      </c>
      <c r="E2105" s="37">
        <f>IF('⚙️ SÉC MĂNG'!A61="","",'⚙️ SÉC MĂNG'!J61)</f>
        <v/>
      </c>
      <c r="F2105" s="37">
        <f>IF('⚙️ SÉC MĂNG'!A61="","",'⚙️ SÉC MĂNG'!K61)</f>
        <v/>
      </c>
      <c r="G2105" s="37">
        <f>IF('⚙️ SÉC MĂNG'!A61="","",'⚙️ SÉC MĂNG'!L61)</f>
        <v/>
      </c>
      <c r="H2105" s="37">
        <f>IF('⚙️ SÉC MĂNG'!A61="","",'⚙️ SÉC MĂNG'!M61)</f>
        <v/>
      </c>
      <c r="I2105" s="37">
        <f>IF('⚙️ SÉC MĂNG'!A61="","",'⚙️ SÉC MĂNG'!N61)</f>
        <v/>
      </c>
      <c r="J2105">
        <f>IF('⚙️ SÉC MĂNG'!A61="","",'⚙️ SÉC MĂNG'!D61)</f>
        <v/>
      </c>
      <c r="L2105">
        <f>N(L2104)+IF(AND('🔎 TRA CỨU NHANH'!$C$2&lt;&gt;"",OR(ISNUMBER(SEARCH('🔎 TRA CỨU NHANH'!$C$2,$A2105)),ISNUMBER(SEARCH('🔎 TRA CỨU NHANH'!$C$2,$B2105)))),1,0)</f>
        <v/>
      </c>
      <c r="M2105">
        <f>IF(L2105&gt;N(L2104),L2105,"")</f>
        <v/>
      </c>
      <c r="N2105">
        <f>N(N2104)+IF(AND('💰 BÁO GIÁ'!$C$27&lt;&gt;"",OR(ISNUMBER(SEARCH('💰 BÁO GIÁ'!$C$27,$A2105)),ISNUMBER(SEARCH('💰 BÁO GIÁ'!$C$27,$B2105)))),1,0)</f>
        <v/>
      </c>
      <c r="O2105">
        <f>IF(N2105&gt;N(N2104),N2105,"")</f>
        <v/>
      </c>
    </row>
    <row r="2106">
      <c r="A2106">
        <f>IF('⚙️ SÉC MĂNG'!A62="","",'⚙️ SÉC MĂNG'!A62)</f>
        <v/>
      </c>
      <c r="B2106">
        <f>IF('⚙️ SÉC MĂNG'!A62="","",'⚙️ SÉC MĂNG'!R62)</f>
        <v/>
      </c>
      <c r="C2106">
        <f>IF('⚙️ SÉC MĂNG'!A62="","","Séc măng")</f>
        <v/>
      </c>
      <c r="D2106">
        <f>IF('⚙️ SÉC MĂNG'!A62="","",'⚙️ SÉC MĂNG'!I62)</f>
        <v/>
      </c>
      <c r="E2106" s="37">
        <f>IF('⚙️ SÉC MĂNG'!A62="","",'⚙️ SÉC MĂNG'!J62)</f>
        <v/>
      </c>
      <c r="F2106" s="37">
        <f>IF('⚙️ SÉC MĂNG'!A62="","",'⚙️ SÉC MĂNG'!K62)</f>
        <v/>
      </c>
      <c r="G2106" s="37">
        <f>IF('⚙️ SÉC MĂNG'!A62="","",'⚙️ SÉC MĂNG'!L62)</f>
        <v/>
      </c>
      <c r="H2106" s="37">
        <f>IF('⚙️ SÉC MĂNG'!A62="","",'⚙️ SÉC MĂNG'!M62)</f>
        <v/>
      </c>
      <c r="I2106" s="37">
        <f>IF('⚙️ SÉC MĂNG'!A62="","",'⚙️ SÉC MĂNG'!N62)</f>
        <v/>
      </c>
      <c r="J2106">
        <f>IF('⚙️ SÉC MĂNG'!A62="","",'⚙️ SÉC MĂNG'!D62)</f>
        <v/>
      </c>
      <c r="L2106">
        <f>N(L2105)+IF(AND('🔎 TRA CỨU NHANH'!$C$2&lt;&gt;"",OR(ISNUMBER(SEARCH('🔎 TRA CỨU NHANH'!$C$2,$A2106)),ISNUMBER(SEARCH('🔎 TRA CỨU NHANH'!$C$2,$B2106)))),1,0)</f>
        <v/>
      </c>
      <c r="M2106">
        <f>IF(L2106&gt;N(L2105),L2106,"")</f>
        <v/>
      </c>
      <c r="N2106">
        <f>N(N2105)+IF(AND('💰 BÁO GIÁ'!$C$27&lt;&gt;"",OR(ISNUMBER(SEARCH('💰 BÁO GIÁ'!$C$27,$A2106)),ISNUMBER(SEARCH('💰 BÁO GIÁ'!$C$27,$B2106)))),1,0)</f>
        <v/>
      </c>
      <c r="O2106">
        <f>IF(N2106&gt;N(N2105),N2106,"")</f>
        <v/>
      </c>
    </row>
    <row r="2107">
      <c r="A2107">
        <f>IF('⚙️ SÉC MĂNG'!A63="","",'⚙️ SÉC MĂNG'!A63)</f>
        <v/>
      </c>
      <c r="B2107">
        <f>IF('⚙️ SÉC MĂNG'!A63="","",'⚙️ SÉC MĂNG'!R63)</f>
        <v/>
      </c>
      <c r="C2107">
        <f>IF('⚙️ SÉC MĂNG'!A63="","","Séc măng")</f>
        <v/>
      </c>
      <c r="D2107">
        <f>IF('⚙️ SÉC MĂNG'!A63="","",'⚙️ SÉC MĂNG'!I63)</f>
        <v/>
      </c>
      <c r="E2107" s="37">
        <f>IF('⚙️ SÉC MĂNG'!A63="","",'⚙️ SÉC MĂNG'!J63)</f>
        <v/>
      </c>
      <c r="F2107" s="37">
        <f>IF('⚙️ SÉC MĂNG'!A63="","",'⚙️ SÉC MĂNG'!K63)</f>
        <v/>
      </c>
      <c r="G2107" s="37">
        <f>IF('⚙️ SÉC MĂNG'!A63="","",'⚙️ SÉC MĂNG'!L63)</f>
        <v/>
      </c>
      <c r="H2107" s="37">
        <f>IF('⚙️ SÉC MĂNG'!A63="","",'⚙️ SÉC MĂNG'!M63)</f>
        <v/>
      </c>
      <c r="I2107" s="37">
        <f>IF('⚙️ SÉC MĂNG'!A63="","",'⚙️ SÉC MĂNG'!N63)</f>
        <v/>
      </c>
      <c r="J2107">
        <f>IF('⚙️ SÉC MĂNG'!A63="","",'⚙️ SÉC MĂNG'!D63)</f>
        <v/>
      </c>
      <c r="L2107">
        <f>N(L2106)+IF(AND('🔎 TRA CỨU NHANH'!$C$2&lt;&gt;"",OR(ISNUMBER(SEARCH('🔎 TRA CỨU NHANH'!$C$2,$A2107)),ISNUMBER(SEARCH('🔎 TRA CỨU NHANH'!$C$2,$B2107)))),1,0)</f>
        <v/>
      </c>
      <c r="M2107">
        <f>IF(L2107&gt;N(L2106),L2107,"")</f>
        <v/>
      </c>
      <c r="N2107">
        <f>N(N2106)+IF(AND('💰 BÁO GIÁ'!$C$27&lt;&gt;"",OR(ISNUMBER(SEARCH('💰 BÁO GIÁ'!$C$27,$A2107)),ISNUMBER(SEARCH('💰 BÁO GIÁ'!$C$27,$B2107)))),1,0)</f>
        <v/>
      </c>
      <c r="O2107">
        <f>IF(N2107&gt;N(N2106),N2107,"")</f>
        <v/>
      </c>
    </row>
    <row r="2108">
      <c r="A2108">
        <f>IF('⚙️ SÉC MĂNG'!A64="","",'⚙️ SÉC MĂNG'!A64)</f>
        <v/>
      </c>
      <c r="B2108">
        <f>IF('⚙️ SÉC MĂNG'!A64="","",'⚙️ SÉC MĂNG'!R64)</f>
        <v/>
      </c>
      <c r="C2108">
        <f>IF('⚙️ SÉC MĂNG'!A64="","","Séc măng")</f>
        <v/>
      </c>
      <c r="D2108">
        <f>IF('⚙️ SÉC MĂNG'!A64="","",'⚙️ SÉC MĂNG'!I64)</f>
        <v/>
      </c>
      <c r="E2108" s="37">
        <f>IF('⚙️ SÉC MĂNG'!A64="","",'⚙️ SÉC MĂNG'!J64)</f>
        <v/>
      </c>
      <c r="F2108" s="37">
        <f>IF('⚙️ SÉC MĂNG'!A64="","",'⚙️ SÉC MĂNG'!K64)</f>
        <v/>
      </c>
      <c r="G2108" s="37">
        <f>IF('⚙️ SÉC MĂNG'!A64="","",'⚙️ SÉC MĂNG'!L64)</f>
        <v/>
      </c>
      <c r="H2108" s="37">
        <f>IF('⚙️ SÉC MĂNG'!A64="","",'⚙️ SÉC MĂNG'!M64)</f>
        <v/>
      </c>
      <c r="I2108" s="37">
        <f>IF('⚙️ SÉC MĂNG'!A64="","",'⚙️ SÉC MĂNG'!N64)</f>
        <v/>
      </c>
      <c r="J2108">
        <f>IF('⚙️ SÉC MĂNG'!A64="","",'⚙️ SÉC MĂNG'!D64)</f>
        <v/>
      </c>
      <c r="L2108">
        <f>N(L2107)+IF(AND('🔎 TRA CỨU NHANH'!$C$2&lt;&gt;"",OR(ISNUMBER(SEARCH('🔎 TRA CỨU NHANH'!$C$2,$A2108)),ISNUMBER(SEARCH('🔎 TRA CỨU NHANH'!$C$2,$B2108)))),1,0)</f>
        <v/>
      </c>
      <c r="M2108">
        <f>IF(L2108&gt;N(L2107),L2108,"")</f>
        <v/>
      </c>
      <c r="N2108">
        <f>N(N2107)+IF(AND('💰 BÁO GIÁ'!$C$27&lt;&gt;"",OR(ISNUMBER(SEARCH('💰 BÁO GIÁ'!$C$27,$A2108)),ISNUMBER(SEARCH('💰 BÁO GIÁ'!$C$27,$B2108)))),1,0)</f>
        <v/>
      </c>
      <c r="O2108">
        <f>IF(N2108&gt;N(N2107),N2108,"")</f>
        <v/>
      </c>
    </row>
    <row r="2109">
      <c r="A2109">
        <f>IF('⚙️ SÉC MĂNG'!A65="","",'⚙️ SÉC MĂNG'!A65)</f>
        <v/>
      </c>
      <c r="B2109">
        <f>IF('⚙️ SÉC MĂNG'!A65="","",'⚙️ SÉC MĂNG'!R65)</f>
        <v/>
      </c>
      <c r="C2109">
        <f>IF('⚙️ SÉC MĂNG'!A65="","","Séc măng")</f>
        <v/>
      </c>
      <c r="D2109">
        <f>IF('⚙️ SÉC MĂNG'!A65="","",'⚙️ SÉC MĂNG'!I65)</f>
        <v/>
      </c>
      <c r="E2109" s="37">
        <f>IF('⚙️ SÉC MĂNG'!A65="","",'⚙️ SÉC MĂNG'!J65)</f>
        <v/>
      </c>
      <c r="F2109" s="37">
        <f>IF('⚙️ SÉC MĂNG'!A65="","",'⚙️ SÉC MĂNG'!K65)</f>
        <v/>
      </c>
      <c r="G2109" s="37">
        <f>IF('⚙️ SÉC MĂNG'!A65="","",'⚙️ SÉC MĂNG'!L65)</f>
        <v/>
      </c>
      <c r="H2109" s="37">
        <f>IF('⚙️ SÉC MĂNG'!A65="","",'⚙️ SÉC MĂNG'!M65)</f>
        <v/>
      </c>
      <c r="I2109" s="37">
        <f>IF('⚙️ SÉC MĂNG'!A65="","",'⚙️ SÉC MĂNG'!N65)</f>
        <v/>
      </c>
      <c r="J2109">
        <f>IF('⚙️ SÉC MĂNG'!A65="","",'⚙️ SÉC MĂNG'!D65)</f>
        <v/>
      </c>
      <c r="L2109">
        <f>N(L2108)+IF(AND('🔎 TRA CỨU NHANH'!$C$2&lt;&gt;"",OR(ISNUMBER(SEARCH('🔎 TRA CỨU NHANH'!$C$2,$A2109)),ISNUMBER(SEARCH('🔎 TRA CỨU NHANH'!$C$2,$B2109)))),1,0)</f>
        <v/>
      </c>
      <c r="M2109">
        <f>IF(L2109&gt;N(L2108),L2109,"")</f>
        <v/>
      </c>
      <c r="N2109">
        <f>N(N2108)+IF(AND('💰 BÁO GIÁ'!$C$27&lt;&gt;"",OR(ISNUMBER(SEARCH('💰 BÁO GIÁ'!$C$27,$A2109)),ISNUMBER(SEARCH('💰 BÁO GIÁ'!$C$27,$B2109)))),1,0)</f>
        <v/>
      </c>
      <c r="O2109">
        <f>IF(N2109&gt;N(N2108),N2109,"")</f>
        <v/>
      </c>
    </row>
    <row r="2110">
      <c r="A2110">
        <f>IF('⚙️ SÉC MĂNG'!A66="","",'⚙️ SÉC MĂNG'!A66)</f>
        <v/>
      </c>
      <c r="B2110">
        <f>IF('⚙️ SÉC MĂNG'!A66="","",'⚙️ SÉC MĂNG'!R66)</f>
        <v/>
      </c>
      <c r="C2110">
        <f>IF('⚙️ SÉC MĂNG'!A66="","","Séc măng")</f>
        <v/>
      </c>
      <c r="D2110">
        <f>IF('⚙️ SÉC MĂNG'!A66="","",'⚙️ SÉC MĂNG'!I66)</f>
        <v/>
      </c>
      <c r="E2110" s="37">
        <f>IF('⚙️ SÉC MĂNG'!A66="","",'⚙️ SÉC MĂNG'!J66)</f>
        <v/>
      </c>
      <c r="F2110" s="37">
        <f>IF('⚙️ SÉC MĂNG'!A66="","",'⚙️ SÉC MĂNG'!K66)</f>
        <v/>
      </c>
      <c r="G2110" s="37">
        <f>IF('⚙️ SÉC MĂNG'!A66="","",'⚙️ SÉC MĂNG'!L66)</f>
        <v/>
      </c>
      <c r="H2110" s="37">
        <f>IF('⚙️ SÉC MĂNG'!A66="","",'⚙️ SÉC MĂNG'!M66)</f>
        <v/>
      </c>
      <c r="I2110" s="37">
        <f>IF('⚙️ SÉC MĂNG'!A66="","",'⚙️ SÉC MĂNG'!N66)</f>
        <v/>
      </c>
      <c r="J2110">
        <f>IF('⚙️ SÉC MĂNG'!A66="","",'⚙️ SÉC MĂNG'!D66)</f>
        <v/>
      </c>
      <c r="L2110">
        <f>N(L2109)+IF(AND('🔎 TRA CỨU NHANH'!$C$2&lt;&gt;"",OR(ISNUMBER(SEARCH('🔎 TRA CỨU NHANH'!$C$2,$A2110)),ISNUMBER(SEARCH('🔎 TRA CỨU NHANH'!$C$2,$B2110)))),1,0)</f>
        <v/>
      </c>
      <c r="M2110">
        <f>IF(L2110&gt;N(L2109),L2110,"")</f>
        <v/>
      </c>
      <c r="N2110">
        <f>N(N2109)+IF(AND('💰 BÁO GIÁ'!$C$27&lt;&gt;"",OR(ISNUMBER(SEARCH('💰 BÁO GIÁ'!$C$27,$A2110)),ISNUMBER(SEARCH('💰 BÁO GIÁ'!$C$27,$B2110)))),1,0)</f>
        <v/>
      </c>
      <c r="O2110">
        <f>IF(N2110&gt;N(N2109),N2110,"")</f>
        <v/>
      </c>
    </row>
    <row r="2111">
      <c r="A2111">
        <f>IF('⚙️ SÉC MĂNG'!A67="","",'⚙️ SÉC MĂNG'!A67)</f>
        <v/>
      </c>
      <c r="B2111">
        <f>IF('⚙️ SÉC MĂNG'!A67="","",'⚙️ SÉC MĂNG'!R67)</f>
        <v/>
      </c>
      <c r="C2111">
        <f>IF('⚙️ SÉC MĂNG'!A67="","","Séc măng")</f>
        <v/>
      </c>
      <c r="D2111">
        <f>IF('⚙️ SÉC MĂNG'!A67="","",'⚙️ SÉC MĂNG'!I67)</f>
        <v/>
      </c>
      <c r="E2111" s="37">
        <f>IF('⚙️ SÉC MĂNG'!A67="","",'⚙️ SÉC MĂNG'!J67)</f>
        <v/>
      </c>
      <c r="F2111" s="37">
        <f>IF('⚙️ SÉC MĂNG'!A67="","",'⚙️ SÉC MĂNG'!K67)</f>
        <v/>
      </c>
      <c r="G2111" s="37">
        <f>IF('⚙️ SÉC MĂNG'!A67="","",'⚙️ SÉC MĂNG'!L67)</f>
        <v/>
      </c>
      <c r="H2111" s="37">
        <f>IF('⚙️ SÉC MĂNG'!A67="","",'⚙️ SÉC MĂNG'!M67)</f>
        <v/>
      </c>
      <c r="I2111" s="37">
        <f>IF('⚙️ SÉC MĂNG'!A67="","",'⚙️ SÉC MĂNG'!N67)</f>
        <v/>
      </c>
      <c r="J2111">
        <f>IF('⚙️ SÉC MĂNG'!A67="","",'⚙️ SÉC MĂNG'!D67)</f>
        <v/>
      </c>
      <c r="L2111">
        <f>N(L2110)+IF(AND('🔎 TRA CỨU NHANH'!$C$2&lt;&gt;"",OR(ISNUMBER(SEARCH('🔎 TRA CỨU NHANH'!$C$2,$A2111)),ISNUMBER(SEARCH('🔎 TRA CỨU NHANH'!$C$2,$B2111)))),1,0)</f>
        <v/>
      </c>
      <c r="M2111">
        <f>IF(L2111&gt;N(L2110),L2111,"")</f>
        <v/>
      </c>
      <c r="N2111">
        <f>N(N2110)+IF(AND('💰 BÁO GIÁ'!$C$27&lt;&gt;"",OR(ISNUMBER(SEARCH('💰 BÁO GIÁ'!$C$27,$A2111)),ISNUMBER(SEARCH('💰 BÁO GIÁ'!$C$27,$B2111)))),1,0)</f>
        <v/>
      </c>
      <c r="O2111">
        <f>IF(N2111&gt;N(N2110),N2111,"")</f>
        <v/>
      </c>
    </row>
    <row r="2112">
      <c r="A2112">
        <f>IF('⚙️ SÉC MĂNG'!A68="","",'⚙️ SÉC MĂNG'!A68)</f>
        <v/>
      </c>
      <c r="B2112">
        <f>IF('⚙️ SÉC MĂNG'!A68="","",'⚙️ SÉC MĂNG'!R68)</f>
        <v/>
      </c>
      <c r="C2112">
        <f>IF('⚙️ SÉC MĂNG'!A68="","","Séc măng")</f>
        <v/>
      </c>
      <c r="D2112">
        <f>IF('⚙️ SÉC MĂNG'!A68="","",'⚙️ SÉC MĂNG'!I68)</f>
        <v/>
      </c>
      <c r="E2112" s="37">
        <f>IF('⚙️ SÉC MĂNG'!A68="","",'⚙️ SÉC MĂNG'!J68)</f>
        <v/>
      </c>
      <c r="F2112" s="37">
        <f>IF('⚙️ SÉC MĂNG'!A68="","",'⚙️ SÉC MĂNG'!K68)</f>
        <v/>
      </c>
      <c r="G2112" s="37">
        <f>IF('⚙️ SÉC MĂNG'!A68="","",'⚙️ SÉC MĂNG'!L68)</f>
        <v/>
      </c>
      <c r="H2112" s="37">
        <f>IF('⚙️ SÉC MĂNG'!A68="","",'⚙️ SÉC MĂNG'!M68)</f>
        <v/>
      </c>
      <c r="I2112" s="37">
        <f>IF('⚙️ SÉC MĂNG'!A68="","",'⚙️ SÉC MĂNG'!N68)</f>
        <v/>
      </c>
      <c r="J2112">
        <f>IF('⚙️ SÉC MĂNG'!A68="","",'⚙️ SÉC MĂNG'!D68)</f>
        <v/>
      </c>
      <c r="L2112">
        <f>N(L2111)+IF(AND('🔎 TRA CỨU NHANH'!$C$2&lt;&gt;"",OR(ISNUMBER(SEARCH('🔎 TRA CỨU NHANH'!$C$2,$A2112)),ISNUMBER(SEARCH('🔎 TRA CỨU NHANH'!$C$2,$B2112)))),1,0)</f>
        <v/>
      </c>
      <c r="M2112">
        <f>IF(L2112&gt;N(L2111),L2112,"")</f>
        <v/>
      </c>
      <c r="N2112">
        <f>N(N2111)+IF(AND('💰 BÁO GIÁ'!$C$27&lt;&gt;"",OR(ISNUMBER(SEARCH('💰 BÁO GIÁ'!$C$27,$A2112)),ISNUMBER(SEARCH('💰 BÁO GIÁ'!$C$27,$B2112)))),1,0)</f>
        <v/>
      </c>
      <c r="O2112">
        <f>IF(N2112&gt;N(N2111),N2112,"")</f>
        <v/>
      </c>
    </row>
    <row r="2113">
      <c r="A2113">
        <f>IF('⚙️ SÉC MĂNG'!A69="","",'⚙️ SÉC MĂNG'!A69)</f>
        <v/>
      </c>
      <c r="B2113">
        <f>IF('⚙️ SÉC MĂNG'!A69="","",'⚙️ SÉC MĂNG'!R69)</f>
        <v/>
      </c>
      <c r="C2113">
        <f>IF('⚙️ SÉC MĂNG'!A69="","","Séc măng")</f>
        <v/>
      </c>
      <c r="D2113">
        <f>IF('⚙️ SÉC MĂNG'!A69="","",'⚙️ SÉC MĂNG'!I69)</f>
        <v/>
      </c>
      <c r="E2113" s="37">
        <f>IF('⚙️ SÉC MĂNG'!A69="","",'⚙️ SÉC MĂNG'!J69)</f>
        <v/>
      </c>
      <c r="F2113" s="37">
        <f>IF('⚙️ SÉC MĂNG'!A69="","",'⚙️ SÉC MĂNG'!K69)</f>
        <v/>
      </c>
      <c r="G2113" s="37">
        <f>IF('⚙️ SÉC MĂNG'!A69="","",'⚙️ SÉC MĂNG'!L69)</f>
        <v/>
      </c>
      <c r="H2113" s="37">
        <f>IF('⚙️ SÉC MĂNG'!A69="","",'⚙️ SÉC MĂNG'!M69)</f>
        <v/>
      </c>
      <c r="I2113" s="37">
        <f>IF('⚙️ SÉC MĂNG'!A69="","",'⚙️ SÉC MĂNG'!N69)</f>
        <v/>
      </c>
      <c r="J2113">
        <f>IF('⚙️ SÉC MĂNG'!A69="","",'⚙️ SÉC MĂNG'!D69)</f>
        <v/>
      </c>
      <c r="L2113">
        <f>N(L2112)+IF(AND('🔎 TRA CỨU NHANH'!$C$2&lt;&gt;"",OR(ISNUMBER(SEARCH('🔎 TRA CỨU NHANH'!$C$2,$A2113)),ISNUMBER(SEARCH('🔎 TRA CỨU NHANH'!$C$2,$B2113)))),1,0)</f>
        <v/>
      </c>
      <c r="M2113">
        <f>IF(L2113&gt;N(L2112),L2113,"")</f>
        <v/>
      </c>
      <c r="N2113">
        <f>N(N2112)+IF(AND('💰 BÁO GIÁ'!$C$27&lt;&gt;"",OR(ISNUMBER(SEARCH('💰 BÁO GIÁ'!$C$27,$A2113)),ISNUMBER(SEARCH('💰 BÁO GIÁ'!$C$27,$B2113)))),1,0)</f>
        <v/>
      </c>
      <c r="O2113">
        <f>IF(N2113&gt;N(N2112),N2113,"")</f>
        <v/>
      </c>
    </row>
    <row r="2114">
      <c r="A2114">
        <f>IF('⚙️ SÉC MĂNG'!A70="","",'⚙️ SÉC MĂNG'!A70)</f>
        <v/>
      </c>
      <c r="B2114">
        <f>IF('⚙️ SÉC MĂNG'!A70="","",'⚙️ SÉC MĂNG'!R70)</f>
        <v/>
      </c>
      <c r="C2114">
        <f>IF('⚙️ SÉC MĂNG'!A70="","","Séc măng")</f>
        <v/>
      </c>
      <c r="D2114">
        <f>IF('⚙️ SÉC MĂNG'!A70="","",'⚙️ SÉC MĂNG'!I70)</f>
        <v/>
      </c>
      <c r="E2114" s="37">
        <f>IF('⚙️ SÉC MĂNG'!A70="","",'⚙️ SÉC MĂNG'!J70)</f>
        <v/>
      </c>
      <c r="F2114" s="37">
        <f>IF('⚙️ SÉC MĂNG'!A70="","",'⚙️ SÉC MĂNG'!K70)</f>
        <v/>
      </c>
      <c r="G2114" s="37">
        <f>IF('⚙️ SÉC MĂNG'!A70="","",'⚙️ SÉC MĂNG'!L70)</f>
        <v/>
      </c>
      <c r="H2114" s="37">
        <f>IF('⚙️ SÉC MĂNG'!A70="","",'⚙️ SÉC MĂNG'!M70)</f>
        <v/>
      </c>
      <c r="I2114" s="37">
        <f>IF('⚙️ SÉC MĂNG'!A70="","",'⚙️ SÉC MĂNG'!N70)</f>
        <v/>
      </c>
      <c r="J2114">
        <f>IF('⚙️ SÉC MĂNG'!A70="","",'⚙️ SÉC MĂNG'!D70)</f>
        <v/>
      </c>
      <c r="L2114">
        <f>N(L2113)+IF(AND('🔎 TRA CỨU NHANH'!$C$2&lt;&gt;"",OR(ISNUMBER(SEARCH('🔎 TRA CỨU NHANH'!$C$2,$A2114)),ISNUMBER(SEARCH('🔎 TRA CỨU NHANH'!$C$2,$B2114)))),1,0)</f>
        <v/>
      </c>
      <c r="M2114">
        <f>IF(L2114&gt;N(L2113),L2114,"")</f>
        <v/>
      </c>
      <c r="N2114">
        <f>N(N2113)+IF(AND('💰 BÁO GIÁ'!$C$27&lt;&gt;"",OR(ISNUMBER(SEARCH('💰 BÁO GIÁ'!$C$27,$A2114)),ISNUMBER(SEARCH('💰 BÁO GIÁ'!$C$27,$B2114)))),1,0)</f>
        <v/>
      </c>
      <c r="O2114">
        <f>IF(N2114&gt;N(N2113),N2114,"")</f>
        <v/>
      </c>
    </row>
    <row r="2115">
      <c r="A2115">
        <f>IF('⚙️ SÉC MĂNG'!A71="","",'⚙️ SÉC MĂNG'!A71)</f>
        <v/>
      </c>
      <c r="B2115">
        <f>IF('⚙️ SÉC MĂNG'!A71="","",'⚙️ SÉC MĂNG'!R71)</f>
        <v/>
      </c>
      <c r="C2115">
        <f>IF('⚙️ SÉC MĂNG'!A71="","","Séc măng")</f>
        <v/>
      </c>
      <c r="D2115">
        <f>IF('⚙️ SÉC MĂNG'!A71="","",'⚙️ SÉC MĂNG'!I71)</f>
        <v/>
      </c>
      <c r="E2115" s="37">
        <f>IF('⚙️ SÉC MĂNG'!A71="","",'⚙️ SÉC MĂNG'!J71)</f>
        <v/>
      </c>
      <c r="F2115" s="37">
        <f>IF('⚙️ SÉC MĂNG'!A71="","",'⚙️ SÉC MĂNG'!K71)</f>
        <v/>
      </c>
      <c r="G2115" s="37">
        <f>IF('⚙️ SÉC MĂNG'!A71="","",'⚙️ SÉC MĂNG'!L71)</f>
        <v/>
      </c>
      <c r="H2115" s="37">
        <f>IF('⚙️ SÉC MĂNG'!A71="","",'⚙️ SÉC MĂNG'!M71)</f>
        <v/>
      </c>
      <c r="I2115" s="37">
        <f>IF('⚙️ SÉC MĂNG'!A71="","",'⚙️ SÉC MĂNG'!N71)</f>
        <v/>
      </c>
      <c r="J2115">
        <f>IF('⚙️ SÉC MĂNG'!A71="","",'⚙️ SÉC MĂNG'!D71)</f>
        <v/>
      </c>
      <c r="L2115">
        <f>N(L2114)+IF(AND('🔎 TRA CỨU NHANH'!$C$2&lt;&gt;"",OR(ISNUMBER(SEARCH('🔎 TRA CỨU NHANH'!$C$2,$A2115)),ISNUMBER(SEARCH('🔎 TRA CỨU NHANH'!$C$2,$B2115)))),1,0)</f>
        <v/>
      </c>
      <c r="M2115">
        <f>IF(L2115&gt;N(L2114),L2115,"")</f>
        <v/>
      </c>
      <c r="N2115">
        <f>N(N2114)+IF(AND('💰 BÁO GIÁ'!$C$27&lt;&gt;"",OR(ISNUMBER(SEARCH('💰 BÁO GIÁ'!$C$27,$A2115)),ISNUMBER(SEARCH('💰 BÁO GIÁ'!$C$27,$B2115)))),1,0)</f>
        <v/>
      </c>
      <c r="O2115">
        <f>IF(N2115&gt;N(N2114),N2115,"")</f>
        <v/>
      </c>
    </row>
    <row r="2116">
      <c r="A2116">
        <f>IF('⚙️ SÉC MĂNG'!A72="","",'⚙️ SÉC MĂNG'!A72)</f>
        <v/>
      </c>
      <c r="B2116">
        <f>IF('⚙️ SÉC MĂNG'!A72="","",'⚙️ SÉC MĂNG'!R72)</f>
        <v/>
      </c>
      <c r="C2116">
        <f>IF('⚙️ SÉC MĂNG'!A72="","","Séc măng")</f>
        <v/>
      </c>
      <c r="D2116">
        <f>IF('⚙️ SÉC MĂNG'!A72="","",'⚙️ SÉC MĂNG'!I72)</f>
        <v/>
      </c>
      <c r="E2116" s="37">
        <f>IF('⚙️ SÉC MĂNG'!A72="","",'⚙️ SÉC MĂNG'!J72)</f>
        <v/>
      </c>
      <c r="F2116" s="37">
        <f>IF('⚙️ SÉC MĂNG'!A72="","",'⚙️ SÉC MĂNG'!K72)</f>
        <v/>
      </c>
      <c r="G2116" s="37">
        <f>IF('⚙️ SÉC MĂNG'!A72="","",'⚙️ SÉC MĂNG'!L72)</f>
        <v/>
      </c>
      <c r="H2116" s="37">
        <f>IF('⚙️ SÉC MĂNG'!A72="","",'⚙️ SÉC MĂNG'!M72)</f>
        <v/>
      </c>
      <c r="I2116" s="37">
        <f>IF('⚙️ SÉC MĂNG'!A72="","",'⚙️ SÉC MĂNG'!N72)</f>
        <v/>
      </c>
      <c r="J2116">
        <f>IF('⚙️ SÉC MĂNG'!A72="","",'⚙️ SÉC MĂNG'!D72)</f>
        <v/>
      </c>
      <c r="L2116">
        <f>N(L2115)+IF(AND('🔎 TRA CỨU NHANH'!$C$2&lt;&gt;"",OR(ISNUMBER(SEARCH('🔎 TRA CỨU NHANH'!$C$2,$A2116)),ISNUMBER(SEARCH('🔎 TRA CỨU NHANH'!$C$2,$B2116)))),1,0)</f>
        <v/>
      </c>
      <c r="M2116">
        <f>IF(L2116&gt;N(L2115),L2116,"")</f>
        <v/>
      </c>
      <c r="N2116">
        <f>N(N2115)+IF(AND('💰 BÁO GIÁ'!$C$27&lt;&gt;"",OR(ISNUMBER(SEARCH('💰 BÁO GIÁ'!$C$27,$A2116)),ISNUMBER(SEARCH('💰 BÁO GIÁ'!$C$27,$B2116)))),1,0)</f>
        <v/>
      </c>
      <c r="O2116">
        <f>IF(N2116&gt;N(N2115),N2116,"")</f>
        <v/>
      </c>
    </row>
    <row r="2117">
      <c r="A2117">
        <f>IF('⚙️ SÉC MĂNG'!A73="","",'⚙️ SÉC MĂNG'!A73)</f>
        <v/>
      </c>
      <c r="B2117">
        <f>IF('⚙️ SÉC MĂNG'!A73="","",'⚙️ SÉC MĂNG'!R73)</f>
        <v/>
      </c>
      <c r="C2117">
        <f>IF('⚙️ SÉC MĂNG'!A73="","","Séc măng")</f>
        <v/>
      </c>
      <c r="D2117">
        <f>IF('⚙️ SÉC MĂNG'!A73="","",'⚙️ SÉC MĂNG'!I73)</f>
        <v/>
      </c>
      <c r="E2117" s="37">
        <f>IF('⚙️ SÉC MĂNG'!A73="","",'⚙️ SÉC MĂNG'!J73)</f>
        <v/>
      </c>
      <c r="F2117" s="37">
        <f>IF('⚙️ SÉC MĂNG'!A73="","",'⚙️ SÉC MĂNG'!K73)</f>
        <v/>
      </c>
      <c r="G2117" s="37">
        <f>IF('⚙️ SÉC MĂNG'!A73="","",'⚙️ SÉC MĂNG'!L73)</f>
        <v/>
      </c>
      <c r="H2117" s="37">
        <f>IF('⚙️ SÉC MĂNG'!A73="","",'⚙️ SÉC MĂNG'!M73)</f>
        <v/>
      </c>
      <c r="I2117" s="37">
        <f>IF('⚙️ SÉC MĂNG'!A73="","",'⚙️ SÉC MĂNG'!N73)</f>
        <v/>
      </c>
      <c r="J2117">
        <f>IF('⚙️ SÉC MĂNG'!A73="","",'⚙️ SÉC MĂNG'!D73)</f>
        <v/>
      </c>
      <c r="L2117">
        <f>N(L2116)+IF(AND('🔎 TRA CỨU NHANH'!$C$2&lt;&gt;"",OR(ISNUMBER(SEARCH('🔎 TRA CỨU NHANH'!$C$2,$A2117)),ISNUMBER(SEARCH('🔎 TRA CỨU NHANH'!$C$2,$B2117)))),1,0)</f>
        <v/>
      </c>
      <c r="M2117">
        <f>IF(L2117&gt;N(L2116),L2117,"")</f>
        <v/>
      </c>
      <c r="N2117">
        <f>N(N2116)+IF(AND('💰 BÁO GIÁ'!$C$27&lt;&gt;"",OR(ISNUMBER(SEARCH('💰 BÁO GIÁ'!$C$27,$A2117)),ISNUMBER(SEARCH('💰 BÁO GIÁ'!$C$27,$B2117)))),1,0)</f>
        <v/>
      </c>
      <c r="O2117">
        <f>IF(N2117&gt;N(N2116),N2117,"")</f>
        <v/>
      </c>
    </row>
    <row r="2118">
      <c r="A2118">
        <f>IF('⚙️ SÉC MĂNG'!A74="","",'⚙️ SÉC MĂNG'!A74)</f>
        <v/>
      </c>
      <c r="B2118">
        <f>IF('⚙️ SÉC MĂNG'!A74="","",'⚙️ SÉC MĂNG'!R74)</f>
        <v/>
      </c>
      <c r="C2118">
        <f>IF('⚙️ SÉC MĂNG'!A74="","","Séc măng")</f>
        <v/>
      </c>
      <c r="D2118">
        <f>IF('⚙️ SÉC MĂNG'!A74="","",'⚙️ SÉC MĂNG'!I74)</f>
        <v/>
      </c>
      <c r="E2118" s="37">
        <f>IF('⚙️ SÉC MĂNG'!A74="","",'⚙️ SÉC MĂNG'!J74)</f>
        <v/>
      </c>
      <c r="F2118" s="37">
        <f>IF('⚙️ SÉC MĂNG'!A74="","",'⚙️ SÉC MĂNG'!K74)</f>
        <v/>
      </c>
      <c r="G2118" s="37">
        <f>IF('⚙️ SÉC MĂNG'!A74="","",'⚙️ SÉC MĂNG'!L74)</f>
        <v/>
      </c>
      <c r="H2118" s="37">
        <f>IF('⚙️ SÉC MĂNG'!A74="","",'⚙️ SÉC MĂNG'!M74)</f>
        <v/>
      </c>
      <c r="I2118" s="37">
        <f>IF('⚙️ SÉC MĂNG'!A74="","",'⚙️ SÉC MĂNG'!N74)</f>
        <v/>
      </c>
      <c r="J2118">
        <f>IF('⚙️ SÉC MĂNG'!A74="","",'⚙️ SÉC MĂNG'!D74)</f>
        <v/>
      </c>
      <c r="L2118">
        <f>N(L2117)+IF(AND('🔎 TRA CỨU NHANH'!$C$2&lt;&gt;"",OR(ISNUMBER(SEARCH('🔎 TRA CỨU NHANH'!$C$2,$A2118)),ISNUMBER(SEARCH('🔎 TRA CỨU NHANH'!$C$2,$B2118)))),1,0)</f>
        <v/>
      </c>
      <c r="M2118">
        <f>IF(L2118&gt;N(L2117),L2118,"")</f>
        <v/>
      </c>
      <c r="N2118">
        <f>N(N2117)+IF(AND('💰 BÁO GIÁ'!$C$27&lt;&gt;"",OR(ISNUMBER(SEARCH('💰 BÁO GIÁ'!$C$27,$A2118)),ISNUMBER(SEARCH('💰 BÁO GIÁ'!$C$27,$B2118)))),1,0)</f>
        <v/>
      </c>
      <c r="O2118">
        <f>IF(N2118&gt;N(N2117),N2118,"")</f>
        <v/>
      </c>
    </row>
    <row r="2119">
      <c r="A2119">
        <f>IF('⚙️ SÉC MĂNG'!A75="","",'⚙️ SÉC MĂNG'!A75)</f>
        <v/>
      </c>
      <c r="B2119">
        <f>IF('⚙️ SÉC MĂNG'!A75="","",'⚙️ SÉC MĂNG'!R75)</f>
        <v/>
      </c>
      <c r="C2119">
        <f>IF('⚙️ SÉC MĂNG'!A75="","","Séc măng")</f>
        <v/>
      </c>
      <c r="D2119">
        <f>IF('⚙️ SÉC MĂNG'!A75="","",'⚙️ SÉC MĂNG'!I75)</f>
        <v/>
      </c>
      <c r="E2119" s="37">
        <f>IF('⚙️ SÉC MĂNG'!A75="","",'⚙️ SÉC MĂNG'!J75)</f>
        <v/>
      </c>
      <c r="F2119" s="37">
        <f>IF('⚙️ SÉC MĂNG'!A75="","",'⚙️ SÉC MĂNG'!K75)</f>
        <v/>
      </c>
      <c r="G2119" s="37">
        <f>IF('⚙️ SÉC MĂNG'!A75="","",'⚙️ SÉC MĂNG'!L75)</f>
        <v/>
      </c>
      <c r="H2119" s="37">
        <f>IF('⚙️ SÉC MĂNG'!A75="","",'⚙️ SÉC MĂNG'!M75)</f>
        <v/>
      </c>
      <c r="I2119" s="37">
        <f>IF('⚙️ SÉC MĂNG'!A75="","",'⚙️ SÉC MĂNG'!N75)</f>
        <v/>
      </c>
      <c r="J2119">
        <f>IF('⚙️ SÉC MĂNG'!A75="","",'⚙️ SÉC MĂNG'!D75)</f>
        <v/>
      </c>
      <c r="L2119">
        <f>N(L2118)+IF(AND('🔎 TRA CỨU NHANH'!$C$2&lt;&gt;"",OR(ISNUMBER(SEARCH('🔎 TRA CỨU NHANH'!$C$2,$A2119)),ISNUMBER(SEARCH('🔎 TRA CỨU NHANH'!$C$2,$B2119)))),1,0)</f>
        <v/>
      </c>
      <c r="M2119">
        <f>IF(L2119&gt;N(L2118),L2119,"")</f>
        <v/>
      </c>
      <c r="N2119">
        <f>N(N2118)+IF(AND('💰 BÁO GIÁ'!$C$27&lt;&gt;"",OR(ISNUMBER(SEARCH('💰 BÁO GIÁ'!$C$27,$A2119)),ISNUMBER(SEARCH('💰 BÁO GIÁ'!$C$27,$B2119)))),1,0)</f>
        <v/>
      </c>
      <c r="O2119">
        <f>IF(N2119&gt;N(N2118),N2119,"")</f>
        <v/>
      </c>
    </row>
    <row r="2120">
      <c r="A2120">
        <f>IF('⚙️ SÉC MĂNG'!A76="","",'⚙️ SÉC MĂNG'!A76)</f>
        <v/>
      </c>
      <c r="B2120">
        <f>IF('⚙️ SÉC MĂNG'!A76="","",'⚙️ SÉC MĂNG'!R76)</f>
        <v/>
      </c>
      <c r="C2120">
        <f>IF('⚙️ SÉC MĂNG'!A76="","","Séc măng")</f>
        <v/>
      </c>
      <c r="D2120">
        <f>IF('⚙️ SÉC MĂNG'!A76="","",'⚙️ SÉC MĂNG'!I76)</f>
        <v/>
      </c>
      <c r="E2120" s="37">
        <f>IF('⚙️ SÉC MĂNG'!A76="","",'⚙️ SÉC MĂNG'!J76)</f>
        <v/>
      </c>
      <c r="F2120" s="37">
        <f>IF('⚙️ SÉC MĂNG'!A76="","",'⚙️ SÉC MĂNG'!K76)</f>
        <v/>
      </c>
      <c r="G2120" s="37">
        <f>IF('⚙️ SÉC MĂNG'!A76="","",'⚙️ SÉC MĂNG'!L76)</f>
        <v/>
      </c>
      <c r="H2120" s="37">
        <f>IF('⚙️ SÉC MĂNG'!A76="","",'⚙️ SÉC MĂNG'!M76)</f>
        <v/>
      </c>
      <c r="I2120" s="37">
        <f>IF('⚙️ SÉC MĂNG'!A76="","",'⚙️ SÉC MĂNG'!N76)</f>
        <v/>
      </c>
      <c r="J2120">
        <f>IF('⚙️ SÉC MĂNG'!A76="","",'⚙️ SÉC MĂNG'!D76)</f>
        <v/>
      </c>
      <c r="L2120">
        <f>N(L2119)+IF(AND('🔎 TRA CỨU NHANH'!$C$2&lt;&gt;"",OR(ISNUMBER(SEARCH('🔎 TRA CỨU NHANH'!$C$2,$A2120)),ISNUMBER(SEARCH('🔎 TRA CỨU NHANH'!$C$2,$B2120)))),1,0)</f>
        <v/>
      </c>
      <c r="M2120">
        <f>IF(L2120&gt;N(L2119),L2120,"")</f>
        <v/>
      </c>
      <c r="N2120">
        <f>N(N2119)+IF(AND('💰 BÁO GIÁ'!$C$27&lt;&gt;"",OR(ISNUMBER(SEARCH('💰 BÁO GIÁ'!$C$27,$A2120)),ISNUMBER(SEARCH('💰 BÁO GIÁ'!$C$27,$B2120)))),1,0)</f>
        <v/>
      </c>
      <c r="O2120">
        <f>IF(N2120&gt;N(N2119),N2120,"")</f>
        <v/>
      </c>
    </row>
    <row r="2121">
      <c r="A2121">
        <f>IF('⚙️ SÉC MĂNG'!A77="","",'⚙️ SÉC MĂNG'!A77)</f>
        <v/>
      </c>
      <c r="B2121">
        <f>IF('⚙️ SÉC MĂNG'!A77="","",'⚙️ SÉC MĂNG'!R77)</f>
        <v/>
      </c>
      <c r="C2121">
        <f>IF('⚙️ SÉC MĂNG'!A77="","","Séc măng")</f>
        <v/>
      </c>
      <c r="D2121">
        <f>IF('⚙️ SÉC MĂNG'!A77="","",'⚙️ SÉC MĂNG'!I77)</f>
        <v/>
      </c>
      <c r="E2121" s="37">
        <f>IF('⚙️ SÉC MĂNG'!A77="","",'⚙️ SÉC MĂNG'!J77)</f>
        <v/>
      </c>
      <c r="F2121" s="37">
        <f>IF('⚙️ SÉC MĂNG'!A77="","",'⚙️ SÉC MĂNG'!K77)</f>
        <v/>
      </c>
      <c r="G2121" s="37">
        <f>IF('⚙️ SÉC MĂNG'!A77="","",'⚙️ SÉC MĂNG'!L77)</f>
        <v/>
      </c>
      <c r="H2121" s="37">
        <f>IF('⚙️ SÉC MĂNG'!A77="","",'⚙️ SÉC MĂNG'!M77)</f>
        <v/>
      </c>
      <c r="I2121" s="37">
        <f>IF('⚙️ SÉC MĂNG'!A77="","",'⚙️ SÉC MĂNG'!N77)</f>
        <v/>
      </c>
      <c r="J2121">
        <f>IF('⚙️ SÉC MĂNG'!A77="","",'⚙️ SÉC MĂNG'!D77)</f>
        <v/>
      </c>
      <c r="L2121">
        <f>N(L2120)+IF(AND('🔎 TRA CỨU NHANH'!$C$2&lt;&gt;"",OR(ISNUMBER(SEARCH('🔎 TRA CỨU NHANH'!$C$2,$A2121)),ISNUMBER(SEARCH('🔎 TRA CỨU NHANH'!$C$2,$B2121)))),1,0)</f>
        <v/>
      </c>
      <c r="M2121">
        <f>IF(L2121&gt;N(L2120),L2121,"")</f>
        <v/>
      </c>
      <c r="N2121">
        <f>N(N2120)+IF(AND('💰 BÁO GIÁ'!$C$27&lt;&gt;"",OR(ISNUMBER(SEARCH('💰 BÁO GIÁ'!$C$27,$A2121)),ISNUMBER(SEARCH('💰 BÁO GIÁ'!$C$27,$B2121)))),1,0)</f>
        <v/>
      </c>
      <c r="O2121">
        <f>IF(N2121&gt;N(N2120),N2121,"")</f>
        <v/>
      </c>
    </row>
    <row r="2122">
      <c r="A2122">
        <f>IF('⚙️ SÉC MĂNG'!A78="","",'⚙️ SÉC MĂNG'!A78)</f>
        <v/>
      </c>
      <c r="B2122">
        <f>IF('⚙️ SÉC MĂNG'!A78="","",'⚙️ SÉC MĂNG'!R78)</f>
        <v/>
      </c>
      <c r="C2122">
        <f>IF('⚙️ SÉC MĂNG'!A78="","","Séc măng")</f>
        <v/>
      </c>
      <c r="D2122">
        <f>IF('⚙️ SÉC MĂNG'!A78="","",'⚙️ SÉC MĂNG'!I78)</f>
        <v/>
      </c>
      <c r="E2122" s="37">
        <f>IF('⚙️ SÉC MĂNG'!A78="","",'⚙️ SÉC MĂNG'!J78)</f>
        <v/>
      </c>
      <c r="F2122" s="37">
        <f>IF('⚙️ SÉC MĂNG'!A78="","",'⚙️ SÉC MĂNG'!K78)</f>
        <v/>
      </c>
      <c r="G2122" s="37">
        <f>IF('⚙️ SÉC MĂNG'!A78="","",'⚙️ SÉC MĂNG'!L78)</f>
        <v/>
      </c>
      <c r="H2122" s="37">
        <f>IF('⚙️ SÉC MĂNG'!A78="","",'⚙️ SÉC MĂNG'!M78)</f>
        <v/>
      </c>
      <c r="I2122" s="37">
        <f>IF('⚙️ SÉC MĂNG'!A78="","",'⚙️ SÉC MĂNG'!N78)</f>
        <v/>
      </c>
      <c r="J2122">
        <f>IF('⚙️ SÉC MĂNG'!A78="","",'⚙️ SÉC MĂNG'!D78)</f>
        <v/>
      </c>
      <c r="L2122">
        <f>N(L2121)+IF(AND('🔎 TRA CỨU NHANH'!$C$2&lt;&gt;"",OR(ISNUMBER(SEARCH('🔎 TRA CỨU NHANH'!$C$2,$A2122)),ISNUMBER(SEARCH('🔎 TRA CỨU NHANH'!$C$2,$B2122)))),1,0)</f>
        <v/>
      </c>
      <c r="M2122">
        <f>IF(L2122&gt;N(L2121),L2122,"")</f>
        <v/>
      </c>
      <c r="N2122">
        <f>N(N2121)+IF(AND('💰 BÁO GIÁ'!$C$27&lt;&gt;"",OR(ISNUMBER(SEARCH('💰 BÁO GIÁ'!$C$27,$A2122)),ISNUMBER(SEARCH('💰 BÁO GIÁ'!$C$27,$B2122)))),1,0)</f>
        <v/>
      </c>
      <c r="O2122">
        <f>IF(N2122&gt;N(N2121),N2122,"")</f>
        <v/>
      </c>
    </row>
    <row r="2123">
      <c r="A2123">
        <f>IF('⚙️ SÉC MĂNG'!A79="","",'⚙️ SÉC MĂNG'!A79)</f>
        <v/>
      </c>
      <c r="B2123">
        <f>IF('⚙️ SÉC MĂNG'!A79="","",'⚙️ SÉC MĂNG'!R79)</f>
        <v/>
      </c>
      <c r="C2123">
        <f>IF('⚙️ SÉC MĂNG'!A79="","","Séc măng")</f>
        <v/>
      </c>
      <c r="D2123">
        <f>IF('⚙️ SÉC MĂNG'!A79="","",'⚙️ SÉC MĂNG'!I79)</f>
        <v/>
      </c>
      <c r="E2123" s="37">
        <f>IF('⚙️ SÉC MĂNG'!A79="","",'⚙️ SÉC MĂNG'!J79)</f>
        <v/>
      </c>
      <c r="F2123" s="37">
        <f>IF('⚙️ SÉC MĂNG'!A79="","",'⚙️ SÉC MĂNG'!K79)</f>
        <v/>
      </c>
      <c r="G2123" s="37">
        <f>IF('⚙️ SÉC MĂNG'!A79="","",'⚙️ SÉC MĂNG'!L79)</f>
        <v/>
      </c>
      <c r="H2123" s="37">
        <f>IF('⚙️ SÉC MĂNG'!A79="","",'⚙️ SÉC MĂNG'!M79)</f>
        <v/>
      </c>
      <c r="I2123" s="37">
        <f>IF('⚙️ SÉC MĂNG'!A79="","",'⚙️ SÉC MĂNG'!N79)</f>
        <v/>
      </c>
      <c r="J2123">
        <f>IF('⚙️ SÉC MĂNG'!A79="","",'⚙️ SÉC MĂNG'!D79)</f>
        <v/>
      </c>
      <c r="L2123">
        <f>N(L2122)+IF(AND('🔎 TRA CỨU NHANH'!$C$2&lt;&gt;"",OR(ISNUMBER(SEARCH('🔎 TRA CỨU NHANH'!$C$2,$A2123)),ISNUMBER(SEARCH('🔎 TRA CỨU NHANH'!$C$2,$B2123)))),1,0)</f>
        <v/>
      </c>
      <c r="M2123">
        <f>IF(L2123&gt;N(L2122),L2123,"")</f>
        <v/>
      </c>
      <c r="N2123">
        <f>N(N2122)+IF(AND('💰 BÁO GIÁ'!$C$27&lt;&gt;"",OR(ISNUMBER(SEARCH('💰 BÁO GIÁ'!$C$27,$A2123)),ISNUMBER(SEARCH('💰 BÁO GIÁ'!$C$27,$B2123)))),1,0)</f>
        <v/>
      </c>
      <c r="O2123">
        <f>IF(N2123&gt;N(N2122),N2123,"")</f>
        <v/>
      </c>
    </row>
    <row r="2124">
      <c r="A2124">
        <f>IF('⚙️ SÉC MĂNG'!A80="","",'⚙️ SÉC MĂNG'!A80)</f>
        <v/>
      </c>
      <c r="B2124">
        <f>IF('⚙️ SÉC MĂNG'!A80="","",'⚙️ SÉC MĂNG'!R80)</f>
        <v/>
      </c>
      <c r="C2124">
        <f>IF('⚙️ SÉC MĂNG'!A80="","","Séc măng")</f>
        <v/>
      </c>
      <c r="D2124">
        <f>IF('⚙️ SÉC MĂNG'!A80="","",'⚙️ SÉC MĂNG'!I80)</f>
        <v/>
      </c>
      <c r="E2124" s="37">
        <f>IF('⚙️ SÉC MĂNG'!A80="","",'⚙️ SÉC MĂNG'!J80)</f>
        <v/>
      </c>
      <c r="F2124" s="37">
        <f>IF('⚙️ SÉC MĂNG'!A80="","",'⚙️ SÉC MĂNG'!K80)</f>
        <v/>
      </c>
      <c r="G2124" s="37">
        <f>IF('⚙️ SÉC MĂNG'!A80="","",'⚙️ SÉC MĂNG'!L80)</f>
        <v/>
      </c>
      <c r="H2124" s="37">
        <f>IF('⚙️ SÉC MĂNG'!A80="","",'⚙️ SÉC MĂNG'!M80)</f>
        <v/>
      </c>
      <c r="I2124" s="37">
        <f>IF('⚙️ SÉC MĂNG'!A80="","",'⚙️ SÉC MĂNG'!N80)</f>
        <v/>
      </c>
      <c r="J2124">
        <f>IF('⚙️ SÉC MĂNG'!A80="","",'⚙️ SÉC MĂNG'!D80)</f>
        <v/>
      </c>
      <c r="L2124">
        <f>N(L2123)+IF(AND('🔎 TRA CỨU NHANH'!$C$2&lt;&gt;"",OR(ISNUMBER(SEARCH('🔎 TRA CỨU NHANH'!$C$2,$A2124)),ISNUMBER(SEARCH('🔎 TRA CỨU NHANH'!$C$2,$B2124)))),1,0)</f>
        <v/>
      </c>
      <c r="M2124">
        <f>IF(L2124&gt;N(L2123),L2124,"")</f>
        <v/>
      </c>
      <c r="N2124">
        <f>N(N2123)+IF(AND('💰 BÁO GIÁ'!$C$27&lt;&gt;"",OR(ISNUMBER(SEARCH('💰 BÁO GIÁ'!$C$27,$A2124)),ISNUMBER(SEARCH('💰 BÁO GIÁ'!$C$27,$B2124)))),1,0)</f>
        <v/>
      </c>
      <c r="O2124">
        <f>IF(N2124&gt;N(N2123),N2124,"")</f>
        <v/>
      </c>
    </row>
    <row r="2125">
      <c r="A2125">
        <f>IF('⚙️ SÉC MĂNG'!A81="","",'⚙️ SÉC MĂNG'!A81)</f>
        <v/>
      </c>
      <c r="B2125">
        <f>IF('⚙️ SÉC MĂNG'!A81="","",'⚙️ SÉC MĂNG'!R81)</f>
        <v/>
      </c>
      <c r="C2125">
        <f>IF('⚙️ SÉC MĂNG'!A81="","","Séc măng")</f>
        <v/>
      </c>
      <c r="D2125">
        <f>IF('⚙️ SÉC MĂNG'!A81="","",'⚙️ SÉC MĂNG'!I81)</f>
        <v/>
      </c>
      <c r="E2125" s="37">
        <f>IF('⚙️ SÉC MĂNG'!A81="","",'⚙️ SÉC MĂNG'!J81)</f>
        <v/>
      </c>
      <c r="F2125" s="37">
        <f>IF('⚙️ SÉC MĂNG'!A81="","",'⚙️ SÉC MĂNG'!K81)</f>
        <v/>
      </c>
      <c r="G2125" s="37">
        <f>IF('⚙️ SÉC MĂNG'!A81="","",'⚙️ SÉC MĂNG'!L81)</f>
        <v/>
      </c>
      <c r="H2125" s="37">
        <f>IF('⚙️ SÉC MĂNG'!A81="","",'⚙️ SÉC MĂNG'!M81)</f>
        <v/>
      </c>
      <c r="I2125" s="37">
        <f>IF('⚙️ SÉC MĂNG'!A81="","",'⚙️ SÉC MĂNG'!N81)</f>
        <v/>
      </c>
      <c r="J2125">
        <f>IF('⚙️ SÉC MĂNG'!A81="","",'⚙️ SÉC MĂNG'!D81)</f>
        <v/>
      </c>
      <c r="L2125">
        <f>N(L2124)+IF(AND('🔎 TRA CỨU NHANH'!$C$2&lt;&gt;"",OR(ISNUMBER(SEARCH('🔎 TRA CỨU NHANH'!$C$2,$A2125)),ISNUMBER(SEARCH('🔎 TRA CỨU NHANH'!$C$2,$B2125)))),1,0)</f>
        <v/>
      </c>
      <c r="M2125">
        <f>IF(L2125&gt;N(L2124),L2125,"")</f>
        <v/>
      </c>
      <c r="N2125">
        <f>N(N2124)+IF(AND('💰 BÁO GIÁ'!$C$27&lt;&gt;"",OR(ISNUMBER(SEARCH('💰 BÁO GIÁ'!$C$27,$A2125)),ISNUMBER(SEARCH('💰 BÁO GIÁ'!$C$27,$B2125)))),1,0)</f>
        <v/>
      </c>
      <c r="O2125">
        <f>IF(N2125&gt;N(N2124),N2125,"")</f>
        <v/>
      </c>
    </row>
    <row r="2126">
      <c r="A2126">
        <f>IF('⚙️ SÉC MĂNG'!A82="","",'⚙️ SÉC MĂNG'!A82)</f>
        <v/>
      </c>
      <c r="B2126">
        <f>IF('⚙️ SÉC MĂNG'!A82="","",'⚙️ SÉC MĂNG'!R82)</f>
        <v/>
      </c>
      <c r="C2126">
        <f>IF('⚙️ SÉC MĂNG'!A82="","","Séc măng")</f>
        <v/>
      </c>
      <c r="D2126">
        <f>IF('⚙️ SÉC MĂNG'!A82="","",'⚙️ SÉC MĂNG'!I82)</f>
        <v/>
      </c>
      <c r="E2126" s="37">
        <f>IF('⚙️ SÉC MĂNG'!A82="","",'⚙️ SÉC MĂNG'!J82)</f>
        <v/>
      </c>
      <c r="F2126" s="37">
        <f>IF('⚙️ SÉC MĂNG'!A82="","",'⚙️ SÉC MĂNG'!K82)</f>
        <v/>
      </c>
      <c r="G2126" s="37">
        <f>IF('⚙️ SÉC MĂNG'!A82="","",'⚙️ SÉC MĂNG'!L82)</f>
        <v/>
      </c>
      <c r="H2126" s="37">
        <f>IF('⚙️ SÉC MĂNG'!A82="","",'⚙️ SÉC MĂNG'!M82)</f>
        <v/>
      </c>
      <c r="I2126" s="37">
        <f>IF('⚙️ SÉC MĂNG'!A82="","",'⚙️ SÉC MĂNG'!N82)</f>
        <v/>
      </c>
      <c r="J2126">
        <f>IF('⚙️ SÉC MĂNG'!A82="","",'⚙️ SÉC MĂNG'!D82)</f>
        <v/>
      </c>
      <c r="L2126">
        <f>N(L2125)+IF(AND('🔎 TRA CỨU NHANH'!$C$2&lt;&gt;"",OR(ISNUMBER(SEARCH('🔎 TRA CỨU NHANH'!$C$2,$A2126)),ISNUMBER(SEARCH('🔎 TRA CỨU NHANH'!$C$2,$B2126)))),1,0)</f>
        <v/>
      </c>
      <c r="M2126">
        <f>IF(L2126&gt;N(L2125),L2126,"")</f>
        <v/>
      </c>
      <c r="N2126">
        <f>N(N2125)+IF(AND('💰 BÁO GIÁ'!$C$27&lt;&gt;"",OR(ISNUMBER(SEARCH('💰 BÁO GIÁ'!$C$27,$A2126)),ISNUMBER(SEARCH('💰 BÁO GIÁ'!$C$27,$B2126)))),1,0)</f>
        <v/>
      </c>
      <c r="O2126">
        <f>IF(N2126&gt;N(N2125),N2126,"")</f>
        <v/>
      </c>
    </row>
    <row r="2127">
      <c r="A2127">
        <f>IF('⚙️ SÉC MĂNG'!A83="","",'⚙️ SÉC MĂNG'!A83)</f>
        <v/>
      </c>
      <c r="B2127">
        <f>IF('⚙️ SÉC MĂNG'!A83="","",'⚙️ SÉC MĂNG'!R83)</f>
        <v/>
      </c>
      <c r="C2127">
        <f>IF('⚙️ SÉC MĂNG'!A83="","","Séc măng")</f>
        <v/>
      </c>
      <c r="D2127">
        <f>IF('⚙️ SÉC MĂNG'!A83="","",'⚙️ SÉC MĂNG'!I83)</f>
        <v/>
      </c>
      <c r="E2127" s="37">
        <f>IF('⚙️ SÉC MĂNG'!A83="","",'⚙️ SÉC MĂNG'!J83)</f>
        <v/>
      </c>
      <c r="F2127" s="37">
        <f>IF('⚙️ SÉC MĂNG'!A83="","",'⚙️ SÉC MĂNG'!K83)</f>
        <v/>
      </c>
      <c r="G2127" s="37">
        <f>IF('⚙️ SÉC MĂNG'!A83="","",'⚙️ SÉC MĂNG'!L83)</f>
        <v/>
      </c>
      <c r="H2127" s="37">
        <f>IF('⚙️ SÉC MĂNG'!A83="","",'⚙️ SÉC MĂNG'!M83)</f>
        <v/>
      </c>
      <c r="I2127" s="37">
        <f>IF('⚙️ SÉC MĂNG'!A83="","",'⚙️ SÉC MĂNG'!N83)</f>
        <v/>
      </c>
      <c r="J2127">
        <f>IF('⚙️ SÉC MĂNG'!A83="","",'⚙️ SÉC MĂNG'!D83)</f>
        <v/>
      </c>
      <c r="L2127">
        <f>N(L2126)+IF(AND('🔎 TRA CỨU NHANH'!$C$2&lt;&gt;"",OR(ISNUMBER(SEARCH('🔎 TRA CỨU NHANH'!$C$2,$A2127)),ISNUMBER(SEARCH('🔎 TRA CỨU NHANH'!$C$2,$B2127)))),1,0)</f>
        <v/>
      </c>
      <c r="M2127">
        <f>IF(L2127&gt;N(L2126),L2127,"")</f>
        <v/>
      </c>
      <c r="N2127">
        <f>N(N2126)+IF(AND('💰 BÁO GIÁ'!$C$27&lt;&gt;"",OR(ISNUMBER(SEARCH('💰 BÁO GIÁ'!$C$27,$A2127)),ISNUMBER(SEARCH('💰 BÁO GIÁ'!$C$27,$B2127)))),1,0)</f>
        <v/>
      </c>
      <c r="O2127">
        <f>IF(N2127&gt;N(N2126),N2127,"")</f>
        <v/>
      </c>
    </row>
    <row r="2128">
      <c r="A2128">
        <f>IF('⚙️ SÉC MĂNG'!A84="","",'⚙️ SÉC MĂNG'!A84)</f>
        <v/>
      </c>
      <c r="B2128">
        <f>IF('⚙️ SÉC MĂNG'!A84="","",'⚙️ SÉC MĂNG'!R84)</f>
        <v/>
      </c>
      <c r="C2128">
        <f>IF('⚙️ SÉC MĂNG'!A84="","","Séc măng")</f>
        <v/>
      </c>
      <c r="D2128">
        <f>IF('⚙️ SÉC MĂNG'!A84="","",'⚙️ SÉC MĂNG'!I84)</f>
        <v/>
      </c>
      <c r="E2128" s="37">
        <f>IF('⚙️ SÉC MĂNG'!A84="","",'⚙️ SÉC MĂNG'!J84)</f>
        <v/>
      </c>
      <c r="F2128" s="37">
        <f>IF('⚙️ SÉC MĂNG'!A84="","",'⚙️ SÉC MĂNG'!K84)</f>
        <v/>
      </c>
      <c r="G2128" s="37">
        <f>IF('⚙️ SÉC MĂNG'!A84="","",'⚙️ SÉC MĂNG'!L84)</f>
        <v/>
      </c>
      <c r="H2128" s="37">
        <f>IF('⚙️ SÉC MĂNG'!A84="","",'⚙️ SÉC MĂNG'!M84)</f>
        <v/>
      </c>
      <c r="I2128" s="37">
        <f>IF('⚙️ SÉC MĂNG'!A84="","",'⚙️ SÉC MĂNG'!N84)</f>
        <v/>
      </c>
      <c r="J2128">
        <f>IF('⚙️ SÉC MĂNG'!A84="","",'⚙️ SÉC MĂNG'!D84)</f>
        <v/>
      </c>
      <c r="L2128">
        <f>N(L2127)+IF(AND('🔎 TRA CỨU NHANH'!$C$2&lt;&gt;"",OR(ISNUMBER(SEARCH('🔎 TRA CỨU NHANH'!$C$2,$A2128)),ISNUMBER(SEARCH('🔎 TRA CỨU NHANH'!$C$2,$B2128)))),1,0)</f>
        <v/>
      </c>
      <c r="M2128">
        <f>IF(L2128&gt;N(L2127),L2128,"")</f>
        <v/>
      </c>
      <c r="N2128">
        <f>N(N2127)+IF(AND('💰 BÁO GIÁ'!$C$27&lt;&gt;"",OR(ISNUMBER(SEARCH('💰 BÁO GIÁ'!$C$27,$A2128)),ISNUMBER(SEARCH('💰 BÁO GIÁ'!$C$27,$B2128)))),1,0)</f>
        <v/>
      </c>
      <c r="O2128">
        <f>IF(N2128&gt;N(N2127),N2128,"")</f>
        <v/>
      </c>
    </row>
    <row r="2129">
      <c r="A2129">
        <f>IF('⚙️ SÉC MĂNG'!A85="","",'⚙️ SÉC MĂNG'!A85)</f>
        <v/>
      </c>
      <c r="B2129">
        <f>IF('⚙️ SÉC MĂNG'!A85="","",'⚙️ SÉC MĂNG'!R85)</f>
        <v/>
      </c>
      <c r="C2129">
        <f>IF('⚙️ SÉC MĂNG'!A85="","","Séc măng")</f>
        <v/>
      </c>
      <c r="D2129">
        <f>IF('⚙️ SÉC MĂNG'!A85="","",'⚙️ SÉC MĂNG'!I85)</f>
        <v/>
      </c>
      <c r="E2129" s="37">
        <f>IF('⚙️ SÉC MĂNG'!A85="","",'⚙️ SÉC MĂNG'!J85)</f>
        <v/>
      </c>
      <c r="F2129" s="37">
        <f>IF('⚙️ SÉC MĂNG'!A85="","",'⚙️ SÉC MĂNG'!K85)</f>
        <v/>
      </c>
      <c r="G2129" s="37">
        <f>IF('⚙️ SÉC MĂNG'!A85="","",'⚙️ SÉC MĂNG'!L85)</f>
        <v/>
      </c>
      <c r="H2129" s="37">
        <f>IF('⚙️ SÉC MĂNG'!A85="","",'⚙️ SÉC MĂNG'!M85)</f>
        <v/>
      </c>
      <c r="I2129" s="37">
        <f>IF('⚙️ SÉC MĂNG'!A85="","",'⚙️ SÉC MĂNG'!N85)</f>
        <v/>
      </c>
      <c r="J2129">
        <f>IF('⚙️ SÉC MĂNG'!A85="","",'⚙️ SÉC MĂNG'!D85)</f>
        <v/>
      </c>
      <c r="L2129">
        <f>N(L2128)+IF(AND('🔎 TRA CỨU NHANH'!$C$2&lt;&gt;"",OR(ISNUMBER(SEARCH('🔎 TRA CỨU NHANH'!$C$2,$A2129)),ISNUMBER(SEARCH('🔎 TRA CỨU NHANH'!$C$2,$B2129)))),1,0)</f>
        <v/>
      </c>
      <c r="M2129">
        <f>IF(L2129&gt;N(L2128),L2129,"")</f>
        <v/>
      </c>
      <c r="N2129">
        <f>N(N2128)+IF(AND('💰 BÁO GIÁ'!$C$27&lt;&gt;"",OR(ISNUMBER(SEARCH('💰 BÁO GIÁ'!$C$27,$A2129)),ISNUMBER(SEARCH('💰 BÁO GIÁ'!$C$27,$B2129)))),1,0)</f>
        <v/>
      </c>
      <c r="O2129">
        <f>IF(N2129&gt;N(N2128),N2129,"")</f>
        <v/>
      </c>
    </row>
    <row r="2130">
      <c r="A2130">
        <f>IF('⚙️ SÉC MĂNG'!A86="","",'⚙️ SÉC MĂNG'!A86)</f>
        <v/>
      </c>
      <c r="B2130">
        <f>IF('⚙️ SÉC MĂNG'!A86="","",'⚙️ SÉC MĂNG'!R86)</f>
        <v/>
      </c>
      <c r="C2130">
        <f>IF('⚙️ SÉC MĂNG'!A86="","","Séc măng")</f>
        <v/>
      </c>
      <c r="D2130">
        <f>IF('⚙️ SÉC MĂNG'!A86="","",'⚙️ SÉC MĂNG'!I86)</f>
        <v/>
      </c>
      <c r="E2130" s="37">
        <f>IF('⚙️ SÉC MĂNG'!A86="","",'⚙️ SÉC MĂNG'!J86)</f>
        <v/>
      </c>
      <c r="F2130" s="37">
        <f>IF('⚙️ SÉC MĂNG'!A86="","",'⚙️ SÉC MĂNG'!K86)</f>
        <v/>
      </c>
      <c r="G2130" s="37">
        <f>IF('⚙️ SÉC MĂNG'!A86="","",'⚙️ SÉC MĂNG'!L86)</f>
        <v/>
      </c>
      <c r="H2130" s="37">
        <f>IF('⚙️ SÉC MĂNG'!A86="","",'⚙️ SÉC MĂNG'!M86)</f>
        <v/>
      </c>
      <c r="I2130" s="37">
        <f>IF('⚙️ SÉC MĂNG'!A86="","",'⚙️ SÉC MĂNG'!N86)</f>
        <v/>
      </c>
      <c r="J2130">
        <f>IF('⚙️ SÉC MĂNG'!A86="","",'⚙️ SÉC MĂNG'!D86)</f>
        <v/>
      </c>
      <c r="L2130">
        <f>N(L2129)+IF(AND('🔎 TRA CỨU NHANH'!$C$2&lt;&gt;"",OR(ISNUMBER(SEARCH('🔎 TRA CỨU NHANH'!$C$2,$A2130)),ISNUMBER(SEARCH('🔎 TRA CỨU NHANH'!$C$2,$B2130)))),1,0)</f>
        <v/>
      </c>
      <c r="M2130">
        <f>IF(L2130&gt;N(L2129),L2130,"")</f>
        <v/>
      </c>
      <c r="N2130">
        <f>N(N2129)+IF(AND('💰 BÁO GIÁ'!$C$27&lt;&gt;"",OR(ISNUMBER(SEARCH('💰 BÁO GIÁ'!$C$27,$A2130)),ISNUMBER(SEARCH('💰 BÁO GIÁ'!$C$27,$B2130)))),1,0)</f>
        <v/>
      </c>
      <c r="O2130">
        <f>IF(N2130&gt;N(N2129),N2130,"")</f>
        <v/>
      </c>
    </row>
    <row r="2131">
      <c r="A2131">
        <f>IF('⚙️ SÉC MĂNG'!A87="","",'⚙️ SÉC MĂNG'!A87)</f>
        <v/>
      </c>
      <c r="B2131">
        <f>IF('⚙️ SÉC MĂNG'!A87="","",'⚙️ SÉC MĂNG'!R87)</f>
        <v/>
      </c>
      <c r="C2131">
        <f>IF('⚙️ SÉC MĂNG'!A87="","","Séc măng")</f>
        <v/>
      </c>
      <c r="D2131">
        <f>IF('⚙️ SÉC MĂNG'!A87="","",'⚙️ SÉC MĂNG'!I87)</f>
        <v/>
      </c>
      <c r="E2131" s="37">
        <f>IF('⚙️ SÉC MĂNG'!A87="","",'⚙️ SÉC MĂNG'!J87)</f>
        <v/>
      </c>
      <c r="F2131" s="37">
        <f>IF('⚙️ SÉC MĂNG'!A87="","",'⚙️ SÉC MĂNG'!K87)</f>
        <v/>
      </c>
      <c r="G2131" s="37">
        <f>IF('⚙️ SÉC MĂNG'!A87="","",'⚙️ SÉC MĂNG'!L87)</f>
        <v/>
      </c>
      <c r="H2131" s="37">
        <f>IF('⚙️ SÉC MĂNG'!A87="","",'⚙️ SÉC MĂNG'!M87)</f>
        <v/>
      </c>
      <c r="I2131" s="37">
        <f>IF('⚙️ SÉC MĂNG'!A87="","",'⚙️ SÉC MĂNG'!N87)</f>
        <v/>
      </c>
      <c r="J2131">
        <f>IF('⚙️ SÉC MĂNG'!A87="","",'⚙️ SÉC MĂNG'!D87)</f>
        <v/>
      </c>
      <c r="L2131">
        <f>N(L2130)+IF(AND('🔎 TRA CỨU NHANH'!$C$2&lt;&gt;"",OR(ISNUMBER(SEARCH('🔎 TRA CỨU NHANH'!$C$2,$A2131)),ISNUMBER(SEARCH('🔎 TRA CỨU NHANH'!$C$2,$B2131)))),1,0)</f>
        <v/>
      </c>
      <c r="M2131">
        <f>IF(L2131&gt;N(L2130),L2131,"")</f>
        <v/>
      </c>
      <c r="N2131">
        <f>N(N2130)+IF(AND('💰 BÁO GIÁ'!$C$27&lt;&gt;"",OR(ISNUMBER(SEARCH('💰 BÁO GIÁ'!$C$27,$A2131)),ISNUMBER(SEARCH('💰 BÁO GIÁ'!$C$27,$B2131)))),1,0)</f>
        <v/>
      </c>
      <c r="O2131">
        <f>IF(N2131&gt;N(N2130),N2131,"")</f>
        <v/>
      </c>
    </row>
    <row r="2132">
      <c r="A2132">
        <f>IF('⚙️ SÉC MĂNG'!A88="","",'⚙️ SÉC MĂNG'!A88)</f>
        <v/>
      </c>
      <c r="B2132">
        <f>IF('⚙️ SÉC MĂNG'!A88="","",'⚙️ SÉC MĂNG'!R88)</f>
        <v/>
      </c>
      <c r="C2132">
        <f>IF('⚙️ SÉC MĂNG'!A88="","","Séc măng")</f>
        <v/>
      </c>
      <c r="D2132">
        <f>IF('⚙️ SÉC MĂNG'!A88="","",'⚙️ SÉC MĂNG'!I88)</f>
        <v/>
      </c>
      <c r="E2132" s="37">
        <f>IF('⚙️ SÉC MĂNG'!A88="","",'⚙️ SÉC MĂNG'!J88)</f>
        <v/>
      </c>
      <c r="F2132" s="37">
        <f>IF('⚙️ SÉC MĂNG'!A88="","",'⚙️ SÉC MĂNG'!K88)</f>
        <v/>
      </c>
      <c r="G2132" s="37">
        <f>IF('⚙️ SÉC MĂNG'!A88="","",'⚙️ SÉC MĂNG'!L88)</f>
        <v/>
      </c>
      <c r="H2132" s="37">
        <f>IF('⚙️ SÉC MĂNG'!A88="","",'⚙️ SÉC MĂNG'!M88)</f>
        <v/>
      </c>
      <c r="I2132" s="37">
        <f>IF('⚙️ SÉC MĂNG'!A88="","",'⚙️ SÉC MĂNG'!N88)</f>
        <v/>
      </c>
      <c r="J2132">
        <f>IF('⚙️ SÉC MĂNG'!A88="","",'⚙️ SÉC MĂNG'!D88)</f>
        <v/>
      </c>
      <c r="L2132">
        <f>N(L2131)+IF(AND('🔎 TRA CỨU NHANH'!$C$2&lt;&gt;"",OR(ISNUMBER(SEARCH('🔎 TRA CỨU NHANH'!$C$2,$A2132)),ISNUMBER(SEARCH('🔎 TRA CỨU NHANH'!$C$2,$B2132)))),1,0)</f>
        <v/>
      </c>
      <c r="M2132">
        <f>IF(L2132&gt;N(L2131),L2132,"")</f>
        <v/>
      </c>
      <c r="N2132">
        <f>N(N2131)+IF(AND('💰 BÁO GIÁ'!$C$27&lt;&gt;"",OR(ISNUMBER(SEARCH('💰 BÁO GIÁ'!$C$27,$A2132)),ISNUMBER(SEARCH('💰 BÁO GIÁ'!$C$27,$B2132)))),1,0)</f>
        <v/>
      </c>
      <c r="O2132">
        <f>IF(N2132&gt;N(N2131),N2132,"")</f>
        <v/>
      </c>
    </row>
    <row r="2133">
      <c r="A2133">
        <f>IF('⚙️ SÉC MĂNG'!A89="","",'⚙️ SÉC MĂNG'!A89)</f>
        <v/>
      </c>
      <c r="B2133">
        <f>IF('⚙️ SÉC MĂNG'!A89="","",'⚙️ SÉC MĂNG'!R89)</f>
        <v/>
      </c>
      <c r="C2133">
        <f>IF('⚙️ SÉC MĂNG'!A89="","","Séc măng")</f>
        <v/>
      </c>
      <c r="D2133">
        <f>IF('⚙️ SÉC MĂNG'!A89="","",'⚙️ SÉC MĂNG'!I89)</f>
        <v/>
      </c>
      <c r="E2133">
        <f>IF('⚙️ SÉC MĂNG'!A89="","",'⚙️ SÉC MĂNG'!J89)</f>
        <v/>
      </c>
      <c r="F2133" s="37">
        <f>IF('⚙️ SÉC MĂNG'!A89="","",'⚙️ SÉC MĂNG'!K89)</f>
        <v/>
      </c>
      <c r="G2133" s="37">
        <f>IF('⚙️ SÉC MĂNG'!A89="","",'⚙️ SÉC MĂNG'!L89)</f>
        <v/>
      </c>
      <c r="H2133" s="37">
        <f>IF('⚙️ SÉC MĂNG'!A89="","",'⚙️ SÉC MĂNG'!M89)</f>
        <v/>
      </c>
      <c r="I2133">
        <f>IF('⚙️ SÉC MĂNG'!A89="","",'⚙️ SÉC MĂNG'!N89)</f>
        <v/>
      </c>
      <c r="J2133">
        <f>IF('⚙️ SÉC MĂNG'!A89="","",'⚙️ SÉC MĂNG'!D89)</f>
        <v/>
      </c>
      <c r="L2133">
        <f>N(L2132)+IF(AND('🔎 TRA CỨU NHANH'!$C$2&lt;&gt;"",OR(ISNUMBER(SEARCH('🔎 TRA CỨU NHANH'!$C$2,$A2133)),ISNUMBER(SEARCH('🔎 TRA CỨU NHANH'!$C$2,$B2133)))),1,0)</f>
        <v/>
      </c>
      <c r="M2133">
        <f>IF(L2133&gt;N(L2132),L2133,"")</f>
        <v/>
      </c>
      <c r="N2133">
        <f>N(N2132)+IF(AND('💰 BÁO GIÁ'!$C$27&lt;&gt;"",OR(ISNUMBER(SEARCH('💰 BÁO GIÁ'!$C$27,$A2133)),ISNUMBER(SEARCH('💰 BÁO GIÁ'!$C$27,$B2133)))),1,0)</f>
        <v/>
      </c>
      <c r="O2133">
        <f>IF(N2133&gt;N(N2132),N2133,"")</f>
        <v/>
      </c>
    </row>
    <row r="2134">
      <c r="A2134">
        <f>IF('⚙️ SÉC MĂNG'!A90="","",'⚙️ SÉC MĂNG'!A90)</f>
        <v/>
      </c>
      <c r="B2134">
        <f>IF('⚙️ SÉC MĂNG'!A90="","",'⚙️ SÉC MĂNG'!R90)</f>
        <v/>
      </c>
      <c r="C2134">
        <f>IF('⚙️ SÉC MĂNG'!A90="","","Séc măng")</f>
        <v/>
      </c>
      <c r="D2134">
        <f>IF('⚙️ SÉC MĂNG'!A90="","",'⚙️ SÉC MĂNG'!I90)</f>
        <v/>
      </c>
      <c r="E2134" s="37">
        <f>IF('⚙️ SÉC MĂNG'!A90="","",'⚙️ SÉC MĂNG'!J90)</f>
        <v/>
      </c>
      <c r="F2134" s="37">
        <f>IF('⚙️ SÉC MĂNG'!A90="","",'⚙️ SÉC MĂNG'!K90)</f>
        <v/>
      </c>
      <c r="G2134" s="37">
        <f>IF('⚙️ SÉC MĂNG'!A90="","",'⚙️ SÉC MĂNG'!L90)</f>
        <v/>
      </c>
      <c r="H2134" s="37">
        <f>IF('⚙️ SÉC MĂNG'!A90="","",'⚙️ SÉC MĂNG'!M90)</f>
        <v/>
      </c>
      <c r="I2134" s="37">
        <f>IF('⚙️ SÉC MĂNG'!A90="","",'⚙️ SÉC MĂNG'!N90)</f>
        <v/>
      </c>
      <c r="J2134">
        <f>IF('⚙️ SÉC MĂNG'!A90="","",'⚙️ SÉC MĂNG'!D90)</f>
        <v/>
      </c>
      <c r="L2134">
        <f>N(L2133)+IF(AND('🔎 TRA CỨU NHANH'!$C$2&lt;&gt;"",OR(ISNUMBER(SEARCH('🔎 TRA CỨU NHANH'!$C$2,$A2134)),ISNUMBER(SEARCH('🔎 TRA CỨU NHANH'!$C$2,$B2134)))),1,0)</f>
        <v/>
      </c>
      <c r="M2134">
        <f>IF(L2134&gt;N(L2133),L2134,"")</f>
        <v/>
      </c>
      <c r="N2134">
        <f>N(N2133)+IF(AND('💰 BÁO GIÁ'!$C$27&lt;&gt;"",OR(ISNUMBER(SEARCH('💰 BÁO GIÁ'!$C$27,$A2134)),ISNUMBER(SEARCH('💰 BÁO GIÁ'!$C$27,$B2134)))),1,0)</f>
        <v/>
      </c>
      <c r="O2134">
        <f>IF(N2134&gt;N(N2133),N2134,"")</f>
        <v/>
      </c>
    </row>
    <row r="2135">
      <c r="A2135">
        <f>IF('⚙️ SÉC MĂNG'!A91="","",'⚙️ SÉC MĂNG'!A91)</f>
        <v/>
      </c>
      <c r="B2135">
        <f>IF('⚙️ SÉC MĂNG'!A91="","",'⚙️ SÉC MĂNG'!R91)</f>
        <v/>
      </c>
      <c r="C2135">
        <f>IF('⚙️ SÉC MĂNG'!A91="","","Séc măng")</f>
        <v/>
      </c>
      <c r="D2135">
        <f>IF('⚙️ SÉC MĂNG'!A91="","",'⚙️ SÉC MĂNG'!I91)</f>
        <v/>
      </c>
      <c r="E2135" s="37">
        <f>IF('⚙️ SÉC MĂNG'!A91="","",'⚙️ SÉC MĂNG'!J91)</f>
        <v/>
      </c>
      <c r="F2135" s="37">
        <f>IF('⚙️ SÉC MĂNG'!A91="","",'⚙️ SÉC MĂNG'!K91)</f>
        <v/>
      </c>
      <c r="G2135" s="37">
        <f>IF('⚙️ SÉC MĂNG'!A91="","",'⚙️ SÉC MĂNG'!L91)</f>
        <v/>
      </c>
      <c r="H2135" s="37">
        <f>IF('⚙️ SÉC MĂNG'!A91="","",'⚙️ SÉC MĂNG'!M91)</f>
        <v/>
      </c>
      <c r="I2135" s="37">
        <f>IF('⚙️ SÉC MĂNG'!A91="","",'⚙️ SÉC MĂNG'!N91)</f>
        <v/>
      </c>
      <c r="J2135">
        <f>IF('⚙️ SÉC MĂNG'!A91="","",'⚙️ SÉC MĂNG'!D91)</f>
        <v/>
      </c>
      <c r="L2135">
        <f>N(L2134)+IF(AND('🔎 TRA CỨU NHANH'!$C$2&lt;&gt;"",OR(ISNUMBER(SEARCH('🔎 TRA CỨU NHANH'!$C$2,$A2135)),ISNUMBER(SEARCH('🔎 TRA CỨU NHANH'!$C$2,$B2135)))),1,0)</f>
        <v/>
      </c>
      <c r="M2135">
        <f>IF(L2135&gt;N(L2134),L2135,"")</f>
        <v/>
      </c>
      <c r="N2135">
        <f>N(N2134)+IF(AND('💰 BÁO GIÁ'!$C$27&lt;&gt;"",OR(ISNUMBER(SEARCH('💰 BÁO GIÁ'!$C$27,$A2135)),ISNUMBER(SEARCH('💰 BÁO GIÁ'!$C$27,$B2135)))),1,0)</f>
        <v/>
      </c>
      <c r="O2135">
        <f>IF(N2135&gt;N(N2134),N2135,"")</f>
        <v/>
      </c>
    </row>
    <row r="2136">
      <c r="A2136">
        <f>IF('⚙️ SÉC MĂNG'!A92="","",'⚙️ SÉC MĂNG'!A92)</f>
        <v/>
      </c>
      <c r="B2136">
        <f>IF('⚙️ SÉC MĂNG'!A92="","",'⚙️ SÉC MĂNG'!R92)</f>
        <v/>
      </c>
      <c r="C2136">
        <f>IF('⚙️ SÉC MĂNG'!A92="","","Séc măng")</f>
        <v/>
      </c>
      <c r="D2136">
        <f>IF('⚙️ SÉC MĂNG'!A92="","",'⚙️ SÉC MĂNG'!I92)</f>
        <v/>
      </c>
      <c r="E2136" s="37">
        <f>IF('⚙️ SÉC MĂNG'!A92="","",'⚙️ SÉC MĂNG'!J92)</f>
        <v/>
      </c>
      <c r="F2136" s="37">
        <f>IF('⚙️ SÉC MĂNG'!A92="","",'⚙️ SÉC MĂNG'!K92)</f>
        <v/>
      </c>
      <c r="G2136" s="37">
        <f>IF('⚙️ SÉC MĂNG'!A92="","",'⚙️ SÉC MĂNG'!L92)</f>
        <v/>
      </c>
      <c r="H2136" s="37">
        <f>IF('⚙️ SÉC MĂNG'!A92="","",'⚙️ SÉC MĂNG'!M92)</f>
        <v/>
      </c>
      <c r="I2136" s="37">
        <f>IF('⚙️ SÉC MĂNG'!A92="","",'⚙️ SÉC MĂNG'!N92)</f>
        <v/>
      </c>
      <c r="J2136">
        <f>IF('⚙️ SÉC MĂNG'!A92="","",'⚙️ SÉC MĂNG'!D92)</f>
        <v/>
      </c>
      <c r="L2136">
        <f>N(L2135)+IF(AND('🔎 TRA CỨU NHANH'!$C$2&lt;&gt;"",OR(ISNUMBER(SEARCH('🔎 TRA CỨU NHANH'!$C$2,$A2136)),ISNUMBER(SEARCH('🔎 TRA CỨU NHANH'!$C$2,$B2136)))),1,0)</f>
        <v/>
      </c>
      <c r="M2136">
        <f>IF(L2136&gt;N(L2135),L2136,"")</f>
        <v/>
      </c>
      <c r="N2136">
        <f>N(N2135)+IF(AND('💰 BÁO GIÁ'!$C$27&lt;&gt;"",OR(ISNUMBER(SEARCH('💰 BÁO GIÁ'!$C$27,$A2136)),ISNUMBER(SEARCH('💰 BÁO GIÁ'!$C$27,$B2136)))),1,0)</f>
        <v/>
      </c>
      <c r="O2136">
        <f>IF(N2136&gt;N(N2135),N2136,"")</f>
        <v/>
      </c>
    </row>
    <row r="2137">
      <c r="A2137">
        <f>IF('⚙️ SÉC MĂNG'!A93="","",'⚙️ SÉC MĂNG'!A93)</f>
        <v/>
      </c>
      <c r="B2137">
        <f>IF('⚙️ SÉC MĂNG'!A93="","",'⚙️ SÉC MĂNG'!R93)</f>
        <v/>
      </c>
      <c r="C2137">
        <f>IF('⚙️ SÉC MĂNG'!A93="","","Séc măng")</f>
        <v/>
      </c>
      <c r="D2137">
        <f>IF('⚙️ SÉC MĂNG'!A93="","",'⚙️ SÉC MĂNG'!I93)</f>
        <v/>
      </c>
      <c r="E2137" s="37">
        <f>IF('⚙️ SÉC MĂNG'!A93="","",'⚙️ SÉC MĂNG'!J93)</f>
        <v/>
      </c>
      <c r="F2137" s="37">
        <f>IF('⚙️ SÉC MĂNG'!A93="","",'⚙️ SÉC MĂNG'!K93)</f>
        <v/>
      </c>
      <c r="G2137" s="37">
        <f>IF('⚙️ SÉC MĂNG'!A93="","",'⚙️ SÉC MĂNG'!L93)</f>
        <v/>
      </c>
      <c r="H2137" s="37">
        <f>IF('⚙️ SÉC MĂNG'!A93="","",'⚙️ SÉC MĂNG'!M93)</f>
        <v/>
      </c>
      <c r="I2137" s="37">
        <f>IF('⚙️ SÉC MĂNG'!A93="","",'⚙️ SÉC MĂNG'!N93)</f>
        <v/>
      </c>
      <c r="J2137">
        <f>IF('⚙️ SÉC MĂNG'!A93="","",'⚙️ SÉC MĂNG'!D93)</f>
        <v/>
      </c>
      <c r="L2137">
        <f>N(L2136)+IF(AND('🔎 TRA CỨU NHANH'!$C$2&lt;&gt;"",OR(ISNUMBER(SEARCH('🔎 TRA CỨU NHANH'!$C$2,$A2137)),ISNUMBER(SEARCH('🔎 TRA CỨU NHANH'!$C$2,$B2137)))),1,0)</f>
        <v/>
      </c>
      <c r="M2137">
        <f>IF(L2137&gt;N(L2136),L2137,"")</f>
        <v/>
      </c>
      <c r="N2137">
        <f>N(N2136)+IF(AND('💰 BÁO GIÁ'!$C$27&lt;&gt;"",OR(ISNUMBER(SEARCH('💰 BÁO GIÁ'!$C$27,$A2137)),ISNUMBER(SEARCH('💰 BÁO GIÁ'!$C$27,$B2137)))),1,0)</f>
        <v/>
      </c>
      <c r="O2137">
        <f>IF(N2137&gt;N(N2136),N2137,"")</f>
        <v/>
      </c>
    </row>
    <row r="2138">
      <c r="A2138">
        <f>IF('⚙️ SÉC MĂNG'!A94="","",'⚙️ SÉC MĂNG'!A94)</f>
        <v/>
      </c>
      <c r="B2138">
        <f>IF('⚙️ SÉC MĂNG'!A94="","",'⚙️ SÉC MĂNG'!R94)</f>
        <v/>
      </c>
      <c r="C2138">
        <f>IF('⚙️ SÉC MĂNG'!A94="","","Séc măng")</f>
        <v/>
      </c>
      <c r="D2138">
        <f>IF('⚙️ SÉC MĂNG'!A94="","",'⚙️ SÉC MĂNG'!I94)</f>
        <v/>
      </c>
      <c r="E2138" s="37">
        <f>IF('⚙️ SÉC MĂNG'!A94="","",'⚙️ SÉC MĂNG'!J94)</f>
        <v/>
      </c>
      <c r="F2138" s="37">
        <f>IF('⚙️ SÉC MĂNG'!A94="","",'⚙️ SÉC MĂNG'!K94)</f>
        <v/>
      </c>
      <c r="G2138" s="37">
        <f>IF('⚙️ SÉC MĂNG'!A94="","",'⚙️ SÉC MĂNG'!L94)</f>
        <v/>
      </c>
      <c r="H2138" s="37">
        <f>IF('⚙️ SÉC MĂNG'!A94="","",'⚙️ SÉC MĂNG'!M94)</f>
        <v/>
      </c>
      <c r="I2138" s="37">
        <f>IF('⚙️ SÉC MĂNG'!A94="","",'⚙️ SÉC MĂNG'!N94)</f>
        <v/>
      </c>
      <c r="J2138">
        <f>IF('⚙️ SÉC MĂNG'!A94="","",'⚙️ SÉC MĂNG'!D94)</f>
        <v/>
      </c>
      <c r="L2138">
        <f>N(L2137)+IF(AND('🔎 TRA CỨU NHANH'!$C$2&lt;&gt;"",OR(ISNUMBER(SEARCH('🔎 TRA CỨU NHANH'!$C$2,$A2138)),ISNUMBER(SEARCH('🔎 TRA CỨU NHANH'!$C$2,$B2138)))),1,0)</f>
        <v/>
      </c>
      <c r="M2138">
        <f>IF(L2138&gt;N(L2137),L2138,"")</f>
        <v/>
      </c>
      <c r="N2138">
        <f>N(N2137)+IF(AND('💰 BÁO GIÁ'!$C$27&lt;&gt;"",OR(ISNUMBER(SEARCH('💰 BÁO GIÁ'!$C$27,$A2138)),ISNUMBER(SEARCH('💰 BÁO GIÁ'!$C$27,$B2138)))),1,0)</f>
        <v/>
      </c>
      <c r="O2138">
        <f>IF(N2138&gt;N(N2137),N2138,"")</f>
        <v/>
      </c>
    </row>
    <row r="2139">
      <c r="A2139">
        <f>IF('⚙️ SÉC MĂNG'!A95="","",'⚙️ SÉC MĂNG'!A95)</f>
        <v/>
      </c>
      <c r="B2139">
        <f>IF('⚙️ SÉC MĂNG'!A95="","",'⚙️ SÉC MĂNG'!R95)</f>
        <v/>
      </c>
      <c r="C2139">
        <f>IF('⚙️ SÉC MĂNG'!A95="","","Séc măng")</f>
        <v/>
      </c>
      <c r="D2139">
        <f>IF('⚙️ SÉC MĂNG'!A95="","",'⚙️ SÉC MĂNG'!I95)</f>
        <v/>
      </c>
      <c r="E2139" s="37">
        <f>IF('⚙️ SÉC MĂNG'!A95="","",'⚙️ SÉC MĂNG'!J95)</f>
        <v/>
      </c>
      <c r="F2139" s="37">
        <f>IF('⚙️ SÉC MĂNG'!A95="","",'⚙️ SÉC MĂNG'!K95)</f>
        <v/>
      </c>
      <c r="G2139" s="37">
        <f>IF('⚙️ SÉC MĂNG'!A95="","",'⚙️ SÉC MĂNG'!L95)</f>
        <v/>
      </c>
      <c r="H2139" s="37">
        <f>IF('⚙️ SÉC MĂNG'!A95="","",'⚙️ SÉC MĂNG'!M95)</f>
        <v/>
      </c>
      <c r="I2139" s="37">
        <f>IF('⚙️ SÉC MĂNG'!A95="","",'⚙️ SÉC MĂNG'!N95)</f>
        <v/>
      </c>
      <c r="J2139">
        <f>IF('⚙️ SÉC MĂNG'!A95="","",'⚙️ SÉC MĂNG'!D95)</f>
        <v/>
      </c>
      <c r="L2139">
        <f>N(L2138)+IF(AND('🔎 TRA CỨU NHANH'!$C$2&lt;&gt;"",OR(ISNUMBER(SEARCH('🔎 TRA CỨU NHANH'!$C$2,$A2139)),ISNUMBER(SEARCH('🔎 TRA CỨU NHANH'!$C$2,$B2139)))),1,0)</f>
        <v/>
      </c>
      <c r="M2139">
        <f>IF(L2139&gt;N(L2138),L2139,"")</f>
        <v/>
      </c>
      <c r="N2139">
        <f>N(N2138)+IF(AND('💰 BÁO GIÁ'!$C$27&lt;&gt;"",OR(ISNUMBER(SEARCH('💰 BÁO GIÁ'!$C$27,$A2139)),ISNUMBER(SEARCH('💰 BÁO GIÁ'!$C$27,$B2139)))),1,0)</f>
        <v/>
      </c>
      <c r="O2139">
        <f>IF(N2139&gt;N(N2138),N2139,"")</f>
        <v/>
      </c>
    </row>
    <row r="2140">
      <c r="A2140">
        <f>IF('⚙️ SÉC MĂNG'!A96="","",'⚙️ SÉC MĂNG'!A96)</f>
        <v/>
      </c>
      <c r="B2140">
        <f>IF('⚙️ SÉC MĂNG'!A96="","",'⚙️ SÉC MĂNG'!R96)</f>
        <v/>
      </c>
      <c r="C2140">
        <f>IF('⚙️ SÉC MĂNG'!A96="","","Séc măng")</f>
        <v/>
      </c>
      <c r="D2140">
        <f>IF('⚙️ SÉC MĂNG'!A96="","",'⚙️ SÉC MĂNG'!I96)</f>
        <v/>
      </c>
      <c r="E2140" s="37">
        <f>IF('⚙️ SÉC MĂNG'!A96="","",'⚙️ SÉC MĂNG'!J96)</f>
        <v/>
      </c>
      <c r="F2140" s="37">
        <f>IF('⚙️ SÉC MĂNG'!A96="","",'⚙️ SÉC MĂNG'!K96)</f>
        <v/>
      </c>
      <c r="G2140" s="37">
        <f>IF('⚙️ SÉC MĂNG'!A96="","",'⚙️ SÉC MĂNG'!L96)</f>
        <v/>
      </c>
      <c r="H2140" s="37">
        <f>IF('⚙️ SÉC MĂNG'!A96="","",'⚙️ SÉC MĂNG'!M96)</f>
        <v/>
      </c>
      <c r="I2140" s="37">
        <f>IF('⚙️ SÉC MĂNG'!A96="","",'⚙️ SÉC MĂNG'!N96)</f>
        <v/>
      </c>
      <c r="J2140">
        <f>IF('⚙️ SÉC MĂNG'!A96="","",'⚙️ SÉC MĂNG'!D96)</f>
        <v/>
      </c>
      <c r="L2140">
        <f>N(L2139)+IF(AND('🔎 TRA CỨU NHANH'!$C$2&lt;&gt;"",OR(ISNUMBER(SEARCH('🔎 TRA CỨU NHANH'!$C$2,$A2140)),ISNUMBER(SEARCH('🔎 TRA CỨU NHANH'!$C$2,$B2140)))),1,0)</f>
        <v/>
      </c>
      <c r="M2140">
        <f>IF(L2140&gt;N(L2139),L2140,"")</f>
        <v/>
      </c>
      <c r="N2140">
        <f>N(N2139)+IF(AND('💰 BÁO GIÁ'!$C$27&lt;&gt;"",OR(ISNUMBER(SEARCH('💰 BÁO GIÁ'!$C$27,$A2140)),ISNUMBER(SEARCH('💰 BÁO GIÁ'!$C$27,$B2140)))),1,0)</f>
        <v/>
      </c>
      <c r="O2140">
        <f>IF(N2140&gt;N(N2139),N2140,"")</f>
        <v/>
      </c>
    </row>
    <row r="2141">
      <c r="A2141">
        <f>IF('⚙️ SÉC MĂNG'!A97="","",'⚙️ SÉC MĂNG'!A97)</f>
        <v/>
      </c>
      <c r="B2141">
        <f>IF('⚙️ SÉC MĂNG'!A97="","",'⚙️ SÉC MĂNG'!R97)</f>
        <v/>
      </c>
      <c r="C2141">
        <f>IF('⚙️ SÉC MĂNG'!A97="","","Séc măng")</f>
        <v/>
      </c>
      <c r="D2141">
        <f>IF('⚙️ SÉC MĂNG'!A97="","",'⚙️ SÉC MĂNG'!I97)</f>
        <v/>
      </c>
      <c r="E2141" s="37">
        <f>IF('⚙️ SÉC MĂNG'!A97="","",'⚙️ SÉC MĂNG'!J97)</f>
        <v/>
      </c>
      <c r="F2141" s="37">
        <f>IF('⚙️ SÉC MĂNG'!A97="","",'⚙️ SÉC MĂNG'!K97)</f>
        <v/>
      </c>
      <c r="G2141" s="37">
        <f>IF('⚙️ SÉC MĂNG'!A97="","",'⚙️ SÉC MĂNG'!L97)</f>
        <v/>
      </c>
      <c r="H2141" s="37">
        <f>IF('⚙️ SÉC MĂNG'!A97="","",'⚙️ SÉC MĂNG'!M97)</f>
        <v/>
      </c>
      <c r="I2141" s="37">
        <f>IF('⚙️ SÉC MĂNG'!A97="","",'⚙️ SÉC MĂNG'!N97)</f>
        <v/>
      </c>
      <c r="J2141">
        <f>IF('⚙️ SÉC MĂNG'!A97="","",'⚙️ SÉC MĂNG'!D97)</f>
        <v/>
      </c>
      <c r="L2141">
        <f>N(L2140)+IF(AND('🔎 TRA CỨU NHANH'!$C$2&lt;&gt;"",OR(ISNUMBER(SEARCH('🔎 TRA CỨU NHANH'!$C$2,$A2141)),ISNUMBER(SEARCH('🔎 TRA CỨU NHANH'!$C$2,$B2141)))),1,0)</f>
        <v/>
      </c>
      <c r="M2141">
        <f>IF(L2141&gt;N(L2140),L2141,"")</f>
        <v/>
      </c>
      <c r="N2141">
        <f>N(N2140)+IF(AND('💰 BÁO GIÁ'!$C$27&lt;&gt;"",OR(ISNUMBER(SEARCH('💰 BÁO GIÁ'!$C$27,$A2141)),ISNUMBER(SEARCH('💰 BÁO GIÁ'!$C$27,$B2141)))),1,0)</f>
        <v/>
      </c>
      <c r="O2141">
        <f>IF(N2141&gt;N(N2140),N2141,"")</f>
        <v/>
      </c>
    </row>
    <row r="2142">
      <c r="A2142">
        <f>IF('⚙️ SÉC MĂNG'!A98="","",'⚙️ SÉC MĂNG'!A98)</f>
        <v/>
      </c>
      <c r="B2142">
        <f>IF('⚙️ SÉC MĂNG'!A98="","",'⚙️ SÉC MĂNG'!R98)</f>
        <v/>
      </c>
      <c r="C2142">
        <f>IF('⚙️ SÉC MĂNG'!A98="","","Séc măng")</f>
        <v/>
      </c>
      <c r="D2142">
        <f>IF('⚙️ SÉC MĂNG'!A98="","",'⚙️ SÉC MĂNG'!I98)</f>
        <v/>
      </c>
      <c r="E2142" s="37">
        <f>IF('⚙️ SÉC MĂNG'!A98="","",'⚙️ SÉC MĂNG'!J98)</f>
        <v/>
      </c>
      <c r="F2142" s="37">
        <f>IF('⚙️ SÉC MĂNG'!A98="","",'⚙️ SÉC MĂNG'!K98)</f>
        <v/>
      </c>
      <c r="G2142" s="37">
        <f>IF('⚙️ SÉC MĂNG'!A98="","",'⚙️ SÉC MĂNG'!L98)</f>
        <v/>
      </c>
      <c r="H2142" s="37">
        <f>IF('⚙️ SÉC MĂNG'!A98="","",'⚙️ SÉC MĂNG'!M98)</f>
        <v/>
      </c>
      <c r="I2142" s="37">
        <f>IF('⚙️ SÉC MĂNG'!A98="","",'⚙️ SÉC MĂNG'!N98)</f>
        <v/>
      </c>
      <c r="J2142">
        <f>IF('⚙️ SÉC MĂNG'!A98="","",'⚙️ SÉC MĂNG'!D98)</f>
        <v/>
      </c>
      <c r="L2142">
        <f>N(L2141)+IF(AND('🔎 TRA CỨU NHANH'!$C$2&lt;&gt;"",OR(ISNUMBER(SEARCH('🔎 TRA CỨU NHANH'!$C$2,$A2142)),ISNUMBER(SEARCH('🔎 TRA CỨU NHANH'!$C$2,$B2142)))),1,0)</f>
        <v/>
      </c>
      <c r="M2142">
        <f>IF(L2142&gt;N(L2141),L2142,"")</f>
        <v/>
      </c>
      <c r="N2142">
        <f>N(N2141)+IF(AND('💰 BÁO GIÁ'!$C$27&lt;&gt;"",OR(ISNUMBER(SEARCH('💰 BÁO GIÁ'!$C$27,$A2142)),ISNUMBER(SEARCH('💰 BÁO GIÁ'!$C$27,$B2142)))),1,0)</f>
        <v/>
      </c>
      <c r="O2142">
        <f>IF(N2142&gt;N(N2141),N2142,"")</f>
        <v/>
      </c>
    </row>
    <row r="2143">
      <c r="A2143">
        <f>IF('⚙️ SÉC MĂNG'!A99="","",'⚙️ SÉC MĂNG'!A99)</f>
        <v/>
      </c>
      <c r="B2143">
        <f>IF('⚙️ SÉC MĂNG'!A99="","",'⚙️ SÉC MĂNG'!R99)</f>
        <v/>
      </c>
      <c r="C2143">
        <f>IF('⚙️ SÉC MĂNG'!A99="","","Séc măng")</f>
        <v/>
      </c>
      <c r="D2143">
        <f>IF('⚙️ SÉC MĂNG'!A99="","",'⚙️ SÉC MĂNG'!I99)</f>
        <v/>
      </c>
      <c r="E2143">
        <f>IF('⚙️ SÉC MĂNG'!A99="","",'⚙️ SÉC MĂNG'!J99)</f>
        <v/>
      </c>
      <c r="F2143" s="37">
        <f>IF('⚙️ SÉC MĂNG'!A99="","",'⚙️ SÉC MĂNG'!K99)</f>
        <v/>
      </c>
      <c r="G2143" s="37">
        <f>IF('⚙️ SÉC MĂNG'!A99="","",'⚙️ SÉC MĂNG'!L99)</f>
        <v/>
      </c>
      <c r="H2143" s="37">
        <f>IF('⚙️ SÉC MĂNG'!A99="","",'⚙️ SÉC MĂNG'!M99)</f>
        <v/>
      </c>
      <c r="I2143">
        <f>IF('⚙️ SÉC MĂNG'!A99="","",'⚙️ SÉC MĂNG'!N99)</f>
        <v/>
      </c>
      <c r="J2143">
        <f>IF('⚙️ SÉC MĂNG'!A99="","",'⚙️ SÉC MĂNG'!D99)</f>
        <v/>
      </c>
      <c r="L2143">
        <f>N(L2142)+IF(AND('🔎 TRA CỨU NHANH'!$C$2&lt;&gt;"",OR(ISNUMBER(SEARCH('🔎 TRA CỨU NHANH'!$C$2,$A2143)),ISNUMBER(SEARCH('🔎 TRA CỨU NHANH'!$C$2,$B2143)))),1,0)</f>
        <v/>
      </c>
      <c r="M2143">
        <f>IF(L2143&gt;N(L2142),L2143,"")</f>
        <v/>
      </c>
      <c r="N2143">
        <f>N(N2142)+IF(AND('💰 BÁO GIÁ'!$C$27&lt;&gt;"",OR(ISNUMBER(SEARCH('💰 BÁO GIÁ'!$C$27,$A2143)),ISNUMBER(SEARCH('💰 BÁO GIÁ'!$C$27,$B2143)))),1,0)</f>
        <v/>
      </c>
      <c r="O2143">
        <f>IF(N2143&gt;N(N2142),N2143,"")</f>
        <v/>
      </c>
    </row>
    <row r="2144">
      <c r="A2144">
        <f>IF('⚙️ SÉC MĂNG'!A100="","",'⚙️ SÉC MĂNG'!A100)</f>
        <v/>
      </c>
      <c r="B2144">
        <f>IF('⚙️ SÉC MĂNG'!A100="","",'⚙️ SÉC MĂNG'!R100)</f>
        <v/>
      </c>
      <c r="C2144">
        <f>IF('⚙️ SÉC MĂNG'!A100="","","Séc măng")</f>
        <v/>
      </c>
      <c r="D2144">
        <f>IF('⚙️ SÉC MĂNG'!A100="","",'⚙️ SÉC MĂNG'!I100)</f>
        <v/>
      </c>
      <c r="E2144" s="37">
        <f>IF('⚙️ SÉC MĂNG'!A100="","",'⚙️ SÉC MĂNG'!J100)</f>
        <v/>
      </c>
      <c r="F2144" s="37">
        <f>IF('⚙️ SÉC MĂNG'!A100="","",'⚙️ SÉC MĂNG'!K100)</f>
        <v/>
      </c>
      <c r="G2144" s="37">
        <f>IF('⚙️ SÉC MĂNG'!A100="","",'⚙️ SÉC MĂNG'!L100)</f>
        <v/>
      </c>
      <c r="H2144" s="37">
        <f>IF('⚙️ SÉC MĂNG'!A100="","",'⚙️ SÉC MĂNG'!M100)</f>
        <v/>
      </c>
      <c r="I2144" s="37">
        <f>IF('⚙️ SÉC MĂNG'!A100="","",'⚙️ SÉC MĂNG'!N100)</f>
        <v/>
      </c>
      <c r="J2144">
        <f>IF('⚙️ SÉC MĂNG'!A100="","",'⚙️ SÉC MĂNG'!D100)</f>
        <v/>
      </c>
      <c r="L2144">
        <f>N(L2143)+IF(AND('🔎 TRA CỨU NHANH'!$C$2&lt;&gt;"",OR(ISNUMBER(SEARCH('🔎 TRA CỨU NHANH'!$C$2,$A2144)),ISNUMBER(SEARCH('🔎 TRA CỨU NHANH'!$C$2,$B2144)))),1,0)</f>
        <v/>
      </c>
      <c r="M2144">
        <f>IF(L2144&gt;N(L2143),L2144,"")</f>
        <v/>
      </c>
      <c r="N2144">
        <f>N(N2143)+IF(AND('💰 BÁO GIÁ'!$C$27&lt;&gt;"",OR(ISNUMBER(SEARCH('💰 BÁO GIÁ'!$C$27,$A2144)),ISNUMBER(SEARCH('💰 BÁO GIÁ'!$C$27,$B2144)))),1,0)</f>
        <v/>
      </c>
      <c r="O2144">
        <f>IF(N2144&gt;N(N2143),N2144,"")</f>
        <v/>
      </c>
    </row>
    <row r="2145">
      <c r="A2145">
        <f>IF('⚙️ SÉC MĂNG'!A101="","",'⚙️ SÉC MĂNG'!A101)</f>
        <v/>
      </c>
      <c r="B2145">
        <f>IF('⚙️ SÉC MĂNG'!A101="","",'⚙️ SÉC MĂNG'!R101)</f>
        <v/>
      </c>
      <c r="C2145">
        <f>IF('⚙️ SÉC MĂNG'!A101="","","Séc măng")</f>
        <v/>
      </c>
      <c r="D2145">
        <f>IF('⚙️ SÉC MĂNG'!A101="","",'⚙️ SÉC MĂNG'!I101)</f>
        <v/>
      </c>
      <c r="E2145" s="37">
        <f>IF('⚙️ SÉC MĂNG'!A101="","",'⚙️ SÉC MĂNG'!J101)</f>
        <v/>
      </c>
      <c r="F2145" s="37">
        <f>IF('⚙️ SÉC MĂNG'!A101="","",'⚙️ SÉC MĂNG'!K101)</f>
        <v/>
      </c>
      <c r="G2145" s="37">
        <f>IF('⚙️ SÉC MĂNG'!A101="","",'⚙️ SÉC MĂNG'!L101)</f>
        <v/>
      </c>
      <c r="H2145" s="37">
        <f>IF('⚙️ SÉC MĂNG'!A101="","",'⚙️ SÉC MĂNG'!M101)</f>
        <v/>
      </c>
      <c r="I2145" s="37">
        <f>IF('⚙️ SÉC MĂNG'!A101="","",'⚙️ SÉC MĂNG'!N101)</f>
        <v/>
      </c>
      <c r="J2145">
        <f>IF('⚙️ SÉC MĂNG'!A101="","",'⚙️ SÉC MĂNG'!D101)</f>
        <v/>
      </c>
      <c r="L2145">
        <f>N(L2144)+IF(AND('🔎 TRA CỨU NHANH'!$C$2&lt;&gt;"",OR(ISNUMBER(SEARCH('🔎 TRA CỨU NHANH'!$C$2,$A2145)),ISNUMBER(SEARCH('🔎 TRA CỨU NHANH'!$C$2,$B2145)))),1,0)</f>
        <v/>
      </c>
      <c r="M2145">
        <f>IF(L2145&gt;N(L2144),L2145,"")</f>
        <v/>
      </c>
      <c r="N2145">
        <f>N(N2144)+IF(AND('💰 BÁO GIÁ'!$C$27&lt;&gt;"",OR(ISNUMBER(SEARCH('💰 BÁO GIÁ'!$C$27,$A2145)),ISNUMBER(SEARCH('💰 BÁO GIÁ'!$C$27,$B2145)))),1,0)</f>
        <v/>
      </c>
      <c r="O2145">
        <f>IF(N2145&gt;N(N2144),N2145,"")</f>
        <v/>
      </c>
    </row>
    <row r="2146">
      <c r="A2146">
        <f>IF('⚙️ SÉC MĂNG'!A102="","",'⚙️ SÉC MĂNG'!A102)</f>
        <v/>
      </c>
      <c r="B2146">
        <f>IF('⚙️ SÉC MĂNG'!A102="","",'⚙️ SÉC MĂNG'!R102)</f>
        <v/>
      </c>
      <c r="C2146">
        <f>IF('⚙️ SÉC MĂNG'!A102="","","Séc măng")</f>
        <v/>
      </c>
      <c r="D2146">
        <f>IF('⚙️ SÉC MĂNG'!A102="","",'⚙️ SÉC MĂNG'!I102)</f>
        <v/>
      </c>
      <c r="E2146" s="37">
        <f>IF('⚙️ SÉC MĂNG'!A102="","",'⚙️ SÉC MĂNG'!J102)</f>
        <v/>
      </c>
      <c r="F2146" s="37">
        <f>IF('⚙️ SÉC MĂNG'!A102="","",'⚙️ SÉC MĂNG'!K102)</f>
        <v/>
      </c>
      <c r="G2146" s="37">
        <f>IF('⚙️ SÉC MĂNG'!A102="","",'⚙️ SÉC MĂNG'!L102)</f>
        <v/>
      </c>
      <c r="H2146" s="37">
        <f>IF('⚙️ SÉC MĂNG'!A102="","",'⚙️ SÉC MĂNG'!M102)</f>
        <v/>
      </c>
      <c r="I2146" s="37">
        <f>IF('⚙️ SÉC MĂNG'!A102="","",'⚙️ SÉC MĂNG'!N102)</f>
        <v/>
      </c>
      <c r="J2146">
        <f>IF('⚙️ SÉC MĂNG'!A102="","",'⚙️ SÉC MĂNG'!D102)</f>
        <v/>
      </c>
      <c r="L2146">
        <f>N(L2145)+IF(AND('🔎 TRA CỨU NHANH'!$C$2&lt;&gt;"",OR(ISNUMBER(SEARCH('🔎 TRA CỨU NHANH'!$C$2,$A2146)),ISNUMBER(SEARCH('🔎 TRA CỨU NHANH'!$C$2,$B2146)))),1,0)</f>
        <v/>
      </c>
      <c r="M2146">
        <f>IF(L2146&gt;N(L2145),L2146,"")</f>
        <v/>
      </c>
      <c r="N2146">
        <f>N(N2145)+IF(AND('💰 BÁO GIÁ'!$C$27&lt;&gt;"",OR(ISNUMBER(SEARCH('💰 BÁO GIÁ'!$C$27,$A2146)),ISNUMBER(SEARCH('💰 BÁO GIÁ'!$C$27,$B2146)))),1,0)</f>
        <v/>
      </c>
      <c r="O2146">
        <f>IF(N2146&gt;N(N2145),N2146,"")</f>
        <v/>
      </c>
    </row>
    <row r="2147">
      <c r="A2147">
        <f>IF('⚙️ SÉC MĂNG'!A103="","",'⚙️ SÉC MĂNG'!A103)</f>
        <v/>
      </c>
      <c r="B2147">
        <f>IF('⚙️ SÉC MĂNG'!A103="","",'⚙️ SÉC MĂNG'!R103)</f>
        <v/>
      </c>
      <c r="C2147">
        <f>IF('⚙️ SÉC MĂNG'!A103="","","Séc măng")</f>
        <v/>
      </c>
      <c r="D2147">
        <f>IF('⚙️ SÉC MĂNG'!A103="","",'⚙️ SÉC MĂNG'!I103)</f>
        <v/>
      </c>
      <c r="E2147" s="37">
        <f>IF('⚙️ SÉC MĂNG'!A103="","",'⚙️ SÉC MĂNG'!J103)</f>
        <v/>
      </c>
      <c r="F2147" s="37">
        <f>IF('⚙️ SÉC MĂNG'!A103="","",'⚙️ SÉC MĂNG'!K103)</f>
        <v/>
      </c>
      <c r="G2147" s="37">
        <f>IF('⚙️ SÉC MĂNG'!A103="","",'⚙️ SÉC MĂNG'!L103)</f>
        <v/>
      </c>
      <c r="H2147" s="37">
        <f>IF('⚙️ SÉC MĂNG'!A103="","",'⚙️ SÉC MĂNG'!M103)</f>
        <v/>
      </c>
      <c r="I2147" s="37">
        <f>IF('⚙️ SÉC MĂNG'!A103="","",'⚙️ SÉC MĂNG'!N103)</f>
        <v/>
      </c>
      <c r="J2147">
        <f>IF('⚙️ SÉC MĂNG'!A103="","",'⚙️ SÉC MĂNG'!D103)</f>
        <v/>
      </c>
      <c r="L2147">
        <f>N(L2146)+IF(AND('🔎 TRA CỨU NHANH'!$C$2&lt;&gt;"",OR(ISNUMBER(SEARCH('🔎 TRA CỨU NHANH'!$C$2,$A2147)),ISNUMBER(SEARCH('🔎 TRA CỨU NHANH'!$C$2,$B2147)))),1,0)</f>
        <v/>
      </c>
      <c r="M2147">
        <f>IF(L2147&gt;N(L2146),L2147,"")</f>
        <v/>
      </c>
      <c r="N2147">
        <f>N(N2146)+IF(AND('💰 BÁO GIÁ'!$C$27&lt;&gt;"",OR(ISNUMBER(SEARCH('💰 BÁO GIÁ'!$C$27,$A2147)),ISNUMBER(SEARCH('💰 BÁO GIÁ'!$C$27,$B2147)))),1,0)</f>
        <v/>
      </c>
      <c r="O2147">
        <f>IF(N2147&gt;N(N2146),N2147,"")</f>
        <v/>
      </c>
    </row>
    <row r="2148">
      <c r="A2148">
        <f>IF('⚙️ SÉC MĂNG'!A104="","",'⚙️ SÉC MĂNG'!A104)</f>
        <v/>
      </c>
      <c r="B2148">
        <f>IF('⚙️ SÉC MĂNG'!A104="","",'⚙️ SÉC MĂNG'!R104)</f>
        <v/>
      </c>
      <c r="C2148">
        <f>IF('⚙️ SÉC MĂNG'!A104="","","Séc măng")</f>
        <v/>
      </c>
      <c r="D2148">
        <f>IF('⚙️ SÉC MĂNG'!A104="","",'⚙️ SÉC MĂNG'!I104)</f>
        <v/>
      </c>
      <c r="E2148" s="37">
        <f>IF('⚙️ SÉC MĂNG'!A104="","",'⚙️ SÉC MĂNG'!J104)</f>
        <v/>
      </c>
      <c r="F2148" s="37">
        <f>IF('⚙️ SÉC MĂNG'!A104="","",'⚙️ SÉC MĂNG'!K104)</f>
        <v/>
      </c>
      <c r="G2148" s="37">
        <f>IF('⚙️ SÉC MĂNG'!A104="","",'⚙️ SÉC MĂNG'!L104)</f>
        <v/>
      </c>
      <c r="H2148" s="37">
        <f>IF('⚙️ SÉC MĂNG'!A104="","",'⚙️ SÉC MĂNG'!M104)</f>
        <v/>
      </c>
      <c r="I2148" s="37">
        <f>IF('⚙️ SÉC MĂNG'!A104="","",'⚙️ SÉC MĂNG'!N104)</f>
        <v/>
      </c>
      <c r="J2148">
        <f>IF('⚙️ SÉC MĂNG'!A104="","",'⚙️ SÉC MĂNG'!D104)</f>
        <v/>
      </c>
      <c r="L2148">
        <f>N(L2147)+IF(AND('🔎 TRA CỨU NHANH'!$C$2&lt;&gt;"",OR(ISNUMBER(SEARCH('🔎 TRA CỨU NHANH'!$C$2,$A2148)),ISNUMBER(SEARCH('🔎 TRA CỨU NHANH'!$C$2,$B2148)))),1,0)</f>
        <v/>
      </c>
      <c r="M2148">
        <f>IF(L2148&gt;N(L2147),L2148,"")</f>
        <v/>
      </c>
      <c r="N2148">
        <f>N(N2147)+IF(AND('💰 BÁO GIÁ'!$C$27&lt;&gt;"",OR(ISNUMBER(SEARCH('💰 BÁO GIÁ'!$C$27,$A2148)),ISNUMBER(SEARCH('💰 BÁO GIÁ'!$C$27,$B2148)))),1,0)</f>
        <v/>
      </c>
      <c r="O2148">
        <f>IF(N2148&gt;N(N2147),N2148,"")</f>
        <v/>
      </c>
    </row>
    <row r="2149">
      <c r="A2149">
        <f>IF('⚙️ SÉC MĂNG'!A105="","",'⚙️ SÉC MĂNG'!A105)</f>
        <v/>
      </c>
      <c r="B2149">
        <f>IF('⚙️ SÉC MĂNG'!A105="","",'⚙️ SÉC MĂNG'!R105)</f>
        <v/>
      </c>
      <c r="C2149">
        <f>IF('⚙️ SÉC MĂNG'!A105="","","Séc măng")</f>
        <v/>
      </c>
      <c r="D2149">
        <f>IF('⚙️ SÉC MĂNG'!A105="","",'⚙️ SÉC MĂNG'!I105)</f>
        <v/>
      </c>
      <c r="E2149" s="37">
        <f>IF('⚙️ SÉC MĂNG'!A105="","",'⚙️ SÉC MĂNG'!J105)</f>
        <v/>
      </c>
      <c r="F2149" s="37">
        <f>IF('⚙️ SÉC MĂNG'!A105="","",'⚙️ SÉC MĂNG'!K105)</f>
        <v/>
      </c>
      <c r="G2149" s="37">
        <f>IF('⚙️ SÉC MĂNG'!A105="","",'⚙️ SÉC MĂNG'!L105)</f>
        <v/>
      </c>
      <c r="H2149" s="37">
        <f>IF('⚙️ SÉC MĂNG'!A105="","",'⚙️ SÉC MĂNG'!M105)</f>
        <v/>
      </c>
      <c r="I2149" s="37">
        <f>IF('⚙️ SÉC MĂNG'!A105="","",'⚙️ SÉC MĂNG'!N105)</f>
        <v/>
      </c>
      <c r="J2149">
        <f>IF('⚙️ SÉC MĂNG'!A105="","",'⚙️ SÉC MĂNG'!D105)</f>
        <v/>
      </c>
      <c r="L2149">
        <f>N(L2148)+IF(AND('🔎 TRA CỨU NHANH'!$C$2&lt;&gt;"",OR(ISNUMBER(SEARCH('🔎 TRA CỨU NHANH'!$C$2,$A2149)),ISNUMBER(SEARCH('🔎 TRA CỨU NHANH'!$C$2,$B2149)))),1,0)</f>
        <v/>
      </c>
      <c r="M2149">
        <f>IF(L2149&gt;N(L2148),L2149,"")</f>
        <v/>
      </c>
      <c r="N2149">
        <f>N(N2148)+IF(AND('💰 BÁO GIÁ'!$C$27&lt;&gt;"",OR(ISNUMBER(SEARCH('💰 BÁO GIÁ'!$C$27,$A2149)),ISNUMBER(SEARCH('💰 BÁO GIÁ'!$C$27,$B2149)))),1,0)</f>
        <v/>
      </c>
      <c r="O2149">
        <f>IF(N2149&gt;N(N2148),N2149,"")</f>
        <v/>
      </c>
    </row>
    <row r="2150">
      <c r="A2150">
        <f>IF('⚙️ SÉC MĂNG'!A106="","",'⚙️ SÉC MĂNG'!A106)</f>
        <v/>
      </c>
      <c r="B2150">
        <f>IF('⚙️ SÉC MĂNG'!A106="","",'⚙️ SÉC MĂNG'!R106)</f>
        <v/>
      </c>
      <c r="C2150">
        <f>IF('⚙️ SÉC MĂNG'!A106="","","Séc măng")</f>
        <v/>
      </c>
      <c r="D2150">
        <f>IF('⚙️ SÉC MĂNG'!A106="","",'⚙️ SÉC MĂNG'!I106)</f>
        <v/>
      </c>
      <c r="E2150" s="37">
        <f>IF('⚙️ SÉC MĂNG'!A106="","",'⚙️ SÉC MĂNG'!J106)</f>
        <v/>
      </c>
      <c r="F2150" s="37">
        <f>IF('⚙️ SÉC MĂNG'!A106="","",'⚙️ SÉC MĂNG'!K106)</f>
        <v/>
      </c>
      <c r="G2150" s="37">
        <f>IF('⚙️ SÉC MĂNG'!A106="","",'⚙️ SÉC MĂNG'!L106)</f>
        <v/>
      </c>
      <c r="H2150" s="37">
        <f>IF('⚙️ SÉC MĂNG'!A106="","",'⚙️ SÉC MĂNG'!M106)</f>
        <v/>
      </c>
      <c r="I2150" s="37">
        <f>IF('⚙️ SÉC MĂNG'!A106="","",'⚙️ SÉC MĂNG'!N106)</f>
        <v/>
      </c>
      <c r="J2150">
        <f>IF('⚙️ SÉC MĂNG'!A106="","",'⚙️ SÉC MĂNG'!D106)</f>
        <v/>
      </c>
      <c r="L2150">
        <f>N(L2149)+IF(AND('🔎 TRA CỨU NHANH'!$C$2&lt;&gt;"",OR(ISNUMBER(SEARCH('🔎 TRA CỨU NHANH'!$C$2,$A2150)),ISNUMBER(SEARCH('🔎 TRA CỨU NHANH'!$C$2,$B2150)))),1,0)</f>
        <v/>
      </c>
      <c r="M2150">
        <f>IF(L2150&gt;N(L2149),L2150,"")</f>
        <v/>
      </c>
      <c r="N2150">
        <f>N(N2149)+IF(AND('💰 BÁO GIÁ'!$C$27&lt;&gt;"",OR(ISNUMBER(SEARCH('💰 BÁO GIÁ'!$C$27,$A2150)),ISNUMBER(SEARCH('💰 BÁO GIÁ'!$C$27,$B2150)))),1,0)</f>
        <v/>
      </c>
      <c r="O2150">
        <f>IF(N2150&gt;N(N2149),N2150,"")</f>
        <v/>
      </c>
    </row>
    <row r="2151">
      <c r="A2151">
        <f>IF('⚙️ SÉC MĂNG'!A107="","",'⚙️ SÉC MĂNG'!A107)</f>
        <v/>
      </c>
      <c r="B2151">
        <f>IF('⚙️ SÉC MĂNG'!A107="","",'⚙️ SÉC MĂNG'!R107)</f>
        <v/>
      </c>
      <c r="C2151">
        <f>IF('⚙️ SÉC MĂNG'!A107="","","Séc măng")</f>
        <v/>
      </c>
      <c r="D2151">
        <f>IF('⚙️ SÉC MĂNG'!A107="","",'⚙️ SÉC MĂNG'!I107)</f>
        <v/>
      </c>
      <c r="E2151" s="37">
        <f>IF('⚙️ SÉC MĂNG'!A107="","",'⚙️ SÉC MĂNG'!J107)</f>
        <v/>
      </c>
      <c r="F2151" s="37">
        <f>IF('⚙️ SÉC MĂNG'!A107="","",'⚙️ SÉC MĂNG'!K107)</f>
        <v/>
      </c>
      <c r="G2151" s="37">
        <f>IF('⚙️ SÉC MĂNG'!A107="","",'⚙️ SÉC MĂNG'!L107)</f>
        <v/>
      </c>
      <c r="H2151" s="37">
        <f>IF('⚙️ SÉC MĂNG'!A107="","",'⚙️ SÉC MĂNG'!M107)</f>
        <v/>
      </c>
      <c r="I2151" s="37">
        <f>IF('⚙️ SÉC MĂNG'!A107="","",'⚙️ SÉC MĂNG'!N107)</f>
        <v/>
      </c>
      <c r="J2151">
        <f>IF('⚙️ SÉC MĂNG'!A107="","",'⚙️ SÉC MĂNG'!D107)</f>
        <v/>
      </c>
      <c r="L2151">
        <f>N(L2150)+IF(AND('🔎 TRA CỨU NHANH'!$C$2&lt;&gt;"",OR(ISNUMBER(SEARCH('🔎 TRA CỨU NHANH'!$C$2,$A2151)),ISNUMBER(SEARCH('🔎 TRA CỨU NHANH'!$C$2,$B2151)))),1,0)</f>
        <v/>
      </c>
      <c r="M2151">
        <f>IF(L2151&gt;N(L2150),L2151,"")</f>
        <v/>
      </c>
      <c r="N2151">
        <f>N(N2150)+IF(AND('💰 BÁO GIÁ'!$C$27&lt;&gt;"",OR(ISNUMBER(SEARCH('💰 BÁO GIÁ'!$C$27,$A2151)),ISNUMBER(SEARCH('💰 BÁO GIÁ'!$C$27,$B2151)))),1,0)</f>
        <v/>
      </c>
      <c r="O2151">
        <f>IF(N2151&gt;N(N2150),N2151,"")</f>
        <v/>
      </c>
    </row>
    <row r="2152">
      <c r="A2152">
        <f>IF('⚙️ SÉC MĂNG'!A108="","",'⚙️ SÉC MĂNG'!A108)</f>
        <v/>
      </c>
      <c r="B2152">
        <f>IF('⚙️ SÉC MĂNG'!A108="","",'⚙️ SÉC MĂNG'!R108)</f>
        <v/>
      </c>
      <c r="C2152">
        <f>IF('⚙️ SÉC MĂNG'!A108="","","Séc măng")</f>
        <v/>
      </c>
      <c r="D2152">
        <f>IF('⚙️ SÉC MĂNG'!A108="","",'⚙️ SÉC MĂNG'!I108)</f>
        <v/>
      </c>
      <c r="E2152" s="37">
        <f>IF('⚙️ SÉC MĂNG'!A108="","",'⚙️ SÉC MĂNG'!J108)</f>
        <v/>
      </c>
      <c r="F2152" s="37">
        <f>IF('⚙️ SÉC MĂNG'!A108="","",'⚙️ SÉC MĂNG'!K108)</f>
        <v/>
      </c>
      <c r="G2152" s="37">
        <f>IF('⚙️ SÉC MĂNG'!A108="","",'⚙️ SÉC MĂNG'!L108)</f>
        <v/>
      </c>
      <c r="H2152" s="37">
        <f>IF('⚙️ SÉC MĂNG'!A108="","",'⚙️ SÉC MĂNG'!M108)</f>
        <v/>
      </c>
      <c r="I2152" s="37">
        <f>IF('⚙️ SÉC MĂNG'!A108="","",'⚙️ SÉC MĂNG'!N108)</f>
        <v/>
      </c>
      <c r="J2152">
        <f>IF('⚙️ SÉC MĂNG'!A108="","",'⚙️ SÉC MĂNG'!D108)</f>
        <v/>
      </c>
      <c r="L2152">
        <f>N(L2151)+IF(AND('🔎 TRA CỨU NHANH'!$C$2&lt;&gt;"",OR(ISNUMBER(SEARCH('🔎 TRA CỨU NHANH'!$C$2,$A2152)),ISNUMBER(SEARCH('🔎 TRA CỨU NHANH'!$C$2,$B2152)))),1,0)</f>
        <v/>
      </c>
      <c r="M2152">
        <f>IF(L2152&gt;N(L2151),L2152,"")</f>
        <v/>
      </c>
      <c r="N2152">
        <f>N(N2151)+IF(AND('💰 BÁO GIÁ'!$C$27&lt;&gt;"",OR(ISNUMBER(SEARCH('💰 BÁO GIÁ'!$C$27,$A2152)),ISNUMBER(SEARCH('💰 BÁO GIÁ'!$C$27,$B2152)))),1,0)</f>
        <v/>
      </c>
      <c r="O2152">
        <f>IF(N2152&gt;N(N2151),N2152,"")</f>
        <v/>
      </c>
    </row>
    <row r="2153">
      <c r="A2153">
        <f>IF('⚙️ SÉC MĂNG'!A109="","",'⚙️ SÉC MĂNG'!A109)</f>
        <v/>
      </c>
      <c r="B2153">
        <f>IF('⚙️ SÉC MĂNG'!A109="","",'⚙️ SÉC MĂNG'!R109)</f>
        <v/>
      </c>
      <c r="C2153">
        <f>IF('⚙️ SÉC MĂNG'!A109="","","Séc măng")</f>
        <v/>
      </c>
      <c r="D2153">
        <f>IF('⚙️ SÉC MĂNG'!A109="","",'⚙️ SÉC MĂNG'!I109)</f>
        <v/>
      </c>
      <c r="E2153" s="37">
        <f>IF('⚙️ SÉC MĂNG'!A109="","",'⚙️ SÉC MĂNG'!J109)</f>
        <v/>
      </c>
      <c r="F2153" s="37">
        <f>IF('⚙️ SÉC MĂNG'!A109="","",'⚙️ SÉC MĂNG'!K109)</f>
        <v/>
      </c>
      <c r="G2153" s="37">
        <f>IF('⚙️ SÉC MĂNG'!A109="","",'⚙️ SÉC MĂNG'!L109)</f>
        <v/>
      </c>
      <c r="H2153" s="37">
        <f>IF('⚙️ SÉC MĂNG'!A109="","",'⚙️ SÉC MĂNG'!M109)</f>
        <v/>
      </c>
      <c r="I2153" s="37">
        <f>IF('⚙️ SÉC MĂNG'!A109="","",'⚙️ SÉC MĂNG'!N109)</f>
        <v/>
      </c>
      <c r="J2153">
        <f>IF('⚙️ SÉC MĂNG'!A109="","",'⚙️ SÉC MĂNG'!D109)</f>
        <v/>
      </c>
      <c r="L2153">
        <f>N(L2152)+IF(AND('🔎 TRA CỨU NHANH'!$C$2&lt;&gt;"",OR(ISNUMBER(SEARCH('🔎 TRA CỨU NHANH'!$C$2,$A2153)),ISNUMBER(SEARCH('🔎 TRA CỨU NHANH'!$C$2,$B2153)))),1,0)</f>
        <v/>
      </c>
      <c r="M2153">
        <f>IF(L2153&gt;N(L2152),L2153,"")</f>
        <v/>
      </c>
      <c r="N2153">
        <f>N(N2152)+IF(AND('💰 BÁO GIÁ'!$C$27&lt;&gt;"",OR(ISNUMBER(SEARCH('💰 BÁO GIÁ'!$C$27,$A2153)),ISNUMBER(SEARCH('💰 BÁO GIÁ'!$C$27,$B2153)))),1,0)</f>
        <v/>
      </c>
      <c r="O2153">
        <f>IF(N2153&gt;N(N2152),N2153,"")</f>
        <v/>
      </c>
    </row>
    <row r="2154">
      <c r="A2154">
        <f>IF('⚙️ SÉC MĂNG'!A110="","",'⚙️ SÉC MĂNG'!A110)</f>
        <v/>
      </c>
      <c r="B2154">
        <f>IF('⚙️ SÉC MĂNG'!A110="","",'⚙️ SÉC MĂNG'!R110)</f>
        <v/>
      </c>
      <c r="C2154">
        <f>IF('⚙️ SÉC MĂNG'!A110="","","Séc măng")</f>
        <v/>
      </c>
      <c r="D2154">
        <f>IF('⚙️ SÉC MĂNG'!A110="","",'⚙️ SÉC MĂNG'!I110)</f>
        <v/>
      </c>
      <c r="E2154" s="37">
        <f>IF('⚙️ SÉC MĂNG'!A110="","",'⚙️ SÉC MĂNG'!J110)</f>
        <v/>
      </c>
      <c r="F2154" s="37">
        <f>IF('⚙️ SÉC MĂNG'!A110="","",'⚙️ SÉC MĂNG'!K110)</f>
        <v/>
      </c>
      <c r="G2154" s="37">
        <f>IF('⚙️ SÉC MĂNG'!A110="","",'⚙️ SÉC MĂNG'!L110)</f>
        <v/>
      </c>
      <c r="H2154" s="37">
        <f>IF('⚙️ SÉC MĂNG'!A110="","",'⚙️ SÉC MĂNG'!M110)</f>
        <v/>
      </c>
      <c r="I2154" s="37">
        <f>IF('⚙️ SÉC MĂNG'!A110="","",'⚙️ SÉC MĂNG'!N110)</f>
        <v/>
      </c>
      <c r="J2154">
        <f>IF('⚙️ SÉC MĂNG'!A110="","",'⚙️ SÉC MĂNG'!D110)</f>
        <v/>
      </c>
      <c r="L2154">
        <f>N(L2153)+IF(AND('🔎 TRA CỨU NHANH'!$C$2&lt;&gt;"",OR(ISNUMBER(SEARCH('🔎 TRA CỨU NHANH'!$C$2,$A2154)),ISNUMBER(SEARCH('🔎 TRA CỨU NHANH'!$C$2,$B2154)))),1,0)</f>
        <v/>
      </c>
      <c r="M2154">
        <f>IF(L2154&gt;N(L2153),L2154,"")</f>
        <v/>
      </c>
      <c r="N2154">
        <f>N(N2153)+IF(AND('💰 BÁO GIÁ'!$C$27&lt;&gt;"",OR(ISNUMBER(SEARCH('💰 BÁO GIÁ'!$C$27,$A2154)),ISNUMBER(SEARCH('💰 BÁO GIÁ'!$C$27,$B2154)))),1,0)</f>
        <v/>
      </c>
      <c r="O2154">
        <f>IF(N2154&gt;N(N2153),N2154,"")</f>
        <v/>
      </c>
    </row>
    <row r="2155">
      <c r="A2155">
        <f>IF('⚙️ SÉC MĂNG'!A111="","",'⚙️ SÉC MĂNG'!A111)</f>
        <v/>
      </c>
      <c r="B2155">
        <f>IF('⚙️ SÉC MĂNG'!A111="","",'⚙️ SÉC MĂNG'!R111)</f>
        <v/>
      </c>
      <c r="C2155">
        <f>IF('⚙️ SÉC MĂNG'!A111="","","Séc măng")</f>
        <v/>
      </c>
      <c r="D2155">
        <f>IF('⚙️ SÉC MĂNG'!A111="","",'⚙️ SÉC MĂNG'!I111)</f>
        <v/>
      </c>
      <c r="E2155" s="37">
        <f>IF('⚙️ SÉC MĂNG'!A111="","",'⚙️ SÉC MĂNG'!J111)</f>
        <v/>
      </c>
      <c r="F2155" s="37">
        <f>IF('⚙️ SÉC MĂNG'!A111="","",'⚙️ SÉC MĂNG'!K111)</f>
        <v/>
      </c>
      <c r="G2155" s="37">
        <f>IF('⚙️ SÉC MĂNG'!A111="","",'⚙️ SÉC MĂNG'!L111)</f>
        <v/>
      </c>
      <c r="H2155" s="37">
        <f>IF('⚙️ SÉC MĂNG'!A111="","",'⚙️ SÉC MĂNG'!M111)</f>
        <v/>
      </c>
      <c r="I2155" s="37">
        <f>IF('⚙️ SÉC MĂNG'!A111="","",'⚙️ SÉC MĂNG'!N111)</f>
        <v/>
      </c>
      <c r="J2155">
        <f>IF('⚙️ SÉC MĂNG'!A111="","",'⚙️ SÉC MĂNG'!D111)</f>
        <v/>
      </c>
      <c r="L2155">
        <f>N(L2154)+IF(AND('🔎 TRA CỨU NHANH'!$C$2&lt;&gt;"",OR(ISNUMBER(SEARCH('🔎 TRA CỨU NHANH'!$C$2,$A2155)),ISNUMBER(SEARCH('🔎 TRA CỨU NHANH'!$C$2,$B2155)))),1,0)</f>
        <v/>
      </c>
      <c r="M2155">
        <f>IF(L2155&gt;N(L2154),L2155,"")</f>
        <v/>
      </c>
      <c r="N2155">
        <f>N(N2154)+IF(AND('💰 BÁO GIÁ'!$C$27&lt;&gt;"",OR(ISNUMBER(SEARCH('💰 BÁO GIÁ'!$C$27,$A2155)),ISNUMBER(SEARCH('💰 BÁO GIÁ'!$C$27,$B2155)))),1,0)</f>
        <v/>
      </c>
      <c r="O2155">
        <f>IF(N2155&gt;N(N2154),N2155,"")</f>
        <v/>
      </c>
    </row>
    <row r="2156">
      <c r="A2156">
        <f>IF('⚙️ SÉC MĂNG'!A112="","",'⚙️ SÉC MĂNG'!A112)</f>
        <v/>
      </c>
      <c r="B2156">
        <f>IF('⚙️ SÉC MĂNG'!A112="","",'⚙️ SÉC MĂNG'!R112)</f>
        <v/>
      </c>
      <c r="C2156">
        <f>IF('⚙️ SÉC MĂNG'!A112="","","Séc măng")</f>
        <v/>
      </c>
      <c r="D2156">
        <f>IF('⚙️ SÉC MĂNG'!A112="","",'⚙️ SÉC MĂNG'!I112)</f>
        <v/>
      </c>
      <c r="E2156" s="37">
        <f>IF('⚙️ SÉC MĂNG'!A112="","",'⚙️ SÉC MĂNG'!J112)</f>
        <v/>
      </c>
      <c r="F2156" s="37">
        <f>IF('⚙️ SÉC MĂNG'!A112="","",'⚙️ SÉC MĂNG'!K112)</f>
        <v/>
      </c>
      <c r="G2156" s="37">
        <f>IF('⚙️ SÉC MĂNG'!A112="","",'⚙️ SÉC MĂNG'!L112)</f>
        <v/>
      </c>
      <c r="H2156" s="37">
        <f>IF('⚙️ SÉC MĂNG'!A112="","",'⚙️ SÉC MĂNG'!M112)</f>
        <v/>
      </c>
      <c r="I2156" s="37">
        <f>IF('⚙️ SÉC MĂNG'!A112="","",'⚙️ SÉC MĂNG'!N112)</f>
        <v/>
      </c>
      <c r="J2156">
        <f>IF('⚙️ SÉC MĂNG'!A112="","",'⚙️ SÉC MĂNG'!D112)</f>
        <v/>
      </c>
      <c r="L2156">
        <f>N(L2155)+IF(AND('🔎 TRA CỨU NHANH'!$C$2&lt;&gt;"",OR(ISNUMBER(SEARCH('🔎 TRA CỨU NHANH'!$C$2,$A2156)),ISNUMBER(SEARCH('🔎 TRA CỨU NHANH'!$C$2,$B2156)))),1,0)</f>
        <v/>
      </c>
      <c r="M2156">
        <f>IF(L2156&gt;N(L2155),L2156,"")</f>
        <v/>
      </c>
      <c r="N2156">
        <f>N(N2155)+IF(AND('💰 BÁO GIÁ'!$C$27&lt;&gt;"",OR(ISNUMBER(SEARCH('💰 BÁO GIÁ'!$C$27,$A2156)),ISNUMBER(SEARCH('💰 BÁO GIÁ'!$C$27,$B2156)))),1,0)</f>
        <v/>
      </c>
      <c r="O2156">
        <f>IF(N2156&gt;N(N2155),N2156,"")</f>
        <v/>
      </c>
    </row>
    <row r="2157">
      <c r="A2157">
        <f>IF('⚙️ SÉC MĂNG'!A113="","",'⚙️ SÉC MĂNG'!A113)</f>
        <v/>
      </c>
      <c r="B2157">
        <f>IF('⚙️ SÉC MĂNG'!A113="","",'⚙️ SÉC MĂNG'!R113)</f>
        <v/>
      </c>
      <c r="C2157">
        <f>IF('⚙️ SÉC MĂNG'!A113="","","Séc măng")</f>
        <v/>
      </c>
      <c r="D2157">
        <f>IF('⚙️ SÉC MĂNG'!A113="","",'⚙️ SÉC MĂNG'!I113)</f>
        <v/>
      </c>
      <c r="E2157" s="37">
        <f>IF('⚙️ SÉC MĂNG'!A113="","",'⚙️ SÉC MĂNG'!J113)</f>
        <v/>
      </c>
      <c r="F2157" s="37">
        <f>IF('⚙️ SÉC MĂNG'!A113="","",'⚙️ SÉC MĂNG'!K113)</f>
        <v/>
      </c>
      <c r="G2157" s="37">
        <f>IF('⚙️ SÉC MĂNG'!A113="","",'⚙️ SÉC MĂNG'!L113)</f>
        <v/>
      </c>
      <c r="H2157" s="37">
        <f>IF('⚙️ SÉC MĂNG'!A113="","",'⚙️ SÉC MĂNG'!M113)</f>
        <v/>
      </c>
      <c r="I2157" s="37">
        <f>IF('⚙️ SÉC MĂNG'!A113="","",'⚙️ SÉC MĂNG'!N113)</f>
        <v/>
      </c>
      <c r="J2157">
        <f>IF('⚙️ SÉC MĂNG'!A113="","",'⚙️ SÉC MĂNG'!D113)</f>
        <v/>
      </c>
      <c r="L2157">
        <f>N(L2156)+IF(AND('🔎 TRA CỨU NHANH'!$C$2&lt;&gt;"",OR(ISNUMBER(SEARCH('🔎 TRA CỨU NHANH'!$C$2,$A2157)),ISNUMBER(SEARCH('🔎 TRA CỨU NHANH'!$C$2,$B2157)))),1,0)</f>
        <v/>
      </c>
      <c r="M2157">
        <f>IF(L2157&gt;N(L2156),L2157,"")</f>
        <v/>
      </c>
      <c r="N2157">
        <f>N(N2156)+IF(AND('💰 BÁO GIÁ'!$C$27&lt;&gt;"",OR(ISNUMBER(SEARCH('💰 BÁO GIÁ'!$C$27,$A2157)),ISNUMBER(SEARCH('💰 BÁO GIÁ'!$C$27,$B2157)))),1,0)</f>
        <v/>
      </c>
      <c r="O2157">
        <f>IF(N2157&gt;N(N2156),N2157,"")</f>
        <v/>
      </c>
    </row>
    <row r="2158">
      <c r="A2158">
        <f>IF('⚙️ SÉC MĂNG'!A114="","",'⚙️ SÉC MĂNG'!A114)</f>
        <v/>
      </c>
      <c r="B2158">
        <f>IF('⚙️ SÉC MĂNG'!A114="","",'⚙️ SÉC MĂNG'!R114)</f>
        <v/>
      </c>
      <c r="C2158">
        <f>IF('⚙️ SÉC MĂNG'!A114="","","Séc măng")</f>
        <v/>
      </c>
      <c r="D2158">
        <f>IF('⚙️ SÉC MĂNG'!A114="","",'⚙️ SÉC MĂNG'!I114)</f>
        <v/>
      </c>
      <c r="E2158" s="37">
        <f>IF('⚙️ SÉC MĂNG'!A114="","",'⚙️ SÉC MĂNG'!J114)</f>
        <v/>
      </c>
      <c r="F2158" s="37">
        <f>IF('⚙️ SÉC MĂNG'!A114="","",'⚙️ SÉC MĂNG'!K114)</f>
        <v/>
      </c>
      <c r="G2158" s="37">
        <f>IF('⚙️ SÉC MĂNG'!A114="","",'⚙️ SÉC MĂNG'!L114)</f>
        <v/>
      </c>
      <c r="H2158" s="37">
        <f>IF('⚙️ SÉC MĂNG'!A114="","",'⚙️ SÉC MĂNG'!M114)</f>
        <v/>
      </c>
      <c r="I2158" s="37">
        <f>IF('⚙️ SÉC MĂNG'!A114="","",'⚙️ SÉC MĂNG'!N114)</f>
        <v/>
      </c>
      <c r="J2158">
        <f>IF('⚙️ SÉC MĂNG'!A114="","",'⚙️ SÉC MĂNG'!D114)</f>
        <v/>
      </c>
      <c r="L2158">
        <f>N(L2157)+IF(AND('🔎 TRA CỨU NHANH'!$C$2&lt;&gt;"",OR(ISNUMBER(SEARCH('🔎 TRA CỨU NHANH'!$C$2,$A2158)),ISNUMBER(SEARCH('🔎 TRA CỨU NHANH'!$C$2,$B2158)))),1,0)</f>
        <v/>
      </c>
      <c r="M2158">
        <f>IF(L2158&gt;N(L2157),L2158,"")</f>
        <v/>
      </c>
      <c r="N2158">
        <f>N(N2157)+IF(AND('💰 BÁO GIÁ'!$C$27&lt;&gt;"",OR(ISNUMBER(SEARCH('💰 BÁO GIÁ'!$C$27,$A2158)),ISNUMBER(SEARCH('💰 BÁO GIÁ'!$C$27,$B2158)))),1,0)</f>
        <v/>
      </c>
      <c r="O2158">
        <f>IF(N2158&gt;N(N2157),N2158,"")</f>
        <v/>
      </c>
    </row>
    <row r="2159">
      <c r="A2159">
        <f>IF('⚙️ SÉC MĂNG'!A115="","",'⚙️ SÉC MĂNG'!A115)</f>
        <v/>
      </c>
      <c r="B2159">
        <f>IF('⚙️ SÉC MĂNG'!A115="","",'⚙️ SÉC MĂNG'!R115)</f>
        <v/>
      </c>
      <c r="C2159">
        <f>IF('⚙️ SÉC MĂNG'!A115="","","Séc măng")</f>
        <v/>
      </c>
      <c r="D2159">
        <f>IF('⚙️ SÉC MĂNG'!A115="","",'⚙️ SÉC MĂNG'!I115)</f>
        <v/>
      </c>
      <c r="E2159" s="37">
        <f>IF('⚙️ SÉC MĂNG'!A115="","",'⚙️ SÉC MĂNG'!J115)</f>
        <v/>
      </c>
      <c r="F2159" s="37">
        <f>IF('⚙️ SÉC MĂNG'!A115="","",'⚙️ SÉC MĂNG'!K115)</f>
        <v/>
      </c>
      <c r="G2159" s="37">
        <f>IF('⚙️ SÉC MĂNG'!A115="","",'⚙️ SÉC MĂNG'!L115)</f>
        <v/>
      </c>
      <c r="H2159" s="37">
        <f>IF('⚙️ SÉC MĂNG'!A115="","",'⚙️ SÉC MĂNG'!M115)</f>
        <v/>
      </c>
      <c r="I2159" s="37">
        <f>IF('⚙️ SÉC MĂNG'!A115="","",'⚙️ SÉC MĂNG'!N115)</f>
        <v/>
      </c>
      <c r="J2159">
        <f>IF('⚙️ SÉC MĂNG'!A115="","",'⚙️ SÉC MĂNG'!D115)</f>
        <v/>
      </c>
      <c r="L2159">
        <f>N(L2158)+IF(AND('🔎 TRA CỨU NHANH'!$C$2&lt;&gt;"",OR(ISNUMBER(SEARCH('🔎 TRA CỨU NHANH'!$C$2,$A2159)),ISNUMBER(SEARCH('🔎 TRA CỨU NHANH'!$C$2,$B2159)))),1,0)</f>
        <v/>
      </c>
      <c r="M2159">
        <f>IF(L2159&gt;N(L2158),L2159,"")</f>
        <v/>
      </c>
      <c r="N2159">
        <f>N(N2158)+IF(AND('💰 BÁO GIÁ'!$C$27&lt;&gt;"",OR(ISNUMBER(SEARCH('💰 BÁO GIÁ'!$C$27,$A2159)),ISNUMBER(SEARCH('💰 BÁO GIÁ'!$C$27,$B2159)))),1,0)</f>
        <v/>
      </c>
      <c r="O2159">
        <f>IF(N2159&gt;N(N2158),N2159,"")</f>
        <v/>
      </c>
    </row>
    <row r="2160">
      <c r="A2160">
        <f>IF('⚙️ SÉC MĂNG'!A116="","",'⚙️ SÉC MĂNG'!A116)</f>
        <v/>
      </c>
      <c r="B2160">
        <f>IF('⚙️ SÉC MĂNG'!A116="","",'⚙️ SÉC MĂNG'!R116)</f>
        <v/>
      </c>
      <c r="C2160">
        <f>IF('⚙️ SÉC MĂNG'!A116="","","Séc măng")</f>
        <v/>
      </c>
      <c r="D2160">
        <f>IF('⚙️ SÉC MĂNG'!A116="","",'⚙️ SÉC MĂNG'!I116)</f>
        <v/>
      </c>
      <c r="E2160" s="37">
        <f>IF('⚙️ SÉC MĂNG'!A116="","",'⚙️ SÉC MĂNG'!J116)</f>
        <v/>
      </c>
      <c r="F2160" s="37">
        <f>IF('⚙️ SÉC MĂNG'!A116="","",'⚙️ SÉC MĂNG'!K116)</f>
        <v/>
      </c>
      <c r="G2160" s="37">
        <f>IF('⚙️ SÉC MĂNG'!A116="","",'⚙️ SÉC MĂNG'!L116)</f>
        <v/>
      </c>
      <c r="H2160" s="37">
        <f>IF('⚙️ SÉC MĂNG'!A116="","",'⚙️ SÉC MĂNG'!M116)</f>
        <v/>
      </c>
      <c r="I2160" s="37">
        <f>IF('⚙️ SÉC MĂNG'!A116="","",'⚙️ SÉC MĂNG'!N116)</f>
        <v/>
      </c>
      <c r="J2160">
        <f>IF('⚙️ SÉC MĂNG'!A116="","",'⚙️ SÉC MĂNG'!D116)</f>
        <v/>
      </c>
      <c r="L2160">
        <f>N(L2159)+IF(AND('🔎 TRA CỨU NHANH'!$C$2&lt;&gt;"",OR(ISNUMBER(SEARCH('🔎 TRA CỨU NHANH'!$C$2,$A2160)),ISNUMBER(SEARCH('🔎 TRA CỨU NHANH'!$C$2,$B2160)))),1,0)</f>
        <v/>
      </c>
      <c r="M2160">
        <f>IF(L2160&gt;N(L2159),L2160,"")</f>
        <v/>
      </c>
      <c r="N2160">
        <f>N(N2159)+IF(AND('💰 BÁO GIÁ'!$C$27&lt;&gt;"",OR(ISNUMBER(SEARCH('💰 BÁO GIÁ'!$C$27,$A2160)),ISNUMBER(SEARCH('💰 BÁO GIÁ'!$C$27,$B2160)))),1,0)</f>
        <v/>
      </c>
      <c r="O2160">
        <f>IF(N2160&gt;N(N2159),N2160,"")</f>
        <v/>
      </c>
    </row>
    <row r="2161">
      <c r="A2161">
        <f>IF('⚙️ SÉC MĂNG'!A117="","",'⚙️ SÉC MĂNG'!A117)</f>
        <v/>
      </c>
      <c r="B2161">
        <f>IF('⚙️ SÉC MĂNG'!A117="","",'⚙️ SÉC MĂNG'!R117)</f>
        <v/>
      </c>
      <c r="C2161">
        <f>IF('⚙️ SÉC MĂNG'!A117="","","Séc măng")</f>
        <v/>
      </c>
      <c r="D2161">
        <f>IF('⚙️ SÉC MĂNG'!A117="","",'⚙️ SÉC MĂNG'!I117)</f>
        <v/>
      </c>
      <c r="E2161" s="37">
        <f>IF('⚙️ SÉC MĂNG'!A117="","",'⚙️ SÉC MĂNG'!J117)</f>
        <v/>
      </c>
      <c r="F2161" s="37">
        <f>IF('⚙️ SÉC MĂNG'!A117="","",'⚙️ SÉC MĂNG'!K117)</f>
        <v/>
      </c>
      <c r="G2161" s="37">
        <f>IF('⚙️ SÉC MĂNG'!A117="","",'⚙️ SÉC MĂNG'!L117)</f>
        <v/>
      </c>
      <c r="H2161" s="37">
        <f>IF('⚙️ SÉC MĂNG'!A117="","",'⚙️ SÉC MĂNG'!M117)</f>
        <v/>
      </c>
      <c r="I2161" s="37">
        <f>IF('⚙️ SÉC MĂNG'!A117="","",'⚙️ SÉC MĂNG'!N117)</f>
        <v/>
      </c>
      <c r="J2161">
        <f>IF('⚙️ SÉC MĂNG'!A117="","",'⚙️ SÉC MĂNG'!D117)</f>
        <v/>
      </c>
      <c r="L2161">
        <f>N(L2160)+IF(AND('🔎 TRA CỨU NHANH'!$C$2&lt;&gt;"",OR(ISNUMBER(SEARCH('🔎 TRA CỨU NHANH'!$C$2,$A2161)),ISNUMBER(SEARCH('🔎 TRA CỨU NHANH'!$C$2,$B2161)))),1,0)</f>
        <v/>
      </c>
      <c r="M2161">
        <f>IF(L2161&gt;N(L2160),L2161,"")</f>
        <v/>
      </c>
      <c r="N2161">
        <f>N(N2160)+IF(AND('💰 BÁO GIÁ'!$C$27&lt;&gt;"",OR(ISNUMBER(SEARCH('💰 BÁO GIÁ'!$C$27,$A2161)),ISNUMBER(SEARCH('💰 BÁO GIÁ'!$C$27,$B2161)))),1,0)</f>
        <v/>
      </c>
      <c r="O2161">
        <f>IF(N2161&gt;N(N2160),N2161,"")</f>
        <v/>
      </c>
    </row>
    <row r="2162">
      <c r="A2162">
        <f>IF('⚙️ SÉC MĂNG'!A118="","",'⚙️ SÉC MĂNG'!A118)</f>
        <v/>
      </c>
      <c r="B2162">
        <f>IF('⚙️ SÉC MĂNG'!A118="","",'⚙️ SÉC MĂNG'!R118)</f>
        <v/>
      </c>
      <c r="C2162">
        <f>IF('⚙️ SÉC MĂNG'!A118="","","Séc măng")</f>
        <v/>
      </c>
      <c r="D2162">
        <f>IF('⚙️ SÉC MĂNG'!A118="","",'⚙️ SÉC MĂNG'!I118)</f>
        <v/>
      </c>
      <c r="E2162" s="37">
        <f>IF('⚙️ SÉC MĂNG'!A118="","",'⚙️ SÉC MĂNG'!J118)</f>
        <v/>
      </c>
      <c r="F2162" s="37">
        <f>IF('⚙️ SÉC MĂNG'!A118="","",'⚙️ SÉC MĂNG'!K118)</f>
        <v/>
      </c>
      <c r="G2162" s="37">
        <f>IF('⚙️ SÉC MĂNG'!A118="","",'⚙️ SÉC MĂNG'!L118)</f>
        <v/>
      </c>
      <c r="H2162" s="37">
        <f>IF('⚙️ SÉC MĂNG'!A118="","",'⚙️ SÉC MĂNG'!M118)</f>
        <v/>
      </c>
      <c r="I2162" s="37">
        <f>IF('⚙️ SÉC MĂNG'!A118="","",'⚙️ SÉC MĂNG'!N118)</f>
        <v/>
      </c>
      <c r="J2162">
        <f>IF('⚙️ SÉC MĂNG'!A118="","",'⚙️ SÉC MĂNG'!D118)</f>
        <v/>
      </c>
      <c r="L2162">
        <f>N(L2161)+IF(AND('🔎 TRA CỨU NHANH'!$C$2&lt;&gt;"",OR(ISNUMBER(SEARCH('🔎 TRA CỨU NHANH'!$C$2,$A2162)),ISNUMBER(SEARCH('🔎 TRA CỨU NHANH'!$C$2,$B2162)))),1,0)</f>
        <v/>
      </c>
      <c r="M2162">
        <f>IF(L2162&gt;N(L2161),L2162,"")</f>
        <v/>
      </c>
      <c r="N2162">
        <f>N(N2161)+IF(AND('💰 BÁO GIÁ'!$C$27&lt;&gt;"",OR(ISNUMBER(SEARCH('💰 BÁO GIÁ'!$C$27,$A2162)),ISNUMBER(SEARCH('💰 BÁO GIÁ'!$C$27,$B2162)))),1,0)</f>
        <v/>
      </c>
      <c r="O2162">
        <f>IF(N2162&gt;N(N2161),N2162,"")</f>
        <v/>
      </c>
    </row>
    <row r="2163">
      <c r="A2163">
        <f>IF('⚙️ SÉC MĂNG'!A119="","",'⚙️ SÉC MĂNG'!A119)</f>
        <v/>
      </c>
      <c r="B2163">
        <f>IF('⚙️ SÉC MĂNG'!A119="","",'⚙️ SÉC MĂNG'!R119)</f>
        <v/>
      </c>
      <c r="C2163">
        <f>IF('⚙️ SÉC MĂNG'!A119="","","Séc măng")</f>
        <v/>
      </c>
      <c r="D2163">
        <f>IF('⚙️ SÉC MĂNG'!A119="","",'⚙️ SÉC MĂNG'!I119)</f>
        <v/>
      </c>
      <c r="E2163" s="37">
        <f>IF('⚙️ SÉC MĂNG'!A119="","",'⚙️ SÉC MĂNG'!J119)</f>
        <v/>
      </c>
      <c r="F2163" s="37">
        <f>IF('⚙️ SÉC MĂNG'!A119="","",'⚙️ SÉC MĂNG'!K119)</f>
        <v/>
      </c>
      <c r="G2163" s="37">
        <f>IF('⚙️ SÉC MĂNG'!A119="","",'⚙️ SÉC MĂNG'!L119)</f>
        <v/>
      </c>
      <c r="H2163" s="37">
        <f>IF('⚙️ SÉC MĂNG'!A119="","",'⚙️ SÉC MĂNG'!M119)</f>
        <v/>
      </c>
      <c r="I2163" s="37">
        <f>IF('⚙️ SÉC MĂNG'!A119="","",'⚙️ SÉC MĂNG'!N119)</f>
        <v/>
      </c>
      <c r="J2163">
        <f>IF('⚙️ SÉC MĂNG'!A119="","",'⚙️ SÉC MĂNG'!D119)</f>
        <v/>
      </c>
      <c r="L2163">
        <f>N(L2162)+IF(AND('🔎 TRA CỨU NHANH'!$C$2&lt;&gt;"",OR(ISNUMBER(SEARCH('🔎 TRA CỨU NHANH'!$C$2,$A2163)),ISNUMBER(SEARCH('🔎 TRA CỨU NHANH'!$C$2,$B2163)))),1,0)</f>
        <v/>
      </c>
      <c r="M2163">
        <f>IF(L2163&gt;N(L2162),L2163,"")</f>
        <v/>
      </c>
      <c r="N2163">
        <f>N(N2162)+IF(AND('💰 BÁO GIÁ'!$C$27&lt;&gt;"",OR(ISNUMBER(SEARCH('💰 BÁO GIÁ'!$C$27,$A2163)),ISNUMBER(SEARCH('💰 BÁO GIÁ'!$C$27,$B2163)))),1,0)</f>
        <v/>
      </c>
      <c r="O2163">
        <f>IF(N2163&gt;N(N2162),N2163,"")</f>
        <v/>
      </c>
    </row>
    <row r="2164">
      <c r="A2164">
        <f>IF('⚙️ SÉC MĂNG'!A120="","",'⚙️ SÉC MĂNG'!A120)</f>
        <v/>
      </c>
      <c r="B2164">
        <f>IF('⚙️ SÉC MĂNG'!A120="","",'⚙️ SÉC MĂNG'!R120)</f>
        <v/>
      </c>
      <c r="C2164">
        <f>IF('⚙️ SÉC MĂNG'!A120="","","Séc măng")</f>
        <v/>
      </c>
      <c r="D2164">
        <f>IF('⚙️ SÉC MĂNG'!A120="","",'⚙️ SÉC MĂNG'!I120)</f>
        <v/>
      </c>
      <c r="E2164" s="37">
        <f>IF('⚙️ SÉC MĂNG'!A120="","",'⚙️ SÉC MĂNG'!J120)</f>
        <v/>
      </c>
      <c r="F2164" s="37">
        <f>IF('⚙️ SÉC MĂNG'!A120="","",'⚙️ SÉC MĂNG'!K120)</f>
        <v/>
      </c>
      <c r="G2164" s="37">
        <f>IF('⚙️ SÉC MĂNG'!A120="","",'⚙️ SÉC MĂNG'!L120)</f>
        <v/>
      </c>
      <c r="H2164" s="37">
        <f>IF('⚙️ SÉC MĂNG'!A120="","",'⚙️ SÉC MĂNG'!M120)</f>
        <v/>
      </c>
      <c r="I2164" s="37">
        <f>IF('⚙️ SÉC MĂNG'!A120="","",'⚙️ SÉC MĂNG'!N120)</f>
        <v/>
      </c>
      <c r="J2164">
        <f>IF('⚙️ SÉC MĂNG'!A120="","",'⚙️ SÉC MĂNG'!D120)</f>
        <v/>
      </c>
      <c r="L2164">
        <f>N(L2163)+IF(AND('🔎 TRA CỨU NHANH'!$C$2&lt;&gt;"",OR(ISNUMBER(SEARCH('🔎 TRA CỨU NHANH'!$C$2,$A2164)),ISNUMBER(SEARCH('🔎 TRA CỨU NHANH'!$C$2,$B2164)))),1,0)</f>
        <v/>
      </c>
      <c r="M2164">
        <f>IF(L2164&gt;N(L2163),L2164,"")</f>
        <v/>
      </c>
      <c r="N2164">
        <f>N(N2163)+IF(AND('💰 BÁO GIÁ'!$C$27&lt;&gt;"",OR(ISNUMBER(SEARCH('💰 BÁO GIÁ'!$C$27,$A2164)),ISNUMBER(SEARCH('💰 BÁO GIÁ'!$C$27,$B2164)))),1,0)</f>
        <v/>
      </c>
      <c r="O2164">
        <f>IF(N2164&gt;N(N2163),N2164,"")</f>
        <v/>
      </c>
    </row>
    <row r="2165">
      <c r="A2165">
        <f>IF('⚙️ SÉC MĂNG'!A121="","",'⚙️ SÉC MĂNG'!A121)</f>
        <v/>
      </c>
      <c r="B2165">
        <f>IF('⚙️ SÉC MĂNG'!A121="","",'⚙️ SÉC MĂNG'!R121)</f>
        <v/>
      </c>
      <c r="C2165">
        <f>IF('⚙️ SÉC MĂNG'!A121="","","Séc măng")</f>
        <v/>
      </c>
      <c r="D2165">
        <f>IF('⚙️ SÉC MĂNG'!A121="","",'⚙️ SÉC MĂNG'!I121)</f>
        <v/>
      </c>
      <c r="E2165" s="37">
        <f>IF('⚙️ SÉC MĂNG'!A121="","",'⚙️ SÉC MĂNG'!J121)</f>
        <v/>
      </c>
      <c r="F2165" s="37">
        <f>IF('⚙️ SÉC MĂNG'!A121="","",'⚙️ SÉC MĂNG'!K121)</f>
        <v/>
      </c>
      <c r="G2165" s="37">
        <f>IF('⚙️ SÉC MĂNG'!A121="","",'⚙️ SÉC MĂNG'!L121)</f>
        <v/>
      </c>
      <c r="H2165" s="37">
        <f>IF('⚙️ SÉC MĂNG'!A121="","",'⚙️ SÉC MĂNG'!M121)</f>
        <v/>
      </c>
      <c r="I2165" s="37">
        <f>IF('⚙️ SÉC MĂNG'!A121="","",'⚙️ SÉC MĂNG'!N121)</f>
        <v/>
      </c>
      <c r="J2165">
        <f>IF('⚙️ SÉC MĂNG'!A121="","",'⚙️ SÉC MĂNG'!D121)</f>
        <v/>
      </c>
      <c r="L2165">
        <f>N(L2164)+IF(AND('🔎 TRA CỨU NHANH'!$C$2&lt;&gt;"",OR(ISNUMBER(SEARCH('🔎 TRA CỨU NHANH'!$C$2,$A2165)),ISNUMBER(SEARCH('🔎 TRA CỨU NHANH'!$C$2,$B2165)))),1,0)</f>
        <v/>
      </c>
      <c r="M2165">
        <f>IF(L2165&gt;N(L2164),L2165,"")</f>
        <v/>
      </c>
      <c r="N2165">
        <f>N(N2164)+IF(AND('💰 BÁO GIÁ'!$C$27&lt;&gt;"",OR(ISNUMBER(SEARCH('💰 BÁO GIÁ'!$C$27,$A2165)),ISNUMBER(SEARCH('💰 BÁO GIÁ'!$C$27,$B2165)))),1,0)</f>
        <v/>
      </c>
      <c r="O2165">
        <f>IF(N2165&gt;N(N2164),N2165,"")</f>
        <v/>
      </c>
    </row>
    <row r="2166">
      <c r="A2166">
        <f>IF('⚙️ SÉC MĂNG'!A122="","",'⚙️ SÉC MĂNG'!A122)</f>
        <v/>
      </c>
      <c r="B2166">
        <f>IF('⚙️ SÉC MĂNG'!A122="","",'⚙️ SÉC MĂNG'!R122)</f>
        <v/>
      </c>
      <c r="C2166">
        <f>IF('⚙️ SÉC MĂNG'!A122="","","Séc măng")</f>
        <v/>
      </c>
      <c r="D2166">
        <f>IF('⚙️ SÉC MĂNG'!A122="","",'⚙️ SÉC MĂNG'!I122)</f>
        <v/>
      </c>
      <c r="E2166" s="37">
        <f>IF('⚙️ SÉC MĂNG'!A122="","",'⚙️ SÉC MĂNG'!J122)</f>
        <v/>
      </c>
      <c r="F2166" s="37">
        <f>IF('⚙️ SÉC MĂNG'!A122="","",'⚙️ SÉC MĂNG'!K122)</f>
        <v/>
      </c>
      <c r="G2166" s="37">
        <f>IF('⚙️ SÉC MĂNG'!A122="","",'⚙️ SÉC MĂNG'!L122)</f>
        <v/>
      </c>
      <c r="H2166" s="37">
        <f>IF('⚙️ SÉC MĂNG'!A122="","",'⚙️ SÉC MĂNG'!M122)</f>
        <v/>
      </c>
      <c r="I2166" s="37">
        <f>IF('⚙️ SÉC MĂNG'!A122="","",'⚙️ SÉC MĂNG'!N122)</f>
        <v/>
      </c>
      <c r="J2166">
        <f>IF('⚙️ SÉC MĂNG'!A122="","",'⚙️ SÉC MĂNG'!D122)</f>
        <v/>
      </c>
      <c r="L2166">
        <f>N(L2165)+IF(AND('🔎 TRA CỨU NHANH'!$C$2&lt;&gt;"",OR(ISNUMBER(SEARCH('🔎 TRA CỨU NHANH'!$C$2,$A2166)),ISNUMBER(SEARCH('🔎 TRA CỨU NHANH'!$C$2,$B2166)))),1,0)</f>
        <v/>
      </c>
      <c r="M2166">
        <f>IF(L2166&gt;N(L2165),L2166,"")</f>
        <v/>
      </c>
      <c r="N2166">
        <f>N(N2165)+IF(AND('💰 BÁO GIÁ'!$C$27&lt;&gt;"",OR(ISNUMBER(SEARCH('💰 BÁO GIÁ'!$C$27,$A2166)),ISNUMBER(SEARCH('💰 BÁO GIÁ'!$C$27,$B2166)))),1,0)</f>
        <v/>
      </c>
      <c r="O2166">
        <f>IF(N2166&gt;N(N2165),N2166,"")</f>
        <v/>
      </c>
    </row>
    <row r="2167">
      <c r="A2167">
        <f>IF('⚙️ SÉC MĂNG'!A123="","",'⚙️ SÉC MĂNG'!A123)</f>
        <v/>
      </c>
      <c r="B2167">
        <f>IF('⚙️ SÉC MĂNG'!A123="","",'⚙️ SÉC MĂNG'!R123)</f>
        <v/>
      </c>
      <c r="C2167">
        <f>IF('⚙️ SÉC MĂNG'!A123="","","Séc măng")</f>
        <v/>
      </c>
      <c r="D2167">
        <f>IF('⚙️ SÉC MĂNG'!A123="","",'⚙️ SÉC MĂNG'!I123)</f>
        <v/>
      </c>
      <c r="E2167" s="37">
        <f>IF('⚙️ SÉC MĂNG'!A123="","",'⚙️ SÉC MĂNG'!J123)</f>
        <v/>
      </c>
      <c r="F2167" s="37">
        <f>IF('⚙️ SÉC MĂNG'!A123="","",'⚙️ SÉC MĂNG'!K123)</f>
        <v/>
      </c>
      <c r="G2167" s="37">
        <f>IF('⚙️ SÉC MĂNG'!A123="","",'⚙️ SÉC MĂNG'!L123)</f>
        <v/>
      </c>
      <c r="H2167" s="37">
        <f>IF('⚙️ SÉC MĂNG'!A123="","",'⚙️ SÉC MĂNG'!M123)</f>
        <v/>
      </c>
      <c r="I2167" s="37">
        <f>IF('⚙️ SÉC MĂNG'!A123="","",'⚙️ SÉC MĂNG'!N123)</f>
        <v/>
      </c>
      <c r="J2167">
        <f>IF('⚙️ SÉC MĂNG'!A123="","",'⚙️ SÉC MĂNG'!D123)</f>
        <v/>
      </c>
      <c r="L2167">
        <f>N(L2166)+IF(AND('🔎 TRA CỨU NHANH'!$C$2&lt;&gt;"",OR(ISNUMBER(SEARCH('🔎 TRA CỨU NHANH'!$C$2,$A2167)),ISNUMBER(SEARCH('🔎 TRA CỨU NHANH'!$C$2,$B2167)))),1,0)</f>
        <v/>
      </c>
      <c r="M2167">
        <f>IF(L2167&gt;N(L2166),L2167,"")</f>
        <v/>
      </c>
      <c r="N2167">
        <f>N(N2166)+IF(AND('💰 BÁO GIÁ'!$C$27&lt;&gt;"",OR(ISNUMBER(SEARCH('💰 BÁO GIÁ'!$C$27,$A2167)),ISNUMBER(SEARCH('💰 BÁO GIÁ'!$C$27,$B2167)))),1,0)</f>
        <v/>
      </c>
      <c r="O2167">
        <f>IF(N2167&gt;N(N2166),N2167,"")</f>
        <v/>
      </c>
    </row>
    <row r="2168">
      <c r="A2168">
        <f>IF('⚙️ SÉC MĂNG'!A124="","",'⚙️ SÉC MĂNG'!A124)</f>
        <v/>
      </c>
      <c r="B2168">
        <f>IF('⚙️ SÉC MĂNG'!A124="","",'⚙️ SÉC MĂNG'!R124)</f>
        <v/>
      </c>
      <c r="C2168">
        <f>IF('⚙️ SÉC MĂNG'!A124="","","Séc măng")</f>
        <v/>
      </c>
      <c r="D2168">
        <f>IF('⚙️ SÉC MĂNG'!A124="","",'⚙️ SÉC MĂNG'!I124)</f>
        <v/>
      </c>
      <c r="E2168" s="37">
        <f>IF('⚙️ SÉC MĂNG'!A124="","",'⚙️ SÉC MĂNG'!J124)</f>
        <v/>
      </c>
      <c r="F2168" s="37">
        <f>IF('⚙️ SÉC MĂNG'!A124="","",'⚙️ SÉC MĂNG'!K124)</f>
        <v/>
      </c>
      <c r="G2168" s="37">
        <f>IF('⚙️ SÉC MĂNG'!A124="","",'⚙️ SÉC MĂNG'!L124)</f>
        <v/>
      </c>
      <c r="H2168" s="37">
        <f>IF('⚙️ SÉC MĂNG'!A124="","",'⚙️ SÉC MĂNG'!M124)</f>
        <v/>
      </c>
      <c r="I2168" s="37">
        <f>IF('⚙️ SÉC MĂNG'!A124="","",'⚙️ SÉC MĂNG'!N124)</f>
        <v/>
      </c>
      <c r="J2168">
        <f>IF('⚙️ SÉC MĂNG'!A124="","",'⚙️ SÉC MĂNG'!D124)</f>
        <v/>
      </c>
      <c r="L2168">
        <f>N(L2167)+IF(AND('🔎 TRA CỨU NHANH'!$C$2&lt;&gt;"",OR(ISNUMBER(SEARCH('🔎 TRA CỨU NHANH'!$C$2,$A2168)),ISNUMBER(SEARCH('🔎 TRA CỨU NHANH'!$C$2,$B2168)))),1,0)</f>
        <v/>
      </c>
      <c r="M2168">
        <f>IF(L2168&gt;N(L2167),L2168,"")</f>
        <v/>
      </c>
      <c r="N2168">
        <f>N(N2167)+IF(AND('💰 BÁO GIÁ'!$C$27&lt;&gt;"",OR(ISNUMBER(SEARCH('💰 BÁO GIÁ'!$C$27,$A2168)),ISNUMBER(SEARCH('💰 BÁO GIÁ'!$C$27,$B2168)))),1,0)</f>
        <v/>
      </c>
      <c r="O2168">
        <f>IF(N2168&gt;N(N2167),N2168,"")</f>
        <v/>
      </c>
    </row>
    <row r="2169">
      <c r="A2169">
        <f>IF('⚙️ SÉC MĂNG'!A125="","",'⚙️ SÉC MĂNG'!A125)</f>
        <v/>
      </c>
      <c r="B2169">
        <f>IF('⚙️ SÉC MĂNG'!A125="","",'⚙️ SÉC MĂNG'!R125)</f>
        <v/>
      </c>
      <c r="C2169">
        <f>IF('⚙️ SÉC MĂNG'!A125="","","Séc măng")</f>
        <v/>
      </c>
      <c r="D2169">
        <f>IF('⚙️ SÉC MĂNG'!A125="","",'⚙️ SÉC MĂNG'!I125)</f>
        <v/>
      </c>
      <c r="E2169" s="37">
        <f>IF('⚙️ SÉC MĂNG'!A125="","",'⚙️ SÉC MĂNG'!J125)</f>
        <v/>
      </c>
      <c r="F2169" s="37">
        <f>IF('⚙️ SÉC MĂNG'!A125="","",'⚙️ SÉC MĂNG'!K125)</f>
        <v/>
      </c>
      <c r="G2169" s="37">
        <f>IF('⚙️ SÉC MĂNG'!A125="","",'⚙️ SÉC MĂNG'!L125)</f>
        <v/>
      </c>
      <c r="H2169" s="37">
        <f>IF('⚙️ SÉC MĂNG'!A125="","",'⚙️ SÉC MĂNG'!M125)</f>
        <v/>
      </c>
      <c r="I2169" s="37">
        <f>IF('⚙️ SÉC MĂNG'!A125="","",'⚙️ SÉC MĂNG'!N125)</f>
        <v/>
      </c>
      <c r="J2169">
        <f>IF('⚙️ SÉC MĂNG'!A125="","",'⚙️ SÉC MĂNG'!D125)</f>
        <v/>
      </c>
      <c r="L2169">
        <f>N(L2168)+IF(AND('🔎 TRA CỨU NHANH'!$C$2&lt;&gt;"",OR(ISNUMBER(SEARCH('🔎 TRA CỨU NHANH'!$C$2,$A2169)),ISNUMBER(SEARCH('🔎 TRA CỨU NHANH'!$C$2,$B2169)))),1,0)</f>
        <v/>
      </c>
      <c r="M2169">
        <f>IF(L2169&gt;N(L2168),L2169,"")</f>
        <v/>
      </c>
      <c r="N2169">
        <f>N(N2168)+IF(AND('💰 BÁO GIÁ'!$C$27&lt;&gt;"",OR(ISNUMBER(SEARCH('💰 BÁO GIÁ'!$C$27,$A2169)),ISNUMBER(SEARCH('💰 BÁO GIÁ'!$C$27,$B2169)))),1,0)</f>
        <v/>
      </c>
      <c r="O2169">
        <f>IF(N2169&gt;N(N2168),N2169,"")</f>
        <v/>
      </c>
    </row>
    <row r="2170">
      <c r="A2170">
        <f>IF('⚙️ SÉC MĂNG'!A126="","",'⚙️ SÉC MĂNG'!A126)</f>
        <v/>
      </c>
      <c r="B2170">
        <f>IF('⚙️ SÉC MĂNG'!A126="","",'⚙️ SÉC MĂNG'!R126)</f>
        <v/>
      </c>
      <c r="C2170">
        <f>IF('⚙️ SÉC MĂNG'!A126="","","Séc măng")</f>
        <v/>
      </c>
      <c r="D2170">
        <f>IF('⚙️ SÉC MĂNG'!A126="","",'⚙️ SÉC MĂNG'!I126)</f>
        <v/>
      </c>
      <c r="E2170" s="37">
        <f>IF('⚙️ SÉC MĂNG'!A126="","",'⚙️ SÉC MĂNG'!J126)</f>
        <v/>
      </c>
      <c r="F2170" s="37">
        <f>IF('⚙️ SÉC MĂNG'!A126="","",'⚙️ SÉC MĂNG'!K126)</f>
        <v/>
      </c>
      <c r="G2170" s="37">
        <f>IF('⚙️ SÉC MĂNG'!A126="","",'⚙️ SÉC MĂNG'!L126)</f>
        <v/>
      </c>
      <c r="H2170" s="37">
        <f>IF('⚙️ SÉC MĂNG'!A126="","",'⚙️ SÉC MĂNG'!M126)</f>
        <v/>
      </c>
      <c r="I2170" s="37">
        <f>IF('⚙️ SÉC MĂNG'!A126="","",'⚙️ SÉC MĂNG'!N126)</f>
        <v/>
      </c>
      <c r="J2170">
        <f>IF('⚙️ SÉC MĂNG'!A126="","",'⚙️ SÉC MĂNG'!D126)</f>
        <v/>
      </c>
      <c r="L2170">
        <f>N(L2169)+IF(AND('🔎 TRA CỨU NHANH'!$C$2&lt;&gt;"",OR(ISNUMBER(SEARCH('🔎 TRA CỨU NHANH'!$C$2,$A2170)),ISNUMBER(SEARCH('🔎 TRA CỨU NHANH'!$C$2,$B2170)))),1,0)</f>
        <v/>
      </c>
      <c r="M2170">
        <f>IF(L2170&gt;N(L2169),L2170,"")</f>
        <v/>
      </c>
      <c r="N2170">
        <f>N(N2169)+IF(AND('💰 BÁO GIÁ'!$C$27&lt;&gt;"",OR(ISNUMBER(SEARCH('💰 BÁO GIÁ'!$C$27,$A2170)),ISNUMBER(SEARCH('💰 BÁO GIÁ'!$C$27,$B2170)))),1,0)</f>
        <v/>
      </c>
      <c r="O2170">
        <f>IF(N2170&gt;N(N2169),N2170,"")</f>
        <v/>
      </c>
    </row>
    <row r="2171">
      <c r="A2171">
        <f>IF('⚙️ SÉC MĂNG'!A127="","",'⚙️ SÉC MĂNG'!A127)</f>
        <v/>
      </c>
      <c r="B2171">
        <f>IF('⚙️ SÉC MĂNG'!A127="","",'⚙️ SÉC MĂNG'!R127)</f>
        <v/>
      </c>
      <c r="C2171">
        <f>IF('⚙️ SÉC MĂNG'!A127="","","Séc măng")</f>
        <v/>
      </c>
      <c r="D2171">
        <f>IF('⚙️ SÉC MĂNG'!A127="","",'⚙️ SÉC MĂNG'!I127)</f>
        <v/>
      </c>
      <c r="E2171" s="37">
        <f>IF('⚙️ SÉC MĂNG'!A127="","",'⚙️ SÉC MĂNG'!J127)</f>
        <v/>
      </c>
      <c r="F2171" s="37">
        <f>IF('⚙️ SÉC MĂNG'!A127="","",'⚙️ SÉC MĂNG'!K127)</f>
        <v/>
      </c>
      <c r="G2171" s="37">
        <f>IF('⚙️ SÉC MĂNG'!A127="","",'⚙️ SÉC MĂNG'!L127)</f>
        <v/>
      </c>
      <c r="H2171" s="37">
        <f>IF('⚙️ SÉC MĂNG'!A127="","",'⚙️ SÉC MĂNG'!M127)</f>
        <v/>
      </c>
      <c r="I2171" s="37">
        <f>IF('⚙️ SÉC MĂNG'!A127="","",'⚙️ SÉC MĂNG'!N127)</f>
        <v/>
      </c>
      <c r="J2171">
        <f>IF('⚙️ SÉC MĂNG'!A127="","",'⚙️ SÉC MĂNG'!D127)</f>
        <v/>
      </c>
      <c r="L2171">
        <f>N(L2170)+IF(AND('🔎 TRA CỨU NHANH'!$C$2&lt;&gt;"",OR(ISNUMBER(SEARCH('🔎 TRA CỨU NHANH'!$C$2,$A2171)),ISNUMBER(SEARCH('🔎 TRA CỨU NHANH'!$C$2,$B2171)))),1,0)</f>
        <v/>
      </c>
      <c r="M2171">
        <f>IF(L2171&gt;N(L2170),L2171,"")</f>
        <v/>
      </c>
      <c r="N2171">
        <f>N(N2170)+IF(AND('💰 BÁO GIÁ'!$C$27&lt;&gt;"",OR(ISNUMBER(SEARCH('💰 BÁO GIÁ'!$C$27,$A2171)),ISNUMBER(SEARCH('💰 BÁO GIÁ'!$C$27,$B2171)))),1,0)</f>
        <v/>
      </c>
      <c r="O2171">
        <f>IF(N2171&gt;N(N2170),N2171,"")</f>
        <v/>
      </c>
    </row>
    <row r="2172">
      <c r="A2172">
        <f>IF('⚙️ SÉC MĂNG'!A128="","",'⚙️ SÉC MĂNG'!A128)</f>
        <v/>
      </c>
      <c r="B2172">
        <f>IF('⚙️ SÉC MĂNG'!A128="","",'⚙️ SÉC MĂNG'!R128)</f>
        <v/>
      </c>
      <c r="C2172">
        <f>IF('⚙️ SÉC MĂNG'!A128="","","Séc măng")</f>
        <v/>
      </c>
      <c r="D2172">
        <f>IF('⚙️ SÉC MĂNG'!A128="","",'⚙️ SÉC MĂNG'!I128)</f>
        <v/>
      </c>
      <c r="E2172" s="37">
        <f>IF('⚙️ SÉC MĂNG'!A128="","",'⚙️ SÉC MĂNG'!J128)</f>
        <v/>
      </c>
      <c r="F2172" s="37">
        <f>IF('⚙️ SÉC MĂNG'!A128="","",'⚙️ SÉC MĂNG'!K128)</f>
        <v/>
      </c>
      <c r="G2172" s="37">
        <f>IF('⚙️ SÉC MĂNG'!A128="","",'⚙️ SÉC MĂNG'!L128)</f>
        <v/>
      </c>
      <c r="H2172" s="37">
        <f>IF('⚙️ SÉC MĂNG'!A128="","",'⚙️ SÉC MĂNG'!M128)</f>
        <v/>
      </c>
      <c r="I2172" s="37">
        <f>IF('⚙️ SÉC MĂNG'!A128="","",'⚙️ SÉC MĂNG'!N128)</f>
        <v/>
      </c>
      <c r="J2172">
        <f>IF('⚙️ SÉC MĂNG'!A128="","",'⚙️ SÉC MĂNG'!D128)</f>
        <v/>
      </c>
      <c r="L2172">
        <f>N(L2171)+IF(AND('🔎 TRA CỨU NHANH'!$C$2&lt;&gt;"",OR(ISNUMBER(SEARCH('🔎 TRA CỨU NHANH'!$C$2,$A2172)),ISNUMBER(SEARCH('🔎 TRA CỨU NHANH'!$C$2,$B2172)))),1,0)</f>
        <v/>
      </c>
      <c r="M2172">
        <f>IF(L2172&gt;N(L2171),L2172,"")</f>
        <v/>
      </c>
      <c r="N2172">
        <f>N(N2171)+IF(AND('💰 BÁO GIÁ'!$C$27&lt;&gt;"",OR(ISNUMBER(SEARCH('💰 BÁO GIÁ'!$C$27,$A2172)),ISNUMBER(SEARCH('💰 BÁO GIÁ'!$C$27,$B2172)))),1,0)</f>
        <v/>
      </c>
      <c r="O2172">
        <f>IF(N2172&gt;N(N2171),N2172,"")</f>
        <v/>
      </c>
    </row>
    <row r="2173">
      <c r="A2173">
        <f>IF('⚙️ SÉC MĂNG'!A129="","",'⚙️ SÉC MĂNG'!A129)</f>
        <v/>
      </c>
      <c r="B2173">
        <f>IF('⚙️ SÉC MĂNG'!A129="","",'⚙️ SÉC MĂNG'!R129)</f>
        <v/>
      </c>
      <c r="C2173">
        <f>IF('⚙️ SÉC MĂNG'!A129="","","Séc măng")</f>
        <v/>
      </c>
      <c r="D2173">
        <f>IF('⚙️ SÉC MĂNG'!A129="","",'⚙️ SÉC MĂNG'!I129)</f>
        <v/>
      </c>
      <c r="E2173" s="37">
        <f>IF('⚙️ SÉC MĂNG'!A129="","",'⚙️ SÉC MĂNG'!J129)</f>
        <v/>
      </c>
      <c r="F2173" s="37">
        <f>IF('⚙️ SÉC MĂNG'!A129="","",'⚙️ SÉC MĂNG'!K129)</f>
        <v/>
      </c>
      <c r="G2173" s="37">
        <f>IF('⚙️ SÉC MĂNG'!A129="","",'⚙️ SÉC MĂNG'!L129)</f>
        <v/>
      </c>
      <c r="H2173" s="37">
        <f>IF('⚙️ SÉC MĂNG'!A129="","",'⚙️ SÉC MĂNG'!M129)</f>
        <v/>
      </c>
      <c r="I2173" s="37">
        <f>IF('⚙️ SÉC MĂNG'!A129="","",'⚙️ SÉC MĂNG'!N129)</f>
        <v/>
      </c>
      <c r="J2173">
        <f>IF('⚙️ SÉC MĂNG'!A129="","",'⚙️ SÉC MĂNG'!D129)</f>
        <v/>
      </c>
      <c r="L2173">
        <f>N(L2172)+IF(AND('🔎 TRA CỨU NHANH'!$C$2&lt;&gt;"",OR(ISNUMBER(SEARCH('🔎 TRA CỨU NHANH'!$C$2,$A2173)),ISNUMBER(SEARCH('🔎 TRA CỨU NHANH'!$C$2,$B2173)))),1,0)</f>
        <v/>
      </c>
      <c r="M2173">
        <f>IF(L2173&gt;N(L2172),L2173,"")</f>
        <v/>
      </c>
      <c r="N2173">
        <f>N(N2172)+IF(AND('💰 BÁO GIÁ'!$C$27&lt;&gt;"",OR(ISNUMBER(SEARCH('💰 BÁO GIÁ'!$C$27,$A2173)),ISNUMBER(SEARCH('💰 BÁO GIÁ'!$C$27,$B2173)))),1,0)</f>
        <v/>
      </c>
      <c r="O2173">
        <f>IF(N2173&gt;N(N2172),N2173,"")</f>
        <v/>
      </c>
    </row>
    <row r="2174">
      <c r="A2174">
        <f>IF('⚙️ SÉC MĂNG'!A130="","",'⚙️ SÉC MĂNG'!A130)</f>
        <v/>
      </c>
      <c r="B2174">
        <f>IF('⚙️ SÉC MĂNG'!A130="","",'⚙️ SÉC MĂNG'!R130)</f>
        <v/>
      </c>
      <c r="C2174">
        <f>IF('⚙️ SÉC MĂNG'!A130="","","Séc măng")</f>
        <v/>
      </c>
      <c r="D2174">
        <f>IF('⚙️ SÉC MĂNG'!A130="","",'⚙️ SÉC MĂNG'!I130)</f>
        <v/>
      </c>
      <c r="E2174" s="37">
        <f>IF('⚙️ SÉC MĂNG'!A130="","",'⚙️ SÉC MĂNG'!J130)</f>
        <v/>
      </c>
      <c r="F2174" s="37">
        <f>IF('⚙️ SÉC MĂNG'!A130="","",'⚙️ SÉC MĂNG'!K130)</f>
        <v/>
      </c>
      <c r="G2174" s="37">
        <f>IF('⚙️ SÉC MĂNG'!A130="","",'⚙️ SÉC MĂNG'!L130)</f>
        <v/>
      </c>
      <c r="H2174" s="37">
        <f>IF('⚙️ SÉC MĂNG'!A130="","",'⚙️ SÉC MĂNG'!M130)</f>
        <v/>
      </c>
      <c r="I2174" s="37">
        <f>IF('⚙️ SÉC MĂNG'!A130="","",'⚙️ SÉC MĂNG'!N130)</f>
        <v/>
      </c>
      <c r="J2174">
        <f>IF('⚙️ SÉC MĂNG'!A130="","",'⚙️ SÉC MĂNG'!D130)</f>
        <v/>
      </c>
      <c r="L2174">
        <f>N(L2173)+IF(AND('🔎 TRA CỨU NHANH'!$C$2&lt;&gt;"",OR(ISNUMBER(SEARCH('🔎 TRA CỨU NHANH'!$C$2,$A2174)),ISNUMBER(SEARCH('🔎 TRA CỨU NHANH'!$C$2,$B2174)))),1,0)</f>
        <v/>
      </c>
      <c r="M2174">
        <f>IF(L2174&gt;N(L2173),L2174,"")</f>
        <v/>
      </c>
      <c r="N2174">
        <f>N(N2173)+IF(AND('💰 BÁO GIÁ'!$C$27&lt;&gt;"",OR(ISNUMBER(SEARCH('💰 BÁO GIÁ'!$C$27,$A2174)),ISNUMBER(SEARCH('💰 BÁO GIÁ'!$C$27,$B2174)))),1,0)</f>
        <v/>
      </c>
      <c r="O2174">
        <f>IF(N2174&gt;N(N2173),N2174,"")</f>
        <v/>
      </c>
    </row>
    <row r="2175">
      <c r="A2175">
        <f>IF('⚙️ SÉC MĂNG'!A131="","",'⚙️ SÉC MĂNG'!A131)</f>
        <v/>
      </c>
      <c r="B2175">
        <f>IF('⚙️ SÉC MĂNG'!A131="","",'⚙️ SÉC MĂNG'!R131)</f>
        <v/>
      </c>
      <c r="C2175">
        <f>IF('⚙️ SÉC MĂNG'!A131="","","Séc măng")</f>
        <v/>
      </c>
      <c r="D2175">
        <f>IF('⚙️ SÉC MĂNG'!A131="","",'⚙️ SÉC MĂNG'!I131)</f>
        <v/>
      </c>
      <c r="E2175" s="37">
        <f>IF('⚙️ SÉC MĂNG'!A131="","",'⚙️ SÉC MĂNG'!J131)</f>
        <v/>
      </c>
      <c r="F2175" s="37">
        <f>IF('⚙️ SÉC MĂNG'!A131="","",'⚙️ SÉC MĂNG'!K131)</f>
        <v/>
      </c>
      <c r="G2175" s="37">
        <f>IF('⚙️ SÉC MĂNG'!A131="","",'⚙️ SÉC MĂNG'!L131)</f>
        <v/>
      </c>
      <c r="H2175" s="37">
        <f>IF('⚙️ SÉC MĂNG'!A131="","",'⚙️ SÉC MĂNG'!M131)</f>
        <v/>
      </c>
      <c r="I2175" s="37">
        <f>IF('⚙️ SÉC MĂNG'!A131="","",'⚙️ SÉC MĂNG'!N131)</f>
        <v/>
      </c>
      <c r="J2175">
        <f>IF('⚙️ SÉC MĂNG'!A131="","",'⚙️ SÉC MĂNG'!D131)</f>
        <v/>
      </c>
      <c r="L2175">
        <f>N(L2174)+IF(AND('🔎 TRA CỨU NHANH'!$C$2&lt;&gt;"",OR(ISNUMBER(SEARCH('🔎 TRA CỨU NHANH'!$C$2,$A2175)),ISNUMBER(SEARCH('🔎 TRA CỨU NHANH'!$C$2,$B2175)))),1,0)</f>
        <v/>
      </c>
      <c r="M2175">
        <f>IF(L2175&gt;N(L2174),L2175,"")</f>
        <v/>
      </c>
      <c r="N2175">
        <f>N(N2174)+IF(AND('💰 BÁO GIÁ'!$C$27&lt;&gt;"",OR(ISNUMBER(SEARCH('💰 BÁO GIÁ'!$C$27,$A2175)),ISNUMBER(SEARCH('💰 BÁO GIÁ'!$C$27,$B2175)))),1,0)</f>
        <v/>
      </c>
      <c r="O2175">
        <f>IF(N2175&gt;N(N2174),N2175,"")</f>
        <v/>
      </c>
    </row>
    <row r="2176">
      <c r="A2176">
        <f>IF('⚙️ SÉC MĂNG'!A132="","",'⚙️ SÉC MĂNG'!A132)</f>
        <v/>
      </c>
      <c r="B2176">
        <f>IF('⚙️ SÉC MĂNG'!A132="","",'⚙️ SÉC MĂNG'!R132)</f>
        <v/>
      </c>
      <c r="C2176">
        <f>IF('⚙️ SÉC MĂNG'!A132="","","Séc măng")</f>
        <v/>
      </c>
      <c r="D2176">
        <f>IF('⚙️ SÉC MĂNG'!A132="","",'⚙️ SÉC MĂNG'!I132)</f>
        <v/>
      </c>
      <c r="E2176" s="37">
        <f>IF('⚙️ SÉC MĂNG'!A132="","",'⚙️ SÉC MĂNG'!J132)</f>
        <v/>
      </c>
      <c r="F2176" s="37">
        <f>IF('⚙️ SÉC MĂNG'!A132="","",'⚙️ SÉC MĂNG'!K132)</f>
        <v/>
      </c>
      <c r="G2176" s="37">
        <f>IF('⚙️ SÉC MĂNG'!A132="","",'⚙️ SÉC MĂNG'!L132)</f>
        <v/>
      </c>
      <c r="H2176" s="37">
        <f>IF('⚙️ SÉC MĂNG'!A132="","",'⚙️ SÉC MĂNG'!M132)</f>
        <v/>
      </c>
      <c r="I2176" s="37">
        <f>IF('⚙️ SÉC MĂNG'!A132="","",'⚙️ SÉC MĂNG'!N132)</f>
        <v/>
      </c>
      <c r="J2176">
        <f>IF('⚙️ SÉC MĂNG'!A132="","",'⚙️ SÉC MĂNG'!D132)</f>
        <v/>
      </c>
      <c r="L2176">
        <f>N(L2175)+IF(AND('🔎 TRA CỨU NHANH'!$C$2&lt;&gt;"",OR(ISNUMBER(SEARCH('🔎 TRA CỨU NHANH'!$C$2,$A2176)),ISNUMBER(SEARCH('🔎 TRA CỨU NHANH'!$C$2,$B2176)))),1,0)</f>
        <v/>
      </c>
      <c r="M2176">
        <f>IF(L2176&gt;N(L2175),L2176,"")</f>
        <v/>
      </c>
      <c r="N2176">
        <f>N(N2175)+IF(AND('💰 BÁO GIÁ'!$C$27&lt;&gt;"",OR(ISNUMBER(SEARCH('💰 BÁO GIÁ'!$C$27,$A2176)),ISNUMBER(SEARCH('💰 BÁO GIÁ'!$C$27,$B2176)))),1,0)</f>
        <v/>
      </c>
      <c r="O2176">
        <f>IF(N2176&gt;N(N2175),N2176,"")</f>
        <v/>
      </c>
    </row>
    <row r="2177">
      <c r="A2177">
        <f>IF('⚙️ SÉC MĂNG'!A133="","",'⚙️ SÉC MĂNG'!A133)</f>
        <v/>
      </c>
      <c r="B2177">
        <f>IF('⚙️ SÉC MĂNG'!A133="","",'⚙️ SÉC MĂNG'!R133)</f>
        <v/>
      </c>
      <c r="C2177">
        <f>IF('⚙️ SÉC MĂNG'!A133="","","Séc măng")</f>
        <v/>
      </c>
      <c r="D2177">
        <f>IF('⚙️ SÉC MĂNG'!A133="","",'⚙️ SÉC MĂNG'!I133)</f>
        <v/>
      </c>
      <c r="E2177" s="37">
        <f>IF('⚙️ SÉC MĂNG'!A133="","",'⚙️ SÉC MĂNG'!J133)</f>
        <v/>
      </c>
      <c r="F2177" s="37">
        <f>IF('⚙️ SÉC MĂNG'!A133="","",'⚙️ SÉC MĂNG'!K133)</f>
        <v/>
      </c>
      <c r="G2177" s="37">
        <f>IF('⚙️ SÉC MĂNG'!A133="","",'⚙️ SÉC MĂNG'!L133)</f>
        <v/>
      </c>
      <c r="H2177" s="37">
        <f>IF('⚙️ SÉC MĂNG'!A133="","",'⚙️ SÉC MĂNG'!M133)</f>
        <v/>
      </c>
      <c r="I2177" s="37">
        <f>IF('⚙️ SÉC MĂNG'!A133="","",'⚙️ SÉC MĂNG'!N133)</f>
        <v/>
      </c>
      <c r="J2177">
        <f>IF('⚙️ SÉC MĂNG'!A133="","",'⚙️ SÉC MĂNG'!D133)</f>
        <v/>
      </c>
      <c r="L2177">
        <f>N(L2176)+IF(AND('🔎 TRA CỨU NHANH'!$C$2&lt;&gt;"",OR(ISNUMBER(SEARCH('🔎 TRA CỨU NHANH'!$C$2,$A2177)),ISNUMBER(SEARCH('🔎 TRA CỨU NHANH'!$C$2,$B2177)))),1,0)</f>
        <v/>
      </c>
      <c r="M2177">
        <f>IF(L2177&gt;N(L2176),L2177,"")</f>
        <v/>
      </c>
      <c r="N2177">
        <f>N(N2176)+IF(AND('💰 BÁO GIÁ'!$C$27&lt;&gt;"",OR(ISNUMBER(SEARCH('💰 BÁO GIÁ'!$C$27,$A2177)),ISNUMBER(SEARCH('💰 BÁO GIÁ'!$C$27,$B2177)))),1,0)</f>
        <v/>
      </c>
      <c r="O2177">
        <f>IF(N2177&gt;N(N2176),N2177,"")</f>
        <v/>
      </c>
    </row>
    <row r="2178">
      <c r="A2178">
        <f>IF('⚙️ SÉC MĂNG'!A134="","",'⚙️ SÉC MĂNG'!A134)</f>
        <v/>
      </c>
      <c r="B2178">
        <f>IF('⚙️ SÉC MĂNG'!A134="","",'⚙️ SÉC MĂNG'!R134)</f>
        <v/>
      </c>
      <c r="C2178">
        <f>IF('⚙️ SÉC MĂNG'!A134="","","Séc măng")</f>
        <v/>
      </c>
      <c r="D2178">
        <f>IF('⚙️ SÉC MĂNG'!A134="","",'⚙️ SÉC MĂNG'!I134)</f>
        <v/>
      </c>
      <c r="E2178" s="37">
        <f>IF('⚙️ SÉC MĂNG'!A134="","",'⚙️ SÉC MĂNG'!J134)</f>
        <v/>
      </c>
      <c r="F2178" s="37">
        <f>IF('⚙️ SÉC MĂNG'!A134="","",'⚙️ SÉC MĂNG'!K134)</f>
        <v/>
      </c>
      <c r="G2178" s="37">
        <f>IF('⚙️ SÉC MĂNG'!A134="","",'⚙️ SÉC MĂNG'!L134)</f>
        <v/>
      </c>
      <c r="H2178" s="37">
        <f>IF('⚙️ SÉC MĂNG'!A134="","",'⚙️ SÉC MĂNG'!M134)</f>
        <v/>
      </c>
      <c r="I2178" s="37">
        <f>IF('⚙️ SÉC MĂNG'!A134="","",'⚙️ SÉC MĂNG'!N134)</f>
        <v/>
      </c>
      <c r="J2178">
        <f>IF('⚙️ SÉC MĂNG'!A134="","",'⚙️ SÉC MĂNG'!D134)</f>
        <v/>
      </c>
      <c r="L2178">
        <f>N(L2177)+IF(AND('🔎 TRA CỨU NHANH'!$C$2&lt;&gt;"",OR(ISNUMBER(SEARCH('🔎 TRA CỨU NHANH'!$C$2,$A2178)),ISNUMBER(SEARCH('🔎 TRA CỨU NHANH'!$C$2,$B2178)))),1,0)</f>
        <v/>
      </c>
      <c r="M2178">
        <f>IF(L2178&gt;N(L2177),L2178,"")</f>
        <v/>
      </c>
      <c r="N2178">
        <f>N(N2177)+IF(AND('💰 BÁO GIÁ'!$C$27&lt;&gt;"",OR(ISNUMBER(SEARCH('💰 BÁO GIÁ'!$C$27,$A2178)),ISNUMBER(SEARCH('💰 BÁO GIÁ'!$C$27,$B2178)))),1,0)</f>
        <v/>
      </c>
      <c r="O2178">
        <f>IF(N2178&gt;N(N2177),N2178,"")</f>
        <v/>
      </c>
    </row>
    <row r="2179">
      <c r="A2179">
        <f>IF('⚙️ SÉC MĂNG'!A135="","",'⚙️ SÉC MĂNG'!A135)</f>
        <v/>
      </c>
      <c r="B2179">
        <f>IF('⚙️ SÉC MĂNG'!A135="","",'⚙️ SÉC MĂNG'!R135)</f>
        <v/>
      </c>
      <c r="C2179">
        <f>IF('⚙️ SÉC MĂNG'!A135="","","Séc măng")</f>
        <v/>
      </c>
      <c r="D2179">
        <f>IF('⚙️ SÉC MĂNG'!A135="","",'⚙️ SÉC MĂNG'!I135)</f>
        <v/>
      </c>
      <c r="E2179" s="37">
        <f>IF('⚙️ SÉC MĂNG'!A135="","",'⚙️ SÉC MĂNG'!J135)</f>
        <v/>
      </c>
      <c r="F2179" s="37">
        <f>IF('⚙️ SÉC MĂNG'!A135="","",'⚙️ SÉC MĂNG'!K135)</f>
        <v/>
      </c>
      <c r="G2179" s="37">
        <f>IF('⚙️ SÉC MĂNG'!A135="","",'⚙️ SÉC MĂNG'!L135)</f>
        <v/>
      </c>
      <c r="H2179" s="37">
        <f>IF('⚙️ SÉC MĂNG'!A135="","",'⚙️ SÉC MĂNG'!M135)</f>
        <v/>
      </c>
      <c r="I2179" s="37">
        <f>IF('⚙️ SÉC MĂNG'!A135="","",'⚙️ SÉC MĂNG'!N135)</f>
        <v/>
      </c>
      <c r="J2179">
        <f>IF('⚙️ SÉC MĂNG'!A135="","",'⚙️ SÉC MĂNG'!D135)</f>
        <v/>
      </c>
      <c r="L2179">
        <f>N(L2178)+IF(AND('🔎 TRA CỨU NHANH'!$C$2&lt;&gt;"",OR(ISNUMBER(SEARCH('🔎 TRA CỨU NHANH'!$C$2,$A2179)),ISNUMBER(SEARCH('🔎 TRA CỨU NHANH'!$C$2,$B2179)))),1,0)</f>
        <v/>
      </c>
      <c r="M2179">
        <f>IF(L2179&gt;N(L2178),L2179,"")</f>
        <v/>
      </c>
      <c r="N2179">
        <f>N(N2178)+IF(AND('💰 BÁO GIÁ'!$C$27&lt;&gt;"",OR(ISNUMBER(SEARCH('💰 BÁO GIÁ'!$C$27,$A2179)),ISNUMBER(SEARCH('💰 BÁO GIÁ'!$C$27,$B2179)))),1,0)</f>
        <v/>
      </c>
      <c r="O2179">
        <f>IF(N2179&gt;N(N2178),N2179,"")</f>
        <v/>
      </c>
    </row>
    <row r="2180">
      <c r="A2180">
        <f>IF('⚙️ SÉC MĂNG'!A136="","",'⚙️ SÉC MĂNG'!A136)</f>
        <v/>
      </c>
      <c r="B2180">
        <f>IF('⚙️ SÉC MĂNG'!A136="","",'⚙️ SÉC MĂNG'!R136)</f>
        <v/>
      </c>
      <c r="C2180">
        <f>IF('⚙️ SÉC MĂNG'!A136="","","Séc măng")</f>
        <v/>
      </c>
      <c r="D2180">
        <f>IF('⚙️ SÉC MĂNG'!A136="","",'⚙️ SÉC MĂNG'!I136)</f>
        <v/>
      </c>
      <c r="E2180" s="37">
        <f>IF('⚙️ SÉC MĂNG'!A136="","",'⚙️ SÉC MĂNG'!J136)</f>
        <v/>
      </c>
      <c r="F2180" s="37">
        <f>IF('⚙️ SÉC MĂNG'!A136="","",'⚙️ SÉC MĂNG'!K136)</f>
        <v/>
      </c>
      <c r="G2180" s="37">
        <f>IF('⚙️ SÉC MĂNG'!A136="","",'⚙️ SÉC MĂNG'!L136)</f>
        <v/>
      </c>
      <c r="H2180" s="37">
        <f>IF('⚙️ SÉC MĂNG'!A136="","",'⚙️ SÉC MĂNG'!M136)</f>
        <v/>
      </c>
      <c r="I2180" s="37">
        <f>IF('⚙️ SÉC MĂNG'!A136="","",'⚙️ SÉC MĂNG'!N136)</f>
        <v/>
      </c>
      <c r="J2180">
        <f>IF('⚙️ SÉC MĂNG'!A136="","",'⚙️ SÉC MĂNG'!D136)</f>
        <v/>
      </c>
      <c r="L2180">
        <f>N(L2179)+IF(AND('🔎 TRA CỨU NHANH'!$C$2&lt;&gt;"",OR(ISNUMBER(SEARCH('🔎 TRA CỨU NHANH'!$C$2,$A2180)),ISNUMBER(SEARCH('🔎 TRA CỨU NHANH'!$C$2,$B2180)))),1,0)</f>
        <v/>
      </c>
      <c r="M2180">
        <f>IF(L2180&gt;N(L2179),L2180,"")</f>
        <v/>
      </c>
      <c r="N2180">
        <f>N(N2179)+IF(AND('💰 BÁO GIÁ'!$C$27&lt;&gt;"",OR(ISNUMBER(SEARCH('💰 BÁO GIÁ'!$C$27,$A2180)),ISNUMBER(SEARCH('💰 BÁO GIÁ'!$C$27,$B2180)))),1,0)</f>
        <v/>
      </c>
      <c r="O2180">
        <f>IF(N2180&gt;N(N2179),N2180,"")</f>
        <v/>
      </c>
    </row>
    <row r="2181">
      <c r="A2181">
        <f>IF('⚙️ SÉC MĂNG'!A137="","",'⚙️ SÉC MĂNG'!A137)</f>
        <v/>
      </c>
      <c r="B2181">
        <f>IF('⚙️ SÉC MĂNG'!A137="","",'⚙️ SÉC MĂNG'!R137)</f>
        <v/>
      </c>
      <c r="C2181">
        <f>IF('⚙️ SÉC MĂNG'!A137="","","Séc măng")</f>
        <v/>
      </c>
      <c r="D2181">
        <f>IF('⚙️ SÉC MĂNG'!A137="","",'⚙️ SÉC MĂNG'!I137)</f>
        <v/>
      </c>
      <c r="E2181" s="37">
        <f>IF('⚙️ SÉC MĂNG'!A137="","",'⚙️ SÉC MĂNG'!J137)</f>
        <v/>
      </c>
      <c r="F2181" s="37">
        <f>IF('⚙️ SÉC MĂNG'!A137="","",'⚙️ SÉC MĂNG'!K137)</f>
        <v/>
      </c>
      <c r="G2181" s="37">
        <f>IF('⚙️ SÉC MĂNG'!A137="","",'⚙️ SÉC MĂNG'!L137)</f>
        <v/>
      </c>
      <c r="H2181" s="37">
        <f>IF('⚙️ SÉC MĂNG'!A137="","",'⚙️ SÉC MĂNG'!M137)</f>
        <v/>
      </c>
      <c r="I2181" s="37">
        <f>IF('⚙️ SÉC MĂNG'!A137="","",'⚙️ SÉC MĂNG'!N137)</f>
        <v/>
      </c>
      <c r="J2181">
        <f>IF('⚙️ SÉC MĂNG'!A137="","",'⚙️ SÉC MĂNG'!D137)</f>
        <v/>
      </c>
      <c r="L2181">
        <f>N(L2180)+IF(AND('🔎 TRA CỨU NHANH'!$C$2&lt;&gt;"",OR(ISNUMBER(SEARCH('🔎 TRA CỨU NHANH'!$C$2,$A2181)),ISNUMBER(SEARCH('🔎 TRA CỨU NHANH'!$C$2,$B2181)))),1,0)</f>
        <v/>
      </c>
      <c r="M2181">
        <f>IF(L2181&gt;N(L2180),L2181,"")</f>
        <v/>
      </c>
      <c r="N2181">
        <f>N(N2180)+IF(AND('💰 BÁO GIÁ'!$C$27&lt;&gt;"",OR(ISNUMBER(SEARCH('💰 BÁO GIÁ'!$C$27,$A2181)),ISNUMBER(SEARCH('💰 BÁO GIÁ'!$C$27,$B2181)))),1,0)</f>
        <v/>
      </c>
      <c r="O2181">
        <f>IF(N2181&gt;N(N2180),N2181,"")</f>
        <v/>
      </c>
    </row>
    <row r="2182">
      <c r="A2182">
        <f>IF('⚙️ SÉC MĂNG'!A138="","",'⚙️ SÉC MĂNG'!A138)</f>
        <v/>
      </c>
      <c r="B2182">
        <f>IF('⚙️ SÉC MĂNG'!A138="","",'⚙️ SÉC MĂNG'!R138)</f>
        <v/>
      </c>
      <c r="C2182">
        <f>IF('⚙️ SÉC MĂNG'!A138="","","Séc măng")</f>
        <v/>
      </c>
      <c r="D2182">
        <f>IF('⚙️ SÉC MĂNG'!A138="","",'⚙️ SÉC MĂNG'!I138)</f>
        <v/>
      </c>
      <c r="E2182" s="37">
        <f>IF('⚙️ SÉC MĂNG'!A138="","",'⚙️ SÉC MĂNG'!J138)</f>
        <v/>
      </c>
      <c r="F2182" s="37">
        <f>IF('⚙️ SÉC MĂNG'!A138="","",'⚙️ SÉC MĂNG'!K138)</f>
        <v/>
      </c>
      <c r="G2182" s="37">
        <f>IF('⚙️ SÉC MĂNG'!A138="","",'⚙️ SÉC MĂNG'!L138)</f>
        <v/>
      </c>
      <c r="H2182" s="37">
        <f>IF('⚙️ SÉC MĂNG'!A138="","",'⚙️ SÉC MĂNG'!M138)</f>
        <v/>
      </c>
      <c r="I2182" s="37">
        <f>IF('⚙️ SÉC MĂNG'!A138="","",'⚙️ SÉC MĂNG'!N138)</f>
        <v/>
      </c>
      <c r="J2182">
        <f>IF('⚙️ SÉC MĂNG'!A138="","",'⚙️ SÉC MĂNG'!D138)</f>
        <v/>
      </c>
      <c r="L2182">
        <f>N(L2181)+IF(AND('🔎 TRA CỨU NHANH'!$C$2&lt;&gt;"",OR(ISNUMBER(SEARCH('🔎 TRA CỨU NHANH'!$C$2,$A2182)),ISNUMBER(SEARCH('🔎 TRA CỨU NHANH'!$C$2,$B2182)))),1,0)</f>
        <v/>
      </c>
      <c r="M2182">
        <f>IF(L2182&gt;N(L2181),L2182,"")</f>
        <v/>
      </c>
      <c r="N2182">
        <f>N(N2181)+IF(AND('💰 BÁO GIÁ'!$C$27&lt;&gt;"",OR(ISNUMBER(SEARCH('💰 BÁO GIÁ'!$C$27,$A2182)),ISNUMBER(SEARCH('💰 BÁO GIÁ'!$C$27,$B2182)))),1,0)</f>
        <v/>
      </c>
      <c r="O2182">
        <f>IF(N2182&gt;N(N2181),N2182,"")</f>
        <v/>
      </c>
    </row>
    <row r="2183">
      <c r="A2183">
        <f>IF('⚙️ SÉC MĂNG'!A139="","",'⚙️ SÉC MĂNG'!A139)</f>
        <v/>
      </c>
      <c r="B2183">
        <f>IF('⚙️ SÉC MĂNG'!A139="","",'⚙️ SÉC MĂNG'!R139)</f>
        <v/>
      </c>
      <c r="C2183">
        <f>IF('⚙️ SÉC MĂNG'!A139="","","Séc măng")</f>
        <v/>
      </c>
      <c r="D2183">
        <f>IF('⚙️ SÉC MĂNG'!A139="","",'⚙️ SÉC MĂNG'!I139)</f>
        <v/>
      </c>
      <c r="E2183" s="37">
        <f>IF('⚙️ SÉC MĂNG'!A139="","",'⚙️ SÉC MĂNG'!J139)</f>
        <v/>
      </c>
      <c r="F2183" s="37">
        <f>IF('⚙️ SÉC MĂNG'!A139="","",'⚙️ SÉC MĂNG'!K139)</f>
        <v/>
      </c>
      <c r="G2183" s="37">
        <f>IF('⚙️ SÉC MĂNG'!A139="","",'⚙️ SÉC MĂNG'!L139)</f>
        <v/>
      </c>
      <c r="H2183" s="37">
        <f>IF('⚙️ SÉC MĂNG'!A139="","",'⚙️ SÉC MĂNG'!M139)</f>
        <v/>
      </c>
      <c r="I2183" s="37">
        <f>IF('⚙️ SÉC MĂNG'!A139="","",'⚙️ SÉC MĂNG'!N139)</f>
        <v/>
      </c>
      <c r="J2183">
        <f>IF('⚙️ SÉC MĂNG'!A139="","",'⚙️ SÉC MĂNG'!D139)</f>
        <v/>
      </c>
      <c r="L2183">
        <f>N(L2182)+IF(AND('🔎 TRA CỨU NHANH'!$C$2&lt;&gt;"",OR(ISNUMBER(SEARCH('🔎 TRA CỨU NHANH'!$C$2,$A2183)),ISNUMBER(SEARCH('🔎 TRA CỨU NHANH'!$C$2,$B2183)))),1,0)</f>
        <v/>
      </c>
      <c r="M2183">
        <f>IF(L2183&gt;N(L2182),L2183,"")</f>
        <v/>
      </c>
      <c r="N2183">
        <f>N(N2182)+IF(AND('💰 BÁO GIÁ'!$C$27&lt;&gt;"",OR(ISNUMBER(SEARCH('💰 BÁO GIÁ'!$C$27,$A2183)),ISNUMBER(SEARCH('💰 BÁO GIÁ'!$C$27,$B2183)))),1,0)</f>
        <v/>
      </c>
      <c r="O2183">
        <f>IF(N2183&gt;N(N2182),N2183,"")</f>
        <v/>
      </c>
    </row>
    <row r="2184">
      <c r="A2184">
        <f>IF('⚙️ SÉC MĂNG'!A140="","",'⚙️ SÉC MĂNG'!A140)</f>
        <v/>
      </c>
      <c r="B2184">
        <f>IF('⚙️ SÉC MĂNG'!A140="","",'⚙️ SÉC MĂNG'!R140)</f>
        <v/>
      </c>
      <c r="C2184">
        <f>IF('⚙️ SÉC MĂNG'!A140="","","Séc măng")</f>
        <v/>
      </c>
      <c r="D2184">
        <f>IF('⚙️ SÉC MĂNG'!A140="","",'⚙️ SÉC MĂNG'!I140)</f>
        <v/>
      </c>
      <c r="E2184" s="37">
        <f>IF('⚙️ SÉC MĂNG'!A140="","",'⚙️ SÉC MĂNG'!J140)</f>
        <v/>
      </c>
      <c r="F2184" s="37">
        <f>IF('⚙️ SÉC MĂNG'!A140="","",'⚙️ SÉC MĂNG'!K140)</f>
        <v/>
      </c>
      <c r="G2184" s="37">
        <f>IF('⚙️ SÉC MĂNG'!A140="","",'⚙️ SÉC MĂNG'!L140)</f>
        <v/>
      </c>
      <c r="H2184" s="37">
        <f>IF('⚙️ SÉC MĂNG'!A140="","",'⚙️ SÉC MĂNG'!M140)</f>
        <v/>
      </c>
      <c r="I2184" s="37">
        <f>IF('⚙️ SÉC MĂNG'!A140="","",'⚙️ SÉC MĂNG'!N140)</f>
        <v/>
      </c>
      <c r="J2184">
        <f>IF('⚙️ SÉC MĂNG'!A140="","",'⚙️ SÉC MĂNG'!D140)</f>
        <v/>
      </c>
      <c r="L2184">
        <f>N(L2183)+IF(AND('🔎 TRA CỨU NHANH'!$C$2&lt;&gt;"",OR(ISNUMBER(SEARCH('🔎 TRA CỨU NHANH'!$C$2,$A2184)),ISNUMBER(SEARCH('🔎 TRA CỨU NHANH'!$C$2,$B2184)))),1,0)</f>
        <v/>
      </c>
      <c r="M2184">
        <f>IF(L2184&gt;N(L2183),L2184,"")</f>
        <v/>
      </c>
      <c r="N2184">
        <f>N(N2183)+IF(AND('💰 BÁO GIÁ'!$C$27&lt;&gt;"",OR(ISNUMBER(SEARCH('💰 BÁO GIÁ'!$C$27,$A2184)),ISNUMBER(SEARCH('💰 BÁO GIÁ'!$C$27,$B2184)))),1,0)</f>
        <v/>
      </c>
      <c r="O2184">
        <f>IF(N2184&gt;N(N2183),N2184,"")</f>
        <v/>
      </c>
    </row>
    <row r="2185">
      <c r="A2185">
        <f>IF('⚙️ SÉC MĂNG'!A141="","",'⚙️ SÉC MĂNG'!A141)</f>
        <v/>
      </c>
      <c r="B2185">
        <f>IF('⚙️ SÉC MĂNG'!A141="","",'⚙️ SÉC MĂNG'!R141)</f>
        <v/>
      </c>
      <c r="C2185">
        <f>IF('⚙️ SÉC MĂNG'!A141="","","Séc măng")</f>
        <v/>
      </c>
      <c r="D2185">
        <f>IF('⚙️ SÉC MĂNG'!A141="","",'⚙️ SÉC MĂNG'!I141)</f>
        <v/>
      </c>
      <c r="E2185">
        <f>IF('⚙️ SÉC MĂNG'!A141="","",'⚙️ SÉC MĂNG'!J141)</f>
        <v/>
      </c>
      <c r="F2185">
        <f>IF('⚙️ SÉC MĂNG'!A141="","",'⚙️ SÉC MĂNG'!K141)</f>
        <v/>
      </c>
      <c r="G2185">
        <f>IF('⚙️ SÉC MĂNG'!A141="","",'⚙️ SÉC MĂNG'!L141)</f>
        <v/>
      </c>
      <c r="H2185">
        <f>IF('⚙️ SÉC MĂNG'!A141="","",'⚙️ SÉC MĂNG'!M141)</f>
        <v/>
      </c>
      <c r="I2185">
        <f>IF('⚙️ SÉC MĂNG'!A141="","",'⚙️ SÉC MĂNG'!N141)</f>
        <v/>
      </c>
      <c r="J2185">
        <f>IF('⚙️ SÉC MĂNG'!A141="","",'⚙️ SÉC MĂNG'!D141)</f>
        <v/>
      </c>
      <c r="L2185">
        <f>N(L2184)+IF(AND('🔎 TRA CỨU NHANH'!$C$2&lt;&gt;"",OR(ISNUMBER(SEARCH('🔎 TRA CỨU NHANH'!$C$2,$A2185)),ISNUMBER(SEARCH('🔎 TRA CỨU NHANH'!$C$2,$B2185)))),1,0)</f>
        <v/>
      </c>
      <c r="M2185">
        <f>IF(L2185&gt;N(L2184),L2185,"")</f>
        <v/>
      </c>
      <c r="N2185">
        <f>N(N2184)+IF(AND('💰 BÁO GIÁ'!$C$27&lt;&gt;"",OR(ISNUMBER(SEARCH('💰 BÁO GIÁ'!$C$27,$A2185)),ISNUMBER(SEARCH('💰 BÁO GIÁ'!$C$27,$B2185)))),1,0)</f>
        <v/>
      </c>
      <c r="O2185">
        <f>IF(N2185&gt;N(N2184),N2185,"")</f>
        <v/>
      </c>
    </row>
    <row r="2186">
      <c r="A2186">
        <f>IF('⚙️ SÉC MĂNG'!A142="","",'⚙️ SÉC MĂNG'!A142)</f>
        <v/>
      </c>
      <c r="B2186">
        <f>IF('⚙️ SÉC MĂNG'!A142="","",'⚙️ SÉC MĂNG'!R142)</f>
        <v/>
      </c>
      <c r="C2186">
        <f>IF('⚙️ SÉC MĂNG'!A142="","","Séc măng")</f>
        <v/>
      </c>
      <c r="D2186">
        <f>IF('⚙️ SÉC MĂNG'!A142="","",'⚙️ SÉC MĂNG'!I142)</f>
        <v/>
      </c>
      <c r="E2186" s="37">
        <f>IF('⚙️ SÉC MĂNG'!A142="","",'⚙️ SÉC MĂNG'!J142)</f>
        <v/>
      </c>
      <c r="F2186" s="37">
        <f>IF('⚙️ SÉC MĂNG'!A142="","",'⚙️ SÉC MĂNG'!K142)</f>
        <v/>
      </c>
      <c r="G2186" s="37">
        <f>IF('⚙️ SÉC MĂNG'!A142="","",'⚙️ SÉC MĂNG'!L142)</f>
        <v/>
      </c>
      <c r="H2186" s="37">
        <f>IF('⚙️ SÉC MĂNG'!A142="","",'⚙️ SÉC MĂNG'!M142)</f>
        <v/>
      </c>
      <c r="I2186" s="37">
        <f>IF('⚙️ SÉC MĂNG'!A142="","",'⚙️ SÉC MĂNG'!N142)</f>
        <v/>
      </c>
      <c r="J2186">
        <f>IF('⚙️ SÉC MĂNG'!A142="","",'⚙️ SÉC MĂNG'!D142)</f>
        <v/>
      </c>
      <c r="L2186">
        <f>N(L2185)+IF(AND('🔎 TRA CỨU NHANH'!$C$2&lt;&gt;"",OR(ISNUMBER(SEARCH('🔎 TRA CỨU NHANH'!$C$2,$A2186)),ISNUMBER(SEARCH('🔎 TRA CỨU NHANH'!$C$2,$B2186)))),1,0)</f>
        <v/>
      </c>
      <c r="M2186">
        <f>IF(L2186&gt;N(L2185),L2186,"")</f>
        <v/>
      </c>
      <c r="N2186">
        <f>N(N2185)+IF(AND('💰 BÁO GIÁ'!$C$27&lt;&gt;"",OR(ISNUMBER(SEARCH('💰 BÁO GIÁ'!$C$27,$A2186)),ISNUMBER(SEARCH('💰 BÁO GIÁ'!$C$27,$B2186)))),1,0)</f>
        <v/>
      </c>
      <c r="O2186">
        <f>IF(N2186&gt;N(N2185),N2186,"")</f>
        <v/>
      </c>
    </row>
    <row r="2187">
      <c r="A2187">
        <f>IF('⚙️ SÉC MĂNG'!A143="","",'⚙️ SÉC MĂNG'!A143)</f>
        <v/>
      </c>
      <c r="B2187">
        <f>IF('⚙️ SÉC MĂNG'!A143="","",'⚙️ SÉC MĂNG'!R143)</f>
        <v/>
      </c>
      <c r="C2187">
        <f>IF('⚙️ SÉC MĂNG'!A143="","","Séc măng")</f>
        <v/>
      </c>
      <c r="D2187">
        <f>IF('⚙️ SÉC MĂNG'!A143="","",'⚙️ SÉC MĂNG'!I143)</f>
        <v/>
      </c>
      <c r="E2187" s="37">
        <f>IF('⚙️ SÉC MĂNG'!A143="","",'⚙️ SÉC MĂNG'!J143)</f>
        <v/>
      </c>
      <c r="F2187" s="37">
        <f>IF('⚙️ SÉC MĂNG'!A143="","",'⚙️ SÉC MĂNG'!K143)</f>
        <v/>
      </c>
      <c r="G2187" s="37">
        <f>IF('⚙️ SÉC MĂNG'!A143="","",'⚙️ SÉC MĂNG'!L143)</f>
        <v/>
      </c>
      <c r="H2187" s="37">
        <f>IF('⚙️ SÉC MĂNG'!A143="","",'⚙️ SÉC MĂNG'!M143)</f>
        <v/>
      </c>
      <c r="I2187" s="37">
        <f>IF('⚙️ SÉC MĂNG'!A143="","",'⚙️ SÉC MĂNG'!N143)</f>
        <v/>
      </c>
      <c r="J2187">
        <f>IF('⚙️ SÉC MĂNG'!A143="","",'⚙️ SÉC MĂNG'!D143)</f>
        <v/>
      </c>
      <c r="L2187">
        <f>N(L2186)+IF(AND('🔎 TRA CỨU NHANH'!$C$2&lt;&gt;"",OR(ISNUMBER(SEARCH('🔎 TRA CỨU NHANH'!$C$2,$A2187)),ISNUMBER(SEARCH('🔎 TRA CỨU NHANH'!$C$2,$B2187)))),1,0)</f>
        <v/>
      </c>
      <c r="M2187">
        <f>IF(L2187&gt;N(L2186),L2187,"")</f>
        <v/>
      </c>
      <c r="N2187">
        <f>N(N2186)+IF(AND('💰 BÁO GIÁ'!$C$27&lt;&gt;"",OR(ISNUMBER(SEARCH('💰 BÁO GIÁ'!$C$27,$A2187)),ISNUMBER(SEARCH('💰 BÁO GIÁ'!$C$27,$B2187)))),1,0)</f>
        <v/>
      </c>
      <c r="O2187">
        <f>IF(N2187&gt;N(N2186),N2187,"")</f>
        <v/>
      </c>
    </row>
    <row r="2188">
      <c r="A2188">
        <f>IF('⚙️ SÉC MĂNG'!A144="","",'⚙️ SÉC MĂNG'!A144)</f>
        <v/>
      </c>
      <c r="B2188">
        <f>IF('⚙️ SÉC MĂNG'!A144="","",'⚙️ SÉC MĂNG'!R144)</f>
        <v/>
      </c>
      <c r="C2188">
        <f>IF('⚙️ SÉC MĂNG'!A144="","","Séc măng")</f>
        <v/>
      </c>
      <c r="D2188">
        <f>IF('⚙️ SÉC MĂNG'!A144="","",'⚙️ SÉC MĂNG'!I144)</f>
        <v/>
      </c>
      <c r="E2188" s="37">
        <f>IF('⚙️ SÉC MĂNG'!A144="","",'⚙️ SÉC MĂNG'!J144)</f>
        <v/>
      </c>
      <c r="F2188" s="37">
        <f>IF('⚙️ SÉC MĂNG'!A144="","",'⚙️ SÉC MĂNG'!K144)</f>
        <v/>
      </c>
      <c r="G2188" s="37">
        <f>IF('⚙️ SÉC MĂNG'!A144="","",'⚙️ SÉC MĂNG'!L144)</f>
        <v/>
      </c>
      <c r="H2188" s="37">
        <f>IF('⚙️ SÉC MĂNG'!A144="","",'⚙️ SÉC MĂNG'!M144)</f>
        <v/>
      </c>
      <c r="I2188" s="37">
        <f>IF('⚙️ SÉC MĂNG'!A144="","",'⚙️ SÉC MĂNG'!N144)</f>
        <v/>
      </c>
      <c r="J2188">
        <f>IF('⚙️ SÉC MĂNG'!A144="","",'⚙️ SÉC MĂNG'!D144)</f>
        <v/>
      </c>
      <c r="L2188">
        <f>N(L2187)+IF(AND('🔎 TRA CỨU NHANH'!$C$2&lt;&gt;"",OR(ISNUMBER(SEARCH('🔎 TRA CỨU NHANH'!$C$2,$A2188)),ISNUMBER(SEARCH('🔎 TRA CỨU NHANH'!$C$2,$B2188)))),1,0)</f>
        <v/>
      </c>
      <c r="M2188">
        <f>IF(L2188&gt;N(L2187),L2188,"")</f>
        <v/>
      </c>
      <c r="N2188">
        <f>N(N2187)+IF(AND('💰 BÁO GIÁ'!$C$27&lt;&gt;"",OR(ISNUMBER(SEARCH('💰 BÁO GIÁ'!$C$27,$A2188)),ISNUMBER(SEARCH('💰 BÁO GIÁ'!$C$27,$B2188)))),1,0)</f>
        <v/>
      </c>
      <c r="O2188">
        <f>IF(N2188&gt;N(N2187),N2188,"")</f>
        <v/>
      </c>
    </row>
    <row r="2189">
      <c r="A2189">
        <f>IF('⚙️ SÉC MĂNG'!A145="","",'⚙️ SÉC MĂNG'!A145)</f>
        <v/>
      </c>
      <c r="B2189">
        <f>IF('⚙️ SÉC MĂNG'!A145="","",'⚙️ SÉC MĂNG'!R145)</f>
        <v/>
      </c>
      <c r="C2189">
        <f>IF('⚙️ SÉC MĂNG'!A145="","","Séc măng")</f>
        <v/>
      </c>
      <c r="D2189">
        <f>IF('⚙️ SÉC MĂNG'!A145="","",'⚙️ SÉC MĂNG'!I145)</f>
        <v/>
      </c>
      <c r="E2189" s="37">
        <f>IF('⚙️ SÉC MĂNG'!A145="","",'⚙️ SÉC MĂNG'!J145)</f>
        <v/>
      </c>
      <c r="F2189" s="37">
        <f>IF('⚙️ SÉC MĂNG'!A145="","",'⚙️ SÉC MĂNG'!K145)</f>
        <v/>
      </c>
      <c r="G2189" s="37">
        <f>IF('⚙️ SÉC MĂNG'!A145="","",'⚙️ SÉC MĂNG'!L145)</f>
        <v/>
      </c>
      <c r="H2189" s="37">
        <f>IF('⚙️ SÉC MĂNG'!A145="","",'⚙️ SÉC MĂNG'!M145)</f>
        <v/>
      </c>
      <c r="I2189" s="37">
        <f>IF('⚙️ SÉC MĂNG'!A145="","",'⚙️ SÉC MĂNG'!N145)</f>
        <v/>
      </c>
      <c r="J2189">
        <f>IF('⚙️ SÉC MĂNG'!A145="","",'⚙️ SÉC MĂNG'!D145)</f>
        <v/>
      </c>
      <c r="L2189">
        <f>N(L2188)+IF(AND('🔎 TRA CỨU NHANH'!$C$2&lt;&gt;"",OR(ISNUMBER(SEARCH('🔎 TRA CỨU NHANH'!$C$2,$A2189)),ISNUMBER(SEARCH('🔎 TRA CỨU NHANH'!$C$2,$B2189)))),1,0)</f>
        <v/>
      </c>
      <c r="M2189">
        <f>IF(L2189&gt;N(L2188),L2189,"")</f>
        <v/>
      </c>
      <c r="N2189">
        <f>N(N2188)+IF(AND('💰 BÁO GIÁ'!$C$27&lt;&gt;"",OR(ISNUMBER(SEARCH('💰 BÁO GIÁ'!$C$27,$A2189)),ISNUMBER(SEARCH('💰 BÁO GIÁ'!$C$27,$B2189)))),1,0)</f>
        <v/>
      </c>
      <c r="O2189">
        <f>IF(N2189&gt;N(N2188),N2189,"")</f>
        <v/>
      </c>
    </row>
    <row r="2190">
      <c r="A2190">
        <f>IF('⚙️ SÉC MĂNG'!A146="","",'⚙️ SÉC MĂNG'!A146)</f>
        <v/>
      </c>
      <c r="B2190">
        <f>IF('⚙️ SÉC MĂNG'!A146="","",'⚙️ SÉC MĂNG'!R146)</f>
        <v/>
      </c>
      <c r="C2190">
        <f>IF('⚙️ SÉC MĂNG'!A146="","","Séc măng")</f>
        <v/>
      </c>
      <c r="D2190">
        <f>IF('⚙️ SÉC MĂNG'!A146="","",'⚙️ SÉC MĂNG'!I146)</f>
        <v/>
      </c>
      <c r="E2190" s="37">
        <f>IF('⚙️ SÉC MĂNG'!A146="","",'⚙️ SÉC MĂNG'!J146)</f>
        <v/>
      </c>
      <c r="F2190" s="37">
        <f>IF('⚙️ SÉC MĂNG'!A146="","",'⚙️ SÉC MĂNG'!K146)</f>
        <v/>
      </c>
      <c r="G2190" s="37">
        <f>IF('⚙️ SÉC MĂNG'!A146="","",'⚙️ SÉC MĂNG'!L146)</f>
        <v/>
      </c>
      <c r="H2190" s="37">
        <f>IF('⚙️ SÉC MĂNG'!A146="","",'⚙️ SÉC MĂNG'!M146)</f>
        <v/>
      </c>
      <c r="I2190" s="37">
        <f>IF('⚙️ SÉC MĂNG'!A146="","",'⚙️ SÉC MĂNG'!N146)</f>
        <v/>
      </c>
      <c r="J2190">
        <f>IF('⚙️ SÉC MĂNG'!A146="","",'⚙️ SÉC MĂNG'!D146)</f>
        <v/>
      </c>
      <c r="L2190">
        <f>N(L2189)+IF(AND('🔎 TRA CỨU NHANH'!$C$2&lt;&gt;"",OR(ISNUMBER(SEARCH('🔎 TRA CỨU NHANH'!$C$2,$A2190)),ISNUMBER(SEARCH('🔎 TRA CỨU NHANH'!$C$2,$B2190)))),1,0)</f>
        <v/>
      </c>
      <c r="M2190">
        <f>IF(L2190&gt;N(L2189),L2190,"")</f>
        <v/>
      </c>
      <c r="N2190">
        <f>N(N2189)+IF(AND('💰 BÁO GIÁ'!$C$27&lt;&gt;"",OR(ISNUMBER(SEARCH('💰 BÁO GIÁ'!$C$27,$A2190)),ISNUMBER(SEARCH('💰 BÁO GIÁ'!$C$27,$B2190)))),1,0)</f>
        <v/>
      </c>
      <c r="O2190">
        <f>IF(N2190&gt;N(N2189),N2190,"")</f>
        <v/>
      </c>
    </row>
    <row r="2191">
      <c r="A2191">
        <f>IF('⚙️ SÉC MĂNG'!A147="","",'⚙️ SÉC MĂNG'!A147)</f>
        <v/>
      </c>
      <c r="B2191">
        <f>IF('⚙️ SÉC MĂNG'!A147="","",'⚙️ SÉC MĂNG'!R147)</f>
        <v/>
      </c>
      <c r="C2191">
        <f>IF('⚙️ SÉC MĂNG'!A147="","","Séc măng")</f>
        <v/>
      </c>
      <c r="D2191">
        <f>IF('⚙️ SÉC MĂNG'!A147="","",'⚙️ SÉC MĂNG'!I147)</f>
        <v/>
      </c>
      <c r="E2191" s="37">
        <f>IF('⚙️ SÉC MĂNG'!A147="","",'⚙️ SÉC MĂNG'!J147)</f>
        <v/>
      </c>
      <c r="F2191" s="37">
        <f>IF('⚙️ SÉC MĂNG'!A147="","",'⚙️ SÉC MĂNG'!K147)</f>
        <v/>
      </c>
      <c r="G2191" s="37">
        <f>IF('⚙️ SÉC MĂNG'!A147="","",'⚙️ SÉC MĂNG'!L147)</f>
        <v/>
      </c>
      <c r="H2191" s="37">
        <f>IF('⚙️ SÉC MĂNG'!A147="","",'⚙️ SÉC MĂNG'!M147)</f>
        <v/>
      </c>
      <c r="I2191" s="37">
        <f>IF('⚙️ SÉC MĂNG'!A147="","",'⚙️ SÉC MĂNG'!N147)</f>
        <v/>
      </c>
      <c r="J2191">
        <f>IF('⚙️ SÉC MĂNG'!A147="","",'⚙️ SÉC MĂNG'!D147)</f>
        <v/>
      </c>
      <c r="L2191">
        <f>N(L2190)+IF(AND('🔎 TRA CỨU NHANH'!$C$2&lt;&gt;"",OR(ISNUMBER(SEARCH('🔎 TRA CỨU NHANH'!$C$2,$A2191)),ISNUMBER(SEARCH('🔎 TRA CỨU NHANH'!$C$2,$B2191)))),1,0)</f>
        <v/>
      </c>
      <c r="M2191">
        <f>IF(L2191&gt;N(L2190),L2191,"")</f>
        <v/>
      </c>
      <c r="N2191">
        <f>N(N2190)+IF(AND('💰 BÁO GIÁ'!$C$27&lt;&gt;"",OR(ISNUMBER(SEARCH('💰 BÁO GIÁ'!$C$27,$A2191)),ISNUMBER(SEARCH('💰 BÁO GIÁ'!$C$27,$B2191)))),1,0)</f>
        <v/>
      </c>
      <c r="O2191">
        <f>IF(N2191&gt;N(N2190),N2191,"")</f>
        <v/>
      </c>
    </row>
    <row r="2192">
      <c r="A2192">
        <f>IF('⚙️ SÉC MĂNG'!A148="","",'⚙️ SÉC MĂNG'!A148)</f>
        <v/>
      </c>
      <c r="B2192">
        <f>IF('⚙️ SÉC MĂNG'!A148="","",'⚙️ SÉC MĂNG'!R148)</f>
        <v/>
      </c>
      <c r="C2192">
        <f>IF('⚙️ SÉC MĂNG'!A148="","","Séc măng")</f>
        <v/>
      </c>
      <c r="D2192">
        <f>IF('⚙️ SÉC MĂNG'!A148="","",'⚙️ SÉC MĂNG'!I148)</f>
        <v/>
      </c>
      <c r="E2192" s="37">
        <f>IF('⚙️ SÉC MĂNG'!A148="","",'⚙️ SÉC MĂNG'!J148)</f>
        <v/>
      </c>
      <c r="F2192" s="37">
        <f>IF('⚙️ SÉC MĂNG'!A148="","",'⚙️ SÉC MĂNG'!K148)</f>
        <v/>
      </c>
      <c r="G2192" s="37">
        <f>IF('⚙️ SÉC MĂNG'!A148="","",'⚙️ SÉC MĂNG'!L148)</f>
        <v/>
      </c>
      <c r="H2192" s="37">
        <f>IF('⚙️ SÉC MĂNG'!A148="","",'⚙️ SÉC MĂNG'!M148)</f>
        <v/>
      </c>
      <c r="I2192" s="37">
        <f>IF('⚙️ SÉC MĂNG'!A148="","",'⚙️ SÉC MĂNG'!N148)</f>
        <v/>
      </c>
      <c r="J2192">
        <f>IF('⚙️ SÉC MĂNG'!A148="","",'⚙️ SÉC MĂNG'!D148)</f>
        <v/>
      </c>
      <c r="L2192">
        <f>N(L2191)+IF(AND('🔎 TRA CỨU NHANH'!$C$2&lt;&gt;"",OR(ISNUMBER(SEARCH('🔎 TRA CỨU NHANH'!$C$2,$A2192)),ISNUMBER(SEARCH('🔎 TRA CỨU NHANH'!$C$2,$B2192)))),1,0)</f>
        <v/>
      </c>
      <c r="M2192">
        <f>IF(L2192&gt;N(L2191),L2192,"")</f>
        <v/>
      </c>
      <c r="N2192">
        <f>N(N2191)+IF(AND('💰 BÁO GIÁ'!$C$27&lt;&gt;"",OR(ISNUMBER(SEARCH('💰 BÁO GIÁ'!$C$27,$A2192)),ISNUMBER(SEARCH('💰 BÁO GIÁ'!$C$27,$B2192)))),1,0)</f>
        <v/>
      </c>
      <c r="O2192">
        <f>IF(N2192&gt;N(N2191),N2192,"")</f>
        <v/>
      </c>
    </row>
    <row r="2193">
      <c r="A2193">
        <f>IF('⚙️ SÉC MĂNG'!A149="","",'⚙️ SÉC MĂNG'!A149)</f>
        <v/>
      </c>
      <c r="B2193">
        <f>IF('⚙️ SÉC MĂNG'!A149="","",'⚙️ SÉC MĂNG'!R149)</f>
        <v/>
      </c>
      <c r="C2193">
        <f>IF('⚙️ SÉC MĂNG'!A149="","","Séc măng")</f>
        <v/>
      </c>
      <c r="D2193">
        <f>IF('⚙️ SÉC MĂNG'!A149="","",'⚙️ SÉC MĂNG'!I149)</f>
        <v/>
      </c>
      <c r="E2193" s="37">
        <f>IF('⚙️ SÉC MĂNG'!A149="","",'⚙️ SÉC MĂNG'!J149)</f>
        <v/>
      </c>
      <c r="F2193" s="37">
        <f>IF('⚙️ SÉC MĂNG'!A149="","",'⚙️ SÉC MĂNG'!K149)</f>
        <v/>
      </c>
      <c r="G2193" s="37">
        <f>IF('⚙️ SÉC MĂNG'!A149="","",'⚙️ SÉC MĂNG'!L149)</f>
        <v/>
      </c>
      <c r="H2193" s="37">
        <f>IF('⚙️ SÉC MĂNG'!A149="","",'⚙️ SÉC MĂNG'!M149)</f>
        <v/>
      </c>
      <c r="I2193" s="37">
        <f>IF('⚙️ SÉC MĂNG'!A149="","",'⚙️ SÉC MĂNG'!N149)</f>
        <v/>
      </c>
      <c r="J2193">
        <f>IF('⚙️ SÉC MĂNG'!A149="","",'⚙️ SÉC MĂNG'!D149)</f>
        <v/>
      </c>
      <c r="L2193">
        <f>N(L2192)+IF(AND('🔎 TRA CỨU NHANH'!$C$2&lt;&gt;"",OR(ISNUMBER(SEARCH('🔎 TRA CỨU NHANH'!$C$2,$A2193)),ISNUMBER(SEARCH('🔎 TRA CỨU NHANH'!$C$2,$B2193)))),1,0)</f>
        <v/>
      </c>
      <c r="M2193">
        <f>IF(L2193&gt;N(L2192),L2193,"")</f>
        <v/>
      </c>
      <c r="N2193">
        <f>N(N2192)+IF(AND('💰 BÁO GIÁ'!$C$27&lt;&gt;"",OR(ISNUMBER(SEARCH('💰 BÁO GIÁ'!$C$27,$A2193)),ISNUMBER(SEARCH('💰 BÁO GIÁ'!$C$27,$B2193)))),1,0)</f>
        <v/>
      </c>
      <c r="O2193">
        <f>IF(N2193&gt;N(N2192),N2193,"")</f>
        <v/>
      </c>
    </row>
    <row r="2194">
      <c r="A2194">
        <f>IF('⚙️ SÉC MĂNG'!A150="","",'⚙️ SÉC MĂNG'!A150)</f>
        <v/>
      </c>
      <c r="B2194">
        <f>IF('⚙️ SÉC MĂNG'!A150="","",'⚙️ SÉC MĂNG'!R150)</f>
        <v/>
      </c>
      <c r="C2194">
        <f>IF('⚙️ SÉC MĂNG'!A150="","","Séc măng")</f>
        <v/>
      </c>
      <c r="D2194">
        <f>IF('⚙️ SÉC MĂNG'!A150="","",'⚙️ SÉC MĂNG'!I150)</f>
        <v/>
      </c>
      <c r="E2194" s="37">
        <f>IF('⚙️ SÉC MĂNG'!A150="","",'⚙️ SÉC MĂNG'!J150)</f>
        <v/>
      </c>
      <c r="F2194" s="37">
        <f>IF('⚙️ SÉC MĂNG'!A150="","",'⚙️ SÉC MĂNG'!K150)</f>
        <v/>
      </c>
      <c r="G2194" s="37">
        <f>IF('⚙️ SÉC MĂNG'!A150="","",'⚙️ SÉC MĂNG'!L150)</f>
        <v/>
      </c>
      <c r="H2194" s="37">
        <f>IF('⚙️ SÉC MĂNG'!A150="","",'⚙️ SÉC MĂNG'!M150)</f>
        <v/>
      </c>
      <c r="I2194" s="37">
        <f>IF('⚙️ SÉC MĂNG'!A150="","",'⚙️ SÉC MĂNG'!N150)</f>
        <v/>
      </c>
      <c r="J2194">
        <f>IF('⚙️ SÉC MĂNG'!A150="","",'⚙️ SÉC MĂNG'!D150)</f>
        <v/>
      </c>
      <c r="L2194">
        <f>N(L2193)+IF(AND('🔎 TRA CỨU NHANH'!$C$2&lt;&gt;"",OR(ISNUMBER(SEARCH('🔎 TRA CỨU NHANH'!$C$2,$A2194)),ISNUMBER(SEARCH('🔎 TRA CỨU NHANH'!$C$2,$B2194)))),1,0)</f>
        <v/>
      </c>
      <c r="M2194">
        <f>IF(L2194&gt;N(L2193),L2194,"")</f>
        <v/>
      </c>
      <c r="N2194">
        <f>N(N2193)+IF(AND('💰 BÁO GIÁ'!$C$27&lt;&gt;"",OR(ISNUMBER(SEARCH('💰 BÁO GIÁ'!$C$27,$A2194)),ISNUMBER(SEARCH('💰 BÁO GIÁ'!$C$27,$B2194)))),1,0)</f>
        <v/>
      </c>
      <c r="O2194">
        <f>IF(N2194&gt;N(N2193),N2194,"")</f>
        <v/>
      </c>
    </row>
    <row r="2195">
      <c r="A2195">
        <f>IF('⚙️ SÉC MĂNG'!A151="","",'⚙️ SÉC MĂNG'!A151)</f>
        <v/>
      </c>
      <c r="B2195">
        <f>IF('⚙️ SÉC MĂNG'!A151="","",'⚙️ SÉC MĂNG'!R151)</f>
        <v/>
      </c>
      <c r="C2195">
        <f>IF('⚙️ SÉC MĂNG'!A151="","","Séc măng")</f>
        <v/>
      </c>
      <c r="D2195">
        <f>IF('⚙️ SÉC MĂNG'!A151="","",'⚙️ SÉC MĂNG'!I151)</f>
        <v/>
      </c>
      <c r="E2195" s="37">
        <f>IF('⚙️ SÉC MĂNG'!A151="","",'⚙️ SÉC MĂNG'!J151)</f>
        <v/>
      </c>
      <c r="F2195" s="37">
        <f>IF('⚙️ SÉC MĂNG'!A151="","",'⚙️ SÉC MĂNG'!K151)</f>
        <v/>
      </c>
      <c r="G2195" s="37">
        <f>IF('⚙️ SÉC MĂNG'!A151="","",'⚙️ SÉC MĂNG'!L151)</f>
        <v/>
      </c>
      <c r="H2195" s="37">
        <f>IF('⚙️ SÉC MĂNG'!A151="","",'⚙️ SÉC MĂNG'!M151)</f>
        <v/>
      </c>
      <c r="I2195" s="37">
        <f>IF('⚙️ SÉC MĂNG'!A151="","",'⚙️ SÉC MĂNG'!N151)</f>
        <v/>
      </c>
      <c r="J2195">
        <f>IF('⚙️ SÉC MĂNG'!A151="","",'⚙️ SÉC MĂNG'!D151)</f>
        <v/>
      </c>
      <c r="L2195">
        <f>N(L2194)+IF(AND('🔎 TRA CỨU NHANH'!$C$2&lt;&gt;"",OR(ISNUMBER(SEARCH('🔎 TRA CỨU NHANH'!$C$2,$A2195)),ISNUMBER(SEARCH('🔎 TRA CỨU NHANH'!$C$2,$B2195)))),1,0)</f>
        <v/>
      </c>
      <c r="M2195">
        <f>IF(L2195&gt;N(L2194),L2195,"")</f>
        <v/>
      </c>
      <c r="N2195">
        <f>N(N2194)+IF(AND('💰 BÁO GIÁ'!$C$27&lt;&gt;"",OR(ISNUMBER(SEARCH('💰 BÁO GIÁ'!$C$27,$A2195)),ISNUMBER(SEARCH('💰 BÁO GIÁ'!$C$27,$B2195)))),1,0)</f>
        <v/>
      </c>
      <c r="O2195">
        <f>IF(N2195&gt;N(N2194),N2195,"")</f>
        <v/>
      </c>
    </row>
    <row r="2196">
      <c r="A2196">
        <f>IF('⚙️ SÉC MĂNG'!A152="","",'⚙️ SÉC MĂNG'!A152)</f>
        <v/>
      </c>
      <c r="B2196">
        <f>IF('⚙️ SÉC MĂNG'!A152="","",'⚙️ SÉC MĂNG'!R152)</f>
        <v/>
      </c>
      <c r="C2196">
        <f>IF('⚙️ SÉC MĂNG'!A152="","","Séc măng")</f>
        <v/>
      </c>
      <c r="D2196">
        <f>IF('⚙️ SÉC MĂNG'!A152="","",'⚙️ SÉC MĂNG'!I152)</f>
        <v/>
      </c>
      <c r="E2196" s="37">
        <f>IF('⚙️ SÉC MĂNG'!A152="","",'⚙️ SÉC MĂNG'!J152)</f>
        <v/>
      </c>
      <c r="F2196" s="37">
        <f>IF('⚙️ SÉC MĂNG'!A152="","",'⚙️ SÉC MĂNG'!K152)</f>
        <v/>
      </c>
      <c r="G2196" s="37">
        <f>IF('⚙️ SÉC MĂNG'!A152="","",'⚙️ SÉC MĂNG'!L152)</f>
        <v/>
      </c>
      <c r="H2196" s="37">
        <f>IF('⚙️ SÉC MĂNG'!A152="","",'⚙️ SÉC MĂNG'!M152)</f>
        <v/>
      </c>
      <c r="I2196" s="37">
        <f>IF('⚙️ SÉC MĂNG'!A152="","",'⚙️ SÉC MĂNG'!N152)</f>
        <v/>
      </c>
      <c r="J2196">
        <f>IF('⚙️ SÉC MĂNG'!A152="","",'⚙️ SÉC MĂNG'!D152)</f>
        <v/>
      </c>
      <c r="L2196">
        <f>N(L2195)+IF(AND('🔎 TRA CỨU NHANH'!$C$2&lt;&gt;"",OR(ISNUMBER(SEARCH('🔎 TRA CỨU NHANH'!$C$2,$A2196)),ISNUMBER(SEARCH('🔎 TRA CỨU NHANH'!$C$2,$B2196)))),1,0)</f>
        <v/>
      </c>
      <c r="M2196">
        <f>IF(L2196&gt;N(L2195),L2196,"")</f>
        <v/>
      </c>
      <c r="N2196">
        <f>N(N2195)+IF(AND('💰 BÁO GIÁ'!$C$27&lt;&gt;"",OR(ISNUMBER(SEARCH('💰 BÁO GIÁ'!$C$27,$A2196)),ISNUMBER(SEARCH('💰 BÁO GIÁ'!$C$27,$B2196)))),1,0)</f>
        <v/>
      </c>
      <c r="O2196">
        <f>IF(N2196&gt;N(N2195),N2196,"")</f>
        <v/>
      </c>
    </row>
    <row r="2197">
      <c r="A2197">
        <f>IF('⚙️ SÉC MĂNG'!A153="","",'⚙️ SÉC MĂNG'!A153)</f>
        <v/>
      </c>
      <c r="B2197">
        <f>IF('⚙️ SÉC MĂNG'!A153="","",'⚙️ SÉC MĂNG'!R153)</f>
        <v/>
      </c>
      <c r="C2197">
        <f>IF('⚙️ SÉC MĂNG'!A153="","","Séc măng")</f>
        <v/>
      </c>
      <c r="D2197">
        <f>IF('⚙️ SÉC MĂNG'!A153="","",'⚙️ SÉC MĂNG'!I153)</f>
        <v/>
      </c>
      <c r="E2197" s="37">
        <f>IF('⚙️ SÉC MĂNG'!A153="","",'⚙️ SÉC MĂNG'!J153)</f>
        <v/>
      </c>
      <c r="F2197" s="37">
        <f>IF('⚙️ SÉC MĂNG'!A153="","",'⚙️ SÉC MĂNG'!K153)</f>
        <v/>
      </c>
      <c r="G2197" s="37">
        <f>IF('⚙️ SÉC MĂNG'!A153="","",'⚙️ SÉC MĂNG'!L153)</f>
        <v/>
      </c>
      <c r="H2197" s="37">
        <f>IF('⚙️ SÉC MĂNG'!A153="","",'⚙️ SÉC MĂNG'!M153)</f>
        <v/>
      </c>
      <c r="I2197" s="37">
        <f>IF('⚙️ SÉC MĂNG'!A153="","",'⚙️ SÉC MĂNG'!N153)</f>
        <v/>
      </c>
      <c r="J2197">
        <f>IF('⚙️ SÉC MĂNG'!A153="","",'⚙️ SÉC MĂNG'!D153)</f>
        <v/>
      </c>
      <c r="L2197">
        <f>N(L2196)+IF(AND('🔎 TRA CỨU NHANH'!$C$2&lt;&gt;"",OR(ISNUMBER(SEARCH('🔎 TRA CỨU NHANH'!$C$2,$A2197)),ISNUMBER(SEARCH('🔎 TRA CỨU NHANH'!$C$2,$B2197)))),1,0)</f>
        <v/>
      </c>
      <c r="M2197">
        <f>IF(L2197&gt;N(L2196),L2197,"")</f>
        <v/>
      </c>
      <c r="N2197">
        <f>N(N2196)+IF(AND('💰 BÁO GIÁ'!$C$27&lt;&gt;"",OR(ISNUMBER(SEARCH('💰 BÁO GIÁ'!$C$27,$A2197)),ISNUMBER(SEARCH('💰 BÁO GIÁ'!$C$27,$B2197)))),1,0)</f>
        <v/>
      </c>
      <c r="O2197">
        <f>IF(N2197&gt;N(N2196),N2197,"")</f>
        <v/>
      </c>
    </row>
    <row r="2198">
      <c r="A2198">
        <f>IF('⚙️ SÉC MĂNG'!A154="","",'⚙️ SÉC MĂNG'!A154)</f>
        <v/>
      </c>
      <c r="B2198">
        <f>IF('⚙️ SÉC MĂNG'!A154="","",'⚙️ SÉC MĂNG'!R154)</f>
        <v/>
      </c>
      <c r="C2198">
        <f>IF('⚙️ SÉC MĂNG'!A154="","","Séc măng")</f>
        <v/>
      </c>
      <c r="D2198">
        <f>IF('⚙️ SÉC MĂNG'!A154="","",'⚙️ SÉC MĂNG'!I154)</f>
        <v/>
      </c>
      <c r="E2198" s="37">
        <f>IF('⚙️ SÉC MĂNG'!A154="","",'⚙️ SÉC MĂNG'!J154)</f>
        <v/>
      </c>
      <c r="F2198" s="37">
        <f>IF('⚙️ SÉC MĂNG'!A154="","",'⚙️ SÉC MĂNG'!K154)</f>
        <v/>
      </c>
      <c r="G2198" s="37">
        <f>IF('⚙️ SÉC MĂNG'!A154="","",'⚙️ SÉC MĂNG'!L154)</f>
        <v/>
      </c>
      <c r="H2198" s="37">
        <f>IF('⚙️ SÉC MĂNG'!A154="","",'⚙️ SÉC MĂNG'!M154)</f>
        <v/>
      </c>
      <c r="I2198" s="37">
        <f>IF('⚙️ SÉC MĂNG'!A154="","",'⚙️ SÉC MĂNG'!N154)</f>
        <v/>
      </c>
      <c r="J2198">
        <f>IF('⚙️ SÉC MĂNG'!A154="","",'⚙️ SÉC MĂNG'!D154)</f>
        <v/>
      </c>
      <c r="L2198">
        <f>N(L2197)+IF(AND('🔎 TRA CỨU NHANH'!$C$2&lt;&gt;"",OR(ISNUMBER(SEARCH('🔎 TRA CỨU NHANH'!$C$2,$A2198)),ISNUMBER(SEARCH('🔎 TRA CỨU NHANH'!$C$2,$B2198)))),1,0)</f>
        <v/>
      </c>
      <c r="M2198">
        <f>IF(L2198&gt;N(L2197),L2198,"")</f>
        <v/>
      </c>
      <c r="N2198">
        <f>N(N2197)+IF(AND('💰 BÁO GIÁ'!$C$27&lt;&gt;"",OR(ISNUMBER(SEARCH('💰 BÁO GIÁ'!$C$27,$A2198)),ISNUMBER(SEARCH('💰 BÁO GIÁ'!$C$27,$B2198)))),1,0)</f>
        <v/>
      </c>
      <c r="O2198">
        <f>IF(N2198&gt;N(N2197),N2198,"")</f>
        <v/>
      </c>
    </row>
    <row r="2199">
      <c r="A2199">
        <f>IF('⚙️ SÉC MĂNG'!A155="","",'⚙️ SÉC MĂNG'!A155)</f>
        <v/>
      </c>
      <c r="B2199">
        <f>IF('⚙️ SÉC MĂNG'!A155="","",'⚙️ SÉC MĂNG'!R155)</f>
        <v/>
      </c>
      <c r="C2199">
        <f>IF('⚙️ SÉC MĂNG'!A155="","","Séc măng")</f>
        <v/>
      </c>
      <c r="D2199">
        <f>IF('⚙️ SÉC MĂNG'!A155="","",'⚙️ SÉC MĂNG'!I155)</f>
        <v/>
      </c>
      <c r="E2199" s="37">
        <f>IF('⚙️ SÉC MĂNG'!A155="","",'⚙️ SÉC MĂNG'!J155)</f>
        <v/>
      </c>
      <c r="F2199" s="37">
        <f>IF('⚙️ SÉC MĂNG'!A155="","",'⚙️ SÉC MĂNG'!K155)</f>
        <v/>
      </c>
      <c r="G2199" s="37">
        <f>IF('⚙️ SÉC MĂNG'!A155="","",'⚙️ SÉC MĂNG'!L155)</f>
        <v/>
      </c>
      <c r="H2199" s="37">
        <f>IF('⚙️ SÉC MĂNG'!A155="","",'⚙️ SÉC MĂNG'!M155)</f>
        <v/>
      </c>
      <c r="I2199" s="37">
        <f>IF('⚙️ SÉC MĂNG'!A155="","",'⚙️ SÉC MĂNG'!N155)</f>
        <v/>
      </c>
      <c r="J2199">
        <f>IF('⚙️ SÉC MĂNG'!A155="","",'⚙️ SÉC MĂNG'!D155)</f>
        <v/>
      </c>
      <c r="L2199">
        <f>N(L2198)+IF(AND('🔎 TRA CỨU NHANH'!$C$2&lt;&gt;"",OR(ISNUMBER(SEARCH('🔎 TRA CỨU NHANH'!$C$2,$A2199)),ISNUMBER(SEARCH('🔎 TRA CỨU NHANH'!$C$2,$B2199)))),1,0)</f>
        <v/>
      </c>
      <c r="M2199">
        <f>IF(L2199&gt;N(L2198),L2199,"")</f>
        <v/>
      </c>
      <c r="N2199">
        <f>N(N2198)+IF(AND('💰 BÁO GIÁ'!$C$27&lt;&gt;"",OR(ISNUMBER(SEARCH('💰 BÁO GIÁ'!$C$27,$A2199)),ISNUMBER(SEARCH('💰 BÁO GIÁ'!$C$27,$B2199)))),1,0)</f>
        <v/>
      </c>
      <c r="O2199">
        <f>IF(N2199&gt;N(N2198),N2199,"")</f>
        <v/>
      </c>
    </row>
    <row r="2200">
      <c r="A2200">
        <f>IF('⚙️ SÉC MĂNG'!A156="","",'⚙️ SÉC MĂNG'!A156)</f>
        <v/>
      </c>
      <c r="B2200">
        <f>IF('⚙️ SÉC MĂNG'!A156="","",'⚙️ SÉC MĂNG'!R156)</f>
        <v/>
      </c>
      <c r="C2200">
        <f>IF('⚙️ SÉC MĂNG'!A156="","","Séc măng")</f>
        <v/>
      </c>
      <c r="D2200">
        <f>IF('⚙️ SÉC MĂNG'!A156="","",'⚙️ SÉC MĂNG'!I156)</f>
        <v/>
      </c>
      <c r="E2200" s="37">
        <f>IF('⚙️ SÉC MĂNG'!A156="","",'⚙️ SÉC MĂNG'!J156)</f>
        <v/>
      </c>
      <c r="F2200" s="37">
        <f>IF('⚙️ SÉC MĂNG'!A156="","",'⚙️ SÉC MĂNG'!K156)</f>
        <v/>
      </c>
      <c r="G2200" s="37">
        <f>IF('⚙️ SÉC MĂNG'!A156="","",'⚙️ SÉC MĂNG'!L156)</f>
        <v/>
      </c>
      <c r="H2200" s="37">
        <f>IF('⚙️ SÉC MĂNG'!A156="","",'⚙️ SÉC MĂNG'!M156)</f>
        <v/>
      </c>
      <c r="I2200" s="37">
        <f>IF('⚙️ SÉC MĂNG'!A156="","",'⚙️ SÉC MĂNG'!N156)</f>
        <v/>
      </c>
      <c r="J2200">
        <f>IF('⚙️ SÉC MĂNG'!A156="","",'⚙️ SÉC MĂNG'!D156)</f>
        <v/>
      </c>
      <c r="L2200">
        <f>N(L2199)+IF(AND('🔎 TRA CỨU NHANH'!$C$2&lt;&gt;"",OR(ISNUMBER(SEARCH('🔎 TRA CỨU NHANH'!$C$2,$A2200)),ISNUMBER(SEARCH('🔎 TRA CỨU NHANH'!$C$2,$B2200)))),1,0)</f>
        <v/>
      </c>
      <c r="M2200">
        <f>IF(L2200&gt;N(L2199),L2200,"")</f>
        <v/>
      </c>
      <c r="N2200">
        <f>N(N2199)+IF(AND('💰 BÁO GIÁ'!$C$27&lt;&gt;"",OR(ISNUMBER(SEARCH('💰 BÁO GIÁ'!$C$27,$A2200)),ISNUMBER(SEARCH('💰 BÁO GIÁ'!$C$27,$B2200)))),1,0)</f>
        <v/>
      </c>
      <c r="O2200">
        <f>IF(N2200&gt;N(N2199),N2200,"")</f>
        <v/>
      </c>
    </row>
    <row r="2201">
      <c r="A2201">
        <f>IF('⚙️ SÉC MĂNG'!A157="","",'⚙️ SÉC MĂNG'!A157)</f>
        <v/>
      </c>
      <c r="B2201">
        <f>IF('⚙️ SÉC MĂNG'!A157="","",'⚙️ SÉC MĂNG'!R157)</f>
        <v/>
      </c>
      <c r="C2201">
        <f>IF('⚙️ SÉC MĂNG'!A157="","","Séc măng")</f>
        <v/>
      </c>
      <c r="D2201">
        <f>IF('⚙️ SÉC MĂNG'!A157="","",'⚙️ SÉC MĂNG'!I157)</f>
        <v/>
      </c>
      <c r="E2201" s="37">
        <f>IF('⚙️ SÉC MĂNG'!A157="","",'⚙️ SÉC MĂNG'!J157)</f>
        <v/>
      </c>
      <c r="F2201" s="37">
        <f>IF('⚙️ SÉC MĂNG'!A157="","",'⚙️ SÉC MĂNG'!K157)</f>
        <v/>
      </c>
      <c r="G2201" s="37">
        <f>IF('⚙️ SÉC MĂNG'!A157="","",'⚙️ SÉC MĂNG'!L157)</f>
        <v/>
      </c>
      <c r="H2201" s="37">
        <f>IF('⚙️ SÉC MĂNG'!A157="","",'⚙️ SÉC MĂNG'!M157)</f>
        <v/>
      </c>
      <c r="I2201" s="37">
        <f>IF('⚙️ SÉC MĂNG'!A157="","",'⚙️ SÉC MĂNG'!N157)</f>
        <v/>
      </c>
      <c r="J2201">
        <f>IF('⚙️ SÉC MĂNG'!A157="","",'⚙️ SÉC MĂNG'!D157)</f>
        <v/>
      </c>
      <c r="L2201">
        <f>N(L2200)+IF(AND('🔎 TRA CỨU NHANH'!$C$2&lt;&gt;"",OR(ISNUMBER(SEARCH('🔎 TRA CỨU NHANH'!$C$2,$A2201)),ISNUMBER(SEARCH('🔎 TRA CỨU NHANH'!$C$2,$B2201)))),1,0)</f>
        <v/>
      </c>
      <c r="M2201">
        <f>IF(L2201&gt;N(L2200),L2201,"")</f>
        <v/>
      </c>
      <c r="N2201">
        <f>N(N2200)+IF(AND('💰 BÁO GIÁ'!$C$27&lt;&gt;"",OR(ISNUMBER(SEARCH('💰 BÁO GIÁ'!$C$27,$A2201)),ISNUMBER(SEARCH('💰 BÁO GIÁ'!$C$27,$B2201)))),1,0)</f>
        <v/>
      </c>
      <c r="O2201">
        <f>IF(N2201&gt;N(N2200),N2201,"")</f>
        <v/>
      </c>
    </row>
    <row r="2202">
      <c r="A2202">
        <f>IF('⚙️ SÉC MĂNG'!A158="","",'⚙️ SÉC MĂNG'!A158)</f>
        <v/>
      </c>
      <c r="B2202">
        <f>IF('⚙️ SÉC MĂNG'!A158="","",'⚙️ SÉC MĂNG'!R158)</f>
        <v/>
      </c>
      <c r="C2202">
        <f>IF('⚙️ SÉC MĂNG'!A158="","","Séc măng")</f>
        <v/>
      </c>
      <c r="D2202">
        <f>IF('⚙️ SÉC MĂNG'!A158="","",'⚙️ SÉC MĂNG'!I158)</f>
        <v/>
      </c>
      <c r="E2202" s="37">
        <f>IF('⚙️ SÉC MĂNG'!A158="","",'⚙️ SÉC MĂNG'!J158)</f>
        <v/>
      </c>
      <c r="F2202" s="37">
        <f>IF('⚙️ SÉC MĂNG'!A158="","",'⚙️ SÉC MĂNG'!K158)</f>
        <v/>
      </c>
      <c r="G2202" s="37">
        <f>IF('⚙️ SÉC MĂNG'!A158="","",'⚙️ SÉC MĂNG'!L158)</f>
        <v/>
      </c>
      <c r="H2202" s="37">
        <f>IF('⚙️ SÉC MĂNG'!A158="","",'⚙️ SÉC MĂNG'!M158)</f>
        <v/>
      </c>
      <c r="I2202" s="37">
        <f>IF('⚙️ SÉC MĂNG'!A158="","",'⚙️ SÉC MĂNG'!N158)</f>
        <v/>
      </c>
      <c r="J2202">
        <f>IF('⚙️ SÉC MĂNG'!A158="","",'⚙️ SÉC MĂNG'!D158)</f>
        <v/>
      </c>
      <c r="L2202">
        <f>N(L2201)+IF(AND('🔎 TRA CỨU NHANH'!$C$2&lt;&gt;"",OR(ISNUMBER(SEARCH('🔎 TRA CỨU NHANH'!$C$2,$A2202)),ISNUMBER(SEARCH('🔎 TRA CỨU NHANH'!$C$2,$B2202)))),1,0)</f>
        <v/>
      </c>
      <c r="M2202">
        <f>IF(L2202&gt;N(L2201),L2202,"")</f>
        <v/>
      </c>
      <c r="N2202">
        <f>N(N2201)+IF(AND('💰 BÁO GIÁ'!$C$27&lt;&gt;"",OR(ISNUMBER(SEARCH('💰 BÁO GIÁ'!$C$27,$A2202)),ISNUMBER(SEARCH('💰 BÁO GIÁ'!$C$27,$B2202)))),1,0)</f>
        <v/>
      </c>
      <c r="O2202">
        <f>IF(N2202&gt;N(N2201),N2202,"")</f>
        <v/>
      </c>
    </row>
    <row r="2203">
      <c r="A2203">
        <f>IF('⚙️ SÉC MĂNG'!A159="","",'⚙️ SÉC MĂNG'!A159)</f>
        <v/>
      </c>
      <c r="B2203">
        <f>IF('⚙️ SÉC MĂNG'!A159="","",'⚙️ SÉC MĂNG'!R159)</f>
        <v/>
      </c>
      <c r="C2203">
        <f>IF('⚙️ SÉC MĂNG'!A159="","","Séc măng")</f>
        <v/>
      </c>
      <c r="D2203">
        <f>IF('⚙️ SÉC MĂNG'!A159="","",'⚙️ SÉC MĂNG'!I159)</f>
        <v/>
      </c>
      <c r="E2203" s="37">
        <f>IF('⚙️ SÉC MĂNG'!A159="","",'⚙️ SÉC MĂNG'!J159)</f>
        <v/>
      </c>
      <c r="F2203" s="37">
        <f>IF('⚙️ SÉC MĂNG'!A159="","",'⚙️ SÉC MĂNG'!K159)</f>
        <v/>
      </c>
      <c r="G2203" s="37">
        <f>IF('⚙️ SÉC MĂNG'!A159="","",'⚙️ SÉC MĂNG'!L159)</f>
        <v/>
      </c>
      <c r="H2203" s="37">
        <f>IF('⚙️ SÉC MĂNG'!A159="","",'⚙️ SÉC MĂNG'!M159)</f>
        <v/>
      </c>
      <c r="I2203" s="37">
        <f>IF('⚙️ SÉC MĂNG'!A159="","",'⚙️ SÉC MĂNG'!N159)</f>
        <v/>
      </c>
      <c r="J2203">
        <f>IF('⚙️ SÉC MĂNG'!A159="","",'⚙️ SÉC MĂNG'!D159)</f>
        <v/>
      </c>
      <c r="L2203">
        <f>N(L2202)+IF(AND('🔎 TRA CỨU NHANH'!$C$2&lt;&gt;"",OR(ISNUMBER(SEARCH('🔎 TRA CỨU NHANH'!$C$2,$A2203)),ISNUMBER(SEARCH('🔎 TRA CỨU NHANH'!$C$2,$B2203)))),1,0)</f>
        <v/>
      </c>
      <c r="M2203">
        <f>IF(L2203&gt;N(L2202),L2203,"")</f>
        <v/>
      </c>
      <c r="N2203">
        <f>N(N2202)+IF(AND('💰 BÁO GIÁ'!$C$27&lt;&gt;"",OR(ISNUMBER(SEARCH('💰 BÁO GIÁ'!$C$27,$A2203)),ISNUMBER(SEARCH('💰 BÁO GIÁ'!$C$27,$B2203)))),1,0)</f>
        <v/>
      </c>
      <c r="O2203">
        <f>IF(N2203&gt;N(N2202),N2203,"")</f>
        <v/>
      </c>
    </row>
    <row r="2204">
      <c r="A2204">
        <f>IF('⚙️ SÉC MĂNG'!A160="","",'⚙️ SÉC MĂNG'!A160)</f>
        <v/>
      </c>
      <c r="B2204">
        <f>IF('⚙️ SÉC MĂNG'!A160="","",'⚙️ SÉC MĂNG'!R160)</f>
        <v/>
      </c>
      <c r="C2204">
        <f>IF('⚙️ SÉC MĂNG'!A160="","","Séc măng")</f>
        <v/>
      </c>
      <c r="D2204">
        <f>IF('⚙️ SÉC MĂNG'!A160="","",'⚙️ SÉC MĂNG'!I160)</f>
        <v/>
      </c>
      <c r="E2204" s="37">
        <f>IF('⚙️ SÉC MĂNG'!A160="","",'⚙️ SÉC MĂNG'!J160)</f>
        <v/>
      </c>
      <c r="F2204" s="37">
        <f>IF('⚙️ SÉC MĂNG'!A160="","",'⚙️ SÉC MĂNG'!K160)</f>
        <v/>
      </c>
      <c r="G2204" s="37">
        <f>IF('⚙️ SÉC MĂNG'!A160="","",'⚙️ SÉC MĂNG'!L160)</f>
        <v/>
      </c>
      <c r="H2204" s="37">
        <f>IF('⚙️ SÉC MĂNG'!A160="","",'⚙️ SÉC MĂNG'!M160)</f>
        <v/>
      </c>
      <c r="I2204" s="37">
        <f>IF('⚙️ SÉC MĂNG'!A160="","",'⚙️ SÉC MĂNG'!N160)</f>
        <v/>
      </c>
      <c r="J2204">
        <f>IF('⚙️ SÉC MĂNG'!A160="","",'⚙️ SÉC MĂNG'!D160)</f>
        <v/>
      </c>
      <c r="L2204">
        <f>N(L2203)+IF(AND('🔎 TRA CỨU NHANH'!$C$2&lt;&gt;"",OR(ISNUMBER(SEARCH('🔎 TRA CỨU NHANH'!$C$2,$A2204)),ISNUMBER(SEARCH('🔎 TRA CỨU NHANH'!$C$2,$B2204)))),1,0)</f>
        <v/>
      </c>
      <c r="M2204">
        <f>IF(L2204&gt;N(L2203),L2204,"")</f>
        <v/>
      </c>
      <c r="N2204">
        <f>N(N2203)+IF(AND('💰 BÁO GIÁ'!$C$27&lt;&gt;"",OR(ISNUMBER(SEARCH('💰 BÁO GIÁ'!$C$27,$A2204)),ISNUMBER(SEARCH('💰 BÁO GIÁ'!$C$27,$B2204)))),1,0)</f>
        <v/>
      </c>
      <c r="O2204">
        <f>IF(N2204&gt;N(N2203),N2204,"")</f>
        <v/>
      </c>
    </row>
    <row r="2205">
      <c r="A2205">
        <f>IF('⚙️ SÉC MĂNG'!A161="","",'⚙️ SÉC MĂNG'!A161)</f>
        <v/>
      </c>
      <c r="B2205">
        <f>IF('⚙️ SÉC MĂNG'!A161="","",'⚙️ SÉC MĂNG'!R161)</f>
        <v/>
      </c>
      <c r="C2205">
        <f>IF('⚙️ SÉC MĂNG'!A161="","","Séc măng")</f>
        <v/>
      </c>
      <c r="D2205">
        <f>IF('⚙️ SÉC MĂNG'!A161="","",'⚙️ SÉC MĂNG'!I161)</f>
        <v/>
      </c>
      <c r="E2205" s="37">
        <f>IF('⚙️ SÉC MĂNG'!A161="","",'⚙️ SÉC MĂNG'!J161)</f>
        <v/>
      </c>
      <c r="F2205" s="37">
        <f>IF('⚙️ SÉC MĂNG'!A161="","",'⚙️ SÉC MĂNG'!K161)</f>
        <v/>
      </c>
      <c r="G2205" s="37">
        <f>IF('⚙️ SÉC MĂNG'!A161="","",'⚙️ SÉC MĂNG'!L161)</f>
        <v/>
      </c>
      <c r="H2205" s="37">
        <f>IF('⚙️ SÉC MĂNG'!A161="","",'⚙️ SÉC MĂNG'!M161)</f>
        <v/>
      </c>
      <c r="I2205" s="37">
        <f>IF('⚙️ SÉC MĂNG'!A161="","",'⚙️ SÉC MĂNG'!N161)</f>
        <v/>
      </c>
      <c r="J2205">
        <f>IF('⚙️ SÉC MĂNG'!A161="","",'⚙️ SÉC MĂNG'!D161)</f>
        <v/>
      </c>
      <c r="L2205">
        <f>N(L2204)+IF(AND('🔎 TRA CỨU NHANH'!$C$2&lt;&gt;"",OR(ISNUMBER(SEARCH('🔎 TRA CỨU NHANH'!$C$2,$A2205)),ISNUMBER(SEARCH('🔎 TRA CỨU NHANH'!$C$2,$B2205)))),1,0)</f>
        <v/>
      </c>
      <c r="M2205">
        <f>IF(L2205&gt;N(L2204),L2205,"")</f>
        <v/>
      </c>
      <c r="N2205">
        <f>N(N2204)+IF(AND('💰 BÁO GIÁ'!$C$27&lt;&gt;"",OR(ISNUMBER(SEARCH('💰 BÁO GIÁ'!$C$27,$A2205)),ISNUMBER(SEARCH('💰 BÁO GIÁ'!$C$27,$B2205)))),1,0)</f>
        <v/>
      </c>
      <c r="O2205">
        <f>IF(N2205&gt;N(N2204),N2205,"")</f>
        <v/>
      </c>
    </row>
    <row r="2206">
      <c r="A2206">
        <f>IF('⚙️ SÉC MĂNG'!A162="","",'⚙️ SÉC MĂNG'!A162)</f>
        <v/>
      </c>
      <c r="B2206">
        <f>IF('⚙️ SÉC MĂNG'!A162="","",'⚙️ SÉC MĂNG'!R162)</f>
        <v/>
      </c>
      <c r="C2206">
        <f>IF('⚙️ SÉC MĂNG'!A162="","","Séc măng")</f>
        <v/>
      </c>
      <c r="D2206">
        <f>IF('⚙️ SÉC MĂNG'!A162="","",'⚙️ SÉC MĂNG'!I162)</f>
        <v/>
      </c>
      <c r="E2206" s="37">
        <f>IF('⚙️ SÉC MĂNG'!A162="","",'⚙️ SÉC MĂNG'!J162)</f>
        <v/>
      </c>
      <c r="F2206" s="37">
        <f>IF('⚙️ SÉC MĂNG'!A162="","",'⚙️ SÉC MĂNG'!K162)</f>
        <v/>
      </c>
      <c r="G2206" s="37">
        <f>IF('⚙️ SÉC MĂNG'!A162="","",'⚙️ SÉC MĂNG'!L162)</f>
        <v/>
      </c>
      <c r="H2206" s="37">
        <f>IF('⚙️ SÉC MĂNG'!A162="","",'⚙️ SÉC MĂNG'!M162)</f>
        <v/>
      </c>
      <c r="I2206" s="37">
        <f>IF('⚙️ SÉC MĂNG'!A162="","",'⚙️ SÉC MĂNG'!N162)</f>
        <v/>
      </c>
      <c r="J2206">
        <f>IF('⚙️ SÉC MĂNG'!A162="","",'⚙️ SÉC MĂNG'!D162)</f>
        <v/>
      </c>
      <c r="L2206">
        <f>N(L2205)+IF(AND('🔎 TRA CỨU NHANH'!$C$2&lt;&gt;"",OR(ISNUMBER(SEARCH('🔎 TRA CỨU NHANH'!$C$2,$A2206)),ISNUMBER(SEARCH('🔎 TRA CỨU NHANH'!$C$2,$B2206)))),1,0)</f>
        <v/>
      </c>
      <c r="M2206">
        <f>IF(L2206&gt;N(L2205),L2206,"")</f>
        <v/>
      </c>
      <c r="N2206">
        <f>N(N2205)+IF(AND('💰 BÁO GIÁ'!$C$27&lt;&gt;"",OR(ISNUMBER(SEARCH('💰 BÁO GIÁ'!$C$27,$A2206)),ISNUMBER(SEARCH('💰 BÁO GIÁ'!$C$27,$B2206)))),1,0)</f>
        <v/>
      </c>
      <c r="O2206">
        <f>IF(N2206&gt;N(N2205),N2206,"")</f>
        <v/>
      </c>
    </row>
    <row r="2207">
      <c r="A2207">
        <f>IF('⚙️ SÉC MĂNG'!A163="","",'⚙️ SÉC MĂNG'!A163)</f>
        <v/>
      </c>
      <c r="B2207">
        <f>IF('⚙️ SÉC MĂNG'!A163="","",'⚙️ SÉC MĂNG'!R163)</f>
        <v/>
      </c>
      <c r="C2207">
        <f>IF('⚙️ SÉC MĂNG'!A163="","","Séc măng")</f>
        <v/>
      </c>
      <c r="D2207">
        <f>IF('⚙️ SÉC MĂNG'!A163="","",'⚙️ SÉC MĂNG'!I163)</f>
        <v/>
      </c>
      <c r="E2207" s="37">
        <f>IF('⚙️ SÉC MĂNG'!A163="","",'⚙️ SÉC MĂNG'!J163)</f>
        <v/>
      </c>
      <c r="F2207" s="37">
        <f>IF('⚙️ SÉC MĂNG'!A163="","",'⚙️ SÉC MĂNG'!K163)</f>
        <v/>
      </c>
      <c r="G2207" s="37">
        <f>IF('⚙️ SÉC MĂNG'!A163="","",'⚙️ SÉC MĂNG'!L163)</f>
        <v/>
      </c>
      <c r="H2207" s="37">
        <f>IF('⚙️ SÉC MĂNG'!A163="","",'⚙️ SÉC MĂNG'!M163)</f>
        <v/>
      </c>
      <c r="I2207" s="37">
        <f>IF('⚙️ SÉC MĂNG'!A163="","",'⚙️ SÉC MĂNG'!N163)</f>
        <v/>
      </c>
      <c r="J2207">
        <f>IF('⚙️ SÉC MĂNG'!A163="","",'⚙️ SÉC MĂNG'!D163)</f>
        <v/>
      </c>
      <c r="L2207">
        <f>N(L2206)+IF(AND('🔎 TRA CỨU NHANH'!$C$2&lt;&gt;"",OR(ISNUMBER(SEARCH('🔎 TRA CỨU NHANH'!$C$2,$A2207)),ISNUMBER(SEARCH('🔎 TRA CỨU NHANH'!$C$2,$B2207)))),1,0)</f>
        <v/>
      </c>
      <c r="M2207">
        <f>IF(L2207&gt;N(L2206),L2207,"")</f>
        <v/>
      </c>
      <c r="N2207">
        <f>N(N2206)+IF(AND('💰 BÁO GIÁ'!$C$27&lt;&gt;"",OR(ISNUMBER(SEARCH('💰 BÁO GIÁ'!$C$27,$A2207)),ISNUMBER(SEARCH('💰 BÁO GIÁ'!$C$27,$B2207)))),1,0)</f>
        <v/>
      </c>
      <c r="O2207">
        <f>IF(N2207&gt;N(N2206),N2207,"")</f>
        <v/>
      </c>
    </row>
    <row r="2208">
      <c r="A2208">
        <f>IF('⚙️ SÉC MĂNG'!A164="","",'⚙️ SÉC MĂNG'!A164)</f>
        <v/>
      </c>
      <c r="B2208">
        <f>IF('⚙️ SÉC MĂNG'!A164="","",'⚙️ SÉC MĂNG'!R164)</f>
        <v/>
      </c>
      <c r="C2208">
        <f>IF('⚙️ SÉC MĂNG'!A164="","","Séc măng")</f>
        <v/>
      </c>
      <c r="D2208">
        <f>IF('⚙️ SÉC MĂNG'!A164="","",'⚙️ SÉC MĂNG'!I164)</f>
        <v/>
      </c>
      <c r="E2208" s="37">
        <f>IF('⚙️ SÉC MĂNG'!A164="","",'⚙️ SÉC MĂNG'!J164)</f>
        <v/>
      </c>
      <c r="F2208" s="37">
        <f>IF('⚙️ SÉC MĂNG'!A164="","",'⚙️ SÉC MĂNG'!K164)</f>
        <v/>
      </c>
      <c r="G2208" s="37">
        <f>IF('⚙️ SÉC MĂNG'!A164="","",'⚙️ SÉC MĂNG'!L164)</f>
        <v/>
      </c>
      <c r="H2208" s="37">
        <f>IF('⚙️ SÉC MĂNG'!A164="","",'⚙️ SÉC MĂNG'!M164)</f>
        <v/>
      </c>
      <c r="I2208" s="37">
        <f>IF('⚙️ SÉC MĂNG'!A164="","",'⚙️ SÉC MĂNG'!N164)</f>
        <v/>
      </c>
      <c r="J2208">
        <f>IF('⚙️ SÉC MĂNG'!A164="","",'⚙️ SÉC MĂNG'!D164)</f>
        <v/>
      </c>
      <c r="L2208">
        <f>N(L2207)+IF(AND('🔎 TRA CỨU NHANH'!$C$2&lt;&gt;"",OR(ISNUMBER(SEARCH('🔎 TRA CỨU NHANH'!$C$2,$A2208)),ISNUMBER(SEARCH('🔎 TRA CỨU NHANH'!$C$2,$B2208)))),1,0)</f>
        <v/>
      </c>
      <c r="M2208">
        <f>IF(L2208&gt;N(L2207),L2208,"")</f>
        <v/>
      </c>
      <c r="N2208">
        <f>N(N2207)+IF(AND('💰 BÁO GIÁ'!$C$27&lt;&gt;"",OR(ISNUMBER(SEARCH('💰 BÁO GIÁ'!$C$27,$A2208)),ISNUMBER(SEARCH('💰 BÁO GIÁ'!$C$27,$B2208)))),1,0)</f>
        <v/>
      </c>
      <c r="O2208">
        <f>IF(N2208&gt;N(N2207),N2208,"")</f>
        <v/>
      </c>
    </row>
    <row r="2209">
      <c r="A2209">
        <f>IF('⚙️ SÉC MĂNG'!A165="","",'⚙️ SÉC MĂNG'!A165)</f>
        <v/>
      </c>
      <c r="B2209">
        <f>IF('⚙️ SÉC MĂNG'!A165="","",'⚙️ SÉC MĂNG'!R165)</f>
        <v/>
      </c>
      <c r="C2209">
        <f>IF('⚙️ SÉC MĂNG'!A165="","","Séc măng")</f>
        <v/>
      </c>
      <c r="D2209">
        <f>IF('⚙️ SÉC MĂNG'!A165="","",'⚙️ SÉC MĂNG'!I165)</f>
        <v/>
      </c>
      <c r="E2209">
        <f>IF('⚙️ SÉC MĂNG'!A165="","",'⚙️ SÉC MĂNG'!J165)</f>
        <v/>
      </c>
      <c r="F2209">
        <f>IF('⚙️ SÉC MĂNG'!A165="","",'⚙️ SÉC MĂNG'!K165)</f>
        <v/>
      </c>
      <c r="G2209">
        <f>IF('⚙️ SÉC MĂNG'!A165="","",'⚙️ SÉC MĂNG'!L165)</f>
        <v/>
      </c>
      <c r="H2209">
        <f>IF('⚙️ SÉC MĂNG'!A165="","",'⚙️ SÉC MĂNG'!M165)</f>
        <v/>
      </c>
      <c r="I2209">
        <f>IF('⚙️ SÉC MĂNG'!A165="","",'⚙️ SÉC MĂNG'!N165)</f>
        <v/>
      </c>
      <c r="J2209">
        <f>IF('⚙️ SÉC MĂNG'!A165="","",'⚙️ SÉC MĂNG'!D165)</f>
        <v/>
      </c>
      <c r="L2209">
        <f>N(L2208)+IF(AND('🔎 TRA CỨU NHANH'!$C$2&lt;&gt;"",OR(ISNUMBER(SEARCH('🔎 TRA CỨU NHANH'!$C$2,$A2209)),ISNUMBER(SEARCH('🔎 TRA CỨU NHANH'!$C$2,$B2209)))),1,0)</f>
        <v/>
      </c>
      <c r="M2209">
        <f>IF(L2209&gt;N(L2208),L2209,"")</f>
        <v/>
      </c>
      <c r="N2209">
        <f>N(N2208)+IF(AND('💰 BÁO GIÁ'!$C$27&lt;&gt;"",OR(ISNUMBER(SEARCH('💰 BÁO GIÁ'!$C$27,$A2209)),ISNUMBER(SEARCH('💰 BÁO GIÁ'!$C$27,$B2209)))),1,0)</f>
        <v/>
      </c>
      <c r="O2209">
        <f>IF(N2209&gt;N(N2208),N2209,"")</f>
        <v/>
      </c>
    </row>
    <row r="2210">
      <c r="A2210">
        <f>IF('⚙️ SÉC MĂNG'!A166="","",'⚙️ SÉC MĂNG'!A166)</f>
        <v/>
      </c>
      <c r="B2210">
        <f>IF('⚙️ SÉC MĂNG'!A166="","",'⚙️ SÉC MĂNG'!R166)</f>
        <v/>
      </c>
      <c r="C2210">
        <f>IF('⚙️ SÉC MĂNG'!A166="","","Séc măng")</f>
        <v/>
      </c>
      <c r="D2210">
        <f>IF('⚙️ SÉC MĂNG'!A166="","",'⚙️ SÉC MĂNG'!I166)</f>
        <v/>
      </c>
      <c r="E2210" s="37">
        <f>IF('⚙️ SÉC MĂNG'!A166="","",'⚙️ SÉC MĂNG'!J166)</f>
        <v/>
      </c>
      <c r="F2210" s="37">
        <f>IF('⚙️ SÉC MĂNG'!A166="","",'⚙️ SÉC MĂNG'!K166)</f>
        <v/>
      </c>
      <c r="G2210" s="37">
        <f>IF('⚙️ SÉC MĂNG'!A166="","",'⚙️ SÉC MĂNG'!L166)</f>
        <v/>
      </c>
      <c r="H2210" s="37">
        <f>IF('⚙️ SÉC MĂNG'!A166="","",'⚙️ SÉC MĂNG'!M166)</f>
        <v/>
      </c>
      <c r="I2210" s="37">
        <f>IF('⚙️ SÉC MĂNG'!A166="","",'⚙️ SÉC MĂNG'!N166)</f>
        <v/>
      </c>
      <c r="J2210">
        <f>IF('⚙️ SÉC MĂNG'!A166="","",'⚙️ SÉC MĂNG'!D166)</f>
        <v/>
      </c>
      <c r="L2210">
        <f>N(L2209)+IF(AND('🔎 TRA CỨU NHANH'!$C$2&lt;&gt;"",OR(ISNUMBER(SEARCH('🔎 TRA CỨU NHANH'!$C$2,$A2210)),ISNUMBER(SEARCH('🔎 TRA CỨU NHANH'!$C$2,$B2210)))),1,0)</f>
        <v/>
      </c>
      <c r="M2210">
        <f>IF(L2210&gt;N(L2209),L2210,"")</f>
        <v/>
      </c>
      <c r="N2210">
        <f>N(N2209)+IF(AND('💰 BÁO GIÁ'!$C$27&lt;&gt;"",OR(ISNUMBER(SEARCH('💰 BÁO GIÁ'!$C$27,$A2210)),ISNUMBER(SEARCH('💰 BÁO GIÁ'!$C$27,$B2210)))),1,0)</f>
        <v/>
      </c>
      <c r="O2210">
        <f>IF(N2210&gt;N(N2209),N2210,"")</f>
        <v/>
      </c>
    </row>
    <row r="2211">
      <c r="A2211">
        <f>IF('⚙️ SÉC MĂNG'!A167="","",'⚙️ SÉC MĂNG'!A167)</f>
        <v/>
      </c>
      <c r="B2211">
        <f>IF('⚙️ SÉC MĂNG'!A167="","",'⚙️ SÉC MĂNG'!R167)</f>
        <v/>
      </c>
      <c r="C2211">
        <f>IF('⚙️ SÉC MĂNG'!A167="","","Séc măng")</f>
        <v/>
      </c>
      <c r="D2211">
        <f>IF('⚙️ SÉC MĂNG'!A167="","",'⚙️ SÉC MĂNG'!I167)</f>
        <v/>
      </c>
      <c r="E2211" s="37">
        <f>IF('⚙️ SÉC MĂNG'!A167="","",'⚙️ SÉC MĂNG'!J167)</f>
        <v/>
      </c>
      <c r="F2211" s="37">
        <f>IF('⚙️ SÉC MĂNG'!A167="","",'⚙️ SÉC MĂNG'!K167)</f>
        <v/>
      </c>
      <c r="G2211" s="37">
        <f>IF('⚙️ SÉC MĂNG'!A167="","",'⚙️ SÉC MĂNG'!L167)</f>
        <v/>
      </c>
      <c r="H2211" s="37">
        <f>IF('⚙️ SÉC MĂNG'!A167="","",'⚙️ SÉC MĂNG'!M167)</f>
        <v/>
      </c>
      <c r="I2211" s="37">
        <f>IF('⚙️ SÉC MĂNG'!A167="","",'⚙️ SÉC MĂNG'!N167)</f>
        <v/>
      </c>
      <c r="J2211">
        <f>IF('⚙️ SÉC MĂNG'!A167="","",'⚙️ SÉC MĂNG'!D167)</f>
        <v/>
      </c>
      <c r="L2211">
        <f>N(L2210)+IF(AND('🔎 TRA CỨU NHANH'!$C$2&lt;&gt;"",OR(ISNUMBER(SEARCH('🔎 TRA CỨU NHANH'!$C$2,$A2211)),ISNUMBER(SEARCH('🔎 TRA CỨU NHANH'!$C$2,$B2211)))),1,0)</f>
        <v/>
      </c>
      <c r="M2211">
        <f>IF(L2211&gt;N(L2210),L2211,"")</f>
        <v/>
      </c>
      <c r="N2211">
        <f>N(N2210)+IF(AND('💰 BÁO GIÁ'!$C$27&lt;&gt;"",OR(ISNUMBER(SEARCH('💰 BÁO GIÁ'!$C$27,$A2211)),ISNUMBER(SEARCH('💰 BÁO GIÁ'!$C$27,$B2211)))),1,0)</f>
        <v/>
      </c>
      <c r="O2211">
        <f>IF(N2211&gt;N(N2210),N2211,"")</f>
        <v/>
      </c>
    </row>
    <row r="2212">
      <c r="A2212">
        <f>IF('⚙️ SÉC MĂNG'!A168="","",'⚙️ SÉC MĂNG'!A168)</f>
        <v/>
      </c>
      <c r="B2212">
        <f>IF('⚙️ SÉC MĂNG'!A168="","",'⚙️ SÉC MĂNG'!R168)</f>
        <v/>
      </c>
      <c r="C2212">
        <f>IF('⚙️ SÉC MĂNG'!A168="","","Séc măng")</f>
        <v/>
      </c>
      <c r="D2212">
        <f>IF('⚙️ SÉC MĂNG'!A168="","",'⚙️ SÉC MĂNG'!I168)</f>
        <v/>
      </c>
      <c r="E2212" s="37">
        <f>IF('⚙️ SÉC MĂNG'!A168="","",'⚙️ SÉC MĂNG'!J168)</f>
        <v/>
      </c>
      <c r="F2212" s="37">
        <f>IF('⚙️ SÉC MĂNG'!A168="","",'⚙️ SÉC MĂNG'!K168)</f>
        <v/>
      </c>
      <c r="G2212" s="37">
        <f>IF('⚙️ SÉC MĂNG'!A168="","",'⚙️ SÉC MĂNG'!L168)</f>
        <v/>
      </c>
      <c r="H2212" s="37">
        <f>IF('⚙️ SÉC MĂNG'!A168="","",'⚙️ SÉC MĂNG'!M168)</f>
        <v/>
      </c>
      <c r="I2212" s="37">
        <f>IF('⚙️ SÉC MĂNG'!A168="","",'⚙️ SÉC MĂNG'!N168)</f>
        <v/>
      </c>
      <c r="J2212">
        <f>IF('⚙️ SÉC MĂNG'!A168="","",'⚙️ SÉC MĂNG'!D168)</f>
        <v/>
      </c>
      <c r="L2212">
        <f>N(L2211)+IF(AND('🔎 TRA CỨU NHANH'!$C$2&lt;&gt;"",OR(ISNUMBER(SEARCH('🔎 TRA CỨU NHANH'!$C$2,$A2212)),ISNUMBER(SEARCH('🔎 TRA CỨU NHANH'!$C$2,$B2212)))),1,0)</f>
        <v/>
      </c>
      <c r="M2212">
        <f>IF(L2212&gt;N(L2211),L2212,"")</f>
        <v/>
      </c>
      <c r="N2212">
        <f>N(N2211)+IF(AND('💰 BÁO GIÁ'!$C$27&lt;&gt;"",OR(ISNUMBER(SEARCH('💰 BÁO GIÁ'!$C$27,$A2212)),ISNUMBER(SEARCH('💰 BÁO GIÁ'!$C$27,$B2212)))),1,0)</f>
        <v/>
      </c>
      <c r="O2212">
        <f>IF(N2212&gt;N(N2211),N2212,"")</f>
        <v/>
      </c>
    </row>
    <row r="2213">
      <c r="A2213">
        <f>IF('⚙️ SÉC MĂNG'!A169="","",'⚙️ SÉC MĂNG'!A169)</f>
        <v/>
      </c>
      <c r="B2213">
        <f>IF('⚙️ SÉC MĂNG'!A169="","",'⚙️ SÉC MĂNG'!R169)</f>
        <v/>
      </c>
      <c r="C2213">
        <f>IF('⚙️ SÉC MĂNG'!A169="","","Séc măng")</f>
        <v/>
      </c>
      <c r="D2213">
        <f>IF('⚙️ SÉC MĂNG'!A169="","",'⚙️ SÉC MĂNG'!I169)</f>
        <v/>
      </c>
      <c r="E2213" s="37">
        <f>IF('⚙️ SÉC MĂNG'!A169="","",'⚙️ SÉC MĂNG'!J169)</f>
        <v/>
      </c>
      <c r="F2213" s="37">
        <f>IF('⚙️ SÉC MĂNG'!A169="","",'⚙️ SÉC MĂNG'!K169)</f>
        <v/>
      </c>
      <c r="G2213" s="37">
        <f>IF('⚙️ SÉC MĂNG'!A169="","",'⚙️ SÉC MĂNG'!L169)</f>
        <v/>
      </c>
      <c r="H2213" s="37">
        <f>IF('⚙️ SÉC MĂNG'!A169="","",'⚙️ SÉC MĂNG'!M169)</f>
        <v/>
      </c>
      <c r="I2213" s="37">
        <f>IF('⚙️ SÉC MĂNG'!A169="","",'⚙️ SÉC MĂNG'!N169)</f>
        <v/>
      </c>
      <c r="J2213">
        <f>IF('⚙️ SÉC MĂNG'!A169="","",'⚙️ SÉC MĂNG'!D169)</f>
        <v/>
      </c>
      <c r="L2213">
        <f>N(L2212)+IF(AND('🔎 TRA CỨU NHANH'!$C$2&lt;&gt;"",OR(ISNUMBER(SEARCH('🔎 TRA CỨU NHANH'!$C$2,$A2213)),ISNUMBER(SEARCH('🔎 TRA CỨU NHANH'!$C$2,$B2213)))),1,0)</f>
        <v/>
      </c>
      <c r="M2213">
        <f>IF(L2213&gt;N(L2212),L2213,"")</f>
        <v/>
      </c>
      <c r="N2213">
        <f>N(N2212)+IF(AND('💰 BÁO GIÁ'!$C$27&lt;&gt;"",OR(ISNUMBER(SEARCH('💰 BÁO GIÁ'!$C$27,$A2213)),ISNUMBER(SEARCH('💰 BÁO GIÁ'!$C$27,$B2213)))),1,0)</f>
        <v/>
      </c>
      <c r="O2213">
        <f>IF(N2213&gt;N(N2212),N2213,"")</f>
        <v/>
      </c>
    </row>
    <row r="2214">
      <c r="A2214">
        <f>IF('⚙️ SÉC MĂNG'!A170="","",'⚙️ SÉC MĂNG'!A170)</f>
        <v/>
      </c>
      <c r="B2214">
        <f>IF('⚙️ SÉC MĂNG'!A170="","",'⚙️ SÉC MĂNG'!R170)</f>
        <v/>
      </c>
      <c r="C2214">
        <f>IF('⚙️ SÉC MĂNG'!A170="","","Séc măng")</f>
        <v/>
      </c>
      <c r="D2214">
        <f>IF('⚙️ SÉC MĂNG'!A170="","",'⚙️ SÉC MĂNG'!I170)</f>
        <v/>
      </c>
      <c r="E2214" s="37">
        <f>IF('⚙️ SÉC MĂNG'!A170="","",'⚙️ SÉC MĂNG'!J170)</f>
        <v/>
      </c>
      <c r="F2214" s="37">
        <f>IF('⚙️ SÉC MĂNG'!A170="","",'⚙️ SÉC MĂNG'!K170)</f>
        <v/>
      </c>
      <c r="G2214" s="37">
        <f>IF('⚙️ SÉC MĂNG'!A170="","",'⚙️ SÉC MĂNG'!L170)</f>
        <v/>
      </c>
      <c r="H2214" s="37">
        <f>IF('⚙️ SÉC MĂNG'!A170="","",'⚙️ SÉC MĂNG'!M170)</f>
        <v/>
      </c>
      <c r="I2214" s="37">
        <f>IF('⚙️ SÉC MĂNG'!A170="","",'⚙️ SÉC MĂNG'!N170)</f>
        <v/>
      </c>
      <c r="J2214">
        <f>IF('⚙️ SÉC MĂNG'!A170="","",'⚙️ SÉC MĂNG'!D170)</f>
        <v/>
      </c>
      <c r="L2214">
        <f>N(L2213)+IF(AND('🔎 TRA CỨU NHANH'!$C$2&lt;&gt;"",OR(ISNUMBER(SEARCH('🔎 TRA CỨU NHANH'!$C$2,$A2214)),ISNUMBER(SEARCH('🔎 TRA CỨU NHANH'!$C$2,$B2214)))),1,0)</f>
        <v/>
      </c>
      <c r="M2214">
        <f>IF(L2214&gt;N(L2213),L2214,"")</f>
        <v/>
      </c>
      <c r="N2214">
        <f>N(N2213)+IF(AND('💰 BÁO GIÁ'!$C$27&lt;&gt;"",OR(ISNUMBER(SEARCH('💰 BÁO GIÁ'!$C$27,$A2214)),ISNUMBER(SEARCH('💰 BÁO GIÁ'!$C$27,$B2214)))),1,0)</f>
        <v/>
      </c>
      <c r="O2214">
        <f>IF(N2214&gt;N(N2213),N2214,"")</f>
        <v/>
      </c>
    </row>
    <row r="2215">
      <c r="A2215">
        <f>IF('⚙️ SÉC MĂNG'!A171="","",'⚙️ SÉC MĂNG'!A171)</f>
        <v/>
      </c>
      <c r="B2215">
        <f>IF('⚙️ SÉC MĂNG'!A171="","",'⚙️ SÉC MĂNG'!R171)</f>
        <v/>
      </c>
      <c r="C2215">
        <f>IF('⚙️ SÉC MĂNG'!A171="","","Séc măng")</f>
        <v/>
      </c>
      <c r="D2215">
        <f>IF('⚙️ SÉC MĂNG'!A171="","",'⚙️ SÉC MĂNG'!I171)</f>
        <v/>
      </c>
      <c r="E2215" s="37">
        <f>IF('⚙️ SÉC MĂNG'!A171="","",'⚙️ SÉC MĂNG'!J171)</f>
        <v/>
      </c>
      <c r="F2215" s="37">
        <f>IF('⚙️ SÉC MĂNG'!A171="","",'⚙️ SÉC MĂNG'!K171)</f>
        <v/>
      </c>
      <c r="G2215" s="37">
        <f>IF('⚙️ SÉC MĂNG'!A171="","",'⚙️ SÉC MĂNG'!L171)</f>
        <v/>
      </c>
      <c r="H2215" s="37">
        <f>IF('⚙️ SÉC MĂNG'!A171="","",'⚙️ SÉC MĂNG'!M171)</f>
        <v/>
      </c>
      <c r="I2215" s="37">
        <f>IF('⚙️ SÉC MĂNG'!A171="","",'⚙️ SÉC MĂNG'!N171)</f>
        <v/>
      </c>
      <c r="J2215">
        <f>IF('⚙️ SÉC MĂNG'!A171="","",'⚙️ SÉC MĂNG'!D171)</f>
        <v/>
      </c>
      <c r="L2215">
        <f>N(L2214)+IF(AND('🔎 TRA CỨU NHANH'!$C$2&lt;&gt;"",OR(ISNUMBER(SEARCH('🔎 TRA CỨU NHANH'!$C$2,$A2215)),ISNUMBER(SEARCH('🔎 TRA CỨU NHANH'!$C$2,$B2215)))),1,0)</f>
        <v/>
      </c>
      <c r="M2215">
        <f>IF(L2215&gt;N(L2214),L2215,"")</f>
        <v/>
      </c>
      <c r="N2215">
        <f>N(N2214)+IF(AND('💰 BÁO GIÁ'!$C$27&lt;&gt;"",OR(ISNUMBER(SEARCH('💰 BÁO GIÁ'!$C$27,$A2215)),ISNUMBER(SEARCH('💰 BÁO GIÁ'!$C$27,$B2215)))),1,0)</f>
        <v/>
      </c>
      <c r="O2215">
        <f>IF(N2215&gt;N(N2214),N2215,"")</f>
        <v/>
      </c>
    </row>
    <row r="2216">
      <c r="A2216">
        <f>IF('⚙️ SÉC MĂNG'!A172="","",'⚙️ SÉC MĂNG'!A172)</f>
        <v/>
      </c>
      <c r="B2216">
        <f>IF('⚙️ SÉC MĂNG'!A172="","",'⚙️ SÉC MĂNG'!R172)</f>
        <v/>
      </c>
      <c r="C2216">
        <f>IF('⚙️ SÉC MĂNG'!A172="","","Séc măng")</f>
        <v/>
      </c>
      <c r="D2216">
        <f>IF('⚙️ SÉC MĂNG'!A172="","",'⚙️ SÉC MĂNG'!I172)</f>
        <v/>
      </c>
      <c r="E2216" s="37">
        <f>IF('⚙️ SÉC MĂNG'!A172="","",'⚙️ SÉC MĂNG'!J172)</f>
        <v/>
      </c>
      <c r="F2216" s="37">
        <f>IF('⚙️ SÉC MĂNG'!A172="","",'⚙️ SÉC MĂNG'!K172)</f>
        <v/>
      </c>
      <c r="G2216" s="37">
        <f>IF('⚙️ SÉC MĂNG'!A172="","",'⚙️ SÉC MĂNG'!L172)</f>
        <v/>
      </c>
      <c r="H2216" s="37">
        <f>IF('⚙️ SÉC MĂNG'!A172="","",'⚙️ SÉC MĂNG'!M172)</f>
        <v/>
      </c>
      <c r="I2216" s="37">
        <f>IF('⚙️ SÉC MĂNG'!A172="","",'⚙️ SÉC MĂNG'!N172)</f>
        <v/>
      </c>
      <c r="J2216">
        <f>IF('⚙️ SÉC MĂNG'!A172="","",'⚙️ SÉC MĂNG'!D172)</f>
        <v/>
      </c>
      <c r="L2216">
        <f>N(L2215)+IF(AND('🔎 TRA CỨU NHANH'!$C$2&lt;&gt;"",OR(ISNUMBER(SEARCH('🔎 TRA CỨU NHANH'!$C$2,$A2216)),ISNUMBER(SEARCH('🔎 TRA CỨU NHANH'!$C$2,$B2216)))),1,0)</f>
        <v/>
      </c>
      <c r="M2216">
        <f>IF(L2216&gt;N(L2215),L2216,"")</f>
        <v/>
      </c>
      <c r="N2216">
        <f>N(N2215)+IF(AND('💰 BÁO GIÁ'!$C$27&lt;&gt;"",OR(ISNUMBER(SEARCH('💰 BÁO GIÁ'!$C$27,$A2216)),ISNUMBER(SEARCH('💰 BÁO GIÁ'!$C$27,$B2216)))),1,0)</f>
        <v/>
      </c>
      <c r="O2216">
        <f>IF(N2216&gt;N(N2215),N2216,"")</f>
        <v/>
      </c>
    </row>
    <row r="2217">
      <c r="A2217">
        <f>IF('⚙️ SÉC MĂNG'!A173="","",'⚙️ SÉC MĂNG'!A173)</f>
        <v/>
      </c>
      <c r="B2217">
        <f>IF('⚙️ SÉC MĂNG'!A173="","",'⚙️ SÉC MĂNG'!R173)</f>
        <v/>
      </c>
      <c r="C2217">
        <f>IF('⚙️ SÉC MĂNG'!A173="","","Séc măng")</f>
        <v/>
      </c>
      <c r="D2217">
        <f>IF('⚙️ SÉC MĂNG'!A173="","",'⚙️ SÉC MĂNG'!I173)</f>
        <v/>
      </c>
      <c r="E2217" s="37">
        <f>IF('⚙️ SÉC MĂNG'!A173="","",'⚙️ SÉC MĂNG'!J173)</f>
        <v/>
      </c>
      <c r="F2217" s="37">
        <f>IF('⚙️ SÉC MĂNG'!A173="","",'⚙️ SÉC MĂNG'!K173)</f>
        <v/>
      </c>
      <c r="G2217" s="37">
        <f>IF('⚙️ SÉC MĂNG'!A173="","",'⚙️ SÉC MĂNG'!L173)</f>
        <v/>
      </c>
      <c r="H2217" s="37">
        <f>IF('⚙️ SÉC MĂNG'!A173="","",'⚙️ SÉC MĂNG'!M173)</f>
        <v/>
      </c>
      <c r="I2217" s="37">
        <f>IF('⚙️ SÉC MĂNG'!A173="","",'⚙️ SÉC MĂNG'!N173)</f>
        <v/>
      </c>
      <c r="J2217">
        <f>IF('⚙️ SÉC MĂNG'!A173="","",'⚙️ SÉC MĂNG'!D173)</f>
        <v/>
      </c>
      <c r="L2217">
        <f>N(L2216)+IF(AND('🔎 TRA CỨU NHANH'!$C$2&lt;&gt;"",OR(ISNUMBER(SEARCH('🔎 TRA CỨU NHANH'!$C$2,$A2217)),ISNUMBER(SEARCH('🔎 TRA CỨU NHANH'!$C$2,$B2217)))),1,0)</f>
        <v/>
      </c>
      <c r="M2217">
        <f>IF(L2217&gt;N(L2216),L2217,"")</f>
        <v/>
      </c>
      <c r="N2217">
        <f>N(N2216)+IF(AND('💰 BÁO GIÁ'!$C$27&lt;&gt;"",OR(ISNUMBER(SEARCH('💰 BÁO GIÁ'!$C$27,$A2217)),ISNUMBER(SEARCH('💰 BÁO GIÁ'!$C$27,$B2217)))),1,0)</f>
        <v/>
      </c>
      <c r="O2217">
        <f>IF(N2217&gt;N(N2216),N2217,"")</f>
        <v/>
      </c>
    </row>
    <row r="2218">
      <c r="A2218">
        <f>IF('⚙️ SÉC MĂNG'!A174="","",'⚙️ SÉC MĂNG'!A174)</f>
        <v/>
      </c>
      <c r="B2218">
        <f>IF('⚙️ SÉC MĂNG'!A174="","",'⚙️ SÉC MĂNG'!R174)</f>
        <v/>
      </c>
      <c r="C2218">
        <f>IF('⚙️ SÉC MĂNG'!A174="","","Séc măng")</f>
        <v/>
      </c>
      <c r="D2218">
        <f>IF('⚙️ SÉC MĂNG'!A174="","",'⚙️ SÉC MĂNG'!I174)</f>
        <v/>
      </c>
      <c r="E2218" s="37">
        <f>IF('⚙️ SÉC MĂNG'!A174="","",'⚙️ SÉC MĂNG'!J174)</f>
        <v/>
      </c>
      <c r="F2218" s="37">
        <f>IF('⚙️ SÉC MĂNG'!A174="","",'⚙️ SÉC MĂNG'!K174)</f>
        <v/>
      </c>
      <c r="G2218" s="37">
        <f>IF('⚙️ SÉC MĂNG'!A174="","",'⚙️ SÉC MĂNG'!L174)</f>
        <v/>
      </c>
      <c r="H2218" s="37">
        <f>IF('⚙️ SÉC MĂNG'!A174="","",'⚙️ SÉC MĂNG'!M174)</f>
        <v/>
      </c>
      <c r="I2218" s="37">
        <f>IF('⚙️ SÉC MĂNG'!A174="","",'⚙️ SÉC MĂNG'!N174)</f>
        <v/>
      </c>
      <c r="J2218">
        <f>IF('⚙️ SÉC MĂNG'!A174="","",'⚙️ SÉC MĂNG'!D174)</f>
        <v/>
      </c>
      <c r="L2218">
        <f>N(L2217)+IF(AND('🔎 TRA CỨU NHANH'!$C$2&lt;&gt;"",OR(ISNUMBER(SEARCH('🔎 TRA CỨU NHANH'!$C$2,$A2218)),ISNUMBER(SEARCH('🔎 TRA CỨU NHANH'!$C$2,$B2218)))),1,0)</f>
        <v/>
      </c>
      <c r="M2218">
        <f>IF(L2218&gt;N(L2217),L2218,"")</f>
        <v/>
      </c>
      <c r="N2218">
        <f>N(N2217)+IF(AND('💰 BÁO GIÁ'!$C$27&lt;&gt;"",OR(ISNUMBER(SEARCH('💰 BÁO GIÁ'!$C$27,$A2218)),ISNUMBER(SEARCH('💰 BÁO GIÁ'!$C$27,$B2218)))),1,0)</f>
        <v/>
      </c>
      <c r="O2218">
        <f>IF(N2218&gt;N(N2217),N2218,"")</f>
        <v/>
      </c>
    </row>
    <row r="2219">
      <c r="A2219">
        <f>IF('⚙️ SÉC MĂNG'!A175="","",'⚙️ SÉC MĂNG'!A175)</f>
        <v/>
      </c>
      <c r="B2219">
        <f>IF('⚙️ SÉC MĂNG'!A175="","",'⚙️ SÉC MĂNG'!R175)</f>
        <v/>
      </c>
      <c r="C2219">
        <f>IF('⚙️ SÉC MĂNG'!A175="","","Séc măng")</f>
        <v/>
      </c>
      <c r="D2219">
        <f>IF('⚙️ SÉC MĂNG'!A175="","",'⚙️ SÉC MĂNG'!I175)</f>
        <v/>
      </c>
      <c r="E2219" s="37">
        <f>IF('⚙️ SÉC MĂNG'!A175="","",'⚙️ SÉC MĂNG'!J175)</f>
        <v/>
      </c>
      <c r="F2219" s="37">
        <f>IF('⚙️ SÉC MĂNG'!A175="","",'⚙️ SÉC MĂNG'!K175)</f>
        <v/>
      </c>
      <c r="G2219" s="37">
        <f>IF('⚙️ SÉC MĂNG'!A175="","",'⚙️ SÉC MĂNG'!L175)</f>
        <v/>
      </c>
      <c r="H2219" s="37">
        <f>IF('⚙️ SÉC MĂNG'!A175="","",'⚙️ SÉC MĂNG'!M175)</f>
        <v/>
      </c>
      <c r="I2219" s="37">
        <f>IF('⚙️ SÉC MĂNG'!A175="","",'⚙️ SÉC MĂNG'!N175)</f>
        <v/>
      </c>
      <c r="J2219">
        <f>IF('⚙️ SÉC MĂNG'!A175="","",'⚙️ SÉC MĂNG'!D175)</f>
        <v/>
      </c>
      <c r="L2219">
        <f>N(L2218)+IF(AND('🔎 TRA CỨU NHANH'!$C$2&lt;&gt;"",OR(ISNUMBER(SEARCH('🔎 TRA CỨU NHANH'!$C$2,$A2219)),ISNUMBER(SEARCH('🔎 TRA CỨU NHANH'!$C$2,$B2219)))),1,0)</f>
        <v/>
      </c>
      <c r="M2219">
        <f>IF(L2219&gt;N(L2218),L2219,"")</f>
        <v/>
      </c>
      <c r="N2219">
        <f>N(N2218)+IF(AND('💰 BÁO GIÁ'!$C$27&lt;&gt;"",OR(ISNUMBER(SEARCH('💰 BÁO GIÁ'!$C$27,$A2219)),ISNUMBER(SEARCH('💰 BÁO GIÁ'!$C$27,$B2219)))),1,0)</f>
        <v/>
      </c>
      <c r="O2219">
        <f>IF(N2219&gt;N(N2218),N2219,"")</f>
        <v/>
      </c>
    </row>
    <row r="2220">
      <c r="A2220">
        <f>IF('⚙️ SÉC MĂNG'!A176="","",'⚙️ SÉC MĂNG'!A176)</f>
        <v/>
      </c>
      <c r="B2220">
        <f>IF('⚙️ SÉC MĂNG'!A176="","",'⚙️ SÉC MĂNG'!R176)</f>
        <v/>
      </c>
      <c r="C2220">
        <f>IF('⚙️ SÉC MĂNG'!A176="","","Séc măng")</f>
        <v/>
      </c>
      <c r="D2220">
        <f>IF('⚙️ SÉC MĂNG'!A176="","",'⚙️ SÉC MĂNG'!I176)</f>
        <v/>
      </c>
      <c r="E2220" s="37">
        <f>IF('⚙️ SÉC MĂNG'!A176="","",'⚙️ SÉC MĂNG'!J176)</f>
        <v/>
      </c>
      <c r="F2220" s="37">
        <f>IF('⚙️ SÉC MĂNG'!A176="","",'⚙️ SÉC MĂNG'!K176)</f>
        <v/>
      </c>
      <c r="G2220" s="37">
        <f>IF('⚙️ SÉC MĂNG'!A176="","",'⚙️ SÉC MĂNG'!L176)</f>
        <v/>
      </c>
      <c r="H2220" s="37">
        <f>IF('⚙️ SÉC MĂNG'!A176="","",'⚙️ SÉC MĂNG'!M176)</f>
        <v/>
      </c>
      <c r="I2220" s="37">
        <f>IF('⚙️ SÉC MĂNG'!A176="","",'⚙️ SÉC MĂNG'!N176)</f>
        <v/>
      </c>
      <c r="J2220">
        <f>IF('⚙️ SÉC MĂNG'!A176="","",'⚙️ SÉC MĂNG'!D176)</f>
        <v/>
      </c>
      <c r="L2220">
        <f>N(L2219)+IF(AND('🔎 TRA CỨU NHANH'!$C$2&lt;&gt;"",OR(ISNUMBER(SEARCH('🔎 TRA CỨU NHANH'!$C$2,$A2220)),ISNUMBER(SEARCH('🔎 TRA CỨU NHANH'!$C$2,$B2220)))),1,0)</f>
        <v/>
      </c>
      <c r="M2220">
        <f>IF(L2220&gt;N(L2219),L2220,"")</f>
        <v/>
      </c>
      <c r="N2220">
        <f>N(N2219)+IF(AND('💰 BÁO GIÁ'!$C$27&lt;&gt;"",OR(ISNUMBER(SEARCH('💰 BÁO GIÁ'!$C$27,$A2220)),ISNUMBER(SEARCH('💰 BÁO GIÁ'!$C$27,$B2220)))),1,0)</f>
        <v/>
      </c>
      <c r="O2220">
        <f>IF(N2220&gt;N(N2219),N2220,"")</f>
        <v/>
      </c>
    </row>
    <row r="2221">
      <c r="A2221">
        <f>IF('⚙️ SÉC MĂNG'!A177="","",'⚙️ SÉC MĂNG'!A177)</f>
        <v/>
      </c>
      <c r="B2221">
        <f>IF('⚙️ SÉC MĂNG'!A177="","",'⚙️ SÉC MĂNG'!R177)</f>
        <v/>
      </c>
      <c r="C2221">
        <f>IF('⚙️ SÉC MĂNG'!A177="","","Séc măng")</f>
        <v/>
      </c>
      <c r="D2221">
        <f>IF('⚙️ SÉC MĂNG'!A177="","",'⚙️ SÉC MĂNG'!I177)</f>
        <v/>
      </c>
      <c r="E2221" s="37">
        <f>IF('⚙️ SÉC MĂNG'!A177="","",'⚙️ SÉC MĂNG'!J177)</f>
        <v/>
      </c>
      <c r="F2221" s="37">
        <f>IF('⚙️ SÉC MĂNG'!A177="","",'⚙️ SÉC MĂNG'!K177)</f>
        <v/>
      </c>
      <c r="G2221" s="37">
        <f>IF('⚙️ SÉC MĂNG'!A177="","",'⚙️ SÉC MĂNG'!L177)</f>
        <v/>
      </c>
      <c r="H2221" s="37">
        <f>IF('⚙️ SÉC MĂNG'!A177="","",'⚙️ SÉC MĂNG'!M177)</f>
        <v/>
      </c>
      <c r="I2221" s="37">
        <f>IF('⚙️ SÉC MĂNG'!A177="","",'⚙️ SÉC MĂNG'!N177)</f>
        <v/>
      </c>
      <c r="J2221">
        <f>IF('⚙️ SÉC MĂNG'!A177="","",'⚙️ SÉC MĂNG'!D177)</f>
        <v/>
      </c>
      <c r="L2221">
        <f>N(L2220)+IF(AND('🔎 TRA CỨU NHANH'!$C$2&lt;&gt;"",OR(ISNUMBER(SEARCH('🔎 TRA CỨU NHANH'!$C$2,$A2221)),ISNUMBER(SEARCH('🔎 TRA CỨU NHANH'!$C$2,$B2221)))),1,0)</f>
        <v/>
      </c>
      <c r="M2221">
        <f>IF(L2221&gt;N(L2220),L2221,"")</f>
        <v/>
      </c>
      <c r="N2221">
        <f>N(N2220)+IF(AND('💰 BÁO GIÁ'!$C$27&lt;&gt;"",OR(ISNUMBER(SEARCH('💰 BÁO GIÁ'!$C$27,$A2221)),ISNUMBER(SEARCH('💰 BÁO GIÁ'!$C$27,$B2221)))),1,0)</f>
        <v/>
      </c>
      <c r="O2221">
        <f>IF(N2221&gt;N(N2220),N2221,"")</f>
        <v/>
      </c>
    </row>
    <row r="2222">
      <c r="A2222">
        <f>IF('⚙️ SÉC MĂNG'!A178="","",'⚙️ SÉC MĂNG'!A178)</f>
        <v/>
      </c>
      <c r="B2222">
        <f>IF('⚙️ SÉC MĂNG'!A178="","",'⚙️ SÉC MĂNG'!R178)</f>
        <v/>
      </c>
      <c r="C2222">
        <f>IF('⚙️ SÉC MĂNG'!A178="","","Séc măng")</f>
        <v/>
      </c>
      <c r="D2222">
        <f>IF('⚙️ SÉC MĂNG'!A178="","",'⚙️ SÉC MĂNG'!I178)</f>
        <v/>
      </c>
      <c r="E2222" s="37">
        <f>IF('⚙️ SÉC MĂNG'!A178="","",'⚙️ SÉC MĂNG'!J178)</f>
        <v/>
      </c>
      <c r="F2222" s="37">
        <f>IF('⚙️ SÉC MĂNG'!A178="","",'⚙️ SÉC MĂNG'!K178)</f>
        <v/>
      </c>
      <c r="G2222" s="37">
        <f>IF('⚙️ SÉC MĂNG'!A178="","",'⚙️ SÉC MĂNG'!L178)</f>
        <v/>
      </c>
      <c r="H2222" s="37">
        <f>IF('⚙️ SÉC MĂNG'!A178="","",'⚙️ SÉC MĂNG'!M178)</f>
        <v/>
      </c>
      <c r="I2222" s="37">
        <f>IF('⚙️ SÉC MĂNG'!A178="","",'⚙️ SÉC MĂNG'!N178)</f>
        <v/>
      </c>
      <c r="J2222">
        <f>IF('⚙️ SÉC MĂNG'!A178="","",'⚙️ SÉC MĂNG'!D178)</f>
        <v/>
      </c>
      <c r="L2222">
        <f>N(L2221)+IF(AND('🔎 TRA CỨU NHANH'!$C$2&lt;&gt;"",OR(ISNUMBER(SEARCH('🔎 TRA CỨU NHANH'!$C$2,$A2222)),ISNUMBER(SEARCH('🔎 TRA CỨU NHANH'!$C$2,$B2222)))),1,0)</f>
        <v/>
      </c>
      <c r="M2222">
        <f>IF(L2222&gt;N(L2221),L2222,"")</f>
        <v/>
      </c>
      <c r="N2222">
        <f>N(N2221)+IF(AND('💰 BÁO GIÁ'!$C$27&lt;&gt;"",OR(ISNUMBER(SEARCH('💰 BÁO GIÁ'!$C$27,$A2222)),ISNUMBER(SEARCH('💰 BÁO GIÁ'!$C$27,$B2222)))),1,0)</f>
        <v/>
      </c>
      <c r="O2222">
        <f>IF(N2222&gt;N(N2221),N2222,"")</f>
        <v/>
      </c>
    </row>
    <row r="2223">
      <c r="A2223">
        <f>IF('⚙️ SÉC MĂNG'!A179="","",'⚙️ SÉC MĂNG'!A179)</f>
        <v/>
      </c>
      <c r="B2223">
        <f>IF('⚙️ SÉC MĂNG'!A179="","",'⚙️ SÉC MĂNG'!R179)</f>
        <v/>
      </c>
      <c r="C2223">
        <f>IF('⚙️ SÉC MĂNG'!A179="","","Séc măng")</f>
        <v/>
      </c>
      <c r="D2223">
        <f>IF('⚙️ SÉC MĂNG'!A179="","",'⚙️ SÉC MĂNG'!I179)</f>
        <v/>
      </c>
      <c r="E2223">
        <f>IF('⚙️ SÉC MĂNG'!A179="","",'⚙️ SÉC MĂNG'!J179)</f>
        <v/>
      </c>
      <c r="F2223">
        <f>IF('⚙️ SÉC MĂNG'!A179="","",'⚙️ SÉC MĂNG'!K179)</f>
        <v/>
      </c>
      <c r="G2223">
        <f>IF('⚙️ SÉC MĂNG'!A179="","",'⚙️ SÉC MĂNG'!L179)</f>
        <v/>
      </c>
      <c r="H2223">
        <f>IF('⚙️ SÉC MĂNG'!A179="","",'⚙️ SÉC MĂNG'!M179)</f>
        <v/>
      </c>
      <c r="I2223">
        <f>IF('⚙️ SÉC MĂNG'!A179="","",'⚙️ SÉC MĂNG'!N179)</f>
        <v/>
      </c>
      <c r="J2223">
        <f>IF('⚙️ SÉC MĂNG'!A179="","",'⚙️ SÉC MĂNG'!D179)</f>
        <v/>
      </c>
      <c r="L2223">
        <f>N(L2222)+IF(AND('🔎 TRA CỨU NHANH'!$C$2&lt;&gt;"",OR(ISNUMBER(SEARCH('🔎 TRA CỨU NHANH'!$C$2,$A2223)),ISNUMBER(SEARCH('🔎 TRA CỨU NHANH'!$C$2,$B2223)))),1,0)</f>
        <v/>
      </c>
      <c r="M2223">
        <f>IF(L2223&gt;N(L2222),L2223,"")</f>
        <v/>
      </c>
      <c r="N2223">
        <f>N(N2222)+IF(AND('💰 BÁO GIÁ'!$C$27&lt;&gt;"",OR(ISNUMBER(SEARCH('💰 BÁO GIÁ'!$C$27,$A2223)),ISNUMBER(SEARCH('💰 BÁO GIÁ'!$C$27,$B2223)))),1,0)</f>
        <v/>
      </c>
      <c r="O2223">
        <f>IF(N2223&gt;N(N2222),N2223,"")</f>
        <v/>
      </c>
    </row>
    <row r="2224">
      <c r="A2224">
        <f>IF('⚙️ SÉC MĂNG'!A180="","",'⚙️ SÉC MĂNG'!A180)</f>
        <v/>
      </c>
      <c r="B2224">
        <f>IF('⚙️ SÉC MĂNG'!A180="","",'⚙️ SÉC MĂNG'!R180)</f>
        <v/>
      </c>
      <c r="C2224">
        <f>IF('⚙️ SÉC MĂNG'!A180="","","Séc măng")</f>
        <v/>
      </c>
      <c r="D2224">
        <f>IF('⚙️ SÉC MĂNG'!A180="","",'⚙️ SÉC MĂNG'!I180)</f>
        <v/>
      </c>
      <c r="E2224" s="37">
        <f>IF('⚙️ SÉC MĂNG'!A180="","",'⚙️ SÉC MĂNG'!J180)</f>
        <v/>
      </c>
      <c r="F2224" s="37">
        <f>IF('⚙️ SÉC MĂNG'!A180="","",'⚙️ SÉC MĂNG'!K180)</f>
        <v/>
      </c>
      <c r="G2224" s="37">
        <f>IF('⚙️ SÉC MĂNG'!A180="","",'⚙️ SÉC MĂNG'!L180)</f>
        <v/>
      </c>
      <c r="H2224" s="37">
        <f>IF('⚙️ SÉC MĂNG'!A180="","",'⚙️ SÉC MĂNG'!M180)</f>
        <v/>
      </c>
      <c r="I2224" s="37">
        <f>IF('⚙️ SÉC MĂNG'!A180="","",'⚙️ SÉC MĂNG'!N180)</f>
        <v/>
      </c>
      <c r="J2224">
        <f>IF('⚙️ SÉC MĂNG'!A180="","",'⚙️ SÉC MĂNG'!D180)</f>
        <v/>
      </c>
      <c r="L2224">
        <f>N(L2223)+IF(AND('🔎 TRA CỨU NHANH'!$C$2&lt;&gt;"",OR(ISNUMBER(SEARCH('🔎 TRA CỨU NHANH'!$C$2,$A2224)),ISNUMBER(SEARCH('🔎 TRA CỨU NHANH'!$C$2,$B2224)))),1,0)</f>
        <v/>
      </c>
      <c r="M2224">
        <f>IF(L2224&gt;N(L2223),L2224,"")</f>
        <v/>
      </c>
      <c r="N2224">
        <f>N(N2223)+IF(AND('💰 BÁO GIÁ'!$C$27&lt;&gt;"",OR(ISNUMBER(SEARCH('💰 BÁO GIÁ'!$C$27,$A2224)),ISNUMBER(SEARCH('💰 BÁO GIÁ'!$C$27,$B2224)))),1,0)</f>
        <v/>
      </c>
      <c r="O2224">
        <f>IF(N2224&gt;N(N2223),N2224,"")</f>
        <v/>
      </c>
    </row>
    <row r="2225">
      <c r="A2225">
        <f>IF('⚙️ SÉC MĂNG'!A181="","",'⚙️ SÉC MĂNG'!A181)</f>
        <v/>
      </c>
      <c r="B2225">
        <f>IF('⚙️ SÉC MĂNG'!A181="","",'⚙️ SÉC MĂNG'!R181)</f>
        <v/>
      </c>
      <c r="C2225">
        <f>IF('⚙️ SÉC MĂNG'!A181="","","Séc măng")</f>
        <v/>
      </c>
      <c r="D2225">
        <f>IF('⚙️ SÉC MĂNG'!A181="","",'⚙️ SÉC MĂNG'!I181)</f>
        <v/>
      </c>
      <c r="E2225" s="37">
        <f>IF('⚙️ SÉC MĂNG'!A181="","",'⚙️ SÉC MĂNG'!J181)</f>
        <v/>
      </c>
      <c r="F2225" s="37">
        <f>IF('⚙️ SÉC MĂNG'!A181="","",'⚙️ SÉC MĂNG'!K181)</f>
        <v/>
      </c>
      <c r="G2225" s="37">
        <f>IF('⚙️ SÉC MĂNG'!A181="","",'⚙️ SÉC MĂNG'!L181)</f>
        <v/>
      </c>
      <c r="H2225" s="37">
        <f>IF('⚙️ SÉC MĂNG'!A181="","",'⚙️ SÉC MĂNG'!M181)</f>
        <v/>
      </c>
      <c r="I2225" s="37">
        <f>IF('⚙️ SÉC MĂNG'!A181="","",'⚙️ SÉC MĂNG'!N181)</f>
        <v/>
      </c>
      <c r="J2225">
        <f>IF('⚙️ SÉC MĂNG'!A181="","",'⚙️ SÉC MĂNG'!D181)</f>
        <v/>
      </c>
      <c r="L2225">
        <f>N(L2224)+IF(AND('🔎 TRA CỨU NHANH'!$C$2&lt;&gt;"",OR(ISNUMBER(SEARCH('🔎 TRA CỨU NHANH'!$C$2,$A2225)),ISNUMBER(SEARCH('🔎 TRA CỨU NHANH'!$C$2,$B2225)))),1,0)</f>
        <v/>
      </c>
      <c r="M2225">
        <f>IF(L2225&gt;N(L2224),L2225,"")</f>
        <v/>
      </c>
      <c r="N2225">
        <f>N(N2224)+IF(AND('💰 BÁO GIÁ'!$C$27&lt;&gt;"",OR(ISNUMBER(SEARCH('💰 BÁO GIÁ'!$C$27,$A2225)),ISNUMBER(SEARCH('💰 BÁO GIÁ'!$C$27,$B2225)))),1,0)</f>
        <v/>
      </c>
      <c r="O2225">
        <f>IF(N2225&gt;N(N2224),N2225,"")</f>
        <v/>
      </c>
    </row>
    <row r="2226">
      <c r="A2226">
        <f>IF('⚙️ SÉC MĂNG'!A182="","",'⚙️ SÉC MĂNG'!A182)</f>
        <v/>
      </c>
      <c r="B2226">
        <f>IF('⚙️ SÉC MĂNG'!A182="","",'⚙️ SÉC MĂNG'!R182)</f>
        <v/>
      </c>
      <c r="C2226">
        <f>IF('⚙️ SÉC MĂNG'!A182="","","Séc măng")</f>
        <v/>
      </c>
      <c r="D2226">
        <f>IF('⚙️ SÉC MĂNG'!A182="","",'⚙️ SÉC MĂNG'!I182)</f>
        <v/>
      </c>
      <c r="E2226" s="37">
        <f>IF('⚙️ SÉC MĂNG'!A182="","",'⚙️ SÉC MĂNG'!J182)</f>
        <v/>
      </c>
      <c r="F2226" s="37">
        <f>IF('⚙️ SÉC MĂNG'!A182="","",'⚙️ SÉC MĂNG'!K182)</f>
        <v/>
      </c>
      <c r="G2226" s="37">
        <f>IF('⚙️ SÉC MĂNG'!A182="","",'⚙️ SÉC MĂNG'!L182)</f>
        <v/>
      </c>
      <c r="H2226" s="37">
        <f>IF('⚙️ SÉC MĂNG'!A182="","",'⚙️ SÉC MĂNG'!M182)</f>
        <v/>
      </c>
      <c r="I2226" s="37">
        <f>IF('⚙️ SÉC MĂNG'!A182="","",'⚙️ SÉC MĂNG'!N182)</f>
        <v/>
      </c>
      <c r="J2226">
        <f>IF('⚙️ SÉC MĂNG'!A182="","",'⚙️ SÉC MĂNG'!D182)</f>
        <v/>
      </c>
      <c r="L2226">
        <f>N(L2225)+IF(AND('🔎 TRA CỨU NHANH'!$C$2&lt;&gt;"",OR(ISNUMBER(SEARCH('🔎 TRA CỨU NHANH'!$C$2,$A2226)),ISNUMBER(SEARCH('🔎 TRA CỨU NHANH'!$C$2,$B2226)))),1,0)</f>
        <v/>
      </c>
      <c r="M2226">
        <f>IF(L2226&gt;N(L2225),L2226,"")</f>
        <v/>
      </c>
      <c r="N2226">
        <f>N(N2225)+IF(AND('💰 BÁO GIÁ'!$C$27&lt;&gt;"",OR(ISNUMBER(SEARCH('💰 BÁO GIÁ'!$C$27,$A2226)),ISNUMBER(SEARCH('💰 BÁO GIÁ'!$C$27,$B2226)))),1,0)</f>
        <v/>
      </c>
      <c r="O2226">
        <f>IF(N2226&gt;N(N2225),N2226,"")</f>
        <v/>
      </c>
    </row>
    <row r="2227">
      <c r="A2227">
        <f>IF('⚙️ SÉC MĂNG'!A183="","",'⚙️ SÉC MĂNG'!A183)</f>
        <v/>
      </c>
      <c r="B2227">
        <f>IF('⚙️ SÉC MĂNG'!A183="","",'⚙️ SÉC MĂNG'!R183)</f>
        <v/>
      </c>
      <c r="C2227">
        <f>IF('⚙️ SÉC MĂNG'!A183="","","Séc măng")</f>
        <v/>
      </c>
      <c r="D2227">
        <f>IF('⚙️ SÉC MĂNG'!A183="","",'⚙️ SÉC MĂNG'!I183)</f>
        <v/>
      </c>
      <c r="E2227" s="37">
        <f>IF('⚙️ SÉC MĂNG'!A183="","",'⚙️ SÉC MĂNG'!J183)</f>
        <v/>
      </c>
      <c r="F2227" s="37">
        <f>IF('⚙️ SÉC MĂNG'!A183="","",'⚙️ SÉC MĂNG'!K183)</f>
        <v/>
      </c>
      <c r="G2227" s="37">
        <f>IF('⚙️ SÉC MĂNG'!A183="","",'⚙️ SÉC MĂNG'!L183)</f>
        <v/>
      </c>
      <c r="H2227" s="37">
        <f>IF('⚙️ SÉC MĂNG'!A183="","",'⚙️ SÉC MĂNG'!M183)</f>
        <v/>
      </c>
      <c r="I2227" s="37">
        <f>IF('⚙️ SÉC MĂNG'!A183="","",'⚙️ SÉC MĂNG'!N183)</f>
        <v/>
      </c>
      <c r="J2227">
        <f>IF('⚙️ SÉC MĂNG'!A183="","",'⚙️ SÉC MĂNG'!D183)</f>
        <v/>
      </c>
      <c r="L2227">
        <f>N(L2226)+IF(AND('🔎 TRA CỨU NHANH'!$C$2&lt;&gt;"",OR(ISNUMBER(SEARCH('🔎 TRA CỨU NHANH'!$C$2,$A2227)),ISNUMBER(SEARCH('🔎 TRA CỨU NHANH'!$C$2,$B2227)))),1,0)</f>
        <v/>
      </c>
      <c r="M2227">
        <f>IF(L2227&gt;N(L2226),L2227,"")</f>
        <v/>
      </c>
      <c r="N2227">
        <f>N(N2226)+IF(AND('💰 BÁO GIÁ'!$C$27&lt;&gt;"",OR(ISNUMBER(SEARCH('💰 BÁO GIÁ'!$C$27,$A2227)),ISNUMBER(SEARCH('💰 BÁO GIÁ'!$C$27,$B2227)))),1,0)</f>
        <v/>
      </c>
      <c r="O2227">
        <f>IF(N2227&gt;N(N2226),N2227,"")</f>
        <v/>
      </c>
    </row>
    <row r="2228">
      <c r="A2228">
        <f>IF('⚙️ SÉC MĂNG'!A184="","",'⚙️ SÉC MĂNG'!A184)</f>
        <v/>
      </c>
      <c r="B2228">
        <f>IF('⚙️ SÉC MĂNG'!A184="","",'⚙️ SÉC MĂNG'!R184)</f>
        <v/>
      </c>
      <c r="C2228">
        <f>IF('⚙️ SÉC MĂNG'!A184="","","Séc măng")</f>
        <v/>
      </c>
      <c r="D2228">
        <f>IF('⚙️ SÉC MĂNG'!A184="","",'⚙️ SÉC MĂNG'!I184)</f>
        <v/>
      </c>
      <c r="E2228" s="37">
        <f>IF('⚙️ SÉC MĂNG'!A184="","",'⚙️ SÉC MĂNG'!J184)</f>
        <v/>
      </c>
      <c r="F2228" s="37">
        <f>IF('⚙️ SÉC MĂNG'!A184="","",'⚙️ SÉC MĂNG'!K184)</f>
        <v/>
      </c>
      <c r="G2228" s="37">
        <f>IF('⚙️ SÉC MĂNG'!A184="","",'⚙️ SÉC MĂNG'!L184)</f>
        <v/>
      </c>
      <c r="H2228" s="37">
        <f>IF('⚙️ SÉC MĂNG'!A184="","",'⚙️ SÉC MĂNG'!M184)</f>
        <v/>
      </c>
      <c r="I2228" s="37">
        <f>IF('⚙️ SÉC MĂNG'!A184="","",'⚙️ SÉC MĂNG'!N184)</f>
        <v/>
      </c>
      <c r="J2228">
        <f>IF('⚙️ SÉC MĂNG'!A184="","",'⚙️ SÉC MĂNG'!D184)</f>
        <v/>
      </c>
      <c r="L2228">
        <f>N(L2227)+IF(AND('🔎 TRA CỨU NHANH'!$C$2&lt;&gt;"",OR(ISNUMBER(SEARCH('🔎 TRA CỨU NHANH'!$C$2,$A2228)),ISNUMBER(SEARCH('🔎 TRA CỨU NHANH'!$C$2,$B2228)))),1,0)</f>
        <v/>
      </c>
      <c r="M2228">
        <f>IF(L2228&gt;N(L2227),L2228,"")</f>
        <v/>
      </c>
      <c r="N2228">
        <f>N(N2227)+IF(AND('💰 BÁO GIÁ'!$C$27&lt;&gt;"",OR(ISNUMBER(SEARCH('💰 BÁO GIÁ'!$C$27,$A2228)),ISNUMBER(SEARCH('💰 BÁO GIÁ'!$C$27,$B2228)))),1,0)</f>
        <v/>
      </c>
      <c r="O2228">
        <f>IF(N2228&gt;N(N2227),N2228,"")</f>
        <v/>
      </c>
    </row>
    <row r="2229">
      <c r="A2229">
        <f>IF('⚙️ SÉC MĂNG'!A185="","",'⚙️ SÉC MĂNG'!A185)</f>
        <v/>
      </c>
      <c r="B2229">
        <f>IF('⚙️ SÉC MĂNG'!A185="","",'⚙️ SÉC MĂNG'!R185)</f>
        <v/>
      </c>
      <c r="C2229">
        <f>IF('⚙️ SÉC MĂNG'!A185="","","Séc măng")</f>
        <v/>
      </c>
      <c r="D2229">
        <f>IF('⚙️ SÉC MĂNG'!A185="","",'⚙️ SÉC MĂNG'!I185)</f>
        <v/>
      </c>
      <c r="E2229" s="37">
        <f>IF('⚙️ SÉC MĂNG'!A185="","",'⚙️ SÉC MĂNG'!J185)</f>
        <v/>
      </c>
      <c r="F2229" s="37">
        <f>IF('⚙️ SÉC MĂNG'!A185="","",'⚙️ SÉC MĂNG'!K185)</f>
        <v/>
      </c>
      <c r="G2229" s="37">
        <f>IF('⚙️ SÉC MĂNG'!A185="","",'⚙️ SÉC MĂNG'!L185)</f>
        <v/>
      </c>
      <c r="H2229" s="37">
        <f>IF('⚙️ SÉC MĂNG'!A185="","",'⚙️ SÉC MĂNG'!M185)</f>
        <v/>
      </c>
      <c r="I2229" s="37">
        <f>IF('⚙️ SÉC MĂNG'!A185="","",'⚙️ SÉC MĂNG'!N185)</f>
        <v/>
      </c>
      <c r="J2229">
        <f>IF('⚙️ SÉC MĂNG'!A185="","",'⚙️ SÉC MĂNG'!D185)</f>
        <v/>
      </c>
      <c r="L2229">
        <f>N(L2228)+IF(AND('🔎 TRA CỨU NHANH'!$C$2&lt;&gt;"",OR(ISNUMBER(SEARCH('🔎 TRA CỨU NHANH'!$C$2,$A2229)),ISNUMBER(SEARCH('🔎 TRA CỨU NHANH'!$C$2,$B2229)))),1,0)</f>
        <v/>
      </c>
      <c r="M2229">
        <f>IF(L2229&gt;N(L2228),L2229,"")</f>
        <v/>
      </c>
      <c r="N2229">
        <f>N(N2228)+IF(AND('💰 BÁO GIÁ'!$C$27&lt;&gt;"",OR(ISNUMBER(SEARCH('💰 BÁO GIÁ'!$C$27,$A2229)),ISNUMBER(SEARCH('💰 BÁO GIÁ'!$C$27,$B2229)))),1,0)</f>
        <v/>
      </c>
      <c r="O2229">
        <f>IF(N2229&gt;N(N2228),N2229,"")</f>
        <v/>
      </c>
    </row>
    <row r="2230">
      <c r="A2230">
        <f>IF('⚙️ SÉC MĂNG'!A186="","",'⚙️ SÉC MĂNG'!A186)</f>
        <v/>
      </c>
      <c r="B2230">
        <f>IF('⚙️ SÉC MĂNG'!A186="","",'⚙️ SÉC MĂNG'!R186)</f>
        <v/>
      </c>
      <c r="C2230">
        <f>IF('⚙️ SÉC MĂNG'!A186="","","Séc măng")</f>
        <v/>
      </c>
      <c r="D2230">
        <f>IF('⚙️ SÉC MĂNG'!A186="","",'⚙️ SÉC MĂNG'!I186)</f>
        <v/>
      </c>
      <c r="E2230" s="37">
        <f>IF('⚙️ SÉC MĂNG'!A186="","",'⚙️ SÉC MĂNG'!J186)</f>
        <v/>
      </c>
      <c r="F2230" s="37">
        <f>IF('⚙️ SÉC MĂNG'!A186="","",'⚙️ SÉC MĂNG'!K186)</f>
        <v/>
      </c>
      <c r="G2230" s="37">
        <f>IF('⚙️ SÉC MĂNG'!A186="","",'⚙️ SÉC MĂNG'!L186)</f>
        <v/>
      </c>
      <c r="H2230" s="37">
        <f>IF('⚙️ SÉC MĂNG'!A186="","",'⚙️ SÉC MĂNG'!M186)</f>
        <v/>
      </c>
      <c r="I2230" s="37">
        <f>IF('⚙️ SÉC MĂNG'!A186="","",'⚙️ SÉC MĂNG'!N186)</f>
        <v/>
      </c>
      <c r="J2230">
        <f>IF('⚙️ SÉC MĂNG'!A186="","",'⚙️ SÉC MĂNG'!D186)</f>
        <v/>
      </c>
      <c r="L2230">
        <f>N(L2229)+IF(AND('🔎 TRA CỨU NHANH'!$C$2&lt;&gt;"",OR(ISNUMBER(SEARCH('🔎 TRA CỨU NHANH'!$C$2,$A2230)),ISNUMBER(SEARCH('🔎 TRA CỨU NHANH'!$C$2,$B2230)))),1,0)</f>
        <v/>
      </c>
      <c r="M2230">
        <f>IF(L2230&gt;N(L2229),L2230,"")</f>
        <v/>
      </c>
      <c r="N2230">
        <f>N(N2229)+IF(AND('💰 BÁO GIÁ'!$C$27&lt;&gt;"",OR(ISNUMBER(SEARCH('💰 BÁO GIÁ'!$C$27,$A2230)),ISNUMBER(SEARCH('💰 BÁO GIÁ'!$C$27,$B2230)))),1,0)</f>
        <v/>
      </c>
      <c r="O2230">
        <f>IF(N2230&gt;N(N2229),N2230,"")</f>
        <v/>
      </c>
    </row>
    <row r="2231">
      <c r="A2231">
        <f>IF('⚙️ SÉC MĂNG'!A187="","",'⚙️ SÉC MĂNG'!A187)</f>
        <v/>
      </c>
      <c r="B2231">
        <f>IF('⚙️ SÉC MĂNG'!A187="","",'⚙️ SÉC MĂNG'!R187)</f>
        <v/>
      </c>
      <c r="C2231">
        <f>IF('⚙️ SÉC MĂNG'!A187="","","Séc măng")</f>
        <v/>
      </c>
      <c r="D2231">
        <f>IF('⚙️ SÉC MĂNG'!A187="","",'⚙️ SÉC MĂNG'!I187)</f>
        <v/>
      </c>
      <c r="E2231" s="37">
        <f>IF('⚙️ SÉC MĂNG'!A187="","",'⚙️ SÉC MĂNG'!J187)</f>
        <v/>
      </c>
      <c r="F2231" s="37">
        <f>IF('⚙️ SÉC MĂNG'!A187="","",'⚙️ SÉC MĂNG'!K187)</f>
        <v/>
      </c>
      <c r="G2231" s="37">
        <f>IF('⚙️ SÉC MĂNG'!A187="","",'⚙️ SÉC MĂNG'!L187)</f>
        <v/>
      </c>
      <c r="H2231" s="37">
        <f>IF('⚙️ SÉC MĂNG'!A187="","",'⚙️ SÉC MĂNG'!M187)</f>
        <v/>
      </c>
      <c r="I2231" s="37">
        <f>IF('⚙️ SÉC MĂNG'!A187="","",'⚙️ SÉC MĂNG'!N187)</f>
        <v/>
      </c>
      <c r="J2231">
        <f>IF('⚙️ SÉC MĂNG'!A187="","",'⚙️ SÉC MĂNG'!D187)</f>
        <v/>
      </c>
      <c r="L2231">
        <f>N(L2230)+IF(AND('🔎 TRA CỨU NHANH'!$C$2&lt;&gt;"",OR(ISNUMBER(SEARCH('🔎 TRA CỨU NHANH'!$C$2,$A2231)),ISNUMBER(SEARCH('🔎 TRA CỨU NHANH'!$C$2,$B2231)))),1,0)</f>
        <v/>
      </c>
      <c r="M2231">
        <f>IF(L2231&gt;N(L2230),L2231,"")</f>
        <v/>
      </c>
      <c r="N2231">
        <f>N(N2230)+IF(AND('💰 BÁO GIÁ'!$C$27&lt;&gt;"",OR(ISNUMBER(SEARCH('💰 BÁO GIÁ'!$C$27,$A2231)),ISNUMBER(SEARCH('💰 BÁO GIÁ'!$C$27,$B2231)))),1,0)</f>
        <v/>
      </c>
      <c r="O2231">
        <f>IF(N2231&gt;N(N2230),N2231,"")</f>
        <v/>
      </c>
    </row>
    <row r="2232">
      <c r="A2232">
        <f>IF('⚙️ SÉC MĂNG'!A188="","",'⚙️ SÉC MĂNG'!A188)</f>
        <v/>
      </c>
      <c r="B2232">
        <f>IF('⚙️ SÉC MĂNG'!A188="","",'⚙️ SÉC MĂNG'!R188)</f>
        <v/>
      </c>
      <c r="C2232">
        <f>IF('⚙️ SÉC MĂNG'!A188="","","Séc măng")</f>
        <v/>
      </c>
      <c r="D2232">
        <f>IF('⚙️ SÉC MĂNG'!A188="","",'⚙️ SÉC MĂNG'!I188)</f>
        <v/>
      </c>
      <c r="E2232" s="37">
        <f>IF('⚙️ SÉC MĂNG'!A188="","",'⚙️ SÉC MĂNG'!J188)</f>
        <v/>
      </c>
      <c r="F2232" s="37">
        <f>IF('⚙️ SÉC MĂNG'!A188="","",'⚙️ SÉC MĂNG'!K188)</f>
        <v/>
      </c>
      <c r="G2232" s="37">
        <f>IF('⚙️ SÉC MĂNG'!A188="","",'⚙️ SÉC MĂNG'!L188)</f>
        <v/>
      </c>
      <c r="H2232" s="37">
        <f>IF('⚙️ SÉC MĂNG'!A188="","",'⚙️ SÉC MĂNG'!M188)</f>
        <v/>
      </c>
      <c r="I2232" s="37">
        <f>IF('⚙️ SÉC MĂNG'!A188="","",'⚙️ SÉC MĂNG'!N188)</f>
        <v/>
      </c>
      <c r="J2232">
        <f>IF('⚙️ SÉC MĂNG'!A188="","",'⚙️ SÉC MĂNG'!D188)</f>
        <v/>
      </c>
      <c r="L2232">
        <f>N(L2231)+IF(AND('🔎 TRA CỨU NHANH'!$C$2&lt;&gt;"",OR(ISNUMBER(SEARCH('🔎 TRA CỨU NHANH'!$C$2,$A2232)),ISNUMBER(SEARCH('🔎 TRA CỨU NHANH'!$C$2,$B2232)))),1,0)</f>
        <v/>
      </c>
      <c r="M2232">
        <f>IF(L2232&gt;N(L2231),L2232,"")</f>
        <v/>
      </c>
      <c r="N2232">
        <f>N(N2231)+IF(AND('💰 BÁO GIÁ'!$C$27&lt;&gt;"",OR(ISNUMBER(SEARCH('💰 BÁO GIÁ'!$C$27,$A2232)),ISNUMBER(SEARCH('💰 BÁO GIÁ'!$C$27,$B2232)))),1,0)</f>
        <v/>
      </c>
      <c r="O2232">
        <f>IF(N2232&gt;N(N2231),N2232,"")</f>
        <v/>
      </c>
    </row>
    <row r="2233">
      <c r="A2233">
        <f>IF('⚙️ SÉC MĂNG'!A189="","",'⚙️ SÉC MĂNG'!A189)</f>
        <v/>
      </c>
      <c r="B2233">
        <f>IF('⚙️ SÉC MĂNG'!A189="","",'⚙️ SÉC MĂNG'!R189)</f>
        <v/>
      </c>
      <c r="C2233">
        <f>IF('⚙️ SÉC MĂNG'!A189="","","Séc măng")</f>
        <v/>
      </c>
      <c r="D2233">
        <f>IF('⚙️ SÉC MĂNG'!A189="","",'⚙️ SÉC MĂNG'!I189)</f>
        <v/>
      </c>
      <c r="E2233" s="37">
        <f>IF('⚙️ SÉC MĂNG'!A189="","",'⚙️ SÉC MĂNG'!J189)</f>
        <v/>
      </c>
      <c r="F2233" s="37">
        <f>IF('⚙️ SÉC MĂNG'!A189="","",'⚙️ SÉC MĂNG'!K189)</f>
        <v/>
      </c>
      <c r="G2233" s="37">
        <f>IF('⚙️ SÉC MĂNG'!A189="","",'⚙️ SÉC MĂNG'!L189)</f>
        <v/>
      </c>
      <c r="H2233" s="37">
        <f>IF('⚙️ SÉC MĂNG'!A189="","",'⚙️ SÉC MĂNG'!M189)</f>
        <v/>
      </c>
      <c r="I2233" s="37">
        <f>IF('⚙️ SÉC MĂNG'!A189="","",'⚙️ SÉC MĂNG'!N189)</f>
        <v/>
      </c>
      <c r="J2233">
        <f>IF('⚙️ SÉC MĂNG'!A189="","",'⚙️ SÉC MĂNG'!D189)</f>
        <v/>
      </c>
      <c r="L2233">
        <f>N(L2232)+IF(AND('🔎 TRA CỨU NHANH'!$C$2&lt;&gt;"",OR(ISNUMBER(SEARCH('🔎 TRA CỨU NHANH'!$C$2,$A2233)),ISNUMBER(SEARCH('🔎 TRA CỨU NHANH'!$C$2,$B2233)))),1,0)</f>
        <v/>
      </c>
      <c r="M2233">
        <f>IF(L2233&gt;N(L2232),L2233,"")</f>
        <v/>
      </c>
      <c r="N2233">
        <f>N(N2232)+IF(AND('💰 BÁO GIÁ'!$C$27&lt;&gt;"",OR(ISNUMBER(SEARCH('💰 BÁO GIÁ'!$C$27,$A2233)),ISNUMBER(SEARCH('💰 BÁO GIÁ'!$C$27,$B2233)))),1,0)</f>
        <v/>
      </c>
      <c r="O2233">
        <f>IF(N2233&gt;N(N2232),N2233,"")</f>
        <v/>
      </c>
    </row>
    <row r="2234">
      <c r="A2234">
        <f>IF('⚙️ SÉC MĂNG'!A190="","",'⚙️ SÉC MĂNG'!A190)</f>
        <v/>
      </c>
      <c r="B2234">
        <f>IF('⚙️ SÉC MĂNG'!A190="","",'⚙️ SÉC MĂNG'!R190)</f>
        <v/>
      </c>
      <c r="C2234">
        <f>IF('⚙️ SÉC MĂNG'!A190="","","Séc măng")</f>
        <v/>
      </c>
      <c r="D2234">
        <f>IF('⚙️ SÉC MĂNG'!A190="","",'⚙️ SÉC MĂNG'!I190)</f>
        <v/>
      </c>
      <c r="E2234" s="37">
        <f>IF('⚙️ SÉC MĂNG'!A190="","",'⚙️ SÉC MĂNG'!J190)</f>
        <v/>
      </c>
      <c r="F2234" s="37">
        <f>IF('⚙️ SÉC MĂNG'!A190="","",'⚙️ SÉC MĂNG'!K190)</f>
        <v/>
      </c>
      <c r="G2234" s="37">
        <f>IF('⚙️ SÉC MĂNG'!A190="","",'⚙️ SÉC MĂNG'!L190)</f>
        <v/>
      </c>
      <c r="H2234" s="37">
        <f>IF('⚙️ SÉC MĂNG'!A190="","",'⚙️ SÉC MĂNG'!M190)</f>
        <v/>
      </c>
      <c r="I2234" s="37">
        <f>IF('⚙️ SÉC MĂNG'!A190="","",'⚙️ SÉC MĂNG'!N190)</f>
        <v/>
      </c>
      <c r="J2234">
        <f>IF('⚙️ SÉC MĂNG'!A190="","",'⚙️ SÉC MĂNG'!D190)</f>
        <v/>
      </c>
      <c r="L2234">
        <f>N(L2233)+IF(AND('🔎 TRA CỨU NHANH'!$C$2&lt;&gt;"",OR(ISNUMBER(SEARCH('🔎 TRA CỨU NHANH'!$C$2,$A2234)),ISNUMBER(SEARCH('🔎 TRA CỨU NHANH'!$C$2,$B2234)))),1,0)</f>
        <v/>
      </c>
      <c r="M2234">
        <f>IF(L2234&gt;N(L2233),L2234,"")</f>
        <v/>
      </c>
      <c r="N2234">
        <f>N(N2233)+IF(AND('💰 BÁO GIÁ'!$C$27&lt;&gt;"",OR(ISNUMBER(SEARCH('💰 BÁO GIÁ'!$C$27,$A2234)),ISNUMBER(SEARCH('💰 BÁO GIÁ'!$C$27,$B2234)))),1,0)</f>
        <v/>
      </c>
      <c r="O2234">
        <f>IF(N2234&gt;N(N2233),N2234,"")</f>
        <v/>
      </c>
    </row>
    <row r="2235">
      <c r="A2235">
        <f>IF('⚙️ SÉC MĂNG'!A191="","",'⚙️ SÉC MĂNG'!A191)</f>
        <v/>
      </c>
      <c r="B2235">
        <f>IF('⚙️ SÉC MĂNG'!A191="","",'⚙️ SÉC MĂNG'!R191)</f>
        <v/>
      </c>
      <c r="C2235">
        <f>IF('⚙️ SÉC MĂNG'!A191="","","Séc măng")</f>
        <v/>
      </c>
      <c r="D2235">
        <f>IF('⚙️ SÉC MĂNG'!A191="","",'⚙️ SÉC MĂNG'!I191)</f>
        <v/>
      </c>
      <c r="E2235" s="37">
        <f>IF('⚙️ SÉC MĂNG'!A191="","",'⚙️ SÉC MĂNG'!J191)</f>
        <v/>
      </c>
      <c r="F2235" s="37">
        <f>IF('⚙️ SÉC MĂNG'!A191="","",'⚙️ SÉC MĂNG'!K191)</f>
        <v/>
      </c>
      <c r="G2235" s="37">
        <f>IF('⚙️ SÉC MĂNG'!A191="","",'⚙️ SÉC MĂNG'!L191)</f>
        <v/>
      </c>
      <c r="H2235" s="37">
        <f>IF('⚙️ SÉC MĂNG'!A191="","",'⚙️ SÉC MĂNG'!M191)</f>
        <v/>
      </c>
      <c r="I2235" s="37">
        <f>IF('⚙️ SÉC MĂNG'!A191="","",'⚙️ SÉC MĂNG'!N191)</f>
        <v/>
      </c>
      <c r="J2235">
        <f>IF('⚙️ SÉC MĂNG'!A191="","",'⚙️ SÉC MĂNG'!D191)</f>
        <v/>
      </c>
      <c r="L2235">
        <f>N(L2234)+IF(AND('🔎 TRA CỨU NHANH'!$C$2&lt;&gt;"",OR(ISNUMBER(SEARCH('🔎 TRA CỨU NHANH'!$C$2,$A2235)),ISNUMBER(SEARCH('🔎 TRA CỨU NHANH'!$C$2,$B2235)))),1,0)</f>
        <v/>
      </c>
      <c r="M2235">
        <f>IF(L2235&gt;N(L2234),L2235,"")</f>
        <v/>
      </c>
      <c r="N2235">
        <f>N(N2234)+IF(AND('💰 BÁO GIÁ'!$C$27&lt;&gt;"",OR(ISNUMBER(SEARCH('💰 BÁO GIÁ'!$C$27,$A2235)),ISNUMBER(SEARCH('💰 BÁO GIÁ'!$C$27,$B2235)))),1,0)</f>
        <v/>
      </c>
      <c r="O2235">
        <f>IF(N2235&gt;N(N2234),N2235,"")</f>
        <v/>
      </c>
    </row>
    <row r="2236">
      <c r="A2236">
        <f>IF('⚙️ SÉC MĂNG'!A192="","",'⚙️ SÉC MĂNG'!A192)</f>
        <v/>
      </c>
      <c r="B2236">
        <f>IF('⚙️ SÉC MĂNG'!A192="","",'⚙️ SÉC MĂNG'!R192)</f>
        <v/>
      </c>
      <c r="C2236">
        <f>IF('⚙️ SÉC MĂNG'!A192="","","Séc măng")</f>
        <v/>
      </c>
      <c r="D2236">
        <f>IF('⚙️ SÉC MĂNG'!A192="","",'⚙️ SÉC MĂNG'!I192)</f>
        <v/>
      </c>
      <c r="E2236" s="37">
        <f>IF('⚙️ SÉC MĂNG'!A192="","",'⚙️ SÉC MĂNG'!J192)</f>
        <v/>
      </c>
      <c r="F2236" s="37">
        <f>IF('⚙️ SÉC MĂNG'!A192="","",'⚙️ SÉC MĂNG'!K192)</f>
        <v/>
      </c>
      <c r="G2236" s="37">
        <f>IF('⚙️ SÉC MĂNG'!A192="","",'⚙️ SÉC MĂNG'!L192)</f>
        <v/>
      </c>
      <c r="H2236" s="37">
        <f>IF('⚙️ SÉC MĂNG'!A192="","",'⚙️ SÉC MĂNG'!M192)</f>
        <v/>
      </c>
      <c r="I2236" s="37">
        <f>IF('⚙️ SÉC MĂNG'!A192="","",'⚙️ SÉC MĂNG'!N192)</f>
        <v/>
      </c>
      <c r="J2236">
        <f>IF('⚙️ SÉC MĂNG'!A192="","",'⚙️ SÉC MĂNG'!D192)</f>
        <v/>
      </c>
      <c r="L2236">
        <f>N(L2235)+IF(AND('🔎 TRA CỨU NHANH'!$C$2&lt;&gt;"",OR(ISNUMBER(SEARCH('🔎 TRA CỨU NHANH'!$C$2,$A2236)),ISNUMBER(SEARCH('🔎 TRA CỨU NHANH'!$C$2,$B2236)))),1,0)</f>
        <v/>
      </c>
      <c r="M2236">
        <f>IF(L2236&gt;N(L2235),L2236,"")</f>
        <v/>
      </c>
      <c r="N2236">
        <f>N(N2235)+IF(AND('💰 BÁO GIÁ'!$C$27&lt;&gt;"",OR(ISNUMBER(SEARCH('💰 BÁO GIÁ'!$C$27,$A2236)),ISNUMBER(SEARCH('💰 BÁO GIÁ'!$C$27,$B2236)))),1,0)</f>
        <v/>
      </c>
      <c r="O2236">
        <f>IF(N2236&gt;N(N2235),N2236,"")</f>
        <v/>
      </c>
    </row>
    <row r="2237">
      <c r="A2237">
        <f>IF('⚙️ SÉC MĂNG'!A193="","",'⚙️ SÉC MĂNG'!A193)</f>
        <v/>
      </c>
      <c r="B2237">
        <f>IF('⚙️ SÉC MĂNG'!A193="","",'⚙️ SÉC MĂNG'!R193)</f>
        <v/>
      </c>
      <c r="C2237">
        <f>IF('⚙️ SÉC MĂNG'!A193="","","Séc măng")</f>
        <v/>
      </c>
      <c r="D2237">
        <f>IF('⚙️ SÉC MĂNG'!A193="","",'⚙️ SÉC MĂNG'!I193)</f>
        <v/>
      </c>
      <c r="E2237" s="37">
        <f>IF('⚙️ SÉC MĂNG'!A193="","",'⚙️ SÉC MĂNG'!J193)</f>
        <v/>
      </c>
      <c r="F2237" s="37">
        <f>IF('⚙️ SÉC MĂNG'!A193="","",'⚙️ SÉC MĂNG'!K193)</f>
        <v/>
      </c>
      <c r="G2237" s="37">
        <f>IF('⚙️ SÉC MĂNG'!A193="","",'⚙️ SÉC MĂNG'!L193)</f>
        <v/>
      </c>
      <c r="H2237" s="37">
        <f>IF('⚙️ SÉC MĂNG'!A193="","",'⚙️ SÉC MĂNG'!M193)</f>
        <v/>
      </c>
      <c r="I2237" s="37">
        <f>IF('⚙️ SÉC MĂNG'!A193="","",'⚙️ SÉC MĂNG'!N193)</f>
        <v/>
      </c>
      <c r="J2237">
        <f>IF('⚙️ SÉC MĂNG'!A193="","",'⚙️ SÉC MĂNG'!D193)</f>
        <v/>
      </c>
      <c r="L2237">
        <f>N(L2236)+IF(AND('🔎 TRA CỨU NHANH'!$C$2&lt;&gt;"",OR(ISNUMBER(SEARCH('🔎 TRA CỨU NHANH'!$C$2,$A2237)),ISNUMBER(SEARCH('🔎 TRA CỨU NHANH'!$C$2,$B2237)))),1,0)</f>
        <v/>
      </c>
      <c r="M2237">
        <f>IF(L2237&gt;N(L2236),L2237,"")</f>
        <v/>
      </c>
      <c r="N2237">
        <f>N(N2236)+IF(AND('💰 BÁO GIÁ'!$C$27&lt;&gt;"",OR(ISNUMBER(SEARCH('💰 BÁO GIÁ'!$C$27,$A2237)),ISNUMBER(SEARCH('💰 BÁO GIÁ'!$C$27,$B2237)))),1,0)</f>
        <v/>
      </c>
      <c r="O2237">
        <f>IF(N2237&gt;N(N2236),N2237,"")</f>
        <v/>
      </c>
    </row>
    <row r="2238">
      <c r="A2238">
        <f>IF('⚙️ SÉC MĂNG'!A194="","",'⚙️ SÉC MĂNG'!A194)</f>
        <v/>
      </c>
      <c r="B2238">
        <f>IF('⚙️ SÉC MĂNG'!A194="","",'⚙️ SÉC MĂNG'!R194)</f>
        <v/>
      </c>
      <c r="C2238">
        <f>IF('⚙️ SÉC MĂNG'!A194="","","Séc măng")</f>
        <v/>
      </c>
      <c r="D2238">
        <f>IF('⚙️ SÉC MĂNG'!A194="","",'⚙️ SÉC MĂNG'!I194)</f>
        <v/>
      </c>
      <c r="E2238" s="37">
        <f>IF('⚙️ SÉC MĂNG'!A194="","",'⚙️ SÉC MĂNG'!J194)</f>
        <v/>
      </c>
      <c r="F2238" s="37">
        <f>IF('⚙️ SÉC MĂNG'!A194="","",'⚙️ SÉC MĂNG'!K194)</f>
        <v/>
      </c>
      <c r="G2238" s="37">
        <f>IF('⚙️ SÉC MĂNG'!A194="","",'⚙️ SÉC MĂNG'!L194)</f>
        <v/>
      </c>
      <c r="H2238" s="37">
        <f>IF('⚙️ SÉC MĂNG'!A194="","",'⚙️ SÉC MĂNG'!M194)</f>
        <v/>
      </c>
      <c r="I2238" s="37">
        <f>IF('⚙️ SÉC MĂNG'!A194="","",'⚙️ SÉC MĂNG'!N194)</f>
        <v/>
      </c>
      <c r="J2238">
        <f>IF('⚙️ SÉC MĂNG'!A194="","",'⚙️ SÉC MĂNG'!D194)</f>
        <v/>
      </c>
      <c r="L2238">
        <f>N(L2237)+IF(AND('🔎 TRA CỨU NHANH'!$C$2&lt;&gt;"",OR(ISNUMBER(SEARCH('🔎 TRA CỨU NHANH'!$C$2,$A2238)),ISNUMBER(SEARCH('🔎 TRA CỨU NHANH'!$C$2,$B2238)))),1,0)</f>
        <v/>
      </c>
      <c r="M2238">
        <f>IF(L2238&gt;N(L2237),L2238,"")</f>
        <v/>
      </c>
      <c r="N2238">
        <f>N(N2237)+IF(AND('💰 BÁO GIÁ'!$C$27&lt;&gt;"",OR(ISNUMBER(SEARCH('💰 BÁO GIÁ'!$C$27,$A2238)),ISNUMBER(SEARCH('💰 BÁO GIÁ'!$C$27,$B2238)))),1,0)</f>
        <v/>
      </c>
      <c r="O2238">
        <f>IF(N2238&gt;N(N2237),N2238,"")</f>
        <v/>
      </c>
    </row>
    <row r="2239">
      <c r="A2239">
        <f>IF('⚙️ SÉC MĂNG'!A195="","",'⚙️ SÉC MĂNG'!A195)</f>
        <v/>
      </c>
      <c r="B2239">
        <f>IF('⚙️ SÉC MĂNG'!A195="","",'⚙️ SÉC MĂNG'!R195)</f>
        <v/>
      </c>
      <c r="C2239">
        <f>IF('⚙️ SÉC MĂNG'!A195="","","Séc măng")</f>
        <v/>
      </c>
      <c r="D2239">
        <f>IF('⚙️ SÉC MĂNG'!A195="","",'⚙️ SÉC MĂNG'!I195)</f>
        <v/>
      </c>
      <c r="E2239" s="37">
        <f>IF('⚙️ SÉC MĂNG'!A195="","",'⚙️ SÉC MĂNG'!J195)</f>
        <v/>
      </c>
      <c r="F2239" s="37">
        <f>IF('⚙️ SÉC MĂNG'!A195="","",'⚙️ SÉC MĂNG'!K195)</f>
        <v/>
      </c>
      <c r="G2239" s="37">
        <f>IF('⚙️ SÉC MĂNG'!A195="","",'⚙️ SÉC MĂNG'!L195)</f>
        <v/>
      </c>
      <c r="H2239" s="37">
        <f>IF('⚙️ SÉC MĂNG'!A195="","",'⚙️ SÉC MĂNG'!M195)</f>
        <v/>
      </c>
      <c r="I2239" s="37">
        <f>IF('⚙️ SÉC MĂNG'!A195="","",'⚙️ SÉC MĂNG'!N195)</f>
        <v/>
      </c>
      <c r="J2239">
        <f>IF('⚙️ SÉC MĂNG'!A195="","",'⚙️ SÉC MĂNG'!D195)</f>
        <v/>
      </c>
      <c r="L2239">
        <f>N(L2238)+IF(AND('🔎 TRA CỨU NHANH'!$C$2&lt;&gt;"",OR(ISNUMBER(SEARCH('🔎 TRA CỨU NHANH'!$C$2,$A2239)),ISNUMBER(SEARCH('🔎 TRA CỨU NHANH'!$C$2,$B2239)))),1,0)</f>
        <v/>
      </c>
      <c r="M2239">
        <f>IF(L2239&gt;N(L2238),L2239,"")</f>
        <v/>
      </c>
      <c r="N2239">
        <f>N(N2238)+IF(AND('💰 BÁO GIÁ'!$C$27&lt;&gt;"",OR(ISNUMBER(SEARCH('💰 BÁO GIÁ'!$C$27,$A2239)),ISNUMBER(SEARCH('💰 BÁO GIÁ'!$C$27,$B2239)))),1,0)</f>
        <v/>
      </c>
      <c r="O2239">
        <f>IF(N2239&gt;N(N2238),N2239,"")</f>
        <v/>
      </c>
    </row>
    <row r="2240">
      <c r="A2240">
        <f>IF('⚙️ SÉC MĂNG'!A196="","",'⚙️ SÉC MĂNG'!A196)</f>
        <v/>
      </c>
      <c r="B2240">
        <f>IF('⚙️ SÉC MĂNG'!A196="","",'⚙️ SÉC MĂNG'!R196)</f>
        <v/>
      </c>
      <c r="C2240">
        <f>IF('⚙️ SÉC MĂNG'!A196="","","Séc măng")</f>
        <v/>
      </c>
      <c r="D2240">
        <f>IF('⚙️ SÉC MĂNG'!A196="","",'⚙️ SÉC MĂNG'!I196)</f>
        <v/>
      </c>
      <c r="E2240" s="37">
        <f>IF('⚙️ SÉC MĂNG'!A196="","",'⚙️ SÉC MĂNG'!J196)</f>
        <v/>
      </c>
      <c r="F2240" s="37">
        <f>IF('⚙️ SÉC MĂNG'!A196="","",'⚙️ SÉC MĂNG'!K196)</f>
        <v/>
      </c>
      <c r="G2240" s="37">
        <f>IF('⚙️ SÉC MĂNG'!A196="","",'⚙️ SÉC MĂNG'!L196)</f>
        <v/>
      </c>
      <c r="H2240" s="37">
        <f>IF('⚙️ SÉC MĂNG'!A196="","",'⚙️ SÉC MĂNG'!M196)</f>
        <v/>
      </c>
      <c r="I2240" s="37">
        <f>IF('⚙️ SÉC MĂNG'!A196="","",'⚙️ SÉC MĂNG'!N196)</f>
        <v/>
      </c>
      <c r="J2240">
        <f>IF('⚙️ SÉC MĂNG'!A196="","",'⚙️ SÉC MĂNG'!D196)</f>
        <v/>
      </c>
      <c r="L2240">
        <f>N(L2239)+IF(AND('🔎 TRA CỨU NHANH'!$C$2&lt;&gt;"",OR(ISNUMBER(SEARCH('🔎 TRA CỨU NHANH'!$C$2,$A2240)),ISNUMBER(SEARCH('🔎 TRA CỨU NHANH'!$C$2,$B2240)))),1,0)</f>
        <v/>
      </c>
      <c r="M2240">
        <f>IF(L2240&gt;N(L2239),L2240,"")</f>
        <v/>
      </c>
      <c r="N2240">
        <f>N(N2239)+IF(AND('💰 BÁO GIÁ'!$C$27&lt;&gt;"",OR(ISNUMBER(SEARCH('💰 BÁO GIÁ'!$C$27,$A2240)),ISNUMBER(SEARCH('💰 BÁO GIÁ'!$C$27,$B2240)))),1,0)</f>
        <v/>
      </c>
      <c r="O2240">
        <f>IF(N2240&gt;N(N2239),N2240,"")</f>
        <v/>
      </c>
    </row>
    <row r="2241">
      <c r="A2241">
        <f>IF('⚙️ SÉC MĂNG'!A197="","",'⚙️ SÉC MĂNG'!A197)</f>
        <v/>
      </c>
      <c r="B2241">
        <f>IF('⚙️ SÉC MĂNG'!A197="","",'⚙️ SÉC MĂNG'!R197)</f>
        <v/>
      </c>
      <c r="C2241">
        <f>IF('⚙️ SÉC MĂNG'!A197="","","Séc măng")</f>
        <v/>
      </c>
      <c r="D2241">
        <f>IF('⚙️ SÉC MĂNG'!A197="","",'⚙️ SÉC MĂNG'!I197)</f>
        <v/>
      </c>
      <c r="E2241" s="37">
        <f>IF('⚙️ SÉC MĂNG'!A197="","",'⚙️ SÉC MĂNG'!J197)</f>
        <v/>
      </c>
      <c r="F2241" s="37">
        <f>IF('⚙️ SÉC MĂNG'!A197="","",'⚙️ SÉC MĂNG'!K197)</f>
        <v/>
      </c>
      <c r="G2241" s="37">
        <f>IF('⚙️ SÉC MĂNG'!A197="","",'⚙️ SÉC MĂNG'!L197)</f>
        <v/>
      </c>
      <c r="H2241" s="37">
        <f>IF('⚙️ SÉC MĂNG'!A197="","",'⚙️ SÉC MĂNG'!M197)</f>
        <v/>
      </c>
      <c r="I2241" s="37">
        <f>IF('⚙️ SÉC MĂNG'!A197="","",'⚙️ SÉC MĂNG'!N197)</f>
        <v/>
      </c>
      <c r="J2241">
        <f>IF('⚙️ SÉC MĂNG'!A197="","",'⚙️ SÉC MĂNG'!D197)</f>
        <v/>
      </c>
      <c r="L2241">
        <f>N(L2240)+IF(AND('🔎 TRA CỨU NHANH'!$C$2&lt;&gt;"",OR(ISNUMBER(SEARCH('🔎 TRA CỨU NHANH'!$C$2,$A2241)),ISNUMBER(SEARCH('🔎 TRA CỨU NHANH'!$C$2,$B2241)))),1,0)</f>
        <v/>
      </c>
      <c r="M2241">
        <f>IF(L2241&gt;N(L2240),L2241,"")</f>
        <v/>
      </c>
      <c r="N2241">
        <f>N(N2240)+IF(AND('💰 BÁO GIÁ'!$C$27&lt;&gt;"",OR(ISNUMBER(SEARCH('💰 BÁO GIÁ'!$C$27,$A2241)),ISNUMBER(SEARCH('💰 BÁO GIÁ'!$C$27,$B2241)))),1,0)</f>
        <v/>
      </c>
      <c r="O2241">
        <f>IF(N2241&gt;N(N2240),N2241,"")</f>
        <v/>
      </c>
    </row>
    <row r="2242">
      <c r="A2242">
        <f>IF('⚙️ SÉC MĂNG'!A198="","",'⚙️ SÉC MĂNG'!A198)</f>
        <v/>
      </c>
      <c r="B2242">
        <f>IF('⚙️ SÉC MĂNG'!A198="","",'⚙️ SÉC MĂNG'!R198)</f>
        <v/>
      </c>
      <c r="C2242">
        <f>IF('⚙️ SÉC MĂNG'!A198="","","Séc măng")</f>
        <v/>
      </c>
      <c r="D2242">
        <f>IF('⚙️ SÉC MĂNG'!A198="","",'⚙️ SÉC MĂNG'!I198)</f>
        <v/>
      </c>
      <c r="E2242" s="37">
        <f>IF('⚙️ SÉC MĂNG'!A198="","",'⚙️ SÉC MĂNG'!J198)</f>
        <v/>
      </c>
      <c r="F2242" s="37">
        <f>IF('⚙️ SÉC MĂNG'!A198="","",'⚙️ SÉC MĂNG'!K198)</f>
        <v/>
      </c>
      <c r="G2242" s="37">
        <f>IF('⚙️ SÉC MĂNG'!A198="","",'⚙️ SÉC MĂNG'!L198)</f>
        <v/>
      </c>
      <c r="H2242" s="37">
        <f>IF('⚙️ SÉC MĂNG'!A198="","",'⚙️ SÉC MĂNG'!M198)</f>
        <v/>
      </c>
      <c r="I2242" s="37">
        <f>IF('⚙️ SÉC MĂNG'!A198="","",'⚙️ SÉC MĂNG'!N198)</f>
        <v/>
      </c>
      <c r="J2242">
        <f>IF('⚙️ SÉC MĂNG'!A198="","",'⚙️ SÉC MĂNG'!D198)</f>
        <v/>
      </c>
      <c r="L2242">
        <f>N(L2241)+IF(AND('🔎 TRA CỨU NHANH'!$C$2&lt;&gt;"",OR(ISNUMBER(SEARCH('🔎 TRA CỨU NHANH'!$C$2,$A2242)),ISNUMBER(SEARCH('🔎 TRA CỨU NHANH'!$C$2,$B2242)))),1,0)</f>
        <v/>
      </c>
      <c r="M2242">
        <f>IF(L2242&gt;N(L2241),L2242,"")</f>
        <v/>
      </c>
      <c r="N2242">
        <f>N(N2241)+IF(AND('💰 BÁO GIÁ'!$C$27&lt;&gt;"",OR(ISNUMBER(SEARCH('💰 BÁO GIÁ'!$C$27,$A2242)),ISNUMBER(SEARCH('💰 BÁO GIÁ'!$C$27,$B2242)))),1,0)</f>
        <v/>
      </c>
      <c r="O2242">
        <f>IF(N2242&gt;N(N2241),N2242,"")</f>
        <v/>
      </c>
    </row>
    <row r="2243">
      <c r="A2243">
        <f>IF('⚙️ SÉC MĂNG'!A199="","",'⚙️ SÉC MĂNG'!A199)</f>
        <v/>
      </c>
      <c r="B2243">
        <f>IF('⚙️ SÉC MĂNG'!A199="","",'⚙️ SÉC MĂNG'!R199)</f>
        <v/>
      </c>
      <c r="C2243">
        <f>IF('⚙️ SÉC MĂNG'!A199="","","Séc măng")</f>
        <v/>
      </c>
      <c r="D2243">
        <f>IF('⚙️ SÉC MĂNG'!A199="","",'⚙️ SÉC MĂNG'!I199)</f>
        <v/>
      </c>
      <c r="E2243" s="37">
        <f>IF('⚙️ SÉC MĂNG'!A199="","",'⚙️ SÉC MĂNG'!J199)</f>
        <v/>
      </c>
      <c r="F2243" s="37">
        <f>IF('⚙️ SÉC MĂNG'!A199="","",'⚙️ SÉC MĂNG'!K199)</f>
        <v/>
      </c>
      <c r="G2243" s="37">
        <f>IF('⚙️ SÉC MĂNG'!A199="","",'⚙️ SÉC MĂNG'!L199)</f>
        <v/>
      </c>
      <c r="H2243" s="37">
        <f>IF('⚙️ SÉC MĂNG'!A199="","",'⚙️ SÉC MĂNG'!M199)</f>
        <v/>
      </c>
      <c r="I2243" s="37">
        <f>IF('⚙️ SÉC MĂNG'!A199="","",'⚙️ SÉC MĂNG'!N199)</f>
        <v/>
      </c>
      <c r="J2243">
        <f>IF('⚙️ SÉC MĂNG'!A199="","",'⚙️ SÉC MĂNG'!D199)</f>
        <v/>
      </c>
      <c r="L2243">
        <f>N(L2242)+IF(AND('🔎 TRA CỨU NHANH'!$C$2&lt;&gt;"",OR(ISNUMBER(SEARCH('🔎 TRA CỨU NHANH'!$C$2,$A2243)),ISNUMBER(SEARCH('🔎 TRA CỨU NHANH'!$C$2,$B2243)))),1,0)</f>
        <v/>
      </c>
      <c r="M2243">
        <f>IF(L2243&gt;N(L2242),L2243,"")</f>
        <v/>
      </c>
      <c r="N2243">
        <f>N(N2242)+IF(AND('💰 BÁO GIÁ'!$C$27&lt;&gt;"",OR(ISNUMBER(SEARCH('💰 BÁO GIÁ'!$C$27,$A2243)),ISNUMBER(SEARCH('💰 BÁO GIÁ'!$C$27,$B2243)))),1,0)</f>
        <v/>
      </c>
      <c r="O2243">
        <f>IF(N2243&gt;N(N2242),N2243,"")</f>
        <v/>
      </c>
    </row>
    <row r="2244">
      <c r="A2244">
        <f>IF('⚙️ SÉC MĂNG'!A200="","",'⚙️ SÉC MĂNG'!A200)</f>
        <v/>
      </c>
      <c r="B2244">
        <f>IF('⚙️ SÉC MĂNG'!A200="","",'⚙️ SÉC MĂNG'!R200)</f>
        <v/>
      </c>
      <c r="C2244">
        <f>IF('⚙️ SÉC MĂNG'!A200="","","Séc măng")</f>
        <v/>
      </c>
      <c r="D2244">
        <f>IF('⚙️ SÉC MĂNG'!A200="","",'⚙️ SÉC MĂNG'!I200)</f>
        <v/>
      </c>
      <c r="E2244" s="37">
        <f>IF('⚙️ SÉC MĂNG'!A200="","",'⚙️ SÉC MĂNG'!J200)</f>
        <v/>
      </c>
      <c r="F2244" s="37">
        <f>IF('⚙️ SÉC MĂNG'!A200="","",'⚙️ SÉC MĂNG'!K200)</f>
        <v/>
      </c>
      <c r="G2244" s="37">
        <f>IF('⚙️ SÉC MĂNG'!A200="","",'⚙️ SÉC MĂNG'!L200)</f>
        <v/>
      </c>
      <c r="H2244" s="37">
        <f>IF('⚙️ SÉC MĂNG'!A200="","",'⚙️ SÉC MĂNG'!M200)</f>
        <v/>
      </c>
      <c r="I2244" s="37">
        <f>IF('⚙️ SÉC MĂNG'!A200="","",'⚙️ SÉC MĂNG'!N200)</f>
        <v/>
      </c>
      <c r="J2244">
        <f>IF('⚙️ SÉC MĂNG'!A200="","",'⚙️ SÉC MĂNG'!D200)</f>
        <v/>
      </c>
      <c r="L2244">
        <f>N(L2243)+IF(AND('🔎 TRA CỨU NHANH'!$C$2&lt;&gt;"",OR(ISNUMBER(SEARCH('🔎 TRA CỨU NHANH'!$C$2,$A2244)),ISNUMBER(SEARCH('🔎 TRA CỨU NHANH'!$C$2,$B2244)))),1,0)</f>
        <v/>
      </c>
      <c r="M2244">
        <f>IF(L2244&gt;N(L2243),L2244,"")</f>
        <v/>
      </c>
      <c r="N2244">
        <f>N(N2243)+IF(AND('💰 BÁO GIÁ'!$C$27&lt;&gt;"",OR(ISNUMBER(SEARCH('💰 BÁO GIÁ'!$C$27,$A2244)),ISNUMBER(SEARCH('💰 BÁO GIÁ'!$C$27,$B2244)))),1,0)</f>
        <v/>
      </c>
      <c r="O2244">
        <f>IF(N2244&gt;N(N2243),N2244,"")</f>
        <v/>
      </c>
    </row>
    <row r="2245">
      <c r="A2245">
        <f>IF('⚙️ SÉC MĂNG'!A201="","",'⚙️ SÉC MĂNG'!A201)</f>
        <v/>
      </c>
      <c r="B2245">
        <f>IF('⚙️ SÉC MĂNG'!A201="","",'⚙️ SÉC MĂNG'!R201)</f>
        <v/>
      </c>
      <c r="C2245">
        <f>IF('⚙️ SÉC MĂNG'!A201="","","Séc măng")</f>
        <v/>
      </c>
      <c r="D2245">
        <f>IF('⚙️ SÉC MĂNG'!A201="","",'⚙️ SÉC MĂNG'!I201)</f>
        <v/>
      </c>
      <c r="E2245" s="37">
        <f>IF('⚙️ SÉC MĂNG'!A201="","",'⚙️ SÉC MĂNG'!J201)</f>
        <v/>
      </c>
      <c r="F2245" s="37">
        <f>IF('⚙️ SÉC MĂNG'!A201="","",'⚙️ SÉC MĂNG'!K201)</f>
        <v/>
      </c>
      <c r="G2245" s="37">
        <f>IF('⚙️ SÉC MĂNG'!A201="","",'⚙️ SÉC MĂNG'!L201)</f>
        <v/>
      </c>
      <c r="H2245" s="37">
        <f>IF('⚙️ SÉC MĂNG'!A201="","",'⚙️ SÉC MĂNG'!M201)</f>
        <v/>
      </c>
      <c r="I2245" s="37">
        <f>IF('⚙️ SÉC MĂNG'!A201="","",'⚙️ SÉC MĂNG'!N201)</f>
        <v/>
      </c>
      <c r="J2245">
        <f>IF('⚙️ SÉC MĂNG'!A201="","",'⚙️ SÉC MĂNG'!D201)</f>
        <v/>
      </c>
      <c r="L2245">
        <f>N(L2244)+IF(AND('🔎 TRA CỨU NHANH'!$C$2&lt;&gt;"",OR(ISNUMBER(SEARCH('🔎 TRA CỨU NHANH'!$C$2,$A2245)),ISNUMBER(SEARCH('🔎 TRA CỨU NHANH'!$C$2,$B2245)))),1,0)</f>
        <v/>
      </c>
      <c r="M2245">
        <f>IF(L2245&gt;N(L2244),L2245,"")</f>
        <v/>
      </c>
      <c r="N2245">
        <f>N(N2244)+IF(AND('💰 BÁO GIÁ'!$C$27&lt;&gt;"",OR(ISNUMBER(SEARCH('💰 BÁO GIÁ'!$C$27,$A2245)),ISNUMBER(SEARCH('💰 BÁO GIÁ'!$C$27,$B2245)))),1,0)</f>
        <v/>
      </c>
      <c r="O2245">
        <f>IF(N2245&gt;N(N2244),N2245,"")</f>
        <v/>
      </c>
    </row>
    <row r="2246">
      <c r="A2246">
        <f>IF('⚙️ SÉC MĂNG'!A202="","",'⚙️ SÉC MĂNG'!A202)</f>
        <v/>
      </c>
      <c r="B2246">
        <f>IF('⚙️ SÉC MĂNG'!A202="","",'⚙️ SÉC MĂNG'!R202)</f>
        <v/>
      </c>
      <c r="C2246">
        <f>IF('⚙️ SÉC MĂNG'!A202="","","Séc măng")</f>
        <v/>
      </c>
      <c r="D2246">
        <f>IF('⚙️ SÉC MĂNG'!A202="","",'⚙️ SÉC MĂNG'!I202)</f>
        <v/>
      </c>
      <c r="E2246" s="37">
        <f>IF('⚙️ SÉC MĂNG'!A202="","",'⚙️ SÉC MĂNG'!J202)</f>
        <v/>
      </c>
      <c r="F2246" s="37">
        <f>IF('⚙️ SÉC MĂNG'!A202="","",'⚙️ SÉC MĂNG'!K202)</f>
        <v/>
      </c>
      <c r="G2246" s="37">
        <f>IF('⚙️ SÉC MĂNG'!A202="","",'⚙️ SÉC MĂNG'!L202)</f>
        <v/>
      </c>
      <c r="H2246" s="37">
        <f>IF('⚙️ SÉC MĂNG'!A202="","",'⚙️ SÉC MĂNG'!M202)</f>
        <v/>
      </c>
      <c r="I2246" s="37">
        <f>IF('⚙️ SÉC MĂNG'!A202="","",'⚙️ SÉC MĂNG'!N202)</f>
        <v/>
      </c>
      <c r="J2246">
        <f>IF('⚙️ SÉC MĂNG'!A202="","",'⚙️ SÉC MĂNG'!D202)</f>
        <v/>
      </c>
      <c r="L2246">
        <f>N(L2245)+IF(AND('🔎 TRA CỨU NHANH'!$C$2&lt;&gt;"",OR(ISNUMBER(SEARCH('🔎 TRA CỨU NHANH'!$C$2,$A2246)),ISNUMBER(SEARCH('🔎 TRA CỨU NHANH'!$C$2,$B2246)))),1,0)</f>
        <v/>
      </c>
      <c r="M2246">
        <f>IF(L2246&gt;N(L2245),L2246,"")</f>
        <v/>
      </c>
      <c r="N2246">
        <f>N(N2245)+IF(AND('💰 BÁO GIÁ'!$C$27&lt;&gt;"",OR(ISNUMBER(SEARCH('💰 BÁO GIÁ'!$C$27,$A2246)),ISNUMBER(SEARCH('💰 BÁO GIÁ'!$C$27,$B2246)))),1,0)</f>
        <v/>
      </c>
      <c r="O2246">
        <f>IF(N2246&gt;N(N2245),N2246,"")</f>
        <v/>
      </c>
    </row>
    <row r="2247">
      <c r="A2247">
        <f>IF('⚙️ SÉC MĂNG'!A203="","",'⚙️ SÉC MĂNG'!A203)</f>
        <v/>
      </c>
      <c r="B2247">
        <f>IF('⚙️ SÉC MĂNG'!A203="","",'⚙️ SÉC MĂNG'!R203)</f>
        <v/>
      </c>
      <c r="C2247">
        <f>IF('⚙️ SÉC MĂNG'!A203="","","Séc măng")</f>
        <v/>
      </c>
      <c r="D2247">
        <f>IF('⚙️ SÉC MĂNG'!A203="","",'⚙️ SÉC MĂNG'!I203)</f>
        <v/>
      </c>
      <c r="E2247" s="37">
        <f>IF('⚙️ SÉC MĂNG'!A203="","",'⚙️ SÉC MĂNG'!J203)</f>
        <v/>
      </c>
      <c r="F2247" s="37">
        <f>IF('⚙️ SÉC MĂNG'!A203="","",'⚙️ SÉC MĂNG'!K203)</f>
        <v/>
      </c>
      <c r="G2247" s="37">
        <f>IF('⚙️ SÉC MĂNG'!A203="","",'⚙️ SÉC MĂNG'!L203)</f>
        <v/>
      </c>
      <c r="H2247" s="37">
        <f>IF('⚙️ SÉC MĂNG'!A203="","",'⚙️ SÉC MĂNG'!M203)</f>
        <v/>
      </c>
      <c r="I2247" s="37">
        <f>IF('⚙️ SÉC MĂNG'!A203="","",'⚙️ SÉC MĂNG'!N203)</f>
        <v/>
      </c>
      <c r="J2247">
        <f>IF('⚙️ SÉC MĂNG'!A203="","",'⚙️ SÉC MĂNG'!D203)</f>
        <v/>
      </c>
      <c r="L2247">
        <f>N(L2246)+IF(AND('🔎 TRA CỨU NHANH'!$C$2&lt;&gt;"",OR(ISNUMBER(SEARCH('🔎 TRA CỨU NHANH'!$C$2,$A2247)),ISNUMBER(SEARCH('🔎 TRA CỨU NHANH'!$C$2,$B2247)))),1,0)</f>
        <v/>
      </c>
      <c r="M2247">
        <f>IF(L2247&gt;N(L2246),L2247,"")</f>
        <v/>
      </c>
      <c r="N2247">
        <f>N(N2246)+IF(AND('💰 BÁO GIÁ'!$C$27&lt;&gt;"",OR(ISNUMBER(SEARCH('💰 BÁO GIÁ'!$C$27,$A2247)),ISNUMBER(SEARCH('💰 BÁO GIÁ'!$C$27,$B2247)))),1,0)</f>
        <v/>
      </c>
      <c r="O2247">
        <f>IF(N2247&gt;N(N2246),N2247,"")</f>
        <v/>
      </c>
    </row>
    <row r="2248">
      <c r="A2248">
        <f>IF('⚙️ SÉC MĂNG'!A204="","",'⚙️ SÉC MĂNG'!A204)</f>
        <v/>
      </c>
      <c r="B2248">
        <f>IF('⚙️ SÉC MĂNG'!A204="","",'⚙️ SÉC MĂNG'!R204)</f>
        <v/>
      </c>
      <c r="C2248">
        <f>IF('⚙️ SÉC MĂNG'!A204="","","Séc măng")</f>
        <v/>
      </c>
      <c r="D2248">
        <f>IF('⚙️ SÉC MĂNG'!A204="","",'⚙️ SÉC MĂNG'!I204)</f>
        <v/>
      </c>
      <c r="E2248" s="37">
        <f>IF('⚙️ SÉC MĂNG'!A204="","",'⚙️ SÉC MĂNG'!J204)</f>
        <v/>
      </c>
      <c r="F2248" s="37">
        <f>IF('⚙️ SÉC MĂNG'!A204="","",'⚙️ SÉC MĂNG'!K204)</f>
        <v/>
      </c>
      <c r="G2248" s="37">
        <f>IF('⚙️ SÉC MĂNG'!A204="","",'⚙️ SÉC MĂNG'!L204)</f>
        <v/>
      </c>
      <c r="H2248" s="37">
        <f>IF('⚙️ SÉC MĂNG'!A204="","",'⚙️ SÉC MĂNG'!M204)</f>
        <v/>
      </c>
      <c r="I2248" s="37">
        <f>IF('⚙️ SÉC MĂNG'!A204="","",'⚙️ SÉC MĂNG'!N204)</f>
        <v/>
      </c>
      <c r="J2248">
        <f>IF('⚙️ SÉC MĂNG'!A204="","",'⚙️ SÉC MĂNG'!D204)</f>
        <v/>
      </c>
      <c r="L2248">
        <f>N(L2247)+IF(AND('🔎 TRA CỨU NHANH'!$C$2&lt;&gt;"",OR(ISNUMBER(SEARCH('🔎 TRA CỨU NHANH'!$C$2,$A2248)),ISNUMBER(SEARCH('🔎 TRA CỨU NHANH'!$C$2,$B2248)))),1,0)</f>
        <v/>
      </c>
      <c r="M2248">
        <f>IF(L2248&gt;N(L2247),L2248,"")</f>
        <v/>
      </c>
      <c r="N2248">
        <f>N(N2247)+IF(AND('💰 BÁO GIÁ'!$C$27&lt;&gt;"",OR(ISNUMBER(SEARCH('💰 BÁO GIÁ'!$C$27,$A2248)),ISNUMBER(SEARCH('💰 BÁO GIÁ'!$C$27,$B2248)))),1,0)</f>
        <v/>
      </c>
      <c r="O2248">
        <f>IF(N2248&gt;N(N2247),N2248,"")</f>
        <v/>
      </c>
    </row>
    <row r="2249">
      <c r="A2249">
        <f>IF('⚙️ SÉC MĂNG'!A205="","",'⚙️ SÉC MĂNG'!A205)</f>
        <v/>
      </c>
      <c r="B2249">
        <f>IF('⚙️ SÉC MĂNG'!A205="","",'⚙️ SÉC MĂNG'!R205)</f>
        <v/>
      </c>
      <c r="C2249">
        <f>IF('⚙️ SÉC MĂNG'!A205="","","Séc măng")</f>
        <v/>
      </c>
      <c r="D2249">
        <f>IF('⚙️ SÉC MĂNG'!A205="","",'⚙️ SÉC MĂNG'!I205)</f>
        <v/>
      </c>
      <c r="E2249" s="37">
        <f>IF('⚙️ SÉC MĂNG'!A205="","",'⚙️ SÉC MĂNG'!J205)</f>
        <v/>
      </c>
      <c r="F2249" s="37">
        <f>IF('⚙️ SÉC MĂNG'!A205="","",'⚙️ SÉC MĂNG'!K205)</f>
        <v/>
      </c>
      <c r="G2249" s="37">
        <f>IF('⚙️ SÉC MĂNG'!A205="","",'⚙️ SÉC MĂNG'!L205)</f>
        <v/>
      </c>
      <c r="H2249" s="37">
        <f>IF('⚙️ SÉC MĂNG'!A205="","",'⚙️ SÉC MĂNG'!M205)</f>
        <v/>
      </c>
      <c r="I2249" s="37">
        <f>IF('⚙️ SÉC MĂNG'!A205="","",'⚙️ SÉC MĂNG'!N205)</f>
        <v/>
      </c>
      <c r="J2249">
        <f>IF('⚙️ SÉC MĂNG'!A205="","",'⚙️ SÉC MĂNG'!D205)</f>
        <v/>
      </c>
      <c r="L2249">
        <f>N(L2248)+IF(AND('🔎 TRA CỨU NHANH'!$C$2&lt;&gt;"",OR(ISNUMBER(SEARCH('🔎 TRA CỨU NHANH'!$C$2,$A2249)),ISNUMBER(SEARCH('🔎 TRA CỨU NHANH'!$C$2,$B2249)))),1,0)</f>
        <v/>
      </c>
      <c r="M2249">
        <f>IF(L2249&gt;N(L2248),L2249,"")</f>
        <v/>
      </c>
      <c r="N2249">
        <f>N(N2248)+IF(AND('💰 BÁO GIÁ'!$C$27&lt;&gt;"",OR(ISNUMBER(SEARCH('💰 BÁO GIÁ'!$C$27,$A2249)),ISNUMBER(SEARCH('💰 BÁO GIÁ'!$C$27,$B2249)))),1,0)</f>
        <v/>
      </c>
      <c r="O2249">
        <f>IF(N2249&gt;N(N2248),N2249,"")</f>
        <v/>
      </c>
    </row>
    <row r="2250">
      <c r="A2250">
        <f>IF('⚙️ SÉC MĂNG'!A206="","",'⚙️ SÉC MĂNG'!A206)</f>
        <v/>
      </c>
      <c r="B2250">
        <f>IF('⚙️ SÉC MĂNG'!A206="","",'⚙️ SÉC MĂNG'!R206)</f>
        <v/>
      </c>
      <c r="C2250">
        <f>IF('⚙️ SÉC MĂNG'!A206="","","Séc măng")</f>
        <v/>
      </c>
      <c r="D2250">
        <f>IF('⚙️ SÉC MĂNG'!A206="","",'⚙️ SÉC MĂNG'!I206)</f>
        <v/>
      </c>
      <c r="E2250" s="37">
        <f>IF('⚙️ SÉC MĂNG'!A206="","",'⚙️ SÉC MĂNG'!J206)</f>
        <v/>
      </c>
      <c r="F2250" s="37">
        <f>IF('⚙️ SÉC MĂNG'!A206="","",'⚙️ SÉC MĂNG'!K206)</f>
        <v/>
      </c>
      <c r="G2250" s="37">
        <f>IF('⚙️ SÉC MĂNG'!A206="","",'⚙️ SÉC MĂNG'!L206)</f>
        <v/>
      </c>
      <c r="H2250" s="37">
        <f>IF('⚙️ SÉC MĂNG'!A206="","",'⚙️ SÉC MĂNG'!M206)</f>
        <v/>
      </c>
      <c r="I2250" s="37">
        <f>IF('⚙️ SÉC MĂNG'!A206="","",'⚙️ SÉC MĂNG'!N206)</f>
        <v/>
      </c>
      <c r="J2250">
        <f>IF('⚙️ SÉC MĂNG'!A206="","",'⚙️ SÉC MĂNG'!D206)</f>
        <v/>
      </c>
      <c r="L2250">
        <f>N(L2249)+IF(AND('🔎 TRA CỨU NHANH'!$C$2&lt;&gt;"",OR(ISNUMBER(SEARCH('🔎 TRA CỨU NHANH'!$C$2,$A2250)),ISNUMBER(SEARCH('🔎 TRA CỨU NHANH'!$C$2,$B2250)))),1,0)</f>
        <v/>
      </c>
      <c r="M2250">
        <f>IF(L2250&gt;N(L2249),L2250,"")</f>
        <v/>
      </c>
      <c r="N2250">
        <f>N(N2249)+IF(AND('💰 BÁO GIÁ'!$C$27&lt;&gt;"",OR(ISNUMBER(SEARCH('💰 BÁO GIÁ'!$C$27,$A2250)),ISNUMBER(SEARCH('💰 BÁO GIÁ'!$C$27,$B2250)))),1,0)</f>
        <v/>
      </c>
      <c r="O2250">
        <f>IF(N2250&gt;N(N2249),N2250,"")</f>
        <v/>
      </c>
    </row>
    <row r="2251">
      <c r="A2251">
        <f>IF('⚙️ SÉC MĂNG'!A207="","",'⚙️ SÉC MĂNG'!A207)</f>
        <v/>
      </c>
      <c r="B2251">
        <f>IF('⚙️ SÉC MĂNG'!A207="","",'⚙️ SÉC MĂNG'!R207)</f>
        <v/>
      </c>
      <c r="C2251">
        <f>IF('⚙️ SÉC MĂNG'!A207="","","Séc măng")</f>
        <v/>
      </c>
      <c r="D2251">
        <f>IF('⚙️ SÉC MĂNG'!A207="","",'⚙️ SÉC MĂNG'!I207)</f>
        <v/>
      </c>
      <c r="E2251" s="37">
        <f>IF('⚙️ SÉC MĂNG'!A207="","",'⚙️ SÉC MĂNG'!J207)</f>
        <v/>
      </c>
      <c r="F2251" s="37">
        <f>IF('⚙️ SÉC MĂNG'!A207="","",'⚙️ SÉC MĂNG'!K207)</f>
        <v/>
      </c>
      <c r="G2251" s="37">
        <f>IF('⚙️ SÉC MĂNG'!A207="","",'⚙️ SÉC MĂNG'!L207)</f>
        <v/>
      </c>
      <c r="H2251" s="37">
        <f>IF('⚙️ SÉC MĂNG'!A207="","",'⚙️ SÉC MĂNG'!M207)</f>
        <v/>
      </c>
      <c r="I2251" s="37">
        <f>IF('⚙️ SÉC MĂNG'!A207="","",'⚙️ SÉC MĂNG'!N207)</f>
        <v/>
      </c>
      <c r="J2251">
        <f>IF('⚙️ SÉC MĂNG'!A207="","",'⚙️ SÉC MĂNG'!D207)</f>
        <v/>
      </c>
      <c r="L2251">
        <f>N(L2250)+IF(AND('🔎 TRA CỨU NHANH'!$C$2&lt;&gt;"",OR(ISNUMBER(SEARCH('🔎 TRA CỨU NHANH'!$C$2,$A2251)),ISNUMBER(SEARCH('🔎 TRA CỨU NHANH'!$C$2,$B2251)))),1,0)</f>
        <v/>
      </c>
      <c r="M2251">
        <f>IF(L2251&gt;N(L2250),L2251,"")</f>
        <v/>
      </c>
      <c r="N2251">
        <f>N(N2250)+IF(AND('💰 BÁO GIÁ'!$C$27&lt;&gt;"",OR(ISNUMBER(SEARCH('💰 BÁO GIÁ'!$C$27,$A2251)),ISNUMBER(SEARCH('💰 BÁO GIÁ'!$C$27,$B2251)))),1,0)</f>
        <v/>
      </c>
      <c r="O2251">
        <f>IF(N2251&gt;N(N2250),N2251,"")</f>
        <v/>
      </c>
    </row>
    <row r="2252">
      <c r="A2252">
        <f>IF('⚙️ SÉC MĂNG'!A208="","",'⚙️ SÉC MĂNG'!A208)</f>
        <v/>
      </c>
      <c r="B2252">
        <f>IF('⚙️ SÉC MĂNG'!A208="","",'⚙️ SÉC MĂNG'!R208)</f>
        <v/>
      </c>
      <c r="C2252">
        <f>IF('⚙️ SÉC MĂNG'!A208="","","Séc măng")</f>
        <v/>
      </c>
      <c r="D2252">
        <f>IF('⚙️ SÉC MĂNG'!A208="","",'⚙️ SÉC MĂNG'!I208)</f>
        <v/>
      </c>
      <c r="E2252" s="37">
        <f>IF('⚙️ SÉC MĂNG'!A208="","",'⚙️ SÉC MĂNG'!J208)</f>
        <v/>
      </c>
      <c r="F2252" s="37">
        <f>IF('⚙️ SÉC MĂNG'!A208="","",'⚙️ SÉC MĂNG'!K208)</f>
        <v/>
      </c>
      <c r="G2252" s="37">
        <f>IF('⚙️ SÉC MĂNG'!A208="","",'⚙️ SÉC MĂNG'!L208)</f>
        <v/>
      </c>
      <c r="H2252" s="37">
        <f>IF('⚙️ SÉC MĂNG'!A208="","",'⚙️ SÉC MĂNG'!M208)</f>
        <v/>
      </c>
      <c r="I2252" s="37">
        <f>IF('⚙️ SÉC MĂNG'!A208="","",'⚙️ SÉC MĂNG'!N208)</f>
        <v/>
      </c>
      <c r="J2252">
        <f>IF('⚙️ SÉC MĂNG'!A208="","",'⚙️ SÉC MĂNG'!D208)</f>
        <v/>
      </c>
      <c r="L2252">
        <f>N(L2251)+IF(AND('🔎 TRA CỨU NHANH'!$C$2&lt;&gt;"",OR(ISNUMBER(SEARCH('🔎 TRA CỨU NHANH'!$C$2,$A2252)),ISNUMBER(SEARCH('🔎 TRA CỨU NHANH'!$C$2,$B2252)))),1,0)</f>
        <v/>
      </c>
      <c r="M2252">
        <f>IF(L2252&gt;N(L2251),L2252,"")</f>
        <v/>
      </c>
      <c r="N2252">
        <f>N(N2251)+IF(AND('💰 BÁO GIÁ'!$C$27&lt;&gt;"",OR(ISNUMBER(SEARCH('💰 BÁO GIÁ'!$C$27,$A2252)),ISNUMBER(SEARCH('💰 BÁO GIÁ'!$C$27,$B2252)))),1,0)</f>
        <v/>
      </c>
      <c r="O2252">
        <f>IF(N2252&gt;N(N2251),N2252,"")</f>
        <v/>
      </c>
    </row>
    <row r="2253">
      <c r="A2253">
        <f>IF('⚙️ SÉC MĂNG'!A209="","",'⚙️ SÉC MĂNG'!A209)</f>
        <v/>
      </c>
      <c r="B2253">
        <f>IF('⚙️ SÉC MĂNG'!A209="","",'⚙️ SÉC MĂNG'!R209)</f>
        <v/>
      </c>
      <c r="C2253">
        <f>IF('⚙️ SÉC MĂNG'!A209="","","Séc măng")</f>
        <v/>
      </c>
      <c r="D2253">
        <f>IF('⚙️ SÉC MĂNG'!A209="","",'⚙️ SÉC MĂNG'!I209)</f>
        <v/>
      </c>
      <c r="E2253" s="37">
        <f>IF('⚙️ SÉC MĂNG'!A209="","",'⚙️ SÉC MĂNG'!J209)</f>
        <v/>
      </c>
      <c r="F2253" s="37">
        <f>IF('⚙️ SÉC MĂNG'!A209="","",'⚙️ SÉC MĂNG'!K209)</f>
        <v/>
      </c>
      <c r="G2253" s="37">
        <f>IF('⚙️ SÉC MĂNG'!A209="","",'⚙️ SÉC MĂNG'!L209)</f>
        <v/>
      </c>
      <c r="H2253" s="37">
        <f>IF('⚙️ SÉC MĂNG'!A209="","",'⚙️ SÉC MĂNG'!M209)</f>
        <v/>
      </c>
      <c r="I2253" s="37">
        <f>IF('⚙️ SÉC MĂNG'!A209="","",'⚙️ SÉC MĂNG'!N209)</f>
        <v/>
      </c>
      <c r="J2253">
        <f>IF('⚙️ SÉC MĂNG'!A209="","",'⚙️ SÉC MĂNG'!D209)</f>
        <v/>
      </c>
      <c r="L2253">
        <f>N(L2252)+IF(AND('🔎 TRA CỨU NHANH'!$C$2&lt;&gt;"",OR(ISNUMBER(SEARCH('🔎 TRA CỨU NHANH'!$C$2,$A2253)),ISNUMBER(SEARCH('🔎 TRA CỨU NHANH'!$C$2,$B2253)))),1,0)</f>
        <v/>
      </c>
      <c r="M2253">
        <f>IF(L2253&gt;N(L2252),L2253,"")</f>
        <v/>
      </c>
      <c r="N2253">
        <f>N(N2252)+IF(AND('💰 BÁO GIÁ'!$C$27&lt;&gt;"",OR(ISNUMBER(SEARCH('💰 BÁO GIÁ'!$C$27,$A2253)),ISNUMBER(SEARCH('💰 BÁO GIÁ'!$C$27,$B2253)))),1,0)</f>
        <v/>
      </c>
      <c r="O2253">
        <f>IF(N2253&gt;N(N2252),N2253,"")</f>
        <v/>
      </c>
    </row>
    <row r="2254">
      <c r="A2254">
        <f>IF('⚙️ SÉC MĂNG'!A210="","",'⚙️ SÉC MĂNG'!A210)</f>
        <v/>
      </c>
      <c r="B2254">
        <f>IF('⚙️ SÉC MĂNG'!A210="","",'⚙️ SÉC MĂNG'!R210)</f>
        <v/>
      </c>
      <c r="C2254">
        <f>IF('⚙️ SÉC MĂNG'!A210="","","Séc măng")</f>
        <v/>
      </c>
      <c r="D2254">
        <f>IF('⚙️ SÉC MĂNG'!A210="","",'⚙️ SÉC MĂNG'!I210)</f>
        <v/>
      </c>
      <c r="E2254" s="37">
        <f>IF('⚙️ SÉC MĂNG'!A210="","",'⚙️ SÉC MĂNG'!J210)</f>
        <v/>
      </c>
      <c r="F2254" s="37">
        <f>IF('⚙️ SÉC MĂNG'!A210="","",'⚙️ SÉC MĂNG'!K210)</f>
        <v/>
      </c>
      <c r="G2254" s="37">
        <f>IF('⚙️ SÉC MĂNG'!A210="","",'⚙️ SÉC MĂNG'!L210)</f>
        <v/>
      </c>
      <c r="H2254" s="37">
        <f>IF('⚙️ SÉC MĂNG'!A210="","",'⚙️ SÉC MĂNG'!M210)</f>
        <v/>
      </c>
      <c r="I2254" s="37">
        <f>IF('⚙️ SÉC MĂNG'!A210="","",'⚙️ SÉC MĂNG'!N210)</f>
        <v/>
      </c>
      <c r="J2254">
        <f>IF('⚙️ SÉC MĂNG'!A210="","",'⚙️ SÉC MĂNG'!D210)</f>
        <v/>
      </c>
      <c r="L2254">
        <f>N(L2253)+IF(AND('🔎 TRA CỨU NHANH'!$C$2&lt;&gt;"",OR(ISNUMBER(SEARCH('🔎 TRA CỨU NHANH'!$C$2,$A2254)),ISNUMBER(SEARCH('🔎 TRA CỨU NHANH'!$C$2,$B2254)))),1,0)</f>
        <v/>
      </c>
      <c r="M2254">
        <f>IF(L2254&gt;N(L2253),L2254,"")</f>
        <v/>
      </c>
      <c r="N2254">
        <f>N(N2253)+IF(AND('💰 BÁO GIÁ'!$C$27&lt;&gt;"",OR(ISNUMBER(SEARCH('💰 BÁO GIÁ'!$C$27,$A2254)),ISNUMBER(SEARCH('💰 BÁO GIÁ'!$C$27,$B2254)))),1,0)</f>
        <v/>
      </c>
      <c r="O2254">
        <f>IF(N2254&gt;N(N2253),N2254,"")</f>
        <v/>
      </c>
    </row>
    <row r="2255">
      <c r="A2255">
        <f>IF('⚙️ SÉC MĂNG'!A211="","",'⚙️ SÉC MĂNG'!A211)</f>
        <v/>
      </c>
      <c r="B2255">
        <f>IF('⚙️ SÉC MĂNG'!A211="","",'⚙️ SÉC MĂNG'!R211)</f>
        <v/>
      </c>
      <c r="C2255">
        <f>IF('⚙️ SÉC MĂNG'!A211="","","Séc măng")</f>
        <v/>
      </c>
      <c r="D2255">
        <f>IF('⚙️ SÉC MĂNG'!A211="","",'⚙️ SÉC MĂNG'!I211)</f>
        <v/>
      </c>
      <c r="E2255" s="37">
        <f>IF('⚙️ SÉC MĂNG'!A211="","",'⚙️ SÉC MĂNG'!J211)</f>
        <v/>
      </c>
      <c r="F2255" s="37">
        <f>IF('⚙️ SÉC MĂNG'!A211="","",'⚙️ SÉC MĂNG'!K211)</f>
        <v/>
      </c>
      <c r="G2255" s="37">
        <f>IF('⚙️ SÉC MĂNG'!A211="","",'⚙️ SÉC MĂNG'!L211)</f>
        <v/>
      </c>
      <c r="H2255" s="37">
        <f>IF('⚙️ SÉC MĂNG'!A211="","",'⚙️ SÉC MĂNG'!M211)</f>
        <v/>
      </c>
      <c r="I2255" s="37">
        <f>IF('⚙️ SÉC MĂNG'!A211="","",'⚙️ SÉC MĂNG'!N211)</f>
        <v/>
      </c>
      <c r="J2255">
        <f>IF('⚙️ SÉC MĂNG'!A211="","",'⚙️ SÉC MĂNG'!D211)</f>
        <v/>
      </c>
      <c r="L2255">
        <f>N(L2254)+IF(AND('🔎 TRA CỨU NHANH'!$C$2&lt;&gt;"",OR(ISNUMBER(SEARCH('🔎 TRA CỨU NHANH'!$C$2,$A2255)),ISNUMBER(SEARCH('🔎 TRA CỨU NHANH'!$C$2,$B2255)))),1,0)</f>
        <v/>
      </c>
      <c r="M2255">
        <f>IF(L2255&gt;N(L2254),L2255,"")</f>
        <v/>
      </c>
      <c r="N2255">
        <f>N(N2254)+IF(AND('💰 BÁO GIÁ'!$C$27&lt;&gt;"",OR(ISNUMBER(SEARCH('💰 BÁO GIÁ'!$C$27,$A2255)),ISNUMBER(SEARCH('💰 BÁO GIÁ'!$C$27,$B2255)))),1,0)</f>
        <v/>
      </c>
      <c r="O2255">
        <f>IF(N2255&gt;N(N2254),N2255,"")</f>
        <v/>
      </c>
    </row>
    <row r="2256">
      <c r="A2256">
        <f>IF('⚙️ SÉC MĂNG'!A212="","",'⚙️ SÉC MĂNG'!A212)</f>
        <v/>
      </c>
      <c r="B2256">
        <f>IF('⚙️ SÉC MĂNG'!A212="","",'⚙️ SÉC MĂNG'!R212)</f>
        <v/>
      </c>
      <c r="C2256">
        <f>IF('⚙️ SÉC MĂNG'!A212="","","Séc măng")</f>
        <v/>
      </c>
      <c r="D2256">
        <f>IF('⚙️ SÉC MĂNG'!A212="","",'⚙️ SÉC MĂNG'!I212)</f>
        <v/>
      </c>
      <c r="E2256" s="37">
        <f>IF('⚙️ SÉC MĂNG'!A212="","",'⚙️ SÉC MĂNG'!J212)</f>
        <v/>
      </c>
      <c r="F2256" s="37">
        <f>IF('⚙️ SÉC MĂNG'!A212="","",'⚙️ SÉC MĂNG'!K212)</f>
        <v/>
      </c>
      <c r="G2256" s="37">
        <f>IF('⚙️ SÉC MĂNG'!A212="","",'⚙️ SÉC MĂNG'!L212)</f>
        <v/>
      </c>
      <c r="H2256" s="37">
        <f>IF('⚙️ SÉC MĂNG'!A212="","",'⚙️ SÉC MĂNG'!M212)</f>
        <v/>
      </c>
      <c r="I2256" s="37">
        <f>IF('⚙️ SÉC MĂNG'!A212="","",'⚙️ SÉC MĂNG'!N212)</f>
        <v/>
      </c>
      <c r="J2256">
        <f>IF('⚙️ SÉC MĂNG'!A212="","",'⚙️ SÉC MĂNG'!D212)</f>
        <v/>
      </c>
      <c r="L2256">
        <f>N(L2255)+IF(AND('🔎 TRA CỨU NHANH'!$C$2&lt;&gt;"",OR(ISNUMBER(SEARCH('🔎 TRA CỨU NHANH'!$C$2,$A2256)),ISNUMBER(SEARCH('🔎 TRA CỨU NHANH'!$C$2,$B2256)))),1,0)</f>
        <v/>
      </c>
      <c r="M2256">
        <f>IF(L2256&gt;N(L2255),L2256,"")</f>
        <v/>
      </c>
      <c r="N2256">
        <f>N(N2255)+IF(AND('💰 BÁO GIÁ'!$C$27&lt;&gt;"",OR(ISNUMBER(SEARCH('💰 BÁO GIÁ'!$C$27,$A2256)),ISNUMBER(SEARCH('💰 BÁO GIÁ'!$C$27,$B2256)))),1,0)</f>
        <v/>
      </c>
      <c r="O2256">
        <f>IF(N2256&gt;N(N2255),N2256,"")</f>
        <v/>
      </c>
    </row>
    <row r="2257">
      <c r="A2257">
        <f>IF('⚙️ SÉC MĂNG'!A213="","",'⚙️ SÉC MĂNG'!A213)</f>
        <v/>
      </c>
      <c r="B2257">
        <f>IF('⚙️ SÉC MĂNG'!A213="","",'⚙️ SÉC MĂNG'!R213)</f>
        <v/>
      </c>
      <c r="C2257">
        <f>IF('⚙️ SÉC MĂNG'!A213="","","Séc măng")</f>
        <v/>
      </c>
      <c r="D2257">
        <f>IF('⚙️ SÉC MĂNG'!A213="","",'⚙️ SÉC MĂNG'!I213)</f>
        <v/>
      </c>
      <c r="E2257" s="37">
        <f>IF('⚙️ SÉC MĂNG'!A213="","",'⚙️ SÉC MĂNG'!J213)</f>
        <v/>
      </c>
      <c r="F2257" s="37">
        <f>IF('⚙️ SÉC MĂNG'!A213="","",'⚙️ SÉC MĂNG'!K213)</f>
        <v/>
      </c>
      <c r="G2257" s="37">
        <f>IF('⚙️ SÉC MĂNG'!A213="","",'⚙️ SÉC MĂNG'!L213)</f>
        <v/>
      </c>
      <c r="H2257" s="37">
        <f>IF('⚙️ SÉC MĂNG'!A213="","",'⚙️ SÉC MĂNG'!M213)</f>
        <v/>
      </c>
      <c r="I2257" s="37">
        <f>IF('⚙️ SÉC MĂNG'!A213="","",'⚙️ SÉC MĂNG'!N213)</f>
        <v/>
      </c>
      <c r="J2257">
        <f>IF('⚙️ SÉC MĂNG'!A213="","",'⚙️ SÉC MĂNG'!D213)</f>
        <v/>
      </c>
      <c r="L2257">
        <f>N(L2256)+IF(AND('🔎 TRA CỨU NHANH'!$C$2&lt;&gt;"",OR(ISNUMBER(SEARCH('🔎 TRA CỨU NHANH'!$C$2,$A2257)),ISNUMBER(SEARCH('🔎 TRA CỨU NHANH'!$C$2,$B2257)))),1,0)</f>
        <v/>
      </c>
      <c r="M2257">
        <f>IF(L2257&gt;N(L2256),L2257,"")</f>
        <v/>
      </c>
      <c r="N2257">
        <f>N(N2256)+IF(AND('💰 BÁO GIÁ'!$C$27&lt;&gt;"",OR(ISNUMBER(SEARCH('💰 BÁO GIÁ'!$C$27,$A2257)),ISNUMBER(SEARCH('💰 BÁO GIÁ'!$C$27,$B2257)))),1,0)</f>
        <v/>
      </c>
      <c r="O2257">
        <f>IF(N2257&gt;N(N2256),N2257,"")</f>
        <v/>
      </c>
    </row>
    <row r="2258">
      <c r="A2258">
        <f>IF('⚙️ SÉC MĂNG'!A214="","",'⚙️ SÉC MĂNG'!A214)</f>
        <v/>
      </c>
      <c r="B2258">
        <f>IF('⚙️ SÉC MĂNG'!A214="","",'⚙️ SÉC MĂNG'!R214)</f>
        <v/>
      </c>
      <c r="C2258">
        <f>IF('⚙️ SÉC MĂNG'!A214="","","Séc măng")</f>
        <v/>
      </c>
      <c r="D2258">
        <f>IF('⚙️ SÉC MĂNG'!A214="","",'⚙️ SÉC MĂNG'!I214)</f>
        <v/>
      </c>
      <c r="E2258" s="37">
        <f>IF('⚙️ SÉC MĂNG'!A214="","",'⚙️ SÉC MĂNG'!J214)</f>
        <v/>
      </c>
      <c r="F2258" s="37">
        <f>IF('⚙️ SÉC MĂNG'!A214="","",'⚙️ SÉC MĂNG'!K214)</f>
        <v/>
      </c>
      <c r="G2258" s="37">
        <f>IF('⚙️ SÉC MĂNG'!A214="","",'⚙️ SÉC MĂNG'!L214)</f>
        <v/>
      </c>
      <c r="H2258" s="37">
        <f>IF('⚙️ SÉC MĂNG'!A214="","",'⚙️ SÉC MĂNG'!M214)</f>
        <v/>
      </c>
      <c r="I2258" s="37">
        <f>IF('⚙️ SÉC MĂNG'!A214="","",'⚙️ SÉC MĂNG'!N214)</f>
        <v/>
      </c>
      <c r="J2258">
        <f>IF('⚙️ SÉC MĂNG'!A214="","",'⚙️ SÉC MĂNG'!D214)</f>
        <v/>
      </c>
      <c r="L2258">
        <f>N(L2257)+IF(AND('🔎 TRA CỨU NHANH'!$C$2&lt;&gt;"",OR(ISNUMBER(SEARCH('🔎 TRA CỨU NHANH'!$C$2,$A2258)),ISNUMBER(SEARCH('🔎 TRA CỨU NHANH'!$C$2,$B2258)))),1,0)</f>
        <v/>
      </c>
      <c r="M2258">
        <f>IF(L2258&gt;N(L2257),L2258,"")</f>
        <v/>
      </c>
      <c r="N2258">
        <f>N(N2257)+IF(AND('💰 BÁO GIÁ'!$C$27&lt;&gt;"",OR(ISNUMBER(SEARCH('💰 BÁO GIÁ'!$C$27,$A2258)),ISNUMBER(SEARCH('💰 BÁO GIÁ'!$C$27,$B2258)))),1,0)</f>
        <v/>
      </c>
      <c r="O2258">
        <f>IF(N2258&gt;N(N2257),N2258,"")</f>
        <v/>
      </c>
    </row>
    <row r="2259">
      <c r="A2259">
        <f>IF('⚙️ SÉC MĂNG'!A215="","",'⚙️ SÉC MĂNG'!A215)</f>
        <v/>
      </c>
      <c r="B2259">
        <f>IF('⚙️ SÉC MĂNG'!A215="","",'⚙️ SÉC MĂNG'!R215)</f>
        <v/>
      </c>
      <c r="C2259">
        <f>IF('⚙️ SÉC MĂNG'!A215="","","Séc măng")</f>
        <v/>
      </c>
      <c r="D2259">
        <f>IF('⚙️ SÉC MĂNG'!A215="","",'⚙️ SÉC MĂNG'!I215)</f>
        <v/>
      </c>
      <c r="E2259" s="37">
        <f>IF('⚙️ SÉC MĂNG'!A215="","",'⚙️ SÉC MĂNG'!J215)</f>
        <v/>
      </c>
      <c r="F2259" s="37">
        <f>IF('⚙️ SÉC MĂNG'!A215="","",'⚙️ SÉC MĂNG'!K215)</f>
        <v/>
      </c>
      <c r="G2259" s="37">
        <f>IF('⚙️ SÉC MĂNG'!A215="","",'⚙️ SÉC MĂNG'!L215)</f>
        <v/>
      </c>
      <c r="H2259" s="37">
        <f>IF('⚙️ SÉC MĂNG'!A215="","",'⚙️ SÉC MĂNG'!M215)</f>
        <v/>
      </c>
      <c r="I2259" s="37">
        <f>IF('⚙️ SÉC MĂNG'!A215="","",'⚙️ SÉC MĂNG'!N215)</f>
        <v/>
      </c>
      <c r="J2259">
        <f>IF('⚙️ SÉC MĂNG'!A215="","",'⚙️ SÉC MĂNG'!D215)</f>
        <v/>
      </c>
      <c r="L2259">
        <f>N(L2258)+IF(AND('🔎 TRA CỨU NHANH'!$C$2&lt;&gt;"",OR(ISNUMBER(SEARCH('🔎 TRA CỨU NHANH'!$C$2,$A2259)),ISNUMBER(SEARCH('🔎 TRA CỨU NHANH'!$C$2,$B2259)))),1,0)</f>
        <v/>
      </c>
      <c r="M2259">
        <f>IF(L2259&gt;N(L2258),L2259,"")</f>
        <v/>
      </c>
      <c r="N2259">
        <f>N(N2258)+IF(AND('💰 BÁO GIÁ'!$C$27&lt;&gt;"",OR(ISNUMBER(SEARCH('💰 BÁO GIÁ'!$C$27,$A2259)),ISNUMBER(SEARCH('💰 BÁO GIÁ'!$C$27,$B2259)))),1,0)</f>
        <v/>
      </c>
      <c r="O2259">
        <f>IF(N2259&gt;N(N2258),N2259,"")</f>
        <v/>
      </c>
    </row>
    <row r="2260">
      <c r="A2260">
        <f>IF('⚙️ SÉC MĂNG'!A216="","",'⚙️ SÉC MĂNG'!A216)</f>
        <v/>
      </c>
      <c r="B2260">
        <f>IF('⚙️ SÉC MĂNG'!A216="","",'⚙️ SÉC MĂNG'!R216)</f>
        <v/>
      </c>
      <c r="C2260">
        <f>IF('⚙️ SÉC MĂNG'!A216="","","Séc măng")</f>
        <v/>
      </c>
      <c r="D2260">
        <f>IF('⚙️ SÉC MĂNG'!A216="","",'⚙️ SÉC MĂNG'!I216)</f>
        <v/>
      </c>
      <c r="E2260" s="37">
        <f>IF('⚙️ SÉC MĂNG'!A216="","",'⚙️ SÉC MĂNG'!J216)</f>
        <v/>
      </c>
      <c r="F2260" s="37">
        <f>IF('⚙️ SÉC MĂNG'!A216="","",'⚙️ SÉC MĂNG'!K216)</f>
        <v/>
      </c>
      <c r="G2260" s="37">
        <f>IF('⚙️ SÉC MĂNG'!A216="","",'⚙️ SÉC MĂNG'!L216)</f>
        <v/>
      </c>
      <c r="H2260" s="37">
        <f>IF('⚙️ SÉC MĂNG'!A216="","",'⚙️ SÉC MĂNG'!M216)</f>
        <v/>
      </c>
      <c r="I2260" s="37">
        <f>IF('⚙️ SÉC MĂNG'!A216="","",'⚙️ SÉC MĂNG'!N216)</f>
        <v/>
      </c>
      <c r="J2260">
        <f>IF('⚙️ SÉC MĂNG'!A216="","",'⚙️ SÉC MĂNG'!D216)</f>
        <v/>
      </c>
      <c r="L2260">
        <f>N(L2259)+IF(AND('🔎 TRA CỨU NHANH'!$C$2&lt;&gt;"",OR(ISNUMBER(SEARCH('🔎 TRA CỨU NHANH'!$C$2,$A2260)),ISNUMBER(SEARCH('🔎 TRA CỨU NHANH'!$C$2,$B2260)))),1,0)</f>
        <v/>
      </c>
      <c r="M2260">
        <f>IF(L2260&gt;N(L2259),L2260,"")</f>
        <v/>
      </c>
      <c r="N2260">
        <f>N(N2259)+IF(AND('💰 BÁO GIÁ'!$C$27&lt;&gt;"",OR(ISNUMBER(SEARCH('💰 BÁO GIÁ'!$C$27,$A2260)),ISNUMBER(SEARCH('💰 BÁO GIÁ'!$C$27,$B2260)))),1,0)</f>
        <v/>
      </c>
      <c r="O2260">
        <f>IF(N2260&gt;N(N2259),N2260,"")</f>
        <v/>
      </c>
    </row>
    <row r="2261">
      <c r="A2261">
        <f>IF('⚙️ SÉC MĂNG'!A217="","",'⚙️ SÉC MĂNG'!A217)</f>
        <v/>
      </c>
      <c r="B2261">
        <f>IF('⚙️ SÉC MĂNG'!A217="","",'⚙️ SÉC MĂNG'!R217)</f>
        <v/>
      </c>
      <c r="C2261">
        <f>IF('⚙️ SÉC MĂNG'!A217="","","Séc măng")</f>
        <v/>
      </c>
      <c r="D2261">
        <f>IF('⚙️ SÉC MĂNG'!A217="","",'⚙️ SÉC MĂNG'!I217)</f>
        <v/>
      </c>
      <c r="E2261" s="37">
        <f>IF('⚙️ SÉC MĂNG'!A217="","",'⚙️ SÉC MĂNG'!J217)</f>
        <v/>
      </c>
      <c r="F2261" s="37">
        <f>IF('⚙️ SÉC MĂNG'!A217="","",'⚙️ SÉC MĂNG'!K217)</f>
        <v/>
      </c>
      <c r="G2261" s="37">
        <f>IF('⚙️ SÉC MĂNG'!A217="","",'⚙️ SÉC MĂNG'!L217)</f>
        <v/>
      </c>
      <c r="H2261" s="37">
        <f>IF('⚙️ SÉC MĂNG'!A217="","",'⚙️ SÉC MĂNG'!M217)</f>
        <v/>
      </c>
      <c r="I2261" s="37">
        <f>IF('⚙️ SÉC MĂNG'!A217="","",'⚙️ SÉC MĂNG'!N217)</f>
        <v/>
      </c>
      <c r="J2261">
        <f>IF('⚙️ SÉC MĂNG'!A217="","",'⚙️ SÉC MĂNG'!D217)</f>
        <v/>
      </c>
      <c r="L2261">
        <f>N(L2260)+IF(AND('🔎 TRA CỨU NHANH'!$C$2&lt;&gt;"",OR(ISNUMBER(SEARCH('🔎 TRA CỨU NHANH'!$C$2,$A2261)),ISNUMBER(SEARCH('🔎 TRA CỨU NHANH'!$C$2,$B2261)))),1,0)</f>
        <v/>
      </c>
      <c r="M2261">
        <f>IF(L2261&gt;N(L2260),L2261,"")</f>
        <v/>
      </c>
      <c r="N2261">
        <f>N(N2260)+IF(AND('💰 BÁO GIÁ'!$C$27&lt;&gt;"",OR(ISNUMBER(SEARCH('💰 BÁO GIÁ'!$C$27,$A2261)),ISNUMBER(SEARCH('💰 BÁO GIÁ'!$C$27,$B2261)))),1,0)</f>
        <v/>
      </c>
      <c r="O2261">
        <f>IF(N2261&gt;N(N2260),N2261,"")</f>
        <v/>
      </c>
    </row>
    <row r="2262">
      <c r="A2262">
        <f>IF('⚙️ SÉC MĂNG'!A218="","",'⚙️ SÉC MĂNG'!A218)</f>
        <v/>
      </c>
      <c r="B2262">
        <f>IF('⚙️ SÉC MĂNG'!A218="","",'⚙️ SÉC MĂNG'!R218)</f>
        <v/>
      </c>
      <c r="C2262">
        <f>IF('⚙️ SÉC MĂNG'!A218="","","Séc măng")</f>
        <v/>
      </c>
      <c r="D2262">
        <f>IF('⚙️ SÉC MĂNG'!A218="","",'⚙️ SÉC MĂNG'!I218)</f>
        <v/>
      </c>
      <c r="E2262" s="37">
        <f>IF('⚙️ SÉC MĂNG'!A218="","",'⚙️ SÉC MĂNG'!J218)</f>
        <v/>
      </c>
      <c r="F2262" s="37">
        <f>IF('⚙️ SÉC MĂNG'!A218="","",'⚙️ SÉC MĂNG'!K218)</f>
        <v/>
      </c>
      <c r="G2262" s="37">
        <f>IF('⚙️ SÉC MĂNG'!A218="","",'⚙️ SÉC MĂNG'!L218)</f>
        <v/>
      </c>
      <c r="H2262" s="37">
        <f>IF('⚙️ SÉC MĂNG'!A218="","",'⚙️ SÉC MĂNG'!M218)</f>
        <v/>
      </c>
      <c r="I2262" s="37">
        <f>IF('⚙️ SÉC MĂNG'!A218="","",'⚙️ SÉC MĂNG'!N218)</f>
        <v/>
      </c>
      <c r="J2262">
        <f>IF('⚙️ SÉC MĂNG'!A218="","",'⚙️ SÉC MĂNG'!D218)</f>
        <v/>
      </c>
      <c r="L2262">
        <f>N(L2261)+IF(AND('🔎 TRA CỨU NHANH'!$C$2&lt;&gt;"",OR(ISNUMBER(SEARCH('🔎 TRA CỨU NHANH'!$C$2,$A2262)),ISNUMBER(SEARCH('🔎 TRA CỨU NHANH'!$C$2,$B2262)))),1,0)</f>
        <v/>
      </c>
      <c r="M2262">
        <f>IF(L2262&gt;N(L2261),L2262,"")</f>
        <v/>
      </c>
      <c r="N2262">
        <f>N(N2261)+IF(AND('💰 BÁO GIÁ'!$C$27&lt;&gt;"",OR(ISNUMBER(SEARCH('💰 BÁO GIÁ'!$C$27,$A2262)),ISNUMBER(SEARCH('💰 BÁO GIÁ'!$C$27,$B2262)))),1,0)</f>
        <v/>
      </c>
      <c r="O2262">
        <f>IF(N2262&gt;N(N2261),N2262,"")</f>
        <v/>
      </c>
    </row>
    <row r="2263">
      <c r="A2263">
        <f>IF('⚙️ SÉC MĂNG'!A219="","",'⚙️ SÉC MĂNG'!A219)</f>
        <v/>
      </c>
      <c r="B2263">
        <f>IF('⚙️ SÉC MĂNG'!A219="","",'⚙️ SÉC MĂNG'!R219)</f>
        <v/>
      </c>
      <c r="C2263">
        <f>IF('⚙️ SÉC MĂNG'!A219="","","Séc măng")</f>
        <v/>
      </c>
      <c r="D2263">
        <f>IF('⚙️ SÉC MĂNG'!A219="","",'⚙️ SÉC MĂNG'!I219)</f>
        <v/>
      </c>
      <c r="E2263" s="37">
        <f>IF('⚙️ SÉC MĂNG'!A219="","",'⚙️ SÉC MĂNG'!J219)</f>
        <v/>
      </c>
      <c r="F2263" s="37">
        <f>IF('⚙️ SÉC MĂNG'!A219="","",'⚙️ SÉC MĂNG'!K219)</f>
        <v/>
      </c>
      <c r="G2263" s="37">
        <f>IF('⚙️ SÉC MĂNG'!A219="","",'⚙️ SÉC MĂNG'!L219)</f>
        <v/>
      </c>
      <c r="H2263" s="37">
        <f>IF('⚙️ SÉC MĂNG'!A219="","",'⚙️ SÉC MĂNG'!M219)</f>
        <v/>
      </c>
      <c r="I2263" s="37">
        <f>IF('⚙️ SÉC MĂNG'!A219="","",'⚙️ SÉC MĂNG'!N219)</f>
        <v/>
      </c>
      <c r="J2263">
        <f>IF('⚙️ SÉC MĂNG'!A219="","",'⚙️ SÉC MĂNG'!D219)</f>
        <v/>
      </c>
      <c r="L2263">
        <f>N(L2262)+IF(AND('🔎 TRA CỨU NHANH'!$C$2&lt;&gt;"",OR(ISNUMBER(SEARCH('🔎 TRA CỨU NHANH'!$C$2,$A2263)),ISNUMBER(SEARCH('🔎 TRA CỨU NHANH'!$C$2,$B2263)))),1,0)</f>
        <v/>
      </c>
      <c r="M2263">
        <f>IF(L2263&gt;N(L2262),L2263,"")</f>
        <v/>
      </c>
      <c r="N2263">
        <f>N(N2262)+IF(AND('💰 BÁO GIÁ'!$C$27&lt;&gt;"",OR(ISNUMBER(SEARCH('💰 BÁO GIÁ'!$C$27,$A2263)),ISNUMBER(SEARCH('💰 BÁO GIÁ'!$C$27,$B2263)))),1,0)</f>
        <v/>
      </c>
      <c r="O2263">
        <f>IF(N2263&gt;N(N2262),N2263,"")</f>
        <v/>
      </c>
    </row>
    <row r="2264">
      <c r="A2264">
        <f>IF('⚙️ SÉC MĂNG'!A220="","",'⚙️ SÉC MĂNG'!A220)</f>
        <v/>
      </c>
      <c r="B2264">
        <f>IF('⚙️ SÉC MĂNG'!A220="","",'⚙️ SÉC MĂNG'!R220)</f>
        <v/>
      </c>
      <c r="C2264">
        <f>IF('⚙️ SÉC MĂNG'!A220="","","Séc măng")</f>
        <v/>
      </c>
      <c r="D2264">
        <f>IF('⚙️ SÉC MĂNG'!A220="","",'⚙️ SÉC MĂNG'!I220)</f>
        <v/>
      </c>
      <c r="E2264" s="37">
        <f>IF('⚙️ SÉC MĂNG'!A220="","",'⚙️ SÉC MĂNG'!J220)</f>
        <v/>
      </c>
      <c r="F2264" s="37">
        <f>IF('⚙️ SÉC MĂNG'!A220="","",'⚙️ SÉC MĂNG'!K220)</f>
        <v/>
      </c>
      <c r="G2264" s="37">
        <f>IF('⚙️ SÉC MĂNG'!A220="","",'⚙️ SÉC MĂNG'!L220)</f>
        <v/>
      </c>
      <c r="H2264" s="37">
        <f>IF('⚙️ SÉC MĂNG'!A220="","",'⚙️ SÉC MĂNG'!M220)</f>
        <v/>
      </c>
      <c r="I2264" s="37">
        <f>IF('⚙️ SÉC MĂNG'!A220="","",'⚙️ SÉC MĂNG'!N220)</f>
        <v/>
      </c>
      <c r="J2264">
        <f>IF('⚙️ SÉC MĂNG'!A220="","",'⚙️ SÉC MĂNG'!D220)</f>
        <v/>
      </c>
      <c r="L2264">
        <f>N(L2263)+IF(AND('🔎 TRA CỨU NHANH'!$C$2&lt;&gt;"",OR(ISNUMBER(SEARCH('🔎 TRA CỨU NHANH'!$C$2,$A2264)),ISNUMBER(SEARCH('🔎 TRA CỨU NHANH'!$C$2,$B2264)))),1,0)</f>
        <v/>
      </c>
      <c r="M2264">
        <f>IF(L2264&gt;N(L2263),L2264,"")</f>
        <v/>
      </c>
      <c r="N2264">
        <f>N(N2263)+IF(AND('💰 BÁO GIÁ'!$C$27&lt;&gt;"",OR(ISNUMBER(SEARCH('💰 BÁO GIÁ'!$C$27,$A2264)),ISNUMBER(SEARCH('💰 BÁO GIÁ'!$C$27,$B2264)))),1,0)</f>
        <v/>
      </c>
      <c r="O2264">
        <f>IF(N2264&gt;N(N2263),N2264,"")</f>
        <v/>
      </c>
    </row>
    <row r="2265">
      <c r="A2265">
        <f>IF('⚙️ SÉC MĂNG'!A221="","",'⚙️ SÉC MĂNG'!A221)</f>
        <v/>
      </c>
      <c r="B2265">
        <f>IF('⚙️ SÉC MĂNG'!A221="","",'⚙️ SÉC MĂNG'!R221)</f>
        <v/>
      </c>
      <c r="C2265">
        <f>IF('⚙️ SÉC MĂNG'!A221="","","Séc măng")</f>
        <v/>
      </c>
      <c r="D2265">
        <f>IF('⚙️ SÉC MĂNG'!A221="","",'⚙️ SÉC MĂNG'!I221)</f>
        <v/>
      </c>
      <c r="E2265" s="37">
        <f>IF('⚙️ SÉC MĂNG'!A221="","",'⚙️ SÉC MĂNG'!J221)</f>
        <v/>
      </c>
      <c r="F2265" s="37">
        <f>IF('⚙️ SÉC MĂNG'!A221="","",'⚙️ SÉC MĂNG'!K221)</f>
        <v/>
      </c>
      <c r="G2265" s="37">
        <f>IF('⚙️ SÉC MĂNG'!A221="","",'⚙️ SÉC MĂNG'!L221)</f>
        <v/>
      </c>
      <c r="H2265" s="37">
        <f>IF('⚙️ SÉC MĂNG'!A221="","",'⚙️ SÉC MĂNG'!M221)</f>
        <v/>
      </c>
      <c r="I2265" s="37">
        <f>IF('⚙️ SÉC MĂNG'!A221="","",'⚙️ SÉC MĂNG'!N221)</f>
        <v/>
      </c>
      <c r="J2265">
        <f>IF('⚙️ SÉC MĂNG'!A221="","",'⚙️ SÉC MĂNG'!D221)</f>
        <v/>
      </c>
      <c r="L2265">
        <f>N(L2264)+IF(AND('🔎 TRA CỨU NHANH'!$C$2&lt;&gt;"",OR(ISNUMBER(SEARCH('🔎 TRA CỨU NHANH'!$C$2,$A2265)),ISNUMBER(SEARCH('🔎 TRA CỨU NHANH'!$C$2,$B2265)))),1,0)</f>
        <v/>
      </c>
      <c r="M2265">
        <f>IF(L2265&gt;N(L2264),L2265,"")</f>
        <v/>
      </c>
      <c r="N2265">
        <f>N(N2264)+IF(AND('💰 BÁO GIÁ'!$C$27&lt;&gt;"",OR(ISNUMBER(SEARCH('💰 BÁO GIÁ'!$C$27,$A2265)),ISNUMBER(SEARCH('💰 BÁO GIÁ'!$C$27,$B2265)))),1,0)</f>
        <v/>
      </c>
      <c r="O2265">
        <f>IF(N2265&gt;N(N2264),N2265,"")</f>
        <v/>
      </c>
    </row>
    <row r="2266">
      <c r="A2266">
        <f>IF('⚙️ SÉC MĂNG'!A222="","",'⚙️ SÉC MĂNG'!A222)</f>
        <v/>
      </c>
      <c r="B2266">
        <f>IF('⚙️ SÉC MĂNG'!A222="","",'⚙️ SÉC MĂNG'!R222)</f>
        <v/>
      </c>
      <c r="C2266">
        <f>IF('⚙️ SÉC MĂNG'!A222="","","Séc măng")</f>
        <v/>
      </c>
      <c r="D2266">
        <f>IF('⚙️ SÉC MĂNG'!A222="","",'⚙️ SÉC MĂNG'!I222)</f>
        <v/>
      </c>
      <c r="E2266" s="37">
        <f>IF('⚙️ SÉC MĂNG'!A222="","",'⚙️ SÉC MĂNG'!J222)</f>
        <v/>
      </c>
      <c r="F2266" s="37">
        <f>IF('⚙️ SÉC MĂNG'!A222="","",'⚙️ SÉC MĂNG'!K222)</f>
        <v/>
      </c>
      <c r="G2266" s="37">
        <f>IF('⚙️ SÉC MĂNG'!A222="","",'⚙️ SÉC MĂNG'!L222)</f>
        <v/>
      </c>
      <c r="H2266" s="37">
        <f>IF('⚙️ SÉC MĂNG'!A222="","",'⚙️ SÉC MĂNG'!M222)</f>
        <v/>
      </c>
      <c r="I2266" s="37">
        <f>IF('⚙️ SÉC MĂNG'!A222="","",'⚙️ SÉC MĂNG'!N222)</f>
        <v/>
      </c>
      <c r="J2266">
        <f>IF('⚙️ SÉC MĂNG'!A222="","",'⚙️ SÉC MĂNG'!D222)</f>
        <v/>
      </c>
      <c r="L2266">
        <f>N(L2265)+IF(AND('🔎 TRA CỨU NHANH'!$C$2&lt;&gt;"",OR(ISNUMBER(SEARCH('🔎 TRA CỨU NHANH'!$C$2,$A2266)),ISNUMBER(SEARCH('🔎 TRA CỨU NHANH'!$C$2,$B2266)))),1,0)</f>
        <v/>
      </c>
      <c r="M2266">
        <f>IF(L2266&gt;N(L2265),L2266,"")</f>
        <v/>
      </c>
      <c r="N2266">
        <f>N(N2265)+IF(AND('💰 BÁO GIÁ'!$C$27&lt;&gt;"",OR(ISNUMBER(SEARCH('💰 BÁO GIÁ'!$C$27,$A2266)),ISNUMBER(SEARCH('💰 BÁO GIÁ'!$C$27,$B2266)))),1,0)</f>
        <v/>
      </c>
      <c r="O2266">
        <f>IF(N2266&gt;N(N2265),N2266,"")</f>
        <v/>
      </c>
    </row>
    <row r="2267">
      <c r="A2267">
        <f>IF('⚙️ SÉC MĂNG'!A223="","",'⚙️ SÉC MĂNG'!A223)</f>
        <v/>
      </c>
      <c r="B2267">
        <f>IF('⚙️ SÉC MĂNG'!A223="","",'⚙️ SÉC MĂNG'!R223)</f>
        <v/>
      </c>
      <c r="C2267">
        <f>IF('⚙️ SÉC MĂNG'!A223="","","Séc măng")</f>
        <v/>
      </c>
      <c r="D2267">
        <f>IF('⚙️ SÉC MĂNG'!A223="","",'⚙️ SÉC MĂNG'!I223)</f>
        <v/>
      </c>
      <c r="E2267" s="37">
        <f>IF('⚙️ SÉC MĂNG'!A223="","",'⚙️ SÉC MĂNG'!J223)</f>
        <v/>
      </c>
      <c r="F2267" s="37">
        <f>IF('⚙️ SÉC MĂNG'!A223="","",'⚙️ SÉC MĂNG'!K223)</f>
        <v/>
      </c>
      <c r="G2267" s="37">
        <f>IF('⚙️ SÉC MĂNG'!A223="","",'⚙️ SÉC MĂNG'!L223)</f>
        <v/>
      </c>
      <c r="H2267" s="37">
        <f>IF('⚙️ SÉC MĂNG'!A223="","",'⚙️ SÉC MĂNG'!M223)</f>
        <v/>
      </c>
      <c r="I2267" s="37">
        <f>IF('⚙️ SÉC MĂNG'!A223="","",'⚙️ SÉC MĂNG'!N223)</f>
        <v/>
      </c>
      <c r="J2267">
        <f>IF('⚙️ SÉC MĂNG'!A223="","",'⚙️ SÉC MĂNG'!D223)</f>
        <v/>
      </c>
      <c r="L2267">
        <f>N(L2266)+IF(AND('🔎 TRA CỨU NHANH'!$C$2&lt;&gt;"",OR(ISNUMBER(SEARCH('🔎 TRA CỨU NHANH'!$C$2,$A2267)),ISNUMBER(SEARCH('🔎 TRA CỨU NHANH'!$C$2,$B2267)))),1,0)</f>
        <v/>
      </c>
      <c r="M2267">
        <f>IF(L2267&gt;N(L2266),L2267,"")</f>
        <v/>
      </c>
      <c r="N2267">
        <f>N(N2266)+IF(AND('💰 BÁO GIÁ'!$C$27&lt;&gt;"",OR(ISNUMBER(SEARCH('💰 BÁO GIÁ'!$C$27,$A2267)),ISNUMBER(SEARCH('💰 BÁO GIÁ'!$C$27,$B2267)))),1,0)</f>
        <v/>
      </c>
      <c r="O2267">
        <f>IF(N2267&gt;N(N2266),N2267,"")</f>
        <v/>
      </c>
    </row>
    <row r="2268">
      <c r="A2268">
        <f>IF('⚙️ SÉC MĂNG'!A224="","",'⚙️ SÉC MĂNG'!A224)</f>
        <v/>
      </c>
      <c r="B2268">
        <f>IF('⚙️ SÉC MĂNG'!A224="","",'⚙️ SÉC MĂNG'!R224)</f>
        <v/>
      </c>
      <c r="C2268">
        <f>IF('⚙️ SÉC MĂNG'!A224="","","Séc măng")</f>
        <v/>
      </c>
      <c r="D2268">
        <f>IF('⚙️ SÉC MĂNG'!A224="","",'⚙️ SÉC MĂNG'!I224)</f>
        <v/>
      </c>
      <c r="E2268" s="37">
        <f>IF('⚙️ SÉC MĂNG'!A224="","",'⚙️ SÉC MĂNG'!J224)</f>
        <v/>
      </c>
      <c r="F2268" s="37">
        <f>IF('⚙️ SÉC MĂNG'!A224="","",'⚙️ SÉC MĂNG'!K224)</f>
        <v/>
      </c>
      <c r="G2268" s="37">
        <f>IF('⚙️ SÉC MĂNG'!A224="","",'⚙️ SÉC MĂNG'!L224)</f>
        <v/>
      </c>
      <c r="H2268" s="37">
        <f>IF('⚙️ SÉC MĂNG'!A224="","",'⚙️ SÉC MĂNG'!M224)</f>
        <v/>
      </c>
      <c r="I2268" s="37">
        <f>IF('⚙️ SÉC MĂNG'!A224="","",'⚙️ SÉC MĂNG'!N224)</f>
        <v/>
      </c>
      <c r="J2268">
        <f>IF('⚙️ SÉC MĂNG'!A224="","",'⚙️ SÉC MĂNG'!D224)</f>
        <v/>
      </c>
      <c r="L2268">
        <f>N(L2267)+IF(AND('🔎 TRA CỨU NHANH'!$C$2&lt;&gt;"",OR(ISNUMBER(SEARCH('🔎 TRA CỨU NHANH'!$C$2,$A2268)),ISNUMBER(SEARCH('🔎 TRA CỨU NHANH'!$C$2,$B2268)))),1,0)</f>
        <v/>
      </c>
      <c r="M2268">
        <f>IF(L2268&gt;N(L2267),L2268,"")</f>
        <v/>
      </c>
      <c r="N2268">
        <f>N(N2267)+IF(AND('💰 BÁO GIÁ'!$C$27&lt;&gt;"",OR(ISNUMBER(SEARCH('💰 BÁO GIÁ'!$C$27,$A2268)),ISNUMBER(SEARCH('💰 BÁO GIÁ'!$C$27,$B2268)))),1,0)</f>
        <v/>
      </c>
      <c r="O2268">
        <f>IF(N2268&gt;N(N2267),N2268,"")</f>
        <v/>
      </c>
    </row>
    <row r="2269">
      <c r="A2269">
        <f>IF('⚙️ SÉC MĂNG'!A225="","",'⚙️ SÉC MĂNG'!A225)</f>
        <v/>
      </c>
      <c r="B2269">
        <f>IF('⚙️ SÉC MĂNG'!A225="","",'⚙️ SÉC MĂNG'!R225)</f>
        <v/>
      </c>
      <c r="C2269">
        <f>IF('⚙️ SÉC MĂNG'!A225="","","Séc măng")</f>
        <v/>
      </c>
      <c r="D2269">
        <f>IF('⚙️ SÉC MĂNG'!A225="","",'⚙️ SÉC MĂNG'!I225)</f>
        <v/>
      </c>
      <c r="E2269">
        <f>IF('⚙️ SÉC MĂNG'!A225="","",'⚙️ SÉC MĂNG'!J225)</f>
        <v/>
      </c>
      <c r="F2269">
        <f>IF('⚙️ SÉC MĂNG'!A225="","",'⚙️ SÉC MĂNG'!K225)</f>
        <v/>
      </c>
      <c r="G2269">
        <f>IF('⚙️ SÉC MĂNG'!A225="","",'⚙️ SÉC MĂNG'!L225)</f>
        <v/>
      </c>
      <c r="H2269">
        <f>IF('⚙️ SÉC MĂNG'!A225="","",'⚙️ SÉC MĂNG'!M225)</f>
        <v/>
      </c>
      <c r="I2269">
        <f>IF('⚙️ SÉC MĂNG'!A225="","",'⚙️ SÉC MĂNG'!N225)</f>
        <v/>
      </c>
      <c r="J2269">
        <f>IF('⚙️ SÉC MĂNG'!A225="","",'⚙️ SÉC MĂNG'!D225)</f>
        <v/>
      </c>
      <c r="L2269">
        <f>N(L2268)+IF(AND('🔎 TRA CỨU NHANH'!$C$2&lt;&gt;"",OR(ISNUMBER(SEARCH('🔎 TRA CỨU NHANH'!$C$2,$A2269)),ISNUMBER(SEARCH('🔎 TRA CỨU NHANH'!$C$2,$B2269)))),1,0)</f>
        <v/>
      </c>
      <c r="M2269">
        <f>IF(L2269&gt;N(L2268),L2269,"")</f>
        <v/>
      </c>
      <c r="N2269">
        <f>N(N2268)+IF(AND('💰 BÁO GIÁ'!$C$27&lt;&gt;"",OR(ISNUMBER(SEARCH('💰 BÁO GIÁ'!$C$27,$A2269)),ISNUMBER(SEARCH('💰 BÁO GIÁ'!$C$27,$B2269)))),1,0)</f>
        <v/>
      </c>
      <c r="O2269">
        <f>IF(N2269&gt;N(N2268),N2269,"")</f>
        <v/>
      </c>
    </row>
    <row r="2270">
      <c r="A2270">
        <f>IF('⚙️ SÉC MĂNG'!A226="","",'⚙️ SÉC MĂNG'!A226)</f>
        <v/>
      </c>
      <c r="B2270">
        <f>IF('⚙️ SÉC MĂNG'!A226="","",'⚙️ SÉC MĂNG'!R226)</f>
        <v/>
      </c>
      <c r="C2270">
        <f>IF('⚙️ SÉC MĂNG'!A226="","","Séc măng")</f>
        <v/>
      </c>
      <c r="D2270">
        <f>IF('⚙️ SÉC MĂNG'!A226="","",'⚙️ SÉC MĂNG'!I226)</f>
        <v/>
      </c>
      <c r="E2270" s="37">
        <f>IF('⚙️ SÉC MĂNG'!A226="","",'⚙️ SÉC MĂNG'!J226)</f>
        <v/>
      </c>
      <c r="F2270" s="37">
        <f>IF('⚙️ SÉC MĂNG'!A226="","",'⚙️ SÉC MĂNG'!K226)</f>
        <v/>
      </c>
      <c r="G2270" s="37">
        <f>IF('⚙️ SÉC MĂNG'!A226="","",'⚙️ SÉC MĂNG'!L226)</f>
        <v/>
      </c>
      <c r="H2270" s="37">
        <f>IF('⚙️ SÉC MĂNG'!A226="","",'⚙️ SÉC MĂNG'!M226)</f>
        <v/>
      </c>
      <c r="I2270" s="37">
        <f>IF('⚙️ SÉC MĂNG'!A226="","",'⚙️ SÉC MĂNG'!N226)</f>
        <v/>
      </c>
      <c r="J2270">
        <f>IF('⚙️ SÉC MĂNG'!A226="","",'⚙️ SÉC MĂNG'!D226)</f>
        <v/>
      </c>
      <c r="L2270">
        <f>N(L2269)+IF(AND('🔎 TRA CỨU NHANH'!$C$2&lt;&gt;"",OR(ISNUMBER(SEARCH('🔎 TRA CỨU NHANH'!$C$2,$A2270)),ISNUMBER(SEARCH('🔎 TRA CỨU NHANH'!$C$2,$B2270)))),1,0)</f>
        <v/>
      </c>
      <c r="M2270">
        <f>IF(L2270&gt;N(L2269),L2270,"")</f>
        <v/>
      </c>
      <c r="N2270">
        <f>N(N2269)+IF(AND('💰 BÁO GIÁ'!$C$27&lt;&gt;"",OR(ISNUMBER(SEARCH('💰 BÁO GIÁ'!$C$27,$A2270)),ISNUMBER(SEARCH('💰 BÁO GIÁ'!$C$27,$B2270)))),1,0)</f>
        <v/>
      </c>
      <c r="O2270">
        <f>IF(N2270&gt;N(N2269),N2270,"")</f>
        <v/>
      </c>
    </row>
    <row r="2271">
      <c r="A2271">
        <f>IF('⚙️ SÉC MĂNG'!A227="","",'⚙️ SÉC MĂNG'!A227)</f>
        <v/>
      </c>
      <c r="B2271">
        <f>IF('⚙️ SÉC MĂNG'!A227="","",'⚙️ SÉC MĂNG'!R227)</f>
        <v/>
      </c>
      <c r="C2271">
        <f>IF('⚙️ SÉC MĂNG'!A227="","","Séc măng")</f>
        <v/>
      </c>
      <c r="D2271">
        <f>IF('⚙️ SÉC MĂNG'!A227="","",'⚙️ SÉC MĂNG'!I227)</f>
        <v/>
      </c>
      <c r="E2271" s="37">
        <f>IF('⚙️ SÉC MĂNG'!A227="","",'⚙️ SÉC MĂNG'!J227)</f>
        <v/>
      </c>
      <c r="F2271" s="37">
        <f>IF('⚙️ SÉC MĂNG'!A227="","",'⚙️ SÉC MĂNG'!K227)</f>
        <v/>
      </c>
      <c r="G2271" s="37">
        <f>IF('⚙️ SÉC MĂNG'!A227="","",'⚙️ SÉC MĂNG'!L227)</f>
        <v/>
      </c>
      <c r="H2271" s="37">
        <f>IF('⚙️ SÉC MĂNG'!A227="","",'⚙️ SÉC MĂNG'!M227)</f>
        <v/>
      </c>
      <c r="I2271" s="37">
        <f>IF('⚙️ SÉC MĂNG'!A227="","",'⚙️ SÉC MĂNG'!N227)</f>
        <v/>
      </c>
      <c r="J2271">
        <f>IF('⚙️ SÉC MĂNG'!A227="","",'⚙️ SÉC MĂNG'!D227)</f>
        <v/>
      </c>
      <c r="L2271">
        <f>N(L2270)+IF(AND('🔎 TRA CỨU NHANH'!$C$2&lt;&gt;"",OR(ISNUMBER(SEARCH('🔎 TRA CỨU NHANH'!$C$2,$A2271)),ISNUMBER(SEARCH('🔎 TRA CỨU NHANH'!$C$2,$B2271)))),1,0)</f>
        <v/>
      </c>
      <c r="M2271">
        <f>IF(L2271&gt;N(L2270),L2271,"")</f>
        <v/>
      </c>
      <c r="N2271">
        <f>N(N2270)+IF(AND('💰 BÁO GIÁ'!$C$27&lt;&gt;"",OR(ISNUMBER(SEARCH('💰 BÁO GIÁ'!$C$27,$A2271)),ISNUMBER(SEARCH('💰 BÁO GIÁ'!$C$27,$B2271)))),1,0)</f>
        <v/>
      </c>
      <c r="O2271">
        <f>IF(N2271&gt;N(N2270),N2271,"")</f>
        <v/>
      </c>
    </row>
    <row r="2272">
      <c r="A2272">
        <f>IF('⚙️ SÉC MĂNG'!A228="","",'⚙️ SÉC MĂNG'!A228)</f>
        <v/>
      </c>
      <c r="B2272">
        <f>IF('⚙️ SÉC MĂNG'!A228="","",'⚙️ SÉC MĂNG'!R228)</f>
        <v/>
      </c>
      <c r="C2272">
        <f>IF('⚙️ SÉC MĂNG'!A228="","","Séc măng")</f>
        <v/>
      </c>
      <c r="D2272">
        <f>IF('⚙️ SÉC MĂNG'!A228="","",'⚙️ SÉC MĂNG'!I228)</f>
        <v/>
      </c>
      <c r="E2272" s="37">
        <f>IF('⚙️ SÉC MĂNG'!A228="","",'⚙️ SÉC MĂNG'!J228)</f>
        <v/>
      </c>
      <c r="F2272" s="37">
        <f>IF('⚙️ SÉC MĂNG'!A228="","",'⚙️ SÉC MĂNG'!K228)</f>
        <v/>
      </c>
      <c r="G2272" s="37">
        <f>IF('⚙️ SÉC MĂNG'!A228="","",'⚙️ SÉC MĂNG'!L228)</f>
        <v/>
      </c>
      <c r="H2272" s="37">
        <f>IF('⚙️ SÉC MĂNG'!A228="","",'⚙️ SÉC MĂNG'!M228)</f>
        <v/>
      </c>
      <c r="I2272" s="37">
        <f>IF('⚙️ SÉC MĂNG'!A228="","",'⚙️ SÉC MĂNG'!N228)</f>
        <v/>
      </c>
      <c r="J2272">
        <f>IF('⚙️ SÉC MĂNG'!A228="","",'⚙️ SÉC MĂNG'!D228)</f>
        <v/>
      </c>
      <c r="L2272">
        <f>N(L2271)+IF(AND('🔎 TRA CỨU NHANH'!$C$2&lt;&gt;"",OR(ISNUMBER(SEARCH('🔎 TRA CỨU NHANH'!$C$2,$A2272)),ISNUMBER(SEARCH('🔎 TRA CỨU NHANH'!$C$2,$B2272)))),1,0)</f>
        <v/>
      </c>
      <c r="M2272">
        <f>IF(L2272&gt;N(L2271),L2272,"")</f>
        <v/>
      </c>
      <c r="N2272">
        <f>N(N2271)+IF(AND('💰 BÁO GIÁ'!$C$27&lt;&gt;"",OR(ISNUMBER(SEARCH('💰 BÁO GIÁ'!$C$27,$A2272)),ISNUMBER(SEARCH('💰 BÁO GIÁ'!$C$27,$B2272)))),1,0)</f>
        <v/>
      </c>
      <c r="O2272">
        <f>IF(N2272&gt;N(N2271),N2272,"")</f>
        <v/>
      </c>
    </row>
    <row r="2273">
      <c r="A2273">
        <f>IF('⚙️ SÉC MĂNG'!A229="","",'⚙️ SÉC MĂNG'!A229)</f>
        <v/>
      </c>
      <c r="B2273">
        <f>IF('⚙️ SÉC MĂNG'!A229="","",'⚙️ SÉC MĂNG'!R229)</f>
        <v/>
      </c>
      <c r="C2273">
        <f>IF('⚙️ SÉC MĂNG'!A229="","","Séc măng")</f>
        <v/>
      </c>
      <c r="D2273">
        <f>IF('⚙️ SÉC MĂNG'!A229="","",'⚙️ SÉC MĂNG'!I229)</f>
        <v/>
      </c>
      <c r="E2273" s="37">
        <f>IF('⚙️ SÉC MĂNG'!A229="","",'⚙️ SÉC MĂNG'!J229)</f>
        <v/>
      </c>
      <c r="F2273" s="37">
        <f>IF('⚙️ SÉC MĂNG'!A229="","",'⚙️ SÉC MĂNG'!K229)</f>
        <v/>
      </c>
      <c r="G2273" s="37">
        <f>IF('⚙️ SÉC MĂNG'!A229="","",'⚙️ SÉC MĂNG'!L229)</f>
        <v/>
      </c>
      <c r="H2273" s="37">
        <f>IF('⚙️ SÉC MĂNG'!A229="","",'⚙️ SÉC MĂNG'!M229)</f>
        <v/>
      </c>
      <c r="I2273" s="37">
        <f>IF('⚙️ SÉC MĂNG'!A229="","",'⚙️ SÉC MĂNG'!N229)</f>
        <v/>
      </c>
      <c r="J2273">
        <f>IF('⚙️ SÉC MĂNG'!A229="","",'⚙️ SÉC MĂNG'!D229)</f>
        <v/>
      </c>
      <c r="L2273">
        <f>N(L2272)+IF(AND('🔎 TRA CỨU NHANH'!$C$2&lt;&gt;"",OR(ISNUMBER(SEARCH('🔎 TRA CỨU NHANH'!$C$2,$A2273)),ISNUMBER(SEARCH('🔎 TRA CỨU NHANH'!$C$2,$B2273)))),1,0)</f>
        <v/>
      </c>
      <c r="M2273">
        <f>IF(L2273&gt;N(L2272),L2273,"")</f>
        <v/>
      </c>
      <c r="N2273">
        <f>N(N2272)+IF(AND('💰 BÁO GIÁ'!$C$27&lt;&gt;"",OR(ISNUMBER(SEARCH('💰 BÁO GIÁ'!$C$27,$A2273)),ISNUMBER(SEARCH('💰 BÁO GIÁ'!$C$27,$B2273)))),1,0)</f>
        <v/>
      </c>
      <c r="O2273">
        <f>IF(N2273&gt;N(N2272),N2273,"")</f>
        <v/>
      </c>
    </row>
    <row r="2274">
      <c r="A2274">
        <f>IF('⚙️ SÉC MĂNG'!A230="","",'⚙️ SÉC MĂNG'!A230)</f>
        <v/>
      </c>
      <c r="B2274">
        <f>IF('⚙️ SÉC MĂNG'!A230="","",'⚙️ SÉC MĂNG'!R230)</f>
        <v/>
      </c>
      <c r="C2274">
        <f>IF('⚙️ SÉC MĂNG'!A230="","","Séc măng")</f>
        <v/>
      </c>
      <c r="D2274">
        <f>IF('⚙️ SÉC MĂNG'!A230="","",'⚙️ SÉC MĂNG'!I230)</f>
        <v/>
      </c>
      <c r="E2274" s="37">
        <f>IF('⚙️ SÉC MĂNG'!A230="","",'⚙️ SÉC MĂNG'!J230)</f>
        <v/>
      </c>
      <c r="F2274" s="37">
        <f>IF('⚙️ SÉC MĂNG'!A230="","",'⚙️ SÉC MĂNG'!K230)</f>
        <v/>
      </c>
      <c r="G2274" s="37">
        <f>IF('⚙️ SÉC MĂNG'!A230="","",'⚙️ SÉC MĂNG'!L230)</f>
        <v/>
      </c>
      <c r="H2274" s="37">
        <f>IF('⚙️ SÉC MĂNG'!A230="","",'⚙️ SÉC MĂNG'!M230)</f>
        <v/>
      </c>
      <c r="I2274" s="37">
        <f>IF('⚙️ SÉC MĂNG'!A230="","",'⚙️ SÉC MĂNG'!N230)</f>
        <v/>
      </c>
      <c r="J2274">
        <f>IF('⚙️ SÉC MĂNG'!A230="","",'⚙️ SÉC MĂNG'!D230)</f>
        <v/>
      </c>
      <c r="L2274">
        <f>N(L2273)+IF(AND('🔎 TRA CỨU NHANH'!$C$2&lt;&gt;"",OR(ISNUMBER(SEARCH('🔎 TRA CỨU NHANH'!$C$2,$A2274)),ISNUMBER(SEARCH('🔎 TRA CỨU NHANH'!$C$2,$B2274)))),1,0)</f>
        <v/>
      </c>
      <c r="M2274">
        <f>IF(L2274&gt;N(L2273),L2274,"")</f>
        <v/>
      </c>
      <c r="N2274">
        <f>N(N2273)+IF(AND('💰 BÁO GIÁ'!$C$27&lt;&gt;"",OR(ISNUMBER(SEARCH('💰 BÁO GIÁ'!$C$27,$A2274)),ISNUMBER(SEARCH('💰 BÁO GIÁ'!$C$27,$B2274)))),1,0)</f>
        <v/>
      </c>
      <c r="O2274">
        <f>IF(N2274&gt;N(N2273),N2274,"")</f>
        <v/>
      </c>
    </row>
    <row r="2275">
      <c r="A2275">
        <f>IF('⚙️ SÉC MĂNG'!A231="","",'⚙️ SÉC MĂNG'!A231)</f>
        <v/>
      </c>
      <c r="B2275">
        <f>IF('⚙️ SÉC MĂNG'!A231="","",'⚙️ SÉC MĂNG'!R231)</f>
        <v/>
      </c>
      <c r="C2275">
        <f>IF('⚙️ SÉC MĂNG'!A231="","","Séc măng")</f>
        <v/>
      </c>
      <c r="D2275">
        <f>IF('⚙️ SÉC MĂNG'!A231="","",'⚙️ SÉC MĂNG'!I231)</f>
        <v/>
      </c>
      <c r="E2275">
        <f>IF('⚙️ SÉC MĂNG'!A231="","",'⚙️ SÉC MĂNG'!J231)</f>
        <v/>
      </c>
      <c r="F2275" s="37">
        <f>IF('⚙️ SÉC MĂNG'!A231="","",'⚙️ SÉC MĂNG'!K231)</f>
        <v/>
      </c>
      <c r="G2275" s="37">
        <f>IF('⚙️ SÉC MĂNG'!A231="","",'⚙️ SÉC MĂNG'!L231)</f>
        <v/>
      </c>
      <c r="H2275" s="37">
        <f>IF('⚙️ SÉC MĂNG'!A231="","",'⚙️ SÉC MĂNG'!M231)</f>
        <v/>
      </c>
      <c r="I2275">
        <f>IF('⚙️ SÉC MĂNG'!A231="","",'⚙️ SÉC MĂNG'!N231)</f>
        <v/>
      </c>
      <c r="J2275">
        <f>IF('⚙️ SÉC MĂNG'!A231="","",'⚙️ SÉC MĂNG'!D231)</f>
        <v/>
      </c>
      <c r="L2275">
        <f>N(L2274)+IF(AND('🔎 TRA CỨU NHANH'!$C$2&lt;&gt;"",OR(ISNUMBER(SEARCH('🔎 TRA CỨU NHANH'!$C$2,$A2275)),ISNUMBER(SEARCH('🔎 TRA CỨU NHANH'!$C$2,$B2275)))),1,0)</f>
        <v/>
      </c>
      <c r="M2275">
        <f>IF(L2275&gt;N(L2274),L2275,"")</f>
        <v/>
      </c>
      <c r="N2275">
        <f>N(N2274)+IF(AND('💰 BÁO GIÁ'!$C$27&lt;&gt;"",OR(ISNUMBER(SEARCH('💰 BÁO GIÁ'!$C$27,$A2275)),ISNUMBER(SEARCH('💰 BÁO GIÁ'!$C$27,$B2275)))),1,0)</f>
        <v/>
      </c>
      <c r="O2275">
        <f>IF(N2275&gt;N(N2274),N2275,"")</f>
        <v/>
      </c>
    </row>
    <row r="2276">
      <c r="A2276">
        <f>IF('⚙️ SÉC MĂNG'!A232="","",'⚙️ SÉC MĂNG'!A232)</f>
        <v/>
      </c>
      <c r="B2276">
        <f>IF('⚙️ SÉC MĂNG'!A232="","",'⚙️ SÉC MĂNG'!R232)</f>
        <v/>
      </c>
      <c r="C2276">
        <f>IF('⚙️ SÉC MĂNG'!A232="","","Séc măng")</f>
        <v/>
      </c>
      <c r="D2276">
        <f>IF('⚙️ SÉC MĂNG'!A232="","",'⚙️ SÉC MĂNG'!I232)</f>
        <v/>
      </c>
      <c r="E2276" s="37">
        <f>IF('⚙️ SÉC MĂNG'!A232="","",'⚙️ SÉC MĂNG'!J232)</f>
        <v/>
      </c>
      <c r="F2276" s="37">
        <f>IF('⚙️ SÉC MĂNG'!A232="","",'⚙️ SÉC MĂNG'!K232)</f>
        <v/>
      </c>
      <c r="G2276" s="37">
        <f>IF('⚙️ SÉC MĂNG'!A232="","",'⚙️ SÉC MĂNG'!L232)</f>
        <v/>
      </c>
      <c r="H2276" s="37">
        <f>IF('⚙️ SÉC MĂNG'!A232="","",'⚙️ SÉC MĂNG'!M232)</f>
        <v/>
      </c>
      <c r="I2276" s="37">
        <f>IF('⚙️ SÉC MĂNG'!A232="","",'⚙️ SÉC MĂNG'!N232)</f>
        <v/>
      </c>
      <c r="J2276">
        <f>IF('⚙️ SÉC MĂNG'!A232="","",'⚙️ SÉC MĂNG'!D232)</f>
        <v/>
      </c>
      <c r="L2276">
        <f>N(L2275)+IF(AND('🔎 TRA CỨU NHANH'!$C$2&lt;&gt;"",OR(ISNUMBER(SEARCH('🔎 TRA CỨU NHANH'!$C$2,$A2276)),ISNUMBER(SEARCH('🔎 TRA CỨU NHANH'!$C$2,$B2276)))),1,0)</f>
        <v/>
      </c>
      <c r="M2276">
        <f>IF(L2276&gt;N(L2275),L2276,"")</f>
        <v/>
      </c>
      <c r="N2276">
        <f>N(N2275)+IF(AND('💰 BÁO GIÁ'!$C$27&lt;&gt;"",OR(ISNUMBER(SEARCH('💰 BÁO GIÁ'!$C$27,$A2276)),ISNUMBER(SEARCH('💰 BÁO GIÁ'!$C$27,$B2276)))),1,0)</f>
        <v/>
      </c>
      <c r="O2276">
        <f>IF(N2276&gt;N(N2275),N2276,"")</f>
        <v/>
      </c>
    </row>
    <row r="2277">
      <c r="A2277">
        <f>IF('⚙️ SÉC MĂNG'!A233="","",'⚙️ SÉC MĂNG'!A233)</f>
        <v/>
      </c>
      <c r="B2277">
        <f>IF('⚙️ SÉC MĂNG'!A233="","",'⚙️ SÉC MĂNG'!R233)</f>
        <v/>
      </c>
      <c r="C2277">
        <f>IF('⚙️ SÉC MĂNG'!A233="","","Séc măng")</f>
        <v/>
      </c>
      <c r="D2277">
        <f>IF('⚙️ SÉC MĂNG'!A233="","",'⚙️ SÉC MĂNG'!I233)</f>
        <v/>
      </c>
      <c r="E2277" s="37">
        <f>IF('⚙️ SÉC MĂNG'!A233="","",'⚙️ SÉC MĂNG'!J233)</f>
        <v/>
      </c>
      <c r="F2277" s="37">
        <f>IF('⚙️ SÉC MĂNG'!A233="","",'⚙️ SÉC MĂNG'!K233)</f>
        <v/>
      </c>
      <c r="G2277" s="37">
        <f>IF('⚙️ SÉC MĂNG'!A233="","",'⚙️ SÉC MĂNG'!L233)</f>
        <v/>
      </c>
      <c r="H2277" s="37">
        <f>IF('⚙️ SÉC MĂNG'!A233="","",'⚙️ SÉC MĂNG'!M233)</f>
        <v/>
      </c>
      <c r="I2277" s="37">
        <f>IF('⚙️ SÉC MĂNG'!A233="","",'⚙️ SÉC MĂNG'!N233)</f>
        <v/>
      </c>
      <c r="J2277">
        <f>IF('⚙️ SÉC MĂNG'!A233="","",'⚙️ SÉC MĂNG'!D233)</f>
        <v/>
      </c>
      <c r="L2277">
        <f>N(L2276)+IF(AND('🔎 TRA CỨU NHANH'!$C$2&lt;&gt;"",OR(ISNUMBER(SEARCH('🔎 TRA CỨU NHANH'!$C$2,$A2277)),ISNUMBER(SEARCH('🔎 TRA CỨU NHANH'!$C$2,$B2277)))),1,0)</f>
        <v/>
      </c>
      <c r="M2277">
        <f>IF(L2277&gt;N(L2276),L2277,"")</f>
        <v/>
      </c>
      <c r="N2277">
        <f>N(N2276)+IF(AND('💰 BÁO GIÁ'!$C$27&lt;&gt;"",OR(ISNUMBER(SEARCH('💰 BÁO GIÁ'!$C$27,$A2277)),ISNUMBER(SEARCH('💰 BÁO GIÁ'!$C$27,$B2277)))),1,0)</f>
        <v/>
      </c>
      <c r="O2277">
        <f>IF(N2277&gt;N(N2276),N2277,"")</f>
        <v/>
      </c>
    </row>
    <row r="2278">
      <c r="A2278">
        <f>IF('⚙️ SÉC MĂNG'!A234="","",'⚙️ SÉC MĂNG'!A234)</f>
        <v/>
      </c>
      <c r="B2278">
        <f>IF('⚙️ SÉC MĂNG'!A234="","",'⚙️ SÉC MĂNG'!R234)</f>
        <v/>
      </c>
      <c r="C2278">
        <f>IF('⚙️ SÉC MĂNG'!A234="","","Séc măng")</f>
        <v/>
      </c>
      <c r="D2278">
        <f>IF('⚙️ SÉC MĂNG'!A234="","",'⚙️ SÉC MĂNG'!I234)</f>
        <v/>
      </c>
      <c r="E2278" s="37">
        <f>IF('⚙️ SÉC MĂNG'!A234="","",'⚙️ SÉC MĂNG'!J234)</f>
        <v/>
      </c>
      <c r="F2278" s="37">
        <f>IF('⚙️ SÉC MĂNG'!A234="","",'⚙️ SÉC MĂNG'!K234)</f>
        <v/>
      </c>
      <c r="G2278" s="37">
        <f>IF('⚙️ SÉC MĂNG'!A234="","",'⚙️ SÉC MĂNG'!L234)</f>
        <v/>
      </c>
      <c r="H2278" s="37">
        <f>IF('⚙️ SÉC MĂNG'!A234="","",'⚙️ SÉC MĂNG'!M234)</f>
        <v/>
      </c>
      <c r="I2278" s="37">
        <f>IF('⚙️ SÉC MĂNG'!A234="","",'⚙️ SÉC MĂNG'!N234)</f>
        <v/>
      </c>
      <c r="J2278">
        <f>IF('⚙️ SÉC MĂNG'!A234="","",'⚙️ SÉC MĂNG'!D234)</f>
        <v/>
      </c>
      <c r="L2278">
        <f>N(L2277)+IF(AND('🔎 TRA CỨU NHANH'!$C$2&lt;&gt;"",OR(ISNUMBER(SEARCH('🔎 TRA CỨU NHANH'!$C$2,$A2278)),ISNUMBER(SEARCH('🔎 TRA CỨU NHANH'!$C$2,$B2278)))),1,0)</f>
        <v/>
      </c>
      <c r="M2278">
        <f>IF(L2278&gt;N(L2277),L2278,"")</f>
        <v/>
      </c>
      <c r="N2278">
        <f>N(N2277)+IF(AND('💰 BÁO GIÁ'!$C$27&lt;&gt;"",OR(ISNUMBER(SEARCH('💰 BÁO GIÁ'!$C$27,$A2278)),ISNUMBER(SEARCH('💰 BÁO GIÁ'!$C$27,$B2278)))),1,0)</f>
        <v/>
      </c>
      <c r="O2278">
        <f>IF(N2278&gt;N(N2277),N2278,"")</f>
        <v/>
      </c>
    </row>
    <row r="2279">
      <c r="A2279">
        <f>IF('⚙️ SÉC MĂNG'!A235="","",'⚙️ SÉC MĂNG'!A235)</f>
        <v/>
      </c>
      <c r="B2279">
        <f>IF('⚙️ SÉC MĂNG'!A235="","",'⚙️ SÉC MĂNG'!R235)</f>
        <v/>
      </c>
      <c r="C2279">
        <f>IF('⚙️ SÉC MĂNG'!A235="","","Séc măng")</f>
        <v/>
      </c>
      <c r="D2279">
        <f>IF('⚙️ SÉC MĂNG'!A235="","",'⚙️ SÉC MĂNG'!I235)</f>
        <v/>
      </c>
      <c r="E2279" s="37">
        <f>IF('⚙️ SÉC MĂNG'!A235="","",'⚙️ SÉC MĂNG'!J235)</f>
        <v/>
      </c>
      <c r="F2279" s="37">
        <f>IF('⚙️ SÉC MĂNG'!A235="","",'⚙️ SÉC MĂNG'!K235)</f>
        <v/>
      </c>
      <c r="G2279" s="37">
        <f>IF('⚙️ SÉC MĂNG'!A235="","",'⚙️ SÉC MĂNG'!L235)</f>
        <v/>
      </c>
      <c r="H2279" s="37">
        <f>IF('⚙️ SÉC MĂNG'!A235="","",'⚙️ SÉC MĂNG'!M235)</f>
        <v/>
      </c>
      <c r="I2279" s="37">
        <f>IF('⚙️ SÉC MĂNG'!A235="","",'⚙️ SÉC MĂNG'!N235)</f>
        <v/>
      </c>
      <c r="J2279">
        <f>IF('⚙️ SÉC MĂNG'!A235="","",'⚙️ SÉC MĂNG'!D235)</f>
        <v/>
      </c>
      <c r="L2279">
        <f>N(L2278)+IF(AND('🔎 TRA CỨU NHANH'!$C$2&lt;&gt;"",OR(ISNUMBER(SEARCH('🔎 TRA CỨU NHANH'!$C$2,$A2279)),ISNUMBER(SEARCH('🔎 TRA CỨU NHANH'!$C$2,$B2279)))),1,0)</f>
        <v/>
      </c>
      <c r="M2279">
        <f>IF(L2279&gt;N(L2278),L2279,"")</f>
        <v/>
      </c>
      <c r="N2279">
        <f>N(N2278)+IF(AND('💰 BÁO GIÁ'!$C$27&lt;&gt;"",OR(ISNUMBER(SEARCH('💰 BÁO GIÁ'!$C$27,$A2279)),ISNUMBER(SEARCH('💰 BÁO GIÁ'!$C$27,$B2279)))),1,0)</f>
        <v/>
      </c>
      <c r="O2279">
        <f>IF(N2279&gt;N(N2278),N2279,"")</f>
        <v/>
      </c>
    </row>
    <row r="2280">
      <c r="A2280">
        <f>IF('⚙️ SÉC MĂNG'!A236="","",'⚙️ SÉC MĂNG'!A236)</f>
        <v/>
      </c>
      <c r="B2280">
        <f>IF('⚙️ SÉC MĂNG'!A236="","",'⚙️ SÉC MĂNG'!R236)</f>
        <v/>
      </c>
      <c r="C2280">
        <f>IF('⚙️ SÉC MĂNG'!A236="","","Séc măng")</f>
        <v/>
      </c>
      <c r="D2280">
        <f>IF('⚙️ SÉC MĂNG'!A236="","",'⚙️ SÉC MĂNG'!I236)</f>
        <v/>
      </c>
      <c r="E2280" s="37">
        <f>IF('⚙️ SÉC MĂNG'!A236="","",'⚙️ SÉC MĂNG'!J236)</f>
        <v/>
      </c>
      <c r="F2280" s="37">
        <f>IF('⚙️ SÉC MĂNG'!A236="","",'⚙️ SÉC MĂNG'!K236)</f>
        <v/>
      </c>
      <c r="G2280" s="37">
        <f>IF('⚙️ SÉC MĂNG'!A236="","",'⚙️ SÉC MĂNG'!L236)</f>
        <v/>
      </c>
      <c r="H2280" s="37">
        <f>IF('⚙️ SÉC MĂNG'!A236="","",'⚙️ SÉC MĂNG'!M236)</f>
        <v/>
      </c>
      <c r="I2280" s="37">
        <f>IF('⚙️ SÉC MĂNG'!A236="","",'⚙️ SÉC MĂNG'!N236)</f>
        <v/>
      </c>
      <c r="J2280">
        <f>IF('⚙️ SÉC MĂNG'!A236="","",'⚙️ SÉC MĂNG'!D236)</f>
        <v/>
      </c>
      <c r="L2280">
        <f>N(L2279)+IF(AND('🔎 TRA CỨU NHANH'!$C$2&lt;&gt;"",OR(ISNUMBER(SEARCH('🔎 TRA CỨU NHANH'!$C$2,$A2280)),ISNUMBER(SEARCH('🔎 TRA CỨU NHANH'!$C$2,$B2280)))),1,0)</f>
        <v/>
      </c>
      <c r="M2280">
        <f>IF(L2280&gt;N(L2279),L2280,"")</f>
        <v/>
      </c>
      <c r="N2280">
        <f>N(N2279)+IF(AND('💰 BÁO GIÁ'!$C$27&lt;&gt;"",OR(ISNUMBER(SEARCH('💰 BÁO GIÁ'!$C$27,$A2280)),ISNUMBER(SEARCH('💰 BÁO GIÁ'!$C$27,$B2280)))),1,0)</f>
        <v/>
      </c>
      <c r="O2280">
        <f>IF(N2280&gt;N(N2279),N2280,"")</f>
        <v/>
      </c>
    </row>
    <row r="2281">
      <c r="A2281">
        <f>IF('⚙️ SÉC MĂNG'!A237="","",'⚙️ SÉC MĂNG'!A237)</f>
        <v/>
      </c>
      <c r="B2281">
        <f>IF('⚙️ SÉC MĂNG'!A237="","",'⚙️ SÉC MĂNG'!R237)</f>
        <v/>
      </c>
      <c r="C2281">
        <f>IF('⚙️ SÉC MĂNG'!A237="","","Séc măng")</f>
        <v/>
      </c>
      <c r="D2281">
        <f>IF('⚙️ SÉC MĂNG'!A237="","",'⚙️ SÉC MĂNG'!I237)</f>
        <v/>
      </c>
      <c r="E2281" s="37">
        <f>IF('⚙️ SÉC MĂNG'!A237="","",'⚙️ SÉC MĂNG'!J237)</f>
        <v/>
      </c>
      <c r="F2281" s="37">
        <f>IF('⚙️ SÉC MĂNG'!A237="","",'⚙️ SÉC MĂNG'!K237)</f>
        <v/>
      </c>
      <c r="G2281" s="37">
        <f>IF('⚙️ SÉC MĂNG'!A237="","",'⚙️ SÉC MĂNG'!L237)</f>
        <v/>
      </c>
      <c r="H2281" s="37">
        <f>IF('⚙️ SÉC MĂNG'!A237="","",'⚙️ SÉC MĂNG'!M237)</f>
        <v/>
      </c>
      <c r="I2281" s="37">
        <f>IF('⚙️ SÉC MĂNG'!A237="","",'⚙️ SÉC MĂNG'!N237)</f>
        <v/>
      </c>
      <c r="J2281">
        <f>IF('⚙️ SÉC MĂNG'!A237="","",'⚙️ SÉC MĂNG'!D237)</f>
        <v/>
      </c>
      <c r="L2281">
        <f>N(L2280)+IF(AND('🔎 TRA CỨU NHANH'!$C$2&lt;&gt;"",OR(ISNUMBER(SEARCH('🔎 TRA CỨU NHANH'!$C$2,$A2281)),ISNUMBER(SEARCH('🔎 TRA CỨU NHANH'!$C$2,$B2281)))),1,0)</f>
        <v/>
      </c>
      <c r="M2281">
        <f>IF(L2281&gt;N(L2280),L2281,"")</f>
        <v/>
      </c>
      <c r="N2281">
        <f>N(N2280)+IF(AND('💰 BÁO GIÁ'!$C$27&lt;&gt;"",OR(ISNUMBER(SEARCH('💰 BÁO GIÁ'!$C$27,$A2281)),ISNUMBER(SEARCH('💰 BÁO GIÁ'!$C$27,$B2281)))),1,0)</f>
        <v/>
      </c>
      <c r="O2281">
        <f>IF(N2281&gt;N(N2280),N2281,"")</f>
        <v/>
      </c>
    </row>
    <row r="2282">
      <c r="A2282">
        <f>IF('⚙️ SÉC MĂNG'!A238="","",'⚙️ SÉC MĂNG'!A238)</f>
        <v/>
      </c>
      <c r="B2282">
        <f>IF('⚙️ SÉC MĂNG'!A238="","",'⚙️ SÉC MĂNG'!R238)</f>
        <v/>
      </c>
      <c r="C2282">
        <f>IF('⚙️ SÉC MĂNG'!A238="","","Séc măng")</f>
        <v/>
      </c>
      <c r="D2282">
        <f>IF('⚙️ SÉC MĂNG'!A238="","",'⚙️ SÉC MĂNG'!I238)</f>
        <v/>
      </c>
      <c r="E2282" s="37">
        <f>IF('⚙️ SÉC MĂNG'!A238="","",'⚙️ SÉC MĂNG'!J238)</f>
        <v/>
      </c>
      <c r="F2282" s="37">
        <f>IF('⚙️ SÉC MĂNG'!A238="","",'⚙️ SÉC MĂNG'!K238)</f>
        <v/>
      </c>
      <c r="G2282" s="37">
        <f>IF('⚙️ SÉC MĂNG'!A238="","",'⚙️ SÉC MĂNG'!L238)</f>
        <v/>
      </c>
      <c r="H2282" s="37">
        <f>IF('⚙️ SÉC MĂNG'!A238="","",'⚙️ SÉC MĂNG'!M238)</f>
        <v/>
      </c>
      <c r="I2282" s="37">
        <f>IF('⚙️ SÉC MĂNG'!A238="","",'⚙️ SÉC MĂNG'!N238)</f>
        <v/>
      </c>
      <c r="J2282">
        <f>IF('⚙️ SÉC MĂNG'!A238="","",'⚙️ SÉC MĂNG'!D238)</f>
        <v/>
      </c>
      <c r="L2282">
        <f>N(L2281)+IF(AND('🔎 TRA CỨU NHANH'!$C$2&lt;&gt;"",OR(ISNUMBER(SEARCH('🔎 TRA CỨU NHANH'!$C$2,$A2282)),ISNUMBER(SEARCH('🔎 TRA CỨU NHANH'!$C$2,$B2282)))),1,0)</f>
        <v/>
      </c>
      <c r="M2282">
        <f>IF(L2282&gt;N(L2281),L2282,"")</f>
        <v/>
      </c>
      <c r="N2282">
        <f>N(N2281)+IF(AND('💰 BÁO GIÁ'!$C$27&lt;&gt;"",OR(ISNUMBER(SEARCH('💰 BÁO GIÁ'!$C$27,$A2282)),ISNUMBER(SEARCH('💰 BÁO GIÁ'!$C$27,$B2282)))),1,0)</f>
        <v/>
      </c>
      <c r="O2282">
        <f>IF(N2282&gt;N(N2281),N2282,"")</f>
        <v/>
      </c>
    </row>
    <row r="2283">
      <c r="A2283">
        <f>IF('⚙️ SÉC MĂNG'!A239="","",'⚙️ SÉC MĂNG'!A239)</f>
        <v/>
      </c>
      <c r="B2283">
        <f>IF('⚙️ SÉC MĂNG'!A239="","",'⚙️ SÉC MĂNG'!R239)</f>
        <v/>
      </c>
      <c r="C2283">
        <f>IF('⚙️ SÉC MĂNG'!A239="","","Séc măng")</f>
        <v/>
      </c>
      <c r="D2283">
        <f>IF('⚙️ SÉC MĂNG'!A239="","",'⚙️ SÉC MĂNG'!I239)</f>
        <v/>
      </c>
      <c r="E2283" s="37">
        <f>IF('⚙️ SÉC MĂNG'!A239="","",'⚙️ SÉC MĂNG'!J239)</f>
        <v/>
      </c>
      <c r="F2283" s="37">
        <f>IF('⚙️ SÉC MĂNG'!A239="","",'⚙️ SÉC MĂNG'!K239)</f>
        <v/>
      </c>
      <c r="G2283" s="37">
        <f>IF('⚙️ SÉC MĂNG'!A239="","",'⚙️ SÉC MĂNG'!L239)</f>
        <v/>
      </c>
      <c r="H2283" s="37">
        <f>IF('⚙️ SÉC MĂNG'!A239="","",'⚙️ SÉC MĂNG'!M239)</f>
        <v/>
      </c>
      <c r="I2283" s="37">
        <f>IF('⚙️ SÉC MĂNG'!A239="","",'⚙️ SÉC MĂNG'!N239)</f>
        <v/>
      </c>
      <c r="J2283">
        <f>IF('⚙️ SÉC MĂNG'!A239="","",'⚙️ SÉC MĂNG'!D239)</f>
        <v/>
      </c>
      <c r="L2283">
        <f>N(L2282)+IF(AND('🔎 TRA CỨU NHANH'!$C$2&lt;&gt;"",OR(ISNUMBER(SEARCH('🔎 TRA CỨU NHANH'!$C$2,$A2283)),ISNUMBER(SEARCH('🔎 TRA CỨU NHANH'!$C$2,$B2283)))),1,0)</f>
        <v/>
      </c>
      <c r="M2283">
        <f>IF(L2283&gt;N(L2282),L2283,"")</f>
        <v/>
      </c>
      <c r="N2283">
        <f>N(N2282)+IF(AND('💰 BÁO GIÁ'!$C$27&lt;&gt;"",OR(ISNUMBER(SEARCH('💰 BÁO GIÁ'!$C$27,$A2283)),ISNUMBER(SEARCH('💰 BÁO GIÁ'!$C$27,$B2283)))),1,0)</f>
        <v/>
      </c>
      <c r="O2283">
        <f>IF(N2283&gt;N(N2282),N2283,"")</f>
        <v/>
      </c>
    </row>
    <row r="2284">
      <c r="A2284">
        <f>IF('⚙️ SÉC MĂNG'!A240="","",'⚙️ SÉC MĂNG'!A240)</f>
        <v/>
      </c>
      <c r="B2284">
        <f>IF('⚙️ SÉC MĂNG'!A240="","",'⚙️ SÉC MĂNG'!R240)</f>
        <v/>
      </c>
      <c r="C2284">
        <f>IF('⚙️ SÉC MĂNG'!A240="","","Séc măng")</f>
        <v/>
      </c>
      <c r="D2284">
        <f>IF('⚙️ SÉC MĂNG'!A240="","",'⚙️ SÉC MĂNG'!I240)</f>
        <v/>
      </c>
      <c r="E2284" s="37">
        <f>IF('⚙️ SÉC MĂNG'!A240="","",'⚙️ SÉC MĂNG'!J240)</f>
        <v/>
      </c>
      <c r="F2284" s="37">
        <f>IF('⚙️ SÉC MĂNG'!A240="","",'⚙️ SÉC MĂNG'!K240)</f>
        <v/>
      </c>
      <c r="G2284" s="37">
        <f>IF('⚙️ SÉC MĂNG'!A240="","",'⚙️ SÉC MĂNG'!L240)</f>
        <v/>
      </c>
      <c r="H2284" s="37">
        <f>IF('⚙️ SÉC MĂNG'!A240="","",'⚙️ SÉC MĂNG'!M240)</f>
        <v/>
      </c>
      <c r="I2284" s="37">
        <f>IF('⚙️ SÉC MĂNG'!A240="","",'⚙️ SÉC MĂNG'!N240)</f>
        <v/>
      </c>
      <c r="J2284">
        <f>IF('⚙️ SÉC MĂNG'!A240="","",'⚙️ SÉC MĂNG'!D240)</f>
        <v/>
      </c>
      <c r="L2284">
        <f>N(L2283)+IF(AND('🔎 TRA CỨU NHANH'!$C$2&lt;&gt;"",OR(ISNUMBER(SEARCH('🔎 TRA CỨU NHANH'!$C$2,$A2284)),ISNUMBER(SEARCH('🔎 TRA CỨU NHANH'!$C$2,$B2284)))),1,0)</f>
        <v/>
      </c>
      <c r="M2284">
        <f>IF(L2284&gt;N(L2283),L2284,"")</f>
        <v/>
      </c>
      <c r="N2284">
        <f>N(N2283)+IF(AND('💰 BÁO GIÁ'!$C$27&lt;&gt;"",OR(ISNUMBER(SEARCH('💰 BÁO GIÁ'!$C$27,$A2284)),ISNUMBER(SEARCH('💰 BÁO GIÁ'!$C$27,$B2284)))),1,0)</f>
        <v/>
      </c>
      <c r="O2284">
        <f>IF(N2284&gt;N(N2283),N2284,"")</f>
        <v/>
      </c>
    </row>
    <row r="2285">
      <c r="A2285">
        <f>IF('⚙️ SÉC MĂNG'!A241="","",'⚙️ SÉC MĂNG'!A241)</f>
        <v/>
      </c>
      <c r="B2285">
        <f>IF('⚙️ SÉC MĂNG'!A241="","",'⚙️ SÉC MĂNG'!R241)</f>
        <v/>
      </c>
      <c r="C2285">
        <f>IF('⚙️ SÉC MĂNG'!A241="","","Séc măng")</f>
        <v/>
      </c>
      <c r="D2285">
        <f>IF('⚙️ SÉC MĂNG'!A241="","",'⚙️ SÉC MĂNG'!I241)</f>
        <v/>
      </c>
      <c r="E2285" s="37">
        <f>IF('⚙️ SÉC MĂNG'!A241="","",'⚙️ SÉC MĂNG'!J241)</f>
        <v/>
      </c>
      <c r="F2285" s="37">
        <f>IF('⚙️ SÉC MĂNG'!A241="","",'⚙️ SÉC MĂNG'!K241)</f>
        <v/>
      </c>
      <c r="G2285" s="37">
        <f>IF('⚙️ SÉC MĂNG'!A241="","",'⚙️ SÉC MĂNG'!L241)</f>
        <v/>
      </c>
      <c r="H2285" s="37">
        <f>IF('⚙️ SÉC MĂNG'!A241="","",'⚙️ SÉC MĂNG'!M241)</f>
        <v/>
      </c>
      <c r="I2285" s="37">
        <f>IF('⚙️ SÉC MĂNG'!A241="","",'⚙️ SÉC MĂNG'!N241)</f>
        <v/>
      </c>
      <c r="J2285">
        <f>IF('⚙️ SÉC MĂNG'!A241="","",'⚙️ SÉC MĂNG'!D241)</f>
        <v/>
      </c>
      <c r="L2285">
        <f>N(L2284)+IF(AND('🔎 TRA CỨU NHANH'!$C$2&lt;&gt;"",OR(ISNUMBER(SEARCH('🔎 TRA CỨU NHANH'!$C$2,$A2285)),ISNUMBER(SEARCH('🔎 TRA CỨU NHANH'!$C$2,$B2285)))),1,0)</f>
        <v/>
      </c>
      <c r="M2285">
        <f>IF(L2285&gt;N(L2284),L2285,"")</f>
        <v/>
      </c>
      <c r="N2285">
        <f>N(N2284)+IF(AND('💰 BÁO GIÁ'!$C$27&lt;&gt;"",OR(ISNUMBER(SEARCH('💰 BÁO GIÁ'!$C$27,$A2285)),ISNUMBER(SEARCH('💰 BÁO GIÁ'!$C$27,$B2285)))),1,0)</f>
        <v/>
      </c>
      <c r="O2285">
        <f>IF(N2285&gt;N(N2284),N2285,"")</f>
        <v/>
      </c>
    </row>
    <row r="2286">
      <c r="A2286">
        <f>IF('⚙️ SÉC MĂNG'!A242="","",'⚙️ SÉC MĂNG'!A242)</f>
        <v/>
      </c>
      <c r="B2286">
        <f>IF('⚙️ SÉC MĂNG'!A242="","",'⚙️ SÉC MĂNG'!R242)</f>
        <v/>
      </c>
      <c r="C2286">
        <f>IF('⚙️ SÉC MĂNG'!A242="","","Séc măng")</f>
        <v/>
      </c>
      <c r="D2286">
        <f>IF('⚙️ SÉC MĂNG'!A242="","",'⚙️ SÉC MĂNG'!I242)</f>
        <v/>
      </c>
      <c r="E2286" s="37">
        <f>IF('⚙️ SÉC MĂNG'!A242="","",'⚙️ SÉC MĂNG'!J242)</f>
        <v/>
      </c>
      <c r="F2286" s="37">
        <f>IF('⚙️ SÉC MĂNG'!A242="","",'⚙️ SÉC MĂNG'!K242)</f>
        <v/>
      </c>
      <c r="G2286" s="37">
        <f>IF('⚙️ SÉC MĂNG'!A242="","",'⚙️ SÉC MĂNG'!L242)</f>
        <v/>
      </c>
      <c r="H2286" s="37">
        <f>IF('⚙️ SÉC MĂNG'!A242="","",'⚙️ SÉC MĂNG'!M242)</f>
        <v/>
      </c>
      <c r="I2286" s="37">
        <f>IF('⚙️ SÉC MĂNG'!A242="","",'⚙️ SÉC MĂNG'!N242)</f>
        <v/>
      </c>
      <c r="J2286">
        <f>IF('⚙️ SÉC MĂNG'!A242="","",'⚙️ SÉC MĂNG'!D242)</f>
        <v/>
      </c>
      <c r="L2286">
        <f>N(L2285)+IF(AND('🔎 TRA CỨU NHANH'!$C$2&lt;&gt;"",OR(ISNUMBER(SEARCH('🔎 TRA CỨU NHANH'!$C$2,$A2286)),ISNUMBER(SEARCH('🔎 TRA CỨU NHANH'!$C$2,$B2286)))),1,0)</f>
        <v/>
      </c>
      <c r="M2286">
        <f>IF(L2286&gt;N(L2285),L2286,"")</f>
        <v/>
      </c>
      <c r="N2286">
        <f>N(N2285)+IF(AND('💰 BÁO GIÁ'!$C$27&lt;&gt;"",OR(ISNUMBER(SEARCH('💰 BÁO GIÁ'!$C$27,$A2286)),ISNUMBER(SEARCH('💰 BÁO GIÁ'!$C$27,$B2286)))),1,0)</f>
        <v/>
      </c>
      <c r="O2286">
        <f>IF(N2286&gt;N(N2285),N2286,"")</f>
        <v/>
      </c>
    </row>
    <row r="2287">
      <c r="A2287">
        <f>IF('⚙️ SÉC MĂNG'!A243="","",'⚙️ SÉC MĂNG'!A243)</f>
        <v/>
      </c>
      <c r="B2287">
        <f>IF('⚙️ SÉC MĂNG'!A243="","",'⚙️ SÉC MĂNG'!R243)</f>
        <v/>
      </c>
      <c r="C2287">
        <f>IF('⚙️ SÉC MĂNG'!A243="","","Séc măng")</f>
        <v/>
      </c>
      <c r="D2287">
        <f>IF('⚙️ SÉC MĂNG'!A243="","",'⚙️ SÉC MĂNG'!I243)</f>
        <v/>
      </c>
      <c r="E2287" s="37">
        <f>IF('⚙️ SÉC MĂNG'!A243="","",'⚙️ SÉC MĂNG'!J243)</f>
        <v/>
      </c>
      <c r="F2287" s="37">
        <f>IF('⚙️ SÉC MĂNG'!A243="","",'⚙️ SÉC MĂNG'!K243)</f>
        <v/>
      </c>
      <c r="G2287" s="37">
        <f>IF('⚙️ SÉC MĂNG'!A243="","",'⚙️ SÉC MĂNG'!L243)</f>
        <v/>
      </c>
      <c r="H2287" s="37">
        <f>IF('⚙️ SÉC MĂNG'!A243="","",'⚙️ SÉC MĂNG'!M243)</f>
        <v/>
      </c>
      <c r="I2287" s="37">
        <f>IF('⚙️ SÉC MĂNG'!A243="","",'⚙️ SÉC MĂNG'!N243)</f>
        <v/>
      </c>
      <c r="J2287">
        <f>IF('⚙️ SÉC MĂNG'!A243="","",'⚙️ SÉC MĂNG'!D243)</f>
        <v/>
      </c>
      <c r="L2287">
        <f>N(L2286)+IF(AND('🔎 TRA CỨU NHANH'!$C$2&lt;&gt;"",OR(ISNUMBER(SEARCH('🔎 TRA CỨU NHANH'!$C$2,$A2287)),ISNUMBER(SEARCH('🔎 TRA CỨU NHANH'!$C$2,$B2287)))),1,0)</f>
        <v/>
      </c>
      <c r="M2287">
        <f>IF(L2287&gt;N(L2286),L2287,"")</f>
        <v/>
      </c>
      <c r="N2287">
        <f>N(N2286)+IF(AND('💰 BÁO GIÁ'!$C$27&lt;&gt;"",OR(ISNUMBER(SEARCH('💰 BÁO GIÁ'!$C$27,$A2287)),ISNUMBER(SEARCH('💰 BÁO GIÁ'!$C$27,$B2287)))),1,0)</f>
        <v/>
      </c>
      <c r="O2287">
        <f>IF(N2287&gt;N(N2286),N2287,"")</f>
        <v/>
      </c>
    </row>
    <row r="2288">
      <c r="A2288">
        <f>IF('⚙️ SÉC MĂNG'!A244="","",'⚙️ SÉC MĂNG'!A244)</f>
        <v/>
      </c>
      <c r="B2288">
        <f>IF('⚙️ SÉC MĂNG'!A244="","",'⚙️ SÉC MĂNG'!R244)</f>
        <v/>
      </c>
      <c r="C2288">
        <f>IF('⚙️ SÉC MĂNG'!A244="","","Séc măng")</f>
        <v/>
      </c>
      <c r="D2288">
        <f>IF('⚙️ SÉC MĂNG'!A244="","",'⚙️ SÉC MĂNG'!I244)</f>
        <v/>
      </c>
      <c r="E2288" s="37">
        <f>IF('⚙️ SÉC MĂNG'!A244="","",'⚙️ SÉC MĂNG'!J244)</f>
        <v/>
      </c>
      <c r="F2288" s="37">
        <f>IF('⚙️ SÉC MĂNG'!A244="","",'⚙️ SÉC MĂNG'!K244)</f>
        <v/>
      </c>
      <c r="G2288" s="37">
        <f>IF('⚙️ SÉC MĂNG'!A244="","",'⚙️ SÉC MĂNG'!L244)</f>
        <v/>
      </c>
      <c r="H2288" s="37">
        <f>IF('⚙️ SÉC MĂNG'!A244="","",'⚙️ SÉC MĂNG'!M244)</f>
        <v/>
      </c>
      <c r="I2288" s="37">
        <f>IF('⚙️ SÉC MĂNG'!A244="","",'⚙️ SÉC MĂNG'!N244)</f>
        <v/>
      </c>
      <c r="J2288">
        <f>IF('⚙️ SÉC MĂNG'!A244="","",'⚙️ SÉC MĂNG'!D244)</f>
        <v/>
      </c>
      <c r="L2288">
        <f>N(L2287)+IF(AND('🔎 TRA CỨU NHANH'!$C$2&lt;&gt;"",OR(ISNUMBER(SEARCH('🔎 TRA CỨU NHANH'!$C$2,$A2288)),ISNUMBER(SEARCH('🔎 TRA CỨU NHANH'!$C$2,$B2288)))),1,0)</f>
        <v/>
      </c>
      <c r="M2288">
        <f>IF(L2288&gt;N(L2287),L2288,"")</f>
        <v/>
      </c>
      <c r="N2288">
        <f>N(N2287)+IF(AND('💰 BÁO GIÁ'!$C$27&lt;&gt;"",OR(ISNUMBER(SEARCH('💰 BÁO GIÁ'!$C$27,$A2288)),ISNUMBER(SEARCH('💰 BÁO GIÁ'!$C$27,$B2288)))),1,0)</f>
        <v/>
      </c>
      <c r="O2288">
        <f>IF(N2288&gt;N(N2287),N2288,"")</f>
        <v/>
      </c>
    </row>
    <row r="2289">
      <c r="A2289">
        <f>IF('⚙️ SÉC MĂNG'!A245="","",'⚙️ SÉC MĂNG'!A245)</f>
        <v/>
      </c>
      <c r="B2289">
        <f>IF('⚙️ SÉC MĂNG'!A245="","",'⚙️ SÉC MĂNG'!R245)</f>
        <v/>
      </c>
      <c r="C2289">
        <f>IF('⚙️ SÉC MĂNG'!A245="","","Séc măng")</f>
        <v/>
      </c>
      <c r="D2289">
        <f>IF('⚙️ SÉC MĂNG'!A245="","",'⚙️ SÉC MĂNG'!I245)</f>
        <v/>
      </c>
      <c r="E2289" s="37">
        <f>IF('⚙️ SÉC MĂNG'!A245="","",'⚙️ SÉC MĂNG'!J245)</f>
        <v/>
      </c>
      <c r="F2289" s="37">
        <f>IF('⚙️ SÉC MĂNG'!A245="","",'⚙️ SÉC MĂNG'!K245)</f>
        <v/>
      </c>
      <c r="G2289" s="37">
        <f>IF('⚙️ SÉC MĂNG'!A245="","",'⚙️ SÉC MĂNG'!L245)</f>
        <v/>
      </c>
      <c r="H2289" s="37">
        <f>IF('⚙️ SÉC MĂNG'!A245="","",'⚙️ SÉC MĂNG'!M245)</f>
        <v/>
      </c>
      <c r="I2289" s="37">
        <f>IF('⚙️ SÉC MĂNG'!A245="","",'⚙️ SÉC MĂNG'!N245)</f>
        <v/>
      </c>
      <c r="J2289">
        <f>IF('⚙️ SÉC MĂNG'!A245="","",'⚙️ SÉC MĂNG'!D245)</f>
        <v/>
      </c>
      <c r="L2289">
        <f>N(L2288)+IF(AND('🔎 TRA CỨU NHANH'!$C$2&lt;&gt;"",OR(ISNUMBER(SEARCH('🔎 TRA CỨU NHANH'!$C$2,$A2289)),ISNUMBER(SEARCH('🔎 TRA CỨU NHANH'!$C$2,$B2289)))),1,0)</f>
        <v/>
      </c>
      <c r="M2289">
        <f>IF(L2289&gt;N(L2288),L2289,"")</f>
        <v/>
      </c>
      <c r="N2289">
        <f>N(N2288)+IF(AND('💰 BÁO GIÁ'!$C$27&lt;&gt;"",OR(ISNUMBER(SEARCH('💰 BÁO GIÁ'!$C$27,$A2289)),ISNUMBER(SEARCH('💰 BÁO GIÁ'!$C$27,$B2289)))),1,0)</f>
        <v/>
      </c>
      <c r="O2289">
        <f>IF(N2289&gt;N(N2288),N2289,"")</f>
        <v/>
      </c>
    </row>
    <row r="2290">
      <c r="A2290">
        <f>IF('⚙️ SÉC MĂNG'!A246="","",'⚙️ SÉC MĂNG'!A246)</f>
        <v/>
      </c>
      <c r="B2290">
        <f>IF('⚙️ SÉC MĂNG'!A246="","",'⚙️ SÉC MĂNG'!R246)</f>
        <v/>
      </c>
      <c r="C2290">
        <f>IF('⚙️ SÉC MĂNG'!A246="","","Séc măng")</f>
        <v/>
      </c>
      <c r="D2290">
        <f>IF('⚙️ SÉC MĂNG'!A246="","",'⚙️ SÉC MĂNG'!I246)</f>
        <v/>
      </c>
      <c r="E2290" s="37">
        <f>IF('⚙️ SÉC MĂNG'!A246="","",'⚙️ SÉC MĂNG'!J246)</f>
        <v/>
      </c>
      <c r="F2290" s="37">
        <f>IF('⚙️ SÉC MĂNG'!A246="","",'⚙️ SÉC MĂNG'!K246)</f>
        <v/>
      </c>
      <c r="G2290" s="37">
        <f>IF('⚙️ SÉC MĂNG'!A246="","",'⚙️ SÉC MĂNG'!L246)</f>
        <v/>
      </c>
      <c r="H2290" s="37">
        <f>IF('⚙️ SÉC MĂNG'!A246="","",'⚙️ SÉC MĂNG'!M246)</f>
        <v/>
      </c>
      <c r="I2290" s="37">
        <f>IF('⚙️ SÉC MĂNG'!A246="","",'⚙️ SÉC MĂNG'!N246)</f>
        <v/>
      </c>
      <c r="J2290">
        <f>IF('⚙️ SÉC MĂNG'!A246="","",'⚙️ SÉC MĂNG'!D246)</f>
        <v/>
      </c>
      <c r="L2290">
        <f>N(L2289)+IF(AND('🔎 TRA CỨU NHANH'!$C$2&lt;&gt;"",OR(ISNUMBER(SEARCH('🔎 TRA CỨU NHANH'!$C$2,$A2290)),ISNUMBER(SEARCH('🔎 TRA CỨU NHANH'!$C$2,$B2290)))),1,0)</f>
        <v/>
      </c>
      <c r="M2290">
        <f>IF(L2290&gt;N(L2289),L2290,"")</f>
        <v/>
      </c>
      <c r="N2290">
        <f>N(N2289)+IF(AND('💰 BÁO GIÁ'!$C$27&lt;&gt;"",OR(ISNUMBER(SEARCH('💰 BÁO GIÁ'!$C$27,$A2290)),ISNUMBER(SEARCH('💰 BÁO GIÁ'!$C$27,$B2290)))),1,0)</f>
        <v/>
      </c>
      <c r="O2290">
        <f>IF(N2290&gt;N(N2289),N2290,"")</f>
        <v/>
      </c>
    </row>
    <row r="2291">
      <c r="A2291">
        <f>IF('⚙️ SÉC MĂNG'!A247="","",'⚙️ SÉC MĂNG'!A247)</f>
        <v/>
      </c>
      <c r="B2291">
        <f>IF('⚙️ SÉC MĂNG'!A247="","",'⚙️ SÉC MĂNG'!R247)</f>
        <v/>
      </c>
      <c r="C2291">
        <f>IF('⚙️ SÉC MĂNG'!A247="","","Séc măng")</f>
        <v/>
      </c>
      <c r="D2291">
        <f>IF('⚙️ SÉC MĂNG'!A247="","",'⚙️ SÉC MĂNG'!I247)</f>
        <v/>
      </c>
      <c r="E2291" s="37">
        <f>IF('⚙️ SÉC MĂNG'!A247="","",'⚙️ SÉC MĂNG'!J247)</f>
        <v/>
      </c>
      <c r="F2291" s="37">
        <f>IF('⚙️ SÉC MĂNG'!A247="","",'⚙️ SÉC MĂNG'!K247)</f>
        <v/>
      </c>
      <c r="G2291" s="37">
        <f>IF('⚙️ SÉC MĂNG'!A247="","",'⚙️ SÉC MĂNG'!L247)</f>
        <v/>
      </c>
      <c r="H2291" s="37">
        <f>IF('⚙️ SÉC MĂNG'!A247="","",'⚙️ SÉC MĂNG'!M247)</f>
        <v/>
      </c>
      <c r="I2291" s="37">
        <f>IF('⚙️ SÉC MĂNG'!A247="","",'⚙️ SÉC MĂNG'!N247)</f>
        <v/>
      </c>
      <c r="J2291">
        <f>IF('⚙️ SÉC MĂNG'!A247="","",'⚙️ SÉC MĂNG'!D247)</f>
        <v/>
      </c>
      <c r="L2291">
        <f>N(L2290)+IF(AND('🔎 TRA CỨU NHANH'!$C$2&lt;&gt;"",OR(ISNUMBER(SEARCH('🔎 TRA CỨU NHANH'!$C$2,$A2291)),ISNUMBER(SEARCH('🔎 TRA CỨU NHANH'!$C$2,$B2291)))),1,0)</f>
        <v/>
      </c>
      <c r="M2291">
        <f>IF(L2291&gt;N(L2290),L2291,"")</f>
        <v/>
      </c>
      <c r="N2291">
        <f>N(N2290)+IF(AND('💰 BÁO GIÁ'!$C$27&lt;&gt;"",OR(ISNUMBER(SEARCH('💰 BÁO GIÁ'!$C$27,$A2291)),ISNUMBER(SEARCH('💰 BÁO GIÁ'!$C$27,$B2291)))),1,0)</f>
        <v/>
      </c>
      <c r="O2291">
        <f>IF(N2291&gt;N(N2290),N2291,"")</f>
        <v/>
      </c>
    </row>
    <row r="2292">
      <c r="A2292">
        <f>IF('⚙️ SÉC MĂNG'!A248="","",'⚙️ SÉC MĂNG'!A248)</f>
        <v/>
      </c>
      <c r="B2292">
        <f>IF('⚙️ SÉC MĂNG'!A248="","",'⚙️ SÉC MĂNG'!R248)</f>
        <v/>
      </c>
      <c r="C2292">
        <f>IF('⚙️ SÉC MĂNG'!A248="","","Séc măng")</f>
        <v/>
      </c>
      <c r="D2292">
        <f>IF('⚙️ SÉC MĂNG'!A248="","",'⚙️ SÉC MĂNG'!I248)</f>
        <v/>
      </c>
      <c r="E2292" s="37">
        <f>IF('⚙️ SÉC MĂNG'!A248="","",'⚙️ SÉC MĂNG'!J248)</f>
        <v/>
      </c>
      <c r="F2292" s="37">
        <f>IF('⚙️ SÉC MĂNG'!A248="","",'⚙️ SÉC MĂNG'!K248)</f>
        <v/>
      </c>
      <c r="G2292" s="37">
        <f>IF('⚙️ SÉC MĂNG'!A248="","",'⚙️ SÉC MĂNG'!L248)</f>
        <v/>
      </c>
      <c r="H2292" s="37">
        <f>IF('⚙️ SÉC MĂNG'!A248="","",'⚙️ SÉC MĂNG'!M248)</f>
        <v/>
      </c>
      <c r="I2292" s="37">
        <f>IF('⚙️ SÉC MĂNG'!A248="","",'⚙️ SÉC MĂNG'!N248)</f>
        <v/>
      </c>
      <c r="J2292">
        <f>IF('⚙️ SÉC MĂNG'!A248="","",'⚙️ SÉC MĂNG'!D248)</f>
        <v/>
      </c>
      <c r="L2292">
        <f>N(L2291)+IF(AND('🔎 TRA CỨU NHANH'!$C$2&lt;&gt;"",OR(ISNUMBER(SEARCH('🔎 TRA CỨU NHANH'!$C$2,$A2292)),ISNUMBER(SEARCH('🔎 TRA CỨU NHANH'!$C$2,$B2292)))),1,0)</f>
        <v/>
      </c>
      <c r="M2292">
        <f>IF(L2292&gt;N(L2291),L2292,"")</f>
        <v/>
      </c>
      <c r="N2292">
        <f>N(N2291)+IF(AND('💰 BÁO GIÁ'!$C$27&lt;&gt;"",OR(ISNUMBER(SEARCH('💰 BÁO GIÁ'!$C$27,$A2292)),ISNUMBER(SEARCH('💰 BÁO GIÁ'!$C$27,$B2292)))),1,0)</f>
        <v/>
      </c>
      <c r="O2292">
        <f>IF(N2292&gt;N(N2291),N2292,"")</f>
        <v/>
      </c>
    </row>
    <row r="2293">
      <c r="A2293">
        <f>IF('⚙️ SÉC MĂNG'!A249="","",'⚙️ SÉC MĂNG'!A249)</f>
        <v/>
      </c>
      <c r="B2293">
        <f>IF('⚙️ SÉC MĂNG'!A249="","",'⚙️ SÉC MĂNG'!R249)</f>
        <v/>
      </c>
      <c r="C2293">
        <f>IF('⚙️ SÉC MĂNG'!A249="","","Séc măng")</f>
        <v/>
      </c>
      <c r="D2293">
        <f>IF('⚙️ SÉC MĂNG'!A249="","",'⚙️ SÉC MĂNG'!I249)</f>
        <v/>
      </c>
      <c r="E2293" s="37">
        <f>IF('⚙️ SÉC MĂNG'!A249="","",'⚙️ SÉC MĂNG'!J249)</f>
        <v/>
      </c>
      <c r="F2293" s="37">
        <f>IF('⚙️ SÉC MĂNG'!A249="","",'⚙️ SÉC MĂNG'!K249)</f>
        <v/>
      </c>
      <c r="G2293" s="37">
        <f>IF('⚙️ SÉC MĂNG'!A249="","",'⚙️ SÉC MĂNG'!L249)</f>
        <v/>
      </c>
      <c r="H2293" s="37">
        <f>IF('⚙️ SÉC MĂNG'!A249="","",'⚙️ SÉC MĂNG'!M249)</f>
        <v/>
      </c>
      <c r="I2293" s="37">
        <f>IF('⚙️ SÉC MĂNG'!A249="","",'⚙️ SÉC MĂNG'!N249)</f>
        <v/>
      </c>
      <c r="J2293">
        <f>IF('⚙️ SÉC MĂNG'!A249="","",'⚙️ SÉC MĂNG'!D249)</f>
        <v/>
      </c>
      <c r="L2293">
        <f>N(L2292)+IF(AND('🔎 TRA CỨU NHANH'!$C$2&lt;&gt;"",OR(ISNUMBER(SEARCH('🔎 TRA CỨU NHANH'!$C$2,$A2293)),ISNUMBER(SEARCH('🔎 TRA CỨU NHANH'!$C$2,$B2293)))),1,0)</f>
        <v/>
      </c>
      <c r="M2293">
        <f>IF(L2293&gt;N(L2292),L2293,"")</f>
        <v/>
      </c>
      <c r="N2293">
        <f>N(N2292)+IF(AND('💰 BÁO GIÁ'!$C$27&lt;&gt;"",OR(ISNUMBER(SEARCH('💰 BÁO GIÁ'!$C$27,$A2293)),ISNUMBER(SEARCH('💰 BÁO GIÁ'!$C$27,$B2293)))),1,0)</f>
        <v/>
      </c>
      <c r="O2293">
        <f>IF(N2293&gt;N(N2292),N2293,"")</f>
        <v/>
      </c>
    </row>
    <row r="2294">
      <c r="A2294">
        <f>IF('⚙️ SÉC MĂNG'!A250="","",'⚙️ SÉC MĂNG'!A250)</f>
        <v/>
      </c>
      <c r="B2294">
        <f>IF('⚙️ SÉC MĂNG'!A250="","",'⚙️ SÉC MĂNG'!R250)</f>
        <v/>
      </c>
      <c r="C2294">
        <f>IF('⚙️ SÉC MĂNG'!A250="","","Séc măng")</f>
        <v/>
      </c>
      <c r="D2294">
        <f>IF('⚙️ SÉC MĂNG'!A250="","",'⚙️ SÉC MĂNG'!I250)</f>
        <v/>
      </c>
      <c r="E2294" s="37">
        <f>IF('⚙️ SÉC MĂNG'!A250="","",'⚙️ SÉC MĂNG'!J250)</f>
        <v/>
      </c>
      <c r="F2294" s="37">
        <f>IF('⚙️ SÉC MĂNG'!A250="","",'⚙️ SÉC MĂNG'!K250)</f>
        <v/>
      </c>
      <c r="G2294" s="37">
        <f>IF('⚙️ SÉC MĂNG'!A250="","",'⚙️ SÉC MĂNG'!L250)</f>
        <v/>
      </c>
      <c r="H2294" s="37">
        <f>IF('⚙️ SÉC MĂNG'!A250="","",'⚙️ SÉC MĂNG'!M250)</f>
        <v/>
      </c>
      <c r="I2294" s="37">
        <f>IF('⚙️ SÉC MĂNG'!A250="","",'⚙️ SÉC MĂNG'!N250)</f>
        <v/>
      </c>
      <c r="J2294">
        <f>IF('⚙️ SÉC MĂNG'!A250="","",'⚙️ SÉC MĂNG'!D250)</f>
        <v/>
      </c>
      <c r="L2294">
        <f>N(L2293)+IF(AND('🔎 TRA CỨU NHANH'!$C$2&lt;&gt;"",OR(ISNUMBER(SEARCH('🔎 TRA CỨU NHANH'!$C$2,$A2294)),ISNUMBER(SEARCH('🔎 TRA CỨU NHANH'!$C$2,$B2294)))),1,0)</f>
        <v/>
      </c>
      <c r="M2294">
        <f>IF(L2294&gt;N(L2293),L2294,"")</f>
        <v/>
      </c>
      <c r="N2294">
        <f>N(N2293)+IF(AND('💰 BÁO GIÁ'!$C$27&lt;&gt;"",OR(ISNUMBER(SEARCH('💰 BÁO GIÁ'!$C$27,$A2294)),ISNUMBER(SEARCH('💰 BÁO GIÁ'!$C$27,$B2294)))),1,0)</f>
        <v/>
      </c>
      <c r="O2294">
        <f>IF(N2294&gt;N(N2293),N2294,"")</f>
        <v/>
      </c>
    </row>
    <row r="2295">
      <c r="A2295">
        <f>IF('⚙️ SÉC MĂNG'!A251="","",'⚙️ SÉC MĂNG'!A251)</f>
        <v/>
      </c>
      <c r="B2295">
        <f>IF('⚙️ SÉC MĂNG'!A251="","",'⚙️ SÉC MĂNG'!R251)</f>
        <v/>
      </c>
      <c r="C2295">
        <f>IF('⚙️ SÉC MĂNG'!A251="","","Séc măng")</f>
        <v/>
      </c>
      <c r="D2295">
        <f>IF('⚙️ SÉC MĂNG'!A251="","",'⚙️ SÉC MĂNG'!I251)</f>
        <v/>
      </c>
      <c r="E2295">
        <f>IF('⚙️ SÉC MĂNG'!A251="","",'⚙️ SÉC MĂNG'!J251)</f>
        <v/>
      </c>
      <c r="F2295">
        <f>IF('⚙️ SÉC MĂNG'!A251="","",'⚙️ SÉC MĂNG'!K251)</f>
        <v/>
      </c>
      <c r="G2295">
        <f>IF('⚙️ SÉC MĂNG'!A251="","",'⚙️ SÉC MĂNG'!L251)</f>
        <v/>
      </c>
      <c r="H2295">
        <f>IF('⚙️ SÉC MĂNG'!A251="","",'⚙️ SÉC MĂNG'!M251)</f>
        <v/>
      </c>
      <c r="I2295">
        <f>IF('⚙️ SÉC MĂNG'!A251="","",'⚙️ SÉC MĂNG'!N251)</f>
        <v/>
      </c>
      <c r="J2295">
        <f>IF('⚙️ SÉC MĂNG'!A251="","",'⚙️ SÉC MĂNG'!D251)</f>
        <v/>
      </c>
      <c r="L2295">
        <f>N(L2294)+IF(AND('🔎 TRA CỨU NHANH'!$C$2&lt;&gt;"",OR(ISNUMBER(SEARCH('🔎 TRA CỨU NHANH'!$C$2,$A2295)),ISNUMBER(SEARCH('🔎 TRA CỨU NHANH'!$C$2,$B2295)))),1,0)</f>
        <v/>
      </c>
      <c r="M2295">
        <f>IF(L2295&gt;N(L2294),L2295,"")</f>
        <v/>
      </c>
      <c r="N2295">
        <f>N(N2294)+IF(AND('💰 BÁO GIÁ'!$C$27&lt;&gt;"",OR(ISNUMBER(SEARCH('💰 BÁO GIÁ'!$C$27,$A2295)),ISNUMBER(SEARCH('💰 BÁO GIÁ'!$C$27,$B2295)))),1,0)</f>
        <v/>
      </c>
      <c r="O2295">
        <f>IF(N2295&gt;N(N2294),N2295,"")</f>
        <v/>
      </c>
    </row>
    <row r="2296">
      <c r="A2296">
        <f>IF('⚙️ SÉC MĂNG'!A252="","",'⚙️ SÉC MĂNG'!A252)</f>
        <v/>
      </c>
      <c r="B2296">
        <f>IF('⚙️ SÉC MĂNG'!A252="","",'⚙️ SÉC MĂNG'!R252)</f>
        <v/>
      </c>
      <c r="C2296">
        <f>IF('⚙️ SÉC MĂNG'!A252="","","Séc măng")</f>
        <v/>
      </c>
      <c r="D2296">
        <f>IF('⚙️ SÉC MĂNG'!A252="","",'⚙️ SÉC MĂNG'!I252)</f>
        <v/>
      </c>
      <c r="E2296" s="37">
        <f>IF('⚙️ SÉC MĂNG'!A252="","",'⚙️ SÉC MĂNG'!J252)</f>
        <v/>
      </c>
      <c r="F2296" s="37">
        <f>IF('⚙️ SÉC MĂNG'!A252="","",'⚙️ SÉC MĂNG'!K252)</f>
        <v/>
      </c>
      <c r="G2296" s="37">
        <f>IF('⚙️ SÉC MĂNG'!A252="","",'⚙️ SÉC MĂNG'!L252)</f>
        <v/>
      </c>
      <c r="H2296" s="37">
        <f>IF('⚙️ SÉC MĂNG'!A252="","",'⚙️ SÉC MĂNG'!M252)</f>
        <v/>
      </c>
      <c r="I2296" s="37">
        <f>IF('⚙️ SÉC MĂNG'!A252="","",'⚙️ SÉC MĂNG'!N252)</f>
        <v/>
      </c>
      <c r="J2296">
        <f>IF('⚙️ SÉC MĂNG'!A252="","",'⚙️ SÉC MĂNG'!D252)</f>
        <v/>
      </c>
      <c r="L2296">
        <f>N(L2295)+IF(AND('🔎 TRA CỨU NHANH'!$C$2&lt;&gt;"",OR(ISNUMBER(SEARCH('🔎 TRA CỨU NHANH'!$C$2,$A2296)),ISNUMBER(SEARCH('🔎 TRA CỨU NHANH'!$C$2,$B2296)))),1,0)</f>
        <v/>
      </c>
      <c r="M2296">
        <f>IF(L2296&gt;N(L2295),L2296,"")</f>
        <v/>
      </c>
      <c r="N2296">
        <f>N(N2295)+IF(AND('💰 BÁO GIÁ'!$C$27&lt;&gt;"",OR(ISNUMBER(SEARCH('💰 BÁO GIÁ'!$C$27,$A2296)),ISNUMBER(SEARCH('💰 BÁO GIÁ'!$C$27,$B2296)))),1,0)</f>
        <v/>
      </c>
      <c r="O2296">
        <f>IF(N2296&gt;N(N2295),N2296,"")</f>
        <v/>
      </c>
    </row>
    <row r="2297">
      <c r="A2297">
        <f>IF('⚙️ SÉC MĂNG'!A253="","",'⚙️ SÉC MĂNG'!A253)</f>
        <v/>
      </c>
      <c r="B2297">
        <f>IF('⚙️ SÉC MĂNG'!A253="","",'⚙️ SÉC MĂNG'!R253)</f>
        <v/>
      </c>
      <c r="C2297">
        <f>IF('⚙️ SÉC MĂNG'!A253="","","Séc măng")</f>
        <v/>
      </c>
      <c r="D2297">
        <f>IF('⚙️ SÉC MĂNG'!A253="","",'⚙️ SÉC MĂNG'!I253)</f>
        <v/>
      </c>
      <c r="E2297" s="37">
        <f>IF('⚙️ SÉC MĂNG'!A253="","",'⚙️ SÉC MĂNG'!J253)</f>
        <v/>
      </c>
      <c r="F2297" s="37">
        <f>IF('⚙️ SÉC MĂNG'!A253="","",'⚙️ SÉC MĂNG'!K253)</f>
        <v/>
      </c>
      <c r="G2297" s="37">
        <f>IF('⚙️ SÉC MĂNG'!A253="","",'⚙️ SÉC MĂNG'!L253)</f>
        <v/>
      </c>
      <c r="H2297" s="37">
        <f>IF('⚙️ SÉC MĂNG'!A253="","",'⚙️ SÉC MĂNG'!M253)</f>
        <v/>
      </c>
      <c r="I2297" s="37">
        <f>IF('⚙️ SÉC MĂNG'!A253="","",'⚙️ SÉC MĂNG'!N253)</f>
        <v/>
      </c>
      <c r="J2297">
        <f>IF('⚙️ SÉC MĂNG'!A253="","",'⚙️ SÉC MĂNG'!D253)</f>
        <v/>
      </c>
      <c r="L2297">
        <f>N(L2296)+IF(AND('🔎 TRA CỨU NHANH'!$C$2&lt;&gt;"",OR(ISNUMBER(SEARCH('🔎 TRA CỨU NHANH'!$C$2,$A2297)),ISNUMBER(SEARCH('🔎 TRA CỨU NHANH'!$C$2,$B2297)))),1,0)</f>
        <v/>
      </c>
      <c r="M2297">
        <f>IF(L2297&gt;N(L2296),L2297,"")</f>
        <v/>
      </c>
      <c r="N2297">
        <f>N(N2296)+IF(AND('💰 BÁO GIÁ'!$C$27&lt;&gt;"",OR(ISNUMBER(SEARCH('💰 BÁO GIÁ'!$C$27,$A2297)),ISNUMBER(SEARCH('💰 BÁO GIÁ'!$C$27,$B2297)))),1,0)</f>
        <v/>
      </c>
      <c r="O2297">
        <f>IF(N2297&gt;N(N2296),N2297,"")</f>
        <v/>
      </c>
    </row>
    <row r="2298">
      <c r="A2298">
        <f>IF('⚙️ SÉC MĂNG'!A254="","",'⚙️ SÉC MĂNG'!A254)</f>
        <v/>
      </c>
      <c r="B2298">
        <f>IF('⚙️ SÉC MĂNG'!A254="","",'⚙️ SÉC MĂNG'!R254)</f>
        <v/>
      </c>
      <c r="C2298">
        <f>IF('⚙️ SÉC MĂNG'!A254="","","Séc măng")</f>
        <v/>
      </c>
      <c r="D2298">
        <f>IF('⚙️ SÉC MĂNG'!A254="","",'⚙️ SÉC MĂNG'!I254)</f>
        <v/>
      </c>
      <c r="E2298" s="37">
        <f>IF('⚙️ SÉC MĂNG'!A254="","",'⚙️ SÉC MĂNG'!J254)</f>
        <v/>
      </c>
      <c r="F2298" s="37">
        <f>IF('⚙️ SÉC MĂNG'!A254="","",'⚙️ SÉC MĂNG'!K254)</f>
        <v/>
      </c>
      <c r="G2298" s="37">
        <f>IF('⚙️ SÉC MĂNG'!A254="","",'⚙️ SÉC MĂNG'!L254)</f>
        <v/>
      </c>
      <c r="H2298" s="37">
        <f>IF('⚙️ SÉC MĂNG'!A254="","",'⚙️ SÉC MĂNG'!M254)</f>
        <v/>
      </c>
      <c r="I2298" s="37">
        <f>IF('⚙️ SÉC MĂNG'!A254="","",'⚙️ SÉC MĂNG'!N254)</f>
        <v/>
      </c>
      <c r="J2298">
        <f>IF('⚙️ SÉC MĂNG'!A254="","",'⚙️ SÉC MĂNG'!D254)</f>
        <v/>
      </c>
      <c r="L2298">
        <f>N(L2297)+IF(AND('🔎 TRA CỨU NHANH'!$C$2&lt;&gt;"",OR(ISNUMBER(SEARCH('🔎 TRA CỨU NHANH'!$C$2,$A2298)),ISNUMBER(SEARCH('🔎 TRA CỨU NHANH'!$C$2,$B2298)))),1,0)</f>
        <v/>
      </c>
      <c r="M2298">
        <f>IF(L2298&gt;N(L2297),L2298,"")</f>
        <v/>
      </c>
      <c r="N2298">
        <f>N(N2297)+IF(AND('💰 BÁO GIÁ'!$C$27&lt;&gt;"",OR(ISNUMBER(SEARCH('💰 BÁO GIÁ'!$C$27,$A2298)),ISNUMBER(SEARCH('💰 BÁO GIÁ'!$C$27,$B2298)))),1,0)</f>
        <v/>
      </c>
      <c r="O2298">
        <f>IF(N2298&gt;N(N2297),N2298,"")</f>
        <v/>
      </c>
    </row>
    <row r="2299">
      <c r="A2299">
        <f>IF('⚙️ SÉC MĂNG'!A255="","",'⚙️ SÉC MĂNG'!A255)</f>
        <v/>
      </c>
      <c r="B2299">
        <f>IF('⚙️ SÉC MĂNG'!A255="","",'⚙️ SÉC MĂNG'!R255)</f>
        <v/>
      </c>
      <c r="C2299">
        <f>IF('⚙️ SÉC MĂNG'!A255="","","Séc măng")</f>
        <v/>
      </c>
      <c r="D2299">
        <f>IF('⚙️ SÉC MĂNG'!A255="","",'⚙️ SÉC MĂNG'!I255)</f>
        <v/>
      </c>
      <c r="E2299" s="37">
        <f>IF('⚙️ SÉC MĂNG'!A255="","",'⚙️ SÉC MĂNG'!J255)</f>
        <v/>
      </c>
      <c r="F2299" s="37">
        <f>IF('⚙️ SÉC MĂNG'!A255="","",'⚙️ SÉC MĂNG'!K255)</f>
        <v/>
      </c>
      <c r="G2299" s="37">
        <f>IF('⚙️ SÉC MĂNG'!A255="","",'⚙️ SÉC MĂNG'!L255)</f>
        <v/>
      </c>
      <c r="H2299" s="37">
        <f>IF('⚙️ SÉC MĂNG'!A255="","",'⚙️ SÉC MĂNG'!M255)</f>
        <v/>
      </c>
      <c r="I2299" s="37">
        <f>IF('⚙️ SÉC MĂNG'!A255="","",'⚙️ SÉC MĂNG'!N255)</f>
        <v/>
      </c>
      <c r="J2299">
        <f>IF('⚙️ SÉC MĂNG'!A255="","",'⚙️ SÉC MĂNG'!D255)</f>
        <v/>
      </c>
      <c r="L2299">
        <f>N(L2298)+IF(AND('🔎 TRA CỨU NHANH'!$C$2&lt;&gt;"",OR(ISNUMBER(SEARCH('🔎 TRA CỨU NHANH'!$C$2,$A2299)),ISNUMBER(SEARCH('🔎 TRA CỨU NHANH'!$C$2,$B2299)))),1,0)</f>
        <v/>
      </c>
      <c r="M2299">
        <f>IF(L2299&gt;N(L2298),L2299,"")</f>
        <v/>
      </c>
      <c r="N2299">
        <f>N(N2298)+IF(AND('💰 BÁO GIÁ'!$C$27&lt;&gt;"",OR(ISNUMBER(SEARCH('💰 BÁO GIÁ'!$C$27,$A2299)),ISNUMBER(SEARCH('💰 BÁO GIÁ'!$C$27,$B2299)))),1,0)</f>
        <v/>
      </c>
      <c r="O2299">
        <f>IF(N2299&gt;N(N2298),N2299,"")</f>
        <v/>
      </c>
    </row>
    <row r="2300">
      <c r="A2300">
        <f>IF('⚙️ SÉC MĂNG'!A256="","",'⚙️ SÉC MĂNG'!A256)</f>
        <v/>
      </c>
      <c r="B2300">
        <f>IF('⚙️ SÉC MĂNG'!A256="","",'⚙️ SÉC MĂNG'!R256)</f>
        <v/>
      </c>
      <c r="C2300">
        <f>IF('⚙️ SÉC MĂNG'!A256="","","Séc măng")</f>
        <v/>
      </c>
      <c r="D2300">
        <f>IF('⚙️ SÉC MĂNG'!A256="","",'⚙️ SÉC MĂNG'!I256)</f>
        <v/>
      </c>
      <c r="E2300" s="37">
        <f>IF('⚙️ SÉC MĂNG'!A256="","",'⚙️ SÉC MĂNG'!J256)</f>
        <v/>
      </c>
      <c r="F2300" s="37">
        <f>IF('⚙️ SÉC MĂNG'!A256="","",'⚙️ SÉC MĂNG'!K256)</f>
        <v/>
      </c>
      <c r="G2300" s="37">
        <f>IF('⚙️ SÉC MĂNG'!A256="","",'⚙️ SÉC MĂNG'!L256)</f>
        <v/>
      </c>
      <c r="H2300" s="37">
        <f>IF('⚙️ SÉC MĂNG'!A256="","",'⚙️ SÉC MĂNG'!M256)</f>
        <v/>
      </c>
      <c r="I2300" s="37">
        <f>IF('⚙️ SÉC MĂNG'!A256="","",'⚙️ SÉC MĂNG'!N256)</f>
        <v/>
      </c>
      <c r="J2300">
        <f>IF('⚙️ SÉC MĂNG'!A256="","",'⚙️ SÉC MĂNG'!D256)</f>
        <v/>
      </c>
      <c r="L2300">
        <f>N(L2299)+IF(AND('🔎 TRA CỨU NHANH'!$C$2&lt;&gt;"",OR(ISNUMBER(SEARCH('🔎 TRA CỨU NHANH'!$C$2,$A2300)),ISNUMBER(SEARCH('🔎 TRA CỨU NHANH'!$C$2,$B2300)))),1,0)</f>
        <v/>
      </c>
      <c r="M2300">
        <f>IF(L2300&gt;N(L2299),L2300,"")</f>
        <v/>
      </c>
      <c r="N2300">
        <f>N(N2299)+IF(AND('💰 BÁO GIÁ'!$C$27&lt;&gt;"",OR(ISNUMBER(SEARCH('💰 BÁO GIÁ'!$C$27,$A2300)),ISNUMBER(SEARCH('💰 BÁO GIÁ'!$C$27,$B2300)))),1,0)</f>
        <v/>
      </c>
      <c r="O2300">
        <f>IF(N2300&gt;N(N2299),N2300,"")</f>
        <v/>
      </c>
    </row>
    <row r="2301">
      <c r="A2301">
        <f>IF('⚙️ SÉC MĂNG'!A257="","",'⚙️ SÉC MĂNG'!A257)</f>
        <v/>
      </c>
      <c r="B2301">
        <f>IF('⚙️ SÉC MĂNG'!A257="","",'⚙️ SÉC MĂNG'!R257)</f>
        <v/>
      </c>
      <c r="C2301">
        <f>IF('⚙️ SÉC MĂNG'!A257="","","Séc măng")</f>
        <v/>
      </c>
      <c r="D2301">
        <f>IF('⚙️ SÉC MĂNG'!A257="","",'⚙️ SÉC MĂNG'!I257)</f>
        <v/>
      </c>
      <c r="E2301" s="37">
        <f>IF('⚙️ SÉC MĂNG'!A257="","",'⚙️ SÉC MĂNG'!J257)</f>
        <v/>
      </c>
      <c r="F2301" s="37">
        <f>IF('⚙️ SÉC MĂNG'!A257="","",'⚙️ SÉC MĂNG'!K257)</f>
        <v/>
      </c>
      <c r="G2301" s="37">
        <f>IF('⚙️ SÉC MĂNG'!A257="","",'⚙️ SÉC MĂNG'!L257)</f>
        <v/>
      </c>
      <c r="H2301" s="37">
        <f>IF('⚙️ SÉC MĂNG'!A257="","",'⚙️ SÉC MĂNG'!M257)</f>
        <v/>
      </c>
      <c r="I2301" s="37">
        <f>IF('⚙️ SÉC MĂNG'!A257="","",'⚙️ SÉC MĂNG'!N257)</f>
        <v/>
      </c>
      <c r="J2301">
        <f>IF('⚙️ SÉC MĂNG'!A257="","",'⚙️ SÉC MĂNG'!D257)</f>
        <v/>
      </c>
      <c r="L2301">
        <f>N(L2300)+IF(AND('🔎 TRA CỨU NHANH'!$C$2&lt;&gt;"",OR(ISNUMBER(SEARCH('🔎 TRA CỨU NHANH'!$C$2,$A2301)),ISNUMBER(SEARCH('🔎 TRA CỨU NHANH'!$C$2,$B2301)))),1,0)</f>
        <v/>
      </c>
      <c r="M2301">
        <f>IF(L2301&gt;N(L2300),L2301,"")</f>
        <v/>
      </c>
      <c r="N2301">
        <f>N(N2300)+IF(AND('💰 BÁO GIÁ'!$C$27&lt;&gt;"",OR(ISNUMBER(SEARCH('💰 BÁO GIÁ'!$C$27,$A2301)),ISNUMBER(SEARCH('💰 BÁO GIÁ'!$C$27,$B2301)))),1,0)</f>
        <v/>
      </c>
      <c r="O2301">
        <f>IF(N2301&gt;N(N2300),N2301,"")</f>
        <v/>
      </c>
    </row>
    <row r="2302">
      <c r="A2302">
        <f>IF('⚙️ SÉC MĂNG'!A258="","",'⚙️ SÉC MĂNG'!A258)</f>
        <v/>
      </c>
      <c r="B2302">
        <f>IF('⚙️ SÉC MĂNG'!A258="","",'⚙️ SÉC MĂNG'!R258)</f>
        <v/>
      </c>
      <c r="C2302">
        <f>IF('⚙️ SÉC MĂNG'!A258="","","Séc măng")</f>
        <v/>
      </c>
      <c r="D2302">
        <f>IF('⚙️ SÉC MĂNG'!A258="","",'⚙️ SÉC MĂNG'!I258)</f>
        <v/>
      </c>
      <c r="E2302" s="37">
        <f>IF('⚙️ SÉC MĂNG'!A258="","",'⚙️ SÉC MĂNG'!J258)</f>
        <v/>
      </c>
      <c r="F2302" s="37">
        <f>IF('⚙️ SÉC MĂNG'!A258="","",'⚙️ SÉC MĂNG'!K258)</f>
        <v/>
      </c>
      <c r="G2302" s="37">
        <f>IF('⚙️ SÉC MĂNG'!A258="","",'⚙️ SÉC MĂNG'!L258)</f>
        <v/>
      </c>
      <c r="H2302" s="37">
        <f>IF('⚙️ SÉC MĂNG'!A258="","",'⚙️ SÉC MĂNG'!M258)</f>
        <v/>
      </c>
      <c r="I2302" s="37">
        <f>IF('⚙️ SÉC MĂNG'!A258="","",'⚙️ SÉC MĂNG'!N258)</f>
        <v/>
      </c>
      <c r="J2302">
        <f>IF('⚙️ SÉC MĂNG'!A258="","",'⚙️ SÉC MĂNG'!D258)</f>
        <v/>
      </c>
      <c r="L2302">
        <f>N(L2301)+IF(AND('🔎 TRA CỨU NHANH'!$C$2&lt;&gt;"",OR(ISNUMBER(SEARCH('🔎 TRA CỨU NHANH'!$C$2,$A2302)),ISNUMBER(SEARCH('🔎 TRA CỨU NHANH'!$C$2,$B2302)))),1,0)</f>
        <v/>
      </c>
      <c r="M2302">
        <f>IF(L2302&gt;N(L2301),L2302,"")</f>
        <v/>
      </c>
      <c r="N2302">
        <f>N(N2301)+IF(AND('💰 BÁO GIÁ'!$C$27&lt;&gt;"",OR(ISNUMBER(SEARCH('💰 BÁO GIÁ'!$C$27,$A2302)),ISNUMBER(SEARCH('💰 BÁO GIÁ'!$C$27,$B2302)))),1,0)</f>
        <v/>
      </c>
      <c r="O2302">
        <f>IF(N2302&gt;N(N2301),N2302,"")</f>
        <v/>
      </c>
    </row>
    <row r="2303">
      <c r="A2303">
        <f>IF('⚙️ SÉC MĂNG'!A259="","",'⚙️ SÉC MĂNG'!A259)</f>
        <v/>
      </c>
      <c r="B2303">
        <f>IF('⚙️ SÉC MĂNG'!A259="","",'⚙️ SÉC MĂNG'!R259)</f>
        <v/>
      </c>
      <c r="C2303">
        <f>IF('⚙️ SÉC MĂNG'!A259="","","Séc măng")</f>
        <v/>
      </c>
      <c r="D2303">
        <f>IF('⚙️ SÉC MĂNG'!A259="","",'⚙️ SÉC MĂNG'!I259)</f>
        <v/>
      </c>
      <c r="E2303" s="37">
        <f>IF('⚙️ SÉC MĂNG'!A259="","",'⚙️ SÉC MĂNG'!J259)</f>
        <v/>
      </c>
      <c r="F2303" s="37">
        <f>IF('⚙️ SÉC MĂNG'!A259="","",'⚙️ SÉC MĂNG'!K259)</f>
        <v/>
      </c>
      <c r="G2303" s="37">
        <f>IF('⚙️ SÉC MĂNG'!A259="","",'⚙️ SÉC MĂNG'!L259)</f>
        <v/>
      </c>
      <c r="H2303" s="37">
        <f>IF('⚙️ SÉC MĂNG'!A259="","",'⚙️ SÉC MĂNG'!M259)</f>
        <v/>
      </c>
      <c r="I2303" s="37">
        <f>IF('⚙️ SÉC MĂNG'!A259="","",'⚙️ SÉC MĂNG'!N259)</f>
        <v/>
      </c>
      <c r="J2303">
        <f>IF('⚙️ SÉC MĂNG'!A259="","",'⚙️ SÉC MĂNG'!D259)</f>
        <v/>
      </c>
      <c r="L2303">
        <f>N(L2302)+IF(AND('🔎 TRA CỨU NHANH'!$C$2&lt;&gt;"",OR(ISNUMBER(SEARCH('🔎 TRA CỨU NHANH'!$C$2,$A2303)),ISNUMBER(SEARCH('🔎 TRA CỨU NHANH'!$C$2,$B2303)))),1,0)</f>
        <v/>
      </c>
      <c r="M2303">
        <f>IF(L2303&gt;N(L2302),L2303,"")</f>
        <v/>
      </c>
      <c r="N2303">
        <f>N(N2302)+IF(AND('💰 BÁO GIÁ'!$C$27&lt;&gt;"",OR(ISNUMBER(SEARCH('💰 BÁO GIÁ'!$C$27,$A2303)),ISNUMBER(SEARCH('💰 BÁO GIÁ'!$C$27,$B2303)))),1,0)</f>
        <v/>
      </c>
      <c r="O2303">
        <f>IF(N2303&gt;N(N2302),N2303,"")</f>
        <v/>
      </c>
    </row>
    <row r="2304">
      <c r="A2304">
        <f>IF('⚙️ SÉC MĂNG'!A260="","",'⚙️ SÉC MĂNG'!A260)</f>
        <v/>
      </c>
      <c r="B2304">
        <f>IF('⚙️ SÉC MĂNG'!A260="","",'⚙️ SÉC MĂNG'!R260)</f>
        <v/>
      </c>
      <c r="C2304">
        <f>IF('⚙️ SÉC MĂNG'!A260="","","Séc măng")</f>
        <v/>
      </c>
      <c r="D2304">
        <f>IF('⚙️ SÉC MĂNG'!A260="","",'⚙️ SÉC MĂNG'!I260)</f>
        <v/>
      </c>
      <c r="E2304" s="37">
        <f>IF('⚙️ SÉC MĂNG'!A260="","",'⚙️ SÉC MĂNG'!J260)</f>
        <v/>
      </c>
      <c r="F2304" s="37">
        <f>IF('⚙️ SÉC MĂNG'!A260="","",'⚙️ SÉC MĂNG'!K260)</f>
        <v/>
      </c>
      <c r="G2304" s="37">
        <f>IF('⚙️ SÉC MĂNG'!A260="","",'⚙️ SÉC MĂNG'!L260)</f>
        <v/>
      </c>
      <c r="H2304" s="37">
        <f>IF('⚙️ SÉC MĂNG'!A260="","",'⚙️ SÉC MĂNG'!M260)</f>
        <v/>
      </c>
      <c r="I2304" s="37">
        <f>IF('⚙️ SÉC MĂNG'!A260="","",'⚙️ SÉC MĂNG'!N260)</f>
        <v/>
      </c>
      <c r="J2304">
        <f>IF('⚙️ SÉC MĂNG'!A260="","",'⚙️ SÉC MĂNG'!D260)</f>
        <v/>
      </c>
      <c r="L2304">
        <f>N(L2303)+IF(AND('🔎 TRA CỨU NHANH'!$C$2&lt;&gt;"",OR(ISNUMBER(SEARCH('🔎 TRA CỨU NHANH'!$C$2,$A2304)),ISNUMBER(SEARCH('🔎 TRA CỨU NHANH'!$C$2,$B2304)))),1,0)</f>
        <v/>
      </c>
      <c r="M2304">
        <f>IF(L2304&gt;N(L2303),L2304,"")</f>
        <v/>
      </c>
      <c r="N2304">
        <f>N(N2303)+IF(AND('💰 BÁO GIÁ'!$C$27&lt;&gt;"",OR(ISNUMBER(SEARCH('💰 BÁO GIÁ'!$C$27,$A2304)),ISNUMBER(SEARCH('💰 BÁO GIÁ'!$C$27,$B2304)))),1,0)</f>
        <v/>
      </c>
      <c r="O2304">
        <f>IF(N2304&gt;N(N2303),N2304,"")</f>
        <v/>
      </c>
    </row>
    <row r="2305">
      <c r="A2305">
        <f>IF('⚙️ SÉC MĂNG'!A261="","",'⚙️ SÉC MĂNG'!A261)</f>
        <v/>
      </c>
      <c r="B2305">
        <f>IF('⚙️ SÉC MĂNG'!A261="","",'⚙️ SÉC MĂNG'!R261)</f>
        <v/>
      </c>
      <c r="C2305">
        <f>IF('⚙️ SÉC MĂNG'!A261="","","Séc măng")</f>
        <v/>
      </c>
      <c r="D2305">
        <f>IF('⚙️ SÉC MĂNG'!A261="","",'⚙️ SÉC MĂNG'!I261)</f>
        <v/>
      </c>
      <c r="E2305" s="37">
        <f>IF('⚙️ SÉC MĂNG'!A261="","",'⚙️ SÉC MĂNG'!J261)</f>
        <v/>
      </c>
      <c r="F2305" s="37">
        <f>IF('⚙️ SÉC MĂNG'!A261="","",'⚙️ SÉC MĂNG'!K261)</f>
        <v/>
      </c>
      <c r="G2305" s="37">
        <f>IF('⚙️ SÉC MĂNG'!A261="","",'⚙️ SÉC MĂNG'!L261)</f>
        <v/>
      </c>
      <c r="H2305" s="37">
        <f>IF('⚙️ SÉC MĂNG'!A261="","",'⚙️ SÉC MĂNG'!M261)</f>
        <v/>
      </c>
      <c r="I2305" s="37">
        <f>IF('⚙️ SÉC MĂNG'!A261="","",'⚙️ SÉC MĂNG'!N261)</f>
        <v/>
      </c>
      <c r="J2305">
        <f>IF('⚙️ SÉC MĂNG'!A261="","",'⚙️ SÉC MĂNG'!D261)</f>
        <v/>
      </c>
      <c r="L2305">
        <f>N(L2304)+IF(AND('🔎 TRA CỨU NHANH'!$C$2&lt;&gt;"",OR(ISNUMBER(SEARCH('🔎 TRA CỨU NHANH'!$C$2,$A2305)),ISNUMBER(SEARCH('🔎 TRA CỨU NHANH'!$C$2,$B2305)))),1,0)</f>
        <v/>
      </c>
      <c r="M2305">
        <f>IF(L2305&gt;N(L2304),L2305,"")</f>
        <v/>
      </c>
      <c r="N2305">
        <f>N(N2304)+IF(AND('💰 BÁO GIÁ'!$C$27&lt;&gt;"",OR(ISNUMBER(SEARCH('💰 BÁO GIÁ'!$C$27,$A2305)),ISNUMBER(SEARCH('💰 BÁO GIÁ'!$C$27,$B2305)))),1,0)</f>
        <v/>
      </c>
      <c r="O2305">
        <f>IF(N2305&gt;N(N2304),N2305,"")</f>
        <v/>
      </c>
    </row>
    <row r="2306">
      <c r="A2306">
        <f>IF('⚙️ SÉC MĂNG'!A262="","",'⚙️ SÉC MĂNG'!A262)</f>
        <v/>
      </c>
      <c r="B2306">
        <f>IF('⚙️ SÉC MĂNG'!A262="","",'⚙️ SÉC MĂNG'!R262)</f>
        <v/>
      </c>
      <c r="C2306">
        <f>IF('⚙️ SÉC MĂNG'!A262="","","Séc măng")</f>
        <v/>
      </c>
      <c r="D2306">
        <f>IF('⚙️ SÉC MĂNG'!A262="","",'⚙️ SÉC MĂNG'!I262)</f>
        <v/>
      </c>
      <c r="E2306" s="37">
        <f>IF('⚙️ SÉC MĂNG'!A262="","",'⚙️ SÉC MĂNG'!J262)</f>
        <v/>
      </c>
      <c r="F2306" s="37">
        <f>IF('⚙️ SÉC MĂNG'!A262="","",'⚙️ SÉC MĂNG'!K262)</f>
        <v/>
      </c>
      <c r="G2306" s="37">
        <f>IF('⚙️ SÉC MĂNG'!A262="","",'⚙️ SÉC MĂNG'!L262)</f>
        <v/>
      </c>
      <c r="H2306" s="37">
        <f>IF('⚙️ SÉC MĂNG'!A262="","",'⚙️ SÉC MĂNG'!M262)</f>
        <v/>
      </c>
      <c r="I2306" s="37">
        <f>IF('⚙️ SÉC MĂNG'!A262="","",'⚙️ SÉC MĂNG'!N262)</f>
        <v/>
      </c>
      <c r="J2306">
        <f>IF('⚙️ SÉC MĂNG'!A262="","",'⚙️ SÉC MĂNG'!D262)</f>
        <v/>
      </c>
      <c r="L2306">
        <f>N(L2305)+IF(AND('🔎 TRA CỨU NHANH'!$C$2&lt;&gt;"",OR(ISNUMBER(SEARCH('🔎 TRA CỨU NHANH'!$C$2,$A2306)),ISNUMBER(SEARCH('🔎 TRA CỨU NHANH'!$C$2,$B2306)))),1,0)</f>
        <v/>
      </c>
      <c r="M2306">
        <f>IF(L2306&gt;N(L2305),L2306,"")</f>
        <v/>
      </c>
      <c r="N2306">
        <f>N(N2305)+IF(AND('💰 BÁO GIÁ'!$C$27&lt;&gt;"",OR(ISNUMBER(SEARCH('💰 BÁO GIÁ'!$C$27,$A2306)),ISNUMBER(SEARCH('💰 BÁO GIÁ'!$C$27,$B2306)))),1,0)</f>
        <v/>
      </c>
      <c r="O2306">
        <f>IF(N2306&gt;N(N2305),N2306,"")</f>
        <v/>
      </c>
    </row>
    <row r="2307">
      <c r="A2307">
        <f>IF('⚙️ SÉC MĂNG'!A263="","",'⚙️ SÉC MĂNG'!A263)</f>
        <v/>
      </c>
      <c r="B2307">
        <f>IF('⚙️ SÉC MĂNG'!A263="","",'⚙️ SÉC MĂNG'!R263)</f>
        <v/>
      </c>
      <c r="C2307">
        <f>IF('⚙️ SÉC MĂNG'!A263="","","Séc măng")</f>
        <v/>
      </c>
      <c r="D2307">
        <f>IF('⚙️ SÉC MĂNG'!A263="","",'⚙️ SÉC MĂNG'!I263)</f>
        <v/>
      </c>
      <c r="E2307" s="37">
        <f>IF('⚙️ SÉC MĂNG'!A263="","",'⚙️ SÉC MĂNG'!J263)</f>
        <v/>
      </c>
      <c r="F2307" s="37">
        <f>IF('⚙️ SÉC MĂNG'!A263="","",'⚙️ SÉC MĂNG'!K263)</f>
        <v/>
      </c>
      <c r="G2307" s="37">
        <f>IF('⚙️ SÉC MĂNG'!A263="","",'⚙️ SÉC MĂNG'!L263)</f>
        <v/>
      </c>
      <c r="H2307" s="37">
        <f>IF('⚙️ SÉC MĂNG'!A263="","",'⚙️ SÉC MĂNG'!M263)</f>
        <v/>
      </c>
      <c r="I2307" s="37">
        <f>IF('⚙️ SÉC MĂNG'!A263="","",'⚙️ SÉC MĂNG'!N263)</f>
        <v/>
      </c>
      <c r="J2307">
        <f>IF('⚙️ SÉC MĂNG'!A263="","",'⚙️ SÉC MĂNG'!D263)</f>
        <v/>
      </c>
      <c r="L2307">
        <f>N(L2306)+IF(AND('🔎 TRA CỨU NHANH'!$C$2&lt;&gt;"",OR(ISNUMBER(SEARCH('🔎 TRA CỨU NHANH'!$C$2,$A2307)),ISNUMBER(SEARCH('🔎 TRA CỨU NHANH'!$C$2,$B2307)))),1,0)</f>
        <v/>
      </c>
      <c r="M2307">
        <f>IF(L2307&gt;N(L2306),L2307,"")</f>
        <v/>
      </c>
      <c r="N2307">
        <f>N(N2306)+IF(AND('💰 BÁO GIÁ'!$C$27&lt;&gt;"",OR(ISNUMBER(SEARCH('💰 BÁO GIÁ'!$C$27,$A2307)),ISNUMBER(SEARCH('💰 BÁO GIÁ'!$C$27,$B2307)))),1,0)</f>
        <v/>
      </c>
      <c r="O2307">
        <f>IF(N2307&gt;N(N2306),N2307,"")</f>
        <v/>
      </c>
    </row>
    <row r="2308">
      <c r="A2308">
        <f>IF('⚙️ SÉC MĂNG'!A264="","",'⚙️ SÉC MĂNG'!A264)</f>
        <v/>
      </c>
      <c r="B2308">
        <f>IF('⚙️ SÉC MĂNG'!A264="","",'⚙️ SÉC MĂNG'!R264)</f>
        <v/>
      </c>
      <c r="C2308">
        <f>IF('⚙️ SÉC MĂNG'!A264="","","Séc măng")</f>
        <v/>
      </c>
      <c r="D2308">
        <f>IF('⚙️ SÉC MĂNG'!A264="","",'⚙️ SÉC MĂNG'!I264)</f>
        <v/>
      </c>
      <c r="E2308" s="37">
        <f>IF('⚙️ SÉC MĂNG'!A264="","",'⚙️ SÉC MĂNG'!J264)</f>
        <v/>
      </c>
      <c r="F2308" s="37">
        <f>IF('⚙️ SÉC MĂNG'!A264="","",'⚙️ SÉC MĂNG'!K264)</f>
        <v/>
      </c>
      <c r="G2308" s="37">
        <f>IF('⚙️ SÉC MĂNG'!A264="","",'⚙️ SÉC MĂNG'!L264)</f>
        <v/>
      </c>
      <c r="H2308" s="37">
        <f>IF('⚙️ SÉC MĂNG'!A264="","",'⚙️ SÉC MĂNG'!M264)</f>
        <v/>
      </c>
      <c r="I2308" s="37">
        <f>IF('⚙️ SÉC MĂNG'!A264="","",'⚙️ SÉC MĂNG'!N264)</f>
        <v/>
      </c>
      <c r="J2308">
        <f>IF('⚙️ SÉC MĂNG'!A264="","",'⚙️ SÉC MĂNG'!D264)</f>
        <v/>
      </c>
      <c r="L2308">
        <f>N(L2307)+IF(AND('🔎 TRA CỨU NHANH'!$C$2&lt;&gt;"",OR(ISNUMBER(SEARCH('🔎 TRA CỨU NHANH'!$C$2,$A2308)),ISNUMBER(SEARCH('🔎 TRA CỨU NHANH'!$C$2,$B2308)))),1,0)</f>
        <v/>
      </c>
      <c r="M2308">
        <f>IF(L2308&gt;N(L2307),L2308,"")</f>
        <v/>
      </c>
      <c r="N2308">
        <f>N(N2307)+IF(AND('💰 BÁO GIÁ'!$C$27&lt;&gt;"",OR(ISNUMBER(SEARCH('💰 BÁO GIÁ'!$C$27,$A2308)),ISNUMBER(SEARCH('💰 BÁO GIÁ'!$C$27,$B2308)))),1,0)</f>
        <v/>
      </c>
      <c r="O2308">
        <f>IF(N2308&gt;N(N2307),N2308,"")</f>
        <v/>
      </c>
    </row>
    <row r="2309">
      <c r="A2309">
        <f>IF('⚙️ SÉC MĂNG'!A265="","",'⚙️ SÉC MĂNG'!A265)</f>
        <v/>
      </c>
      <c r="B2309">
        <f>IF('⚙️ SÉC MĂNG'!A265="","",'⚙️ SÉC MĂNG'!R265)</f>
        <v/>
      </c>
      <c r="C2309">
        <f>IF('⚙️ SÉC MĂNG'!A265="","","Séc măng")</f>
        <v/>
      </c>
      <c r="D2309">
        <f>IF('⚙️ SÉC MĂNG'!A265="","",'⚙️ SÉC MĂNG'!I265)</f>
        <v/>
      </c>
      <c r="E2309" s="37">
        <f>IF('⚙️ SÉC MĂNG'!A265="","",'⚙️ SÉC MĂNG'!J265)</f>
        <v/>
      </c>
      <c r="F2309" s="37">
        <f>IF('⚙️ SÉC MĂNG'!A265="","",'⚙️ SÉC MĂNG'!K265)</f>
        <v/>
      </c>
      <c r="G2309" s="37">
        <f>IF('⚙️ SÉC MĂNG'!A265="","",'⚙️ SÉC MĂNG'!L265)</f>
        <v/>
      </c>
      <c r="H2309" s="37">
        <f>IF('⚙️ SÉC MĂNG'!A265="","",'⚙️ SÉC MĂNG'!M265)</f>
        <v/>
      </c>
      <c r="I2309" s="37">
        <f>IF('⚙️ SÉC MĂNG'!A265="","",'⚙️ SÉC MĂNG'!N265)</f>
        <v/>
      </c>
      <c r="J2309">
        <f>IF('⚙️ SÉC MĂNG'!A265="","",'⚙️ SÉC MĂNG'!D265)</f>
        <v/>
      </c>
      <c r="L2309">
        <f>N(L2308)+IF(AND('🔎 TRA CỨU NHANH'!$C$2&lt;&gt;"",OR(ISNUMBER(SEARCH('🔎 TRA CỨU NHANH'!$C$2,$A2309)),ISNUMBER(SEARCH('🔎 TRA CỨU NHANH'!$C$2,$B2309)))),1,0)</f>
        <v/>
      </c>
      <c r="M2309">
        <f>IF(L2309&gt;N(L2308),L2309,"")</f>
        <v/>
      </c>
      <c r="N2309">
        <f>N(N2308)+IF(AND('💰 BÁO GIÁ'!$C$27&lt;&gt;"",OR(ISNUMBER(SEARCH('💰 BÁO GIÁ'!$C$27,$A2309)),ISNUMBER(SEARCH('💰 BÁO GIÁ'!$C$27,$B2309)))),1,0)</f>
        <v/>
      </c>
      <c r="O2309">
        <f>IF(N2309&gt;N(N2308),N2309,"")</f>
        <v/>
      </c>
    </row>
    <row r="2310">
      <c r="A2310">
        <f>IF('⚙️ SÉC MĂNG'!A266="","",'⚙️ SÉC MĂNG'!A266)</f>
        <v/>
      </c>
      <c r="B2310">
        <f>IF('⚙️ SÉC MĂNG'!A266="","",'⚙️ SÉC MĂNG'!R266)</f>
        <v/>
      </c>
      <c r="C2310">
        <f>IF('⚙️ SÉC MĂNG'!A266="","","Séc măng")</f>
        <v/>
      </c>
      <c r="D2310">
        <f>IF('⚙️ SÉC MĂNG'!A266="","",'⚙️ SÉC MĂNG'!I266)</f>
        <v/>
      </c>
      <c r="E2310" s="37">
        <f>IF('⚙️ SÉC MĂNG'!A266="","",'⚙️ SÉC MĂNG'!J266)</f>
        <v/>
      </c>
      <c r="F2310" s="37">
        <f>IF('⚙️ SÉC MĂNG'!A266="","",'⚙️ SÉC MĂNG'!K266)</f>
        <v/>
      </c>
      <c r="G2310" s="37">
        <f>IF('⚙️ SÉC MĂNG'!A266="","",'⚙️ SÉC MĂNG'!L266)</f>
        <v/>
      </c>
      <c r="H2310" s="37">
        <f>IF('⚙️ SÉC MĂNG'!A266="","",'⚙️ SÉC MĂNG'!M266)</f>
        <v/>
      </c>
      <c r="I2310" s="37">
        <f>IF('⚙️ SÉC MĂNG'!A266="","",'⚙️ SÉC MĂNG'!N266)</f>
        <v/>
      </c>
      <c r="J2310">
        <f>IF('⚙️ SÉC MĂNG'!A266="","",'⚙️ SÉC MĂNG'!D266)</f>
        <v/>
      </c>
      <c r="L2310">
        <f>N(L2309)+IF(AND('🔎 TRA CỨU NHANH'!$C$2&lt;&gt;"",OR(ISNUMBER(SEARCH('🔎 TRA CỨU NHANH'!$C$2,$A2310)),ISNUMBER(SEARCH('🔎 TRA CỨU NHANH'!$C$2,$B2310)))),1,0)</f>
        <v/>
      </c>
      <c r="M2310">
        <f>IF(L2310&gt;N(L2309),L2310,"")</f>
        <v/>
      </c>
      <c r="N2310">
        <f>N(N2309)+IF(AND('💰 BÁO GIÁ'!$C$27&lt;&gt;"",OR(ISNUMBER(SEARCH('💰 BÁO GIÁ'!$C$27,$A2310)),ISNUMBER(SEARCH('💰 BÁO GIÁ'!$C$27,$B2310)))),1,0)</f>
        <v/>
      </c>
      <c r="O2310">
        <f>IF(N2310&gt;N(N2309),N2310,"")</f>
        <v/>
      </c>
    </row>
    <row r="2311">
      <c r="A2311">
        <f>IF('⚙️ SÉC MĂNG'!A267="","",'⚙️ SÉC MĂNG'!A267)</f>
        <v/>
      </c>
      <c r="B2311">
        <f>IF('⚙️ SÉC MĂNG'!A267="","",'⚙️ SÉC MĂNG'!R267)</f>
        <v/>
      </c>
      <c r="C2311">
        <f>IF('⚙️ SÉC MĂNG'!A267="","","Séc măng")</f>
        <v/>
      </c>
      <c r="D2311">
        <f>IF('⚙️ SÉC MĂNG'!A267="","",'⚙️ SÉC MĂNG'!I267)</f>
        <v/>
      </c>
      <c r="E2311" s="37">
        <f>IF('⚙️ SÉC MĂNG'!A267="","",'⚙️ SÉC MĂNG'!J267)</f>
        <v/>
      </c>
      <c r="F2311" s="37">
        <f>IF('⚙️ SÉC MĂNG'!A267="","",'⚙️ SÉC MĂNG'!K267)</f>
        <v/>
      </c>
      <c r="G2311" s="37">
        <f>IF('⚙️ SÉC MĂNG'!A267="","",'⚙️ SÉC MĂNG'!L267)</f>
        <v/>
      </c>
      <c r="H2311" s="37">
        <f>IF('⚙️ SÉC MĂNG'!A267="","",'⚙️ SÉC MĂNG'!M267)</f>
        <v/>
      </c>
      <c r="I2311" s="37">
        <f>IF('⚙️ SÉC MĂNG'!A267="","",'⚙️ SÉC MĂNG'!N267)</f>
        <v/>
      </c>
      <c r="J2311">
        <f>IF('⚙️ SÉC MĂNG'!A267="","",'⚙️ SÉC MĂNG'!D267)</f>
        <v/>
      </c>
      <c r="L2311">
        <f>N(L2310)+IF(AND('🔎 TRA CỨU NHANH'!$C$2&lt;&gt;"",OR(ISNUMBER(SEARCH('🔎 TRA CỨU NHANH'!$C$2,$A2311)),ISNUMBER(SEARCH('🔎 TRA CỨU NHANH'!$C$2,$B2311)))),1,0)</f>
        <v/>
      </c>
      <c r="M2311">
        <f>IF(L2311&gt;N(L2310),L2311,"")</f>
        <v/>
      </c>
      <c r="N2311">
        <f>N(N2310)+IF(AND('💰 BÁO GIÁ'!$C$27&lt;&gt;"",OR(ISNUMBER(SEARCH('💰 BÁO GIÁ'!$C$27,$A2311)),ISNUMBER(SEARCH('💰 BÁO GIÁ'!$C$27,$B2311)))),1,0)</f>
        <v/>
      </c>
      <c r="O2311">
        <f>IF(N2311&gt;N(N2310),N2311,"")</f>
        <v/>
      </c>
    </row>
    <row r="2312">
      <c r="A2312">
        <f>IF('⚙️ SÉC MĂNG'!A268="","",'⚙️ SÉC MĂNG'!A268)</f>
        <v/>
      </c>
      <c r="B2312">
        <f>IF('⚙️ SÉC MĂNG'!A268="","",'⚙️ SÉC MĂNG'!R268)</f>
        <v/>
      </c>
      <c r="C2312">
        <f>IF('⚙️ SÉC MĂNG'!A268="","","Séc măng")</f>
        <v/>
      </c>
      <c r="D2312">
        <f>IF('⚙️ SÉC MĂNG'!A268="","",'⚙️ SÉC MĂNG'!I268)</f>
        <v/>
      </c>
      <c r="E2312" s="37">
        <f>IF('⚙️ SÉC MĂNG'!A268="","",'⚙️ SÉC MĂNG'!J268)</f>
        <v/>
      </c>
      <c r="F2312" s="37">
        <f>IF('⚙️ SÉC MĂNG'!A268="","",'⚙️ SÉC MĂNG'!K268)</f>
        <v/>
      </c>
      <c r="G2312" s="37">
        <f>IF('⚙️ SÉC MĂNG'!A268="","",'⚙️ SÉC MĂNG'!L268)</f>
        <v/>
      </c>
      <c r="H2312" s="37">
        <f>IF('⚙️ SÉC MĂNG'!A268="","",'⚙️ SÉC MĂNG'!M268)</f>
        <v/>
      </c>
      <c r="I2312" s="37">
        <f>IF('⚙️ SÉC MĂNG'!A268="","",'⚙️ SÉC MĂNG'!N268)</f>
        <v/>
      </c>
      <c r="J2312">
        <f>IF('⚙️ SÉC MĂNG'!A268="","",'⚙️ SÉC MĂNG'!D268)</f>
        <v/>
      </c>
      <c r="L2312">
        <f>N(L2311)+IF(AND('🔎 TRA CỨU NHANH'!$C$2&lt;&gt;"",OR(ISNUMBER(SEARCH('🔎 TRA CỨU NHANH'!$C$2,$A2312)),ISNUMBER(SEARCH('🔎 TRA CỨU NHANH'!$C$2,$B2312)))),1,0)</f>
        <v/>
      </c>
      <c r="M2312">
        <f>IF(L2312&gt;N(L2311),L2312,"")</f>
        <v/>
      </c>
      <c r="N2312">
        <f>N(N2311)+IF(AND('💰 BÁO GIÁ'!$C$27&lt;&gt;"",OR(ISNUMBER(SEARCH('💰 BÁO GIÁ'!$C$27,$A2312)),ISNUMBER(SEARCH('💰 BÁO GIÁ'!$C$27,$B2312)))),1,0)</f>
        <v/>
      </c>
      <c r="O2312">
        <f>IF(N2312&gt;N(N2311),N2312,"")</f>
        <v/>
      </c>
    </row>
    <row r="2313">
      <c r="A2313">
        <f>IF('⚙️ SÉC MĂNG'!A269="","",'⚙️ SÉC MĂNG'!A269)</f>
        <v/>
      </c>
      <c r="B2313">
        <f>IF('⚙️ SÉC MĂNG'!A269="","",'⚙️ SÉC MĂNG'!R269)</f>
        <v/>
      </c>
      <c r="C2313">
        <f>IF('⚙️ SÉC MĂNG'!A269="","","Séc măng")</f>
        <v/>
      </c>
      <c r="D2313">
        <f>IF('⚙️ SÉC MĂNG'!A269="","",'⚙️ SÉC MĂNG'!I269)</f>
        <v/>
      </c>
      <c r="E2313" s="37">
        <f>IF('⚙️ SÉC MĂNG'!A269="","",'⚙️ SÉC MĂNG'!J269)</f>
        <v/>
      </c>
      <c r="F2313" s="37">
        <f>IF('⚙️ SÉC MĂNG'!A269="","",'⚙️ SÉC MĂNG'!K269)</f>
        <v/>
      </c>
      <c r="G2313" s="37">
        <f>IF('⚙️ SÉC MĂNG'!A269="","",'⚙️ SÉC MĂNG'!L269)</f>
        <v/>
      </c>
      <c r="H2313" s="37">
        <f>IF('⚙️ SÉC MĂNG'!A269="","",'⚙️ SÉC MĂNG'!M269)</f>
        <v/>
      </c>
      <c r="I2313" s="37">
        <f>IF('⚙️ SÉC MĂNG'!A269="","",'⚙️ SÉC MĂNG'!N269)</f>
        <v/>
      </c>
      <c r="J2313">
        <f>IF('⚙️ SÉC MĂNG'!A269="","",'⚙️ SÉC MĂNG'!D269)</f>
        <v/>
      </c>
      <c r="L2313">
        <f>N(L2312)+IF(AND('🔎 TRA CỨU NHANH'!$C$2&lt;&gt;"",OR(ISNUMBER(SEARCH('🔎 TRA CỨU NHANH'!$C$2,$A2313)),ISNUMBER(SEARCH('🔎 TRA CỨU NHANH'!$C$2,$B2313)))),1,0)</f>
        <v/>
      </c>
      <c r="M2313">
        <f>IF(L2313&gt;N(L2312),L2313,"")</f>
        <v/>
      </c>
      <c r="N2313">
        <f>N(N2312)+IF(AND('💰 BÁO GIÁ'!$C$27&lt;&gt;"",OR(ISNUMBER(SEARCH('💰 BÁO GIÁ'!$C$27,$A2313)),ISNUMBER(SEARCH('💰 BÁO GIÁ'!$C$27,$B2313)))),1,0)</f>
        <v/>
      </c>
      <c r="O2313">
        <f>IF(N2313&gt;N(N2312),N2313,"")</f>
        <v/>
      </c>
    </row>
    <row r="2314">
      <c r="A2314">
        <f>IF('⚙️ SÉC MĂNG'!A270="","",'⚙️ SÉC MĂNG'!A270)</f>
        <v/>
      </c>
      <c r="B2314">
        <f>IF('⚙️ SÉC MĂNG'!A270="","",'⚙️ SÉC MĂNG'!R270)</f>
        <v/>
      </c>
      <c r="C2314">
        <f>IF('⚙️ SÉC MĂNG'!A270="","","Séc măng")</f>
        <v/>
      </c>
      <c r="D2314">
        <f>IF('⚙️ SÉC MĂNG'!A270="","",'⚙️ SÉC MĂNG'!I270)</f>
        <v/>
      </c>
      <c r="E2314" s="37">
        <f>IF('⚙️ SÉC MĂNG'!A270="","",'⚙️ SÉC MĂNG'!J270)</f>
        <v/>
      </c>
      <c r="F2314" s="37">
        <f>IF('⚙️ SÉC MĂNG'!A270="","",'⚙️ SÉC MĂNG'!K270)</f>
        <v/>
      </c>
      <c r="G2314" s="37">
        <f>IF('⚙️ SÉC MĂNG'!A270="","",'⚙️ SÉC MĂNG'!L270)</f>
        <v/>
      </c>
      <c r="H2314" s="37">
        <f>IF('⚙️ SÉC MĂNG'!A270="","",'⚙️ SÉC MĂNG'!M270)</f>
        <v/>
      </c>
      <c r="I2314" s="37">
        <f>IF('⚙️ SÉC MĂNG'!A270="","",'⚙️ SÉC MĂNG'!N270)</f>
        <v/>
      </c>
      <c r="J2314">
        <f>IF('⚙️ SÉC MĂNG'!A270="","",'⚙️ SÉC MĂNG'!D270)</f>
        <v/>
      </c>
      <c r="L2314">
        <f>N(L2313)+IF(AND('🔎 TRA CỨU NHANH'!$C$2&lt;&gt;"",OR(ISNUMBER(SEARCH('🔎 TRA CỨU NHANH'!$C$2,$A2314)),ISNUMBER(SEARCH('🔎 TRA CỨU NHANH'!$C$2,$B2314)))),1,0)</f>
        <v/>
      </c>
      <c r="M2314">
        <f>IF(L2314&gt;N(L2313),L2314,"")</f>
        <v/>
      </c>
      <c r="N2314">
        <f>N(N2313)+IF(AND('💰 BÁO GIÁ'!$C$27&lt;&gt;"",OR(ISNUMBER(SEARCH('💰 BÁO GIÁ'!$C$27,$A2314)),ISNUMBER(SEARCH('💰 BÁO GIÁ'!$C$27,$B2314)))),1,0)</f>
        <v/>
      </c>
      <c r="O2314">
        <f>IF(N2314&gt;N(N2313),N2314,"")</f>
        <v/>
      </c>
    </row>
    <row r="2315">
      <c r="A2315">
        <f>IF('⚙️ SÉC MĂNG'!A271="","",'⚙️ SÉC MĂNG'!A271)</f>
        <v/>
      </c>
      <c r="B2315">
        <f>IF('⚙️ SÉC MĂNG'!A271="","",'⚙️ SÉC MĂNG'!R271)</f>
        <v/>
      </c>
      <c r="C2315">
        <f>IF('⚙️ SÉC MĂNG'!A271="","","Séc măng")</f>
        <v/>
      </c>
      <c r="D2315">
        <f>IF('⚙️ SÉC MĂNG'!A271="","",'⚙️ SÉC MĂNG'!I271)</f>
        <v/>
      </c>
      <c r="E2315" s="37">
        <f>IF('⚙️ SÉC MĂNG'!A271="","",'⚙️ SÉC MĂNG'!J271)</f>
        <v/>
      </c>
      <c r="F2315" s="37">
        <f>IF('⚙️ SÉC MĂNG'!A271="","",'⚙️ SÉC MĂNG'!K271)</f>
        <v/>
      </c>
      <c r="G2315" s="37">
        <f>IF('⚙️ SÉC MĂNG'!A271="","",'⚙️ SÉC MĂNG'!L271)</f>
        <v/>
      </c>
      <c r="H2315" s="37">
        <f>IF('⚙️ SÉC MĂNG'!A271="","",'⚙️ SÉC MĂNG'!M271)</f>
        <v/>
      </c>
      <c r="I2315" s="37">
        <f>IF('⚙️ SÉC MĂNG'!A271="","",'⚙️ SÉC MĂNG'!N271)</f>
        <v/>
      </c>
      <c r="J2315">
        <f>IF('⚙️ SÉC MĂNG'!A271="","",'⚙️ SÉC MĂNG'!D271)</f>
        <v/>
      </c>
      <c r="L2315">
        <f>N(L2314)+IF(AND('🔎 TRA CỨU NHANH'!$C$2&lt;&gt;"",OR(ISNUMBER(SEARCH('🔎 TRA CỨU NHANH'!$C$2,$A2315)),ISNUMBER(SEARCH('🔎 TRA CỨU NHANH'!$C$2,$B2315)))),1,0)</f>
        <v/>
      </c>
      <c r="M2315">
        <f>IF(L2315&gt;N(L2314),L2315,"")</f>
        <v/>
      </c>
      <c r="N2315">
        <f>N(N2314)+IF(AND('💰 BÁO GIÁ'!$C$27&lt;&gt;"",OR(ISNUMBER(SEARCH('💰 BÁO GIÁ'!$C$27,$A2315)),ISNUMBER(SEARCH('💰 BÁO GIÁ'!$C$27,$B2315)))),1,0)</f>
        <v/>
      </c>
      <c r="O2315">
        <f>IF(N2315&gt;N(N2314),N2315,"")</f>
        <v/>
      </c>
    </row>
    <row r="2316">
      <c r="A2316">
        <f>IF('⚙️ SÉC MĂNG'!A272="","",'⚙️ SÉC MĂNG'!A272)</f>
        <v/>
      </c>
      <c r="B2316">
        <f>IF('⚙️ SÉC MĂNG'!A272="","",'⚙️ SÉC MĂNG'!R272)</f>
        <v/>
      </c>
      <c r="C2316">
        <f>IF('⚙️ SÉC MĂNG'!A272="","","Séc măng")</f>
        <v/>
      </c>
      <c r="D2316">
        <f>IF('⚙️ SÉC MĂNG'!A272="","",'⚙️ SÉC MĂNG'!I272)</f>
        <v/>
      </c>
      <c r="E2316" s="37">
        <f>IF('⚙️ SÉC MĂNG'!A272="","",'⚙️ SÉC MĂNG'!J272)</f>
        <v/>
      </c>
      <c r="F2316" s="37">
        <f>IF('⚙️ SÉC MĂNG'!A272="","",'⚙️ SÉC MĂNG'!K272)</f>
        <v/>
      </c>
      <c r="G2316" s="37">
        <f>IF('⚙️ SÉC MĂNG'!A272="","",'⚙️ SÉC MĂNG'!L272)</f>
        <v/>
      </c>
      <c r="H2316" s="37">
        <f>IF('⚙️ SÉC MĂNG'!A272="","",'⚙️ SÉC MĂNG'!M272)</f>
        <v/>
      </c>
      <c r="I2316" s="37">
        <f>IF('⚙️ SÉC MĂNG'!A272="","",'⚙️ SÉC MĂNG'!N272)</f>
        <v/>
      </c>
      <c r="J2316">
        <f>IF('⚙️ SÉC MĂNG'!A272="","",'⚙️ SÉC MĂNG'!D272)</f>
        <v/>
      </c>
      <c r="L2316">
        <f>N(L2315)+IF(AND('🔎 TRA CỨU NHANH'!$C$2&lt;&gt;"",OR(ISNUMBER(SEARCH('🔎 TRA CỨU NHANH'!$C$2,$A2316)),ISNUMBER(SEARCH('🔎 TRA CỨU NHANH'!$C$2,$B2316)))),1,0)</f>
        <v/>
      </c>
      <c r="M2316">
        <f>IF(L2316&gt;N(L2315),L2316,"")</f>
        <v/>
      </c>
      <c r="N2316">
        <f>N(N2315)+IF(AND('💰 BÁO GIÁ'!$C$27&lt;&gt;"",OR(ISNUMBER(SEARCH('💰 BÁO GIÁ'!$C$27,$A2316)),ISNUMBER(SEARCH('💰 BÁO GIÁ'!$C$27,$B2316)))),1,0)</f>
        <v/>
      </c>
      <c r="O2316">
        <f>IF(N2316&gt;N(N2315),N2316,"")</f>
        <v/>
      </c>
    </row>
    <row r="2317">
      <c r="A2317">
        <f>IF('⚙️ SÉC MĂNG'!A273="","",'⚙️ SÉC MĂNG'!A273)</f>
        <v/>
      </c>
      <c r="B2317">
        <f>IF('⚙️ SÉC MĂNG'!A273="","",'⚙️ SÉC MĂNG'!R273)</f>
        <v/>
      </c>
      <c r="C2317">
        <f>IF('⚙️ SÉC MĂNG'!A273="","","Séc măng")</f>
        <v/>
      </c>
      <c r="D2317">
        <f>IF('⚙️ SÉC MĂNG'!A273="","",'⚙️ SÉC MĂNG'!I273)</f>
        <v/>
      </c>
      <c r="E2317" s="37">
        <f>IF('⚙️ SÉC MĂNG'!A273="","",'⚙️ SÉC MĂNG'!J273)</f>
        <v/>
      </c>
      <c r="F2317" s="37">
        <f>IF('⚙️ SÉC MĂNG'!A273="","",'⚙️ SÉC MĂNG'!K273)</f>
        <v/>
      </c>
      <c r="G2317" s="37">
        <f>IF('⚙️ SÉC MĂNG'!A273="","",'⚙️ SÉC MĂNG'!L273)</f>
        <v/>
      </c>
      <c r="H2317" s="37">
        <f>IF('⚙️ SÉC MĂNG'!A273="","",'⚙️ SÉC MĂNG'!M273)</f>
        <v/>
      </c>
      <c r="I2317" s="37">
        <f>IF('⚙️ SÉC MĂNG'!A273="","",'⚙️ SÉC MĂNG'!N273)</f>
        <v/>
      </c>
      <c r="J2317">
        <f>IF('⚙️ SÉC MĂNG'!A273="","",'⚙️ SÉC MĂNG'!D273)</f>
        <v/>
      </c>
      <c r="L2317">
        <f>N(L2316)+IF(AND('🔎 TRA CỨU NHANH'!$C$2&lt;&gt;"",OR(ISNUMBER(SEARCH('🔎 TRA CỨU NHANH'!$C$2,$A2317)),ISNUMBER(SEARCH('🔎 TRA CỨU NHANH'!$C$2,$B2317)))),1,0)</f>
        <v/>
      </c>
      <c r="M2317">
        <f>IF(L2317&gt;N(L2316),L2317,"")</f>
        <v/>
      </c>
      <c r="N2317">
        <f>N(N2316)+IF(AND('💰 BÁO GIÁ'!$C$27&lt;&gt;"",OR(ISNUMBER(SEARCH('💰 BÁO GIÁ'!$C$27,$A2317)),ISNUMBER(SEARCH('💰 BÁO GIÁ'!$C$27,$B2317)))),1,0)</f>
        <v/>
      </c>
      <c r="O2317">
        <f>IF(N2317&gt;N(N2316),N2317,"")</f>
        <v/>
      </c>
    </row>
    <row r="2318">
      <c r="A2318">
        <f>IF('⚙️ SÉC MĂNG'!A274="","",'⚙️ SÉC MĂNG'!A274)</f>
        <v/>
      </c>
      <c r="B2318">
        <f>IF('⚙️ SÉC MĂNG'!A274="","",'⚙️ SÉC MĂNG'!R274)</f>
        <v/>
      </c>
      <c r="C2318">
        <f>IF('⚙️ SÉC MĂNG'!A274="","","Séc măng")</f>
        <v/>
      </c>
      <c r="D2318">
        <f>IF('⚙️ SÉC MĂNG'!A274="","",'⚙️ SÉC MĂNG'!I274)</f>
        <v/>
      </c>
      <c r="E2318" s="37">
        <f>IF('⚙️ SÉC MĂNG'!A274="","",'⚙️ SÉC MĂNG'!J274)</f>
        <v/>
      </c>
      <c r="F2318" s="37">
        <f>IF('⚙️ SÉC MĂNG'!A274="","",'⚙️ SÉC MĂNG'!K274)</f>
        <v/>
      </c>
      <c r="G2318" s="37">
        <f>IF('⚙️ SÉC MĂNG'!A274="","",'⚙️ SÉC MĂNG'!L274)</f>
        <v/>
      </c>
      <c r="H2318" s="37">
        <f>IF('⚙️ SÉC MĂNG'!A274="","",'⚙️ SÉC MĂNG'!M274)</f>
        <v/>
      </c>
      <c r="I2318" s="37">
        <f>IF('⚙️ SÉC MĂNG'!A274="","",'⚙️ SÉC MĂNG'!N274)</f>
        <v/>
      </c>
      <c r="J2318">
        <f>IF('⚙️ SÉC MĂNG'!A274="","",'⚙️ SÉC MĂNG'!D274)</f>
        <v/>
      </c>
      <c r="L2318">
        <f>N(L2317)+IF(AND('🔎 TRA CỨU NHANH'!$C$2&lt;&gt;"",OR(ISNUMBER(SEARCH('🔎 TRA CỨU NHANH'!$C$2,$A2318)),ISNUMBER(SEARCH('🔎 TRA CỨU NHANH'!$C$2,$B2318)))),1,0)</f>
        <v/>
      </c>
      <c r="M2318">
        <f>IF(L2318&gt;N(L2317),L2318,"")</f>
        <v/>
      </c>
      <c r="N2318">
        <f>N(N2317)+IF(AND('💰 BÁO GIÁ'!$C$27&lt;&gt;"",OR(ISNUMBER(SEARCH('💰 BÁO GIÁ'!$C$27,$A2318)),ISNUMBER(SEARCH('💰 BÁO GIÁ'!$C$27,$B2318)))),1,0)</f>
        <v/>
      </c>
      <c r="O2318">
        <f>IF(N2318&gt;N(N2317),N2318,"")</f>
        <v/>
      </c>
    </row>
    <row r="2319">
      <c r="A2319">
        <f>IF('⚙️ SÉC MĂNG'!A275="","",'⚙️ SÉC MĂNG'!A275)</f>
        <v/>
      </c>
      <c r="B2319">
        <f>IF('⚙️ SÉC MĂNG'!A275="","",'⚙️ SÉC MĂNG'!R275)</f>
        <v/>
      </c>
      <c r="C2319">
        <f>IF('⚙️ SÉC MĂNG'!A275="","","Séc măng")</f>
        <v/>
      </c>
      <c r="D2319">
        <f>IF('⚙️ SÉC MĂNG'!A275="","",'⚙️ SÉC MĂNG'!I275)</f>
        <v/>
      </c>
      <c r="E2319" s="37">
        <f>IF('⚙️ SÉC MĂNG'!A275="","",'⚙️ SÉC MĂNG'!J275)</f>
        <v/>
      </c>
      <c r="F2319" s="37">
        <f>IF('⚙️ SÉC MĂNG'!A275="","",'⚙️ SÉC MĂNG'!K275)</f>
        <v/>
      </c>
      <c r="G2319" s="37">
        <f>IF('⚙️ SÉC MĂNG'!A275="","",'⚙️ SÉC MĂNG'!L275)</f>
        <v/>
      </c>
      <c r="H2319" s="37">
        <f>IF('⚙️ SÉC MĂNG'!A275="","",'⚙️ SÉC MĂNG'!M275)</f>
        <v/>
      </c>
      <c r="I2319" s="37">
        <f>IF('⚙️ SÉC MĂNG'!A275="","",'⚙️ SÉC MĂNG'!N275)</f>
        <v/>
      </c>
      <c r="J2319">
        <f>IF('⚙️ SÉC MĂNG'!A275="","",'⚙️ SÉC MĂNG'!D275)</f>
        <v/>
      </c>
      <c r="L2319">
        <f>N(L2318)+IF(AND('🔎 TRA CỨU NHANH'!$C$2&lt;&gt;"",OR(ISNUMBER(SEARCH('🔎 TRA CỨU NHANH'!$C$2,$A2319)),ISNUMBER(SEARCH('🔎 TRA CỨU NHANH'!$C$2,$B2319)))),1,0)</f>
        <v/>
      </c>
      <c r="M2319">
        <f>IF(L2319&gt;N(L2318),L2319,"")</f>
        <v/>
      </c>
      <c r="N2319">
        <f>N(N2318)+IF(AND('💰 BÁO GIÁ'!$C$27&lt;&gt;"",OR(ISNUMBER(SEARCH('💰 BÁO GIÁ'!$C$27,$A2319)),ISNUMBER(SEARCH('💰 BÁO GIÁ'!$C$27,$B2319)))),1,0)</f>
        <v/>
      </c>
      <c r="O2319">
        <f>IF(N2319&gt;N(N2318),N2319,"")</f>
        <v/>
      </c>
    </row>
    <row r="2320">
      <c r="A2320">
        <f>IF('⚙️ SÉC MĂNG'!A276="","",'⚙️ SÉC MĂNG'!A276)</f>
        <v/>
      </c>
      <c r="B2320">
        <f>IF('⚙️ SÉC MĂNG'!A276="","",'⚙️ SÉC MĂNG'!R276)</f>
        <v/>
      </c>
      <c r="C2320">
        <f>IF('⚙️ SÉC MĂNG'!A276="","","Séc măng")</f>
        <v/>
      </c>
      <c r="D2320">
        <f>IF('⚙️ SÉC MĂNG'!A276="","",'⚙️ SÉC MĂNG'!I276)</f>
        <v/>
      </c>
      <c r="E2320" s="37">
        <f>IF('⚙️ SÉC MĂNG'!A276="","",'⚙️ SÉC MĂNG'!J276)</f>
        <v/>
      </c>
      <c r="F2320" s="37">
        <f>IF('⚙️ SÉC MĂNG'!A276="","",'⚙️ SÉC MĂNG'!K276)</f>
        <v/>
      </c>
      <c r="G2320" s="37">
        <f>IF('⚙️ SÉC MĂNG'!A276="","",'⚙️ SÉC MĂNG'!L276)</f>
        <v/>
      </c>
      <c r="H2320" s="37">
        <f>IF('⚙️ SÉC MĂNG'!A276="","",'⚙️ SÉC MĂNG'!M276)</f>
        <v/>
      </c>
      <c r="I2320" s="37">
        <f>IF('⚙️ SÉC MĂNG'!A276="","",'⚙️ SÉC MĂNG'!N276)</f>
        <v/>
      </c>
      <c r="J2320">
        <f>IF('⚙️ SÉC MĂNG'!A276="","",'⚙️ SÉC MĂNG'!D276)</f>
        <v/>
      </c>
      <c r="L2320">
        <f>N(L2319)+IF(AND('🔎 TRA CỨU NHANH'!$C$2&lt;&gt;"",OR(ISNUMBER(SEARCH('🔎 TRA CỨU NHANH'!$C$2,$A2320)),ISNUMBER(SEARCH('🔎 TRA CỨU NHANH'!$C$2,$B2320)))),1,0)</f>
        <v/>
      </c>
      <c r="M2320">
        <f>IF(L2320&gt;N(L2319),L2320,"")</f>
        <v/>
      </c>
      <c r="N2320">
        <f>N(N2319)+IF(AND('💰 BÁO GIÁ'!$C$27&lt;&gt;"",OR(ISNUMBER(SEARCH('💰 BÁO GIÁ'!$C$27,$A2320)),ISNUMBER(SEARCH('💰 BÁO GIÁ'!$C$27,$B2320)))),1,0)</f>
        <v/>
      </c>
      <c r="O2320">
        <f>IF(N2320&gt;N(N2319),N2320,"")</f>
        <v/>
      </c>
    </row>
    <row r="2321">
      <c r="A2321">
        <f>IF('⚙️ SÉC MĂNG'!A277="","",'⚙️ SÉC MĂNG'!A277)</f>
        <v/>
      </c>
      <c r="B2321">
        <f>IF('⚙️ SÉC MĂNG'!A277="","",'⚙️ SÉC MĂNG'!R277)</f>
        <v/>
      </c>
      <c r="C2321">
        <f>IF('⚙️ SÉC MĂNG'!A277="","","Séc măng")</f>
        <v/>
      </c>
      <c r="D2321">
        <f>IF('⚙️ SÉC MĂNG'!A277="","",'⚙️ SÉC MĂNG'!I277)</f>
        <v/>
      </c>
      <c r="E2321">
        <f>IF('⚙️ SÉC MĂNG'!A277="","",'⚙️ SÉC MĂNG'!J277)</f>
        <v/>
      </c>
      <c r="F2321" s="37">
        <f>IF('⚙️ SÉC MĂNG'!A277="","",'⚙️ SÉC MĂNG'!K277)</f>
        <v/>
      </c>
      <c r="G2321" s="37">
        <f>IF('⚙️ SÉC MĂNG'!A277="","",'⚙️ SÉC MĂNG'!L277)</f>
        <v/>
      </c>
      <c r="H2321" s="37">
        <f>IF('⚙️ SÉC MĂNG'!A277="","",'⚙️ SÉC MĂNG'!M277)</f>
        <v/>
      </c>
      <c r="I2321">
        <f>IF('⚙️ SÉC MĂNG'!A277="","",'⚙️ SÉC MĂNG'!N277)</f>
        <v/>
      </c>
      <c r="J2321">
        <f>IF('⚙️ SÉC MĂNG'!A277="","",'⚙️ SÉC MĂNG'!D277)</f>
        <v/>
      </c>
      <c r="L2321">
        <f>N(L2320)+IF(AND('🔎 TRA CỨU NHANH'!$C$2&lt;&gt;"",OR(ISNUMBER(SEARCH('🔎 TRA CỨU NHANH'!$C$2,$A2321)),ISNUMBER(SEARCH('🔎 TRA CỨU NHANH'!$C$2,$B2321)))),1,0)</f>
        <v/>
      </c>
      <c r="M2321">
        <f>IF(L2321&gt;N(L2320),L2321,"")</f>
        <v/>
      </c>
      <c r="N2321">
        <f>N(N2320)+IF(AND('💰 BÁO GIÁ'!$C$27&lt;&gt;"",OR(ISNUMBER(SEARCH('💰 BÁO GIÁ'!$C$27,$A2321)),ISNUMBER(SEARCH('💰 BÁO GIÁ'!$C$27,$B2321)))),1,0)</f>
        <v/>
      </c>
      <c r="O2321">
        <f>IF(N2321&gt;N(N2320),N2321,"")</f>
        <v/>
      </c>
    </row>
    <row r="2322">
      <c r="A2322">
        <f>IF('⚙️ SÉC MĂNG'!A278="","",'⚙️ SÉC MĂNG'!A278)</f>
        <v/>
      </c>
      <c r="B2322">
        <f>IF('⚙️ SÉC MĂNG'!A278="","",'⚙️ SÉC MĂNG'!R278)</f>
        <v/>
      </c>
      <c r="C2322">
        <f>IF('⚙️ SÉC MĂNG'!A278="","","Séc măng")</f>
        <v/>
      </c>
      <c r="D2322">
        <f>IF('⚙️ SÉC MĂNG'!A278="","",'⚙️ SÉC MĂNG'!I278)</f>
        <v/>
      </c>
      <c r="E2322" s="37">
        <f>IF('⚙️ SÉC MĂNG'!A278="","",'⚙️ SÉC MĂNG'!J278)</f>
        <v/>
      </c>
      <c r="F2322" s="37">
        <f>IF('⚙️ SÉC MĂNG'!A278="","",'⚙️ SÉC MĂNG'!K278)</f>
        <v/>
      </c>
      <c r="G2322" s="37">
        <f>IF('⚙️ SÉC MĂNG'!A278="","",'⚙️ SÉC MĂNG'!L278)</f>
        <v/>
      </c>
      <c r="H2322" s="37">
        <f>IF('⚙️ SÉC MĂNG'!A278="","",'⚙️ SÉC MĂNG'!M278)</f>
        <v/>
      </c>
      <c r="I2322" s="37">
        <f>IF('⚙️ SÉC MĂNG'!A278="","",'⚙️ SÉC MĂNG'!N278)</f>
        <v/>
      </c>
      <c r="J2322">
        <f>IF('⚙️ SÉC MĂNG'!A278="","",'⚙️ SÉC MĂNG'!D278)</f>
        <v/>
      </c>
      <c r="L2322">
        <f>N(L2321)+IF(AND('🔎 TRA CỨU NHANH'!$C$2&lt;&gt;"",OR(ISNUMBER(SEARCH('🔎 TRA CỨU NHANH'!$C$2,$A2322)),ISNUMBER(SEARCH('🔎 TRA CỨU NHANH'!$C$2,$B2322)))),1,0)</f>
        <v/>
      </c>
      <c r="M2322">
        <f>IF(L2322&gt;N(L2321),L2322,"")</f>
        <v/>
      </c>
      <c r="N2322">
        <f>N(N2321)+IF(AND('💰 BÁO GIÁ'!$C$27&lt;&gt;"",OR(ISNUMBER(SEARCH('💰 BÁO GIÁ'!$C$27,$A2322)),ISNUMBER(SEARCH('💰 BÁO GIÁ'!$C$27,$B2322)))),1,0)</f>
        <v/>
      </c>
      <c r="O2322">
        <f>IF(N2322&gt;N(N2321),N2322,"")</f>
        <v/>
      </c>
    </row>
    <row r="2323">
      <c r="A2323">
        <f>IF('⚙️ SÉC MĂNG'!A279="","",'⚙️ SÉC MĂNG'!A279)</f>
        <v/>
      </c>
      <c r="B2323">
        <f>IF('⚙️ SÉC MĂNG'!A279="","",'⚙️ SÉC MĂNG'!R279)</f>
        <v/>
      </c>
      <c r="C2323">
        <f>IF('⚙️ SÉC MĂNG'!A279="","","Séc măng")</f>
        <v/>
      </c>
      <c r="D2323">
        <f>IF('⚙️ SÉC MĂNG'!A279="","",'⚙️ SÉC MĂNG'!I279)</f>
        <v/>
      </c>
      <c r="E2323" s="37">
        <f>IF('⚙️ SÉC MĂNG'!A279="","",'⚙️ SÉC MĂNG'!J279)</f>
        <v/>
      </c>
      <c r="F2323" s="37">
        <f>IF('⚙️ SÉC MĂNG'!A279="","",'⚙️ SÉC MĂNG'!K279)</f>
        <v/>
      </c>
      <c r="G2323" s="37">
        <f>IF('⚙️ SÉC MĂNG'!A279="","",'⚙️ SÉC MĂNG'!L279)</f>
        <v/>
      </c>
      <c r="H2323" s="37">
        <f>IF('⚙️ SÉC MĂNG'!A279="","",'⚙️ SÉC MĂNG'!M279)</f>
        <v/>
      </c>
      <c r="I2323" s="37">
        <f>IF('⚙️ SÉC MĂNG'!A279="","",'⚙️ SÉC MĂNG'!N279)</f>
        <v/>
      </c>
      <c r="J2323">
        <f>IF('⚙️ SÉC MĂNG'!A279="","",'⚙️ SÉC MĂNG'!D279)</f>
        <v/>
      </c>
      <c r="L2323">
        <f>N(L2322)+IF(AND('🔎 TRA CỨU NHANH'!$C$2&lt;&gt;"",OR(ISNUMBER(SEARCH('🔎 TRA CỨU NHANH'!$C$2,$A2323)),ISNUMBER(SEARCH('🔎 TRA CỨU NHANH'!$C$2,$B2323)))),1,0)</f>
        <v/>
      </c>
      <c r="M2323">
        <f>IF(L2323&gt;N(L2322),L2323,"")</f>
        <v/>
      </c>
      <c r="N2323">
        <f>N(N2322)+IF(AND('💰 BÁO GIÁ'!$C$27&lt;&gt;"",OR(ISNUMBER(SEARCH('💰 BÁO GIÁ'!$C$27,$A2323)),ISNUMBER(SEARCH('💰 BÁO GIÁ'!$C$27,$B2323)))),1,0)</f>
        <v/>
      </c>
      <c r="O2323">
        <f>IF(N2323&gt;N(N2322),N2323,"")</f>
        <v/>
      </c>
    </row>
    <row r="2324">
      <c r="A2324">
        <f>IF('⚙️ SÉC MĂNG'!A280="","",'⚙️ SÉC MĂNG'!A280)</f>
        <v/>
      </c>
      <c r="B2324">
        <f>IF('⚙️ SÉC MĂNG'!A280="","",'⚙️ SÉC MĂNG'!R280)</f>
        <v/>
      </c>
      <c r="C2324">
        <f>IF('⚙️ SÉC MĂNG'!A280="","","Séc măng")</f>
        <v/>
      </c>
      <c r="D2324">
        <f>IF('⚙️ SÉC MĂNG'!A280="","",'⚙️ SÉC MĂNG'!I280)</f>
        <v/>
      </c>
      <c r="E2324" s="37">
        <f>IF('⚙️ SÉC MĂNG'!A280="","",'⚙️ SÉC MĂNG'!J280)</f>
        <v/>
      </c>
      <c r="F2324" s="37">
        <f>IF('⚙️ SÉC MĂNG'!A280="","",'⚙️ SÉC MĂNG'!K280)</f>
        <v/>
      </c>
      <c r="G2324" s="37">
        <f>IF('⚙️ SÉC MĂNG'!A280="","",'⚙️ SÉC MĂNG'!L280)</f>
        <v/>
      </c>
      <c r="H2324" s="37">
        <f>IF('⚙️ SÉC MĂNG'!A280="","",'⚙️ SÉC MĂNG'!M280)</f>
        <v/>
      </c>
      <c r="I2324" s="37">
        <f>IF('⚙️ SÉC MĂNG'!A280="","",'⚙️ SÉC MĂNG'!N280)</f>
        <v/>
      </c>
      <c r="J2324">
        <f>IF('⚙️ SÉC MĂNG'!A280="","",'⚙️ SÉC MĂNG'!D280)</f>
        <v/>
      </c>
      <c r="L2324">
        <f>N(L2323)+IF(AND('🔎 TRA CỨU NHANH'!$C$2&lt;&gt;"",OR(ISNUMBER(SEARCH('🔎 TRA CỨU NHANH'!$C$2,$A2324)),ISNUMBER(SEARCH('🔎 TRA CỨU NHANH'!$C$2,$B2324)))),1,0)</f>
        <v/>
      </c>
      <c r="M2324">
        <f>IF(L2324&gt;N(L2323),L2324,"")</f>
        <v/>
      </c>
      <c r="N2324">
        <f>N(N2323)+IF(AND('💰 BÁO GIÁ'!$C$27&lt;&gt;"",OR(ISNUMBER(SEARCH('💰 BÁO GIÁ'!$C$27,$A2324)),ISNUMBER(SEARCH('💰 BÁO GIÁ'!$C$27,$B2324)))),1,0)</f>
        <v/>
      </c>
      <c r="O2324">
        <f>IF(N2324&gt;N(N2323),N2324,"")</f>
        <v/>
      </c>
    </row>
    <row r="2325">
      <c r="A2325">
        <f>IF('⚙️ SÉC MĂNG'!A281="","",'⚙️ SÉC MĂNG'!A281)</f>
        <v/>
      </c>
      <c r="B2325">
        <f>IF('⚙️ SÉC MĂNG'!A281="","",'⚙️ SÉC MĂNG'!R281)</f>
        <v/>
      </c>
      <c r="C2325">
        <f>IF('⚙️ SÉC MĂNG'!A281="","","Séc măng")</f>
        <v/>
      </c>
      <c r="D2325">
        <f>IF('⚙️ SÉC MĂNG'!A281="","",'⚙️ SÉC MĂNG'!I281)</f>
        <v/>
      </c>
      <c r="E2325" s="37">
        <f>IF('⚙️ SÉC MĂNG'!A281="","",'⚙️ SÉC MĂNG'!J281)</f>
        <v/>
      </c>
      <c r="F2325" s="37">
        <f>IF('⚙️ SÉC MĂNG'!A281="","",'⚙️ SÉC MĂNG'!K281)</f>
        <v/>
      </c>
      <c r="G2325" s="37">
        <f>IF('⚙️ SÉC MĂNG'!A281="","",'⚙️ SÉC MĂNG'!L281)</f>
        <v/>
      </c>
      <c r="H2325" s="37">
        <f>IF('⚙️ SÉC MĂNG'!A281="","",'⚙️ SÉC MĂNG'!M281)</f>
        <v/>
      </c>
      <c r="I2325" s="37">
        <f>IF('⚙️ SÉC MĂNG'!A281="","",'⚙️ SÉC MĂNG'!N281)</f>
        <v/>
      </c>
      <c r="J2325">
        <f>IF('⚙️ SÉC MĂNG'!A281="","",'⚙️ SÉC MĂNG'!D281)</f>
        <v/>
      </c>
      <c r="L2325">
        <f>N(L2324)+IF(AND('🔎 TRA CỨU NHANH'!$C$2&lt;&gt;"",OR(ISNUMBER(SEARCH('🔎 TRA CỨU NHANH'!$C$2,$A2325)),ISNUMBER(SEARCH('🔎 TRA CỨU NHANH'!$C$2,$B2325)))),1,0)</f>
        <v/>
      </c>
      <c r="M2325">
        <f>IF(L2325&gt;N(L2324),L2325,"")</f>
        <v/>
      </c>
      <c r="N2325">
        <f>N(N2324)+IF(AND('💰 BÁO GIÁ'!$C$27&lt;&gt;"",OR(ISNUMBER(SEARCH('💰 BÁO GIÁ'!$C$27,$A2325)),ISNUMBER(SEARCH('💰 BÁO GIÁ'!$C$27,$B2325)))),1,0)</f>
        <v/>
      </c>
      <c r="O2325">
        <f>IF(N2325&gt;N(N2324),N2325,"")</f>
        <v/>
      </c>
    </row>
    <row r="2326">
      <c r="A2326">
        <f>IF('⚙️ SÉC MĂNG'!A282="","",'⚙️ SÉC MĂNG'!A282)</f>
        <v/>
      </c>
      <c r="B2326">
        <f>IF('⚙️ SÉC MĂNG'!A282="","",'⚙️ SÉC MĂNG'!R282)</f>
        <v/>
      </c>
      <c r="C2326">
        <f>IF('⚙️ SÉC MĂNG'!A282="","","Séc măng")</f>
        <v/>
      </c>
      <c r="D2326">
        <f>IF('⚙️ SÉC MĂNG'!A282="","",'⚙️ SÉC MĂNG'!I282)</f>
        <v/>
      </c>
      <c r="E2326" s="37">
        <f>IF('⚙️ SÉC MĂNG'!A282="","",'⚙️ SÉC MĂNG'!J282)</f>
        <v/>
      </c>
      <c r="F2326" s="37">
        <f>IF('⚙️ SÉC MĂNG'!A282="","",'⚙️ SÉC MĂNG'!K282)</f>
        <v/>
      </c>
      <c r="G2326" s="37">
        <f>IF('⚙️ SÉC MĂNG'!A282="","",'⚙️ SÉC MĂNG'!L282)</f>
        <v/>
      </c>
      <c r="H2326" s="37">
        <f>IF('⚙️ SÉC MĂNG'!A282="","",'⚙️ SÉC MĂNG'!M282)</f>
        <v/>
      </c>
      <c r="I2326" s="37">
        <f>IF('⚙️ SÉC MĂNG'!A282="","",'⚙️ SÉC MĂNG'!N282)</f>
        <v/>
      </c>
      <c r="J2326">
        <f>IF('⚙️ SÉC MĂNG'!A282="","",'⚙️ SÉC MĂNG'!D282)</f>
        <v/>
      </c>
      <c r="L2326">
        <f>N(L2325)+IF(AND('🔎 TRA CỨU NHANH'!$C$2&lt;&gt;"",OR(ISNUMBER(SEARCH('🔎 TRA CỨU NHANH'!$C$2,$A2326)),ISNUMBER(SEARCH('🔎 TRA CỨU NHANH'!$C$2,$B2326)))),1,0)</f>
        <v/>
      </c>
      <c r="M2326">
        <f>IF(L2326&gt;N(L2325),L2326,"")</f>
        <v/>
      </c>
      <c r="N2326">
        <f>N(N2325)+IF(AND('💰 BÁO GIÁ'!$C$27&lt;&gt;"",OR(ISNUMBER(SEARCH('💰 BÁO GIÁ'!$C$27,$A2326)),ISNUMBER(SEARCH('💰 BÁO GIÁ'!$C$27,$B2326)))),1,0)</f>
        <v/>
      </c>
      <c r="O2326">
        <f>IF(N2326&gt;N(N2325),N2326,"")</f>
        <v/>
      </c>
    </row>
    <row r="2327">
      <c r="A2327">
        <f>IF('⚙️ SÉC MĂNG'!A283="","",'⚙️ SÉC MĂNG'!A283)</f>
        <v/>
      </c>
      <c r="B2327">
        <f>IF('⚙️ SÉC MĂNG'!A283="","",'⚙️ SÉC MĂNG'!R283)</f>
        <v/>
      </c>
      <c r="C2327">
        <f>IF('⚙️ SÉC MĂNG'!A283="","","Séc măng")</f>
        <v/>
      </c>
      <c r="D2327">
        <f>IF('⚙️ SÉC MĂNG'!A283="","",'⚙️ SÉC MĂNG'!I283)</f>
        <v/>
      </c>
      <c r="E2327" s="37">
        <f>IF('⚙️ SÉC MĂNG'!A283="","",'⚙️ SÉC MĂNG'!J283)</f>
        <v/>
      </c>
      <c r="F2327" s="37">
        <f>IF('⚙️ SÉC MĂNG'!A283="","",'⚙️ SÉC MĂNG'!K283)</f>
        <v/>
      </c>
      <c r="G2327" s="37">
        <f>IF('⚙️ SÉC MĂNG'!A283="","",'⚙️ SÉC MĂNG'!L283)</f>
        <v/>
      </c>
      <c r="H2327" s="37">
        <f>IF('⚙️ SÉC MĂNG'!A283="","",'⚙️ SÉC MĂNG'!M283)</f>
        <v/>
      </c>
      <c r="I2327" s="37">
        <f>IF('⚙️ SÉC MĂNG'!A283="","",'⚙️ SÉC MĂNG'!N283)</f>
        <v/>
      </c>
      <c r="J2327">
        <f>IF('⚙️ SÉC MĂNG'!A283="","",'⚙️ SÉC MĂNG'!D283)</f>
        <v/>
      </c>
      <c r="L2327">
        <f>N(L2326)+IF(AND('🔎 TRA CỨU NHANH'!$C$2&lt;&gt;"",OR(ISNUMBER(SEARCH('🔎 TRA CỨU NHANH'!$C$2,$A2327)),ISNUMBER(SEARCH('🔎 TRA CỨU NHANH'!$C$2,$B2327)))),1,0)</f>
        <v/>
      </c>
      <c r="M2327">
        <f>IF(L2327&gt;N(L2326),L2327,"")</f>
        <v/>
      </c>
      <c r="N2327">
        <f>N(N2326)+IF(AND('💰 BÁO GIÁ'!$C$27&lt;&gt;"",OR(ISNUMBER(SEARCH('💰 BÁO GIÁ'!$C$27,$A2327)),ISNUMBER(SEARCH('💰 BÁO GIÁ'!$C$27,$B2327)))),1,0)</f>
        <v/>
      </c>
      <c r="O2327">
        <f>IF(N2327&gt;N(N2326),N2327,"")</f>
        <v/>
      </c>
    </row>
    <row r="2328">
      <c r="A2328">
        <f>IF('⚙️ SÉC MĂNG'!A284="","",'⚙️ SÉC MĂNG'!A284)</f>
        <v/>
      </c>
      <c r="B2328">
        <f>IF('⚙️ SÉC MĂNG'!A284="","",'⚙️ SÉC MĂNG'!R284)</f>
        <v/>
      </c>
      <c r="C2328">
        <f>IF('⚙️ SÉC MĂNG'!A284="","","Séc măng")</f>
        <v/>
      </c>
      <c r="D2328">
        <f>IF('⚙️ SÉC MĂNG'!A284="","",'⚙️ SÉC MĂNG'!I284)</f>
        <v/>
      </c>
      <c r="E2328" s="37">
        <f>IF('⚙️ SÉC MĂNG'!A284="","",'⚙️ SÉC MĂNG'!J284)</f>
        <v/>
      </c>
      <c r="F2328" s="37">
        <f>IF('⚙️ SÉC MĂNG'!A284="","",'⚙️ SÉC MĂNG'!K284)</f>
        <v/>
      </c>
      <c r="G2328" s="37">
        <f>IF('⚙️ SÉC MĂNG'!A284="","",'⚙️ SÉC MĂNG'!L284)</f>
        <v/>
      </c>
      <c r="H2328" s="37">
        <f>IF('⚙️ SÉC MĂNG'!A284="","",'⚙️ SÉC MĂNG'!M284)</f>
        <v/>
      </c>
      <c r="I2328" s="37">
        <f>IF('⚙️ SÉC MĂNG'!A284="","",'⚙️ SÉC MĂNG'!N284)</f>
        <v/>
      </c>
      <c r="J2328">
        <f>IF('⚙️ SÉC MĂNG'!A284="","",'⚙️ SÉC MĂNG'!D284)</f>
        <v/>
      </c>
      <c r="L2328">
        <f>N(L2327)+IF(AND('🔎 TRA CỨU NHANH'!$C$2&lt;&gt;"",OR(ISNUMBER(SEARCH('🔎 TRA CỨU NHANH'!$C$2,$A2328)),ISNUMBER(SEARCH('🔎 TRA CỨU NHANH'!$C$2,$B2328)))),1,0)</f>
        <v/>
      </c>
      <c r="M2328">
        <f>IF(L2328&gt;N(L2327),L2328,"")</f>
        <v/>
      </c>
      <c r="N2328">
        <f>N(N2327)+IF(AND('💰 BÁO GIÁ'!$C$27&lt;&gt;"",OR(ISNUMBER(SEARCH('💰 BÁO GIÁ'!$C$27,$A2328)),ISNUMBER(SEARCH('💰 BÁO GIÁ'!$C$27,$B2328)))),1,0)</f>
        <v/>
      </c>
      <c r="O2328">
        <f>IF(N2328&gt;N(N2327),N2328,"")</f>
        <v/>
      </c>
    </row>
    <row r="2329">
      <c r="A2329">
        <f>IF('⚙️ SÉC MĂNG'!A285="","",'⚙️ SÉC MĂNG'!A285)</f>
        <v/>
      </c>
      <c r="B2329">
        <f>IF('⚙️ SÉC MĂNG'!A285="","",'⚙️ SÉC MĂNG'!R285)</f>
        <v/>
      </c>
      <c r="C2329">
        <f>IF('⚙️ SÉC MĂNG'!A285="","","Séc măng")</f>
        <v/>
      </c>
      <c r="D2329">
        <f>IF('⚙️ SÉC MĂNG'!A285="","",'⚙️ SÉC MĂNG'!I285)</f>
        <v/>
      </c>
      <c r="E2329" s="37">
        <f>IF('⚙️ SÉC MĂNG'!A285="","",'⚙️ SÉC MĂNG'!J285)</f>
        <v/>
      </c>
      <c r="F2329" s="37">
        <f>IF('⚙️ SÉC MĂNG'!A285="","",'⚙️ SÉC MĂNG'!K285)</f>
        <v/>
      </c>
      <c r="G2329" s="37">
        <f>IF('⚙️ SÉC MĂNG'!A285="","",'⚙️ SÉC MĂNG'!L285)</f>
        <v/>
      </c>
      <c r="H2329" s="37">
        <f>IF('⚙️ SÉC MĂNG'!A285="","",'⚙️ SÉC MĂNG'!M285)</f>
        <v/>
      </c>
      <c r="I2329" s="37">
        <f>IF('⚙️ SÉC MĂNG'!A285="","",'⚙️ SÉC MĂNG'!N285)</f>
        <v/>
      </c>
      <c r="J2329">
        <f>IF('⚙️ SÉC MĂNG'!A285="","",'⚙️ SÉC MĂNG'!D285)</f>
        <v/>
      </c>
      <c r="L2329">
        <f>N(L2328)+IF(AND('🔎 TRA CỨU NHANH'!$C$2&lt;&gt;"",OR(ISNUMBER(SEARCH('🔎 TRA CỨU NHANH'!$C$2,$A2329)),ISNUMBER(SEARCH('🔎 TRA CỨU NHANH'!$C$2,$B2329)))),1,0)</f>
        <v/>
      </c>
      <c r="M2329">
        <f>IF(L2329&gt;N(L2328),L2329,"")</f>
        <v/>
      </c>
      <c r="N2329">
        <f>N(N2328)+IF(AND('💰 BÁO GIÁ'!$C$27&lt;&gt;"",OR(ISNUMBER(SEARCH('💰 BÁO GIÁ'!$C$27,$A2329)),ISNUMBER(SEARCH('💰 BÁO GIÁ'!$C$27,$B2329)))),1,0)</f>
        <v/>
      </c>
      <c r="O2329">
        <f>IF(N2329&gt;N(N2328),N2329,"")</f>
        <v/>
      </c>
    </row>
    <row r="2330">
      <c r="A2330">
        <f>IF('⚙️ SÉC MĂNG'!A286="","",'⚙️ SÉC MĂNG'!A286)</f>
        <v/>
      </c>
      <c r="B2330">
        <f>IF('⚙️ SÉC MĂNG'!A286="","",'⚙️ SÉC MĂNG'!R286)</f>
        <v/>
      </c>
      <c r="C2330">
        <f>IF('⚙️ SÉC MĂNG'!A286="","","Séc măng")</f>
        <v/>
      </c>
      <c r="D2330">
        <f>IF('⚙️ SÉC MĂNG'!A286="","",'⚙️ SÉC MĂNG'!I286)</f>
        <v/>
      </c>
      <c r="E2330" s="37">
        <f>IF('⚙️ SÉC MĂNG'!A286="","",'⚙️ SÉC MĂNG'!J286)</f>
        <v/>
      </c>
      <c r="F2330" s="37">
        <f>IF('⚙️ SÉC MĂNG'!A286="","",'⚙️ SÉC MĂNG'!K286)</f>
        <v/>
      </c>
      <c r="G2330" s="37">
        <f>IF('⚙️ SÉC MĂNG'!A286="","",'⚙️ SÉC MĂNG'!L286)</f>
        <v/>
      </c>
      <c r="H2330" s="37">
        <f>IF('⚙️ SÉC MĂNG'!A286="","",'⚙️ SÉC MĂNG'!M286)</f>
        <v/>
      </c>
      <c r="I2330" s="37">
        <f>IF('⚙️ SÉC MĂNG'!A286="","",'⚙️ SÉC MĂNG'!N286)</f>
        <v/>
      </c>
      <c r="J2330">
        <f>IF('⚙️ SÉC MĂNG'!A286="","",'⚙️ SÉC MĂNG'!D286)</f>
        <v/>
      </c>
      <c r="L2330">
        <f>N(L2329)+IF(AND('🔎 TRA CỨU NHANH'!$C$2&lt;&gt;"",OR(ISNUMBER(SEARCH('🔎 TRA CỨU NHANH'!$C$2,$A2330)),ISNUMBER(SEARCH('🔎 TRA CỨU NHANH'!$C$2,$B2330)))),1,0)</f>
        <v/>
      </c>
      <c r="M2330">
        <f>IF(L2330&gt;N(L2329),L2330,"")</f>
        <v/>
      </c>
      <c r="N2330">
        <f>N(N2329)+IF(AND('💰 BÁO GIÁ'!$C$27&lt;&gt;"",OR(ISNUMBER(SEARCH('💰 BÁO GIÁ'!$C$27,$A2330)),ISNUMBER(SEARCH('💰 BÁO GIÁ'!$C$27,$B2330)))),1,0)</f>
        <v/>
      </c>
      <c r="O2330">
        <f>IF(N2330&gt;N(N2329),N2330,"")</f>
        <v/>
      </c>
    </row>
    <row r="2331">
      <c r="A2331">
        <f>IF('⚙️ SÉC MĂNG'!A287="","",'⚙️ SÉC MĂNG'!A287)</f>
        <v/>
      </c>
      <c r="B2331">
        <f>IF('⚙️ SÉC MĂNG'!A287="","",'⚙️ SÉC MĂNG'!R287)</f>
        <v/>
      </c>
      <c r="C2331">
        <f>IF('⚙️ SÉC MĂNG'!A287="","","Séc măng")</f>
        <v/>
      </c>
      <c r="D2331">
        <f>IF('⚙️ SÉC MĂNG'!A287="","",'⚙️ SÉC MĂNG'!I287)</f>
        <v/>
      </c>
      <c r="E2331" s="37">
        <f>IF('⚙️ SÉC MĂNG'!A287="","",'⚙️ SÉC MĂNG'!J287)</f>
        <v/>
      </c>
      <c r="F2331" s="37">
        <f>IF('⚙️ SÉC MĂNG'!A287="","",'⚙️ SÉC MĂNG'!K287)</f>
        <v/>
      </c>
      <c r="G2331" s="37">
        <f>IF('⚙️ SÉC MĂNG'!A287="","",'⚙️ SÉC MĂNG'!L287)</f>
        <v/>
      </c>
      <c r="H2331" s="37">
        <f>IF('⚙️ SÉC MĂNG'!A287="","",'⚙️ SÉC MĂNG'!M287)</f>
        <v/>
      </c>
      <c r="I2331" s="37">
        <f>IF('⚙️ SÉC MĂNG'!A287="","",'⚙️ SÉC MĂNG'!N287)</f>
        <v/>
      </c>
      <c r="J2331">
        <f>IF('⚙️ SÉC MĂNG'!A287="","",'⚙️ SÉC MĂNG'!D287)</f>
        <v/>
      </c>
      <c r="L2331">
        <f>N(L2330)+IF(AND('🔎 TRA CỨU NHANH'!$C$2&lt;&gt;"",OR(ISNUMBER(SEARCH('🔎 TRA CỨU NHANH'!$C$2,$A2331)),ISNUMBER(SEARCH('🔎 TRA CỨU NHANH'!$C$2,$B2331)))),1,0)</f>
        <v/>
      </c>
      <c r="M2331">
        <f>IF(L2331&gt;N(L2330),L2331,"")</f>
        <v/>
      </c>
      <c r="N2331">
        <f>N(N2330)+IF(AND('💰 BÁO GIÁ'!$C$27&lt;&gt;"",OR(ISNUMBER(SEARCH('💰 BÁO GIÁ'!$C$27,$A2331)),ISNUMBER(SEARCH('💰 BÁO GIÁ'!$C$27,$B2331)))),1,0)</f>
        <v/>
      </c>
      <c r="O2331">
        <f>IF(N2331&gt;N(N2330),N2331,"")</f>
        <v/>
      </c>
    </row>
    <row r="2332">
      <c r="A2332">
        <f>IF('⚙️ SÉC MĂNG'!A288="","",'⚙️ SÉC MĂNG'!A288)</f>
        <v/>
      </c>
      <c r="B2332">
        <f>IF('⚙️ SÉC MĂNG'!A288="","",'⚙️ SÉC MĂNG'!R288)</f>
        <v/>
      </c>
      <c r="C2332">
        <f>IF('⚙️ SÉC MĂNG'!A288="","","Séc măng")</f>
        <v/>
      </c>
      <c r="D2332">
        <f>IF('⚙️ SÉC MĂNG'!A288="","",'⚙️ SÉC MĂNG'!I288)</f>
        <v/>
      </c>
      <c r="E2332" s="37">
        <f>IF('⚙️ SÉC MĂNG'!A288="","",'⚙️ SÉC MĂNG'!J288)</f>
        <v/>
      </c>
      <c r="F2332" s="37">
        <f>IF('⚙️ SÉC MĂNG'!A288="","",'⚙️ SÉC MĂNG'!K288)</f>
        <v/>
      </c>
      <c r="G2332" s="37">
        <f>IF('⚙️ SÉC MĂNG'!A288="","",'⚙️ SÉC MĂNG'!L288)</f>
        <v/>
      </c>
      <c r="H2332" s="37">
        <f>IF('⚙️ SÉC MĂNG'!A288="","",'⚙️ SÉC MĂNG'!M288)</f>
        <v/>
      </c>
      <c r="I2332" s="37">
        <f>IF('⚙️ SÉC MĂNG'!A288="","",'⚙️ SÉC MĂNG'!N288)</f>
        <v/>
      </c>
      <c r="J2332">
        <f>IF('⚙️ SÉC MĂNG'!A288="","",'⚙️ SÉC MĂNG'!D288)</f>
        <v/>
      </c>
      <c r="L2332">
        <f>N(L2331)+IF(AND('🔎 TRA CỨU NHANH'!$C$2&lt;&gt;"",OR(ISNUMBER(SEARCH('🔎 TRA CỨU NHANH'!$C$2,$A2332)),ISNUMBER(SEARCH('🔎 TRA CỨU NHANH'!$C$2,$B2332)))),1,0)</f>
        <v/>
      </c>
      <c r="M2332">
        <f>IF(L2332&gt;N(L2331),L2332,"")</f>
        <v/>
      </c>
      <c r="N2332">
        <f>N(N2331)+IF(AND('💰 BÁO GIÁ'!$C$27&lt;&gt;"",OR(ISNUMBER(SEARCH('💰 BÁO GIÁ'!$C$27,$A2332)),ISNUMBER(SEARCH('💰 BÁO GIÁ'!$C$27,$B2332)))),1,0)</f>
        <v/>
      </c>
      <c r="O2332">
        <f>IF(N2332&gt;N(N2331),N2332,"")</f>
        <v/>
      </c>
    </row>
    <row r="2333">
      <c r="A2333">
        <f>IF('⚙️ SÉC MĂNG'!A289="","",'⚙️ SÉC MĂNG'!A289)</f>
        <v/>
      </c>
      <c r="B2333">
        <f>IF('⚙️ SÉC MĂNG'!A289="","",'⚙️ SÉC MĂNG'!R289)</f>
        <v/>
      </c>
      <c r="C2333">
        <f>IF('⚙️ SÉC MĂNG'!A289="","","Séc măng")</f>
        <v/>
      </c>
      <c r="D2333">
        <f>IF('⚙️ SÉC MĂNG'!A289="","",'⚙️ SÉC MĂNG'!I289)</f>
        <v/>
      </c>
      <c r="E2333" s="37">
        <f>IF('⚙️ SÉC MĂNG'!A289="","",'⚙️ SÉC MĂNG'!J289)</f>
        <v/>
      </c>
      <c r="F2333" s="37">
        <f>IF('⚙️ SÉC MĂNG'!A289="","",'⚙️ SÉC MĂNG'!K289)</f>
        <v/>
      </c>
      <c r="G2333" s="37">
        <f>IF('⚙️ SÉC MĂNG'!A289="","",'⚙️ SÉC MĂNG'!L289)</f>
        <v/>
      </c>
      <c r="H2333" s="37">
        <f>IF('⚙️ SÉC MĂNG'!A289="","",'⚙️ SÉC MĂNG'!M289)</f>
        <v/>
      </c>
      <c r="I2333" s="37">
        <f>IF('⚙️ SÉC MĂNG'!A289="","",'⚙️ SÉC MĂNG'!N289)</f>
        <v/>
      </c>
      <c r="J2333">
        <f>IF('⚙️ SÉC MĂNG'!A289="","",'⚙️ SÉC MĂNG'!D289)</f>
        <v/>
      </c>
      <c r="L2333">
        <f>N(L2332)+IF(AND('🔎 TRA CỨU NHANH'!$C$2&lt;&gt;"",OR(ISNUMBER(SEARCH('🔎 TRA CỨU NHANH'!$C$2,$A2333)),ISNUMBER(SEARCH('🔎 TRA CỨU NHANH'!$C$2,$B2333)))),1,0)</f>
        <v/>
      </c>
      <c r="M2333">
        <f>IF(L2333&gt;N(L2332),L2333,"")</f>
        <v/>
      </c>
      <c r="N2333">
        <f>N(N2332)+IF(AND('💰 BÁO GIÁ'!$C$27&lt;&gt;"",OR(ISNUMBER(SEARCH('💰 BÁO GIÁ'!$C$27,$A2333)),ISNUMBER(SEARCH('💰 BÁO GIÁ'!$C$27,$B2333)))),1,0)</f>
        <v/>
      </c>
      <c r="O2333">
        <f>IF(N2333&gt;N(N2332),N2333,"")</f>
        <v/>
      </c>
    </row>
    <row r="2334">
      <c r="A2334">
        <f>IF('⚙️ SÉC MĂNG'!A290="","",'⚙️ SÉC MĂNG'!A290)</f>
        <v/>
      </c>
      <c r="B2334">
        <f>IF('⚙️ SÉC MĂNG'!A290="","",'⚙️ SÉC MĂNG'!R290)</f>
        <v/>
      </c>
      <c r="C2334">
        <f>IF('⚙️ SÉC MĂNG'!A290="","","Séc măng")</f>
        <v/>
      </c>
      <c r="D2334">
        <f>IF('⚙️ SÉC MĂNG'!A290="","",'⚙️ SÉC MĂNG'!I290)</f>
        <v/>
      </c>
      <c r="E2334" s="37">
        <f>IF('⚙️ SÉC MĂNG'!A290="","",'⚙️ SÉC MĂNG'!J290)</f>
        <v/>
      </c>
      <c r="F2334" s="37">
        <f>IF('⚙️ SÉC MĂNG'!A290="","",'⚙️ SÉC MĂNG'!K290)</f>
        <v/>
      </c>
      <c r="G2334" s="37">
        <f>IF('⚙️ SÉC MĂNG'!A290="","",'⚙️ SÉC MĂNG'!L290)</f>
        <v/>
      </c>
      <c r="H2334" s="37">
        <f>IF('⚙️ SÉC MĂNG'!A290="","",'⚙️ SÉC MĂNG'!M290)</f>
        <v/>
      </c>
      <c r="I2334" s="37">
        <f>IF('⚙️ SÉC MĂNG'!A290="","",'⚙️ SÉC MĂNG'!N290)</f>
        <v/>
      </c>
      <c r="J2334">
        <f>IF('⚙️ SÉC MĂNG'!A290="","",'⚙️ SÉC MĂNG'!D290)</f>
        <v/>
      </c>
      <c r="L2334">
        <f>N(L2333)+IF(AND('🔎 TRA CỨU NHANH'!$C$2&lt;&gt;"",OR(ISNUMBER(SEARCH('🔎 TRA CỨU NHANH'!$C$2,$A2334)),ISNUMBER(SEARCH('🔎 TRA CỨU NHANH'!$C$2,$B2334)))),1,0)</f>
        <v/>
      </c>
      <c r="M2334">
        <f>IF(L2334&gt;N(L2333),L2334,"")</f>
        <v/>
      </c>
      <c r="N2334">
        <f>N(N2333)+IF(AND('💰 BÁO GIÁ'!$C$27&lt;&gt;"",OR(ISNUMBER(SEARCH('💰 BÁO GIÁ'!$C$27,$A2334)),ISNUMBER(SEARCH('💰 BÁO GIÁ'!$C$27,$B2334)))),1,0)</f>
        <v/>
      </c>
      <c r="O2334">
        <f>IF(N2334&gt;N(N2333),N2334,"")</f>
        <v/>
      </c>
    </row>
    <row r="2335">
      <c r="A2335">
        <f>IF('⚙️ SÉC MĂNG'!A291="","",'⚙️ SÉC MĂNG'!A291)</f>
        <v/>
      </c>
      <c r="B2335">
        <f>IF('⚙️ SÉC MĂNG'!A291="","",'⚙️ SÉC MĂNG'!R291)</f>
        <v/>
      </c>
      <c r="C2335">
        <f>IF('⚙️ SÉC MĂNG'!A291="","","Séc măng")</f>
        <v/>
      </c>
      <c r="D2335">
        <f>IF('⚙️ SÉC MĂNG'!A291="","",'⚙️ SÉC MĂNG'!I291)</f>
        <v/>
      </c>
      <c r="E2335" s="37">
        <f>IF('⚙️ SÉC MĂNG'!A291="","",'⚙️ SÉC MĂNG'!J291)</f>
        <v/>
      </c>
      <c r="F2335" s="37">
        <f>IF('⚙️ SÉC MĂNG'!A291="","",'⚙️ SÉC MĂNG'!K291)</f>
        <v/>
      </c>
      <c r="G2335" s="37">
        <f>IF('⚙️ SÉC MĂNG'!A291="","",'⚙️ SÉC MĂNG'!L291)</f>
        <v/>
      </c>
      <c r="H2335" s="37">
        <f>IF('⚙️ SÉC MĂNG'!A291="","",'⚙️ SÉC MĂNG'!M291)</f>
        <v/>
      </c>
      <c r="I2335" s="37">
        <f>IF('⚙️ SÉC MĂNG'!A291="","",'⚙️ SÉC MĂNG'!N291)</f>
        <v/>
      </c>
      <c r="J2335">
        <f>IF('⚙️ SÉC MĂNG'!A291="","",'⚙️ SÉC MĂNG'!D291)</f>
        <v/>
      </c>
      <c r="L2335">
        <f>N(L2334)+IF(AND('🔎 TRA CỨU NHANH'!$C$2&lt;&gt;"",OR(ISNUMBER(SEARCH('🔎 TRA CỨU NHANH'!$C$2,$A2335)),ISNUMBER(SEARCH('🔎 TRA CỨU NHANH'!$C$2,$B2335)))),1,0)</f>
        <v/>
      </c>
      <c r="M2335">
        <f>IF(L2335&gt;N(L2334),L2335,"")</f>
        <v/>
      </c>
      <c r="N2335">
        <f>N(N2334)+IF(AND('💰 BÁO GIÁ'!$C$27&lt;&gt;"",OR(ISNUMBER(SEARCH('💰 BÁO GIÁ'!$C$27,$A2335)),ISNUMBER(SEARCH('💰 BÁO GIÁ'!$C$27,$B2335)))),1,0)</f>
        <v/>
      </c>
      <c r="O2335">
        <f>IF(N2335&gt;N(N2334),N2335,"")</f>
        <v/>
      </c>
    </row>
    <row r="2336">
      <c r="A2336">
        <f>IF('⚙️ SÉC MĂNG'!A292="","",'⚙️ SÉC MĂNG'!A292)</f>
        <v/>
      </c>
      <c r="B2336">
        <f>IF('⚙️ SÉC MĂNG'!A292="","",'⚙️ SÉC MĂNG'!R292)</f>
        <v/>
      </c>
      <c r="C2336">
        <f>IF('⚙️ SÉC MĂNG'!A292="","","Séc măng")</f>
        <v/>
      </c>
      <c r="D2336">
        <f>IF('⚙️ SÉC MĂNG'!A292="","",'⚙️ SÉC MĂNG'!I292)</f>
        <v/>
      </c>
      <c r="E2336" s="37">
        <f>IF('⚙️ SÉC MĂNG'!A292="","",'⚙️ SÉC MĂNG'!J292)</f>
        <v/>
      </c>
      <c r="F2336" s="37">
        <f>IF('⚙️ SÉC MĂNG'!A292="","",'⚙️ SÉC MĂNG'!K292)</f>
        <v/>
      </c>
      <c r="G2336" s="37">
        <f>IF('⚙️ SÉC MĂNG'!A292="","",'⚙️ SÉC MĂNG'!L292)</f>
        <v/>
      </c>
      <c r="H2336" s="37">
        <f>IF('⚙️ SÉC MĂNG'!A292="","",'⚙️ SÉC MĂNG'!M292)</f>
        <v/>
      </c>
      <c r="I2336" s="37">
        <f>IF('⚙️ SÉC MĂNG'!A292="","",'⚙️ SÉC MĂNG'!N292)</f>
        <v/>
      </c>
      <c r="J2336">
        <f>IF('⚙️ SÉC MĂNG'!A292="","",'⚙️ SÉC MĂNG'!D292)</f>
        <v/>
      </c>
      <c r="L2336">
        <f>N(L2335)+IF(AND('🔎 TRA CỨU NHANH'!$C$2&lt;&gt;"",OR(ISNUMBER(SEARCH('🔎 TRA CỨU NHANH'!$C$2,$A2336)),ISNUMBER(SEARCH('🔎 TRA CỨU NHANH'!$C$2,$B2336)))),1,0)</f>
        <v/>
      </c>
      <c r="M2336">
        <f>IF(L2336&gt;N(L2335),L2336,"")</f>
        <v/>
      </c>
      <c r="N2336">
        <f>N(N2335)+IF(AND('💰 BÁO GIÁ'!$C$27&lt;&gt;"",OR(ISNUMBER(SEARCH('💰 BÁO GIÁ'!$C$27,$A2336)),ISNUMBER(SEARCH('💰 BÁO GIÁ'!$C$27,$B2336)))),1,0)</f>
        <v/>
      </c>
      <c r="O2336">
        <f>IF(N2336&gt;N(N2335),N2336,"")</f>
        <v/>
      </c>
    </row>
    <row r="2337">
      <c r="A2337">
        <f>IF('⚙️ SÉC MĂNG'!A293="","",'⚙️ SÉC MĂNG'!A293)</f>
        <v/>
      </c>
      <c r="B2337">
        <f>IF('⚙️ SÉC MĂNG'!A293="","",'⚙️ SÉC MĂNG'!R293)</f>
        <v/>
      </c>
      <c r="C2337">
        <f>IF('⚙️ SÉC MĂNG'!A293="","","Séc măng")</f>
        <v/>
      </c>
      <c r="D2337">
        <f>IF('⚙️ SÉC MĂNG'!A293="","",'⚙️ SÉC MĂNG'!I293)</f>
        <v/>
      </c>
      <c r="E2337" s="37">
        <f>IF('⚙️ SÉC MĂNG'!A293="","",'⚙️ SÉC MĂNG'!J293)</f>
        <v/>
      </c>
      <c r="F2337" s="37">
        <f>IF('⚙️ SÉC MĂNG'!A293="","",'⚙️ SÉC MĂNG'!K293)</f>
        <v/>
      </c>
      <c r="G2337" s="37">
        <f>IF('⚙️ SÉC MĂNG'!A293="","",'⚙️ SÉC MĂNG'!L293)</f>
        <v/>
      </c>
      <c r="H2337" s="37">
        <f>IF('⚙️ SÉC MĂNG'!A293="","",'⚙️ SÉC MĂNG'!M293)</f>
        <v/>
      </c>
      <c r="I2337" s="37">
        <f>IF('⚙️ SÉC MĂNG'!A293="","",'⚙️ SÉC MĂNG'!N293)</f>
        <v/>
      </c>
      <c r="J2337">
        <f>IF('⚙️ SÉC MĂNG'!A293="","",'⚙️ SÉC MĂNG'!D293)</f>
        <v/>
      </c>
      <c r="L2337">
        <f>N(L2336)+IF(AND('🔎 TRA CỨU NHANH'!$C$2&lt;&gt;"",OR(ISNUMBER(SEARCH('🔎 TRA CỨU NHANH'!$C$2,$A2337)),ISNUMBER(SEARCH('🔎 TRA CỨU NHANH'!$C$2,$B2337)))),1,0)</f>
        <v/>
      </c>
      <c r="M2337">
        <f>IF(L2337&gt;N(L2336),L2337,"")</f>
        <v/>
      </c>
      <c r="N2337">
        <f>N(N2336)+IF(AND('💰 BÁO GIÁ'!$C$27&lt;&gt;"",OR(ISNUMBER(SEARCH('💰 BÁO GIÁ'!$C$27,$A2337)),ISNUMBER(SEARCH('💰 BÁO GIÁ'!$C$27,$B2337)))),1,0)</f>
        <v/>
      </c>
      <c r="O2337">
        <f>IF(N2337&gt;N(N2336),N2337,"")</f>
        <v/>
      </c>
    </row>
    <row r="2338">
      <c r="A2338">
        <f>IF('⚙️ SÉC MĂNG'!A294="","",'⚙️ SÉC MĂNG'!A294)</f>
        <v/>
      </c>
      <c r="B2338">
        <f>IF('⚙️ SÉC MĂNG'!A294="","",'⚙️ SÉC MĂNG'!R294)</f>
        <v/>
      </c>
      <c r="C2338">
        <f>IF('⚙️ SÉC MĂNG'!A294="","","Séc măng")</f>
        <v/>
      </c>
      <c r="D2338">
        <f>IF('⚙️ SÉC MĂNG'!A294="","",'⚙️ SÉC MĂNG'!I294)</f>
        <v/>
      </c>
      <c r="E2338" s="37">
        <f>IF('⚙️ SÉC MĂNG'!A294="","",'⚙️ SÉC MĂNG'!J294)</f>
        <v/>
      </c>
      <c r="F2338" s="37">
        <f>IF('⚙️ SÉC MĂNG'!A294="","",'⚙️ SÉC MĂNG'!K294)</f>
        <v/>
      </c>
      <c r="G2338" s="37">
        <f>IF('⚙️ SÉC MĂNG'!A294="","",'⚙️ SÉC MĂNG'!L294)</f>
        <v/>
      </c>
      <c r="H2338" s="37">
        <f>IF('⚙️ SÉC MĂNG'!A294="","",'⚙️ SÉC MĂNG'!M294)</f>
        <v/>
      </c>
      <c r="I2338" s="37">
        <f>IF('⚙️ SÉC MĂNG'!A294="","",'⚙️ SÉC MĂNG'!N294)</f>
        <v/>
      </c>
      <c r="J2338">
        <f>IF('⚙️ SÉC MĂNG'!A294="","",'⚙️ SÉC MĂNG'!D294)</f>
        <v/>
      </c>
      <c r="L2338">
        <f>N(L2337)+IF(AND('🔎 TRA CỨU NHANH'!$C$2&lt;&gt;"",OR(ISNUMBER(SEARCH('🔎 TRA CỨU NHANH'!$C$2,$A2338)),ISNUMBER(SEARCH('🔎 TRA CỨU NHANH'!$C$2,$B2338)))),1,0)</f>
        <v/>
      </c>
      <c r="M2338">
        <f>IF(L2338&gt;N(L2337),L2338,"")</f>
        <v/>
      </c>
      <c r="N2338">
        <f>N(N2337)+IF(AND('💰 BÁO GIÁ'!$C$27&lt;&gt;"",OR(ISNUMBER(SEARCH('💰 BÁO GIÁ'!$C$27,$A2338)),ISNUMBER(SEARCH('💰 BÁO GIÁ'!$C$27,$B2338)))),1,0)</f>
        <v/>
      </c>
      <c r="O2338">
        <f>IF(N2338&gt;N(N2337),N2338,"")</f>
        <v/>
      </c>
    </row>
    <row r="2339">
      <c r="A2339">
        <f>IF('⚙️ SÉC MĂNG'!A295="","",'⚙️ SÉC MĂNG'!A295)</f>
        <v/>
      </c>
      <c r="B2339">
        <f>IF('⚙️ SÉC MĂNG'!A295="","",'⚙️ SÉC MĂNG'!R295)</f>
        <v/>
      </c>
      <c r="C2339">
        <f>IF('⚙️ SÉC MĂNG'!A295="","","Séc măng")</f>
        <v/>
      </c>
      <c r="D2339">
        <f>IF('⚙️ SÉC MĂNG'!A295="","",'⚙️ SÉC MĂNG'!I295)</f>
        <v/>
      </c>
      <c r="E2339">
        <f>IF('⚙️ SÉC MĂNG'!A295="","",'⚙️ SÉC MĂNG'!J295)</f>
        <v/>
      </c>
      <c r="F2339" s="37">
        <f>IF('⚙️ SÉC MĂNG'!A295="","",'⚙️ SÉC MĂNG'!K295)</f>
        <v/>
      </c>
      <c r="G2339" s="37">
        <f>IF('⚙️ SÉC MĂNG'!A295="","",'⚙️ SÉC MĂNG'!L295)</f>
        <v/>
      </c>
      <c r="H2339" s="37">
        <f>IF('⚙️ SÉC MĂNG'!A295="","",'⚙️ SÉC MĂNG'!M295)</f>
        <v/>
      </c>
      <c r="I2339">
        <f>IF('⚙️ SÉC MĂNG'!A295="","",'⚙️ SÉC MĂNG'!N295)</f>
        <v/>
      </c>
      <c r="J2339">
        <f>IF('⚙️ SÉC MĂNG'!A295="","",'⚙️ SÉC MĂNG'!D295)</f>
        <v/>
      </c>
      <c r="L2339">
        <f>N(L2338)+IF(AND('🔎 TRA CỨU NHANH'!$C$2&lt;&gt;"",OR(ISNUMBER(SEARCH('🔎 TRA CỨU NHANH'!$C$2,$A2339)),ISNUMBER(SEARCH('🔎 TRA CỨU NHANH'!$C$2,$B2339)))),1,0)</f>
        <v/>
      </c>
      <c r="M2339">
        <f>IF(L2339&gt;N(L2338),L2339,"")</f>
        <v/>
      </c>
      <c r="N2339">
        <f>N(N2338)+IF(AND('💰 BÁO GIÁ'!$C$27&lt;&gt;"",OR(ISNUMBER(SEARCH('💰 BÁO GIÁ'!$C$27,$A2339)),ISNUMBER(SEARCH('💰 BÁO GIÁ'!$C$27,$B2339)))),1,0)</f>
        <v/>
      </c>
      <c r="O2339">
        <f>IF(N2339&gt;N(N2338),N2339,"")</f>
        <v/>
      </c>
    </row>
    <row r="2340">
      <c r="A2340">
        <f>IF('⚙️ SÉC MĂNG'!A296="","",'⚙️ SÉC MĂNG'!A296)</f>
        <v/>
      </c>
      <c r="B2340">
        <f>IF('⚙️ SÉC MĂNG'!A296="","",'⚙️ SÉC MĂNG'!R296)</f>
        <v/>
      </c>
      <c r="C2340">
        <f>IF('⚙️ SÉC MĂNG'!A296="","","Séc măng")</f>
        <v/>
      </c>
      <c r="D2340">
        <f>IF('⚙️ SÉC MĂNG'!A296="","",'⚙️ SÉC MĂNG'!I296)</f>
        <v/>
      </c>
      <c r="E2340" s="37">
        <f>IF('⚙️ SÉC MĂNG'!A296="","",'⚙️ SÉC MĂNG'!J296)</f>
        <v/>
      </c>
      <c r="F2340" s="37">
        <f>IF('⚙️ SÉC MĂNG'!A296="","",'⚙️ SÉC MĂNG'!K296)</f>
        <v/>
      </c>
      <c r="G2340" s="37">
        <f>IF('⚙️ SÉC MĂNG'!A296="","",'⚙️ SÉC MĂNG'!L296)</f>
        <v/>
      </c>
      <c r="H2340" s="37">
        <f>IF('⚙️ SÉC MĂNG'!A296="","",'⚙️ SÉC MĂNG'!M296)</f>
        <v/>
      </c>
      <c r="I2340" s="37">
        <f>IF('⚙️ SÉC MĂNG'!A296="","",'⚙️ SÉC MĂNG'!N296)</f>
        <v/>
      </c>
      <c r="J2340">
        <f>IF('⚙️ SÉC MĂNG'!A296="","",'⚙️ SÉC MĂNG'!D296)</f>
        <v/>
      </c>
      <c r="L2340">
        <f>N(L2339)+IF(AND('🔎 TRA CỨU NHANH'!$C$2&lt;&gt;"",OR(ISNUMBER(SEARCH('🔎 TRA CỨU NHANH'!$C$2,$A2340)),ISNUMBER(SEARCH('🔎 TRA CỨU NHANH'!$C$2,$B2340)))),1,0)</f>
        <v/>
      </c>
      <c r="M2340">
        <f>IF(L2340&gt;N(L2339),L2340,"")</f>
        <v/>
      </c>
      <c r="N2340">
        <f>N(N2339)+IF(AND('💰 BÁO GIÁ'!$C$27&lt;&gt;"",OR(ISNUMBER(SEARCH('💰 BÁO GIÁ'!$C$27,$A2340)),ISNUMBER(SEARCH('💰 BÁO GIÁ'!$C$27,$B2340)))),1,0)</f>
        <v/>
      </c>
      <c r="O2340">
        <f>IF(N2340&gt;N(N2339),N2340,"")</f>
        <v/>
      </c>
    </row>
    <row r="2341">
      <c r="A2341">
        <f>IF('⚙️ SÉC MĂNG'!A297="","",'⚙️ SÉC MĂNG'!A297)</f>
        <v/>
      </c>
      <c r="B2341">
        <f>IF('⚙️ SÉC MĂNG'!A297="","",'⚙️ SÉC MĂNG'!R297)</f>
        <v/>
      </c>
      <c r="C2341">
        <f>IF('⚙️ SÉC MĂNG'!A297="","","Séc măng")</f>
        <v/>
      </c>
      <c r="D2341">
        <f>IF('⚙️ SÉC MĂNG'!A297="","",'⚙️ SÉC MĂNG'!I297)</f>
        <v/>
      </c>
      <c r="E2341" s="37">
        <f>IF('⚙️ SÉC MĂNG'!A297="","",'⚙️ SÉC MĂNG'!J297)</f>
        <v/>
      </c>
      <c r="F2341" s="37">
        <f>IF('⚙️ SÉC MĂNG'!A297="","",'⚙️ SÉC MĂNG'!K297)</f>
        <v/>
      </c>
      <c r="G2341" s="37">
        <f>IF('⚙️ SÉC MĂNG'!A297="","",'⚙️ SÉC MĂNG'!L297)</f>
        <v/>
      </c>
      <c r="H2341" s="37">
        <f>IF('⚙️ SÉC MĂNG'!A297="","",'⚙️ SÉC MĂNG'!M297)</f>
        <v/>
      </c>
      <c r="I2341" s="37">
        <f>IF('⚙️ SÉC MĂNG'!A297="","",'⚙️ SÉC MĂNG'!N297)</f>
        <v/>
      </c>
      <c r="J2341">
        <f>IF('⚙️ SÉC MĂNG'!A297="","",'⚙️ SÉC MĂNG'!D297)</f>
        <v/>
      </c>
      <c r="L2341">
        <f>N(L2340)+IF(AND('🔎 TRA CỨU NHANH'!$C$2&lt;&gt;"",OR(ISNUMBER(SEARCH('🔎 TRA CỨU NHANH'!$C$2,$A2341)),ISNUMBER(SEARCH('🔎 TRA CỨU NHANH'!$C$2,$B2341)))),1,0)</f>
        <v/>
      </c>
      <c r="M2341">
        <f>IF(L2341&gt;N(L2340),L2341,"")</f>
        <v/>
      </c>
      <c r="N2341">
        <f>N(N2340)+IF(AND('💰 BÁO GIÁ'!$C$27&lt;&gt;"",OR(ISNUMBER(SEARCH('💰 BÁO GIÁ'!$C$27,$A2341)),ISNUMBER(SEARCH('💰 BÁO GIÁ'!$C$27,$B2341)))),1,0)</f>
        <v/>
      </c>
      <c r="O2341">
        <f>IF(N2341&gt;N(N2340),N2341,"")</f>
        <v/>
      </c>
    </row>
    <row r="2342">
      <c r="A2342">
        <f>IF('⚙️ SÉC MĂNG'!A298="","",'⚙️ SÉC MĂNG'!A298)</f>
        <v/>
      </c>
      <c r="B2342">
        <f>IF('⚙️ SÉC MĂNG'!A298="","",'⚙️ SÉC MĂNG'!R298)</f>
        <v/>
      </c>
      <c r="C2342">
        <f>IF('⚙️ SÉC MĂNG'!A298="","","Séc măng")</f>
        <v/>
      </c>
      <c r="D2342">
        <f>IF('⚙️ SÉC MĂNG'!A298="","",'⚙️ SÉC MĂNG'!I298)</f>
        <v/>
      </c>
      <c r="E2342" s="37">
        <f>IF('⚙️ SÉC MĂNG'!A298="","",'⚙️ SÉC MĂNG'!J298)</f>
        <v/>
      </c>
      <c r="F2342" s="37">
        <f>IF('⚙️ SÉC MĂNG'!A298="","",'⚙️ SÉC MĂNG'!K298)</f>
        <v/>
      </c>
      <c r="G2342" s="37">
        <f>IF('⚙️ SÉC MĂNG'!A298="","",'⚙️ SÉC MĂNG'!L298)</f>
        <v/>
      </c>
      <c r="H2342" s="37">
        <f>IF('⚙️ SÉC MĂNG'!A298="","",'⚙️ SÉC MĂNG'!M298)</f>
        <v/>
      </c>
      <c r="I2342" s="37">
        <f>IF('⚙️ SÉC MĂNG'!A298="","",'⚙️ SÉC MĂNG'!N298)</f>
        <v/>
      </c>
      <c r="J2342">
        <f>IF('⚙️ SÉC MĂNG'!A298="","",'⚙️ SÉC MĂNG'!D298)</f>
        <v/>
      </c>
      <c r="L2342">
        <f>N(L2341)+IF(AND('🔎 TRA CỨU NHANH'!$C$2&lt;&gt;"",OR(ISNUMBER(SEARCH('🔎 TRA CỨU NHANH'!$C$2,$A2342)),ISNUMBER(SEARCH('🔎 TRA CỨU NHANH'!$C$2,$B2342)))),1,0)</f>
        <v/>
      </c>
      <c r="M2342">
        <f>IF(L2342&gt;N(L2341),L2342,"")</f>
        <v/>
      </c>
      <c r="N2342">
        <f>N(N2341)+IF(AND('💰 BÁO GIÁ'!$C$27&lt;&gt;"",OR(ISNUMBER(SEARCH('💰 BÁO GIÁ'!$C$27,$A2342)),ISNUMBER(SEARCH('💰 BÁO GIÁ'!$C$27,$B2342)))),1,0)</f>
        <v/>
      </c>
      <c r="O2342">
        <f>IF(N2342&gt;N(N2341),N2342,"")</f>
        <v/>
      </c>
    </row>
    <row r="2343">
      <c r="A2343">
        <f>IF('⚙️ SÉC MĂNG'!A299="","",'⚙️ SÉC MĂNG'!A299)</f>
        <v/>
      </c>
      <c r="B2343">
        <f>IF('⚙️ SÉC MĂNG'!A299="","",'⚙️ SÉC MĂNG'!R299)</f>
        <v/>
      </c>
      <c r="C2343">
        <f>IF('⚙️ SÉC MĂNG'!A299="","","Séc măng")</f>
        <v/>
      </c>
      <c r="D2343">
        <f>IF('⚙️ SÉC MĂNG'!A299="","",'⚙️ SÉC MĂNG'!I299)</f>
        <v/>
      </c>
      <c r="E2343" s="37">
        <f>IF('⚙️ SÉC MĂNG'!A299="","",'⚙️ SÉC MĂNG'!J299)</f>
        <v/>
      </c>
      <c r="F2343" s="37">
        <f>IF('⚙️ SÉC MĂNG'!A299="","",'⚙️ SÉC MĂNG'!K299)</f>
        <v/>
      </c>
      <c r="G2343" s="37">
        <f>IF('⚙️ SÉC MĂNG'!A299="","",'⚙️ SÉC MĂNG'!L299)</f>
        <v/>
      </c>
      <c r="H2343" s="37">
        <f>IF('⚙️ SÉC MĂNG'!A299="","",'⚙️ SÉC MĂNG'!M299)</f>
        <v/>
      </c>
      <c r="I2343" s="37">
        <f>IF('⚙️ SÉC MĂNG'!A299="","",'⚙️ SÉC MĂNG'!N299)</f>
        <v/>
      </c>
      <c r="J2343">
        <f>IF('⚙️ SÉC MĂNG'!A299="","",'⚙️ SÉC MĂNG'!D299)</f>
        <v/>
      </c>
      <c r="L2343">
        <f>N(L2342)+IF(AND('🔎 TRA CỨU NHANH'!$C$2&lt;&gt;"",OR(ISNUMBER(SEARCH('🔎 TRA CỨU NHANH'!$C$2,$A2343)),ISNUMBER(SEARCH('🔎 TRA CỨU NHANH'!$C$2,$B2343)))),1,0)</f>
        <v/>
      </c>
      <c r="M2343">
        <f>IF(L2343&gt;N(L2342),L2343,"")</f>
        <v/>
      </c>
      <c r="N2343">
        <f>N(N2342)+IF(AND('💰 BÁO GIÁ'!$C$27&lt;&gt;"",OR(ISNUMBER(SEARCH('💰 BÁO GIÁ'!$C$27,$A2343)),ISNUMBER(SEARCH('💰 BÁO GIÁ'!$C$27,$B2343)))),1,0)</f>
        <v/>
      </c>
      <c r="O2343">
        <f>IF(N2343&gt;N(N2342),N2343,"")</f>
        <v/>
      </c>
    </row>
    <row r="2344">
      <c r="A2344">
        <f>IF('⚙️ SÉC MĂNG'!A300="","",'⚙️ SÉC MĂNG'!A300)</f>
        <v/>
      </c>
      <c r="B2344">
        <f>IF('⚙️ SÉC MĂNG'!A300="","",'⚙️ SÉC MĂNG'!R300)</f>
        <v/>
      </c>
      <c r="C2344">
        <f>IF('⚙️ SÉC MĂNG'!A300="","","Séc măng")</f>
        <v/>
      </c>
      <c r="D2344">
        <f>IF('⚙️ SÉC MĂNG'!A300="","",'⚙️ SÉC MĂNG'!I300)</f>
        <v/>
      </c>
      <c r="E2344" s="37">
        <f>IF('⚙️ SÉC MĂNG'!A300="","",'⚙️ SÉC MĂNG'!J300)</f>
        <v/>
      </c>
      <c r="F2344" s="37">
        <f>IF('⚙️ SÉC MĂNG'!A300="","",'⚙️ SÉC MĂNG'!K300)</f>
        <v/>
      </c>
      <c r="G2344" s="37">
        <f>IF('⚙️ SÉC MĂNG'!A300="","",'⚙️ SÉC MĂNG'!L300)</f>
        <v/>
      </c>
      <c r="H2344" s="37">
        <f>IF('⚙️ SÉC MĂNG'!A300="","",'⚙️ SÉC MĂNG'!M300)</f>
        <v/>
      </c>
      <c r="I2344" s="37">
        <f>IF('⚙️ SÉC MĂNG'!A300="","",'⚙️ SÉC MĂNG'!N300)</f>
        <v/>
      </c>
      <c r="J2344">
        <f>IF('⚙️ SÉC MĂNG'!A300="","",'⚙️ SÉC MĂNG'!D300)</f>
        <v/>
      </c>
      <c r="L2344">
        <f>N(L2343)+IF(AND('🔎 TRA CỨU NHANH'!$C$2&lt;&gt;"",OR(ISNUMBER(SEARCH('🔎 TRA CỨU NHANH'!$C$2,$A2344)),ISNUMBER(SEARCH('🔎 TRA CỨU NHANH'!$C$2,$B2344)))),1,0)</f>
        <v/>
      </c>
      <c r="M2344">
        <f>IF(L2344&gt;N(L2343),L2344,"")</f>
        <v/>
      </c>
      <c r="N2344">
        <f>N(N2343)+IF(AND('💰 BÁO GIÁ'!$C$27&lt;&gt;"",OR(ISNUMBER(SEARCH('💰 BÁO GIÁ'!$C$27,$A2344)),ISNUMBER(SEARCH('💰 BÁO GIÁ'!$C$27,$B2344)))),1,0)</f>
        <v/>
      </c>
      <c r="O2344">
        <f>IF(N2344&gt;N(N2343),N2344,"")</f>
        <v/>
      </c>
    </row>
    <row r="2345">
      <c r="A2345">
        <f>IF('⚙️ SÉC MĂNG'!A301="","",'⚙️ SÉC MĂNG'!A301)</f>
        <v/>
      </c>
      <c r="B2345">
        <f>IF('⚙️ SÉC MĂNG'!A301="","",'⚙️ SÉC MĂNG'!R301)</f>
        <v/>
      </c>
      <c r="C2345">
        <f>IF('⚙️ SÉC MĂNG'!A301="","","Séc măng")</f>
        <v/>
      </c>
      <c r="D2345">
        <f>IF('⚙️ SÉC MĂNG'!A301="","",'⚙️ SÉC MĂNG'!I301)</f>
        <v/>
      </c>
      <c r="E2345" s="37">
        <f>IF('⚙️ SÉC MĂNG'!A301="","",'⚙️ SÉC MĂNG'!J301)</f>
        <v/>
      </c>
      <c r="F2345" s="37">
        <f>IF('⚙️ SÉC MĂNG'!A301="","",'⚙️ SÉC MĂNG'!K301)</f>
        <v/>
      </c>
      <c r="G2345" s="37">
        <f>IF('⚙️ SÉC MĂNG'!A301="","",'⚙️ SÉC MĂNG'!L301)</f>
        <v/>
      </c>
      <c r="H2345" s="37">
        <f>IF('⚙️ SÉC MĂNG'!A301="","",'⚙️ SÉC MĂNG'!M301)</f>
        <v/>
      </c>
      <c r="I2345" s="37">
        <f>IF('⚙️ SÉC MĂNG'!A301="","",'⚙️ SÉC MĂNG'!N301)</f>
        <v/>
      </c>
      <c r="J2345">
        <f>IF('⚙️ SÉC MĂNG'!A301="","",'⚙️ SÉC MĂNG'!D301)</f>
        <v/>
      </c>
      <c r="L2345">
        <f>N(L2344)+IF(AND('🔎 TRA CỨU NHANH'!$C$2&lt;&gt;"",OR(ISNUMBER(SEARCH('🔎 TRA CỨU NHANH'!$C$2,$A2345)),ISNUMBER(SEARCH('🔎 TRA CỨU NHANH'!$C$2,$B2345)))),1,0)</f>
        <v/>
      </c>
      <c r="M2345">
        <f>IF(L2345&gt;N(L2344),L2345,"")</f>
        <v/>
      </c>
      <c r="N2345">
        <f>N(N2344)+IF(AND('💰 BÁO GIÁ'!$C$27&lt;&gt;"",OR(ISNUMBER(SEARCH('💰 BÁO GIÁ'!$C$27,$A2345)),ISNUMBER(SEARCH('💰 BÁO GIÁ'!$C$27,$B2345)))),1,0)</f>
        <v/>
      </c>
      <c r="O2345">
        <f>IF(N2345&gt;N(N2344),N2345,"")</f>
        <v/>
      </c>
    </row>
    <row r="2346">
      <c r="A2346">
        <f>IF('⚙️ SÉC MĂNG'!A302="","",'⚙️ SÉC MĂNG'!A302)</f>
        <v/>
      </c>
      <c r="B2346">
        <f>IF('⚙️ SÉC MĂNG'!A302="","",'⚙️ SÉC MĂNG'!R302)</f>
        <v/>
      </c>
      <c r="C2346">
        <f>IF('⚙️ SÉC MĂNG'!A302="","","Séc măng")</f>
        <v/>
      </c>
      <c r="D2346">
        <f>IF('⚙️ SÉC MĂNG'!A302="","",'⚙️ SÉC MĂNG'!I302)</f>
        <v/>
      </c>
      <c r="E2346" s="37">
        <f>IF('⚙️ SÉC MĂNG'!A302="","",'⚙️ SÉC MĂNG'!J302)</f>
        <v/>
      </c>
      <c r="F2346" s="37">
        <f>IF('⚙️ SÉC MĂNG'!A302="","",'⚙️ SÉC MĂNG'!K302)</f>
        <v/>
      </c>
      <c r="G2346" s="37">
        <f>IF('⚙️ SÉC MĂNG'!A302="","",'⚙️ SÉC MĂNG'!L302)</f>
        <v/>
      </c>
      <c r="H2346" s="37">
        <f>IF('⚙️ SÉC MĂNG'!A302="","",'⚙️ SÉC MĂNG'!M302)</f>
        <v/>
      </c>
      <c r="I2346" s="37">
        <f>IF('⚙️ SÉC MĂNG'!A302="","",'⚙️ SÉC MĂNG'!N302)</f>
        <v/>
      </c>
      <c r="J2346">
        <f>IF('⚙️ SÉC MĂNG'!A302="","",'⚙️ SÉC MĂNG'!D302)</f>
        <v/>
      </c>
      <c r="L2346">
        <f>N(L2345)+IF(AND('🔎 TRA CỨU NHANH'!$C$2&lt;&gt;"",OR(ISNUMBER(SEARCH('🔎 TRA CỨU NHANH'!$C$2,$A2346)),ISNUMBER(SEARCH('🔎 TRA CỨU NHANH'!$C$2,$B2346)))),1,0)</f>
        <v/>
      </c>
      <c r="M2346">
        <f>IF(L2346&gt;N(L2345),L2346,"")</f>
        <v/>
      </c>
      <c r="N2346">
        <f>N(N2345)+IF(AND('💰 BÁO GIÁ'!$C$27&lt;&gt;"",OR(ISNUMBER(SEARCH('💰 BÁO GIÁ'!$C$27,$A2346)),ISNUMBER(SEARCH('💰 BÁO GIÁ'!$C$27,$B2346)))),1,0)</f>
        <v/>
      </c>
      <c r="O2346">
        <f>IF(N2346&gt;N(N2345),N2346,"")</f>
        <v/>
      </c>
    </row>
    <row r="2347">
      <c r="A2347">
        <f>IF('⚙️ SÉC MĂNG'!A303="","",'⚙️ SÉC MĂNG'!A303)</f>
        <v/>
      </c>
      <c r="B2347">
        <f>IF('⚙️ SÉC MĂNG'!A303="","",'⚙️ SÉC MĂNG'!R303)</f>
        <v/>
      </c>
      <c r="C2347">
        <f>IF('⚙️ SÉC MĂNG'!A303="","","Séc măng")</f>
        <v/>
      </c>
      <c r="D2347">
        <f>IF('⚙️ SÉC MĂNG'!A303="","",'⚙️ SÉC MĂNG'!I303)</f>
        <v/>
      </c>
      <c r="E2347" s="37">
        <f>IF('⚙️ SÉC MĂNG'!A303="","",'⚙️ SÉC MĂNG'!J303)</f>
        <v/>
      </c>
      <c r="F2347" s="37">
        <f>IF('⚙️ SÉC MĂNG'!A303="","",'⚙️ SÉC MĂNG'!K303)</f>
        <v/>
      </c>
      <c r="G2347" s="37">
        <f>IF('⚙️ SÉC MĂNG'!A303="","",'⚙️ SÉC MĂNG'!L303)</f>
        <v/>
      </c>
      <c r="H2347" s="37">
        <f>IF('⚙️ SÉC MĂNG'!A303="","",'⚙️ SÉC MĂNG'!M303)</f>
        <v/>
      </c>
      <c r="I2347" s="37">
        <f>IF('⚙️ SÉC MĂNG'!A303="","",'⚙️ SÉC MĂNG'!N303)</f>
        <v/>
      </c>
      <c r="J2347">
        <f>IF('⚙️ SÉC MĂNG'!A303="","",'⚙️ SÉC MĂNG'!D303)</f>
        <v/>
      </c>
      <c r="L2347">
        <f>N(L2346)+IF(AND('🔎 TRA CỨU NHANH'!$C$2&lt;&gt;"",OR(ISNUMBER(SEARCH('🔎 TRA CỨU NHANH'!$C$2,$A2347)),ISNUMBER(SEARCH('🔎 TRA CỨU NHANH'!$C$2,$B2347)))),1,0)</f>
        <v/>
      </c>
      <c r="M2347">
        <f>IF(L2347&gt;N(L2346),L2347,"")</f>
        <v/>
      </c>
      <c r="N2347">
        <f>N(N2346)+IF(AND('💰 BÁO GIÁ'!$C$27&lt;&gt;"",OR(ISNUMBER(SEARCH('💰 BÁO GIÁ'!$C$27,$A2347)),ISNUMBER(SEARCH('💰 BÁO GIÁ'!$C$27,$B2347)))),1,0)</f>
        <v/>
      </c>
      <c r="O2347">
        <f>IF(N2347&gt;N(N2346),N2347,"")</f>
        <v/>
      </c>
    </row>
    <row r="2348">
      <c r="A2348">
        <f>IF('⚙️ SÉC MĂNG'!A304="","",'⚙️ SÉC MĂNG'!A304)</f>
        <v/>
      </c>
      <c r="B2348">
        <f>IF('⚙️ SÉC MĂNG'!A304="","",'⚙️ SÉC MĂNG'!R304)</f>
        <v/>
      </c>
      <c r="C2348">
        <f>IF('⚙️ SÉC MĂNG'!A304="","","Séc măng")</f>
        <v/>
      </c>
      <c r="D2348">
        <f>IF('⚙️ SÉC MĂNG'!A304="","",'⚙️ SÉC MĂNG'!I304)</f>
        <v/>
      </c>
      <c r="E2348" s="37">
        <f>IF('⚙️ SÉC MĂNG'!A304="","",'⚙️ SÉC MĂNG'!J304)</f>
        <v/>
      </c>
      <c r="F2348" s="37">
        <f>IF('⚙️ SÉC MĂNG'!A304="","",'⚙️ SÉC MĂNG'!K304)</f>
        <v/>
      </c>
      <c r="G2348" s="37">
        <f>IF('⚙️ SÉC MĂNG'!A304="","",'⚙️ SÉC MĂNG'!L304)</f>
        <v/>
      </c>
      <c r="H2348" s="37">
        <f>IF('⚙️ SÉC MĂNG'!A304="","",'⚙️ SÉC MĂNG'!M304)</f>
        <v/>
      </c>
      <c r="I2348" s="37">
        <f>IF('⚙️ SÉC MĂNG'!A304="","",'⚙️ SÉC MĂNG'!N304)</f>
        <v/>
      </c>
      <c r="J2348">
        <f>IF('⚙️ SÉC MĂNG'!A304="","",'⚙️ SÉC MĂNG'!D304)</f>
        <v/>
      </c>
      <c r="L2348">
        <f>N(L2347)+IF(AND('🔎 TRA CỨU NHANH'!$C$2&lt;&gt;"",OR(ISNUMBER(SEARCH('🔎 TRA CỨU NHANH'!$C$2,$A2348)),ISNUMBER(SEARCH('🔎 TRA CỨU NHANH'!$C$2,$B2348)))),1,0)</f>
        <v/>
      </c>
      <c r="M2348">
        <f>IF(L2348&gt;N(L2347),L2348,"")</f>
        <v/>
      </c>
      <c r="N2348">
        <f>N(N2347)+IF(AND('💰 BÁO GIÁ'!$C$27&lt;&gt;"",OR(ISNUMBER(SEARCH('💰 BÁO GIÁ'!$C$27,$A2348)),ISNUMBER(SEARCH('💰 BÁO GIÁ'!$C$27,$B2348)))),1,0)</f>
        <v/>
      </c>
      <c r="O2348">
        <f>IF(N2348&gt;N(N2347),N2348,"")</f>
        <v/>
      </c>
    </row>
    <row r="2349">
      <c r="A2349">
        <f>IF('⚙️ SÉC MĂNG'!A305="","",'⚙️ SÉC MĂNG'!A305)</f>
        <v/>
      </c>
      <c r="B2349">
        <f>IF('⚙️ SÉC MĂNG'!A305="","",'⚙️ SÉC MĂNG'!R305)</f>
        <v/>
      </c>
      <c r="C2349">
        <f>IF('⚙️ SÉC MĂNG'!A305="","","Séc măng")</f>
        <v/>
      </c>
      <c r="D2349">
        <f>IF('⚙️ SÉC MĂNG'!A305="","",'⚙️ SÉC MĂNG'!I305)</f>
        <v/>
      </c>
      <c r="E2349" s="37">
        <f>IF('⚙️ SÉC MĂNG'!A305="","",'⚙️ SÉC MĂNG'!J305)</f>
        <v/>
      </c>
      <c r="F2349" s="37">
        <f>IF('⚙️ SÉC MĂNG'!A305="","",'⚙️ SÉC MĂNG'!K305)</f>
        <v/>
      </c>
      <c r="G2349" s="37">
        <f>IF('⚙️ SÉC MĂNG'!A305="","",'⚙️ SÉC MĂNG'!L305)</f>
        <v/>
      </c>
      <c r="H2349" s="37">
        <f>IF('⚙️ SÉC MĂNG'!A305="","",'⚙️ SÉC MĂNG'!M305)</f>
        <v/>
      </c>
      <c r="I2349" s="37">
        <f>IF('⚙️ SÉC MĂNG'!A305="","",'⚙️ SÉC MĂNG'!N305)</f>
        <v/>
      </c>
      <c r="J2349">
        <f>IF('⚙️ SÉC MĂNG'!A305="","",'⚙️ SÉC MĂNG'!D305)</f>
        <v/>
      </c>
      <c r="L2349">
        <f>N(L2348)+IF(AND('🔎 TRA CỨU NHANH'!$C$2&lt;&gt;"",OR(ISNUMBER(SEARCH('🔎 TRA CỨU NHANH'!$C$2,$A2349)),ISNUMBER(SEARCH('🔎 TRA CỨU NHANH'!$C$2,$B2349)))),1,0)</f>
        <v/>
      </c>
      <c r="M2349">
        <f>IF(L2349&gt;N(L2348),L2349,"")</f>
        <v/>
      </c>
      <c r="N2349">
        <f>N(N2348)+IF(AND('💰 BÁO GIÁ'!$C$27&lt;&gt;"",OR(ISNUMBER(SEARCH('💰 BÁO GIÁ'!$C$27,$A2349)),ISNUMBER(SEARCH('💰 BÁO GIÁ'!$C$27,$B2349)))),1,0)</f>
        <v/>
      </c>
      <c r="O2349">
        <f>IF(N2349&gt;N(N2348),N2349,"")</f>
        <v/>
      </c>
    </row>
    <row r="2350">
      <c r="A2350">
        <f>IF('⚙️ SÉC MĂNG'!A306="","",'⚙️ SÉC MĂNG'!A306)</f>
        <v/>
      </c>
      <c r="B2350">
        <f>IF('⚙️ SÉC MĂNG'!A306="","",'⚙️ SÉC MĂNG'!R306)</f>
        <v/>
      </c>
      <c r="C2350">
        <f>IF('⚙️ SÉC MĂNG'!A306="","","Séc măng")</f>
        <v/>
      </c>
      <c r="D2350">
        <f>IF('⚙️ SÉC MĂNG'!A306="","",'⚙️ SÉC MĂNG'!I306)</f>
        <v/>
      </c>
      <c r="E2350" s="37">
        <f>IF('⚙️ SÉC MĂNG'!A306="","",'⚙️ SÉC MĂNG'!J306)</f>
        <v/>
      </c>
      <c r="F2350" s="37">
        <f>IF('⚙️ SÉC MĂNG'!A306="","",'⚙️ SÉC MĂNG'!K306)</f>
        <v/>
      </c>
      <c r="G2350" s="37">
        <f>IF('⚙️ SÉC MĂNG'!A306="","",'⚙️ SÉC MĂNG'!L306)</f>
        <v/>
      </c>
      <c r="H2350" s="37">
        <f>IF('⚙️ SÉC MĂNG'!A306="","",'⚙️ SÉC MĂNG'!M306)</f>
        <v/>
      </c>
      <c r="I2350" s="37">
        <f>IF('⚙️ SÉC MĂNG'!A306="","",'⚙️ SÉC MĂNG'!N306)</f>
        <v/>
      </c>
      <c r="J2350">
        <f>IF('⚙️ SÉC MĂNG'!A306="","",'⚙️ SÉC MĂNG'!D306)</f>
        <v/>
      </c>
      <c r="L2350">
        <f>N(L2349)+IF(AND('🔎 TRA CỨU NHANH'!$C$2&lt;&gt;"",OR(ISNUMBER(SEARCH('🔎 TRA CỨU NHANH'!$C$2,$A2350)),ISNUMBER(SEARCH('🔎 TRA CỨU NHANH'!$C$2,$B2350)))),1,0)</f>
        <v/>
      </c>
      <c r="M2350">
        <f>IF(L2350&gt;N(L2349),L2350,"")</f>
        <v/>
      </c>
      <c r="N2350">
        <f>N(N2349)+IF(AND('💰 BÁO GIÁ'!$C$27&lt;&gt;"",OR(ISNUMBER(SEARCH('💰 BÁO GIÁ'!$C$27,$A2350)),ISNUMBER(SEARCH('💰 BÁO GIÁ'!$C$27,$B2350)))),1,0)</f>
        <v/>
      </c>
      <c r="O2350">
        <f>IF(N2350&gt;N(N2349),N2350,"")</f>
        <v/>
      </c>
    </row>
    <row r="2351">
      <c r="A2351">
        <f>IF('⚙️ SÉC MĂNG'!A307="","",'⚙️ SÉC MĂNG'!A307)</f>
        <v/>
      </c>
      <c r="B2351">
        <f>IF('⚙️ SÉC MĂNG'!A307="","",'⚙️ SÉC MĂNG'!R307)</f>
        <v/>
      </c>
      <c r="C2351">
        <f>IF('⚙️ SÉC MĂNG'!A307="","","Séc măng")</f>
        <v/>
      </c>
      <c r="D2351">
        <f>IF('⚙️ SÉC MĂNG'!A307="","",'⚙️ SÉC MĂNG'!I307)</f>
        <v/>
      </c>
      <c r="E2351" s="37">
        <f>IF('⚙️ SÉC MĂNG'!A307="","",'⚙️ SÉC MĂNG'!J307)</f>
        <v/>
      </c>
      <c r="F2351" s="37">
        <f>IF('⚙️ SÉC MĂNG'!A307="","",'⚙️ SÉC MĂNG'!K307)</f>
        <v/>
      </c>
      <c r="G2351" s="37">
        <f>IF('⚙️ SÉC MĂNG'!A307="","",'⚙️ SÉC MĂNG'!L307)</f>
        <v/>
      </c>
      <c r="H2351" s="37">
        <f>IF('⚙️ SÉC MĂNG'!A307="","",'⚙️ SÉC MĂNG'!M307)</f>
        <v/>
      </c>
      <c r="I2351" s="37">
        <f>IF('⚙️ SÉC MĂNG'!A307="","",'⚙️ SÉC MĂNG'!N307)</f>
        <v/>
      </c>
      <c r="J2351">
        <f>IF('⚙️ SÉC MĂNG'!A307="","",'⚙️ SÉC MĂNG'!D307)</f>
        <v/>
      </c>
      <c r="L2351">
        <f>N(L2350)+IF(AND('🔎 TRA CỨU NHANH'!$C$2&lt;&gt;"",OR(ISNUMBER(SEARCH('🔎 TRA CỨU NHANH'!$C$2,$A2351)),ISNUMBER(SEARCH('🔎 TRA CỨU NHANH'!$C$2,$B2351)))),1,0)</f>
        <v/>
      </c>
      <c r="M2351">
        <f>IF(L2351&gt;N(L2350),L2351,"")</f>
        <v/>
      </c>
      <c r="N2351">
        <f>N(N2350)+IF(AND('💰 BÁO GIÁ'!$C$27&lt;&gt;"",OR(ISNUMBER(SEARCH('💰 BÁO GIÁ'!$C$27,$A2351)),ISNUMBER(SEARCH('💰 BÁO GIÁ'!$C$27,$B2351)))),1,0)</f>
        <v/>
      </c>
      <c r="O2351">
        <f>IF(N2351&gt;N(N2350),N2351,"")</f>
        <v/>
      </c>
    </row>
    <row r="2352">
      <c r="A2352">
        <f>IF('⚙️ SÉC MĂNG'!A308="","",'⚙️ SÉC MĂNG'!A308)</f>
        <v/>
      </c>
      <c r="B2352">
        <f>IF('⚙️ SÉC MĂNG'!A308="","",'⚙️ SÉC MĂNG'!R308)</f>
        <v/>
      </c>
      <c r="C2352">
        <f>IF('⚙️ SÉC MĂNG'!A308="","","Séc măng")</f>
        <v/>
      </c>
      <c r="D2352">
        <f>IF('⚙️ SÉC MĂNG'!A308="","",'⚙️ SÉC MĂNG'!I308)</f>
        <v/>
      </c>
      <c r="E2352" s="37">
        <f>IF('⚙️ SÉC MĂNG'!A308="","",'⚙️ SÉC MĂNG'!J308)</f>
        <v/>
      </c>
      <c r="F2352" s="37">
        <f>IF('⚙️ SÉC MĂNG'!A308="","",'⚙️ SÉC MĂNG'!K308)</f>
        <v/>
      </c>
      <c r="G2352" s="37">
        <f>IF('⚙️ SÉC MĂNG'!A308="","",'⚙️ SÉC MĂNG'!L308)</f>
        <v/>
      </c>
      <c r="H2352" s="37">
        <f>IF('⚙️ SÉC MĂNG'!A308="","",'⚙️ SÉC MĂNG'!M308)</f>
        <v/>
      </c>
      <c r="I2352" s="37">
        <f>IF('⚙️ SÉC MĂNG'!A308="","",'⚙️ SÉC MĂNG'!N308)</f>
        <v/>
      </c>
      <c r="J2352">
        <f>IF('⚙️ SÉC MĂNG'!A308="","",'⚙️ SÉC MĂNG'!D308)</f>
        <v/>
      </c>
      <c r="L2352">
        <f>N(L2351)+IF(AND('🔎 TRA CỨU NHANH'!$C$2&lt;&gt;"",OR(ISNUMBER(SEARCH('🔎 TRA CỨU NHANH'!$C$2,$A2352)),ISNUMBER(SEARCH('🔎 TRA CỨU NHANH'!$C$2,$B2352)))),1,0)</f>
        <v/>
      </c>
      <c r="M2352">
        <f>IF(L2352&gt;N(L2351),L2352,"")</f>
        <v/>
      </c>
      <c r="N2352">
        <f>N(N2351)+IF(AND('💰 BÁO GIÁ'!$C$27&lt;&gt;"",OR(ISNUMBER(SEARCH('💰 BÁO GIÁ'!$C$27,$A2352)),ISNUMBER(SEARCH('💰 BÁO GIÁ'!$C$27,$B2352)))),1,0)</f>
        <v/>
      </c>
      <c r="O2352">
        <f>IF(N2352&gt;N(N2351),N2352,"")</f>
        <v/>
      </c>
    </row>
    <row r="2353">
      <c r="A2353">
        <f>IF('⚙️ SÉC MĂNG'!A309="","",'⚙️ SÉC MĂNG'!A309)</f>
        <v/>
      </c>
      <c r="B2353">
        <f>IF('⚙️ SÉC MĂNG'!A309="","",'⚙️ SÉC MĂNG'!R309)</f>
        <v/>
      </c>
      <c r="C2353">
        <f>IF('⚙️ SÉC MĂNG'!A309="","","Séc măng")</f>
        <v/>
      </c>
      <c r="D2353">
        <f>IF('⚙️ SÉC MĂNG'!A309="","",'⚙️ SÉC MĂNG'!I309)</f>
        <v/>
      </c>
      <c r="E2353" s="37">
        <f>IF('⚙️ SÉC MĂNG'!A309="","",'⚙️ SÉC MĂNG'!J309)</f>
        <v/>
      </c>
      <c r="F2353" s="37">
        <f>IF('⚙️ SÉC MĂNG'!A309="","",'⚙️ SÉC MĂNG'!K309)</f>
        <v/>
      </c>
      <c r="G2353" s="37">
        <f>IF('⚙️ SÉC MĂNG'!A309="","",'⚙️ SÉC MĂNG'!L309)</f>
        <v/>
      </c>
      <c r="H2353" s="37">
        <f>IF('⚙️ SÉC MĂNG'!A309="","",'⚙️ SÉC MĂNG'!M309)</f>
        <v/>
      </c>
      <c r="I2353" s="37">
        <f>IF('⚙️ SÉC MĂNG'!A309="","",'⚙️ SÉC MĂNG'!N309)</f>
        <v/>
      </c>
      <c r="J2353">
        <f>IF('⚙️ SÉC MĂNG'!A309="","",'⚙️ SÉC MĂNG'!D309)</f>
        <v/>
      </c>
      <c r="L2353">
        <f>N(L2352)+IF(AND('🔎 TRA CỨU NHANH'!$C$2&lt;&gt;"",OR(ISNUMBER(SEARCH('🔎 TRA CỨU NHANH'!$C$2,$A2353)),ISNUMBER(SEARCH('🔎 TRA CỨU NHANH'!$C$2,$B2353)))),1,0)</f>
        <v/>
      </c>
      <c r="M2353">
        <f>IF(L2353&gt;N(L2352),L2353,"")</f>
        <v/>
      </c>
      <c r="N2353">
        <f>N(N2352)+IF(AND('💰 BÁO GIÁ'!$C$27&lt;&gt;"",OR(ISNUMBER(SEARCH('💰 BÁO GIÁ'!$C$27,$A2353)),ISNUMBER(SEARCH('💰 BÁO GIÁ'!$C$27,$B2353)))),1,0)</f>
        <v/>
      </c>
      <c r="O2353">
        <f>IF(N2353&gt;N(N2352),N2353,"")</f>
        <v/>
      </c>
    </row>
    <row r="2354">
      <c r="A2354">
        <f>IF('⚙️ SÉC MĂNG'!A310="","",'⚙️ SÉC MĂNG'!A310)</f>
        <v/>
      </c>
      <c r="B2354">
        <f>IF('⚙️ SÉC MĂNG'!A310="","",'⚙️ SÉC MĂNG'!R310)</f>
        <v/>
      </c>
      <c r="C2354">
        <f>IF('⚙️ SÉC MĂNG'!A310="","","Séc măng")</f>
        <v/>
      </c>
      <c r="D2354">
        <f>IF('⚙️ SÉC MĂNG'!A310="","",'⚙️ SÉC MĂNG'!I310)</f>
        <v/>
      </c>
      <c r="E2354" s="37">
        <f>IF('⚙️ SÉC MĂNG'!A310="","",'⚙️ SÉC MĂNG'!J310)</f>
        <v/>
      </c>
      <c r="F2354" s="37">
        <f>IF('⚙️ SÉC MĂNG'!A310="","",'⚙️ SÉC MĂNG'!K310)</f>
        <v/>
      </c>
      <c r="G2354" s="37">
        <f>IF('⚙️ SÉC MĂNG'!A310="","",'⚙️ SÉC MĂNG'!L310)</f>
        <v/>
      </c>
      <c r="H2354" s="37">
        <f>IF('⚙️ SÉC MĂNG'!A310="","",'⚙️ SÉC MĂNG'!M310)</f>
        <v/>
      </c>
      <c r="I2354" s="37">
        <f>IF('⚙️ SÉC MĂNG'!A310="","",'⚙️ SÉC MĂNG'!N310)</f>
        <v/>
      </c>
      <c r="J2354">
        <f>IF('⚙️ SÉC MĂNG'!A310="","",'⚙️ SÉC MĂNG'!D310)</f>
        <v/>
      </c>
      <c r="L2354">
        <f>N(L2353)+IF(AND('🔎 TRA CỨU NHANH'!$C$2&lt;&gt;"",OR(ISNUMBER(SEARCH('🔎 TRA CỨU NHANH'!$C$2,$A2354)),ISNUMBER(SEARCH('🔎 TRA CỨU NHANH'!$C$2,$B2354)))),1,0)</f>
        <v/>
      </c>
      <c r="M2354">
        <f>IF(L2354&gt;N(L2353),L2354,"")</f>
        <v/>
      </c>
      <c r="N2354">
        <f>N(N2353)+IF(AND('💰 BÁO GIÁ'!$C$27&lt;&gt;"",OR(ISNUMBER(SEARCH('💰 BÁO GIÁ'!$C$27,$A2354)),ISNUMBER(SEARCH('💰 BÁO GIÁ'!$C$27,$B2354)))),1,0)</f>
        <v/>
      </c>
      <c r="O2354">
        <f>IF(N2354&gt;N(N2353),N2354,"")</f>
        <v/>
      </c>
    </row>
    <row r="2355">
      <c r="A2355">
        <f>IF('⚙️ SÉC MĂNG'!A311="","",'⚙️ SÉC MĂNG'!A311)</f>
        <v/>
      </c>
      <c r="B2355">
        <f>IF('⚙️ SÉC MĂNG'!A311="","",'⚙️ SÉC MĂNG'!R311)</f>
        <v/>
      </c>
      <c r="C2355">
        <f>IF('⚙️ SÉC MĂNG'!A311="","","Séc măng")</f>
        <v/>
      </c>
      <c r="D2355">
        <f>IF('⚙️ SÉC MĂNG'!A311="","",'⚙️ SÉC MĂNG'!I311)</f>
        <v/>
      </c>
      <c r="E2355">
        <f>IF('⚙️ SÉC MĂNG'!A311="","",'⚙️ SÉC MĂNG'!J311)</f>
        <v/>
      </c>
      <c r="F2355">
        <f>IF('⚙️ SÉC MĂNG'!A311="","",'⚙️ SÉC MĂNG'!K311)</f>
        <v/>
      </c>
      <c r="G2355">
        <f>IF('⚙️ SÉC MĂNG'!A311="","",'⚙️ SÉC MĂNG'!L311)</f>
        <v/>
      </c>
      <c r="H2355">
        <f>IF('⚙️ SÉC MĂNG'!A311="","",'⚙️ SÉC MĂNG'!M311)</f>
        <v/>
      </c>
      <c r="I2355">
        <f>IF('⚙️ SÉC MĂNG'!A311="","",'⚙️ SÉC MĂNG'!N311)</f>
        <v/>
      </c>
      <c r="J2355">
        <f>IF('⚙️ SÉC MĂNG'!A311="","",'⚙️ SÉC MĂNG'!D311)</f>
        <v/>
      </c>
      <c r="L2355">
        <f>N(L2354)+IF(AND('🔎 TRA CỨU NHANH'!$C$2&lt;&gt;"",OR(ISNUMBER(SEARCH('🔎 TRA CỨU NHANH'!$C$2,$A2355)),ISNUMBER(SEARCH('🔎 TRA CỨU NHANH'!$C$2,$B2355)))),1,0)</f>
        <v/>
      </c>
      <c r="M2355">
        <f>IF(L2355&gt;N(L2354),L2355,"")</f>
        <v/>
      </c>
      <c r="N2355">
        <f>N(N2354)+IF(AND('💰 BÁO GIÁ'!$C$27&lt;&gt;"",OR(ISNUMBER(SEARCH('💰 BÁO GIÁ'!$C$27,$A2355)),ISNUMBER(SEARCH('💰 BÁO GIÁ'!$C$27,$B2355)))),1,0)</f>
        <v/>
      </c>
      <c r="O2355">
        <f>IF(N2355&gt;N(N2354),N2355,"")</f>
        <v/>
      </c>
    </row>
    <row r="2356">
      <c r="A2356">
        <f>IF('⚙️ SÉC MĂNG'!A312="","",'⚙️ SÉC MĂNG'!A312)</f>
        <v/>
      </c>
      <c r="B2356">
        <f>IF('⚙️ SÉC MĂNG'!A312="","",'⚙️ SÉC MĂNG'!R312)</f>
        <v/>
      </c>
      <c r="C2356">
        <f>IF('⚙️ SÉC MĂNG'!A312="","","Séc măng")</f>
        <v/>
      </c>
      <c r="D2356">
        <f>IF('⚙️ SÉC MĂNG'!A312="","",'⚙️ SÉC MĂNG'!I312)</f>
        <v/>
      </c>
      <c r="E2356" s="37">
        <f>IF('⚙️ SÉC MĂNG'!A312="","",'⚙️ SÉC MĂNG'!J312)</f>
        <v/>
      </c>
      <c r="F2356" s="37">
        <f>IF('⚙️ SÉC MĂNG'!A312="","",'⚙️ SÉC MĂNG'!K312)</f>
        <v/>
      </c>
      <c r="G2356" s="37">
        <f>IF('⚙️ SÉC MĂNG'!A312="","",'⚙️ SÉC MĂNG'!L312)</f>
        <v/>
      </c>
      <c r="H2356" s="37">
        <f>IF('⚙️ SÉC MĂNG'!A312="","",'⚙️ SÉC MĂNG'!M312)</f>
        <v/>
      </c>
      <c r="I2356" s="37">
        <f>IF('⚙️ SÉC MĂNG'!A312="","",'⚙️ SÉC MĂNG'!N312)</f>
        <v/>
      </c>
      <c r="J2356">
        <f>IF('⚙️ SÉC MĂNG'!A312="","",'⚙️ SÉC MĂNG'!D312)</f>
        <v/>
      </c>
      <c r="L2356">
        <f>N(L2355)+IF(AND('🔎 TRA CỨU NHANH'!$C$2&lt;&gt;"",OR(ISNUMBER(SEARCH('🔎 TRA CỨU NHANH'!$C$2,$A2356)),ISNUMBER(SEARCH('🔎 TRA CỨU NHANH'!$C$2,$B2356)))),1,0)</f>
        <v/>
      </c>
      <c r="M2356">
        <f>IF(L2356&gt;N(L2355),L2356,"")</f>
        <v/>
      </c>
      <c r="N2356">
        <f>N(N2355)+IF(AND('💰 BÁO GIÁ'!$C$27&lt;&gt;"",OR(ISNUMBER(SEARCH('💰 BÁO GIÁ'!$C$27,$A2356)),ISNUMBER(SEARCH('💰 BÁO GIÁ'!$C$27,$B2356)))),1,0)</f>
        <v/>
      </c>
      <c r="O2356">
        <f>IF(N2356&gt;N(N2355),N2356,"")</f>
        <v/>
      </c>
    </row>
    <row r="2357">
      <c r="A2357">
        <f>IF('⚙️ SÉC MĂNG'!A313="","",'⚙️ SÉC MĂNG'!A313)</f>
        <v/>
      </c>
      <c r="B2357">
        <f>IF('⚙️ SÉC MĂNG'!A313="","",'⚙️ SÉC MĂNG'!R313)</f>
        <v/>
      </c>
      <c r="C2357">
        <f>IF('⚙️ SÉC MĂNG'!A313="","","Séc măng")</f>
        <v/>
      </c>
      <c r="D2357">
        <f>IF('⚙️ SÉC MĂNG'!A313="","",'⚙️ SÉC MĂNG'!I313)</f>
        <v/>
      </c>
      <c r="E2357" s="37">
        <f>IF('⚙️ SÉC MĂNG'!A313="","",'⚙️ SÉC MĂNG'!J313)</f>
        <v/>
      </c>
      <c r="F2357" s="37">
        <f>IF('⚙️ SÉC MĂNG'!A313="","",'⚙️ SÉC MĂNG'!K313)</f>
        <v/>
      </c>
      <c r="G2357" s="37">
        <f>IF('⚙️ SÉC MĂNG'!A313="","",'⚙️ SÉC MĂNG'!L313)</f>
        <v/>
      </c>
      <c r="H2357" s="37">
        <f>IF('⚙️ SÉC MĂNG'!A313="","",'⚙️ SÉC MĂNG'!M313)</f>
        <v/>
      </c>
      <c r="I2357" s="37">
        <f>IF('⚙️ SÉC MĂNG'!A313="","",'⚙️ SÉC MĂNG'!N313)</f>
        <v/>
      </c>
      <c r="J2357">
        <f>IF('⚙️ SÉC MĂNG'!A313="","",'⚙️ SÉC MĂNG'!D313)</f>
        <v/>
      </c>
      <c r="L2357">
        <f>N(L2356)+IF(AND('🔎 TRA CỨU NHANH'!$C$2&lt;&gt;"",OR(ISNUMBER(SEARCH('🔎 TRA CỨU NHANH'!$C$2,$A2357)),ISNUMBER(SEARCH('🔎 TRA CỨU NHANH'!$C$2,$B2357)))),1,0)</f>
        <v/>
      </c>
      <c r="M2357">
        <f>IF(L2357&gt;N(L2356),L2357,"")</f>
        <v/>
      </c>
      <c r="N2357">
        <f>N(N2356)+IF(AND('💰 BÁO GIÁ'!$C$27&lt;&gt;"",OR(ISNUMBER(SEARCH('💰 BÁO GIÁ'!$C$27,$A2357)),ISNUMBER(SEARCH('💰 BÁO GIÁ'!$C$27,$B2357)))),1,0)</f>
        <v/>
      </c>
      <c r="O2357">
        <f>IF(N2357&gt;N(N2356),N2357,"")</f>
        <v/>
      </c>
    </row>
    <row r="2358">
      <c r="A2358">
        <f>IF('⚙️ SÉC MĂNG'!A314="","",'⚙️ SÉC MĂNG'!A314)</f>
        <v/>
      </c>
      <c r="B2358">
        <f>IF('⚙️ SÉC MĂNG'!A314="","",'⚙️ SÉC MĂNG'!R314)</f>
        <v/>
      </c>
      <c r="C2358">
        <f>IF('⚙️ SÉC MĂNG'!A314="","","Séc măng")</f>
        <v/>
      </c>
      <c r="D2358">
        <f>IF('⚙️ SÉC MĂNG'!A314="","",'⚙️ SÉC MĂNG'!I314)</f>
        <v/>
      </c>
      <c r="E2358" s="37">
        <f>IF('⚙️ SÉC MĂNG'!A314="","",'⚙️ SÉC MĂNG'!J314)</f>
        <v/>
      </c>
      <c r="F2358" s="37">
        <f>IF('⚙️ SÉC MĂNG'!A314="","",'⚙️ SÉC MĂNG'!K314)</f>
        <v/>
      </c>
      <c r="G2358" s="37">
        <f>IF('⚙️ SÉC MĂNG'!A314="","",'⚙️ SÉC MĂNG'!L314)</f>
        <v/>
      </c>
      <c r="H2358" s="37">
        <f>IF('⚙️ SÉC MĂNG'!A314="","",'⚙️ SÉC MĂNG'!M314)</f>
        <v/>
      </c>
      <c r="I2358" s="37">
        <f>IF('⚙️ SÉC MĂNG'!A314="","",'⚙️ SÉC MĂNG'!N314)</f>
        <v/>
      </c>
      <c r="J2358">
        <f>IF('⚙️ SÉC MĂNG'!A314="","",'⚙️ SÉC MĂNG'!D314)</f>
        <v/>
      </c>
      <c r="L2358">
        <f>N(L2357)+IF(AND('🔎 TRA CỨU NHANH'!$C$2&lt;&gt;"",OR(ISNUMBER(SEARCH('🔎 TRA CỨU NHANH'!$C$2,$A2358)),ISNUMBER(SEARCH('🔎 TRA CỨU NHANH'!$C$2,$B2358)))),1,0)</f>
        <v/>
      </c>
      <c r="M2358">
        <f>IF(L2358&gt;N(L2357),L2358,"")</f>
        <v/>
      </c>
      <c r="N2358">
        <f>N(N2357)+IF(AND('💰 BÁO GIÁ'!$C$27&lt;&gt;"",OR(ISNUMBER(SEARCH('💰 BÁO GIÁ'!$C$27,$A2358)),ISNUMBER(SEARCH('💰 BÁO GIÁ'!$C$27,$B2358)))),1,0)</f>
        <v/>
      </c>
      <c r="O2358">
        <f>IF(N2358&gt;N(N2357),N2358,"")</f>
        <v/>
      </c>
    </row>
    <row r="2359">
      <c r="A2359">
        <f>IF('⚙️ SÉC MĂNG'!A315="","",'⚙️ SÉC MĂNG'!A315)</f>
        <v/>
      </c>
      <c r="B2359">
        <f>IF('⚙️ SÉC MĂNG'!A315="","",'⚙️ SÉC MĂNG'!R315)</f>
        <v/>
      </c>
      <c r="C2359">
        <f>IF('⚙️ SÉC MĂNG'!A315="","","Séc măng")</f>
        <v/>
      </c>
      <c r="D2359">
        <f>IF('⚙️ SÉC MĂNG'!A315="","",'⚙️ SÉC MĂNG'!I315)</f>
        <v/>
      </c>
      <c r="E2359" s="37">
        <f>IF('⚙️ SÉC MĂNG'!A315="","",'⚙️ SÉC MĂNG'!J315)</f>
        <v/>
      </c>
      <c r="F2359" s="37">
        <f>IF('⚙️ SÉC MĂNG'!A315="","",'⚙️ SÉC MĂNG'!K315)</f>
        <v/>
      </c>
      <c r="G2359" s="37">
        <f>IF('⚙️ SÉC MĂNG'!A315="","",'⚙️ SÉC MĂNG'!L315)</f>
        <v/>
      </c>
      <c r="H2359" s="37">
        <f>IF('⚙️ SÉC MĂNG'!A315="","",'⚙️ SÉC MĂNG'!M315)</f>
        <v/>
      </c>
      <c r="I2359" s="37">
        <f>IF('⚙️ SÉC MĂNG'!A315="","",'⚙️ SÉC MĂNG'!N315)</f>
        <v/>
      </c>
      <c r="J2359">
        <f>IF('⚙️ SÉC MĂNG'!A315="","",'⚙️ SÉC MĂNG'!D315)</f>
        <v/>
      </c>
      <c r="L2359">
        <f>N(L2358)+IF(AND('🔎 TRA CỨU NHANH'!$C$2&lt;&gt;"",OR(ISNUMBER(SEARCH('🔎 TRA CỨU NHANH'!$C$2,$A2359)),ISNUMBER(SEARCH('🔎 TRA CỨU NHANH'!$C$2,$B2359)))),1,0)</f>
        <v/>
      </c>
      <c r="M2359">
        <f>IF(L2359&gt;N(L2358),L2359,"")</f>
        <v/>
      </c>
      <c r="N2359">
        <f>N(N2358)+IF(AND('💰 BÁO GIÁ'!$C$27&lt;&gt;"",OR(ISNUMBER(SEARCH('💰 BÁO GIÁ'!$C$27,$A2359)),ISNUMBER(SEARCH('💰 BÁO GIÁ'!$C$27,$B2359)))),1,0)</f>
        <v/>
      </c>
      <c r="O2359">
        <f>IF(N2359&gt;N(N2358),N2359,"")</f>
        <v/>
      </c>
    </row>
    <row r="2360">
      <c r="A2360">
        <f>IF('⚙️ SÉC MĂNG'!A316="","",'⚙️ SÉC MĂNG'!A316)</f>
        <v/>
      </c>
      <c r="B2360">
        <f>IF('⚙️ SÉC MĂNG'!A316="","",'⚙️ SÉC MĂNG'!R316)</f>
        <v/>
      </c>
      <c r="C2360">
        <f>IF('⚙️ SÉC MĂNG'!A316="","","Séc măng")</f>
        <v/>
      </c>
      <c r="D2360">
        <f>IF('⚙️ SÉC MĂNG'!A316="","",'⚙️ SÉC MĂNG'!I316)</f>
        <v/>
      </c>
      <c r="E2360" s="37">
        <f>IF('⚙️ SÉC MĂNG'!A316="","",'⚙️ SÉC MĂNG'!J316)</f>
        <v/>
      </c>
      <c r="F2360" s="37">
        <f>IF('⚙️ SÉC MĂNG'!A316="","",'⚙️ SÉC MĂNG'!K316)</f>
        <v/>
      </c>
      <c r="G2360" s="37">
        <f>IF('⚙️ SÉC MĂNG'!A316="","",'⚙️ SÉC MĂNG'!L316)</f>
        <v/>
      </c>
      <c r="H2360" s="37">
        <f>IF('⚙️ SÉC MĂNG'!A316="","",'⚙️ SÉC MĂNG'!M316)</f>
        <v/>
      </c>
      <c r="I2360" s="37">
        <f>IF('⚙️ SÉC MĂNG'!A316="","",'⚙️ SÉC MĂNG'!N316)</f>
        <v/>
      </c>
      <c r="J2360">
        <f>IF('⚙️ SÉC MĂNG'!A316="","",'⚙️ SÉC MĂNG'!D316)</f>
        <v/>
      </c>
      <c r="L2360">
        <f>N(L2359)+IF(AND('🔎 TRA CỨU NHANH'!$C$2&lt;&gt;"",OR(ISNUMBER(SEARCH('🔎 TRA CỨU NHANH'!$C$2,$A2360)),ISNUMBER(SEARCH('🔎 TRA CỨU NHANH'!$C$2,$B2360)))),1,0)</f>
        <v/>
      </c>
      <c r="M2360">
        <f>IF(L2360&gt;N(L2359),L2360,"")</f>
        <v/>
      </c>
      <c r="N2360">
        <f>N(N2359)+IF(AND('💰 BÁO GIÁ'!$C$27&lt;&gt;"",OR(ISNUMBER(SEARCH('💰 BÁO GIÁ'!$C$27,$A2360)),ISNUMBER(SEARCH('💰 BÁO GIÁ'!$C$27,$B2360)))),1,0)</f>
        <v/>
      </c>
      <c r="O2360">
        <f>IF(N2360&gt;N(N2359),N2360,"")</f>
        <v/>
      </c>
    </row>
    <row r="2361">
      <c r="A2361">
        <f>IF('⚙️ SÉC MĂNG'!A317="","",'⚙️ SÉC MĂNG'!A317)</f>
        <v/>
      </c>
      <c r="B2361">
        <f>IF('⚙️ SÉC MĂNG'!A317="","",'⚙️ SÉC MĂNG'!R317)</f>
        <v/>
      </c>
      <c r="C2361">
        <f>IF('⚙️ SÉC MĂNG'!A317="","","Séc măng")</f>
        <v/>
      </c>
      <c r="D2361">
        <f>IF('⚙️ SÉC MĂNG'!A317="","",'⚙️ SÉC MĂNG'!I317)</f>
        <v/>
      </c>
      <c r="E2361" s="37">
        <f>IF('⚙️ SÉC MĂNG'!A317="","",'⚙️ SÉC MĂNG'!J317)</f>
        <v/>
      </c>
      <c r="F2361" s="37">
        <f>IF('⚙️ SÉC MĂNG'!A317="","",'⚙️ SÉC MĂNG'!K317)</f>
        <v/>
      </c>
      <c r="G2361" s="37">
        <f>IF('⚙️ SÉC MĂNG'!A317="","",'⚙️ SÉC MĂNG'!L317)</f>
        <v/>
      </c>
      <c r="H2361" s="37">
        <f>IF('⚙️ SÉC MĂNG'!A317="","",'⚙️ SÉC MĂNG'!M317)</f>
        <v/>
      </c>
      <c r="I2361" s="37">
        <f>IF('⚙️ SÉC MĂNG'!A317="","",'⚙️ SÉC MĂNG'!N317)</f>
        <v/>
      </c>
      <c r="J2361">
        <f>IF('⚙️ SÉC MĂNG'!A317="","",'⚙️ SÉC MĂNG'!D317)</f>
        <v/>
      </c>
      <c r="L2361">
        <f>N(L2360)+IF(AND('🔎 TRA CỨU NHANH'!$C$2&lt;&gt;"",OR(ISNUMBER(SEARCH('🔎 TRA CỨU NHANH'!$C$2,$A2361)),ISNUMBER(SEARCH('🔎 TRA CỨU NHANH'!$C$2,$B2361)))),1,0)</f>
        <v/>
      </c>
      <c r="M2361">
        <f>IF(L2361&gt;N(L2360),L2361,"")</f>
        <v/>
      </c>
      <c r="N2361">
        <f>N(N2360)+IF(AND('💰 BÁO GIÁ'!$C$27&lt;&gt;"",OR(ISNUMBER(SEARCH('💰 BÁO GIÁ'!$C$27,$A2361)),ISNUMBER(SEARCH('💰 BÁO GIÁ'!$C$27,$B2361)))),1,0)</f>
        <v/>
      </c>
      <c r="O2361">
        <f>IF(N2361&gt;N(N2360),N2361,"")</f>
        <v/>
      </c>
    </row>
    <row r="2362">
      <c r="A2362">
        <f>IF('⚙️ SÉC MĂNG'!A318="","",'⚙️ SÉC MĂNG'!A318)</f>
        <v/>
      </c>
      <c r="B2362">
        <f>IF('⚙️ SÉC MĂNG'!A318="","",'⚙️ SÉC MĂNG'!R318)</f>
        <v/>
      </c>
      <c r="C2362">
        <f>IF('⚙️ SÉC MĂNG'!A318="","","Séc măng")</f>
        <v/>
      </c>
      <c r="D2362">
        <f>IF('⚙️ SÉC MĂNG'!A318="","",'⚙️ SÉC MĂNG'!I318)</f>
        <v/>
      </c>
      <c r="E2362" s="37">
        <f>IF('⚙️ SÉC MĂNG'!A318="","",'⚙️ SÉC MĂNG'!J318)</f>
        <v/>
      </c>
      <c r="F2362" s="37">
        <f>IF('⚙️ SÉC MĂNG'!A318="","",'⚙️ SÉC MĂNG'!K318)</f>
        <v/>
      </c>
      <c r="G2362" s="37">
        <f>IF('⚙️ SÉC MĂNG'!A318="","",'⚙️ SÉC MĂNG'!L318)</f>
        <v/>
      </c>
      <c r="H2362" s="37">
        <f>IF('⚙️ SÉC MĂNG'!A318="","",'⚙️ SÉC MĂNG'!M318)</f>
        <v/>
      </c>
      <c r="I2362" s="37">
        <f>IF('⚙️ SÉC MĂNG'!A318="","",'⚙️ SÉC MĂNG'!N318)</f>
        <v/>
      </c>
      <c r="J2362">
        <f>IF('⚙️ SÉC MĂNG'!A318="","",'⚙️ SÉC MĂNG'!D318)</f>
        <v/>
      </c>
      <c r="L2362">
        <f>N(L2361)+IF(AND('🔎 TRA CỨU NHANH'!$C$2&lt;&gt;"",OR(ISNUMBER(SEARCH('🔎 TRA CỨU NHANH'!$C$2,$A2362)),ISNUMBER(SEARCH('🔎 TRA CỨU NHANH'!$C$2,$B2362)))),1,0)</f>
        <v/>
      </c>
      <c r="M2362">
        <f>IF(L2362&gt;N(L2361),L2362,"")</f>
        <v/>
      </c>
      <c r="N2362">
        <f>N(N2361)+IF(AND('💰 BÁO GIÁ'!$C$27&lt;&gt;"",OR(ISNUMBER(SEARCH('💰 BÁO GIÁ'!$C$27,$A2362)),ISNUMBER(SEARCH('💰 BÁO GIÁ'!$C$27,$B2362)))),1,0)</f>
        <v/>
      </c>
      <c r="O2362">
        <f>IF(N2362&gt;N(N2361),N2362,"")</f>
        <v/>
      </c>
    </row>
    <row r="2363">
      <c r="A2363">
        <f>IF('⚙️ SÉC MĂNG'!A319="","",'⚙️ SÉC MĂNG'!A319)</f>
        <v/>
      </c>
      <c r="B2363">
        <f>IF('⚙️ SÉC MĂNG'!A319="","",'⚙️ SÉC MĂNG'!R319)</f>
        <v/>
      </c>
      <c r="C2363">
        <f>IF('⚙️ SÉC MĂNG'!A319="","","Séc măng")</f>
        <v/>
      </c>
      <c r="D2363">
        <f>IF('⚙️ SÉC MĂNG'!A319="","",'⚙️ SÉC MĂNG'!I319)</f>
        <v/>
      </c>
      <c r="E2363" s="37">
        <f>IF('⚙️ SÉC MĂNG'!A319="","",'⚙️ SÉC MĂNG'!J319)</f>
        <v/>
      </c>
      <c r="F2363" s="37">
        <f>IF('⚙️ SÉC MĂNG'!A319="","",'⚙️ SÉC MĂNG'!K319)</f>
        <v/>
      </c>
      <c r="G2363" s="37">
        <f>IF('⚙️ SÉC MĂNG'!A319="","",'⚙️ SÉC MĂNG'!L319)</f>
        <v/>
      </c>
      <c r="H2363" s="37">
        <f>IF('⚙️ SÉC MĂNG'!A319="","",'⚙️ SÉC MĂNG'!M319)</f>
        <v/>
      </c>
      <c r="I2363" s="37">
        <f>IF('⚙️ SÉC MĂNG'!A319="","",'⚙️ SÉC MĂNG'!N319)</f>
        <v/>
      </c>
      <c r="J2363">
        <f>IF('⚙️ SÉC MĂNG'!A319="","",'⚙️ SÉC MĂNG'!D319)</f>
        <v/>
      </c>
      <c r="L2363">
        <f>N(L2362)+IF(AND('🔎 TRA CỨU NHANH'!$C$2&lt;&gt;"",OR(ISNUMBER(SEARCH('🔎 TRA CỨU NHANH'!$C$2,$A2363)),ISNUMBER(SEARCH('🔎 TRA CỨU NHANH'!$C$2,$B2363)))),1,0)</f>
        <v/>
      </c>
      <c r="M2363">
        <f>IF(L2363&gt;N(L2362),L2363,"")</f>
        <v/>
      </c>
      <c r="N2363">
        <f>N(N2362)+IF(AND('💰 BÁO GIÁ'!$C$27&lt;&gt;"",OR(ISNUMBER(SEARCH('💰 BÁO GIÁ'!$C$27,$A2363)),ISNUMBER(SEARCH('💰 BÁO GIÁ'!$C$27,$B2363)))),1,0)</f>
        <v/>
      </c>
      <c r="O2363">
        <f>IF(N2363&gt;N(N2362),N2363,"")</f>
        <v/>
      </c>
    </row>
    <row r="2364">
      <c r="A2364">
        <f>IF('⚙️ SÉC MĂNG'!A320="","",'⚙️ SÉC MĂNG'!A320)</f>
        <v/>
      </c>
      <c r="B2364">
        <f>IF('⚙️ SÉC MĂNG'!A320="","",'⚙️ SÉC MĂNG'!R320)</f>
        <v/>
      </c>
      <c r="C2364">
        <f>IF('⚙️ SÉC MĂNG'!A320="","","Séc măng")</f>
        <v/>
      </c>
      <c r="D2364">
        <f>IF('⚙️ SÉC MĂNG'!A320="","",'⚙️ SÉC MĂNG'!I320)</f>
        <v/>
      </c>
      <c r="E2364" s="37">
        <f>IF('⚙️ SÉC MĂNG'!A320="","",'⚙️ SÉC MĂNG'!J320)</f>
        <v/>
      </c>
      <c r="F2364" s="37">
        <f>IF('⚙️ SÉC MĂNG'!A320="","",'⚙️ SÉC MĂNG'!K320)</f>
        <v/>
      </c>
      <c r="G2364" s="37">
        <f>IF('⚙️ SÉC MĂNG'!A320="","",'⚙️ SÉC MĂNG'!L320)</f>
        <v/>
      </c>
      <c r="H2364" s="37">
        <f>IF('⚙️ SÉC MĂNG'!A320="","",'⚙️ SÉC MĂNG'!M320)</f>
        <v/>
      </c>
      <c r="I2364" s="37">
        <f>IF('⚙️ SÉC MĂNG'!A320="","",'⚙️ SÉC MĂNG'!N320)</f>
        <v/>
      </c>
      <c r="J2364">
        <f>IF('⚙️ SÉC MĂNG'!A320="","",'⚙️ SÉC MĂNG'!D320)</f>
        <v/>
      </c>
      <c r="L2364">
        <f>N(L2363)+IF(AND('🔎 TRA CỨU NHANH'!$C$2&lt;&gt;"",OR(ISNUMBER(SEARCH('🔎 TRA CỨU NHANH'!$C$2,$A2364)),ISNUMBER(SEARCH('🔎 TRA CỨU NHANH'!$C$2,$B2364)))),1,0)</f>
        <v/>
      </c>
      <c r="M2364">
        <f>IF(L2364&gt;N(L2363),L2364,"")</f>
        <v/>
      </c>
      <c r="N2364">
        <f>N(N2363)+IF(AND('💰 BÁO GIÁ'!$C$27&lt;&gt;"",OR(ISNUMBER(SEARCH('💰 BÁO GIÁ'!$C$27,$A2364)),ISNUMBER(SEARCH('💰 BÁO GIÁ'!$C$27,$B2364)))),1,0)</f>
        <v/>
      </c>
      <c r="O2364">
        <f>IF(N2364&gt;N(N2363),N2364,"")</f>
        <v/>
      </c>
    </row>
    <row r="2365">
      <c r="A2365">
        <f>IF('⚙️ SÉC MĂNG'!A321="","",'⚙️ SÉC MĂNG'!A321)</f>
        <v/>
      </c>
      <c r="B2365">
        <f>IF('⚙️ SÉC MĂNG'!A321="","",'⚙️ SÉC MĂNG'!R321)</f>
        <v/>
      </c>
      <c r="C2365">
        <f>IF('⚙️ SÉC MĂNG'!A321="","","Séc măng")</f>
        <v/>
      </c>
      <c r="D2365">
        <f>IF('⚙️ SÉC MĂNG'!A321="","",'⚙️ SÉC MĂNG'!I321)</f>
        <v/>
      </c>
      <c r="E2365" s="37">
        <f>IF('⚙️ SÉC MĂNG'!A321="","",'⚙️ SÉC MĂNG'!J321)</f>
        <v/>
      </c>
      <c r="F2365" s="37">
        <f>IF('⚙️ SÉC MĂNG'!A321="","",'⚙️ SÉC MĂNG'!K321)</f>
        <v/>
      </c>
      <c r="G2365" s="37">
        <f>IF('⚙️ SÉC MĂNG'!A321="","",'⚙️ SÉC MĂNG'!L321)</f>
        <v/>
      </c>
      <c r="H2365" s="37">
        <f>IF('⚙️ SÉC MĂNG'!A321="","",'⚙️ SÉC MĂNG'!M321)</f>
        <v/>
      </c>
      <c r="I2365" s="37">
        <f>IF('⚙️ SÉC MĂNG'!A321="","",'⚙️ SÉC MĂNG'!N321)</f>
        <v/>
      </c>
      <c r="J2365">
        <f>IF('⚙️ SÉC MĂNG'!A321="","",'⚙️ SÉC MĂNG'!D321)</f>
        <v/>
      </c>
      <c r="L2365">
        <f>N(L2364)+IF(AND('🔎 TRA CỨU NHANH'!$C$2&lt;&gt;"",OR(ISNUMBER(SEARCH('🔎 TRA CỨU NHANH'!$C$2,$A2365)),ISNUMBER(SEARCH('🔎 TRA CỨU NHANH'!$C$2,$B2365)))),1,0)</f>
        <v/>
      </c>
      <c r="M2365">
        <f>IF(L2365&gt;N(L2364),L2365,"")</f>
        <v/>
      </c>
      <c r="N2365">
        <f>N(N2364)+IF(AND('💰 BÁO GIÁ'!$C$27&lt;&gt;"",OR(ISNUMBER(SEARCH('💰 BÁO GIÁ'!$C$27,$A2365)),ISNUMBER(SEARCH('💰 BÁO GIÁ'!$C$27,$B2365)))),1,0)</f>
        <v/>
      </c>
      <c r="O2365">
        <f>IF(N2365&gt;N(N2364),N2365,"")</f>
        <v/>
      </c>
    </row>
    <row r="2366">
      <c r="A2366">
        <f>IF('⚙️ SÉC MĂNG'!A322="","",'⚙️ SÉC MĂNG'!A322)</f>
        <v/>
      </c>
      <c r="B2366">
        <f>IF('⚙️ SÉC MĂNG'!A322="","",'⚙️ SÉC MĂNG'!R322)</f>
        <v/>
      </c>
      <c r="C2366">
        <f>IF('⚙️ SÉC MĂNG'!A322="","","Séc măng")</f>
        <v/>
      </c>
      <c r="D2366">
        <f>IF('⚙️ SÉC MĂNG'!A322="","",'⚙️ SÉC MĂNG'!I322)</f>
        <v/>
      </c>
      <c r="E2366" s="37">
        <f>IF('⚙️ SÉC MĂNG'!A322="","",'⚙️ SÉC MĂNG'!J322)</f>
        <v/>
      </c>
      <c r="F2366" s="37">
        <f>IF('⚙️ SÉC MĂNG'!A322="","",'⚙️ SÉC MĂNG'!K322)</f>
        <v/>
      </c>
      <c r="G2366" s="37">
        <f>IF('⚙️ SÉC MĂNG'!A322="","",'⚙️ SÉC MĂNG'!L322)</f>
        <v/>
      </c>
      <c r="H2366" s="37">
        <f>IF('⚙️ SÉC MĂNG'!A322="","",'⚙️ SÉC MĂNG'!M322)</f>
        <v/>
      </c>
      <c r="I2366" s="37">
        <f>IF('⚙️ SÉC MĂNG'!A322="","",'⚙️ SÉC MĂNG'!N322)</f>
        <v/>
      </c>
      <c r="J2366">
        <f>IF('⚙️ SÉC MĂNG'!A322="","",'⚙️ SÉC MĂNG'!D322)</f>
        <v/>
      </c>
      <c r="L2366">
        <f>N(L2365)+IF(AND('🔎 TRA CỨU NHANH'!$C$2&lt;&gt;"",OR(ISNUMBER(SEARCH('🔎 TRA CỨU NHANH'!$C$2,$A2366)),ISNUMBER(SEARCH('🔎 TRA CỨU NHANH'!$C$2,$B2366)))),1,0)</f>
        <v/>
      </c>
      <c r="M2366">
        <f>IF(L2366&gt;N(L2365),L2366,"")</f>
        <v/>
      </c>
      <c r="N2366">
        <f>N(N2365)+IF(AND('💰 BÁO GIÁ'!$C$27&lt;&gt;"",OR(ISNUMBER(SEARCH('💰 BÁO GIÁ'!$C$27,$A2366)),ISNUMBER(SEARCH('💰 BÁO GIÁ'!$C$27,$B2366)))),1,0)</f>
        <v/>
      </c>
      <c r="O2366">
        <f>IF(N2366&gt;N(N2365),N2366,"")</f>
        <v/>
      </c>
    </row>
    <row r="2367">
      <c r="A2367">
        <f>IF('⚙️ SÉC MĂNG'!A323="","",'⚙️ SÉC MĂNG'!A323)</f>
        <v/>
      </c>
      <c r="B2367">
        <f>IF('⚙️ SÉC MĂNG'!A323="","",'⚙️ SÉC MĂNG'!R323)</f>
        <v/>
      </c>
      <c r="C2367">
        <f>IF('⚙️ SÉC MĂNG'!A323="","","Séc măng")</f>
        <v/>
      </c>
      <c r="D2367">
        <f>IF('⚙️ SÉC MĂNG'!A323="","",'⚙️ SÉC MĂNG'!I323)</f>
        <v/>
      </c>
      <c r="E2367" s="37">
        <f>IF('⚙️ SÉC MĂNG'!A323="","",'⚙️ SÉC MĂNG'!J323)</f>
        <v/>
      </c>
      <c r="F2367" s="37">
        <f>IF('⚙️ SÉC MĂNG'!A323="","",'⚙️ SÉC MĂNG'!K323)</f>
        <v/>
      </c>
      <c r="G2367" s="37">
        <f>IF('⚙️ SÉC MĂNG'!A323="","",'⚙️ SÉC MĂNG'!L323)</f>
        <v/>
      </c>
      <c r="H2367" s="37">
        <f>IF('⚙️ SÉC MĂNG'!A323="","",'⚙️ SÉC MĂNG'!M323)</f>
        <v/>
      </c>
      <c r="I2367" s="37">
        <f>IF('⚙️ SÉC MĂNG'!A323="","",'⚙️ SÉC MĂNG'!N323)</f>
        <v/>
      </c>
      <c r="J2367">
        <f>IF('⚙️ SÉC MĂNG'!A323="","",'⚙️ SÉC MĂNG'!D323)</f>
        <v/>
      </c>
      <c r="L2367">
        <f>N(L2366)+IF(AND('🔎 TRA CỨU NHANH'!$C$2&lt;&gt;"",OR(ISNUMBER(SEARCH('🔎 TRA CỨU NHANH'!$C$2,$A2367)),ISNUMBER(SEARCH('🔎 TRA CỨU NHANH'!$C$2,$B2367)))),1,0)</f>
        <v/>
      </c>
      <c r="M2367">
        <f>IF(L2367&gt;N(L2366),L2367,"")</f>
        <v/>
      </c>
      <c r="N2367">
        <f>N(N2366)+IF(AND('💰 BÁO GIÁ'!$C$27&lt;&gt;"",OR(ISNUMBER(SEARCH('💰 BÁO GIÁ'!$C$27,$A2367)),ISNUMBER(SEARCH('💰 BÁO GIÁ'!$C$27,$B2367)))),1,0)</f>
        <v/>
      </c>
      <c r="O2367">
        <f>IF(N2367&gt;N(N2366),N2367,"")</f>
        <v/>
      </c>
    </row>
    <row r="2368">
      <c r="A2368">
        <f>IF('⚙️ SÉC MĂNG'!A324="","",'⚙️ SÉC MĂNG'!A324)</f>
        <v/>
      </c>
      <c r="B2368">
        <f>IF('⚙️ SÉC MĂNG'!A324="","",'⚙️ SÉC MĂNG'!R324)</f>
        <v/>
      </c>
      <c r="C2368">
        <f>IF('⚙️ SÉC MĂNG'!A324="","","Séc măng")</f>
        <v/>
      </c>
      <c r="D2368">
        <f>IF('⚙️ SÉC MĂNG'!A324="","",'⚙️ SÉC MĂNG'!I324)</f>
        <v/>
      </c>
      <c r="E2368" s="37">
        <f>IF('⚙️ SÉC MĂNG'!A324="","",'⚙️ SÉC MĂNG'!J324)</f>
        <v/>
      </c>
      <c r="F2368" s="37">
        <f>IF('⚙️ SÉC MĂNG'!A324="","",'⚙️ SÉC MĂNG'!K324)</f>
        <v/>
      </c>
      <c r="G2368" s="37">
        <f>IF('⚙️ SÉC MĂNG'!A324="","",'⚙️ SÉC MĂNG'!L324)</f>
        <v/>
      </c>
      <c r="H2368" s="37">
        <f>IF('⚙️ SÉC MĂNG'!A324="","",'⚙️ SÉC MĂNG'!M324)</f>
        <v/>
      </c>
      <c r="I2368" s="37">
        <f>IF('⚙️ SÉC MĂNG'!A324="","",'⚙️ SÉC MĂNG'!N324)</f>
        <v/>
      </c>
      <c r="J2368">
        <f>IF('⚙️ SÉC MĂNG'!A324="","",'⚙️ SÉC MĂNG'!D324)</f>
        <v/>
      </c>
      <c r="L2368">
        <f>N(L2367)+IF(AND('🔎 TRA CỨU NHANH'!$C$2&lt;&gt;"",OR(ISNUMBER(SEARCH('🔎 TRA CỨU NHANH'!$C$2,$A2368)),ISNUMBER(SEARCH('🔎 TRA CỨU NHANH'!$C$2,$B2368)))),1,0)</f>
        <v/>
      </c>
      <c r="M2368">
        <f>IF(L2368&gt;N(L2367),L2368,"")</f>
        <v/>
      </c>
      <c r="N2368">
        <f>N(N2367)+IF(AND('💰 BÁO GIÁ'!$C$27&lt;&gt;"",OR(ISNUMBER(SEARCH('💰 BÁO GIÁ'!$C$27,$A2368)),ISNUMBER(SEARCH('💰 BÁO GIÁ'!$C$27,$B2368)))),1,0)</f>
        <v/>
      </c>
      <c r="O2368">
        <f>IF(N2368&gt;N(N2367),N2368,"")</f>
        <v/>
      </c>
    </row>
    <row r="2369">
      <c r="A2369">
        <f>IF('⚙️ SÉC MĂNG'!A325="","",'⚙️ SÉC MĂNG'!A325)</f>
        <v/>
      </c>
      <c r="B2369">
        <f>IF('⚙️ SÉC MĂNG'!A325="","",'⚙️ SÉC MĂNG'!R325)</f>
        <v/>
      </c>
      <c r="C2369">
        <f>IF('⚙️ SÉC MĂNG'!A325="","","Séc măng")</f>
        <v/>
      </c>
      <c r="D2369">
        <f>IF('⚙️ SÉC MĂNG'!A325="","",'⚙️ SÉC MĂNG'!I325)</f>
        <v/>
      </c>
      <c r="E2369" s="37">
        <f>IF('⚙️ SÉC MĂNG'!A325="","",'⚙️ SÉC MĂNG'!J325)</f>
        <v/>
      </c>
      <c r="F2369" s="37">
        <f>IF('⚙️ SÉC MĂNG'!A325="","",'⚙️ SÉC MĂNG'!K325)</f>
        <v/>
      </c>
      <c r="G2369" s="37">
        <f>IF('⚙️ SÉC MĂNG'!A325="","",'⚙️ SÉC MĂNG'!L325)</f>
        <v/>
      </c>
      <c r="H2369" s="37">
        <f>IF('⚙️ SÉC MĂNG'!A325="","",'⚙️ SÉC MĂNG'!M325)</f>
        <v/>
      </c>
      <c r="I2369" s="37">
        <f>IF('⚙️ SÉC MĂNG'!A325="","",'⚙️ SÉC MĂNG'!N325)</f>
        <v/>
      </c>
      <c r="J2369">
        <f>IF('⚙️ SÉC MĂNG'!A325="","",'⚙️ SÉC MĂNG'!D325)</f>
        <v/>
      </c>
      <c r="L2369">
        <f>N(L2368)+IF(AND('🔎 TRA CỨU NHANH'!$C$2&lt;&gt;"",OR(ISNUMBER(SEARCH('🔎 TRA CỨU NHANH'!$C$2,$A2369)),ISNUMBER(SEARCH('🔎 TRA CỨU NHANH'!$C$2,$B2369)))),1,0)</f>
        <v/>
      </c>
      <c r="M2369">
        <f>IF(L2369&gt;N(L2368),L2369,"")</f>
        <v/>
      </c>
      <c r="N2369">
        <f>N(N2368)+IF(AND('💰 BÁO GIÁ'!$C$27&lt;&gt;"",OR(ISNUMBER(SEARCH('💰 BÁO GIÁ'!$C$27,$A2369)),ISNUMBER(SEARCH('💰 BÁO GIÁ'!$C$27,$B2369)))),1,0)</f>
        <v/>
      </c>
      <c r="O2369">
        <f>IF(N2369&gt;N(N2368),N2369,"")</f>
        <v/>
      </c>
    </row>
    <row r="2370">
      <c r="A2370">
        <f>IF('⚙️ SÉC MĂNG'!A326="","",'⚙️ SÉC MĂNG'!A326)</f>
        <v/>
      </c>
      <c r="B2370">
        <f>IF('⚙️ SÉC MĂNG'!A326="","",'⚙️ SÉC MĂNG'!R326)</f>
        <v/>
      </c>
      <c r="C2370">
        <f>IF('⚙️ SÉC MĂNG'!A326="","","Séc măng")</f>
        <v/>
      </c>
      <c r="D2370">
        <f>IF('⚙️ SÉC MĂNG'!A326="","",'⚙️ SÉC MĂNG'!I326)</f>
        <v/>
      </c>
      <c r="E2370" s="37">
        <f>IF('⚙️ SÉC MĂNG'!A326="","",'⚙️ SÉC MĂNG'!J326)</f>
        <v/>
      </c>
      <c r="F2370" s="37">
        <f>IF('⚙️ SÉC MĂNG'!A326="","",'⚙️ SÉC MĂNG'!K326)</f>
        <v/>
      </c>
      <c r="G2370" s="37">
        <f>IF('⚙️ SÉC MĂNG'!A326="","",'⚙️ SÉC MĂNG'!L326)</f>
        <v/>
      </c>
      <c r="H2370" s="37">
        <f>IF('⚙️ SÉC MĂNG'!A326="","",'⚙️ SÉC MĂNG'!M326)</f>
        <v/>
      </c>
      <c r="I2370" s="37">
        <f>IF('⚙️ SÉC MĂNG'!A326="","",'⚙️ SÉC MĂNG'!N326)</f>
        <v/>
      </c>
      <c r="J2370">
        <f>IF('⚙️ SÉC MĂNG'!A326="","",'⚙️ SÉC MĂNG'!D326)</f>
        <v/>
      </c>
      <c r="L2370">
        <f>N(L2369)+IF(AND('🔎 TRA CỨU NHANH'!$C$2&lt;&gt;"",OR(ISNUMBER(SEARCH('🔎 TRA CỨU NHANH'!$C$2,$A2370)),ISNUMBER(SEARCH('🔎 TRA CỨU NHANH'!$C$2,$B2370)))),1,0)</f>
        <v/>
      </c>
      <c r="M2370">
        <f>IF(L2370&gt;N(L2369),L2370,"")</f>
        <v/>
      </c>
      <c r="N2370">
        <f>N(N2369)+IF(AND('💰 BÁO GIÁ'!$C$27&lt;&gt;"",OR(ISNUMBER(SEARCH('💰 BÁO GIÁ'!$C$27,$A2370)),ISNUMBER(SEARCH('💰 BÁO GIÁ'!$C$27,$B2370)))),1,0)</f>
        <v/>
      </c>
      <c r="O2370">
        <f>IF(N2370&gt;N(N2369),N2370,"")</f>
        <v/>
      </c>
    </row>
    <row r="2371">
      <c r="A2371">
        <f>IF('⚙️ SÉC MĂNG'!A327="","",'⚙️ SÉC MĂNG'!A327)</f>
        <v/>
      </c>
      <c r="B2371">
        <f>IF('⚙️ SÉC MĂNG'!A327="","",'⚙️ SÉC MĂNG'!R327)</f>
        <v/>
      </c>
      <c r="C2371">
        <f>IF('⚙️ SÉC MĂNG'!A327="","","Séc măng")</f>
        <v/>
      </c>
      <c r="D2371">
        <f>IF('⚙️ SÉC MĂNG'!A327="","",'⚙️ SÉC MĂNG'!I327)</f>
        <v/>
      </c>
      <c r="E2371" s="37">
        <f>IF('⚙️ SÉC MĂNG'!A327="","",'⚙️ SÉC MĂNG'!J327)</f>
        <v/>
      </c>
      <c r="F2371" s="37">
        <f>IF('⚙️ SÉC MĂNG'!A327="","",'⚙️ SÉC MĂNG'!K327)</f>
        <v/>
      </c>
      <c r="G2371" s="37">
        <f>IF('⚙️ SÉC MĂNG'!A327="","",'⚙️ SÉC MĂNG'!L327)</f>
        <v/>
      </c>
      <c r="H2371" s="37">
        <f>IF('⚙️ SÉC MĂNG'!A327="","",'⚙️ SÉC MĂNG'!M327)</f>
        <v/>
      </c>
      <c r="I2371" s="37">
        <f>IF('⚙️ SÉC MĂNG'!A327="","",'⚙️ SÉC MĂNG'!N327)</f>
        <v/>
      </c>
      <c r="J2371">
        <f>IF('⚙️ SÉC MĂNG'!A327="","",'⚙️ SÉC MĂNG'!D327)</f>
        <v/>
      </c>
      <c r="L2371">
        <f>N(L2370)+IF(AND('🔎 TRA CỨU NHANH'!$C$2&lt;&gt;"",OR(ISNUMBER(SEARCH('🔎 TRA CỨU NHANH'!$C$2,$A2371)),ISNUMBER(SEARCH('🔎 TRA CỨU NHANH'!$C$2,$B2371)))),1,0)</f>
        <v/>
      </c>
      <c r="M2371">
        <f>IF(L2371&gt;N(L2370),L2371,"")</f>
        <v/>
      </c>
      <c r="N2371">
        <f>N(N2370)+IF(AND('💰 BÁO GIÁ'!$C$27&lt;&gt;"",OR(ISNUMBER(SEARCH('💰 BÁO GIÁ'!$C$27,$A2371)),ISNUMBER(SEARCH('💰 BÁO GIÁ'!$C$27,$B2371)))),1,0)</f>
        <v/>
      </c>
      <c r="O2371">
        <f>IF(N2371&gt;N(N2370),N2371,"")</f>
        <v/>
      </c>
    </row>
    <row r="2372">
      <c r="A2372">
        <f>IF('⚙️ SÉC MĂNG'!A328="","",'⚙️ SÉC MĂNG'!A328)</f>
        <v/>
      </c>
      <c r="B2372">
        <f>IF('⚙️ SÉC MĂNG'!A328="","",'⚙️ SÉC MĂNG'!R328)</f>
        <v/>
      </c>
      <c r="C2372">
        <f>IF('⚙️ SÉC MĂNG'!A328="","","Séc măng")</f>
        <v/>
      </c>
      <c r="D2372">
        <f>IF('⚙️ SÉC MĂNG'!A328="","",'⚙️ SÉC MĂNG'!I328)</f>
        <v/>
      </c>
      <c r="E2372" s="37">
        <f>IF('⚙️ SÉC MĂNG'!A328="","",'⚙️ SÉC MĂNG'!J328)</f>
        <v/>
      </c>
      <c r="F2372" s="37">
        <f>IF('⚙️ SÉC MĂNG'!A328="","",'⚙️ SÉC MĂNG'!K328)</f>
        <v/>
      </c>
      <c r="G2372" s="37">
        <f>IF('⚙️ SÉC MĂNG'!A328="","",'⚙️ SÉC MĂNG'!L328)</f>
        <v/>
      </c>
      <c r="H2372" s="37">
        <f>IF('⚙️ SÉC MĂNG'!A328="","",'⚙️ SÉC MĂNG'!M328)</f>
        <v/>
      </c>
      <c r="I2372" s="37">
        <f>IF('⚙️ SÉC MĂNG'!A328="","",'⚙️ SÉC MĂNG'!N328)</f>
        <v/>
      </c>
      <c r="J2372">
        <f>IF('⚙️ SÉC MĂNG'!A328="","",'⚙️ SÉC MĂNG'!D328)</f>
        <v/>
      </c>
      <c r="L2372">
        <f>N(L2371)+IF(AND('🔎 TRA CỨU NHANH'!$C$2&lt;&gt;"",OR(ISNUMBER(SEARCH('🔎 TRA CỨU NHANH'!$C$2,$A2372)),ISNUMBER(SEARCH('🔎 TRA CỨU NHANH'!$C$2,$B2372)))),1,0)</f>
        <v/>
      </c>
      <c r="M2372">
        <f>IF(L2372&gt;N(L2371),L2372,"")</f>
        <v/>
      </c>
      <c r="N2372">
        <f>N(N2371)+IF(AND('💰 BÁO GIÁ'!$C$27&lt;&gt;"",OR(ISNUMBER(SEARCH('💰 BÁO GIÁ'!$C$27,$A2372)),ISNUMBER(SEARCH('💰 BÁO GIÁ'!$C$27,$B2372)))),1,0)</f>
        <v/>
      </c>
      <c r="O2372">
        <f>IF(N2372&gt;N(N2371),N2372,"")</f>
        <v/>
      </c>
    </row>
    <row r="2373">
      <c r="A2373">
        <f>IF('⚙️ SÉC MĂNG'!A329="","",'⚙️ SÉC MĂNG'!A329)</f>
        <v/>
      </c>
      <c r="B2373">
        <f>IF('⚙️ SÉC MĂNG'!A329="","",'⚙️ SÉC MĂNG'!R329)</f>
        <v/>
      </c>
      <c r="C2373">
        <f>IF('⚙️ SÉC MĂNG'!A329="","","Séc măng")</f>
        <v/>
      </c>
      <c r="D2373">
        <f>IF('⚙️ SÉC MĂNG'!A329="","",'⚙️ SÉC MĂNG'!I329)</f>
        <v/>
      </c>
      <c r="E2373">
        <f>IF('⚙️ SÉC MĂNG'!A329="","",'⚙️ SÉC MĂNG'!J329)</f>
        <v/>
      </c>
      <c r="F2373">
        <f>IF('⚙️ SÉC MĂNG'!A329="","",'⚙️ SÉC MĂNG'!K329)</f>
        <v/>
      </c>
      <c r="G2373">
        <f>IF('⚙️ SÉC MĂNG'!A329="","",'⚙️ SÉC MĂNG'!L329)</f>
        <v/>
      </c>
      <c r="H2373">
        <f>IF('⚙️ SÉC MĂNG'!A329="","",'⚙️ SÉC MĂNG'!M329)</f>
        <v/>
      </c>
      <c r="I2373">
        <f>IF('⚙️ SÉC MĂNG'!A329="","",'⚙️ SÉC MĂNG'!N329)</f>
        <v/>
      </c>
      <c r="J2373">
        <f>IF('⚙️ SÉC MĂNG'!A329="","",'⚙️ SÉC MĂNG'!D329)</f>
        <v/>
      </c>
      <c r="L2373">
        <f>N(L2372)+IF(AND('🔎 TRA CỨU NHANH'!$C$2&lt;&gt;"",OR(ISNUMBER(SEARCH('🔎 TRA CỨU NHANH'!$C$2,$A2373)),ISNUMBER(SEARCH('🔎 TRA CỨU NHANH'!$C$2,$B2373)))),1,0)</f>
        <v/>
      </c>
      <c r="M2373">
        <f>IF(L2373&gt;N(L2372),L2373,"")</f>
        <v/>
      </c>
      <c r="N2373">
        <f>N(N2372)+IF(AND('💰 BÁO GIÁ'!$C$27&lt;&gt;"",OR(ISNUMBER(SEARCH('💰 BÁO GIÁ'!$C$27,$A2373)),ISNUMBER(SEARCH('💰 BÁO GIÁ'!$C$27,$B2373)))),1,0)</f>
        <v/>
      </c>
      <c r="O2373">
        <f>IF(N2373&gt;N(N2372),N2373,"")</f>
        <v/>
      </c>
    </row>
    <row r="2374">
      <c r="A2374">
        <f>IF('⚙️ SÉC MĂNG'!A330="","",'⚙️ SÉC MĂNG'!A330)</f>
        <v/>
      </c>
      <c r="B2374">
        <f>IF('⚙️ SÉC MĂNG'!A330="","",'⚙️ SÉC MĂNG'!R330)</f>
        <v/>
      </c>
      <c r="C2374">
        <f>IF('⚙️ SÉC MĂNG'!A330="","","Séc măng")</f>
        <v/>
      </c>
      <c r="D2374">
        <f>IF('⚙️ SÉC MĂNG'!A330="","",'⚙️ SÉC MĂNG'!I330)</f>
        <v/>
      </c>
      <c r="E2374" s="37">
        <f>IF('⚙️ SÉC MĂNG'!A330="","",'⚙️ SÉC MĂNG'!J330)</f>
        <v/>
      </c>
      <c r="F2374" s="37">
        <f>IF('⚙️ SÉC MĂNG'!A330="","",'⚙️ SÉC MĂNG'!K330)</f>
        <v/>
      </c>
      <c r="G2374" s="37">
        <f>IF('⚙️ SÉC MĂNG'!A330="","",'⚙️ SÉC MĂNG'!L330)</f>
        <v/>
      </c>
      <c r="H2374" s="37">
        <f>IF('⚙️ SÉC MĂNG'!A330="","",'⚙️ SÉC MĂNG'!M330)</f>
        <v/>
      </c>
      <c r="I2374" s="37">
        <f>IF('⚙️ SÉC MĂNG'!A330="","",'⚙️ SÉC MĂNG'!N330)</f>
        <v/>
      </c>
      <c r="J2374">
        <f>IF('⚙️ SÉC MĂNG'!A330="","",'⚙️ SÉC MĂNG'!D330)</f>
        <v/>
      </c>
      <c r="L2374">
        <f>N(L2373)+IF(AND('🔎 TRA CỨU NHANH'!$C$2&lt;&gt;"",OR(ISNUMBER(SEARCH('🔎 TRA CỨU NHANH'!$C$2,$A2374)),ISNUMBER(SEARCH('🔎 TRA CỨU NHANH'!$C$2,$B2374)))),1,0)</f>
        <v/>
      </c>
      <c r="M2374">
        <f>IF(L2374&gt;N(L2373),L2374,"")</f>
        <v/>
      </c>
      <c r="N2374">
        <f>N(N2373)+IF(AND('💰 BÁO GIÁ'!$C$27&lt;&gt;"",OR(ISNUMBER(SEARCH('💰 BÁO GIÁ'!$C$27,$A2374)),ISNUMBER(SEARCH('💰 BÁO GIÁ'!$C$27,$B2374)))),1,0)</f>
        <v/>
      </c>
      <c r="O2374">
        <f>IF(N2374&gt;N(N2373),N2374,"")</f>
        <v/>
      </c>
    </row>
    <row r="2375">
      <c r="A2375">
        <f>IF('⚙️ SÉC MĂNG'!A331="","",'⚙️ SÉC MĂNG'!A331)</f>
        <v/>
      </c>
      <c r="B2375">
        <f>IF('⚙️ SÉC MĂNG'!A331="","",'⚙️ SÉC MĂNG'!R331)</f>
        <v/>
      </c>
      <c r="C2375">
        <f>IF('⚙️ SÉC MĂNG'!A331="","","Séc măng")</f>
        <v/>
      </c>
      <c r="D2375">
        <f>IF('⚙️ SÉC MĂNG'!A331="","",'⚙️ SÉC MĂNG'!I331)</f>
        <v/>
      </c>
      <c r="E2375" s="37">
        <f>IF('⚙️ SÉC MĂNG'!A331="","",'⚙️ SÉC MĂNG'!J331)</f>
        <v/>
      </c>
      <c r="F2375" s="37">
        <f>IF('⚙️ SÉC MĂNG'!A331="","",'⚙️ SÉC MĂNG'!K331)</f>
        <v/>
      </c>
      <c r="G2375" s="37">
        <f>IF('⚙️ SÉC MĂNG'!A331="","",'⚙️ SÉC MĂNG'!L331)</f>
        <v/>
      </c>
      <c r="H2375" s="37">
        <f>IF('⚙️ SÉC MĂNG'!A331="","",'⚙️ SÉC MĂNG'!M331)</f>
        <v/>
      </c>
      <c r="I2375" s="37">
        <f>IF('⚙️ SÉC MĂNG'!A331="","",'⚙️ SÉC MĂNG'!N331)</f>
        <v/>
      </c>
      <c r="J2375">
        <f>IF('⚙️ SÉC MĂNG'!A331="","",'⚙️ SÉC MĂNG'!D331)</f>
        <v/>
      </c>
      <c r="L2375">
        <f>N(L2374)+IF(AND('🔎 TRA CỨU NHANH'!$C$2&lt;&gt;"",OR(ISNUMBER(SEARCH('🔎 TRA CỨU NHANH'!$C$2,$A2375)),ISNUMBER(SEARCH('🔎 TRA CỨU NHANH'!$C$2,$B2375)))),1,0)</f>
        <v/>
      </c>
      <c r="M2375">
        <f>IF(L2375&gt;N(L2374),L2375,"")</f>
        <v/>
      </c>
      <c r="N2375">
        <f>N(N2374)+IF(AND('💰 BÁO GIÁ'!$C$27&lt;&gt;"",OR(ISNUMBER(SEARCH('💰 BÁO GIÁ'!$C$27,$A2375)),ISNUMBER(SEARCH('💰 BÁO GIÁ'!$C$27,$B2375)))),1,0)</f>
        <v/>
      </c>
      <c r="O2375">
        <f>IF(N2375&gt;N(N2374),N2375,"")</f>
        <v/>
      </c>
    </row>
    <row r="2376">
      <c r="A2376">
        <f>IF('⚙️ SÉC MĂNG'!A332="","",'⚙️ SÉC MĂNG'!A332)</f>
        <v/>
      </c>
      <c r="B2376">
        <f>IF('⚙️ SÉC MĂNG'!A332="","",'⚙️ SÉC MĂNG'!R332)</f>
        <v/>
      </c>
      <c r="C2376">
        <f>IF('⚙️ SÉC MĂNG'!A332="","","Séc măng")</f>
        <v/>
      </c>
      <c r="D2376">
        <f>IF('⚙️ SÉC MĂNG'!A332="","",'⚙️ SÉC MĂNG'!I332)</f>
        <v/>
      </c>
      <c r="E2376" s="37">
        <f>IF('⚙️ SÉC MĂNG'!A332="","",'⚙️ SÉC MĂNG'!J332)</f>
        <v/>
      </c>
      <c r="F2376" s="37">
        <f>IF('⚙️ SÉC MĂNG'!A332="","",'⚙️ SÉC MĂNG'!K332)</f>
        <v/>
      </c>
      <c r="G2376" s="37">
        <f>IF('⚙️ SÉC MĂNG'!A332="","",'⚙️ SÉC MĂNG'!L332)</f>
        <v/>
      </c>
      <c r="H2376" s="37">
        <f>IF('⚙️ SÉC MĂNG'!A332="","",'⚙️ SÉC MĂNG'!M332)</f>
        <v/>
      </c>
      <c r="I2376" s="37">
        <f>IF('⚙️ SÉC MĂNG'!A332="","",'⚙️ SÉC MĂNG'!N332)</f>
        <v/>
      </c>
      <c r="J2376">
        <f>IF('⚙️ SÉC MĂNG'!A332="","",'⚙️ SÉC MĂNG'!D332)</f>
        <v/>
      </c>
      <c r="L2376">
        <f>N(L2375)+IF(AND('🔎 TRA CỨU NHANH'!$C$2&lt;&gt;"",OR(ISNUMBER(SEARCH('🔎 TRA CỨU NHANH'!$C$2,$A2376)),ISNUMBER(SEARCH('🔎 TRA CỨU NHANH'!$C$2,$B2376)))),1,0)</f>
        <v/>
      </c>
      <c r="M2376">
        <f>IF(L2376&gt;N(L2375),L2376,"")</f>
        <v/>
      </c>
      <c r="N2376">
        <f>N(N2375)+IF(AND('💰 BÁO GIÁ'!$C$27&lt;&gt;"",OR(ISNUMBER(SEARCH('💰 BÁO GIÁ'!$C$27,$A2376)),ISNUMBER(SEARCH('💰 BÁO GIÁ'!$C$27,$B2376)))),1,0)</f>
        <v/>
      </c>
      <c r="O2376">
        <f>IF(N2376&gt;N(N2375),N2376,"")</f>
        <v/>
      </c>
    </row>
    <row r="2377">
      <c r="A2377">
        <f>IF('⚙️ SÉC MĂNG'!A333="","",'⚙️ SÉC MĂNG'!A333)</f>
        <v/>
      </c>
      <c r="B2377">
        <f>IF('⚙️ SÉC MĂNG'!A333="","",'⚙️ SÉC MĂNG'!R333)</f>
        <v/>
      </c>
      <c r="C2377">
        <f>IF('⚙️ SÉC MĂNG'!A333="","","Séc măng")</f>
        <v/>
      </c>
      <c r="D2377">
        <f>IF('⚙️ SÉC MĂNG'!A333="","",'⚙️ SÉC MĂNG'!I333)</f>
        <v/>
      </c>
      <c r="E2377" s="37">
        <f>IF('⚙️ SÉC MĂNG'!A333="","",'⚙️ SÉC MĂNG'!J333)</f>
        <v/>
      </c>
      <c r="F2377" s="37">
        <f>IF('⚙️ SÉC MĂNG'!A333="","",'⚙️ SÉC MĂNG'!K333)</f>
        <v/>
      </c>
      <c r="G2377" s="37">
        <f>IF('⚙️ SÉC MĂNG'!A333="","",'⚙️ SÉC MĂNG'!L333)</f>
        <v/>
      </c>
      <c r="H2377" s="37">
        <f>IF('⚙️ SÉC MĂNG'!A333="","",'⚙️ SÉC MĂNG'!M333)</f>
        <v/>
      </c>
      <c r="I2377" s="37">
        <f>IF('⚙️ SÉC MĂNG'!A333="","",'⚙️ SÉC MĂNG'!N333)</f>
        <v/>
      </c>
      <c r="J2377">
        <f>IF('⚙️ SÉC MĂNG'!A333="","",'⚙️ SÉC MĂNG'!D333)</f>
        <v/>
      </c>
      <c r="L2377">
        <f>N(L2376)+IF(AND('🔎 TRA CỨU NHANH'!$C$2&lt;&gt;"",OR(ISNUMBER(SEARCH('🔎 TRA CỨU NHANH'!$C$2,$A2377)),ISNUMBER(SEARCH('🔎 TRA CỨU NHANH'!$C$2,$B2377)))),1,0)</f>
        <v/>
      </c>
      <c r="M2377">
        <f>IF(L2377&gt;N(L2376),L2377,"")</f>
        <v/>
      </c>
      <c r="N2377">
        <f>N(N2376)+IF(AND('💰 BÁO GIÁ'!$C$27&lt;&gt;"",OR(ISNUMBER(SEARCH('💰 BÁO GIÁ'!$C$27,$A2377)),ISNUMBER(SEARCH('💰 BÁO GIÁ'!$C$27,$B2377)))),1,0)</f>
        <v/>
      </c>
      <c r="O2377">
        <f>IF(N2377&gt;N(N2376),N2377,"")</f>
        <v/>
      </c>
    </row>
    <row r="2378">
      <c r="A2378">
        <f>IF('⚙️ SÉC MĂNG'!A334="","",'⚙️ SÉC MĂNG'!A334)</f>
        <v/>
      </c>
      <c r="B2378">
        <f>IF('⚙️ SÉC MĂNG'!A334="","",'⚙️ SÉC MĂNG'!R334)</f>
        <v/>
      </c>
      <c r="C2378">
        <f>IF('⚙️ SÉC MĂNG'!A334="","","Séc măng")</f>
        <v/>
      </c>
      <c r="D2378">
        <f>IF('⚙️ SÉC MĂNG'!A334="","",'⚙️ SÉC MĂNG'!I334)</f>
        <v/>
      </c>
      <c r="E2378" s="37">
        <f>IF('⚙️ SÉC MĂNG'!A334="","",'⚙️ SÉC MĂNG'!J334)</f>
        <v/>
      </c>
      <c r="F2378" s="37">
        <f>IF('⚙️ SÉC MĂNG'!A334="","",'⚙️ SÉC MĂNG'!K334)</f>
        <v/>
      </c>
      <c r="G2378" s="37">
        <f>IF('⚙️ SÉC MĂNG'!A334="","",'⚙️ SÉC MĂNG'!L334)</f>
        <v/>
      </c>
      <c r="H2378" s="37">
        <f>IF('⚙️ SÉC MĂNG'!A334="","",'⚙️ SÉC MĂNG'!M334)</f>
        <v/>
      </c>
      <c r="I2378" s="37">
        <f>IF('⚙️ SÉC MĂNG'!A334="","",'⚙️ SÉC MĂNG'!N334)</f>
        <v/>
      </c>
      <c r="J2378">
        <f>IF('⚙️ SÉC MĂNG'!A334="","",'⚙️ SÉC MĂNG'!D334)</f>
        <v/>
      </c>
      <c r="L2378">
        <f>N(L2377)+IF(AND('🔎 TRA CỨU NHANH'!$C$2&lt;&gt;"",OR(ISNUMBER(SEARCH('🔎 TRA CỨU NHANH'!$C$2,$A2378)),ISNUMBER(SEARCH('🔎 TRA CỨU NHANH'!$C$2,$B2378)))),1,0)</f>
        <v/>
      </c>
      <c r="M2378">
        <f>IF(L2378&gt;N(L2377),L2378,"")</f>
        <v/>
      </c>
      <c r="N2378">
        <f>N(N2377)+IF(AND('💰 BÁO GIÁ'!$C$27&lt;&gt;"",OR(ISNUMBER(SEARCH('💰 BÁO GIÁ'!$C$27,$A2378)),ISNUMBER(SEARCH('💰 BÁO GIÁ'!$C$27,$B2378)))),1,0)</f>
        <v/>
      </c>
      <c r="O2378">
        <f>IF(N2378&gt;N(N2377),N2378,"")</f>
        <v/>
      </c>
    </row>
    <row r="2379">
      <c r="A2379">
        <f>IF('⚙️ SÉC MĂNG'!A335="","",'⚙️ SÉC MĂNG'!A335)</f>
        <v/>
      </c>
      <c r="B2379">
        <f>IF('⚙️ SÉC MĂNG'!A335="","",'⚙️ SÉC MĂNG'!R335)</f>
        <v/>
      </c>
      <c r="C2379">
        <f>IF('⚙️ SÉC MĂNG'!A335="","","Séc măng")</f>
        <v/>
      </c>
      <c r="D2379">
        <f>IF('⚙️ SÉC MĂNG'!A335="","",'⚙️ SÉC MĂNG'!I335)</f>
        <v/>
      </c>
      <c r="E2379" s="37">
        <f>IF('⚙️ SÉC MĂNG'!A335="","",'⚙️ SÉC MĂNG'!J335)</f>
        <v/>
      </c>
      <c r="F2379" s="37">
        <f>IF('⚙️ SÉC MĂNG'!A335="","",'⚙️ SÉC MĂNG'!K335)</f>
        <v/>
      </c>
      <c r="G2379" s="37">
        <f>IF('⚙️ SÉC MĂNG'!A335="","",'⚙️ SÉC MĂNG'!L335)</f>
        <v/>
      </c>
      <c r="H2379" s="37">
        <f>IF('⚙️ SÉC MĂNG'!A335="","",'⚙️ SÉC MĂNG'!M335)</f>
        <v/>
      </c>
      <c r="I2379" s="37">
        <f>IF('⚙️ SÉC MĂNG'!A335="","",'⚙️ SÉC MĂNG'!N335)</f>
        <v/>
      </c>
      <c r="J2379">
        <f>IF('⚙️ SÉC MĂNG'!A335="","",'⚙️ SÉC MĂNG'!D335)</f>
        <v/>
      </c>
      <c r="L2379">
        <f>N(L2378)+IF(AND('🔎 TRA CỨU NHANH'!$C$2&lt;&gt;"",OR(ISNUMBER(SEARCH('🔎 TRA CỨU NHANH'!$C$2,$A2379)),ISNUMBER(SEARCH('🔎 TRA CỨU NHANH'!$C$2,$B2379)))),1,0)</f>
        <v/>
      </c>
      <c r="M2379">
        <f>IF(L2379&gt;N(L2378),L2379,"")</f>
        <v/>
      </c>
      <c r="N2379">
        <f>N(N2378)+IF(AND('💰 BÁO GIÁ'!$C$27&lt;&gt;"",OR(ISNUMBER(SEARCH('💰 BÁO GIÁ'!$C$27,$A2379)),ISNUMBER(SEARCH('💰 BÁO GIÁ'!$C$27,$B2379)))),1,0)</f>
        <v/>
      </c>
      <c r="O2379">
        <f>IF(N2379&gt;N(N2378),N2379,"")</f>
        <v/>
      </c>
    </row>
    <row r="2380">
      <c r="A2380">
        <f>IF('⚙️ SÉC MĂNG'!A336="","",'⚙️ SÉC MĂNG'!A336)</f>
        <v/>
      </c>
      <c r="B2380">
        <f>IF('⚙️ SÉC MĂNG'!A336="","",'⚙️ SÉC MĂNG'!R336)</f>
        <v/>
      </c>
      <c r="C2380">
        <f>IF('⚙️ SÉC MĂNG'!A336="","","Séc măng")</f>
        <v/>
      </c>
      <c r="D2380">
        <f>IF('⚙️ SÉC MĂNG'!A336="","",'⚙️ SÉC MĂNG'!I336)</f>
        <v/>
      </c>
      <c r="E2380" s="37">
        <f>IF('⚙️ SÉC MĂNG'!A336="","",'⚙️ SÉC MĂNG'!J336)</f>
        <v/>
      </c>
      <c r="F2380" s="37">
        <f>IF('⚙️ SÉC MĂNG'!A336="","",'⚙️ SÉC MĂNG'!K336)</f>
        <v/>
      </c>
      <c r="G2380" s="37">
        <f>IF('⚙️ SÉC MĂNG'!A336="","",'⚙️ SÉC MĂNG'!L336)</f>
        <v/>
      </c>
      <c r="H2380" s="37">
        <f>IF('⚙️ SÉC MĂNG'!A336="","",'⚙️ SÉC MĂNG'!M336)</f>
        <v/>
      </c>
      <c r="I2380" s="37">
        <f>IF('⚙️ SÉC MĂNG'!A336="","",'⚙️ SÉC MĂNG'!N336)</f>
        <v/>
      </c>
      <c r="J2380">
        <f>IF('⚙️ SÉC MĂNG'!A336="","",'⚙️ SÉC MĂNG'!D336)</f>
        <v/>
      </c>
      <c r="L2380">
        <f>N(L2379)+IF(AND('🔎 TRA CỨU NHANH'!$C$2&lt;&gt;"",OR(ISNUMBER(SEARCH('🔎 TRA CỨU NHANH'!$C$2,$A2380)),ISNUMBER(SEARCH('🔎 TRA CỨU NHANH'!$C$2,$B2380)))),1,0)</f>
        <v/>
      </c>
      <c r="M2380">
        <f>IF(L2380&gt;N(L2379),L2380,"")</f>
        <v/>
      </c>
      <c r="N2380">
        <f>N(N2379)+IF(AND('💰 BÁO GIÁ'!$C$27&lt;&gt;"",OR(ISNUMBER(SEARCH('💰 BÁO GIÁ'!$C$27,$A2380)),ISNUMBER(SEARCH('💰 BÁO GIÁ'!$C$27,$B2380)))),1,0)</f>
        <v/>
      </c>
      <c r="O2380">
        <f>IF(N2380&gt;N(N2379),N2380,"")</f>
        <v/>
      </c>
    </row>
    <row r="2381">
      <c r="A2381">
        <f>IF('⚙️ SÉC MĂNG'!A337="","",'⚙️ SÉC MĂNG'!A337)</f>
        <v/>
      </c>
      <c r="B2381">
        <f>IF('⚙️ SÉC MĂNG'!A337="","",'⚙️ SÉC MĂNG'!R337)</f>
        <v/>
      </c>
      <c r="C2381">
        <f>IF('⚙️ SÉC MĂNG'!A337="","","Séc măng")</f>
        <v/>
      </c>
      <c r="D2381">
        <f>IF('⚙️ SÉC MĂNG'!A337="","",'⚙️ SÉC MĂNG'!I337)</f>
        <v/>
      </c>
      <c r="E2381" s="37">
        <f>IF('⚙️ SÉC MĂNG'!A337="","",'⚙️ SÉC MĂNG'!J337)</f>
        <v/>
      </c>
      <c r="F2381" s="37">
        <f>IF('⚙️ SÉC MĂNG'!A337="","",'⚙️ SÉC MĂNG'!K337)</f>
        <v/>
      </c>
      <c r="G2381" s="37">
        <f>IF('⚙️ SÉC MĂNG'!A337="","",'⚙️ SÉC MĂNG'!L337)</f>
        <v/>
      </c>
      <c r="H2381" s="37">
        <f>IF('⚙️ SÉC MĂNG'!A337="","",'⚙️ SÉC MĂNG'!M337)</f>
        <v/>
      </c>
      <c r="I2381" s="37">
        <f>IF('⚙️ SÉC MĂNG'!A337="","",'⚙️ SÉC MĂNG'!N337)</f>
        <v/>
      </c>
      <c r="J2381">
        <f>IF('⚙️ SÉC MĂNG'!A337="","",'⚙️ SÉC MĂNG'!D337)</f>
        <v/>
      </c>
      <c r="L2381">
        <f>N(L2380)+IF(AND('🔎 TRA CỨU NHANH'!$C$2&lt;&gt;"",OR(ISNUMBER(SEARCH('🔎 TRA CỨU NHANH'!$C$2,$A2381)),ISNUMBER(SEARCH('🔎 TRA CỨU NHANH'!$C$2,$B2381)))),1,0)</f>
        <v/>
      </c>
      <c r="M2381">
        <f>IF(L2381&gt;N(L2380),L2381,"")</f>
        <v/>
      </c>
      <c r="N2381">
        <f>N(N2380)+IF(AND('💰 BÁO GIÁ'!$C$27&lt;&gt;"",OR(ISNUMBER(SEARCH('💰 BÁO GIÁ'!$C$27,$A2381)),ISNUMBER(SEARCH('💰 BÁO GIÁ'!$C$27,$B2381)))),1,0)</f>
        <v/>
      </c>
      <c r="O2381">
        <f>IF(N2381&gt;N(N2380),N2381,"")</f>
        <v/>
      </c>
    </row>
    <row r="2382">
      <c r="A2382">
        <f>IF('⚙️ SÉC MĂNG'!A338="","",'⚙️ SÉC MĂNG'!A338)</f>
        <v/>
      </c>
      <c r="B2382">
        <f>IF('⚙️ SÉC MĂNG'!A338="","",'⚙️ SÉC MĂNG'!R338)</f>
        <v/>
      </c>
      <c r="C2382">
        <f>IF('⚙️ SÉC MĂNG'!A338="","","Séc măng")</f>
        <v/>
      </c>
      <c r="D2382">
        <f>IF('⚙️ SÉC MĂNG'!A338="","",'⚙️ SÉC MĂNG'!I338)</f>
        <v/>
      </c>
      <c r="E2382" s="37">
        <f>IF('⚙️ SÉC MĂNG'!A338="","",'⚙️ SÉC MĂNG'!J338)</f>
        <v/>
      </c>
      <c r="F2382" s="37">
        <f>IF('⚙️ SÉC MĂNG'!A338="","",'⚙️ SÉC MĂNG'!K338)</f>
        <v/>
      </c>
      <c r="G2382" s="37">
        <f>IF('⚙️ SÉC MĂNG'!A338="","",'⚙️ SÉC MĂNG'!L338)</f>
        <v/>
      </c>
      <c r="H2382" s="37">
        <f>IF('⚙️ SÉC MĂNG'!A338="","",'⚙️ SÉC MĂNG'!M338)</f>
        <v/>
      </c>
      <c r="I2382" s="37">
        <f>IF('⚙️ SÉC MĂNG'!A338="","",'⚙️ SÉC MĂNG'!N338)</f>
        <v/>
      </c>
      <c r="J2382">
        <f>IF('⚙️ SÉC MĂNG'!A338="","",'⚙️ SÉC MĂNG'!D338)</f>
        <v/>
      </c>
      <c r="L2382">
        <f>N(L2381)+IF(AND('🔎 TRA CỨU NHANH'!$C$2&lt;&gt;"",OR(ISNUMBER(SEARCH('🔎 TRA CỨU NHANH'!$C$2,$A2382)),ISNUMBER(SEARCH('🔎 TRA CỨU NHANH'!$C$2,$B2382)))),1,0)</f>
        <v/>
      </c>
      <c r="M2382">
        <f>IF(L2382&gt;N(L2381),L2382,"")</f>
        <v/>
      </c>
      <c r="N2382">
        <f>N(N2381)+IF(AND('💰 BÁO GIÁ'!$C$27&lt;&gt;"",OR(ISNUMBER(SEARCH('💰 BÁO GIÁ'!$C$27,$A2382)),ISNUMBER(SEARCH('💰 BÁO GIÁ'!$C$27,$B2382)))),1,0)</f>
        <v/>
      </c>
      <c r="O2382">
        <f>IF(N2382&gt;N(N2381),N2382,"")</f>
        <v/>
      </c>
    </row>
    <row r="2383">
      <c r="A2383">
        <f>IF('⚙️ SÉC MĂNG'!A339="","",'⚙️ SÉC MĂNG'!A339)</f>
        <v/>
      </c>
      <c r="B2383">
        <f>IF('⚙️ SÉC MĂNG'!A339="","",'⚙️ SÉC MĂNG'!R339)</f>
        <v/>
      </c>
      <c r="C2383">
        <f>IF('⚙️ SÉC MĂNG'!A339="","","Séc măng")</f>
        <v/>
      </c>
      <c r="D2383">
        <f>IF('⚙️ SÉC MĂNG'!A339="","",'⚙️ SÉC MĂNG'!I339)</f>
        <v/>
      </c>
      <c r="E2383" s="37">
        <f>IF('⚙️ SÉC MĂNG'!A339="","",'⚙️ SÉC MĂNG'!J339)</f>
        <v/>
      </c>
      <c r="F2383" s="37">
        <f>IF('⚙️ SÉC MĂNG'!A339="","",'⚙️ SÉC MĂNG'!K339)</f>
        <v/>
      </c>
      <c r="G2383" s="37">
        <f>IF('⚙️ SÉC MĂNG'!A339="","",'⚙️ SÉC MĂNG'!L339)</f>
        <v/>
      </c>
      <c r="H2383" s="37">
        <f>IF('⚙️ SÉC MĂNG'!A339="","",'⚙️ SÉC MĂNG'!M339)</f>
        <v/>
      </c>
      <c r="I2383" s="37">
        <f>IF('⚙️ SÉC MĂNG'!A339="","",'⚙️ SÉC MĂNG'!N339)</f>
        <v/>
      </c>
      <c r="J2383">
        <f>IF('⚙️ SÉC MĂNG'!A339="","",'⚙️ SÉC MĂNG'!D339)</f>
        <v/>
      </c>
      <c r="L2383">
        <f>N(L2382)+IF(AND('🔎 TRA CỨU NHANH'!$C$2&lt;&gt;"",OR(ISNUMBER(SEARCH('🔎 TRA CỨU NHANH'!$C$2,$A2383)),ISNUMBER(SEARCH('🔎 TRA CỨU NHANH'!$C$2,$B2383)))),1,0)</f>
        <v/>
      </c>
      <c r="M2383">
        <f>IF(L2383&gt;N(L2382),L2383,"")</f>
        <v/>
      </c>
      <c r="N2383">
        <f>N(N2382)+IF(AND('💰 BÁO GIÁ'!$C$27&lt;&gt;"",OR(ISNUMBER(SEARCH('💰 BÁO GIÁ'!$C$27,$A2383)),ISNUMBER(SEARCH('💰 BÁO GIÁ'!$C$27,$B2383)))),1,0)</f>
        <v/>
      </c>
      <c r="O2383">
        <f>IF(N2383&gt;N(N2382),N2383,"")</f>
        <v/>
      </c>
    </row>
    <row r="2384">
      <c r="A2384">
        <f>IF('⚙️ SÉC MĂNG'!A340="","",'⚙️ SÉC MĂNG'!A340)</f>
        <v/>
      </c>
      <c r="B2384">
        <f>IF('⚙️ SÉC MĂNG'!A340="","",'⚙️ SÉC MĂNG'!R340)</f>
        <v/>
      </c>
      <c r="C2384">
        <f>IF('⚙️ SÉC MĂNG'!A340="","","Séc măng")</f>
        <v/>
      </c>
      <c r="D2384">
        <f>IF('⚙️ SÉC MĂNG'!A340="","",'⚙️ SÉC MĂNG'!I340)</f>
        <v/>
      </c>
      <c r="E2384" s="37">
        <f>IF('⚙️ SÉC MĂNG'!A340="","",'⚙️ SÉC MĂNG'!J340)</f>
        <v/>
      </c>
      <c r="F2384" s="37">
        <f>IF('⚙️ SÉC MĂNG'!A340="","",'⚙️ SÉC MĂNG'!K340)</f>
        <v/>
      </c>
      <c r="G2384" s="37">
        <f>IF('⚙️ SÉC MĂNG'!A340="","",'⚙️ SÉC MĂNG'!L340)</f>
        <v/>
      </c>
      <c r="H2384" s="37">
        <f>IF('⚙️ SÉC MĂNG'!A340="","",'⚙️ SÉC MĂNG'!M340)</f>
        <v/>
      </c>
      <c r="I2384" s="37">
        <f>IF('⚙️ SÉC MĂNG'!A340="","",'⚙️ SÉC MĂNG'!N340)</f>
        <v/>
      </c>
      <c r="J2384">
        <f>IF('⚙️ SÉC MĂNG'!A340="","",'⚙️ SÉC MĂNG'!D340)</f>
        <v/>
      </c>
      <c r="L2384">
        <f>N(L2383)+IF(AND('🔎 TRA CỨU NHANH'!$C$2&lt;&gt;"",OR(ISNUMBER(SEARCH('🔎 TRA CỨU NHANH'!$C$2,$A2384)),ISNUMBER(SEARCH('🔎 TRA CỨU NHANH'!$C$2,$B2384)))),1,0)</f>
        <v/>
      </c>
      <c r="M2384">
        <f>IF(L2384&gt;N(L2383),L2384,"")</f>
        <v/>
      </c>
      <c r="N2384">
        <f>N(N2383)+IF(AND('💰 BÁO GIÁ'!$C$27&lt;&gt;"",OR(ISNUMBER(SEARCH('💰 BÁO GIÁ'!$C$27,$A2384)),ISNUMBER(SEARCH('💰 BÁO GIÁ'!$C$27,$B2384)))),1,0)</f>
        <v/>
      </c>
      <c r="O2384">
        <f>IF(N2384&gt;N(N2383),N2384,"")</f>
        <v/>
      </c>
    </row>
    <row r="2385">
      <c r="A2385">
        <f>IF('⚙️ SÉC MĂNG'!A341="","",'⚙️ SÉC MĂNG'!A341)</f>
        <v/>
      </c>
      <c r="B2385">
        <f>IF('⚙️ SÉC MĂNG'!A341="","",'⚙️ SÉC MĂNG'!R341)</f>
        <v/>
      </c>
      <c r="C2385">
        <f>IF('⚙️ SÉC MĂNG'!A341="","","Séc măng")</f>
        <v/>
      </c>
      <c r="D2385">
        <f>IF('⚙️ SÉC MĂNG'!A341="","",'⚙️ SÉC MĂNG'!I341)</f>
        <v/>
      </c>
      <c r="E2385" s="37">
        <f>IF('⚙️ SÉC MĂNG'!A341="","",'⚙️ SÉC MĂNG'!J341)</f>
        <v/>
      </c>
      <c r="F2385" s="37">
        <f>IF('⚙️ SÉC MĂNG'!A341="","",'⚙️ SÉC MĂNG'!K341)</f>
        <v/>
      </c>
      <c r="G2385" s="37">
        <f>IF('⚙️ SÉC MĂNG'!A341="","",'⚙️ SÉC MĂNG'!L341)</f>
        <v/>
      </c>
      <c r="H2385" s="37">
        <f>IF('⚙️ SÉC MĂNG'!A341="","",'⚙️ SÉC MĂNG'!M341)</f>
        <v/>
      </c>
      <c r="I2385" s="37">
        <f>IF('⚙️ SÉC MĂNG'!A341="","",'⚙️ SÉC MĂNG'!N341)</f>
        <v/>
      </c>
      <c r="J2385">
        <f>IF('⚙️ SÉC MĂNG'!A341="","",'⚙️ SÉC MĂNG'!D341)</f>
        <v/>
      </c>
      <c r="L2385">
        <f>N(L2384)+IF(AND('🔎 TRA CỨU NHANH'!$C$2&lt;&gt;"",OR(ISNUMBER(SEARCH('🔎 TRA CỨU NHANH'!$C$2,$A2385)),ISNUMBER(SEARCH('🔎 TRA CỨU NHANH'!$C$2,$B2385)))),1,0)</f>
        <v/>
      </c>
      <c r="M2385">
        <f>IF(L2385&gt;N(L2384),L2385,"")</f>
        <v/>
      </c>
      <c r="N2385">
        <f>N(N2384)+IF(AND('💰 BÁO GIÁ'!$C$27&lt;&gt;"",OR(ISNUMBER(SEARCH('💰 BÁO GIÁ'!$C$27,$A2385)),ISNUMBER(SEARCH('💰 BÁO GIÁ'!$C$27,$B2385)))),1,0)</f>
        <v/>
      </c>
      <c r="O2385">
        <f>IF(N2385&gt;N(N2384),N2385,"")</f>
        <v/>
      </c>
    </row>
    <row r="2386">
      <c r="A2386">
        <f>IF('⚙️ SÉC MĂNG'!A342="","",'⚙️ SÉC MĂNG'!A342)</f>
        <v/>
      </c>
      <c r="B2386">
        <f>IF('⚙️ SÉC MĂNG'!A342="","",'⚙️ SÉC MĂNG'!R342)</f>
        <v/>
      </c>
      <c r="C2386">
        <f>IF('⚙️ SÉC MĂNG'!A342="","","Séc măng")</f>
        <v/>
      </c>
      <c r="D2386">
        <f>IF('⚙️ SÉC MĂNG'!A342="","",'⚙️ SÉC MĂNG'!I342)</f>
        <v/>
      </c>
      <c r="E2386" s="37">
        <f>IF('⚙️ SÉC MĂNG'!A342="","",'⚙️ SÉC MĂNG'!J342)</f>
        <v/>
      </c>
      <c r="F2386" s="37">
        <f>IF('⚙️ SÉC MĂNG'!A342="","",'⚙️ SÉC MĂNG'!K342)</f>
        <v/>
      </c>
      <c r="G2386" s="37">
        <f>IF('⚙️ SÉC MĂNG'!A342="","",'⚙️ SÉC MĂNG'!L342)</f>
        <v/>
      </c>
      <c r="H2386" s="37">
        <f>IF('⚙️ SÉC MĂNG'!A342="","",'⚙️ SÉC MĂNG'!M342)</f>
        <v/>
      </c>
      <c r="I2386" s="37">
        <f>IF('⚙️ SÉC MĂNG'!A342="","",'⚙️ SÉC MĂNG'!N342)</f>
        <v/>
      </c>
      <c r="J2386">
        <f>IF('⚙️ SÉC MĂNG'!A342="","",'⚙️ SÉC MĂNG'!D342)</f>
        <v/>
      </c>
      <c r="L2386">
        <f>N(L2385)+IF(AND('🔎 TRA CỨU NHANH'!$C$2&lt;&gt;"",OR(ISNUMBER(SEARCH('🔎 TRA CỨU NHANH'!$C$2,$A2386)),ISNUMBER(SEARCH('🔎 TRA CỨU NHANH'!$C$2,$B2386)))),1,0)</f>
        <v/>
      </c>
      <c r="M2386">
        <f>IF(L2386&gt;N(L2385),L2386,"")</f>
        <v/>
      </c>
      <c r="N2386">
        <f>N(N2385)+IF(AND('💰 BÁO GIÁ'!$C$27&lt;&gt;"",OR(ISNUMBER(SEARCH('💰 BÁO GIÁ'!$C$27,$A2386)),ISNUMBER(SEARCH('💰 BÁO GIÁ'!$C$27,$B2386)))),1,0)</f>
        <v/>
      </c>
      <c r="O2386">
        <f>IF(N2386&gt;N(N2385),N2386,"")</f>
        <v/>
      </c>
    </row>
    <row r="2387">
      <c r="A2387">
        <f>IF('⚙️ SÉC MĂNG'!A343="","",'⚙️ SÉC MĂNG'!A343)</f>
        <v/>
      </c>
      <c r="B2387">
        <f>IF('⚙️ SÉC MĂNG'!A343="","",'⚙️ SÉC MĂNG'!R343)</f>
        <v/>
      </c>
      <c r="C2387">
        <f>IF('⚙️ SÉC MĂNG'!A343="","","Séc măng")</f>
        <v/>
      </c>
      <c r="D2387">
        <f>IF('⚙️ SÉC MĂNG'!A343="","",'⚙️ SÉC MĂNG'!I343)</f>
        <v/>
      </c>
      <c r="E2387" s="37">
        <f>IF('⚙️ SÉC MĂNG'!A343="","",'⚙️ SÉC MĂNG'!J343)</f>
        <v/>
      </c>
      <c r="F2387" s="37">
        <f>IF('⚙️ SÉC MĂNG'!A343="","",'⚙️ SÉC MĂNG'!K343)</f>
        <v/>
      </c>
      <c r="G2387" s="37">
        <f>IF('⚙️ SÉC MĂNG'!A343="","",'⚙️ SÉC MĂNG'!L343)</f>
        <v/>
      </c>
      <c r="H2387" s="37">
        <f>IF('⚙️ SÉC MĂNG'!A343="","",'⚙️ SÉC MĂNG'!M343)</f>
        <v/>
      </c>
      <c r="I2387" s="37">
        <f>IF('⚙️ SÉC MĂNG'!A343="","",'⚙️ SÉC MĂNG'!N343)</f>
        <v/>
      </c>
      <c r="J2387">
        <f>IF('⚙️ SÉC MĂNG'!A343="","",'⚙️ SÉC MĂNG'!D343)</f>
        <v/>
      </c>
      <c r="L2387">
        <f>N(L2386)+IF(AND('🔎 TRA CỨU NHANH'!$C$2&lt;&gt;"",OR(ISNUMBER(SEARCH('🔎 TRA CỨU NHANH'!$C$2,$A2387)),ISNUMBER(SEARCH('🔎 TRA CỨU NHANH'!$C$2,$B2387)))),1,0)</f>
        <v/>
      </c>
      <c r="M2387">
        <f>IF(L2387&gt;N(L2386),L2387,"")</f>
        <v/>
      </c>
      <c r="N2387">
        <f>N(N2386)+IF(AND('💰 BÁO GIÁ'!$C$27&lt;&gt;"",OR(ISNUMBER(SEARCH('💰 BÁO GIÁ'!$C$27,$A2387)),ISNUMBER(SEARCH('💰 BÁO GIÁ'!$C$27,$B2387)))),1,0)</f>
        <v/>
      </c>
      <c r="O2387">
        <f>IF(N2387&gt;N(N2386),N2387,"")</f>
        <v/>
      </c>
    </row>
    <row r="2388">
      <c r="A2388">
        <f>IF('⚙️ SÉC MĂNG'!A344="","",'⚙️ SÉC MĂNG'!A344)</f>
        <v/>
      </c>
      <c r="B2388">
        <f>IF('⚙️ SÉC MĂNG'!A344="","",'⚙️ SÉC MĂNG'!R344)</f>
        <v/>
      </c>
      <c r="C2388">
        <f>IF('⚙️ SÉC MĂNG'!A344="","","Séc măng")</f>
        <v/>
      </c>
      <c r="D2388">
        <f>IF('⚙️ SÉC MĂNG'!A344="","",'⚙️ SÉC MĂNG'!I344)</f>
        <v/>
      </c>
      <c r="E2388" s="37">
        <f>IF('⚙️ SÉC MĂNG'!A344="","",'⚙️ SÉC MĂNG'!J344)</f>
        <v/>
      </c>
      <c r="F2388" s="37">
        <f>IF('⚙️ SÉC MĂNG'!A344="","",'⚙️ SÉC MĂNG'!K344)</f>
        <v/>
      </c>
      <c r="G2388" s="37">
        <f>IF('⚙️ SÉC MĂNG'!A344="","",'⚙️ SÉC MĂNG'!L344)</f>
        <v/>
      </c>
      <c r="H2388" s="37">
        <f>IF('⚙️ SÉC MĂNG'!A344="","",'⚙️ SÉC MĂNG'!M344)</f>
        <v/>
      </c>
      <c r="I2388" s="37">
        <f>IF('⚙️ SÉC MĂNG'!A344="","",'⚙️ SÉC MĂNG'!N344)</f>
        <v/>
      </c>
      <c r="J2388">
        <f>IF('⚙️ SÉC MĂNG'!A344="","",'⚙️ SÉC MĂNG'!D344)</f>
        <v/>
      </c>
      <c r="L2388">
        <f>N(L2387)+IF(AND('🔎 TRA CỨU NHANH'!$C$2&lt;&gt;"",OR(ISNUMBER(SEARCH('🔎 TRA CỨU NHANH'!$C$2,$A2388)),ISNUMBER(SEARCH('🔎 TRA CỨU NHANH'!$C$2,$B2388)))),1,0)</f>
        <v/>
      </c>
      <c r="M2388">
        <f>IF(L2388&gt;N(L2387),L2388,"")</f>
        <v/>
      </c>
      <c r="N2388">
        <f>N(N2387)+IF(AND('💰 BÁO GIÁ'!$C$27&lt;&gt;"",OR(ISNUMBER(SEARCH('💰 BÁO GIÁ'!$C$27,$A2388)),ISNUMBER(SEARCH('💰 BÁO GIÁ'!$C$27,$B2388)))),1,0)</f>
        <v/>
      </c>
      <c r="O2388">
        <f>IF(N2388&gt;N(N2387),N2388,"")</f>
        <v/>
      </c>
    </row>
    <row r="2389">
      <c r="A2389">
        <f>IF('⚙️ SÉC MĂNG'!A345="","",'⚙️ SÉC MĂNG'!A345)</f>
        <v/>
      </c>
      <c r="B2389">
        <f>IF('⚙️ SÉC MĂNG'!A345="","",'⚙️ SÉC MĂNG'!R345)</f>
        <v/>
      </c>
      <c r="C2389">
        <f>IF('⚙️ SÉC MĂNG'!A345="","","Séc măng")</f>
        <v/>
      </c>
      <c r="D2389">
        <f>IF('⚙️ SÉC MĂNG'!A345="","",'⚙️ SÉC MĂNG'!I345)</f>
        <v/>
      </c>
      <c r="E2389" s="37">
        <f>IF('⚙️ SÉC MĂNG'!A345="","",'⚙️ SÉC MĂNG'!J345)</f>
        <v/>
      </c>
      <c r="F2389" s="37">
        <f>IF('⚙️ SÉC MĂNG'!A345="","",'⚙️ SÉC MĂNG'!K345)</f>
        <v/>
      </c>
      <c r="G2389" s="37">
        <f>IF('⚙️ SÉC MĂNG'!A345="","",'⚙️ SÉC MĂNG'!L345)</f>
        <v/>
      </c>
      <c r="H2389" s="37">
        <f>IF('⚙️ SÉC MĂNG'!A345="","",'⚙️ SÉC MĂNG'!M345)</f>
        <v/>
      </c>
      <c r="I2389" s="37">
        <f>IF('⚙️ SÉC MĂNG'!A345="","",'⚙️ SÉC MĂNG'!N345)</f>
        <v/>
      </c>
      <c r="J2389">
        <f>IF('⚙️ SÉC MĂNG'!A345="","",'⚙️ SÉC MĂNG'!D345)</f>
        <v/>
      </c>
      <c r="L2389">
        <f>N(L2388)+IF(AND('🔎 TRA CỨU NHANH'!$C$2&lt;&gt;"",OR(ISNUMBER(SEARCH('🔎 TRA CỨU NHANH'!$C$2,$A2389)),ISNUMBER(SEARCH('🔎 TRA CỨU NHANH'!$C$2,$B2389)))),1,0)</f>
        <v/>
      </c>
      <c r="M2389">
        <f>IF(L2389&gt;N(L2388),L2389,"")</f>
        <v/>
      </c>
      <c r="N2389">
        <f>N(N2388)+IF(AND('💰 BÁO GIÁ'!$C$27&lt;&gt;"",OR(ISNUMBER(SEARCH('💰 BÁO GIÁ'!$C$27,$A2389)),ISNUMBER(SEARCH('💰 BÁO GIÁ'!$C$27,$B2389)))),1,0)</f>
        <v/>
      </c>
      <c r="O2389">
        <f>IF(N2389&gt;N(N2388),N2389,"")</f>
        <v/>
      </c>
    </row>
    <row r="2390">
      <c r="A2390">
        <f>IF('⚙️ SÉC MĂNG'!A346="","",'⚙️ SÉC MĂNG'!A346)</f>
        <v/>
      </c>
      <c r="B2390">
        <f>IF('⚙️ SÉC MĂNG'!A346="","",'⚙️ SÉC MĂNG'!R346)</f>
        <v/>
      </c>
      <c r="C2390">
        <f>IF('⚙️ SÉC MĂNG'!A346="","","Séc măng")</f>
        <v/>
      </c>
      <c r="D2390">
        <f>IF('⚙️ SÉC MĂNG'!A346="","",'⚙️ SÉC MĂNG'!I346)</f>
        <v/>
      </c>
      <c r="E2390" s="37">
        <f>IF('⚙️ SÉC MĂNG'!A346="","",'⚙️ SÉC MĂNG'!J346)</f>
        <v/>
      </c>
      <c r="F2390" s="37">
        <f>IF('⚙️ SÉC MĂNG'!A346="","",'⚙️ SÉC MĂNG'!K346)</f>
        <v/>
      </c>
      <c r="G2390" s="37">
        <f>IF('⚙️ SÉC MĂNG'!A346="","",'⚙️ SÉC MĂNG'!L346)</f>
        <v/>
      </c>
      <c r="H2390" s="37">
        <f>IF('⚙️ SÉC MĂNG'!A346="","",'⚙️ SÉC MĂNG'!M346)</f>
        <v/>
      </c>
      <c r="I2390" s="37">
        <f>IF('⚙️ SÉC MĂNG'!A346="","",'⚙️ SÉC MĂNG'!N346)</f>
        <v/>
      </c>
      <c r="J2390">
        <f>IF('⚙️ SÉC MĂNG'!A346="","",'⚙️ SÉC MĂNG'!D346)</f>
        <v/>
      </c>
      <c r="L2390">
        <f>N(L2389)+IF(AND('🔎 TRA CỨU NHANH'!$C$2&lt;&gt;"",OR(ISNUMBER(SEARCH('🔎 TRA CỨU NHANH'!$C$2,$A2390)),ISNUMBER(SEARCH('🔎 TRA CỨU NHANH'!$C$2,$B2390)))),1,0)</f>
        <v/>
      </c>
      <c r="M2390">
        <f>IF(L2390&gt;N(L2389),L2390,"")</f>
        <v/>
      </c>
      <c r="N2390">
        <f>N(N2389)+IF(AND('💰 BÁO GIÁ'!$C$27&lt;&gt;"",OR(ISNUMBER(SEARCH('💰 BÁO GIÁ'!$C$27,$A2390)),ISNUMBER(SEARCH('💰 BÁO GIÁ'!$C$27,$B2390)))),1,0)</f>
        <v/>
      </c>
      <c r="O2390">
        <f>IF(N2390&gt;N(N2389),N2390,"")</f>
        <v/>
      </c>
    </row>
    <row r="2391">
      <c r="A2391">
        <f>IF('⚙️ SÉC MĂNG'!A347="","",'⚙️ SÉC MĂNG'!A347)</f>
        <v/>
      </c>
      <c r="B2391">
        <f>IF('⚙️ SÉC MĂNG'!A347="","",'⚙️ SÉC MĂNG'!R347)</f>
        <v/>
      </c>
      <c r="C2391">
        <f>IF('⚙️ SÉC MĂNG'!A347="","","Séc măng")</f>
        <v/>
      </c>
      <c r="D2391">
        <f>IF('⚙️ SÉC MĂNG'!A347="","",'⚙️ SÉC MĂNG'!I347)</f>
        <v/>
      </c>
      <c r="E2391" s="37">
        <f>IF('⚙️ SÉC MĂNG'!A347="","",'⚙️ SÉC MĂNG'!J347)</f>
        <v/>
      </c>
      <c r="F2391" s="37">
        <f>IF('⚙️ SÉC MĂNG'!A347="","",'⚙️ SÉC MĂNG'!K347)</f>
        <v/>
      </c>
      <c r="G2391" s="37">
        <f>IF('⚙️ SÉC MĂNG'!A347="","",'⚙️ SÉC MĂNG'!L347)</f>
        <v/>
      </c>
      <c r="H2391" s="37">
        <f>IF('⚙️ SÉC MĂNG'!A347="","",'⚙️ SÉC MĂNG'!M347)</f>
        <v/>
      </c>
      <c r="I2391" s="37">
        <f>IF('⚙️ SÉC MĂNG'!A347="","",'⚙️ SÉC MĂNG'!N347)</f>
        <v/>
      </c>
      <c r="J2391">
        <f>IF('⚙️ SÉC MĂNG'!A347="","",'⚙️ SÉC MĂNG'!D347)</f>
        <v/>
      </c>
      <c r="L2391">
        <f>N(L2390)+IF(AND('🔎 TRA CỨU NHANH'!$C$2&lt;&gt;"",OR(ISNUMBER(SEARCH('🔎 TRA CỨU NHANH'!$C$2,$A2391)),ISNUMBER(SEARCH('🔎 TRA CỨU NHANH'!$C$2,$B2391)))),1,0)</f>
        <v/>
      </c>
      <c r="M2391">
        <f>IF(L2391&gt;N(L2390),L2391,"")</f>
        <v/>
      </c>
      <c r="N2391">
        <f>N(N2390)+IF(AND('💰 BÁO GIÁ'!$C$27&lt;&gt;"",OR(ISNUMBER(SEARCH('💰 BÁO GIÁ'!$C$27,$A2391)),ISNUMBER(SEARCH('💰 BÁO GIÁ'!$C$27,$B2391)))),1,0)</f>
        <v/>
      </c>
      <c r="O2391">
        <f>IF(N2391&gt;N(N2390),N2391,"")</f>
        <v/>
      </c>
    </row>
    <row r="2392">
      <c r="A2392">
        <f>IF('⚙️ SÉC MĂNG'!A348="","",'⚙️ SÉC MĂNG'!A348)</f>
        <v/>
      </c>
      <c r="B2392">
        <f>IF('⚙️ SÉC MĂNG'!A348="","",'⚙️ SÉC MĂNG'!R348)</f>
        <v/>
      </c>
      <c r="C2392">
        <f>IF('⚙️ SÉC MĂNG'!A348="","","Séc măng")</f>
        <v/>
      </c>
      <c r="D2392">
        <f>IF('⚙️ SÉC MĂNG'!A348="","",'⚙️ SÉC MĂNG'!I348)</f>
        <v/>
      </c>
      <c r="E2392" s="37">
        <f>IF('⚙️ SÉC MĂNG'!A348="","",'⚙️ SÉC MĂNG'!J348)</f>
        <v/>
      </c>
      <c r="F2392" s="37">
        <f>IF('⚙️ SÉC MĂNG'!A348="","",'⚙️ SÉC MĂNG'!K348)</f>
        <v/>
      </c>
      <c r="G2392" s="37">
        <f>IF('⚙️ SÉC MĂNG'!A348="","",'⚙️ SÉC MĂNG'!L348)</f>
        <v/>
      </c>
      <c r="H2392" s="37">
        <f>IF('⚙️ SÉC MĂNG'!A348="","",'⚙️ SÉC MĂNG'!M348)</f>
        <v/>
      </c>
      <c r="I2392" s="37">
        <f>IF('⚙️ SÉC MĂNG'!A348="","",'⚙️ SÉC MĂNG'!N348)</f>
        <v/>
      </c>
      <c r="J2392">
        <f>IF('⚙️ SÉC MĂNG'!A348="","",'⚙️ SÉC MĂNG'!D348)</f>
        <v/>
      </c>
      <c r="L2392">
        <f>N(L2391)+IF(AND('🔎 TRA CỨU NHANH'!$C$2&lt;&gt;"",OR(ISNUMBER(SEARCH('🔎 TRA CỨU NHANH'!$C$2,$A2392)),ISNUMBER(SEARCH('🔎 TRA CỨU NHANH'!$C$2,$B2392)))),1,0)</f>
        <v/>
      </c>
      <c r="M2392">
        <f>IF(L2392&gt;N(L2391),L2392,"")</f>
        <v/>
      </c>
      <c r="N2392">
        <f>N(N2391)+IF(AND('💰 BÁO GIÁ'!$C$27&lt;&gt;"",OR(ISNUMBER(SEARCH('💰 BÁO GIÁ'!$C$27,$A2392)),ISNUMBER(SEARCH('💰 BÁO GIÁ'!$C$27,$B2392)))),1,0)</f>
        <v/>
      </c>
      <c r="O2392">
        <f>IF(N2392&gt;N(N2391),N2392,"")</f>
        <v/>
      </c>
    </row>
    <row r="2393">
      <c r="A2393">
        <f>IF('⚙️ SÉC MĂNG'!A349="","",'⚙️ SÉC MĂNG'!A349)</f>
        <v/>
      </c>
      <c r="B2393">
        <f>IF('⚙️ SÉC MĂNG'!A349="","",'⚙️ SÉC MĂNG'!R349)</f>
        <v/>
      </c>
      <c r="C2393">
        <f>IF('⚙️ SÉC MĂNG'!A349="","","Séc măng")</f>
        <v/>
      </c>
      <c r="D2393">
        <f>IF('⚙️ SÉC MĂNG'!A349="","",'⚙️ SÉC MĂNG'!I349)</f>
        <v/>
      </c>
      <c r="E2393" s="37">
        <f>IF('⚙️ SÉC MĂNG'!A349="","",'⚙️ SÉC MĂNG'!J349)</f>
        <v/>
      </c>
      <c r="F2393" s="37">
        <f>IF('⚙️ SÉC MĂNG'!A349="","",'⚙️ SÉC MĂNG'!K349)</f>
        <v/>
      </c>
      <c r="G2393" s="37">
        <f>IF('⚙️ SÉC MĂNG'!A349="","",'⚙️ SÉC MĂNG'!L349)</f>
        <v/>
      </c>
      <c r="H2393" s="37">
        <f>IF('⚙️ SÉC MĂNG'!A349="","",'⚙️ SÉC MĂNG'!M349)</f>
        <v/>
      </c>
      <c r="I2393" s="37">
        <f>IF('⚙️ SÉC MĂNG'!A349="","",'⚙️ SÉC MĂNG'!N349)</f>
        <v/>
      </c>
      <c r="J2393">
        <f>IF('⚙️ SÉC MĂNG'!A349="","",'⚙️ SÉC MĂNG'!D349)</f>
        <v/>
      </c>
      <c r="L2393">
        <f>N(L2392)+IF(AND('🔎 TRA CỨU NHANH'!$C$2&lt;&gt;"",OR(ISNUMBER(SEARCH('🔎 TRA CỨU NHANH'!$C$2,$A2393)),ISNUMBER(SEARCH('🔎 TRA CỨU NHANH'!$C$2,$B2393)))),1,0)</f>
        <v/>
      </c>
      <c r="M2393">
        <f>IF(L2393&gt;N(L2392),L2393,"")</f>
        <v/>
      </c>
      <c r="N2393">
        <f>N(N2392)+IF(AND('💰 BÁO GIÁ'!$C$27&lt;&gt;"",OR(ISNUMBER(SEARCH('💰 BÁO GIÁ'!$C$27,$A2393)),ISNUMBER(SEARCH('💰 BÁO GIÁ'!$C$27,$B2393)))),1,0)</f>
        <v/>
      </c>
      <c r="O2393">
        <f>IF(N2393&gt;N(N2392),N2393,"")</f>
        <v/>
      </c>
    </row>
    <row r="2394">
      <c r="A2394">
        <f>IF('⚙️ SÉC MĂNG'!A350="","",'⚙️ SÉC MĂNG'!A350)</f>
        <v/>
      </c>
      <c r="B2394">
        <f>IF('⚙️ SÉC MĂNG'!A350="","",'⚙️ SÉC MĂNG'!R350)</f>
        <v/>
      </c>
      <c r="C2394">
        <f>IF('⚙️ SÉC MĂNG'!A350="","","Séc măng")</f>
        <v/>
      </c>
      <c r="D2394">
        <f>IF('⚙️ SÉC MĂNG'!A350="","",'⚙️ SÉC MĂNG'!I350)</f>
        <v/>
      </c>
      <c r="E2394" s="37">
        <f>IF('⚙️ SÉC MĂNG'!A350="","",'⚙️ SÉC MĂNG'!J350)</f>
        <v/>
      </c>
      <c r="F2394" s="37">
        <f>IF('⚙️ SÉC MĂNG'!A350="","",'⚙️ SÉC MĂNG'!K350)</f>
        <v/>
      </c>
      <c r="G2394" s="37">
        <f>IF('⚙️ SÉC MĂNG'!A350="","",'⚙️ SÉC MĂNG'!L350)</f>
        <v/>
      </c>
      <c r="H2394" s="37">
        <f>IF('⚙️ SÉC MĂNG'!A350="","",'⚙️ SÉC MĂNG'!M350)</f>
        <v/>
      </c>
      <c r="I2394" s="37">
        <f>IF('⚙️ SÉC MĂNG'!A350="","",'⚙️ SÉC MĂNG'!N350)</f>
        <v/>
      </c>
      <c r="J2394">
        <f>IF('⚙️ SÉC MĂNG'!A350="","",'⚙️ SÉC MĂNG'!D350)</f>
        <v/>
      </c>
      <c r="L2394">
        <f>N(L2393)+IF(AND('🔎 TRA CỨU NHANH'!$C$2&lt;&gt;"",OR(ISNUMBER(SEARCH('🔎 TRA CỨU NHANH'!$C$2,$A2394)),ISNUMBER(SEARCH('🔎 TRA CỨU NHANH'!$C$2,$B2394)))),1,0)</f>
        <v/>
      </c>
      <c r="M2394">
        <f>IF(L2394&gt;N(L2393),L2394,"")</f>
        <v/>
      </c>
      <c r="N2394">
        <f>N(N2393)+IF(AND('💰 BÁO GIÁ'!$C$27&lt;&gt;"",OR(ISNUMBER(SEARCH('💰 BÁO GIÁ'!$C$27,$A2394)),ISNUMBER(SEARCH('💰 BÁO GIÁ'!$C$27,$B2394)))),1,0)</f>
        <v/>
      </c>
      <c r="O2394">
        <f>IF(N2394&gt;N(N2393),N2394,"")</f>
        <v/>
      </c>
    </row>
    <row r="2395">
      <c r="A2395">
        <f>IF('⚙️ SÉC MĂNG'!A351="","",'⚙️ SÉC MĂNG'!A351)</f>
        <v/>
      </c>
      <c r="B2395">
        <f>IF('⚙️ SÉC MĂNG'!A351="","",'⚙️ SÉC MĂNG'!R351)</f>
        <v/>
      </c>
      <c r="C2395">
        <f>IF('⚙️ SÉC MĂNG'!A351="","","Séc măng")</f>
        <v/>
      </c>
      <c r="D2395">
        <f>IF('⚙️ SÉC MĂNG'!A351="","",'⚙️ SÉC MĂNG'!I351)</f>
        <v/>
      </c>
      <c r="E2395" s="37">
        <f>IF('⚙️ SÉC MĂNG'!A351="","",'⚙️ SÉC MĂNG'!J351)</f>
        <v/>
      </c>
      <c r="F2395" s="37">
        <f>IF('⚙️ SÉC MĂNG'!A351="","",'⚙️ SÉC MĂNG'!K351)</f>
        <v/>
      </c>
      <c r="G2395" s="37">
        <f>IF('⚙️ SÉC MĂNG'!A351="","",'⚙️ SÉC MĂNG'!L351)</f>
        <v/>
      </c>
      <c r="H2395" s="37">
        <f>IF('⚙️ SÉC MĂNG'!A351="","",'⚙️ SÉC MĂNG'!M351)</f>
        <v/>
      </c>
      <c r="I2395" s="37">
        <f>IF('⚙️ SÉC MĂNG'!A351="","",'⚙️ SÉC MĂNG'!N351)</f>
        <v/>
      </c>
      <c r="J2395">
        <f>IF('⚙️ SÉC MĂNG'!A351="","",'⚙️ SÉC MĂNG'!D351)</f>
        <v/>
      </c>
      <c r="L2395">
        <f>N(L2394)+IF(AND('🔎 TRA CỨU NHANH'!$C$2&lt;&gt;"",OR(ISNUMBER(SEARCH('🔎 TRA CỨU NHANH'!$C$2,$A2395)),ISNUMBER(SEARCH('🔎 TRA CỨU NHANH'!$C$2,$B2395)))),1,0)</f>
        <v/>
      </c>
      <c r="M2395">
        <f>IF(L2395&gt;N(L2394),L2395,"")</f>
        <v/>
      </c>
      <c r="N2395">
        <f>N(N2394)+IF(AND('💰 BÁO GIÁ'!$C$27&lt;&gt;"",OR(ISNUMBER(SEARCH('💰 BÁO GIÁ'!$C$27,$A2395)),ISNUMBER(SEARCH('💰 BÁO GIÁ'!$C$27,$B2395)))),1,0)</f>
        <v/>
      </c>
      <c r="O2395">
        <f>IF(N2395&gt;N(N2394),N2395,"")</f>
        <v/>
      </c>
    </row>
    <row r="2396">
      <c r="A2396">
        <f>IF('⚙️ SÉC MĂNG'!A352="","",'⚙️ SÉC MĂNG'!A352)</f>
        <v/>
      </c>
      <c r="B2396">
        <f>IF('⚙️ SÉC MĂNG'!A352="","",'⚙️ SÉC MĂNG'!R352)</f>
        <v/>
      </c>
      <c r="C2396">
        <f>IF('⚙️ SÉC MĂNG'!A352="","","Séc măng")</f>
        <v/>
      </c>
      <c r="D2396">
        <f>IF('⚙️ SÉC MĂNG'!A352="","",'⚙️ SÉC MĂNG'!I352)</f>
        <v/>
      </c>
      <c r="E2396" s="37">
        <f>IF('⚙️ SÉC MĂNG'!A352="","",'⚙️ SÉC MĂNG'!J352)</f>
        <v/>
      </c>
      <c r="F2396" s="37">
        <f>IF('⚙️ SÉC MĂNG'!A352="","",'⚙️ SÉC MĂNG'!K352)</f>
        <v/>
      </c>
      <c r="G2396" s="37">
        <f>IF('⚙️ SÉC MĂNG'!A352="","",'⚙️ SÉC MĂNG'!L352)</f>
        <v/>
      </c>
      <c r="H2396" s="37">
        <f>IF('⚙️ SÉC MĂNG'!A352="","",'⚙️ SÉC MĂNG'!M352)</f>
        <v/>
      </c>
      <c r="I2396" s="37">
        <f>IF('⚙️ SÉC MĂNG'!A352="","",'⚙️ SÉC MĂNG'!N352)</f>
        <v/>
      </c>
      <c r="J2396">
        <f>IF('⚙️ SÉC MĂNG'!A352="","",'⚙️ SÉC MĂNG'!D352)</f>
        <v/>
      </c>
      <c r="L2396">
        <f>N(L2395)+IF(AND('🔎 TRA CỨU NHANH'!$C$2&lt;&gt;"",OR(ISNUMBER(SEARCH('🔎 TRA CỨU NHANH'!$C$2,$A2396)),ISNUMBER(SEARCH('🔎 TRA CỨU NHANH'!$C$2,$B2396)))),1,0)</f>
        <v/>
      </c>
      <c r="M2396">
        <f>IF(L2396&gt;N(L2395),L2396,"")</f>
        <v/>
      </c>
      <c r="N2396">
        <f>N(N2395)+IF(AND('💰 BÁO GIÁ'!$C$27&lt;&gt;"",OR(ISNUMBER(SEARCH('💰 BÁO GIÁ'!$C$27,$A2396)),ISNUMBER(SEARCH('💰 BÁO GIÁ'!$C$27,$B2396)))),1,0)</f>
        <v/>
      </c>
      <c r="O2396">
        <f>IF(N2396&gt;N(N2395),N2396,"")</f>
        <v/>
      </c>
    </row>
    <row r="2397">
      <c r="A2397">
        <f>IF('⚙️ SÉC MĂNG'!A353="","",'⚙️ SÉC MĂNG'!A353)</f>
        <v/>
      </c>
      <c r="B2397">
        <f>IF('⚙️ SÉC MĂNG'!A353="","",'⚙️ SÉC MĂNG'!R353)</f>
        <v/>
      </c>
      <c r="C2397">
        <f>IF('⚙️ SÉC MĂNG'!A353="","","Séc măng")</f>
        <v/>
      </c>
      <c r="D2397">
        <f>IF('⚙️ SÉC MĂNG'!A353="","",'⚙️ SÉC MĂNG'!I353)</f>
        <v/>
      </c>
      <c r="E2397" s="37">
        <f>IF('⚙️ SÉC MĂNG'!A353="","",'⚙️ SÉC MĂNG'!J353)</f>
        <v/>
      </c>
      <c r="F2397" s="37">
        <f>IF('⚙️ SÉC MĂNG'!A353="","",'⚙️ SÉC MĂNG'!K353)</f>
        <v/>
      </c>
      <c r="G2397" s="37">
        <f>IF('⚙️ SÉC MĂNG'!A353="","",'⚙️ SÉC MĂNG'!L353)</f>
        <v/>
      </c>
      <c r="H2397" s="37">
        <f>IF('⚙️ SÉC MĂNG'!A353="","",'⚙️ SÉC MĂNG'!M353)</f>
        <v/>
      </c>
      <c r="I2397" s="37">
        <f>IF('⚙️ SÉC MĂNG'!A353="","",'⚙️ SÉC MĂNG'!N353)</f>
        <v/>
      </c>
      <c r="J2397">
        <f>IF('⚙️ SÉC MĂNG'!A353="","",'⚙️ SÉC MĂNG'!D353)</f>
        <v/>
      </c>
      <c r="L2397">
        <f>N(L2396)+IF(AND('🔎 TRA CỨU NHANH'!$C$2&lt;&gt;"",OR(ISNUMBER(SEARCH('🔎 TRA CỨU NHANH'!$C$2,$A2397)),ISNUMBER(SEARCH('🔎 TRA CỨU NHANH'!$C$2,$B2397)))),1,0)</f>
        <v/>
      </c>
      <c r="M2397">
        <f>IF(L2397&gt;N(L2396),L2397,"")</f>
        <v/>
      </c>
      <c r="N2397">
        <f>N(N2396)+IF(AND('💰 BÁO GIÁ'!$C$27&lt;&gt;"",OR(ISNUMBER(SEARCH('💰 BÁO GIÁ'!$C$27,$A2397)),ISNUMBER(SEARCH('💰 BÁO GIÁ'!$C$27,$B2397)))),1,0)</f>
        <v/>
      </c>
      <c r="O2397">
        <f>IF(N2397&gt;N(N2396),N2397,"")</f>
        <v/>
      </c>
    </row>
    <row r="2398">
      <c r="A2398">
        <f>IF('⚙️ SÉC MĂNG'!A354="","",'⚙️ SÉC MĂNG'!A354)</f>
        <v/>
      </c>
      <c r="B2398">
        <f>IF('⚙️ SÉC MĂNG'!A354="","",'⚙️ SÉC MĂNG'!R354)</f>
        <v/>
      </c>
      <c r="C2398">
        <f>IF('⚙️ SÉC MĂNG'!A354="","","Séc măng")</f>
        <v/>
      </c>
      <c r="D2398">
        <f>IF('⚙️ SÉC MĂNG'!A354="","",'⚙️ SÉC MĂNG'!I354)</f>
        <v/>
      </c>
      <c r="E2398" s="37">
        <f>IF('⚙️ SÉC MĂNG'!A354="","",'⚙️ SÉC MĂNG'!J354)</f>
        <v/>
      </c>
      <c r="F2398" s="37">
        <f>IF('⚙️ SÉC MĂNG'!A354="","",'⚙️ SÉC MĂNG'!K354)</f>
        <v/>
      </c>
      <c r="G2398" s="37">
        <f>IF('⚙️ SÉC MĂNG'!A354="","",'⚙️ SÉC MĂNG'!L354)</f>
        <v/>
      </c>
      <c r="H2398" s="37">
        <f>IF('⚙️ SÉC MĂNG'!A354="","",'⚙️ SÉC MĂNG'!M354)</f>
        <v/>
      </c>
      <c r="I2398" s="37">
        <f>IF('⚙️ SÉC MĂNG'!A354="","",'⚙️ SÉC MĂNG'!N354)</f>
        <v/>
      </c>
      <c r="J2398">
        <f>IF('⚙️ SÉC MĂNG'!A354="","",'⚙️ SÉC MĂNG'!D354)</f>
        <v/>
      </c>
      <c r="L2398">
        <f>N(L2397)+IF(AND('🔎 TRA CỨU NHANH'!$C$2&lt;&gt;"",OR(ISNUMBER(SEARCH('🔎 TRA CỨU NHANH'!$C$2,$A2398)),ISNUMBER(SEARCH('🔎 TRA CỨU NHANH'!$C$2,$B2398)))),1,0)</f>
        <v/>
      </c>
      <c r="M2398">
        <f>IF(L2398&gt;N(L2397),L2398,"")</f>
        <v/>
      </c>
      <c r="N2398">
        <f>N(N2397)+IF(AND('💰 BÁO GIÁ'!$C$27&lt;&gt;"",OR(ISNUMBER(SEARCH('💰 BÁO GIÁ'!$C$27,$A2398)),ISNUMBER(SEARCH('💰 BÁO GIÁ'!$C$27,$B2398)))),1,0)</f>
        <v/>
      </c>
      <c r="O2398">
        <f>IF(N2398&gt;N(N2397),N2398,"")</f>
        <v/>
      </c>
    </row>
    <row r="2399">
      <c r="A2399">
        <f>IF('⚙️ SÉC MĂNG'!A355="","",'⚙️ SÉC MĂNG'!A355)</f>
        <v/>
      </c>
      <c r="B2399">
        <f>IF('⚙️ SÉC MĂNG'!A355="","",'⚙️ SÉC MĂNG'!R355)</f>
        <v/>
      </c>
      <c r="C2399">
        <f>IF('⚙️ SÉC MĂNG'!A355="","","Séc măng")</f>
        <v/>
      </c>
      <c r="D2399">
        <f>IF('⚙️ SÉC MĂNG'!A355="","",'⚙️ SÉC MĂNG'!I355)</f>
        <v/>
      </c>
      <c r="E2399" s="37">
        <f>IF('⚙️ SÉC MĂNG'!A355="","",'⚙️ SÉC MĂNG'!J355)</f>
        <v/>
      </c>
      <c r="F2399" s="37">
        <f>IF('⚙️ SÉC MĂNG'!A355="","",'⚙️ SÉC MĂNG'!K355)</f>
        <v/>
      </c>
      <c r="G2399" s="37">
        <f>IF('⚙️ SÉC MĂNG'!A355="","",'⚙️ SÉC MĂNG'!L355)</f>
        <v/>
      </c>
      <c r="H2399" s="37">
        <f>IF('⚙️ SÉC MĂNG'!A355="","",'⚙️ SÉC MĂNG'!M355)</f>
        <v/>
      </c>
      <c r="I2399" s="37">
        <f>IF('⚙️ SÉC MĂNG'!A355="","",'⚙️ SÉC MĂNG'!N355)</f>
        <v/>
      </c>
      <c r="J2399">
        <f>IF('⚙️ SÉC MĂNG'!A355="","",'⚙️ SÉC MĂNG'!D355)</f>
        <v/>
      </c>
      <c r="L2399">
        <f>N(L2398)+IF(AND('🔎 TRA CỨU NHANH'!$C$2&lt;&gt;"",OR(ISNUMBER(SEARCH('🔎 TRA CỨU NHANH'!$C$2,$A2399)),ISNUMBER(SEARCH('🔎 TRA CỨU NHANH'!$C$2,$B2399)))),1,0)</f>
        <v/>
      </c>
      <c r="M2399">
        <f>IF(L2399&gt;N(L2398),L2399,"")</f>
        <v/>
      </c>
      <c r="N2399">
        <f>N(N2398)+IF(AND('💰 BÁO GIÁ'!$C$27&lt;&gt;"",OR(ISNUMBER(SEARCH('💰 BÁO GIÁ'!$C$27,$A2399)),ISNUMBER(SEARCH('💰 BÁO GIÁ'!$C$27,$B2399)))),1,0)</f>
        <v/>
      </c>
      <c r="O2399">
        <f>IF(N2399&gt;N(N2398),N2399,"")</f>
        <v/>
      </c>
    </row>
    <row r="2400">
      <c r="A2400">
        <f>IF('⚙️ SÉC MĂNG'!A356="","",'⚙️ SÉC MĂNG'!A356)</f>
        <v/>
      </c>
      <c r="B2400">
        <f>IF('⚙️ SÉC MĂNG'!A356="","",'⚙️ SÉC MĂNG'!R356)</f>
        <v/>
      </c>
      <c r="C2400">
        <f>IF('⚙️ SÉC MĂNG'!A356="","","Séc măng")</f>
        <v/>
      </c>
      <c r="D2400">
        <f>IF('⚙️ SÉC MĂNG'!A356="","",'⚙️ SÉC MĂNG'!I356)</f>
        <v/>
      </c>
      <c r="E2400" s="37">
        <f>IF('⚙️ SÉC MĂNG'!A356="","",'⚙️ SÉC MĂNG'!J356)</f>
        <v/>
      </c>
      <c r="F2400" s="37">
        <f>IF('⚙️ SÉC MĂNG'!A356="","",'⚙️ SÉC MĂNG'!K356)</f>
        <v/>
      </c>
      <c r="G2400" s="37">
        <f>IF('⚙️ SÉC MĂNG'!A356="","",'⚙️ SÉC MĂNG'!L356)</f>
        <v/>
      </c>
      <c r="H2400" s="37">
        <f>IF('⚙️ SÉC MĂNG'!A356="","",'⚙️ SÉC MĂNG'!M356)</f>
        <v/>
      </c>
      <c r="I2400" s="37">
        <f>IF('⚙️ SÉC MĂNG'!A356="","",'⚙️ SÉC MĂNG'!N356)</f>
        <v/>
      </c>
      <c r="J2400">
        <f>IF('⚙️ SÉC MĂNG'!A356="","",'⚙️ SÉC MĂNG'!D356)</f>
        <v/>
      </c>
      <c r="L2400">
        <f>N(L2399)+IF(AND('🔎 TRA CỨU NHANH'!$C$2&lt;&gt;"",OR(ISNUMBER(SEARCH('🔎 TRA CỨU NHANH'!$C$2,$A2400)),ISNUMBER(SEARCH('🔎 TRA CỨU NHANH'!$C$2,$B2400)))),1,0)</f>
        <v/>
      </c>
      <c r="M2400">
        <f>IF(L2400&gt;N(L2399),L2400,"")</f>
        <v/>
      </c>
      <c r="N2400">
        <f>N(N2399)+IF(AND('💰 BÁO GIÁ'!$C$27&lt;&gt;"",OR(ISNUMBER(SEARCH('💰 BÁO GIÁ'!$C$27,$A2400)),ISNUMBER(SEARCH('💰 BÁO GIÁ'!$C$27,$B2400)))),1,0)</f>
        <v/>
      </c>
      <c r="O2400">
        <f>IF(N2400&gt;N(N2399),N2400,"")</f>
        <v/>
      </c>
    </row>
    <row r="2401">
      <c r="A2401">
        <f>IF('⚙️ SÉC MĂNG'!A357="","",'⚙️ SÉC MĂNG'!A357)</f>
        <v/>
      </c>
      <c r="B2401">
        <f>IF('⚙️ SÉC MĂNG'!A357="","",'⚙️ SÉC MĂNG'!R357)</f>
        <v/>
      </c>
      <c r="C2401">
        <f>IF('⚙️ SÉC MĂNG'!A357="","","Séc măng")</f>
        <v/>
      </c>
      <c r="D2401">
        <f>IF('⚙️ SÉC MĂNG'!A357="","",'⚙️ SÉC MĂNG'!I357)</f>
        <v/>
      </c>
      <c r="E2401" s="37">
        <f>IF('⚙️ SÉC MĂNG'!A357="","",'⚙️ SÉC MĂNG'!J357)</f>
        <v/>
      </c>
      <c r="F2401" s="37">
        <f>IF('⚙️ SÉC MĂNG'!A357="","",'⚙️ SÉC MĂNG'!K357)</f>
        <v/>
      </c>
      <c r="G2401" s="37">
        <f>IF('⚙️ SÉC MĂNG'!A357="","",'⚙️ SÉC MĂNG'!L357)</f>
        <v/>
      </c>
      <c r="H2401" s="37">
        <f>IF('⚙️ SÉC MĂNG'!A357="","",'⚙️ SÉC MĂNG'!M357)</f>
        <v/>
      </c>
      <c r="I2401" s="37">
        <f>IF('⚙️ SÉC MĂNG'!A357="","",'⚙️ SÉC MĂNG'!N357)</f>
        <v/>
      </c>
      <c r="J2401">
        <f>IF('⚙️ SÉC MĂNG'!A357="","",'⚙️ SÉC MĂNG'!D357)</f>
        <v/>
      </c>
      <c r="L2401">
        <f>N(L2400)+IF(AND('🔎 TRA CỨU NHANH'!$C$2&lt;&gt;"",OR(ISNUMBER(SEARCH('🔎 TRA CỨU NHANH'!$C$2,$A2401)),ISNUMBER(SEARCH('🔎 TRA CỨU NHANH'!$C$2,$B2401)))),1,0)</f>
        <v/>
      </c>
      <c r="M2401">
        <f>IF(L2401&gt;N(L2400),L2401,"")</f>
        <v/>
      </c>
      <c r="N2401">
        <f>N(N2400)+IF(AND('💰 BÁO GIÁ'!$C$27&lt;&gt;"",OR(ISNUMBER(SEARCH('💰 BÁO GIÁ'!$C$27,$A2401)),ISNUMBER(SEARCH('💰 BÁO GIÁ'!$C$27,$B2401)))),1,0)</f>
        <v/>
      </c>
      <c r="O2401">
        <f>IF(N2401&gt;N(N2400),N2401,"")</f>
        <v/>
      </c>
    </row>
    <row r="2402">
      <c r="A2402">
        <f>IF('⚙️ SÉC MĂNG'!A358="","",'⚙️ SÉC MĂNG'!A358)</f>
        <v/>
      </c>
      <c r="B2402">
        <f>IF('⚙️ SÉC MĂNG'!A358="","",'⚙️ SÉC MĂNG'!R358)</f>
        <v/>
      </c>
      <c r="C2402">
        <f>IF('⚙️ SÉC MĂNG'!A358="","","Séc măng")</f>
        <v/>
      </c>
      <c r="D2402">
        <f>IF('⚙️ SÉC MĂNG'!A358="","",'⚙️ SÉC MĂNG'!I358)</f>
        <v/>
      </c>
      <c r="E2402" s="37">
        <f>IF('⚙️ SÉC MĂNG'!A358="","",'⚙️ SÉC MĂNG'!J358)</f>
        <v/>
      </c>
      <c r="F2402" s="37">
        <f>IF('⚙️ SÉC MĂNG'!A358="","",'⚙️ SÉC MĂNG'!K358)</f>
        <v/>
      </c>
      <c r="G2402" s="37">
        <f>IF('⚙️ SÉC MĂNG'!A358="","",'⚙️ SÉC MĂNG'!L358)</f>
        <v/>
      </c>
      <c r="H2402" s="37">
        <f>IF('⚙️ SÉC MĂNG'!A358="","",'⚙️ SÉC MĂNG'!M358)</f>
        <v/>
      </c>
      <c r="I2402" s="37">
        <f>IF('⚙️ SÉC MĂNG'!A358="","",'⚙️ SÉC MĂNG'!N358)</f>
        <v/>
      </c>
      <c r="J2402">
        <f>IF('⚙️ SÉC MĂNG'!A358="","",'⚙️ SÉC MĂNG'!D358)</f>
        <v/>
      </c>
      <c r="L2402">
        <f>N(L2401)+IF(AND('🔎 TRA CỨU NHANH'!$C$2&lt;&gt;"",OR(ISNUMBER(SEARCH('🔎 TRA CỨU NHANH'!$C$2,$A2402)),ISNUMBER(SEARCH('🔎 TRA CỨU NHANH'!$C$2,$B2402)))),1,0)</f>
        <v/>
      </c>
      <c r="M2402">
        <f>IF(L2402&gt;N(L2401),L2402,"")</f>
        <v/>
      </c>
      <c r="N2402">
        <f>N(N2401)+IF(AND('💰 BÁO GIÁ'!$C$27&lt;&gt;"",OR(ISNUMBER(SEARCH('💰 BÁO GIÁ'!$C$27,$A2402)),ISNUMBER(SEARCH('💰 BÁO GIÁ'!$C$27,$B2402)))),1,0)</f>
        <v/>
      </c>
      <c r="O2402">
        <f>IF(N2402&gt;N(N2401),N2402,"")</f>
        <v/>
      </c>
    </row>
    <row r="2403">
      <c r="A2403">
        <f>IF('⚙️ SÉC MĂNG'!A359="","",'⚙️ SÉC MĂNG'!A359)</f>
        <v/>
      </c>
      <c r="B2403">
        <f>IF('⚙️ SÉC MĂNG'!A359="","",'⚙️ SÉC MĂNG'!R359)</f>
        <v/>
      </c>
      <c r="C2403">
        <f>IF('⚙️ SÉC MĂNG'!A359="","","Séc măng")</f>
        <v/>
      </c>
      <c r="D2403">
        <f>IF('⚙️ SÉC MĂNG'!A359="","",'⚙️ SÉC MĂNG'!I359)</f>
        <v/>
      </c>
      <c r="E2403" s="37">
        <f>IF('⚙️ SÉC MĂNG'!A359="","",'⚙️ SÉC MĂNG'!J359)</f>
        <v/>
      </c>
      <c r="F2403" s="37">
        <f>IF('⚙️ SÉC MĂNG'!A359="","",'⚙️ SÉC MĂNG'!K359)</f>
        <v/>
      </c>
      <c r="G2403" s="37">
        <f>IF('⚙️ SÉC MĂNG'!A359="","",'⚙️ SÉC MĂNG'!L359)</f>
        <v/>
      </c>
      <c r="H2403" s="37">
        <f>IF('⚙️ SÉC MĂNG'!A359="","",'⚙️ SÉC MĂNG'!M359)</f>
        <v/>
      </c>
      <c r="I2403" s="37">
        <f>IF('⚙️ SÉC MĂNG'!A359="","",'⚙️ SÉC MĂNG'!N359)</f>
        <v/>
      </c>
      <c r="J2403">
        <f>IF('⚙️ SÉC MĂNG'!A359="","",'⚙️ SÉC MĂNG'!D359)</f>
        <v/>
      </c>
      <c r="L2403">
        <f>N(L2402)+IF(AND('🔎 TRA CỨU NHANH'!$C$2&lt;&gt;"",OR(ISNUMBER(SEARCH('🔎 TRA CỨU NHANH'!$C$2,$A2403)),ISNUMBER(SEARCH('🔎 TRA CỨU NHANH'!$C$2,$B2403)))),1,0)</f>
        <v/>
      </c>
      <c r="M2403">
        <f>IF(L2403&gt;N(L2402),L2403,"")</f>
        <v/>
      </c>
      <c r="N2403">
        <f>N(N2402)+IF(AND('💰 BÁO GIÁ'!$C$27&lt;&gt;"",OR(ISNUMBER(SEARCH('💰 BÁO GIÁ'!$C$27,$A2403)),ISNUMBER(SEARCH('💰 BÁO GIÁ'!$C$27,$B2403)))),1,0)</f>
        <v/>
      </c>
      <c r="O2403">
        <f>IF(N2403&gt;N(N2402),N2403,"")</f>
        <v/>
      </c>
    </row>
    <row r="2404">
      <c r="A2404">
        <f>IF('⚙️ SÉC MĂNG'!A360="","",'⚙️ SÉC MĂNG'!A360)</f>
        <v/>
      </c>
      <c r="B2404">
        <f>IF('⚙️ SÉC MĂNG'!A360="","",'⚙️ SÉC MĂNG'!R360)</f>
        <v/>
      </c>
      <c r="C2404">
        <f>IF('⚙️ SÉC MĂNG'!A360="","","Séc măng")</f>
        <v/>
      </c>
      <c r="D2404">
        <f>IF('⚙️ SÉC MĂNG'!A360="","",'⚙️ SÉC MĂNG'!I360)</f>
        <v/>
      </c>
      <c r="E2404" s="37">
        <f>IF('⚙️ SÉC MĂNG'!A360="","",'⚙️ SÉC MĂNG'!J360)</f>
        <v/>
      </c>
      <c r="F2404" s="37">
        <f>IF('⚙️ SÉC MĂNG'!A360="","",'⚙️ SÉC MĂNG'!K360)</f>
        <v/>
      </c>
      <c r="G2404" s="37">
        <f>IF('⚙️ SÉC MĂNG'!A360="","",'⚙️ SÉC MĂNG'!L360)</f>
        <v/>
      </c>
      <c r="H2404" s="37">
        <f>IF('⚙️ SÉC MĂNG'!A360="","",'⚙️ SÉC MĂNG'!M360)</f>
        <v/>
      </c>
      <c r="I2404" s="37">
        <f>IF('⚙️ SÉC MĂNG'!A360="","",'⚙️ SÉC MĂNG'!N360)</f>
        <v/>
      </c>
      <c r="J2404">
        <f>IF('⚙️ SÉC MĂNG'!A360="","",'⚙️ SÉC MĂNG'!D360)</f>
        <v/>
      </c>
      <c r="L2404">
        <f>N(L2403)+IF(AND('🔎 TRA CỨU NHANH'!$C$2&lt;&gt;"",OR(ISNUMBER(SEARCH('🔎 TRA CỨU NHANH'!$C$2,$A2404)),ISNUMBER(SEARCH('🔎 TRA CỨU NHANH'!$C$2,$B2404)))),1,0)</f>
        <v/>
      </c>
      <c r="M2404">
        <f>IF(L2404&gt;N(L2403),L2404,"")</f>
        <v/>
      </c>
      <c r="N2404">
        <f>N(N2403)+IF(AND('💰 BÁO GIÁ'!$C$27&lt;&gt;"",OR(ISNUMBER(SEARCH('💰 BÁO GIÁ'!$C$27,$A2404)),ISNUMBER(SEARCH('💰 BÁO GIÁ'!$C$27,$B2404)))),1,0)</f>
        <v/>
      </c>
      <c r="O2404">
        <f>IF(N2404&gt;N(N2403),N2404,"")</f>
        <v/>
      </c>
    </row>
    <row r="2405">
      <c r="A2405">
        <f>IF('⚙️ SÉC MĂNG'!A361="","",'⚙️ SÉC MĂNG'!A361)</f>
        <v/>
      </c>
      <c r="B2405">
        <f>IF('⚙️ SÉC MĂNG'!A361="","",'⚙️ SÉC MĂNG'!R361)</f>
        <v/>
      </c>
      <c r="C2405">
        <f>IF('⚙️ SÉC MĂNG'!A361="","","Séc măng")</f>
        <v/>
      </c>
      <c r="D2405">
        <f>IF('⚙️ SÉC MĂNG'!A361="","",'⚙️ SÉC MĂNG'!I361)</f>
        <v/>
      </c>
      <c r="E2405" s="37">
        <f>IF('⚙️ SÉC MĂNG'!A361="","",'⚙️ SÉC MĂNG'!J361)</f>
        <v/>
      </c>
      <c r="F2405" s="37">
        <f>IF('⚙️ SÉC MĂNG'!A361="","",'⚙️ SÉC MĂNG'!K361)</f>
        <v/>
      </c>
      <c r="G2405" s="37">
        <f>IF('⚙️ SÉC MĂNG'!A361="","",'⚙️ SÉC MĂNG'!L361)</f>
        <v/>
      </c>
      <c r="H2405" s="37">
        <f>IF('⚙️ SÉC MĂNG'!A361="","",'⚙️ SÉC MĂNG'!M361)</f>
        <v/>
      </c>
      <c r="I2405" s="37">
        <f>IF('⚙️ SÉC MĂNG'!A361="","",'⚙️ SÉC MĂNG'!N361)</f>
        <v/>
      </c>
      <c r="J2405">
        <f>IF('⚙️ SÉC MĂNG'!A361="","",'⚙️ SÉC MĂNG'!D361)</f>
        <v/>
      </c>
      <c r="L2405">
        <f>N(L2404)+IF(AND('🔎 TRA CỨU NHANH'!$C$2&lt;&gt;"",OR(ISNUMBER(SEARCH('🔎 TRA CỨU NHANH'!$C$2,$A2405)),ISNUMBER(SEARCH('🔎 TRA CỨU NHANH'!$C$2,$B2405)))),1,0)</f>
        <v/>
      </c>
      <c r="M2405">
        <f>IF(L2405&gt;N(L2404),L2405,"")</f>
        <v/>
      </c>
      <c r="N2405">
        <f>N(N2404)+IF(AND('💰 BÁO GIÁ'!$C$27&lt;&gt;"",OR(ISNUMBER(SEARCH('💰 BÁO GIÁ'!$C$27,$A2405)),ISNUMBER(SEARCH('💰 BÁO GIÁ'!$C$27,$B2405)))),1,0)</f>
        <v/>
      </c>
      <c r="O2405">
        <f>IF(N2405&gt;N(N2404),N2405,"")</f>
        <v/>
      </c>
    </row>
    <row r="2406">
      <c r="A2406">
        <f>IF('⚙️ SÉC MĂNG'!A362="","",'⚙️ SÉC MĂNG'!A362)</f>
        <v/>
      </c>
      <c r="B2406">
        <f>IF('⚙️ SÉC MĂNG'!A362="","",'⚙️ SÉC MĂNG'!R362)</f>
        <v/>
      </c>
      <c r="C2406">
        <f>IF('⚙️ SÉC MĂNG'!A362="","","Séc măng")</f>
        <v/>
      </c>
      <c r="D2406">
        <f>IF('⚙️ SÉC MĂNG'!A362="","",'⚙️ SÉC MĂNG'!I362)</f>
        <v/>
      </c>
      <c r="E2406" s="37">
        <f>IF('⚙️ SÉC MĂNG'!A362="","",'⚙️ SÉC MĂNG'!J362)</f>
        <v/>
      </c>
      <c r="F2406" s="37">
        <f>IF('⚙️ SÉC MĂNG'!A362="","",'⚙️ SÉC MĂNG'!K362)</f>
        <v/>
      </c>
      <c r="G2406" s="37">
        <f>IF('⚙️ SÉC MĂNG'!A362="","",'⚙️ SÉC MĂNG'!L362)</f>
        <v/>
      </c>
      <c r="H2406" s="37">
        <f>IF('⚙️ SÉC MĂNG'!A362="","",'⚙️ SÉC MĂNG'!M362)</f>
        <v/>
      </c>
      <c r="I2406" s="37">
        <f>IF('⚙️ SÉC MĂNG'!A362="","",'⚙️ SÉC MĂNG'!N362)</f>
        <v/>
      </c>
      <c r="J2406">
        <f>IF('⚙️ SÉC MĂNG'!A362="","",'⚙️ SÉC MĂNG'!D362)</f>
        <v/>
      </c>
      <c r="L2406">
        <f>N(L2405)+IF(AND('🔎 TRA CỨU NHANH'!$C$2&lt;&gt;"",OR(ISNUMBER(SEARCH('🔎 TRA CỨU NHANH'!$C$2,$A2406)),ISNUMBER(SEARCH('🔎 TRA CỨU NHANH'!$C$2,$B2406)))),1,0)</f>
        <v/>
      </c>
      <c r="M2406">
        <f>IF(L2406&gt;N(L2405),L2406,"")</f>
        <v/>
      </c>
      <c r="N2406">
        <f>N(N2405)+IF(AND('💰 BÁO GIÁ'!$C$27&lt;&gt;"",OR(ISNUMBER(SEARCH('💰 BÁO GIÁ'!$C$27,$A2406)),ISNUMBER(SEARCH('💰 BÁO GIÁ'!$C$27,$B2406)))),1,0)</f>
        <v/>
      </c>
      <c r="O2406">
        <f>IF(N2406&gt;N(N2405),N2406,"")</f>
        <v/>
      </c>
    </row>
    <row r="2407">
      <c r="A2407">
        <f>IF('⚙️ SÉC MĂNG'!A363="","",'⚙️ SÉC MĂNG'!A363)</f>
        <v/>
      </c>
      <c r="B2407">
        <f>IF('⚙️ SÉC MĂNG'!A363="","",'⚙️ SÉC MĂNG'!R363)</f>
        <v/>
      </c>
      <c r="C2407">
        <f>IF('⚙️ SÉC MĂNG'!A363="","","Séc măng")</f>
        <v/>
      </c>
      <c r="D2407">
        <f>IF('⚙️ SÉC MĂNG'!A363="","",'⚙️ SÉC MĂNG'!I363)</f>
        <v/>
      </c>
      <c r="E2407" s="37">
        <f>IF('⚙️ SÉC MĂNG'!A363="","",'⚙️ SÉC MĂNG'!J363)</f>
        <v/>
      </c>
      <c r="F2407" s="37">
        <f>IF('⚙️ SÉC MĂNG'!A363="","",'⚙️ SÉC MĂNG'!K363)</f>
        <v/>
      </c>
      <c r="G2407" s="37">
        <f>IF('⚙️ SÉC MĂNG'!A363="","",'⚙️ SÉC MĂNG'!L363)</f>
        <v/>
      </c>
      <c r="H2407" s="37">
        <f>IF('⚙️ SÉC MĂNG'!A363="","",'⚙️ SÉC MĂNG'!M363)</f>
        <v/>
      </c>
      <c r="I2407" s="37">
        <f>IF('⚙️ SÉC MĂNG'!A363="","",'⚙️ SÉC MĂNG'!N363)</f>
        <v/>
      </c>
      <c r="J2407">
        <f>IF('⚙️ SÉC MĂNG'!A363="","",'⚙️ SÉC MĂNG'!D363)</f>
        <v/>
      </c>
      <c r="L2407">
        <f>N(L2406)+IF(AND('🔎 TRA CỨU NHANH'!$C$2&lt;&gt;"",OR(ISNUMBER(SEARCH('🔎 TRA CỨU NHANH'!$C$2,$A2407)),ISNUMBER(SEARCH('🔎 TRA CỨU NHANH'!$C$2,$B2407)))),1,0)</f>
        <v/>
      </c>
      <c r="M2407">
        <f>IF(L2407&gt;N(L2406),L2407,"")</f>
        <v/>
      </c>
      <c r="N2407">
        <f>N(N2406)+IF(AND('💰 BÁO GIÁ'!$C$27&lt;&gt;"",OR(ISNUMBER(SEARCH('💰 BÁO GIÁ'!$C$27,$A2407)),ISNUMBER(SEARCH('💰 BÁO GIÁ'!$C$27,$B2407)))),1,0)</f>
        <v/>
      </c>
      <c r="O2407">
        <f>IF(N2407&gt;N(N2406),N2407,"")</f>
        <v/>
      </c>
    </row>
    <row r="2408">
      <c r="A2408">
        <f>IF('⚙️ SÉC MĂNG'!A364="","",'⚙️ SÉC MĂNG'!A364)</f>
        <v/>
      </c>
      <c r="B2408">
        <f>IF('⚙️ SÉC MĂNG'!A364="","",'⚙️ SÉC MĂNG'!R364)</f>
        <v/>
      </c>
      <c r="C2408">
        <f>IF('⚙️ SÉC MĂNG'!A364="","","Séc măng")</f>
        <v/>
      </c>
      <c r="D2408">
        <f>IF('⚙️ SÉC MĂNG'!A364="","",'⚙️ SÉC MĂNG'!I364)</f>
        <v/>
      </c>
      <c r="E2408" s="37">
        <f>IF('⚙️ SÉC MĂNG'!A364="","",'⚙️ SÉC MĂNG'!J364)</f>
        <v/>
      </c>
      <c r="F2408" s="37">
        <f>IF('⚙️ SÉC MĂNG'!A364="","",'⚙️ SÉC MĂNG'!K364)</f>
        <v/>
      </c>
      <c r="G2408" s="37">
        <f>IF('⚙️ SÉC MĂNG'!A364="","",'⚙️ SÉC MĂNG'!L364)</f>
        <v/>
      </c>
      <c r="H2408" s="37">
        <f>IF('⚙️ SÉC MĂNG'!A364="","",'⚙️ SÉC MĂNG'!M364)</f>
        <v/>
      </c>
      <c r="I2408" s="37">
        <f>IF('⚙️ SÉC MĂNG'!A364="","",'⚙️ SÉC MĂNG'!N364)</f>
        <v/>
      </c>
      <c r="J2408">
        <f>IF('⚙️ SÉC MĂNG'!A364="","",'⚙️ SÉC MĂNG'!D364)</f>
        <v/>
      </c>
      <c r="L2408">
        <f>N(L2407)+IF(AND('🔎 TRA CỨU NHANH'!$C$2&lt;&gt;"",OR(ISNUMBER(SEARCH('🔎 TRA CỨU NHANH'!$C$2,$A2408)),ISNUMBER(SEARCH('🔎 TRA CỨU NHANH'!$C$2,$B2408)))),1,0)</f>
        <v/>
      </c>
      <c r="M2408">
        <f>IF(L2408&gt;N(L2407),L2408,"")</f>
        <v/>
      </c>
      <c r="N2408">
        <f>N(N2407)+IF(AND('💰 BÁO GIÁ'!$C$27&lt;&gt;"",OR(ISNUMBER(SEARCH('💰 BÁO GIÁ'!$C$27,$A2408)),ISNUMBER(SEARCH('💰 BÁO GIÁ'!$C$27,$B2408)))),1,0)</f>
        <v/>
      </c>
      <c r="O2408">
        <f>IF(N2408&gt;N(N2407),N2408,"")</f>
        <v/>
      </c>
    </row>
    <row r="2409">
      <c r="A2409">
        <f>IF('⚙️ SÉC MĂNG'!A365="","",'⚙️ SÉC MĂNG'!A365)</f>
        <v/>
      </c>
      <c r="B2409">
        <f>IF('⚙️ SÉC MĂNG'!A365="","",'⚙️ SÉC MĂNG'!R365)</f>
        <v/>
      </c>
      <c r="C2409">
        <f>IF('⚙️ SÉC MĂNG'!A365="","","Séc măng")</f>
        <v/>
      </c>
      <c r="D2409">
        <f>IF('⚙️ SÉC MĂNG'!A365="","",'⚙️ SÉC MĂNG'!I365)</f>
        <v/>
      </c>
      <c r="E2409" s="37">
        <f>IF('⚙️ SÉC MĂNG'!A365="","",'⚙️ SÉC MĂNG'!J365)</f>
        <v/>
      </c>
      <c r="F2409" s="37">
        <f>IF('⚙️ SÉC MĂNG'!A365="","",'⚙️ SÉC MĂNG'!K365)</f>
        <v/>
      </c>
      <c r="G2409" s="37">
        <f>IF('⚙️ SÉC MĂNG'!A365="","",'⚙️ SÉC MĂNG'!L365)</f>
        <v/>
      </c>
      <c r="H2409" s="37">
        <f>IF('⚙️ SÉC MĂNG'!A365="","",'⚙️ SÉC MĂNG'!M365)</f>
        <v/>
      </c>
      <c r="I2409" s="37">
        <f>IF('⚙️ SÉC MĂNG'!A365="","",'⚙️ SÉC MĂNG'!N365)</f>
        <v/>
      </c>
      <c r="J2409">
        <f>IF('⚙️ SÉC MĂNG'!A365="","",'⚙️ SÉC MĂNG'!D365)</f>
        <v/>
      </c>
      <c r="L2409">
        <f>N(L2408)+IF(AND('🔎 TRA CỨU NHANH'!$C$2&lt;&gt;"",OR(ISNUMBER(SEARCH('🔎 TRA CỨU NHANH'!$C$2,$A2409)),ISNUMBER(SEARCH('🔎 TRA CỨU NHANH'!$C$2,$B2409)))),1,0)</f>
        <v/>
      </c>
      <c r="M2409">
        <f>IF(L2409&gt;N(L2408),L2409,"")</f>
        <v/>
      </c>
      <c r="N2409">
        <f>N(N2408)+IF(AND('💰 BÁO GIÁ'!$C$27&lt;&gt;"",OR(ISNUMBER(SEARCH('💰 BÁO GIÁ'!$C$27,$A2409)),ISNUMBER(SEARCH('💰 BÁO GIÁ'!$C$27,$B2409)))),1,0)</f>
        <v/>
      </c>
      <c r="O2409">
        <f>IF(N2409&gt;N(N2408),N2409,"")</f>
        <v/>
      </c>
    </row>
    <row r="2410">
      <c r="A2410">
        <f>IF('⚙️ SÉC MĂNG'!A366="","",'⚙️ SÉC MĂNG'!A366)</f>
        <v/>
      </c>
      <c r="B2410">
        <f>IF('⚙️ SÉC MĂNG'!A366="","",'⚙️ SÉC MĂNG'!R366)</f>
        <v/>
      </c>
      <c r="C2410">
        <f>IF('⚙️ SÉC MĂNG'!A366="","","Séc măng")</f>
        <v/>
      </c>
      <c r="D2410">
        <f>IF('⚙️ SÉC MĂNG'!A366="","",'⚙️ SÉC MĂNG'!I366)</f>
        <v/>
      </c>
      <c r="E2410" s="37">
        <f>IF('⚙️ SÉC MĂNG'!A366="","",'⚙️ SÉC MĂNG'!J366)</f>
        <v/>
      </c>
      <c r="F2410" s="37">
        <f>IF('⚙️ SÉC MĂNG'!A366="","",'⚙️ SÉC MĂNG'!K366)</f>
        <v/>
      </c>
      <c r="G2410" s="37">
        <f>IF('⚙️ SÉC MĂNG'!A366="","",'⚙️ SÉC MĂNG'!L366)</f>
        <v/>
      </c>
      <c r="H2410" s="37">
        <f>IF('⚙️ SÉC MĂNG'!A366="","",'⚙️ SÉC MĂNG'!M366)</f>
        <v/>
      </c>
      <c r="I2410" s="37">
        <f>IF('⚙️ SÉC MĂNG'!A366="","",'⚙️ SÉC MĂNG'!N366)</f>
        <v/>
      </c>
      <c r="J2410">
        <f>IF('⚙️ SÉC MĂNG'!A366="","",'⚙️ SÉC MĂNG'!D366)</f>
        <v/>
      </c>
      <c r="L2410">
        <f>N(L2409)+IF(AND('🔎 TRA CỨU NHANH'!$C$2&lt;&gt;"",OR(ISNUMBER(SEARCH('🔎 TRA CỨU NHANH'!$C$2,$A2410)),ISNUMBER(SEARCH('🔎 TRA CỨU NHANH'!$C$2,$B2410)))),1,0)</f>
        <v/>
      </c>
      <c r="M2410">
        <f>IF(L2410&gt;N(L2409),L2410,"")</f>
        <v/>
      </c>
      <c r="N2410">
        <f>N(N2409)+IF(AND('💰 BÁO GIÁ'!$C$27&lt;&gt;"",OR(ISNUMBER(SEARCH('💰 BÁO GIÁ'!$C$27,$A2410)),ISNUMBER(SEARCH('💰 BÁO GIÁ'!$C$27,$B2410)))),1,0)</f>
        <v/>
      </c>
      <c r="O2410">
        <f>IF(N2410&gt;N(N2409),N2410,"")</f>
        <v/>
      </c>
    </row>
    <row r="2411">
      <c r="A2411">
        <f>IF('⚙️ SÉC MĂNG'!A367="","",'⚙️ SÉC MĂNG'!A367)</f>
        <v/>
      </c>
      <c r="B2411">
        <f>IF('⚙️ SÉC MĂNG'!A367="","",'⚙️ SÉC MĂNG'!R367)</f>
        <v/>
      </c>
      <c r="C2411">
        <f>IF('⚙️ SÉC MĂNG'!A367="","","Séc măng")</f>
        <v/>
      </c>
      <c r="D2411">
        <f>IF('⚙️ SÉC MĂNG'!A367="","",'⚙️ SÉC MĂNG'!I367)</f>
        <v/>
      </c>
      <c r="E2411" s="37">
        <f>IF('⚙️ SÉC MĂNG'!A367="","",'⚙️ SÉC MĂNG'!J367)</f>
        <v/>
      </c>
      <c r="F2411" s="37">
        <f>IF('⚙️ SÉC MĂNG'!A367="","",'⚙️ SÉC MĂNG'!K367)</f>
        <v/>
      </c>
      <c r="G2411" s="37">
        <f>IF('⚙️ SÉC MĂNG'!A367="","",'⚙️ SÉC MĂNG'!L367)</f>
        <v/>
      </c>
      <c r="H2411" s="37">
        <f>IF('⚙️ SÉC MĂNG'!A367="","",'⚙️ SÉC MĂNG'!M367)</f>
        <v/>
      </c>
      <c r="I2411" s="37">
        <f>IF('⚙️ SÉC MĂNG'!A367="","",'⚙️ SÉC MĂNG'!N367)</f>
        <v/>
      </c>
      <c r="J2411">
        <f>IF('⚙️ SÉC MĂNG'!A367="","",'⚙️ SÉC MĂNG'!D367)</f>
        <v/>
      </c>
      <c r="L2411">
        <f>N(L2410)+IF(AND('🔎 TRA CỨU NHANH'!$C$2&lt;&gt;"",OR(ISNUMBER(SEARCH('🔎 TRA CỨU NHANH'!$C$2,$A2411)),ISNUMBER(SEARCH('🔎 TRA CỨU NHANH'!$C$2,$B2411)))),1,0)</f>
        <v/>
      </c>
      <c r="M2411">
        <f>IF(L2411&gt;N(L2410),L2411,"")</f>
        <v/>
      </c>
      <c r="N2411">
        <f>N(N2410)+IF(AND('💰 BÁO GIÁ'!$C$27&lt;&gt;"",OR(ISNUMBER(SEARCH('💰 BÁO GIÁ'!$C$27,$A2411)),ISNUMBER(SEARCH('💰 BÁO GIÁ'!$C$27,$B2411)))),1,0)</f>
        <v/>
      </c>
      <c r="O2411">
        <f>IF(N2411&gt;N(N2410),N2411,"")</f>
        <v/>
      </c>
    </row>
    <row r="2412">
      <c r="A2412">
        <f>IF('⚙️ SÉC MĂNG'!A368="","",'⚙️ SÉC MĂNG'!A368)</f>
        <v/>
      </c>
      <c r="B2412">
        <f>IF('⚙️ SÉC MĂNG'!A368="","",'⚙️ SÉC MĂNG'!R368)</f>
        <v/>
      </c>
      <c r="C2412">
        <f>IF('⚙️ SÉC MĂNG'!A368="","","Séc măng")</f>
        <v/>
      </c>
      <c r="D2412">
        <f>IF('⚙️ SÉC MĂNG'!A368="","",'⚙️ SÉC MĂNG'!I368)</f>
        <v/>
      </c>
      <c r="E2412" s="37">
        <f>IF('⚙️ SÉC MĂNG'!A368="","",'⚙️ SÉC MĂNG'!J368)</f>
        <v/>
      </c>
      <c r="F2412" s="37">
        <f>IF('⚙️ SÉC MĂNG'!A368="","",'⚙️ SÉC MĂNG'!K368)</f>
        <v/>
      </c>
      <c r="G2412" s="37">
        <f>IF('⚙️ SÉC MĂNG'!A368="","",'⚙️ SÉC MĂNG'!L368)</f>
        <v/>
      </c>
      <c r="H2412" s="37">
        <f>IF('⚙️ SÉC MĂNG'!A368="","",'⚙️ SÉC MĂNG'!M368)</f>
        <v/>
      </c>
      <c r="I2412" s="37">
        <f>IF('⚙️ SÉC MĂNG'!A368="","",'⚙️ SÉC MĂNG'!N368)</f>
        <v/>
      </c>
      <c r="J2412">
        <f>IF('⚙️ SÉC MĂNG'!A368="","",'⚙️ SÉC MĂNG'!D368)</f>
        <v/>
      </c>
      <c r="L2412">
        <f>N(L2411)+IF(AND('🔎 TRA CỨU NHANH'!$C$2&lt;&gt;"",OR(ISNUMBER(SEARCH('🔎 TRA CỨU NHANH'!$C$2,$A2412)),ISNUMBER(SEARCH('🔎 TRA CỨU NHANH'!$C$2,$B2412)))),1,0)</f>
        <v/>
      </c>
      <c r="M2412">
        <f>IF(L2412&gt;N(L2411),L2412,"")</f>
        <v/>
      </c>
      <c r="N2412">
        <f>N(N2411)+IF(AND('💰 BÁO GIÁ'!$C$27&lt;&gt;"",OR(ISNUMBER(SEARCH('💰 BÁO GIÁ'!$C$27,$A2412)),ISNUMBER(SEARCH('💰 BÁO GIÁ'!$C$27,$B2412)))),1,0)</f>
        <v/>
      </c>
      <c r="O2412">
        <f>IF(N2412&gt;N(N2411),N2412,"")</f>
        <v/>
      </c>
    </row>
    <row r="2413">
      <c r="A2413">
        <f>IF('⚙️ SÉC MĂNG'!A369="","",'⚙️ SÉC MĂNG'!A369)</f>
        <v/>
      </c>
      <c r="B2413">
        <f>IF('⚙️ SÉC MĂNG'!A369="","",'⚙️ SÉC MĂNG'!R369)</f>
        <v/>
      </c>
      <c r="C2413">
        <f>IF('⚙️ SÉC MĂNG'!A369="","","Séc măng")</f>
        <v/>
      </c>
      <c r="D2413">
        <f>IF('⚙️ SÉC MĂNG'!A369="","",'⚙️ SÉC MĂNG'!I369)</f>
        <v/>
      </c>
      <c r="E2413">
        <f>IF('⚙️ SÉC MĂNG'!A369="","",'⚙️ SÉC MĂNG'!J369)</f>
        <v/>
      </c>
      <c r="F2413">
        <f>IF('⚙️ SÉC MĂNG'!A369="","",'⚙️ SÉC MĂNG'!K369)</f>
        <v/>
      </c>
      <c r="G2413">
        <f>IF('⚙️ SÉC MĂNG'!A369="","",'⚙️ SÉC MĂNG'!L369)</f>
        <v/>
      </c>
      <c r="H2413">
        <f>IF('⚙️ SÉC MĂNG'!A369="","",'⚙️ SÉC MĂNG'!M369)</f>
        <v/>
      </c>
      <c r="I2413">
        <f>IF('⚙️ SÉC MĂNG'!A369="","",'⚙️ SÉC MĂNG'!N369)</f>
        <v/>
      </c>
      <c r="J2413">
        <f>IF('⚙️ SÉC MĂNG'!A369="","",'⚙️ SÉC MĂNG'!D369)</f>
        <v/>
      </c>
      <c r="L2413">
        <f>N(L2412)+IF(AND('🔎 TRA CỨU NHANH'!$C$2&lt;&gt;"",OR(ISNUMBER(SEARCH('🔎 TRA CỨU NHANH'!$C$2,$A2413)),ISNUMBER(SEARCH('🔎 TRA CỨU NHANH'!$C$2,$B2413)))),1,0)</f>
        <v/>
      </c>
      <c r="M2413">
        <f>IF(L2413&gt;N(L2412),L2413,"")</f>
        <v/>
      </c>
      <c r="N2413">
        <f>N(N2412)+IF(AND('💰 BÁO GIÁ'!$C$27&lt;&gt;"",OR(ISNUMBER(SEARCH('💰 BÁO GIÁ'!$C$27,$A2413)),ISNUMBER(SEARCH('💰 BÁO GIÁ'!$C$27,$B2413)))),1,0)</f>
        <v/>
      </c>
      <c r="O2413">
        <f>IF(N2413&gt;N(N2412),N2413,"")</f>
        <v/>
      </c>
    </row>
    <row r="2414">
      <c r="A2414">
        <f>IF('⚙️ SÉC MĂNG'!A370="","",'⚙️ SÉC MĂNG'!A370)</f>
        <v/>
      </c>
      <c r="B2414">
        <f>IF('⚙️ SÉC MĂNG'!A370="","",'⚙️ SÉC MĂNG'!R370)</f>
        <v/>
      </c>
      <c r="C2414">
        <f>IF('⚙️ SÉC MĂNG'!A370="","","Séc măng")</f>
        <v/>
      </c>
      <c r="D2414">
        <f>IF('⚙️ SÉC MĂNG'!A370="","",'⚙️ SÉC MĂNG'!I370)</f>
        <v/>
      </c>
      <c r="E2414" s="37">
        <f>IF('⚙️ SÉC MĂNG'!A370="","",'⚙️ SÉC MĂNG'!J370)</f>
        <v/>
      </c>
      <c r="F2414" s="37">
        <f>IF('⚙️ SÉC MĂNG'!A370="","",'⚙️ SÉC MĂNG'!K370)</f>
        <v/>
      </c>
      <c r="G2414" s="37">
        <f>IF('⚙️ SÉC MĂNG'!A370="","",'⚙️ SÉC MĂNG'!L370)</f>
        <v/>
      </c>
      <c r="H2414" s="37">
        <f>IF('⚙️ SÉC MĂNG'!A370="","",'⚙️ SÉC MĂNG'!M370)</f>
        <v/>
      </c>
      <c r="I2414" s="37">
        <f>IF('⚙️ SÉC MĂNG'!A370="","",'⚙️ SÉC MĂNG'!N370)</f>
        <v/>
      </c>
      <c r="J2414">
        <f>IF('⚙️ SÉC MĂNG'!A370="","",'⚙️ SÉC MĂNG'!D370)</f>
        <v/>
      </c>
      <c r="L2414">
        <f>N(L2413)+IF(AND('🔎 TRA CỨU NHANH'!$C$2&lt;&gt;"",OR(ISNUMBER(SEARCH('🔎 TRA CỨU NHANH'!$C$2,$A2414)),ISNUMBER(SEARCH('🔎 TRA CỨU NHANH'!$C$2,$B2414)))),1,0)</f>
        <v/>
      </c>
      <c r="M2414">
        <f>IF(L2414&gt;N(L2413),L2414,"")</f>
        <v/>
      </c>
      <c r="N2414">
        <f>N(N2413)+IF(AND('💰 BÁO GIÁ'!$C$27&lt;&gt;"",OR(ISNUMBER(SEARCH('💰 BÁO GIÁ'!$C$27,$A2414)),ISNUMBER(SEARCH('💰 BÁO GIÁ'!$C$27,$B2414)))),1,0)</f>
        <v/>
      </c>
      <c r="O2414">
        <f>IF(N2414&gt;N(N2413),N2414,"")</f>
        <v/>
      </c>
    </row>
    <row r="2415">
      <c r="A2415">
        <f>IF('⚙️ SÉC MĂNG'!A371="","",'⚙️ SÉC MĂNG'!A371)</f>
        <v/>
      </c>
      <c r="B2415">
        <f>IF('⚙️ SÉC MĂNG'!A371="","",'⚙️ SÉC MĂNG'!R371)</f>
        <v/>
      </c>
      <c r="C2415">
        <f>IF('⚙️ SÉC MĂNG'!A371="","","Séc măng")</f>
        <v/>
      </c>
      <c r="D2415">
        <f>IF('⚙️ SÉC MĂNG'!A371="","",'⚙️ SÉC MĂNG'!I371)</f>
        <v/>
      </c>
      <c r="E2415" s="37">
        <f>IF('⚙️ SÉC MĂNG'!A371="","",'⚙️ SÉC MĂNG'!J371)</f>
        <v/>
      </c>
      <c r="F2415" s="37">
        <f>IF('⚙️ SÉC MĂNG'!A371="","",'⚙️ SÉC MĂNG'!K371)</f>
        <v/>
      </c>
      <c r="G2415" s="37">
        <f>IF('⚙️ SÉC MĂNG'!A371="","",'⚙️ SÉC MĂNG'!L371)</f>
        <v/>
      </c>
      <c r="H2415" s="37">
        <f>IF('⚙️ SÉC MĂNG'!A371="","",'⚙️ SÉC MĂNG'!M371)</f>
        <v/>
      </c>
      <c r="I2415" s="37">
        <f>IF('⚙️ SÉC MĂNG'!A371="","",'⚙️ SÉC MĂNG'!N371)</f>
        <v/>
      </c>
      <c r="J2415">
        <f>IF('⚙️ SÉC MĂNG'!A371="","",'⚙️ SÉC MĂNG'!D371)</f>
        <v/>
      </c>
      <c r="L2415">
        <f>N(L2414)+IF(AND('🔎 TRA CỨU NHANH'!$C$2&lt;&gt;"",OR(ISNUMBER(SEARCH('🔎 TRA CỨU NHANH'!$C$2,$A2415)),ISNUMBER(SEARCH('🔎 TRA CỨU NHANH'!$C$2,$B2415)))),1,0)</f>
        <v/>
      </c>
      <c r="M2415">
        <f>IF(L2415&gt;N(L2414),L2415,"")</f>
        <v/>
      </c>
      <c r="N2415">
        <f>N(N2414)+IF(AND('💰 BÁO GIÁ'!$C$27&lt;&gt;"",OR(ISNUMBER(SEARCH('💰 BÁO GIÁ'!$C$27,$A2415)),ISNUMBER(SEARCH('💰 BÁO GIÁ'!$C$27,$B2415)))),1,0)</f>
        <v/>
      </c>
      <c r="O2415">
        <f>IF(N2415&gt;N(N2414),N2415,"")</f>
        <v/>
      </c>
    </row>
    <row r="2416">
      <c r="A2416">
        <f>IF('⚙️ SÉC MĂNG'!A372="","",'⚙️ SÉC MĂNG'!A372)</f>
        <v/>
      </c>
      <c r="B2416">
        <f>IF('⚙️ SÉC MĂNG'!A372="","",'⚙️ SÉC MĂNG'!R372)</f>
        <v/>
      </c>
      <c r="C2416">
        <f>IF('⚙️ SÉC MĂNG'!A372="","","Séc măng")</f>
        <v/>
      </c>
      <c r="D2416">
        <f>IF('⚙️ SÉC MĂNG'!A372="","",'⚙️ SÉC MĂNG'!I372)</f>
        <v/>
      </c>
      <c r="E2416" s="37">
        <f>IF('⚙️ SÉC MĂNG'!A372="","",'⚙️ SÉC MĂNG'!J372)</f>
        <v/>
      </c>
      <c r="F2416" s="37">
        <f>IF('⚙️ SÉC MĂNG'!A372="","",'⚙️ SÉC MĂNG'!K372)</f>
        <v/>
      </c>
      <c r="G2416" s="37">
        <f>IF('⚙️ SÉC MĂNG'!A372="","",'⚙️ SÉC MĂNG'!L372)</f>
        <v/>
      </c>
      <c r="H2416" s="37">
        <f>IF('⚙️ SÉC MĂNG'!A372="","",'⚙️ SÉC MĂNG'!M372)</f>
        <v/>
      </c>
      <c r="I2416" s="37">
        <f>IF('⚙️ SÉC MĂNG'!A372="","",'⚙️ SÉC MĂNG'!N372)</f>
        <v/>
      </c>
      <c r="J2416">
        <f>IF('⚙️ SÉC MĂNG'!A372="","",'⚙️ SÉC MĂNG'!D372)</f>
        <v/>
      </c>
      <c r="L2416">
        <f>N(L2415)+IF(AND('🔎 TRA CỨU NHANH'!$C$2&lt;&gt;"",OR(ISNUMBER(SEARCH('🔎 TRA CỨU NHANH'!$C$2,$A2416)),ISNUMBER(SEARCH('🔎 TRA CỨU NHANH'!$C$2,$B2416)))),1,0)</f>
        <v/>
      </c>
      <c r="M2416">
        <f>IF(L2416&gt;N(L2415),L2416,"")</f>
        <v/>
      </c>
      <c r="N2416">
        <f>N(N2415)+IF(AND('💰 BÁO GIÁ'!$C$27&lt;&gt;"",OR(ISNUMBER(SEARCH('💰 BÁO GIÁ'!$C$27,$A2416)),ISNUMBER(SEARCH('💰 BÁO GIÁ'!$C$27,$B2416)))),1,0)</f>
        <v/>
      </c>
      <c r="O2416">
        <f>IF(N2416&gt;N(N2415),N2416,"")</f>
        <v/>
      </c>
    </row>
    <row r="2417">
      <c r="A2417">
        <f>IF('⚙️ SÉC MĂNG'!A373="","",'⚙️ SÉC MĂNG'!A373)</f>
        <v/>
      </c>
      <c r="B2417">
        <f>IF('⚙️ SÉC MĂNG'!A373="","",'⚙️ SÉC MĂNG'!R373)</f>
        <v/>
      </c>
      <c r="C2417">
        <f>IF('⚙️ SÉC MĂNG'!A373="","","Séc măng")</f>
        <v/>
      </c>
      <c r="D2417">
        <f>IF('⚙️ SÉC MĂNG'!A373="","",'⚙️ SÉC MĂNG'!I373)</f>
        <v/>
      </c>
      <c r="E2417" s="37">
        <f>IF('⚙️ SÉC MĂNG'!A373="","",'⚙️ SÉC MĂNG'!J373)</f>
        <v/>
      </c>
      <c r="F2417" s="37">
        <f>IF('⚙️ SÉC MĂNG'!A373="","",'⚙️ SÉC MĂNG'!K373)</f>
        <v/>
      </c>
      <c r="G2417" s="37">
        <f>IF('⚙️ SÉC MĂNG'!A373="","",'⚙️ SÉC MĂNG'!L373)</f>
        <v/>
      </c>
      <c r="H2417" s="37">
        <f>IF('⚙️ SÉC MĂNG'!A373="","",'⚙️ SÉC MĂNG'!M373)</f>
        <v/>
      </c>
      <c r="I2417" s="37">
        <f>IF('⚙️ SÉC MĂNG'!A373="","",'⚙️ SÉC MĂNG'!N373)</f>
        <v/>
      </c>
      <c r="J2417">
        <f>IF('⚙️ SÉC MĂNG'!A373="","",'⚙️ SÉC MĂNG'!D373)</f>
        <v/>
      </c>
      <c r="L2417">
        <f>N(L2416)+IF(AND('🔎 TRA CỨU NHANH'!$C$2&lt;&gt;"",OR(ISNUMBER(SEARCH('🔎 TRA CỨU NHANH'!$C$2,$A2417)),ISNUMBER(SEARCH('🔎 TRA CỨU NHANH'!$C$2,$B2417)))),1,0)</f>
        <v/>
      </c>
      <c r="M2417">
        <f>IF(L2417&gt;N(L2416),L2417,"")</f>
        <v/>
      </c>
      <c r="N2417">
        <f>N(N2416)+IF(AND('💰 BÁO GIÁ'!$C$27&lt;&gt;"",OR(ISNUMBER(SEARCH('💰 BÁO GIÁ'!$C$27,$A2417)),ISNUMBER(SEARCH('💰 BÁO GIÁ'!$C$27,$B2417)))),1,0)</f>
        <v/>
      </c>
      <c r="O2417">
        <f>IF(N2417&gt;N(N2416),N2417,"")</f>
        <v/>
      </c>
    </row>
    <row r="2418">
      <c r="A2418">
        <f>IF('⚙️ SÉC MĂNG'!A374="","",'⚙️ SÉC MĂNG'!A374)</f>
        <v/>
      </c>
      <c r="B2418">
        <f>IF('⚙️ SÉC MĂNG'!A374="","",'⚙️ SÉC MĂNG'!R374)</f>
        <v/>
      </c>
      <c r="C2418">
        <f>IF('⚙️ SÉC MĂNG'!A374="","","Séc măng")</f>
        <v/>
      </c>
      <c r="D2418">
        <f>IF('⚙️ SÉC MĂNG'!A374="","",'⚙️ SÉC MĂNG'!I374)</f>
        <v/>
      </c>
      <c r="E2418" s="37">
        <f>IF('⚙️ SÉC MĂNG'!A374="","",'⚙️ SÉC MĂNG'!J374)</f>
        <v/>
      </c>
      <c r="F2418" s="37">
        <f>IF('⚙️ SÉC MĂNG'!A374="","",'⚙️ SÉC MĂNG'!K374)</f>
        <v/>
      </c>
      <c r="G2418" s="37">
        <f>IF('⚙️ SÉC MĂNG'!A374="","",'⚙️ SÉC MĂNG'!L374)</f>
        <v/>
      </c>
      <c r="H2418" s="37">
        <f>IF('⚙️ SÉC MĂNG'!A374="","",'⚙️ SÉC MĂNG'!M374)</f>
        <v/>
      </c>
      <c r="I2418" s="37">
        <f>IF('⚙️ SÉC MĂNG'!A374="","",'⚙️ SÉC MĂNG'!N374)</f>
        <v/>
      </c>
      <c r="J2418">
        <f>IF('⚙️ SÉC MĂNG'!A374="","",'⚙️ SÉC MĂNG'!D374)</f>
        <v/>
      </c>
      <c r="L2418">
        <f>N(L2417)+IF(AND('🔎 TRA CỨU NHANH'!$C$2&lt;&gt;"",OR(ISNUMBER(SEARCH('🔎 TRA CỨU NHANH'!$C$2,$A2418)),ISNUMBER(SEARCH('🔎 TRA CỨU NHANH'!$C$2,$B2418)))),1,0)</f>
        <v/>
      </c>
      <c r="M2418">
        <f>IF(L2418&gt;N(L2417),L2418,"")</f>
        <v/>
      </c>
      <c r="N2418">
        <f>N(N2417)+IF(AND('💰 BÁO GIÁ'!$C$27&lt;&gt;"",OR(ISNUMBER(SEARCH('💰 BÁO GIÁ'!$C$27,$A2418)),ISNUMBER(SEARCH('💰 BÁO GIÁ'!$C$27,$B2418)))),1,0)</f>
        <v/>
      </c>
      <c r="O2418">
        <f>IF(N2418&gt;N(N2417),N2418,"")</f>
        <v/>
      </c>
    </row>
    <row r="2419">
      <c r="A2419">
        <f>IF('⚙️ SÉC MĂNG'!A375="","",'⚙️ SÉC MĂNG'!A375)</f>
        <v/>
      </c>
      <c r="B2419">
        <f>IF('⚙️ SÉC MĂNG'!A375="","",'⚙️ SÉC MĂNG'!R375)</f>
        <v/>
      </c>
      <c r="C2419">
        <f>IF('⚙️ SÉC MĂNG'!A375="","","Séc măng")</f>
        <v/>
      </c>
      <c r="D2419">
        <f>IF('⚙️ SÉC MĂNG'!A375="","",'⚙️ SÉC MĂNG'!I375)</f>
        <v/>
      </c>
      <c r="E2419" s="37">
        <f>IF('⚙️ SÉC MĂNG'!A375="","",'⚙️ SÉC MĂNG'!J375)</f>
        <v/>
      </c>
      <c r="F2419" s="37">
        <f>IF('⚙️ SÉC MĂNG'!A375="","",'⚙️ SÉC MĂNG'!K375)</f>
        <v/>
      </c>
      <c r="G2419" s="37">
        <f>IF('⚙️ SÉC MĂNG'!A375="","",'⚙️ SÉC MĂNG'!L375)</f>
        <v/>
      </c>
      <c r="H2419" s="37">
        <f>IF('⚙️ SÉC MĂNG'!A375="","",'⚙️ SÉC MĂNG'!M375)</f>
        <v/>
      </c>
      <c r="I2419" s="37">
        <f>IF('⚙️ SÉC MĂNG'!A375="","",'⚙️ SÉC MĂNG'!N375)</f>
        <v/>
      </c>
      <c r="J2419">
        <f>IF('⚙️ SÉC MĂNG'!A375="","",'⚙️ SÉC MĂNG'!D375)</f>
        <v/>
      </c>
      <c r="L2419">
        <f>N(L2418)+IF(AND('🔎 TRA CỨU NHANH'!$C$2&lt;&gt;"",OR(ISNUMBER(SEARCH('🔎 TRA CỨU NHANH'!$C$2,$A2419)),ISNUMBER(SEARCH('🔎 TRA CỨU NHANH'!$C$2,$B2419)))),1,0)</f>
        <v/>
      </c>
      <c r="M2419">
        <f>IF(L2419&gt;N(L2418),L2419,"")</f>
        <v/>
      </c>
      <c r="N2419">
        <f>N(N2418)+IF(AND('💰 BÁO GIÁ'!$C$27&lt;&gt;"",OR(ISNUMBER(SEARCH('💰 BÁO GIÁ'!$C$27,$A2419)),ISNUMBER(SEARCH('💰 BÁO GIÁ'!$C$27,$B2419)))),1,0)</f>
        <v/>
      </c>
      <c r="O2419">
        <f>IF(N2419&gt;N(N2418),N2419,"")</f>
        <v/>
      </c>
    </row>
    <row r="2420">
      <c r="A2420">
        <f>IF('⚙️ SÉC MĂNG'!A376="","",'⚙️ SÉC MĂNG'!A376)</f>
        <v/>
      </c>
      <c r="B2420">
        <f>IF('⚙️ SÉC MĂNG'!A376="","",'⚙️ SÉC MĂNG'!R376)</f>
        <v/>
      </c>
      <c r="C2420">
        <f>IF('⚙️ SÉC MĂNG'!A376="","","Séc măng")</f>
        <v/>
      </c>
      <c r="D2420">
        <f>IF('⚙️ SÉC MĂNG'!A376="","",'⚙️ SÉC MĂNG'!I376)</f>
        <v/>
      </c>
      <c r="E2420" s="37">
        <f>IF('⚙️ SÉC MĂNG'!A376="","",'⚙️ SÉC MĂNG'!J376)</f>
        <v/>
      </c>
      <c r="F2420" s="37">
        <f>IF('⚙️ SÉC MĂNG'!A376="","",'⚙️ SÉC MĂNG'!K376)</f>
        <v/>
      </c>
      <c r="G2420" s="37">
        <f>IF('⚙️ SÉC MĂNG'!A376="","",'⚙️ SÉC MĂNG'!L376)</f>
        <v/>
      </c>
      <c r="H2420" s="37">
        <f>IF('⚙️ SÉC MĂNG'!A376="","",'⚙️ SÉC MĂNG'!M376)</f>
        <v/>
      </c>
      <c r="I2420" s="37">
        <f>IF('⚙️ SÉC MĂNG'!A376="","",'⚙️ SÉC MĂNG'!N376)</f>
        <v/>
      </c>
      <c r="J2420">
        <f>IF('⚙️ SÉC MĂNG'!A376="","",'⚙️ SÉC MĂNG'!D376)</f>
        <v/>
      </c>
      <c r="L2420">
        <f>N(L2419)+IF(AND('🔎 TRA CỨU NHANH'!$C$2&lt;&gt;"",OR(ISNUMBER(SEARCH('🔎 TRA CỨU NHANH'!$C$2,$A2420)),ISNUMBER(SEARCH('🔎 TRA CỨU NHANH'!$C$2,$B2420)))),1,0)</f>
        <v/>
      </c>
      <c r="M2420">
        <f>IF(L2420&gt;N(L2419),L2420,"")</f>
        <v/>
      </c>
      <c r="N2420">
        <f>N(N2419)+IF(AND('💰 BÁO GIÁ'!$C$27&lt;&gt;"",OR(ISNUMBER(SEARCH('💰 BÁO GIÁ'!$C$27,$A2420)),ISNUMBER(SEARCH('💰 BÁO GIÁ'!$C$27,$B2420)))),1,0)</f>
        <v/>
      </c>
      <c r="O2420">
        <f>IF(N2420&gt;N(N2419),N2420,"")</f>
        <v/>
      </c>
    </row>
    <row r="2421">
      <c r="A2421">
        <f>IF('⚙️ SÉC MĂNG'!A377="","",'⚙️ SÉC MĂNG'!A377)</f>
        <v/>
      </c>
      <c r="B2421">
        <f>IF('⚙️ SÉC MĂNG'!A377="","",'⚙️ SÉC MĂNG'!R377)</f>
        <v/>
      </c>
      <c r="C2421">
        <f>IF('⚙️ SÉC MĂNG'!A377="","","Séc măng")</f>
        <v/>
      </c>
      <c r="D2421">
        <f>IF('⚙️ SÉC MĂNG'!A377="","",'⚙️ SÉC MĂNG'!I377)</f>
        <v/>
      </c>
      <c r="E2421" s="37">
        <f>IF('⚙️ SÉC MĂNG'!A377="","",'⚙️ SÉC MĂNG'!J377)</f>
        <v/>
      </c>
      <c r="F2421" s="37">
        <f>IF('⚙️ SÉC MĂNG'!A377="","",'⚙️ SÉC MĂNG'!K377)</f>
        <v/>
      </c>
      <c r="G2421" s="37">
        <f>IF('⚙️ SÉC MĂNG'!A377="","",'⚙️ SÉC MĂNG'!L377)</f>
        <v/>
      </c>
      <c r="H2421" s="37">
        <f>IF('⚙️ SÉC MĂNG'!A377="","",'⚙️ SÉC MĂNG'!M377)</f>
        <v/>
      </c>
      <c r="I2421" s="37">
        <f>IF('⚙️ SÉC MĂNG'!A377="","",'⚙️ SÉC MĂNG'!N377)</f>
        <v/>
      </c>
      <c r="J2421">
        <f>IF('⚙️ SÉC MĂNG'!A377="","",'⚙️ SÉC MĂNG'!D377)</f>
        <v/>
      </c>
      <c r="L2421">
        <f>N(L2420)+IF(AND('🔎 TRA CỨU NHANH'!$C$2&lt;&gt;"",OR(ISNUMBER(SEARCH('🔎 TRA CỨU NHANH'!$C$2,$A2421)),ISNUMBER(SEARCH('🔎 TRA CỨU NHANH'!$C$2,$B2421)))),1,0)</f>
        <v/>
      </c>
      <c r="M2421">
        <f>IF(L2421&gt;N(L2420),L2421,"")</f>
        <v/>
      </c>
      <c r="N2421">
        <f>N(N2420)+IF(AND('💰 BÁO GIÁ'!$C$27&lt;&gt;"",OR(ISNUMBER(SEARCH('💰 BÁO GIÁ'!$C$27,$A2421)),ISNUMBER(SEARCH('💰 BÁO GIÁ'!$C$27,$B2421)))),1,0)</f>
        <v/>
      </c>
      <c r="O2421">
        <f>IF(N2421&gt;N(N2420),N2421,"")</f>
        <v/>
      </c>
    </row>
    <row r="2422">
      <c r="A2422">
        <f>IF('⚙️ SÉC MĂNG'!A378="","",'⚙️ SÉC MĂNG'!A378)</f>
        <v/>
      </c>
      <c r="B2422">
        <f>IF('⚙️ SÉC MĂNG'!A378="","",'⚙️ SÉC MĂNG'!R378)</f>
        <v/>
      </c>
      <c r="C2422">
        <f>IF('⚙️ SÉC MĂNG'!A378="","","Séc măng")</f>
        <v/>
      </c>
      <c r="D2422">
        <f>IF('⚙️ SÉC MĂNG'!A378="","",'⚙️ SÉC MĂNG'!I378)</f>
        <v/>
      </c>
      <c r="E2422" s="37">
        <f>IF('⚙️ SÉC MĂNG'!A378="","",'⚙️ SÉC MĂNG'!J378)</f>
        <v/>
      </c>
      <c r="F2422" s="37">
        <f>IF('⚙️ SÉC MĂNG'!A378="","",'⚙️ SÉC MĂNG'!K378)</f>
        <v/>
      </c>
      <c r="G2422" s="37">
        <f>IF('⚙️ SÉC MĂNG'!A378="","",'⚙️ SÉC MĂNG'!L378)</f>
        <v/>
      </c>
      <c r="H2422" s="37">
        <f>IF('⚙️ SÉC MĂNG'!A378="","",'⚙️ SÉC MĂNG'!M378)</f>
        <v/>
      </c>
      <c r="I2422" s="37">
        <f>IF('⚙️ SÉC MĂNG'!A378="","",'⚙️ SÉC MĂNG'!N378)</f>
        <v/>
      </c>
      <c r="J2422">
        <f>IF('⚙️ SÉC MĂNG'!A378="","",'⚙️ SÉC MĂNG'!D378)</f>
        <v/>
      </c>
      <c r="L2422">
        <f>N(L2421)+IF(AND('🔎 TRA CỨU NHANH'!$C$2&lt;&gt;"",OR(ISNUMBER(SEARCH('🔎 TRA CỨU NHANH'!$C$2,$A2422)),ISNUMBER(SEARCH('🔎 TRA CỨU NHANH'!$C$2,$B2422)))),1,0)</f>
        <v/>
      </c>
      <c r="M2422">
        <f>IF(L2422&gt;N(L2421),L2422,"")</f>
        <v/>
      </c>
      <c r="N2422">
        <f>N(N2421)+IF(AND('💰 BÁO GIÁ'!$C$27&lt;&gt;"",OR(ISNUMBER(SEARCH('💰 BÁO GIÁ'!$C$27,$A2422)),ISNUMBER(SEARCH('💰 BÁO GIÁ'!$C$27,$B2422)))),1,0)</f>
        <v/>
      </c>
      <c r="O2422">
        <f>IF(N2422&gt;N(N2421),N2422,"")</f>
        <v/>
      </c>
    </row>
    <row r="2423">
      <c r="A2423">
        <f>IF('⚙️ SÉC MĂNG'!A379="","",'⚙️ SÉC MĂNG'!A379)</f>
        <v/>
      </c>
      <c r="B2423">
        <f>IF('⚙️ SÉC MĂNG'!A379="","",'⚙️ SÉC MĂNG'!R379)</f>
        <v/>
      </c>
      <c r="C2423">
        <f>IF('⚙️ SÉC MĂNG'!A379="","","Séc măng")</f>
        <v/>
      </c>
      <c r="D2423">
        <f>IF('⚙️ SÉC MĂNG'!A379="","",'⚙️ SÉC MĂNG'!I379)</f>
        <v/>
      </c>
      <c r="E2423" s="37">
        <f>IF('⚙️ SÉC MĂNG'!A379="","",'⚙️ SÉC MĂNG'!J379)</f>
        <v/>
      </c>
      <c r="F2423" s="37">
        <f>IF('⚙️ SÉC MĂNG'!A379="","",'⚙️ SÉC MĂNG'!K379)</f>
        <v/>
      </c>
      <c r="G2423" s="37">
        <f>IF('⚙️ SÉC MĂNG'!A379="","",'⚙️ SÉC MĂNG'!L379)</f>
        <v/>
      </c>
      <c r="H2423" s="37">
        <f>IF('⚙️ SÉC MĂNG'!A379="","",'⚙️ SÉC MĂNG'!M379)</f>
        <v/>
      </c>
      <c r="I2423" s="37">
        <f>IF('⚙️ SÉC MĂNG'!A379="","",'⚙️ SÉC MĂNG'!N379)</f>
        <v/>
      </c>
      <c r="J2423">
        <f>IF('⚙️ SÉC MĂNG'!A379="","",'⚙️ SÉC MĂNG'!D379)</f>
        <v/>
      </c>
      <c r="L2423">
        <f>N(L2422)+IF(AND('🔎 TRA CỨU NHANH'!$C$2&lt;&gt;"",OR(ISNUMBER(SEARCH('🔎 TRA CỨU NHANH'!$C$2,$A2423)),ISNUMBER(SEARCH('🔎 TRA CỨU NHANH'!$C$2,$B2423)))),1,0)</f>
        <v/>
      </c>
      <c r="M2423">
        <f>IF(L2423&gt;N(L2422),L2423,"")</f>
        <v/>
      </c>
      <c r="N2423">
        <f>N(N2422)+IF(AND('💰 BÁO GIÁ'!$C$27&lt;&gt;"",OR(ISNUMBER(SEARCH('💰 BÁO GIÁ'!$C$27,$A2423)),ISNUMBER(SEARCH('💰 BÁO GIÁ'!$C$27,$B2423)))),1,0)</f>
        <v/>
      </c>
      <c r="O2423">
        <f>IF(N2423&gt;N(N2422),N2423,"")</f>
        <v/>
      </c>
    </row>
    <row r="2424">
      <c r="A2424">
        <f>IF('⚙️ SÉC MĂNG'!A380="","",'⚙️ SÉC MĂNG'!A380)</f>
        <v/>
      </c>
      <c r="B2424">
        <f>IF('⚙️ SÉC MĂNG'!A380="","",'⚙️ SÉC MĂNG'!R380)</f>
        <v/>
      </c>
      <c r="C2424">
        <f>IF('⚙️ SÉC MĂNG'!A380="","","Séc măng")</f>
        <v/>
      </c>
      <c r="D2424">
        <f>IF('⚙️ SÉC MĂNG'!A380="","",'⚙️ SÉC MĂNG'!I380)</f>
        <v/>
      </c>
      <c r="E2424" s="37">
        <f>IF('⚙️ SÉC MĂNG'!A380="","",'⚙️ SÉC MĂNG'!J380)</f>
        <v/>
      </c>
      <c r="F2424" s="37">
        <f>IF('⚙️ SÉC MĂNG'!A380="","",'⚙️ SÉC MĂNG'!K380)</f>
        <v/>
      </c>
      <c r="G2424" s="37">
        <f>IF('⚙️ SÉC MĂNG'!A380="","",'⚙️ SÉC MĂNG'!L380)</f>
        <v/>
      </c>
      <c r="H2424" s="37">
        <f>IF('⚙️ SÉC MĂNG'!A380="","",'⚙️ SÉC MĂNG'!M380)</f>
        <v/>
      </c>
      <c r="I2424" s="37">
        <f>IF('⚙️ SÉC MĂNG'!A380="","",'⚙️ SÉC MĂNG'!N380)</f>
        <v/>
      </c>
      <c r="J2424">
        <f>IF('⚙️ SÉC MĂNG'!A380="","",'⚙️ SÉC MĂNG'!D380)</f>
        <v/>
      </c>
      <c r="L2424">
        <f>N(L2423)+IF(AND('🔎 TRA CỨU NHANH'!$C$2&lt;&gt;"",OR(ISNUMBER(SEARCH('🔎 TRA CỨU NHANH'!$C$2,$A2424)),ISNUMBER(SEARCH('🔎 TRA CỨU NHANH'!$C$2,$B2424)))),1,0)</f>
        <v/>
      </c>
      <c r="M2424">
        <f>IF(L2424&gt;N(L2423),L2424,"")</f>
        <v/>
      </c>
      <c r="N2424">
        <f>N(N2423)+IF(AND('💰 BÁO GIÁ'!$C$27&lt;&gt;"",OR(ISNUMBER(SEARCH('💰 BÁO GIÁ'!$C$27,$A2424)),ISNUMBER(SEARCH('💰 BÁO GIÁ'!$C$27,$B2424)))),1,0)</f>
        <v/>
      </c>
      <c r="O2424">
        <f>IF(N2424&gt;N(N2423),N2424,"")</f>
        <v/>
      </c>
    </row>
    <row r="2425">
      <c r="A2425">
        <f>IF('⚙️ SÉC MĂNG'!A381="","",'⚙️ SÉC MĂNG'!A381)</f>
        <v/>
      </c>
      <c r="B2425">
        <f>IF('⚙️ SÉC MĂNG'!A381="","",'⚙️ SÉC MĂNG'!R381)</f>
        <v/>
      </c>
      <c r="C2425">
        <f>IF('⚙️ SÉC MĂNG'!A381="","","Séc măng")</f>
        <v/>
      </c>
      <c r="D2425">
        <f>IF('⚙️ SÉC MĂNG'!A381="","",'⚙️ SÉC MĂNG'!I381)</f>
        <v/>
      </c>
      <c r="E2425" s="37">
        <f>IF('⚙️ SÉC MĂNG'!A381="","",'⚙️ SÉC MĂNG'!J381)</f>
        <v/>
      </c>
      <c r="F2425" s="37">
        <f>IF('⚙️ SÉC MĂNG'!A381="","",'⚙️ SÉC MĂNG'!K381)</f>
        <v/>
      </c>
      <c r="G2425" s="37">
        <f>IF('⚙️ SÉC MĂNG'!A381="","",'⚙️ SÉC MĂNG'!L381)</f>
        <v/>
      </c>
      <c r="H2425" s="37">
        <f>IF('⚙️ SÉC MĂNG'!A381="","",'⚙️ SÉC MĂNG'!M381)</f>
        <v/>
      </c>
      <c r="I2425" s="37">
        <f>IF('⚙️ SÉC MĂNG'!A381="","",'⚙️ SÉC MĂNG'!N381)</f>
        <v/>
      </c>
      <c r="J2425">
        <f>IF('⚙️ SÉC MĂNG'!A381="","",'⚙️ SÉC MĂNG'!D381)</f>
        <v/>
      </c>
      <c r="L2425">
        <f>N(L2424)+IF(AND('🔎 TRA CỨU NHANH'!$C$2&lt;&gt;"",OR(ISNUMBER(SEARCH('🔎 TRA CỨU NHANH'!$C$2,$A2425)),ISNUMBER(SEARCH('🔎 TRA CỨU NHANH'!$C$2,$B2425)))),1,0)</f>
        <v/>
      </c>
      <c r="M2425">
        <f>IF(L2425&gt;N(L2424),L2425,"")</f>
        <v/>
      </c>
      <c r="N2425">
        <f>N(N2424)+IF(AND('💰 BÁO GIÁ'!$C$27&lt;&gt;"",OR(ISNUMBER(SEARCH('💰 BÁO GIÁ'!$C$27,$A2425)),ISNUMBER(SEARCH('💰 BÁO GIÁ'!$C$27,$B2425)))),1,0)</f>
        <v/>
      </c>
      <c r="O2425">
        <f>IF(N2425&gt;N(N2424),N2425,"")</f>
        <v/>
      </c>
    </row>
    <row r="2426">
      <c r="A2426">
        <f>IF('⚙️ SÉC MĂNG'!A382="","",'⚙️ SÉC MĂNG'!A382)</f>
        <v/>
      </c>
      <c r="B2426">
        <f>IF('⚙️ SÉC MĂNG'!A382="","",'⚙️ SÉC MĂNG'!R382)</f>
        <v/>
      </c>
      <c r="C2426">
        <f>IF('⚙️ SÉC MĂNG'!A382="","","Séc măng")</f>
        <v/>
      </c>
      <c r="D2426">
        <f>IF('⚙️ SÉC MĂNG'!A382="","",'⚙️ SÉC MĂNG'!I382)</f>
        <v/>
      </c>
      <c r="E2426" s="37">
        <f>IF('⚙️ SÉC MĂNG'!A382="","",'⚙️ SÉC MĂNG'!J382)</f>
        <v/>
      </c>
      <c r="F2426" s="37">
        <f>IF('⚙️ SÉC MĂNG'!A382="","",'⚙️ SÉC MĂNG'!K382)</f>
        <v/>
      </c>
      <c r="G2426" s="37">
        <f>IF('⚙️ SÉC MĂNG'!A382="","",'⚙️ SÉC MĂNG'!L382)</f>
        <v/>
      </c>
      <c r="H2426" s="37">
        <f>IF('⚙️ SÉC MĂNG'!A382="","",'⚙️ SÉC MĂNG'!M382)</f>
        <v/>
      </c>
      <c r="I2426" s="37">
        <f>IF('⚙️ SÉC MĂNG'!A382="","",'⚙️ SÉC MĂNG'!N382)</f>
        <v/>
      </c>
      <c r="J2426">
        <f>IF('⚙️ SÉC MĂNG'!A382="","",'⚙️ SÉC MĂNG'!D382)</f>
        <v/>
      </c>
      <c r="L2426">
        <f>N(L2425)+IF(AND('🔎 TRA CỨU NHANH'!$C$2&lt;&gt;"",OR(ISNUMBER(SEARCH('🔎 TRA CỨU NHANH'!$C$2,$A2426)),ISNUMBER(SEARCH('🔎 TRA CỨU NHANH'!$C$2,$B2426)))),1,0)</f>
        <v/>
      </c>
      <c r="M2426">
        <f>IF(L2426&gt;N(L2425),L2426,"")</f>
        <v/>
      </c>
      <c r="N2426">
        <f>N(N2425)+IF(AND('💰 BÁO GIÁ'!$C$27&lt;&gt;"",OR(ISNUMBER(SEARCH('💰 BÁO GIÁ'!$C$27,$A2426)),ISNUMBER(SEARCH('💰 BÁO GIÁ'!$C$27,$B2426)))),1,0)</f>
        <v/>
      </c>
      <c r="O2426">
        <f>IF(N2426&gt;N(N2425),N2426,"")</f>
        <v/>
      </c>
    </row>
    <row r="2427">
      <c r="A2427">
        <f>IF('⚙️ SÉC MĂNG'!A383="","",'⚙️ SÉC MĂNG'!A383)</f>
        <v/>
      </c>
      <c r="B2427">
        <f>IF('⚙️ SÉC MĂNG'!A383="","",'⚙️ SÉC MĂNG'!R383)</f>
        <v/>
      </c>
      <c r="C2427">
        <f>IF('⚙️ SÉC MĂNG'!A383="","","Séc măng")</f>
        <v/>
      </c>
      <c r="D2427">
        <f>IF('⚙️ SÉC MĂNG'!A383="","",'⚙️ SÉC MĂNG'!I383)</f>
        <v/>
      </c>
      <c r="E2427" s="37">
        <f>IF('⚙️ SÉC MĂNG'!A383="","",'⚙️ SÉC MĂNG'!J383)</f>
        <v/>
      </c>
      <c r="F2427" s="37">
        <f>IF('⚙️ SÉC MĂNG'!A383="","",'⚙️ SÉC MĂNG'!K383)</f>
        <v/>
      </c>
      <c r="G2427" s="37">
        <f>IF('⚙️ SÉC MĂNG'!A383="","",'⚙️ SÉC MĂNG'!L383)</f>
        <v/>
      </c>
      <c r="H2427" s="37">
        <f>IF('⚙️ SÉC MĂNG'!A383="","",'⚙️ SÉC MĂNG'!M383)</f>
        <v/>
      </c>
      <c r="I2427" s="37">
        <f>IF('⚙️ SÉC MĂNG'!A383="","",'⚙️ SÉC MĂNG'!N383)</f>
        <v/>
      </c>
      <c r="J2427">
        <f>IF('⚙️ SÉC MĂNG'!A383="","",'⚙️ SÉC MĂNG'!D383)</f>
        <v/>
      </c>
      <c r="L2427">
        <f>N(L2426)+IF(AND('🔎 TRA CỨU NHANH'!$C$2&lt;&gt;"",OR(ISNUMBER(SEARCH('🔎 TRA CỨU NHANH'!$C$2,$A2427)),ISNUMBER(SEARCH('🔎 TRA CỨU NHANH'!$C$2,$B2427)))),1,0)</f>
        <v/>
      </c>
      <c r="M2427">
        <f>IF(L2427&gt;N(L2426),L2427,"")</f>
        <v/>
      </c>
      <c r="N2427">
        <f>N(N2426)+IF(AND('💰 BÁO GIÁ'!$C$27&lt;&gt;"",OR(ISNUMBER(SEARCH('💰 BÁO GIÁ'!$C$27,$A2427)),ISNUMBER(SEARCH('💰 BÁO GIÁ'!$C$27,$B2427)))),1,0)</f>
        <v/>
      </c>
      <c r="O2427">
        <f>IF(N2427&gt;N(N2426),N2427,"")</f>
        <v/>
      </c>
    </row>
    <row r="2428">
      <c r="A2428">
        <f>IF('⚙️ SÉC MĂNG'!A384="","",'⚙️ SÉC MĂNG'!A384)</f>
        <v/>
      </c>
      <c r="B2428">
        <f>IF('⚙️ SÉC MĂNG'!A384="","",'⚙️ SÉC MĂNG'!R384)</f>
        <v/>
      </c>
      <c r="C2428">
        <f>IF('⚙️ SÉC MĂNG'!A384="","","Séc măng")</f>
        <v/>
      </c>
      <c r="D2428">
        <f>IF('⚙️ SÉC MĂNG'!A384="","",'⚙️ SÉC MĂNG'!I384)</f>
        <v/>
      </c>
      <c r="E2428" s="37">
        <f>IF('⚙️ SÉC MĂNG'!A384="","",'⚙️ SÉC MĂNG'!J384)</f>
        <v/>
      </c>
      <c r="F2428" s="37">
        <f>IF('⚙️ SÉC MĂNG'!A384="","",'⚙️ SÉC MĂNG'!K384)</f>
        <v/>
      </c>
      <c r="G2428" s="37">
        <f>IF('⚙️ SÉC MĂNG'!A384="","",'⚙️ SÉC MĂNG'!L384)</f>
        <v/>
      </c>
      <c r="H2428" s="37">
        <f>IF('⚙️ SÉC MĂNG'!A384="","",'⚙️ SÉC MĂNG'!M384)</f>
        <v/>
      </c>
      <c r="I2428" s="37">
        <f>IF('⚙️ SÉC MĂNG'!A384="","",'⚙️ SÉC MĂNG'!N384)</f>
        <v/>
      </c>
      <c r="J2428">
        <f>IF('⚙️ SÉC MĂNG'!A384="","",'⚙️ SÉC MĂNG'!D384)</f>
        <v/>
      </c>
      <c r="L2428">
        <f>N(L2427)+IF(AND('🔎 TRA CỨU NHANH'!$C$2&lt;&gt;"",OR(ISNUMBER(SEARCH('🔎 TRA CỨU NHANH'!$C$2,$A2428)),ISNUMBER(SEARCH('🔎 TRA CỨU NHANH'!$C$2,$B2428)))),1,0)</f>
        <v/>
      </c>
      <c r="M2428">
        <f>IF(L2428&gt;N(L2427),L2428,"")</f>
        <v/>
      </c>
      <c r="N2428">
        <f>N(N2427)+IF(AND('💰 BÁO GIÁ'!$C$27&lt;&gt;"",OR(ISNUMBER(SEARCH('💰 BÁO GIÁ'!$C$27,$A2428)),ISNUMBER(SEARCH('💰 BÁO GIÁ'!$C$27,$B2428)))),1,0)</f>
        <v/>
      </c>
      <c r="O2428">
        <f>IF(N2428&gt;N(N2427),N2428,"")</f>
        <v/>
      </c>
    </row>
    <row r="2429">
      <c r="A2429">
        <f>IF('⚙️ SÉC MĂNG'!A385="","",'⚙️ SÉC MĂNG'!A385)</f>
        <v/>
      </c>
      <c r="B2429">
        <f>IF('⚙️ SÉC MĂNG'!A385="","",'⚙️ SÉC MĂNG'!R385)</f>
        <v/>
      </c>
      <c r="C2429">
        <f>IF('⚙️ SÉC MĂNG'!A385="","","Séc măng")</f>
        <v/>
      </c>
      <c r="D2429">
        <f>IF('⚙️ SÉC MĂNG'!A385="","",'⚙️ SÉC MĂNG'!I385)</f>
        <v/>
      </c>
      <c r="E2429" s="37">
        <f>IF('⚙️ SÉC MĂNG'!A385="","",'⚙️ SÉC MĂNG'!J385)</f>
        <v/>
      </c>
      <c r="F2429" s="37">
        <f>IF('⚙️ SÉC MĂNG'!A385="","",'⚙️ SÉC MĂNG'!K385)</f>
        <v/>
      </c>
      <c r="G2429" s="37">
        <f>IF('⚙️ SÉC MĂNG'!A385="","",'⚙️ SÉC MĂNG'!L385)</f>
        <v/>
      </c>
      <c r="H2429" s="37">
        <f>IF('⚙️ SÉC MĂNG'!A385="","",'⚙️ SÉC MĂNG'!M385)</f>
        <v/>
      </c>
      <c r="I2429" s="37">
        <f>IF('⚙️ SÉC MĂNG'!A385="","",'⚙️ SÉC MĂNG'!N385)</f>
        <v/>
      </c>
      <c r="J2429">
        <f>IF('⚙️ SÉC MĂNG'!A385="","",'⚙️ SÉC MĂNG'!D385)</f>
        <v/>
      </c>
      <c r="L2429">
        <f>N(L2428)+IF(AND('🔎 TRA CỨU NHANH'!$C$2&lt;&gt;"",OR(ISNUMBER(SEARCH('🔎 TRA CỨU NHANH'!$C$2,$A2429)),ISNUMBER(SEARCH('🔎 TRA CỨU NHANH'!$C$2,$B2429)))),1,0)</f>
        <v/>
      </c>
      <c r="M2429">
        <f>IF(L2429&gt;N(L2428),L2429,"")</f>
        <v/>
      </c>
      <c r="N2429">
        <f>N(N2428)+IF(AND('💰 BÁO GIÁ'!$C$27&lt;&gt;"",OR(ISNUMBER(SEARCH('💰 BÁO GIÁ'!$C$27,$A2429)),ISNUMBER(SEARCH('💰 BÁO GIÁ'!$C$27,$B2429)))),1,0)</f>
        <v/>
      </c>
      <c r="O2429">
        <f>IF(N2429&gt;N(N2428),N2429,"")</f>
        <v/>
      </c>
    </row>
    <row r="2430">
      <c r="A2430">
        <f>IF('⚙️ SÉC MĂNG'!A386="","",'⚙️ SÉC MĂNG'!A386)</f>
        <v/>
      </c>
      <c r="B2430">
        <f>IF('⚙️ SÉC MĂNG'!A386="","",'⚙️ SÉC MĂNG'!R386)</f>
        <v/>
      </c>
      <c r="C2430">
        <f>IF('⚙️ SÉC MĂNG'!A386="","","Séc măng")</f>
        <v/>
      </c>
      <c r="D2430">
        <f>IF('⚙️ SÉC MĂNG'!A386="","",'⚙️ SÉC MĂNG'!I386)</f>
        <v/>
      </c>
      <c r="E2430" s="37">
        <f>IF('⚙️ SÉC MĂNG'!A386="","",'⚙️ SÉC MĂNG'!J386)</f>
        <v/>
      </c>
      <c r="F2430" s="37">
        <f>IF('⚙️ SÉC MĂNG'!A386="","",'⚙️ SÉC MĂNG'!K386)</f>
        <v/>
      </c>
      <c r="G2430" s="37">
        <f>IF('⚙️ SÉC MĂNG'!A386="","",'⚙️ SÉC MĂNG'!L386)</f>
        <v/>
      </c>
      <c r="H2430" s="37">
        <f>IF('⚙️ SÉC MĂNG'!A386="","",'⚙️ SÉC MĂNG'!M386)</f>
        <v/>
      </c>
      <c r="I2430" s="37">
        <f>IF('⚙️ SÉC MĂNG'!A386="","",'⚙️ SÉC MĂNG'!N386)</f>
        <v/>
      </c>
      <c r="J2430">
        <f>IF('⚙️ SÉC MĂNG'!A386="","",'⚙️ SÉC MĂNG'!D386)</f>
        <v/>
      </c>
      <c r="L2430">
        <f>N(L2429)+IF(AND('🔎 TRA CỨU NHANH'!$C$2&lt;&gt;"",OR(ISNUMBER(SEARCH('🔎 TRA CỨU NHANH'!$C$2,$A2430)),ISNUMBER(SEARCH('🔎 TRA CỨU NHANH'!$C$2,$B2430)))),1,0)</f>
        <v/>
      </c>
      <c r="M2430">
        <f>IF(L2430&gt;N(L2429),L2430,"")</f>
        <v/>
      </c>
      <c r="N2430">
        <f>N(N2429)+IF(AND('💰 BÁO GIÁ'!$C$27&lt;&gt;"",OR(ISNUMBER(SEARCH('💰 BÁO GIÁ'!$C$27,$A2430)),ISNUMBER(SEARCH('💰 BÁO GIÁ'!$C$27,$B2430)))),1,0)</f>
        <v/>
      </c>
      <c r="O2430">
        <f>IF(N2430&gt;N(N2429),N2430,"")</f>
        <v/>
      </c>
    </row>
    <row r="2431">
      <c r="A2431">
        <f>IF('⚙️ SÉC MĂNG'!A387="","",'⚙️ SÉC MĂNG'!A387)</f>
        <v/>
      </c>
      <c r="B2431">
        <f>IF('⚙️ SÉC MĂNG'!A387="","",'⚙️ SÉC MĂNG'!R387)</f>
        <v/>
      </c>
      <c r="C2431">
        <f>IF('⚙️ SÉC MĂNG'!A387="","","Séc măng")</f>
        <v/>
      </c>
      <c r="D2431">
        <f>IF('⚙️ SÉC MĂNG'!A387="","",'⚙️ SÉC MĂNG'!I387)</f>
        <v/>
      </c>
      <c r="E2431" s="37">
        <f>IF('⚙️ SÉC MĂNG'!A387="","",'⚙️ SÉC MĂNG'!J387)</f>
        <v/>
      </c>
      <c r="F2431" s="37">
        <f>IF('⚙️ SÉC MĂNG'!A387="","",'⚙️ SÉC MĂNG'!K387)</f>
        <v/>
      </c>
      <c r="G2431" s="37">
        <f>IF('⚙️ SÉC MĂNG'!A387="","",'⚙️ SÉC MĂNG'!L387)</f>
        <v/>
      </c>
      <c r="H2431" s="37">
        <f>IF('⚙️ SÉC MĂNG'!A387="","",'⚙️ SÉC MĂNG'!M387)</f>
        <v/>
      </c>
      <c r="I2431" s="37">
        <f>IF('⚙️ SÉC MĂNG'!A387="","",'⚙️ SÉC MĂNG'!N387)</f>
        <v/>
      </c>
      <c r="J2431">
        <f>IF('⚙️ SÉC MĂNG'!A387="","",'⚙️ SÉC MĂNG'!D387)</f>
        <v/>
      </c>
      <c r="L2431">
        <f>N(L2430)+IF(AND('🔎 TRA CỨU NHANH'!$C$2&lt;&gt;"",OR(ISNUMBER(SEARCH('🔎 TRA CỨU NHANH'!$C$2,$A2431)),ISNUMBER(SEARCH('🔎 TRA CỨU NHANH'!$C$2,$B2431)))),1,0)</f>
        <v/>
      </c>
      <c r="M2431">
        <f>IF(L2431&gt;N(L2430),L2431,"")</f>
        <v/>
      </c>
      <c r="N2431">
        <f>N(N2430)+IF(AND('💰 BÁO GIÁ'!$C$27&lt;&gt;"",OR(ISNUMBER(SEARCH('💰 BÁO GIÁ'!$C$27,$A2431)),ISNUMBER(SEARCH('💰 BÁO GIÁ'!$C$27,$B2431)))),1,0)</f>
        <v/>
      </c>
      <c r="O2431">
        <f>IF(N2431&gt;N(N2430),N2431,"")</f>
        <v/>
      </c>
    </row>
    <row r="2432">
      <c r="A2432">
        <f>IF('⚙️ SÉC MĂNG'!A388="","",'⚙️ SÉC MĂNG'!A388)</f>
        <v/>
      </c>
      <c r="B2432">
        <f>IF('⚙️ SÉC MĂNG'!A388="","",'⚙️ SÉC MĂNG'!R388)</f>
        <v/>
      </c>
      <c r="C2432">
        <f>IF('⚙️ SÉC MĂNG'!A388="","","Séc măng")</f>
        <v/>
      </c>
      <c r="D2432">
        <f>IF('⚙️ SÉC MĂNG'!A388="","",'⚙️ SÉC MĂNG'!I388)</f>
        <v/>
      </c>
      <c r="E2432">
        <f>IF('⚙️ SÉC MĂNG'!A388="","",'⚙️ SÉC MĂNG'!J388)</f>
        <v/>
      </c>
      <c r="F2432">
        <f>IF('⚙️ SÉC MĂNG'!A388="","",'⚙️ SÉC MĂNG'!K388)</f>
        <v/>
      </c>
      <c r="G2432">
        <f>IF('⚙️ SÉC MĂNG'!A388="","",'⚙️ SÉC MĂNG'!L388)</f>
        <v/>
      </c>
      <c r="H2432">
        <f>IF('⚙️ SÉC MĂNG'!A388="","",'⚙️ SÉC MĂNG'!M388)</f>
        <v/>
      </c>
      <c r="I2432">
        <f>IF('⚙️ SÉC MĂNG'!A388="","",'⚙️ SÉC MĂNG'!N388)</f>
        <v/>
      </c>
      <c r="J2432">
        <f>IF('⚙️ SÉC MĂNG'!A388="","",'⚙️ SÉC MĂNG'!D388)</f>
        <v/>
      </c>
      <c r="L2432">
        <f>N(L2431)+IF(AND('🔎 TRA CỨU NHANH'!$C$2&lt;&gt;"",OR(ISNUMBER(SEARCH('🔎 TRA CỨU NHANH'!$C$2,$A2432)),ISNUMBER(SEARCH('🔎 TRA CỨU NHANH'!$C$2,$B2432)))),1,0)</f>
        <v/>
      </c>
      <c r="M2432">
        <f>IF(L2432&gt;N(L2431),L2432,"")</f>
        <v/>
      </c>
      <c r="N2432">
        <f>N(N2431)+IF(AND('💰 BÁO GIÁ'!$C$27&lt;&gt;"",OR(ISNUMBER(SEARCH('💰 BÁO GIÁ'!$C$27,$A2432)),ISNUMBER(SEARCH('💰 BÁO GIÁ'!$C$27,$B2432)))),1,0)</f>
        <v/>
      </c>
      <c r="O2432">
        <f>IF(N2432&gt;N(N2431),N2432,"")</f>
        <v/>
      </c>
    </row>
    <row r="2433">
      <c r="A2433">
        <f>IF('⚙️ SÉC MĂNG'!A389="","",'⚙️ SÉC MĂNG'!A389)</f>
        <v/>
      </c>
      <c r="B2433">
        <f>IF('⚙️ SÉC MĂNG'!A389="","",'⚙️ SÉC MĂNG'!R389)</f>
        <v/>
      </c>
      <c r="C2433">
        <f>IF('⚙️ SÉC MĂNG'!A389="","","Séc măng")</f>
        <v/>
      </c>
      <c r="D2433">
        <f>IF('⚙️ SÉC MĂNG'!A389="","",'⚙️ SÉC MĂNG'!I389)</f>
        <v/>
      </c>
      <c r="E2433" s="37">
        <f>IF('⚙️ SÉC MĂNG'!A389="","",'⚙️ SÉC MĂNG'!J389)</f>
        <v/>
      </c>
      <c r="F2433" s="37">
        <f>IF('⚙️ SÉC MĂNG'!A389="","",'⚙️ SÉC MĂNG'!K389)</f>
        <v/>
      </c>
      <c r="G2433" s="37">
        <f>IF('⚙️ SÉC MĂNG'!A389="","",'⚙️ SÉC MĂNG'!L389)</f>
        <v/>
      </c>
      <c r="H2433" s="37">
        <f>IF('⚙️ SÉC MĂNG'!A389="","",'⚙️ SÉC MĂNG'!M389)</f>
        <v/>
      </c>
      <c r="I2433" s="37">
        <f>IF('⚙️ SÉC MĂNG'!A389="","",'⚙️ SÉC MĂNG'!N389)</f>
        <v/>
      </c>
      <c r="J2433">
        <f>IF('⚙️ SÉC MĂNG'!A389="","",'⚙️ SÉC MĂNG'!D389)</f>
        <v/>
      </c>
      <c r="L2433">
        <f>N(L2432)+IF(AND('🔎 TRA CỨU NHANH'!$C$2&lt;&gt;"",OR(ISNUMBER(SEARCH('🔎 TRA CỨU NHANH'!$C$2,$A2433)),ISNUMBER(SEARCH('🔎 TRA CỨU NHANH'!$C$2,$B2433)))),1,0)</f>
        <v/>
      </c>
      <c r="M2433">
        <f>IF(L2433&gt;N(L2432),L2433,"")</f>
        <v/>
      </c>
      <c r="N2433">
        <f>N(N2432)+IF(AND('💰 BÁO GIÁ'!$C$27&lt;&gt;"",OR(ISNUMBER(SEARCH('💰 BÁO GIÁ'!$C$27,$A2433)),ISNUMBER(SEARCH('💰 BÁO GIÁ'!$C$27,$B2433)))),1,0)</f>
        <v/>
      </c>
      <c r="O2433">
        <f>IF(N2433&gt;N(N2432),N2433,"")</f>
        <v/>
      </c>
    </row>
    <row r="2434">
      <c r="A2434">
        <f>IF('⚙️ SÉC MĂNG'!A390="","",'⚙️ SÉC MĂNG'!A390)</f>
        <v/>
      </c>
      <c r="B2434">
        <f>IF('⚙️ SÉC MĂNG'!A390="","",'⚙️ SÉC MĂNG'!R390)</f>
        <v/>
      </c>
      <c r="C2434">
        <f>IF('⚙️ SÉC MĂNG'!A390="","","Séc măng")</f>
        <v/>
      </c>
      <c r="D2434">
        <f>IF('⚙️ SÉC MĂNG'!A390="","",'⚙️ SÉC MĂNG'!I390)</f>
        <v/>
      </c>
      <c r="E2434" s="37">
        <f>IF('⚙️ SÉC MĂNG'!A390="","",'⚙️ SÉC MĂNG'!J390)</f>
        <v/>
      </c>
      <c r="F2434" s="37">
        <f>IF('⚙️ SÉC MĂNG'!A390="","",'⚙️ SÉC MĂNG'!K390)</f>
        <v/>
      </c>
      <c r="G2434" s="37">
        <f>IF('⚙️ SÉC MĂNG'!A390="","",'⚙️ SÉC MĂNG'!L390)</f>
        <v/>
      </c>
      <c r="H2434" s="37">
        <f>IF('⚙️ SÉC MĂNG'!A390="","",'⚙️ SÉC MĂNG'!M390)</f>
        <v/>
      </c>
      <c r="I2434" s="37">
        <f>IF('⚙️ SÉC MĂNG'!A390="","",'⚙️ SÉC MĂNG'!N390)</f>
        <v/>
      </c>
      <c r="J2434">
        <f>IF('⚙️ SÉC MĂNG'!A390="","",'⚙️ SÉC MĂNG'!D390)</f>
        <v/>
      </c>
      <c r="L2434">
        <f>N(L2433)+IF(AND('🔎 TRA CỨU NHANH'!$C$2&lt;&gt;"",OR(ISNUMBER(SEARCH('🔎 TRA CỨU NHANH'!$C$2,$A2434)),ISNUMBER(SEARCH('🔎 TRA CỨU NHANH'!$C$2,$B2434)))),1,0)</f>
        <v/>
      </c>
      <c r="M2434">
        <f>IF(L2434&gt;N(L2433),L2434,"")</f>
        <v/>
      </c>
      <c r="N2434">
        <f>N(N2433)+IF(AND('💰 BÁO GIÁ'!$C$27&lt;&gt;"",OR(ISNUMBER(SEARCH('💰 BÁO GIÁ'!$C$27,$A2434)),ISNUMBER(SEARCH('💰 BÁO GIÁ'!$C$27,$B2434)))),1,0)</f>
        <v/>
      </c>
      <c r="O2434">
        <f>IF(N2434&gt;N(N2433),N2434,"")</f>
        <v/>
      </c>
    </row>
    <row r="2435">
      <c r="A2435">
        <f>IF('⚙️ SÉC MĂNG'!A391="","",'⚙️ SÉC MĂNG'!A391)</f>
        <v/>
      </c>
      <c r="B2435">
        <f>IF('⚙️ SÉC MĂNG'!A391="","",'⚙️ SÉC MĂNG'!R391)</f>
        <v/>
      </c>
      <c r="C2435">
        <f>IF('⚙️ SÉC MĂNG'!A391="","","Séc măng")</f>
        <v/>
      </c>
      <c r="D2435">
        <f>IF('⚙️ SÉC MĂNG'!A391="","",'⚙️ SÉC MĂNG'!I391)</f>
        <v/>
      </c>
      <c r="E2435" s="37">
        <f>IF('⚙️ SÉC MĂNG'!A391="","",'⚙️ SÉC MĂNG'!J391)</f>
        <v/>
      </c>
      <c r="F2435" s="37">
        <f>IF('⚙️ SÉC MĂNG'!A391="","",'⚙️ SÉC MĂNG'!K391)</f>
        <v/>
      </c>
      <c r="G2435" s="37">
        <f>IF('⚙️ SÉC MĂNG'!A391="","",'⚙️ SÉC MĂNG'!L391)</f>
        <v/>
      </c>
      <c r="H2435" s="37">
        <f>IF('⚙️ SÉC MĂNG'!A391="","",'⚙️ SÉC MĂNG'!M391)</f>
        <v/>
      </c>
      <c r="I2435" s="37">
        <f>IF('⚙️ SÉC MĂNG'!A391="","",'⚙️ SÉC MĂNG'!N391)</f>
        <v/>
      </c>
      <c r="J2435">
        <f>IF('⚙️ SÉC MĂNG'!A391="","",'⚙️ SÉC MĂNG'!D391)</f>
        <v/>
      </c>
      <c r="L2435">
        <f>N(L2434)+IF(AND('🔎 TRA CỨU NHANH'!$C$2&lt;&gt;"",OR(ISNUMBER(SEARCH('🔎 TRA CỨU NHANH'!$C$2,$A2435)),ISNUMBER(SEARCH('🔎 TRA CỨU NHANH'!$C$2,$B2435)))),1,0)</f>
        <v/>
      </c>
      <c r="M2435">
        <f>IF(L2435&gt;N(L2434),L2435,"")</f>
        <v/>
      </c>
      <c r="N2435">
        <f>N(N2434)+IF(AND('💰 BÁO GIÁ'!$C$27&lt;&gt;"",OR(ISNUMBER(SEARCH('💰 BÁO GIÁ'!$C$27,$A2435)),ISNUMBER(SEARCH('💰 BÁO GIÁ'!$C$27,$B2435)))),1,0)</f>
        <v/>
      </c>
      <c r="O2435">
        <f>IF(N2435&gt;N(N2434),N2435,"")</f>
        <v/>
      </c>
    </row>
    <row r="2436">
      <c r="A2436">
        <f>IF('⚙️ SÉC MĂNG'!A392="","",'⚙️ SÉC MĂNG'!A392)</f>
        <v/>
      </c>
      <c r="B2436">
        <f>IF('⚙️ SÉC MĂNG'!A392="","",'⚙️ SÉC MĂNG'!R392)</f>
        <v/>
      </c>
      <c r="C2436">
        <f>IF('⚙️ SÉC MĂNG'!A392="","","Séc măng")</f>
        <v/>
      </c>
      <c r="D2436">
        <f>IF('⚙️ SÉC MĂNG'!A392="","",'⚙️ SÉC MĂNG'!I392)</f>
        <v/>
      </c>
      <c r="E2436" s="37">
        <f>IF('⚙️ SÉC MĂNG'!A392="","",'⚙️ SÉC MĂNG'!J392)</f>
        <v/>
      </c>
      <c r="F2436" s="37">
        <f>IF('⚙️ SÉC MĂNG'!A392="","",'⚙️ SÉC MĂNG'!K392)</f>
        <v/>
      </c>
      <c r="G2436" s="37">
        <f>IF('⚙️ SÉC MĂNG'!A392="","",'⚙️ SÉC MĂNG'!L392)</f>
        <v/>
      </c>
      <c r="H2436" s="37">
        <f>IF('⚙️ SÉC MĂNG'!A392="","",'⚙️ SÉC MĂNG'!M392)</f>
        <v/>
      </c>
      <c r="I2436" s="37">
        <f>IF('⚙️ SÉC MĂNG'!A392="","",'⚙️ SÉC MĂNG'!N392)</f>
        <v/>
      </c>
      <c r="J2436">
        <f>IF('⚙️ SÉC MĂNG'!A392="","",'⚙️ SÉC MĂNG'!D392)</f>
        <v/>
      </c>
      <c r="L2436">
        <f>N(L2435)+IF(AND('🔎 TRA CỨU NHANH'!$C$2&lt;&gt;"",OR(ISNUMBER(SEARCH('🔎 TRA CỨU NHANH'!$C$2,$A2436)),ISNUMBER(SEARCH('🔎 TRA CỨU NHANH'!$C$2,$B2436)))),1,0)</f>
        <v/>
      </c>
      <c r="M2436">
        <f>IF(L2436&gt;N(L2435),L2436,"")</f>
        <v/>
      </c>
      <c r="N2436">
        <f>N(N2435)+IF(AND('💰 BÁO GIÁ'!$C$27&lt;&gt;"",OR(ISNUMBER(SEARCH('💰 BÁO GIÁ'!$C$27,$A2436)),ISNUMBER(SEARCH('💰 BÁO GIÁ'!$C$27,$B2436)))),1,0)</f>
        <v/>
      </c>
      <c r="O2436">
        <f>IF(N2436&gt;N(N2435),N2436,"")</f>
        <v/>
      </c>
    </row>
    <row r="2437">
      <c r="A2437">
        <f>IF('⚙️ SÉC MĂNG'!A393="","",'⚙️ SÉC MĂNG'!A393)</f>
        <v/>
      </c>
      <c r="B2437">
        <f>IF('⚙️ SÉC MĂNG'!A393="","",'⚙️ SÉC MĂNG'!R393)</f>
        <v/>
      </c>
      <c r="C2437">
        <f>IF('⚙️ SÉC MĂNG'!A393="","","Séc măng")</f>
        <v/>
      </c>
      <c r="D2437">
        <f>IF('⚙️ SÉC MĂNG'!A393="","",'⚙️ SÉC MĂNG'!I393)</f>
        <v/>
      </c>
      <c r="E2437" s="37">
        <f>IF('⚙️ SÉC MĂNG'!A393="","",'⚙️ SÉC MĂNG'!J393)</f>
        <v/>
      </c>
      <c r="F2437" s="37">
        <f>IF('⚙️ SÉC MĂNG'!A393="","",'⚙️ SÉC MĂNG'!K393)</f>
        <v/>
      </c>
      <c r="G2437" s="37">
        <f>IF('⚙️ SÉC MĂNG'!A393="","",'⚙️ SÉC MĂNG'!L393)</f>
        <v/>
      </c>
      <c r="H2437" s="37">
        <f>IF('⚙️ SÉC MĂNG'!A393="","",'⚙️ SÉC MĂNG'!M393)</f>
        <v/>
      </c>
      <c r="I2437" s="37">
        <f>IF('⚙️ SÉC MĂNG'!A393="","",'⚙️ SÉC MĂNG'!N393)</f>
        <v/>
      </c>
      <c r="J2437">
        <f>IF('⚙️ SÉC MĂNG'!A393="","",'⚙️ SÉC MĂNG'!D393)</f>
        <v/>
      </c>
      <c r="L2437">
        <f>N(L2436)+IF(AND('🔎 TRA CỨU NHANH'!$C$2&lt;&gt;"",OR(ISNUMBER(SEARCH('🔎 TRA CỨU NHANH'!$C$2,$A2437)),ISNUMBER(SEARCH('🔎 TRA CỨU NHANH'!$C$2,$B2437)))),1,0)</f>
        <v/>
      </c>
      <c r="M2437">
        <f>IF(L2437&gt;N(L2436),L2437,"")</f>
        <v/>
      </c>
      <c r="N2437">
        <f>N(N2436)+IF(AND('💰 BÁO GIÁ'!$C$27&lt;&gt;"",OR(ISNUMBER(SEARCH('💰 BÁO GIÁ'!$C$27,$A2437)),ISNUMBER(SEARCH('💰 BÁO GIÁ'!$C$27,$B2437)))),1,0)</f>
        <v/>
      </c>
      <c r="O2437">
        <f>IF(N2437&gt;N(N2436),N2437,"")</f>
        <v/>
      </c>
    </row>
    <row r="2438">
      <c r="A2438">
        <f>IF('⚙️ SÉC MĂNG'!A394="","",'⚙️ SÉC MĂNG'!A394)</f>
        <v/>
      </c>
      <c r="B2438">
        <f>IF('⚙️ SÉC MĂNG'!A394="","",'⚙️ SÉC MĂNG'!R394)</f>
        <v/>
      </c>
      <c r="C2438">
        <f>IF('⚙️ SÉC MĂNG'!A394="","","Séc măng")</f>
        <v/>
      </c>
      <c r="D2438">
        <f>IF('⚙️ SÉC MĂNG'!A394="","",'⚙️ SÉC MĂNG'!I394)</f>
        <v/>
      </c>
      <c r="E2438" s="37">
        <f>IF('⚙️ SÉC MĂNG'!A394="","",'⚙️ SÉC MĂNG'!J394)</f>
        <v/>
      </c>
      <c r="F2438" s="37">
        <f>IF('⚙️ SÉC MĂNG'!A394="","",'⚙️ SÉC MĂNG'!K394)</f>
        <v/>
      </c>
      <c r="G2438" s="37">
        <f>IF('⚙️ SÉC MĂNG'!A394="","",'⚙️ SÉC MĂNG'!L394)</f>
        <v/>
      </c>
      <c r="H2438" s="37">
        <f>IF('⚙️ SÉC MĂNG'!A394="","",'⚙️ SÉC MĂNG'!M394)</f>
        <v/>
      </c>
      <c r="I2438" s="37">
        <f>IF('⚙️ SÉC MĂNG'!A394="","",'⚙️ SÉC MĂNG'!N394)</f>
        <v/>
      </c>
      <c r="J2438">
        <f>IF('⚙️ SÉC MĂNG'!A394="","",'⚙️ SÉC MĂNG'!D394)</f>
        <v/>
      </c>
      <c r="L2438">
        <f>N(L2437)+IF(AND('🔎 TRA CỨU NHANH'!$C$2&lt;&gt;"",OR(ISNUMBER(SEARCH('🔎 TRA CỨU NHANH'!$C$2,$A2438)),ISNUMBER(SEARCH('🔎 TRA CỨU NHANH'!$C$2,$B2438)))),1,0)</f>
        <v/>
      </c>
      <c r="M2438">
        <f>IF(L2438&gt;N(L2437),L2438,"")</f>
        <v/>
      </c>
      <c r="N2438">
        <f>N(N2437)+IF(AND('💰 BÁO GIÁ'!$C$27&lt;&gt;"",OR(ISNUMBER(SEARCH('💰 BÁO GIÁ'!$C$27,$A2438)),ISNUMBER(SEARCH('💰 BÁO GIÁ'!$C$27,$B2438)))),1,0)</f>
        <v/>
      </c>
      <c r="O2438">
        <f>IF(N2438&gt;N(N2437),N2438,"")</f>
        <v/>
      </c>
    </row>
    <row r="2439">
      <c r="A2439">
        <f>IF('⚙️ SÉC MĂNG'!A395="","",'⚙️ SÉC MĂNG'!A395)</f>
        <v/>
      </c>
      <c r="B2439">
        <f>IF('⚙️ SÉC MĂNG'!A395="","",'⚙️ SÉC MĂNG'!R395)</f>
        <v/>
      </c>
      <c r="C2439">
        <f>IF('⚙️ SÉC MĂNG'!A395="","","Séc măng")</f>
        <v/>
      </c>
      <c r="D2439">
        <f>IF('⚙️ SÉC MĂNG'!A395="","",'⚙️ SÉC MĂNG'!I395)</f>
        <v/>
      </c>
      <c r="E2439" s="37">
        <f>IF('⚙️ SÉC MĂNG'!A395="","",'⚙️ SÉC MĂNG'!J395)</f>
        <v/>
      </c>
      <c r="F2439" s="37">
        <f>IF('⚙️ SÉC MĂNG'!A395="","",'⚙️ SÉC MĂNG'!K395)</f>
        <v/>
      </c>
      <c r="G2439" s="37">
        <f>IF('⚙️ SÉC MĂNG'!A395="","",'⚙️ SÉC MĂNG'!L395)</f>
        <v/>
      </c>
      <c r="H2439" s="37">
        <f>IF('⚙️ SÉC MĂNG'!A395="","",'⚙️ SÉC MĂNG'!M395)</f>
        <v/>
      </c>
      <c r="I2439" s="37">
        <f>IF('⚙️ SÉC MĂNG'!A395="","",'⚙️ SÉC MĂNG'!N395)</f>
        <v/>
      </c>
      <c r="J2439">
        <f>IF('⚙️ SÉC MĂNG'!A395="","",'⚙️ SÉC MĂNG'!D395)</f>
        <v/>
      </c>
      <c r="L2439">
        <f>N(L2438)+IF(AND('🔎 TRA CỨU NHANH'!$C$2&lt;&gt;"",OR(ISNUMBER(SEARCH('🔎 TRA CỨU NHANH'!$C$2,$A2439)),ISNUMBER(SEARCH('🔎 TRA CỨU NHANH'!$C$2,$B2439)))),1,0)</f>
        <v/>
      </c>
      <c r="M2439">
        <f>IF(L2439&gt;N(L2438),L2439,"")</f>
        <v/>
      </c>
      <c r="N2439">
        <f>N(N2438)+IF(AND('💰 BÁO GIÁ'!$C$27&lt;&gt;"",OR(ISNUMBER(SEARCH('💰 BÁO GIÁ'!$C$27,$A2439)),ISNUMBER(SEARCH('💰 BÁO GIÁ'!$C$27,$B2439)))),1,0)</f>
        <v/>
      </c>
      <c r="O2439">
        <f>IF(N2439&gt;N(N2438),N2439,"")</f>
        <v/>
      </c>
    </row>
    <row r="2440">
      <c r="A2440">
        <f>IF('⚙️ SÉC MĂNG'!A396="","",'⚙️ SÉC MĂNG'!A396)</f>
        <v/>
      </c>
      <c r="B2440">
        <f>IF('⚙️ SÉC MĂNG'!A396="","",'⚙️ SÉC MĂNG'!R396)</f>
        <v/>
      </c>
      <c r="C2440">
        <f>IF('⚙️ SÉC MĂNG'!A396="","","Séc măng")</f>
        <v/>
      </c>
      <c r="D2440">
        <f>IF('⚙️ SÉC MĂNG'!A396="","",'⚙️ SÉC MĂNG'!I396)</f>
        <v/>
      </c>
      <c r="E2440" s="37">
        <f>IF('⚙️ SÉC MĂNG'!A396="","",'⚙️ SÉC MĂNG'!J396)</f>
        <v/>
      </c>
      <c r="F2440" s="37">
        <f>IF('⚙️ SÉC MĂNG'!A396="","",'⚙️ SÉC MĂNG'!K396)</f>
        <v/>
      </c>
      <c r="G2440" s="37">
        <f>IF('⚙️ SÉC MĂNG'!A396="","",'⚙️ SÉC MĂNG'!L396)</f>
        <v/>
      </c>
      <c r="H2440" s="37">
        <f>IF('⚙️ SÉC MĂNG'!A396="","",'⚙️ SÉC MĂNG'!M396)</f>
        <v/>
      </c>
      <c r="I2440" s="37">
        <f>IF('⚙️ SÉC MĂNG'!A396="","",'⚙️ SÉC MĂNG'!N396)</f>
        <v/>
      </c>
      <c r="J2440">
        <f>IF('⚙️ SÉC MĂNG'!A396="","",'⚙️ SÉC MĂNG'!D396)</f>
        <v/>
      </c>
      <c r="L2440">
        <f>N(L2439)+IF(AND('🔎 TRA CỨU NHANH'!$C$2&lt;&gt;"",OR(ISNUMBER(SEARCH('🔎 TRA CỨU NHANH'!$C$2,$A2440)),ISNUMBER(SEARCH('🔎 TRA CỨU NHANH'!$C$2,$B2440)))),1,0)</f>
        <v/>
      </c>
      <c r="M2440">
        <f>IF(L2440&gt;N(L2439),L2440,"")</f>
        <v/>
      </c>
      <c r="N2440">
        <f>N(N2439)+IF(AND('💰 BÁO GIÁ'!$C$27&lt;&gt;"",OR(ISNUMBER(SEARCH('💰 BÁO GIÁ'!$C$27,$A2440)),ISNUMBER(SEARCH('💰 BÁO GIÁ'!$C$27,$B2440)))),1,0)</f>
        <v/>
      </c>
      <c r="O2440">
        <f>IF(N2440&gt;N(N2439),N2440,"")</f>
        <v/>
      </c>
    </row>
    <row r="2441">
      <c r="A2441">
        <f>IF('⚙️ SÉC MĂNG'!A397="","",'⚙️ SÉC MĂNG'!A397)</f>
        <v/>
      </c>
      <c r="B2441">
        <f>IF('⚙️ SÉC MĂNG'!A397="","",'⚙️ SÉC MĂNG'!R397)</f>
        <v/>
      </c>
      <c r="C2441">
        <f>IF('⚙️ SÉC MĂNG'!A397="","","Séc măng")</f>
        <v/>
      </c>
      <c r="D2441">
        <f>IF('⚙️ SÉC MĂNG'!A397="","",'⚙️ SÉC MĂNG'!I397)</f>
        <v/>
      </c>
      <c r="E2441" s="37">
        <f>IF('⚙️ SÉC MĂNG'!A397="","",'⚙️ SÉC MĂNG'!J397)</f>
        <v/>
      </c>
      <c r="F2441" s="37">
        <f>IF('⚙️ SÉC MĂNG'!A397="","",'⚙️ SÉC MĂNG'!K397)</f>
        <v/>
      </c>
      <c r="G2441" s="37">
        <f>IF('⚙️ SÉC MĂNG'!A397="","",'⚙️ SÉC MĂNG'!L397)</f>
        <v/>
      </c>
      <c r="H2441" s="37">
        <f>IF('⚙️ SÉC MĂNG'!A397="","",'⚙️ SÉC MĂNG'!M397)</f>
        <v/>
      </c>
      <c r="I2441" s="37">
        <f>IF('⚙️ SÉC MĂNG'!A397="","",'⚙️ SÉC MĂNG'!N397)</f>
        <v/>
      </c>
      <c r="J2441">
        <f>IF('⚙️ SÉC MĂNG'!A397="","",'⚙️ SÉC MĂNG'!D397)</f>
        <v/>
      </c>
      <c r="L2441">
        <f>N(L2440)+IF(AND('🔎 TRA CỨU NHANH'!$C$2&lt;&gt;"",OR(ISNUMBER(SEARCH('🔎 TRA CỨU NHANH'!$C$2,$A2441)),ISNUMBER(SEARCH('🔎 TRA CỨU NHANH'!$C$2,$B2441)))),1,0)</f>
        <v/>
      </c>
      <c r="M2441">
        <f>IF(L2441&gt;N(L2440),L2441,"")</f>
        <v/>
      </c>
      <c r="N2441">
        <f>N(N2440)+IF(AND('💰 BÁO GIÁ'!$C$27&lt;&gt;"",OR(ISNUMBER(SEARCH('💰 BÁO GIÁ'!$C$27,$A2441)),ISNUMBER(SEARCH('💰 BÁO GIÁ'!$C$27,$B2441)))),1,0)</f>
        <v/>
      </c>
      <c r="O2441">
        <f>IF(N2441&gt;N(N2440),N2441,"")</f>
        <v/>
      </c>
    </row>
    <row r="2442">
      <c r="A2442">
        <f>IF('⚙️ SÉC MĂNG'!A398="","",'⚙️ SÉC MĂNG'!A398)</f>
        <v/>
      </c>
      <c r="B2442">
        <f>IF('⚙️ SÉC MĂNG'!A398="","",'⚙️ SÉC MĂNG'!R398)</f>
        <v/>
      </c>
      <c r="C2442">
        <f>IF('⚙️ SÉC MĂNG'!A398="","","Séc măng")</f>
        <v/>
      </c>
      <c r="D2442">
        <f>IF('⚙️ SÉC MĂNG'!A398="","",'⚙️ SÉC MĂNG'!I398)</f>
        <v/>
      </c>
      <c r="E2442" s="37">
        <f>IF('⚙️ SÉC MĂNG'!A398="","",'⚙️ SÉC MĂNG'!J398)</f>
        <v/>
      </c>
      <c r="F2442" s="37">
        <f>IF('⚙️ SÉC MĂNG'!A398="","",'⚙️ SÉC MĂNG'!K398)</f>
        <v/>
      </c>
      <c r="G2442" s="37">
        <f>IF('⚙️ SÉC MĂNG'!A398="","",'⚙️ SÉC MĂNG'!L398)</f>
        <v/>
      </c>
      <c r="H2442" s="37">
        <f>IF('⚙️ SÉC MĂNG'!A398="","",'⚙️ SÉC MĂNG'!M398)</f>
        <v/>
      </c>
      <c r="I2442" s="37">
        <f>IF('⚙️ SÉC MĂNG'!A398="","",'⚙️ SÉC MĂNG'!N398)</f>
        <v/>
      </c>
      <c r="J2442">
        <f>IF('⚙️ SÉC MĂNG'!A398="","",'⚙️ SÉC MĂNG'!D398)</f>
        <v/>
      </c>
      <c r="L2442">
        <f>N(L2441)+IF(AND('🔎 TRA CỨU NHANH'!$C$2&lt;&gt;"",OR(ISNUMBER(SEARCH('🔎 TRA CỨU NHANH'!$C$2,$A2442)),ISNUMBER(SEARCH('🔎 TRA CỨU NHANH'!$C$2,$B2442)))),1,0)</f>
        <v/>
      </c>
      <c r="M2442">
        <f>IF(L2442&gt;N(L2441),L2442,"")</f>
        <v/>
      </c>
      <c r="N2442">
        <f>N(N2441)+IF(AND('💰 BÁO GIÁ'!$C$27&lt;&gt;"",OR(ISNUMBER(SEARCH('💰 BÁO GIÁ'!$C$27,$A2442)),ISNUMBER(SEARCH('💰 BÁO GIÁ'!$C$27,$B2442)))),1,0)</f>
        <v/>
      </c>
      <c r="O2442">
        <f>IF(N2442&gt;N(N2441),N2442,"")</f>
        <v/>
      </c>
    </row>
    <row r="2443">
      <c r="A2443">
        <f>IF('⚙️ SÉC MĂNG'!A399="","",'⚙️ SÉC MĂNG'!A399)</f>
        <v/>
      </c>
      <c r="B2443">
        <f>IF('⚙️ SÉC MĂNG'!A399="","",'⚙️ SÉC MĂNG'!R399)</f>
        <v/>
      </c>
      <c r="C2443">
        <f>IF('⚙️ SÉC MĂNG'!A399="","","Séc măng")</f>
        <v/>
      </c>
      <c r="D2443">
        <f>IF('⚙️ SÉC MĂNG'!A399="","",'⚙️ SÉC MĂNG'!I399)</f>
        <v/>
      </c>
      <c r="E2443" s="37">
        <f>IF('⚙️ SÉC MĂNG'!A399="","",'⚙️ SÉC MĂNG'!J399)</f>
        <v/>
      </c>
      <c r="F2443" s="37">
        <f>IF('⚙️ SÉC MĂNG'!A399="","",'⚙️ SÉC MĂNG'!K399)</f>
        <v/>
      </c>
      <c r="G2443" s="37">
        <f>IF('⚙️ SÉC MĂNG'!A399="","",'⚙️ SÉC MĂNG'!L399)</f>
        <v/>
      </c>
      <c r="H2443" s="37">
        <f>IF('⚙️ SÉC MĂNG'!A399="","",'⚙️ SÉC MĂNG'!M399)</f>
        <v/>
      </c>
      <c r="I2443" s="37">
        <f>IF('⚙️ SÉC MĂNG'!A399="","",'⚙️ SÉC MĂNG'!N399)</f>
        <v/>
      </c>
      <c r="J2443">
        <f>IF('⚙️ SÉC MĂNG'!A399="","",'⚙️ SÉC MĂNG'!D399)</f>
        <v/>
      </c>
      <c r="L2443">
        <f>N(L2442)+IF(AND('🔎 TRA CỨU NHANH'!$C$2&lt;&gt;"",OR(ISNUMBER(SEARCH('🔎 TRA CỨU NHANH'!$C$2,$A2443)),ISNUMBER(SEARCH('🔎 TRA CỨU NHANH'!$C$2,$B2443)))),1,0)</f>
        <v/>
      </c>
      <c r="M2443">
        <f>IF(L2443&gt;N(L2442),L2443,"")</f>
        <v/>
      </c>
      <c r="N2443">
        <f>N(N2442)+IF(AND('💰 BÁO GIÁ'!$C$27&lt;&gt;"",OR(ISNUMBER(SEARCH('💰 BÁO GIÁ'!$C$27,$A2443)),ISNUMBER(SEARCH('💰 BÁO GIÁ'!$C$27,$B2443)))),1,0)</f>
        <v/>
      </c>
      <c r="O2443">
        <f>IF(N2443&gt;N(N2442),N2443,"")</f>
        <v/>
      </c>
    </row>
    <row r="2444">
      <c r="A2444">
        <f>IF('⚙️ SÉC MĂNG'!A400="","",'⚙️ SÉC MĂNG'!A400)</f>
        <v/>
      </c>
      <c r="B2444">
        <f>IF('⚙️ SÉC MĂNG'!A400="","",'⚙️ SÉC MĂNG'!R400)</f>
        <v/>
      </c>
      <c r="C2444">
        <f>IF('⚙️ SÉC MĂNG'!A400="","","Séc măng")</f>
        <v/>
      </c>
      <c r="D2444">
        <f>IF('⚙️ SÉC MĂNG'!A400="","",'⚙️ SÉC MĂNG'!I400)</f>
        <v/>
      </c>
      <c r="E2444" s="37">
        <f>IF('⚙️ SÉC MĂNG'!A400="","",'⚙️ SÉC MĂNG'!J400)</f>
        <v/>
      </c>
      <c r="F2444" s="37">
        <f>IF('⚙️ SÉC MĂNG'!A400="","",'⚙️ SÉC MĂNG'!K400)</f>
        <v/>
      </c>
      <c r="G2444" s="37">
        <f>IF('⚙️ SÉC MĂNG'!A400="","",'⚙️ SÉC MĂNG'!L400)</f>
        <v/>
      </c>
      <c r="H2444" s="37">
        <f>IF('⚙️ SÉC MĂNG'!A400="","",'⚙️ SÉC MĂNG'!M400)</f>
        <v/>
      </c>
      <c r="I2444" s="37">
        <f>IF('⚙️ SÉC MĂNG'!A400="","",'⚙️ SÉC MĂNG'!N400)</f>
        <v/>
      </c>
      <c r="J2444">
        <f>IF('⚙️ SÉC MĂNG'!A400="","",'⚙️ SÉC MĂNG'!D400)</f>
        <v/>
      </c>
      <c r="L2444">
        <f>N(L2443)+IF(AND('🔎 TRA CỨU NHANH'!$C$2&lt;&gt;"",OR(ISNUMBER(SEARCH('🔎 TRA CỨU NHANH'!$C$2,$A2444)),ISNUMBER(SEARCH('🔎 TRA CỨU NHANH'!$C$2,$B2444)))),1,0)</f>
        <v/>
      </c>
      <c r="M2444">
        <f>IF(L2444&gt;N(L2443),L2444,"")</f>
        <v/>
      </c>
      <c r="N2444">
        <f>N(N2443)+IF(AND('💰 BÁO GIÁ'!$C$27&lt;&gt;"",OR(ISNUMBER(SEARCH('💰 BÁO GIÁ'!$C$27,$A2444)),ISNUMBER(SEARCH('💰 BÁO GIÁ'!$C$27,$B2444)))),1,0)</f>
        <v/>
      </c>
      <c r="O2444">
        <f>IF(N2444&gt;N(N2443),N2444,"")</f>
        <v/>
      </c>
    </row>
    <row r="2445">
      <c r="A2445">
        <f>IF('⚙️ SÉC MĂNG'!A401="","",'⚙️ SÉC MĂNG'!A401)</f>
        <v/>
      </c>
      <c r="B2445">
        <f>IF('⚙️ SÉC MĂNG'!A401="","",'⚙️ SÉC MĂNG'!R401)</f>
        <v/>
      </c>
      <c r="C2445">
        <f>IF('⚙️ SÉC MĂNG'!A401="","","Séc măng")</f>
        <v/>
      </c>
      <c r="D2445">
        <f>IF('⚙️ SÉC MĂNG'!A401="","",'⚙️ SÉC MĂNG'!I401)</f>
        <v/>
      </c>
      <c r="E2445" s="37">
        <f>IF('⚙️ SÉC MĂNG'!A401="","",'⚙️ SÉC MĂNG'!J401)</f>
        <v/>
      </c>
      <c r="F2445" s="37">
        <f>IF('⚙️ SÉC MĂNG'!A401="","",'⚙️ SÉC MĂNG'!K401)</f>
        <v/>
      </c>
      <c r="G2445" s="37">
        <f>IF('⚙️ SÉC MĂNG'!A401="","",'⚙️ SÉC MĂNG'!L401)</f>
        <v/>
      </c>
      <c r="H2445" s="37">
        <f>IF('⚙️ SÉC MĂNG'!A401="","",'⚙️ SÉC MĂNG'!M401)</f>
        <v/>
      </c>
      <c r="I2445" s="37">
        <f>IF('⚙️ SÉC MĂNG'!A401="","",'⚙️ SÉC MĂNG'!N401)</f>
        <v/>
      </c>
      <c r="J2445">
        <f>IF('⚙️ SÉC MĂNG'!A401="","",'⚙️ SÉC MĂNG'!D401)</f>
        <v/>
      </c>
      <c r="L2445">
        <f>N(L2444)+IF(AND('🔎 TRA CỨU NHANH'!$C$2&lt;&gt;"",OR(ISNUMBER(SEARCH('🔎 TRA CỨU NHANH'!$C$2,$A2445)),ISNUMBER(SEARCH('🔎 TRA CỨU NHANH'!$C$2,$B2445)))),1,0)</f>
        <v/>
      </c>
      <c r="M2445">
        <f>IF(L2445&gt;N(L2444),L2445,"")</f>
        <v/>
      </c>
      <c r="N2445">
        <f>N(N2444)+IF(AND('💰 BÁO GIÁ'!$C$27&lt;&gt;"",OR(ISNUMBER(SEARCH('💰 BÁO GIÁ'!$C$27,$A2445)),ISNUMBER(SEARCH('💰 BÁO GIÁ'!$C$27,$B2445)))),1,0)</f>
        <v/>
      </c>
      <c r="O2445">
        <f>IF(N2445&gt;N(N2444),N2445,"")</f>
        <v/>
      </c>
    </row>
    <row r="2446">
      <c r="A2446">
        <f>IF('⚙️ SÉC MĂNG'!A402="","",'⚙️ SÉC MĂNG'!A402)</f>
        <v/>
      </c>
      <c r="B2446">
        <f>IF('⚙️ SÉC MĂNG'!A402="","",'⚙️ SÉC MĂNG'!R402)</f>
        <v/>
      </c>
      <c r="C2446">
        <f>IF('⚙️ SÉC MĂNG'!A402="","","Séc măng")</f>
        <v/>
      </c>
      <c r="D2446">
        <f>IF('⚙️ SÉC MĂNG'!A402="","",'⚙️ SÉC MĂNG'!I402)</f>
        <v/>
      </c>
      <c r="E2446" s="37">
        <f>IF('⚙️ SÉC MĂNG'!A402="","",'⚙️ SÉC MĂNG'!J402)</f>
        <v/>
      </c>
      <c r="F2446" s="37">
        <f>IF('⚙️ SÉC MĂNG'!A402="","",'⚙️ SÉC MĂNG'!K402)</f>
        <v/>
      </c>
      <c r="G2446" s="37">
        <f>IF('⚙️ SÉC MĂNG'!A402="","",'⚙️ SÉC MĂNG'!L402)</f>
        <v/>
      </c>
      <c r="H2446" s="37">
        <f>IF('⚙️ SÉC MĂNG'!A402="","",'⚙️ SÉC MĂNG'!M402)</f>
        <v/>
      </c>
      <c r="I2446" s="37">
        <f>IF('⚙️ SÉC MĂNG'!A402="","",'⚙️ SÉC MĂNG'!N402)</f>
        <v/>
      </c>
      <c r="J2446">
        <f>IF('⚙️ SÉC MĂNG'!A402="","",'⚙️ SÉC MĂNG'!D402)</f>
        <v/>
      </c>
      <c r="L2446">
        <f>N(L2445)+IF(AND('🔎 TRA CỨU NHANH'!$C$2&lt;&gt;"",OR(ISNUMBER(SEARCH('🔎 TRA CỨU NHANH'!$C$2,$A2446)),ISNUMBER(SEARCH('🔎 TRA CỨU NHANH'!$C$2,$B2446)))),1,0)</f>
        <v/>
      </c>
      <c r="M2446">
        <f>IF(L2446&gt;N(L2445),L2446,"")</f>
        <v/>
      </c>
      <c r="N2446">
        <f>N(N2445)+IF(AND('💰 BÁO GIÁ'!$C$27&lt;&gt;"",OR(ISNUMBER(SEARCH('💰 BÁO GIÁ'!$C$27,$A2446)),ISNUMBER(SEARCH('💰 BÁO GIÁ'!$C$27,$B2446)))),1,0)</f>
        <v/>
      </c>
      <c r="O2446">
        <f>IF(N2446&gt;N(N2445),N2446,"")</f>
        <v/>
      </c>
    </row>
    <row r="2447">
      <c r="A2447">
        <f>IF('⚙️ SÉC MĂNG'!A403="","",'⚙️ SÉC MĂNG'!A403)</f>
        <v/>
      </c>
      <c r="B2447">
        <f>IF('⚙️ SÉC MĂNG'!A403="","",'⚙️ SÉC MĂNG'!R403)</f>
        <v/>
      </c>
      <c r="C2447">
        <f>IF('⚙️ SÉC MĂNG'!A403="","","Séc măng")</f>
        <v/>
      </c>
      <c r="D2447">
        <f>IF('⚙️ SÉC MĂNG'!A403="","",'⚙️ SÉC MĂNG'!I403)</f>
        <v/>
      </c>
      <c r="E2447" s="37">
        <f>IF('⚙️ SÉC MĂNG'!A403="","",'⚙️ SÉC MĂNG'!J403)</f>
        <v/>
      </c>
      <c r="F2447" s="37">
        <f>IF('⚙️ SÉC MĂNG'!A403="","",'⚙️ SÉC MĂNG'!K403)</f>
        <v/>
      </c>
      <c r="G2447" s="37">
        <f>IF('⚙️ SÉC MĂNG'!A403="","",'⚙️ SÉC MĂNG'!L403)</f>
        <v/>
      </c>
      <c r="H2447" s="37">
        <f>IF('⚙️ SÉC MĂNG'!A403="","",'⚙️ SÉC MĂNG'!M403)</f>
        <v/>
      </c>
      <c r="I2447" s="37">
        <f>IF('⚙️ SÉC MĂNG'!A403="","",'⚙️ SÉC MĂNG'!N403)</f>
        <v/>
      </c>
      <c r="J2447">
        <f>IF('⚙️ SÉC MĂNG'!A403="","",'⚙️ SÉC MĂNG'!D403)</f>
        <v/>
      </c>
      <c r="L2447">
        <f>N(L2446)+IF(AND('🔎 TRA CỨU NHANH'!$C$2&lt;&gt;"",OR(ISNUMBER(SEARCH('🔎 TRA CỨU NHANH'!$C$2,$A2447)),ISNUMBER(SEARCH('🔎 TRA CỨU NHANH'!$C$2,$B2447)))),1,0)</f>
        <v/>
      </c>
      <c r="M2447">
        <f>IF(L2447&gt;N(L2446),L2447,"")</f>
        <v/>
      </c>
      <c r="N2447">
        <f>N(N2446)+IF(AND('💰 BÁO GIÁ'!$C$27&lt;&gt;"",OR(ISNUMBER(SEARCH('💰 BÁO GIÁ'!$C$27,$A2447)),ISNUMBER(SEARCH('💰 BÁO GIÁ'!$C$27,$B2447)))),1,0)</f>
        <v/>
      </c>
      <c r="O2447">
        <f>IF(N2447&gt;N(N2446),N2447,"")</f>
        <v/>
      </c>
    </row>
    <row r="2448">
      <c r="A2448">
        <f>IF('⚙️ SÉC MĂNG'!A404="","",'⚙️ SÉC MĂNG'!A404)</f>
        <v/>
      </c>
      <c r="B2448">
        <f>IF('⚙️ SÉC MĂNG'!A404="","",'⚙️ SÉC MĂNG'!R404)</f>
        <v/>
      </c>
      <c r="C2448">
        <f>IF('⚙️ SÉC MĂNG'!A404="","","Séc măng")</f>
        <v/>
      </c>
      <c r="D2448">
        <f>IF('⚙️ SÉC MĂNG'!A404="","",'⚙️ SÉC MĂNG'!I404)</f>
        <v/>
      </c>
      <c r="E2448" s="37">
        <f>IF('⚙️ SÉC MĂNG'!A404="","",'⚙️ SÉC MĂNG'!J404)</f>
        <v/>
      </c>
      <c r="F2448" s="37">
        <f>IF('⚙️ SÉC MĂNG'!A404="","",'⚙️ SÉC MĂNG'!K404)</f>
        <v/>
      </c>
      <c r="G2448" s="37">
        <f>IF('⚙️ SÉC MĂNG'!A404="","",'⚙️ SÉC MĂNG'!L404)</f>
        <v/>
      </c>
      <c r="H2448" s="37">
        <f>IF('⚙️ SÉC MĂNG'!A404="","",'⚙️ SÉC MĂNG'!M404)</f>
        <v/>
      </c>
      <c r="I2448" s="37">
        <f>IF('⚙️ SÉC MĂNG'!A404="","",'⚙️ SÉC MĂNG'!N404)</f>
        <v/>
      </c>
      <c r="J2448">
        <f>IF('⚙️ SÉC MĂNG'!A404="","",'⚙️ SÉC MĂNG'!D404)</f>
        <v/>
      </c>
      <c r="L2448">
        <f>N(L2447)+IF(AND('🔎 TRA CỨU NHANH'!$C$2&lt;&gt;"",OR(ISNUMBER(SEARCH('🔎 TRA CỨU NHANH'!$C$2,$A2448)),ISNUMBER(SEARCH('🔎 TRA CỨU NHANH'!$C$2,$B2448)))),1,0)</f>
        <v/>
      </c>
      <c r="M2448">
        <f>IF(L2448&gt;N(L2447),L2448,"")</f>
        <v/>
      </c>
      <c r="N2448">
        <f>N(N2447)+IF(AND('💰 BÁO GIÁ'!$C$27&lt;&gt;"",OR(ISNUMBER(SEARCH('💰 BÁO GIÁ'!$C$27,$A2448)),ISNUMBER(SEARCH('💰 BÁO GIÁ'!$C$27,$B2448)))),1,0)</f>
        <v/>
      </c>
      <c r="O2448">
        <f>IF(N2448&gt;N(N2447),N2448,"")</f>
        <v/>
      </c>
    </row>
    <row r="2449">
      <c r="A2449">
        <f>IF('⚙️ SÉC MĂNG'!A405="","",'⚙️ SÉC MĂNG'!A405)</f>
        <v/>
      </c>
      <c r="B2449">
        <f>IF('⚙️ SÉC MĂNG'!A405="","",'⚙️ SÉC MĂNG'!R405)</f>
        <v/>
      </c>
      <c r="C2449">
        <f>IF('⚙️ SÉC MĂNG'!A405="","","Séc măng")</f>
        <v/>
      </c>
      <c r="D2449">
        <f>IF('⚙️ SÉC MĂNG'!A405="","",'⚙️ SÉC MĂNG'!I405)</f>
        <v/>
      </c>
      <c r="E2449" s="37">
        <f>IF('⚙️ SÉC MĂNG'!A405="","",'⚙️ SÉC MĂNG'!J405)</f>
        <v/>
      </c>
      <c r="F2449" s="37">
        <f>IF('⚙️ SÉC MĂNG'!A405="","",'⚙️ SÉC MĂNG'!K405)</f>
        <v/>
      </c>
      <c r="G2449" s="37">
        <f>IF('⚙️ SÉC MĂNG'!A405="","",'⚙️ SÉC MĂNG'!L405)</f>
        <v/>
      </c>
      <c r="H2449" s="37">
        <f>IF('⚙️ SÉC MĂNG'!A405="","",'⚙️ SÉC MĂNG'!M405)</f>
        <v/>
      </c>
      <c r="I2449" s="37">
        <f>IF('⚙️ SÉC MĂNG'!A405="","",'⚙️ SÉC MĂNG'!N405)</f>
        <v/>
      </c>
      <c r="J2449">
        <f>IF('⚙️ SÉC MĂNG'!A405="","",'⚙️ SÉC MĂNG'!D405)</f>
        <v/>
      </c>
      <c r="L2449">
        <f>N(L2448)+IF(AND('🔎 TRA CỨU NHANH'!$C$2&lt;&gt;"",OR(ISNUMBER(SEARCH('🔎 TRA CỨU NHANH'!$C$2,$A2449)),ISNUMBER(SEARCH('🔎 TRA CỨU NHANH'!$C$2,$B2449)))),1,0)</f>
        <v/>
      </c>
      <c r="M2449">
        <f>IF(L2449&gt;N(L2448),L2449,"")</f>
        <v/>
      </c>
      <c r="N2449">
        <f>N(N2448)+IF(AND('💰 BÁO GIÁ'!$C$27&lt;&gt;"",OR(ISNUMBER(SEARCH('💰 BÁO GIÁ'!$C$27,$A2449)),ISNUMBER(SEARCH('💰 BÁO GIÁ'!$C$27,$B2449)))),1,0)</f>
        <v/>
      </c>
      <c r="O2449">
        <f>IF(N2449&gt;N(N2448),N2449,"")</f>
        <v/>
      </c>
    </row>
    <row r="2450">
      <c r="A2450">
        <f>IF('⚙️ SÉC MĂNG'!A406="","",'⚙️ SÉC MĂNG'!A406)</f>
        <v/>
      </c>
      <c r="B2450">
        <f>IF('⚙️ SÉC MĂNG'!A406="","",'⚙️ SÉC MĂNG'!R406)</f>
        <v/>
      </c>
      <c r="C2450">
        <f>IF('⚙️ SÉC MĂNG'!A406="","","Séc măng")</f>
        <v/>
      </c>
      <c r="D2450">
        <f>IF('⚙️ SÉC MĂNG'!A406="","",'⚙️ SÉC MĂNG'!I406)</f>
        <v/>
      </c>
      <c r="E2450" s="37">
        <f>IF('⚙️ SÉC MĂNG'!A406="","",'⚙️ SÉC MĂNG'!J406)</f>
        <v/>
      </c>
      <c r="F2450" s="37">
        <f>IF('⚙️ SÉC MĂNG'!A406="","",'⚙️ SÉC MĂNG'!K406)</f>
        <v/>
      </c>
      <c r="G2450" s="37">
        <f>IF('⚙️ SÉC MĂNG'!A406="","",'⚙️ SÉC MĂNG'!L406)</f>
        <v/>
      </c>
      <c r="H2450" s="37">
        <f>IF('⚙️ SÉC MĂNG'!A406="","",'⚙️ SÉC MĂNG'!M406)</f>
        <v/>
      </c>
      <c r="I2450" s="37">
        <f>IF('⚙️ SÉC MĂNG'!A406="","",'⚙️ SÉC MĂNG'!N406)</f>
        <v/>
      </c>
      <c r="J2450">
        <f>IF('⚙️ SÉC MĂNG'!A406="","",'⚙️ SÉC MĂNG'!D406)</f>
        <v/>
      </c>
      <c r="L2450">
        <f>N(L2449)+IF(AND('🔎 TRA CỨU NHANH'!$C$2&lt;&gt;"",OR(ISNUMBER(SEARCH('🔎 TRA CỨU NHANH'!$C$2,$A2450)),ISNUMBER(SEARCH('🔎 TRA CỨU NHANH'!$C$2,$B2450)))),1,0)</f>
        <v/>
      </c>
      <c r="M2450">
        <f>IF(L2450&gt;N(L2449),L2450,"")</f>
        <v/>
      </c>
      <c r="N2450">
        <f>N(N2449)+IF(AND('💰 BÁO GIÁ'!$C$27&lt;&gt;"",OR(ISNUMBER(SEARCH('💰 BÁO GIÁ'!$C$27,$A2450)),ISNUMBER(SEARCH('💰 BÁO GIÁ'!$C$27,$B2450)))),1,0)</f>
        <v/>
      </c>
      <c r="O2450">
        <f>IF(N2450&gt;N(N2449),N2450,"")</f>
        <v/>
      </c>
    </row>
    <row r="2451">
      <c r="A2451">
        <f>IF('⚙️ SÉC MĂNG'!A407="","",'⚙️ SÉC MĂNG'!A407)</f>
        <v/>
      </c>
      <c r="B2451">
        <f>IF('⚙️ SÉC MĂNG'!A407="","",'⚙️ SÉC MĂNG'!R407)</f>
        <v/>
      </c>
      <c r="C2451">
        <f>IF('⚙️ SÉC MĂNG'!A407="","","Séc măng")</f>
        <v/>
      </c>
      <c r="D2451">
        <f>IF('⚙️ SÉC MĂNG'!A407="","",'⚙️ SÉC MĂNG'!I407)</f>
        <v/>
      </c>
      <c r="E2451">
        <f>IF('⚙️ SÉC MĂNG'!A407="","",'⚙️ SÉC MĂNG'!J407)</f>
        <v/>
      </c>
      <c r="F2451">
        <f>IF('⚙️ SÉC MĂNG'!A407="","",'⚙️ SÉC MĂNG'!K407)</f>
        <v/>
      </c>
      <c r="G2451">
        <f>IF('⚙️ SÉC MĂNG'!A407="","",'⚙️ SÉC MĂNG'!L407)</f>
        <v/>
      </c>
      <c r="H2451">
        <f>IF('⚙️ SÉC MĂNG'!A407="","",'⚙️ SÉC MĂNG'!M407)</f>
        <v/>
      </c>
      <c r="I2451">
        <f>IF('⚙️ SÉC MĂNG'!A407="","",'⚙️ SÉC MĂNG'!N407)</f>
        <v/>
      </c>
      <c r="J2451">
        <f>IF('⚙️ SÉC MĂNG'!A407="","",'⚙️ SÉC MĂNG'!D407)</f>
        <v/>
      </c>
      <c r="L2451">
        <f>N(L2450)+IF(AND('🔎 TRA CỨU NHANH'!$C$2&lt;&gt;"",OR(ISNUMBER(SEARCH('🔎 TRA CỨU NHANH'!$C$2,$A2451)),ISNUMBER(SEARCH('🔎 TRA CỨU NHANH'!$C$2,$B2451)))),1,0)</f>
        <v/>
      </c>
      <c r="M2451">
        <f>IF(L2451&gt;N(L2450),L2451,"")</f>
        <v/>
      </c>
      <c r="N2451">
        <f>N(N2450)+IF(AND('💰 BÁO GIÁ'!$C$27&lt;&gt;"",OR(ISNUMBER(SEARCH('💰 BÁO GIÁ'!$C$27,$A2451)),ISNUMBER(SEARCH('💰 BÁO GIÁ'!$C$27,$B2451)))),1,0)</f>
        <v/>
      </c>
      <c r="O2451">
        <f>IF(N2451&gt;N(N2450),N2451,"")</f>
        <v/>
      </c>
    </row>
    <row r="2452">
      <c r="A2452">
        <f>IF('⚙️ SÉC MĂNG'!A408="","",'⚙️ SÉC MĂNG'!A408)</f>
        <v/>
      </c>
      <c r="B2452">
        <f>IF('⚙️ SÉC MĂNG'!A408="","",'⚙️ SÉC MĂNG'!R408)</f>
        <v/>
      </c>
      <c r="C2452">
        <f>IF('⚙️ SÉC MĂNG'!A408="","","Séc măng")</f>
        <v/>
      </c>
      <c r="D2452">
        <f>IF('⚙️ SÉC MĂNG'!A408="","",'⚙️ SÉC MĂNG'!I408)</f>
        <v/>
      </c>
      <c r="E2452" s="37">
        <f>IF('⚙️ SÉC MĂNG'!A408="","",'⚙️ SÉC MĂNG'!J408)</f>
        <v/>
      </c>
      <c r="F2452" s="37">
        <f>IF('⚙️ SÉC MĂNG'!A408="","",'⚙️ SÉC MĂNG'!K408)</f>
        <v/>
      </c>
      <c r="G2452" s="37">
        <f>IF('⚙️ SÉC MĂNG'!A408="","",'⚙️ SÉC MĂNG'!L408)</f>
        <v/>
      </c>
      <c r="H2452" s="37">
        <f>IF('⚙️ SÉC MĂNG'!A408="","",'⚙️ SÉC MĂNG'!M408)</f>
        <v/>
      </c>
      <c r="I2452" s="37">
        <f>IF('⚙️ SÉC MĂNG'!A408="","",'⚙️ SÉC MĂNG'!N408)</f>
        <v/>
      </c>
      <c r="J2452">
        <f>IF('⚙️ SÉC MĂNG'!A408="","",'⚙️ SÉC MĂNG'!D408)</f>
        <v/>
      </c>
      <c r="L2452">
        <f>N(L2451)+IF(AND('🔎 TRA CỨU NHANH'!$C$2&lt;&gt;"",OR(ISNUMBER(SEARCH('🔎 TRA CỨU NHANH'!$C$2,$A2452)),ISNUMBER(SEARCH('🔎 TRA CỨU NHANH'!$C$2,$B2452)))),1,0)</f>
        <v/>
      </c>
      <c r="M2452">
        <f>IF(L2452&gt;N(L2451),L2452,"")</f>
        <v/>
      </c>
      <c r="N2452">
        <f>N(N2451)+IF(AND('💰 BÁO GIÁ'!$C$27&lt;&gt;"",OR(ISNUMBER(SEARCH('💰 BÁO GIÁ'!$C$27,$A2452)),ISNUMBER(SEARCH('💰 BÁO GIÁ'!$C$27,$B2452)))),1,0)</f>
        <v/>
      </c>
      <c r="O2452">
        <f>IF(N2452&gt;N(N2451),N2452,"")</f>
        <v/>
      </c>
    </row>
    <row r="2453">
      <c r="A2453">
        <f>IF('⚙️ SÉC MĂNG'!A409="","",'⚙️ SÉC MĂNG'!A409)</f>
        <v/>
      </c>
      <c r="B2453">
        <f>IF('⚙️ SÉC MĂNG'!A409="","",'⚙️ SÉC MĂNG'!R409)</f>
        <v/>
      </c>
      <c r="C2453">
        <f>IF('⚙️ SÉC MĂNG'!A409="","","Séc măng")</f>
        <v/>
      </c>
      <c r="D2453">
        <f>IF('⚙️ SÉC MĂNG'!A409="","",'⚙️ SÉC MĂNG'!I409)</f>
        <v/>
      </c>
      <c r="E2453" s="37">
        <f>IF('⚙️ SÉC MĂNG'!A409="","",'⚙️ SÉC MĂNG'!J409)</f>
        <v/>
      </c>
      <c r="F2453" s="37">
        <f>IF('⚙️ SÉC MĂNG'!A409="","",'⚙️ SÉC MĂNG'!K409)</f>
        <v/>
      </c>
      <c r="G2453" s="37">
        <f>IF('⚙️ SÉC MĂNG'!A409="","",'⚙️ SÉC MĂNG'!L409)</f>
        <v/>
      </c>
      <c r="H2453" s="37">
        <f>IF('⚙️ SÉC MĂNG'!A409="","",'⚙️ SÉC MĂNG'!M409)</f>
        <v/>
      </c>
      <c r="I2453" s="37">
        <f>IF('⚙️ SÉC MĂNG'!A409="","",'⚙️ SÉC MĂNG'!N409)</f>
        <v/>
      </c>
      <c r="J2453">
        <f>IF('⚙️ SÉC MĂNG'!A409="","",'⚙️ SÉC MĂNG'!D409)</f>
        <v/>
      </c>
      <c r="L2453">
        <f>N(L2452)+IF(AND('🔎 TRA CỨU NHANH'!$C$2&lt;&gt;"",OR(ISNUMBER(SEARCH('🔎 TRA CỨU NHANH'!$C$2,$A2453)),ISNUMBER(SEARCH('🔎 TRA CỨU NHANH'!$C$2,$B2453)))),1,0)</f>
        <v/>
      </c>
      <c r="M2453">
        <f>IF(L2453&gt;N(L2452),L2453,"")</f>
        <v/>
      </c>
      <c r="N2453">
        <f>N(N2452)+IF(AND('💰 BÁO GIÁ'!$C$27&lt;&gt;"",OR(ISNUMBER(SEARCH('💰 BÁO GIÁ'!$C$27,$A2453)),ISNUMBER(SEARCH('💰 BÁO GIÁ'!$C$27,$B2453)))),1,0)</f>
        <v/>
      </c>
      <c r="O2453">
        <f>IF(N2453&gt;N(N2452),N2453,"")</f>
        <v/>
      </c>
    </row>
    <row r="2454">
      <c r="A2454">
        <f>IF('⚙️ SÉC MĂNG'!A410="","",'⚙️ SÉC MĂNG'!A410)</f>
        <v/>
      </c>
      <c r="B2454">
        <f>IF('⚙️ SÉC MĂNG'!A410="","",'⚙️ SÉC MĂNG'!R410)</f>
        <v/>
      </c>
      <c r="C2454">
        <f>IF('⚙️ SÉC MĂNG'!A410="","","Séc măng")</f>
        <v/>
      </c>
      <c r="D2454">
        <f>IF('⚙️ SÉC MĂNG'!A410="","",'⚙️ SÉC MĂNG'!I410)</f>
        <v/>
      </c>
      <c r="E2454" s="37">
        <f>IF('⚙️ SÉC MĂNG'!A410="","",'⚙️ SÉC MĂNG'!J410)</f>
        <v/>
      </c>
      <c r="F2454" s="37">
        <f>IF('⚙️ SÉC MĂNG'!A410="","",'⚙️ SÉC MĂNG'!K410)</f>
        <v/>
      </c>
      <c r="G2454" s="37">
        <f>IF('⚙️ SÉC MĂNG'!A410="","",'⚙️ SÉC MĂNG'!L410)</f>
        <v/>
      </c>
      <c r="H2454" s="37">
        <f>IF('⚙️ SÉC MĂNG'!A410="","",'⚙️ SÉC MĂNG'!M410)</f>
        <v/>
      </c>
      <c r="I2454" s="37">
        <f>IF('⚙️ SÉC MĂNG'!A410="","",'⚙️ SÉC MĂNG'!N410)</f>
        <v/>
      </c>
      <c r="J2454">
        <f>IF('⚙️ SÉC MĂNG'!A410="","",'⚙️ SÉC MĂNG'!D410)</f>
        <v/>
      </c>
      <c r="L2454">
        <f>N(L2453)+IF(AND('🔎 TRA CỨU NHANH'!$C$2&lt;&gt;"",OR(ISNUMBER(SEARCH('🔎 TRA CỨU NHANH'!$C$2,$A2454)),ISNUMBER(SEARCH('🔎 TRA CỨU NHANH'!$C$2,$B2454)))),1,0)</f>
        <v/>
      </c>
      <c r="M2454">
        <f>IF(L2454&gt;N(L2453),L2454,"")</f>
        <v/>
      </c>
      <c r="N2454">
        <f>N(N2453)+IF(AND('💰 BÁO GIÁ'!$C$27&lt;&gt;"",OR(ISNUMBER(SEARCH('💰 BÁO GIÁ'!$C$27,$A2454)),ISNUMBER(SEARCH('💰 BÁO GIÁ'!$C$27,$B2454)))),1,0)</f>
        <v/>
      </c>
      <c r="O2454">
        <f>IF(N2454&gt;N(N2453),N2454,"")</f>
        <v/>
      </c>
    </row>
    <row r="2455">
      <c r="A2455">
        <f>IF('⚙️ SÉC MĂNG'!A411="","",'⚙️ SÉC MĂNG'!A411)</f>
        <v/>
      </c>
      <c r="B2455">
        <f>IF('⚙️ SÉC MĂNG'!A411="","",'⚙️ SÉC MĂNG'!R411)</f>
        <v/>
      </c>
      <c r="C2455">
        <f>IF('⚙️ SÉC MĂNG'!A411="","","Séc măng")</f>
        <v/>
      </c>
      <c r="D2455">
        <f>IF('⚙️ SÉC MĂNG'!A411="","",'⚙️ SÉC MĂNG'!I411)</f>
        <v/>
      </c>
      <c r="E2455" s="37">
        <f>IF('⚙️ SÉC MĂNG'!A411="","",'⚙️ SÉC MĂNG'!J411)</f>
        <v/>
      </c>
      <c r="F2455" s="37">
        <f>IF('⚙️ SÉC MĂNG'!A411="","",'⚙️ SÉC MĂNG'!K411)</f>
        <v/>
      </c>
      <c r="G2455" s="37">
        <f>IF('⚙️ SÉC MĂNG'!A411="","",'⚙️ SÉC MĂNG'!L411)</f>
        <v/>
      </c>
      <c r="H2455" s="37">
        <f>IF('⚙️ SÉC MĂNG'!A411="","",'⚙️ SÉC MĂNG'!M411)</f>
        <v/>
      </c>
      <c r="I2455" s="37">
        <f>IF('⚙️ SÉC MĂNG'!A411="","",'⚙️ SÉC MĂNG'!N411)</f>
        <v/>
      </c>
      <c r="J2455">
        <f>IF('⚙️ SÉC MĂNG'!A411="","",'⚙️ SÉC MĂNG'!D411)</f>
        <v/>
      </c>
      <c r="L2455">
        <f>N(L2454)+IF(AND('🔎 TRA CỨU NHANH'!$C$2&lt;&gt;"",OR(ISNUMBER(SEARCH('🔎 TRA CỨU NHANH'!$C$2,$A2455)),ISNUMBER(SEARCH('🔎 TRA CỨU NHANH'!$C$2,$B2455)))),1,0)</f>
        <v/>
      </c>
      <c r="M2455">
        <f>IF(L2455&gt;N(L2454),L2455,"")</f>
        <v/>
      </c>
      <c r="N2455">
        <f>N(N2454)+IF(AND('💰 BÁO GIÁ'!$C$27&lt;&gt;"",OR(ISNUMBER(SEARCH('💰 BÁO GIÁ'!$C$27,$A2455)),ISNUMBER(SEARCH('💰 BÁO GIÁ'!$C$27,$B2455)))),1,0)</f>
        <v/>
      </c>
      <c r="O2455">
        <f>IF(N2455&gt;N(N2454),N2455,"")</f>
        <v/>
      </c>
    </row>
    <row r="2456">
      <c r="A2456">
        <f>IF('⚙️ SÉC MĂNG'!A412="","",'⚙️ SÉC MĂNG'!A412)</f>
        <v/>
      </c>
      <c r="B2456">
        <f>IF('⚙️ SÉC MĂNG'!A412="","",'⚙️ SÉC MĂNG'!R412)</f>
        <v/>
      </c>
      <c r="C2456">
        <f>IF('⚙️ SÉC MĂNG'!A412="","","Séc măng")</f>
        <v/>
      </c>
      <c r="D2456">
        <f>IF('⚙️ SÉC MĂNG'!A412="","",'⚙️ SÉC MĂNG'!I412)</f>
        <v/>
      </c>
      <c r="E2456" s="37">
        <f>IF('⚙️ SÉC MĂNG'!A412="","",'⚙️ SÉC MĂNG'!J412)</f>
        <v/>
      </c>
      <c r="F2456" s="37">
        <f>IF('⚙️ SÉC MĂNG'!A412="","",'⚙️ SÉC MĂNG'!K412)</f>
        <v/>
      </c>
      <c r="G2456" s="37">
        <f>IF('⚙️ SÉC MĂNG'!A412="","",'⚙️ SÉC MĂNG'!L412)</f>
        <v/>
      </c>
      <c r="H2456" s="37">
        <f>IF('⚙️ SÉC MĂNG'!A412="","",'⚙️ SÉC MĂNG'!M412)</f>
        <v/>
      </c>
      <c r="I2456" s="37">
        <f>IF('⚙️ SÉC MĂNG'!A412="","",'⚙️ SÉC MĂNG'!N412)</f>
        <v/>
      </c>
      <c r="J2456">
        <f>IF('⚙️ SÉC MĂNG'!A412="","",'⚙️ SÉC MĂNG'!D412)</f>
        <v/>
      </c>
      <c r="L2456">
        <f>N(L2455)+IF(AND('🔎 TRA CỨU NHANH'!$C$2&lt;&gt;"",OR(ISNUMBER(SEARCH('🔎 TRA CỨU NHANH'!$C$2,$A2456)),ISNUMBER(SEARCH('🔎 TRA CỨU NHANH'!$C$2,$B2456)))),1,0)</f>
        <v/>
      </c>
      <c r="M2456">
        <f>IF(L2456&gt;N(L2455),L2456,"")</f>
        <v/>
      </c>
      <c r="N2456">
        <f>N(N2455)+IF(AND('💰 BÁO GIÁ'!$C$27&lt;&gt;"",OR(ISNUMBER(SEARCH('💰 BÁO GIÁ'!$C$27,$A2456)),ISNUMBER(SEARCH('💰 BÁO GIÁ'!$C$27,$B2456)))),1,0)</f>
        <v/>
      </c>
      <c r="O2456">
        <f>IF(N2456&gt;N(N2455),N2456,"")</f>
        <v/>
      </c>
    </row>
    <row r="2457">
      <c r="A2457">
        <f>IF('⚙️ SÉC MĂNG'!A413="","",'⚙️ SÉC MĂNG'!A413)</f>
        <v/>
      </c>
      <c r="B2457">
        <f>IF('⚙️ SÉC MĂNG'!A413="","",'⚙️ SÉC MĂNG'!R413)</f>
        <v/>
      </c>
      <c r="C2457">
        <f>IF('⚙️ SÉC MĂNG'!A413="","","Séc măng")</f>
        <v/>
      </c>
      <c r="D2457">
        <f>IF('⚙️ SÉC MĂNG'!A413="","",'⚙️ SÉC MĂNG'!I413)</f>
        <v/>
      </c>
      <c r="E2457" s="37">
        <f>IF('⚙️ SÉC MĂNG'!A413="","",'⚙️ SÉC MĂNG'!J413)</f>
        <v/>
      </c>
      <c r="F2457" s="37">
        <f>IF('⚙️ SÉC MĂNG'!A413="","",'⚙️ SÉC MĂNG'!K413)</f>
        <v/>
      </c>
      <c r="G2457" s="37">
        <f>IF('⚙️ SÉC MĂNG'!A413="","",'⚙️ SÉC MĂNG'!L413)</f>
        <v/>
      </c>
      <c r="H2457" s="37">
        <f>IF('⚙️ SÉC MĂNG'!A413="","",'⚙️ SÉC MĂNG'!M413)</f>
        <v/>
      </c>
      <c r="I2457" s="37">
        <f>IF('⚙️ SÉC MĂNG'!A413="","",'⚙️ SÉC MĂNG'!N413)</f>
        <v/>
      </c>
      <c r="J2457">
        <f>IF('⚙️ SÉC MĂNG'!A413="","",'⚙️ SÉC MĂNG'!D413)</f>
        <v/>
      </c>
      <c r="L2457">
        <f>N(L2456)+IF(AND('🔎 TRA CỨU NHANH'!$C$2&lt;&gt;"",OR(ISNUMBER(SEARCH('🔎 TRA CỨU NHANH'!$C$2,$A2457)),ISNUMBER(SEARCH('🔎 TRA CỨU NHANH'!$C$2,$B2457)))),1,0)</f>
        <v/>
      </c>
      <c r="M2457">
        <f>IF(L2457&gt;N(L2456),L2457,"")</f>
        <v/>
      </c>
      <c r="N2457">
        <f>N(N2456)+IF(AND('💰 BÁO GIÁ'!$C$27&lt;&gt;"",OR(ISNUMBER(SEARCH('💰 BÁO GIÁ'!$C$27,$A2457)),ISNUMBER(SEARCH('💰 BÁO GIÁ'!$C$27,$B2457)))),1,0)</f>
        <v/>
      </c>
      <c r="O2457">
        <f>IF(N2457&gt;N(N2456),N2457,"")</f>
        <v/>
      </c>
    </row>
    <row r="2458">
      <c r="A2458">
        <f>IF('⚙️ SÉC MĂNG'!A414="","",'⚙️ SÉC MĂNG'!A414)</f>
        <v/>
      </c>
      <c r="B2458">
        <f>IF('⚙️ SÉC MĂNG'!A414="","",'⚙️ SÉC MĂNG'!R414)</f>
        <v/>
      </c>
      <c r="C2458">
        <f>IF('⚙️ SÉC MĂNG'!A414="","","Séc măng")</f>
        <v/>
      </c>
      <c r="D2458">
        <f>IF('⚙️ SÉC MĂNG'!A414="","",'⚙️ SÉC MĂNG'!I414)</f>
        <v/>
      </c>
      <c r="E2458" s="37">
        <f>IF('⚙️ SÉC MĂNG'!A414="","",'⚙️ SÉC MĂNG'!J414)</f>
        <v/>
      </c>
      <c r="F2458" s="37">
        <f>IF('⚙️ SÉC MĂNG'!A414="","",'⚙️ SÉC MĂNG'!K414)</f>
        <v/>
      </c>
      <c r="G2458" s="37">
        <f>IF('⚙️ SÉC MĂNG'!A414="","",'⚙️ SÉC MĂNG'!L414)</f>
        <v/>
      </c>
      <c r="H2458" s="37">
        <f>IF('⚙️ SÉC MĂNG'!A414="","",'⚙️ SÉC MĂNG'!M414)</f>
        <v/>
      </c>
      <c r="I2458" s="37">
        <f>IF('⚙️ SÉC MĂNG'!A414="","",'⚙️ SÉC MĂNG'!N414)</f>
        <v/>
      </c>
      <c r="J2458">
        <f>IF('⚙️ SÉC MĂNG'!A414="","",'⚙️ SÉC MĂNG'!D414)</f>
        <v/>
      </c>
      <c r="L2458">
        <f>N(L2457)+IF(AND('🔎 TRA CỨU NHANH'!$C$2&lt;&gt;"",OR(ISNUMBER(SEARCH('🔎 TRA CỨU NHANH'!$C$2,$A2458)),ISNUMBER(SEARCH('🔎 TRA CỨU NHANH'!$C$2,$B2458)))),1,0)</f>
        <v/>
      </c>
      <c r="M2458">
        <f>IF(L2458&gt;N(L2457),L2458,"")</f>
        <v/>
      </c>
      <c r="N2458">
        <f>N(N2457)+IF(AND('💰 BÁO GIÁ'!$C$27&lt;&gt;"",OR(ISNUMBER(SEARCH('💰 BÁO GIÁ'!$C$27,$A2458)),ISNUMBER(SEARCH('💰 BÁO GIÁ'!$C$27,$B2458)))),1,0)</f>
        <v/>
      </c>
      <c r="O2458">
        <f>IF(N2458&gt;N(N2457),N2458,"")</f>
        <v/>
      </c>
    </row>
    <row r="2459">
      <c r="A2459">
        <f>IF('⚙️ SÉC MĂNG'!A415="","",'⚙️ SÉC MĂNG'!A415)</f>
        <v/>
      </c>
      <c r="B2459">
        <f>IF('⚙️ SÉC MĂNG'!A415="","",'⚙️ SÉC MĂNG'!R415)</f>
        <v/>
      </c>
      <c r="C2459">
        <f>IF('⚙️ SÉC MĂNG'!A415="","","Séc măng")</f>
        <v/>
      </c>
      <c r="D2459">
        <f>IF('⚙️ SÉC MĂNG'!A415="","",'⚙️ SÉC MĂNG'!I415)</f>
        <v/>
      </c>
      <c r="E2459" s="37">
        <f>IF('⚙️ SÉC MĂNG'!A415="","",'⚙️ SÉC MĂNG'!J415)</f>
        <v/>
      </c>
      <c r="F2459" s="37">
        <f>IF('⚙️ SÉC MĂNG'!A415="","",'⚙️ SÉC MĂNG'!K415)</f>
        <v/>
      </c>
      <c r="G2459" s="37">
        <f>IF('⚙️ SÉC MĂNG'!A415="","",'⚙️ SÉC MĂNG'!L415)</f>
        <v/>
      </c>
      <c r="H2459" s="37">
        <f>IF('⚙️ SÉC MĂNG'!A415="","",'⚙️ SÉC MĂNG'!M415)</f>
        <v/>
      </c>
      <c r="I2459" s="37">
        <f>IF('⚙️ SÉC MĂNG'!A415="","",'⚙️ SÉC MĂNG'!N415)</f>
        <v/>
      </c>
      <c r="J2459">
        <f>IF('⚙️ SÉC MĂNG'!A415="","",'⚙️ SÉC MĂNG'!D415)</f>
        <v/>
      </c>
      <c r="L2459">
        <f>N(L2458)+IF(AND('🔎 TRA CỨU NHANH'!$C$2&lt;&gt;"",OR(ISNUMBER(SEARCH('🔎 TRA CỨU NHANH'!$C$2,$A2459)),ISNUMBER(SEARCH('🔎 TRA CỨU NHANH'!$C$2,$B2459)))),1,0)</f>
        <v/>
      </c>
      <c r="M2459">
        <f>IF(L2459&gt;N(L2458),L2459,"")</f>
        <v/>
      </c>
      <c r="N2459">
        <f>N(N2458)+IF(AND('💰 BÁO GIÁ'!$C$27&lt;&gt;"",OR(ISNUMBER(SEARCH('💰 BÁO GIÁ'!$C$27,$A2459)),ISNUMBER(SEARCH('💰 BÁO GIÁ'!$C$27,$B2459)))),1,0)</f>
        <v/>
      </c>
      <c r="O2459">
        <f>IF(N2459&gt;N(N2458),N2459,"")</f>
        <v/>
      </c>
    </row>
    <row r="2460">
      <c r="A2460">
        <f>IF('⚙️ SÉC MĂNG'!A416="","",'⚙️ SÉC MĂNG'!A416)</f>
        <v/>
      </c>
      <c r="B2460">
        <f>IF('⚙️ SÉC MĂNG'!A416="","",'⚙️ SÉC MĂNG'!R416)</f>
        <v/>
      </c>
      <c r="C2460">
        <f>IF('⚙️ SÉC MĂNG'!A416="","","Séc măng")</f>
        <v/>
      </c>
      <c r="D2460">
        <f>IF('⚙️ SÉC MĂNG'!A416="","",'⚙️ SÉC MĂNG'!I416)</f>
        <v/>
      </c>
      <c r="E2460" s="37">
        <f>IF('⚙️ SÉC MĂNG'!A416="","",'⚙️ SÉC MĂNG'!J416)</f>
        <v/>
      </c>
      <c r="F2460" s="37">
        <f>IF('⚙️ SÉC MĂNG'!A416="","",'⚙️ SÉC MĂNG'!K416)</f>
        <v/>
      </c>
      <c r="G2460" s="37">
        <f>IF('⚙️ SÉC MĂNG'!A416="","",'⚙️ SÉC MĂNG'!L416)</f>
        <v/>
      </c>
      <c r="H2460" s="37">
        <f>IF('⚙️ SÉC MĂNG'!A416="","",'⚙️ SÉC MĂNG'!M416)</f>
        <v/>
      </c>
      <c r="I2460" s="37">
        <f>IF('⚙️ SÉC MĂNG'!A416="","",'⚙️ SÉC MĂNG'!N416)</f>
        <v/>
      </c>
      <c r="J2460">
        <f>IF('⚙️ SÉC MĂNG'!A416="","",'⚙️ SÉC MĂNG'!D416)</f>
        <v/>
      </c>
      <c r="L2460">
        <f>N(L2459)+IF(AND('🔎 TRA CỨU NHANH'!$C$2&lt;&gt;"",OR(ISNUMBER(SEARCH('🔎 TRA CỨU NHANH'!$C$2,$A2460)),ISNUMBER(SEARCH('🔎 TRA CỨU NHANH'!$C$2,$B2460)))),1,0)</f>
        <v/>
      </c>
      <c r="M2460">
        <f>IF(L2460&gt;N(L2459),L2460,"")</f>
        <v/>
      </c>
      <c r="N2460">
        <f>N(N2459)+IF(AND('💰 BÁO GIÁ'!$C$27&lt;&gt;"",OR(ISNUMBER(SEARCH('💰 BÁO GIÁ'!$C$27,$A2460)),ISNUMBER(SEARCH('💰 BÁO GIÁ'!$C$27,$B2460)))),1,0)</f>
        <v/>
      </c>
      <c r="O2460">
        <f>IF(N2460&gt;N(N2459),N2460,"")</f>
        <v/>
      </c>
    </row>
    <row r="2461">
      <c r="A2461">
        <f>IF('⚙️ SÉC MĂNG'!A417="","",'⚙️ SÉC MĂNG'!A417)</f>
        <v/>
      </c>
      <c r="B2461">
        <f>IF('⚙️ SÉC MĂNG'!A417="","",'⚙️ SÉC MĂNG'!R417)</f>
        <v/>
      </c>
      <c r="C2461">
        <f>IF('⚙️ SÉC MĂNG'!A417="","","Séc măng")</f>
        <v/>
      </c>
      <c r="D2461">
        <f>IF('⚙️ SÉC MĂNG'!A417="","",'⚙️ SÉC MĂNG'!I417)</f>
        <v/>
      </c>
      <c r="E2461" s="37">
        <f>IF('⚙️ SÉC MĂNG'!A417="","",'⚙️ SÉC MĂNG'!J417)</f>
        <v/>
      </c>
      <c r="F2461" s="37">
        <f>IF('⚙️ SÉC MĂNG'!A417="","",'⚙️ SÉC MĂNG'!K417)</f>
        <v/>
      </c>
      <c r="G2461" s="37">
        <f>IF('⚙️ SÉC MĂNG'!A417="","",'⚙️ SÉC MĂNG'!L417)</f>
        <v/>
      </c>
      <c r="H2461" s="37">
        <f>IF('⚙️ SÉC MĂNG'!A417="","",'⚙️ SÉC MĂNG'!M417)</f>
        <v/>
      </c>
      <c r="I2461" s="37">
        <f>IF('⚙️ SÉC MĂNG'!A417="","",'⚙️ SÉC MĂNG'!N417)</f>
        <v/>
      </c>
      <c r="J2461">
        <f>IF('⚙️ SÉC MĂNG'!A417="","",'⚙️ SÉC MĂNG'!D417)</f>
        <v/>
      </c>
      <c r="L2461">
        <f>N(L2460)+IF(AND('🔎 TRA CỨU NHANH'!$C$2&lt;&gt;"",OR(ISNUMBER(SEARCH('🔎 TRA CỨU NHANH'!$C$2,$A2461)),ISNUMBER(SEARCH('🔎 TRA CỨU NHANH'!$C$2,$B2461)))),1,0)</f>
        <v/>
      </c>
      <c r="M2461">
        <f>IF(L2461&gt;N(L2460),L2461,"")</f>
        <v/>
      </c>
      <c r="N2461">
        <f>N(N2460)+IF(AND('💰 BÁO GIÁ'!$C$27&lt;&gt;"",OR(ISNUMBER(SEARCH('💰 BÁO GIÁ'!$C$27,$A2461)),ISNUMBER(SEARCH('💰 BÁO GIÁ'!$C$27,$B2461)))),1,0)</f>
        <v/>
      </c>
      <c r="O2461">
        <f>IF(N2461&gt;N(N2460),N2461,"")</f>
        <v/>
      </c>
    </row>
    <row r="2462">
      <c r="A2462">
        <f>IF('⚙️ SÉC MĂNG'!A418="","",'⚙️ SÉC MĂNG'!A418)</f>
        <v/>
      </c>
      <c r="B2462">
        <f>IF('⚙️ SÉC MĂNG'!A418="","",'⚙️ SÉC MĂNG'!R418)</f>
        <v/>
      </c>
      <c r="C2462">
        <f>IF('⚙️ SÉC MĂNG'!A418="","","Séc măng")</f>
        <v/>
      </c>
      <c r="D2462">
        <f>IF('⚙️ SÉC MĂNG'!A418="","",'⚙️ SÉC MĂNG'!I418)</f>
        <v/>
      </c>
      <c r="E2462" s="37">
        <f>IF('⚙️ SÉC MĂNG'!A418="","",'⚙️ SÉC MĂNG'!J418)</f>
        <v/>
      </c>
      <c r="F2462" s="37">
        <f>IF('⚙️ SÉC MĂNG'!A418="","",'⚙️ SÉC MĂNG'!K418)</f>
        <v/>
      </c>
      <c r="G2462" s="37">
        <f>IF('⚙️ SÉC MĂNG'!A418="","",'⚙️ SÉC MĂNG'!L418)</f>
        <v/>
      </c>
      <c r="H2462" s="37">
        <f>IF('⚙️ SÉC MĂNG'!A418="","",'⚙️ SÉC MĂNG'!M418)</f>
        <v/>
      </c>
      <c r="I2462" s="37">
        <f>IF('⚙️ SÉC MĂNG'!A418="","",'⚙️ SÉC MĂNG'!N418)</f>
        <v/>
      </c>
      <c r="J2462">
        <f>IF('⚙️ SÉC MĂNG'!A418="","",'⚙️ SÉC MĂNG'!D418)</f>
        <v/>
      </c>
      <c r="L2462">
        <f>N(L2461)+IF(AND('🔎 TRA CỨU NHANH'!$C$2&lt;&gt;"",OR(ISNUMBER(SEARCH('🔎 TRA CỨU NHANH'!$C$2,$A2462)),ISNUMBER(SEARCH('🔎 TRA CỨU NHANH'!$C$2,$B2462)))),1,0)</f>
        <v/>
      </c>
      <c r="M2462">
        <f>IF(L2462&gt;N(L2461),L2462,"")</f>
        <v/>
      </c>
      <c r="N2462">
        <f>N(N2461)+IF(AND('💰 BÁO GIÁ'!$C$27&lt;&gt;"",OR(ISNUMBER(SEARCH('💰 BÁO GIÁ'!$C$27,$A2462)),ISNUMBER(SEARCH('💰 BÁO GIÁ'!$C$27,$B2462)))),1,0)</f>
        <v/>
      </c>
      <c r="O2462">
        <f>IF(N2462&gt;N(N2461),N2462,"")</f>
        <v/>
      </c>
    </row>
    <row r="2463">
      <c r="A2463">
        <f>IF('⚙️ SÉC MĂNG'!A419="","",'⚙️ SÉC MĂNG'!A419)</f>
        <v/>
      </c>
      <c r="B2463">
        <f>IF('⚙️ SÉC MĂNG'!A419="","",'⚙️ SÉC MĂNG'!R419)</f>
        <v/>
      </c>
      <c r="C2463">
        <f>IF('⚙️ SÉC MĂNG'!A419="","","Séc măng")</f>
        <v/>
      </c>
      <c r="D2463">
        <f>IF('⚙️ SÉC MĂNG'!A419="","",'⚙️ SÉC MĂNG'!I419)</f>
        <v/>
      </c>
      <c r="E2463" s="37">
        <f>IF('⚙️ SÉC MĂNG'!A419="","",'⚙️ SÉC MĂNG'!J419)</f>
        <v/>
      </c>
      <c r="F2463" s="37">
        <f>IF('⚙️ SÉC MĂNG'!A419="","",'⚙️ SÉC MĂNG'!K419)</f>
        <v/>
      </c>
      <c r="G2463" s="37">
        <f>IF('⚙️ SÉC MĂNG'!A419="","",'⚙️ SÉC MĂNG'!L419)</f>
        <v/>
      </c>
      <c r="H2463" s="37">
        <f>IF('⚙️ SÉC MĂNG'!A419="","",'⚙️ SÉC MĂNG'!M419)</f>
        <v/>
      </c>
      <c r="I2463" s="37">
        <f>IF('⚙️ SÉC MĂNG'!A419="","",'⚙️ SÉC MĂNG'!N419)</f>
        <v/>
      </c>
      <c r="J2463">
        <f>IF('⚙️ SÉC MĂNG'!A419="","",'⚙️ SÉC MĂNG'!D419)</f>
        <v/>
      </c>
      <c r="L2463">
        <f>N(L2462)+IF(AND('🔎 TRA CỨU NHANH'!$C$2&lt;&gt;"",OR(ISNUMBER(SEARCH('🔎 TRA CỨU NHANH'!$C$2,$A2463)),ISNUMBER(SEARCH('🔎 TRA CỨU NHANH'!$C$2,$B2463)))),1,0)</f>
        <v/>
      </c>
      <c r="M2463">
        <f>IF(L2463&gt;N(L2462),L2463,"")</f>
        <v/>
      </c>
      <c r="N2463">
        <f>N(N2462)+IF(AND('💰 BÁO GIÁ'!$C$27&lt;&gt;"",OR(ISNUMBER(SEARCH('💰 BÁO GIÁ'!$C$27,$A2463)),ISNUMBER(SEARCH('💰 BÁO GIÁ'!$C$27,$B2463)))),1,0)</f>
        <v/>
      </c>
      <c r="O2463">
        <f>IF(N2463&gt;N(N2462),N2463,"")</f>
        <v/>
      </c>
    </row>
    <row r="2464">
      <c r="A2464">
        <f>IF('⚙️ SÉC MĂNG'!A420="","",'⚙️ SÉC MĂNG'!A420)</f>
        <v/>
      </c>
      <c r="B2464">
        <f>IF('⚙️ SÉC MĂNG'!A420="","",'⚙️ SÉC MĂNG'!R420)</f>
        <v/>
      </c>
      <c r="C2464">
        <f>IF('⚙️ SÉC MĂNG'!A420="","","Séc măng")</f>
        <v/>
      </c>
      <c r="D2464">
        <f>IF('⚙️ SÉC MĂNG'!A420="","",'⚙️ SÉC MĂNG'!I420)</f>
        <v/>
      </c>
      <c r="E2464" s="37">
        <f>IF('⚙️ SÉC MĂNG'!A420="","",'⚙️ SÉC MĂNG'!J420)</f>
        <v/>
      </c>
      <c r="F2464" s="37">
        <f>IF('⚙️ SÉC MĂNG'!A420="","",'⚙️ SÉC MĂNG'!K420)</f>
        <v/>
      </c>
      <c r="G2464" s="37">
        <f>IF('⚙️ SÉC MĂNG'!A420="","",'⚙️ SÉC MĂNG'!L420)</f>
        <v/>
      </c>
      <c r="H2464" s="37">
        <f>IF('⚙️ SÉC MĂNG'!A420="","",'⚙️ SÉC MĂNG'!M420)</f>
        <v/>
      </c>
      <c r="I2464" s="37">
        <f>IF('⚙️ SÉC MĂNG'!A420="","",'⚙️ SÉC MĂNG'!N420)</f>
        <v/>
      </c>
      <c r="J2464">
        <f>IF('⚙️ SÉC MĂNG'!A420="","",'⚙️ SÉC MĂNG'!D420)</f>
        <v/>
      </c>
      <c r="L2464">
        <f>N(L2463)+IF(AND('🔎 TRA CỨU NHANH'!$C$2&lt;&gt;"",OR(ISNUMBER(SEARCH('🔎 TRA CỨU NHANH'!$C$2,$A2464)),ISNUMBER(SEARCH('🔎 TRA CỨU NHANH'!$C$2,$B2464)))),1,0)</f>
        <v/>
      </c>
      <c r="M2464">
        <f>IF(L2464&gt;N(L2463),L2464,"")</f>
        <v/>
      </c>
      <c r="N2464">
        <f>N(N2463)+IF(AND('💰 BÁO GIÁ'!$C$27&lt;&gt;"",OR(ISNUMBER(SEARCH('💰 BÁO GIÁ'!$C$27,$A2464)),ISNUMBER(SEARCH('💰 BÁO GIÁ'!$C$27,$B2464)))),1,0)</f>
        <v/>
      </c>
      <c r="O2464">
        <f>IF(N2464&gt;N(N2463),N2464,"")</f>
        <v/>
      </c>
    </row>
    <row r="2465">
      <c r="A2465">
        <f>IF('⚙️ SÉC MĂNG'!A421="","",'⚙️ SÉC MĂNG'!A421)</f>
        <v/>
      </c>
      <c r="B2465">
        <f>IF('⚙️ SÉC MĂNG'!A421="","",'⚙️ SÉC MĂNG'!R421)</f>
        <v/>
      </c>
      <c r="C2465">
        <f>IF('⚙️ SÉC MĂNG'!A421="","","Séc măng")</f>
        <v/>
      </c>
      <c r="D2465">
        <f>IF('⚙️ SÉC MĂNG'!A421="","",'⚙️ SÉC MĂNG'!I421)</f>
        <v/>
      </c>
      <c r="E2465" s="37">
        <f>IF('⚙️ SÉC MĂNG'!A421="","",'⚙️ SÉC MĂNG'!J421)</f>
        <v/>
      </c>
      <c r="F2465" s="37">
        <f>IF('⚙️ SÉC MĂNG'!A421="","",'⚙️ SÉC MĂNG'!K421)</f>
        <v/>
      </c>
      <c r="G2465" s="37">
        <f>IF('⚙️ SÉC MĂNG'!A421="","",'⚙️ SÉC MĂNG'!L421)</f>
        <v/>
      </c>
      <c r="H2465" s="37">
        <f>IF('⚙️ SÉC MĂNG'!A421="","",'⚙️ SÉC MĂNG'!M421)</f>
        <v/>
      </c>
      <c r="I2465" s="37">
        <f>IF('⚙️ SÉC MĂNG'!A421="","",'⚙️ SÉC MĂNG'!N421)</f>
        <v/>
      </c>
      <c r="J2465">
        <f>IF('⚙️ SÉC MĂNG'!A421="","",'⚙️ SÉC MĂNG'!D421)</f>
        <v/>
      </c>
      <c r="L2465">
        <f>N(L2464)+IF(AND('🔎 TRA CỨU NHANH'!$C$2&lt;&gt;"",OR(ISNUMBER(SEARCH('🔎 TRA CỨU NHANH'!$C$2,$A2465)),ISNUMBER(SEARCH('🔎 TRA CỨU NHANH'!$C$2,$B2465)))),1,0)</f>
        <v/>
      </c>
      <c r="M2465">
        <f>IF(L2465&gt;N(L2464),L2465,"")</f>
        <v/>
      </c>
      <c r="N2465">
        <f>N(N2464)+IF(AND('💰 BÁO GIÁ'!$C$27&lt;&gt;"",OR(ISNUMBER(SEARCH('💰 BÁO GIÁ'!$C$27,$A2465)),ISNUMBER(SEARCH('💰 BÁO GIÁ'!$C$27,$B2465)))),1,0)</f>
        <v/>
      </c>
      <c r="O2465">
        <f>IF(N2465&gt;N(N2464),N2465,"")</f>
        <v/>
      </c>
    </row>
    <row r="2466">
      <c r="A2466">
        <f>IF('⚙️ SÉC MĂNG'!A422="","",'⚙️ SÉC MĂNG'!A422)</f>
        <v/>
      </c>
      <c r="B2466">
        <f>IF('⚙️ SÉC MĂNG'!A422="","",'⚙️ SÉC MĂNG'!R422)</f>
        <v/>
      </c>
      <c r="C2466">
        <f>IF('⚙️ SÉC MĂNG'!A422="","","Séc măng")</f>
        <v/>
      </c>
      <c r="D2466">
        <f>IF('⚙️ SÉC MĂNG'!A422="","",'⚙️ SÉC MĂNG'!I422)</f>
        <v/>
      </c>
      <c r="E2466" s="37">
        <f>IF('⚙️ SÉC MĂNG'!A422="","",'⚙️ SÉC MĂNG'!J422)</f>
        <v/>
      </c>
      <c r="F2466" s="37">
        <f>IF('⚙️ SÉC MĂNG'!A422="","",'⚙️ SÉC MĂNG'!K422)</f>
        <v/>
      </c>
      <c r="G2466" s="37">
        <f>IF('⚙️ SÉC MĂNG'!A422="","",'⚙️ SÉC MĂNG'!L422)</f>
        <v/>
      </c>
      <c r="H2466" s="37">
        <f>IF('⚙️ SÉC MĂNG'!A422="","",'⚙️ SÉC MĂNG'!M422)</f>
        <v/>
      </c>
      <c r="I2466" s="37">
        <f>IF('⚙️ SÉC MĂNG'!A422="","",'⚙️ SÉC MĂNG'!N422)</f>
        <v/>
      </c>
      <c r="J2466">
        <f>IF('⚙️ SÉC MĂNG'!A422="","",'⚙️ SÉC MĂNG'!D422)</f>
        <v/>
      </c>
      <c r="L2466">
        <f>N(L2465)+IF(AND('🔎 TRA CỨU NHANH'!$C$2&lt;&gt;"",OR(ISNUMBER(SEARCH('🔎 TRA CỨU NHANH'!$C$2,$A2466)),ISNUMBER(SEARCH('🔎 TRA CỨU NHANH'!$C$2,$B2466)))),1,0)</f>
        <v/>
      </c>
      <c r="M2466">
        <f>IF(L2466&gt;N(L2465),L2466,"")</f>
        <v/>
      </c>
      <c r="N2466">
        <f>N(N2465)+IF(AND('💰 BÁO GIÁ'!$C$27&lt;&gt;"",OR(ISNUMBER(SEARCH('💰 BÁO GIÁ'!$C$27,$A2466)),ISNUMBER(SEARCH('💰 BÁO GIÁ'!$C$27,$B2466)))),1,0)</f>
        <v/>
      </c>
      <c r="O2466">
        <f>IF(N2466&gt;N(N2465),N2466,"")</f>
        <v/>
      </c>
    </row>
    <row r="2467">
      <c r="A2467">
        <f>IF('⚙️ SÉC MĂNG'!A423="","",'⚙️ SÉC MĂNG'!A423)</f>
        <v/>
      </c>
      <c r="B2467">
        <f>IF('⚙️ SÉC MĂNG'!A423="","",'⚙️ SÉC MĂNG'!R423)</f>
        <v/>
      </c>
      <c r="C2467">
        <f>IF('⚙️ SÉC MĂNG'!A423="","","Séc măng")</f>
        <v/>
      </c>
      <c r="D2467">
        <f>IF('⚙️ SÉC MĂNG'!A423="","",'⚙️ SÉC MĂNG'!I423)</f>
        <v/>
      </c>
      <c r="E2467" s="37">
        <f>IF('⚙️ SÉC MĂNG'!A423="","",'⚙️ SÉC MĂNG'!J423)</f>
        <v/>
      </c>
      <c r="F2467" s="37">
        <f>IF('⚙️ SÉC MĂNG'!A423="","",'⚙️ SÉC MĂNG'!K423)</f>
        <v/>
      </c>
      <c r="G2467" s="37">
        <f>IF('⚙️ SÉC MĂNG'!A423="","",'⚙️ SÉC MĂNG'!L423)</f>
        <v/>
      </c>
      <c r="H2467" s="37">
        <f>IF('⚙️ SÉC MĂNG'!A423="","",'⚙️ SÉC MĂNG'!M423)</f>
        <v/>
      </c>
      <c r="I2467" s="37">
        <f>IF('⚙️ SÉC MĂNG'!A423="","",'⚙️ SÉC MĂNG'!N423)</f>
        <v/>
      </c>
      <c r="J2467">
        <f>IF('⚙️ SÉC MĂNG'!A423="","",'⚙️ SÉC MĂNG'!D423)</f>
        <v/>
      </c>
      <c r="L2467">
        <f>N(L2466)+IF(AND('🔎 TRA CỨU NHANH'!$C$2&lt;&gt;"",OR(ISNUMBER(SEARCH('🔎 TRA CỨU NHANH'!$C$2,$A2467)),ISNUMBER(SEARCH('🔎 TRA CỨU NHANH'!$C$2,$B2467)))),1,0)</f>
        <v/>
      </c>
      <c r="M2467">
        <f>IF(L2467&gt;N(L2466),L2467,"")</f>
        <v/>
      </c>
      <c r="N2467">
        <f>N(N2466)+IF(AND('💰 BÁO GIÁ'!$C$27&lt;&gt;"",OR(ISNUMBER(SEARCH('💰 BÁO GIÁ'!$C$27,$A2467)),ISNUMBER(SEARCH('💰 BÁO GIÁ'!$C$27,$B2467)))),1,0)</f>
        <v/>
      </c>
      <c r="O2467">
        <f>IF(N2467&gt;N(N2466),N2467,"")</f>
        <v/>
      </c>
    </row>
    <row r="2468">
      <c r="A2468">
        <f>IF('⚙️ SÉC MĂNG'!A424="","",'⚙️ SÉC MĂNG'!A424)</f>
        <v/>
      </c>
      <c r="B2468">
        <f>IF('⚙️ SÉC MĂNG'!A424="","",'⚙️ SÉC MĂNG'!R424)</f>
        <v/>
      </c>
      <c r="C2468">
        <f>IF('⚙️ SÉC MĂNG'!A424="","","Séc măng")</f>
        <v/>
      </c>
      <c r="D2468">
        <f>IF('⚙️ SÉC MĂNG'!A424="","",'⚙️ SÉC MĂNG'!I424)</f>
        <v/>
      </c>
      <c r="E2468" s="37">
        <f>IF('⚙️ SÉC MĂNG'!A424="","",'⚙️ SÉC MĂNG'!J424)</f>
        <v/>
      </c>
      <c r="F2468" s="37">
        <f>IF('⚙️ SÉC MĂNG'!A424="","",'⚙️ SÉC MĂNG'!K424)</f>
        <v/>
      </c>
      <c r="G2468" s="37">
        <f>IF('⚙️ SÉC MĂNG'!A424="","",'⚙️ SÉC MĂNG'!L424)</f>
        <v/>
      </c>
      <c r="H2468" s="37">
        <f>IF('⚙️ SÉC MĂNG'!A424="","",'⚙️ SÉC MĂNG'!M424)</f>
        <v/>
      </c>
      <c r="I2468" s="37">
        <f>IF('⚙️ SÉC MĂNG'!A424="","",'⚙️ SÉC MĂNG'!N424)</f>
        <v/>
      </c>
      <c r="J2468">
        <f>IF('⚙️ SÉC MĂNG'!A424="","",'⚙️ SÉC MĂNG'!D424)</f>
        <v/>
      </c>
      <c r="L2468">
        <f>N(L2467)+IF(AND('🔎 TRA CỨU NHANH'!$C$2&lt;&gt;"",OR(ISNUMBER(SEARCH('🔎 TRA CỨU NHANH'!$C$2,$A2468)),ISNUMBER(SEARCH('🔎 TRA CỨU NHANH'!$C$2,$B2468)))),1,0)</f>
        <v/>
      </c>
      <c r="M2468">
        <f>IF(L2468&gt;N(L2467),L2468,"")</f>
        <v/>
      </c>
      <c r="N2468">
        <f>N(N2467)+IF(AND('💰 BÁO GIÁ'!$C$27&lt;&gt;"",OR(ISNUMBER(SEARCH('💰 BÁO GIÁ'!$C$27,$A2468)),ISNUMBER(SEARCH('💰 BÁO GIÁ'!$C$27,$B2468)))),1,0)</f>
        <v/>
      </c>
      <c r="O2468">
        <f>IF(N2468&gt;N(N2467),N2468,"")</f>
        <v/>
      </c>
    </row>
    <row r="2469">
      <c r="A2469">
        <f>IF('⚙️ SÉC MĂNG'!A425="","",'⚙️ SÉC MĂNG'!A425)</f>
        <v/>
      </c>
      <c r="B2469">
        <f>IF('⚙️ SÉC MĂNG'!A425="","",'⚙️ SÉC MĂNG'!R425)</f>
        <v/>
      </c>
      <c r="C2469">
        <f>IF('⚙️ SÉC MĂNG'!A425="","","Séc măng")</f>
        <v/>
      </c>
      <c r="D2469">
        <f>IF('⚙️ SÉC MĂNG'!A425="","",'⚙️ SÉC MĂNG'!I425)</f>
        <v/>
      </c>
      <c r="E2469" s="37">
        <f>IF('⚙️ SÉC MĂNG'!A425="","",'⚙️ SÉC MĂNG'!J425)</f>
        <v/>
      </c>
      <c r="F2469" s="37">
        <f>IF('⚙️ SÉC MĂNG'!A425="","",'⚙️ SÉC MĂNG'!K425)</f>
        <v/>
      </c>
      <c r="G2469" s="37">
        <f>IF('⚙️ SÉC MĂNG'!A425="","",'⚙️ SÉC MĂNG'!L425)</f>
        <v/>
      </c>
      <c r="H2469" s="37">
        <f>IF('⚙️ SÉC MĂNG'!A425="","",'⚙️ SÉC MĂNG'!M425)</f>
        <v/>
      </c>
      <c r="I2469" s="37">
        <f>IF('⚙️ SÉC MĂNG'!A425="","",'⚙️ SÉC MĂNG'!N425)</f>
        <v/>
      </c>
      <c r="J2469">
        <f>IF('⚙️ SÉC MĂNG'!A425="","",'⚙️ SÉC MĂNG'!D425)</f>
        <v/>
      </c>
      <c r="L2469">
        <f>N(L2468)+IF(AND('🔎 TRA CỨU NHANH'!$C$2&lt;&gt;"",OR(ISNUMBER(SEARCH('🔎 TRA CỨU NHANH'!$C$2,$A2469)),ISNUMBER(SEARCH('🔎 TRA CỨU NHANH'!$C$2,$B2469)))),1,0)</f>
        <v/>
      </c>
      <c r="M2469">
        <f>IF(L2469&gt;N(L2468),L2469,"")</f>
        <v/>
      </c>
      <c r="N2469">
        <f>N(N2468)+IF(AND('💰 BÁO GIÁ'!$C$27&lt;&gt;"",OR(ISNUMBER(SEARCH('💰 BÁO GIÁ'!$C$27,$A2469)),ISNUMBER(SEARCH('💰 BÁO GIÁ'!$C$27,$B2469)))),1,0)</f>
        <v/>
      </c>
      <c r="O2469">
        <f>IF(N2469&gt;N(N2468),N2469,"")</f>
        <v/>
      </c>
    </row>
    <row r="2470">
      <c r="A2470">
        <f>IF('⚙️ SÉC MĂNG'!A426="","",'⚙️ SÉC MĂNG'!A426)</f>
        <v/>
      </c>
      <c r="B2470">
        <f>IF('⚙️ SÉC MĂNG'!A426="","",'⚙️ SÉC MĂNG'!R426)</f>
        <v/>
      </c>
      <c r="C2470">
        <f>IF('⚙️ SÉC MĂNG'!A426="","","Séc măng")</f>
        <v/>
      </c>
      <c r="D2470">
        <f>IF('⚙️ SÉC MĂNG'!A426="","",'⚙️ SÉC MĂNG'!I426)</f>
        <v/>
      </c>
      <c r="E2470" s="37">
        <f>IF('⚙️ SÉC MĂNG'!A426="","",'⚙️ SÉC MĂNG'!J426)</f>
        <v/>
      </c>
      <c r="F2470" s="37">
        <f>IF('⚙️ SÉC MĂNG'!A426="","",'⚙️ SÉC MĂNG'!K426)</f>
        <v/>
      </c>
      <c r="G2470" s="37">
        <f>IF('⚙️ SÉC MĂNG'!A426="","",'⚙️ SÉC MĂNG'!L426)</f>
        <v/>
      </c>
      <c r="H2470" s="37">
        <f>IF('⚙️ SÉC MĂNG'!A426="","",'⚙️ SÉC MĂNG'!M426)</f>
        <v/>
      </c>
      <c r="I2470" s="37">
        <f>IF('⚙️ SÉC MĂNG'!A426="","",'⚙️ SÉC MĂNG'!N426)</f>
        <v/>
      </c>
      <c r="J2470">
        <f>IF('⚙️ SÉC MĂNG'!A426="","",'⚙️ SÉC MĂNG'!D426)</f>
        <v/>
      </c>
      <c r="L2470">
        <f>N(L2469)+IF(AND('🔎 TRA CỨU NHANH'!$C$2&lt;&gt;"",OR(ISNUMBER(SEARCH('🔎 TRA CỨU NHANH'!$C$2,$A2470)),ISNUMBER(SEARCH('🔎 TRA CỨU NHANH'!$C$2,$B2470)))),1,0)</f>
        <v/>
      </c>
      <c r="M2470">
        <f>IF(L2470&gt;N(L2469),L2470,"")</f>
        <v/>
      </c>
      <c r="N2470">
        <f>N(N2469)+IF(AND('💰 BÁO GIÁ'!$C$27&lt;&gt;"",OR(ISNUMBER(SEARCH('💰 BÁO GIÁ'!$C$27,$A2470)),ISNUMBER(SEARCH('💰 BÁO GIÁ'!$C$27,$B2470)))),1,0)</f>
        <v/>
      </c>
      <c r="O2470">
        <f>IF(N2470&gt;N(N2469),N2470,"")</f>
        <v/>
      </c>
    </row>
    <row r="2471">
      <c r="A2471">
        <f>IF('⚙️ SÉC MĂNG'!A427="","",'⚙️ SÉC MĂNG'!A427)</f>
        <v/>
      </c>
      <c r="B2471">
        <f>IF('⚙️ SÉC MĂNG'!A427="","",'⚙️ SÉC MĂNG'!R427)</f>
        <v/>
      </c>
      <c r="C2471">
        <f>IF('⚙️ SÉC MĂNG'!A427="","","Séc măng")</f>
        <v/>
      </c>
      <c r="D2471">
        <f>IF('⚙️ SÉC MĂNG'!A427="","",'⚙️ SÉC MĂNG'!I427)</f>
        <v/>
      </c>
      <c r="E2471" s="37">
        <f>IF('⚙️ SÉC MĂNG'!A427="","",'⚙️ SÉC MĂNG'!J427)</f>
        <v/>
      </c>
      <c r="F2471" s="37">
        <f>IF('⚙️ SÉC MĂNG'!A427="","",'⚙️ SÉC MĂNG'!K427)</f>
        <v/>
      </c>
      <c r="G2471" s="37">
        <f>IF('⚙️ SÉC MĂNG'!A427="","",'⚙️ SÉC MĂNG'!L427)</f>
        <v/>
      </c>
      <c r="H2471" s="37">
        <f>IF('⚙️ SÉC MĂNG'!A427="","",'⚙️ SÉC MĂNG'!M427)</f>
        <v/>
      </c>
      <c r="I2471" s="37">
        <f>IF('⚙️ SÉC MĂNG'!A427="","",'⚙️ SÉC MĂNG'!N427)</f>
        <v/>
      </c>
      <c r="J2471">
        <f>IF('⚙️ SÉC MĂNG'!A427="","",'⚙️ SÉC MĂNG'!D427)</f>
        <v/>
      </c>
      <c r="L2471">
        <f>N(L2470)+IF(AND('🔎 TRA CỨU NHANH'!$C$2&lt;&gt;"",OR(ISNUMBER(SEARCH('🔎 TRA CỨU NHANH'!$C$2,$A2471)),ISNUMBER(SEARCH('🔎 TRA CỨU NHANH'!$C$2,$B2471)))),1,0)</f>
        <v/>
      </c>
      <c r="M2471">
        <f>IF(L2471&gt;N(L2470),L2471,"")</f>
        <v/>
      </c>
      <c r="N2471">
        <f>N(N2470)+IF(AND('💰 BÁO GIÁ'!$C$27&lt;&gt;"",OR(ISNUMBER(SEARCH('💰 BÁO GIÁ'!$C$27,$A2471)),ISNUMBER(SEARCH('💰 BÁO GIÁ'!$C$27,$B2471)))),1,0)</f>
        <v/>
      </c>
      <c r="O2471">
        <f>IF(N2471&gt;N(N2470),N2471,"")</f>
        <v/>
      </c>
    </row>
    <row r="2472">
      <c r="A2472">
        <f>IF('⚙️ SÉC MĂNG'!A428="","",'⚙️ SÉC MĂNG'!A428)</f>
        <v/>
      </c>
      <c r="B2472">
        <f>IF('⚙️ SÉC MĂNG'!A428="","",'⚙️ SÉC MĂNG'!R428)</f>
        <v/>
      </c>
      <c r="C2472">
        <f>IF('⚙️ SÉC MĂNG'!A428="","","Séc măng")</f>
        <v/>
      </c>
      <c r="D2472">
        <f>IF('⚙️ SÉC MĂNG'!A428="","",'⚙️ SÉC MĂNG'!I428)</f>
        <v/>
      </c>
      <c r="E2472" s="37">
        <f>IF('⚙️ SÉC MĂNG'!A428="","",'⚙️ SÉC MĂNG'!J428)</f>
        <v/>
      </c>
      <c r="F2472" s="37">
        <f>IF('⚙️ SÉC MĂNG'!A428="","",'⚙️ SÉC MĂNG'!K428)</f>
        <v/>
      </c>
      <c r="G2472" s="37">
        <f>IF('⚙️ SÉC MĂNG'!A428="","",'⚙️ SÉC MĂNG'!L428)</f>
        <v/>
      </c>
      <c r="H2472" s="37">
        <f>IF('⚙️ SÉC MĂNG'!A428="","",'⚙️ SÉC MĂNG'!M428)</f>
        <v/>
      </c>
      <c r="I2472" s="37">
        <f>IF('⚙️ SÉC MĂNG'!A428="","",'⚙️ SÉC MĂNG'!N428)</f>
        <v/>
      </c>
      <c r="J2472">
        <f>IF('⚙️ SÉC MĂNG'!A428="","",'⚙️ SÉC MĂNG'!D428)</f>
        <v/>
      </c>
      <c r="L2472">
        <f>N(L2471)+IF(AND('🔎 TRA CỨU NHANH'!$C$2&lt;&gt;"",OR(ISNUMBER(SEARCH('🔎 TRA CỨU NHANH'!$C$2,$A2472)),ISNUMBER(SEARCH('🔎 TRA CỨU NHANH'!$C$2,$B2472)))),1,0)</f>
        <v/>
      </c>
      <c r="M2472">
        <f>IF(L2472&gt;N(L2471),L2472,"")</f>
        <v/>
      </c>
      <c r="N2472">
        <f>N(N2471)+IF(AND('💰 BÁO GIÁ'!$C$27&lt;&gt;"",OR(ISNUMBER(SEARCH('💰 BÁO GIÁ'!$C$27,$A2472)),ISNUMBER(SEARCH('💰 BÁO GIÁ'!$C$27,$B2472)))),1,0)</f>
        <v/>
      </c>
      <c r="O2472">
        <f>IF(N2472&gt;N(N2471),N2472,"")</f>
        <v/>
      </c>
    </row>
    <row r="2473">
      <c r="A2473">
        <f>IF('⚙️ SÉC MĂNG'!A429="","",'⚙️ SÉC MĂNG'!A429)</f>
        <v/>
      </c>
      <c r="B2473">
        <f>IF('⚙️ SÉC MĂNG'!A429="","",'⚙️ SÉC MĂNG'!R429)</f>
        <v/>
      </c>
      <c r="C2473">
        <f>IF('⚙️ SÉC MĂNG'!A429="","","Séc măng")</f>
        <v/>
      </c>
      <c r="D2473">
        <f>IF('⚙️ SÉC MĂNG'!A429="","",'⚙️ SÉC MĂNG'!I429)</f>
        <v/>
      </c>
      <c r="E2473" s="37">
        <f>IF('⚙️ SÉC MĂNG'!A429="","",'⚙️ SÉC MĂNG'!J429)</f>
        <v/>
      </c>
      <c r="F2473" s="37">
        <f>IF('⚙️ SÉC MĂNG'!A429="","",'⚙️ SÉC MĂNG'!K429)</f>
        <v/>
      </c>
      <c r="G2473" s="37">
        <f>IF('⚙️ SÉC MĂNG'!A429="","",'⚙️ SÉC MĂNG'!L429)</f>
        <v/>
      </c>
      <c r="H2473" s="37">
        <f>IF('⚙️ SÉC MĂNG'!A429="","",'⚙️ SÉC MĂNG'!M429)</f>
        <v/>
      </c>
      <c r="I2473" s="37">
        <f>IF('⚙️ SÉC MĂNG'!A429="","",'⚙️ SÉC MĂNG'!N429)</f>
        <v/>
      </c>
      <c r="J2473">
        <f>IF('⚙️ SÉC MĂNG'!A429="","",'⚙️ SÉC MĂNG'!D429)</f>
        <v/>
      </c>
      <c r="L2473">
        <f>N(L2472)+IF(AND('🔎 TRA CỨU NHANH'!$C$2&lt;&gt;"",OR(ISNUMBER(SEARCH('🔎 TRA CỨU NHANH'!$C$2,$A2473)),ISNUMBER(SEARCH('🔎 TRA CỨU NHANH'!$C$2,$B2473)))),1,0)</f>
        <v/>
      </c>
      <c r="M2473">
        <f>IF(L2473&gt;N(L2472),L2473,"")</f>
        <v/>
      </c>
      <c r="N2473">
        <f>N(N2472)+IF(AND('💰 BÁO GIÁ'!$C$27&lt;&gt;"",OR(ISNUMBER(SEARCH('💰 BÁO GIÁ'!$C$27,$A2473)),ISNUMBER(SEARCH('💰 BÁO GIÁ'!$C$27,$B2473)))),1,0)</f>
        <v/>
      </c>
      <c r="O2473">
        <f>IF(N2473&gt;N(N2472),N2473,"")</f>
        <v/>
      </c>
    </row>
    <row r="2474">
      <c r="A2474">
        <f>IF('⚙️ SÉC MĂNG'!A430="","",'⚙️ SÉC MĂNG'!A430)</f>
        <v/>
      </c>
      <c r="B2474">
        <f>IF('⚙️ SÉC MĂNG'!A430="","",'⚙️ SÉC MĂNG'!R430)</f>
        <v/>
      </c>
      <c r="C2474">
        <f>IF('⚙️ SÉC MĂNG'!A430="","","Séc măng")</f>
        <v/>
      </c>
      <c r="D2474">
        <f>IF('⚙️ SÉC MĂNG'!A430="","",'⚙️ SÉC MĂNG'!I430)</f>
        <v/>
      </c>
      <c r="E2474" s="37">
        <f>IF('⚙️ SÉC MĂNG'!A430="","",'⚙️ SÉC MĂNG'!J430)</f>
        <v/>
      </c>
      <c r="F2474" s="37">
        <f>IF('⚙️ SÉC MĂNG'!A430="","",'⚙️ SÉC MĂNG'!K430)</f>
        <v/>
      </c>
      <c r="G2474" s="37">
        <f>IF('⚙️ SÉC MĂNG'!A430="","",'⚙️ SÉC MĂNG'!L430)</f>
        <v/>
      </c>
      <c r="H2474" s="37">
        <f>IF('⚙️ SÉC MĂNG'!A430="","",'⚙️ SÉC MĂNG'!M430)</f>
        <v/>
      </c>
      <c r="I2474" s="37">
        <f>IF('⚙️ SÉC MĂNG'!A430="","",'⚙️ SÉC MĂNG'!N430)</f>
        <v/>
      </c>
      <c r="J2474">
        <f>IF('⚙️ SÉC MĂNG'!A430="","",'⚙️ SÉC MĂNG'!D430)</f>
        <v/>
      </c>
      <c r="L2474">
        <f>N(L2473)+IF(AND('🔎 TRA CỨU NHANH'!$C$2&lt;&gt;"",OR(ISNUMBER(SEARCH('🔎 TRA CỨU NHANH'!$C$2,$A2474)),ISNUMBER(SEARCH('🔎 TRA CỨU NHANH'!$C$2,$B2474)))),1,0)</f>
        <v/>
      </c>
      <c r="M2474">
        <f>IF(L2474&gt;N(L2473),L2474,"")</f>
        <v/>
      </c>
      <c r="N2474">
        <f>N(N2473)+IF(AND('💰 BÁO GIÁ'!$C$27&lt;&gt;"",OR(ISNUMBER(SEARCH('💰 BÁO GIÁ'!$C$27,$A2474)),ISNUMBER(SEARCH('💰 BÁO GIÁ'!$C$27,$B2474)))),1,0)</f>
        <v/>
      </c>
      <c r="O2474">
        <f>IF(N2474&gt;N(N2473),N2474,"")</f>
        <v/>
      </c>
    </row>
    <row r="2475">
      <c r="A2475">
        <f>IF('⚙️ SÉC MĂNG'!A431="","",'⚙️ SÉC MĂNG'!A431)</f>
        <v/>
      </c>
      <c r="B2475">
        <f>IF('⚙️ SÉC MĂNG'!A431="","",'⚙️ SÉC MĂNG'!R431)</f>
        <v/>
      </c>
      <c r="C2475">
        <f>IF('⚙️ SÉC MĂNG'!A431="","","Séc măng")</f>
        <v/>
      </c>
      <c r="D2475">
        <f>IF('⚙️ SÉC MĂNG'!A431="","",'⚙️ SÉC MĂNG'!I431)</f>
        <v/>
      </c>
      <c r="E2475" s="37">
        <f>IF('⚙️ SÉC MĂNG'!A431="","",'⚙️ SÉC MĂNG'!J431)</f>
        <v/>
      </c>
      <c r="F2475" s="37">
        <f>IF('⚙️ SÉC MĂNG'!A431="","",'⚙️ SÉC MĂNG'!K431)</f>
        <v/>
      </c>
      <c r="G2475" s="37">
        <f>IF('⚙️ SÉC MĂNG'!A431="","",'⚙️ SÉC MĂNG'!L431)</f>
        <v/>
      </c>
      <c r="H2475" s="37">
        <f>IF('⚙️ SÉC MĂNG'!A431="","",'⚙️ SÉC MĂNG'!M431)</f>
        <v/>
      </c>
      <c r="I2475" s="37">
        <f>IF('⚙️ SÉC MĂNG'!A431="","",'⚙️ SÉC MĂNG'!N431)</f>
        <v/>
      </c>
      <c r="J2475">
        <f>IF('⚙️ SÉC MĂNG'!A431="","",'⚙️ SÉC MĂNG'!D431)</f>
        <v/>
      </c>
      <c r="L2475">
        <f>N(L2474)+IF(AND('🔎 TRA CỨU NHANH'!$C$2&lt;&gt;"",OR(ISNUMBER(SEARCH('🔎 TRA CỨU NHANH'!$C$2,$A2475)),ISNUMBER(SEARCH('🔎 TRA CỨU NHANH'!$C$2,$B2475)))),1,0)</f>
        <v/>
      </c>
      <c r="M2475">
        <f>IF(L2475&gt;N(L2474),L2475,"")</f>
        <v/>
      </c>
      <c r="N2475">
        <f>N(N2474)+IF(AND('💰 BÁO GIÁ'!$C$27&lt;&gt;"",OR(ISNUMBER(SEARCH('💰 BÁO GIÁ'!$C$27,$A2475)),ISNUMBER(SEARCH('💰 BÁO GIÁ'!$C$27,$B2475)))),1,0)</f>
        <v/>
      </c>
      <c r="O2475">
        <f>IF(N2475&gt;N(N2474),N2475,"")</f>
        <v/>
      </c>
    </row>
    <row r="2476">
      <c r="A2476">
        <f>IF('⚙️ SÉC MĂNG'!A432="","",'⚙️ SÉC MĂNG'!A432)</f>
        <v/>
      </c>
      <c r="B2476">
        <f>IF('⚙️ SÉC MĂNG'!A432="","",'⚙️ SÉC MĂNG'!R432)</f>
        <v/>
      </c>
      <c r="C2476">
        <f>IF('⚙️ SÉC MĂNG'!A432="","","Séc măng")</f>
        <v/>
      </c>
      <c r="D2476">
        <f>IF('⚙️ SÉC MĂNG'!A432="","",'⚙️ SÉC MĂNG'!I432)</f>
        <v/>
      </c>
      <c r="E2476" s="37">
        <f>IF('⚙️ SÉC MĂNG'!A432="","",'⚙️ SÉC MĂNG'!J432)</f>
        <v/>
      </c>
      <c r="F2476" s="37">
        <f>IF('⚙️ SÉC MĂNG'!A432="","",'⚙️ SÉC MĂNG'!K432)</f>
        <v/>
      </c>
      <c r="G2476" s="37">
        <f>IF('⚙️ SÉC MĂNG'!A432="","",'⚙️ SÉC MĂNG'!L432)</f>
        <v/>
      </c>
      <c r="H2476" s="37">
        <f>IF('⚙️ SÉC MĂNG'!A432="","",'⚙️ SÉC MĂNG'!M432)</f>
        <v/>
      </c>
      <c r="I2476" s="37">
        <f>IF('⚙️ SÉC MĂNG'!A432="","",'⚙️ SÉC MĂNG'!N432)</f>
        <v/>
      </c>
      <c r="J2476">
        <f>IF('⚙️ SÉC MĂNG'!A432="","",'⚙️ SÉC MĂNG'!D432)</f>
        <v/>
      </c>
      <c r="L2476">
        <f>N(L2475)+IF(AND('🔎 TRA CỨU NHANH'!$C$2&lt;&gt;"",OR(ISNUMBER(SEARCH('🔎 TRA CỨU NHANH'!$C$2,$A2476)),ISNUMBER(SEARCH('🔎 TRA CỨU NHANH'!$C$2,$B2476)))),1,0)</f>
        <v/>
      </c>
      <c r="M2476">
        <f>IF(L2476&gt;N(L2475),L2476,"")</f>
        <v/>
      </c>
      <c r="N2476">
        <f>N(N2475)+IF(AND('💰 BÁO GIÁ'!$C$27&lt;&gt;"",OR(ISNUMBER(SEARCH('💰 BÁO GIÁ'!$C$27,$A2476)),ISNUMBER(SEARCH('💰 BÁO GIÁ'!$C$27,$B2476)))),1,0)</f>
        <v/>
      </c>
      <c r="O2476">
        <f>IF(N2476&gt;N(N2475),N2476,"")</f>
        <v/>
      </c>
    </row>
    <row r="2477">
      <c r="A2477">
        <f>IF('⚙️ SÉC MĂNG'!A433="","",'⚙️ SÉC MĂNG'!A433)</f>
        <v/>
      </c>
      <c r="B2477">
        <f>IF('⚙️ SÉC MĂNG'!A433="","",'⚙️ SÉC MĂNG'!R433)</f>
        <v/>
      </c>
      <c r="C2477">
        <f>IF('⚙️ SÉC MĂNG'!A433="","","Séc măng")</f>
        <v/>
      </c>
      <c r="D2477">
        <f>IF('⚙️ SÉC MĂNG'!A433="","",'⚙️ SÉC MĂNG'!I433)</f>
        <v/>
      </c>
      <c r="E2477" s="37">
        <f>IF('⚙️ SÉC MĂNG'!A433="","",'⚙️ SÉC MĂNG'!J433)</f>
        <v/>
      </c>
      <c r="F2477" s="37">
        <f>IF('⚙️ SÉC MĂNG'!A433="","",'⚙️ SÉC MĂNG'!K433)</f>
        <v/>
      </c>
      <c r="G2477" s="37">
        <f>IF('⚙️ SÉC MĂNG'!A433="","",'⚙️ SÉC MĂNG'!L433)</f>
        <v/>
      </c>
      <c r="H2477" s="37">
        <f>IF('⚙️ SÉC MĂNG'!A433="","",'⚙️ SÉC MĂNG'!M433)</f>
        <v/>
      </c>
      <c r="I2477" s="37">
        <f>IF('⚙️ SÉC MĂNG'!A433="","",'⚙️ SÉC MĂNG'!N433)</f>
        <v/>
      </c>
      <c r="J2477">
        <f>IF('⚙️ SÉC MĂNG'!A433="","",'⚙️ SÉC MĂNG'!D433)</f>
        <v/>
      </c>
      <c r="L2477">
        <f>N(L2476)+IF(AND('🔎 TRA CỨU NHANH'!$C$2&lt;&gt;"",OR(ISNUMBER(SEARCH('🔎 TRA CỨU NHANH'!$C$2,$A2477)),ISNUMBER(SEARCH('🔎 TRA CỨU NHANH'!$C$2,$B2477)))),1,0)</f>
        <v/>
      </c>
      <c r="M2477">
        <f>IF(L2477&gt;N(L2476),L2477,"")</f>
        <v/>
      </c>
      <c r="N2477">
        <f>N(N2476)+IF(AND('💰 BÁO GIÁ'!$C$27&lt;&gt;"",OR(ISNUMBER(SEARCH('💰 BÁO GIÁ'!$C$27,$A2477)),ISNUMBER(SEARCH('💰 BÁO GIÁ'!$C$27,$B2477)))),1,0)</f>
        <v/>
      </c>
      <c r="O2477">
        <f>IF(N2477&gt;N(N2476),N2477,"")</f>
        <v/>
      </c>
    </row>
    <row r="2478">
      <c r="A2478">
        <f>IF('⚙️ SÉC MĂNG'!A434="","",'⚙️ SÉC MĂNG'!A434)</f>
        <v/>
      </c>
      <c r="B2478">
        <f>IF('⚙️ SÉC MĂNG'!A434="","",'⚙️ SÉC MĂNG'!R434)</f>
        <v/>
      </c>
      <c r="C2478">
        <f>IF('⚙️ SÉC MĂNG'!A434="","","Séc măng")</f>
        <v/>
      </c>
      <c r="D2478">
        <f>IF('⚙️ SÉC MĂNG'!A434="","",'⚙️ SÉC MĂNG'!I434)</f>
        <v/>
      </c>
      <c r="E2478" s="37">
        <f>IF('⚙️ SÉC MĂNG'!A434="","",'⚙️ SÉC MĂNG'!J434)</f>
        <v/>
      </c>
      <c r="F2478" s="37">
        <f>IF('⚙️ SÉC MĂNG'!A434="","",'⚙️ SÉC MĂNG'!K434)</f>
        <v/>
      </c>
      <c r="G2478" s="37">
        <f>IF('⚙️ SÉC MĂNG'!A434="","",'⚙️ SÉC MĂNG'!L434)</f>
        <v/>
      </c>
      <c r="H2478" s="37">
        <f>IF('⚙️ SÉC MĂNG'!A434="","",'⚙️ SÉC MĂNG'!M434)</f>
        <v/>
      </c>
      <c r="I2478" s="37">
        <f>IF('⚙️ SÉC MĂNG'!A434="","",'⚙️ SÉC MĂNG'!N434)</f>
        <v/>
      </c>
      <c r="J2478">
        <f>IF('⚙️ SÉC MĂNG'!A434="","",'⚙️ SÉC MĂNG'!D434)</f>
        <v/>
      </c>
      <c r="L2478">
        <f>N(L2477)+IF(AND('🔎 TRA CỨU NHANH'!$C$2&lt;&gt;"",OR(ISNUMBER(SEARCH('🔎 TRA CỨU NHANH'!$C$2,$A2478)),ISNUMBER(SEARCH('🔎 TRA CỨU NHANH'!$C$2,$B2478)))),1,0)</f>
        <v/>
      </c>
      <c r="M2478">
        <f>IF(L2478&gt;N(L2477),L2478,"")</f>
        <v/>
      </c>
      <c r="N2478">
        <f>N(N2477)+IF(AND('💰 BÁO GIÁ'!$C$27&lt;&gt;"",OR(ISNUMBER(SEARCH('💰 BÁO GIÁ'!$C$27,$A2478)),ISNUMBER(SEARCH('💰 BÁO GIÁ'!$C$27,$B2478)))),1,0)</f>
        <v/>
      </c>
      <c r="O2478">
        <f>IF(N2478&gt;N(N2477),N2478,"")</f>
        <v/>
      </c>
    </row>
    <row r="2479">
      <c r="A2479">
        <f>IF('⚙️ SÉC MĂNG'!A435="","",'⚙️ SÉC MĂNG'!A435)</f>
        <v/>
      </c>
      <c r="B2479">
        <f>IF('⚙️ SÉC MĂNG'!A435="","",'⚙️ SÉC MĂNG'!R435)</f>
        <v/>
      </c>
      <c r="C2479">
        <f>IF('⚙️ SÉC MĂNG'!A435="","","Séc măng")</f>
        <v/>
      </c>
      <c r="D2479">
        <f>IF('⚙️ SÉC MĂNG'!A435="","",'⚙️ SÉC MĂNG'!I435)</f>
        <v/>
      </c>
      <c r="E2479">
        <f>IF('⚙️ SÉC MĂNG'!A435="","",'⚙️ SÉC MĂNG'!J435)</f>
        <v/>
      </c>
      <c r="F2479">
        <f>IF('⚙️ SÉC MĂNG'!A435="","",'⚙️ SÉC MĂNG'!K435)</f>
        <v/>
      </c>
      <c r="G2479">
        <f>IF('⚙️ SÉC MĂNG'!A435="","",'⚙️ SÉC MĂNG'!L435)</f>
        <v/>
      </c>
      <c r="H2479">
        <f>IF('⚙️ SÉC MĂNG'!A435="","",'⚙️ SÉC MĂNG'!M435)</f>
        <v/>
      </c>
      <c r="I2479">
        <f>IF('⚙️ SÉC MĂNG'!A435="","",'⚙️ SÉC MĂNG'!N435)</f>
        <v/>
      </c>
      <c r="J2479">
        <f>IF('⚙️ SÉC MĂNG'!A435="","",'⚙️ SÉC MĂNG'!D435)</f>
        <v/>
      </c>
      <c r="L2479">
        <f>N(L2478)+IF(AND('🔎 TRA CỨU NHANH'!$C$2&lt;&gt;"",OR(ISNUMBER(SEARCH('🔎 TRA CỨU NHANH'!$C$2,$A2479)),ISNUMBER(SEARCH('🔎 TRA CỨU NHANH'!$C$2,$B2479)))),1,0)</f>
        <v/>
      </c>
      <c r="M2479">
        <f>IF(L2479&gt;N(L2478),L2479,"")</f>
        <v/>
      </c>
      <c r="N2479">
        <f>N(N2478)+IF(AND('💰 BÁO GIÁ'!$C$27&lt;&gt;"",OR(ISNUMBER(SEARCH('💰 BÁO GIÁ'!$C$27,$A2479)),ISNUMBER(SEARCH('💰 BÁO GIÁ'!$C$27,$B2479)))),1,0)</f>
        <v/>
      </c>
      <c r="O2479">
        <f>IF(N2479&gt;N(N2478),N2479,"")</f>
        <v/>
      </c>
    </row>
    <row r="2480">
      <c r="A2480">
        <f>IF('⚙️ SÉC MĂNG'!A436="","",'⚙️ SÉC MĂNG'!A436)</f>
        <v/>
      </c>
      <c r="B2480">
        <f>IF('⚙️ SÉC MĂNG'!A436="","",'⚙️ SÉC MĂNG'!R436)</f>
        <v/>
      </c>
      <c r="C2480">
        <f>IF('⚙️ SÉC MĂNG'!A436="","","Séc măng")</f>
        <v/>
      </c>
      <c r="D2480">
        <f>IF('⚙️ SÉC MĂNG'!A436="","",'⚙️ SÉC MĂNG'!I436)</f>
        <v/>
      </c>
      <c r="E2480" s="37">
        <f>IF('⚙️ SÉC MĂNG'!A436="","",'⚙️ SÉC MĂNG'!J436)</f>
        <v/>
      </c>
      <c r="F2480" s="37">
        <f>IF('⚙️ SÉC MĂNG'!A436="","",'⚙️ SÉC MĂNG'!K436)</f>
        <v/>
      </c>
      <c r="G2480" s="37">
        <f>IF('⚙️ SÉC MĂNG'!A436="","",'⚙️ SÉC MĂNG'!L436)</f>
        <v/>
      </c>
      <c r="H2480" s="37">
        <f>IF('⚙️ SÉC MĂNG'!A436="","",'⚙️ SÉC MĂNG'!M436)</f>
        <v/>
      </c>
      <c r="I2480" s="37">
        <f>IF('⚙️ SÉC MĂNG'!A436="","",'⚙️ SÉC MĂNG'!N436)</f>
        <v/>
      </c>
      <c r="J2480">
        <f>IF('⚙️ SÉC MĂNG'!A436="","",'⚙️ SÉC MĂNG'!D436)</f>
        <v/>
      </c>
      <c r="L2480">
        <f>N(L2479)+IF(AND('🔎 TRA CỨU NHANH'!$C$2&lt;&gt;"",OR(ISNUMBER(SEARCH('🔎 TRA CỨU NHANH'!$C$2,$A2480)),ISNUMBER(SEARCH('🔎 TRA CỨU NHANH'!$C$2,$B2480)))),1,0)</f>
        <v/>
      </c>
      <c r="M2480">
        <f>IF(L2480&gt;N(L2479),L2480,"")</f>
        <v/>
      </c>
      <c r="N2480">
        <f>N(N2479)+IF(AND('💰 BÁO GIÁ'!$C$27&lt;&gt;"",OR(ISNUMBER(SEARCH('💰 BÁO GIÁ'!$C$27,$A2480)),ISNUMBER(SEARCH('💰 BÁO GIÁ'!$C$27,$B2480)))),1,0)</f>
        <v/>
      </c>
      <c r="O2480">
        <f>IF(N2480&gt;N(N2479),N2480,"")</f>
        <v/>
      </c>
    </row>
    <row r="2481">
      <c r="A2481">
        <f>IF('⚙️ SÉC MĂNG'!A437="","",'⚙️ SÉC MĂNG'!A437)</f>
        <v/>
      </c>
      <c r="B2481">
        <f>IF('⚙️ SÉC MĂNG'!A437="","",'⚙️ SÉC MĂNG'!R437)</f>
        <v/>
      </c>
      <c r="C2481">
        <f>IF('⚙️ SÉC MĂNG'!A437="","","Séc măng")</f>
        <v/>
      </c>
      <c r="D2481">
        <f>IF('⚙️ SÉC MĂNG'!A437="","",'⚙️ SÉC MĂNG'!I437)</f>
        <v/>
      </c>
      <c r="E2481" s="37">
        <f>IF('⚙️ SÉC MĂNG'!A437="","",'⚙️ SÉC MĂNG'!J437)</f>
        <v/>
      </c>
      <c r="F2481" s="37">
        <f>IF('⚙️ SÉC MĂNG'!A437="","",'⚙️ SÉC MĂNG'!K437)</f>
        <v/>
      </c>
      <c r="G2481" s="37">
        <f>IF('⚙️ SÉC MĂNG'!A437="","",'⚙️ SÉC MĂNG'!L437)</f>
        <v/>
      </c>
      <c r="H2481" s="37">
        <f>IF('⚙️ SÉC MĂNG'!A437="","",'⚙️ SÉC MĂNG'!M437)</f>
        <v/>
      </c>
      <c r="I2481" s="37">
        <f>IF('⚙️ SÉC MĂNG'!A437="","",'⚙️ SÉC MĂNG'!N437)</f>
        <v/>
      </c>
      <c r="J2481">
        <f>IF('⚙️ SÉC MĂNG'!A437="","",'⚙️ SÉC MĂNG'!D437)</f>
        <v/>
      </c>
      <c r="L2481">
        <f>N(L2480)+IF(AND('🔎 TRA CỨU NHANH'!$C$2&lt;&gt;"",OR(ISNUMBER(SEARCH('🔎 TRA CỨU NHANH'!$C$2,$A2481)),ISNUMBER(SEARCH('🔎 TRA CỨU NHANH'!$C$2,$B2481)))),1,0)</f>
        <v/>
      </c>
      <c r="M2481">
        <f>IF(L2481&gt;N(L2480),L2481,"")</f>
        <v/>
      </c>
      <c r="N2481">
        <f>N(N2480)+IF(AND('💰 BÁO GIÁ'!$C$27&lt;&gt;"",OR(ISNUMBER(SEARCH('💰 BÁO GIÁ'!$C$27,$A2481)),ISNUMBER(SEARCH('💰 BÁO GIÁ'!$C$27,$B2481)))),1,0)</f>
        <v/>
      </c>
      <c r="O2481">
        <f>IF(N2481&gt;N(N2480),N2481,"")</f>
        <v/>
      </c>
    </row>
    <row r="2482">
      <c r="A2482">
        <f>IF('⚙️ SÉC MĂNG'!A438="","",'⚙️ SÉC MĂNG'!A438)</f>
        <v/>
      </c>
      <c r="B2482">
        <f>IF('⚙️ SÉC MĂNG'!A438="","",'⚙️ SÉC MĂNG'!R438)</f>
        <v/>
      </c>
      <c r="C2482">
        <f>IF('⚙️ SÉC MĂNG'!A438="","","Séc măng")</f>
        <v/>
      </c>
      <c r="D2482">
        <f>IF('⚙️ SÉC MĂNG'!A438="","",'⚙️ SÉC MĂNG'!I438)</f>
        <v/>
      </c>
      <c r="E2482" s="37">
        <f>IF('⚙️ SÉC MĂNG'!A438="","",'⚙️ SÉC MĂNG'!J438)</f>
        <v/>
      </c>
      <c r="F2482" s="37">
        <f>IF('⚙️ SÉC MĂNG'!A438="","",'⚙️ SÉC MĂNG'!K438)</f>
        <v/>
      </c>
      <c r="G2482" s="37">
        <f>IF('⚙️ SÉC MĂNG'!A438="","",'⚙️ SÉC MĂNG'!L438)</f>
        <v/>
      </c>
      <c r="H2482" s="37">
        <f>IF('⚙️ SÉC MĂNG'!A438="","",'⚙️ SÉC MĂNG'!M438)</f>
        <v/>
      </c>
      <c r="I2482" s="37">
        <f>IF('⚙️ SÉC MĂNG'!A438="","",'⚙️ SÉC MĂNG'!N438)</f>
        <v/>
      </c>
      <c r="J2482">
        <f>IF('⚙️ SÉC MĂNG'!A438="","",'⚙️ SÉC MĂNG'!D438)</f>
        <v/>
      </c>
      <c r="L2482">
        <f>N(L2481)+IF(AND('🔎 TRA CỨU NHANH'!$C$2&lt;&gt;"",OR(ISNUMBER(SEARCH('🔎 TRA CỨU NHANH'!$C$2,$A2482)),ISNUMBER(SEARCH('🔎 TRA CỨU NHANH'!$C$2,$B2482)))),1,0)</f>
        <v/>
      </c>
      <c r="M2482">
        <f>IF(L2482&gt;N(L2481),L2482,"")</f>
        <v/>
      </c>
      <c r="N2482">
        <f>N(N2481)+IF(AND('💰 BÁO GIÁ'!$C$27&lt;&gt;"",OR(ISNUMBER(SEARCH('💰 BÁO GIÁ'!$C$27,$A2482)),ISNUMBER(SEARCH('💰 BÁO GIÁ'!$C$27,$B2482)))),1,0)</f>
        <v/>
      </c>
      <c r="O2482">
        <f>IF(N2482&gt;N(N2481),N2482,"")</f>
        <v/>
      </c>
    </row>
    <row r="2483">
      <c r="A2483">
        <f>IF('⚙️ SÉC MĂNG'!A439="","",'⚙️ SÉC MĂNG'!A439)</f>
        <v/>
      </c>
      <c r="B2483">
        <f>IF('⚙️ SÉC MĂNG'!A439="","",'⚙️ SÉC MĂNG'!R439)</f>
        <v/>
      </c>
      <c r="C2483">
        <f>IF('⚙️ SÉC MĂNG'!A439="","","Séc măng")</f>
        <v/>
      </c>
      <c r="D2483">
        <f>IF('⚙️ SÉC MĂNG'!A439="","",'⚙️ SÉC MĂNG'!I439)</f>
        <v/>
      </c>
      <c r="E2483" s="37">
        <f>IF('⚙️ SÉC MĂNG'!A439="","",'⚙️ SÉC MĂNG'!J439)</f>
        <v/>
      </c>
      <c r="F2483" s="37">
        <f>IF('⚙️ SÉC MĂNG'!A439="","",'⚙️ SÉC MĂNG'!K439)</f>
        <v/>
      </c>
      <c r="G2483" s="37">
        <f>IF('⚙️ SÉC MĂNG'!A439="","",'⚙️ SÉC MĂNG'!L439)</f>
        <v/>
      </c>
      <c r="H2483" s="37">
        <f>IF('⚙️ SÉC MĂNG'!A439="","",'⚙️ SÉC MĂNG'!M439)</f>
        <v/>
      </c>
      <c r="I2483" s="37">
        <f>IF('⚙️ SÉC MĂNG'!A439="","",'⚙️ SÉC MĂNG'!N439)</f>
        <v/>
      </c>
      <c r="J2483">
        <f>IF('⚙️ SÉC MĂNG'!A439="","",'⚙️ SÉC MĂNG'!D439)</f>
        <v/>
      </c>
      <c r="L2483">
        <f>N(L2482)+IF(AND('🔎 TRA CỨU NHANH'!$C$2&lt;&gt;"",OR(ISNUMBER(SEARCH('🔎 TRA CỨU NHANH'!$C$2,$A2483)),ISNUMBER(SEARCH('🔎 TRA CỨU NHANH'!$C$2,$B2483)))),1,0)</f>
        <v/>
      </c>
      <c r="M2483">
        <f>IF(L2483&gt;N(L2482),L2483,"")</f>
        <v/>
      </c>
      <c r="N2483">
        <f>N(N2482)+IF(AND('💰 BÁO GIÁ'!$C$27&lt;&gt;"",OR(ISNUMBER(SEARCH('💰 BÁO GIÁ'!$C$27,$A2483)),ISNUMBER(SEARCH('💰 BÁO GIÁ'!$C$27,$B2483)))),1,0)</f>
        <v/>
      </c>
      <c r="O2483">
        <f>IF(N2483&gt;N(N2482),N2483,"")</f>
        <v/>
      </c>
    </row>
    <row r="2484">
      <c r="A2484">
        <f>IF('⚙️ SÉC MĂNG'!A440="","",'⚙️ SÉC MĂNG'!A440)</f>
        <v/>
      </c>
      <c r="B2484">
        <f>IF('⚙️ SÉC MĂNG'!A440="","",'⚙️ SÉC MĂNG'!R440)</f>
        <v/>
      </c>
      <c r="C2484">
        <f>IF('⚙️ SÉC MĂNG'!A440="","","Séc măng")</f>
        <v/>
      </c>
      <c r="D2484">
        <f>IF('⚙️ SÉC MĂNG'!A440="","",'⚙️ SÉC MĂNG'!I440)</f>
        <v/>
      </c>
      <c r="E2484" s="37">
        <f>IF('⚙️ SÉC MĂNG'!A440="","",'⚙️ SÉC MĂNG'!J440)</f>
        <v/>
      </c>
      <c r="F2484" s="37">
        <f>IF('⚙️ SÉC MĂNG'!A440="","",'⚙️ SÉC MĂNG'!K440)</f>
        <v/>
      </c>
      <c r="G2484" s="37">
        <f>IF('⚙️ SÉC MĂNG'!A440="","",'⚙️ SÉC MĂNG'!L440)</f>
        <v/>
      </c>
      <c r="H2484" s="37">
        <f>IF('⚙️ SÉC MĂNG'!A440="","",'⚙️ SÉC MĂNG'!M440)</f>
        <v/>
      </c>
      <c r="I2484" s="37">
        <f>IF('⚙️ SÉC MĂNG'!A440="","",'⚙️ SÉC MĂNG'!N440)</f>
        <v/>
      </c>
      <c r="J2484">
        <f>IF('⚙️ SÉC MĂNG'!A440="","",'⚙️ SÉC MĂNG'!D440)</f>
        <v/>
      </c>
      <c r="L2484">
        <f>N(L2483)+IF(AND('🔎 TRA CỨU NHANH'!$C$2&lt;&gt;"",OR(ISNUMBER(SEARCH('🔎 TRA CỨU NHANH'!$C$2,$A2484)),ISNUMBER(SEARCH('🔎 TRA CỨU NHANH'!$C$2,$B2484)))),1,0)</f>
        <v/>
      </c>
      <c r="M2484">
        <f>IF(L2484&gt;N(L2483),L2484,"")</f>
        <v/>
      </c>
      <c r="N2484">
        <f>N(N2483)+IF(AND('💰 BÁO GIÁ'!$C$27&lt;&gt;"",OR(ISNUMBER(SEARCH('💰 BÁO GIÁ'!$C$27,$A2484)),ISNUMBER(SEARCH('💰 BÁO GIÁ'!$C$27,$B2484)))),1,0)</f>
        <v/>
      </c>
      <c r="O2484">
        <f>IF(N2484&gt;N(N2483),N2484,"")</f>
        <v/>
      </c>
    </row>
    <row r="2485">
      <c r="A2485">
        <f>IF('⚙️ SÉC MĂNG'!A441="","",'⚙️ SÉC MĂNG'!A441)</f>
        <v/>
      </c>
      <c r="B2485">
        <f>IF('⚙️ SÉC MĂNG'!A441="","",'⚙️ SÉC MĂNG'!R441)</f>
        <v/>
      </c>
      <c r="C2485">
        <f>IF('⚙️ SÉC MĂNG'!A441="","","Séc măng")</f>
        <v/>
      </c>
      <c r="D2485">
        <f>IF('⚙️ SÉC MĂNG'!A441="","",'⚙️ SÉC MĂNG'!I441)</f>
        <v/>
      </c>
      <c r="E2485" s="37">
        <f>IF('⚙️ SÉC MĂNG'!A441="","",'⚙️ SÉC MĂNG'!J441)</f>
        <v/>
      </c>
      <c r="F2485" s="37">
        <f>IF('⚙️ SÉC MĂNG'!A441="","",'⚙️ SÉC MĂNG'!K441)</f>
        <v/>
      </c>
      <c r="G2485" s="37">
        <f>IF('⚙️ SÉC MĂNG'!A441="","",'⚙️ SÉC MĂNG'!L441)</f>
        <v/>
      </c>
      <c r="H2485" s="37">
        <f>IF('⚙️ SÉC MĂNG'!A441="","",'⚙️ SÉC MĂNG'!M441)</f>
        <v/>
      </c>
      <c r="I2485" s="37">
        <f>IF('⚙️ SÉC MĂNG'!A441="","",'⚙️ SÉC MĂNG'!N441)</f>
        <v/>
      </c>
      <c r="J2485">
        <f>IF('⚙️ SÉC MĂNG'!A441="","",'⚙️ SÉC MĂNG'!D441)</f>
        <v/>
      </c>
      <c r="L2485">
        <f>N(L2484)+IF(AND('🔎 TRA CỨU NHANH'!$C$2&lt;&gt;"",OR(ISNUMBER(SEARCH('🔎 TRA CỨU NHANH'!$C$2,$A2485)),ISNUMBER(SEARCH('🔎 TRA CỨU NHANH'!$C$2,$B2485)))),1,0)</f>
        <v/>
      </c>
      <c r="M2485">
        <f>IF(L2485&gt;N(L2484),L2485,"")</f>
        <v/>
      </c>
      <c r="N2485">
        <f>N(N2484)+IF(AND('💰 BÁO GIÁ'!$C$27&lt;&gt;"",OR(ISNUMBER(SEARCH('💰 BÁO GIÁ'!$C$27,$A2485)),ISNUMBER(SEARCH('💰 BÁO GIÁ'!$C$27,$B2485)))),1,0)</f>
        <v/>
      </c>
      <c r="O2485">
        <f>IF(N2485&gt;N(N2484),N2485,"")</f>
        <v/>
      </c>
    </row>
    <row r="2486">
      <c r="A2486">
        <f>IF('⚙️ SÉC MĂNG'!A442="","",'⚙️ SÉC MĂNG'!A442)</f>
        <v/>
      </c>
      <c r="B2486">
        <f>IF('⚙️ SÉC MĂNG'!A442="","",'⚙️ SÉC MĂNG'!R442)</f>
        <v/>
      </c>
      <c r="C2486">
        <f>IF('⚙️ SÉC MĂNG'!A442="","","Séc măng")</f>
        <v/>
      </c>
      <c r="D2486">
        <f>IF('⚙️ SÉC MĂNG'!A442="","",'⚙️ SÉC MĂNG'!I442)</f>
        <v/>
      </c>
      <c r="E2486" s="37">
        <f>IF('⚙️ SÉC MĂNG'!A442="","",'⚙️ SÉC MĂNG'!J442)</f>
        <v/>
      </c>
      <c r="F2486" s="37">
        <f>IF('⚙️ SÉC MĂNG'!A442="","",'⚙️ SÉC MĂNG'!K442)</f>
        <v/>
      </c>
      <c r="G2486" s="37">
        <f>IF('⚙️ SÉC MĂNG'!A442="","",'⚙️ SÉC MĂNG'!L442)</f>
        <v/>
      </c>
      <c r="H2486" s="37">
        <f>IF('⚙️ SÉC MĂNG'!A442="","",'⚙️ SÉC MĂNG'!M442)</f>
        <v/>
      </c>
      <c r="I2486" s="37">
        <f>IF('⚙️ SÉC MĂNG'!A442="","",'⚙️ SÉC MĂNG'!N442)</f>
        <v/>
      </c>
      <c r="J2486">
        <f>IF('⚙️ SÉC MĂNG'!A442="","",'⚙️ SÉC MĂNG'!D442)</f>
        <v/>
      </c>
      <c r="L2486">
        <f>N(L2485)+IF(AND('🔎 TRA CỨU NHANH'!$C$2&lt;&gt;"",OR(ISNUMBER(SEARCH('🔎 TRA CỨU NHANH'!$C$2,$A2486)),ISNUMBER(SEARCH('🔎 TRA CỨU NHANH'!$C$2,$B2486)))),1,0)</f>
        <v/>
      </c>
      <c r="M2486">
        <f>IF(L2486&gt;N(L2485),L2486,"")</f>
        <v/>
      </c>
      <c r="N2486">
        <f>N(N2485)+IF(AND('💰 BÁO GIÁ'!$C$27&lt;&gt;"",OR(ISNUMBER(SEARCH('💰 BÁO GIÁ'!$C$27,$A2486)),ISNUMBER(SEARCH('💰 BÁO GIÁ'!$C$27,$B2486)))),1,0)</f>
        <v/>
      </c>
      <c r="O2486">
        <f>IF(N2486&gt;N(N2485),N2486,"")</f>
        <v/>
      </c>
    </row>
    <row r="2487">
      <c r="A2487">
        <f>IF('⚙️ SÉC MĂNG'!A443="","",'⚙️ SÉC MĂNG'!A443)</f>
        <v/>
      </c>
      <c r="B2487">
        <f>IF('⚙️ SÉC MĂNG'!A443="","",'⚙️ SÉC MĂNG'!R443)</f>
        <v/>
      </c>
      <c r="C2487">
        <f>IF('⚙️ SÉC MĂNG'!A443="","","Séc măng")</f>
        <v/>
      </c>
      <c r="D2487">
        <f>IF('⚙️ SÉC MĂNG'!A443="","",'⚙️ SÉC MĂNG'!I443)</f>
        <v/>
      </c>
      <c r="E2487" s="37">
        <f>IF('⚙️ SÉC MĂNG'!A443="","",'⚙️ SÉC MĂNG'!J443)</f>
        <v/>
      </c>
      <c r="F2487" s="37">
        <f>IF('⚙️ SÉC MĂNG'!A443="","",'⚙️ SÉC MĂNG'!K443)</f>
        <v/>
      </c>
      <c r="G2487" s="37">
        <f>IF('⚙️ SÉC MĂNG'!A443="","",'⚙️ SÉC MĂNG'!L443)</f>
        <v/>
      </c>
      <c r="H2487" s="37">
        <f>IF('⚙️ SÉC MĂNG'!A443="","",'⚙️ SÉC MĂNG'!M443)</f>
        <v/>
      </c>
      <c r="I2487" s="37">
        <f>IF('⚙️ SÉC MĂNG'!A443="","",'⚙️ SÉC MĂNG'!N443)</f>
        <v/>
      </c>
      <c r="J2487">
        <f>IF('⚙️ SÉC MĂNG'!A443="","",'⚙️ SÉC MĂNG'!D443)</f>
        <v/>
      </c>
      <c r="L2487">
        <f>N(L2486)+IF(AND('🔎 TRA CỨU NHANH'!$C$2&lt;&gt;"",OR(ISNUMBER(SEARCH('🔎 TRA CỨU NHANH'!$C$2,$A2487)),ISNUMBER(SEARCH('🔎 TRA CỨU NHANH'!$C$2,$B2487)))),1,0)</f>
        <v/>
      </c>
      <c r="M2487">
        <f>IF(L2487&gt;N(L2486),L2487,"")</f>
        <v/>
      </c>
      <c r="N2487">
        <f>N(N2486)+IF(AND('💰 BÁO GIÁ'!$C$27&lt;&gt;"",OR(ISNUMBER(SEARCH('💰 BÁO GIÁ'!$C$27,$A2487)),ISNUMBER(SEARCH('💰 BÁO GIÁ'!$C$27,$B2487)))),1,0)</f>
        <v/>
      </c>
      <c r="O2487">
        <f>IF(N2487&gt;N(N2486),N2487,"")</f>
        <v/>
      </c>
    </row>
    <row r="2488">
      <c r="A2488">
        <f>IF('⚙️ SÉC MĂNG'!A444="","",'⚙️ SÉC MĂNG'!A444)</f>
        <v/>
      </c>
      <c r="B2488">
        <f>IF('⚙️ SÉC MĂNG'!A444="","",'⚙️ SÉC MĂNG'!R444)</f>
        <v/>
      </c>
      <c r="C2488">
        <f>IF('⚙️ SÉC MĂNG'!A444="","","Séc măng")</f>
        <v/>
      </c>
      <c r="D2488">
        <f>IF('⚙️ SÉC MĂNG'!A444="","",'⚙️ SÉC MĂNG'!I444)</f>
        <v/>
      </c>
      <c r="E2488" s="37">
        <f>IF('⚙️ SÉC MĂNG'!A444="","",'⚙️ SÉC MĂNG'!J444)</f>
        <v/>
      </c>
      <c r="F2488" s="37">
        <f>IF('⚙️ SÉC MĂNG'!A444="","",'⚙️ SÉC MĂNG'!K444)</f>
        <v/>
      </c>
      <c r="G2488" s="37">
        <f>IF('⚙️ SÉC MĂNG'!A444="","",'⚙️ SÉC MĂNG'!L444)</f>
        <v/>
      </c>
      <c r="H2488" s="37">
        <f>IF('⚙️ SÉC MĂNG'!A444="","",'⚙️ SÉC MĂNG'!M444)</f>
        <v/>
      </c>
      <c r="I2488" s="37">
        <f>IF('⚙️ SÉC MĂNG'!A444="","",'⚙️ SÉC MĂNG'!N444)</f>
        <v/>
      </c>
      <c r="J2488">
        <f>IF('⚙️ SÉC MĂNG'!A444="","",'⚙️ SÉC MĂNG'!D444)</f>
        <v/>
      </c>
      <c r="L2488">
        <f>N(L2487)+IF(AND('🔎 TRA CỨU NHANH'!$C$2&lt;&gt;"",OR(ISNUMBER(SEARCH('🔎 TRA CỨU NHANH'!$C$2,$A2488)),ISNUMBER(SEARCH('🔎 TRA CỨU NHANH'!$C$2,$B2488)))),1,0)</f>
        <v/>
      </c>
      <c r="M2488">
        <f>IF(L2488&gt;N(L2487),L2488,"")</f>
        <v/>
      </c>
      <c r="N2488">
        <f>N(N2487)+IF(AND('💰 BÁO GIÁ'!$C$27&lt;&gt;"",OR(ISNUMBER(SEARCH('💰 BÁO GIÁ'!$C$27,$A2488)),ISNUMBER(SEARCH('💰 BÁO GIÁ'!$C$27,$B2488)))),1,0)</f>
        <v/>
      </c>
      <c r="O2488">
        <f>IF(N2488&gt;N(N2487),N2488,"")</f>
        <v/>
      </c>
    </row>
    <row r="2489">
      <c r="A2489">
        <f>IF('⚙️ SÉC MĂNG'!A445="","",'⚙️ SÉC MĂNG'!A445)</f>
        <v/>
      </c>
      <c r="B2489">
        <f>IF('⚙️ SÉC MĂNG'!A445="","",'⚙️ SÉC MĂNG'!R445)</f>
        <v/>
      </c>
      <c r="C2489">
        <f>IF('⚙️ SÉC MĂNG'!A445="","","Séc măng")</f>
        <v/>
      </c>
      <c r="D2489">
        <f>IF('⚙️ SÉC MĂNG'!A445="","",'⚙️ SÉC MĂNG'!I445)</f>
        <v/>
      </c>
      <c r="E2489" s="37">
        <f>IF('⚙️ SÉC MĂNG'!A445="","",'⚙️ SÉC MĂNG'!J445)</f>
        <v/>
      </c>
      <c r="F2489" s="37">
        <f>IF('⚙️ SÉC MĂNG'!A445="","",'⚙️ SÉC MĂNG'!K445)</f>
        <v/>
      </c>
      <c r="G2489" s="37">
        <f>IF('⚙️ SÉC MĂNG'!A445="","",'⚙️ SÉC MĂNG'!L445)</f>
        <v/>
      </c>
      <c r="H2489" s="37">
        <f>IF('⚙️ SÉC MĂNG'!A445="","",'⚙️ SÉC MĂNG'!M445)</f>
        <v/>
      </c>
      <c r="I2489" s="37">
        <f>IF('⚙️ SÉC MĂNG'!A445="","",'⚙️ SÉC MĂNG'!N445)</f>
        <v/>
      </c>
      <c r="J2489">
        <f>IF('⚙️ SÉC MĂNG'!A445="","",'⚙️ SÉC MĂNG'!D445)</f>
        <v/>
      </c>
      <c r="L2489">
        <f>N(L2488)+IF(AND('🔎 TRA CỨU NHANH'!$C$2&lt;&gt;"",OR(ISNUMBER(SEARCH('🔎 TRA CỨU NHANH'!$C$2,$A2489)),ISNUMBER(SEARCH('🔎 TRA CỨU NHANH'!$C$2,$B2489)))),1,0)</f>
        <v/>
      </c>
      <c r="M2489">
        <f>IF(L2489&gt;N(L2488),L2489,"")</f>
        <v/>
      </c>
      <c r="N2489">
        <f>N(N2488)+IF(AND('💰 BÁO GIÁ'!$C$27&lt;&gt;"",OR(ISNUMBER(SEARCH('💰 BÁO GIÁ'!$C$27,$A2489)),ISNUMBER(SEARCH('💰 BÁO GIÁ'!$C$27,$B2489)))),1,0)</f>
        <v/>
      </c>
      <c r="O2489">
        <f>IF(N2489&gt;N(N2488),N2489,"")</f>
        <v/>
      </c>
    </row>
    <row r="2490">
      <c r="A2490">
        <f>IF('⚙️ SÉC MĂNG'!A446="","",'⚙️ SÉC MĂNG'!A446)</f>
        <v/>
      </c>
      <c r="B2490">
        <f>IF('⚙️ SÉC MĂNG'!A446="","",'⚙️ SÉC MĂNG'!R446)</f>
        <v/>
      </c>
      <c r="C2490">
        <f>IF('⚙️ SÉC MĂNG'!A446="","","Séc măng")</f>
        <v/>
      </c>
      <c r="D2490">
        <f>IF('⚙️ SÉC MĂNG'!A446="","",'⚙️ SÉC MĂNG'!I446)</f>
        <v/>
      </c>
      <c r="E2490" s="37">
        <f>IF('⚙️ SÉC MĂNG'!A446="","",'⚙️ SÉC MĂNG'!J446)</f>
        <v/>
      </c>
      <c r="F2490" s="37">
        <f>IF('⚙️ SÉC MĂNG'!A446="","",'⚙️ SÉC MĂNG'!K446)</f>
        <v/>
      </c>
      <c r="G2490" s="37">
        <f>IF('⚙️ SÉC MĂNG'!A446="","",'⚙️ SÉC MĂNG'!L446)</f>
        <v/>
      </c>
      <c r="H2490" s="37">
        <f>IF('⚙️ SÉC MĂNG'!A446="","",'⚙️ SÉC MĂNG'!M446)</f>
        <v/>
      </c>
      <c r="I2490" s="37">
        <f>IF('⚙️ SÉC MĂNG'!A446="","",'⚙️ SÉC MĂNG'!N446)</f>
        <v/>
      </c>
      <c r="J2490">
        <f>IF('⚙️ SÉC MĂNG'!A446="","",'⚙️ SÉC MĂNG'!D446)</f>
        <v/>
      </c>
      <c r="L2490">
        <f>N(L2489)+IF(AND('🔎 TRA CỨU NHANH'!$C$2&lt;&gt;"",OR(ISNUMBER(SEARCH('🔎 TRA CỨU NHANH'!$C$2,$A2490)),ISNUMBER(SEARCH('🔎 TRA CỨU NHANH'!$C$2,$B2490)))),1,0)</f>
        <v/>
      </c>
      <c r="M2490">
        <f>IF(L2490&gt;N(L2489),L2490,"")</f>
        <v/>
      </c>
      <c r="N2490">
        <f>N(N2489)+IF(AND('💰 BÁO GIÁ'!$C$27&lt;&gt;"",OR(ISNUMBER(SEARCH('💰 BÁO GIÁ'!$C$27,$A2490)),ISNUMBER(SEARCH('💰 BÁO GIÁ'!$C$27,$B2490)))),1,0)</f>
        <v/>
      </c>
      <c r="O2490">
        <f>IF(N2490&gt;N(N2489),N2490,"")</f>
        <v/>
      </c>
    </row>
    <row r="2491">
      <c r="A2491">
        <f>IF('⚙️ SÉC MĂNG'!A447="","",'⚙️ SÉC MĂNG'!A447)</f>
        <v/>
      </c>
      <c r="B2491">
        <f>IF('⚙️ SÉC MĂNG'!A447="","",'⚙️ SÉC MĂNG'!R447)</f>
        <v/>
      </c>
      <c r="C2491">
        <f>IF('⚙️ SÉC MĂNG'!A447="","","Séc măng")</f>
        <v/>
      </c>
      <c r="D2491">
        <f>IF('⚙️ SÉC MĂNG'!A447="","",'⚙️ SÉC MĂNG'!I447)</f>
        <v/>
      </c>
      <c r="E2491" s="37">
        <f>IF('⚙️ SÉC MĂNG'!A447="","",'⚙️ SÉC MĂNG'!J447)</f>
        <v/>
      </c>
      <c r="F2491" s="37">
        <f>IF('⚙️ SÉC MĂNG'!A447="","",'⚙️ SÉC MĂNG'!K447)</f>
        <v/>
      </c>
      <c r="G2491" s="37">
        <f>IF('⚙️ SÉC MĂNG'!A447="","",'⚙️ SÉC MĂNG'!L447)</f>
        <v/>
      </c>
      <c r="H2491" s="37">
        <f>IF('⚙️ SÉC MĂNG'!A447="","",'⚙️ SÉC MĂNG'!M447)</f>
        <v/>
      </c>
      <c r="I2491" s="37">
        <f>IF('⚙️ SÉC MĂNG'!A447="","",'⚙️ SÉC MĂNG'!N447)</f>
        <v/>
      </c>
      <c r="J2491">
        <f>IF('⚙️ SÉC MĂNG'!A447="","",'⚙️ SÉC MĂNG'!D447)</f>
        <v/>
      </c>
      <c r="L2491">
        <f>N(L2490)+IF(AND('🔎 TRA CỨU NHANH'!$C$2&lt;&gt;"",OR(ISNUMBER(SEARCH('🔎 TRA CỨU NHANH'!$C$2,$A2491)),ISNUMBER(SEARCH('🔎 TRA CỨU NHANH'!$C$2,$B2491)))),1,0)</f>
        <v/>
      </c>
      <c r="M2491">
        <f>IF(L2491&gt;N(L2490),L2491,"")</f>
        <v/>
      </c>
      <c r="N2491">
        <f>N(N2490)+IF(AND('💰 BÁO GIÁ'!$C$27&lt;&gt;"",OR(ISNUMBER(SEARCH('💰 BÁO GIÁ'!$C$27,$A2491)),ISNUMBER(SEARCH('💰 BÁO GIÁ'!$C$27,$B2491)))),1,0)</f>
        <v/>
      </c>
      <c r="O2491">
        <f>IF(N2491&gt;N(N2490),N2491,"")</f>
        <v/>
      </c>
    </row>
    <row r="2492">
      <c r="A2492">
        <f>IF('⚙️ SÉC MĂNG'!A448="","",'⚙️ SÉC MĂNG'!A448)</f>
        <v/>
      </c>
      <c r="B2492">
        <f>IF('⚙️ SÉC MĂNG'!A448="","",'⚙️ SÉC MĂNG'!R448)</f>
        <v/>
      </c>
      <c r="C2492">
        <f>IF('⚙️ SÉC MĂNG'!A448="","","Séc măng")</f>
        <v/>
      </c>
      <c r="D2492">
        <f>IF('⚙️ SÉC MĂNG'!A448="","",'⚙️ SÉC MĂNG'!I448)</f>
        <v/>
      </c>
      <c r="E2492" s="37">
        <f>IF('⚙️ SÉC MĂNG'!A448="","",'⚙️ SÉC MĂNG'!J448)</f>
        <v/>
      </c>
      <c r="F2492" s="37">
        <f>IF('⚙️ SÉC MĂNG'!A448="","",'⚙️ SÉC MĂNG'!K448)</f>
        <v/>
      </c>
      <c r="G2492" s="37">
        <f>IF('⚙️ SÉC MĂNG'!A448="","",'⚙️ SÉC MĂNG'!L448)</f>
        <v/>
      </c>
      <c r="H2492" s="37">
        <f>IF('⚙️ SÉC MĂNG'!A448="","",'⚙️ SÉC MĂNG'!M448)</f>
        <v/>
      </c>
      <c r="I2492" s="37">
        <f>IF('⚙️ SÉC MĂNG'!A448="","",'⚙️ SÉC MĂNG'!N448)</f>
        <v/>
      </c>
      <c r="J2492">
        <f>IF('⚙️ SÉC MĂNG'!A448="","",'⚙️ SÉC MĂNG'!D448)</f>
        <v/>
      </c>
      <c r="L2492">
        <f>N(L2491)+IF(AND('🔎 TRA CỨU NHANH'!$C$2&lt;&gt;"",OR(ISNUMBER(SEARCH('🔎 TRA CỨU NHANH'!$C$2,$A2492)),ISNUMBER(SEARCH('🔎 TRA CỨU NHANH'!$C$2,$B2492)))),1,0)</f>
        <v/>
      </c>
      <c r="M2492">
        <f>IF(L2492&gt;N(L2491),L2492,"")</f>
        <v/>
      </c>
      <c r="N2492">
        <f>N(N2491)+IF(AND('💰 BÁO GIÁ'!$C$27&lt;&gt;"",OR(ISNUMBER(SEARCH('💰 BÁO GIÁ'!$C$27,$A2492)),ISNUMBER(SEARCH('💰 BÁO GIÁ'!$C$27,$B2492)))),1,0)</f>
        <v/>
      </c>
      <c r="O2492">
        <f>IF(N2492&gt;N(N2491),N2492,"")</f>
        <v/>
      </c>
    </row>
    <row r="2493">
      <c r="A2493">
        <f>IF('⚙️ SÉC MĂNG'!A449="","",'⚙️ SÉC MĂNG'!A449)</f>
        <v/>
      </c>
      <c r="B2493">
        <f>IF('⚙️ SÉC MĂNG'!A449="","",'⚙️ SÉC MĂNG'!R449)</f>
        <v/>
      </c>
      <c r="C2493">
        <f>IF('⚙️ SÉC MĂNG'!A449="","","Séc măng")</f>
        <v/>
      </c>
      <c r="D2493">
        <f>IF('⚙️ SÉC MĂNG'!A449="","",'⚙️ SÉC MĂNG'!I449)</f>
        <v/>
      </c>
      <c r="E2493" s="37">
        <f>IF('⚙️ SÉC MĂNG'!A449="","",'⚙️ SÉC MĂNG'!J449)</f>
        <v/>
      </c>
      <c r="F2493" s="37">
        <f>IF('⚙️ SÉC MĂNG'!A449="","",'⚙️ SÉC MĂNG'!K449)</f>
        <v/>
      </c>
      <c r="G2493" s="37">
        <f>IF('⚙️ SÉC MĂNG'!A449="","",'⚙️ SÉC MĂNG'!L449)</f>
        <v/>
      </c>
      <c r="H2493" s="37">
        <f>IF('⚙️ SÉC MĂNG'!A449="","",'⚙️ SÉC MĂNG'!M449)</f>
        <v/>
      </c>
      <c r="I2493" s="37">
        <f>IF('⚙️ SÉC MĂNG'!A449="","",'⚙️ SÉC MĂNG'!N449)</f>
        <v/>
      </c>
      <c r="J2493">
        <f>IF('⚙️ SÉC MĂNG'!A449="","",'⚙️ SÉC MĂNG'!D449)</f>
        <v/>
      </c>
      <c r="L2493">
        <f>N(L2492)+IF(AND('🔎 TRA CỨU NHANH'!$C$2&lt;&gt;"",OR(ISNUMBER(SEARCH('🔎 TRA CỨU NHANH'!$C$2,$A2493)),ISNUMBER(SEARCH('🔎 TRA CỨU NHANH'!$C$2,$B2493)))),1,0)</f>
        <v/>
      </c>
      <c r="M2493">
        <f>IF(L2493&gt;N(L2492),L2493,"")</f>
        <v/>
      </c>
      <c r="N2493">
        <f>N(N2492)+IF(AND('💰 BÁO GIÁ'!$C$27&lt;&gt;"",OR(ISNUMBER(SEARCH('💰 BÁO GIÁ'!$C$27,$A2493)),ISNUMBER(SEARCH('💰 BÁO GIÁ'!$C$27,$B2493)))),1,0)</f>
        <v/>
      </c>
      <c r="O2493">
        <f>IF(N2493&gt;N(N2492),N2493,"")</f>
        <v/>
      </c>
    </row>
    <row r="2494">
      <c r="A2494">
        <f>IF('⚙️ SÉC MĂNG'!A450="","",'⚙️ SÉC MĂNG'!A450)</f>
        <v/>
      </c>
      <c r="B2494">
        <f>IF('⚙️ SÉC MĂNG'!A450="","",'⚙️ SÉC MĂNG'!R450)</f>
        <v/>
      </c>
      <c r="C2494">
        <f>IF('⚙️ SÉC MĂNG'!A450="","","Séc măng")</f>
        <v/>
      </c>
      <c r="D2494">
        <f>IF('⚙️ SÉC MĂNG'!A450="","",'⚙️ SÉC MĂNG'!I450)</f>
        <v/>
      </c>
      <c r="E2494" s="37">
        <f>IF('⚙️ SÉC MĂNG'!A450="","",'⚙️ SÉC MĂNG'!J450)</f>
        <v/>
      </c>
      <c r="F2494" s="37">
        <f>IF('⚙️ SÉC MĂNG'!A450="","",'⚙️ SÉC MĂNG'!K450)</f>
        <v/>
      </c>
      <c r="G2494" s="37">
        <f>IF('⚙️ SÉC MĂNG'!A450="","",'⚙️ SÉC MĂNG'!L450)</f>
        <v/>
      </c>
      <c r="H2494" s="37">
        <f>IF('⚙️ SÉC MĂNG'!A450="","",'⚙️ SÉC MĂNG'!M450)</f>
        <v/>
      </c>
      <c r="I2494" s="37">
        <f>IF('⚙️ SÉC MĂNG'!A450="","",'⚙️ SÉC MĂNG'!N450)</f>
        <v/>
      </c>
      <c r="J2494">
        <f>IF('⚙️ SÉC MĂNG'!A450="","",'⚙️ SÉC MĂNG'!D450)</f>
        <v/>
      </c>
      <c r="L2494">
        <f>N(L2493)+IF(AND('🔎 TRA CỨU NHANH'!$C$2&lt;&gt;"",OR(ISNUMBER(SEARCH('🔎 TRA CỨU NHANH'!$C$2,$A2494)),ISNUMBER(SEARCH('🔎 TRA CỨU NHANH'!$C$2,$B2494)))),1,0)</f>
        <v/>
      </c>
      <c r="M2494">
        <f>IF(L2494&gt;N(L2493),L2494,"")</f>
        <v/>
      </c>
      <c r="N2494">
        <f>N(N2493)+IF(AND('💰 BÁO GIÁ'!$C$27&lt;&gt;"",OR(ISNUMBER(SEARCH('💰 BÁO GIÁ'!$C$27,$A2494)),ISNUMBER(SEARCH('💰 BÁO GIÁ'!$C$27,$B2494)))),1,0)</f>
        <v/>
      </c>
      <c r="O2494">
        <f>IF(N2494&gt;N(N2493),N2494,"")</f>
        <v/>
      </c>
    </row>
    <row r="2495">
      <c r="A2495">
        <f>IF('⚙️ SÉC MĂNG'!A451="","",'⚙️ SÉC MĂNG'!A451)</f>
        <v/>
      </c>
      <c r="B2495">
        <f>IF('⚙️ SÉC MĂNG'!A451="","",'⚙️ SÉC MĂNG'!R451)</f>
        <v/>
      </c>
      <c r="C2495">
        <f>IF('⚙️ SÉC MĂNG'!A451="","","Séc măng")</f>
        <v/>
      </c>
      <c r="D2495">
        <f>IF('⚙️ SÉC MĂNG'!A451="","",'⚙️ SÉC MĂNG'!I451)</f>
        <v/>
      </c>
      <c r="E2495" s="37">
        <f>IF('⚙️ SÉC MĂNG'!A451="","",'⚙️ SÉC MĂNG'!J451)</f>
        <v/>
      </c>
      <c r="F2495" s="37">
        <f>IF('⚙️ SÉC MĂNG'!A451="","",'⚙️ SÉC MĂNG'!K451)</f>
        <v/>
      </c>
      <c r="G2495" s="37">
        <f>IF('⚙️ SÉC MĂNG'!A451="","",'⚙️ SÉC MĂNG'!L451)</f>
        <v/>
      </c>
      <c r="H2495" s="37">
        <f>IF('⚙️ SÉC MĂNG'!A451="","",'⚙️ SÉC MĂNG'!M451)</f>
        <v/>
      </c>
      <c r="I2495" s="37">
        <f>IF('⚙️ SÉC MĂNG'!A451="","",'⚙️ SÉC MĂNG'!N451)</f>
        <v/>
      </c>
      <c r="J2495">
        <f>IF('⚙️ SÉC MĂNG'!A451="","",'⚙️ SÉC MĂNG'!D451)</f>
        <v/>
      </c>
      <c r="L2495">
        <f>N(L2494)+IF(AND('🔎 TRA CỨU NHANH'!$C$2&lt;&gt;"",OR(ISNUMBER(SEARCH('🔎 TRA CỨU NHANH'!$C$2,$A2495)),ISNUMBER(SEARCH('🔎 TRA CỨU NHANH'!$C$2,$B2495)))),1,0)</f>
        <v/>
      </c>
      <c r="M2495">
        <f>IF(L2495&gt;N(L2494),L2495,"")</f>
        <v/>
      </c>
      <c r="N2495">
        <f>N(N2494)+IF(AND('💰 BÁO GIÁ'!$C$27&lt;&gt;"",OR(ISNUMBER(SEARCH('💰 BÁO GIÁ'!$C$27,$A2495)),ISNUMBER(SEARCH('💰 BÁO GIÁ'!$C$27,$B2495)))),1,0)</f>
        <v/>
      </c>
      <c r="O2495">
        <f>IF(N2495&gt;N(N2494),N2495,"")</f>
        <v/>
      </c>
    </row>
    <row r="2496">
      <c r="A2496">
        <f>IF('⚙️ SÉC MĂNG'!A452="","",'⚙️ SÉC MĂNG'!A452)</f>
        <v/>
      </c>
      <c r="B2496">
        <f>IF('⚙️ SÉC MĂNG'!A452="","",'⚙️ SÉC MĂNG'!R452)</f>
        <v/>
      </c>
      <c r="C2496">
        <f>IF('⚙️ SÉC MĂNG'!A452="","","Séc măng")</f>
        <v/>
      </c>
      <c r="D2496">
        <f>IF('⚙️ SÉC MĂNG'!A452="","",'⚙️ SÉC MĂNG'!I452)</f>
        <v/>
      </c>
      <c r="E2496" s="37">
        <f>IF('⚙️ SÉC MĂNG'!A452="","",'⚙️ SÉC MĂNG'!J452)</f>
        <v/>
      </c>
      <c r="F2496" s="37">
        <f>IF('⚙️ SÉC MĂNG'!A452="","",'⚙️ SÉC MĂNG'!K452)</f>
        <v/>
      </c>
      <c r="G2496" s="37">
        <f>IF('⚙️ SÉC MĂNG'!A452="","",'⚙️ SÉC MĂNG'!L452)</f>
        <v/>
      </c>
      <c r="H2496" s="37">
        <f>IF('⚙️ SÉC MĂNG'!A452="","",'⚙️ SÉC MĂNG'!M452)</f>
        <v/>
      </c>
      <c r="I2496" s="37">
        <f>IF('⚙️ SÉC MĂNG'!A452="","",'⚙️ SÉC MĂNG'!N452)</f>
        <v/>
      </c>
      <c r="J2496">
        <f>IF('⚙️ SÉC MĂNG'!A452="","",'⚙️ SÉC MĂNG'!D452)</f>
        <v/>
      </c>
      <c r="L2496">
        <f>N(L2495)+IF(AND('🔎 TRA CỨU NHANH'!$C$2&lt;&gt;"",OR(ISNUMBER(SEARCH('🔎 TRA CỨU NHANH'!$C$2,$A2496)),ISNUMBER(SEARCH('🔎 TRA CỨU NHANH'!$C$2,$B2496)))),1,0)</f>
        <v/>
      </c>
      <c r="M2496">
        <f>IF(L2496&gt;N(L2495),L2496,"")</f>
        <v/>
      </c>
      <c r="N2496">
        <f>N(N2495)+IF(AND('💰 BÁO GIÁ'!$C$27&lt;&gt;"",OR(ISNUMBER(SEARCH('💰 BÁO GIÁ'!$C$27,$A2496)),ISNUMBER(SEARCH('💰 BÁO GIÁ'!$C$27,$B2496)))),1,0)</f>
        <v/>
      </c>
      <c r="O2496">
        <f>IF(N2496&gt;N(N2495),N2496,"")</f>
        <v/>
      </c>
    </row>
    <row r="2497">
      <c r="A2497">
        <f>IF('⚙️ SÉC MĂNG'!A453="","",'⚙️ SÉC MĂNG'!A453)</f>
        <v/>
      </c>
      <c r="B2497">
        <f>IF('⚙️ SÉC MĂNG'!A453="","",'⚙️ SÉC MĂNG'!R453)</f>
        <v/>
      </c>
      <c r="C2497">
        <f>IF('⚙️ SÉC MĂNG'!A453="","","Séc măng")</f>
        <v/>
      </c>
      <c r="D2497">
        <f>IF('⚙️ SÉC MĂNG'!A453="","",'⚙️ SÉC MĂNG'!I453)</f>
        <v/>
      </c>
      <c r="E2497" s="37">
        <f>IF('⚙️ SÉC MĂNG'!A453="","",'⚙️ SÉC MĂNG'!J453)</f>
        <v/>
      </c>
      <c r="F2497" s="37">
        <f>IF('⚙️ SÉC MĂNG'!A453="","",'⚙️ SÉC MĂNG'!K453)</f>
        <v/>
      </c>
      <c r="G2497" s="37">
        <f>IF('⚙️ SÉC MĂNG'!A453="","",'⚙️ SÉC MĂNG'!L453)</f>
        <v/>
      </c>
      <c r="H2497" s="37">
        <f>IF('⚙️ SÉC MĂNG'!A453="","",'⚙️ SÉC MĂNG'!M453)</f>
        <v/>
      </c>
      <c r="I2497" s="37">
        <f>IF('⚙️ SÉC MĂNG'!A453="","",'⚙️ SÉC MĂNG'!N453)</f>
        <v/>
      </c>
      <c r="J2497">
        <f>IF('⚙️ SÉC MĂNG'!A453="","",'⚙️ SÉC MĂNG'!D453)</f>
        <v/>
      </c>
      <c r="L2497">
        <f>N(L2496)+IF(AND('🔎 TRA CỨU NHANH'!$C$2&lt;&gt;"",OR(ISNUMBER(SEARCH('🔎 TRA CỨU NHANH'!$C$2,$A2497)),ISNUMBER(SEARCH('🔎 TRA CỨU NHANH'!$C$2,$B2497)))),1,0)</f>
        <v/>
      </c>
      <c r="M2497">
        <f>IF(L2497&gt;N(L2496),L2497,"")</f>
        <v/>
      </c>
      <c r="N2497">
        <f>N(N2496)+IF(AND('💰 BÁO GIÁ'!$C$27&lt;&gt;"",OR(ISNUMBER(SEARCH('💰 BÁO GIÁ'!$C$27,$A2497)),ISNUMBER(SEARCH('💰 BÁO GIÁ'!$C$27,$B2497)))),1,0)</f>
        <v/>
      </c>
      <c r="O2497">
        <f>IF(N2497&gt;N(N2496),N2497,"")</f>
        <v/>
      </c>
    </row>
    <row r="2498">
      <c r="A2498">
        <f>IF('⚙️ SÉC MĂNG'!A454="","",'⚙️ SÉC MĂNG'!A454)</f>
        <v/>
      </c>
      <c r="B2498">
        <f>IF('⚙️ SÉC MĂNG'!A454="","",'⚙️ SÉC MĂNG'!R454)</f>
        <v/>
      </c>
      <c r="C2498">
        <f>IF('⚙️ SÉC MĂNG'!A454="","","Séc măng")</f>
        <v/>
      </c>
      <c r="D2498">
        <f>IF('⚙️ SÉC MĂNG'!A454="","",'⚙️ SÉC MĂNG'!I454)</f>
        <v/>
      </c>
      <c r="E2498" s="37">
        <f>IF('⚙️ SÉC MĂNG'!A454="","",'⚙️ SÉC MĂNG'!J454)</f>
        <v/>
      </c>
      <c r="F2498" s="37">
        <f>IF('⚙️ SÉC MĂNG'!A454="","",'⚙️ SÉC MĂNG'!K454)</f>
        <v/>
      </c>
      <c r="G2498" s="37">
        <f>IF('⚙️ SÉC MĂNG'!A454="","",'⚙️ SÉC MĂNG'!L454)</f>
        <v/>
      </c>
      <c r="H2498" s="37">
        <f>IF('⚙️ SÉC MĂNG'!A454="","",'⚙️ SÉC MĂNG'!M454)</f>
        <v/>
      </c>
      <c r="I2498" s="37">
        <f>IF('⚙️ SÉC MĂNG'!A454="","",'⚙️ SÉC MĂNG'!N454)</f>
        <v/>
      </c>
      <c r="J2498">
        <f>IF('⚙️ SÉC MĂNG'!A454="","",'⚙️ SÉC MĂNG'!D454)</f>
        <v/>
      </c>
      <c r="L2498">
        <f>N(L2497)+IF(AND('🔎 TRA CỨU NHANH'!$C$2&lt;&gt;"",OR(ISNUMBER(SEARCH('🔎 TRA CỨU NHANH'!$C$2,$A2498)),ISNUMBER(SEARCH('🔎 TRA CỨU NHANH'!$C$2,$B2498)))),1,0)</f>
        <v/>
      </c>
      <c r="M2498">
        <f>IF(L2498&gt;N(L2497),L2498,"")</f>
        <v/>
      </c>
      <c r="N2498">
        <f>N(N2497)+IF(AND('💰 BÁO GIÁ'!$C$27&lt;&gt;"",OR(ISNUMBER(SEARCH('💰 BÁO GIÁ'!$C$27,$A2498)),ISNUMBER(SEARCH('💰 BÁO GIÁ'!$C$27,$B2498)))),1,0)</f>
        <v/>
      </c>
      <c r="O2498">
        <f>IF(N2498&gt;N(N2497),N2498,"")</f>
        <v/>
      </c>
    </row>
    <row r="2499">
      <c r="A2499">
        <f>IF('⚙️ SÉC MĂNG'!A455="","",'⚙️ SÉC MĂNG'!A455)</f>
        <v/>
      </c>
      <c r="B2499">
        <f>IF('⚙️ SÉC MĂNG'!A455="","",'⚙️ SÉC MĂNG'!R455)</f>
        <v/>
      </c>
      <c r="C2499">
        <f>IF('⚙️ SÉC MĂNG'!A455="","","Séc măng")</f>
        <v/>
      </c>
      <c r="D2499">
        <f>IF('⚙️ SÉC MĂNG'!A455="","",'⚙️ SÉC MĂNG'!I455)</f>
        <v/>
      </c>
      <c r="E2499">
        <f>IF('⚙️ SÉC MĂNG'!A455="","",'⚙️ SÉC MĂNG'!J455)</f>
        <v/>
      </c>
      <c r="F2499" s="37">
        <f>IF('⚙️ SÉC MĂNG'!A455="","",'⚙️ SÉC MĂNG'!K455)</f>
        <v/>
      </c>
      <c r="G2499" s="37">
        <f>IF('⚙️ SÉC MĂNG'!A455="","",'⚙️ SÉC MĂNG'!L455)</f>
        <v/>
      </c>
      <c r="H2499" s="37">
        <f>IF('⚙️ SÉC MĂNG'!A455="","",'⚙️ SÉC MĂNG'!M455)</f>
        <v/>
      </c>
      <c r="I2499">
        <f>IF('⚙️ SÉC MĂNG'!A455="","",'⚙️ SÉC MĂNG'!N455)</f>
        <v/>
      </c>
      <c r="J2499">
        <f>IF('⚙️ SÉC MĂNG'!A455="","",'⚙️ SÉC MĂNG'!D455)</f>
        <v/>
      </c>
      <c r="L2499">
        <f>N(L2498)+IF(AND('🔎 TRA CỨU NHANH'!$C$2&lt;&gt;"",OR(ISNUMBER(SEARCH('🔎 TRA CỨU NHANH'!$C$2,$A2499)),ISNUMBER(SEARCH('🔎 TRA CỨU NHANH'!$C$2,$B2499)))),1,0)</f>
        <v/>
      </c>
      <c r="M2499">
        <f>IF(L2499&gt;N(L2498),L2499,"")</f>
        <v/>
      </c>
      <c r="N2499">
        <f>N(N2498)+IF(AND('💰 BÁO GIÁ'!$C$27&lt;&gt;"",OR(ISNUMBER(SEARCH('💰 BÁO GIÁ'!$C$27,$A2499)),ISNUMBER(SEARCH('💰 BÁO GIÁ'!$C$27,$B2499)))),1,0)</f>
        <v/>
      </c>
      <c r="O2499">
        <f>IF(N2499&gt;N(N2498),N2499,"")</f>
        <v/>
      </c>
    </row>
    <row r="2500">
      <c r="A2500">
        <f>IF('⚙️ SÉC MĂNG'!A456="","",'⚙️ SÉC MĂNG'!A456)</f>
        <v/>
      </c>
      <c r="B2500">
        <f>IF('⚙️ SÉC MĂNG'!A456="","",'⚙️ SÉC MĂNG'!R456)</f>
        <v/>
      </c>
      <c r="C2500">
        <f>IF('⚙️ SÉC MĂNG'!A456="","","Séc măng")</f>
        <v/>
      </c>
      <c r="D2500">
        <f>IF('⚙️ SÉC MĂNG'!A456="","",'⚙️ SÉC MĂNG'!I456)</f>
        <v/>
      </c>
      <c r="E2500" s="37">
        <f>IF('⚙️ SÉC MĂNG'!A456="","",'⚙️ SÉC MĂNG'!J456)</f>
        <v/>
      </c>
      <c r="F2500" s="37">
        <f>IF('⚙️ SÉC MĂNG'!A456="","",'⚙️ SÉC MĂNG'!K456)</f>
        <v/>
      </c>
      <c r="G2500" s="37">
        <f>IF('⚙️ SÉC MĂNG'!A456="","",'⚙️ SÉC MĂNG'!L456)</f>
        <v/>
      </c>
      <c r="H2500" s="37">
        <f>IF('⚙️ SÉC MĂNG'!A456="","",'⚙️ SÉC MĂNG'!M456)</f>
        <v/>
      </c>
      <c r="I2500" s="37">
        <f>IF('⚙️ SÉC MĂNG'!A456="","",'⚙️ SÉC MĂNG'!N456)</f>
        <v/>
      </c>
      <c r="J2500">
        <f>IF('⚙️ SÉC MĂNG'!A456="","",'⚙️ SÉC MĂNG'!D456)</f>
        <v/>
      </c>
      <c r="L2500">
        <f>N(L2499)+IF(AND('🔎 TRA CỨU NHANH'!$C$2&lt;&gt;"",OR(ISNUMBER(SEARCH('🔎 TRA CỨU NHANH'!$C$2,$A2500)),ISNUMBER(SEARCH('🔎 TRA CỨU NHANH'!$C$2,$B2500)))),1,0)</f>
        <v/>
      </c>
      <c r="M2500">
        <f>IF(L2500&gt;N(L2499),L2500,"")</f>
        <v/>
      </c>
      <c r="N2500">
        <f>N(N2499)+IF(AND('💰 BÁO GIÁ'!$C$27&lt;&gt;"",OR(ISNUMBER(SEARCH('💰 BÁO GIÁ'!$C$27,$A2500)),ISNUMBER(SEARCH('💰 BÁO GIÁ'!$C$27,$B2500)))),1,0)</f>
        <v/>
      </c>
      <c r="O2500">
        <f>IF(N2500&gt;N(N2499),N2500,"")</f>
        <v/>
      </c>
    </row>
    <row r="2501">
      <c r="A2501">
        <f>IF('⚙️ SÉC MĂNG'!A457="","",'⚙️ SÉC MĂNG'!A457)</f>
        <v/>
      </c>
      <c r="B2501">
        <f>IF('⚙️ SÉC MĂNG'!A457="","",'⚙️ SÉC MĂNG'!R457)</f>
        <v/>
      </c>
      <c r="C2501">
        <f>IF('⚙️ SÉC MĂNG'!A457="","","Séc măng")</f>
        <v/>
      </c>
      <c r="D2501">
        <f>IF('⚙️ SÉC MĂNG'!A457="","",'⚙️ SÉC MĂNG'!I457)</f>
        <v/>
      </c>
      <c r="E2501">
        <f>IF('⚙️ SÉC MĂNG'!A457="","",'⚙️ SÉC MĂNG'!J457)</f>
        <v/>
      </c>
      <c r="F2501">
        <f>IF('⚙️ SÉC MĂNG'!A457="","",'⚙️ SÉC MĂNG'!K457)</f>
        <v/>
      </c>
      <c r="G2501">
        <f>IF('⚙️ SÉC MĂNG'!A457="","",'⚙️ SÉC MĂNG'!L457)</f>
        <v/>
      </c>
      <c r="H2501">
        <f>IF('⚙️ SÉC MĂNG'!A457="","",'⚙️ SÉC MĂNG'!M457)</f>
        <v/>
      </c>
      <c r="I2501">
        <f>IF('⚙️ SÉC MĂNG'!A457="","",'⚙️ SÉC MĂNG'!N457)</f>
        <v/>
      </c>
      <c r="J2501">
        <f>IF('⚙️ SÉC MĂNG'!A457="","",'⚙️ SÉC MĂNG'!D457)</f>
        <v/>
      </c>
      <c r="L2501">
        <f>N(L2500)+IF(AND('🔎 TRA CỨU NHANH'!$C$2&lt;&gt;"",OR(ISNUMBER(SEARCH('🔎 TRA CỨU NHANH'!$C$2,$A2501)),ISNUMBER(SEARCH('🔎 TRA CỨU NHANH'!$C$2,$B2501)))),1,0)</f>
        <v/>
      </c>
      <c r="M2501">
        <f>IF(L2501&gt;N(L2500),L2501,"")</f>
        <v/>
      </c>
      <c r="N2501">
        <f>N(N2500)+IF(AND('💰 BÁO GIÁ'!$C$27&lt;&gt;"",OR(ISNUMBER(SEARCH('💰 BÁO GIÁ'!$C$27,$A2501)),ISNUMBER(SEARCH('💰 BÁO GIÁ'!$C$27,$B2501)))),1,0)</f>
        <v/>
      </c>
      <c r="O2501">
        <f>IF(N2501&gt;N(N2500),N2501,"")</f>
        <v/>
      </c>
    </row>
    <row r="2502">
      <c r="A2502">
        <f>IF('⚙️ SÉC MĂNG'!A458="","",'⚙️ SÉC MĂNG'!A458)</f>
        <v/>
      </c>
      <c r="B2502">
        <f>IF('⚙️ SÉC MĂNG'!A458="","",'⚙️ SÉC MĂNG'!R458)</f>
        <v/>
      </c>
      <c r="C2502">
        <f>IF('⚙️ SÉC MĂNG'!A458="","","Séc măng")</f>
        <v/>
      </c>
      <c r="D2502">
        <f>IF('⚙️ SÉC MĂNG'!A458="","",'⚙️ SÉC MĂNG'!I458)</f>
        <v/>
      </c>
      <c r="E2502" s="37">
        <f>IF('⚙️ SÉC MĂNG'!A458="","",'⚙️ SÉC MĂNG'!J458)</f>
        <v/>
      </c>
      <c r="F2502" s="37">
        <f>IF('⚙️ SÉC MĂNG'!A458="","",'⚙️ SÉC MĂNG'!K458)</f>
        <v/>
      </c>
      <c r="G2502" s="37">
        <f>IF('⚙️ SÉC MĂNG'!A458="","",'⚙️ SÉC MĂNG'!L458)</f>
        <v/>
      </c>
      <c r="H2502" s="37">
        <f>IF('⚙️ SÉC MĂNG'!A458="","",'⚙️ SÉC MĂNG'!M458)</f>
        <v/>
      </c>
      <c r="I2502" s="37">
        <f>IF('⚙️ SÉC MĂNG'!A458="","",'⚙️ SÉC MĂNG'!N458)</f>
        <v/>
      </c>
      <c r="J2502">
        <f>IF('⚙️ SÉC MĂNG'!A458="","",'⚙️ SÉC MĂNG'!D458)</f>
        <v/>
      </c>
      <c r="L2502">
        <f>N(L2501)+IF(AND('🔎 TRA CỨU NHANH'!$C$2&lt;&gt;"",OR(ISNUMBER(SEARCH('🔎 TRA CỨU NHANH'!$C$2,$A2502)),ISNUMBER(SEARCH('🔎 TRA CỨU NHANH'!$C$2,$B2502)))),1,0)</f>
        <v/>
      </c>
      <c r="M2502">
        <f>IF(L2502&gt;N(L2501),L2502,"")</f>
        <v/>
      </c>
      <c r="N2502">
        <f>N(N2501)+IF(AND('💰 BÁO GIÁ'!$C$27&lt;&gt;"",OR(ISNUMBER(SEARCH('💰 BÁO GIÁ'!$C$27,$A2502)),ISNUMBER(SEARCH('💰 BÁO GIÁ'!$C$27,$B2502)))),1,0)</f>
        <v/>
      </c>
      <c r="O2502">
        <f>IF(N2502&gt;N(N2501),N2502,"")</f>
        <v/>
      </c>
    </row>
    <row r="2503">
      <c r="A2503">
        <f>IF('⚙️ SÉC MĂNG'!A459="","",'⚙️ SÉC MĂNG'!A459)</f>
        <v/>
      </c>
      <c r="B2503">
        <f>IF('⚙️ SÉC MĂNG'!A459="","",'⚙️ SÉC MĂNG'!R459)</f>
        <v/>
      </c>
      <c r="C2503">
        <f>IF('⚙️ SÉC MĂNG'!A459="","","Séc măng")</f>
        <v/>
      </c>
      <c r="D2503">
        <f>IF('⚙️ SÉC MĂNG'!A459="","",'⚙️ SÉC MĂNG'!I459)</f>
        <v/>
      </c>
      <c r="E2503" s="37">
        <f>IF('⚙️ SÉC MĂNG'!A459="","",'⚙️ SÉC MĂNG'!J459)</f>
        <v/>
      </c>
      <c r="F2503" s="37">
        <f>IF('⚙️ SÉC MĂNG'!A459="","",'⚙️ SÉC MĂNG'!K459)</f>
        <v/>
      </c>
      <c r="G2503" s="37">
        <f>IF('⚙️ SÉC MĂNG'!A459="","",'⚙️ SÉC MĂNG'!L459)</f>
        <v/>
      </c>
      <c r="H2503" s="37">
        <f>IF('⚙️ SÉC MĂNG'!A459="","",'⚙️ SÉC MĂNG'!M459)</f>
        <v/>
      </c>
      <c r="I2503" s="37">
        <f>IF('⚙️ SÉC MĂNG'!A459="","",'⚙️ SÉC MĂNG'!N459)</f>
        <v/>
      </c>
      <c r="J2503">
        <f>IF('⚙️ SÉC MĂNG'!A459="","",'⚙️ SÉC MĂNG'!D459)</f>
        <v/>
      </c>
      <c r="L2503">
        <f>N(L2502)+IF(AND('🔎 TRA CỨU NHANH'!$C$2&lt;&gt;"",OR(ISNUMBER(SEARCH('🔎 TRA CỨU NHANH'!$C$2,$A2503)),ISNUMBER(SEARCH('🔎 TRA CỨU NHANH'!$C$2,$B2503)))),1,0)</f>
        <v/>
      </c>
      <c r="M2503">
        <f>IF(L2503&gt;N(L2502),L2503,"")</f>
        <v/>
      </c>
      <c r="N2503">
        <f>N(N2502)+IF(AND('💰 BÁO GIÁ'!$C$27&lt;&gt;"",OR(ISNUMBER(SEARCH('💰 BÁO GIÁ'!$C$27,$A2503)),ISNUMBER(SEARCH('💰 BÁO GIÁ'!$C$27,$B2503)))),1,0)</f>
        <v/>
      </c>
      <c r="O2503">
        <f>IF(N2503&gt;N(N2502),N2503,"")</f>
        <v/>
      </c>
    </row>
    <row r="2504">
      <c r="A2504">
        <f>IF('⚙️ SÉC MĂNG'!A460="","",'⚙️ SÉC MĂNG'!A460)</f>
        <v/>
      </c>
      <c r="B2504">
        <f>IF('⚙️ SÉC MĂNG'!A460="","",'⚙️ SÉC MĂNG'!R460)</f>
        <v/>
      </c>
      <c r="C2504">
        <f>IF('⚙️ SÉC MĂNG'!A460="","","Séc măng")</f>
        <v/>
      </c>
      <c r="D2504">
        <f>IF('⚙️ SÉC MĂNG'!A460="","",'⚙️ SÉC MĂNG'!I460)</f>
        <v/>
      </c>
      <c r="E2504" s="37">
        <f>IF('⚙️ SÉC MĂNG'!A460="","",'⚙️ SÉC MĂNG'!J460)</f>
        <v/>
      </c>
      <c r="F2504" s="37">
        <f>IF('⚙️ SÉC MĂNG'!A460="","",'⚙️ SÉC MĂNG'!K460)</f>
        <v/>
      </c>
      <c r="G2504" s="37">
        <f>IF('⚙️ SÉC MĂNG'!A460="","",'⚙️ SÉC MĂNG'!L460)</f>
        <v/>
      </c>
      <c r="H2504" s="37">
        <f>IF('⚙️ SÉC MĂNG'!A460="","",'⚙️ SÉC MĂNG'!M460)</f>
        <v/>
      </c>
      <c r="I2504" s="37">
        <f>IF('⚙️ SÉC MĂNG'!A460="","",'⚙️ SÉC MĂNG'!N460)</f>
        <v/>
      </c>
      <c r="J2504">
        <f>IF('⚙️ SÉC MĂNG'!A460="","",'⚙️ SÉC MĂNG'!D460)</f>
        <v/>
      </c>
      <c r="L2504">
        <f>N(L2503)+IF(AND('🔎 TRA CỨU NHANH'!$C$2&lt;&gt;"",OR(ISNUMBER(SEARCH('🔎 TRA CỨU NHANH'!$C$2,$A2504)),ISNUMBER(SEARCH('🔎 TRA CỨU NHANH'!$C$2,$B2504)))),1,0)</f>
        <v/>
      </c>
      <c r="M2504">
        <f>IF(L2504&gt;N(L2503),L2504,"")</f>
        <v/>
      </c>
      <c r="N2504">
        <f>N(N2503)+IF(AND('💰 BÁO GIÁ'!$C$27&lt;&gt;"",OR(ISNUMBER(SEARCH('💰 BÁO GIÁ'!$C$27,$A2504)),ISNUMBER(SEARCH('💰 BÁO GIÁ'!$C$27,$B2504)))),1,0)</f>
        <v/>
      </c>
      <c r="O2504">
        <f>IF(N2504&gt;N(N2503),N2504,"")</f>
        <v/>
      </c>
    </row>
    <row r="2505">
      <c r="A2505">
        <f>IF('⚙️ SÉC MĂNG'!A461="","",'⚙️ SÉC MĂNG'!A461)</f>
        <v/>
      </c>
      <c r="B2505">
        <f>IF('⚙️ SÉC MĂNG'!A461="","",'⚙️ SÉC MĂNG'!R461)</f>
        <v/>
      </c>
      <c r="C2505">
        <f>IF('⚙️ SÉC MĂNG'!A461="","","Séc măng")</f>
        <v/>
      </c>
      <c r="D2505">
        <f>IF('⚙️ SÉC MĂNG'!A461="","",'⚙️ SÉC MĂNG'!I461)</f>
        <v/>
      </c>
      <c r="E2505" s="37">
        <f>IF('⚙️ SÉC MĂNG'!A461="","",'⚙️ SÉC MĂNG'!J461)</f>
        <v/>
      </c>
      <c r="F2505" s="37">
        <f>IF('⚙️ SÉC MĂNG'!A461="","",'⚙️ SÉC MĂNG'!K461)</f>
        <v/>
      </c>
      <c r="G2505" s="37">
        <f>IF('⚙️ SÉC MĂNG'!A461="","",'⚙️ SÉC MĂNG'!L461)</f>
        <v/>
      </c>
      <c r="H2505" s="37">
        <f>IF('⚙️ SÉC MĂNG'!A461="","",'⚙️ SÉC MĂNG'!M461)</f>
        <v/>
      </c>
      <c r="I2505" s="37">
        <f>IF('⚙️ SÉC MĂNG'!A461="","",'⚙️ SÉC MĂNG'!N461)</f>
        <v/>
      </c>
      <c r="J2505">
        <f>IF('⚙️ SÉC MĂNG'!A461="","",'⚙️ SÉC MĂNG'!D461)</f>
        <v/>
      </c>
      <c r="L2505">
        <f>N(L2504)+IF(AND('🔎 TRA CỨU NHANH'!$C$2&lt;&gt;"",OR(ISNUMBER(SEARCH('🔎 TRA CỨU NHANH'!$C$2,$A2505)),ISNUMBER(SEARCH('🔎 TRA CỨU NHANH'!$C$2,$B2505)))),1,0)</f>
        <v/>
      </c>
      <c r="M2505">
        <f>IF(L2505&gt;N(L2504),L2505,"")</f>
        <v/>
      </c>
      <c r="N2505">
        <f>N(N2504)+IF(AND('💰 BÁO GIÁ'!$C$27&lt;&gt;"",OR(ISNUMBER(SEARCH('💰 BÁO GIÁ'!$C$27,$A2505)),ISNUMBER(SEARCH('💰 BÁO GIÁ'!$C$27,$B2505)))),1,0)</f>
        <v/>
      </c>
      <c r="O2505">
        <f>IF(N2505&gt;N(N2504),N2505,"")</f>
        <v/>
      </c>
    </row>
    <row r="2506">
      <c r="A2506">
        <f>IF('⚙️ SÉC MĂNG'!A462="","",'⚙️ SÉC MĂNG'!A462)</f>
        <v/>
      </c>
      <c r="B2506">
        <f>IF('⚙️ SÉC MĂNG'!A462="","",'⚙️ SÉC MĂNG'!R462)</f>
        <v/>
      </c>
      <c r="C2506">
        <f>IF('⚙️ SÉC MĂNG'!A462="","","Séc măng")</f>
        <v/>
      </c>
      <c r="D2506">
        <f>IF('⚙️ SÉC MĂNG'!A462="","",'⚙️ SÉC MĂNG'!I462)</f>
        <v/>
      </c>
      <c r="E2506" s="37">
        <f>IF('⚙️ SÉC MĂNG'!A462="","",'⚙️ SÉC MĂNG'!J462)</f>
        <v/>
      </c>
      <c r="F2506" s="37">
        <f>IF('⚙️ SÉC MĂNG'!A462="","",'⚙️ SÉC MĂNG'!K462)</f>
        <v/>
      </c>
      <c r="G2506" s="37">
        <f>IF('⚙️ SÉC MĂNG'!A462="","",'⚙️ SÉC MĂNG'!L462)</f>
        <v/>
      </c>
      <c r="H2506" s="37">
        <f>IF('⚙️ SÉC MĂNG'!A462="","",'⚙️ SÉC MĂNG'!M462)</f>
        <v/>
      </c>
      <c r="I2506" s="37">
        <f>IF('⚙️ SÉC MĂNG'!A462="","",'⚙️ SÉC MĂNG'!N462)</f>
        <v/>
      </c>
      <c r="J2506">
        <f>IF('⚙️ SÉC MĂNG'!A462="","",'⚙️ SÉC MĂNG'!D462)</f>
        <v/>
      </c>
      <c r="L2506">
        <f>N(L2505)+IF(AND('🔎 TRA CỨU NHANH'!$C$2&lt;&gt;"",OR(ISNUMBER(SEARCH('🔎 TRA CỨU NHANH'!$C$2,$A2506)),ISNUMBER(SEARCH('🔎 TRA CỨU NHANH'!$C$2,$B2506)))),1,0)</f>
        <v/>
      </c>
      <c r="M2506">
        <f>IF(L2506&gt;N(L2505),L2506,"")</f>
        <v/>
      </c>
      <c r="N2506">
        <f>N(N2505)+IF(AND('💰 BÁO GIÁ'!$C$27&lt;&gt;"",OR(ISNUMBER(SEARCH('💰 BÁO GIÁ'!$C$27,$A2506)),ISNUMBER(SEARCH('💰 BÁO GIÁ'!$C$27,$B2506)))),1,0)</f>
        <v/>
      </c>
      <c r="O2506">
        <f>IF(N2506&gt;N(N2505),N2506,"")</f>
        <v/>
      </c>
    </row>
    <row r="2507">
      <c r="A2507">
        <f>IF('⚙️ SÉC MĂNG'!A463="","",'⚙️ SÉC MĂNG'!A463)</f>
        <v/>
      </c>
      <c r="B2507">
        <f>IF('⚙️ SÉC MĂNG'!A463="","",'⚙️ SÉC MĂNG'!R463)</f>
        <v/>
      </c>
      <c r="C2507">
        <f>IF('⚙️ SÉC MĂNG'!A463="","","Séc măng")</f>
        <v/>
      </c>
      <c r="D2507">
        <f>IF('⚙️ SÉC MĂNG'!A463="","",'⚙️ SÉC MĂNG'!I463)</f>
        <v/>
      </c>
      <c r="E2507" s="37">
        <f>IF('⚙️ SÉC MĂNG'!A463="","",'⚙️ SÉC MĂNG'!J463)</f>
        <v/>
      </c>
      <c r="F2507" s="37">
        <f>IF('⚙️ SÉC MĂNG'!A463="","",'⚙️ SÉC MĂNG'!K463)</f>
        <v/>
      </c>
      <c r="G2507" s="37">
        <f>IF('⚙️ SÉC MĂNG'!A463="","",'⚙️ SÉC MĂNG'!L463)</f>
        <v/>
      </c>
      <c r="H2507" s="37">
        <f>IF('⚙️ SÉC MĂNG'!A463="","",'⚙️ SÉC MĂNG'!M463)</f>
        <v/>
      </c>
      <c r="I2507" s="37">
        <f>IF('⚙️ SÉC MĂNG'!A463="","",'⚙️ SÉC MĂNG'!N463)</f>
        <v/>
      </c>
      <c r="J2507">
        <f>IF('⚙️ SÉC MĂNG'!A463="","",'⚙️ SÉC MĂNG'!D463)</f>
        <v/>
      </c>
      <c r="L2507">
        <f>N(L2506)+IF(AND('🔎 TRA CỨU NHANH'!$C$2&lt;&gt;"",OR(ISNUMBER(SEARCH('🔎 TRA CỨU NHANH'!$C$2,$A2507)),ISNUMBER(SEARCH('🔎 TRA CỨU NHANH'!$C$2,$B2507)))),1,0)</f>
        <v/>
      </c>
      <c r="M2507">
        <f>IF(L2507&gt;N(L2506),L2507,"")</f>
        <v/>
      </c>
      <c r="N2507">
        <f>N(N2506)+IF(AND('💰 BÁO GIÁ'!$C$27&lt;&gt;"",OR(ISNUMBER(SEARCH('💰 BÁO GIÁ'!$C$27,$A2507)),ISNUMBER(SEARCH('💰 BÁO GIÁ'!$C$27,$B2507)))),1,0)</f>
        <v/>
      </c>
      <c r="O2507">
        <f>IF(N2507&gt;N(N2506),N2507,"")</f>
        <v/>
      </c>
    </row>
    <row r="2508">
      <c r="A2508">
        <f>IF('⚙️ SÉC MĂNG'!A464="","",'⚙️ SÉC MĂNG'!A464)</f>
        <v/>
      </c>
      <c r="B2508">
        <f>IF('⚙️ SÉC MĂNG'!A464="","",'⚙️ SÉC MĂNG'!R464)</f>
        <v/>
      </c>
      <c r="C2508">
        <f>IF('⚙️ SÉC MĂNG'!A464="","","Séc măng")</f>
        <v/>
      </c>
      <c r="D2508">
        <f>IF('⚙️ SÉC MĂNG'!A464="","",'⚙️ SÉC MĂNG'!I464)</f>
        <v/>
      </c>
      <c r="E2508" s="37">
        <f>IF('⚙️ SÉC MĂNG'!A464="","",'⚙️ SÉC MĂNG'!J464)</f>
        <v/>
      </c>
      <c r="F2508" s="37">
        <f>IF('⚙️ SÉC MĂNG'!A464="","",'⚙️ SÉC MĂNG'!K464)</f>
        <v/>
      </c>
      <c r="G2508" s="37">
        <f>IF('⚙️ SÉC MĂNG'!A464="","",'⚙️ SÉC MĂNG'!L464)</f>
        <v/>
      </c>
      <c r="H2508" s="37">
        <f>IF('⚙️ SÉC MĂNG'!A464="","",'⚙️ SÉC MĂNG'!M464)</f>
        <v/>
      </c>
      <c r="I2508" s="37">
        <f>IF('⚙️ SÉC MĂNG'!A464="","",'⚙️ SÉC MĂNG'!N464)</f>
        <v/>
      </c>
      <c r="J2508">
        <f>IF('⚙️ SÉC MĂNG'!A464="","",'⚙️ SÉC MĂNG'!D464)</f>
        <v/>
      </c>
      <c r="L2508">
        <f>N(L2507)+IF(AND('🔎 TRA CỨU NHANH'!$C$2&lt;&gt;"",OR(ISNUMBER(SEARCH('🔎 TRA CỨU NHANH'!$C$2,$A2508)),ISNUMBER(SEARCH('🔎 TRA CỨU NHANH'!$C$2,$B2508)))),1,0)</f>
        <v/>
      </c>
      <c r="M2508">
        <f>IF(L2508&gt;N(L2507),L2508,"")</f>
        <v/>
      </c>
      <c r="N2508">
        <f>N(N2507)+IF(AND('💰 BÁO GIÁ'!$C$27&lt;&gt;"",OR(ISNUMBER(SEARCH('💰 BÁO GIÁ'!$C$27,$A2508)),ISNUMBER(SEARCH('💰 BÁO GIÁ'!$C$27,$B2508)))),1,0)</f>
        <v/>
      </c>
      <c r="O2508">
        <f>IF(N2508&gt;N(N2507),N2508,"")</f>
        <v/>
      </c>
    </row>
    <row r="2509">
      <c r="A2509">
        <f>IF('⚙️ SÉC MĂNG'!A465="","",'⚙️ SÉC MĂNG'!A465)</f>
        <v/>
      </c>
      <c r="B2509">
        <f>IF('⚙️ SÉC MĂNG'!A465="","",'⚙️ SÉC MĂNG'!R465)</f>
        <v/>
      </c>
      <c r="C2509">
        <f>IF('⚙️ SÉC MĂNG'!A465="","","Séc măng")</f>
        <v/>
      </c>
      <c r="D2509">
        <f>IF('⚙️ SÉC MĂNG'!A465="","",'⚙️ SÉC MĂNG'!I465)</f>
        <v/>
      </c>
      <c r="E2509">
        <f>IF('⚙️ SÉC MĂNG'!A465="","",'⚙️ SÉC MĂNG'!J465)</f>
        <v/>
      </c>
      <c r="F2509" s="37">
        <f>IF('⚙️ SÉC MĂNG'!A465="","",'⚙️ SÉC MĂNG'!K465)</f>
        <v/>
      </c>
      <c r="G2509" s="37">
        <f>IF('⚙️ SÉC MĂNG'!A465="","",'⚙️ SÉC MĂNG'!L465)</f>
        <v/>
      </c>
      <c r="H2509" s="37">
        <f>IF('⚙️ SÉC MĂNG'!A465="","",'⚙️ SÉC MĂNG'!M465)</f>
        <v/>
      </c>
      <c r="I2509">
        <f>IF('⚙️ SÉC MĂNG'!A465="","",'⚙️ SÉC MĂNG'!N465)</f>
        <v/>
      </c>
      <c r="J2509">
        <f>IF('⚙️ SÉC MĂNG'!A465="","",'⚙️ SÉC MĂNG'!D465)</f>
        <v/>
      </c>
      <c r="L2509">
        <f>N(L2508)+IF(AND('🔎 TRA CỨU NHANH'!$C$2&lt;&gt;"",OR(ISNUMBER(SEARCH('🔎 TRA CỨU NHANH'!$C$2,$A2509)),ISNUMBER(SEARCH('🔎 TRA CỨU NHANH'!$C$2,$B2509)))),1,0)</f>
        <v/>
      </c>
      <c r="M2509">
        <f>IF(L2509&gt;N(L2508),L2509,"")</f>
        <v/>
      </c>
      <c r="N2509">
        <f>N(N2508)+IF(AND('💰 BÁO GIÁ'!$C$27&lt;&gt;"",OR(ISNUMBER(SEARCH('💰 BÁO GIÁ'!$C$27,$A2509)),ISNUMBER(SEARCH('💰 BÁO GIÁ'!$C$27,$B2509)))),1,0)</f>
        <v/>
      </c>
      <c r="O2509">
        <f>IF(N2509&gt;N(N2508),N2509,"")</f>
        <v/>
      </c>
    </row>
    <row r="2510">
      <c r="A2510">
        <f>IF('⚙️ SÉC MĂNG'!A466="","",'⚙️ SÉC MĂNG'!A466)</f>
        <v/>
      </c>
      <c r="B2510">
        <f>IF('⚙️ SÉC MĂNG'!A466="","",'⚙️ SÉC MĂNG'!R466)</f>
        <v/>
      </c>
      <c r="C2510">
        <f>IF('⚙️ SÉC MĂNG'!A466="","","Séc măng")</f>
        <v/>
      </c>
      <c r="D2510">
        <f>IF('⚙️ SÉC MĂNG'!A466="","",'⚙️ SÉC MĂNG'!I466)</f>
        <v/>
      </c>
      <c r="E2510" s="37">
        <f>IF('⚙️ SÉC MĂNG'!A466="","",'⚙️ SÉC MĂNG'!J466)</f>
        <v/>
      </c>
      <c r="F2510" s="37">
        <f>IF('⚙️ SÉC MĂNG'!A466="","",'⚙️ SÉC MĂNG'!K466)</f>
        <v/>
      </c>
      <c r="G2510" s="37">
        <f>IF('⚙️ SÉC MĂNG'!A466="","",'⚙️ SÉC MĂNG'!L466)</f>
        <v/>
      </c>
      <c r="H2510" s="37">
        <f>IF('⚙️ SÉC MĂNG'!A466="","",'⚙️ SÉC MĂNG'!M466)</f>
        <v/>
      </c>
      <c r="I2510" s="37">
        <f>IF('⚙️ SÉC MĂNG'!A466="","",'⚙️ SÉC MĂNG'!N466)</f>
        <v/>
      </c>
      <c r="J2510">
        <f>IF('⚙️ SÉC MĂNG'!A466="","",'⚙️ SÉC MĂNG'!D466)</f>
        <v/>
      </c>
      <c r="L2510">
        <f>N(L2509)+IF(AND('🔎 TRA CỨU NHANH'!$C$2&lt;&gt;"",OR(ISNUMBER(SEARCH('🔎 TRA CỨU NHANH'!$C$2,$A2510)),ISNUMBER(SEARCH('🔎 TRA CỨU NHANH'!$C$2,$B2510)))),1,0)</f>
        <v/>
      </c>
      <c r="M2510">
        <f>IF(L2510&gt;N(L2509),L2510,"")</f>
        <v/>
      </c>
      <c r="N2510">
        <f>N(N2509)+IF(AND('💰 BÁO GIÁ'!$C$27&lt;&gt;"",OR(ISNUMBER(SEARCH('💰 BÁO GIÁ'!$C$27,$A2510)),ISNUMBER(SEARCH('💰 BÁO GIÁ'!$C$27,$B2510)))),1,0)</f>
        <v/>
      </c>
      <c r="O2510">
        <f>IF(N2510&gt;N(N2509),N2510,"")</f>
        <v/>
      </c>
    </row>
    <row r="2511">
      <c r="A2511">
        <f>IF('⚙️ SÉC MĂNG'!A467="","",'⚙️ SÉC MĂNG'!A467)</f>
        <v/>
      </c>
      <c r="B2511">
        <f>IF('⚙️ SÉC MĂNG'!A467="","",'⚙️ SÉC MĂNG'!R467)</f>
        <v/>
      </c>
      <c r="C2511">
        <f>IF('⚙️ SÉC MĂNG'!A467="","","Séc măng")</f>
        <v/>
      </c>
      <c r="D2511">
        <f>IF('⚙️ SÉC MĂNG'!A467="","",'⚙️ SÉC MĂNG'!I467)</f>
        <v/>
      </c>
      <c r="E2511" s="37">
        <f>IF('⚙️ SÉC MĂNG'!A467="","",'⚙️ SÉC MĂNG'!J467)</f>
        <v/>
      </c>
      <c r="F2511" s="37">
        <f>IF('⚙️ SÉC MĂNG'!A467="","",'⚙️ SÉC MĂNG'!K467)</f>
        <v/>
      </c>
      <c r="G2511" s="37">
        <f>IF('⚙️ SÉC MĂNG'!A467="","",'⚙️ SÉC MĂNG'!L467)</f>
        <v/>
      </c>
      <c r="H2511" s="37">
        <f>IF('⚙️ SÉC MĂNG'!A467="","",'⚙️ SÉC MĂNG'!M467)</f>
        <v/>
      </c>
      <c r="I2511" s="37">
        <f>IF('⚙️ SÉC MĂNG'!A467="","",'⚙️ SÉC MĂNG'!N467)</f>
        <v/>
      </c>
      <c r="J2511">
        <f>IF('⚙️ SÉC MĂNG'!A467="","",'⚙️ SÉC MĂNG'!D467)</f>
        <v/>
      </c>
      <c r="L2511">
        <f>N(L2510)+IF(AND('🔎 TRA CỨU NHANH'!$C$2&lt;&gt;"",OR(ISNUMBER(SEARCH('🔎 TRA CỨU NHANH'!$C$2,$A2511)),ISNUMBER(SEARCH('🔎 TRA CỨU NHANH'!$C$2,$B2511)))),1,0)</f>
        <v/>
      </c>
      <c r="M2511">
        <f>IF(L2511&gt;N(L2510),L2511,"")</f>
        <v/>
      </c>
      <c r="N2511">
        <f>N(N2510)+IF(AND('💰 BÁO GIÁ'!$C$27&lt;&gt;"",OR(ISNUMBER(SEARCH('💰 BÁO GIÁ'!$C$27,$A2511)),ISNUMBER(SEARCH('💰 BÁO GIÁ'!$C$27,$B2511)))),1,0)</f>
        <v/>
      </c>
      <c r="O2511">
        <f>IF(N2511&gt;N(N2510),N2511,"")</f>
        <v/>
      </c>
    </row>
    <row r="2512">
      <c r="A2512">
        <f>IF('⚙️ SÉC MĂNG'!A468="","",'⚙️ SÉC MĂNG'!A468)</f>
        <v/>
      </c>
      <c r="B2512">
        <f>IF('⚙️ SÉC MĂNG'!A468="","",'⚙️ SÉC MĂNG'!R468)</f>
        <v/>
      </c>
      <c r="C2512">
        <f>IF('⚙️ SÉC MĂNG'!A468="","","Séc măng")</f>
        <v/>
      </c>
      <c r="D2512">
        <f>IF('⚙️ SÉC MĂNG'!A468="","",'⚙️ SÉC MĂNG'!I468)</f>
        <v/>
      </c>
      <c r="E2512" s="37">
        <f>IF('⚙️ SÉC MĂNG'!A468="","",'⚙️ SÉC MĂNG'!J468)</f>
        <v/>
      </c>
      <c r="F2512" s="37">
        <f>IF('⚙️ SÉC MĂNG'!A468="","",'⚙️ SÉC MĂNG'!K468)</f>
        <v/>
      </c>
      <c r="G2512" s="37">
        <f>IF('⚙️ SÉC MĂNG'!A468="","",'⚙️ SÉC MĂNG'!L468)</f>
        <v/>
      </c>
      <c r="H2512" s="37">
        <f>IF('⚙️ SÉC MĂNG'!A468="","",'⚙️ SÉC MĂNG'!M468)</f>
        <v/>
      </c>
      <c r="I2512" s="37">
        <f>IF('⚙️ SÉC MĂNG'!A468="","",'⚙️ SÉC MĂNG'!N468)</f>
        <v/>
      </c>
      <c r="J2512">
        <f>IF('⚙️ SÉC MĂNG'!A468="","",'⚙️ SÉC MĂNG'!D468)</f>
        <v/>
      </c>
      <c r="L2512">
        <f>N(L2511)+IF(AND('🔎 TRA CỨU NHANH'!$C$2&lt;&gt;"",OR(ISNUMBER(SEARCH('🔎 TRA CỨU NHANH'!$C$2,$A2512)),ISNUMBER(SEARCH('🔎 TRA CỨU NHANH'!$C$2,$B2512)))),1,0)</f>
        <v/>
      </c>
      <c r="M2512">
        <f>IF(L2512&gt;N(L2511),L2512,"")</f>
        <v/>
      </c>
      <c r="N2512">
        <f>N(N2511)+IF(AND('💰 BÁO GIÁ'!$C$27&lt;&gt;"",OR(ISNUMBER(SEARCH('💰 BÁO GIÁ'!$C$27,$A2512)),ISNUMBER(SEARCH('💰 BÁO GIÁ'!$C$27,$B2512)))),1,0)</f>
        <v/>
      </c>
      <c r="O2512">
        <f>IF(N2512&gt;N(N2511),N2512,"")</f>
        <v/>
      </c>
    </row>
    <row r="2513">
      <c r="A2513">
        <f>IF('⚙️ SÉC MĂNG'!A469="","",'⚙️ SÉC MĂNG'!A469)</f>
        <v/>
      </c>
      <c r="B2513">
        <f>IF('⚙️ SÉC MĂNG'!A469="","",'⚙️ SÉC MĂNG'!R469)</f>
        <v/>
      </c>
      <c r="C2513">
        <f>IF('⚙️ SÉC MĂNG'!A469="","","Séc măng")</f>
        <v/>
      </c>
      <c r="D2513">
        <f>IF('⚙️ SÉC MĂNG'!A469="","",'⚙️ SÉC MĂNG'!I469)</f>
        <v/>
      </c>
      <c r="E2513" s="37">
        <f>IF('⚙️ SÉC MĂNG'!A469="","",'⚙️ SÉC MĂNG'!J469)</f>
        <v/>
      </c>
      <c r="F2513" s="37">
        <f>IF('⚙️ SÉC MĂNG'!A469="","",'⚙️ SÉC MĂNG'!K469)</f>
        <v/>
      </c>
      <c r="G2513" s="37">
        <f>IF('⚙️ SÉC MĂNG'!A469="","",'⚙️ SÉC MĂNG'!L469)</f>
        <v/>
      </c>
      <c r="H2513" s="37">
        <f>IF('⚙️ SÉC MĂNG'!A469="","",'⚙️ SÉC MĂNG'!M469)</f>
        <v/>
      </c>
      <c r="I2513" s="37">
        <f>IF('⚙️ SÉC MĂNG'!A469="","",'⚙️ SÉC MĂNG'!N469)</f>
        <v/>
      </c>
      <c r="J2513">
        <f>IF('⚙️ SÉC MĂNG'!A469="","",'⚙️ SÉC MĂNG'!D469)</f>
        <v/>
      </c>
      <c r="L2513">
        <f>N(L2512)+IF(AND('🔎 TRA CỨU NHANH'!$C$2&lt;&gt;"",OR(ISNUMBER(SEARCH('🔎 TRA CỨU NHANH'!$C$2,$A2513)),ISNUMBER(SEARCH('🔎 TRA CỨU NHANH'!$C$2,$B2513)))),1,0)</f>
        <v/>
      </c>
      <c r="M2513">
        <f>IF(L2513&gt;N(L2512),L2513,"")</f>
        <v/>
      </c>
      <c r="N2513">
        <f>N(N2512)+IF(AND('💰 BÁO GIÁ'!$C$27&lt;&gt;"",OR(ISNUMBER(SEARCH('💰 BÁO GIÁ'!$C$27,$A2513)),ISNUMBER(SEARCH('💰 BÁO GIÁ'!$C$27,$B2513)))),1,0)</f>
        <v/>
      </c>
      <c r="O2513">
        <f>IF(N2513&gt;N(N2512),N2513,"")</f>
        <v/>
      </c>
    </row>
    <row r="2514">
      <c r="A2514">
        <f>IF('⚙️ SÉC MĂNG'!A470="","",'⚙️ SÉC MĂNG'!A470)</f>
        <v/>
      </c>
      <c r="B2514">
        <f>IF('⚙️ SÉC MĂNG'!A470="","",'⚙️ SÉC MĂNG'!R470)</f>
        <v/>
      </c>
      <c r="C2514">
        <f>IF('⚙️ SÉC MĂNG'!A470="","","Séc măng")</f>
        <v/>
      </c>
      <c r="D2514">
        <f>IF('⚙️ SÉC MĂNG'!A470="","",'⚙️ SÉC MĂNG'!I470)</f>
        <v/>
      </c>
      <c r="E2514" s="37">
        <f>IF('⚙️ SÉC MĂNG'!A470="","",'⚙️ SÉC MĂNG'!J470)</f>
        <v/>
      </c>
      <c r="F2514" s="37">
        <f>IF('⚙️ SÉC MĂNG'!A470="","",'⚙️ SÉC MĂNG'!K470)</f>
        <v/>
      </c>
      <c r="G2514" s="37">
        <f>IF('⚙️ SÉC MĂNG'!A470="","",'⚙️ SÉC MĂNG'!L470)</f>
        <v/>
      </c>
      <c r="H2514" s="37">
        <f>IF('⚙️ SÉC MĂNG'!A470="","",'⚙️ SÉC MĂNG'!M470)</f>
        <v/>
      </c>
      <c r="I2514" s="37">
        <f>IF('⚙️ SÉC MĂNG'!A470="","",'⚙️ SÉC MĂNG'!N470)</f>
        <v/>
      </c>
      <c r="J2514">
        <f>IF('⚙️ SÉC MĂNG'!A470="","",'⚙️ SÉC MĂNG'!D470)</f>
        <v/>
      </c>
      <c r="L2514">
        <f>N(L2513)+IF(AND('🔎 TRA CỨU NHANH'!$C$2&lt;&gt;"",OR(ISNUMBER(SEARCH('🔎 TRA CỨU NHANH'!$C$2,$A2514)),ISNUMBER(SEARCH('🔎 TRA CỨU NHANH'!$C$2,$B2514)))),1,0)</f>
        <v/>
      </c>
      <c r="M2514">
        <f>IF(L2514&gt;N(L2513),L2514,"")</f>
        <v/>
      </c>
      <c r="N2514">
        <f>N(N2513)+IF(AND('💰 BÁO GIÁ'!$C$27&lt;&gt;"",OR(ISNUMBER(SEARCH('💰 BÁO GIÁ'!$C$27,$A2514)),ISNUMBER(SEARCH('💰 BÁO GIÁ'!$C$27,$B2514)))),1,0)</f>
        <v/>
      </c>
      <c r="O2514">
        <f>IF(N2514&gt;N(N2513),N2514,"")</f>
        <v/>
      </c>
    </row>
    <row r="2515">
      <c r="A2515">
        <f>IF('⚙️ SÉC MĂNG'!A471="","",'⚙️ SÉC MĂNG'!A471)</f>
        <v/>
      </c>
      <c r="B2515">
        <f>IF('⚙️ SÉC MĂNG'!A471="","",'⚙️ SÉC MĂNG'!R471)</f>
        <v/>
      </c>
      <c r="C2515">
        <f>IF('⚙️ SÉC MĂNG'!A471="","","Séc măng")</f>
        <v/>
      </c>
      <c r="D2515">
        <f>IF('⚙️ SÉC MĂNG'!A471="","",'⚙️ SÉC MĂNG'!I471)</f>
        <v/>
      </c>
      <c r="E2515" s="37">
        <f>IF('⚙️ SÉC MĂNG'!A471="","",'⚙️ SÉC MĂNG'!J471)</f>
        <v/>
      </c>
      <c r="F2515" s="37">
        <f>IF('⚙️ SÉC MĂNG'!A471="","",'⚙️ SÉC MĂNG'!K471)</f>
        <v/>
      </c>
      <c r="G2515" s="37">
        <f>IF('⚙️ SÉC MĂNG'!A471="","",'⚙️ SÉC MĂNG'!L471)</f>
        <v/>
      </c>
      <c r="H2515" s="37">
        <f>IF('⚙️ SÉC MĂNG'!A471="","",'⚙️ SÉC MĂNG'!M471)</f>
        <v/>
      </c>
      <c r="I2515" s="37">
        <f>IF('⚙️ SÉC MĂNG'!A471="","",'⚙️ SÉC MĂNG'!N471)</f>
        <v/>
      </c>
      <c r="J2515">
        <f>IF('⚙️ SÉC MĂNG'!A471="","",'⚙️ SÉC MĂNG'!D471)</f>
        <v/>
      </c>
      <c r="L2515">
        <f>N(L2514)+IF(AND('🔎 TRA CỨU NHANH'!$C$2&lt;&gt;"",OR(ISNUMBER(SEARCH('🔎 TRA CỨU NHANH'!$C$2,$A2515)),ISNUMBER(SEARCH('🔎 TRA CỨU NHANH'!$C$2,$B2515)))),1,0)</f>
        <v/>
      </c>
      <c r="M2515">
        <f>IF(L2515&gt;N(L2514),L2515,"")</f>
        <v/>
      </c>
      <c r="N2515">
        <f>N(N2514)+IF(AND('💰 BÁO GIÁ'!$C$27&lt;&gt;"",OR(ISNUMBER(SEARCH('💰 BÁO GIÁ'!$C$27,$A2515)),ISNUMBER(SEARCH('💰 BÁO GIÁ'!$C$27,$B2515)))),1,0)</f>
        <v/>
      </c>
      <c r="O2515">
        <f>IF(N2515&gt;N(N2514),N2515,"")</f>
        <v/>
      </c>
    </row>
    <row r="2516">
      <c r="A2516">
        <f>IF('⚙️ SÉC MĂNG'!A472="","",'⚙️ SÉC MĂNG'!A472)</f>
        <v/>
      </c>
      <c r="B2516">
        <f>IF('⚙️ SÉC MĂNG'!A472="","",'⚙️ SÉC MĂNG'!R472)</f>
        <v/>
      </c>
      <c r="C2516">
        <f>IF('⚙️ SÉC MĂNG'!A472="","","Séc măng")</f>
        <v/>
      </c>
      <c r="D2516">
        <f>IF('⚙️ SÉC MĂNG'!A472="","",'⚙️ SÉC MĂNG'!I472)</f>
        <v/>
      </c>
      <c r="E2516" s="37">
        <f>IF('⚙️ SÉC MĂNG'!A472="","",'⚙️ SÉC MĂNG'!J472)</f>
        <v/>
      </c>
      <c r="F2516" s="37">
        <f>IF('⚙️ SÉC MĂNG'!A472="","",'⚙️ SÉC MĂNG'!K472)</f>
        <v/>
      </c>
      <c r="G2516" s="37">
        <f>IF('⚙️ SÉC MĂNG'!A472="","",'⚙️ SÉC MĂNG'!L472)</f>
        <v/>
      </c>
      <c r="H2516" s="37">
        <f>IF('⚙️ SÉC MĂNG'!A472="","",'⚙️ SÉC MĂNG'!M472)</f>
        <v/>
      </c>
      <c r="I2516" s="37">
        <f>IF('⚙️ SÉC MĂNG'!A472="","",'⚙️ SÉC MĂNG'!N472)</f>
        <v/>
      </c>
      <c r="J2516">
        <f>IF('⚙️ SÉC MĂNG'!A472="","",'⚙️ SÉC MĂNG'!D472)</f>
        <v/>
      </c>
      <c r="L2516">
        <f>N(L2515)+IF(AND('🔎 TRA CỨU NHANH'!$C$2&lt;&gt;"",OR(ISNUMBER(SEARCH('🔎 TRA CỨU NHANH'!$C$2,$A2516)),ISNUMBER(SEARCH('🔎 TRA CỨU NHANH'!$C$2,$B2516)))),1,0)</f>
        <v/>
      </c>
      <c r="M2516">
        <f>IF(L2516&gt;N(L2515),L2516,"")</f>
        <v/>
      </c>
      <c r="N2516">
        <f>N(N2515)+IF(AND('💰 BÁO GIÁ'!$C$27&lt;&gt;"",OR(ISNUMBER(SEARCH('💰 BÁO GIÁ'!$C$27,$A2516)),ISNUMBER(SEARCH('💰 BÁO GIÁ'!$C$27,$B2516)))),1,0)</f>
        <v/>
      </c>
      <c r="O2516">
        <f>IF(N2516&gt;N(N2515),N2516,"")</f>
        <v/>
      </c>
    </row>
    <row r="2517">
      <c r="A2517">
        <f>IF('⚙️ SÉC MĂNG'!A473="","",'⚙️ SÉC MĂNG'!A473)</f>
        <v/>
      </c>
      <c r="B2517">
        <f>IF('⚙️ SÉC MĂNG'!A473="","",'⚙️ SÉC MĂNG'!R473)</f>
        <v/>
      </c>
      <c r="C2517">
        <f>IF('⚙️ SÉC MĂNG'!A473="","","Séc măng")</f>
        <v/>
      </c>
      <c r="D2517">
        <f>IF('⚙️ SÉC MĂNG'!A473="","",'⚙️ SÉC MĂNG'!I473)</f>
        <v/>
      </c>
      <c r="E2517" s="37">
        <f>IF('⚙️ SÉC MĂNG'!A473="","",'⚙️ SÉC MĂNG'!J473)</f>
        <v/>
      </c>
      <c r="F2517" s="37">
        <f>IF('⚙️ SÉC MĂNG'!A473="","",'⚙️ SÉC MĂNG'!K473)</f>
        <v/>
      </c>
      <c r="G2517" s="37">
        <f>IF('⚙️ SÉC MĂNG'!A473="","",'⚙️ SÉC MĂNG'!L473)</f>
        <v/>
      </c>
      <c r="H2517" s="37">
        <f>IF('⚙️ SÉC MĂNG'!A473="","",'⚙️ SÉC MĂNG'!M473)</f>
        <v/>
      </c>
      <c r="I2517" s="37">
        <f>IF('⚙️ SÉC MĂNG'!A473="","",'⚙️ SÉC MĂNG'!N473)</f>
        <v/>
      </c>
      <c r="J2517">
        <f>IF('⚙️ SÉC MĂNG'!A473="","",'⚙️ SÉC MĂNG'!D473)</f>
        <v/>
      </c>
      <c r="L2517">
        <f>N(L2516)+IF(AND('🔎 TRA CỨU NHANH'!$C$2&lt;&gt;"",OR(ISNUMBER(SEARCH('🔎 TRA CỨU NHANH'!$C$2,$A2517)),ISNUMBER(SEARCH('🔎 TRA CỨU NHANH'!$C$2,$B2517)))),1,0)</f>
        <v/>
      </c>
      <c r="M2517">
        <f>IF(L2517&gt;N(L2516),L2517,"")</f>
        <v/>
      </c>
      <c r="N2517">
        <f>N(N2516)+IF(AND('💰 BÁO GIÁ'!$C$27&lt;&gt;"",OR(ISNUMBER(SEARCH('💰 BÁO GIÁ'!$C$27,$A2517)),ISNUMBER(SEARCH('💰 BÁO GIÁ'!$C$27,$B2517)))),1,0)</f>
        <v/>
      </c>
      <c r="O2517">
        <f>IF(N2517&gt;N(N2516),N2517,"")</f>
        <v/>
      </c>
    </row>
    <row r="2518">
      <c r="A2518">
        <f>IF('⚙️ SÉC MĂNG'!A474="","",'⚙️ SÉC MĂNG'!A474)</f>
        <v/>
      </c>
      <c r="B2518">
        <f>IF('⚙️ SÉC MĂNG'!A474="","",'⚙️ SÉC MĂNG'!R474)</f>
        <v/>
      </c>
      <c r="C2518">
        <f>IF('⚙️ SÉC MĂNG'!A474="","","Séc măng")</f>
        <v/>
      </c>
      <c r="D2518">
        <f>IF('⚙️ SÉC MĂNG'!A474="","",'⚙️ SÉC MĂNG'!I474)</f>
        <v/>
      </c>
      <c r="E2518" s="37">
        <f>IF('⚙️ SÉC MĂNG'!A474="","",'⚙️ SÉC MĂNG'!J474)</f>
        <v/>
      </c>
      <c r="F2518" s="37">
        <f>IF('⚙️ SÉC MĂNG'!A474="","",'⚙️ SÉC MĂNG'!K474)</f>
        <v/>
      </c>
      <c r="G2518" s="37">
        <f>IF('⚙️ SÉC MĂNG'!A474="","",'⚙️ SÉC MĂNG'!L474)</f>
        <v/>
      </c>
      <c r="H2518" s="37">
        <f>IF('⚙️ SÉC MĂNG'!A474="","",'⚙️ SÉC MĂNG'!M474)</f>
        <v/>
      </c>
      <c r="I2518" s="37">
        <f>IF('⚙️ SÉC MĂNG'!A474="","",'⚙️ SÉC MĂNG'!N474)</f>
        <v/>
      </c>
      <c r="J2518">
        <f>IF('⚙️ SÉC MĂNG'!A474="","",'⚙️ SÉC MĂNG'!D474)</f>
        <v/>
      </c>
      <c r="L2518">
        <f>N(L2517)+IF(AND('🔎 TRA CỨU NHANH'!$C$2&lt;&gt;"",OR(ISNUMBER(SEARCH('🔎 TRA CỨU NHANH'!$C$2,$A2518)),ISNUMBER(SEARCH('🔎 TRA CỨU NHANH'!$C$2,$B2518)))),1,0)</f>
        <v/>
      </c>
      <c r="M2518">
        <f>IF(L2518&gt;N(L2517),L2518,"")</f>
        <v/>
      </c>
      <c r="N2518">
        <f>N(N2517)+IF(AND('💰 BÁO GIÁ'!$C$27&lt;&gt;"",OR(ISNUMBER(SEARCH('💰 BÁO GIÁ'!$C$27,$A2518)),ISNUMBER(SEARCH('💰 BÁO GIÁ'!$C$27,$B2518)))),1,0)</f>
        <v/>
      </c>
      <c r="O2518">
        <f>IF(N2518&gt;N(N2517),N2518,"")</f>
        <v/>
      </c>
    </row>
    <row r="2519">
      <c r="A2519">
        <f>IF('⚙️ SÉC MĂNG'!A475="","",'⚙️ SÉC MĂNG'!A475)</f>
        <v/>
      </c>
      <c r="B2519">
        <f>IF('⚙️ SÉC MĂNG'!A475="","",'⚙️ SÉC MĂNG'!R475)</f>
        <v/>
      </c>
      <c r="C2519">
        <f>IF('⚙️ SÉC MĂNG'!A475="","","Séc măng")</f>
        <v/>
      </c>
      <c r="D2519">
        <f>IF('⚙️ SÉC MĂNG'!A475="","",'⚙️ SÉC MĂNG'!I475)</f>
        <v/>
      </c>
      <c r="E2519" s="37">
        <f>IF('⚙️ SÉC MĂNG'!A475="","",'⚙️ SÉC MĂNG'!J475)</f>
        <v/>
      </c>
      <c r="F2519" s="37">
        <f>IF('⚙️ SÉC MĂNG'!A475="","",'⚙️ SÉC MĂNG'!K475)</f>
        <v/>
      </c>
      <c r="G2519" s="37">
        <f>IF('⚙️ SÉC MĂNG'!A475="","",'⚙️ SÉC MĂNG'!L475)</f>
        <v/>
      </c>
      <c r="H2519" s="37">
        <f>IF('⚙️ SÉC MĂNG'!A475="","",'⚙️ SÉC MĂNG'!M475)</f>
        <v/>
      </c>
      <c r="I2519" s="37">
        <f>IF('⚙️ SÉC MĂNG'!A475="","",'⚙️ SÉC MĂNG'!N475)</f>
        <v/>
      </c>
      <c r="J2519">
        <f>IF('⚙️ SÉC MĂNG'!A475="","",'⚙️ SÉC MĂNG'!D475)</f>
        <v/>
      </c>
      <c r="L2519">
        <f>N(L2518)+IF(AND('🔎 TRA CỨU NHANH'!$C$2&lt;&gt;"",OR(ISNUMBER(SEARCH('🔎 TRA CỨU NHANH'!$C$2,$A2519)),ISNUMBER(SEARCH('🔎 TRA CỨU NHANH'!$C$2,$B2519)))),1,0)</f>
        <v/>
      </c>
      <c r="M2519">
        <f>IF(L2519&gt;N(L2518),L2519,"")</f>
        <v/>
      </c>
      <c r="N2519">
        <f>N(N2518)+IF(AND('💰 BÁO GIÁ'!$C$27&lt;&gt;"",OR(ISNUMBER(SEARCH('💰 BÁO GIÁ'!$C$27,$A2519)),ISNUMBER(SEARCH('💰 BÁO GIÁ'!$C$27,$B2519)))),1,0)</f>
        <v/>
      </c>
      <c r="O2519">
        <f>IF(N2519&gt;N(N2518),N2519,"")</f>
        <v/>
      </c>
    </row>
    <row r="2520">
      <c r="A2520">
        <f>IF('⚙️ SÉC MĂNG'!A476="","",'⚙️ SÉC MĂNG'!A476)</f>
        <v/>
      </c>
      <c r="B2520">
        <f>IF('⚙️ SÉC MĂNG'!A476="","",'⚙️ SÉC MĂNG'!R476)</f>
        <v/>
      </c>
      <c r="C2520">
        <f>IF('⚙️ SÉC MĂNG'!A476="","","Séc măng")</f>
        <v/>
      </c>
      <c r="D2520">
        <f>IF('⚙️ SÉC MĂNG'!A476="","",'⚙️ SÉC MĂNG'!I476)</f>
        <v/>
      </c>
      <c r="E2520" s="37">
        <f>IF('⚙️ SÉC MĂNG'!A476="","",'⚙️ SÉC MĂNG'!J476)</f>
        <v/>
      </c>
      <c r="F2520" s="37">
        <f>IF('⚙️ SÉC MĂNG'!A476="","",'⚙️ SÉC MĂNG'!K476)</f>
        <v/>
      </c>
      <c r="G2520" s="37">
        <f>IF('⚙️ SÉC MĂNG'!A476="","",'⚙️ SÉC MĂNG'!L476)</f>
        <v/>
      </c>
      <c r="H2520" s="37">
        <f>IF('⚙️ SÉC MĂNG'!A476="","",'⚙️ SÉC MĂNG'!M476)</f>
        <v/>
      </c>
      <c r="I2520" s="37">
        <f>IF('⚙️ SÉC MĂNG'!A476="","",'⚙️ SÉC MĂNG'!N476)</f>
        <v/>
      </c>
      <c r="J2520">
        <f>IF('⚙️ SÉC MĂNG'!A476="","",'⚙️ SÉC MĂNG'!D476)</f>
        <v/>
      </c>
      <c r="L2520">
        <f>N(L2519)+IF(AND('🔎 TRA CỨU NHANH'!$C$2&lt;&gt;"",OR(ISNUMBER(SEARCH('🔎 TRA CỨU NHANH'!$C$2,$A2520)),ISNUMBER(SEARCH('🔎 TRA CỨU NHANH'!$C$2,$B2520)))),1,0)</f>
        <v/>
      </c>
      <c r="M2520">
        <f>IF(L2520&gt;N(L2519),L2520,"")</f>
        <v/>
      </c>
      <c r="N2520">
        <f>N(N2519)+IF(AND('💰 BÁO GIÁ'!$C$27&lt;&gt;"",OR(ISNUMBER(SEARCH('💰 BÁO GIÁ'!$C$27,$A2520)),ISNUMBER(SEARCH('💰 BÁO GIÁ'!$C$27,$B2520)))),1,0)</f>
        <v/>
      </c>
      <c r="O2520">
        <f>IF(N2520&gt;N(N2519),N2520,"")</f>
        <v/>
      </c>
    </row>
    <row r="2521">
      <c r="A2521">
        <f>IF('⚙️ SÉC MĂNG'!A477="","",'⚙️ SÉC MĂNG'!A477)</f>
        <v/>
      </c>
      <c r="B2521">
        <f>IF('⚙️ SÉC MĂNG'!A477="","",'⚙️ SÉC MĂNG'!R477)</f>
        <v/>
      </c>
      <c r="C2521">
        <f>IF('⚙️ SÉC MĂNG'!A477="","","Séc măng")</f>
        <v/>
      </c>
      <c r="D2521">
        <f>IF('⚙️ SÉC MĂNG'!A477="","",'⚙️ SÉC MĂNG'!I477)</f>
        <v/>
      </c>
      <c r="E2521">
        <f>IF('⚙️ SÉC MĂNG'!A477="","",'⚙️ SÉC MĂNG'!J477)</f>
        <v/>
      </c>
      <c r="F2521" s="37">
        <f>IF('⚙️ SÉC MĂNG'!A477="","",'⚙️ SÉC MĂNG'!K477)</f>
        <v/>
      </c>
      <c r="G2521" s="37">
        <f>IF('⚙️ SÉC MĂNG'!A477="","",'⚙️ SÉC MĂNG'!L477)</f>
        <v/>
      </c>
      <c r="H2521" s="37">
        <f>IF('⚙️ SÉC MĂNG'!A477="","",'⚙️ SÉC MĂNG'!M477)</f>
        <v/>
      </c>
      <c r="I2521">
        <f>IF('⚙️ SÉC MĂNG'!A477="","",'⚙️ SÉC MĂNG'!N477)</f>
        <v/>
      </c>
      <c r="J2521">
        <f>IF('⚙️ SÉC MĂNG'!A477="","",'⚙️ SÉC MĂNG'!D477)</f>
        <v/>
      </c>
      <c r="L2521">
        <f>N(L2520)+IF(AND('🔎 TRA CỨU NHANH'!$C$2&lt;&gt;"",OR(ISNUMBER(SEARCH('🔎 TRA CỨU NHANH'!$C$2,$A2521)),ISNUMBER(SEARCH('🔎 TRA CỨU NHANH'!$C$2,$B2521)))),1,0)</f>
        <v/>
      </c>
      <c r="M2521">
        <f>IF(L2521&gt;N(L2520),L2521,"")</f>
        <v/>
      </c>
      <c r="N2521">
        <f>N(N2520)+IF(AND('💰 BÁO GIÁ'!$C$27&lt;&gt;"",OR(ISNUMBER(SEARCH('💰 BÁO GIÁ'!$C$27,$A2521)),ISNUMBER(SEARCH('💰 BÁO GIÁ'!$C$27,$B2521)))),1,0)</f>
        <v/>
      </c>
      <c r="O2521">
        <f>IF(N2521&gt;N(N2520),N2521,"")</f>
        <v/>
      </c>
    </row>
    <row r="2522">
      <c r="A2522">
        <f>IF('⚙️ SÉC MĂNG'!A478="","",'⚙️ SÉC MĂNG'!A478)</f>
        <v/>
      </c>
      <c r="B2522">
        <f>IF('⚙️ SÉC MĂNG'!A478="","",'⚙️ SÉC MĂNG'!R478)</f>
        <v/>
      </c>
      <c r="C2522">
        <f>IF('⚙️ SÉC MĂNG'!A478="","","Séc măng")</f>
        <v/>
      </c>
      <c r="D2522">
        <f>IF('⚙️ SÉC MĂNG'!A478="","",'⚙️ SÉC MĂNG'!I478)</f>
        <v/>
      </c>
      <c r="E2522" s="37">
        <f>IF('⚙️ SÉC MĂNG'!A478="","",'⚙️ SÉC MĂNG'!J478)</f>
        <v/>
      </c>
      <c r="F2522" s="37">
        <f>IF('⚙️ SÉC MĂNG'!A478="","",'⚙️ SÉC MĂNG'!K478)</f>
        <v/>
      </c>
      <c r="G2522" s="37">
        <f>IF('⚙️ SÉC MĂNG'!A478="","",'⚙️ SÉC MĂNG'!L478)</f>
        <v/>
      </c>
      <c r="H2522" s="37">
        <f>IF('⚙️ SÉC MĂNG'!A478="","",'⚙️ SÉC MĂNG'!M478)</f>
        <v/>
      </c>
      <c r="I2522" s="37">
        <f>IF('⚙️ SÉC MĂNG'!A478="","",'⚙️ SÉC MĂNG'!N478)</f>
        <v/>
      </c>
      <c r="J2522">
        <f>IF('⚙️ SÉC MĂNG'!A478="","",'⚙️ SÉC MĂNG'!D478)</f>
        <v/>
      </c>
      <c r="L2522">
        <f>N(L2521)+IF(AND('🔎 TRA CỨU NHANH'!$C$2&lt;&gt;"",OR(ISNUMBER(SEARCH('🔎 TRA CỨU NHANH'!$C$2,$A2522)),ISNUMBER(SEARCH('🔎 TRA CỨU NHANH'!$C$2,$B2522)))),1,0)</f>
        <v/>
      </c>
      <c r="M2522">
        <f>IF(L2522&gt;N(L2521),L2522,"")</f>
        <v/>
      </c>
      <c r="N2522">
        <f>N(N2521)+IF(AND('💰 BÁO GIÁ'!$C$27&lt;&gt;"",OR(ISNUMBER(SEARCH('💰 BÁO GIÁ'!$C$27,$A2522)),ISNUMBER(SEARCH('💰 BÁO GIÁ'!$C$27,$B2522)))),1,0)</f>
        <v/>
      </c>
      <c r="O2522">
        <f>IF(N2522&gt;N(N2521),N2522,"")</f>
        <v/>
      </c>
    </row>
    <row r="2523">
      <c r="A2523">
        <f>IF('⚙️ SÉC MĂNG'!A479="","",'⚙️ SÉC MĂNG'!A479)</f>
        <v/>
      </c>
      <c r="B2523">
        <f>IF('⚙️ SÉC MĂNG'!A479="","",'⚙️ SÉC MĂNG'!R479)</f>
        <v/>
      </c>
      <c r="C2523">
        <f>IF('⚙️ SÉC MĂNG'!A479="","","Séc măng")</f>
        <v/>
      </c>
      <c r="D2523">
        <f>IF('⚙️ SÉC MĂNG'!A479="","",'⚙️ SÉC MĂNG'!I479)</f>
        <v/>
      </c>
      <c r="E2523" s="37">
        <f>IF('⚙️ SÉC MĂNG'!A479="","",'⚙️ SÉC MĂNG'!J479)</f>
        <v/>
      </c>
      <c r="F2523" s="37">
        <f>IF('⚙️ SÉC MĂNG'!A479="","",'⚙️ SÉC MĂNG'!K479)</f>
        <v/>
      </c>
      <c r="G2523" s="37">
        <f>IF('⚙️ SÉC MĂNG'!A479="","",'⚙️ SÉC MĂNG'!L479)</f>
        <v/>
      </c>
      <c r="H2523" s="37">
        <f>IF('⚙️ SÉC MĂNG'!A479="","",'⚙️ SÉC MĂNG'!M479)</f>
        <v/>
      </c>
      <c r="I2523" s="37">
        <f>IF('⚙️ SÉC MĂNG'!A479="","",'⚙️ SÉC MĂNG'!N479)</f>
        <v/>
      </c>
      <c r="J2523">
        <f>IF('⚙️ SÉC MĂNG'!A479="","",'⚙️ SÉC MĂNG'!D479)</f>
        <v/>
      </c>
      <c r="L2523">
        <f>N(L2522)+IF(AND('🔎 TRA CỨU NHANH'!$C$2&lt;&gt;"",OR(ISNUMBER(SEARCH('🔎 TRA CỨU NHANH'!$C$2,$A2523)),ISNUMBER(SEARCH('🔎 TRA CỨU NHANH'!$C$2,$B2523)))),1,0)</f>
        <v/>
      </c>
      <c r="M2523">
        <f>IF(L2523&gt;N(L2522),L2523,"")</f>
        <v/>
      </c>
      <c r="N2523">
        <f>N(N2522)+IF(AND('💰 BÁO GIÁ'!$C$27&lt;&gt;"",OR(ISNUMBER(SEARCH('💰 BÁO GIÁ'!$C$27,$A2523)),ISNUMBER(SEARCH('💰 BÁO GIÁ'!$C$27,$B2523)))),1,0)</f>
        <v/>
      </c>
      <c r="O2523">
        <f>IF(N2523&gt;N(N2522),N2523,"")</f>
        <v/>
      </c>
    </row>
    <row r="2524">
      <c r="A2524">
        <f>IF('⚙️ SÉC MĂNG'!A480="","",'⚙️ SÉC MĂNG'!A480)</f>
        <v/>
      </c>
      <c r="B2524">
        <f>IF('⚙️ SÉC MĂNG'!A480="","",'⚙️ SÉC MĂNG'!R480)</f>
        <v/>
      </c>
      <c r="C2524">
        <f>IF('⚙️ SÉC MĂNG'!A480="","","Séc măng")</f>
        <v/>
      </c>
      <c r="D2524">
        <f>IF('⚙️ SÉC MĂNG'!A480="","",'⚙️ SÉC MĂNG'!I480)</f>
        <v/>
      </c>
      <c r="E2524" s="37">
        <f>IF('⚙️ SÉC MĂNG'!A480="","",'⚙️ SÉC MĂNG'!J480)</f>
        <v/>
      </c>
      <c r="F2524" s="37">
        <f>IF('⚙️ SÉC MĂNG'!A480="","",'⚙️ SÉC MĂNG'!K480)</f>
        <v/>
      </c>
      <c r="G2524" s="37">
        <f>IF('⚙️ SÉC MĂNG'!A480="","",'⚙️ SÉC MĂNG'!L480)</f>
        <v/>
      </c>
      <c r="H2524" s="37">
        <f>IF('⚙️ SÉC MĂNG'!A480="","",'⚙️ SÉC MĂNG'!M480)</f>
        <v/>
      </c>
      <c r="I2524" s="37">
        <f>IF('⚙️ SÉC MĂNG'!A480="","",'⚙️ SÉC MĂNG'!N480)</f>
        <v/>
      </c>
      <c r="J2524">
        <f>IF('⚙️ SÉC MĂNG'!A480="","",'⚙️ SÉC MĂNG'!D480)</f>
        <v/>
      </c>
      <c r="L2524">
        <f>N(L2523)+IF(AND('🔎 TRA CỨU NHANH'!$C$2&lt;&gt;"",OR(ISNUMBER(SEARCH('🔎 TRA CỨU NHANH'!$C$2,$A2524)),ISNUMBER(SEARCH('🔎 TRA CỨU NHANH'!$C$2,$B2524)))),1,0)</f>
        <v/>
      </c>
      <c r="M2524">
        <f>IF(L2524&gt;N(L2523),L2524,"")</f>
        <v/>
      </c>
      <c r="N2524">
        <f>N(N2523)+IF(AND('💰 BÁO GIÁ'!$C$27&lt;&gt;"",OR(ISNUMBER(SEARCH('💰 BÁO GIÁ'!$C$27,$A2524)),ISNUMBER(SEARCH('💰 BÁO GIÁ'!$C$27,$B2524)))),1,0)</f>
        <v/>
      </c>
      <c r="O2524">
        <f>IF(N2524&gt;N(N2523),N2524,"")</f>
        <v/>
      </c>
    </row>
    <row r="2525">
      <c r="A2525">
        <f>IF('⚙️ SÉC MĂNG'!A481="","",'⚙️ SÉC MĂNG'!A481)</f>
        <v/>
      </c>
      <c r="B2525">
        <f>IF('⚙️ SÉC MĂNG'!A481="","",'⚙️ SÉC MĂNG'!R481)</f>
        <v/>
      </c>
      <c r="C2525">
        <f>IF('⚙️ SÉC MĂNG'!A481="","","Séc măng")</f>
        <v/>
      </c>
      <c r="D2525">
        <f>IF('⚙️ SÉC MĂNG'!A481="","",'⚙️ SÉC MĂNG'!I481)</f>
        <v/>
      </c>
      <c r="E2525" s="37">
        <f>IF('⚙️ SÉC MĂNG'!A481="","",'⚙️ SÉC MĂNG'!J481)</f>
        <v/>
      </c>
      <c r="F2525" s="37">
        <f>IF('⚙️ SÉC MĂNG'!A481="","",'⚙️ SÉC MĂNG'!K481)</f>
        <v/>
      </c>
      <c r="G2525" s="37">
        <f>IF('⚙️ SÉC MĂNG'!A481="","",'⚙️ SÉC MĂNG'!L481)</f>
        <v/>
      </c>
      <c r="H2525" s="37">
        <f>IF('⚙️ SÉC MĂNG'!A481="","",'⚙️ SÉC MĂNG'!M481)</f>
        <v/>
      </c>
      <c r="I2525" s="37">
        <f>IF('⚙️ SÉC MĂNG'!A481="","",'⚙️ SÉC MĂNG'!N481)</f>
        <v/>
      </c>
      <c r="J2525">
        <f>IF('⚙️ SÉC MĂNG'!A481="","",'⚙️ SÉC MĂNG'!D481)</f>
        <v/>
      </c>
      <c r="L2525">
        <f>N(L2524)+IF(AND('🔎 TRA CỨU NHANH'!$C$2&lt;&gt;"",OR(ISNUMBER(SEARCH('🔎 TRA CỨU NHANH'!$C$2,$A2525)),ISNUMBER(SEARCH('🔎 TRA CỨU NHANH'!$C$2,$B2525)))),1,0)</f>
        <v/>
      </c>
      <c r="M2525">
        <f>IF(L2525&gt;N(L2524),L2525,"")</f>
        <v/>
      </c>
      <c r="N2525">
        <f>N(N2524)+IF(AND('💰 BÁO GIÁ'!$C$27&lt;&gt;"",OR(ISNUMBER(SEARCH('💰 BÁO GIÁ'!$C$27,$A2525)),ISNUMBER(SEARCH('💰 BÁO GIÁ'!$C$27,$B2525)))),1,0)</f>
        <v/>
      </c>
      <c r="O2525">
        <f>IF(N2525&gt;N(N2524),N2525,"")</f>
        <v/>
      </c>
    </row>
    <row r="2526">
      <c r="A2526">
        <f>IF('⚙️ SÉC MĂNG'!A482="","",'⚙️ SÉC MĂNG'!A482)</f>
        <v/>
      </c>
      <c r="B2526">
        <f>IF('⚙️ SÉC MĂNG'!A482="","",'⚙️ SÉC MĂNG'!R482)</f>
        <v/>
      </c>
      <c r="C2526">
        <f>IF('⚙️ SÉC MĂNG'!A482="","","Séc măng")</f>
        <v/>
      </c>
      <c r="D2526">
        <f>IF('⚙️ SÉC MĂNG'!A482="","",'⚙️ SÉC MĂNG'!I482)</f>
        <v/>
      </c>
      <c r="E2526" s="37">
        <f>IF('⚙️ SÉC MĂNG'!A482="","",'⚙️ SÉC MĂNG'!J482)</f>
        <v/>
      </c>
      <c r="F2526" s="37">
        <f>IF('⚙️ SÉC MĂNG'!A482="","",'⚙️ SÉC MĂNG'!K482)</f>
        <v/>
      </c>
      <c r="G2526" s="37">
        <f>IF('⚙️ SÉC MĂNG'!A482="","",'⚙️ SÉC MĂNG'!L482)</f>
        <v/>
      </c>
      <c r="H2526" s="37">
        <f>IF('⚙️ SÉC MĂNG'!A482="","",'⚙️ SÉC MĂNG'!M482)</f>
        <v/>
      </c>
      <c r="I2526" s="37">
        <f>IF('⚙️ SÉC MĂNG'!A482="","",'⚙️ SÉC MĂNG'!N482)</f>
        <v/>
      </c>
      <c r="J2526">
        <f>IF('⚙️ SÉC MĂNG'!A482="","",'⚙️ SÉC MĂNG'!D482)</f>
        <v/>
      </c>
      <c r="L2526">
        <f>N(L2525)+IF(AND('🔎 TRA CỨU NHANH'!$C$2&lt;&gt;"",OR(ISNUMBER(SEARCH('🔎 TRA CỨU NHANH'!$C$2,$A2526)),ISNUMBER(SEARCH('🔎 TRA CỨU NHANH'!$C$2,$B2526)))),1,0)</f>
        <v/>
      </c>
      <c r="M2526">
        <f>IF(L2526&gt;N(L2525),L2526,"")</f>
        <v/>
      </c>
      <c r="N2526">
        <f>N(N2525)+IF(AND('💰 BÁO GIÁ'!$C$27&lt;&gt;"",OR(ISNUMBER(SEARCH('💰 BÁO GIÁ'!$C$27,$A2526)),ISNUMBER(SEARCH('💰 BÁO GIÁ'!$C$27,$B2526)))),1,0)</f>
        <v/>
      </c>
      <c r="O2526">
        <f>IF(N2526&gt;N(N2525),N2526,"")</f>
        <v/>
      </c>
    </row>
    <row r="2527">
      <c r="A2527">
        <f>IF('⚙️ SÉC MĂNG'!A483="","",'⚙️ SÉC MĂNG'!A483)</f>
        <v/>
      </c>
      <c r="B2527">
        <f>IF('⚙️ SÉC MĂNG'!A483="","",'⚙️ SÉC MĂNG'!R483)</f>
        <v/>
      </c>
      <c r="C2527">
        <f>IF('⚙️ SÉC MĂNG'!A483="","","Séc măng")</f>
        <v/>
      </c>
      <c r="D2527">
        <f>IF('⚙️ SÉC MĂNG'!A483="","",'⚙️ SÉC MĂNG'!I483)</f>
        <v/>
      </c>
      <c r="E2527">
        <f>IF('⚙️ SÉC MĂNG'!A483="","",'⚙️ SÉC MĂNG'!J483)</f>
        <v/>
      </c>
      <c r="F2527">
        <f>IF('⚙️ SÉC MĂNG'!A483="","",'⚙️ SÉC MĂNG'!K483)</f>
        <v/>
      </c>
      <c r="G2527">
        <f>IF('⚙️ SÉC MĂNG'!A483="","",'⚙️ SÉC MĂNG'!L483)</f>
        <v/>
      </c>
      <c r="H2527">
        <f>IF('⚙️ SÉC MĂNG'!A483="","",'⚙️ SÉC MĂNG'!M483)</f>
        <v/>
      </c>
      <c r="I2527">
        <f>IF('⚙️ SÉC MĂNG'!A483="","",'⚙️ SÉC MĂNG'!N483)</f>
        <v/>
      </c>
      <c r="J2527">
        <f>IF('⚙️ SÉC MĂNG'!A483="","",'⚙️ SÉC MĂNG'!D483)</f>
        <v/>
      </c>
      <c r="L2527">
        <f>N(L2526)+IF(AND('🔎 TRA CỨU NHANH'!$C$2&lt;&gt;"",OR(ISNUMBER(SEARCH('🔎 TRA CỨU NHANH'!$C$2,$A2527)),ISNUMBER(SEARCH('🔎 TRA CỨU NHANH'!$C$2,$B2527)))),1,0)</f>
        <v/>
      </c>
      <c r="M2527">
        <f>IF(L2527&gt;N(L2526),L2527,"")</f>
        <v/>
      </c>
      <c r="N2527">
        <f>N(N2526)+IF(AND('💰 BÁO GIÁ'!$C$27&lt;&gt;"",OR(ISNUMBER(SEARCH('💰 BÁO GIÁ'!$C$27,$A2527)),ISNUMBER(SEARCH('💰 BÁO GIÁ'!$C$27,$B2527)))),1,0)</f>
        <v/>
      </c>
      <c r="O2527">
        <f>IF(N2527&gt;N(N2526),N2527,"")</f>
        <v/>
      </c>
    </row>
    <row r="2528">
      <c r="A2528">
        <f>IF('⚙️ SÉC MĂNG'!A484="","",'⚙️ SÉC MĂNG'!A484)</f>
        <v/>
      </c>
      <c r="B2528">
        <f>IF('⚙️ SÉC MĂNG'!A484="","",'⚙️ SÉC MĂNG'!R484)</f>
        <v/>
      </c>
      <c r="C2528">
        <f>IF('⚙️ SÉC MĂNG'!A484="","","Séc măng")</f>
        <v/>
      </c>
      <c r="D2528">
        <f>IF('⚙️ SÉC MĂNG'!A484="","",'⚙️ SÉC MĂNG'!I484)</f>
        <v/>
      </c>
      <c r="E2528" s="37">
        <f>IF('⚙️ SÉC MĂNG'!A484="","",'⚙️ SÉC MĂNG'!J484)</f>
        <v/>
      </c>
      <c r="F2528" s="37">
        <f>IF('⚙️ SÉC MĂNG'!A484="","",'⚙️ SÉC MĂNG'!K484)</f>
        <v/>
      </c>
      <c r="G2528" s="37">
        <f>IF('⚙️ SÉC MĂNG'!A484="","",'⚙️ SÉC MĂNG'!L484)</f>
        <v/>
      </c>
      <c r="H2528" s="37">
        <f>IF('⚙️ SÉC MĂNG'!A484="","",'⚙️ SÉC MĂNG'!M484)</f>
        <v/>
      </c>
      <c r="I2528" s="37">
        <f>IF('⚙️ SÉC MĂNG'!A484="","",'⚙️ SÉC MĂNG'!N484)</f>
        <v/>
      </c>
      <c r="J2528">
        <f>IF('⚙️ SÉC MĂNG'!A484="","",'⚙️ SÉC MĂNG'!D484)</f>
        <v/>
      </c>
      <c r="L2528">
        <f>N(L2527)+IF(AND('🔎 TRA CỨU NHANH'!$C$2&lt;&gt;"",OR(ISNUMBER(SEARCH('🔎 TRA CỨU NHANH'!$C$2,$A2528)),ISNUMBER(SEARCH('🔎 TRA CỨU NHANH'!$C$2,$B2528)))),1,0)</f>
        <v/>
      </c>
      <c r="M2528">
        <f>IF(L2528&gt;N(L2527),L2528,"")</f>
        <v/>
      </c>
      <c r="N2528">
        <f>N(N2527)+IF(AND('💰 BÁO GIÁ'!$C$27&lt;&gt;"",OR(ISNUMBER(SEARCH('💰 BÁO GIÁ'!$C$27,$A2528)),ISNUMBER(SEARCH('💰 BÁO GIÁ'!$C$27,$B2528)))),1,0)</f>
        <v/>
      </c>
      <c r="O2528">
        <f>IF(N2528&gt;N(N2527),N2528,"")</f>
        <v/>
      </c>
    </row>
    <row r="2529">
      <c r="A2529">
        <f>IF('⚙️ SÉC MĂNG'!A485="","",'⚙️ SÉC MĂNG'!A485)</f>
        <v/>
      </c>
      <c r="B2529">
        <f>IF('⚙️ SÉC MĂNG'!A485="","",'⚙️ SÉC MĂNG'!R485)</f>
        <v/>
      </c>
      <c r="C2529">
        <f>IF('⚙️ SÉC MĂNG'!A485="","","Séc măng")</f>
        <v/>
      </c>
      <c r="D2529">
        <f>IF('⚙️ SÉC MĂNG'!A485="","",'⚙️ SÉC MĂNG'!I485)</f>
        <v/>
      </c>
      <c r="E2529" s="37">
        <f>IF('⚙️ SÉC MĂNG'!A485="","",'⚙️ SÉC MĂNG'!J485)</f>
        <v/>
      </c>
      <c r="F2529" s="37">
        <f>IF('⚙️ SÉC MĂNG'!A485="","",'⚙️ SÉC MĂNG'!K485)</f>
        <v/>
      </c>
      <c r="G2529" s="37">
        <f>IF('⚙️ SÉC MĂNG'!A485="","",'⚙️ SÉC MĂNG'!L485)</f>
        <v/>
      </c>
      <c r="H2529" s="37">
        <f>IF('⚙️ SÉC MĂNG'!A485="","",'⚙️ SÉC MĂNG'!M485)</f>
        <v/>
      </c>
      <c r="I2529" s="37">
        <f>IF('⚙️ SÉC MĂNG'!A485="","",'⚙️ SÉC MĂNG'!N485)</f>
        <v/>
      </c>
      <c r="J2529">
        <f>IF('⚙️ SÉC MĂNG'!A485="","",'⚙️ SÉC MĂNG'!D485)</f>
        <v/>
      </c>
      <c r="L2529">
        <f>N(L2528)+IF(AND('🔎 TRA CỨU NHANH'!$C$2&lt;&gt;"",OR(ISNUMBER(SEARCH('🔎 TRA CỨU NHANH'!$C$2,$A2529)),ISNUMBER(SEARCH('🔎 TRA CỨU NHANH'!$C$2,$B2529)))),1,0)</f>
        <v/>
      </c>
      <c r="M2529">
        <f>IF(L2529&gt;N(L2528),L2529,"")</f>
        <v/>
      </c>
      <c r="N2529">
        <f>N(N2528)+IF(AND('💰 BÁO GIÁ'!$C$27&lt;&gt;"",OR(ISNUMBER(SEARCH('💰 BÁO GIÁ'!$C$27,$A2529)),ISNUMBER(SEARCH('💰 BÁO GIÁ'!$C$27,$B2529)))),1,0)</f>
        <v/>
      </c>
      <c r="O2529">
        <f>IF(N2529&gt;N(N2528),N2529,"")</f>
        <v/>
      </c>
    </row>
    <row r="2530">
      <c r="A2530">
        <f>IF('⚙️ SÉC MĂNG'!A486="","",'⚙️ SÉC MĂNG'!A486)</f>
        <v/>
      </c>
      <c r="B2530">
        <f>IF('⚙️ SÉC MĂNG'!A486="","",'⚙️ SÉC MĂNG'!R486)</f>
        <v/>
      </c>
      <c r="C2530">
        <f>IF('⚙️ SÉC MĂNG'!A486="","","Séc măng")</f>
        <v/>
      </c>
      <c r="D2530">
        <f>IF('⚙️ SÉC MĂNG'!A486="","",'⚙️ SÉC MĂNG'!I486)</f>
        <v/>
      </c>
      <c r="E2530" s="37">
        <f>IF('⚙️ SÉC MĂNG'!A486="","",'⚙️ SÉC MĂNG'!J486)</f>
        <v/>
      </c>
      <c r="F2530" s="37">
        <f>IF('⚙️ SÉC MĂNG'!A486="","",'⚙️ SÉC MĂNG'!K486)</f>
        <v/>
      </c>
      <c r="G2530" s="37">
        <f>IF('⚙️ SÉC MĂNG'!A486="","",'⚙️ SÉC MĂNG'!L486)</f>
        <v/>
      </c>
      <c r="H2530" s="37">
        <f>IF('⚙️ SÉC MĂNG'!A486="","",'⚙️ SÉC MĂNG'!M486)</f>
        <v/>
      </c>
      <c r="I2530" s="37">
        <f>IF('⚙️ SÉC MĂNG'!A486="","",'⚙️ SÉC MĂNG'!N486)</f>
        <v/>
      </c>
      <c r="J2530">
        <f>IF('⚙️ SÉC MĂNG'!A486="","",'⚙️ SÉC MĂNG'!D486)</f>
        <v/>
      </c>
      <c r="L2530">
        <f>N(L2529)+IF(AND('🔎 TRA CỨU NHANH'!$C$2&lt;&gt;"",OR(ISNUMBER(SEARCH('🔎 TRA CỨU NHANH'!$C$2,$A2530)),ISNUMBER(SEARCH('🔎 TRA CỨU NHANH'!$C$2,$B2530)))),1,0)</f>
        <v/>
      </c>
      <c r="M2530">
        <f>IF(L2530&gt;N(L2529),L2530,"")</f>
        <v/>
      </c>
      <c r="N2530">
        <f>N(N2529)+IF(AND('💰 BÁO GIÁ'!$C$27&lt;&gt;"",OR(ISNUMBER(SEARCH('💰 BÁO GIÁ'!$C$27,$A2530)),ISNUMBER(SEARCH('💰 BÁO GIÁ'!$C$27,$B2530)))),1,0)</f>
        <v/>
      </c>
      <c r="O2530">
        <f>IF(N2530&gt;N(N2529),N2530,"")</f>
        <v/>
      </c>
    </row>
    <row r="2531">
      <c r="A2531">
        <f>IF('⚙️ SÉC MĂNG'!A487="","",'⚙️ SÉC MĂNG'!A487)</f>
        <v/>
      </c>
      <c r="B2531">
        <f>IF('⚙️ SÉC MĂNG'!A487="","",'⚙️ SÉC MĂNG'!R487)</f>
        <v/>
      </c>
      <c r="C2531">
        <f>IF('⚙️ SÉC MĂNG'!A487="","","Séc măng")</f>
        <v/>
      </c>
      <c r="D2531">
        <f>IF('⚙️ SÉC MĂNG'!A487="","",'⚙️ SÉC MĂNG'!I487)</f>
        <v/>
      </c>
      <c r="E2531" s="37">
        <f>IF('⚙️ SÉC MĂNG'!A487="","",'⚙️ SÉC MĂNG'!J487)</f>
        <v/>
      </c>
      <c r="F2531" s="37">
        <f>IF('⚙️ SÉC MĂNG'!A487="","",'⚙️ SÉC MĂNG'!K487)</f>
        <v/>
      </c>
      <c r="G2531" s="37">
        <f>IF('⚙️ SÉC MĂNG'!A487="","",'⚙️ SÉC MĂNG'!L487)</f>
        <v/>
      </c>
      <c r="H2531" s="37">
        <f>IF('⚙️ SÉC MĂNG'!A487="","",'⚙️ SÉC MĂNG'!M487)</f>
        <v/>
      </c>
      <c r="I2531" s="37">
        <f>IF('⚙️ SÉC MĂNG'!A487="","",'⚙️ SÉC MĂNG'!N487)</f>
        <v/>
      </c>
      <c r="J2531">
        <f>IF('⚙️ SÉC MĂNG'!A487="","",'⚙️ SÉC MĂNG'!D487)</f>
        <v/>
      </c>
      <c r="L2531">
        <f>N(L2530)+IF(AND('🔎 TRA CỨU NHANH'!$C$2&lt;&gt;"",OR(ISNUMBER(SEARCH('🔎 TRA CỨU NHANH'!$C$2,$A2531)),ISNUMBER(SEARCH('🔎 TRA CỨU NHANH'!$C$2,$B2531)))),1,0)</f>
        <v/>
      </c>
      <c r="M2531">
        <f>IF(L2531&gt;N(L2530),L2531,"")</f>
        <v/>
      </c>
      <c r="N2531">
        <f>N(N2530)+IF(AND('💰 BÁO GIÁ'!$C$27&lt;&gt;"",OR(ISNUMBER(SEARCH('💰 BÁO GIÁ'!$C$27,$A2531)),ISNUMBER(SEARCH('💰 BÁO GIÁ'!$C$27,$B2531)))),1,0)</f>
        <v/>
      </c>
      <c r="O2531">
        <f>IF(N2531&gt;N(N2530),N2531,"")</f>
        <v/>
      </c>
    </row>
    <row r="2532">
      <c r="A2532">
        <f>IF('⚙️ SÉC MĂNG'!A488="","",'⚙️ SÉC MĂNG'!A488)</f>
        <v/>
      </c>
      <c r="B2532">
        <f>IF('⚙️ SÉC MĂNG'!A488="","",'⚙️ SÉC MĂNG'!R488)</f>
        <v/>
      </c>
      <c r="C2532">
        <f>IF('⚙️ SÉC MĂNG'!A488="","","Séc măng")</f>
        <v/>
      </c>
      <c r="D2532">
        <f>IF('⚙️ SÉC MĂNG'!A488="","",'⚙️ SÉC MĂNG'!I488)</f>
        <v/>
      </c>
      <c r="E2532" s="37">
        <f>IF('⚙️ SÉC MĂNG'!A488="","",'⚙️ SÉC MĂNG'!J488)</f>
        <v/>
      </c>
      <c r="F2532" s="37">
        <f>IF('⚙️ SÉC MĂNG'!A488="","",'⚙️ SÉC MĂNG'!K488)</f>
        <v/>
      </c>
      <c r="G2532" s="37">
        <f>IF('⚙️ SÉC MĂNG'!A488="","",'⚙️ SÉC MĂNG'!L488)</f>
        <v/>
      </c>
      <c r="H2532" s="37">
        <f>IF('⚙️ SÉC MĂNG'!A488="","",'⚙️ SÉC MĂNG'!M488)</f>
        <v/>
      </c>
      <c r="I2532" s="37">
        <f>IF('⚙️ SÉC MĂNG'!A488="","",'⚙️ SÉC MĂNG'!N488)</f>
        <v/>
      </c>
      <c r="J2532">
        <f>IF('⚙️ SÉC MĂNG'!A488="","",'⚙️ SÉC MĂNG'!D488)</f>
        <v/>
      </c>
      <c r="L2532">
        <f>N(L2531)+IF(AND('🔎 TRA CỨU NHANH'!$C$2&lt;&gt;"",OR(ISNUMBER(SEARCH('🔎 TRA CỨU NHANH'!$C$2,$A2532)),ISNUMBER(SEARCH('🔎 TRA CỨU NHANH'!$C$2,$B2532)))),1,0)</f>
        <v/>
      </c>
      <c r="M2532">
        <f>IF(L2532&gt;N(L2531),L2532,"")</f>
        <v/>
      </c>
      <c r="N2532">
        <f>N(N2531)+IF(AND('💰 BÁO GIÁ'!$C$27&lt;&gt;"",OR(ISNUMBER(SEARCH('💰 BÁO GIÁ'!$C$27,$A2532)),ISNUMBER(SEARCH('💰 BÁO GIÁ'!$C$27,$B2532)))),1,0)</f>
        <v/>
      </c>
      <c r="O2532">
        <f>IF(N2532&gt;N(N2531),N2532,"")</f>
        <v/>
      </c>
    </row>
    <row r="2533">
      <c r="A2533">
        <f>IF('⚙️ SÉC MĂNG'!A489="","",'⚙️ SÉC MĂNG'!A489)</f>
        <v/>
      </c>
      <c r="B2533">
        <f>IF('⚙️ SÉC MĂNG'!A489="","",'⚙️ SÉC MĂNG'!R489)</f>
        <v/>
      </c>
      <c r="C2533">
        <f>IF('⚙️ SÉC MĂNG'!A489="","","Séc măng")</f>
        <v/>
      </c>
      <c r="D2533">
        <f>IF('⚙️ SÉC MĂNG'!A489="","",'⚙️ SÉC MĂNG'!I489)</f>
        <v/>
      </c>
      <c r="E2533" s="37">
        <f>IF('⚙️ SÉC MĂNG'!A489="","",'⚙️ SÉC MĂNG'!J489)</f>
        <v/>
      </c>
      <c r="F2533" s="37">
        <f>IF('⚙️ SÉC MĂNG'!A489="","",'⚙️ SÉC MĂNG'!K489)</f>
        <v/>
      </c>
      <c r="G2533" s="37">
        <f>IF('⚙️ SÉC MĂNG'!A489="","",'⚙️ SÉC MĂNG'!L489)</f>
        <v/>
      </c>
      <c r="H2533" s="37">
        <f>IF('⚙️ SÉC MĂNG'!A489="","",'⚙️ SÉC MĂNG'!M489)</f>
        <v/>
      </c>
      <c r="I2533" s="37">
        <f>IF('⚙️ SÉC MĂNG'!A489="","",'⚙️ SÉC MĂNG'!N489)</f>
        <v/>
      </c>
      <c r="J2533">
        <f>IF('⚙️ SÉC MĂNG'!A489="","",'⚙️ SÉC MĂNG'!D489)</f>
        <v/>
      </c>
      <c r="L2533">
        <f>N(L2532)+IF(AND('🔎 TRA CỨU NHANH'!$C$2&lt;&gt;"",OR(ISNUMBER(SEARCH('🔎 TRA CỨU NHANH'!$C$2,$A2533)),ISNUMBER(SEARCH('🔎 TRA CỨU NHANH'!$C$2,$B2533)))),1,0)</f>
        <v/>
      </c>
      <c r="M2533">
        <f>IF(L2533&gt;N(L2532),L2533,"")</f>
        <v/>
      </c>
      <c r="N2533">
        <f>N(N2532)+IF(AND('💰 BÁO GIÁ'!$C$27&lt;&gt;"",OR(ISNUMBER(SEARCH('💰 BÁO GIÁ'!$C$27,$A2533)),ISNUMBER(SEARCH('💰 BÁO GIÁ'!$C$27,$B2533)))),1,0)</f>
        <v/>
      </c>
      <c r="O2533">
        <f>IF(N2533&gt;N(N2532),N2533,"")</f>
        <v/>
      </c>
    </row>
    <row r="2534">
      <c r="A2534">
        <f>IF('⚙️ SÉC MĂNG'!A490="","",'⚙️ SÉC MĂNG'!A490)</f>
        <v/>
      </c>
      <c r="B2534">
        <f>IF('⚙️ SÉC MĂNG'!A490="","",'⚙️ SÉC MĂNG'!R490)</f>
        <v/>
      </c>
      <c r="C2534">
        <f>IF('⚙️ SÉC MĂNG'!A490="","","Séc măng")</f>
        <v/>
      </c>
      <c r="D2534">
        <f>IF('⚙️ SÉC MĂNG'!A490="","",'⚙️ SÉC MĂNG'!I490)</f>
        <v/>
      </c>
      <c r="E2534" s="37">
        <f>IF('⚙️ SÉC MĂNG'!A490="","",'⚙️ SÉC MĂNG'!J490)</f>
        <v/>
      </c>
      <c r="F2534" s="37">
        <f>IF('⚙️ SÉC MĂNG'!A490="","",'⚙️ SÉC MĂNG'!K490)</f>
        <v/>
      </c>
      <c r="G2534" s="37">
        <f>IF('⚙️ SÉC MĂNG'!A490="","",'⚙️ SÉC MĂNG'!L490)</f>
        <v/>
      </c>
      <c r="H2534" s="37">
        <f>IF('⚙️ SÉC MĂNG'!A490="","",'⚙️ SÉC MĂNG'!M490)</f>
        <v/>
      </c>
      <c r="I2534" s="37">
        <f>IF('⚙️ SÉC MĂNG'!A490="","",'⚙️ SÉC MĂNG'!N490)</f>
        <v/>
      </c>
      <c r="J2534">
        <f>IF('⚙️ SÉC MĂNG'!A490="","",'⚙️ SÉC MĂNG'!D490)</f>
        <v/>
      </c>
      <c r="L2534">
        <f>N(L2533)+IF(AND('🔎 TRA CỨU NHANH'!$C$2&lt;&gt;"",OR(ISNUMBER(SEARCH('🔎 TRA CỨU NHANH'!$C$2,$A2534)),ISNUMBER(SEARCH('🔎 TRA CỨU NHANH'!$C$2,$B2534)))),1,0)</f>
        <v/>
      </c>
      <c r="M2534">
        <f>IF(L2534&gt;N(L2533),L2534,"")</f>
        <v/>
      </c>
      <c r="N2534">
        <f>N(N2533)+IF(AND('💰 BÁO GIÁ'!$C$27&lt;&gt;"",OR(ISNUMBER(SEARCH('💰 BÁO GIÁ'!$C$27,$A2534)),ISNUMBER(SEARCH('💰 BÁO GIÁ'!$C$27,$B2534)))),1,0)</f>
        <v/>
      </c>
      <c r="O2534">
        <f>IF(N2534&gt;N(N2533),N2534,"")</f>
        <v/>
      </c>
    </row>
    <row r="2535">
      <c r="A2535">
        <f>IF('⚙️ SÉC MĂNG'!A491="","",'⚙️ SÉC MĂNG'!A491)</f>
        <v/>
      </c>
      <c r="B2535">
        <f>IF('⚙️ SÉC MĂNG'!A491="","",'⚙️ SÉC MĂNG'!R491)</f>
        <v/>
      </c>
      <c r="C2535">
        <f>IF('⚙️ SÉC MĂNG'!A491="","","Séc măng")</f>
        <v/>
      </c>
      <c r="D2535">
        <f>IF('⚙️ SÉC MĂNG'!A491="","",'⚙️ SÉC MĂNG'!I491)</f>
        <v/>
      </c>
      <c r="E2535" s="37">
        <f>IF('⚙️ SÉC MĂNG'!A491="","",'⚙️ SÉC MĂNG'!J491)</f>
        <v/>
      </c>
      <c r="F2535" s="37">
        <f>IF('⚙️ SÉC MĂNG'!A491="","",'⚙️ SÉC MĂNG'!K491)</f>
        <v/>
      </c>
      <c r="G2535" s="37">
        <f>IF('⚙️ SÉC MĂNG'!A491="","",'⚙️ SÉC MĂNG'!L491)</f>
        <v/>
      </c>
      <c r="H2535" s="37">
        <f>IF('⚙️ SÉC MĂNG'!A491="","",'⚙️ SÉC MĂNG'!M491)</f>
        <v/>
      </c>
      <c r="I2535" s="37">
        <f>IF('⚙️ SÉC MĂNG'!A491="","",'⚙️ SÉC MĂNG'!N491)</f>
        <v/>
      </c>
      <c r="J2535">
        <f>IF('⚙️ SÉC MĂNG'!A491="","",'⚙️ SÉC MĂNG'!D491)</f>
        <v/>
      </c>
      <c r="L2535">
        <f>N(L2534)+IF(AND('🔎 TRA CỨU NHANH'!$C$2&lt;&gt;"",OR(ISNUMBER(SEARCH('🔎 TRA CỨU NHANH'!$C$2,$A2535)),ISNUMBER(SEARCH('🔎 TRA CỨU NHANH'!$C$2,$B2535)))),1,0)</f>
        <v/>
      </c>
      <c r="M2535">
        <f>IF(L2535&gt;N(L2534),L2535,"")</f>
        <v/>
      </c>
      <c r="N2535">
        <f>N(N2534)+IF(AND('💰 BÁO GIÁ'!$C$27&lt;&gt;"",OR(ISNUMBER(SEARCH('💰 BÁO GIÁ'!$C$27,$A2535)),ISNUMBER(SEARCH('💰 BÁO GIÁ'!$C$27,$B2535)))),1,0)</f>
        <v/>
      </c>
      <c r="O2535">
        <f>IF(N2535&gt;N(N2534),N2535,"")</f>
        <v/>
      </c>
    </row>
    <row r="2536">
      <c r="A2536">
        <f>IF('⚙️ SÉC MĂNG'!A492="","",'⚙️ SÉC MĂNG'!A492)</f>
        <v/>
      </c>
      <c r="B2536">
        <f>IF('⚙️ SÉC MĂNG'!A492="","",'⚙️ SÉC MĂNG'!R492)</f>
        <v/>
      </c>
      <c r="C2536">
        <f>IF('⚙️ SÉC MĂNG'!A492="","","Séc măng")</f>
        <v/>
      </c>
      <c r="D2536">
        <f>IF('⚙️ SÉC MĂNG'!A492="","",'⚙️ SÉC MĂNG'!I492)</f>
        <v/>
      </c>
      <c r="E2536" s="37">
        <f>IF('⚙️ SÉC MĂNG'!A492="","",'⚙️ SÉC MĂNG'!J492)</f>
        <v/>
      </c>
      <c r="F2536" s="37">
        <f>IF('⚙️ SÉC MĂNG'!A492="","",'⚙️ SÉC MĂNG'!K492)</f>
        <v/>
      </c>
      <c r="G2536" s="37">
        <f>IF('⚙️ SÉC MĂNG'!A492="","",'⚙️ SÉC MĂNG'!L492)</f>
        <v/>
      </c>
      <c r="H2536" s="37">
        <f>IF('⚙️ SÉC MĂNG'!A492="","",'⚙️ SÉC MĂNG'!M492)</f>
        <v/>
      </c>
      <c r="I2536" s="37">
        <f>IF('⚙️ SÉC MĂNG'!A492="","",'⚙️ SÉC MĂNG'!N492)</f>
        <v/>
      </c>
      <c r="J2536">
        <f>IF('⚙️ SÉC MĂNG'!A492="","",'⚙️ SÉC MĂNG'!D492)</f>
        <v/>
      </c>
      <c r="L2536">
        <f>N(L2535)+IF(AND('🔎 TRA CỨU NHANH'!$C$2&lt;&gt;"",OR(ISNUMBER(SEARCH('🔎 TRA CỨU NHANH'!$C$2,$A2536)),ISNUMBER(SEARCH('🔎 TRA CỨU NHANH'!$C$2,$B2536)))),1,0)</f>
        <v/>
      </c>
      <c r="M2536">
        <f>IF(L2536&gt;N(L2535),L2536,"")</f>
        <v/>
      </c>
      <c r="N2536">
        <f>N(N2535)+IF(AND('💰 BÁO GIÁ'!$C$27&lt;&gt;"",OR(ISNUMBER(SEARCH('💰 BÁO GIÁ'!$C$27,$A2536)),ISNUMBER(SEARCH('💰 BÁO GIÁ'!$C$27,$B2536)))),1,0)</f>
        <v/>
      </c>
      <c r="O2536">
        <f>IF(N2536&gt;N(N2535),N2536,"")</f>
        <v/>
      </c>
    </row>
    <row r="2537">
      <c r="A2537">
        <f>IF('⚙️ SÉC MĂNG'!A493="","",'⚙️ SÉC MĂNG'!A493)</f>
        <v/>
      </c>
      <c r="B2537">
        <f>IF('⚙️ SÉC MĂNG'!A493="","",'⚙️ SÉC MĂNG'!R493)</f>
        <v/>
      </c>
      <c r="C2537">
        <f>IF('⚙️ SÉC MĂNG'!A493="","","Séc măng")</f>
        <v/>
      </c>
      <c r="D2537">
        <f>IF('⚙️ SÉC MĂNG'!A493="","",'⚙️ SÉC MĂNG'!I493)</f>
        <v/>
      </c>
      <c r="E2537" s="37">
        <f>IF('⚙️ SÉC MĂNG'!A493="","",'⚙️ SÉC MĂNG'!J493)</f>
        <v/>
      </c>
      <c r="F2537" s="37">
        <f>IF('⚙️ SÉC MĂNG'!A493="","",'⚙️ SÉC MĂNG'!K493)</f>
        <v/>
      </c>
      <c r="G2537" s="37">
        <f>IF('⚙️ SÉC MĂNG'!A493="","",'⚙️ SÉC MĂNG'!L493)</f>
        <v/>
      </c>
      <c r="H2537" s="37">
        <f>IF('⚙️ SÉC MĂNG'!A493="","",'⚙️ SÉC MĂNG'!M493)</f>
        <v/>
      </c>
      <c r="I2537" s="37">
        <f>IF('⚙️ SÉC MĂNG'!A493="","",'⚙️ SÉC MĂNG'!N493)</f>
        <v/>
      </c>
      <c r="J2537">
        <f>IF('⚙️ SÉC MĂNG'!A493="","",'⚙️ SÉC MĂNG'!D493)</f>
        <v/>
      </c>
      <c r="L2537">
        <f>N(L2536)+IF(AND('🔎 TRA CỨU NHANH'!$C$2&lt;&gt;"",OR(ISNUMBER(SEARCH('🔎 TRA CỨU NHANH'!$C$2,$A2537)),ISNUMBER(SEARCH('🔎 TRA CỨU NHANH'!$C$2,$B2537)))),1,0)</f>
        <v/>
      </c>
      <c r="M2537">
        <f>IF(L2537&gt;N(L2536),L2537,"")</f>
        <v/>
      </c>
      <c r="N2537">
        <f>N(N2536)+IF(AND('💰 BÁO GIÁ'!$C$27&lt;&gt;"",OR(ISNUMBER(SEARCH('💰 BÁO GIÁ'!$C$27,$A2537)),ISNUMBER(SEARCH('💰 BÁO GIÁ'!$C$27,$B2537)))),1,0)</f>
        <v/>
      </c>
      <c r="O2537">
        <f>IF(N2537&gt;N(N2536),N2537,"")</f>
        <v/>
      </c>
    </row>
    <row r="2538">
      <c r="A2538">
        <f>IF('⚙️ SÉC MĂNG'!A494="","",'⚙️ SÉC MĂNG'!A494)</f>
        <v/>
      </c>
      <c r="B2538">
        <f>IF('⚙️ SÉC MĂNG'!A494="","",'⚙️ SÉC MĂNG'!R494)</f>
        <v/>
      </c>
      <c r="C2538">
        <f>IF('⚙️ SÉC MĂNG'!A494="","","Séc măng")</f>
        <v/>
      </c>
      <c r="D2538">
        <f>IF('⚙️ SÉC MĂNG'!A494="","",'⚙️ SÉC MĂNG'!I494)</f>
        <v/>
      </c>
      <c r="E2538">
        <f>IF('⚙️ SÉC MĂNG'!A494="","",'⚙️ SÉC MĂNG'!J494)</f>
        <v/>
      </c>
      <c r="F2538" s="37">
        <f>IF('⚙️ SÉC MĂNG'!A494="","",'⚙️ SÉC MĂNG'!K494)</f>
        <v/>
      </c>
      <c r="G2538" s="37">
        <f>IF('⚙️ SÉC MĂNG'!A494="","",'⚙️ SÉC MĂNG'!L494)</f>
        <v/>
      </c>
      <c r="H2538" s="37">
        <f>IF('⚙️ SÉC MĂNG'!A494="","",'⚙️ SÉC MĂNG'!M494)</f>
        <v/>
      </c>
      <c r="I2538">
        <f>IF('⚙️ SÉC MĂNG'!A494="","",'⚙️ SÉC MĂNG'!N494)</f>
        <v/>
      </c>
      <c r="J2538">
        <f>IF('⚙️ SÉC MĂNG'!A494="","",'⚙️ SÉC MĂNG'!D494)</f>
        <v/>
      </c>
      <c r="L2538">
        <f>N(L2537)+IF(AND('🔎 TRA CỨU NHANH'!$C$2&lt;&gt;"",OR(ISNUMBER(SEARCH('🔎 TRA CỨU NHANH'!$C$2,$A2538)),ISNUMBER(SEARCH('🔎 TRA CỨU NHANH'!$C$2,$B2538)))),1,0)</f>
        <v/>
      </c>
      <c r="M2538">
        <f>IF(L2538&gt;N(L2537),L2538,"")</f>
        <v/>
      </c>
      <c r="N2538">
        <f>N(N2537)+IF(AND('💰 BÁO GIÁ'!$C$27&lt;&gt;"",OR(ISNUMBER(SEARCH('💰 BÁO GIÁ'!$C$27,$A2538)),ISNUMBER(SEARCH('💰 BÁO GIÁ'!$C$27,$B2538)))),1,0)</f>
        <v/>
      </c>
      <c r="O2538">
        <f>IF(N2538&gt;N(N2537),N2538,"")</f>
        <v/>
      </c>
    </row>
    <row r="2539">
      <c r="A2539">
        <f>IF('⚙️ SÉC MĂNG'!A495="","",'⚙️ SÉC MĂNG'!A495)</f>
        <v/>
      </c>
      <c r="B2539">
        <f>IF('⚙️ SÉC MĂNG'!A495="","",'⚙️ SÉC MĂNG'!R495)</f>
        <v/>
      </c>
      <c r="C2539">
        <f>IF('⚙️ SÉC MĂNG'!A495="","","Séc măng")</f>
        <v/>
      </c>
      <c r="D2539">
        <f>IF('⚙️ SÉC MĂNG'!A495="","",'⚙️ SÉC MĂNG'!I495)</f>
        <v/>
      </c>
      <c r="E2539" s="37">
        <f>IF('⚙️ SÉC MĂNG'!A495="","",'⚙️ SÉC MĂNG'!J495)</f>
        <v/>
      </c>
      <c r="F2539" s="37">
        <f>IF('⚙️ SÉC MĂNG'!A495="","",'⚙️ SÉC MĂNG'!K495)</f>
        <v/>
      </c>
      <c r="G2539" s="37">
        <f>IF('⚙️ SÉC MĂNG'!A495="","",'⚙️ SÉC MĂNG'!L495)</f>
        <v/>
      </c>
      <c r="H2539" s="37">
        <f>IF('⚙️ SÉC MĂNG'!A495="","",'⚙️ SÉC MĂNG'!M495)</f>
        <v/>
      </c>
      <c r="I2539" s="37">
        <f>IF('⚙️ SÉC MĂNG'!A495="","",'⚙️ SÉC MĂNG'!N495)</f>
        <v/>
      </c>
      <c r="J2539">
        <f>IF('⚙️ SÉC MĂNG'!A495="","",'⚙️ SÉC MĂNG'!D495)</f>
        <v/>
      </c>
      <c r="L2539">
        <f>N(L2538)+IF(AND('🔎 TRA CỨU NHANH'!$C$2&lt;&gt;"",OR(ISNUMBER(SEARCH('🔎 TRA CỨU NHANH'!$C$2,$A2539)),ISNUMBER(SEARCH('🔎 TRA CỨU NHANH'!$C$2,$B2539)))),1,0)</f>
        <v/>
      </c>
      <c r="M2539">
        <f>IF(L2539&gt;N(L2538),L2539,"")</f>
        <v/>
      </c>
      <c r="N2539">
        <f>N(N2538)+IF(AND('💰 BÁO GIÁ'!$C$27&lt;&gt;"",OR(ISNUMBER(SEARCH('💰 BÁO GIÁ'!$C$27,$A2539)),ISNUMBER(SEARCH('💰 BÁO GIÁ'!$C$27,$B2539)))),1,0)</f>
        <v/>
      </c>
      <c r="O2539">
        <f>IF(N2539&gt;N(N2538),N2539,"")</f>
        <v/>
      </c>
    </row>
    <row r="2540">
      <c r="A2540">
        <f>IF('⚙️ SÉC MĂNG'!A496="","",'⚙️ SÉC MĂNG'!A496)</f>
        <v/>
      </c>
      <c r="B2540">
        <f>IF('⚙️ SÉC MĂNG'!A496="","",'⚙️ SÉC MĂNG'!R496)</f>
        <v/>
      </c>
      <c r="C2540">
        <f>IF('⚙️ SÉC MĂNG'!A496="","","Séc măng")</f>
        <v/>
      </c>
      <c r="D2540">
        <f>IF('⚙️ SÉC MĂNG'!A496="","",'⚙️ SÉC MĂNG'!I496)</f>
        <v/>
      </c>
      <c r="E2540" s="37">
        <f>IF('⚙️ SÉC MĂNG'!A496="","",'⚙️ SÉC MĂNG'!J496)</f>
        <v/>
      </c>
      <c r="F2540" s="37">
        <f>IF('⚙️ SÉC MĂNG'!A496="","",'⚙️ SÉC MĂNG'!K496)</f>
        <v/>
      </c>
      <c r="G2540" s="37">
        <f>IF('⚙️ SÉC MĂNG'!A496="","",'⚙️ SÉC MĂNG'!L496)</f>
        <v/>
      </c>
      <c r="H2540" s="37">
        <f>IF('⚙️ SÉC MĂNG'!A496="","",'⚙️ SÉC MĂNG'!M496)</f>
        <v/>
      </c>
      <c r="I2540" s="37">
        <f>IF('⚙️ SÉC MĂNG'!A496="","",'⚙️ SÉC MĂNG'!N496)</f>
        <v/>
      </c>
      <c r="J2540">
        <f>IF('⚙️ SÉC MĂNG'!A496="","",'⚙️ SÉC MĂNG'!D496)</f>
        <v/>
      </c>
      <c r="L2540">
        <f>N(L2539)+IF(AND('🔎 TRA CỨU NHANH'!$C$2&lt;&gt;"",OR(ISNUMBER(SEARCH('🔎 TRA CỨU NHANH'!$C$2,$A2540)),ISNUMBER(SEARCH('🔎 TRA CỨU NHANH'!$C$2,$B2540)))),1,0)</f>
        <v/>
      </c>
      <c r="M2540">
        <f>IF(L2540&gt;N(L2539),L2540,"")</f>
        <v/>
      </c>
      <c r="N2540">
        <f>N(N2539)+IF(AND('💰 BÁO GIÁ'!$C$27&lt;&gt;"",OR(ISNUMBER(SEARCH('💰 BÁO GIÁ'!$C$27,$A2540)),ISNUMBER(SEARCH('💰 BÁO GIÁ'!$C$27,$B2540)))),1,0)</f>
        <v/>
      </c>
      <c r="O2540">
        <f>IF(N2540&gt;N(N2539),N2540,"")</f>
        <v/>
      </c>
    </row>
    <row r="2541">
      <c r="A2541">
        <f>IF('⚙️ SÉC MĂNG'!A497="","",'⚙️ SÉC MĂNG'!A497)</f>
        <v/>
      </c>
      <c r="B2541">
        <f>IF('⚙️ SÉC MĂNG'!A497="","",'⚙️ SÉC MĂNG'!R497)</f>
        <v/>
      </c>
      <c r="C2541">
        <f>IF('⚙️ SÉC MĂNG'!A497="","","Séc măng")</f>
        <v/>
      </c>
      <c r="D2541">
        <f>IF('⚙️ SÉC MĂNG'!A497="","",'⚙️ SÉC MĂNG'!I497)</f>
        <v/>
      </c>
      <c r="E2541" s="37">
        <f>IF('⚙️ SÉC MĂNG'!A497="","",'⚙️ SÉC MĂNG'!J497)</f>
        <v/>
      </c>
      <c r="F2541" s="37">
        <f>IF('⚙️ SÉC MĂNG'!A497="","",'⚙️ SÉC MĂNG'!K497)</f>
        <v/>
      </c>
      <c r="G2541" s="37">
        <f>IF('⚙️ SÉC MĂNG'!A497="","",'⚙️ SÉC MĂNG'!L497)</f>
        <v/>
      </c>
      <c r="H2541" s="37">
        <f>IF('⚙️ SÉC MĂNG'!A497="","",'⚙️ SÉC MĂNG'!M497)</f>
        <v/>
      </c>
      <c r="I2541" s="37">
        <f>IF('⚙️ SÉC MĂNG'!A497="","",'⚙️ SÉC MĂNG'!N497)</f>
        <v/>
      </c>
      <c r="J2541">
        <f>IF('⚙️ SÉC MĂNG'!A497="","",'⚙️ SÉC MĂNG'!D497)</f>
        <v/>
      </c>
      <c r="L2541">
        <f>N(L2540)+IF(AND('🔎 TRA CỨU NHANH'!$C$2&lt;&gt;"",OR(ISNUMBER(SEARCH('🔎 TRA CỨU NHANH'!$C$2,$A2541)),ISNUMBER(SEARCH('🔎 TRA CỨU NHANH'!$C$2,$B2541)))),1,0)</f>
        <v/>
      </c>
      <c r="M2541">
        <f>IF(L2541&gt;N(L2540),L2541,"")</f>
        <v/>
      </c>
      <c r="N2541">
        <f>N(N2540)+IF(AND('💰 BÁO GIÁ'!$C$27&lt;&gt;"",OR(ISNUMBER(SEARCH('💰 BÁO GIÁ'!$C$27,$A2541)),ISNUMBER(SEARCH('💰 BÁO GIÁ'!$C$27,$B2541)))),1,0)</f>
        <v/>
      </c>
      <c r="O2541">
        <f>IF(N2541&gt;N(N2540),N2541,"")</f>
        <v/>
      </c>
    </row>
    <row r="2542">
      <c r="A2542">
        <f>IF('⚙️ SÉC MĂNG'!A498="","",'⚙️ SÉC MĂNG'!A498)</f>
        <v/>
      </c>
      <c r="B2542">
        <f>IF('⚙️ SÉC MĂNG'!A498="","",'⚙️ SÉC MĂNG'!R498)</f>
        <v/>
      </c>
      <c r="C2542">
        <f>IF('⚙️ SÉC MĂNG'!A498="","","Séc măng")</f>
        <v/>
      </c>
      <c r="D2542">
        <f>IF('⚙️ SÉC MĂNG'!A498="","",'⚙️ SÉC MĂNG'!I498)</f>
        <v/>
      </c>
      <c r="E2542" s="37">
        <f>IF('⚙️ SÉC MĂNG'!A498="","",'⚙️ SÉC MĂNG'!J498)</f>
        <v/>
      </c>
      <c r="F2542" s="37">
        <f>IF('⚙️ SÉC MĂNG'!A498="","",'⚙️ SÉC MĂNG'!K498)</f>
        <v/>
      </c>
      <c r="G2542" s="37">
        <f>IF('⚙️ SÉC MĂNG'!A498="","",'⚙️ SÉC MĂNG'!L498)</f>
        <v/>
      </c>
      <c r="H2542" s="37">
        <f>IF('⚙️ SÉC MĂNG'!A498="","",'⚙️ SÉC MĂNG'!M498)</f>
        <v/>
      </c>
      <c r="I2542" s="37">
        <f>IF('⚙️ SÉC MĂNG'!A498="","",'⚙️ SÉC MĂNG'!N498)</f>
        <v/>
      </c>
      <c r="J2542">
        <f>IF('⚙️ SÉC MĂNG'!A498="","",'⚙️ SÉC MĂNG'!D498)</f>
        <v/>
      </c>
      <c r="L2542">
        <f>N(L2541)+IF(AND('🔎 TRA CỨU NHANH'!$C$2&lt;&gt;"",OR(ISNUMBER(SEARCH('🔎 TRA CỨU NHANH'!$C$2,$A2542)),ISNUMBER(SEARCH('🔎 TRA CỨU NHANH'!$C$2,$B2542)))),1,0)</f>
        <v/>
      </c>
      <c r="M2542">
        <f>IF(L2542&gt;N(L2541),L2542,"")</f>
        <v/>
      </c>
      <c r="N2542">
        <f>N(N2541)+IF(AND('💰 BÁO GIÁ'!$C$27&lt;&gt;"",OR(ISNUMBER(SEARCH('💰 BÁO GIÁ'!$C$27,$A2542)),ISNUMBER(SEARCH('💰 BÁO GIÁ'!$C$27,$B2542)))),1,0)</f>
        <v/>
      </c>
      <c r="O2542">
        <f>IF(N2542&gt;N(N2541),N2542,"")</f>
        <v/>
      </c>
    </row>
    <row r="2543">
      <c r="A2543">
        <f>IF('⚙️ SÉC MĂNG'!A499="","",'⚙️ SÉC MĂNG'!A499)</f>
        <v/>
      </c>
      <c r="B2543">
        <f>IF('⚙️ SÉC MĂNG'!A499="","",'⚙️ SÉC MĂNG'!R499)</f>
        <v/>
      </c>
      <c r="C2543">
        <f>IF('⚙️ SÉC MĂNG'!A499="","","Séc măng")</f>
        <v/>
      </c>
      <c r="D2543">
        <f>IF('⚙️ SÉC MĂNG'!A499="","",'⚙️ SÉC MĂNG'!I499)</f>
        <v/>
      </c>
      <c r="E2543" s="37">
        <f>IF('⚙️ SÉC MĂNG'!A499="","",'⚙️ SÉC MĂNG'!J499)</f>
        <v/>
      </c>
      <c r="F2543" s="37">
        <f>IF('⚙️ SÉC MĂNG'!A499="","",'⚙️ SÉC MĂNG'!K499)</f>
        <v/>
      </c>
      <c r="G2543" s="37">
        <f>IF('⚙️ SÉC MĂNG'!A499="","",'⚙️ SÉC MĂNG'!L499)</f>
        <v/>
      </c>
      <c r="H2543" s="37">
        <f>IF('⚙️ SÉC MĂNG'!A499="","",'⚙️ SÉC MĂNG'!M499)</f>
        <v/>
      </c>
      <c r="I2543" s="37">
        <f>IF('⚙️ SÉC MĂNG'!A499="","",'⚙️ SÉC MĂNG'!N499)</f>
        <v/>
      </c>
      <c r="J2543">
        <f>IF('⚙️ SÉC MĂNG'!A499="","",'⚙️ SÉC MĂNG'!D499)</f>
        <v/>
      </c>
      <c r="L2543">
        <f>N(L2542)+IF(AND('🔎 TRA CỨU NHANH'!$C$2&lt;&gt;"",OR(ISNUMBER(SEARCH('🔎 TRA CỨU NHANH'!$C$2,$A2543)),ISNUMBER(SEARCH('🔎 TRA CỨU NHANH'!$C$2,$B2543)))),1,0)</f>
        <v/>
      </c>
      <c r="M2543">
        <f>IF(L2543&gt;N(L2542),L2543,"")</f>
        <v/>
      </c>
      <c r="N2543">
        <f>N(N2542)+IF(AND('💰 BÁO GIÁ'!$C$27&lt;&gt;"",OR(ISNUMBER(SEARCH('💰 BÁO GIÁ'!$C$27,$A2543)),ISNUMBER(SEARCH('💰 BÁO GIÁ'!$C$27,$B2543)))),1,0)</f>
        <v/>
      </c>
      <c r="O2543">
        <f>IF(N2543&gt;N(N2542),N2543,"")</f>
        <v/>
      </c>
    </row>
    <row r="2544">
      <c r="A2544">
        <f>IF('⚙️ SÉC MĂNG'!A500="","",'⚙️ SÉC MĂNG'!A500)</f>
        <v/>
      </c>
      <c r="B2544">
        <f>IF('⚙️ SÉC MĂNG'!A500="","",'⚙️ SÉC MĂNG'!R500)</f>
        <v/>
      </c>
      <c r="C2544">
        <f>IF('⚙️ SÉC MĂNG'!A500="","","Séc măng")</f>
        <v/>
      </c>
      <c r="D2544">
        <f>IF('⚙️ SÉC MĂNG'!A500="","",'⚙️ SÉC MĂNG'!I500)</f>
        <v/>
      </c>
      <c r="E2544">
        <f>IF('⚙️ SÉC MĂNG'!A500="","",'⚙️ SÉC MĂNG'!J500)</f>
        <v/>
      </c>
      <c r="F2544" s="37">
        <f>IF('⚙️ SÉC MĂNG'!A500="","",'⚙️ SÉC MĂNG'!K500)</f>
        <v/>
      </c>
      <c r="G2544" s="37">
        <f>IF('⚙️ SÉC MĂNG'!A500="","",'⚙️ SÉC MĂNG'!L500)</f>
        <v/>
      </c>
      <c r="H2544" s="37">
        <f>IF('⚙️ SÉC MĂNG'!A500="","",'⚙️ SÉC MĂNG'!M500)</f>
        <v/>
      </c>
      <c r="I2544">
        <f>IF('⚙️ SÉC MĂNG'!A500="","",'⚙️ SÉC MĂNG'!N500)</f>
        <v/>
      </c>
      <c r="J2544">
        <f>IF('⚙️ SÉC MĂNG'!A500="","",'⚙️ SÉC MĂNG'!D500)</f>
        <v/>
      </c>
      <c r="L2544">
        <f>N(L2543)+IF(AND('🔎 TRA CỨU NHANH'!$C$2&lt;&gt;"",OR(ISNUMBER(SEARCH('🔎 TRA CỨU NHANH'!$C$2,$A2544)),ISNUMBER(SEARCH('🔎 TRA CỨU NHANH'!$C$2,$B2544)))),1,0)</f>
        <v/>
      </c>
      <c r="M2544">
        <f>IF(L2544&gt;N(L2543),L2544,"")</f>
        <v/>
      </c>
      <c r="N2544">
        <f>N(N2543)+IF(AND('💰 BÁO GIÁ'!$C$27&lt;&gt;"",OR(ISNUMBER(SEARCH('💰 BÁO GIÁ'!$C$27,$A2544)),ISNUMBER(SEARCH('💰 BÁO GIÁ'!$C$27,$B2544)))),1,0)</f>
        <v/>
      </c>
      <c r="O2544">
        <f>IF(N2544&gt;N(N2543),N2544,"")</f>
        <v/>
      </c>
    </row>
    <row r="2545">
      <c r="A2545">
        <f>IF('⚙️ SÉC MĂNG'!A501="","",'⚙️ SÉC MĂNG'!A501)</f>
        <v/>
      </c>
      <c r="B2545">
        <f>IF('⚙️ SÉC MĂNG'!A501="","",'⚙️ SÉC MĂNG'!R501)</f>
        <v/>
      </c>
      <c r="C2545">
        <f>IF('⚙️ SÉC MĂNG'!A501="","","Séc măng")</f>
        <v/>
      </c>
      <c r="D2545">
        <f>IF('⚙️ SÉC MĂNG'!A501="","",'⚙️ SÉC MĂNG'!I501)</f>
        <v/>
      </c>
      <c r="E2545" s="37">
        <f>IF('⚙️ SÉC MĂNG'!A501="","",'⚙️ SÉC MĂNG'!J501)</f>
        <v/>
      </c>
      <c r="F2545" s="37">
        <f>IF('⚙️ SÉC MĂNG'!A501="","",'⚙️ SÉC MĂNG'!K501)</f>
        <v/>
      </c>
      <c r="G2545" s="37">
        <f>IF('⚙️ SÉC MĂNG'!A501="","",'⚙️ SÉC MĂNG'!L501)</f>
        <v/>
      </c>
      <c r="H2545" s="37">
        <f>IF('⚙️ SÉC MĂNG'!A501="","",'⚙️ SÉC MĂNG'!M501)</f>
        <v/>
      </c>
      <c r="I2545" s="37">
        <f>IF('⚙️ SÉC MĂNG'!A501="","",'⚙️ SÉC MĂNG'!N501)</f>
        <v/>
      </c>
      <c r="J2545">
        <f>IF('⚙️ SÉC MĂNG'!A501="","",'⚙️ SÉC MĂNG'!D501)</f>
        <v/>
      </c>
      <c r="L2545">
        <f>N(L2544)+IF(AND('🔎 TRA CỨU NHANH'!$C$2&lt;&gt;"",OR(ISNUMBER(SEARCH('🔎 TRA CỨU NHANH'!$C$2,$A2545)),ISNUMBER(SEARCH('🔎 TRA CỨU NHANH'!$C$2,$B2545)))),1,0)</f>
        <v/>
      </c>
      <c r="M2545">
        <f>IF(L2545&gt;N(L2544),L2545,"")</f>
        <v/>
      </c>
      <c r="N2545">
        <f>N(N2544)+IF(AND('💰 BÁO GIÁ'!$C$27&lt;&gt;"",OR(ISNUMBER(SEARCH('💰 BÁO GIÁ'!$C$27,$A2545)),ISNUMBER(SEARCH('💰 BÁO GIÁ'!$C$27,$B2545)))),1,0)</f>
        <v/>
      </c>
      <c r="O2545">
        <f>IF(N2545&gt;N(N2544),N2545,"")</f>
        <v/>
      </c>
    </row>
    <row r="2546">
      <c r="A2546">
        <f>IF('⚙️ SÉC MĂNG'!A502="","",'⚙️ SÉC MĂNG'!A502)</f>
        <v/>
      </c>
      <c r="B2546">
        <f>IF('⚙️ SÉC MĂNG'!A502="","",'⚙️ SÉC MĂNG'!R502)</f>
        <v/>
      </c>
      <c r="C2546">
        <f>IF('⚙️ SÉC MĂNG'!A502="","","Séc măng")</f>
        <v/>
      </c>
      <c r="D2546">
        <f>IF('⚙️ SÉC MĂNG'!A502="","",'⚙️ SÉC MĂNG'!I502)</f>
        <v/>
      </c>
      <c r="E2546">
        <f>IF('⚙️ SÉC MĂNG'!A502="","",'⚙️ SÉC MĂNG'!J502)</f>
        <v/>
      </c>
      <c r="F2546">
        <f>IF('⚙️ SÉC MĂNG'!A502="","",'⚙️ SÉC MĂNG'!K502)</f>
        <v/>
      </c>
      <c r="G2546">
        <f>IF('⚙️ SÉC MĂNG'!A502="","",'⚙️ SÉC MĂNG'!L502)</f>
        <v/>
      </c>
      <c r="H2546">
        <f>IF('⚙️ SÉC MĂNG'!A502="","",'⚙️ SÉC MĂNG'!M502)</f>
        <v/>
      </c>
      <c r="I2546">
        <f>IF('⚙️ SÉC MĂNG'!A502="","",'⚙️ SÉC MĂNG'!N502)</f>
        <v/>
      </c>
      <c r="J2546">
        <f>IF('⚙️ SÉC MĂNG'!A502="","",'⚙️ SÉC MĂNG'!D502)</f>
        <v/>
      </c>
      <c r="L2546">
        <f>N(L2545)+IF(AND('🔎 TRA CỨU NHANH'!$C$2&lt;&gt;"",OR(ISNUMBER(SEARCH('🔎 TRA CỨU NHANH'!$C$2,$A2546)),ISNUMBER(SEARCH('🔎 TRA CỨU NHANH'!$C$2,$B2546)))),1,0)</f>
        <v/>
      </c>
      <c r="M2546">
        <f>IF(L2546&gt;N(L2545),L2546,"")</f>
        <v/>
      </c>
      <c r="N2546">
        <f>N(N2545)+IF(AND('💰 BÁO GIÁ'!$C$27&lt;&gt;"",OR(ISNUMBER(SEARCH('💰 BÁO GIÁ'!$C$27,$A2546)),ISNUMBER(SEARCH('💰 BÁO GIÁ'!$C$27,$B2546)))),1,0)</f>
        <v/>
      </c>
      <c r="O2546">
        <f>IF(N2546&gt;N(N2545),N2546,"")</f>
        <v/>
      </c>
    </row>
    <row r="2547">
      <c r="A2547">
        <f>IF('⚙️ SÉC MĂNG'!A503="","",'⚙️ SÉC MĂNG'!A503)</f>
        <v/>
      </c>
      <c r="B2547">
        <f>IF('⚙️ SÉC MĂNG'!A503="","",'⚙️ SÉC MĂNG'!R503)</f>
        <v/>
      </c>
      <c r="C2547">
        <f>IF('⚙️ SÉC MĂNG'!A503="","","Séc măng")</f>
        <v/>
      </c>
      <c r="D2547">
        <f>IF('⚙️ SÉC MĂNG'!A503="","",'⚙️ SÉC MĂNG'!I503)</f>
        <v/>
      </c>
      <c r="E2547" s="37">
        <f>IF('⚙️ SÉC MĂNG'!A503="","",'⚙️ SÉC MĂNG'!J503)</f>
        <v/>
      </c>
      <c r="F2547" s="37">
        <f>IF('⚙️ SÉC MĂNG'!A503="","",'⚙️ SÉC MĂNG'!K503)</f>
        <v/>
      </c>
      <c r="G2547" s="37">
        <f>IF('⚙️ SÉC MĂNG'!A503="","",'⚙️ SÉC MĂNG'!L503)</f>
        <v/>
      </c>
      <c r="H2547" s="37">
        <f>IF('⚙️ SÉC MĂNG'!A503="","",'⚙️ SÉC MĂNG'!M503)</f>
        <v/>
      </c>
      <c r="I2547" s="37">
        <f>IF('⚙️ SÉC MĂNG'!A503="","",'⚙️ SÉC MĂNG'!N503)</f>
        <v/>
      </c>
      <c r="J2547">
        <f>IF('⚙️ SÉC MĂNG'!A503="","",'⚙️ SÉC MĂNG'!D503)</f>
        <v/>
      </c>
      <c r="L2547">
        <f>N(L2546)+IF(AND('🔎 TRA CỨU NHANH'!$C$2&lt;&gt;"",OR(ISNUMBER(SEARCH('🔎 TRA CỨU NHANH'!$C$2,$A2547)),ISNUMBER(SEARCH('🔎 TRA CỨU NHANH'!$C$2,$B2547)))),1,0)</f>
        <v/>
      </c>
      <c r="M2547">
        <f>IF(L2547&gt;N(L2546),L2547,"")</f>
        <v/>
      </c>
      <c r="N2547">
        <f>N(N2546)+IF(AND('💰 BÁO GIÁ'!$C$27&lt;&gt;"",OR(ISNUMBER(SEARCH('💰 BÁO GIÁ'!$C$27,$A2547)),ISNUMBER(SEARCH('💰 BÁO GIÁ'!$C$27,$B2547)))),1,0)</f>
        <v/>
      </c>
      <c r="O2547">
        <f>IF(N2547&gt;N(N2546),N2547,"")</f>
        <v/>
      </c>
    </row>
    <row r="2548">
      <c r="A2548">
        <f>IF('⚙️ SÉC MĂNG'!A504="","",'⚙️ SÉC MĂNG'!A504)</f>
        <v/>
      </c>
      <c r="B2548">
        <f>IF('⚙️ SÉC MĂNG'!A504="","",'⚙️ SÉC MĂNG'!R504)</f>
        <v/>
      </c>
      <c r="C2548">
        <f>IF('⚙️ SÉC MĂNG'!A504="","","Séc măng")</f>
        <v/>
      </c>
      <c r="D2548">
        <f>IF('⚙️ SÉC MĂNG'!A504="","",'⚙️ SÉC MĂNG'!I504)</f>
        <v/>
      </c>
      <c r="E2548" s="37">
        <f>IF('⚙️ SÉC MĂNG'!A504="","",'⚙️ SÉC MĂNG'!J504)</f>
        <v/>
      </c>
      <c r="F2548" s="37">
        <f>IF('⚙️ SÉC MĂNG'!A504="","",'⚙️ SÉC MĂNG'!K504)</f>
        <v/>
      </c>
      <c r="G2548" s="37">
        <f>IF('⚙️ SÉC MĂNG'!A504="","",'⚙️ SÉC MĂNG'!L504)</f>
        <v/>
      </c>
      <c r="H2548" s="37">
        <f>IF('⚙️ SÉC MĂNG'!A504="","",'⚙️ SÉC MĂNG'!M504)</f>
        <v/>
      </c>
      <c r="I2548" s="37">
        <f>IF('⚙️ SÉC MĂNG'!A504="","",'⚙️ SÉC MĂNG'!N504)</f>
        <v/>
      </c>
      <c r="J2548">
        <f>IF('⚙️ SÉC MĂNG'!A504="","",'⚙️ SÉC MĂNG'!D504)</f>
        <v/>
      </c>
      <c r="L2548">
        <f>N(L2547)+IF(AND('🔎 TRA CỨU NHANH'!$C$2&lt;&gt;"",OR(ISNUMBER(SEARCH('🔎 TRA CỨU NHANH'!$C$2,$A2548)),ISNUMBER(SEARCH('🔎 TRA CỨU NHANH'!$C$2,$B2548)))),1,0)</f>
        <v/>
      </c>
      <c r="M2548">
        <f>IF(L2548&gt;N(L2547),L2548,"")</f>
        <v/>
      </c>
      <c r="N2548">
        <f>N(N2547)+IF(AND('💰 BÁO GIÁ'!$C$27&lt;&gt;"",OR(ISNUMBER(SEARCH('💰 BÁO GIÁ'!$C$27,$A2548)),ISNUMBER(SEARCH('💰 BÁO GIÁ'!$C$27,$B2548)))),1,0)</f>
        <v/>
      </c>
      <c r="O2548">
        <f>IF(N2548&gt;N(N2547),N2548,"")</f>
        <v/>
      </c>
    </row>
    <row r="2549">
      <c r="A2549">
        <f>IF('⚙️ SÉC MĂNG'!A505="","",'⚙️ SÉC MĂNG'!A505)</f>
        <v/>
      </c>
      <c r="B2549">
        <f>IF('⚙️ SÉC MĂNG'!A505="","",'⚙️ SÉC MĂNG'!R505)</f>
        <v/>
      </c>
      <c r="C2549">
        <f>IF('⚙️ SÉC MĂNG'!A505="","","Séc măng")</f>
        <v/>
      </c>
      <c r="D2549">
        <f>IF('⚙️ SÉC MĂNG'!A505="","",'⚙️ SÉC MĂNG'!I505)</f>
        <v/>
      </c>
      <c r="E2549" s="37">
        <f>IF('⚙️ SÉC MĂNG'!A505="","",'⚙️ SÉC MĂNG'!J505)</f>
        <v/>
      </c>
      <c r="F2549" s="37">
        <f>IF('⚙️ SÉC MĂNG'!A505="","",'⚙️ SÉC MĂNG'!K505)</f>
        <v/>
      </c>
      <c r="G2549" s="37">
        <f>IF('⚙️ SÉC MĂNG'!A505="","",'⚙️ SÉC MĂNG'!L505)</f>
        <v/>
      </c>
      <c r="H2549" s="37">
        <f>IF('⚙️ SÉC MĂNG'!A505="","",'⚙️ SÉC MĂNG'!M505)</f>
        <v/>
      </c>
      <c r="I2549" s="37">
        <f>IF('⚙️ SÉC MĂNG'!A505="","",'⚙️ SÉC MĂNG'!N505)</f>
        <v/>
      </c>
      <c r="J2549">
        <f>IF('⚙️ SÉC MĂNG'!A505="","",'⚙️ SÉC MĂNG'!D505)</f>
        <v/>
      </c>
      <c r="L2549">
        <f>N(L2548)+IF(AND('🔎 TRA CỨU NHANH'!$C$2&lt;&gt;"",OR(ISNUMBER(SEARCH('🔎 TRA CỨU NHANH'!$C$2,$A2549)),ISNUMBER(SEARCH('🔎 TRA CỨU NHANH'!$C$2,$B2549)))),1,0)</f>
        <v/>
      </c>
      <c r="M2549">
        <f>IF(L2549&gt;N(L2548),L2549,"")</f>
        <v/>
      </c>
      <c r="N2549">
        <f>N(N2548)+IF(AND('💰 BÁO GIÁ'!$C$27&lt;&gt;"",OR(ISNUMBER(SEARCH('💰 BÁO GIÁ'!$C$27,$A2549)),ISNUMBER(SEARCH('💰 BÁO GIÁ'!$C$27,$B2549)))),1,0)</f>
        <v/>
      </c>
      <c r="O2549">
        <f>IF(N2549&gt;N(N2548),N2549,"")</f>
        <v/>
      </c>
    </row>
    <row r="2550">
      <c r="A2550">
        <f>IF('⚙️ SÉC MĂNG'!A506="","",'⚙️ SÉC MĂNG'!A506)</f>
        <v/>
      </c>
      <c r="B2550">
        <f>IF('⚙️ SÉC MĂNG'!A506="","",'⚙️ SÉC MĂNG'!R506)</f>
        <v/>
      </c>
      <c r="C2550">
        <f>IF('⚙️ SÉC MĂNG'!A506="","","Séc măng")</f>
        <v/>
      </c>
      <c r="D2550">
        <f>IF('⚙️ SÉC MĂNG'!A506="","",'⚙️ SÉC MĂNG'!I506)</f>
        <v/>
      </c>
      <c r="E2550" s="37">
        <f>IF('⚙️ SÉC MĂNG'!A506="","",'⚙️ SÉC MĂNG'!J506)</f>
        <v/>
      </c>
      <c r="F2550" s="37">
        <f>IF('⚙️ SÉC MĂNG'!A506="","",'⚙️ SÉC MĂNG'!K506)</f>
        <v/>
      </c>
      <c r="G2550" s="37">
        <f>IF('⚙️ SÉC MĂNG'!A506="","",'⚙️ SÉC MĂNG'!L506)</f>
        <v/>
      </c>
      <c r="H2550" s="37">
        <f>IF('⚙️ SÉC MĂNG'!A506="","",'⚙️ SÉC MĂNG'!M506)</f>
        <v/>
      </c>
      <c r="I2550" s="37">
        <f>IF('⚙️ SÉC MĂNG'!A506="","",'⚙️ SÉC MĂNG'!N506)</f>
        <v/>
      </c>
      <c r="J2550">
        <f>IF('⚙️ SÉC MĂNG'!A506="","",'⚙️ SÉC MĂNG'!D506)</f>
        <v/>
      </c>
      <c r="L2550">
        <f>N(L2549)+IF(AND('🔎 TRA CỨU NHANH'!$C$2&lt;&gt;"",OR(ISNUMBER(SEARCH('🔎 TRA CỨU NHANH'!$C$2,$A2550)),ISNUMBER(SEARCH('🔎 TRA CỨU NHANH'!$C$2,$B2550)))),1,0)</f>
        <v/>
      </c>
      <c r="M2550">
        <f>IF(L2550&gt;N(L2549),L2550,"")</f>
        <v/>
      </c>
      <c r="N2550">
        <f>N(N2549)+IF(AND('💰 BÁO GIÁ'!$C$27&lt;&gt;"",OR(ISNUMBER(SEARCH('💰 BÁO GIÁ'!$C$27,$A2550)),ISNUMBER(SEARCH('💰 BÁO GIÁ'!$C$27,$B2550)))),1,0)</f>
        <v/>
      </c>
      <c r="O2550">
        <f>IF(N2550&gt;N(N2549),N2550,"")</f>
        <v/>
      </c>
    </row>
    <row r="2551">
      <c r="A2551">
        <f>IF('⚙️ SÉC MĂNG'!A507="","",'⚙️ SÉC MĂNG'!A507)</f>
        <v/>
      </c>
      <c r="B2551">
        <f>IF('⚙️ SÉC MĂNG'!A507="","",'⚙️ SÉC MĂNG'!R507)</f>
        <v/>
      </c>
      <c r="C2551">
        <f>IF('⚙️ SÉC MĂNG'!A507="","","Séc măng")</f>
        <v/>
      </c>
      <c r="D2551">
        <f>IF('⚙️ SÉC MĂNG'!A507="","",'⚙️ SÉC MĂNG'!I507)</f>
        <v/>
      </c>
      <c r="E2551" s="37">
        <f>IF('⚙️ SÉC MĂNG'!A507="","",'⚙️ SÉC MĂNG'!J507)</f>
        <v/>
      </c>
      <c r="F2551" s="37">
        <f>IF('⚙️ SÉC MĂNG'!A507="","",'⚙️ SÉC MĂNG'!K507)</f>
        <v/>
      </c>
      <c r="G2551" s="37">
        <f>IF('⚙️ SÉC MĂNG'!A507="","",'⚙️ SÉC MĂNG'!L507)</f>
        <v/>
      </c>
      <c r="H2551" s="37">
        <f>IF('⚙️ SÉC MĂNG'!A507="","",'⚙️ SÉC MĂNG'!M507)</f>
        <v/>
      </c>
      <c r="I2551" s="37">
        <f>IF('⚙️ SÉC MĂNG'!A507="","",'⚙️ SÉC MĂNG'!N507)</f>
        <v/>
      </c>
      <c r="J2551">
        <f>IF('⚙️ SÉC MĂNG'!A507="","",'⚙️ SÉC MĂNG'!D507)</f>
        <v/>
      </c>
      <c r="L2551">
        <f>N(L2550)+IF(AND('🔎 TRA CỨU NHANH'!$C$2&lt;&gt;"",OR(ISNUMBER(SEARCH('🔎 TRA CỨU NHANH'!$C$2,$A2551)),ISNUMBER(SEARCH('🔎 TRA CỨU NHANH'!$C$2,$B2551)))),1,0)</f>
        <v/>
      </c>
      <c r="M2551">
        <f>IF(L2551&gt;N(L2550),L2551,"")</f>
        <v/>
      </c>
      <c r="N2551">
        <f>N(N2550)+IF(AND('💰 BÁO GIÁ'!$C$27&lt;&gt;"",OR(ISNUMBER(SEARCH('💰 BÁO GIÁ'!$C$27,$A2551)),ISNUMBER(SEARCH('💰 BÁO GIÁ'!$C$27,$B2551)))),1,0)</f>
        <v/>
      </c>
      <c r="O2551">
        <f>IF(N2551&gt;N(N2550),N2551,"")</f>
        <v/>
      </c>
    </row>
    <row r="2552">
      <c r="A2552">
        <f>IF('⚙️ SÉC MĂNG'!A508="","",'⚙️ SÉC MĂNG'!A508)</f>
        <v/>
      </c>
      <c r="B2552">
        <f>IF('⚙️ SÉC MĂNG'!A508="","",'⚙️ SÉC MĂNG'!R508)</f>
        <v/>
      </c>
      <c r="C2552">
        <f>IF('⚙️ SÉC MĂNG'!A508="","","Séc măng")</f>
        <v/>
      </c>
      <c r="D2552">
        <f>IF('⚙️ SÉC MĂNG'!A508="","",'⚙️ SÉC MĂNG'!I508)</f>
        <v/>
      </c>
      <c r="E2552" s="37">
        <f>IF('⚙️ SÉC MĂNG'!A508="","",'⚙️ SÉC MĂNG'!J508)</f>
        <v/>
      </c>
      <c r="F2552" s="37">
        <f>IF('⚙️ SÉC MĂNG'!A508="","",'⚙️ SÉC MĂNG'!K508)</f>
        <v/>
      </c>
      <c r="G2552" s="37">
        <f>IF('⚙️ SÉC MĂNG'!A508="","",'⚙️ SÉC MĂNG'!L508)</f>
        <v/>
      </c>
      <c r="H2552" s="37">
        <f>IF('⚙️ SÉC MĂNG'!A508="","",'⚙️ SÉC MĂNG'!M508)</f>
        <v/>
      </c>
      <c r="I2552" s="37">
        <f>IF('⚙️ SÉC MĂNG'!A508="","",'⚙️ SÉC MĂNG'!N508)</f>
        <v/>
      </c>
      <c r="J2552">
        <f>IF('⚙️ SÉC MĂNG'!A508="","",'⚙️ SÉC MĂNG'!D508)</f>
        <v/>
      </c>
      <c r="L2552">
        <f>N(L2551)+IF(AND('🔎 TRA CỨU NHANH'!$C$2&lt;&gt;"",OR(ISNUMBER(SEARCH('🔎 TRA CỨU NHANH'!$C$2,$A2552)),ISNUMBER(SEARCH('🔎 TRA CỨU NHANH'!$C$2,$B2552)))),1,0)</f>
        <v/>
      </c>
      <c r="M2552">
        <f>IF(L2552&gt;N(L2551),L2552,"")</f>
        <v/>
      </c>
      <c r="N2552">
        <f>N(N2551)+IF(AND('💰 BÁO GIÁ'!$C$27&lt;&gt;"",OR(ISNUMBER(SEARCH('💰 BÁO GIÁ'!$C$27,$A2552)),ISNUMBER(SEARCH('💰 BÁO GIÁ'!$C$27,$B2552)))),1,0)</f>
        <v/>
      </c>
      <c r="O2552">
        <f>IF(N2552&gt;N(N2551),N2552,"")</f>
        <v/>
      </c>
    </row>
    <row r="2553">
      <c r="A2553">
        <f>IF('⚙️ SÉC MĂNG'!A509="","",'⚙️ SÉC MĂNG'!A509)</f>
        <v/>
      </c>
      <c r="B2553">
        <f>IF('⚙️ SÉC MĂNG'!A509="","",'⚙️ SÉC MĂNG'!R509)</f>
        <v/>
      </c>
      <c r="C2553">
        <f>IF('⚙️ SÉC MĂNG'!A509="","","Séc măng")</f>
        <v/>
      </c>
      <c r="D2553">
        <f>IF('⚙️ SÉC MĂNG'!A509="","",'⚙️ SÉC MĂNG'!I509)</f>
        <v/>
      </c>
      <c r="E2553" s="37">
        <f>IF('⚙️ SÉC MĂNG'!A509="","",'⚙️ SÉC MĂNG'!J509)</f>
        <v/>
      </c>
      <c r="F2553" s="37">
        <f>IF('⚙️ SÉC MĂNG'!A509="","",'⚙️ SÉC MĂNG'!K509)</f>
        <v/>
      </c>
      <c r="G2553" s="37">
        <f>IF('⚙️ SÉC MĂNG'!A509="","",'⚙️ SÉC MĂNG'!L509)</f>
        <v/>
      </c>
      <c r="H2553" s="37">
        <f>IF('⚙️ SÉC MĂNG'!A509="","",'⚙️ SÉC MĂNG'!M509)</f>
        <v/>
      </c>
      <c r="I2553" s="37">
        <f>IF('⚙️ SÉC MĂNG'!A509="","",'⚙️ SÉC MĂNG'!N509)</f>
        <v/>
      </c>
      <c r="J2553">
        <f>IF('⚙️ SÉC MĂNG'!A509="","",'⚙️ SÉC MĂNG'!D509)</f>
        <v/>
      </c>
      <c r="L2553">
        <f>N(L2552)+IF(AND('🔎 TRA CỨU NHANH'!$C$2&lt;&gt;"",OR(ISNUMBER(SEARCH('🔎 TRA CỨU NHANH'!$C$2,$A2553)),ISNUMBER(SEARCH('🔎 TRA CỨU NHANH'!$C$2,$B2553)))),1,0)</f>
        <v/>
      </c>
      <c r="M2553">
        <f>IF(L2553&gt;N(L2552),L2553,"")</f>
        <v/>
      </c>
      <c r="N2553">
        <f>N(N2552)+IF(AND('💰 BÁO GIÁ'!$C$27&lt;&gt;"",OR(ISNUMBER(SEARCH('💰 BÁO GIÁ'!$C$27,$A2553)),ISNUMBER(SEARCH('💰 BÁO GIÁ'!$C$27,$B2553)))),1,0)</f>
        <v/>
      </c>
      <c r="O2553">
        <f>IF(N2553&gt;N(N2552),N2553,"")</f>
        <v/>
      </c>
    </row>
    <row r="2554">
      <c r="A2554">
        <f>IF('⚙️ SÉC MĂNG'!A510="","",'⚙️ SÉC MĂNG'!A510)</f>
        <v/>
      </c>
      <c r="B2554">
        <f>IF('⚙️ SÉC MĂNG'!A510="","",'⚙️ SÉC MĂNG'!R510)</f>
        <v/>
      </c>
      <c r="C2554">
        <f>IF('⚙️ SÉC MĂNG'!A510="","","Séc măng")</f>
        <v/>
      </c>
      <c r="D2554">
        <f>IF('⚙️ SÉC MĂNG'!A510="","",'⚙️ SÉC MĂNG'!I510)</f>
        <v/>
      </c>
      <c r="E2554" s="37">
        <f>IF('⚙️ SÉC MĂNG'!A510="","",'⚙️ SÉC MĂNG'!J510)</f>
        <v/>
      </c>
      <c r="F2554" s="37">
        <f>IF('⚙️ SÉC MĂNG'!A510="","",'⚙️ SÉC MĂNG'!K510)</f>
        <v/>
      </c>
      <c r="G2554" s="37">
        <f>IF('⚙️ SÉC MĂNG'!A510="","",'⚙️ SÉC MĂNG'!L510)</f>
        <v/>
      </c>
      <c r="H2554" s="37">
        <f>IF('⚙️ SÉC MĂNG'!A510="","",'⚙️ SÉC MĂNG'!M510)</f>
        <v/>
      </c>
      <c r="I2554" s="37">
        <f>IF('⚙️ SÉC MĂNG'!A510="","",'⚙️ SÉC MĂNG'!N510)</f>
        <v/>
      </c>
      <c r="J2554">
        <f>IF('⚙️ SÉC MĂNG'!A510="","",'⚙️ SÉC MĂNG'!D510)</f>
        <v/>
      </c>
      <c r="L2554">
        <f>N(L2553)+IF(AND('🔎 TRA CỨU NHANH'!$C$2&lt;&gt;"",OR(ISNUMBER(SEARCH('🔎 TRA CỨU NHANH'!$C$2,$A2554)),ISNUMBER(SEARCH('🔎 TRA CỨU NHANH'!$C$2,$B2554)))),1,0)</f>
        <v/>
      </c>
      <c r="M2554">
        <f>IF(L2554&gt;N(L2553),L2554,"")</f>
        <v/>
      </c>
      <c r="N2554">
        <f>N(N2553)+IF(AND('💰 BÁO GIÁ'!$C$27&lt;&gt;"",OR(ISNUMBER(SEARCH('💰 BÁO GIÁ'!$C$27,$A2554)),ISNUMBER(SEARCH('💰 BÁO GIÁ'!$C$27,$B2554)))),1,0)</f>
        <v/>
      </c>
      <c r="O2554">
        <f>IF(N2554&gt;N(N2553),N2554,"")</f>
        <v/>
      </c>
    </row>
    <row r="2555">
      <c r="A2555">
        <f>IF('⚙️ SÉC MĂNG'!A511="","",'⚙️ SÉC MĂNG'!A511)</f>
        <v/>
      </c>
      <c r="B2555">
        <f>IF('⚙️ SÉC MĂNG'!A511="","",'⚙️ SÉC MĂNG'!R511)</f>
        <v/>
      </c>
      <c r="C2555">
        <f>IF('⚙️ SÉC MĂNG'!A511="","","Séc măng")</f>
        <v/>
      </c>
      <c r="D2555">
        <f>IF('⚙️ SÉC MĂNG'!A511="","",'⚙️ SÉC MĂNG'!I511)</f>
        <v/>
      </c>
      <c r="E2555" s="37">
        <f>IF('⚙️ SÉC MĂNG'!A511="","",'⚙️ SÉC MĂNG'!J511)</f>
        <v/>
      </c>
      <c r="F2555" s="37">
        <f>IF('⚙️ SÉC MĂNG'!A511="","",'⚙️ SÉC MĂNG'!K511)</f>
        <v/>
      </c>
      <c r="G2555" s="37">
        <f>IF('⚙️ SÉC MĂNG'!A511="","",'⚙️ SÉC MĂNG'!L511)</f>
        <v/>
      </c>
      <c r="H2555" s="37">
        <f>IF('⚙️ SÉC MĂNG'!A511="","",'⚙️ SÉC MĂNG'!M511)</f>
        <v/>
      </c>
      <c r="I2555" s="37">
        <f>IF('⚙️ SÉC MĂNG'!A511="","",'⚙️ SÉC MĂNG'!N511)</f>
        <v/>
      </c>
      <c r="J2555">
        <f>IF('⚙️ SÉC MĂNG'!A511="","",'⚙️ SÉC MĂNG'!D511)</f>
        <v/>
      </c>
      <c r="L2555">
        <f>N(L2554)+IF(AND('🔎 TRA CỨU NHANH'!$C$2&lt;&gt;"",OR(ISNUMBER(SEARCH('🔎 TRA CỨU NHANH'!$C$2,$A2555)),ISNUMBER(SEARCH('🔎 TRA CỨU NHANH'!$C$2,$B2555)))),1,0)</f>
        <v/>
      </c>
      <c r="M2555">
        <f>IF(L2555&gt;N(L2554),L2555,"")</f>
        <v/>
      </c>
      <c r="N2555">
        <f>N(N2554)+IF(AND('💰 BÁO GIÁ'!$C$27&lt;&gt;"",OR(ISNUMBER(SEARCH('💰 BÁO GIÁ'!$C$27,$A2555)),ISNUMBER(SEARCH('💰 BÁO GIÁ'!$C$27,$B2555)))),1,0)</f>
        <v/>
      </c>
      <c r="O2555">
        <f>IF(N2555&gt;N(N2554),N2555,"")</f>
        <v/>
      </c>
    </row>
    <row r="2556">
      <c r="A2556">
        <f>IF('⚙️ SÉC MĂNG'!A512="","",'⚙️ SÉC MĂNG'!A512)</f>
        <v/>
      </c>
      <c r="B2556">
        <f>IF('⚙️ SÉC MĂNG'!A512="","",'⚙️ SÉC MĂNG'!R512)</f>
        <v/>
      </c>
      <c r="C2556">
        <f>IF('⚙️ SÉC MĂNG'!A512="","","Séc măng")</f>
        <v/>
      </c>
      <c r="D2556">
        <f>IF('⚙️ SÉC MĂNG'!A512="","",'⚙️ SÉC MĂNG'!I512)</f>
        <v/>
      </c>
      <c r="E2556" s="37">
        <f>IF('⚙️ SÉC MĂNG'!A512="","",'⚙️ SÉC MĂNG'!J512)</f>
        <v/>
      </c>
      <c r="F2556" s="37">
        <f>IF('⚙️ SÉC MĂNG'!A512="","",'⚙️ SÉC MĂNG'!K512)</f>
        <v/>
      </c>
      <c r="G2556" s="37">
        <f>IF('⚙️ SÉC MĂNG'!A512="","",'⚙️ SÉC MĂNG'!L512)</f>
        <v/>
      </c>
      <c r="H2556" s="37">
        <f>IF('⚙️ SÉC MĂNG'!A512="","",'⚙️ SÉC MĂNG'!M512)</f>
        <v/>
      </c>
      <c r="I2556" s="37">
        <f>IF('⚙️ SÉC MĂNG'!A512="","",'⚙️ SÉC MĂNG'!N512)</f>
        <v/>
      </c>
      <c r="J2556">
        <f>IF('⚙️ SÉC MĂNG'!A512="","",'⚙️ SÉC MĂNG'!D512)</f>
        <v/>
      </c>
      <c r="L2556">
        <f>N(L2555)+IF(AND('🔎 TRA CỨU NHANH'!$C$2&lt;&gt;"",OR(ISNUMBER(SEARCH('🔎 TRA CỨU NHANH'!$C$2,$A2556)),ISNUMBER(SEARCH('🔎 TRA CỨU NHANH'!$C$2,$B2556)))),1,0)</f>
        <v/>
      </c>
      <c r="M2556">
        <f>IF(L2556&gt;N(L2555),L2556,"")</f>
        <v/>
      </c>
      <c r="N2556">
        <f>N(N2555)+IF(AND('💰 BÁO GIÁ'!$C$27&lt;&gt;"",OR(ISNUMBER(SEARCH('💰 BÁO GIÁ'!$C$27,$A2556)),ISNUMBER(SEARCH('💰 BÁO GIÁ'!$C$27,$B2556)))),1,0)</f>
        <v/>
      </c>
      <c r="O2556">
        <f>IF(N2556&gt;N(N2555),N2556,"")</f>
        <v/>
      </c>
    </row>
    <row r="2557">
      <c r="A2557">
        <f>IF('⚙️ SÉC MĂNG'!A513="","",'⚙️ SÉC MĂNG'!A513)</f>
        <v/>
      </c>
      <c r="B2557">
        <f>IF('⚙️ SÉC MĂNG'!A513="","",'⚙️ SÉC MĂNG'!R513)</f>
        <v/>
      </c>
      <c r="C2557">
        <f>IF('⚙️ SÉC MĂNG'!A513="","","Séc măng")</f>
        <v/>
      </c>
      <c r="D2557">
        <f>IF('⚙️ SÉC MĂNG'!A513="","",'⚙️ SÉC MĂNG'!I513)</f>
        <v/>
      </c>
      <c r="E2557" s="37">
        <f>IF('⚙️ SÉC MĂNG'!A513="","",'⚙️ SÉC MĂNG'!J513)</f>
        <v/>
      </c>
      <c r="F2557" s="37">
        <f>IF('⚙️ SÉC MĂNG'!A513="","",'⚙️ SÉC MĂNG'!K513)</f>
        <v/>
      </c>
      <c r="G2557" s="37">
        <f>IF('⚙️ SÉC MĂNG'!A513="","",'⚙️ SÉC MĂNG'!L513)</f>
        <v/>
      </c>
      <c r="H2557" s="37">
        <f>IF('⚙️ SÉC MĂNG'!A513="","",'⚙️ SÉC MĂNG'!M513)</f>
        <v/>
      </c>
      <c r="I2557" s="37">
        <f>IF('⚙️ SÉC MĂNG'!A513="","",'⚙️ SÉC MĂNG'!N513)</f>
        <v/>
      </c>
      <c r="J2557">
        <f>IF('⚙️ SÉC MĂNG'!A513="","",'⚙️ SÉC MĂNG'!D513)</f>
        <v/>
      </c>
      <c r="L2557">
        <f>N(L2556)+IF(AND('🔎 TRA CỨU NHANH'!$C$2&lt;&gt;"",OR(ISNUMBER(SEARCH('🔎 TRA CỨU NHANH'!$C$2,$A2557)),ISNUMBER(SEARCH('🔎 TRA CỨU NHANH'!$C$2,$B2557)))),1,0)</f>
        <v/>
      </c>
      <c r="M2557">
        <f>IF(L2557&gt;N(L2556),L2557,"")</f>
        <v/>
      </c>
      <c r="N2557">
        <f>N(N2556)+IF(AND('💰 BÁO GIÁ'!$C$27&lt;&gt;"",OR(ISNUMBER(SEARCH('💰 BÁO GIÁ'!$C$27,$A2557)),ISNUMBER(SEARCH('💰 BÁO GIÁ'!$C$27,$B2557)))),1,0)</f>
        <v/>
      </c>
      <c r="O2557">
        <f>IF(N2557&gt;N(N2556),N2557,"")</f>
        <v/>
      </c>
    </row>
    <row r="2558">
      <c r="A2558">
        <f>IF('⚙️ SÉC MĂNG'!A514="","",'⚙️ SÉC MĂNG'!A514)</f>
        <v/>
      </c>
      <c r="B2558">
        <f>IF('⚙️ SÉC MĂNG'!A514="","",'⚙️ SÉC MĂNG'!R514)</f>
        <v/>
      </c>
      <c r="C2558">
        <f>IF('⚙️ SÉC MĂNG'!A514="","","Séc măng")</f>
        <v/>
      </c>
      <c r="D2558">
        <f>IF('⚙️ SÉC MĂNG'!A514="","",'⚙️ SÉC MĂNG'!I514)</f>
        <v/>
      </c>
      <c r="E2558" s="37">
        <f>IF('⚙️ SÉC MĂNG'!A514="","",'⚙️ SÉC MĂNG'!J514)</f>
        <v/>
      </c>
      <c r="F2558" s="37">
        <f>IF('⚙️ SÉC MĂNG'!A514="","",'⚙️ SÉC MĂNG'!K514)</f>
        <v/>
      </c>
      <c r="G2558" s="37">
        <f>IF('⚙️ SÉC MĂNG'!A514="","",'⚙️ SÉC MĂNG'!L514)</f>
        <v/>
      </c>
      <c r="H2558" s="37">
        <f>IF('⚙️ SÉC MĂNG'!A514="","",'⚙️ SÉC MĂNG'!M514)</f>
        <v/>
      </c>
      <c r="I2558" s="37">
        <f>IF('⚙️ SÉC MĂNG'!A514="","",'⚙️ SÉC MĂNG'!N514)</f>
        <v/>
      </c>
      <c r="J2558">
        <f>IF('⚙️ SÉC MĂNG'!A514="","",'⚙️ SÉC MĂNG'!D514)</f>
        <v/>
      </c>
      <c r="L2558">
        <f>N(L2557)+IF(AND('🔎 TRA CỨU NHANH'!$C$2&lt;&gt;"",OR(ISNUMBER(SEARCH('🔎 TRA CỨU NHANH'!$C$2,$A2558)),ISNUMBER(SEARCH('🔎 TRA CỨU NHANH'!$C$2,$B2558)))),1,0)</f>
        <v/>
      </c>
      <c r="M2558">
        <f>IF(L2558&gt;N(L2557),L2558,"")</f>
        <v/>
      </c>
      <c r="N2558">
        <f>N(N2557)+IF(AND('💰 BÁO GIÁ'!$C$27&lt;&gt;"",OR(ISNUMBER(SEARCH('💰 BÁO GIÁ'!$C$27,$A2558)),ISNUMBER(SEARCH('💰 BÁO GIÁ'!$C$27,$B2558)))),1,0)</f>
        <v/>
      </c>
      <c r="O2558">
        <f>IF(N2558&gt;N(N2557),N2558,"")</f>
        <v/>
      </c>
    </row>
    <row r="2559">
      <c r="A2559">
        <f>IF('⚙️ SÉC MĂNG'!A515="","",'⚙️ SÉC MĂNG'!A515)</f>
        <v/>
      </c>
      <c r="B2559">
        <f>IF('⚙️ SÉC MĂNG'!A515="","",'⚙️ SÉC MĂNG'!R515)</f>
        <v/>
      </c>
      <c r="C2559">
        <f>IF('⚙️ SÉC MĂNG'!A515="","","Séc măng")</f>
        <v/>
      </c>
      <c r="D2559">
        <f>IF('⚙️ SÉC MĂNG'!A515="","",'⚙️ SÉC MĂNG'!I515)</f>
        <v/>
      </c>
      <c r="E2559" s="37">
        <f>IF('⚙️ SÉC MĂNG'!A515="","",'⚙️ SÉC MĂNG'!J515)</f>
        <v/>
      </c>
      <c r="F2559" s="37">
        <f>IF('⚙️ SÉC MĂNG'!A515="","",'⚙️ SÉC MĂNG'!K515)</f>
        <v/>
      </c>
      <c r="G2559" s="37">
        <f>IF('⚙️ SÉC MĂNG'!A515="","",'⚙️ SÉC MĂNG'!L515)</f>
        <v/>
      </c>
      <c r="H2559" s="37">
        <f>IF('⚙️ SÉC MĂNG'!A515="","",'⚙️ SÉC MĂNG'!M515)</f>
        <v/>
      </c>
      <c r="I2559" s="37">
        <f>IF('⚙️ SÉC MĂNG'!A515="","",'⚙️ SÉC MĂNG'!N515)</f>
        <v/>
      </c>
      <c r="J2559">
        <f>IF('⚙️ SÉC MĂNG'!A515="","",'⚙️ SÉC MĂNG'!D515)</f>
        <v/>
      </c>
      <c r="L2559">
        <f>N(L2558)+IF(AND('🔎 TRA CỨU NHANH'!$C$2&lt;&gt;"",OR(ISNUMBER(SEARCH('🔎 TRA CỨU NHANH'!$C$2,$A2559)),ISNUMBER(SEARCH('🔎 TRA CỨU NHANH'!$C$2,$B2559)))),1,0)</f>
        <v/>
      </c>
      <c r="M2559">
        <f>IF(L2559&gt;N(L2558),L2559,"")</f>
        <v/>
      </c>
      <c r="N2559">
        <f>N(N2558)+IF(AND('💰 BÁO GIÁ'!$C$27&lt;&gt;"",OR(ISNUMBER(SEARCH('💰 BÁO GIÁ'!$C$27,$A2559)),ISNUMBER(SEARCH('💰 BÁO GIÁ'!$C$27,$B2559)))),1,0)</f>
        <v/>
      </c>
      <c r="O2559">
        <f>IF(N2559&gt;N(N2558),N2559,"")</f>
        <v/>
      </c>
    </row>
    <row r="2560">
      <c r="A2560">
        <f>IF('⚙️ SÉC MĂNG'!A516="","",'⚙️ SÉC MĂNG'!A516)</f>
        <v/>
      </c>
      <c r="B2560">
        <f>IF('⚙️ SÉC MĂNG'!A516="","",'⚙️ SÉC MĂNG'!R516)</f>
        <v/>
      </c>
      <c r="C2560">
        <f>IF('⚙️ SÉC MĂNG'!A516="","","Séc măng")</f>
        <v/>
      </c>
      <c r="D2560">
        <f>IF('⚙️ SÉC MĂNG'!A516="","",'⚙️ SÉC MĂNG'!I516)</f>
        <v/>
      </c>
      <c r="E2560" s="37">
        <f>IF('⚙️ SÉC MĂNG'!A516="","",'⚙️ SÉC MĂNG'!J516)</f>
        <v/>
      </c>
      <c r="F2560" s="37">
        <f>IF('⚙️ SÉC MĂNG'!A516="","",'⚙️ SÉC MĂNG'!K516)</f>
        <v/>
      </c>
      <c r="G2560" s="37">
        <f>IF('⚙️ SÉC MĂNG'!A516="","",'⚙️ SÉC MĂNG'!L516)</f>
        <v/>
      </c>
      <c r="H2560" s="37">
        <f>IF('⚙️ SÉC MĂNG'!A516="","",'⚙️ SÉC MĂNG'!M516)</f>
        <v/>
      </c>
      <c r="I2560" s="37">
        <f>IF('⚙️ SÉC MĂNG'!A516="","",'⚙️ SÉC MĂNG'!N516)</f>
        <v/>
      </c>
      <c r="J2560">
        <f>IF('⚙️ SÉC MĂNG'!A516="","",'⚙️ SÉC MĂNG'!D516)</f>
        <v/>
      </c>
      <c r="L2560">
        <f>N(L2559)+IF(AND('🔎 TRA CỨU NHANH'!$C$2&lt;&gt;"",OR(ISNUMBER(SEARCH('🔎 TRA CỨU NHANH'!$C$2,$A2560)),ISNUMBER(SEARCH('🔎 TRA CỨU NHANH'!$C$2,$B2560)))),1,0)</f>
        <v/>
      </c>
      <c r="M2560">
        <f>IF(L2560&gt;N(L2559),L2560,"")</f>
        <v/>
      </c>
      <c r="N2560">
        <f>N(N2559)+IF(AND('💰 BÁO GIÁ'!$C$27&lt;&gt;"",OR(ISNUMBER(SEARCH('💰 BÁO GIÁ'!$C$27,$A2560)),ISNUMBER(SEARCH('💰 BÁO GIÁ'!$C$27,$B2560)))),1,0)</f>
        <v/>
      </c>
      <c r="O2560">
        <f>IF(N2560&gt;N(N2559),N2560,"")</f>
        <v/>
      </c>
    </row>
    <row r="2561">
      <c r="A2561">
        <f>IF('⚙️ SÉC MĂNG'!A517="","",'⚙️ SÉC MĂNG'!A517)</f>
        <v/>
      </c>
      <c r="B2561">
        <f>IF('⚙️ SÉC MĂNG'!A517="","",'⚙️ SÉC MĂNG'!R517)</f>
        <v/>
      </c>
      <c r="C2561">
        <f>IF('⚙️ SÉC MĂNG'!A517="","","Séc măng")</f>
        <v/>
      </c>
      <c r="D2561">
        <f>IF('⚙️ SÉC MĂNG'!A517="","",'⚙️ SÉC MĂNG'!I517)</f>
        <v/>
      </c>
      <c r="E2561" s="37">
        <f>IF('⚙️ SÉC MĂNG'!A517="","",'⚙️ SÉC MĂNG'!J517)</f>
        <v/>
      </c>
      <c r="F2561" s="37">
        <f>IF('⚙️ SÉC MĂNG'!A517="","",'⚙️ SÉC MĂNG'!K517)</f>
        <v/>
      </c>
      <c r="G2561" s="37">
        <f>IF('⚙️ SÉC MĂNG'!A517="","",'⚙️ SÉC MĂNG'!L517)</f>
        <v/>
      </c>
      <c r="H2561" s="37">
        <f>IF('⚙️ SÉC MĂNG'!A517="","",'⚙️ SÉC MĂNG'!M517)</f>
        <v/>
      </c>
      <c r="I2561" s="37">
        <f>IF('⚙️ SÉC MĂNG'!A517="","",'⚙️ SÉC MĂNG'!N517)</f>
        <v/>
      </c>
      <c r="J2561">
        <f>IF('⚙️ SÉC MĂNG'!A517="","",'⚙️ SÉC MĂNG'!D517)</f>
        <v/>
      </c>
      <c r="L2561">
        <f>N(L2560)+IF(AND('🔎 TRA CỨU NHANH'!$C$2&lt;&gt;"",OR(ISNUMBER(SEARCH('🔎 TRA CỨU NHANH'!$C$2,$A2561)),ISNUMBER(SEARCH('🔎 TRA CỨU NHANH'!$C$2,$B2561)))),1,0)</f>
        <v/>
      </c>
      <c r="M2561">
        <f>IF(L2561&gt;N(L2560),L2561,"")</f>
        <v/>
      </c>
      <c r="N2561">
        <f>N(N2560)+IF(AND('💰 BÁO GIÁ'!$C$27&lt;&gt;"",OR(ISNUMBER(SEARCH('💰 BÁO GIÁ'!$C$27,$A2561)),ISNUMBER(SEARCH('💰 BÁO GIÁ'!$C$27,$B2561)))),1,0)</f>
        <v/>
      </c>
      <c r="O2561">
        <f>IF(N2561&gt;N(N2560),N2561,"")</f>
        <v/>
      </c>
    </row>
    <row r="2562">
      <c r="A2562">
        <f>IF('⚙️ SÉC MĂNG'!A518="","",'⚙️ SÉC MĂNG'!A518)</f>
        <v/>
      </c>
      <c r="B2562">
        <f>IF('⚙️ SÉC MĂNG'!A518="","",'⚙️ SÉC MĂNG'!R518)</f>
        <v/>
      </c>
      <c r="C2562">
        <f>IF('⚙️ SÉC MĂNG'!A518="","","Séc măng")</f>
        <v/>
      </c>
      <c r="D2562">
        <f>IF('⚙️ SÉC MĂNG'!A518="","",'⚙️ SÉC MĂNG'!I518)</f>
        <v/>
      </c>
      <c r="E2562" s="37">
        <f>IF('⚙️ SÉC MĂNG'!A518="","",'⚙️ SÉC MĂNG'!J518)</f>
        <v/>
      </c>
      <c r="F2562" s="37">
        <f>IF('⚙️ SÉC MĂNG'!A518="","",'⚙️ SÉC MĂNG'!K518)</f>
        <v/>
      </c>
      <c r="G2562" s="37">
        <f>IF('⚙️ SÉC MĂNG'!A518="","",'⚙️ SÉC MĂNG'!L518)</f>
        <v/>
      </c>
      <c r="H2562" s="37">
        <f>IF('⚙️ SÉC MĂNG'!A518="","",'⚙️ SÉC MĂNG'!M518)</f>
        <v/>
      </c>
      <c r="I2562" s="37">
        <f>IF('⚙️ SÉC MĂNG'!A518="","",'⚙️ SÉC MĂNG'!N518)</f>
        <v/>
      </c>
      <c r="J2562">
        <f>IF('⚙️ SÉC MĂNG'!A518="","",'⚙️ SÉC MĂNG'!D518)</f>
        <v/>
      </c>
      <c r="L2562">
        <f>N(L2561)+IF(AND('🔎 TRA CỨU NHANH'!$C$2&lt;&gt;"",OR(ISNUMBER(SEARCH('🔎 TRA CỨU NHANH'!$C$2,$A2562)),ISNUMBER(SEARCH('🔎 TRA CỨU NHANH'!$C$2,$B2562)))),1,0)</f>
        <v/>
      </c>
      <c r="M2562">
        <f>IF(L2562&gt;N(L2561),L2562,"")</f>
        <v/>
      </c>
      <c r="N2562">
        <f>N(N2561)+IF(AND('💰 BÁO GIÁ'!$C$27&lt;&gt;"",OR(ISNUMBER(SEARCH('💰 BÁO GIÁ'!$C$27,$A2562)),ISNUMBER(SEARCH('💰 BÁO GIÁ'!$C$27,$B2562)))),1,0)</f>
        <v/>
      </c>
      <c r="O2562">
        <f>IF(N2562&gt;N(N2561),N2562,"")</f>
        <v/>
      </c>
    </row>
    <row r="2563">
      <c r="A2563">
        <f>IF('⚙️ SÉC MĂNG'!A519="","",'⚙️ SÉC MĂNG'!A519)</f>
        <v/>
      </c>
      <c r="B2563">
        <f>IF('⚙️ SÉC MĂNG'!A519="","",'⚙️ SÉC MĂNG'!R519)</f>
        <v/>
      </c>
      <c r="C2563">
        <f>IF('⚙️ SÉC MĂNG'!A519="","","Séc măng")</f>
        <v/>
      </c>
      <c r="D2563">
        <f>IF('⚙️ SÉC MĂNG'!A519="","",'⚙️ SÉC MĂNG'!I519)</f>
        <v/>
      </c>
      <c r="E2563" s="37">
        <f>IF('⚙️ SÉC MĂNG'!A519="","",'⚙️ SÉC MĂNG'!J519)</f>
        <v/>
      </c>
      <c r="F2563" s="37">
        <f>IF('⚙️ SÉC MĂNG'!A519="","",'⚙️ SÉC MĂNG'!K519)</f>
        <v/>
      </c>
      <c r="G2563" s="37">
        <f>IF('⚙️ SÉC MĂNG'!A519="","",'⚙️ SÉC MĂNG'!L519)</f>
        <v/>
      </c>
      <c r="H2563" s="37">
        <f>IF('⚙️ SÉC MĂNG'!A519="","",'⚙️ SÉC MĂNG'!M519)</f>
        <v/>
      </c>
      <c r="I2563" s="37">
        <f>IF('⚙️ SÉC MĂNG'!A519="","",'⚙️ SÉC MĂNG'!N519)</f>
        <v/>
      </c>
      <c r="J2563">
        <f>IF('⚙️ SÉC MĂNG'!A519="","",'⚙️ SÉC MĂNG'!D519)</f>
        <v/>
      </c>
      <c r="L2563">
        <f>N(L2562)+IF(AND('🔎 TRA CỨU NHANH'!$C$2&lt;&gt;"",OR(ISNUMBER(SEARCH('🔎 TRA CỨU NHANH'!$C$2,$A2563)),ISNUMBER(SEARCH('🔎 TRA CỨU NHANH'!$C$2,$B2563)))),1,0)</f>
        <v/>
      </c>
      <c r="M2563">
        <f>IF(L2563&gt;N(L2562),L2563,"")</f>
        <v/>
      </c>
      <c r="N2563">
        <f>N(N2562)+IF(AND('💰 BÁO GIÁ'!$C$27&lt;&gt;"",OR(ISNUMBER(SEARCH('💰 BÁO GIÁ'!$C$27,$A2563)),ISNUMBER(SEARCH('💰 BÁO GIÁ'!$C$27,$B2563)))),1,0)</f>
        <v/>
      </c>
      <c r="O2563">
        <f>IF(N2563&gt;N(N2562),N2563,"")</f>
        <v/>
      </c>
    </row>
    <row r="2564">
      <c r="A2564">
        <f>IF('⚙️ SÉC MĂNG'!A520="","",'⚙️ SÉC MĂNG'!A520)</f>
        <v/>
      </c>
      <c r="B2564">
        <f>IF('⚙️ SÉC MĂNG'!A520="","",'⚙️ SÉC MĂNG'!R520)</f>
        <v/>
      </c>
      <c r="C2564">
        <f>IF('⚙️ SÉC MĂNG'!A520="","","Séc măng")</f>
        <v/>
      </c>
      <c r="D2564">
        <f>IF('⚙️ SÉC MĂNG'!A520="","",'⚙️ SÉC MĂNG'!I520)</f>
        <v/>
      </c>
      <c r="E2564" s="37">
        <f>IF('⚙️ SÉC MĂNG'!A520="","",'⚙️ SÉC MĂNG'!J520)</f>
        <v/>
      </c>
      <c r="F2564" s="37">
        <f>IF('⚙️ SÉC MĂNG'!A520="","",'⚙️ SÉC MĂNG'!K520)</f>
        <v/>
      </c>
      <c r="G2564" s="37">
        <f>IF('⚙️ SÉC MĂNG'!A520="","",'⚙️ SÉC MĂNG'!L520)</f>
        <v/>
      </c>
      <c r="H2564" s="37">
        <f>IF('⚙️ SÉC MĂNG'!A520="","",'⚙️ SÉC MĂNG'!M520)</f>
        <v/>
      </c>
      <c r="I2564" s="37">
        <f>IF('⚙️ SÉC MĂNG'!A520="","",'⚙️ SÉC MĂNG'!N520)</f>
        <v/>
      </c>
      <c r="J2564">
        <f>IF('⚙️ SÉC MĂNG'!A520="","",'⚙️ SÉC MĂNG'!D520)</f>
        <v/>
      </c>
      <c r="L2564">
        <f>N(L2563)+IF(AND('🔎 TRA CỨU NHANH'!$C$2&lt;&gt;"",OR(ISNUMBER(SEARCH('🔎 TRA CỨU NHANH'!$C$2,$A2564)),ISNUMBER(SEARCH('🔎 TRA CỨU NHANH'!$C$2,$B2564)))),1,0)</f>
        <v/>
      </c>
      <c r="M2564">
        <f>IF(L2564&gt;N(L2563),L2564,"")</f>
        <v/>
      </c>
      <c r="N2564">
        <f>N(N2563)+IF(AND('💰 BÁO GIÁ'!$C$27&lt;&gt;"",OR(ISNUMBER(SEARCH('💰 BÁO GIÁ'!$C$27,$A2564)),ISNUMBER(SEARCH('💰 BÁO GIÁ'!$C$27,$B2564)))),1,0)</f>
        <v/>
      </c>
      <c r="O2564">
        <f>IF(N2564&gt;N(N2563),N2564,"")</f>
        <v/>
      </c>
    </row>
    <row r="2565">
      <c r="A2565">
        <f>IF('⚙️ SÉC MĂNG'!A521="","",'⚙️ SÉC MĂNG'!A521)</f>
        <v/>
      </c>
      <c r="B2565">
        <f>IF('⚙️ SÉC MĂNG'!A521="","",'⚙️ SÉC MĂNG'!R521)</f>
        <v/>
      </c>
      <c r="C2565">
        <f>IF('⚙️ SÉC MĂNG'!A521="","","Séc măng")</f>
        <v/>
      </c>
      <c r="D2565">
        <f>IF('⚙️ SÉC MĂNG'!A521="","",'⚙️ SÉC MĂNG'!I521)</f>
        <v/>
      </c>
      <c r="E2565" s="37">
        <f>IF('⚙️ SÉC MĂNG'!A521="","",'⚙️ SÉC MĂNG'!J521)</f>
        <v/>
      </c>
      <c r="F2565" s="37">
        <f>IF('⚙️ SÉC MĂNG'!A521="","",'⚙️ SÉC MĂNG'!K521)</f>
        <v/>
      </c>
      <c r="G2565" s="37">
        <f>IF('⚙️ SÉC MĂNG'!A521="","",'⚙️ SÉC MĂNG'!L521)</f>
        <v/>
      </c>
      <c r="H2565" s="37">
        <f>IF('⚙️ SÉC MĂNG'!A521="","",'⚙️ SÉC MĂNG'!M521)</f>
        <v/>
      </c>
      <c r="I2565" s="37">
        <f>IF('⚙️ SÉC MĂNG'!A521="","",'⚙️ SÉC MĂNG'!N521)</f>
        <v/>
      </c>
      <c r="J2565">
        <f>IF('⚙️ SÉC MĂNG'!A521="","",'⚙️ SÉC MĂNG'!D521)</f>
        <v/>
      </c>
      <c r="L2565">
        <f>N(L2564)+IF(AND('🔎 TRA CỨU NHANH'!$C$2&lt;&gt;"",OR(ISNUMBER(SEARCH('🔎 TRA CỨU NHANH'!$C$2,$A2565)),ISNUMBER(SEARCH('🔎 TRA CỨU NHANH'!$C$2,$B2565)))),1,0)</f>
        <v/>
      </c>
      <c r="M2565">
        <f>IF(L2565&gt;N(L2564),L2565,"")</f>
        <v/>
      </c>
      <c r="N2565">
        <f>N(N2564)+IF(AND('💰 BÁO GIÁ'!$C$27&lt;&gt;"",OR(ISNUMBER(SEARCH('💰 BÁO GIÁ'!$C$27,$A2565)),ISNUMBER(SEARCH('💰 BÁO GIÁ'!$C$27,$B2565)))),1,0)</f>
        <v/>
      </c>
      <c r="O2565">
        <f>IF(N2565&gt;N(N2564),N2565,"")</f>
        <v/>
      </c>
    </row>
    <row r="2566">
      <c r="A2566">
        <f>IF('⚙️ SÉC MĂNG'!A522="","",'⚙️ SÉC MĂNG'!A522)</f>
        <v/>
      </c>
      <c r="B2566">
        <f>IF('⚙️ SÉC MĂNG'!A522="","",'⚙️ SÉC MĂNG'!R522)</f>
        <v/>
      </c>
      <c r="C2566">
        <f>IF('⚙️ SÉC MĂNG'!A522="","","Séc măng")</f>
        <v/>
      </c>
      <c r="D2566">
        <f>IF('⚙️ SÉC MĂNG'!A522="","",'⚙️ SÉC MĂNG'!I522)</f>
        <v/>
      </c>
      <c r="E2566" s="37">
        <f>IF('⚙️ SÉC MĂNG'!A522="","",'⚙️ SÉC MĂNG'!J522)</f>
        <v/>
      </c>
      <c r="F2566" s="37">
        <f>IF('⚙️ SÉC MĂNG'!A522="","",'⚙️ SÉC MĂNG'!K522)</f>
        <v/>
      </c>
      <c r="G2566" s="37">
        <f>IF('⚙️ SÉC MĂNG'!A522="","",'⚙️ SÉC MĂNG'!L522)</f>
        <v/>
      </c>
      <c r="H2566" s="37">
        <f>IF('⚙️ SÉC MĂNG'!A522="","",'⚙️ SÉC MĂNG'!M522)</f>
        <v/>
      </c>
      <c r="I2566" s="37">
        <f>IF('⚙️ SÉC MĂNG'!A522="","",'⚙️ SÉC MĂNG'!N522)</f>
        <v/>
      </c>
      <c r="J2566">
        <f>IF('⚙️ SÉC MĂNG'!A522="","",'⚙️ SÉC MĂNG'!D522)</f>
        <v/>
      </c>
      <c r="L2566">
        <f>N(L2565)+IF(AND('🔎 TRA CỨU NHANH'!$C$2&lt;&gt;"",OR(ISNUMBER(SEARCH('🔎 TRA CỨU NHANH'!$C$2,$A2566)),ISNUMBER(SEARCH('🔎 TRA CỨU NHANH'!$C$2,$B2566)))),1,0)</f>
        <v/>
      </c>
      <c r="M2566">
        <f>IF(L2566&gt;N(L2565),L2566,"")</f>
        <v/>
      </c>
      <c r="N2566">
        <f>N(N2565)+IF(AND('💰 BÁO GIÁ'!$C$27&lt;&gt;"",OR(ISNUMBER(SEARCH('💰 BÁO GIÁ'!$C$27,$A2566)),ISNUMBER(SEARCH('💰 BÁO GIÁ'!$C$27,$B2566)))),1,0)</f>
        <v/>
      </c>
      <c r="O2566">
        <f>IF(N2566&gt;N(N2565),N2566,"")</f>
        <v/>
      </c>
    </row>
    <row r="2567">
      <c r="A2567">
        <f>IF('⚙️ SÉC MĂNG'!A523="","",'⚙️ SÉC MĂNG'!A523)</f>
        <v/>
      </c>
      <c r="B2567">
        <f>IF('⚙️ SÉC MĂNG'!A523="","",'⚙️ SÉC MĂNG'!R523)</f>
        <v/>
      </c>
      <c r="C2567">
        <f>IF('⚙️ SÉC MĂNG'!A523="","","Séc măng")</f>
        <v/>
      </c>
      <c r="D2567">
        <f>IF('⚙️ SÉC MĂNG'!A523="","",'⚙️ SÉC MĂNG'!I523)</f>
        <v/>
      </c>
      <c r="E2567" s="37">
        <f>IF('⚙️ SÉC MĂNG'!A523="","",'⚙️ SÉC MĂNG'!J523)</f>
        <v/>
      </c>
      <c r="F2567" s="37">
        <f>IF('⚙️ SÉC MĂNG'!A523="","",'⚙️ SÉC MĂNG'!K523)</f>
        <v/>
      </c>
      <c r="G2567" s="37">
        <f>IF('⚙️ SÉC MĂNG'!A523="","",'⚙️ SÉC MĂNG'!L523)</f>
        <v/>
      </c>
      <c r="H2567" s="37">
        <f>IF('⚙️ SÉC MĂNG'!A523="","",'⚙️ SÉC MĂNG'!M523)</f>
        <v/>
      </c>
      <c r="I2567" s="37">
        <f>IF('⚙️ SÉC MĂNG'!A523="","",'⚙️ SÉC MĂNG'!N523)</f>
        <v/>
      </c>
      <c r="J2567">
        <f>IF('⚙️ SÉC MĂNG'!A523="","",'⚙️ SÉC MĂNG'!D523)</f>
        <v/>
      </c>
      <c r="L2567">
        <f>N(L2566)+IF(AND('🔎 TRA CỨU NHANH'!$C$2&lt;&gt;"",OR(ISNUMBER(SEARCH('🔎 TRA CỨU NHANH'!$C$2,$A2567)),ISNUMBER(SEARCH('🔎 TRA CỨU NHANH'!$C$2,$B2567)))),1,0)</f>
        <v/>
      </c>
      <c r="M2567">
        <f>IF(L2567&gt;N(L2566),L2567,"")</f>
        <v/>
      </c>
      <c r="N2567">
        <f>N(N2566)+IF(AND('💰 BÁO GIÁ'!$C$27&lt;&gt;"",OR(ISNUMBER(SEARCH('💰 BÁO GIÁ'!$C$27,$A2567)),ISNUMBER(SEARCH('💰 BÁO GIÁ'!$C$27,$B2567)))),1,0)</f>
        <v/>
      </c>
      <c r="O2567">
        <f>IF(N2567&gt;N(N2566),N2567,"")</f>
        <v/>
      </c>
    </row>
    <row r="2568">
      <c r="A2568">
        <f>IF('⚙️ SÉC MĂNG'!A524="","",'⚙️ SÉC MĂNG'!A524)</f>
        <v/>
      </c>
      <c r="B2568">
        <f>IF('⚙️ SÉC MĂNG'!A524="","",'⚙️ SÉC MĂNG'!R524)</f>
        <v/>
      </c>
      <c r="C2568">
        <f>IF('⚙️ SÉC MĂNG'!A524="","","Séc măng")</f>
        <v/>
      </c>
      <c r="D2568">
        <f>IF('⚙️ SÉC MĂNG'!A524="","",'⚙️ SÉC MĂNG'!I524)</f>
        <v/>
      </c>
      <c r="E2568" s="37">
        <f>IF('⚙️ SÉC MĂNG'!A524="","",'⚙️ SÉC MĂNG'!J524)</f>
        <v/>
      </c>
      <c r="F2568" s="37">
        <f>IF('⚙️ SÉC MĂNG'!A524="","",'⚙️ SÉC MĂNG'!K524)</f>
        <v/>
      </c>
      <c r="G2568" s="37">
        <f>IF('⚙️ SÉC MĂNG'!A524="","",'⚙️ SÉC MĂNG'!L524)</f>
        <v/>
      </c>
      <c r="H2568" s="37">
        <f>IF('⚙️ SÉC MĂNG'!A524="","",'⚙️ SÉC MĂNG'!M524)</f>
        <v/>
      </c>
      <c r="I2568" s="37">
        <f>IF('⚙️ SÉC MĂNG'!A524="","",'⚙️ SÉC MĂNG'!N524)</f>
        <v/>
      </c>
      <c r="J2568">
        <f>IF('⚙️ SÉC MĂNG'!A524="","",'⚙️ SÉC MĂNG'!D524)</f>
        <v/>
      </c>
      <c r="L2568">
        <f>N(L2567)+IF(AND('🔎 TRA CỨU NHANH'!$C$2&lt;&gt;"",OR(ISNUMBER(SEARCH('🔎 TRA CỨU NHANH'!$C$2,$A2568)),ISNUMBER(SEARCH('🔎 TRA CỨU NHANH'!$C$2,$B2568)))),1,0)</f>
        <v/>
      </c>
      <c r="M2568">
        <f>IF(L2568&gt;N(L2567),L2568,"")</f>
        <v/>
      </c>
      <c r="N2568">
        <f>N(N2567)+IF(AND('💰 BÁO GIÁ'!$C$27&lt;&gt;"",OR(ISNUMBER(SEARCH('💰 BÁO GIÁ'!$C$27,$A2568)),ISNUMBER(SEARCH('💰 BÁO GIÁ'!$C$27,$B2568)))),1,0)</f>
        <v/>
      </c>
      <c r="O2568">
        <f>IF(N2568&gt;N(N2567),N2568,"")</f>
        <v/>
      </c>
    </row>
    <row r="2569">
      <c r="A2569">
        <f>IF('⚙️ SÉC MĂNG'!A525="","",'⚙️ SÉC MĂNG'!A525)</f>
        <v/>
      </c>
      <c r="B2569">
        <f>IF('⚙️ SÉC MĂNG'!A525="","",'⚙️ SÉC MĂNG'!R525)</f>
        <v/>
      </c>
      <c r="C2569">
        <f>IF('⚙️ SÉC MĂNG'!A525="","","Séc măng")</f>
        <v/>
      </c>
      <c r="D2569">
        <f>IF('⚙️ SÉC MĂNG'!A525="","",'⚙️ SÉC MĂNG'!I525)</f>
        <v/>
      </c>
      <c r="E2569" s="37">
        <f>IF('⚙️ SÉC MĂNG'!A525="","",'⚙️ SÉC MĂNG'!J525)</f>
        <v/>
      </c>
      <c r="F2569" s="37">
        <f>IF('⚙️ SÉC MĂNG'!A525="","",'⚙️ SÉC MĂNG'!K525)</f>
        <v/>
      </c>
      <c r="G2569" s="37">
        <f>IF('⚙️ SÉC MĂNG'!A525="","",'⚙️ SÉC MĂNG'!L525)</f>
        <v/>
      </c>
      <c r="H2569" s="37">
        <f>IF('⚙️ SÉC MĂNG'!A525="","",'⚙️ SÉC MĂNG'!M525)</f>
        <v/>
      </c>
      <c r="I2569" s="37">
        <f>IF('⚙️ SÉC MĂNG'!A525="","",'⚙️ SÉC MĂNG'!N525)</f>
        <v/>
      </c>
      <c r="J2569">
        <f>IF('⚙️ SÉC MĂNG'!A525="","",'⚙️ SÉC MĂNG'!D525)</f>
        <v/>
      </c>
      <c r="L2569">
        <f>N(L2568)+IF(AND('🔎 TRA CỨU NHANH'!$C$2&lt;&gt;"",OR(ISNUMBER(SEARCH('🔎 TRA CỨU NHANH'!$C$2,$A2569)),ISNUMBER(SEARCH('🔎 TRA CỨU NHANH'!$C$2,$B2569)))),1,0)</f>
        <v/>
      </c>
      <c r="M2569">
        <f>IF(L2569&gt;N(L2568),L2569,"")</f>
        <v/>
      </c>
      <c r="N2569">
        <f>N(N2568)+IF(AND('💰 BÁO GIÁ'!$C$27&lt;&gt;"",OR(ISNUMBER(SEARCH('💰 BÁO GIÁ'!$C$27,$A2569)),ISNUMBER(SEARCH('💰 BÁO GIÁ'!$C$27,$B2569)))),1,0)</f>
        <v/>
      </c>
      <c r="O2569">
        <f>IF(N2569&gt;N(N2568),N2569,"")</f>
        <v/>
      </c>
    </row>
    <row r="2570">
      <c r="A2570">
        <f>IF('⚙️ SÉC MĂNG'!A526="","",'⚙️ SÉC MĂNG'!A526)</f>
        <v/>
      </c>
      <c r="B2570">
        <f>IF('⚙️ SÉC MĂNG'!A526="","",'⚙️ SÉC MĂNG'!R526)</f>
        <v/>
      </c>
      <c r="C2570">
        <f>IF('⚙️ SÉC MĂNG'!A526="","","Séc măng")</f>
        <v/>
      </c>
      <c r="D2570">
        <f>IF('⚙️ SÉC MĂNG'!A526="","",'⚙️ SÉC MĂNG'!I526)</f>
        <v/>
      </c>
      <c r="E2570" s="37">
        <f>IF('⚙️ SÉC MĂNG'!A526="","",'⚙️ SÉC MĂNG'!J526)</f>
        <v/>
      </c>
      <c r="F2570" s="37">
        <f>IF('⚙️ SÉC MĂNG'!A526="","",'⚙️ SÉC MĂNG'!K526)</f>
        <v/>
      </c>
      <c r="G2570" s="37">
        <f>IF('⚙️ SÉC MĂNG'!A526="","",'⚙️ SÉC MĂNG'!L526)</f>
        <v/>
      </c>
      <c r="H2570" s="37">
        <f>IF('⚙️ SÉC MĂNG'!A526="","",'⚙️ SÉC MĂNG'!M526)</f>
        <v/>
      </c>
      <c r="I2570" s="37">
        <f>IF('⚙️ SÉC MĂNG'!A526="","",'⚙️ SÉC MĂNG'!N526)</f>
        <v/>
      </c>
      <c r="J2570">
        <f>IF('⚙️ SÉC MĂNG'!A526="","",'⚙️ SÉC MĂNG'!D526)</f>
        <v/>
      </c>
      <c r="L2570">
        <f>N(L2569)+IF(AND('🔎 TRA CỨU NHANH'!$C$2&lt;&gt;"",OR(ISNUMBER(SEARCH('🔎 TRA CỨU NHANH'!$C$2,$A2570)),ISNUMBER(SEARCH('🔎 TRA CỨU NHANH'!$C$2,$B2570)))),1,0)</f>
        <v/>
      </c>
      <c r="M2570">
        <f>IF(L2570&gt;N(L2569),L2570,"")</f>
        <v/>
      </c>
      <c r="N2570">
        <f>N(N2569)+IF(AND('💰 BÁO GIÁ'!$C$27&lt;&gt;"",OR(ISNUMBER(SEARCH('💰 BÁO GIÁ'!$C$27,$A2570)),ISNUMBER(SEARCH('💰 BÁO GIÁ'!$C$27,$B2570)))),1,0)</f>
        <v/>
      </c>
      <c r="O2570">
        <f>IF(N2570&gt;N(N2569),N2570,"")</f>
        <v/>
      </c>
    </row>
    <row r="2571">
      <c r="A2571">
        <f>IF('⚙️ SÉC MĂNG'!A527="","",'⚙️ SÉC MĂNG'!A527)</f>
        <v/>
      </c>
      <c r="B2571">
        <f>IF('⚙️ SÉC MĂNG'!A527="","",'⚙️ SÉC MĂNG'!R527)</f>
        <v/>
      </c>
      <c r="C2571">
        <f>IF('⚙️ SÉC MĂNG'!A527="","","Séc măng")</f>
        <v/>
      </c>
      <c r="D2571">
        <f>IF('⚙️ SÉC MĂNG'!A527="","",'⚙️ SÉC MĂNG'!I527)</f>
        <v/>
      </c>
      <c r="E2571">
        <f>IF('⚙️ SÉC MĂNG'!A527="","",'⚙️ SÉC MĂNG'!J527)</f>
        <v/>
      </c>
      <c r="F2571" s="37">
        <f>IF('⚙️ SÉC MĂNG'!A527="","",'⚙️ SÉC MĂNG'!K527)</f>
        <v/>
      </c>
      <c r="G2571" s="37">
        <f>IF('⚙️ SÉC MĂNG'!A527="","",'⚙️ SÉC MĂNG'!L527)</f>
        <v/>
      </c>
      <c r="H2571" s="37">
        <f>IF('⚙️ SÉC MĂNG'!A527="","",'⚙️ SÉC MĂNG'!M527)</f>
        <v/>
      </c>
      <c r="I2571">
        <f>IF('⚙️ SÉC MĂNG'!A527="","",'⚙️ SÉC MĂNG'!N527)</f>
        <v/>
      </c>
      <c r="J2571">
        <f>IF('⚙️ SÉC MĂNG'!A527="","",'⚙️ SÉC MĂNG'!D527)</f>
        <v/>
      </c>
      <c r="L2571">
        <f>N(L2570)+IF(AND('🔎 TRA CỨU NHANH'!$C$2&lt;&gt;"",OR(ISNUMBER(SEARCH('🔎 TRA CỨU NHANH'!$C$2,$A2571)),ISNUMBER(SEARCH('🔎 TRA CỨU NHANH'!$C$2,$B2571)))),1,0)</f>
        <v/>
      </c>
      <c r="M2571">
        <f>IF(L2571&gt;N(L2570),L2571,"")</f>
        <v/>
      </c>
      <c r="N2571">
        <f>N(N2570)+IF(AND('💰 BÁO GIÁ'!$C$27&lt;&gt;"",OR(ISNUMBER(SEARCH('💰 BÁO GIÁ'!$C$27,$A2571)),ISNUMBER(SEARCH('💰 BÁO GIÁ'!$C$27,$B2571)))),1,0)</f>
        <v/>
      </c>
      <c r="O2571">
        <f>IF(N2571&gt;N(N2570),N2571,"")</f>
        <v/>
      </c>
    </row>
    <row r="2572">
      <c r="A2572">
        <f>IF('⚙️ SÉC MĂNG'!A528="","",'⚙️ SÉC MĂNG'!A528)</f>
        <v/>
      </c>
      <c r="B2572">
        <f>IF('⚙️ SÉC MĂNG'!A528="","",'⚙️ SÉC MĂNG'!R528)</f>
        <v/>
      </c>
      <c r="C2572">
        <f>IF('⚙️ SÉC MĂNG'!A528="","","Séc măng")</f>
        <v/>
      </c>
      <c r="D2572">
        <f>IF('⚙️ SÉC MĂNG'!A528="","",'⚙️ SÉC MĂNG'!I528)</f>
        <v/>
      </c>
      <c r="E2572" s="37">
        <f>IF('⚙️ SÉC MĂNG'!A528="","",'⚙️ SÉC MĂNG'!J528)</f>
        <v/>
      </c>
      <c r="F2572" s="37">
        <f>IF('⚙️ SÉC MĂNG'!A528="","",'⚙️ SÉC MĂNG'!K528)</f>
        <v/>
      </c>
      <c r="G2572" s="37">
        <f>IF('⚙️ SÉC MĂNG'!A528="","",'⚙️ SÉC MĂNG'!L528)</f>
        <v/>
      </c>
      <c r="H2572" s="37">
        <f>IF('⚙️ SÉC MĂNG'!A528="","",'⚙️ SÉC MĂNG'!M528)</f>
        <v/>
      </c>
      <c r="I2572" s="37">
        <f>IF('⚙️ SÉC MĂNG'!A528="","",'⚙️ SÉC MĂNG'!N528)</f>
        <v/>
      </c>
      <c r="J2572">
        <f>IF('⚙️ SÉC MĂNG'!A528="","",'⚙️ SÉC MĂNG'!D528)</f>
        <v/>
      </c>
      <c r="L2572">
        <f>N(L2571)+IF(AND('🔎 TRA CỨU NHANH'!$C$2&lt;&gt;"",OR(ISNUMBER(SEARCH('🔎 TRA CỨU NHANH'!$C$2,$A2572)),ISNUMBER(SEARCH('🔎 TRA CỨU NHANH'!$C$2,$B2572)))),1,0)</f>
        <v/>
      </c>
      <c r="M2572">
        <f>IF(L2572&gt;N(L2571),L2572,"")</f>
        <v/>
      </c>
      <c r="N2572">
        <f>N(N2571)+IF(AND('💰 BÁO GIÁ'!$C$27&lt;&gt;"",OR(ISNUMBER(SEARCH('💰 BÁO GIÁ'!$C$27,$A2572)),ISNUMBER(SEARCH('💰 BÁO GIÁ'!$C$27,$B2572)))),1,0)</f>
        <v/>
      </c>
      <c r="O2572">
        <f>IF(N2572&gt;N(N2571),N2572,"")</f>
        <v/>
      </c>
    </row>
    <row r="2573">
      <c r="A2573">
        <f>IF('⚙️ SÉC MĂNG'!A529="","",'⚙️ SÉC MĂNG'!A529)</f>
        <v/>
      </c>
      <c r="B2573">
        <f>IF('⚙️ SÉC MĂNG'!A529="","",'⚙️ SÉC MĂNG'!R529)</f>
        <v/>
      </c>
      <c r="C2573">
        <f>IF('⚙️ SÉC MĂNG'!A529="","","Séc măng")</f>
        <v/>
      </c>
      <c r="D2573">
        <f>IF('⚙️ SÉC MĂNG'!A529="","",'⚙️ SÉC MĂNG'!I529)</f>
        <v/>
      </c>
      <c r="E2573" s="37">
        <f>IF('⚙️ SÉC MĂNG'!A529="","",'⚙️ SÉC MĂNG'!J529)</f>
        <v/>
      </c>
      <c r="F2573" s="37">
        <f>IF('⚙️ SÉC MĂNG'!A529="","",'⚙️ SÉC MĂNG'!K529)</f>
        <v/>
      </c>
      <c r="G2573" s="37">
        <f>IF('⚙️ SÉC MĂNG'!A529="","",'⚙️ SÉC MĂNG'!L529)</f>
        <v/>
      </c>
      <c r="H2573" s="37">
        <f>IF('⚙️ SÉC MĂNG'!A529="","",'⚙️ SÉC MĂNG'!M529)</f>
        <v/>
      </c>
      <c r="I2573" s="37">
        <f>IF('⚙️ SÉC MĂNG'!A529="","",'⚙️ SÉC MĂNG'!N529)</f>
        <v/>
      </c>
      <c r="J2573">
        <f>IF('⚙️ SÉC MĂNG'!A529="","",'⚙️ SÉC MĂNG'!D529)</f>
        <v/>
      </c>
      <c r="L2573">
        <f>N(L2572)+IF(AND('🔎 TRA CỨU NHANH'!$C$2&lt;&gt;"",OR(ISNUMBER(SEARCH('🔎 TRA CỨU NHANH'!$C$2,$A2573)),ISNUMBER(SEARCH('🔎 TRA CỨU NHANH'!$C$2,$B2573)))),1,0)</f>
        <v/>
      </c>
      <c r="M2573">
        <f>IF(L2573&gt;N(L2572),L2573,"")</f>
        <v/>
      </c>
      <c r="N2573">
        <f>N(N2572)+IF(AND('💰 BÁO GIÁ'!$C$27&lt;&gt;"",OR(ISNUMBER(SEARCH('💰 BÁO GIÁ'!$C$27,$A2573)),ISNUMBER(SEARCH('💰 BÁO GIÁ'!$C$27,$B2573)))),1,0)</f>
        <v/>
      </c>
      <c r="O2573">
        <f>IF(N2573&gt;N(N2572),N2573,"")</f>
        <v/>
      </c>
    </row>
    <row r="2574">
      <c r="A2574">
        <f>IF('⚙️ SÉC MĂNG'!A530="","",'⚙️ SÉC MĂNG'!A530)</f>
        <v/>
      </c>
      <c r="B2574">
        <f>IF('⚙️ SÉC MĂNG'!A530="","",'⚙️ SÉC MĂNG'!R530)</f>
        <v/>
      </c>
      <c r="C2574">
        <f>IF('⚙️ SÉC MĂNG'!A530="","","Séc măng")</f>
        <v/>
      </c>
      <c r="D2574">
        <f>IF('⚙️ SÉC MĂNG'!A530="","",'⚙️ SÉC MĂNG'!I530)</f>
        <v/>
      </c>
      <c r="E2574" s="37">
        <f>IF('⚙️ SÉC MĂNG'!A530="","",'⚙️ SÉC MĂNG'!J530)</f>
        <v/>
      </c>
      <c r="F2574" s="37">
        <f>IF('⚙️ SÉC MĂNG'!A530="","",'⚙️ SÉC MĂNG'!K530)</f>
        <v/>
      </c>
      <c r="G2574" s="37">
        <f>IF('⚙️ SÉC MĂNG'!A530="","",'⚙️ SÉC MĂNG'!L530)</f>
        <v/>
      </c>
      <c r="H2574" s="37">
        <f>IF('⚙️ SÉC MĂNG'!A530="","",'⚙️ SÉC MĂNG'!M530)</f>
        <v/>
      </c>
      <c r="I2574" s="37">
        <f>IF('⚙️ SÉC MĂNG'!A530="","",'⚙️ SÉC MĂNG'!N530)</f>
        <v/>
      </c>
      <c r="J2574">
        <f>IF('⚙️ SÉC MĂNG'!A530="","",'⚙️ SÉC MĂNG'!D530)</f>
        <v/>
      </c>
      <c r="L2574">
        <f>N(L2573)+IF(AND('🔎 TRA CỨU NHANH'!$C$2&lt;&gt;"",OR(ISNUMBER(SEARCH('🔎 TRA CỨU NHANH'!$C$2,$A2574)),ISNUMBER(SEARCH('🔎 TRA CỨU NHANH'!$C$2,$B2574)))),1,0)</f>
        <v/>
      </c>
      <c r="M2574">
        <f>IF(L2574&gt;N(L2573),L2574,"")</f>
        <v/>
      </c>
      <c r="N2574">
        <f>N(N2573)+IF(AND('💰 BÁO GIÁ'!$C$27&lt;&gt;"",OR(ISNUMBER(SEARCH('💰 BÁO GIÁ'!$C$27,$A2574)),ISNUMBER(SEARCH('💰 BÁO GIÁ'!$C$27,$B2574)))),1,0)</f>
        <v/>
      </c>
      <c r="O2574">
        <f>IF(N2574&gt;N(N2573),N2574,"")</f>
        <v/>
      </c>
    </row>
    <row r="2575">
      <c r="A2575">
        <f>IF('⚙️ SÉC MĂNG'!A531="","",'⚙️ SÉC MĂNG'!A531)</f>
        <v/>
      </c>
      <c r="B2575">
        <f>IF('⚙️ SÉC MĂNG'!A531="","",'⚙️ SÉC MĂNG'!R531)</f>
        <v/>
      </c>
      <c r="C2575">
        <f>IF('⚙️ SÉC MĂNG'!A531="","","Séc măng")</f>
        <v/>
      </c>
      <c r="D2575">
        <f>IF('⚙️ SÉC MĂNG'!A531="","",'⚙️ SÉC MĂNG'!I531)</f>
        <v/>
      </c>
      <c r="E2575" s="37">
        <f>IF('⚙️ SÉC MĂNG'!A531="","",'⚙️ SÉC MĂNG'!J531)</f>
        <v/>
      </c>
      <c r="F2575" s="37">
        <f>IF('⚙️ SÉC MĂNG'!A531="","",'⚙️ SÉC MĂNG'!K531)</f>
        <v/>
      </c>
      <c r="G2575" s="37">
        <f>IF('⚙️ SÉC MĂNG'!A531="","",'⚙️ SÉC MĂNG'!L531)</f>
        <v/>
      </c>
      <c r="H2575" s="37">
        <f>IF('⚙️ SÉC MĂNG'!A531="","",'⚙️ SÉC MĂNG'!M531)</f>
        <v/>
      </c>
      <c r="I2575" s="37">
        <f>IF('⚙️ SÉC MĂNG'!A531="","",'⚙️ SÉC MĂNG'!N531)</f>
        <v/>
      </c>
      <c r="J2575">
        <f>IF('⚙️ SÉC MĂNG'!A531="","",'⚙️ SÉC MĂNG'!D531)</f>
        <v/>
      </c>
      <c r="L2575">
        <f>N(L2574)+IF(AND('🔎 TRA CỨU NHANH'!$C$2&lt;&gt;"",OR(ISNUMBER(SEARCH('🔎 TRA CỨU NHANH'!$C$2,$A2575)),ISNUMBER(SEARCH('🔎 TRA CỨU NHANH'!$C$2,$B2575)))),1,0)</f>
        <v/>
      </c>
      <c r="M2575">
        <f>IF(L2575&gt;N(L2574),L2575,"")</f>
        <v/>
      </c>
      <c r="N2575">
        <f>N(N2574)+IF(AND('💰 BÁO GIÁ'!$C$27&lt;&gt;"",OR(ISNUMBER(SEARCH('💰 BÁO GIÁ'!$C$27,$A2575)),ISNUMBER(SEARCH('💰 BÁO GIÁ'!$C$27,$B2575)))),1,0)</f>
        <v/>
      </c>
      <c r="O2575">
        <f>IF(N2575&gt;N(N2574),N2575,"")</f>
        <v/>
      </c>
    </row>
    <row r="2576">
      <c r="A2576">
        <f>IF('⚙️ SÉC MĂNG'!A532="","",'⚙️ SÉC MĂNG'!A532)</f>
        <v/>
      </c>
      <c r="B2576">
        <f>IF('⚙️ SÉC MĂNG'!A532="","",'⚙️ SÉC MĂNG'!R532)</f>
        <v/>
      </c>
      <c r="C2576">
        <f>IF('⚙️ SÉC MĂNG'!A532="","","Séc măng")</f>
        <v/>
      </c>
      <c r="D2576">
        <f>IF('⚙️ SÉC MĂNG'!A532="","",'⚙️ SÉC MĂNG'!I532)</f>
        <v/>
      </c>
      <c r="E2576">
        <f>IF('⚙️ SÉC MĂNG'!A532="","",'⚙️ SÉC MĂNG'!J532)</f>
        <v/>
      </c>
      <c r="F2576">
        <f>IF('⚙️ SÉC MĂNG'!A532="","",'⚙️ SÉC MĂNG'!K532)</f>
        <v/>
      </c>
      <c r="G2576">
        <f>IF('⚙️ SÉC MĂNG'!A532="","",'⚙️ SÉC MĂNG'!L532)</f>
        <v/>
      </c>
      <c r="H2576">
        <f>IF('⚙️ SÉC MĂNG'!A532="","",'⚙️ SÉC MĂNG'!M532)</f>
        <v/>
      </c>
      <c r="I2576">
        <f>IF('⚙️ SÉC MĂNG'!A532="","",'⚙️ SÉC MĂNG'!N532)</f>
        <v/>
      </c>
      <c r="J2576">
        <f>IF('⚙️ SÉC MĂNG'!A532="","",'⚙️ SÉC MĂNG'!D532)</f>
        <v/>
      </c>
      <c r="L2576">
        <f>N(L2575)+IF(AND('🔎 TRA CỨU NHANH'!$C$2&lt;&gt;"",OR(ISNUMBER(SEARCH('🔎 TRA CỨU NHANH'!$C$2,$A2576)),ISNUMBER(SEARCH('🔎 TRA CỨU NHANH'!$C$2,$B2576)))),1,0)</f>
        <v/>
      </c>
      <c r="M2576">
        <f>IF(L2576&gt;N(L2575),L2576,"")</f>
        <v/>
      </c>
      <c r="N2576">
        <f>N(N2575)+IF(AND('💰 BÁO GIÁ'!$C$27&lt;&gt;"",OR(ISNUMBER(SEARCH('💰 BÁO GIÁ'!$C$27,$A2576)),ISNUMBER(SEARCH('💰 BÁO GIÁ'!$C$27,$B2576)))),1,0)</f>
        <v/>
      </c>
      <c r="O2576">
        <f>IF(N2576&gt;N(N2575),N2576,"")</f>
        <v/>
      </c>
    </row>
    <row r="2577">
      <c r="A2577">
        <f>IF('⚙️ SÉC MĂNG'!A533="","",'⚙️ SÉC MĂNG'!A533)</f>
        <v/>
      </c>
      <c r="B2577">
        <f>IF('⚙️ SÉC MĂNG'!A533="","",'⚙️ SÉC MĂNG'!R533)</f>
        <v/>
      </c>
      <c r="C2577">
        <f>IF('⚙️ SÉC MĂNG'!A533="","","Séc măng")</f>
        <v/>
      </c>
      <c r="D2577">
        <f>IF('⚙️ SÉC MĂNG'!A533="","",'⚙️ SÉC MĂNG'!I533)</f>
        <v/>
      </c>
      <c r="E2577" s="37">
        <f>IF('⚙️ SÉC MĂNG'!A533="","",'⚙️ SÉC MĂNG'!J533)</f>
        <v/>
      </c>
      <c r="F2577" s="37">
        <f>IF('⚙️ SÉC MĂNG'!A533="","",'⚙️ SÉC MĂNG'!K533)</f>
        <v/>
      </c>
      <c r="G2577" s="37">
        <f>IF('⚙️ SÉC MĂNG'!A533="","",'⚙️ SÉC MĂNG'!L533)</f>
        <v/>
      </c>
      <c r="H2577" s="37">
        <f>IF('⚙️ SÉC MĂNG'!A533="","",'⚙️ SÉC MĂNG'!M533)</f>
        <v/>
      </c>
      <c r="I2577" s="37">
        <f>IF('⚙️ SÉC MĂNG'!A533="","",'⚙️ SÉC MĂNG'!N533)</f>
        <v/>
      </c>
      <c r="J2577">
        <f>IF('⚙️ SÉC MĂNG'!A533="","",'⚙️ SÉC MĂNG'!D533)</f>
        <v/>
      </c>
      <c r="L2577">
        <f>N(L2576)+IF(AND('🔎 TRA CỨU NHANH'!$C$2&lt;&gt;"",OR(ISNUMBER(SEARCH('🔎 TRA CỨU NHANH'!$C$2,$A2577)),ISNUMBER(SEARCH('🔎 TRA CỨU NHANH'!$C$2,$B2577)))),1,0)</f>
        <v/>
      </c>
      <c r="M2577">
        <f>IF(L2577&gt;N(L2576),L2577,"")</f>
        <v/>
      </c>
      <c r="N2577">
        <f>N(N2576)+IF(AND('💰 BÁO GIÁ'!$C$27&lt;&gt;"",OR(ISNUMBER(SEARCH('💰 BÁO GIÁ'!$C$27,$A2577)),ISNUMBER(SEARCH('💰 BÁO GIÁ'!$C$27,$B2577)))),1,0)</f>
        <v/>
      </c>
      <c r="O2577">
        <f>IF(N2577&gt;N(N2576),N2577,"")</f>
        <v/>
      </c>
    </row>
    <row r="2578">
      <c r="A2578">
        <f>IF('⚙️ SÉC MĂNG'!A534="","",'⚙️ SÉC MĂNG'!A534)</f>
        <v/>
      </c>
      <c r="B2578">
        <f>IF('⚙️ SÉC MĂNG'!A534="","",'⚙️ SÉC MĂNG'!R534)</f>
        <v/>
      </c>
      <c r="C2578">
        <f>IF('⚙️ SÉC MĂNG'!A534="","","Séc măng")</f>
        <v/>
      </c>
      <c r="D2578">
        <f>IF('⚙️ SÉC MĂNG'!A534="","",'⚙️ SÉC MĂNG'!I534)</f>
        <v/>
      </c>
      <c r="E2578">
        <f>IF('⚙️ SÉC MĂNG'!A534="","",'⚙️ SÉC MĂNG'!J534)</f>
        <v/>
      </c>
      <c r="F2578">
        <f>IF('⚙️ SÉC MĂNG'!A534="","",'⚙️ SÉC MĂNG'!K534)</f>
        <v/>
      </c>
      <c r="G2578">
        <f>IF('⚙️ SÉC MĂNG'!A534="","",'⚙️ SÉC MĂNG'!L534)</f>
        <v/>
      </c>
      <c r="H2578">
        <f>IF('⚙️ SÉC MĂNG'!A534="","",'⚙️ SÉC MĂNG'!M534)</f>
        <v/>
      </c>
      <c r="I2578">
        <f>IF('⚙️ SÉC MĂNG'!A534="","",'⚙️ SÉC MĂNG'!N534)</f>
        <v/>
      </c>
      <c r="J2578">
        <f>IF('⚙️ SÉC MĂNG'!A534="","",'⚙️ SÉC MĂNG'!D534)</f>
        <v/>
      </c>
      <c r="L2578">
        <f>N(L2577)+IF(AND('🔎 TRA CỨU NHANH'!$C$2&lt;&gt;"",OR(ISNUMBER(SEARCH('🔎 TRA CỨU NHANH'!$C$2,$A2578)),ISNUMBER(SEARCH('🔎 TRA CỨU NHANH'!$C$2,$B2578)))),1,0)</f>
        <v/>
      </c>
      <c r="M2578">
        <f>IF(L2578&gt;N(L2577),L2578,"")</f>
        <v/>
      </c>
      <c r="N2578">
        <f>N(N2577)+IF(AND('💰 BÁO GIÁ'!$C$27&lt;&gt;"",OR(ISNUMBER(SEARCH('💰 BÁO GIÁ'!$C$27,$A2578)),ISNUMBER(SEARCH('💰 BÁO GIÁ'!$C$27,$B2578)))),1,0)</f>
        <v/>
      </c>
      <c r="O2578">
        <f>IF(N2578&gt;N(N2577),N2578,"")</f>
        <v/>
      </c>
    </row>
    <row r="2579">
      <c r="A2579">
        <f>IF('⚙️ SÉC MĂNG'!A535="","",'⚙️ SÉC MĂNG'!A535)</f>
        <v/>
      </c>
      <c r="B2579">
        <f>IF('⚙️ SÉC MĂNG'!A535="","",'⚙️ SÉC MĂNG'!R535)</f>
        <v/>
      </c>
      <c r="C2579">
        <f>IF('⚙️ SÉC MĂNG'!A535="","","Séc măng")</f>
        <v/>
      </c>
      <c r="D2579">
        <f>IF('⚙️ SÉC MĂNG'!A535="","",'⚙️ SÉC MĂNG'!I535)</f>
        <v/>
      </c>
      <c r="E2579" s="37">
        <f>IF('⚙️ SÉC MĂNG'!A535="","",'⚙️ SÉC MĂNG'!J535)</f>
        <v/>
      </c>
      <c r="F2579" s="37">
        <f>IF('⚙️ SÉC MĂNG'!A535="","",'⚙️ SÉC MĂNG'!K535)</f>
        <v/>
      </c>
      <c r="G2579" s="37">
        <f>IF('⚙️ SÉC MĂNG'!A535="","",'⚙️ SÉC MĂNG'!L535)</f>
        <v/>
      </c>
      <c r="H2579" s="37">
        <f>IF('⚙️ SÉC MĂNG'!A535="","",'⚙️ SÉC MĂNG'!M535)</f>
        <v/>
      </c>
      <c r="I2579" s="37">
        <f>IF('⚙️ SÉC MĂNG'!A535="","",'⚙️ SÉC MĂNG'!N535)</f>
        <v/>
      </c>
      <c r="J2579">
        <f>IF('⚙️ SÉC MĂNG'!A535="","",'⚙️ SÉC MĂNG'!D535)</f>
        <v/>
      </c>
      <c r="L2579">
        <f>N(L2578)+IF(AND('🔎 TRA CỨU NHANH'!$C$2&lt;&gt;"",OR(ISNUMBER(SEARCH('🔎 TRA CỨU NHANH'!$C$2,$A2579)),ISNUMBER(SEARCH('🔎 TRA CỨU NHANH'!$C$2,$B2579)))),1,0)</f>
        <v/>
      </c>
      <c r="M2579">
        <f>IF(L2579&gt;N(L2578),L2579,"")</f>
        <v/>
      </c>
      <c r="N2579">
        <f>N(N2578)+IF(AND('💰 BÁO GIÁ'!$C$27&lt;&gt;"",OR(ISNUMBER(SEARCH('💰 BÁO GIÁ'!$C$27,$A2579)),ISNUMBER(SEARCH('💰 BÁO GIÁ'!$C$27,$B2579)))),1,0)</f>
        <v/>
      </c>
      <c r="O2579">
        <f>IF(N2579&gt;N(N2578),N2579,"")</f>
        <v/>
      </c>
    </row>
    <row r="2580">
      <c r="A2580">
        <f>IF('⚙️ SÉC MĂNG'!A536="","",'⚙️ SÉC MĂNG'!A536)</f>
        <v/>
      </c>
      <c r="B2580">
        <f>IF('⚙️ SÉC MĂNG'!A536="","",'⚙️ SÉC MĂNG'!R536)</f>
        <v/>
      </c>
      <c r="C2580">
        <f>IF('⚙️ SÉC MĂNG'!A536="","","Séc măng")</f>
        <v/>
      </c>
      <c r="D2580">
        <f>IF('⚙️ SÉC MĂNG'!A536="","",'⚙️ SÉC MĂNG'!I536)</f>
        <v/>
      </c>
      <c r="E2580">
        <f>IF('⚙️ SÉC MĂNG'!A536="","",'⚙️ SÉC MĂNG'!J536)</f>
        <v/>
      </c>
      <c r="F2580">
        <f>IF('⚙️ SÉC MĂNG'!A536="","",'⚙️ SÉC MĂNG'!K536)</f>
        <v/>
      </c>
      <c r="G2580">
        <f>IF('⚙️ SÉC MĂNG'!A536="","",'⚙️ SÉC MĂNG'!L536)</f>
        <v/>
      </c>
      <c r="H2580">
        <f>IF('⚙️ SÉC MĂNG'!A536="","",'⚙️ SÉC MĂNG'!M536)</f>
        <v/>
      </c>
      <c r="I2580">
        <f>IF('⚙️ SÉC MĂNG'!A536="","",'⚙️ SÉC MĂNG'!N536)</f>
        <v/>
      </c>
      <c r="J2580">
        <f>IF('⚙️ SÉC MĂNG'!A536="","",'⚙️ SÉC MĂNG'!D536)</f>
        <v/>
      </c>
      <c r="L2580">
        <f>N(L2579)+IF(AND('🔎 TRA CỨU NHANH'!$C$2&lt;&gt;"",OR(ISNUMBER(SEARCH('🔎 TRA CỨU NHANH'!$C$2,$A2580)),ISNUMBER(SEARCH('🔎 TRA CỨU NHANH'!$C$2,$B2580)))),1,0)</f>
        <v/>
      </c>
      <c r="M2580">
        <f>IF(L2580&gt;N(L2579),L2580,"")</f>
        <v/>
      </c>
      <c r="N2580">
        <f>N(N2579)+IF(AND('💰 BÁO GIÁ'!$C$27&lt;&gt;"",OR(ISNUMBER(SEARCH('💰 BÁO GIÁ'!$C$27,$A2580)),ISNUMBER(SEARCH('💰 BÁO GIÁ'!$C$27,$B2580)))),1,0)</f>
        <v/>
      </c>
      <c r="O2580">
        <f>IF(N2580&gt;N(N2579),N2580,"")</f>
        <v/>
      </c>
    </row>
    <row r="2581">
      <c r="A2581">
        <f>IF('⚙️ SÉC MĂNG'!A537="","",'⚙️ SÉC MĂNG'!A537)</f>
        <v/>
      </c>
      <c r="B2581">
        <f>IF('⚙️ SÉC MĂNG'!A537="","",'⚙️ SÉC MĂNG'!R537)</f>
        <v/>
      </c>
      <c r="C2581">
        <f>IF('⚙️ SÉC MĂNG'!A537="","","Séc măng")</f>
        <v/>
      </c>
      <c r="D2581">
        <f>IF('⚙️ SÉC MĂNG'!A537="","",'⚙️ SÉC MĂNG'!I537)</f>
        <v/>
      </c>
      <c r="E2581" s="37">
        <f>IF('⚙️ SÉC MĂNG'!A537="","",'⚙️ SÉC MĂNG'!J537)</f>
        <v/>
      </c>
      <c r="F2581" s="37">
        <f>IF('⚙️ SÉC MĂNG'!A537="","",'⚙️ SÉC MĂNG'!K537)</f>
        <v/>
      </c>
      <c r="G2581" s="37">
        <f>IF('⚙️ SÉC MĂNG'!A537="","",'⚙️ SÉC MĂNG'!L537)</f>
        <v/>
      </c>
      <c r="H2581" s="37">
        <f>IF('⚙️ SÉC MĂNG'!A537="","",'⚙️ SÉC MĂNG'!M537)</f>
        <v/>
      </c>
      <c r="I2581" s="37">
        <f>IF('⚙️ SÉC MĂNG'!A537="","",'⚙️ SÉC MĂNG'!N537)</f>
        <v/>
      </c>
      <c r="J2581">
        <f>IF('⚙️ SÉC MĂNG'!A537="","",'⚙️ SÉC MĂNG'!D537)</f>
        <v/>
      </c>
      <c r="L2581">
        <f>N(L2580)+IF(AND('🔎 TRA CỨU NHANH'!$C$2&lt;&gt;"",OR(ISNUMBER(SEARCH('🔎 TRA CỨU NHANH'!$C$2,$A2581)),ISNUMBER(SEARCH('🔎 TRA CỨU NHANH'!$C$2,$B2581)))),1,0)</f>
        <v/>
      </c>
      <c r="M2581">
        <f>IF(L2581&gt;N(L2580),L2581,"")</f>
        <v/>
      </c>
      <c r="N2581">
        <f>N(N2580)+IF(AND('💰 BÁO GIÁ'!$C$27&lt;&gt;"",OR(ISNUMBER(SEARCH('💰 BÁO GIÁ'!$C$27,$A2581)),ISNUMBER(SEARCH('💰 BÁO GIÁ'!$C$27,$B2581)))),1,0)</f>
        <v/>
      </c>
      <c r="O2581">
        <f>IF(N2581&gt;N(N2580),N2581,"")</f>
        <v/>
      </c>
    </row>
    <row r="2582">
      <c r="A2582">
        <f>IF('⚙️ SÉC MĂNG'!A538="","",'⚙️ SÉC MĂNG'!A538)</f>
        <v/>
      </c>
      <c r="B2582">
        <f>IF('⚙️ SÉC MĂNG'!A538="","",'⚙️ SÉC MĂNG'!R538)</f>
        <v/>
      </c>
      <c r="C2582">
        <f>IF('⚙️ SÉC MĂNG'!A538="","","Séc măng")</f>
        <v/>
      </c>
      <c r="D2582">
        <f>IF('⚙️ SÉC MĂNG'!A538="","",'⚙️ SÉC MĂNG'!I538)</f>
        <v/>
      </c>
      <c r="E2582">
        <f>IF('⚙️ SÉC MĂNG'!A538="","",'⚙️ SÉC MĂNG'!J538)</f>
        <v/>
      </c>
      <c r="F2582" s="37">
        <f>IF('⚙️ SÉC MĂNG'!A538="","",'⚙️ SÉC MĂNG'!K538)</f>
        <v/>
      </c>
      <c r="G2582" s="37">
        <f>IF('⚙️ SÉC MĂNG'!A538="","",'⚙️ SÉC MĂNG'!L538)</f>
        <v/>
      </c>
      <c r="H2582" s="37">
        <f>IF('⚙️ SÉC MĂNG'!A538="","",'⚙️ SÉC MĂNG'!M538)</f>
        <v/>
      </c>
      <c r="I2582">
        <f>IF('⚙️ SÉC MĂNG'!A538="","",'⚙️ SÉC MĂNG'!N538)</f>
        <v/>
      </c>
      <c r="J2582">
        <f>IF('⚙️ SÉC MĂNG'!A538="","",'⚙️ SÉC MĂNG'!D538)</f>
        <v/>
      </c>
      <c r="L2582">
        <f>N(L2581)+IF(AND('🔎 TRA CỨU NHANH'!$C$2&lt;&gt;"",OR(ISNUMBER(SEARCH('🔎 TRA CỨU NHANH'!$C$2,$A2582)),ISNUMBER(SEARCH('🔎 TRA CỨU NHANH'!$C$2,$B2582)))),1,0)</f>
        <v/>
      </c>
      <c r="M2582">
        <f>IF(L2582&gt;N(L2581),L2582,"")</f>
        <v/>
      </c>
      <c r="N2582">
        <f>N(N2581)+IF(AND('💰 BÁO GIÁ'!$C$27&lt;&gt;"",OR(ISNUMBER(SEARCH('💰 BÁO GIÁ'!$C$27,$A2582)),ISNUMBER(SEARCH('💰 BÁO GIÁ'!$C$27,$B2582)))),1,0)</f>
        <v/>
      </c>
      <c r="O2582">
        <f>IF(N2582&gt;N(N2581),N2582,"")</f>
        <v/>
      </c>
    </row>
    <row r="2583">
      <c r="A2583">
        <f>IF('⚙️ SÉC MĂNG'!A539="","",'⚙️ SÉC MĂNG'!A539)</f>
        <v/>
      </c>
      <c r="B2583">
        <f>IF('⚙️ SÉC MĂNG'!A539="","",'⚙️ SÉC MĂNG'!R539)</f>
        <v/>
      </c>
      <c r="C2583">
        <f>IF('⚙️ SÉC MĂNG'!A539="","","Séc măng")</f>
        <v/>
      </c>
      <c r="D2583">
        <f>IF('⚙️ SÉC MĂNG'!A539="","",'⚙️ SÉC MĂNG'!I539)</f>
        <v/>
      </c>
      <c r="E2583" s="37">
        <f>IF('⚙️ SÉC MĂNG'!A539="","",'⚙️ SÉC MĂNG'!J539)</f>
        <v/>
      </c>
      <c r="F2583" s="37">
        <f>IF('⚙️ SÉC MĂNG'!A539="","",'⚙️ SÉC MĂNG'!K539)</f>
        <v/>
      </c>
      <c r="G2583" s="37">
        <f>IF('⚙️ SÉC MĂNG'!A539="","",'⚙️ SÉC MĂNG'!L539)</f>
        <v/>
      </c>
      <c r="H2583" s="37">
        <f>IF('⚙️ SÉC MĂNG'!A539="","",'⚙️ SÉC MĂNG'!M539)</f>
        <v/>
      </c>
      <c r="I2583" s="37">
        <f>IF('⚙️ SÉC MĂNG'!A539="","",'⚙️ SÉC MĂNG'!N539)</f>
        <v/>
      </c>
      <c r="J2583">
        <f>IF('⚙️ SÉC MĂNG'!A539="","",'⚙️ SÉC MĂNG'!D539)</f>
        <v/>
      </c>
      <c r="L2583">
        <f>N(L2582)+IF(AND('🔎 TRA CỨU NHANH'!$C$2&lt;&gt;"",OR(ISNUMBER(SEARCH('🔎 TRA CỨU NHANH'!$C$2,$A2583)),ISNUMBER(SEARCH('🔎 TRA CỨU NHANH'!$C$2,$B2583)))),1,0)</f>
        <v/>
      </c>
      <c r="M2583">
        <f>IF(L2583&gt;N(L2582),L2583,"")</f>
        <v/>
      </c>
      <c r="N2583">
        <f>N(N2582)+IF(AND('💰 BÁO GIÁ'!$C$27&lt;&gt;"",OR(ISNUMBER(SEARCH('💰 BÁO GIÁ'!$C$27,$A2583)),ISNUMBER(SEARCH('💰 BÁO GIÁ'!$C$27,$B2583)))),1,0)</f>
        <v/>
      </c>
      <c r="O2583">
        <f>IF(N2583&gt;N(N2582),N2583,"")</f>
        <v/>
      </c>
    </row>
    <row r="2584">
      <c r="A2584">
        <f>IF('⚙️ SÉC MĂNG'!A540="","",'⚙️ SÉC MĂNG'!A540)</f>
        <v/>
      </c>
      <c r="B2584">
        <f>IF('⚙️ SÉC MĂNG'!A540="","",'⚙️ SÉC MĂNG'!R540)</f>
        <v/>
      </c>
      <c r="C2584">
        <f>IF('⚙️ SÉC MĂNG'!A540="","","Séc măng")</f>
        <v/>
      </c>
      <c r="D2584">
        <f>IF('⚙️ SÉC MĂNG'!A540="","",'⚙️ SÉC MĂNG'!I540)</f>
        <v/>
      </c>
      <c r="E2584">
        <f>IF('⚙️ SÉC MĂNG'!A540="","",'⚙️ SÉC MĂNG'!J540)</f>
        <v/>
      </c>
      <c r="F2584" s="37">
        <f>IF('⚙️ SÉC MĂNG'!A540="","",'⚙️ SÉC MĂNG'!K540)</f>
        <v/>
      </c>
      <c r="G2584" s="37">
        <f>IF('⚙️ SÉC MĂNG'!A540="","",'⚙️ SÉC MĂNG'!L540)</f>
        <v/>
      </c>
      <c r="H2584" s="37">
        <f>IF('⚙️ SÉC MĂNG'!A540="","",'⚙️ SÉC MĂNG'!M540)</f>
        <v/>
      </c>
      <c r="I2584">
        <f>IF('⚙️ SÉC MĂNG'!A540="","",'⚙️ SÉC MĂNG'!N540)</f>
        <v/>
      </c>
      <c r="J2584">
        <f>IF('⚙️ SÉC MĂNG'!A540="","",'⚙️ SÉC MĂNG'!D540)</f>
        <v/>
      </c>
      <c r="L2584">
        <f>N(L2583)+IF(AND('🔎 TRA CỨU NHANH'!$C$2&lt;&gt;"",OR(ISNUMBER(SEARCH('🔎 TRA CỨU NHANH'!$C$2,$A2584)),ISNUMBER(SEARCH('🔎 TRA CỨU NHANH'!$C$2,$B2584)))),1,0)</f>
        <v/>
      </c>
      <c r="M2584">
        <f>IF(L2584&gt;N(L2583),L2584,"")</f>
        <v/>
      </c>
      <c r="N2584">
        <f>N(N2583)+IF(AND('💰 BÁO GIÁ'!$C$27&lt;&gt;"",OR(ISNUMBER(SEARCH('💰 BÁO GIÁ'!$C$27,$A2584)),ISNUMBER(SEARCH('💰 BÁO GIÁ'!$C$27,$B2584)))),1,0)</f>
        <v/>
      </c>
      <c r="O2584">
        <f>IF(N2584&gt;N(N2583),N2584,"")</f>
        <v/>
      </c>
    </row>
    <row r="2585">
      <c r="A2585">
        <f>IF('⚙️ SÉC MĂNG'!A541="","",'⚙️ SÉC MĂNG'!A541)</f>
        <v/>
      </c>
      <c r="B2585">
        <f>IF('⚙️ SÉC MĂNG'!A541="","",'⚙️ SÉC MĂNG'!R541)</f>
        <v/>
      </c>
      <c r="C2585">
        <f>IF('⚙️ SÉC MĂNG'!A541="","","Séc măng")</f>
        <v/>
      </c>
      <c r="D2585">
        <f>IF('⚙️ SÉC MĂNG'!A541="","",'⚙️ SÉC MĂNG'!I541)</f>
        <v/>
      </c>
      <c r="E2585">
        <f>IF('⚙️ SÉC MĂNG'!A541="","",'⚙️ SÉC MĂNG'!J541)</f>
        <v/>
      </c>
      <c r="F2585">
        <f>IF('⚙️ SÉC MĂNG'!A541="","",'⚙️ SÉC MĂNG'!K541)</f>
        <v/>
      </c>
      <c r="G2585">
        <f>IF('⚙️ SÉC MĂNG'!A541="","",'⚙️ SÉC MĂNG'!L541)</f>
        <v/>
      </c>
      <c r="H2585">
        <f>IF('⚙️ SÉC MĂNG'!A541="","",'⚙️ SÉC MĂNG'!M541)</f>
        <v/>
      </c>
      <c r="I2585">
        <f>IF('⚙️ SÉC MĂNG'!A541="","",'⚙️ SÉC MĂNG'!N541)</f>
        <v/>
      </c>
      <c r="J2585">
        <f>IF('⚙️ SÉC MĂNG'!A541="","",'⚙️ SÉC MĂNG'!D541)</f>
        <v/>
      </c>
      <c r="L2585">
        <f>N(L2584)+IF(AND('🔎 TRA CỨU NHANH'!$C$2&lt;&gt;"",OR(ISNUMBER(SEARCH('🔎 TRA CỨU NHANH'!$C$2,$A2585)),ISNUMBER(SEARCH('🔎 TRA CỨU NHANH'!$C$2,$B2585)))),1,0)</f>
        <v/>
      </c>
      <c r="M2585">
        <f>IF(L2585&gt;N(L2584),L2585,"")</f>
        <v/>
      </c>
      <c r="N2585">
        <f>N(N2584)+IF(AND('💰 BÁO GIÁ'!$C$27&lt;&gt;"",OR(ISNUMBER(SEARCH('💰 BÁO GIÁ'!$C$27,$A2585)),ISNUMBER(SEARCH('💰 BÁO GIÁ'!$C$27,$B2585)))),1,0)</f>
        <v/>
      </c>
      <c r="O2585">
        <f>IF(N2585&gt;N(N2584),N2585,"")</f>
        <v/>
      </c>
    </row>
    <row r="2586">
      <c r="A2586">
        <f>IF('⚙️ SÉC MĂNG'!A542="","",'⚙️ SÉC MĂNG'!A542)</f>
        <v/>
      </c>
      <c r="B2586">
        <f>IF('⚙️ SÉC MĂNG'!A542="","",'⚙️ SÉC MĂNG'!R542)</f>
        <v/>
      </c>
      <c r="C2586">
        <f>IF('⚙️ SÉC MĂNG'!A542="","","Séc măng")</f>
        <v/>
      </c>
      <c r="D2586">
        <f>IF('⚙️ SÉC MĂNG'!A542="","",'⚙️ SÉC MĂNG'!I542)</f>
        <v/>
      </c>
      <c r="E2586">
        <f>IF('⚙️ SÉC MĂNG'!A542="","",'⚙️ SÉC MĂNG'!J542)</f>
        <v/>
      </c>
      <c r="F2586" s="37">
        <f>IF('⚙️ SÉC MĂNG'!A542="","",'⚙️ SÉC MĂNG'!K542)</f>
        <v/>
      </c>
      <c r="G2586" s="37">
        <f>IF('⚙️ SÉC MĂNG'!A542="","",'⚙️ SÉC MĂNG'!L542)</f>
        <v/>
      </c>
      <c r="H2586" s="37">
        <f>IF('⚙️ SÉC MĂNG'!A542="","",'⚙️ SÉC MĂNG'!M542)</f>
        <v/>
      </c>
      <c r="I2586">
        <f>IF('⚙️ SÉC MĂNG'!A542="","",'⚙️ SÉC MĂNG'!N542)</f>
        <v/>
      </c>
      <c r="J2586">
        <f>IF('⚙️ SÉC MĂNG'!A542="","",'⚙️ SÉC MĂNG'!D542)</f>
        <v/>
      </c>
      <c r="L2586">
        <f>N(L2585)+IF(AND('🔎 TRA CỨU NHANH'!$C$2&lt;&gt;"",OR(ISNUMBER(SEARCH('🔎 TRA CỨU NHANH'!$C$2,$A2586)),ISNUMBER(SEARCH('🔎 TRA CỨU NHANH'!$C$2,$B2586)))),1,0)</f>
        <v/>
      </c>
      <c r="M2586">
        <f>IF(L2586&gt;N(L2585),L2586,"")</f>
        <v/>
      </c>
      <c r="N2586">
        <f>N(N2585)+IF(AND('💰 BÁO GIÁ'!$C$27&lt;&gt;"",OR(ISNUMBER(SEARCH('💰 BÁO GIÁ'!$C$27,$A2586)),ISNUMBER(SEARCH('💰 BÁO GIÁ'!$C$27,$B2586)))),1,0)</f>
        <v/>
      </c>
      <c r="O2586">
        <f>IF(N2586&gt;N(N2585),N2586,"")</f>
        <v/>
      </c>
    </row>
    <row r="2587">
      <c r="A2587">
        <f>IF('⚙️ SÉC MĂNG'!A543="","",'⚙️ SÉC MĂNG'!A543)</f>
        <v/>
      </c>
      <c r="B2587">
        <f>IF('⚙️ SÉC MĂNG'!A543="","",'⚙️ SÉC MĂNG'!R543)</f>
        <v/>
      </c>
      <c r="C2587">
        <f>IF('⚙️ SÉC MĂNG'!A543="","","Séc măng")</f>
        <v/>
      </c>
      <c r="D2587">
        <f>IF('⚙️ SÉC MĂNG'!A543="","",'⚙️ SÉC MĂNG'!I543)</f>
        <v/>
      </c>
      <c r="E2587">
        <f>IF('⚙️ SÉC MĂNG'!A543="","",'⚙️ SÉC MĂNG'!J543)</f>
        <v/>
      </c>
      <c r="F2587">
        <f>IF('⚙️ SÉC MĂNG'!A543="","",'⚙️ SÉC MĂNG'!K543)</f>
        <v/>
      </c>
      <c r="G2587">
        <f>IF('⚙️ SÉC MĂNG'!A543="","",'⚙️ SÉC MĂNG'!L543)</f>
        <v/>
      </c>
      <c r="H2587">
        <f>IF('⚙️ SÉC MĂNG'!A543="","",'⚙️ SÉC MĂNG'!M543)</f>
        <v/>
      </c>
      <c r="I2587">
        <f>IF('⚙️ SÉC MĂNG'!A543="","",'⚙️ SÉC MĂNG'!N543)</f>
        <v/>
      </c>
      <c r="J2587">
        <f>IF('⚙️ SÉC MĂNG'!A543="","",'⚙️ SÉC MĂNG'!D543)</f>
        <v/>
      </c>
      <c r="L2587">
        <f>N(L2586)+IF(AND('🔎 TRA CỨU NHANH'!$C$2&lt;&gt;"",OR(ISNUMBER(SEARCH('🔎 TRA CỨU NHANH'!$C$2,$A2587)),ISNUMBER(SEARCH('🔎 TRA CỨU NHANH'!$C$2,$B2587)))),1,0)</f>
        <v/>
      </c>
      <c r="M2587">
        <f>IF(L2587&gt;N(L2586),L2587,"")</f>
        <v/>
      </c>
      <c r="N2587">
        <f>N(N2586)+IF(AND('💰 BÁO GIÁ'!$C$27&lt;&gt;"",OR(ISNUMBER(SEARCH('💰 BÁO GIÁ'!$C$27,$A2587)),ISNUMBER(SEARCH('💰 BÁO GIÁ'!$C$27,$B2587)))),1,0)</f>
        <v/>
      </c>
      <c r="O2587">
        <f>IF(N2587&gt;N(N2586),N2587,"")</f>
        <v/>
      </c>
    </row>
    <row r="2588">
      <c r="A2588">
        <f>IF('⚙️ SÉC MĂNG'!A544="","",'⚙️ SÉC MĂNG'!A544)</f>
        <v/>
      </c>
      <c r="B2588">
        <f>IF('⚙️ SÉC MĂNG'!A544="","",'⚙️ SÉC MĂNG'!R544)</f>
        <v/>
      </c>
      <c r="C2588">
        <f>IF('⚙️ SÉC MĂNG'!A544="","","Séc măng")</f>
        <v/>
      </c>
      <c r="D2588">
        <f>IF('⚙️ SÉC MĂNG'!A544="","",'⚙️ SÉC MĂNG'!I544)</f>
        <v/>
      </c>
      <c r="E2588">
        <f>IF('⚙️ SÉC MĂNG'!A544="","",'⚙️ SÉC MĂNG'!J544)</f>
        <v/>
      </c>
      <c r="F2588" s="37">
        <f>IF('⚙️ SÉC MĂNG'!A544="","",'⚙️ SÉC MĂNG'!K544)</f>
        <v/>
      </c>
      <c r="G2588" s="37">
        <f>IF('⚙️ SÉC MĂNG'!A544="","",'⚙️ SÉC MĂNG'!L544)</f>
        <v/>
      </c>
      <c r="H2588" s="37">
        <f>IF('⚙️ SÉC MĂNG'!A544="","",'⚙️ SÉC MĂNG'!M544)</f>
        <v/>
      </c>
      <c r="I2588">
        <f>IF('⚙️ SÉC MĂNG'!A544="","",'⚙️ SÉC MĂNG'!N544)</f>
        <v/>
      </c>
      <c r="J2588">
        <f>IF('⚙️ SÉC MĂNG'!A544="","",'⚙️ SÉC MĂNG'!D544)</f>
        <v/>
      </c>
      <c r="L2588">
        <f>N(L2587)+IF(AND('🔎 TRA CỨU NHANH'!$C$2&lt;&gt;"",OR(ISNUMBER(SEARCH('🔎 TRA CỨU NHANH'!$C$2,$A2588)),ISNUMBER(SEARCH('🔎 TRA CỨU NHANH'!$C$2,$B2588)))),1,0)</f>
        <v/>
      </c>
      <c r="M2588">
        <f>IF(L2588&gt;N(L2587),L2588,"")</f>
        <v/>
      </c>
      <c r="N2588">
        <f>N(N2587)+IF(AND('💰 BÁO GIÁ'!$C$27&lt;&gt;"",OR(ISNUMBER(SEARCH('💰 BÁO GIÁ'!$C$27,$A2588)),ISNUMBER(SEARCH('💰 BÁO GIÁ'!$C$27,$B2588)))),1,0)</f>
        <v/>
      </c>
      <c r="O2588">
        <f>IF(N2588&gt;N(N2587),N2588,"")</f>
        <v/>
      </c>
    </row>
    <row r="2589">
      <c r="A2589">
        <f>IF('⚙️ SÉC MĂNG'!A545="","",'⚙️ SÉC MĂNG'!A545)</f>
        <v/>
      </c>
      <c r="B2589">
        <f>IF('⚙️ SÉC MĂNG'!A545="","",'⚙️ SÉC MĂNG'!R545)</f>
        <v/>
      </c>
      <c r="C2589">
        <f>IF('⚙️ SÉC MĂNG'!A545="","","Séc măng")</f>
        <v/>
      </c>
      <c r="D2589">
        <f>IF('⚙️ SÉC MĂNG'!A545="","",'⚙️ SÉC MĂNG'!I545)</f>
        <v/>
      </c>
      <c r="E2589">
        <f>IF('⚙️ SÉC MĂNG'!A545="","",'⚙️ SÉC MĂNG'!J545)</f>
        <v/>
      </c>
      <c r="F2589" s="37">
        <f>IF('⚙️ SÉC MĂNG'!A545="","",'⚙️ SÉC MĂNG'!K545)</f>
        <v/>
      </c>
      <c r="G2589" s="37">
        <f>IF('⚙️ SÉC MĂNG'!A545="","",'⚙️ SÉC MĂNG'!L545)</f>
        <v/>
      </c>
      <c r="H2589" s="37">
        <f>IF('⚙️ SÉC MĂNG'!A545="","",'⚙️ SÉC MĂNG'!M545)</f>
        <v/>
      </c>
      <c r="I2589">
        <f>IF('⚙️ SÉC MĂNG'!A545="","",'⚙️ SÉC MĂNG'!N545)</f>
        <v/>
      </c>
      <c r="J2589">
        <f>IF('⚙️ SÉC MĂNG'!A545="","",'⚙️ SÉC MĂNG'!D545)</f>
        <v/>
      </c>
      <c r="L2589">
        <f>N(L2588)+IF(AND('🔎 TRA CỨU NHANH'!$C$2&lt;&gt;"",OR(ISNUMBER(SEARCH('🔎 TRA CỨU NHANH'!$C$2,$A2589)),ISNUMBER(SEARCH('🔎 TRA CỨU NHANH'!$C$2,$B2589)))),1,0)</f>
        <v/>
      </c>
      <c r="M2589">
        <f>IF(L2589&gt;N(L2588),L2589,"")</f>
        <v/>
      </c>
      <c r="N2589">
        <f>N(N2588)+IF(AND('💰 BÁO GIÁ'!$C$27&lt;&gt;"",OR(ISNUMBER(SEARCH('💰 BÁO GIÁ'!$C$27,$A2589)),ISNUMBER(SEARCH('💰 BÁO GIÁ'!$C$27,$B2589)))),1,0)</f>
        <v/>
      </c>
      <c r="O2589">
        <f>IF(N2589&gt;N(N2588),N2589,"")</f>
        <v/>
      </c>
    </row>
    <row r="2590">
      <c r="A2590">
        <f>IF('⚙️ SÉC MĂNG'!A546="","",'⚙️ SÉC MĂNG'!A546)</f>
        <v/>
      </c>
      <c r="B2590">
        <f>IF('⚙️ SÉC MĂNG'!A546="","",'⚙️ SÉC MĂNG'!R546)</f>
        <v/>
      </c>
      <c r="C2590">
        <f>IF('⚙️ SÉC MĂNG'!A546="","","Séc măng")</f>
        <v/>
      </c>
      <c r="D2590">
        <f>IF('⚙️ SÉC MĂNG'!A546="","",'⚙️ SÉC MĂNG'!I546)</f>
        <v/>
      </c>
      <c r="E2590">
        <f>IF('⚙️ SÉC MĂNG'!A546="","",'⚙️ SÉC MĂNG'!J546)</f>
        <v/>
      </c>
      <c r="F2590">
        <f>IF('⚙️ SÉC MĂNG'!A546="","",'⚙️ SÉC MĂNG'!K546)</f>
        <v/>
      </c>
      <c r="G2590">
        <f>IF('⚙️ SÉC MĂNG'!A546="","",'⚙️ SÉC MĂNG'!L546)</f>
        <v/>
      </c>
      <c r="H2590">
        <f>IF('⚙️ SÉC MĂNG'!A546="","",'⚙️ SÉC MĂNG'!M546)</f>
        <v/>
      </c>
      <c r="I2590">
        <f>IF('⚙️ SÉC MĂNG'!A546="","",'⚙️ SÉC MĂNG'!N546)</f>
        <v/>
      </c>
      <c r="J2590">
        <f>IF('⚙️ SÉC MĂNG'!A546="","",'⚙️ SÉC MĂNG'!D546)</f>
        <v/>
      </c>
      <c r="L2590">
        <f>N(L2589)+IF(AND('🔎 TRA CỨU NHANH'!$C$2&lt;&gt;"",OR(ISNUMBER(SEARCH('🔎 TRA CỨU NHANH'!$C$2,$A2590)),ISNUMBER(SEARCH('🔎 TRA CỨU NHANH'!$C$2,$B2590)))),1,0)</f>
        <v/>
      </c>
      <c r="M2590">
        <f>IF(L2590&gt;N(L2589),L2590,"")</f>
        <v/>
      </c>
      <c r="N2590">
        <f>N(N2589)+IF(AND('💰 BÁO GIÁ'!$C$27&lt;&gt;"",OR(ISNUMBER(SEARCH('💰 BÁO GIÁ'!$C$27,$A2590)),ISNUMBER(SEARCH('💰 BÁO GIÁ'!$C$27,$B2590)))),1,0)</f>
        <v/>
      </c>
      <c r="O2590">
        <f>IF(N2590&gt;N(N2589),N2590,"")</f>
        <v/>
      </c>
    </row>
    <row r="2591">
      <c r="A2591">
        <f>IF('⚙️ SÉC MĂNG'!A547="","",'⚙️ SÉC MĂNG'!A547)</f>
        <v/>
      </c>
      <c r="B2591">
        <f>IF('⚙️ SÉC MĂNG'!A547="","",'⚙️ SÉC MĂNG'!R547)</f>
        <v/>
      </c>
      <c r="C2591">
        <f>IF('⚙️ SÉC MĂNG'!A547="","","Séc măng")</f>
        <v/>
      </c>
      <c r="D2591">
        <f>IF('⚙️ SÉC MĂNG'!A547="","",'⚙️ SÉC MĂNG'!I547)</f>
        <v/>
      </c>
      <c r="E2591">
        <f>IF('⚙️ SÉC MĂNG'!A547="","",'⚙️ SÉC MĂNG'!J547)</f>
        <v/>
      </c>
      <c r="F2591" s="37">
        <f>IF('⚙️ SÉC MĂNG'!A547="","",'⚙️ SÉC MĂNG'!K547)</f>
        <v/>
      </c>
      <c r="G2591" s="37">
        <f>IF('⚙️ SÉC MĂNG'!A547="","",'⚙️ SÉC MĂNG'!L547)</f>
        <v/>
      </c>
      <c r="H2591" s="37">
        <f>IF('⚙️ SÉC MĂNG'!A547="","",'⚙️ SÉC MĂNG'!M547)</f>
        <v/>
      </c>
      <c r="I2591">
        <f>IF('⚙️ SÉC MĂNG'!A547="","",'⚙️ SÉC MĂNG'!N547)</f>
        <v/>
      </c>
      <c r="J2591">
        <f>IF('⚙️ SÉC MĂNG'!A547="","",'⚙️ SÉC MĂNG'!D547)</f>
        <v/>
      </c>
      <c r="L2591">
        <f>N(L2590)+IF(AND('🔎 TRA CỨU NHANH'!$C$2&lt;&gt;"",OR(ISNUMBER(SEARCH('🔎 TRA CỨU NHANH'!$C$2,$A2591)),ISNUMBER(SEARCH('🔎 TRA CỨU NHANH'!$C$2,$B2591)))),1,0)</f>
        <v/>
      </c>
      <c r="M2591">
        <f>IF(L2591&gt;N(L2590),L2591,"")</f>
        <v/>
      </c>
      <c r="N2591">
        <f>N(N2590)+IF(AND('💰 BÁO GIÁ'!$C$27&lt;&gt;"",OR(ISNUMBER(SEARCH('💰 BÁO GIÁ'!$C$27,$A2591)),ISNUMBER(SEARCH('💰 BÁO GIÁ'!$C$27,$B2591)))),1,0)</f>
        <v/>
      </c>
      <c r="O2591">
        <f>IF(N2591&gt;N(N2590),N2591,"")</f>
        <v/>
      </c>
    </row>
    <row r="2592">
      <c r="A2592">
        <f>IF('⚙️ SÉC MĂNG'!A548="","",'⚙️ SÉC MĂNG'!A548)</f>
        <v/>
      </c>
      <c r="B2592">
        <f>IF('⚙️ SÉC MĂNG'!A548="","",'⚙️ SÉC MĂNG'!R548)</f>
        <v/>
      </c>
      <c r="C2592">
        <f>IF('⚙️ SÉC MĂNG'!A548="","","Séc măng")</f>
        <v/>
      </c>
      <c r="D2592">
        <f>IF('⚙️ SÉC MĂNG'!A548="","",'⚙️ SÉC MĂNG'!I548)</f>
        <v/>
      </c>
      <c r="E2592">
        <f>IF('⚙️ SÉC MĂNG'!A548="","",'⚙️ SÉC MĂNG'!J548)</f>
        <v/>
      </c>
      <c r="F2592">
        <f>IF('⚙️ SÉC MĂNG'!A548="","",'⚙️ SÉC MĂNG'!K548)</f>
        <v/>
      </c>
      <c r="G2592">
        <f>IF('⚙️ SÉC MĂNG'!A548="","",'⚙️ SÉC MĂNG'!L548)</f>
        <v/>
      </c>
      <c r="H2592">
        <f>IF('⚙️ SÉC MĂNG'!A548="","",'⚙️ SÉC MĂNG'!M548)</f>
        <v/>
      </c>
      <c r="I2592">
        <f>IF('⚙️ SÉC MĂNG'!A548="","",'⚙️ SÉC MĂNG'!N548)</f>
        <v/>
      </c>
      <c r="J2592">
        <f>IF('⚙️ SÉC MĂNG'!A548="","",'⚙️ SÉC MĂNG'!D548)</f>
        <v/>
      </c>
      <c r="L2592">
        <f>N(L2591)+IF(AND('🔎 TRA CỨU NHANH'!$C$2&lt;&gt;"",OR(ISNUMBER(SEARCH('🔎 TRA CỨU NHANH'!$C$2,$A2592)),ISNUMBER(SEARCH('🔎 TRA CỨU NHANH'!$C$2,$B2592)))),1,0)</f>
        <v/>
      </c>
      <c r="M2592">
        <f>IF(L2592&gt;N(L2591),L2592,"")</f>
        <v/>
      </c>
      <c r="N2592">
        <f>N(N2591)+IF(AND('💰 BÁO GIÁ'!$C$27&lt;&gt;"",OR(ISNUMBER(SEARCH('💰 BÁO GIÁ'!$C$27,$A2592)),ISNUMBER(SEARCH('💰 BÁO GIÁ'!$C$27,$B2592)))),1,0)</f>
        <v/>
      </c>
      <c r="O2592">
        <f>IF(N2592&gt;N(N2591),N2592,"")</f>
        <v/>
      </c>
    </row>
    <row r="2593">
      <c r="A2593">
        <f>IF('⚙️ SÉC MĂNG'!A549="","",'⚙️ SÉC MĂNG'!A549)</f>
        <v/>
      </c>
      <c r="B2593">
        <f>IF('⚙️ SÉC MĂNG'!A549="","",'⚙️ SÉC MĂNG'!R549)</f>
        <v/>
      </c>
      <c r="C2593">
        <f>IF('⚙️ SÉC MĂNG'!A549="","","Séc măng")</f>
        <v/>
      </c>
      <c r="D2593">
        <f>IF('⚙️ SÉC MĂNG'!A549="","",'⚙️ SÉC MĂNG'!I549)</f>
        <v/>
      </c>
      <c r="E2593">
        <f>IF('⚙️ SÉC MĂNG'!A549="","",'⚙️ SÉC MĂNG'!J549)</f>
        <v/>
      </c>
      <c r="F2593" s="37">
        <f>IF('⚙️ SÉC MĂNG'!A549="","",'⚙️ SÉC MĂNG'!K549)</f>
        <v/>
      </c>
      <c r="G2593" s="37">
        <f>IF('⚙️ SÉC MĂNG'!A549="","",'⚙️ SÉC MĂNG'!L549)</f>
        <v/>
      </c>
      <c r="H2593" s="37">
        <f>IF('⚙️ SÉC MĂNG'!A549="","",'⚙️ SÉC MĂNG'!M549)</f>
        <v/>
      </c>
      <c r="I2593">
        <f>IF('⚙️ SÉC MĂNG'!A549="","",'⚙️ SÉC MĂNG'!N549)</f>
        <v/>
      </c>
      <c r="J2593">
        <f>IF('⚙️ SÉC MĂNG'!A549="","",'⚙️ SÉC MĂNG'!D549)</f>
        <v/>
      </c>
      <c r="L2593">
        <f>N(L2592)+IF(AND('🔎 TRA CỨU NHANH'!$C$2&lt;&gt;"",OR(ISNUMBER(SEARCH('🔎 TRA CỨU NHANH'!$C$2,$A2593)),ISNUMBER(SEARCH('🔎 TRA CỨU NHANH'!$C$2,$B2593)))),1,0)</f>
        <v/>
      </c>
      <c r="M2593">
        <f>IF(L2593&gt;N(L2592),L2593,"")</f>
        <v/>
      </c>
      <c r="N2593">
        <f>N(N2592)+IF(AND('💰 BÁO GIÁ'!$C$27&lt;&gt;"",OR(ISNUMBER(SEARCH('💰 BÁO GIÁ'!$C$27,$A2593)),ISNUMBER(SEARCH('💰 BÁO GIÁ'!$C$27,$B2593)))),1,0)</f>
        <v/>
      </c>
      <c r="O2593">
        <f>IF(N2593&gt;N(N2592),N2593,"")</f>
        <v/>
      </c>
    </row>
    <row r="2594">
      <c r="A2594">
        <f>IF('⚙️ SÉC MĂNG'!A550="","",'⚙️ SÉC MĂNG'!A550)</f>
        <v/>
      </c>
      <c r="B2594">
        <f>IF('⚙️ SÉC MĂNG'!A550="","",'⚙️ SÉC MĂNG'!R550)</f>
        <v/>
      </c>
      <c r="C2594">
        <f>IF('⚙️ SÉC MĂNG'!A550="","","Séc măng")</f>
        <v/>
      </c>
      <c r="D2594">
        <f>IF('⚙️ SÉC MĂNG'!A550="","",'⚙️ SÉC MĂNG'!I550)</f>
        <v/>
      </c>
      <c r="E2594">
        <f>IF('⚙️ SÉC MĂNG'!A550="","",'⚙️ SÉC MĂNG'!J550)</f>
        <v/>
      </c>
      <c r="F2594" s="37">
        <f>IF('⚙️ SÉC MĂNG'!A550="","",'⚙️ SÉC MĂNG'!K550)</f>
        <v/>
      </c>
      <c r="G2594" s="37">
        <f>IF('⚙️ SÉC MĂNG'!A550="","",'⚙️ SÉC MĂNG'!L550)</f>
        <v/>
      </c>
      <c r="H2594" s="37">
        <f>IF('⚙️ SÉC MĂNG'!A550="","",'⚙️ SÉC MĂNG'!M550)</f>
        <v/>
      </c>
      <c r="I2594">
        <f>IF('⚙️ SÉC MĂNG'!A550="","",'⚙️ SÉC MĂNG'!N550)</f>
        <v/>
      </c>
      <c r="J2594">
        <f>IF('⚙️ SÉC MĂNG'!A550="","",'⚙️ SÉC MĂNG'!D550)</f>
        <v/>
      </c>
      <c r="L2594">
        <f>N(L2593)+IF(AND('🔎 TRA CỨU NHANH'!$C$2&lt;&gt;"",OR(ISNUMBER(SEARCH('🔎 TRA CỨU NHANH'!$C$2,$A2594)),ISNUMBER(SEARCH('🔎 TRA CỨU NHANH'!$C$2,$B2594)))),1,0)</f>
        <v/>
      </c>
      <c r="M2594">
        <f>IF(L2594&gt;N(L2593),L2594,"")</f>
        <v/>
      </c>
      <c r="N2594">
        <f>N(N2593)+IF(AND('💰 BÁO GIÁ'!$C$27&lt;&gt;"",OR(ISNUMBER(SEARCH('💰 BÁO GIÁ'!$C$27,$A2594)),ISNUMBER(SEARCH('💰 BÁO GIÁ'!$C$27,$B2594)))),1,0)</f>
        <v/>
      </c>
      <c r="O2594">
        <f>IF(N2594&gt;N(N2593),N2594,"")</f>
        <v/>
      </c>
    </row>
    <row r="2595">
      <c r="A2595">
        <f>IF('⚙️ SÉC MĂNG'!A551="","",'⚙️ SÉC MĂNG'!A551)</f>
        <v/>
      </c>
      <c r="B2595">
        <f>IF('⚙️ SÉC MĂNG'!A551="","",'⚙️ SÉC MĂNG'!R551)</f>
        <v/>
      </c>
      <c r="C2595">
        <f>IF('⚙️ SÉC MĂNG'!A551="","","Séc măng")</f>
        <v/>
      </c>
      <c r="D2595">
        <f>IF('⚙️ SÉC MĂNG'!A551="","",'⚙️ SÉC MĂNG'!I551)</f>
        <v/>
      </c>
      <c r="E2595">
        <f>IF('⚙️ SÉC MĂNG'!A551="","",'⚙️ SÉC MĂNG'!J551)</f>
        <v/>
      </c>
      <c r="F2595" s="37">
        <f>IF('⚙️ SÉC MĂNG'!A551="","",'⚙️ SÉC MĂNG'!K551)</f>
        <v/>
      </c>
      <c r="G2595" s="37">
        <f>IF('⚙️ SÉC MĂNG'!A551="","",'⚙️ SÉC MĂNG'!L551)</f>
        <v/>
      </c>
      <c r="H2595" s="37">
        <f>IF('⚙️ SÉC MĂNG'!A551="","",'⚙️ SÉC MĂNG'!M551)</f>
        <v/>
      </c>
      <c r="I2595">
        <f>IF('⚙️ SÉC MĂNG'!A551="","",'⚙️ SÉC MĂNG'!N551)</f>
        <v/>
      </c>
      <c r="J2595">
        <f>IF('⚙️ SÉC MĂNG'!A551="","",'⚙️ SÉC MĂNG'!D551)</f>
        <v/>
      </c>
      <c r="L2595">
        <f>N(L2594)+IF(AND('🔎 TRA CỨU NHANH'!$C$2&lt;&gt;"",OR(ISNUMBER(SEARCH('🔎 TRA CỨU NHANH'!$C$2,$A2595)),ISNUMBER(SEARCH('🔎 TRA CỨU NHANH'!$C$2,$B2595)))),1,0)</f>
        <v/>
      </c>
      <c r="M2595">
        <f>IF(L2595&gt;N(L2594),L2595,"")</f>
        <v/>
      </c>
      <c r="N2595">
        <f>N(N2594)+IF(AND('💰 BÁO GIÁ'!$C$27&lt;&gt;"",OR(ISNUMBER(SEARCH('💰 BÁO GIÁ'!$C$27,$A2595)),ISNUMBER(SEARCH('💰 BÁO GIÁ'!$C$27,$B2595)))),1,0)</f>
        <v/>
      </c>
      <c r="O2595">
        <f>IF(N2595&gt;N(N2594),N2595,"")</f>
        <v/>
      </c>
    </row>
    <row r="2596">
      <c r="A2596">
        <f>IF('⚙️ SÉC MĂNG'!A552="","",'⚙️ SÉC MĂNG'!A552)</f>
        <v/>
      </c>
      <c r="B2596">
        <f>IF('⚙️ SÉC MĂNG'!A552="","",'⚙️ SÉC MĂNG'!R552)</f>
        <v/>
      </c>
      <c r="C2596">
        <f>IF('⚙️ SÉC MĂNG'!A552="","","Séc măng")</f>
        <v/>
      </c>
      <c r="D2596">
        <f>IF('⚙️ SÉC MĂNG'!A552="","",'⚙️ SÉC MĂNG'!I552)</f>
        <v/>
      </c>
      <c r="E2596">
        <f>IF('⚙️ SÉC MĂNG'!A552="","",'⚙️ SÉC MĂNG'!J552)</f>
        <v/>
      </c>
      <c r="F2596">
        <f>IF('⚙️ SÉC MĂNG'!A552="","",'⚙️ SÉC MĂNG'!K552)</f>
        <v/>
      </c>
      <c r="G2596">
        <f>IF('⚙️ SÉC MĂNG'!A552="","",'⚙️ SÉC MĂNG'!L552)</f>
        <v/>
      </c>
      <c r="H2596">
        <f>IF('⚙️ SÉC MĂNG'!A552="","",'⚙️ SÉC MĂNG'!M552)</f>
        <v/>
      </c>
      <c r="I2596">
        <f>IF('⚙️ SÉC MĂNG'!A552="","",'⚙️ SÉC MĂNG'!N552)</f>
        <v/>
      </c>
      <c r="J2596">
        <f>IF('⚙️ SÉC MĂNG'!A552="","",'⚙️ SÉC MĂNG'!D552)</f>
        <v/>
      </c>
      <c r="L2596">
        <f>N(L2595)+IF(AND('🔎 TRA CỨU NHANH'!$C$2&lt;&gt;"",OR(ISNUMBER(SEARCH('🔎 TRA CỨU NHANH'!$C$2,$A2596)),ISNUMBER(SEARCH('🔎 TRA CỨU NHANH'!$C$2,$B2596)))),1,0)</f>
        <v/>
      </c>
      <c r="M2596">
        <f>IF(L2596&gt;N(L2595),L2596,"")</f>
        <v/>
      </c>
      <c r="N2596">
        <f>N(N2595)+IF(AND('💰 BÁO GIÁ'!$C$27&lt;&gt;"",OR(ISNUMBER(SEARCH('💰 BÁO GIÁ'!$C$27,$A2596)),ISNUMBER(SEARCH('💰 BÁO GIÁ'!$C$27,$B2596)))),1,0)</f>
        <v/>
      </c>
      <c r="O2596">
        <f>IF(N2596&gt;N(N2595),N2596,"")</f>
        <v/>
      </c>
    </row>
    <row r="2597">
      <c r="A2597">
        <f>IF('⚙️ SÉC MĂNG'!A553="","",'⚙️ SÉC MĂNG'!A553)</f>
        <v/>
      </c>
      <c r="B2597">
        <f>IF('⚙️ SÉC MĂNG'!A553="","",'⚙️ SÉC MĂNG'!R553)</f>
        <v/>
      </c>
      <c r="C2597">
        <f>IF('⚙️ SÉC MĂNG'!A553="","","Séc măng")</f>
        <v/>
      </c>
      <c r="D2597">
        <f>IF('⚙️ SÉC MĂNG'!A553="","",'⚙️ SÉC MĂNG'!I553)</f>
        <v/>
      </c>
      <c r="E2597">
        <f>IF('⚙️ SÉC MĂNG'!A553="","",'⚙️ SÉC MĂNG'!J553)</f>
        <v/>
      </c>
      <c r="F2597">
        <f>IF('⚙️ SÉC MĂNG'!A553="","",'⚙️ SÉC MĂNG'!K553)</f>
        <v/>
      </c>
      <c r="G2597">
        <f>IF('⚙️ SÉC MĂNG'!A553="","",'⚙️ SÉC MĂNG'!L553)</f>
        <v/>
      </c>
      <c r="H2597">
        <f>IF('⚙️ SÉC MĂNG'!A553="","",'⚙️ SÉC MĂNG'!M553)</f>
        <v/>
      </c>
      <c r="I2597">
        <f>IF('⚙️ SÉC MĂNG'!A553="","",'⚙️ SÉC MĂNG'!N553)</f>
        <v/>
      </c>
      <c r="J2597">
        <f>IF('⚙️ SÉC MĂNG'!A553="","",'⚙️ SÉC MĂNG'!D553)</f>
        <v/>
      </c>
      <c r="L2597">
        <f>N(L2596)+IF(AND('🔎 TRA CỨU NHANH'!$C$2&lt;&gt;"",OR(ISNUMBER(SEARCH('🔎 TRA CỨU NHANH'!$C$2,$A2597)),ISNUMBER(SEARCH('🔎 TRA CỨU NHANH'!$C$2,$B2597)))),1,0)</f>
        <v/>
      </c>
      <c r="M2597">
        <f>IF(L2597&gt;N(L2596),L2597,"")</f>
        <v/>
      </c>
      <c r="N2597">
        <f>N(N2596)+IF(AND('💰 BÁO GIÁ'!$C$27&lt;&gt;"",OR(ISNUMBER(SEARCH('💰 BÁO GIÁ'!$C$27,$A2597)),ISNUMBER(SEARCH('💰 BÁO GIÁ'!$C$27,$B2597)))),1,0)</f>
        <v/>
      </c>
      <c r="O2597">
        <f>IF(N2597&gt;N(N2596),N2597,"")</f>
        <v/>
      </c>
    </row>
    <row r="2598">
      <c r="A2598">
        <f>IF('⚙️ SÉC MĂNG'!A554="","",'⚙️ SÉC MĂNG'!A554)</f>
        <v/>
      </c>
      <c r="B2598">
        <f>IF('⚙️ SÉC MĂNG'!A554="","",'⚙️ SÉC MĂNG'!R554)</f>
        <v/>
      </c>
      <c r="C2598">
        <f>IF('⚙️ SÉC MĂNG'!A554="","","Séc măng")</f>
        <v/>
      </c>
      <c r="D2598">
        <f>IF('⚙️ SÉC MĂNG'!A554="","",'⚙️ SÉC MĂNG'!I554)</f>
        <v/>
      </c>
      <c r="E2598">
        <f>IF('⚙️ SÉC MĂNG'!A554="","",'⚙️ SÉC MĂNG'!J554)</f>
        <v/>
      </c>
      <c r="F2598" s="37">
        <f>IF('⚙️ SÉC MĂNG'!A554="","",'⚙️ SÉC MĂNG'!K554)</f>
        <v/>
      </c>
      <c r="G2598" s="37">
        <f>IF('⚙️ SÉC MĂNG'!A554="","",'⚙️ SÉC MĂNG'!L554)</f>
        <v/>
      </c>
      <c r="H2598" s="37">
        <f>IF('⚙️ SÉC MĂNG'!A554="","",'⚙️ SÉC MĂNG'!M554)</f>
        <v/>
      </c>
      <c r="I2598">
        <f>IF('⚙️ SÉC MĂNG'!A554="","",'⚙️ SÉC MĂNG'!N554)</f>
        <v/>
      </c>
      <c r="J2598">
        <f>IF('⚙️ SÉC MĂNG'!A554="","",'⚙️ SÉC MĂNG'!D554)</f>
        <v/>
      </c>
      <c r="L2598">
        <f>N(L2597)+IF(AND('🔎 TRA CỨU NHANH'!$C$2&lt;&gt;"",OR(ISNUMBER(SEARCH('🔎 TRA CỨU NHANH'!$C$2,$A2598)),ISNUMBER(SEARCH('🔎 TRA CỨU NHANH'!$C$2,$B2598)))),1,0)</f>
        <v/>
      </c>
      <c r="M2598">
        <f>IF(L2598&gt;N(L2597),L2598,"")</f>
        <v/>
      </c>
      <c r="N2598">
        <f>N(N2597)+IF(AND('💰 BÁO GIÁ'!$C$27&lt;&gt;"",OR(ISNUMBER(SEARCH('💰 BÁO GIÁ'!$C$27,$A2598)),ISNUMBER(SEARCH('💰 BÁO GIÁ'!$C$27,$B2598)))),1,0)</f>
        <v/>
      </c>
      <c r="O2598">
        <f>IF(N2598&gt;N(N2597),N2598,"")</f>
        <v/>
      </c>
    </row>
    <row r="2599">
      <c r="A2599">
        <f>IF('⚙️ SÉC MĂNG'!A555="","",'⚙️ SÉC MĂNG'!A555)</f>
        <v/>
      </c>
      <c r="B2599">
        <f>IF('⚙️ SÉC MĂNG'!A555="","",'⚙️ SÉC MĂNG'!R555)</f>
        <v/>
      </c>
      <c r="C2599">
        <f>IF('⚙️ SÉC MĂNG'!A555="","","Séc măng")</f>
        <v/>
      </c>
      <c r="D2599">
        <f>IF('⚙️ SÉC MĂNG'!A555="","",'⚙️ SÉC MĂNG'!I555)</f>
        <v/>
      </c>
      <c r="E2599">
        <f>IF('⚙️ SÉC MĂNG'!A555="","",'⚙️ SÉC MĂNG'!J555)</f>
        <v/>
      </c>
      <c r="F2599" s="37">
        <f>IF('⚙️ SÉC MĂNG'!A555="","",'⚙️ SÉC MĂNG'!K555)</f>
        <v/>
      </c>
      <c r="G2599" s="37">
        <f>IF('⚙️ SÉC MĂNG'!A555="","",'⚙️ SÉC MĂNG'!L555)</f>
        <v/>
      </c>
      <c r="H2599" s="37">
        <f>IF('⚙️ SÉC MĂNG'!A555="","",'⚙️ SÉC MĂNG'!M555)</f>
        <v/>
      </c>
      <c r="I2599">
        <f>IF('⚙️ SÉC MĂNG'!A555="","",'⚙️ SÉC MĂNG'!N555)</f>
        <v/>
      </c>
      <c r="J2599">
        <f>IF('⚙️ SÉC MĂNG'!A555="","",'⚙️ SÉC MĂNG'!D555)</f>
        <v/>
      </c>
      <c r="L2599">
        <f>N(L2598)+IF(AND('🔎 TRA CỨU NHANH'!$C$2&lt;&gt;"",OR(ISNUMBER(SEARCH('🔎 TRA CỨU NHANH'!$C$2,$A2599)),ISNUMBER(SEARCH('🔎 TRA CỨU NHANH'!$C$2,$B2599)))),1,0)</f>
        <v/>
      </c>
      <c r="M2599">
        <f>IF(L2599&gt;N(L2598),L2599,"")</f>
        <v/>
      </c>
      <c r="N2599">
        <f>N(N2598)+IF(AND('💰 BÁO GIÁ'!$C$27&lt;&gt;"",OR(ISNUMBER(SEARCH('💰 BÁO GIÁ'!$C$27,$A2599)),ISNUMBER(SEARCH('💰 BÁO GIÁ'!$C$27,$B2599)))),1,0)</f>
        <v/>
      </c>
      <c r="O2599">
        <f>IF(N2599&gt;N(N2598),N2599,"")</f>
        <v/>
      </c>
    </row>
    <row r="2600">
      <c r="A2600">
        <f>IF('⚙️ SÉC MĂNG'!A556="","",'⚙️ SÉC MĂNG'!A556)</f>
        <v/>
      </c>
      <c r="B2600">
        <f>IF('⚙️ SÉC MĂNG'!A556="","",'⚙️ SÉC MĂNG'!R556)</f>
        <v/>
      </c>
      <c r="C2600">
        <f>IF('⚙️ SÉC MĂNG'!A556="","","Séc măng")</f>
        <v/>
      </c>
      <c r="D2600">
        <f>IF('⚙️ SÉC MĂNG'!A556="","",'⚙️ SÉC MĂNG'!I556)</f>
        <v/>
      </c>
      <c r="E2600">
        <f>IF('⚙️ SÉC MĂNG'!A556="","",'⚙️ SÉC MĂNG'!J556)</f>
        <v/>
      </c>
      <c r="F2600" s="37">
        <f>IF('⚙️ SÉC MĂNG'!A556="","",'⚙️ SÉC MĂNG'!K556)</f>
        <v/>
      </c>
      <c r="G2600" s="37">
        <f>IF('⚙️ SÉC MĂNG'!A556="","",'⚙️ SÉC MĂNG'!L556)</f>
        <v/>
      </c>
      <c r="H2600" s="37">
        <f>IF('⚙️ SÉC MĂNG'!A556="","",'⚙️ SÉC MĂNG'!M556)</f>
        <v/>
      </c>
      <c r="I2600">
        <f>IF('⚙️ SÉC MĂNG'!A556="","",'⚙️ SÉC MĂNG'!N556)</f>
        <v/>
      </c>
      <c r="J2600">
        <f>IF('⚙️ SÉC MĂNG'!A556="","",'⚙️ SÉC MĂNG'!D556)</f>
        <v/>
      </c>
      <c r="L2600">
        <f>N(L2599)+IF(AND('🔎 TRA CỨU NHANH'!$C$2&lt;&gt;"",OR(ISNUMBER(SEARCH('🔎 TRA CỨU NHANH'!$C$2,$A2600)),ISNUMBER(SEARCH('🔎 TRA CỨU NHANH'!$C$2,$B2600)))),1,0)</f>
        <v/>
      </c>
      <c r="M2600">
        <f>IF(L2600&gt;N(L2599),L2600,"")</f>
        <v/>
      </c>
      <c r="N2600">
        <f>N(N2599)+IF(AND('💰 BÁO GIÁ'!$C$27&lt;&gt;"",OR(ISNUMBER(SEARCH('💰 BÁO GIÁ'!$C$27,$A2600)),ISNUMBER(SEARCH('💰 BÁO GIÁ'!$C$27,$B2600)))),1,0)</f>
        <v/>
      </c>
      <c r="O2600">
        <f>IF(N2600&gt;N(N2599),N2600,"")</f>
        <v/>
      </c>
    </row>
    <row r="2601">
      <c r="A2601">
        <f>IF('⚙️ SÉC MĂNG'!A557="","",'⚙️ SÉC MĂNG'!A557)</f>
        <v/>
      </c>
      <c r="B2601">
        <f>IF('⚙️ SÉC MĂNG'!A557="","",'⚙️ SÉC MĂNG'!R557)</f>
        <v/>
      </c>
      <c r="C2601">
        <f>IF('⚙️ SÉC MĂNG'!A557="","","Séc măng")</f>
        <v/>
      </c>
      <c r="D2601">
        <f>IF('⚙️ SÉC MĂNG'!A557="","",'⚙️ SÉC MĂNG'!I557)</f>
        <v/>
      </c>
      <c r="E2601">
        <f>IF('⚙️ SÉC MĂNG'!A557="","",'⚙️ SÉC MĂNG'!J557)</f>
        <v/>
      </c>
      <c r="F2601">
        <f>IF('⚙️ SÉC MĂNG'!A557="","",'⚙️ SÉC MĂNG'!K557)</f>
        <v/>
      </c>
      <c r="G2601">
        <f>IF('⚙️ SÉC MĂNG'!A557="","",'⚙️ SÉC MĂNG'!L557)</f>
        <v/>
      </c>
      <c r="H2601">
        <f>IF('⚙️ SÉC MĂNG'!A557="","",'⚙️ SÉC MĂNG'!M557)</f>
        <v/>
      </c>
      <c r="I2601">
        <f>IF('⚙️ SÉC MĂNG'!A557="","",'⚙️ SÉC MĂNG'!N557)</f>
        <v/>
      </c>
      <c r="J2601">
        <f>IF('⚙️ SÉC MĂNG'!A557="","",'⚙️ SÉC MĂNG'!D557)</f>
        <v/>
      </c>
      <c r="L2601">
        <f>N(L2600)+IF(AND('🔎 TRA CỨU NHANH'!$C$2&lt;&gt;"",OR(ISNUMBER(SEARCH('🔎 TRA CỨU NHANH'!$C$2,$A2601)),ISNUMBER(SEARCH('🔎 TRA CỨU NHANH'!$C$2,$B2601)))),1,0)</f>
        <v/>
      </c>
      <c r="M2601">
        <f>IF(L2601&gt;N(L2600),L2601,"")</f>
        <v/>
      </c>
      <c r="N2601">
        <f>N(N2600)+IF(AND('💰 BÁO GIÁ'!$C$27&lt;&gt;"",OR(ISNUMBER(SEARCH('💰 BÁO GIÁ'!$C$27,$A2601)),ISNUMBER(SEARCH('💰 BÁO GIÁ'!$C$27,$B2601)))),1,0)</f>
        <v/>
      </c>
      <c r="O2601">
        <f>IF(N2601&gt;N(N2600),N2601,"")</f>
        <v/>
      </c>
    </row>
    <row r="2602">
      <c r="A2602">
        <f>IF('⚙️ SÉC MĂNG'!A558="","",'⚙️ SÉC MĂNG'!A558)</f>
        <v/>
      </c>
      <c r="B2602">
        <f>IF('⚙️ SÉC MĂNG'!A558="","",'⚙️ SÉC MĂNG'!R558)</f>
        <v/>
      </c>
      <c r="C2602">
        <f>IF('⚙️ SÉC MĂNG'!A558="","","Séc măng")</f>
        <v/>
      </c>
      <c r="D2602">
        <f>IF('⚙️ SÉC MĂNG'!A558="","",'⚙️ SÉC MĂNG'!I558)</f>
        <v/>
      </c>
      <c r="E2602">
        <f>IF('⚙️ SÉC MĂNG'!A558="","",'⚙️ SÉC MĂNG'!J558)</f>
        <v/>
      </c>
      <c r="F2602" s="37">
        <f>IF('⚙️ SÉC MĂNG'!A558="","",'⚙️ SÉC MĂNG'!K558)</f>
        <v/>
      </c>
      <c r="G2602" s="37">
        <f>IF('⚙️ SÉC MĂNG'!A558="","",'⚙️ SÉC MĂNG'!L558)</f>
        <v/>
      </c>
      <c r="H2602" s="37">
        <f>IF('⚙️ SÉC MĂNG'!A558="","",'⚙️ SÉC MĂNG'!M558)</f>
        <v/>
      </c>
      <c r="I2602">
        <f>IF('⚙️ SÉC MĂNG'!A558="","",'⚙️ SÉC MĂNG'!N558)</f>
        <v/>
      </c>
      <c r="J2602">
        <f>IF('⚙️ SÉC MĂNG'!A558="","",'⚙️ SÉC MĂNG'!D558)</f>
        <v/>
      </c>
      <c r="L2602">
        <f>N(L2601)+IF(AND('🔎 TRA CỨU NHANH'!$C$2&lt;&gt;"",OR(ISNUMBER(SEARCH('🔎 TRA CỨU NHANH'!$C$2,$A2602)),ISNUMBER(SEARCH('🔎 TRA CỨU NHANH'!$C$2,$B2602)))),1,0)</f>
        <v/>
      </c>
      <c r="M2602">
        <f>IF(L2602&gt;N(L2601),L2602,"")</f>
        <v/>
      </c>
      <c r="N2602">
        <f>N(N2601)+IF(AND('💰 BÁO GIÁ'!$C$27&lt;&gt;"",OR(ISNUMBER(SEARCH('💰 BÁO GIÁ'!$C$27,$A2602)),ISNUMBER(SEARCH('💰 BÁO GIÁ'!$C$27,$B2602)))),1,0)</f>
        <v/>
      </c>
      <c r="O2602">
        <f>IF(N2602&gt;N(N2601),N2602,"")</f>
        <v/>
      </c>
    </row>
    <row r="2603">
      <c r="A2603">
        <f>IF('⚙️ SÉC MĂNG'!A559="","",'⚙️ SÉC MĂNG'!A559)</f>
        <v/>
      </c>
      <c r="B2603">
        <f>IF('⚙️ SÉC MĂNG'!A559="","",'⚙️ SÉC MĂNG'!R559)</f>
        <v/>
      </c>
      <c r="C2603">
        <f>IF('⚙️ SÉC MĂNG'!A559="","","Séc măng")</f>
        <v/>
      </c>
      <c r="D2603">
        <f>IF('⚙️ SÉC MĂNG'!A559="","",'⚙️ SÉC MĂNG'!I559)</f>
        <v/>
      </c>
      <c r="E2603">
        <f>IF('⚙️ SÉC MĂNG'!A559="","",'⚙️ SÉC MĂNG'!J559)</f>
        <v/>
      </c>
      <c r="F2603" s="37">
        <f>IF('⚙️ SÉC MĂNG'!A559="","",'⚙️ SÉC MĂNG'!K559)</f>
        <v/>
      </c>
      <c r="G2603" s="37">
        <f>IF('⚙️ SÉC MĂNG'!A559="","",'⚙️ SÉC MĂNG'!L559)</f>
        <v/>
      </c>
      <c r="H2603" s="37">
        <f>IF('⚙️ SÉC MĂNG'!A559="","",'⚙️ SÉC MĂNG'!M559)</f>
        <v/>
      </c>
      <c r="I2603">
        <f>IF('⚙️ SÉC MĂNG'!A559="","",'⚙️ SÉC MĂNG'!N559)</f>
        <v/>
      </c>
      <c r="J2603">
        <f>IF('⚙️ SÉC MĂNG'!A559="","",'⚙️ SÉC MĂNG'!D559)</f>
        <v/>
      </c>
      <c r="L2603">
        <f>N(L2602)+IF(AND('🔎 TRA CỨU NHANH'!$C$2&lt;&gt;"",OR(ISNUMBER(SEARCH('🔎 TRA CỨU NHANH'!$C$2,$A2603)),ISNUMBER(SEARCH('🔎 TRA CỨU NHANH'!$C$2,$B2603)))),1,0)</f>
        <v/>
      </c>
      <c r="M2603">
        <f>IF(L2603&gt;N(L2602),L2603,"")</f>
        <v/>
      </c>
      <c r="N2603">
        <f>N(N2602)+IF(AND('💰 BÁO GIÁ'!$C$27&lt;&gt;"",OR(ISNUMBER(SEARCH('💰 BÁO GIÁ'!$C$27,$A2603)),ISNUMBER(SEARCH('💰 BÁO GIÁ'!$C$27,$B2603)))),1,0)</f>
        <v/>
      </c>
      <c r="O2603">
        <f>IF(N2603&gt;N(N2602),N2603,"")</f>
        <v/>
      </c>
    </row>
    <row r="2604">
      <c r="A2604">
        <f>IF('⚙️ SÉC MĂNG'!A560="","",'⚙️ SÉC MĂNG'!A560)</f>
        <v/>
      </c>
      <c r="B2604">
        <f>IF('⚙️ SÉC MĂNG'!A560="","",'⚙️ SÉC MĂNG'!R560)</f>
        <v/>
      </c>
      <c r="C2604">
        <f>IF('⚙️ SÉC MĂNG'!A560="","","Séc măng")</f>
        <v/>
      </c>
      <c r="D2604">
        <f>IF('⚙️ SÉC MĂNG'!A560="","",'⚙️ SÉC MĂNG'!I560)</f>
        <v/>
      </c>
      <c r="E2604">
        <f>IF('⚙️ SÉC MĂNG'!A560="","",'⚙️ SÉC MĂNG'!J560)</f>
        <v/>
      </c>
      <c r="F2604" s="37">
        <f>IF('⚙️ SÉC MĂNG'!A560="","",'⚙️ SÉC MĂNG'!K560)</f>
        <v/>
      </c>
      <c r="G2604" s="37">
        <f>IF('⚙️ SÉC MĂNG'!A560="","",'⚙️ SÉC MĂNG'!L560)</f>
        <v/>
      </c>
      <c r="H2604" s="37">
        <f>IF('⚙️ SÉC MĂNG'!A560="","",'⚙️ SÉC MĂNG'!M560)</f>
        <v/>
      </c>
      <c r="I2604">
        <f>IF('⚙️ SÉC MĂNG'!A560="","",'⚙️ SÉC MĂNG'!N560)</f>
        <v/>
      </c>
      <c r="J2604">
        <f>IF('⚙️ SÉC MĂNG'!A560="","",'⚙️ SÉC MĂNG'!D560)</f>
        <v/>
      </c>
      <c r="L2604">
        <f>N(L2603)+IF(AND('🔎 TRA CỨU NHANH'!$C$2&lt;&gt;"",OR(ISNUMBER(SEARCH('🔎 TRA CỨU NHANH'!$C$2,$A2604)),ISNUMBER(SEARCH('🔎 TRA CỨU NHANH'!$C$2,$B2604)))),1,0)</f>
        <v/>
      </c>
      <c r="M2604">
        <f>IF(L2604&gt;N(L2603),L2604,"")</f>
        <v/>
      </c>
      <c r="N2604">
        <f>N(N2603)+IF(AND('💰 BÁO GIÁ'!$C$27&lt;&gt;"",OR(ISNUMBER(SEARCH('💰 BÁO GIÁ'!$C$27,$A2604)),ISNUMBER(SEARCH('💰 BÁO GIÁ'!$C$27,$B2604)))),1,0)</f>
        <v/>
      </c>
      <c r="O2604">
        <f>IF(N2604&gt;N(N2603),N2604,"")</f>
        <v/>
      </c>
    </row>
    <row r="2605">
      <c r="A2605">
        <f>IF('⚙️ SÉC MĂNG'!A561="","",'⚙️ SÉC MĂNG'!A561)</f>
        <v/>
      </c>
      <c r="B2605">
        <f>IF('⚙️ SÉC MĂNG'!A561="","",'⚙️ SÉC MĂNG'!R561)</f>
        <v/>
      </c>
      <c r="C2605">
        <f>IF('⚙️ SÉC MĂNG'!A561="","","Séc măng")</f>
        <v/>
      </c>
      <c r="D2605">
        <f>IF('⚙️ SÉC MĂNG'!A561="","",'⚙️ SÉC MĂNG'!I561)</f>
        <v/>
      </c>
      <c r="E2605">
        <f>IF('⚙️ SÉC MĂNG'!A561="","",'⚙️ SÉC MĂNG'!J561)</f>
        <v/>
      </c>
      <c r="F2605" s="37">
        <f>IF('⚙️ SÉC MĂNG'!A561="","",'⚙️ SÉC MĂNG'!K561)</f>
        <v/>
      </c>
      <c r="G2605" s="37">
        <f>IF('⚙️ SÉC MĂNG'!A561="","",'⚙️ SÉC MĂNG'!L561)</f>
        <v/>
      </c>
      <c r="H2605" s="37">
        <f>IF('⚙️ SÉC MĂNG'!A561="","",'⚙️ SÉC MĂNG'!M561)</f>
        <v/>
      </c>
      <c r="I2605">
        <f>IF('⚙️ SÉC MĂNG'!A561="","",'⚙️ SÉC MĂNG'!N561)</f>
        <v/>
      </c>
      <c r="J2605">
        <f>IF('⚙️ SÉC MĂNG'!A561="","",'⚙️ SÉC MĂNG'!D561)</f>
        <v/>
      </c>
      <c r="L2605">
        <f>N(L2604)+IF(AND('🔎 TRA CỨU NHANH'!$C$2&lt;&gt;"",OR(ISNUMBER(SEARCH('🔎 TRA CỨU NHANH'!$C$2,$A2605)),ISNUMBER(SEARCH('🔎 TRA CỨU NHANH'!$C$2,$B2605)))),1,0)</f>
        <v/>
      </c>
      <c r="M2605">
        <f>IF(L2605&gt;N(L2604),L2605,"")</f>
        <v/>
      </c>
      <c r="N2605">
        <f>N(N2604)+IF(AND('💰 BÁO GIÁ'!$C$27&lt;&gt;"",OR(ISNUMBER(SEARCH('💰 BÁO GIÁ'!$C$27,$A2605)),ISNUMBER(SEARCH('💰 BÁO GIÁ'!$C$27,$B2605)))),1,0)</f>
        <v/>
      </c>
      <c r="O2605">
        <f>IF(N2605&gt;N(N2604),N2605,"")</f>
        <v/>
      </c>
    </row>
    <row r="2606">
      <c r="A2606">
        <f>IF('⚙️ SÉC MĂNG'!A562="","",'⚙️ SÉC MĂNG'!A562)</f>
        <v/>
      </c>
      <c r="B2606">
        <f>IF('⚙️ SÉC MĂNG'!A562="","",'⚙️ SÉC MĂNG'!R562)</f>
        <v/>
      </c>
      <c r="C2606">
        <f>IF('⚙️ SÉC MĂNG'!A562="","","Séc măng")</f>
        <v/>
      </c>
      <c r="D2606">
        <f>IF('⚙️ SÉC MĂNG'!A562="","",'⚙️ SÉC MĂNG'!I562)</f>
        <v/>
      </c>
      <c r="E2606">
        <f>IF('⚙️ SÉC MĂNG'!A562="","",'⚙️ SÉC MĂNG'!J562)</f>
        <v/>
      </c>
      <c r="F2606" s="37">
        <f>IF('⚙️ SÉC MĂNG'!A562="","",'⚙️ SÉC MĂNG'!K562)</f>
        <v/>
      </c>
      <c r="G2606" s="37">
        <f>IF('⚙️ SÉC MĂNG'!A562="","",'⚙️ SÉC MĂNG'!L562)</f>
        <v/>
      </c>
      <c r="H2606" s="37">
        <f>IF('⚙️ SÉC MĂNG'!A562="","",'⚙️ SÉC MĂNG'!M562)</f>
        <v/>
      </c>
      <c r="I2606">
        <f>IF('⚙️ SÉC MĂNG'!A562="","",'⚙️ SÉC MĂNG'!N562)</f>
        <v/>
      </c>
      <c r="J2606">
        <f>IF('⚙️ SÉC MĂNG'!A562="","",'⚙️ SÉC MĂNG'!D562)</f>
        <v/>
      </c>
      <c r="L2606">
        <f>N(L2605)+IF(AND('🔎 TRA CỨU NHANH'!$C$2&lt;&gt;"",OR(ISNUMBER(SEARCH('🔎 TRA CỨU NHANH'!$C$2,$A2606)),ISNUMBER(SEARCH('🔎 TRA CỨU NHANH'!$C$2,$B2606)))),1,0)</f>
        <v/>
      </c>
      <c r="M2606">
        <f>IF(L2606&gt;N(L2605),L2606,"")</f>
        <v/>
      </c>
      <c r="N2606">
        <f>N(N2605)+IF(AND('💰 BÁO GIÁ'!$C$27&lt;&gt;"",OR(ISNUMBER(SEARCH('💰 BÁO GIÁ'!$C$27,$A2606)),ISNUMBER(SEARCH('💰 BÁO GIÁ'!$C$27,$B2606)))),1,0)</f>
        <v/>
      </c>
      <c r="O2606">
        <f>IF(N2606&gt;N(N2605),N2606,"")</f>
        <v/>
      </c>
    </row>
    <row r="2607">
      <c r="A2607">
        <f>IF('⚙️ SÉC MĂNG'!A563="","",'⚙️ SÉC MĂNG'!A563)</f>
        <v/>
      </c>
      <c r="B2607">
        <f>IF('⚙️ SÉC MĂNG'!A563="","",'⚙️ SÉC MĂNG'!R563)</f>
        <v/>
      </c>
      <c r="C2607">
        <f>IF('⚙️ SÉC MĂNG'!A563="","","Séc măng")</f>
        <v/>
      </c>
      <c r="D2607">
        <f>IF('⚙️ SÉC MĂNG'!A563="","",'⚙️ SÉC MĂNG'!I563)</f>
        <v/>
      </c>
      <c r="E2607">
        <f>IF('⚙️ SÉC MĂNG'!A563="","",'⚙️ SÉC MĂNG'!J563)</f>
        <v/>
      </c>
      <c r="F2607">
        <f>IF('⚙️ SÉC MĂNG'!A563="","",'⚙️ SÉC MĂNG'!K563)</f>
        <v/>
      </c>
      <c r="G2607">
        <f>IF('⚙️ SÉC MĂNG'!A563="","",'⚙️ SÉC MĂNG'!L563)</f>
        <v/>
      </c>
      <c r="H2607">
        <f>IF('⚙️ SÉC MĂNG'!A563="","",'⚙️ SÉC MĂNG'!M563)</f>
        <v/>
      </c>
      <c r="I2607">
        <f>IF('⚙️ SÉC MĂNG'!A563="","",'⚙️ SÉC MĂNG'!N563)</f>
        <v/>
      </c>
      <c r="J2607">
        <f>IF('⚙️ SÉC MĂNG'!A563="","",'⚙️ SÉC MĂNG'!D563)</f>
        <v/>
      </c>
      <c r="L2607">
        <f>N(L2606)+IF(AND('🔎 TRA CỨU NHANH'!$C$2&lt;&gt;"",OR(ISNUMBER(SEARCH('🔎 TRA CỨU NHANH'!$C$2,$A2607)),ISNUMBER(SEARCH('🔎 TRA CỨU NHANH'!$C$2,$B2607)))),1,0)</f>
        <v/>
      </c>
      <c r="M2607">
        <f>IF(L2607&gt;N(L2606),L2607,"")</f>
        <v/>
      </c>
      <c r="N2607">
        <f>N(N2606)+IF(AND('💰 BÁO GIÁ'!$C$27&lt;&gt;"",OR(ISNUMBER(SEARCH('💰 BÁO GIÁ'!$C$27,$A2607)),ISNUMBER(SEARCH('💰 BÁO GIÁ'!$C$27,$B2607)))),1,0)</f>
        <v/>
      </c>
      <c r="O2607">
        <f>IF(N2607&gt;N(N2606),N2607,"")</f>
        <v/>
      </c>
    </row>
    <row r="2608">
      <c r="A2608">
        <f>IF('⚙️ SÉC MĂNG'!A564="","",'⚙️ SÉC MĂNG'!A564)</f>
        <v/>
      </c>
      <c r="B2608">
        <f>IF('⚙️ SÉC MĂNG'!A564="","",'⚙️ SÉC MĂNG'!R564)</f>
        <v/>
      </c>
      <c r="C2608">
        <f>IF('⚙️ SÉC MĂNG'!A564="","","Séc măng")</f>
        <v/>
      </c>
      <c r="D2608">
        <f>IF('⚙️ SÉC MĂNG'!A564="","",'⚙️ SÉC MĂNG'!I564)</f>
        <v/>
      </c>
      <c r="E2608">
        <f>IF('⚙️ SÉC MĂNG'!A564="","",'⚙️ SÉC MĂNG'!J564)</f>
        <v/>
      </c>
      <c r="F2608" s="37">
        <f>IF('⚙️ SÉC MĂNG'!A564="","",'⚙️ SÉC MĂNG'!K564)</f>
        <v/>
      </c>
      <c r="G2608" s="37">
        <f>IF('⚙️ SÉC MĂNG'!A564="","",'⚙️ SÉC MĂNG'!L564)</f>
        <v/>
      </c>
      <c r="H2608" s="37">
        <f>IF('⚙️ SÉC MĂNG'!A564="","",'⚙️ SÉC MĂNG'!M564)</f>
        <v/>
      </c>
      <c r="I2608">
        <f>IF('⚙️ SÉC MĂNG'!A564="","",'⚙️ SÉC MĂNG'!N564)</f>
        <v/>
      </c>
      <c r="J2608">
        <f>IF('⚙️ SÉC MĂNG'!A564="","",'⚙️ SÉC MĂNG'!D564)</f>
        <v/>
      </c>
      <c r="L2608">
        <f>N(L2607)+IF(AND('🔎 TRA CỨU NHANH'!$C$2&lt;&gt;"",OR(ISNUMBER(SEARCH('🔎 TRA CỨU NHANH'!$C$2,$A2608)),ISNUMBER(SEARCH('🔎 TRA CỨU NHANH'!$C$2,$B2608)))),1,0)</f>
        <v/>
      </c>
      <c r="M2608">
        <f>IF(L2608&gt;N(L2607),L2608,"")</f>
        <v/>
      </c>
      <c r="N2608">
        <f>N(N2607)+IF(AND('💰 BÁO GIÁ'!$C$27&lt;&gt;"",OR(ISNUMBER(SEARCH('💰 BÁO GIÁ'!$C$27,$A2608)),ISNUMBER(SEARCH('💰 BÁO GIÁ'!$C$27,$B2608)))),1,0)</f>
        <v/>
      </c>
      <c r="O2608">
        <f>IF(N2608&gt;N(N2607),N2608,"")</f>
        <v/>
      </c>
    </row>
    <row r="2609">
      <c r="A2609">
        <f>IF('⚙️ SÉC MĂNG'!A565="","",'⚙️ SÉC MĂNG'!A565)</f>
        <v/>
      </c>
      <c r="B2609">
        <f>IF('⚙️ SÉC MĂNG'!A565="","",'⚙️ SÉC MĂNG'!R565)</f>
        <v/>
      </c>
      <c r="C2609">
        <f>IF('⚙️ SÉC MĂNG'!A565="","","Séc măng")</f>
        <v/>
      </c>
      <c r="D2609">
        <f>IF('⚙️ SÉC MĂNG'!A565="","",'⚙️ SÉC MĂNG'!I565)</f>
        <v/>
      </c>
      <c r="E2609">
        <f>IF('⚙️ SÉC MĂNG'!A565="","",'⚙️ SÉC MĂNG'!J565)</f>
        <v/>
      </c>
      <c r="F2609" s="37">
        <f>IF('⚙️ SÉC MĂNG'!A565="","",'⚙️ SÉC MĂNG'!K565)</f>
        <v/>
      </c>
      <c r="G2609" s="37">
        <f>IF('⚙️ SÉC MĂNG'!A565="","",'⚙️ SÉC MĂNG'!L565)</f>
        <v/>
      </c>
      <c r="H2609" s="37">
        <f>IF('⚙️ SÉC MĂNG'!A565="","",'⚙️ SÉC MĂNG'!M565)</f>
        <v/>
      </c>
      <c r="I2609">
        <f>IF('⚙️ SÉC MĂNG'!A565="","",'⚙️ SÉC MĂNG'!N565)</f>
        <v/>
      </c>
      <c r="J2609">
        <f>IF('⚙️ SÉC MĂNG'!A565="","",'⚙️ SÉC MĂNG'!D565)</f>
        <v/>
      </c>
      <c r="L2609">
        <f>N(L2608)+IF(AND('🔎 TRA CỨU NHANH'!$C$2&lt;&gt;"",OR(ISNUMBER(SEARCH('🔎 TRA CỨU NHANH'!$C$2,$A2609)),ISNUMBER(SEARCH('🔎 TRA CỨU NHANH'!$C$2,$B2609)))),1,0)</f>
        <v/>
      </c>
      <c r="M2609">
        <f>IF(L2609&gt;N(L2608),L2609,"")</f>
        <v/>
      </c>
      <c r="N2609">
        <f>N(N2608)+IF(AND('💰 BÁO GIÁ'!$C$27&lt;&gt;"",OR(ISNUMBER(SEARCH('💰 BÁO GIÁ'!$C$27,$A2609)),ISNUMBER(SEARCH('💰 BÁO GIÁ'!$C$27,$B2609)))),1,0)</f>
        <v/>
      </c>
      <c r="O2609">
        <f>IF(N2609&gt;N(N2608),N2609,"")</f>
        <v/>
      </c>
    </row>
    <row r="2610">
      <c r="A2610">
        <f>IF('⚙️ SÉC MĂNG'!A566="","",'⚙️ SÉC MĂNG'!A566)</f>
        <v/>
      </c>
      <c r="B2610">
        <f>IF('⚙️ SÉC MĂNG'!A566="","",'⚙️ SÉC MĂNG'!R566)</f>
        <v/>
      </c>
      <c r="C2610">
        <f>IF('⚙️ SÉC MĂNG'!A566="","","Séc măng")</f>
        <v/>
      </c>
      <c r="D2610">
        <f>IF('⚙️ SÉC MĂNG'!A566="","",'⚙️ SÉC MĂNG'!I566)</f>
        <v/>
      </c>
      <c r="E2610">
        <f>IF('⚙️ SÉC MĂNG'!A566="","",'⚙️ SÉC MĂNG'!J566)</f>
        <v/>
      </c>
      <c r="F2610">
        <f>IF('⚙️ SÉC MĂNG'!A566="","",'⚙️ SÉC MĂNG'!K566)</f>
        <v/>
      </c>
      <c r="G2610">
        <f>IF('⚙️ SÉC MĂNG'!A566="","",'⚙️ SÉC MĂNG'!L566)</f>
        <v/>
      </c>
      <c r="H2610">
        <f>IF('⚙️ SÉC MĂNG'!A566="","",'⚙️ SÉC MĂNG'!M566)</f>
        <v/>
      </c>
      <c r="I2610">
        <f>IF('⚙️ SÉC MĂNG'!A566="","",'⚙️ SÉC MĂNG'!N566)</f>
        <v/>
      </c>
      <c r="J2610">
        <f>IF('⚙️ SÉC MĂNG'!A566="","",'⚙️ SÉC MĂNG'!D566)</f>
        <v/>
      </c>
      <c r="L2610">
        <f>N(L2609)+IF(AND('🔎 TRA CỨU NHANH'!$C$2&lt;&gt;"",OR(ISNUMBER(SEARCH('🔎 TRA CỨU NHANH'!$C$2,$A2610)),ISNUMBER(SEARCH('🔎 TRA CỨU NHANH'!$C$2,$B2610)))),1,0)</f>
        <v/>
      </c>
      <c r="M2610">
        <f>IF(L2610&gt;N(L2609),L2610,"")</f>
        <v/>
      </c>
      <c r="N2610">
        <f>N(N2609)+IF(AND('💰 BÁO GIÁ'!$C$27&lt;&gt;"",OR(ISNUMBER(SEARCH('💰 BÁO GIÁ'!$C$27,$A2610)),ISNUMBER(SEARCH('💰 BÁO GIÁ'!$C$27,$B2610)))),1,0)</f>
        <v/>
      </c>
      <c r="O2610">
        <f>IF(N2610&gt;N(N2609),N2610,"")</f>
        <v/>
      </c>
    </row>
    <row r="2611">
      <c r="A2611">
        <f>IF('⚙️ SÉC MĂNG'!A567="","",'⚙️ SÉC MĂNG'!A567)</f>
        <v/>
      </c>
      <c r="B2611">
        <f>IF('⚙️ SÉC MĂNG'!A567="","",'⚙️ SÉC MĂNG'!R567)</f>
        <v/>
      </c>
      <c r="C2611">
        <f>IF('⚙️ SÉC MĂNG'!A567="","","Séc măng")</f>
        <v/>
      </c>
      <c r="D2611">
        <f>IF('⚙️ SÉC MĂNG'!A567="","",'⚙️ SÉC MĂNG'!I567)</f>
        <v/>
      </c>
      <c r="E2611">
        <f>IF('⚙️ SÉC MĂNG'!A567="","",'⚙️ SÉC MĂNG'!J567)</f>
        <v/>
      </c>
      <c r="F2611">
        <f>IF('⚙️ SÉC MĂNG'!A567="","",'⚙️ SÉC MĂNG'!K567)</f>
        <v/>
      </c>
      <c r="G2611" s="37">
        <f>IF('⚙️ SÉC MĂNG'!A567="","",'⚙️ SÉC MĂNG'!L567)</f>
        <v/>
      </c>
      <c r="H2611" s="37">
        <f>IF('⚙️ SÉC MĂNG'!A567="","",'⚙️ SÉC MĂNG'!M567)</f>
        <v/>
      </c>
      <c r="I2611">
        <f>IF('⚙️ SÉC MĂNG'!A567="","",'⚙️ SÉC MĂNG'!N567)</f>
        <v/>
      </c>
      <c r="J2611">
        <f>IF('⚙️ SÉC MĂNG'!A567="","",'⚙️ SÉC MĂNG'!D567)</f>
        <v/>
      </c>
      <c r="L2611">
        <f>N(L2610)+IF(AND('🔎 TRA CỨU NHANH'!$C$2&lt;&gt;"",OR(ISNUMBER(SEARCH('🔎 TRA CỨU NHANH'!$C$2,$A2611)),ISNUMBER(SEARCH('🔎 TRA CỨU NHANH'!$C$2,$B2611)))),1,0)</f>
        <v/>
      </c>
      <c r="M2611">
        <f>IF(L2611&gt;N(L2610),L2611,"")</f>
        <v/>
      </c>
      <c r="N2611">
        <f>N(N2610)+IF(AND('💰 BÁO GIÁ'!$C$27&lt;&gt;"",OR(ISNUMBER(SEARCH('💰 BÁO GIÁ'!$C$27,$A2611)),ISNUMBER(SEARCH('💰 BÁO GIÁ'!$C$27,$B2611)))),1,0)</f>
        <v/>
      </c>
      <c r="O2611">
        <f>IF(N2611&gt;N(N2610),N2611,"")</f>
        <v/>
      </c>
    </row>
    <row r="2612">
      <c r="A2612">
        <f>IF('⚙️ SÉC MĂNG'!A568="","",'⚙️ SÉC MĂNG'!A568)</f>
        <v/>
      </c>
      <c r="B2612">
        <f>IF('⚙️ SÉC MĂNG'!A568="","",'⚙️ SÉC MĂNG'!R568)</f>
        <v/>
      </c>
      <c r="C2612">
        <f>IF('⚙️ SÉC MĂNG'!A568="","","Séc măng")</f>
        <v/>
      </c>
      <c r="D2612">
        <f>IF('⚙️ SÉC MĂNG'!A568="","",'⚙️ SÉC MĂNG'!I568)</f>
        <v/>
      </c>
      <c r="E2612">
        <f>IF('⚙️ SÉC MĂNG'!A568="","",'⚙️ SÉC MĂNG'!J568)</f>
        <v/>
      </c>
      <c r="F2612" s="37">
        <f>IF('⚙️ SÉC MĂNG'!A568="","",'⚙️ SÉC MĂNG'!K568)</f>
        <v/>
      </c>
      <c r="G2612" s="37">
        <f>IF('⚙️ SÉC MĂNG'!A568="","",'⚙️ SÉC MĂNG'!L568)</f>
        <v/>
      </c>
      <c r="H2612" s="37">
        <f>IF('⚙️ SÉC MĂNG'!A568="","",'⚙️ SÉC MĂNG'!M568)</f>
        <v/>
      </c>
      <c r="I2612">
        <f>IF('⚙️ SÉC MĂNG'!A568="","",'⚙️ SÉC MĂNG'!N568)</f>
        <v/>
      </c>
      <c r="J2612">
        <f>IF('⚙️ SÉC MĂNG'!A568="","",'⚙️ SÉC MĂNG'!D568)</f>
        <v/>
      </c>
      <c r="L2612">
        <f>N(L2611)+IF(AND('🔎 TRA CỨU NHANH'!$C$2&lt;&gt;"",OR(ISNUMBER(SEARCH('🔎 TRA CỨU NHANH'!$C$2,$A2612)),ISNUMBER(SEARCH('🔎 TRA CỨU NHANH'!$C$2,$B2612)))),1,0)</f>
        <v/>
      </c>
      <c r="M2612">
        <f>IF(L2612&gt;N(L2611),L2612,"")</f>
        <v/>
      </c>
      <c r="N2612">
        <f>N(N2611)+IF(AND('💰 BÁO GIÁ'!$C$27&lt;&gt;"",OR(ISNUMBER(SEARCH('💰 BÁO GIÁ'!$C$27,$A2612)),ISNUMBER(SEARCH('💰 BÁO GIÁ'!$C$27,$B2612)))),1,0)</f>
        <v/>
      </c>
      <c r="O2612">
        <f>IF(N2612&gt;N(N2611),N2612,"")</f>
        <v/>
      </c>
    </row>
    <row r="2613">
      <c r="A2613">
        <f>IF('⚙️ SÉC MĂNG'!A569="","",'⚙️ SÉC MĂNG'!A569)</f>
        <v/>
      </c>
      <c r="B2613">
        <f>IF('⚙️ SÉC MĂNG'!A569="","",'⚙️ SÉC MĂNG'!R569)</f>
        <v/>
      </c>
      <c r="C2613">
        <f>IF('⚙️ SÉC MĂNG'!A569="","","Séc măng")</f>
        <v/>
      </c>
      <c r="D2613">
        <f>IF('⚙️ SÉC MĂNG'!A569="","",'⚙️ SÉC MĂNG'!I569)</f>
        <v/>
      </c>
      <c r="E2613">
        <f>IF('⚙️ SÉC MĂNG'!A569="","",'⚙️ SÉC MĂNG'!J569)</f>
        <v/>
      </c>
      <c r="F2613" s="37">
        <f>IF('⚙️ SÉC MĂNG'!A569="","",'⚙️ SÉC MĂNG'!K569)</f>
        <v/>
      </c>
      <c r="G2613" s="37">
        <f>IF('⚙️ SÉC MĂNG'!A569="","",'⚙️ SÉC MĂNG'!L569)</f>
        <v/>
      </c>
      <c r="H2613" s="37">
        <f>IF('⚙️ SÉC MĂNG'!A569="","",'⚙️ SÉC MĂNG'!M569)</f>
        <v/>
      </c>
      <c r="I2613">
        <f>IF('⚙️ SÉC MĂNG'!A569="","",'⚙️ SÉC MĂNG'!N569)</f>
        <v/>
      </c>
      <c r="J2613">
        <f>IF('⚙️ SÉC MĂNG'!A569="","",'⚙️ SÉC MĂNG'!D569)</f>
        <v/>
      </c>
      <c r="L2613">
        <f>N(L2612)+IF(AND('🔎 TRA CỨU NHANH'!$C$2&lt;&gt;"",OR(ISNUMBER(SEARCH('🔎 TRA CỨU NHANH'!$C$2,$A2613)),ISNUMBER(SEARCH('🔎 TRA CỨU NHANH'!$C$2,$B2613)))),1,0)</f>
        <v/>
      </c>
      <c r="M2613">
        <f>IF(L2613&gt;N(L2612),L2613,"")</f>
        <v/>
      </c>
      <c r="N2613">
        <f>N(N2612)+IF(AND('💰 BÁO GIÁ'!$C$27&lt;&gt;"",OR(ISNUMBER(SEARCH('💰 BÁO GIÁ'!$C$27,$A2613)),ISNUMBER(SEARCH('💰 BÁO GIÁ'!$C$27,$B2613)))),1,0)</f>
        <v/>
      </c>
      <c r="O2613">
        <f>IF(N2613&gt;N(N2612),N2613,"")</f>
        <v/>
      </c>
    </row>
    <row r="2614">
      <c r="A2614">
        <f>IF('⚙️ SÉC MĂNG'!A570="","",'⚙️ SÉC MĂNG'!A570)</f>
        <v/>
      </c>
      <c r="B2614">
        <f>IF('⚙️ SÉC MĂNG'!A570="","",'⚙️ SÉC MĂNG'!R570)</f>
        <v/>
      </c>
      <c r="C2614">
        <f>IF('⚙️ SÉC MĂNG'!A570="","","Séc măng")</f>
        <v/>
      </c>
      <c r="D2614">
        <f>IF('⚙️ SÉC MĂNG'!A570="","",'⚙️ SÉC MĂNG'!I570)</f>
        <v/>
      </c>
      <c r="E2614">
        <f>IF('⚙️ SÉC MĂNG'!A570="","",'⚙️ SÉC MĂNG'!J570)</f>
        <v/>
      </c>
      <c r="F2614">
        <f>IF('⚙️ SÉC MĂNG'!A570="","",'⚙️ SÉC MĂNG'!K570)</f>
        <v/>
      </c>
      <c r="G2614">
        <f>IF('⚙️ SÉC MĂNG'!A570="","",'⚙️ SÉC MĂNG'!L570)</f>
        <v/>
      </c>
      <c r="H2614">
        <f>IF('⚙️ SÉC MĂNG'!A570="","",'⚙️ SÉC MĂNG'!M570)</f>
        <v/>
      </c>
      <c r="I2614">
        <f>IF('⚙️ SÉC MĂNG'!A570="","",'⚙️ SÉC MĂNG'!N570)</f>
        <v/>
      </c>
      <c r="J2614">
        <f>IF('⚙️ SÉC MĂNG'!A570="","",'⚙️ SÉC MĂNG'!D570)</f>
        <v/>
      </c>
      <c r="L2614">
        <f>N(L2613)+IF(AND('🔎 TRA CỨU NHANH'!$C$2&lt;&gt;"",OR(ISNUMBER(SEARCH('🔎 TRA CỨU NHANH'!$C$2,$A2614)),ISNUMBER(SEARCH('🔎 TRA CỨU NHANH'!$C$2,$B2614)))),1,0)</f>
        <v/>
      </c>
      <c r="M2614">
        <f>IF(L2614&gt;N(L2613),L2614,"")</f>
        <v/>
      </c>
      <c r="N2614">
        <f>N(N2613)+IF(AND('💰 BÁO GIÁ'!$C$27&lt;&gt;"",OR(ISNUMBER(SEARCH('💰 BÁO GIÁ'!$C$27,$A2614)),ISNUMBER(SEARCH('💰 BÁO GIÁ'!$C$27,$B2614)))),1,0)</f>
        <v/>
      </c>
      <c r="O2614">
        <f>IF(N2614&gt;N(N2613),N2614,"")</f>
        <v/>
      </c>
    </row>
    <row r="2615">
      <c r="A2615">
        <f>IF('⚙️ SÉC MĂNG'!A571="","",'⚙️ SÉC MĂNG'!A571)</f>
        <v/>
      </c>
      <c r="B2615">
        <f>IF('⚙️ SÉC MĂNG'!A571="","",'⚙️ SÉC MĂNG'!R571)</f>
        <v/>
      </c>
      <c r="C2615">
        <f>IF('⚙️ SÉC MĂNG'!A571="","","Séc măng")</f>
        <v/>
      </c>
      <c r="D2615">
        <f>IF('⚙️ SÉC MĂNG'!A571="","",'⚙️ SÉC MĂNG'!I571)</f>
        <v/>
      </c>
      <c r="E2615">
        <f>IF('⚙️ SÉC MĂNG'!A571="","",'⚙️ SÉC MĂNG'!J571)</f>
        <v/>
      </c>
      <c r="F2615">
        <f>IF('⚙️ SÉC MĂNG'!A571="","",'⚙️ SÉC MĂNG'!K571)</f>
        <v/>
      </c>
      <c r="G2615">
        <f>IF('⚙️ SÉC MĂNG'!A571="","",'⚙️ SÉC MĂNG'!L571)</f>
        <v/>
      </c>
      <c r="H2615">
        <f>IF('⚙️ SÉC MĂNG'!A571="","",'⚙️ SÉC MĂNG'!M571)</f>
        <v/>
      </c>
      <c r="I2615">
        <f>IF('⚙️ SÉC MĂNG'!A571="","",'⚙️ SÉC MĂNG'!N571)</f>
        <v/>
      </c>
      <c r="J2615">
        <f>IF('⚙️ SÉC MĂNG'!A571="","",'⚙️ SÉC MĂNG'!D571)</f>
        <v/>
      </c>
      <c r="L2615">
        <f>N(L2614)+IF(AND('🔎 TRA CỨU NHANH'!$C$2&lt;&gt;"",OR(ISNUMBER(SEARCH('🔎 TRA CỨU NHANH'!$C$2,$A2615)),ISNUMBER(SEARCH('🔎 TRA CỨU NHANH'!$C$2,$B2615)))),1,0)</f>
        <v/>
      </c>
      <c r="M2615">
        <f>IF(L2615&gt;N(L2614),L2615,"")</f>
        <v/>
      </c>
      <c r="N2615">
        <f>N(N2614)+IF(AND('💰 BÁO GIÁ'!$C$27&lt;&gt;"",OR(ISNUMBER(SEARCH('💰 BÁO GIÁ'!$C$27,$A2615)),ISNUMBER(SEARCH('💰 BÁO GIÁ'!$C$27,$B2615)))),1,0)</f>
        <v/>
      </c>
      <c r="O2615">
        <f>IF(N2615&gt;N(N2614),N2615,"")</f>
        <v/>
      </c>
    </row>
    <row r="2616">
      <c r="A2616">
        <f>IF('⚙️ SÉC MĂNG'!A572="","",'⚙️ SÉC MĂNG'!A572)</f>
        <v/>
      </c>
      <c r="B2616">
        <f>IF('⚙️ SÉC MĂNG'!A572="","",'⚙️ SÉC MĂNG'!R572)</f>
        <v/>
      </c>
      <c r="C2616">
        <f>IF('⚙️ SÉC MĂNG'!A572="","","Séc măng")</f>
        <v/>
      </c>
      <c r="D2616">
        <f>IF('⚙️ SÉC MĂNG'!A572="","",'⚙️ SÉC MĂNG'!I572)</f>
        <v/>
      </c>
      <c r="E2616">
        <f>IF('⚙️ SÉC MĂNG'!A572="","",'⚙️ SÉC MĂNG'!J572)</f>
        <v/>
      </c>
      <c r="F2616" s="37">
        <f>IF('⚙️ SÉC MĂNG'!A572="","",'⚙️ SÉC MĂNG'!K572)</f>
        <v/>
      </c>
      <c r="G2616" s="37">
        <f>IF('⚙️ SÉC MĂNG'!A572="","",'⚙️ SÉC MĂNG'!L572)</f>
        <v/>
      </c>
      <c r="H2616" s="37">
        <f>IF('⚙️ SÉC MĂNG'!A572="","",'⚙️ SÉC MĂNG'!M572)</f>
        <v/>
      </c>
      <c r="I2616">
        <f>IF('⚙️ SÉC MĂNG'!A572="","",'⚙️ SÉC MĂNG'!N572)</f>
        <v/>
      </c>
      <c r="J2616">
        <f>IF('⚙️ SÉC MĂNG'!A572="","",'⚙️ SÉC MĂNG'!D572)</f>
        <v/>
      </c>
      <c r="L2616">
        <f>N(L2615)+IF(AND('🔎 TRA CỨU NHANH'!$C$2&lt;&gt;"",OR(ISNUMBER(SEARCH('🔎 TRA CỨU NHANH'!$C$2,$A2616)),ISNUMBER(SEARCH('🔎 TRA CỨU NHANH'!$C$2,$B2616)))),1,0)</f>
        <v/>
      </c>
      <c r="M2616">
        <f>IF(L2616&gt;N(L2615),L2616,"")</f>
        <v/>
      </c>
      <c r="N2616">
        <f>N(N2615)+IF(AND('💰 BÁO GIÁ'!$C$27&lt;&gt;"",OR(ISNUMBER(SEARCH('💰 BÁO GIÁ'!$C$27,$A2616)),ISNUMBER(SEARCH('💰 BÁO GIÁ'!$C$27,$B2616)))),1,0)</f>
        <v/>
      </c>
      <c r="O2616">
        <f>IF(N2616&gt;N(N2615),N2616,"")</f>
        <v/>
      </c>
    </row>
    <row r="2617">
      <c r="A2617">
        <f>IF('⚙️ SÉC MĂNG'!A573="","",'⚙️ SÉC MĂNG'!A573)</f>
        <v/>
      </c>
      <c r="B2617">
        <f>IF('⚙️ SÉC MĂNG'!A573="","",'⚙️ SÉC MĂNG'!R573)</f>
        <v/>
      </c>
      <c r="C2617">
        <f>IF('⚙️ SÉC MĂNG'!A573="","","Séc măng")</f>
        <v/>
      </c>
      <c r="D2617">
        <f>IF('⚙️ SÉC MĂNG'!A573="","",'⚙️ SÉC MĂNG'!I573)</f>
        <v/>
      </c>
      <c r="E2617">
        <f>IF('⚙️ SÉC MĂNG'!A573="","",'⚙️ SÉC MĂNG'!J573)</f>
        <v/>
      </c>
      <c r="F2617" s="37">
        <f>IF('⚙️ SÉC MĂNG'!A573="","",'⚙️ SÉC MĂNG'!K573)</f>
        <v/>
      </c>
      <c r="G2617" s="37">
        <f>IF('⚙️ SÉC MĂNG'!A573="","",'⚙️ SÉC MĂNG'!L573)</f>
        <v/>
      </c>
      <c r="H2617" s="37">
        <f>IF('⚙️ SÉC MĂNG'!A573="","",'⚙️ SÉC MĂNG'!M573)</f>
        <v/>
      </c>
      <c r="I2617">
        <f>IF('⚙️ SÉC MĂNG'!A573="","",'⚙️ SÉC MĂNG'!N573)</f>
        <v/>
      </c>
      <c r="J2617">
        <f>IF('⚙️ SÉC MĂNG'!A573="","",'⚙️ SÉC MĂNG'!D573)</f>
        <v/>
      </c>
      <c r="L2617">
        <f>N(L2616)+IF(AND('🔎 TRA CỨU NHANH'!$C$2&lt;&gt;"",OR(ISNUMBER(SEARCH('🔎 TRA CỨU NHANH'!$C$2,$A2617)),ISNUMBER(SEARCH('🔎 TRA CỨU NHANH'!$C$2,$B2617)))),1,0)</f>
        <v/>
      </c>
      <c r="M2617">
        <f>IF(L2617&gt;N(L2616),L2617,"")</f>
        <v/>
      </c>
      <c r="N2617">
        <f>N(N2616)+IF(AND('💰 BÁO GIÁ'!$C$27&lt;&gt;"",OR(ISNUMBER(SEARCH('💰 BÁO GIÁ'!$C$27,$A2617)),ISNUMBER(SEARCH('💰 BÁO GIÁ'!$C$27,$B2617)))),1,0)</f>
        <v/>
      </c>
      <c r="O2617">
        <f>IF(N2617&gt;N(N2616),N2617,"")</f>
        <v/>
      </c>
    </row>
    <row r="2618">
      <c r="A2618">
        <f>IF('⚙️ SÉC MĂNG'!A574="","",'⚙️ SÉC MĂNG'!A574)</f>
        <v/>
      </c>
      <c r="B2618">
        <f>IF('⚙️ SÉC MĂNG'!A574="","",'⚙️ SÉC MĂNG'!R574)</f>
        <v/>
      </c>
      <c r="C2618">
        <f>IF('⚙️ SÉC MĂNG'!A574="","","Séc măng")</f>
        <v/>
      </c>
      <c r="D2618">
        <f>IF('⚙️ SÉC MĂNG'!A574="","",'⚙️ SÉC MĂNG'!I574)</f>
        <v/>
      </c>
      <c r="E2618">
        <f>IF('⚙️ SÉC MĂNG'!A574="","",'⚙️ SÉC MĂNG'!J574)</f>
        <v/>
      </c>
      <c r="F2618" s="37">
        <f>IF('⚙️ SÉC MĂNG'!A574="","",'⚙️ SÉC MĂNG'!K574)</f>
        <v/>
      </c>
      <c r="G2618" s="37">
        <f>IF('⚙️ SÉC MĂNG'!A574="","",'⚙️ SÉC MĂNG'!L574)</f>
        <v/>
      </c>
      <c r="H2618" s="37">
        <f>IF('⚙️ SÉC MĂNG'!A574="","",'⚙️ SÉC MĂNG'!M574)</f>
        <v/>
      </c>
      <c r="I2618">
        <f>IF('⚙️ SÉC MĂNG'!A574="","",'⚙️ SÉC MĂNG'!N574)</f>
        <v/>
      </c>
      <c r="J2618">
        <f>IF('⚙️ SÉC MĂNG'!A574="","",'⚙️ SÉC MĂNG'!D574)</f>
        <v/>
      </c>
      <c r="L2618">
        <f>N(L2617)+IF(AND('🔎 TRA CỨU NHANH'!$C$2&lt;&gt;"",OR(ISNUMBER(SEARCH('🔎 TRA CỨU NHANH'!$C$2,$A2618)),ISNUMBER(SEARCH('🔎 TRA CỨU NHANH'!$C$2,$B2618)))),1,0)</f>
        <v/>
      </c>
      <c r="M2618">
        <f>IF(L2618&gt;N(L2617),L2618,"")</f>
        <v/>
      </c>
      <c r="N2618">
        <f>N(N2617)+IF(AND('💰 BÁO GIÁ'!$C$27&lt;&gt;"",OR(ISNUMBER(SEARCH('💰 BÁO GIÁ'!$C$27,$A2618)),ISNUMBER(SEARCH('💰 BÁO GIÁ'!$C$27,$B2618)))),1,0)</f>
        <v/>
      </c>
      <c r="O2618">
        <f>IF(N2618&gt;N(N2617),N2618,"")</f>
        <v/>
      </c>
    </row>
    <row r="2619">
      <c r="A2619">
        <f>IF('⚙️ SÉC MĂNG'!A575="","",'⚙️ SÉC MĂNG'!A575)</f>
        <v/>
      </c>
      <c r="B2619">
        <f>IF('⚙️ SÉC MĂNG'!A575="","",'⚙️ SÉC MĂNG'!R575)</f>
        <v/>
      </c>
      <c r="C2619">
        <f>IF('⚙️ SÉC MĂNG'!A575="","","Séc măng")</f>
        <v/>
      </c>
      <c r="D2619">
        <f>IF('⚙️ SÉC MĂNG'!A575="","",'⚙️ SÉC MĂNG'!I575)</f>
        <v/>
      </c>
      <c r="E2619">
        <f>IF('⚙️ SÉC MĂNG'!A575="","",'⚙️ SÉC MĂNG'!J575)</f>
        <v/>
      </c>
      <c r="F2619" s="37">
        <f>IF('⚙️ SÉC MĂNG'!A575="","",'⚙️ SÉC MĂNG'!K575)</f>
        <v/>
      </c>
      <c r="G2619" s="37">
        <f>IF('⚙️ SÉC MĂNG'!A575="","",'⚙️ SÉC MĂNG'!L575)</f>
        <v/>
      </c>
      <c r="H2619" s="37">
        <f>IF('⚙️ SÉC MĂNG'!A575="","",'⚙️ SÉC MĂNG'!M575)</f>
        <v/>
      </c>
      <c r="I2619">
        <f>IF('⚙️ SÉC MĂNG'!A575="","",'⚙️ SÉC MĂNG'!N575)</f>
        <v/>
      </c>
      <c r="J2619">
        <f>IF('⚙️ SÉC MĂNG'!A575="","",'⚙️ SÉC MĂNG'!D575)</f>
        <v/>
      </c>
      <c r="L2619">
        <f>N(L2618)+IF(AND('🔎 TRA CỨU NHANH'!$C$2&lt;&gt;"",OR(ISNUMBER(SEARCH('🔎 TRA CỨU NHANH'!$C$2,$A2619)),ISNUMBER(SEARCH('🔎 TRA CỨU NHANH'!$C$2,$B2619)))),1,0)</f>
        <v/>
      </c>
      <c r="M2619">
        <f>IF(L2619&gt;N(L2618),L2619,"")</f>
        <v/>
      </c>
      <c r="N2619">
        <f>N(N2618)+IF(AND('💰 BÁO GIÁ'!$C$27&lt;&gt;"",OR(ISNUMBER(SEARCH('💰 BÁO GIÁ'!$C$27,$A2619)),ISNUMBER(SEARCH('💰 BÁO GIÁ'!$C$27,$B2619)))),1,0)</f>
        <v/>
      </c>
      <c r="O2619">
        <f>IF(N2619&gt;N(N2618),N2619,"")</f>
        <v/>
      </c>
    </row>
    <row r="2620">
      <c r="A2620">
        <f>IF('⚙️ SÉC MĂNG'!A576="","",'⚙️ SÉC MĂNG'!A576)</f>
        <v/>
      </c>
      <c r="B2620">
        <f>IF('⚙️ SÉC MĂNG'!A576="","",'⚙️ SÉC MĂNG'!R576)</f>
        <v/>
      </c>
      <c r="C2620">
        <f>IF('⚙️ SÉC MĂNG'!A576="","","Séc măng")</f>
        <v/>
      </c>
      <c r="D2620">
        <f>IF('⚙️ SÉC MĂNG'!A576="","",'⚙️ SÉC MĂNG'!I576)</f>
        <v/>
      </c>
      <c r="E2620">
        <f>IF('⚙️ SÉC MĂNG'!A576="","",'⚙️ SÉC MĂNG'!J576)</f>
        <v/>
      </c>
      <c r="F2620" s="37">
        <f>IF('⚙️ SÉC MĂNG'!A576="","",'⚙️ SÉC MĂNG'!K576)</f>
        <v/>
      </c>
      <c r="G2620" s="37">
        <f>IF('⚙️ SÉC MĂNG'!A576="","",'⚙️ SÉC MĂNG'!L576)</f>
        <v/>
      </c>
      <c r="H2620" s="37">
        <f>IF('⚙️ SÉC MĂNG'!A576="","",'⚙️ SÉC MĂNG'!M576)</f>
        <v/>
      </c>
      <c r="I2620">
        <f>IF('⚙️ SÉC MĂNG'!A576="","",'⚙️ SÉC MĂNG'!N576)</f>
        <v/>
      </c>
      <c r="J2620">
        <f>IF('⚙️ SÉC MĂNG'!A576="","",'⚙️ SÉC MĂNG'!D576)</f>
        <v/>
      </c>
      <c r="L2620">
        <f>N(L2619)+IF(AND('🔎 TRA CỨU NHANH'!$C$2&lt;&gt;"",OR(ISNUMBER(SEARCH('🔎 TRA CỨU NHANH'!$C$2,$A2620)),ISNUMBER(SEARCH('🔎 TRA CỨU NHANH'!$C$2,$B2620)))),1,0)</f>
        <v/>
      </c>
      <c r="M2620">
        <f>IF(L2620&gt;N(L2619),L2620,"")</f>
        <v/>
      </c>
      <c r="N2620">
        <f>N(N2619)+IF(AND('💰 BÁO GIÁ'!$C$27&lt;&gt;"",OR(ISNUMBER(SEARCH('💰 BÁO GIÁ'!$C$27,$A2620)),ISNUMBER(SEARCH('💰 BÁO GIÁ'!$C$27,$B2620)))),1,0)</f>
        <v/>
      </c>
      <c r="O2620">
        <f>IF(N2620&gt;N(N2619),N2620,"")</f>
        <v/>
      </c>
    </row>
    <row r="2621">
      <c r="A2621">
        <f>IF('⚙️ SÉC MĂNG'!A577="","",'⚙️ SÉC MĂNG'!A577)</f>
        <v/>
      </c>
      <c r="B2621">
        <f>IF('⚙️ SÉC MĂNG'!A577="","",'⚙️ SÉC MĂNG'!R577)</f>
        <v/>
      </c>
      <c r="C2621">
        <f>IF('⚙️ SÉC MĂNG'!A577="","","Séc măng")</f>
        <v/>
      </c>
      <c r="D2621">
        <f>IF('⚙️ SÉC MĂNG'!A577="","",'⚙️ SÉC MĂNG'!I577)</f>
        <v/>
      </c>
      <c r="E2621">
        <f>IF('⚙️ SÉC MĂNG'!A577="","",'⚙️ SÉC MĂNG'!J577)</f>
        <v/>
      </c>
      <c r="F2621" s="37">
        <f>IF('⚙️ SÉC MĂNG'!A577="","",'⚙️ SÉC MĂNG'!K577)</f>
        <v/>
      </c>
      <c r="G2621" s="37">
        <f>IF('⚙️ SÉC MĂNG'!A577="","",'⚙️ SÉC MĂNG'!L577)</f>
        <v/>
      </c>
      <c r="H2621" s="37">
        <f>IF('⚙️ SÉC MĂNG'!A577="","",'⚙️ SÉC MĂNG'!M577)</f>
        <v/>
      </c>
      <c r="I2621">
        <f>IF('⚙️ SÉC MĂNG'!A577="","",'⚙️ SÉC MĂNG'!N577)</f>
        <v/>
      </c>
      <c r="J2621">
        <f>IF('⚙️ SÉC MĂNG'!A577="","",'⚙️ SÉC MĂNG'!D577)</f>
        <v/>
      </c>
      <c r="L2621">
        <f>N(L2620)+IF(AND('🔎 TRA CỨU NHANH'!$C$2&lt;&gt;"",OR(ISNUMBER(SEARCH('🔎 TRA CỨU NHANH'!$C$2,$A2621)),ISNUMBER(SEARCH('🔎 TRA CỨU NHANH'!$C$2,$B2621)))),1,0)</f>
        <v/>
      </c>
      <c r="M2621">
        <f>IF(L2621&gt;N(L2620),L2621,"")</f>
        <v/>
      </c>
      <c r="N2621">
        <f>N(N2620)+IF(AND('💰 BÁO GIÁ'!$C$27&lt;&gt;"",OR(ISNUMBER(SEARCH('💰 BÁO GIÁ'!$C$27,$A2621)),ISNUMBER(SEARCH('💰 BÁO GIÁ'!$C$27,$B2621)))),1,0)</f>
        <v/>
      </c>
      <c r="O2621">
        <f>IF(N2621&gt;N(N2620),N2621,"")</f>
        <v/>
      </c>
    </row>
    <row r="2622">
      <c r="A2622">
        <f>IF('⚙️ SÉC MĂNG'!A578="","",'⚙️ SÉC MĂNG'!A578)</f>
        <v/>
      </c>
      <c r="B2622">
        <f>IF('⚙️ SÉC MĂNG'!A578="","",'⚙️ SÉC MĂNG'!R578)</f>
        <v/>
      </c>
      <c r="C2622">
        <f>IF('⚙️ SÉC MĂNG'!A578="","","Séc măng")</f>
        <v/>
      </c>
      <c r="D2622">
        <f>IF('⚙️ SÉC MĂNG'!A578="","",'⚙️ SÉC MĂNG'!I578)</f>
        <v/>
      </c>
      <c r="E2622">
        <f>IF('⚙️ SÉC MĂNG'!A578="","",'⚙️ SÉC MĂNG'!J578)</f>
        <v/>
      </c>
      <c r="F2622" s="37">
        <f>IF('⚙️ SÉC MĂNG'!A578="","",'⚙️ SÉC MĂNG'!K578)</f>
        <v/>
      </c>
      <c r="G2622" s="37">
        <f>IF('⚙️ SÉC MĂNG'!A578="","",'⚙️ SÉC MĂNG'!L578)</f>
        <v/>
      </c>
      <c r="H2622" s="37">
        <f>IF('⚙️ SÉC MĂNG'!A578="","",'⚙️ SÉC MĂNG'!M578)</f>
        <v/>
      </c>
      <c r="I2622">
        <f>IF('⚙️ SÉC MĂNG'!A578="","",'⚙️ SÉC MĂNG'!N578)</f>
        <v/>
      </c>
      <c r="J2622">
        <f>IF('⚙️ SÉC MĂNG'!A578="","",'⚙️ SÉC MĂNG'!D578)</f>
        <v/>
      </c>
      <c r="L2622">
        <f>N(L2621)+IF(AND('🔎 TRA CỨU NHANH'!$C$2&lt;&gt;"",OR(ISNUMBER(SEARCH('🔎 TRA CỨU NHANH'!$C$2,$A2622)),ISNUMBER(SEARCH('🔎 TRA CỨU NHANH'!$C$2,$B2622)))),1,0)</f>
        <v/>
      </c>
      <c r="M2622">
        <f>IF(L2622&gt;N(L2621),L2622,"")</f>
        <v/>
      </c>
      <c r="N2622">
        <f>N(N2621)+IF(AND('💰 BÁO GIÁ'!$C$27&lt;&gt;"",OR(ISNUMBER(SEARCH('💰 BÁO GIÁ'!$C$27,$A2622)),ISNUMBER(SEARCH('💰 BÁO GIÁ'!$C$27,$B2622)))),1,0)</f>
        <v/>
      </c>
      <c r="O2622">
        <f>IF(N2622&gt;N(N2621),N2622,"")</f>
        <v/>
      </c>
    </row>
    <row r="2623">
      <c r="A2623">
        <f>IF('⚙️ SÉC MĂNG'!A579="","",'⚙️ SÉC MĂNG'!A579)</f>
        <v/>
      </c>
      <c r="B2623">
        <f>IF('⚙️ SÉC MĂNG'!A579="","",'⚙️ SÉC MĂNG'!R579)</f>
        <v/>
      </c>
      <c r="C2623">
        <f>IF('⚙️ SÉC MĂNG'!A579="","","Séc măng")</f>
        <v/>
      </c>
      <c r="D2623">
        <f>IF('⚙️ SÉC MĂNG'!A579="","",'⚙️ SÉC MĂNG'!I579)</f>
        <v/>
      </c>
      <c r="E2623">
        <f>IF('⚙️ SÉC MĂNG'!A579="","",'⚙️ SÉC MĂNG'!J579)</f>
        <v/>
      </c>
      <c r="F2623">
        <f>IF('⚙️ SÉC MĂNG'!A579="","",'⚙️ SÉC MĂNG'!K579)</f>
        <v/>
      </c>
      <c r="G2623">
        <f>IF('⚙️ SÉC MĂNG'!A579="","",'⚙️ SÉC MĂNG'!L579)</f>
        <v/>
      </c>
      <c r="H2623">
        <f>IF('⚙️ SÉC MĂNG'!A579="","",'⚙️ SÉC MĂNG'!M579)</f>
        <v/>
      </c>
      <c r="I2623">
        <f>IF('⚙️ SÉC MĂNG'!A579="","",'⚙️ SÉC MĂNG'!N579)</f>
        <v/>
      </c>
      <c r="J2623">
        <f>IF('⚙️ SÉC MĂNG'!A579="","",'⚙️ SÉC MĂNG'!D579)</f>
        <v/>
      </c>
      <c r="L2623">
        <f>N(L2622)+IF(AND('🔎 TRA CỨU NHANH'!$C$2&lt;&gt;"",OR(ISNUMBER(SEARCH('🔎 TRA CỨU NHANH'!$C$2,$A2623)),ISNUMBER(SEARCH('🔎 TRA CỨU NHANH'!$C$2,$B2623)))),1,0)</f>
        <v/>
      </c>
      <c r="M2623">
        <f>IF(L2623&gt;N(L2622),L2623,"")</f>
        <v/>
      </c>
      <c r="N2623">
        <f>N(N2622)+IF(AND('💰 BÁO GIÁ'!$C$27&lt;&gt;"",OR(ISNUMBER(SEARCH('💰 BÁO GIÁ'!$C$27,$A2623)),ISNUMBER(SEARCH('💰 BÁO GIÁ'!$C$27,$B2623)))),1,0)</f>
        <v/>
      </c>
      <c r="O2623">
        <f>IF(N2623&gt;N(N2622),N2623,"")</f>
        <v/>
      </c>
    </row>
    <row r="2624">
      <c r="A2624">
        <f>IF('⚙️ SÉC MĂNG'!A580="","",'⚙️ SÉC MĂNG'!A580)</f>
        <v/>
      </c>
      <c r="B2624">
        <f>IF('⚙️ SÉC MĂNG'!A580="","",'⚙️ SÉC MĂNG'!R580)</f>
        <v/>
      </c>
      <c r="C2624">
        <f>IF('⚙️ SÉC MĂNG'!A580="","","Séc măng")</f>
        <v/>
      </c>
      <c r="D2624">
        <f>IF('⚙️ SÉC MĂNG'!A580="","",'⚙️ SÉC MĂNG'!I580)</f>
        <v/>
      </c>
      <c r="E2624">
        <f>IF('⚙️ SÉC MĂNG'!A580="","",'⚙️ SÉC MĂNG'!J580)</f>
        <v/>
      </c>
      <c r="F2624">
        <f>IF('⚙️ SÉC MĂNG'!A580="","",'⚙️ SÉC MĂNG'!K580)</f>
        <v/>
      </c>
      <c r="G2624">
        <f>IF('⚙️ SÉC MĂNG'!A580="","",'⚙️ SÉC MĂNG'!L580)</f>
        <v/>
      </c>
      <c r="H2624">
        <f>IF('⚙️ SÉC MĂNG'!A580="","",'⚙️ SÉC MĂNG'!M580)</f>
        <v/>
      </c>
      <c r="I2624">
        <f>IF('⚙️ SÉC MĂNG'!A580="","",'⚙️ SÉC MĂNG'!N580)</f>
        <v/>
      </c>
      <c r="J2624">
        <f>IF('⚙️ SÉC MĂNG'!A580="","",'⚙️ SÉC MĂNG'!D580)</f>
        <v/>
      </c>
      <c r="L2624">
        <f>N(L2623)+IF(AND('🔎 TRA CỨU NHANH'!$C$2&lt;&gt;"",OR(ISNUMBER(SEARCH('🔎 TRA CỨU NHANH'!$C$2,$A2624)),ISNUMBER(SEARCH('🔎 TRA CỨU NHANH'!$C$2,$B2624)))),1,0)</f>
        <v/>
      </c>
      <c r="M2624">
        <f>IF(L2624&gt;N(L2623),L2624,"")</f>
        <v/>
      </c>
      <c r="N2624">
        <f>N(N2623)+IF(AND('💰 BÁO GIÁ'!$C$27&lt;&gt;"",OR(ISNUMBER(SEARCH('💰 BÁO GIÁ'!$C$27,$A2624)),ISNUMBER(SEARCH('💰 BÁO GIÁ'!$C$27,$B2624)))),1,0)</f>
        <v/>
      </c>
      <c r="O2624">
        <f>IF(N2624&gt;N(N2623),N2624,"")</f>
        <v/>
      </c>
    </row>
    <row r="2625">
      <c r="A2625">
        <f>IF('⚙️ SÉC MĂNG'!A581="","",'⚙️ SÉC MĂNG'!A581)</f>
        <v/>
      </c>
      <c r="B2625">
        <f>IF('⚙️ SÉC MĂNG'!A581="","",'⚙️ SÉC MĂNG'!R581)</f>
        <v/>
      </c>
      <c r="C2625">
        <f>IF('⚙️ SÉC MĂNG'!A581="","","Séc măng")</f>
        <v/>
      </c>
      <c r="D2625">
        <f>IF('⚙️ SÉC MĂNG'!A581="","",'⚙️ SÉC MĂNG'!I581)</f>
        <v/>
      </c>
      <c r="E2625">
        <f>IF('⚙️ SÉC MĂNG'!A581="","",'⚙️ SÉC MĂNG'!J581)</f>
        <v/>
      </c>
      <c r="F2625">
        <f>IF('⚙️ SÉC MĂNG'!A581="","",'⚙️ SÉC MĂNG'!K581)</f>
        <v/>
      </c>
      <c r="G2625">
        <f>IF('⚙️ SÉC MĂNG'!A581="","",'⚙️ SÉC MĂNG'!L581)</f>
        <v/>
      </c>
      <c r="H2625">
        <f>IF('⚙️ SÉC MĂNG'!A581="","",'⚙️ SÉC MĂNG'!M581)</f>
        <v/>
      </c>
      <c r="I2625">
        <f>IF('⚙️ SÉC MĂNG'!A581="","",'⚙️ SÉC MĂNG'!N581)</f>
        <v/>
      </c>
      <c r="J2625">
        <f>IF('⚙️ SÉC MĂNG'!A581="","",'⚙️ SÉC MĂNG'!D581)</f>
        <v/>
      </c>
      <c r="L2625">
        <f>N(L2624)+IF(AND('🔎 TRA CỨU NHANH'!$C$2&lt;&gt;"",OR(ISNUMBER(SEARCH('🔎 TRA CỨU NHANH'!$C$2,$A2625)),ISNUMBER(SEARCH('🔎 TRA CỨU NHANH'!$C$2,$B2625)))),1,0)</f>
        <v/>
      </c>
      <c r="M2625">
        <f>IF(L2625&gt;N(L2624),L2625,"")</f>
        <v/>
      </c>
      <c r="N2625">
        <f>N(N2624)+IF(AND('💰 BÁO GIÁ'!$C$27&lt;&gt;"",OR(ISNUMBER(SEARCH('💰 BÁO GIÁ'!$C$27,$A2625)),ISNUMBER(SEARCH('💰 BÁO GIÁ'!$C$27,$B2625)))),1,0)</f>
        <v/>
      </c>
      <c r="O2625">
        <f>IF(N2625&gt;N(N2624),N2625,"")</f>
        <v/>
      </c>
    </row>
    <row r="2626">
      <c r="A2626">
        <f>IF('⚙️ SÉC MĂNG'!A582="","",'⚙️ SÉC MĂNG'!A582)</f>
        <v/>
      </c>
      <c r="B2626">
        <f>IF('⚙️ SÉC MĂNG'!A582="","",'⚙️ SÉC MĂNG'!R582)</f>
        <v/>
      </c>
      <c r="C2626">
        <f>IF('⚙️ SÉC MĂNG'!A582="","","Séc măng")</f>
        <v/>
      </c>
      <c r="D2626">
        <f>IF('⚙️ SÉC MĂNG'!A582="","",'⚙️ SÉC MĂNG'!I582)</f>
        <v/>
      </c>
      <c r="E2626">
        <f>IF('⚙️ SÉC MĂNG'!A582="","",'⚙️ SÉC MĂNG'!J582)</f>
        <v/>
      </c>
      <c r="F2626" s="37">
        <f>IF('⚙️ SÉC MĂNG'!A582="","",'⚙️ SÉC MĂNG'!K582)</f>
        <v/>
      </c>
      <c r="G2626" s="37">
        <f>IF('⚙️ SÉC MĂNG'!A582="","",'⚙️ SÉC MĂNG'!L582)</f>
        <v/>
      </c>
      <c r="H2626" s="37">
        <f>IF('⚙️ SÉC MĂNG'!A582="","",'⚙️ SÉC MĂNG'!M582)</f>
        <v/>
      </c>
      <c r="I2626">
        <f>IF('⚙️ SÉC MĂNG'!A582="","",'⚙️ SÉC MĂNG'!N582)</f>
        <v/>
      </c>
      <c r="J2626">
        <f>IF('⚙️ SÉC MĂNG'!A582="","",'⚙️ SÉC MĂNG'!D582)</f>
        <v/>
      </c>
      <c r="L2626">
        <f>N(L2625)+IF(AND('🔎 TRA CỨU NHANH'!$C$2&lt;&gt;"",OR(ISNUMBER(SEARCH('🔎 TRA CỨU NHANH'!$C$2,$A2626)),ISNUMBER(SEARCH('🔎 TRA CỨU NHANH'!$C$2,$B2626)))),1,0)</f>
        <v/>
      </c>
      <c r="M2626">
        <f>IF(L2626&gt;N(L2625),L2626,"")</f>
        <v/>
      </c>
      <c r="N2626">
        <f>N(N2625)+IF(AND('💰 BÁO GIÁ'!$C$27&lt;&gt;"",OR(ISNUMBER(SEARCH('💰 BÁO GIÁ'!$C$27,$A2626)),ISNUMBER(SEARCH('💰 BÁO GIÁ'!$C$27,$B2626)))),1,0)</f>
        <v/>
      </c>
      <c r="O2626">
        <f>IF(N2626&gt;N(N2625),N2626,"")</f>
        <v/>
      </c>
    </row>
    <row r="2627">
      <c r="A2627">
        <f>IF('⚙️ SÉC MĂNG'!A583="","",'⚙️ SÉC MĂNG'!A583)</f>
        <v/>
      </c>
      <c r="B2627">
        <f>IF('⚙️ SÉC MĂNG'!A583="","",'⚙️ SÉC MĂNG'!R583)</f>
        <v/>
      </c>
      <c r="C2627">
        <f>IF('⚙️ SÉC MĂNG'!A583="","","Séc măng")</f>
        <v/>
      </c>
      <c r="D2627">
        <f>IF('⚙️ SÉC MĂNG'!A583="","",'⚙️ SÉC MĂNG'!I583)</f>
        <v/>
      </c>
      <c r="E2627">
        <f>IF('⚙️ SÉC MĂNG'!A583="","",'⚙️ SÉC MĂNG'!J583)</f>
        <v/>
      </c>
      <c r="F2627">
        <f>IF('⚙️ SÉC MĂNG'!A583="","",'⚙️ SÉC MĂNG'!K583)</f>
        <v/>
      </c>
      <c r="G2627">
        <f>IF('⚙️ SÉC MĂNG'!A583="","",'⚙️ SÉC MĂNG'!L583)</f>
        <v/>
      </c>
      <c r="H2627">
        <f>IF('⚙️ SÉC MĂNG'!A583="","",'⚙️ SÉC MĂNG'!M583)</f>
        <v/>
      </c>
      <c r="I2627">
        <f>IF('⚙️ SÉC MĂNG'!A583="","",'⚙️ SÉC MĂNG'!N583)</f>
        <v/>
      </c>
      <c r="J2627">
        <f>IF('⚙️ SÉC MĂNG'!A583="","",'⚙️ SÉC MĂNG'!D583)</f>
        <v/>
      </c>
      <c r="L2627">
        <f>N(L2626)+IF(AND('🔎 TRA CỨU NHANH'!$C$2&lt;&gt;"",OR(ISNUMBER(SEARCH('🔎 TRA CỨU NHANH'!$C$2,$A2627)),ISNUMBER(SEARCH('🔎 TRA CỨU NHANH'!$C$2,$B2627)))),1,0)</f>
        <v/>
      </c>
      <c r="M2627">
        <f>IF(L2627&gt;N(L2626),L2627,"")</f>
        <v/>
      </c>
      <c r="N2627">
        <f>N(N2626)+IF(AND('💰 BÁO GIÁ'!$C$27&lt;&gt;"",OR(ISNUMBER(SEARCH('💰 BÁO GIÁ'!$C$27,$A2627)),ISNUMBER(SEARCH('💰 BÁO GIÁ'!$C$27,$B2627)))),1,0)</f>
        <v/>
      </c>
      <c r="O2627">
        <f>IF(N2627&gt;N(N2626),N2627,"")</f>
        <v/>
      </c>
    </row>
    <row r="2628">
      <c r="A2628">
        <f>IF('⚙️ SÉC MĂNG'!A584="","",'⚙️ SÉC MĂNG'!A584)</f>
        <v/>
      </c>
      <c r="B2628">
        <f>IF('⚙️ SÉC MĂNG'!A584="","",'⚙️ SÉC MĂNG'!R584)</f>
        <v/>
      </c>
      <c r="C2628">
        <f>IF('⚙️ SÉC MĂNG'!A584="","","Séc măng")</f>
        <v/>
      </c>
      <c r="D2628">
        <f>IF('⚙️ SÉC MĂNG'!A584="","",'⚙️ SÉC MĂNG'!I584)</f>
        <v/>
      </c>
      <c r="E2628">
        <f>IF('⚙️ SÉC MĂNG'!A584="","",'⚙️ SÉC MĂNG'!J584)</f>
        <v/>
      </c>
      <c r="F2628">
        <f>IF('⚙️ SÉC MĂNG'!A584="","",'⚙️ SÉC MĂNG'!K584)</f>
        <v/>
      </c>
      <c r="G2628">
        <f>IF('⚙️ SÉC MĂNG'!A584="","",'⚙️ SÉC MĂNG'!L584)</f>
        <v/>
      </c>
      <c r="H2628">
        <f>IF('⚙️ SÉC MĂNG'!A584="","",'⚙️ SÉC MĂNG'!M584)</f>
        <v/>
      </c>
      <c r="I2628">
        <f>IF('⚙️ SÉC MĂNG'!A584="","",'⚙️ SÉC MĂNG'!N584)</f>
        <v/>
      </c>
      <c r="J2628">
        <f>IF('⚙️ SÉC MĂNG'!A584="","",'⚙️ SÉC MĂNG'!D584)</f>
        <v/>
      </c>
      <c r="L2628">
        <f>N(L2627)+IF(AND('🔎 TRA CỨU NHANH'!$C$2&lt;&gt;"",OR(ISNUMBER(SEARCH('🔎 TRA CỨU NHANH'!$C$2,$A2628)),ISNUMBER(SEARCH('🔎 TRA CỨU NHANH'!$C$2,$B2628)))),1,0)</f>
        <v/>
      </c>
      <c r="M2628">
        <f>IF(L2628&gt;N(L2627),L2628,"")</f>
        <v/>
      </c>
      <c r="N2628">
        <f>N(N2627)+IF(AND('💰 BÁO GIÁ'!$C$27&lt;&gt;"",OR(ISNUMBER(SEARCH('💰 BÁO GIÁ'!$C$27,$A2628)),ISNUMBER(SEARCH('💰 BÁO GIÁ'!$C$27,$B2628)))),1,0)</f>
        <v/>
      </c>
      <c r="O2628">
        <f>IF(N2628&gt;N(N2627),N2628,"")</f>
        <v/>
      </c>
    </row>
    <row r="2629">
      <c r="A2629">
        <f>IF('⚙️ SÉC MĂNG'!A585="","",'⚙️ SÉC MĂNG'!A585)</f>
        <v/>
      </c>
      <c r="B2629">
        <f>IF('⚙️ SÉC MĂNG'!A585="","",'⚙️ SÉC MĂNG'!R585)</f>
        <v/>
      </c>
      <c r="C2629">
        <f>IF('⚙️ SÉC MĂNG'!A585="","","Séc măng")</f>
        <v/>
      </c>
      <c r="D2629">
        <f>IF('⚙️ SÉC MĂNG'!A585="","",'⚙️ SÉC MĂNG'!I585)</f>
        <v/>
      </c>
      <c r="E2629">
        <f>IF('⚙️ SÉC MĂNG'!A585="","",'⚙️ SÉC MĂNG'!J585)</f>
        <v/>
      </c>
      <c r="F2629" s="37">
        <f>IF('⚙️ SÉC MĂNG'!A585="","",'⚙️ SÉC MĂNG'!K585)</f>
        <v/>
      </c>
      <c r="G2629" s="37">
        <f>IF('⚙️ SÉC MĂNG'!A585="","",'⚙️ SÉC MĂNG'!L585)</f>
        <v/>
      </c>
      <c r="H2629" s="37">
        <f>IF('⚙️ SÉC MĂNG'!A585="","",'⚙️ SÉC MĂNG'!M585)</f>
        <v/>
      </c>
      <c r="I2629">
        <f>IF('⚙️ SÉC MĂNG'!A585="","",'⚙️ SÉC MĂNG'!N585)</f>
        <v/>
      </c>
      <c r="J2629">
        <f>IF('⚙️ SÉC MĂNG'!A585="","",'⚙️ SÉC MĂNG'!D585)</f>
        <v/>
      </c>
      <c r="L2629">
        <f>N(L2628)+IF(AND('🔎 TRA CỨU NHANH'!$C$2&lt;&gt;"",OR(ISNUMBER(SEARCH('🔎 TRA CỨU NHANH'!$C$2,$A2629)),ISNUMBER(SEARCH('🔎 TRA CỨU NHANH'!$C$2,$B2629)))),1,0)</f>
        <v/>
      </c>
      <c r="M2629">
        <f>IF(L2629&gt;N(L2628),L2629,"")</f>
        <v/>
      </c>
      <c r="N2629">
        <f>N(N2628)+IF(AND('💰 BÁO GIÁ'!$C$27&lt;&gt;"",OR(ISNUMBER(SEARCH('💰 BÁO GIÁ'!$C$27,$A2629)),ISNUMBER(SEARCH('💰 BÁO GIÁ'!$C$27,$B2629)))),1,0)</f>
        <v/>
      </c>
      <c r="O2629">
        <f>IF(N2629&gt;N(N2628),N2629,"")</f>
        <v/>
      </c>
    </row>
    <row r="2630">
      <c r="A2630">
        <f>IF('⚙️ SÉC MĂNG'!A586="","",'⚙️ SÉC MĂNG'!A586)</f>
        <v/>
      </c>
      <c r="B2630">
        <f>IF('⚙️ SÉC MĂNG'!A586="","",'⚙️ SÉC MĂNG'!R586)</f>
        <v/>
      </c>
      <c r="C2630">
        <f>IF('⚙️ SÉC MĂNG'!A586="","","Séc măng")</f>
        <v/>
      </c>
      <c r="D2630">
        <f>IF('⚙️ SÉC MĂNG'!A586="","",'⚙️ SÉC MĂNG'!I586)</f>
        <v/>
      </c>
      <c r="E2630">
        <f>IF('⚙️ SÉC MĂNG'!A586="","",'⚙️ SÉC MĂNG'!J586)</f>
        <v/>
      </c>
      <c r="F2630" s="37">
        <f>IF('⚙️ SÉC MĂNG'!A586="","",'⚙️ SÉC MĂNG'!K586)</f>
        <v/>
      </c>
      <c r="G2630" s="37">
        <f>IF('⚙️ SÉC MĂNG'!A586="","",'⚙️ SÉC MĂNG'!L586)</f>
        <v/>
      </c>
      <c r="H2630" s="37">
        <f>IF('⚙️ SÉC MĂNG'!A586="","",'⚙️ SÉC MĂNG'!M586)</f>
        <v/>
      </c>
      <c r="I2630">
        <f>IF('⚙️ SÉC MĂNG'!A586="","",'⚙️ SÉC MĂNG'!N586)</f>
        <v/>
      </c>
      <c r="J2630">
        <f>IF('⚙️ SÉC MĂNG'!A586="","",'⚙️ SÉC MĂNG'!D586)</f>
        <v/>
      </c>
      <c r="L2630">
        <f>N(L2629)+IF(AND('🔎 TRA CỨU NHANH'!$C$2&lt;&gt;"",OR(ISNUMBER(SEARCH('🔎 TRA CỨU NHANH'!$C$2,$A2630)),ISNUMBER(SEARCH('🔎 TRA CỨU NHANH'!$C$2,$B2630)))),1,0)</f>
        <v/>
      </c>
      <c r="M2630">
        <f>IF(L2630&gt;N(L2629),L2630,"")</f>
        <v/>
      </c>
      <c r="N2630">
        <f>N(N2629)+IF(AND('💰 BÁO GIÁ'!$C$27&lt;&gt;"",OR(ISNUMBER(SEARCH('💰 BÁO GIÁ'!$C$27,$A2630)),ISNUMBER(SEARCH('💰 BÁO GIÁ'!$C$27,$B2630)))),1,0)</f>
        <v/>
      </c>
      <c r="O2630">
        <f>IF(N2630&gt;N(N2629),N2630,"")</f>
        <v/>
      </c>
    </row>
    <row r="2631">
      <c r="A2631">
        <f>IF('⚙️ SÉC MĂNG'!A587="","",'⚙️ SÉC MĂNG'!A587)</f>
        <v/>
      </c>
      <c r="B2631">
        <f>IF('⚙️ SÉC MĂNG'!A587="","",'⚙️ SÉC MĂNG'!R587)</f>
        <v/>
      </c>
      <c r="C2631">
        <f>IF('⚙️ SÉC MĂNG'!A587="","","Séc măng")</f>
        <v/>
      </c>
      <c r="D2631">
        <f>IF('⚙️ SÉC MĂNG'!A587="","",'⚙️ SÉC MĂNG'!I587)</f>
        <v/>
      </c>
      <c r="E2631">
        <f>IF('⚙️ SÉC MĂNG'!A587="","",'⚙️ SÉC MĂNG'!J587)</f>
        <v/>
      </c>
      <c r="F2631">
        <f>IF('⚙️ SÉC MĂNG'!A587="","",'⚙️ SÉC MĂNG'!K587)</f>
        <v/>
      </c>
      <c r="G2631">
        <f>IF('⚙️ SÉC MĂNG'!A587="","",'⚙️ SÉC MĂNG'!L587)</f>
        <v/>
      </c>
      <c r="H2631">
        <f>IF('⚙️ SÉC MĂNG'!A587="","",'⚙️ SÉC MĂNG'!M587)</f>
        <v/>
      </c>
      <c r="I2631">
        <f>IF('⚙️ SÉC MĂNG'!A587="","",'⚙️ SÉC MĂNG'!N587)</f>
        <v/>
      </c>
      <c r="J2631">
        <f>IF('⚙️ SÉC MĂNG'!A587="","",'⚙️ SÉC MĂNG'!D587)</f>
        <v/>
      </c>
      <c r="L2631">
        <f>N(L2630)+IF(AND('🔎 TRA CỨU NHANH'!$C$2&lt;&gt;"",OR(ISNUMBER(SEARCH('🔎 TRA CỨU NHANH'!$C$2,$A2631)),ISNUMBER(SEARCH('🔎 TRA CỨU NHANH'!$C$2,$B2631)))),1,0)</f>
        <v/>
      </c>
      <c r="M2631">
        <f>IF(L2631&gt;N(L2630),L2631,"")</f>
        <v/>
      </c>
      <c r="N2631">
        <f>N(N2630)+IF(AND('💰 BÁO GIÁ'!$C$27&lt;&gt;"",OR(ISNUMBER(SEARCH('💰 BÁO GIÁ'!$C$27,$A2631)),ISNUMBER(SEARCH('💰 BÁO GIÁ'!$C$27,$B2631)))),1,0)</f>
        <v/>
      </c>
      <c r="O2631">
        <f>IF(N2631&gt;N(N2630),N2631,"")</f>
        <v/>
      </c>
    </row>
    <row r="2632">
      <c r="A2632">
        <f>IF('⚙️ SÉC MĂNG'!A588="","",'⚙️ SÉC MĂNG'!A588)</f>
        <v/>
      </c>
      <c r="B2632">
        <f>IF('⚙️ SÉC MĂNG'!A588="","",'⚙️ SÉC MĂNG'!R588)</f>
        <v/>
      </c>
      <c r="C2632">
        <f>IF('⚙️ SÉC MĂNG'!A588="","","Séc măng")</f>
        <v/>
      </c>
      <c r="D2632">
        <f>IF('⚙️ SÉC MĂNG'!A588="","",'⚙️ SÉC MĂNG'!I588)</f>
        <v/>
      </c>
      <c r="E2632">
        <f>IF('⚙️ SÉC MĂNG'!A588="","",'⚙️ SÉC MĂNG'!J588)</f>
        <v/>
      </c>
      <c r="F2632" s="37">
        <f>IF('⚙️ SÉC MĂNG'!A588="","",'⚙️ SÉC MĂNG'!K588)</f>
        <v/>
      </c>
      <c r="G2632" s="37">
        <f>IF('⚙️ SÉC MĂNG'!A588="","",'⚙️ SÉC MĂNG'!L588)</f>
        <v/>
      </c>
      <c r="H2632" s="37">
        <f>IF('⚙️ SÉC MĂNG'!A588="","",'⚙️ SÉC MĂNG'!M588)</f>
        <v/>
      </c>
      <c r="I2632">
        <f>IF('⚙️ SÉC MĂNG'!A588="","",'⚙️ SÉC MĂNG'!N588)</f>
        <v/>
      </c>
      <c r="J2632">
        <f>IF('⚙️ SÉC MĂNG'!A588="","",'⚙️ SÉC MĂNG'!D588)</f>
        <v/>
      </c>
      <c r="L2632">
        <f>N(L2631)+IF(AND('🔎 TRA CỨU NHANH'!$C$2&lt;&gt;"",OR(ISNUMBER(SEARCH('🔎 TRA CỨU NHANH'!$C$2,$A2632)),ISNUMBER(SEARCH('🔎 TRA CỨU NHANH'!$C$2,$B2632)))),1,0)</f>
        <v/>
      </c>
      <c r="M2632">
        <f>IF(L2632&gt;N(L2631),L2632,"")</f>
        <v/>
      </c>
      <c r="N2632">
        <f>N(N2631)+IF(AND('💰 BÁO GIÁ'!$C$27&lt;&gt;"",OR(ISNUMBER(SEARCH('💰 BÁO GIÁ'!$C$27,$A2632)),ISNUMBER(SEARCH('💰 BÁO GIÁ'!$C$27,$B2632)))),1,0)</f>
        <v/>
      </c>
      <c r="O2632">
        <f>IF(N2632&gt;N(N2631),N2632,"")</f>
        <v/>
      </c>
    </row>
    <row r="2633">
      <c r="A2633">
        <f>IF('⚙️ SÉC MĂNG'!A589="","",'⚙️ SÉC MĂNG'!A589)</f>
        <v/>
      </c>
      <c r="B2633">
        <f>IF('⚙️ SÉC MĂNG'!A589="","",'⚙️ SÉC MĂNG'!R589)</f>
        <v/>
      </c>
      <c r="C2633">
        <f>IF('⚙️ SÉC MĂNG'!A589="","","Séc măng")</f>
        <v/>
      </c>
      <c r="D2633">
        <f>IF('⚙️ SÉC MĂNG'!A589="","",'⚙️ SÉC MĂNG'!I589)</f>
        <v/>
      </c>
      <c r="E2633">
        <f>IF('⚙️ SÉC MĂNG'!A589="","",'⚙️ SÉC MĂNG'!J589)</f>
        <v/>
      </c>
      <c r="F2633">
        <f>IF('⚙️ SÉC MĂNG'!A589="","",'⚙️ SÉC MĂNG'!K589)</f>
        <v/>
      </c>
      <c r="G2633">
        <f>IF('⚙️ SÉC MĂNG'!A589="","",'⚙️ SÉC MĂNG'!L589)</f>
        <v/>
      </c>
      <c r="H2633">
        <f>IF('⚙️ SÉC MĂNG'!A589="","",'⚙️ SÉC MĂNG'!M589)</f>
        <v/>
      </c>
      <c r="I2633">
        <f>IF('⚙️ SÉC MĂNG'!A589="","",'⚙️ SÉC MĂNG'!N589)</f>
        <v/>
      </c>
      <c r="J2633">
        <f>IF('⚙️ SÉC MĂNG'!A589="","",'⚙️ SÉC MĂNG'!D589)</f>
        <v/>
      </c>
      <c r="L2633">
        <f>N(L2632)+IF(AND('🔎 TRA CỨU NHANH'!$C$2&lt;&gt;"",OR(ISNUMBER(SEARCH('🔎 TRA CỨU NHANH'!$C$2,$A2633)),ISNUMBER(SEARCH('🔎 TRA CỨU NHANH'!$C$2,$B2633)))),1,0)</f>
        <v/>
      </c>
      <c r="M2633">
        <f>IF(L2633&gt;N(L2632),L2633,"")</f>
        <v/>
      </c>
      <c r="N2633">
        <f>N(N2632)+IF(AND('💰 BÁO GIÁ'!$C$27&lt;&gt;"",OR(ISNUMBER(SEARCH('💰 BÁO GIÁ'!$C$27,$A2633)),ISNUMBER(SEARCH('💰 BÁO GIÁ'!$C$27,$B2633)))),1,0)</f>
        <v/>
      </c>
      <c r="O2633">
        <f>IF(N2633&gt;N(N2632),N2633,"")</f>
        <v/>
      </c>
    </row>
    <row r="2634">
      <c r="A2634">
        <f>IF('⚙️ SÉC MĂNG'!A590="","",'⚙️ SÉC MĂNG'!A590)</f>
        <v/>
      </c>
      <c r="B2634">
        <f>IF('⚙️ SÉC MĂNG'!A590="","",'⚙️ SÉC MĂNG'!R590)</f>
        <v/>
      </c>
      <c r="C2634">
        <f>IF('⚙️ SÉC MĂNG'!A590="","","Séc măng")</f>
        <v/>
      </c>
      <c r="D2634">
        <f>IF('⚙️ SÉC MĂNG'!A590="","",'⚙️ SÉC MĂNG'!I590)</f>
        <v/>
      </c>
      <c r="E2634">
        <f>IF('⚙️ SÉC MĂNG'!A590="","",'⚙️ SÉC MĂNG'!J590)</f>
        <v/>
      </c>
      <c r="F2634">
        <f>IF('⚙️ SÉC MĂNG'!A590="","",'⚙️ SÉC MĂNG'!K590)</f>
        <v/>
      </c>
      <c r="G2634">
        <f>IF('⚙️ SÉC MĂNG'!A590="","",'⚙️ SÉC MĂNG'!L590)</f>
        <v/>
      </c>
      <c r="H2634">
        <f>IF('⚙️ SÉC MĂNG'!A590="","",'⚙️ SÉC MĂNG'!M590)</f>
        <v/>
      </c>
      <c r="I2634">
        <f>IF('⚙️ SÉC MĂNG'!A590="","",'⚙️ SÉC MĂNG'!N590)</f>
        <v/>
      </c>
      <c r="J2634">
        <f>IF('⚙️ SÉC MĂNG'!A590="","",'⚙️ SÉC MĂNG'!D590)</f>
        <v/>
      </c>
      <c r="L2634">
        <f>N(L2633)+IF(AND('🔎 TRA CỨU NHANH'!$C$2&lt;&gt;"",OR(ISNUMBER(SEARCH('🔎 TRA CỨU NHANH'!$C$2,$A2634)),ISNUMBER(SEARCH('🔎 TRA CỨU NHANH'!$C$2,$B2634)))),1,0)</f>
        <v/>
      </c>
      <c r="M2634">
        <f>IF(L2634&gt;N(L2633),L2634,"")</f>
        <v/>
      </c>
      <c r="N2634">
        <f>N(N2633)+IF(AND('💰 BÁO GIÁ'!$C$27&lt;&gt;"",OR(ISNUMBER(SEARCH('💰 BÁO GIÁ'!$C$27,$A2634)),ISNUMBER(SEARCH('💰 BÁO GIÁ'!$C$27,$B2634)))),1,0)</f>
        <v/>
      </c>
      <c r="O2634">
        <f>IF(N2634&gt;N(N2633),N2634,"")</f>
        <v/>
      </c>
    </row>
    <row r="2635">
      <c r="A2635">
        <f>IF('⚙️ SÉC MĂNG'!A591="","",'⚙️ SÉC MĂNG'!A591)</f>
        <v/>
      </c>
      <c r="B2635">
        <f>IF('⚙️ SÉC MĂNG'!A591="","",'⚙️ SÉC MĂNG'!R591)</f>
        <v/>
      </c>
      <c r="C2635">
        <f>IF('⚙️ SÉC MĂNG'!A591="","","Séc măng")</f>
        <v/>
      </c>
      <c r="D2635">
        <f>IF('⚙️ SÉC MĂNG'!A591="","",'⚙️ SÉC MĂNG'!I591)</f>
        <v/>
      </c>
      <c r="E2635">
        <f>IF('⚙️ SÉC MĂNG'!A591="","",'⚙️ SÉC MĂNG'!J591)</f>
        <v/>
      </c>
      <c r="F2635" s="37">
        <f>IF('⚙️ SÉC MĂNG'!A591="","",'⚙️ SÉC MĂNG'!K591)</f>
        <v/>
      </c>
      <c r="G2635" s="37">
        <f>IF('⚙️ SÉC MĂNG'!A591="","",'⚙️ SÉC MĂNG'!L591)</f>
        <v/>
      </c>
      <c r="H2635" s="37">
        <f>IF('⚙️ SÉC MĂNG'!A591="","",'⚙️ SÉC MĂNG'!M591)</f>
        <v/>
      </c>
      <c r="I2635">
        <f>IF('⚙️ SÉC MĂNG'!A591="","",'⚙️ SÉC MĂNG'!N591)</f>
        <v/>
      </c>
      <c r="J2635">
        <f>IF('⚙️ SÉC MĂNG'!A591="","",'⚙️ SÉC MĂNG'!D591)</f>
        <v/>
      </c>
      <c r="L2635">
        <f>N(L2634)+IF(AND('🔎 TRA CỨU NHANH'!$C$2&lt;&gt;"",OR(ISNUMBER(SEARCH('🔎 TRA CỨU NHANH'!$C$2,$A2635)),ISNUMBER(SEARCH('🔎 TRA CỨU NHANH'!$C$2,$B2635)))),1,0)</f>
        <v/>
      </c>
      <c r="M2635">
        <f>IF(L2635&gt;N(L2634),L2635,"")</f>
        <v/>
      </c>
      <c r="N2635">
        <f>N(N2634)+IF(AND('💰 BÁO GIÁ'!$C$27&lt;&gt;"",OR(ISNUMBER(SEARCH('💰 BÁO GIÁ'!$C$27,$A2635)),ISNUMBER(SEARCH('💰 BÁO GIÁ'!$C$27,$B2635)))),1,0)</f>
        <v/>
      </c>
      <c r="O2635">
        <f>IF(N2635&gt;N(N2634),N2635,"")</f>
        <v/>
      </c>
    </row>
    <row r="2636">
      <c r="A2636">
        <f>IF('⚙️ SÉC MĂNG'!A592="","",'⚙️ SÉC MĂNG'!A592)</f>
        <v/>
      </c>
      <c r="B2636">
        <f>IF('⚙️ SÉC MĂNG'!A592="","",'⚙️ SÉC MĂNG'!R592)</f>
        <v/>
      </c>
      <c r="C2636">
        <f>IF('⚙️ SÉC MĂNG'!A592="","","Séc măng")</f>
        <v/>
      </c>
      <c r="D2636">
        <f>IF('⚙️ SÉC MĂNG'!A592="","",'⚙️ SÉC MĂNG'!I592)</f>
        <v/>
      </c>
      <c r="E2636">
        <f>IF('⚙️ SÉC MĂNG'!A592="","",'⚙️ SÉC MĂNG'!J592)</f>
        <v/>
      </c>
      <c r="F2636">
        <f>IF('⚙️ SÉC MĂNG'!A592="","",'⚙️ SÉC MĂNG'!K592)</f>
        <v/>
      </c>
      <c r="G2636">
        <f>IF('⚙️ SÉC MĂNG'!A592="","",'⚙️ SÉC MĂNG'!L592)</f>
        <v/>
      </c>
      <c r="H2636">
        <f>IF('⚙️ SÉC MĂNG'!A592="","",'⚙️ SÉC MĂNG'!M592)</f>
        <v/>
      </c>
      <c r="I2636">
        <f>IF('⚙️ SÉC MĂNG'!A592="","",'⚙️ SÉC MĂNG'!N592)</f>
        <v/>
      </c>
      <c r="J2636">
        <f>IF('⚙️ SÉC MĂNG'!A592="","",'⚙️ SÉC MĂNG'!D592)</f>
        <v/>
      </c>
      <c r="L2636">
        <f>N(L2635)+IF(AND('🔎 TRA CỨU NHANH'!$C$2&lt;&gt;"",OR(ISNUMBER(SEARCH('🔎 TRA CỨU NHANH'!$C$2,$A2636)),ISNUMBER(SEARCH('🔎 TRA CỨU NHANH'!$C$2,$B2636)))),1,0)</f>
        <v/>
      </c>
      <c r="M2636">
        <f>IF(L2636&gt;N(L2635),L2636,"")</f>
        <v/>
      </c>
      <c r="N2636">
        <f>N(N2635)+IF(AND('💰 BÁO GIÁ'!$C$27&lt;&gt;"",OR(ISNUMBER(SEARCH('💰 BÁO GIÁ'!$C$27,$A2636)),ISNUMBER(SEARCH('💰 BÁO GIÁ'!$C$27,$B2636)))),1,0)</f>
        <v/>
      </c>
      <c r="O2636">
        <f>IF(N2636&gt;N(N2635),N2636,"")</f>
        <v/>
      </c>
    </row>
    <row r="2637">
      <c r="A2637">
        <f>IF('⚙️ SÉC MĂNG'!A593="","",'⚙️ SÉC MĂNG'!A593)</f>
        <v/>
      </c>
      <c r="B2637">
        <f>IF('⚙️ SÉC MĂNG'!A593="","",'⚙️ SÉC MĂNG'!R593)</f>
        <v/>
      </c>
      <c r="C2637">
        <f>IF('⚙️ SÉC MĂNG'!A593="","","Séc măng")</f>
        <v/>
      </c>
      <c r="D2637">
        <f>IF('⚙️ SÉC MĂNG'!A593="","",'⚙️ SÉC MĂNG'!I593)</f>
        <v/>
      </c>
      <c r="E2637">
        <f>IF('⚙️ SÉC MĂNG'!A593="","",'⚙️ SÉC MĂNG'!J593)</f>
        <v/>
      </c>
      <c r="F2637" s="37">
        <f>IF('⚙️ SÉC MĂNG'!A593="","",'⚙️ SÉC MĂNG'!K593)</f>
        <v/>
      </c>
      <c r="G2637" s="37">
        <f>IF('⚙️ SÉC MĂNG'!A593="","",'⚙️ SÉC MĂNG'!L593)</f>
        <v/>
      </c>
      <c r="H2637" s="37">
        <f>IF('⚙️ SÉC MĂNG'!A593="","",'⚙️ SÉC MĂNG'!M593)</f>
        <v/>
      </c>
      <c r="I2637">
        <f>IF('⚙️ SÉC MĂNG'!A593="","",'⚙️ SÉC MĂNG'!N593)</f>
        <v/>
      </c>
      <c r="J2637">
        <f>IF('⚙️ SÉC MĂNG'!A593="","",'⚙️ SÉC MĂNG'!D593)</f>
        <v/>
      </c>
      <c r="L2637">
        <f>N(L2636)+IF(AND('🔎 TRA CỨU NHANH'!$C$2&lt;&gt;"",OR(ISNUMBER(SEARCH('🔎 TRA CỨU NHANH'!$C$2,$A2637)),ISNUMBER(SEARCH('🔎 TRA CỨU NHANH'!$C$2,$B2637)))),1,0)</f>
        <v/>
      </c>
      <c r="M2637">
        <f>IF(L2637&gt;N(L2636),L2637,"")</f>
        <v/>
      </c>
      <c r="N2637">
        <f>N(N2636)+IF(AND('💰 BÁO GIÁ'!$C$27&lt;&gt;"",OR(ISNUMBER(SEARCH('💰 BÁO GIÁ'!$C$27,$A2637)),ISNUMBER(SEARCH('💰 BÁO GIÁ'!$C$27,$B2637)))),1,0)</f>
        <v/>
      </c>
      <c r="O2637">
        <f>IF(N2637&gt;N(N2636),N2637,"")</f>
        <v/>
      </c>
    </row>
    <row r="2638">
      <c r="A2638">
        <f>IF('⚙️ SÉC MĂNG'!A594="","",'⚙️ SÉC MĂNG'!A594)</f>
        <v/>
      </c>
      <c r="B2638">
        <f>IF('⚙️ SÉC MĂNG'!A594="","",'⚙️ SÉC MĂNG'!R594)</f>
        <v/>
      </c>
      <c r="C2638">
        <f>IF('⚙️ SÉC MĂNG'!A594="","","Séc măng")</f>
        <v/>
      </c>
      <c r="D2638">
        <f>IF('⚙️ SÉC MĂNG'!A594="","",'⚙️ SÉC MĂNG'!I594)</f>
        <v/>
      </c>
      <c r="E2638">
        <f>IF('⚙️ SÉC MĂNG'!A594="","",'⚙️ SÉC MĂNG'!J594)</f>
        <v/>
      </c>
      <c r="F2638" s="37">
        <f>IF('⚙️ SÉC MĂNG'!A594="","",'⚙️ SÉC MĂNG'!K594)</f>
        <v/>
      </c>
      <c r="G2638" s="37">
        <f>IF('⚙️ SÉC MĂNG'!A594="","",'⚙️ SÉC MĂNG'!L594)</f>
        <v/>
      </c>
      <c r="H2638" s="37">
        <f>IF('⚙️ SÉC MĂNG'!A594="","",'⚙️ SÉC MĂNG'!M594)</f>
        <v/>
      </c>
      <c r="I2638">
        <f>IF('⚙️ SÉC MĂNG'!A594="","",'⚙️ SÉC MĂNG'!N594)</f>
        <v/>
      </c>
      <c r="J2638">
        <f>IF('⚙️ SÉC MĂNG'!A594="","",'⚙️ SÉC MĂNG'!D594)</f>
        <v/>
      </c>
      <c r="L2638">
        <f>N(L2637)+IF(AND('🔎 TRA CỨU NHANH'!$C$2&lt;&gt;"",OR(ISNUMBER(SEARCH('🔎 TRA CỨU NHANH'!$C$2,$A2638)),ISNUMBER(SEARCH('🔎 TRA CỨU NHANH'!$C$2,$B2638)))),1,0)</f>
        <v/>
      </c>
      <c r="M2638">
        <f>IF(L2638&gt;N(L2637),L2638,"")</f>
        <v/>
      </c>
      <c r="N2638">
        <f>N(N2637)+IF(AND('💰 BÁO GIÁ'!$C$27&lt;&gt;"",OR(ISNUMBER(SEARCH('💰 BÁO GIÁ'!$C$27,$A2638)),ISNUMBER(SEARCH('💰 BÁO GIÁ'!$C$27,$B2638)))),1,0)</f>
        <v/>
      </c>
      <c r="O2638">
        <f>IF(N2638&gt;N(N2637),N2638,"")</f>
        <v/>
      </c>
    </row>
    <row r="2639">
      <c r="A2639">
        <f>IF('⚙️ SÉC MĂNG'!A595="","",'⚙️ SÉC MĂNG'!A595)</f>
        <v/>
      </c>
      <c r="B2639">
        <f>IF('⚙️ SÉC MĂNG'!A595="","",'⚙️ SÉC MĂNG'!R595)</f>
        <v/>
      </c>
      <c r="C2639">
        <f>IF('⚙️ SÉC MĂNG'!A595="","","Séc măng")</f>
        <v/>
      </c>
      <c r="D2639">
        <f>IF('⚙️ SÉC MĂNG'!A595="","",'⚙️ SÉC MĂNG'!I595)</f>
        <v/>
      </c>
      <c r="E2639">
        <f>IF('⚙️ SÉC MĂNG'!A595="","",'⚙️ SÉC MĂNG'!J595)</f>
        <v/>
      </c>
      <c r="F2639" s="37">
        <f>IF('⚙️ SÉC MĂNG'!A595="","",'⚙️ SÉC MĂNG'!K595)</f>
        <v/>
      </c>
      <c r="G2639" s="37">
        <f>IF('⚙️ SÉC MĂNG'!A595="","",'⚙️ SÉC MĂNG'!L595)</f>
        <v/>
      </c>
      <c r="H2639" s="37">
        <f>IF('⚙️ SÉC MĂNG'!A595="","",'⚙️ SÉC MĂNG'!M595)</f>
        <v/>
      </c>
      <c r="I2639">
        <f>IF('⚙️ SÉC MĂNG'!A595="","",'⚙️ SÉC MĂNG'!N595)</f>
        <v/>
      </c>
      <c r="J2639">
        <f>IF('⚙️ SÉC MĂNG'!A595="","",'⚙️ SÉC MĂNG'!D595)</f>
        <v/>
      </c>
      <c r="L2639">
        <f>N(L2638)+IF(AND('🔎 TRA CỨU NHANH'!$C$2&lt;&gt;"",OR(ISNUMBER(SEARCH('🔎 TRA CỨU NHANH'!$C$2,$A2639)),ISNUMBER(SEARCH('🔎 TRA CỨU NHANH'!$C$2,$B2639)))),1,0)</f>
        <v/>
      </c>
      <c r="M2639">
        <f>IF(L2639&gt;N(L2638),L2639,"")</f>
        <v/>
      </c>
      <c r="N2639">
        <f>N(N2638)+IF(AND('💰 BÁO GIÁ'!$C$27&lt;&gt;"",OR(ISNUMBER(SEARCH('💰 BÁO GIÁ'!$C$27,$A2639)),ISNUMBER(SEARCH('💰 BÁO GIÁ'!$C$27,$B2639)))),1,0)</f>
        <v/>
      </c>
      <c r="O2639">
        <f>IF(N2639&gt;N(N2638),N2639,"")</f>
        <v/>
      </c>
    </row>
    <row r="2640">
      <c r="A2640">
        <f>IF('⚙️ SÉC MĂNG'!A596="","",'⚙️ SÉC MĂNG'!A596)</f>
        <v/>
      </c>
      <c r="B2640">
        <f>IF('⚙️ SÉC MĂNG'!A596="","",'⚙️ SÉC MĂNG'!R596)</f>
        <v/>
      </c>
      <c r="C2640">
        <f>IF('⚙️ SÉC MĂNG'!A596="","","Séc măng")</f>
        <v/>
      </c>
      <c r="D2640">
        <f>IF('⚙️ SÉC MĂNG'!A596="","",'⚙️ SÉC MĂNG'!I596)</f>
        <v/>
      </c>
      <c r="E2640">
        <f>IF('⚙️ SÉC MĂNG'!A596="","",'⚙️ SÉC MĂNG'!J596)</f>
        <v/>
      </c>
      <c r="F2640">
        <f>IF('⚙️ SÉC MĂNG'!A596="","",'⚙️ SÉC MĂNG'!K596)</f>
        <v/>
      </c>
      <c r="G2640">
        <f>IF('⚙️ SÉC MĂNG'!A596="","",'⚙️ SÉC MĂNG'!L596)</f>
        <v/>
      </c>
      <c r="H2640">
        <f>IF('⚙️ SÉC MĂNG'!A596="","",'⚙️ SÉC MĂNG'!M596)</f>
        <v/>
      </c>
      <c r="I2640">
        <f>IF('⚙️ SÉC MĂNG'!A596="","",'⚙️ SÉC MĂNG'!N596)</f>
        <v/>
      </c>
      <c r="J2640">
        <f>IF('⚙️ SÉC MĂNG'!A596="","",'⚙️ SÉC MĂNG'!D596)</f>
        <v/>
      </c>
      <c r="L2640">
        <f>N(L2639)+IF(AND('🔎 TRA CỨU NHANH'!$C$2&lt;&gt;"",OR(ISNUMBER(SEARCH('🔎 TRA CỨU NHANH'!$C$2,$A2640)),ISNUMBER(SEARCH('🔎 TRA CỨU NHANH'!$C$2,$B2640)))),1,0)</f>
        <v/>
      </c>
      <c r="M2640">
        <f>IF(L2640&gt;N(L2639),L2640,"")</f>
        <v/>
      </c>
      <c r="N2640">
        <f>N(N2639)+IF(AND('💰 BÁO GIÁ'!$C$27&lt;&gt;"",OR(ISNUMBER(SEARCH('💰 BÁO GIÁ'!$C$27,$A2640)),ISNUMBER(SEARCH('💰 BÁO GIÁ'!$C$27,$B2640)))),1,0)</f>
        <v/>
      </c>
      <c r="O2640">
        <f>IF(N2640&gt;N(N2639),N2640,"")</f>
        <v/>
      </c>
    </row>
    <row r="2641">
      <c r="A2641">
        <f>IF('⚙️ SÉC MĂNG'!A597="","",'⚙️ SÉC MĂNG'!A597)</f>
        <v/>
      </c>
      <c r="B2641">
        <f>IF('⚙️ SÉC MĂNG'!A597="","",'⚙️ SÉC MĂNG'!R597)</f>
        <v/>
      </c>
      <c r="C2641">
        <f>IF('⚙️ SÉC MĂNG'!A597="","","Séc măng")</f>
        <v/>
      </c>
      <c r="D2641">
        <f>IF('⚙️ SÉC MĂNG'!A597="","",'⚙️ SÉC MĂNG'!I597)</f>
        <v/>
      </c>
      <c r="E2641">
        <f>IF('⚙️ SÉC MĂNG'!A597="","",'⚙️ SÉC MĂNG'!J597)</f>
        <v/>
      </c>
      <c r="F2641" s="37">
        <f>IF('⚙️ SÉC MĂNG'!A597="","",'⚙️ SÉC MĂNG'!K597)</f>
        <v/>
      </c>
      <c r="G2641" s="37">
        <f>IF('⚙️ SÉC MĂNG'!A597="","",'⚙️ SÉC MĂNG'!L597)</f>
        <v/>
      </c>
      <c r="H2641" s="37">
        <f>IF('⚙️ SÉC MĂNG'!A597="","",'⚙️ SÉC MĂNG'!M597)</f>
        <v/>
      </c>
      <c r="I2641">
        <f>IF('⚙️ SÉC MĂNG'!A597="","",'⚙️ SÉC MĂNG'!N597)</f>
        <v/>
      </c>
      <c r="J2641">
        <f>IF('⚙️ SÉC MĂNG'!A597="","",'⚙️ SÉC MĂNG'!D597)</f>
        <v/>
      </c>
      <c r="L2641">
        <f>N(L2640)+IF(AND('🔎 TRA CỨU NHANH'!$C$2&lt;&gt;"",OR(ISNUMBER(SEARCH('🔎 TRA CỨU NHANH'!$C$2,$A2641)),ISNUMBER(SEARCH('🔎 TRA CỨU NHANH'!$C$2,$B2641)))),1,0)</f>
        <v/>
      </c>
      <c r="M2641">
        <f>IF(L2641&gt;N(L2640),L2641,"")</f>
        <v/>
      </c>
      <c r="N2641">
        <f>N(N2640)+IF(AND('💰 BÁO GIÁ'!$C$27&lt;&gt;"",OR(ISNUMBER(SEARCH('💰 BÁO GIÁ'!$C$27,$A2641)),ISNUMBER(SEARCH('💰 BÁO GIÁ'!$C$27,$B2641)))),1,0)</f>
        <v/>
      </c>
      <c r="O2641">
        <f>IF(N2641&gt;N(N2640),N2641,"")</f>
        <v/>
      </c>
    </row>
    <row r="2642">
      <c r="A2642">
        <f>IF('⚙️ SÉC MĂNG'!A598="","",'⚙️ SÉC MĂNG'!A598)</f>
        <v/>
      </c>
      <c r="B2642">
        <f>IF('⚙️ SÉC MĂNG'!A598="","",'⚙️ SÉC MĂNG'!R598)</f>
        <v/>
      </c>
      <c r="C2642">
        <f>IF('⚙️ SÉC MĂNG'!A598="","","Séc măng")</f>
        <v/>
      </c>
      <c r="D2642">
        <f>IF('⚙️ SÉC MĂNG'!A598="","",'⚙️ SÉC MĂNG'!I598)</f>
        <v/>
      </c>
      <c r="E2642">
        <f>IF('⚙️ SÉC MĂNG'!A598="","",'⚙️ SÉC MĂNG'!J598)</f>
        <v/>
      </c>
      <c r="F2642">
        <f>IF('⚙️ SÉC MĂNG'!A598="","",'⚙️ SÉC MĂNG'!K598)</f>
        <v/>
      </c>
      <c r="G2642">
        <f>IF('⚙️ SÉC MĂNG'!A598="","",'⚙️ SÉC MĂNG'!L598)</f>
        <v/>
      </c>
      <c r="H2642">
        <f>IF('⚙️ SÉC MĂNG'!A598="","",'⚙️ SÉC MĂNG'!M598)</f>
        <v/>
      </c>
      <c r="I2642">
        <f>IF('⚙️ SÉC MĂNG'!A598="","",'⚙️ SÉC MĂNG'!N598)</f>
        <v/>
      </c>
      <c r="J2642">
        <f>IF('⚙️ SÉC MĂNG'!A598="","",'⚙️ SÉC MĂNG'!D598)</f>
        <v/>
      </c>
      <c r="L2642">
        <f>N(L2641)+IF(AND('🔎 TRA CỨU NHANH'!$C$2&lt;&gt;"",OR(ISNUMBER(SEARCH('🔎 TRA CỨU NHANH'!$C$2,$A2642)),ISNUMBER(SEARCH('🔎 TRA CỨU NHANH'!$C$2,$B2642)))),1,0)</f>
        <v/>
      </c>
      <c r="M2642">
        <f>IF(L2642&gt;N(L2641),L2642,"")</f>
        <v/>
      </c>
      <c r="N2642">
        <f>N(N2641)+IF(AND('💰 BÁO GIÁ'!$C$27&lt;&gt;"",OR(ISNUMBER(SEARCH('💰 BÁO GIÁ'!$C$27,$A2642)),ISNUMBER(SEARCH('💰 BÁO GIÁ'!$C$27,$B2642)))),1,0)</f>
        <v/>
      </c>
      <c r="O2642">
        <f>IF(N2642&gt;N(N2641),N2642,"")</f>
        <v/>
      </c>
    </row>
    <row r="2643">
      <c r="A2643">
        <f>IF('⚙️ SÉC MĂNG'!A599="","",'⚙️ SÉC MĂNG'!A599)</f>
        <v/>
      </c>
      <c r="B2643">
        <f>IF('⚙️ SÉC MĂNG'!A599="","",'⚙️ SÉC MĂNG'!R599)</f>
        <v/>
      </c>
      <c r="C2643">
        <f>IF('⚙️ SÉC MĂNG'!A599="","","Séc măng")</f>
        <v/>
      </c>
      <c r="D2643">
        <f>IF('⚙️ SÉC MĂNG'!A599="","",'⚙️ SÉC MĂNG'!I599)</f>
        <v/>
      </c>
      <c r="E2643">
        <f>IF('⚙️ SÉC MĂNG'!A599="","",'⚙️ SÉC MĂNG'!J599)</f>
        <v/>
      </c>
      <c r="F2643" s="37">
        <f>IF('⚙️ SÉC MĂNG'!A599="","",'⚙️ SÉC MĂNG'!K599)</f>
        <v/>
      </c>
      <c r="G2643" s="37">
        <f>IF('⚙️ SÉC MĂNG'!A599="","",'⚙️ SÉC MĂNG'!L599)</f>
        <v/>
      </c>
      <c r="H2643" s="37">
        <f>IF('⚙️ SÉC MĂNG'!A599="","",'⚙️ SÉC MĂNG'!M599)</f>
        <v/>
      </c>
      <c r="I2643">
        <f>IF('⚙️ SÉC MĂNG'!A599="","",'⚙️ SÉC MĂNG'!N599)</f>
        <v/>
      </c>
      <c r="J2643">
        <f>IF('⚙️ SÉC MĂNG'!A599="","",'⚙️ SÉC MĂNG'!D599)</f>
        <v/>
      </c>
      <c r="L2643">
        <f>N(L2642)+IF(AND('🔎 TRA CỨU NHANH'!$C$2&lt;&gt;"",OR(ISNUMBER(SEARCH('🔎 TRA CỨU NHANH'!$C$2,$A2643)),ISNUMBER(SEARCH('🔎 TRA CỨU NHANH'!$C$2,$B2643)))),1,0)</f>
        <v/>
      </c>
      <c r="M2643">
        <f>IF(L2643&gt;N(L2642),L2643,"")</f>
        <v/>
      </c>
      <c r="N2643">
        <f>N(N2642)+IF(AND('💰 BÁO GIÁ'!$C$27&lt;&gt;"",OR(ISNUMBER(SEARCH('💰 BÁO GIÁ'!$C$27,$A2643)),ISNUMBER(SEARCH('💰 BÁO GIÁ'!$C$27,$B2643)))),1,0)</f>
        <v/>
      </c>
      <c r="O2643">
        <f>IF(N2643&gt;N(N2642),N2643,"")</f>
        <v/>
      </c>
    </row>
    <row r="2644">
      <c r="A2644">
        <f>IF('⚙️ SÉC MĂNG'!A600="","",'⚙️ SÉC MĂNG'!A600)</f>
        <v/>
      </c>
      <c r="B2644">
        <f>IF('⚙️ SÉC MĂNG'!A600="","",'⚙️ SÉC MĂNG'!R600)</f>
        <v/>
      </c>
      <c r="C2644">
        <f>IF('⚙️ SÉC MĂNG'!A600="","","Séc măng")</f>
        <v/>
      </c>
      <c r="D2644">
        <f>IF('⚙️ SÉC MĂNG'!A600="","",'⚙️ SÉC MĂNG'!I600)</f>
        <v/>
      </c>
      <c r="E2644">
        <f>IF('⚙️ SÉC MĂNG'!A600="","",'⚙️ SÉC MĂNG'!J600)</f>
        <v/>
      </c>
      <c r="F2644">
        <f>IF('⚙️ SÉC MĂNG'!A600="","",'⚙️ SÉC MĂNG'!K600)</f>
        <v/>
      </c>
      <c r="G2644">
        <f>IF('⚙️ SÉC MĂNG'!A600="","",'⚙️ SÉC MĂNG'!L600)</f>
        <v/>
      </c>
      <c r="H2644">
        <f>IF('⚙️ SÉC MĂNG'!A600="","",'⚙️ SÉC MĂNG'!M600)</f>
        <v/>
      </c>
      <c r="I2644">
        <f>IF('⚙️ SÉC MĂNG'!A600="","",'⚙️ SÉC MĂNG'!N600)</f>
        <v/>
      </c>
      <c r="J2644">
        <f>IF('⚙️ SÉC MĂNG'!A600="","",'⚙️ SÉC MĂNG'!D600)</f>
        <v/>
      </c>
      <c r="L2644">
        <f>N(L2643)+IF(AND('🔎 TRA CỨU NHANH'!$C$2&lt;&gt;"",OR(ISNUMBER(SEARCH('🔎 TRA CỨU NHANH'!$C$2,$A2644)),ISNUMBER(SEARCH('🔎 TRA CỨU NHANH'!$C$2,$B2644)))),1,0)</f>
        <v/>
      </c>
      <c r="M2644">
        <f>IF(L2644&gt;N(L2643),L2644,"")</f>
        <v/>
      </c>
      <c r="N2644">
        <f>N(N2643)+IF(AND('💰 BÁO GIÁ'!$C$27&lt;&gt;"",OR(ISNUMBER(SEARCH('💰 BÁO GIÁ'!$C$27,$A2644)),ISNUMBER(SEARCH('💰 BÁO GIÁ'!$C$27,$B2644)))),1,0)</f>
        <v/>
      </c>
      <c r="O2644">
        <f>IF(N2644&gt;N(N2643),N2644,"")</f>
        <v/>
      </c>
    </row>
    <row r="2645">
      <c r="A2645">
        <f>IF('⚙️ SÉC MĂNG'!A601="","",'⚙️ SÉC MĂNG'!A601)</f>
        <v/>
      </c>
      <c r="B2645">
        <f>IF('⚙️ SÉC MĂNG'!A601="","",'⚙️ SÉC MĂNG'!R601)</f>
        <v/>
      </c>
      <c r="C2645">
        <f>IF('⚙️ SÉC MĂNG'!A601="","","Séc măng")</f>
        <v/>
      </c>
      <c r="D2645">
        <f>IF('⚙️ SÉC MĂNG'!A601="","",'⚙️ SÉC MĂNG'!I601)</f>
        <v/>
      </c>
      <c r="E2645">
        <f>IF('⚙️ SÉC MĂNG'!A601="","",'⚙️ SÉC MĂNG'!J601)</f>
        <v/>
      </c>
      <c r="F2645" s="37">
        <f>IF('⚙️ SÉC MĂNG'!A601="","",'⚙️ SÉC MĂNG'!K601)</f>
        <v/>
      </c>
      <c r="G2645" s="37">
        <f>IF('⚙️ SÉC MĂNG'!A601="","",'⚙️ SÉC MĂNG'!L601)</f>
        <v/>
      </c>
      <c r="H2645" s="37">
        <f>IF('⚙️ SÉC MĂNG'!A601="","",'⚙️ SÉC MĂNG'!M601)</f>
        <v/>
      </c>
      <c r="I2645">
        <f>IF('⚙️ SÉC MĂNG'!A601="","",'⚙️ SÉC MĂNG'!N601)</f>
        <v/>
      </c>
      <c r="J2645">
        <f>IF('⚙️ SÉC MĂNG'!A601="","",'⚙️ SÉC MĂNG'!D601)</f>
        <v/>
      </c>
      <c r="L2645">
        <f>N(L2644)+IF(AND('🔎 TRA CỨU NHANH'!$C$2&lt;&gt;"",OR(ISNUMBER(SEARCH('🔎 TRA CỨU NHANH'!$C$2,$A2645)),ISNUMBER(SEARCH('🔎 TRA CỨU NHANH'!$C$2,$B2645)))),1,0)</f>
        <v/>
      </c>
      <c r="M2645">
        <f>IF(L2645&gt;N(L2644),L2645,"")</f>
        <v/>
      </c>
      <c r="N2645">
        <f>N(N2644)+IF(AND('💰 BÁO GIÁ'!$C$27&lt;&gt;"",OR(ISNUMBER(SEARCH('💰 BÁO GIÁ'!$C$27,$A2645)),ISNUMBER(SEARCH('💰 BÁO GIÁ'!$C$27,$B2645)))),1,0)</f>
        <v/>
      </c>
      <c r="O2645">
        <f>IF(N2645&gt;N(N2644),N2645,"")</f>
        <v/>
      </c>
    </row>
    <row r="2646">
      <c r="A2646">
        <f>IF('⚙️ SÉC MĂNG'!A602="","",'⚙️ SÉC MĂNG'!A602)</f>
        <v/>
      </c>
      <c r="B2646">
        <f>IF('⚙️ SÉC MĂNG'!A602="","",'⚙️ SÉC MĂNG'!R602)</f>
        <v/>
      </c>
      <c r="C2646">
        <f>IF('⚙️ SÉC MĂNG'!A602="","","Séc măng")</f>
        <v/>
      </c>
      <c r="D2646">
        <f>IF('⚙️ SÉC MĂNG'!A602="","",'⚙️ SÉC MĂNG'!I602)</f>
        <v/>
      </c>
      <c r="E2646">
        <f>IF('⚙️ SÉC MĂNG'!A602="","",'⚙️ SÉC MĂNG'!J602)</f>
        <v/>
      </c>
      <c r="F2646" s="37">
        <f>IF('⚙️ SÉC MĂNG'!A602="","",'⚙️ SÉC MĂNG'!K602)</f>
        <v/>
      </c>
      <c r="G2646" s="37">
        <f>IF('⚙️ SÉC MĂNG'!A602="","",'⚙️ SÉC MĂNG'!L602)</f>
        <v/>
      </c>
      <c r="H2646" s="37">
        <f>IF('⚙️ SÉC MĂNG'!A602="","",'⚙️ SÉC MĂNG'!M602)</f>
        <v/>
      </c>
      <c r="I2646">
        <f>IF('⚙️ SÉC MĂNG'!A602="","",'⚙️ SÉC MĂNG'!N602)</f>
        <v/>
      </c>
      <c r="J2646">
        <f>IF('⚙️ SÉC MĂNG'!A602="","",'⚙️ SÉC MĂNG'!D602)</f>
        <v/>
      </c>
      <c r="L2646">
        <f>N(L2645)+IF(AND('🔎 TRA CỨU NHANH'!$C$2&lt;&gt;"",OR(ISNUMBER(SEARCH('🔎 TRA CỨU NHANH'!$C$2,$A2646)),ISNUMBER(SEARCH('🔎 TRA CỨU NHANH'!$C$2,$B2646)))),1,0)</f>
        <v/>
      </c>
      <c r="M2646">
        <f>IF(L2646&gt;N(L2645),L2646,"")</f>
        <v/>
      </c>
      <c r="N2646">
        <f>N(N2645)+IF(AND('💰 BÁO GIÁ'!$C$27&lt;&gt;"",OR(ISNUMBER(SEARCH('💰 BÁO GIÁ'!$C$27,$A2646)),ISNUMBER(SEARCH('💰 BÁO GIÁ'!$C$27,$B2646)))),1,0)</f>
        <v/>
      </c>
      <c r="O2646">
        <f>IF(N2646&gt;N(N2645),N2646,"")</f>
        <v/>
      </c>
    </row>
    <row r="2647">
      <c r="A2647">
        <f>IF('⚙️ SÉC MĂNG'!A603="","",'⚙️ SÉC MĂNG'!A603)</f>
        <v/>
      </c>
      <c r="B2647">
        <f>IF('⚙️ SÉC MĂNG'!A603="","",'⚙️ SÉC MĂNG'!R603)</f>
        <v/>
      </c>
      <c r="C2647">
        <f>IF('⚙️ SÉC MĂNG'!A603="","","Séc măng")</f>
        <v/>
      </c>
      <c r="D2647">
        <f>IF('⚙️ SÉC MĂNG'!A603="","",'⚙️ SÉC MĂNG'!I603)</f>
        <v/>
      </c>
      <c r="E2647">
        <f>IF('⚙️ SÉC MĂNG'!A603="","",'⚙️ SÉC MĂNG'!J603)</f>
        <v/>
      </c>
      <c r="F2647" s="37">
        <f>IF('⚙️ SÉC MĂNG'!A603="","",'⚙️ SÉC MĂNG'!K603)</f>
        <v/>
      </c>
      <c r="G2647" s="37">
        <f>IF('⚙️ SÉC MĂNG'!A603="","",'⚙️ SÉC MĂNG'!L603)</f>
        <v/>
      </c>
      <c r="H2647" s="37">
        <f>IF('⚙️ SÉC MĂNG'!A603="","",'⚙️ SÉC MĂNG'!M603)</f>
        <v/>
      </c>
      <c r="I2647">
        <f>IF('⚙️ SÉC MĂNG'!A603="","",'⚙️ SÉC MĂNG'!N603)</f>
        <v/>
      </c>
      <c r="J2647">
        <f>IF('⚙️ SÉC MĂNG'!A603="","",'⚙️ SÉC MĂNG'!D603)</f>
        <v/>
      </c>
      <c r="L2647">
        <f>N(L2646)+IF(AND('🔎 TRA CỨU NHANH'!$C$2&lt;&gt;"",OR(ISNUMBER(SEARCH('🔎 TRA CỨU NHANH'!$C$2,$A2647)),ISNUMBER(SEARCH('🔎 TRA CỨU NHANH'!$C$2,$B2647)))),1,0)</f>
        <v/>
      </c>
      <c r="M2647">
        <f>IF(L2647&gt;N(L2646),L2647,"")</f>
        <v/>
      </c>
      <c r="N2647">
        <f>N(N2646)+IF(AND('💰 BÁO GIÁ'!$C$27&lt;&gt;"",OR(ISNUMBER(SEARCH('💰 BÁO GIÁ'!$C$27,$A2647)),ISNUMBER(SEARCH('💰 BÁO GIÁ'!$C$27,$B2647)))),1,0)</f>
        <v/>
      </c>
      <c r="O2647">
        <f>IF(N2647&gt;N(N2646),N2647,"")</f>
        <v/>
      </c>
    </row>
    <row r="2648">
      <c r="A2648">
        <f>IF('⚙️ SÉC MĂNG'!A604="","",'⚙️ SÉC MĂNG'!A604)</f>
        <v/>
      </c>
      <c r="B2648">
        <f>IF('⚙️ SÉC MĂNG'!A604="","",'⚙️ SÉC MĂNG'!R604)</f>
        <v/>
      </c>
      <c r="C2648">
        <f>IF('⚙️ SÉC MĂNG'!A604="","","Séc măng")</f>
        <v/>
      </c>
      <c r="D2648">
        <f>IF('⚙️ SÉC MĂNG'!A604="","",'⚙️ SÉC MĂNG'!I604)</f>
        <v/>
      </c>
      <c r="E2648">
        <f>IF('⚙️ SÉC MĂNG'!A604="","",'⚙️ SÉC MĂNG'!J604)</f>
        <v/>
      </c>
      <c r="F2648">
        <f>IF('⚙️ SÉC MĂNG'!A604="","",'⚙️ SÉC MĂNG'!K604)</f>
        <v/>
      </c>
      <c r="G2648">
        <f>IF('⚙️ SÉC MĂNG'!A604="","",'⚙️ SÉC MĂNG'!L604)</f>
        <v/>
      </c>
      <c r="H2648">
        <f>IF('⚙️ SÉC MĂNG'!A604="","",'⚙️ SÉC MĂNG'!M604)</f>
        <v/>
      </c>
      <c r="I2648">
        <f>IF('⚙️ SÉC MĂNG'!A604="","",'⚙️ SÉC MĂNG'!N604)</f>
        <v/>
      </c>
      <c r="J2648">
        <f>IF('⚙️ SÉC MĂNG'!A604="","",'⚙️ SÉC MĂNG'!D604)</f>
        <v/>
      </c>
      <c r="L2648">
        <f>N(L2647)+IF(AND('🔎 TRA CỨU NHANH'!$C$2&lt;&gt;"",OR(ISNUMBER(SEARCH('🔎 TRA CỨU NHANH'!$C$2,$A2648)),ISNUMBER(SEARCH('🔎 TRA CỨU NHANH'!$C$2,$B2648)))),1,0)</f>
        <v/>
      </c>
      <c r="M2648">
        <f>IF(L2648&gt;N(L2647),L2648,"")</f>
        <v/>
      </c>
      <c r="N2648">
        <f>N(N2647)+IF(AND('💰 BÁO GIÁ'!$C$27&lt;&gt;"",OR(ISNUMBER(SEARCH('💰 BÁO GIÁ'!$C$27,$A2648)),ISNUMBER(SEARCH('💰 BÁO GIÁ'!$C$27,$B2648)))),1,0)</f>
        <v/>
      </c>
      <c r="O2648">
        <f>IF(N2648&gt;N(N2647),N2648,"")</f>
        <v/>
      </c>
    </row>
    <row r="2649">
      <c r="A2649">
        <f>IF('⚙️ SÉC MĂNG'!A605="","",'⚙️ SÉC MĂNG'!A605)</f>
        <v/>
      </c>
      <c r="B2649">
        <f>IF('⚙️ SÉC MĂNG'!A605="","",'⚙️ SÉC MĂNG'!R605)</f>
        <v/>
      </c>
      <c r="C2649">
        <f>IF('⚙️ SÉC MĂNG'!A605="","","Séc măng")</f>
        <v/>
      </c>
      <c r="D2649">
        <f>IF('⚙️ SÉC MĂNG'!A605="","",'⚙️ SÉC MĂNG'!I605)</f>
        <v/>
      </c>
      <c r="E2649">
        <f>IF('⚙️ SÉC MĂNG'!A605="","",'⚙️ SÉC MĂNG'!J605)</f>
        <v/>
      </c>
      <c r="F2649" s="37">
        <f>IF('⚙️ SÉC MĂNG'!A605="","",'⚙️ SÉC MĂNG'!K605)</f>
        <v/>
      </c>
      <c r="G2649" s="37">
        <f>IF('⚙️ SÉC MĂNG'!A605="","",'⚙️ SÉC MĂNG'!L605)</f>
        <v/>
      </c>
      <c r="H2649" s="37">
        <f>IF('⚙️ SÉC MĂNG'!A605="","",'⚙️ SÉC MĂNG'!M605)</f>
        <v/>
      </c>
      <c r="I2649">
        <f>IF('⚙️ SÉC MĂNG'!A605="","",'⚙️ SÉC MĂNG'!N605)</f>
        <v/>
      </c>
      <c r="J2649">
        <f>IF('⚙️ SÉC MĂNG'!A605="","",'⚙️ SÉC MĂNG'!D605)</f>
        <v/>
      </c>
      <c r="L2649">
        <f>N(L2648)+IF(AND('🔎 TRA CỨU NHANH'!$C$2&lt;&gt;"",OR(ISNUMBER(SEARCH('🔎 TRA CỨU NHANH'!$C$2,$A2649)),ISNUMBER(SEARCH('🔎 TRA CỨU NHANH'!$C$2,$B2649)))),1,0)</f>
        <v/>
      </c>
      <c r="M2649">
        <f>IF(L2649&gt;N(L2648),L2649,"")</f>
        <v/>
      </c>
      <c r="N2649">
        <f>N(N2648)+IF(AND('💰 BÁO GIÁ'!$C$27&lt;&gt;"",OR(ISNUMBER(SEARCH('💰 BÁO GIÁ'!$C$27,$A2649)),ISNUMBER(SEARCH('💰 BÁO GIÁ'!$C$27,$B2649)))),1,0)</f>
        <v/>
      </c>
      <c r="O2649">
        <f>IF(N2649&gt;N(N2648),N2649,"")</f>
        <v/>
      </c>
    </row>
    <row r="2650">
      <c r="A2650">
        <f>IF('⚙️ SÉC MĂNG'!A606="","",'⚙️ SÉC MĂNG'!A606)</f>
        <v/>
      </c>
      <c r="B2650">
        <f>IF('⚙️ SÉC MĂNG'!A606="","",'⚙️ SÉC MĂNG'!R606)</f>
        <v/>
      </c>
      <c r="C2650">
        <f>IF('⚙️ SÉC MĂNG'!A606="","","Séc măng")</f>
        <v/>
      </c>
      <c r="D2650">
        <f>IF('⚙️ SÉC MĂNG'!A606="","",'⚙️ SÉC MĂNG'!I606)</f>
        <v/>
      </c>
      <c r="E2650">
        <f>IF('⚙️ SÉC MĂNG'!A606="","",'⚙️ SÉC MĂNG'!J606)</f>
        <v/>
      </c>
      <c r="F2650">
        <f>IF('⚙️ SÉC MĂNG'!A606="","",'⚙️ SÉC MĂNG'!K606)</f>
        <v/>
      </c>
      <c r="G2650">
        <f>IF('⚙️ SÉC MĂNG'!A606="","",'⚙️ SÉC MĂNG'!L606)</f>
        <v/>
      </c>
      <c r="H2650">
        <f>IF('⚙️ SÉC MĂNG'!A606="","",'⚙️ SÉC MĂNG'!M606)</f>
        <v/>
      </c>
      <c r="I2650">
        <f>IF('⚙️ SÉC MĂNG'!A606="","",'⚙️ SÉC MĂNG'!N606)</f>
        <v/>
      </c>
      <c r="J2650">
        <f>IF('⚙️ SÉC MĂNG'!A606="","",'⚙️ SÉC MĂNG'!D606)</f>
        <v/>
      </c>
      <c r="L2650">
        <f>N(L2649)+IF(AND('🔎 TRA CỨU NHANH'!$C$2&lt;&gt;"",OR(ISNUMBER(SEARCH('🔎 TRA CỨU NHANH'!$C$2,$A2650)),ISNUMBER(SEARCH('🔎 TRA CỨU NHANH'!$C$2,$B2650)))),1,0)</f>
        <v/>
      </c>
      <c r="M2650">
        <f>IF(L2650&gt;N(L2649),L2650,"")</f>
        <v/>
      </c>
      <c r="N2650">
        <f>N(N2649)+IF(AND('💰 BÁO GIÁ'!$C$27&lt;&gt;"",OR(ISNUMBER(SEARCH('💰 BÁO GIÁ'!$C$27,$A2650)),ISNUMBER(SEARCH('💰 BÁO GIÁ'!$C$27,$B2650)))),1,0)</f>
        <v/>
      </c>
      <c r="O2650">
        <f>IF(N2650&gt;N(N2649),N2650,"")</f>
        <v/>
      </c>
    </row>
    <row r="2651">
      <c r="A2651">
        <f>IF('⚙️ SÉC MĂNG'!A607="","",'⚙️ SÉC MĂNG'!A607)</f>
        <v/>
      </c>
      <c r="B2651">
        <f>IF('⚙️ SÉC MĂNG'!A607="","",'⚙️ SÉC MĂNG'!R607)</f>
        <v/>
      </c>
      <c r="C2651">
        <f>IF('⚙️ SÉC MĂNG'!A607="","","Séc măng")</f>
        <v/>
      </c>
      <c r="D2651">
        <f>IF('⚙️ SÉC MĂNG'!A607="","",'⚙️ SÉC MĂNG'!I607)</f>
        <v/>
      </c>
      <c r="E2651">
        <f>IF('⚙️ SÉC MĂNG'!A607="","",'⚙️ SÉC MĂNG'!J607)</f>
        <v/>
      </c>
      <c r="F2651" s="37">
        <f>IF('⚙️ SÉC MĂNG'!A607="","",'⚙️ SÉC MĂNG'!K607)</f>
        <v/>
      </c>
      <c r="G2651" s="37">
        <f>IF('⚙️ SÉC MĂNG'!A607="","",'⚙️ SÉC MĂNG'!L607)</f>
        <v/>
      </c>
      <c r="H2651" s="37">
        <f>IF('⚙️ SÉC MĂNG'!A607="","",'⚙️ SÉC MĂNG'!M607)</f>
        <v/>
      </c>
      <c r="I2651">
        <f>IF('⚙️ SÉC MĂNG'!A607="","",'⚙️ SÉC MĂNG'!N607)</f>
        <v/>
      </c>
      <c r="J2651">
        <f>IF('⚙️ SÉC MĂNG'!A607="","",'⚙️ SÉC MĂNG'!D607)</f>
        <v/>
      </c>
      <c r="L2651">
        <f>N(L2650)+IF(AND('🔎 TRA CỨU NHANH'!$C$2&lt;&gt;"",OR(ISNUMBER(SEARCH('🔎 TRA CỨU NHANH'!$C$2,$A2651)),ISNUMBER(SEARCH('🔎 TRA CỨU NHANH'!$C$2,$B2651)))),1,0)</f>
        <v/>
      </c>
      <c r="M2651">
        <f>IF(L2651&gt;N(L2650),L2651,"")</f>
        <v/>
      </c>
      <c r="N2651">
        <f>N(N2650)+IF(AND('💰 BÁO GIÁ'!$C$27&lt;&gt;"",OR(ISNUMBER(SEARCH('💰 BÁO GIÁ'!$C$27,$A2651)),ISNUMBER(SEARCH('💰 BÁO GIÁ'!$C$27,$B2651)))),1,0)</f>
        <v/>
      </c>
      <c r="O2651">
        <f>IF(N2651&gt;N(N2650),N2651,"")</f>
        <v/>
      </c>
    </row>
    <row r="2652">
      <c r="A2652">
        <f>IF('⚙️ SÉC MĂNG'!A608="","",'⚙️ SÉC MĂNG'!A608)</f>
        <v/>
      </c>
      <c r="B2652">
        <f>IF('⚙️ SÉC MĂNG'!A608="","",'⚙️ SÉC MĂNG'!R608)</f>
        <v/>
      </c>
      <c r="C2652">
        <f>IF('⚙️ SÉC MĂNG'!A608="","","Séc măng")</f>
        <v/>
      </c>
      <c r="D2652">
        <f>IF('⚙️ SÉC MĂNG'!A608="","",'⚙️ SÉC MĂNG'!I608)</f>
        <v/>
      </c>
      <c r="E2652">
        <f>IF('⚙️ SÉC MĂNG'!A608="","",'⚙️ SÉC MĂNG'!J608)</f>
        <v/>
      </c>
      <c r="F2652" s="37">
        <f>IF('⚙️ SÉC MĂNG'!A608="","",'⚙️ SÉC MĂNG'!K608)</f>
        <v/>
      </c>
      <c r="G2652" s="37">
        <f>IF('⚙️ SÉC MĂNG'!A608="","",'⚙️ SÉC MĂNG'!L608)</f>
        <v/>
      </c>
      <c r="H2652" s="37">
        <f>IF('⚙️ SÉC MĂNG'!A608="","",'⚙️ SÉC MĂNG'!M608)</f>
        <v/>
      </c>
      <c r="I2652">
        <f>IF('⚙️ SÉC MĂNG'!A608="","",'⚙️ SÉC MĂNG'!N608)</f>
        <v/>
      </c>
      <c r="J2652">
        <f>IF('⚙️ SÉC MĂNG'!A608="","",'⚙️ SÉC MĂNG'!D608)</f>
        <v/>
      </c>
      <c r="L2652">
        <f>N(L2651)+IF(AND('🔎 TRA CỨU NHANH'!$C$2&lt;&gt;"",OR(ISNUMBER(SEARCH('🔎 TRA CỨU NHANH'!$C$2,$A2652)),ISNUMBER(SEARCH('🔎 TRA CỨU NHANH'!$C$2,$B2652)))),1,0)</f>
        <v/>
      </c>
      <c r="M2652">
        <f>IF(L2652&gt;N(L2651),L2652,"")</f>
        <v/>
      </c>
      <c r="N2652">
        <f>N(N2651)+IF(AND('💰 BÁO GIÁ'!$C$27&lt;&gt;"",OR(ISNUMBER(SEARCH('💰 BÁO GIÁ'!$C$27,$A2652)),ISNUMBER(SEARCH('💰 BÁO GIÁ'!$C$27,$B2652)))),1,0)</f>
        <v/>
      </c>
      <c r="O2652">
        <f>IF(N2652&gt;N(N2651),N2652,"")</f>
        <v/>
      </c>
    </row>
    <row r="2653">
      <c r="A2653">
        <f>IF('⚙️ SÉC MĂNG'!A609="","",'⚙️ SÉC MĂNG'!A609)</f>
        <v/>
      </c>
      <c r="B2653">
        <f>IF('⚙️ SÉC MĂNG'!A609="","",'⚙️ SÉC MĂNG'!R609)</f>
        <v/>
      </c>
      <c r="C2653">
        <f>IF('⚙️ SÉC MĂNG'!A609="","","Séc măng")</f>
        <v/>
      </c>
      <c r="D2653">
        <f>IF('⚙️ SÉC MĂNG'!A609="","",'⚙️ SÉC MĂNG'!I609)</f>
        <v/>
      </c>
      <c r="E2653">
        <f>IF('⚙️ SÉC MĂNG'!A609="","",'⚙️ SÉC MĂNG'!J609)</f>
        <v/>
      </c>
      <c r="F2653" s="37">
        <f>IF('⚙️ SÉC MĂNG'!A609="","",'⚙️ SÉC MĂNG'!K609)</f>
        <v/>
      </c>
      <c r="G2653" s="37">
        <f>IF('⚙️ SÉC MĂNG'!A609="","",'⚙️ SÉC MĂNG'!L609)</f>
        <v/>
      </c>
      <c r="H2653" s="37">
        <f>IF('⚙️ SÉC MĂNG'!A609="","",'⚙️ SÉC MĂNG'!M609)</f>
        <v/>
      </c>
      <c r="I2653">
        <f>IF('⚙️ SÉC MĂNG'!A609="","",'⚙️ SÉC MĂNG'!N609)</f>
        <v/>
      </c>
      <c r="J2653">
        <f>IF('⚙️ SÉC MĂNG'!A609="","",'⚙️ SÉC MĂNG'!D609)</f>
        <v/>
      </c>
      <c r="L2653">
        <f>N(L2652)+IF(AND('🔎 TRA CỨU NHANH'!$C$2&lt;&gt;"",OR(ISNUMBER(SEARCH('🔎 TRA CỨU NHANH'!$C$2,$A2653)),ISNUMBER(SEARCH('🔎 TRA CỨU NHANH'!$C$2,$B2653)))),1,0)</f>
        <v/>
      </c>
      <c r="M2653">
        <f>IF(L2653&gt;N(L2652),L2653,"")</f>
        <v/>
      </c>
      <c r="N2653">
        <f>N(N2652)+IF(AND('💰 BÁO GIÁ'!$C$27&lt;&gt;"",OR(ISNUMBER(SEARCH('💰 BÁO GIÁ'!$C$27,$A2653)),ISNUMBER(SEARCH('💰 BÁO GIÁ'!$C$27,$B2653)))),1,0)</f>
        <v/>
      </c>
      <c r="O2653">
        <f>IF(N2653&gt;N(N2652),N2653,"")</f>
        <v/>
      </c>
    </row>
    <row r="2654">
      <c r="A2654">
        <f>IF('⚙️ SÉC MĂNG'!A610="","",'⚙️ SÉC MĂNG'!A610)</f>
        <v/>
      </c>
      <c r="B2654">
        <f>IF('⚙️ SÉC MĂNG'!A610="","",'⚙️ SÉC MĂNG'!R610)</f>
        <v/>
      </c>
      <c r="C2654">
        <f>IF('⚙️ SÉC MĂNG'!A610="","","Séc măng")</f>
        <v/>
      </c>
      <c r="D2654">
        <f>IF('⚙️ SÉC MĂNG'!A610="","",'⚙️ SÉC MĂNG'!I610)</f>
        <v/>
      </c>
      <c r="E2654">
        <f>IF('⚙️ SÉC MĂNG'!A610="","",'⚙️ SÉC MĂNG'!J610)</f>
        <v/>
      </c>
      <c r="F2654">
        <f>IF('⚙️ SÉC MĂNG'!A610="","",'⚙️ SÉC MĂNG'!K610)</f>
        <v/>
      </c>
      <c r="G2654">
        <f>IF('⚙️ SÉC MĂNG'!A610="","",'⚙️ SÉC MĂNG'!L610)</f>
        <v/>
      </c>
      <c r="H2654">
        <f>IF('⚙️ SÉC MĂNG'!A610="","",'⚙️ SÉC MĂNG'!M610)</f>
        <v/>
      </c>
      <c r="I2654">
        <f>IF('⚙️ SÉC MĂNG'!A610="","",'⚙️ SÉC MĂNG'!N610)</f>
        <v/>
      </c>
      <c r="J2654">
        <f>IF('⚙️ SÉC MĂNG'!A610="","",'⚙️ SÉC MĂNG'!D610)</f>
        <v/>
      </c>
      <c r="L2654">
        <f>N(L2653)+IF(AND('🔎 TRA CỨU NHANH'!$C$2&lt;&gt;"",OR(ISNUMBER(SEARCH('🔎 TRA CỨU NHANH'!$C$2,$A2654)),ISNUMBER(SEARCH('🔎 TRA CỨU NHANH'!$C$2,$B2654)))),1,0)</f>
        <v/>
      </c>
      <c r="M2654">
        <f>IF(L2654&gt;N(L2653),L2654,"")</f>
        <v/>
      </c>
      <c r="N2654">
        <f>N(N2653)+IF(AND('💰 BÁO GIÁ'!$C$27&lt;&gt;"",OR(ISNUMBER(SEARCH('💰 BÁO GIÁ'!$C$27,$A2654)),ISNUMBER(SEARCH('💰 BÁO GIÁ'!$C$27,$B2654)))),1,0)</f>
        <v/>
      </c>
      <c r="O2654">
        <f>IF(N2654&gt;N(N2653),N2654,"")</f>
        <v/>
      </c>
    </row>
    <row r="2655">
      <c r="A2655">
        <f>IF('⚙️ SÉC MĂNG'!A611="","",'⚙️ SÉC MĂNG'!A611)</f>
        <v/>
      </c>
      <c r="B2655">
        <f>IF('⚙️ SÉC MĂNG'!A611="","",'⚙️ SÉC MĂNG'!R611)</f>
        <v/>
      </c>
      <c r="C2655">
        <f>IF('⚙️ SÉC MĂNG'!A611="","","Séc măng")</f>
        <v/>
      </c>
      <c r="D2655">
        <f>IF('⚙️ SÉC MĂNG'!A611="","",'⚙️ SÉC MĂNG'!I611)</f>
        <v/>
      </c>
      <c r="E2655">
        <f>IF('⚙️ SÉC MĂNG'!A611="","",'⚙️ SÉC MĂNG'!J611)</f>
        <v/>
      </c>
      <c r="F2655" s="37">
        <f>IF('⚙️ SÉC MĂNG'!A611="","",'⚙️ SÉC MĂNG'!K611)</f>
        <v/>
      </c>
      <c r="G2655" s="37">
        <f>IF('⚙️ SÉC MĂNG'!A611="","",'⚙️ SÉC MĂNG'!L611)</f>
        <v/>
      </c>
      <c r="H2655" s="37">
        <f>IF('⚙️ SÉC MĂNG'!A611="","",'⚙️ SÉC MĂNG'!M611)</f>
        <v/>
      </c>
      <c r="I2655">
        <f>IF('⚙️ SÉC MĂNG'!A611="","",'⚙️ SÉC MĂNG'!N611)</f>
        <v/>
      </c>
      <c r="J2655">
        <f>IF('⚙️ SÉC MĂNG'!A611="","",'⚙️ SÉC MĂNG'!D611)</f>
        <v/>
      </c>
      <c r="L2655">
        <f>N(L2654)+IF(AND('🔎 TRA CỨU NHANH'!$C$2&lt;&gt;"",OR(ISNUMBER(SEARCH('🔎 TRA CỨU NHANH'!$C$2,$A2655)),ISNUMBER(SEARCH('🔎 TRA CỨU NHANH'!$C$2,$B2655)))),1,0)</f>
        <v/>
      </c>
      <c r="M2655">
        <f>IF(L2655&gt;N(L2654),L2655,"")</f>
        <v/>
      </c>
      <c r="N2655">
        <f>N(N2654)+IF(AND('💰 BÁO GIÁ'!$C$27&lt;&gt;"",OR(ISNUMBER(SEARCH('💰 BÁO GIÁ'!$C$27,$A2655)),ISNUMBER(SEARCH('💰 BÁO GIÁ'!$C$27,$B2655)))),1,0)</f>
        <v/>
      </c>
      <c r="O2655">
        <f>IF(N2655&gt;N(N2654),N2655,"")</f>
        <v/>
      </c>
    </row>
    <row r="2656">
      <c r="A2656">
        <f>IF('⚙️ SÉC MĂNG'!A612="","",'⚙️ SÉC MĂNG'!A612)</f>
        <v/>
      </c>
      <c r="B2656">
        <f>IF('⚙️ SÉC MĂNG'!A612="","",'⚙️ SÉC MĂNG'!R612)</f>
        <v/>
      </c>
      <c r="C2656">
        <f>IF('⚙️ SÉC MĂNG'!A612="","","Séc măng")</f>
        <v/>
      </c>
      <c r="D2656">
        <f>IF('⚙️ SÉC MĂNG'!A612="","",'⚙️ SÉC MĂNG'!I612)</f>
        <v/>
      </c>
      <c r="E2656">
        <f>IF('⚙️ SÉC MĂNG'!A612="","",'⚙️ SÉC MĂNG'!J612)</f>
        <v/>
      </c>
      <c r="F2656">
        <f>IF('⚙️ SÉC MĂNG'!A612="","",'⚙️ SÉC MĂNG'!K612)</f>
        <v/>
      </c>
      <c r="G2656">
        <f>IF('⚙️ SÉC MĂNG'!A612="","",'⚙️ SÉC MĂNG'!L612)</f>
        <v/>
      </c>
      <c r="H2656">
        <f>IF('⚙️ SÉC MĂNG'!A612="","",'⚙️ SÉC MĂNG'!M612)</f>
        <v/>
      </c>
      <c r="I2656">
        <f>IF('⚙️ SÉC MĂNG'!A612="","",'⚙️ SÉC MĂNG'!N612)</f>
        <v/>
      </c>
      <c r="J2656">
        <f>IF('⚙️ SÉC MĂNG'!A612="","",'⚙️ SÉC MĂNG'!D612)</f>
        <v/>
      </c>
      <c r="L2656">
        <f>N(L2655)+IF(AND('🔎 TRA CỨU NHANH'!$C$2&lt;&gt;"",OR(ISNUMBER(SEARCH('🔎 TRA CỨU NHANH'!$C$2,$A2656)),ISNUMBER(SEARCH('🔎 TRA CỨU NHANH'!$C$2,$B2656)))),1,0)</f>
        <v/>
      </c>
      <c r="M2656">
        <f>IF(L2656&gt;N(L2655),L2656,"")</f>
        <v/>
      </c>
      <c r="N2656">
        <f>N(N2655)+IF(AND('💰 BÁO GIÁ'!$C$27&lt;&gt;"",OR(ISNUMBER(SEARCH('💰 BÁO GIÁ'!$C$27,$A2656)),ISNUMBER(SEARCH('💰 BÁO GIÁ'!$C$27,$B2656)))),1,0)</f>
        <v/>
      </c>
      <c r="O2656">
        <f>IF(N2656&gt;N(N2655),N2656,"")</f>
        <v/>
      </c>
    </row>
    <row r="2657">
      <c r="A2657">
        <f>IF('⚙️ SÉC MĂNG'!A613="","",'⚙️ SÉC MĂNG'!A613)</f>
        <v/>
      </c>
      <c r="B2657">
        <f>IF('⚙️ SÉC MĂNG'!A613="","",'⚙️ SÉC MĂNG'!R613)</f>
        <v/>
      </c>
      <c r="C2657">
        <f>IF('⚙️ SÉC MĂNG'!A613="","","Séc măng")</f>
        <v/>
      </c>
      <c r="D2657">
        <f>IF('⚙️ SÉC MĂNG'!A613="","",'⚙️ SÉC MĂNG'!I613)</f>
        <v/>
      </c>
      <c r="E2657">
        <f>IF('⚙️ SÉC MĂNG'!A613="","",'⚙️ SÉC MĂNG'!J613)</f>
        <v/>
      </c>
      <c r="F2657" s="37">
        <f>IF('⚙️ SÉC MĂNG'!A613="","",'⚙️ SÉC MĂNG'!K613)</f>
        <v/>
      </c>
      <c r="G2657" s="37">
        <f>IF('⚙️ SÉC MĂNG'!A613="","",'⚙️ SÉC MĂNG'!L613)</f>
        <v/>
      </c>
      <c r="H2657" s="37">
        <f>IF('⚙️ SÉC MĂNG'!A613="","",'⚙️ SÉC MĂNG'!M613)</f>
        <v/>
      </c>
      <c r="I2657">
        <f>IF('⚙️ SÉC MĂNG'!A613="","",'⚙️ SÉC MĂNG'!N613)</f>
        <v/>
      </c>
      <c r="J2657">
        <f>IF('⚙️ SÉC MĂNG'!A613="","",'⚙️ SÉC MĂNG'!D613)</f>
        <v/>
      </c>
      <c r="L2657">
        <f>N(L2656)+IF(AND('🔎 TRA CỨU NHANH'!$C$2&lt;&gt;"",OR(ISNUMBER(SEARCH('🔎 TRA CỨU NHANH'!$C$2,$A2657)),ISNUMBER(SEARCH('🔎 TRA CỨU NHANH'!$C$2,$B2657)))),1,0)</f>
        <v/>
      </c>
      <c r="M2657">
        <f>IF(L2657&gt;N(L2656),L2657,"")</f>
        <v/>
      </c>
      <c r="N2657">
        <f>N(N2656)+IF(AND('💰 BÁO GIÁ'!$C$27&lt;&gt;"",OR(ISNUMBER(SEARCH('💰 BÁO GIÁ'!$C$27,$A2657)),ISNUMBER(SEARCH('💰 BÁO GIÁ'!$C$27,$B2657)))),1,0)</f>
        <v/>
      </c>
      <c r="O2657">
        <f>IF(N2657&gt;N(N2656),N2657,"")</f>
        <v/>
      </c>
    </row>
    <row r="2658">
      <c r="A2658">
        <f>IF('⚙️ SÉC MĂNG'!A614="","",'⚙️ SÉC MĂNG'!A614)</f>
        <v/>
      </c>
      <c r="B2658">
        <f>IF('⚙️ SÉC MĂNG'!A614="","",'⚙️ SÉC MĂNG'!R614)</f>
        <v/>
      </c>
      <c r="C2658">
        <f>IF('⚙️ SÉC MĂNG'!A614="","","Séc măng")</f>
        <v/>
      </c>
      <c r="D2658">
        <f>IF('⚙️ SÉC MĂNG'!A614="","",'⚙️ SÉC MĂNG'!I614)</f>
        <v/>
      </c>
      <c r="E2658">
        <f>IF('⚙️ SÉC MĂNG'!A614="","",'⚙️ SÉC MĂNG'!J614)</f>
        <v/>
      </c>
      <c r="F2658">
        <f>IF('⚙️ SÉC MĂNG'!A614="","",'⚙️ SÉC MĂNG'!K614)</f>
        <v/>
      </c>
      <c r="G2658">
        <f>IF('⚙️ SÉC MĂNG'!A614="","",'⚙️ SÉC MĂNG'!L614)</f>
        <v/>
      </c>
      <c r="H2658">
        <f>IF('⚙️ SÉC MĂNG'!A614="","",'⚙️ SÉC MĂNG'!M614)</f>
        <v/>
      </c>
      <c r="I2658">
        <f>IF('⚙️ SÉC MĂNG'!A614="","",'⚙️ SÉC MĂNG'!N614)</f>
        <v/>
      </c>
      <c r="J2658">
        <f>IF('⚙️ SÉC MĂNG'!A614="","",'⚙️ SÉC MĂNG'!D614)</f>
        <v/>
      </c>
      <c r="L2658">
        <f>N(L2657)+IF(AND('🔎 TRA CỨU NHANH'!$C$2&lt;&gt;"",OR(ISNUMBER(SEARCH('🔎 TRA CỨU NHANH'!$C$2,$A2658)),ISNUMBER(SEARCH('🔎 TRA CỨU NHANH'!$C$2,$B2658)))),1,0)</f>
        <v/>
      </c>
      <c r="M2658">
        <f>IF(L2658&gt;N(L2657),L2658,"")</f>
        <v/>
      </c>
      <c r="N2658">
        <f>N(N2657)+IF(AND('💰 BÁO GIÁ'!$C$27&lt;&gt;"",OR(ISNUMBER(SEARCH('💰 BÁO GIÁ'!$C$27,$A2658)),ISNUMBER(SEARCH('💰 BÁO GIÁ'!$C$27,$B2658)))),1,0)</f>
        <v/>
      </c>
      <c r="O2658">
        <f>IF(N2658&gt;N(N2657),N2658,"")</f>
        <v/>
      </c>
    </row>
    <row r="2659">
      <c r="A2659">
        <f>IF('⚙️ SÉC MĂNG'!A615="","",'⚙️ SÉC MĂNG'!A615)</f>
        <v/>
      </c>
      <c r="B2659">
        <f>IF('⚙️ SÉC MĂNG'!A615="","",'⚙️ SÉC MĂNG'!R615)</f>
        <v/>
      </c>
      <c r="C2659">
        <f>IF('⚙️ SÉC MĂNG'!A615="","","Séc măng")</f>
        <v/>
      </c>
      <c r="D2659">
        <f>IF('⚙️ SÉC MĂNG'!A615="","",'⚙️ SÉC MĂNG'!I615)</f>
        <v/>
      </c>
      <c r="E2659">
        <f>IF('⚙️ SÉC MĂNG'!A615="","",'⚙️ SÉC MĂNG'!J615)</f>
        <v/>
      </c>
      <c r="F2659" s="37">
        <f>IF('⚙️ SÉC MĂNG'!A615="","",'⚙️ SÉC MĂNG'!K615)</f>
        <v/>
      </c>
      <c r="G2659" s="37">
        <f>IF('⚙️ SÉC MĂNG'!A615="","",'⚙️ SÉC MĂNG'!L615)</f>
        <v/>
      </c>
      <c r="H2659" s="37">
        <f>IF('⚙️ SÉC MĂNG'!A615="","",'⚙️ SÉC MĂNG'!M615)</f>
        <v/>
      </c>
      <c r="I2659">
        <f>IF('⚙️ SÉC MĂNG'!A615="","",'⚙️ SÉC MĂNG'!N615)</f>
        <v/>
      </c>
      <c r="J2659">
        <f>IF('⚙️ SÉC MĂNG'!A615="","",'⚙️ SÉC MĂNG'!D615)</f>
        <v/>
      </c>
      <c r="L2659">
        <f>N(L2658)+IF(AND('🔎 TRA CỨU NHANH'!$C$2&lt;&gt;"",OR(ISNUMBER(SEARCH('🔎 TRA CỨU NHANH'!$C$2,$A2659)),ISNUMBER(SEARCH('🔎 TRA CỨU NHANH'!$C$2,$B2659)))),1,0)</f>
        <v/>
      </c>
      <c r="M2659">
        <f>IF(L2659&gt;N(L2658),L2659,"")</f>
        <v/>
      </c>
      <c r="N2659">
        <f>N(N2658)+IF(AND('💰 BÁO GIÁ'!$C$27&lt;&gt;"",OR(ISNUMBER(SEARCH('💰 BÁO GIÁ'!$C$27,$A2659)),ISNUMBER(SEARCH('💰 BÁO GIÁ'!$C$27,$B2659)))),1,0)</f>
        <v/>
      </c>
      <c r="O2659">
        <f>IF(N2659&gt;N(N2658),N2659,"")</f>
        <v/>
      </c>
    </row>
    <row r="2660">
      <c r="A2660">
        <f>IF('⚙️ SÉC MĂNG'!A616="","",'⚙️ SÉC MĂNG'!A616)</f>
        <v/>
      </c>
      <c r="B2660">
        <f>IF('⚙️ SÉC MĂNG'!A616="","",'⚙️ SÉC MĂNG'!R616)</f>
        <v/>
      </c>
      <c r="C2660">
        <f>IF('⚙️ SÉC MĂNG'!A616="","","Séc măng")</f>
        <v/>
      </c>
      <c r="D2660">
        <f>IF('⚙️ SÉC MĂNG'!A616="","",'⚙️ SÉC MĂNG'!I616)</f>
        <v/>
      </c>
      <c r="E2660">
        <f>IF('⚙️ SÉC MĂNG'!A616="","",'⚙️ SÉC MĂNG'!J616)</f>
        <v/>
      </c>
      <c r="F2660">
        <f>IF('⚙️ SÉC MĂNG'!A616="","",'⚙️ SÉC MĂNG'!K616)</f>
        <v/>
      </c>
      <c r="G2660">
        <f>IF('⚙️ SÉC MĂNG'!A616="","",'⚙️ SÉC MĂNG'!L616)</f>
        <v/>
      </c>
      <c r="H2660">
        <f>IF('⚙️ SÉC MĂNG'!A616="","",'⚙️ SÉC MĂNG'!M616)</f>
        <v/>
      </c>
      <c r="I2660">
        <f>IF('⚙️ SÉC MĂNG'!A616="","",'⚙️ SÉC MĂNG'!N616)</f>
        <v/>
      </c>
      <c r="J2660">
        <f>IF('⚙️ SÉC MĂNG'!A616="","",'⚙️ SÉC MĂNG'!D616)</f>
        <v/>
      </c>
      <c r="L2660">
        <f>N(L2659)+IF(AND('🔎 TRA CỨU NHANH'!$C$2&lt;&gt;"",OR(ISNUMBER(SEARCH('🔎 TRA CỨU NHANH'!$C$2,$A2660)),ISNUMBER(SEARCH('🔎 TRA CỨU NHANH'!$C$2,$B2660)))),1,0)</f>
        <v/>
      </c>
      <c r="M2660">
        <f>IF(L2660&gt;N(L2659),L2660,"")</f>
        <v/>
      </c>
      <c r="N2660">
        <f>N(N2659)+IF(AND('💰 BÁO GIÁ'!$C$27&lt;&gt;"",OR(ISNUMBER(SEARCH('💰 BÁO GIÁ'!$C$27,$A2660)),ISNUMBER(SEARCH('💰 BÁO GIÁ'!$C$27,$B2660)))),1,0)</f>
        <v/>
      </c>
      <c r="O2660">
        <f>IF(N2660&gt;N(N2659),N2660,"")</f>
        <v/>
      </c>
    </row>
    <row r="2661">
      <c r="A2661">
        <f>IF('⚙️ SÉC MĂNG'!A617="","",'⚙️ SÉC MĂNG'!A617)</f>
        <v/>
      </c>
      <c r="B2661">
        <f>IF('⚙️ SÉC MĂNG'!A617="","",'⚙️ SÉC MĂNG'!R617)</f>
        <v/>
      </c>
      <c r="C2661">
        <f>IF('⚙️ SÉC MĂNG'!A617="","","Séc măng")</f>
        <v/>
      </c>
      <c r="D2661">
        <f>IF('⚙️ SÉC MĂNG'!A617="","",'⚙️ SÉC MĂNG'!I617)</f>
        <v/>
      </c>
      <c r="E2661">
        <f>IF('⚙️ SÉC MĂNG'!A617="","",'⚙️ SÉC MĂNG'!J617)</f>
        <v/>
      </c>
      <c r="F2661" s="37">
        <f>IF('⚙️ SÉC MĂNG'!A617="","",'⚙️ SÉC MĂNG'!K617)</f>
        <v/>
      </c>
      <c r="G2661" s="37">
        <f>IF('⚙️ SÉC MĂNG'!A617="","",'⚙️ SÉC MĂNG'!L617)</f>
        <v/>
      </c>
      <c r="H2661" s="37">
        <f>IF('⚙️ SÉC MĂNG'!A617="","",'⚙️ SÉC MĂNG'!M617)</f>
        <v/>
      </c>
      <c r="I2661">
        <f>IF('⚙️ SÉC MĂNG'!A617="","",'⚙️ SÉC MĂNG'!N617)</f>
        <v/>
      </c>
      <c r="J2661">
        <f>IF('⚙️ SÉC MĂNG'!A617="","",'⚙️ SÉC MĂNG'!D617)</f>
        <v/>
      </c>
      <c r="L2661">
        <f>N(L2660)+IF(AND('🔎 TRA CỨU NHANH'!$C$2&lt;&gt;"",OR(ISNUMBER(SEARCH('🔎 TRA CỨU NHANH'!$C$2,$A2661)),ISNUMBER(SEARCH('🔎 TRA CỨU NHANH'!$C$2,$B2661)))),1,0)</f>
        <v/>
      </c>
      <c r="M2661">
        <f>IF(L2661&gt;N(L2660),L2661,"")</f>
        <v/>
      </c>
      <c r="N2661">
        <f>N(N2660)+IF(AND('💰 BÁO GIÁ'!$C$27&lt;&gt;"",OR(ISNUMBER(SEARCH('💰 BÁO GIÁ'!$C$27,$A2661)),ISNUMBER(SEARCH('💰 BÁO GIÁ'!$C$27,$B2661)))),1,0)</f>
        <v/>
      </c>
      <c r="O2661">
        <f>IF(N2661&gt;N(N2660),N2661,"")</f>
        <v/>
      </c>
    </row>
    <row r="2662">
      <c r="A2662">
        <f>IF('⚙️ SÉC MĂNG'!A618="","",'⚙️ SÉC MĂNG'!A618)</f>
        <v/>
      </c>
      <c r="B2662">
        <f>IF('⚙️ SÉC MĂNG'!A618="","",'⚙️ SÉC MĂNG'!R618)</f>
        <v/>
      </c>
      <c r="C2662">
        <f>IF('⚙️ SÉC MĂNG'!A618="","","Séc măng")</f>
        <v/>
      </c>
      <c r="D2662">
        <f>IF('⚙️ SÉC MĂNG'!A618="","",'⚙️ SÉC MĂNG'!I618)</f>
        <v/>
      </c>
      <c r="E2662">
        <f>IF('⚙️ SÉC MĂNG'!A618="","",'⚙️ SÉC MĂNG'!J618)</f>
        <v/>
      </c>
      <c r="F2662" s="37">
        <f>IF('⚙️ SÉC MĂNG'!A618="","",'⚙️ SÉC MĂNG'!K618)</f>
        <v/>
      </c>
      <c r="G2662" s="37">
        <f>IF('⚙️ SÉC MĂNG'!A618="","",'⚙️ SÉC MĂNG'!L618)</f>
        <v/>
      </c>
      <c r="H2662" s="37">
        <f>IF('⚙️ SÉC MĂNG'!A618="","",'⚙️ SÉC MĂNG'!M618)</f>
        <v/>
      </c>
      <c r="I2662">
        <f>IF('⚙️ SÉC MĂNG'!A618="","",'⚙️ SÉC MĂNG'!N618)</f>
        <v/>
      </c>
      <c r="J2662">
        <f>IF('⚙️ SÉC MĂNG'!A618="","",'⚙️ SÉC MĂNG'!D618)</f>
        <v/>
      </c>
      <c r="L2662">
        <f>N(L2661)+IF(AND('🔎 TRA CỨU NHANH'!$C$2&lt;&gt;"",OR(ISNUMBER(SEARCH('🔎 TRA CỨU NHANH'!$C$2,$A2662)),ISNUMBER(SEARCH('🔎 TRA CỨU NHANH'!$C$2,$B2662)))),1,0)</f>
        <v/>
      </c>
      <c r="M2662">
        <f>IF(L2662&gt;N(L2661),L2662,"")</f>
        <v/>
      </c>
      <c r="N2662">
        <f>N(N2661)+IF(AND('💰 BÁO GIÁ'!$C$27&lt;&gt;"",OR(ISNUMBER(SEARCH('💰 BÁO GIÁ'!$C$27,$A2662)),ISNUMBER(SEARCH('💰 BÁO GIÁ'!$C$27,$B2662)))),1,0)</f>
        <v/>
      </c>
      <c r="O2662">
        <f>IF(N2662&gt;N(N2661),N2662,"")</f>
        <v/>
      </c>
    </row>
    <row r="2663">
      <c r="A2663">
        <f>IF('⚙️ SÉC MĂNG'!A619="","",'⚙️ SÉC MĂNG'!A619)</f>
        <v/>
      </c>
      <c r="B2663">
        <f>IF('⚙️ SÉC MĂNG'!A619="","",'⚙️ SÉC MĂNG'!R619)</f>
        <v/>
      </c>
      <c r="C2663">
        <f>IF('⚙️ SÉC MĂNG'!A619="","","Séc măng")</f>
        <v/>
      </c>
      <c r="D2663">
        <f>IF('⚙️ SÉC MĂNG'!A619="","",'⚙️ SÉC MĂNG'!I619)</f>
        <v/>
      </c>
      <c r="E2663">
        <f>IF('⚙️ SÉC MĂNG'!A619="","",'⚙️ SÉC MĂNG'!J619)</f>
        <v/>
      </c>
      <c r="F2663">
        <f>IF('⚙️ SÉC MĂNG'!A619="","",'⚙️ SÉC MĂNG'!K619)</f>
        <v/>
      </c>
      <c r="G2663">
        <f>IF('⚙️ SÉC MĂNG'!A619="","",'⚙️ SÉC MĂNG'!L619)</f>
        <v/>
      </c>
      <c r="H2663">
        <f>IF('⚙️ SÉC MĂNG'!A619="","",'⚙️ SÉC MĂNG'!M619)</f>
        <v/>
      </c>
      <c r="I2663">
        <f>IF('⚙️ SÉC MĂNG'!A619="","",'⚙️ SÉC MĂNG'!N619)</f>
        <v/>
      </c>
      <c r="J2663">
        <f>IF('⚙️ SÉC MĂNG'!A619="","",'⚙️ SÉC MĂNG'!D619)</f>
        <v/>
      </c>
      <c r="L2663">
        <f>N(L2662)+IF(AND('🔎 TRA CỨU NHANH'!$C$2&lt;&gt;"",OR(ISNUMBER(SEARCH('🔎 TRA CỨU NHANH'!$C$2,$A2663)),ISNUMBER(SEARCH('🔎 TRA CỨU NHANH'!$C$2,$B2663)))),1,0)</f>
        <v/>
      </c>
      <c r="M2663">
        <f>IF(L2663&gt;N(L2662),L2663,"")</f>
        <v/>
      </c>
      <c r="N2663">
        <f>N(N2662)+IF(AND('💰 BÁO GIÁ'!$C$27&lt;&gt;"",OR(ISNUMBER(SEARCH('💰 BÁO GIÁ'!$C$27,$A2663)),ISNUMBER(SEARCH('💰 BÁO GIÁ'!$C$27,$B2663)))),1,0)</f>
        <v/>
      </c>
      <c r="O2663">
        <f>IF(N2663&gt;N(N2662),N2663,"")</f>
        <v/>
      </c>
    </row>
    <row r="2664">
      <c r="A2664">
        <f>IF('⚙️ SÉC MĂNG'!A620="","",'⚙️ SÉC MĂNG'!A620)</f>
        <v/>
      </c>
      <c r="B2664">
        <f>IF('⚙️ SÉC MĂNG'!A620="","",'⚙️ SÉC MĂNG'!R620)</f>
        <v/>
      </c>
      <c r="C2664">
        <f>IF('⚙️ SÉC MĂNG'!A620="","","Séc măng")</f>
        <v/>
      </c>
      <c r="D2664">
        <f>IF('⚙️ SÉC MĂNG'!A620="","",'⚙️ SÉC MĂNG'!I620)</f>
        <v/>
      </c>
      <c r="E2664">
        <f>IF('⚙️ SÉC MĂNG'!A620="","",'⚙️ SÉC MĂNG'!J620)</f>
        <v/>
      </c>
      <c r="F2664" s="37">
        <f>IF('⚙️ SÉC MĂNG'!A620="","",'⚙️ SÉC MĂNG'!K620)</f>
        <v/>
      </c>
      <c r="G2664" s="37">
        <f>IF('⚙️ SÉC MĂNG'!A620="","",'⚙️ SÉC MĂNG'!L620)</f>
        <v/>
      </c>
      <c r="H2664" s="37">
        <f>IF('⚙️ SÉC MĂNG'!A620="","",'⚙️ SÉC MĂNG'!M620)</f>
        <v/>
      </c>
      <c r="I2664">
        <f>IF('⚙️ SÉC MĂNG'!A620="","",'⚙️ SÉC MĂNG'!N620)</f>
        <v/>
      </c>
      <c r="J2664">
        <f>IF('⚙️ SÉC MĂNG'!A620="","",'⚙️ SÉC MĂNG'!D620)</f>
        <v/>
      </c>
      <c r="L2664">
        <f>N(L2663)+IF(AND('🔎 TRA CỨU NHANH'!$C$2&lt;&gt;"",OR(ISNUMBER(SEARCH('🔎 TRA CỨU NHANH'!$C$2,$A2664)),ISNUMBER(SEARCH('🔎 TRA CỨU NHANH'!$C$2,$B2664)))),1,0)</f>
        <v/>
      </c>
      <c r="M2664">
        <f>IF(L2664&gt;N(L2663),L2664,"")</f>
        <v/>
      </c>
      <c r="N2664">
        <f>N(N2663)+IF(AND('💰 BÁO GIÁ'!$C$27&lt;&gt;"",OR(ISNUMBER(SEARCH('💰 BÁO GIÁ'!$C$27,$A2664)),ISNUMBER(SEARCH('💰 BÁO GIÁ'!$C$27,$B2664)))),1,0)</f>
        <v/>
      </c>
      <c r="O2664">
        <f>IF(N2664&gt;N(N2663),N2664,"")</f>
        <v/>
      </c>
    </row>
    <row r="2665">
      <c r="A2665">
        <f>IF('⚙️ SÉC MĂNG'!A621="","",'⚙️ SÉC MĂNG'!A621)</f>
        <v/>
      </c>
      <c r="B2665">
        <f>IF('⚙️ SÉC MĂNG'!A621="","",'⚙️ SÉC MĂNG'!R621)</f>
        <v/>
      </c>
      <c r="C2665">
        <f>IF('⚙️ SÉC MĂNG'!A621="","","Séc măng")</f>
        <v/>
      </c>
      <c r="D2665">
        <f>IF('⚙️ SÉC MĂNG'!A621="","",'⚙️ SÉC MĂNG'!I621)</f>
        <v/>
      </c>
      <c r="E2665">
        <f>IF('⚙️ SÉC MĂNG'!A621="","",'⚙️ SÉC MĂNG'!J621)</f>
        <v/>
      </c>
      <c r="F2665">
        <f>IF('⚙️ SÉC MĂNG'!A621="","",'⚙️ SÉC MĂNG'!K621)</f>
        <v/>
      </c>
      <c r="G2665">
        <f>IF('⚙️ SÉC MĂNG'!A621="","",'⚙️ SÉC MĂNG'!L621)</f>
        <v/>
      </c>
      <c r="H2665">
        <f>IF('⚙️ SÉC MĂNG'!A621="","",'⚙️ SÉC MĂNG'!M621)</f>
        <v/>
      </c>
      <c r="I2665">
        <f>IF('⚙️ SÉC MĂNG'!A621="","",'⚙️ SÉC MĂNG'!N621)</f>
        <v/>
      </c>
      <c r="J2665">
        <f>IF('⚙️ SÉC MĂNG'!A621="","",'⚙️ SÉC MĂNG'!D621)</f>
        <v/>
      </c>
      <c r="L2665">
        <f>N(L2664)+IF(AND('🔎 TRA CỨU NHANH'!$C$2&lt;&gt;"",OR(ISNUMBER(SEARCH('🔎 TRA CỨU NHANH'!$C$2,$A2665)),ISNUMBER(SEARCH('🔎 TRA CỨU NHANH'!$C$2,$B2665)))),1,0)</f>
        <v/>
      </c>
      <c r="M2665">
        <f>IF(L2665&gt;N(L2664),L2665,"")</f>
        <v/>
      </c>
      <c r="N2665">
        <f>N(N2664)+IF(AND('💰 BÁO GIÁ'!$C$27&lt;&gt;"",OR(ISNUMBER(SEARCH('💰 BÁO GIÁ'!$C$27,$A2665)),ISNUMBER(SEARCH('💰 BÁO GIÁ'!$C$27,$B2665)))),1,0)</f>
        <v/>
      </c>
      <c r="O2665">
        <f>IF(N2665&gt;N(N2664),N2665,"")</f>
        <v/>
      </c>
    </row>
    <row r="2666">
      <c r="A2666">
        <f>IF('⚙️ SÉC MĂNG'!A622="","",'⚙️ SÉC MĂNG'!A622)</f>
        <v/>
      </c>
      <c r="B2666">
        <f>IF('⚙️ SÉC MĂNG'!A622="","",'⚙️ SÉC MĂNG'!R622)</f>
        <v/>
      </c>
      <c r="C2666">
        <f>IF('⚙️ SÉC MĂNG'!A622="","","Séc măng")</f>
        <v/>
      </c>
      <c r="D2666">
        <f>IF('⚙️ SÉC MĂNG'!A622="","",'⚙️ SÉC MĂNG'!I622)</f>
        <v/>
      </c>
      <c r="E2666">
        <f>IF('⚙️ SÉC MĂNG'!A622="","",'⚙️ SÉC MĂNG'!J622)</f>
        <v/>
      </c>
      <c r="F2666" s="37">
        <f>IF('⚙️ SÉC MĂNG'!A622="","",'⚙️ SÉC MĂNG'!K622)</f>
        <v/>
      </c>
      <c r="G2666" s="37">
        <f>IF('⚙️ SÉC MĂNG'!A622="","",'⚙️ SÉC MĂNG'!L622)</f>
        <v/>
      </c>
      <c r="H2666" s="37">
        <f>IF('⚙️ SÉC MĂNG'!A622="","",'⚙️ SÉC MĂNG'!M622)</f>
        <v/>
      </c>
      <c r="I2666">
        <f>IF('⚙️ SÉC MĂNG'!A622="","",'⚙️ SÉC MĂNG'!N622)</f>
        <v/>
      </c>
      <c r="J2666">
        <f>IF('⚙️ SÉC MĂNG'!A622="","",'⚙️ SÉC MĂNG'!D622)</f>
        <v/>
      </c>
      <c r="L2666">
        <f>N(L2665)+IF(AND('🔎 TRA CỨU NHANH'!$C$2&lt;&gt;"",OR(ISNUMBER(SEARCH('🔎 TRA CỨU NHANH'!$C$2,$A2666)),ISNUMBER(SEARCH('🔎 TRA CỨU NHANH'!$C$2,$B2666)))),1,0)</f>
        <v/>
      </c>
      <c r="M2666">
        <f>IF(L2666&gt;N(L2665),L2666,"")</f>
        <v/>
      </c>
      <c r="N2666">
        <f>N(N2665)+IF(AND('💰 BÁO GIÁ'!$C$27&lt;&gt;"",OR(ISNUMBER(SEARCH('💰 BÁO GIÁ'!$C$27,$A2666)),ISNUMBER(SEARCH('💰 BÁO GIÁ'!$C$27,$B2666)))),1,0)</f>
        <v/>
      </c>
      <c r="O2666">
        <f>IF(N2666&gt;N(N2665),N2666,"")</f>
        <v/>
      </c>
    </row>
    <row r="2667">
      <c r="A2667">
        <f>IF('⚙️ SÉC MĂNG'!A623="","",'⚙️ SÉC MĂNG'!A623)</f>
        <v/>
      </c>
      <c r="B2667">
        <f>IF('⚙️ SÉC MĂNG'!A623="","",'⚙️ SÉC MĂNG'!R623)</f>
        <v/>
      </c>
      <c r="C2667">
        <f>IF('⚙️ SÉC MĂNG'!A623="","","Séc măng")</f>
        <v/>
      </c>
      <c r="D2667">
        <f>IF('⚙️ SÉC MĂNG'!A623="","",'⚙️ SÉC MĂNG'!I623)</f>
        <v/>
      </c>
      <c r="E2667">
        <f>IF('⚙️ SÉC MĂNG'!A623="","",'⚙️ SÉC MĂNG'!J623)</f>
        <v/>
      </c>
      <c r="F2667">
        <f>IF('⚙️ SÉC MĂNG'!A623="","",'⚙️ SÉC MĂNG'!K623)</f>
        <v/>
      </c>
      <c r="G2667">
        <f>IF('⚙️ SÉC MĂNG'!A623="","",'⚙️ SÉC MĂNG'!L623)</f>
        <v/>
      </c>
      <c r="H2667">
        <f>IF('⚙️ SÉC MĂNG'!A623="","",'⚙️ SÉC MĂNG'!M623)</f>
        <v/>
      </c>
      <c r="I2667">
        <f>IF('⚙️ SÉC MĂNG'!A623="","",'⚙️ SÉC MĂNG'!N623)</f>
        <v/>
      </c>
      <c r="J2667">
        <f>IF('⚙️ SÉC MĂNG'!A623="","",'⚙️ SÉC MĂNG'!D623)</f>
        <v/>
      </c>
      <c r="L2667">
        <f>N(L2666)+IF(AND('🔎 TRA CỨU NHANH'!$C$2&lt;&gt;"",OR(ISNUMBER(SEARCH('🔎 TRA CỨU NHANH'!$C$2,$A2667)),ISNUMBER(SEARCH('🔎 TRA CỨU NHANH'!$C$2,$B2667)))),1,0)</f>
        <v/>
      </c>
      <c r="M2667">
        <f>IF(L2667&gt;N(L2666),L2667,"")</f>
        <v/>
      </c>
      <c r="N2667">
        <f>N(N2666)+IF(AND('💰 BÁO GIÁ'!$C$27&lt;&gt;"",OR(ISNUMBER(SEARCH('💰 BÁO GIÁ'!$C$27,$A2667)),ISNUMBER(SEARCH('💰 BÁO GIÁ'!$C$27,$B2667)))),1,0)</f>
        <v/>
      </c>
      <c r="O2667">
        <f>IF(N2667&gt;N(N2666),N2667,"")</f>
        <v/>
      </c>
    </row>
    <row r="2668">
      <c r="A2668">
        <f>IF('⚙️ SÉC MĂNG'!A624="","",'⚙️ SÉC MĂNG'!A624)</f>
        <v/>
      </c>
      <c r="B2668">
        <f>IF('⚙️ SÉC MĂNG'!A624="","",'⚙️ SÉC MĂNG'!R624)</f>
        <v/>
      </c>
      <c r="C2668">
        <f>IF('⚙️ SÉC MĂNG'!A624="","","Séc măng")</f>
        <v/>
      </c>
      <c r="D2668">
        <f>IF('⚙️ SÉC MĂNG'!A624="","",'⚙️ SÉC MĂNG'!I624)</f>
        <v/>
      </c>
      <c r="E2668">
        <f>IF('⚙️ SÉC MĂNG'!A624="","",'⚙️ SÉC MĂNG'!J624)</f>
        <v/>
      </c>
      <c r="F2668" s="37">
        <f>IF('⚙️ SÉC MĂNG'!A624="","",'⚙️ SÉC MĂNG'!K624)</f>
        <v/>
      </c>
      <c r="G2668" s="37">
        <f>IF('⚙️ SÉC MĂNG'!A624="","",'⚙️ SÉC MĂNG'!L624)</f>
        <v/>
      </c>
      <c r="H2668" s="37">
        <f>IF('⚙️ SÉC MĂNG'!A624="","",'⚙️ SÉC MĂNG'!M624)</f>
        <v/>
      </c>
      <c r="I2668">
        <f>IF('⚙️ SÉC MĂNG'!A624="","",'⚙️ SÉC MĂNG'!N624)</f>
        <v/>
      </c>
      <c r="J2668">
        <f>IF('⚙️ SÉC MĂNG'!A624="","",'⚙️ SÉC MĂNG'!D624)</f>
        <v/>
      </c>
      <c r="L2668">
        <f>N(L2667)+IF(AND('🔎 TRA CỨU NHANH'!$C$2&lt;&gt;"",OR(ISNUMBER(SEARCH('🔎 TRA CỨU NHANH'!$C$2,$A2668)),ISNUMBER(SEARCH('🔎 TRA CỨU NHANH'!$C$2,$B2668)))),1,0)</f>
        <v/>
      </c>
      <c r="M2668">
        <f>IF(L2668&gt;N(L2667),L2668,"")</f>
        <v/>
      </c>
      <c r="N2668">
        <f>N(N2667)+IF(AND('💰 BÁO GIÁ'!$C$27&lt;&gt;"",OR(ISNUMBER(SEARCH('💰 BÁO GIÁ'!$C$27,$A2668)),ISNUMBER(SEARCH('💰 BÁO GIÁ'!$C$27,$B2668)))),1,0)</f>
        <v/>
      </c>
      <c r="O2668">
        <f>IF(N2668&gt;N(N2667),N2668,"")</f>
        <v/>
      </c>
    </row>
    <row r="2669">
      <c r="A2669">
        <f>IF('⚙️ SÉC MĂNG'!A625="","",'⚙️ SÉC MĂNG'!A625)</f>
        <v/>
      </c>
      <c r="B2669">
        <f>IF('⚙️ SÉC MĂNG'!A625="","",'⚙️ SÉC MĂNG'!R625)</f>
        <v/>
      </c>
      <c r="C2669">
        <f>IF('⚙️ SÉC MĂNG'!A625="","","Séc măng")</f>
        <v/>
      </c>
      <c r="D2669">
        <f>IF('⚙️ SÉC MĂNG'!A625="","",'⚙️ SÉC MĂNG'!I625)</f>
        <v/>
      </c>
      <c r="E2669">
        <f>IF('⚙️ SÉC MĂNG'!A625="","",'⚙️ SÉC MĂNG'!J625)</f>
        <v/>
      </c>
      <c r="F2669" s="37">
        <f>IF('⚙️ SÉC MĂNG'!A625="","",'⚙️ SÉC MĂNG'!K625)</f>
        <v/>
      </c>
      <c r="G2669" s="37">
        <f>IF('⚙️ SÉC MĂNG'!A625="","",'⚙️ SÉC MĂNG'!L625)</f>
        <v/>
      </c>
      <c r="H2669" s="37">
        <f>IF('⚙️ SÉC MĂNG'!A625="","",'⚙️ SÉC MĂNG'!M625)</f>
        <v/>
      </c>
      <c r="I2669">
        <f>IF('⚙️ SÉC MĂNG'!A625="","",'⚙️ SÉC MĂNG'!N625)</f>
        <v/>
      </c>
      <c r="J2669">
        <f>IF('⚙️ SÉC MĂNG'!A625="","",'⚙️ SÉC MĂNG'!D625)</f>
        <v/>
      </c>
      <c r="L2669">
        <f>N(L2668)+IF(AND('🔎 TRA CỨU NHANH'!$C$2&lt;&gt;"",OR(ISNUMBER(SEARCH('🔎 TRA CỨU NHANH'!$C$2,$A2669)),ISNUMBER(SEARCH('🔎 TRA CỨU NHANH'!$C$2,$B2669)))),1,0)</f>
        <v/>
      </c>
      <c r="M2669">
        <f>IF(L2669&gt;N(L2668),L2669,"")</f>
        <v/>
      </c>
      <c r="N2669">
        <f>N(N2668)+IF(AND('💰 BÁO GIÁ'!$C$27&lt;&gt;"",OR(ISNUMBER(SEARCH('💰 BÁO GIÁ'!$C$27,$A2669)),ISNUMBER(SEARCH('💰 BÁO GIÁ'!$C$27,$B2669)))),1,0)</f>
        <v/>
      </c>
      <c r="O2669">
        <f>IF(N2669&gt;N(N2668),N2669,"")</f>
        <v/>
      </c>
    </row>
    <row r="2670">
      <c r="A2670">
        <f>IF('⚙️ SÉC MĂNG'!A626="","",'⚙️ SÉC MĂNG'!A626)</f>
        <v/>
      </c>
      <c r="B2670">
        <f>IF('⚙️ SÉC MĂNG'!A626="","",'⚙️ SÉC MĂNG'!R626)</f>
        <v/>
      </c>
      <c r="C2670">
        <f>IF('⚙️ SÉC MĂNG'!A626="","","Séc măng")</f>
        <v/>
      </c>
      <c r="D2670">
        <f>IF('⚙️ SÉC MĂNG'!A626="","",'⚙️ SÉC MĂNG'!I626)</f>
        <v/>
      </c>
      <c r="E2670">
        <f>IF('⚙️ SÉC MĂNG'!A626="","",'⚙️ SÉC MĂNG'!J626)</f>
        <v/>
      </c>
      <c r="F2670">
        <f>IF('⚙️ SÉC MĂNG'!A626="","",'⚙️ SÉC MĂNG'!K626)</f>
        <v/>
      </c>
      <c r="G2670">
        <f>IF('⚙️ SÉC MĂNG'!A626="","",'⚙️ SÉC MĂNG'!L626)</f>
        <v/>
      </c>
      <c r="H2670">
        <f>IF('⚙️ SÉC MĂNG'!A626="","",'⚙️ SÉC MĂNG'!M626)</f>
        <v/>
      </c>
      <c r="I2670">
        <f>IF('⚙️ SÉC MĂNG'!A626="","",'⚙️ SÉC MĂNG'!N626)</f>
        <v/>
      </c>
      <c r="J2670">
        <f>IF('⚙️ SÉC MĂNG'!A626="","",'⚙️ SÉC MĂNG'!D626)</f>
        <v/>
      </c>
      <c r="L2670">
        <f>N(L2669)+IF(AND('🔎 TRA CỨU NHANH'!$C$2&lt;&gt;"",OR(ISNUMBER(SEARCH('🔎 TRA CỨU NHANH'!$C$2,$A2670)),ISNUMBER(SEARCH('🔎 TRA CỨU NHANH'!$C$2,$B2670)))),1,0)</f>
        <v/>
      </c>
      <c r="M2670">
        <f>IF(L2670&gt;N(L2669),L2670,"")</f>
        <v/>
      </c>
      <c r="N2670">
        <f>N(N2669)+IF(AND('💰 BÁO GIÁ'!$C$27&lt;&gt;"",OR(ISNUMBER(SEARCH('💰 BÁO GIÁ'!$C$27,$A2670)),ISNUMBER(SEARCH('💰 BÁO GIÁ'!$C$27,$B2670)))),1,0)</f>
        <v/>
      </c>
      <c r="O2670">
        <f>IF(N2670&gt;N(N2669),N2670,"")</f>
        <v/>
      </c>
    </row>
    <row r="2671">
      <c r="A2671">
        <f>IF('⚙️ SÉC MĂNG'!A627="","",'⚙️ SÉC MĂNG'!A627)</f>
        <v/>
      </c>
      <c r="B2671">
        <f>IF('⚙️ SÉC MĂNG'!A627="","",'⚙️ SÉC MĂNG'!R627)</f>
        <v/>
      </c>
      <c r="C2671">
        <f>IF('⚙️ SÉC MĂNG'!A627="","","Séc măng")</f>
        <v/>
      </c>
      <c r="D2671">
        <f>IF('⚙️ SÉC MĂNG'!A627="","",'⚙️ SÉC MĂNG'!I627)</f>
        <v/>
      </c>
      <c r="E2671">
        <f>IF('⚙️ SÉC MĂNG'!A627="","",'⚙️ SÉC MĂNG'!J627)</f>
        <v/>
      </c>
      <c r="F2671">
        <f>IF('⚙️ SÉC MĂNG'!A627="","",'⚙️ SÉC MĂNG'!K627)</f>
        <v/>
      </c>
      <c r="G2671">
        <f>IF('⚙️ SÉC MĂNG'!A627="","",'⚙️ SÉC MĂNG'!L627)</f>
        <v/>
      </c>
      <c r="H2671">
        <f>IF('⚙️ SÉC MĂNG'!A627="","",'⚙️ SÉC MĂNG'!M627)</f>
        <v/>
      </c>
      <c r="I2671">
        <f>IF('⚙️ SÉC MĂNG'!A627="","",'⚙️ SÉC MĂNG'!N627)</f>
        <v/>
      </c>
      <c r="J2671">
        <f>IF('⚙️ SÉC MĂNG'!A627="","",'⚙️ SÉC MĂNG'!D627)</f>
        <v/>
      </c>
      <c r="L2671">
        <f>N(L2670)+IF(AND('🔎 TRA CỨU NHANH'!$C$2&lt;&gt;"",OR(ISNUMBER(SEARCH('🔎 TRA CỨU NHANH'!$C$2,$A2671)),ISNUMBER(SEARCH('🔎 TRA CỨU NHANH'!$C$2,$B2671)))),1,0)</f>
        <v/>
      </c>
      <c r="M2671">
        <f>IF(L2671&gt;N(L2670),L2671,"")</f>
        <v/>
      </c>
      <c r="N2671">
        <f>N(N2670)+IF(AND('💰 BÁO GIÁ'!$C$27&lt;&gt;"",OR(ISNUMBER(SEARCH('💰 BÁO GIÁ'!$C$27,$A2671)),ISNUMBER(SEARCH('💰 BÁO GIÁ'!$C$27,$B2671)))),1,0)</f>
        <v/>
      </c>
      <c r="O2671">
        <f>IF(N2671&gt;N(N2670),N2671,"")</f>
        <v/>
      </c>
    </row>
    <row r="2672">
      <c r="A2672">
        <f>IF('⚙️ SÉC MĂNG'!A628="","",'⚙️ SÉC MĂNG'!A628)</f>
        <v/>
      </c>
      <c r="B2672">
        <f>IF('⚙️ SÉC MĂNG'!A628="","",'⚙️ SÉC MĂNG'!R628)</f>
        <v/>
      </c>
      <c r="C2672">
        <f>IF('⚙️ SÉC MĂNG'!A628="","","Séc măng")</f>
        <v/>
      </c>
      <c r="D2672">
        <f>IF('⚙️ SÉC MĂNG'!A628="","",'⚙️ SÉC MĂNG'!I628)</f>
        <v/>
      </c>
      <c r="E2672">
        <f>IF('⚙️ SÉC MĂNG'!A628="","",'⚙️ SÉC MĂNG'!J628)</f>
        <v/>
      </c>
      <c r="F2672">
        <f>IF('⚙️ SÉC MĂNG'!A628="","",'⚙️ SÉC MĂNG'!K628)</f>
        <v/>
      </c>
      <c r="G2672">
        <f>IF('⚙️ SÉC MĂNG'!A628="","",'⚙️ SÉC MĂNG'!L628)</f>
        <v/>
      </c>
      <c r="H2672">
        <f>IF('⚙️ SÉC MĂNG'!A628="","",'⚙️ SÉC MĂNG'!M628)</f>
        <v/>
      </c>
      <c r="I2672">
        <f>IF('⚙️ SÉC MĂNG'!A628="","",'⚙️ SÉC MĂNG'!N628)</f>
        <v/>
      </c>
      <c r="J2672">
        <f>IF('⚙️ SÉC MĂNG'!A628="","",'⚙️ SÉC MĂNG'!D628)</f>
        <v/>
      </c>
      <c r="L2672">
        <f>N(L2671)+IF(AND('🔎 TRA CỨU NHANH'!$C$2&lt;&gt;"",OR(ISNUMBER(SEARCH('🔎 TRA CỨU NHANH'!$C$2,$A2672)),ISNUMBER(SEARCH('🔎 TRA CỨU NHANH'!$C$2,$B2672)))),1,0)</f>
        <v/>
      </c>
      <c r="M2672">
        <f>IF(L2672&gt;N(L2671),L2672,"")</f>
        <v/>
      </c>
      <c r="N2672">
        <f>N(N2671)+IF(AND('💰 BÁO GIÁ'!$C$27&lt;&gt;"",OR(ISNUMBER(SEARCH('💰 BÁO GIÁ'!$C$27,$A2672)),ISNUMBER(SEARCH('💰 BÁO GIÁ'!$C$27,$B2672)))),1,0)</f>
        <v/>
      </c>
      <c r="O2672">
        <f>IF(N2672&gt;N(N2671),N2672,"")</f>
        <v/>
      </c>
    </row>
    <row r="2673">
      <c r="A2673">
        <f>IF('⚙️ SÉC MĂNG'!A629="","",'⚙️ SÉC MĂNG'!A629)</f>
        <v/>
      </c>
      <c r="B2673">
        <f>IF('⚙️ SÉC MĂNG'!A629="","",'⚙️ SÉC MĂNG'!R629)</f>
        <v/>
      </c>
      <c r="C2673">
        <f>IF('⚙️ SÉC MĂNG'!A629="","","Séc măng")</f>
        <v/>
      </c>
      <c r="D2673">
        <f>IF('⚙️ SÉC MĂNG'!A629="","",'⚙️ SÉC MĂNG'!I629)</f>
        <v/>
      </c>
      <c r="E2673">
        <f>IF('⚙️ SÉC MĂNG'!A629="","",'⚙️ SÉC MĂNG'!J629)</f>
        <v/>
      </c>
      <c r="F2673">
        <f>IF('⚙️ SÉC MĂNG'!A629="","",'⚙️ SÉC MĂNG'!K629)</f>
        <v/>
      </c>
      <c r="G2673">
        <f>IF('⚙️ SÉC MĂNG'!A629="","",'⚙️ SÉC MĂNG'!L629)</f>
        <v/>
      </c>
      <c r="H2673">
        <f>IF('⚙️ SÉC MĂNG'!A629="","",'⚙️ SÉC MĂNG'!M629)</f>
        <v/>
      </c>
      <c r="I2673">
        <f>IF('⚙️ SÉC MĂNG'!A629="","",'⚙️ SÉC MĂNG'!N629)</f>
        <v/>
      </c>
      <c r="J2673">
        <f>IF('⚙️ SÉC MĂNG'!A629="","",'⚙️ SÉC MĂNG'!D629)</f>
        <v/>
      </c>
      <c r="L2673">
        <f>N(L2672)+IF(AND('🔎 TRA CỨU NHANH'!$C$2&lt;&gt;"",OR(ISNUMBER(SEARCH('🔎 TRA CỨU NHANH'!$C$2,$A2673)),ISNUMBER(SEARCH('🔎 TRA CỨU NHANH'!$C$2,$B2673)))),1,0)</f>
        <v/>
      </c>
      <c r="M2673">
        <f>IF(L2673&gt;N(L2672),L2673,"")</f>
        <v/>
      </c>
      <c r="N2673">
        <f>N(N2672)+IF(AND('💰 BÁO GIÁ'!$C$27&lt;&gt;"",OR(ISNUMBER(SEARCH('💰 BÁO GIÁ'!$C$27,$A2673)),ISNUMBER(SEARCH('💰 BÁO GIÁ'!$C$27,$B2673)))),1,0)</f>
        <v/>
      </c>
      <c r="O2673">
        <f>IF(N2673&gt;N(N2672),N2673,"")</f>
        <v/>
      </c>
    </row>
    <row r="2674">
      <c r="A2674">
        <f>IF('⚙️ SÉC MĂNG'!A630="","",'⚙️ SÉC MĂNG'!A630)</f>
        <v/>
      </c>
      <c r="B2674">
        <f>IF('⚙️ SÉC MĂNG'!A630="","",'⚙️ SÉC MĂNG'!R630)</f>
        <v/>
      </c>
      <c r="C2674">
        <f>IF('⚙️ SÉC MĂNG'!A630="","","Séc măng")</f>
        <v/>
      </c>
      <c r="D2674">
        <f>IF('⚙️ SÉC MĂNG'!A630="","",'⚙️ SÉC MĂNG'!I630)</f>
        <v/>
      </c>
      <c r="E2674">
        <f>IF('⚙️ SÉC MĂNG'!A630="","",'⚙️ SÉC MĂNG'!J630)</f>
        <v/>
      </c>
      <c r="F2674">
        <f>IF('⚙️ SÉC MĂNG'!A630="","",'⚙️ SÉC MĂNG'!K630)</f>
        <v/>
      </c>
      <c r="G2674">
        <f>IF('⚙️ SÉC MĂNG'!A630="","",'⚙️ SÉC MĂNG'!L630)</f>
        <v/>
      </c>
      <c r="H2674">
        <f>IF('⚙️ SÉC MĂNG'!A630="","",'⚙️ SÉC MĂNG'!M630)</f>
        <v/>
      </c>
      <c r="I2674">
        <f>IF('⚙️ SÉC MĂNG'!A630="","",'⚙️ SÉC MĂNG'!N630)</f>
        <v/>
      </c>
      <c r="J2674">
        <f>IF('⚙️ SÉC MĂNG'!A630="","",'⚙️ SÉC MĂNG'!D630)</f>
        <v/>
      </c>
      <c r="L2674">
        <f>N(L2673)+IF(AND('🔎 TRA CỨU NHANH'!$C$2&lt;&gt;"",OR(ISNUMBER(SEARCH('🔎 TRA CỨU NHANH'!$C$2,$A2674)),ISNUMBER(SEARCH('🔎 TRA CỨU NHANH'!$C$2,$B2674)))),1,0)</f>
        <v/>
      </c>
      <c r="M2674">
        <f>IF(L2674&gt;N(L2673),L2674,"")</f>
        <v/>
      </c>
      <c r="N2674">
        <f>N(N2673)+IF(AND('💰 BÁO GIÁ'!$C$27&lt;&gt;"",OR(ISNUMBER(SEARCH('💰 BÁO GIÁ'!$C$27,$A2674)),ISNUMBER(SEARCH('💰 BÁO GIÁ'!$C$27,$B2674)))),1,0)</f>
        <v/>
      </c>
      <c r="O2674">
        <f>IF(N2674&gt;N(N2673),N2674,"")</f>
        <v/>
      </c>
    </row>
    <row r="2675">
      <c r="A2675">
        <f>IF('⚙️ SÉC MĂNG'!A631="","",'⚙️ SÉC MĂNG'!A631)</f>
        <v/>
      </c>
      <c r="B2675">
        <f>IF('⚙️ SÉC MĂNG'!A631="","",'⚙️ SÉC MĂNG'!R631)</f>
        <v/>
      </c>
      <c r="C2675">
        <f>IF('⚙️ SÉC MĂNG'!A631="","","Séc măng")</f>
        <v/>
      </c>
      <c r="D2675">
        <f>IF('⚙️ SÉC MĂNG'!A631="","",'⚙️ SÉC MĂNG'!I631)</f>
        <v/>
      </c>
      <c r="E2675">
        <f>IF('⚙️ SÉC MĂNG'!A631="","",'⚙️ SÉC MĂNG'!J631)</f>
        <v/>
      </c>
      <c r="F2675">
        <f>IF('⚙️ SÉC MĂNG'!A631="","",'⚙️ SÉC MĂNG'!K631)</f>
        <v/>
      </c>
      <c r="G2675">
        <f>IF('⚙️ SÉC MĂNG'!A631="","",'⚙️ SÉC MĂNG'!L631)</f>
        <v/>
      </c>
      <c r="H2675" s="37">
        <f>IF('⚙️ SÉC MĂNG'!A631="","",'⚙️ SÉC MĂNG'!M631)</f>
        <v/>
      </c>
      <c r="I2675">
        <f>IF('⚙️ SÉC MĂNG'!A631="","",'⚙️ SÉC MĂNG'!N631)</f>
        <v/>
      </c>
      <c r="J2675">
        <f>IF('⚙️ SÉC MĂNG'!A631="","",'⚙️ SÉC MĂNG'!D631)</f>
        <v/>
      </c>
      <c r="L2675">
        <f>N(L2674)+IF(AND('🔎 TRA CỨU NHANH'!$C$2&lt;&gt;"",OR(ISNUMBER(SEARCH('🔎 TRA CỨU NHANH'!$C$2,$A2675)),ISNUMBER(SEARCH('🔎 TRA CỨU NHANH'!$C$2,$B2675)))),1,0)</f>
        <v/>
      </c>
      <c r="M2675">
        <f>IF(L2675&gt;N(L2674),L2675,"")</f>
        <v/>
      </c>
      <c r="N2675">
        <f>N(N2674)+IF(AND('💰 BÁO GIÁ'!$C$27&lt;&gt;"",OR(ISNUMBER(SEARCH('💰 BÁO GIÁ'!$C$27,$A2675)),ISNUMBER(SEARCH('💰 BÁO GIÁ'!$C$27,$B2675)))),1,0)</f>
        <v/>
      </c>
      <c r="O2675">
        <f>IF(N2675&gt;N(N2674),N2675,"")</f>
        <v/>
      </c>
    </row>
    <row r="2676">
      <c r="A2676">
        <f>IF('⚙️ SÉC MĂNG'!A632="","",'⚙️ SÉC MĂNG'!A632)</f>
        <v/>
      </c>
      <c r="B2676">
        <f>IF('⚙️ SÉC MĂNG'!A632="","",'⚙️ SÉC MĂNG'!R632)</f>
        <v/>
      </c>
      <c r="C2676">
        <f>IF('⚙️ SÉC MĂNG'!A632="","","Séc măng")</f>
        <v/>
      </c>
      <c r="D2676">
        <f>IF('⚙️ SÉC MĂNG'!A632="","",'⚙️ SÉC MĂNG'!I632)</f>
        <v/>
      </c>
      <c r="E2676">
        <f>IF('⚙️ SÉC MĂNG'!A632="","",'⚙️ SÉC MĂNG'!J632)</f>
        <v/>
      </c>
      <c r="F2676" s="37">
        <f>IF('⚙️ SÉC MĂNG'!A632="","",'⚙️ SÉC MĂNG'!K632)</f>
        <v/>
      </c>
      <c r="G2676" s="37">
        <f>IF('⚙️ SÉC MĂNG'!A632="","",'⚙️ SÉC MĂNG'!L632)</f>
        <v/>
      </c>
      <c r="H2676" s="37">
        <f>IF('⚙️ SÉC MĂNG'!A632="","",'⚙️ SÉC MĂNG'!M632)</f>
        <v/>
      </c>
      <c r="I2676">
        <f>IF('⚙️ SÉC MĂNG'!A632="","",'⚙️ SÉC MĂNG'!N632)</f>
        <v/>
      </c>
      <c r="J2676">
        <f>IF('⚙️ SÉC MĂNG'!A632="","",'⚙️ SÉC MĂNG'!D632)</f>
        <v/>
      </c>
      <c r="L2676">
        <f>N(L2675)+IF(AND('🔎 TRA CỨU NHANH'!$C$2&lt;&gt;"",OR(ISNUMBER(SEARCH('🔎 TRA CỨU NHANH'!$C$2,$A2676)),ISNUMBER(SEARCH('🔎 TRA CỨU NHANH'!$C$2,$B2676)))),1,0)</f>
        <v/>
      </c>
      <c r="M2676">
        <f>IF(L2676&gt;N(L2675),L2676,"")</f>
        <v/>
      </c>
      <c r="N2676">
        <f>N(N2675)+IF(AND('💰 BÁO GIÁ'!$C$27&lt;&gt;"",OR(ISNUMBER(SEARCH('💰 BÁO GIÁ'!$C$27,$A2676)),ISNUMBER(SEARCH('💰 BÁO GIÁ'!$C$27,$B2676)))),1,0)</f>
        <v/>
      </c>
      <c r="O2676">
        <f>IF(N2676&gt;N(N2675),N2676,"")</f>
        <v/>
      </c>
    </row>
    <row r="2677">
      <c r="A2677">
        <f>IF('⚙️ SÉC MĂNG'!A633="","",'⚙️ SÉC MĂNG'!A633)</f>
        <v/>
      </c>
      <c r="B2677">
        <f>IF('⚙️ SÉC MĂNG'!A633="","",'⚙️ SÉC MĂNG'!R633)</f>
        <v/>
      </c>
      <c r="C2677">
        <f>IF('⚙️ SÉC MĂNG'!A633="","","Séc măng")</f>
        <v/>
      </c>
      <c r="D2677">
        <f>IF('⚙️ SÉC MĂNG'!A633="","",'⚙️ SÉC MĂNG'!I633)</f>
        <v/>
      </c>
      <c r="E2677">
        <f>IF('⚙️ SÉC MĂNG'!A633="","",'⚙️ SÉC MĂNG'!J633)</f>
        <v/>
      </c>
      <c r="F2677">
        <f>IF('⚙️ SÉC MĂNG'!A633="","",'⚙️ SÉC MĂNG'!K633)</f>
        <v/>
      </c>
      <c r="G2677">
        <f>IF('⚙️ SÉC MĂNG'!A633="","",'⚙️ SÉC MĂNG'!L633)</f>
        <v/>
      </c>
      <c r="H2677">
        <f>IF('⚙️ SÉC MĂNG'!A633="","",'⚙️ SÉC MĂNG'!M633)</f>
        <v/>
      </c>
      <c r="I2677">
        <f>IF('⚙️ SÉC MĂNG'!A633="","",'⚙️ SÉC MĂNG'!N633)</f>
        <v/>
      </c>
      <c r="J2677">
        <f>IF('⚙️ SÉC MĂNG'!A633="","",'⚙️ SÉC MĂNG'!D633)</f>
        <v/>
      </c>
      <c r="L2677">
        <f>N(L2676)+IF(AND('🔎 TRA CỨU NHANH'!$C$2&lt;&gt;"",OR(ISNUMBER(SEARCH('🔎 TRA CỨU NHANH'!$C$2,$A2677)),ISNUMBER(SEARCH('🔎 TRA CỨU NHANH'!$C$2,$B2677)))),1,0)</f>
        <v/>
      </c>
      <c r="M2677">
        <f>IF(L2677&gt;N(L2676),L2677,"")</f>
        <v/>
      </c>
      <c r="N2677">
        <f>N(N2676)+IF(AND('💰 BÁO GIÁ'!$C$27&lt;&gt;"",OR(ISNUMBER(SEARCH('💰 BÁO GIÁ'!$C$27,$A2677)),ISNUMBER(SEARCH('💰 BÁO GIÁ'!$C$27,$B2677)))),1,0)</f>
        <v/>
      </c>
      <c r="O2677">
        <f>IF(N2677&gt;N(N2676),N2677,"")</f>
        <v/>
      </c>
    </row>
    <row r="2678">
      <c r="A2678">
        <f>IF('⚙️ SÉC MĂNG'!A634="","",'⚙️ SÉC MĂNG'!A634)</f>
        <v/>
      </c>
      <c r="B2678">
        <f>IF('⚙️ SÉC MĂNG'!A634="","",'⚙️ SÉC MĂNG'!R634)</f>
        <v/>
      </c>
      <c r="C2678">
        <f>IF('⚙️ SÉC MĂNG'!A634="","","Séc măng")</f>
        <v/>
      </c>
      <c r="D2678">
        <f>IF('⚙️ SÉC MĂNG'!A634="","",'⚙️ SÉC MĂNG'!I634)</f>
        <v/>
      </c>
      <c r="E2678">
        <f>IF('⚙️ SÉC MĂNG'!A634="","",'⚙️ SÉC MĂNG'!J634)</f>
        <v/>
      </c>
      <c r="F2678">
        <f>IF('⚙️ SÉC MĂNG'!A634="","",'⚙️ SÉC MĂNG'!K634)</f>
        <v/>
      </c>
      <c r="G2678">
        <f>IF('⚙️ SÉC MĂNG'!A634="","",'⚙️ SÉC MĂNG'!L634)</f>
        <v/>
      </c>
      <c r="H2678" s="37">
        <f>IF('⚙️ SÉC MĂNG'!A634="","",'⚙️ SÉC MĂNG'!M634)</f>
        <v/>
      </c>
      <c r="I2678">
        <f>IF('⚙️ SÉC MĂNG'!A634="","",'⚙️ SÉC MĂNG'!N634)</f>
        <v/>
      </c>
      <c r="J2678">
        <f>IF('⚙️ SÉC MĂNG'!A634="","",'⚙️ SÉC MĂNG'!D634)</f>
        <v/>
      </c>
      <c r="L2678">
        <f>N(L2677)+IF(AND('🔎 TRA CỨU NHANH'!$C$2&lt;&gt;"",OR(ISNUMBER(SEARCH('🔎 TRA CỨU NHANH'!$C$2,$A2678)),ISNUMBER(SEARCH('🔎 TRA CỨU NHANH'!$C$2,$B2678)))),1,0)</f>
        <v/>
      </c>
      <c r="M2678">
        <f>IF(L2678&gt;N(L2677),L2678,"")</f>
        <v/>
      </c>
      <c r="N2678">
        <f>N(N2677)+IF(AND('💰 BÁO GIÁ'!$C$27&lt;&gt;"",OR(ISNUMBER(SEARCH('💰 BÁO GIÁ'!$C$27,$A2678)),ISNUMBER(SEARCH('💰 BÁO GIÁ'!$C$27,$B2678)))),1,0)</f>
        <v/>
      </c>
      <c r="O2678">
        <f>IF(N2678&gt;N(N2677),N2678,"")</f>
        <v/>
      </c>
    </row>
    <row r="2679">
      <c r="A2679">
        <f>IF('⚙️ SÉC MĂNG'!A635="","",'⚙️ SÉC MĂNG'!A635)</f>
        <v/>
      </c>
      <c r="B2679">
        <f>IF('⚙️ SÉC MĂNG'!A635="","",'⚙️ SÉC MĂNG'!R635)</f>
        <v/>
      </c>
      <c r="C2679">
        <f>IF('⚙️ SÉC MĂNG'!A635="","","Séc măng")</f>
        <v/>
      </c>
      <c r="D2679">
        <f>IF('⚙️ SÉC MĂNG'!A635="","",'⚙️ SÉC MĂNG'!I635)</f>
        <v/>
      </c>
      <c r="E2679">
        <f>IF('⚙️ SÉC MĂNG'!A635="","",'⚙️ SÉC MĂNG'!J635)</f>
        <v/>
      </c>
      <c r="F2679">
        <f>IF('⚙️ SÉC MĂNG'!A635="","",'⚙️ SÉC MĂNG'!K635)</f>
        <v/>
      </c>
      <c r="G2679">
        <f>IF('⚙️ SÉC MĂNG'!A635="","",'⚙️ SÉC MĂNG'!L635)</f>
        <v/>
      </c>
      <c r="H2679">
        <f>IF('⚙️ SÉC MĂNG'!A635="","",'⚙️ SÉC MĂNG'!M635)</f>
        <v/>
      </c>
      <c r="I2679">
        <f>IF('⚙️ SÉC MĂNG'!A635="","",'⚙️ SÉC MĂNG'!N635)</f>
        <v/>
      </c>
      <c r="J2679">
        <f>IF('⚙️ SÉC MĂNG'!A635="","",'⚙️ SÉC MĂNG'!D635)</f>
        <v/>
      </c>
      <c r="L2679">
        <f>N(L2678)+IF(AND('🔎 TRA CỨU NHANH'!$C$2&lt;&gt;"",OR(ISNUMBER(SEARCH('🔎 TRA CỨU NHANH'!$C$2,$A2679)),ISNUMBER(SEARCH('🔎 TRA CỨU NHANH'!$C$2,$B2679)))),1,0)</f>
        <v/>
      </c>
      <c r="M2679">
        <f>IF(L2679&gt;N(L2678),L2679,"")</f>
        <v/>
      </c>
      <c r="N2679">
        <f>N(N2678)+IF(AND('💰 BÁO GIÁ'!$C$27&lt;&gt;"",OR(ISNUMBER(SEARCH('💰 BÁO GIÁ'!$C$27,$A2679)),ISNUMBER(SEARCH('💰 BÁO GIÁ'!$C$27,$B2679)))),1,0)</f>
        <v/>
      </c>
      <c r="O2679">
        <f>IF(N2679&gt;N(N2678),N2679,"")</f>
        <v/>
      </c>
    </row>
    <row r="2680">
      <c r="A2680">
        <f>IF('⚙️ SÉC MĂNG'!A636="","",'⚙️ SÉC MĂNG'!A636)</f>
        <v/>
      </c>
      <c r="B2680">
        <f>IF('⚙️ SÉC MĂNG'!A636="","",'⚙️ SÉC MĂNG'!R636)</f>
        <v/>
      </c>
      <c r="C2680">
        <f>IF('⚙️ SÉC MĂNG'!A636="","","Séc măng")</f>
        <v/>
      </c>
      <c r="D2680">
        <f>IF('⚙️ SÉC MĂNG'!A636="","",'⚙️ SÉC MĂNG'!I636)</f>
        <v/>
      </c>
      <c r="E2680">
        <f>IF('⚙️ SÉC MĂNG'!A636="","",'⚙️ SÉC MĂNG'!J636)</f>
        <v/>
      </c>
      <c r="F2680" s="37">
        <f>IF('⚙️ SÉC MĂNG'!A636="","",'⚙️ SÉC MĂNG'!K636)</f>
        <v/>
      </c>
      <c r="G2680" s="37">
        <f>IF('⚙️ SÉC MĂNG'!A636="","",'⚙️ SÉC MĂNG'!L636)</f>
        <v/>
      </c>
      <c r="H2680" s="37">
        <f>IF('⚙️ SÉC MĂNG'!A636="","",'⚙️ SÉC MĂNG'!M636)</f>
        <v/>
      </c>
      <c r="I2680">
        <f>IF('⚙️ SÉC MĂNG'!A636="","",'⚙️ SÉC MĂNG'!N636)</f>
        <v/>
      </c>
      <c r="J2680">
        <f>IF('⚙️ SÉC MĂNG'!A636="","",'⚙️ SÉC MĂNG'!D636)</f>
        <v/>
      </c>
      <c r="L2680">
        <f>N(L2679)+IF(AND('🔎 TRA CỨU NHANH'!$C$2&lt;&gt;"",OR(ISNUMBER(SEARCH('🔎 TRA CỨU NHANH'!$C$2,$A2680)),ISNUMBER(SEARCH('🔎 TRA CỨU NHANH'!$C$2,$B2680)))),1,0)</f>
        <v/>
      </c>
      <c r="M2680">
        <f>IF(L2680&gt;N(L2679),L2680,"")</f>
        <v/>
      </c>
      <c r="N2680">
        <f>N(N2679)+IF(AND('💰 BÁO GIÁ'!$C$27&lt;&gt;"",OR(ISNUMBER(SEARCH('💰 BÁO GIÁ'!$C$27,$A2680)),ISNUMBER(SEARCH('💰 BÁO GIÁ'!$C$27,$B2680)))),1,0)</f>
        <v/>
      </c>
      <c r="O2680">
        <f>IF(N2680&gt;N(N2679),N2680,"")</f>
        <v/>
      </c>
    </row>
    <row r="2681">
      <c r="A2681">
        <f>IF('⚙️ SÉC MĂNG'!A637="","",'⚙️ SÉC MĂNG'!A637)</f>
        <v/>
      </c>
      <c r="B2681">
        <f>IF('⚙️ SÉC MĂNG'!A637="","",'⚙️ SÉC MĂNG'!R637)</f>
        <v/>
      </c>
      <c r="C2681">
        <f>IF('⚙️ SÉC MĂNG'!A637="","","Séc măng")</f>
        <v/>
      </c>
      <c r="D2681">
        <f>IF('⚙️ SÉC MĂNG'!A637="","",'⚙️ SÉC MĂNG'!I637)</f>
        <v/>
      </c>
      <c r="E2681">
        <f>IF('⚙️ SÉC MĂNG'!A637="","",'⚙️ SÉC MĂNG'!J637)</f>
        <v/>
      </c>
      <c r="F2681">
        <f>IF('⚙️ SÉC MĂNG'!A637="","",'⚙️ SÉC MĂNG'!K637)</f>
        <v/>
      </c>
      <c r="G2681">
        <f>IF('⚙️ SÉC MĂNG'!A637="","",'⚙️ SÉC MĂNG'!L637)</f>
        <v/>
      </c>
      <c r="H2681">
        <f>IF('⚙️ SÉC MĂNG'!A637="","",'⚙️ SÉC MĂNG'!M637)</f>
        <v/>
      </c>
      <c r="I2681">
        <f>IF('⚙️ SÉC MĂNG'!A637="","",'⚙️ SÉC MĂNG'!N637)</f>
        <v/>
      </c>
      <c r="J2681">
        <f>IF('⚙️ SÉC MĂNG'!A637="","",'⚙️ SÉC MĂNG'!D637)</f>
        <v/>
      </c>
      <c r="L2681">
        <f>N(L2680)+IF(AND('🔎 TRA CỨU NHANH'!$C$2&lt;&gt;"",OR(ISNUMBER(SEARCH('🔎 TRA CỨU NHANH'!$C$2,$A2681)),ISNUMBER(SEARCH('🔎 TRA CỨU NHANH'!$C$2,$B2681)))),1,0)</f>
        <v/>
      </c>
      <c r="M2681">
        <f>IF(L2681&gt;N(L2680),L2681,"")</f>
        <v/>
      </c>
      <c r="N2681">
        <f>N(N2680)+IF(AND('💰 BÁO GIÁ'!$C$27&lt;&gt;"",OR(ISNUMBER(SEARCH('💰 BÁO GIÁ'!$C$27,$A2681)),ISNUMBER(SEARCH('💰 BÁO GIÁ'!$C$27,$B2681)))),1,0)</f>
        <v/>
      </c>
      <c r="O2681">
        <f>IF(N2681&gt;N(N2680),N2681,"")</f>
        <v/>
      </c>
    </row>
    <row r="2682">
      <c r="A2682">
        <f>IF('⚙️ SÉC MĂNG'!A638="","",'⚙️ SÉC MĂNG'!A638)</f>
        <v/>
      </c>
      <c r="B2682">
        <f>IF('⚙️ SÉC MĂNG'!A638="","",'⚙️ SÉC MĂNG'!R638)</f>
        <v/>
      </c>
      <c r="C2682">
        <f>IF('⚙️ SÉC MĂNG'!A638="","","Séc măng")</f>
        <v/>
      </c>
      <c r="D2682">
        <f>IF('⚙️ SÉC MĂNG'!A638="","",'⚙️ SÉC MĂNG'!I638)</f>
        <v/>
      </c>
      <c r="E2682">
        <f>IF('⚙️ SÉC MĂNG'!A638="","",'⚙️ SÉC MĂNG'!J638)</f>
        <v/>
      </c>
      <c r="F2682" s="37">
        <f>IF('⚙️ SÉC MĂNG'!A638="","",'⚙️ SÉC MĂNG'!K638)</f>
        <v/>
      </c>
      <c r="G2682" s="37">
        <f>IF('⚙️ SÉC MĂNG'!A638="","",'⚙️ SÉC MĂNG'!L638)</f>
        <v/>
      </c>
      <c r="H2682" s="37">
        <f>IF('⚙️ SÉC MĂNG'!A638="","",'⚙️ SÉC MĂNG'!M638)</f>
        <v/>
      </c>
      <c r="I2682">
        <f>IF('⚙️ SÉC MĂNG'!A638="","",'⚙️ SÉC MĂNG'!N638)</f>
        <v/>
      </c>
      <c r="J2682">
        <f>IF('⚙️ SÉC MĂNG'!A638="","",'⚙️ SÉC MĂNG'!D638)</f>
        <v/>
      </c>
      <c r="L2682">
        <f>N(L2681)+IF(AND('🔎 TRA CỨU NHANH'!$C$2&lt;&gt;"",OR(ISNUMBER(SEARCH('🔎 TRA CỨU NHANH'!$C$2,$A2682)),ISNUMBER(SEARCH('🔎 TRA CỨU NHANH'!$C$2,$B2682)))),1,0)</f>
        <v/>
      </c>
      <c r="M2682">
        <f>IF(L2682&gt;N(L2681),L2682,"")</f>
        <v/>
      </c>
      <c r="N2682">
        <f>N(N2681)+IF(AND('💰 BÁO GIÁ'!$C$27&lt;&gt;"",OR(ISNUMBER(SEARCH('💰 BÁO GIÁ'!$C$27,$A2682)),ISNUMBER(SEARCH('💰 BÁO GIÁ'!$C$27,$B2682)))),1,0)</f>
        <v/>
      </c>
      <c r="O2682">
        <f>IF(N2682&gt;N(N2681),N2682,"")</f>
        <v/>
      </c>
    </row>
    <row r="2683">
      <c r="A2683">
        <f>IF('⚙️ SÉC MĂNG'!A639="","",'⚙️ SÉC MĂNG'!A639)</f>
        <v/>
      </c>
      <c r="B2683">
        <f>IF('⚙️ SÉC MĂNG'!A639="","",'⚙️ SÉC MĂNG'!R639)</f>
        <v/>
      </c>
      <c r="C2683">
        <f>IF('⚙️ SÉC MĂNG'!A639="","","Séc măng")</f>
        <v/>
      </c>
      <c r="D2683">
        <f>IF('⚙️ SÉC MĂNG'!A639="","",'⚙️ SÉC MĂNG'!I639)</f>
        <v/>
      </c>
      <c r="E2683">
        <f>IF('⚙️ SÉC MĂNG'!A639="","",'⚙️ SÉC MĂNG'!J639)</f>
        <v/>
      </c>
      <c r="F2683" s="37">
        <f>IF('⚙️ SÉC MĂNG'!A639="","",'⚙️ SÉC MĂNG'!K639)</f>
        <v/>
      </c>
      <c r="G2683" s="37">
        <f>IF('⚙️ SÉC MĂNG'!A639="","",'⚙️ SÉC MĂNG'!L639)</f>
        <v/>
      </c>
      <c r="H2683" s="37">
        <f>IF('⚙️ SÉC MĂNG'!A639="","",'⚙️ SÉC MĂNG'!M639)</f>
        <v/>
      </c>
      <c r="I2683">
        <f>IF('⚙️ SÉC MĂNG'!A639="","",'⚙️ SÉC MĂNG'!N639)</f>
        <v/>
      </c>
      <c r="J2683">
        <f>IF('⚙️ SÉC MĂNG'!A639="","",'⚙️ SÉC MĂNG'!D639)</f>
        <v/>
      </c>
      <c r="L2683">
        <f>N(L2682)+IF(AND('🔎 TRA CỨU NHANH'!$C$2&lt;&gt;"",OR(ISNUMBER(SEARCH('🔎 TRA CỨU NHANH'!$C$2,$A2683)),ISNUMBER(SEARCH('🔎 TRA CỨU NHANH'!$C$2,$B2683)))),1,0)</f>
        <v/>
      </c>
      <c r="M2683">
        <f>IF(L2683&gt;N(L2682),L2683,"")</f>
        <v/>
      </c>
      <c r="N2683">
        <f>N(N2682)+IF(AND('💰 BÁO GIÁ'!$C$27&lt;&gt;"",OR(ISNUMBER(SEARCH('💰 BÁO GIÁ'!$C$27,$A2683)),ISNUMBER(SEARCH('💰 BÁO GIÁ'!$C$27,$B2683)))),1,0)</f>
        <v/>
      </c>
      <c r="O2683">
        <f>IF(N2683&gt;N(N2682),N2683,"")</f>
        <v/>
      </c>
    </row>
    <row r="2684">
      <c r="A2684">
        <f>IF('⚙️ SÉC MĂNG'!A640="","",'⚙️ SÉC MĂNG'!A640)</f>
        <v/>
      </c>
      <c r="B2684">
        <f>IF('⚙️ SÉC MĂNG'!A640="","",'⚙️ SÉC MĂNG'!R640)</f>
        <v/>
      </c>
      <c r="C2684">
        <f>IF('⚙️ SÉC MĂNG'!A640="","","Séc măng")</f>
        <v/>
      </c>
      <c r="D2684">
        <f>IF('⚙️ SÉC MĂNG'!A640="","",'⚙️ SÉC MĂNG'!I640)</f>
        <v/>
      </c>
      <c r="E2684">
        <f>IF('⚙️ SÉC MĂNG'!A640="","",'⚙️ SÉC MĂNG'!J640)</f>
        <v/>
      </c>
      <c r="F2684" s="37">
        <f>IF('⚙️ SÉC MĂNG'!A640="","",'⚙️ SÉC MĂNG'!K640)</f>
        <v/>
      </c>
      <c r="G2684" s="37">
        <f>IF('⚙️ SÉC MĂNG'!A640="","",'⚙️ SÉC MĂNG'!L640)</f>
        <v/>
      </c>
      <c r="H2684" s="37">
        <f>IF('⚙️ SÉC MĂNG'!A640="","",'⚙️ SÉC MĂNG'!M640)</f>
        <v/>
      </c>
      <c r="I2684">
        <f>IF('⚙️ SÉC MĂNG'!A640="","",'⚙️ SÉC MĂNG'!N640)</f>
        <v/>
      </c>
      <c r="J2684">
        <f>IF('⚙️ SÉC MĂNG'!A640="","",'⚙️ SÉC MĂNG'!D640)</f>
        <v/>
      </c>
      <c r="L2684">
        <f>N(L2683)+IF(AND('🔎 TRA CỨU NHANH'!$C$2&lt;&gt;"",OR(ISNUMBER(SEARCH('🔎 TRA CỨU NHANH'!$C$2,$A2684)),ISNUMBER(SEARCH('🔎 TRA CỨU NHANH'!$C$2,$B2684)))),1,0)</f>
        <v/>
      </c>
      <c r="M2684">
        <f>IF(L2684&gt;N(L2683),L2684,"")</f>
        <v/>
      </c>
      <c r="N2684">
        <f>N(N2683)+IF(AND('💰 BÁO GIÁ'!$C$27&lt;&gt;"",OR(ISNUMBER(SEARCH('💰 BÁO GIÁ'!$C$27,$A2684)),ISNUMBER(SEARCH('💰 BÁO GIÁ'!$C$27,$B2684)))),1,0)</f>
        <v/>
      </c>
      <c r="O2684">
        <f>IF(N2684&gt;N(N2683),N2684,"")</f>
        <v/>
      </c>
    </row>
    <row r="2685">
      <c r="A2685">
        <f>IF('⚙️ SÉC MĂNG'!A641="","",'⚙️ SÉC MĂNG'!A641)</f>
        <v/>
      </c>
      <c r="B2685">
        <f>IF('⚙️ SÉC MĂNG'!A641="","",'⚙️ SÉC MĂNG'!R641)</f>
        <v/>
      </c>
      <c r="C2685">
        <f>IF('⚙️ SÉC MĂNG'!A641="","","Séc măng")</f>
        <v/>
      </c>
      <c r="D2685">
        <f>IF('⚙️ SÉC MĂNG'!A641="","",'⚙️ SÉC MĂNG'!I641)</f>
        <v/>
      </c>
      <c r="E2685">
        <f>IF('⚙️ SÉC MĂNG'!A641="","",'⚙️ SÉC MĂNG'!J641)</f>
        <v/>
      </c>
      <c r="F2685" s="37">
        <f>IF('⚙️ SÉC MĂNG'!A641="","",'⚙️ SÉC MĂNG'!K641)</f>
        <v/>
      </c>
      <c r="G2685" s="37">
        <f>IF('⚙️ SÉC MĂNG'!A641="","",'⚙️ SÉC MĂNG'!L641)</f>
        <v/>
      </c>
      <c r="H2685" s="37">
        <f>IF('⚙️ SÉC MĂNG'!A641="","",'⚙️ SÉC MĂNG'!M641)</f>
        <v/>
      </c>
      <c r="I2685">
        <f>IF('⚙️ SÉC MĂNG'!A641="","",'⚙️ SÉC MĂNG'!N641)</f>
        <v/>
      </c>
      <c r="J2685">
        <f>IF('⚙️ SÉC MĂNG'!A641="","",'⚙️ SÉC MĂNG'!D641)</f>
        <v/>
      </c>
      <c r="L2685">
        <f>N(L2684)+IF(AND('🔎 TRA CỨU NHANH'!$C$2&lt;&gt;"",OR(ISNUMBER(SEARCH('🔎 TRA CỨU NHANH'!$C$2,$A2685)),ISNUMBER(SEARCH('🔎 TRA CỨU NHANH'!$C$2,$B2685)))),1,0)</f>
        <v/>
      </c>
      <c r="M2685">
        <f>IF(L2685&gt;N(L2684),L2685,"")</f>
        <v/>
      </c>
      <c r="N2685">
        <f>N(N2684)+IF(AND('💰 BÁO GIÁ'!$C$27&lt;&gt;"",OR(ISNUMBER(SEARCH('💰 BÁO GIÁ'!$C$27,$A2685)),ISNUMBER(SEARCH('💰 BÁO GIÁ'!$C$27,$B2685)))),1,0)</f>
        <v/>
      </c>
      <c r="O2685">
        <f>IF(N2685&gt;N(N2684),N2685,"")</f>
        <v/>
      </c>
    </row>
    <row r="2686">
      <c r="A2686">
        <f>IF('⚙️ SÉC MĂNG'!A642="","",'⚙️ SÉC MĂNG'!A642)</f>
        <v/>
      </c>
      <c r="B2686">
        <f>IF('⚙️ SÉC MĂNG'!A642="","",'⚙️ SÉC MĂNG'!R642)</f>
        <v/>
      </c>
      <c r="C2686">
        <f>IF('⚙️ SÉC MĂNG'!A642="","","Séc măng")</f>
        <v/>
      </c>
      <c r="D2686">
        <f>IF('⚙️ SÉC MĂNG'!A642="","",'⚙️ SÉC MĂNG'!I642)</f>
        <v/>
      </c>
      <c r="E2686">
        <f>IF('⚙️ SÉC MĂNG'!A642="","",'⚙️ SÉC MĂNG'!J642)</f>
        <v/>
      </c>
      <c r="F2686">
        <f>IF('⚙️ SÉC MĂNG'!A642="","",'⚙️ SÉC MĂNG'!K642)</f>
        <v/>
      </c>
      <c r="G2686">
        <f>IF('⚙️ SÉC MĂNG'!A642="","",'⚙️ SÉC MĂNG'!L642)</f>
        <v/>
      </c>
      <c r="H2686">
        <f>IF('⚙️ SÉC MĂNG'!A642="","",'⚙️ SÉC MĂNG'!M642)</f>
        <v/>
      </c>
      <c r="I2686">
        <f>IF('⚙️ SÉC MĂNG'!A642="","",'⚙️ SÉC MĂNG'!N642)</f>
        <v/>
      </c>
      <c r="J2686">
        <f>IF('⚙️ SÉC MĂNG'!A642="","",'⚙️ SÉC MĂNG'!D642)</f>
        <v/>
      </c>
      <c r="L2686">
        <f>N(L2685)+IF(AND('🔎 TRA CỨU NHANH'!$C$2&lt;&gt;"",OR(ISNUMBER(SEARCH('🔎 TRA CỨU NHANH'!$C$2,$A2686)),ISNUMBER(SEARCH('🔎 TRA CỨU NHANH'!$C$2,$B2686)))),1,0)</f>
        <v/>
      </c>
      <c r="M2686">
        <f>IF(L2686&gt;N(L2685),L2686,"")</f>
        <v/>
      </c>
      <c r="N2686">
        <f>N(N2685)+IF(AND('💰 BÁO GIÁ'!$C$27&lt;&gt;"",OR(ISNUMBER(SEARCH('💰 BÁO GIÁ'!$C$27,$A2686)),ISNUMBER(SEARCH('💰 BÁO GIÁ'!$C$27,$B2686)))),1,0)</f>
        <v/>
      </c>
      <c r="O2686">
        <f>IF(N2686&gt;N(N2685),N2686,"")</f>
        <v/>
      </c>
    </row>
    <row r="2687">
      <c r="A2687">
        <f>IF('⚙️ SÉC MĂNG'!A643="","",'⚙️ SÉC MĂNG'!A643)</f>
        <v/>
      </c>
      <c r="B2687">
        <f>IF('⚙️ SÉC MĂNG'!A643="","",'⚙️ SÉC MĂNG'!R643)</f>
        <v/>
      </c>
      <c r="C2687">
        <f>IF('⚙️ SÉC MĂNG'!A643="","","Séc măng")</f>
        <v/>
      </c>
      <c r="D2687">
        <f>IF('⚙️ SÉC MĂNG'!A643="","",'⚙️ SÉC MĂNG'!I643)</f>
        <v/>
      </c>
      <c r="E2687">
        <f>IF('⚙️ SÉC MĂNG'!A643="","",'⚙️ SÉC MĂNG'!J643)</f>
        <v/>
      </c>
      <c r="F2687">
        <f>IF('⚙️ SÉC MĂNG'!A643="","",'⚙️ SÉC MĂNG'!K643)</f>
        <v/>
      </c>
      <c r="G2687">
        <f>IF('⚙️ SÉC MĂNG'!A643="","",'⚙️ SÉC MĂNG'!L643)</f>
        <v/>
      </c>
      <c r="H2687">
        <f>IF('⚙️ SÉC MĂNG'!A643="","",'⚙️ SÉC MĂNG'!M643)</f>
        <v/>
      </c>
      <c r="I2687">
        <f>IF('⚙️ SÉC MĂNG'!A643="","",'⚙️ SÉC MĂNG'!N643)</f>
        <v/>
      </c>
      <c r="J2687">
        <f>IF('⚙️ SÉC MĂNG'!A643="","",'⚙️ SÉC MĂNG'!D643)</f>
        <v/>
      </c>
      <c r="L2687">
        <f>N(L2686)+IF(AND('🔎 TRA CỨU NHANH'!$C$2&lt;&gt;"",OR(ISNUMBER(SEARCH('🔎 TRA CỨU NHANH'!$C$2,$A2687)),ISNUMBER(SEARCH('🔎 TRA CỨU NHANH'!$C$2,$B2687)))),1,0)</f>
        <v/>
      </c>
      <c r="M2687">
        <f>IF(L2687&gt;N(L2686),L2687,"")</f>
        <v/>
      </c>
      <c r="N2687">
        <f>N(N2686)+IF(AND('💰 BÁO GIÁ'!$C$27&lt;&gt;"",OR(ISNUMBER(SEARCH('💰 BÁO GIÁ'!$C$27,$A2687)),ISNUMBER(SEARCH('💰 BÁO GIÁ'!$C$27,$B2687)))),1,0)</f>
        <v/>
      </c>
      <c r="O2687">
        <f>IF(N2687&gt;N(N2686),N2687,"")</f>
        <v/>
      </c>
    </row>
    <row r="2688">
      <c r="A2688">
        <f>IF('⚙️ SÉC MĂNG'!A644="","",'⚙️ SÉC MĂNG'!A644)</f>
        <v/>
      </c>
      <c r="B2688">
        <f>IF('⚙️ SÉC MĂNG'!A644="","",'⚙️ SÉC MĂNG'!R644)</f>
        <v/>
      </c>
      <c r="C2688">
        <f>IF('⚙️ SÉC MĂNG'!A644="","","Séc măng")</f>
        <v/>
      </c>
      <c r="D2688">
        <f>IF('⚙️ SÉC MĂNG'!A644="","",'⚙️ SÉC MĂNG'!I644)</f>
        <v/>
      </c>
      <c r="E2688">
        <f>IF('⚙️ SÉC MĂNG'!A644="","",'⚙️ SÉC MĂNG'!J644)</f>
        <v/>
      </c>
      <c r="F2688">
        <f>IF('⚙️ SÉC MĂNG'!A644="","",'⚙️ SÉC MĂNG'!K644)</f>
        <v/>
      </c>
      <c r="G2688">
        <f>IF('⚙️ SÉC MĂNG'!A644="","",'⚙️ SÉC MĂNG'!L644)</f>
        <v/>
      </c>
      <c r="H2688">
        <f>IF('⚙️ SÉC MĂNG'!A644="","",'⚙️ SÉC MĂNG'!M644)</f>
        <v/>
      </c>
      <c r="I2688">
        <f>IF('⚙️ SÉC MĂNG'!A644="","",'⚙️ SÉC MĂNG'!N644)</f>
        <v/>
      </c>
      <c r="J2688">
        <f>IF('⚙️ SÉC MĂNG'!A644="","",'⚙️ SÉC MĂNG'!D644)</f>
        <v/>
      </c>
      <c r="L2688">
        <f>N(L2687)+IF(AND('🔎 TRA CỨU NHANH'!$C$2&lt;&gt;"",OR(ISNUMBER(SEARCH('🔎 TRA CỨU NHANH'!$C$2,$A2688)),ISNUMBER(SEARCH('🔎 TRA CỨU NHANH'!$C$2,$B2688)))),1,0)</f>
        <v/>
      </c>
      <c r="M2688">
        <f>IF(L2688&gt;N(L2687),L2688,"")</f>
        <v/>
      </c>
      <c r="N2688">
        <f>N(N2687)+IF(AND('💰 BÁO GIÁ'!$C$27&lt;&gt;"",OR(ISNUMBER(SEARCH('💰 BÁO GIÁ'!$C$27,$A2688)),ISNUMBER(SEARCH('💰 BÁO GIÁ'!$C$27,$B2688)))),1,0)</f>
        <v/>
      </c>
      <c r="O2688">
        <f>IF(N2688&gt;N(N2687),N2688,"")</f>
        <v/>
      </c>
    </row>
    <row r="2689">
      <c r="A2689">
        <f>IF('⚙️ SÉC MĂNG'!A645="","",'⚙️ SÉC MĂNG'!A645)</f>
        <v/>
      </c>
      <c r="B2689">
        <f>IF('⚙️ SÉC MĂNG'!A645="","",'⚙️ SÉC MĂNG'!R645)</f>
        <v/>
      </c>
      <c r="C2689">
        <f>IF('⚙️ SÉC MĂNG'!A645="","","Séc măng")</f>
        <v/>
      </c>
      <c r="D2689">
        <f>IF('⚙️ SÉC MĂNG'!A645="","",'⚙️ SÉC MĂNG'!I645)</f>
        <v/>
      </c>
      <c r="E2689">
        <f>IF('⚙️ SÉC MĂNG'!A645="","",'⚙️ SÉC MĂNG'!J645)</f>
        <v/>
      </c>
      <c r="F2689" s="37">
        <f>IF('⚙️ SÉC MĂNG'!A645="","",'⚙️ SÉC MĂNG'!K645)</f>
        <v/>
      </c>
      <c r="G2689" s="37">
        <f>IF('⚙️ SÉC MĂNG'!A645="","",'⚙️ SÉC MĂNG'!L645)</f>
        <v/>
      </c>
      <c r="H2689" s="37">
        <f>IF('⚙️ SÉC MĂNG'!A645="","",'⚙️ SÉC MĂNG'!M645)</f>
        <v/>
      </c>
      <c r="I2689">
        <f>IF('⚙️ SÉC MĂNG'!A645="","",'⚙️ SÉC MĂNG'!N645)</f>
        <v/>
      </c>
      <c r="J2689">
        <f>IF('⚙️ SÉC MĂNG'!A645="","",'⚙️ SÉC MĂNG'!D645)</f>
        <v/>
      </c>
      <c r="L2689">
        <f>N(L2688)+IF(AND('🔎 TRA CỨU NHANH'!$C$2&lt;&gt;"",OR(ISNUMBER(SEARCH('🔎 TRA CỨU NHANH'!$C$2,$A2689)),ISNUMBER(SEARCH('🔎 TRA CỨU NHANH'!$C$2,$B2689)))),1,0)</f>
        <v/>
      </c>
      <c r="M2689">
        <f>IF(L2689&gt;N(L2688),L2689,"")</f>
        <v/>
      </c>
      <c r="N2689">
        <f>N(N2688)+IF(AND('💰 BÁO GIÁ'!$C$27&lt;&gt;"",OR(ISNUMBER(SEARCH('💰 BÁO GIÁ'!$C$27,$A2689)),ISNUMBER(SEARCH('💰 BÁO GIÁ'!$C$27,$B2689)))),1,0)</f>
        <v/>
      </c>
      <c r="O2689">
        <f>IF(N2689&gt;N(N2688),N2689,"")</f>
        <v/>
      </c>
    </row>
    <row r="2690">
      <c r="A2690">
        <f>IF('⚙️ SÉC MĂNG'!A646="","",'⚙️ SÉC MĂNG'!A646)</f>
        <v/>
      </c>
      <c r="B2690">
        <f>IF('⚙️ SÉC MĂNG'!A646="","",'⚙️ SÉC MĂNG'!R646)</f>
        <v/>
      </c>
      <c r="C2690">
        <f>IF('⚙️ SÉC MĂNG'!A646="","","Séc măng")</f>
        <v/>
      </c>
      <c r="D2690">
        <f>IF('⚙️ SÉC MĂNG'!A646="","",'⚙️ SÉC MĂNG'!I646)</f>
        <v/>
      </c>
      <c r="E2690">
        <f>IF('⚙️ SÉC MĂNG'!A646="","",'⚙️ SÉC MĂNG'!J646)</f>
        <v/>
      </c>
      <c r="F2690">
        <f>IF('⚙️ SÉC MĂNG'!A646="","",'⚙️ SÉC MĂNG'!K646)</f>
        <v/>
      </c>
      <c r="G2690">
        <f>IF('⚙️ SÉC MĂNG'!A646="","",'⚙️ SÉC MĂNG'!L646)</f>
        <v/>
      </c>
      <c r="H2690">
        <f>IF('⚙️ SÉC MĂNG'!A646="","",'⚙️ SÉC MĂNG'!M646)</f>
        <v/>
      </c>
      <c r="I2690">
        <f>IF('⚙️ SÉC MĂNG'!A646="","",'⚙️ SÉC MĂNG'!N646)</f>
        <v/>
      </c>
      <c r="J2690">
        <f>IF('⚙️ SÉC MĂNG'!A646="","",'⚙️ SÉC MĂNG'!D646)</f>
        <v/>
      </c>
      <c r="L2690">
        <f>N(L2689)+IF(AND('🔎 TRA CỨU NHANH'!$C$2&lt;&gt;"",OR(ISNUMBER(SEARCH('🔎 TRA CỨU NHANH'!$C$2,$A2690)),ISNUMBER(SEARCH('🔎 TRA CỨU NHANH'!$C$2,$B2690)))),1,0)</f>
        <v/>
      </c>
      <c r="M2690">
        <f>IF(L2690&gt;N(L2689),L2690,"")</f>
        <v/>
      </c>
      <c r="N2690">
        <f>N(N2689)+IF(AND('💰 BÁO GIÁ'!$C$27&lt;&gt;"",OR(ISNUMBER(SEARCH('💰 BÁO GIÁ'!$C$27,$A2690)),ISNUMBER(SEARCH('💰 BÁO GIÁ'!$C$27,$B2690)))),1,0)</f>
        <v/>
      </c>
      <c r="O2690">
        <f>IF(N2690&gt;N(N2689),N2690,"")</f>
        <v/>
      </c>
    </row>
    <row r="2691">
      <c r="A2691">
        <f>IF('⚙️ SÉC MĂNG'!A647="","",'⚙️ SÉC MĂNG'!A647)</f>
        <v/>
      </c>
      <c r="B2691">
        <f>IF('⚙️ SÉC MĂNG'!A647="","",'⚙️ SÉC MĂNG'!R647)</f>
        <v/>
      </c>
      <c r="C2691">
        <f>IF('⚙️ SÉC MĂNG'!A647="","","Séc măng")</f>
        <v/>
      </c>
      <c r="D2691">
        <f>IF('⚙️ SÉC MĂNG'!A647="","",'⚙️ SÉC MĂNG'!I647)</f>
        <v/>
      </c>
      <c r="E2691">
        <f>IF('⚙️ SÉC MĂNG'!A647="","",'⚙️ SÉC MĂNG'!J647)</f>
        <v/>
      </c>
      <c r="F2691" s="37">
        <f>IF('⚙️ SÉC MĂNG'!A647="","",'⚙️ SÉC MĂNG'!K647)</f>
        <v/>
      </c>
      <c r="G2691" s="37">
        <f>IF('⚙️ SÉC MĂNG'!A647="","",'⚙️ SÉC MĂNG'!L647)</f>
        <v/>
      </c>
      <c r="H2691" s="37">
        <f>IF('⚙️ SÉC MĂNG'!A647="","",'⚙️ SÉC MĂNG'!M647)</f>
        <v/>
      </c>
      <c r="I2691">
        <f>IF('⚙️ SÉC MĂNG'!A647="","",'⚙️ SÉC MĂNG'!N647)</f>
        <v/>
      </c>
      <c r="J2691">
        <f>IF('⚙️ SÉC MĂNG'!A647="","",'⚙️ SÉC MĂNG'!D647)</f>
        <v/>
      </c>
      <c r="L2691">
        <f>N(L2690)+IF(AND('🔎 TRA CỨU NHANH'!$C$2&lt;&gt;"",OR(ISNUMBER(SEARCH('🔎 TRA CỨU NHANH'!$C$2,$A2691)),ISNUMBER(SEARCH('🔎 TRA CỨU NHANH'!$C$2,$B2691)))),1,0)</f>
        <v/>
      </c>
      <c r="M2691">
        <f>IF(L2691&gt;N(L2690),L2691,"")</f>
        <v/>
      </c>
      <c r="N2691">
        <f>N(N2690)+IF(AND('💰 BÁO GIÁ'!$C$27&lt;&gt;"",OR(ISNUMBER(SEARCH('💰 BÁO GIÁ'!$C$27,$A2691)),ISNUMBER(SEARCH('💰 BÁO GIÁ'!$C$27,$B2691)))),1,0)</f>
        <v/>
      </c>
      <c r="O2691">
        <f>IF(N2691&gt;N(N2690),N2691,"")</f>
        <v/>
      </c>
    </row>
    <row r="2692">
      <c r="A2692">
        <f>IF('⚙️ SÉC MĂNG'!A648="","",'⚙️ SÉC MĂNG'!A648)</f>
        <v/>
      </c>
      <c r="B2692">
        <f>IF('⚙️ SÉC MĂNG'!A648="","",'⚙️ SÉC MĂNG'!R648)</f>
        <v/>
      </c>
      <c r="C2692">
        <f>IF('⚙️ SÉC MĂNG'!A648="","","Séc măng")</f>
        <v/>
      </c>
      <c r="D2692">
        <f>IF('⚙️ SÉC MĂNG'!A648="","",'⚙️ SÉC MĂNG'!I648)</f>
        <v/>
      </c>
      <c r="E2692">
        <f>IF('⚙️ SÉC MĂNG'!A648="","",'⚙️ SÉC MĂNG'!J648)</f>
        <v/>
      </c>
      <c r="F2692">
        <f>IF('⚙️ SÉC MĂNG'!A648="","",'⚙️ SÉC MĂNG'!K648)</f>
        <v/>
      </c>
      <c r="G2692">
        <f>IF('⚙️ SÉC MĂNG'!A648="","",'⚙️ SÉC MĂNG'!L648)</f>
        <v/>
      </c>
      <c r="H2692">
        <f>IF('⚙️ SÉC MĂNG'!A648="","",'⚙️ SÉC MĂNG'!M648)</f>
        <v/>
      </c>
      <c r="I2692">
        <f>IF('⚙️ SÉC MĂNG'!A648="","",'⚙️ SÉC MĂNG'!N648)</f>
        <v/>
      </c>
      <c r="J2692">
        <f>IF('⚙️ SÉC MĂNG'!A648="","",'⚙️ SÉC MĂNG'!D648)</f>
        <v/>
      </c>
      <c r="L2692">
        <f>N(L2691)+IF(AND('🔎 TRA CỨU NHANH'!$C$2&lt;&gt;"",OR(ISNUMBER(SEARCH('🔎 TRA CỨU NHANH'!$C$2,$A2692)),ISNUMBER(SEARCH('🔎 TRA CỨU NHANH'!$C$2,$B2692)))),1,0)</f>
        <v/>
      </c>
      <c r="M2692">
        <f>IF(L2692&gt;N(L2691),L2692,"")</f>
        <v/>
      </c>
      <c r="N2692">
        <f>N(N2691)+IF(AND('💰 BÁO GIÁ'!$C$27&lt;&gt;"",OR(ISNUMBER(SEARCH('💰 BÁO GIÁ'!$C$27,$A2692)),ISNUMBER(SEARCH('💰 BÁO GIÁ'!$C$27,$B2692)))),1,0)</f>
        <v/>
      </c>
      <c r="O2692">
        <f>IF(N2692&gt;N(N2691),N2692,"")</f>
        <v/>
      </c>
    </row>
    <row r="2693">
      <c r="A2693">
        <f>IF('⚙️ SÉC MĂNG'!A649="","",'⚙️ SÉC MĂNG'!A649)</f>
        <v/>
      </c>
      <c r="B2693">
        <f>IF('⚙️ SÉC MĂNG'!A649="","",'⚙️ SÉC MĂNG'!R649)</f>
        <v/>
      </c>
      <c r="C2693">
        <f>IF('⚙️ SÉC MĂNG'!A649="","","Séc măng")</f>
        <v/>
      </c>
      <c r="D2693">
        <f>IF('⚙️ SÉC MĂNG'!A649="","",'⚙️ SÉC MĂNG'!I649)</f>
        <v/>
      </c>
      <c r="E2693">
        <f>IF('⚙️ SÉC MĂNG'!A649="","",'⚙️ SÉC MĂNG'!J649)</f>
        <v/>
      </c>
      <c r="F2693" s="37">
        <f>IF('⚙️ SÉC MĂNG'!A649="","",'⚙️ SÉC MĂNG'!K649)</f>
        <v/>
      </c>
      <c r="G2693" s="37">
        <f>IF('⚙️ SÉC MĂNG'!A649="","",'⚙️ SÉC MĂNG'!L649)</f>
        <v/>
      </c>
      <c r="H2693" s="37">
        <f>IF('⚙️ SÉC MĂNG'!A649="","",'⚙️ SÉC MĂNG'!M649)</f>
        <v/>
      </c>
      <c r="I2693">
        <f>IF('⚙️ SÉC MĂNG'!A649="","",'⚙️ SÉC MĂNG'!N649)</f>
        <v/>
      </c>
      <c r="J2693">
        <f>IF('⚙️ SÉC MĂNG'!A649="","",'⚙️ SÉC MĂNG'!D649)</f>
        <v/>
      </c>
      <c r="L2693">
        <f>N(L2692)+IF(AND('🔎 TRA CỨU NHANH'!$C$2&lt;&gt;"",OR(ISNUMBER(SEARCH('🔎 TRA CỨU NHANH'!$C$2,$A2693)),ISNUMBER(SEARCH('🔎 TRA CỨU NHANH'!$C$2,$B2693)))),1,0)</f>
        <v/>
      </c>
      <c r="M2693">
        <f>IF(L2693&gt;N(L2692),L2693,"")</f>
        <v/>
      </c>
      <c r="N2693">
        <f>N(N2692)+IF(AND('💰 BÁO GIÁ'!$C$27&lt;&gt;"",OR(ISNUMBER(SEARCH('💰 BÁO GIÁ'!$C$27,$A2693)),ISNUMBER(SEARCH('💰 BÁO GIÁ'!$C$27,$B2693)))),1,0)</f>
        <v/>
      </c>
      <c r="O2693">
        <f>IF(N2693&gt;N(N2692),N2693,"")</f>
        <v/>
      </c>
    </row>
    <row r="2694">
      <c r="A2694">
        <f>IF('⚙️ SÉC MĂNG'!A650="","",'⚙️ SÉC MĂNG'!A650)</f>
        <v/>
      </c>
      <c r="B2694">
        <f>IF('⚙️ SÉC MĂNG'!A650="","",'⚙️ SÉC MĂNG'!R650)</f>
        <v/>
      </c>
      <c r="C2694">
        <f>IF('⚙️ SÉC MĂNG'!A650="","","Séc măng")</f>
        <v/>
      </c>
      <c r="D2694">
        <f>IF('⚙️ SÉC MĂNG'!A650="","",'⚙️ SÉC MĂNG'!I650)</f>
        <v/>
      </c>
      <c r="E2694">
        <f>IF('⚙️ SÉC MĂNG'!A650="","",'⚙️ SÉC MĂNG'!J650)</f>
        <v/>
      </c>
      <c r="F2694">
        <f>IF('⚙️ SÉC MĂNG'!A650="","",'⚙️ SÉC MĂNG'!K650)</f>
        <v/>
      </c>
      <c r="G2694">
        <f>IF('⚙️ SÉC MĂNG'!A650="","",'⚙️ SÉC MĂNG'!L650)</f>
        <v/>
      </c>
      <c r="H2694">
        <f>IF('⚙️ SÉC MĂNG'!A650="","",'⚙️ SÉC MĂNG'!M650)</f>
        <v/>
      </c>
      <c r="I2694">
        <f>IF('⚙️ SÉC MĂNG'!A650="","",'⚙️ SÉC MĂNG'!N650)</f>
        <v/>
      </c>
      <c r="J2694">
        <f>IF('⚙️ SÉC MĂNG'!A650="","",'⚙️ SÉC MĂNG'!D650)</f>
        <v/>
      </c>
      <c r="L2694">
        <f>N(L2693)+IF(AND('🔎 TRA CỨU NHANH'!$C$2&lt;&gt;"",OR(ISNUMBER(SEARCH('🔎 TRA CỨU NHANH'!$C$2,$A2694)),ISNUMBER(SEARCH('🔎 TRA CỨU NHANH'!$C$2,$B2694)))),1,0)</f>
        <v/>
      </c>
      <c r="M2694">
        <f>IF(L2694&gt;N(L2693),L2694,"")</f>
        <v/>
      </c>
      <c r="N2694">
        <f>N(N2693)+IF(AND('💰 BÁO GIÁ'!$C$27&lt;&gt;"",OR(ISNUMBER(SEARCH('💰 BÁO GIÁ'!$C$27,$A2694)),ISNUMBER(SEARCH('💰 BÁO GIÁ'!$C$27,$B2694)))),1,0)</f>
        <v/>
      </c>
      <c r="O2694">
        <f>IF(N2694&gt;N(N2693),N2694,"")</f>
        <v/>
      </c>
    </row>
    <row r="2695">
      <c r="A2695">
        <f>IF('⚙️ SÉC MĂNG'!A651="","",'⚙️ SÉC MĂNG'!A651)</f>
        <v/>
      </c>
      <c r="B2695">
        <f>IF('⚙️ SÉC MĂNG'!A651="","",'⚙️ SÉC MĂNG'!R651)</f>
        <v/>
      </c>
      <c r="C2695">
        <f>IF('⚙️ SÉC MĂNG'!A651="","","Séc măng")</f>
        <v/>
      </c>
      <c r="D2695">
        <f>IF('⚙️ SÉC MĂNG'!A651="","",'⚙️ SÉC MĂNG'!I651)</f>
        <v/>
      </c>
      <c r="E2695">
        <f>IF('⚙️ SÉC MĂNG'!A651="","",'⚙️ SÉC MĂNG'!J651)</f>
        <v/>
      </c>
      <c r="F2695" s="37">
        <f>IF('⚙️ SÉC MĂNG'!A651="","",'⚙️ SÉC MĂNG'!K651)</f>
        <v/>
      </c>
      <c r="G2695" s="37">
        <f>IF('⚙️ SÉC MĂNG'!A651="","",'⚙️ SÉC MĂNG'!L651)</f>
        <v/>
      </c>
      <c r="H2695" s="37">
        <f>IF('⚙️ SÉC MĂNG'!A651="","",'⚙️ SÉC MĂNG'!M651)</f>
        <v/>
      </c>
      <c r="I2695">
        <f>IF('⚙️ SÉC MĂNG'!A651="","",'⚙️ SÉC MĂNG'!N651)</f>
        <v/>
      </c>
      <c r="J2695">
        <f>IF('⚙️ SÉC MĂNG'!A651="","",'⚙️ SÉC MĂNG'!D651)</f>
        <v/>
      </c>
      <c r="L2695">
        <f>N(L2694)+IF(AND('🔎 TRA CỨU NHANH'!$C$2&lt;&gt;"",OR(ISNUMBER(SEARCH('🔎 TRA CỨU NHANH'!$C$2,$A2695)),ISNUMBER(SEARCH('🔎 TRA CỨU NHANH'!$C$2,$B2695)))),1,0)</f>
        <v/>
      </c>
      <c r="M2695">
        <f>IF(L2695&gt;N(L2694),L2695,"")</f>
        <v/>
      </c>
      <c r="N2695">
        <f>N(N2694)+IF(AND('💰 BÁO GIÁ'!$C$27&lt;&gt;"",OR(ISNUMBER(SEARCH('💰 BÁO GIÁ'!$C$27,$A2695)),ISNUMBER(SEARCH('💰 BÁO GIÁ'!$C$27,$B2695)))),1,0)</f>
        <v/>
      </c>
      <c r="O2695">
        <f>IF(N2695&gt;N(N2694),N2695,"")</f>
        <v/>
      </c>
    </row>
    <row r="2696">
      <c r="A2696">
        <f>IF('⚙️ SÉC MĂNG'!A652="","",'⚙️ SÉC MĂNG'!A652)</f>
        <v/>
      </c>
      <c r="B2696">
        <f>IF('⚙️ SÉC MĂNG'!A652="","",'⚙️ SÉC MĂNG'!R652)</f>
        <v/>
      </c>
      <c r="C2696">
        <f>IF('⚙️ SÉC MĂNG'!A652="","","Séc măng")</f>
        <v/>
      </c>
      <c r="D2696">
        <f>IF('⚙️ SÉC MĂNG'!A652="","",'⚙️ SÉC MĂNG'!I652)</f>
        <v/>
      </c>
      <c r="E2696">
        <f>IF('⚙️ SÉC MĂNG'!A652="","",'⚙️ SÉC MĂNG'!J652)</f>
        <v/>
      </c>
      <c r="F2696">
        <f>IF('⚙️ SÉC MĂNG'!A652="","",'⚙️ SÉC MĂNG'!K652)</f>
        <v/>
      </c>
      <c r="G2696">
        <f>IF('⚙️ SÉC MĂNG'!A652="","",'⚙️ SÉC MĂNG'!L652)</f>
        <v/>
      </c>
      <c r="H2696">
        <f>IF('⚙️ SÉC MĂNG'!A652="","",'⚙️ SÉC MĂNG'!M652)</f>
        <v/>
      </c>
      <c r="I2696">
        <f>IF('⚙️ SÉC MĂNG'!A652="","",'⚙️ SÉC MĂNG'!N652)</f>
        <v/>
      </c>
      <c r="J2696">
        <f>IF('⚙️ SÉC MĂNG'!A652="","",'⚙️ SÉC MĂNG'!D652)</f>
        <v/>
      </c>
      <c r="L2696">
        <f>N(L2695)+IF(AND('🔎 TRA CỨU NHANH'!$C$2&lt;&gt;"",OR(ISNUMBER(SEARCH('🔎 TRA CỨU NHANH'!$C$2,$A2696)),ISNUMBER(SEARCH('🔎 TRA CỨU NHANH'!$C$2,$B2696)))),1,0)</f>
        <v/>
      </c>
      <c r="M2696">
        <f>IF(L2696&gt;N(L2695),L2696,"")</f>
        <v/>
      </c>
      <c r="N2696">
        <f>N(N2695)+IF(AND('💰 BÁO GIÁ'!$C$27&lt;&gt;"",OR(ISNUMBER(SEARCH('💰 BÁO GIÁ'!$C$27,$A2696)),ISNUMBER(SEARCH('💰 BÁO GIÁ'!$C$27,$B2696)))),1,0)</f>
        <v/>
      </c>
      <c r="O2696">
        <f>IF(N2696&gt;N(N2695),N2696,"")</f>
        <v/>
      </c>
    </row>
    <row r="2697">
      <c r="A2697">
        <f>IF('⚙️ SÉC MĂNG'!A653="","",'⚙️ SÉC MĂNG'!A653)</f>
        <v/>
      </c>
      <c r="B2697">
        <f>IF('⚙️ SÉC MĂNG'!A653="","",'⚙️ SÉC MĂNG'!R653)</f>
        <v/>
      </c>
      <c r="C2697">
        <f>IF('⚙️ SÉC MĂNG'!A653="","","Séc măng")</f>
        <v/>
      </c>
      <c r="D2697">
        <f>IF('⚙️ SÉC MĂNG'!A653="","",'⚙️ SÉC MĂNG'!I653)</f>
        <v/>
      </c>
      <c r="E2697">
        <f>IF('⚙️ SÉC MĂNG'!A653="","",'⚙️ SÉC MĂNG'!J653)</f>
        <v/>
      </c>
      <c r="F2697">
        <f>IF('⚙️ SÉC MĂNG'!A653="","",'⚙️ SÉC MĂNG'!K653)</f>
        <v/>
      </c>
      <c r="G2697">
        <f>IF('⚙️ SÉC MĂNG'!A653="","",'⚙️ SÉC MĂNG'!L653)</f>
        <v/>
      </c>
      <c r="H2697">
        <f>IF('⚙️ SÉC MĂNG'!A653="","",'⚙️ SÉC MĂNG'!M653)</f>
        <v/>
      </c>
      <c r="I2697">
        <f>IF('⚙️ SÉC MĂNG'!A653="","",'⚙️ SÉC MĂNG'!N653)</f>
        <v/>
      </c>
      <c r="J2697">
        <f>IF('⚙️ SÉC MĂNG'!A653="","",'⚙️ SÉC MĂNG'!D653)</f>
        <v/>
      </c>
      <c r="L2697">
        <f>N(L2696)+IF(AND('🔎 TRA CỨU NHANH'!$C$2&lt;&gt;"",OR(ISNUMBER(SEARCH('🔎 TRA CỨU NHANH'!$C$2,$A2697)),ISNUMBER(SEARCH('🔎 TRA CỨU NHANH'!$C$2,$B2697)))),1,0)</f>
        <v/>
      </c>
      <c r="M2697">
        <f>IF(L2697&gt;N(L2696),L2697,"")</f>
        <v/>
      </c>
      <c r="N2697">
        <f>N(N2696)+IF(AND('💰 BÁO GIÁ'!$C$27&lt;&gt;"",OR(ISNUMBER(SEARCH('💰 BÁO GIÁ'!$C$27,$A2697)),ISNUMBER(SEARCH('💰 BÁO GIÁ'!$C$27,$B2697)))),1,0)</f>
        <v/>
      </c>
      <c r="O2697">
        <f>IF(N2697&gt;N(N2696),N2697,"")</f>
        <v/>
      </c>
    </row>
    <row r="2698">
      <c r="A2698">
        <f>IF('⚙️ SÉC MĂNG'!A654="","",'⚙️ SÉC MĂNG'!A654)</f>
        <v/>
      </c>
      <c r="B2698">
        <f>IF('⚙️ SÉC MĂNG'!A654="","",'⚙️ SÉC MĂNG'!R654)</f>
        <v/>
      </c>
      <c r="C2698">
        <f>IF('⚙️ SÉC MĂNG'!A654="","","Séc măng")</f>
        <v/>
      </c>
      <c r="D2698">
        <f>IF('⚙️ SÉC MĂNG'!A654="","",'⚙️ SÉC MĂNG'!I654)</f>
        <v/>
      </c>
      <c r="E2698">
        <f>IF('⚙️ SÉC MĂNG'!A654="","",'⚙️ SÉC MĂNG'!J654)</f>
        <v/>
      </c>
      <c r="F2698" s="37">
        <f>IF('⚙️ SÉC MĂNG'!A654="","",'⚙️ SÉC MĂNG'!K654)</f>
        <v/>
      </c>
      <c r="G2698" s="37">
        <f>IF('⚙️ SÉC MĂNG'!A654="","",'⚙️ SÉC MĂNG'!L654)</f>
        <v/>
      </c>
      <c r="H2698" s="37">
        <f>IF('⚙️ SÉC MĂNG'!A654="","",'⚙️ SÉC MĂNG'!M654)</f>
        <v/>
      </c>
      <c r="I2698">
        <f>IF('⚙️ SÉC MĂNG'!A654="","",'⚙️ SÉC MĂNG'!N654)</f>
        <v/>
      </c>
      <c r="J2698">
        <f>IF('⚙️ SÉC MĂNG'!A654="","",'⚙️ SÉC MĂNG'!D654)</f>
        <v/>
      </c>
      <c r="L2698">
        <f>N(L2697)+IF(AND('🔎 TRA CỨU NHANH'!$C$2&lt;&gt;"",OR(ISNUMBER(SEARCH('🔎 TRA CỨU NHANH'!$C$2,$A2698)),ISNUMBER(SEARCH('🔎 TRA CỨU NHANH'!$C$2,$B2698)))),1,0)</f>
        <v/>
      </c>
      <c r="M2698">
        <f>IF(L2698&gt;N(L2697),L2698,"")</f>
        <v/>
      </c>
      <c r="N2698">
        <f>N(N2697)+IF(AND('💰 BÁO GIÁ'!$C$27&lt;&gt;"",OR(ISNUMBER(SEARCH('💰 BÁO GIÁ'!$C$27,$A2698)),ISNUMBER(SEARCH('💰 BÁO GIÁ'!$C$27,$B2698)))),1,0)</f>
        <v/>
      </c>
      <c r="O2698">
        <f>IF(N2698&gt;N(N2697),N2698,"")</f>
        <v/>
      </c>
    </row>
    <row r="2699">
      <c r="A2699">
        <f>IF('⚙️ SÉC MĂNG'!A655="","",'⚙️ SÉC MĂNG'!A655)</f>
        <v/>
      </c>
      <c r="B2699">
        <f>IF('⚙️ SÉC MĂNG'!A655="","",'⚙️ SÉC MĂNG'!R655)</f>
        <v/>
      </c>
      <c r="C2699">
        <f>IF('⚙️ SÉC MĂNG'!A655="","","Séc măng")</f>
        <v/>
      </c>
      <c r="D2699">
        <f>IF('⚙️ SÉC MĂNG'!A655="","",'⚙️ SÉC MĂNG'!I655)</f>
        <v/>
      </c>
      <c r="E2699">
        <f>IF('⚙️ SÉC MĂNG'!A655="","",'⚙️ SÉC MĂNG'!J655)</f>
        <v/>
      </c>
      <c r="F2699">
        <f>IF('⚙️ SÉC MĂNG'!A655="","",'⚙️ SÉC MĂNG'!K655)</f>
        <v/>
      </c>
      <c r="G2699">
        <f>IF('⚙️ SÉC MĂNG'!A655="","",'⚙️ SÉC MĂNG'!L655)</f>
        <v/>
      </c>
      <c r="H2699">
        <f>IF('⚙️ SÉC MĂNG'!A655="","",'⚙️ SÉC MĂNG'!M655)</f>
        <v/>
      </c>
      <c r="I2699">
        <f>IF('⚙️ SÉC MĂNG'!A655="","",'⚙️ SÉC MĂNG'!N655)</f>
        <v/>
      </c>
      <c r="J2699">
        <f>IF('⚙️ SÉC MĂNG'!A655="","",'⚙️ SÉC MĂNG'!D655)</f>
        <v/>
      </c>
      <c r="L2699">
        <f>N(L2698)+IF(AND('🔎 TRA CỨU NHANH'!$C$2&lt;&gt;"",OR(ISNUMBER(SEARCH('🔎 TRA CỨU NHANH'!$C$2,$A2699)),ISNUMBER(SEARCH('🔎 TRA CỨU NHANH'!$C$2,$B2699)))),1,0)</f>
        <v/>
      </c>
      <c r="M2699">
        <f>IF(L2699&gt;N(L2698),L2699,"")</f>
        <v/>
      </c>
      <c r="N2699">
        <f>N(N2698)+IF(AND('💰 BÁO GIÁ'!$C$27&lt;&gt;"",OR(ISNUMBER(SEARCH('💰 BÁO GIÁ'!$C$27,$A2699)),ISNUMBER(SEARCH('💰 BÁO GIÁ'!$C$27,$B2699)))),1,0)</f>
        <v/>
      </c>
      <c r="O2699">
        <f>IF(N2699&gt;N(N2698),N2699,"")</f>
        <v/>
      </c>
    </row>
    <row r="2700">
      <c r="A2700">
        <f>IF('⚙️ SÉC MĂNG'!A656="","",'⚙️ SÉC MĂNG'!A656)</f>
        <v/>
      </c>
      <c r="B2700">
        <f>IF('⚙️ SÉC MĂNG'!A656="","",'⚙️ SÉC MĂNG'!R656)</f>
        <v/>
      </c>
      <c r="C2700">
        <f>IF('⚙️ SÉC MĂNG'!A656="","","Séc măng")</f>
        <v/>
      </c>
      <c r="D2700">
        <f>IF('⚙️ SÉC MĂNG'!A656="","",'⚙️ SÉC MĂNG'!I656)</f>
        <v/>
      </c>
      <c r="E2700">
        <f>IF('⚙️ SÉC MĂNG'!A656="","",'⚙️ SÉC MĂNG'!J656)</f>
        <v/>
      </c>
      <c r="F2700" s="37">
        <f>IF('⚙️ SÉC MĂNG'!A656="","",'⚙️ SÉC MĂNG'!K656)</f>
        <v/>
      </c>
      <c r="G2700" s="37">
        <f>IF('⚙️ SÉC MĂNG'!A656="","",'⚙️ SÉC MĂNG'!L656)</f>
        <v/>
      </c>
      <c r="H2700" s="37">
        <f>IF('⚙️ SÉC MĂNG'!A656="","",'⚙️ SÉC MĂNG'!M656)</f>
        <v/>
      </c>
      <c r="I2700">
        <f>IF('⚙️ SÉC MĂNG'!A656="","",'⚙️ SÉC MĂNG'!N656)</f>
        <v/>
      </c>
      <c r="J2700">
        <f>IF('⚙️ SÉC MĂNG'!A656="","",'⚙️ SÉC MĂNG'!D656)</f>
        <v/>
      </c>
      <c r="L2700">
        <f>N(L2699)+IF(AND('🔎 TRA CỨU NHANH'!$C$2&lt;&gt;"",OR(ISNUMBER(SEARCH('🔎 TRA CỨU NHANH'!$C$2,$A2700)),ISNUMBER(SEARCH('🔎 TRA CỨU NHANH'!$C$2,$B2700)))),1,0)</f>
        <v/>
      </c>
      <c r="M2700">
        <f>IF(L2700&gt;N(L2699),L2700,"")</f>
        <v/>
      </c>
      <c r="N2700">
        <f>N(N2699)+IF(AND('💰 BÁO GIÁ'!$C$27&lt;&gt;"",OR(ISNUMBER(SEARCH('💰 BÁO GIÁ'!$C$27,$A2700)),ISNUMBER(SEARCH('💰 BÁO GIÁ'!$C$27,$B2700)))),1,0)</f>
        <v/>
      </c>
      <c r="O2700">
        <f>IF(N2700&gt;N(N2699),N2700,"")</f>
        <v/>
      </c>
    </row>
    <row r="2701">
      <c r="A2701">
        <f>IF('⚙️ SÉC MĂNG'!A657="","",'⚙️ SÉC MĂNG'!A657)</f>
        <v/>
      </c>
      <c r="B2701">
        <f>IF('⚙️ SÉC MĂNG'!A657="","",'⚙️ SÉC MĂNG'!R657)</f>
        <v/>
      </c>
      <c r="C2701">
        <f>IF('⚙️ SÉC MĂNG'!A657="","","Séc măng")</f>
        <v/>
      </c>
      <c r="D2701">
        <f>IF('⚙️ SÉC MĂNG'!A657="","",'⚙️ SÉC MĂNG'!I657)</f>
        <v/>
      </c>
      <c r="E2701">
        <f>IF('⚙️ SÉC MĂNG'!A657="","",'⚙️ SÉC MĂNG'!J657)</f>
        <v/>
      </c>
      <c r="F2701" s="37">
        <f>IF('⚙️ SÉC MĂNG'!A657="","",'⚙️ SÉC MĂNG'!K657)</f>
        <v/>
      </c>
      <c r="G2701" s="37">
        <f>IF('⚙️ SÉC MĂNG'!A657="","",'⚙️ SÉC MĂNG'!L657)</f>
        <v/>
      </c>
      <c r="H2701" s="37">
        <f>IF('⚙️ SÉC MĂNG'!A657="","",'⚙️ SÉC MĂNG'!M657)</f>
        <v/>
      </c>
      <c r="I2701">
        <f>IF('⚙️ SÉC MĂNG'!A657="","",'⚙️ SÉC MĂNG'!N657)</f>
        <v/>
      </c>
      <c r="J2701">
        <f>IF('⚙️ SÉC MĂNG'!A657="","",'⚙️ SÉC MĂNG'!D657)</f>
        <v/>
      </c>
      <c r="L2701">
        <f>N(L2700)+IF(AND('🔎 TRA CỨU NHANH'!$C$2&lt;&gt;"",OR(ISNUMBER(SEARCH('🔎 TRA CỨU NHANH'!$C$2,$A2701)),ISNUMBER(SEARCH('🔎 TRA CỨU NHANH'!$C$2,$B2701)))),1,0)</f>
        <v/>
      </c>
      <c r="M2701">
        <f>IF(L2701&gt;N(L2700),L2701,"")</f>
        <v/>
      </c>
      <c r="N2701">
        <f>N(N2700)+IF(AND('💰 BÁO GIÁ'!$C$27&lt;&gt;"",OR(ISNUMBER(SEARCH('💰 BÁO GIÁ'!$C$27,$A2701)),ISNUMBER(SEARCH('💰 BÁO GIÁ'!$C$27,$B2701)))),1,0)</f>
        <v/>
      </c>
      <c r="O2701">
        <f>IF(N2701&gt;N(N2700),N2701,"")</f>
        <v/>
      </c>
    </row>
    <row r="2702">
      <c r="A2702">
        <f>IF('⚙️ SÉC MĂNG'!A658="","",'⚙️ SÉC MĂNG'!A658)</f>
        <v/>
      </c>
      <c r="B2702">
        <f>IF('⚙️ SÉC MĂNG'!A658="","",'⚙️ SÉC MĂNG'!R658)</f>
        <v/>
      </c>
      <c r="C2702">
        <f>IF('⚙️ SÉC MĂNG'!A658="","","Séc măng")</f>
        <v/>
      </c>
      <c r="D2702">
        <f>IF('⚙️ SÉC MĂNG'!A658="","",'⚙️ SÉC MĂNG'!I658)</f>
        <v/>
      </c>
      <c r="E2702">
        <f>IF('⚙️ SÉC MĂNG'!A658="","",'⚙️ SÉC MĂNG'!J658)</f>
        <v/>
      </c>
      <c r="F2702" s="37">
        <f>IF('⚙️ SÉC MĂNG'!A658="","",'⚙️ SÉC MĂNG'!K658)</f>
        <v/>
      </c>
      <c r="G2702" s="37">
        <f>IF('⚙️ SÉC MĂNG'!A658="","",'⚙️ SÉC MĂNG'!L658)</f>
        <v/>
      </c>
      <c r="H2702" s="37">
        <f>IF('⚙️ SÉC MĂNG'!A658="","",'⚙️ SÉC MĂNG'!M658)</f>
        <v/>
      </c>
      <c r="I2702">
        <f>IF('⚙️ SÉC MĂNG'!A658="","",'⚙️ SÉC MĂNG'!N658)</f>
        <v/>
      </c>
      <c r="J2702">
        <f>IF('⚙️ SÉC MĂNG'!A658="","",'⚙️ SÉC MĂNG'!D658)</f>
        <v/>
      </c>
      <c r="L2702">
        <f>N(L2701)+IF(AND('🔎 TRA CỨU NHANH'!$C$2&lt;&gt;"",OR(ISNUMBER(SEARCH('🔎 TRA CỨU NHANH'!$C$2,$A2702)),ISNUMBER(SEARCH('🔎 TRA CỨU NHANH'!$C$2,$B2702)))),1,0)</f>
        <v/>
      </c>
      <c r="M2702">
        <f>IF(L2702&gt;N(L2701),L2702,"")</f>
        <v/>
      </c>
      <c r="N2702">
        <f>N(N2701)+IF(AND('💰 BÁO GIÁ'!$C$27&lt;&gt;"",OR(ISNUMBER(SEARCH('💰 BÁO GIÁ'!$C$27,$A2702)),ISNUMBER(SEARCH('💰 BÁO GIÁ'!$C$27,$B2702)))),1,0)</f>
        <v/>
      </c>
      <c r="O2702">
        <f>IF(N2702&gt;N(N2701),N2702,"")</f>
        <v/>
      </c>
    </row>
    <row r="2703">
      <c r="A2703">
        <f>IF('⚙️ SÉC MĂNG'!A659="","",'⚙️ SÉC MĂNG'!A659)</f>
        <v/>
      </c>
      <c r="B2703">
        <f>IF('⚙️ SÉC MĂNG'!A659="","",'⚙️ SÉC MĂNG'!R659)</f>
        <v/>
      </c>
      <c r="C2703">
        <f>IF('⚙️ SÉC MĂNG'!A659="","","Séc măng")</f>
        <v/>
      </c>
      <c r="D2703">
        <f>IF('⚙️ SÉC MĂNG'!A659="","",'⚙️ SÉC MĂNG'!I659)</f>
        <v/>
      </c>
      <c r="E2703">
        <f>IF('⚙️ SÉC MĂNG'!A659="","",'⚙️ SÉC MĂNG'!J659)</f>
        <v/>
      </c>
      <c r="F2703" s="37">
        <f>IF('⚙️ SÉC MĂNG'!A659="","",'⚙️ SÉC MĂNG'!K659)</f>
        <v/>
      </c>
      <c r="G2703" s="37">
        <f>IF('⚙️ SÉC MĂNG'!A659="","",'⚙️ SÉC MĂNG'!L659)</f>
        <v/>
      </c>
      <c r="H2703" s="37">
        <f>IF('⚙️ SÉC MĂNG'!A659="","",'⚙️ SÉC MĂNG'!M659)</f>
        <v/>
      </c>
      <c r="I2703">
        <f>IF('⚙️ SÉC MĂNG'!A659="","",'⚙️ SÉC MĂNG'!N659)</f>
        <v/>
      </c>
      <c r="J2703">
        <f>IF('⚙️ SÉC MĂNG'!A659="","",'⚙️ SÉC MĂNG'!D659)</f>
        <v/>
      </c>
      <c r="L2703">
        <f>N(L2702)+IF(AND('🔎 TRA CỨU NHANH'!$C$2&lt;&gt;"",OR(ISNUMBER(SEARCH('🔎 TRA CỨU NHANH'!$C$2,$A2703)),ISNUMBER(SEARCH('🔎 TRA CỨU NHANH'!$C$2,$B2703)))),1,0)</f>
        <v/>
      </c>
      <c r="M2703">
        <f>IF(L2703&gt;N(L2702),L2703,"")</f>
        <v/>
      </c>
      <c r="N2703">
        <f>N(N2702)+IF(AND('💰 BÁO GIÁ'!$C$27&lt;&gt;"",OR(ISNUMBER(SEARCH('💰 BÁO GIÁ'!$C$27,$A2703)),ISNUMBER(SEARCH('💰 BÁO GIÁ'!$C$27,$B2703)))),1,0)</f>
        <v/>
      </c>
      <c r="O2703">
        <f>IF(N2703&gt;N(N2702),N2703,"")</f>
        <v/>
      </c>
    </row>
    <row r="2704">
      <c r="A2704">
        <f>IF('⚙️ SÉC MĂNG'!A660="","",'⚙️ SÉC MĂNG'!A660)</f>
        <v/>
      </c>
      <c r="B2704">
        <f>IF('⚙️ SÉC MĂNG'!A660="","",'⚙️ SÉC MĂNG'!R660)</f>
        <v/>
      </c>
      <c r="C2704">
        <f>IF('⚙️ SÉC MĂNG'!A660="","","Séc măng")</f>
        <v/>
      </c>
      <c r="D2704">
        <f>IF('⚙️ SÉC MĂNG'!A660="","",'⚙️ SÉC MĂNG'!I660)</f>
        <v/>
      </c>
      <c r="E2704">
        <f>IF('⚙️ SÉC MĂNG'!A660="","",'⚙️ SÉC MĂNG'!J660)</f>
        <v/>
      </c>
      <c r="F2704" s="37">
        <f>IF('⚙️ SÉC MĂNG'!A660="","",'⚙️ SÉC MĂNG'!K660)</f>
        <v/>
      </c>
      <c r="G2704" s="37">
        <f>IF('⚙️ SÉC MĂNG'!A660="","",'⚙️ SÉC MĂNG'!L660)</f>
        <v/>
      </c>
      <c r="H2704" s="37">
        <f>IF('⚙️ SÉC MĂNG'!A660="","",'⚙️ SÉC MĂNG'!M660)</f>
        <v/>
      </c>
      <c r="I2704">
        <f>IF('⚙️ SÉC MĂNG'!A660="","",'⚙️ SÉC MĂNG'!N660)</f>
        <v/>
      </c>
      <c r="J2704">
        <f>IF('⚙️ SÉC MĂNG'!A660="","",'⚙️ SÉC MĂNG'!D660)</f>
        <v/>
      </c>
      <c r="L2704">
        <f>N(L2703)+IF(AND('🔎 TRA CỨU NHANH'!$C$2&lt;&gt;"",OR(ISNUMBER(SEARCH('🔎 TRA CỨU NHANH'!$C$2,$A2704)),ISNUMBER(SEARCH('🔎 TRA CỨU NHANH'!$C$2,$B2704)))),1,0)</f>
        <v/>
      </c>
      <c r="M2704">
        <f>IF(L2704&gt;N(L2703),L2704,"")</f>
        <v/>
      </c>
      <c r="N2704">
        <f>N(N2703)+IF(AND('💰 BÁO GIÁ'!$C$27&lt;&gt;"",OR(ISNUMBER(SEARCH('💰 BÁO GIÁ'!$C$27,$A2704)),ISNUMBER(SEARCH('💰 BÁO GIÁ'!$C$27,$B2704)))),1,0)</f>
        <v/>
      </c>
      <c r="O2704">
        <f>IF(N2704&gt;N(N2703),N2704,"")</f>
        <v/>
      </c>
    </row>
    <row r="2705">
      <c r="A2705">
        <f>IF('⚙️ SÉC MĂNG'!A661="","",'⚙️ SÉC MĂNG'!A661)</f>
        <v/>
      </c>
      <c r="B2705">
        <f>IF('⚙️ SÉC MĂNG'!A661="","",'⚙️ SÉC MĂNG'!R661)</f>
        <v/>
      </c>
      <c r="C2705">
        <f>IF('⚙️ SÉC MĂNG'!A661="","","Séc măng")</f>
        <v/>
      </c>
      <c r="D2705">
        <f>IF('⚙️ SÉC MĂNG'!A661="","",'⚙️ SÉC MĂNG'!I661)</f>
        <v/>
      </c>
      <c r="E2705">
        <f>IF('⚙️ SÉC MĂNG'!A661="","",'⚙️ SÉC MĂNG'!J661)</f>
        <v/>
      </c>
      <c r="F2705" s="37">
        <f>IF('⚙️ SÉC MĂNG'!A661="","",'⚙️ SÉC MĂNG'!K661)</f>
        <v/>
      </c>
      <c r="G2705" s="37">
        <f>IF('⚙️ SÉC MĂNG'!A661="","",'⚙️ SÉC MĂNG'!L661)</f>
        <v/>
      </c>
      <c r="H2705" s="37">
        <f>IF('⚙️ SÉC MĂNG'!A661="","",'⚙️ SÉC MĂNG'!M661)</f>
        <v/>
      </c>
      <c r="I2705">
        <f>IF('⚙️ SÉC MĂNG'!A661="","",'⚙️ SÉC MĂNG'!N661)</f>
        <v/>
      </c>
      <c r="J2705">
        <f>IF('⚙️ SÉC MĂNG'!A661="","",'⚙️ SÉC MĂNG'!D661)</f>
        <v/>
      </c>
      <c r="L2705">
        <f>N(L2704)+IF(AND('🔎 TRA CỨU NHANH'!$C$2&lt;&gt;"",OR(ISNUMBER(SEARCH('🔎 TRA CỨU NHANH'!$C$2,$A2705)),ISNUMBER(SEARCH('🔎 TRA CỨU NHANH'!$C$2,$B2705)))),1,0)</f>
        <v/>
      </c>
      <c r="M2705">
        <f>IF(L2705&gt;N(L2704),L2705,"")</f>
        <v/>
      </c>
      <c r="N2705">
        <f>N(N2704)+IF(AND('💰 BÁO GIÁ'!$C$27&lt;&gt;"",OR(ISNUMBER(SEARCH('💰 BÁO GIÁ'!$C$27,$A2705)),ISNUMBER(SEARCH('💰 BÁO GIÁ'!$C$27,$B2705)))),1,0)</f>
        <v/>
      </c>
      <c r="O2705">
        <f>IF(N2705&gt;N(N2704),N2705,"")</f>
        <v/>
      </c>
    </row>
    <row r="2706">
      <c r="A2706">
        <f>IF('⚙️ SÉC MĂNG'!A662="","",'⚙️ SÉC MĂNG'!A662)</f>
        <v/>
      </c>
      <c r="B2706">
        <f>IF('⚙️ SÉC MĂNG'!A662="","",'⚙️ SÉC MĂNG'!R662)</f>
        <v/>
      </c>
      <c r="C2706">
        <f>IF('⚙️ SÉC MĂNG'!A662="","","Séc măng")</f>
        <v/>
      </c>
      <c r="D2706">
        <f>IF('⚙️ SÉC MĂNG'!A662="","",'⚙️ SÉC MĂNG'!I662)</f>
        <v/>
      </c>
      <c r="E2706">
        <f>IF('⚙️ SÉC MĂNG'!A662="","",'⚙️ SÉC MĂNG'!J662)</f>
        <v/>
      </c>
      <c r="F2706">
        <f>IF('⚙️ SÉC MĂNG'!A662="","",'⚙️ SÉC MĂNG'!K662)</f>
        <v/>
      </c>
      <c r="G2706">
        <f>IF('⚙️ SÉC MĂNG'!A662="","",'⚙️ SÉC MĂNG'!L662)</f>
        <v/>
      </c>
      <c r="H2706">
        <f>IF('⚙️ SÉC MĂNG'!A662="","",'⚙️ SÉC MĂNG'!M662)</f>
        <v/>
      </c>
      <c r="I2706">
        <f>IF('⚙️ SÉC MĂNG'!A662="","",'⚙️ SÉC MĂNG'!N662)</f>
        <v/>
      </c>
      <c r="J2706">
        <f>IF('⚙️ SÉC MĂNG'!A662="","",'⚙️ SÉC MĂNG'!D662)</f>
        <v/>
      </c>
      <c r="L2706">
        <f>N(L2705)+IF(AND('🔎 TRA CỨU NHANH'!$C$2&lt;&gt;"",OR(ISNUMBER(SEARCH('🔎 TRA CỨU NHANH'!$C$2,$A2706)),ISNUMBER(SEARCH('🔎 TRA CỨU NHANH'!$C$2,$B2706)))),1,0)</f>
        <v/>
      </c>
      <c r="M2706">
        <f>IF(L2706&gt;N(L2705),L2706,"")</f>
        <v/>
      </c>
      <c r="N2706">
        <f>N(N2705)+IF(AND('💰 BÁO GIÁ'!$C$27&lt;&gt;"",OR(ISNUMBER(SEARCH('💰 BÁO GIÁ'!$C$27,$A2706)),ISNUMBER(SEARCH('💰 BÁO GIÁ'!$C$27,$B2706)))),1,0)</f>
        <v/>
      </c>
      <c r="O2706">
        <f>IF(N2706&gt;N(N2705),N2706,"")</f>
        <v/>
      </c>
    </row>
    <row r="2707">
      <c r="A2707">
        <f>IF('⚙️ SÉC MĂNG'!A663="","",'⚙️ SÉC MĂNG'!A663)</f>
        <v/>
      </c>
      <c r="B2707">
        <f>IF('⚙️ SÉC MĂNG'!A663="","",'⚙️ SÉC MĂNG'!R663)</f>
        <v/>
      </c>
      <c r="C2707">
        <f>IF('⚙️ SÉC MĂNG'!A663="","","Séc măng")</f>
        <v/>
      </c>
      <c r="D2707">
        <f>IF('⚙️ SÉC MĂNG'!A663="","",'⚙️ SÉC MĂNG'!I663)</f>
        <v/>
      </c>
      <c r="E2707">
        <f>IF('⚙️ SÉC MĂNG'!A663="","",'⚙️ SÉC MĂNG'!J663)</f>
        <v/>
      </c>
      <c r="F2707">
        <f>IF('⚙️ SÉC MĂNG'!A663="","",'⚙️ SÉC MĂNG'!K663)</f>
        <v/>
      </c>
      <c r="G2707">
        <f>IF('⚙️ SÉC MĂNG'!A663="","",'⚙️ SÉC MĂNG'!L663)</f>
        <v/>
      </c>
      <c r="H2707">
        <f>IF('⚙️ SÉC MĂNG'!A663="","",'⚙️ SÉC MĂNG'!M663)</f>
        <v/>
      </c>
      <c r="I2707">
        <f>IF('⚙️ SÉC MĂNG'!A663="","",'⚙️ SÉC MĂNG'!N663)</f>
        <v/>
      </c>
      <c r="J2707">
        <f>IF('⚙️ SÉC MĂNG'!A663="","",'⚙️ SÉC MĂNG'!D663)</f>
        <v/>
      </c>
      <c r="L2707">
        <f>N(L2706)+IF(AND('🔎 TRA CỨU NHANH'!$C$2&lt;&gt;"",OR(ISNUMBER(SEARCH('🔎 TRA CỨU NHANH'!$C$2,$A2707)),ISNUMBER(SEARCH('🔎 TRA CỨU NHANH'!$C$2,$B2707)))),1,0)</f>
        <v/>
      </c>
      <c r="M2707">
        <f>IF(L2707&gt;N(L2706),L2707,"")</f>
        <v/>
      </c>
      <c r="N2707">
        <f>N(N2706)+IF(AND('💰 BÁO GIÁ'!$C$27&lt;&gt;"",OR(ISNUMBER(SEARCH('💰 BÁO GIÁ'!$C$27,$A2707)),ISNUMBER(SEARCH('💰 BÁO GIÁ'!$C$27,$B2707)))),1,0)</f>
        <v/>
      </c>
      <c r="O2707">
        <f>IF(N2707&gt;N(N2706),N2707,"")</f>
        <v/>
      </c>
    </row>
    <row r="2708">
      <c r="A2708">
        <f>IF('⚙️ SÉC MĂNG'!A664="","",'⚙️ SÉC MĂNG'!A664)</f>
        <v/>
      </c>
      <c r="B2708">
        <f>IF('⚙️ SÉC MĂNG'!A664="","",'⚙️ SÉC MĂNG'!R664)</f>
        <v/>
      </c>
      <c r="C2708">
        <f>IF('⚙️ SÉC MĂNG'!A664="","","Séc măng")</f>
        <v/>
      </c>
      <c r="D2708">
        <f>IF('⚙️ SÉC MĂNG'!A664="","",'⚙️ SÉC MĂNG'!I664)</f>
        <v/>
      </c>
      <c r="E2708">
        <f>IF('⚙️ SÉC MĂNG'!A664="","",'⚙️ SÉC MĂNG'!J664)</f>
        <v/>
      </c>
      <c r="F2708" s="37">
        <f>IF('⚙️ SÉC MĂNG'!A664="","",'⚙️ SÉC MĂNG'!K664)</f>
        <v/>
      </c>
      <c r="G2708" s="37">
        <f>IF('⚙️ SÉC MĂNG'!A664="","",'⚙️ SÉC MĂNG'!L664)</f>
        <v/>
      </c>
      <c r="H2708" s="37">
        <f>IF('⚙️ SÉC MĂNG'!A664="","",'⚙️ SÉC MĂNG'!M664)</f>
        <v/>
      </c>
      <c r="I2708">
        <f>IF('⚙️ SÉC MĂNG'!A664="","",'⚙️ SÉC MĂNG'!N664)</f>
        <v/>
      </c>
      <c r="J2708">
        <f>IF('⚙️ SÉC MĂNG'!A664="","",'⚙️ SÉC MĂNG'!D664)</f>
        <v/>
      </c>
      <c r="L2708">
        <f>N(L2707)+IF(AND('🔎 TRA CỨU NHANH'!$C$2&lt;&gt;"",OR(ISNUMBER(SEARCH('🔎 TRA CỨU NHANH'!$C$2,$A2708)),ISNUMBER(SEARCH('🔎 TRA CỨU NHANH'!$C$2,$B2708)))),1,0)</f>
        <v/>
      </c>
      <c r="M2708">
        <f>IF(L2708&gt;N(L2707),L2708,"")</f>
        <v/>
      </c>
      <c r="N2708">
        <f>N(N2707)+IF(AND('💰 BÁO GIÁ'!$C$27&lt;&gt;"",OR(ISNUMBER(SEARCH('💰 BÁO GIÁ'!$C$27,$A2708)),ISNUMBER(SEARCH('💰 BÁO GIÁ'!$C$27,$B2708)))),1,0)</f>
        <v/>
      </c>
      <c r="O2708">
        <f>IF(N2708&gt;N(N2707),N2708,"")</f>
        <v/>
      </c>
    </row>
    <row r="2709">
      <c r="A2709">
        <f>IF('⚙️ SÉC MĂNG'!A665="","",'⚙️ SÉC MĂNG'!A665)</f>
        <v/>
      </c>
      <c r="B2709">
        <f>IF('⚙️ SÉC MĂNG'!A665="","",'⚙️ SÉC MĂNG'!R665)</f>
        <v/>
      </c>
      <c r="C2709">
        <f>IF('⚙️ SÉC MĂNG'!A665="","","Séc măng")</f>
        <v/>
      </c>
      <c r="D2709">
        <f>IF('⚙️ SÉC MĂNG'!A665="","",'⚙️ SÉC MĂNG'!I665)</f>
        <v/>
      </c>
      <c r="E2709">
        <f>IF('⚙️ SÉC MĂNG'!A665="","",'⚙️ SÉC MĂNG'!J665)</f>
        <v/>
      </c>
      <c r="F2709" s="37">
        <f>IF('⚙️ SÉC MĂNG'!A665="","",'⚙️ SÉC MĂNG'!K665)</f>
        <v/>
      </c>
      <c r="G2709" s="37">
        <f>IF('⚙️ SÉC MĂNG'!A665="","",'⚙️ SÉC MĂNG'!L665)</f>
        <v/>
      </c>
      <c r="H2709" s="37">
        <f>IF('⚙️ SÉC MĂNG'!A665="","",'⚙️ SÉC MĂNG'!M665)</f>
        <v/>
      </c>
      <c r="I2709">
        <f>IF('⚙️ SÉC MĂNG'!A665="","",'⚙️ SÉC MĂNG'!N665)</f>
        <v/>
      </c>
      <c r="J2709">
        <f>IF('⚙️ SÉC MĂNG'!A665="","",'⚙️ SÉC MĂNG'!D665)</f>
        <v/>
      </c>
      <c r="L2709">
        <f>N(L2708)+IF(AND('🔎 TRA CỨU NHANH'!$C$2&lt;&gt;"",OR(ISNUMBER(SEARCH('🔎 TRA CỨU NHANH'!$C$2,$A2709)),ISNUMBER(SEARCH('🔎 TRA CỨU NHANH'!$C$2,$B2709)))),1,0)</f>
        <v/>
      </c>
      <c r="M2709">
        <f>IF(L2709&gt;N(L2708),L2709,"")</f>
        <v/>
      </c>
      <c r="N2709">
        <f>N(N2708)+IF(AND('💰 BÁO GIÁ'!$C$27&lt;&gt;"",OR(ISNUMBER(SEARCH('💰 BÁO GIÁ'!$C$27,$A2709)),ISNUMBER(SEARCH('💰 BÁO GIÁ'!$C$27,$B2709)))),1,0)</f>
        <v/>
      </c>
      <c r="O2709">
        <f>IF(N2709&gt;N(N2708),N2709,"")</f>
        <v/>
      </c>
    </row>
    <row r="2710">
      <c r="A2710">
        <f>IF('⚙️ SÉC MĂNG'!A666="","",'⚙️ SÉC MĂNG'!A666)</f>
        <v/>
      </c>
      <c r="B2710">
        <f>IF('⚙️ SÉC MĂNG'!A666="","",'⚙️ SÉC MĂNG'!R666)</f>
        <v/>
      </c>
      <c r="C2710">
        <f>IF('⚙️ SÉC MĂNG'!A666="","","Séc măng")</f>
        <v/>
      </c>
      <c r="D2710">
        <f>IF('⚙️ SÉC MĂNG'!A666="","",'⚙️ SÉC MĂNG'!I666)</f>
        <v/>
      </c>
      <c r="E2710">
        <f>IF('⚙️ SÉC MĂNG'!A666="","",'⚙️ SÉC MĂNG'!J666)</f>
        <v/>
      </c>
      <c r="F2710" s="37">
        <f>IF('⚙️ SÉC MĂNG'!A666="","",'⚙️ SÉC MĂNG'!K666)</f>
        <v/>
      </c>
      <c r="G2710" s="37">
        <f>IF('⚙️ SÉC MĂNG'!A666="","",'⚙️ SÉC MĂNG'!L666)</f>
        <v/>
      </c>
      <c r="H2710" s="37">
        <f>IF('⚙️ SÉC MĂNG'!A666="","",'⚙️ SÉC MĂNG'!M666)</f>
        <v/>
      </c>
      <c r="I2710">
        <f>IF('⚙️ SÉC MĂNG'!A666="","",'⚙️ SÉC MĂNG'!N666)</f>
        <v/>
      </c>
      <c r="J2710">
        <f>IF('⚙️ SÉC MĂNG'!A666="","",'⚙️ SÉC MĂNG'!D666)</f>
        <v/>
      </c>
      <c r="L2710">
        <f>N(L2709)+IF(AND('🔎 TRA CỨU NHANH'!$C$2&lt;&gt;"",OR(ISNUMBER(SEARCH('🔎 TRA CỨU NHANH'!$C$2,$A2710)),ISNUMBER(SEARCH('🔎 TRA CỨU NHANH'!$C$2,$B2710)))),1,0)</f>
        <v/>
      </c>
      <c r="M2710">
        <f>IF(L2710&gt;N(L2709),L2710,"")</f>
        <v/>
      </c>
      <c r="N2710">
        <f>N(N2709)+IF(AND('💰 BÁO GIÁ'!$C$27&lt;&gt;"",OR(ISNUMBER(SEARCH('💰 BÁO GIÁ'!$C$27,$A2710)),ISNUMBER(SEARCH('💰 BÁO GIÁ'!$C$27,$B2710)))),1,0)</f>
        <v/>
      </c>
      <c r="O2710">
        <f>IF(N2710&gt;N(N2709),N2710,"")</f>
        <v/>
      </c>
    </row>
    <row r="2711">
      <c r="A2711">
        <f>IF('⚙️ SÉC MĂNG'!A667="","",'⚙️ SÉC MĂNG'!A667)</f>
        <v/>
      </c>
      <c r="B2711">
        <f>IF('⚙️ SÉC MĂNG'!A667="","",'⚙️ SÉC MĂNG'!R667)</f>
        <v/>
      </c>
      <c r="C2711">
        <f>IF('⚙️ SÉC MĂNG'!A667="","","Séc măng")</f>
        <v/>
      </c>
      <c r="D2711">
        <f>IF('⚙️ SÉC MĂNG'!A667="","",'⚙️ SÉC MĂNG'!I667)</f>
        <v/>
      </c>
      <c r="E2711">
        <f>IF('⚙️ SÉC MĂNG'!A667="","",'⚙️ SÉC MĂNG'!J667)</f>
        <v/>
      </c>
      <c r="F2711" s="37">
        <f>IF('⚙️ SÉC MĂNG'!A667="","",'⚙️ SÉC MĂNG'!K667)</f>
        <v/>
      </c>
      <c r="G2711" s="37">
        <f>IF('⚙️ SÉC MĂNG'!A667="","",'⚙️ SÉC MĂNG'!L667)</f>
        <v/>
      </c>
      <c r="H2711" s="37">
        <f>IF('⚙️ SÉC MĂNG'!A667="","",'⚙️ SÉC MĂNG'!M667)</f>
        <v/>
      </c>
      <c r="I2711">
        <f>IF('⚙️ SÉC MĂNG'!A667="","",'⚙️ SÉC MĂNG'!N667)</f>
        <v/>
      </c>
      <c r="J2711">
        <f>IF('⚙️ SÉC MĂNG'!A667="","",'⚙️ SÉC MĂNG'!D667)</f>
        <v/>
      </c>
      <c r="L2711">
        <f>N(L2710)+IF(AND('🔎 TRA CỨU NHANH'!$C$2&lt;&gt;"",OR(ISNUMBER(SEARCH('🔎 TRA CỨU NHANH'!$C$2,$A2711)),ISNUMBER(SEARCH('🔎 TRA CỨU NHANH'!$C$2,$B2711)))),1,0)</f>
        <v/>
      </c>
      <c r="M2711">
        <f>IF(L2711&gt;N(L2710),L2711,"")</f>
        <v/>
      </c>
      <c r="N2711">
        <f>N(N2710)+IF(AND('💰 BÁO GIÁ'!$C$27&lt;&gt;"",OR(ISNUMBER(SEARCH('💰 BÁO GIÁ'!$C$27,$A2711)),ISNUMBER(SEARCH('💰 BÁO GIÁ'!$C$27,$B2711)))),1,0)</f>
        <v/>
      </c>
      <c r="O2711">
        <f>IF(N2711&gt;N(N2710),N2711,"")</f>
        <v/>
      </c>
    </row>
    <row r="2712">
      <c r="A2712">
        <f>IF('⚙️ SÉC MĂNG'!A668="","",'⚙️ SÉC MĂNG'!A668)</f>
        <v/>
      </c>
      <c r="B2712">
        <f>IF('⚙️ SÉC MĂNG'!A668="","",'⚙️ SÉC MĂNG'!R668)</f>
        <v/>
      </c>
      <c r="C2712">
        <f>IF('⚙️ SÉC MĂNG'!A668="","","Séc măng")</f>
        <v/>
      </c>
      <c r="D2712">
        <f>IF('⚙️ SÉC MĂNG'!A668="","",'⚙️ SÉC MĂNG'!I668)</f>
        <v/>
      </c>
      <c r="E2712">
        <f>IF('⚙️ SÉC MĂNG'!A668="","",'⚙️ SÉC MĂNG'!J668)</f>
        <v/>
      </c>
      <c r="F2712">
        <f>IF('⚙️ SÉC MĂNG'!A668="","",'⚙️ SÉC MĂNG'!K668)</f>
        <v/>
      </c>
      <c r="G2712">
        <f>IF('⚙️ SÉC MĂNG'!A668="","",'⚙️ SÉC MĂNG'!L668)</f>
        <v/>
      </c>
      <c r="H2712">
        <f>IF('⚙️ SÉC MĂNG'!A668="","",'⚙️ SÉC MĂNG'!M668)</f>
        <v/>
      </c>
      <c r="I2712">
        <f>IF('⚙️ SÉC MĂNG'!A668="","",'⚙️ SÉC MĂNG'!N668)</f>
        <v/>
      </c>
      <c r="J2712">
        <f>IF('⚙️ SÉC MĂNG'!A668="","",'⚙️ SÉC MĂNG'!D668)</f>
        <v/>
      </c>
      <c r="L2712">
        <f>N(L2711)+IF(AND('🔎 TRA CỨU NHANH'!$C$2&lt;&gt;"",OR(ISNUMBER(SEARCH('🔎 TRA CỨU NHANH'!$C$2,$A2712)),ISNUMBER(SEARCH('🔎 TRA CỨU NHANH'!$C$2,$B2712)))),1,0)</f>
        <v/>
      </c>
      <c r="M2712">
        <f>IF(L2712&gt;N(L2711),L2712,"")</f>
        <v/>
      </c>
      <c r="N2712">
        <f>N(N2711)+IF(AND('💰 BÁO GIÁ'!$C$27&lt;&gt;"",OR(ISNUMBER(SEARCH('💰 BÁO GIÁ'!$C$27,$A2712)),ISNUMBER(SEARCH('💰 BÁO GIÁ'!$C$27,$B2712)))),1,0)</f>
        <v/>
      </c>
      <c r="O2712">
        <f>IF(N2712&gt;N(N2711),N2712,"")</f>
        <v/>
      </c>
    </row>
    <row r="2713">
      <c r="A2713">
        <f>IF('⚙️ SÉC MĂNG'!A669="","",'⚙️ SÉC MĂNG'!A669)</f>
        <v/>
      </c>
      <c r="B2713">
        <f>IF('⚙️ SÉC MĂNG'!A669="","",'⚙️ SÉC MĂNG'!R669)</f>
        <v/>
      </c>
      <c r="C2713">
        <f>IF('⚙️ SÉC MĂNG'!A669="","","Séc măng")</f>
        <v/>
      </c>
      <c r="D2713">
        <f>IF('⚙️ SÉC MĂNG'!A669="","",'⚙️ SÉC MĂNG'!I669)</f>
        <v/>
      </c>
      <c r="E2713">
        <f>IF('⚙️ SÉC MĂNG'!A669="","",'⚙️ SÉC MĂNG'!J669)</f>
        <v/>
      </c>
      <c r="F2713" s="37">
        <f>IF('⚙️ SÉC MĂNG'!A669="","",'⚙️ SÉC MĂNG'!K669)</f>
        <v/>
      </c>
      <c r="G2713" s="37">
        <f>IF('⚙️ SÉC MĂNG'!A669="","",'⚙️ SÉC MĂNG'!L669)</f>
        <v/>
      </c>
      <c r="H2713" s="37">
        <f>IF('⚙️ SÉC MĂNG'!A669="","",'⚙️ SÉC MĂNG'!M669)</f>
        <v/>
      </c>
      <c r="I2713">
        <f>IF('⚙️ SÉC MĂNG'!A669="","",'⚙️ SÉC MĂNG'!N669)</f>
        <v/>
      </c>
      <c r="J2713">
        <f>IF('⚙️ SÉC MĂNG'!A669="","",'⚙️ SÉC MĂNG'!D669)</f>
        <v/>
      </c>
      <c r="L2713">
        <f>N(L2712)+IF(AND('🔎 TRA CỨU NHANH'!$C$2&lt;&gt;"",OR(ISNUMBER(SEARCH('🔎 TRA CỨU NHANH'!$C$2,$A2713)),ISNUMBER(SEARCH('🔎 TRA CỨU NHANH'!$C$2,$B2713)))),1,0)</f>
        <v/>
      </c>
      <c r="M2713">
        <f>IF(L2713&gt;N(L2712),L2713,"")</f>
        <v/>
      </c>
      <c r="N2713">
        <f>N(N2712)+IF(AND('💰 BÁO GIÁ'!$C$27&lt;&gt;"",OR(ISNUMBER(SEARCH('💰 BÁO GIÁ'!$C$27,$A2713)),ISNUMBER(SEARCH('💰 BÁO GIÁ'!$C$27,$B2713)))),1,0)</f>
        <v/>
      </c>
      <c r="O2713">
        <f>IF(N2713&gt;N(N2712),N2713,"")</f>
        <v/>
      </c>
    </row>
    <row r="2714">
      <c r="A2714">
        <f>IF('⚙️ SÉC MĂNG'!A670="","",'⚙️ SÉC MĂNG'!A670)</f>
        <v/>
      </c>
      <c r="B2714">
        <f>IF('⚙️ SÉC MĂNG'!A670="","",'⚙️ SÉC MĂNG'!R670)</f>
        <v/>
      </c>
      <c r="C2714">
        <f>IF('⚙️ SÉC MĂNG'!A670="","","Séc măng")</f>
        <v/>
      </c>
      <c r="D2714">
        <f>IF('⚙️ SÉC MĂNG'!A670="","",'⚙️ SÉC MĂNG'!I670)</f>
        <v/>
      </c>
      <c r="E2714">
        <f>IF('⚙️ SÉC MĂNG'!A670="","",'⚙️ SÉC MĂNG'!J670)</f>
        <v/>
      </c>
      <c r="F2714">
        <f>IF('⚙️ SÉC MĂNG'!A670="","",'⚙️ SÉC MĂNG'!K670)</f>
        <v/>
      </c>
      <c r="G2714">
        <f>IF('⚙️ SÉC MĂNG'!A670="","",'⚙️ SÉC MĂNG'!L670)</f>
        <v/>
      </c>
      <c r="H2714">
        <f>IF('⚙️ SÉC MĂNG'!A670="","",'⚙️ SÉC MĂNG'!M670)</f>
        <v/>
      </c>
      <c r="I2714">
        <f>IF('⚙️ SÉC MĂNG'!A670="","",'⚙️ SÉC MĂNG'!N670)</f>
        <v/>
      </c>
      <c r="J2714">
        <f>IF('⚙️ SÉC MĂNG'!A670="","",'⚙️ SÉC MĂNG'!D670)</f>
        <v/>
      </c>
      <c r="L2714">
        <f>N(L2713)+IF(AND('🔎 TRA CỨU NHANH'!$C$2&lt;&gt;"",OR(ISNUMBER(SEARCH('🔎 TRA CỨU NHANH'!$C$2,$A2714)),ISNUMBER(SEARCH('🔎 TRA CỨU NHANH'!$C$2,$B2714)))),1,0)</f>
        <v/>
      </c>
      <c r="M2714">
        <f>IF(L2714&gt;N(L2713),L2714,"")</f>
        <v/>
      </c>
      <c r="N2714">
        <f>N(N2713)+IF(AND('💰 BÁO GIÁ'!$C$27&lt;&gt;"",OR(ISNUMBER(SEARCH('💰 BÁO GIÁ'!$C$27,$A2714)),ISNUMBER(SEARCH('💰 BÁO GIÁ'!$C$27,$B2714)))),1,0)</f>
        <v/>
      </c>
      <c r="O2714">
        <f>IF(N2714&gt;N(N2713),N2714,"")</f>
        <v/>
      </c>
    </row>
    <row r="2715">
      <c r="A2715">
        <f>IF('⚙️ SÉC MĂNG'!A671="","",'⚙️ SÉC MĂNG'!A671)</f>
        <v/>
      </c>
      <c r="B2715">
        <f>IF('⚙️ SÉC MĂNG'!A671="","",'⚙️ SÉC MĂNG'!R671)</f>
        <v/>
      </c>
      <c r="C2715">
        <f>IF('⚙️ SÉC MĂNG'!A671="","","Séc măng")</f>
        <v/>
      </c>
      <c r="D2715">
        <f>IF('⚙️ SÉC MĂNG'!A671="","",'⚙️ SÉC MĂNG'!I671)</f>
        <v/>
      </c>
      <c r="E2715">
        <f>IF('⚙️ SÉC MĂNG'!A671="","",'⚙️ SÉC MĂNG'!J671)</f>
        <v/>
      </c>
      <c r="F2715">
        <f>IF('⚙️ SÉC MĂNG'!A671="","",'⚙️ SÉC MĂNG'!K671)</f>
        <v/>
      </c>
      <c r="G2715">
        <f>IF('⚙️ SÉC MĂNG'!A671="","",'⚙️ SÉC MĂNG'!L671)</f>
        <v/>
      </c>
      <c r="H2715">
        <f>IF('⚙️ SÉC MĂNG'!A671="","",'⚙️ SÉC MĂNG'!M671)</f>
        <v/>
      </c>
      <c r="I2715">
        <f>IF('⚙️ SÉC MĂNG'!A671="","",'⚙️ SÉC MĂNG'!N671)</f>
        <v/>
      </c>
      <c r="J2715">
        <f>IF('⚙️ SÉC MĂNG'!A671="","",'⚙️ SÉC MĂNG'!D671)</f>
        <v/>
      </c>
      <c r="L2715">
        <f>N(L2714)+IF(AND('🔎 TRA CỨU NHANH'!$C$2&lt;&gt;"",OR(ISNUMBER(SEARCH('🔎 TRA CỨU NHANH'!$C$2,$A2715)),ISNUMBER(SEARCH('🔎 TRA CỨU NHANH'!$C$2,$B2715)))),1,0)</f>
        <v/>
      </c>
      <c r="M2715">
        <f>IF(L2715&gt;N(L2714),L2715,"")</f>
        <v/>
      </c>
      <c r="N2715">
        <f>N(N2714)+IF(AND('💰 BÁO GIÁ'!$C$27&lt;&gt;"",OR(ISNUMBER(SEARCH('💰 BÁO GIÁ'!$C$27,$A2715)),ISNUMBER(SEARCH('💰 BÁO GIÁ'!$C$27,$B2715)))),1,0)</f>
        <v/>
      </c>
      <c r="O2715">
        <f>IF(N2715&gt;N(N2714),N2715,"")</f>
        <v/>
      </c>
    </row>
    <row r="2716">
      <c r="A2716">
        <f>IF('⚙️ SÉC MĂNG'!A672="","",'⚙️ SÉC MĂNG'!A672)</f>
        <v/>
      </c>
      <c r="B2716">
        <f>IF('⚙️ SÉC MĂNG'!A672="","",'⚙️ SÉC MĂNG'!R672)</f>
        <v/>
      </c>
      <c r="C2716">
        <f>IF('⚙️ SÉC MĂNG'!A672="","","Séc măng")</f>
        <v/>
      </c>
      <c r="D2716">
        <f>IF('⚙️ SÉC MĂNG'!A672="","",'⚙️ SÉC MĂNG'!I672)</f>
        <v/>
      </c>
      <c r="E2716">
        <f>IF('⚙️ SÉC MĂNG'!A672="","",'⚙️ SÉC MĂNG'!J672)</f>
        <v/>
      </c>
      <c r="F2716">
        <f>IF('⚙️ SÉC MĂNG'!A672="","",'⚙️ SÉC MĂNG'!K672)</f>
        <v/>
      </c>
      <c r="G2716">
        <f>IF('⚙️ SÉC MĂNG'!A672="","",'⚙️ SÉC MĂNG'!L672)</f>
        <v/>
      </c>
      <c r="H2716">
        <f>IF('⚙️ SÉC MĂNG'!A672="","",'⚙️ SÉC MĂNG'!M672)</f>
        <v/>
      </c>
      <c r="I2716">
        <f>IF('⚙️ SÉC MĂNG'!A672="","",'⚙️ SÉC MĂNG'!N672)</f>
        <v/>
      </c>
      <c r="J2716">
        <f>IF('⚙️ SÉC MĂNG'!A672="","",'⚙️ SÉC MĂNG'!D672)</f>
        <v/>
      </c>
      <c r="L2716">
        <f>N(L2715)+IF(AND('🔎 TRA CỨU NHANH'!$C$2&lt;&gt;"",OR(ISNUMBER(SEARCH('🔎 TRA CỨU NHANH'!$C$2,$A2716)),ISNUMBER(SEARCH('🔎 TRA CỨU NHANH'!$C$2,$B2716)))),1,0)</f>
        <v/>
      </c>
      <c r="M2716">
        <f>IF(L2716&gt;N(L2715),L2716,"")</f>
        <v/>
      </c>
      <c r="N2716">
        <f>N(N2715)+IF(AND('💰 BÁO GIÁ'!$C$27&lt;&gt;"",OR(ISNUMBER(SEARCH('💰 BÁO GIÁ'!$C$27,$A2716)),ISNUMBER(SEARCH('💰 BÁO GIÁ'!$C$27,$B2716)))),1,0)</f>
        <v/>
      </c>
      <c r="O2716">
        <f>IF(N2716&gt;N(N2715),N2716,"")</f>
        <v/>
      </c>
    </row>
    <row r="2717">
      <c r="A2717">
        <f>IF('⚙️ SÉC MĂNG'!A673="","",'⚙️ SÉC MĂNG'!A673)</f>
        <v/>
      </c>
      <c r="B2717">
        <f>IF('⚙️ SÉC MĂNG'!A673="","",'⚙️ SÉC MĂNG'!R673)</f>
        <v/>
      </c>
      <c r="C2717">
        <f>IF('⚙️ SÉC MĂNG'!A673="","","Séc măng")</f>
        <v/>
      </c>
      <c r="D2717">
        <f>IF('⚙️ SÉC MĂNG'!A673="","",'⚙️ SÉC MĂNG'!I673)</f>
        <v/>
      </c>
      <c r="E2717">
        <f>IF('⚙️ SÉC MĂNG'!A673="","",'⚙️ SÉC MĂNG'!J673)</f>
        <v/>
      </c>
      <c r="F2717" s="37">
        <f>IF('⚙️ SÉC MĂNG'!A673="","",'⚙️ SÉC MĂNG'!K673)</f>
        <v/>
      </c>
      <c r="G2717" s="37">
        <f>IF('⚙️ SÉC MĂNG'!A673="","",'⚙️ SÉC MĂNG'!L673)</f>
        <v/>
      </c>
      <c r="H2717" s="37">
        <f>IF('⚙️ SÉC MĂNG'!A673="","",'⚙️ SÉC MĂNG'!M673)</f>
        <v/>
      </c>
      <c r="I2717">
        <f>IF('⚙️ SÉC MĂNG'!A673="","",'⚙️ SÉC MĂNG'!N673)</f>
        <v/>
      </c>
      <c r="J2717">
        <f>IF('⚙️ SÉC MĂNG'!A673="","",'⚙️ SÉC MĂNG'!D673)</f>
        <v/>
      </c>
      <c r="L2717">
        <f>N(L2716)+IF(AND('🔎 TRA CỨU NHANH'!$C$2&lt;&gt;"",OR(ISNUMBER(SEARCH('🔎 TRA CỨU NHANH'!$C$2,$A2717)),ISNUMBER(SEARCH('🔎 TRA CỨU NHANH'!$C$2,$B2717)))),1,0)</f>
        <v/>
      </c>
      <c r="M2717">
        <f>IF(L2717&gt;N(L2716),L2717,"")</f>
        <v/>
      </c>
      <c r="N2717">
        <f>N(N2716)+IF(AND('💰 BÁO GIÁ'!$C$27&lt;&gt;"",OR(ISNUMBER(SEARCH('💰 BÁO GIÁ'!$C$27,$A2717)),ISNUMBER(SEARCH('💰 BÁO GIÁ'!$C$27,$B2717)))),1,0)</f>
        <v/>
      </c>
      <c r="O2717">
        <f>IF(N2717&gt;N(N2716),N2717,"")</f>
        <v/>
      </c>
    </row>
    <row r="2718">
      <c r="A2718">
        <f>IF('⚙️ SÉC MĂNG'!A674="","",'⚙️ SÉC MĂNG'!A674)</f>
        <v/>
      </c>
      <c r="B2718">
        <f>IF('⚙️ SÉC MĂNG'!A674="","",'⚙️ SÉC MĂNG'!R674)</f>
        <v/>
      </c>
      <c r="C2718">
        <f>IF('⚙️ SÉC MĂNG'!A674="","","Séc măng")</f>
        <v/>
      </c>
      <c r="D2718">
        <f>IF('⚙️ SÉC MĂNG'!A674="","",'⚙️ SÉC MĂNG'!I674)</f>
        <v/>
      </c>
      <c r="E2718">
        <f>IF('⚙️ SÉC MĂNG'!A674="","",'⚙️ SÉC MĂNG'!J674)</f>
        <v/>
      </c>
      <c r="F2718" s="37">
        <f>IF('⚙️ SÉC MĂNG'!A674="","",'⚙️ SÉC MĂNG'!K674)</f>
        <v/>
      </c>
      <c r="G2718" s="37">
        <f>IF('⚙️ SÉC MĂNG'!A674="","",'⚙️ SÉC MĂNG'!L674)</f>
        <v/>
      </c>
      <c r="H2718" s="37">
        <f>IF('⚙️ SÉC MĂNG'!A674="","",'⚙️ SÉC MĂNG'!M674)</f>
        <v/>
      </c>
      <c r="I2718">
        <f>IF('⚙️ SÉC MĂNG'!A674="","",'⚙️ SÉC MĂNG'!N674)</f>
        <v/>
      </c>
      <c r="J2718">
        <f>IF('⚙️ SÉC MĂNG'!A674="","",'⚙️ SÉC MĂNG'!D674)</f>
        <v/>
      </c>
      <c r="L2718">
        <f>N(L2717)+IF(AND('🔎 TRA CỨU NHANH'!$C$2&lt;&gt;"",OR(ISNUMBER(SEARCH('🔎 TRA CỨU NHANH'!$C$2,$A2718)),ISNUMBER(SEARCH('🔎 TRA CỨU NHANH'!$C$2,$B2718)))),1,0)</f>
        <v/>
      </c>
      <c r="M2718">
        <f>IF(L2718&gt;N(L2717),L2718,"")</f>
        <v/>
      </c>
      <c r="N2718">
        <f>N(N2717)+IF(AND('💰 BÁO GIÁ'!$C$27&lt;&gt;"",OR(ISNUMBER(SEARCH('💰 BÁO GIÁ'!$C$27,$A2718)),ISNUMBER(SEARCH('💰 BÁO GIÁ'!$C$27,$B2718)))),1,0)</f>
        <v/>
      </c>
      <c r="O2718">
        <f>IF(N2718&gt;N(N2717),N2718,"")</f>
        <v/>
      </c>
    </row>
    <row r="2719">
      <c r="A2719">
        <f>IF('⚙️ SÉC MĂNG'!A675="","",'⚙️ SÉC MĂNG'!A675)</f>
        <v/>
      </c>
      <c r="B2719">
        <f>IF('⚙️ SÉC MĂNG'!A675="","",'⚙️ SÉC MĂNG'!R675)</f>
        <v/>
      </c>
      <c r="C2719">
        <f>IF('⚙️ SÉC MĂNG'!A675="","","Séc măng")</f>
        <v/>
      </c>
      <c r="D2719">
        <f>IF('⚙️ SÉC MĂNG'!A675="","",'⚙️ SÉC MĂNG'!I675)</f>
        <v/>
      </c>
      <c r="E2719">
        <f>IF('⚙️ SÉC MĂNG'!A675="","",'⚙️ SÉC MĂNG'!J675)</f>
        <v/>
      </c>
      <c r="F2719" s="37">
        <f>IF('⚙️ SÉC MĂNG'!A675="","",'⚙️ SÉC MĂNG'!K675)</f>
        <v/>
      </c>
      <c r="G2719" s="37">
        <f>IF('⚙️ SÉC MĂNG'!A675="","",'⚙️ SÉC MĂNG'!L675)</f>
        <v/>
      </c>
      <c r="H2719" s="37">
        <f>IF('⚙️ SÉC MĂNG'!A675="","",'⚙️ SÉC MĂNG'!M675)</f>
        <v/>
      </c>
      <c r="I2719">
        <f>IF('⚙️ SÉC MĂNG'!A675="","",'⚙️ SÉC MĂNG'!N675)</f>
        <v/>
      </c>
      <c r="J2719">
        <f>IF('⚙️ SÉC MĂNG'!A675="","",'⚙️ SÉC MĂNG'!D675)</f>
        <v/>
      </c>
      <c r="L2719">
        <f>N(L2718)+IF(AND('🔎 TRA CỨU NHANH'!$C$2&lt;&gt;"",OR(ISNUMBER(SEARCH('🔎 TRA CỨU NHANH'!$C$2,$A2719)),ISNUMBER(SEARCH('🔎 TRA CỨU NHANH'!$C$2,$B2719)))),1,0)</f>
        <v/>
      </c>
      <c r="M2719">
        <f>IF(L2719&gt;N(L2718),L2719,"")</f>
        <v/>
      </c>
      <c r="N2719">
        <f>N(N2718)+IF(AND('💰 BÁO GIÁ'!$C$27&lt;&gt;"",OR(ISNUMBER(SEARCH('💰 BÁO GIÁ'!$C$27,$A2719)),ISNUMBER(SEARCH('💰 BÁO GIÁ'!$C$27,$B2719)))),1,0)</f>
        <v/>
      </c>
      <c r="O2719">
        <f>IF(N2719&gt;N(N2718),N2719,"")</f>
        <v/>
      </c>
    </row>
    <row r="2720">
      <c r="A2720">
        <f>IF('⚙️ SÉC MĂNG'!A676="","",'⚙️ SÉC MĂNG'!A676)</f>
        <v/>
      </c>
      <c r="B2720">
        <f>IF('⚙️ SÉC MĂNG'!A676="","",'⚙️ SÉC MĂNG'!R676)</f>
        <v/>
      </c>
      <c r="C2720">
        <f>IF('⚙️ SÉC MĂNG'!A676="","","Séc măng")</f>
        <v/>
      </c>
      <c r="D2720">
        <f>IF('⚙️ SÉC MĂNG'!A676="","",'⚙️ SÉC MĂNG'!I676)</f>
        <v/>
      </c>
      <c r="E2720">
        <f>IF('⚙️ SÉC MĂNG'!A676="","",'⚙️ SÉC MĂNG'!J676)</f>
        <v/>
      </c>
      <c r="F2720">
        <f>IF('⚙️ SÉC MĂNG'!A676="","",'⚙️ SÉC MĂNG'!K676)</f>
        <v/>
      </c>
      <c r="G2720">
        <f>IF('⚙️ SÉC MĂNG'!A676="","",'⚙️ SÉC MĂNG'!L676)</f>
        <v/>
      </c>
      <c r="H2720">
        <f>IF('⚙️ SÉC MĂNG'!A676="","",'⚙️ SÉC MĂNG'!M676)</f>
        <v/>
      </c>
      <c r="I2720">
        <f>IF('⚙️ SÉC MĂNG'!A676="","",'⚙️ SÉC MĂNG'!N676)</f>
        <v/>
      </c>
      <c r="J2720">
        <f>IF('⚙️ SÉC MĂNG'!A676="","",'⚙️ SÉC MĂNG'!D676)</f>
        <v/>
      </c>
      <c r="L2720">
        <f>N(L2719)+IF(AND('🔎 TRA CỨU NHANH'!$C$2&lt;&gt;"",OR(ISNUMBER(SEARCH('🔎 TRA CỨU NHANH'!$C$2,$A2720)),ISNUMBER(SEARCH('🔎 TRA CỨU NHANH'!$C$2,$B2720)))),1,0)</f>
        <v/>
      </c>
      <c r="M2720">
        <f>IF(L2720&gt;N(L2719),L2720,"")</f>
        <v/>
      </c>
      <c r="N2720">
        <f>N(N2719)+IF(AND('💰 BÁO GIÁ'!$C$27&lt;&gt;"",OR(ISNUMBER(SEARCH('💰 BÁO GIÁ'!$C$27,$A2720)),ISNUMBER(SEARCH('💰 BÁO GIÁ'!$C$27,$B2720)))),1,0)</f>
        <v/>
      </c>
      <c r="O2720">
        <f>IF(N2720&gt;N(N2719),N2720,"")</f>
        <v/>
      </c>
    </row>
    <row r="2721">
      <c r="A2721">
        <f>IF('⚙️ SÉC MĂNG'!A677="","",'⚙️ SÉC MĂNG'!A677)</f>
        <v/>
      </c>
      <c r="B2721">
        <f>IF('⚙️ SÉC MĂNG'!A677="","",'⚙️ SÉC MĂNG'!R677)</f>
        <v/>
      </c>
      <c r="C2721">
        <f>IF('⚙️ SÉC MĂNG'!A677="","","Séc măng")</f>
        <v/>
      </c>
      <c r="D2721">
        <f>IF('⚙️ SÉC MĂNG'!A677="","",'⚙️ SÉC MĂNG'!I677)</f>
        <v/>
      </c>
      <c r="E2721">
        <f>IF('⚙️ SÉC MĂNG'!A677="","",'⚙️ SÉC MĂNG'!J677)</f>
        <v/>
      </c>
      <c r="F2721">
        <f>IF('⚙️ SÉC MĂNG'!A677="","",'⚙️ SÉC MĂNG'!K677)</f>
        <v/>
      </c>
      <c r="G2721">
        <f>IF('⚙️ SÉC MĂNG'!A677="","",'⚙️ SÉC MĂNG'!L677)</f>
        <v/>
      </c>
      <c r="H2721">
        <f>IF('⚙️ SÉC MĂNG'!A677="","",'⚙️ SÉC MĂNG'!M677)</f>
        <v/>
      </c>
      <c r="I2721">
        <f>IF('⚙️ SÉC MĂNG'!A677="","",'⚙️ SÉC MĂNG'!N677)</f>
        <v/>
      </c>
      <c r="J2721">
        <f>IF('⚙️ SÉC MĂNG'!A677="","",'⚙️ SÉC MĂNG'!D677)</f>
        <v/>
      </c>
      <c r="L2721">
        <f>N(L2720)+IF(AND('🔎 TRA CỨU NHANH'!$C$2&lt;&gt;"",OR(ISNUMBER(SEARCH('🔎 TRA CỨU NHANH'!$C$2,$A2721)),ISNUMBER(SEARCH('🔎 TRA CỨU NHANH'!$C$2,$B2721)))),1,0)</f>
        <v/>
      </c>
      <c r="M2721">
        <f>IF(L2721&gt;N(L2720),L2721,"")</f>
        <v/>
      </c>
      <c r="N2721">
        <f>N(N2720)+IF(AND('💰 BÁO GIÁ'!$C$27&lt;&gt;"",OR(ISNUMBER(SEARCH('💰 BÁO GIÁ'!$C$27,$A2721)),ISNUMBER(SEARCH('💰 BÁO GIÁ'!$C$27,$B2721)))),1,0)</f>
        <v/>
      </c>
      <c r="O2721">
        <f>IF(N2721&gt;N(N2720),N2721,"")</f>
        <v/>
      </c>
    </row>
    <row r="2722">
      <c r="A2722">
        <f>IF('⚙️ SÉC MĂNG'!A678="","",'⚙️ SÉC MĂNG'!A678)</f>
        <v/>
      </c>
      <c r="B2722">
        <f>IF('⚙️ SÉC MĂNG'!A678="","",'⚙️ SÉC MĂNG'!R678)</f>
        <v/>
      </c>
      <c r="C2722">
        <f>IF('⚙️ SÉC MĂNG'!A678="","","Séc măng")</f>
        <v/>
      </c>
      <c r="D2722">
        <f>IF('⚙️ SÉC MĂNG'!A678="","",'⚙️ SÉC MĂNG'!I678)</f>
        <v/>
      </c>
      <c r="E2722">
        <f>IF('⚙️ SÉC MĂNG'!A678="","",'⚙️ SÉC MĂNG'!J678)</f>
        <v/>
      </c>
      <c r="F2722" s="37">
        <f>IF('⚙️ SÉC MĂNG'!A678="","",'⚙️ SÉC MĂNG'!K678)</f>
        <v/>
      </c>
      <c r="G2722" s="37">
        <f>IF('⚙️ SÉC MĂNG'!A678="","",'⚙️ SÉC MĂNG'!L678)</f>
        <v/>
      </c>
      <c r="H2722" s="37">
        <f>IF('⚙️ SÉC MĂNG'!A678="","",'⚙️ SÉC MĂNG'!M678)</f>
        <v/>
      </c>
      <c r="I2722">
        <f>IF('⚙️ SÉC MĂNG'!A678="","",'⚙️ SÉC MĂNG'!N678)</f>
        <v/>
      </c>
      <c r="J2722">
        <f>IF('⚙️ SÉC MĂNG'!A678="","",'⚙️ SÉC MĂNG'!D678)</f>
        <v/>
      </c>
      <c r="L2722">
        <f>N(L2721)+IF(AND('🔎 TRA CỨU NHANH'!$C$2&lt;&gt;"",OR(ISNUMBER(SEARCH('🔎 TRA CỨU NHANH'!$C$2,$A2722)),ISNUMBER(SEARCH('🔎 TRA CỨU NHANH'!$C$2,$B2722)))),1,0)</f>
        <v/>
      </c>
      <c r="M2722">
        <f>IF(L2722&gt;N(L2721),L2722,"")</f>
        <v/>
      </c>
      <c r="N2722">
        <f>N(N2721)+IF(AND('💰 BÁO GIÁ'!$C$27&lt;&gt;"",OR(ISNUMBER(SEARCH('💰 BÁO GIÁ'!$C$27,$A2722)),ISNUMBER(SEARCH('💰 BÁO GIÁ'!$C$27,$B2722)))),1,0)</f>
        <v/>
      </c>
      <c r="O2722">
        <f>IF(N2722&gt;N(N2721),N2722,"")</f>
        <v/>
      </c>
    </row>
    <row r="2723">
      <c r="A2723">
        <f>IF('⚙️ SÉC MĂNG'!A679="","",'⚙️ SÉC MĂNG'!A679)</f>
        <v/>
      </c>
      <c r="B2723">
        <f>IF('⚙️ SÉC MĂNG'!A679="","",'⚙️ SÉC MĂNG'!R679)</f>
        <v/>
      </c>
      <c r="C2723">
        <f>IF('⚙️ SÉC MĂNG'!A679="","","Séc măng")</f>
        <v/>
      </c>
      <c r="D2723">
        <f>IF('⚙️ SÉC MĂNG'!A679="","",'⚙️ SÉC MĂNG'!I679)</f>
        <v/>
      </c>
      <c r="E2723">
        <f>IF('⚙️ SÉC MĂNG'!A679="","",'⚙️ SÉC MĂNG'!J679)</f>
        <v/>
      </c>
      <c r="F2723">
        <f>IF('⚙️ SÉC MĂNG'!A679="","",'⚙️ SÉC MĂNG'!K679)</f>
        <v/>
      </c>
      <c r="G2723">
        <f>IF('⚙️ SÉC MĂNG'!A679="","",'⚙️ SÉC MĂNG'!L679)</f>
        <v/>
      </c>
      <c r="H2723">
        <f>IF('⚙️ SÉC MĂNG'!A679="","",'⚙️ SÉC MĂNG'!M679)</f>
        <v/>
      </c>
      <c r="I2723">
        <f>IF('⚙️ SÉC MĂNG'!A679="","",'⚙️ SÉC MĂNG'!N679)</f>
        <v/>
      </c>
      <c r="J2723">
        <f>IF('⚙️ SÉC MĂNG'!A679="","",'⚙️ SÉC MĂNG'!D679)</f>
        <v/>
      </c>
      <c r="L2723">
        <f>N(L2722)+IF(AND('🔎 TRA CỨU NHANH'!$C$2&lt;&gt;"",OR(ISNUMBER(SEARCH('🔎 TRA CỨU NHANH'!$C$2,$A2723)),ISNUMBER(SEARCH('🔎 TRA CỨU NHANH'!$C$2,$B2723)))),1,0)</f>
        <v/>
      </c>
      <c r="M2723">
        <f>IF(L2723&gt;N(L2722),L2723,"")</f>
        <v/>
      </c>
      <c r="N2723">
        <f>N(N2722)+IF(AND('💰 BÁO GIÁ'!$C$27&lt;&gt;"",OR(ISNUMBER(SEARCH('💰 BÁO GIÁ'!$C$27,$A2723)),ISNUMBER(SEARCH('💰 BÁO GIÁ'!$C$27,$B2723)))),1,0)</f>
        <v/>
      </c>
      <c r="O2723">
        <f>IF(N2723&gt;N(N2722),N2723,"")</f>
        <v/>
      </c>
    </row>
    <row r="2724">
      <c r="A2724">
        <f>IF('⚙️ SÉC MĂNG'!A680="","",'⚙️ SÉC MĂNG'!A680)</f>
        <v/>
      </c>
      <c r="B2724">
        <f>IF('⚙️ SÉC MĂNG'!A680="","",'⚙️ SÉC MĂNG'!R680)</f>
        <v/>
      </c>
      <c r="C2724">
        <f>IF('⚙️ SÉC MĂNG'!A680="","","Séc măng")</f>
        <v/>
      </c>
      <c r="D2724">
        <f>IF('⚙️ SÉC MĂNG'!A680="","",'⚙️ SÉC MĂNG'!I680)</f>
        <v/>
      </c>
      <c r="E2724">
        <f>IF('⚙️ SÉC MĂNG'!A680="","",'⚙️ SÉC MĂNG'!J680)</f>
        <v/>
      </c>
      <c r="F2724">
        <f>IF('⚙️ SÉC MĂNG'!A680="","",'⚙️ SÉC MĂNG'!K680)</f>
        <v/>
      </c>
      <c r="G2724">
        <f>IF('⚙️ SÉC MĂNG'!A680="","",'⚙️ SÉC MĂNG'!L680)</f>
        <v/>
      </c>
      <c r="H2724">
        <f>IF('⚙️ SÉC MĂNG'!A680="","",'⚙️ SÉC MĂNG'!M680)</f>
        <v/>
      </c>
      <c r="I2724">
        <f>IF('⚙️ SÉC MĂNG'!A680="","",'⚙️ SÉC MĂNG'!N680)</f>
        <v/>
      </c>
      <c r="J2724">
        <f>IF('⚙️ SÉC MĂNG'!A680="","",'⚙️ SÉC MĂNG'!D680)</f>
        <v/>
      </c>
      <c r="L2724">
        <f>N(L2723)+IF(AND('🔎 TRA CỨU NHANH'!$C$2&lt;&gt;"",OR(ISNUMBER(SEARCH('🔎 TRA CỨU NHANH'!$C$2,$A2724)),ISNUMBER(SEARCH('🔎 TRA CỨU NHANH'!$C$2,$B2724)))),1,0)</f>
        <v/>
      </c>
      <c r="M2724">
        <f>IF(L2724&gt;N(L2723),L2724,"")</f>
        <v/>
      </c>
      <c r="N2724">
        <f>N(N2723)+IF(AND('💰 BÁO GIÁ'!$C$27&lt;&gt;"",OR(ISNUMBER(SEARCH('💰 BÁO GIÁ'!$C$27,$A2724)),ISNUMBER(SEARCH('💰 BÁO GIÁ'!$C$27,$B2724)))),1,0)</f>
        <v/>
      </c>
      <c r="O2724">
        <f>IF(N2724&gt;N(N2723),N2724,"")</f>
        <v/>
      </c>
    </row>
    <row r="2725">
      <c r="A2725">
        <f>IF('⚙️ SÉC MĂNG'!A681="","",'⚙️ SÉC MĂNG'!A681)</f>
        <v/>
      </c>
      <c r="B2725">
        <f>IF('⚙️ SÉC MĂNG'!A681="","",'⚙️ SÉC MĂNG'!R681)</f>
        <v/>
      </c>
      <c r="C2725">
        <f>IF('⚙️ SÉC MĂNG'!A681="","","Séc măng")</f>
        <v/>
      </c>
      <c r="D2725">
        <f>IF('⚙️ SÉC MĂNG'!A681="","",'⚙️ SÉC MĂNG'!I681)</f>
        <v/>
      </c>
      <c r="E2725">
        <f>IF('⚙️ SÉC MĂNG'!A681="","",'⚙️ SÉC MĂNG'!J681)</f>
        <v/>
      </c>
      <c r="F2725" s="37">
        <f>IF('⚙️ SÉC MĂNG'!A681="","",'⚙️ SÉC MĂNG'!K681)</f>
        <v/>
      </c>
      <c r="G2725" s="37">
        <f>IF('⚙️ SÉC MĂNG'!A681="","",'⚙️ SÉC MĂNG'!L681)</f>
        <v/>
      </c>
      <c r="H2725" s="37">
        <f>IF('⚙️ SÉC MĂNG'!A681="","",'⚙️ SÉC MĂNG'!M681)</f>
        <v/>
      </c>
      <c r="I2725">
        <f>IF('⚙️ SÉC MĂNG'!A681="","",'⚙️ SÉC MĂNG'!N681)</f>
        <v/>
      </c>
      <c r="J2725">
        <f>IF('⚙️ SÉC MĂNG'!A681="","",'⚙️ SÉC MĂNG'!D681)</f>
        <v/>
      </c>
      <c r="L2725">
        <f>N(L2724)+IF(AND('🔎 TRA CỨU NHANH'!$C$2&lt;&gt;"",OR(ISNUMBER(SEARCH('🔎 TRA CỨU NHANH'!$C$2,$A2725)),ISNUMBER(SEARCH('🔎 TRA CỨU NHANH'!$C$2,$B2725)))),1,0)</f>
        <v/>
      </c>
      <c r="M2725">
        <f>IF(L2725&gt;N(L2724),L2725,"")</f>
        <v/>
      </c>
      <c r="N2725">
        <f>N(N2724)+IF(AND('💰 BÁO GIÁ'!$C$27&lt;&gt;"",OR(ISNUMBER(SEARCH('💰 BÁO GIÁ'!$C$27,$A2725)),ISNUMBER(SEARCH('💰 BÁO GIÁ'!$C$27,$B2725)))),1,0)</f>
        <v/>
      </c>
      <c r="O2725">
        <f>IF(N2725&gt;N(N2724),N2725,"")</f>
        <v/>
      </c>
    </row>
    <row r="2726">
      <c r="A2726">
        <f>IF('⚙️ SÉC MĂNG'!A682="","",'⚙️ SÉC MĂNG'!A682)</f>
        <v/>
      </c>
      <c r="B2726">
        <f>IF('⚙️ SÉC MĂNG'!A682="","",'⚙️ SÉC MĂNG'!R682)</f>
        <v/>
      </c>
      <c r="C2726">
        <f>IF('⚙️ SÉC MĂNG'!A682="","","Séc măng")</f>
        <v/>
      </c>
      <c r="D2726">
        <f>IF('⚙️ SÉC MĂNG'!A682="","",'⚙️ SÉC MĂNG'!I682)</f>
        <v/>
      </c>
      <c r="E2726">
        <f>IF('⚙️ SÉC MĂNG'!A682="","",'⚙️ SÉC MĂNG'!J682)</f>
        <v/>
      </c>
      <c r="F2726">
        <f>IF('⚙️ SÉC MĂNG'!A682="","",'⚙️ SÉC MĂNG'!K682)</f>
        <v/>
      </c>
      <c r="G2726">
        <f>IF('⚙️ SÉC MĂNG'!A682="","",'⚙️ SÉC MĂNG'!L682)</f>
        <v/>
      </c>
      <c r="H2726">
        <f>IF('⚙️ SÉC MĂNG'!A682="","",'⚙️ SÉC MĂNG'!M682)</f>
        <v/>
      </c>
      <c r="I2726">
        <f>IF('⚙️ SÉC MĂNG'!A682="","",'⚙️ SÉC MĂNG'!N682)</f>
        <v/>
      </c>
      <c r="J2726">
        <f>IF('⚙️ SÉC MĂNG'!A682="","",'⚙️ SÉC MĂNG'!D682)</f>
        <v/>
      </c>
      <c r="L2726">
        <f>N(L2725)+IF(AND('🔎 TRA CỨU NHANH'!$C$2&lt;&gt;"",OR(ISNUMBER(SEARCH('🔎 TRA CỨU NHANH'!$C$2,$A2726)),ISNUMBER(SEARCH('🔎 TRA CỨU NHANH'!$C$2,$B2726)))),1,0)</f>
        <v/>
      </c>
      <c r="M2726">
        <f>IF(L2726&gt;N(L2725),L2726,"")</f>
        <v/>
      </c>
      <c r="N2726">
        <f>N(N2725)+IF(AND('💰 BÁO GIÁ'!$C$27&lt;&gt;"",OR(ISNUMBER(SEARCH('💰 BÁO GIÁ'!$C$27,$A2726)),ISNUMBER(SEARCH('💰 BÁO GIÁ'!$C$27,$B2726)))),1,0)</f>
        <v/>
      </c>
      <c r="O2726">
        <f>IF(N2726&gt;N(N2725),N2726,"")</f>
        <v/>
      </c>
    </row>
    <row r="2727">
      <c r="A2727">
        <f>IF('⚙️ SÉC MĂNG'!A683="","",'⚙️ SÉC MĂNG'!A683)</f>
        <v/>
      </c>
      <c r="B2727">
        <f>IF('⚙️ SÉC MĂNG'!A683="","",'⚙️ SÉC MĂNG'!R683)</f>
        <v/>
      </c>
      <c r="C2727">
        <f>IF('⚙️ SÉC MĂNG'!A683="","","Séc măng")</f>
        <v/>
      </c>
      <c r="D2727">
        <f>IF('⚙️ SÉC MĂNG'!A683="","",'⚙️ SÉC MĂNG'!I683)</f>
        <v/>
      </c>
      <c r="E2727">
        <f>IF('⚙️ SÉC MĂNG'!A683="","",'⚙️ SÉC MĂNG'!J683)</f>
        <v/>
      </c>
      <c r="F2727">
        <f>IF('⚙️ SÉC MĂNG'!A683="","",'⚙️ SÉC MĂNG'!K683)</f>
        <v/>
      </c>
      <c r="G2727">
        <f>IF('⚙️ SÉC MĂNG'!A683="","",'⚙️ SÉC MĂNG'!L683)</f>
        <v/>
      </c>
      <c r="H2727">
        <f>IF('⚙️ SÉC MĂNG'!A683="","",'⚙️ SÉC MĂNG'!M683)</f>
        <v/>
      </c>
      <c r="I2727">
        <f>IF('⚙️ SÉC MĂNG'!A683="","",'⚙️ SÉC MĂNG'!N683)</f>
        <v/>
      </c>
      <c r="J2727">
        <f>IF('⚙️ SÉC MĂNG'!A683="","",'⚙️ SÉC MĂNG'!D683)</f>
        <v/>
      </c>
      <c r="L2727">
        <f>N(L2726)+IF(AND('🔎 TRA CỨU NHANH'!$C$2&lt;&gt;"",OR(ISNUMBER(SEARCH('🔎 TRA CỨU NHANH'!$C$2,$A2727)),ISNUMBER(SEARCH('🔎 TRA CỨU NHANH'!$C$2,$B2727)))),1,0)</f>
        <v/>
      </c>
      <c r="M2727">
        <f>IF(L2727&gt;N(L2726),L2727,"")</f>
        <v/>
      </c>
      <c r="N2727">
        <f>N(N2726)+IF(AND('💰 BÁO GIÁ'!$C$27&lt;&gt;"",OR(ISNUMBER(SEARCH('💰 BÁO GIÁ'!$C$27,$A2727)),ISNUMBER(SEARCH('💰 BÁO GIÁ'!$C$27,$B2727)))),1,0)</f>
        <v/>
      </c>
      <c r="O2727">
        <f>IF(N2727&gt;N(N2726),N2727,"")</f>
        <v/>
      </c>
    </row>
    <row r="2728">
      <c r="A2728">
        <f>IF('⚙️ SÉC MĂNG'!A684="","",'⚙️ SÉC MĂNG'!A684)</f>
        <v/>
      </c>
      <c r="B2728">
        <f>IF('⚙️ SÉC MĂNG'!A684="","",'⚙️ SÉC MĂNG'!R684)</f>
        <v/>
      </c>
      <c r="C2728">
        <f>IF('⚙️ SÉC MĂNG'!A684="","","Séc măng")</f>
        <v/>
      </c>
      <c r="D2728">
        <f>IF('⚙️ SÉC MĂNG'!A684="","",'⚙️ SÉC MĂNG'!I684)</f>
        <v/>
      </c>
      <c r="E2728">
        <f>IF('⚙️ SÉC MĂNG'!A684="","",'⚙️ SÉC MĂNG'!J684)</f>
        <v/>
      </c>
      <c r="F2728">
        <f>IF('⚙️ SÉC MĂNG'!A684="","",'⚙️ SÉC MĂNG'!K684)</f>
        <v/>
      </c>
      <c r="G2728">
        <f>IF('⚙️ SÉC MĂNG'!A684="","",'⚙️ SÉC MĂNG'!L684)</f>
        <v/>
      </c>
      <c r="H2728">
        <f>IF('⚙️ SÉC MĂNG'!A684="","",'⚙️ SÉC MĂNG'!M684)</f>
        <v/>
      </c>
      <c r="I2728">
        <f>IF('⚙️ SÉC MĂNG'!A684="","",'⚙️ SÉC MĂNG'!N684)</f>
        <v/>
      </c>
      <c r="J2728">
        <f>IF('⚙️ SÉC MĂNG'!A684="","",'⚙️ SÉC MĂNG'!D684)</f>
        <v/>
      </c>
      <c r="L2728">
        <f>N(L2727)+IF(AND('🔎 TRA CỨU NHANH'!$C$2&lt;&gt;"",OR(ISNUMBER(SEARCH('🔎 TRA CỨU NHANH'!$C$2,$A2728)),ISNUMBER(SEARCH('🔎 TRA CỨU NHANH'!$C$2,$B2728)))),1,0)</f>
        <v/>
      </c>
      <c r="M2728">
        <f>IF(L2728&gt;N(L2727),L2728,"")</f>
        <v/>
      </c>
      <c r="N2728">
        <f>N(N2727)+IF(AND('💰 BÁO GIÁ'!$C$27&lt;&gt;"",OR(ISNUMBER(SEARCH('💰 BÁO GIÁ'!$C$27,$A2728)),ISNUMBER(SEARCH('💰 BÁO GIÁ'!$C$27,$B2728)))),1,0)</f>
        <v/>
      </c>
      <c r="O2728">
        <f>IF(N2728&gt;N(N2727),N2728,"")</f>
        <v/>
      </c>
    </row>
    <row r="2729">
      <c r="A2729">
        <f>IF('⚙️ SÉC MĂNG'!A685="","",'⚙️ SÉC MĂNG'!A685)</f>
        <v/>
      </c>
      <c r="B2729">
        <f>IF('⚙️ SÉC MĂNG'!A685="","",'⚙️ SÉC MĂNG'!R685)</f>
        <v/>
      </c>
      <c r="C2729">
        <f>IF('⚙️ SÉC MĂNG'!A685="","","Séc măng")</f>
        <v/>
      </c>
      <c r="D2729">
        <f>IF('⚙️ SÉC MĂNG'!A685="","",'⚙️ SÉC MĂNG'!I685)</f>
        <v/>
      </c>
      <c r="E2729">
        <f>IF('⚙️ SÉC MĂNG'!A685="","",'⚙️ SÉC MĂNG'!J685)</f>
        <v/>
      </c>
      <c r="F2729">
        <f>IF('⚙️ SÉC MĂNG'!A685="","",'⚙️ SÉC MĂNG'!K685)</f>
        <v/>
      </c>
      <c r="G2729">
        <f>IF('⚙️ SÉC MĂNG'!A685="","",'⚙️ SÉC MĂNG'!L685)</f>
        <v/>
      </c>
      <c r="H2729">
        <f>IF('⚙️ SÉC MĂNG'!A685="","",'⚙️ SÉC MĂNG'!M685)</f>
        <v/>
      </c>
      <c r="I2729">
        <f>IF('⚙️ SÉC MĂNG'!A685="","",'⚙️ SÉC MĂNG'!N685)</f>
        <v/>
      </c>
      <c r="J2729">
        <f>IF('⚙️ SÉC MĂNG'!A685="","",'⚙️ SÉC MĂNG'!D685)</f>
        <v/>
      </c>
      <c r="L2729">
        <f>N(L2728)+IF(AND('🔎 TRA CỨU NHANH'!$C$2&lt;&gt;"",OR(ISNUMBER(SEARCH('🔎 TRA CỨU NHANH'!$C$2,$A2729)),ISNUMBER(SEARCH('🔎 TRA CỨU NHANH'!$C$2,$B2729)))),1,0)</f>
        <v/>
      </c>
      <c r="M2729">
        <f>IF(L2729&gt;N(L2728),L2729,"")</f>
        <v/>
      </c>
      <c r="N2729">
        <f>N(N2728)+IF(AND('💰 BÁO GIÁ'!$C$27&lt;&gt;"",OR(ISNUMBER(SEARCH('💰 BÁO GIÁ'!$C$27,$A2729)),ISNUMBER(SEARCH('💰 BÁO GIÁ'!$C$27,$B2729)))),1,0)</f>
        <v/>
      </c>
      <c r="O2729">
        <f>IF(N2729&gt;N(N2728),N2729,"")</f>
        <v/>
      </c>
    </row>
    <row r="2730">
      <c r="A2730">
        <f>IF('⚙️ SÉC MĂNG'!A686="","",'⚙️ SÉC MĂNG'!A686)</f>
        <v/>
      </c>
      <c r="B2730">
        <f>IF('⚙️ SÉC MĂNG'!A686="","",'⚙️ SÉC MĂNG'!R686)</f>
        <v/>
      </c>
      <c r="C2730">
        <f>IF('⚙️ SÉC MĂNG'!A686="","","Séc măng")</f>
        <v/>
      </c>
      <c r="D2730">
        <f>IF('⚙️ SÉC MĂNG'!A686="","",'⚙️ SÉC MĂNG'!I686)</f>
        <v/>
      </c>
      <c r="E2730">
        <f>IF('⚙️ SÉC MĂNG'!A686="","",'⚙️ SÉC MĂNG'!J686)</f>
        <v/>
      </c>
      <c r="F2730">
        <f>IF('⚙️ SÉC MĂNG'!A686="","",'⚙️ SÉC MĂNG'!K686)</f>
        <v/>
      </c>
      <c r="G2730">
        <f>IF('⚙️ SÉC MĂNG'!A686="","",'⚙️ SÉC MĂNG'!L686)</f>
        <v/>
      </c>
      <c r="H2730">
        <f>IF('⚙️ SÉC MĂNG'!A686="","",'⚙️ SÉC MĂNG'!M686)</f>
        <v/>
      </c>
      <c r="I2730">
        <f>IF('⚙️ SÉC MĂNG'!A686="","",'⚙️ SÉC MĂNG'!N686)</f>
        <v/>
      </c>
      <c r="J2730">
        <f>IF('⚙️ SÉC MĂNG'!A686="","",'⚙️ SÉC MĂNG'!D686)</f>
        <v/>
      </c>
      <c r="L2730">
        <f>N(L2729)+IF(AND('🔎 TRA CỨU NHANH'!$C$2&lt;&gt;"",OR(ISNUMBER(SEARCH('🔎 TRA CỨU NHANH'!$C$2,$A2730)),ISNUMBER(SEARCH('🔎 TRA CỨU NHANH'!$C$2,$B2730)))),1,0)</f>
        <v/>
      </c>
      <c r="M2730">
        <f>IF(L2730&gt;N(L2729),L2730,"")</f>
        <v/>
      </c>
      <c r="N2730">
        <f>N(N2729)+IF(AND('💰 BÁO GIÁ'!$C$27&lt;&gt;"",OR(ISNUMBER(SEARCH('💰 BÁO GIÁ'!$C$27,$A2730)),ISNUMBER(SEARCH('💰 BÁO GIÁ'!$C$27,$B2730)))),1,0)</f>
        <v/>
      </c>
      <c r="O2730">
        <f>IF(N2730&gt;N(N2729),N2730,"")</f>
        <v/>
      </c>
    </row>
    <row r="2731">
      <c r="A2731">
        <f>IF('⚙️ SÉC MĂNG'!A687="","",'⚙️ SÉC MĂNG'!A687)</f>
        <v/>
      </c>
      <c r="B2731">
        <f>IF('⚙️ SÉC MĂNG'!A687="","",'⚙️ SÉC MĂNG'!R687)</f>
        <v/>
      </c>
      <c r="C2731">
        <f>IF('⚙️ SÉC MĂNG'!A687="","","Séc măng")</f>
        <v/>
      </c>
      <c r="D2731">
        <f>IF('⚙️ SÉC MĂNG'!A687="","",'⚙️ SÉC MĂNG'!I687)</f>
        <v/>
      </c>
      <c r="E2731">
        <f>IF('⚙️ SÉC MĂNG'!A687="","",'⚙️ SÉC MĂNG'!J687)</f>
        <v/>
      </c>
      <c r="F2731">
        <f>IF('⚙️ SÉC MĂNG'!A687="","",'⚙️ SÉC MĂNG'!K687)</f>
        <v/>
      </c>
      <c r="G2731">
        <f>IF('⚙️ SÉC MĂNG'!A687="","",'⚙️ SÉC MĂNG'!L687)</f>
        <v/>
      </c>
      <c r="H2731">
        <f>IF('⚙️ SÉC MĂNG'!A687="","",'⚙️ SÉC MĂNG'!M687)</f>
        <v/>
      </c>
      <c r="I2731">
        <f>IF('⚙️ SÉC MĂNG'!A687="","",'⚙️ SÉC MĂNG'!N687)</f>
        <v/>
      </c>
      <c r="J2731">
        <f>IF('⚙️ SÉC MĂNG'!A687="","",'⚙️ SÉC MĂNG'!D687)</f>
        <v/>
      </c>
      <c r="L2731">
        <f>N(L2730)+IF(AND('🔎 TRA CỨU NHANH'!$C$2&lt;&gt;"",OR(ISNUMBER(SEARCH('🔎 TRA CỨU NHANH'!$C$2,$A2731)),ISNUMBER(SEARCH('🔎 TRA CỨU NHANH'!$C$2,$B2731)))),1,0)</f>
        <v/>
      </c>
      <c r="M2731">
        <f>IF(L2731&gt;N(L2730),L2731,"")</f>
        <v/>
      </c>
      <c r="N2731">
        <f>N(N2730)+IF(AND('💰 BÁO GIÁ'!$C$27&lt;&gt;"",OR(ISNUMBER(SEARCH('💰 BÁO GIÁ'!$C$27,$A2731)),ISNUMBER(SEARCH('💰 BÁO GIÁ'!$C$27,$B2731)))),1,0)</f>
        <v/>
      </c>
      <c r="O2731">
        <f>IF(N2731&gt;N(N2730),N2731,"")</f>
        <v/>
      </c>
    </row>
    <row r="2732">
      <c r="A2732">
        <f>IF('⚙️ SÉC MĂNG'!A688="","",'⚙️ SÉC MĂNG'!A688)</f>
        <v/>
      </c>
      <c r="B2732">
        <f>IF('⚙️ SÉC MĂNG'!A688="","",'⚙️ SÉC MĂNG'!R688)</f>
        <v/>
      </c>
      <c r="C2732">
        <f>IF('⚙️ SÉC MĂNG'!A688="","","Séc măng")</f>
        <v/>
      </c>
      <c r="D2732">
        <f>IF('⚙️ SÉC MĂNG'!A688="","",'⚙️ SÉC MĂNG'!I688)</f>
        <v/>
      </c>
      <c r="E2732">
        <f>IF('⚙️ SÉC MĂNG'!A688="","",'⚙️ SÉC MĂNG'!J688)</f>
        <v/>
      </c>
      <c r="F2732">
        <f>IF('⚙️ SÉC MĂNG'!A688="","",'⚙️ SÉC MĂNG'!K688)</f>
        <v/>
      </c>
      <c r="G2732">
        <f>IF('⚙️ SÉC MĂNG'!A688="","",'⚙️ SÉC MĂNG'!L688)</f>
        <v/>
      </c>
      <c r="H2732">
        <f>IF('⚙️ SÉC MĂNG'!A688="","",'⚙️ SÉC MĂNG'!M688)</f>
        <v/>
      </c>
      <c r="I2732">
        <f>IF('⚙️ SÉC MĂNG'!A688="","",'⚙️ SÉC MĂNG'!N688)</f>
        <v/>
      </c>
      <c r="J2732">
        <f>IF('⚙️ SÉC MĂNG'!A688="","",'⚙️ SÉC MĂNG'!D688)</f>
        <v/>
      </c>
      <c r="L2732">
        <f>N(L2731)+IF(AND('🔎 TRA CỨU NHANH'!$C$2&lt;&gt;"",OR(ISNUMBER(SEARCH('🔎 TRA CỨU NHANH'!$C$2,$A2732)),ISNUMBER(SEARCH('🔎 TRA CỨU NHANH'!$C$2,$B2732)))),1,0)</f>
        <v/>
      </c>
      <c r="M2732">
        <f>IF(L2732&gt;N(L2731),L2732,"")</f>
        <v/>
      </c>
      <c r="N2732">
        <f>N(N2731)+IF(AND('💰 BÁO GIÁ'!$C$27&lt;&gt;"",OR(ISNUMBER(SEARCH('💰 BÁO GIÁ'!$C$27,$A2732)),ISNUMBER(SEARCH('💰 BÁO GIÁ'!$C$27,$B2732)))),1,0)</f>
        <v/>
      </c>
      <c r="O2732">
        <f>IF(N2732&gt;N(N2731),N2732,"")</f>
        <v/>
      </c>
    </row>
    <row r="2733">
      <c r="A2733">
        <f>IF('⚙️ SÉC MĂNG'!A689="","",'⚙️ SÉC MĂNG'!A689)</f>
        <v/>
      </c>
      <c r="B2733">
        <f>IF('⚙️ SÉC MĂNG'!A689="","",'⚙️ SÉC MĂNG'!R689)</f>
        <v/>
      </c>
      <c r="C2733">
        <f>IF('⚙️ SÉC MĂNG'!A689="","","Séc măng")</f>
        <v/>
      </c>
      <c r="D2733">
        <f>IF('⚙️ SÉC MĂNG'!A689="","",'⚙️ SÉC MĂNG'!I689)</f>
        <v/>
      </c>
      <c r="E2733">
        <f>IF('⚙️ SÉC MĂNG'!A689="","",'⚙️ SÉC MĂNG'!J689)</f>
        <v/>
      </c>
      <c r="F2733">
        <f>IF('⚙️ SÉC MĂNG'!A689="","",'⚙️ SÉC MĂNG'!K689)</f>
        <v/>
      </c>
      <c r="G2733">
        <f>IF('⚙️ SÉC MĂNG'!A689="","",'⚙️ SÉC MĂNG'!L689)</f>
        <v/>
      </c>
      <c r="H2733">
        <f>IF('⚙️ SÉC MĂNG'!A689="","",'⚙️ SÉC MĂNG'!M689)</f>
        <v/>
      </c>
      <c r="I2733">
        <f>IF('⚙️ SÉC MĂNG'!A689="","",'⚙️ SÉC MĂNG'!N689)</f>
        <v/>
      </c>
      <c r="J2733">
        <f>IF('⚙️ SÉC MĂNG'!A689="","",'⚙️ SÉC MĂNG'!D689)</f>
        <v/>
      </c>
      <c r="L2733">
        <f>N(L2732)+IF(AND('🔎 TRA CỨU NHANH'!$C$2&lt;&gt;"",OR(ISNUMBER(SEARCH('🔎 TRA CỨU NHANH'!$C$2,$A2733)),ISNUMBER(SEARCH('🔎 TRA CỨU NHANH'!$C$2,$B2733)))),1,0)</f>
        <v/>
      </c>
      <c r="M2733">
        <f>IF(L2733&gt;N(L2732),L2733,"")</f>
        <v/>
      </c>
      <c r="N2733">
        <f>N(N2732)+IF(AND('💰 BÁO GIÁ'!$C$27&lt;&gt;"",OR(ISNUMBER(SEARCH('💰 BÁO GIÁ'!$C$27,$A2733)),ISNUMBER(SEARCH('💰 BÁO GIÁ'!$C$27,$B2733)))),1,0)</f>
        <v/>
      </c>
      <c r="O2733">
        <f>IF(N2733&gt;N(N2732),N2733,"")</f>
        <v/>
      </c>
    </row>
    <row r="2734">
      <c r="A2734">
        <f>IF('⚙️ SÉC MĂNG'!A690="","",'⚙️ SÉC MĂNG'!A690)</f>
        <v/>
      </c>
      <c r="B2734">
        <f>IF('⚙️ SÉC MĂNG'!A690="","",'⚙️ SÉC MĂNG'!R690)</f>
        <v/>
      </c>
      <c r="C2734">
        <f>IF('⚙️ SÉC MĂNG'!A690="","","Séc măng")</f>
        <v/>
      </c>
      <c r="D2734">
        <f>IF('⚙️ SÉC MĂNG'!A690="","",'⚙️ SÉC MĂNG'!I690)</f>
        <v/>
      </c>
      <c r="E2734">
        <f>IF('⚙️ SÉC MĂNG'!A690="","",'⚙️ SÉC MĂNG'!J690)</f>
        <v/>
      </c>
      <c r="F2734">
        <f>IF('⚙️ SÉC MĂNG'!A690="","",'⚙️ SÉC MĂNG'!K690)</f>
        <v/>
      </c>
      <c r="G2734">
        <f>IF('⚙️ SÉC MĂNG'!A690="","",'⚙️ SÉC MĂNG'!L690)</f>
        <v/>
      </c>
      <c r="H2734">
        <f>IF('⚙️ SÉC MĂNG'!A690="","",'⚙️ SÉC MĂNG'!M690)</f>
        <v/>
      </c>
      <c r="I2734">
        <f>IF('⚙️ SÉC MĂNG'!A690="","",'⚙️ SÉC MĂNG'!N690)</f>
        <v/>
      </c>
      <c r="J2734">
        <f>IF('⚙️ SÉC MĂNG'!A690="","",'⚙️ SÉC MĂNG'!D690)</f>
        <v/>
      </c>
      <c r="L2734">
        <f>N(L2733)+IF(AND('🔎 TRA CỨU NHANH'!$C$2&lt;&gt;"",OR(ISNUMBER(SEARCH('🔎 TRA CỨU NHANH'!$C$2,$A2734)),ISNUMBER(SEARCH('🔎 TRA CỨU NHANH'!$C$2,$B2734)))),1,0)</f>
        <v/>
      </c>
      <c r="M2734">
        <f>IF(L2734&gt;N(L2733),L2734,"")</f>
        <v/>
      </c>
      <c r="N2734">
        <f>N(N2733)+IF(AND('💰 BÁO GIÁ'!$C$27&lt;&gt;"",OR(ISNUMBER(SEARCH('💰 BÁO GIÁ'!$C$27,$A2734)),ISNUMBER(SEARCH('💰 BÁO GIÁ'!$C$27,$B2734)))),1,0)</f>
        <v/>
      </c>
      <c r="O2734">
        <f>IF(N2734&gt;N(N2733),N2734,"")</f>
        <v/>
      </c>
    </row>
    <row r="2735">
      <c r="A2735">
        <f>IF('⚙️ SÉC MĂNG'!A691="","",'⚙️ SÉC MĂNG'!A691)</f>
        <v/>
      </c>
      <c r="B2735">
        <f>IF('⚙️ SÉC MĂNG'!A691="","",'⚙️ SÉC MĂNG'!R691)</f>
        <v/>
      </c>
      <c r="C2735">
        <f>IF('⚙️ SÉC MĂNG'!A691="","","Séc măng")</f>
        <v/>
      </c>
      <c r="D2735">
        <f>IF('⚙️ SÉC MĂNG'!A691="","",'⚙️ SÉC MĂNG'!I691)</f>
        <v/>
      </c>
      <c r="E2735">
        <f>IF('⚙️ SÉC MĂNG'!A691="","",'⚙️ SÉC MĂNG'!J691)</f>
        <v/>
      </c>
      <c r="F2735">
        <f>IF('⚙️ SÉC MĂNG'!A691="","",'⚙️ SÉC MĂNG'!K691)</f>
        <v/>
      </c>
      <c r="G2735">
        <f>IF('⚙️ SÉC MĂNG'!A691="","",'⚙️ SÉC MĂNG'!L691)</f>
        <v/>
      </c>
      <c r="H2735">
        <f>IF('⚙️ SÉC MĂNG'!A691="","",'⚙️ SÉC MĂNG'!M691)</f>
        <v/>
      </c>
      <c r="I2735">
        <f>IF('⚙️ SÉC MĂNG'!A691="","",'⚙️ SÉC MĂNG'!N691)</f>
        <v/>
      </c>
      <c r="J2735">
        <f>IF('⚙️ SÉC MĂNG'!A691="","",'⚙️ SÉC MĂNG'!D691)</f>
        <v/>
      </c>
      <c r="L2735">
        <f>N(L2734)+IF(AND('🔎 TRA CỨU NHANH'!$C$2&lt;&gt;"",OR(ISNUMBER(SEARCH('🔎 TRA CỨU NHANH'!$C$2,$A2735)),ISNUMBER(SEARCH('🔎 TRA CỨU NHANH'!$C$2,$B2735)))),1,0)</f>
        <v/>
      </c>
      <c r="M2735">
        <f>IF(L2735&gt;N(L2734),L2735,"")</f>
        <v/>
      </c>
      <c r="N2735">
        <f>N(N2734)+IF(AND('💰 BÁO GIÁ'!$C$27&lt;&gt;"",OR(ISNUMBER(SEARCH('💰 BÁO GIÁ'!$C$27,$A2735)),ISNUMBER(SEARCH('💰 BÁO GIÁ'!$C$27,$B2735)))),1,0)</f>
        <v/>
      </c>
      <c r="O2735">
        <f>IF(N2735&gt;N(N2734),N2735,"")</f>
        <v/>
      </c>
    </row>
    <row r="2736">
      <c r="A2736">
        <f>IF('⚙️ SÉC MĂNG'!A692="","",'⚙️ SÉC MĂNG'!A692)</f>
        <v/>
      </c>
      <c r="B2736">
        <f>IF('⚙️ SÉC MĂNG'!A692="","",'⚙️ SÉC MĂNG'!R692)</f>
        <v/>
      </c>
      <c r="C2736">
        <f>IF('⚙️ SÉC MĂNG'!A692="","","Séc măng")</f>
        <v/>
      </c>
      <c r="D2736">
        <f>IF('⚙️ SÉC MĂNG'!A692="","",'⚙️ SÉC MĂNG'!I692)</f>
        <v/>
      </c>
      <c r="E2736">
        <f>IF('⚙️ SÉC MĂNG'!A692="","",'⚙️ SÉC MĂNG'!J692)</f>
        <v/>
      </c>
      <c r="F2736">
        <f>IF('⚙️ SÉC MĂNG'!A692="","",'⚙️ SÉC MĂNG'!K692)</f>
        <v/>
      </c>
      <c r="G2736">
        <f>IF('⚙️ SÉC MĂNG'!A692="","",'⚙️ SÉC MĂNG'!L692)</f>
        <v/>
      </c>
      <c r="H2736">
        <f>IF('⚙️ SÉC MĂNG'!A692="","",'⚙️ SÉC MĂNG'!M692)</f>
        <v/>
      </c>
      <c r="I2736">
        <f>IF('⚙️ SÉC MĂNG'!A692="","",'⚙️ SÉC MĂNG'!N692)</f>
        <v/>
      </c>
      <c r="J2736">
        <f>IF('⚙️ SÉC MĂNG'!A692="","",'⚙️ SÉC MĂNG'!D692)</f>
        <v/>
      </c>
      <c r="L2736">
        <f>N(L2735)+IF(AND('🔎 TRA CỨU NHANH'!$C$2&lt;&gt;"",OR(ISNUMBER(SEARCH('🔎 TRA CỨU NHANH'!$C$2,$A2736)),ISNUMBER(SEARCH('🔎 TRA CỨU NHANH'!$C$2,$B2736)))),1,0)</f>
        <v/>
      </c>
      <c r="M2736">
        <f>IF(L2736&gt;N(L2735),L2736,"")</f>
        <v/>
      </c>
      <c r="N2736">
        <f>N(N2735)+IF(AND('💰 BÁO GIÁ'!$C$27&lt;&gt;"",OR(ISNUMBER(SEARCH('💰 BÁO GIÁ'!$C$27,$A2736)),ISNUMBER(SEARCH('💰 BÁO GIÁ'!$C$27,$B2736)))),1,0)</f>
        <v/>
      </c>
      <c r="O2736">
        <f>IF(N2736&gt;N(N2735),N2736,"")</f>
        <v/>
      </c>
    </row>
    <row r="2737">
      <c r="A2737">
        <f>IF('⚙️ SÉC MĂNG'!A693="","",'⚙️ SÉC MĂNG'!A693)</f>
        <v/>
      </c>
      <c r="B2737">
        <f>IF('⚙️ SÉC MĂNG'!A693="","",'⚙️ SÉC MĂNG'!R693)</f>
        <v/>
      </c>
      <c r="C2737">
        <f>IF('⚙️ SÉC MĂNG'!A693="","","Séc măng")</f>
        <v/>
      </c>
      <c r="D2737">
        <f>IF('⚙️ SÉC MĂNG'!A693="","",'⚙️ SÉC MĂNG'!I693)</f>
        <v/>
      </c>
      <c r="E2737">
        <f>IF('⚙️ SÉC MĂNG'!A693="","",'⚙️ SÉC MĂNG'!J693)</f>
        <v/>
      </c>
      <c r="F2737">
        <f>IF('⚙️ SÉC MĂNG'!A693="","",'⚙️ SÉC MĂNG'!K693)</f>
        <v/>
      </c>
      <c r="G2737">
        <f>IF('⚙️ SÉC MĂNG'!A693="","",'⚙️ SÉC MĂNG'!L693)</f>
        <v/>
      </c>
      <c r="H2737">
        <f>IF('⚙️ SÉC MĂNG'!A693="","",'⚙️ SÉC MĂNG'!M693)</f>
        <v/>
      </c>
      <c r="I2737">
        <f>IF('⚙️ SÉC MĂNG'!A693="","",'⚙️ SÉC MĂNG'!N693)</f>
        <v/>
      </c>
      <c r="J2737">
        <f>IF('⚙️ SÉC MĂNG'!A693="","",'⚙️ SÉC MĂNG'!D693)</f>
        <v/>
      </c>
      <c r="L2737">
        <f>N(L2736)+IF(AND('🔎 TRA CỨU NHANH'!$C$2&lt;&gt;"",OR(ISNUMBER(SEARCH('🔎 TRA CỨU NHANH'!$C$2,$A2737)),ISNUMBER(SEARCH('🔎 TRA CỨU NHANH'!$C$2,$B2737)))),1,0)</f>
        <v/>
      </c>
      <c r="M2737">
        <f>IF(L2737&gt;N(L2736),L2737,"")</f>
        <v/>
      </c>
      <c r="N2737">
        <f>N(N2736)+IF(AND('💰 BÁO GIÁ'!$C$27&lt;&gt;"",OR(ISNUMBER(SEARCH('💰 BÁO GIÁ'!$C$27,$A2737)),ISNUMBER(SEARCH('💰 BÁO GIÁ'!$C$27,$B2737)))),1,0)</f>
        <v/>
      </c>
      <c r="O2737">
        <f>IF(N2737&gt;N(N2736),N2737,"")</f>
        <v/>
      </c>
    </row>
    <row r="2738">
      <c r="A2738">
        <f>IF('⚙️ SÉC MĂNG'!A694="","",'⚙️ SÉC MĂNG'!A694)</f>
        <v/>
      </c>
      <c r="B2738">
        <f>IF('⚙️ SÉC MĂNG'!A694="","",'⚙️ SÉC MĂNG'!R694)</f>
        <v/>
      </c>
      <c r="C2738">
        <f>IF('⚙️ SÉC MĂNG'!A694="","","Séc măng")</f>
        <v/>
      </c>
      <c r="D2738">
        <f>IF('⚙️ SÉC MĂNG'!A694="","",'⚙️ SÉC MĂNG'!I694)</f>
        <v/>
      </c>
      <c r="E2738">
        <f>IF('⚙️ SÉC MĂNG'!A694="","",'⚙️ SÉC MĂNG'!J694)</f>
        <v/>
      </c>
      <c r="F2738">
        <f>IF('⚙️ SÉC MĂNG'!A694="","",'⚙️ SÉC MĂNG'!K694)</f>
        <v/>
      </c>
      <c r="G2738">
        <f>IF('⚙️ SÉC MĂNG'!A694="","",'⚙️ SÉC MĂNG'!L694)</f>
        <v/>
      </c>
      <c r="H2738">
        <f>IF('⚙️ SÉC MĂNG'!A694="","",'⚙️ SÉC MĂNG'!M694)</f>
        <v/>
      </c>
      <c r="I2738">
        <f>IF('⚙️ SÉC MĂNG'!A694="","",'⚙️ SÉC MĂNG'!N694)</f>
        <v/>
      </c>
      <c r="J2738">
        <f>IF('⚙️ SÉC MĂNG'!A694="","",'⚙️ SÉC MĂNG'!D694)</f>
        <v/>
      </c>
      <c r="L2738">
        <f>N(L2737)+IF(AND('🔎 TRA CỨU NHANH'!$C$2&lt;&gt;"",OR(ISNUMBER(SEARCH('🔎 TRA CỨU NHANH'!$C$2,$A2738)),ISNUMBER(SEARCH('🔎 TRA CỨU NHANH'!$C$2,$B2738)))),1,0)</f>
        <v/>
      </c>
      <c r="M2738">
        <f>IF(L2738&gt;N(L2737),L2738,"")</f>
        <v/>
      </c>
      <c r="N2738">
        <f>N(N2737)+IF(AND('💰 BÁO GIÁ'!$C$27&lt;&gt;"",OR(ISNUMBER(SEARCH('💰 BÁO GIÁ'!$C$27,$A2738)),ISNUMBER(SEARCH('💰 BÁO GIÁ'!$C$27,$B2738)))),1,0)</f>
        <v/>
      </c>
      <c r="O2738">
        <f>IF(N2738&gt;N(N2737),N2738,"")</f>
        <v/>
      </c>
    </row>
    <row r="2739">
      <c r="A2739">
        <f>IF('⚙️ SÉC MĂNG'!A695="","",'⚙️ SÉC MĂNG'!A695)</f>
        <v/>
      </c>
      <c r="B2739">
        <f>IF('⚙️ SÉC MĂNG'!A695="","",'⚙️ SÉC MĂNG'!R695)</f>
        <v/>
      </c>
      <c r="C2739">
        <f>IF('⚙️ SÉC MĂNG'!A695="","","Séc măng")</f>
        <v/>
      </c>
      <c r="D2739">
        <f>IF('⚙️ SÉC MĂNG'!A695="","",'⚙️ SÉC MĂNG'!I695)</f>
        <v/>
      </c>
      <c r="E2739">
        <f>IF('⚙️ SÉC MĂNG'!A695="","",'⚙️ SÉC MĂNG'!J695)</f>
        <v/>
      </c>
      <c r="F2739">
        <f>IF('⚙️ SÉC MĂNG'!A695="","",'⚙️ SÉC MĂNG'!K695)</f>
        <v/>
      </c>
      <c r="G2739">
        <f>IF('⚙️ SÉC MĂNG'!A695="","",'⚙️ SÉC MĂNG'!L695)</f>
        <v/>
      </c>
      <c r="H2739">
        <f>IF('⚙️ SÉC MĂNG'!A695="","",'⚙️ SÉC MĂNG'!M695)</f>
        <v/>
      </c>
      <c r="I2739">
        <f>IF('⚙️ SÉC MĂNG'!A695="","",'⚙️ SÉC MĂNG'!N695)</f>
        <v/>
      </c>
      <c r="J2739">
        <f>IF('⚙️ SÉC MĂNG'!A695="","",'⚙️ SÉC MĂNG'!D695)</f>
        <v/>
      </c>
      <c r="L2739">
        <f>N(L2738)+IF(AND('🔎 TRA CỨU NHANH'!$C$2&lt;&gt;"",OR(ISNUMBER(SEARCH('🔎 TRA CỨU NHANH'!$C$2,$A2739)),ISNUMBER(SEARCH('🔎 TRA CỨU NHANH'!$C$2,$B2739)))),1,0)</f>
        <v/>
      </c>
      <c r="M2739">
        <f>IF(L2739&gt;N(L2738),L2739,"")</f>
        <v/>
      </c>
      <c r="N2739">
        <f>N(N2738)+IF(AND('💰 BÁO GIÁ'!$C$27&lt;&gt;"",OR(ISNUMBER(SEARCH('💰 BÁO GIÁ'!$C$27,$A2739)),ISNUMBER(SEARCH('💰 BÁO GIÁ'!$C$27,$B2739)))),1,0)</f>
        <v/>
      </c>
      <c r="O2739">
        <f>IF(N2739&gt;N(N2738),N2739,"")</f>
        <v/>
      </c>
    </row>
    <row r="2740">
      <c r="A2740">
        <f>IF('⚙️ SÉC MĂNG'!A696="","",'⚙️ SÉC MĂNG'!A696)</f>
        <v/>
      </c>
      <c r="B2740">
        <f>IF('⚙️ SÉC MĂNG'!A696="","",'⚙️ SÉC MĂNG'!R696)</f>
        <v/>
      </c>
      <c r="C2740">
        <f>IF('⚙️ SÉC MĂNG'!A696="","","Séc măng")</f>
        <v/>
      </c>
      <c r="D2740">
        <f>IF('⚙️ SÉC MĂNG'!A696="","",'⚙️ SÉC MĂNG'!I696)</f>
        <v/>
      </c>
      <c r="E2740">
        <f>IF('⚙️ SÉC MĂNG'!A696="","",'⚙️ SÉC MĂNG'!J696)</f>
        <v/>
      </c>
      <c r="F2740">
        <f>IF('⚙️ SÉC MĂNG'!A696="","",'⚙️ SÉC MĂNG'!K696)</f>
        <v/>
      </c>
      <c r="G2740">
        <f>IF('⚙️ SÉC MĂNG'!A696="","",'⚙️ SÉC MĂNG'!L696)</f>
        <v/>
      </c>
      <c r="H2740">
        <f>IF('⚙️ SÉC MĂNG'!A696="","",'⚙️ SÉC MĂNG'!M696)</f>
        <v/>
      </c>
      <c r="I2740">
        <f>IF('⚙️ SÉC MĂNG'!A696="","",'⚙️ SÉC MĂNG'!N696)</f>
        <v/>
      </c>
      <c r="J2740">
        <f>IF('⚙️ SÉC MĂNG'!A696="","",'⚙️ SÉC MĂNG'!D696)</f>
        <v/>
      </c>
      <c r="L2740">
        <f>N(L2739)+IF(AND('🔎 TRA CỨU NHANH'!$C$2&lt;&gt;"",OR(ISNUMBER(SEARCH('🔎 TRA CỨU NHANH'!$C$2,$A2740)),ISNUMBER(SEARCH('🔎 TRA CỨU NHANH'!$C$2,$B2740)))),1,0)</f>
        <v/>
      </c>
      <c r="M2740">
        <f>IF(L2740&gt;N(L2739),L2740,"")</f>
        <v/>
      </c>
      <c r="N2740">
        <f>N(N2739)+IF(AND('💰 BÁO GIÁ'!$C$27&lt;&gt;"",OR(ISNUMBER(SEARCH('💰 BÁO GIÁ'!$C$27,$A2740)),ISNUMBER(SEARCH('💰 BÁO GIÁ'!$C$27,$B2740)))),1,0)</f>
        <v/>
      </c>
      <c r="O2740">
        <f>IF(N2740&gt;N(N2739),N2740,"")</f>
        <v/>
      </c>
    </row>
    <row r="2741">
      <c r="A2741">
        <f>IF('⚙️ SÉC MĂNG'!A697="","",'⚙️ SÉC MĂNG'!A697)</f>
        <v/>
      </c>
      <c r="B2741">
        <f>IF('⚙️ SÉC MĂNG'!A697="","",'⚙️ SÉC MĂNG'!R697)</f>
        <v/>
      </c>
      <c r="C2741">
        <f>IF('⚙️ SÉC MĂNG'!A697="","","Séc măng")</f>
        <v/>
      </c>
      <c r="D2741">
        <f>IF('⚙️ SÉC MĂNG'!A697="","",'⚙️ SÉC MĂNG'!I697)</f>
        <v/>
      </c>
      <c r="E2741">
        <f>IF('⚙️ SÉC MĂNG'!A697="","",'⚙️ SÉC MĂNG'!J697)</f>
        <v/>
      </c>
      <c r="F2741">
        <f>IF('⚙️ SÉC MĂNG'!A697="","",'⚙️ SÉC MĂNG'!K697)</f>
        <v/>
      </c>
      <c r="G2741">
        <f>IF('⚙️ SÉC MĂNG'!A697="","",'⚙️ SÉC MĂNG'!L697)</f>
        <v/>
      </c>
      <c r="H2741">
        <f>IF('⚙️ SÉC MĂNG'!A697="","",'⚙️ SÉC MĂNG'!M697)</f>
        <v/>
      </c>
      <c r="I2741">
        <f>IF('⚙️ SÉC MĂNG'!A697="","",'⚙️ SÉC MĂNG'!N697)</f>
        <v/>
      </c>
      <c r="J2741">
        <f>IF('⚙️ SÉC MĂNG'!A697="","",'⚙️ SÉC MĂNG'!D697)</f>
        <v/>
      </c>
      <c r="L2741">
        <f>N(L2740)+IF(AND('🔎 TRA CỨU NHANH'!$C$2&lt;&gt;"",OR(ISNUMBER(SEARCH('🔎 TRA CỨU NHANH'!$C$2,$A2741)),ISNUMBER(SEARCH('🔎 TRA CỨU NHANH'!$C$2,$B2741)))),1,0)</f>
        <v/>
      </c>
      <c r="M2741">
        <f>IF(L2741&gt;N(L2740),L2741,"")</f>
        <v/>
      </c>
      <c r="N2741">
        <f>N(N2740)+IF(AND('💰 BÁO GIÁ'!$C$27&lt;&gt;"",OR(ISNUMBER(SEARCH('💰 BÁO GIÁ'!$C$27,$A2741)),ISNUMBER(SEARCH('💰 BÁO GIÁ'!$C$27,$B2741)))),1,0)</f>
        <v/>
      </c>
      <c r="O2741">
        <f>IF(N2741&gt;N(N2740),N2741,"")</f>
        <v/>
      </c>
    </row>
    <row r="2742">
      <c r="A2742">
        <f>IF('⚙️ SÉC MĂNG'!A698="","",'⚙️ SÉC MĂNG'!A698)</f>
        <v/>
      </c>
      <c r="B2742">
        <f>IF('⚙️ SÉC MĂNG'!A698="","",'⚙️ SÉC MĂNG'!R698)</f>
        <v/>
      </c>
      <c r="C2742">
        <f>IF('⚙️ SÉC MĂNG'!A698="","","Séc măng")</f>
        <v/>
      </c>
      <c r="D2742">
        <f>IF('⚙️ SÉC MĂNG'!A698="","",'⚙️ SÉC MĂNG'!I698)</f>
        <v/>
      </c>
      <c r="E2742">
        <f>IF('⚙️ SÉC MĂNG'!A698="","",'⚙️ SÉC MĂNG'!J698)</f>
        <v/>
      </c>
      <c r="F2742">
        <f>IF('⚙️ SÉC MĂNG'!A698="","",'⚙️ SÉC MĂNG'!K698)</f>
        <v/>
      </c>
      <c r="G2742">
        <f>IF('⚙️ SÉC MĂNG'!A698="","",'⚙️ SÉC MĂNG'!L698)</f>
        <v/>
      </c>
      <c r="H2742">
        <f>IF('⚙️ SÉC MĂNG'!A698="","",'⚙️ SÉC MĂNG'!M698)</f>
        <v/>
      </c>
      <c r="I2742">
        <f>IF('⚙️ SÉC MĂNG'!A698="","",'⚙️ SÉC MĂNG'!N698)</f>
        <v/>
      </c>
      <c r="J2742">
        <f>IF('⚙️ SÉC MĂNG'!A698="","",'⚙️ SÉC MĂNG'!D698)</f>
        <v/>
      </c>
      <c r="L2742">
        <f>N(L2741)+IF(AND('🔎 TRA CỨU NHANH'!$C$2&lt;&gt;"",OR(ISNUMBER(SEARCH('🔎 TRA CỨU NHANH'!$C$2,$A2742)),ISNUMBER(SEARCH('🔎 TRA CỨU NHANH'!$C$2,$B2742)))),1,0)</f>
        <v/>
      </c>
      <c r="M2742">
        <f>IF(L2742&gt;N(L2741),L2742,"")</f>
        <v/>
      </c>
      <c r="N2742">
        <f>N(N2741)+IF(AND('💰 BÁO GIÁ'!$C$27&lt;&gt;"",OR(ISNUMBER(SEARCH('💰 BÁO GIÁ'!$C$27,$A2742)),ISNUMBER(SEARCH('💰 BÁO GIÁ'!$C$27,$B2742)))),1,0)</f>
        <v/>
      </c>
      <c r="O2742">
        <f>IF(N2742&gt;N(N2741),N2742,"")</f>
        <v/>
      </c>
    </row>
    <row r="2743">
      <c r="A2743">
        <f>IF('⚙️ SÉC MĂNG'!A699="","",'⚙️ SÉC MĂNG'!A699)</f>
        <v/>
      </c>
      <c r="B2743">
        <f>IF('⚙️ SÉC MĂNG'!A699="","",'⚙️ SÉC MĂNG'!R699)</f>
        <v/>
      </c>
      <c r="C2743">
        <f>IF('⚙️ SÉC MĂNG'!A699="","","Séc măng")</f>
        <v/>
      </c>
      <c r="D2743">
        <f>IF('⚙️ SÉC MĂNG'!A699="","",'⚙️ SÉC MĂNG'!I699)</f>
        <v/>
      </c>
      <c r="E2743">
        <f>IF('⚙️ SÉC MĂNG'!A699="","",'⚙️ SÉC MĂNG'!J699)</f>
        <v/>
      </c>
      <c r="F2743">
        <f>IF('⚙️ SÉC MĂNG'!A699="","",'⚙️ SÉC MĂNG'!K699)</f>
        <v/>
      </c>
      <c r="G2743">
        <f>IF('⚙️ SÉC MĂNG'!A699="","",'⚙️ SÉC MĂNG'!L699)</f>
        <v/>
      </c>
      <c r="H2743">
        <f>IF('⚙️ SÉC MĂNG'!A699="","",'⚙️ SÉC MĂNG'!M699)</f>
        <v/>
      </c>
      <c r="I2743">
        <f>IF('⚙️ SÉC MĂNG'!A699="","",'⚙️ SÉC MĂNG'!N699)</f>
        <v/>
      </c>
      <c r="J2743">
        <f>IF('⚙️ SÉC MĂNG'!A699="","",'⚙️ SÉC MĂNG'!D699)</f>
        <v/>
      </c>
      <c r="L2743">
        <f>N(L2742)+IF(AND('🔎 TRA CỨU NHANH'!$C$2&lt;&gt;"",OR(ISNUMBER(SEARCH('🔎 TRA CỨU NHANH'!$C$2,$A2743)),ISNUMBER(SEARCH('🔎 TRA CỨU NHANH'!$C$2,$B2743)))),1,0)</f>
        <v/>
      </c>
      <c r="M2743">
        <f>IF(L2743&gt;N(L2742),L2743,"")</f>
        <v/>
      </c>
      <c r="N2743">
        <f>N(N2742)+IF(AND('💰 BÁO GIÁ'!$C$27&lt;&gt;"",OR(ISNUMBER(SEARCH('💰 BÁO GIÁ'!$C$27,$A2743)),ISNUMBER(SEARCH('💰 BÁO GIÁ'!$C$27,$B2743)))),1,0)</f>
        <v/>
      </c>
      <c r="O2743">
        <f>IF(N2743&gt;N(N2742),N2743,"")</f>
        <v/>
      </c>
    </row>
    <row r="2744">
      <c r="A2744">
        <f>IF('⚙️ SÉC MĂNG'!A700="","",'⚙️ SÉC MĂNG'!A700)</f>
        <v/>
      </c>
      <c r="B2744">
        <f>IF('⚙️ SÉC MĂNG'!A700="","",'⚙️ SÉC MĂNG'!R700)</f>
        <v/>
      </c>
      <c r="C2744">
        <f>IF('⚙️ SÉC MĂNG'!A700="","","Séc măng")</f>
        <v/>
      </c>
      <c r="D2744">
        <f>IF('⚙️ SÉC MĂNG'!A700="","",'⚙️ SÉC MĂNG'!I700)</f>
        <v/>
      </c>
      <c r="E2744">
        <f>IF('⚙️ SÉC MĂNG'!A700="","",'⚙️ SÉC MĂNG'!J700)</f>
        <v/>
      </c>
      <c r="F2744">
        <f>IF('⚙️ SÉC MĂNG'!A700="","",'⚙️ SÉC MĂNG'!K700)</f>
        <v/>
      </c>
      <c r="G2744">
        <f>IF('⚙️ SÉC MĂNG'!A700="","",'⚙️ SÉC MĂNG'!L700)</f>
        <v/>
      </c>
      <c r="H2744">
        <f>IF('⚙️ SÉC MĂNG'!A700="","",'⚙️ SÉC MĂNG'!M700)</f>
        <v/>
      </c>
      <c r="I2744">
        <f>IF('⚙️ SÉC MĂNG'!A700="","",'⚙️ SÉC MĂNG'!N700)</f>
        <v/>
      </c>
      <c r="J2744">
        <f>IF('⚙️ SÉC MĂNG'!A700="","",'⚙️ SÉC MĂNG'!D700)</f>
        <v/>
      </c>
      <c r="L2744">
        <f>N(L2743)+IF(AND('🔎 TRA CỨU NHANH'!$C$2&lt;&gt;"",OR(ISNUMBER(SEARCH('🔎 TRA CỨU NHANH'!$C$2,$A2744)),ISNUMBER(SEARCH('🔎 TRA CỨU NHANH'!$C$2,$B2744)))),1,0)</f>
        <v/>
      </c>
      <c r="M2744">
        <f>IF(L2744&gt;N(L2743),L2744,"")</f>
        <v/>
      </c>
      <c r="N2744">
        <f>N(N2743)+IF(AND('💰 BÁO GIÁ'!$C$27&lt;&gt;"",OR(ISNUMBER(SEARCH('💰 BÁO GIÁ'!$C$27,$A2744)),ISNUMBER(SEARCH('💰 BÁO GIÁ'!$C$27,$B2744)))),1,0)</f>
        <v/>
      </c>
      <c r="O2744">
        <f>IF(N2744&gt;N(N2743),N2744,"")</f>
        <v/>
      </c>
    </row>
    <row r="2745">
      <c r="A2745">
        <f>IF('⚙️ SÉC MĂNG'!A701="","",'⚙️ SÉC MĂNG'!A701)</f>
        <v/>
      </c>
      <c r="B2745">
        <f>IF('⚙️ SÉC MĂNG'!A701="","",'⚙️ SÉC MĂNG'!R701)</f>
        <v/>
      </c>
      <c r="C2745">
        <f>IF('⚙️ SÉC MĂNG'!A701="","","Séc măng")</f>
        <v/>
      </c>
      <c r="D2745">
        <f>IF('⚙️ SÉC MĂNG'!A701="","",'⚙️ SÉC MĂNG'!I701)</f>
        <v/>
      </c>
      <c r="E2745">
        <f>IF('⚙️ SÉC MĂNG'!A701="","",'⚙️ SÉC MĂNG'!J701)</f>
        <v/>
      </c>
      <c r="F2745">
        <f>IF('⚙️ SÉC MĂNG'!A701="","",'⚙️ SÉC MĂNG'!K701)</f>
        <v/>
      </c>
      <c r="G2745">
        <f>IF('⚙️ SÉC MĂNG'!A701="","",'⚙️ SÉC MĂNG'!L701)</f>
        <v/>
      </c>
      <c r="H2745">
        <f>IF('⚙️ SÉC MĂNG'!A701="","",'⚙️ SÉC MĂNG'!M701)</f>
        <v/>
      </c>
      <c r="I2745">
        <f>IF('⚙️ SÉC MĂNG'!A701="","",'⚙️ SÉC MĂNG'!N701)</f>
        <v/>
      </c>
      <c r="J2745">
        <f>IF('⚙️ SÉC MĂNG'!A701="","",'⚙️ SÉC MĂNG'!D701)</f>
        <v/>
      </c>
      <c r="L2745">
        <f>N(L2744)+IF(AND('🔎 TRA CỨU NHANH'!$C$2&lt;&gt;"",OR(ISNUMBER(SEARCH('🔎 TRA CỨU NHANH'!$C$2,$A2745)),ISNUMBER(SEARCH('🔎 TRA CỨU NHANH'!$C$2,$B2745)))),1,0)</f>
        <v/>
      </c>
      <c r="M2745">
        <f>IF(L2745&gt;N(L2744),L2745,"")</f>
        <v/>
      </c>
      <c r="N2745">
        <f>N(N2744)+IF(AND('💰 BÁO GIÁ'!$C$27&lt;&gt;"",OR(ISNUMBER(SEARCH('💰 BÁO GIÁ'!$C$27,$A2745)),ISNUMBER(SEARCH('💰 BÁO GIÁ'!$C$27,$B2745)))),1,0)</f>
        <v/>
      </c>
      <c r="O2745">
        <f>IF(N2745&gt;N(N2744),N2745,"")</f>
        <v/>
      </c>
    </row>
    <row r="2746">
      <c r="A2746">
        <f>IF('⚙️ SÉC MĂNG'!A702="","",'⚙️ SÉC MĂNG'!A702)</f>
        <v/>
      </c>
      <c r="B2746">
        <f>IF('⚙️ SÉC MĂNG'!A702="","",'⚙️ SÉC MĂNG'!R702)</f>
        <v/>
      </c>
      <c r="C2746">
        <f>IF('⚙️ SÉC MĂNG'!A702="","","Séc măng")</f>
        <v/>
      </c>
      <c r="D2746">
        <f>IF('⚙️ SÉC MĂNG'!A702="","",'⚙️ SÉC MĂNG'!I702)</f>
        <v/>
      </c>
      <c r="E2746">
        <f>IF('⚙️ SÉC MĂNG'!A702="","",'⚙️ SÉC MĂNG'!J702)</f>
        <v/>
      </c>
      <c r="F2746">
        <f>IF('⚙️ SÉC MĂNG'!A702="","",'⚙️ SÉC MĂNG'!K702)</f>
        <v/>
      </c>
      <c r="G2746">
        <f>IF('⚙️ SÉC MĂNG'!A702="","",'⚙️ SÉC MĂNG'!L702)</f>
        <v/>
      </c>
      <c r="H2746">
        <f>IF('⚙️ SÉC MĂNG'!A702="","",'⚙️ SÉC MĂNG'!M702)</f>
        <v/>
      </c>
      <c r="I2746">
        <f>IF('⚙️ SÉC MĂNG'!A702="","",'⚙️ SÉC MĂNG'!N702)</f>
        <v/>
      </c>
      <c r="J2746">
        <f>IF('⚙️ SÉC MĂNG'!A702="","",'⚙️ SÉC MĂNG'!D702)</f>
        <v/>
      </c>
      <c r="L2746">
        <f>N(L2745)+IF(AND('🔎 TRA CỨU NHANH'!$C$2&lt;&gt;"",OR(ISNUMBER(SEARCH('🔎 TRA CỨU NHANH'!$C$2,$A2746)),ISNUMBER(SEARCH('🔎 TRA CỨU NHANH'!$C$2,$B2746)))),1,0)</f>
        <v/>
      </c>
      <c r="M2746">
        <f>IF(L2746&gt;N(L2745),L2746,"")</f>
        <v/>
      </c>
      <c r="N2746">
        <f>N(N2745)+IF(AND('💰 BÁO GIÁ'!$C$27&lt;&gt;"",OR(ISNUMBER(SEARCH('💰 BÁO GIÁ'!$C$27,$A2746)),ISNUMBER(SEARCH('💰 BÁO GIÁ'!$C$27,$B2746)))),1,0)</f>
        <v/>
      </c>
      <c r="O2746">
        <f>IF(N2746&gt;N(N2745),N2746,"")</f>
        <v/>
      </c>
    </row>
    <row r="2747">
      <c r="A2747">
        <f>IF('📦 RON BỘ'!B2="","",'📦 RON BỘ'!B2)</f>
        <v/>
      </c>
      <c r="B2747">
        <f>IF('📦 RON BỘ'!B2="","",'📦 RON BỘ'!C2)</f>
        <v/>
      </c>
      <c r="C2747">
        <f>IF('📦 RON BỘ'!B2="","","Ron bộ")</f>
        <v/>
      </c>
      <c r="D2747">
        <f>IF('📦 RON BỘ'!B2="","",'📦 RON BỘ'!F2)</f>
        <v/>
      </c>
      <c r="E2747">
        <f>IF('📦 RON BỘ'!B2="","",'📦 RON BỘ'!G2)</f>
        <v/>
      </c>
      <c r="F2747">
        <f>IF('📦 RON BỘ'!B2="","",'📦 RON BỘ'!H2)</f>
        <v/>
      </c>
      <c r="G2747">
        <f>IF('📦 RON BỘ'!B2="","",'📦 RON BỘ'!I2)</f>
        <v/>
      </c>
      <c r="H2747">
        <f>IF('📦 RON BỘ'!B2="","",'📦 RON BỘ'!J2)</f>
        <v/>
      </c>
      <c r="I2747">
        <f>IF('📦 RON BỘ'!B2="","",'📦 RON BỘ'!K2)</f>
        <v/>
      </c>
      <c r="J2747">
        <f>IF('📦 RON BỘ'!B2="","","")</f>
        <v/>
      </c>
      <c r="L2747">
        <f>N(L2746)+IF(AND('🔎 TRA CỨU NHANH'!$C$2&lt;&gt;"",OR(ISNUMBER(SEARCH('🔎 TRA CỨU NHANH'!$C$2,$A2747)),ISNUMBER(SEARCH('🔎 TRA CỨU NHANH'!$C$2,$B2747)))),1,0)</f>
        <v/>
      </c>
      <c r="M2747">
        <f>IF(L2747&gt;N(L2746),L2747,"")</f>
        <v/>
      </c>
      <c r="N2747">
        <f>N(N2746)+IF(AND('💰 BÁO GIÁ'!$C$27&lt;&gt;"",OR(ISNUMBER(SEARCH('💰 BÁO GIÁ'!$C$27,$A2747)),ISNUMBER(SEARCH('💰 BÁO GIÁ'!$C$27,$B2747)))),1,0)</f>
        <v/>
      </c>
      <c r="O2747">
        <f>IF(N2747&gt;N(N2746),N2747,"")</f>
        <v/>
      </c>
    </row>
    <row r="2748">
      <c r="A2748">
        <f>IF('📦 RON BỘ'!B3="","",'📦 RON BỘ'!B3)</f>
        <v/>
      </c>
      <c r="B2748">
        <f>IF('📦 RON BỘ'!B3="","",'📦 RON BỘ'!C3)</f>
        <v/>
      </c>
      <c r="C2748">
        <f>IF('📦 RON BỘ'!B3="","","Ron bộ")</f>
        <v/>
      </c>
      <c r="D2748">
        <f>IF('📦 RON BỘ'!B3="","",'📦 RON BỘ'!F3)</f>
        <v/>
      </c>
      <c r="E2748" s="37">
        <f>IF('📦 RON BỘ'!B3="","",'📦 RON BỘ'!G3)</f>
        <v/>
      </c>
      <c r="F2748" s="37">
        <f>IF('📦 RON BỘ'!B3="","",'📦 RON BỘ'!H3)</f>
        <v/>
      </c>
      <c r="G2748" s="37">
        <f>IF('📦 RON BỘ'!B3="","",'📦 RON BỘ'!I3)</f>
        <v/>
      </c>
      <c r="H2748" s="37">
        <f>IF('📦 RON BỘ'!B3="","",'📦 RON BỘ'!J3)</f>
        <v/>
      </c>
      <c r="I2748" s="37">
        <f>IF('📦 RON BỘ'!B3="","",'📦 RON BỘ'!K3)</f>
        <v/>
      </c>
      <c r="J2748">
        <f>IF('📦 RON BỘ'!B3="","","")</f>
        <v/>
      </c>
      <c r="L2748">
        <f>N(L2747)+IF(AND('🔎 TRA CỨU NHANH'!$C$2&lt;&gt;"",OR(ISNUMBER(SEARCH('🔎 TRA CỨU NHANH'!$C$2,$A2748)),ISNUMBER(SEARCH('🔎 TRA CỨU NHANH'!$C$2,$B2748)))),1,0)</f>
        <v/>
      </c>
      <c r="M2748">
        <f>IF(L2748&gt;N(L2747),L2748,"")</f>
        <v/>
      </c>
      <c r="N2748">
        <f>N(N2747)+IF(AND('💰 BÁO GIÁ'!$C$27&lt;&gt;"",OR(ISNUMBER(SEARCH('💰 BÁO GIÁ'!$C$27,$A2748)),ISNUMBER(SEARCH('💰 BÁO GIÁ'!$C$27,$B2748)))),1,0)</f>
        <v/>
      </c>
      <c r="O2748">
        <f>IF(N2748&gt;N(N2747),N2748,"")</f>
        <v/>
      </c>
    </row>
    <row r="2749">
      <c r="A2749">
        <f>IF('📦 RON BỘ'!B4="","",'📦 RON BỘ'!B4)</f>
        <v/>
      </c>
      <c r="B2749">
        <f>IF('📦 RON BỘ'!B4="","",'📦 RON BỘ'!C4)</f>
        <v/>
      </c>
      <c r="C2749">
        <f>IF('📦 RON BỘ'!B4="","","Ron bộ")</f>
        <v/>
      </c>
      <c r="D2749">
        <f>IF('📦 RON BỘ'!B4="","",'📦 RON BỘ'!F4)</f>
        <v/>
      </c>
      <c r="E2749" s="37">
        <f>IF('📦 RON BỘ'!B4="","",'📦 RON BỘ'!G4)</f>
        <v/>
      </c>
      <c r="F2749" s="37">
        <f>IF('📦 RON BỘ'!B4="","",'📦 RON BỘ'!H4)</f>
        <v/>
      </c>
      <c r="G2749" s="37">
        <f>IF('📦 RON BỘ'!B4="","",'📦 RON BỘ'!I4)</f>
        <v/>
      </c>
      <c r="H2749" s="37">
        <f>IF('📦 RON BỘ'!B4="","",'📦 RON BỘ'!J4)</f>
        <v/>
      </c>
      <c r="I2749" s="37">
        <f>IF('📦 RON BỘ'!B4="","",'📦 RON BỘ'!K4)</f>
        <v/>
      </c>
      <c r="J2749">
        <f>IF('📦 RON BỘ'!B4="","","")</f>
        <v/>
      </c>
      <c r="L2749">
        <f>N(L2748)+IF(AND('🔎 TRA CỨU NHANH'!$C$2&lt;&gt;"",OR(ISNUMBER(SEARCH('🔎 TRA CỨU NHANH'!$C$2,$A2749)),ISNUMBER(SEARCH('🔎 TRA CỨU NHANH'!$C$2,$B2749)))),1,0)</f>
        <v/>
      </c>
      <c r="M2749">
        <f>IF(L2749&gt;N(L2748),L2749,"")</f>
        <v/>
      </c>
      <c r="N2749">
        <f>N(N2748)+IF(AND('💰 BÁO GIÁ'!$C$27&lt;&gt;"",OR(ISNUMBER(SEARCH('💰 BÁO GIÁ'!$C$27,$A2749)),ISNUMBER(SEARCH('💰 BÁO GIÁ'!$C$27,$B2749)))),1,0)</f>
        <v/>
      </c>
      <c r="O2749">
        <f>IF(N2749&gt;N(N2748),N2749,"")</f>
        <v/>
      </c>
    </row>
    <row r="2750">
      <c r="A2750">
        <f>IF('📦 RON BỘ'!B5="","",'📦 RON BỘ'!B5)</f>
        <v/>
      </c>
      <c r="B2750">
        <f>IF('📦 RON BỘ'!B5="","",'📦 RON BỘ'!C5)</f>
        <v/>
      </c>
      <c r="C2750">
        <f>IF('📦 RON BỘ'!B5="","","Ron bộ")</f>
        <v/>
      </c>
      <c r="D2750">
        <f>IF('📦 RON BỘ'!B5="","",'📦 RON BỘ'!F5)</f>
        <v/>
      </c>
      <c r="E2750" s="37">
        <f>IF('📦 RON BỘ'!B5="","",'📦 RON BỘ'!G5)</f>
        <v/>
      </c>
      <c r="F2750" s="37">
        <f>IF('📦 RON BỘ'!B5="","",'📦 RON BỘ'!H5)</f>
        <v/>
      </c>
      <c r="G2750" s="37">
        <f>IF('📦 RON BỘ'!B5="","",'📦 RON BỘ'!I5)</f>
        <v/>
      </c>
      <c r="H2750" s="37">
        <f>IF('📦 RON BỘ'!B5="","",'📦 RON BỘ'!J5)</f>
        <v/>
      </c>
      <c r="I2750" s="37">
        <f>IF('📦 RON BỘ'!B5="","",'📦 RON BỘ'!K5)</f>
        <v/>
      </c>
      <c r="J2750">
        <f>IF('📦 RON BỘ'!B5="","","")</f>
        <v/>
      </c>
      <c r="L2750">
        <f>N(L2749)+IF(AND('🔎 TRA CỨU NHANH'!$C$2&lt;&gt;"",OR(ISNUMBER(SEARCH('🔎 TRA CỨU NHANH'!$C$2,$A2750)),ISNUMBER(SEARCH('🔎 TRA CỨU NHANH'!$C$2,$B2750)))),1,0)</f>
        <v/>
      </c>
      <c r="M2750">
        <f>IF(L2750&gt;N(L2749),L2750,"")</f>
        <v/>
      </c>
      <c r="N2750">
        <f>N(N2749)+IF(AND('💰 BÁO GIÁ'!$C$27&lt;&gt;"",OR(ISNUMBER(SEARCH('💰 BÁO GIÁ'!$C$27,$A2750)),ISNUMBER(SEARCH('💰 BÁO GIÁ'!$C$27,$B2750)))),1,0)</f>
        <v/>
      </c>
      <c r="O2750">
        <f>IF(N2750&gt;N(N2749),N2750,"")</f>
        <v/>
      </c>
    </row>
    <row r="2751">
      <c r="A2751">
        <f>IF('📦 RON BỘ'!B6="","",'📦 RON BỘ'!B6)</f>
        <v/>
      </c>
      <c r="B2751">
        <f>IF('📦 RON BỘ'!B6="","",'📦 RON BỘ'!C6)</f>
        <v/>
      </c>
      <c r="C2751">
        <f>IF('📦 RON BỘ'!B6="","","Ron bộ")</f>
        <v/>
      </c>
      <c r="D2751">
        <f>IF('📦 RON BỘ'!B6="","",'📦 RON BỘ'!F6)</f>
        <v/>
      </c>
      <c r="E2751" s="37">
        <f>IF('📦 RON BỘ'!B6="","",'📦 RON BỘ'!G6)</f>
        <v/>
      </c>
      <c r="F2751" s="37">
        <f>IF('📦 RON BỘ'!B6="","",'📦 RON BỘ'!H6)</f>
        <v/>
      </c>
      <c r="G2751" s="37">
        <f>IF('📦 RON BỘ'!B6="","",'📦 RON BỘ'!I6)</f>
        <v/>
      </c>
      <c r="H2751" s="37">
        <f>IF('📦 RON BỘ'!B6="","",'📦 RON BỘ'!J6)</f>
        <v/>
      </c>
      <c r="I2751" s="37">
        <f>IF('📦 RON BỘ'!B6="","",'📦 RON BỘ'!K6)</f>
        <v/>
      </c>
      <c r="J2751">
        <f>IF('📦 RON BỘ'!B6="","","")</f>
        <v/>
      </c>
      <c r="L2751">
        <f>N(L2750)+IF(AND('🔎 TRA CỨU NHANH'!$C$2&lt;&gt;"",OR(ISNUMBER(SEARCH('🔎 TRA CỨU NHANH'!$C$2,$A2751)),ISNUMBER(SEARCH('🔎 TRA CỨU NHANH'!$C$2,$B2751)))),1,0)</f>
        <v/>
      </c>
      <c r="M2751">
        <f>IF(L2751&gt;N(L2750),L2751,"")</f>
        <v/>
      </c>
      <c r="N2751">
        <f>N(N2750)+IF(AND('💰 BÁO GIÁ'!$C$27&lt;&gt;"",OR(ISNUMBER(SEARCH('💰 BÁO GIÁ'!$C$27,$A2751)),ISNUMBER(SEARCH('💰 BÁO GIÁ'!$C$27,$B2751)))),1,0)</f>
        <v/>
      </c>
      <c r="O2751">
        <f>IF(N2751&gt;N(N2750),N2751,"")</f>
        <v/>
      </c>
    </row>
    <row r="2752">
      <c r="A2752">
        <f>IF('📦 RON BỘ'!B7="","",'📦 RON BỘ'!B7)</f>
        <v/>
      </c>
      <c r="B2752">
        <f>IF('📦 RON BỘ'!B7="","",'📦 RON BỘ'!C7)</f>
        <v/>
      </c>
      <c r="C2752">
        <f>IF('📦 RON BỘ'!B7="","","Ron bộ")</f>
        <v/>
      </c>
      <c r="D2752">
        <f>IF('📦 RON BỘ'!B7="","",'📦 RON BỘ'!F7)</f>
        <v/>
      </c>
      <c r="E2752" s="37">
        <f>IF('📦 RON BỘ'!B7="","",'📦 RON BỘ'!G7)</f>
        <v/>
      </c>
      <c r="F2752" s="37">
        <f>IF('📦 RON BỘ'!B7="","",'📦 RON BỘ'!H7)</f>
        <v/>
      </c>
      <c r="G2752" s="37">
        <f>IF('📦 RON BỘ'!B7="","",'📦 RON BỘ'!I7)</f>
        <v/>
      </c>
      <c r="H2752" s="37">
        <f>IF('📦 RON BỘ'!B7="","",'📦 RON BỘ'!J7)</f>
        <v/>
      </c>
      <c r="I2752" s="37">
        <f>IF('📦 RON BỘ'!B7="","",'📦 RON BỘ'!K7)</f>
        <v/>
      </c>
      <c r="J2752">
        <f>IF('📦 RON BỘ'!B7="","","")</f>
        <v/>
      </c>
      <c r="L2752">
        <f>N(L2751)+IF(AND('🔎 TRA CỨU NHANH'!$C$2&lt;&gt;"",OR(ISNUMBER(SEARCH('🔎 TRA CỨU NHANH'!$C$2,$A2752)),ISNUMBER(SEARCH('🔎 TRA CỨU NHANH'!$C$2,$B2752)))),1,0)</f>
        <v/>
      </c>
      <c r="M2752">
        <f>IF(L2752&gt;N(L2751),L2752,"")</f>
        <v/>
      </c>
      <c r="N2752">
        <f>N(N2751)+IF(AND('💰 BÁO GIÁ'!$C$27&lt;&gt;"",OR(ISNUMBER(SEARCH('💰 BÁO GIÁ'!$C$27,$A2752)),ISNUMBER(SEARCH('💰 BÁO GIÁ'!$C$27,$B2752)))),1,0)</f>
        <v/>
      </c>
      <c r="O2752">
        <f>IF(N2752&gt;N(N2751),N2752,"")</f>
        <v/>
      </c>
    </row>
    <row r="2753">
      <c r="A2753">
        <f>IF('📦 RON BỘ'!B8="","",'📦 RON BỘ'!B8)</f>
        <v/>
      </c>
      <c r="B2753">
        <f>IF('📦 RON BỘ'!B8="","",'📦 RON BỘ'!C8)</f>
        <v/>
      </c>
      <c r="C2753">
        <f>IF('📦 RON BỘ'!B8="","","Ron bộ")</f>
        <v/>
      </c>
      <c r="D2753">
        <f>IF('📦 RON BỘ'!B8="","",'📦 RON BỘ'!F8)</f>
        <v/>
      </c>
      <c r="E2753" s="37">
        <f>IF('📦 RON BỘ'!B8="","",'📦 RON BỘ'!G8)</f>
        <v/>
      </c>
      <c r="F2753" s="37">
        <f>IF('📦 RON BỘ'!B8="","",'📦 RON BỘ'!H8)</f>
        <v/>
      </c>
      <c r="G2753" s="37">
        <f>IF('📦 RON BỘ'!B8="","",'📦 RON BỘ'!I8)</f>
        <v/>
      </c>
      <c r="H2753" s="37">
        <f>IF('📦 RON BỘ'!B8="","",'📦 RON BỘ'!J8)</f>
        <v/>
      </c>
      <c r="I2753" s="37">
        <f>IF('📦 RON BỘ'!B8="","",'📦 RON BỘ'!K8)</f>
        <v/>
      </c>
      <c r="J2753">
        <f>IF('📦 RON BỘ'!B8="","","")</f>
        <v/>
      </c>
      <c r="L2753">
        <f>N(L2752)+IF(AND('🔎 TRA CỨU NHANH'!$C$2&lt;&gt;"",OR(ISNUMBER(SEARCH('🔎 TRA CỨU NHANH'!$C$2,$A2753)),ISNUMBER(SEARCH('🔎 TRA CỨU NHANH'!$C$2,$B2753)))),1,0)</f>
        <v/>
      </c>
      <c r="M2753">
        <f>IF(L2753&gt;N(L2752),L2753,"")</f>
        <v/>
      </c>
      <c r="N2753">
        <f>N(N2752)+IF(AND('💰 BÁO GIÁ'!$C$27&lt;&gt;"",OR(ISNUMBER(SEARCH('💰 BÁO GIÁ'!$C$27,$A2753)),ISNUMBER(SEARCH('💰 BÁO GIÁ'!$C$27,$B2753)))),1,0)</f>
        <v/>
      </c>
      <c r="O2753">
        <f>IF(N2753&gt;N(N2752),N2753,"")</f>
        <v/>
      </c>
    </row>
    <row r="2754">
      <c r="A2754">
        <f>IF('📦 RON BỘ'!B9="","",'📦 RON BỘ'!B9)</f>
        <v/>
      </c>
      <c r="B2754">
        <f>IF('📦 RON BỘ'!B9="","",'📦 RON BỘ'!C9)</f>
        <v/>
      </c>
      <c r="C2754">
        <f>IF('📦 RON BỘ'!B9="","","Ron bộ")</f>
        <v/>
      </c>
      <c r="D2754">
        <f>IF('📦 RON BỘ'!B9="","",'📦 RON BỘ'!F9)</f>
        <v/>
      </c>
      <c r="E2754" s="37">
        <f>IF('📦 RON BỘ'!B9="","",'📦 RON BỘ'!G9)</f>
        <v/>
      </c>
      <c r="F2754" s="37">
        <f>IF('📦 RON BỘ'!B9="","",'📦 RON BỘ'!H9)</f>
        <v/>
      </c>
      <c r="G2754" s="37">
        <f>IF('📦 RON BỘ'!B9="","",'📦 RON BỘ'!I9)</f>
        <v/>
      </c>
      <c r="H2754" s="37">
        <f>IF('📦 RON BỘ'!B9="","",'📦 RON BỘ'!J9)</f>
        <v/>
      </c>
      <c r="I2754" s="37">
        <f>IF('📦 RON BỘ'!B9="","",'📦 RON BỘ'!K9)</f>
        <v/>
      </c>
      <c r="J2754">
        <f>IF('📦 RON BỘ'!B9="","","")</f>
        <v/>
      </c>
      <c r="L2754">
        <f>N(L2753)+IF(AND('🔎 TRA CỨU NHANH'!$C$2&lt;&gt;"",OR(ISNUMBER(SEARCH('🔎 TRA CỨU NHANH'!$C$2,$A2754)),ISNUMBER(SEARCH('🔎 TRA CỨU NHANH'!$C$2,$B2754)))),1,0)</f>
        <v/>
      </c>
      <c r="M2754">
        <f>IF(L2754&gt;N(L2753),L2754,"")</f>
        <v/>
      </c>
      <c r="N2754">
        <f>N(N2753)+IF(AND('💰 BÁO GIÁ'!$C$27&lt;&gt;"",OR(ISNUMBER(SEARCH('💰 BÁO GIÁ'!$C$27,$A2754)),ISNUMBER(SEARCH('💰 BÁO GIÁ'!$C$27,$B2754)))),1,0)</f>
        <v/>
      </c>
      <c r="O2754">
        <f>IF(N2754&gt;N(N2753),N2754,"")</f>
        <v/>
      </c>
    </row>
    <row r="2755">
      <c r="A2755">
        <f>IF('📦 RON BỘ'!B10="","",'📦 RON BỘ'!B10)</f>
        <v/>
      </c>
      <c r="B2755">
        <f>IF('📦 RON BỘ'!B10="","",'📦 RON BỘ'!C10)</f>
        <v/>
      </c>
      <c r="C2755">
        <f>IF('📦 RON BỘ'!B10="","","Ron bộ")</f>
        <v/>
      </c>
      <c r="D2755">
        <f>IF('📦 RON BỘ'!B10="","",'📦 RON BỘ'!F10)</f>
        <v/>
      </c>
      <c r="E2755" s="37">
        <f>IF('📦 RON BỘ'!B10="","",'📦 RON BỘ'!G10)</f>
        <v/>
      </c>
      <c r="F2755" s="37">
        <f>IF('📦 RON BỘ'!B10="","",'📦 RON BỘ'!H10)</f>
        <v/>
      </c>
      <c r="G2755" s="37">
        <f>IF('📦 RON BỘ'!B10="","",'📦 RON BỘ'!I10)</f>
        <v/>
      </c>
      <c r="H2755" s="37">
        <f>IF('📦 RON BỘ'!B10="","",'📦 RON BỘ'!J10)</f>
        <v/>
      </c>
      <c r="I2755" s="37">
        <f>IF('📦 RON BỘ'!B10="","",'📦 RON BỘ'!K10)</f>
        <v/>
      </c>
      <c r="J2755">
        <f>IF('📦 RON BỘ'!B10="","","")</f>
        <v/>
      </c>
      <c r="L2755">
        <f>N(L2754)+IF(AND('🔎 TRA CỨU NHANH'!$C$2&lt;&gt;"",OR(ISNUMBER(SEARCH('🔎 TRA CỨU NHANH'!$C$2,$A2755)),ISNUMBER(SEARCH('🔎 TRA CỨU NHANH'!$C$2,$B2755)))),1,0)</f>
        <v/>
      </c>
      <c r="M2755">
        <f>IF(L2755&gt;N(L2754),L2755,"")</f>
        <v/>
      </c>
      <c r="N2755">
        <f>N(N2754)+IF(AND('💰 BÁO GIÁ'!$C$27&lt;&gt;"",OR(ISNUMBER(SEARCH('💰 BÁO GIÁ'!$C$27,$A2755)),ISNUMBER(SEARCH('💰 BÁO GIÁ'!$C$27,$B2755)))),1,0)</f>
        <v/>
      </c>
      <c r="O2755">
        <f>IF(N2755&gt;N(N2754),N2755,"")</f>
        <v/>
      </c>
    </row>
    <row r="2756">
      <c r="A2756">
        <f>IF('📦 RON BỘ'!B11="","",'📦 RON BỘ'!B11)</f>
        <v/>
      </c>
      <c r="B2756">
        <f>IF('📦 RON BỘ'!B11="","",'📦 RON BỘ'!C11)</f>
        <v/>
      </c>
      <c r="C2756">
        <f>IF('📦 RON BỘ'!B11="","","Ron bộ")</f>
        <v/>
      </c>
      <c r="D2756">
        <f>IF('📦 RON BỘ'!B11="","",'📦 RON BỘ'!F11)</f>
        <v/>
      </c>
      <c r="E2756" s="37">
        <f>IF('📦 RON BỘ'!B11="","",'📦 RON BỘ'!G11)</f>
        <v/>
      </c>
      <c r="F2756" s="37">
        <f>IF('📦 RON BỘ'!B11="","",'📦 RON BỘ'!H11)</f>
        <v/>
      </c>
      <c r="G2756" s="37">
        <f>IF('📦 RON BỘ'!B11="","",'📦 RON BỘ'!I11)</f>
        <v/>
      </c>
      <c r="H2756" s="37">
        <f>IF('📦 RON BỘ'!B11="","",'📦 RON BỘ'!J11)</f>
        <v/>
      </c>
      <c r="I2756" s="37">
        <f>IF('📦 RON BỘ'!B11="","",'📦 RON BỘ'!K11)</f>
        <v/>
      </c>
      <c r="J2756">
        <f>IF('📦 RON BỘ'!B11="","","")</f>
        <v/>
      </c>
      <c r="L2756">
        <f>N(L2755)+IF(AND('🔎 TRA CỨU NHANH'!$C$2&lt;&gt;"",OR(ISNUMBER(SEARCH('🔎 TRA CỨU NHANH'!$C$2,$A2756)),ISNUMBER(SEARCH('🔎 TRA CỨU NHANH'!$C$2,$B2756)))),1,0)</f>
        <v/>
      </c>
      <c r="M2756">
        <f>IF(L2756&gt;N(L2755),L2756,"")</f>
        <v/>
      </c>
      <c r="N2756">
        <f>N(N2755)+IF(AND('💰 BÁO GIÁ'!$C$27&lt;&gt;"",OR(ISNUMBER(SEARCH('💰 BÁO GIÁ'!$C$27,$A2756)),ISNUMBER(SEARCH('💰 BÁO GIÁ'!$C$27,$B2756)))),1,0)</f>
        <v/>
      </c>
      <c r="O2756">
        <f>IF(N2756&gt;N(N2755),N2756,"")</f>
        <v/>
      </c>
    </row>
    <row r="2757">
      <c r="A2757">
        <f>IF('📦 RON BỘ'!B12="","",'📦 RON BỘ'!B12)</f>
        <v/>
      </c>
      <c r="B2757">
        <f>IF('📦 RON BỘ'!B12="","",'📦 RON BỘ'!C12)</f>
        <v/>
      </c>
      <c r="C2757">
        <f>IF('📦 RON BỘ'!B12="","","Ron bộ")</f>
        <v/>
      </c>
      <c r="D2757">
        <f>IF('📦 RON BỘ'!B12="","",'📦 RON BỘ'!F12)</f>
        <v/>
      </c>
      <c r="E2757" s="37">
        <f>IF('📦 RON BỘ'!B12="","",'📦 RON BỘ'!G12)</f>
        <v/>
      </c>
      <c r="F2757" s="37">
        <f>IF('📦 RON BỘ'!B12="","",'📦 RON BỘ'!H12)</f>
        <v/>
      </c>
      <c r="G2757" s="37">
        <f>IF('📦 RON BỘ'!B12="","",'📦 RON BỘ'!I12)</f>
        <v/>
      </c>
      <c r="H2757" s="37">
        <f>IF('📦 RON BỘ'!B12="","",'📦 RON BỘ'!J12)</f>
        <v/>
      </c>
      <c r="I2757" s="37">
        <f>IF('📦 RON BỘ'!B12="","",'📦 RON BỘ'!K12)</f>
        <v/>
      </c>
      <c r="J2757">
        <f>IF('📦 RON BỘ'!B12="","","")</f>
        <v/>
      </c>
      <c r="L2757">
        <f>N(L2756)+IF(AND('🔎 TRA CỨU NHANH'!$C$2&lt;&gt;"",OR(ISNUMBER(SEARCH('🔎 TRA CỨU NHANH'!$C$2,$A2757)),ISNUMBER(SEARCH('🔎 TRA CỨU NHANH'!$C$2,$B2757)))),1,0)</f>
        <v/>
      </c>
      <c r="M2757">
        <f>IF(L2757&gt;N(L2756),L2757,"")</f>
        <v/>
      </c>
      <c r="N2757">
        <f>N(N2756)+IF(AND('💰 BÁO GIÁ'!$C$27&lt;&gt;"",OR(ISNUMBER(SEARCH('💰 BÁO GIÁ'!$C$27,$A2757)),ISNUMBER(SEARCH('💰 BÁO GIÁ'!$C$27,$B2757)))),1,0)</f>
        <v/>
      </c>
      <c r="O2757">
        <f>IF(N2757&gt;N(N2756),N2757,"")</f>
        <v/>
      </c>
    </row>
    <row r="2758">
      <c r="A2758">
        <f>IF('📦 RON BỘ'!B13="","",'📦 RON BỘ'!B13)</f>
        <v/>
      </c>
      <c r="B2758">
        <f>IF('📦 RON BỘ'!B13="","",'📦 RON BỘ'!C13)</f>
        <v/>
      </c>
      <c r="C2758">
        <f>IF('📦 RON BỘ'!B13="","","Ron bộ")</f>
        <v/>
      </c>
      <c r="D2758">
        <f>IF('📦 RON BỘ'!B13="","",'📦 RON BỘ'!F13)</f>
        <v/>
      </c>
      <c r="E2758" s="37">
        <f>IF('📦 RON BỘ'!B13="","",'📦 RON BỘ'!G13)</f>
        <v/>
      </c>
      <c r="F2758" s="37">
        <f>IF('📦 RON BỘ'!B13="","",'📦 RON BỘ'!H13)</f>
        <v/>
      </c>
      <c r="G2758" s="37">
        <f>IF('📦 RON BỘ'!B13="","",'📦 RON BỘ'!I13)</f>
        <v/>
      </c>
      <c r="H2758" s="37">
        <f>IF('📦 RON BỘ'!B13="","",'📦 RON BỘ'!J13)</f>
        <v/>
      </c>
      <c r="I2758" s="37">
        <f>IF('📦 RON BỘ'!B13="","",'📦 RON BỘ'!K13)</f>
        <v/>
      </c>
      <c r="J2758">
        <f>IF('📦 RON BỘ'!B13="","","")</f>
        <v/>
      </c>
      <c r="L2758">
        <f>N(L2757)+IF(AND('🔎 TRA CỨU NHANH'!$C$2&lt;&gt;"",OR(ISNUMBER(SEARCH('🔎 TRA CỨU NHANH'!$C$2,$A2758)),ISNUMBER(SEARCH('🔎 TRA CỨU NHANH'!$C$2,$B2758)))),1,0)</f>
        <v/>
      </c>
      <c r="M2758">
        <f>IF(L2758&gt;N(L2757),L2758,"")</f>
        <v/>
      </c>
      <c r="N2758">
        <f>N(N2757)+IF(AND('💰 BÁO GIÁ'!$C$27&lt;&gt;"",OR(ISNUMBER(SEARCH('💰 BÁO GIÁ'!$C$27,$A2758)),ISNUMBER(SEARCH('💰 BÁO GIÁ'!$C$27,$B2758)))),1,0)</f>
        <v/>
      </c>
      <c r="O2758">
        <f>IF(N2758&gt;N(N2757),N2758,"")</f>
        <v/>
      </c>
    </row>
    <row r="2759">
      <c r="A2759">
        <f>IF('📦 RON BỘ'!B14="","",'📦 RON BỘ'!B14)</f>
        <v/>
      </c>
      <c r="B2759">
        <f>IF('📦 RON BỘ'!B14="","",'📦 RON BỘ'!C14)</f>
        <v/>
      </c>
      <c r="C2759">
        <f>IF('📦 RON BỘ'!B14="","","Ron bộ")</f>
        <v/>
      </c>
      <c r="D2759">
        <f>IF('📦 RON BỘ'!B14="","",'📦 RON BỘ'!F14)</f>
        <v/>
      </c>
      <c r="E2759" s="37">
        <f>IF('📦 RON BỘ'!B14="","",'📦 RON BỘ'!G14)</f>
        <v/>
      </c>
      <c r="F2759" s="37">
        <f>IF('📦 RON BỘ'!B14="","",'📦 RON BỘ'!H14)</f>
        <v/>
      </c>
      <c r="G2759" s="37">
        <f>IF('📦 RON BỘ'!B14="","",'📦 RON BỘ'!I14)</f>
        <v/>
      </c>
      <c r="H2759" s="37">
        <f>IF('📦 RON BỘ'!B14="","",'📦 RON BỘ'!J14)</f>
        <v/>
      </c>
      <c r="I2759" s="37">
        <f>IF('📦 RON BỘ'!B14="","",'📦 RON BỘ'!K14)</f>
        <v/>
      </c>
      <c r="J2759">
        <f>IF('📦 RON BỘ'!B14="","","")</f>
        <v/>
      </c>
      <c r="L2759">
        <f>N(L2758)+IF(AND('🔎 TRA CỨU NHANH'!$C$2&lt;&gt;"",OR(ISNUMBER(SEARCH('🔎 TRA CỨU NHANH'!$C$2,$A2759)),ISNUMBER(SEARCH('🔎 TRA CỨU NHANH'!$C$2,$B2759)))),1,0)</f>
        <v/>
      </c>
      <c r="M2759">
        <f>IF(L2759&gt;N(L2758),L2759,"")</f>
        <v/>
      </c>
      <c r="N2759">
        <f>N(N2758)+IF(AND('💰 BÁO GIÁ'!$C$27&lt;&gt;"",OR(ISNUMBER(SEARCH('💰 BÁO GIÁ'!$C$27,$A2759)),ISNUMBER(SEARCH('💰 BÁO GIÁ'!$C$27,$B2759)))),1,0)</f>
        <v/>
      </c>
      <c r="O2759">
        <f>IF(N2759&gt;N(N2758),N2759,"")</f>
        <v/>
      </c>
    </row>
    <row r="2760">
      <c r="A2760">
        <f>IF('📦 RON BỘ'!B15="","",'📦 RON BỘ'!B15)</f>
        <v/>
      </c>
      <c r="B2760">
        <f>IF('📦 RON BỘ'!B15="","",'📦 RON BỘ'!C15)</f>
        <v/>
      </c>
      <c r="C2760">
        <f>IF('📦 RON BỘ'!B15="","","Ron bộ")</f>
        <v/>
      </c>
      <c r="D2760">
        <f>IF('📦 RON BỘ'!B15="","",'📦 RON BỘ'!F15)</f>
        <v/>
      </c>
      <c r="E2760" s="37">
        <f>IF('📦 RON BỘ'!B15="","",'📦 RON BỘ'!G15)</f>
        <v/>
      </c>
      <c r="F2760" s="37">
        <f>IF('📦 RON BỘ'!B15="","",'📦 RON BỘ'!H15)</f>
        <v/>
      </c>
      <c r="G2760" s="37">
        <f>IF('📦 RON BỘ'!B15="","",'📦 RON BỘ'!I15)</f>
        <v/>
      </c>
      <c r="H2760" s="37">
        <f>IF('📦 RON BỘ'!B15="","",'📦 RON BỘ'!J15)</f>
        <v/>
      </c>
      <c r="I2760" s="37">
        <f>IF('📦 RON BỘ'!B15="","",'📦 RON BỘ'!K15)</f>
        <v/>
      </c>
      <c r="J2760">
        <f>IF('📦 RON BỘ'!B15="","","")</f>
        <v/>
      </c>
      <c r="L2760">
        <f>N(L2759)+IF(AND('🔎 TRA CỨU NHANH'!$C$2&lt;&gt;"",OR(ISNUMBER(SEARCH('🔎 TRA CỨU NHANH'!$C$2,$A2760)),ISNUMBER(SEARCH('🔎 TRA CỨU NHANH'!$C$2,$B2760)))),1,0)</f>
        <v/>
      </c>
      <c r="M2760">
        <f>IF(L2760&gt;N(L2759),L2760,"")</f>
        <v/>
      </c>
      <c r="N2760">
        <f>N(N2759)+IF(AND('💰 BÁO GIÁ'!$C$27&lt;&gt;"",OR(ISNUMBER(SEARCH('💰 BÁO GIÁ'!$C$27,$A2760)),ISNUMBER(SEARCH('💰 BÁO GIÁ'!$C$27,$B2760)))),1,0)</f>
        <v/>
      </c>
      <c r="O2760">
        <f>IF(N2760&gt;N(N2759),N2760,"")</f>
        <v/>
      </c>
    </row>
    <row r="2761">
      <c r="A2761">
        <f>IF('📦 RON BỘ'!B16="","",'📦 RON BỘ'!B16)</f>
        <v/>
      </c>
      <c r="B2761">
        <f>IF('📦 RON BỘ'!B16="","",'📦 RON BỘ'!C16)</f>
        <v/>
      </c>
      <c r="C2761">
        <f>IF('📦 RON BỘ'!B16="","","Ron bộ")</f>
        <v/>
      </c>
      <c r="D2761">
        <f>IF('📦 RON BỘ'!B16="","",'📦 RON BỘ'!F16)</f>
        <v/>
      </c>
      <c r="E2761" s="37">
        <f>IF('📦 RON BỘ'!B16="","",'📦 RON BỘ'!G16)</f>
        <v/>
      </c>
      <c r="F2761" s="37">
        <f>IF('📦 RON BỘ'!B16="","",'📦 RON BỘ'!H16)</f>
        <v/>
      </c>
      <c r="G2761" s="37">
        <f>IF('📦 RON BỘ'!B16="","",'📦 RON BỘ'!I16)</f>
        <v/>
      </c>
      <c r="H2761" s="37">
        <f>IF('📦 RON BỘ'!B16="","",'📦 RON BỘ'!J16)</f>
        <v/>
      </c>
      <c r="I2761" s="37">
        <f>IF('📦 RON BỘ'!B16="","",'📦 RON BỘ'!K16)</f>
        <v/>
      </c>
      <c r="J2761">
        <f>IF('📦 RON BỘ'!B16="","","")</f>
        <v/>
      </c>
      <c r="L2761">
        <f>N(L2760)+IF(AND('🔎 TRA CỨU NHANH'!$C$2&lt;&gt;"",OR(ISNUMBER(SEARCH('🔎 TRA CỨU NHANH'!$C$2,$A2761)),ISNUMBER(SEARCH('🔎 TRA CỨU NHANH'!$C$2,$B2761)))),1,0)</f>
        <v/>
      </c>
      <c r="M2761">
        <f>IF(L2761&gt;N(L2760),L2761,"")</f>
        <v/>
      </c>
      <c r="N2761">
        <f>N(N2760)+IF(AND('💰 BÁO GIÁ'!$C$27&lt;&gt;"",OR(ISNUMBER(SEARCH('💰 BÁO GIÁ'!$C$27,$A2761)),ISNUMBER(SEARCH('💰 BÁO GIÁ'!$C$27,$B2761)))),1,0)</f>
        <v/>
      </c>
      <c r="O2761">
        <f>IF(N2761&gt;N(N2760),N2761,"")</f>
        <v/>
      </c>
    </row>
    <row r="2762">
      <c r="A2762">
        <f>IF('📦 RON BỘ'!B17="","",'📦 RON BỘ'!B17)</f>
        <v/>
      </c>
      <c r="B2762">
        <f>IF('📦 RON BỘ'!B17="","",'📦 RON BỘ'!C17)</f>
        <v/>
      </c>
      <c r="C2762">
        <f>IF('📦 RON BỘ'!B17="","","Ron bộ")</f>
        <v/>
      </c>
      <c r="D2762">
        <f>IF('📦 RON BỘ'!B17="","",'📦 RON BỘ'!F17)</f>
        <v/>
      </c>
      <c r="E2762">
        <f>IF('📦 RON BỘ'!B17="","",'📦 RON BỘ'!G17)</f>
        <v/>
      </c>
      <c r="F2762">
        <f>IF('📦 RON BỘ'!B17="","",'📦 RON BỘ'!H17)</f>
        <v/>
      </c>
      <c r="G2762">
        <f>IF('📦 RON BỘ'!B17="","",'📦 RON BỘ'!I17)</f>
        <v/>
      </c>
      <c r="H2762">
        <f>IF('📦 RON BỘ'!B17="","",'📦 RON BỘ'!J17)</f>
        <v/>
      </c>
      <c r="I2762">
        <f>IF('📦 RON BỘ'!B17="","",'📦 RON BỘ'!K17)</f>
        <v/>
      </c>
      <c r="J2762">
        <f>IF('📦 RON BỘ'!B17="","","")</f>
        <v/>
      </c>
      <c r="L2762">
        <f>N(L2761)+IF(AND('🔎 TRA CỨU NHANH'!$C$2&lt;&gt;"",OR(ISNUMBER(SEARCH('🔎 TRA CỨU NHANH'!$C$2,$A2762)),ISNUMBER(SEARCH('🔎 TRA CỨU NHANH'!$C$2,$B2762)))),1,0)</f>
        <v/>
      </c>
      <c r="M2762">
        <f>IF(L2762&gt;N(L2761),L2762,"")</f>
        <v/>
      </c>
      <c r="N2762">
        <f>N(N2761)+IF(AND('💰 BÁO GIÁ'!$C$27&lt;&gt;"",OR(ISNUMBER(SEARCH('💰 BÁO GIÁ'!$C$27,$A2762)),ISNUMBER(SEARCH('💰 BÁO GIÁ'!$C$27,$B2762)))),1,0)</f>
        <v/>
      </c>
      <c r="O2762">
        <f>IF(N2762&gt;N(N2761),N2762,"")</f>
        <v/>
      </c>
    </row>
    <row r="2763">
      <c r="A2763">
        <f>IF('📦 RON BỘ'!B18="","",'📦 RON BỘ'!B18)</f>
        <v/>
      </c>
      <c r="B2763">
        <f>IF('📦 RON BỘ'!B18="","",'📦 RON BỘ'!C18)</f>
        <v/>
      </c>
      <c r="C2763">
        <f>IF('📦 RON BỘ'!B18="","","Ron bộ")</f>
        <v/>
      </c>
      <c r="D2763">
        <f>IF('📦 RON BỘ'!B18="","",'📦 RON BỘ'!F18)</f>
        <v/>
      </c>
      <c r="E2763" s="37">
        <f>IF('📦 RON BỘ'!B18="","",'📦 RON BỘ'!G18)</f>
        <v/>
      </c>
      <c r="F2763" s="37">
        <f>IF('📦 RON BỘ'!B18="","",'📦 RON BỘ'!H18)</f>
        <v/>
      </c>
      <c r="G2763" s="37">
        <f>IF('📦 RON BỘ'!B18="","",'📦 RON BỘ'!I18)</f>
        <v/>
      </c>
      <c r="H2763" s="37">
        <f>IF('📦 RON BỘ'!B18="","",'📦 RON BỘ'!J18)</f>
        <v/>
      </c>
      <c r="I2763" s="37">
        <f>IF('📦 RON BỘ'!B18="","",'📦 RON BỘ'!K18)</f>
        <v/>
      </c>
      <c r="J2763">
        <f>IF('📦 RON BỘ'!B18="","","")</f>
        <v/>
      </c>
      <c r="L2763">
        <f>N(L2762)+IF(AND('🔎 TRA CỨU NHANH'!$C$2&lt;&gt;"",OR(ISNUMBER(SEARCH('🔎 TRA CỨU NHANH'!$C$2,$A2763)),ISNUMBER(SEARCH('🔎 TRA CỨU NHANH'!$C$2,$B2763)))),1,0)</f>
        <v/>
      </c>
      <c r="M2763">
        <f>IF(L2763&gt;N(L2762),L2763,"")</f>
        <v/>
      </c>
      <c r="N2763">
        <f>N(N2762)+IF(AND('💰 BÁO GIÁ'!$C$27&lt;&gt;"",OR(ISNUMBER(SEARCH('💰 BÁO GIÁ'!$C$27,$A2763)),ISNUMBER(SEARCH('💰 BÁO GIÁ'!$C$27,$B2763)))),1,0)</f>
        <v/>
      </c>
      <c r="O2763">
        <f>IF(N2763&gt;N(N2762),N2763,"")</f>
        <v/>
      </c>
    </row>
    <row r="2764">
      <c r="A2764">
        <f>IF('📦 RON BỘ'!B19="","",'📦 RON BỘ'!B19)</f>
        <v/>
      </c>
      <c r="B2764">
        <f>IF('📦 RON BỘ'!B19="","",'📦 RON BỘ'!C19)</f>
        <v/>
      </c>
      <c r="C2764">
        <f>IF('📦 RON BỘ'!B19="","","Ron bộ")</f>
        <v/>
      </c>
      <c r="D2764">
        <f>IF('📦 RON BỘ'!B19="","",'📦 RON BỘ'!F19)</f>
        <v/>
      </c>
      <c r="E2764" s="37">
        <f>IF('📦 RON BỘ'!B19="","",'📦 RON BỘ'!G19)</f>
        <v/>
      </c>
      <c r="F2764" s="37">
        <f>IF('📦 RON BỘ'!B19="","",'📦 RON BỘ'!H19)</f>
        <v/>
      </c>
      <c r="G2764" s="37">
        <f>IF('📦 RON BỘ'!B19="","",'📦 RON BỘ'!I19)</f>
        <v/>
      </c>
      <c r="H2764" s="37">
        <f>IF('📦 RON BỘ'!B19="","",'📦 RON BỘ'!J19)</f>
        <v/>
      </c>
      <c r="I2764" s="37">
        <f>IF('📦 RON BỘ'!B19="","",'📦 RON BỘ'!K19)</f>
        <v/>
      </c>
      <c r="J2764">
        <f>IF('📦 RON BỘ'!B19="","","")</f>
        <v/>
      </c>
      <c r="L2764">
        <f>N(L2763)+IF(AND('🔎 TRA CỨU NHANH'!$C$2&lt;&gt;"",OR(ISNUMBER(SEARCH('🔎 TRA CỨU NHANH'!$C$2,$A2764)),ISNUMBER(SEARCH('🔎 TRA CỨU NHANH'!$C$2,$B2764)))),1,0)</f>
        <v/>
      </c>
      <c r="M2764">
        <f>IF(L2764&gt;N(L2763),L2764,"")</f>
        <v/>
      </c>
      <c r="N2764">
        <f>N(N2763)+IF(AND('💰 BÁO GIÁ'!$C$27&lt;&gt;"",OR(ISNUMBER(SEARCH('💰 BÁO GIÁ'!$C$27,$A2764)),ISNUMBER(SEARCH('💰 BÁO GIÁ'!$C$27,$B2764)))),1,0)</f>
        <v/>
      </c>
      <c r="O2764">
        <f>IF(N2764&gt;N(N2763),N2764,"")</f>
        <v/>
      </c>
    </row>
    <row r="2765">
      <c r="A2765">
        <f>IF('📦 RON BỘ'!B20="","",'📦 RON BỘ'!B20)</f>
        <v/>
      </c>
      <c r="B2765">
        <f>IF('📦 RON BỘ'!B20="","",'📦 RON BỘ'!C20)</f>
        <v/>
      </c>
      <c r="C2765">
        <f>IF('📦 RON BỘ'!B20="","","Ron bộ")</f>
        <v/>
      </c>
      <c r="D2765">
        <f>IF('📦 RON BỘ'!B20="","",'📦 RON BỘ'!F20)</f>
        <v/>
      </c>
      <c r="E2765" s="37">
        <f>IF('📦 RON BỘ'!B20="","",'📦 RON BỘ'!G20)</f>
        <v/>
      </c>
      <c r="F2765" s="37">
        <f>IF('📦 RON BỘ'!B20="","",'📦 RON BỘ'!H20)</f>
        <v/>
      </c>
      <c r="G2765" s="37">
        <f>IF('📦 RON BỘ'!B20="","",'📦 RON BỘ'!I20)</f>
        <v/>
      </c>
      <c r="H2765" s="37">
        <f>IF('📦 RON BỘ'!B20="","",'📦 RON BỘ'!J20)</f>
        <v/>
      </c>
      <c r="I2765" s="37">
        <f>IF('📦 RON BỘ'!B20="","",'📦 RON BỘ'!K20)</f>
        <v/>
      </c>
      <c r="J2765">
        <f>IF('📦 RON BỘ'!B20="","","")</f>
        <v/>
      </c>
      <c r="L2765">
        <f>N(L2764)+IF(AND('🔎 TRA CỨU NHANH'!$C$2&lt;&gt;"",OR(ISNUMBER(SEARCH('🔎 TRA CỨU NHANH'!$C$2,$A2765)),ISNUMBER(SEARCH('🔎 TRA CỨU NHANH'!$C$2,$B2765)))),1,0)</f>
        <v/>
      </c>
      <c r="M2765">
        <f>IF(L2765&gt;N(L2764),L2765,"")</f>
        <v/>
      </c>
      <c r="N2765">
        <f>N(N2764)+IF(AND('💰 BÁO GIÁ'!$C$27&lt;&gt;"",OR(ISNUMBER(SEARCH('💰 BÁO GIÁ'!$C$27,$A2765)),ISNUMBER(SEARCH('💰 BÁO GIÁ'!$C$27,$B2765)))),1,0)</f>
        <v/>
      </c>
      <c r="O2765">
        <f>IF(N2765&gt;N(N2764),N2765,"")</f>
        <v/>
      </c>
    </row>
    <row r="2766">
      <c r="A2766">
        <f>IF('📦 RON BỘ'!B21="","",'📦 RON BỘ'!B21)</f>
        <v/>
      </c>
      <c r="B2766">
        <f>IF('📦 RON BỘ'!B21="","",'📦 RON BỘ'!C21)</f>
        <v/>
      </c>
      <c r="C2766">
        <f>IF('📦 RON BỘ'!B21="","","Ron bộ")</f>
        <v/>
      </c>
      <c r="D2766">
        <f>IF('📦 RON BỘ'!B21="","",'📦 RON BỘ'!F21)</f>
        <v/>
      </c>
      <c r="E2766" s="37">
        <f>IF('📦 RON BỘ'!B21="","",'📦 RON BỘ'!G21)</f>
        <v/>
      </c>
      <c r="F2766" s="37">
        <f>IF('📦 RON BỘ'!B21="","",'📦 RON BỘ'!H21)</f>
        <v/>
      </c>
      <c r="G2766" s="37">
        <f>IF('📦 RON BỘ'!B21="","",'📦 RON BỘ'!I21)</f>
        <v/>
      </c>
      <c r="H2766" s="37">
        <f>IF('📦 RON BỘ'!B21="","",'📦 RON BỘ'!J21)</f>
        <v/>
      </c>
      <c r="I2766" s="37">
        <f>IF('📦 RON BỘ'!B21="","",'📦 RON BỘ'!K21)</f>
        <v/>
      </c>
      <c r="J2766">
        <f>IF('📦 RON BỘ'!B21="","","")</f>
        <v/>
      </c>
      <c r="L2766">
        <f>N(L2765)+IF(AND('🔎 TRA CỨU NHANH'!$C$2&lt;&gt;"",OR(ISNUMBER(SEARCH('🔎 TRA CỨU NHANH'!$C$2,$A2766)),ISNUMBER(SEARCH('🔎 TRA CỨU NHANH'!$C$2,$B2766)))),1,0)</f>
        <v/>
      </c>
      <c r="M2766">
        <f>IF(L2766&gt;N(L2765),L2766,"")</f>
        <v/>
      </c>
      <c r="N2766">
        <f>N(N2765)+IF(AND('💰 BÁO GIÁ'!$C$27&lt;&gt;"",OR(ISNUMBER(SEARCH('💰 BÁO GIÁ'!$C$27,$A2766)),ISNUMBER(SEARCH('💰 BÁO GIÁ'!$C$27,$B2766)))),1,0)</f>
        <v/>
      </c>
      <c r="O2766">
        <f>IF(N2766&gt;N(N2765),N2766,"")</f>
        <v/>
      </c>
    </row>
    <row r="2767">
      <c r="A2767">
        <f>IF('📦 RON BỘ'!B22="","",'📦 RON BỘ'!B22)</f>
        <v/>
      </c>
      <c r="B2767">
        <f>IF('📦 RON BỘ'!B22="","",'📦 RON BỘ'!C22)</f>
        <v/>
      </c>
      <c r="C2767">
        <f>IF('📦 RON BỘ'!B22="","","Ron bộ")</f>
        <v/>
      </c>
      <c r="D2767">
        <f>IF('📦 RON BỘ'!B22="","",'📦 RON BỘ'!F22)</f>
        <v/>
      </c>
      <c r="E2767" s="37">
        <f>IF('📦 RON BỘ'!B22="","",'📦 RON BỘ'!G22)</f>
        <v/>
      </c>
      <c r="F2767" s="37">
        <f>IF('📦 RON BỘ'!B22="","",'📦 RON BỘ'!H22)</f>
        <v/>
      </c>
      <c r="G2767" s="37">
        <f>IF('📦 RON BỘ'!B22="","",'📦 RON BỘ'!I22)</f>
        <v/>
      </c>
      <c r="H2767" s="37">
        <f>IF('📦 RON BỘ'!B22="","",'📦 RON BỘ'!J22)</f>
        <v/>
      </c>
      <c r="I2767" s="37">
        <f>IF('📦 RON BỘ'!B22="","",'📦 RON BỘ'!K22)</f>
        <v/>
      </c>
      <c r="J2767">
        <f>IF('📦 RON BỘ'!B22="","","")</f>
        <v/>
      </c>
      <c r="L2767">
        <f>N(L2766)+IF(AND('🔎 TRA CỨU NHANH'!$C$2&lt;&gt;"",OR(ISNUMBER(SEARCH('🔎 TRA CỨU NHANH'!$C$2,$A2767)),ISNUMBER(SEARCH('🔎 TRA CỨU NHANH'!$C$2,$B2767)))),1,0)</f>
        <v/>
      </c>
      <c r="M2767">
        <f>IF(L2767&gt;N(L2766),L2767,"")</f>
        <v/>
      </c>
      <c r="N2767">
        <f>N(N2766)+IF(AND('💰 BÁO GIÁ'!$C$27&lt;&gt;"",OR(ISNUMBER(SEARCH('💰 BÁO GIÁ'!$C$27,$A2767)),ISNUMBER(SEARCH('💰 BÁO GIÁ'!$C$27,$B2767)))),1,0)</f>
        <v/>
      </c>
      <c r="O2767">
        <f>IF(N2767&gt;N(N2766),N2767,"")</f>
        <v/>
      </c>
    </row>
    <row r="2768">
      <c r="A2768">
        <f>IF('📦 RON BỘ'!B23="","",'📦 RON BỘ'!B23)</f>
        <v/>
      </c>
      <c r="B2768">
        <f>IF('📦 RON BỘ'!B23="","",'📦 RON BỘ'!C23)</f>
        <v/>
      </c>
      <c r="C2768">
        <f>IF('📦 RON BỘ'!B23="","","Ron bộ")</f>
        <v/>
      </c>
      <c r="D2768">
        <f>IF('📦 RON BỘ'!B23="","",'📦 RON BỘ'!F23)</f>
        <v/>
      </c>
      <c r="E2768" s="37">
        <f>IF('📦 RON BỘ'!B23="","",'📦 RON BỘ'!G23)</f>
        <v/>
      </c>
      <c r="F2768" s="37">
        <f>IF('📦 RON BỘ'!B23="","",'📦 RON BỘ'!H23)</f>
        <v/>
      </c>
      <c r="G2768" s="37">
        <f>IF('📦 RON BỘ'!B23="","",'📦 RON BỘ'!I23)</f>
        <v/>
      </c>
      <c r="H2768" s="37">
        <f>IF('📦 RON BỘ'!B23="","",'📦 RON BỘ'!J23)</f>
        <v/>
      </c>
      <c r="I2768" s="37">
        <f>IF('📦 RON BỘ'!B23="","",'📦 RON BỘ'!K23)</f>
        <v/>
      </c>
      <c r="J2768">
        <f>IF('📦 RON BỘ'!B23="","","")</f>
        <v/>
      </c>
      <c r="L2768">
        <f>N(L2767)+IF(AND('🔎 TRA CỨU NHANH'!$C$2&lt;&gt;"",OR(ISNUMBER(SEARCH('🔎 TRA CỨU NHANH'!$C$2,$A2768)),ISNUMBER(SEARCH('🔎 TRA CỨU NHANH'!$C$2,$B2768)))),1,0)</f>
        <v/>
      </c>
      <c r="M2768">
        <f>IF(L2768&gt;N(L2767),L2768,"")</f>
        <v/>
      </c>
      <c r="N2768">
        <f>N(N2767)+IF(AND('💰 BÁO GIÁ'!$C$27&lt;&gt;"",OR(ISNUMBER(SEARCH('💰 BÁO GIÁ'!$C$27,$A2768)),ISNUMBER(SEARCH('💰 BÁO GIÁ'!$C$27,$B2768)))),1,0)</f>
        <v/>
      </c>
      <c r="O2768">
        <f>IF(N2768&gt;N(N2767),N2768,"")</f>
        <v/>
      </c>
    </row>
    <row r="2769">
      <c r="A2769">
        <f>IF('📦 RON BỘ'!B24="","",'📦 RON BỘ'!B24)</f>
        <v/>
      </c>
      <c r="B2769">
        <f>IF('📦 RON BỘ'!B24="","",'📦 RON BỘ'!C24)</f>
        <v/>
      </c>
      <c r="C2769">
        <f>IF('📦 RON BỘ'!B24="","","Ron bộ")</f>
        <v/>
      </c>
      <c r="D2769">
        <f>IF('📦 RON BỘ'!B24="","",'📦 RON BỘ'!F24)</f>
        <v/>
      </c>
      <c r="E2769" s="37">
        <f>IF('📦 RON BỘ'!B24="","",'📦 RON BỘ'!G24)</f>
        <v/>
      </c>
      <c r="F2769" s="37">
        <f>IF('📦 RON BỘ'!B24="","",'📦 RON BỘ'!H24)</f>
        <v/>
      </c>
      <c r="G2769" s="37">
        <f>IF('📦 RON BỘ'!B24="","",'📦 RON BỘ'!I24)</f>
        <v/>
      </c>
      <c r="H2769" s="37">
        <f>IF('📦 RON BỘ'!B24="","",'📦 RON BỘ'!J24)</f>
        <v/>
      </c>
      <c r="I2769" s="37">
        <f>IF('📦 RON BỘ'!B24="","",'📦 RON BỘ'!K24)</f>
        <v/>
      </c>
      <c r="J2769">
        <f>IF('📦 RON BỘ'!B24="","","")</f>
        <v/>
      </c>
      <c r="L2769">
        <f>N(L2768)+IF(AND('🔎 TRA CỨU NHANH'!$C$2&lt;&gt;"",OR(ISNUMBER(SEARCH('🔎 TRA CỨU NHANH'!$C$2,$A2769)),ISNUMBER(SEARCH('🔎 TRA CỨU NHANH'!$C$2,$B2769)))),1,0)</f>
        <v/>
      </c>
      <c r="M2769">
        <f>IF(L2769&gt;N(L2768),L2769,"")</f>
        <v/>
      </c>
      <c r="N2769">
        <f>N(N2768)+IF(AND('💰 BÁO GIÁ'!$C$27&lt;&gt;"",OR(ISNUMBER(SEARCH('💰 BÁO GIÁ'!$C$27,$A2769)),ISNUMBER(SEARCH('💰 BÁO GIÁ'!$C$27,$B2769)))),1,0)</f>
        <v/>
      </c>
      <c r="O2769">
        <f>IF(N2769&gt;N(N2768),N2769,"")</f>
        <v/>
      </c>
    </row>
    <row r="2770">
      <c r="A2770">
        <f>IF('📦 RON BỘ'!B25="","",'📦 RON BỘ'!B25)</f>
        <v/>
      </c>
      <c r="B2770">
        <f>IF('📦 RON BỘ'!B25="","",'📦 RON BỘ'!C25)</f>
        <v/>
      </c>
      <c r="C2770">
        <f>IF('📦 RON BỘ'!B25="","","Ron bộ")</f>
        <v/>
      </c>
      <c r="D2770">
        <f>IF('📦 RON BỘ'!B25="","",'📦 RON BỘ'!F25)</f>
        <v/>
      </c>
      <c r="E2770" s="37">
        <f>IF('📦 RON BỘ'!B25="","",'📦 RON BỘ'!G25)</f>
        <v/>
      </c>
      <c r="F2770" s="37">
        <f>IF('📦 RON BỘ'!B25="","",'📦 RON BỘ'!H25)</f>
        <v/>
      </c>
      <c r="G2770" s="37">
        <f>IF('📦 RON BỘ'!B25="","",'📦 RON BỘ'!I25)</f>
        <v/>
      </c>
      <c r="H2770" s="37">
        <f>IF('📦 RON BỘ'!B25="","",'📦 RON BỘ'!J25)</f>
        <v/>
      </c>
      <c r="I2770" s="37">
        <f>IF('📦 RON BỘ'!B25="","",'📦 RON BỘ'!K25)</f>
        <v/>
      </c>
      <c r="J2770">
        <f>IF('📦 RON BỘ'!B25="","","")</f>
        <v/>
      </c>
      <c r="L2770">
        <f>N(L2769)+IF(AND('🔎 TRA CỨU NHANH'!$C$2&lt;&gt;"",OR(ISNUMBER(SEARCH('🔎 TRA CỨU NHANH'!$C$2,$A2770)),ISNUMBER(SEARCH('🔎 TRA CỨU NHANH'!$C$2,$B2770)))),1,0)</f>
        <v/>
      </c>
      <c r="M2770">
        <f>IF(L2770&gt;N(L2769),L2770,"")</f>
        <v/>
      </c>
      <c r="N2770">
        <f>N(N2769)+IF(AND('💰 BÁO GIÁ'!$C$27&lt;&gt;"",OR(ISNUMBER(SEARCH('💰 BÁO GIÁ'!$C$27,$A2770)),ISNUMBER(SEARCH('💰 BÁO GIÁ'!$C$27,$B2770)))),1,0)</f>
        <v/>
      </c>
      <c r="O2770">
        <f>IF(N2770&gt;N(N2769),N2770,"")</f>
        <v/>
      </c>
    </row>
    <row r="2771">
      <c r="A2771">
        <f>IF('📦 RON BỘ'!B26="","",'📦 RON BỘ'!B26)</f>
        <v/>
      </c>
      <c r="B2771">
        <f>IF('📦 RON BỘ'!B26="","",'📦 RON BỘ'!C26)</f>
        <v/>
      </c>
      <c r="C2771">
        <f>IF('📦 RON BỘ'!B26="","","Ron bộ")</f>
        <v/>
      </c>
      <c r="D2771">
        <f>IF('📦 RON BỘ'!B26="","",'📦 RON BỘ'!F26)</f>
        <v/>
      </c>
      <c r="E2771" s="37">
        <f>IF('📦 RON BỘ'!B26="","",'📦 RON BỘ'!G26)</f>
        <v/>
      </c>
      <c r="F2771" s="37">
        <f>IF('📦 RON BỘ'!B26="","",'📦 RON BỘ'!H26)</f>
        <v/>
      </c>
      <c r="G2771" s="37">
        <f>IF('📦 RON BỘ'!B26="","",'📦 RON BỘ'!I26)</f>
        <v/>
      </c>
      <c r="H2771" s="37">
        <f>IF('📦 RON BỘ'!B26="","",'📦 RON BỘ'!J26)</f>
        <v/>
      </c>
      <c r="I2771" s="37">
        <f>IF('📦 RON BỘ'!B26="","",'📦 RON BỘ'!K26)</f>
        <v/>
      </c>
      <c r="J2771">
        <f>IF('📦 RON BỘ'!B26="","","")</f>
        <v/>
      </c>
      <c r="L2771">
        <f>N(L2770)+IF(AND('🔎 TRA CỨU NHANH'!$C$2&lt;&gt;"",OR(ISNUMBER(SEARCH('🔎 TRA CỨU NHANH'!$C$2,$A2771)),ISNUMBER(SEARCH('🔎 TRA CỨU NHANH'!$C$2,$B2771)))),1,0)</f>
        <v/>
      </c>
      <c r="M2771">
        <f>IF(L2771&gt;N(L2770),L2771,"")</f>
        <v/>
      </c>
      <c r="N2771">
        <f>N(N2770)+IF(AND('💰 BÁO GIÁ'!$C$27&lt;&gt;"",OR(ISNUMBER(SEARCH('💰 BÁO GIÁ'!$C$27,$A2771)),ISNUMBER(SEARCH('💰 BÁO GIÁ'!$C$27,$B2771)))),1,0)</f>
        <v/>
      </c>
      <c r="O2771">
        <f>IF(N2771&gt;N(N2770),N2771,"")</f>
        <v/>
      </c>
    </row>
    <row r="2772">
      <c r="A2772">
        <f>IF('📦 RON BỘ'!B27="","",'📦 RON BỘ'!B27)</f>
        <v/>
      </c>
      <c r="B2772">
        <f>IF('📦 RON BỘ'!B27="","",'📦 RON BỘ'!C27)</f>
        <v/>
      </c>
      <c r="C2772">
        <f>IF('📦 RON BỘ'!B27="","","Ron bộ")</f>
        <v/>
      </c>
      <c r="D2772">
        <f>IF('📦 RON BỘ'!B27="","",'📦 RON BỘ'!F27)</f>
        <v/>
      </c>
      <c r="E2772" s="37">
        <f>IF('📦 RON BỘ'!B27="","",'📦 RON BỘ'!G27)</f>
        <v/>
      </c>
      <c r="F2772" s="37">
        <f>IF('📦 RON BỘ'!B27="","",'📦 RON BỘ'!H27)</f>
        <v/>
      </c>
      <c r="G2772" s="37">
        <f>IF('📦 RON BỘ'!B27="","",'📦 RON BỘ'!I27)</f>
        <v/>
      </c>
      <c r="H2772" s="37">
        <f>IF('📦 RON BỘ'!B27="","",'📦 RON BỘ'!J27)</f>
        <v/>
      </c>
      <c r="I2772" s="37">
        <f>IF('📦 RON BỘ'!B27="","",'📦 RON BỘ'!K27)</f>
        <v/>
      </c>
      <c r="J2772">
        <f>IF('📦 RON BỘ'!B27="","","")</f>
        <v/>
      </c>
      <c r="L2772">
        <f>N(L2771)+IF(AND('🔎 TRA CỨU NHANH'!$C$2&lt;&gt;"",OR(ISNUMBER(SEARCH('🔎 TRA CỨU NHANH'!$C$2,$A2772)),ISNUMBER(SEARCH('🔎 TRA CỨU NHANH'!$C$2,$B2772)))),1,0)</f>
        <v/>
      </c>
      <c r="M2772">
        <f>IF(L2772&gt;N(L2771),L2772,"")</f>
        <v/>
      </c>
      <c r="N2772">
        <f>N(N2771)+IF(AND('💰 BÁO GIÁ'!$C$27&lt;&gt;"",OR(ISNUMBER(SEARCH('💰 BÁO GIÁ'!$C$27,$A2772)),ISNUMBER(SEARCH('💰 BÁO GIÁ'!$C$27,$B2772)))),1,0)</f>
        <v/>
      </c>
      <c r="O2772">
        <f>IF(N2772&gt;N(N2771),N2772,"")</f>
        <v/>
      </c>
    </row>
    <row r="2773">
      <c r="A2773">
        <f>IF('📦 RON BỘ'!B28="","",'📦 RON BỘ'!B28)</f>
        <v/>
      </c>
      <c r="B2773">
        <f>IF('📦 RON BỘ'!B28="","",'📦 RON BỘ'!C28)</f>
        <v/>
      </c>
      <c r="C2773">
        <f>IF('📦 RON BỘ'!B28="","","Ron bộ")</f>
        <v/>
      </c>
      <c r="D2773">
        <f>IF('📦 RON BỘ'!B28="","",'📦 RON BỘ'!F28)</f>
        <v/>
      </c>
      <c r="E2773" s="37">
        <f>IF('📦 RON BỘ'!B28="","",'📦 RON BỘ'!G28)</f>
        <v/>
      </c>
      <c r="F2773" s="37">
        <f>IF('📦 RON BỘ'!B28="","",'📦 RON BỘ'!H28)</f>
        <v/>
      </c>
      <c r="G2773" s="37">
        <f>IF('📦 RON BỘ'!B28="","",'📦 RON BỘ'!I28)</f>
        <v/>
      </c>
      <c r="H2773" s="37">
        <f>IF('📦 RON BỘ'!B28="","",'📦 RON BỘ'!J28)</f>
        <v/>
      </c>
      <c r="I2773" s="37">
        <f>IF('📦 RON BỘ'!B28="","",'📦 RON BỘ'!K28)</f>
        <v/>
      </c>
      <c r="J2773">
        <f>IF('📦 RON BỘ'!B28="","","")</f>
        <v/>
      </c>
      <c r="L2773">
        <f>N(L2772)+IF(AND('🔎 TRA CỨU NHANH'!$C$2&lt;&gt;"",OR(ISNUMBER(SEARCH('🔎 TRA CỨU NHANH'!$C$2,$A2773)),ISNUMBER(SEARCH('🔎 TRA CỨU NHANH'!$C$2,$B2773)))),1,0)</f>
        <v/>
      </c>
      <c r="M2773">
        <f>IF(L2773&gt;N(L2772),L2773,"")</f>
        <v/>
      </c>
      <c r="N2773">
        <f>N(N2772)+IF(AND('💰 BÁO GIÁ'!$C$27&lt;&gt;"",OR(ISNUMBER(SEARCH('💰 BÁO GIÁ'!$C$27,$A2773)),ISNUMBER(SEARCH('💰 BÁO GIÁ'!$C$27,$B2773)))),1,0)</f>
        <v/>
      </c>
      <c r="O2773">
        <f>IF(N2773&gt;N(N2772),N2773,"")</f>
        <v/>
      </c>
    </row>
    <row r="2774">
      <c r="A2774">
        <f>IF('📦 RON BỘ'!B29="","",'📦 RON BỘ'!B29)</f>
        <v/>
      </c>
      <c r="B2774">
        <f>IF('📦 RON BỘ'!B29="","",'📦 RON BỘ'!C29)</f>
        <v/>
      </c>
      <c r="C2774">
        <f>IF('📦 RON BỘ'!B29="","","Ron bộ")</f>
        <v/>
      </c>
      <c r="D2774">
        <f>IF('📦 RON BỘ'!B29="","",'📦 RON BỘ'!F29)</f>
        <v/>
      </c>
      <c r="E2774" s="37">
        <f>IF('📦 RON BỘ'!B29="","",'📦 RON BỘ'!G29)</f>
        <v/>
      </c>
      <c r="F2774" s="37">
        <f>IF('📦 RON BỘ'!B29="","",'📦 RON BỘ'!H29)</f>
        <v/>
      </c>
      <c r="G2774" s="37">
        <f>IF('📦 RON BỘ'!B29="","",'📦 RON BỘ'!I29)</f>
        <v/>
      </c>
      <c r="H2774" s="37">
        <f>IF('📦 RON BỘ'!B29="","",'📦 RON BỘ'!J29)</f>
        <v/>
      </c>
      <c r="I2774" s="37">
        <f>IF('📦 RON BỘ'!B29="","",'📦 RON BỘ'!K29)</f>
        <v/>
      </c>
      <c r="J2774">
        <f>IF('📦 RON BỘ'!B29="","","")</f>
        <v/>
      </c>
      <c r="L2774">
        <f>N(L2773)+IF(AND('🔎 TRA CỨU NHANH'!$C$2&lt;&gt;"",OR(ISNUMBER(SEARCH('🔎 TRA CỨU NHANH'!$C$2,$A2774)),ISNUMBER(SEARCH('🔎 TRA CỨU NHANH'!$C$2,$B2774)))),1,0)</f>
        <v/>
      </c>
      <c r="M2774">
        <f>IF(L2774&gt;N(L2773),L2774,"")</f>
        <v/>
      </c>
      <c r="N2774">
        <f>N(N2773)+IF(AND('💰 BÁO GIÁ'!$C$27&lt;&gt;"",OR(ISNUMBER(SEARCH('💰 BÁO GIÁ'!$C$27,$A2774)),ISNUMBER(SEARCH('💰 BÁO GIÁ'!$C$27,$B2774)))),1,0)</f>
        <v/>
      </c>
      <c r="O2774">
        <f>IF(N2774&gt;N(N2773),N2774,"")</f>
        <v/>
      </c>
    </row>
    <row r="2775">
      <c r="A2775">
        <f>IF('📦 RON BỘ'!B30="","",'📦 RON BỘ'!B30)</f>
        <v/>
      </c>
      <c r="B2775">
        <f>IF('📦 RON BỘ'!B30="","",'📦 RON BỘ'!C30)</f>
        <v/>
      </c>
      <c r="C2775">
        <f>IF('📦 RON BỘ'!B30="","","Ron bộ")</f>
        <v/>
      </c>
      <c r="D2775">
        <f>IF('📦 RON BỘ'!B30="","",'📦 RON BỘ'!F30)</f>
        <v/>
      </c>
      <c r="E2775" s="37">
        <f>IF('📦 RON BỘ'!B30="","",'📦 RON BỘ'!G30)</f>
        <v/>
      </c>
      <c r="F2775" s="37">
        <f>IF('📦 RON BỘ'!B30="","",'📦 RON BỘ'!H30)</f>
        <v/>
      </c>
      <c r="G2775" s="37">
        <f>IF('📦 RON BỘ'!B30="","",'📦 RON BỘ'!I30)</f>
        <v/>
      </c>
      <c r="H2775" s="37">
        <f>IF('📦 RON BỘ'!B30="","",'📦 RON BỘ'!J30)</f>
        <v/>
      </c>
      <c r="I2775" s="37">
        <f>IF('📦 RON BỘ'!B30="","",'📦 RON BỘ'!K30)</f>
        <v/>
      </c>
      <c r="J2775">
        <f>IF('📦 RON BỘ'!B30="","","")</f>
        <v/>
      </c>
      <c r="L2775">
        <f>N(L2774)+IF(AND('🔎 TRA CỨU NHANH'!$C$2&lt;&gt;"",OR(ISNUMBER(SEARCH('🔎 TRA CỨU NHANH'!$C$2,$A2775)),ISNUMBER(SEARCH('🔎 TRA CỨU NHANH'!$C$2,$B2775)))),1,0)</f>
        <v/>
      </c>
      <c r="M2775">
        <f>IF(L2775&gt;N(L2774),L2775,"")</f>
        <v/>
      </c>
      <c r="N2775">
        <f>N(N2774)+IF(AND('💰 BÁO GIÁ'!$C$27&lt;&gt;"",OR(ISNUMBER(SEARCH('💰 BÁO GIÁ'!$C$27,$A2775)),ISNUMBER(SEARCH('💰 BÁO GIÁ'!$C$27,$B2775)))),1,0)</f>
        <v/>
      </c>
      <c r="O2775">
        <f>IF(N2775&gt;N(N2774),N2775,"")</f>
        <v/>
      </c>
    </row>
    <row r="2776">
      <c r="A2776">
        <f>IF('📦 RON BỘ'!B31="","",'📦 RON BỘ'!B31)</f>
        <v/>
      </c>
      <c r="B2776">
        <f>IF('📦 RON BỘ'!B31="","",'📦 RON BỘ'!C31)</f>
        <v/>
      </c>
      <c r="C2776">
        <f>IF('📦 RON BỘ'!B31="","","Ron bộ")</f>
        <v/>
      </c>
      <c r="D2776">
        <f>IF('📦 RON BỘ'!B31="","",'📦 RON BỘ'!F31)</f>
        <v/>
      </c>
      <c r="E2776" s="37">
        <f>IF('📦 RON BỘ'!B31="","",'📦 RON BỘ'!G31)</f>
        <v/>
      </c>
      <c r="F2776" s="37">
        <f>IF('📦 RON BỘ'!B31="","",'📦 RON BỘ'!H31)</f>
        <v/>
      </c>
      <c r="G2776" s="37">
        <f>IF('📦 RON BỘ'!B31="","",'📦 RON BỘ'!I31)</f>
        <v/>
      </c>
      <c r="H2776" s="37">
        <f>IF('📦 RON BỘ'!B31="","",'📦 RON BỘ'!J31)</f>
        <v/>
      </c>
      <c r="I2776" s="37">
        <f>IF('📦 RON BỘ'!B31="","",'📦 RON BỘ'!K31)</f>
        <v/>
      </c>
      <c r="J2776">
        <f>IF('📦 RON BỘ'!B31="","","")</f>
        <v/>
      </c>
      <c r="L2776">
        <f>N(L2775)+IF(AND('🔎 TRA CỨU NHANH'!$C$2&lt;&gt;"",OR(ISNUMBER(SEARCH('🔎 TRA CỨU NHANH'!$C$2,$A2776)),ISNUMBER(SEARCH('🔎 TRA CỨU NHANH'!$C$2,$B2776)))),1,0)</f>
        <v/>
      </c>
      <c r="M2776">
        <f>IF(L2776&gt;N(L2775),L2776,"")</f>
        <v/>
      </c>
      <c r="N2776">
        <f>N(N2775)+IF(AND('💰 BÁO GIÁ'!$C$27&lt;&gt;"",OR(ISNUMBER(SEARCH('💰 BÁO GIÁ'!$C$27,$A2776)),ISNUMBER(SEARCH('💰 BÁO GIÁ'!$C$27,$B2776)))),1,0)</f>
        <v/>
      </c>
      <c r="O2776">
        <f>IF(N2776&gt;N(N2775),N2776,"")</f>
        <v/>
      </c>
    </row>
    <row r="2777">
      <c r="A2777">
        <f>IF('📦 RON BỘ'!B32="","",'📦 RON BỘ'!B32)</f>
        <v/>
      </c>
      <c r="B2777">
        <f>IF('📦 RON BỘ'!B32="","",'📦 RON BỘ'!C32)</f>
        <v/>
      </c>
      <c r="C2777">
        <f>IF('📦 RON BỘ'!B32="","","Ron bộ")</f>
        <v/>
      </c>
      <c r="D2777">
        <f>IF('📦 RON BỘ'!B32="","",'📦 RON BỘ'!F32)</f>
        <v/>
      </c>
      <c r="E2777" s="37">
        <f>IF('📦 RON BỘ'!B32="","",'📦 RON BỘ'!G32)</f>
        <v/>
      </c>
      <c r="F2777" s="37">
        <f>IF('📦 RON BỘ'!B32="","",'📦 RON BỘ'!H32)</f>
        <v/>
      </c>
      <c r="G2777" s="37">
        <f>IF('📦 RON BỘ'!B32="","",'📦 RON BỘ'!I32)</f>
        <v/>
      </c>
      <c r="H2777" s="37">
        <f>IF('📦 RON BỘ'!B32="","",'📦 RON BỘ'!J32)</f>
        <v/>
      </c>
      <c r="I2777" s="37">
        <f>IF('📦 RON BỘ'!B32="","",'📦 RON BỘ'!K32)</f>
        <v/>
      </c>
      <c r="J2777">
        <f>IF('📦 RON BỘ'!B32="","","")</f>
        <v/>
      </c>
      <c r="L2777">
        <f>N(L2776)+IF(AND('🔎 TRA CỨU NHANH'!$C$2&lt;&gt;"",OR(ISNUMBER(SEARCH('🔎 TRA CỨU NHANH'!$C$2,$A2777)),ISNUMBER(SEARCH('🔎 TRA CỨU NHANH'!$C$2,$B2777)))),1,0)</f>
        <v/>
      </c>
      <c r="M2777">
        <f>IF(L2777&gt;N(L2776),L2777,"")</f>
        <v/>
      </c>
      <c r="N2777">
        <f>N(N2776)+IF(AND('💰 BÁO GIÁ'!$C$27&lt;&gt;"",OR(ISNUMBER(SEARCH('💰 BÁO GIÁ'!$C$27,$A2777)),ISNUMBER(SEARCH('💰 BÁO GIÁ'!$C$27,$B2777)))),1,0)</f>
        <v/>
      </c>
      <c r="O2777">
        <f>IF(N2777&gt;N(N2776),N2777,"")</f>
        <v/>
      </c>
    </row>
    <row r="2778">
      <c r="A2778">
        <f>IF('📦 RON BỘ'!B33="","",'📦 RON BỘ'!B33)</f>
        <v/>
      </c>
      <c r="B2778">
        <f>IF('📦 RON BỘ'!B33="","",'📦 RON BỘ'!C33)</f>
        <v/>
      </c>
      <c r="C2778">
        <f>IF('📦 RON BỘ'!B33="","","Ron bộ")</f>
        <v/>
      </c>
      <c r="D2778">
        <f>IF('📦 RON BỘ'!B33="","",'📦 RON BỘ'!F33)</f>
        <v/>
      </c>
      <c r="E2778" s="37">
        <f>IF('📦 RON BỘ'!B33="","",'📦 RON BỘ'!G33)</f>
        <v/>
      </c>
      <c r="F2778" s="37">
        <f>IF('📦 RON BỘ'!B33="","",'📦 RON BỘ'!H33)</f>
        <v/>
      </c>
      <c r="G2778" s="37">
        <f>IF('📦 RON BỘ'!B33="","",'📦 RON BỘ'!I33)</f>
        <v/>
      </c>
      <c r="H2778" s="37">
        <f>IF('📦 RON BỘ'!B33="","",'📦 RON BỘ'!J33)</f>
        <v/>
      </c>
      <c r="I2778" s="37">
        <f>IF('📦 RON BỘ'!B33="","",'📦 RON BỘ'!K33)</f>
        <v/>
      </c>
      <c r="J2778">
        <f>IF('📦 RON BỘ'!B33="","","")</f>
        <v/>
      </c>
      <c r="L2778">
        <f>N(L2777)+IF(AND('🔎 TRA CỨU NHANH'!$C$2&lt;&gt;"",OR(ISNUMBER(SEARCH('🔎 TRA CỨU NHANH'!$C$2,$A2778)),ISNUMBER(SEARCH('🔎 TRA CỨU NHANH'!$C$2,$B2778)))),1,0)</f>
        <v/>
      </c>
      <c r="M2778">
        <f>IF(L2778&gt;N(L2777),L2778,"")</f>
        <v/>
      </c>
      <c r="N2778">
        <f>N(N2777)+IF(AND('💰 BÁO GIÁ'!$C$27&lt;&gt;"",OR(ISNUMBER(SEARCH('💰 BÁO GIÁ'!$C$27,$A2778)),ISNUMBER(SEARCH('💰 BÁO GIÁ'!$C$27,$B2778)))),1,0)</f>
        <v/>
      </c>
      <c r="O2778">
        <f>IF(N2778&gt;N(N2777),N2778,"")</f>
        <v/>
      </c>
    </row>
    <row r="2779">
      <c r="A2779">
        <f>IF('📦 RON BỘ'!B34="","",'📦 RON BỘ'!B34)</f>
        <v/>
      </c>
      <c r="B2779">
        <f>IF('📦 RON BỘ'!B34="","",'📦 RON BỘ'!C34)</f>
        <v/>
      </c>
      <c r="C2779">
        <f>IF('📦 RON BỘ'!B34="","","Ron bộ")</f>
        <v/>
      </c>
      <c r="D2779">
        <f>IF('📦 RON BỘ'!B34="","",'📦 RON BỘ'!F34)</f>
        <v/>
      </c>
      <c r="E2779" s="37">
        <f>IF('📦 RON BỘ'!B34="","",'📦 RON BỘ'!G34)</f>
        <v/>
      </c>
      <c r="F2779" s="37">
        <f>IF('📦 RON BỘ'!B34="","",'📦 RON BỘ'!H34)</f>
        <v/>
      </c>
      <c r="G2779" s="37">
        <f>IF('📦 RON BỘ'!B34="","",'📦 RON BỘ'!I34)</f>
        <v/>
      </c>
      <c r="H2779" s="37">
        <f>IF('📦 RON BỘ'!B34="","",'📦 RON BỘ'!J34)</f>
        <v/>
      </c>
      <c r="I2779" s="37">
        <f>IF('📦 RON BỘ'!B34="","",'📦 RON BỘ'!K34)</f>
        <v/>
      </c>
      <c r="J2779">
        <f>IF('📦 RON BỘ'!B34="","","")</f>
        <v/>
      </c>
      <c r="L2779">
        <f>N(L2778)+IF(AND('🔎 TRA CỨU NHANH'!$C$2&lt;&gt;"",OR(ISNUMBER(SEARCH('🔎 TRA CỨU NHANH'!$C$2,$A2779)),ISNUMBER(SEARCH('🔎 TRA CỨU NHANH'!$C$2,$B2779)))),1,0)</f>
        <v/>
      </c>
      <c r="M2779">
        <f>IF(L2779&gt;N(L2778),L2779,"")</f>
        <v/>
      </c>
      <c r="N2779">
        <f>N(N2778)+IF(AND('💰 BÁO GIÁ'!$C$27&lt;&gt;"",OR(ISNUMBER(SEARCH('💰 BÁO GIÁ'!$C$27,$A2779)),ISNUMBER(SEARCH('💰 BÁO GIÁ'!$C$27,$B2779)))),1,0)</f>
        <v/>
      </c>
      <c r="O2779">
        <f>IF(N2779&gt;N(N2778),N2779,"")</f>
        <v/>
      </c>
    </row>
    <row r="2780">
      <c r="A2780">
        <f>IF('📦 RON BỘ'!B35="","",'📦 RON BỘ'!B35)</f>
        <v/>
      </c>
      <c r="B2780">
        <f>IF('📦 RON BỘ'!B35="","",'📦 RON BỘ'!C35)</f>
        <v/>
      </c>
      <c r="C2780">
        <f>IF('📦 RON BỘ'!B35="","","Ron bộ")</f>
        <v/>
      </c>
      <c r="D2780">
        <f>IF('📦 RON BỘ'!B35="","",'📦 RON BỘ'!F35)</f>
        <v/>
      </c>
      <c r="E2780" s="37">
        <f>IF('📦 RON BỘ'!B35="","",'📦 RON BỘ'!G35)</f>
        <v/>
      </c>
      <c r="F2780" s="37">
        <f>IF('📦 RON BỘ'!B35="","",'📦 RON BỘ'!H35)</f>
        <v/>
      </c>
      <c r="G2780" s="37">
        <f>IF('📦 RON BỘ'!B35="","",'📦 RON BỘ'!I35)</f>
        <v/>
      </c>
      <c r="H2780" s="37">
        <f>IF('📦 RON BỘ'!B35="","",'📦 RON BỘ'!J35)</f>
        <v/>
      </c>
      <c r="I2780" s="37">
        <f>IF('📦 RON BỘ'!B35="","",'📦 RON BỘ'!K35)</f>
        <v/>
      </c>
      <c r="J2780">
        <f>IF('📦 RON BỘ'!B35="","","")</f>
        <v/>
      </c>
      <c r="L2780">
        <f>N(L2779)+IF(AND('🔎 TRA CỨU NHANH'!$C$2&lt;&gt;"",OR(ISNUMBER(SEARCH('🔎 TRA CỨU NHANH'!$C$2,$A2780)),ISNUMBER(SEARCH('🔎 TRA CỨU NHANH'!$C$2,$B2780)))),1,0)</f>
        <v/>
      </c>
      <c r="M2780">
        <f>IF(L2780&gt;N(L2779),L2780,"")</f>
        <v/>
      </c>
      <c r="N2780">
        <f>N(N2779)+IF(AND('💰 BÁO GIÁ'!$C$27&lt;&gt;"",OR(ISNUMBER(SEARCH('💰 BÁO GIÁ'!$C$27,$A2780)),ISNUMBER(SEARCH('💰 BÁO GIÁ'!$C$27,$B2780)))),1,0)</f>
        <v/>
      </c>
      <c r="O2780">
        <f>IF(N2780&gt;N(N2779),N2780,"")</f>
        <v/>
      </c>
    </row>
    <row r="2781">
      <c r="A2781">
        <f>IF('📦 RON BỘ'!B36="","",'📦 RON BỘ'!B36)</f>
        <v/>
      </c>
      <c r="B2781">
        <f>IF('📦 RON BỘ'!B36="","",'📦 RON BỘ'!C36)</f>
        <v/>
      </c>
      <c r="C2781">
        <f>IF('📦 RON BỘ'!B36="","","Ron bộ")</f>
        <v/>
      </c>
      <c r="D2781">
        <f>IF('📦 RON BỘ'!B36="","",'📦 RON BỘ'!F36)</f>
        <v/>
      </c>
      <c r="E2781" s="37">
        <f>IF('📦 RON BỘ'!B36="","",'📦 RON BỘ'!G36)</f>
        <v/>
      </c>
      <c r="F2781" s="37">
        <f>IF('📦 RON BỘ'!B36="","",'📦 RON BỘ'!H36)</f>
        <v/>
      </c>
      <c r="G2781" s="37">
        <f>IF('📦 RON BỘ'!B36="","",'📦 RON BỘ'!I36)</f>
        <v/>
      </c>
      <c r="H2781" s="37">
        <f>IF('📦 RON BỘ'!B36="","",'📦 RON BỘ'!J36)</f>
        <v/>
      </c>
      <c r="I2781" s="37">
        <f>IF('📦 RON BỘ'!B36="","",'📦 RON BỘ'!K36)</f>
        <v/>
      </c>
      <c r="J2781">
        <f>IF('📦 RON BỘ'!B36="","","")</f>
        <v/>
      </c>
      <c r="L2781">
        <f>N(L2780)+IF(AND('🔎 TRA CỨU NHANH'!$C$2&lt;&gt;"",OR(ISNUMBER(SEARCH('🔎 TRA CỨU NHANH'!$C$2,$A2781)),ISNUMBER(SEARCH('🔎 TRA CỨU NHANH'!$C$2,$B2781)))),1,0)</f>
        <v/>
      </c>
      <c r="M2781">
        <f>IF(L2781&gt;N(L2780),L2781,"")</f>
        <v/>
      </c>
      <c r="N2781">
        <f>N(N2780)+IF(AND('💰 BÁO GIÁ'!$C$27&lt;&gt;"",OR(ISNUMBER(SEARCH('💰 BÁO GIÁ'!$C$27,$A2781)),ISNUMBER(SEARCH('💰 BÁO GIÁ'!$C$27,$B2781)))),1,0)</f>
        <v/>
      </c>
      <c r="O2781">
        <f>IF(N2781&gt;N(N2780),N2781,"")</f>
        <v/>
      </c>
    </row>
    <row r="2782">
      <c r="A2782">
        <f>IF('📦 RON BỘ'!B37="","",'📦 RON BỘ'!B37)</f>
        <v/>
      </c>
      <c r="B2782">
        <f>IF('📦 RON BỘ'!B37="","",'📦 RON BỘ'!C37)</f>
        <v/>
      </c>
      <c r="C2782">
        <f>IF('📦 RON BỘ'!B37="","","Ron bộ")</f>
        <v/>
      </c>
      <c r="D2782">
        <f>IF('📦 RON BỘ'!B37="","",'📦 RON BỘ'!F37)</f>
        <v/>
      </c>
      <c r="E2782" s="37">
        <f>IF('📦 RON BỘ'!B37="","",'📦 RON BỘ'!G37)</f>
        <v/>
      </c>
      <c r="F2782" s="37">
        <f>IF('📦 RON BỘ'!B37="","",'📦 RON BỘ'!H37)</f>
        <v/>
      </c>
      <c r="G2782" s="37">
        <f>IF('📦 RON BỘ'!B37="","",'📦 RON BỘ'!I37)</f>
        <v/>
      </c>
      <c r="H2782" s="37">
        <f>IF('📦 RON BỘ'!B37="","",'📦 RON BỘ'!J37)</f>
        <v/>
      </c>
      <c r="I2782" s="37">
        <f>IF('📦 RON BỘ'!B37="","",'📦 RON BỘ'!K37)</f>
        <v/>
      </c>
      <c r="J2782">
        <f>IF('📦 RON BỘ'!B37="","","")</f>
        <v/>
      </c>
      <c r="L2782">
        <f>N(L2781)+IF(AND('🔎 TRA CỨU NHANH'!$C$2&lt;&gt;"",OR(ISNUMBER(SEARCH('🔎 TRA CỨU NHANH'!$C$2,$A2782)),ISNUMBER(SEARCH('🔎 TRA CỨU NHANH'!$C$2,$B2782)))),1,0)</f>
        <v/>
      </c>
      <c r="M2782">
        <f>IF(L2782&gt;N(L2781),L2782,"")</f>
        <v/>
      </c>
      <c r="N2782">
        <f>N(N2781)+IF(AND('💰 BÁO GIÁ'!$C$27&lt;&gt;"",OR(ISNUMBER(SEARCH('💰 BÁO GIÁ'!$C$27,$A2782)),ISNUMBER(SEARCH('💰 BÁO GIÁ'!$C$27,$B2782)))),1,0)</f>
        <v/>
      </c>
      <c r="O2782">
        <f>IF(N2782&gt;N(N2781),N2782,"")</f>
        <v/>
      </c>
    </row>
    <row r="2783">
      <c r="A2783">
        <f>IF('📦 RON BỘ'!B38="","",'📦 RON BỘ'!B38)</f>
        <v/>
      </c>
      <c r="B2783">
        <f>IF('📦 RON BỘ'!B38="","",'📦 RON BỘ'!C38)</f>
        <v/>
      </c>
      <c r="C2783">
        <f>IF('📦 RON BỘ'!B38="","","Ron bộ")</f>
        <v/>
      </c>
      <c r="D2783">
        <f>IF('📦 RON BỘ'!B38="","",'📦 RON BỘ'!F38)</f>
        <v/>
      </c>
      <c r="E2783" s="37">
        <f>IF('📦 RON BỘ'!B38="","",'📦 RON BỘ'!G38)</f>
        <v/>
      </c>
      <c r="F2783" s="37">
        <f>IF('📦 RON BỘ'!B38="","",'📦 RON BỘ'!H38)</f>
        <v/>
      </c>
      <c r="G2783" s="37">
        <f>IF('📦 RON BỘ'!B38="","",'📦 RON BỘ'!I38)</f>
        <v/>
      </c>
      <c r="H2783" s="37">
        <f>IF('📦 RON BỘ'!B38="","",'📦 RON BỘ'!J38)</f>
        <v/>
      </c>
      <c r="I2783" s="37">
        <f>IF('📦 RON BỘ'!B38="","",'📦 RON BỘ'!K38)</f>
        <v/>
      </c>
      <c r="J2783">
        <f>IF('📦 RON BỘ'!B38="","","")</f>
        <v/>
      </c>
      <c r="L2783">
        <f>N(L2782)+IF(AND('🔎 TRA CỨU NHANH'!$C$2&lt;&gt;"",OR(ISNUMBER(SEARCH('🔎 TRA CỨU NHANH'!$C$2,$A2783)),ISNUMBER(SEARCH('🔎 TRA CỨU NHANH'!$C$2,$B2783)))),1,0)</f>
        <v/>
      </c>
      <c r="M2783">
        <f>IF(L2783&gt;N(L2782),L2783,"")</f>
        <v/>
      </c>
      <c r="N2783">
        <f>N(N2782)+IF(AND('💰 BÁO GIÁ'!$C$27&lt;&gt;"",OR(ISNUMBER(SEARCH('💰 BÁO GIÁ'!$C$27,$A2783)),ISNUMBER(SEARCH('💰 BÁO GIÁ'!$C$27,$B2783)))),1,0)</f>
        <v/>
      </c>
      <c r="O2783">
        <f>IF(N2783&gt;N(N2782),N2783,"")</f>
        <v/>
      </c>
    </row>
    <row r="2784">
      <c r="A2784">
        <f>IF('📦 RON BỘ'!B39="","",'📦 RON BỘ'!B39)</f>
        <v/>
      </c>
      <c r="B2784">
        <f>IF('📦 RON BỘ'!B39="","",'📦 RON BỘ'!C39)</f>
        <v/>
      </c>
      <c r="C2784">
        <f>IF('📦 RON BỘ'!B39="","","Ron bộ")</f>
        <v/>
      </c>
      <c r="D2784">
        <f>IF('📦 RON BỘ'!B39="","",'📦 RON BỘ'!F39)</f>
        <v/>
      </c>
      <c r="E2784" s="37">
        <f>IF('📦 RON BỘ'!B39="","",'📦 RON BỘ'!G39)</f>
        <v/>
      </c>
      <c r="F2784" s="37">
        <f>IF('📦 RON BỘ'!B39="","",'📦 RON BỘ'!H39)</f>
        <v/>
      </c>
      <c r="G2784" s="37">
        <f>IF('📦 RON BỘ'!B39="","",'📦 RON BỘ'!I39)</f>
        <v/>
      </c>
      <c r="H2784" s="37">
        <f>IF('📦 RON BỘ'!B39="","",'📦 RON BỘ'!J39)</f>
        <v/>
      </c>
      <c r="I2784" s="37">
        <f>IF('📦 RON BỘ'!B39="","",'📦 RON BỘ'!K39)</f>
        <v/>
      </c>
      <c r="J2784">
        <f>IF('📦 RON BỘ'!B39="","","")</f>
        <v/>
      </c>
      <c r="L2784">
        <f>N(L2783)+IF(AND('🔎 TRA CỨU NHANH'!$C$2&lt;&gt;"",OR(ISNUMBER(SEARCH('🔎 TRA CỨU NHANH'!$C$2,$A2784)),ISNUMBER(SEARCH('🔎 TRA CỨU NHANH'!$C$2,$B2784)))),1,0)</f>
        <v/>
      </c>
      <c r="M2784">
        <f>IF(L2784&gt;N(L2783),L2784,"")</f>
        <v/>
      </c>
      <c r="N2784">
        <f>N(N2783)+IF(AND('💰 BÁO GIÁ'!$C$27&lt;&gt;"",OR(ISNUMBER(SEARCH('💰 BÁO GIÁ'!$C$27,$A2784)),ISNUMBER(SEARCH('💰 BÁO GIÁ'!$C$27,$B2784)))),1,0)</f>
        <v/>
      </c>
      <c r="O2784">
        <f>IF(N2784&gt;N(N2783),N2784,"")</f>
        <v/>
      </c>
    </row>
    <row r="2785">
      <c r="A2785">
        <f>IF('📦 RON BỘ'!B40="","",'📦 RON BỘ'!B40)</f>
        <v/>
      </c>
      <c r="B2785">
        <f>IF('📦 RON BỘ'!B40="","",'📦 RON BỘ'!C40)</f>
        <v/>
      </c>
      <c r="C2785">
        <f>IF('📦 RON BỘ'!B40="","","Ron bộ")</f>
        <v/>
      </c>
      <c r="D2785">
        <f>IF('📦 RON BỘ'!B40="","",'📦 RON BỘ'!F40)</f>
        <v/>
      </c>
      <c r="E2785" s="37">
        <f>IF('📦 RON BỘ'!B40="","",'📦 RON BỘ'!G40)</f>
        <v/>
      </c>
      <c r="F2785" s="37">
        <f>IF('📦 RON BỘ'!B40="","",'📦 RON BỘ'!H40)</f>
        <v/>
      </c>
      <c r="G2785" s="37">
        <f>IF('📦 RON BỘ'!B40="","",'📦 RON BỘ'!I40)</f>
        <v/>
      </c>
      <c r="H2785" s="37">
        <f>IF('📦 RON BỘ'!B40="","",'📦 RON BỘ'!J40)</f>
        <v/>
      </c>
      <c r="I2785" s="37">
        <f>IF('📦 RON BỘ'!B40="","",'📦 RON BỘ'!K40)</f>
        <v/>
      </c>
      <c r="J2785">
        <f>IF('📦 RON BỘ'!B40="","","")</f>
        <v/>
      </c>
      <c r="L2785">
        <f>N(L2784)+IF(AND('🔎 TRA CỨU NHANH'!$C$2&lt;&gt;"",OR(ISNUMBER(SEARCH('🔎 TRA CỨU NHANH'!$C$2,$A2785)),ISNUMBER(SEARCH('🔎 TRA CỨU NHANH'!$C$2,$B2785)))),1,0)</f>
        <v/>
      </c>
      <c r="M2785">
        <f>IF(L2785&gt;N(L2784),L2785,"")</f>
        <v/>
      </c>
      <c r="N2785">
        <f>N(N2784)+IF(AND('💰 BÁO GIÁ'!$C$27&lt;&gt;"",OR(ISNUMBER(SEARCH('💰 BÁO GIÁ'!$C$27,$A2785)),ISNUMBER(SEARCH('💰 BÁO GIÁ'!$C$27,$B2785)))),1,0)</f>
        <v/>
      </c>
      <c r="O2785">
        <f>IF(N2785&gt;N(N2784),N2785,"")</f>
        <v/>
      </c>
    </row>
    <row r="2786">
      <c r="A2786">
        <f>IF('📦 RON BỘ'!B41="","",'📦 RON BỘ'!B41)</f>
        <v/>
      </c>
      <c r="B2786">
        <f>IF('📦 RON BỘ'!B41="","",'📦 RON BỘ'!C41)</f>
        <v/>
      </c>
      <c r="C2786">
        <f>IF('📦 RON BỘ'!B41="","","Ron bộ")</f>
        <v/>
      </c>
      <c r="D2786">
        <f>IF('📦 RON BỘ'!B41="","",'📦 RON BỘ'!F41)</f>
        <v/>
      </c>
      <c r="E2786" s="37">
        <f>IF('📦 RON BỘ'!B41="","",'📦 RON BỘ'!G41)</f>
        <v/>
      </c>
      <c r="F2786" s="37">
        <f>IF('📦 RON BỘ'!B41="","",'📦 RON BỘ'!H41)</f>
        <v/>
      </c>
      <c r="G2786" s="37">
        <f>IF('📦 RON BỘ'!B41="","",'📦 RON BỘ'!I41)</f>
        <v/>
      </c>
      <c r="H2786" s="37">
        <f>IF('📦 RON BỘ'!B41="","",'📦 RON BỘ'!J41)</f>
        <v/>
      </c>
      <c r="I2786" s="37">
        <f>IF('📦 RON BỘ'!B41="","",'📦 RON BỘ'!K41)</f>
        <v/>
      </c>
      <c r="J2786">
        <f>IF('📦 RON BỘ'!B41="","","")</f>
        <v/>
      </c>
      <c r="L2786">
        <f>N(L2785)+IF(AND('🔎 TRA CỨU NHANH'!$C$2&lt;&gt;"",OR(ISNUMBER(SEARCH('🔎 TRA CỨU NHANH'!$C$2,$A2786)),ISNUMBER(SEARCH('🔎 TRA CỨU NHANH'!$C$2,$B2786)))),1,0)</f>
        <v/>
      </c>
      <c r="M2786">
        <f>IF(L2786&gt;N(L2785),L2786,"")</f>
        <v/>
      </c>
      <c r="N2786">
        <f>N(N2785)+IF(AND('💰 BÁO GIÁ'!$C$27&lt;&gt;"",OR(ISNUMBER(SEARCH('💰 BÁO GIÁ'!$C$27,$A2786)),ISNUMBER(SEARCH('💰 BÁO GIÁ'!$C$27,$B2786)))),1,0)</f>
        <v/>
      </c>
      <c r="O2786">
        <f>IF(N2786&gt;N(N2785),N2786,"")</f>
        <v/>
      </c>
    </row>
    <row r="2787">
      <c r="A2787">
        <f>IF('📦 RON BỘ'!B42="","",'📦 RON BỘ'!B42)</f>
        <v/>
      </c>
      <c r="B2787">
        <f>IF('📦 RON BỘ'!B42="","",'📦 RON BỘ'!C42)</f>
        <v/>
      </c>
      <c r="C2787">
        <f>IF('📦 RON BỘ'!B42="","","Ron bộ")</f>
        <v/>
      </c>
      <c r="D2787">
        <f>IF('📦 RON BỘ'!B42="","",'📦 RON BỘ'!F42)</f>
        <v/>
      </c>
      <c r="E2787" s="37">
        <f>IF('📦 RON BỘ'!B42="","",'📦 RON BỘ'!G42)</f>
        <v/>
      </c>
      <c r="F2787" s="37">
        <f>IF('📦 RON BỘ'!B42="","",'📦 RON BỘ'!H42)</f>
        <v/>
      </c>
      <c r="G2787" s="37">
        <f>IF('📦 RON BỘ'!B42="","",'📦 RON BỘ'!I42)</f>
        <v/>
      </c>
      <c r="H2787" s="37">
        <f>IF('📦 RON BỘ'!B42="","",'📦 RON BỘ'!J42)</f>
        <v/>
      </c>
      <c r="I2787" s="37">
        <f>IF('📦 RON BỘ'!B42="","",'📦 RON BỘ'!K42)</f>
        <v/>
      </c>
      <c r="J2787">
        <f>IF('📦 RON BỘ'!B42="","","")</f>
        <v/>
      </c>
      <c r="L2787">
        <f>N(L2786)+IF(AND('🔎 TRA CỨU NHANH'!$C$2&lt;&gt;"",OR(ISNUMBER(SEARCH('🔎 TRA CỨU NHANH'!$C$2,$A2787)),ISNUMBER(SEARCH('🔎 TRA CỨU NHANH'!$C$2,$B2787)))),1,0)</f>
        <v/>
      </c>
      <c r="M2787">
        <f>IF(L2787&gt;N(L2786),L2787,"")</f>
        <v/>
      </c>
      <c r="N2787">
        <f>N(N2786)+IF(AND('💰 BÁO GIÁ'!$C$27&lt;&gt;"",OR(ISNUMBER(SEARCH('💰 BÁO GIÁ'!$C$27,$A2787)),ISNUMBER(SEARCH('💰 BÁO GIÁ'!$C$27,$B2787)))),1,0)</f>
        <v/>
      </c>
      <c r="O2787">
        <f>IF(N2787&gt;N(N2786),N2787,"")</f>
        <v/>
      </c>
    </row>
    <row r="2788">
      <c r="A2788">
        <f>IF('📦 RON BỘ'!B43="","",'📦 RON BỘ'!B43)</f>
        <v/>
      </c>
      <c r="B2788">
        <f>IF('📦 RON BỘ'!B43="","",'📦 RON BỘ'!C43)</f>
        <v/>
      </c>
      <c r="C2788">
        <f>IF('📦 RON BỘ'!B43="","","Ron bộ")</f>
        <v/>
      </c>
      <c r="D2788">
        <f>IF('📦 RON BỘ'!B43="","",'📦 RON BỘ'!F43)</f>
        <v/>
      </c>
      <c r="E2788" s="37">
        <f>IF('📦 RON BỘ'!B43="","",'📦 RON BỘ'!G43)</f>
        <v/>
      </c>
      <c r="F2788" s="37">
        <f>IF('📦 RON BỘ'!B43="","",'📦 RON BỘ'!H43)</f>
        <v/>
      </c>
      <c r="G2788" s="37">
        <f>IF('📦 RON BỘ'!B43="","",'📦 RON BỘ'!I43)</f>
        <v/>
      </c>
      <c r="H2788" s="37">
        <f>IF('📦 RON BỘ'!B43="","",'📦 RON BỘ'!J43)</f>
        <v/>
      </c>
      <c r="I2788" s="37">
        <f>IF('📦 RON BỘ'!B43="","",'📦 RON BỘ'!K43)</f>
        <v/>
      </c>
      <c r="J2788">
        <f>IF('📦 RON BỘ'!B43="","","")</f>
        <v/>
      </c>
      <c r="L2788">
        <f>N(L2787)+IF(AND('🔎 TRA CỨU NHANH'!$C$2&lt;&gt;"",OR(ISNUMBER(SEARCH('🔎 TRA CỨU NHANH'!$C$2,$A2788)),ISNUMBER(SEARCH('🔎 TRA CỨU NHANH'!$C$2,$B2788)))),1,0)</f>
        <v/>
      </c>
      <c r="M2788">
        <f>IF(L2788&gt;N(L2787),L2788,"")</f>
        <v/>
      </c>
      <c r="N2788">
        <f>N(N2787)+IF(AND('💰 BÁO GIÁ'!$C$27&lt;&gt;"",OR(ISNUMBER(SEARCH('💰 BÁO GIÁ'!$C$27,$A2788)),ISNUMBER(SEARCH('💰 BÁO GIÁ'!$C$27,$B2788)))),1,0)</f>
        <v/>
      </c>
      <c r="O2788">
        <f>IF(N2788&gt;N(N2787),N2788,"")</f>
        <v/>
      </c>
    </row>
    <row r="2789">
      <c r="A2789">
        <f>IF('📦 RON BỘ'!B44="","",'📦 RON BỘ'!B44)</f>
        <v/>
      </c>
      <c r="B2789">
        <f>IF('📦 RON BỘ'!B44="","",'📦 RON BỘ'!C44)</f>
        <v/>
      </c>
      <c r="C2789">
        <f>IF('📦 RON BỘ'!B44="","","Ron bộ")</f>
        <v/>
      </c>
      <c r="D2789">
        <f>IF('📦 RON BỘ'!B44="","",'📦 RON BỘ'!F44)</f>
        <v/>
      </c>
      <c r="E2789" s="37">
        <f>IF('📦 RON BỘ'!B44="","",'📦 RON BỘ'!G44)</f>
        <v/>
      </c>
      <c r="F2789" s="37">
        <f>IF('📦 RON BỘ'!B44="","",'📦 RON BỘ'!H44)</f>
        <v/>
      </c>
      <c r="G2789" s="37">
        <f>IF('📦 RON BỘ'!B44="","",'📦 RON BỘ'!I44)</f>
        <v/>
      </c>
      <c r="H2789" s="37">
        <f>IF('📦 RON BỘ'!B44="","",'📦 RON BỘ'!J44)</f>
        <v/>
      </c>
      <c r="I2789" s="37">
        <f>IF('📦 RON BỘ'!B44="","",'📦 RON BỘ'!K44)</f>
        <v/>
      </c>
      <c r="J2789">
        <f>IF('📦 RON BỘ'!B44="","","")</f>
        <v/>
      </c>
      <c r="L2789">
        <f>N(L2788)+IF(AND('🔎 TRA CỨU NHANH'!$C$2&lt;&gt;"",OR(ISNUMBER(SEARCH('🔎 TRA CỨU NHANH'!$C$2,$A2789)),ISNUMBER(SEARCH('🔎 TRA CỨU NHANH'!$C$2,$B2789)))),1,0)</f>
        <v/>
      </c>
      <c r="M2789">
        <f>IF(L2789&gt;N(L2788),L2789,"")</f>
        <v/>
      </c>
      <c r="N2789">
        <f>N(N2788)+IF(AND('💰 BÁO GIÁ'!$C$27&lt;&gt;"",OR(ISNUMBER(SEARCH('💰 BÁO GIÁ'!$C$27,$A2789)),ISNUMBER(SEARCH('💰 BÁO GIÁ'!$C$27,$B2789)))),1,0)</f>
        <v/>
      </c>
      <c r="O2789">
        <f>IF(N2789&gt;N(N2788),N2789,"")</f>
        <v/>
      </c>
    </row>
    <row r="2790">
      <c r="A2790">
        <f>IF('📦 RON BỘ'!B45="","",'📦 RON BỘ'!B45)</f>
        <v/>
      </c>
      <c r="B2790">
        <f>IF('📦 RON BỘ'!B45="","",'📦 RON BỘ'!C45)</f>
        <v/>
      </c>
      <c r="C2790">
        <f>IF('📦 RON BỘ'!B45="","","Ron bộ")</f>
        <v/>
      </c>
      <c r="D2790">
        <f>IF('📦 RON BỘ'!B45="","",'📦 RON BỘ'!F45)</f>
        <v/>
      </c>
      <c r="E2790" s="37">
        <f>IF('📦 RON BỘ'!B45="","",'📦 RON BỘ'!G45)</f>
        <v/>
      </c>
      <c r="F2790" s="37">
        <f>IF('📦 RON BỘ'!B45="","",'📦 RON BỘ'!H45)</f>
        <v/>
      </c>
      <c r="G2790" s="37">
        <f>IF('📦 RON BỘ'!B45="","",'📦 RON BỘ'!I45)</f>
        <v/>
      </c>
      <c r="H2790" s="37">
        <f>IF('📦 RON BỘ'!B45="","",'📦 RON BỘ'!J45)</f>
        <v/>
      </c>
      <c r="I2790" s="37">
        <f>IF('📦 RON BỘ'!B45="","",'📦 RON BỘ'!K45)</f>
        <v/>
      </c>
      <c r="J2790">
        <f>IF('📦 RON BỘ'!B45="","","")</f>
        <v/>
      </c>
      <c r="L2790">
        <f>N(L2789)+IF(AND('🔎 TRA CỨU NHANH'!$C$2&lt;&gt;"",OR(ISNUMBER(SEARCH('🔎 TRA CỨU NHANH'!$C$2,$A2790)),ISNUMBER(SEARCH('🔎 TRA CỨU NHANH'!$C$2,$B2790)))),1,0)</f>
        <v/>
      </c>
      <c r="M2790">
        <f>IF(L2790&gt;N(L2789),L2790,"")</f>
        <v/>
      </c>
      <c r="N2790">
        <f>N(N2789)+IF(AND('💰 BÁO GIÁ'!$C$27&lt;&gt;"",OR(ISNUMBER(SEARCH('💰 BÁO GIÁ'!$C$27,$A2790)),ISNUMBER(SEARCH('💰 BÁO GIÁ'!$C$27,$B2790)))),1,0)</f>
        <v/>
      </c>
      <c r="O2790">
        <f>IF(N2790&gt;N(N2789),N2790,"")</f>
        <v/>
      </c>
    </row>
    <row r="2791">
      <c r="A2791">
        <f>IF('📦 RON BỘ'!B46="","",'📦 RON BỘ'!B46)</f>
        <v/>
      </c>
      <c r="B2791">
        <f>IF('📦 RON BỘ'!B46="","",'📦 RON BỘ'!C46)</f>
        <v/>
      </c>
      <c r="C2791">
        <f>IF('📦 RON BỘ'!B46="","","Ron bộ")</f>
        <v/>
      </c>
      <c r="D2791">
        <f>IF('📦 RON BỘ'!B46="","",'📦 RON BỘ'!F46)</f>
        <v/>
      </c>
      <c r="E2791" s="37">
        <f>IF('📦 RON BỘ'!B46="","",'📦 RON BỘ'!G46)</f>
        <v/>
      </c>
      <c r="F2791" s="37">
        <f>IF('📦 RON BỘ'!B46="","",'📦 RON BỘ'!H46)</f>
        <v/>
      </c>
      <c r="G2791" s="37">
        <f>IF('📦 RON BỘ'!B46="","",'📦 RON BỘ'!I46)</f>
        <v/>
      </c>
      <c r="H2791" s="37">
        <f>IF('📦 RON BỘ'!B46="","",'📦 RON BỘ'!J46)</f>
        <v/>
      </c>
      <c r="I2791" s="37">
        <f>IF('📦 RON BỘ'!B46="","",'📦 RON BỘ'!K46)</f>
        <v/>
      </c>
      <c r="J2791">
        <f>IF('📦 RON BỘ'!B46="","","")</f>
        <v/>
      </c>
      <c r="L2791">
        <f>N(L2790)+IF(AND('🔎 TRA CỨU NHANH'!$C$2&lt;&gt;"",OR(ISNUMBER(SEARCH('🔎 TRA CỨU NHANH'!$C$2,$A2791)),ISNUMBER(SEARCH('🔎 TRA CỨU NHANH'!$C$2,$B2791)))),1,0)</f>
        <v/>
      </c>
      <c r="M2791">
        <f>IF(L2791&gt;N(L2790),L2791,"")</f>
        <v/>
      </c>
      <c r="N2791">
        <f>N(N2790)+IF(AND('💰 BÁO GIÁ'!$C$27&lt;&gt;"",OR(ISNUMBER(SEARCH('💰 BÁO GIÁ'!$C$27,$A2791)),ISNUMBER(SEARCH('💰 BÁO GIÁ'!$C$27,$B2791)))),1,0)</f>
        <v/>
      </c>
      <c r="O2791">
        <f>IF(N2791&gt;N(N2790),N2791,"")</f>
        <v/>
      </c>
    </row>
    <row r="2792">
      <c r="A2792">
        <f>IF('📦 RON BỘ'!B47="","",'📦 RON BỘ'!B47)</f>
        <v/>
      </c>
      <c r="B2792">
        <f>IF('📦 RON BỘ'!B47="","",'📦 RON BỘ'!C47)</f>
        <v/>
      </c>
      <c r="C2792">
        <f>IF('📦 RON BỘ'!B47="","","Ron bộ")</f>
        <v/>
      </c>
      <c r="D2792">
        <f>IF('📦 RON BỘ'!B47="","",'📦 RON BỘ'!F47)</f>
        <v/>
      </c>
      <c r="E2792" s="37">
        <f>IF('📦 RON BỘ'!B47="","",'📦 RON BỘ'!G47)</f>
        <v/>
      </c>
      <c r="F2792" s="37">
        <f>IF('📦 RON BỘ'!B47="","",'📦 RON BỘ'!H47)</f>
        <v/>
      </c>
      <c r="G2792" s="37">
        <f>IF('📦 RON BỘ'!B47="","",'📦 RON BỘ'!I47)</f>
        <v/>
      </c>
      <c r="H2792" s="37">
        <f>IF('📦 RON BỘ'!B47="","",'📦 RON BỘ'!J47)</f>
        <v/>
      </c>
      <c r="I2792" s="37">
        <f>IF('📦 RON BỘ'!B47="","",'📦 RON BỘ'!K47)</f>
        <v/>
      </c>
      <c r="J2792">
        <f>IF('📦 RON BỘ'!B47="","","")</f>
        <v/>
      </c>
      <c r="L2792">
        <f>N(L2791)+IF(AND('🔎 TRA CỨU NHANH'!$C$2&lt;&gt;"",OR(ISNUMBER(SEARCH('🔎 TRA CỨU NHANH'!$C$2,$A2792)),ISNUMBER(SEARCH('🔎 TRA CỨU NHANH'!$C$2,$B2792)))),1,0)</f>
        <v/>
      </c>
      <c r="M2792">
        <f>IF(L2792&gt;N(L2791),L2792,"")</f>
        <v/>
      </c>
      <c r="N2792">
        <f>N(N2791)+IF(AND('💰 BÁO GIÁ'!$C$27&lt;&gt;"",OR(ISNUMBER(SEARCH('💰 BÁO GIÁ'!$C$27,$A2792)),ISNUMBER(SEARCH('💰 BÁO GIÁ'!$C$27,$B2792)))),1,0)</f>
        <v/>
      </c>
      <c r="O2792">
        <f>IF(N2792&gt;N(N2791),N2792,"")</f>
        <v/>
      </c>
    </row>
    <row r="2793">
      <c r="A2793">
        <f>IF('📦 RON BỘ'!B48="","",'📦 RON BỘ'!B48)</f>
        <v/>
      </c>
      <c r="B2793">
        <f>IF('📦 RON BỘ'!B48="","",'📦 RON BỘ'!C48)</f>
        <v/>
      </c>
      <c r="C2793">
        <f>IF('📦 RON BỘ'!B48="","","Ron bộ")</f>
        <v/>
      </c>
      <c r="D2793">
        <f>IF('📦 RON BỘ'!B48="","",'📦 RON BỘ'!F48)</f>
        <v/>
      </c>
      <c r="E2793" s="37">
        <f>IF('📦 RON BỘ'!B48="","",'📦 RON BỘ'!G48)</f>
        <v/>
      </c>
      <c r="F2793" s="37">
        <f>IF('📦 RON BỘ'!B48="","",'📦 RON BỘ'!H48)</f>
        <v/>
      </c>
      <c r="G2793" s="37">
        <f>IF('📦 RON BỘ'!B48="","",'📦 RON BỘ'!I48)</f>
        <v/>
      </c>
      <c r="H2793" s="37">
        <f>IF('📦 RON BỘ'!B48="","",'📦 RON BỘ'!J48)</f>
        <v/>
      </c>
      <c r="I2793" s="37">
        <f>IF('📦 RON BỘ'!B48="","",'📦 RON BỘ'!K48)</f>
        <v/>
      </c>
      <c r="J2793">
        <f>IF('📦 RON BỘ'!B48="","","")</f>
        <v/>
      </c>
      <c r="L2793">
        <f>N(L2792)+IF(AND('🔎 TRA CỨU NHANH'!$C$2&lt;&gt;"",OR(ISNUMBER(SEARCH('🔎 TRA CỨU NHANH'!$C$2,$A2793)),ISNUMBER(SEARCH('🔎 TRA CỨU NHANH'!$C$2,$B2793)))),1,0)</f>
        <v/>
      </c>
      <c r="M2793">
        <f>IF(L2793&gt;N(L2792),L2793,"")</f>
        <v/>
      </c>
      <c r="N2793">
        <f>N(N2792)+IF(AND('💰 BÁO GIÁ'!$C$27&lt;&gt;"",OR(ISNUMBER(SEARCH('💰 BÁO GIÁ'!$C$27,$A2793)),ISNUMBER(SEARCH('💰 BÁO GIÁ'!$C$27,$B2793)))),1,0)</f>
        <v/>
      </c>
      <c r="O2793">
        <f>IF(N2793&gt;N(N2792),N2793,"")</f>
        <v/>
      </c>
    </row>
    <row r="2794">
      <c r="A2794">
        <f>IF('📦 RON BỘ'!B49="","",'📦 RON BỘ'!B49)</f>
        <v/>
      </c>
      <c r="B2794">
        <f>IF('📦 RON BỘ'!B49="","",'📦 RON BỘ'!C49)</f>
        <v/>
      </c>
      <c r="C2794">
        <f>IF('📦 RON BỘ'!B49="","","Ron bộ")</f>
        <v/>
      </c>
      <c r="D2794">
        <f>IF('📦 RON BỘ'!B49="","",'📦 RON BỘ'!F49)</f>
        <v/>
      </c>
      <c r="E2794" s="37">
        <f>IF('📦 RON BỘ'!B49="","",'📦 RON BỘ'!G49)</f>
        <v/>
      </c>
      <c r="F2794" s="37">
        <f>IF('📦 RON BỘ'!B49="","",'📦 RON BỘ'!H49)</f>
        <v/>
      </c>
      <c r="G2794" s="37">
        <f>IF('📦 RON BỘ'!B49="","",'📦 RON BỘ'!I49)</f>
        <v/>
      </c>
      <c r="H2794" s="37">
        <f>IF('📦 RON BỘ'!B49="","",'📦 RON BỘ'!J49)</f>
        <v/>
      </c>
      <c r="I2794" s="37">
        <f>IF('📦 RON BỘ'!B49="","",'📦 RON BỘ'!K49)</f>
        <v/>
      </c>
      <c r="J2794">
        <f>IF('📦 RON BỘ'!B49="","","")</f>
        <v/>
      </c>
      <c r="L2794">
        <f>N(L2793)+IF(AND('🔎 TRA CỨU NHANH'!$C$2&lt;&gt;"",OR(ISNUMBER(SEARCH('🔎 TRA CỨU NHANH'!$C$2,$A2794)),ISNUMBER(SEARCH('🔎 TRA CỨU NHANH'!$C$2,$B2794)))),1,0)</f>
        <v/>
      </c>
      <c r="M2794">
        <f>IF(L2794&gt;N(L2793),L2794,"")</f>
        <v/>
      </c>
      <c r="N2794">
        <f>N(N2793)+IF(AND('💰 BÁO GIÁ'!$C$27&lt;&gt;"",OR(ISNUMBER(SEARCH('💰 BÁO GIÁ'!$C$27,$A2794)),ISNUMBER(SEARCH('💰 BÁO GIÁ'!$C$27,$B2794)))),1,0)</f>
        <v/>
      </c>
      <c r="O2794">
        <f>IF(N2794&gt;N(N2793),N2794,"")</f>
        <v/>
      </c>
    </row>
    <row r="2795">
      <c r="A2795">
        <f>IF('📦 RON BỘ'!B50="","",'📦 RON BỘ'!B50)</f>
        <v/>
      </c>
      <c r="B2795">
        <f>IF('📦 RON BỘ'!B50="","",'📦 RON BỘ'!C50)</f>
        <v/>
      </c>
      <c r="C2795">
        <f>IF('📦 RON BỘ'!B50="","","Ron bộ")</f>
        <v/>
      </c>
      <c r="D2795">
        <f>IF('📦 RON BỘ'!B50="","",'📦 RON BỘ'!F50)</f>
        <v/>
      </c>
      <c r="E2795" s="37">
        <f>IF('📦 RON BỘ'!B50="","",'📦 RON BỘ'!G50)</f>
        <v/>
      </c>
      <c r="F2795" s="37">
        <f>IF('📦 RON BỘ'!B50="","",'📦 RON BỘ'!H50)</f>
        <v/>
      </c>
      <c r="G2795" s="37">
        <f>IF('📦 RON BỘ'!B50="","",'📦 RON BỘ'!I50)</f>
        <v/>
      </c>
      <c r="H2795" s="37">
        <f>IF('📦 RON BỘ'!B50="","",'📦 RON BỘ'!J50)</f>
        <v/>
      </c>
      <c r="I2795" s="37">
        <f>IF('📦 RON BỘ'!B50="","",'📦 RON BỘ'!K50)</f>
        <v/>
      </c>
      <c r="J2795">
        <f>IF('📦 RON BỘ'!B50="","","")</f>
        <v/>
      </c>
      <c r="L2795">
        <f>N(L2794)+IF(AND('🔎 TRA CỨU NHANH'!$C$2&lt;&gt;"",OR(ISNUMBER(SEARCH('🔎 TRA CỨU NHANH'!$C$2,$A2795)),ISNUMBER(SEARCH('🔎 TRA CỨU NHANH'!$C$2,$B2795)))),1,0)</f>
        <v/>
      </c>
      <c r="M2795">
        <f>IF(L2795&gt;N(L2794),L2795,"")</f>
        <v/>
      </c>
      <c r="N2795">
        <f>N(N2794)+IF(AND('💰 BÁO GIÁ'!$C$27&lt;&gt;"",OR(ISNUMBER(SEARCH('💰 BÁO GIÁ'!$C$27,$A2795)),ISNUMBER(SEARCH('💰 BÁO GIÁ'!$C$27,$B2795)))),1,0)</f>
        <v/>
      </c>
      <c r="O2795">
        <f>IF(N2795&gt;N(N2794),N2795,"")</f>
        <v/>
      </c>
    </row>
    <row r="2796">
      <c r="A2796">
        <f>IF('📦 RON BỘ'!B51="","",'📦 RON BỘ'!B51)</f>
        <v/>
      </c>
      <c r="B2796">
        <f>IF('📦 RON BỘ'!B51="","",'📦 RON BỘ'!C51)</f>
        <v/>
      </c>
      <c r="C2796">
        <f>IF('📦 RON BỘ'!B51="","","Ron bộ")</f>
        <v/>
      </c>
      <c r="D2796">
        <f>IF('📦 RON BỘ'!B51="","",'📦 RON BỘ'!F51)</f>
        <v/>
      </c>
      <c r="E2796" s="37">
        <f>IF('📦 RON BỘ'!B51="","",'📦 RON BỘ'!G51)</f>
        <v/>
      </c>
      <c r="F2796" s="37">
        <f>IF('📦 RON BỘ'!B51="","",'📦 RON BỘ'!H51)</f>
        <v/>
      </c>
      <c r="G2796" s="37">
        <f>IF('📦 RON BỘ'!B51="","",'📦 RON BỘ'!I51)</f>
        <v/>
      </c>
      <c r="H2796" s="37">
        <f>IF('📦 RON BỘ'!B51="","",'📦 RON BỘ'!J51)</f>
        <v/>
      </c>
      <c r="I2796" s="37">
        <f>IF('📦 RON BỘ'!B51="","",'📦 RON BỘ'!K51)</f>
        <v/>
      </c>
      <c r="J2796">
        <f>IF('📦 RON BỘ'!B51="","","")</f>
        <v/>
      </c>
      <c r="L2796">
        <f>N(L2795)+IF(AND('🔎 TRA CỨU NHANH'!$C$2&lt;&gt;"",OR(ISNUMBER(SEARCH('🔎 TRA CỨU NHANH'!$C$2,$A2796)),ISNUMBER(SEARCH('🔎 TRA CỨU NHANH'!$C$2,$B2796)))),1,0)</f>
        <v/>
      </c>
      <c r="M2796">
        <f>IF(L2796&gt;N(L2795),L2796,"")</f>
        <v/>
      </c>
      <c r="N2796">
        <f>N(N2795)+IF(AND('💰 BÁO GIÁ'!$C$27&lt;&gt;"",OR(ISNUMBER(SEARCH('💰 BÁO GIÁ'!$C$27,$A2796)),ISNUMBER(SEARCH('💰 BÁO GIÁ'!$C$27,$B2796)))),1,0)</f>
        <v/>
      </c>
      <c r="O2796">
        <f>IF(N2796&gt;N(N2795),N2796,"")</f>
        <v/>
      </c>
    </row>
    <row r="2797">
      <c r="A2797">
        <f>IF('📦 RON BỘ'!B52="","",'📦 RON BỘ'!B52)</f>
        <v/>
      </c>
      <c r="B2797">
        <f>IF('📦 RON BỘ'!B52="","",'📦 RON BỘ'!C52)</f>
        <v/>
      </c>
      <c r="C2797">
        <f>IF('📦 RON BỘ'!B52="","","Ron bộ")</f>
        <v/>
      </c>
      <c r="D2797">
        <f>IF('📦 RON BỘ'!B52="","",'📦 RON BỘ'!F52)</f>
        <v/>
      </c>
      <c r="E2797" s="37">
        <f>IF('📦 RON BỘ'!B52="","",'📦 RON BỘ'!G52)</f>
        <v/>
      </c>
      <c r="F2797" s="37">
        <f>IF('📦 RON BỘ'!B52="","",'📦 RON BỘ'!H52)</f>
        <v/>
      </c>
      <c r="G2797" s="37">
        <f>IF('📦 RON BỘ'!B52="","",'📦 RON BỘ'!I52)</f>
        <v/>
      </c>
      <c r="H2797" s="37">
        <f>IF('📦 RON BỘ'!B52="","",'📦 RON BỘ'!J52)</f>
        <v/>
      </c>
      <c r="I2797" s="37">
        <f>IF('📦 RON BỘ'!B52="","",'📦 RON BỘ'!K52)</f>
        <v/>
      </c>
      <c r="J2797">
        <f>IF('📦 RON BỘ'!B52="","","")</f>
        <v/>
      </c>
      <c r="L2797">
        <f>N(L2796)+IF(AND('🔎 TRA CỨU NHANH'!$C$2&lt;&gt;"",OR(ISNUMBER(SEARCH('🔎 TRA CỨU NHANH'!$C$2,$A2797)),ISNUMBER(SEARCH('🔎 TRA CỨU NHANH'!$C$2,$B2797)))),1,0)</f>
        <v/>
      </c>
      <c r="M2797">
        <f>IF(L2797&gt;N(L2796),L2797,"")</f>
        <v/>
      </c>
      <c r="N2797">
        <f>N(N2796)+IF(AND('💰 BÁO GIÁ'!$C$27&lt;&gt;"",OR(ISNUMBER(SEARCH('💰 BÁO GIÁ'!$C$27,$A2797)),ISNUMBER(SEARCH('💰 BÁO GIÁ'!$C$27,$B2797)))),1,0)</f>
        <v/>
      </c>
      <c r="O2797">
        <f>IF(N2797&gt;N(N2796),N2797,"")</f>
        <v/>
      </c>
    </row>
    <row r="2798">
      <c r="A2798">
        <f>IF('📦 RON BỘ'!B53="","",'📦 RON BỘ'!B53)</f>
        <v/>
      </c>
      <c r="B2798">
        <f>IF('📦 RON BỘ'!B53="","",'📦 RON BỘ'!C53)</f>
        <v/>
      </c>
      <c r="C2798">
        <f>IF('📦 RON BỘ'!B53="","","Ron bộ")</f>
        <v/>
      </c>
      <c r="D2798">
        <f>IF('📦 RON BỘ'!B53="","",'📦 RON BỘ'!F53)</f>
        <v/>
      </c>
      <c r="E2798" s="37">
        <f>IF('📦 RON BỘ'!B53="","",'📦 RON BỘ'!G53)</f>
        <v/>
      </c>
      <c r="F2798" s="37">
        <f>IF('📦 RON BỘ'!B53="","",'📦 RON BỘ'!H53)</f>
        <v/>
      </c>
      <c r="G2798" s="37">
        <f>IF('📦 RON BỘ'!B53="","",'📦 RON BỘ'!I53)</f>
        <v/>
      </c>
      <c r="H2798" s="37">
        <f>IF('📦 RON BỘ'!B53="","",'📦 RON BỘ'!J53)</f>
        <v/>
      </c>
      <c r="I2798" s="37">
        <f>IF('📦 RON BỘ'!B53="","",'📦 RON BỘ'!K53)</f>
        <v/>
      </c>
      <c r="J2798">
        <f>IF('📦 RON BỘ'!B53="","","")</f>
        <v/>
      </c>
      <c r="L2798">
        <f>N(L2797)+IF(AND('🔎 TRA CỨU NHANH'!$C$2&lt;&gt;"",OR(ISNUMBER(SEARCH('🔎 TRA CỨU NHANH'!$C$2,$A2798)),ISNUMBER(SEARCH('🔎 TRA CỨU NHANH'!$C$2,$B2798)))),1,0)</f>
        <v/>
      </c>
      <c r="M2798">
        <f>IF(L2798&gt;N(L2797),L2798,"")</f>
        <v/>
      </c>
      <c r="N2798">
        <f>N(N2797)+IF(AND('💰 BÁO GIÁ'!$C$27&lt;&gt;"",OR(ISNUMBER(SEARCH('💰 BÁO GIÁ'!$C$27,$A2798)),ISNUMBER(SEARCH('💰 BÁO GIÁ'!$C$27,$B2798)))),1,0)</f>
        <v/>
      </c>
      <c r="O2798">
        <f>IF(N2798&gt;N(N2797),N2798,"")</f>
        <v/>
      </c>
    </row>
    <row r="2799">
      <c r="A2799">
        <f>IF('📦 RON BỘ'!B54="","",'📦 RON BỘ'!B54)</f>
        <v/>
      </c>
      <c r="B2799">
        <f>IF('📦 RON BỘ'!B54="","",'📦 RON BỘ'!C54)</f>
        <v/>
      </c>
      <c r="C2799">
        <f>IF('📦 RON BỘ'!B54="","","Ron bộ")</f>
        <v/>
      </c>
      <c r="D2799">
        <f>IF('📦 RON BỘ'!B54="","",'📦 RON BỘ'!F54)</f>
        <v/>
      </c>
      <c r="E2799" s="37">
        <f>IF('📦 RON BỘ'!B54="","",'📦 RON BỘ'!G54)</f>
        <v/>
      </c>
      <c r="F2799" s="37">
        <f>IF('📦 RON BỘ'!B54="","",'📦 RON BỘ'!H54)</f>
        <v/>
      </c>
      <c r="G2799" s="37">
        <f>IF('📦 RON BỘ'!B54="","",'📦 RON BỘ'!I54)</f>
        <v/>
      </c>
      <c r="H2799" s="37">
        <f>IF('📦 RON BỘ'!B54="","",'📦 RON BỘ'!J54)</f>
        <v/>
      </c>
      <c r="I2799" s="37">
        <f>IF('📦 RON BỘ'!B54="","",'📦 RON BỘ'!K54)</f>
        <v/>
      </c>
      <c r="J2799">
        <f>IF('📦 RON BỘ'!B54="","","")</f>
        <v/>
      </c>
      <c r="L2799">
        <f>N(L2798)+IF(AND('🔎 TRA CỨU NHANH'!$C$2&lt;&gt;"",OR(ISNUMBER(SEARCH('🔎 TRA CỨU NHANH'!$C$2,$A2799)),ISNUMBER(SEARCH('🔎 TRA CỨU NHANH'!$C$2,$B2799)))),1,0)</f>
        <v/>
      </c>
      <c r="M2799">
        <f>IF(L2799&gt;N(L2798),L2799,"")</f>
        <v/>
      </c>
      <c r="N2799">
        <f>N(N2798)+IF(AND('💰 BÁO GIÁ'!$C$27&lt;&gt;"",OR(ISNUMBER(SEARCH('💰 BÁO GIÁ'!$C$27,$A2799)),ISNUMBER(SEARCH('💰 BÁO GIÁ'!$C$27,$B2799)))),1,0)</f>
        <v/>
      </c>
      <c r="O2799">
        <f>IF(N2799&gt;N(N2798),N2799,"")</f>
        <v/>
      </c>
    </row>
    <row r="2800">
      <c r="A2800">
        <f>IF('📦 RON BỘ'!B55="","",'📦 RON BỘ'!B55)</f>
        <v/>
      </c>
      <c r="B2800">
        <f>IF('📦 RON BỘ'!B55="","",'📦 RON BỘ'!C55)</f>
        <v/>
      </c>
      <c r="C2800">
        <f>IF('📦 RON BỘ'!B55="","","Ron bộ")</f>
        <v/>
      </c>
      <c r="D2800">
        <f>IF('📦 RON BỘ'!B55="","",'📦 RON BỘ'!F55)</f>
        <v/>
      </c>
      <c r="E2800" s="37">
        <f>IF('📦 RON BỘ'!B55="","",'📦 RON BỘ'!G55)</f>
        <v/>
      </c>
      <c r="F2800" s="37">
        <f>IF('📦 RON BỘ'!B55="","",'📦 RON BỘ'!H55)</f>
        <v/>
      </c>
      <c r="G2800" s="37">
        <f>IF('📦 RON BỘ'!B55="","",'📦 RON BỘ'!I55)</f>
        <v/>
      </c>
      <c r="H2800" s="37">
        <f>IF('📦 RON BỘ'!B55="","",'📦 RON BỘ'!J55)</f>
        <v/>
      </c>
      <c r="I2800" s="37">
        <f>IF('📦 RON BỘ'!B55="","",'📦 RON BỘ'!K55)</f>
        <v/>
      </c>
      <c r="J2800">
        <f>IF('📦 RON BỘ'!B55="","","")</f>
        <v/>
      </c>
      <c r="L2800">
        <f>N(L2799)+IF(AND('🔎 TRA CỨU NHANH'!$C$2&lt;&gt;"",OR(ISNUMBER(SEARCH('🔎 TRA CỨU NHANH'!$C$2,$A2800)),ISNUMBER(SEARCH('🔎 TRA CỨU NHANH'!$C$2,$B2800)))),1,0)</f>
        <v/>
      </c>
      <c r="M2800">
        <f>IF(L2800&gt;N(L2799),L2800,"")</f>
        <v/>
      </c>
      <c r="N2800">
        <f>N(N2799)+IF(AND('💰 BÁO GIÁ'!$C$27&lt;&gt;"",OR(ISNUMBER(SEARCH('💰 BÁO GIÁ'!$C$27,$A2800)),ISNUMBER(SEARCH('💰 BÁO GIÁ'!$C$27,$B2800)))),1,0)</f>
        <v/>
      </c>
      <c r="O2800">
        <f>IF(N2800&gt;N(N2799),N2800,"")</f>
        <v/>
      </c>
    </row>
    <row r="2801">
      <c r="A2801">
        <f>IF('📦 RON BỘ'!B56="","",'📦 RON BỘ'!B56)</f>
        <v/>
      </c>
      <c r="B2801">
        <f>IF('📦 RON BỘ'!B56="","",'📦 RON BỘ'!C56)</f>
        <v/>
      </c>
      <c r="C2801">
        <f>IF('📦 RON BỘ'!B56="","","Ron bộ")</f>
        <v/>
      </c>
      <c r="D2801">
        <f>IF('📦 RON BỘ'!B56="","",'📦 RON BỘ'!F56)</f>
        <v/>
      </c>
      <c r="E2801" s="37">
        <f>IF('📦 RON BỘ'!B56="","",'📦 RON BỘ'!G56)</f>
        <v/>
      </c>
      <c r="F2801" s="37">
        <f>IF('📦 RON BỘ'!B56="","",'📦 RON BỘ'!H56)</f>
        <v/>
      </c>
      <c r="G2801" s="37">
        <f>IF('📦 RON BỘ'!B56="","",'📦 RON BỘ'!I56)</f>
        <v/>
      </c>
      <c r="H2801" s="37">
        <f>IF('📦 RON BỘ'!B56="","",'📦 RON BỘ'!J56)</f>
        <v/>
      </c>
      <c r="I2801" s="37">
        <f>IF('📦 RON BỘ'!B56="","",'📦 RON BỘ'!K56)</f>
        <v/>
      </c>
      <c r="J2801">
        <f>IF('📦 RON BỘ'!B56="","","")</f>
        <v/>
      </c>
      <c r="L2801">
        <f>N(L2800)+IF(AND('🔎 TRA CỨU NHANH'!$C$2&lt;&gt;"",OR(ISNUMBER(SEARCH('🔎 TRA CỨU NHANH'!$C$2,$A2801)),ISNUMBER(SEARCH('🔎 TRA CỨU NHANH'!$C$2,$B2801)))),1,0)</f>
        <v/>
      </c>
      <c r="M2801">
        <f>IF(L2801&gt;N(L2800),L2801,"")</f>
        <v/>
      </c>
      <c r="N2801">
        <f>N(N2800)+IF(AND('💰 BÁO GIÁ'!$C$27&lt;&gt;"",OR(ISNUMBER(SEARCH('💰 BÁO GIÁ'!$C$27,$A2801)),ISNUMBER(SEARCH('💰 BÁO GIÁ'!$C$27,$B2801)))),1,0)</f>
        <v/>
      </c>
      <c r="O2801">
        <f>IF(N2801&gt;N(N2800),N2801,"")</f>
        <v/>
      </c>
    </row>
    <row r="2802">
      <c r="A2802">
        <f>IF('📦 RON BỘ'!B57="","",'📦 RON BỘ'!B57)</f>
        <v/>
      </c>
      <c r="B2802">
        <f>IF('📦 RON BỘ'!B57="","",'📦 RON BỘ'!C57)</f>
        <v/>
      </c>
      <c r="C2802">
        <f>IF('📦 RON BỘ'!B57="","","Ron bộ")</f>
        <v/>
      </c>
      <c r="D2802">
        <f>IF('📦 RON BỘ'!B57="","",'📦 RON BỘ'!F57)</f>
        <v/>
      </c>
      <c r="E2802" s="37">
        <f>IF('📦 RON BỘ'!B57="","",'📦 RON BỘ'!G57)</f>
        <v/>
      </c>
      <c r="F2802" s="37">
        <f>IF('📦 RON BỘ'!B57="","",'📦 RON BỘ'!H57)</f>
        <v/>
      </c>
      <c r="G2802" s="37">
        <f>IF('📦 RON BỘ'!B57="","",'📦 RON BỘ'!I57)</f>
        <v/>
      </c>
      <c r="H2802" s="37">
        <f>IF('📦 RON BỘ'!B57="","",'📦 RON BỘ'!J57)</f>
        <v/>
      </c>
      <c r="I2802" s="37">
        <f>IF('📦 RON BỘ'!B57="","",'📦 RON BỘ'!K57)</f>
        <v/>
      </c>
      <c r="J2802">
        <f>IF('📦 RON BỘ'!B57="","","")</f>
        <v/>
      </c>
      <c r="L2802">
        <f>N(L2801)+IF(AND('🔎 TRA CỨU NHANH'!$C$2&lt;&gt;"",OR(ISNUMBER(SEARCH('🔎 TRA CỨU NHANH'!$C$2,$A2802)),ISNUMBER(SEARCH('🔎 TRA CỨU NHANH'!$C$2,$B2802)))),1,0)</f>
        <v/>
      </c>
      <c r="M2802">
        <f>IF(L2802&gt;N(L2801),L2802,"")</f>
        <v/>
      </c>
      <c r="N2802">
        <f>N(N2801)+IF(AND('💰 BÁO GIÁ'!$C$27&lt;&gt;"",OR(ISNUMBER(SEARCH('💰 BÁO GIÁ'!$C$27,$A2802)),ISNUMBER(SEARCH('💰 BÁO GIÁ'!$C$27,$B2802)))),1,0)</f>
        <v/>
      </c>
      <c r="O2802">
        <f>IF(N2802&gt;N(N2801),N2802,"")</f>
        <v/>
      </c>
    </row>
    <row r="2803">
      <c r="A2803">
        <f>IF('📦 RON BỘ'!B58="","",'📦 RON BỘ'!B58)</f>
        <v/>
      </c>
      <c r="B2803">
        <f>IF('📦 RON BỘ'!B58="","",'📦 RON BỘ'!C58)</f>
        <v/>
      </c>
      <c r="C2803">
        <f>IF('📦 RON BỘ'!B58="","","Ron bộ")</f>
        <v/>
      </c>
      <c r="D2803">
        <f>IF('📦 RON BỘ'!B58="","",'📦 RON BỘ'!F58)</f>
        <v/>
      </c>
      <c r="E2803" s="37">
        <f>IF('📦 RON BỘ'!B58="","",'📦 RON BỘ'!G58)</f>
        <v/>
      </c>
      <c r="F2803" s="37">
        <f>IF('📦 RON BỘ'!B58="","",'📦 RON BỘ'!H58)</f>
        <v/>
      </c>
      <c r="G2803" s="37">
        <f>IF('📦 RON BỘ'!B58="","",'📦 RON BỘ'!I58)</f>
        <v/>
      </c>
      <c r="H2803" s="37">
        <f>IF('📦 RON BỘ'!B58="","",'📦 RON BỘ'!J58)</f>
        <v/>
      </c>
      <c r="I2803" s="37">
        <f>IF('📦 RON BỘ'!B58="","",'📦 RON BỘ'!K58)</f>
        <v/>
      </c>
      <c r="J2803">
        <f>IF('📦 RON BỘ'!B58="","","")</f>
        <v/>
      </c>
      <c r="L2803">
        <f>N(L2802)+IF(AND('🔎 TRA CỨU NHANH'!$C$2&lt;&gt;"",OR(ISNUMBER(SEARCH('🔎 TRA CỨU NHANH'!$C$2,$A2803)),ISNUMBER(SEARCH('🔎 TRA CỨU NHANH'!$C$2,$B2803)))),1,0)</f>
        <v/>
      </c>
      <c r="M2803">
        <f>IF(L2803&gt;N(L2802),L2803,"")</f>
        <v/>
      </c>
      <c r="N2803">
        <f>N(N2802)+IF(AND('💰 BÁO GIÁ'!$C$27&lt;&gt;"",OR(ISNUMBER(SEARCH('💰 BÁO GIÁ'!$C$27,$A2803)),ISNUMBER(SEARCH('💰 BÁO GIÁ'!$C$27,$B2803)))),1,0)</f>
        <v/>
      </c>
      <c r="O2803">
        <f>IF(N2803&gt;N(N2802),N2803,"")</f>
        <v/>
      </c>
    </row>
    <row r="2804">
      <c r="A2804">
        <f>IF('📦 RON BỘ'!B59="","",'📦 RON BỘ'!B59)</f>
        <v/>
      </c>
      <c r="B2804">
        <f>IF('📦 RON BỘ'!B59="","",'📦 RON BỘ'!C59)</f>
        <v/>
      </c>
      <c r="C2804">
        <f>IF('📦 RON BỘ'!B59="","","Ron bộ")</f>
        <v/>
      </c>
      <c r="D2804">
        <f>IF('📦 RON BỘ'!B59="","",'📦 RON BỘ'!F59)</f>
        <v/>
      </c>
      <c r="E2804" s="37">
        <f>IF('📦 RON BỘ'!B59="","",'📦 RON BỘ'!G59)</f>
        <v/>
      </c>
      <c r="F2804" s="37">
        <f>IF('📦 RON BỘ'!B59="","",'📦 RON BỘ'!H59)</f>
        <v/>
      </c>
      <c r="G2804" s="37">
        <f>IF('📦 RON BỘ'!B59="","",'📦 RON BỘ'!I59)</f>
        <v/>
      </c>
      <c r="H2804" s="37">
        <f>IF('📦 RON BỘ'!B59="","",'📦 RON BỘ'!J59)</f>
        <v/>
      </c>
      <c r="I2804" s="37">
        <f>IF('📦 RON BỘ'!B59="","",'📦 RON BỘ'!K59)</f>
        <v/>
      </c>
      <c r="J2804">
        <f>IF('📦 RON BỘ'!B59="","","")</f>
        <v/>
      </c>
      <c r="L2804">
        <f>N(L2803)+IF(AND('🔎 TRA CỨU NHANH'!$C$2&lt;&gt;"",OR(ISNUMBER(SEARCH('🔎 TRA CỨU NHANH'!$C$2,$A2804)),ISNUMBER(SEARCH('🔎 TRA CỨU NHANH'!$C$2,$B2804)))),1,0)</f>
        <v/>
      </c>
      <c r="M2804">
        <f>IF(L2804&gt;N(L2803),L2804,"")</f>
        <v/>
      </c>
      <c r="N2804">
        <f>N(N2803)+IF(AND('💰 BÁO GIÁ'!$C$27&lt;&gt;"",OR(ISNUMBER(SEARCH('💰 BÁO GIÁ'!$C$27,$A2804)),ISNUMBER(SEARCH('💰 BÁO GIÁ'!$C$27,$B2804)))),1,0)</f>
        <v/>
      </c>
      <c r="O2804">
        <f>IF(N2804&gt;N(N2803),N2804,"")</f>
        <v/>
      </c>
    </row>
    <row r="2805">
      <c r="A2805">
        <f>IF('📦 RON BỘ'!B60="","",'📦 RON BỘ'!B60)</f>
        <v/>
      </c>
      <c r="B2805">
        <f>IF('📦 RON BỘ'!B60="","",'📦 RON BỘ'!C60)</f>
        <v/>
      </c>
      <c r="C2805">
        <f>IF('📦 RON BỘ'!B60="","","Ron bộ")</f>
        <v/>
      </c>
      <c r="D2805">
        <f>IF('📦 RON BỘ'!B60="","",'📦 RON BỘ'!F60)</f>
        <v/>
      </c>
      <c r="E2805" s="37">
        <f>IF('📦 RON BỘ'!B60="","",'📦 RON BỘ'!G60)</f>
        <v/>
      </c>
      <c r="F2805" s="37">
        <f>IF('📦 RON BỘ'!B60="","",'📦 RON BỘ'!H60)</f>
        <v/>
      </c>
      <c r="G2805" s="37">
        <f>IF('📦 RON BỘ'!B60="","",'📦 RON BỘ'!I60)</f>
        <v/>
      </c>
      <c r="H2805" s="37">
        <f>IF('📦 RON BỘ'!B60="","",'📦 RON BỘ'!J60)</f>
        <v/>
      </c>
      <c r="I2805" s="37">
        <f>IF('📦 RON BỘ'!B60="","",'📦 RON BỘ'!K60)</f>
        <v/>
      </c>
      <c r="J2805">
        <f>IF('📦 RON BỘ'!B60="","","")</f>
        <v/>
      </c>
      <c r="L2805">
        <f>N(L2804)+IF(AND('🔎 TRA CỨU NHANH'!$C$2&lt;&gt;"",OR(ISNUMBER(SEARCH('🔎 TRA CỨU NHANH'!$C$2,$A2805)),ISNUMBER(SEARCH('🔎 TRA CỨU NHANH'!$C$2,$B2805)))),1,0)</f>
        <v/>
      </c>
      <c r="M2805">
        <f>IF(L2805&gt;N(L2804),L2805,"")</f>
        <v/>
      </c>
      <c r="N2805">
        <f>N(N2804)+IF(AND('💰 BÁO GIÁ'!$C$27&lt;&gt;"",OR(ISNUMBER(SEARCH('💰 BÁO GIÁ'!$C$27,$A2805)),ISNUMBER(SEARCH('💰 BÁO GIÁ'!$C$27,$B2805)))),1,0)</f>
        <v/>
      </c>
      <c r="O2805">
        <f>IF(N2805&gt;N(N2804),N2805,"")</f>
        <v/>
      </c>
    </row>
    <row r="2806">
      <c r="A2806">
        <f>IF('📦 RON BỘ'!B61="","",'📦 RON BỘ'!B61)</f>
        <v/>
      </c>
      <c r="B2806">
        <f>IF('📦 RON BỘ'!B61="","",'📦 RON BỘ'!C61)</f>
        <v/>
      </c>
      <c r="C2806">
        <f>IF('📦 RON BỘ'!B61="","","Ron bộ")</f>
        <v/>
      </c>
      <c r="D2806">
        <f>IF('📦 RON BỘ'!B61="","",'📦 RON BỘ'!F61)</f>
        <v/>
      </c>
      <c r="E2806" s="37">
        <f>IF('📦 RON BỘ'!B61="","",'📦 RON BỘ'!G61)</f>
        <v/>
      </c>
      <c r="F2806" s="37">
        <f>IF('📦 RON BỘ'!B61="","",'📦 RON BỘ'!H61)</f>
        <v/>
      </c>
      <c r="G2806" s="37">
        <f>IF('📦 RON BỘ'!B61="","",'📦 RON BỘ'!I61)</f>
        <v/>
      </c>
      <c r="H2806" s="37">
        <f>IF('📦 RON BỘ'!B61="","",'📦 RON BỘ'!J61)</f>
        <v/>
      </c>
      <c r="I2806" s="37">
        <f>IF('📦 RON BỘ'!B61="","",'📦 RON BỘ'!K61)</f>
        <v/>
      </c>
      <c r="J2806">
        <f>IF('📦 RON BỘ'!B61="","","")</f>
        <v/>
      </c>
      <c r="L2806">
        <f>N(L2805)+IF(AND('🔎 TRA CỨU NHANH'!$C$2&lt;&gt;"",OR(ISNUMBER(SEARCH('🔎 TRA CỨU NHANH'!$C$2,$A2806)),ISNUMBER(SEARCH('🔎 TRA CỨU NHANH'!$C$2,$B2806)))),1,0)</f>
        <v/>
      </c>
      <c r="M2806">
        <f>IF(L2806&gt;N(L2805),L2806,"")</f>
        <v/>
      </c>
      <c r="N2806">
        <f>N(N2805)+IF(AND('💰 BÁO GIÁ'!$C$27&lt;&gt;"",OR(ISNUMBER(SEARCH('💰 BÁO GIÁ'!$C$27,$A2806)),ISNUMBER(SEARCH('💰 BÁO GIÁ'!$C$27,$B2806)))),1,0)</f>
        <v/>
      </c>
      <c r="O2806">
        <f>IF(N2806&gt;N(N2805),N2806,"")</f>
        <v/>
      </c>
    </row>
    <row r="2807">
      <c r="A2807">
        <f>IF('📦 RON BỘ'!B62="","",'📦 RON BỘ'!B62)</f>
        <v/>
      </c>
      <c r="B2807">
        <f>IF('📦 RON BỘ'!B62="","",'📦 RON BỘ'!C62)</f>
        <v/>
      </c>
      <c r="C2807">
        <f>IF('📦 RON BỘ'!B62="","","Ron bộ")</f>
        <v/>
      </c>
      <c r="D2807">
        <f>IF('📦 RON BỘ'!B62="","",'📦 RON BỘ'!F62)</f>
        <v/>
      </c>
      <c r="E2807" s="37">
        <f>IF('📦 RON BỘ'!B62="","",'📦 RON BỘ'!G62)</f>
        <v/>
      </c>
      <c r="F2807" s="37">
        <f>IF('📦 RON BỘ'!B62="","",'📦 RON BỘ'!H62)</f>
        <v/>
      </c>
      <c r="G2807" s="37">
        <f>IF('📦 RON BỘ'!B62="","",'📦 RON BỘ'!I62)</f>
        <v/>
      </c>
      <c r="H2807" s="37">
        <f>IF('📦 RON BỘ'!B62="","",'📦 RON BỘ'!J62)</f>
        <v/>
      </c>
      <c r="I2807" s="37">
        <f>IF('📦 RON BỘ'!B62="","",'📦 RON BỘ'!K62)</f>
        <v/>
      </c>
      <c r="J2807">
        <f>IF('📦 RON BỘ'!B62="","","")</f>
        <v/>
      </c>
      <c r="L2807">
        <f>N(L2806)+IF(AND('🔎 TRA CỨU NHANH'!$C$2&lt;&gt;"",OR(ISNUMBER(SEARCH('🔎 TRA CỨU NHANH'!$C$2,$A2807)),ISNUMBER(SEARCH('🔎 TRA CỨU NHANH'!$C$2,$B2807)))),1,0)</f>
        <v/>
      </c>
      <c r="M2807">
        <f>IF(L2807&gt;N(L2806),L2807,"")</f>
        <v/>
      </c>
      <c r="N2807">
        <f>N(N2806)+IF(AND('💰 BÁO GIÁ'!$C$27&lt;&gt;"",OR(ISNUMBER(SEARCH('💰 BÁO GIÁ'!$C$27,$A2807)),ISNUMBER(SEARCH('💰 BÁO GIÁ'!$C$27,$B2807)))),1,0)</f>
        <v/>
      </c>
      <c r="O2807">
        <f>IF(N2807&gt;N(N2806),N2807,"")</f>
        <v/>
      </c>
    </row>
    <row r="2808">
      <c r="A2808">
        <f>IF('📦 RON BỘ'!B63="","",'📦 RON BỘ'!B63)</f>
        <v/>
      </c>
      <c r="B2808">
        <f>IF('📦 RON BỘ'!B63="","",'📦 RON BỘ'!C63)</f>
        <v/>
      </c>
      <c r="C2808">
        <f>IF('📦 RON BỘ'!B63="","","Ron bộ")</f>
        <v/>
      </c>
      <c r="D2808">
        <f>IF('📦 RON BỘ'!B63="","",'📦 RON BỘ'!F63)</f>
        <v/>
      </c>
      <c r="E2808" s="37">
        <f>IF('📦 RON BỘ'!B63="","",'📦 RON BỘ'!G63)</f>
        <v/>
      </c>
      <c r="F2808" s="37">
        <f>IF('📦 RON BỘ'!B63="","",'📦 RON BỘ'!H63)</f>
        <v/>
      </c>
      <c r="G2808" s="37">
        <f>IF('📦 RON BỘ'!B63="","",'📦 RON BỘ'!I63)</f>
        <v/>
      </c>
      <c r="H2808" s="37">
        <f>IF('📦 RON BỘ'!B63="","",'📦 RON BỘ'!J63)</f>
        <v/>
      </c>
      <c r="I2808" s="37">
        <f>IF('📦 RON BỘ'!B63="","",'📦 RON BỘ'!K63)</f>
        <v/>
      </c>
      <c r="J2808">
        <f>IF('📦 RON BỘ'!B63="","","")</f>
        <v/>
      </c>
      <c r="L2808">
        <f>N(L2807)+IF(AND('🔎 TRA CỨU NHANH'!$C$2&lt;&gt;"",OR(ISNUMBER(SEARCH('🔎 TRA CỨU NHANH'!$C$2,$A2808)),ISNUMBER(SEARCH('🔎 TRA CỨU NHANH'!$C$2,$B2808)))),1,0)</f>
        <v/>
      </c>
      <c r="M2808">
        <f>IF(L2808&gt;N(L2807),L2808,"")</f>
        <v/>
      </c>
      <c r="N2808">
        <f>N(N2807)+IF(AND('💰 BÁO GIÁ'!$C$27&lt;&gt;"",OR(ISNUMBER(SEARCH('💰 BÁO GIÁ'!$C$27,$A2808)),ISNUMBER(SEARCH('💰 BÁO GIÁ'!$C$27,$B2808)))),1,0)</f>
        <v/>
      </c>
      <c r="O2808">
        <f>IF(N2808&gt;N(N2807),N2808,"")</f>
        <v/>
      </c>
    </row>
    <row r="2809">
      <c r="A2809">
        <f>IF('📦 RON BỘ'!B64="","",'📦 RON BỘ'!B64)</f>
        <v/>
      </c>
      <c r="B2809">
        <f>IF('📦 RON BỘ'!B64="","",'📦 RON BỘ'!C64)</f>
        <v/>
      </c>
      <c r="C2809">
        <f>IF('📦 RON BỘ'!B64="","","Ron bộ")</f>
        <v/>
      </c>
      <c r="D2809">
        <f>IF('📦 RON BỘ'!B64="","",'📦 RON BỘ'!F64)</f>
        <v/>
      </c>
      <c r="E2809" s="37">
        <f>IF('📦 RON BỘ'!B64="","",'📦 RON BỘ'!G64)</f>
        <v/>
      </c>
      <c r="F2809" s="37">
        <f>IF('📦 RON BỘ'!B64="","",'📦 RON BỘ'!H64)</f>
        <v/>
      </c>
      <c r="G2809" s="37">
        <f>IF('📦 RON BỘ'!B64="","",'📦 RON BỘ'!I64)</f>
        <v/>
      </c>
      <c r="H2809" s="37">
        <f>IF('📦 RON BỘ'!B64="","",'📦 RON BỘ'!J64)</f>
        <v/>
      </c>
      <c r="I2809" s="37">
        <f>IF('📦 RON BỘ'!B64="","",'📦 RON BỘ'!K64)</f>
        <v/>
      </c>
      <c r="J2809">
        <f>IF('📦 RON BỘ'!B64="","","")</f>
        <v/>
      </c>
      <c r="L2809">
        <f>N(L2808)+IF(AND('🔎 TRA CỨU NHANH'!$C$2&lt;&gt;"",OR(ISNUMBER(SEARCH('🔎 TRA CỨU NHANH'!$C$2,$A2809)),ISNUMBER(SEARCH('🔎 TRA CỨU NHANH'!$C$2,$B2809)))),1,0)</f>
        <v/>
      </c>
      <c r="M2809">
        <f>IF(L2809&gt;N(L2808),L2809,"")</f>
        <v/>
      </c>
      <c r="N2809">
        <f>N(N2808)+IF(AND('💰 BÁO GIÁ'!$C$27&lt;&gt;"",OR(ISNUMBER(SEARCH('💰 BÁO GIÁ'!$C$27,$A2809)),ISNUMBER(SEARCH('💰 BÁO GIÁ'!$C$27,$B2809)))),1,0)</f>
        <v/>
      </c>
      <c r="O2809">
        <f>IF(N2809&gt;N(N2808),N2809,"")</f>
        <v/>
      </c>
    </row>
    <row r="2810">
      <c r="A2810">
        <f>IF('📦 RON BỘ'!B65="","",'📦 RON BỘ'!B65)</f>
        <v/>
      </c>
      <c r="B2810">
        <f>IF('📦 RON BỘ'!B65="","",'📦 RON BỘ'!C65)</f>
        <v/>
      </c>
      <c r="C2810">
        <f>IF('📦 RON BỘ'!B65="","","Ron bộ")</f>
        <v/>
      </c>
      <c r="D2810">
        <f>IF('📦 RON BỘ'!B65="","",'📦 RON BỘ'!F65)</f>
        <v/>
      </c>
      <c r="E2810">
        <f>IF('📦 RON BỘ'!B65="","",'📦 RON BỘ'!G65)</f>
        <v/>
      </c>
      <c r="F2810">
        <f>IF('📦 RON BỘ'!B65="","",'📦 RON BỘ'!H65)</f>
        <v/>
      </c>
      <c r="G2810">
        <f>IF('📦 RON BỘ'!B65="","",'📦 RON BỘ'!I65)</f>
        <v/>
      </c>
      <c r="H2810">
        <f>IF('📦 RON BỘ'!B65="","",'📦 RON BỘ'!J65)</f>
        <v/>
      </c>
      <c r="I2810">
        <f>IF('📦 RON BỘ'!B65="","",'📦 RON BỘ'!K65)</f>
        <v/>
      </c>
      <c r="J2810">
        <f>IF('📦 RON BỘ'!B65="","","")</f>
        <v/>
      </c>
      <c r="L2810">
        <f>N(L2809)+IF(AND('🔎 TRA CỨU NHANH'!$C$2&lt;&gt;"",OR(ISNUMBER(SEARCH('🔎 TRA CỨU NHANH'!$C$2,$A2810)),ISNUMBER(SEARCH('🔎 TRA CỨU NHANH'!$C$2,$B2810)))),1,0)</f>
        <v/>
      </c>
      <c r="M2810">
        <f>IF(L2810&gt;N(L2809),L2810,"")</f>
        <v/>
      </c>
      <c r="N2810">
        <f>N(N2809)+IF(AND('💰 BÁO GIÁ'!$C$27&lt;&gt;"",OR(ISNUMBER(SEARCH('💰 BÁO GIÁ'!$C$27,$A2810)),ISNUMBER(SEARCH('💰 BÁO GIÁ'!$C$27,$B2810)))),1,0)</f>
        <v/>
      </c>
      <c r="O2810">
        <f>IF(N2810&gt;N(N2809),N2810,"")</f>
        <v/>
      </c>
    </row>
    <row r="2811">
      <c r="A2811">
        <f>IF('📦 RON BỘ'!B66="","",'📦 RON BỘ'!B66)</f>
        <v/>
      </c>
      <c r="B2811">
        <f>IF('📦 RON BỘ'!B66="","",'📦 RON BỘ'!C66)</f>
        <v/>
      </c>
      <c r="C2811">
        <f>IF('📦 RON BỘ'!B66="","","Ron bộ")</f>
        <v/>
      </c>
      <c r="D2811">
        <f>IF('📦 RON BỘ'!B66="","",'📦 RON BỘ'!F66)</f>
        <v/>
      </c>
      <c r="E2811" s="37">
        <f>IF('📦 RON BỘ'!B66="","",'📦 RON BỘ'!G66)</f>
        <v/>
      </c>
      <c r="F2811" s="37">
        <f>IF('📦 RON BỘ'!B66="","",'📦 RON BỘ'!H66)</f>
        <v/>
      </c>
      <c r="G2811" s="37">
        <f>IF('📦 RON BỘ'!B66="","",'📦 RON BỘ'!I66)</f>
        <v/>
      </c>
      <c r="H2811" s="37">
        <f>IF('📦 RON BỘ'!B66="","",'📦 RON BỘ'!J66)</f>
        <v/>
      </c>
      <c r="I2811" s="37">
        <f>IF('📦 RON BỘ'!B66="","",'📦 RON BỘ'!K66)</f>
        <v/>
      </c>
      <c r="J2811">
        <f>IF('📦 RON BỘ'!B66="","","")</f>
        <v/>
      </c>
      <c r="L2811">
        <f>N(L2810)+IF(AND('🔎 TRA CỨU NHANH'!$C$2&lt;&gt;"",OR(ISNUMBER(SEARCH('🔎 TRA CỨU NHANH'!$C$2,$A2811)),ISNUMBER(SEARCH('🔎 TRA CỨU NHANH'!$C$2,$B2811)))),1,0)</f>
        <v/>
      </c>
      <c r="M2811">
        <f>IF(L2811&gt;N(L2810),L2811,"")</f>
        <v/>
      </c>
      <c r="N2811">
        <f>N(N2810)+IF(AND('💰 BÁO GIÁ'!$C$27&lt;&gt;"",OR(ISNUMBER(SEARCH('💰 BÁO GIÁ'!$C$27,$A2811)),ISNUMBER(SEARCH('💰 BÁO GIÁ'!$C$27,$B2811)))),1,0)</f>
        <v/>
      </c>
      <c r="O2811">
        <f>IF(N2811&gt;N(N2810),N2811,"")</f>
        <v/>
      </c>
    </row>
    <row r="2812">
      <c r="A2812">
        <f>IF('📦 RON BỘ'!B67="","",'📦 RON BỘ'!B67)</f>
        <v/>
      </c>
      <c r="B2812">
        <f>IF('📦 RON BỘ'!B67="","",'📦 RON BỘ'!C67)</f>
        <v/>
      </c>
      <c r="C2812">
        <f>IF('📦 RON BỘ'!B67="","","Ron bộ")</f>
        <v/>
      </c>
      <c r="D2812">
        <f>IF('📦 RON BỘ'!B67="","",'📦 RON BỘ'!F67)</f>
        <v/>
      </c>
      <c r="E2812" s="37">
        <f>IF('📦 RON BỘ'!B67="","",'📦 RON BỘ'!G67)</f>
        <v/>
      </c>
      <c r="F2812" s="37">
        <f>IF('📦 RON BỘ'!B67="","",'📦 RON BỘ'!H67)</f>
        <v/>
      </c>
      <c r="G2812" s="37">
        <f>IF('📦 RON BỘ'!B67="","",'📦 RON BỘ'!I67)</f>
        <v/>
      </c>
      <c r="H2812" s="37">
        <f>IF('📦 RON BỘ'!B67="","",'📦 RON BỘ'!J67)</f>
        <v/>
      </c>
      <c r="I2812" s="37">
        <f>IF('📦 RON BỘ'!B67="","",'📦 RON BỘ'!K67)</f>
        <v/>
      </c>
      <c r="J2812">
        <f>IF('📦 RON BỘ'!B67="","","")</f>
        <v/>
      </c>
      <c r="L2812">
        <f>N(L2811)+IF(AND('🔎 TRA CỨU NHANH'!$C$2&lt;&gt;"",OR(ISNUMBER(SEARCH('🔎 TRA CỨU NHANH'!$C$2,$A2812)),ISNUMBER(SEARCH('🔎 TRA CỨU NHANH'!$C$2,$B2812)))),1,0)</f>
        <v/>
      </c>
      <c r="M2812">
        <f>IF(L2812&gt;N(L2811),L2812,"")</f>
        <v/>
      </c>
      <c r="N2812">
        <f>N(N2811)+IF(AND('💰 BÁO GIÁ'!$C$27&lt;&gt;"",OR(ISNUMBER(SEARCH('💰 BÁO GIÁ'!$C$27,$A2812)),ISNUMBER(SEARCH('💰 BÁO GIÁ'!$C$27,$B2812)))),1,0)</f>
        <v/>
      </c>
      <c r="O2812">
        <f>IF(N2812&gt;N(N2811),N2812,"")</f>
        <v/>
      </c>
    </row>
    <row r="2813">
      <c r="A2813">
        <f>IF('📦 RON BỘ'!B68="","",'📦 RON BỘ'!B68)</f>
        <v/>
      </c>
      <c r="B2813">
        <f>IF('📦 RON BỘ'!B68="","",'📦 RON BỘ'!C68)</f>
        <v/>
      </c>
      <c r="C2813">
        <f>IF('📦 RON BỘ'!B68="","","Ron bộ")</f>
        <v/>
      </c>
      <c r="D2813">
        <f>IF('📦 RON BỘ'!B68="","",'📦 RON BỘ'!F68)</f>
        <v/>
      </c>
      <c r="E2813" s="37">
        <f>IF('📦 RON BỘ'!B68="","",'📦 RON BỘ'!G68)</f>
        <v/>
      </c>
      <c r="F2813" s="37">
        <f>IF('📦 RON BỘ'!B68="","",'📦 RON BỘ'!H68)</f>
        <v/>
      </c>
      <c r="G2813" s="37">
        <f>IF('📦 RON BỘ'!B68="","",'📦 RON BỘ'!I68)</f>
        <v/>
      </c>
      <c r="H2813" s="37">
        <f>IF('📦 RON BỘ'!B68="","",'📦 RON BỘ'!J68)</f>
        <v/>
      </c>
      <c r="I2813" s="37">
        <f>IF('📦 RON BỘ'!B68="","",'📦 RON BỘ'!K68)</f>
        <v/>
      </c>
      <c r="J2813">
        <f>IF('📦 RON BỘ'!B68="","","")</f>
        <v/>
      </c>
      <c r="L2813">
        <f>N(L2812)+IF(AND('🔎 TRA CỨU NHANH'!$C$2&lt;&gt;"",OR(ISNUMBER(SEARCH('🔎 TRA CỨU NHANH'!$C$2,$A2813)),ISNUMBER(SEARCH('🔎 TRA CỨU NHANH'!$C$2,$B2813)))),1,0)</f>
        <v/>
      </c>
      <c r="M2813">
        <f>IF(L2813&gt;N(L2812),L2813,"")</f>
        <v/>
      </c>
      <c r="N2813">
        <f>N(N2812)+IF(AND('💰 BÁO GIÁ'!$C$27&lt;&gt;"",OR(ISNUMBER(SEARCH('💰 BÁO GIÁ'!$C$27,$A2813)),ISNUMBER(SEARCH('💰 BÁO GIÁ'!$C$27,$B2813)))),1,0)</f>
        <v/>
      </c>
      <c r="O2813">
        <f>IF(N2813&gt;N(N2812),N2813,"")</f>
        <v/>
      </c>
    </row>
    <row r="2814">
      <c r="A2814">
        <f>IF('📦 RON BỘ'!B69="","",'📦 RON BỘ'!B69)</f>
        <v/>
      </c>
      <c r="B2814">
        <f>IF('📦 RON BỘ'!B69="","",'📦 RON BỘ'!C69)</f>
        <v/>
      </c>
      <c r="C2814">
        <f>IF('📦 RON BỘ'!B69="","","Ron bộ")</f>
        <v/>
      </c>
      <c r="D2814">
        <f>IF('📦 RON BỘ'!B69="","",'📦 RON BỘ'!F69)</f>
        <v/>
      </c>
      <c r="E2814" s="37">
        <f>IF('📦 RON BỘ'!B69="","",'📦 RON BỘ'!G69)</f>
        <v/>
      </c>
      <c r="F2814" s="37">
        <f>IF('📦 RON BỘ'!B69="","",'📦 RON BỘ'!H69)</f>
        <v/>
      </c>
      <c r="G2814" s="37">
        <f>IF('📦 RON BỘ'!B69="","",'📦 RON BỘ'!I69)</f>
        <v/>
      </c>
      <c r="H2814" s="37">
        <f>IF('📦 RON BỘ'!B69="","",'📦 RON BỘ'!J69)</f>
        <v/>
      </c>
      <c r="I2814" s="37">
        <f>IF('📦 RON BỘ'!B69="","",'📦 RON BỘ'!K69)</f>
        <v/>
      </c>
      <c r="J2814">
        <f>IF('📦 RON BỘ'!B69="","","")</f>
        <v/>
      </c>
      <c r="L2814">
        <f>N(L2813)+IF(AND('🔎 TRA CỨU NHANH'!$C$2&lt;&gt;"",OR(ISNUMBER(SEARCH('🔎 TRA CỨU NHANH'!$C$2,$A2814)),ISNUMBER(SEARCH('🔎 TRA CỨU NHANH'!$C$2,$B2814)))),1,0)</f>
        <v/>
      </c>
      <c r="M2814">
        <f>IF(L2814&gt;N(L2813),L2814,"")</f>
        <v/>
      </c>
      <c r="N2814">
        <f>N(N2813)+IF(AND('💰 BÁO GIÁ'!$C$27&lt;&gt;"",OR(ISNUMBER(SEARCH('💰 BÁO GIÁ'!$C$27,$A2814)),ISNUMBER(SEARCH('💰 BÁO GIÁ'!$C$27,$B2814)))),1,0)</f>
        <v/>
      </c>
      <c r="O2814">
        <f>IF(N2814&gt;N(N2813),N2814,"")</f>
        <v/>
      </c>
    </row>
    <row r="2815">
      <c r="A2815">
        <f>IF('📦 RON BỘ'!B70="","",'📦 RON BỘ'!B70)</f>
        <v/>
      </c>
      <c r="B2815">
        <f>IF('📦 RON BỘ'!B70="","",'📦 RON BỘ'!C70)</f>
        <v/>
      </c>
      <c r="C2815">
        <f>IF('📦 RON BỘ'!B70="","","Ron bộ")</f>
        <v/>
      </c>
      <c r="D2815">
        <f>IF('📦 RON BỘ'!B70="","",'📦 RON BỘ'!F70)</f>
        <v/>
      </c>
      <c r="E2815" s="37">
        <f>IF('📦 RON BỘ'!B70="","",'📦 RON BỘ'!G70)</f>
        <v/>
      </c>
      <c r="F2815" s="37">
        <f>IF('📦 RON BỘ'!B70="","",'📦 RON BỘ'!H70)</f>
        <v/>
      </c>
      <c r="G2815" s="37">
        <f>IF('📦 RON BỘ'!B70="","",'📦 RON BỘ'!I70)</f>
        <v/>
      </c>
      <c r="H2815" s="37">
        <f>IF('📦 RON BỘ'!B70="","",'📦 RON BỘ'!J70)</f>
        <v/>
      </c>
      <c r="I2815" s="37">
        <f>IF('📦 RON BỘ'!B70="","",'📦 RON BỘ'!K70)</f>
        <v/>
      </c>
      <c r="J2815">
        <f>IF('📦 RON BỘ'!B70="","","")</f>
        <v/>
      </c>
      <c r="L2815">
        <f>N(L2814)+IF(AND('🔎 TRA CỨU NHANH'!$C$2&lt;&gt;"",OR(ISNUMBER(SEARCH('🔎 TRA CỨU NHANH'!$C$2,$A2815)),ISNUMBER(SEARCH('🔎 TRA CỨU NHANH'!$C$2,$B2815)))),1,0)</f>
        <v/>
      </c>
      <c r="M2815">
        <f>IF(L2815&gt;N(L2814),L2815,"")</f>
        <v/>
      </c>
      <c r="N2815">
        <f>N(N2814)+IF(AND('💰 BÁO GIÁ'!$C$27&lt;&gt;"",OR(ISNUMBER(SEARCH('💰 BÁO GIÁ'!$C$27,$A2815)),ISNUMBER(SEARCH('💰 BÁO GIÁ'!$C$27,$B2815)))),1,0)</f>
        <v/>
      </c>
      <c r="O2815">
        <f>IF(N2815&gt;N(N2814),N2815,"")</f>
        <v/>
      </c>
    </row>
    <row r="2816">
      <c r="A2816">
        <f>IF('📦 RON BỘ'!B71="","",'📦 RON BỘ'!B71)</f>
        <v/>
      </c>
      <c r="B2816">
        <f>IF('📦 RON BỘ'!B71="","",'📦 RON BỘ'!C71)</f>
        <v/>
      </c>
      <c r="C2816">
        <f>IF('📦 RON BỘ'!B71="","","Ron bộ")</f>
        <v/>
      </c>
      <c r="D2816">
        <f>IF('📦 RON BỘ'!B71="","",'📦 RON BỘ'!F71)</f>
        <v/>
      </c>
      <c r="E2816" s="37">
        <f>IF('📦 RON BỘ'!B71="","",'📦 RON BỘ'!G71)</f>
        <v/>
      </c>
      <c r="F2816" s="37">
        <f>IF('📦 RON BỘ'!B71="","",'📦 RON BỘ'!H71)</f>
        <v/>
      </c>
      <c r="G2816" s="37">
        <f>IF('📦 RON BỘ'!B71="","",'📦 RON BỘ'!I71)</f>
        <v/>
      </c>
      <c r="H2816" s="37">
        <f>IF('📦 RON BỘ'!B71="","",'📦 RON BỘ'!J71)</f>
        <v/>
      </c>
      <c r="I2816" s="37">
        <f>IF('📦 RON BỘ'!B71="","",'📦 RON BỘ'!K71)</f>
        <v/>
      </c>
      <c r="J2816">
        <f>IF('📦 RON BỘ'!B71="","","")</f>
        <v/>
      </c>
      <c r="L2816">
        <f>N(L2815)+IF(AND('🔎 TRA CỨU NHANH'!$C$2&lt;&gt;"",OR(ISNUMBER(SEARCH('🔎 TRA CỨU NHANH'!$C$2,$A2816)),ISNUMBER(SEARCH('🔎 TRA CỨU NHANH'!$C$2,$B2816)))),1,0)</f>
        <v/>
      </c>
      <c r="M2816">
        <f>IF(L2816&gt;N(L2815),L2816,"")</f>
        <v/>
      </c>
      <c r="N2816">
        <f>N(N2815)+IF(AND('💰 BÁO GIÁ'!$C$27&lt;&gt;"",OR(ISNUMBER(SEARCH('💰 BÁO GIÁ'!$C$27,$A2816)),ISNUMBER(SEARCH('💰 BÁO GIÁ'!$C$27,$B2816)))),1,0)</f>
        <v/>
      </c>
      <c r="O2816">
        <f>IF(N2816&gt;N(N2815),N2816,"")</f>
        <v/>
      </c>
    </row>
    <row r="2817">
      <c r="A2817">
        <f>IF('📦 RON BỘ'!B72="","",'📦 RON BỘ'!B72)</f>
        <v/>
      </c>
      <c r="B2817">
        <f>IF('📦 RON BỘ'!B72="","",'📦 RON BỘ'!C72)</f>
        <v/>
      </c>
      <c r="C2817">
        <f>IF('📦 RON BỘ'!B72="","","Ron bộ")</f>
        <v/>
      </c>
      <c r="D2817">
        <f>IF('📦 RON BỘ'!B72="","",'📦 RON BỘ'!F72)</f>
        <v/>
      </c>
      <c r="E2817" s="37">
        <f>IF('📦 RON BỘ'!B72="","",'📦 RON BỘ'!G72)</f>
        <v/>
      </c>
      <c r="F2817" s="37">
        <f>IF('📦 RON BỘ'!B72="","",'📦 RON BỘ'!H72)</f>
        <v/>
      </c>
      <c r="G2817" s="37">
        <f>IF('📦 RON BỘ'!B72="","",'📦 RON BỘ'!I72)</f>
        <v/>
      </c>
      <c r="H2817" s="37">
        <f>IF('📦 RON BỘ'!B72="","",'📦 RON BỘ'!J72)</f>
        <v/>
      </c>
      <c r="I2817" s="37">
        <f>IF('📦 RON BỘ'!B72="","",'📦 RON BỘ'!K72)</f>
        <v/>
      </c>
      <c r="J2817">
        <f>IF('📦 RON BỘ'!B72="","","")</f>
        <v/>
      </c>
      <c r="L2817">
        <f>N(L2816)+IF(AND('🔎 TRA CỨU NHANH'!$C$2&lt;&gt;"",OR(ISNUMBER(SEARCH('🔎 TRA CỨU NHANH'!$C$2,$A2817)),ISNUMBER(SEARCH('🔎 TRA CỨU NHANH'!$C$2,$B2817)))),1,0)</f>
        <v/>
      </c>
      <c r="M2817">
        <f>IF(L2817&gt;N(L2816),L2817,"")</f>
        <v/>
      </c>
      <c r="N2817">
        <f>N(N2816)+IF(AND('💰 BÁO GIÁ'!$C$27&lt;&gt;"",OR(ISNUMBER(SEARCH('💰 BÁO GIÁ'!$C$27,$A2817)),ISNUMBER(SEARCH('💰 BÁO GIÁ'!$C$27,$B2817)))),1,0)</f>
        <v/>
      </c>
      <c r="O2817">
        <f>IF(N2817&gt;N(N2816),N2817,"")</f>
        <v/>
      </c>
    </row>
    <row r="2818">
      <c r="A2818">
        <f>IF('📦 RON BỘ'!B73="","",'📦 RON BỘ'!B73)</f>
        <v/>
      </c>
      <c r="B2818">
        <f>IF('📦 RON BỘ'!B73="","",'📦 RON BỘ'!C73)</f>
        <v/>
      </c>
      <c r="C2818">
        <f>IF('📦 RON BỘ'!B73="","","Ron bộ")</f>
        <v/>
      </c>
      <c r="D2818">
        <f>IF('📦 RON BỘ'!B73="","",'📦 RON BỘ'!F73)</f>
        <v/>
      </c>
      <c r="E2818" s="37">
        <f>IF('📦 RON BỘ'!B73="","",'📦 RON BỘ'!G73)</f>
        <v/>
      </c>
      <c r="F2818" s="37">
        <f>IF('📦 RON BỘ'!B73="","",'📦 RON BỘ'!H73)</f>
        <v/>
      </c>
      <c r="G2818" s="37">
        <f>IF('📦 RON BỘ'!B73="","",'📦 RON BỘ'!I73)</f>
        <v/>
      </c>
      <c r="H2818" s="37">
        <f>IF('📦 RON BỘ'!B73="","",'📦 RON BỘ'!J73)</f>
        <v/>
      </c>
      <c r="I2818" s="37">
        <f>IF('📦 RON BỘ'!B73="","",'📦 RON BỘ'!K73)</f>
        <v/>
      </c>
      <c r="J2818">
        <f>IF('📦 RON BỘ'!B73="","","")</f>
        <v/>
      </c>
      <c r="L2818">
        <f>N(L2817)+IF(AND('🔎 TRA CỨU NHANH'!$C$2&lt;&gt;"",OR(ISNUMBER(SEARCH('🔎 TRA CỨU NHANH'!$C$2,$A2818)),ISNUMBER(SEARCH('🔎 TRA CỨU NHANH'!$C$2,$B2818)))),1,0)</f>
        <v/>
      </c>
      <c r="M2818">
        <f>IF(L2818&gt;N(L2817),L2818,"")</f>
        <v/>
      </c>
      <c r="N2818">
        <f>N(N2817)+IF(AND('💰 BÁO GIÁ'!$C$27&lt;&gt;"",OR(ISNUMBER(SEARCH('💰 BÁO GIÁ'!$C$27,$A2818)),ISNUMBER(SEARCH('💰 BÁO GIÁ'!$C$27,$B2818)))),1,0)</f>
        <v/>
      </c>
      <c r="O2818">
        <f>IF(N2818&gt;N(N2817),N2818,"")</f>
        <v/>
      </c>
    </row>
    <row r="2819">
      <c r="A2819">
        <f>IF('📦 RON BỘ'!B74="","",'📦 RON BỘ'!B74)</f>
        <v/>
      </c>
      <c r="B2819">
        <f>IF('📦 RON BỘ'!B74="","",'📦 RON BỘ'!C74)</f>
        <v/>
      </c>
      <c r="C2819">
        <f>IF('📦 RON BỘ'!B74="","","Ron bộ")</f>
        <v/>
      </c>
      <c r="D2819">
        <f>IF('📦 RON BỘ'!B74="","",'📦 RON BỘ'!F74)</f>
        <v/>
      </c>
      <c r="E2819" s="37">
        <f>IF('📦 RON BỘ'!B74="","",'📦 RON BỘ'!G74)</f>
        <v/>
      </c>
      <c r="F2819" s="37">
        <f>IF('📦 RON BỘ'!B74="","",'📦 RON BỘ'!H74)</f>
        <v/>
      </c>
      <c r="G2819" s="37">
        <f>IF('📦 RON BỘ'!B74="","",'📦 RON BỘ'!I74)</f>
        <v/>
      </c>
      <c r="H2819" s="37">
        <f>IF('📦 RON BỘ'!B74="","",'📦 RON BỘ'!J74)</f>
        <v/>
      </c>
      <c r="I2819" s="37">
        <f>IF('📦 RON BỘ'!B74="","",'📦 RON BỘ'!K74)</f>
        <v/>
      </c>
      <c r="J2819">
        <f>IF('📦 RON BỘ'!B74="","","")</f>
        <v/>
      </c>
      <c r="L2819">
        <f>N(L2818)+IF(AND('🔎 TRA CỨU NHANH'!$C$2&lt;&gt;"",OR(ISNUMBER(SEARCH('🔎 TRA CỨU NHANH'!$C$2,$A2819)),ISNUMBER(SEARCH('🔎 TRA CỨU NHANH'!$C$2,$B2819)))),1,0)</f>
        <v/>
      </c>
      <c r="M2819">
        <f>IF(L2819&gt;N(L2818),L2819,"")</f>
        <v/>
      </c>
      <c r="N2819">
        <f>N(N2818)+IF(AND('💰 BÁO GIÁ'!$C$27&lt;&gt;"",OR(ISNUMBER(SEARCH('💰 BÁO GIÁ'!$C$27,$A2819)),ISNUMBER(SEARCH('💰 BÁO GIÁ'!$C$27,$B2819)))),1,0)</f>
        <v/>
      </c>
      <c r="O2819">
        <f>IF(N2819&gt;N(N2818),N2819,"")</f>
        <v/>
      </c>
    </row>
    <row r="2820">
      <c r="A2820">
        <f>IF('📦 RON BỘ'!B75="","",'📦 RON BỘ'!B75)</f>
        <v/>
      </c>
      <c r="B2820">
        <f>IF('📦 RON BỘ'!B75="","",'📦 RON BỘ'!C75)</f>
        <v/>
      </c>
      <c r="C2820">
        <f>IF('📦 RON BỘ'!B75="","","Ron bộ")</f>
        <v/>
      </c>
      <c r="D2820">
        <f>IF('📦 RON BỘ'!B75="","",'📦 RON BỘ'!F75)</f>
        <v/>
      </c>
      <c r="E2820" s="37">
        <f>IF('📦 RON BỘ'!B75="","",'📦 RON BỘ'!G75)</f>
        <v/>
      </c>
      <c r="F2820" s="37">
        <f>IF('📦 RON BỘ'!B75="","",'📦 RON BỘ'!H75)</f>
        <v/>
      </c>
      <c r="G2820" s="37">
        <f>IF('📦 RON BỘ'!B75="","",'📦 RON BỘ'!I75)</f>
        <v/>
      </c>
      <c r="H2820" s="37">
        <f>IF('📦 RON BỘ'!B75="","",'📦 RON BỘ'!J75)</f>
        <v/>
      </c>
      <c r="I2820" s="37">
        <f>IF('📦 RON BỘ'!B75="","",'📦 RON BỘ'!K75)</f>
        <v/>
      </c>
      <c r="J2820">
        <f>IF('📦 RON BỘ'!B75="","","")</f>
        <v/>
      </c>
      <c r="L2820">
        <f>N(L2819)+IF(AND('🔎 TRA CỨU NHANH'!$C$2&lt;&gt;"",OR(ISNUMBER(SEARCH('🔎 TRA CỨU NHANH'!$C$2,$A2820)),ISNUMBER(SEARCH('🔎 TRA CỨU NHANH'!$C$2,$B2820)))),1,0)</f>
        <v/>
      </c>
      <c r="M2820">
        <f>IF(L2820&gt;N(L2819),L2820,"")</f>
        <v/>
      </c>
      <c r="N2820">
        <f>N(N2819)+IF(AND('💰 BÁO GIÁ'!$C$27&lt;&gt;"",OR(ISNUMBER(SEARCH('💰 BÁO GIÁ'!$C$27,$A2820)),ISNUMBER(SEARCH('💰 BÁO GIÁ'!$C$27,$B2820)))),1,0)</f>
        <v/>
      </c>
      <c r="O2820">
        <f>IF(N2820&gt;N(N2819),N2820,"")</f>
        <v/>
      </c>
    </row>
    <row r="2821">
      <c r="A2821">
        <f>IF('📦 RON BỘ'!B76="","",'📦 RON BỘ'!B76)</f>
        <v/>
      </c>
      <c r="B2821">
        <f>IF('📦 RON BỘ'!B76="","",'📦 RON BỘ'!C76)</f>
        <v/>
      </c>
      <c r="C2821">
        <f>IF('📦 RON BỘ'!B76="","","Ron bộ")</f>
        <v/>
      </c>
      <c r="D2821">
        <f>IF('📦 RON BỘ'!B76="","",'📦 RON BỘ'!F76)</f>
        <v/>
      </c>
      <c r="E2821">
        <f>IF('📦 RON BỘ'!B76="","",'📦 RON BỘ'!G76)</f>
        <v/>
      </c>
      <c r="F2821">
        <f>IF('📦 RON BỘ'!B76="","",'📦 RON BỘ'!H76)</f>
        <v/>
      </c>
      <c r="G2821">
        <f>IF('📦 RON BỘ'!B76="","",'📦 RON BỘ'!I76)</f>
        <v/>
      </c>
      <c r="H2821">
        <f>IF('📦 RON BỘ'!B76="","",'📦 RON BỘ'!J76)</f>
        <v/>
      </c>
      <c r="I2821">
        <f>IF('📦 RON BỘ'!B76="","",'📦 RON BỘ'!K76)</f>
        <v/>
      </c>
      <c r="J2821">
        <f>IF('📦 RON BỘ'!B76="","","")</f>
        <v/>
      </c>
      <c r="L2821">
        <f>N(L2820)+IF(AND('🔎 TRA CỨU NHANH'!$C$2&lt;&gt;"",OR(ISNUMBER(SEARCH('🔎 TRA CỨU NHANH'!$C$2,$A2821)),ISNUMBER(SEARCH('🔎 TRA CỨU NHANH'!$C$2,$B2821)))),1,0)</f>
        <v/>
      </c>
      <c r="M2821">
        <f>IF(L2821&gt;N(L2820),L2821,"")</f>
        <v/>
      </c>
      <c r="N2821">
        <f>N(N2820)+IF(AND('💰 BÁO GIÁ'!$C$27&lt;&gt;"",OR(ISNUMBER(SEARCH('💰 BÁO GIÁ'!$C$27,$A2821)),ISNUMBER(SEARCH('💰 BÁO GIÁ'!$C$27,$B2821)))),1,0)</f>
        <v/>
      </c>
      <c r="O2821">
        <f>IF(N2821&gt;N(N2820),N2821,"")</f>
        <v/>
      </c>
    </row>
    <row r="2822">
      <c r="A2822">
        <f>IF('📦 RON BỘ'!B77="","",'📦 RON BỘ'!B77)</f>
        <v/>
      </c>
      <c r="B2822">
        <f>IF('📦 RON BỘ'!B77="","",'📦 RON BỘ'!C77)</f>
        <v/>
      </c>
      <c r="C2822">
        <f>IF('📦 RON BỘ'!B77="","","Ron bộ")</f>
        <v/>
      </c>
      <c r="D2822">
        <f>IF('📦 RON BỘ'!B77="","",'📦 RON BỘ'!F77)</f>
        <v/>
      </c>
      <c r="E2822" s="37">
        <f>IF('📦 RON BỘ'!B77="","",'📦 RON BỘ'!G77)</f>
        <v/>
      </c>
      <c r="F2822" s="37">
        <f>IF('📦 RON BỘ'!B77="","",'📦 RON BỘ'!H77)</f>
        <v/>
      </c>
      <c r="G2822" s="37">
        <f>IF('📦 RON BỘ'!B77="","",'📦 RON BỘ'!I77)</f>
        <v/>
      </c>
      <c r="H2822" s="37">
        <f>IF('📦 RON BỘ'!B77="","",'📦 RON BỘ'!J77)</f>
        <v/>
      </c>
      <c r="I2822" s="37">
        <f>IF('📦 RON BỘ'!B77="","",'📦 RON BỘ'!K77)</f>
        <v/>
      </c>
      <c r="J2822">
        <f>IF('📦 RON BỘ'!B77="","","")</f>
        <v/>
      </c>
      <c r="L2822">
        <f>N(L2821)+IF(AND('🔎 TRA CỨU NHANH'!$C$2&lt;&gt;"",OR(ISNUMBER(SEARCH('🔎 TRA CỨU NHANH'!$C$2,$A2822)),ISNUMBER(SEARCH('🔎 TRA CỨU NHANH'!$C$2,$B2822)))),1,0)</f>
        <v/>
      </c>
      <c r="M2822">
        <f>IF(L2822&gt;N(L2821),L2822,"")</f>
        <v/>
      </c>
      <c r="N2822">
        <f>N(N2821)+IF(AND('💰 BÁO GIÁ'!$C$27&lt;&gt;"",OR(ISNUMBER(SEARCH('💰 BÁO GIÁ'!$C$27,$A2822)),ISNUMBER(SEARCH('💰 BÁO GIÁ'!$C$27,$B2822)))),1,0)</f>
        <v/>
      </c>
      <c r="O2822">
        <f>IF(N2822&gt;N(N2821),N2822,"")</f>
        <v/>
      </c>
    </row>
    <row r="2823">
      <c r="A2823">
        <f>IF('📦 RON BỘ'!B78="","",'📦 RON BỘ'!B78)</f>
        <v/>
      </c>
      <c r="B2823">
        <f>IF('📦 RON BỘ'!B78="","",'📦 RON BỘ'!C78)</f>
        <v/>
      </c>
      <c r="C2823">
        <f>IF('📦 RON BỘ'!B78="","","Ron bộ")</f>
        <v/>
      </c>
      <c r="D2823">
        <f>IF('📦 RON BỘ'!B78="","",'📦 RON BỘ'!F78)</f>
        <v/>
      </c>
      <c r="E2823" s="37">
        <f>IF('📦 RON BỘ'!B78="","",'📦 RON BỘ'!G78)</f>
        <v/>
      </c>
      <c r="F2823" s="37">
        <f>IF('📦 RON BỘ'!B78="","",'📦 RON BỘ'!H78)</f>
        <v/>
      </c>
      <c r="G2823" s="37">
        <f>IF('📦 RON BỘ'!B78="","",'📦 RON BỘ'!I78)</f>
        <v/>
      </c>
      <c r="H2823" s="37">
        <f>IF('📦 RON BỘ'!B78="","",'📦 RON BỘ'!J78)</f>
        <v/>
      </c>
      <c r="I2823" s="37">
        <f>IF('📦 RON BỘ'!B78="","",'📦 RON BỘ'!K78)</f>
        <v/>
      </c>
      <c r="J2823">
        <f>IF('📦 RON BỘ'!B78="","","")</f>
        <v/>
      </c>
      <c r="L2823">
        <f>N(L2822)+IF(AND('🔎 TRA CỨU NHANH'!$C$2&lt;&gt;"",OR(ISNUMBER(SEARCH('🔎 TRA CỨU NHANH'!$C$2,$A2823)),ISNUMBER(SEARCH('🔎 TRA CỨU NHANH'!$C$2,$B2823)))),1,0)</f>
        <v/>
      </c>
      <c r="M2823">
        <f>IF(L2823&gt;N(L2822),L2823,"")</f>
        <v/>
      </c>
      <c r="N2823">
        <f>N(N2822)+IF(AND('💰 BÁO GIÁ'!$C$27&lt;&gt;"",OR(ISNUMBER(SEARCH('💰 BÁO GIÁ'!$C$27,$A2823)),ISNUMBER(SEARCH('💰 BÁO GIÁ'!$C$27,$B2823)))),1,0)</f>
        <v/>
      </c>
      <c r="O2823">
        <f>IF(N2823&gt;N(N2822),N2823,"")</f>
        <v/>
      </c>
    </row>
    <row r="2824">
      <c r="A2824">
        <f>IF('📦 RON BỘ'!B79="","",'📦 RON BỘ'!B79)</f>
        <v/>
      </c>
      <c r="B2824">
        <f>IF('📦 RON BỘ'!B79="","",'📦 RON BỘ'!C79)</f>
        <v/>
      </c>
      <c r="C2824">
        <f>IF('📦 RON BỘ'!B79="","","Ron bộ")</f>
        <v/>
      </c>
      <c r="D2824">
        <f>IF('📦 RON BỘ'!B79="","",'📦 RON BỘ'!F79)</f>
        <v/>
      </c>
      <c r="E2824" s="37">
        <f>IF('📦 RON BỘ'!B79="","",'📦 RON BỘ'!G79)</f>
        <v/>
      </c>
      <c r="F2824" s="37">
        <f>IF('📦 RON BỘ'!B79="","",'📦 RON BỘ'!H79)</f>
        <v/>
      </c>
      <c r="G2824" s="37">
        <f>IF('📦 RON BỘ'!B79="","",'📦 RON BỘ'!I79)</f>
        <v/>
      </c>
      <c r="H2824" s="37">
        <f>IF('📦 RON BỘ'!B79="","",'📦 RON BỘ'!J79)</f>
        <v/>
      </c>
      <c r="I2824" s="37">
        <f>IF('📦 RON BỘ'!B79="","",'📦 RON BỘ'!K79)</f>
        <v/>
      </c>
      <c r="J2824">
        <f>IF('📦 RON BỘ'!B79="","","")</f>
        <v/>
      </c>
      <c r="L2824">
        <f>N(L2823)+IF(AND('🔎 TRA CỨU NHANH'!$C$2&lt;&gt;"",OR(ISNUMBER(SEARCH('🔎 TRA CỨU NHANH'!$C$2,$A2824)),ISNUMBER(SEARCH('🔎 TRA CỨU NHANH'!$C$2,$B2824)))),1,0)</f>
        <v/>
      </c>
      <c r="M2824">
        <f>IF(L2824&gt;N(L2823),L2824,"")</f>
        <v/>
      </c>
      <c r="N2824">
        <f>N(N2823)+IF(AND('💰 BÁO GIÁ'!$C$27&lt;&gt;"",OR(ISNUMBER(SEARCH('💰 BÁO GIÁ'!$C$27,$A2824)),ISNUMBER(SEARCH('💰 BÁO GIÁ'!$C$27,$B2824)))),1,0)</f>
        <v/>
      </c>
      <c r="O2824">
        <f>IF(N2824&gt;N(N2823),N2824,"")</f>
        <v/>
      </c>
    </row>
    <row r="2825">
      <c r="A2825">
        <f>IF('📦 RON BỘ'!B80="","",'📦 RON BỘ'!B80)</f>
        <v/>
      </c>
      <c r="B2825">
        <f>IF('📦 RON BỘ'!B80="","",'📦 RON BỘ'!C80)</f>
        <v/>
      </c>
      <c r="C2825">
        <f>IF('📦 RON BỘ'!B80="","","Ron bộ")</f>
        <v/>
      </c>
      <c r="D2825">
        <f>IF('📦 RON BỘ'!B80="","",'📦 RON BỘ'!F80)</f>
        <v/>
      </c>
      <c r="E2825" s="37">
        <f>IF('📦 RON BỘ'!B80="","",'📦 RON BỘ'!G80)</f>
        <v/>
      </c>
      <c r="F2825" s="37">
        <f>IF('📦 RON BỘ'!B80="","",'📦 RON BỘ'!H80)</f>
        <v/>
      </c>
      <c r="G2825" s="37">
        <f>IF('📦 RON BỘ'!B80="","",'📦 RON BỘ'!I80)</f>
        <v/>
      </c>
      <c r="H2825" s="37">
        <f>IF('📦 RON BỘ'!B80="","",'📦 RON BỘ'!J80)</f>
        <v/>
      </c>
      <c r="I2825" s="37">
        <f>IF('📦 RON BỘ'!B80="","",'📦 RON BỘ'!K80)</f>
        <v/>
      </c>
      <c r="J2825">
        <f>IF('📦 RON BỘ'!B80="","","")</f>
        <v/>
      </c>
      <c r="L2825">
        <f>N(L2824)+IF(AND('🔎 TRA CỨU NHANH'!$C$2&lt;&gt;"",OR(ISNUMBER(SEARCH('🔎 TRA CỨU NHANH'!$C$2,$A2825)),ISNUMBER(SEARCH('🔎 TRA CỨU NHANH'!$C$2,$B2825)))),1,0)</f>
        <v/>
      </c>
      <c r="M2825">
        <f>IF(L2825&gt;N(L2824),L2825,"")</f>
        <v/>
      </c>
      <c r="N2825">
        <f>N(N2824)+IF(AND('💰 BÁO GIÁ'!$C$27&lt;&gt;"",OR(ISNUMBER(SEARCH('💰 BÁO GIÁ'!$C$27,$A2825)),ISNUMBER(SEARCH('💰 BÁO GIÁ'!$C$27,$B2825)))),1,0)</f>
        <v/>
      </c>
      <c r="O2825">
        <f>IF(N2825&gt;N(N2824),N2825,"")</f>
        <v/>
      </c>
    </row>
    <row r="2826">
      <c r="A2826">
        <f>IF('📦 RON BỘ'!B81="","",'📦 RON BỘ'!B81)</f>
        <v/>
      </c>
      <c r="B2826">
        <f>IF('📦 RON BỘ'!B81="","",'📦 RON BỘ'!C81)</f>
        <v/>
      </c>
      <c r="C2826">
        <f>IF('📦 RON BỘ'!B81="","","Ron bộ")</f>
        <v/>
      </c>
      <c r="D2826">
        <f>IF('📦 RON BỘ'!B81="","",'📦 RON BỘ'!F81)</f>
        <v/>
      </c>
      <c r="E2826" s="37">
        <f>IF('📦 RON BỘ'!B81="","",'📦 RON BỘ'!G81)</f>
        <v/>
      </c>
      <c r="F2826" s="37">
        <f>IF('📦 RON BỘ'!B81="","",'📦 RON BỘ'!H81)</f>
        <v/>
      </c>
      <c r="G2826" s="37">
        <f>IF('📦 RON BỘ'!B81="","",'📦 RON BỘ'!I81)</f>
        <v/>
      </c>
      <c r="H2826" s="37">
        <f>IF('📦 RON BỘ'!B81="","",'📦 RON BỘ'!J81)</f>
        <v/>
      </c>
      <c r="I2826" s="37">
        <f>IF('📦 RON BỘ'!B81="","",'📦 RON BỘ'!K81)</f>
        <v/>
      </c>
      <c r="J2826">
        <f>IF('📦 RON BỘ'!B81="","","")</f>
        <v/>
      </c>
      <c r="L2826">
        <f>N(L2825)+IF(AND('🔎 TRA CỨU NHANH'!$C$2&lt;&gt;"",OR(ISNUMBER(SEARCH('🔎 TRA CỨU NHANH'!$C$2,$A2826)),ISNUMBER(SEARCH('🔎 TRA CỨU NHANH'!$C$2,$B2826)))),1,0)</f>
        <v/>
      </c>
      <c r="M2826">
        <f>IF(L2826&gt;N(L2825),L2826,"")</f>
        <v/>
      </c>
      <c r="N2826">
        <f>N(N2825)+IF(AND('💰 BÁO GIÁ'!$C$27&lt;&gt;"",OR(ISNUMBER(SEARCH('💰 BÁO GIÁ'!$C$27,$A2826)),ISNUMBER(SEARCH('💰 BÁO GIÁ'!$C$27,$B2826)))),1,0)</f>
        <v/>
      </c>
      <c r="O2826">
        <f>IF(N2826&gt;N(N2825),N2826,"")</f>
        <v/>
      </c>
    </row>
    <row r="2827">
      <c r="A2827">
        <f>IF('📦 RON BỘ'!B82="","",'📦 RON BỘ'!B82)</f>
        <v/>
      </c>
      <c r="B2827">
        <f>IF('📦 RON BỘ'!B82="","",'📦 RON BỘ'!C82)</f>
        <v/>
      </c>
      <c r="C2827">
        <f>IF('📦 RON BỘ'!B82="","","Ron bộ")</f>
        <v/>
      </c>
      <c r="D2827">
        <f>IF('📦 RON BỘ'!B82="","",'📦 RON BỘ'!F82)</f>
        <v/>
      </c>
      <c r="E2827" s="37">
        <f>IF('📦 RON BỘ'!B82="","",'📦 RON BỘ'!G82)</f>
        <v/>
      </c>
      <c r="F2827" s="37">
        <f>IF('📦 RON BỘ'!B82="","",'📦 RON BỘ'!H82)</f>
        <v/>
      </c>
      <c r="G2827" s="37">
        <f>IF('📦 RON BỘ'!B82="","",'📦 RON BỘ'!I82)</f>
        <v/>
      </c>
      <c r="H2827" s="37">
        <f>IF('📦 RON BỘ'!B82="","",'📦 RON BỘ'!J82)</f>
        <v/>
      </c>
      <c r="I2827" s="37">
        <f>IF('📦 RON BỘ'!B82="","",'📦 RON BỘ'!K82)</f>
        <v/>
      </c>
      <c r="J2827">
        <f>IF('📦 RON BỘ'!B82="","","")</f>
        <v/>
      </c>
      <c r="L2827">
        <f>N(L2826)+IF(AND('🔎 TRA CỨU NHANH'!$C$2&lt;&gt;"",OR(ISNUMBER(SEARCH('🔎 TRA CỨU NHANH'!$C$2,$A2827)),ISNUMBER(SEARCH('🔎 TRA CỨU NHANH'!$C$2,$B2827)))),1,0)</f>
        <v/>
      </c>
      <c r="M2827">
        <f>IF(L2827&gt;N(L2826),L2827,"")</f>
        <v/>
      </c>
      <c r="N2827">
        <f>N(N2826)+IF(AND('💰 BÁO GIÁ'!$C$27&lt;&gt;"",OR(ISNUMBER(SEARCH('💰 BÁO GIÁ'!$C$27,$A2827)),ISNUMBER(SEARCH('💰 BÁO GIÁ'!$C$27,$B2827)))),1,0)</f>
        <v/>
      </c>
      <c r="O2827">
        <f>IF(N2827&gt;N(N2826),N2827,"")</f>
        <v/>
      </c>
    </row>
    <row r="2828">
      <c r="A2828">
        <f>IF('📦 RON BỘ'!B83="","",'📦 RON BỘ'!B83)</f>
        <v/>
      </c>
      <c r="B2828">
        <f>IF('📦 RON BỘ'!B83="","",'📦 RON BỘ'!C83)</f>
        <v/>
      </c>
      <c r="C2828">
        <f>IF('📦 RON BỘ'!B83="","","Ron bộ")</f>
        <v/>
      </c>
      <c r="D2828">
        <f>IF('📦 RON BỘ'!B83="","",'📦 RON BỘ'!F83)</f>
        <v/>
      </c>
      <c r="E2828" s="37">
        <f>IF('📦 RON BỘ'!B83="","",'📦 RON BỘ'!G83)</f>
        <v/>
      </c>
      <c r="F2828" s="37">
        <f>IF('📦 RON BỘ'!B83="","",'📦 RON BỘ'!H83)</f>
        <v/>
      </c>
      <c r="G2828" s="37">
        <f>IF('📦 RON BỘ'!B83="","",'📦 RON BỘ'!I83)</f>
        <v/>
      </c>
      <c r="H2828" s="37">
        <f>IF('📦 RON BỘ'!B83="","",'📦 RON BỘ'!J83)</f>
        <v/>
      </c>
      <c r="I2828" s="37">
        <f>IF('📦 RON BỘ'!B83="","",'📦 RON BỘ'!K83)</f>
        <v/>
      </c>
      <c r="J2828">
        <f>IF('📦 RON BỘ'!B83="","","")</f>
        <v/>
      </c>
      <c r="L2828">
        <f>N(L2827)+IF(AND('🔎 TRA CỨU NHANH'!$C$2&lt;&gt;"",OR(ISNUMBER(SEARCH('🔎 TRA CỨU NHANH'!$C$2,$A2828)),ISNUMBER(SEARCH('🔎 TRA CỨU NHANH'!$C$2,$B2828)))),1,0)</f>
        <v/>
      </c>
      <c r="M2828">
        <f>IF(L2828&gt;N(L2827),L2828,"")</f>
        <v/>
      </c>
      <c r="N2828">
        <f>N(N2827)+IF(AND('💰 BÁO GIÁ'!$C$27&lt;&gt;"",OR(ISNUMBER(SEARCH('💰 BÁO GIÁ'!$C$27,$A2828)),ISNUMBER(SEARCH('💰 BÁO GIÁ'!$C$27,$B2828)))),1,0)</f>
        <v/>
      </c>
      <c r="O2828">
        <f>IF(N2828&gt;N(N2827),N2828,"")</f>
        <v/>
      </c>
    </row>
    <row r="2829">
      <c r="A2829">
        <f>IF('📦 RON BỘ'!B84="","",'📦 RON BỘ'!B84)</f>
        <v/>
      </c>
      <c r="B2829">
        <f>IF('📦 RON BỘ'!B84="","",'📦 RON BỘ'!C84)</f>
        <v/>
      </c>
      <c r="C2829">
        <f>IF('📦 RON BỘ'!B84="","","Ron bộ")</f>
        <v/>
      </c>
      <c r="D2829">
        <f>IF('📦 RON BỘ'!B84="","",'📦 RON BỘ'!F84)</f>
        <v/>
      </c>
      <c r="E2829" s="37">
        <f>IF('📦 RON BỘ'!B84="","",'📦 RON BỘ'!G84)</f>
        <v/>
      </c>
      <c r="F2829" s="37">
        <f>IF('📦 RON BỘ'!B84="","",'📦 RON BỘ'!H84)</f>
        <v/>
      </c>
      <c r="G2829" s="37">
        <f>IF('📦 RON BỘ'!B84="","",'📦 RON BỘ'!I84)</f>
        <v/>
      </c>
      <c r="H2829" s="37">
        <f>IF('📦 RON BỘ'!B84="","",'📦 RON BỘ'!J84)</f>
        <v/>
      </c>
      <c r="I2829" s="37">
        <f>IF('📦 RON BỘ'!B84="","",'📦 RON BỘ'!K84)</f>
        <v/>
      </c>
      <c r="J2829">
        <f>IF('📦 RON BỘ'!B84="","","")</f>
        <v/>
      </c>
      <c r="L2829">
        <f>N(L2828)+IF(AND('🔎 TRA CỨU NHANH'!$C$2&lt;&gt;"",OR(ISNUMBER(SEARCH('🔎 TRA CỨU NHANH'!$C$2,$A2829)),ISNUMBER(SEARCH('🔎 TRA CỨU NHANH'!$C$2,$B2829)))),1,0)</f>
        <v/>
      </c>
      <c r="M2829">
        <f>IF(L2829&gt;N(L2828),L2829,"")</f>
        <v/>
      </c>
      <c r="N2829">
        <f>N(N2828)+IF(AND('💰 BÁO GIÁ'!$C$27&lt;&gt;"",OR(ISNUMBER(SEARCH('💰 BÁO GIÁ'!$C$27,$A2829)),ISNUMBER(SEARCH('💰 BÁO GIÁ'!$C$27,$B2829)))),1,0)</f>
        <v/>
      </c>
      <c r="O2829">
        <f>IF(N2829&gt;N(N2828),N2829,"")</f>
        <v/>
      </c>
    </row>
    <row r="2830">
      <c r="A2830">
        <f>IF('📦 RON BỘ'!B85="","",'📦 RON BỘ'!B85)</f>
        <v/>
      </c>
      <c r="B2830">
        <f>IF('📦 RON BỘ'!B85="","",'📦 RON BỘ'!C85)</f>
        <v/>
      </c>
      <c r="C2830">
        <f>IF('📦 RON BỘ'!B85="","","Ron bộ")</f>
        <v/>
      </c>
      <c r="D2830">
        <f>IF('📦 RON BỘ'!B85="","",'📦 RON BỘ'!F85)</f>
        <v/>
      </c>
      <c r="E2830" s="37">
        <f>IF('📦 RON BỘ'!B85="","",'📦 RON BỘ'!G85)</f>
        <v/>
      </c>
      <c r="F2830" s="37">
        <f>IF('📦 RON BỘ'!B85="","",'📦 RON BỘ'!H85)</f>
        <v/>
      </c>
      <c r="G2830" s="37">
        <f>IF('📦 RON BỘ'!B85="","",'📦 RON BỘ'!I85)</f>
        <v/>
      </c>
      <c r="H2830" s="37">
        <f>IF('📦 RON BỘ'!B85="","",'📦 RON BỘ'!J85)</f>
        <v/>
      </c>
      <c r="I2830" s="37">
        <f>IF('📦 RON BỘ'!B85="","",'📦 RON BỘ'!K85)</f>
        <v/>
      </c>
      <c r="J2830">
        <f>IF('📦 RON BỘ'!B85="","","")</f>
        <v/>
      </c>
      <c r="L2830">
        <f>N(L2829)+IF(AND('🔎 TRA CỨU NHANH'!$C$2&lt;&gt;"",OR(ISNUMBER(SEARCH('🔎 TRA CỨU NHANH'!$C$2,$A2830)),ISNUMBER(SEARCH('🔎 TRA CỨU NHANH'!$C$2,$B2830)))),1,0)</f>
        <v/>
      </c>
      <c r="M2830">
        <f>IF(L2830&gt;N(L2829),L2830,"")</f>
        <v/>
      </c>
      <c r="N2830">
        <f>N(N2829)+IF(AND('💰 BÁO GIÁ'!$C$27&lt;&gt;"",OR(ISNUMBER(SEARCH('💰 BÁO GIÁ'!$C$27,$A2830)),ISNUMBER(SEARCH('💰 BÁO GIÁ'!$C$27,$B2830)))),1,0)</f>
        <v/>
      </c>
      <c r="O2830">
        <f>IF(N2830&gt;N(N2829),N2830,"")</f>
        <v/>
      </c>
    </row>
    <row r="2831">
      <c r="A2831">
        <f>IF('📦 RON BỘ'!B86="","",'📦 RON BỘ'!B86)</f>
        <v/>
      </c>
      <c r="B2831">
        <f>IF('📦 RON BỘ'!B86="","",'📦 RON BỘ'!C86)</f>
        <v/>
      </c>
      <c r="C2831">
        <f>IF('📦 RON BỘ'!B86="","","Ron bộ")</f>
        <v/>
      </c>
      <c r="D2831">
        <f>IF('📦 RON BỘ'!B86="","",'📦 RON BỘ'!F86)</f>
        <v/>
      </c>
      <c r="E2831" s="37">
        <f>IF('📦 RON BỘ'!B86="","",'📦 RON BỘ'!G86)</f>
        <v/>
      </c>
      <c r="F2831" s="37">
        <f>IF('📦 RON BỘ'!B86="","",'📦 RON BỘ'!H86)</f>
        <v/>
      </c>
      <c r="G2831" s="37">
        <f>IF('📦 RON BỘ'!B86="","",'📦 RON BỘ'!I86)</f>
        <v/>
      </c>
      <c r="H2831" s="37">
        <f>IF('📦 RON BỘ'!B86="","",'📦 RON BỘ'!J86)</f>
        <v/>
      </c>
      <c r="I2831" s="37">
        <f>IF('📦 RON BỘ'!B86="","",'📦 RON BỘ'!K86)</f>
        <v/>
      </c>
      <c r="J2831">
        <f>IF('📦 RON BỘ'!B86="","","")</f>
        <v/>
      </c>
      <c r="L2831">
        <f>N(L2830)+IF(AND('🔎 TRA CỨU NHANH'!$C$2&lt;&gt;"",OR(ISNUMBER(SEARCH('🔎 TRA CỨU NHANH'!$C$2,$A2831)),ISNUMBER(SEARCH('🔎 TRA CỨU NHANH'!$C$2,$B2831)))),1,0)</f>
        <v/>
      </c>
      <c r="M2831">
        <f>IF(L2831&gt;N(L2830),L2831,"")</f>
        <v/>
      </c>
      <c r="N2831">
        <f>N(N2830)+IF(AND('💰 BÁO GIÁ'!$C$27&lt;&gt;"",OR(ISNUMBER(SEARCH('💰 BÁO GIÁ'!$C$27,$A2831)),ISNUMBER(SEARCH('💰 BÁO GIÁ'!$C$27,$B2831)))),1,0)</f>
        <v/>
      </c>
      <c r="O2831">
        <f>IF(N2831&gt;N(N2830),N2831,"")</f>
        <v/>
      </c>
    </row>
    <row r="2832">
      <c r="A2832">
        <f>IF('📦 RON BỘ'!B87="","",'📦 RON BỘ'!B87)</f>
        <v/>
      </c>
      <c r="B2832">
        <f>IF('📦 RON BỘ'!B87="","",'📦 RON BỘ'!C87)</f>
        <v/>
      </c>
      <c r="C2832">
        <f>IF('📦 RON BỘ'!B87="","","Ron bộ")</f>
        <v/>
      </c>
      <c r="D2832">
        <f>IF('📦 RON BỘ'!B87="","",'📦 RON BỘ'!F87)</f>
        <v/>
      </c>
      <c r="E2832" s="37">
        <f>IF('📦 RON BỘ'!B87="","",'📦 RON BỘ'!G87)</f>
        <v/>
      </c>
      <c r="F2832" s="37">
        <f>IF('📦 RON BỘ'!B87="","",'📦 RON BỘ'!H87)</f>
        <v/>
      </c>
      <c r="G2832" s="37">
        <f>IF('📦 RON BỘ'!B87="","",'📦 RON BỘ'!I87)</f>
        <v/>
      </c>
      <c r="H2832" s="37">
        <f>IF('📦 RON BỘ'!B87="","",'📦 RON BỘ'!J87)</f>
        <v/>
      </c>
      <c r="I2832" s="37">
        <f>IF('📦 RON BỘ'!B87="","",'📦 RON BỘ'!K87)</f>
        <v/>
      </c>
      <c r="J2832">
        <f>IF('📦 RON BỘ'!B87="","","")</f>
        <v/>
      </c>
      <c r="L2832">
        <f>N(L2831)+IF(AND('🔎 TRA CỨU NHANH'!$C$2&lt;&gt;"",OR(ISNUMBER(SEARCH('🔎 TRA CỨU NHANH'!$C$2,$A2832)),ISNUMBER(SEARCH('🔎 TRA CỨU NHANH'!$C$2,$B2832)))),1,0)</f>
        <v/>
      </c>
      <c r="M2832">
        <f>IF(L2832&gt;N(L2831),L2832,"")</f>
        <v/>
      </c>
      <c r="N2832">
        <f>N(N2831)+IF(AND('💰 BÁO GIÁ'!$C$27&lt;&gt;"",OR(ISNUMBER(SEARCH('💰 BÁO GIÁ'!$C$27,$A2832)),ISNUMBER(SEARCH('💰 BÁO GIÁ'!$C$27,$B2832)))),1,0)</f>
        <v/>
      </c>
      <c r="O2832">
        <f>IF(N2832&gt;N(N2831),N2832,"")</f>
        <v/>
      </c>
    </row>
    <row r="2833">
      <c r="A2833">
        <f>IF('📦 RON BỘ'!B88="","",'📦 RON BỘ'!B88)</f>
        <v/>
      </c>
      <c r="B2833">
        <f>IF('📦 RON BỘ'!B88="","",'📦 RON BỘ'!C88)</f>
        <v/>
      </c>
      <c r="C2833">
        <f>IF('📦 RON BỘ'!B88="","","Ron bộ")</f>
        <v/>
      </c>
      <c r="D2833">
        <f>IF('📦 RON BỘ'!B88="","",'📦 RON BỘ'!F88)</f>
        <v/>
      </c>
      <c r="E2833" s="37">
        <f>IF('📦 RON BỘ'!B88="","",'📦 RON BỘ'!G88)</f>
        <v/>
      </c>
      <c r="F2833" s="37">
        <f>IF('📦 RON BỘ'!B88="","",'📦 RON BỘ'!H88)</f>
        <v/>
      </c>
      <c r="G2833" s="37">
        <f>IF('📦 RON BỘ'!B88="","",'📦 RON BỘ'!I88)</f>
        <v/>
      </c>
      <c r="H2833" s="37">
        <f>IF('📦 RON BỘ'!B88="","",'📦 RON BỘ'!J88)</f>
        <v/>
      </c>
      <c r="I2833" s="37">
        <f>IF('📦 RON BỘ'!B88="","",'📦 RON BỘ'!K88)</f>
        <v/>
      </c>
      <c r="J2833">
        <f>IF('📦 RON BỘ'!B88="","","")</f>
        <v/>
      </c>
      <c r="L2833">
        <f>N(L2832)+IF(AND('🔎 TRA CỨU NHANH'!$C$2&lt;&gt;"",OR(ISNUMBER(SEARCH('🔎 TRA CỨU NHANH'!$C$2,$A2833)),ISNUMBER(SEARCH('🔎 TRA CỨU NHANH'!$C$2,$B2833)))),1,0)</f>
        <v/>
      </c>
      <c r="M2833">
        <f>IF(L2833&gt;N(L2832),L2833,"")</f>
        <v/>
      </c>
      <c r="N2833">
        <f>N(N2832)+IF(AND('💰 BÁO GIÁ'!$C$27&lt;&gt;"",OR(ISNUMBER(SEARCH('💰 BÁO GIÁ'!$C$27,$A2833)),ISNUMBER(SEARCH('💰 BÁO GIÁ'!$C$27,$B2833)))),1,0)</f>
        <v/>
      </c>
      <c r="O2833">
        <f>IF(N2833&gt;N(N2832),N2833,"")</f>
        <v/>
      </c>
    </row>
    <row r="2834">
      <c r="A2834">
        <f>IF('📦 RON BỘ'!B89="","",'📦 RON BỘ'!B89)</f>
        <v/>
      </c>
      <c r="B2834">
        <f>IF('📦 RON BỘ'!B89="","",'📦 RON BỘ'!C89)</f>
        <v/>
      </c>
      <c r="C2834">
        <f>IF('📦 RON BỘ'!B89="","","Ron bộ")</f>
        <v/>
      </c>
      <c r="D2834">
        <f>IF('📦 RON BỘ'!B89="","",'📦 RON BỘ'!F89)</f>
        <v/>
      </c>
      <c r="E2834" s="37">
        <f>IF('📦 RON BỘ'!B89="","",'📦 RON BỘ'!G89)</f>
        <v/>
      </c>
      <c r="F2834" s="37">
        <f>IF('📦 RON BỘ'!B89="","",'📦 RON BỘ'!H89)</f>
        <v/>
      </c>
      <c r="G2834" s="37">
        <f>IF('📦 RON BỘ'!B89="","",'📦 RON BỘ'!I89)</f>
        <v/>
      </c>
      <c r="H2834" s="37">
        <f>IF('📦 RON BỘ'!B89="","",'📦 RON BỘ'!J89)</f>
        <v/>
      </c>
      <c r="I2834" s="37">
        <f>IF('📦 RON BỘ'!B89="","",'📦 RON BỘ'!K89)</f>
        <v/>
      </c>
      <c r="J2834">
        <f>IF('📦 RON BỘ'!B89="","","")</f>
        <v/>
      </c>
      <c r="L2834">
        <f>N(L2833)+IF(AND('🔎 TRA CỨU NHANH'!$C$2&lt;&gt;"",OR(ISNUMBER(SEARCH('🔎 TRA CỨU NHANH'!$C$2,$A2834)),ISNUMBER(SEARCH('🔎 TRA CỨU NHANH'!$C$2,$B2834)))),1,0)</f>
        <v/>
      </c>
      <c r="M2834">
        <f>IF(L2834&gt;N(L2833),L2834,"")</f>
        <v/>
      </c>
      <c r="N2834">
        <f>N(N2833)+IF(AND('💰 BÁO GIÁ'!$C$27&lt;&gt;"",OR(ISNUMBER(SEARCH('💰 BÁO GIÁ'!$C$27,$A2834)),ISNUMBER(SEARCH('💰 BÁO GIÁ'!$C$27,$B2834)))),1,0)</f>
        <v/>
      </c>
      <c r="O2834">
        <f>IF(N2834&gt;N(N2833),N2834,"")</f>
        <v/>
      </c>
    </row>
    <row r="2835">
      <c r="A2835">
        <f>IF('📦 RON BỘ'!B90="","",'📦 RON BỘ'!B90)</f>
        <v/>
      </c>
      <c r="B2835">
        <f>IF('📦 RON BỘ'!B90="","",'📦 RON BỘ'!C90)</f>
        <v/>
      </c>
      <c r="C2835">
        <f>IF('📦 RON BỘ'!B90="","","Ron bộ")</f>
        <v/>
      </c>
      <c r="D2835">
        <f>IF('📦 RON BỘ'!B90="","",'📦 RON BỘ'!F90)</f>
        <v/>
      </c>
      <c r="E2835" s="37">
        <f>IF('📦 RON BỘ'!B90="","",'📦 RON BỘ'!G90)</f>
        <v/>
      </c>
      <c r="F2835" s="37">
        <f>IF('📦 RON BỘ'!B90="","",'📦 RON BỘ'!H90)</f>
        <v/>
      </c>
      <c r="G2835" s="37">
        <f>IF('📦 RON BỘ'!B90="","",'📦 RON BỘ'!I90)</f>
        <v/>
      </c>
      <c r="H2835" s="37">
        <f>IF('📦 RON BỘ'!B90="","",'📦 RON BỘ'!J90)</f>
        <v/>
      </c>
      <c r="I2835" s="37">
        <f>IF('📦 RON BỘ'!B90="","",'📦 RON BỘ'!K90)</f>
        <v/>
      </c>
      <c r="J2835">
        <f>IF('📦 RON BỘ'!B90="","","")</f>
        <v/>
      </c>
      <c r="L2835">
        <f>N(L2834)+IF(AND('🔎 TRA CỨU NHANH'!$C$2&lt;&gt;"",OR(ISNUMBER(SEARCH('🔎 TRA CỨU NHANH'!$C$2,$A2835)),ISNUMBER(SEARCH('🔎 TRA CỨU NHANH'!$C$2,$B2835)))),1,0)</f>
        <v/>
      </c>
      <c r="M2835">
        <f>IF(L2835&gt;N(L2834),L2835,"")</f>
        <v/>
      </c>
      <c r="N2835">
        <f>N(N2834)+IF(AND('💰 BÁO GIÁ'!$C$27&lt;&gt;"",OR(ISNUMBER(SEARCH('💰 BÁO GIÁ'!$C$27,$A2835)),ISNUMBER(SEARCH('💰 BÁO GIÁ'!$C$27,$B2835)))),1,0)</f>
        <v/>
      </c>
      <c r="O2835">
        <f>IF(N2835&gt;N(N2834),N2835,"")</f>
        <v/>
      </c>
    </row>
    <row r="2836">
      <c r="A2836">
        <f>IF('📦 RON BỘ'!B91="","",'📦 RON BỘ'!B91)</f>
        <v/>
      </c>
      <c r="B2836">
        <f>IF('📦 RON BỘ'!B91="","",'📦 RON BỘ'!C91)</f>
        <v/>
      </c>
      <c r="C2836">
        <f>IF('📦 RON BỘ'!B91="","","Ron bộ")</f>
        <v/>
      </c>
      <c r="D2836">
        <f>IF('📦 RON BỘ'!B91="","",'📦 RON BỘ'!F91)</f>
        <v/>
      </c>
      <c r="E2836" s="37">
        <f>IF('📦 RON BỘ'!B91="","",'📦 RON BỘ'!G91)</f>
        <v/>
      </c>
      <c r="F2836" s="37">
        <f>IF('📦 RON BỘ'!B91="","",'📦 RON BỘ'!H91)</f>
        <v/>
      </c>
      <c r="G2836" s="37">
        <f>IF('📦 RON BỘ'!B91="","",'📦 RON BỘ'!I91)</f>
        <v/>
      </c>
      <c r="H2836" s="37">
        <f>IF('📦 RON BỘ'!B91="","",'📦 RON BỘ'!J91)</f>
        <v/>
      </c>
      <c r="I2836" s="37">
        <f>IF('📦 RON BỘ'!B91="","",'📦 RON BỘ'!K91)</f>
        <v/>
      </c>
      <c r="J2836">
        <f>IF('📦 RON BỘ'!B91="","","")</f>
        <v/>
      </c>
      <c r="L2836">
        <f>N(L2835)+IF(AND('🔎 TRA CỨU NHANH'!$C$2&lt;&gt;"",OR(ISNUMBER(SEARCH('🔎 TRA CỨU NHANH'!$C$2,$A2836)),ISNUMBER(SEARCH('🔎 TRA CỨU NHANH'!$C$2,$B2836)))),1,0)</f>
        <v/>
      </c>
      <c r="M2836">
        <f>IF(L2836&gt;N(L2835),L2836,"")</f>
        <v/>
      </c>
      <c r="N2836">
        <f>N(N2835)+IF(AND('💰 BÁO GIÁ'!$C$27&lt;&gt;"",OR(ISNUMBER(SEARCH('💰 BÁO GIÁ'!$C$27,$A2836)),ISNUMBER(SEARCH('💰 BÁO GIÁ'!$C$27,$B2836)))),1,0)</f>
        <v/>
      </c>
      <c r="O2836">
        <f>IF(N2836&gt;N(N2835),N2836,"")</f>
        <v/>
      </c>
    </row>
    <row r="2837">
      <c r="A2837">
        <f>IF('📦 RON BỘ'!B92="","",'📦 RON BỘ'!B92)</f>
        <v/>
      </c>
      <c r="B2837">
        <f>IF('📦 RON BỘ'!B92="","",'📦 RON BỘ'!C92)</f>
        <v/>
      </c>
      <c r="C2837">
        <f>IF('📦 RON BỘ'!B92="","","Ron bộ")</f>
        <v/>
      </c>
      <c r="D2837">
        <f>IF('📦 RON BỘ'!B92="","",'📦 RON BỘ'!F92)</f>
        <v/>
      </c>
      <c r="E2837" s="37">
        <f>IF('📦 RON BỘ'!B92="","",'📦 RON BỘ'!G92)</f>
        <v/>
      </c>
      <c r="F2837" s="37">
        <f>IF('📦 RON BỘ'!B92="","",'📦 RON BỘ'!H92)</f>
        <v/>
      </c>
      <c r="G2837" s="37">
        <f>IF('📦 RON BỘ'!B92="","",'📦 RON BỘ'!I92)</f>
        <v/>
      </c>
      <c r="H2837" s="37">
        <f>IF('📦 RON BỘ'!B92="","",'📦 RON BỘ'!J92)</f>
        <v/>
      </c>
      <c r="I2837" s="37">
        <f>IF('📦 RON BỘ'!B92="","",'📦 RON BỘ'!K92)</f>
        <v/>
      </c>
      <c r="J2837">
        <f>IF('📦 RON BỘ'!B92="","","")</f>
        <v/>
      </c>
      <c r="L2837">
        <f>N(L2836)+IF(AND('🔎 TRA CỨU NHANH'!$C$2&lt;&gt;"",OR(ISNUMBER(SEARCH('🔎 TRA CỨU NHANH'!$C$2,$A2837)),ISNUMBER(SEARCH('🔎 TRA CỨU NHANH'!$C$2,$B2837)))),1,0)</f>
        <v/>
      </c>
      <c r="M2837">
        <f>IF(L2837&gt;N(L2836),L2837,"")</f>
        <v/>
      </c>
      <c r="N2837">
        <f>N(N2836)+IF(AND('💰 BÁO GIÁ'!$C$27&lt;&gt;"",OR(ISNUMBER(SEARCH('💰 BÁO GIÁ'!$C$27,$A2837)),ISNUMBER(SEARCH('💰 BÁO GIÁ'!$C$27,$B2837)))),1,0)</f>
        <v/>
      </c>
      <c r="O2837">
        <f>IF(N2837&gt;N(N2836),N2837,"")</f>
        <v/>
      </c>
    </row>
    <row r="2838">
      <c r="A2838">
        <f>IF('📦 RON BỘ'!B93="","",'📦 RON BỘ'!B93)</f>
        <v/>
      </c>
      <c r="B2838">
        <f>IF('📦 RON BỘ'!B93="","",'📦 RON BỘ'!C93)</f>
        <v/>
      </c>
      <c r="C2838">
        <f>IF('📦 RON BỘ'!B93="","","Ron bộ")</f>
        <v/>
      </c>
      <c r="D2838">
        <f>IF('📦 RON BỘ'!B93="","",'📦 RON BỘ'!F93)</f>
        <v/>
      </c>
      <c r="E2838" s="37">
        <f>IF('📦 RON BỘ'!B93="","",'📦 RON BỘ'!G93)</f>
        <v/>
      </c>
      <c r="F2838" s="37">
        <f>IF('📦 RON BỘ'!B93="","",'📦 RON BỘ'!H93)</f>
        <v/>
      </c>
      <c r="G2838" s="37">
        <f>IF('📦 RON BỘ'!B93="","",'📦 RON BỘ'!I93)</f>
        <v/>
      </c>
      <c r="H2838" s="37">
        <f>IF('📦 RON BỘ'!B93="","",'📦 RON BỘ'!J93)</f>
        <v/>
      </c>
      <c r="I2838" s="37">
        <f>IF('📦 RON BỘ'!B93="","",'📦 RON BỘ'!K93)</f>
        <v/>
      </c>
      <c r="J2838">
        <f>IF('📦 RON BỘ'!B93="","","")</f>
        <v/>
      </c>
      <c r="L2838">
        <f>N(L2837)+IF(AND('🔎 TRA CỨU NHANH'!$C$2&lt;&gt;"",OR(ISNUMBER(SEARCH('🔎 TRA CỨU NHANH'!$C$2,$A2838)),ISNUMBER(SEARCH('🔎 TRA CỨU NHANH'!$C$2,$B2838)))),1,0)</f>
        <v/>
      </c>
      <c r="M2838">
        <f>IF(L2838&gt;N(L2837),L2838,"")</f>
        <v/>
      </c>
      <c r="N2838">
        <f>N(N2837)+IF(AND('💰 BÁO GIÁ'!$C$27&lt;&gt;"",OR(ISNUMBER(SEARCH('💰 BÁO GIÁ'!$C$27,$A2838)),ISNUMBER(SEARCH('💰 BÁO GIÁ'!$C$27,$B2838)))),1,0)</f>
        <v/>
      </c>
      <c r="O2838">
        <f>IF(N2838&gt;N(N2837),N2838,"")</f>
        <v/>
      </c>
    </row>
    <row r="2839">
      <c r="A2839">
        <f>IF('📦 RON BỘ'!B94="","",'📦 RON BỘ'!B94)</f>
        <v/>
      </c>
      <c r="B2839">
        <f>IF('📦 RON BỘ'!B94="","",'📦 RON BỘ'!C94)</f>
        <v/>
      </c>
      <c r="C2839">
        <f>IF('📦 RON BỘ'!B94="","","Ron bộ")</f>
        <v/>
      </c>
      <c r="D2839">
        <f>IF('📦 RON BỘ'!B94="","",'📦 RON BỘ'!F94)</f>
        <v/>
      </c>
      <c r="E2839" s="37">
        <f>IF('📦 RON BỘ'!B94="","",'📦 RON BỘ'!G94)</f>
        <v/>
      </c>
      <c r="F2839" s="37">
        <f>IF('📦 RON BỘ'!B94="","",'📦 RON BỘ'!H94)</f>
        <v/>
      </c>
      <c r="G2839" s="37">
        <f>IF('📦 RON BỘ'!B94="","",'📦 RON BỘ'!I94)</f>
        <v/>
      </c>
      <c r="H2839" s="37">
        <f>IF('📦 RON BỘ'!B94="","",'📦 RON BỘ'!J94)</f>
        <v/>
      </c>
      <c r="I2839" s="37">
        <f>IF('📦 RON BỘ'!B94="","",'📦 RON BỘ'!K94)</f>
        <v/>
      </c>
      <c r="J2839">
        <f>IF('📦 RON BỘ'!B94="","","")</f>
        <v/>
      </c>
      <c r="L2839">
        <f>N(L2838)+IF(AND('🔎 TRA CỨU NHANH'!$C$2&lt;&gt;"",OR(ISNUMBER(SEARCH('🔎 TRA CỨU NHANH'!$C$2,$A2839)),ISNUMBER(SEARCH('🔎 TRA CỨU NHANH'!$C$2,$B2839)))),1,0)</f>
        <v/>
      </c>
      <c r="M2839">
        <f>IF(L2839&gt;N(L2838),L2839,"")</f>
        <v/>
      </c>
      <c r="N2839">
        <f>N(N2838)+IF(AND('💰 BÁO GIÁ'!$C$27&lt;&gt;"",OR(ISNUMBER(SEARCH('💰 BÁO GIÁ'!$C$27,$A2839)),ISNUMBER(SEARCH('💰 BÁO GIÁ'!$C$27,$B2839)))),1,0)</f>
        <v/>
      </c>
      <c r="O2839">
        <f>IF(N2839&gt;N(N2838),N2839,"")</f>
        <v/>
      </c>
    </row>
    <row r="2840">
      <c r="A2840">
        <f>IF('📦 RON BỘ'!B95="","",'📦 RON BỘ'!B95)</f>
        <v/>
      </c>
      <c r="B2840">
        <f>IF('📦 RON BỘ'!B95="","",'📦 RON BỘ'!C95)</f>
        <v/>
      </c>
      <c r="C2840">
        <f>IF('📦 RON BỘ'!B95="","","Ron bộ")</f>
        <v/>
      </c>
      <c r="D2840">
        <f>IF('📦 RON BỘ'!B95="","",'📦 RON BỘ'!F95)</f>
        <v/>
      </c>
      <c r="E2840" s="37">
        <f>IF('📦 RON BỘ'!B95="","",'📦 RON BỘ'!G95)</f>
        <v/>
      </c>
      <c r="F2840" s="37">
        <f>IF('📦 RON BỘ'!B95="","",'📦 RON BỘ'!H95)</f>
        <v/>
      </c>
      <c r="G2840" s="37">
        <f>IF('📦 RON BỘ'!B95="","",'📦 RON BỘ'!I95)</f>
        <v/>
      </c>
      <c r="H2840" s="37">
        <f>IF('📦 RON BỘ'!B95="","",'📦 RON BỘ'!J95)</f>
        <v/>
      </c>
      <c r="I2840" s="37">
        <f>IF('📦 RON BỘ'!B95="","",'📦 RON BỘ'!K95)</f>
        <v/>
      </c>
      <c r="J2840">
        <f>IF('📦 RON BỘ'!B95="","","")</f>
        <v/>
      </c>
      <c r="L2840">
        <f>N(L2839)+IF(AND('🔎 TRA CỨU NHANH'!$C$2&lt;&gt;"",OR(ISNUMBER(SEARCH('🔎 TRA CỨU NHANH'!$C$2,$A2840)),ISNUMBER(SEARCH('🔎 TRA CỨU NHANH'!$C$2,$B2840)))),1,0)</f>
        <v/>
      </c>
      <c r="M2840">
        <f>IF(L2840&gt;N(L2839),L2840,"")</f>
        <v/>
      </c>
      <c r="N2840">
        <f>N(N2839)+IF(AND('💰 BÁO GIÁ'!$C$27&lt;&gt;"",OR(ISNUMBER(SEARCH('💰 BÁO GIÁ'!$C$27,$A2840)),ISNUMBER(SEARCH('💰 BÁO GIÁ'!$C$27,$B2840)))),1,0)</f>
        <v/>
      </c>
      <c r="O2840">
        <f>IF(N2840&gt;N(N2839),N2840,"")</f>
        <v/>
      </c>
    </row>
    <row r="2841">
      <c r="A2841">
        <f>IF('📦 RON BỘ'!B96="","",'📦 RON BỘ'!B96)</f>
        <v/>
      </c>
      <c r="B2841">
        <f>IF('📦 RON BỘ'!B96="","",'📦 RON BỘ'!C96)</f>
        <v/>
      </c>
      <c r="C2841">
        <f>IF('📦 RON BỘ'!B96="","","Ron bộ")</f>
        <v/>
      </c>
      <c r="D2841">
        <f>IF('📦 RON BỘ'!B96="","",'📦 RON BỘ'!F96)</f>
        <v/>
      </c>
      <c r="E2841" s="37">
        <f>IF('📦 RON BỘ'!B96="","",'📦 RON BỘ'!G96)</f>
        <v/>
      </c>
      <c r="F2841" s="37">
        <f>IF('📦 RON BỘ'!B96="","",'📦 RON BỘ'!H96)</f>
        <v/>
      </c>
      <c r="G2841" s="37">
        <f>IF('📦 RON BỘ'!B96="","",'📦 RON BỘ'!I96)</f>
        <v/>
      </c>
      <c r="H2841" s="37">
        <f>IF('📦 RON BỘ'!B96="","",'📦 RON BỘ'!J96)</f>
        <v/>
      </c>
      <c r="I2841" s="37">
        <f>IF('📦 RON BỘ'!B96="","",'📦 RON BỘ'!K96)</f>
        <v/>
      </c>
      <c r="J2841">
        <f>IF('📦 RON BỘ'!B96="","","")</f>
        <v/>
      </c>
      <c r="L2841">
        <f>N(L2840)+IF(AND('🔎 TRA CỨU NHANH'!$C$2&lt;&gt;"",OR(ISNUMBER(SEARCH('🔎 TRA CỨU NHANH'!$C$2,$A2841)),ISNUMBER(SEARCH('🔎 TRA CỨU NHANH'!$C$2,$B2841)))),1,0)</f>
        <v/>
      </c>
      <c r="M2841">
        <f>IF(L2841&gt;N(L2840),L2841,"")</f>
        <v/>
      </c>
      <c r="N2841">
        <f>N(N2840)+IF(AND('💰 BÁO GIÁ'!$C$27&lt;&gt;"",OR(ISNUMBER(SEARCH('💰 BÁO GIÁ'!$C$27,$A2841)),ISNUMBER(SEARCH('💰 BÁO GIÁ'!$C$27,$B2841)))),1,0)</f>
        <v/>
      </c>
      <c r="O2841">
        <f>IF(N2841&gt;N(N2840),N2841,"")</f>
        <v/>
      </c>
    </row>
    <row r="2842">
      <c r="A2842">
        <f>IF('📦 RON BỘ'!B97="","",'📦 RON BỘ'!B97)</f>
        <v/>
      </c>
      <c r="B2842">
        <f>IF('📦 RON BỘ'!B97="","",'📦 RON BỘ'!C97)</f>
        <v/>
      </c>
      <c r="C2842">
        <f>IF('📦 RON BỘ'!B97="","","Ron bộ")</f>
        <v/>
      </c>
      <c r="D2842">
        <f>IF('📦 RON BỘ'!B97="","",'📦 RON BỘ'!F97)</f>
        <v/>
      </c>
      <c r="E2842" s="37">
        <f>IF('📦 RON BỘ'!B97="","",'📦 RON BỘ'!G97)</f>
        <v/>
      </c>
      <c r="F2842" s="37">
        <f>IF('📦 RON BỘ'!B97="","",'📦 RON BỘ'!H97)</f>
        <v/>
      </c>
      <c r="G2842" s="37">
        <f>IF('📦 RON BỘ'!B97="","",'📦 RON BỘ'!I97)</f>
        <v/>
      </c>
      <c r="H2842" s="37">
        <f>IF('📦 RON BỘ'!B97="","",'📦 RON BỘ'!J97)</f>
        <v/>
      </c>
      <c r="I2842" s="37">
        <f>IF('📦 RON BỘ'!B97="","",'📦 RON BỘ'!K97)</f>
        <v/>
      </c>
      <c r="J2842">
        <f>IF('📦 RON BỘ'!B97="","","")</f>
        <v/>
      </c>
      <c r="L2842">
        <f>N(L2841)+IF(AND('🔎 TRA CỨU NHANH'!$C$2&lt;&gt;"",OR(ISNUMBER(SEARCH('🔎 TRA CỨU NHANH'!$C$2,$A2842)),ISNUMBER(SEARCH('🔎 TRA CỨU NHANH'!$C$2,$B2842)))),1,0)</f>
        <v/>
      </c>
      <c r="M2842">
        <f>IF(L2842&gt;N(L2841),L2842,"")</f>
        <v/>
      </c>
      <c r="N2842">
        <f>N(N2841)+IF(AND('💰 BÁO GIÁ'!$C$27&lt;&gt;"",OR(ISNUMBER(SEARCH('💰 BÁO GIÁ'!$C$27,$A2842)),ISNUMBER(SEARCH('💰 BÁO GIÁ'!$C$27,$B2842)))),1,0)</f>
        <v/>
      </c>
      <c r="O2842">
        <f>IF(N2842&gt;N(N2841),N2842,"")</f>
        <v/>
      </c>
    </row>
    <row r="2843">
      <c r="A2843">
        <f>IF('📦 RON BỘ'!B98="","",'📦 RON BỘ'!B98)</f>
        <v/>
      </c>
      <c r="B2843">
        <f>IF('📦 RON BỘ'!B98="","",'📦 RON BỘ'!C98)</f>
        <v/>
      </c>
      <c r="C2843">
        <f>IF('📦 RON BỘ'!B98="","","Ron bộ")</f>
        <v/>
      </c>
      <c r="D2843">
        <f>IF('📦 RON BỘ'!B98="","",'📦 RON BỘ'!F98)</f>
        <v/>
      </c>
      <c r="E2843" s="37">
        <f>IF('📦 RON BỘ'!B98="","",'📦 RON BỘ'!G98)</f>
        <v/>
      </c>
      <c r="F2843" s="37">
        <f>IF('📦 RON BỘ'!B98="","",'📦 RON BỘ'!H98)</f>
        <v/>
      </c>
      <c r="G2843" s="37">
        <f>IF('📦 RON BỘ'!B98="","",'📦 RON BỘ'!I98)</f>
        <v/>
      </c>
      <c r="H2843" s="37">
        <f>IF('📦 RON BỘ'!B98="","",'📦 RON BỘ'!J98)</f>
        <v/>
      </c>
      <c r="I2843" s="37">
        <f>IF('📦 RON BỘ'!B98="","",'📦 RON BỘ'!K98)</f>
        <v/>
      </c>
      <c r="J2843">
        <f>IF('📦 RON BỘ'!B98="","","")</f>
        <v/>
      </c>
      <c r="L2843">
        <f>N(L2842)+IF(AND('🔎 TRA CỨU NHANH'!$C$2&lt;&gt;"",OR(ISNUMBER(SEARCH('🔎 TRA CỨU NHANH'!$C$2,$A2843)),ISNUMBER(SEARCH('🔎 TRA CỨU NHANH'!$C$2,$B2843)))),1,0)</f>
        <v/>
      </c>
      <c r="M2843">
        <f>IF(L2843&gt;N(L2842),L2843,"")</f>
        <v/>
      </c>
      <c r="N2843">
        <f>N(N2842)+IF(AND('💰 BÁO GIÁ'!$C$27&lt;&gt;"",OR(ISNUMBER(SEARCH('💰 BÁO GIÁ'!$C$27,$A2843)),ISNUMBER(SEARCH('💰 BÁO GIÁ'!$C$27,$B2843)))),1,0)</f>
        <v/>
      </c>
      <c r="O2843">
        <f>IF(N2843&gt;N(N2842),N2843,"")</f>
        <v/>
      </c>
    </row>
    <row r="2844">
      <c r="A2844">
        <f>IF('📦 RON BỘ'!B99="","",'📦 RON BỘ'!B99)</f>
        <v/>
      </c>
      <c r="B2844">
        <f>IF('📦 RON BỘ'!B99="","",'📦 RON BỘ'!C99)</f>
        <v/>
      </c>
      <c r="C2844">
        <f>IF('📦 RON BỘ'!B99="","","Ron bộ")</f>
        <v/>
      </c>
      <c r="D2844">
        <f>IF('📦 RON BỘ'!B99="","",'📦 RON BỘ'!F99)</f>
        <v/>
      </c>
      <c r="E2844" s="37">
        <f>IF('📦 RON BỘ'!B99="","",'📦 RON BỘ'!G99)</f>
        <v/>
      </c>
      <c r="F2844" s="37">
        <f>IF('📦 RON BỘ'!B99="","",'📦 RON BỘ'!H99)</f>
        <v/>
      </c>
      <c r="G2844" s="37">
        <f>IF('📦 RON BỘ'!B99="","",'📦 RON BỘ'!I99)</f>
        <v/>
      </c>
      <c r="H2844" s="37">
        <f>IF('📦 RON BỘ'!B99="","",'📦 RON BỘ'!J99)</f>
        <v/>
      </c>
      <c r="I2844" s="37">
        <f>IF('📦 RON BỘ'!B99="","",'📦 RON BỘ'!K99)</f>
        <v/>
      </c>
      <c r="J2844">
        <f>IF('📦 RON BỘ'!B99="","","")</f>
        <v/>
      </c>
      <c r="L2844">
        <f>N(L2843)+IF(AND('🔎 TRA CỨU NHANH'!$C$2&lt;&gt;"",OR(ISNUMBER(SEARCH('🔎 TRA CỨU NHANH'!$C$2,$A2844)),ISNUMBER(SEARCH('🔎 TRA CỨU NHANH'!$C$2,$B2844)))),1,0)</f>
        <v/>
      </c>
      <c r="M2844">
        <f>IF(L2844&gt;N(L2843),L2844,"")</f>
        <v/>
      </c>
      <c r="N2844">
        <f>N(N2843)+IF(AND('💰 BÁO GIÁ'!$C$27&lt;&gt;"",OR(ISNUMBER(SEARCH('💰 BÁO GIÁ'!$C$27,$A2844)),ISNUMBER(SEARCH('💰 BÁO GIÁ'!$C$27,$B2844)))),1,0)</f>
        <v/>
      </c>
      <c r="O2844">
        <f>IF(N2844&gt;N(N2843),N2844,"")</f>
        <v/>
      </c>
    </row>
    <row r="2845">
      <c r="A2845">
        <f>IF('📦 RON BỘ'!B100="","",'📦 RON BỘ'!B100)</f>
        <v/>
      </c>
      <c r="B2845">
        <f>IF('📦 RON BỘ'!B100="","",'📦 RON BỘ'!C100)</f>
        <v/>
      </c>
      <c r="C2845">
        <f>IF('📦 RON BỘ'!B100="","","Ron bộ")</f>
        <v/>
      </c>
      <c r="D2845">
        <f>IF('📦 RON BỘ'!B100="","",'📦 RON BỘ'!F100)</f>
        <v/>
      </c>
      <c r="E2845" s="37">
        <f>IF('📦 RON BỘ'!B100="","",'📦 RON BỘ'!G100)</f>
        <v/>
      </c>
      <c r="F2845" s="37">
        <f>IF('📦 RON BỘ'!B100="","",'📦 RON BỘ'!H100)</f>
        <v/>
      </c>
      <c r="G2845" s="37">
        <f>IF('📦 RON BỘ'!B100="","",'📦 RON BỘ'!I100)</f>
        <v/>
      </c>
      <c r="H2845" s="37">
        <f>IF('📦 RON BỘ'!B100="","",'📦 RON BỘ'!J100)</f>
        <v/>
      </c>
      <c r="I2845" s="37">
        <f>IF('📦 RON BỘ'!B100="","",'📦 RON BỘ'!K100)</f>
        <v/>
      </c>
      <c r="J2845">
        <f>IF('📦 RON BỘ'!B100="","","")</f>
        <v/>
      </c>
      <c r="L2845">
        <f>N(L2844)+IF(AND('🔎 TRA CỨU NHANH'!$C$2&lt;&gt;"",OR(ISNUMBER(SEARCH('🔎 TRA CỨU NHANH'!$C$2,$A2845)),ISNUMBER(SEARCH('🔎 TRA CỨU NHANH'!$C$2,$B2845)))),1,0)</f>
        <v/>
      </c>
      <c r="M2845">
        <f>IF(L2845&gt;N(L2844),L2845,"")</f>
        <v/>
      </c>
      <c r="N2845">
        <f>N(N2844)+IF(AND('💰 BÁO GIÁ'!$C$27&lt;&gt;"",OR(ISNUMBER(SEARCH('💰 BÁO GIÁ'!$C$27,$A2845)),ISNUMBER(SEARCH('💰 BÁO GIÁ'!$C$27,$B2845)))),1,0)</f>
        <v/>
      </c>
      <c r="O2845">
        <f>IF(N2845&gt;N(N2844),N2845,"")</f>
        <v/>
      </c>
    </row>
    <row r="2846">
      <c r="A2846">
        <f>IF('📦 RON BỘ'!B101="","",'📦 RON BỘ'!B101)</f>
        <v/>
      </c>
      <c r="B2846">
        <f>IF('📦 RON BỘ'!B101="","",'📦 RON BỘ'!C101)</f>
        <v/>
      </c>
      <c r="C2846">
        <f>IF('📦 RON BỘ'!B101="","","Ron bộ")</f>
        <v/>
      </c>
      <c r="D2846">
        <f>IF('📦 RON BỘ'!B101="","",'📦 RON BỘ'!F101)</f>
        <v/>
      </c>
      <c r="E2846">
        <f>IF('📦 RON BỘ'!B101="","",'📦 RON BỘ'!G101)</f>
        <v/>
      </c>
      <c r="F2846">
        <f>IF('📦 RON BỘ'!B101="","",'📦 RON BỘ'!H101)</f>
        <v/>
      </c>
      <c r="G2846">
        <f>IF('📦 RON BỘ'!B101="","",'📦 RON BỘ'!I101)</f>
        <v/>
      </c>
      <c r="H2846">
        <f>IF('📦 RON BỘ'!B101="","",'📦 RON BỘ'!J101)</f>
        <v/>
      </c>
      <c r="I2846">
        <f>IF('📦 RON BỘ'!B101="","",'📦 RON BỘ'!K101)</f>
        <v/>
      </c>
      <c r="J2846">
        <f>IF('📦 RON BỘ'!B101="","","")</f>
        <v/>
      </c>
      <c r="L2846">
        <f>N(L2845)+IF(AND('🔎 TRA CỨU NHANH'!$C$2&lt;&gt;"",OR(ISNUMBER(SEARCH('🔎 TRA CỨU NHANH'!$C$2,$A2846)),ISNUMBER(SEARCH('🔎 TRA CỨU NHANH'!$C$2,$B2846)))),1,0)</f>
        <v/>
      </c>
      <c r="M2846">
        <f>IF(L2846&gt;N(L2845),L2846,"")</f>
        <v/>
      </c>
      <c r="N2846">
        <f>N(N2845)+IF(AND('💰 BÁO GIÁ'!$C$27&lt;&gt;"",OR(ISNUMBER(SEARCH('💰 BÁO GIÁ'!$C$27,$A2846)),ISNUMBER(SEARCH('💰 BÁO GIÁ'!$C$27,$B2846)))),1,0)</f>
        <v/>
      </c>
      <c r="O2846">
        <f>IF(N2846&gt;N(N2845),N2846,"")</f>
        <v/>
      </c>
    </row>
    <row r="2847">
      <c r="A2847">
        <f>IF('📦 RON BỘ'!B102="","",'📦 RON BỘ'!B102)</f>
        <v/>
      </c>
      <c r="B2847">
        <f>IF('📦 RON BỘ'!B102="","",'📦 RON BỘ'!C102)</f>
        <v/>
      </c>
      <c r="C2847">
        <f>IF('📦 RON BỘ'!B102="","","Ron bộ")</f>
        <v/>
      </c>
      <c r="D2847">
        <f>IF('📦 RON BỘ'!B102="","",'📦 RON BỘ'!F102)</f>
        <v/>
      </c>
      <c r="E2847" s="37">
        <f>IF('📦 RON BỘ'!B102="","",'📦 RON BỘ'!G102)</f>
        <v/>
      </c>
      <c r="F2847" s="37">
        <f>IF('📦 RON BỘ'!B102="","",'📦 RON BỘ'!H102)</f>
        <v/>
      </c>
      <c r="G2847" s="37">
        <f>IF('📦 RON BỘ'!B102="","",'📦 RON BỘ'!I102)</f>
        <v/>
      </c>
      <c r="H2847" s="37">
        <f>IF('📦 RON BỘ'!B102="","",'📦 RON BỘ'!J102)</f>
        <v/>
      </c>
      <c r="I2847" s="37">
        <f>IF('📦 RON BỘ'!B102="","",'📦 RON BỘ'!K102)</f>
        <v/>
      </c>
      <c r="J2847">
        <f>IF('📦 RON BỘ'!B102="","","")</f>
        <v/>
      </c>
      <c r="L2847">
        <f>N(L2846)+IF(AND('🔎 TRA CỨU NHANH'!$C$2&lt;&gt;"",OR(ISNUMBER(SEARCH('🔎 TRA CỨU NHANH'!$C$2,$A2847)),ISNUMBER(SEARCH('🔎 TRA CỨU NHANH'!$C$2,$B2847)))),1,0)</f>
        <v/>
      </c>
      <c r="M2847">
        <f>IF(L2847&gt;N(L2846),L2847,"")</f>
        <v/>
      </c>
      <c r="N2847">
        <f>N(N2846)+IF(AND('💰 BÁO GIÁ'!$C$27&lt;&gt;"",OR(ISNUMBER(SEARCH('💰 BÁO GIÁ'!$C$27,$A2847)),ISNUMBER(SEARCH('💰 BÁO GIÁ'!$C$27,$B2847)))),1,0)</f>
        <v/>
      </c>
      <c r="O2847">
        <f>IF(N2847&gt;N(N2846),N2847,"")</f>
        <v/>
      </c>
    </row>
    <row r="2848">
      <c r="A2848">
        <f>IF('📦 RON BỘ'!B103="","",'📦 RON BỘ'!B103)</f>
        <v/>
      </c>
      <c r="B2848">
        <f>IF('📦 RON BỘ'!B103="","",'📦 RON BỘ'!C103)</f>
        <v/>
      </c>
      <c r="C2848">
        <f>IF('📦 RON BỘ'!B103="","","Ron bộ")</f>
        <v/>
      </c>
      <c r="D2848">
        <f>IF('📦 RON BỘ'!B103="","",'📦 RON BỘ'!F103)</f>
        <v/>
      </c>
      <c r="E2848" s="37">
        <f>IF('📦 RON BỘ'!B103="","",'📦 RON BỘ'!G103)</f>
        <v/>
      </c>
      <c r="F2848" s="37">
        <f>IF('📦 RON BỘ'!B103="","",'📦 RON BỘ'!H103)</f>
        <v/>
      </c>
      <c r="G2848" s="37">
        <f>IF('📦 RON BỘ'!B103="","",'📦 RON BỘ'!I103)</f>
        <v/>
      </c>
      <c r="H2848" s="37">
        <f>IF('📦 RON BỘ'!B103="","",'📦 RON BỘ'!J103)</f>
        <v/>
      </c>
      <c r="I2848" s="37">
        <f>IF('📦 RON BỘ'!B103="","",'📦 RON BỘ'!K103)</f>
        <v/>
      </c>
      <c r="J2848">
        <f>IF('📦 RON BỘ'!B103="","","")</f>
        <v/>
      </c>
      <c r="L2848">
        <f>N(L2847)+IF(AND('🔎 TRA CỨU NHANH'!$C$2&lt;&gt;"",OR(ISNUMBER(SEARCH('🔎 TRA CỨU NHANH'!$C$2,$A2848)),ISNUMBER(SEARCH('🔎 TRA CỨU NHANH'!$C$2,$B2848)))),1,0)</f>
        <v/>
      </c>
      <c r="M2848">
        <f>IF(L2848&gt;N(L2847),L2848,"")</f>
        <v/>
      </c>
      <c r="N2848">
        <f>N(N2847)+IF(AND('💰 BÁO GIÁ'!$C$27&lt;&gt;"",OR(ISNUMBER(SEARCH('💰 BÁO GIÁ'!$C$27,$A2848)),ISNUMBER(SEARCH('💰 BÁO GIÁ'!$C$27,$B2848)))),1,0)</f>
        <v/>
      </c>
      <c r="O2848">
        <f>IF(N2848&gt;N(N2847),N2848,"")</f>
        <v/>
      </c>
    </row>
    <row r="2849">
      <c r="A2849">
        <f>IF('📦 RON BỘ'!B104="","",'📦 RON BỘ'!B104)</f>
        <v/>
      </c>
      <c r="B2849">
        <f>IF('📦 RON BỘ'!B104="","",'📦 RON BỘ'!C104)</f>
        <v/>
      </c>
      <c r="C2849">
        <f>IF('📦 RON BỘ'!B104="","","Ron bộ")</f>
        <v/>
      </c>
      <c r="D2849">
        <f>IF('📦 RON BỘ'!B104="","",'📦 RON BỘ'!F104)</f>
        <v/>
      </c>
      <c r="E2849" s="37">
        <f>IF('📦 RON BỘ'!B104="","",'📦 RON BỘ'!G104)</f>
        <v/>
      </c>
      <c r="F2849" s="37">
        <f>IF('📦 RON BỘ'!B104="","",'📦 RON BỘ'!H104)</f>
        <v/>
      </c>
      <c r="G2849" s="37">
        <f>IF('📦 RON BỘ'!B104="","",'📦 RON BỘ'!I104)</f>
        <v/>
      </c>
      <c r="H2849" s="37">
        <f>IF('📦 RON BỘ'!B104="","",'📦 RON BỘ'!J104)</f>
        <v/>
      </c>
      <c r="I2849" s="37">
        <f>IF('📦 RON BỘ'!B104="","",'📦 RON BỘ'!K104)</f>
        <v/>
      </c>
      <c r="J2849">
        <f>IF('📦 RON BỘ'!B104="","","")</f>
        <v/>
      </c>
      <c r="L2849">
        <f>N(L2848)+IF(AND('🔎 TRA CỨU NHANH'!$C$2&lt;&gt;"",OR(ISNUMBER(SEARCH('🔎 TRA CỨU NHANH'!$C$2,$A2849)),ISNUMBER(SEARCH('🔎 TRA CỨU NHANH'!$C$2,$B2849)))),1,0)</f>
        <v/>
      </c>
      <c r="M2849">
        <f>IF(L2849&gt;N(L2848),L2849,"")</f>
        <v/>
      </c>
      <c r="N2849">
        <f>N(N2848)+IF(AND('💰 BÁO GIÁ'!$C$27&lt;&gt;"",OR(ISNUMBER(SEARCH('💰 BÁO GIÁ'!$C$27,$A2849)),ISNUMBER(SEARCH('💰 BÁO GIÁ'!$C$27,$B2849)))),1,0)</f>
        <v/>
      </c>
      <c r="O2849">
        <f>IF(N2849&gt;N(N2848),N2849,"")</f>
        <v/>
      </c>
    </row>
    <row r="2850">
      <c r="A2850">
        <f>IF('📦 RON BỘ'!B105="","",'📦 RON BỘ'!B105)</f>
        <v/>
      </c>
      <c r="B2850">
        <f>IF('📦 RON BỘ'!B105="","",'📦 RON BỘ'!C105)</f>
        <v/>
      </c>
      <c r="C2850">
        <f>IF('📦 RON BỘ'!B105="","","Ron bộ")</f>
        <v/>
      </c>
      <c r="D2850">
        <f>IF('📦 RON BỘ'!B105="","",'📦 RON BỘ'!F105)</f>
        <v/>
      </c>
      <c r="E2850" s="37">
        <f>IF('📦 RON BỘ'!B105="","",'📦 RON BỘ'!G105)</f>
        <v/>
      </c>
      <c r="F2850" s="37">
        <f>IF('📦 RON BỘ'!B105="","",'📦 RON BỘ'!H105)</f>
        <v/>
      </c>
      <c r="G2850" s="37">
        <f>IF('📦 RON BỘ'!B105="","",'📦 RON BỘ'!I105)</f>
        <v/>
      </c>
      <c r="H2850" s="37">
        <f>IF('📦 RON BỘ'!B105="","",'📦 RON BỘ'!J105)</f>
        <v/>
      </c>
      <c r="I2850" s="37">
        <f>IF('📦 RON BỘ'!B105="","",'📦 RON BỘ'!K105)</f>
        <v/>
      </c>
      <c r="J2850">
        <f>IF('📦 RON BỘ'!B105="","","")</f>
        <v/>
      </c>
      <c r="L2850">
        <f>N(L2849)+IF(AND('🔎 TRA CỨU NHANH'!$C$2&lt;&gt;"",OR(ISNUMBER(SEARCH('🔎 TRA CỨU NHANH'!$C$2,$A2850)),ISNUMBER(SEARCH('🔎 TRA CỨU NHANH'!$C$2,$B2850)))),1,0)</f>
        <v/>
      </c>
      <c r="M2850">
        <f>IF(L2850&gt;N(L2849),L2850,"")</f>
        <v/>
      </c>
      <c r="N2850">
        <f>N(N2849)+IF(AND('💰 BÁO GIÁ'!$C$27&lt;&gt;"",OR(ISNUMBER(SEARCH('💰 BÁO GIÁ'!$C$27,$A2850)),ISNUMBER(SEARCH('💰 BÁO GIÁ'!$C$27,$B2850)))),1,0)</f>
        <v/>
      </c>
      <c r="O2850">
        <f>IF(N2850&gt;N(N2849),N2850,"")</f>
        <v/>
      </c>
    </row>
    <row r="2851">
      <c r="A2851">
        <f>IF('📦 RON BỘ'!B106="","",'📦 RON BỘ'!B106)</f>
        <v/>
      </c>
      <c r="B2851">
        <f>IF('📦 RON BỘ'!B106="","",'📦 RON BỘ'!C106)</f>
        <v/>
      </c>
      <c r="C2851">
        <f>IF('📦 RON BỘ'!B106="","","Ron bộ")</f>
        <v/>
      </c>
      <c r="D2851">
        <f>IF('📦 RON BỘ'!B106="","",'📦 RON BỘ'!F106)</f>
        <v/>
      </c>
      <c r="E2851" s="37">
        <f>IF('📦 RON BỘ'!B106="","",'📦 RON BỘ'!G106)</f>
        <v/>
      </c>
      <c r="F2851" s="37">
        <f>IF('📦 RON BỘ'!B106="","",'📦 RON BỘ'!H106)</f>
        <v/>
      </c>
      <c r="G2851" s="37">
        <f>IF('📦 RON BỘ'!B106="","",'📦 RON BỘ'!I106)</f>
        <v/>
      </c>
      <c r="H2851" s="37">
        <f>IF('📦 RON BỘ'!B106="","",'📦 RON BỘ'!J106)</f>
        <v/>
      </c>
      <c r="I2851" s="37">
        <f>IF('📦 RON BỘ'!B106="","",'📦 RON BỘ'!K106)</f>
        <v/>
      </c>
      <c r="J2851">
        <f>IF('📦 RON BỘ'!B106="","","")</f>
        <v/>
      </c>
      <c r="L2851">
        <f>N(L2850)+IF(AND('🔎 TRA CỨU NHANH'!$C$2&lt;&gt;"",OR(ISNUMBER(SEARCH('🔎 TRA CỨU NHANH'!$C$2,$A2851)),ISNUMBER(SEARCH('🔎 TRA CỨU NHANH'!$C$2,$B2851)))),1,0)</f>
        <v/>
      </c>
      <c r="M2851">
        <f>IF(L2851&gt;N(L2850),L2851,"")</f>
        <v/>
      </c>
      <c r="N2851">
        <f>N(N2850)+IF(AND('💰 BÁO GIÁ'!$C$27&lt;&gt;"",OR(ISNUMBER(SEARCH('💰 BÁO GIÁ'!$C$27,$A2851)),ISNUMBER(SEARCH('💰 BÁO GIÁ'!$C$27,$B2851)))),1,0)</f>
        <v/>
      </c>
      <c r="O2851">
        <f>IF(N2851&gt;N(N2850),N2851,"")</f>
        <v/>
      </c>
    </row>
    <row r="2852">
      <c r="A2852">
        <f>IF('📦 RON BỘ'!B107="","",'📦 RON BỘ'!B107)</f>
        <v/>
      </c>
      <c r="B2852">
        <f>IF('📦 RON BỘ'!B107="","",'📦 RON BỘ'!C107)</f>
        <v/>
      </c>
      <c r="C2852">
        <f>IF('📦 RON BỘ'!B107="","","Ron bộ")</f>
        <v/>
      </c>
      <c r="D2852">
        <f>IF('📦 RON BỘ'!B107="","",'📦 RON BỘ'!F107)</f>
        <v/>
      </c>
      <c r="E2852" s="37">
        <f>IF('📦 RON BỘ'!B107="","",'📦 RON BỘ'!G107)</f>
        <v/>
      </c>
      <c r="F2852" s="37">
        <f>IF('📦 RON BỘ'!B107="","",'📦 RON BỘ'!H107)</f>
        <v/>
      </c>
      <c r="G2852" s="37">
        <f>IF('📦 RON BỘ'!B107="","",'📦 RON BỘ'!I107)</f>
        <v/>
      </c>
      <c r="H2852" s="37">
        <f>IF('📦 RON BỘ'!B107="","",'📦 RON BỘ'!J107)</f>
        <v/>
      </c>
      <c r="I2852" s="37">
        <f>IF('📦 RON BỘ'!B107="","",'📦 RON BỘ'!K107)</f>
        <v/>
      </c>
      <c r="J2852">
        <f>IF('📦 RON BỘ'!B107="","","")</f>
        <v/>
      </c>
      <c r="L2852">
        <f>N(L2851)+IF(AND('🔎 TRA CỨU NHANH'!$C$2&lt;&gt;"",OR(ISNUMBER(SEARCH('🔎 TRA CỨU NHANH'!$C$2,$A2852)),ISNUMBER(SEARCH('🔎 TRA CỨU NHANH'!$C$2,$B2852)))),1,0)</f>
        <v/>
      </c>
      <c r="M2852">
        <f>IF(L2852&gt;N(L2851),L2852,"")</f>
        <v/>
      </c>
      <c r="N2852">
        <f>N(N2851)+IF(AND('💰 BÁO GIÁ'!$C$27&lt;&gt;"",OR(ISNUMBER(SEARCH('💰 BÁO GIÁ'!$C$27,$A2852)),ISNUMBER(SEARCH('💰 BÁO GIÁ'!$C$27,$B2852)))),1,0)</f>
        <v/>
      </c>
      <c r="O2852">
        <f>IF(N2852&gt;N(N2851),N2852,"")</f>
        <v/>
      </c>
    </row>
    <row r="2853">
      <c r="A2853">
        <f>IF('📦 RON BỘ'!B108="","",'📦 RON BỘ'!B108)</f>
        <v/>
      </c>
      <c r="B2853">
        <f>IF('📦 RON BỘ'!B108="","",'📦 RON BỘ'!C108)</f>
        <v/>
      </c>
      <c r="C2853">
        <f>IF('📦 RON BỘ'!B108="","","Ron bộ")</f>
        <v/>
      </c>
      <c r="D2853">
        <f>IF('📦 RON BỘ'!B108="","",'📦 RON BỘ'!F108)</f>
        <v/>
      </c>
      <c r="E2853" s="37">
        <f>IF('📦 RON BỘ'!B108="","",'📦 RON BỘ'!G108)</f>
        <v/>
      </c>
      <c r="F2853" s="37">
        <f>IF('📦 RON BỘ'!B108="","",'📦 RON BỘ'!H108)</f>
        <v/>
      </c>
      <c r="G2853" s="37">
        <f>IF('📦 RON BỘ'!B108="","",'📦 RON BỘ'!I108)</f>
        <v/>
      </c>
      <c r="H2853" s="37">
        <f>IF('📦 RON BỘ'!B108="","",'📦 RON BỘ'!J108)</f>
        <v/>
      </c>
      <c r="I2853" s="37">
        <f>IF('📦 RON BỘ'!B108="","",'📦 RON BỘ'!K108)</f>
        <v/>
      </c>
      <c r="J2853">
        <f>IF('📦 RON BỘ'!B108="","","")</f>
        <v/>
      </c>
      <c r="L2853">
        <f>N(L2852)+IF(AND('🔎 TRA CỨU NHANH'!$C$2&lt;&gt;"",OR(ISNUMBER(SEARCH('🔎 TRA CỨU NHANH'!$C$2,$A2853)),ISNUMBER(SEARCH('🔎 TRA CỨU NHANH'!$C$2,$B2853)))),1,0)</f>
        <v/>
      </c>
      <c r="M2853">
        <f>IF(L2853&gt;N(L2852),L2853,"")</f>
        <v/>
      </c>
      <c r="N2853">
        <f>N(N2852)+IF(AND('💰 BÁO GIÁ'!$C$27&lt;&gt;"",OR(ISNUMBER(SEARCH('💰 BÁO GIÁ'!$C$27,$A2853)),ISNUMBER(SEARCH('💰 BÁO GIÁ'!$C$27,$B2853)))),1,0)</f>
        <v/>
      </c>
      <c r="O2853">
        <f>IF(N2853&gt;N(N2852),N2853,"")</f>
        <v/>
      </c>
    </row>
    <row r="2854">
      <c r="A2854">
        <f>IF('📦 RON BỘ'!B109="","",'📦 RON BỘ'!B109)</f>
        <v/>
      </c>
      <c r="B2854">
        <f>IF('📦 RON BỘ'!B109="","",'📦 RON BỘ'!C109)</f>
        <v/>
      </c>
      <c r="C2854">
        <f>IF('📦 RON BỘ'!B109="","","Ron bộ")</f>
        <v/>
      </c>
      <c r="D2854">
        <f>IF('📦 RON BỘ'!B109="","",'📦 RON BỘ'!F109)</f>
        <v/>
      </c>
      <c r="E2854" s="37">
        <f>IF('📦 RON BỘ'!B109="","",'📦 RON BỘ'!G109)</f>
        <v/>
      </c>
      <c r="F2854" s="37">
        <f>IF('📦 RON BỘ'!B109="","",'📦 RON BỘ'!H109)</f>
        <v/>
      </c>
      <c r="G2854" s="37">
        <f>IF('📦 RON BỘ'!B109="","",'📦 RON BỘ'!I109)</f>
        <v/>
      </c>
      <c r="H2854" s="37">
        <f>IF('📦 RON BỘ'!B109="","",'📦 RON BỘ'!J109)</f>
        <v/>
      </c>
      <c r="I2854" s="37">
        <f>IF('📦 RON BỘ'!B109="","",'📦 RON BỘ'!K109)</f>
        <v/>
      </c>
      <c r="J2854">
        <f>IF('📦 RON BỘ'!B109="","","")</f>
        <v/>
      </c>
      <c r="L2854">
        <f>N(L2853)+IF(AND('🔎 TRA CỨU NHANH'!$C$2&lt;&gt;"",OR(ISNUMBER(SEARCH('🔎 TRA CỨU NHANH'!$C$2,$A2854)),ISNUMBER(SEARCH('🔎 TRA CỨU NHANH'!$C$2,$B2854)))),1,0)</f>
        <v/>
      </c>
      <c r="M2854">
        <f>IF(L2854&gt;N(L2853),L2854,"")</f>
        <v/>
      </c>
      <c r="N2854">
        <f>N(N2853)+IF(AND('💰 BÁO GIÁ'!$C$27&lt;&gt;"",OR(ISNUMBER(SEARCH('💰 BÁO GIÁ'!$C$27,$A2854)),ISNUMBER(SEARCH('💰 BÁO GIÁ'!$C$27,$B2854)))),1,0)</f>
        <v/>
      </c>
      <c r="O2854">
        <f>IF(N2854&gt;N(N2853),N2854,"")</f>
        <v/>
      </c>
    </row>
    <row r="2855">
      <c r="A2855">
        <f>IF('📦 RON BỘ'!B110="","",'📦 RON BỘ'!B110)</f>
        <v/>
      </c>
      <c r="B2855">
        <f>IF('📦 RON BỘ'!B110="","",'📦 RON BỘ'!C110)</f>
        <v/>
      </c>
      <c r="C2855">
        <f>IF('📦 RON BỘ'!B110="","","Ron bộ")</f>
        <v/>
      </c>
      <c r="D2855">
        <f>IF('📦 RON BỘ'!B110="","",'📦 RON BỘ'!F110)</f>
        <v/>
      </c>
      <c r="E2855" s="37">
        <f>IF('📦 RON BỘ'!B110="","",'📦 RON BỘ'!G110)</f>
        <v/>
      </c>
      <c r="F2855" s="37">
        <f>IF('📦 RON BỘ'!B110="","",'📦 RON BỘ'!H110)</f>
        <v/>
      </c>
      <c r="G2855" s="37">
        <f>IF('📦 RON BỘ'!B110="","",'📦 RON BỘ'!I110)</f>
        <v/>
      </c>
      <c r="H2855" s="37">
        <f>IF('📦 RON BỘ'!B110="","",'📦 RON BỘ'!J110)</f>
        <v/>
      </c>
      <c r="I2855" s="37">
        <f>IF('📦 RON BỘ'!B110="","",'📦 RON BỘ'!K110)</f>
        <v/>
      </c>
      <c r="J2855">
        <f>IF('📦 RON BỘ'!B110="","","")</f>
        <v/>
      </c>
      <c r="L2855">
        <f>N(L2854)+IF(AND('🔎 TRA CỨU NHANH'!$C$2&lt;&gt;"",OR(ISNUMBER(SEARCH('🔎 TRA CỨU NHANH'!$C$2,$A2855)),ISNUMBER(SEARCH('🔎 TRA CỨU NHANH'!$C$2,$B2855)))),1,0)</f>
        <v/>
      </c>
      <c r="M2855">
        <f>IF(L2855&gt;N(L2854),L2855,"")</f>
        <v/>
      </c>
      <c r="N2855">
        <f>N(N2854)+IF(AND('💰 BÁO GIÁ'!$C$27&lt;&gt;"",OR(ISNUMBER(SEARCH('💰 BÁO GIÁ'!$C$27,$A2855)),ISNUMBER(SEARCH('💰 BÁO GIÁ'!$C$27,$B2855)))),1,0)</f>
        <v/>
      </c>
      <c r="O2855">
        <f>IF(N2855&gt;N(N2854),N2855,"")</f>
        <v/>
      </c>
    </row>
    <row r="2856">
      <c r="A2856">
        <f>IF('📦 RON BỘ'!B111="","",'📦 RON BỘ'!B111)</f>
        <v/>
      </c>
      <c r="B2856">
        <f>IF('📦 RON BỘ'!B111="","",'📦 RON BỘ'!C111)</f>
        <v/>
      </c>
      <c r="C2856">
        <f>IF('📦 RON BỘ'!B111="","","Ron bộ")</f>
        <v/>
      </c>
      <c r="D2856">
        <f>IF('📦 RON BỘ'!B111="","",'📦 RON BỘ'!F111)</f>
        <v/>
      </c>
      <c r="E2856" s="37">
        <f>IF('📦 RON BỘ'!B111="","",'📦 RON BỘ'!G111)</f>
        <v/>
      </c>
      <c r="F2856" s="37">
        <f>IF('📦 RON BỘ'!B111="","",'📦 RON BỘ'!H111)</f>
        <v/>
      </c>
      <c r="G2856" s="37">
        <f>IF('📦 RON BỘ'!B111="","",'📦 RON BỘ'!I111)</f>
        <v/>
      </c>
      <c r="H2856" s="37">
        <f>IF('📦 RON BỘ'!B111="","",'📦 RON BỘ'!J111)</f>
        <v/>
      </c>
      <c r="I2856" s="37">
        <f>IF('📦 RON BỘ'!B111="","",'📦 RON BỘ'!K111)</f>
        <v/>
      </c>
      <c r="J2856">
        <f>IF('📦 RON BỘ'!B111="","","")</f>
        <v/>
      </c>
      <c r="L2856">
        <f>N(L2855)+IF(AND('🔎 TRA CỨU NHANH'!$C$2&lt;&gt;"",OR(ISNUMBER(SEARCH('🔎 TRA CỨU NHANH'!$C$2,$A2856)),ISNUMBER(SEARCH('🔎 TRA CỨU NHANH'!$C$2,$B2856)))),1,0)</f>
        <v/>
      </c>
      <c r="M2856">
        <f>IF(L2856&gt;N(L2855),L2856,"")</f>
        <v/>
      </c>
      <c r="N2856">
        <f>N(N2855)+IF(AND('💰 BÁO GIÁ'!$C$27&lt;&gt;"",OR(ISNUMBER(SEARCH('💰 BÁO GIÁ'!$C$27,$A2856)),ISNUMBER(SEARCH('💰 BÁO GIÁ'!$C$27,$B2856)))),1,0)</f>
        <v/>
      </c>
      <c r="O2856">
        <f>IF(N2856&gt;N(N2855),N2856,"")</f>
        <v/>
      </c>
    </row>
    <row r="2857">
      <c r="A2857">
        <f>IF('📦 RON BỘ'!B112="","",'📦 RON BỘ'!B112)</f>
        <v/>
      </c>
      <c r="B2857">
        <f>IF('📦 RON BỘ'!B112="","",'📦 RON BỘ'!C112)</f>
        <v/>
      </c>
      <c r="C2857">
        <f>IF('📦 RON BỘ'!B112="","","Ron bộ")</f>
        <v/>
      </c>
      <c r="D2857">
        <f>IF('📦 RON BỘ'!B112="","",'📦 RON BỘ'!F112)</f>
        <v/>
      </c>
      <c r="E2857" s="37">
        <f>IF('📦 RON BỘ'!B112="","",'📦 RON BỘ'!G112)</f>
        <v/>
      </c>
      <c r="F2857" s="37">
        <f>IF('📦 RON BỘ'!B112="","",'📦 RON BỘ'!H112)</f>
        <v/>
      </c>
      <c r="G2857" s="37">
        <f>IF('📦 RON BỘ'!B112="","",'📦 RON BỘ'!I112)</f>
        <v/>
      </c>
      <c r="H2857" s="37">
        <f>IF('📦 RON BỘ'!B112="","",'📦 RON BỘ'!J112)</f>
        <v/>
      </c>
      <c r="I2857" s="37">
        <f>IF('📦 RON BỘ'!B112="","",'📦 RON BỘ'!K112)</f>
        <v/>
      </c>
      <c r="J2857">
        <f>IF('📦 RON BỘ'!B112="","","")</f>
        <v/>
      </c>
      <c r="L2857">
        <f>N(L2856)+IF(AND('🔎 TRA CỨU NHANH'!$C$2&lt;&gt;"",OR(ISNUMBER(SEARCH('🔎 TRA CỨU NHANH'!$C$2,$A2857)),ISNUMBER(SEARCH('🔎 TRA CỨU NHANH'!$C$2,$B2857)))),1,0)</f>
        <v/>
      </c>
      <c r="M2857">
        <f>IF(L2857&gt;N(L2856),L2857,"")</f>
        <v/>
      </c>
      <c r="N2857">
        <f>N(N2856)+IF(AND('💰 BÁO GIÁ'!$C$27&lt;&gt;"",OR(ISNUMBER(SEARCH('💰 BÁO GIÁ'!$C$27,$A2857)),ISNUMBER(SEARCH('💰 BÁO GIÁ'!$C$27,$B2857)))),1,0)</f>
        <v/>
      </c>
      <c r="O2857">
        <f>IF(N2857&gt;N(N2856),N2857,"")</f>
        <v/>
      </c>
    </row>
    <row r="2858">
      <c r="A2858">
        <f>IF('📦 RON BỘ'!B113="","",'📦 RON BỘ'!B113)</f>
        <v/>
      </c>
      <c r="B2858">
        <f>IF('📦 RON BỘ'!B113="","",'📦 RON BỘ'!C113)</f>
        <v/>
      </c>
      <c r="C2858">
        <f>IF('📦 RON BỘ'!B113="","","Ron bộ")</f>
        <v/>
      </c>
      <c r="D2858">
        <f>IF('📦 RON BỘ'!B113="","",'📦 RON BỘ'!F113)</f>
        <v/>
      </c>
      <c r="E2858" s="37">
        <f>IF('📦 RON BỘ'!B113="","",'📦 RON BỘ'!G113)</f>
        <v/>
      </c>
      <c r="F2858" s="37">
        <f>IF('📦 RON BỘ'!B113="","",'📦 RON BỘ'!H113)</f>
        <v/>
      </c>
      <c r="G2858" s="37">
        <f>IF('📦 RON BỘ'!B113="","",'📦 RON BỘ'!I113)</f>
        <v/>
      </c>
      <c r="H2858" s="37">
        <f>IF('📦 RON BỘ'!B113="","",'📦 RON BỘ'!J113)</f>
        <v/>
      </c>
      <c r="I2858" s="37">
        <f>IF('📦 RON BỘ'!B113="","",'📦 RON BỘ'!K113)</f>
        <v/>
      </c>
      <c r="J2858">
        <f>IF('📦 RON BỘ'!B113="","","")</f>
        <v/>
      </c>
      <c r="L2858">
        <f>N(L2857)+IF(AND('🔎 TRA CỨU NHANH'!$C$2&lt;&gt;"",OR(ISNUMBER(SEARCH('🔎 TRA CỨU NHANH'!$C$2,$A2858)),ISNUMBER(SEARCH('🔎 TRA CỨU NHANH'!$C$2,$B2858)))),1,0)</f>
        <v/>
      </c>
      <c r="M2858">
        <f>IF(L2858&gt;N(L2857),L2858,"")</f>
        <v/>
      </c>
      <c r="N2858">
        <f>N(N2857)+IF(AND('💰 BÁO GIÁ'!$C$27&lt;&gt;"",OR(ISNUMBER(SEARCH('💰 BÁO GIÁ'!$C$27,$A2858)),ISNUMBER(SEARCH('💰 BÁO GIÁ'!$C$27,$B2858)))),1,0)</f>
        <v/>
      </c>
      <c r="O2858">
        <f>IF(N2858&gt;N(N2857),N2858,"")</f>
        <v/>
      </c>
    </row>
    <row r="2859">
      <c r="A2859">
        <f>IF('📦 RON BỘ'!B114="","",'📦 RON BỘ'!B114)</f>
        <v/>
      </c>
      <c r="B2859">
        <f>IF('📦 RON BỘ'!B114="","",'📦 RON BỘ'!C114)</f>
        <v/>
      </c>
      <c r="C2859">
        <f>IF('📦 RON BỘ'!B114="","","Ron bộ")</f>
        <v/>
      </c>
      <c r="D2859">
        <f>IF('📦 RON BỘ'!B114="","",'📦 RON BỘ'!F114)</f>
        <v/>
      </c>
      <c r="E2859" s="37">
        <f>IF('📦 RON BỘ'!B114="","",'📦 RON BỘ'!G114)</f>
        <v/>
      </c>
      <c r="F2859" s="37">
        <f>IF('📦 RON BỘ'!B114="","",'📦 RON BỘ'!H114)</f>
        <v/>
      </c>
      <c r="G2859" s="37">
        <f>IF('📦 RON BỘ'!B114="","",'📦 RON BỘ'!I114)</f>
        <v/>
      </c>
      <c r="H2859" s="37">
        <f>IF('📦 RON BỘ'!B114="","",'📦 RON BỘ'!J114)</f>
        <v/>
      </c>
      <c r="I2859" s="37">
        <f>IF('📦 RON BỘ'!B114="","",'📦 RON BỘ'!K114)</f>
        <v/>
      </c>
      <c r="J2859">
        <f>IF('📦 RON BỘ'!B114="","","")</f>
        <v/>
      </c>
      <c r="L2859">
        <f>N(L2858)+IF(AND('🔎 TRA CỨU NHANH'!$C$2&lt;&gt;"",OR(ISNUMBER(SEARCH('🔎 TRA CỨU NHANH'!$C$2,$A2859)),ISNUMBER(SEARCH('🔎 TRA CỨU NHANH'!$C$2,$B2859)))),1,0)</f>
        <v/>
      </c>
      <c r="M2859">
        <f>IF(L2859&gt;N(L2858),L2859,"")</f>
        <v/>
      </c>
      <c r="N2859">
        <f>N(N2858)+IF(AND('💰 BÁO GIÁ'!$C$27&lt;&gt;"",OR(ISNUMBER(SEARCH('💰 BÁO GIÁ'!$C$27,$A2859)),ISNUMBER(SEARCH('💰 BÁO GIÁ'!$C$27,$B2859)))),1,0)</f>
        <v/>
      </c>
      <c r="O2859">
        <f>IF(N2859&gt;N(N2858),N2859,"")</f>
        <v/>
      </c>
    </row>
    <row r="2860">
      <c r="A2860">
        <f>IF('📦 RON BỘ'!B115="","",'📦 RON BỘ'!B115)</f>
        <v/>
      </c>
      <c r="B2860">
        <f>IF('📦 RON BỘ'!B115="","",'📦 RON BỘ'!C115)</f>
        <v/>
      </c>
      <c r="C2860">
        <f>IF('📦 RON BỘ'!B115="","","Ron bộ")</f>
        <v/>
      </c>
      <c r="D2860">
        <f>IF('📦 RON BỘ'!B115="","",'📦 RON BỘ'!F115)</f>
        <v/>
      </c>
      <c r="E2860" s="37">
        <f>IF('📦 RON BỘ'!B115="","",'📦 RON BỘ'!G115)</f>
        <v/>
      </c>
      <c r="F2860" s="37">
        <f>IF('📦 RON BỘ'!B115="","",'📦 RON BỘ'!H115)</f>
        <v/>
      </c>
      <c r="G2860" s="37">
        <f>IF('📦 RON BỘ'!B115="","",'📦 RON BỘ'!I115)</f>
        <v/>
      </c>
      <c r="H2860" s="37">
        <f>IF('📦 RON BỘ'!B115="","",'📦 RON BỘ'!J115)</f>
        <v/>
      </c>
      <c r="I2860" s="37">
        <f>IF('📦 RON BỘ'!B115="","",'📦 RON BỘ'!K115)</f>
        <v/>
      </c>
      <c r="J2860">
        <f>IF('📦 RON BỘ'!B115="","","")</f>
        <v/>
      </c>
      <c r="L2860">
        <f>N(L2859)+IF(AND('🔎 TRA CỨU NHANH'!$C$2&lt;&gt;"",OR(ISNUMBER(SEARCH('🔎 TRA CỨU NHANH'!$C$2,$A2860)),ISNUMBER(SEARCH('🔎 TRA CỨU NHANH'!$C$2,$B2860)))),1,0)</f>
        <v/>
      </c>
      <c r="M2860">
        <f>IF(L2860&gt;N(L2859),L2860,"")</f>
        <v/>
      </c>
      <c r="N2860">
        <f>N(N2859)+IF(AND('💰 BÁO GIÁ'!$C$27&lt;&gt;"",OR(ISNUMBER(SEARCH('💰 BÁO GIÁ'!$C$27,$A2860)),ISNUMBER(SEARCH('💰 BÁO GIÁ'!$C$27,$B2860)))),1,0)</f>
        <v/>
      </c>
      <c r="O2860">
        <f>IF(N2860&gt;N(N2859),N2860,"")</f>
        <v/>
      </c>
    </row>
    <row r="2861">
      <c r="A2861">
        <f>IF('📦 RON BỘ'!B116="","",'📦 RON BỘ'!B116)</f>
        <v/>
      </c>
      <c r="B2861">
        <f>IF('📦 RON BỘ'!B116="","",'📦 RON BỘ'!C116)</f>
        <v/>
      </c>
      <c r="C2861">
        <f>IF('📦 RON BỘ'!B116="","","Ron bộ")</f>
        <v/>
      </c>
      <c r="D2861">
        <f>IF('📦 RON BỘ'!B116="","",'📦 RON BỘ'!F116)</f>
        <v/>
      </c>
      <c r="E2861" s="37">
        <f>IF('📦 RON BỘ'!B116="","",'📦 RON BỘ'!G116)</f>
        <v/>
      </c>
      <c r="F2861" s="37">
        <f>IF('📦 RON BỘ'!B116="","",'📦 RON BỘ'!H116)</f>
        <v/>
      </c>
      <c r="G2861" s="37">
        <f>IF('📦 RON BỘ'!B116="","",'📦 RON BỘ'!I116)</f>
        <v/>
      </c>
      <c r="H2861" s="37">
        <f>IF('📦 RON BỘ'!B116="","",'📦 RON BỘ'!J116)</f>
        <v/>
      </c>
      <c r="I2861" s="37">
        <f>IF('📦 RON BỘ'!B116="","",'📦 RON BỘ'!K116)</f>
        <v/>
      </c>
      <c r="J2861">
        <f>IF('📦 RON BỘ'!B116="","","")</f>
        <v/>
      </c>
      <c r="L2861">
        <f>N(L2860)+IF(AND('🔎 TRA CỨU NHANH'!$C$2&lt;&gt;"",OR(ISNUMBER(SEARCH('🔎 TRA CỨU NHANH'!$C$2,$A2861)),ISNUMBER(SEARCH('🔎 TRA CỨU NHANH'!$C$2,$B2861)))),1,0)</f>
        <v/>
      </c>
      <c r="M2861">
        <f>IF(L2861&gt;N(L2860),L2861,"")</f>
        <v/>
      </c>
      <c r="N2861">
        <f>N(N2860)+IF(AND('💰 BÁO GIÁ'!$C$27&lt;&gt;"",OR(ISNUMBER(SEARCH('💰 BÁO GIÁ'!$C$27,$A2861)),ISNUMBER(SEARCH('💰 BÁO GIÁ'!$C$27,$B2861)))),1,0)</f>
        <v/>
      </c>
      <c r="O2861">
        <f>IF(N2861&gt;N(N2860),N2861,"")</f>
        <v/>
      </c>
    </row>
    <row r="2862">
      <c r="A2862">
        <f>IF('📦 RON BỘ'!B117="","",'📦 RON BỘ'!B117)</f>
        <v/>
      </c>
      <c r="B2862">
        <f>IF('📦 RON BỘ'!B117="","",'📦 RON BỘ'!C117)</f>
        <v/>
      </c>
      <c r="C2862">
        <f>IF('📦 RON BỘ'!B117="","","Ron bộ")</f>
        <v/>
      </c>
      <c r="D2862">
        <f>IF('📦 RON BỘ'!B117="","",'📦 RON BỘ'!F117)</f>
        <v/>
      </c>
      <c r="E2862" s="37">
        <f>IF('📦 RON BỘ'!B117="","",'📦 RON BỘ'!G117)</f>
        <v/>
      </c>
      <c r="F2862" s="37">
        <f>IF('📦 RON BỘ'!B117="","",'📦 RON BỘ'!H117)</f>
        <v/>
      </c>
      <c r="G2862" s="37">
        <f>IF('📦 RON BỘ'!B117="","",'📦 RON BỘ'!I117)</f>
        <v/>
      </c>
      <c r="H2862" s="37">
        <f>IF('📦 RON BỘ'!B117="","",'📦 RON BỘ'!J117)</f>
        <v/>
      </c>
      <c r="I2862" s="37">
        <f>IF('📦 RON BỘ'!B117="","",'📦 RON BỘ'!K117)</f>
        <v/>
      </c>
      <c r="J2862">
        <f>IF('📦 RON BỘ'!B117="","","")</f>
        <v/>
      </c>
      <c r="L2862">
        <f>N(L2861)+IF(AND('🔎 TRA CỨU NHANH'!$C$2&lt;&gt;"",OR(ISNUMBER(SEARCH('🔎 TRA CỨU NHANH'!$C$2,$A2862)),ISNUMBER(SEARCH('🔎 TRA CỨU NHANH'!$C$2,$B2862)))),1,0)</f>
        <v/>
      </c>
      <c r="M2862">
        <f>IF(L2862&gt;N(L2861),L2862,"")</f>
        <v/>
      </c>
      <c r="N2862">
        <f>N(N2861)+IF(AND('💰 BÁO GIÁ'!$C$27&lt;&gt;"",OR(ISNUMBER(SEARCH('💰 BÁO GIÁ'!$C$27,$A2862)),ISNUMBER(SEARCH('💰 BÁO GIÁ'!$C$27,$B2862)))),1,0)</f>
        <v/>
      </c>
      <c r="O2862">
        <f>IF(N2862&gt;N(N2861),N2862,"")</f>
        <v/>
      </c>
    </row>
    <row r="2863">
      <c r="A2863">
        <f>IF('📦 RON BỘ'!B118="","",'📦 RON BỘ'!B118)</f>
        <v/>
      </c>
      <c r="B2863">
        <f>IF('📦 RON BỘ'!B118="","",'📦 RON BỘ'!C118)</f>
        <v/>
      </c>
      <c r="C2863">
        <f>IF('📦 RON BỘ'!B118="","","Ron bộ")</f>
        <v/>
      </c>
      <c r="D2863">
        <f>IF('📦 RON BỘ'!B118="","",'📦 RON BỘ'!F118)</f>
        <v/>
      </c>
      <c r="E2863" s="37">
        <f>IF('📦 RON BỘ'!B118="","",'📦 RON BỘ'!G118)</f>
        <v/>
      </c>
      <c r="F2863" s="37">
        <f>IF('📦 RON BỘ'!B118="","",'📦 RON BỘ'!H118)</f>
        <v/>
      </c>
      <c r="G2863" s="37">
        <f>IF('📦 RON BỘ'!B118="","",'📦 RON BỘ'!I118)</f>
        <v/>
      </c>
      <c r="H2863" s="37">
        <f>IF('📦 RON BỘ'!B118="","",'📦 RON BỘ'!J118)</f>
        <v/>
      </c>
      <c r="I2863" s="37">
        <f>IF('📦 RON BỘ'!B118="","",'📦 RON BỘ'!K118)</f>
        <v/>
      </c>
      <c r="J2863">
        <f>IF('📦 RON BỘ'!B118="","","")</f>
        <v/>
      </c>
      <c r="L2863">
        <f>N(L2862)+IF(AND('🔎 TRA CỨU NHANH'!$C$2&lt;&gt;"",OR(ISNUMBER(SEARCH('🔎 TRA CỨU NHANH'!$C$2,$A2863)),ISNUMBER(SEARCH('🔎 TRA CỨU NHANH'!$C$2,$B2863)))),1,0)</f>
        <v/>
      </c>
      <c r="M2863">
        <f>IF(L2863&gt;N(L2862),L2863,"")</f>
        <v/>
      </c>
      <c r="N2863">
        <f>N(N2862)+IF(AND('💰 BÁO GIÁ'!$C$27&lt;&gt;"",OR(ISNUMBER(SEARCH('💰 BÁO GIÁ'!$C$27,$A2863)),ISNUMBER(SEARCH('💰 BÁO GIÁ'!$C$27,$B2863)))),1,0)</f>
        <v/>
      </c>
      <c r="O2863">
        <f>IF(N2863&gt;N(N2862),N2863,"")</f>
        <v/>
      </c>
    </row>
    <row r="2864">
      <c r="A2864">
        <f>IF('📦 RON BỘ'!B119="","",'📦 RON BỘ'!B119)</f>
        <v/>
      </c>
      <c r="B2864">
        <f>IF('📦 RON BỘ'!B119="","",'📦 RON BỘ'!C119)</f>
        <v/>
      </c>
      <c r="C2864">
        <f>IF('📦 RON BỘ'!B119="","","Ron bộ")</f>
        <v/>
      </c>
      <c r="D2864">
        <f>IF('📦 RON BỘ'!B119="","",'📦 RON BỘ'!F119)</f>
        <v/>
      </c>
      <c r="E2864" s="37">
        <f>IF('📦 RON BỘ'!B119="","",'📦 RON BỘ'!G119)</f>
        <v/>
      </c>
      <c r="F2864" s="37">
        <f>IF('📦 RON BỘ'!B119="","",'📦 RON BỘ'!H119)</f>
        <v/>
      </c>
      <c r="G2864" s="37">
        <f>IF('📦 RON BỘ'!B119="","",'📦 RON BỘ'!I119)</f>
        <v/>
      </c>
      <c r="H2864" s="37">
        <f>IF('📦 RON BỘ'!B119="","",'📦 RON BỘ'!J119)</f>
        <v/>
      </c>
      <c r="I2864" s="37">
        <f>IF('📦 RON BỘ'!B119="","",'📦 RON BỘ'!K119)</f>
        <v/>
      </c>
      <c r="J2864">
        <f>IF('📦 RON BỘ'!B119="","","")</f>
        <v/>
      </c>
      <c r="L2864">
        <f>N(L2863)+IF(AND('🔎 TRA CỨU NHANH'!$C$2&lt;&gt;"",OR(ISNUMBER(SEARCH('🔎 TRA CỨU NHANH'!$C$2,$A2864)),ISNUMBER(SEARCH('🔎 TRA CỨU NHANH'!$C$2,$B2864)))),1,0)</f>
        <v/>
      </c>
      <c r="M2864">
        <f>IF(L2864&gt;N(L2863),L2864,"")</f>
        <v/>
      </c>
      <c r="N2864">
        <f>N(N2863)+IF(AND('💰 BÁO GIÁ'!$C$27&lt;&gt;"",OR(ISNUMBER(SEARCH('💰 BÁO GIÁ'!$C$27,$A2864)),ISNUMBER(SEARCH('💰 BÁO GIÁ'!$C$27,$B2864)))),1,0)</f>
        <v/>
      </c>
      <c r="O2864">
        <f>IF(N2864&gt;N(N2863),N2864,"")</f>
        <v/>
      </c>
    </row>
    <row r="2865">
      <c r="A2865">
        <f>IF('📦 RON BỘ'!B120="","",'📦 RON BỘ'!B120)</f>
        <v/>
      </c>
      <c r="B2865">
        <f>IF('📦 RON BỘ'!B120="","",'📦 RON BỘ'!C120)</f>
        <v/>
      </c>
      <c r="C2865">
        <f>IF('📦 RON BỘ'!B120="","","Ron bộ")</f>
        <v/>
      </c>
      <c r="D2865">
        <f>IF('📦 RON BỘ'!B120="","",'📦 RON BỘ'!F120)</f>
        <v/>
      </c>
      <c r="E2865" s="37">
        <f>IF('📦 RON BỘ'!B120="","",'📦 RON BỘ'!G120)</f>
        <v/>
      </c>
      <c r="F2865" s="37">
        <f>IF('📦 RON BỘ'!B120="","",'📦 RON BỘ'!H120)</f>
        <v/>
      </c>
      <c r="G2865" s="37">
        <f>IF('📦 RON BỘ'!B120="","",'📦 RON BỘ'!I120)</f>
        <v/>
      </c>
      <c r="H2865" s="37">
        <f>IF('📦 RON BỘ'!B120="","",'📦 RON BỘ'!J120)</f>
        <v/>
      </c>
      <c r="I2865" s="37">
        <f>IF('📦 RON BỘ'!B120="","",'📦 RON BỘ'!K120)</f>
        <v/>
      </c>
      <c r="J2865">
        <f>IF('📦 RON BỘ'!B120="","","")</f>
        <v/>
      </c>
      <c r="L2865">
        <f>N(L2864)+IF(AND('🔎 TRA CỨU NHANH'!$C$2&lt;&gt;"",OR(ISNUMBER(SEARCH('🔎 TRA CỨU NHANH'!$C$2,$A2865)),ISNUMBER(SEARCH('🔎 TRA CỨU NHANH'!$C$2,$B2865)))),1,0)</f>
        <v/>
      </c>
      <c r="M2865">
        <f>IF(L2865&gt;N(L2864),L2865,"")</f>
        <v/>
      </c>
      <c r="N2865">
        <f>N(N2864)+IF(AND('💰 BÁO GIÁ'!$C$27&lt;&gt;"",OR(ISNUMBER(SEARCH('💰 BÁO GIÁ'!$C$27,$A2865)),ISNUMBER(SEARCH('💰 BÁO GIÁ'!$C$27,$B2865)))),1,0)</f>
        <v/>
      </c>
      <c r="O2865">
        <f>IF(N2865&gt;N(N2864),N2865,"")</f>
        <v/>
      </c>
    </row>
    <row r="2866">
      <c r="A2866">
        <f>IF('📦 RON BỘ'!B121="","",'📦 RON BỘ'!B121)</f>
        <v/>
      </c>
      <c r="B2866">
        <f>IF('📦 RON BỘ'!B121="","",'📦 RON BỘ'!C121)</f>
        <v/>
      </c>
      <c r="C2866">
        <f>IF('📦 RON BỘ'!B121="","","Ron bộ")</f>
        <v/>
      </c>
      <c r="D2866">
        <f>IF('📦 RON BỘ'!B121="","",'📦 RON BỘ'!F121)</f>
        <v/>
      </c>
      <c r="E2866" s="37">
        <f>IF('📦 RON BỘ'!B121="","",'📦 RON BỘ'!G121)</f>
        <v/>
      </c>
      <c r="F2866" s="37">
        <f>IF('📦 RON BỘ'!B121="","",'📦 RON BỘ'!H121)</f>
        <v/>
      </c>
      <c r="G2866" s="37">
        <f>IF('📦 RON BỘ'!B121="","",'📦 RON BỘ'!I121)</f>
        <v/>
      </c>
      <c r="H2866" s="37">
        <f>IF('📦 RON BỘ'!B121="","",'📦 RON BỘ'!J121)</f>
        <v/>
      </c>
      <c r="I2866" s="37">
        <f>IF('📦 RON BỘ'!B121="","",'📦 RON BỘ'!K121)</f>
        <v/>
      </c>
      <c r="J2866">
        <f>IF('📦 RON BỘ'!B121="","","")</f>
        <v/>
      </c>
      <c r="L2866">
        <f>N(L2865)+IF(AND('🔎 TRA CỨU NHANH'!$C$2&lt;&gt;"",OR(ISNUMBER(SEARCH('🔎 TRA CỨU NHANH'!$C$2,$A2866)),ISNUMBER(SEARCH('🔎 TRA CỨU NHANH'!$C$2,$B2866)))),1,0)</f>
        <v/>
      </c>
      <c r="M2866">
        <f>IF(L2866&gt;N(L2865),L2866,"")</f>
        <v/>
      </c>
      <c r="N2866">
        <f>N(N2865)+IF(AND('💰 BÁO GIÁ'!$C$27&lt;&gt;"",OR(ISNUMBER(SEARCH('💰 BÁO GIÁ'!$C$27,$A2866)),ISNUMBER(SEARCH('💰 BÁO GIÁ'!$C$27,$B2866)))),1,0)</f>
        <v/>
      </c>
      <c r="O2866">
        <f>IF(N2866&gt;N(N2865),N2866,"")</f>
        <v/>
      </c>
    </row>
    <row r="2867">
      <c r="A2867">
        <f>IF('📦 RON BỘ'!B122="","",'📦 RON BỘ'!B122)</f>
        <v/>
      </c>
      <c r="B2867">
        <f>IF('📦 RON BỘ'!B122="","",'📦 RON BỘ'!C122)</f>
        <v/>
      </c>
      <c r="C2867">
        <f>IF('📦 RON BỘ'!B122="","","Ron bộ")</f>
        <v/>
      </c>
      <c r="D2867">
        <f>IF('📦 RON BỘ'!B122="","",'📦 RON BỘ'!F122)</f>
        <v/>
      </c>
      <c r="E2867" s="37">
        <f>IF('📦 RON BỘ'!B122="","",'📦 RON BỘ'!G122)</f>
        <v/>
      </c>
      <c r="F2867" s="37">
        <f>IF('📦 RON BỘ'!B122="","",'📦 RON BỘ'!H122)</f>
        <v/>
      </c>
      <c r="G2867" s="37">
        <f>IF('📦 RON BỘ'!B122="","",'📦 RON BỘ'!I122)</f>
        <v/>
      </c>
      <c r="H2867" s="37">
        <f>IF('📦 RON BỘ'!B122="","",'📦 RON BỘ'!J122)</f>
        <v/>
      </c>
      <c r="I2867" s="37">
        <f>IF('📦 RON BỘ'!B122="","",'📦 RON BỘ'!K122)</f>
        <v/>
      </c>
      <c r="J2867">
        <f>IF('📦 RON BỘ'!B122="","","")</f>
        <v/>
      </c>
      <c r="L2867">
        <f>N(L2866)+IF(AND('🔎 TRA CỨU NHANH'!$C$2&lt;&gt;"",OR(ISNUMBER(SEARCH('🔎 TRA CỨU NHANH'!$C$2,$A2867)),ISNUMBER(SEARCH('🔎 TRA CỨU NHANH'!$C$2,$B2867)))),1,0)</f>
        <v/>
      </c>
      <c r="M2867">
        <f>IF(L2867&gt;N(L2866),L2867,"")</f>
        <v/>
      </c>
      <c r="N2867">
        <f>N(N2866)+IF(AND('💰 BÁO GIÁ'!$C$27&lt;&gt;"",OR(ISNUMBER(SEARCH('💰 BÁO GIÁ'!$C$27,$A2867)),ISNUMBER(SEARCH('💰 BÁO GIÁ'!$C$27,$B2867)))),1,0)</f>
        <v/>
      </c>
      <c r="O2867">
        <f>IF(N2867&gt;N(N2866),N2867,"")</f>
        <v/>
      </c>
    </row>
    <row r="2868">
      <c r="A2868">
        <f>IF('📦 RON BỘ'!B123="","",'📦 RON BỘ'!B123)</f>
        <v/>
      </c>
      <c r="B2868">
        <f>IF('📦 RON BỘ'!B123="","",'📦 RON BỘ'!C123)</f>
        <v/>
      </c>
      <c r="C2868">
        <f>IF('📦 RON BỘ'!B123="","","Ron bộ")</f>
        <v/>
      </c>
      <c r="D2868">
        <f>IF('📦 RON BỘ'!B123="","",'📦 RON BỘ'!F123)</f>
        <v/>
      </c>
      <c r="E2868" s="37">
        <f>IF('📦 RON BỘ'!B123="","",'📦 RON BỘ'!G123)</f>
        <v/>
      </c>
      <c r="F2868" s="37">
        <f>IF('📦 RON BỘ'!B123="","",'📦 RON BỘ'!H123)</f>
        <v/>
      </c>
      <c r="G2868" s="37">
        <f>IF('📦 RON BỘ'!B123="","",'📦 RON BỘ'!I123)</f>
        <v/>
      </c>
      <c r="H2868" s="37">
        <f>IF('📦 RON BỘ'!B123="","",'📦 RON BỘ'!J123)</f>
        <v/>
      </c>
      <c r="I2868" s="37">
        <f>IF('📦 RON BỘ'!B123="","",'📦 RON BỘ'!K123)</f>
        <v/>
      </c>
      <c r="J2868">
        <f>IF('📦 RON BỘ'!B123="","","")</f>
        <v/>
      </c>
      <c r="L2868">
        <f>N(L2867)+IF(AND('🔎 TRA CỨU NHANH'!$C$2&lt;&gt;"",OR(ISNUMBER(SEARCH('🔎 TRA CỨU NHANH'!$C$2,$A2868)),ISNUMBER(SEARCH('🔎 TRA CỨU NHANH'!$C$2,$B2868)))),1,0)</f>
        <v/>
      </c>
      <c r="M2868">
        <f>IF(L2868&gt;N(L2867),L2868,"")</f>
        <v/>
      </c>
      <c r="N2868">
        <f>N(N2867)+IF(AND('💰 BÁO GIÁ'!$C$27&lt;&gt;"",OR(ISNUMBER(SEARCH('💰 BÁO GIÁ'!$C$27,$A2868)),ISNUMBER(SEARCH('💰 BÁO GIÁ'!$C$27,$B2868)))),1,0)</f>
        <v/>
      </c>
      <c r="O2868">
        <f>IF(N2868&gt;N(N2867),N2868,"")</f>
        <v/>
      </c>
    </row>
    <row r="2869">
      <c r="A2869">
        <f>IF('📦 RON BỘ'!B124="","",'📦 RON BỘ'!B124)</f>
        <v/>
      </c>
      <c r="B2869">
        <f>IF('📦 RON BỘ'!B124="","",'📦 RON BỘ'!C124)</f>
        <v/>
      </c>
      <c r="C2869">
        <f>IF('📦 RON BỘ'!B124="","","Ron bộ")</f>
        <v/>
      </c>
      <c r="D2869">
        <f>IF('📦 RON BỘ'!B124="","",'📦 RON BỘ'!F124)</f>
        <v/>
      </c>
      <c r="E2869" s="37">
        <f>IF('📦 RON BỘ'!B124="","",'📦 RON BỘ'!G124)</f>
        <v/>
      </c>
      <c r="F2869" s="37">
        <f>IF('📦 RON BỘ'!B124="","",'📦 RON BỘ'!H124)</f>
        <v/>
      </c>
      <c r="G2869" s="37">
        <f>IF('📦 RON BỘ'!B124="","",'📦 RON BỘ'!I124)</f>
        <v/>
      </c>
      <c r="H2869" s="37">
        <f>IF('📦 RON BỘ'!B124="","",'📦 RON BỘ'!J124)</f>
        <v/>
      </c>
      <c r="I2869" s="37">
        <f>IF('📦 RON BỘ'!B124="","",'📦 RON BỘ'!K124)</f>
        <v/>
      </c>
      <c r="J2869">
        <f>IF('📦 RON BỘ'!B124="","","")</f>
        <v/>
      </c>
      <c r="L2869">
        <f>N(L2868)+IF(AND('🔎 TRA CỨU NHANH'!$C$2&lt;&gt;"",OR(ISNUMBER(SEARCH('🔎 TRA CỨU NHANH'!$C$2,$A2869)),ISNUMBER(SEARCH('🔎 TRA CỨU NHANH'!$C$2,$B2869)))),1,0)</f>
        <v/>
      </c>
      <c r="M2869">
        <f>IF(L2869&gt;N(L2868),L2869,"")</f>
        <v/>
      </c>
      <c r="N2869">
        <f>N(N2868)+IF(AND('💰 BÁO GIÁ'!$C$27&lt;&gt;"",OR(ISNUMBER(SEARCH('💰 BÁO GIÁ'!$C$27,$A2869)),ISNUMBER(SEARCH('💰 BÁO GIÁ'!$C$27,$B2869)))),1,0)</f>
        <v/>
      </c>
      <c r="O2869">
        <f>IF(N2869&gt;N(N2868),N2869,"")</f>
        <v/>
      </c>
    </row>
    <row r="2870">
      <c r="A2870">
        <f>IF('📦 RON BỘ'!B125="","",'📦 RON BỘ'!B125)</f>
        <v/>
      </c>
      <c r="B2870">
        <f>IF('📦 RON BỘ'!B125="","",'📦 RON BỘ'!C125)</f>
        <v/>
      </c>
      <c r="C2870">
        <f>IF('📦 RON BỘ'!B125="","","Ron bộ")</f>
        <v/>
      </c>
      <c r="D2870">
        <f>IF('📦 RON BỘ'!B125="","",'📦 RON BỘ'!F125)</f>
        <v/>
      </c>
      <c r="E2870" s="37">
        <f>IF('📦 RON BỘ'!B125="","",'📦 RON BỘ'!G125)</f>
        <v/>
      </c>
      <c r="F2870" s="37">
        <f>IF('📦 RON BỘ'!B125="","",'📦 RON BỘ'!H125)</f>
        <v/>
      </c>
      <c r="G2870" s="37">
        <f>IF('📦 RON BỘ'!B125="","",'📦 RON BỘ'!I125)</f>
        <v/>
      </c>
      <c r="H2870" s="37">
        <f>IF('📦 RON BỘ'!B125="","",'📦 RON BỘ'!J125)</f>
        <v/>
      </c>
      <c r="I2870" s="37">
        <f>IF('📦 RON BỘ'!B125="","",'📦 RON BỘ'!K125)</f>
        <v/>
      </c>
      <c r="J2870">
        <f>IF('📦 RON BỘ'!B125="","","")</f>
        <v/>
      </c>
      <c r="L2870">
        <f>N(L2869)+IF(AND('🔎 TRA CỨU NHANH'!$C$2&lt;&gt;"",OR(ISNUMBER(SEARCH('🔎 TRA CỨU NHANH'!$C$2,$A2870)),ISNUMBER(SEARCH('🔎 TRA CỨU NHANH'!$C$2,$B2870)))),1,0)</f>
        <v/>
      </c>
      <c r="M2870">
        <f>IF(L2870&gt;N(L2869),L2870,"")</f>
        <v/>
      </c>
      <c r="N2870">
        <f>N(N2869)+IF(AND('💰 BÁO GIÁ'!$C$27&lt;&gt;"",OR(ISNUMBER(SEARCH('💰 BÁO GIÁ'!$C$27,$A2870)),ISNUMBER(SEARCH('💰 BÁO GIÁ'!$C$27,$B2870)))),1,0)</f>
        <v/>
      </c>
      <c r="O2870">
        <f>IF(N2870&gt;N(N2869),N2870,"")</f>
        <v/>
      </c>
    </row>
    <row r="2871">
      <c r="A2871">
        <f>IF('📦 RON BỘ'!B126="","",'📦 RON BỘ'!B126)</f>
        <v/>
      </c>
      <c r="B2871">
        <f>IF('📦 RON BỘ'!B126="","",'📦 RON BỘ'!C126)</f>
        <v/>
      </c>
      <c r="C2871">
        <f>IF('📦 RON BỘ'!B126="","","Ron bộ")</f>
        <v/>
      </c>
      <c r="D2871">
        <f>IF('📦 RON BỘ'!B126="","",'📦 RON BỘ'!F126)</f>
        <v/>
      </c>
      <c r="E2871" s="37">
        <f>IF('📦 RON BỘ'!B126="","",'📦 RON BỘ'!G126)</f>
        <v/>
      </c>
      <c r="F2871" s="37">
        <f>IF('📦 RON BỘ'!B126="","",'📦 RON BỘ'!H126)</f>
        <v/>
      </c>
      <c r="G2871" s="37">
        <f>IF('📦 RON BỘ'!B126="","",'📦 RON BỘ'!I126)</f>
        <v/>
      </c>
      <c r="H2871" s="37">
        <f>IF('📦 RON BỘ'!B126="","",'📦 RON BỘ'!J126)</f>
        <v/>
      </c>
      <c r="I2871" s="37">
        <f>IF('📦 RON BỘ'!B126="","",'📦 RON BỘ'!K126)</f>
        <v/>
      </c>
      <c r="J2871">
        <f>IF('📦 RON BỘ'!B126="","","")</f>
        <v/>
      </c>
      <c r="L2871">
        <f>N(L2870)+IF(AND('🔎 TRA CỨU NHANH'!$C$2&lt;&gt;"",OR(ISNUMBER(SEARCH('🔎 TRA CỨU NHANH'!$C$2,$A2871)),ISNUMBER(SEARCH('🔎 TRA CỨU NHANH'!$C$2,$B2871)))),1,0)</f>
        <v/>
      </c>
      <c r="M2871">
        <f>IF(L2871&gt;N(L2870),L2871,"")</f>
        <v/>
      </c>
      <c r="N2871">
        <f>N(N2870)+IF(AND('💰 BÁO GIÁ'!$C$27&lt;&gt;"",OR(ISNUMBER(SEARCH('💰 BÁO GIÁ'!$C$27,$A2871)),ISNUMBER(SEARCH('💰 BÁO GIÁ'!$C$27,$B2871)))),1,0)</f>
        <v/>
      </c>
      <c r="O2871">
        <f>IF(N2871&gt;N(N2870),N2871,"")</f>
        <v/>
      </c>
    </row>
    <row r="2872">
      <c r="A2872">
        <f>IF('📦 RON BỘ'!B127="","",'📦 RON BỘ'!B127)</f>
        <v/>
      </c>
      <c r="B2872">
        <f>IF('📦 RON BỘ'!B127="","",'📦 RON BỘ'!C127)</f>
        <v/>
      </c>
      <c r="C2872">
        <f>IF('📦 RON BỘ'!B127="","","Ron bộ")</f>
        <v/>
      </c>
      <c r="D2872">
        <f>IF('📦 RON BỘ'!B127="","",'📦 RON BỘ'!F127)</f>
        <v/>
      </c>
      <c r="E2872" s="37">
        <f>IF('📦 RON BỘ'!B127="","",'📦 RON BỘ'!G127)</f>
        <v/>
      </c>
      <c r="F2872" s="37">
        <f>IF('📦 RON BỘ'!B127="","",'📦 RON BỘ'!H127)</f>
        <v/>
      </c>
      <c r="G2872" s="37">
        <f>IF('📦 RON BỘ'!B127="","",'📦 RON BỘ'!I127)</f>
        <v/>
      </c>
      <c r="H2872" s="37">
        <f>IF('📦 RON BỘ'!B127="","",'📦 RON BỘ'!J127)</f>
        <v/>
      </c>
      <c r="I2872" s="37">
        <f>IF('📦 RON BỘ'!B127="","",'📦 RON BỘ'!K127)</f>
        <v/>
      </c>
      <c r="J2872">
        <f>IF('📦 RON BỘ'!B127="","","")</f>
        <v/>
      </c>
      <c r="L2872">
        <f>N(L2871)+IF(AND('🔎 TRA CỨU NHANH'!$C$2&lt;&gt;"",OR(ISNUMBER(SEARCH('🔎 TRA CỨU NHANH'!$C$2,$A2872)),ISNUMBER(SEARCH('🔎 TRA CỨU NHANH'!$C$2,$B2872)))),1,0)</f>
        <v/>
      </c>
      <c r="M2872">
        <f>IF(L2872&gt;N(L2871),L2872,"")</f>
        <v/>
      </c>
      <c r="N2872">
        <f>N(N2871)+IF(AND('💰 BÁO GIÁ'!$C$27&lt;&gt;"",OR(ISNUMBER(SEARCH('💰 BÁO GIÁ'!$C$27,$A2872)),ISNUMBER(SEARCH('💰 BÁO GIÁ'!$C$27,$B2872)))),1,0)</f>
        <v/>
      </c>
      <c r="O2872">
        <f>IF(N2872&gt;N(N2871),N2872,"")</f>
        <v/>
      </c>
    </row>
    <row r="2873">
      <c r="A2873">
        <f>IF('📦 RON BỘ'!B128="","",'📦 RON BỘ'!B128)</f>
        <v/>
      </c>
      <c r="B2873">
        <f>IF('📦 RON BỘ'!B128="","",'📦 RON BỘ'!C128)</f>
        <v/>
      </c>
      <c r="C2873">
        <f>IF('📦 RON BỘ'!B128="","","Ron bộ")</f>
        <v/>
      </c>
      <c r="D2873">
        <f>IF('📦 RON BỘ'!B128="","",'📦 RON BỘ'!F128)</f>
        <v/>
      </c>
      <c r="E2873" s="37">
        <f>IF('📦 RON BỘ'!B128="","",'📦 RON BỘ'!G128)</f>
        <v/>
      </c>
      <c r="F2873" s="37">
        <f>IF('📦 RON BỘ'!B128="","",'📦 RON BỘ'!H128)</f>
        <v/>
      </c>
      <c r="G2873" s="37">
        <f>IF('📦 RON BỘ'!B128="","",'📦 RON BỘ'!I128)</f>
        <v/>
      </c>
      <c r="H2873" s="37">
        <f>IF('📦 RON BỘ'!B128="","",'📦 RON BỘ'!J128)</f>
        <v/>
      </c>
      <c r="I2873" s="37">
        <f>IF('📦 RON BỘ'!B128="","",'📦 RON BỘ'!K128)</f>
        <v/>
      </c>
      <c r="J2873">
        <f>IF('📦 RON BỘ'!B128="","","")</f>
        <v/>
      </c>
      <c r="L2873">
        <f>N(L2872)+IF(AND('🔎 TRA CỨU NHANH'!$C$2&lt;&gt;"",OR(ISNUMBER(SEARCH('🔎 TRA CỨU NHANH'!$C$2,$A2873)),ISNUMBER(SEARCH('🔎 TRA CỨU NHANH'!$C$2,$B2873)))),1,0)</f>
        <v/>
      </c>
      <c r="M2873">
        <f>IF(L2873&gt;N(L2872),L2873,"")</f>
        <v/>
      </c>
      <c r="N2873">
        <f>N(N2872)+IF(AND('💰 BÁO GIÁ'!$C$27&lt;&gt;"",OR(ISNUMBER(SEARCH('💰 BÁO GIÁ'!$C$27,$A2873)),ISNUMBER(SEARCH('💰 BÁO GIÁ'!$C$27,$B2873)))),1,0)</f>
        <v/>
      </c>
      <c r="O2873">
        <f>IF(N2873&gt;N(N2872),N2873,"")</f>
        <v/>
      </c>
    </row>
    <row r="2874">
      <c r="A2874">
        <f>IF('📦 RON BỘ'!B129="","",'📦 RON BỘ'!B129)</f>
        <v/>
      </c>
      <c r="B2874">
        <f>IF('📦 RON BỘ'!B129="","",'📦 RON BỘ'!C129)</f>
        <v/>
      </c>
      <c r="C2874">
        <f>IF('📦 RON BỘ'!B129="","","Ron bộ")</f>
        <v/>
      </c>
      <c r="D2874">
        <f>IF('📦 RON BỘ'!B129="","",'📦 RON BỘ'!F129)</f>
        <v/>
      </c>
      <c r="E2874" s="37">
        <f>IF('📦 RON BỘ'!B129="","",'📦 RON BỘ'!G129)</f>
        <v/>
      </c>
      <c r="F2874" s="37">
        <f>IF('📦 RON BỘ'!B129="","",'📦 RON BỘ'!H129)</f>
        <v/>
      </c>
      <c r="G2874" s="37">
        <f>IF('📦 RON BỘ'!B129="","",'📦 RON BỘ'!I129)</f>
        <v/>
      </c>
      <c r="H2874" s="37">
        <f>IF('📦 RON BỘ'!B129="","",'📦 RON BỘ'!J129)</f>
        <v/>
      </c>
      <c r="I2874" s="37">
        <f>IF('📦 RON BỘ'!B129="","",'📦 RON BỘ'!K129)</f>
        <v/>
      </c>
      <c r="J2874">
        <f>IF('📦 RON BỘ'!B129="","","")</f>
        <v/>
      </c>
      <c r="L2874">
        <f>N(L2873)+IF(AND('🔎 TRA CỨU NHANH'!$C$2&lt;&gt;"",OR(ISNUMBER(SEARCH('🔎 TRA CỨU NHANH'!$C$2,$A2874)),ISNUMBER(SEARCH('🔎 TRA CỨU NHANH'!$C$2,$B2874)))),1,0)</f>
        <v/>
      </c>
      <c r="M2874">
        <f>IF(L2874&gt;N(L2873),L2874,"")</f>
        <v/>
      </c>
      <c r="N2874">
        <f>N(N2873)+IF(AND('💰 BÁO GIÁ'!$C$27&lt;&gt;"",OR(ISNUMBER(SEARCH('💰 BÁO GIÁ'!$C$27,$A2874)),ISNUMBER(SEARCH('💰 BÁO GIÁ'!$C$27,$B2874)))),1,0)</f>
        <v/>
      </c>
      <c r="O2874">
        <f>IF(N2874&gt;N(N2873),N2874,"")</f>
        <v/>
      </c>
    </row>
    <row r="2875">
      <c r="A2875">
        <f>IF('📦 RON BỘ'!B130="","",'📦 RON BỘ'!B130)</f>
        <v/>
      </c>
      <c r="B2875">
        <f>IF('📦 RON BỘ'!B130="","",'📦 RON BỘ'!C130)</f>
        <v/>
      </c>
      <c r="C2875">
        <f>IF('📦 RON BỘ'!B130="","","Ron bộ")</f>
        <v/>
      </c>
      <c r="D2875">
        <f>IF('📦 RON BỘ'!B130="","",'📦 RON BỘ'!F130)</f>
        <v/>
      </c>
      <c r="E2875" s="37">
        <f>IF('📦 RON BỘ'!B130="","",'📦 RON BỘ'!G130)</f>
        <v/>
      </c>
      <c r="F2875" s="37">
        <f>IF('📦 RON BỘ'!B130="","",'📦 RON BỘ'!H130)</f>
        <v/>
      </c>
      <c r="G2875" s="37">
        <f>IF('📦 RON BỘ'!B130="","",'📦 RON BỘ'!I130)</f>
        <v/>
      </c>
      <c r="H2875" s="37">
        <f>IF('📦 RON BỘ'!B130="","",'📦 RON BỘ'!J130)</f>
        <v/>
      </c>
      <c r="I2875" s="37">
        <f>IF('📦 RON BỘ'!B130="","",'📦 RON BỘ'!K130)</f>
        <v/>
      </c>
      <c r="J2875">
        <f>IF('📦 RON BỘ'!B130="","","")</f>
        <v/>
      </c>
      <c r="L2875">
        <f>N(L2874)+IF(AND('🔎 TRA CỨU NHANH'!$C$2&lt;&gt;"",OR(ISNUMBER(SEARCH('🔎 TRA CỨU NHANH'!$C$2,$A2875)),ISNUMBER(SEARCH('🔎 TRA CỨU NHANH'!$C$2,$B2875)))),1,0)</f>
        <v/>
      </c>
      <c r="M2875">
        <f>IF(L2875&gt;N(L2874),L2875,"")</f>
        <v/>
      </c>
      <c r="N2875">
        <f>N(N2874)+IF(AND('💰 BÁO GIÁ'!$C$27&lt;&gt;"",OR(ISNUMBER(SEARCH('💰 BÁO GIÁ'!$C$27,$A2875)),ISNUMBER(SEARCH('💰 BÁO GIÁ'!$C$27,$B2875)))),1,0)</f>
        <v/>
      </c>
      <c r="O2875">
        <f>IF(N2875&gt;N(N2874),N2875,"")</f>
        <v/>
      </c>
    </row>
    <row r="2876">
      <c r="A2876">
        <f>IF('📦 RON BỘ'!B131="","",'📦 RON BỘ'!B131)</f>
        <v/>
      </c>
      <c r="B2876">
        <f>IF('📦 RON BỘ'!B131="","",'📦 RON BỘ'!C131)</f>
        <v/>
      </c>
      <c r="C2876">
        <f>IF('📦 RON BỘ'!B131="","","Ron bộ")</f>
        <v/>
      </c>
      <c r="D2876">
        <f>IF('📦 RON BỘ'!B131="","",'📦 RON BỘ'!F131)</f>
        <v/>
      </c>
      <c r="E2876" s="37">
        <f>IF('📦 RON BỘ'!B131="","",'📦 RON BỘ'!G131)</f>
        <v/>
      </c>
      <c r="F2876" s="37">
        <f>IF('📦 RON BỘ'!B131="","",'📦 RON BỘ'!H131)</f>
        <v/>
      </c>
      <c r="G2876" s="37">
        <f>IF('📦 RON BỘ'!B131="","",'📦 RON BỘ'!I131)</f>
        <v/>
      </c>
      <c r="H2876" s="37">
        <f>IF('📦 RON BỘ'!B131="","",'📦 RON BỘ'!J131)</f>
        <v/>
      </c>
      <c r="I2876" s="37">
        <f>IF('📦 RON BỘ'!B131="","",'📦 RON BỘ'!K131)</f>
        <v/>
      </c>
      <c r="J2876">
        <f>IF('📦 RON BỘ'!B131="","","")</f>
        <v/>
      </c>
      <c r="L2876">
        <f>N(L2875)+IF(AND('🔎 TRA CỨU NHANH'!$C$2&lt;&gt;"",OR(ISNUMBER(SEARCH('🔎 TRA CỨU NHANH'!$C$2,$A2876)),ISNUMBER(SEARCH('🔎 TRA CỨU NHANH'!$C$2,$B2876)))),1,0)</f>
        <v/>
      </c>
      <c r="M2876">
        <f>IF(L2876&gt;N(L2875),L2876,"")</f>
        <v/>
      </c>
      <c r="N2876">
        <f>N(N2875)+IF(AND('💰 BÁO GIÁ'!$C$27&lt;&gt;"",OR(ISNUMBER(SEARCH('💰 BÁO GIÁ'!$C$27,$A2876)),ISNUMBER(SEARCH('💰 BÁO GIÁ'!$C$27,$B2876)))),1,0)</f>
        <v/>
      </c>
      <c r="O2876">
        <f>IF(N2876&gt;N(N2875),N2876,"")</f>
        <v/>
      </c>
    </row>
    <row r="2877">
      <c r="A2877">
        <f>IF('📦 RON BỘ'!B132="","",'📦 RON BỘ'!B132)</f>
        <v/>
      </c>
      <c r="B2877">
        <f>IF('📦 RON BỘ'!B132="","",'📦 RON BỘ'!C132)</f>
        <v/>
      </c>
      <c r="C2877">
        <f>IF('📦 RON BỘ'!B132="","","Ron bộ")</f>
        <v/>
      </c>
      <c r="D2877">
        <f>IF('📦 RON BỘ'!B132="","",'📦 RON BỘ'!F132)</f>
        <v/>
      </c>
      <c r="E2877" s="37">
        <f>IF('📦 RON BỘ'!B132="","",'📦 RON BỘ'!G132)</f>
        <v/>
      </c>
      <c r="F2877" s="37">
        <f>IF('📦 RON BỘ'!B132="","",'📦 RON BỘ'!H132)</f>
        <v/>
      </c>
      <c r="G2877" s="37">
        <f>IF('📦 RON BỘ'!B132="","",'📦 RON BỘ'!I132)</f>
        <v/>
      </c>
      <c r="H2877" s="37">
        <f>IF('📦 RON BỘ'!B132="","",'📦 RON BỘ'!J132)</f>
        <v/>
      </c>
      <c r="I2877" s="37">
        <f>IF('📦 RON BỘ'!B132="","",'📦 RON BỘ'!K132)</f>
        <v/>
      </c>
      <c r="J2877">
        <f>IF('📦 RON BỘ'!B132="","","")</f>
        <v/>
      </c>
      <c r="L2877">
        <f>N(L2876)+IF(AND('🔎 TRA CỨU NHANH'!$C$2&lt;&gt;"",OR(ISNUMBER(SEARCH('🔎 TRA CỨU NHANH'!$C$2,$A2877)),ISNUMBER(SEARCH('🔎 TRA CỨU NHANH'!$C$2,$B2877)))),1,0)</f>
        <v/>
      </c>
      <c r="M2877">
        <f>IF(L2877&gt;N(L2876),L2877,"")</f>
        <v/>
      </c>
      <c r="N2877">
        <f>N(N2876)+IF(AND('💰 BÁO GIÁ'!$C$27&lt;&gt;"",OR(ISNUMBER(SEARCH('💰 BÁO GIÁ'!$C$27,$A2877)),ISNUMBER(SEARCH('💰 BÁO GIÁ'!$C$27,$B2877)))),1,0)</f>
        <v/>
      </c>
      <c r="O2877">
        <f>IF(N2877&gt;N(N2876),N2877,"")</f>
        <v/>
      </c>
    </row>
    <row r="2878">
      <c r="A2878">
        <f>IF('📦 RON BỘ'!B133="","",'📦 RON BỘ'!B133)</f>
        <v/>
      </c>
      <c r="B2878">
        <f>IF('📦 RON BỘ'!B133="","",'📦 RON BỘ'!C133)</f>
        <v/>
      </c>
      <c r="C2878">
        <f>IF('📦 RON BỘ'!B133="","","Ron bộ")</f>
        <v/>
      </c>
      <c r="D2878">
        <f>IF('📦 RON BỘ'!B133="","",'📦 RON BỘ'!F133)</f>
        <v/>
      </c>
      <c r="E2878" s="37">
        <f>IF('📦 RON BỘ'!B133="","",'📦 RON BỘ'!G133)</f>
        <v/>
      </c>
      <c r="F2878" s="37">
        <f>IF('📦 RON BỘ'!B133="","",'📦 RON BỘ'!H133)</f>
        <v/>
      </c>
      <c r="G2878" s="37">
        <f>IF('📦 RON BỘ'!B133="","",'📦 RON BỘ'!I133)</f>
        <v/>
      </c>
      <c r="H2878" s="37">
        <f>IF('📦 RON BỘ'!B133="","",'📦 RON BỘ'!J133)</f>
        <v/>
      </c>
      <c r="I2878" s="37">
        <f>IF('📦 RON BỘ'!B133="","",'📦 RON BỘ'!K133)</f>
        <v/>
      </c>
      <c r="J2878">
        <f>IF('📦 RON BỘ'!B133="","","")</f>
        <v/>
      </c>
      <c r="L2878">
        <f>N(L2877)+IF(AND('🔎 TRA CỨU NHANH'!$C$2&lt;&gt;"",OR(ISNUMBER(SEARCH('🔎 TRA CỨU NHANH'!$C$2,$A2878)),ISNUMBER(SEARCH('🔎 TRA CỨU NHANH'!$C$2,$B2878)))),1,0)</f>
        <v/>
      </c>
      <c r="M2878">
        <f>IF(L2878&gt;N(L2877),L2878,"")</f>
        <v/>
      </c>
      <c r="N2878">
        <f>N(N2877)+IF(AND('💰 BÁO GIÁ'!$C$27&lt;&gt;"",OR(ISNUMBER(SEARCH('💰 BÁO GIÁ'!$C$27,$A2878)),ISNUMBER(SEARCH('💰 BÁO GIÁ'!$C$27,$B2878)))),1,0)</f>
        <v/>
      </c>
      <c r="O2878">
        <f>IF(N2878&gt;N(N2877),N2878,"")</f>
        <v/>
      </c>
    </row>
    <row r="2879">
      <c r="A2879">
        <f>IF('📦 RON BỘ'!B134="","",'📦 RON BỘ'!B134)</f>
        <v/>
      </c>
      <c r="B2879">
        <f>IF('📦 RON BỘ'!B134="","",'📦 RON BỘ'!C134)</f>
        <v/>
      </c>
      <c r="C2879">
        <f>IF('📦 RON BỘ'!B134="","","Ron bộ")</f>
        <v/>
      </c>
      <c r="D2879">
        <f>IF('📦 RON BỘ'!B134="","",'📦 RON BỘ'!F134)</f>
        <v/>
      </c>
      <c r="E2879" s="37">
        <f>IF('📦 RON BỘ'!B134="","",'📦 RON BỘ'!G134)</f>
        <v/>
      </c>
      <c r="F2879" s="37">
        <f>IF('📦 RON BỘ'!B134="","",'📦 RON BỘ'!H134)</f>
        <v/>
      </c>
      <c r="G2879" s="37">
        <f>IF('📦 RON BỘ'!B134="","",'📦 RON BỘ'!I134)</f>
        <v/>
      </c>
      <c r="H2879" s="37">
        <f>IF('📦 RON BỘ'!B134="","",'📦 RON BỘ'!J134)</f>
        <v/>
      </c>
      <c r="I2879" s="37">
        <f>IF('📦 RON BỘ'!B134="","",'📦 RON BỘ'!K134)</f>
        <v/>
      </c>
      <c r="J2879">
        <f>IF('📦 RON BỘ'!B134="","","")</f>
        <v/>
      </c>
      <c r="L2879">
        <f>N(L2878)+IF(AND('🔎 TRA CỨU NHANH'!$C$2&lt;&gt;"",OR(ISNUMBER(SEARCH('🔎 TRA CỨU NHANH'!$C$2,$A2879)),ISNUMBER(SEARCH('🔎 TRA CỨU NHANH'!$C$2,$B2879)))),1,0)</f>
        <v/>
      </c>
      <c r="M2879">
        <f>IF(L2879&gt;N(L2878),L2879,"")</f>
        <v/>
      </c>
      <c r="N2879">
        <f>N(N2878)+IF(AND('💰 BÁO GIÁ'!$C$27&lt;&gt;"",OR(ISNUMBER(SEARCH('💰 BÁO GIÁ'!$C$27,$A2879)),ISNUMBER(SEARCH('💰 BÁO GIÁ'!$C$27,$B2879)))),1,0)</f>
        <v/>
      </c>
      <c r="O2879">
        <f>IF(N2879&gt;N(N2878),N2879,"")</f>
        <v/>
      </c>
    </row>
    <row r="2880">
      <c r="A2880">
        <f>IF('📦 RON BỘ'!B135="","",'📦 RON BỘ'!B135)</f>
        <v/>
      </c>
      <c r="B2880">
        <f>IF('📦 RON BỘ'!B135="","",'📦 RON BỘ'!C135)</f>
        <v/>
      </c>
      <c r="C2880">
        <f>IF('📦 RON BỘ'!B135="","","Ron bộ")</f>
        <v/>
      </c>
      <c r="D2880">
        <f>IF('📦 RON BỘ'!B135="","",'📦 RON BỘ'!F135)</f>
        <v/>
      </c>
      <c r="E2880" s="37">
        <f>IF('📦 RON BỘ'!B135="","",'📦 RON BỘ'!G135)</f>
        <v/>
      </c>
      <c r="F2880" s="37">
        <f>IF('📦 RON BỘ'!B135="","",'📦 RON BỘ'!H135)</f>
        <v/>
      </c>
      <c r="G2880" s="37">
        <f>IF('📦 RON BỘ'!B135="","",'📦 RON BỘ'!I135)</f>
        <v/>
      </c>
      <c r="H2880" s="37">
        <f>IF('📦 RON BỘ'!B135="","",'📦 RON BỘ'!J135)</f>
        <v/>
      </c>
      <c r="I2880" s="37">
        <f>IF('📦 RON BỘ'!B135="","",'📦 RON BỘ'!K135)</f>
        <v/>
      </c>
      <c r="J2880">
        <f>IF('📦 RON BỘ'!B135="","","")</f>
        <v/>
      </c>
      <c r="L2880">
        <f>N(L2879)+IF(AND('🔎 TRA CỨU NHANH'!$C$2&lt;&gt;"",OR(ISNUMBER(SEARCH('🔎 TRA CỨU NHANH'!$C$2,$A2880)),ISNUMBER(SEARCH('🔎 TRA CỨU NHANH'!$C$2,$B2880)))),1,0)</f>
        <v/>
      </c>
      <c r="M2880">
        <f>IF(L2880&gt;N(L2879),L2880,"")</f>
        <v/>
      </c>
      <c r="N2880">
        <f>N(N2879)+IF(AND('💰 BÁO GIÁ'!$C$27&lt;&gt;"",OR(ISNUMBER(SEARCH('💰 BÁO GIÁ'!$C$27,$A2880)),ISNUMBER(SEARCH('💰 BÁO GIÁ'!$C$27,$B2880)))),1,0)</f>
        <v/>
      </c>
      <c r="O2880">
        <f>IF(N2880&gt;N(N2879),N2880,"")</f>
        <v/>
      </c>
    </row>
    <row r="2881">
      <c r="A2881">
        <f>IF('📦 RON BỘ'!B136="","",'📦 RON BỘ'!B136)</f>
        <v/>
      </c>
      <c r="B2881">
        <f>IF('📦 RON BỘ'!B136="","",'📦 RON BỘ'!C136)</f>
        <v/>
      </c>
      <c r="C2881">
        <f>IF('📦 RON BỘ'!B136="","","Ron bộ")</f>
        <v/>
      </c>
      <c r="D2881">
        <f>IF('📦 RON BỘ'!B136="","",'📦 RON BỘ'!F136)</f>
        <v/>
      </c>
      <c r="E2881" s="37">
        <f>IF('📦 RON BỘ'!B136="","",'📦 RON BỘ'!G136)</f>
        <v/>
      </c>
      <c r="F2881" s="37">
        <f>IF('📦 RON BỘ'!B136="","",'📦 RON BỘ'!H136)</f>
        <v/>
      </c>
      <c r="G2881" s="37">
        <f>IF('📦 RON BỘ'!B136="","",'📦 RON BỘ'!I136)</f>
        <v/>
      </c>
      <c r="H2881" s="37">
        <f>IF('📦 RON BỘ'!B136="","",'📦 RON BỘ'!J136)</f>
        <v/>
      </c>
      <c r="I2881" s="37">
        <f>IF('📦 RON BỘ'!B136="","",'📦 RON BỘ'!K136)</f>
        <v/>
      </c>
      <c r="J2881">
        <f>IF('📦 RON BỘ'!B136="","","")</f>
        <v/>
      </c>
      <c r="L2881">
        <f>N(L2880)+IF(AND('🔎 TRA CỨU NHANH'!$C$2&lt;&gt;"",OR(ISNUMBER(SEARCH('🔎 TRA CỨU NHANH'!$C$2,$A2881)),ISNUMBER(SEARCH('🔎 TRA CỨU NHANH'!$C$2,$B2881)))),1,0)</f>
        <v/>
      </c>
      <c r="M2881">
        <f>IF(L2881&gt;N(L2880),L2881,"")</f>
        <v/>
      </c>
      <c r="N2881">
        <f>N(N2880)+IF(AND('💰 BÁO GIÁ'!$C$27&lt;&gt;"",OR(ISNUMBER(SEARCH('💰 BÁO GIÁ'!$C$27,$A2881)),ISNUMBER(SEARCH('💰 BÁO GIÁ'!$C$27,$B2881)))),1,0)</f>
        <v/>
      </c>
      <c r="O2881">
        <f>IF(N2881&gt;N(N2880),N2881,"")</f>
        <v/>
      </c>
    </row>
    <row r="2882">
      <c r="A2882">
        <f>IF('📦 RON BỘ'!B137="","",'📦 RON BỘ'!B137)</f>
        <v/>
      </c>
      <c r="B2882">
        <f>IF('📦 RON BỘ'!B137="","",'📦 RON BỘ'!C137)</f>
        <v/>
      </c>
      <c r="C2882">
        <f>IF('📦 RON BỘ'!B137="","","Ron bộ")</f>
        <v/>
      </c>
      <c r="D2882">
        <f>IF('📦 RON BỘ'!B137="","",'📦 RON BỘ'!F137)</f>
        <v/>
      </c>
      <c r="E2882" s="37">
        <f>IF('📦 RON BỘ'!B137="","",'📦 RON BỘ'!G137)</f>
        <v/>
      </c>
      <c r="F2882" s="37">
        <f>IF('📦 RON BỘ'!B137="","",'📦 RON BỘ'!H137)</f>
        <v/>
      </c>
      <c r="G2882" s="37">
        <f>IF('📦 RON BỘ'!B137="","",'📦 RON BỘ'!I137)</f>
        <v/>
      </c>
      <c r="H2882" s="37">
        <f>IF('📦 RON BỘ'!B137="","",'📦 RON BỘ'!J137)</f>
        <v/>
      </c>
      <c r="I2882" s="37">
        <f>IF('📦 RON BỘ'!B137="","",'📦 RON BỘ'!K137)</f>
        <v/>
      </c>
      <c r="J2882">
        <f>IF('📦 RON BỘ'!B137="","","")</f>
        <v/>
      </c>
      <c r="L2882">
        <f>N(L2881)+IF(AND('🔎 TRA CỨU NHANH'!$C$2&lt;&gt;"",OR(ISNUMBER(SEARCH('🔎 TRA CỨU NHANH'!$C$2,$A2882)),ISNUMBER(SEARCH('🔎 TRA CỨU NHANH'!$C$2,$B2882)))),1,0)</f>
        <v/>
      </c>
      <c r="M2882">
        <f>IF(L2882&gt;N(L2881),L2882,"")</f>
        <v/>
      </c>
      <c r="N2882">
        <f>N(N2881)+IF(AND('💰 BÁO GIÁ'!$C$27&lt;&gt;"",OR(ISNUMBER(SEARCH('💰 BÁO GIÁ'!$C$27,$A2882)),ISNUMBER(SEARCH('💰 BÁO GIÁ'!$C$27,$B2882)))),1,0)</f>
        <v/>
      </c>
      <c r="O2882">
        <f>IF(N2882&gt;N(N2881),N2882,"")</f>
        <v/>
      </c>
    </row>
    <row r="2883">
      <c r="A2883">
        <f>IF('📦 RON BỘ'!B138="","",'📦 RON BỘ'!B138)</f>
        <v/>
      </c>
      <c r="B2883">
        <f>IF('📦 RON BỘ'!B138="","",'📦 RON BỘ'!C138)</f>
        <v/>
      </c>
      <c r="C2883">
        <f>IF('📦 RON BỘ'!B138="","","Ron bộ")</f>
        <v/>
      </c>
      <c r="D2883">
        <f>IF('📦 RON BỘ'!B138="","",'📦 RON BỘ'!F138)</f>
        <v/>
      </c>
      <c r="E2883" s="37">
        <f>IF('📦 RON BỘ'!B138="","",'📦 RON BỘ'!G138)</f>
        <v/>
      </c>
      <c r="F2883" s="37">
        <f>IF('📦 RON BỘ'!B138="","",'📦 RON BỘ'!H138)</f>
        <v/>
      </c>
      <c r="G2883" s="37">
        <f>IF('📦 RON BỘ'!B138="","",'📦 RON BỘ'!I138)</f>
        <v/>
      </c>
      <c r="H2883" s="37">
        <f>IF('📦 RON BỘ'!B138="","",'📦 RON BỘ'!J138)</f>
        <v/>
      </c>
      <c r="I2883" s="37">
        <f>IF('📦 RON BỘ'!B138="","",'📦 RON BỘ'!K138)</f>
        <v/>
      </c>
      <c r="J2883">
        <f>IF('📦 RON BỘ'!B138="","","")</f>
        <v/>
      </c>
      <c r="L2883">
        <f>N(L2882)+IF(AND('🔎 TRA CỨU NHANH'!$C$2&lt;&gt;"",OR(ISNUMBER(SEARCH('🔎 TRA CỨU NHANH'!$C$2,$A2883)),ISNUMBER(SEARCH('🔎 TRA CỨU NHANH'!$C$2,$B2883)))),1,0)</f>
        <v/>
      </c>
      <c r="M2883">
        <f>IF(L2883&gt;N(L2882),L2883,"")</f>
        <v/>
      </c>
      <c r="N2883">
        <f>N(N2882)+IF(AND('💰 BÁO GIÁ'!$C$27&lt;&gt;"",OR(ISNUMBER(SEARCH('💰 BÁO GIÁ'!$C$27,$A2883)),ISNUMBER(SEARCH('💰 BÁO GIÁ'!$C$27,$B2883)))),1,0)</f>
        <v/>
      </c>
      <c r="O2883">
        <f>IF(N2883&gt;N(N2882),N2883,"")</f>
        <v/>
      </c>
    </row>
    <row r="2884">
      <c r="A2884">
        <f>IF('📦 RON BỘ'!B139="","",'📦 RON BỘ'!B139)</f>
        <v/>
      </c>
      <c r="B2884">
        <f>IF('📦 RON BỘ'!B139="","",'📦 RON BỘ'!C139)</f>
        <v/>
      </c>
      <c r="C2884">
        <f>IF('📦 RON BỘ'!B139="","","Ron bộ")</f>
        <v/>
      </c>
      <c r="D2884">
        <f>IF('📦 RON BỘ'!B139="","",'📦 RON BỘ'!F139)</f>
        <v/>
      </c>
      <c r="E2884" s="37">
        <f>IF('📦 RON BỘ'!B139="","",'📦 RON BỘ'!G139)</f>
        <v/>
      </c>
      <c r="F2884" s="37">
        <f>IF('📦 RON BỘ'!B139="","",'📦 RON BỘ'!H139)</f>
        <v/>
      </c>
      <c r="G2884" s="37">
        <f>IF('📦 RON BỘ'!B139="","",'📦 RON BỘ'!I139)</f>
        <v/>
      </c>
      <c r="H2884" s="37">
        <f>IF('📦 RON BỘ'!B139="","",'📦 RON BỘ'!J139)</f>
        <v/>
      </c>
      <c r="I2884" s="37">
        <f>IF('📦 RON BỘ'!B139="","",'📦 RON BỘ'!K139)</f>
        <v/>
      </c>
      <c r="J2884">
        <f>IF('📦 RON BỘ'!B139="","","")</f>
        <v/>
      </c>
      <c r="L2884">
        <f>N(L2883)+IF(AND('🔎 TRA CỨU NHANH'!$C$2&lt;&gt;"",OR(ISNUMBER(SEARCH('🔎 TRA CỨU NHANH'!$C$2,$A2884)),ISNUMBER(SEARCH('🔎 TRA CỨU NHANH'!$C$2,$B2884)))),1,0)</f>
        <v/>
      </c>
      <c r="M2884">
        <f>IF(L2884&gt;N(L2883),L2884,"")</f>
        <v/>
      </c>
      <c r="N2884">
        <f>N(N2883)+IF(AND('💰 BÁO GIÁ'!$C$27&lt;&gt;"",OR(ISNUMBER(SEARCH('💰 BÁO GIÁ'!$C$27,$A2884)),ISNUMBER(SEARCH('💰 BÁO GIÁ'!$C$27,$B2884)))),1,0)</f>
        <v/>
      </c>
      <c r="O2884">
        <f>IF(N2884&gt;N(N2883),N2884,"")</f>
        <v/>
      </c>
    </row>
    <row r="2885">
      <c r="A2885">
        <f>IF('📦 RON BỘ'!B140="","",'📦 RON BỘ'!B140)</f>
        <v/>
      </c>
      <c r="B2885">
        <f>IF('📦 RON BỘ'!B140="","",'📦 RON BỘ'!C140)</f>
        <v/>
      </c>
      <c r="C2885">
        <f>IF('📦 RON BỘ'!B140="","","Ron bộ")</f>
        <v/>
      </c>
      <c r="D2885">
        <f>IF('📦 RON BỘ'!B140="","",'📦 RON BỘ'!F140)</f>
        <v/>
      </c>
      <c r="E2885" s="37">
        <f>IF('📦 RON BỘ'!B140="","",'📦 RON BỘ'!G140)</f>
        <v/>
      </c>
      <c r="F2885" s="37">
        <f>IF('📦 RON BỘ'!B140="","",'📦 RON BỘ'!H140)</f>
        <v/>
      </c>
      <c r="G2885" s="37">
        <f>IF('📦 RON BỘ'!B140="","",'📦 RON BỘ'!I140)</f>
        <v/>
      </c>
      <c r="H2885" s="37">
        <f>IF('📦 RON BỘ'!B140="","",'📦 RON BỘ'!J140)</f>
        <v/>
      </c>
      <c r="I2885" s="37">
        <f>IF('📦 RON BỘ'!B140="","",'📦 RON BỘ'!K140)</f>
        <v/>
      </c>
      <c r="J2885">
        <f>IF('📦 RON BỘ'!B140="","","")</f>
        <v/>
      </c>
      <c r="L2885">
        <f>N(L2884)+IF(AND('🔎 TRA CỨU NHANH'!$C$2&lt;&gt;"",OR(ISNUMBER(SEARCH('🔎 TRA CỨU NHANH'!$C$2,$A2885)),ISNUMBER(SEARCH('🔎 TRA CỨU NHANH'!$C$2,$B2885)))),1,0)</f>
        <v/>
      </c>
      <c r="M2885">
        <f>IF(L2885&gt;N(L2884),L2885,"")</f>
        <v/>
      </c>
      <c r="N2885">
        <f>N(N2884)+IF(AND('💰 BÁO GIÁ'!$C$27&lt;&gt;"",OR(ISNUMBER(SEARCH('💰 BÁO GIÁ'!$C$27,$A2885)),ISNUMBER(SEARCH('💰 BÁO GIÁ'!$C$27,$B2885)))),1,0)</f>
        <v/>
      </c>
      <c r="O2885">
        <f>IF(N2885&gt;N(N2884),N2885,"")</f>
        <v/>
      </c>
    </row>
    <row r="2886">
      <c r="A2886">
        <f>IF('📦 RON BỘ'!B141="","",'📦 RON BỘ'!B141)</f>
        <v/>
      </c>
      <c r="B2886">
        <f>IF('📦 RON BỘ'!B141="","",'📦 RON BỘ'!C141)</f>
        <v/>
      </c>
      <c r="C2886">
        <f>IF('📦 RON BỘ'!B141="","","Ron bộ")</f>
        <v/>
      </c>
      <c r="D2886">
        <f>IF('📦 RON BỘ'!B141="","",'📦 RON BỘ'!F141)</f>
        <v/>
      </c>
      <c r="E2886" s="37">
        <f>IF('📦 RON BỘ'!B141="","",'📦 RON BỘ'!G141)</f>
        <v/>
      </c>
      <c r="F2886" s="37">
        <f>IF('📦 RON BỘ'!B141="","",'📦 RON BỘ'!H141)</f>
        <v/>
      </c>
      <c r="G2886" s="37">
        <f>IF('📦 RON BỘ'!B141="","",'📦 RON BỘ'!I141)</f>
        <v/>
      </c>
      <c r="H2886" s="37">
        <f>IF('📦 RON BỘ'!B141="","",'📦 RON BỘ'!J141)</f>
        <v/>
      </c>
      <c r="I2886" s="37">
        <f>IF('📦 RON BỘ'!B141="","",'📦 RON BỘ'!K141)</f>
        <v/>
      </c>
      <c r="J2886">
        <f>IF('📦 RON BỘ'!B141="","","")</f>
        <v/>
      </c>
      <c r="L2886">
        <f>N(L2885)+IF(AND('🔎 TRA CỨU NHANH'!$C$2&lt;&gt;"",OR(ISNUMBER(SEARCH('🔎 TRA CỨU NHANH'!$C$2,$A2886)),ISNUMBER(SEARCH('🔎 TRA CỨU NHANH'!$C$2,$B2886)))),1,0)</f>
        <v/>
      </c>
      <c r="M2886">
        <f>IF(L2886&gt;N(L2885),L2886,"")</f>
        <v/>
      </c>
      <c r="N2886">
        <f>N(N2885)+IF(AND('💰 BÁO GIÁ'!$C$27&lt;&gt;"",OR(ISNUMBER(SEARCH('💰 BÁO GIÁ'!$C$27,$A2886)),ISNUMBER(SEARCH('💰 BÁO GIÁ'!$C$27,$B2886)))),1,0)</f>
        <v/>
      </c>
      <c r="O2886">
        <f>IF(N2886&gt;N(N2885),N2886,"")</f>
        <v/>
      </c>
    </row>
    <row r="2887">
      <c r="A2887">
        <f>IF('📦 RON BỘ'!B142="","",'📦 RON BỘ'!B142)</f>
        <v/>
      </c>
      <c r="B2887">
        <f>IF('📦 RON BỘ'!B142="","",'📦 RON BỘ'!C142)</f>
        <v/>
      </c>
      <c r="C2887">
        <f>IF('📦 RON BỘ'!B142="","","Ron bộ")</f>
        <v/>
      </c>
      <c r="D2887">
        <f>IF('📦 RON BỘ'!B142="","",'📦 RON BỘ'!F142)</f>
        <v/>
      </c>
      <c r="E2887" s="37">
        <f>IF('📦 RON BỘ'!B142="","",'📦 RON BỘ'!G142)</f>
        <v/>
      </c>
      <c r="F2887" s="37">
        <f>IF('📦 RON BỘ'!B142="","",'📦 RON BỘ'!H142)</f>
        <v/>
      </c>
      <c r="G2887" s="37">
        <f>IF('📦 RON BỘ'!B142="","",'📦 RON BỘ'!I142)</f>
        <v/>
      </c>
      <c r="H2887" s="37">
        <f>IF('📦 RON BỘ'!B142="","",'📦 RON BỘ'!J142)</f>
        <v/>
      </c>
      <c r="I2887" s="37">
        <f>IF('📦 RON BỘ'!B142="","",'📦 RON BỘ'!K142)</f>
        <v/>
      </c>
      <c r="J2887">
        <f>IF('📦 RON BỘ'!B142="","","")</f>
        <v/>
      </c>
      <c r="L2887">
        <f>N(L2886)+IF(AND('🔎 TRA CỨU NHANH'!$C$2&lt;&gt;"",OR(ISNUMBER(SEARCH('🔎 TRA CỨU NHANH'!$C$2,$A2887)),ISNUMBER(SEARCH('🔎 TRA CỨU NHANH'!$C$2,$B2887)))),1,0)</f>
        <v/>
      </c>
      <c r="M2887">
        <f>IF(L2887&gt;N(L2886),L2887,"")</f>
        <v/>
      </c>
      <c r="N2887">
        <f>N(N2886)+IF(AND('💰 BÁO GIÁ'!$C$27&lt;&gt;"",OR(ISNUMBER(SEARCH('💰 BÁO GIÁ'!$C$27,$A2887)),ISNUMBER(SEARCH('💰 BÁO GIÁ'!$C$27,$B2887)))),1,0)</f>
        <v/>
      </c>
      <c r="O2887">
        <f>IF(N2887&gt;N(N2886),N2887,"")</f>
        <v/>
      </c>
    </row>
    <row r="2888">
      <c r="A2888">
        <f>IF('📦 RON BỘ'!B143="","",'📦 RON BỘ'!B143)</f>
        <v/>
      </c>
      <c r="B2888">
        <f>IF('📦 RON BỘ'!B143="","",'📦 RON BỘ'!C143)</f>
        <v/>
      </c>
      <c r="C2888">
        <f>IF('📦 RON BỘ'!B143="","","Ron bộ")</f>
        <v/>
      </c>
      <c r="D2888">
        <f>IF('📦 RON BỘ'!B143="","",'📦 RON BỘ'!F143)</f>
        <v/>
      </c>
      <c r="E2888" s="37">
        <f>IF('📦 RON BỘ'!B143="","",'📦 RON BỘ'!G143)</f>
        <v/>
      </c>
      <c r="F2888" s="37">
        <f>IF('📦 RON BỘ'!B143="","",'📦 RON BỘ'!H143)</f>
        <v/>
      </c>
      <c r="G2888" s="37">
        <f>IF('📦 RON BỘ'!B143="","",'📦 RON BỘ'!I143)</f>
        <v/>
      </c>
      <c r="H2888" s="37">
        <f>IF('📦 RON BỘ'!B143="","",'📦 RON BỘ'!J143)</f>
        <v/>
      </c>
      <c r="I2888" s="37">
        <f>IF('📦 RON BỘ'!B143="","",'📦 RON BỘ'!K143)</f>
        <v/>
      </c>
      <c r="J2888">
        <f>IF('📦 RON BỘ'!B143="","","")</f>
        <v/>
      </c>
      <c r="L2888">
        <f>N(L2887)+IF(AND('🔎 TRA CỨU NHANH'!$C$2&lt;&gt;"",OR(ISNUMBER(SEARCH('🔎 TRA CỨU NHANH'!$C$2,$A2888)),ISNUMBER(SEARCH('🔎 TRA CỨU NHANH'!$C$2,$B2888)))),1,0)</f>
        <v/>
      </c>
      <c r="M2888">
        <f>IF(L2888&gt;N(L2887),L2888,"")</f>
        <v/>
      </c>
      <c r="N2888">
        <f>N(N2887)+IF(AND('💰 BÁO GIÁ'!$C$27&lt;&gt;"",OR(ISNUMBER(SEARCH('💰 BÁO GIÁ'!$C$27,$A2888)),ISNUMBER(SEARCH('💰 BÁO GIÁ'!$C$27,$B2888)))),1,0)</f>
        <v/>
      </c>
      <c r="O2888">
        <f>IF(N2888&gt;N(N2887),N2888,"")</f>
        <v/>
      </c>
    </row>
    <row r="2889">
      <c r="A2889">
        <f>IF('📦 RON BỘ'!B144="","",'📦 RON BỘ'!B144)</f>
        <v/>
      </c>
      <c r="B2889">
        <f>IF('📦 RON BỘ'!B144="","",'📦 RON BỘ'!C144)</f>
        <v/>
      </c>
      <c r="C2889">
        <f>IF('📦 RON BỘ'!B144="","","Ron bộ")</f>
        <v/>
      </c>
      <c r="D2889">
        <f>IF('📦 RON BỘ'!B144="","",'📦 RON BỘ'!F144)</f>
        <v/>
      </c>
      <c r="E2889" s="37">
        <f>IF('📦 RON BỘ'!B144="","",'📦 RON BỘ'!G144)</f>
        <v/>
      </c>
      <c r="F2889" s="37">
        <f>IF('📦 RON BỘ'!B144="","",'📦 RON BỘ'!H144)</f>
        <v/>
      </c>
      <c r="G2889" s="37">
        <f>IF('📦 RON BỘ'!B144="","",'📦 RON BỘ'!I144)</f>
        <v/>
      </c>
      <c r="H2889" s="37">
        <f>IF('📦 RON BỘ'!B144="","",'📦 RON BỘ'!J144)</f>
        <v/>
      </c>
      <c r="I2889" s="37">
        <f>IF('📦 RON BỘ'!B144="","",'📦 RON BỘ'!K144)</f>
        <v/>
      </c>
      <c r="J2889">
        <f>IF('📦 RON BỘ'!B144="","","")</f>
        <v/>
      </c>
      <c r="L2889">
        <f>N(L2888)+IF(AND('🔎 TRA CỨU NHANH'!$C$2&lt;&gt;"",OR(ISNUMBER(SEARCH('🔎 TRA CỨU NHANH'!$C$2,$A2889)),ISNUMBER(SEARCH('🔎 TRA CỨU NHANH'!$C$2,$B2889)))),1,0)</f>
        <v/>
      </c>
      <c r="M2889">
        <f>IF(L2889&gt;N(L2888),L2889,"")</f>
        <v/>
      </c>
      <c r="N2889">
        <f>N(N2888)+IF(AND('💰 BÁO GIÁ'!$C$27&lt;&gt;"",OR(ISNUMBER(SEARCH('💰 BÁO GIÁ'!$C$27,$A2889)),ISNUMBER(SEARCH('💰 BÁO GIÁ'!$C$27,$B2889)))),1,0)</f>
        <v/>
      </c>
      <c r="O2889">
        <f>IF(N2889&gt;N(N2888),N2889,"")</f>
        <v/>
      </c>
    </row>
    <row r="2890">
      <c r="A2890">
        <f>IF('📦 RON BỘ'!B145="","",'📦 RON BỘ'!B145)</f>
        <v/>
      </c>
      <c r="B2890">
        <f>IF('📦 RON BỘ'!B145="","",'📦 RON BỘ'!C145)</f>
        <v/>
      </c>
      <c r="C2890">
        <f>IF('📦 RON BỘ'!B145="","","Ron bộ")</f>
        <v/>
      </c>
      <c r="D2890">
        <f>IF('📦 RON BỘ'!B145="","",'📦 RON BỘ'!F145)</f>
        <v/>
      </c>
      <c r="E2890" s="37">
        <f>IF('📦 RON BỘ'!B145="","",'📦 RON BỘ'!G145)</f>
        <v/>
      </c>
      <c r="F2890" s="37">
        <f>IF('📦 RON BỘ'!B145="","",'📦 RON BỘ'!H145)</f>
        <v/>
      </c>
      <c r="G2890" s="37">
        <f>IF('📦 RON BỘ'!B145="","",'📦 RON BỘ'!I145)</f>
        <v/>
      </c>
      <c r="H2890" s="37">
        <f>IF('📦 RON BỘ'!B145="","",'📦 RON BỘ'!J145)</f>
        <v/>
      </c>
      <c r="I2890" s="37">
        <f>IF('📦 RON BỘ'!B145="","",'📦 RON BỘ'!K145)</f>
        <v/>
      </c>
      <c r="J2890">
        <f>IF('📦 RON BỘ'!B145="","","")</f>
        <v/>
      </c>
      <c r="L2890">
        <f>N(L2889)+IF(AND('🔎 TRA CỨU NHANH'!$C$2&lt;&gt;"",OR(ISNUMBER(SEARCH('🔎 TRA CỨU NHANH'!$C$2,$A2890)),ISNUMBER(SEARCH('🔎 TRA CỨU NHANH'!$C$2,$B2890)))),1,0)</f>
        <v/>
      </c>
      <c r="M2890">
        <f>IF(L2890&gt;N(L2889),L2890,"")</f>
        <v/>
      </c>
      <c r="N2890">
        <f>N(N2889)+IF(AND('💰 BÁO GIÁ'!$C$27&lt;&gt;"",OR(ISNUMBER(SEARCH('💰 BÁO GIÁ'!$C$27,$A2890)),ISNUMBER(SEARCH('💰 BÁO GIÁ'!$C$27,$B2890)))),1,0)</f>
        <v/>
      </c>
      <c r="O2890">
        <f>IF(N2890&gt;N(N2889),N2890,"")</f>
        <v/>
      </c>
    </row>
    <row r="2891">
      <c r="A2891">
        <f>IF('📦 RON BỘ'!B146="","",'📦 RON BỘ'!B146)</f>
        <v/>
      </c>
      <c r="B2891">
        <f>IF('📦 RON BỘ'!B146="","",'📦 RON BỘ'!C146)</f>
        <v/>
      </c>
      <c r="C2891">
        <f>IF('📦 RON BỘ'!B146="","","Ron bộ")</f>
        <v/>
      </c>
      <c r="D2891">
        <f>IF('📦 RON BỘ'!B146="","",'📦 RON BỘ'!F146)</f>
        <v/>
      </c>
      <c r="E2891" s="37">
        <f>IF('📦 RON BỘ'!B146="","",'📦 RON BỘ'!G146)</f>
        <v/>
      </c>
      <c r="F2891" s="37">
        <f>IF('📦 RON BỘ'!B146="","",'📦 RON BỘ'!H146)</f>
        <v/>
      </c>
      <c r="G2891" s="37">
        <f>IF('📦 RON BỘ'!B146="","",'📦 RON BỘ'!I146)</f>
        <v/>
      </c>
      <c r="H2891" s="37">
        <f>IF('📦 RON BỘ'!B146="","",'📦 RON BỘ'!J146)</f>
        <v/>
      </c>
      <c r="I2891" s="37">
        <f>IF('📦 RON BỘ'!B146="","",'📦 RON BỘ'!K146)</f>
        <v/>
      </c>
      <c r="J2891">
        <f>IF('📦 RON BỘ'!B146="","","")</f>
        <v/>
      </c>
      <c r="L2891">
        <f>N(L2890)+IF(AND('🔎 TRA CỨU NHANH'!$C$2&lt;&gt;"",OR(ISNUMBER(SEARCH('🔎 TRA CỨU NHANH'!$C$2,$A2891)),ISNUMBER(SEARCH('🔎 TRA CỨU NHANH'!$C$2,$B2891)))),1,0)</f>
        <v/>
      </c>
      <c r="M2891">
        <f>IF(L2891&gt;N(L2890),L2891,"")</f>
        <v/>
      </c>
      <c r="N2891">
        <f>N(N2890)+IF(AND('💰 BÁO GIÁ'!$C$27&lt;&gt;"",OR(ISNUMBER(SEARCH('💰 BÁO GIÁ'!$C$27,$A2891)),ISNUMBER(SEARCH('💰 BÁO GIÁ'!$C$27,$B2891)))),1,0)</f>
        <v/>
      </c>
      <c r="O2891">
        <f>IF(N2891&gt;N(N2890),N2891,"")</f>
        <v/>
      </c>
    </row>
    <row r="2892">
      <c r="A2892">
        <f>IF('📦 RON BỘ'!B147="","",'📦 RON BỘ'!B147)</f>
        <v/>
      </c>
      <c r="B2892">
        <f>IF('📦 RON BỘ'!B147="","",'📦 RON BỘ'!C147)</f>
        <v/>
      </c>
      <c r="C2892">
        <f>IF('📦 RON BỘ'!B147="","","Ron bộ")</f>
        <v/>
      </c>
      <c r="D2892">
        <f>IF('📦 RON BỘ'!B147="","",'📦 RON BỘ'!F147)</f>
        <v/>
      </c>
      <c r="E2892" s="37">
        <f>IF('📦 RON BỘ'!B147="","",'📦 RON BỘ'!G147)</f>
        <v/>
      </c>
      <c r="F2892" s="37">
        <f>IF('📦 RON BỘ'!B147="","",'📦 RON BỘ'!H147)</f>
        <v/>
      </c>
      <c r="G2892" s="37">
        <f>IF('📦 RON BỘ'!B147="","",'📦 RON BỘ'!I147)</f>
        <v/>
      </c>
      <c r="H2892" s="37">
        <f>IF('📦 RON BỘ'!B147="","",'📦 RON BỘ'!J147)</f>
        <v/>
      </c>
      <c r="I2892" s="37">
        <f>IF('📦 RON BỘ'!B147="","",'📦 RON BỘ'!K147)</f>
        <v/>
      </c>
      <c r="J2892">
        <f>IF('📦 RON BỘ'!B147="","","")</f>
        <v/>
      </c>
      <c r="L2892">
        <f>N(L2891)+IF(AND('🔎 TRA CỨU NHANH'!$C$2&lt;&gt;"",OR(ISNUMBER(SEARCH('🔎 TRA CỨU NHANH'!$C$2,$A2892)),ISNUMBER(SEARCH('🔎 TRA CỨU NHANH'!$C$2,$B2892)))),1,0)</f>
        <v/>
      </c>
      <c r="M2892">
        <f>IF(L2892&gt;N(L2891),L2892,"")</f>
        <v/>
      </c>
      <c r="N2892">
        <f>N(N2891)+IF(AND('💰 BÁO GIÁ'!$C$27&lt;&gt;"",OR(ISNUMBER(SEARCH('💰 BÁO GIÁ'!$C$27,$A2892)),ISNUMBER(SEARCH('💰 BÁO GIÁ'!$C$27,$B2892)))),1,0)</f>
        <v/>
      </c>
      <c r="O2892">
        <f>IF(N2892&gt;N(N2891),N2892,"")</f>
        <v/>
      </c>
    </row>
    <row r="2893">
      <c r="A2893">
        <f>IF('📦 RON BỘ'!B148="","",'📦 RON BỘ'!B148)</f>
        <v/>
      </c>
      <c r="B2893">
        <f>IF('📦 RON BỘ'!B148="","",'📦 RON BỘ'!C148)</f>
        <v/>
      </c>
      <c r="C2893">
        <f>IF('📦 RON BỘ'!B148="","","Ron bộ")</f>
        <v/>
      </c>
      <c r="D2893">
        <f>IF('📦 RON BỘ'!B148="","",'📦 RON BỘ'!F148)</f>
        <v/>
      </c>
      <c r="E2893" s="37">
        <f>IF('📦 RON BỘ'!B148="","",'📦 RON BỘ'!G148)</f>
        <v/>
      </c>
      <c r="F2893" s="37">
        <f>IF('📦 RON BỘ'!B148="","",'📦 RON BỘ'!H148)</f>
        <v/>
      </c>
      <c r="G2893" s="37">
        <f>IF('📦 RON BỘ'!B148="","",'📦 RON BỘ'!I148)</f>
        <v/>
      </c>
      <c r="H2893" s="37">
        <f>IF('📦 RON BỘ'!B148="","",'📦 RON BỘ'!J148)</f>
        <v/>
      </c>
      <c r="I2893" s="37">
        <f>IF('📦 RON BỘ'!B148="","",'📦 RON BỘ'!K148)</f>
        <v/>
      </c>
      <c r="J2893">
        <f>IF('📦 RON BỘ'!B148="","","")</f>
        <v/>
      </c>
      <c r="L2893">
        <f>N(L2892)+IF(AND('🔎 TRA CỨU NHANH'!$C$2&lt;&gt;"",OR(ISNUMBER(SEARCH('🔎 TRA CỨU NHANH'!$C$2,$A2893)),ISNUMBER(SEARCH('🔎 TRA CỨU NHANH'!$C$2,$B2893)))),1,0)</f>
        <v/>
      </c>
      <c r="M2893">
        <f>IF(L2893&gt;N(L2892),L2893,"")</f>
        <v/>
      </c>
      <c r="N2893">
        <f>N(N2892)+IF(AND('💰 BÁO GIÁ'!$C$27&lt;&gt;"",OR(ISNUMBER(SEARCH('💰 BÁO GIÁ'!$C$27,$A2893)),ISNUMBER(SEARCH('💰 BÁO GIÁ'!$C$27,$B2893)))),1,0)</f>
        <v/>
      </c>
      <c r="O2893">
        <f>IF(N2893&gt;N(N2892),N2893,"")</f>
        <v/>
      </c>
    </row>
    <row r="2894">
      <c r="A2894">
        <f>IF('📦 RON BỘ'!B149="","",'📦 RON BỘ'!B149)</f>
        <v/>
      </c>
      <c r="B2894">
        <f>IF('📦 RON BỘ'!B149="","",'📦 RON BỘ'!C149)</f>
        <v/>
      </c>
      <c r="C2894">
        <f>IF('📦 RON BỘ'!B149="","","Ron bộ")</f>
        <v/>
      </c>
      <c r="D2894">
        <f>IF('📦 RON BỘ'!B149="","",'📦 RON BỘ'!F149)</f>
        <v/>
      </c>
      <c r="E2894" s="37">
        <f>IF('📦 RON BỘ'!B149="","",'📦 RON BỘ'!G149)</f>
        <v/>
      </c>
      <c r="F2894" s="37">
        <f>IF('📦 RON BỘ'!B149="","",'📦 RON BỘ'!H149)</f>
        <v/>
      </c>
      <c r="G2894" s="37">
        <f>IF('📦 RON BỘ'!B149="","",'📦 RON BỘ'!I149)</f>
        <v/>
      </c>
      <c r="H2894" s="37">
        <f>IF('📦 RON BỘ'!B149="","",'📦 RON BỘ'!J149)</f>
        <v/>
      </c>
      <c r="I2894" s="37">
        <f>IF('📦 RON BỘ'!B149="","",'📦 RON BỘ'!K149)</f>
        <v/>
      </c>
      <c r="J2894">
        <f>IF('📦 RON BỘ'!B149="","","")</f>
        <v/>
      </c>
      <c r="L2894">
        <f>N(L2893)+IF(AND('🔎 TRA CỨU NHANH'!$C$2&lt;&gt;"",OR(ISNUMBER(SEARCH('🔎 TRA CỨU NHANH'!$C$2,$A2894)),ISNUMBER(SEARCH('🔎 TRA CỨU NHANH'!$C$2,$B2894)))),1,0)</f>
        <v/>
      </c>
      <c r="M2894">
        <f>IF(L2894&gt;N(L2893),L2894,"")</f>
        <v/>
      </c>
      <c r="N2894">
        <f>N(N2893)+IF(AND('💰 BÁO GIÁ'!$C$27&lt;&gt;"",OR(ISNUMBER(SEARCH('💰 BÁO GIÁ'!$C$27,$A2894)),ISNUMBER(SEARCH('💰 BÁO GIÁ'!$C$27,$B2894)))),1,0)</f>
        <v/>
      </c>
      <c r="O2894">
        <f>IF(N2894&gt;N(N2893),N2894,"")</f>
        <v/>
      </c>
    </row>
    <row r="2895">
      <c r="A2895">
        <f>IF('📦 RON BỘ'!B150="","",'📦 RON BỘ'!B150)</f>
        <v/>
      </c>
      <c r="B2895">
        <f>IF('📦 RON BỘ'!B150="","",'📦 RON BỘ'!C150)</f>
        <v/>
      </c>
      <c r="C2895">
        <f>IF('📦 RON BỘ'!B150="","","Ron bộ")</f>
        <v/>
      </c>
      <c r="D2895">
        <f>IF('📦 RON BỘ'!B150="","",'📦 RON BỘ'!F150)</f>
        <v/>
      </c>
      <c r="E2895" s="37">
        <f>IF('📦 RON BỘ'!B150="","",'📦 RON BỘ'!G150)</f>
        <v/>
      </c>
      <c r="F2895" s="37">
        <f>IF('📦 RON BỘ'!B150="","",'📦 RON BỘ'!H150)</f>
        <v/>
      </c>
      <c r="G2895" s="37">
        <f>IF('📦 RON BỘ'!B150="","",'📦 RON BỘ'!I150)</f>
        <v/>
      </c>
      <c r="H2895" s="37">
        <f>IF('📦 RON BỘ'!B150="","",'📦 RON BỘ'!J150)</f>
        <v/>
      </c>
      <c r="I2895" s="37">
        <f>IF('📦 RON BỘ'!B150="","",'📦 RON BỘ'!K150)</f>
        <v/>
      </c>
      <c r="J2895">
        <f>IF('📦 RON BỘ'!B150="","","")</f>
        <v/>
      </c>
      <c r="L2895">
        <f>N(L2894)+IF(AND('🔎 TRA CỨU NHANH'!$C$2&lt;&gt;"",OR(ISNUMBER(SEARCH('🔎 TRA CỨU NHANH'!$C$2,$A2895)),ISNUMBER(SEARCH('🔎 TRA CỨU NHANH'!$C$2,$B2895)))),1,0)</f>
        <v/>
      </c>
      <c r="M2895">
        <f>IF(L2895&gt;N(L2894),L2895,"")</f>
        <v/>
      </c>
      <c r="N2895">
        <f>N(N2894)+IF(AND('💰 BÁO GIÁ'!$C$27&lt;&gt;"",OR(ISNUMBER(SEARCH('💰 BÁO GIÁ'!$C$27,$A2895)),ISNUMBER(SEARCH('💰 BÁO GIÁ'!$C$27,$B2895)))),1,0)</f>
        <v/>
      </c>
      <c r="O2895">
        <f>IF(N2895&gt;N(N2894),N2895,"")</f>
        <v/>
      </c>
    </row>
    <row r="2896">
      <c r="A2896">
        <f>IF('📦 RON BỘ'!B151="","",'📦 RON BỘ'!B151)</f>
        <v/>
      </c>
      <c r="B2896">
        <f>IF('📦 RON BỘ'!B151="","",'📦 RON BỘ'!C151)</f>
        <v/>
      </c>
      <c r="C2896">
        <f>IF('📦 RON BỘ'!B151="","","Ron bộ")</f>
        <v/>
      </c>
      <c r="D2896">
        <f>IF('📦 RON BỘ'!B151="","",'📦 RON BỘ'!F151)</f>
        <v/>
      </c>
      <c r="E2896">
        <f>IF('📦 RON BỘ'!B151="","",'📦 RON BỘ'!G151)</f>
        <v/>
      </c>
      <c r="F2896">
        <f>IF('📦 RON BỘ'!B151="","",'📦 RON BỘ'!H151)</f>
        <v/>
      </c>
      <c r="G2896">
        <f>IF('📦 RON BỘ'!B151="","",'📦 RON BỘ'!I151)</f>
        <v/>
      </c>
      <c r="H2896">
        <f>IF('📦 RON BỘ'!B151="","",'📦 RON BỘ'!J151)</f>
        <v/>
      </c>
      <c r="I2896">
        <f>IF('📦 RON BỘ'!B151="","",'📦 RON BỘ'!K151)</f>
        <v/>
      </c>
      <c r="J2896">
        <f>IF('📦 RON BỘ'!B151="","","")</f>
        <v/>
      </c>
      <c r="L2896">
        <f>N(L2895)+IF(AND('🔎 TRA CỨU NHANH'!$C$2&lt;&gt;"",OR(ISNUMBER(SEARCH('🔎 TRA CỨU NHANH'!$C$2,$A2896)),ISNUMBER(SEARCH('🔎 TRA CỨU NHANH'!$C$2,$B2896)))),1,0)</f>
        <v/>
      </c>
      <c r="M2896">
        <f>IF(L2896&gt;N(L2895),L2896,"")</f>
        <v/>
      </c>
      <c r="N2896">
        <f>N(N2895)+IF(AND('💰 BÁO GIÁ'!$C$27&lt;&gt;"",OR(ISNUMBER(SEARCH('💰 BÁO GIÁ'!$C$27,$A2896)),ISNUMBER(SEARCH('💰 BÁO GIÁ'!$C$27,$B2896)))),1,0)</f>
        <v/>
      </c>
      <c r="O2896">
        <f>IF(N2896&gt;N(N2895),N2896,"")</f>
        <v/>
      </c>
    </row>
    <row r="2897">
      <c r="A2897">
        <f>IF('📦 RON BỘ'!B152="","",'📦 RON BỘ'!B152)</f>
        <v/>
      </c>
      <c r="B2897">
        <f>IF('📦 RON BỘ'!B152="","",'📦 RON BỘ'!C152)</f>
        <v/>
      </c>
      <c r="C2897">
        <f>IF('📦 RON BỘ'!B152="","","Ron bộ")</f>
        <v/>
      </c>
      <c r="D2897">
        <f>IF('📦 RON BỘ'!B152="","",'📦 RON BỘ'!F152)</f>
        <v/>
      </c>
      <c r="E2897" s="37">
        <f>IF('📦 RON BỘ'!B152="","",'📦 RON BỘ'!G152)</f>
        <v/>
      </c>
      <c r="F2897" s="37">
        <f>IF('📦 RON BỘ'!B152="","",'📦 RON BỘ'!H152)</f>
        <v/>
      </c>
      <c r="G2897" s="37">
        <f>IF('📦 RON BỘ'!B152="","",'📦 RON BỘ'!I152)</f>
        <v/>
      </c>
      <c r="H2897" s="37">
        <f>IF('📦 RON BỘ'!B152="","",'📦 RON BỘ'!J152)</f>
        <v/>
      </c>
      <c r="I2897" s="37">
        <f>IF('📦 RON BỘ'!B152="","",'📦 RON BỘ'!K152)</f>
        <v/>
      </c>
      <c r="J2897">
        <f>IF('📦 RON BỘ'!B152="","","")</f>
        <v/>
      </c>
      <c r="L2897">
        <f>N(L2896)+IF(AND('🔎 TRA CỨU NHANH'!$C$2&lt;&gt;"",OR(ISNUMBER(SEARCH('🔎 TRA CỨU NHANH'!$C$2,$A2897)),ISNUMBER(SEARCH('🔎 TRA CỨU NHANH'!$C$2,$B2897)))),1,0)</f>
        <v/>
      </c>
      <c r="M2897">
        <f>IF(L2897&gt;N(L2896),L2897,"")</f>
        <v/>
      </c>
      <c r="N2897">
        <f>N(N2896)+IF(AND('💰 BÁO GIÁ'!$C$27&lt;&gt;"",OR(ISNUMBER(SEARCH('💰 BÁO GIÁ'!$C$27,$A2897)),ISNUMBER(SEARCH('💰 BÁO GIÁ'!$C$27,$B2897)))),1,0)</f>
        <v/>
      </c>
      <c r="O2897">
        <f>IF(N2897&gt;N(N2896),N2897,"")</f>
        <v/>
      </c>
    </row>
    <row r="2898">
      <c r="A2898">
        <f>IF('📦 RON BỘ'!B153="","",'📦 RON BỘ'!B153)</f>
        <v/>
      </c>
      <c r="B2898">
        <f>IF('📦 RON BỘ'!B153="","",'📦 RON BỘ'!C153)</f>
        <v/>
      </c>
      <c r="C2898">
        <f>IF('📦 RON BỘ'!B153="","","Ron bộ")</f>
        <v/>
      </c>
      <c r="D2898">
        <f>IF('📦 RON BỘ'!B153="","",'📦 RON BỘ'!F153)</f>
        <v/>
      </c>
      <c r="E2898" s="37">
        <f>IF('📦 RON BỘ'!B153="","",'📦 RON BỘ'!G153)</f>
        <v/>
      </c>
      <c r="F2898" s="37">
        <f>IF('📦 RON BỘ'!B153="","",'📦 RON BỘ'!H153)</f>
        <v/>
      </c>
      <c r="G2898" s="37">
        <f>IF('📦 RON BỘ'!B153="","",'📦 RON BỘ'!I153)</f>
        <v/>
      </c>
      <c r="H2898" s="37">
        <f>IF('📦 RON BỘ'!B153="","",'📦 RON BỘ'!J153)</f>
        <v/>
      </c>
      <c r="I2898" s="37">
        <f>IF('📦 RON BỘ'!B153="","",'📦 RON BỘ'!K153)</f>
        <v/>
      </c>
      <c r="J2898">
        <f>IF('📦 RON BỘ'!B153="","","")</f>
        <v/>
      </c>
      <c r="L2898">
        <f>N(L2897)+IF(AND('🔎 TRA CỨU NHANH'!$C$2&lt;&gt;"",OR(ISNUMBER(SEARCH('🔎 TRA CỨU NHANH'!$C$2,$A2898)),ISNUMBER(SEARCH('🔎 TRA CỨU NHANH'!$C$2,$B2898)))),1,0)</f>
        <v/>
      </c>
      <c r="M2898">
        <f>IF(L2898&gt;N(L2897),L2898,"")</f>
        <v/>
      </c>
      <c r="N2898">
        <f>N(N2897)+IF(AND('💰 BÁO GIÁ'!$C$27&lt;&gt;"",OR(ISNUMBER(SEARCH('💰 BÁO GIÁ'!$C$27,$A2898)),ISNUMBER(SEARCH('💰 BÁO GIÁ'!$C$27,$B2898)))),1,0)</f>
        <v/>
      </c>
      <c r="O2898">
        <f>IF(N2898&gt;N(N2897),N2898,"")</f>
        <v/>
      </c>
    </row>
    <row r="2899">
      <c r="A2899">
        <f>IF('📦 RON BỘ'!B154="","",'📦 RON BỘ'!B154)</f>
        <v/>
      </c>
      <c r="B2899">
        <f>IF('📦 RON BỘ'!B154="","",'📦 RON BỘ'!C154)</f>
        <v/>
      </c>
      <c r="C2899">
        <f>IF('📦 RON BỘ'!B154="","","Ron bộ")</f>
        <v/>
      </c>
      <c r="D2899">
        <f>IF('📦 RON BỘ'!B154="","",'📦 RON BỘ'!F154)</f>
        <v/>
      </c>
      <c r="E2899" s="37">
        <f>IF('📦 RON BỘ'!B154="","",'📦 RON BỘ'!G154)</f>
        <v/>
      </c>
      <c r="F2899" s="37">
        <f>IF('📦 RON BỘ'!B154="","",'📦 RON BỘ'!H154)</f>
        <v/>
      </c>
      <c r="G2899" s="37">
        <f>IF('📦 RON BỘ'!B154="","",'📦 RON BỘ'!I154)</f>
        <v/>
      </c>
      <c r="H2899" s="37">
        <f>IF('📦 RON BỘ'!B154="","",'📦 RON BỘ'!J154)</f>
        <v/>
      </c>
      <c r="I2899" s="37">
        <f>IF('📦 RON BỘ'!B154="","",'📦 RON BỘ'!K154)</f>
        <v/>
      </c>
      <c r="J2899">
        <f>IF('📦 RON BỘ'!B154="","","")</f>
        <v/>
      </c>
      <c r="L2899">
        <f>N(L2898)+IF(AND('🔎 TRA CỨU NHANH'!$C$2&lt;&gt;"",OR(ISNUMBER(SEARCH('🔎 TRA CỨU NHANH'!$C$2,$A2899)),ISNUMBER(SEARCH('🔎 TRA CỨU NHANH'!$C$2,$B2899)))),1,0)</f>
        <v/>
      </c>
      <c r="M2899">
        <f>IF(L2899&gt;N(L2898),L2899,"")</f>
        <v/>
      </c>
      <c r="N2899">
        <f>N(N2898)+IF(AND('💰 BÁO GIÁ'!$C$27&lt;&gt;"",OR(ISNUMBER(SEARCH('💰 BÁO GIÁ'!$C$27,$A2899)),ISNUMBER(SEARCH('💰 BÁO GIÁ'!$C$27,$B2899)))),1,0)</f>
        <v/>
      </c>
      <c r="O2899">
        <f>IF(N2899&gt;N(N2898),N2899,"")</f>
        <v/>
      </c>
    </row>
    <row r="2900">
      <c r="A2900">
        <f>IF('📦 RON BỘ'!B155="","",'📦 RON BỘ'!B155)</f>
        <v/>
      </c>
      <c r="B2900">
        <f>IF('📦 RON BỘ'!B155="","",'📦 RON BỘ'!C155)</f>
        <v/>
      </c>
      <c r="C2900">
        <f>IF('📦 RON BỘ'!B155="","","Ron bộ")</f>
        <v/>
      </c>
      <c r="D2900">
        <f>IF('📦 RON BỘ'!B155="","",'📦 RON BỘ'!F155)</f>
        <v/>
      </c>
      <c r="E2900" s="37">
        <f>IF('📦 RON BỘ'!B155="","",'📦 RON BỘ'!G155)</f>
        <v/>
      </c>
      <c r="F2900" s="37">
        <f>IF('📦 RON BỘ'!B155="","",'📦 RON BỘ'!H155)</f>
        <v/>
      </c>
      <c r="G2900" s="37">
        <f>IF('📦 RON BỘ'!B155="","",'📦 RON BỘ'!I155)</f>
        <v/>
      </c>
      <c r="H2900" s="37">
        <f>IF('📦 RON BỘ'!B155="","",'📦 RON BỘ'!J155)</f>
        <v/>
      </c>
      <c r="I2900" s="37">
        <f>IF('📦 RON BỘ'!B155="","",'📦 RON BỘ'!K155)</f>
        <v/>
      </c>
      <c r="J2900">
        <f>IF('📦 RON BỘ'!B155="","","")</f>
        <v/>
      </c>
      <c r="L2900">
        <f>N(L2899)+IF(AND('🔎 TRA CỨU NHANH'!$C$2&lt;&gt;"",OR(ISNUMBER(SEARCH('🔎 TRA CỨU NHANH'!$C$2,$A2900)),ISNUMBER(SEARCH('🔎 TRA CỨU NHANH'!$C$2,$B2900)))),1,0)</f>
        <v/>
      </c>
      <c r="M2900">
        <f>IF(L2900&gt;N(L2899),L2900,"")</f>
        <v/>
      </c>
      <c r="N2900">
        <f>N(N2899)+IF(AND('💰 BÁO GIÁ'!$C$27&lt;&gt;"",OR(ISNUMBER(SEARCH('💰 BÁO GIÁ'!$C$27,$A2900)),ISNUMBER(SEARCH('💰 BÁO GIÁ'!$C$27,$B2900)))),1,0)</f>
        <v/>
      </c>
      <c r="O2900">
        <f>IF(N2900&gt;N(N2899),N2900,"")</f>
        <v/>
      </c>
    </row>
    <row r="2901">
      <c r="A2901">
        <f>IF('📦 RON BỘ'!B156="","",'📦 RON BỘ'!B156)</f>
        <v/>
      </c>
      <c r="B2901">
        <f>IF('📦 RON BỘ'!B156="","",'📦 RON BỘ'!C156)</f>
        <v/>
      </c>
      <c r="C2901">
        <f>IF('📦 RON BỘ'!B156="","","Ron bộ")</f>
        <v/>
      </c>
      <c r="D2901">
        <f>IF('📦 RON BỘ'!B156="","",'📦 RON BỘ'!F156)</f>
        <v/>
      </c>
      <c r="E2901" s="37">
        <f>IF('📦 RON BỘ'!B156="","",'📦 RON BỘ'!G156)</f>
        <v/>
      </c>
      <c r="F2901" s="37">
        <f>IF('📦 RON BỘ'!B156="","",'📦 RON BỘ'!H156)</f>
        <v/>
      </c>
      <c r="G2901" s="37">
        <f>IF('📦 RON BỘ'!B156="","",'📦 RON BỘ'!I156)</f>
        <v/>
      </c>
      <c r="H2901" s="37">
        <f>IF('📦 RON BỘ'!B156="","",'📦 RON BỘ'!J156)</f>
        <v/>
      </c>
      <c r="I2901" s="37">
        <f>IF('📦 RON BỘ'!B156="","",'📦 RON BỘ'!K156)</f>
        <v/>
      </c>
      <c r="J2901">
        <f>IF('📦 RON BỘ'!B156="","","")</f>
        <v/>
      </c>
      <c r="L2901">
        <f>N(L2900)+IF(AND('🔎 TRA CỨU NHANH'!$C$2&lt;&gt;"",OR(ISNUMBER(SEARCH('🔎 TRA CỨU NHANH'!$C$2,$A2901)),ISNUMBER(SEARCH('🔎 TRA CỨU NHANH'!$C$2,$B2901)))),1,0)</f>
        <v/>
      </c>
      <c r="M2901">
        <f>IF(L2901&gt;N(L2900),L2901,"")</f>
        <v/>
      </c>
      <c r="N2901">
        <f>N(N2900)+IF(AND('💰 BÁO GIÁ'!$C$27&lt;&gt;"",OR(ISNUMBER(SEARCH('💰 BÁO GIÁ'!$C$27,$A2901)),ISNUMBER(SEARCH('💰 BÁO GIÁ'!$C$27,$B2901)))),1,0)</f>
        <v/>
      </c>
      <c r="O2901">
        <f>IF(N2901&gt;N(N2900),N2901,"")</f>
        <v/>
      </c>
    </row>
    <row r="2902">
      <c r="A2902">
        <f>IF('📦 RON BỘ'!B157="","",'📦 RON BỘ'!B157)</f>
        <v/>
      </c>
      <c r="B2902">
        <f>IF('📦 RON BỘ'!B157="","",'📦 RON BỘ'!C157)</f>
        <v/>
      </c>
      <c r="C2902">
        <f>IF('📦 RON BỘ'!B157="","","Ron bộ")</f>
        <v/>
      </c>
      <c r="D2902">
        <f>IF('📦 RON BỘ'!B157="","",'📦 RON BỘ'!F157)</f>
        <v/>
      </c>
      <c r="E2902" s="37">
        <f>IF('📦 RON BỘ'!B157="","",'📦 RON BỘ'!G157)</f>
        <v/>
      </c>
      <c r="F2902" s="37">
        <f>IF('📦 RON BỘ'!B157="","",'📦 RON BỘ'!H157)</f>
        <v/>
      </c>
      <c r="G2902" s="37">
        <f>IF('📦 RON BỘ'!B157="","",'📦 RON BỘ'!I157)</f>
        <v/>
      </c>
      <c r="H2902" s="37">
        <f>IF('📦 RON BỘ'!B157="","",'📦 RON BỘ'!J157)</f>
        <v/>
      </c>
      <c r="I2902" s="37">
        <f>IF('📦 RON BỘ'!B157="","",'📦 RON BỘ'!K157)</f>
        <v/>
      </c>
      <c r="J2902">
        <f>IF('📦 RON BỘ'!B157="","","")</f>
        <v/>
      </c>
      <c r="L2902">
        <f>N(L2901)+IF(AND('🔎 TRA CỨU NHANH'!$C$2&lt;&gt;"",OR(ISNUMBER(SEARCH('🔎 TRA CỨU NHANH'!$C$2,$A2902)),ISNUMBER(SEARCH('🔎 TRA CỨU NHANH'!$C$2,$B2902)))),1,0)</f>
        <v/>
      </c>
      <c r="M2902">
        <f>IF(L2902&gt;N(L2901),L2902,"")</f>
        <v/>
      </c>
      <c r="N2902">
        <f>N(N2901)+IF(AND('💰 BÁO GIÁ'!$C$27&lt;&gt;"",OR(ISNUMBER(SEARCH('💰 BÁO GIÁ'!$C$27,$A2902)),ISNUMBER(SEARCH('💰 BÁO GIÁ'!$C$27,$B2902)))),1,0)</f>
        <v/>
      </c>
      <c r="O2902">
        <f>IF(N2902&gt;N(N2901),N2902,"")</f>
        <v/>
      </c>
    </row>
    <row r="2903">
      <c r="A2903">
        <f>IF('📦 RON BỘ'!B158="","",'📦 RON BỘ'!B158)</f>
        <v/>
      </c>
      <c r="B2903">
        <f>IF('📦 RON BỘ'!B158="","",'📦 RON BỘ'!C158)</f>
        <v/>
      </c>
      <c r="C2903">
        <f>IF('📦 RON BỘ'!B158="","","Ron bộ")</f>
        <v/>
      </c>
      <c r="D2903">
        <f>IF('📦 RON BỘ'!B158="","",'📦 RON BỘ'!F158)</f>
        <v/>
      </c>
      <c r="E2903" s="37">
        <f>IF('📦 RON BỘ'!B158="","",'📦 RON BỘ'!G158)</f>
        <v/>
      </c>
      <c r="F2903" s="37">
        <f>IF('📦 RON BỘ'!B158="","",'📦 RON BỘ'!H158)</f>
        <v/>
      </c>
      <c r="G2903" s="37">
        <f>IF('📦 RON BỘ'!B158="","",'📦 RON BỘ'!I158)</f>
        <v/>
      </c>
      <c r="H2903" s="37">
        <f>IF('📦 RON BỘ'!B158="","",'📦 RON BỘ'!J158)</f>
        <v/>
      </c>
      <c r="I2903" s="37">
        <f>IF('📦 RON BỘ'!B158="","",'📦 RON BỘ'!K158)</f>
        <v/>
      </c>
      <c r="J2903">
        <f>IF('📦 RON BỘ'!B158="","","")</f>
        <v/>
      </c>
      <c r="L2903">
        <f>N(L2902)+IF(AND('🔎 TRA CỨU NHANH'!$C$2&lt;&gt;"",OR(ISNUMBER(SEARCH('🔎 TRA CỨU NHANH'!$C$2,$A2903)),ISNUMBER(SEARCH('🔎 TRA CỨU NHANH'!$C$2,$B2903)))),1,0)</f>
        <v/>
      </c>
      <c r="M2903">
        <f>IF(L2903&gt;N(L2902),L2903,"")</f>
        <v/>
      </c>
      <c r="N2903">
        <f>N(N2902)+IF(AND('💰 BÁO GIÁ'!$C$27&lt;&gt;"",OR(ISNUMBER(SEARCH('💰 BÁO GIÁ'!$C$27,$A2903)),ISNUMBER(SEARCH('💰 BÁO GIÁ'!$C$27,$B2903)))),1,0)</f>
        <v/>
      </c>
      <c r="O2903">
        <f>IF(N2903&gt;N(N2902),N2903,"")</f>
        <v/>
      </c>
    </row>
    <row r="2904">
      <c r="A2904">
        <f>IF('📦 RON BỘ'!B159="","",'📦 RON BỘ'!B159)</f>
        <v/>
      </c>
      <c r="B2904">
        <f>IF('📦 RON BỘ'!B159="","",'📦 RON BỘ'!C159)</f>
        <v/>
      </c>
      <c r="C2904">
        <f>IF('📦 RON BỘ'!B159="","","Ron bộ")</f>
        <v/>
      </c>
      <c r="D2904">
        <f>IF('📦 RON BỘ'!B159="","",'📦 RON BỘ'!F159)</f>
        <v/>
      </c>
      <c r="E2904" s="37">
        <f>IF('📦 RON BỘ'!B159="","",'📦 RON BỘ'!G159)</f>
        <v/>
      </c>
      <c r="F2904" s="37">
        <f>IF('📦 RON BỘ'!B159="","",'📦 RON BỘ'!H159)</f>
        <v/>
      </c>
      <c r="G2904" s="37">
        <f>IF('📦 RON BỘ'!B159="","",'📦 RON BỘ'!I159)</f>
        <v/>
      </c>
      <c r="H2904" s="37">
        <f>IF('📦 RON BỘ'!B159="","",'📦 RON BỘ'!J159)</f>
        <v/>
      </c>
      <c r="I2904" s="37">
        <f>IF('📦 RON BỘ'!B159="","",'📦 RON BỘ'!K159)</f>
        <v/>
      </c>
      <c r="J2904">
        <f>IF('📦 RON BỘ'!B159="","","")</f>
        <v/>
      </c>
      <c r="L2904">
        <f>N(L2903)+IF(AND('🔎 TRA CỨU NHANH'!$C$2&lt;&gt;"",OR(ISNUMBER(SEARCH('🔎 TRA CỨU NHANH'!$C$2,$A2904)),ISNUMBER(SEARCH('🔎 TRA CỨU NHANH'!$C$2,$B2904)))),1,0)</f>
        <v/>
      </c>
      <c r="M2904">
        <f>IF(L2904&gt;N(L2903),L2904,"")</f>
        <v/>
      </c>
      <c r="N2904">
        <f>N(N2903)+IF(AND('💰 BÁO GIÁ'!$C$27&lt;&gt;"",OR(ISNUMBER(SEARCH('💰 BÁO GIÁ'!$C$27,$A2904)),ISNUMBER(SEARCH('💰 BÁO GIÁ'!$C$27,$B2904)))),1,0)</f>
        <v/>
      </c>
      <c r="O2904">
        <f>IF(N2904&gt;N(N2903),N2904,"")</f>
        <v/>
      </c>
    </row>
    <row r="2905">
      <c r="A2905">
        <f>IF('📦 RON BỘ'!B160="","",'📦 RON BỘ'!B160)</f>
        <v/>
      </c>
      <c r="B2905">
        <f>IF('📦 RON BỘ'!B160="","",'📦 RON BỘ'!C160)</f>
        <v/>
      </c>
      <c r="C2905">
        <f>IF('📦 RON BỘ'!B160="","","Ron bộ")</f>
        <v/>
      </c>
      <c r="D2905">
        <f>IF('📦 RON BỘ'!B160="","",'📦 RON BỘ'!F160)</f>
        <v/>
      </c>
      <c r="E2905">
        <f>IF('📦 RON BỘ'!B160="","",'📦 RON BỘ'!G160)</f>
        <v/>
      </c>
      <c r="F2905">
        <f>IF('📦 RON BỘ'!B160="","",'📦 RON BỘ'!H160)</f>
        <v/>
      </c>
      <c r="G2905">
        <f>IF('📦 RON BỘ'!B160="","",'📦 RON BỘ'!I160)</f>
        <v/>
      </c>
      <c r="H2905">
        <f>IF('📦 RON BỘ'!B160="","",'📦 RON BỘ'!J160)</f>
        <v/>
      </c>
      <c r="I2905">
        <f>IF('📦 RON BỘ'!B160="","",'📦 RON BỘ'!K160)</f>
        <v/>
      </c>
      <c r="J2905">
        <f>IF('📦 RON BỘ'!B160="","","")</f>
        <v/>
      </c>
      <c r="L2905">
        <f>N(L2904)+IF(AND('🔎 TRA CỨU NHANH'!$C$2&lt;&gt;"",OR(ISNUMBER(SEARCH('🔎 TRA CỨU NHANH'!$C$2,$A2905)),ISNUMBER(SEARCH('🔎 TRA CỨU NHANH'!$C$2,$B2905)))),1,0)</f>
        <v/>
      </c>
      <c r="M2905">
        <f>IF(L2905&gt;N(L2904),L2905,"")</f>
        <v/>
      </c>
      <c r="N2905">
        <f>N(N2904)+IF(AND('💰 BÁO GIÁ'!$C$27&lt;&gt;"",OR(ISNUMBER(SEARCH('💰 BÁO GIÁ'!$C$27,$A2905)),ISNUMBER(SEARCH('💰 BÁO GIÁ'!$C$27,$B2905)))),1,0)</f>
        <v/>
      </c>
      <c r="O2905">
        <f>IF(N2905&gt;N(N2904),N2905,"")</f>
        <v/>
      </c>
    </row>
    <row r="2906">
      <c r="A2906">
        <f>IF('📦 RON BỘ'!B161="","",'📦 RON BỘ'!B161)</f>
        <v/>
      </c>
      <c r="B2906">
        <f>IF('📦 RON BỘ'!B161="","",'📦 RON BỘ'!C161)</f>
        <v/>
      </c>
      <c r="C2906">
        <f>IF('📦 RON BỘ'!B161="","","Ron bộ")</f>
        <v/>
      </c>
      <c r="D2906">
        <f>IF('📦 RON BỘ'!B161="","",'📦 RON BỘ'!F161)</f>
        <v/>
      </c>
      <c r="E2906" s="37">
        <f>IF('📦 RON BỘ'!B161="","",'📦 RON BỘ'!G161)</f>
        <v/>
      </c>
      <c r="F2906" s="37">
        <f>IF('📦 RON BỘ'!B161="","",'📦 RON BỘ'!H161)</f>
        <v/>
      </c>
      <c r="G2906" s="37">
        <f>IF('📦 RON BỘ'!B161="","",'📦 RON BỘ'!I161)</f>
        <v/>
      </c>
      <c r="H2906" s="37">
        <f>IF('📦 RON BỘ'!B161="","",'📦 RON BỘ'!J161)</f>
        <v/>
      </c>
      <c r="I2906" s="37">
        <f>IF('📦 RON BỘ'!B161="","",'📦 RON BỘ'!K161)</f>
        <v/>
      </c>
      <c r="J2906">
        <f>IF('📦 RON BỘ'!B161="","","")</f>
        <v/>
      </c>
      <c r="L2906">
        <f>N(L2905)+IF(AND('🔎 TRA CỨU NHANH'!$C$2&lt;&gt;"",OR(ISNUMBER(SEARCH('🔎 TRA CỨU NHANH'!$C$2,$A2906)),ISNUMBER(SEARCH('🔎 TRA CỨU NHANH'!$C$2,$B2906)))),1,0)</f>
        <v/>
      </c>
      <c r="M2906">
        <f>IF(L2906&gt;N(L2905),L2906,"")</f>
        <v/>
      </c>
      <c r="N2906">
        <f>N(N2905)+IF(AND('💰 BÁO GIÁ'!$C$27&lt;&gt;"",OR(ISNUMBER(SEARCH('💰 BÁO GIÁ'!$C$27,$A2906)),ISNUMBER(SEARCH('💰 BÁO GIÁ'!$C$27,$B2906)))),1,0)</f>
        <v/>
      </c>
      <c r="O2906">
        <f>IF(N2906&gt;N(N2905),N2906,"")</f>
        <v/>
      </c>
    </row>
    <row r="2907">
      <c r="A2907">
        <f>IF('📦 RON BỘ'!B162="","",'📦 RON BỘ'!B162)</f>
        <v/>
      </c>
      <c r="B2907">
        <f>IF('📦 RON BỘ'!B162="","",'📦 RON BỘ'!C162)</f>
        <v/>
      </c>
      <c r="C2907">
        <f>IF('📦 RON BỘ'!B162="","","Ron bộ")</f>
        <v/>
      </c>
      <c r="D2907">
        <f>IF('📦 RON BỘ'!B162="","",'📦 RON BỘ'!F162)</f>
        <v/>
      </c>
      <c r="E2907" s="37">
        <f>IF('📦 RON BỘ'!B162="","",'📦 RON BỘ'!G162)</f>
        <v/>
      </c>
      <c r="F2907" s="37">
        <f>IF('📦 RON BỘ'!B162="","",'📦 RON BỘ'!H162)</f>
        <v/>
      </c>
      <c r="G2907" s="37">
        <f>IF('📦 RON BỘ'!B162="","",'📦 RON BỘ'!I162)</f>
        <v/>
      </c>
      <c r="H2907" s="37">
        <f>IF('📦 RON BỘ'!B162="","",'📦 RON BỘ'!J162)</f>
        <v/>
      </c>
      <c r="I2907" s="37">
        <f>IF('📦 RON BỘ'!B162="","",'📦 RON BỘ'!K162)</f>
        <v/>
      </c>
      <c r="J2907">
        <f>IF('📦 RON BỘ'!B162="","","")</f>
        <v/>
      </c>
      <c r="L2907">
        <f>N(L2906)+IF(AND('🔎 TRA CỨU NHANH'!$C$2&lt;&gt;"",OR(ISNUMBER(SEARCH('🔎 TRA CỨU NHANH'!$C$2,$A2907)),ISNUMBER(SEARCH('🔎 TRA CỨU NHANH'!$C$2,$B2907)))),1,0)</f>
        <v/>
      </c>
      <c r="M2907">
        <f>IF(L2907&gt;N(L2906),L2907,"")</f>
        <v/>
      </c>
      <c r="N2907">
        <f>N(N2906)+IF(AND('💰 BÁO GIÁ'!$C$27&lt;&gt;"",OR(ISNUMBER(SEARCH('💰 BÁO GIÁ'!$C$27,$A2907)),ISNUMBER(SEARCH('💰 BÁO GIÁ'!$C$27,$B2907)))),1,0)</f>
        <v/>
      </c>
      <c r="O2907">
        <f>IF(N2907&gt;N(N2906),N2907,"")</f>
        <v/>
      </c>
    </row>
    <row r="2908">
      <c r="A2908">
        <f>IF('📦 RON BỘ'!B165="","",'📦 RON BỘ'!B165)</f>
        <v/>
      </c>
      <c r="B2908">
        <f>IF('📦 RON BỘ'!B165="","",'📦 RON BỘ'!C165)</f>
        <v/>
      </c>
      <c r="C2908">
        <f>IF('📦 RON BỘ'!B165="","","Ron bộ")</f>
        <v/>
      </c>
      <c r="D2908">
        <f>IF('📦 RON BỘ'!B165="","",'📦 RON BỘ'!F165)</f>
        <v/>
      </c>
      <c r="E2908" s="37">
        <f>IF('📦 RON BỘ'!B165="","",'📦 RON BỘ'!G165)</f>
        <v/>
      </c>
      <c r="F2908" s="37">
        <f>IF('📦 RON BỘ'!B165="","",'📦 RON BỘ'!H165)</f>
        <v/>
      </c>
      <c r="G2908" s="37">
        <f>IF('📦 RON BỘ'!B165="","",'📦 RON BỘ'!I165)</f>
        <v/>
      </c>
      <c r="H2908" s="37">
        <f>IF('📦 RON BỘ'!B165="","",'📦 RON BỘ'!J165)</f>
        <v/>
      </c>
      <c r="I2908" s="37">
        <f>IF('📦 RON BỘ'!B165="","",'📦 RON BỘ'!K165)</f>
        <v/>
      </c>
      <c r="J2908">
        <f>IF('📦 RON BỘ'!B165="","","")</f>
        <v/>
      </c>
      <c r="L2908">
        <f>N(L2907)+IF(AND('🔎 TRA CỨU NHANH'!$C$2&lt;&gt;"",OR(ISNUMBER(SEARCH('🔎 TRA CỨU NHANH'!$C$2,$A2908)),ISNUMBER(SEARCH('🔎 TRA CỨU NHANH'!$C$2,$B2908)))),1,0)</f>
        <v/>
      </c>
      <c r="M2908">
        <f>IF(L2908&gt;N(L2907),L2908,"")</f>
        <v/>
      </c>
      <c r="N2908">
        <f>N(N2907)+IF(AND('💰 BÁO GIÁ'!$C$27&lt;&gt;"",OR(ISNUMBER(SEARCH('💰 BÁO GIÁ'!$C$27,$A2908)),ISNUMBER(SEARCH('💰 BÁO GIÁ'!$C$27,$B2908)))),1,0)</f>
        <v/>
      </c>
      <c r="O2908">
        <f>IF(N2908&gt;N(N2907),N2908,"")</f>
        <v/>
      </c>
    </row>
    <row r="2909">
      <c r="A2909">
        <f>IF('📦 RON BỘ'!B166="","",'📦 RON BỘ'!B166)</f>
        <v/>
      </c>
      <c r="B2909">
        <f>IF('📦 RON BỘ'!B166="","",'📦 RON BỘ'!C166)</f>
        <v/>
      </c>
      <c r="C2909">
        <f>IF('📦 RON BỘ'!B166="","","Ron bộ")</f>
        <v/>
      </c>
      <c r="D2909">
        <f>IF('📦 RON BỘ'!B166="","",'📦 RON BỘ'!F166)</f>
        <v/>
      </c>
      <c r="E2909" s="37">
        <f>IF('📦 RON BỘ'!B166="","",'📦 RON BỘ'!G166)</f>
        <v/>
      </c>
      <c r="F2909" s="37">
        <f>IF('📦 RON BỘ'!B166="","",'📦 RON BỘ'!H166)</f>
        <v/>
      </c>
      <c r="G2909" s="37">
        <f>IF('📦 RON BỘ'!B166="","",'📦 RON BỘ'!I166)</f>
        <v/>
      </c>
      <c r="H2909" s="37">
        <f>IF('📦 RON BỘ'!B166="","",'📦 RON BỘ'!J166)</f>
        <v/>
      </c>
      <c r="I2909" s="37">
        <f>IF('📦 RON BỘ'!B166="","",'📦 RON BỘ'!K166)</f>
        <v/>
      </c>
      <c r="J2909">
        <f>IF('📦 RON BỘ'!B166="","","")</f>
        <v/>
      </c>
      <c r="L2909">
        <f>N(L2908)+IF(AND('🔎 TRA CỨU NHANH'!$C$2&lt;&gt;"",OR(ISNUMBER(SEARCH('🔎 TRA CỨU NHANH'!$C$2,$A2909)),ISNUMBER(SEARCH('🔎 TRA CỨU NHANH'!$C$2,$B2909)))),1,0)</f>
        <v/>
      </c>
      <c r="M2909">
        <f>IF(L2909&gt;N(L2908),L2909,"")</f>
        <v/>
      </c>
      <c r="N2909">
        <f>N(N2908)+IF(AND('💰 BÁO GIÁ'!$C$27&lt;&gt;"",OR(ISNUMBER(SEARCH('💰 BÁO GIÁ'!$C$27,$A2909)),ISNUMBER(SEARCH('💰 BÁO GIÁ'!$C$27,$B2909)))),1,0)</f>
        <v/>
      </c>
      <c r="O2909">
        <f>IF(N2909&gt;N(N2908),N2909,"")</f>
        <v/>
      </c>
    </row>
    <row r="2910">
      <c r="A2910">
        <f>IF('📦 RON BỘ'!B167="","",'📦 RON BỘ'!B167)</f>
        <v/>
      </c>
      <c r="B2910">
        <f>IF('📦 RON BỘ'!B167="","",'📦 RON BỘ'!C167)</f>
        <v/>
      </c>
      <c r="C2910">
        <f>IF('📦 RON BỘ'!B167="","","Ron bộ")</f>
        <v/>
      </c>
      <c r="D2910">
        <f>IF('📦 RON BỘ'!B167="","",'📦 RON BỘ'!F167)</f>
        <v/>
      </c>
      <c r="E2910" s="37">
        <f>IF('📦 RON BỘ'!B167="","",'📦 RON BỘ'!G167)</f>
        <v/>
      </c>
      <c r="F2910" s="37">
        <f>IF('📦 RON BỘ'!B167="","",'📦 RON BỘ'!H167)</f>
        <v/>
      </c>
      <c r="G2910" s="37">
        <f>IF('📦 RON BỘ'!B167="","",'📦 RON BỘ'!I167)</f>
        <v/>
      </c>
      <c r="H2910" s="37">
        <f>IF('📦 RON BỘ'!B167="","",'📦 RON BỘ'!J167)</f>
        <v/>
      </c>
      <c r="I2910" s="37">
        <f>IF('📦 RON BỘ'!B167="","",'📦 RON BỘ'!K167)</f>
        <v/>
      </c>
      <c r="J2910">
        <f>IF('📦 RON BỘ'!B167="","","")</f>
        <v/>
      </c>
      <c r="L2910">
        <f>N(L2909)+IF(AND('🔎 TRA CỨU NHANH'!$C$2&lt;&gt;"",OR(ISNUMBER(SEARCH('🔎 TRA CỨU NHANH'!$C$2,$A2910)),ISNUMBER(SEARCH('🔎 TRA CỨU NHANH'!$C$2,$B2910)))),1,0)</f>
        <v/>
      </c>
      <c r="M2910">
        <f>IF(L2910&gt;N(L2909),L2910,"")</f>
        <v/>
      </c>
      <c r="N2910">
        <f>N(N2909)+IF(AND('💰 BÁO GIÁ'!$C$27&lt;&gt;"",OR(ISNUMBER(SEARCH('💰 BÁO GIÁ'!$C$27,$A2910)),ISNUMBER(SEARCH('💰 BÁO GIÁ'!$C$27,$B2910)))),1,0)</f>
        <v/>
      </c>
      <c r="O2910">
        <f>IF(N2910&gt;N(N2909),N2910,"")</f>
        <v/>
      </c>
    </row>
    <row r="2911">
      <c r="A2911">
        <f>IF('📦 RON BỘ'!B168="","",'📦 RON BỘ'!B168)</f>
        <v/>
      </c>
      <c r="B2911">
        <f>IF('📦 RON BỘ'!B168="","",'📦 RON BỘ'!C168)</f>
        <v/>
      </c>
      <c r="C2911">
        <f>IF('📦 RON BỘ'!B168="","","Ron bộ")</f>
        <v/>
      </c>
      <c r="D2911">
        <f>IF('📦 RON BỘ'!B168="","",'📦 RON BỘ'!F168)</f>
        <v/>
      </c>
      <c r="E2911" s="37">
        <f>IF('📦 RON BỘ'!B168="","",'📦 RON BỘ'!G168)</f>
        <v/>
      </c>
      <c r="F2911" s="37">
        <f>IF('📦 RON BỘ'!B168="","",'📦 RON BỘ'!H168)</f>
        <v/>
      </c>
      <c r="G2911" s="37">
        <f>IF('📦 RON BỘ'!B168="","",'📦 RON BỘ'!I168)</f>
        <v/>
      </c>
      <c r="H2911" s="37">
        <f>IF('📦 RON BỘ'!B168="","",'📦 RON BỘ'!J168)</f>
        <v/>
      </c>
      <c r="I2911" s="37">
        <f>IF('📦 RON BỘ'!B168="","",'📦 RON BỘ'!K168)</f>
        <v/>
      </c>
      <c r="J2911">
        <f>IF('📦 RON BỘ'!B168="","","")</f>
        <v/>
      </c>
      <c r="L2911">
        <f>N(L2910)+IF(AND('🔎 TRA CỨU NHANH'!$C$2&lt;&gt;"",OR(ISNUMBER(SEARCH('🔎 TRA CỨU NHANH'!$C$2,$A2911)),ISNUMBER(SEARCH('🔎 TRA CỨU NHANH'!$C$2,$B2911)))),1,0)</f>
        <v/>
      </c>
      <c r="M2911">
        <f>IF(L2911&gt;N(L2910),L2911,"")</f>
        <v/>
      </c>
      <c r="N2911">
        <f>N(N2910)+IF(AND('💰 BÁO GIÁ'!$C$27&lt;&gt;"",OR(ISNUMBER(SEARCH('💰 BÁO GIÁ'!$C$27,$A2911)),ISNUMBER(SEARCH('💰 BÁO GIÁ'!$C$27,$B2911)))),1,0)</f>
        <v/>
      </c>
      <c r="O2911">
        <f>IF(N2911&gt;N(N2910),N2911,"")</f>
        <v/>
      </c>
    </row>
    <row r="2912">
      <c r="A2912">
        <f>IF('📦 RON BỘ'!B169="","",'📦 RON BỘ'!B169)</f>
        <v/>
      </c>
      <c r="B2912">
        <f>IF('📦 RON BỘ'!B169="","",'📦 RON BỘ'!C169)</f>
        <v/>
      </c>
      <c r="C2912">
        <f>IF('📦 RON BỘ'!B169="","","Ron bộ")</f>
        <v/>
      </c>
      <c r="D2912">
        <f>IF('📦 RON BỘ'!B169="","",'📦 RON BỘ'!F169)</f>
        <v/>
      </c>
      <c r="E2912" s="37">
        <f>IF('📦 RON BỘ'!B169="","",'📦 RON BỘ'!G169)</f>
        <v/>
      </c>
      <c r="F2912" s="37">
        <f>IF('📦 RON BỘ'!B169="","",'📦 RON BỘ'!H169)</f>
        <v/>
      </c>
      <c r="G2912" s="37">
        <f>IF('📦 RON BỘ'!B169="","",'📦 RON BỘ'!I169)</f>
        <v/>
      </c>
      <c r="H2912" s="37">
        <f>IF('📦 RON BỘ'!B169="","",'📦 RON BỘ'!J169)</f>
        <v/>
      </c>
      <c r="I2912" s="37">
        <f>IF('📦 RON BỘ'!B169="","",'📦 RON BỘ'!K169)</f>
        <v/>
      </c>
      <c r="J2912">
        <f>IF('📦 RON BỘ'!B169="","","")</f>
        <v/>
      </c>
      <c r="L2912">
        <f>N(L2911)+IF(AND('🔎 TRA CỨU NHANH'!$C$2&lt;&gt;"",OR(ISNUMBER(SEARCH('🔎 TRA CỨU NHANH'!$C$2,$A2912)),ISNUMBER(SEARCH('🔎 TRA CỨU NHANH'!$C$2,$B2912)))),1,0)</f>
        <v/>
      </c>
      <c r="M2912">
        <f>IF(L2912&gt;N(L2911),L2912,"")</f>
        <v/>
      </c>
      <c r="N2912">
        <f>N(N2911)+IF(AND('💰 BÁO GIÁ'!$C$27&lt;&gt;"",OR(ISNUMBER(SEARCH('💰 BÁO GIÁ'!$C$27,$A2912)),ISNUMBER(SEARCH('💰 BÁO GIÁ'!$C$27,$B2912)))),1,0)</f>
        <v/>
      </c>
      <c r="O2912">
        <f>IF(N2912&gt;N(N2911),N2912,"")</f>
        <v/>
      </c>
    </row>
    <row r="2913">
      <c r="A2913">
        <f>IF('📦 RON BỘ'!B170="","",'📦 RON BỘ'!B170)</f>
        <v/>
      </c>
      <c r="B2913">
        <f>IF('📦 RON BỘ'!B170="","",'📦 RON BỘ'!C170)</f>
        <v/>
      </c>
      <c r="C2913">
        <f>IF('📦 RON BỘ'!B170="","","Ron bộ")</f>
        <v/>
      </c>
      <c r="D2913">
        <f>IF('📦 RON BỘ'!B170="","",'📦 RON BỘ'!F170)</f>
        <v/>
      </c>
      <c r="E2913" s="37">
        <f>IF('📦 RON BỘ'!B170="","",'📦 RON BỘ'!G170)</f>
        <v/>
      </c>
      <c r="F2913" s="37">
        <f>IF('📦 RON BỘ'!B170="","",'📦 RON BỘ'!H170)</f>
        <v/>
      </c>
      <c r="G2913" s="37">
        <f>IF('📦 RON BỘ'!B170="","",'📦 RON BỘ'!I170)</f>
        <v/>
      </c>
      <c r="H2913" s="37">
        <f>IF('📦 RON BỘ'!B170="","",'📦 RON BỘ'!J170)</f>
        <v/>
      </c>
      <c r="I2913" s="37">
        <f>IF('📦 RON BỘ'!B170="","",'📦 RON BỘ'!K170)</f>
        <v/>
      </c>
      <c r="J2913">
        <f>IF('📦 RON BỘ'!B170="","","")</f>
        <v/>
      </c>
      <c r="L2913">
        <f>N(L2912)+IF(AND('🔎 TRA CỨU NHANH'!$C$2&lt;&gt;"",OR(ISNUMBER(SEARCH('🔎 TRA CỨU NHANH'!$C$2,$A2913)),ISNUMBER(SEARCH('🔎 TRA CỨU NHANH'!$C$2,$B2913)))),1,0)</f>
        <v/>
      </c>
      <c r="M2913">
        <f>IF(L2913&gt;N(L2912),L2913,"")</f>
        <v/>
      </c>
      <c r="N2913">
        <f>N(N2912)+IF(AND('💰 BÁO GIÁ'!$C$27&lt;&gt;"",OR(ISNUMBER(SEARCH('💰 BÁO GIÁ'!$C$27,$A2913)),ISNUMBER(SEARCH('💰 BÁO GIÁ'!$C$27,$B2913)))),1,0)</f>
        <v/>
      </c>
      <c r="O2913">
        <f>IF(N2913&gt;N(N2912),N2913,"")</f>
        <v/>
      </c>
    </row>
    <row r="2914">
      <c r="A2914">
        <f>IF('📦 RON BỘ'!B171="","",'📦 RON BỘ'!B171)</f>
        <v/>
      </c>
      <c r="B2914">
        <f>IF('📦 RON BỘ'!B171="","",'📦 RON BỘ'!C171)</f>
        <v/>
      </c>
      <c r="C2914">
        <f>IF('📦 RON BỘ'!B171="","","Ron bộ")</f>
        <v/>
      </c>
      <c r="D2914">
        <f>IF('📦 RON BỘ'!B171="","",'📦 RON BỘ'!F171)</f>
        <v/>
      </c>
      <c r="E2914" s="37">
        <f>IF('📦 RON BỘ'!B171="","",'📦 RON BỘ'!G171)</f>
        <v/>
      </c>
      <c r="F2914" s="37">
        <f>IF('📦 RON BỘ'!B171="","",'📦 RON BỘ'!H171)</f>
        <v/>
      </c>
      <c r="G2914" s="37">
        <f>IF('📦 RON BỘ'!B171="","",'📦 RON BỘ'!I171)</f>
        <v/>
      </c>
      <c r="H2914" s="37">
        <f>IF('📦 RON BỘ'!B171="","",'📦 RON BỘ'!J171)</f>
        <v/>
      </c>
      <c r="I2914" s="37">
        <f>IF('📦 RON BỘ'!B171="","",'📦 RON BỘ'!K171)</f>
        <v/>
      </c>
      <c r="J2914">
        <f>IF('📦 RON BỘ'!B171="","","")</f>
        <v/>
      </c>
      <c r="L2914">
        <f>N(L2913)+IF(AND('🔎 TRA CỨU NHANH'!$C$2&lt;&gt;"",OR(ISNUMBER(SEARCH('🔎 TRA CỨU NHANH'!$C$2,$A2914)),ISNUMBER(SEARCH('🔎 TRA CỨU NHANH'!$C$2,$B2914)))),1,0)</f>
        <v/>
      </c>
      <c r="M2914">
        <f>IF(L2914&gt;N(L2913),L2914,"")</f>
        <v/>
      </c>
      <c r="N2914">
        <f>N(N2913)+IF(AND('💰 BÁO GIÁ'!$C$27&lt;&gt;"",OR(ISNUMBER(SEARCH('💰 BÁO GIÁ'!$C$27,$A2914)),ISNUMBER(SEARCH('💰 BÁO GIÁ'!$C$27,$B2914)))),1,0)</f>
        <v/>
      </c>
      <c r="O2914">
        <f>IF(N2914&gt;N(N2913),N2914,"")</f>
        <v/>
      </c>
    </row>
    <row r="2915">
      <c r="A2915">
        <f>IF('📦 RON BỘ'!B172="","",'📦 RON BỘ'!B172)</f>
        <v/>
      </c>
      <c r="B2915">
        <f>IF('📦 RON BỘ'!B172="","",'📦 RON BỘ'!C172)</f>
        <v/>
      </c>
      <c r="C2915">
        <f>IF('📦 RON BỘ'!B172="","","Ron bộ")</f>
        <v/>
      </c>
      <c r="D2915">
        <f>IF('📦 RON BỘ'!B172="","",'📦 RON BỘ'!F172)</f>
        <v/>
      </c>
      <c r="E2915" s="37">
        <f>IF('📦 RON BỘ'!B172="","",'📦 RON BỘ'!G172)</f>
        <v/>
      </c>
      <c r="F2915" s="37">
        <f>IF('📦 RON BỘ'!B172="","",'📦 RON BỘ'!H172)</f>
        <v/>
      </c>
      <c r="G2915" s="37">
        <f>IF('📦 RON BỘ'!B172="","",'📦 RON BỘ'!I172)</f>
        <v/>
      </c>
      <c r="H2915" s="37">
        <f>IF('📦 RON BỘ'!B172="","",'📦 RON BỘ'!J172)</f>
        <v/>
      </c>
      <c r="I2915" s="37">
        <f>IF('📦 RON BỘ'!B172="","",'📦 RON BỘ'!K172)</f>
        <v/>
      </c>
      <c r="J2915">
        <f>IF('📦 RON BỘ'!B172="","","")</f>
        <v/>
      </c>
      <c r="L2915">
        <f>N(L2914)+IF(AND('🔎 TRA CỨU NHANH'!$C$2&lt;&gt;"",OR(ISNUMBER(SEARCH('🔎 TRA CỨU NHANH'!$C$2,$A2915)),ISNUMBER(SEARCH('🔎 TRA CỨU NHANH'!$C$2,$B2915)))),1,0)</f>
        <v/>
      </c>
      <c r="M2915">
        <f>IF(L2915&gt;N(L2914),L2915,"")</f>
        <v/>
      </c>
      <c r="N2915">
        <f>N(N2914)+IF(AND('💰 BÁO GIÁ'!$C$27&lt;&gt;"",OR(ISNUMBER(SEARCH('💰 BÁO GIÁ'!$C$27,$A2915)),ISNUMBER(SEARCH('💰 BÁO GIÁ'!$C$27,$B2915)))),1,0)</f>
        <v/>
      </c>
      <c r="O2915">
        <f>IF(N2915&gt;N(N2914),N2915,"")</f>
        <v/>
      </c>
    </row>
    <row r="2916">
      <c r="A2916">
        <f>IF('📦 RON BỘ'!B173="","",'📦 RON BỘ'!B173)</f>
        <v/>
      </c>
      <c r="B2916">
        <f>IF('📦 RON BỘ'!B173="","",'📦 RON BỘ'!C173)</f>
        <v/>
      </c>
      <c r="C2916">
        <f>IF('📦 RON BỘ'!B173="","","Ron bộ")</f>
        <v/>
      </c>
      <c r="D2916">
        <f>IF('📦 RON BỘ'!B173="","",'📦 RON BỘ'!F173)</f>
        <v/>
      </c>
      <c r="E2916" s="37">
        <f>IF('📦 RON BỘ'!B173="","",'📦 RON BỘ'!G173)</f>
        <v/>
      </c>
      <c r="F2916" s="37">
        <f>IF('📦 RON BỘ'!B173="","",'📦 RON BỘ'!H173)</f>
        <v/>
      </c>
      <c r="G2916" s="37">
        <f>IF('📦 RON BỘ'!B173="","",'📦 RON BỘ'!I173)</f>
        <v/>
      </c>
      <c r="H2916" s="37">
        <f>IF('📦 RON BỘ'!B173="","",'📦 RON BỘ'!J173)</f>
        <v/>
      </c>
      <c r="I2916" s="37">
        <f>IF('📦 RON BỘ'!B173="","",'📦 RON BỘ'!K173)</f>
        <v/>
      </c>
      <c r="J2916">
        <f>IF('📦 RON BỘ'!B173="","","")</f>
        <v/>
      </c>
      <c r="L2916">
        <f>N(L2915)+IF(AND('🔎 TRA CỨU NHANH'!$C$2&lt;&gt;"",OR(ISNUMBER(SEARCH('🔎 TRA CỨU NHANH'!$C$2,$A2916)),ISNUMBER(SEARCH('🔎 TRA CỨU NHANH'!$C$2,$B2916)))),1,0)</f>
        <v/>
      </c>
      <c r="M2916">
        <f>IF(L2916&gt;N(L2915),L2916,"")</f>
        <v/>
      </c>
      <c r="N2916">
        <f>N(N2915)+IF(AND('💰 BÁO GIÁ'!$C$27&lt;&gt;"",OR(ISNUMBER(SEARCH('💰 BÁO GIÁ'!$C$27,$A2916)),ISNUMBER(SEARCH('💰 BÁO GIÁ'!$C$27,$B2916)))),1,0)</f>
        <v/>
      </c>
      <c r="O2916">
        <f>IF(N2916&gt;N(N2915),N2916,"")</f>
        <v/>
      </c>
    </row>
    <row r="2917">
      <c r="A2917">
        <f>IF('📦 RON BỘ'!B174="","",'📦 RON BỘ'!B174)</f>
        <v/>
      </c>
      <c r="B2917">
        <f>IF('📦 RON BỘ'!B174="","",'📦 RON BỘ'!C174)</f>
        <v/>
      </c>
      <c r="C2917">
        <f>IF('📦 RON BỘ'!B174="","","Ron bộ")</f>
        <v/>
      </c>
      <c r="D2917">
        <f>IF('📦 RON BỘ'!B174="","",'📦 RON BỘ'!F174)</f>
        <v/>
      </c>
      <c r="E2917" s="37">
        <f>IF('📦 RON BỘ'!B174="","",'📦 RON BỘ'!G174)</f>
        <v/>
      </c>
      <c r="F2917" s="37">
        <f>IF('📦 RON BỘ'!B174="","",'📦 RON BỘ'!H174)</f>
        <v/>
      </c>
      <c r="G2917" s="37">
        <f>IF('📦 RON BỘ'!B174="","",'📦 RON BỘ'!I174)</f>
        <v/>
      </c>
      <c r="H2917" s="37">
        <f>IF('📦 RON BỘ'!B174="","",'📦 RON BỘ'!J174)</f>
        <v/>
      </c>
      <c r="I2917" s="37">
        <f>IF('📦 RON BỘ'!B174="","",'📦 RON BỘ'!K174)</f>
        <v/>
      </c>
      <c r="J2917">
        <f>IF('📦 RON BỘ'!B174="","","")</f>
        <v/>
      </c>
      <c r="L2917">
        <f>N(L2916)+IF(AND('🔎 TRA CỨU NHANH'!$C$2&lt;&gt;"",OR(ISNUMBER(SEARCH('🔎 TRA CỨU NHANH'!$C$2,$A2917)),ISNUMBER(SEARCH('🔎 TRA CỨU NHANH'!$C$2,$B2917)))),1,0)</f>
        <v/>
      </c>
      <c r="M2917">
        <f>IF(L2917&gt;N(L2916),L2917,"")</f>
        <v/>
      </c>
      <c r="N2917">
        <f>N(N2916)+IF(AND('💰 BÁO GIÁ'!$C$27&lt;&gt;"",OR(ISNUMBER(SEARCH('💰 BÁO GIÁ'!$C$27,$A2917)),ISNUMBER(SEARCH('💰 BÁO GIÁ'!$C$27,$B2917)))),1,0)</f>
        <v/>
      </c>
      <c r="O2917">
        <f>IF(N2917&gt;N(N2916),N2917,"")</f>
        <v/>
      </c>
    </row>
    <row r="2918">
      <c r="A2918">
        <f>IF('📦 RON BỘ'!B175="","",'📦 RON BỘ'!B175)</f>
        <v/>
      </c>
      <c r="B2918">
        <f>IF('📦 RON BỘ'!B175="","",'📦 RON BỘ'!C175)</f>
        <v/>
      </c>
      <c r="C2918">
        <f>IF('📦 RON BỘ'!B175="","","Ron bộ")</f>
        <v/>
      </c>
      <c r="D2918">
        <f>IF('📦 RON BỘ'!B175="","",'📦 RON BỘ'!F175)</f>
        <v/>
      </c>
      <c r="E2918" s="37">
        <f>IF('📦 RON BỘ'!B175="","",'📦 RON BỘ'!G175)</f>
        <v/>
      </c>
      <c r="F2918" s="37">
        <f>IF('📦 RON BỘ'!B175="","",'📦 RON BỘ'!H175)</f>
        <v/>
      </c>
      <c r="G2918" s="37">
        <f>IF('📦 RON BỘ'!B175="","",'📦 RON BỘ'!I175)</f>
        <v/>
      </c>
      <c r="H2918" s="37">
        <f>IF('📦 RON BỘ'!B175="","",'📦 RON BỘ'!J175)</f>
        <v/>
      </c>
      <c r="I2918" s="37">
        <f>IF('📦 RON BỘ'!B175="","",'📦 RON BỘ'!K175)</f>
        <v/>
      </c>
      <c r="J2918">
        <f>IF('📦 RON BỘ'!B175="","","")</f>
        <v/>
      </c>
      <c r="L2918">
        <f>N(L2917)+IF(AND('🔎 TRA CỨU NHANH'!$C$2&lt;&gt;"",OR(ISNUMBER(SEARCH('🔎 TRA CỨU NHANH'!$C$2,$A2918)),ISNUMBER(SEARCH('🔎 TRA CỨU NHANH'!$C$2,$B2918)))),1,0)</f>
        <v/>
      </c>
      <c r="M2918">
        <f>IF(L2918&gt;N(L2917),L2918,"")</f>
        <v/>
      </c>
      <c r="N2918">
        <f>N(N2917)+IF(AND('💰 BÁO GIÁ'!$C$27&lt;&gt;"",OR(ISNUMBER(SEARCH('💰 BÁO GIÁ'!$C$27,$A2918)),ISNUMBER(SEARCH('💰 BÁO GIÁ'!$C$27,$B2918)))),1,0)</f>
        <v/>
      </c>
      <c r="O2918">
        <f>IF(N2918&gt;N(N2917),N2918,"")</f>
        <v/>
      </c>
    </row>
    <row r="2919">
      <c r="A2919">
        <f>IF('📦 RON BỘ'!B176="","",'📦 RON BỘ'!B176)</f>
        <v/>
      </c>
      <c r="B2919">
        <f>IF('📦 RON BỘ'!B176="","",'📦 RON BỘ'!C176)</f>
        <v/>
      </c>
      <c r="C2919">
        <f>IF('📦 RON BỘ'!B176="","","Ron bộ")</f>
        <v/>
      </c>
      <c r="D2919">
        <f>IF('📦 RON BỘ'!B176="","",'📦 RON BỘ'!F176)</f>
        <v/>
      </c>
      <c r="E2919" s="37">
        <f>IF('📦 RON BỘ'!B176="","",'📦 RON BỘ'!G176)</f>
        <v/>
      </c>
      <c r="F2919" s="37">
        <f>IF('📦 RON BỘ'!B176="","",'📦 RON BỘ'!H176)</f>
        <v/>
      </c>
      <c r="G2919" s="37">
        <f>IF('📦 RON BỘ'!B176="","",'📦 RON BỘ'!I176)</f>
        <v/>
      </c>
      <c r="H2919" s="37">
        <f>IF('📦 RON BỘ'!B176="","",'📦 RON BỘ'!J176)</f>
        <v/>
      </c>
      <c r="I2919" s="37">
        <f>IF('📦 RON BỘ'!B176="","",'📦 RON BỘ'!K176)</f>
        <v/>
      </c>
      <c r="J2919">
        <f>IF('📦 RON BỘ'!B176="","","")</f>
        <v/>
      </c>
      <c r="L2919">
        <f>N(L2918)+IF(AND('🔎 TRA CỨU NHANH'!$C$2&lt;&gt;"",OR(ISNUMBER(SEARCH('🔎 TRA CỨU NHANH'!$C$2,$A2919)),ISNUMBER(SEARCH('🔎 TRA CỨU NHANH'!$C$2,$B2919)))),1,0)</f>
        <v/>
      </c>
      <c r="M2919">
        <f>IF(L2919&gt;N(L2918),L2919,"")</f>
        <v/>
      </c>
      <c r="N2919">
        <f>N(N2918)+IF(AND('💰 BÁO GIÁ'!$C$27&lt;&gt;"",OR(ISNUMBER(SEARCH('💰 BÁO GIÁ'!$C$27,$A2919)),ISNUMBER(SEARCH('💰 BÁO GIÁ'!$C$27,$B2919)))),1,0)</f>
        <v/>
      </c>
      <c r="O2919">
        <f>IF(N2919&gt;N(N2918),N2919,"")</f>
        <v/>
      </c>
    </row>
    <row r="2920">
      <c r="A2920">
        <f>IF('📦 RON BỘ'!B177="","",'📦 RON BỘ'!B177)</f>
        <v/>
      </c>
      <c r="B2920">
        <f>IF('📦 RON BỘ'!B177="","",'📦 RON BỘ'!C177)</f>
        <v/>
      </c>
      <c r="C2920">
        <f>IF('📦 RON BỘ'!B177="","","Ron bộ")</f>
        <v/>
      </c>
      <c r="D2920">
        <f>IF('📦 RON BỘ'!B177="","",'📦 RON BỘ'!F177)</f>
        <v/>
      </c>
      <c r="E2920" s="37">
        <f>IF('📦 RON BỘ'!B177="","",'📦 RON BỘ'!G177)</f>
        <v/>
      </c>
      <c r="F2920" s="37">
        <f>IF('📦 RON BỘ'!B177="","",'📦 RON BỘ'!H177)</f>
        <v/>
      </c>
      <c r="G2920" s="37">
        <f>IF('📦 RON BỘ'!B177="","",'📦 RON BỘ'!I177)</f>
        <v/>
      </c>
      <c r="H2920" s="37">
        <f>IF('📦 RON BỘ'!B177="","",'📦 RON BỘ'!J177)</f>
        <v/>
      </c>
      <c r="I2920" s="37">
        <f>IF('📦 RON BỘ'!B177="","",'📦 RON BỘ'!K177)</f>
        <v/>
      </c>
      <c r="J2920">
        <f>IF('📦 RON BỘ'!B177="","","")</f>
        <v/>
      </c>
      <c r="L2920">
        <f>N(L2919)+IF(AND('🔎 TRA CỨU NHANH'!$C$2&lt;&gt;"",OR(ISNUMBER(SEARCH('🔎 TRA CỨU NHANH'!$C$2,$A2920)),ISNUMBER(SEARCH('🔎 TRA CỨU NHANH'!$C$2,$B2920)))),1,0)</f>
        <v/>
      </c>
      <c r="M2920">
        <f>IF(L2920&gt;N(L2919),L2920,"")</f>
        <v/>
      </c>
      <c r="N2920">
        <f>N(N2919)+IF(AND('💰 BÁO GIÁ'!$C$27&lt;&gt;"",OR(ISNUMBER(SEARCH('💰 BÁO GIÁ'!$C$27,$A2920)),ISNUMBER(SEARCH('💰 BÁO GIÁ'!$C$27,$B2920)))),1,0)</f>
        <v/>
      </c>
      <c r="O2920">
        <f>IF(N2920&gt;N(N2919),N2920,"")</f>
        <v/>
      </c>
    </row>
    <row r="2921">
      <c r="A2921">
        <f>IF('📦 RON BỘ'!B178="","",'📦 RON BỘ'!B178)</f>
        <v/>
      </c>
      <c r="B2921">
        <f>IF('📦 RON BỘ'!B178="","",'📦 RON BỘ'!C178)</f>
        <v/>
      </c>
      <c r="C2921">
        <f>IF('📦 RON BỘ'!B178="","","Ron bộ")</f>
        <v/>
      </c>
      <c r="D2921">
        <f>IF('📦 RON BỘ'!B178="","",'📦 RON BỘ'!F178)</f>
        <v/>
      </c>
      <c r="E2921" s="37">
        <f>IF('📦 RON BỘ'!B178="","",'📦 RON BỘ'!G178)</f>
        <v/>
      </c>
      <c r="F2921" s="37">
        <f>IF('📦 RON BỘ'!B178="","",'📦 RON BỘ'!H178)</f>
        <v/>
      </c>
      <c r="G2921" s="37">
        <f>IF('📦 RON BỘ'!B178="","",'📦 RON BỘ'!I178)</f>
        <v/>
      </c>
      <c r="H2921" s="37">
        <f>IF('📦 RON BỘ'!B178="","",'📦 RON BỘ'!J178)</f>
        <v/>
      </c>
      <c r="I2921" s="37">
        <f>IF('📦 RON BỘ'!B178="","",'📦 RON BỘ'!K178)</f>
        <v/>
      </c>
      <c r="J2921">
        <f>IF('📦 RON BỘ'!B178="","","")</f>
        <v/>
      </c>
      <c r="L2921">
        <f>N(L2920)+IF(AND('🔎 TRA CỨU NHANH'!$C$2&lt;&gt;"",OR(ISNUMBER(SEARCH('🔎 TRA CỨU NHANH'!$C$2,$A2921)),ISNUMBER(SEARCH('🔎 TRA CỨU NHANH'!$C$2,$B2921)))),1,0)</f>
        <v/>
      </c>
      <c r="M2921">
        <f>IF(L2921&gt;N(L2920),L2921,"")</f>
        <v/>
      </c>
      <c r="N2921">
        <f>N(N2920)+IF(AND('💰 BÁO GIÁ'!$C$27&lt;&gt;"",OR(ISNUMBER(SEARCH('💰 BÁO GIÁ'!$C$27,$A2921)),ISNUMBER(SEARCH('💰 BÁO GIÁ'!$C$27,$B2921)))),1,0)</f>
        <v/>
      </c>
      <c r="O2921">
        <f>IF(N2921&gt;N(N2920),N2921,"")</f>
        <v/>
      </c>
    </row>
    <row r="2922">
      <c r="A2922">
        <f>IF('📦 RON BỘ'!B179="","",'📦 RON BỘ'!B179)</f>
        <v/>
      </c>
      <c r="B2922">
        <f>IF('📦 RON BỘ'!B179="","",'📦 RON BỘ'!C179)</f>
        <v/>
      </c>
      <c r="C2922">
        <f>IF('📦 RON BỘ'!B179="","","Ron bộ")</f>
        <v/>
      </c>
      <c r="D2922">
        <f>IF('📦 RON BỘ'!B179="","",'📦 RON BỘ'!F179)</f>
        <v/>
      </c>
      <c r="E2922" s="37">
        <f>IF('📦 RON BỘ'!B179="","",'📦 RON BỘ'!G179)</f>
        <v/>
      </c>
      <c r="F2922" s="37">
        <f>IF('📦 RON BỘ'!B179="","",'📦 RON BỘ'!H179)</f>
        <v/>
      </c>
      <c r="G2922" s="37">
        <f>IF('📦 RON BỘ'!B179="","",'📦 RON BỘ'!I179)</f>
        <v/>
      </c>
      <c r="H2922" s="37">
        <f>IF('📦 RON BỘ'!B179="","",'📦 RON BỘ'!J179)</f>
        <v/>
      </c>
      <c r="I2922" s="37">
        <f>IF('📦 RON BỘ'!B179="","",'📦 RON BỘ'!K179)</f>
        <v/>
      </c>
      <c r="J2922">
        <f>IF('📦 RON BỘ'!B179="","","")</f>
        <v/>
      </c>
      <c r="L2922">
        <f>N(L2921)+IF(AND('🔎 TRA CỨU NHANH'!$C$2&lt;&gt;"",OR(ISNUMBER(SEARCH('🔎 TRA CỨU NHANH'!$C$2,$A2922)),ISNUMBER(SEARCH('🔎 TRA CỨU NHANH'!$C$2,$B2922)))),1,0)</f>
        <v/>
      </c>
      <c r="M2922">
        <f>IF(L2922&gt;N(L2921),L2922,"")</f>
        <v/>
      </c>
      <c r="N2922">
        <f>N(N2921)+IF(AND('💰 BÁO GIÁ'!$C$27&lt;&gt;"",OR(ISNUMBER(SEARCH('💰 BÁO GIÁ'!$C$27,$A2922)),ISNUMBER(SEARCH('💰 BÁO GIÁ'!$C$27,$B2922)))),1,0)</f>
        <v/>
      </c>
      <c r="O2922">
        <f>IF(N2922&gt;N(N2921),N2922,"")</f>
        <v/>
      </c>
    </row>
    <row r="2923">
      <c r="A2923">
        <f>IF('📦 RON BỘ'!B180="","",'📦 RON BỘ'!B180)</f>
        <v/>
      </c>
      <c r="B2923">
        <f>IF('📦 RON BỘ'!B180="","",'📦 RON BỘ'!C180)</f>
        <v/>
      </c>
      <c r="C2923">
        <f>IF('📦 RON BỘ'!B180="","","Ron bộ")</f>
        <v/>
      </c>
      <c r="D2923">
        <f>IF('📦 RON BỘ'!B180="","",'📦 RON BỘ'!F180)</f>
        <v/>
      </c>
      <c r="E2923" s="37">
        <f>IF('📦 RON BỘ'!B180="","",'📦 RON BỘ'!G180)</f>
        <v/>
      </c>
      <c r="F2923" s="37">
        <f>IF('📦 RON BỘ'!B180="","",'📦 RON BỘ'!H180)</f>
        <v/>
      </c>
      <c r="G2923" s="37">
        <f>IF('📦 RON BỘ'!B180="","",'📦 RON BỘ'!I180)</f>
        <v/>
      </c>
      <c r="H2923" s="37">
        <f>IF('📦 RON BỘ'!B180="","",'📦 RON BỘ'!J180)</f>
        <v/>
      </c>
      <c r="I2923" s="37">
        <f>IF('📦 RON BỘ'!B180="","",'📦 RON BỘ'!K180)</f>
        <v/>
      </c>
      <c r="J2923">
        <f>IF('📦 RON BỘ'!B180="","","")</f>
        <v/>
      </c>
      <c r="L2923">
        <f>N(L2922)+IF(AND('🔎 TRA CỨU NHANH'!$C$2&lt;&gt;"",OR(ISNUMBER(SEARCH('🔎 TRA CỨU NHANH'!$C$2,$A2923)),ISNUMBER(SEARCH('🔎 TRA CỨU NHANH'!$C$2,$B2923)))),1,0)</f>
        <v/>
      </c>
      <c r="M2923">
        <f>IF(L2923&gt;N(L2922),L2923,"")</f>
        <v/>
      </c>
      <c r="N2923">
        <f>N(N2922)+IF(AND('💰 BÁO GIÁ'!$C$27&lt;&gt;"",OR(ISNUMBER(SEARCH('💰 BÁO GIÁ'!$C$27,$A2923)),ISNUMBER(SEARCH('💰 BÁO GIÁ'!$C$27,$B2923)))),1,0)</f>
        <v/>
      </c>
      <c r="O2923">
        <f>IF(N2923&gt;N(N2922),N2923,"")</f>
        <v/>
      </c>
    </row>
    <row r="2924">
      <c r="A2924">
        <f>IF('📦 RON BỘ'!B181="","",'📦 RON BỘ'!B181)</f>
        <v/>
      </c>
      <c r="B2924">
        <f>IF('📦 RON BỘ'!B181="","",'📦 RON BỘ'!C181)</f>
        <v/>
      </c>
      <c r="C2924">
        <f>IF('📦 RON BỘ'!B181="","","Ron bộ")</f>
        <v/>
      </c>
      <c r="D2924">
        <f>IF('📦 RON BỘ'!B181="","",'📦 RON BỘ'!F181)</f>
        <v/>
      </c>
      <c r="E2924" s="37">
        <f>IF('📦 RON BỘ'!B181="","",'📦 RON BỘ'!G181)</f>
        <v/>
      </c>
      <c r="F2924" s="37">
        <f>IF('📦 RON BỘ'!B181="","",'📦 RON BỘ'!H181)</f>
        <v/>
      </c>
      <c r="G2924" s="37">
        <f>IF('📦 RON BỘ'!B181="","",'📦 RON BỘ'!I181)</f>
        <v/>
      </c>
      <c r="H2924" s="37">
        <f>IF('📦 RON BỘ'!B181="","",'📦 RON BỘ'!J181)</f>
        <v/>
      </c>
      <c r="I2924" s="37">
        <f>IF('📦 RON BỘ'!B181="","",'📦 RON BỘ'!K181)</f>
        <v/>
      </c>
      <c r="J2924">
        <f>IF('📦 RON BỘ'!B181="","","")</f>
        <v/>
      </c>
      <c r="L2924">
        <f>N(L2923)+IF(AND('🔎 TRA CỨU NHANH'!$C$2&lt;&gt;"",OR(ISNUMBER(SEARCH('🔎 TRA CỨU NHANH'!$C$2,$A2924)),ISNUMBER(SEARCH('🔎 TRA CỨU NHANH'!$C$2,$B2924)))),1,0)</f>
        <v/>
      </c>
      <c r="M2924">
        <f>IF(L2924&gt;N(L2923),L2924,"")</f>
        <v/>
      </c>
      <c r="N2924">
        <f>N(N2923)+IF(AND('💰 BÁO GIÁ'!$C$27&lt;&gt;"",OR(ISNUMBER(SEARCH('💰 BÁO GIÁ'!$C$27,$A2924)),ISNUMBER(SEARCH('💰 BÁO GIÁ'!$C$27,$B2924)))),1,0)</f>
        <v/>
      </c>
      <c r="O2924">
        <f>IF(N2924&gt;N(N2923),N2924,"")</f>
        <v/>
      </c>
    </row>
    <row r="2925">
      <c r="A2925">
        <f>IF('📦 RON BỘ'!B182="","",'📦 RON BỘ'!B182)</f>
        <v/>
      </c>
      <c r="B2925">
        <f>IF('📦 RON BỘ'!B182="","",'📦 RON BỘ'!C182)</f>
        <v/>
      </c>
      <c r="C2925">
        <f>IF('📦 RON BỘ'!B182="","","Ron bộ")</f>
        <v/>
      </c>
      <c r="D2925">
        <f>IF('📦 RON BỘ'!B182="","",'📦 RON BỘ'!F182)</f>
        <v/>
      </c>
      <c r="E2925" s="37">
        <f>IF('📦 RON BỘ'!B182="","",'📦 RON BỘ'!G182)</f>
        <v/>
      </c>
      <c r="F2925" s="37">
        <f>IF('📦 RON BỘ'!B182="","",'📦 RON BỘ'!H182)</f>
        <v/>
      </c>
      <c r="G2925" s="37">
        <f>IF('📦 RON BỘ'!B182="","",'📦 RON BỘ'!I182)</f>
        <v/>
      </c>
      <c r="H2925" s="37">
        <f>IF('📦 RON BỘ'!B182="","",'📦 RON BỘ'!J182)</f>
        <v/>
      </c>
      <c r="I2925" s="37">
        <f>IF('📦 RON BỘ'!B182="","",'📦 RON BỘ'!K182)</f>
        <v/>
      </c>
      <c r="J2925">
        <f>IF('📦 RON BỘ'!B182="","","")</f>
        <v/>
      </c>
      <c r="L2925">
        <f>N(L2924)+IF(AND('🔎 TRA CỨU NHANH'!$C$2&lt;&gt;"",OR(ISNUMBER(SEARCH('🔎 TRA CỨU NHANH'!$C$2,$A2925)),ISNUMBER(SEARCH('🔎 TRA CỨU NHANH'!$C$2,$B2925)))),1,0)</f>
        <v/>
      </c>
      <c r="M2925">
        <f>IF(L2925&gt;N(L2924),L2925,"")</f>
        <v/>
      </c>
      <c r="N2925">
        <f>N(N2924)+IF(AND('💰 BÁO GIÁ'!$C$27&lt;&gt;"",OR(ISNUMBER(SEARCH('💰 BÁO GIÁ'!$C$27,$A2925)),ISNUMBER(SEARCH('💰 BÁO GIÁ'!$C$27,$B2925)))),1,0)</f>
        <v/>
      </c>
      <c r="O2925">
        <f>IF(N2925&gt;N(N2924),N2925,"")</f>
        <v/>
      </c>
    </row>
    <row r="2926">
      <c r="A2926">
        <f>IF('📦 RON BỘ'!B183="","",'📦 RON BỘ'!B183)</f>
        <v/>
      </c>
      <c r="B2926">
        <f>IF('📦 RON BỘ'!B183="","",'📦 RON BỘ'!C183)</f>
        <v/>
      </c>
      <c r="C2926">
        <f>IF('📦 RON BỘ'!B183="","","Ron bộ")</f>
        <v/>
      </c>
      <c r="D2926">
        <f>IF('📦 RON BỘ'!B183="","",'📦 RON BỘ'!F183)</f>
        <v/>
      </c>
      <c r="E2926" s="37">
        <f>IF('📦 RON BỘ'!B183="","",'📦 RON BỘ'!G183)</f>
        <v/>
      </c>
      <c r="F2926" s="37">
        <f>IF('📦 RON BỘ'!B183="","",'📦 RON BỘ'!H183)</f>
        <v/>
      </c>
      <c r="G2926" s="37">
        <f>IF('📦 RON BỘ'!B183="","",'📦 RON BỘ'!I183)</f>
        <v/>
      </c>
      <c r="H2926" s="37">
        <f>IF('📦 RON BỘ'!B183="","",'📦 RON BỘ'!J183)</f>
        <v/>
      </c>
      <c r="I2926" s="37">
        <f>IF('📦 RON BỘ'!B183="","",'📦 RON BỘ'!K183)</f>
        <v/>
      </c>
      <c r="J2926">
        <f>IF('📦 RON BỘ'!B183="","","")</f>
        <v/>
      </c>
      <c r="L2926">
        <f>N(L2925)+IF(AND('🔎 TRA CỨU NHANH'!$C$2&lt;&gt;"",OR(ISNUMBER(SEARCH('🔎 TRA CỨU NHANH'!$C$2,$A2926)),ISNUMBER(SEARCH('🔎 TRA CỨU NHANH'!$C$2,$B2926)))),1,0)</f>
        <v/>
      </c>
      <c r="M2926">
        <f>IF(L2926&gt;N(L2925),L2926,"")</f>
        <v/>
      </c>
      <c r="N2926">
        <f>N(N2925)+IF(AND('💰 BÁO GIÁ'!$C$27&lt;&gt;"",OR(ISNUMBER(SEARCH('💰 BÁO GIÁ'!$C$27,$A2926)),ISNUMBER(SEARCH('💰 BÁO GIÁ'!$C$27,$B2926)))),1,0)</f>
        <v/>
      </c>
      <c r="O2926">
        <f>IF(N2926&gt;N(N2925),N2926,"")</f>
        <v/>
      </c>
    </row>
    <row r="2927">
      <c r="A2927">
        <f>IF('📦 RON BỘ'!B184="","",'📦 RON BỘ'!B184)</f>
        <v/>
      </c>
      <c r="B2927">
        <f>IF('📦 RON BỘ'!B184="","",'📦 RON BỘ'!C184)</f>
        <v/>
      </c>
      <c r="C2927">
        <f>IF('📦 RON BỘ'!B184="","","Ron bộ")</f>
        <v/>
      </c>
      <c r="D2927">
        <f>IF('📦 RON BỘ'!B184="","",'📦 RON BỘ'!F184)</f>
        <v/>
      </c>
      <c r="E2927" s="37">
        <f>IF('📦 RON BỘ'!B184="","",'📦 RON BỘ'!G184)</f>
        <v/>
      </c>
      <c r="F2927" s="37">
        <f>IF('📦 RON BỘ'!B184="","",'📦 RON BỘ'!H184)</f>
        <v/>
      </c>
      <c r="G2927" s="37">
        <f>IF('📦 RON BỘ'!B184="","",'📦 RON BỘ'!I184)</f>
        <v/>
      </c>
      <c r="H2927" s="37">
        <f>IF('📦 RON BỘ'!B184="","",'📦 RON BỘ'!J184)</f>
        <v/>
      </c>
      <c r="I2927" s="37">
        <f>IF('📦 RON BỘ'!B184="","",'📦 RON BỘ'!K184)</f>
        <v/>
      </c>
      <c r="J2927">
        <f>IF('📦 RON BỘ'!B184="","","")</f>
        <v/>
      </c>
      <c r="L2927">
        <f>N(L2926)+IF(AND('🔎 TRA CỨU NHANH'!$C$2&lt;&gt;"",OR(ISNUMBER(SEARCH('🔎 TRA CỨU NHANH'!$C$2,$A2927)),ISNUMBER(SEARCH('🔎 TRA CỨU NHANH'!$C$2,$B2927)))),1,0)</f>
        <v/>
      </c>
      <c r="M2927">
        <f>IF(L2927&gt;N(L2926),L2927,"")</f>
        <v/>
      </c>
      <c r="N2927">
        <f>N(N2926)+IF(AND('💰 BÁO GIÁ'!$C$27&lt;&gt;"",OR(ISNUMBER(SEARCH('💰 BÁO GIÁ'!$C$27,$A2927)),ISNUMBER(SEARCH('💰 BÁO GIÁ'!$C$27,$B2927)))),1,0)</f>
        <v/>
      </c>
      <c r="O2927">
        <f>IF(N2927&gt;N(N2926),N2927,"")</f>
        <v/>
      </c>
    </row>
    <row r="2928">
      <c r="A2928">
        <f>IF('📦 RON BỘ'!B185="","",'📦 RON BỘ'!B185)</f>
        <v/>
      </c>
      <c r="B2928">
        <f>IF('📦 RON BỘ'!B185="","",'📦 RON BỘ'!C185)</f>
        <v/>
      </c>
      <c r="C2928">
        <f>IF('📦 RON BỘ'!B185="","","Ron bộ")</f>
        <v/>
      </c>
      <c r="D2928">
        <f>IF('📦 RON BỘ'!B185="","",'📦 RON BỘ'!F185)</f>
        <v/>
      </c>
      <c r="E2928" s="37">
        <f>IF('📦 RON BỘ'!B185="","",'📦 RON BỘ'!G185)</f>
        <v/>
      </c>
      <c r="F2928" s="37">
        <f>IF('📦 RON BỘ'!B185="","",'📦 RON BỘ'!H185)</f>
        <v/>
      </c>
      <c r="G2928" s="37">
        <f>IF('📦 RON BỘ'!B185="","",'📦 RON BỘ'!I185)</f>
        <v/>
      </c>
      <c r="H2928" s="37">
        <f>IF('📦 RON BỘ'!B185="","",'📦 RON BỘ'!J185)</f>
        <v/>
      </c>
      <c r="I2928" s="37">
        <f>IF('📦 RON BỘ'!B185="","",'📦 RON BỘ'!K185)</f>
        <v/>
      </c>
      <c r="J2928">
        <f>IF('📦 RON BỘ'!B185="","","")</f>
        <v/>
      </c>
      <c r="L2928">
        <f>N(L2927)+IF(AND('🔎 TRA CỨU NHANH'!$C$2&lt;&gt;"",OR(ISNUMBER(SEARCH('🔎 TRA CỨU NHANH'!$C$2,$A2928)),ISNUMBER(SEARCH('🔎 TRA CỨU NHANH'!$C$2,$B2928)))),1,0)</f>
        <v/>
      </c>
      <c r="M2928">
        <f>IF(L2928&gt;N(L2927),L2928,"")</f>
        <v/>
      </c>
      <c r="N2928">
        <f>N(N2927)+IF(AND('💰 BÁO GIÁ'!$C$27&lt;&gt;"",OR(ISNUMBER(SEARCH('💰 BÁO GIÁ'!$C$27,$A2928)),ISNUMBER(SEARCH('💰 BÁO GIÁ'!$C$27,$B2928)))),1,0)</f>
        <v/>
      </c>
      <c r="O2928">
        <f>IF(N2928&gt;N(N2927),N2928,"")</f>
        <v/>
      </c>
    </row>
    <row r="2929">
      <c r="A2929">
        <f>IF('📦 RON BỘ'!B186="","",'📦 RON BỘ'!B186)</f>
        <v/>
      </c>
      <c r="B2929">
        <f>IF('📦 RON BỘ'!B186="","",'📦 RON BỘ'!C186)</f>
        <v/>
      </c>
      <c r="C2929">
        <f>IF('📦 RON BỘ'!B186="","","Ron bộ")</f>
        <v/>
      </c>
      <c r="D2929">
        <f>IF('📦 RON BỘ'!B186="","",'📦 RON BỘ'!F186)</f>
        <v/>
      </c>
      <c r="E2929" s="37">
        <f>IF('📦 RON BỘ'!B186="","",'📦 RON BỘ'!G186)</f>
        <v/>
      </c>
      <c r="F2929" s="37">
        <f>IF('📦 RON BỘ'!B186="","",'📦 RON BỘ'!H186)</f>
        <v/>
      </c>
      <c r="G2929" s="37">
        <f>IF('📦 RON BỘ'!B186="","",'📦 RON BỘ'!I186)</f>
        <v/>
      </c>
      <c r="H2929" s="37">
        <f>IF('📦 RON BỘ'!B186="","",'📦 RON BỘ'!J186)</f>
        <v/>
      </c>
      <c r="I2929" s="37">
        <f>IF('📦 RON BỘ'!B186="","",'📦 RON BỘ'!K186)</f>
        <v/>
      </c>
      <c r="J2929">
        <f>IF('📦 RON BỘ'!B186="","","")</f>
        <v/>
      </c>
      <c r="L2929">
        <f>N(L2928)+IF(AND('🔎 TRA CỨU NHANH'!$C$2&lt;&gt;"",OR(ISNUMBER(SEARCH('🔎 TRA CỨU NHANH'!$C$2,$A2929)),ISNUMBER(SEARCH('🔎 TRA CỨU NHANH'!$C$2,$B2929)))),1,0)</f>
        <v/>
      </c>
      <c r="M2929">
        <f>IF(L2929&gt;N(L2928),L2929,"")</f>
        <v/>
      </c>
      <c r="N2929">
        <f>N(N2928)+IF(AND('💰 BÁO GIÁ'!$C$27&lt;&gt;"",OR(ISNUMBER(SEARCH('💰 BÁO GIÁ'!$C$27,$A2929)),ISNUMBER(SEARCH('💰 BÁO GIÁ'!$C$27,$B2929)))),1,0)</f>
        <v/>
      </c>
      <c r="O2929">
        <f>IF(N2929&gt;N(N2928),N2929,"")</f>
        <v/>
      </c>
    </row>
    <row r="2930">
      <c r="A2930">
        <f>IF('📦 RON BỘ'!B187="","",'📦 RON BỘ'!B187)</f>
        <v/>
      </c>
      <c r="B2930">
        <f>IF('📦 RON BỘ'!B187="","",'📦 RON BỘ'!C187)</f>
        <v/>
      </c>
      <c r="C2930">
        <f>IF('📦 RON BỘ'!B187="","","Ron bộ")</f>
        <v/>
      </c>
      <c r="D2930">
        <f>IF('📦 RON BỘ'!B187="","",'📦 RON BỘ'!F187)</f>
        <v/>
      </c>
      <c r="E2930">
        <f>IF('📦 RON BỘ'!B187="","",'📦 RON BỘ'!G187)</f>
        <v/>
      </c>
      <c r="F2930">
        <f>IF('📦 RON BỘ'!B187="","",'📦 RON BỘ'!H187)</f>
        <v/>
      </c>
      <c r="G2930">
        <f>IF('📦 RON BỘ'!B187="","",'📦 RON BỘ'!I187)</f>
        <v/>
      </c>
      <c r="H2930">
        <f>IF('📦 RON BỘ'!B187="","",'📦 RON BỘ'!J187)</f>
        <v/>
      </c>
      <c r="I2930">
        <f>IF('📦 RON BỘ'!B187="","",'📦 RON BỘ'!K187)</f>
        <v/>
      </c>
      <c r="J2930">
        <f>IF('📦 RON BỘ'!B187="","","")</f>
        <v/>
      </c>
      <c r="L2930">
        <f>N(L2929)+IF(AND('🔎 TRA CỨU NHANH'!$C$2&lt;&gt;"",OR(ISNUMBER(SEARCH('🔎 TRA CỨU NHANH'!$C$2,$A2930)),ISNUMBER(SEARCH('🔎 TRA CỨU NHANH'!$C$2,$B2930)))),1,0)</f>
        <v/>
      </c>
      <c r="M2930">
        <f>IF(L2930&gt;N(L2929),L2930,"")</f>
        <v/>
      </c>
      <c r="N2930">
        <f>N(N2929)+IF(AND('💰 BÁO GIÁ'!$C$27&lt;&gt;"",OR(ISNUMBER(SEARCH('💰 BÁO GIÁ'!$C$27,$A2930)),ISNUMBER(SEARCH('💰 BÁO GIÁ'!$C$27,$B2930)))),1,0)</f>
        <v/>
      </c>
      <c r="O2930">
        <f>IF(N2930&gt;N(N2929),N2930,"")</f>
        <v/>
      </c>
    </row>
    <row r="2931">
      <c r="A2931">
        <f>IF('📦 RON BỘ'!B188="","",'📦 RON BỘ'!B188)</f>
        <v/>
      </c>
      <c r="B2931">
        <f>IF('📦 RON BỘ'!B188="","",'📦 RON BỘ'!C188)</f>
        <v/>
      </c>
      <c r="C2931">
        <f>IF('📦 RON BỘ'!B188="","","Ron bộ")</f>
        <v/>
      </c>
      <c r="D2931">
        <f>IF('📦 RON BỘ'!B188="","",'📦 RON BỘ'!F188)</f>
        <v/>
      </c>
      <c r="E2931" s="37">
        <f>IF('📦 RON BỘ'!B188="","",'📦 RON BỘ'!G188)</f>
        <v/>
      </c>
      <c r="F2931" s="37">
        <f>IF('📦 RON BỘ'!B188="","",'📦 RON BỘ'!H188)</f>
        <v/>
      </c>
      <c r="G2931" s="37">
        <f>IF('📦 RON BỘ'!B188="","",'📦 RON BỘ'!I188)</f>
        <v/>
      </c>
      <c r="H2931" s="37">
        <f>IF('📦 RON BỘ'!B188="","",'📦 RON BỘ'!J188)</f>
        <v/>
      </c>
      <c r="I2931" s="37">
        <f>IF('📦 RON BỘ'!B188="","",'📦 RON BỘ'!K188)</f>
        <v/>
      </c>
      <c r="J2931">
        <f>IF('📦 RON BỘ'!B188="","","")</f>
        <v/>
      </c>
      <c r="L2931">
        <f>N(L2930)+IF(AND('🔎 TRA CỨU NHANH'!$C$2&lt;&gt;"",OR(ISNUMBER(SEARCH('🔎 TRA CỨU NHANH'!$C$2,$A2931)),ISNUMBER(SEARCH('🔎 TRA CỨU NHANH'!$C$2,$B2931)))),1,0)</f>
        <v/>
      </c>
      <c r="M2931">
        <f>IF(L2931&gt;N(L2930),L2931,"")</f>
        <v/>
      </c>
      <c r="N2931">
        <f>N(N2930)+IF(AND('💰 BÁO GIÁ'!$C$27&lt;&gt;"",OR(ISNUMBER(SEARCH('💰 BÁO GIÁ'!$C$27,$A2931)),ISNUMBER(SEARCH('💰 BÁO GIÁ'!$C$27,$B2931)))),1,0)</f>
        <v/>
      </c>
      <c r="O2931">
        <f>IF(N2931&gt;N(N2930),N2931,"")</f>
        <v/>
      </c>
    </row>
    <row r="2932">
      <c r="A2932">
        <f>IF('📦 RON BỘ'!B189="","",'📦 RON BỘ'!B189)</f>
        <v/>
      </c>
      <c r="B2932">
        <f>IF('📦 RON BỘ'!B189="","",'📦 RON BỘ'!C189)</f>
        <v/>
      </c>
      <c r="C2932">
        <f>IF('📦 RON BỘ'!B189="","","Ron bộ")</f>
        <v/>
      </c>
      <c r="D2932">
        <f>IF('📦 RON BỘ'!B189="","",'📦 RON BỘ'!F189)</f>
        <v/>
      </c>
      <c r="E2932" s="37">
        <f>IF('📦 RON BỘ'!B189="","",'📦 RON BỘ'!G189)</f>
        <v/>
      </c>
      <c r="F2932" s="37">
        <f>IF('📦 RON BỘ'!B189="","",'📦 RON BỘ'!H189)</f>
        <v/>
      </c>
      <c r="G2932" s="37">
        <f>IF('📦 RON BỘ'!B189="","",'📦 RON BỘ'!I189)</f>
        <v/>
      </c>
      <c r="H2932" s="37">
        <f>IF('📦 RON BỘ'!B189="","",'📦 RON BỘ'!J189)</f>
        <v/>
      </c>
      <c r="I2932" s="37">
        <f>IF('📦 RON BỘ'!B189="","",'📦 RON BỘ'!K189)</f>
        <v/>
      </c>
      <c r="J2932">
        <f>IF('📦 RON BỘ'!B189="","","")</f>
        <v/>
      </c>
      <c r="L2932">
        <f>N(L2931)+IF(AND('🔎 TRA CỨU NHANH'!$C$2&lt;&gt;"",OR(ISNUMBER(SEARCH('🔎 TRA CỨU NHANH'!$C$2,$A2932)),ISNUMBER(SEARCH('🔎 TRA CỨU NHANH'!$C$2,$B2932)))),1,0)</f>
        <v/>
      </c>
      <c r="M2932">
        <f>IF(L2932&gt;N(L2931),L2932,"")</f>
        <v/>
      </c>
      <c r="N2932">
        <f>N(N2931)+IF(AND('💰 BÁO GIÁ'!$C$27&lt;&gt;"",OR(ISNUMBER(SEARCH('💰 BÁO GIÁ'!$C$27,$A2932)),ISNUMBER(SEARCH('💰 BÁO GIÁ'!$C$27,$B2932)))),1,0)</f>
        <v/>
      </c>
      <c r="O2932">
        <f>IF(N2932&gt;N(N2931),N2932,"")</f>
        <v/>
      </c>
    </row>
    <row r="2933">
      <c r="A2933">
        <f>IF('📦 RON BỘ'!B190="","",'📦 RON BỘ'!B190)</f>
        <v/>
      </c>
      <c r="B2933">
        <f>IF('📦 RON BỘ'!B190="","",'📦 RON BỘ'!C190)</f>
        <v/>
      </c>
      <c r="C2933">
        <f>IF('📦 RON BỘ'!B190="","","Ron bộ")</f>
        <v/>
      </c>
      <c r="D2933">
        <f>IF('📦 RON BỘ'!B190="","",'📦 RON BỘ'!F190)</f>
        <v/>
      </c>
      <c r="E2933" s="37">
        <f>IF('📦 RON BỘ'!B190="","",'📦 RON BỘ'!G190)</f>
        <v/>
      </c>
      <c r="F2933" s="37">
        <f>IF('📦 RON BỘ'!B190="","",'📦 RON BỘ'!H190)</f>
        <v/>
      </c>
      <c r="G2933" s="37">
        <f>IF('📦 RON BỘ'!B190="","",'📦 RON BỘ'!I190)</f>
        <v/>
      </c>
      <c r="H2933" s="37">
        <f>IF('📦 RON BỘ'!B190="","",'📦 RON BỘ'!J190)</f>
        <v/>
      </c>
      <c r="I2933" s="37">
        <f>IF('📦 RON BỘ'!B190="","",'📦 RON BỘ'!K190)</f>
        <v/>
      </c>
      <c r="J2933">
        <f>IF('📦 RON BỘ'!B190="","","")</f>
        <v/>
      </c>
      <c r="L2933">
        <f>N(L2932)+IF(AND('🔎 TRA CỨU NHANH'!$C$2&lt;&gt;"",OR(ISNUMBER(SEARCH('🔎 TRA CỨU NHANH'!$C$2,$A2933)),ISNUMBER(SEARCH('🔎 TRA CỨU NHANH'!$C$2,$B2933)))),1,0)</f>
        <v/>
      </c>
      <c r="M2933">
        <f>IF(L2933&gt;N(L2932),L2933,"")</f>
        <v/>
      </c>
      <c r="N2933">
        <f>N(N2932)+IF(AND('💰 BÁO GIÁ'!$C$27&lt;&gt;"",OR(ISNUMBER(SEARCH('💰 BÁO GIÁ'!$C$27,$A2933)),ISNUMBER(SEARCH('💰 BÁO GIÁ'!$C$27,$B2933)))),1,0)</f>
        <v/>
      </c>
      <c r="O2933">
        <f>IF(N2933&gt;N(N2932),N2933,"")</f>
        <v/>
      </c>
    </row>
    <row r="2934">
      <c r="A2934">
        <f>IF('📦 RON BỘ'!B191="","",'📦 RON BỘ'!B191)</f>
        <v/>
      </c>
      <c r="B2934">
        <f>IF('📦 RON BỘ'!B191="","",'📦 RON BỘ'!C191)</f>
        <v/>
      </c>
      <c r="C2934">
        <f>IF('📦 RON BỘ'!B191="","","Ron bộ")</f>
        <v/>
      </c>
      <c r="D2934">
        <f>IF('📦 RON BỘ'!B191="","",'📦 RON BỘ'!F191)</f>
        <v/>
      </c>
      <c r="E2934" s="37">
        <f>IF('📦 RON BỘ'!B191="","",'📦 RON BỘ'!G191)</f>
        <v/>
      </c>
      <c r="F2934" s="37">
        <f>IF('📦 RON BỘ'!B191="","",'📦 RON BỘ'!H191)</f>
        <v/>
      </c>
      <c r="G2934" s="37">
        <f>IF('📦 RON BỘ'!B191="","",'📦 RON BỘ'!I191)</f>
        <v/>
      </c>
      <c r="H2934" s="37">
        <f>IF('📦 RON BỘ'!B191="","",'📦 RON BỘ'!J191)</f>
        <v/>
      </c>
      <c r="I2934" s="37">
        <f>IF('📦 RON BỘ'!B191="","",'📦 RON BỘ'!K191)</f>
        <v/>
      </c>
      <c r="J2934">
        <f>IF('📦 RON BỘ'!B191="","","")</f>
        <v/>
      </c>
      <c r="L2934">
        <f>N(L2933)+IF(AND('🔎 TRA CỨU NHANH'!$C$2&lt;&gt;"",OR(ISNUMBER(SEARCH('🔎 TRA CỨU NHANH'!$C$2,$A2934)),ISNUMBER(SEARCH('🔎 TRA CỨU NHANH'!$C$2,$B2934)))),1,0)</f>
        <v/>
      </c>
      <c r="M2934">
        <f>IF(L2934&gt;N(L2933),L2934,"")</f>
        <v/>
      </c>
      <c r="N2934">
        <f>N(N2933)+IF(AND('💰 BÁO GIÁ'!$C$27&lt;&gt;"",OR(ISNUMBER(SEARCH('💰 BÁO GIÁ'!$C$27,$A2934)),ISNUMBER(SEARCH('💰 BÁO GIÁ'!$C$27,$B2934)))),1,0)</f>
        <v/>
      </c>
      <c r="O2934">
        <f>IF(N2934&gt;N(N2933),N2934,"")</f>
        <v/>
      </c>
    </row>
    <row r="2935">
      <c r="A2935">
        <f>IF('📦 RON BỘ'!B192="","",'📦 RON BỘ'!B192)</f>
        <v/>
      </c>
      <c r="B2935">
        <f>IF('📦 RON BỘ'!B192="","",'📦 RON BỘ'!C192)</f>
        <v/>
      </c>
      <c r="C2935">
        <f>IF('📦 RON BỘ'!B192="","","Ron bộ")</f>
        <v/>
      </c>
      <c r="D2935">
        <f>IF('📦 RON BỘ'!B192="","",'📦 RON BỘ'!F192)</f>
        <v/>
      </c>
      <c r="E2935" s="37">
        <f>IF('📦 RON BỘ'!B192="","",'📦 RON BỘ'!G192)</f>
        <v/>
      </c>
      <c r="F2935" s="37">
        <f>IF('📦 RON BỘ'!B192="","",'📦 RON BỘ'!H192)</f>
        <v/>
      </c>
      <c r="G2935" s="37">
        <f>IF('📦 RON BỘ'!B192="","",'📦 RON BỘ'!I192)</f>
        <v/>
      </c>
      <c r="H2935" s="37">
        <f>IF('📦 RON BỘ'!B192="","",'📦 RON BỘ'!J192)</f>
        <v/>
      </c>
      <c r="I2935" s="37">
        <f>IF('📦 RON BỘ'!B192="","",'📦 RON BỘ'!K192)</f>
        <v/>
      </c>
      <c r="J2935">
        <f>IF('📦 RON BỘ'!B192="","","")</f>
        <v/>
      </c>
      <c r="L2935">
        <f>N(L2934)+IF(AND('🔎 TRA CỨU NHANH'!$C$2&lt;&gt;"",OR(ISNUMBER(SEARCH('🔎 TRA CỨU NHANH'!$C$2,$A2935)),ISNUMBER(SEARCH('🔎 TRA CỨU NHANH'!$C$2,$B2935)))),1,0)</f>
        <v/>
      </c>
      <c r="M2935">
        <f>IF(L2935&gt;N(L2934),L2935,"")</f>
        <v/>
      </c>
      <c r="N2935">
        <f>N(N2934)+IF(AND('💰 BÁO GIÁ'!$C$27&lt;&gt;"",OR(ISNUMBER(SEARCH('💰 BÁO GIÁ'!$C$27,$A2935)),ISNUMBER(SEARCH('💰 BÁO GIÁ'!$C$27,$B2935)))),1,0)</f>
        <v/>
      </c>
      <c r="O2935">
        <f>IF(N2935&gt;N(N2934),N2935,"")</f>
        <v/>
      </c>
    </row>
    <row r="2936">
      <c r="A2936">
        <f>IF('📦 RON BỘ'!B193="","",'📦 RON BỘ'!B193)</f>
        <v/>
      </c>
      <c r="B2936">
        <f>IF('📦 RON BỘ'!B193="","",'📦 RON BỘ'!C193)</f>
        <v/>
      </c>
      <c r="C2936">
        <f>IF('📦 RON BỘ'!B193="","","Ron bộ")</f>
        <v/>
      </c>
      <c r="D2936">
        <f>IF('📦 RON BỘ'!B193="","",'📦 RON BỘ'!F193)</f>
        <v/>
      </c>
      <c r="E2936" s="37">
        <f>IF('📦 RON BỘ'!B193="","",'📦 RON BỘ'!G193)</f>
        <v/>
      </c>
      <c r="F2936" s="37">
        <f>IF('📦 RON BỘ'!B193="","",'📦 RON BỘ'!H193)</f>
        <v/>
      </c>
      <c r="G2936" s="37">
        <f>IF('📦 RON BỘ'!B193="","",'📦 RON BỘ'!I193)</f>
        <v/>
      </c>
      <c r="H2936" s="37">
        <f>IF('📦 RON BỘ'!B193="","",'📦 RON BỘ'!J193)</f>
        <v/>
      </c>
      <c r="I2936" s="37">
        <f>IF('📦 RON BỘ'!B193="","",'📦 RON BỘ'!K193)</f>
        <v/>
      </c>
      <c r="J2936">
        <f>IF('📦 RON BỘ'!B193="","","")</f>
        <v/>
      </c>
      <c r="L2936">
        <f>N(L2935)+IF(AND('🔎 TRA CỨU NHANH'!$C$2&lt;&gt;"",OR(ISNUMBER(SEARCH('🔎 TRA CỨU NHANH'!$C$2,$A2936)),ISNUMBER(SEARCH('🔎 TRA CỨU NHANH'!$C$2,$B2936)))),1,0)</f>
        <v/>
      </c>
      <c r="M2936">
        <f>IF(L2936&gt;N(L2935),L2936,"")</f>
        <v/>
      </c>
      <c r="N2936">
        <f>N(N2935)+IF(AND('💰 BÁO GIÁ'!$C$27&lt;&gt;"",OR(ISNUMBER(SEARCH('💰 BÁO GIÁ'!$C$27,$A2936)),ISNUMBER(SEARCH('💰 BÁO GIÁ'!$C$27,$B2936)))),1,0)</f>
        <v/>
      </c>
      <c r="O2936">
        <f>IF(N2936&gt;N(N2935),N2936,"")</f>
        <v/>
      </c>
    </row>
    <row r="2937">
      <c r="A2937">
        <f>IF('📦 RON BỘ'!B194="","",'📦 RON BỘ'!B194)</f>
        <v/>
      </c>
      <c r="B2937">
        <f>IF('📦 RON BỘ'!B194="","",'📦 RON BỘ'!C194)</f>
        <v/>
      </c>
      <c r="C2937">
        <f>IF('📦 RON BỘ'!B194="","","Ron bộ")</f>
        <v/>
      </c>
      <c r="D2937">
        <f>IF('📦 RON BỘ'!B194="","",'📦 RON BỘ'!F194)</f>
        <v/>
      </c>
      <c r="E2937" s="37">
        <f>IF('📦 RON BỘ'!B194="","",'📦 RON BỘ'!G194)</f>
        <v/>
      </c>
      <c r="F2937" s="37">
        <f>IF('📦 RON BỘ'!B194="","",'📦 RON BỘ'!H194)</f>
        <v/>
      </c>
      <c r="G2937" s="37">
        <f>IF('📦 RON BỘ'!B194="","",'📦 RON BỘ'!I194)</f>
        <v/>
      </c>
      <c r="H2937" s="37">
        <f>IF('📦 RON BỘ'!B194="","",'📦 RON BỘ'!J194)</f>
        <v/>
      </c>
      <c r="I2937" s="37">
        <f>IF('📦 RON BỘ'!B194="","",'📦 RON BỘ'!K194)</f>
        <v/>
      </c>
      <c r="J2937">
        <f>IF('📦 RON BỘ'!B194="","","")</f>
        <v/>
      </c>
      <c r="L2937">
        <f>N(L2936)+IF(AND('🔎 TRA CỨU NHANH'!$C$2&lt;&gt;"",OR(ISNUMBER(SEARCH('🔎 TRA CỨU NHANH'!$C$2,$A2937)),ISNUMBER(SEARCH('🔎 TRA CỨU NHANH'!$C$2,$B2937)))),1,0)</f>
        <v/>
      </c>
      <c r="M2937">
        <f>IF(L2937&gt;N(L2936),L2937,"")</f>
        <v/>
      </c>
      <c r="N2937">
        <f>N(N2936)+IF(AND('💰 BÁO GIÁ'!$C$27&lt;&gt;"",OR(ISNUMBER(SEARCH('💰 BÁO GIÁ'!$C$27,$A2937)),ISNUMBER(SEARCH('💰 BÁO GIÁ'!$C$27,$B2937)))),1,0)</f>
        <v/>
      </c>
      <c r="O2937">
        <f>IF(N2937&gt;N(N2936),N2937,"")</f>
        <v/>
      </c>
    </row>
    <row r="2938">
      <c r="A2938">
        <f>IF('📦 RON BỘ'!B195="","",'📦 RON BỘ'!B195)</f>
        <v/>
      </c>
      <c r="B2938">
        <f>IF('📦 RON BỘ'!B195="","",'📦 RON BỘ'!C195)</f>
        <v/>
      </c>
      <c r="C2938">
        <f>IF('📦 RON BỘ'!B195="","","Ron bộ")</f>
        <v/>
      </c>
      <c r="D2938">
        <f>IF('📦 RON BỘ'!B195="","",'📦 RON BỘ'!F195)</f>
        <v/>
      </c>
      <c r="E2938" s="37">
        <f>IF('📦 RON BỘ'!B195="","",'📦 RON BỘ'!G195)</f>
        <v/>
      </c>
      <c r="F2938" s="37">
        <f>IF('📦 RON BỘ'!B195="","",'📦 RON BỘ'!H195)</f>
        <v/>
      </c>
      <c r="G2938" s="37">
        <f>IF('📦 RON BỘ'!B195="","",'📦 RON BỘ'!I195)</f>
        <v/>
      </c>
      <c r="H2938" s="37">
        <f>IF('📦 RON BỘ'!B195="","",'📦 RON BỘ'!J195)</f>
        <v/>
      </c>
      <c r="I2938" s="37">
        <f>IF('📦 RON BỘ'!B195="","",'📦 RON BỘ'!K195)</f>
        <v/>
      </c>
      <c r="J2938">
        <f>IF('📦 RON BỘ'!B195="","","")</f>
        <v/>
      </c>
      <c r="L2938">
        <f>N(L2937)+IF(AND('🔎 TRA CỨU NHANH'!$C$2&lt;&gt;"",OR(ISNUMBER(SEARCH('🔎 TRA CỨU NHANH'!$C$2,$A2938)),ISNUMBER(SEARCH('🔎 TRA CỨU NHANH'!$C$2,$B2938)))),1,0)</f>
        <v/>
      </c>
      <c r="M2938">
        <f>IF(L2938&gt;N(L2937),L2938,"")</f>
        <v/>
      </c>
      <c r="N2938">
        <f>N(N2937)+IF(AND('💰 BÁO GIÁ'!$C$27&lt;&gt;"",OR(ISNUMBER(SEARCH('💰 BÁO GIÁ'!$C$27,$A2938)),ISNUMBER(SEARCH('💰 BÁO GIÁ'!$C$27,$B2938)))),1,0)</f>
        <v/>
      </c>
      <c r="O2938">
        <f>IF(N2938&gt;N(N2937),N2938,"")</f>
        <v/>
      </c>
    </row>
    <row r="2939">
      <c r="A2939">
        <f>IF('📦 RON BỘ'!B196="","",'📦 RON BỘ'!B196)</f>
        <v/>
      </c>
      <c r="B2939">
        <f>IF('📦 RON BỘ'!B196="","",'📦 RON BỘ'!C196)</f>
        <v/>
      </c>
      <c r="C2939">
        <f>IF('📦 RON BỘ'!B196="","","Ron bộ")</f>
        <v/>
      </c>
      <c r="D2939">
        <f>IF('📦 RON BỘ'!B196="","",'📦 RON BỘ'!F196)</f>
        <v/>
      </c>
      <c r="E2939" s="37">
        <f>IF('📦 RON BỘ'!B196="","",'📦 RON BỘ'!G196)</f>
        <v/>
      </c>
      <c r="F2939" s="37">
        <f>IF('📦 RON BỘ'!B196="","",'📦 RON BỘ'!H196)</f>
        <v/>
      </c>
      <c r="G2939" s="37">
        <f>IF('📦 RON BỘ'!B196="","",'📦 RON BỘ'!I196)</f>
        <v/>
      </c>
      <c r="H2939" s="37">
        <f>IF('📦 RON BỘ'!B196="","",'📦 RON BỘ'!J196)</f>
        <v/>
      </c>
      <c r="I2939" s="37">
        <f>IF('📦 RON BỘ'!B196="","",'📦 RON BỘ'!K196)</f>
        <v/>
      </c>
      <c r="J2939">
        <f>IF('📦 RON BỘ'!B196="","","")</f>
        <v/>
      </c>
      <c r="L2939">
        <f>N(L2938)+IF(AND('🔎 TRA CỨU NHANH'!$C$2&lt;&gt;"",OR(ISNUMBER(SEARCH('🔎 TRA CỨU NHANH'!$C$2,$A2939)),ISNUMBER(SEARCH('🔎 TRA CỨU NHANH'!$C$2,$B2939)))),1,0)</f>
        <v/>
      </c>
      <c r="M2939">
        <f>IF(L2939&gt;N(L2938),L2939,"")</f>
        <v/>
      </c>
      <c r="N2939">
        <f>N(N2938)+IF(AND('💰 BÁO GIÁ'!$C$27&lt;&gt;"",OR(ISNUMBER(SEARCH('💰 BÁO GIÁ'!$C$27,$A2939)),ISNUMBER(SEARCH('💰 BÁO GIÁ'!$C$27,$B2939)))),1,0)</f>
        <v/>
      </c>
      <c r="O2939">
        <f>IF(N2939&gt;N(N2938),N2939,"")</f>
        <v/>
      </c>
    </row>
    <row r="2940">
      <c r="A2940">
        <f>IF('📦 RON BỘ'!B197="","",'📦 RON BỘ'!B197)</f>
        <v/>
      </c>
      <c r="B2940">
        <f>IF('📦 RON BỘ'!B197="","",'📦 RON BỘ'!C197)</f>
        <v/>
      </c>
      <c r="C2940">
        <f>IF('📦 RON BỘ'!B197="","","Ron bộ")</f>
        <v/>
      </c>
      <c r="D2940">
        <f>IF('📦 RON BỘ'!B197="","",'📦 RON BỘ'!F197)</f>
        <v/>
      </c>
      <c r="E2940" s="37">
        <f>IF('📦 RON BỘ'!B197="","",'📦 RON BỘ'!G197)</f>
        <v/>
      </c>
      <c r="F2940" s="37">
        <f>IF('📦 RON BỘ'!B197="","",'📦 RON BỘ'!H197)</f>
        <v/>
      </c>
      <c r="G2940" s="37">
        <f>IF('📦 RON BỘ'!B197="","",'📦 RON BỘ'!I197)</f>
        <v/>
      </c>
      <c r="H2940" s="37">
        <f>IF('📦 RON BỘ'!B197="","",'📦 RON BỘ'!J197)</f>
        <v/>
      </c>
      <c r="I2940" s="37">
        <f>IF('📦 RON BỘ'!B197="","",'📦 RON BỘ'!K197)</f>
        <v/>
      </c>
      <c r="J2940">
        <f>IF('📦 RON BỘ'!B197="","","")</f>
        <v/>
      </c>
      <c r="L2940">
        <f>N(L2939)+IF(AND('🔎 TRA CỨU NHANH'!$C$2&lt;&gt;"",OR(ISNUMBER(SEARCH('🔎 TRA CỨU NHANH'!$C$2,$A2940)),ISNUMBER(SEARCH('🔎 TRA CỨU NHANH'!$C$2,$B2940)))),1,0)</f>
        <v/>
      </c>
      <c r="M2940">
        <f>IF(L2940&gt;N(L2939),L2940,"")</f>
        <v/>
      </c>
      <c r="N2940">
        <f>N(N2939)+IF(AND('💰 BÁO GIÁ'!$C$27&lt;&gt;"",OR(ISNUMBER(SEARCH('💰 BÁO GIÁ'!$C$27,$A2940)),ISNUMBER(SEARCH('💰 BÁO GIÁ'!$C$27,$B2940)))),1,0)</f>
        <v/>
      </c>
      <c r="O2940">
        <f>IF(N2940&gt;N(N2939),N2940,"")</f>
        <v/>
      </c>
    </row>
    <row r="2941">
      <c r="A2941">
        <f>IF('📦 RON BỘ'!B198="","",'📦 RON BỘ'!B198)</f>
        <v/>
      </c>
      <c r="B2941">
        <f>IF('📦 RON BỘ'!B198="","",'📦 RON BỘ'!C198)</f>
        <v/>
      </c>
      <c r="C2941">
        <f>IF('📦 RON BỘ'!B198="","","Ron bộ")</f>
        <v/>
      </c>
      <c r="D2941">
        <f>IF('📦 RON BỘ'!B198="","",'📦 RON BỘ'!F198)</f>
        <v/>
      </c>
      <c r="E2941" s="37">
        <f>IF('📦 RON BỘ'!B198="","",'📦 RON BỘ'!G198)</f>
        <v/>
      </c>
      <c r="F2941" s="37">
        <f>IF('📦 RON BỘ'!B198="","",'📦 RON BỘ'!H198)</f>
        <v/>
      </c>
      <c r="G2941" s="37">
        <f>IF('📦 RON BỘ'!B198="","",'📦 RON BỘ'!I198)</f>
        <v/>
      </c>
      <c r="H2941" s="37">
        <f>IF('📦 RON BỘ'!B198="","",'📦 RON BỘ'!J198)</f>
        <v/>
      </c>
      <c r="I2941" s="37">
        <f>IF('📦 RON BỘ'!B198="","",'📦 RON BỘ'!K198)</f>
        <v/>
      </c>
      <c r="J2941">
        <f>IF('📦 RON BỘ'!B198="","","")</f>
        <v/>
      </c>
      <c r="L2941">
        <f>N(L2940)+IF(AND('🔎 TRA CỨU NHANH'!$C$2&lt;&gt;"",OR(ISNUMBER(SEARCH('🔎 TRA CỨU NHANH'!$C$2,$A2941)),ISNUMBER(SEARCH('🔎 TRA CỨU NHANH'!$C$2,$B2941)))),1,0)</f>
        <v/>
      </c>
      <c r="M2941">
        <f>IF(L2941&gt;N(L2940),L2941,"")</f>
        <v/>
      </c>
      <c r="N2941">
        <f>N(N2940)+IF(AND('💰 BÁO GIÁ'!$C$27&lt;&gt;"",OR(ISNUMBER(SEARCH('💰 BÁO GIÁ'!$C$27,$A2941)),ISNUMBER(SEARCH('💰 BÁO GIÁ'!$C$27,$B2941)))),1,0)</f>
        <v/>
      </c>
      <c r="O2941">
        <f>IF(N2941&gt;N(N2940),N2941,"")</f>
        <v/>
      </c>
    </row>
    <row r="2942">
      <c r="A2942">
        <f>IF('📦 RON BỘ'!B199="","",'📦 RON BỘ'!B199)</f>
        <v/>
      </c>
      <c r="B2942">
        <f>IF('📦 RON BỘ'!B199="","",'📦 RON BỘ'!C199)</f>
        <v/>
      </c>
      <c r="C2942">
        <f>IF('📦 RON BỘ'!B199="","","Ron bộ")</f>
        <v/>
      </c>
      <c r="D2942">
        <f>IF('📦 RON BỘ'!B199="","",'📦 RON BỘ'!F199)</f>
        <v/>
      </c>
      <c r="E2942" s="37">
        <f>IF('📦 RON BỘ'!B199="","",'📦 RON BỘ'!G199)</f>
        <v/>
      </c>
      <c r="F2942" s="37">
        <f>IF('📦 RON BỘ'!B199="","",'📦 RON BỘ'!H199)</f>
        <v/>
      </c>
      <c r="G2942" s="37">
        <f>IF('📦 RON BỘ'!B199="","",'📦 RON BỘ'!I199)</f>
        <v/>
      </c>
      <c r="H2942" s="37">
        <f>IF('📦 RON BỘ'!B199="","",'📦 RON BỘ'!J199)</f>
        <v/>
      </c>
      <c r="I2942" s="37">
        <f>IF('📦 RON BỘ'!B199="","",'📦 RON BỘ'!K199)</f>
        <v/>
      </c>
      <c r="J2942">
        <f>IF('📦 RON BỘ'!B199="","","")</f>
        <v/>
      </c>
      <c r="L2942">
        <f>N(L2941)+IF(AND('🔎 TRA CỨU NHANH'!$C$2&lt;&gt;"",OR(ISNUMBER(SEARCH('🔎 TRA CỨU NHANH'!$C$2,$A2942)),ISNUMBER(SEARCH('🔎 TRA CỨU NHANH'!$C$2,$B2942)))),1,0)</f>
        <v/>
      </c>
      <c r="M2942">
        <f>IF(L2942&gt;N(L2941),L2942,"")</f>
        <v/>
      </c>
      <c r="N2942">
        <f>N(N2941)+IF(AND('💰 BÁO GIÁ'!$C$27&lt;&gt;"",OR(ISNUMBER(SEARCH('💰 BÁO GIÁ'!$C$27,$A2942)),ISNUMBER(SEARCH('💰 BÁO GIÁ'!$C$27,$B2942)))),1,0)</f>
        <v/>
      </c>
      <c r="O2942">
        <f>IF(N2942&gt;N(N2941),N2942,"")</f>
        <v/>
      </c>
    </row>
    <row r="2943">
      <c r="A2943">
        <f>IF('📦 RON BỘ'!B200="","",'📦 RON BỘ'!B200)</f>
        <v/>
      </c>
      <c r="B2943">
        <f>IF('📦 RON BỘ'!B200="","",'📦 RON BỘ'!C200)</f>
        <v/>
      </c>
      <c r="C2943">
        <f>IF('📦 RON BỘ'!B200="","","Ron bộ")</f>
        <v/>
      </c>
      <c r="D2943">
        <f>IF('📦 RON BỘ'!B200="","",'📦 RON BỘ'!F200)</f>
        <v/>
      </c>
      <c r="E2943">
        <f>IF('📦 RON BỘ'!B200="","",'📦 RON BỘ'!G200)</f>
        <v/>
      </c>
      <c r="F2943">
        <f>IF('📦 RON BỘ'!B200="","",'📦 RON BỘ'!H200)</f>
        <v/>
      </c>
      <c r="G2943">
        <f>IF('📦 RON BỘ'!B200="","",'📦 RON BỘ'!I200)</f>
        <v/>
      </c>
      <c r="H2943">
        <f>IF('📦 RON BỘ'!B200="","",'📦 RON BỘ'!J200)</f>
        <v/>
      </c>
      <c r="I2943">
        <f>IF('📦 RON BỘ'!B200="","",'📦 RON BỘ'!K200)</f>
        <v/>
      </c>
      <c r="J2943">
        <f>IF('📦 RON BỘ'!B200="","","")</f>
        <v/>
      </c>
      <c r="L2943">
        <f>N(L2942)+IF(AND('🔎 TRA CỨU NHANH'!$C$2&lt;&gt;"",OR(ISNUMBER(SEARCH('🔎 TRA CỨU NHANH'!$C$2,$A2943)),ISNUMBER(SEARCH('🔎 TRA CỨU NHANH'!$C$2,$B2943)))),1,0)</f>
        <v/>
      </c>
      <c r="M2943">
        <f>IF(L2943&gt;N(L2942),L2943,"")</f>
        <v/>
      </c>
      <c r="N2943">
        <f>N(N2942)+IF(AND('💰 BÁO GIÁ'!$C$27&lt;&gt;"",OR(ISNUMBER(SEARCH('💰 BÁO GIÁ'!$C$27,$A2943)),ISNUMBER(SEARCH('💰 BÁO GIÁ'!$C$27,$B2943)))),1,0)</f>
        <v/>
      </c>
      <c r="O2943">
        <f>IF(N2943&gt;N(N2942),N2943,"")</f>
        <v/>
      </c>
    </row>
    <row r="2944">
      <c r="A2944">
        <f>IF('📦 RON BỘ'!B201="","",'📦 RON BỘ'!B201)</f>
        <v/>
      </c>
      <c r="B2944">
        <f>IF('📦 RON BỘ'!B201="","",'📦 RON BỘ'!C201)</f>
        <v/>
      </c>
      <c r="C2944">
        <f>IF('📦 RON BỘ'!B201="","","Ron bộ")</f>
        <v/>
      </c>
      <c r="D2944">
        <f>IF('📦 RON BỘ'!B201="","",'📦 RON BỘ'!F201)</f>
        <v/>
      </c>
      <c r="E2944" s="37">
        <f>IF('📦 RON BỘ'!B201="","",'📦 RON BỘ'!G201)</f>
        <v/>
      </c>
      <c r="F2944" s="37">
        <f>IF('📦 RON BỘ'!B201="","",'📦 RON BỘ'!H201)</f>
        <v/>
      </c>
      <c r="G2944" s="37">
        <f>IF('📦 RON BỘ'!B201="","",'📦 RON BỘ'!I201)</f>
        <v/>
      </c>
      <c r="H2944" s="37">
        <f>IF('📦 RON BỘ'!B201="","",'📦 RON BỘ'!J201)</f>
        <v/>
      </c>
      <c r="I2944" s="37">
        <f>IF('📦 RON BỘ'!B201="","",'📦 RON BỘ'!K201)</f>
        <v/>
      </c>
      <c r="J2944">
        <f>IF('📦 RON BỘ'!B201="","","")</f>
        <v/>
      </c>
      <c r="L2944">
        <f>N(L2943)+IF(AND('🔎 TRA CỨU NHANH'!$C$2&lt;&gt;"",OR(ISNUMBER(SEARCH('🔎 TRA CỨU NHANH'!$C$2,$A2944)),ISNUMBER(SEARCH('🔎 TRA CỨU NHANH'!$C$2,$B2944)))),1,0)</f>
        <v/>
      </c>
      <c r="M2944">
        <f>IF(L2944&gt;N(L2943),L2944,"")</f>
        <v/>
      </c>
      <c r="N2944">
        <f>N(N2943)+IF(AND('💰 BÁO GIÁ'!$C$27&lt;&gt;"",OR(ISNUMBER(SEARCH('💰 BÁO GIÁ'!$C$27,$A2944)),ISNUMBER(SEARCH('💰 BÁO GIÁ'!$C$27,$B2944)))),1,0)</f>
        <v/>
      </c>
      <c r="O2944">
        <f>IF(N2944&gt;N(N2943),N2944,"")</f>
        <v/>
      </c>
    </row>
    <row r="2945">
      <c r="A2945">
        <f>IF('📦 RON BỘ'!B202="","",'📦 RON BỘ'!B202)</f>
        <v/>
      </c>
      <c r="B2945">
        <f>IF('📦 RON BỘ'!B202="","",'📦 RON BỘ'!C202)</f>
        <v/>
      </c>
      <c r="C2945">
        <f>IF('📦 RON BỘ'!B202="","","Ron bộ")</f>
        <v/>
      </c>
      <c r="D2945">
        <f>IF('📦 RON BỘ'!B202="","",'📦 RON BỘ'!F202)</f>
        <v/>
      </c>
      <c r="E2945" s="37">
        <f>IF('📦 RON BỘ'!B202="","",'📦 RON BỘ'!G202)</f>
        <v/>
      </c>
      <c r="F2945" s="37">
        <f>IF('📦 RON BỘ'!B202="","",'📦 RON BỘ'!H202)</f>
        <v/>
      </c>
      <c r="G2945" s="37">
        <f>IF('📦 RON BỘ'!B202="","",'📦 RON BỘ'!I202)</f>
        <v/>
      </c>
      <c r="H2945" s="37">
        <f>IF('📦 RON BỘ'!B202="","",'📦 RON BỘ'!J202)</f>
        <v/>
      </c>
      <c r="I2945" s="37">
        <f>IF('📦 RON BỘ'!B202="","",'📦 RON BỘ'!K202)</f>
        <v/>
      </c>
      <c r="J2945">
        <f>IF('📦 RON BỘ'!B202="","","")</f>
        <v/>
      </c>
      <c r="L2945">
        <f>N(L2944)+IF(AND('🔎 TRA CỨU NHANH'!$C$2&lt;&gt;"",OR(ISNUMBER(SEARCH('🔎 TRA CỨU NHANH'!$C$2,$A2945)),ISNUMBER(SEARCH('🔎 TRA CỨU NHANH'!$C$2,$B2945)))),1,0)</f>
        <v/>
      </c>
      <c r="M2945">
        <f>IF(L2945&gt;N(L2944),L2945,"")</f>
        <v/>
      </c>
      <c r="N2945">
        <f>N(N2944)+IF(AND('💰 BÁO GIÁ'!$C$27&lt;&gt;"",OR(ISNUMBER(SEARCH('💰 BÁO GIÁ'!$C$27,$A2945)),ISNUMBER(SEARCH('💰 BÁO GIÁ'!$C$27,$B2945)))),1,0)</f>
        <v/>
      </c>
      <c r="O2945">
        <f>IF(N2945&gt;N(N2944),N2945,"")</f>
        <v/>
      </c>
    </row>
    <row r="2946">
      <c r="A2946">
        <f>IF('📦 RON BỘ'!B203="","",'📦 RON BỘ'!B203)</f>
        <v/>
      </c>
      <c r="B2946">
        <f>IF('📦 RON BỘ'!B203="","",'📦 RON BỘ'!C203)</f>
        <v/>
      </c>
      <c r="C2946">
        <f>IF('📦 RON BỘ'!B203="","","Ron bộ")</f>
        <v/>
      </c>
      <c r="D2946">
        <f>IF('📦 RON BỘ'!B203="","",'📦 RON BỘ'!F203)</f>
        <v/>
      </c>
      <c r="E2946" s="37">
        <f>IF('📦 RON BỘ'!B203="","",'📦 RON BỘ'!G203)</f>
        <v/>
      </c>
      <c r="F2946" s="37">
        <f>IF('📦 RON BỘ'!B203="","",'📦 RON BỘ'!H203)</f>
        <v/>
      </c>
      <c r="G2946" s="37">
        <f>IF('📦 RON BỘ'!B203="","",'📦 RON BỘ'!I203)</f>
        <v/>
      </c>
      <c r="H2946" s="37">
        <f>IF('📦 RON BỘ'!B203="","",'📦 RON BỘ'!J203)</f>
        <v/>
      </c>
      <c r="I2946" s="37">
        <f>IF('📦 RON BỘ'!B203="","",'📦 RON BỘ'!K203)</f>
        <v/>
      </c>
      <c r="J2946">
        <f>IF('📦 RON BỘ'!B203="","","")</f>
        <v/>
      </c>
      <c r="L2946">
        <f>N(L2945)+IF(AND('🔎 TRA CỨU NHANH'!$C$2&lt;&gt;"",OR(ISNUMBER(SEARCH('🔎 TRA CỨU NHANH'!$C$2,$A2946)),ISNUMBER(SEARCH('🔎 TRA CỨU NHANH'!$C$2,$B2946)))),1,0)</f>
        <v/>
      </c>
      <c r="M2946">
        <f>IF(L2946&gt;N(L2945),L2946,"")</f>
        <v/>
      </c>
      <c r="N2946">
        <f>N(N2945)+IF(AND('💰 BÁO GIÁ'!$C$27&lt;&gt;"",OR(ISNUMBER(SEARCH('💰 BÁO GIÁ'!$C$27,$A2946)),ISNUMBER(SEARCH('💰 BÁO GIÁ'!$C$27,$B2946)))),1,0)</f>
        <v/>
      </c>
      <c r="O2946">
        <f>IF(N2946&gt;N(N2945),N2946,"")</f>
        <v/>
      </c>
    </row>
    <row r="2947">
      <c r="A2947">
        <f>IF('📦 RON BỘ'!B204="","",'📦 RON BỘ'!B204)</f>
        <v/>
      </c>
      <c r="B2947">
        <f>IF('📦 RON BỘ'!B204="","",'📦 RON BỘ'!C204)</f>
        <v/>
      </c>
      <c r="C2947">
        <f>IF('📦 RON BỘ'!B204="","","Ron bộ")</f>
        <v/>
      </c>
      <c r="D2947">
        <f>IF('📦 RON BỘ'!B204="","",'📦 RON BỘ'!F204)</f>
        <v/>
      </c>
      <c r="E2947" s="37">
        <f>IF('📦 RON BỘ'!B204="","",'📦 RON BỘ'!G204)</f>
        <v/>
      </c>
      <c r="F2947" s="37">
        <f>IF('📦 RON BỘ'!B204="","",'📦 RON BỘ'!H204)</f>
        <v/>
      </c>
      <c r="G2947" s="37">
        <f>IF('📦 RON BỘ'!B204="","",'📦 RON BỘ'!I204)</f>
        <v/>
      </c>
      <c r="H2947" s="37">
        <f>IF('📦 RON BỘ'!B204="","",'📦 RON BỘ'!J204)</f>
        <v/>
      </c>
      <c r="I2947" s="37">
        <f>IF('📦 RON BỘ'!B204="","",'📦 RON BỘ'!K204)</f>
        <v/>
      </c>
      <c r="J2947">
        <f>IF('📦 RON BỘ'!B204="","","")</f>
        <v/>
      </c>
      <c r="L2947">
        <f>N(L2946)+IF(AND('🔎 TRA CỨU NHANH'!$C$2&lt;&gt;"",OR(ISNUMBER(SEARCH('🔎 TRA CỨU NHANH'!$C$2,$A2947)),ISNUMBER(SEARCH('🔎 TRA CỨU NHANH'!$C$2,$B2947)))),1,0)</f>
        <v/>
      </c>
      <c r="M2947">
        <f>IF(L2947&gt;N(L2946),L2947,"")</f>
        <v/>
      </c>
      <c r="N2947">
        <f>N(N2946)+IF(AND('💰 BÁO GIÁ'!$C$27&lt;&gt;"",OR(ISNUMBER(SEARCH('💰 BÁO GIÁ'!$C$27,$A2947)),ISNUMBER(SEARCH('💰 BÁO GIÁ'!$C$27,$B2947)))),1,0)</f>
        <v/>
      </c>
      <c r="O2947">
        <f>IF(N2947&gt;N(N2946),N2947,"")</f>
        <v/>
      </c>
    </row>
    <row r="2948">
      <c r="A2948">
        <f>IF('📦 RON BỘ'!B205="","",'📦 RON BỘ'!B205)</f>
        <v/>
      </c>
      <c r="B2948">
        <f>IF('📦 RON BỘ'!B205="","",'📦 RON BỘ'!C205)</f>
        <v/>
      </c>
      <c r="C2948">
        <f>IF('📦 RON BỘ'!B205="","","Ron bộ")</f>
        <v/>
      </c>
      <c r="D2948">
        <f>IF('📦 RON BỘ'!B205="","",'📦 RON BỘ'!F205)</f>
        <v/>
      </c>
      <c r="E2948" s="37">
        <f>IF('📦 RON BỘ'!B205="","",'📦 RON BỘ'!G205)</f>
        <v/>
      </c>
      <c r="F2948" s="37">
        <f>IF('📦 RON BỘ'!B205="","",'📦 RON BỘ'!H205)</f>
        <v/>
      </c>
      <c r="G2948" s="37">
        <f>IF('📦 RON BỘ'!B205="","",'📦 RON BỘ'!I205)</f>
        <v/>
      </c>
      <c r="H2948" s="37">
        <f>IF('📦 RON BỘ'!B205="","",'📦 RON BỘ'!J205)</f>
        <v/>
      </c>
      <c r="I2948" s="37">
        <f>IF('📦 RON BỘ'!B205="","",'📦 RON BỘ'!K205)</f>
        <v/>
      </c>
      <c r="J2948">
        <f>IF('📦 RON BỘ'!B205="","","")</f>
        <v/>
      </c>
      <c r="L2948">
        <f>N(L2947)+IF(AND('🔎 TRA CỨU NHANH'!$C$2&lt;&gt;"",OR(ISNUMBER(SEARCH('🔎 TRA CỨU NHANH'!$C$2,$A2948)),ISNUMBER(SEARCH('🔎 TRA CỨU NHANH'!$C$2,$B2948)))),1,0)</f>
        <v/>
      </c>
      <c r="M2948">
        <f>IF(L2948&gt;N(L2947),L2948,"")</f>
        <v/>
      </c>
      <c r="N2948">
        <f>N(N2947)+IF(AND('💰 BÁO GIÁ'!$C$27&lt;&gt;"",OR(ISNUMBER(SEARCH('💰 BÁO GIÁ'!$C$27,$A2948)),ISNUMBER(SEARCH('💰 BÁO GIÁ'!$C$27,$B2948)))),1,0)</f>
        <v/>
      </c>
      <c r="O2948">
        <f>IF(N2948&gt;N(N2947),N2948,"")</f>
        <v/>
      </c>
    </row>
    <row r="2949">
      <c r="A2949">
        <f>IF('📦 RON BỘ'!B206="","",'📦 RON BỘ'!B206)</f>
        <v/>
      </c>
      <c r="B2949">
        <f>IF('📦 RON BỘ'!B206="","",'📦 RON BỘ'!C206)</f>
        <v/>
      </c>
      <c r="C2949">
        <f>IF('📦 RON BỘ'!B206="","","Ron bộ")</f>
        <v/>
      </c>
      <c r="D2949">
        <f>IF('📦 RON BỘ'!B206="","",'📦 RON BỘ'!F206)</f>
        <v/>
      </c>
      <c r="E2949" s="37">
        <f>IF('📦 RON BỘ'!B206="","",'📦 RON BỘ'!G206)</f>
        <v/>
      </c>
      <c r="F2949" s="37">
        <f>IF('📦 RON BỘ'!B206="","",'📦 RON BỘ'!H206)</f>
        <v/>
      </c>
      <c r="G2949" s="37">
        <f>IF('📦 RON BỘ'!B206="","",'📦 RON BỘ'!I206)</f>
        <v/>
      </c>
      <c r="H2949" s="37">
        <f>IF('📦 RON BỘ'!B206="","",'📦 RON BỘ'!J206)</f>
        <v/>
      </c>
      <c r="I2949" s="37">
        <f>IF('📦 RON BỘ'!B206="","",'📦 RON BỘ'!K206)</f>
        <v/>
      </c>
      <c r="J2949">
        <f>IF('📦 RON BỘ'!B206="","","")</f>
        <v/>
      </c>
      <c r="L2949">
        <f>N(L2948)+IF(AND('🔎 TRA CỨU NHANH'!$C$2&lt;&gt;"",OR(ISNUMBER(SEARCH('🔎 TRA CỨU NHANH'!$C$2,$A2949)),ISNUMBER(SEARCH('🔎 TRA CỨU NHANH'!$C$2,$B2949)))),1,0)</f>
        <v/>
      </c>
      <c r="M2949">
        <f>IF(L2949&gt;N(L2948),L2949,"")</f>
        <v/>
      </c>
      <c r="N2949">
        <f>N(N2948)+IF(AND('💰 BÁO GIÁ'!$C$27&lt;&gt;"",OR(ISNUMBER(SEARCH('💰 BÁO GIÁ'!$C$27,$A2949)),ISNUMBER(SEARCH('💰 BÁO GIÁ'!$C$27,$B2949)))),1,0)</f>
        <v/>
      </c>
      <c r="O2949">
        <f>IF(N2949&gt;N(N2948),N2949,"")</f>
        <v/>
      </c>
    </row>
    <row r="2950">
      <c r="A2950">
        <f>IF('📦 RON BỘ'!B207="","",'📦 RON BỘ'!B207)</f>
        <v/>
      </c>
      <c r="B2950">
        <f>IF('📦 RON BỘ'!B207="","",'📦 RON BỘ'!C207)</f>
        <v/>
      </c>
      <c r="C2950">
        <f>IF('📦 RON BỘ'!B207="","","Ron bộ")</f>
        <v/>
      </c>
      <c r="D2950">
        <f>IF('📦 RON BỘ'!B207="","",'📦 RON BỘ'!F207)</f>
        <v/>
      </c>
      <c r="E2950" s="37">
        <f>IF('📦 RON BỘ'!B207="","",'📦 RON BỘ'!G207)</f>
        <v/>
      </c>
      <c r="F2950" s="37">
        <f>IF('📦 RON BỘ'!B207="","",'📦 RON BỘ'!H207)</f>
        <v/>
      </c>
      <c r="G2950" s="37">
        <f>IF('📦 RON BỘ'!B207="","",'📦 RON BỘ'!I207)</f>
        <v/>
      </c>
      <c r="H2950" s="37">
        <f>IF('📦 RON BỘ'!B207="","",'📦 RON BỘ'!J207)</f>
        <v/>
      </c>
      <c r="I2950" s="37">
        <f>IF('📦 RON BỘ'!B207="","",'📦 RON BỘ'!K207)</f>
        <v/>
      </c>
      <c r="J2950">
        <f>IF('📦 RON BỘ'!B207="","","")</f>
        <v/>
      </c>
      <c r="L2950">
        <f>N(L2949)+IF(AND('🔎 TRA CỨU NHANH'!$C$2&lt;&gt;"",OR(ISNUMBER(SEARCH('🔎 TRA CỨU NHANH'!$C$2,$A2950)),ISNUMBER(SEARCH('🔎 TRA CỨU NHANH'!$C$2,$B2950)))),1,0)</f>
        <v/>
      </c>
      <c r="M2950">
        <f>IF(L2950&gt;N(L2949),L2950,"")</f>
        <v/>
      </c>
      <c r="N2950">
        <f>N(N2949)+IF(AND('💰 BÁO GIÁ'!$C$27&lt;&gt;"",OR(ISNUMBER(SEARCH('💰 BÁO GIÁ'!$C$27,$A2950)),ISNUMBER(SEARCH('💰 BÁO GIÁ'!$C$27,$B2950)))),1,0)</f>
        <v/>
      </c>
      <c r="O2950">
        <f>IF(N2950&gt;N(N2949),N2950,"")</f>
        <v/>
      </c>
    </row>
    <row r="2951">
      <c r="A2951">
        <f>IF('📦 RON BỘ'!B208="","",'📦 RON BỘ'!B208)</f>
        <v/>
      </c>
      <c r="B2951">
        <f>IF('📦 RON BỘ'!B208="","",'📦 RON BỘ'!C208)</f>
        <v/>
      </c>
      <c r="C2951">
        <f>IF('📦 RON BỘ'!B208="","","Ron bộ")</f>
        <v/>
      </c>
      <c r="D2951">
        <f>IF('📦 RON BỘ'!B208="","",'📦 RON BỘ'!F208)</f>
        <v/>
      </c>
      <c r="E2951" s="37">
        <f>IF('📦 RON BỘ'!B208="","",'📦 RON BỘ'!G208)</f>
        <v/>
      </c>
      <c r="F2951" s="37">
        <f>IF('📦 RON BỘ'!B208="","",'📦 RON BỘ'!H208)</f>
        <v/>
      </c>
      <c r="G2951" s="37">
        <f>IF('📦 RON BỘ'!B208="","",'📦 RON BỘ'!I208)</f>
        <v/>
      </c>
      <c r="H2951" s="37">
        <f>IF('📦 RON BỘ'!B208="","",'📦 RON BỘ'!J208)</f>
        <v/>
      </c>
      <c r="I2951" s="37">
        <f>IF('📦 RON BỘ'!B208="","",'📦 RON BỘ'!K208)</f>
        <v/>
      </c>
      <c r="J2951">
        <f>IF('📦 RON BỘ'!B208="","","")</f>
        <v/>
      </c>
      <c r="L2951">
        <f>N(L2950)+IF(AND('🔎 TRA CỨU NHANH'!$C$2&lt;&gt;"",OR(ISNUMBER(SEARCH('🔎 TRA CỨU NHANH'!$C$2,$A2951)),ISNUMBER(SEARCH('🔎 TRA CỨU NHANH'!$C$2,$B2951)))),1,0)</f>
        <v/>
      </c>
      <c r="M2951">
        <f>IF(L2951&gt;N(L2950),L2951,"")</f>
        <v/>
      </c>
      <c r="N2951">
        <f>N(N2950)+IF(AND('💰 BÁO GIÁ'!$C$27&lt;&gt;"",OR(ISNUMBER(SEARCH('💰 BÁO GIÁ'!$C$27,$A2951)),ISNUMBER(SEARCH('💰 BÁO GIÁ'!$C$27,$B2951)))),1,0)</f>
        <v/>
      </c>
      <c r="O2951">
        <f>IF(N2951&gt;N(N2950),N2951,"")</f>
        <v/>
      </c>
    </row>
    <row r="2952">
      <c r="A2952">
        <f>IF('📦 RON BỘ'!B209="","",'📦 RON BỘ'!B209)</f>
        <v/>
      </c>
      <c r="B2952">
        <f>IF('📦 RON BỘ'!B209="","",'📦 RON BỘ'!C209)</f>
        <v/>
      </c>
      <c r="C2952">
        <f>IF('📦 RON BỘ'!B209="","","Ron bộ")</f>
        <v/>
      </c>
      <c r="D2952">
        <f>IF('📦 RON BỘ'!B209="","",'📦 RON BỘ'!F209)</f>
        <v/>
      </c>
      <c r="E2952" s="37">
        <f>IF('📦 RON BỘ'!B209="","",'📦 RON BỘ'!G209)</f>
        <v/>
      </c>
      <c r="F2952" s="37">
        <f>IF('📦 RON BỘ'!B209="","",'📦 RON BỘ'!H209)</f>
        <v/>
      </c>
      <c r="G2952" s="37">
        <f>IF('📦 RON BỘ'!B209="","",'📦 RON BỘ'!I209)</f>
        <v/>
      </c>
      <c r="H2952" s="37">
        <f>IF('📦 RON BỘ'!B209="","",'📦 RON BỘ'!J209)</f>
        <v/>
      </c>
      <c r="I2952" s="37">
        <f>IF('📦 RON BỘ'!B209="","",'📦 RON BỘ'!K209)</f>
        <v/>
      </c>
      <c r="J2952">
        <f>IF('📦 RON BỘ'!B209="","","")</f>
        <v/>
      </c>
      <c r="L2952">
        <f>N(L2951)+IF(AND('🔎 TRA CỨU NHANH'!$C$2&lt;&gt;"",OR(ISNUMBER(SEARCH('🔎 TRA CỨU NHANH'!$C$2,$A2952)),ISNUMBER(SEARCH('🔎 TRA CỨU NHANH'!$C$2,$B2952)))),1,0)</f>
        <v/>
      </c>
      <c r="M2952">
        <f>IF(L2952&gt;N(L2951),L2952,"")</f>
        <v/>
      </c>
      <c r="N2952">
        <f>N(N2951)+IF(AND('💰 BÁO GIÁ'!$C$27&lt;&gt;"",OR(ISNUMBER(SEARCH('💰 BÁO GIÁ'!$C$27,$A2952)),ISNUMBER(SEARCH('💰 BÁO GIÁ'!$C$27,$B2952)))),1,0)</f>
        <v/>
      </c>
      <c r="O2952">
        <f>IF(N2952&gt;N(N2951),N2952,"")</f>
        <v/>
      </c>
    </row>
    <row r="2953">
      <c r="A2953">
        <f>IF('📦 RON BỘ'!B210="","",'📦 RON BỘ'!B210)</f>
        <v/>
      </c>
      <c r="B2953">
        <f>IF('📦 RON BỘ'!B210="","",'📦 RON BỘ'!C210)</f>
        <v/>
      </c>
      <c r="C2953">
        <f>IF('📦 RON BỘ'!B210="","","Ron bộ")</f>
        <v/>
      </c>
      <c r="D2953">
        <f>IF('📦 RON BỘ'!B210="","",'📦 RON BỘ'!F210)</f>
        <v/>
      </c>
      <c r="E2953" s="37">
        <f>IF('📦 RON BỘ'!B210="","",'📦 RON BỘ'!G210)</f>
        <v/>
      </c>
      <c r="F2953" s="37">
        <f>IF('📦 RON BỘ'!B210="","",'📦 RON BỘ'!H210)</f>
        <v/>
      </c>
      <c r="G2953" s="37">
        <f>IF('📦 RON BỘ'!B210="","",'📦 RON BỘ'!I210)</f>
        <v/>
      </c>
      <c r="H2953" s="37">
        <f>IF('📦 RON BỘ'!B210="","",'📦 RON BỘ'!J210)</f>
        <v/>
      </c>
      <c r="I2953" s="37">
        <f>IF('📦 RON BỘ'!B210="","",'📦 RON BỘ'!K210)</f>
        <v/>
      </c>
      <c r="J2953">
        <f>IF('📦 RON BỘ'!B210="","","")</f>
        <v/>
      </c>
      <c r="L2953">
        <f>N(L2952)+IF(AND('🔎 TRA CỨU NHANH'!$C$2&lt;&gt;"",OR(ISNUMBER(SEARCH('🔎 TRA CỨU NHANH'!$C$2,$A2953)),ISNUMBER(SEARCH('🔎 TRA CỨU NHANH'!$C$2,$B2953)))),1,0)</f>
        <v/>
      </c>
      <c r="M2953">
        <f>IF(L2953&gt;N(L2952),L2953,"")</f>
        <v/>
      </c>
      <c r="N2953">
        <f>N(N2952)+IF(AND('💰 BÁO GIÁ'!$C$27&lt;&gt;"",OR(ISNUMBER(SEARCH('💰 BÁO GIÁ'!$C$27,$A2953)),ISNUMBER(SEARCH('💰 BÁO GIÁ'!$C$27,$B2953)))),1,0)</f>
        <v/>
      </c>
      <c r="O2953">
        <f>IF(N2953&gt;N(N2952),N2953,"")</f>
        <v/>
      </c>
    </row>
    <row r="2954">
      <c r="A2954">
        <f>IF('📦 RON BỘ'!B211="","",'📦 RON BỘ'!B211)</f>
        <v/>
      </c>
      <c r="B2954">
        <f>IF('📦 RON BỘ'!B211="","",'📦 RON BỘ'!C211)</f>
        <v/>
      </c>
      <c r="C2954">
        <f>IF('📦 RON BỘ'!B211="","","Ron bộ")</f>
        <v/>
      </c>
      <c r="D2954">
        <f>IF('📦 RON BỘ'!B211="","",'📦 RON BỘ'!F211)</f>
        <v/>
      </c>
      <c r="E2954" s="37">
        <f>IF('📦 RON BỘ'!B211="","",'📦 RON BỘ'!G211)</f>
        <v/>
      </c>
      <c r="F2954" s="37">
        <f>IF('📦 RON BỘ'!B211="","",'📦 RON BỘ'!H211)</f>
        <v/>
      </c>
      <c r="G2954" s="37">
        <f>IF('📦 RON BỘ'!B211="","",'📦 RON BỘ'!I211)</f>
        <v/>
      </c>
      <c r="H2954" s="37">
        <f>IF('📦 RON BỘ'!B211="","",'📦 RON BỘ'!J211)</f>
        <v/>
      </c>
      <c r="I2954" s="37">
        <f>IF('📦 RON BỘ'!B211="","",'📦 RON BỘ'!K211)</f>
        <v/>
      </c>
      <c r="J2954">
        <f>IF('📦 RON BỘ'!B211="","","")</f>
        <v/>
      </c>
      <c r="L2954">
        <f>N(L2953)+IF(AND('🔎 TRA CỨU NHANH'!$C$2&lt;&gt;"",OR(ISNUMBER(SEARCH('🔎 TRA CỨU NHANH'!$C$2,$A2954)),ISNUMBER(SEARCH('🔎 TRA CỨU NHANH'!$C$2,$B2954)))),1,0)</f>
        <v/>
      </c>
      <c r="M2954">
        <f>IF(L2954&gt;N(L2953),L2954,"")</f>
        <v/>
      </c>
      <c r="N2954">
        <f>N(N2953)+IF(AND('💰 BÁO GIÁ'!$C$27&lt;&gt;"",OR(ISNUMBER(SEARCH('💰 BÁO GIÁ'!$C$27,$A2954)),ISNUMBER(SEARCH('💰 BÁO GIÁ'!$C$27,$B2954)))),1,0)</f>
        <v/>
      </c>
      <c r="O2954">
        <f>IF(N2954&gt;N(N2953),N2954,"")</f>
        <v/>
      </c>
    </row>
    <row r="2955">
      <c r="A2955">
        <f>IF('📦 RON BỘ'!B212="","",'📦 RON BỘ'!B212)</f>
        <v/>
      </c>
      <c r="B2955">
        <f>IF('📦 RON BỘ'!B212="","",'📦 RON BỘ'!C212)</f>
        <v/>
      </c>
      <c r="C2955">
        <f>IF('📦 RON BỘ'!B212="","","Ron bộ")</f>
        <v/>
      </c>
      <c r="D2955">
        <f>IF('📦 RON BỘ'!B212="","",'📦 RON BỘ'!F212)</f>
        <v/>
      </c>
      <c r="E2955" s="37">
        <f>IF('📦 RON BỘ'!B212="","",'📦 RON BỘ'!G212)</f>
        <v/>
      </c>
      <c r="F2955" s="37">
        <f>IF('📦 RON BỘ'!B212="","",'📦 RON BỘ'!H212)</f>
        <v/>
      </c>
      <c r="G2955" s="37">
        <f>IF('📦 RON BỘ'!B212="","",'📦 RON BỘ'!I212)</f>
        <v/>
      </c>
      <c r="H2955" s="37">
        <f>IF('📦 RON BỘ'!B212="","",'📦 RON BỘ'!J212)</f>
        <v/>
      </c>
      <c r="I2955" s="37">
        <f>IF('📦 RON BỘ'!B212="","",'📦 RON BỘ'!K212)</f>
        <v/>
      </c>
      <c r="J2955">
        <f>IF('📦 RON BỘ'!B212="","","")</f>
        <v/>
      </c>
      <c r="L2955">
        <f>N(L2954)+IF(AND('🔎 TRA CỨU NHANH'!$C$2&lt;&gt;"",OR(ISNUMBER(SEARCH('🔎 TRA CỨU NHANH'!$C$2,$A2955)),ISNUMBER(SEARCH('🔎 TRA CỨU NHANH'!$C$2,$B2955)))),1,0)</f>
        <v/>
      </c>
      <c r="M2955">
        <f>IF(L2955&gt;N(L2954),L2955,"")</f>
        <v/>
      </c>
      <c r="N2955">
        <f>N(N2954)+IF(AND('💰 BÁO GIÁ'!$C$27&lt;&gt;"",OR(ISNUMBER(SEARCH('💰 BÁO GIÁ'!$C$27,$A2955)),ISNUMBER(SEARCH('💰 BÁO GIÁ'!$C$27,$B2955)))),1,0)</f>
        <v/>
      </c>
      <c r="O2955">
        <f>IF(N2955&gt;N(N2954),N2955,"")</f>
        <v/>
      </c>
    </row>
    <row r="2956">
      <c r="A2956">
        <f>IF('📦 RON BỘ'!B213="","",'📦 RON BỘ'!B213)</f>
        <v/>
      </c>
      <c r="B2956">
        <f>IF('📦 RON BỘ'!B213="","",'📦 RON BỘ'!C213)</f>
        <v/>
      </c>
      <c r="C2956">
        <f>IF('📦 RON BỘ'!B213="","","Ron bộ")</f>
        <v/>
      </c>
      <c r="D2956">
        <f>IF('📦 RON BỘ'!B213="","",'📦 RON BỘ'!F213)</f>
        <v/>
      </c>
      <c r="E2956">
        <f>IF('📦 RON BỘ'!B213="","",'📦 RON BỘ'!G213)</f>
        <v/>
      </c>
      <c r="F2956">
        <f>IF('📦 RON BỘ'!B213="","",'📦 RON BỘ'!H213)</f>
        <v/>
      </c>
      <c r="G2956">
        <f>IF('📦 RON BỘ'!B213="","",'📦 RON BỘ'!I213)</f>
        <v/>
      </c>
      <c r="H2956">
        <f>IF('📦 RON BỘ'!B213="","",'📦 RON BỘ'!J213)</f>
        <v/>
      </c>
      <c r="I2956">
        <f>IF('📦 RON BỘ'!B213="","",'📦 RON BỘ'!K213)</f>
        <v/>
      </c>
      <c r="J2956">
        <f>IF('📦 RON BỘ'!B213="","","")</f>
        <v/>
      </c>
      <c r="L2956">
        <f>N(L2955)+IF(AND('🔎 TRA CỨU NHANH'!$C$2&lt;&gt;"",OR(ISNUMBER(SEARCH('🔎 TRA CỨU NHANH'!$C$2,$A2956)),ISNUMBER(SEARCH('🔎 TRA CỨU NHANH'!$C$2,$B2956)))),1,0)</f>
        <v/>
      </c>
      <c r="M2956">
        <f>IF(L2956&gt;N(L2955),L2956,"")</f>
        <v/>
      </c>
      <c r="N2956">
        <f>N(N2955)+IF(AND('💰 BÁO GIÁ'!$C$27&lt;&gt;"",OR(ISNUMBER(SEARCH('💰 BÁO GIÁ'!$C$27,$A2956)),ISNUMBER(SEARCH('💰 BÁO GIÁ'!$C$27,$B2956)))),1,0)</f>
        <v/>
      </c>
      <c r="O2956">
        <f>IF(N2956&gt;N(N2955),N2956,"")</f>
        <v/>
      </c>
    </row>
    <row r="2957">
      <c r="A2957">
        <f>IF('📦 RON BỘ'!B214="","",'📦 RON BỘ'!B214)</f>
        <v/>
      </c>
      <c r="B2957">
        <f>IF('📦 RON BỘ'!B214="","",'📦 RON BỘ'!C214)</f>
        <v/>
      </c>
      <c r="C2957">
        <f>IF('📦 RON BỘ'!B214="","","Ron bộ")</f>
        <v/>
      </c>
      <c r="D2957">
        <f>IF('📦 RON BỘ'!B214="","",'📦 RON BỘ'!F214)</f>
        <v/>
      </c>
      <c r="E2957" s="37">
        <f>IF('📦 RON BỘ'!B214="","",'📦 RON BỘ'!G214)</f>
        <v/>
      </c>
      <c r="F2957" s="37">
        <f>IF('📦 RON BỘ'!B214="","",'📦 RON BỘ'!H214)</f>
        <v/>
      </c>
      <c r="G2957" s="37">
        <f>IF('📦 RON BỘ'!B214="","",'📦 RON BỘ'!I214)</f>
        <v/>
      </c>
      <c r="H2957" s="37">
        <f>IF('📦 RON BỘ'!B214="","",'📦 RON BỘ'!J214)</f>
        <v/>
      </c>
      <c r="I2957" s="37">
        <f>IF('📦 RON BỘ'!B214="","",'📦 RON BỘ'!K214)</f>
        <v/>
      </c>
      <c r="J2957">
        <f>IF('📦 RON BỘ'!B214="","","")</f>
        <v/>
      </c>
      <c r="L2957">
        <f>N(L2956)+IF(AND('🔎 TRA CỨU NHANH'!$C$2&lt;&gt;"",OR(ISNUMBER(SEARCH('🔎 TRA CỨU NHANH'!$C$2,$A2957)),ISNUMBER(SEARCH('🔎 TRA CỨU NHANH'!$C$2,$B2957)))),1,0)</f>
        <v/>
      </c>
      <c r="M2957">
        <f>IF(L2957&gt;N(L2956),L2957,"")</f>
        <v/>
      </c>
      <c r="N2957">
        <f>N(N2956)+IF(AND('💰 BÁO GIÁ'!$C$27&lt;&gt;"",OR(ISNUMBER(SEARCH('💰 BÁO GIÁ'!$C$27,$A2957)),ISNUMBER(SEARCH('💰 BÁO GIÁ'!$C$27,$B2957)))),1,0)</f>
        <v/>
      </c>
      <c r="O2957">
        <f>IF(N2957&gt;N(N2956),N2957,"")</f>
        <v/>
      </c>
    </row>
    <row r="2958">
      <c r="A2958">
        <f>IF('📦 RON BỘ'!B215="","",'📦 RON BỘ'!B215)</f>
        <v/>
      </c>
      <c r="B2958">
        <f>IF('📦 RON BỘ'!B215="","",'📦 RON BỘ'!C215)</f>
        <v/>
      </c>
      <c r="C2958">
        <f>IF('📦 RON BỘ'!B215="","","Ron bộ")</f>
        <v/>
      </c>
      <c r="D2958">
        <f>IF('📦 RON BỘ'!B215="","",'📦 RON BỘ'!F215)</f>
        <v/>
      </c>
      <c r="E2958" s="37">
        <f>IF('📦 RON BỘ'!B215="","",'📦 RON BỘ'!G215)</f>
        <v/>
      </c>
      <c r="F2958" s="37">
        <f>IF('📦 RON BỘ'!B215="","",'📦 RON BỘ'!H215)</f>
        <v/>
      </c>
      <c r="G2958" s="37">
        <f>IF('📦 RON BỘ'!B215="","",'📦 RON BỘ'!I215)</f>
        <v/>
      </c>
      <c r="H2958" s="37">
        <f>IF('📦 RON BỘ'!B215="","",'📦 RON BỘ'!J215)</f>
        <v/>
      </c>
      <c r="I2958" s="37">
        <f>IF('📦 RON BỘ'!B215="","",'📦 RON BỘ'!K215)</f>
        <v/>
      </c>
      <c r="J2958">
        <f>IF('📦 RON BỘ'!B215="","","")</f>
        <v/>
      </c>
      <c r="L2958">
        <f>N(L2957)+IF(AND('🔎 TRA CỨU NHANH'!$C$2&lt;&gt;"",OR(ISNUMBER(SEARCH('🔎 TRA CỨU NHANH'!$C$2,$A2958)),ISNUMBER(SEARCH('🔎 TRA CỨU NHANH'!$C$2,$B2958)))),1,0)</f>
        <v/>
      </c>
      <c r="M2958">
        <f>IF(L2958&gt;N(L2957),L2958,"")</f>
        <v/>
      </c>
      <c r="N2958">
        <f>N(N2957)+IF(AND('💰 BÁO GIÁ'!$C$27&lt;&gt;"",OR(ISNUMBER(SEARCH('💰 BÁO GIÁ'!$C$27,$A2958)),ISNUMBER(SEARCH('💰 BÁO GIÁ'!$C$27,$B2958)))),1,0)</f>
        <v/>
      </c>
      <c r="O2958">
        <f>IF(N2958&gt;N(N2957),N2958,"")</f>
        <v/>
      </c>
    </row>
    <row r="2959">
      <c r="A2959">
        <f>IF('📦 RON BỘ'!B216="","",'📦 RON BỘ'!B216)</f>
        <v/>
      </c>
      <c r="B2959">
        <f>IF('📦 RON BỘ'!B216="","",'📦 RON BỘ'!C216)</f>
        <v/>
      </c>
      <c r="C2959">
        <f>IF('📦 RON BỘ'!B216="","","Ron bộ")</f>
        <v/>
      </c>
      <c r="D2959">
        <f>IF('📦 RON BỘ'!B216="","",'📦 RON BỘ'!F216)</f>
        <v/>
      </c>
      <c r="E2959" s="37">
        <f>IF('📦 RON BỘ'!B216="","",'📦 RON BỘ'!G216)</f>
        <v/>
      </c>
      <c r="F2959" s="37">
        <f>IF('📦 RON BỘ'!B216="","",'📦 RON BỘ'!H216)</f>
        <v/>
      </c>
      <c r="G2959" s="37">
        <f>IF('📦 RON BỘ'!B216="","",'📦 RON BỘ'!I216)</f>
        <v/>
      </c>
      <c r="H2959" s="37">
        <f>IF('📦 RON BỘ'!B216="","",'📦 RON BỘ'!J216)</f>
        <v/>
      </c>
      <c r="I2959" s="37">
        <f>IF('📦 RON BỘ'!B216="","",'📦 RON BỘ'!K216)</f>
        <v/>
      </c>
      <c r="J2959">
        <f>IF('📦 RON BỘ'!B216="","","")</f>
        <v/>
      </c>
      <c r="L2959">
        <f>N(L2958)+IF(AND('🔎 TRA CỨU NHANH'!$C$2&lt;&gt;"",OR(ISNUMBER(SEARCH('🔎 TRA CỨU NHANH'!$C$2,$A2959)),ISNUMBER(SEARCH('🔎 TRA CỨU NHANH'!$C$2,$B2959)))),1,0)</f>
        <v/>
      </c>
      <c r="M2959">
        <f>IF(L2959&gt;N(L2958),L2959,"")</f>
        <v/>
      </c>
      <c r="N2959">
        <f>N(N2958)+IF(AND('💰 BÁO GIÁ'!$C$27&lt;&gt;"",OR(ISNUMBER(SEARCH('💰 BÁO GIÁ'!$C$27,$A2959)),ISNUMBER(SEARCH('💰 BÁO GIÁ'!$C$27,$B2959)))),1,0)</f>
        <v/>
      </c>
      <c r="O2959">
        <f>IF(N2959&gt;N(N2958),N2959,"")</f>
        <v/>
      </c>
    </row>
    <row r="2960">
      <c r="A2960">
        <f>IF('📦 RON BỘ'!B217="","",'📦 RON BỘ'!B217)</f>
        <v/>
      </c>
      <c r="B2960">
        <f>IF('📦 RON BỘ'!B217="","",'📦 RON BỘ'!C217)</f>
        <v/>
      </c>
      <c r="C2960">
        <f>IF('📦 RON BỘ'!B217="","","Ron bộ")</f>
        <v/>
      </c>
      <c r="D2960">
        <f>IF('📦 RON BỘ'!B217="","",'📦 RON BỘ'!F217)</f>
        <v/>
      </c>
      <c r="E2960" s="37">
        <f>IF('📦 RON BỘ'!B217="","",'📦 RON BỘ'!G217)</f>
        <v/>
      </c>
      <c r="F2960" s="37">
        <f>IF('📦 RON BỘ'!B217="","",'📦 RON BỘ'!H217)</f>
        <v/>
      </c>
      <c r="G2960" s="37">
        <f>IF('📦 RON BỘ'!B217="","",'📦 RON BỘ'!I217)</f>
        <v/>
      </c>
      <c r="H2960" s="37">
        <f>IF('📦 RON BỘ'!B217="","",'📦 RON BỘ'!J217)</f>
        <v/>
      </c>
      <c r="I2960" s="37">
        <f>IF('📦 RON BỘ'!B217="","",'📦 RON BỘ'!K217)</f>
        <v/>
      </c>
      <c r="J2960">
        <f>IF('📦 RON BỘ'!B217="","","")</f>
        <v/>
      </c>
      <c r="L2960">
        <f>N(L2959)+IF(AND('🔎 TRA CỨU NHANH'!$C$2&lt;&gt;"",OR(ISNUMBER(SEARCH('🔎 TRA CỨU NHANH'!$C$2,$A2960)),ISNUMBER(SEARCH('🔎 TRA CỨU NHANH'!$C$2,$B2960)))),1,0)</f>
        <v/>
      </c>
      <c r="M2960">
        <f>IF(L2960&gt;N(L2959),L2960,"")</f>
        <v/>
      </c>
      <c r="N2960">
        <f>N(N2959)+IF(AND('💰 BÁO GIÁ'!$C$27&lt;&gt;"",OR(ISNUMBER(SEARCH('💰 BÁO GIÁ'!$C$27,$A2960)),ISNUMBER(SEARCH('💰 BÁO GIÁ'!$C$27,$B2960)))),1,0)</f>
        <v/>
      </c>
      <c r="O2960">
        <f>IF(N2960&gt;N(N2959),N2960,"")</f>
        <v/>
      </c>
    </row>
    <row r="2961">
      <c r="A2961">
        <f>IF('📦 RON BỘ'!B218="","",'📦 RON BỘ'!B218)</f>
        <v/>
      </c>
      <c r="B2961">
        <f>IF('📦 RON BỘ'!B218="","",'📦 RON BỘ'!C218)</f>
        <v/>
      </c>
      <c r="C2961">
        <f>IF('📦 RON BỘ'!B218="","","Ron bộ")</f>
        <v/>
      </c>
      <c r="D2961">
        <f>IF('📦 RON BỘ'!B218="","",'📦 RON BỘ'!F218)</f>
        <v/>
      </c>
      <c r="E2961" s="37">
        <f>IF('📦 RON BỘ'!B218="","",'📦 RON BỘ'!G218)</f>
        <v/>
      </c>
      <c r="F2961" s="37">
        <f>IF('📦 RON BỘ'!B218="","",'📦 RON BỘ'!H218)</f>
        <v/>
      </c>
      <c r="G2961" s="37">
        <f>IF('📦 RON BỘ'!B218="","",'📦 RON BỘ'!I218)</f>
        <v/>
      </c>
      <c r="H2961" s="37">
        <f>IF('📦 RON BỘ'!B218="","",'📦 RON BỘ'!J218)</f>
        <v/>
      </c>
      <c r="I2961" s="37">
        <f>IF('📦 RON BỘ'!B218="","",'📦 RON BỘ'!K218)</f>
        <v/>
      </c>
      <c r="J2961">
        <f>IF('📦 RON BỘ'!B218="","","")</f>
        <v/>
      </c>
      <c r="L2961">
        <f>N(L2960)+IF(AND('🔎 TRA CỨU NHANH'!$C$2&lt;&gt;"",OR(ISNUMBER(SEARCH('🔎 TRA CỨU NHANH'!$C$2,$A2961)),ISNUMBER(SEARCH('🔎 TRA CỨU NHANH'!$C$2,$B2961)))),1,0)</f>
        <v/>
      </c>
      <c r="M2961">
        <f>IF(L2961&gt;N(L2960),L2961,"")</f>
        <v/>
      </c>
      <c r="N2961">
        <f>N(N2960)+IF(AND('💰 BÁO GIÁ'!$C$27&lt;&gt;"",OR(ISNUMBER(SEARCH('💰 BÁO GIÁ'!$C$27,$A2961)),ISNUMBER(SEARCH('💰 BÁO GIÁ'!$C$27,$B2961)))),1,0)</f>
        <v/>
      </c>
      <c r="O2961">
        <f>IF(N2961&gt;N(N2960),N2961,"")</f>
        <v/>
      </c>
    </row>
    <row r="2962">
      <c r="A2962">
        <f>IF('📦 RON BỘ'!B219="","",'📦 RON BỘ'!B219)</f>
        <v/>
      </c>
      <c r="B2962">
        <f>IF('📦 RON BỘ'!B219="","",'📦 RON BỘ'!C219)</f>
        <v/>
      </c>
      <c r="C2962">
        <f>IF('📦 RON BỘ'!B219="","","Ron bộ")</f>
        <v/>
      </c>
      <c r="D2962">
        <f>IF('📦 RON BỘ'!B219="","",'📦 RON BỘ'!F219)</f>
        <v/>
      </c>
      <c r="E2962" s="37">
        <f>IF('📦 RON BỘ'!B219="","",'📦 RON BỘ'!G219)</f>
        <v/>
      </c>
      <c r="F2962" s="37">
        <f>IF('📦 RON BỘ'!B219="","",'📦 RON BỘ'!H219)</f>
        <v/>
      </c>
      <c r="G2962" s="37">
        <f>IF('📦 RON BỘ'!B219="","",'📦 RON BỘ'!I219)</f>
        <v/>
      </c>
      <c r="H2962" s="37">
        <f>IF('📦 RON BỘ'!B219="","",'📦 RON BỘ'!J219)</f>
        <v/>
      </c>
      <c r="I2962" s="37">
        <f>IF('📦 RON BỘ'!B219="","",'📦 RON BỘ'!K219)</f>
        <v/>
      </c>
      <c r="J2962">
        <f>IF('📦 RON BỘ'!B219="","","")</f>
        <v/>
      </c>
      <c r="L2962">
        <f>N(L2961)+IF(AND('🔎 TRA CỨU NHANH'!$C$2&lt;&gt;"",OR(ISNUMBER(SEARCH('🔎 TRA CỨU NHANH'!$C$2,$A2962)),ISNUMBER(SEARCH('🔎 TRA CỨU NHANH'!$C$2,$B2962)))),1,0)</f>
        <v/>
      </c>
      <c r="M2962">
        <f>IF(L2962&gt;N(L2961),L2962,"")</f>
        <v/>
      </c>
      <c r="N2962">
        <f>N(N2961)+IF(AND('💰 BÁO GIÁ'!$C$27&lt;&gt;"",OR(ISNUMBER(SEARCH('💰 BÁO GIÁ'!$C$27,$A2962)),ISNUMBER(SEARCH('💰 BÁO GIÁ'!$C$27,$B2962)))),1,0)</f>
        <v/>
      </c>
      <c r="O2962">
        <f>IF(N2962&gt;N(N2961),N2962,"")</f>
        <v/>
      </c>
    </row>
    <row r="2963">
      <c r="A2963">
        <f>IF('📦 RON BỘ'!B220="","",'📦 RON BỘ'!B220)</f>
        <v/>
      </c>
      <c r="B2963">
        <f>IF('📦 RON BỘ'!B220="","",'📦 RON BỘ'!C220)</f>
        <v/>
      </c>
      <c r="C2963">
        <f>IF('📦 RON BỘ'!B220="","","Ron bộ")</f>
        <v/>
      </c>
      <c r="D2963">
        <f>IF('📦 RON BỘ'!B220="","",'📦 RON BỘ'!F220)</f>
        <v/>
      </c>
      <c r="E2963" s="37">
        <f>IF('📦 RON BỘ'!B220="","",'📦 RON BỘ'!G220)</f>
        <v/>
      </c>
      <c r="F2963" s="37">
        <f>IF('📦 RON BỘ'!B220="","",'📦 RON BỘ'!H220)</f>
        <v/>
      </c>
      <c r="G2963" s="37">
        <f>IF('📦 RON BỘ'!B220="","",'📦 RON BỘ'!I220)</f>
        <v/>
      </c>
      <c r="H2963" s="37">
        <f>IF('📦 RON BỘ'!B220="","",'📦 RON BỘ'!J220)</f>
        <v/>
      </c>
      <c r="I2963" s="37">
        <f>IF('📦 RON BỘ'!B220="","",'📦 RON BỘ'!K220)</f>
        <v/>
      </c>
      <c r="J2963">
        <f>IF('📦 RON BỘ'!B220="","","")</f>
        <v/>
      </c>
      <c r="L2963">
        <f>N(L2962)+IF(AND('🔎 TRA CỨU NHANH'!$C$2&lt;&gt;"",OR(ISNUMBER(SEARCH('🔎 TRA CỨU NHANH'!$C$2,$A2963)),ISNUMBER(SEARCH('🔎 TRA CỨU NHANH'!$C$2,$B2963)))),1,0)</f>
        <v/>
      </c>
      <c r="M2963">
        <f>IF(L2963&gt;N(L2962),L2963,"")</f>
        <v/>
      </c>
      <c r="N2963">
        <f>N(N2962)+IF(AND('💰 BÁO GIÁ'!$C$27&lt;&gt;"",OR(ISNUMBER(SEARCH('💰 BÁO GIÁ'!$C$27,$A2963)),ISNUMBER(SEARCH('💰 BÁO GIÁ'!$C$27,$B2963)))),1,0)</f>
        <v/>
      </c>
      <c r="O2963">
        <f>IF(N2963&gt;N(N2962),N2963,"")</f>
        <v/>
      </c>
    </row>
    <row r="2964">
      <c r="A2964">
        <f>IF('📦 RON BỘ'!B221="","",'📦 RON BỘ'!B221)</f>
        <v/>
      </c>
      <c r="B2964">
        <f>IF('📦 RON BỘ'!B221="","",'📦 RON BỘ'!C221)</f>
        <v/>
      </c>
      <c r="C2964">
        <f>IF('📦 RON BỘ'!B221="","","Ron bộ")</f>
        <v/>
      </c>
      <c r="D2964">
        <f>IF('📦 RON BỘ'!B221="","",'📦 RON BỘ'!F221)</f>
        <v/>
      </c>
      <c r="E2964" s="37">
        <f>IF('📦 RON BỘ'!B221="","",'📦 RON BỘ'!G221)</f>
        <v/>
      </c>
      <c r="F2964" s="37">
        <f>IF('📦 RON BỘ'!B221="","",'📦 RON BỘ'!H221)</f>
        <v/>
      </c>
      <c r="G2964" s="37">
        <f>IF('📦 RON BỘ'!B221="","",'📦 RON BỘ'!I221)</f>
        <v/>
      </c>
      <c r="H2964" s="37">
        <f>IF('📦 RON BỘ'!B221="","",'📦 RON BỘ'!J221)</f>
        <v/>
      </c>
      <c r="I2964" s="37">
        <f>IF('📦 RON BỘ'!B221="","",'📦 RON BỘ'!K221)</f>
        <v/>
      </c>
      <c r="J2964">
        <f>IF('📦 RON BỘ'!B221="","","")</f>
        <v/>
      </c>
      <c r="L2964">
        <f>N(L2963)+IF(AND('🔎 TRA CỨU NHANH'!$C$2&lt;&gt;"",OR(ISNUMBER(SEARCH('🔎 TRA CỨU NHANH'!$C$2,$A2964)),ISNUMBER(SEARCH('🔎 TRA CỨU NHANH'!$C$2,$B2964)))),1,0)</f>
        <v/>
      </c>
      <c r="M2964">
        <f>IF(L2964&gt;N(L2963),L2964,"")</f>
        <v/>
      </c>
      <c r="N2964">
        <f>N(N2963)+IF(AND('💰 BÁO GIÁ'!$C$27&lt;&gt;"",OR(ISNUMBER(SEARCH('💰 BÁO GIÁ'!$C$27,$A2964)),ISNUMBER(SEARCH('💰 BÁO GIÁ'!$C$27,$B2964)))),1,0)</f>
        <v/>
      </c>
      <c r="O2964">
        <f>IF(N2964&gt;N(N2963),N2964,"")</f>
        <v/>
      </c>
    </row>
    <row r="2965">
      <c r="A2965">
        <f>IF('📦 RON BỘ'!B222="","",'📦 RON BỘ'!B222)</f>
        <v/>
      </c>
      <c r="B2965">
        <f>IF('📦 RON BỘ'!B222="","",'📦 RON BỘ'!C222)</f>
        <v/>
      </c>
      <c r="C2965">
        <f>IF('📦 RON BỘ'!B222="","","Ron bộ")</f>
        <v/>
      </c>
      <c r="D2965">
        <f>IF('📦 RON BỘ'!B222="","",'📦 RON BỘ'!F222)</f>
        <v/>
      </c>
      <c r="E2965" s="37">
        <f>IF('📦 RON BỘ'!B222="","",'📦 RON BỘ'!G222)</f>
        <v/>
      </c>
      <c r="F2965" s="37">
        <f>IF('📦 RON BỘ'!B222="","",'📦 RON BỘ'!H222)</f>
        <v/>
      </c>
      <c r="G2965" s="37">
        <f>IF('📦 RON BỘ'!B222="","",'📦 RON BỘ'!I222)</f>
        <v/>
      </c>
      <c r="H2965" s="37">
        <f>IF('📦 RON BỘ'!B222="","",'📦 RON BỘ'!J222)</f>
        <v/>
      </c>
      <c r="I2965" s="37">
        <f>IF('📦 RON BỘ'!B222="","",'📦 RON BỘ'!K222)</f>
        <v/>
      </c>
      <c r="J2965">
        <f>IF('📦 RON BỘ'!B222="","","")</f>
        <v/>
      </c>
      <c r="L2965">
        <f>N(L2964)+IF(AND('🔎 TRA CỨU NHANH'!$C$2&lt;&gt;"",OR(ISNUMBER(SEARCH('🔎 TRA CỨU NHANH'!$C$2,$A2965)),ISNUMBER(SEARCH('🔎 TRA CỨU NHANH'!$C$2,$B2965)))),1,0)</f>
        <v/>
      </c>
      <c r="M2965">
        <f>IF(L2965&gt;N(L2964),L2965,"")</f>
        <v/>
      </c>
      <c r="N2965">
        <f>N(N2964)+IF(AND('💰 BÁO GIÁ'!$C$27&lt;&gt;"",OR(ISNUMBER(SEARCH('💰 BÁO GIÁ'!$C$27,$A2965)),ISNUMBER(SEARCH('💰 BÁO GIÁ'!$C$27,$B2965)))),1,0)</f>
        <v/>
      </c>
      <c r="O2965">
        <f>IF(N2965&gt;N(N2964),N2965,"")</f>
        <v/>
      </c>
    </row>
    <row r="2966">
      <c r="A2966">
        <f>IF('📦 RON BỘ'!B223="","",'📦 RON BỘ'!B223)</f>
        <v/>
      </c>
      <c r="B2966">
        <f>IF('📦 RON BỘ'!B223="","",'📦 RON BỘ'!C223)</f>
        <v/>
      </c>
      <c r="C2966">
        <f>IF('📦 RON BỘ'!B223="","","Ron bộ")</f>
        <v/>
      </c>
      <c r="D2966">
        <f>IF('📦 RON BỘ'!B223="","",'📦 RON BỘ'!F223)</f>
        <v/>
      </c>
      <c r="E2966" s="37">
        <f>IF('📦 RON BỘ'!B223="","",'📦 RON BỘ'!G223)</f>
        <v/>
      </c>
      <c r="F2966" s="37">
        <f>IF('📦 RON BỘ'!B223="","",'📦 RON BỘ'!H223)</f>
        <v/>
      </c>
      <c r="G2966" s="37">
        <f>IF('📦 RON BỘ'!B223="","",'📦 RON BỘ'!I223)</f>
        <v/>
      </c>
      <c r="H2966" s="37">
        <f>IF('📦 RON BỘ'!B223="","",'📦 RON BỘ'!J223)</f>
        <v/>
      </c>
      <c r="I2966" s="37">
        <f>IF('📦 RON BỘ'!B223="","",'📦 RON BỘ'!K223)</f>
        <v/>
      </c>
      <c r="J2966">
        <f>IF('📦 RON BỘ'!B223="","","")</f>
        <v/>
      </c>
      <c r="L2966">
        <f>N(L2965)+IF(AND('🔎 TRA CỨU NHANH'!$C$2&lt;&gt;"",OR(ISNUMBER(SEARCH('🔎 TRA CỨU NHANH'!$C$2,$A2966)),ISNUMBER(SEARCH('🔎 TRA CỨU NHANH'!$C$2,$B2966)))),1,0)</f>
        <v/>
      </c>
      <c r="M2966">
        <f>IF(L2966&gt;N(L2965),L2966,"")</f>
        <v/>
      </c>
      <c r="N2966">
        <f>N(N2965)+IF(AND('💰 BÁO GIÁ'!$C$27&lt;&gt;"",OR(ISNUMBER(SEARCH('💰 BÁO GIÁ'!$C$27,$A2966)),ISNUMBER(SEARCH('💰 BÁO GIÁ'!$C$27,$B2966)))),1,0)</f>
        <v/>
      </c>
      <c r="O2966">
        <f>IF(N2966&gt;N(N2965),N2966,"")</f>
        <v/>
      </c>
    </row>
    <row r="2967">
      <c r="A2967">
        <f>IF('📦 RON BỘ'!B224="","",'📦 RON BỘ'!B224)</f>
        <v/>
      </c>
      <c r="B2967">
        <f>IF('📦 RON BỘ'!B224="","",'📦 RON BỘ'!C224)</f>
        <v/>
      </c>
      <c r="C2967">
        <f>IF('📦 RON BỘ'!B224="","","Ron bộ")</f>
        <v/>
      </c>
      <c r="D2967">
        <f>IF('📦 RON BỘ'!B224="","",'📦 RON BỘ'!F224)</f>
        <v/>
      </c>
      <c r="E2967" s="37">
        <f>IF('📦 RON BỘ'!B224="","",'📦 RON BỘ'!G224)</f>
        <v/>
      </c>
      <c r="F2967" s="37">
        <f>IF('📦 RON BỘ'!B224="","",'📦 RON BỘ'!H224)</f>
        <v/>
      </c>
      <c r="G2967" s="37">
        <f>IF('📦 RON BỘ'!B224="","",'📦 RON BỘ'!I224)</f>
        <v/>
      </c>
      <c r="H2967" s="37">
        <f>IF('📦 RON BỘ'!B224="","",'📦 RON BỘ'!J224)</f>
        <v/>
      </c>
      <c r="I2967" s="37">
        <f>IF('📦 RON BỘ'!B224="","",'📦 RON BỘ'!K224)</f>
        <v/>
      </c>
      <c r="J2967">
        <f>IF('📦 RON BỘ'!B224="","","")</f>
        <v/>
      </c>
      <c r="L2967">
        <f>N(L2966)+IF(AND('🔎 TRA CỨU NHANH'!$C$2&lt;&gt;"",OR(ISNUMBER(SEARCH('🔎 TRA CỨU NHANH'!$C$2,$A2967)),ISNUMBER(SEARCH('🔎 TRA CỨU NHANH'!$C$2,$B2967)))),1,0)</f>
        <v/>
      </c>
      <c r="M2967">
        <f>IF(L2967&gt;N(L2966),L2967,"")</f>
        <v/>
      </c>
      <c r="N2967">
        <f>N(N2966)+IF(AND('💰 BÁO GIÁ'!$C$27&lt;&gt;"",OR(ISNUMBER(SEARCH('💰 BÁO GIÁ'!$C$27,$A2967)),ISNUMBER(SEARCH('💰 BÁO GIÁ'!$C$27,$B2967)))),1,0)</f>
        <v/>
      </c>
      <c r="O2967">
        <f>IF(N2967&gt;N(N2966),N2967,"")</f>
        <v/>
      </c>
    </row>
    <row r="2968">
      <c r="A2968">
        <f>IF('📦 RON BỘ'!B225="","",'📦 RON BỘ'!B225)</f>
        <v/>
      </c>
      <c r="B2968">
        <f>IF('📦 RON BỘ'!B225="","",'📦 RON BỘ'!C225)</f>
        <v/>
      </c>
      <c r="C2968">
        <f>IF('📦 RON BỘ'!B225="","","Ron bộ")</f>
        <v/>
      </c>
      <c r="D2968">
        <f>IF('📦 RON BỘ'!B225="","",'📦 RON BỘ'!F225)</f>
        <v/>
      </c>
      <c r="E2968" s="37">
        <f>IF('📦 RON BỘ'!B225="","",'📦 RON BỘ'!G225)</f>
        <v/>
      </c>
      <c r="F2968" s="37">
        <f>IF('📦 RON BỘ'!B225="","",'📦 RON BỘ'!H225)</f>
        <v/>
      </c>
      <c r="G2968" s="37">
        <f>IF('📦 RON BỘ'!B225="","",'📦 RON BỘ'!I225)</f>
        <v/>
      </c>
      <c r="H2968" s="37">
        <f>IF('📦 RON BỘ'!B225="","",'📦 RON BỘ'!J225)</f>
        <v/>
      </c>
      <c r="I2968" s="37">
        <f>IF('📦 RON BỘ'!B225="","",'📦 RON BỘ'!K225)</f>
        <v/>
      </c>
      <c r="J2968">
        <f>IF('📦 RON BỘ'!B225="","","")</f>
        <v/>
      </c>
      <c r="L2968">
        <f>N(L2967)+IF(AND('🔎 TRA CỨU NHANH'!$C$2&lt;&gt;"",OR(ISNUMBER(SEARCH('🔎 TRA CỨU NHANH'!$C$2,$A2968)),ISNUMBER(SEARCH('🔎 TRA CỨU NHANH'!$C$2,$B2968)))),1,0)</f>
        <v/>
      </c>
      <c r="M2968">
        <f>IF(L2968&gt;N(L2967),L2968,"")</f>
        <v/>
      </c>
      <c r="N2968">
        <f>N(N2967)+IF(AND('💰 BÁO GIÁ'!$C$27&lt;&gt;"",OR(ISNUMBER(SEARCH('💰 BÁO GIÁ'!$C$27,$A2968)),ISNUMBER(SEARCH('💰 BÁO GIÁ'!$C$27,$B2968)))),1,0)</f>
        <v/>
      </c>
      <c r="O2968">
        <f>IF(N2968&gt;N(N2967),N2968,"")</f>
        <v/>
      </c>
    </row>
    <row r="2969">
      <c r="A2969">
        <f>IF('📦 RON BỘ'!B226="","",'📦 RON BỘ'!B226)</f>
        <v/>
      </c>
      <c r="B2969">
        <f>IF('📦 RON BỘ'!B226="","",'📦 RON BỘ'!C226)</f>
        <v/>
      </c>
      <c r="C2969">
        <f>IF('📦 RON BỘ'!B226="","","Ron bộ")</f>
        <v/>
      </c>
      <c r="D2969">
        <f>IF('📦 RON BỘ'!B226="","",'📦 RON BỘ'!F226)</f>
        <v/>
      </c>
      <c r="E2969" s="37">
        <f>IF('📦 RON BỘ'!B226="","",'📦 RON BỘ'!G226)</f>
        <v/>
      </c>
      <c r="F2969" s="37">
        <f>IF('📦 RON BỘ'!B226="","",'📦 RON BỘ'!H226)</f>
        <v/>
      </c>
      <c r="G2969" s="37">
        <f>IF('📦 RON BỘ'!B226="","",'📦 RON BỘ'!I226)</f>
        <v/>
      </c>
      <c r="H2969" s="37">
        <f>IF('📦 RON BỘ'!B226="","",'📦 RON BỘ'!J226)</f>
        <v/>
      </c>
      <c r="I2969" s="37">
        <f>IF('📦 RON BỘ'!B226="","",'📦 RON BỘ'!K226)</f>
        <v/>
      </c>
      <c r="J2969">
        <f>IF('📦 RON BỘ'!B226="","","")</f>
        <v/>
      </c>
      <c r="L2969">
        <f>N(L2968)+IF(AND('🔎 TRA CỨU NHANH'!$C$2&lt;&gt;"",OR(ISNUMBER(SEARCH('🔎 TRA CỨU NHANH'!$C$2,$A2969)),ISNUMBER(SEARCH('🔎 TRA CỨU NHANH'!$C$2,$B2969)))),1,0)</f>
        <v/>
      </c>
      <c r="M2969">
        <f>IF(L2969&gt;N(L2968),L2969,"")</f>
        <v/>
      </c>
      <c r="N2969">
        <f>N(N2968)+IF(AND('💰 BÁO GIÁ'!$C$27&lt;&gt;"",OR(ISNUMBER(SEARCH('💰 BÁO GIÁ'!$C$27,$A2969)),ISNUMBER(SEARCH('💰 BÁO GIÁ'!$C$27,$B2969)))),1,0)</f>
        <v/>
      </c>
      <c r="O2969">
        <f>IF(N2969&gt;N(N2968),N2969,"")</f>
        <v/>
      </c>
    </row>
    <row r="2970">
      <c r="A2970">
        <f>IF('📦 RON BỘ'!B227="","",'📦 RON BỘ'!B227)</f>
        <v/>
      </c>
      <c r="B2970">
        <f>IF('📦 RON BỘ'!B227="","",'📦 RON BỘ'!C227)</f>
        <v/>
      </c>
      <c r="C2970">
        <f>IF('📦 RON BỘ'!B227="","","Ron bộ")</f>
        <v/>
      </c>
      <c r="D2970">
        <f>IF('📦 RON BỘ'!B227="","",'📦 RON BỘ'!F227)</f>
        <v/>
      </c>
      <c r="E2970" s="37">
        <f>IF('📦 RON BỘ'!B227="","",'📦 RON BỘ'!G227)</f>
        <v/>
      </c>
      <c r="F2970" s="37">
        <f>IF('📦 RON BỘ'!B227="","",'📦 RON BỘ'!H227)</f>
        <v/>
      </c>
      <c r="G2970" s="37">
        <f>IF('📦 RON BỘ'!B227="","",'📦 RON BỘ'!I227)</f>
        <v/>
      </c>
      <c r="H2970" s="37">
        <f>IF('📦 RON BỘ'!B227="","",'📦 RON BỘ'!J227)</f>
        <v/>
      </c>
      <c r="I2970" s="37">
        <f>IF('📦 RON BỘ'!B227="","",'📦 RON BỘ'!K227)</f>
        <v/>
      </c>
      <c r="J2970">
        <f>IF('📦 RON BỘ'!B227="","","")</f>
        <v/>
      </c>
      <c r="L2970">
        <f>N(L2969)+IF(AND('🔎 TRA CỨU NHANH'!$C$2&lt;&gt;"",OR(ISNUMBER(SEARCH('🔎 TRA CỨU NHANH'!$C$2,$A2970)),ISNUMBER(SEARCH('🔎 TRA CỨU NHANH'!$C$2,$B2970)))),1,0)</f>
        <v/>
      </c>
      <c r="M2970">
        <f>IF(L2970&gt;N(L2969),L2970,"")</f>
        <v/>
      </c>
      <c r="N2970">
        <f>N(N2969)+IF(AND('💰 BÁO GIÁ'!$C$27&lt;&gt;"",OR(ISNUMBER(SEARCH('💰 BÁO GIÁ'!$C$27,$A2970)),ISNUMBER(SEARCH('💰 BÁO GIÁ'!$C$27,$B2970)))),1,0)</f>
        <v/>
      </c>
      <c r="O2970">
        <f>IF(N2970&gt;N(N2969),N2970,"")</f>
        <v/>
      </c>
    </row>
    <row r="2971">
      <c r="A2971">
        <f>IF('📦 RON BỘ'!B228="","",'📦 RON BỘ'!B228)</f>
        <v/>
      </c>
      <c r="B2971">
        <f>IF('📦 RON BỘ'!B228="","",'📦 RON BỘ'!C228)</f>
        <v/>
      </c>
      <c r="C2971">
        <f>IF('📦 RON BỘ'!B228="","","Ron bộ")</f>
        <v/>
      </c>
      <c r="D2971">
        <f>IF('📦 RON BỘ'!B228="","",'📦 RON BỘ'!F228)</f>
        <v/>
      </c>
      <c r="E2971" s="37">
        <f>IF('📦 RON BỘ'!B228="","",'📦 RON BỘ'!G228)</f>
        <v/>
      </c>
      <c r="F2971" s="37">
        <f>IF('📦 RON BỘ'!B228="","",'📦 RON BỘ'!H228)</f>
        <v/>
      </c>
      <c r="G2971" s="37">
        <f>IF('📦 RON BỘ'!B228="","",'📦 RON BỘ'!I228)</f>
        <v/>
      </c>
      <c r="H2971" s="37">
        <f>IF('📦 RON BỘ'!B228="","",'📦 RON BỘ'!J228)</f>
        <v/>
      </c>
      <c r="I2971" s="37">
        <f>IF('📦 RON BỘ'!B228="","",'📦 RON BỘ'!K228)</f>
        <v/>
      </c>
      <c r="J2971">
        <f>IF('📦 RON BỘ'!B228="","","")</f>
        <v/>
      </c>
      <c r="L2971">
        <f>N(L2970)+IF(AND('🔎 TRA CỨU NHANH'!$C$2&lt;&gt;"",OR(ISNUMBER(SEARCH('🔎 TRA CỨU NHANH'!$C$2,$A2971)),ISNUMBER(SEARCH('🔎 TRA CỨU NHANH'!$C$2,$B2971)))),1,0)</f>
        <v/>
      </c>
      <c r="M2971">
        <f>IF(L2971&gt;N(L2970),L2971,"")</f>
        <v/>
      </c>
      <c r="N2971">
        <f>N(N2970)+IF(AND('💰 BÁO GIÁ'!$C$27&lt;&gt;"",OR(ISNUMBER(SEARCH('💰 BÁO GIÁ'!$C$27,$A2971)),ISNUMBER(SEARCH('💰 BÁO GIÁ'!$C$27,$B2971)))),1,0)</f>
        <v/>
      </c>
      <c r="O2971">
        <f>IF(N2971&gt;N(N2970),N2971,"")</f>
        <v/>
      </c>
    </row>
    <row r="2972">
      <c r="A2972">
        <f>IF('📦 RON BỘ'!B229="","",'📦 RON BỘ'!B229)</f>
        <v/>
      </c>
      <c r="B2972">
        <f>IF('📦 RON BỘ'!B229="","",'📦 RON BỘ'!C229)</f>
        <v/>
      </c>
      <c r="C2972">
        <f>IF('📦 RON BỘ'!B229="","","Ron bộ")</f>
        <v/>
      </c>
      <c r="D2972">
        <f>IF('📦 RON BỘ'!B229="","",'📦 RON BỘ'!F229)</f>
        <v/>
      </c>
      <c r="E2972" s="37">
        <f>IF('📦 RON BỘ'!B229="","",'📦 RON BỘ'!G229)</f>
        <v/>
      </c>
      <c r="F2972" s="37">
        <f>IF('📦 RON BỘ'!B229="","",'📦 RON BỘ'!H229)</f>
        <v/>
      </c>
      <c r="G2972" s="37">
        <f>IF('📦 RON BỘ'!B229="","",'📦 RON BỘ'!I229)</f>
        <v/>
      </c>
      <c r="H2972" s="37">
        <f>IF('📦 RON BỘ'!B229="","",'📦 RON BỘ'!J229)</f>
        <v/>
      </c>
      <c r="I2972" s="37">
        <f>IF('📦 RON BỘ'!B229="","",'📦 RON BỘ'!K229)</f>
        <v/>
      </c>
      <c r="J2972">
        <f>IF('📦 RON BỘ'!B229="","","")</f>
        <v/>
      </c>
      <c r="L2972">
        <f>N(L2971)+IF(AND('🔎 TRA CỨU NHANH'!$C$2&lt;&gt;"",OR(ISNUMBER(SEARCH('🔎 TRA CỨU NHANH'!$C$2,$A2972)),ISNUMBER(SEARCH('🔎 TRA CỨU NHANH'!$C$2,$B2972)))),1,0)</f>
        <v/>
      </c>
      <c r="M2972">
        <f>IF(L2972&gt;N(L2971),L2972,"")</f>
        <v/>
      </c>
      <c r="N2972">
        <f>N(N2971)+IF(AND('💰 BÁO GIÁ'!$C$27&lt;&gt;"",OR(ISNUMBER(SEARCH('💰 BÁO GIÁ'!$C$27,$A2972)),ISNUMBER(SEARCH('💰 BÁO GIÁ'!$C$27,$B2972)))),1,0)</f>
        <v/>
      </c>
      <c r="O2972">
        <f>IF(N2972&gt;N(N2971),N2972,"")</f>
        <v/>
      </c>
    </row>
    <row r="2973">
      <c r="A2973">
        <f>IF('📦 RON BỘ'!B230="","",'📦 RON BỘ'!B230)</f>
        <v/>
      </c>
      <c r="B2973">
        <f>IF('📦 RON BỘ'!B230="","",'📦 RON BỘ'!C230)</f>
        <v/>
      </c>
      <c r="C2973">
        <f>IF('📦 RON BỘ'!B230="","","Ron bộ")</f>
        <v/>
      </c>
      <c r="D2973">
        <f>IF('📦 RON BỘ'!B230="","",'📦 RON BỘ'!F230)</f>
        <v/>
      </c>
      <c r="E2973" s="37">
        <f>IF('📦 RON BỘ'!B230="","",'📦 RON BỘ'!G230)</f>
        <v/>
      </c>
      <c r="F2973" s="37">
        <f>IF('📦 RON BỘ'!B230="","",'📦 RON BỘ'!H230)</f>
        <v/>
      </c>
      <c r="G2973" s="37">
        <f>IF('📦 RON BỘ'!B230="","",'📦 RON BỘ'!I230)</f>
        <v/>
      </c>
      <c r="H2973" s="37">
        <f>IF('📦 RON BỘ'!B230="","",'📦 RON BỘ'!J230)</f>
        <v/>
      </c>
      <c r="I2973" s="37">
        <f>IF('📦 RON BỘ'!B230="","",'📦 RON BỘ'!K230)</f>
        <v/>
      </c>
      <c r="J2973">
        <f>IF('📦 RON BỘ'!B230="","","")</f>
        <v/>
      </c>
      <c r="L2973">
        <f>N(L2972)+IF(AND('🔎 TRA CỨU NHANH'!$C$2&lt;&gt;"",OR(ISNUMBER(SEARCH('🔎 TRA CỨU NHANH'!$C$2,$A2973)),ISNUMBER(SEARCH('🔎 TRA CỨU NHANH'!$C$2,$B2973)))),1,0)</f>
        <v/>
      </c>
      <c r="M2973">
        <f>IF(L2973&gt;N(L2972),L2973,"")</f>
        <v/>
      </c>
      <c r="N2973">
        <f>N(N2972)+IF(AND('💰 BÁO GIÁ'!$C$27&lt;&gt;"",OR(ISNUMBER(SEARCH('💰 BÁO GIÁ'!$C$27,$A2973)),ISNUMBER(SEARCH('💰 BÁO GIÁ'!$C$27,$B2973)))),1,0)</f>
        <v/>
      </c>
      <c r="O2973">
        <f>IF(N2973&gt;N(N2972),N2973,"")</f>
        <v/>
      </c>
    </row>
    <row r="2974">
      <c r="A2974">
        <f>IF('📦 RON BỘ'!B231="","",'📦 RON BỘ'!B231)</f>
        <v/>
      </c>
      <c r="B2974">
        <f>IF('📦 RON BỘ'!B231="","",'📦 RON BỘ'!C231)</f>
        <v/>
      </c>
      <c r="C2974">
        <f>IF('📦 RON BỘ'!B231="","","Ron bộ")</f>
        <v/>
      </c>
      <c r="D2974">
        <f>IF('📦 RON BỘ'!B231="","",'📦 RON BỘ'!F231)</f>
        <v/>
      </c>
      <c r="E2974" s="37">
        <f>IF('📦 RON BỘ'!B231="","",'📦 RON BỘ'!G231)</f>
        <v/>
      </c>
      <c r="F2974" s="37">
        <f>IF('📦 RON BỘ'!B231="","",'📦 RON BỘ'!H231)</f>
        <v/>
      </c>
      <c r="G2974" s="37">
        <f>IF('📦 RON BỘ'!B231="","",'📦 RON BỘ'!I231)</f>
        <v/>
      </c>
      <c r="H2974" s="37">
        <f>IF('📦 RON BỘ'!B231="","",'📦 RON BỘ'!J231)</f>
        <v/>
      </c>
      <c r="I2974" s="37">
        <f>IF('📦 RON BỘ'!B231="","",'📦 RON BỘ'!K231)</f>
        <v/>
      </c>
      <c r="J2974">
        <f>IF('📦 RON BỘ'!B231="","","")</f>
        <v/>
      </c>
      <c r="L2974">
        <f>N(L2973)+IF(AND('🔎 TRA CỨU NHANH'!$C$2&lt;&gt;"",OR(ISNUMBER(SEARCH('🔎 TRA CỨU NHANH'!$C$2,$A2974)),ISNUMBER(SEARCH('🔎 TRA CỨU NHANH'!$C$2,$B2974)))),1,0)</f>
        <v/>
      </c>
      <c r="M2974">
        <f>IF(L2974&gt;N(L2973),L2974,"")</f>
        <v/>
      </c>
      <c r="N2974">
        <f>N(N2973)+IF(AND('💰 BÁO GIÁ'!$C$27&lt;&gt;"",OR(ISNUMBER(SEARCH('💰 BÁO GIÁ'!$C$27,$A2974)),ISNUMBER(SEARCH('💰 BÁO GIÁ'!$C$27,$B2974)))),1,0)</f>
        <v/>
      </c>
      <c r="O2974">
        <f>IF(N2974&gt;N(N2973),N2974,"")</f>
        <v/>
      </c>
    </row>
    <row r="2975">
      <c r="A2975">
        <f>IF('📦 RON BỘ'!B232="","",'📦 RON BỘ'!B232)</f>
        <v/>
      </c>
      <c r="B2975">
        <f>IF('📦 RON BỘ'!B232="","",'📦 RON BỘ'!C232)</f>
        <v/>
      </c>
      <c r="C2975">
        <f>IF('📦 RON BỘ'!B232="","","Ron bộ")</f>
        <v/>
      </c>
      <c r="D2975">
        <f>IF('📦 RON BỘ'!B232="","",'📦 RON BỘ'!F232)</f>
        <v/>
      </c>
      <c r="E2975" s="37">
        <f>IF('📦 RON BỘ'!B232="","",'📦 RON BỘ'!G232)</f>
        <v/>
      </c>
      <c r="F2975" s="37">
        <f>IF('📦 RON BỘ'!B232="","",'📦 RON BỘ'!H232)</f>
        <v/>
      </c>
      <c r="G2975" s="37">
        <f>IF('📦 RON BỘ'!B232="","",'📦 RON BỘ'!I232)</f>
        <v/>
      </c>
      <c r="H2975" s="37">
        <f>IF('📦 RON BỘ'!B232="","",'📦 RON BỘ'!J232)</f>
        <v/>
      </c>
      <c r="I2975" s="37">
        <f>IF('📦 RON BỘ'!B232="","",'📦 RON BỘ'!K232)</f>
        <v/>
      </c>
      <c r="J2975">
        <f>IF('📦 RON BỘ'!B232="","","")</f>
        <v/>
      </c>
      <c r="L2975">
        <f>N(L2974)+IF(AND('🔎 TRA CỨU NHANH'!$C$2&lt;&gt;"",OR(ISNUMBER(SEARCH('🔎 TRA CỨU NHANH'!$C$2,$A2975)),ISNUMBER(SEARCH('🔎 TRA CỨU NHANH'!$C$2,$B2975)))),1,0)</f>
        <v/>
      </c>
      <c r="M2975">
        <f>IF(L2975&gt;N(L2974),L2975,"")</f>
        <v/>
      </c>
      <c r="N2975">
        <f>N(N2974)+IF(AND('💰 BÁO GIÁ'!$C$27&lt;&gt;"",OR(ISNUMBER(SEARCH('💰 BÁO GIÁ'!$C$27,$A2975)),ISNUMBER(SEARCH('💰 BÁO GIÁ'!$C$27,$B2975)))),1,0)</f>
        <v/>
      </c>
      <c r="O2975">
        <f>IF(N2975&gt;N(N2974),N2975,"")</f>
        <v/>
      </c>
    </row>
    <row r="2976">
      <c r="A2976">
        <f>IF('📦 RON BỘ'!B233="","",'📦 RON BỘ'!B233)</f>
        <v/>
      </c>
      <c r="B2976">
        <f>IF('📦 RON BỘ'!B233="","",'📦 RON BỘ'!C233)</f>
        <v/>
      </c>
      <c r="C2976">
        <f>IF('📦 RON BỘ'!B233="","","Ron bộ")</f>
        <v/>
      </c>
      <c r="D2976">
        <f>IF('📦 RON BỘ'!B233="","",'📦 RON BỘ'!F233)</f>
        <v/>
      </c>
      <c r="E2976" s="37">
        <f>IF('📦 RON BỘ'!B233="","",'📦 RON BỘ'!G233)</f>
        <v/>
      </c>
      <c r="F2976" s="37">
        <f>IF('📦 RON BỘ'!B233="","",'📦 RON BỘ'!H233)</f>
        <v/>
      </c>
      <c r="G2976" s="37">
        <f>IF('📦 RON BỘ'!B233="","",'📦 RON BỘ'!I233)</f>
        <v/>
      </c>
      <c r="H2976" s="37">
        <f>IF('📦 RON BỘ'!B233="","",'📦 RON BỘ'!J233)</f>
        <v/>
      </c>
      <c r="I2976" s="37">
        <f>IF('📦 RON BỘ'!B233="","",'📦 RON BỘ'!K233)</f>
        <v/>
      </c>
      <c r="J2976">
        <f>IF('📦 RON BỘ'!B233="","","")</f>
        <v/>
      </c>
      <c r="L2976">
        <f>N(L2975)+IF(AND('🔎 TRA CỨU NHANH'!$C$2&lt;&gt;"",OR(ISNUMBER(SEARCH('🔎 TRA CỨU NHANH'!$C$2,$A2976)),ISNUMBER(SEARCH('🔎 TRA CỨU NHANH'!$C$2,$B2976)))),1,0)</f>
        <v/>
      </c>
      <c r="M2976">
        <f>IF(L2976&gt;N(L2975),L2976,"")</f>
        <v/>
      </c>
      <c r="N2976">
        <f>N(N2975)+IF(AND('💰 BÁO GIÁ'!$C$27&lt;&gt;"",OR(ISNUMBER(SEARCH('💰 BÁO GIÁ'!$C$27,$A2976)),ISNUMBER(SEARCH('💰 BÁO GIÁ'!$C$27,$B2976)))),1,0)</f>
        <v/>
      </c>
      <c r="O2976">
        <f>IF(N2976&gt;N(N2975),N2976,"")</f>
        <v/>
      </c>
    </row>
    <row r="2977">
      <c r="A2977">
        <f>IF('📦 RON BỘ'!B234="","",'📦 RON BỘ'!B234)</f>
        <v/>
      </c>
      <c r="B2977">
        <f>IF('📦 RON BỘ'!B234="","",'📦 RON BỘ'!C234)</f>
        <v/>
      </c>
      <c r="C2977">
        <f>IF('📦 RON BỘ'!B234="","","Ron bộ")</f>
        <v/>
      </c>
      <c r="D2977">
        <f>IF('📦 RON BỘ'!B234="","",'📦 RON BỘ'!F234)</f>
        <v/>
      </c>
      <c r="E2977">
        <f>IF('📦 RON BỘ'!B234="","",'📦 RON BỘ'!G234)</f>
        <v/>
      </c>
      <c r="F2977">
        <f>IF('📦 RON BỘ'!B234="","",'📦 RON BỘ'!H234)</f>
        <v/>
      </c>
      <c r="G2977">
        <f>IF('📦 RON BỘ'!B234="","",'📦 RON BỘ'!I234)</f>
        <v/>
      </c>
      <c r="H2977">
        <f>IF('📦 RON BỘ'!B234="","",'📦 RON BỘ'!J234)</f>
        <v/>
      </c>
      <c r="I2977">
        <f>IF('📦 RON BỘ'!B234="","",'📦 RON BỘ'!K234)</f>
        <v/>
      </c>
      <c r="J2977">
        <f>IF('📦 RON BỘ'!B234="","","")</f>
        <v/>
      </c>
      <c r="L2977">
        <f>N(L2976)+IF(AND('🔎 TRA CỨU NHANH'!$C$2&lt;&gt;"",OR(ISNUMBER(SEARCH('🔎 TRA CỨU NHANH'!$C$2,$A2977)),ISNUMBER(SEARCH('🔎 TRA CỨU NHANH'!$C$2,$B2977)))),1,0)</f>
        <v/>
      </c>
      <c r="M2977">
        <f>IF(L2977&gt;N(L2976),L2977,"")</f>
        <v/>
      </c>
      <c r="N2977">
        <f>N(N2976)+IF(AND('💰 BÁO GIÁ'!$C$27&lt;&gt;"",OR(ISNUMBER(SEARCH('💰 BÁO GIÁ'!$C$27,$A2977)),ISNUMBER(SEARCH('💰 BÁO GIÁ'!$C$27,$B2977)))),1,0)</f>
        <v/>
      </c>
      <c r="O2977">
        <f>IF(N2977&gt;N(N2976),N2977,"")</f>
        <v/>
      </c>
    </row>
    <row r="2978">
      <c r="A2978">
        <f>IF('📦 RON BỘ'!B235="","",'📦 RON BỘ'!B235)</f>
        <v/>
      </c>
      <c r="B2978">
        <f>IF('📦 RON BỘ'!B235="","",'📦 RON BỘ'!C235)</f>
        <v/>
      </c>
      <c r="C2978">
        <f>IF('📦 RON BỘ'!B235="","","Ron bộ")</f>
        <v/>
      </c>
      <c r="D2978">
        <f>IF('📦 RON BỘ'!B235="","",'📦 RON BỘ'!F235)</f>
        <v/>
      </c>
      <c r="E2978" s="37">
        <f>IF('📦 RON BỘ'!B235="","",'📦 RON BỘ'!G235)</f>
        <v/>
      </c>
      <c r="F2978" s="37">
        <f>IF('📦 RON BỘ'!B235="","",'📦 RON BỘ'!H235)</f>
        <v/>
      </c>
      <c r="G2978" s="37">
        <f>IF('📦 RON BỘ'!B235="","",'📦 RON BỘ'!I235)</f>
        <v/>
      </c>
      <c r="H2978" s="37">
        <f>IF('📦 RON BỘ'!B235="","",'📦 RON BỘ'!J235)</f>
        <v/>
      </c>
      <c r="I2978" s="37">
        <f>IF('📦 RON BỘ'!B235="","",'📦 RON BỘ'!K235)</f>
        <v/>
      </c>
      <c r="J2978">
        <f>IF('📦 RON BỘ'!B235="","","")</f>
        <v/>
      </c>
      <c r="L2978">
        <f>N(L2977)+IF(AND('🔎 TRA CỨU NHANH'!$C$2&lt;&gt;"",OR(ISNUMBER(SEARCH('🔎 TRA CỨU NHANH'!$C$2,$A2978)),ISNUMBER(SEARCH('🔎 TRA CỨU NHANH'!$C$2,$B2978)))),1,0)</f>
        <v/>
      </c>
      <c r="M2978">
        <f>IF(L2978&gt;N(L2977),L2978,"")</f>
        <v/>
      </c>
      <c r="N2978">
        <f>N(N2977)+IF(AND('💰 BÁO GIÁ'!$C$27&lt;&gt;"",OR(ISNUMBER(SEARCH('💰 BÁO GIÁ'!$C$27,$A2978)),ISNUMBER(SEARCH('💰 BÁO GIÁ'!$C$27,$B2978)))),1,0)</f>
        <v/>
      </c>
      <c r="O2978">
        <f>IF(N2978&gt;N(N2977),N2978,"")</f>
        <v/>
      </c>
    </row>
    <row r="2979">
      <c r="A2979">
        <f>IF('📦 RON BỘ'!B236="","",'📦 RON BỘ'!B236)</f>
        <v/>
      </c>
      <c r="B2979">
        <f>IF('📦 RON BỘ'!B236="","",'📦 RON BỘ'!C236)</f>
        <v/>
      </c>
      <c r="C2979">
        <f>IF('📦 RON BỘ'!B236="","","Ron bộ")</f>
        <v/>
      </c>
      <c r="D2979">
        <f>IF('📦 RON BỘ'!B236="","",'📦 RON BỘ'!F236)</f>
        <v/>
      </c>
      <c r="E2979" s="37">
        <f>IF('📦 RON BỘ'!B236="","",'📦 RON BỘ'!G236)</f>
        <v/>
      </c>
      <c r="F2979" s="37">
        <f>IF('📦 RON BỘ'!B236="","",'📦 RON BỘ'!H236)</f>
        <v/>
      </c>
      <c r="G2979" s="37">
        <f>IF('📦 RON BỘ'!B236="","",'📦 RON BỘ'!I236)</f>
        <v/>
      </c>
      <c r="H2979" s="37">
        <f>IF('📦 RON BỘ'!B236="","",'📦 RON BỘ'!J236)</f>
        <v/>
      </c>
      <c r="I2979" s="37">
        <f>IF('📦 RON BỘ'!B236="","",'📦 RON BỘ'!K236)</f>
        <v/>
      </c>
      <c r="J2979">
        <f>IF('📦 RON BỘ'!B236="","","")</f>
        <v/>
      </c>
      <c r="L2979">
        <f>N(L2978)+IF(AND('🔎 TRA CỨU NHANH'!$C$2&lt;&gt;"",OR(ISNUMBER(SEARCH('🔎 TRA CỨU NHANH'!$C$2,$A2979)),ISNUMBER(SEARCH('🔎 TRA CỨU NHANH'!$C$2,$B2979)))),1,0)</f>
        <v/>
      </c>
      <c r="M2979">
        <f>IF(L2979&gt;N(L2978),L2979,"")</f>
        <v/>
      </c>
      <c r="N2979">
        <f>N(N2978)+IF(AND('💰 BÁO GIÁ'!$C$27&lt;&gt;"",OR(ISNUMBER(SEARCH('💰 BÁO GIÁ'!$C$27,$A2979)),ISNUMBER(SEARCH('💰 BÁO GIÁ'!$C$27,$B2979)))),1,0)</f>
        <v/>
      </c>
      <c r="O2979">
        <f>IF(N2979&gt;N(N2978),N2979,"")</f>
        <v/>
      </c>
    </row>
    <row r="2980">
      <c r="A2980">
        <f>IF('📦 RON BỘ'!B237="","",'📦 RON BỘ'!B237)</f>
        <v/>
      </c>
      <c r="B2980">
        <f>IF('📦 RON BỘ'!B237="","",'📦 RON BỘ'!C237)</f>
        <v/>
      </c>
      <c r="C2980">
        <f>IF('📦 RON BỘ'!B237="","","Ron bộ")</f>
        <v/>
      </c>
      <c r="D2980">
        <f>IF('📦 RON BỘ'!B237="","",'📦 RON BỘ'!F237)</f>
        <v/>
      </c>
      <c r="E2980" s="37">
        <f>IF('📦 RON BỘ'!B237="","",'📦 RON BỘ'!G237)</f>
        <v/>
      </c>
      <c r="F2980" s="37">
        <f>IF('📦 RON BỘ'!B237="","",'📦 RON BỘ'!H237)</f>
        <v/>
      </c>
      <c r="G2980" s="37">
        <f>IF('📦 RON BỘ'!B237="","",'📦 RON BỘ'!I237)</f>
        <v/>
      </c>
      <c r="H2980" s="37">
        <f>IF('📦 RON BỘ'!B237="","",'📦 RON BỘ'!J237)</f>
        <v/>
      </c>
      <c r="I2980" s="37">
        <f>IF('📦 RON BỘ'!B237="","",'📦 RON BỘ'!K237)</f>
        <v/>
      </c>
      <c r="J2980">
        <f>IF('📦 RON BỘ'!B237="","","")</f>
        <v/>
      </c>
      <c r="L2980">
        <f>N(L2979)+IF(AND('🔎 TRA CỨU NHANH'!$C$2&lt;&gt;"",OR(ISNUMBER(SEARCH('🔎 TRA CỨU NHANH'!$C$2,$A2980)),ISNUMBER(SEARCH('🔎 TRA CỨU NHANH'!$C$2,$B2980)))),1,0)</f>
        <v/>
      </c>
      <c r="M2980">
        <f>IF(L2980&gt;N(L2979),L2980,"")</f>
        <v/>
      </c>
      <c r="N2980">
        <f>N(N2979)+IF(AND('💰 BÁO GIÁ'!$C$27&lt;&gt;"",OR(ISNUMBER(SEARCH('💰 BÁO GIÁ'!$C$27,$A2980)),ISNUMBER(SEARCH('💰 BÁO GIÁ'!$C$27,$B2980)))),1,0)</f>
        <v/>
      </c>
      <c r="O2980">
        <f>IF(N2980&gt;N(N2979),N2980,"")</f>
        <v/>
      </c>
    </row>
    <row r="2981">
      <c r="A2981">
        <f>IF('📦 RON BỘ'!B238="","",'📦 RON BỘ'!B238)</f>
        <v/>
      </c>
      <c r="B2981">
        <f>IF('📦 RON BỘ'!B238="","",'📦 RON BỘ'!C238)</f>
        <v/>
      </c>
      <c r="C2981">
        <f>IF('📦 RON BỘ'!B238="","","Ron bộ")</f>
        <v/>
      </c>
      <c r="D2981">
        <f>IF('📦 RON BỘ'!B238="","",'📦 RON BỘ'!F238)</f>
        <v/>
      </c>
      <c r="E2981" s="37">
        <f>IF('📦 RON BỘ'!B238="","",'📦 RON BỘ'!G238)</f>
        <v/>
      </c>
      <c r="F2981" s="37">
        <f>IF('📦 RON BỘ'!B238="","",'📦 RON BỘ'!H238)</f>
        <v/>
      </c>
      <c r="G2981" s="37">
        <f>IF('📦 RON BỘ'!B238="","",'📦 RON BỘ'!I238)</f>
        <v/>
      </c>
      <c r="H2981" s="37">
        <f>IF('📦 RON BỘ'!B238="","",'📦 RON BỘ'!J238)</f>
        <v/>
      </c>
      <c r="I2981" s="37">
        <f>IF('📦 RON BỘ'!B238="","",'📦 RON BỘ'!K238)</f>
        <v/>
      </c>
      <c r="J2981">
        <f>IF('📦 RON BỘ'!B238="","","")</f>
        <v/>
      </c>
      <c r="L2981">
        <f>N(L2980)+IF(AND('🔎 TRA CỨU NHANH'!$C$2&lt;&gt;"",OR(ISNUMBER(SEARCH('🔎 TRA CỨU NHANH'!$C$2,$A2981)),ISNUMBER(SEARCH('🔎 TRA CỨU NHANH'!$C$2,$B2981)))),1,0)</f>
        <v/>
      </c>
      <c r="M2981">
        <f>IF(L2981&gt;N(L2980),L2981,"")</f>
        <v/>
      </c>
      <c r="N2981">
        <f>N(N2980)+IF(AND('💰 BÁO GIÁ'!$C$27&lt;&gt;"",OR(ISNUMBER(SEARCH('💰 BÁO GIÁ'!$C$27,$A2981)),ISNUMBER(SEARCH('💰 BÁO GIÁ'!$C$27,$B2981)))),1,0)</f>
        <v/>
      </c>
      <c r="O2981">
        <f>IF(N2981&gt;N(N2980),N2981,"")</f>
        <v/>
      </c>
    </row>
    <row r="2982">
      <c r="A2982">
        <f>IF('📦 RON BỘ'!B239="","",'📦 RON BỘ'!B239)</f>
        <v/>
      </c>
      <c r="B2982">
        <f>IF('📦 RON BỘ'!B239="","",'📦 RON BỘ'!C239)</f>
        <v/>
      </c>
      <c r="C2982">
        <f>IF('📦 RON BỘ'!B239="","","Ron bộ")</f>
        <v/>
      </c>
      <c r="D2982">
        <f>IF('📦 RON BỘ'!B239="","",'📦 RON BỘ'!F239)</f>
        <v/>
      </c>
      <c r="E2982" s="37">
        <f>IF('📦 RON BỘ'!B239="","",'📦 RON BỘ'!G239)</f>
        <v/>
      </c>
      <c r="F2982" s="37">
        <f>IF('📦 RON BỘ'!B239="","",'📦 RON BỘ'!H239)</f>
        <v/>
      </c>
      <c r="G2982" s="37">
        <f>IF('📦 RON BỘ'!B239="","",'📦 RON BỘ'!I239)</f>
        <v/>
      </c>
      <c r="H2982" s="37">
        <f>IF('📦 RON BỘ'!B239="","",'📦 RON BỘ'!J239)</f>
        <v/>
      </c>
      <c r="I2982" s="37">
        <f>IF('📦 RON BỘ'!B239="","",'📦 RON BỘ'!K239)</f>
        <v/>
      </c>
      <c r="J2982">
        <f>IF('📦 RON BỘ'!B239="","","")</f>
        <v/>
      </c>
      <c r="L2982">
        <f>N(L2981)+IF(AND('🔎 TRA CỨU NHANH'!$C$2&lt;&gt;"",OR(ISNUMBER(SEARCH('🔎 TRA CỨU NHANH'!$C$2,$A2982)),ISNUMBER(SEARCH('🔎 TRA CỨU NHANH'!$C$2,$B2982)))),1,0)</f>
        <v/>
      </c>
      <c r="M2982">
        <f>IF(L2982&gt;N(L2981),L2982,"")</f>
        <v/>
      </c>
      <c r="N2982">
        <f>N(N2981)+IF(AND('💰 BÁO GIÁ'!$C$27&lt;&gt;"",OR(ISNUMBER(SEARCH('💰 BÁO GIÁ'!$C$27,$A2982)),ISNUMBER(SEARCH('💰 BÁO GIÁ'!$C$27,$B2982)))),1,0)</f>
        <v/>
      </c>
      <c r="O2982">
        <f>IF(N2982&gt;N(N2981),N2982,"")</f>
        <v/>
      </c>
    </row>
    <row r="2983">
      <c r="A2983">
        <f>IF('📦 RON BỘ'!B240="","",'📦 RON BỘ'!B240)</f>
        <v/>
      </c>
      <c r="B2983">
        <f>IF('📦 RON BỘ'!B240="","",'📦 RON BỘ'!C240)</f>
        <v/>
      </c>
      <c r="C2983">
        <f>IF('📦 RON BỘ'!B240="","","Ron bộ")</f>
        <v/>
      </c>
      <c r="D2983">
        <f>IF('📦 RON BỘ'!B240="","",'📦 RON BỘ'!F240)</f>
        <v/>
      </c>
      <c r="E2983" s="37">
        <f>IF('📦 RON BỘ'!B240="","",'📦 RON BỘ'!G240)</f>
        <v/>
      </c>
      <c r="F2983" s="37">
        <f>IF('📦 RON BỘ'!B240="","",'📦 RON BỘ'!H240)</f>
        <v/>
      </c>
      <c r="G2983" s="37">
        <f>IF('📦 RON BỘ'!B240="","",'📦 RON BỘ'!I240)</f>
        <v/>
      </c>
      <c r="H2983" s="37">
        <f>IF('📦 RON BỘ'!B240="","",'📦 RON BỘ'!J240)</f>
        <v/>
      </c>
      <c r="I2983" s="37">
        <f>IF('📦 RON BỘ'!B240="","",'📦 RON BỘ'!K240)</f>
        <v/>
      </c>
      <c r="J2983">
        <f>IF('📦 RON BỘ'!B240="","","")</f>
        <v/>
      </c>
      <c r="L2983">
        <f>N(L2982)+IF(AND('🔎 TRA CỨU NHANH'!$C$2&lt;&gt;"",OR(ISNUMBER(SEARCH('🔎 TRA CỨU NHANH'!$C$2,$A2983)),ISNUMBER(SEARCH('🔎 TRA CỨU NHANH'!$C$2,$B2983)))),1,0)</f>
        <v/>
      </c>
      <c r="M2983">
        <f>IF(L2983&gt;N(L2982),L2983,"")</f>
        <v/>
      </c>
      <c r="N2983">
        <f>N(N2982)+IF(AND('💰 BÁO GIÁ'!$C$27&lt;&gt;"",OR(ISNUMBER(SEARCH('💰 BÁO GIÁ'!$C$27,$A2983)),ISNUMBER(SEARCH('💰 BÁO GIÁ'!$C$27,$B2983)))),1,0)</f>
        <v/>
      </c>
      <c r="O2983">
        <f>IF(N2983&gt;N(N2982),N2983,"")</f>
        <v/>
      </c>
    </row>
    <row r="2984">
      <c r="A2984">
        <f>IF('📦 RON BỘ'!B241="","",'📦 RON BỘ'!B241)</f>
        <v/>
      </c>
      <c r="B2984">
        <f>IF('📦 RON BỘ'!B241="","",'📦 RON BỘ'!C241)</f>
        <v/>
      </c>
      <c r="C2984">
        <f>IF('📦 RON BỘ'!B241="","","Ron bộ")</f>
        <v/>
      </c>
      <c r="D2984">
        <f>IF('📦 RON BỘ'!B241="","",'📦 RON BỘ'!F241)</f>
        <v/>
      </c>
      <c r="E2984" s="37">
        <f>IF('📦 RON BỘ'!B241="","",'📦 RON BỘ'!G241)</f>
        <v/>
      </c>
      <c r="F2984" s="37">
        <f>IF('📦 RON BỘ'!B241="","",'📦 RON BỘ'!H241)</f>
        <v/>
      </c>
      <c r="G2984" s="37">
        <f>IF('📦 RON BỘ'!B241="","",'📦 RON BỘ'!I241)</f>
        <v/>
      </c>
      <c r="H2984" s="37">
        <f>IF('📦 RON BỘ'!B241="","",'📦 RON BỘ'!J241)</f>
        <v/>
      </c>
      <c r="I2984" s="37">
        <f>IF('📦 RON BỘ'!B241="","",'📦 RON BỘ'!K241)</f>
        <v/>
      </c>
      <c r="J2984">
        <f>IF('📦 RON BỘ'!B241="","","")</f>
        <v/>
      </c>
      <c r="L2984">
        <f>N(L2983)+IF(AND('🔎 TRA CỨU NHANH'!$C$2&lt;&gt;"",OR(ISNUMBER(SEARCH('🔎 TRA CỨU NHANH'!$C$2,$A2984)),ISNUMBER(SEARCH('🔎 TRA CỨU NHANH'!$C$2,$B2984)))),1,0)</f>
        <v/>
      </c>
      <c r="M2984">
        <f>IF(L2984&gt;N(L2983),L2984,"")</f>
        <v/>
      </c>
      <c r="N2984">
        <f>N(N2983)+IF(AND('💰 BÁO GIÁ'!$C$27&lt;&gt;"",OR(ISNUMBER(SEARCH('💰 BÁO GIÁ'!$C$27,$A2984)),ISNUMBER(SEARCH('💰 BÁO GIÁ'!$C$27,$B2984)))),1,0)</f>
        <v/>
      </c>
      <c r="O2984">
        <f>IF(N2984&gt;N(N2983),N2984,"")</f>
        <v/>
      </c>
    </row>
    <row r="2985">
      <c r="A2985">
        <f>IF('📦 RON BỘ'!B242="","",'📦 RON BỘ'!B242)</f>
        <v/>
      </c>
      <c r="B2985">
        <f>IF('📦 RON BỘ'!B242="","",'📦 RON BỘ'!C242)</f>
        <v/>
      </c>
      <c r="C2985">
        <f>IF('📦 RON BỘ'!B242="","","Ron bộ")</f>
        <v/>
      </c>
      <c r="D2985">
        <f>IF('📦 RON BỘ'!B242="","",'📦 RON BỘ'!F242)</f>
        <v/>
      </c>
      <c r="E2985" s="37">
        <f>IF('📦 RON BỘ'!B242="","",'📦 RON BỘ'!G242)</f>
        <v/>
      </c>
      <c r="F2985" s="37">
        <f>IF('📦 RON BỘ'!B242="","",'📦 RON BỘ'!H242)</f>
        <v/>
      </c>
      <c r="G2985" s="37">
        <f>IF('📦 RON BỘ'!B242="","",'📦 RON BỘ'!I242)</f>
        <v/>
      </c>
      <c r="H2985" s="37">
        <f>IF('📦 RON BỘ'!B242="","",'📦 RON BỘ'!J242)</f>
        <v/>
      </c>
      <c r="I2985" s="37">
        <f>IF('📦 RON BỘ'!B242="","",'📦 RON BỘ'!K242)</f>
        <v/>
      </c>
      <c r="J2985">
        <f>IF('📦 RON BỘ'!B242="","","")</f>
        <v/>
      </c>
      <c r="L2985">
        <f>N(L2984)+IF(AND('🔎 TRA CỨU NHANH'!$C$2&lt;&gt;"",OR(ISNUMBER(SEARCH('🔎 TRA CỨU NHANH'!$C$2,$A2985)),ISNUMBER(SEARCH('🔎 TRA CỨU NHANH'!$C$2,$B2985)))),1,0)</f>
        <v/>
      </c>
      <c r="M2985">
        <f>IF(L2985&gt;N(L2984),L2985,"")</f>
        <v/>
      </c>
      <c r="N2985">
        <f>N(N2984)+IF(AND('💰 BÁO GIÁ'!$C$27&lt;&gt;"",OR(ISNUMBER(SEARCH('💰 BÁO GIÁ'!$C$27,$A2985)),ISNUMBER(SEARCH('💰 BÁO GIÁ'!$C$27,$B2985)))),1,0)</f>
        <v/>
      </c>
      <c r="O2985">
        <f>IF(N2985&gt;N(N2984),N2985,"")</f>
        <v/>
      </c>
    </row>
    <row r="2986">
      <c r="A2986">
        <f>IF('📦 RON BỘ'!B243="","",'📦 RON BỘ'!B243)</f>
        <v/>
      </c>
      <c r="B2986">
        <f>IF('📦 RON BỘ'!B243="","",'📦 RON BỘ'!C243)</f>
        <v/>
      </c>
      <c r="C2986">
        <f>IF('📦 RON BỘ'!B243="","","Ron bộ")</f>
        <v/>
      </c>
      <c r="D2986">
        <f>IF('📦 RON BỘ'!B243="","",'📦 RON BỘ'!F243)</f>
        <v/>
      </c>
      <c r="E2986" s="37">
        <f>IF('📦 RON BỘ'!B243="","",'📦 RON BỘ'!G243)</f>
        <v/>
      </c>
      <c r="F2986" s="37">
        <f>IF('📦 RON BỘ'!B243="","",'📦 RON BỘ'!H243)</f>
        <v/>
      </c>
      <c r="G2986" s="37">
        <f>IF('📦 RON BỘ'!B243="","",'📦 RON BỘ'!I243)</f>
        <v/>
      </c>
      <c r="H2986" s="37">
        <f>IF('📦 RON BỘ'!B243="","",'📦 RON BỘ'!J243)</f>
        <v/>
      </c>
      <c r="I2986" s="37">
        <f>IF('📦 RON BỘ'!B243="","",'📦 RON BỘ'!K243)</f>
        <v/>
      </c>
      <c r="J2986">
        <f>IF('📦 RON BỘ'!B243="","","")</f>
        <v/>
      </c>
      <c r="L2986">
        <f>N(L2985)+IF(AND('🔎 TRA CỨU NHANH'!$C$2&lt;&gt;"",OR(ISNUMBER(SEARCH('🔎 TRA CỨU NHANH'!$C$2,$A2986)),ISNUMBER(SEARCH('🔎 TRA CỨU NHANH'!$C$2,$B2986)))),1,0)</f>
        <v/>
      </c>
      <c r="M2986">
        <f>IF(L2986&gt;N(L2985),L2986,"")</f>
        <v/>
      </c>
      <c r="N2986">
        <f>N(N2985)+IF(AND('💰 BÁO GIÁ'!$C$27&lt;&gt;"",OR(ISNUMBER(SEARCH('💰 BÁO GIÁ'!$C$27,$A2986)),ISNUMBER(SEARCH('💰 BÁO GIÁ'!$C$27,$B2986)))),1,0)</f>
        <v/>
      </c>
      <c r="O2986">
        <f>IF(N2986&gt;N(N2985),N2986,"")</f>
        <v/>
      </c>
    </row>
    <row r="2987">
      <c r="A2987">
        <f>IF('📦 RON BỘ'!B244="","",'📦 RON BỘ'!B244)</f>
        <v/>
      </c>
      <c r="B2987">
        <f>IF('📦 RON BỘ'!B244="","",'📦 RON BỘ'!C244)</f>
        <v/>
      </c>
      <c r="C2987">
        <f>IF('📦 RON BỘ'!B244="","","Ron bộ")</f>
        <v/>
      </c>
      <c r="D2987">
        <f>IF('📦 RON BỘ'!B244="","",'📦 RON BỘ'!F244)</f>
        <v/>
      </c>
      <c r="E2987" s="37">
        <f>IF('📦 RON BỘ'!B244="","",'📦 RON BỘ'!G244)</f>
        <v/>
      </c>
      <c r="F2987" s="37">
        <f>IF('📦 RON BỘ'!B244="","",'📦 RON BỘ'!H244)</f>
        <v/>
      </c>
      <c r="G2987" s="37">
        <f>IF('📦 RON BỘ'!B244="","",'📦 RON BỘ'!I244)</f>
        <v/>
      </c>
      <c r="H2987" s="37">
        <f>IF('📦 RON BỘ'!B244="","",'📦 RON BỘ'!J244)</f>
        <v/>
      </c>
      <c r="I2987" s="37">
        <f>IF('📦 RON BỘ'!B244="","",'📦 RON BỘ'!K244)</f>
        <v/>
      </c>
      <c r="J2987">
        <f>IF('📦 RON BỘ'!B244="","","")</f>
        <v/>
      </c>
      <c r="L2987">
        <f>N(L2986)+IF(AND('🔎 TRA CỨU NHANH'!$C$2&lt;&gt;"",OR(ISNUMBER(SEARCH('🔎 TRA CỨU NHANH'!$C$2,$A2987)),ISNUMBER(SEARCH('🔎 TRA CỨU NHANH'!$C$2,$B2987)))),1,0)</f>
        <v/>
      </c>
      <c r="M2987">
        <f>IF(L2987&gt;N(L2986),L2987,"")</f>
        <v/>
      </c>
      <c r="N2987">
        <f>N(N2986)+IF(AND('💰 BÁO GIÁ'!$C$27&lt;&gt;"",OR(ISNUMBER(SEARCH('💰 BÁO GIÁ'!$C$27,$A2987)),ISNUMBER(SEARCH('💰 BÁO GIÁ'!$C$27,$B2987)))),1,0)</f>
        <v/>
      </c>
      <c r="O2987">
        <f>IF(N2987&gt;N(N2986),N2987,"")</f>
        <v/>
      </c>
    </row>
    <row r="2988">
      <c r="A2988">
        <f>IF('📦 RON BỘ'!B245="","",'📦 RON BỘ'!B245)</f>
        <v/>
      </c>
      <c r="B2988">
        <f>IF('📦 RON BỘ'!B245="","",'📦 RON BỘ'!C245)</f>
        <v/>
      </c>
      <c r="C2988">
        <f>IF('📦 RON BỘ'!B245="","","Ron bộ")</f>
        <v/>
      </c>
      <c r="D2988">
        <f>IF('📦 RON BỘ'!B245="","",'📦 RON BỘ'!F245)</f>
        <v/>
      </c>
      <c r="E2988" s="37">
        <f>IF('📦 RON BỘ'!B245="","",'📦 RON BỘ'!G245)</f>
        <v/>
      </c>
      <c r="F2988" s="37">
        <f>IF('📦 RON BỘ'!B245="","",'📦 RON BỘ'!H245)</f>
        <v/>
      </c>
      <c r="G2988" s="37">
        <f>IF('📦 RON BỘ'!B245="","",'📦 RON BỘ'!I245)</f>
        <v/>
      </c>
      <c r="H2988" s="37">
        <f>IF('📦 RON BỘ'!B245="","",'📦 RON BỘ'!J245)</f>
        <v/>
      </c>
      <c r="I2988" s="37">
        <f>IF('📦 RON BỘ'!B245="","",'📦 RON BỘ'!K245)</f>
        <v/>
      </c>
      <c r="J2988">
        <f>IF('📦 RON BỘ'!B245="","","")</f>
        <v/>
      </c>
      <c r="L2988">
        <f>N(L2987)+IF(AND('🔎 TRA CỨU NHANH'!$C$2&lt;&gt;"",OR(ISNUMBER(SEARCH('🔎 TRA CỨU NHANH'!$C$2,$A2988)),ISNUMBER(SEARCH('🔎 TRA CỨU NHANH'!$C$2,$B2988)))),1,0)</f>
        <v/>
      </c>
      <c r="M2988">
        <f>IF(L2988&gt;N(L2987),L2988,"")</f>
        <v/>
      </c>
      <c r="N2988">
        <f>N(N2987)+IF(AND('💰 BÁO GIÁ'!$C$27&lt;&gt;"",OR(ISNUMBER(SEARCH('💰 BÁO GIÁ'!$C$27,$A2988)),ISNUMBER(SEARCH('💰 BÁO GIÁ'!$C$27,$B2988)))),1,0)</f>
        <v/>
      </c>
      <c r="O2988">
        <f>IF(N2988&gt;N(N2987),N2988,"")</f>
        <v/>
      </c>
    </row>
    <row r="2989">
      <c r="A2989">
        <f>IF('📦 RON BỘ'!B246="","",'📦 RON BỘ'!B246)</f>
        <v/>
      </c>
      <c r="B2989">
        <f>IF('📦 RON BỘ'!B246="","",'📦 RON BỘ'!C246)</f>
        <v/>
      </c>
      <c r="C2989">
        <f>IF('📦 RON BỘ'!B246="","","Ron bộ")</f>
        <v/>
      </c>
      <c r="D2989">
        <f>IF('📦 RON BỘ'!B246="","",'📦 RON BỘ'!F246)</f>
        <v/>
      </c>
      <c r="E2989" s="37">
        <f>IF('📦 RON BỘ'!B246="","",'📦 RON BỘ'!G246)</f>
        <v/>
      </c>
      <c r="F2989" s="37">
        <f>IF('📦 RON BỘ'!B246="","",'📦 RON BỘ'!H246)</f>
        <v/>
      </c>
      <c r="G2989" s="37">
        <f>IF('📦 RON BỘ'!B246="","",'📦 RON BỘ'!I246)</f>
        <v/>
      </c>
      <c r="H2989" s="37">
        <f>IF('📦 RON BỘ'!B246="","",'📦 RON BỘ'!J246)</f>
        <v/>
      </c>
      <c r="I2989" s="37">
        <f>IF('📦 RON BỘ'!B246="","",'📦 RON BỘ'!K246)</f>
        <v/>
      </c>
      <c r="J2989">
        <f>IF('📦 RON BỘ'!B246="","","")</f>
        <v/>
      </c>
      <c r="L2989">
        <f>N(L2988)+IF(AND('🔎 TRA CỨU NHANH'!$C$2&lt;&gt;"",OR(ISNUMBER(SEARCH('🔎 TRA CỨU NHANH'!$C$2,$A2989)),ISNUMBER(SEARCH('🔎 TRA CỨU NHANH'!$C$2,$B2989)))),1,0)</f>
        <v/>
      </c>
      <c r="M2989">
        <f>IF(L2989&gt;N(L2988),L2989,"")</f>
        <v/>
      </c>
      <c r="N2989">
        <f>N(N2988)+IF(AND('💰 BÁO GIÁ'!$C$27&lt;&gt;"",OR(ISNUMBER(SEARCH('💰 BÁO GIÁ'!$C$27,$A2989)),ISNUMBER(SEARCH('💰 BÁO GIÁ'!$C$27,$B2989)))),1,0)</f>
        <v/>
      </c>
      <c r="O2989">
        <f>IF(N2989&gt;N(N2988),N2989,"")</f>
        <v/>
      </c>
    </row>
    <row r="2990">
      <c r="A2990">
        <f>IF('📦 RON BỘ'!B247="","",'📦 RON BỘ'!B247)</f>
        <v/>
      </c>
      <c r="B2990">
        <f>IF('📦 RON BỘ'!B247="","",'📦 RON BỘ'!C247)</f>
        <v/>
      </c>
      <c r="C2990">
        <f>IF('📦 RON BỘ'!B247="","","Ron bộ")</f>
        <v/>
      </c>
      <c r="D2990">
        <f>IF('📦 RON BỘ'!B247="","",'📦 RON BỘ'!F247)</f>
        <v/>
      </c>
      <c r="E2990" s="37">
        <f>IF('📦 RON BỘ'!B247="","",'📦 RON BỘ'!G247)</f>
        <v/>
      </c>
      <c r="F2990" s="37">
        <f>IF('📦 RON BỘ'!B247="","",'📦 RON BỘ'!H247)</f>
        <v/>
      </c>
      <c r="G2990" s="37">
        <f>IF('📦 RON BỘ'!B247="","",'📦 RON BỘ'!I247)</f>
        <v/>
      </c>
      <c r="H2990" s="37">
        <f>IF('📦 RON BỘ'!B247="","",'📦 RON BỘ'!J247)</f>
        <v/>
      </c>
      <c r="I2990" s="37">
        <f>IF('📦 RON BỘ'!B247="","",'📦 RON BỘ'!K247)</f>
        <v/>
      </c>
      <c r="J2990">
        <f>IF('📦 RON BỘ'!B247="","","")</f>
        <v/>
      </c>
      <c r="L2990">
        <f>N(L2989)+IF(AND('🔎 TRA CỨU NHANH'!$C$2&lt;&gt;"",OR(ISNUMBER(SEARCH('🔎 TRA CỨU NHANH'!$C$2,$A2990)),ISNUMBER(SEARCH('🔎 TRA CỨU NHANH'!$C$2,$B2990)))),1,0)</f>
        <v/>
      </c>
      <c r="M2990">
        <f>IF(L2990&gt;N(L2989),L2990,"")</f>
        <v/>
      </c>
      <c r="N2990">
        <f>N(N2989)+IF(AND('💰 BÁO GIÁ'!$C$27&lt;&gt;"",OR(ISNUMBER(SEARCH('💰 BÁO GIÁ'!$C$27,$A2990)),ISNUMBER(SEARCH('💰 BÁO GIÁ'!$C$27,$B2990)))),1,0)</f>
        <v/>
      </c>
      <c r="O2990">
        <f>IF(N2990&gt;N(N2989),N2990,"")</f>
        <v/>
      </c>
    </row>
    <row r="2991">
      <c r="A2991">
        <f>IF('📦 RON BỘ'!B248="","",'📦 RON BỘ'!B248)</f>
        <v/>
      </c>
      <c r="B2991">
        <f>IF('📦 RON BỘ'!B248="","",'📦 RON BỘ'!C248)</f>
        <v/>
      </c>
      <c r="C2991">
        <f>IF('📦 RON BỘ'!B248="","","Ron bộ")</f>
        <v/>
      </c>
      <c r="D2991">
        <f>IF('📦 RON BỘ'!B248="","",'📦 RON BỘ'!F248)</f>
        <v/>
      </c>
      <c r="E2991" s="37">
        <f>IF('📦 RON BỘ'!B248="","",'📦 RON BỘ'!G248)</f>
        <v/>
      </c>
      <c r="F2991" s="37">
        <f>IF('📦 RON BỘ'!B248="","",'📦 RON BỘ'!H248)</f>
        <v/>
      </c>
      <c r="G2991" s="37">
        <f>IF('📦 RON BỘ'!B248="","",'📦 RON BỘ'!I248)</f>
        <v/>
      </c>
      <c r="H2991" s="37">
        <f>IF('📦 RON BỘ'!B248="","",'📦 RON BỘ'!J248)</f>
        <v/>
      </c>
      <c r="I2991" s="37">
        <f>IF('📦 RON BỘ'!B248="","",'📦 RON BỘ'!K248)</f>
        <v/>
      </c>
      <c r="J2991">
        <f>IF('📦 RON BỘ'!B248="","","")</f>
        <v/>
      </c>
      <c r="L2991">
        <f>N(L2990)+IF(AND('🔎 TRA CỨU NHANH'!$C$2&lt;&gt;"",OR(ISNUMBER(SEARCH('🔎 TRA CỨU NHANH'!$C$2,$A2991)),ISNUMBER(SEARCH('🔎 TRA CỨU NHANH'!$C$2,$B2991)))),1,0)</f>
        <v/>
      </c>
      <c r="M2991">
        <f>IF(L2991&gt;N(L2990),L2991,"")</f>
        <v/>
      </c>
      <c r="N2991">
        <f>N(N2990)+IF(AND('💰 BÁO GIÁ'!$C$27&lt;&gt;"",OR(ISNUMBER(SEARCH('💰 BÁO GIÁ'!$C$27,$A2991)),ISNUMBER(SEARCH('💰 BÁO GIÁ'!$C$27,$B2991)))),1,0)</f>
        <v/>
      </c>
      <c r="O2991">
        <f>IF(N2991&gt;N(N2990),N2991,"")</f>
        <v/>
      </c>
    </row>
    <row r="2992">
      <c r="A2992">
        <f>IF('📦 RON BỘ'!B249="","",'📦 RON BỘ'!B249)</f>
        <v/>
      </c>
      <c r="B2992">
        <f>IF('📦 RON BỘ'!B249="","",'📦 RON BỘ'!C249)</f>
        <v/>
      </c>
      <c r="C2992">
        <f>IF('📦 RON BỘ'!B249="","","Ron bộ")</f>
        <v/>
      </c>
      <c r="D2992">
        <f>IF('📦 RON BỘ'!B249="","",'📦 RON BỘ'!F249)</f>
        <v/>
      </c>
      <c r="E2992" s="37">
        <f>IF('📦 RON BỘ'!B249="","",'📦 RON BỘ'!G249)</f>
        <v/>
      </c>
      <c r="F2992" s="37">
        <f>IF('📦 RON BỘ'!B249="","",'📦 RON BỘ'!H249)</f>
        <v/>
      </c>
      <c r="G2992" s="37">
        <f>IF('📦 RON BỘ'!B249="","",'📦 RON BỘ'!I249)</f>
        <v/>
      </c>
      <c r="H2992" s="37">
        <f>IF('📦 RON BỘ'!B249="","",'📦 RON BỘ'!J249)</f>
        <v/>
      </c>
      <c r="I2992" s="37">
        <f>IF('📦 RON BỘ'!B249="","",'📦 RON BỘ'!K249)</f>
        <v/>
      </c>
      <c r="J2992">
        <f>IF('📦 RON BỘ'!B249="","","")</f>
        <v/>
      </c>
      <c r="L2992">
        <f>N(L2991)+IF(AND('🔎 TRA CỨU NHANH'!$C$2&lt;&gt;"",OR(ISNUMBER(SEARCH('🔎 TRA CỨU NHANH'!$C$2,$A2992)),ISNUMBER(SEARCH('🔎 TRA CỨU NHANH'!$C$2,$B2992)))),1,0)</f>
        <v/>
      </c>
      <c r="M2992">
        <f>IF(L2992&gt;N(L2991),L2992,"")</f>
        <v/>
      </c>
      <c r="N2992">
        <f>N(N2991)+IF(AND('💰 BÁO GIÁ'!$C$27&lt;&gt;"",OR(ISNUMBER(SEARCH('💰 BÁO GIÁ'!$C$27,$A2992)),ISNUMBER(SEARCH('💰 BÁO GIÁ'!$C$27,$B2992)))),1,0)</f>
        <v/>
      </c>
      <c r="O2992">
        <f>IF(N2992&gt;N(N2991),N2992,"")</f>
        <v/>
      </c>
    </row>
    <row r="2993">
      <c r="A2993">
        <f>IF('📦 RON BỘ'!B250="","",'📦 RON BỘ'!B250)</f>
        <v/>
      </c>
      <c r="B2993">
        <f>IF('📦 RON BỘ'!B250="","",'📦 RON BỘ'!C250)</f>
        <v/>
      </c>
      <c r="C2993">
        <f>IF('📦 RON BỘ'!B250="","","Ron bộ")</f>
        <v/>
      </c>
      <c r="D2993">
        <f>IF('📦 RON BỘ'!B250="","",'📦 RON BỘ'!F250)</f>
        <v/>
      </c>
      <c r="E2993" s="37">
        <f>IF('📦 RON BỘ'!B250="","",'📦 RON BỘ'!G250)</f>
        <v/>
      </c>
      <c r="F2993" s="37">
        <f>IF('📦 RON BỘ'!B250="","",'📦 RON BỘ'!H250)</f>
        <v/>
      </c>
      <c r="G2993" s="37">
        <f>IF('📦 RON BỘ'!B250="","",'📦 RON BỘ'!I250)</f>
        <v/>
      </c>
      <c r="H2993" s="37">
        <f>IF('📦 RON BỘ'!B250="","",'📦 RON BỘ'!J250)</f>
        <v/>
      </c>
      <c r="I2993" s="37">
        <f>IF('📦 RON BỘ'!B250="","",'📦 RON BỘ'!K250)</f>
        <v/>
      </c>
      <c r="J2993">
        <f>IF('📦 RON BỘ'!B250="","","")</f>
        <v/>
      </c>
      <c r="L2993">
        <f>N(L2992)+IF(AND('🔎 TRA CỨU NHANH'!$C$2&lt;&gt;"",OR(ISNUMBER(SEARCH('🔎 TRA CỨU NHANH'!$C$2,$A2993)),ISNUMBER(SEARCH('🔎 TRA CỨU NHANH'!$C$2,$B2993)))),1,0)</f>
        <v/>
      </c>
      <c r="M2993">
        <f>IF(L2993&gt;N(L2992),L2993,"")</f>
        <v/>
      </c>
      <c r="N2993">
        <f>N(N2992)+IF(AND('💰 BÁO GIÁ'!$C$27&lt;&gt;"",OR(ISNUMBER(SEARCH('💰 BÁO GIÁ'!$C$27,$A2993)),ISNUMBER(SEARCH('💰 BÁO GIÁ'!$C$27,$B2993)))),1,0)</f>
        <v/>
      </c>
      <c r="O2993">
        <f>IF(N2993&gt;N(N2992),N2993,"")</f>
        <v/>
      </c>
    </row>
    <row r="2994">
      <c r="A2994">
        <f>IF('📦 RON BỘ'!B251="","",'📦 RON BỘ'!B251)</f>
        <v/>
      </c>
      <c r="B2994">
        <f>IF('📦 RON BỘ'!B251="","",'📦 RON BỘ'!C251)</f>
        <v/>
      </c>
      <c r="C2994">
        <f>IF('📦 RON BỘ'!B251="","","Ron bộ")</f>
        <v/>
      </c>
      <c r="D2994">
        <f>IF('📦 RON BỘ'!B251="","",'📦 RON BỘ'!F251)</f>
        <v/>
      </c>
      <c r="E2994" s="37">
        <f>IF('📦 RON BỘ'!B251="","",'📦 RON BỘ'!G251)</f>
        <v/>
      </c>
      <c r="F2994" s="37">
        <f>IF('📦 RON BỘ'!B251="","",'📦 RON BỘ'!H251)</f>
        <v/>
      </c>
      <c r="G2994" s="37">
        <f>IF('📦 RON BỘ'!B251="","",'📦 RON BỘ'!I251)</f>
        <v/>
      </c>
      <c r="H2994" s="37">
        <f>IF('📦 RON BỘ'!B251="","",'📦 RON BỘ'!J251)</f>
        <v/>
      </c>
      <c r="I2994" s="37">
        <f>IF('📦 RON BỘ'!B251="","",'📦 RON BỘ'!K251)</f>
        <v/>
      </c>
      <c r="J2994">
        <f>IF('📦 RON BỘ'!B251="","","")</f>
        <v/>
      </c>
      <c r="L2994">
        <f>N(L2993)+IF(AND('🔎 TRA CỨU NHANH'!$C$2&lt;&gt;"",OR(ISNUMBER(SEARCH('🔎 TRA CỨU NHANH'!$C$2,$A2994)),ISNUMBER(SEARCH('🔎 TRA CỨU NHANH'!$C$2,$B2994)))),1,0)</f>
        <v/>
      </c>
      <c r="M2994">
        <f>IF(L2994&gt;N(L2993),L2994,"")</f>
        <v/>
      </c>
      <c r="N2994">
        <f>N(N2993)+IF(AND('💰 BÁO GIÁ'!$C$27&lt;&gt;"",OR(ISNUMBER(SEARCH('💰 BÁO GIÁ'!$C$27,$A2994)),ISNUMBER(SEARCH('💰 BÁO GIÁ'!$C$27,$B2994)))),1,0)</f>
        <v/>
      </c>
      <c r="O2994">
        <f>IF(N2994&gt;N(N2993),N2994,"")</f>
        <v/>
      </c>
    </row>
    <row r="2995">
      <c r="A2995">
        <f>IF('📦 RON BỘ'!B252="","",'📦 RON BỘ'!B252)</f>
        <v/>
      </c>
      <c r="B2995">
        <f>IF('📦 RON BỘ'!B252="","",'📦 RON BỘ'!C252)</f>
        <v/>
      </c>
      <c r="C2995">
        <f>IF('📦 RON BỘ'!B252="","","Ron bộ")</f>
        <v/>
      </c>
      <c r="D2995">
        <f>IF('📦 RON BỘ'!B252="","",'📦 RON BỘ'!F252)</f>
        <v/>
      </c>
      <c r="E2995" s="37">
        <f>IF('📦 RON BỘ'!B252="","",'📦 RON BỘ'!G252)</f>
        <v/>
      </c>
      <c r="F2995" s="37">
        <f>IF('📦 RON BỘ'!B252="","",'📦 RON BỘ'!H252)</f>
        <v/>
      </c>
      <c r="G2995" s="37">
        <f>IF('📦 RON BỘ'!B252="","",'📦 RON BỘ'!I252)</f>
        <v/>
      </c>
      <c r="H2995" s="37">
        <f>IF('📦 RON BỘ'!B252="","",'📦 RON BỘ'!J252)</f>
        <v/>
      </c>
      <c r="I2995" s="37">
        <f>IF('📦 RON BỘ'!B252="","",'📦 RON BỘ'!K252)</f>
        <v/>
      </c>
      <c r="J2995">
        <f>IF('📦 RON BỘ'!B252="","","")</f>
        <v/>
      </c>
      <c r="L2995">
        <f>N(L2994)+IF(AND('🔎 TRA CỨU NHANH'!$C$2&lt;&gt;"",OR(ISNUMBER(SEARCH('🔎 TRA CỨU NHANH'!$C$2,$A2995)),ISNUMBER(SEARCH('🔎 TRA CỨU NHANH'!$C$2,$B2995)))),1,0)</f>
        <v/>
      </c>
      <c r="M2995">
        <f>IF(L2995&gt;N(L2994),L2995,"")</f>
        <v/>
      </c>
      <c r="N2995">
        <f>N(N2994)+IF(AND('💰 BÁO GIÁ'!$C$27&lt;&gt;"",OR(ISNUMBER(SEARCH('💰 BÁO GIÁ'!$C$27,$A2995)),ISNUMBER(SEARCH('💰 BÁO GIÁ'!$C$27,$B2995)))),1,0)</f>
        <v/>
      </c>
      <c r="O2995">
        <f>IF(N2995&gt;N(N2994),N2995,"")</f>
        <v/>
      </c>
    </row>
    <row r="2996">
      <c r="A2996">
        <f>IF('📦 RON BỘ'!B253="","",'📦 RON BỘ'!B253)</f>
        <v/>
      </c>
      <c r="B2996">
        <f>IF('📦 RON BỘ'!B253="","",'📦 RON BỘ'!C253)</f>
        <v/>
      </c>
      <c r="C2996">
        <f>IF('📦 RON BỘ'!B253="","","Ron bộ")</f>
        <v/>
      </c>
      <c r="D2996">
        <f>IF('📦 RON BỘ'!B253="","",'📦 RON BỘ'!F253)</f>
        <v/>
      </c>
      <c r="E2996" s="37">
        <f>IF('📦 RON BỘ'!B253="","",'📦 RON BỘ'!G253)</f>
        <v/>
      </c>
      <c r="F2996" s="37">
        <f>IF('📦 RON BỘ'!B253="","",'📦 RON BỘ'!H253)</f>
        <v/>
      </c>
      <c r="G2996" s="37">
        <f>IF('📦 RON BỘ'!B253="","",'📦 RON BỘ'!I253)</f>
        <v/>
      </c>
      <c r="H2996" s="37">
        <f>IF('📦 RON BỘ'!B253="","",'📦 RON BỘ'!J253)</f>
        <v/>
      </c>
      <c r="I2996" s="37">
        <f>IF('📦 RON BỘ'!B253="","",'📦 RON BỘ'!K253)</f>
        <v/>
      </c>
      <c r="J2996">
        <f>IF('📦 RON BỘ'!B253="","","")</f>
        <v/>
      </c>
      <c r="L2996">
        <f>N(L2995)+IF(AND('🔎 TRA CỨU NHANH'!$C$2&lt;&gt;"",OR(ISNUMBER(SEARCH('🔎 TRA CỨU NHANH'!$C$2,$A2996)),ISNUMBER(SEARCH('🔎 TRA CỨU NHANH'!$C$2,$B2996)))),1,0)</f>
        <v/>
      </c>
      <c r="M2996">
        <f>IF(L2996&gt;N(L2995),L2996,"")</f>
        <v/>
      </c>
      <c r="N2996">
        <f>N(N2995)+IF(AND('💰 BÁO GIÁ'!$C$27&lt;&gt;"",OR(ISNUMBER(SEARCH('💰 BÁO GIÁ'!$C$27,$A2996)),ISNUMBER(SEARCH('💰 BÁO GIÁ'!$C$27,$B2996)))),1,0)</f>
        <v/>
      </c>
      <c r="O2996">
        <f>IF(N2996&gt;N(N2995),N2996,"")</f>
        <v/>
      </c>
    </row>
    <row r="2997">
      <c r="A2997">
        <f>IF('📦 RON BỘ'!B254="","",'📦 RON BỘ'!B254)</f>
        <v/>
      </c>
      <c r="B2997">
        <f>IF('📦 RON BỘ'!B254="","",'📦 RON BỘ'!C254)</f>
        <v/>
      </c>
      <c r="C2997">
        <f>IF('📦 RON BỘ'!B254="","","Ron bộ")</f>
        <v/>
      </c>
      <c r="D2997">
        <f>IF('📦 RON BỘ'!B254="","",'📦 RON BỘ'!F254)</f>
        <v/>
      </c>
      <c r="E2997" s="37">
        <f>IF('📦 RON BỘ'!B254="","",'📦 RON BỘ'!G254)</f>
        <v/>
      </c>
      <c r="F2997" s="37">
        <f>IF('📦 RON BỘ'!B254="","",'📦 RON BỘ'!H254)</f>
        <v/>
      </c>
      <c r="G2997" s="37">
        <f>IF('📦 RON BỘ'!B254="","",'📦 RON BỘ'!I254)</f>
        <v/>
      </c>
      <c r="H2997" s="37">
        <f>IF('📦 RON BỘ'!B254="","",'📦 RON BỘ'!J254)</f>
        <v/>
      </c>
      <c r="I2997" s="37">
        <f>IF('📦 RON BỘ'!B254="","",'📦 RON BỘ'!K254)</f>
        <v/>
      </c>
      <c r="J2997">
        <f>IF('📦 RON BỘ'!B254="","","")</f>
        <v/>
      </c>
      <c r="L2997">
        <f>N(L2996)+IF(AND('🔎 TRA CỨU NHANH'!$C$2&lt;&gt;"",OR(ISNUMBER(SEARCH('🔎 TRA CỨU NHANH'!$C$2,$A2997)),ISNUMBER(SEARCH('🔎 TRA CỨU NHANH'!$C$2,$B2997)))),1,0)</f>
        <v/>
      </c>
      <c r="M2997">
        <f>IF(L2997&gt;N(L2996),L2997,"")</f>
        <v/>
      </c>
      <c r="N2997">
        <f>N(N2996)+IF(AND('💰 BÁO GIÁ'!$C$27&lt;&gt;"",OR(ISNUMBER(SEARCH('💰 BÁO GIÁ'!$C$27,$A2997)),ISNUMBER(SEARCH('💰 BÁO GIÁ'!$C$27,$B2997)))),1,0)</f>
        <v/>
      </c>
      <c r="O2997">
        <f>IF(N2997&gt;N(N2996),N2997,"")</f>
        <v/>
      </c>
    </row>
    <row r="2998">
      <c r="A2998">
        <f>IF('📦 RON BỘ'!B255="","",'📦 RON BỘ'!B255)</f>
        <v/>
      </c>
      <c r="B2998">
        <f>IF('📦 RON BỘ'!B255="","",'📦 RON BỘ'!C255)</f>
        <v/>
      </c>
      <c r="C2998">
        <f>IF('📦 RON BỘ'!B255="","","Ron bộ")</f>
        <v/>
      </c>
      <c r="D2998">
        <f>IF('📦 RON BỘ'!B255="","",'📦 RON BỘ'!F255)</f>
        <v/>
      </c>
      <c r="E2998">
        <f>IF('📦 RON BỘ'!B255="","",'📦 RON BỘ'!G255)</f>
        <v/>
      </c>
      <c r="F2998">
        <f>IF('📦 RON BỘ'!B255="","",'📦 RON BỘ'!H255)</f>
        <v/>
      </c>
      <c r="G2998">
        <f>IF('📦 RON BỘ'!B255="","",'📦 RON BỘ'!I255)</f>
        <v/>
      </c>
      <c r="H2998">
        <f>IF('📦 RON BỘ'!B255="","",'📦 RON BỘ'!J255)</f>
        <v/>
      </c>
      <c r="I2998">
        <f>IF('📦 RON BỘ'!B255="","",'📦 RON BỘ'!K255)</f>
        <v/>
      </c>
      <c r="J2998">
        <f>IF('📦 RON BỘ'!B255="","","")</f>
        <v/>
      </c>
      <c r="L2998">
        <f>N(L2997)+IF(AND('🔎 TRA CỨU NHANH'!$C$2&lt;&gt;"",OR(ISNUMBER(SEARCH('🔎 TRA CỨU NHANH'!$C$2,$A2998)),ISNUMBER(SEARCH('🔎 TRA CỨU NHANH'!$C$2,$B2998)))),1,0)</f>
        <v/>
      </c>
      <c r="M2998">
        <f>IF(L2998&gt;N(L2997),L2998,"")</f>
        <v/>
      </c>
      <c r="N2998">
        <f>N(N2997)+IF(AND('💰 BÁO GIÁ'!$C$27&lt;&gt;"",OR(ISNUMBER(SEARCH('💰 BÁO GIÁ'!$C$27,$A2998)),ISNUMBER(SEARCH('💰 BÁO GIÁ'!$C$27,$B2998)))),1,0)</f>
        <v/>
      </c>
      <c r="O2998">
        <f>IF(N2998&gt;N(N2997),N2998,"")</f>
        <v/>
      </c>
    </row>
    <row r="2999">
      <c r="A2999">
        <f>IF('📦 RON BỘ'!B256="","",'📦 RON BỘ'!B256)</f>
        <v/>
      </c>
      <c r="B2999">
        <f>IF('📦 RON BỘ'!B256="","",'📦 RON BỘ'!C256)</f>
        <v/>
      </c>
      <c r="C2999">
        <f>IF('📦 RON BỘ'!B256="","","Ron bộ")</f>
        <v/>
      </c>
      <c r="D2999">
        <f>IF('📦 RON BỘ'!B256="","",'📦 RON BỘ'!F256)</f>
        <v/>
      </c>
      <c r="E2999" s="37">
        <f>IF('📦 RON BỘ'!B256="","",'📦 RON BỘ'!G256)</f>
        <v/>
      </c>
      <c r="F2999" s="37">
        <f>IF('📦 RON BỘ'!B256="","",'📦 RON BỘ'!H256)</f>
        <v/>
      </c>
      <c r="G2999" s="37">
        <f>IF('📦 RON BỘ'!B256="","",'📦 RON BỘ'!I256)</f>
        <v/>
      </c>
      <c r="H2999" s="37">
        <f>IF('📦 RON BỘ'!B256="","",'📦 RON BỘ'!J256)</f>
        <v/>
      </c>
      <c r="I2999" s="37">
        <f>IF('📦 RON BỘ'!B256="","",'📦 RON BỘ'!K256)</f>
        <v/>
      </c>
      <c r="J2999">
        <f>IF('📦 RON BỘ'!B256="","","")</f>
        <v/>
      </c>
      <c r="L2999">
        <f>N(L2998)+IF(AND('🔎 TRA CỨU NHANH'!$C$2&lt;&gt;"",OR(ISNUMBER(SEARCH('🔎 TRA CỨU NHANH'!$C$2,$A2999)),ISNUMBER(SEARCH('🔎 TRA CỨU NHANH'!$C$2,$B2999)))),1,0)</f>
        <v/>
      </c>
      <c r="M2999">
        <f>IF(L2999&gt;N(L2998),L2999,"")</f>
        <v/>
      </c>
      <c r="N2999">
        <f>N(N2998)+IF(AND('💰 BÁO GIÁ'!$C$27&lt;&gt;"",OR(ISNUMBER(SEARCH('💰 BÁO GIÁ'!$C$27,$A2999)),ISNUMBER(SEARCH('💰 BÁO GIÁ'!$C$27,$B2999)))),1,0)</f>
        <v/>
      </c>
      <c r="O2999">
        <f>IF(N2999&gt;N(N2998),N2999,"")</f>
        <v/>
      </c>
    </row>
    <row r="3000">
      <c r="A3000">
        <f>IF('📦 RON BỘ'!B257="","",'📦 RON BỘ'!B257)</f>
        <v/>
      </c>
      <c r="B3000">
        <f>IF('📦 RON BỘ'!B257="","",'📦 RON BỘ'!C257)</f>
        <v/>
      </c>
      <c r="C3000">
        <f>IF('📦 RON BỘ'!B257="","","Ron bộ")</f>
        <v/>
      </c>
      <c r="D3000">
        <f>IF('📦 RON BỘ'!B257="","",'📦 RON BỘ'!F257)</f>
        <v/>
      </c>
      <c r="E3000">
        <f>IF('📦 RON BỘ'!B257="","",'📦 RON BỘ'!G257)</f>
        <v/>
      </c>
      <c r="F3000">
        <f>IF('📦 RON BỘ'!B257="","",'📦 RON BỘ'!H257)</f>
        <v/>
      </c>
      <c r="G3000">
        <f>IF('📦 RON BỘ'!B257="","",'📦 RON BỘ'!I257)</f>
        <v/>
      </c>
      <c r="H3000">
        <f>IF('📦 RON BỘ'!B257="","",'📦 RON BỘ'!J257)</f>
        <v/>
      </c>
      <c r="I3000">
        <f>IF('📦 RON BỘ'!B257="","",'📦 RON BỘ'!K257)</f>
        <v/>
      </c>
      <c r="J3000">
        <f>IF('📦 RON BỘ'!B257="","","")</f>
        <v/>
      </c>
      <c r="L3000">
        <f>N(L2999)+IF(AND('🔎 TRA CỨU NHANH'!$C$2&lt;&gt;"",OR(ISNUMBER(SEARCH('🔎 TRA CỨU NHANH'!$C$2,$A3000)),ISNUMBER(SEARCH('🔎 TRA CỨU NHANH'!$C$2,$B3000)))),1,0)</f>
        <v/>
      </c>
      <c r="M3000">
        <f>IF(L3000&gt;N(L2999),L3000,"")</f>
        <v/>
      </c>
      <c r="N3000">
        <f>N(N2999)+IF(AND('💰 BÁO GIÁ'!$C$27&lt;&gt;"",OR(ISNUMBER(SEARCH('💰 BÁO GIÁ'!$C$27,$A3000)),ISNUMBER(SEARCH('💰 BÁO GIÁ'!$C$27,$B3000)))),1,0)</f>
        <v/>
      </c>
      <c r="O3000">
        <f>IF(N3000&gt;N(N2999),N3000,"")</f>
        <v/>
      </c>
    </row>
    <row r="3001">
      <c r="A3001">
        <f>IF('📦 RON BỘ'!B258="","",'📦 RON BỘ'!B258)</f>
        <v/>
      </c>
      <c r="B3001">
        <f>IF('📦 RON BỘ'!B258="","",'📦 RON BỘ'!C258)</f>
        <v/>
      </c>
      <c r="C3001">
        <f>IF('📦 RON BỘ'!B258="","","Ron bộ")</f>
        <v/>
      </c>
      <c r="D3001">
        <f>IF('📦 RON BỘ'!B258="","",'📦 RON BỘ'!F258)</f>
        <v/>
      </c>
      <c r="E3001" s="37">
        <f>IF('📦 RON BỘ'!B258="","",'📦 RON BỘ'!G258)</f>
        <v/>
      </c>
      <c r="F3001" s="37">
        <f>IF('📦 RON BỘ'!B258="","",'📦 RON BỘ'!H258)</f>
        <v/>
      </c>
      <c r="G3001" s="37">
        <f>IF('📦 RON BỘ'!B258="","",'📦 RON BỘ'!I258)</f>
        <v/>
      </c>
      <c r="H3001" s="37">
        <f>IF('📦 RON BỘ'!B258="","",'📦 RON BỘ'!J258)</f>
        <v/>
      </c>
      <c r="I3001" s="37">
        <f>IF('📦 RON BỘ'!B258="","",'📦 RON BỘ'!K258)</f>
        <v/>
      </c>
      <c r="J3001">
        <f>IF('📦 RON BỘ'!B258="","","")</f>
        <v/>
      </c>
      <c r="L3001">
        <f>N(L3000)+IF(AND('🔎 TRA CỨU NHANH'!$C$2&lt;&gt;"",OR(ISNUMBER(SEARCH('🔎 TRA CỨU NHANH'!$C$2,$A3001)),ISNUMBER(SEARCH('🔎 TRA CỨU NHANH'!$C$2,$B3001)))),1,0)</f>
        <v/>
      </c>
      <c r="M3001">
        <f>IF(L3001&gt;N(L3000),L3001,"")</f>
        <v/>
      </c>
      <c r="N3001">
        <f>N(N3000)+IF(AND('💰 BÁO GIÁ'!$C$27&lt;&gt;"",OR(ISNUMBER(SEARCH('💰 BÁO GIÁ'!$C$27,$A3001)),ISNUMBER(SEARCH('💰 BÁO GIÁ'!$C$27,$B3001)))),1,0)</f>
        <v/>
      </c>
      <c r="O3001">
        <f>IF(N3001&gt;N(N3000),N3001,"")</f>
        <v/>
      </c>
    </row>
    <row r="3002">
      <c r="A3002">
        <f>IF('📦 RON BỘ'!B259="","",'📦 RON BỘ'!B259)</f>
        <v/>
      </c>
      <c r="B3002">
        <f>IF('📦 RON BỘ'!B259="","",'📦 RON BỘ'!C259)</f>
        <v/>
      </c>
      <c r="C3002">
        <f>IF('📦 RON BỘ'!B259="","","Ron bộ")</f>
        <v/>
      </c>
      <c r="D3002">
        <f>IF('📦 RON BỘ'!B259="","",'📦 RON BỘ'!F259)</f>
        <v/>
      </c>
      <c r="E3002" s="37">
        <f>IF('📦 RON BỘ'!B259="","",'📦 RON BỘ'!G259)</f>
        <v/>
      </c>
      <c r="F3002" s="37">
        <f>IF('📦 RON BỘ'!B259="","",'📦 RON BỘ'!H259)</f>
        <v/>
      </c>
      <c r="G3002" s="37">
        <f>IF('📦 RON BỘ'!B259="","",'📦 RON BỘ'!I259)</f>
        <v/>
      </c>
      <c r="H3002" s="37">
        <f>IF('📦 RON BỘ'!B259="","",'📦 RON BỘ'!J259)</f>
        <v/>
      </c>
      <c r="I3002" s="37">
        <f>IF('📦 RON BỘ'!B259="","",'📦 RON BỘ'!K259)</f>
        <v/>
      </c>
      <c r="J3002">
        <f>IF('📦 RON BỘ'!B259="","","")</f>
        <v/>
      </c>
      <c r="L3002">
        <f>N(L3001)+IF(AND('🔎 TRA CỨU NHANH'!$C$2&lt;&gt;"",OR(ISNUMBER(SEARCH('🔎 TRA CỨU NHANH'!$C$2,$A3002)),ISNUMBER(SEARCH('🔎 TRA CỨU NHANH'!$C$2,$B3002)))),1,0)</f>
        <v/>
      </c>
      <c r="M3002">
        <f>IF(L3002&gt;N(L3001),L3002,"")</f>
        <v/>
      </c>
      <c r="N3002">
        <f>N(N3001)+IF(AND('💰 BÁO GIÁ'!$C$27&lt;&gt;"",OR(ISNUMBER(SEARCH('💰 BÁO GIÁ'!$C$27,$A3002)),ISNUMBER(SEARCH('💰 BÁO GIÁ'!$C$27,$B3002)))),1,0)</f>
        <v/>
      </c>
      <c r="O3002">
        <f>IF(N3002&gt;N(N3001),N3002,"")</f>
        <v/>
      </c>
    </row>
    <row r="3003">
      <c r="A3003">
        <f>IF('📦 RON BỘ'!B260="","",'📦 RON BỘ'!B260)</f>
        <v/>
      </c>
      <c r="B3003">
        <f>IF('📦 RON BỘ'!B260="","",'📦 RON BỘ'!C260)</f>
        <v/>
      </c>
      <c r="C3003">
        <f>IF('📦 RON BỘ'!B260="","","Ron bộ")</f>
        <v/>
      </c>
      <c r="D3003">
        <f>IF('📦 RON BỘ'!B260="","",'📦 RON BỘ'!F260)</f>
        <v/>
      </c>
      <c r="E3003" s="37">
        <f>IF('📦 RON BỘ'!B260="","",'📦 RON BỘ'!G260)</f>
        <v/>
      </c>
      <c r="F3003" s="37">
        <f>IF('📦 RON BỘ'!B260="","",'📦 RON BỘ'!H260)</f>
        <v/>
      </c>
      <c r="G3003" s="37">
        <f>IF('📦 RON BỘ'!B260="","",'📦 RON BỘ'!I260)</f>
        <v/>
      </c>
      <c r="H3003" s="37">
        <f>IF('📦 RON BỘ'!B260="","",'📦 RON BỘ'!J260)</f>
        <v/>
      </c>
      <c r="I3003" s="37">
        <f>IF('📦 RON BỘ'!B260="","",'📦 RON BỘ'!K260)</f>
        <v/>
      </c>
      <c r="J3003">
        <f>IF('📦 RON BỘ'!B260="","","")</f>
        <v/>
      </c>
      <c r="L3003">
        <f>N(L3002)+IF(AND('🔎 TRA CỨU NHANH'!$C$2&lt;&gt;"",OR(ISNUMBER(SEARCH('🔎 TRA CỨU NHANH'!$C$2,$A3003)),ISNUMBER(SEARCH('🔎 TRA CỨU NHANH'!$C$2,$B3003)))),1,0)</f>
        <v/>
      </c>
      <c r="M3003">
        <f>IF(L3003&gt;N(L3002),L3003,"")</f>
        <v/>
      </c>
      <c r="N3003">
        <f>N(N3002)+IF(AND('💰 BÁO GIÁ'!$C$27&lt;&gt;"",OR(ISNUMBER(SEARCH('💰 BÁO GIÁ'!$C$27,$A3003)),ISNUMBER(SEARCH('💰 BÁO GIÁ'!$C$27,$B3003)))),1,0)</f>
        <v/>
      </c>
      <c r="O3003">
        <f>IF(N3003&gt;N(N3002),N3003,"")</f>
        <v/>
      </c>
    </row>
    <row r="3004">
      <c r="A3004">
        <f>IF('📦 RON BỘ'!B261="","",'📦 RON BỘ'!B261)</f>
        <v/>
      </c>
      <c r="B3004">
        <f>IF('📦 RON BỘ'!B261="","",'📦 RON BỘ'!C261)</f>
        <v/>
      </c>
      <c r="C3004">
        <f>IF('📦 RON BỘ'!B261="","","Ron bộ")</f>
        <v/>
      </c>
      <c r="D3004">
        <f>IF('📦 RON BỘ'!B261="","",'📦 RON BỘ'!F261)</f>
        <v/>
      </c>
      <c r="E3004" s="37">
        <f>IF('📦 RON BỘ'!B261="","",'📦 RON BỘ'!G261)</f>
        <v/>
      </c>
      <c r="F3004" s="37">
        <f>IF('📦 RON BỘ'!B261="","",'📦 RON BỘ'!H261)</f>
        <v/>
      </c>
      <c r="G3004" s="37">
        <f>IF('📦 RON BỘ'!B261="","",'📦 RON BỘ'!I261)</f>
        <v/>
      </c>
      <c r="H3004" s="37">
        <f>IF('📦 RON BỘ'!B261="","",'📦 RON BỘ'!J261)</f>
        <v/>
      </c>
      <c r="I3004" s="37">
        <f>IF('📦 RON BỘ'!B261="","",'📦 RON BỘ'!K261)</f>
        <v/>
      </c>
      <c r="J3004">
        <f>IF('📦 RON BỘ'!B261="","","")</f>
        <v/>
      </c>
      <c r="L3004">
        <f>N(L3003)+IF(AND('🔎 TRA CỨU NHANH'!$C$2&lt;&gt;"",OR(ISNUMBER(SEARCH('🔎 TRA CỨU NHANH'!$C$2,$A3004)),ISNUMBER(SEARCH('🔎 TRA CỨU NHANH'!$C$2,$B3004)))),1,0)</f>
        <v/>
      </c>
      <c r="M3004">
        <f>IF(L3004&gt;N(L3003),L3004,"")</f>
        <v/>
      </c>
      <c r="N3004">
        <f>N(N3003)+IF(AND('💰 BÁO GIÁ'!$C$27&lt;&gt;"",OR(ISNUMBER(SEARCH('💰 BÁO GIÁ'!$C$27,$A3004)),ISNUMBER(SEARCH('💰 BÁO GIÁ'!$C$27,$B3004)))),1,0)</f>
        <v/>
      </c>
      <c r="O3004">
        <f>IF(N3004&gt;N(N3003),N3004,"")</f>
        <v/>
      </c>
    </row>
    <row r="3005">
      <c r="A3005">
        <f>IF('📦 RON BỘ'!B262="","",'📦 RON BỘ'!B262)</f>
        <v/>
      </c>
      <c r="B3005">
        <f>IF('📦 RON BỘ'!B262="","",'📦 RON BỘ'!C262)</f>
        <v/>
      </c>
      <c r="C3005">
        <f>IF('📦 RON BỘ'!B262="","","Ron bộ")</f>
        <v/>
      </c>
      <c r="D3005">
        <f>IF('📦 RON BỘ'!B262="","",'📦 RON BỘ'!F262)</f>
        <v/>
      </c>
      <c r="E3005" s="37">
        <f>IF('📦 RON BỘ'!B262="","",'📦 RON BỘ'!G262)</f>
        <v/>
      </c>
      <c r="F3005" s="37">
        <f>IF('📦 RON BỘ'!B262="","",'📦 RON BỘ'!H262)</f>
        <v/>
      </c>
      <c r="G3005" s="37">
        <f>IF('📦 RON BỘ'!B262="","",'📦 RON BỘ'!I262)</f>
        <v/>
      </c>
      <c r="H3005" s="37">
        <f>IF('📦 RON BỘ'!B262="","",'📦 RON BỘ'!J262)</f>
        <v/>
      </c>
      <c r="I3005" s="37">
        <f>IF('📦 RON BỘ'!B262="","",'📦 RON BỘ'!K262)</f>
        <v/>
      </c>
      <c r="J3005">
        <f>IF('📦 RON BỘ'!B262="","","")</f>
        <v/>
      </c>
      <c r="L3005">
        <f>N(L3004)+IF(AND('🔎 TRA CỨU NHANH'!$C$2&lt;&gt;"",OR(ISNUMBER(SEARCH('🔎 TRA CỨU NHANH'!$C$2,$A3005)),ISNUMBER(SEARCH('🔎 TRA CỨU NHANH'!$C$2,$B3005)))),1,0)</f>
        <v/>
      </c>
      <c r="M3005">
        <f>IF(L3005&gt;N(L3004),L3005,"")</f>
        <v/>
      </c>
      <c r="N3005">
        <f>N(N3004)+IF(AND('💰 BÁO GIÁ'!$C$27&lt;&gt;"",OR(ISNUMBER(SEARCH('💰 BÁO GIÁ'!$C$27,$A3005)),ISNUMBER(SEARCH('💰 BÁO GIÁ'!$C$27,$B3005)))),1,0)</f>
        <v/>
      </c>
      <c r="O3005">
        <f>IF(N3005&gt;N(N3004),N3005,"")</f>
        <v/>
      </c>
    </row>
    <row r="3006">
      <c r="A3006">
        <f>IF('📦 RON BỘ'!B263="","",'📦 RON BỘ'!B263)</f>
        <v/>
      </c>
      <c r="B3006">
        <f>IF('📦 RON BỘ'!B263="","",'📦 RON BỘ'!C263)</f>
        <v/>
      </c>
      <c r="C3006">
        <f>IF('📦 RON BỘ'!B263="","","Ron bộ")</f>
        <v/>
      </c>
      <c r="D3006">
        <f>IF('📦 RON BỘ'!B263="","",'📦 RON BỘ'!F263)</f>
        <v/>
      </c>
      <c r="E3006" s="37">
        <f>IF('📦 RON BỘ'!B263="","",'📦 RON BỘ'!G263)</f>
        <v/>
      </c>
      <c r="F3006" s="37">
        <f>IF('📦 RON BỘ'!B263="","",'📦 RON BỘ'!H263)</f>
        <v/>
      </c>
      <c r="G3006" s="37">
        <f>IF('📦 RON BỘ'!B263="","",'📦 RON BỘ'!I263)</f>
        <v/>
      </c>
      <c r="H3006" s="37">
        <f>IF('📦 RON BỘ'!B263="","",'📦 RON BỘ'!J263)</f>
        <v/>
      </c>
      <c r="I3006" s="37">
        <f>IF('📦 RON BỘ'!B263="","",'📦 RON BỘ'!K263)</f>
        <v/>
      </c>
      <c r="J3006">
        <f>IF('📦 RON BỘ'!B263="","","")</f>
        <v/>
      </c>
      <c r="L3006">
        <f>N(L3005)+IF(AND('🔎 TRA CỨU NHANH'!$C$2&lt;&gt;"",OR(ISNUMBER(SEARCH('🔎 TRA CỨU NHANH'!$C$2,$A3006)),ISNUMBER(SEARCH('🔎 TRA CỨU NHANH'!$C$2,$B3006)))),1,0)</f>
        <v/>
      </c>
      <c r="M3006">
        <f>IF(L3006&gt;N(L3005),L3006,"")</f>
        <v/>
      </c>
      <c r="N3006">
        <f>N(N3005)+IF(AND('💰 BÁO GIÁ'!$C$27&lt;&gt;"",OR(ISNUMBER(SEARCH('💰 BÁO GIÁ'!$C$27,$A3006)),ISNUMBER(SEARCH('💰 BÁO GIÁ'!$C$27,$B3006)))),1,0)</f>
        <v/>
      </c>
      <c r="O3006">
        <f>IF(N3006&gt;N(N3005),N3006,"")</f>
        <v/>
      </c>
    </row>
    <row r="3007">
      <c r="A3007">
        <f>IF('📦 RON BỘ'!B264="","",'📦 RON BỘ'!B264)</f>
        <v/>
      </c>
      <c r="B3007">
        <f>IF('📦 RON BỘ'!B264="","",'📦 RON BỘ'!C264)</f>
        <v/>
      </c>
      <c r="C3007">
        <f>IF('📦 RON BỘ'!B264="","","Ron bộ")</f>
        <v/>
      </c>
      <c r="D3007">
        <f>IF('📦 RON BỘ'!B264="","",'📦 RON BỘ'!F264)</f>
        <v/>
      </c>
      <c r="E3007" s="37">
        <f>IF('📦 RON BỘ'!B264="","",'📦 RON BỘ'!G264)</f>
        <v/>
      </c>
      <c r="F3007" s="37">
        <f>IF('📦 RON BỘ'!B264="","",'📦 RON BỘ'!H264)</f>
        <v/>
      </c>
      <c r="G3007" s="37">
        <f>IF('📦 RON BỘ'!B264="","",'📦 RON BỘ'!I264)</f>
        <v/>
      </c>
      <c r="H3007" s="37">
        <f>IF('📦 RON BỘ'!B264="","",'📦 RON BỘ'!J264)</f>
        <v/>
      </c>
      <c r="I3007" s="37">
        <f>IF('📦 RON BỘ'!B264="","",'📦 RON BỘ'!K264)</f>
        <v/>
      </c>
      <c r="J3007">
        <f>IF('📦 RON BỘ'!B264="","","")</f>
        <v/>
      </c>
      <c r="L3007">
        <f>N(L3006)+IF(AND('🔎 TRA CỨU NHANH'!$C$2&lt;&gt;"",OR(ISNUMBER(SEARCH('🔎 TRA CỨU NHANH'!$C$2,$A3007)),ISNUMBER(SEARCH('🔎 TRA CỨU NHANH'!$C$2,$B3007)))),1,0)</f>
        <v/>
      </c>
      <c r="M3007">
        <f>IF(L3007&gt;N(L3006),L3007,"")</f>
        <v/>
      </c>
      <c r="N3007">
        <f>N(N3006)+IF(AND('💰 BÁO GIÁ'!$C$27&lt;&gt;"",OR(ISNUMBER(SEARCH('💰 BÁO GIÁ'!$C$27,$A3007)),ISNUMBER(SEARCH('💰 BÁO GIÁ'!$C$27,$B3007)))),1,0)</f>
        <v/>
      </c>
      <c r="O3007">
        <f>IF(N3007&gt;N(N3006),N3007,"")</f>
        <v/>
      </c>
    </row>
    <row r="3008">
      <c r="A3008">
        <f>IF('📦 RON BỘ'!B265="","",'📦 RON BỘ'!B265)</f>
        <v/>
      </c>
      <c r="B3008">
        <f>IF('📦 RON BỘ'!B265="","",'📦 RON BỘ'!C265)</f>
        <v/>
      </c>
      <c r="C3008">
        <f>IF('📦 RON BỘ'!B265="","","Ron bộ")</f>
        <v/>
      </c>
      <c r="D3008">
        <f>IF('📦 RON BỘ'!B265="","",'📦 RON BỘ'!F265)</f>
        <v/>
      </c>
      <c r="E3008" s="37">
        <f>IF('📦 RON BỘ'!B265="","",'📦 RON BỘ'!G265)</f>
        <v/>
      </c>
      <c r="F3008" s="37">
        <f>IF('📦 RON BỘ'!B265="","",'📦 RON BỘ'!H265)</f>
        <v/>
      </c>
      <c r="G3008" s="37">
        <f>IF('📦 RON BỘ'!B265="","",'📦 RON BỘ'!I265)</f>
        <v/>
      </c>
      <c r="H3008" s="37">
        <f>IF('📦 RON BỘ'!B265="","",'📦 RON BỘ'!J265)</f>
        <v/>
      </c>
      <c r="I3008" s="37">
        <f>IF('📦 RON BỘ'!B265="","",'📦 RON BỘ'!K265)</f>
        <v/>
      </c>
      <c r="J3008">
        <f>IF('📦 RON BỘ'!B265="","","")</f>
        <v/>
      </c>
      <c r="L3008">
        <f>N(L3007)+IF(AND('🔎 TRA CỨU NHANH'!$C$2&lt;&gt;"",OR(ISNUMBER(SEARCH('🔎 TRA CỨU NHANH'!$C$2,$A3008)),ISNUMBER(SEARCH('🔎 TRA CỨU NHANH'!$C$2,$B3008)))),1,0)</f>
        <v/>
      </c>
      <c r="M3008">
        <f>IF(L3008&gt;N(L3007),L3008,"")</f>
        <v/>
      </c>
      <c r="N3008">
        <f>N(N3007)+IF(AND('💰 BÁO GIÁ'!$C$27&lt;&gt;"",OR(ISNUMBER(SEARCH('💰 BÁO GIÁ'!$C$27,$A3008)),ISNUMBER(SEARCH('💰 BÁO GIÁ'!$C$27,$B3008)))),1,0)</f>
        <v/>
      </c>
      <c r="O3008">
        <f>IF(N3008&gt;N(N3007),N3008,"")</f>
        <v/>
      </c>
    </row>
    <row r="3009">
      <c r="A3009">
        <f>IF('📦 RON BỘ'!B266="","",'📦 RON BỘ'!B266)</f>
        <v/>
      </c>
      <c r="B3009">
        <f>IF('📦 RON BỘ'!B266="","",'📦 RON BỘ'!C266)</f>
        <v/>
      </c>
      <c r="C3009">
        <f>IF('📦 RON BỘ'!B266="","","Ron bộ")</f>
        <v/>
      </c>
      <c r="D3009">
        <f>IF('📦 RON BỘ'!B266="","",'📦 RON BỘ'!F266)</f>
        <v/>
      </c>
      <c r="E3009">
        <f>IF('📦 RON BỘ'!B266="","",'📦 RON BỘ'!G266)</f>
        <v/>
      </c>
      <c r="F3009">
        <f>IF('📦 RON BỘ'!B266="","",'📦 RON BỘ'!H266)</f>
        <v/>
      </c>
      <c r="G3009">
        <f>IF('📦 RON BỘ'!B266="","",'📦 RON BỘ'!I266)</f>
        <v/>
      </c>
      <c r="H3009">
        <f>IF('📦 RON BỘ'!B266="","",'📦 RON BỘ'!J266)</f>
        <v/>
      </c>
      <c r="I3009">
        <f>IF('📦 RON BỘ'!B266="","",'📦 RON BỘ'!K266)</f>
        <v/>
      </c>
      <c r="J3009">
        <f>IF('📦 RON BỘ'!B266="","","")</f>
        <v/>
      </c>
      <c r="L3009">
        <f>N(L3008)+IF(AND('🔎 TRA CỨU NHANH'!$C$2&lt;&gt;"",OR(ISNUMBER(SEARCH('🔎 TRA CỨU NHANH'!$C$2,$A3009)),ISNUMBER(SEARCH('🔎 TRA CỨU NHANH'!$C$2,$B3009)))),1,0)</f>
        <v/>
      </c>
      <c r="M3009">
        <f>IF(L3009&gt;N(L3008),L3009,"")</f>
        <v/>
      </c>
      <c r="N3009">
        <f>N(N3008)+IF(AND('💰 BÁO GIÁ'!$C$27&lt;&gt;"",OR(ISNUMBER(SEARCH('💰 BÁO GIÁ'!$C$27,$A3009)),ISNUMBER(SEARCH('💰 BÁO GIÁ'!$C$27,$B3009)))),1,0)</f>
        <v/>
      </c>
      <c r="O3009">
        <f>IF(N3009&gt;N(N3008),N3009,"")</f>
        <v/>
      </c>
    </row>
    <row r="3010">
      <c r="A3010">
        <f>IF('📦 RON BỘ'!B267="","",'📦 RON BỘ'!B267)</f>
        <v/>
      </c>
      <c r="B3010">
        <f>IF('📦 RON BỘ'!B267="","",'📦 RON BỘ'!C267)</f>
        <v/>
      </c>
      <c r="C3010">
        <f>IF('📦 RON BỘ'!B267="","","Ron bộ")</f>
        <v/>
      </c>
      <c r="D3010">
        <f>IF('📦 RON BỘ'!B267="","",'📦 RON BỘ'!F267)</f>
        <v/>
      </c>
      <c r="E3010" s="37">
        <f>IF('📦 RON BỘ'!B267="","",'📦 RON BỘ'!G267)</f>
        <v/>
      </c>
      <c r="F3010" s="37">
        <f>IF('📦 RON BỘ'!B267="","",'📦 RON BỘ'!H267)</f>
        <v/>
      </c>
      <c r="G3010" s="37">
        <f>IF('📦 RON BỘ'!B267="","",'📦 RON BỘ'!I267)</f>
        <v/>
      </c>
      <c r="H3010" s="37">
        <f>IF('📦 RON BỘ'!B267="","",'📦 RON BỘ'!J267)</f>
        <v/>
      </c>
      <c r="I3010" s="37">
        <f>IF('📦 RON BỘ'!B267="","",'📦 RON BỘ'!K267)</f>
        <v/>
      </c>
      <c r="J3010">
        <f>IF('📦 RON BỘ'!B267="","","")</f>
        <v/>
      </c>
      <c r="L3010">
        <f>N(L3009)+IF(AND('🔎 TRA CỨU NHANH'!$C$2&lt;&gt;"",OR(ISNUMBER(SEARCH('🔎 TRA CỨU NHANH'!$C$2,$A3010)),ISNUMBER(SEARCH('🔎 TRA CỨU NHANH'!$C$2,$B3010)))),1,0)</f>
        <v/>
      </c>
      <c r="M3010">
        <f>IF(L3010&gt;N(L3009),L3010,"")</f>
        <v/>
      </c>
      <c r="N3010">
        <f>N(N3009)+IF(AND('💰 BÁO GIÁ'!$C$27&lt;&gt;"",OR(ISNUMBER(SEARCH('💰 BÁO GIÁ'!$C$27,$A3010)),ISNUMBER(SEARCH('💰 BÁO GIÁ'!$C$27,$B3010)))),1,0)</f>
        <v/>
      </c>
      <c r="O3010">
        <f>IF(N3010&gt;N(N3009),N3010,"")</f>
        <v/>
      </c>
    </row>
    <row r="3011">
      <c r="A3011">
        <f>IF('📦 RON BỘ'!B268="","",'📦 RON BỘ'!B268)</f>
        <v/>
      </c>
      <c r="B3011">
        <f>IF('📦 RON BỘ'!B268="","",'📦 RON BỘ'!C268)</f>
        <v/>
      </c>
      <c r="C3011">
        <f>IF('📦 RON BỘ'!B268="","","Ron bộ")</f>
        <v/>
      </c>
      <c r="D3011">
        <f>IF('📦 RON BỘ'!B268="","",'📦 RON BỘ'!F268)</f>
        <v/>
      </c>
      <c r="E3011" s="37">
        <f>IF('📦 RON BỘ'!B268="","",'📦 RON BỘ'!G268)</f>
        <v/>
      </c>
      <c r="F3011" s="37">
        <f>IF('📦 RON BỘ'!B268="","",'📦 RON BỘ'!H268)</f>
        <v/>
      </c>
      <c r="G3011" s="37">
        <f>IF('📦 RON BỘ'!B268="","",'📦 RON BỘ'!I268)</f>
        <v/>
      </c>
      <c r="H3011" s="37">
        <f>IF('📦 RON BỘ'!B268="","",'📦 RON BỘ'!J268)</f>
        <v/>
      </c>
      <c r="I3011" s="37">
        <f>IF('📦 RON BỘ'!B268="","",'📦 RON BỘ'!K268)</f>
        <v/>
      </c>
      <c r="J3011">
        <f>IF('📦 RON BỘ'!B268="","","")</f>
        <v/>
      </c>
      <c r="L3011">
        <f>N(L3010)+IF(AND('🔎 TRA CỨU NHANH'!$C$2&lt;&gt;"",OR(ISNUMBER(SEARCH('🔎 TRA CỨU NHANH'!$C$2,$A3011)),ISNUMBER(SEARCH('🔎 TRA CỨU NHANH'!$C$2,$B3011)))),1,0)</f>
        <v/>
      </c>
      <c r="M3011">
        <f>IF(L3011&gt;N(L3010),L3011,"")</f>
        <v/>
      </c>
      <c r="N3011">
        <f>N(N3010)+IF(AND('💰 BÁO GIÁ'!$C$27&lt;&gt;"",OR(ISNUMBER(SEARCH('💰 BÁO GIÁ'!$C$27,$A3011)),ISNUMBER(SEARCH('💰 BÁO GIÁ'!$C$27,$B3011)))),1,0)</f>
        <v/>
      </c>
      <c r="O3011">
        <f>IF(N3011&gt;N(N3010),N3011,"")</f>
        <v/>
      </c>
    </row>
    <row r="3012">
      <c r="A3012">
        <f>IF('📦 RON BỘ'!B269="","",'📦 RON BỘ'!B269)</f>
        <v/>
      </c>
      <c r="B3012">
        <f>IF('📦 RON BỘ'!B269="","",'📦 RON BỘ'!C269)</f>
        <v/>
      </c>
      <c r="C3012">
        <f>IF('📦 RON BỘ'!B269="","","Ron bộ")</f>
        <v/>
      </c>
      <c r="D3012">
        <f>IF('📦 RON BỘ'!B269="","",'📦 RON BỘ'!F269)</f>
        <v/>
      </c>
      <c r="E3012" s="37">
        <f>IF('📦 RON BỘ'!B269="","",'📦 RON BỘ'!G269)</f>
        <v/>
      </c>
      <c r="F3012" s="37">
        <f>IF('📦 RON BỘ'!B269="","",'📦 RON BỘ'!H269)</f>
        <v/>
      </c>
      <c r="G3012" s="37">
        <f>IF('📦 RON BỘ'!B269="","",'📦 RON BỘ'!I269)</f>
        <v/>
      </c>
      <c r="H3012" s="37">
        <f>IF('📦 RON BỘ'!B269="","",'📦 RON BỘ'!J269)</f>
        <v/>
      </c>
      <c r="I3012" s="37">
        <f>IF('📦 RON BỘ'!B269="","",'📦 RON BỘ'!K269)</f>
        <v/>
      </c>
      <c r="J3012">
        <f>IF('📦 RON BỘ'!B269="","","")</f>
        <v/>
      </c>
      <c r="L3012">
        <f>N(L3011)+IF(AND('🔎 TRA CỨU NHANH'!$C$2&lt;&gt;"",OR(ISNUMBER(SEARCH('🔎 TRA CỨU NHANH'!$C$2,$A3012)),ISNUMBER(SEARCH('🔎 TRA CỨU NHANH'!$C$2,$B3012)))),1,0)</f>
        <v/>
      </c>
      <c r="M3012">
        <f>IF(L3012&gt;N(L3011),L3012,"")</f>
        <v/>
      </c>
      <c r="N3012">
        <f>N(N3011)+IF(AND('💰 BÁO GIÁ'!$C$27&lt;&gt;"",OR(ISNUMBER(SEARCH('💰 BÁO GIÁ'!$C$27,$A3012)),ISNUMBER(SEARCH('💰 BÁO GIÁ'!$C$27,$B3012)))),1,0)</f>
        <v/>
      </c>
      <c r="O3012">
        <f>IF(N3012&gt;N(N3011),N3012,"")</f>
        <v/>
      </c>
    </row>
    <row r="3013">
      <c r="A3013">
        <f>IF('📦 RON BỘ'!B270="","",'📦 RON BỘ'!B270)</f>
        <v/>
      </c>
      <c r="B3013">
        <f>IF('📦 RON BỘ'!B270="","",'📦 RON BỘ'!C270)</f>
        <v/>
      </c>
      <c r="C3013">
        <f>IF('📦 RON BỘ'!B270="","","Ron bộ")</f>
        <v/>
      </c>
      <c r="D3013">
        <f>IF('📦 RON BỘ'!B270="","",'📦 RON BỘ'!F270)</f>
        <v/>
      </c>
      <c r="E3013" s="37">
        <f>IF('📦 RON BỘ'!B270="","",'📦 RON BỘ'!G270)</f>
        <v/>
      </c>
      <c r="F3013" s="37">
        <f>IF('📦 RON BỘ'!B270="","",'📦 RON BỘ'!H270)</f>
        <v/>
      </c>
      <c r="G3013" s="37">
        <f>IF('📦 RON BỘ'!B270="","",'📦 RON BỘ'!I270)</f>
        <v/>
      </c>
      <c r="H3013" s="37">
        <f>IF('📦 RON BỘ'!B270="","",'📦 RON BỘ'!J270)</f>
        <v/>
      </c>
      <c r="I3013" s="37">
        <f>IF('📦 RON BỘ'!B270="","",'📦 RON BỘ'!K270)</f>
        <v/>
      </c>
      <c r="J3013">
        <f>IF('📦 RON BỘ'!B270="","","")</f>
        <v/>
      </c>
      <c r="L3013">
        <f>N(L3012)+IF(AND('🔎 TRA CỨU NHANH'!$C$2&lt;&gt;"",OR(ISNUMBER(SEARCH('🔎 TRA CỨU NHANH'!$C$2,$A3013)),ISNUMBER(SEARCH('🔎 TRA CỨU NHANH'!$C$2,$B3013)))),1,0)</f>
        <v/>
      </c>
      <c r="M3013">
        <f>IF(L3013&gt;N(L3012),L3013,"")</f>
        <v/>
      </c>
      <c r="N3013">
        <f>N(N3012)+IF(AND('💰 BÁO GIÁ'!$C$27&lt;&gt;"",OR(ISNUMBER(SEARCH('💰 BÁO GIÁ'!$C$27,$A3013)),ISNUMBER(SEARCH('💰 BÁO GIÁ'!$C$27,$B3013)))),1,0)</f>
        <v/>
      </c>
      <c r="O3013">
        <f>IF(N3013&gt;N(N3012),N3013,"")</f>
        <v/>
      </c>
    </row>
    <row r="3014">
      <c r="A3014">
        <f>IF('📦 RON BỘ'!B271="","",'📦 RON BỘ'!B271)</f>
        <v/>
      </c>
      <c r="B3014">
        <f>IF('📦 RON BỘ'!B271="","",'📦 RON BỘ'!C271)</f>
        <v/>
      </c>
      <c r="C3014">
        <f>IF('📦 RON BỘ'!B271="","","Ron bộ")</f>
        <v/>
      </c>
      <c r="D3014">
        <f>IF('📦 RON BỘ'!B271="","",'📦 RON BỘ'!F271)</f>
        <v/>
      </c>
      <c r="E3014" s="37">
        <f>IF('📦 RON BỘ'!B271="","",'📦 RON BỘ'!G271)</f>
        <v/>
      </c>
      <c r="F3014" s="37">
        <f>IF('📦 RON BỘ'!B271="","",'📦 RON BỘ'!H271)</f>
        <v/>
      </c>
      <c r="G3014" s="37">
        <f>IF('📦 RON BỘ'!B271="","",'📦 RON BỘ'!I271)</f>
        <v/>
      </c>
      <c r="H3014" s="37">
        <f>IF('📦 RON BỘ'!B271="","",'📦 RON BỘ'!J271)</f>
        <v/>
      </c>
      <c r="I3014" s="37">
        <f>IF('📦 RON BỘ'!B271="","",'📦 RON BỘ'!K271)</f>
        <v/>
      </c>
      <c r="J3014">
        <f>IF('📦 RON BỘ'!B271="","","")</f>
        <v/>
      </c>
      <c r="L3014">
        <f>N(L3013)+IF(AND('🔎 TRA CỨU NHANH'!$C$2&lt;&gt;"",OR(ISNUMBER(SEARCH('🔎 TRA CỨU NHANH'!$C$2,$A3014)),ISNUMBER(SEARCH('🔎 TRA CỨU NHANH'!$C$2,$B3014)))),1,0)</f>
        <v/>
      </c>
      <c r="M3014">
        <f>IF(L3014&gt;N(L3013),L3014,"")</f>
        <v/>
      </c>
      <c r="N3014">
        <f>N(N3013)+IF(AND('💰 BÁO GIÁ'!$C$27&lt;&gt;"",OR(ISNUMBER(SEARCH('💰 BÁO GIÁ'!$C$27,$A3014)),ISNUMBER(SEARCH('💰 BÁO GIÁ'!$C$27,$B3014)))),1,0)</f>
        <v/>
      </c>
      <c r="O3014">
        <f>IF(N3014&gt;N(N3013),N3014,"")</f>
        <v/>
      </c>
    </row>
    <row r="3015">
      <c r="A3015">
        <f>IF('📦 RON BỘ'!B272="","",'📦 RON BỘ'!B272)</f>
        <v/>
      </c>
      <c r="B3015">
        <f>IF('📦 RON BỘ'!B272="","",'📦 RON BỘ'!C272)</f>
        <v/>
      </c>
      <c r="C3015">
        <f>IF('📦 RON BỘ'!B272="","","Ron bộ")</f>
        <v/>
      </c>
      <c r="D3015">
        <f>IF('📦 RON BỘ'!B272="","",'📦 RON BỘ'!F272)</f>
        <v/>
      </c>
      <c r="E3015" s="37">
        <f>IF('📦 RON BỘ'!B272="","",'📦 RON BỘ'!G272)</f>
        <v/>
      </c>
      <c r="F3015" s="37">
        <f>IF('📦 RON BỘ'!B272="","",'📦 RON BỘ'!H272)</f>
        <v/>
      </c>
      <c r="G3015" s="37">
        <f>IF('📦 RON BỘ'!B272="","",'📦 RON BỘ'!I272)</f>
        <v/>
      </c>
      <c r="H3015" s="37">
        <f>IF('📦 RON BỘ'!B272="","",'📦 RON BỘ'!J272)</f>
        <v/>
      </c>
      <c r="I3015" s="37">
        <f>IF('📦 RON BỘ'!B272="","",'📦 RON BỘ'!K272)</f>
        <v/>
      </c>
      <c r="J3015">
        <f>IF('📦 RON BỘ'!B272="","","")</f>
        <v/>
      </c>
      <c r="L3015">
        <f>N(L3014)+IF(AND('🔎 TRA CỨU NHANH'!$C$2&lt;&gt;"",OR(ISNUMBER(SEARCH('🔎 TRA CỨU NHANH'!$C$2,$A3015)),ISNUMBER(SEARCH('🔎 TRA CỨU NHANH'!$C$2,$B3015)))),1,0)</f>
        <v/>
      </c>
      <c r="M3015">
        <f>IF(L3015&gt;N(L3014),L3015,"")</f>
        <v/>
      </c>
      <c r="N3015">
        <f>N(N3014)+IF(AND('💰 BÁO GIÁ'!$C$27&lt;&gt;"",OR(ISNUMBER(SEARCH('💰 BÁO GIÁ'!$C$27,$A3015)),ISNUMBER(SEARCH('💰 BÁO GIÁ'!$C$27,$B3015)))),1,0)</f>
        <v/>
      </c>
      <c r="O3015">
        <f>IF(N3015&gt;N(N3014),N3015,"")</f>
        <v/>
      </c>
    </row>
    <row r="3016">
      <c r="A3016">
        <f>IF('📦 RON BỘ'!B273="","",'📦 RON BỘ'!B273)</f>
        <v/>
      </c>
      <c r="B3016">
        <f>IF('📦 RON BỘ'!B273="","",'📦 RON BỘ'!C273)</f>
        <v/>
      </c>
      <c r="C3016">
        <f>IF('📦 RON BỘ'!B273="","","Ron bộ")</f>
        <v/>
      </c>
      <c r="D3016">
        <f>IF('📦 RON BỘ'!B273="","",'📦 RON BỘ'!F273)</f>
        <v/>
      </c>
      <c r="E3016" s="37">
        <f>IF('📦 RON BỘ'!B273="","",'📦 RON BỘ'!G273)</f>
        <v/>
      </c>
      <c r="F3016" s="37">
        <f>IF('📦 RON BỘ'!B273="","",'📦 RON BỘ'!H273)</f>
        <v/>
      </c>
      <c r="G3016" s="37">
        <f>IF('📦 RON BỘ'!B273="","",'📦 RON BỘ'!I273)</f>
        <v/>
      </c>
      <c r="H3016" s="37">
        <f>IF('📦 RON BỘ'!B273="","",'📦 RON BỘ'!J273)</f>
        <v/>
      </c>
      <c r="I3016" s="37">
        <f>IF('📦 RON BỘ'!B273="","",'📦 RON BỘ'!K273)</f>
        <v/>
      </c>
      <c r="J3016">
        <f>IF('📦 RON BỘ'!B273="","","")</f>
        <v/>
      </c>
      <c r="L3016">
        <f>N(L3015)+IF(AND('🔎 TRA CỨU NHANH'!$C$2&lt;&gt;"",OR(ISNUMBER(SEARCH('🔎 TRA CỨU NHANH'!$C$2,$A3016)),ISNUMBER(SEARCH('🔎 TRA CỨU NHANH'!$C$2,$B3016)))),1,0)</f>
        <v/>
      </c>
      <c r="M3016">
        <f>IF(L3016&gt;N(L3015),L3016,"")</f>
        <v/>
      </c>
      <c r="N3016">
        <f>N(N3015)+IF(AND('💰 BÁO GIÁ'!$C$27&lt;&gt;"",OR(ISNUMBER(SEARCH('💰 BÁO GIÁ'!$C$27,$A3016)),ISNUMBER(SEARCH('💰 BÁO GIÁ'!$C$27,$B3016)))),1,0)</f>
        <v/>
      </c>
      <c r="O3016">
        <f>IF(N3016&gt;N(N3015),N3016,"")</f>
        <v/>
      </c>
    </row>
    <row r="3017">
      <c r="A3017">
        <f>IF('📦 RON BỘ'!B274="","",'📦 RON BỘ'!B274)</f>
        <v/>
      </c>
      <c r="B3017">
        <f>IF('📦 RON BỘ'!B274="","",'📦 RON BỘ'!C274)</f>
        <v/>
      </c>
      <c r="C3017">
        <f>IF('📦 RON BỘ'!B274="","","Ron bộ")</f>
        <v/>
      </c>
      <c r="D3017">
        <f>IF('📦 RON BỘ'!B274="","",'📦 RON BỘ'!F274)</f>
        <v/>
      </c>
      <c r="E3017" s="37">
        <f>IF('📦 RON BỘ'!B274="","",'📦 RON BỘ'!G274)</f>
        <v/>
      </c>
      <c r="F3017" s="37">
        <f>IF('📦 RON BỘ'!B274="","",'📦 RON BỘ'!H274)</f>
        <v/>
      </c>
      <c r="G3017" s="37">
        <f>IF('📦 RON BỘ'!B274="","",'📦 RON BỘ'!I274)</f>
        <v/>
      </c>
      <c r="H3017" s="37">
        <f>IF('📦 RON BỘ'!B274="","",'📦 RON BỘ'!J274)</f>
        <v/>
      </c>
      <c r="I3017" s="37">
        <f>IF('📦 RON BỘ'!B274="","",'📦 RON BỘ'!K274)</f>
        <v/>
      </c>
      <c r="J3017">
        <f>IF('📦 RON BỘ'!B274="","","")</f>
        <v/>
      </c>
      <c r="L3017">
        <f>N(L3016)+IF(AND('🔎 TRA CỨU NHANH'!$C$2&lt;&gt;"",OR(ISNUMBER(SEARCH('🔎 TRA CỨU NHANH'!$C$2,$A3017)),ISNUMBER(SEARCH('🔎 TRA CỨU NHANH'!$C$2,$B3017)))),1,0)</f>
        <v/>
      </c>
      <c r="M3017">
        <f>IF(L3017&gt;N(L3016),L3017,"")</f>
        <v/>
      </c>
      <c r="N3017">
        <f>N(N3016)+IF(AND('💰 BÁO GIÁ'!$C$27&lt;&gt;"",OR(ISNUMBER(SEARCH('💰 BÁO GIÁ'!$C$27,$A3017)),ISNUMBER(SEARCH('💰 BÁO GIÁ'!$C$27,$B3017)))),1,0)</f>
        <v/>
      </c>
      <c r="O3017">
        <f>IF(N3017&gt;N(N3016),N3017,"")</f>
        <v/>
      </c>
    </row>
    <row r="3018">
      <c r="A3018">
        <f>IF('📦 RON BỘ'!B275="","",'📦 RON BỘ'!B275)</f>
        <v/>
      </c>
      <c r="B3018">
        <f>IF('📦 RON BỘ'!B275="","",'📦 RON BỘ'!C275)</f>
        <v/>
      </c>
      <c r="C3018">
        <f>IF('📦 RON BỘ'!B275="","","Ron bộ")</f>
        <v/>
      </c>
      <c r="D3018">
        <f>IF('📦 RON BỘ'!B275="","",'📦 RON BỘ'!F275)</f>
        <v/>
      </c>
      <c r="E3018" s="37">
        <f>IF('📦 RON BỘ'!B275="","",'📦 RON BỘ'!G275)</f>
        <v/>
      </c>
      <c r="F3018" s="37">
        <f>IF('📦 RON BỘ'!B275="","",'📦 RON BỘ'!H275)</f>
        <v/>
      </c>
      <c r="G3018" s="37">
        <f>IF('📦 RON BỘ'!B275="","",'📦 RON BỘ'!I275)</f>
        <v/>
      </c>
      <c r="H3018" s="37">
        <f>IF('📦 RON BỘ'!B275="","",'📦 RON BỘ'!J275)</f>
        <v/>
      </c>
      <c r="I3018" s="37">
        <f>IF('📦 RON BỘ'!B275="","",'📦 RON BỘ'!K275)</f>
        <v/>
      </c>
      <c r="J3018">
        <f>IF('📦 RON BỘ'!B275="","","")</f>
        <v/>
      </c>
      <c r="L3018">
        <f>N(L3017)+IF(AND('🔎 TRA CỨU NHANH'!$C$2&lt;&gt;"",OR(ISNUMBER(SEARCH('🔎 TRA CỨU NHANH'!$C$2,$A3018)),ISNUMBER(SEARCH('🔎 TRA CỨU NHANH'!$C$2,$B3018)))),1,0)</f>
        <v/>
      </c>
      <c r="M3018">
        <f>IF(L3018&gt;N(L3017),L3018,"")</f>
        <v/>
      </c>
      <c r="N3018">
        <f>N(N3017)+IF(AND('💰 BÁO GIÁ'!$C$27&lt;&gt;"",OR(ISNUMBER(SEARCH('💰 BÁO GIÁ'!$C$27,$A3018)),ISNUMBER(SEARCH('💰 BÁO GIÁ'!$C$27,$B3018)))),1,0)</f>
        <v/>
      </c>
      <c r="O3018">
        <f>IF(N3018&gt;N(N3017),N3018,"")</f>
        <v/>
      </c>
    </row>
    <row r="3019">
      <c r="A3019">
        <f>IF('📦 RON BỘ'!B276="","",'📦 RON BỘ'!B276)</f>
        <v/>
      </c>
      <c r="B3019">
        <f>IF('📦 RON BỘ'!B276="","",'📦 RON BỘ'!C276)</f>
        <v/>
      </c>
      <c r="C3019">
        <f>IF('📦 RON BỘ'!B276="","","Ron bộ")</f>
        <v/>
      </c>
      <c r="D3019">
        <f>IF('📦 RON BỘ'!B276="","",'📦 RON BỘ'!F276)</f>
        <v/>
      </c>
      <c r="E3019" s="37">
        <f>IF('📦 RON BỘ'!B276="","",'📦 RON BỘ'!G276)</f>
        <v/>
      </c>
      <c r="F3019" s="37">
        <f>IF('📦 RON BỘ'!B276="","",'📦 RON BỘ'!H276)</f>
        <v/>
      </c>
      <c r="G3019" s="37">
        <f>IF('📦 RON BỘ'!B276="","",'📦 RON BỘ'!I276)</f>
        <v/>
      </c>
      <c r="H3019" s="37">
        <f>IF('📦 RON BỘ'!B276="","",'📦 RON BỘ'!J276)</f>
        <v/>
      </c>
      <c r="I3019" s="37">
        <f>IF('📦 RON BỘ'!B276="","",'📦 RON BỘ'!K276)</f>
        <v/>
      </c>
      <c r="J3019">
        <f>IF('📦 RON BỘ'!B276="","","")</f>
        <v/>
      </c>
      <c r="L3019">
        <f>N(L3018)+IF(AND('🔎 TRA CỨU NHANH'!$C$2&lt;&gt;"",OR(ISNUMBER(SEARCH('🔎 TRA CỨU NHANH'!$C$2,$A3019)),ISNUMBER(SEARCH('🔎 TRA CỨU NHANH'!$C$2,$B3019)))),1,0)</f>
        <v/>
      </c>
      <c r="M3019">
        <f>IF(L3019&gt;N(L3018),L3019,"")</f>
        <v/>
      </c>
      <c r="N3019">
        <f>N(N3018)+IF(AND('💰 BÁO GIÁ'!$C$27&lt;&gt;"",OR(ISNUMBER(SEARCH('💰 BÁO GIÁ'!$C$27,$A3019)),ISNUMBER(SEARCH('💰 BÁO GIÁ'!$C$27,$B3019)))),1,0)</f>
        <v/>
      </c>
      <c r="O3019">
        <f>IF(N3019&gt;N(N3018),N3019,"")</f>
        <v/>
      </c>
    </row>
    <row r="3020">
      <c r="A3020">
        <f>IF('📦 RON BỘ'!B277="","",'📦 RON BỘ'!B277)</f>
        <v/>
      </c>
      <c r="B3020">
        <f>IF('📦 RON BỘ'!B277="","",'📦 RON BỘ'!C277)</f>
        <v/>
      </c>
      <c r="C3020">
        <f>IF('📦 RON BỘ'!B277="","","Ron bộ")</f>
        <v/>
      </c>
      <c r="D3020">
        <f>IF('📦 RON BỘ'!B277="","",'📦 RON BỘ'!F277)</f>
        <v/>
      </c>
      <c r="E3020" s="37">
        <f>IF('📦 RON BỘ'!B277="","",'📦 RON BỘ'!G277)</f>
        <v/>
      </c>
      <c r="F3020" s="37">
        <f>IF('📦 RON BỘ'!B277="","",'📦 RON BỘ'!H277)</f>
        <v/>
      </c>
      <c r="G3020" s="37">
        <f>IF('📦 RON BỘ'!B277="","",'📦 RON BỘ'!I277)</f>
        <v/>
      </c>
      <c r="H3020" s="37">
        <f>IF('📦 RON BỘ'!B277="","",'📦 RON BỘ'!J277)</f>
        <v/>
      </c>
      <c r="I3020" s="37">
        <f>IF('📦 RON BỘ'!B277="","",'📦 RON BỘ'!K277)</f>
        <v/>
      </c>
      <c r="J3020">
        <f>IF('📦 RON BỘ'!B277="","","")</f>
        <v/>
      </c>
      <c r="L3020">
        <f>N(L3019)+IF(AND('🔎 TRA CỨU NHANH'!$C$2&lt;&gt;"",OR(ISNUMBER(SEARCH('🔎 TRA CỨU NHANH'!$C$2,$A3020)),ISNUMBER(SEARCH('🔎 TRA CỨU NHANH'!$C$2,$B3020)))),1,0)</f>
        <v/>
      </c>
      <c r="M3020">
        <f>IF(L3020&gt;N(L3019),L3020,"")</f>
        <v/>
      </c>
      <c r="N3020">
        <f>N(N3019)+IF(AND('💰 BÁO GIÁ'!$C$27&lt;&gt;"",OR(ISNUMBER(SEARCH('💰 BÁO GIÁ'!$C$27,$A3020)),ISNUMBER(SEARCH('💰 BÁO GIÁ'!$C$27,$B3020)))),1,0)</f>
        <v/>
      </c>
      <c r="O3020">
        <f>IF(N3020&gt;N(N3019),N3020,"")</f>
        <v/>
      </c>
    </row>
    <row r="3021">
      <c r="A3021">
        <f>IF('📦 RON BỘ'!B278="","",'📦 RON BỘ'!B278)</f>
        <v/>
      </c>
      <c r="B3021">
        <f>IF('📦 RON BỘ'!B278="","",'📦 RON BỘ'!C278)</f>
        <v/>
      </c>
      <c r="C3021">
        <f>IF('📦 RON BỘ'!B278="","","Ron bộ")</f>
        <v/>
      </c>
      <c r="D3021">
        <f>IF('📦 RON BỘ'!B278="","",'📦 RON BỘ'!F278)</f>
        <v/>
      </c>
      <c r="E3021" s="37">
        <f>IF('📦 RON BỘ'!B278="","",'📦 RON BỘ'!G278)</f>
        <v/>
      </c>
      <c r="F3021" s="37">
        <f>IF('📦 RON BỘ'!B278="","",'📦 RON BỘ'!H278)</f>
        <v/>
      </c>
      <c r="G3021" s="37">
        <f>IF('📦 RON BỘ'!B278="","",'📦 RON BỘ'!I278)</f>
        <v/>
      </c>
      <c r="H3021" s="37">
        <f>IF('📦 RON BỘ'!B278="","",'📦 RON BỘ'!J278)</f>
        <v/>
      </c>
      <c r="I3021" s="37">
        <f>IF('📦 RON BỘ'!B278="","",'📦 RON BỘ'!K278)</f>
        <v/>
      </c>
      <c r="J3021">
        <f>IF('📦 RON BỘ'!B278="","","")</f>
        <v/>
      </c>
      <c r="L3021">
        <f>N(L3020)+IF(AND('🔎 TRA CỨU NHANH'!$C$2&lt;&gt;"",OR(ISNUMBER(SEARCH('🔎 TRA CỨU NHANH'!$C$2,$A3021)),ISNUMBER(SEARCH('🔎 TRA CỨU NHANH'!$C$2,$B3021)))),1,0)</f>
        <v/>
      </c>
      <c r="M3021">
        <f>IF(L3021&gt;N(L3020),L3021,"")</f>
        <v/>
      </c>
      <c r="N3021">
        <f>N(N3020)+IF(AND('💰 BÁO GIÁ'!$C$27&lt;&gt;"",OR(ISNUMBER(SEARCH('💰 BÁO GIÁ'!$C$27,$A3021)),ISNUMBER(SEARCH('💰 BÁO GIÁ'!$C$27,$B3021)))),1,0)</f>
        <v/>
      </c>
      <c r="O3021">
        <f>IF(N3021&gt;N(N3020),N3021,"")</f>
        <v/>
      </c>
    </row>
    <row r="3022">
      <c r="A3022">
        <f>IF('📦 RON BỘ'!B279="","",'📦 RON BỘ'!B279)</f>
        <v/>
      </c>
      <c r="B3022">
        <f>IF('📦 RON BỘ'!B279="","",'📦 RON BỘ'!C279)</f>
        <v/>
      </c>
      <c r="C3022">
        <f>IF('📦 RON BỘ'!B279="","","Ron bộ")</f>
        <v/>
      </c>
      <c r="D3022">
        <f>IF('📦 RON BỘ'!B279="","",'📦 RON BỘ'!F279)</f>
        <v/>
      </c>
      <c r="E3022" s="37">
        <f>IF('📦 RON BỘ'!B279="","",'📦 RON BỘ'!G279)</f>
        <v/>
      </c>
      <c r="F3022" s="37">
        <f>IF('📦 RON BỘ'!B279="","",'📦 RON BỘ'!H279)</f>
        <v/>
      </c>
      <c r="G3022" s="37">
        <f>IF('📦 RON BỘ'!B279="","",'📦 RON BỘ'!I279)</f>
        <v/>
      </c>
      <c r="H3022" s="37">
        <f>IF('📦 RON BỘ'!B279="","",'📦 RON BỘ'!J279)</f>
        <v/>
      </c>
      <c r="I3022" s="37">
        <f>IF('📦 RON BỘ'!B279="","",'📦 RON BỘ'!K279)</f>
        <v/>
      </c>
      <c r="J3022">
        <f>IF('📦 RON BỘ'!B279="","","")</f>
        <v/>
      </c>
      <c r="L3022">
        <f>N(L3021)+IF(AND('🔎 TRA CỨU NHANH'!$C$2&lt;&gt;"",OR(ISNUMBER(SEARCH('🔎 TRA CỨU NHANH'!$C$2,$A3022)),ISNUMBER(SEARCH('🔎 TRA CỨU NHANH'!$C$2,$B3022)))),1,0)</f>
        <v/>
      </c>
      <c r="M3022">
        <f>IF(L3022&gt;N(L3021),L3022,"")</f>
        <v/>
      </c>
      <c r="N3022">
        <f>N(N3021)+IF(AND('💰 BÁO GIÁ'!$C$27&lt;&gt;"",OR(ISNUMBER(SEARCH('💰 BÁO GIÁ'!$C$27,$A3022)),ISNUMBER(SEARCH('💰 BÁO GIÁ'!$C$27,$B3022)))),1,0)</f>
        <v/>
      </c>
      <c r="O3022">
        <f>IF(N3022&gt;N(N3021),N3022,"")</f>
        <v/>
      </c>
    </row>
    <row r="3023">
      <c r="A3023">
        <f>IF('📦 RON BỘ'!B280="","",'📦 RON BỘ'!B280)</f>
        <v/>
      </c>
      <c r="B3023">
        <f>IF('📦 RON BỘ'!B280="","",'📦 RON BỘ'!C280)</f>
        <v/>
      </c>
      <c r="C3023">
        <f>IF('📦 RON BỘ'!B280="","","Ron bộ")</f>
        <v/>
      </c>
      <c r="D3023">
        <f>IF('📦 RON BỘ'!B280="","",'📦 RON BỘ'!F280)</f>
        <v/>
      </c>
      <c r="E3023" s="37">
        <f>IF('📦 RON BỘ'!B280="","",'📦 RON BỘ'!G280)</f>
        <v/>
      </c>
      <c r="F3023" s="37">
        <f>IF('📦 RON BỘ'!B280="","",'📦 RON BỘ'!H280)</f>
        <v/>
      </c>
      <c r="G3023" s="37">
        <f>IF('📦 RON BỘ'!B280="","",'📦 RON BỘ'!I280)</f>
        <v/>
      </c>
      <c r="H3023" s="37">
        <f>IF('📦 RON BỘ'!B280="","",'📦 RON BỘ'!J280)</f>
        <v/>
      </c>
      <c r="I3023" s="37">
        <f>IF('📦 RON BỘ'!B280="","",'📦 RON BỘ'!K280)</f>
        <v/>
      </c>
      <c r="J3023">
        <f>IF('📦 RON BỘ'!B280="","","")</f>
        <v/>
      </c>
      <c r="L3023">
        <f>N(L3022)+IF(AND('🔎 TRA CỨU NHANH'!$C$2&lt;&gt;"",OR(ISNUMBER(SEARCH('🔎 TRA CỨU NHANH'!$C$2,$A3023)),ISNUMBER(SEARCH('🔎 TRA CỨU NHANH'!$C$2,$B3023)))),1,0)</f>
        <v/>
      </c>
      <c r="M3023">
        <f>IF(L3023&gt;N(L3022),L3023,"")</f>
        <v/>
      </c>
      <c r="N3023">
        <f>N(N3022)+IF(AND('💰 BÁO GIÁ'!$C$27&lt;&gt;"",OR(ISNUMBER(SEARCH('💰 BÁO GIÁ'!$C$27,$A3023)),ISNUMBER(SEARCH('💰 BÁO GIÁ'!$C$27,$B3023)))),1,0)</f>
        <v/>
      </c>
      <c r="O3023">
        <f>IF(N3023&gt;N(N3022),N3023,"")</f>
        <v/>
      </c>
    </row>
    <row r="3024">
      <c r="A3024">
        <f>IF('📦 RON BỘ'!B281="","",'📦 RON BỘ'!B281)</f>
        <v/>
      </c>
      <c r="B3024">
        <f>IF('📦 RON BỘ'!B281="","",'📦 RON BỘ'!C281)</f>
        <v/>
      </c>
      <c r="C3024">
        <f>IF('📦 RON BỘ'!B281="","","Ron bộ")</f>
        <v/>
      </c>
      <c r="D3024">
        <f>IF('📦 RON BỘ'!B281="","",'📦 RON BỘ'!F281)</f>
        <v/>
      </c>
      <c r="E3024">
        <f>IF('📦 RON BỘ'!B281="","",'📦 RON BỘ'!G281)</f>
        <v/>
      </c>
      <c r="F3024">
        <f>IF('📦 RON BỘ'!B281="","",'📦 RON BỘ'!H281)</f>
        <v/>
      </c>
      <c r="G3024">
        <f>IF('📦 RON BỘ'!B281="","",'📦 RON BỘ'!I281)</f>
        <v/>
      </c>
      <c r="H3024">
        <f>IF('📦 RON BỘ'!B281="","",'📦 RON BỘ'!J281)</f>
        <v/>
      </c>
      <c r="I3024">
        <f>IF('📦 RON BỘ'!B281="","",'📦 RON BỘ'!K281)</f>
        <v/>
      </c>
      <c r="J3024">
        <f>IF('📦 RON BỘ'!B281="","","")</f>
        <v/>
      </c>
      <c r="L3024">
        <f>N(L3023)+IF(AND('🔎 TRA CỨU NHANH'!$C$2&lt;&gt;"",OR(ISNUMBER(SEARCH('🔎 TRA CỨU NHANH'!$C$2,$A3024)),ISNUMBER(SEARCH('🔎 TRA CỨU NHANH'!$C$2,$B3024)))),1,0)</f>
        <v/>
      </c>
      <c r="M3024">
        <f>IF(L3024&gt;N(L3023),L3024,"")</f>
        <v/>
      </c>
      <c r="N3024">
        <f>N(N3023)+IF(AND('💰 BÁO GIÁ'!$C$27&lt;&gt;"",OR(ISNUMBER(SEARCH('💰 BÁO GIÁ'!$C$27,$A3024)),ISNUMBER(SEARCH('💰 BÁO GIÁ'!$C$27,$B3024)))),1,0)</f>
        <v/>
      </c>
      <c r="O3024">
        <f>IF(N3024&gt;N(N3023),N3024,"")</f>
        <v/>
      </c>
    </row>
    <row r="3025">
      <c r="A3025">
        <f>IF('📦 RON BỘ'!B282="","",'📦 RON BỘ'!B282)</f>
        <v/>
      </c>
      <c r="B3025">
        <f>IF('📦 RON BỘ'!B282="","",'📦 RON BỘ'!C282)</f>
        <v/>
      </c>
      <c r="C3025">
        <f>IF('📦 RON BỘ'!B282="","","Ron bộ")</f>
        <v/>
      </c>
      <c r="D3025">
        <f>IF('📦 RON BỘ'!B282="","",'📦 RON BỘ'!F282)</f>
        <v/>
      </c>
      <c r="E3025" s="37">
        <f>IF('📦 RON BỘ'!B282="","",'📦 RON BỘ'!G282)</f>
        <v/>
      </c>
      <c r="F3025" s="37">
        <f>IF('📦 RON BỘ'!B282="","",'📦 RON BỘ'!H282)</f>
        <v/>
      </c>
      <c r="G3025" s="37">
        <f>IF('📦 RON BỘ'!B282="","",'📦 RON BỘ'!I282)</f>
        <v/>
      </c>
      <c r="H3025" s="37">
        <f>IF('📦 RON BỘ'!B282="","",'📦 RON BỘ'!J282)</f>
        <v/>
      </c>
      <c r="I3025" s="37">
        <f>IF('📦 RON BỘ'!B282="","",'📦 RON BỘ'!K282)</f>
        <v/>
      </c>
      <c r="J3025">
        <f>IF('📦 RON BỘ'!B282="","","")</f>
        <v/>
      </c>
      <c r="L3025">
        <f>N(L3024)+IF(AND('🔎 TRA CỨU NHANH'!$C$2&lt;&gt;"",OR(ISNUMBER(SEARCH('🔎 TRA CỨU NHANH'!$C$2,$A3025)),ISNUMBER(SEARCH('🔎 TRA CỨU NHANH'!$C$2,$B3025)))),1,0)</f>
        <v/>
      </c>
      <c r="M3025">
        <f>IF(L3025&gt;N(L3024),L3025,"")</f>
        <v/>
      </c>
      <c r="N3025">
        <f>N(N3024)+IF(AND('💰 BÁO GIÁ'!$C$27&lt;&gt;"",OR(ISNUMBER(SEARCH('💰 BÁO GIÁ'!$C$27,$A3025)),ISNUMBER(SEARCH('💰 BÁO GIÁ'!$C$27,$B3025)))),1,0)</f>
        <v/>
      </c>
      <c r="O3025">
        <f>IF(N3025&gt;N(N3024),N3025,"")</f>
        <v/>
      </c>
    </row>
    <row r="3026">
      <c r="A3026">
        <f>IF('📦 RON BỘ'!B283="","",'📦 RON BỘ'!B283)</f>
        <v/>
      </c>
      <c r="B3026">
        <f>IF('📦 RON BỘ'!B283="","",'📦 RON BỘ'!C283)</f>
        <v/>
      </c>
      <c r="C3026">
        <f>IF('📦 RON BỘ'!B283="","","Ron bộ")</f>
        <v/>
      </c>
      <c r="D3026">
        <f>IF('📦 RON BỘ'!B283="","",'📦 RON BỘ'!F283)</f>
        <v/>
      </c>
      <c r="E3026" s="37">
        <f>IF('📦 RON BỘ'!B283="","",'📦 RON BỘ'!G283)</f>
        <v/>
      </c>
      <c r="F3026" s="37">
        <f>IF('📦 RON BỘ'!B283="","",'📦 RON BỘ'!H283)</f>
        <v/>
      </c>
      <c r="G3026" s="37">
        <f>IF('📦 RON BỘ'!B283="","",'📦 RON BỘ'!I283)</f>
        <v/>
      </c>
      <c r="H3026" s="37">
        <f>IF('📦 RON BỘ'!B283="","",'📦 RON BỘ'!J283)</f>
        <v/>
      </c>
      <c r="I3026" s="37">
        <f>IF('📦 RON BỘ'!B283="","",'📦 RON BỘ'!K283)</f>
        <v/>
      </c>
      <c r="J3026">
        <f>IF('📦 RON BỘ'!B283="","","")</f>
        <v/>
      </c>
      <c r="L3026">
        <f>N(L3025)+IF(AND('🔎 TRA CỨU NHANH'!$C$2&lt;&gt;"",OR(ISNUMBER(SEARCH('🔎 TRA CỨU NHANH'!$C$2,$A3026)),ISNUMBER(SEARCH('🔎 TRA CỨU NHANH'!$C$2,$B3026)))),1,0)</f>
        <v/>
      </c>
      <c r="M3026">
        <f>IF(L3026&gt;N(L3025),L3026,"")</f>
        <v/>
      </c>
      <c r="N3026">
        <f>N(N3025)+IF(AND('💰 BÁO GIÁ'!$C$27&lt;&gt;"",OR(ISNUMBER(SEARCH('💰 BÁO GIÁ'!$C$27,$A3026)),ISNUMBER(SEARCH('💰 BÁO GIÁ'!$C$27,$B3026)))),1,0)</f>
        <v/>
      </c>
      <c r="O3026">
        <f>IF(N3026&gt;N(N3025),N3026,"")</f>
        <v/>
      </c>
    </row>
    <row r="3027">
      <c r="A3027">
        <f>IF('📦 RON BỘ'!B284="","",'📦 RON BỘ'!B284)</f>
        <v/>
      </c>
      <c r="B3027">
        <f>IF('📦 RON BỘ'!B284="","",'📦 RON BỘ'!C284)</f>
        <v/>
      </c>
      <c r="C3027">
        <f>IF('📦 RON BỘ'!B284="","","Ron bộ")</f>
        <v/>
      </c>
      <c r="D3027">
        <f>IF('📦 RON BỘ'!B284="","",'📦 RON BỘ'!F284)</f>
        <v/>
      </c>
      <c r="E3027" s="37">
        <f>IF('📦 RON BỘ'!B284="","",'📦 RON BỘ'!G284)</f>
        <v/>
      </c>
      <c r="F3027" s="37">
        <f>IF('📦 RON BỘ'!B284="","",'📦 RON BỘ'!H284)</f>
        <v/>
      </c>
      <c r="G3027" s="37">
        <f>IF('📦 RON BỘ'!B284="","",'📦 RON BỘ'!I284)</f>
        <v/>
      </c>
      <c r="H3027" s="37">
        <f>IF('📦 RON BỘ'!B284="","",'📦 RON BỘ'!J284)</f>
        <v/>
      </c>
      <c r="I3027" s="37">
        <f>IF('📦 RON BỘ'!B284="","",'📦 RON BỘ'!K284)</f>
        <v/>
      </c>
      <c r="J3027">
        <f>IF('📦 RON BỘ'!B284="","","")</f>
        <v/>
      </c>
      <c r="L3027">
        <f>N(L3026)+IF(AND('🔎 TRA CỨU NHANH'!$C$2&lt;&gt;"",OR(ISNUMBER(SEARCH('🔎 TRA CỨU NHANH'!$C$2,$A3027)),ISNUMBER(SEARCH('🔎 TRA CỨU NHANH'!$C$2,$B3027)))),1,0)</f>
        <v/>
      </c>
      <c r="M3027">
        <f>IF(L3027&gt;N(L3026),L3027,"")</f>
        <v/>
      </c>
      <c r="N3027">
        <f>N(N3026)+IF(AND('💰 BÁO GIÁ'!$C$27&lt;&gt;"",OR(ISNUMBER(SEARCH('💰 BÁO GIÁ'!$C$27,$A3027)),ISNUMBER(SEARCH('💰 BÁO GIÁ'!$C$27,$B3027)))),1,0)</f>
        <v/>
      </c>
      <c r="O3027">
        <f>IF(N3027&gt;N(N3026),N3027,"")</f>
        <v/>
      </c>
    </row>
    <row r="3028">
      <c r="A3028">
        <f>IF('📦 RON BỘ'!B285="","",'📦 RON BỘ'!B285)</f>
        <v/>
      </c>
      <c r="B3028">
        <f>IF('📦 RON BỘ'!B285="","",'📦 RON BỘ'!C285)</f>
        <v/>
      </c>
      <c r="C3028">
        <f>IF('📦 RON BỘ'!B285="","","Ron bộ")</f>
        <v/>
      </c>
      <c r="D3028">
        <f>IF('📦 RON BỘ'!B285="","",'📦 RON BỘ'!F285)</f>
        <v/>
      </c>
      <c r="E3028" s="37">
        <f>IF('📦 RON BỘ'!B285="","",'📦 RON BỘ'!G285)</f>
        <v/>
      </c>
      <c r="F3028" s="37">
        <f>IF('📦 RON BỘ'!B285="","",'📦 RON BỘ'!H285)</f>
        <v/>
      </c>
      <c r="G3028" s="37">
        <f>IF('📦 RON BỘ'!B285="","",'📦 RON BỘ'!I285)</f>
        <v/>
      </c>
      <c r="H3028" s="37">
        <f>IF('📦 RON BỘ'!B285="","",'📦 RON BỘ'!J285)</f>
        <v/>
      </c>
      <c r="I3028" s="37">
        <f>IF('📦 RON BỘ'!B285="","",'📦 RON BỘ'!K285)</f>
        <v/>
      </c>
      <c r="J3028">
        <f>IF('📦 RON BỘ'!B285="","","")</f>
        <v/>
      </c>
      <c r="L3028">
        <f>N(L3027)+IF(AND('🔎 TRA CỨU NHANH'!$C$2&lt;&gt;"",OR(ISNUMBER(SEARCH('🔎 TRA CỨU NHANH'!$C$2,$A3028)),ISNUMBER(SEARCH('🔎 TRA CỨU NHANH'!$C$2,$B3028)))),1,0)</f>
        <v/>
      </c>
      <c r="M3028">
        <f>IF(L3028&gt;N(L3027),L3028,"")</f>
        <v/>
      </c>
      <c r="N3028">
        <f>N(N3027)+IF(AND('💰 BÁO GIÁ'!$C$27&lt;&gt;"",OR(ISNUMBER(SEARCH('💰 BÁO GIÁ'!$C$27,$A3028)),ISNUMBER(SEARCH('💰 BÁO GIÁ'!$C$27,$B3028)))),1,0)</f>
        <v/>
      </c>
      <c r="O3028">
        <f>IF(N3028&gt;N(N3027),N3028,"")</f>
        <v/>
      </c>
    </row>
    <row r="3029">
      <c r="A3029">
        <f>IF('📦 RON BỘ'!B286="","",'📦 RON BỘ'!B286)</f>
        <v/>
      </c>
      <c r="B3029">
        <f>IF('📦 RON BỘ'!B286="","",'📦 RON BỘ'!C286)</f>
        <v/>
      </c>
      <c r="C3029">
        <f>IF('📦 RON BỘ'!B286="","","Ron bộ")</f>
        <v/>
      </c>
      <c r="D3029">
        <f>IF('📦 RON BỘ'!B286="","",'📦 RON BỘ'!F286)</f>
        <v/>
      </c>
      <c r="E3029" s="37">
        <f>IF('📦 RON BỘ'!B286="","",'📦 RON BỘ'!G286)</f>
        <v/>
      </c>
      <c r="F3029" s="37">
        <f>IF('📦 RON BỘ'!B286="","",'📦 RON BỘ'!H286)</f>
        <v/>
      </c>
      <c r="G3029" s="37">
        <f>IF('📦 RON BỘ'!B286="","",'📦 RON BỘ'!I286)</f>
        <v/>
      </c>
      <c r="H3029" s="37">
        <f>IF('📦 RON BỘ'!B286="","",'📦 RON BỘ'!J286)</f>
        <v/>
      </c>
      <c r="I3029" s="37">
        <f>IF('📦 RON BỘ'!B286="","",'📦 RON BỘ'!K286)</f>
        <v/>
      </c>
      <c r="J3029">
        <f>IF('📦 RON BỘ'!B286="","","")</f>
        <v/>
      </c>
      <c r="L3029">
        <f>N(L3028)+IF(AND('🔎 TRA CỨU NHANH'!$C$2&lt;&gt;"",OR(ISNUMBER(SEARCH('🔎 TRA CỨU NHANH'!$C$2,$A3029)),ISNUMBER(SEARCH('🔎 TRA CỨU NHANH'!$C$2,$B3029)))),1,0)</f>
        <v/>
      </c>
      <c r="M3029">
        <f>IF(L3029&gt;N(L3028),L3029,"")</f>
        <v/>
      </c>
      <c r="N3029">
        <f>N(N3028)+IF(AND('💰 BÁO GIÁ'!$C$27&lt;&gt;"",OR(ISNUMBER(SEARCH('💰 BÁO GIÁ'!$C$27,$A3029)),ISNUMBER(SEARCH('💰 BÁO GIÁ'!$C$27,$B3029)))),1,0)</f>
        <v/>
      </c>
      <c r="O3029">
        <f>IF(N3029&gt;N(N3028),N3029,"")</f>
        <v/>
      </c>
    </row>
    <row r="3030">
      <c r="A3030">
        <f>IF('📦 RON BỘ'!B287="","",'📦 RON BỘ'!B287)</f>
        <v/>
      </c>
      <c r="B3030">
        <f>IF('📦 RON BỘ'!B287="","",'📦 RON BỘ'!C287)</f>
        <v/>
      </c>
      <c r="C3030">
        <f>IF('📦 RON BỘ'!B287="","","Ron bộ")</f>
        <v/>
      </c>
      <c r="D3030">
        <f>IF('📦 RON BỘ'!B287="","",'📦 RON BỘ'!F287)</f>
        <v/>
      </c>
      <c r="E3030" s="37">
        <f>IF('📦 RON BỘ'!B287="","",'📦 RON BỘ'!G287)</f>
        <v/>
      </c>
      <c r="F3030" s="37">
        <f>IF('📦 RON BỘ'!B287="","",'📦 RON BỘ'!H287)</f>
        <v/>
      </c>
      <c r="G3030" s="37">
        <f>IF('📦 RON BỘ'!B287="","",'📦 RON BỘ'!I287)</f>
        <v/>
      </c>
      <c r="H3030" s="37">
        <f>IF('📦 RON BỘ'!B287="","",'📦 RON BỘ'!J287)</f>
        <v/>
      </c>
      <c r="I3030" s="37">
        <f>IF('📦 RON BỘ'!B287="","",'📦 RON BỘ'!K287)</f>
        <v/>
      </c>
      <c r="J3030">
        <f>IF('📦 RON BỘ'!B287="","","")</f>
        <v/>
      </c>
      <c r="L3030">
        <f>N(L3029)+IF(AND('🔎 TRA CỨU NHANH'!$C$2&lt;&gt;"",OR(ISNUMBER(SEARCH('🔎 TRA CỨU NHANH'!$C$2,$A3030)),ISNUMBER(SEARCH('🔎 TRA CỨU NHANH'!$C$2,$B3030)))),1,0)</f>
        <v/>
      </c>
      <c r="M3030">
        <f>IF(L3030&gt;N(L3029),L3030,"")</f>
        <v/>
      </c>
      <c r="N3030">
        <f>N(N3029)+IF(AND('💰 BÁO GIÁ'!$C$27&lt;&gt;"",OR(ISNUMBER(SEARCH('💰 BÁO GIÁ'!$C$27,$A3030)),ISNUMBER(SEARCH('💰 BÁO GIÁ'!$C$27,$B3030)))),1,0)</f>
        <v/>
      </c>
      <c r="O3030">
        <f>IF(N3030&gt;N(N3029),N3030,"")</f>
        <v/>
      </c>
    </row>
    <row r="3031">
      <c r="A3031">
        <f>IF('📦 RON BỘ'!B288="","",'📦 RON BỘ'!B288)</f>
        <v/>
      </c>
      <c r="B3031">
        <f>IF('📦 RON BỘ'!B288="","",'📦 RON BỘ'!C288)</f>
        <v/>
      </c>
      <c r="C3031">
        <f>IF('📦 RON BỘ'!B288="","","Ron bộ")</f>
        <v/>
      </c>
      <c r="D3031">
        <f>IF('📦 RON BỘ'!B288="","",'📦 RON BỘ'!F288)</f>
        <v/>
      </c>
      <c r="E3031" s="37">
        <f>IF('📦 RON BỘ'!B288="","",'📦 RON BỘ'!G288)</f>
        <v/>
      </c>
      <c r="F3031" s="37">
        <f>IF('📦 RON BỘ'!B288="","",'📦 RON BỘ'!H288)</f>
        <v/>
      </c>
      <c r="G3031" s="37">
        <f>IF('📦 RON BỘ'!B288="","",'📦 RON BỘ'!I288)</f>
        <v/>
      </c>
      <c r="H3031" s="37">
        <f>IF('📦 RON BỘ'!B288="","",'📦 RON BỘ'!J288)</f>
        <v/>
      </c>
      <c r="I3031" s="37">
        <f>IF('📦 RON BỘ'!B288="","",'📦 RON BỘ'!K288)</f>
        <v/>
      </c>
      <c r="J3031">
        <f>IF('📦 RON BỘ'!B288="","","")</f>
        <v/>
      </c>
      <c r="L3031">
        <f>N(L3030)+IF(AND('🔎 TRA CỨU NHANH'!$C$2&lt;&gt;"",OR(ISNUMBER(SEARCH('🔎 TRA CỨU NHANH'!$C$2,$A3031)),ISNUMBER(SEARCH('🔎 TRA CỨU NHANH'!$C$2,$B3031)))),1,0)</f>
        <v/>
      </c>
      <c r="M3031">
        <f>IF(L3031&gt;N(L3030),L3031,"")</f>
        <v/>
      </c>
      <c r="N3031">
        <f>N(N3030)+IF(AND('💰 BÁO GIÁ'!$C$27&lt;&gt;"",OR(ISNUMBER(SEARCH('💰 BÁO GIÁ'!$C$27,$A3031)),ISNUMBER(SEARCH('💰 BÁO GIÁ'!$C$27,$B3031)))),1,0)</f>
        <v/>
      </c>
      <c r="O3031">
        <f>IF(N3031&gt;N(N3030),N3031,"")</f>
        <v/>
      </c>
    </row>
    <row r="3032">
      <c r="A3032">
        <f>IF('📦 RON BỘ'!B289="","",'📦 RON BỘ'!B289)</f>
        <v/>
      </c>
      <c r="B3032">
        <f>IF('📦 RON BỘ'!B289="","",'📦 RON BỘ'!C289)</f>
        <v/>
      </c>
      <c r="C3032">
        <f>IF('📦 RON BỘ'!B289="","","Ron bộ")</f>
        <v/>
      </c>
      <c r="D3032">
        <f>IF('📦 RON BỘ'!B289="","",'📦 RON BỘ'!F289)</f>
        <v/>
      </c>
      <c r="E3032">
        <f>IF('📦 RON BỘ'!B289="","",'📦 RON BỘ'!G289)</f>
        <v/>
      </c>
      <c r="F3032">
        <f>IF('📦 RON BỘ'!B289="","",'📦 RON BỘ'!H289)</f>
        <v/>
      </c>
      <c r="G3032">
        <f>IF('📦 RON BỘ'!B289="","",'📦 RON BỘ'!I289)</f>
        <v/>
      </c>
      <c r="H3032">
        <f>IF('📦 RON BỘ'!B289="","",'📦 RON BỘ'!J289)</f>
        <v/>
      </c>
      <c r="I3032">
        <f>IF('📦 RON BỘ'!B289="","",'📦 RON BỘ'!K289)</f>
        <v/>
      </c>
      <c r="J3032">
        <f>IF('📦 RON BỘ'!B289="","","")</f>
        <v/>
      </c>
      <c r="L3032">
        <f>N(L3031)+IF(AND('🔎 TRA CỨU NHANH'!$C$2&lt;&gt;"",OR(ISNUMBER(SEARCH('🔎 TRA CỨU NHANH'!$C$2,$A3032)),ISNUMBER(SEARCH('🔎 TRA CỨU NHANH'!$C$2,$B3032)))),1,0)</f>
        <v/>
      </c>
      <c r="M3032">
        <f>IF(L3032&gt;N(L3031),L3032,"")</f>
        <v/>
      </c>
      <c r="N3032">
        <f>N(N3031)+IF(AND('💰 BÁO GIÁ'!$C$27&lt;&gt;"",OR(ISNUMBER(SEARCH('💰 BÁO GIÁ'!$C$27,$A3032)),ISNUMBER(SEARCH('💰 BÁO GIÁ'!$C$27,$B3032)))),1,0)</f>
        <v/>
      </c>
      <c r="O3032">
        <f>IF(N3032&gt;N(N3031),N3032,"")</f>
        <v/>
      </c>
    </row>
    <row r="3033">
      <c r="A3033">
        <f>IF('📦 RON BỘ'!B290="","",'📦 RON BỘ'!B290)</f>
        <v/>
      </c>
      <c r="B3033">
        <f>IF('📦 RON BỘ'!B290="","",'📦 RON BỘ'!C290)</f>
        <v/>
      </c>
      <c r="C3033">
        <f>IF('📦 RON BỘ'!B290="","","Ron bộ")</f>
        <v/>
      </c>
      <c r="D3033">
        <f>IF('📦 RON BỘ'!B290="","",'📦 RON BỘ'!F290)</f>
        <v/>
      </c>
      <c r="E3033" s="37">
        <f>IF('📦 RON BỘ'!B290="","",'📦 RON BỘ'!G290)</f>
        <v/>
      </c>
      <c r="F3033" s="37">
        <f>IF('📦 RON BỘ'!B290="","",'📦 RON BỘ'!H290)</f>
        <v/>
      </c>
      <c r="G3033" s="37">
        <f>IF('📦 RON BỘ'!B290="","",'📦 RON BỘ'!I290)</f>
        <v/>
      </c>
      <c r="H3033" s="37">
        <f>IF('📦 RON BỘ'!B290="","",'📦 RON BỘ'!J290)</f>
        <v/>
      </c>
      <c r="I3033" s="37">
        <f>IF('📦 RON BỘ'!B290="","",'📦 RON BỘ'!K290)</f>
        <v/>
      </c>
      <c r="J3033">
        <f>IF('📦 RON BỘ'!B290="","","")</f>
        <v/>
      </c>
      <c r="L3033">
        <f>N(L3032)+IF(AND('🔎 TRA CỨU NHANH'!$C$2&lt;&gt;"",OR(ISNUMBER(SEARCH('🔎 TRA CỨU NHANH'!$C$2,$A3033)),ISNUMBER(SEARCH('🔎 TRA CỨU NHANH'!$C$2,$B3033)))),1,0)</f>
        <v/>
      </c>
      <c r="M3033">
        <f>IF(L3033&gt;N(L3032),L3033,"")</f>
        <v/>
      </c>
      <c r="N3033">
        <f>N(N3032)+IF(AND('💰 BÁO GIÁ'!$C$27&lt;&gt;"",OR(ISNUMBER(SEARCH('💰 BÁO GIÁ'!$C$27,$A3033)),ISNUMBER(SEARCH('💰 BÁO GIÁ'!$C$27,$B3033)))),1,0)</f>
        <v/>
      </c>
      <c r="O3033">
        <f>IF(N3033&gt;N(N3032),N3033,"")</f>
        <v/>
      </c>
    </row>
    <row r="3034">
      <c r="A3034">
        <f>IF('📦 RON BỘ'!B291="","",'📦 RON BỘ'!B291)</f>
        <v/>
      </c>
      <c r="B3034">
        <f>IF('📦 RON BỘ'!B291="","",'📦 RON BỘ'!C291)</f>
        <v/>
      </c>
      <c r="C3034">
        <f>IF('📦 RON BỘ'!B291="","","Ron bộ")</f>
        <v/>
      </c>
      <c r="D3034">
        <f>IF('📦 RON BỘ'!B291="","",'📦 RON BỘ'!F291)</f>
        <v/>
      </c>
      <c r="E3034" s="37">
        <f>IF('📦 RON BỘ'!B291="","",'📦 RON BỘ'!G291)</f>
        <v/>
      </c>
      <c r="F3034" s="37">
        <f>IF('📦 RON BỘ'!B291="","",'📦 RON BỘ'!H291)</f>
        <v/>
      </c>
      <c r="G3034" s="37">
        <f>IF('📦 RON BỘ'!B291="","",'📦 RON BỘ'!I291)</f>
        <v/>
      </c>
      <c r="H3034" s="37">
        <f>IF('📦 RON BỘ'!B291="","",'📦 RON BỘ'!J291)</f>
        <v/>
      </c>
      <c r="I3034" s="37">
        <f>IF('📦 RON BỘ'!B291="","",'📦 RON BỘ'!K291)</f>
        <v/>
      </c>
      <c r="J3034">
        <f>IF('📦 RON BỘ'!B291="","","")</f>
        <v/>
      </c>
      <c r="L3034">
        <f>N(L3033)+IF(AND('🔎 TRA CỨU NHANH'!$C$2&lt;&gt;"",OR(ISNUMBER(SEARCH('🔎 TRA CỨU NHANH'!$C$2,$A3034)),ISNUMBER(SEARCH('🔎 TRA CỨU NHANH'!$C$2,$B3034)))),1,0)</f>
        <v/>
      </c>
      <c r="M3034">
        <f>IF(L3034&gt;N(L3033),L3034,"")</f>
        <v/>
      </c>
      <c r="N3034">
        <f>N(N3033)+IF(AND('💰 BÁO GIÁ'!$C$27&lt;&gt;"",OR(ISNUMBER(SEARCH('💰 BÁO GIÁ'!$C$27,$A3034)),ISNUMBER(SEARCH('💰 BÁO GIÁ'!$C$27,$B3034)))),1,0)</f>
        <v/>
      </c>
      <c r="O3034">
        <f>IF(N3034&gt;N(N3033),N3034,"")</f>
        <v/>
      </c>
    </row>
    <row r="3035">
      <c r="A3035">
        <f>IF('📦 RON BỘ'!B292="","",'📦 RON BỘ'!B292)</f>
        <v/>
      </c>
      <c r="B3035">
        <f>IF('📦 RON BỘ'!B292="","",'📦 RON BỘ'!C292)</f>
        <v/>
      </c>
      <c r="C3035">
        <f>IF('📦 RON BỘ'!B292="","","Ron bộ")</f>
        <v/>
      </c>
      <c r="D3035">
        <f>IF('📦 RON BỘ'!B292="","",'📦 RON BỘ'!F292)</f>
        <v/>
      </c>
      <c r="E3035" s="37">
        <f>IF('📦 RON BỘ'!B292="","",'📦 RON BỘ'!G292)</f>
        <v/>
      </c>
      <c r="F3035" s="37">
        <f>IF('📦 RON BỘ'!B292="","",'📦 RON BỘ'!H292)</f>
        <v/>
      </c>
      <c r="G3035" s="37">
        <f>IF('📦 RON BỘ'!B292="","",'📦 RON BỘ'!I292)</f>
        <v/>
      </c>
      <c r="H3035" s="37">
        <f>IF('📦 RON BỘ'!B292="","",'📦 RON BỘ'!J292)</f>
        <v/>
      </c>
      <c r="I3035" s="37">
        <f>IF('📦 RON BỘ'!B292="","",'📦 RON BỘ'!K292)</f>
        <v/>
      </c>
      <c r="J3035">
        <f>IF('📦 RON BỘ'!B292="","","")</f>
        <v/>
      </c>
      <c r="L3035">
        <f>N(L3034)+IF(AND('🔎 TRA CỨU NHANH'!$C$2&lt;&gt;"",OR(ISNUMBER(SEARCH('🔎 TRA CỨU NHANH'!$C$2,$A3035)),ISNUMBER(SEARCH('🔎 TRA CỨU NHANH'!$C$2,$B3035)))),1,0)</f>
        <v/>
      </c>
      <c r="M3035">
        <f>IF(L3035&gt;N(L3034),L3035,"")</f>
        <v/>
      </c>
      <c r="N3035">
        <f>N(N3034)+IF(AND('💰 BÁO GIÁ'!$C$27&lt;&gt;"",OR(ISNUMBER(SEARCH('💰 BÁO GIÁ'!$C$27,$A3035)),ISNUMBER(SEARCH('💰 BÁO GIÁ'!$C$27,$B3035)))),1,0)</f>
        <v/>
      </c>
      <c r="O3035">
        <f>IF(N3035&gt;N(N3034),N3035,"")</f>
        <v/>
      </c>
    </row>
    <row r="3036">
      <c r="A3036">
        <f>IF('📦 RON BỘ'!B293="","",'📦 RON BỘ'!B293)</f>
        <v/>
      </c>
      <c r="B3036">
        <f>IF('📦 RON BỘ'!B293="","",'📦 RON BỘ'!C293)</f>
        <v/>
      </c>
      <c r="C3036">
        <f>IF('📦 RON BỘ'!B293="","","Ron bộ")</f>
        <v/>
      </c>
      <c r="D3036">
        <f>IF('📦 RON BỘ'!B293="","",'📦 RON BỘ'!F293)</f>
        <v/>
      </c>
      <c r="E3036" s="37">
        <f>IF('📦 RON BỘ'!B293="","",'📦 RON BỘ'!G293)</f>
        <v/>
      </c>
      <c r="F3036" s="37">
        <f>IF('📦 RON BỘ'!B293="","",'📦 RON BỘ'!H293)</f>
        <v/>
      </c>
      <c r="G3036" s="37">
        <f>IF('📦 RON BỘ'!B293="","",'📦 RON BỘ'!I293)</f>
        <v/>
      </c>
      <c r="H3036" s="37">
        <f>IF('📦 RON BỘ'!B293="","",'📦 RON BỘ'!J293)</f>
        <v/>
      </c>
      <c r="I3036" s="37">
        <f>IF('📦 RON BỘ'!B293="","",'📦 RON BỘ'!K293)</f>
        <v/>
      </c>
      <c r="J3036">
        <f>IF('📦 RON BỘ'!B293="","","")</f>
        <v/>
      </c>
      <c r="L3036">
        <f>N(L3035)+IF(AND('🔎 TRA CỨU NHANH'!$C$2&lt;&gt;"",OR(ISNUMBER(SEARCH('🔎 TRA CỨU NHANH'!$C$2,$A3036)),ISNUMBER(SEARCH('🔎 TRA CỨU NHANH'!$C$2,$B3036)))),1,0)</f>
        <v/>
      </c>
      <c r="M3036">
        <f>IF(L3036&gt;N(L3035),L3036,"")</f>
        <v/>
      </c>
      <c r="N3036">
        <f>N(N3035)+IF(AND('💰 BÁO GIÁ'!$C$27&lt;&gt;"",OR(ISNUMBER(SEARCH('💰 BÁO GIÁ'!$C$27,$A3036)),ISNUMBER(SEARCH('💰 BÁO GIÁ'!$C$27,$B3036)))),1,0)</f>
        <v/>
      </c>
      <c r="O3036">
        <f>IF(N3036&gt;N(N3035),N3036,"")</f>
        <v/>
      </c>
    </row>
    <row r="3037">
      <c r="A3037">
        <f>IF('📦 RON BỘ'!B294="","",'📦 RON BỘ'!B294)</f>
        <v/>
      </c>
      <c r="B3037">
        <f>IF('📦 RON BỘ'!B294="","",'📦 RON BỘ'!C294)</f>
        <v/>
      </c>
      <c r="C3037">
        <f>IF('📦 RON BỘ'!B294="","","Ron bộ")</f>
        <v/>
      </c>
      <c r="D3037">
        <f>IF('📦 RON BỘ'!B294="","",'📦 RON BỘ'!F294)</f>
        <v/>
      </c>
      <c r="E3037" s="37">
        <f>IF('📦 RON BỘ'!B294="","",'📦 RON BỘ'!G294)</f>
        <v/>
      </c>
      <c r="F3037" s="37">
        <f>IF('📦 RON BỘ'!B294="","",'📦 RON BỘ'!H294)</f>
        <v/>
      </c>
      <c r="G3037" s="37">
        <f>IF('📦 RON BỘ'!B294="","",'📦 RON BỘ'!I294)</f>
        <v/>
      </c>
      <c r="H3037" s="37">
        <f>IF('📦 RON BỘ'!B294="","",'📦 RON BỘ'!J294)</f>
        <v/>
      </c>
      <c r="I3037" s="37">
        <f>IF('📦 RON BỘ'!B294="","",'📦 RON BỘ'!K294)</f>
        <v/>
      </c>
      <c r="J3037">
        <f>IF('📦 RON BỘ'!B294="","","")</f>
        <v/>
      </c>
      <c r="L3037">
        <f>N(L3036)+IF(AND('🔎 TRA CỨU NHANH'!$C$2&lt;&gt;"",OR(ISNUMBER(SEARCH('🔎 TRA CỨU NHANH'!$C$2,$A3037)),ISNUMBER(SEARCH('🔎 TRA CỨU NHANH'!$C$2,$B3037)))),1,0)</f>
        <v/>
      </c>
      <c r="M3037">
        <f>IF(L3037&gt;N(L3036),L3037,"")</f>
        <v/>
      </c>
      <c r="N3037">
        <f>N(N3036)+IF(AND('💰 BÁO GIÁ'!$C$27&lt;&gt;"",OR(ISNUMBER(SEARCH('💰 BÁO GIÁ'!$C$27,$A3037)),ISNUMBER(SEARCH('💰 BÁO GIÁ'!$C$27,$B3037)))),1,0)</f>
        <v/>
      </c>
      <c r="O3037">
        <f>IF(N3037&gt;N(N3036),N3037,"")</f>
        <v/>
      </c>
    </row>
    <row r="3038">
      <c r="A3038">
        <f>IF('📦 RON BỘ'!B295="","",'📦 RON BỘ'!B295)</f>
        <v/>
      </c>
      <c r="B3038">
        <f>IF('📦 RON BỘ'!B295="","",'📦 RON BỘ'!C295)</f>
        <v/>
      </c>
      <c r="C3038">
        <f>IF('📦 RON BỘ'!B295="","","Ron bộ")</f>
        <v/>
      </c>
      <c r="D3038">
        <f>IF('📦 RON BỘ'!B295="","",'📦 RON BỘ'!F295)</f>
        <v/>
      </c>
      <c r="E3038" s="37">
        <f>IF('📦 RON BỘ'!B295="","",'📦 RON BỘ'!G295)</f>
        <v/>
      </c>
      <c r="F3038" s="37">
        <f>IF('📦 RON BỘ'!B295="","",'📦 RON BỘ'!H295)</f>
        <v/>
      </c>
      <c r="G3038" s="37">
        <f>IF('📦 RON BỘ'!B295="","",'📦 RON BỘ'!I295)</f>
        <v/>
      </c>
      <c r="H3038" s="37">
        <f>IF('📦 RON BỘ'!B295="","",'📦 RON BỘ'!J295)</f>
        <v/>
      </c>
      <c r="I3038" s="37">
        <f>IF('📦 RON BỘ'!B295="","",'📦 RON BỘ'!K295)</f>
        <v/>
      </c>
      <c r="J3038">
        <f>IF('📦 RON BỘ'!B295="","","")</f>
        <v/>
      </c>
      <c r="L3038">
        <f>N(L3037)+IF(AND('🔎 TRA CỨU NHANH'!$C$2&lt;&gt;"",OR(ISNUMBER(SEARCH('🔎 TRA CỨU NHANH'!$C$2,$A3038)),ISNUMBER(SEARCH('🔎 TRA CỨU NHANH'!$C$2,$B3038)))),1,0)</f>
        <v/>
      </c>
      <c r="M3038">
        <f>IF(L3038&gt;N(L3037),L3038,"")</f>
        <v/>
      </c>
      <c r="N3038">
        <f>N(N3037)+IF(AND('💰 BÁO GIÁ'!$C$27&lt;&gt;"",OR(ISNUMBER(SEARCH('💰 BÁO GIÁ'!$C$27,$A3038)),ISNUMBER(SEARCH('💰 BÁO GIÁ'!$C$27,$B3038)))),1,0)</f>
        <v/>
      </c>
      <c r="O3038">
        <f>IF(N3038&gt;N(N3037),N3038,"")</f>
        <v/>
      </c>
    </row>
    <row r="3039">
      <c r="A3039">
        <f>IF('📦 RON BỘ'!B296="","",'📦 RON BỘ'!B296)</f>
        <v/>
      </c>
      <c r="B3039">
        <f>IF('📦 RON BỘ'!B296="","",'📦 RON BỘ'!C296)</f>
        <v/>
      </c>
      <c r="C3039">
        <f>IF('📦 RON BỘ'!B296="","","Ron bộ")</f>
        <v/>
      </c>
      <c r="D3039">
        <f>IF('📦 RON BỘ'!B296="","",'📦 RON BỘ'!F296)</f>
        <v/>
      </c>
      <c r="E3039" s="37">
        <f>IF('📦 RON BỘ'!B296="","",'📦 RON BỘ'!G296)</f>
        <v/>
      </c>
      <c r="F3039" s="37">
        <f>IF('📦 RON BỘ'!B296="","",'📦 RON BỘ'!H296)</f>
        <v/>
      </c>
      <c r="G3039" s="37">
        <f>IF('📦 RON BỘ'!B296="","",'📦 RON BỘ'!I296)</f>
        <v/>
      </c>
      <c r="H3039" s="37">
        <f>IF('📦 RON BỘ'!B296="","",'📦 RON BỘ'!J296)</f>
        <v/>
      </c>
      <c r="I3039" s="37">
        <f>IF('📦 RON BỘ'!B296="","",'📦 RON BỘ'!K296)</f>
        <v/>
      </c>
      <c r="J3039">
        <f>IF('📦 RON BỘ'!B296="","","")</f>
        <v/>
      </c>
      <c r="L3039">
        <f>N(L3038)+IF(AND('🔎 TRA CỨU NHANH'!$C$2&lt;&gt;"",OR(ISNUMBER(SEARCH('🔎 TRA CỨU NHANH'!$C$2,$A3039)),ISNUMBER(SEARCH('🔎 TRA CỨU NHANH'!$C$2,$B3039)))),1,0)</f>
        <v/>
      </c>
      <c r="M3039">
        <f>IF(L3039&gt;N(L3038),L3039,"")</f>
        <v/>
      </c>
      <c r="N3039">
        <f>N(N3038)+IF(AND('💰 BÁO GIÁ'!$C$27&lt;&gt;"",OR(ISNUMBER(SEARCH('💰 BÁO GIÁ'!$C$27,$A3039)),ISNUMBER(SEARCH('💰 BÁO GIÁ'!$C$27,$B3039)))),1,0)</f>
        <v/>
      </c>
      <c r="O3039">
        <f>IF(N3039&gt;N(N3038),N3039,"")</f>
        <v/>
      </c>
    </row>
    <row r="3040">
      <c r="A3040">
        <f>IF('📦 RON BỘ'!B297="","",'📦 RON BỘ'!B297)</f>
        <v/>
      </c>
      <c r="B3040">
        <f>IF('📦 RON BỘ'!B297="","",'📦 RON BỘ'!C297)</f>
        <v/>
      </c>
      <c r="C3040">
        <f>IF('📦 RON BỘ'!B297="","","Ron bộ")</f>
        <v/>
      </c>
      <c r="D3040">
        <f>IF('📦 RON BỘ'!B297="","",'📦 RON BỘ'!F297)</f>
        <v/>
      </c>
      <c r="E3040" s="37">
        <f>IF('📦 RON BỘ'!B297="","",'📦 RON BỘ'!G297)</f>
        <v/>
      </c>
      <c r="F3040" s="37">
        <f>IF('📦 RON BỘ'!B297="","",'📦 RON BỘ'!H297)</f>
        <v/>
      </c>
      <c r="G3040" s="37">
        <f>IF('📦 RON BỘ'!B297="","",'📦 RON BỘ'!I297)</f>
        <v/>
      </c>
      <c r="H3040" s="37">
        <f>IF('📦 RON BỘ'!B297="","",'📦 RON BỘ'!J297)</f>
        <v/>
      </c>
      <c r="I3040" s="37">
        <f>IF('📦 RON BỘ'!B297="","",'📦 RON BỘ'!K297)</f>
        <v/>
      </c>
      <c r="J3040">
        <f>IF('📦 RON BỘ'!B297="","","")</f>
        <v/>
      </c>
      <c r="L3040">
        <f>N(L3039)+IF(AND('🔎 TRA CỨU NHANH'!$C$2&lt;&gt;"",OR(ISNUMBER(SEARCH('🔎 TRA CỨU NHANH'!$C$2,$A3040)),ISNUMBER(SEARCH('🔎 TRA CỨU NHANH'!$C$2,$B3040)))),1,0)</f>
        <v/>
      </c>
      <c r="M3040">
        <f>IF(L3040&gt;N(L3039),L3040,"")</f>
        <v/>
      </c>
      <c r="N3040">
        <f>N(N3039)+IF(AND('💰 BÁO GIÁ'!$C$27&lt;&gt;"",OR(ISNUMBER(SEARCH('💰 BÁO GIÁ'!$C$27,$A3040)),ISNUMBER(SEARCH('💰 BÁO GIÁ'!$C$27,$B3040)))),1,0)</f>
        <v/>
      </c>
      <c r="O3040">
        <f>IF(N3040&gt;N(N3039),N3040,"")</f>
        <v/>
      </c>
    </row>
    <row r="3041">
      <c r="A3041">
        <f>IF('📦 RON BỘ'!B298="","",'📦 RON BỘ'!B298)</f>
        <v/>
      </c>
      <c r="B3041">
        <f>IF('📦 RON BỘ'!B298="","",'📦 RON BỘ'!C298)</f>
        <v/>
      </c>
      <c r="C3041">
        <f>IF('📦 RON BỘ'!B298="","","Ron bộ")</f>
        <v/>
      </c>
      <c r="D3041">
        <f>IF('📦 RON BỘ'!B298="","",'📦 RON BỘ'!F298)</f>
        <v/>
      </c>
      <c r="E3041" s="37">
        <f>IF('📦 RON BỘ'!B298="","",'📦 RON BỘ'!G298)</f>
        <v/>
      </c>
      <c r="F3041" s="37">
        <f>IF('📦 RON BỘ'!B298="","",'📦 RON BỘ'!H298)</f>
        <v/>
      </c>
      <c r="G3041" s="37">
        <f>IF('📦 RON BỘ'!B298="","",'📦 RON BỘ'!I298)</f>
        <v/>
      </c>
      <c r="H3041" s="37">
        <f>IF('📦 RON BỘ'!B298="","",'📦 RON BỘ'!J298)</f>
        <v/>
      </c>
      <c r="I3041" s="37">
        <f>IF('📦 RON BỘ'!B298="","",'📦 RON BỘ'!K298)</f>
        <v/>
      </c>
      <c r="J3041">
        <f>IF('📦 RON BỘ'!B298="","","")</f>
        <v/>
      </c>
      <c r="L3041">
        <f>N(L3040)+IF(AND('🔎 TRA CỨU NHANH'!$C$2&lt;&gt;"",OR(ISNUMBER(SEARCH('🔎 TRA CỨU NHANH'!$C$2,$A3041)),ISNUMBER(SEARCH('🔎 TRA CỨU NHANH'!$C$2,$B3041)))),1,0)</f>
        <v/>
      </c>
      <c r="M3041">
        <f>IF(L3041&gt;N(L3040),L3041,"")</f>
        <v/>
      </c>
      <c r="N3041">
        <f>N(N3040)+IF(AND('💰 BÁO GIÁ'!$C$27&lt;&gt;"",OR(ISNUMBER(SEARCH('💰 BÁO GIÁ'!$C$27,$A3041)),ISNUMBER(SEARCH('💰 BÁO GIÁ'!$C$27,$B3041)))),1,0)</f>
        <v/>
      </c>
      <c r="O3041">
        <f>IF(N3041&gt;N(N3040),N3041,"")</f>
        <v/>
      </c>
    </row>
    <row r="3042">
      <c r="A3042">
        <f>IF('📦 RON BỘ'!B299="","",'📦 RON BỘ'!B299)</f>
        <v/>
      </c>
      <c r="B3042">
        <f>IF('📦 RON BỘ'!B299="","",'📦 RON BỘ'!C299)</f>
        <v/>
      </c>
      <c r="C3042">
        <f>IF('📦 RON BỘ'!B299="","","Ron bộ")</f>
        <v/>
      </c>
      <c r="D3042">
        <f>IF('📦 RON BỘ'!B299="","",'📦 RON BỘ'!F299)</f>
        <v/>
      </c>
      <c r="E3042">
        <f>IF('📦 RON BỘ'!B299="","",'📦 RON BỘ'!G299)</f>
        <v/>
      </c>
      <c r="F3042">
        <f>IF('📦 RON BỘ'!B299="","",'📦 RON BỘ'!H299)</f>
        <v/>
      </c>
      <c r="G3042">
        <f>IF('📦 RON BỘ'!B299="","",'📦 RON BỘ'!I299)</f>
        <v/>
      </c>
      <c r="H3042">
        <f>IF('📦 RON BỘ'!B299="","",'📦 RON BỘ'!J299)</f>
        <v/>
      </c>
      <c r="I3042">
        <f>IF('📦 RON BỘ'!B299="","",'📦 RON BỘ'!K299)</f>
        <v/>
      </c>
      <c r="J3042">
        <f>IF('📦 RON BỘ'!B299="","","")</f>
        <v/>
      </c>
      <c r="L3042">
        <f>N(L3041)+IF(AND('🔎 TRA CỨU NHANH'!$C$2&lt;&gt;"",OR(ISNUMBER(SEARCH('🔎 TRA CỨU NHANH'!$C$2,$A3042)),ISNUMBER(SEARCH('🔎 TRA CỨU NHANH'!$C$2,$B3042)))),1,0)</f>
        <v/>
      </c>
      <c r="M3042">
        <f>IF(L3042&gt;N(L3041),L3042,"")</f>
        <v/>
      </c>
      <c r="N3042">
        <f>N(N3041)+IF(AND('💰 BÁO GIÁ'!$C$27&lt;&gt;"",OR(ISNUMBER(SEARCH('💰 BÁO GIÁ'!$C$27,$A3042)),ISNUMBER(SEARCH('💰 BÁO GIÁ'!$C$27,$B3042)))),1,0)</f>
        <v/>
      </c>
      <c r="O3042">
        <f>IF(N3042&gt;N(N3041),N3042,"")</f>
        <v/>
      </c>
    </row>
    <row r="3043">
      <c r="A3043">
        <f>IF('📦 RON BỘ'!B300="","",'📦 RON BỘ'!B300)</f>
        <v/>
      </c>
      <c r="B3043">
        <f>IF('📦 RON BỘ'!B300="","",'📦 RON BỘ'!C300)</f>
        <v/>
      </c>
      <c r="C3043">
        <f>IF('📦 RON BỘ'!B300="","","Ron bộ")</f>
        <v/>
      </c>
      <c r="D3043">
        <f>IF('📦 RON BỘ'!B300="","",'📦 RON BỘ'!F300)</f>
        <v/>
      </c>
      <c r="E3043" s="37">
        <f>IF('📦 RON BỘ'!B300="","",'📦 RON BỘ'!G300)</f>
        <v/>
      </c>
      <c r="F3043" s="37">
        <f>IF('📦 RON BỘ'!B300="","",'📦 RON BỘ'!H300)</f>
        <v/>
      </c>
      <c r="G3043" s="37">
        <f>IF('📦 RON BỘ'!B300="","",'📦 RON BỘ'!I300)</f>
        <v/>
      </c>
      <c r="H3043" s="37">
        <f>IF('📦 RON BỘ'!B300="","",'📦 RON BỘ'!J300)</f>
        <v/>
      </c>
      <c r="I3043" s="37">
        <f>IF('📦 RON BỘ'!B300="","",'📦 RON BỘ'!K300)</f>
        <v/>
      </c>
      <c r="J3043">
        <f>IF('📦 RON BỘ'!B300="","","")</f>
        <v/>
      </c>
      <c r="L3043">
        <f>N(L3042)+IF(AND('🔎 TRA CỨU NHANH'!$C$2&lt;&gt;"",OR(ISNUMBER(SEARCH('🔎 TRA CỨU NHANH'!$C$2,$A3043)),ISNUMBER(SEARCH('🔎 TRA CỨU NHANH'!$C$2,$B3043)))),1,0)</f>
        <v/>
      </c>
      <c r="M3043">
        <f>IF(L3043&gt;N(L3042),L3043,"")</f>
        <v/>
      </c>
      <c r="N3043">
        <f>N(N3042)+IF(AND('💰 BÁO GIÁ'!$C$27&lt;&gt;"",OR(ISNUMBER(SEARCH('💰 BÁO GIÁ'!$C$27,$A3043)),ISNUMBER(SEARCH('💰 BÁO GIÁ'!$C$27,$B3043)))),1,0)</f>
        <v/>
      </c>
      <c r="O3043">
        <f>IF(N3043&gt;N(N3042),N3043,"")</f>
        <v/>
      </c>
    </row>
    <row r="3044">
      <c r="A3044">
        <f>IF('📦 RON BỘ'!B301="","",'📦 RON BỘ'!B301)</f>
        <v/>
      </c>
      <c r="B3044">
        <f>IF('📦 RON BỘ'!B301="","",'📦 RON BỘ'!C301)</f>
        <v/>
      </c>
      <c r="C3044">
        <f>IF('📦 RON BỘ'!B301="","","Ron bộ")</f>
        <v/>
      </c>
      <c r="D3044">
        <f>IF('📦 RON BỘ'!B301="","",'📦 RON BỘ'!F301)</f>
        <v/>
      </c>
      <c r="E3044" s="37">
        <f>IF('📦 RON BỘ'!B301="","",'📦 RON BỘ'!G301)</f>
        <v/>
      </c>
      <c r="F3044" s="37">
        <f>IF('📦 RON BỘ'!B301="","",'📦 RON BỘ'!H301)</f>
        <v/>
      </c>
      <c r="G3044" s="37">
        <f>IF('📦 RON BỘ'!B301="","",'📦 RON BỘ'!I301)</f>
        <v/>
      </c>
      <c r="H3044" s="37">
        <f>IF('📦 RON BỘ'!B301="","",'📦 RON BỘ'!J301)</f>
        <v/>
      </c>
      <c r="I3044" s="37">
        <f>IF('📦 RON BỘ'!B301="","",'📦 RON BỘ'!K301)</f>
        <v/>
      </c>
      <c r="J3044">
        <f>IF('📦 RON BỘ'!B301="","","")</f>
        <v/>
      </c>
      <c r="L3044">
        <f>N(L3043)+IF(AND('🔎 TRA CỨU NHANH'!$C$2&lt;&gt;"",OR(ISNUMBER(SEARCH('🔎 TRA CỨU NHANH'!$C$2,$A3044)),ISNUMBER(SEARCH('🔎 TRA CỨU NHANH'!$C$2,$B3044)))),1,0)</f>
        <v/>
      </c>
      <c r="M3044">
        <f>IF(L3044&gt;N(L3043),L3044,"")</f>
        <v/>
      </c>
      <c r="N3044">
        <f>N(N3043)+IF(AND('💰 BÁO GIÁ'!$C$27&lt;&gt;"",OR(ISNUMBER(SEARCH('💰 BÁO GIÁ'!$C$27,$A3044)),ISNUMBER(SEARCH('💰 BÁO GIÁ'!$C$27,$B3044)))),1,0)</f>
        <v/>
      </c>
      <c r="O3044">
        <f>IF(N3044&gt;N(N3043),N3044,"")</f>
        <v/>
      </c>
    </row>
    <row r="3045">
      <c r="A3045">
        <f>IF('📦 RON BỘ'!B302="","",'📦 RON BỘ'!B302)</f>
        <v/>
      </c>
      <c r="B3045">
        <f>IF('📦 RON BỘ'!B302="","",'📦 RON BỘ'!C302)</f>
        <v/>
      </c>
      <c r="C3045">
        <f>IF('📦 RON BỘ'!B302="","","Ron bộ")</f>
        <v/>
      </c>
      <c r="D3045">
        <f>IF('📦 RON BỘ'!B302="","",'📦 RON BỘ'!F302)</f>
        <v/>
      </c>
      <c r="E3045" s="37">
        <f>IF('📦 RON BỘ'!B302="","",'📦 RON BỘ'!G302)</f>
        <v/>
      </c>
      <c r="F3045" s="37">
        <f>IF('📦 RON BỘ'!B302="","",'📦 RON BỘ'!H302)</f>
        <v/>
      </c>
      <c r="G3045" s="37">
        <f>IF('📦 RON BỘ'!B302="","",'📦 RON BỘ'!I302)</f>
        <v/>
      </c>
      <c r="H3045" s="37">
        <f>IF('📦 RON BỘ'!B302="","",'📦 RON BỘ'!J302)</f>
        <v/>
      </c>
      <c r="I3045" s="37">
        <f>IF('📦 RON BỘ'!B302="","",'📦 RON BỘ'!K302)</f>
        <v/>
      </c>
      <c r="J3045">
        <f>IF('📦 RON BỘ'!B302="","","")</f>
        <v/>
      </c>
      <c r="L3045">
        <f>N(L3044)+IF(AND('🔎 TRA CỨU NHANH'!$C$2&lt;&gt;"",OR(ISNUMBER(SEARCH('🔎 TRA CỨU NHANH'!$C$2,$A3045)),ISNUMBER(SEARCH('🔎 TRA CỨU NHANH'!$C$2,$B3045)))),1,0)</f>
        <v/>
      </c>
      <c r="M3045">
        <f>IF(L3045&gt;N(L3044),L3045,"")</f>
        <v/>
      </c>
      <c r="N3045">
        <f>N(N3044)+IF(AND('💰 BÁO GIÁ'!$C$27&lt;&gt;"",OR(ISNUMBER(SEARCH('💰 BÁO GIÁ'!$C$27,$A3045)),ISNUMBER(SEARCH('💰 BÁO GIÁ'!$C$27,$B3045)))),1,0)</f>
        <v/>
      </c>
      <c r="O3045">
        <f>IF(N3045&gt;N(N3044),N3045,"")</f>
        <v/>
      </c>
    </row>
    <row r="3046">
      <c r="A3046">
        <f>IF('📦 RON BỘ'!B303="","",'📦 RON BỘ'!B303)</f>
        <v/>
      </c>
      <c r="B3046">
        <f>IF('📦 RON BỘ'!B303="","",'📦 RON BỘ'!C303)</f>
        <v/>
      </c>
      <c r="C3046">
        <f>IF('📦 RON BỘ'!B303="","","Ron bộ")</f>
        <v/>
      </c>
      <c r="D3046">
        <f>IF('📦 RON BỘ'!B303="","",'📦 RON BỘ'!F303)</f>
        <v/>
      </c>
      <c r="E3046" s="37">
        <f>IF('📦 RON BỘ'!B303="","",'📦 RON BỘ'!G303)</f>
        <v/>
      </c>
      <c r="F3046" s="37">
        <f>IF('📦 RON BỘ'!B303="","",'📦 RON BỘ'!H303)</f>
        <v/>
      </c>
      <c r="G3046" s="37">
        <f>IF('📦 RON BỘ'!B303="","",'📦 RON BỘ'!I303)</f>
        <v/>
      </c>
      <c r="H3046" s="37">
        <f>IF('📦 RON BỘ'!B303="","",'📦 RON BỘ'!J303)</f>
        <v/>
      </c>
      <c r="I3046" s="37">
        <f>IF('📦 RON BỘ'!B303="","",'📦 RON BỘ'!K303)</f>
        <v/>
      </c>
      <c r="J3046">
        <f>IF('📦 RON BỘ'!B303="","","")</f>
        <v/>
      </c>
      <c r="L3046">
        <f>N(L3045)+IF(AND('🔎 TRA CỨU NHANH'!$C$2&lt;&gt;"",OR(ISNUMBER(SEARCH('🔎 TRA CỨU NHANH'!$C$2,$A3046)),ISNUMBER(SEARCH('🔎 TRA CỨU NHANH'!$C$2,$B3046)))),1,0)</f>
        <v/>
      </c>
      <c r="M3046">
        <f>IF(L3046&gt;N(L3045),L3046,"")</f>
        <v/>
      </c>
      <c r="N3046">
        <f>N(N3045)+IF(AND('💰 BÁO GIÁ'!$C$27&lt;&gt;"",OR(ISNUMBER(SEARCH('💰 BÁO GIÁ'!$C$27,$A3046)),ISNUMBER(SEARCH('💰 BÁO GIÁ'!$C$27,$B3046)))),1,0)</f>
        <v/>
      </c>
      <c r="O3046">
        <f>IF(N3046&gt;N(N3045),N3046,"")</f>
        <v/>
      </c>
    </row>
    <row r="3047">
      <c r="A3047">
        <f>IF('📦 RON BỘ'!B304="","",'📦 RON BỘ'!B304)</f>
        <v/>
      </c>
      <c r="B3047">
        <f>IF('📦 RON BỘ'!B304="","",'📦 RON BỘ'!C304)</f>
        <v/>
      </c>
      <c r="C3047">
        <f>IF('📦 RON BỘ'!B304="","","Ron bộ")</f>
        <v/>
      </c>
      <c r="D3047">
        <f>IF('📦 RON BỘ'!B304="","",'📦 RON BỘ'!F304)</f>
        <v/>
      </c>
      <c r="E3047" s="37">
        <f>IF('📦 RON BỘ'!B304="","",'📦 RON BỘ'!G304)</f>
        <v/>
      </c>
      <c r="F3047" s="37">
        <f>IF('📦 RON BỘ'!B304="","",'📦 RON BỘ'!H304)</f>
        <v/>
      </c>
      <c r="G3047" s="37">
        <f>IF('📦 RON BỘ'!B304="","",'📦 RON BỘ'!I304)</f>
        <v/>
      </c>
      <c r="H3047" s="37">
        <f>IF('📦 RON BỘ'!B304="","",'📦 RON BỘ'!J304)</f>
        <v/>
      </c>
      <c r="I3047" s="37">
        <f>IF('📦 RON BỘ'!B304="","",'📦 RON BỘ'!K304)</f>
        <v/>
      </c>
      <c r="J3047">
        <f>IF('📦 RON BỘ'!B304="","","")</f>
        <v/>
      </c>
      <c r="L3047">
        <f>N(L3046)+IF(AND('🔎 TRA CỨU NHANH'!$C$2&lt;&gt;"",OR(ISNUMBER(SEARCH('🔎 TRA CỨU NHANH'!$C$2,$A3047)),ISNUMBER(SEARCH('🔎 TRA CỨU NHANH'!$C$2,$B3047)))),1,0)</f>
        <v/>
      </c>
      <c r="M3047">
        <f>IF(L3047&gt;N(L3046),L3047,"")</f>
        <v/>
      </c>
      <c r="N3047">
        <f>N(N3046)+IF(AND('💰 BÁO GIÁ'!$C$27&lt;&gt;"",OR(ISNUMBER(SEARCH('💰 BÁO GIÁ'!$C$27,$A3047)),ISNUMBER(SEARCH('💰 BÁO GIÁ'!$C$27,$B3047)))),1,0)</f>
        <v/>
      </c>
      <c r="O3047">
        <f>IF(N3047&gt;N(N3046),N3047,"")</f>
        <v/>
      </c>
    </row>
    <row r="3048">
      <c r="A3048">
        <f>IF('📦 RON BỘ'!B305="","",'📦 RON BỘ'!B305)</f>
        <v/>
      </c>
      <c r="B3048">
        <f>IF('📦 RON BỘ'!B305="","",'📦 RON BỘ'!C305)</f>
        <v/>
      </c>
      <c r="C3048">
        <f>IF('📦 RON BỘ'!B305="","","Ron bộ")</f>
        <v/>
      </c>
      <c r="D3048">
        <f>IF('📦 RON BỘ'!B305="","",'📦 RON BỘ'!F305)</f>
        <v/>
      </c>
      <c r="E3048">
        <f>IF('📦 RON BỘ'!B305="","",'📦 RON BỘ'!G305)</f>
        <v/>
      </c>
      <c r="F3048">
        <f>IF('📦 RON BỘ'!B305="","",'📦 RON BỘ'!H305)</f>
        <v/>
      </c>
      <c r="G3048">
        <f>IF('📦 RON BỘ'!B305="","",'📦 RON BỘ'!I305)</f>
        <v/>
      </c>
      <c r="H3048">
        <f>IF('📦 RON BỘ'!B305="","",'📦 RON BỘ'!J305)</f>
        <v/>
      </c>
      <c r="I3048">
        <f>IF('📦 RON BỘ'!B305="","",'📦 RON BỘ'!K305)</f>
        <v/>
      </c>
      <c r="J3048">
        <f>IF('📦 RON BỘ'!B305="","","")</f>
        <v/>
      </c>
      <c r="L3048">
        <f>N(L3047)+IF(AND('🔎 TRA CỨU NHANH'!$C$2&lt;&gt;"",OR(ISNUMBER(SEARCH('🔎 TRA CỨU NHANH'!$C$2,$A3048)),ISNUMBER(SEARCH('🔎 TRA CỨU NHANH'!$C$2,$B3048)))),1,0)</f>
        <v/>
      </c>
      <c r="M3048">
        <f>IF(L3048&gt;N(L3047),L3048,"")</f>
        <v/>
      </c>
      <c r="N3048">
        <f>N(N3047)+IF(AND('💰 BÁO GIÁ'!$C$27&lt;&gt;"",OR(ISNUMBER(SEARCH('💰 BÁO GIÁ'!$C$27,$A3048)),ISNUMBER(SEARCH('💰 BÁO GIÁ'!$C$27,$B3048)))),1,0)</f>
        <v/>
      </c>
      <c r="O3048">
        <f>IF(N3048&gt;N(N3047),N3048,"")</f>
        <v/>
      </c>
    </row>
    <row r="3049">
      <c r="A3049">
        <f>IF('📦 RON BỘ'!B306="","",'📦 RON BỘ'!B306)</f>
        <v/>
      </c>
      <c r="B3049">
        <f>IF('📦 RON BỘ'!B306="","",'📦 RON BỘ'!C306)</f>
        <v/>
      </c>
      <c r="C3049">
        <f>IF('📦 RON BỘ'!B306="","","Ron bộ")</f>
        <v/>
      </c>
      <c r="D3049">
        <f>IF('📦 RON BỘ'!B306="","",'📦 RON BỘ'!F306)</f>
        <v/>
      </c>
      <c r="E3049" s="37">
        <f>IF('📦 RON BỘ'!B306="","",'📦 RON BỘ'!G306)</f>
        <v/>
      </c>
      <c r="F3049" s="37">
        <f>IF('📦 RON BỘ'!B306="","",'📦 RON BỘ'!H306)</f>
        <v/>
      </c>
      <c r="G3049" s="37">
        <f>IF('📦 RON BỘ'!B306="","",'📦 RON BỘ'!I306)</f>
        <v/>
      </c>
      <c r="H3049" s="37">
        <f>IF('📦 RON BỘ'!B306="","",'📦 RON BỘ'!J306)</f>
        <v/>
      </c>
      <c r="I3049" s="37">
        <f>IF('📦 RON BỘ'!B306="","",'📦 RON BỘ'!K306)</f>
        <v/>
      </c>
      <c r="J3049">
        <f>IF('📦 RON BỘ'!B306="","","")</f>
        <v/>
      </c>
      <c r="L3049">
        <f>N(L3048)+IF(AND('🔎 TRA CỨU NHANH'!$C$2&lt;&gt;"",OR(ISNUMBER(SEARCH('🔎 TRA CỨU NHANH'!$C$2,$A3049)),ISNUMBER(SEARCH('🔎 TRA CỨU NHANH'!$C$2,$B3049)))),1,0)</f>
        <v/>
      </c>
      <c r="M3049">
        <f>IF(L3049&gt;N(L3048),L3049,"")</f>
        <v/>
      </c>
      <c r="N3049">
        <f>N(N3048)+IF(AND('💰 BÁO GIÁ'!$C$27&lt;&gt;"",OR(ISNUMBER(SEARCH('💰 BÁO GIÁ'!$C$27,$A3049)),ISNUMBER(SEARCH('💰 BÁO GIÁ'!$C$27,$B3049)))),1,0)</f>
        <v/>
      </c>
      <c r="O3049">
        <f>IF(N3049&gt;N(N3048),N3049,"")</f>
        <v/>
      </c>
    </row>
    <row r="3050">
      <c r="A3050">
        <f>IF('📦 RON BỘ'!B307="","",'📦 RON BỘ'!B307)</f>
        <v/>
      </c>
      <c r="B3050">
        <f>IF('📦 RON BỘ'!B307="","",'📦 RON BỘ'!C307)</f>
        <v/>
      </c>
      <c r="C3050">
        <f>IF('📦 RON BỘ'!B307="","","Ron bộ")</f>
        <v/>
      </c>
      <c r="D3050">
        <f>IF('📦 RON BỘ'!B307="","",'📦 RON BỘ'!F307)</f>
        <v/>
      </c>
      <c r="E3050" s="37">
        <f>IF('📦 RON BỘ'!B307="","",'📦 RON BỘ'!G307)</f>
        <v/>
      </c>
      <c r="F3050" s="37">
        <f>IF('📦 RON BỘ'!B307="","",'📦 RON BỘ'!H307)</f>
        <v/>
      </c>
      <c r="G3050" s="37">
        <f>IF('📦 RON BỘ'!B307="","",'📦 RON BỘ'!I307)</f>
        <v/>
      </c>
      <c r="H3050" s="37">
        <f>IF('📦 RON BỘ'!B307="","",'📦 RON BỘ'!J307)</f>
        <v/>
      </c>
      <c r="I3050" s="37">
        <f>IF('📦 RON BỘ'!B307="","",'📦 RON BỘ'!K307)</f>
        <v/>
      </c>
      <c r="J3050">
        <f>IF('📦 RON BỘ'!B307="","","")</f>
        <v/>
      </c>
      <c r="L3050">
        <f>N(L3049)+IF(AND('🔎 TRA CỨU NHANH'!$C$2&lt;&gt;"",OR(ISNUMBER(SEARCH('🔎 TRA CỨU NHANH'!$C$2,$A3050)),ISNUMBER(SEARCH('🔎 TRA CỨU NHANH'!$C$2,$B3050)))),1,0)</f>
        <v/>
      </c>
      <c r="M3050">
        <f>IF(L3050&gt;N(L3049),L3050,"")</f>
        <v/>
      </c>
      <c r="N3050">
        <f>N(N3049)+IF(AND('💰 BÁO GIÁ'!$C$27&lt;&gt;"",OR(ISNUMBER(SEARCH('💰 BÁO GIÁ'!$C$27,$A3050)),ISNUMBER(SEARCH('💰 BÁO GIÁ'!$C$27,$B3050)))),1,0)</f>
        <v/>
      </c>
      <c r="O3050">
        <f>IF(N3050&gt;N(N3049),N3050,"")</f>
        <v/>
      </c>
    </row>
    <row r="3051">
      <c r="A3051">
        <f>IF('📦 RON BỘ'!B308="","",'📦 RON BỘ'!B308)</f>
        <v/>
      </c>
      <c r="B3051">
        <f>IF('📦 RON BỘ'!B308="","",'📦 RON BỘ'!C308)</f>
        <v/>
      </c>
      <c r="C3051">
        <f>IF('📦 RON BỘ'!B308="","","Ron bộ")</f>
        <v/>
      </c>
      <c r="D3051">
        <f>IF('📦 RON BỘ'!B308="","",'📦 RON BỘ'!F308)</f>
        <v/>
      </c>
      <c r="E3051" s="37">
        <f>IF('📦 RON BỘ'!B308="","",'📦 RON BỘ'!G308)</f>
        <v/>
      </c>
      <c r="F3051" s="37">
        <f>IF('📦 RON BỘ'!B308="","",'📦 RON BỘ'!H308)</f>
        <v/>
      </c>
      <c r="G3051" s="37">
        <f>IF('📦 RON BỘ'!B308="","",'📦 RON BỘ'!I308)</f>
        <v/>
      </c>
      <c r="H3051" s="37">
        <f>IF('📦 RON BỘ'!B308="","",'📦 RON BỘ'!J308)</f>
        <v/>
      </c>
      <c r="I3051" s="37">
        <f>IF('📦 RON BỘ'!B308="","",'📦 RON BỘ'!K308)</f>
        <v/>
      </c>
      <c r="J3051">
        <f>IF('📦 RON BỘ'!B308="","","")</f>
        <v/>
      </c>
      <c r="L3051">
        <f>N(L3050)+IF(AND('🔎 TRA CỨU NHANH'!$C$2&lt;&gt;"",OR(ISNUMBER(SEARCH('🔎 TRA CỨU NHANH'!$C$2,$A3051)),ISNUMBER(SEARCH('🔎 TRA CỨU NHANH'!$C$2,$B3051)))),1,0)</f>
        <v/>
      </c>
      <c r="M3051">
        <f>IF(L3051&gt;N(L3050),L3051,"")</f>
        <v/>
      </c>
      <c r="N3051">
        <f>N(N3050)+IF(AND('💰 BÁO GIÁ'!$C$27&lt;&gt;"",OR(ISNUMBER(SEARCH('💰 BÁO GIÁ'!$C$27,$A3051)),ISNUMBER(SEARCH('💰 BÁO GIÁ'!$C$27,$B3051)))),1,0)</f>
        <v/>
      </c>
      <c r="O3051">
        <f>IF(N3051&gt;N(N3050),N3051,"")</f>
        <v/>
      </c>
    </row>
    <row r="3052">
      <c r="A3052">
        <f>IF('📦 RON BỘ'!B309="","",'📦 RON BỘ'!B309)</f>
        <v/>
      </c>
      <c r="B3052">
        <f>IF('📦 RON BỘ'!B309="","",'📦 RON BỘ'!C309)</f>
        <v/>
      </c>
      <c r="C3052">
        <f>IF('📦 RON BỘ'!B309="","","Ron bộ")</f>
        <v/>
      </c>
      <c r="D3052">
        <f>IF('📦 RON BỘ'!B309="","",'📦 RON BỘ'!F309)</f>
        <v/>
      </c>
      <c r="E3052" s="37">
        <f>IF('📦 RON BỘ'!B309="","",'📦 RON BỘ'!G309)</f>
        <v/>
      </c>
      <c r="F3052" s="37">
        <f>IF('📦 RON BỘ'!B309="","",'📦 RON BỘ'!H309)</f>
        <v/>
      </c>
      <c r="G3052" s="37">
        <f>IF('📦 RON BỘ'!B309="","",'📦 RON BỘ'!I309)</f>
        <v/>
      </c>
      <c r="H3052" s="37">
        <f>IF('📦 RON BỘ'!B309="","",'📦 RON BỘ'!J309)</f>
        <v/>
      </c>
      <c r="I3052" s="37">
        <f>IF('📦 RON BỘ'!B309="","",'📦 RON BỘ'!K309)</f>
        <v/>
      </c>
      <c r="J3052">
        <f>IF('📦 RON BỘ'!B309="","","")</f>
        <v/>
      </c>
      <c r="L3052">
        <f>N(L3051)+IF(AND('🔎 TRA CỨU NHANH'!$C$2&lt;&gt;"",OR(ISNUMBER(SEARCH('🔎 TRA CỨU NHANH'!$C$2,$A3052)),ISNUMBER(SEARCH('🔎 TRA CỨU NHANH'!$C$2,$B3052)))),1,0)</f>
        <v/>
      </c>
      <c r="M3052">
        <f>IF(L3052&gt;N(L3051),L3052,"")</f>
        <v/>
      </c>
      <c r="N3052">
        <f>N(N3051)+IF(AND('💰 BÁO GIÁ'!$C$27&lt;&gt;"",OR(ISNUMBER(SEARCH('💰 BÁO GIÁ'!$C$27,$A3052)),ISNUMBER(SEARCH('💰 BÁO GIÁ'!$C$27,$B3052)))),1,0)</f>
        <v/>
      </c>
      <c r="O3052">
        <f>IF(N3052&gt;N(N3051),N3052,"")</f>
        <v/>
      </c>
    </row>
    <row r="3053">
      <c r="A3053">
        <f>IF('📦 RON BỘ'!B310="","",'📦 RON BỘ'!B310)</f>
        <v/>
      </c>
      <c r="B3053">
        <f>IF('📦 RON BỘ'!B310="","",'📦 RON BỘ'!C310)</f>
        <v/>
      </c>
      <c r="C3053">
        <f>IF('📦 RON BỘ'!B310="","","Ron bộ")</f>
        <v/>
      </c>
      <c r="D3053">
        <f>IF('📦 RON BỘ'!B310="","",'📦 RON BỘ'!F310)</f>
        <v/>
      </c>
      <c r="E3053" s="37">
        <f>IF('📦 RON BỘ'!B310="","",'📦 RON BỘ'!G310)</f>
        <v/>
      </c>
      <c r="F3053" s="37">
        <f>IF('📦 RON BỘ'!B310="","",'📦 RON BỘ'!H310)</f>
        <v/>
      </c>
      <c r="G3053" s="37">
        <f>IF('📦 RON BỘ'!B310="","",'📦 RON BỘ'!I310)</f>
        <v/>
      </c>
      <c r="H3053" s="37">
        <f>IF('📦 RON BỘ'!B310="","",'📦 RON BỘ'!J310)</f>
        <v/>
      </c>
      <c r="I3053" s="37">
        <f>IF('📦 RON BỘ'!B310="","",'📦 RON BỘ'!K310)</f>
        <v/>
      </c>
      <c r="J3053">
        <f>IF('📦 RON BỘ'!B310="","","")</f>
        <v/>
      </c>
      <c r="L3053">
        <f>N(L3052)+IF(AND('🔎 TRA CỨU NHANH'!$C$2&lt;&gt;"",OR(ISNUMBER(SEARCH('🔎 TRA CỨU NHANH'!$C$2,$A3053)),ISNUMBER(SEARCH('🔎 TRA CỨU NHANH'!$C$2,$B3053)))),1,0)</f>
        <v/>
      </c>
      <c r="M3053">
        <f>IF(L3053&gt;N(L3052),L3053,"")</f>
        <v/>
      </c>
      <c r="N3053">
        <f>N(N3052)+IF(AND('💰 BÁO GIÁ'!$C$27&lt;&gt;"",OR(ISNUMBER(SEARCH('💰 BÁO GIÁ'!$C$27,$A3053)),ISNUMBER(SEARCH('💰 BÁO GIÁ'!$C$27,$B3053)))),1,0)</f>
        <v/>
      </c>
      <c r="O3053">
        <f>IF(N3053&gt;N(N3052),N3053,"")</f>
        <v/>
      </c>
    </row>
    <row r="3054">
      <c r="A3054">
        <f>IF('📦 RON BỘ'!B311="","",'📦 RON BỘ'!B311)</f>
        <v/>
      </c>
      <c r="B3054">
        <f>IF('📦 RON BỘ'!B311="","",'📦 RON BỘ'!C311)</f>
        <v/>
      </c>
      <c r="C3054">
        <f>IF('📦 RON BỘ'!B311="","","Ron bộ")</f>
        <v/>
      </c>
      <c r="D3054">
        <f>IF('📦 RON BỘ'!B311="","",'📦 RON BỘ'!F311)</f>
        <v/>
      </c>
      <c r="E3054" s="37">
        <f>IF('📦 RON BỘ'!B311="","",'📦 RON BỘ'!G311)</f>
        <v/>
      </c>
      <c r="F3054" s="37">
        <f>IF('📦 RON BỘ'!B311="","",'📦 RON BỘ'!H311)</f>
        <v/>
      </c>
      <c r="G3054" s="37">
        <f>IF('📦 RON BỘ'!B311="","",'📦 RON BỘ'!I311)</f>
        <v/>
      </c>
      <c r="H3054" s="37">
        <f>IF('📦 RON BỘ'!B311="","",'📦 RON BỘ'!J311)</f>
        <v/>
      </c>
      <c r="I3054" s="37">
        <f>IF('📦 RON BỘ'!B311="","",'📦 RON BỘ'!K311)</f>
        <v/>
      </c>
      <c r="J3054">
        <f>IF('📦 RON BỘ'!B311="","","")</f>
        <v/>
      </c>
      <c r="L3054">
        <f>N(L3053)+IF(AND('🔎 TRA CỨU NHANH'!$C$2&lt;&gt;"",OR(ISNUMBER(SEARCH('🔎 TRA CỨU NHANH'!$C$2,$A3054)),ISNUMBER(SEARCH('🔎 TRA CỨU NHANH'!$C$2,$B3054)))),1,0)</f>
        <v/>
      </c>
      <c r="M3054">
        <f>IF(L3054&gt;N(L3053),L3054,"")</f>
        <v/>
      </c>
      <c r="N3054">
        <f>N(N3053)+IF(AND('💰 BÁO GIÁ'!$C$27&lt;&gt;"",OR(ISNUMBER(SEARCH('💰 BÁO GIÁ'!$C$27,$A3054)),ISNUMBER(SEARCH('💰 BÁO GIÁ'!$C$27,$B3054)))),1,0)</f>
        <v/>
      </c>
      <c r="O3054">
        <f>IF(N3054&gt;N(N3053),N3054,"")</f>
        <v/>
      </c>
    </row>
    <row r="3055">
      <c r="A3055">
        <f>IF('📦 RON BỘ'!B312="","",'📦 RON BỘ'!B312)</f>
        <v/>
      </c>
      <c r="B3055">
        <f>IF('📦 RON BỘ'!B312="","",'📦 RON BỘ'!C312)</f>
        <v/>
      </c>
      <c r="C3055">
        <f>IF('📦 RON BỘ'!B312="","","Ron bộ")</f>
        <v/>
      </c>
      <c r="D3055">
        <f>IF('📦 RON BỘ'!B312="","",'📦 RON BỘ'!F312)</f>
        <v/>
      </c>
      <c r="E3055" s="37">
        <f>IF('📦 RON BỘ'!B312="","",'📦 RON BỘ'!G312)</f>
        <v/>
      </c>
      <c r="F3055" s="37">
        <f>IF('📦 RON BỘ'!B312="","",'📦 RON BỘ'!H312)</f>
        <v/>
      </c>
      <c r="G3055" s="37">
        <f>IF('📦 RON BỘ'!B312="","",'📦 RON BỘ'!I312)</f>
        <v/>
      </c>
      <c r="H3055" s="37">
        <f>IF('📦 RON BỘ'!B312="","",'📦 RON BỘ'!J312)</f>
        <v/>
      </c>
      <c r="I3055" s="37">
        <f>IF('📦 RON BỘ'!B312="","",'📦 RON BỘ'!K312)</f>
        <v/>
      </c>
      <c r="J3055">
        <f>IF('📦 RON BỘ'!B312="","","")</f>
        <v/>
      </c>
      <c r="L3055">
        <f>N(L3054)+IF(AND('🔎 TRA CỨU NHANH'!$C$2&lt;&gt;"",OR(ISNUMBER(SEARCH('🔎 TRA CỨU NHANH'!$C$2,$A3055)),ISNUMBER(SEARCH('🔎 TRA CỨU NHANH'!$C$2,$B3055)))),1,0)</f>
        <v/>
      </c>
      <c r="M3055">
        <f>IF(L3055&gt;N(L3054),L3055,"")</f>
        <v/>
      </c>
      <c r="N3055">
        <f>N(N3054)+IF(AND('💰 BÁO GIÁ'!$C$27&lt;&gt;"",OR(ISNUMBER(SEARCH('💰 BÁO GIÁ'!$C$27,$A3055)),ISNUMBER(SEARCH('💰 BÁO GIÁ'!$C$27,$B3055)))),1,0)</f>
        <v/>
      </c>
      <c r="O3055">
        <f>IF(N3055&gt;N(N3054),N3055,"")</f>
        <v/>
      </c>
    </row>
    <row r="3056">
      <c r="A3056">
        <f>IF('📦 RON BỘ'!B313="","",'📦 RON BỘ'!B313)</f>
        <v/>
      </c>
      <c r="B3056">
        <f>IF('📦 RON BỘ'!B313="","",'📦 RON BỘ'!C313)</f>
        <v/>
      </c>
      <c r="C3056">
        <f>IF('📦 RON BỘ'!B313="","","Ron bộ")</f>
        <v/>
      </c>
      <c r="D3056">
        <f>IF('📦 RON BỘ'!B313="","",'📦 RON BỘ'!F313)</f>
        <v/>
      </c>
      <c r="E3056" s="37">
        <f>IF('📦 RON BỘ'!B313="","",'📦 RON BỘ'!G313)</f>
        <v/>
      </c>
      <c r="F3056" s="37">
        <f>IF('📦 RON BỘ'!B313="","",'📦 RON BỘ'!H313)</f>
        <v/>
      </c>
      <c r="G3056" s="37">
        <f>IF('📦 RON BỘ'!B313="","",'📦 RON BỘ'!I313)</f>
        <v/>
      </c>
      <c r="H3056" s="37">
        <f>IF('📦 RON BỘ'!B313="","",'📦 RON BỘ'!J313)</f>
        <v/>
      </c>
      <c r="I3056" s="37">
        <f>IF('📦 RON BỘ'!B313="","",'📦 RON BỘ'!K313)</f>
        <v/>
      </c>
      <c r="J3056">
        <f>IF('📦 RON BỘ'!B313="","","")</f>
        <v/>
      </c>
      <c r="L3056">
        <f>N(L3055)+IF(AND('🔎 TRA CỨU NHANH'!$C$2&lt;&gt;"",OR(ISNUMBER(SEARCH('🔎 TRA CỨU NHANH'!$C$2,$A3056)),ISNUMBER(SEARCH('🔎 TRA CỨU NHANH'!$C$2,$B3056)))),1,0)</f>
        <v/>
      </c>
      <c r="M3056">
        <f>IF(L3056&gt;N(L3055),L3056,"")</f>
        <v/>
      </c>
      <c r="N3056">
        <f>N(N3055)+IF(AND('💰 BÁO GIÁ'!$C$27&lt;&gt;"",OR(ISNUMBER(SEARCH('💰 BÁO GIÁ'!$C$27,$A3056)),ISNUMBER(SEARCH('💰 BÁO GIÁ'!$C$27,$B3056)))),1,0)</f>
        <v/>
      </c>
      <c r="O3056">
        <f>IF(N3056&gt;N(N3055),N3056,"")</f>
        <v/>
      </c>
    </row>
    <row r="3057">
      <c r="A3057">
        <f>IF('📦 RON BỘ'!B314="","",'📦 RON BỘ'!B314)</f>
        <v/>
      </c>
      <c r="B3057">
        <f>IF('📦 RON BỘ'!B314="","",'📦 RON BỘ'!C314)</f>
        <v/>
      </c>
      <c r="C3057">
        <f>IF('📦 RON BỘ'!B314="","","Ron bộ")</f>
        <v/>
      </c>
      <c r="D3057">
        <f>IF('📦 RON BỘ'!B314="","",'📦 RON BỘ'!F314)</f>
        <v/>
      </c>
      <c r="E3057" s="37">
        <f>IF('📦 RON BỘ'!B314="","",'📦 RON BỘ'!G314)</f>
        <v/>
      </c>
      <c r="F3057" s="37">
        <f>IF('📦 RON BỘ'!B314="","",'📦 RON BỘ'!H314)</f>
        <v/>
      </c>
      <c r="G3057" s="37">
        <f>IF('📦 RON BỘ'!B314="","",'📦 RON BỘ'!I314)</f>
        <v/>
      </c>
      <c r="H3057" s="37">
        <f>IF('📦 RON BỘ'!B314="","",'📦 RON BỘ'!J314)</f>
        <v/>
      </c>
      <c r="I3057" s="37">
        <f>IF('📦 RON BỘ'!B314="","",'📦 RON BỘ'!K314)</f>
        <v/>
      </c>
      <c r="J3057">
        <f>IF('📦 RON BỘ'!B314="","","")</f>
        <v/>
      </c>
      <c r="L3057">
        <f>N(L3056)+IF(AND('🔎 TRA CỨU NHANH'!$C$2&lt;&gt;"",OR(ISNUMBER(SEARCH('🔎 TRA CỨU NHANH'!$C$2,$A3057)),ISNUMBER(SEARCH('🔎 TRA CỨU NHANH'!$C$2,$B3057)))),1,0)</f>
        <v/>
      </c>
      <c r="M3057">
        <f>IF(L3057&gt;N(L3056),L3057,"")</f>
        <v/>
      </c>
      <c r="N3057">
        <f>N(N3056)+IF(AND('💰 BÁO GIÁ'!$C$27&lt;&gt;"",OR(ISNUMBER(SEARCH('💰 BÁO GIÁ'!$C$27,$A3057)),ISNUMBER(SEARCH('💰 BÁO GIÁ'!$C$27,$B3057)))),1,0)</f>
        <v/>
      </c>
      <c r="O3057">
        <f>IF(N3057&gt;N(N3056),N3057,"")</f>
        <v/>
      </c>
    </row>
    <row r="3058">
      <c r="A3058">
        <f>IF('📦 RON BỘ'!B315="","",'📦 RON BỘ'!B315)</f>
        <v/>
      </c>
      <c r="B3058">
        <f>IF('📦 RON BỘ'!B315="","",'📦 RON BỘ'!C315)</f>
        <v/>
      </c>
      <c r="C3058">
        <f>IF('📦 RON BỘ'!B315="","","Ron bộ")</f>
        <v/>
      </c>
      <c r="D3058">
        <f>IF('📦 RON BỘ'!B315="","",'📦 RON BỘ'!F315)</f>
        <v/>
      </c>
      <c r="E3058" s="37">
        <f>IF('📦 RON BỘ'!B315="","",'📦 RON BỘ'!G315)</f>
        <v/>
      </c>
      <c r="F3058" s="37">
        <f>IF('📦 RON BỘ'!B315="","",'📦 RON BỘ'!H315)</f>
        <v/>
      </c>
      <c r="G3058" s="37">
        <f>IF('📦 RON BỘ'!B315="","",'📦 RON BỘ'!I315)</f>
        <v/>
      </c>
      <c r="H3058" s="37">
        <f>IF('📦 RON BỘ'!B315="","",'📦 RON BỘ'!J315)</f>
        <v/>
      </c>
      <c r="I3058" s="37">
        <f>IF('📦 RON BỘ'!B315="","",'📦 RON BỘ'!K315)</f>
        <v/>
      </c>
      <c r="J3058">
        <f>IF('📦 RON BỘ'!B315="","","")</f>
        <v/>
      </c>
      <c r="L3058">
        <f>N(L3057)+IF(AND('🔎 TRA CỨU NHANH'!$C$2&lt;&gt;"",OR(ISNUMBER(SEARCH('🔎 TRA CỨU NHANH'!$C$2,$A3058)),ISNUMBER(SEARCH('🔎 TRA CỨU NHANH'!$C$2,$B3058)))),1,0)</f>
        <v/>
      </c>
      <c r="M3058">
        <f>IF(L3058&gt;N(L3057),L3058,"")</f>
        <v/>
      </c>
      <c r="N3058">
        <f>N(N3057)+IF(AND('💰 BÁO GIÁ'!$C$27&lt;&gt;"",OR(ISNUMBER(SEARCH('💰 BÁO GIÁ'!$C$27,$A3058)),ISNUMBER(SEARCH('💰 BÁO GIÁ'!$C$27,$B3058)))),1,0)</f>
        <v/>
      </c>
      <c r="O3058">
        <f>IF(N3058&gt;N(N3057),N3058,"")</f>
        <v/>
      </c>
    </row>
    <row r="3059">
      <c r="A3059">
        <f>IF('📦 RON BỘ'!B316="","",'📦 RON BỘ'!B316)</f>
        <v/>
      </c>
      <c r="B3059">
        <f>IF('📦 RON BỘ'!B316="","",'📦 RON BỘ'!C316)</f>
        <v/>
      </c>
      <c r="C3059">
        <f>IF('📦 RON BỘ'!B316="","","Ron bộ")</f>
        <v/>
      </c>
      <c r="D3059">
        <f>IF('📦 RON BỘ'!B316="","",'📦 RON BỘ'!F316)</f>
        <v/>
      </c>
      <c r="E3059" s="37">
        <f>IF('📦 RON BỘ'!B316="","",'📦 RON BỘ'!G316)</f>
        <v/>
      </c>
      <c r="F3059" s="37">
        <f>IF('📦 RON BỘ'!B316="","",'📦 RON BỘ'!H316)</f>
        <v/>
      </c>
      <c r="G3059" s="37">
        <f>IF('📦 RON BỘ'!B316="","",'📦 RON BỘ'!I316)</f>
        <v/>
      </c>
      <c r="H3059" s="37">
        <f>IF('📦 RON BỘ'!B316="","",'📦 RON BỘ'!J316)</f>
        <v/>
      </c>
      <c r="I3059" s="37">
        <f>IF('📦 RON BỘ'!B316="","",'📦 RON BỘ'!K316)</f>
        <v/>
      </c>
      <c r="J3059">
        <f>IF('📦 RON BỘ'!B316="","","")</f>
        <v/>
      </c>
      <c r="L3059">
        <f>N(L3058)+IF(AND('🔎 TRA CỨU NHANH'!$C$2&lt;&gt;"",OR(ISNUMBER(SEARCH('🔎 TRA CỨU NHANH'!$C$2,$A3059)),ISNUMBER(SEARCH('🔎 TRA CỨU NHANH'!$C$2,$B3059)))),1,0)</f>
        <v/>
      </c>
      <c r="M3059">
        <f>IF(L3059&gt;N(L3058),L3059,"")</f>
        <v/>
      </c>
      <c r="N3059">
        <f>N(N3058)+IF(AND('💰 BÁO GIÁ'!$C$27&lt;&gt;"",OR(ISNUMBER(SEARCH('💰 BÁO GIÁ'!$C$27,$A3059)),ISNUMBER(SEARCH('💰 BÁO GIÁ'!$C$27,$B3059)))),1,0)</f>
        <v/>
      </c>
      <c r="O3059">
        <f>IF(N3059&gt;N(N3058),N3059,"")</f>
        <v/>
      </c>
    </row>
    <row r="3060">
      <c r="A3060">
        <f>IF('📦 RON BỘ'!B317="","",'📦 RON BỘ'!B317)</f>
        <v/>
      </c>
      <c r="B3060">
        <f>IF('📦 RON BỘ'!B317="","",'📦 RON BỘ'!C317)</f>
        <v/>
      </c>
      <c r="C3060">
        <f>IF('📦 RON BỘ'!B317="","","Ron bộ")</f>
        <v/>
      </c>
      <c r="D3060">
        <f>IF('📦 RON BỘ'!B317="","",'📦 RON BỘ'!F317)</f>
        <v/>
      </c>
      <c r="E3060" s="37">
        <f>IF('📦 RON BỘ'!B317="","",'📦 RON BỘ'!G317)</f>
        <v/>
      </c>
      <c r="F3060" s="37">
        <f>IF('📦 RON BỘ'!B317="","",'📦 RON BỘ'!H317)</f>
        <v/>
      </c>
      <c r="G3060" s="37">
        <f>IF('📦 RON BỘ'!B317="","",'📦 RON BỘ'!I317)</f>
        <v/>
      </c>
      <c r="H3060" s="37">
        <f>IF('📦 RON BỘ'!B317="","",'📦 RON BỘ'!J317)</f>
        <v/>
      </c>
      <c r="I3060" s="37">
        <f>IF('📦 RON BỘ'!B317="","",'📦 RON BỘ'!K317)</f>
        <v/>
      </c>
      <c r="J3060">
        <f>IF('📦 RON BỘ'!B317="","","")</f>
        <v/>
      </c>
      <c r="L3060">
        <f>N(L3059)+IF(AND('🔎 TRA CỨU NHANH'!$C$2&lt;&gt;"",OR(ISNUMBER(SEARCH('🔎 TRA CỨU NHANH'!$C$2,$A3060)),ISNUMBER(SEARCH('🔎 TRA CỨU NHANH'!$C$2,$B3060)))),1,0)</f>
        <v/>
      </c>
      <c r="M3060">
        <f>IF(L3060&gt;N(L3059),L3060,"")</f>
        <v/>
      </c>
      <c r="N3060">
        <f>N(N3059)+IF(AND('💰 BÁO GIÁ'!$C$27&lt;&gt;"",OR(ISNUMBER(SEARCH('💰 BÁO GIÁ'!$C$27,$A3060)),ISNUMBER(SEARCH('💰 BÁO GIÁ'!$C$27,$B3060)))),1,0)</f>
        <v/>
      </c>
      <c r="O3060">
        <f>IF(N3060&gt;N(N3059),N3060,"")</f>
        <v/>
      </c>
    </row>
    <row r="3061">
      <c r="A3061">
        <f>IF('📦 RON BỘ'!B318="","",'📦 RON BỘ'!B318)</f>
        <v/>
      </c>
      <c r="B3061">
        <f>IF('📦 RON BỘ'!B318="","",'📦 RON BỘ'!C318)</f>
        <v/>
      </c>
      <c r="C3061">
        <f>IF('📦 RON BỘ'!B318="","","Ron bộ")</f>
        <v/>
      </c>
      <c r="D3061">
        <f>IF('📦 RON BỘ'!B318="","",'📦 RON BỘ'!F318)</f>
        <v/>
      </c>
      <c r="E3061" s="37">
        <f>IF('📦 RON BỘ'!B318="","",'📦 RON BỘ'!G318)</f>
        <v/>
      </c>
      <c r="F3061" s="37">
        <f>IF('📦 RON BỘ'!B318="","",'📦 RON BỘ'!H318)</f>
        <v/>
      </c>
      <c r="G3061" s="37">
        <f>IF('📦 RON BỘ'!B318="","",'📦 RON BỘ'!I318)</f>
        <v/>
      </c>
      <c r="H3061" s="37">
        <f>IF('📦 RON BỘ'!B318="","",'📦 RON BỘ'!J318)</f>
        <v/>
      </c>
      <c r="I3061" s="37">
        <f>IF('📦 RON BỘ'!B318="","",'📦 RON BỘ'!K318)</f>
        <v/>
      </c>
      <c r="J3061">
        <f>IF('📦 RON BỘ'!B318="","","")</f>
        <v/>
      </c>
      <c r="L3061">
        <f>N(L3060)+IF(AND('🔎 TRA CỨU NHANH'!$C$2&lt;&gt;"",OR(ISNUMBER(SEARCH('🔎 TRA CỨU NHANH'!$C$2,$A3061)),ISNUMBER(SEARCH('🔎 TRA CỨU NHANH'!$C$2,$B3061)))),1,0)</f>
        <v/>
      </c>
      <c r="M3061">
        <f>IF(L3061&gt;N(L3060),L3061,"")</f>
        <v/>
      </c>
      <c r="N3061">
        <f>N(N3060)+IF(AND('💰 BÁO GIÁ'!$C$27&lt;&gt;"",OR(ISNUMBER(SEARCH('💰 BÁO GIÁ'!$C$27,$A3061)),ISNUMBER(SEARCH('💰 BÁO GIÁ'!$C$27,$B3061)))),1,0)</f>
        <v/>
      </c>
      <c r="O3061">
        <f>IF(N3061&gt;N(N3060),N3061,"")</f>
        <v/>
      </c>
    </row>
    <row r="3062">
      <c r="A3062">
        <f>IF('📦 RON BỘ'!B319="","",'📦 RON BỘ'!B319)</f>
        <v/>
      </c>
      <c r="B3062">
        <f>IF('📦 RON BỘ'!B319="","",'📦 RON BỘ'!C319)</f>
        <v/>
      </c>
      <c r="C3062">
        <f>IF('📦 RON BỘ'!B319="","","Ron bộ")</f>
        <v/>
      </c>
      <c r="D3062">
        <f>IF('📦 RON BỘ'!B319="","",'📦 RON BỘ'!F319)</f>
        <v/>
      </c>
      <c r="E3062" s="37">
        <f>IF('📦 RON BỘ'!B319="","",'📦 RON BỘ'!G319)</f>
        <v/>
      </c>
      <c r="F3062" s="37">
        <f>IF('📦 RON BỘ'!B319="","",'📦 RON BỘ'!H319)</f>
        <v/>
      </c>
      <c r="G3062" s="37">
        <f>IF('📦 RON BỘ'!B319="","",'📦 RON BỘ'!I319)</f>
        <v/>
      </c>
      <c r="H3062" s="37">
        <f>IF('📦 RON BỘ'!B319="","",'📦 RON BỘ'!J319)</f>
        <v/>
      </c>
      <c r="I3062" s="37">
        <f>IF('📦 RON BỘ'!B319="","",'📦 RON BỘ'!K319)</f>
        <v/>
      </c>
      <c r="J3062">
        <f>IF('📦 RON BỘ'!B319="","","")</f>
        <v/>
      </c>
      <c r="L3062">
        <f>N(L3061)+IF(AND('🔎 TRA CỨU NHANH'!$C$2&lt;&gt;"",OR(ISNUMBER(SEARCH('🔎 TRA CỨU NHANH'!$C$2,$A3062)),ISNUMBER(SEARCH('🔎 TRA CỨU NHANH'!$C$2,$B3062)))),1,0)</f>
        <v/>
      </c>
      <c r="M3062">
        <f>IF(L3062&gt;N(L3061),L3062,"")</f>
        <v/>
      </c>
      <c r="N3062">
        <f>N(N3061)+IF(AND('💰 BÁO GIÁ'!$C$27&lt;&gt;"",OR(ISNUMBER(SEARCH('💰 BÁO GIÁ'!$C$27,$A3062)),ISNUMBER(SEARCH('💰 BÁO GIÁ'!$C$27,$B3062)))),1,0)</f>
        <v/>
      </c>
      <c r="O3062">
        <f>IF(N3062&gt;N(N3061),N3062,"")</f>
        <v/>
      </c>
    </row>
    <row r="3063">
      <c r="A3063">
        <f>IF('📦 RON BỘ'!B320="","",'📦 RON BỘ'!B320)</f>
        <v/>
      </c>
      <c r="B3063">
        <f>IF('📦 RON BỘ'!B320="","",'📦 RON BỘ'!C320)</f>
        <v/>
      </c>
      <c r="C3063">
        <f>IF('📦 RON BỘ'!B320="","","Ron bộ")</f>
        <v/>
      </c>
      <c r="D3063">
        <f>IF('📦 RON BỘ'!B320="","",'📦 RON BỘ'!F320)</f>
        <v/>
      </c>
      <c r="E3063" s="37">
        <f>IF('📦 RON BỘ'!B320="","",'📦 RON BỘ'!G320)</f>
        <v/>
      </c>
      <c r="F3063" s="37">
        <f>IF('📦 RON BỘ'!B320="","",'📦 RON BỘ'!H320)</f>
        <v/>
      </c>
      <c r="G3063" s="37">
        <f>IF('📦 RON BỘ'!B320="","",'📦 RON BỘ'!I320)</f>
        <v/>
      </c>
      <c r="H3063" s="37">
        <f>IF('📦 RON BỘ'!B320="","",'📦 RON BỘ'!J320)</f>
        <v/>
      </c>
      <c r="I3063" s="37">
        <f>IF('📦 RON BỘ'!B320="","",'📦 RON BỘ'!K320)</f>
        <v/>
      </c>
      <c r="J3063">
        <f>IF('📦 RON BỘ'!B320="","","")</f>
        <v/>
      </c>
      <c r="L3063">
        <f>N(L3062)+IF(AND('🔎 TRA CỨU NHANH'!$C$2&lt;&gt;"",OR(ISNUMBER(SEARCH('🔎 TRA CỨU NHANH'!$C$2,$A3063)),ISNUMBER(SEARCH('🔎 TRA CỨU NHANH'!$C$2,$B3063)))),1,0)</f>
        <v/>
      </c>
      <c r="M3063">
        <f>IF(L3063&gt;N(L3062),L3063,"")</f>
        <v/>
      </c>
      <c r="N3063">
        <f>N(N3062)+IF(AND('💰 BÁO GIÁ'!$C$27&lt;&gt;"",OR(ISNUMBER(SEARCH('💰 BÁO GIÁ'!$C$27,$A3063)),ISNUMBER(SEARCH('💰 BÁO GIÁ'!$C$27,$B3063)))),1,0)</f>
        <v/>
      </c>
      <c r="O3063">
        <f>IF(N3063&gt;N(N3062),N3063,"")</f>
        <v/>
      </c>
    </row>
    <row r="3064">
      <c r="A3064">
        <f>IF('📦 RON BỘ'!B321="","",'📦 RON BỘ'!B321)</f>
        <v/>
      </c>
      <c r="B3064">
        <f>IF('📦 RON BỘ'!B321="","",'📦 RON BỘ'!C321)</f>
        <v/>
      </c>
      <c r="C3064">
        <f>IF('📦 RON BỘ'!B321="","","Ron bộ")</f>
        <v/>
      </c>
      <c r="D3064">
        <f>IF('📦 RON BỘ'!B321="","",'📦 RON BỘ'!F321)</f>
        <v/>
      </c>
      <c r="E3064" s="37">
        <f>IF('📦 RON BỘ'!B321="","",'📦 RON BỘ'!G321)</f>
        <v/>
      </c>
      <c r="F3064" s="37">
        <f>IF('📦 RON BỘ'!B321="","",'📦 RON BỘ'!H321)</f>
        <v/>
      </c>
      <c r="G3064" s="37">
        <f>IF('📦 RON BỘ'!B321="","",'📦 RON BỘ'!I321)</f>
        <v/>
      </c>
      <c r="H3064" s="37">
        <f>IF('📦 RON BỘ'!B321="","",'📦 RON BỘ'!J321)</f>
        <v/>
      </c>
      <c r="I3064" s="37">
        <f>IF('📦 RON BỘ'!B321="","",'📦 RON BỘ'!K321)</f>
        <v/>
      </c>
      <c r="J3064">
        <f>IF('📦 RON BỘ'!B321="","","")</f>
        <v/>
      </c>
      <c r="L3064">
        <f>N(L3063)+IF(AND('🔎 TRA CỨU NHANH'!$C$2&lt;&gt;"",OR(ISNUMBER(SEARCH('🔎 TRA CỨU NHANH'!$C$2,$A3064)),ISNUMBER(SEARCH('🔎 TRA CỨU NHANH'!$C$2,$B3064)))),1,0)</f>
        <v/>
      </c>
      <c r="M3064">
        <f>IF(L3064&gt;N(L3063),L3064,"")</f>
        <v/>
      </c>
      <c r="N3064">
        <f>N(N3063)+IF(AND('💰 BÁO GIÁ'!$C$27&lt;&gt;"",OR(ISNUMBER(SEARCH('💰 BÁO GIÁ'!$C$27,$A3064)),ISNUMBER(SEARCH('💰 BÁO GIÁ'!$C$27,$B3064)))),1,0)</f>
        <v/>
      </c>
      <c r="O3064">
        <f>IF(N3064&gt;N(N3063),N3064,"")</f>
        <v/>
      </c>
    </row>
    <row r="3065">
      <c r="A3065">
        <f>IF('📦 RON BỘ'!B322="","",'📦 RON BỘ'!B322)</f>
        <v/>
      </c>
      <c r="B3065">
        <f>IF('📦 RON BỘ'!B322="","",'📦 RON BỘ'!C322)</f>
        <v/>
      </c>
      <c r="C3065">
        <f>IF('📦 RON BỘ'!B322="","","Ron bộ")</f>
        <v/>
      </c>
      <c r="D3065">
        <f>IF('📦 RON BỘ'!B322="","",'📦 RON BỘ'!F322)</f>
        <v/>
      </c>
      <c r="E3065" s="37">
        <f>IF('📦 RON BỘ'!B322="","",'📦 RON BỘ'!G322)</f>
        <v/>
      </c>
      <c r="F3065" s="37">
        <f>IF('📦 RON BỘ'!B322="","",'📦 RON BỘ'!H322)</f>
        <v/>
      </c>
      <c r="G3065" s="37">
        <f>IF('📦 RON BỘ'!B322="","",'📦 RON BỘ'!I322)</f>
        <v/>
      </c>
      <c r="H3065" s="37">
        <f>IF('📦 RON BỘ'!B322="","",'📦 RON BỘ'!J322)</f>
        <v/>
      </c>
      <c r="I3065" s="37">
        <f>IF('📦 RON BỘ'!B322="","",'📦 RON BỘ'!K322)</f>
        <v/>
      </c>
      <c r="J3065">
        <f>IF('📦 RON BỘ'!B322="","","")</f>
        <v/>
      </c>
      <c r="L3065">
        <f>N(L3064)+IF(AND('🔎 TRA CỨU NHANH'!$C$2&lt;&gt;"",OR(ISNUMBER(SEARCH('🔎 TRA CỨU NHANH'!$C$2,$A3065)),ISNUMBER(SEARCH('🔎 TRA CỨU NHANH'!$C$2,$B3065)))),1,0)</f>
        <v/>
      </c>
      <c r="M3065">
        <f>IF(L3065&gt;N(L3064),L3065,"")</f>
        <v/>
      </c>
      <c r="N3065">
        <f>N(N3064)+IF(AND('💰 BÁO GIÁ'!$C$27&lt;&gt;"",OR(ISNUMBER(SEARCH('💰 BÁO GIÁ'!$C$27,$A3065)),ISNUMBER(SEARCH('💰 BÁO GIÁ'!$C$27,$B3065)))),1,0)</f>
        <v/>
      </c>
      <c r="O3065">
        <f>IF(N3065&gt;N(N3064),N3065,"")</f>
        <v/>
      </c>
    </row>
    <row r="3066">
      <c r="A3066">
        <f>IF('📦 RON BỘ'!B323="","",'📦 RON BỘ'!B323)</f>
        <v/>
      </c>
      <c r="B3066">
        <f>IF('📦 RON BỘ'!B323="","",'📦 RON BỘ'!C323)</f>
        <v/>
      </c>
      <c r="C3066">
        <f>IF('📦 RON BỘ'!B323="","","Ron bộ")</f>
        <v/>
      </c>
      <c r="D3066">
        <f>IF('📦 RON BỘ'!B323="","",'📦 RON BỘ'!F323)</f>
        <v/>
      </c>
      <c r="E3066" s="37">
        <f>IF('📦 RON BỘ'!B323="","",'📦 RON BỘ'!G323)</f>
        <v/>
      </c>
      <c r="F3066" s="37">
        <f>IF('📦 RON BỘ'!B323="","",'📦 RON BỘ'!H323)</f>
        <v/>
      </c>
      <c r="G3066" s="37">
        <f>IF('📦 RON BỘ'!B323="","",'📦 RON BỘ'!I323)</f>
        <v/>
      </c>
      <c r="H3066" s="37">
        <f>IF('📦 RON BỘ'!B323="","",'📦 RON BỘ'!J323)</f>
        <v/>
      </c>
      <c r="I3066" s="37">
        <f>IF('📦 RON BỘ'!B323="","",'📦 RON BỘ'!K323)</f>
        <v/>
      </c>
      <c r="J3066">
        <f>IF('📦 RON BỘ'!B323="","","")</f>
        <v/>
      </c>
      <c r="L3066">
        <f>N(L3065)+IF(AND('🔎 TRA CỨU NHANH'!$C$2&lt;&gt;"",OR(ISNUMBER(SEARCH('🔎 TRA CỨU NHANH'!$C$2,$A3066)),ISNUMBER(SEARCH('🔎 TRA CỨU NHANH'!$C$2,$B3066)))),1,0)</f>
        <v/>
      </c>
      <c r="M3066">
        <f>IF(L3066&gt;N(L3065),L3066,"")</f>
        <v/>
      </c>
      <c r="N3066">
        <f>N(N3065)+IF(AND('💰 BÁO GIÁ'!$C$27&lt;&gt;"",OR(ISNUMBER(SEARCH('💰 BÁO GIÁ'!$C$27,$A3066)),ISNUMBER(SEARCH('💰 BÁO GIÁ'!$C$27,$B3066)))),1,0)</f>
        <v/>
      </c>
      <c r="O3066">
        <f>IF(N3066&gt;N(N3065),N3066,"")</f>
        <v/>
      </c>
    </row>
    <row r="3067">
      <c r="A3067">
        <f>IF('📦 RON BỘ'!B324="","",'📦 RON BỘ'!B324)</f>
        <v/>
      </c>
      <c r="B3067">
        <f>IF('📦 RON BỘ'!B324="","",'📦 RON BỘ'!C324)</f>
        <v/>
      </c>
      <c r="C3067">
        <f>IF('📦 RON BỘ'!B324="","","Ron bộ")</f>
        <v/>
      </c>
      <c r="D3067">
        <f>IF('📦 RON BỘ'!B324="","",'📦 RON BỘ'!F324)</f>
        <v/>
      </c>
      <c r="E3067" s="37">
        <f>IF('📦 RON BỘ'!B324="","",'📦 RON BỘ'!G324)</f>
        <v/>
      </c>
      <c r="F3067" s="37">
        <f>IF('📦 RON BỘ'!B324="","",'📦 RON BỘ'!H324)</f>
        <v/>
      </c>
      <c r="G3067" s="37">
        <f>IF('📦 RON BỘ'!B324="","",'📦 RON BỘ'!I324)</f>
        <v/>
      </c>
      <c r="H3067" s="37">
        <f>IF('📦 RON BỘ'!B324="","",'📦 RON BỘ'!J324)</f>
        <v/>
      </c>
      <c r="I3067" s="37">
        <f>IF('📦 RON BỘ'!B324="","",'📦 RON BỘ'!K324)</f>
        <v/>
      </c>
      <c r="J3067">
        <f>IF('📦 RON BỘ'!B324="","","")</f>
        <v/>
      </c>
      <c r="L3067">
        <f>N(L3066)+IF(AND('🔎 TRA CỨU NHANH'!$C$2&lt;&gt;"",OR(ISNUMBER(SEARCH('🔎 TRA CỨU NHANH'!$C$2,$A3067)),ISNUMBER(SEARCH('🔎 TRA CỨU NHANH'!$C$2,$B3067)))),1,0)</f>
        <v/>
      </c>
      <c r="M3067">
        <f>IF(L3067&gt;N(L3066),L3067,"")</f>
        <v/>
      </c>
      <c r="N3067">
        <f>N(N3066)+IF(AND('💰 BÁO GIÁ'!$C$27&lt;&gt;"",OR(ISNUMBER(SEARCH('💰 BÁO GIÁ'!$C$27,$A3067)),ISNUMBER(SEARCH('💰 BÁO GIÁ'!$C$27,$B3067)))),1,0)</f>
        <v/>
      </c>
      <c r="O3067">
        <f>IF(N3067&gt;N(N3066),N3067,"")</f>
        <v/>
      </c>
    </row>
    <row r="3068">
      <c r="A3068">
        <f>IF('📦 RON BỘ'!B325="","",'📦 RON BỘ'!B325)</f>
        <v/>
      </c>
      <c r="B3068">
        <f>IF('📦 RON BỘ'!B325="","",'📦 RON BỘ'!C325)</f>
        <v/>
      </c>
      <c r="C3068">
        <f>IF('📦 RON BỘ'!B325="","","Ron bộ")</f>
        <v/>
      </c>
      <c r="D3068">
        <f>IF('📦 RON BỘ'!B325="","",'📦 RON BỘ'!F325)</f>
        <v/>
      </c>
      <c r="E3068" s="37">
        <f>IF('📦 RON BỘ'!B325="","",'📦 RON BỘ'!G325)</f>
        <v/>
      </c>
      <c r="F3068" s="37">
        <f>IF('📦 RON BỘ'!B325="","",'📦 RON BỘ'!H325)</f>
        <v/>
      </c>
      <c r="G3068" s="37">
        <f>IF('📦 RON BỘ'!B325="","",'📦 RON BỘ'!I325)</f>
        <v/>
      </c>
      <c r="H3068" s="37">
        <f>IF('📦 RON BỘ'!B325="","",'📦 RON BỘ'!J325)</f>
        <v/>
      </c>
      <c r="I3068" s="37">
        <f>IF('📦 RON BỘ'!B325="","",'📦 RON BỘ'!K325)</f>
        <v/>
      </c>
      <c r="J3068">
        <f>IF('📦 RON BỘ'!B325="","","")</f>
        <v/>
      </c>
      <c r="L3068">
        <f>N(L3067)+IF(AND('🔎 TRA CỨU NHANH'!$C$2&lt;&gt;"",OR(ISNUMBER(SEARCH('🔎 TRA CỨU NHANH'!$C$2,$A3068)),ISNUMBER(SEARCH('🔎 TRA CỨU NHANH'!$C$2,$B3068)))),1,0)</f>
        <v/>
      </c>
      <c r="M3068">
        <f>IF(L3068&gt;N(L3067),L3068,"")</f>
        <v/>
      </c>
      <c r="N3068">
        <f>N(N3067)+IF(AND('💰 BÁO GIÁ'!$C$27&lt;&gt;"",OR(ISNUMBER(SEARCH('💰 BÁO GIÁ'!$C$27,$A3068)),ISNUMBER(SEARCH('💰 BÁO GIÁ'!$C$27,$B3068)))),1,0)</f>
        <v/>
      </c>
      <c r="O3068">
        <f>IF(N3068&gt;N(N3067),N3068,"")</f>
        <v/>
      </c>
    </row>
    <row r="3069">
      <c r="A3069">
        <f>IF('📦 RON BỘ'!B326="","",'📦 RON BỘ'!B326)</f>
        <v/>
      </c>
      <c r="B3069">
        <f>IF('📦 RON BỘ'!B326="","",'📦 RON BỘ'!C326)</f>
        <v/>
      </c>
      <c r="C3069">
        <f>IF('📦 RON BỘ'!B326="","","Ron bộ")</f>
        <v/>
      </c>
      <c r="D3069">
        <f>IF('📦 RON BỘ'!B326="","",'📦 RON BỘ'!F326)</f>
        <v/>
      </c>
      <c r="E3069" s="37">
        <f>IF('📦 RON BỘ'!B326="","",'📦 RON BỘ'!G326)</f>
        <v/>
      </c>
      <c r="F3069" s="37">
        <f>IF('📦 RON BỘ'!B326="","",'📦 RON BỘ'!H326)</f>
        <v/>
      </c>
      <c r="G3069" s="37">
        <f>IF('📦 RON BỘ'!B326="","",'📦 RON BỘ'!I326)</f>
        <v/>
      </c>
      <c r="H3069" s="37">
        <f>IF('📦 RON BỘ'!B326="","",'📦 RON BỘ'!J326)</f>
        <v/>
      </c>
      <c r="I3069" s="37">
        <f>IF('📦 RON BỘ'!B326="","",'📦 RON BỘ'!K326)</f>
        <v/>
      </c>
      <c r="J3069">
        <f>IF('📦 RON BỘ'!B326="","","")</f>
        <v/>
      </c>
      <c r="L3069">
        <f>N(L3068)+IF(AND('🔎 TRA CỨU NHANH'!$C$2&lt;&gt;"",OR(ISNUMBER(SEARCH('🔎 TRA CỨU NHANH'!$C$2,$A3069)),ISNUMBER(SEARCH('🔎 TRA CỨU NHANH'!$C$2,$B3069)))),1,0)</f>
        <v/>
      </c>
      <c r="M3069">
        <f>IF(L3069&gt;N(L3068),L3069,"")</f>
        <v/>
      </c>
      <c r="N3069">
        <f>N(N3068)+IF(AND('💰 BÁO GIÁ'!$C$27&lt;&gt;"",OR(ISNUMBER(SEARCH('💰 BÁO GIÁ'!$C$27,$A3069)),ISNUMBER(SEARCH('💰 BÁO GIÁ'!$C$27,$B3069)))),1,0)</f>
        <v/>
      </c>
      <c r="O3069">
        <f>IF(N3069&gt;N(N3068),N3069,"")</f>
        <v/>
      </c>
    </row>
    <row r="3070">
      <c r="A3070">
        <f>IF('📦 RON BỘ'!B327="","",'📦 RON BỘ'!B327)</f>
        <v/>
      </c>
      <c r="B3070">
        <f>IF('📦 RON BỘ'!B327="","",'📦 RON BỘ'!C327)</f>
        <v/>
      </c>
      <c r="C3070">
        <f>IF('📦 RON BỘ'!B327="","","Ron bộ")</f>
        <v/>
      </c>
      <c r="D3070">
        <f>IF('📦 RON BỘ'!B327="","",'📦 RON BỘ'!F327)</f>
        <v/>
      </c>
      <c r="E3070" s="37">
        <f>IF('📦 RON BỘ'!B327="","",'📦 RON BỘ'!G327)</f>
        <v/>
      </c>
      <c r="F3070" s="37">
        <f>IF('📦 RON BỘ'!B327="","",'📦 RON BỘ'!H327)</f>
        <v/>
      </c>
      <c r="G3070" s="37">
        <f>IF('📦 RON BỘ'!B327="","",'📦 RON BỘ'!I327)</f>
        <v/>
      </c>
      <c r="H3070" s="37">
        <f>IF('📦 RON BỘ'!B327="","",'📦 RON BỘ'!J327)</f>
        <v/>
      </c>
      <c r="I3070" s="37">
        <f>IF('📦 RON BỘ'!B327="","",'📦 RON BỘ'!K327)</f>
        <v/>
      </c>
      <c r="J3070">
        <f>IF('📦 RON BỘ'!B327="","","")</f>
        <v/>
      </c>
      <c r="L3070">
        <f>N(L3069)+IF(AND('🔎 TRA CỨU NHANH'!$C$2&lt;&gt;"",OR(ISNUMBER(SEARCH('🔎 TRA CỨU NHANH'!$C$2,$A3070)),ISNUMBER(SEARCH('🔎 TRA CỨU NHANH'!$C$2,$B3070)))),1,0)</f>
        <v/>
      </c>
      <c r="M3070">
        <f>IF(L3070&gt;N(L3069),L3070,"")</f>
        <v/>
      </c>
      <c r="N3070">
        <f>N(N3069)+IF(AND('💰 BÁO GIÁ'!$C$27&lt;&gt;"",OR(ISNUMBER(SEARCH('💰 BÁO GIÁ'!$C$27,$A3070)),ISNUMBER(SEARCH('💰 BÁO GIÁ'!$C$27,$B3070)))),1,0)</f>
        <v/>
      </c>
      <c r="O3070">
        <f>IF(N3070&gt;N(N3069),N3070,"")</f>
        <v/>
      </c>
    </row>
    <row r="3071">
      <c r="A3071">
        <f>IF('📦 RON BỘ'!B328="","",'📦 RON BỘ'!B328)</f>
        <v/>
      </c>
      <c r="B3071">
        <f>IF('📦 RON BỘ'!B328="","",'📦 RON BỘ'!C328)</f>
        <v/>
      </c>
      <c r="C3071">
        <f>IF('📦 RON BỘ'!B328="","","Ron bộ")</f>
        <v/>
      </c>
      <c r="D3071">
        <f>IF('📦 RON BỘ'!B328="","",'📦 RON BỘ'!F328)</f>
        <v/>
      </c>
      <c r="E3071" s="37">
        <f>IF('📦 RON BỘ'!B328="","",'📦 RON BỘ'!G328)</f>
        <v/>
      </c>
      <c r="F3071" s="37">
        <f>IF('📦 RON BỘ'!B328="","",'📦 RON BỘ'!H328)</f>
        <v/>
      </c>
      <c r="G3071" s="37">
        <f>IF('📦 RON BỘ'!B328="","",'📦 RON BỘ'!I328)</f>
        <v/>
      </c>
      <c r="H3071" s="37">
        <f>IF('📦 RON BỘ'!B328="","",'📦 RON BỘ'!J328)</f>
        <v/>
      </c>
      <c r="I3071" s="37">
        <f>IF('📦 RON BỘ'!B328="","",'📦 RON BỘ'!K328)</f>
        <v/>
      </c>
      <c r="J3071">
        <f>IF('📦 RON BỘ'!B328="","","")</f>
        <v/>
      </c>
      <c r="L3071">
        <f>N(L3070)+IF(AND('🔎 TRA CỨU NHANH'!$C$2&lt;&gt;"",OR(ISNUMBER(SEARCH('🔎 TRA CỨU NHANH'!$C$2,$A3071)),ISNUMBER(SEARCH('🔎 TRA CỨU NHANH'!$C$2,$B3071)))),1,0)</f>
        <v/>
      </c>
      <c r="M3071">
        <f>IF(L3071&gt;N(L3070),L3071,"")</f>
        <v/>
      </c>
      <c r="N3071">
        <f>N(N3070)+IF(AND('💰 BÁO GIÁ'!$C$27&lt;&gt;"",OR(ISNUMBER(SEARCH('💰 BÁO GIÁ'!$C$27,$A3071)),ISNUMBER(SEARCH('💰 BÁO GIÁ'!$C$27,$B3071)))),1,0)</f>
        <v/>
      </c>
      <c r="O3071">
        <f>IF(N3071&gt;N(N3070),N3071,"")</f>
        <v/>
      </c>
    </row>
    <row r="3072">
      <c r="A3072">
        <f>IF('📦 RON BỘ'!B329="","",'📦 RON BỘ'!B329)</f>
        <v/>
      </c>
      <c r="B3072">
        <f>IF('📦 RON BỘ'!B329="","",'📦 RON BỘ'!C329)</f>
        <v/>
      </c>
      <c r="C3072">
        <f>IF('📦 RON BỘ'!B329="","","Ron bộ")</f>
        <v/>
      </c>
      <c r="D3072">
        <f>IF('📦 RON BỘ'!B329="","",'📦 RON BỘ'!F329)</f>
        <v/>
      </c>
      <c r="E3072" s="37">
        <f>IF('📦 RON BỘ'!B329="","",'📦 RON BỘ'!G329)</f>
        <v/>
      </c>
      <c r="F3072" s="37">
        <f>IF('📦 RON BỘ'!B329="","",'📦 RON BỘ'!H329)</f>
        <v/>
      </c>
      <c r="G3072" s="37">
        <f>IF('📦 RON BỘ'!B329="","",'📦 RON BỘ'!I329)</f>
        <v/>
      </c>
      <c r="H3072" s="37">
        <f>IF('📦 RON BỘ'!B329="","",'📦 RON BỘ'!J329)</f>
        <v/>
      </c>
      <c r="I3072" s="37">
        <f>IF('📦 RON BỘ'!B329="","",'📦 RON BỘ'!K329)</f>
        <v/>
      </c>
      <c r="J3072">
        <f>IF('📦 RON BỘ'!B329="","","")</f>
        <v/>
      </c>
      <c r="L3072">
        <f>N(L3071)+IF(AND('🔎 TRA CỨU NHANH'!$C$2&lt;&gt;"",OR(ISNUMBER(SEARCH('🔎 TRA CỨU NHANH'!$C$2,$A3072)),ISNUMBER(SEARCH('🔎 TRA CỨU NHANH'!$C$2,$B3072)))),1,0)</f>
        <v/>
      </c>
      <c r="M3072">
        <f>IF(L3072&gt;N(L3071),L3072,"")</f>
        <v/>
      </c>
      <c r="N3072">
        <f>N(N3071)+IF(AND('💰 BÁO GIÁ'!$C$27&lt;&gt;"",OR(ISNUMBER(SEARCH('💰 BÁO GIÁ'!$C$27,$A3072)),ISNUMBER(SEARCH('💰 BÁO GIÁ'!$C$27,$B3072)))),1,0)</f>
        <v/>
      </c>
      <c r="O3072">
        <f>IF(N3072&gt;N(N3071),N3072,"")</f>
        <v/>
      </c>
    </row>
    <row r="3073">
      <c r="A3073">
        <f>IF('📦 RON BỘ'!B330="","",'📦 RON BỘ'!B330)</f>
        <v/>
      </c>
      <c r="B3073">
        <f>IF('📦 RON BỘ'!B330="","",'📦 RON BỘ'!C330)</f>
        <v/>
      </c>
      <c r="C3073">
        <f>IF('📦 RON BỘ'!B330="","","Ron bộ")</f>
        <v/>
      </c>
      <c r="D3073">
        <f>IF('📦 RON BỘ'!B330="","",'📦 RON BỘ'!F330)</f>
        <v/>
      </c>
      <c r="E3073" s="37">
        <f>IF('📦 RON BỘ'!B330="","",'📦 RON BỘ'!G330)</f>
        <v/>
      </c>
      <c r="F3073" s="37">
        <f>IF('📦 RON BỘ'!B330="","",'📦 RON BỘ'!H330)</f>
        <v/>
      </c>
      <c r="G3073" s="37">
        <f>IF('📦 RON BỘ'!B330="","",'📦 RON BỘ'!I330)</f>
        <v/>
      </c>
      <c r="H3073" s="37">
        <f>IF('📦 RON BỘ'!B330="","",'📦 RON BỘ'!J330)</f>
        <v/>
      </c>
      <c r="I3073" s="37">
        <f>IF('📦 RON BỘ'!B330="","",'📦 RON BỘ'!K330)</f>
        <v/>
      </c>
      <c r="J3073">
        <f>IF('📦 RON BỘ'!B330="","","")</f>
        <v/>
      </c>
      <c r="L3073">
        <f>N(L3072)+IF(AND('🔎 TRA CỨU NHANH'!$C$2&lt;&gt;"",OR(ISNUMBER(SEARCH('🔎 TRA CỨU NHANH'!$C$2,$A3073)),ISNUMBER(SEARCH('🔎 TRA CỨU NHANH'!$C$2,$B3073)))),1,0)</f>
        <v/>
      </c>
      <c r="M3073">
        <f>IF(L3073&gt;N(L3072),L3073,"")</f>
        <v/>
      </c>
      <c r="N3073">
        <f>N(N3072)+IF(AND('💰 BÁO GIÁ'!$C$27&lt;&gt;"",OR(ISNUMBER(SEARCH('💰 BÁO GIÁ'!$C$27,$A3073)),ISNUMBER(SEARCH('💰 BÁO GIÁ'!$C$27,$B3073)))),1,0)</f>
        <v/>
      </c>
      <c r="O3073">
        <f>IF(N3073&gt;N(N3072),N3073,"")</f>
        <v/>
      </c>
    </row>
    <row r="3074">
      <c r="A3074">
        <f>IF('📦 RON BỘ'!B331="","",'📦 RON BỘ'!B331)</f>
        <v/>
      </c>
      <c r="B3074">
        <f>IF('📦 RON BỘ'!B331="","",'📦 RON BỘ'!C331)</f>
        <v/>
      </c>
      <c r="C3074">
        <f>IF('📦 RON BỘ'!B331="","","Ron bộ")</f>
        <v/>
      </c>
      <c r="D3074">
        <f>IF('📦 RON BỘ'!B331="","",'📦 RON BỘ'!F331)</f>
        <v/>
      </c>
      <c r="E3074" s="37">
        <f>IF('📦 RON BỘ'!B331="","",'📦 RON BỘ'!G331)</f>
        <v/>
      </c>
      <c r="F3074" s="37">
        <f>IF('📦 RON BỘ'!B331="","",'📦 RON BỘ'!H331)</f>
        <v/>
      </c>
      <c r="G3074" s="37">
        <f>IF('📦 RON BỘ'!B331="","",'📦 RON BỘ'!I331)</f>
        <v/>
      </c>
      <c r="H3074" s="37">
        <f>IF('📦 RON BỘ'!B331="","",'📦 RON BỘ'!J331)</f>
        <v/>
      </c>
      <c r="I3074" s="37">
        <f>IF('📦 RON BỘ'!B331="","",'📦 RON BỘ'!K331)</f>
        <v/>
      </c>
      <c r="J3074">
        <f>IF('📦 RON BỘ'!B331="","","")</f>
        <v/>
      </c>
      <c r="L3074">
        <f>N(L3073)+IF(AND('🔎 TRA CỨU NHANH'!$C$2&lt;&gt;"",OR(ISNUMBER(SEARCH('🔎 TRA CỨU NHANH'!$C$2,$A3074)),ISNUMBER(SEARCH('🔎 TRA CỨU NHANH'!$C$2,$B3074)))),1,0)</f>
        <v/>
      </c>
      <c r="M3074">
        <f>IF(L3074&gt;N(L3073),L3074,"")</f>
        <v/>
      </c>
      <c r="N3074">
        <f>N(N3073)+IF(AND('💰 BÁO GIÁ'!$C$27&lt;&gt;"",OR(ISNUMBER(SEARCH('💰 BÁO GIÁ'!$C$27,$A3074)),ISNUMBER(SEARCH('💰 BÁO GIÁ'!$C$27,$B3074)))),1,0)</f>
        <v/>
      </c>
      <c r="O3074">
        <f>IF(N3074&gt;N(N3073),N3074,"")</f>
        <v/>
      </c>
    </row>
    <row r="3075">
      <c r="A3075">
        <f>IF('📦 RON BỘ'!B332="","",'📦 RON BỘ'!B332)</f>
        <v/>
      </c>
      <c r="B3075">
        <f>IF('📦 RON BỘ'!B332="","",'📦 RON BỘ'!C332)</f>
        <v/>
      </c>
      <c r="C3075">
        <f>IF('📦 RON BỘ'!B332="","","Ron bộ")</f>
        <v/>
      </c>
      <c r="D3075">
        <f>IF('📦 RON BỘ'!B332="","",'📦 RON BỘ'!F332)</f>
        <v/>
      </c>
      <c r="E3075" s="37">
        <f>IF('📦 RON BỘ'!B332="","",'📦 RON BỘ'!G332)</f>
        <v/>
      </c>
      <c r="F3075" s="37">
        <f>IF('📦 RON BỘ'!B332="","",'📦 RON BỘ'!H332)</f>
        <v/>
      </c>
      <c r="G3075" s="37">
        <f>IF('📦 RON BỘ'!B332="","",'📦 RON BỘ'!I332)</f>
        <v/>
      </c>
      <c r="H3075" s="37">
        <f>IF('📦 RON BỘ'!B332="","",'📦 RON BỘ'!J332)</f>
        <v/>
      </c>
      <c r="I3075" s="37">
        <f>IF('📦 RON BỘ'!B332="","",'📦 RON BỘ'!K332)</f>
        <v/>
      </c>
      <c r="J3075">
        <f>IF('📦 RON BỘ'!B332="","","")</f>
        <v/>
      </c>
      <c r="L3075">
        <f>N(L3074)+IF(AND('🔎 TRA CỨU NHANH'!$C$2&lt;&gt;"",OR(ISNUMBER(SEARCH('🔎 TRA CỨU NHANH'!$C$2,$A3075)),ISNUMBER(SEARCH('🔎 TRA CỨU NHANH'!$C$2,$B3075)))),1,0)</f>
        <v/>
      </c>
      <c r="M3075">
        <f>IF(L3075&gt;N(L3074),L3075,"")</f>
        <v/>
      </c>
      <c r="N3075">
        <f>N(N3074)+IF(AND('💰 BÁO GIÁ'!$C$27&lt;&gt;"",OR(ISNUMBER(SEARCH('💰 BÁO GIÁ'!$C$27,$A3075)),ISNUMBER(SEARCH('💰 BÁO GIÁ'!$C$27,$B3075)))),1,0)</f>
        <v/>
      </c>
      <c r="O3075">
        <f>IF(N3075&gt;N(N3074),N3075,"")</f>
        <v/>
      </c>
    </row>
    <row r="3076">
      <c r="A3076">
        <f>IF('📦 RON BỘ'!B333="","",'📦 RON BỘ'!B333)</f>
        <v/>
      </c>
      <c r="B3076">
        <f>IF('📦 RON BỘ'!B333="","",'📦 RON BỘ'!C333)</f>
        <v/>
      </c>
      <c r="C3076">
        <f>IF('📦 RON BỘ'!B333="","","Ron bộ")</f>
        <v/>
      </c>
      <c r="D3076">
        <f>IF('📦 RON BỘ'!B333="","",'📦 RON BỘ'!F333)</f>
        <v/>
      </c>
      <c r="E3076" s="37">
        <f>IF('📦 RON BỘ'!B333="","",'📦 RON BỘ'!G333)</f>
        <v/>
      </c>
      <c r="F3076" s="37">
        <f>IF('📦 RON BỘ'!B333="","",'📦 RON BỘ'!H333)</f>
        <v/>
      </c>
      <c r="G3076" s="37">
        <f>IF('📦 RON BỘ'!B333="","",'📦 RON BỘ'!I333)</f>
        <v/>
      </c>
      <c r="H3076" s="37">
        <f>IF('📦 RON BỘ'!B333="","",'📦 RON BỘ'!J333)</f>
        <v/>
      </c>
      <c r="I3076" s="37">
        <f>IF('📦 RON BỘ'!B333="","",'📦 RON BỘ'!K333)</f>
        <v/>
      </c>
      <c r="J3076">
        <f>IF('📦 RON BỘ'!B333="","","")</f>
        <v/>
      </c>
      <c r="L3076">
        <f>N(L3075)+IF(AND('🔎 TRA CỨU NHANH'!$C$2&lt;&gt;"",OR(ISNUMBER(SEARCH('🔎 TRA CỨU NHANH'!$C$2,$A3076)),ISNUMBER(SEARCH('🔎 TRA CỨU NHANH'!$C$2,$B3076)))),1,0)</f>
        <v/>
      </c>
      <c r="M3076">
        <f>IF(L3076&gt;N(L3075),L3076,"")</f>
        <v/>
      </c>
      <c r="N3076">
        <f>N(N3075)+IF(AND('💰 BÁO GIÁ'!$C$27&lt;&gt;"",OR(ISNUMBER(SEARCH('💰 BÁO GIÁ'!$C$27,$A3076)),ISNUMBER(SEARCH('💰 BÁO GIÁ'!$C$27,$B3076)))),1,0)</f>
        <v/>
      </c>
      <c r="O3076">
        <f>IF(N3076&gt;N(N3075),N3076,"")</f>
        <v/>
      </c>
    </row>
    <row r="3077">
      <c r="A3077">
        <f>IF('📦 RON BỘ'!B334="","",'📦 RON BỘ'!B334)</f>
        <v/>
      </c>
      <c r="B3077">
        <f>IF('📦 RON BỘ'!B334="","",'📦 RON BỘ'!C334)</f>
        <v/>
      </c>
      <c r="C3077">
        <f>IF('📦 RON BỘ'!B334="","","Ron bộ")</f>
        <v/>
      </c>
      <c r="D3077">
        <f>IF('📦 RON BỘ'!B334="","",'📦 RON BỘ'!F334)</f>
        <v/>
      </c>
      <c r="E3077" s="37">
        <f>IF('📦 RON BỘ'!B334="","",'📦 RON BỘ'!G334)</f>
        <v/>
      </c>
      <c r="F3077" s="37">
        <f>IF('📦 RON BỘ'!B334="","",'📦 RON BỘ'!H334)</f>
        <v/>
      </c>
      <c r="G3077" s="37">
        <f>IF('📦 RON BỘ'!B334="","",'📦 RON BỘ'!I334)</f>
        <v/>
      </c>
      <c r="H3077" s="37">
        <f>IF('📦 RON BỘ'!B334="","",'📦 RON BỘ'!J334)</f>
        <v/>
      </c>
      <c r="I3077" s="37">
        <f>IF('📦 RON BỘ'!B334="","",'📦 RON BỘ'!K334)</f>
        <v/>
      </c>
      <c r="J3077">
        <f>IF('📦 RON BỘ'!B334="","","")</f>
        <v/>
      </c>
      <c r="L3077">
        <f>N(L3076)+IF(AND('🔎 TRA CỨU NHANH'!$C$2&lt;&gt;"",OR(ISNUMBER(SEARCH('🔎 TRA CỨU NHANH'!$C$2,$A3077)),ISNUMBER(SEARCH('🔎 TRA CỨU NHANH'!$C$2,$B3077)))),1,0)</f>
        <v/>
      </c>
      <c r="M3077">
        <f>IF(L3077&gt;N(L3076),L3077,"")</f>
        <v/>
      </c>
      <c r="N3077">
        <f>N(N3076)+IF(AND('💰 BÁO GIÁ'!$C$27&lt;&gt;"",OR(ISNUMBER(SEARCH('💰 BÁO GIÁ'!$C$27,$A3077)),ISNUMBER(SEARCH('💰 BÁO GIÁ'!$C$27,$B3077)))),1,0)</f>
        <v/>
      </c>
      <c r="O3077">
        <f>IF(N3077&gt;N(N3076),N3077,"")</f>
        <v/>
      </c>
    </row>
    <row r="3078">
      <c r="A3078">
        <f>IF('📦 RON BỘ'!B335="","",'📦 RON BỘ'!B335)</f>
        <v/>
      </c>
      <c r="B3078">
        <f>IF('📦 RON BỘ'!B335="","",'📦 RON BỘ'!C335)</f>
        <v/>
      </c>
      <c r="C3078">
        <f>IF('📦 RON BỘ'!B335="","","Ron bộ")</f>
        <v/>
      </c>
      <c r="D3078">
        <f>IF('📦 RON BỘ'!B335="","",'📦 RON BỘ'!F335)</f>
        <v/>
      </c>
      <c r="E3078" s="37">
        <f>IF('📦 RON BỘ'!B335="","",'📦 RON BỘ'!G335)</f>
        <v/>
      </c>
      <c r="F3078" s="37">
        <f>IF('📦 RON BỘ'!B335="","",'📦 RON BỘ'!H335)</f>
        <v/>
      </c>
      <c r="G3078" s="37">
        <f>IF('📦 RON BỘ'!B335="","",'📦 RON BỘ'!I335)</f>
        <v/>
      </c>
      <c r="H3078" s="37">
        <f>IF('📦 RON BỘ'!B335="","",'📦 RON BỘ'!J335)</f>
        <v/>
      </c>
      <c r="I3078" s="37">
        <f>IF('📦 RON BỘ'!B335="","",'📦 RON BỘ'!K335)</f>
        <v/>
      </c>
      <c r="J3078">
        <f>IF('📦 RON BỘ'!B335="","","")</f>
        <v/>
      </c>
      <c r="L3078">
        <f>N(L3077)+IF(AND('🔎 TRA CỨU NHANH'!$C$2&lt;&gt;"",OR(ISNUMBER(SEARCH('🔎 TRA CỨU NHANH'!$C$2,$A3078)),ISNUMBER(SEARCH('🔎 TRA CỨU NHANH'!$C$2,$B3078)))),1,0)</f>
        <v/>
      </c>
      <c r="M3078">
        <f>IF(L3078&gt;N(L3077),L3078,"")</f>
        <v/>
      </c>
      <c r="N3078">
        <f>N(N3077)+IF(AND('💰 BÁO GIÁ'!$C$27&lt;&gt;"",OR(ISNUMBER(SEARCH('💰 BÁO GIÁ'!$C$27,$A3078)),ISNUMBER(SEARCH('💰 BÁO GIÁ'!$C$27,$B3078)))),1,0)</f>
        <v/>
      </c>
      <c r="O3078">
        <f>IF(N3078&gt;N(N3077),N3078,"")</f>
        <v/>
      </c>
    </row>
    <row r="3079">
      <c r="A3079">
        <f>IF('📦 RON BỘ'!B336="","",'📦 RON BỘ'!B336)</f>
        <v/>
      </c>
      <c r="B3079">
        <f>IF('📦 RON BỘ'!B336="","",'📦 RON BỘ'!C336)</f>
        <v/>
      </c>
      <c r="C3079">
        <f>IF('📦 RON BỘ'!B336="","","Ron bộ")</f>
        <v/>
      </c>
      <c r="D3079">
        <f>IF('📦 RON BỘ'!B336="","",'📦 RON BỘ'!F336)</f>
        <v/>
      </c>
      <c r="E3079" s="37">
        <f>IF('📦 RON BỘ'!B336="","",'📦 RON BỘ'!G336)</f>
        <v/>
      </c>
      <c r="F3079" s="37">
        <f>IF('📦 RON BỘ'!B336="","",'📦 RON BỘ'!H336)</f>
        <v/>
      </c>
      <c r="G3079" s="37">
        <f>IF('📦 RON BỘ'!B336="","",'📦 RON BỘ'!I336)</f>
        <v/>
      </c>
      <c r="H3079" s="37">
        <f>IF('📦 RON BỘ'!B336="","",'📦 RON BỘ'!J336)</f>
        <v/>
      </c>
      <c r="I3079" s="37">
        <f>IF('📦 RON BỘ'!B336="","",'📦 RON BỘ'!K336)</f>
        <v/>
      </c>
      <c r="J3079">
        <f>IF('📦 RON BỘ'!B336="","","")</f>
        <v/>
      </c>
      <c r="L3079">
        <f>N(L3078)+IF(AND('🔎 TRA CỨU NHANH'!$C$2&lt;&gt;"",OR(ISNUMBER(SEARCH('🔎 TRA CỨU NHANH'!$C$2,$A3079)),ISNUMBER(SEARCH('🔎 TRA CỨU NHANH'!$C$2,$B3079)))),1,0)</f>
        <v/>
      </c>
      <c r="M3079">
        <f>IF(L3079&gt;N(L3078),L3079,"")</f>
        <v/>
      </c>
      <c r="N3079">
        <f>N(N3078)+IF(AND('💰 BÁO GIÁ'!$C$27&lt;&gt;"",OR(ISNUMBER(SEARCH('💰 BÁO GIÁ'!$C$27,$A3079)),ISNUMBER(SEARCH('💰 BÁO GIÁ'!$C$27,$B3079)))),1,0)</f>
        <v/>
      </c>
      <c r="O3079">
        <f>IF(N3079&gt;N(N3078),N3079,"")</f>
        <v/>
      </c>
    </row>
    <row r="3080">
      <c r="A3080">
        <f>IF('📦 RON BỘ'!B337="","",'📦 RON BỘ'!B337)</f>
        <v/>
      </c>
      <c r="B3080">
        <f>IF('📦 RON BỘ'!B337="","",'📦 RON BỘ'!C337)</f>
        <v/>
      </c>
      <c r="C3080">
        <f>IF('📦 RON BỘ'!B337="","","Ron bộ")</f>
        <v/>
      </c>
      <c r="D3080">
        <f>IF('📦 RON BỘ'!B337="","",'📦 RON BỘ'!F337)</f>
        <v/>
      </c>
      <c r="E3080" s="37">
        <f>IF('📦 RON BỘ'!B337="","",'📦 RON BỘ'!G337)</f>
        <v/>
      </c>
      <c r="F3080" s="37">
        <f>IF('📦 RON BỘ'!B337="","",'📦 RON BỘ'!H337)</f>
        <v/>
      </c>
      <c r="G3080" s="37">
        <f>IF('📦 RON BỘ'!B337="","",'📦 RON BỘ'!I337)</f>
        <v/>
      </c>
      <c r="H3080" s="37">
        <f>IF('📦 RON BỘ'!B337="","",'📦 RON BỘ'!J337)</f>
        <v/>
      </c>
      <c r="I3080" s="37">
        <f>IF('📦 RON BỘ'!B337="","",'📦 RON BỘ'!K337)</f>
        <v/>
      </c>
      <c r="J3080">
        <f>IF('📦 RON BỘ'!B337="","","")</f>
        <v/>
      </c>
      <c r="L3080">
        <f>N(L3079)+IF(AND('🔎 TRA CỨU NHANH'!$C$2&lt;&gt;"",OR(ISNUMBER(SEARCH('🔎 TRA CỨU NHANH'!$C$2,$A3080)),ISNUMBER(SEARCH('🔎 TRA CỨU NHANH'!$C$2,$B3080)))),1,0)</f>
        <v/>
      </c>
      <c r="M3080">
        <f>IF(L3080&gt;N(L3079),L3080,"")</f>
        <v/>
      </c>
      <c r="N3080">
        <f>N(N3079)+IF(AND('💰 BÁO GIÁ'!$C$27&lt;&gt;"",OR(ISNUMBER(SEARCH('💰 BÁO GIÁ'!$C$27,$A3080)),ISNUMBER(SEARCH('💰 BÁO GIÁ'!$C$27,$B3080)))),1,0)</f>
        <v/>
      </c>
      <c r="O3080">
        <f>IF(N3080&gt;N(N3079),N3080,"")</f>
        <v/>
      </c>
    </row>
    <row r="3081">
      <c r="A3081">
        <f>IF('📦 RON BỘ'!B338="","",'📦 RON BỘ'!B338)</f>
        <v/>
      </c>
      <c r="B3081">
        <f>IF('📦 RON BỘ'!B338="","",'📦 RON BỘ'!C338)</f>
        <v/>
      </c>
      <c r="C3081">
        <f>IF('📦 RON BỘ'!B338="","","Ron bộ")</f>
        <v/>
      </c>
      <c r="D3081">
        <f>IF('📦 RON BỘ'!B338="","",'📦 RON BỘ'!F338)</f>
        <v/>
      </c>
      <c r="E3081" s="37">
        <f>IF('📦 RON BỘ'!B338="","",'📦 RON BỘ'!G338)</f>
        <v/>
      </c>
      <c r="F3081" s="37">
        <f>IF('📦 RON BỘ'!B338="","",'📦 RON BỘ'!H338)</f>
        <v/>
      </c>
      <c r="G3081" s="37">
        <f>IF('📦 RON BỘ'!B338="","",'📦 RON BỘ'!I338)</f>
        <v/>
      </c>
      <c r="H3081" s="37">
        <f>IF('📦 RON BỘ'!B338="","",'📦 RON BỘ'!J338)</f>
        <v/>
      </c>
      <c r="I3081" s="37">
        <f>IF('📦 RON BỘ'!B338="","",'📦 RON BỘ'!K338)</f>
        <v/>
      </c>
      <c r="J3081">
        <f>IF('📦 RON BỘ'!B338="","","")</f>
        <v/>
      </c>
      <c r="L3081">
        <f>N(L3080)+IF(AND('🔎 TRA CỨU NHANH'!$C$2&lt;&gt;"",OR(ISNUMBER(SEARCH('🔎 TRA CỨU NHANH'!$C$2,$A3081)),ISNUMBER(SEARCH('🔎 TRA CỨU NHANH'!$C$2,$B3081)))),1,0)</f>
        <v/>
      </c>
      <c r="M3081">
        <f>IF(L3081&gt;N(L3080),L3081,"")</f>
        <v/>
      </c>
      <c r="N3081">
        <f>N(N3080)+IF(AND('💰 BÁO GIÁ'!$C$27&lt;&gt;"",OR(ISNUMBER(SEARCH('💰 BÁO GIÁ'!$C$27,$A3081)),ISNUMBER(SEARCH('💰 BÁO GIÁ'!$C$27,$B3081)))),1,0)</f>
        <v/>
      </c>
      <c r="O3081">
        <f>IF(N3081&gt;N(N3080),N3081,"")</f>
        <v/>
      </c>
    </row>
    <row r="3082">
      <c r="A3082">
        <f>IF('📦 RON BỘ'!B339="","",'📦 RON BỘ'!B339)</f>
        <v/>
      </c>
      <c r="B3082">
        <f>IF('📦 RON BỘ'!B339="","",'📦 RON BỘ'!C339)</f>
        <v/>
      </c>
      <c r="C3082">
        <f>IF('📦 RON BỘ'!B339="","","Ron bộ")</f>
        <v/>
      </c>
      <c r="D3082">
        <f>IF('📦 RON BỘ'!B339="","",'📦 RON BỘ'!F339)</f>
        <v/>
      </c>
      <c r="E3082" s="37">
        <f>IF('📦 RON BỘ'!B339="","",'📦 RON BỘ'!G339)</f>
        <v/>
      </c>
      <c r="F3082" s="37">
        <f>IF('📦 RON BỘ'!B339="","",'📦 RON BỘ'!H339)</f>
        <v/>
      </c>
      <c r="G3082" s="37">
        <f>IF('📦 RON BỘ'!B339="","",'📦 RON BỘ'!I339)</f>
        <v/>
      </c>
      <c r="H3082" s="37">
        <f>IF('📦 RON BỘ'!B339="","",'📦 RON BỘ'!J339)</f>
        <v/>
      </c>
      <c r="I3082" s="37">
        <f>IF('📦 RON BỘ'!B339="","",'📦 RON BỘ'!K339)</f>
        <v/>
      </c>
      <c r="J3082">
        <f>IF('📦 RON BỘ'!B339="","","")</f>
        <v/>
      </c>
      <c r="L3082">
        <f>N(L3081)+IF(AND('🔎 TRA CỨU NHANH'!$C$2&lt;&gt;"",OR(ISNUMBER(SEARCH('🔎 TRA CỨU NHANH'!$C$2,$A3082)),ISNUMBER(SEARCH('🔎 TRA CỨU NHANH'!$C$2,$B3082)))),1,0)</f>
        <v/>
      </c>
      <c r="M3082">
        <f>IF(L3082&gt;N(L3081),L3082,"")</f>
        <v/>
      </c>
      <c r="N3082">
        <f>N(N3081)+IF(AND('💰 BÁO GIÁ'!$C$27&lt;&gt;"",OR(ISNUMBER(SEARCH('💰 BÁO GIÁ'!$C$27,$A3082)),ISNUMBER(SEARCH('💰 BÁO GIÁ'!$C$27,$B3082)))),1,0)</f>
        <v/>
      </c>
      <c r="O3082">
        <f>IF(N3082&gt;N(N3081),N3082,"")</f>
        <v/>
      </c>
    </row>
    <row r="3083">
      <c r="A3083">
        <f>IF('📦 RON BỘ'!B340="","",'📦 RON BỘ'!B340)</f>
        <v/>
      </c>
      <c r="B3083">
        <f>IF('📦 RON BỘ'!B340="","",'📦 RON BỘ'!C340)</f>
        <v/>
      </c>
      <c r="C3083">
        <f>IF('📦 RON BỘ'!B340="","","Ron bộ")</f>
        <v/>
      </c>
      <c r="D3083">
        <f>IF('📦 RON BỘ'!B340="","",'📦 RON BỘ'!F340)</f>
        <v/>
      </c>
      <c r="E3083" s="37">
        <f>IF('📦 RON BỘ'!B340="","",'📦 RON BỘ'!G340)</f>
        <v/>
      </c>
      <c r="F3083" s="37">
        <f>IF('📦 RON BỘ'!B340="","",'📦 RON BỘ'!H340)</f>
        <v/>
      </c>
      <c r="G3083" s="37">
        <f>IF('📦 RON BỘ'!B340="","",'📦 RON BỘ'!I340)</f>
        <v/>
      </c>
      <c r="H3083" s="37">
        <f>IF('📦 RON BỘ'!B340="","",'📦 RON BỘ'!J340)</f>
        <v/>
      </c>
      <c r="I3083" s="37">
        <f>IF('📦 RON BỘ'!B340="","",'📦 RON BỘ'!K340)</f>
        <v/>
      </c>
      <c r="J3083">
        <f>IF('📦 RON BỘ'!B340="","","")</f>
        <v/>
      </c>
      <c r="L3083">
        <f>N(L3082)+IF(AND('🔎 TRA CỨU NHANH'!$C$2&lt;&gt;"",OR(ISNUMBER(SEARCH('🔎 TRA CỨU NHANH'!$C$2,$A3083)),ISNUMBER(SEARCH('🔎 TRA CỨU NHANH'!$C$2,$B3083)))),1,0)</f>
        <v/>
      </c>
      <c r="M3083">
        <f>IF(L3083&gt;N(L3082),L3083,"")</f>
        <v/>
      </c>
      <c r="N3083">
        <f>N(N3082)+IF(AND('💰 BÁO GIÁ'!$C$27&lt;&gt;"",OR(ISNUMBER(SEARCH('💰 BÁO GIÁ'!$C$27,$A3083)),ISNUMBER(SEARCH('💰 BÁO GIÁ'!$C$27,$B3083)))),1,0)</f>
        <v/>
      </c>
      <c r="O3083">
        <f>IF(N3083&gt;N(N3082),N3083,"")</f>
        <v/>
      </c>
    </row>
    <row r="3084">
      <c r="A3084">
        <f>IF('📦 RON BỘ'!B341="","",'📦 RON BỘ'!B341)</f>
        <v/>
      </c>
      <c r="B3084">
        <f>IF('📦 RON BỘ'!B341="","",'📦 RON BỘ'!C341)</f>
        <v/>
      </c>
      <c r="C3084">
        <f>IF('📦 RON BỘ'!B341="","","Ron bộ")</f>
        <v/>
      </c>
      <c r="D3084">
        <f>IF('📦 RON BỘ'!B341="","",'📦 RON BỘ'!F341)</f>
        <v/>
      </c>
      <c r="E3084" s="37">
        <f>IF('📦 RON BỘ'!B341="","",'📦 RON BỘ'!G341)</f>
        <v/>
      </c>
      <c r="F3084" s="37">
        <f>IF('📦 RON BỘ'!B341="","",'📦 RON BỘ'!H341)</f>
        <v/>
      </c>
      <c r="G3084" s="37">
        <f>IF('📦 RON BỘ'!B341="","",'📦 RON BỘ'!I341)</f>
        <v/>
      </c>
      <c r="H3084" s="37">
        <f>IF('📦 RON BỘ'!B341="","",'📦 RON BỘ'!J341)</f>
        <v/>
      </c>
      <c r="I3084" s="37">
        <f>IF('📦 RON BỘ'!B341="","",'📦 RON BỘ'!K341)</f>
        <v/>
      </c>
      <c r="J3084">
        <f>IF('📦 RON BỘ'!B341="","","")</f>
        <v/>
      </c>
      <c r="L3084">
        <f>N(L3083)+IF(AND('🔎 TRA CỨU NHANH'!$C$2&lt;&gt;"",OR(ISNUMBER(SEARCH('🔎 TRA CỨU NHANH'!$C$2,$A3084)),ISNUMBER(SEARCH('🔎 TRA CỨU NHANH'!$C$2,$B3084)))),1,0)</f>
        <v/>
      </c>
      <c r="M3084">
        <f>IF(L3084&gt;N(L3083),L3084,"")</f>
        <v/>
      </c>
      <c r="N3084">
        <f>N(N3083)+IF(AND('💰 BÁO GIÁ'!$C$27&lt;&gt;"",OR(ISNUMBER(SEARCH('💰 BÁO GIÁ'!$C$27,$A3084)),ISNUMBER(SEARCH('💰 BÁO GIÁ'!$C$27,$B3084)))),1,0)</f>
        <v/>
      </c>
      <c r="O3084">
        <f>IF(N3084&gt;N(N3083),N3084,"")</f>
        <v/>
      </c>
    </row>
    <row r="3085">
      <c r="A3085">
        <f>IF('📦 RON BỘ'!B342="","",'📦 RON BỘ'!B342)</f>
        <v/>
      </c>
      <c r="B3085">
        <f>IF('📦 RON BỘ'!B342="","",'📦 RON BỘ'!C342)</f>
        <v/>
      </c>
      <c r="C3085">
        <f>IF('📦 RON BỘ'!B342="","","Ron bộ")</f>
        <v/>
      </c>
      <c r="D3085">
        <f>IF('📦 RON BỘ'!B342="","",'📦 RON BỘ'!F342)</f>
        <v/>
      </c>
      <c r="E3085" s="37">
        <f>IF('📦 RON BỘ'!B342="","",'📦 RON BỘ'!G342)</f>
        <v/>
      </c>
      <c r="F3085" s="37">
        <f>IF('📦 RON BỘ'!B342="","",'📦 RON BỘ'!H342)</f>
        <v/>
      </c>
      <c r="G3085" s="37">
        <f>IF('📦 RON BỘ'!B342="","",'📦 RON BỘ'!I342)</f>
        <v/>
      </c>
      <c r="H3085" s="37">
        <f>IF('📦 RON BỘ'!B342="","",'📦 RON BỘ'!J342)</f>
        <v/>
      </c>
      <c r="I3085" s="37">
        <f>IF('📦 RON BỘ'!B342="","",'📦 RON BỘ'!K342)</f>
        <v/>
      </c>
      <c r="J3085">
        <f>IF('📦 RON BỘ'!B342="","","")</f>
        <v/>
      </c>
      <c r="L3085">
        <f>N(L3084)+IF(AND('🔎 TRA CỨU NHANH'!$C$2&lt;&gt;"",OR(ISNUMBER(SEARCH('🔎 TRA CỨU NHANH'!$C$2,$A3085)),ISNUMBER(SEARCH('🔎 TRA CỨU NHANH'!$C$2,$B3085)))),1,0)</f>
        <v/>
      </c>
      <c r="M3085">
        <f>IF(L3085&gt;N(L3084),L3085,"")</f>
        <v/>
      </c>
      <c r="N3085">
        <f>N(N3084)+IF(AND('💰 BÁO GIÁ'!$C$27&lt;&gt;"",OR(ISNUMBER(SEARCH('💰 BÁO GIÁ'!$C$27,$A3085)),ISNUMBER(SEARCH('💰 BÁO GIÁ'!$C$27,$B3085)))),1,0)</f>
        <v/>
      </c>
      <c r="O3085">
        <f>IF(N3085&gt;N(N3084),N3085,"")</f>
        <v/>
      </c>
    </row>
    <row r="3086">
      <c r="A3086">
        <f>IF('📦 RON BỘ'!B343="","",'📦 RON BỘ'!B343)</f>
        <v/>
      </c>
      <c r="B3086">
        <f>IF('📦 RON BỘ'!B343="","",'📦 RON BỘ'!C343)</f>
        <v/>
      </c>
      <c r="C3086">
        <f>IF('📦 RON BỘ'!B343="","","Ron bộ")</f>
        <v/>
      </c>
      <c r="D3086">
        <f>IF('📦 RON BỘ'!B343="","",'📦 RON BỘ'!F343)</f>
        <v/>
      </c>
      <c r="E3086" s="37">
        <f>IF('📦 RON BỘ'!B343="","",'📦 RON BỘ'!G343)</f>
        <v/>
      </c>
      <c r="F3086" s="37">
        <f>IF('📦 RON BỘ'!B343="","",'📦 RON BỘ'!H343)</f>
        <v/>
      </c>
      <c r="G3086" s="37">
        <f>IF('📦 RON BỘ'!B343="","",'📦 RON BỘ'!I343)</f>
        <v/>
      </c>
      <c r="H3086" s="37">
        <f>IF('📦 RON BỘ'!B343="","",'📦 RON BỘ'!J343)</f>
        <v/>
      </c>
      <c r="I3086" s="37">
        <f>IF('📦 RON BỘ'!B343="","",'📦 RON BỘ'!K343)</f>
        <v/>
      </c>
      <c r="J3086">
        <f>IF('📦 RON BỘ'!B343="","","")</f>
        <v/>
      </c>
      <c r="L3086">
        <f>N(L3085)+IF(AND('🔎 TRA CỨU NHANH'!$C$2&lt;&gt;"",OR(ISNUMBER(SEARCH('🔎 TRA CỨU NHANH'!$C$2,$A3086)),ISNUMBER(SEARCH('🔎 TRA CỨU NHANH'!$C$2,$B3086)))),1,0)</f>
        <v/>
      </c>
      <c r="M3086">
        <f>IF(L3086&gt;N(L3085),L3086,"")</f>
        <v/>
      </c>
      <c r="N3086">
        <f>N(N3085)+IF(AND('💰 BÁO GIÁ'!$C$27&lt;&gt;"",OR(ISNUMBER(SEARCH('💰 BÁO GIÁ'!$C$27,$A3086)),ISNUMBER(SEARCH('💰 BÁO GIÁ'!$C$27,$B3086)))),1,0)</f>
        <v/>
      </c>
      <c r="O3086">
        <f>IF(N3086&gt;N(N3085),N3086,"")</f>
        <v/>
      </c>
    </row>
    <row r="3087">
      <c r="A3087">
        <f>IF('📦 RON BỘ'!B344="","",'📦 RON BỘ'!B344)</f>
        <v/>
      </c>
      <c r="B3087">
        <f>IF('📦 RON BỘ'!B344="","",'📦 RON BỘ'!C344)</f>
        <v/>
      </c>
      <c r="C3087">
        <f>IF('📦 RON BỘ'!B344="","","Ron bộ")</f>
        <v/>
      </c>
      <c r="D3087">
        <f>IF('📦 RON BỘ'!B344="","",'📦 RON BỘ'!F344)</f>
        <v/>
      </c>
      <c r="E3087" s="37">
        <f>IF('📦 RON BỘ'!B344="","",'📦 RON BỘ'!G344)</f>
        <v/>
      </c>
      <c r="F3087" s="37">
        <f>IF('📦 RON BỘ'!B344="","",'📦 RON BỘ'!H344)</f>
        <v/>
      </c>
      <c r="G3087" s="37">
        <f>IF('📦 RON BỘ'!B344="","",'📦 RON BỘ'!I344)</f>
        <v/>
      </c>
      <c r="H3087" s="37">
        <f>IF('📦 RON BỘ'!B344="","",'📦 RON BỘ'!J344)</f>
        <v/>
      </c>
      <c r="I3087" s="37">
        <f>IF('📦 RON BỘ'!B344="","",'📦 RON BỘ'!K344)</f>
        <v/>
      </c>
      <c r="J3087">
        <f>IF('📦 RON BỘ'!B344="","","")</f>
        <v/>
      </c>
      <c r="L3087">
        <f>N(L3086)+IF(AND('🔎 TRA CỨU NHANH'!$C$2&lt;&gt;"",OR(ISNUMBER(SEARCH('🔎 TRA CỨU NHANH'!$C$2,$A3087)),ISNUMBER(SEARCH('🔎 TRA CỨU NHANH'!$C$2,$B3087)))),1,0)</f>
        <v/>
      </c>
      <c r="M3087">
        <f>IF(L3087&gt;N(L3086),L3087,"")</f>
        <v/>
      </c>
      <c r="N3087">
        <f>N(N3086)+IF(AND('💰 BÁO GIÁ'!$C$27&lt;&gt;"",OR(ISNUMBER(SEARCH('💰 BÁO GIÁ'!$C$27,$A3087)),ISNUMBER(SEARCH('💰 BÁO GIÁ'!$C$27,$B3087)))),1,0)</f>
        <v/>
      </c>
      <c r="O3087">
        <f>IF(N3087&gt;N(N3086),N3087,"")</f>
        <v/>
      </c>
    </row>
    <row r="3088">
      <c r="A3088">
        <f>IF('📦 RON BỘ'!B345="","",'📦 RON BỘ'!B345)</f>
        <v/>
      </c>
      <c r="B3088">
        <f>IF('📦 RON BỘ'!B345="","",'📦 RON BỘ'!C345)</f>
        <v/>
      </c>
      <c r="C3088">
        <f>IF('📦 RON BỘ'!B345="","","Ron bộ")</f>
        <v/>
      </c>
      <c r="D3088">
        <f>IF('📦 RON BỘ'!B345="","",'📦 RON BỘ'!F345)</f>
        <v/>
      </c>
      <c r="E3088" s="37">
        <f>IF('📦 RON BỘ'!B345="","",'📦 RON BỘ'!G345)</f>
        <v/>
      </c>
      <c r="F3088" s="37">
        <f>IF('📦 RON BỘ'!B345="","",'📦 RON BỘ'!H345)</f>
        <v/>
      </c>
      <c r="G3088" s="37">
        <f>IF('📦 RON BỘ'!B345="","",'📦 RON BỘ'!I345)</f>
        <v/>
      </c>
      <c r="H3088" s="37">
        <f>IF('📦 RON BỘ'!B345="","",'📦 RON BỘ'!J345)</f>
        <v/>
      </c>
      <c r="I3088" s="37">
        <f>IF('📦 RON BỘ'!B345="","",'📦 RON BỘ'!K345)</f>
        <v/>
      </c>
      <c r="J3088">
        <f>IF('📦 RON BỘ'!B345="","","")</f>
        <v/>
      </c>
      <c r="L3088">
        <f>N(L3087)+IF(AND('🔎 TRA CỨU NHANH'!$C$2&lt;&gt;"",OR(ISNUMBER(SEARCH('🔎 TRA CỨU NHANH'!$C$2,$A3088)),ISNUMBER(SEARCH('🔎 TRA CỨU NHANH'!$C$2,$B3088)))),1,0)</f>
        <v/>
      </c>
      <c r="M3088">
        <f>IF(L3088&gt;N(L3087),L3088,"")</f>
        <v/>
      </c>
      <c r="N3088">
        <f>N(N3087)+IF(AND('💰 BÁO GIÁ'!$C$27&lt;&gt;"",OR(ISNUMBER(SEARCH('💰 BÁO GIÁ'!$C$27,$A3088)),ISNUMBER(SEARCH('💰 BÁO GIÁ'!$C$27,$B3088)))),1,0)</f>
        <v/>
      </c>
      <c r="O3088">
        <f>IF(N3088&gt;N(N3087),N3088,"")</f>
        <v/>
      </c>
    </row>
    <row r="3089">
      <c r="A3089">
        <f>IF('📦 RON BỘ'!B346="","",'📦 RON BỘ'!B346)</f>
        <v/>
      </c>
      <c r="B3089">
        <f>IF('📦 RON BỘ'!B346="","",'📦 RON BỘ'!C346)</f>
        <v/>
      </c>
      <c r="C3089">
        <f>IF('📦 RON BỘ'!B346="","","Ron bộ")</f>
        <v/>
      </c>
      <c r="D3089">
        <f>IF('📦 RON BỘ'!B346="","",'📦 RON BỘ'!F346)</f>
        <v/>
      </c>
      <c r="E3089" s="37">
        <f>IF('📦 RON BỘ'!B346="","",'📦 RON BỘ'!G346)</f>
        <v/>
      </c>
      <c r="F3089" s="37">
        <f>IF('📦 RON BỘ'!B346="","",'📦 RON BỘ'!H346)</f>
        <v/>
      </c>
      <c r="G3089" s="37">
        <f>IF('📦 RON BỘ'!B346="","",'📦 RON BỘ'!I346)</f>
        <v/>
      </c>
      <c r="H3089" s="37">
        <f>IF('📦 RON BỘ'!B346="","",'📦 RON BỘ'!J346)</f>
        <v/>
      </c>
      <c r="I3089" s="37">
        <f>IF('📦 RON BỘ'!B346="","",'📦 RON BỘ'!K346)</f>
        <v/>
      </c>
      <c r="J3089">
        <f>IF('📦 RON BỘ'!B346="","","")</f>
        <v/>
      </c>
      <c r="L3089">
        <f>N(L3088)+IF(AND('🔎 TRA CỨU NHANH'!$C$2&lt;&gt;"",OR(ISNUMBER(SEARCH('🔎 TRA CỨU NHANH'!$C$2,$A3089)),ISNUMBER(SEARCH('🔎 TRA CỨU NHANH'!$C$2,$B3089)))),1,0)</f>
        <v/>
      </c>
      <c r="M3089">
        <f>IF(L3089&gt;N(L3088),L3089,"")</f>
        <v/>
      </c>
      <c r="N3089">
        <f>N(N3088)+IF(AND('💰 BÁO GIÁ'!$C$27&lt;&gt;"",OR(ISNUMBER(SEARCH('💰 BÁO GIÁ'!$C$27,$A3089)),ISNUMBER(SEARCH('💰 BÁO GIÁ'!$C$27,$B3089)))),1,0)</f>
        <v/>
      </c>
      <c r="O3089">
        <f>IF(N3089&gt;N(N3088),N3089,"")</f>
        <v/>
      </c>
    </row>
    <row r="3090">
      <c r="A3090">
        <f>IF('📦 RON BỘ'!B347="","",'📦 RON BỘ'!B347)</f>
        <v/>
      </c>
      <c r="B3090">
        <f>IF('📦 RON BỘ'!B347="","",'📦 RON BỘ'!C347)</f>
        <v/>
      </c>
      <c r="C3090">
        <f>IF('📦 RON BỘ'!B347="","","Ron bộ")</f>
        <v/>
      </c>
      <c r="D3090">
        <f>IF('📦 RON BỘ'!B347="","",'📦 RON BỘ'!F347)</f>
        <v/>
      </c>
      <c r="E3090" s="37">
        <f>IF('📦 RON BỘ'!B347="","",'📦 RON BỘ'!G347)</f>
        <v/>
      </c>
      <c r="F3090" s="37">
        <f>IF('📦 RON BỘ'!B347="","",'📦 RON BỘ'!H347)</f>
        <v/>
      </c>
      <c r="G3090" s="37">
        <f>IF('📦 RON BỘ'!B347="","",'📦 RON BỘ'!I347)</f>
        <v/>
      </c>
      <c r="H3090" s="37">
        <f>IF('📦 RON BỘ'!B347="","",'📦 RON BỘ'!J347)</f>
        <v/>
      </c>
      <c r="I3090" s="37">
        <f>IF('📦 RON BỘ'!B347="","",'📦 RON BỘ'!K347)</f>
        <v/>
      </c>
      <c r="J3090">
        <f>IF('📦 RON BỘ'!B347="","","")</f>
        <v/>
      </c>
      <c r="L3090">
        <f>N(L3089)+IF(AND('🔎 TRA CỨU NHANH'!$C$2&lt;&gt;"",OR(ISNUMBER(SEARCH('🔎 TRA CỨU NHANH'!$C$2,$A3090)),ISNUMBER(SEARCH('🔎 TRA CỨU NHANH'!$C$2,$B3090)))),1,0)</f>
        <v/>
      </c>
      <c r="M3090">
        <f>IF(L3090&gt;N(L3089),L3090,"")</f>
        <v/>
      </c>
      <c r="N3090">
        <f>N(N3089)+IF(AND('💰 BÁO GIÁ'!$C$27&lt;&gt;"",OR(ISNUMBER(SEARCH('💰 BÁO GIÁ'!$C$27,$A3090)),ISNUMBER(SEARCH('💰 BÁO GIÁ'!$C$27,$B3090)))),1,0)</f>
        <v/>
      </c>
      <c r="O3090">
        <f>IF(N3090&gt;N(N3089),N3090,"")</f>
        <v/>
      </c>
    </row>
    <row r="3091">
      <c r="A3091">
        <f>IF('📦 RON BỘ'!B348="","",'📦 RON BỘ'!B348)</f>
        <v/>
      </c>
      <c r="B3091">
        <f>IF('📦 RON BỘ'!B348="","",'📦 RON BỘ'!C348)</f>
        <v/>
      </c>
      <c r="C3091">
        <f>IF('📦 RON BỘ'!B348="","","Ron bộ")</f>
        <v/>
      </c>
      <c r="D3091">
        <f>IF('📦 RON BỘ'!B348="","",'📦 RON BỘ'!F348)</f>
        <v/>
      </c>
      <c r="E3091" s="37">
        <f>IF('📦 RON BỘ'!B348="","",'📦 RON BỘ'!G348)</f>
        <v/>
      </c>
      <c r="F3091" s="37">
        <f>IF('📦 RON BỘ'!B348="","",'📦 RON BỘ'!H348)</f>
        <v/>
      </c>
      <c r="G3091" s="37">
        <f>IF('📦 RON BỘ'!B348="","",'📦 RON BỘ'!I348)</f>
        <v/>
      </c>
      <c r="H3091" s="37">
        <f>IF('📦 RON BỘ'!B348="","",'📦 RON BỘ'!J348)</f>
        <v/>
      </c>
      <c r="I3091" s="37">
        <f>IF('📦 RON BỘ'!B348="","",'📦 RON BỘ'!K348)</f>
        <v/>
      </c>
      <c r="J3091">
        <f>IF('📦 RON BỘ'!B348="","","")</f>
        <v/>
      </c>
      <c r="L3091">
        <f>N(L3090)+IF(AND('🔎 TRA CỨU NHANH'!$C$2&lt;&gt;"",OR(ISNUMBER(SEARCH('🔎 TRA CỨU NHANH'!$C$2,$A3091)),ISNUMBER(SEARCH('🔎 TRA CỨU NHANH'!$C$2,$B3091)))),1,0)</f>
        <v/>
      </c>
      <c r="M3091">
        <f>IF(L3091&gt;N(L3090),L3091,"")</f>
        <v/>
      </c>
      <c r="N3091">
        <f>N(N3090)+IF(AND('💰 BÁO GIÁ'!$C$27&lt;&gt;"",OR(ISNUMBER(SEARCH('💰 BÁO GIÁ'!$C$27,$A3091)),ISNUMBER(SEARCH('💰 BÁO GIÁ'!$C$27,$B3091)))),1,0)</f>
        <v/>
      </c>
      <c r="O3091">
        <f>IF(N3091&gt;N(N3090),N3091,"")</f>
        <v/>
      </c>
    </row>
    <row r="3092">
      <c r="A3092">
        <f>IF('📦 RON BỘ'!B349="","",'📦 RON BỘ'!B349)</f>
        <v/>
      </c>
      <c r="B3092">
        <f>IF('📦 RON BỘ'!B349="","",'📦 RON BỘ'!C349)</f>
        <v/>
      </c>
      <c r="C3092">
        <f>IF('📦 RON BỘ'!B349="","","Ron bộ")</f>
        <v/>
      </c>
      <c r="D3092">
        <f>IF('📦 RON BỘ'!B349="","",'📦 RON BỘ'!F349)</f>
        <v/>
      </c>
      <c r="E3092" s="37">
        <f>IF('📦 RON BỘ'!B349="","",'📦 RON BỘ'!G349)</f>
        <v/>
      </c>
      <c r="F3092" s="37">
        <f>IF('📦 RON BỘ'!B349="","",'📦 RON BỘ'!H349)</f>
        <v/>
      </c>
      <c r="G3092" s="37">
        <f>IF('📦 RON BỘ'!B349="","",'📦 RON BỘ'!I349)</f>
        <v/>
      </c>
      <c r="H3092" s="37">
        <f>IF('📦 RON BỘ'!B349="","",'📦 RON BỘ'!J349)</f>
        <v/>
      </c>
      <c r="I3092" s="37">
        <f>IF('📦 RON BỘ'!B349="","",'📦 RON BỘ'!K349)</f>
        <v/>
      </c>
      <c r="J3092">
        <f>IF('📦 RON BỘ'!B349="","","")</f>
        <v/>
      </c>
      <c r="L3092">
        <f>N(L3091)+IF(AND('🔎 TRA CỨU NHANH'!$C$2&lt;&gt;"",OR(ISNUMBER(SEARCH('🔎 TRA CỨU NHANH'!$C$2,$A3092)),ISNUMBER(SEARCH('🔎 TRA CỨU NHANH'!$C$2,$B3092)))),1,0)</f>
        <v/>
      </c>
      <c r="M3092">
        <f>IF(L3092&gt;N(L3091),L3092,"")</f>
        <v/>
      </c>
      <c r="N3092">
        <f>N(N3091)+IF(AND('💰 BÁO GIÁ'!$C$27&lt;&gt;"",OR(ISNUMBER(SEARCH('💰 BÁO GIÁ'!$C$27,$A3092)),ISNUMBER(SEARCH('💰 BÁO GIÁ'!$C$27,$B3092)))),1,0)</f>
        <v/>
      </c>
      <c r="O3092">
        <f>IF(N3092&gt;N(N3091),N3092,"")</f>
        <v/>
      </c>
    </row>
    <row r="3093">
      <c r="A3093">
        <f>IF('📦 RON BỘ'!B350="","",'📦 RON BỘ'!B350)</f>
        <v/>
      </c>
      <c r="B3093">
        <f>IF('📦 RON BỘ'!B350="","",'📦 RON BỘ'!C350)</f>
        <v/>
      </c>
      <c r="C3093">
        <f>IF('📦 RON BỘ'!B350="","","Ron bộ")</f>
        <v/>
      </c>
      <c r="D3093">
        <f>IF('📦 RON BỘ'!B350="","",'📦 RON BỘ'!F350)</f>
        <v/>
      </c>
      <c r="E3093" s="37">
        <f>IF('📦 RON BỘ'!B350="","",'📦 RON BỘ'!G350)</f>
        <v/>
      </c>
      <c r="F3093" s="37">
        <f>IF('📦 RON BỘ'!B350="","",'📦 RON BỘ'!H350)</f>
        <v/>
      </c>
      <c r="G3093" s="37">
        <f>IF('📦 RON BỘ'!B350="","",'📦 RON BỘ'!I350)</f>
        <v/>
      </c>
      <c r="H3093" s="37">
        <f>IF('📦 RON BỘ'!B350="","",'📦 RON BỘ'!J350)</f>
        <v/>
      </c>
      <c r="I3093" s="37">
        <f>IF('📦 RON BỘ'!B350="","",'📦 RON BỘ'!K350)</f>
        <v/>
      </c>
      <c r="J3093">
        <f>IF('📦 RON BỘ'!B350="","","")</f>
        <v/>
      </c>
      <c r="L3093">
        <f>N(L3092)+IF(AND('🔎 TRA CỨU NHANH'!$C$2&lt;&gt;"",OR(ISNUMBER(SEARCH('🔎 TRA CỨU NHANH'!$C$2,$A3093)),ISNUMBER(SEARCH('🔎 TRA CỨU NHANH'!$C$2,$B3093)))),1,0)</f>
        <v/>
      </c>
      <c r="M3093">
        <f>IF(L3093&gt;N(L3092),L3093,"")</f>
        <v/>
      </c>
      <c r="N3093">
        <f>N(N3092)+IF(AND('💰 BÁO GIÁ'!$C$27&lt;&gt;"",OR(ISNUMBER(SEARCH('💰 BÁO GIÁ'!$C$27,$A3093)),ISNUMBER(SEARCH('💰 BÁO GIÁ'!$C$27,$B3093)))),1,0)</f>
        <v/>
      </c>
      <c r="O3093">
        <f>IF(N3093&gt;N(N3092),N3093,"")</f>
        <v/>
      </c>
    </row>
    <row r="3094">
      <c r="A3094">
        <f>IF('📦 RON BỘ'!B351="","",'📦 RON BỘ'!B351)</f>
        <v/>
      </c>
      <c r="B3094">
        <f>IF('📦 RON BỘ'!B351="","",'📦 RON BỘ'!C351)</f>
        <v/>
      </c>
      <c r="C3094">
        <f>IF('📦 RON BỘ'!B351="","","Ron bộ")</f>
        <v/>
      </c>
      <c r="D3094">
        <f>IF('📦 RON BỘ'!B351="","",'📦 RON BỘ'!F351)</f>
        <v/>
      </c>
      <c r="E3094" s="37">
        <f>IF('📦 RON BỘ'!B351="","",'📦 RON BỘ'!G351)</f>
        <v/>
      </c>
      <c r="F3094" s="37">
        <f>IF('📦 RON BỘ'!B351="","",'📦 RON BỘ'!H351)</f>
        <v/>
      </c>
      <c r="G3094" s="37">
        <f>IF('📦 RON BỘ'!B351="","",'📦 RON BỘ'!I351)</f>
        <v/>
      </c>
      <c r="H3094" s="37">
        <f>IF('📦 RON BỘ'!B351="","",'📦 RON BỘ'!J351)</f>
        <v/>
      </c>
      <c r="I3094" s="37">
        <f>IF('📦 RON BỘ'!B351="","",'📦 RON BỘ'!K351)</f>
        <v/>
      </c>
      <c r="J3094">
        <f>IF('📦 RON BỘ'!B351="","","")</f>
        <v/>
      </c>
      <c r="L3094">
        <f>N(L3093)+IF(AND('🔎 TRA CỨU NHANH'!$C$2&lt;&gt;"",OR(ISNUMBER(SEARCH('🔎 TRA CỨU NHANH'!$C$2,$A3094)),ISNUMBER(SEARCH('🔎 TRA CỨU NHANH'!$C$2,$B3094)))),1,0)</f>
        <v/>
      </c>
      <c r="M3094">
        <f>IF(L3094&gt;N(L3093),L3094,"")</f>
        <v/>
      </c>
      <c r="N3094">
        <f>N(N3093)+IF(AND('💰 BÁO GIÁ'!$C$27&lt;&gt;"",OR(ISNUMBER(SEARCH('💰 BÁO GIÁ'!$C$27,$A3094)),ISNUMBER(SEARCH('💰 BÁO GIÁ'!$C$27,$B3094)))),1,0)</f>
        <v/>
      </c>
      <c r="O3094">
        <f>IF(N3094&gt;N(N3093),N3094,"")</f>
        <v/>
      </c>
    </row>
    <row r="3095">
      <c r="A3095">
        <f>IF('📦 RON BỘ'!B352="","",'📦 RON BỘ'!B352)</f>
        <v/>
      </c>
      <c r="B3095">
        <f>IF('📦 RON BỘ'!B352="","",'📦 RON BỘ'!C352)</f>
        <v/>
      </c>
      <c r="C3095">
        <f>IF('📦 RON BỘ'!B352="","","Ron bộ")</f>
        <v/>
      </c>
      <c r="D3095">
        <f>IF('📦 RON BỘ'!B352="","",'📦 RON BỘ'!F352)</f>
        <v/>
      </c>
      <c r="E3095" s="37">
        <f>IF('📦 RON BỘ'!B352="","",'📦 RON BỘ'!G352)</f>
        <v/>
      </c>
      <c r="F3095" s="37">
        <f>IF('📦 RON BỘ'!B352="","",'📦 RON BỘ'!H352)</f>
        <v/>
      </c>
      <c r="G3095" s="37">
        <f>IF('📦 RON BỘ'!B352="","",'📦 RON BỘ'!I352)</f>
        <v/>
      </c>
      <c r="H3095" s="37">
        <f>IF('📦 RON BỘ'!B352="","",'📦 RON BỘ'!J352)</f>
        <v/>
      </c>
      <c r="I3095" s="37">
        <f>IF('📦 RON BỘ'!B352="","",'📦 RON BỘ'!K352)</f>
        <v/>
      </c>
      <c r="J3095">
        <f>IF('📦 RON BỘ'!B352="","","")</f>
        <v/>
      </c>
      <c r="L3095">
        <f>N(L3094)+IF(AND('🔎 TRA CỨU NHANH'!$C$2&lt;&gt;"",OR(ISNUMBER(SEARCH('🔎 TRA CỨU NHANH'!$C$2,$A3095)),ISNUMBER(SEARCH('🔎 TRA CỨU NHANH'!$C$2,$B3095)))),1,0)</f>
        <v/>
      </c>
      <c r="M3095">
        <f>IF(L3095&gt;N(L3094),L3095,"")</f>
        <v/>
      </c>
      <c r="N3095">
        <f>N(N3094)+IF(AND('💰 BÁO GIÁ'!$C$27&lt;&gt;"",OR(ISNUMBER(SEARCH('💰 BÁO GIÁ'!$C$27,$A3095)),ISNUMBER(SEARCH('💰 BÁO GIÁ'!$C$27,$B3095)))),1,0)</f>
        <v/>
      </c>
      <c r="O3095">
        <f>IF(N3095&gt;N(N3094),N3095,"")</f>
        <v/>
      </c>
    </row>
    <row r="3096">
      <c r="A3096">
        <f>IF('📦 RON BỘ'!B353="","",'📦 RON BỘ'!B353)</f>
        <v/>
      </c>
      <c r="B3096">
        <f>IF('📦 RON BỘ'!B353="","",'📦 RON BỘ'!C353)</f>
        <v/>
      </c>
      <c r="C3096">
        <f>IF('📦 RON BỘ'!B353="","","Ron bộ")</f>
        <v/>
      </c>
      <c r="D3096">
        <f>IF('📦 RON BỘ'!B353="","",'📦 RON BỘ'!F353)</f>
        <v/>
      </c>
      <c r="E3096" s="37">
        <f>IF('📦 RON BỘ'!B353="","",'📦 RON BỘ'!G353)</f>
        <v/>
      </c>
      <c r="F3096" s="37">
        <f>IF('📦 RON BỘ'!B353="","",'📦 RON BỘ'!H353)</f>
        <v/>
      </c>
      <c r="G3096" s="37">
        <f>IF('📦 RON BỘ'!B353="","",'📦 RON BỘ'!I353)</f>
        <v/>
      </c>
      <c r="H3096" s="37">
        <f>IF('📦 RON BỘ'!B353="","",'📦 RON BỘ'!J353)</f>
        <v/>
      </c>
      <c r="I3096" s="37">
        <f>IF('📦 RON BỘ'!B353="","",'📦 RON BỘ'!K353)</f>
        <v/>
      </c>
      <c r="J3096">
        <f>IF('📦 RON BỘ'!B353="","","")</f>
        <v/>
      </c>
      <c r="L3096">
        <f>N(L3095)+IF(AND('🔎 TRA CỨU NHANH'!$C$2&lt;&gt;"",OR(ISNUMBER(SEARCH('🔎 TRA CỨU NHANH'!$C$2,$A3096)),ISNUMBER(SEARCH('🔎 TRA CỨU NHANH'!$C$2,$B3096)))),1,0)</f>
        <v/>
      </c>
      <c r="M3096">
        <f>IF(L3096&gt;N(L3095),L3096,"")</f>
        <v/>
      </c>
      <c r="N3096">
        <f>N(N3095)+IF(AND('💰 BÁO GIÁ'!$C$27&lt;&gt;"",OR(ISNUMBER(SEARCH('💰 BÁO GIÁ'!$C$27,$A3096)),ISNUMBER(SEARCH('💰 BÁO GIÁ'!$C$27,$B3096)))),1,0)</f>
        <v/>
      </c>
      <c r="O3096">
        <f>IF(N3096&gt;N(N3095),N3096,"")</f>
        <v/>
      </c>
    </row>
    <row r="3097">
      <c r="A3097">
        <f>IF('📦 RON BỘ'!B354="","",'📦 RON BỘ'!B354)</f>
        <v/>
      </c>
      <c r="B3097">
        <f>IF('📦 RON BỘ'!B354="","",'📦 RON BỘ'!C354)</f>
        <v/>
      </c>
      <c r="C3097">
        <f>IF('📦 RON BỘ'!B354="","","Ron bộ")</f>
        <v/>
      </c>
      <c r="D3097">
        <f>IF('📦 RON BỘ'!B354="","",'📦 RON BỘ'!F354)</f>
        <v/>
      </c>
      <c r="E3097" s="37">
        <f>IF('📦 RON BỘ'!B354="","",'📦 RON BỘ'!G354)</f>
        <v/>
      </c>
      <c r="F3097" s="37">
        <f>IF('📦 RON BỘ'!B354="","",'📦 RON BỘ'!H354)</f>
        <v/>
      </c>
      <c r="G3097" s="37">
        <f>IF('📦 RON BỘ'!B354="","",'📦 RON BỘ'!I354)</f>
        <v/>
      </c>
      <c r="H3097" s="37">
        <f>IF('📦 RON BỘ'!B354="","",'📦 RON BỘ'!J354)</f>
        <v/>
      </c>
      <c r="I3097" s="37">
        <f>IF('📦 RON BỘ'!B354="","",'📦 RON BỘ'!K354)</f>
        <v/>
      </c>
      <c r="J3097">
        <f>IF('📦 RON BỘ'!B354="","","")</f>
        <v/>
      </c>
      <c r="L3097">
        <f>N(L3096)+IF(AND('🔎 TRA CỨU NHANH'!$C$2&lt;&gt;"",OR(ISNUMBER(SEARCH('🔎 TRA CỨU NHANH'!$C$2,$A3097)),ISNUMBER(SEARCH('🔎 TRA CỨU NHANH'!$C$2,$B3097)))),1,0)</f>
        <v/>
      </c>
      <c r="M3097">
        <f>IF(L3097&gt;N(L3096),L3097,"")</f>
        <v/>
      </c>
      <c r="N3097">
        <f>N(N3096)+IF(AND('💰 BÁO GIÁ'!$C$27&lt;&gt;"",OR(ISNUMBER(SEARCH('💰 BÁO GIÁ'!$C$27,$A3097)),ISNUMBER(SEARCH('💰 BÁO GIÁ'!$C$27,$B3097)))),1,0)</f>
        <v/>
      </c>
      <c r="O3097">
        <f>IF(N3097&gt;N(N3096),N3097,"")</f>
        <v/>
      </c>
    </row>
    <row r="3098">
      <c r="A3098">
        <f>IF('📦 RON BỘ'!B355="","",'📦 RON BỘ'!B355)</f>
        <v/>
      </c>
      <c r="B3098">
        <f>IF('📦 RON BỘ'!B355="","",'📦 RON BỘ'!C355)</f>
        <v/>
      </c>
      <c r="C3098">
        <f>IF('📦 RON BỘ'!B355="","","Ron bộ")</f>
        <v/>
      </c>
      <c r="D3098">
        <f>IF('📦 RON BỘ'!B355="","",'📦 RON BỘ'!F355)</f>
        <v/>
      </c>
      <c r="E3098" s="37">
        <f>IF('📦 RON BỘ'!B355="","",'📦 RON BỘ'!G355)</f>
        <v/>
      </c>
      <c r="F3098" s="37">
        <f>IF('📦 RON BỘ'!B355="","",'📦 RON BỘ'!H355)</f>
        <v/>
      </c>
      <c r="G3098" s="37">
        <f>IF('📦 RON BỘ'!B355="","",'📦 RON BỘ'!I355)</f>
        <v/>
      </c>
      <c r="H3098" s="37">
        <f>IF('📦 RON BỘ'!B355="","",'📦 RON BỘ'!J355)</f>
        <v/>
      </c>
      <c r="I3098" s="37">
        <f>IF('📦 RON BỘ'!B355="","",'📦 RON BỘ'!K355)</f>
        <v/>
      </c>
      <c r="J3098">
        <f>IF('📦 RON BỘ'!B355="","","")</f>
        <v/>
      </c>
      <c r="L3098">
        <f>N(L3097)+IF(AND('🔎 TRA CỨU NHANH'!$C$2&lt;&gt;"",OR(ISNUMBER(SEARCH('🔎 TRA CỨU NHANH'!$C$2,$A3098)),ISNUMBER(SEARCH('🔎 TRA CỨU NHANH'!$C$2,$B3098)))),1,0)</f>
        <v/>
      </c>
      <c r="M3098">
        <f>IF(L3098&gt;N(L3097),L3098,"")</f>
        <v/>
      </c>
      <c r="N3098">
        <f>N(N3097)+IF(AND('💰 BÁO GIÁ'!$C$27&lt;&gt;"",OR(ISNUMBER(SEARCH('💰 BÁO GIÁ'!$C$27,$A3098)),ISNUMBER(SEARCH('💰 BÁO GIÁ'!$C$27,$B3098)))),1,0)</f>
        <v/>
      </c>
      <c r="O3098">
        <f>IF(N3098&gt;N(N3097),N3098,"")</f>
        <v/>
      </c>
    </row>
    <row r="3099">
      <c r="A3099">
        <f>IF('📦 RON BỘ'!B356="","",'📦 RON BỘ'!B356)</f>
        <v/>
      </c>
      <c r="B3099">
        <f>IF('📦 RON BỘ'!B356="","",'📦 RON BỘ'!C356)</f>
        <v/>
      </c>
      <c r="C3099">
        <f>IF('📦 RON BỘ'!B356="","","Ron bộ")</f>
        <v/>
      </c>
      <c r="D3099">
        <f>IF('📦 RON BỘ'!B356="","",'📦 RON BỘ'!F356)</f>
        <v/>
      </c>
      <c r="E3099" s="37">
        <f>IF('📦 RON BỘ'!B356="","",'📦 RON BỘ'!G356)</f>
        <v/>
      </c>
      <c r="F3099" s="37">
        <f>IF('📦 RON BỘ'!B356="","",'📦 RON BỘ'!H356)</f>
        <v/>
      </c>
      <c r="G3099" s="37">
        <f>IF('📦 RON BỘ'!B356="","",'📦 RON BỘ'!I356)</f>
        <v/>
      </c>
      <c r="H3099" s="37">
        <f>IF('📦 RON BỘ'!B356="","",'📦 RON BỘ'!J356)</f>
        <v/>
      </c>
      <c r="I3099" s="37">
        <f>IF('📦 RON BỘ'!B356="","",'📦 RON BỘ'!K356)</f>
        <v/>
      </c>
      <c r="J3099">
        <f>IF('📦 RON BỘ'!B356="","","")</f>
        <v/>
      </c>
      <c r="L3099">
        <f>N(L3098)+IF(AND('🔎 TRA CỨU NHANH'!$C$2&lt;&gt;"",OR(ISNUMBER(SEARCH('🔎 TRA CỨU NHANH'!$C$2,$A3099)),ISNUMBER(SEARCH('🔎 TRA CỨU NHANH'!$C$2,$B3099)))),1,0)</f>
        <v/>
      </c>
      <c r="M3099">
        <f>IF(L3099&gt;N(L3098),L3099,"")</f>
        <v/>
      </c>
      <c r="N3099">
        <f>N(N3098)+IF(AND('💰 BÁO GIÁ'!$C$27&lt;&gt;"",OR(ISNUMBER(SEARCH('💰 BÁO GIÁ'!$C$27,$A3099)),ISNUMBER(SEARCH('💰 BÁO GIÁ'!$C$27,$B3099)))),1,0)</f>
        <v/>
      </c>
      <c r="O3099">
        <f>IF(N3099&gt;N(N3098),N3099,"")</f>
        <v/>
      </c>
    </row>
    <row r="3100">
      <c r="A3100">
        <f>IF('📦 RON BỘ'!B357="","",'📦 RON BỘ'!B357)</f>
        <v/>
      </c>
      <c r="B3100">
        <f>IF('📦 RON BỘ'!B357="","",'📦 RON BỘ'!C357)</f>
        <v/>
      </c>
      <c r="C3100">
        <f>IF('📦 RON BỘ'!B357="","","Ron bộ")</f>
        <v/>
      </c>
      <c r="D3100">
        <f>IF('📦 RON BỘ'!B357="","",'📦 RON BỘ'!F357)</f>
        <v/>
      </c>
      <c r="E3100" s="37">
        <f>IF('📦 RON BỘ'!B357="","",'📦 RON BỘ'!G357)</f>
        <v/>
      </c>
      <c r="F3100" s="37">
        <f>IF('📦 RON BỘ'!B357="","",'📦 RON BỘ'!H357)</f>
        <v/>
      </c>
      <c r="G3100" s="37">
        <f>IF('📦 RON BỘ'!B357="","",'📦 RON BỘ'!I357)</f>
        <v/>
      </c>
      <c r="H3100" s="37">
        <f>IF('📦 RON BỘ'!B357="","",'📦 RON BỘ'!J357)</f>
        <v/>
      </c>
      <c r="I3100" s="37">
        <f>IF('📦 RON BỘ'!B357="","",'📦 RON BỘ'!K357)</f>
        <v/>
      </c>
      <c r="J3100">
        <f>IF('📦 RON BỘ'!B357="","","")</f>
        <v/>
      </c>
      <c r="L3100">
        <f>N(L3099)+IF(AND('🔎 TRA CỨU NHANH'!$C$2&lt;&gt;"",OR(ISNUMBER(SEARCH('🔎 TRA CỨU NHANH'!$C$2,$A3100)),ISNUMBER(SEARCH('🔎 TRA CỨU NHANH'!$C$2,$B3100)))),1,0)</f>
        <v/>
      </c>
      <c r="M3100">
        <f>IF(L3100&gt;N(L3099),L3100,"")</f>
        <v/>
      </c>
      <c r="N3100">
        <f>N(N3099)+IF(AND('💰 BÁO GIÁ'!$C$27&lt;&gt;"",OR(ISNUMBER(SEARCH('💰 BÁO GIÁ'!$C$27,$A3100)),ISNUMBER(SEARCH('💰 BÁO GIÁ'!$C$27,$B3100)))),1,0)</f>
        <v/>
      </c>
      <c r="O3100">
        <f>IF(N3100&gt;N(N3099),N3100,"")</f>
        <v/>
      </c>
    </row>
    <row r="3101">
      <c r="A3101">
        <f>IF('📦 RON BỘ'!B358="","",'📦 RON BỘ'!B358)</f>
        <v/>
      </c>
      <c r="B3101">
        <f>IF('📦 RON BỘ'!B358="","",'📦 RON BỘ'!C358)</f>
        <v/>
      </c>
      <c r="C3101">
        <f>IF('📦 RON BỘ'!B358="","","Ron bộ")</f>
        <v/>
      </c>
      <c r="D3101">
        <f>IF('📦 RON BỘ'!B358="","",'📦 RON BỘ'!F358)</f>
        <v/>
      </c>
      <c r="E3101" s="37">
        <f>IF('📦 RON BỘ'!B358="","",'📦 RON BỘ'!G358)</f>
        <v/>
      </c>
      <c r="F3101" s="37">
        <f>IF('📦 RON BỘ'!B358="","",'📦 RON BỘ'!H358)</f>
        <v/>
      </c>
      <c r="G3101" s="37">
        <f>IF('📦 RON BỘ'!B358="","",'📦 RON BỘ'!I358)</f>
        <v/>
      </c>
      <c r="H3101" s="37">
        <f>IF('📦 RON BỘ'!B358="","",'📦 RON BỘ'!J358)</f>
        <v/>
      </c>
      <c r="I3101" s="37">
        <f>IF('📦 RON BỘ'!B358="","",'📦 RON BỘ'!K358)</f>
        <v/>
      </c>
      <c r="J3101">
        <f>IF('📦 RON BỘ'!B358="","","")</f>
        <v/>
      </c>
      <c r="L3101">
        <f>N(L3100)+IF(AND('🔎 TRA CỨU NHANH'!$C$2&lt;&gt;"",OR(ISNUMBER(SEARCH('🔎 TRA CỨU NHANH'!$C$2,$A3101)),ISNUMBER(SEARCH('🔎 TRA CỨU NHANH'!$C$2,$B3101)))),1,0)</f>
        <v/>
      </c>
      <c r="M3101">
        <f>IF(L3101&gt;N(L3100),L3101,"")</f>
        <v/>
      </c>
      <c r="N3101">
        <f>N(N3100)+IF(AND('💰 BÁO GIÁ'!$C$27&lt;&gt;"",OR(ISNUMBER(SEARCH('💰 BÁO GIÁ'!$C$27,$A3101)),ISNUMBER(SEARCH('💰 BÁO GIÁ'!$C$27,$B3101)))),1,0)</f>
        <v/>
      </c>
      <c r="O3101">
        <f>IF(N3101&gt;N(N3100),N3101,"")</f>
        <v/>
      </c>
    </row>
    <row r="3102">
      <c r="A3102">
        <f>IF('📦 RON BỘ'!B359="","",'📦 RON BỘ'!B359)</f>
        <v/>
      </c>
      <c r="B3102">
        <f>IF('📦 RON BỘ'!B359="","",'📦 RON BỘ'!C359)</f>
        <v/>
      </c>
      <c r="C3102">
        <f>IF('📦 RON BỘ'!B359="","","Ron bộ")</f>
        <v/>
      </c>
      <c r="D3102">
        <f>IF('📦 RON BỘ'!B359="","",'📦 RON BỘ'!F359)</f>
        <v/>
      </c>
      <c r="E3102" s="37">
        <f>IF('📦 RON BỘ'!B359="","",'📦 RON BỘ'!G359)</f>
        <v/>
      </c>
      <c r="F3102" s="37">
        <f>IF('📦 RON BỘ'!B359="","",'📦 RON BỘ'!H359)</f>
        <v/>
      </c>
      <c r="G3102" s="37">
        <f>IF('📦 RON BỘ'!B359="","",'📦 RON BỘ'!I359)</f>
        <v/>
      </c>
      <c r="H3102" s="37">
        <f>IF('📦 RON BỘ'!B359="","",'📦 RON BỘ'!J359)</f>
        <v/>
      </c>
      <c r="I3102" s="37">
        <f>IF('📦 RON BỘ'!B359="","",'📦 RON BỘ'!K359)</f>
        <v/>
      </c>
      <c r="J3102">
        <f>IF('📦 RON BỘ'!B359="","","")</f>
        <v/>
      </c>
      <c r="L3102">
        <f>N(L3101)+IF(AND('🔎 TRA CỨU NHANH'!$C$2&lt;&gt;"",OR(ISNUMBER(SEARCH('🔎 TRA CỨU NHANH'!$C$2,$A3102)),ISNUMBER(SEARCH('🔎 TRA CỨU NHANH'!$C$2,$B3102)))),1,0)</f>
        <v/>
      </c>
      <c r="M3102">
        <f>IF(L3102&gt;N(L3101),L3102,"")</f>
        <v/>
      </c>
      <c r="N3102">
        <f>N(N3101)+IF(AND('💰 BÁO GIÁ'!$C$27&lt;&gt;"",OR(ISNUMBER(SEARCH('💰 BÁO GIÁ'!$C$27,$A3102)),ISNUMBER(SEARCH('💰 BÁO GIÁ'!$C$27,$B3102)))),1,0)</f>
        <v/>
      </c>
      <c r="O3102">
        <f>IF(N3102&gt;N(N3101),N3102,"")</f>
        <v/>
      </c>
    </row>
    <row r="3103">
      <c r="A3103">
        <f>IF('📦 RON BỘ'!B360="","",'📦 RON BỘ'!B360)</f>
        <v/>
      </c>
      <c r="B3103">
        <f>IF('📦 RON BỘ'!B360="","",'📦 RON BỘ'!C360)</f>
        <v/>
      </c>
      <c r="C3103">
        <f>IF('📦 RON BỘ'!B360="","","Ron bộ")</f>
        <v/>
      </c>
      <c r="D3103">
        <f>IF('📦 RON BỘ'!B360="","",'📦 RON BỘ'!F360)</f>
        <v/>
      </c>
      <c r="E3103" s="37">
        <f>IF('📦 RON BỘ'!B360="","",'📦 RON BỘ'!G360)</f>
        <v/>
      </c>
      <c r="F3103" s="37">
        <f>IF('📦 RON BỘ'!B360="","",'📦 RON BỘ'!H360)</f>
        <v/>
      </c>
      <c r="G3103" s="37">
        <f>IF('📦 RON BỘ'!B360="","",'📦 RON BỘ'!I360)</f>
        <v/>
      </c>
      <c r="H3103" s="37">
        <f>IF('📦 RON BỘ'!B360="","",'📦 RON BỘ'!J360)</f>
        <v/>
      </c>
      <c r="I3103" s="37">
        <f>IF('📦 RON BỘ'!B360="","",'📦 RON BỘ'!K360)</f>
        <v/>
      </c>
      <c r="J3103">
        <f>IF('📦 RON BỘ'!B360="","","")</f>
        <v/>
      </c>
      <c r="L3103">
        <f>N(L3102)+IF(AND('🔎 TRA CỨU NHANH'!$C$2&lt;&gt;"",OR(ISNUMBER(SEARCH('🔎 TRA CỨU NHANH'!$C$2,$A3103)),ISNUMBER(SEARCH('🔎 TRA CỨU NHANH'!$C$2,$B3103)))),1,0)</f>
        <v/>
      </c>
      <c r="M3103">
        <f>IF(L3103&gt;N(L3102),L3103,"")</f>
        <v/>
      </c>
      <c r="N3103">
        <f>N(N3102)+IF(AND('💰 BÁO GIÁ'!$C$27&lt;&gt;"",OR(ISNUMBER(SEARCH('💰 BÁO GIÁ'!$C$27,$A3103)),ISNUMBER(SEARCH('💰 BÁO GIÁ'!$C$27,$B3103)))),1,0)</f>
        <v/>
      </c>
      <c r="O3103">
        <f>IF(N3103&gt;N(N3102),N3103,"")</f>
        <v/>
      </c>
    </row>
    <row r="3104">
      <c r="A3104">
        <f>IF('📦 RON BỘ'!B361="","",'📦 RON BỘ'!B361)</f>
        <v/>
      </c>
      <c r="B3104">
        <f>IF('📦 RON BỘ'!B361="","",'📦 RON BỘ'!C361)</f>
        <v/>
      </c>
      <c r="C3104">
        <f>IF('📦 RON BỘ'!B361="","","Ron bộ")</f>
        <v/>
      </c>
      <c r="D3104">
        <f>IF('📦 RON BỘ'!B361="","",'📦 RON BỘ'!F361)</f>
        <v/>
      </c>
      <c r="E3104" s="37">
        <f>IF('📦 RON BỘ'!B361="","",'📦 RON BỘ'!G361)</f>
        <v/>
      </c>
      <c r="F3104" s="37">
        <f>IF('📦 RON BỘ'!B361="","",'📦 RON BỘ'!H361)</f>
        <v/>
      </c>
      <c r="G3104" s="37">
        <f>IF('📦 RON BỘ'!B361="","",'📦 RON BỘ'!I361)</f>
        <v/>
      </c>
      <c r="H3104" s="37">
        <f>IF('📦 RON BỘ'!B361="","",'📦 RON BỘ'!J361)</f>
        <v/>
      </c>
      <c r="I3104" s="37">
        <f>IF('📦 RON BỘ'!B361="","",'📦 RON BỘ'!K361)</f>
        <v/>
      </c>
      <c r="J3104">
        <f>IF('📦 RON BỘ'!B361="","","")</f>
        <v/>
      </c>
      <c r="L3104">
        <f>N(L3103)+IF(AND('🔎 TRA CỨU NHANH'!$C$2&lt;&gt;"",OR(ISNUMBER(SEARCH('🔎 TRA CỨU NHANH'!$C$2,$A3104)),ISNUMBER(SEARCH('🔎 TRA CỨU NHANH'!$C$2,$B3104)))),1,0)</f>
        <v/>
      </c>
      <c r="M3104">
        <f>IF(L3104&gt;N(L3103),L3104,"")</f>
        <v/>
      </c>
      <c r="N3104">
        <f>N(N3103)+IF(AND('💰 BÁO GIÁ'!$C$27&lt;&gt;"",OR(ISNUMBER(SEARCH('💰 BÁO GIÁ'!$C$27,$A3104)),ISNUMBER(SEARCH('💰 BÁO GIÁ'!$C$27,$B3104)))),1,0)</f>
        <v/>
      </c>
      <c r="O3104">
        <f>IF(N3104&gt;N(N3103),N3104,"")</f>
        <v/>
      </c>
    </row>
    <row r="3105">
      <c r="A3105">
        <f>IF('📦 RON BỘ'!B362="","",'📦 RON BỘ'!B362)</f>
        <v/>
      </c>
      <c r="B3105">
        <f>IF('📦 RON BỘ'!B362="","",'📦 RON BỘ'!C362)</f>
        <v/>
      </c>
      <c r="C3105">
        <f>IF('📦 RON BỘ'!B362="","","Ron bộ")</f>
        <v/>
      </c>
      <c r="D3105">
        <f>IF('📦 RON BỘ'!B362="","",'📦 RON BỘ'!F362)</f>
        <v/>
      </c>
      <c r="E3105" s="37">
        <f>IF('📦 RON BỘ'!B362="","",'📦 RON BỘ'!G362)</f>
        <v/>
      </c>
      <c r="F3105" s="37">
        <f>IF('📦 RON BỘ'!B362="","",'📦 RON BỘ'!H362)</f>
        <v/>
      </c>
      <c r="G3105" s="37">
        <f>IF('📦 RON BỘ'!B362="","",'📦 RON BỘ'!I362)</f>
        <v/>
      </c>
      <c r="H3105" s="37">
        <f>IF('📦 RON BỘ'!B362="","",'📦 RON BỘ'!J362)</f>
        <v/>
      </c>
      <c r="I3105" s="37">
        <f>IF('📦 RON BỘ'!B362="","",'📦 RON BỘ'!K362)</f>
        <v/>
      </c>
      <c r="J3105">
        <f>IF('📦 RON BỘ'!B362="","","")</f>
        <v/>
      </c>
      <c r="L3105">
        <f>N(L3104)+IF(AND('🔎 TRA CỨU NHANH'!$C$2&lt;&gt;"",OR(ISNUMBER(SEARCH('🔎 TRA CỨU NHANH'!$C$2,$A3105)),ISNUMBER(SEARCH('🔎 TRA CỨU NHANH'!$C$2,$B3105)))),1,0)</f>
        <v/>
      </c>
      <c r="M3105">
        <f>IF(L3105&gt;N(L3104),L3105,"")</f>
        <v/>
      </c>
      <c r="N3105">
        <f>N(N3104)+IF(AND('💰 BÁO GIÁ'!$C$27&lt;&gt;"",OR(ISNUMBER(SEARCH('💰 BÁO GIÁ'!$C$27,$A3105)),ISNUMBER(SEARCH('💰 BÁO GIÁ'!$C$27,$B3105)))),1,0)</f>
        <v/>
      </c>
      <c r="O3105">
        <f>IF(N3105&gt;N(N3104),N3105,"")</f>
        <v/>
      </c>
    </row>
    <row r="3106">
      <c r="A3106">
        <f>IF('📦 RON BỘ'!B363="","",'📦 RON BỘ'!B363)</f>
        <v/>
      </c>
      <c r="B3106">
        <f>IF('📦 RON BỘ'!B363="","",'📦 RON BỘ'!C363)</f>
        <v/>
      </c>
      <c r="C3106">
        <f>IF('📦 RON BỘ'!B363="","","Ron bộ")</f>
        <v/>
      </c>
      <c r="D3106">
        <f>IF('📦 RON BỘ'!B363="","",'📦 RON BỘ'!F363)</f>
        <v/>
      </c>
      <c r="E3106" s="37">
        <f>IF('📦 RON BỘ'!B363="","",'📦 RON BỘ'!G363)</f>
        <v/>
      </c>
      <c r="F3106" s="37">
        <f>IF('📦 RON BỘ'!B363="","",'📦 RON BỘ'!H363)</f>
        <v/>
      </c>
      <c r="G3106" s="37">
        <f>IF('📦 RON BỘ'!B363="","",'📦 RON BỘ'!I363)</f>
        <v/>
      </c>
      <c r="H3106" s="37">
        <f>IF('📦 RON BỘ'!B363="","",'📦 RON BỘ'!J363)</f>
        <v/>
      </c>
      <c r="I3106" s="37">
        <f>IF('📦 RON BỘ'!B363="","",'📦 RON BỘ'!K363)</f>
        <v/>
      </c>
      <c r="J3106">
        <f>IF('📦 RON BỘ'!B363="","","")</f>
        <v/>
      </c>
      <c r="L3106">
        <f>N(L3105)+IF(AND('🔎 TRA CỨU NHANH'!$C$2&lt;&gt;"",OR(ISNUMBER(SEARCH('🔎 TRA CỨU NHANH'!$C$2,$A3106)),ISNUMBER(SEARCH('🔎 TRA CỨU NHANH'!$C$2,$B3106)))),1,0)</f>
        <v/>
      </c>
      <c r="M3106">
        <f>IF(L3106&gt;N(L3105),L3106,"")</f>
        <v/>
      </c>
      <c r="N3106">
        <f>N(N3105)+IF(AND('💰 BÁO GIÁ'!$C$27&lt;&gt;"",OR(ISNUMBER(SEARCH('💰 BÁO GIÁ'!$C$27,$A3106)),ISNUMBER(SEARCH('💰 BÁO GIÁ'!$C$27,$B3106)))),1,0)</f>
        <v/>
      </c>
      <c r="O3106">
        <f>IF(N3106&gt;N(N3105),N3106,"")</f>
        <v/>
      </c>
    </row>
    <row r="3107">
      <c r="A3107">
        <f>IF('📦 RON BỘ'!B364="","",'📦 RON BỘ'!B364)</f>
        <v/>
      </c>
      <c r="B3107">
        <f>IF('📦 RON BỘ'!B364="","",'📦 RON BỘ'!C364)</f>
        <v/>
      </c>
      <c r="C3107">
        <f>IF('📦 RON BỘ'!B364="","","Ron bộ")</f>
        <v/>
      </c>
      <c r="D3107">
        <f>IF('📦 RON BỘ'!B364="","",'📦 RON BỘ'!F364)</f>
        <v/>
      </c>
      <c r="E3107" s="37">
        <f>IF('📦 RON BỘ'!B364="","",'📦 RON BỘ'!G364)</f>
        <v/>
      </c>
      <c r="F3107" s="37">
        <f>IF('📦 RON BỘ'!B364="","",'📦 RON BỘ'!H364)</f>
        <v/>
      </c>
      <c r="G3107" s="37">
        <f>IF('📦 RON BỘ'!B364="","",'📦 RON BỘ'!I364)</f>
        <v/>
      </c>
      <c r="H3107" s="37">
        <f>IF('📦 RON BỘ'!B364="","",'📦 RON BỘ'!J364)</f>
        <v/>
      </c>
      <c r="I3107" s="37">
        <f>IF('📦 RON BỘ'!B364="","",'📦 RON BỘ'!K364)</f>
        <v/>
      </c>
      <c r="J3107">
        <f>IF('📦 RON BỘ'!B364="","","")</f>
        <v/>
      </c>
      <c r="L3107">
        <f>N(L3106)+IF(AND('🔎 TRA CỨU NHANH'!$C$2&lt;&gt;"",OR(ISNUMBER(SEARCH('🔎 TRA CỨU NHANH'!$C$2,$A3107)),ISNUMBER(SEARCH('🔎 TRA CỨU NHANH'!$C$2,$B3107)))),1,0)</f>
        <v/>
      </c>
      <c r="M3107">
        <f>IF(L3107&gt;N(L3106),L3107,"")</f>
        <v/>
      </c>
      <c r="N3107">
        <f>N(N3106)+IF(AND('💰 BÁO GIÁ'!$C$27&lt;&gt;"",OR(ISNUMBER(SEARCH('💰 BÁO GIÁ'!$C$27,$A3107)),ISNUMBER(SEARCH('💰 BÁO GIÁ'!$C$27,$B3107)))),1,0)</f>
        <v/>
      </c>
      <c r="O3107">
        <f>IF(N3107&gt;N(N3106),N3107,"")</f>
        <v/>
      </c>
    </row>
    <row r="3108">
      <c r="A3108">
        <f>IF('📦 RON BỘ'!B365="","",'📦 RON BỘ'!B365)</f>
        <v/>
      </c>
      <c r="B3108">
        <f>IF('📦 RON BỘ'!B365="","",'📦 RON BỘ'!C365)</f>
        <v/>
      </c>
      <c r="C3108">
        <f>IF('📦 RON BỘ'!B365="","","Ron bộ")</f>
        <v/>
      </c>
      <c r="D3108">
        <f>IF('📦 RON BỘ'!B365="","",'📦 RON BỘ'!F365)</f>
        <v/>
      </c>
      <c r="E3108" s="37">
        <f>IF('📦 RON BỘ'!B365="","",'📦 RON BỘ'!G365)</f>
        <v/>
      </c>
      <c r="F3108" s="37">
        <f>IF('📦 RON BỘ'!B365="","",'📦 RON BỘ'!H365)</f>
        <v/>
      </c>
      <c r="G3108" s="37">
        <f>IF('📦 RON BỘ'!B365="","",'📦 RON BỘ'!I365)</f>
        <v/>
      </c>
      <c r="H3108" s="37">
        <f>IF('📦 RON BỘ'!B365="","",'📦 RON BỘ'!J365)</f>
        <v/>
      </c>
      <c r="I3108" s="37">
        <f>IF('📦 RON BỘ'!B365="","",'📦 RON BỘ'!K365)</f>
        <v/>
      </c>
      <c r="J3108">
        <f>IF('📦 RON BỘ'!B365="","","")</f>
        <v/>
      </c>
      <c r="L3108">
        <f>N(L3107)+IF(AND('🔎 TRA CỨU NHANH'!$C$2&lt;&gt;"",OR(ISNUMBER(SEARCH('🔎 TRA CỨU NHANH'!$C$2,$A3108)),ISNUMBER(SEARCH('🔎 TRA CỨU NHANH'!$C$2,$B3108)))),1,0)</f>
        <v/>
      </c>
      <c r="M3108">
        <f>IF(L3108&gt;N(L3107),L3108,"")</f>
        <v/>
      </c>
      <c r="N3108">
        <f>N(N3107)+IF(AND('💰 BÁO GIÁ'!$C$27&lt;&gt;"",OR(ISNUMBER(SEARCH('💰 BÁO GIÁ'!$C$27,$A3108)),ISNUMBER(SEARCH('💰 BÁO GIÁ'!$C$27,$B3108)))),1,0)</f>
        <v/>
      </c>
      <c r="O3108">
        <f>IF(N3108&gt;N(N3107),N3108,"")</f>
        <v/>
      </c>
    </row>
    <row r="3109">
      <c r="A3109">
        <f>IF('📦 RON BỘ'!B366="","",'📦 RON BỘ'!B366)</f>
        <v/>
      </c>
      <c r="B3109">
        <f>IF('📦 RON BỘ'!B366="","",'📦 RON BỘ'!C366)</f>
        <v/>
      </c>
      <c r="C3109">
        <f>IF('📦 RON BỘ'!B366="","","Ron bộ")</f>
        <v/>
      </c>
      <c r="D3109">
        <f>IF('📦 RON BỘ'!B366="","",'📦 RON BỘ'!F366)</f>
        <v/>
      </c>
      <c r="E3109" s="37">
        <f>IF('📦 RON BỘ'!B366="","",'📦 RON BỘ'!G366)</f>
        <v/>
      </c>
      <c r="F3109" s="37">
        <f>IF('📦 RON BỘ'!B366="","",'📦 RON BỘ'!H366)</f>
        <v/>
      </c>
      <c r="G3109" s="37">
        <f>IF('📦 RON BỘ'!B366="","",'📦 RON BỘ'!I366)</f>
        <v/>
      </c>
      <c r="H3109" s="37">
        <f>IF('📦 RON BỘ'!B366="","",'📦 RON BỘ'!J366)</f>
        <v/>
      </c>
      <c r="I3109" s="37">
        <f>IF('📦 RON BỘ'!B366="","",'📦 RON BỘ'!K366)</f>
        <v/>
      </c>
      <c r="J3109">
        <f>IF('📦 RON BỘ'!B366="","","")</f>
        <v/>
      </c>
      <c r="L3109">
        <f>N(L3108)+IF(AND('🔎 TRA CỨU NHANH'!$C$2&lt;&gt;"",OR(ISNUMBER(SEARCH('🔎 TRA CỨU NHANH'!$C$2,$A3109)),ISNUMBER(SEARCH('🔎 TRA CỨU NHANH'!$C$2,$B3109)))),1,0)</f>
        <v/>
      </c>
      <c r="M3109">
        <f>IF(L3109&gt;N(L3108),L3109,"")</f>
        <v/>
      </c>
      <c r="N3109">
        <f>N(N3108)+IF(AND('💰 BÁO GIÁ'!$C$27&lt;&gt;"",OR(ISNUMBER(SEARCH('💰 BÁO GIÁ'!$C$27,$A3109)),ISNUMBER(SEARCH('💰 BÁO GIÁ'!$C$27,$B3109)))),1,0)</f>
        <v/>
      </c>
      <c r="O3109">
        <f>IF(N3109&gt;N(N3108),N3109,"")</f>
        <v/>
      </c>
    </row>
    <row r="3110">
      <c r="A3110">
        <f>IF('📦 RON BỘ'!B367="","",'📦 RON BỘ'!B367)</f>
        <v/>
      </c>
      <c r="B3110">
        <f>IF('📦 RON BỘ'!B367="","",'📦 RON BỘ'!C367)</f>
        <v/>
      </c>
      <c r="C3110">
        <f>IF('📦 RON BỘ'!B367="","","Ron bộ")</f>
        <v/>
      </c>
      <c r="D3110">
        <f>IF('📦 RON BỘ'!B367="","",'📦 RON BỘ'!F367)</f>
        <v/>
      </c>
      <c r="E3110" s="37">
        <f>IF('📦 RON BỘ'!B367="","",'📦 RON BỘ'!G367)</f>
        <v/>
      </c>
      <c r="F3110" s="37">
        <f>IF('📦 RON BỘ'!B367="","",'📦 RON BỘ'!H367)</f>
        <v/>
      </c>
      <c r="G3110" s="37">
        <f>IF('📦 RON BỘ'!B367="","",'📦 RON BỘ'!I367)</f>
        <v/>
      </c>
      <c r="H3110" s="37">
        <f>IF('📦 RON BỘ'!B367="","",'📦 RON BỘ'!J367)</f>
        <v/>
      </c>
      <c r="I3110" s="37">
        <f>IF('📦 RON BỘ'!B367="","",'📦 RON BỘ'!K367)</f>
        <v/>
      </c>
      <c r="J3110">
        <f>IF('📦 RON BỘ'!B367="","","")</f>
        <v/>
      </c>
      <c r="L3110">
        <f>N(L3109)+IF(AND('🔎 TRA CỨU NHANH'!$C$2&lt;&gt;"",OR(ISNUMBER(SEARCH('🔎 TRA CỨU NHANH'!$C$2,$A3110)),ISNUMBER(SEARCH('🔎 TRA CỨU NHANH'!$C$2,$B3110)))),1,0)</f>
        <v/>
      </c>
      <c r="M3110">
        <f>IF(L3110&gt;N(L3109),L3110,"")</f>
        <v/>
      </c>
      <c r="N3110">
        <f>N(N3109)+IF(AND('💰 BÁO GIÁ'!$C$27&lt;&gt;"",OR(ISNUMBER(SEARCH('💰 BÁO GIÁ'!$C$27,$A3110)),ISNUMBER(SEARCH('💰 BÁO GIÁ'!$C$27,$B3110)))),1,0)</f>
        <v/>
      </c>
      <c r="O3110">
        <f>IF(N3110&gt;N(N3109),N3110,"")</f>
        <v/>
      </c>
    </row>
    <row r="3111">
      <c r="A3111">
        <f>IF('📦 RON BỘ'!B368="","",'📦 RON BỘ'!B368)</f>
        <v/>
      </c>
      <c r="B3111">
        <f>IF('📦 RON BỘ'!B368="","",'📦 RON BỘ'!C368)</f>
        <v/>
      </c>
      <c r="C3111">
        <f>IF('📦 RON BỘ'!B368="","","Ron bộ")</f>
        <v/>
      </c>
      <c r="D3111">
        <f>IF('📦 RON BỘ'!B368="","",'📦 RON BỘ'!F368)</f>
        <v/>
      </c>
      <c r="E3111" s="37">
        <f>IF('📦 RON BỘ'!B368="","",'📦 RON BỘ'!G368)</f>
        <v/>
      </c>
      <c r="F3111" s="37">
        <f>IF('📦 RON BỘ'!B368="","",'📦 RON BỘ'!H368)</f>
        <v/>
      </c>
      <c r="G3111" s="37">
        <f>IF('📦 RON BỘ'!B368="","",'📦 RON BỘ'!I368)</f>
        <v/>
      </c>
      <c r="H3111" s="37">
        <f>IF('📦 RON BỘ'!B368="","",'📦 RON BỘ'!J368)</f>
        <v/>
      </c>
      <c r="I3111" s="37">
        <f>IF('📦 RON BỘ'!B368="","",'📦 RON BỘ'!K368)</f>
        <v/>
      </c>
      <c r="J3111">
        <f>IF('📦 RON BỘ'!B368="","","")</f>
        <v/>
      </c>
      <c r="L3111">
        <f>N(L3110)+IF(AND('🔎 TRA CỨU NHANH'!$C$2&lt;&gt;"",OR(ISNUMBER(SEARCH('🔎 TRA CỨU NHANH'!$C$2,$A3111)),ISNUMBER(SEARCH('🔎 TRA CỨU NHANH'!$C$2,$B3111)))),1,0)</f>
        <v/>
      </c>
      <c r="M3111">
        <f>IF(L3111&gt;N(L3110),L3111,"")</f>
        <v/>
      </c>
      <c r="N3111">
        <f>N(N3110)+IF(AND('💰 BÁO GIÁ'!$C$27&lt;&gt;"",OR(ISNUMBER(SEARCH('💰 BÁO GIÁ'!$C$27,$A3111)),ISNUMBER(SEARCH('💰 BÁO GIÁ'!$C$27,$B3111)))),1,0)</f>
        <v/>
      </c>
      <c r="O3111">
        <f>IF(N3111&gt;N(N3110),N3111,"")</f>
        <v/>
      </c>
    </row>
    <row r="3112">
      <c r="A3112">
        <f>IF('📦 RON BỘ'!B369="","",'📦 RON BỘ'!B369)</f>
        <v/>
      </c>
      <c r="B3112">
        <f>IF('📦 RON BỘ'!B369="","",'📦 RON BỘ'!C369)</f>
        <v/>
      </c>
      <c r="C3112">
        <f>IF('📦 RON BỘ'!B369="","","Ron bộ")</f>
        <v/>
      </c>
      <c r="D3112">
        <f>IF('📦 RON BỘ'!B369="","",'📦 RON BỘ'!F369)</f>
        <v/>
      </c>
      <c r="E3112" s="37">
        <f>IF('📦 RON BỘ'!B369="","",'📦 RON BỘ'!G369)</f>
        <v/>
      </c>
      <c r="F3112" s="37">
        <f>IF('📦 RON BỘ'!B369="","",'📦 RON BỘ'!H369)</f>
        <v/>
      </c>
      <c r="G3112" s="37">
        <f>IF('📦 RON BỘ'!B369="","",'📦 RON BỘ'!I369)</f>
        <v/>
      </c>
      <c r="H3112" s="37">
        <f>IF('📦 RON BỘ'!B369="","",'📦 RON BỘ'!J369)</f>
        <v/>
      </c>
      <c r="I3112" s="37">
        <f>IF('📦 RON BỘ'!B369="","",'📦 RON BỘ'!K369)</f>
        <v/>
      </c>
      <c r="J3112">
        <f>IF('📦 RON BỘ'!B369="","","")</f>
        <v/>
      </c>
      <c r="L3112">
        <f>N(L3111)+IF(AND('🔎 TRA CỨU NHANH'!$C$2&lt;&gt;"",OR(ISNUMBER(SEARCH('🔎 TRA CỨU NHANH'!$C$2,$A3112)),ISNUMBER(SEARCH('🔎 TRA CỨU NHANH'!$C$2,$B3112)))),1,0)</f>
        <v/>
      </c>
      <c r="M3112">
        <f>IF(L3112&gt;N(L3111),L3112,"")</f>
        <v/>
      </c>
      <c r="N3112">
        <f>N(N3111)+IF(AND('💰 BÁO GIÁ'!$C$27&lt;&gt;"",OR(ISNUMBER(SEARCH('💰 BÁO GIÁ'!$C$27,$A3112)),ISNUMBER(SEARCH('💰 BÁO GIÁ'!$C$27,$B3112)))),1,0)</f>
        <v/>
      </c>
      <c r="O3112">
        <f>IF(N3112&gt;N(N3111),N3112,"")</f>
        <v/>
      </c>
    </row>
    <row r="3113">
      <c r="A3113">
        <f>IF('📦 RON BỘ'!B370="","",'📦 RON BỘ'!B370)</f>
        <v/>
      </c>
      <c r="B3113">
        <f>IF('📦 RON BỘ'!B370="","",'📦 RON BỘ'!C370)</f>
        <v/>
      </c>
      <c r="C3113">
        <f>IF('📦 RON BỘ'!B370="","","Ron bộ")</f>
        <v/>
      </c>
      <c r="D3113">
        <f>IF('📦 RON BỘ'!B370="","",'📦 RON BỘ'!F370)</f>
        <v/>
      </c>
      <c r="E3113" s="37">
        <f>IF('📦 RON BỘ'!B370="","",'📦 RON BỘ'!G370)</f>
        <v/>
      </c>
      <c r="F3113" s="37">
        <f>IF('📦 RON BỘ'!B370="","",'📦 RON BỘ'!H370)</f>
        <v/>
      </c>
      <c r="G3113" s="37">
        <f>IF('📦 RON BỘ'!B370="","",'📦 RON BỘ'!I370)</f>
        <v/>
      </c>
      <c r="H3113" s="37">
        <f>IF('📦 RON BỘ'!B370="","",'📦 RON BỘ'!J370)</f>
        <v/>
      </c>
      <c r="I3113" s="37">
        <f>IF('📦 RON BỘ'!B370="","",'📦 RON BỘ'!K370)</f>
        <v/>
      </c>
      <c r="J3113">
        <f>IF('📦 RON BỘ'!B370="","","")</f>
        <v/>
      </c>
      <c r="L3113">
        <f>N(L3112)+IF(AND('🔎 TRA CỨU NHANH'!$C$2&lt;&gt;"",OR(ISNUMBER(SEARCH('🔎 TRA CỨU NHANH'!$C$2,$A3113)),ISNUMBER(SEARCH('🔎 TRA CỨU NHANH'!$C$2,$B3113)))),1,0)</f>
        <v/>
      </c>
      <c r="M3113">
        <f>IF(L3113&gt;N(L3112),L3113,"")</f>
        <v/>
      </c>
      <c r="N3113">
        <f>N(N3112)+IF(AND('💰 BÁO GIÁ'!$C$27&lt;&gt;"",OR(ISNUMBER(SEARCH('💰 BÁO GIÁ'!$C$27,$A3113)),ISNUMBER(SEARCH('💰 BÁO GIÁ'!$C$27,$B3113)))),1,0)</f>
        <v/>
      </c>
      <c r="O3113">
        <f>IF(N3113&gt;N(N3112),N3113,"")</f>
        <v/>
      </c>
    </row>
    <row r="3114">
      <c r="A3114">
        <f>IF('📦 RON BỘ'!B371="","",'📦 RON BỘ'!B371)</f>
        <v/>
      </c>
      <c r="B3114">
        <f>IF('📦 RON BỘ'!B371="","",'📦 RON BỘ'!C371)</f>
        <v/>
      </c>
      <c r="C3114">
        <f>IF('📦 RON BỘ'!B371="","","Ron bộ")</f>
        <v/>
      </c>
      <c r="D3114">
        <f>IF('📦 RON BỘ'!B371="","",'📦 RON BỘ'!F371)</f>
        <v/>
      </c>
      <c r="E3114" s="37">
        <f>IF('📦 RON BỘ'!B371="","",'📦 RON BỘ'!G371)</f>
        <v/>
      </c>
      <c r="F3114" s="37">
        <f>IF('📦 RON BỘ'!B371="","",'📦 RON BỘ'!H371)</f>
        <v/>
      </c>
      <c r="G3114" s="37">
        <f>IF('📦 RON BỘ'!B371="","",'📦 RON BỘ'!I371)</f>
        <v/>
      </c>
      <c r="H3114" s="37">
        <f>IF('📦 RON BỘ'!B371="","",'📦 RON BỘ'!J371)</f>
        <v/>
      </c>
      <c r="I3114" s="37">
        <f>IF('📦 RON BỘ'!B371="","",'📦 RON BỘ'!K371)</f>
        <v/>
      </c>
      <c r="J3114">
        <f>IF('📦 RON BỘ'!B371="","","")</f>
        <v/>
      </c>
      <c r="L3114">
        <f>N(L3113)+IF(AND('🔎 TRA CỨU NHANH'!$C$2&lt;&gt;"",OR(ISNUMBER(SEARCH('🔎 TRA CỨU NHANH'!$C$2,$A3114)),ISNUMBER(SEARCH('🔎 TRA CỨU NHANH'!$C$2,$B3114)))),1,0)</f>
        <v/>
      </c>
      <c r="M3114">
        <f>IF(L3114&gt;N(L3113),L3114,"")</f>
        <v/>
      </c>
      <c r="N3114">
        <f>N(N3113)+IF(AND('💰 BÁO GIÁ'!$C$27&lt;&gt;"",OR(ISNUMBER(SEARCH('💰 BÁO GIÁ'!$C$27,$A3114)),ISNUMBER(SEARCH('💰 BÁO GIÁ'!$C$27,$B3114)))),1,0)</f>
        <v/>
      </c>
      <c r="O3114">
        <f>IF(N3114&gt;N(N3113),N3114,"")</f>
        <v/>
      </c>
    </row>
    <row r="3115">
      <c r="A3115">
        <f>IF('📦 RON BỘ'!B372="","",'📦 RON BỘ'!B372)</f>
        <v/>
      </c>
      <c r="B3115">
        <f>IF('📦 RON BỘ'!B372="","",'📦 RON BỘ'!C372)</f>
        <v/>
      </c>
      <c r="C3115">
        <f>IF('📦 RON BỘ'!B372="","","Ron bộ")</f>
        <v/>
      </c>
      <c r="D3115">
        <f>IF('📦 RON BỘ'!B372="","",'📦 RON BỘ'!F372)</f>
        <v/>
      </c>
      <c r="E3115" s="37">
        <f>IF('📦 RON BỘ'!B372="","",'📦 RON BỘ'!G372)</f>
        <v/>
      </c>
      <c r="F3115" s="37">
        <f>IF('📦 RON BỘ'!B372="","",'📦 RON BỘ'!H372)</f>
        <v/>
      </c>
      <c r="G3115" s="37">
        <f>IF('📦 RON BỘ'!B372="","",'📦 RON BỘ'!I372)</f>
        <v/>
      </c>
      <c r="H3115" s="37">
        <f>IF('📦 RON BỘ'!B372="","",'📦 RON BỘ'!J372)</f>
        <v/>
      </c>
      <c r="I3115" s="37">
        <f>IF('📦 RON BỘ'!B372="","",'📦 RON BỘ'!K372)</f>
        <v/>
      </c>
      <c r="J3115">
        <f>IF('📦 RON BỘ'!B372="","","")</f>
        <v/>
      </c>
      <c r="L3115">
        <f>N(L3114)+IF(AND('🔎 TRA CỨU NHANH'!$C$2&lt;&gt;"",OR(ISNUMBER(SEARCH('🔎 TRA CỨU NHANH'!$C$2,$A3115)),ISNUMBER(SEARCH('🔎 TRA CỨU NHANH'!$C$2,$B3115)))),1,0)</f>
        <v/>
      </c>
      <c r="M3115">
        <f>IF(L3115&gt;N(L3114),L3115,"")</f>
        <v/>
      </c>
      <c r="N3115">
        <f>N(N3114)+IF(AND('💰 BÁO GIÁ'!$C$27&lt;&gt;"",OR(ISNUMBER(SEARCH('💰 BÁO GIÁ'!$C$27,$A3115)),ISNUMBER(SEARCH('💰 BÁO GIÁ'!$C$27,$B3115)))),1,0)</f>
        <v/>
      </c>
      <c r="O3115">
        <f>IF(N3115&gt;N(N3114),N3115,"")</f>
        <v/>
      </c>
    </row>
    <row r="3116">
      <c r="A3116">
        <f>IF('📦 RON BỘ'!B373="","",'📦 RON BỘ'!B373)</f>
        <v/>
      </c>
      <c r="B3116">
        <f>IF('📦 RON BỘ'!B373="","",'📦 RON BỘ'!C373)</f>
        <v/>
      </c>
      <c r="C3116">
        <f>IF('📦 RON BỘ'!B373="","","Ron bộ")</f>
        <v/>
      </c>
      <c r="D3116">
        <f>IF('📦 RON BỘ'!B373="","",'📦 RON BỘ'!F373)</f>
        <v/>
      </c>
      <c r="E3116" s="37">
        <f>IF('📦 RON BỘ'!B373="","",'📦 RON BỘ'!G373)</f>
        <v/>
      </c>
      <c r="F3116" s="37">
        <f>IF('📦 RON BỘ'!B373="","",'📦 RON BỘ'!H373)</f>
        <v/>
      </c>
      <c r="G3116" s="37">
        <f>IF('📦 RON BỘ'!B373="","",'📦 RON BỘ'!I373)</f>
        <v/>
      </c>
      <c r="H3116" s="37">
        <f>IF('📦 RON BỘ'!B373="","",'📦 RON BỘ'!J373)</f>
        <v/>
      </c>
      <c r="I3116" s="37">
        <f>IF('📦 RON BỘ'!B373="","",'📦 RON BỘ'!K373)</f>
        <v/>
      </c>
      <c r="J3116">
        <f>IF('📦 RON BỘ'!B373="","","")</f>
        <v/>
      </c>
      <c r="L3116">
        <f>N(L3115)+IF(AND('🔎 TRA CỨU NHANH'!$C$2&lt;&gt;"",OR(ISNUMBER(SEARCH('🔎 TRA CỨU NHANH'!$C$2,$A3116)),ISNUMBER(SEARCH('🔎 TRA CỨU NHANH'!$C$2,$B3116)))),1,0)</f>
        <v/>
      </c>
      <c r="M3116">
        <f>IF(L3116&gt;N(L3115),L3116,"")</f>
        <v/>
      </c>
      <c r="N3116">
        <f>N(N3115)+IF(AND('💰 BÁO GIÁ'!$C$27&lt;&gt;"",OR(ISNUMBER(SEARCH('💰 BÁO GIÁ'!$C$27,$A3116)),ISNUMBER(SEARCH('💰 BÁO GIÁ'!$C$27,$B3116)))),1,0)</f>
        <v/>
      </c>
      <c r="O3116">
        <f>IF(N3116&gt;N(N3115),N3116,"")</f>
        <v/>
      </c>
    </row>
    <row r="3117">
      <c r="A3117">
        <f>IF('📦 RON BỘ'!B374="","",'📦 RON BỘ'!B374)</f>
        <v/>
      </c>
      <c r="B3117">
        <f>IF('📦 RON BỘ'!B374="","",'📦 RON BỘ'!C374)</f>
        <v/>
      </c>
      <c r="C3117">
        <f>IF('📦 RON BỘ'!B374="","","Ron bộ")</f>
        <v/>
      </c>
      <c r="D3117">
        <f>IF('📦 RON BỘ'!B374="","",'📦 RON BỘ'!F374)</f>
        <v/>
      </c>
      <c r="E3117" s="37">
        <f>IF('📦 RON BỘ'!B374="","",'📦 RON BỘ'!G374)</f>
        <v/>
      </c>
      <c r="F3117" s="37">
        <f>IF('📦 RON BỘ'!B374="","",'📦 RON BỘ'!H374)</f>
        <v/>
      </c>
      <c r="G3117" s="37">
        <f>IF('📦 RON BỘ'!B374="","",'📦 RON BỘ'!I374)</f>
        <v/>
      </c>
      <c r="H3117" s="37">
        <f>IF('📦 RON BỘ'!B374="","",'📦 RON BỘ'!J374)</f>
        <v/>
      </c>
      <c r="I3117" s="37">
        <f>IF('📦 RON BỘ'!B374="","",'📦 RON BỘ'!K374)</f>
        <v/>
      </c>
      <c r="J3117">
        <f>IF('📦 RON BỘ'!B374="","","")</f>
        <v/>
      </c>
      <c r="L3117">
        <f>N(L3116)+IF(AND('🔎 TRA CỨU NHANH'!$C$2&lt;&gt;"",OR(ISNUMBER(SEARCH('🔎 TRA CỨU NHANH'!$C$2,$A3117)),ISNUMBER(SEARCH('🔎 TRA CỨU NHANH'!$C$2,$B3117)))),1,0)</f>
        <v/>
      </c>
      <c r="M3117">
        <f>IF(L3117&gt;N(L3116),L3117,"")</f>
        <v/>
      </c>
      <c r="N3117">
        <f>N(N3116)+IF(AND('💰 BÁO GIÁ'!$C$27&lt;&gt;"",OR(ISNUMBER(SEARCH('💰 BÁO GIÁ'!$C$27,$A3117)),ISNUMBER(SEARCH('💰 BÁO GIÁ'!$C$27,$B3117)))),1,0)</f>
        <v/>
      </c>
      <c r="O3117">
        <f>IF(N3117&gt;N(N3116),N3117,"")</f>
        <v/>
      </c>
    </row>
    <row r="3118">
      <c r="A3118">
        <f>IF('📦 RON BỘ'!B375="","",'📦 RON BỘ'!B375)</f>
        <v/>
      </c>
      <c r="B3118">
        <f>IF('📦 RON BỘ'!B375="","",'📦 RON BỘ'!C375)</f>
        <v/>
      </c>
      <c r="C3118">
        <f>IF('📦 RON BỘ'!B375="","","Ron bộ")</f>
        <v/>
      </c>
      <c r="D3118">
        <f>IF('📦 RON BỘ'!B375="","",'📦 RON BỘ'!F375)</f>
        <v/>
      </c>
      <c r="E3118" s="37">
        <f>IF('📦 RON BỘ'!B375="","",'📦 RON BỘ'!G375)</f>
        <v/>
      </c>
      <c r="F3118" s="37">
        <f>IF('📦 RON BỘ'!B375="","",'📦 RON BỘ'!H375)</f>
        <v/>
      </c>
      <c r="G3118" s="37">
        <f>IF('📦 RON BỘ'!B375="","",'📦 RON BỘ'!I375)</f>
        <v/>
      </c>
      <c r="H3118" s="37">
        <f>IF('📦 RON BỘ'!B375="","",'📦 RON BỘ'!J375)</f>
        <v/>
      </c>
      <c r="I3118" s="37">
        <f>IF('📦 RON BỘ'!B375="","",'📦 RON BỘ'!K375)</f>
        <v/>
      </c>
      <c r="J3118">
        <f>IF('📦 RON BỘ'!B375="","","")</f>
        <v/>
      </c>
      <c r="L3118">
        <f>N(L3117)+IF(AND('🔎 TRA CỨU NHANH'!$C$2&lt;&gt;"",OR(ISNUMBER(SEARCH('🔎 TRA CỨU NHANH'!$C$2,$A3118)),ISNUMBER(SEARCH('🔎 TRA CỨU NHANH'!$C$2,$B3118)))),1,0)</f>
        <v/>
      </c>
      <c r="M3118">
        <f>IF(L3118&gt;N(L3117),L3118,"")</f>
        <v/>
      </c>
      <c r="N3118">
        <f>N(N3117)+IF(AND('💰 BÁO GIÁ'!$C$27&lt;&gt;"",OR(ISNUMBER(SEARCH('💰 BÁO GIÁ'!$C$27,$A3118)),ISNUMBER(SEARCH('💰 BÁO GIÁ'!$C$27,$B3118)))),1,0)</f>
        <v/>
      </c>
      <c r="O3118">
        <f>IF(N3118&gt;N(N3117),N3118,"")</f>
        <v/>
      </c>
    </row>
    <row r="3119">
      <c r="A3119">
        <f>IF('📦 RON BỘ'!B376="","",'📦 RON BỘ'!B376)</f>
        <v/>
      </c>
      <c r="B3119">
        <f>IF('📦 RON BỘ'!B376="","",'📦 RON BỘ'!C376)</f>
        <v/>
      </c>
      <c r="C3119">
        <f>IF('📦 RON BỘ'!B376="","","Ron bộ")</f>
        <v/>
      </c>
      <c r="D3119">
        <f>IF('📦 RON BỘ'!B376="","",'📦 RON BỘ'!F376)</f>
        <v/>
      </c>
      <c r="E3119" s="37">
        <f>IF('📦 RON BỘ'!B376="","",'📦 RON BỘ'!G376)</f>
        <v/>
      </c>
      <c r="F3119" s="37">
        <f>IF('📦 RON BỘ'!B376="","",'📦 RON BỘ'!H376)</f>
        <v/>
      </c>
      <c r="G3119" s="37">
        <f>IF('📦 RON BỘ'!B376="","",'📦 RON BỘ'!I376)</f>
        <v/>
      </c>
      <c r="H3119" s="37">
        <f>IF('📦 RON BỘ'!B376="","",'📦 RON BỘ'!J376)</f>
        <v/>
      </c>
      <c r="I3119" s="37">
        <f>IF('📦 RON BỘ'!B376="","",'📦 RON BỘ'!K376)</f>
        <v/>
      </c>
      <c r="J3119">
        <f>IF('📦 RON BỘ'!B376="","","")</f>
        <v/>
      </c>
      <c r="L3119">
        <f>N(L3118)+IF(AND('🔎 TRA CỨU NHANH'!$C$2&lt;&gt;"",OR(ISNUMBER(SEARCH('🔎 TRA CỨU NHANH'!$C$2,$A3119)),ISNUMBER(SEARCH('🔎 TRA CỨU NHANH'!$C$2,$B3119)))),1,0)</f>
        <v/>
      </c>
      <c r="M3119">
        <f>IF(L3119&gt;N(L3118),L3119,"")</f>
        <v/>
      </c>
      <c r="N3119">
        <f>N(N3118)+IF(AND('💰 BÁO GIÁ'!$C$27&lt;&gt;"",OR(ISNUMBER(SEARCH('💰 BÁO GIÁ'!$C$27,$A3119)),ISNUMBER(SEARCH('💰 BÁO GIÁ'!$C$27,$B3119)))),1,0)</f>
        <v/>
      </c>
      <c r="O3119">
        <f>IF(N3119&gt;N(N3118),N3119,"")</f>
        <v/>
      </c>
    </row>
    <row r="3120">
      <c r="A3120">
        <f>IF('📦 RON BỘ'!B377="","",'📦 RON BỘ'!B377)</f>
        <v/>
      </c>
      <c r="B3120">
        <f>IF('📦 RON BỘ'!B377="","",'📦 RON BỘ'!C377)</f>
        <v/>
      </c>
      <c r="C3120">
        <f>IF('📦 RON BỘ'!B377="","","Ron bộ")</f>
        <v/>
      </c>
      <c r="D3120">
        <f>IF('📦 RON BỘ'!B377="","",'📦 RON BỘ'!F377)</f>
        <v/>
      </c>
      <c r="E3120" s="37">
        <f>IF('📦 RON BỘ'!B377="","",'📦 RON BỘ'!G377)</f>
        <v/>
      </c>
      <c r="F3120" s="37">
        <f>IF('📦 RON BỘ'!B377="","",'📦 RON BỘ'!H377)</f>
        <v/>
      </c>
      <c r="G3120" s="37">
        <f>IF('📦 RON BỘ'!B377="","",'📦 RON BỘ'!I377)</f>
        <v/>
      </c>
      <c r="H3120" s="37">
        <f>IF('📦 RON BỘ'!B377="","",'📦 RON BỘ'!J377)</f>
        <v/>
      </c>
      <c r="I3120" s="37">
        <f>IF('📦 RON BỘ'!B377="","",'📦 RON BỘ'!K377)</f>
        <v/>
      </c>
      <c r="J3120">
        <f>IF('📦 RON BỘ'!B377="","","")</f>
        <v/>
      </c>
      <c r="L3120">
        <f>N(L3119)+IF(AND('🔎 TRA CỨU NHANH'!$C$2&lt;&gt;"",OR(ISNUMBER(SEARCH('🔎 TRA CỨU NHANH'!$C$2,$A3120)),ISNUMBER(SEARCH('🔎 TRA CỨU NHANH'!$C$2,$B3120)))),1,0)</f>
        <v/>
      </c>
      <c r="M3120">
        <f>IF(L3120&gt;N(L3119),L3120,"")</f>
        <v/>
      </c>
      <c r="N3120">
        <f>N(N3119)+IF(AND('💰 BÁO GIÁ'!$C$27&lt;&gt;"",OR(ISNUMBER(SEARCH('💰 BÁO GIÁ'!$C$27,$A3120)),ISNUMBER(SEARCH('💰 BÁO GIÁ'!$C$27,$B3120)))),1,0)</f>
        <v/>
      </c>
      <c r="O3120">
        <f>IF(N3120&gt;N(N3119),N3120,"")</f>
        <v/>
      </c>
    </row>
    <row r="3121">
      <c r="A3121">
        <f>IF('📦 RON BỘ'!B378="","",'📦 RON BỘ'!B378)</f>
        <v/>
      </c>
      <c r="B3121">
        <f>IF('📦 RON BỘ'!B378="","",'📦 RON BỘ'!C378)</f>
        <v/>
      </c>
      <c r="C3121">
        <f>IF('📦 RON BỘ'!B378="","","Ron bộ")</f>
        <v/>
      </c>
      <c r="D3121">
        <f>IF('📦 RON BỘ'!B378="","",'📦 RON BỘ'!F378)</f>
        <v/>
      </c>
      <c r="E3121" s="37">
        <f>IF('📦 RON BỘ'!B378="","",'📦 RON BỘ'!G378)</f>
        <v/>
      </c>
      <c r="F3121" s="37">
        <f>IF('📦 RON BỘ'!B378="","",'📦 RON BỘ'!H378)</f>
        <v/>
      </c>
      <c r="G3121" s="37">
        <f>IF('📦 RON BỘ'!B378="","",'📦 RON BỘ'!I378)</f>
        <v/>
      </c>
      <c r="H3121" s="37">
        <f>IF('📦 RON BỘ'!B378="","",'📦 RON BỘ'!J378)</f>
        <v/>
      </c>
      <c r="I3121" s="37">
        <f>IF('📦 RON BỘ'!B378="","",'📦 RON BỘ'!K378)</f>
        <v/>
      </c>
      <c r="J3121">
        <f>IF('📦 RON BỘ'!B378="","","")</f>
        <v/>
      </c>
      <c r="L3121">
        <f>N(L3120)+IF(AND('🔎 TRA CỨU NHANH'!$C$2&lt;&gt;"",OR(ISNUMBER(SEARCH('🔎 TRA CỨU NHANH'!$C$2,$A3121)),ISNUMBER(SEARCH('🔎 TRA CỨU NHANH'!$C$2,$B3121)))),1,0)</f>
        <v/>
      </c>
      <c r="M3121">
        <f>IF(L3121&gt;N(L3120),L3121,"")</f>
        <v/>
      </c>
      <c r="N3121">
        <f>N(N3120)+IF(AND('💰 BÁO GIÁ'!$C$27&lt;&gt;"",OR(ISNUMBER(SEARCH('💰 BÁO GIÁ'!$C$27,$A3121)),ISNUMBER(SEARCH('💰 BÁO GIÁ'!$C$27,$B3121)))),1,0)</f>
        <v/>
      </c>
      <c r="O3121">
        <f>IF(N3121&gt;N(N3120),N3121,"")</f>
        <v/>
      </c>
    </row>
    <row r="3122">
      <c r="A3122">
        <f>IF('📦 RON BỘ'!B379="","",'📦 RON BỘ'!B379)</f>
        <v/>
      </c>
      <c r="B3122">
        <f>IF('📦 RON BỘ'!B379="","",'📦 RON BỘ'!C379)</f>
        <v/>
      </c>
      <c r="C3122">
        <f>IF('📦 RON BỘ'!B379="","","Ron bộ")</f>
        <v/>
      </c>
      <c r="D3122">
        <f>IF('📦 RON BỘ'!B379="","",'📦 RON BỘ'!F379)</f>
        <v/>
      </c>
      <c r="E3122" s="37">
        <f>IF('📦 RON BỘ'!B379="","",'📦 RON BỘ'!G379)</f>
        <v/>
      </c>
      <c r="F3122" s="37">
        <f>IF('📦 RON BỘ'!B379="","",'📦 RON BỘ'!H379)</f>
        <v/>
      </c>
      <c r="G3122" s="37">
        <f>IF('📦 RON BỘ'!B379="","",'📦 RON BỘ'!I379)</f>
        <v/>
      </c>
      <c r="H3122" s="37">
        <f>IF('📦 RON BỘ'!B379="","",'📦 RON BỘ'!J379)</f>
        <v/>
      </c>
      <c r="I3122" s="37">
        <f>IF('📦 RON BỘ'!B379="","",'📦 RON BỘ'!K379)</f>
        <v/>
      </c>
      <c r="J3122">
        <f>IF('📦 RON BỘ'!B379="","","")</f>
        <v/>
      </c>
      <c r="L3122">
        <f>N(L3121)+IF(AND('🔎 TRA CỨU NHANH'!$C$2&lt;&gt;"",OR(ISNUMBER(SEARCH('🔎 TRA CỨU NHANH'!$C$2,$A3122)),ISNUMBER(SEARCH('🔎 TRA CỨU NHANH'!$C$2,$B3122)))),1,0)</f>
        <v/>
      </c>
      <c r="M3122">
        <f>IF(L3122&gt;N(L3121),L3122,"")</f>
        <v/>
      </c>
      <c r="N3122">
        <f>N(N3121)+IF(AND('💰 BÁO GIÁ'!$C$27&lt;&gt;"",OR(ISNUMBER(SEARCH('💰 BÁO GIÁ'!$C$27,$A3122)),ISNUMBER(SEARCH('💰 BÁO GIÁ'!$C$27,$B3122)))),1,0)</f>
        <v/>
      </c>
      <c r="O3122">
        <f>IF(N3122&gt;N(N3121),N3122,"")</f>
        <v/>
      </c>
    </row>
    <row r="3123">
      <c r="A3123">
        <f>IF('📦 RON BỘ'!B380="","",'📦 RON BỘ'!B380)</f>
        <v/>
      </c>
      <c r="B3123">
        <f>IF('📦 RON BỘ'!B380="","",'📦 RON BỘ'!C380)</f>
        <v/>
      </c>
      <c r="C3123">
        <f>IF('📦 RON BỘ'!B380="","","Ron bộ")</f>
        <v/>
      </c>
      <c r="D3123">
        <f>IF('📦 RON BỘ'!B380="","",'📦 RON BỘ'!F380)</f>
        <v/>
      </c>
      <c r="E3123" s="37">
        <f>IF('📦 RON BỘ'!B380="","",'📦 RON BỘ'!G380)</f>
        <v/>
      </c>
      <c r="F3123" s="37">
        <f>IF('📦 RON BỘ'!B380="","",'📦 RON BỘ'!H380)</f>
        <v/>
      </c>
      <c r="G3123" s="37">
        <f>IF('📦 RON BỘ'!B380="","",'📦 RON BỘ'!I380)</f>
        <v/>
      </c>
      <c r="H3123" s="37">
        <f>IF('📦 RON BỘ'!B380="","",'📦 RON BỘ'!J380)</f>
        <v/>
      </c>
      <c r="I3123" s="37">
        <f>IF('📦 RON BỘ'!B380="","",'📦 RON BỘ'!K380)</f>
        <v/>
      </c>
      <c r="J3123">
        <f>IF('📦 RON BỘ'!B380="","","")</f>
        <v/>
      </c>
      <c r="L3123">
        <f>N(L3122)+IF(AND('🔎 TRA CỨU NHANH'!$C$2&lt;&gt;"",OR(ISNUMBER(SEARCH('🔎 TRA CỨU NHANH'!$C$2,$A3123)),ISNUMBER(SEARCH('🔎 TRA CỨU NHANH'!$C$2,$B3123)))),1,0)</f>
        <v/>
      </c>
      <c r="M3123">
        <f>IF(L3123&gt;N(L3122),L3123,"")</f>
        <v/>
      </c>
      <c r="N3123">
        <f>N(N3122)+IF(AND('💰 BÁO GIÁ'!$C$27&lt;&gt;"",OR(ISNUMBER(SEARCH('💰 BÁO GIÁ'!$C$27,$A3123)),ISNUMBER(SEARCH('💰 BÁO GIÁ'!$C$27,$B3123)))),1,0)</f>
        <v/>
      </c>
      <c r="O3123">
        <f>IF(N3123&gt;N(N3122),N3123,"")</f>
        <v/>
      </c>
    </row>
    <row r="3124">
      <c r="A3124">
        <f>IF('📦 RON BỘ'!B381="","",'📦 RON BỘ'!B381)</f>
        <v/>
      </c>
      <c r="B3124">
        <f>IF('📦 RON BỘ'!B381="","",'📦 RON BỘ'!C381)</f>
        <v/>
      </c>
      <c r="C3124">
        <f>IF('📦 RON BỘ'!B381="","","Ron bộ")</f>
        <v/>
      </c>
      <c r="D3124">
        <f>IF('📦 RON BỘ'!B381="","",'📦 RON BỘ'!F381)</f>
        <v/>
      </c>
      <c r="E3124" s="37">
        <f>IF('📦 RON BỘ'!B381="","",'📦 RON BỘ'!G381)</f>
        <v/>
      </c>
      <c r="F3124" s="37">
        <f>IF('📦 RON BỘ'!B381="","",'📦 RON BỘ'!H381)</f>
        <v/>
      </c>
      <c r="G3124" s="37">
        <f>IF('📦 RON BỘ'!B381="","",'📦 RON BỘ'!I381)</f>
        <v/>
      </c>
      <c r="H3124" s="37">
        <f>IF('📦 RON BỘ'!B381="","",'📦 RON BỘ'!J381)</f>
        <v/>
      </c>
      <c r="I3124" s="37">
        <f>IF('📦 RON BỘ'!B381="","",'📦 RON BỘ'!K381)</f>
        <v/>
      </c>
      <c r="J3124">
        <f>IF('📦 RON BỘ'!B381="","","")</f>
        <v/>
      </c>
      <c r="L3124">
        <f>N(L3123)+IF(AND('🔎 TRA CỨU NHANH'!$C$2&lt;&gt;"",OR(ISNUMBER(SEARCH('🔎 TRA CỨU NHANH'!$C$2,$A3124)),ISNUMBER(SEARCH('🔎 TRA CỨU NHANH'!$C$2,$B3124)))),1,0)</f>
        <v/>
      </c>
      <c r="M3124">
        <f>IF(L3124&gt;N(L3123),L3124,"")</f>
        <v/>
      </c>
      <c r="N3124">
        <f>N(N3123)+IF(AND('💰 BÁO GIÁ'!$C$27&lt;&gt;"",OR(ISNUMBER(SEARCH('💰 BÁO GIÁ'!$C$27,$A3124)),ISNUMBER(SEARCH('💰 BÁO GIÁ'!$C$27,$B3124)))),1,0)</f>
        <v/>
      </c>
      <c r="O3124">
        <f>IF(N3124&gt;N(N3123),N3124,"")</f>
        <v/>
      </c>
    </row>
    <row r="3125">
      <c r="A3125">
        <f>IF('📦 RON BỘ'!B382="","",'📦 RON BỘ'!B382)</f>
        <v/>
      </c>
      <c r="B3125">
        <f>IF('📦 RON BỘ'!B382="","",'📦 RON BỘ'!C382)</f>
        <v/>
      </c>
      <c r="C3125">
        <f>IF('📦 RON BỘ'!B382="","","Ron bộ")</f>
        <v/>
      </c>
      <c r="D3125">
        <f>IF('📦 RON BỘ'!B382="","",'📦 RON BỘ'!F382)</f>
        <v/>
      </c>
      <c r="E3125" s="37">
        <f>IF('📦 RON BỘ'!B382="","",'📦 RON BỘ'!G382)</f>
        <v/>
      </c>
      <c r="F3125" s="37">
        <f>IF('📦 RON BỘ'!B382="","",'📦 RON BỘ'!H382)</f>
        <v/>
      </c>
      <c r="G3125" s="37">
        <f>IF('📦 RON BỘ'!B382="","",'📦 RON BỘ'!I382)</f>
        <v/>
      </c>
      <c r="H3125" s="37">
        <f>IF('📦 RON BỘ'!B382="","",'📦 RON BỘ'!J382)</f>
        <v/>
      </c>
      <c r="I3125" s="37">
        <f>IF('📦 RON BỘ'!B382="","",'📦 RON BỘ'!K382)</f>
        <v/>
      </c>
      <c r="J3125">
        <f>IF('📦 RON BỘ'!B382="","","")</f>
        <v/>
      </c>
      <c r="L3125">
        <f>N(L3124)+IF(AND('🔎 TRA CỨU NHANH'!$C$2&lt;&gt;"",OR(ISNUMBER(SEARCH('🔎 TRA CỨU NHANH'!$C$2,$A3125)),ISNUMBER(SEARCH('🔎 TRA CỨU NHANH'!$C$2,$B3125)))),1,0)</f>
        <v/>
      </c>
      <c r="M3125">
        <f>IF(L3125&gt;N(L3124),L3125,"")</f>
        <v/>
      </c>
      <c r="N3125">
        <f>N(N3124)+IF(AND('💰 BÁO GIÁ'!$C$27&lt;&gt;"",OR(ISNUMBER(SEARCH('💰 BÁO GIÁ'!$C$27,$A3125)),ISNUMBER(SEARCH('💰 BÁO GIÁ'!$C$27,$B3125)))),1,0)</f>
        <v/>
      </c>
      <c r="O3125">
        <f>IF(N3125&gt;N(N3124),N3125,"")</f>
        <v/>
      </c>
    </row>
    <row r="3126">
      <c r="A3126">
        <f>IF('📦 RON BỘ'!B383="","",'📦 RON BỘ'!B383)</f>
        <v/>
      </c>
      <c r="B3126">
        <f>IF('📦 RON BỘ'!B383="","",'📦 RON BỘ'!C383)</f>
        <v/>
      </c>
      <c r="C3126">
        <f>IF('📦 RON BỘ'!B383="","","Ron bộ")</f>
        <v/>
      </c>
      <c r="D3126">
        <f>IF('📦 RON BỘ'!B383="","",'📦 RON BỘ'!F383)</f>
        <v/>
      </c>
      <c r="E3126" s="37">
        <f>IF('📦 RON BỘ'!B383="","",'📦 RON BỘ'!G383)</f>
        <v/>
      </c>
      <c r="F3126" s="37">
        <f>IF('📦 RON BỘ'!B383="","",'📦 RON BỘ'!H383)</f>
        <v/>
      </c>
      <c r="G3126" s="37">
        <f>IF('📦 RON BỘ'!B383="","",'📦 RON BỘ'!I383)</f>
        <v/>
      </c>
      <c r="H3126" s="37">
        <f>IF('📦 RON BỘ'!B383="","",'📦 RON BỘ'!J383)</f>
        <v/>
      </c>
      <c r="I3126" s="37">
        <f>IF('📦 RON BỘ'!B383="","",'📦 RON BỘ'!K383)</f>
        <v/>
      </c>
      <c r="J3126">
        <f>IF('📦 RON BỘ'!B383="","","")</f>
        <v/>
      </c>
      <c r="L3126">
        <f>N(L3125)+IF(AND('🔎 TRA CỨU NHANH'!$C$2&lt;&gt;"",OR(ISNUMBER(SEARCH('🔎 TRA CỨU NHANH'!$C$2,$A3126)),ISNUMBER(SEARCH('🔎 TRA CỨU NHANH'!$C$2,$B3126)))),1,0)</f>
        <v/>
      </c>
      <c r="M3126">
        <f>IF(L3126&gt;N(L3125),L3126,"")</f>
        <v/>
      </c>
      <c r="N3126">
        <f>N(N3125)+IF(AND('💰 BÁO GIÁ'!$C$27&lt;&gt;"",OR(ISNUMBER(SEARCH('💰 BÁO GIÁ'!$C$27,$A3126)),ISNUMBER(SEARCH('💰 BÁO GIÁ'!$C$27,$B3126)))),1,0)</f>
        <v/>
      </c>
      <c r="O3126">
        <f>IF(N3126&gt;N(N3125),N3126,"")</f>
        <v/>
      </c>
    </row>
    <row r="3127">
      <c r="A3127">
        <f>IF('📦 RON BỘ'!B384="","",'📦 RON BỘ'!B384)</f>
        <v/>
      </c>
      <c r="B3127">
        <f>IF('📦 RON BỘ'!B384="","",'📦 RON BỘ'!C384)</f>
        <v/>
      </c>
      <c r="C3127">
        <f>IF('📦 RON BỘ'!B384="","","Ron bộ")</f>
        <v/>
      </c>
      <c r="D3127">
        <f>IF('📦 RON BỘ'!B384="","",'📦 RON BỘ'!F384)</f>
        <v/>
      </c>
      <c r="E3127" s="37">
        <f>IF('📦 RON BỘ'!B384="","",'📦 RON BỘ'!G384)</f>
        <v/>
      </c>
      <c r="F3127" s="37">
        <f>IF('📦 RON BỘ'!B384="","",'📦 RON BỘ'!H384)</f>
        <v/>
      </c>
      <c r="G3127" s="37">
        <f>IF('📦 RON BỘ'!B384="","",'📦 RON BỘ'!I384)</f>
        <v/>
      </c>
      <c r="H3127" s="37">
        <f>IF('📦 RON BỘ'!B384="","",'📦 RON BỘ'!J384)</f>
        <v/>
      </c>
      <c r="I3127" s="37">
        <f>IF('📦 RON BỘ'!B384="","",'📦 RON BỘ'!K384)</f>
        <v/>
      </c>
      <c r="J3127">
        <f>IF('📦 RON BỘ'!B384="","","")</f>
        <v/>
      </c>
      <c r="L3127">
        <f>N(L3126)+IF(AND('🔎 TRA CỨU NHANH'!$C$2&lt;&gt;"",OR(ISNUMBER(SEARCH('🔎 TRA CỨU NHANH'!$C$2,$A3127)),ISNUMBER(SEARCH('🔎 TRA CỨU NHANH'!$C$2,$B3127)))),1,0)</f>
        <v/>
      </c>
      <c r="M3127">
        <f>IF(L3127&gt;N(L3126),L3127,"")</f>
        <v/>
      </c>
      <c r="N3127">
        <f>N(N3126)+IF(AND('💰 BÁO GIÁ'!$C$27&lt;&gt;"",OR(ISNUMBER(SEARCH('💰 BÁO GIÁ'!$C$27,$A3127)),ISNUMBER(SEARCH('💰 BÁO GIÁ'!$C$27,$B3127)))),1,0)</f>
        <v/>
      </c>
      <c r="O3127">
        <f>IF(N3127&gt;N(N3126),N3127,"")</f>
        <v/>
      </c>
    </row>
    <row r="3128">
      <c r="A3128">
        <f>IF('📦 RON BỘ'!B385="","",'📦 RON BỘ'!B385)</f>
        <v/>
      </c>
      <c r="B3128">
        <f>IF('📦 RON BỘ'!B385="","",'📦 RON BỘ'!C385)</f>
        <v/>
      </c>
      <c r="C3128">
        <f>IF('📦 RON BỘ'!B385="","","Ron bộ")</f>
        <v/>
      </c>
      <c r="D3128">
        <f>IF('📦 RON BỘ'!B385="","",'📦 RON BỘ'!F385)</f>
        <v/>
      </c>
      <c r="E3128" s="37">
        <f>IF('📦 RON BỘ'!B385="","",'📦 RON BỘ'!G385)</f>
        <v/>
      </c>
      <c r="F3128" s="37">
        <f>IF('📦 RON BỘ'!B385="","",'📦 RON BỘ'!H385)</f>
        <v/>
      </c>
      <c r="G3128" s="37">
        <f>IF('📦 RON BỘ'!B385="","",'📦 RON BỘ'!I385)</f>
        <v/>
      </c>
      <c r="H3128" s="37">
        <f>IF('📦 RON BỘ'!B385="","",'📦 RON BỘ'!J385)</f>
        <v/>
      </c>
      <c r="I3128" s="37">
        <f>IF('📦 RON BỘ'!B385="","",'📦 RON BỘ'!K385)</f>
        <v/>
      </c>
      <c r="J3128">
        <f>IF('📦 RON BỘ'!B385="","","")</f>
        <v/>
      </c>
      <c r="L3128">
        <f>N(L3127)+IF(AND('🔎 TRA CỨU NHANH'!$C$2&lt;&gt;"",OR(ISNUMBER(SEARCH('🔎 TRA CỨU NHANH'!$C$2,$A3128)),ISNUMBER(SEARCH('🔎 TRA CỨU NHANH'!$C$2,$B3128)))),1,0)</f>
        <v/>
      </c>
      <c r="M3128">
        <f>IF(L3128&gt;N(L3127),L3128,"")</f>
        <v/>
      </c>
      <c r="N3128">
        <f>N(N3127)+IF(AND('💰 BÁO GIÁ'!$C$27&lt;&gt;"",OR(ISNUMBER(SEARCH('💰 BÁO GIÁ'!$C$27,$A3128)),ISNUMBER(SEARCH('💰 BÁO GIÁ'!$C$27,$B3128)))),1,0)</f>
        <v/>
      </c>
      <c r="O3128">
        <f>IF(N3128&gt;N(N3127),N3128,"")</f>
        <v/>
      </c>
    </row>
    <row r="3129">
      <c r="A3129">
        <f>IF('📦 RON BỘ'!B386="","",'📦 RON BỘ'!B386)</f>
        <v/>
      </c>
      <c r="B3129">
        <f>IF('📦 RON BỘ'!B386="","",'📦 RON BỘ'!C386)</f>
        <v/>
      </c>
      <c r="C3129">
        <f>IF('📦 RON BỘ'!B386="","","Ron bộ")</f>
        <v/>
      </c>
      <c r="D3129">
        <f>IF('📦 RON BỘ'!B386="","",'📦 RON BỘ'!F386)</f>
        <v/>
      </c>
      <c r="E3129" s="37">
        <f>IF('📦 RON BỘ'!B386="","",'📦 RON BỘ'!G386)</f>
        <v/>
      </c>
      <c r="F3129" s="37">
        <f>IF('📦 RON BỘ'!B386="","",'📦 RON BỘ'!H386)</f>
        <v/>
      </c>
      <c r="G3129" s="37">
        <f>IF('📦 RON BỘ'!B386="","",'📦 RON BỘ'!I386)</f>
        <v/>
      </c>
      <c r="H3129" s="37">
        <f>IF('📦 RON BỘ'!B386="","",'📦 RON BỘ'!J386)</f>
        <v/>
      </c>
      <c r="I3129" s="37">
        <f>IF('📦 RON BỘ'!B386="","",'📦 RON BỘ'!K386)</f>
        <v/>
      </c>
      <c r="J3129">
        <f>IF('📦 RON BỘ'!B386="","","")</f>
        <v/>
      </c>
      <c r="L3129">
        <f>N(L3128)+IF(AND('🔎 TRA CỨU NHANH'!$C$2&lt;&gt;"",OR(ISNUMBER(SEARCH('🔎 TRA CỨU NHANH'!$C$2,$A3129)),ISNUMBER(SEARCH('🔎 TRA CỨU NHANH'!$C$2,$B3129)))),1,0)</f>
        <v/>
      </c>
      <c r="M3129">
        <f>IF(L3129&gt;N(L3128),L3129,"")</f>
        <v/>
      </c>
      <c r="N3129">
        <f>N(N3128)+IF(AND('💰 BÁO GIÁ'!$C$27&lt;&gt;"",OR(ISNUMBER(SEARCH('💰 BÁO GIÁ'!$C$27,$A3129)),ISNUMBER(SEARCH('💰 BÁO GIÁ'!$C$27,$B3129)))),1,0)</f>
        <v/>
      </c>
      <c r="O3129">
        <f>IF(N3129&gt;N(N3128),N3129,"")</f>
        <v/>
      </c>
    </row>
    <row r="3130">
      <c r="A3130">
        <f>IF('📦 RON BỘ'!B387="","",'📦 RON BỘ'!B387)</f>
        <v/>
      </c>
      <c r="B3130">
        <f>IF('📦 RON BỘ'!B387="","",'📦 RON BỘ'!C387)</f>
        <v/>
      </c>
      <c r="C3130">
        <f>IF('📦 RON BỘ'!B387="","","Ron bộ")</f>
        <v/>
      </c>
      <c r="D3130">
        <f>IF('📦 RON BỘ'!B387="","",'📦 RON BỘ'!F387)</f>
        <v/>
      </c>
      <c r="E3130" s="37">
        <f>IF('📦 RON BỘ'!B387="","",'📦 RON BỘ'!G387)</f>
        <v/>
      </c>
      <c r="F3130" s="37">
        <f>IF('📦 RON BỘ'!B387="","",'📦 RON BỘ'!H387)</f>
        <v/>
      </c>
      <c r="G3130" s="37">
        <f>IF('📦 RON BỘ'!B387="","",'📦 RON BỘ'!I387)</f>
        <v/>
      </c>
      <c r="H3130" s="37">
        <f>IF('📦 RON BỘ'!B387="","",'📦 RON BỘ'!J387)</f>
        <v/>
      </c>
      <c r="I3130" s="37">
        <f>IF('📦 RON BỘ'!B387="","",'📦 RON BỘ'!K387)</f>
        <v/>
      </c>
      <c r="J3130">
        <f>IF('📦 RON BỘ'!B387="","","")</f>
        <v/>
      </c>
      <c r="L3130">
        <f>N(L3129)+IF(AND('🔎 TRA CỨU NHANH'!$C$2&lt;&gt;"",OR(ISNUMBER(SEARCH('🔎 TRA CỨU NHANH'!$C$2,$A3130)),ISNUMBER(SEARCH('🔎 TRA CỨU NHANH'!$C$2,$B3130)))),1,0)</f>
        <v/>
      </c>
      <c r="M3130">
        <f>IF(L3130&gt;N(L3129),L3130,"")</f>
        <v/>
      </c>
      <c r="N3130">
        <f>N(N3129)+IF(AND('💰 BÁO GIÁ'!$C$27&lt;&gt;"",OR(ISNUMBER(SEARCH('💰 BÁO GIÁ'!$C$27,$A3130)),ISNUMBER(SEARCH('💰 BÁO GIÁ'!$C$27,$B3130)))),1,0)</f>
        <v/>
      </c>
      <c r="O3130">
        <f>IF(N3130&gt;N(N3129),N3130,"")</f>
        <v/>
      </c>
    </row>
    <row r="3131">
      <c r="A3131">
        <f>IF('📦 RON BỘ'!B388="","",'📦 RON BỘ'!B388)</f>
        <v/>
      </c>
      <c r="B3131">
        <f>IF('📦 RON BỘ'!B388="","",'📦 RON BỘ'!C388)</f>
        <v/>
      </c>
      <c r="C3131">
        <f>IF('📦 RON BỘ'!B388="","","Ron bộ")</f>
        <v/>
      </c>
      <c r="D3131">
        <f>IF('📦 RON BỘ'!B388="","",'📦 RON BỘ'!F388)</f>
        <v/>
      </c>
      <c r="E3131" s="37">
        <f>IF('📦 RON BỘ'!B388="","",'📦 RON BỘ'!G388)</f>
        <v/>
      </c>
      <c r="F3131" s="37">
        <f>IF('📦 RON BỘ'!B388="","",'📦 RON BỘ'!H388)</f>
        <v/>
      </c>
      <c r="G3131" s="37">
        <f>IF('📦 RON BỘ'!B388="","",'📦 RON BỘ'!I388)</f>
        <v/>
      </c>
      <c r="H3131" s="37">
        <f>IF('📦 RON BỘ'!B388="","",'📦 RON BỘ'!J388)</f>
        <v/>
      </c>
      <c r="I3131" s="37">
        <f>IF('📦 RON BỘ'!B388="","",'📦 RON BỘ'!K388)</f>
        <v/>
      </c>
      <c r="J3131">
        <f>IF('📦 RON BỘ'!B388="","","")</f>
        <v/>
      </c>
      <c r="L3131">
        <f>N(L3130)+IF(AND('🔎 TRA CỨU NHANH'!$C$2&lt;&gt;"",OR(ISNUMBER(SEARCH('🔎 TRA CỨU NHANH'!$C$2,$A3131)),ISNUMBER(SEARCH('🔎 TRA CỨU NHANH'!$C$2,$B3131)))),1,0)</f>
        <v/>
      </c>
      <c r="M3131">
        <f>IF(L3131&gt;N(L3130),L3131,"")</f>
        <v/>
      </c>
      <c r="N3131">
        <f>N(N3130)+IF(AND('💰 BÁO GIÁ'!$C$27&lt;&gt;"",OR(ISNUMBER(SEARCH('💰 BÁO GIÁ'!$C$27,$A3131)),ISNUMBER(SEARCH('💰 BÁO GIÁ'!$C$27,$B3131)))),1,0)</f>
        <v/>
      </c>
      <c r="O3131">
        <f>IF(N3131&gt;N(N3130),N3131,"")</f>
        <v/>
      </c>
    </row>
    <row r="3132">
      <c r="A3132">
        <f>IF('📦 RON BỘ'!B389="","",'📦 RON BỘ'!B389)</f>
        <v/>
      </c>
      <c r="B3132">
        <f>IF('📦 RON BỘ'!B389="","",'📦 RON BỘ'!C389)</f>
        <v/>
      </c>
      <c r="C3132">
        <f>IF('📦 RON BỘ'!B389="","","Ron bộ")</f>
        <v/>
      </c>
      <c r="D3132">
        <f>IF('📦 RON BỘ'!B389="","",'📦 RON BỘ'!F389)</f>
        <v/>
      </c>
      <c r="E3132" s="37">
        <f>IF('📦 RON BỘ'!B389="","",'📦 RON BỘ'!G389)</f>
        <v/>
      </c>
      <c r="F3132" s="37">
        <f>IF('📦 RON BỘ'!B389="","",'📦 RON BỘ'!H389)</f>
        <v/>
      </c>
      <c r="G3132" s="37">
        <f>IF('📦 RON BỘ'!B389="","",'📦 RON BỘ'!I389)</f>
        <v/>
      </c>
      <c r="H3132" s="37">
        <f>IF('📦 RON BỘ'!B389="","",'📦 RON BỘ'!J389)</f>
        <v/>
      </c>
      <c r="I3132" s="37">
        <f>IF('📦 RON BỘ'!B389="","",'📦 RON BỘ'!K389)</f>
        <v/>
      </c>
      <c r="J3132">
        <f>IF('📦 RON BỘ'!B389="","","")</f>
        <v/>
      </c>
      <c r="L3132">
        <f>N(L3131)+IF(AND('🔎 TRA CỨU NHANH'!$C$2&lt;&gt;"",OR(ISNUMBER(SEARCH('🔎 TRA CỨU NHANH'!$C$2,$A3132)),ISNUMBER(SEARCH('🔎 TRA CỨU NHANH'!$C$2,$B3132)))),1,0)</f>
        <v/>
      </c>
      <c r="M3132">
        <f>IF(L3132&gt;N(L3131),L3132,"")</f>
        <v/>
      </c>
      <c r="N3132">
        <f>N(N3131)+IF(AND('💰 BÁO GIÁ'!$C$27&lt;&gt;"",OR(ISNUMBER(SEARCH('💰 BÁO GIÁ'!$C$27,$A3132)),ISNUMBER(SEARCH('💰 BÁO GIÁ'!$C$27,$B3132)))),1,0)</f>
        <v/>
      </c>
      <c r="O3132">
        <f>IF(N3132&gt;N(N3131),N3132,"")</f>
        <v/>
      </c>
    </row>
    <row r="3133">
      <c r="A3133">
        <f>IF('📦 RON BỘ'!B390="","",'📦 RON BỘ'!B390)</f>
        <v/>
      </c>
      <c r="B3133">
        <f>IF('📦 RON BỘ'!B390="","",'📦 RON BỘ'!C390)</f>
        <v/>
      </c>
      <c r="C3133">
        <f>IF('📦 RON BỘ'!B390="","","Ron bộ")</f>
        <v/>
      </c>
      <c r="D3133">
        <f>IF('📦 RON BỘ'!B390="","",'📦 RON BỘ'!F390)</f>
        <v/>
      </c>
      <c r="E3133" s="37">
        <f>IF('📦 RON BỘ'!B390="","",'📦 RON BỘ'!G390)</f>
        <v/>
      </c>
      <c r="F3133" s="37">
        <f>IF('📦 RON BỘ'!B390="","",'📦 RON BỘ'!H390)</f>
        <v/>
      </c>
      <c r="G3133" s="37">
        <f>IF('📦 RON BỘ'!B390="","",'📦 RON BỘ'!I390)</f>
        <v/>
      </c>
      <c r="H3133" s="37">
        <f>IF('📦 RON BỘ'!B390="","",'📦 RON BỘ'!J390)</f>
        <v/>
      </c>
      <c r="I3133" s="37">
        <f>IF('📦 RON BỘ'!B390="","",'📦 RON BỘ'!K390)</f>
        <v/>
      </c>
      <c r="J3133">
        <f>IF('📦 RON BỘ'!B390="","","")</f>
        <v/>
      </c>
      <c r="L3133">
        <f>N(L3132)+IF(AND('🔎 TRA CỨU NHANH'!$C$2&lt;&gt;"",OR(ISNUMBER(SEARCH('🔎 TRA CỨU NHANH'!$C$2,$A3133)),ISNUMBER(SEARCH('🔎 TRA CỨU NHANH'!$C$2,$B3133)))),1,0)</f>
        <v/>
      </c>
      <c r="M3133">
        <f>IF(L3133&gt;N(L3132),L3133,"")</f>
        <v/>
      </c>
      <c r="N3133">
        <f>N(N3132)+IF(AND('💰 BÁO GIÁ'!$C$27&lt;&gt;"",OR(ISNUMBER(SEARCH('💰 BÁO GIÁ'!$C$27,$A3133)),ISNUMBER(SEARCH('💰 BÁO GIÁ'!$C$27,$B3133)))),1,0)</f>
        <v/>
      </c>
      <c r="O3133">
        <f>IF(N3133&gt;N(N3132),N3133,"")</f>
        <v/>
      </c>
    </row>
    <row r="3134">
      <c r="A3134">
        <f>IF('📦 RON BỘ'!B391="","",'📦 RON BỘ'!B391)</f>
        <v/>
      </c>
      <c r="B3134">
        <f>IF('📦 RON BỘ'!B391="","",'📦 RON BỘ'!C391)</f>
        <v/>
      </c>
      <c r="C3134">
        <f>IF('📦 RON BỘ'!B391="","","Ron bộ")</f>
        <v/>
      </c>
      <c r="D3134">
        <f>IF('📦 RON BỘ'!B391="","",'📦 RON BỘ'!F391)</f>
        <v/>
      </c>
      <c r="E3134" s="37">
        <f>IF('📦 RON BỘ'!B391="","",'📦 RON BỘ'!G391)</f>
        <v/>
      </c>
      <c r="F3134" s="37">
        <f>IF('📦 RON BỘ'!B391="","",'📦 RON BỘ'!H391)</f>
        <v/>
      </c>
      <c r="G3134" s="37">
        <f>IF('📦 RON BỘ'!B391="","",'📦 RON BỘ'!I391)</f>
        <v/>
      </c>
      <c r="H3134" s="37">
        <f>IF('📦 RON BỘ'!B391="","",'📦 RON BỘ'!J391)</f>
        <v/>
      </c>
      <c r="I3134" s="37">
        <f>IF('📦 RON BỘ'!B391="","",'📦 RON BỘ'!K391)</f>
        <v/>
      </c>
      <c r="J3134">
        <f>IF('📦 RON BỘ'!B391="","","")</f>
        <v/>
      </c>
      <c r="L3134">
        <f>N(L3133)+IF(AND('🔎 TRA CỨU NHANH'!$C$2&lt;&gt;"",OR(ISNUMBER(SEARCH('🔎 TRA CỨU NHANH'!$C$2,$A3134)),ISNUMBER(SEARCH('🔎 TRA CỨU NHANH'!$C$2,$B3134)))),1,0)</f>
        <v/>
      </c>
      <c r="M3134">
        <f>IF(L3134&gt;N(L3133),L3134,"")</f>
        <v/>
      </c>
      <c r="N3134">
        <f>N(N3133)+IF(AND('💰 BÁO GIÁ'!$C$27&lt;&gt;"",OR(ISNUMBER(SEARCH('💰 BÁO GIÁ'!$C$27,$A3134)),ISNUMBER(SEARCH('💰 BÁO GIÁ'!$C$27,$B3134)))),1,0)</f>
        <v/>
      </c>
      <c r="O3134">
        <f>IF(N3134&gt;N(N3133),N3134,"")</f>
        <v/>
      </c>
    </row>
    <row r="3135">
      <c r="A3135">
        <f>IF('📦 RON BỘ'!B392="","",'📦 RON BỘ'!B392)</f>
        <v/>
      </c>
      <c r="B3135">
        <f>IF('📦 RON BỘ'!B392="","",'📦 RON BỘ'!C392)</f>
        <v/>
      </c>
      <c r="C3135">
        <f>IF('📦 RON BỘ'!B392="","","Ron bộ")</f>
        <v/>
      </c>
      <c r="D3135">
        <f>IF('📦 RON BỘ'!B392="","",'📦 RON BỘ'!F392)</f>
        <v/>
      </c>
      <c r="E3135" s="37">
        <f>IF('📦 RON BỘ'!B392="","",'📦 RON BỘ'!G392)</f>
        <v/>
      </c>
      <c r="F3135" s="37">
        <f>IF('📦 RON BỘ'!B392="","",'📦 RON BỘ'!H392)</f>
        <v/>
      </c>
      <c r="G3135" s="37">
        <f>IF('📦 RON BỘ'!B392="","",'📦 RON BỘ'!I392)</f>
        <v/>
      </c>
      <c r="H3135" s="37">
        <f>IF('📦 RON BỘ'!B392="","",'📦 RON BỘ'!J392)</f>
        <v/>
      </c>
      <c r="I3135" s="37">
        <f>IF('📦 RON BỘ'!B392="","",'📦 RON BỘ'!K392)</f>
        <v/>
      </c>
      <c r="J3135">
        <f>IF('📦 RON BỘ'!B392="","","")</f>
        <v/>
      </c>
      <c r="L3135">
        <f>N(L3134)+IF(AND('🔎 TRA CỨU NHANH'!$C$2&lt;&gt;"",OR(ISNUMBER(SEARCH('🔎 TRA CỨU NHANH'!$C$2,$A3135)),ISNUMBER(SEARCH('🔎 TRA CỨU NHANH'!$C$2,$B3135)))),1,0)</f>
        <v/>
      </c>
      <c r="M3135">
        <f>IF(L3135&gt;N(L3134),L3135,"")</f>
        <v/>
      </c>
      <c r="N3135">
        <f>N(N3134)+IF(AND('💰 BÁO GIÁ'!$C$27&lt;&gt;"",OR(ISNUMBER(SEARCH('💰 BÁO GIÁ'!$C$27,$A3135)),ISNUMBER(SEARCH('💰 BÁO GIÁ'!$C$27,$B3135)))),1,0)</f>
        <v/>
      </c>
      <c r="O3135">
        <f>IF(N3135&gt;N(N3134),N3135,"")</f>
        <v/>
      </c>
    </row>
    <row r="3136">
      <c r="A3136">
        <f>IF('📦 RON BỘ'!B393="","",'📦 RON BỘ'!B393)</f>
        <v/>
      </c>
      <c r="B3136">
        <f>IF('📦 RON BỘ'!B393="","",'📦 RON BỘ'!C393)</f>
        <v/>
      </c>
      <c r="C3136">
        <f>IF('📦 RON BỘ'!B393="","","Ron bộ")</f>
        <v/>
      </c>
      <c r="D3136">
        <f>IF('📦 RON BỘ'!B393="","",'📦 RON BỘ'!F393)</f>
        <v/>
      </c>
      <c r="E3136" s="37">
        <f>IF('📦 RON BỘ'!B393="","",'📦 RON BỘ'!G393)</f>
        <v/>
      </c>
      <c r="F3136" s="37">
        <f>IF('📦 RON BỘ'!B393="","",'📦 RON BỘ'!H393)</f>
        <v/>
      </c>
      <c r="G3136" s="37">
        <f>IF('📦 RON BỘ'!B393="","",'📦 RON BỘ'!I393)</f>
        <v/>
      </c>
      <c r="H3136" s="37">
        <f>IF('📦 RON BỘ'!B393="","",'📦 RON BỘ'!J393)</f>
        <v/>
      </c>
      <c r="I3136" s="37">
        <f>IF('📦 RON BỘ'!B393="","",'📦 RON BỘ'!K393)</f>
        <v/>
      </c>
      <c r="J3136">
        <f>IF('📦 RON BỘ'!B393="","","")</f>
        <v/>
      </c>
      <c r="L3136">
        <f>N(L3135)+IF(AND('🔎 TRA CỨU NHANH'!$C$2&lt;&gt;"",OR(ISNUMBER(SEARCH('🔎 TRA CỨU NHANH'!$C$2,$A3136)),ISNUMBER(SEARCH('🔎 TRA CỨU NHANH'!$C$2,$B3136)))),1,0)</f>
        <v/>
      </c>
      <c r="M3136">
        <f>IF(L3136&gt;N(L3135),L3136,"")</f>
        <v/>
      </c>
      <c r="N3136">
        <f>N(N3135)+IF(AND('💰 BÁO GIÁ'!$C$27&lt;&gt;"",OR(ISNUMBER(SEARCH('💰 BÁO GIÁ'!$C$27,$A3136)),ISNUMBER(SEARCH('💰 BÁO GIÁ'!$C$27,$B3136)))),1,0)</f>
        <v/>
      </c>
      <c r="O3136">
        <f>IF(N3136&gt;N(N3135),N3136,"")</f>
        <v/>
      </c>
    </row>
    <row r="3137">
      <c r="A3137">
        <f>IF('📦 RON BỘ'!B394="","",'📦 RON BỘ'!B394)</f>
        <v/>
      </c>
      <c r="B3137">
        <f>IF('📦 RON BỘ'!B394="","",'📦 RON BỘ'!C394)</f>
        <v/>
      </c>
      <c r="C3137">
        <f>IF('📦 RON BỘ'!B394="","","Ron bộ")</f>
        <v/>
      </c>
      <c r="D3137">
        <f>IF('📦 RON BỘ'!B394="","",'📦 RON BỘ'!F394)</f>
        <v/>
      </c>
      <c r="E3137" s="37">
        <f>IF('📦 RON BỘ'!B394="","",'📦 RON BỘ'!G394)</f>
        <v/>
      </c>
      <c r="F3137" s="37">
        <f>IF('📦 RON BỘ'!B394="","",'📦 RON BỘ'!H394)</f>
        <v/>
      </c>
      <c r="G3137" s="37">
        <f>IF('📦 RON BỘ'!B394="","",'📦 RON BỘ'!I394)</f>
        <v/>
      </c>
      <c r="H3137" s="37">
        <f>IF('📦 RON BỘ'!B394="","",'📦 RON BỘ'!J394)</f>
        <v/>
      </c>
      <c r="I3137" s="37">
        <f>IF('📦 RON BỘ'!B394="","",'📦 RON BỘ'!K394)</f>
        <v/>
      </c>
      <c r="J3137">
        <f>IF('📦 RON BỘ'!B394="","","")</f>
        <v/>
      </c>
      <c r="L3137">
        <f>N(L3136)+IF(AND('🔎 TRA CỨU NHANH'!$C$2&lt;&gt;"",OR(ISNUMBER(SEARCH('🔎 TRA CỨU NHANH'!$C$2,$A3137)),ISNUMBER(SEARCH('🔎 TRA CỨU NHANH'!$C$2,$B3137)))),1,0)</f>
        <v/>
      </c>
      <c r="M3137">
        <f>IF(L3137&gt;N(L3136),L3137,"")</f>
        <v/>
      </c>
      <c r="N3137">
        <f>N(N3136)+IF(AND('💰 BÁO GIÁ'!$C$27&lt;&gt;"",OR(ISNUMBER(SEARCH('💰 BÁO GIÁ'!$C$27,$A3137)),ISNUMBER(SEARCH('💰 BÁO GIÁ'!$C$27,$B3137)))),1,0)</f>
        <v/>
      </c>
      <c r="O3137">
        <f>IF(N3137&gt;N(N3136),N3137,"")</f>
        <v/>
      </c>
    </row>
    <row r="3138">
      <c r="A3138">
        <f>IF('📦 RON BỘ'!B395="","",'📦 RON BỘ'!B395)</f>
        <v/>
      </c>
      <c r="B3138">
        <f>IF('📦 RON BỘ'!B395="","",'📦 RON BỘ'!C395)</f>
        <v/>
      </c>
      <c r="C3138">
        <f>IF('📦 RON BỘ'!B395="","","Ron bộ")</f>
        <v/>
      </c>
      <c r="D3138">
        <f>IF('📦 RON BỘ'!B395="","",'📦 RON BỘ'!F395)</f>
        <v/>
      </c>
      <c r="E3138" s="37">
        <f>IF('📦 RON BỘ'!B395="","",'📦 RON BỘ'!G395)</f>
        <v/>
      </c>
      <c r="F3138" s="37">
        <f>IF('📦 RON BỘ'!B395="","",'📦 RON BỘ'!H395)</f>
        <v/>
      </c>
      <c r="G3138" s="37">
        <f>IF('📦 RON BỘ'!B395="","",'📦 RON BỘ'!I395)</f>
        <v/>
      </c>
      <c r="H3138" s="37">
        <f>IF('📦 RON BỘ'!B395="","",'📦 RON BỘ'!J395)</f>
        <v/>
      </c>
      <c r="I3138" s="37">
        <f>IF('📦 RON BỘ'!B395="","",'📦 RON BỘ'!K395)</f>
        <v/>
      </c>
      <c r="J3138">
        <f>IF('📦 RON BỘ'!B395="","","")</f>
        <v/>
      </c>
      <c r="L3138">
        <f>N(L3137)+IF(AND('🔎 TRA CỨU NHANH'!$C$2&lt;&gt;"",OR(ISNUMBER(SEARCH('🔎 TRA CỨU NHANH'!$C$2,$A3138)),ISNUMBER(SEARCH('🔎 TRA CỨU NHANH'!$C$2,$B3138)))),1,0)</f>
        <v/>
      </c>
      <c r="M3138">
        <f>IF(L3138&gt;N(L3137),L3138,"")</f>
        <v/>
      </c>
      <c r="N3138">
        <f>N(N3137)+IF(AND('💰 BÁO GIÁ'!$C$27&lt;&gt;"",OR(ISNUMBER(SEARCH('💰 BÁO GIÁ'!$C$27,$A3138)),ISNUMBER(SEARCH('💰 BÁO GIÁ'!$C$27,$B3138)))),1,0)</f>
        <v/>
      </c>
      <c r="O3138">
        <f>IF(N3138&gt;N(N3137),N3138,"")</f>
        <v/>
      </c>
    </row>
    <row r="3139">
      <c r="A3139">
        <f>IF('📦 RON BỘ'!B396="","",'📦 RON BỘ'!B396)</f>
        <v/>
      </c>
      <c r="B3139">
        <f>IF('📦 RON BỘ'!B396="","",'📦 RON BỘ'!C396)</f>
        <v/>
      </c>
      <c r="C3139">
        <f>IF('📦 RON BỘ'!B396="","","Ron bộ")</f>
        <v/>
      </c>
      <c r="D3139">
        <f>IF('📦 RON BỘ'!B396="","",'📦 RON BỘ'!F396)</f>
        <v/>
      </c>
      <c r="E3139" s="37">
        <f>IF('📦 RON BỘ'!B396="","",'📦 RON BỘ'!G396)</f>
        <v/>
      </c>
      <c r="F3139" s="37">
        <f>IF('📦 RON BỘ'!B396="","",'📦 RON BỘ'!H396)</f>
        <v/>
      </c>
      <c r="G3139" s="37">
        <f>IF('📦 RON BỘ'!B396="","",'📦 RON BỘ'!I396)</f>
        <v/>
      </c>
      <c r="H3139" s="37">
        <f>IF('📦 RON BỘ'!B396="","",'📦 RON BỘ'!J396)</f>
        <v/>
      </c>
      <c r="I3139" s="37">
        <f>IF('📦 RON BỘ'!B396="","",'📦 RON BỘ'!K396)</f>
        <v/>
      </c>
      <c r="J3139">
        <f>IF('📦 RON BỘ'!B396="","","")</f>
        <v/>
      </c>
      <c r="L3139">
        <f>N(L3138)+IF(AND('🔎 TRA CỨU NHANH'!$C$2&lt;&gt;"",OR(ISNUMBER(SEARCH('🔎 TRA CỨU NHANH'!$C$2,$A3139)),ISNUMBER(SEARCH('🔎 TRA CỨU NHANH'!$C$2,$B3139)))),1,0)</f>
        <v/>
      </c>
      <c r="M3139">
        <f>IF(L3139&gt;N(L3138),L3139,"")</f>
        <v/>
      </c>
      <c r="N3139">
        <f>N(N3138)+IF(AND('💰 BÁO GIÁ'!$C$27&lt;&gt;"",OR(ISNUMBER(SEARCH('💰 BÁO GIÁ'!$C$27,$A3139)),ISNUMBER(SEARCH('💰 BÁO GIÁ'!$C$27,$B3139)))),1,0)</f>
        <v/>
      </c>
      <c r="O3139">
        <f>IF(N3139&gt;N(N3138),N3139,"")</f>
        <v/>
      </c>
    </row>
    <row r="3140">
      <c r="A3140">
        <f>IF('📦 RON BỘ'!B397="","",'📦 RON BỘ'!B397)</f>
        <v/>
      </c>
      <c r="B3140">
        <f>IF('📦 RON BỘ'!B397="","",'📦 RON BỘ'!C397)</f>
        <v/>
      </c>
      <c r="C3140">
        <f>IF('📦 RON BỘ'!B397="","","Ron bộ")</f>
        <v/>
      </c>
      <c r="D3140">
        <f>IF('📦 RON BỘ'!B397="","",'📦 RON BỘ'!F397)</f>
        <v/>
      </c>
      <c r="E3140" s="37">
        <f>IF('📦 RON BỘ'!B397="","",'📦 RON BỘ'!G397)</f>
        <v/>
      </c>
      <c r="F3140" s="37">
        <f>IF('📦 RON BỘ'!B397="","",'📦 RON BỘ'!H397)</f>
        <v/>
      </c>
      <c r="G3140" s="37">
        <f>IF('📦 RON BỘ'!B397="","",'📦 RON BỘ'!I397)</f>
        <v/>
      </c>
      <c r="H3140" s="37">
        <f>IF('📦 RON BỘ'!B397="","",'📦 RON BỘ'!J397)</f>
        <v/>
      </c>
      <c r="I3140" s="37">
        <f>IF('📦 RON BỘ'!B397="","",'📦 RON BỘ'!K397)</f>
        <v/>
      </c>
      <c r="J3140">
        <f>IF('📦 RON BỘ'!B397="","","")</f>
        <v/>
      </c>
      <c r="L3140">
        <f>N(L3139)+IF(AND('🔎 TRA CỨU NHANH'!$C$2&lt;&gt;"",OR(ISNUMBER(SEARCH('🔎 TRA CỨU NHANH'!$C$2,$A3140)),ISNUMBER(SEARCH('🔎 TRA CỨU NHANH'!$C$2,$B3140)))),1,0)</f>
        <v/>
      </c>
      <c r="M3140">
        <f>IF(L3140&gt;N(L3139),L3140,"")</f>
        <v/>
      </c>
      <c r="N3140">
        <f>N(N3139)+IF(AND('💰 BÁO GIÁ'!$C$27&lt;&gt;"",OR(ISNUMBER(SEARCH('💰 BÁO GIÁ'!$C$27,$A3140)),ISNUMBER(SEARCH('💰 BÁO GIÁ'!$C$27,$B3140)))),1,0)</f>
        <v/>
      </c>
      <c r="O3140">
        <f>IF(N3140&gt;N(N3139),N3140,"")</f>
        <v/>
      </c>
    </row>
    <row r="3141">
      <c r="A3141">
        <f>IF('📦 RON BỘ'!B398="","",'📦 RON BỘ'!B398)</f>
        <v/>
      </c>
      <c r="B3141">
        <f>IF('📦 RON BỘ'!B398="","",'📦 RON BỘ'!C398)</f>
        <v/>
      </c>
      <c r="C3141">
        <f>IF('📦 RON BỘ'!B398="","","Ron bộ")</f>
        <v/>
      </c>
      <c r="D3141">
        <f>IF('📦 RON BỘ'!B398="","",'📦 RON BỘ'!F398)</f>
        <v/>
      </c>
      <c r="E3141" s="37">
        <f>IF('📦 RON BỘ'!B398="","",'📦 RON BỘ'!G398)</f>
        <v/>
      </c>
      <c r="F3141" s="37">
        <f>IF('📦 RON BỘ'!B398="","",'📦 RON BỘ'!H398)</f>
        <v/>
      </c>
      <c r="G3141" s="37">
        <f>IF('📦 RON BỘ'!B398="","",'📦 RON BỘ'!I398)</f>
        <v/>
      </c>
      <c r="H3141" s="37">
        <f>IF('📦 RON BỘ'!B398="","",'📦 RON BỘ'!J398)</f>
        <v/>
      </c>
      <c r="I3141" s="37">
        <f>IF('📦 RON BỘ'!B398="","",'📦 RON BỘ'!K398)</f>
        <v/>
      </c>
      <c r="J3141">
        <f>IF('📦 RON BỘ'!B398="","","")</f>
        <v/>
      </c>
      <c r="L3141">
        <f>N(L3140)+IF(AND('🔎 TRA CỨU NHANH'!$C$2&lt;&gt;"",OR(ISNUMBER(SEARCH('🔎 TRA CỨU NHANH'!$C$2,$A3141)),ISNUMBER(SEARCH('🔎 TRA CỨU NHANH'!$C$2,$B3141)))),1,0)</f>
        <v/>
      </c>
      <c r="M3141">
        <f>IF(L3141&gt;N(L3140),L3141,"")</f>
        <v/>
      </c>
      <c r="N3141">
        <f>N(N3140)+IF(AND('💰 BÁO GIÁ'!$C$27&lt;&gt;"",OR(ISNUMBER(SEARCH('💰 BÁO GIÁ'!$C$27,$A3141)),ISNUMBER(SEARCH('💰 BÁO GIÁ'!$C$27,$B3141)))),1,0)</f>
        <v/>
      </c>
      <c r="O3141">
        <f>IF(N3141&gt;N(N3140),N3141,"")</f>
        <v/>
      </c>
    </row>
    <row r="3142">
      <c r="A3142">
        <f>IF('📦 RON BỘ'!B399="","",'📦 RON BỘ'!B399)</f>
        <v/>
      </c>
      <c r="B3142">
        <f>IF('📦 RON BỘ'!B399="","",'📦 RON BỘ'!C399)</f>
        <v/>
      </c>
      <c r="C3142">
        <f>IF('📦 RON BỘ'!B399="","","Ron bộ")</f>
        <v/>
      </c>
      <c r="D3142">
        <f>IF('📦 RON BỘ'!B399="","",'📦 RON BỘ'!F399)</f>
        <v/>
      </c>
      <c r="E3142" s="37">
        <f>IF('📦 RON BỘ'!B399="","",'📦 RON BỘ'!G399)</f>
        <v/>
      </c>
      <c r="F3142" s="37">
        <f>IF('📦 RON BỘ'!B399="","",'📦 RON BỘ'!H399)</f>
        <v/>
      </c>
      <c r="G3142" s="37">
        <f>IF('📦 RON BỘ'!B399="","",'📦 RON BỘ'!I399)</f>
        <v/>
      </c>
      <c r="H3142" s="37">
        <f>IF('📦 RON BỘ'!B399="","",'📦 RON BỘ'!J399)</f>
        <v/>
      </c>
      <c r="I3142" s="37">
        <f>IF('📦 RON BỘ'!B399="","",'📦 RON BỘ'!K399)</f>
        <v/>
      </c>
      <c r="J3142">
        <f>IF('📦 RON BỘ'!B399="","","")</f>
        <v/>
      </c>
      <c r="L3142">
        <f>N(L3141)+IF(AND('🔎 TRA CỨU NHANH'!$C$2&lt;&gt;"",OR(ISNUMBER(SEARCH('🔎 TRA CỨU NHANH'!$C$2,$A3142)),ISNUMBER(SEARCH('🔎 TRA CỨU NHANH'!$C$2,$B3142)))),1,0)</f>
        <v/>
      </c>
      <c r="M3142">
        <f>IF(L3142&gt;N(L3141),L3142,"")</f>
        <v/>
      </c>
      <c r="N3142">
        <f>N(N3141)+IF(AND('💰 BÁO GIÁ'!$C$27&lt;&gt;"",OR(ISNUMBER(SEARCH('💰 BÁO GIÁ'!$C$27,$A3142)),ISNUMBER(SEARCH('💰 BÁO GIÁ'!$C$27,$B3142)))),1,0)</f>
        <v/>
      </c>
      <c r="O3142">
        <f>IF(N3142&gt;N(N3141),N3142,"")</f>
        <v/>
      </c>
    </row>
    <row r="3143">
      <c r="A3143">
        <f>IF('📦 RON BỘ'!B400="","",'📦 RON BỘ'!B400)</f>
        <v/>
      </c>
      <c r="B3143">
        <f>IF('📦 RON BỘ'!B400="","",'📦 RON BỘ'!C400)</f>
        <v/>
      </c>
      <c r="C3143">
        <f>IF('📦 RON BỘ'!B400="","","Ron bộ")</f>
        <v/>
      </c>
      <c r="D3143">
        <f>IF('📦 RON BỘ'!B400="","",'📦 RON BỘ'!F400)</f>
        <v/>
      </c>
      <c r="E3143" s="37">
        <f>IF('📦 RON BỘ'!B400="","",'📦 RON BỘ'!G400)</f>
        <v/>
      </c>
      <c r="F3143" s="37">
        <f>IF('📦 RON BỘ'!B400="","",'📦 RON BỘ'!H400)</f>
        <v/>
      </c>
      <c r="G3143" s="37">
        <f>IF('📦 RON BỘ'!B400="","",'📦 RON BỘ'!I400)</f>
        <v/>
      </c>
      <c r="H3143" s="37">
        <f>IF('📦 RON BỘ'!B400="","",'📦 RON BỘ'!J400)</f>
        <v/>
      </c>
      <c r="I3143" s="37">
        <f>IF('📦 RON BỘ'!B400="","",'📦 RON BỘ'!K400)</f>
        <v/>
      </c>
      <c r="J3143">
        <f>IF('📦 RON BỘ'!B400="","","")</f>
        <v/>
      </c>
      <c r="L3143">
        <f>N(L3142)+IF(AND('🔎 TRA CỨU NHANH'!$C$2&lt;&gt;"",OR(ISNUMBER(SEARCH('🔎 TRA CỨU NHANH'!$C$2,$A3143)),ISNUMBER(SEARCH('🔎 TRA CỨU NHANH'!$C$2,$B3143)))),1,0)</f>
        <v/>
      </c>
      <c r="M3143">
        <f>IF(L3143&gt;N(L3142),L3143,"")</f>
        <v/>
      </c>
      <c r="N3143">
        <f>N(N3142)+IF(AND('💰 BÁO GIÁ'!$C$27&lt;&gt;"",OR(ISNUMBER(SEARCH('💰 BÁO GIÁ'!$C$27,$A3143)),ISNUMBER(SEARCH('💰 BÁO GIÁ'!$C$27,$B3143)))),1,0)</f>
        <v/>
      </c>
      <c r="O3143">
        <f>IF(N3143&gt;N(N3142),N3143,"")</f>
        <v/>
      </c>
    </row>
    <row r="3144">
      <c r="A3144">
        <f>IF('📦 RON BỘ'!B401="","",'📦 RON BỘ'!B401)</f>
        <v/>
      </c>
      <c r="B3144">
        <f>IF('📦 RON BỘ'!B401="","",'📦 RON BỘ'!C401)</f>
        <v/>
      </c>
      <c r="C3144">
        <f>IF('📦 RON BỘ'!B401="","","Ron bộ")</f>
        <v/>
      </c>
      <c r="D3144">
        <f>IF('📦 RON BỘ'!B401="","",'📦 RON BỘ'!F401)</f>
        <v/>
      </c>
      <c r="E3144" s="37">
        <f>IF('📦 RON BỘ'!B401="","",'📦 RON BỘ'!G401)</f>
        <v/>
      </c>
      <c r="F3144" s="37">
        <f>IF('📦 RON BỘ'!B401="","",'📦 RON BỘ'!H401)</f>
        <v/>
      </c>
      <c r="G3144" s="37">
        <f>IF('📦 RON BỘ'!B401="","",'📦 RON BỘ'!I401)</f>
        <v/>
      </c>
      <c r="H3144" s="37">
        <f>IF('📦 RON BỘ'!B401="","",'📦 RON BỘ'!J401)</f>
        <v/>
      </c>
      <c r="I3144" s="37">
        <f>IF('📦 RON BỘ'!B401="","",'📦 RON BỘ'!K401)</f>
        <v/>
      </c>
      <c r="J3144">
        <f>IF('📦 RON BỘ'!B401="","","")</f>
        <v/>
      </c>
      <c r="L3144">
        <f>N(L3143)+IF(AND('🔎 TRA CỨU NHANH'!$C$2&lt;&gt;"",OR(ISNUMBER(SEARCH('🔎 TRA CỨU NHANH'!$C$2,$A3144)),ISNUMBER(SEARCH('🔎 TRA CỨU NHANH'!$C$2,$B3144)))),1,0)</f>
        <v/>
      </c>
      <c r="M3144">
        <f>IF(L3144&gt;N(L3143),L3144,"")</f>
        <v/>
      </c>
      <c r="N3144">
        <f>N(N3143)+IF(AND('💰 BÁO GIÁ'!$C$27&lt;&gt;"",OR(ISNUMBER(SEARCH('💰 BÁO GIÁ'!$C$27,$A3144)),ISNUMBER(SEARCH('💰 BÁO GIÁ'!$C$27,$B3144)))),1,0)</f>
        <v/>
      </c>
      <c r="O3144">
        <f>IF(N3144&gt;N(N3143),N3144,"")</f>
        <v/>
      </c>
    </row>
    <row r="3145">
      <c r="A3145">
        <f>IF('📦 RON BỘ'!B402="","",'📦 RON BỘ'!B402)</f>
        <v/>
      </c>
      <c r="B3145">
        <f>IF('📦 RON BỘ'!B402="","",'📦 RON BỘ'!C402)</f>
        <v/>
      </c>
      <c r="C3145">
        <f>IF('📦 RON BỘ'!B402="","","Ron bộ")</f>
        <v/>
      </c>
      <c r="D3145">
        <f>IF('📦 RON BỘ'!B402="","",'📦 RON BỘ'!F402)</f>
        <v/>
      </c>
      <c r="E3145" s="37">
        <f>IF('📦 RON BỘ'!B402="","",'📦 RON BỘ'!G402)</f>
        <v/>
      </c>
      <c r="F3145" s="37">
        <f>IF('📦 RON BỘ'!B402="","",'📦 RON BỘ'!H402)</f>
        <v/>
      </c>
      <c r="G3145" s="37">
        <f>IF('📦 RON BỘ'!B402="","",'📦 RON BỘ'!I402)</f>
        <v/>
      </c>
      <c r="H3145" s="37">
        <f>IF('📦 RON BỘ'!B402="","",'📦 RON BỘ'!J402)</f>
        <v/>
      </c>
      <c r="I3145" s="37">
        <f>IF('📦 RON BỘ'!B402="","",'📦 RON BỘ'!K402)</f>
        <v/>
      </c>
      <c r="J3145">
        <f>IF('📦 RON BỘ'!B402="","","")</f>
        <v/>
      </c>
      <c r="L3145">
        <f>N(L3144)+IF(AND('🔎 TRA CỨU NHANH'!$C$2&lt;&gt;"",OR(ISNUMBER(SEARCH('🔎 TRA CỨU NHANH'!$C$2,$A3145)),ISNUMBER(SEARCH('🔎 TRA CỨU NHANH'!$C$2,$B3145)))),1,0)</f>
        <v/>
      </c>
      <c r="M3145">
        <f>IF(L3145&gt;N(L3144),L3145,"")</f>
        <v/>
      </c>
      <c r="N3145">
        <f>N(N3144)+IF(AND('💰 BÁO GIÁ'!$C$27&lt;&gt;"",OR(ISNUMBER(SEARCH('💰 BÁO GIÁ'!$C$27,$A3145)),ISNUMBER(SEARCH('💰 BÁO GIÁ'!$C$27,$B3145)))),1,0)</f>
        <v/>
      </c>
      <c r="O3145">
        <f>IF(N3145&gt;N(N3144),N3145,"")</f>
        <v/>
      </c>
    </row>
    <row r="3146">
      <c r="A3146">
        <f>IF('📦 RON BỘ'!B403="","",'📦 RON BỘ'!B403)</f>
        <v/>
      </c>
      <c r="B3146">
        <f>IF('📦 RON BỘ'!B403="","",'📦 RON BỘ'!C403)</f>
        <v/>
      </c>
      <c r="C3146">
        <f>IF('📦 RON BỘ'!B403="","","Ron bộ")</f>
        <v/>
      </c>
      <c r="D3146">
        <f>IF('📦 RON BỘ'!B403="","",'📦 RON BỘ'!F403)</f>
        <v/>
      </c>
      <c r="E3146" s="37">
        <f>IF('📦 RON BỘ'!B403="","",'📦 RON BỘ'!G403)</f>
        <v/>
      </c>
      <c r="F3146" s="37">
        <f>IF('📦 RON BỘ'!B403="","",'📦 RON BỘ'!H403)</f>
        <v/>
      </c>
      <c r="G3146" s="37">
        <f>IF('📦 RON BỘ'!B403="","",'📦 RON BỘ'!I403)</f>
        <v/>
      </c>
      <c r="H3146" s="37">
        <f>IF('📦 RON BỘ'!B403="","",'📦 RON BỘ'!J403)</f>
        <v/>
      </c>
      <c r="I3146" s="37">
        <f>IF('📦 RON BỘ'!B403="","",'📦 RON BỘ'!K403)</f>
        <v/>
      </c>
      <c r="J3146">
        <f>IF('📦 RON BỘ'!B403="","","")</f>
        <v/>
      </c>
      <c r="L3146">
        <f>N(L3145)+IF(AND('🔎 TRA CỨU NHANH'!$C$2&lt;&gt;"",OR(ISNUMBER(SEARCH('🔎 TRA CỨU NHANH'!$C$2,$A3146)),ISNUMBER(SEARCH('🔎 TRA CỨU NHANH'!$C$2,$B3146)))),1,0)</f>
        <v/>
      </c>
      <c r="M3146">
        <f>IF(L3146&gt;N(L3145),L3146,"")</f>
        <v/>
      </c>
      <c r="N3146">
        <f>N(N3145)+IF(AND('💰 BÁO GIÁ'!$C$27&lt;&gt;"",OR(ISNUMBER(SEARCH('💰 BÁO GIÁ'!$C$27,$A3146)),ISNUMBER(SEARCH('💰 BÁO GIÁ'!$C$27,$B3146)))),1,0)</f>
        <v/>
      </c>
      <c r="O3146">
        <f>IF(N3146&gt;N(N3145),N3146,"")</f>
        <v/>
      </c>
    </row>
    <row r="3147">
      <c r="A3147">
        <f>IF('📦 RON BỘ'!B404="","",'📦 RON BỘ'!B404)</f>
        <v/>
      </c>
      <c r="B3147">
        <f>IF('📦 RON BỘ'!B404="","",'📦 RON BỘ'!C404)</f>
        <v/>
      </c>
      <c r="C3147">
        <f>IF('📦 RON BỘ'!B404="","","Ron bộ")</f>
        <v/>
      </c>
      <c r="D3147">
        <f>IF('📦 RON BỘ'!B404="","",'📦 RON BỘ'!F404)</f>
        <v/>
      </c>
      <c r="E3147" s="37">
        <f>IF('📦 RON BỘ'!B404="","",'📦 RON BỘ'!G404)</f>
        <v/>
      </c>
      <c r="F3147" s="37">
        <f>IF('📦 RON BỘ'!B404="","",'📦 RON BỘ'!H404)</f>
        <v/>
      </c>
      <c r="G3147" s="37">
        <f>IF('📦 RON BỘ'!B404="","",'📦 RON BỘ'!I404)</f>
        <v/>
      </c>
      <c r="H3147" s="37">
        <f>IF('📦 RON BỘ'!B404="","",'📦 RON BỘ'!J404)</f>
        <v/>
      </c>
      <c r="I3147" s="37">
        <f>IF('📦 RON BỘ'!B404="","",'📦 RON BỘ'!K404)</f>
        <v/>
      </c>
      <c r="J3147">
        <f>IF('📦 RON BỘ'!B404="","","")</f>
        <v/>
      </c>
      <c r="L3147">
        <f>N(L3146)+IF(AND('🔎 TRA CỨU NHANH'!$C$2&lt;&gt;"",OR(ISNUMBER(SEARCH('🔎 TRA CỨU NHANH'!$C$2,$A3147)),ISNUMBER(SEARCH('🔎 TRA CỨU NHANH'!$C$2,$B3147)))),1,0)</f>
        <v/>
      </c>
      <c r="M3147">
        <f>IF(L3147&gt;N(L3146),L3147,"")</f>
        <v/>
      </c>
      <c r="N3147">
        <f>N(N3146)+IF(AND('💰 BÁO GIÁ'!$C$27&lt;&gt;"",OR(ISNUMBER(SEARCH('💰 BÁO GIÁ'!$C$27,$A3147)),ISNUMBER(SEARCH('💰 BÁO GIÁ'!$C$27,$B3147)))),1,0)</f>
        <v/>
      </c>
      <c r="O3147">
        <f>IF(N3147&gt;N(N3146),N3147,"")</f>
        <v/>
      </c>
    </row>
    <row r="3148">
      <c r="A3148">
        <f>IF('📦 RON BỘ'!B405="","",'📦 RON BỘ'!B405)</f>
        <v/>
      </c>
      <c r="B3148">
        <f>IF('📦 RON BỘ'!B405="","",'📦 RON BỘ'!C405)</f>
        <v/>
      </c>
      <c r="C3148">
        <f>IF('📦 RON BỘ'!B405="","","Ron bộ")</f>
        <v/>
      </c>
      <c r="D3148">
        <f>IF('📦 RON BỘ'!B405="","",'📦 RON BỘ'!F405)</f>
        <v/>
      </c>
      <c r="E3148" s="37">
        <f>IF('📦 RON BỘ'!B405="","",'📦 RON BỘ'!G405)</f>
        <v/>
      </c>
      <c r="F3148" s="37">
        <f>IF('📦 RON BỘ'!B405="","",'📦 RON BỘ'!H405)</f>
        <v/>
      </c>
      <c r="G3148" s="37">
        <f>IF('📦 RON BỘ'!B405="","",'📦 RON BỘ'!I405)</f>
        <v/>
      </c>
      <c r="H3148" s="37">
        <f>IF('📦 RON BỘ'!B405="","",'📦 RON BỘ'!J405)</f>
        <v/>
      </c>
      <c r="I3148" s="37">
        <f>IF('📦 RON BỘ'!B405="","",'📦 RON BỘ'!K405)</f>
        <v/>
      </c>
      <c r="J3148">
        <f>IF('📦 RON BỘ'!B405="","","")</f>
        <v/>
      </c>
      <c r="L3148">
        <f>N(L3147)+IF(AND('🔎 TRA CỨU NHANH'!$C$2&lt;&gt;"",OR(ISNUMBER(SEARCH('🔎 TRA CỨU NHANH'!$C$2,$A3148)),ISNUMBER(SEARCH('🔎 TRA CỨU NHANH'!$C$2,$B3148)))),1,0)</f>
        <v/>
      </c>
      <c r="M3148">
        <f>IF(L3148&gt;N(L3147),L3148,"")</f>
        <v/>
      </c>
      <c r="N3148">
        <f>N(N3147)+IF(AND('💰 BÁO GIÁ'!$C$27&lt;&gt;"",OR(ISNUMBER(SEARCH('💰 BÁO GIÁ'!$C$27,$A3148)),ISNUMBER(SEARCH('💰 BÁO GIÁ'!$C$27,$B3148)))),1,0)</f>
        <v/>
      </c>
      <c r="O3148">
        <f>IF(N3148&gt;N(N3147),N3148,"")</f>
        <v/>
      </c>
    </row>
    <row r="3149">
      <c r="A3149">
        <f>IF('📦 RON BỘ'!B406="","",'📦 RON BỘ'!B406)</f>
        <v/>
      </c>
      <c r="B3149">
        <f>IF('📦 RON BỘ'!B406="","",'📦 RON BỘ'!C406)</f>
        <v/>
      </c>
      <c r="C3149">
        <f>IF('📦 RON BỘ'!B406="","","Ron bộ")</f>
        <v/>
      </c>
      <c r="D3149">
        <f>IF('📦 RON BỘ'!B406="","",'📦 RON BỘ'!F406)</f>
        <v/>
      </c>
      <c r="E3149" s="37">
        <f>IF('📦 RON BỘ'!B406="","",'📦 RON BỘ'!G406)</f>
        <v/>
      </c>
      <c r="F3149" s="37">
        <f>IF('📦 RON BỘ'!B406="","",'📦 RON BỘ'!H406)</f>
        <v/>
      </c>
      <c r="G3149" s="37">
        <f>IF('📦 RON BỘ'!B406="","",'📦 RON BỘ'!I406)</f>
        <v/>
      </c>
      <c r="H3149" s="37">
        <f>IF('📦 RON BỘ'!B406="","",'📦 RON BỘ'!J406)</f>
        <v/>
      </c>
      <c r="I3149" s="37">
        <f>IF('📦 RON BỘ'!B406="","",'📦 RON BỘ'!K406)</f>
        <v/>
      </c>
      <c r="J3149">
        <f>IF('📦 RON BỘ'!B406="","","")</f>
        <v/>
      </c>
      <c r="L3149">
        <f>N(L3148)+IF(AND('🔎 TRA CỨU NHANH'!$C$2&lt;&gt;"",OR(ISNUMBER(SEARCH('🔎 TRA CỨU NHANH'!$C$2,$A3149)),ISNUMBER(SEARCH('🔎 TRA CỨU NHANH'!$C$2,$B3149)))),1,0)</f>
        <v/>
      </c>
      <c r="M3149">
        <f>IF(L3149&gt;N(L3148),L3149,"")</f>
        <v/>
      </c>
      <c r="N3149">
        <f>N(N3148)+IF(AND('💰 BÁO GIÁ'!$C$27&lt;&gt;"",OR(ISNUMBER(SEARCH('💰 BÁO GIÁ'!$C$27,$A3149)),ISNUMBER(SEARCH('💰 BÁO GIÁ'!$C$27,$B3149)))),1,0)</f>
        <v/>
      </c>
      <c r="O3149">
        <f>IF(N3149&gt;N(N3148),N3149,"")</f>
        <v/>
      </c>
    </row>
    <row r="3150">
      <c r="A3150">
        <f>IF('📦 RON BỘ'!B407="","",'📦 RON BỘ'!B407)</f>
        <v/>
      </c>
      <c r="B3150">
        <f>IF('📦 RON BỘ'!B407="","",'📦 RON BỘ'!C407)</f>
        <v/>
      </c>
      <c r="C3150">
        <f>IF('📦 RON BỘ'!B407="","","Ron bộ")</f>
        <v/>
      </c>
      <c r="D3150">
        <f>IF('📦 RON BỘ'!B407="","",'📦 RON BỘ'!F407)</f>
        <v/>
      </c>
      <c r="E3150" s="37">
        <f>IF('📦 RON BỘ'!B407="","",'📦 RON BỘ'!G407)</f>
        <v/>
      </c>
      <c r="F3150" s="37">
        <f>IF('📦 RON BỘ'!B407="","",'📦 RON BỘ'!H407)</f>
        <v/>
      </c>
      <c r="G3150" s="37">
        <f>IF('📦 RON BỘ'!B407="","",'📦 RON BỘ'!I407)</f>
        <v/>
      </c>
      <c r="H3150" s="37">
        <f>IF('📦 RON BỘ'!B407="","",'📦 RON BỘ'!J407)</f>
        <v/>
      </c>
      <c r="I3150" s="37">
        <f>IF('📦 RON BỘ'!B407="","",'📦 RON BỘ'!K407)</f>
        <v/>
      </c>
      <c r="J3150">
        <f>IF('📦 RON BỘ'!B407="","","")</f>
        <v/>
      </c>
      <c r="L3150">
        <f>N(L3149)+IF(AND('🔎 TRA CỨU NHANH'!$C$2&lt;&gt;"",OR(ISNUMBER(SEARCH('🔎 TRA CỨU NHANH'!$C$2,$A3150)),ISNUMBER(SEARCH('🔎 TRA CỨU NHANH'!$C$2,$B3150)))),1,0)</f>
        <v/>
      </c>
      <c r="M3150">
        <f>IF(L3150&gt;N(L3149),L3150,"")</f>
        <v/>
      </c>
      <c r="N3150">
        <f>N(N3149)+IF(AND('💰 BÁO GIÁ'!$C$27&lt;&gt;"",OR(ISNUMBER(SEARCH('💰 BÁO GIÁ'!$C$27,$A3150)),ISNUMBER(SEARCH('💰 BÁO GIÁ'!$C$27,$B3150)))),1,0)</f>
        <v/>
      </c>
      <c r="O3150">
        <f>IF(N3150&gt;N(N3149),N3150,"")</f>
        <v/>
      </c>
    </row>
    <row r="3151">
      <c r="A3151">
        <f>IF('📦 RON BỘ'!B408="","",'📦 RON BỘ'!B408)</f>
        <v/>
      </c>
      <c r="B3151">
        <f>IF('📦 RON BỘ'!B408="","",'📦 RON BỘ'!C408)</f>
        <v/>
      </c>
      <c r="C3151">
        <f>IF('📦 RON BỘ'!B408="","","Ron bộ")</f>
        <v/>
      </c>
      <c r="D3151">
        <f>IF('📦 RON BỘ'!B408="","",'📦 RON BỘ'!F408)</f>
        <v/>
      </c>
      <c r="E3151" s="37">
        <f>IF('📦 RON BỘ'!B408="","",'📦 RON BỘ'!G408)</f>
        <v/>
      </c>
      <c r="F3151" s="37">
        <f>IF('📦 RON BỘ'!B408="","",'📦 RON BỘ'!H408)</f>
        <v/>
      </c>
      <c r="G3151" s="37">
        <f>IF('📦 RON BỘ'!B408="","",'📦 RON BỘ'!I408)</f>
        <v/>
      </c>
      <c r="H3151" s="37">
        <f>IF('📦 RON BỘ'!B408="","",'📦 RON BỘ'!J408)</f>
        <v/>
      </c>
      <c r="I3151" s="37">
        <f>IF('📦 RON BỘ'!B408="","",'📦 RON BỘ'!K408)</f>
        <v/>
      </c>
      <c r="J3151">
        <f>IF('📦 RON BỘ'!B408="","","")</f>
        <v/>
      </c>
      <c r="L3151">
        <f>N(L3150)+IF(AND('🔎 TRA CỨU NHANH'!$C$2&lt;&gt;"",OR(ISNUMBER(SEARCH('🔎 TRA CỨU NHANH'!$C$2,$A3151)),ISNUMBER(SEARCH('🔎 TRA CỨU NHANH'!$C$2,$B3151)))),1,0)</f>
        <v/>
      </c>
      <c r="M3151">
        <f>IF(L3151&gt;N(L3150),L3151,"")</f>
        <v/>
      </c>
      <c r="N3151">
        <f>N(N3150)+IF(AND('💰 BÁO GIÁ'!$C$27&lt;&gt;"",OR(ISNUMBER(SEARCH('💰 BÁO GIÁ'!$C$27,$A3151)),ISNUMBER(SEARCH('💰 BÁO GIÁ'!$C$27,$B3151)))),1,0)</f>
        <v/>
      </c>
      <c r="O3151">
        <f>IF(N3151&gt;N(N3150),N3151,"")</f>
        <v/>
      </c>
    </row>
    <row r="3152">
      <c r="A3152">
        <f>IF('📦 RON BỘ'!B409="","",'📦 RON BỘ'!B409)</f>
        <v/>
      </c>
      <c r="B3152">
        <f>IF('📦 RON BỘ'!B409="","",'📦 RON BỘ'!C409)</f>
        <v/>
      </c>
      <c r="C3152">
        <f>IF('📦 RON BỘ'!B409="","","Ron bộ")</f>
        <v/>
      </c>
      <c r="D3152">
        <f>IF('📦 RON BỘ'!B409="","",'📦 RON BỘ'!F409)</f>
        <v/>
      </c>
      <c r="E3152" s="37">
        <f>IF('📦 RON BỘ'!B409="","",'📦 RON BỘ'!G409)</f>
        <v/>
      </c>
      <c r="F3152" s="37">
        <f>IF('📦 RON BỘ'!B409="","",'📦 RON BỘ'!H409)</f>
        <v/>
      </c>
      <c r="G3152" s="37">
        <f>IF('📦 RON BỘ'!B409="","",'📦 RON BỘ'!I409)</f>
        <v/>
      </c>
      <c r="H3152" s="37">
        <f>IF('📦 RON BỘ'!B409="","",'📦 RON BỘ'!J409)</f>
        <v/>
      </c>
      <c r="I3152" s="37">
        <f>IF('📦 RON BỘ'!B409="","",'📦 RON BỘ'!K409)</f>
        <v/>
      </c>
      <c r="J3152">
        <f>IF('📦 RON BỘ'!B409="","","")</f>
        <v/>
      </c>
      <c r="L3152">
        <f>N(L3151)+IF(AND('🔎 TRA CỨU NHANH'!$C$2&lt;&gt;"",OR(ISNUMBER(SEARCH('🔎 TRA CỨU NHANH'!$C$2,$A3152)),ISNUMBER(SEARCH('🔎 TRA CỨU NHANH'!$C$2,$B3152)))),1,0)</f>
        <v/>
      </c>
      <c r="M3152">
        <f>IF(L3152&gt;N(L3151),L3152,"")</f>
        <v/>
      </c>
      <c r="N3152">
        <f>N(N3151)+IF(AND('💰 BÁO GIÁ'!$C$27&lt;&gt;"",OR(ISNUMBER(SEARCH('💰 BÁO GIÁ'!$C$27,$A3152)),ISNUMBER(SEARCH('💰 BÁO GIÁ'!$C$27,$B3152)))),1,0)</f>
        <v/>
      </c>
      <c r="O3152">
        <f>IF(N3152&gt;N(N3151),N3152,"")</f>
        <v/>
      </c>
    </row>
    <row r="3153">
      <c r="A3153">
        <f>IF('📦 RON BỘ'!B410="","",'📦 RON BỘ'!B410)</f>
        <v/>
      </c>
      <c r="B3153">
        <f>IF('📦 RON BỘ'!B410="","",'📦 RON BỘ'!C410)</f>
        <v/>
      </c>
      <c r="C3153">
        <f>IF('📦 RON BỘ'!B410="","","Ron bộ")</f>
        <v/>
      </c>
      <c r="D3153">
        <f>IF('📦 RON BỘ'!B410="","",'📦 RON BỘ'!F410)</f>
        <v/>
      </c>
      <c r="E3153" s="37">
        <f>IF('📦 RON BỘ'!B410="","",'📦 RON BỘ'!G410)</f>
        <v/>
      </c>
      <c r="F3153" s="37">
        <f>IF('📦 RON BỘ'!B410="","",'📦 RON BỘ'!H410)</f>
        <v/>
      </c>
      <c r="G3153" s="37">
        <f>IF('📦 RON BỘ'!B410="","",'📦 RON BỘ'!I410)</f>
        <v/>
      </c>
      <c r="H3153" s="37">
        <f>IF('📦 RON BỘ'!B410="","",'📦 RON BỘ'!J410)</f>
        <v/>
      </c>
      <c r="I3153" s="37">
        <f>IF('📦 RON BỘ'!B410="","",'📦 RON BỘ'!K410)</f>
        <v/>
      </c>
      <c r="J3153">
        <f>IF('📦 RON BỘ'!B410="","","")</f>
        <v/>
      </c>
      <c r="L3153">
        <f>N(L3152)+IF(AND('🔎 TRA CỨU NHANH'!$C$2&lt;&gt;"",OR(ISNUMBER(SEARCH('🔎 TRA CỨU NHANH'!$C$2,$A3153)),ISNUMBER(SEARCH('🔎 TRA CỨU NHANH'!$C$2,$B3153)))),1,0)</f>
        <v/>
      </c>
      <c r="M3153">
        <f>IF(L3153&gt;N(L3152),L3153,"")</f>
        <v/>
      </c>
      <c r="N3153">
        <f>N(N3152)+IF(AND('💰 BÁO GIÁ'!$C$27&lt;&gt;"",OR(ISNUMBER(SEARCH('💰 BÁO GIÁ'!$C$27,$A3153)),ISNUMBER(SEARCH('💰 BÁO GIÁ'!$C$27,$B3153)))),1,0)</f>
        <v/>
      </c>
      <c r="O3153">
        <f>IF(N3153&gt;N(N3152),N3153,"")</f>
        <v/>
      </c>
    </row>
    <row r="3154">
      <c r="A3154">
        <f>IF('📦 RON BỘ'!B411="","",'📦 RON BỘ'!B411)</f>
        <v/>
      </c>
      <c r="B3154">
        <f>IF('📦 RON BỘ'!B411="","",'📦 RON BỘ'!C411)</f>
        <v/>
      </c>
      <c r="C3154">
        <f>IF('📦 RON BỘ'!B411="","","Ron bộ")</f>
        <v/>
      </c>
      <c r="D3154">
        <f>IF('📦 RON BỘ'!B411="","",'📦 RON BỘ'!F411)</f>
        <v/>
      </c>
      <c r="E3154" s="37">
        <f>IF('📦 RON BỘ'!B411="","",'📦 RON BỘ'!G411)</f>
        <v/>
      </c>
      <c r="F3154" s="37">
        <f>IF('📦 RON BỘ'!B411="","",'📦 RON BỘ'!H411)</f>
        <v/>
      </c>
      <c r="G3154" s="37">
        <f>IF('📦 RON BỘ'!B411="","",'📦 RON BỘ'!I411)</f>
        <v/>
      </c>
      <c r="H3154" s="37">
        <f>IF('📦 RON BỘ'!B411="","",'📦 RON BỘ'!J411)</f>
        <v/>
      </c>
      <c r="I3154" s="37">
        <f>IF('📦 RON BỘ'!B411="","",'📦 RON BỘ'!K411)</f>
        <v/>
      </c>
      <c r="J3154">
        <f>IF('📦 RON BỘ'!B411="","","")</f>
        <v/>
      </c>
      <c r="L3154">
        <f>N(L3153)+IF(AND('🔎 TRA CỨU NHANH'!$C$2&lt;&gt;"",OR(ISNUMBER(SEARCH('🔎 TRA CỨU NHANH'!$C$2,$A3154)),ISNUMBER(SEARCH('🔎 TRA CỨU NHANH'!$C$2,$B3154)))),1,0)</f>
        <v/>
      </c>
      <c r="M3154">
        <f>IF(L3154&gt;N(L3153),L3154,"")</f>
        <v/>
      </c>
      <c r="N3154">
        <f>N(N3153)+IF(AND('💰 BÁO GIÁ'!$C$27&lt;&gt;"",OR(ISNUMBER(SEARCH('💰 BÁO GIÁ'!$C$27,$A3154)),ISNUMBER(SEARCH('💰 BÁO GIÁ'!$C$27,$B3154)))),1,0)</f>
        <v/>
      </c>
      <c r="O3154">
        <f>IF(N3154&gt;N(N3153),N3154,"")</f>
        <v/>
      </c>
    </row>
    <row r="3155">
      <c r="A3155">
        <f>IF('📦 RON BỘ'!B412="","",'📦 RON BỘ'!B412)</f>
        <v/>
      </c>
      <c r="B3155">
        <f>IF('📦 RON BỘ'!B412="","",'📦 RON BỘ'!C412)</f>
        <v/>
      </c>
      <c r="C3155">
        <f>IF('📦 RON BỘ'!B412="","","Ron bộ")</f>
        <v/>
      </c>
      <c r="D3155">
        <f>IF('📦 RON BỘ'!B412="","",'📦 RON BỘ'!F412)</f>
        <v/>
      </c>
      <c r="E3155" s="37">
        <f>IF('📦 RON BỘ'!B412="","",'📦 RON BỘ'!G412)</f>
        <v/>
      </c>
      <c r="F3155" s="37">
        <f>IF('📦 RON BỘ'!B412="","",'📦 RON BỘ'!H412)</f>
        <v/>
      </c>
      <c r="G3155" s="37">
        <f>IF('📦 RON BỘ'!B412="","",'📦 RON BỘ'!I412)</f>
        <v/>
      </c>
      <c r="H3155" s="37">
        <f>IF('📦 RON BỘ'!B412="","",'📦 RON BỘ'!J412)</f>
        <v/>
      </c>
      <c r="I3155" s="37">
        <f>IF('📦 RON BỘ'!B412="","",'📦 RON BỘ'!K412)</f>
        <v/>
      </c>
      <c r="J3155">
        <f>IF('📦 RON BỘ'!B412="","","")</f>
        <v/>
      </c>
      <c r="L3155">
        <f>N(L3154)+IF(AND('🔎 TRA CỨU NHANH'!$C$2&lt;&gt;"",OR(ISNUMBER(SEARCH('🔎 TRA CỨU NHANH'!$C$2,$A3155)),ISNUMBER(SEARCH('🔎 TRA CỨU NHANH'!$C$2,$B3155)))),1,0)</f>
        <v/>
      </c>
      <c r="M3155">
        <f>IF(L3155&gt;N(L3154),L3155,"")</f>
        <v/>
      </c>
      <c r="N3155">
        <f>N(N3154)+IF(AND('💰 BÁO GIÁ'!$C$27&lt;&gt;"",OR(ISNUMBER(SEARCH('💰 BÁO GIÁ'!$C$27,$A3155)),ISNUMBER(SEARCH('💰 BÁO GIÁ'!$C$27,$B3155)))),1,0)</f>
        <v/>
      </c>
      <c r="O3155">
        <f>IF(N3155&gt;N(N3154),N3155,"")</f>
        <v/>
      </c>
    </row>
    <row r="3156">
      <c r="A3156">
        <f>IF('📦 RON BỘ'!B413="","",'📦 RON BỘ'!B413)</f>
        <v/>
      </c>
      <c r="B3156">
        <f>IF('📦 RON BỘ'!B413="","",'📦 RON BỘ'!C413)</f>
        <v/>
      </c>
      <c r="C3156">
        <f>IF('📦 RON BỘ'!B413="","","Ron bộ")</f>
        <v/>
      </c>
      <c r="D3156">
        <f>IF('📦 RON BỘ'!B413="","",'📦 RON BỘ'!F413)</f>
        <v/>
      </c>
      <c r="E3156" s="37">
        <f>IF('📦 RON BỘ'!B413="","",'📦 RON BỘ'!G413)</f>
        <v/>
      </c>
      <c r="F3156" s="37">
        <f>IF('📦 RON BỘ'!B413="","",'📦 RON BỘ'!H413)</f>
        <v/>
      </c>
      <c r="G3156" s="37">
        <f>IF('📦 RON BỘ'!B413="","",'📦 RON BỘ'!I413)</f>
        <v/>
      </c>
      <c r="H3156" s="37">
        <f>IF('📦 RON BỘ'!B413="","",'📦 RON BỘ'!J413)</f>
        <v/>
      </c>
      <c r="I3156" s="37">
        <f>IF('📦 RON BỘ'!B413="","",'📦 RON BỘ'!K413)</f>
        <v/>
      </c>
      <c r="J3156">
        <f>IF('📦 RON BỘ'!B413="","","")</f>
        <v/>
      </c>
      <c r="L3156">
        <f>N(L3155)+IF(AND('🔎 TRA CỨU NHANH'!$C$2&lt;&gt;"",OR(ISNUMBER(SEARCH('🔎 TRA CỨU NHANH'!$C$2,$A3156)),ISNUMBER(SEARCH('🔎 TRA CỨU NHANH'!$C$2,$B3156)))),1,0)</f>
        <v/>
      </c>
      <c r="M3156">
        <f>IF(L3156&gt;N(L3155),L3156,"")</f>
        <v/>
      </c>
      <c r="N3156">
        <f>N(N3155)+IF(AND('💰 BÁO GIÁ'!$C$27&lt;&gt;"",OR(ISNUMBER(SEARCH('💰 BÁO GIÁ'!$C$27,$A3156)),ISNUMBER(SEARCH('💰 BÁO GIÁ'!$C$27,$B3156)))),1,0)</f>
        <v/>
      </c>
      <c r="O3156">
        <f>IF(N3156&gt;N(N3155),N3156,"")</f>
        <v/>
      </c>
    </row>
    <row r="3157">
      <c r="A3157">
        <f>IF('📦 RON BỘ'!B414="","",'📦 RON BỘ'!B414)</f>
        <v/>
      </c>
      <c r="B3157">
        <f>IF('📦 RON BỘ'!B414="","",'📦 RON BỘ'!C414)</f>
        <v/>
      </c>
      <c r="C3157">
        <f>IF('📦 RON BỘ'!B414="","","Ron bộ")</f>
        <v/>
      </c>
      <c r="D3157">
        <f>IF('📦 RON BỘ'!B414="","",'📦 RON BỘ'!F414)</f>
        <v/>
      </c>
      <c r="E3157" s="37">
        <f>IF('📦 RON BỘ'!B414="","",'📦 RON BỘ'!G414)</f>
        <v/>
      </c>
      <c r="F3157" s="37">
        <f>IF('📦 RON BỘ'!B414="","",'📦 RON BỘ'!H414)</f>
        <v/>
      </c>
      <c r="G3157" s="37">
        <f>IF('📦 RON BỘ'!B414="","",'📦 RON BỘ'!I414)</f>
        <v/>
      </c>
      <c r="H3157" s="37">
        <f>IF('📦 RON BỘ'!B414="","",'📦 RON BỘ'!J414)</f>
        <v/>
      </c>
      <c r="I3157" s="37">
        <f>IF('📦 RON BỘ'!B414="","",'📦 RON BỘ'!K414)</f>
        <v/>
      </c>
      <c r="J3157">
        <f>IF('📦 RON BỘ'!B414="","","")</f>
        <v/>
      </c>
      <c r="L3157">
        <f>N(L3156)+IF(AND('🔎 TRA CỨU NHANH'!$C$2&lt;&gt;"",OR(ISNUMBER(SEARCH('🔎 TRA CỨU NHANH'!$C$2,$A3157)),ISNUMBER(SEARCH('🔎 TRA CỨU NHANH'!$C$2,$B3157)))),1,0)</f>
        <v/>
      </c>
      <c r="M3157">
        <f>IF(L3157&gt;N(L3156),L3157,"")</f>
        <v/>
      </c>
      <c r="N3157">
        <f>N(N3156)+IF(AND('💰 BÁO GIÁ'!$C$27&lt;&gt;"",OR(ISNUMBER(SEARCH('💰 BÁO GIÁ'!$C$27,$A3157)),ISNUMBER(SEARCH('💰 BÁO GIÁ'!$C$27,$B3157)))),1,0)</f>
        <v/>
      </c>
      <c r="O3157">
        <f>IF(N3157&gt;N(N3156),N3157,"")</f>
        <v/>
      </c>
    </row>
    <row r="3158">
      <c r="A3158">
        <f>IF('📦 RON BỘ'!B415="","",'📦 RON BỘ'!B415)</f>
        <v/>
      </c>
      <c r="B3158">
        <f>IF('📦 RON BỘ'!B415="","",'📦 RON BỘ'!C415)</f>
        <v/>
      </c>
      <c r="C3158">
        <f>IF('📦 RON BỘ'!B415="","","Ron bộ")</f>
        <v/>
      </c>
      <c r="D3158">
        <f>IF('📦 RON BỘ'!B415="","",'📦 RON BỘ'!F415)</f>
        <v/>
      </c>
      <c r="E3158" s="37">
        <f>IF('📦 RON BỘ'!B415="","",'📦 RON BỘ'!G415)</f>
        <v/>
      </c>
      <c r="F3158" s="37">
        <f>IF('📦 RON BỘ'!B415="","",'📦 RON BỘ'!H415)</f>
        <v/>
      </c>
      <c r="G3158" s="37">
        <f>IF('📦 RON BỘ'!B415="","",'📦 RON BỘ'!I415)</f>
        <v/>
      </c>
      <c r="H3158" s="37">
        <f>IF('📦 RON BỘ'!B415="","",'📦 RON BỘ'!J415)</f>
        <v/>
      </c>
      <c r="I3158" s="37">
        <f>IF('📦 RON BỘ'!B415="","",'📦 RON BỘ'!K415)</f>
        <v/>
      </c>
      <c r="J3158">
        <f>IF('📦 RON BỘ'!B415="","","")</f>
        <v/>
      </c>
      <c r="L3158">
        <f>N(L3157)+IF(AND('🔎 TRA CỨU NHANH'!$C$2&lt;&gt;"",OR(ISNUMBER(SEARCH('🔎 TRA CỨU NHANH'!$C$2,$A3158)),ISNUMBER(SEARCH('🔎 TRA CỨU NHANH'!$C$2,$B3158)))),1,0)</f>
        <v/>
      </c>
      <c r="M3158">
        <f>IF(L3158&gt;N(L3157),L3158,"")</f>
        <v/>
      </c>
      <c r="N3158">
        <f>N(N3157)+IF(AND('💰 BÁO GIÁ'!$C$27&lt;&gt;"",OR(ISNUMBER(SEARCH('💰 BÁO GIÁ'!$C$27,$A3158)),ISNUMBER(SEARCH('💰 BÁO GIÁ'!$C$27,$B3158)))),1,0)</f>
        <v/>
      </c>
      <c r="O3158">
        <f>IF(N3158&gt;N(N3157),N3158,"")</f>
        <v/>
      </c>
    </row>
    <row r="3159">
      <c r="A3159">
        <f>IF('📦 RON BỘ'!B416="","",'📦 RON BỘ'!B416)</f>
        <v/>
      </c>
      <c r="B3159">
        <f>IF('📦 RON BỘ'!B416="","",'📦 RON BỘ'!C416)</f>
        <v/>
      </c>
      <c r="C3159">
        <f>IF('📦 RON BỘ'!B416="","","Ron bộ")</f>
        <v/>
      </c>
      <c r="D3159">
        <f>IF('📦 RON BỘ'!B416="","",'📦 RON BỘ'!F416)</f>
        <v/>
      </c>
      <c r="E3159" s="37">
        <f>IF('📦 RON BỘ'!B416="","",'📦 RON BỘ'!G416)</f>
        <v/>
      </c>
      <c r="F3159" s="37">
        <f>IF('📦 RON BỘ'!B416="","",'📦 RON BỘ'!H416)</f>
        <v/>
      </c>
      <c r="G3159" s="37">
        <f>IF('📦 RON BỘ'!B416="","",'📦 RON BỘ'!I416)</f>
        <v/>
      </c>
      <c r="H3159" s="37">
        <f>IF('📦 RON BỘ'!B416="","",'📦 RON BỘ'!J416)</f>
        <v/>
      </c>
      <c r="I3159" s="37">
        <f>IF('📦 RON BỘ'!B416="","",'📦 RON BỘ'!K416)</f>
        <v/>
      </c>
      <c r="J3159">
        <f>IF('📦 RON BỘ'!B416="","","")</f>
        <v/>
      </c>
      <c r="L3159">
        <f>N(L3158)+IF(AND('🔎 TRA CỨU NHANH'!$C$2&lt;&gt;"",OR(ISNUMBER(SEARCH('🔎 TRA CỨU NHANH'!$C$2,$A3159)),ISNUMBER(SEARCH('🔎 TRA CỨU NHANH'!$C$2,$B3159)))),1,0)</f>
        <v/>
      </c>
      <c r="M3159">
        <f>IF(L3159&gt;N(L3158),L3159,"")</f>
        <v/>
      </c>
      <c r="N3159">
        <f>N(N3158)+IF(AND('💰 BÁO GIÁ'!$C$27&lt;&gt;"",OR(ISNUMBER(SEARCH('💰 BÁO GIÁ'!$C$27,$A3159)),ISNUMBER(SEARCH('💰 BÁO GIÁ'!$C$27,$B3159)))),1,0)</f>
        <v/>
      </c>
      <c r="O3159">
        <f>IF(N3159&gt;N(N3158),N3159,"")</f>
        <v/>
      </c>
    </row>
    <row r="3160">
      <c r="A3160">
        <f>IF('📦 RON BỘ'!B417="","",'📦 RON BỘ'!B417)</f>
        <v/>
      </c>
      <c r="B3160">
        <f>IF('📦 RON BỘ'!B417="","",'📦 RON BỘ'!C417)</f>
        <v/>
      </c>
      <c r="C3160">
        <f>IF('📦 RON BỘ'!B417="","","Ron bộ")</f>
        <v/>
      </c>
      <c r="D3160">
        <f>IF('📦 RON BỘ'!B417="","",'📦 RON BỘ'!F417)</f>
        <v/>
      </c>
      <c r="E3160" s="37">
        <f>IF('📦 RON BỘ'!B417="","",'📦 RON BỘ'!G417)</f>
        <v/>
      </c>
      <c r="F3160" s="37">
        <f>IF('📦 RON BỘ'!B417="","",'📦 RON BỘ'!H417)</f>
        <v/>
      </c>
      <c r="G3160" s="37">
        <f>IF('📦 RON BỘ'!B417="","",'📦 RON BỘ'!I417)</f>
        <v/>
      </c>
      <c r="H3160" s="37">
        <f>IF('📦 RON BỘ'!B417="","",'📦 RON BỘ'!J417)</f>
        <v/>
      </c>
      <c r="I3160" s="37">
        <f>IF('📦 RON BỘ'!B417="","",'📦 RON BỘ'!K417)</f>
        <v/>
      </c>
      <c r="J3160">
        <f>IF('📦 RON BỘ'!B417="","","")</f>
        <v/>
      </c>
      <c r="L3160">
        <f>N(L3159)+IF(AND('🔎 TRA CỨU NHANH'!$C$2&lt;&gt;"",OR(ISNUMBER(SEARCH('🔎 TRA CỨU NHANH'!$C$2,$A3160)),ISNUMBER(SEARCH('🔎 TRA CỨU NHANH'!$C$2,$B3160)))),1,0)</f>
        <v/>
      </c>
      <c r="M3160">
        <f>IF(L3160&gt;N(L3159),L3160,"")</f>
        <v/>
      </c>
      <c r="N3160">
        <f>N(N3159)+IF(AND('💰 BÁO GIÁ'!$C$27&lt;&gt;"",OR(ISNUMBER(SEARCH('💰 BÁO GIÁ'!$C$27,$A3160)),ISNUMBER(SEARCH('💰 BÁO GIÁ'!$C$27,$B3160)))),1,0)</f>
        <v/>
      </c>
      <c r="O3160">
        <f>IF(N3160&gt;N(N3159),N3160,"")</f>
        <v/>
      </c>
    </row>
    <row r="3161">
      <c r="A3161">
        <f>IF('📦 RON BỘ'!B418="","",'📦 RON BỘ'!B418)</f>
        <v/>
      </c>
      <c r="B3161">
        <f>IF('📦 RON BỘ'!B418="","",'📦 RON BỘ'!C418)</f>
        <v/>
      </c>
      <c r="C3161">
        <f>IF('📦 RON BỘ'!B418="","","Ron bộ")</f>
        <v/>
      </c>
      <c r="D3161">
        <f>IF('📦 RON BỘ'!B418="","",'📦 RON BỘ'!F418)</f>
        <v/>
      </c>
      <c r="E3161" s="37">
        <f>IF('📦 RON BỘ'!B418="","",'📦 RON BỘ'!G418)</f>
        <v/>
      </c>
      <c r="F3161" s="37">
        <f>IF('📦 RON BỘ'!B418="","",'📦 RON BỘ'!H418)</f>
        <v/>
      </c>
      <c r="G3161" s="37">
        <f>IF('📦 RON BỘ'!B418="","",'📦 RON BỘ'!I418)</f>
        <v/>
      </c>
      <c r="H3161" s="37">
        <f>IF('📦 RON BỘ'!B418="","",'📦 RON BỘ'!J418)</f>
        <v/>
      </c>
      <c r="I3161" s="37">
        <f>IF('📦 RON BỘ'!B418="","",'📦 RON BỘ'!K418)</f>
        <v/>
      </c>
      <c r="J3161">
        <f>IF('📦 RON BỘ'!B418="","","")</f>
        <v/>
      </c>
      <c r="L3161">
        <f>N(L3160)+IF(AND('🔎 TRA CỨU NHANH'!$C$2&lt;&gt;"",OR(ISNUMBER(SEARCH('🔎 TRA CỨU NHANH'!$C$2,$A3161)),ISNUMBER(SEARCH('🔎 TRA CỨU NHANH'!$C$2,$B3161)))),1,0)</f>
        <v/>
      </c>
      <c r="M3161">
        <f>IF(L3161&gt;N(L3160),L3161,"")</f>
        <v/>
      </c>
      <c r="N3161">
        <f>N(N3160)+IF(AND('💰 BÁO GIÁ'!$C$27&lt;&gt;"",OR(ISNUMBER(SEARCH('💰 BÁO GIÁ'!$C$27,$A3161)),ISNUMBER(SEARCH('💰 BÁO GIÁ'!$C$27,$B3161)))),1,0)</f>
        <v/>
      </c>
      <c r="O3161">
        <f>IF(N3161&gt;N(N3160),N3161,"")</f>
        <v/>
      </c>
    </row>
    <row r="3162">
      <c r="A3162">
        <f>IF('📦 RON BỘ'!B419="","",'📦 RON BỘ'!B419)</f>
        <v/>
      </c>
      <c r="B3162">
        <f>IF('📦 RON BỘ'!B419="","",'📦 RON BỘ'!C419)</f>
        <v/>
      </c>
      <c r="C3162">
        <f>IF('📦 RON BỘ'!B419="","","Ron bộ")</f>
        <v/>
      </c>
      <c r="D3162">
        <f>IF('📦 RON BỘ'!B419="","",'📦 RON BỘ'!F419)</f>
        <v/>
      </c>
      <c r="E3162" s="37">
        <f>IF('📦 RON BỘ'!B419="","",'📦 RON BỘ'!G419)</f>
        <v/>
      </c>
      <c r="F3162" s="37">
        <f>IF('📦 RON BỘ'!B419="","",'📦 RON BỘ'!H419)</f>
        <v/>
      </c>
      <c r="G3162" s="37">
        <f>IF('📦 RON BỘ'!B419="","",'📦 RON BỘ'!I419)</f>
        <v/>
      </c>
      <c r="H3162" s="37">
        <f>IF('📦 RON BỘ'!B419="","",'📦 RON BỘ'!J419)</f>
        <v/>
      </c>
      <c r="I3162" s="37">
        <f>IF('📦 RON BỘ'!B419="","",'📦 RON BỘ'!K419)</f>
        <v/>
      </c>
      <c r="J3162">
        <f>IF('📦 RON BỘ'!B419="","","")</f>
        <v/>
      </c>
      <c r="L3162">
        <f>N(L3161)+IF(AND('🔎 TRA CỨU NHANH'!$C$2&lt;&gt;"",OR(ISNUMBER(SEARCH('🔎 TRA CỨU NHANH'!$C$2,$A3162)),ISNUMBER(SEARCH('🔎 TRA CỨU NHANH'!$C$2,$B3162)))),1,0)</f>
        <v/>
      </c>
      <c r="M3162">
        <f>IF(L3162&gt;N(L3161),L3162,"")</f>
        <v/>
      </c>
      <c r="N3162">
        <f>N(N3161)+IF(AND('💰 BÁO GIÁ'!$C$27&lt;&gt;"",OR(ISNUMBER(SEARCH('💰 BÁO GIÁ'!$C$27,$A3162)),ISNUMBER(SEARCH('💰 BÁO GIÁ'!$C$27,$B3162)))),1,0)</f>
        <v/>
      </c>
      <c r="O3162">
        <f>IF(N3162&gt;N(N3161),N3162,"")</f>
        <v/>
      </c>
    </row>
    <row r="3163">
      <c r="A3163">
        <f>IF('📦 RON BỘ'!B420="","",'📦 RON BỘ'!B420)</f>
        <v/>
      </c>
      <c r="B3163">
        <f>IF('📦 RON BỘ'!B420="","",'📦 RON BỘ'!C420)</f>
        <v/>
      </c>
      <c r="C3163">
        <f>IF('📦 RON BỘ'!B420="","","Ron bộ")</f>
        <v/>
      </c>
      <c r="D3163">
        <f>IF('📦 RON BỘ'!B420="","",'📦 RON BỘ'!F420)</f>
        <v/>
      </c>
      <c r="E3163" s="37">
        <f>IF('📦 RON BỘ'!B420="","",'📦 RON BỘ'!G420)</f>
        <v/>
      </c>
      <c r="F3163" s="37">
        <f>IF('📦 RON BỘ'!B420="","",'📦 RON BỘ'!H420)</f>
        <v/>
      </c>
      <c r="G3163" s="37">
        <f>IF('📦 RON BỘ'!B420="","",'📦 RON BỘ'!I420)</f>
        <v/>
      </c>
      <c r="H3163" s="37">
        <f>IF('📦 RON BỘ'!B420="","",'📦 RON BỘ'!J420)</f>
        <v/>
      </c>
      <c r="I3163" s="37">
        <f>IF('📦 RON BỘ'!B420="","",'📦 RON BỘ'!K420)</f>
        <v/>
      </c>
      <c r="J3163">
        <f>IF('📦 RON BỘ'!B420="","","")</f>
        <v/>
      </c>
      <c r="L3163">
        <f>N(L3162)+IF(AND('🔎 TRA CỨU NHANH'!$C$2&lt;&gt;"",OR(ISNUMBER(SEARCH('🔎 TRA CỨU NHANH'!$C$2,$A3163)),ISNUMBER(SEARCH('🔎 TRA CỨU NHANH'!$C$2,$B3163)))),1,0)</f>
        <v/>
      </c>
      <c r="M3163">
        <f>IF(L3163&gt;N(L3162),L3163,"")</f>
        <v/>
      </c>
      <c r="N3163">
        <f>N(N3162)+IF(AND('💰 BÁO GIÁ'!$C$27&lt;&gt;"",OR(ISNUMBER(SEARCH('💰 BÁO GIÁ'!$C$27,$A3163)),ISNUMBER(SEARCH('💰 BÁO GIÁ'!$C$27,$B3163)))),1,0)</f>
        <v/>
      </c>
      <c r="O3163">
        <f>IF(N3163&gt;N(N3162),N3163,"")</f>
        <v/>
      </c>
    </row>
    <row r="3164">
      <c r="A3164">
        <f>IF('📦 RON BỘ'!B421="","",'📦 RON BỘ'!B421)</f>
        <v/>
      </c>
      <c r="B3164">
        <f>IF('📦 RON BỘ'!B421="","",'📦 RON BỘ'!C421)</f>
        <v/>
      </c>
      <c r="C3164">
        <f>IF('📦 RON BỘ'!B421="","","Ron bộ")</f>
        <v/>
      </c>
      <c r="D3164">
        <f>IF('📦 RON BỘ'!B421="","",'📦 RON BỘ'!F421)</f>
        <v/>
      </c>
      <c r="E3164" s="37">
        <f>IF('📦 RON BỘ'!B421="","",'📦 RON BỘ'!G421)</f>
        <v/>
      </c>
      <c r="F3164" s="37">
        <f>IF('📦 RON BỘ'!B421="","",'📦 RON BỘ'!H421)</f>
        <v/>
      </c>
      <c r="G3164" s="37">
        <f>IF('📦 RON BỘ'!B421="","",'📦 RON BỘ'!I421)</f>
        <v/>
      </c>
      <c r="H3164" s="37">
        <f>IF('📦 RON BỘ'!B421="","",'📦 RON BỘ'!J421)</f>
        <v/>
      </c>
      <c r="I3164" s="37">
        <f>IF('📦 RON BỘ'!B421="","",'📦 RON BỘ'!K421)</f>
        <v/>
      </c>
      <c r="J3164">
        <f>IF('📦 RON BỘ'!B421="","","")</f>
        <v/>
      </c>
      <c r="L3164">
        <f>N(L3163)+IF(AND('🔎 TRA CỨU NHANH'!$C$2&lt;&gt;"",OR(ISNUMBER(SEARCH('🔎 TRA CỨU NHANH'!$C$2,$A3164)),ISNUMBER(SEARCH('🔎 TRA CỨU NHANH'!$C$2,$B3164)))),1,0)</f>
        <v/>
      </c>
      <c r="M3164">
        <f>IF(L3164&gt;N(L3163),L3164,"")</f>
        <v/>
      </c>
      <c r="N3164">
        <f>N(N3163)+IF(AND('💰 BÁO GIÁ'!$C$27&lt;&gt;"",OR(ISNUMBER(SEARCH('💰 BÁO GIÁ'!$C$27,$A3164)),ISNUMBER(SEARCH('💰 BÁO GIÁ'!$C$27,$B3164)))),1,0)</f>
        <v/>
      </c>
      <c r="O3164">
        <f>IF(N3164&gt;N(N3163),N3164,"")</f>
        <v/>
      </c>
    </row>
    <row r="3165">
      <c r="A3165">
        <f>IF('📦 RON BỘ'!B422="","",'📦 RON BỘ'!B422)</f>
        <v/>
      </c>
      <c r="B3165">
        <f>IF('📦 RON BỘ'!B422="","",'📦 RON BỘ'!C422)</f>
        <v/>
      </c>
      <c r="C3165">
        <f>IF('📦 RON BỘ'!B422="","","Ron bộ")</f>
        <v/>
      </c>
      <c r="D3165">
        <f>IF('📦 RON BỘ'!B422="","",'📦 RON BỘ'!F422)</f>
        <v/>
      </c>
      <c r="E3165" s="37">
        <f>IF('📦 RON BỘ'!B422="","",'📦 RON BỘ'!G422)</f>
        <v/>
      </c>
      <c r="F3165" s="37">
        <f>IF('📦 RON BỘ'!B422="","",'📦 RON BỘ'!H422)</f>
        <v/>
      </c>
      <c r="G3165" s="37">
        <f>IF('📦 RON BỘ'!B422="","",'📦 RON BỘ'!I422)</f>
        <v/>
      </c>
      <c r="H3165" s="37">
        <f>IF('📦 RON BỘ'!B422="","",'📦 RON BỘ'!J422)</f>
        <v/>
      </c>
      <c r="I3165" s="37">
        <f>IF('📦 RON BỘ'!B422="","",'📦 RON BỘ'!K422)</f>
        <v/>
      </c>
      <c r="J3165">
        <f>IF('📦 RON BỘ'!B422="","","")</f>
        <v/>
      </c>
      <c r="L3165">
        <f>N(L3164)+IF(AND('🔎 TRA CỨU NHANH'!$C$2&lt;&gt;"",OR(ISNUMBER(SEARCH('🔎 TRA CỨU NHANH'!$C$2,$A3165)),ISNUMBER(SEARCH('🔎 TRA CỨU NHANH'!$C$2,$B3165)))),1,0)</f>
        <v/>
      </c>
      <c r="M3165">
        <f>IF(L3165&gt;N(L3164),L3165,"")</f>
        <v/>
      </c>
      <c r="N3165">
        <f>N(N3164)+IF(AND('💰 BÁO GIÁ'!$C$27&lt;&gt;"",OR(ISNUMBER(SEARCH('💰 BÁO GIÁ'!$C$27,$A3165)),ISNUMBER(SEARCH('💰 BÁO GIÁ'!$C$27,$B3165)))),1,0)</f>
        <v/>
      </c>
      <c r="O3165">
        <f>IF(N3165&gt;N(N3164),N3165,"")</f>
        <v/>
      </c>
    </row>
    <row r="3166">
      <c r="A3166">
        <f>IF('📦 RON BỘ'!B423="","",'📦 RON BỘ'!B423)</f>
        <v/>
      </c>
      <c r="B3166">
        <f>IF('📦 RON BỘ'!B423="","",'📦 RON BỘ'!C423)</f>
        <v/>
      </c>
      <c r="C3166">
        <f>IF('📦 RON BỘ'!B423="","","Ron bộ")</f>
        <v/>
      </c>
      <c r="D3166">
        <f>IF('📦 RON BỘ'!B423="","",'📦 RON BỘ'!F423)</f>
        <v/>
      </c>
      <c r="E3166" s="37">
        <f>IF('📦 RON BỘ'!B423="","",'📦 RON BỘ'!G423)</f>
        <v/>
      </c>
      <c r="F3166" s="37">
        <f>IF('📦 RON BỘ'!B423="","",'📦 RON BỘ'!H423)</f>
        <v/>
      </c>
      <c r="G3166" s="37">
        <f>IF('📦 RON BỘ'!B423="","",'📦 RON BỘ'!I423)</f>
        <v/>
      </c>
      <c r="H3166" s="37">
        <f>IF('📦 RON BỘ'!B423="","",'📦 RON BỘ'!J423)</f>
        <v/>
      </c>
      <c r="I3166" s="37">
        <f>IF('📦 RON BỘ'!B423="","",'📦 RON BỘ'!K423)</f>
        <v/>
      </c>
      <c r="J3166">
        <f>IF('📦 RON BỘ'!B423="","","")</f>
        <v/>
      </c>
      <c r="L3166">
        <f>N(L3165)+IF(AND('🔎 TRA CỨU NHANH'!$C$2&lt;&gt;"",OR(ISNUMBER(SEARCH('🔎 TRA CỨU NHANH'!$C$2,$A3166)),ISNUMBER(SEARCH('🔎 TRA CỨU NHANH'!$C$2,$B3166)))),1,0)</f>
        <v/>
      </c>
      <c r="M3166">
        <f>IF(L3166&gt;N(L3165),L3166,"")</f>
        <v/>
      </c>
      <c r="N3166">
        <f>N(N3165)+IF(AND('💰 BÁO GIÁ'!$C$27&lt;&gt;"",OR(ISNUMBER(SEARCH('💰 BÁO GIÁ'!$C$27,$A3166)),ISNUMBER(SEARCH('💰 BÁO GIÁ'!$C$27,$B3166)))),1,0)</f>
        <v/>
      </c>
      <c r="O3166">
        <f>IF(N3166&gt;N(N3165),N3166,"")</f>
        <v/>
      </c>
    </row>
    <row r="3167">
      <c r="A3167">
        <f>IF('📦 RON BỘ'!B424="","",'📦 RON BỘ'!B424)</f>
        <v/>
      </c>
      <c r="B3167">
        <f>IF('📦 RON BỘ'!B424="","",'📦 RON BỘ'!C424)</f>
        <v/>
      </c>
      <c r="C3167">
        <f>IF('📦 RON BỘ'!B424="","","Ron bộ")</f>
        <v/>
      </c>
      <c r="D3167">
        <f>IF('📦 RON BỘ'!B424="","",'📦 RON BỘ'!F424)</f>
        <v/>
      </c>
      <c r="E3167" s="37">
        <f>IF('📦 RON BỘ'!B424="","",'📦 RON BỘ'!G424)</f>
        <v/>
      </c>
      <c r="F3167" s="37">
        <f>IF('📦 RON BỘ'!B424="","",'📦 RON BỘ'!H424)</f>
        <v/>
      </c>
      <c r="G3167" s="37">
        <f>IF('📦 RON BỘ'!B424="","",'📦 RON BỘ'!I424)</f>
        <v/>
      </c>
      <c r="H3167" s="37">
        <f>IF('📦 RON BỘ'!B424="","",'📦 RON BỘ'!J424)</f>
        <v/>
      </c>
      <c r="I3167" s="37">
        <f>IF('📦 RON BỘ'!B424="","",'📦 RON BỘ'!K424)</f>
        <v/>
      </c>
      <c r="J3167">
        <f>IF('📦 RON BỘ'!B424="","","")</f>
        <v/>
      </c>
      <c r="L3167">
        <f>N(L3166)+IF(AND('🔎 TRA CỨU NHANH'!$C$2&lt;&gt;"",OR(ISNUMBER(SEARCH('🔎 TRA CỨU NHANH'!$C$2,$A3167)),ISNUMBER(SEARCH('🔎 TRA CỨU NHANH'!$C$2,$B3167)))),1,0)</f>
        <v/>
      </c>
      <c r="M3167">
        <f>IF(L3167&gt;N(L3166),L3167,"")</f>
        <v/>
      </c>
      <c r="N3167">
        <f>N(N3166)+IF(AND('💰 BÁO GIÁ'!$C$27&lt;&gt;"",OR(ISNUMBER(SEARCH('💰 BÁO GIÁ'!$C$27,$A3167)),ISNUMBER(SEARCH('💰 BÁO GIÁ'!$C$27,$B3167)))),1,0)</f>
        <v/>
      </c>
      <c r="O3167">
        <f>IF(N3167&gt;N(N3166),N3167,"")</f>
        <v/>
      </c>
    </row>
    <row r="3168">
      <c r="A3168">
        <f>IF('📦 RON BỘ'!B425="","",'📦 RON BỘ'!B425)</f>
        <v/>
      </c>
      <c r="B3168">
        <f>IF('📦 RON BỘ'!B425="","",'📦 RON BỘ'!C425)</f>
        <v/>
      </c>
      <c r="C3168">
        <f>IF('📦 RON BỘ'!B425="","","Ron bộ")</f>
        <v/>
      </c>
      <c r="D3168">
        <f>IF('📦 RON BỘ'!B425="","",'📦 RON BỘ'!F425)</f>
        <v/>
      </c>
      <c r="E3168" s="37">
        <f>IF('📦 RON BỘ'!B425="","",'📦 RON BỘ'!G425)</f>
        <v/>
      </c>
      <c r="F3168" s="37">
        <f>IF('📦 RON BỘ'!B425="","",'📦 RON BỘ'!H425)</f>
        <v/>
      </c>
      <c r="G3168" s="37">
        <f>IF('📦 RON BỘ'!B425="","",'📦 RON BỘ'!I425)</f>
        <v/>
      </c>
      <c r="H3168" s="37">
        <f>IF('📦 RON BỘ'!B425="","",'📦 RON BỘ'!J425)</f>
        <v/>
      </c>
      <c r="I3168" s="37">
        <f>IF('📦 RON BỘ'!B425="","",'📦 RON BỘ'!K425)</f>
        <v/>
      </c>
      <c r="J3168">
        <f>IF('📦 RON BỘ'!B425="","","")</f>
        <v/>
      </c>
      <c r="L3168">
        <f>N(L3167)+IF(AND('🔎 TRA CỨU NHANH'!$C$2&lt;&gt;"",OR(ISNUMBER(SEARCH('🔎 TRA CỨU NHANH'!$C$2,$A3168)),ISNUMBER(SEARCH('🔎 TRA CỨU NHANH'!$C$2,$B3168)))),1,0)</f>
        <v/>
      </c>
      <c r="M3168">
        <f>IF(L3168&gt;N(L3167),L3168,"")</f>
        <v/>
      </c>
      <c r="N3168">
        <f>N(N3167)+IF(AND('💰 BÁO GIÁ'!$C$27&lt;&gt;"",OR(ISNUMBER(SEARCH('💰 BÁO GIÁ'!$C$27,$A3168)),ISNUMBER(SEARCH('💰 BÁO GIÁ'!$C$27,$B3168)))),1,0)</f>
        <v/>
      </c>
      <c r="O3168">
        <f>IF(N3168&gt;N(N3167),N3168,"")</f>
        <v/>
      </c>
    </row>
    <row r="3169">
      <c r="A3169">
        <f>IF('📦 RON BỘ'!B426="","",'📦 RON BỘ'!B426)</f>
        <v/>
      </c>
      <c r="B3169">
        <f>IF('📦 RON BỘ'!B426="","",'📦 RON BỘ'!C426)</f>
        <v/>
      </c>
      <c r="C3169">
        <f>IF('📦 RON BỘ'!B426="","","Ron bộ")</f>
        <v/>
      </c>
      <c r="D3169">
        <f>IF('📦 RON BỘ'!B426="","",'📦 RON BỘ'!F426)</f>
        <v/>
      </c>
      <c r="E3169" s="37">
        <f>IF('📦 RON BỘ'!B426="","",'📦 RON BỘ'!G426)</f>
        <v/>
      </c>
      <c r="F3169" s="37">
        <f>IF('📦 RON BỘ'!B426="","",'📦 RON BỘ'!H426)</f>
        <v/>
      </c>
      <c r="G3169" s="37">
        <f>IF('📦 RON BỘ'!B426="","",'📦 RON BỘ'!I426)</f>
        <v/>
      </c>
      <c r="H3169" s="37">
        <f>IF('📦 RON BỘ'!B426="","",'📦 RON BỘ'!J426)</f>
        <v/>
      </c>
      <c r="I3169" s="37">
        <f>IF('📦 RON BỘ'!B426="","",'📦 RON BỘ'!K426)</f>
        <v/>
      </c>
      <c r="J3169">
        <f>IF('📦 RON BỘ'!B426="","","")</f>
        <v/>
      </c>
      <c r="L3169">
        <f>N(L3168)+IF(AND('🔎 TRA CỨU NHANH'!$C$2&lt;&gt;"",OR(ISNUMBER(SEARCH('🔎 TRA CỨU NHANH'!$C$2,$A3169)),ISNUMBER(SEARCH('🔎 TRA CỨU NHANH'!$C$2,$B3169)))),1,0)</f>
        <v/>
      </c>
      <c r="M3169">
        <f>IF(L3169&gt;N(L3168),L3169,"")</f>
        <v/>
      </c>
      <c r="N3169">
        <f>N(N3168)+IF(AND('💰 BÁO GIÁ'!$C$27&lt;&gt;"",OR(ISNUMBER(SEARCH('💰 BÁO GIÁ'!$C$27,$A3169)),ISNUMBER(SEARCH('💰 BÁO GIÁ'!$C$27,$B3169)))),1,0)</f>
        <v/>
      </c>
      <c r="O3169">
        <f>IF(N3169&gt;N(N3168),N3169,"")</f>
        <v/>
      </c>
    </row>
    <row r="3170">
      <c r="A3170">
        <f>IF('📦 RON BỘ'!B427="","",'📦 RON BỘ'!B427)</f>
        <v/>
      </c>
      <c r="B3170">
        <f>IF('📦 RON BỘ'!B427="","",'📦 RON BỘ'!C427)</f>
        <v/>
      </c>
      <c r="C3170">
        <f>IF('📦 RON BỘ'!B427="","","Ron bộ")</f>
        <v/>
      </c>
      <c r="D3170">
        <f>IF('📦 RON BỘ'!B427="","",'📦 RON BỘ'!F427)</f>
        <v/>
      </c>
      <c r="E3170" s="37">
        <f>IF('📦 RON BỘ'!B427="","",'📦 RON BỘ'!G427)</f>
        <v/>
      </c>
      <c r="F3170" s="37">
        <f>IF('📦 RON BỘ'!B427="","",'📦 RON BỘ'!H427)</f>
        <v/>
      </c>
      <c r="G3170" s="37">
        <f>IF('📦 RON BỘ'!B427="","",'📦 RON BỘ'!I427)</f>
        <v/>
      </c>
      <c r="H3170" s="37">
        <f>IF('📦 RON BỘ'!B427="","",'📦 RON BỘ'!J427)</f>
        <v/>
      </c>
      <c r="I3170" s="37">
        <f>IF('📦 RON BỘ'!B427="","",'📦 RON BỘ'!K427)</f>
        <v/>
      </c>
      <c r="J3170">
        <f>IF('📦 RON BỘ'!B427="","","")</f>
        <v/>
      </c>
      <c r="L3170">
        <f>N(L3169)+IF(AND('🔎 TRA CỨU NHANH'!$C$2&lt;&gt;"",OR(ISNUMBER(SEARCH('🔎 TRA CỨU NHANH'!$C$2,$A3170)),ISNUMBER(SEARCH('🔎 TRA CỨU NHANH'!$C$2,$B3170)))),1,0)</f>
        <v/>
      </c>
      <c r="M3170">
        <f>IF(L3170&gt;N(L3169),L3170,"")</f>
        <v/>
      </c>
      <c r="N3170">
        <f>N(N3169)+IF(AND('💰 BÁO GIÁ'!$C$27&lt;&gt;"",OR(ISNUMBER(SEARCH('💰 BÁO GIÁ'!$C$27,$A3170)),ISNUMBER(SEARCH('💰 BÁO GIÁ'!$C$27,$B3170)))),1,0)</f>
        <v/>
      </c>
      <c r="O3170">
        <f>IF(N3170&gt;N(N3169),N3170,"")</f>
        <v/>
      </c>
    </row>
    <row r="3171">
      <c r="A3171">
        <f>IF('📦 RON BỘ'!B428="","",'📦 RON BỘ'!B428)</f>
        <v/>
      </c>
      <c r="B3171">
        <f>IF('📦 RON BỘ'!B428="","",'📦 RON BỘ'!C428)</f>
        <v/>
      </c>
      <c r="C3171">
        <f>IF('📦 RON BỘ'!B428="","","Ron bộ")</f>
        <v/>
      </c>
      <c r="D3171">
        <f>IF('📦 RON BỘ'!B428="","",'📦 RON BỘ'!F428)</f>
        <v/>
      </c>
      <c r="E3171" s="37">
        <f>IF('📦 RON BỘ'!B428="","",'📦 RON BỘ'!G428)</f>
        <v/>
      </c>
      <c r="F3171" s="37">
        <f>IF('📦 RON BỘ'!B428="","",'📦 RON BỘ'!H428)</f>
        <v/>
      </c>
      <c r="G3171" s="37">
        <f>IF('📦 RON BỘ'!B428="","",'📦 RON BỘ'!I428)</f>
        <v/>
      </c>
      <c r="H3171" s="37">
        <f>IF('📦 RON BỘ'!B428="","",'📦 RON BỘ'!J428)</f>
        <v/>
      </c>
      <c r="I3171" s="37">
        <f>IF('📦 RON BỘ'!B428="","",'📦 RON BỘ'!K428)</f>
        <v/>
      </c>
      <c r="J3171">
        <f>IF('📦 RON BỘ'!B428="","","")</f>
        <v/>
      </c>
      <c r="L3171">
        <f>N(L3170)+IF(AND('🔎 TRA CỨU NHANH'!$C$2&lt;&gt;"",OR(ISNUMBER(SEARCH('🔎 TRA CỨU NHANH'!$C$2,$A3171)),ISNUMBER(SEARCH('🔎 TRA CỨU NHANH'!$C$2,$B3171)))),1,0)</f>
        <v/>
      </c>
      <c r="M3171">
        <f>IF(L3171&gt;N(L3170),L3171,"")</f>
        <v/>
      </c>
      <c r="N3171">
        <f>N(N3170)+IF(AND('💰 BÁO GIÁ'!$C$27&lt;&gt;"",OR(ISNUMBER(SEARCH('💰 BÁO GIÁ'!$C$27,$A3171)),ISNUMBER(SEARCH('💰 BÁO GIÁ'!$C$27,$B3171)))),1,0)</f>
        <v/>
      </c>
      <c r="O3171">
        <f>IF(N3171&gt;N(N3170),N3171,"")</f>
        <v/>
      </c>
    </row>
    <row r="3172">
      <c r="A3172">
        <f>IF('📦 RON BỘ'!B429="","",'📦 RON BỘ'!B429)</f>
        <v/>
      </c>
      <c r="B3172">
        <f>IF('📦 RON BỘ'!B429="","",'📦 RON BỘ'!C429)</f>
        <v/>
      </c>
      <c r="C3172">
        <f>IF('📦 RON BỘ'!B429="","","Ron bộ")</f>
        <v/>
      </c>
      <c r="D3172">
        <f>IF('📦 RON BỘ'!B429="","",'📦 RON BỘ'!F429)</f>
        <v/>
      </c>
      <c r="E3172" s="37">
        <f>IF('📦 RON BỘ'!B429="","",'📦 RON BỘ'!G429)</f>
        <v/>
      </c>
      <c r="F3172" s="37">
        <f>IF('📦 RON BỘ'!B429="","",'📦 RON BỘ'!H429)</f>
        <v/>
      </c>
      <c r="G3172" s="37">
        <f>IF('📦 RON BỘ'!B429="","",'📦 RON BỘ'!I429)</f>
        <v/>
      </c>
      <c r="H3172" s="37">
        <f>IF('📦 RON BỘ'!B429="","",'📦 RON BỘ'!J429)</f>
        <v/>
      </c>
      <c r="I3172" s="37">
        <f>IF('📦 RON BỘ'!B429="","",'📦 RON BỘ'!K429)</f>
        <v/>
      </c>
      <c r="J3172">
        <f>IF('📦 RON BỘ'!B429="","","")</f>
        <v/>
      </c>
      <c r="L3172">
        <f>N(L3171)+IF(AND('🔎 TRA CỨU NHANH'!$C$2&lt;&gt;"",OR(ISNUMBER(SEARCH('🔎 TRA CỨU NHANH'!$C$2,$A3172)),ISNUMBER(SEARCH('🔎 TRA CỨU NHANH'!$C$2,$B3172)))),1,0)</f>
        <v/>
      </c>
      <c r="M3172">
        <f>IF(L3172&gt;N(L3171),L3172,"")</f>
        <v/>
      </c>
      <c r="N3172">
        <f>N(N3171)+IF(AND('💰 BÁO GIÁ'!$C$27&lt;&gt;"",OR(ISNUMBER(SEARCH('💰 BÁO GIÁ'!$C$27,$A3172)),ISNUMBER(SEARCH('💰 BÁO GIÁ'!$C$27,$B3172)))),1,0)</f>
        <v/>
      </c>
      <c r="O3172">
        <f>IF(N3172&gt;N(N3171),N3172,"")</f>
        <v/>
      </c>
    </row>
    <row r="3173">
      <c r="A3173">
        <f>IF('📦 RON BỘ'!B430="","",'📦 RON BỘ'!B430)</f>
        <v/>
      </c>
      <c r="B3173">
        <f>IF('📦 RON BỘ'!B430="","",'📦 RON BỘ'!C430)</f>
        <v/>
      </c>
      <c r="C3173">
        <f>IF('📦 RON BỘ'!B430="","","Ron bộ")</f>
        <v/>
      </c>
      <c r="D3173">
        <f>IF('📦 RON BỘ'!B430="","",'📦 RON BỘ'!F430)</f>
        <v/>
      </c>
      <c r="E3173" s="37">
        <f>IF('📦 RON BỘ'!B430="","",'📦 RON BỘ'!G430)</f>
        <v/>
      </c>
      <c r="F3173" s="37">
        <f>IF('📦 RON BỘ'!B430="","",'📦 RON BỘ'!H430)</f>
        <v/>
      </c>
      <c r="G3173" s="37">
        <f>IF('📦 RON BỘ'!B430="","",'📦 RON BỘ'!I430)</f>
        <v/>
      </c>
      <c r="H3173" s="37">
        <f>IF('📦 RON BỘ'!B430="","",'📦 RON BỘ'!J430)</f>
        <v/>
      </c>
      <c r="I3173" s="37">
        <f>IF('📦 RON BỘ'!B430="","",'📦 RON BỘ'!K430)</f>
        <v/>
      </c>
      <c r="J3173">
        <f>IF('📦 RON BỘ'!B430="","","")</f>
        <v/>
      </c>
      <c r="L3173">
        <f>N(L3172)+IF(AND('🔎 TRA CỨU NHANH'!$C$2&lt;&gt;"",OR(ISNUMBER(SEARCH('🔎 TRA CỨU NHANH'!$C$2,$A3173)),ISNUMBER(SEARCH('🔎 TRA CỨU NHANH'!$C$2,$B3173)))),1,0)</f>
        <v/>
      </c>
      <c r="M3173">
        <f>IF(L3173&gt;N(L3172),L3173,"")</f>
        <v/>
      </c>
      <c r="N3173">
        <f>N(N3172)+IF(AND('💰 BÁO GIÁ'!$C$27&lt;&gt;"",OR(ISNUMBER(SEARCH('💰 BÁO GIÁ'!$C$27,$A3173)),ISNUMBER(SEARCH('💰 BÁO GIÁ'!$C$27,$B3173)))),1,0)</f>
        <v/>
      </c>
      <c r="O3173">
        <f>IF(N3173&gt;N(N3172),N3173,"")</f>
        <v/>
      </c>
    </row>
    <row r="3174">
      <c r="A3174">
        <f>IF('📦 RON BỘ'!B431="","",'📦 RON BỘ'!B431)</f>
        <v/>
      </c>
      <c r="B3174">
        <f>IF('📦 RON BỘ'!B431="","",'📦 RON BỘ'!C431)</f>
        <v/>
      </c>
      <c r="C3174">
        <f>IF('📦 RON BỘ'!B431="","","Ron bộ")</f>
        <v/>
      </c>
      <c r="D3174">
        <f>IF('📦 RON BỘ'!B431="","",'📦 RON BỘ'!F431)</f>
        <v/>
      </c>
      <c r="E3174" s="37">
        <f>IF('📦 RON BỘ'!B431="","",'📦 RON BỘ'!G431)</f>
        <v/>
      </c>
      <c r="F3174" s="37">
        <f>IF('📦 RON BỘ'!B431="","",'📦 RON BỘ'!H431)</f>
        <v/>
      </c>
      <c r="G3174" s="37">
        <f>IF('📦 RON BỘ'!B431="","",'📦 RON BỘ'!I431)</f>
        <v/>
      </c>
      <c r="H3174" s="37">
        <f>IF('📦 RON BỘ'!B431="","",'📦 RON BỘ'!J431)</f>
        <v/>
      </c>
      <c r="I3174" s="37">
        <f>IF('📦 RON BỘ'!B431="","",'📦 RON BỘ'!K431)</f>
        <v/>
      </c>
      <c r="J3174">
        <f>IF('📦 RON BỘ'!B431="","","")</f>
        <v/>
      </c>
      <c r="L3174">
        <f>N(L3173)+IF(AND('🔎 TRA CỨU NHANH'!$C$2&lt;&gt;"",OR(ISNUMBER(SEARCH('🔎 TRA CỨU NHANH'!$C$2,$A3174)),ISNUMBER(SEARCH('🔎 TRA CỨU NHANH'!$C$2,$B3174)))),1,0)</f>
        <v/>
      </c>
      <c r="M3174">
        <f>IF(L3174&gt;N(L3173),L3174,"")</f>
        <v/>
      </c>
      <c r="N3174">
        <f>N(N3173)+IF(AND('💰 BÁO GIÁ'!$C$27&lt;&gt;"",OR(ISNUMBER(SEARCH('💰 BÁO GIÁ'!$C$27,$A3174)),ISNUMBER(SEARCH('💰 BÁO GIÁ'!$C$27,$B3174)))),1,0)</f>
        <v/>
      </c>
      <c r="O3174">
        <f>IF(N3174&gt;N(N3173),N3174,"")</f>
        <v/>
      </c>
    </row>
    <row r="3175">
      <c r="A3175">
        <f>IF('📦 RON BỘ'!B432="","",'📦 RON BỘ'!B432)</f>
        <v/>
      </c>
      <c r="B3175">
        <f>IF('📦 RON BỘ'!B432="","",'📦 RON BỘ'!C432)</f>
        <v/>
      </c>
      <c r="C3175">
        <f>IF('📦 RON BỘ'!B432="","","Ron bộ")</f>
        <v/>
      </c>
      <c r="D3175">
        <f>IF('📦 RON BỘ'!B432="","",'📦 RON BỘ'!F432)</f>
        <v/>
      </c>
      <c r="E3175" s="37">
        <f>IF('📦 RON BỘ'!B432="","",'📦 RON BỘ'!G432)</f>
        <v/>
      </c>
      <c r="F3175" s="37">
        <f>IF('📦 RON BỘ'!B432="","",'📦 RON BỘ'!H432)</f>
        <v/>
      </c>
      <c r="G3175" s="37">
        <f>IF('📦 RON BỘ'!B432="","",'📦 RON BỘ'!I432)</f>
        <v/>
      </c>
      <c r="H3175" s="37">
        <f>IF('📦 RON BỘ'!B432="","",'📦 RON BỘ'!J432)</f>
        <v/>
      </c>
      <c r="I3175" s="37">
        <f>IF('📦 RON BỘ'!B432="","",'📦 RON BỘ'!K432)</f>
        <v/>
      </c>
      <c r="J3175">
        <f>IF('📦 RON BỘ'!B432="","","")</f>
        <v/>
      </c>
      <c r="L3175">
        <f>N(L3174)+IF(AND('🔎 TRA CỨU NHANH'!$C$2&lt;&gt;"",OR(ISNUMBER(SEARCH('🔎 TRA CỨU NHANH'!$C$2,$A3175)),ISNUMBER(SEARCH('🔎 TRA CỨU NHANH'!$C$2,$B3175)))),1,0)</f>
        <v/>
      </c>
      <c r="M3175">
        <f>IF(L3175&gt;N(L3174),L3175,"")</f>
        <v/>
      </c>
      <c r="N3175">
        <f>N(N3174)+IF(AND('💰 BÁO GIÁ'!$C$27&lt;&gt;"",OR(ISNUMBER(SEARCH('💰 BÁO GIÁ'!$C$27,$A3175)),ISNUMBER(SEARCH('💰 BÁO GIÁ'!$C$27,$B3175)))),1,0)</f>
        <v/>
      </c>
      <c r="O3175">
        <f>IF(N3175&gt;N(N3174),N3175,"")</f>
        <v/>
      </c>
    </row>
    <row r="3176">
      <c r="A3176">
        <f>IF('📦 RON BỘ'!B433="","",'📦 RON BỘ'!B433)</f>
        <v/>
      </c>
      <c r="B3176">
        <f>IF('📦 RON BỘ'!B433="","",'📦 RON BỘ'!C433)</f>
        <v/>
      </c>
      <c r="C3176">
        <f>IF('📦 RON BỘ'!B433="","","Ron bộ")</f>
        <v/>
      </c>
      <c r="D3176">
        <f>IF('📦 RON BỘ'!B433="","",'📦 RON BỘ'!F433)</f>
        <v/>
      </c>
      <c r="E3176" s="37">
        <f>IF('📦 RON BỘ'!B433="","",'📦 RON BỘ'!G433)</f>
        <v/>
      </c>
      <c r="F3176" s="37">
        <f>IF('📦 RON BỘ'!B433="","",'📦 RON BỘ'!H433)</f>
        <v/>
      </c>
      <c r="G3176" s="37">
        <f>IF('📦 RON BỘ'!B433="","",'📦 RON BỘ'!I433)</f>
        <v/>
      </c>
      <c r="H3176" s="37">
        <f>IF('📦 RON BỘ'!B433="","",'📦 RON BỘ'!J433)</f>
        <v/>
      </c>
      <c r="I3176" s="37">
        <f>IF('📦 RON BỘ'!B433="","",'📦 RON BỘ'!K433)</f>
        <v/>
      </c>
      <c r="J3176">
        <f>IF('📦 RON BỘ'!B433="","","")</f>
        <v/>
      </c>
      <c r="L3176">
        <f>N(L3175)+IF(AND('🔎 TRA CỨU NHANH'!$C$2&lt;&gt;"",OR(ISNUMBER(SEARCH('🔎 TRA CỨU NHANH'!$C$2,$A3176)),ISNUMBER(SEARCH('🔎 TRA CỨU NHANH'!$C$2,$B3176)))),1,0)</f>
        <v/>
      </c>
      <c r="M3176">
        <f>IF(L3176&gt;N(L3175),L3176,"")</f>
        <v/>
      </c>
      <c r="N3176">
        <f>N(N3175)+IF(AND('💰 BÁO GIÁ'!$C$27&lt;&gt;"",OR(ISNUMBER(SEARCH('💰 BÁO GIÁ'!$C$27,$A3176)),ISNUMBER(SEARCH('💰 BÁO GIÁ'!$C$27,$B3176)))),1,0)</f>
        <v/>
      </c>
      <c r="O3176">
        <f>IF(N3176&gt;N(N3175),N3176,"")</f>
        <v/>
      </c>
    </row>
    <row r="3177">
      <c r="A3177">
        <f>IF('📦 RON BỘ'!B434="","",'📦 RON BỘ'!B434)</f>
        <v/>
      </c>
      <c r="B3177">
        <f>IF('📦 RON BỘ'!B434="","",'📦 RON BỘ'!C434)</f>
        <v/>
      </c>
      <c r="C3177">
        <f>IF('📦 RON BỘ'!B434="","","Ron bộ")</f>
        <v/>
      </c>
      <c r="D3177">
        <f>IF('📦 RON BỘ'!B434="","",'📦 RON BỘ'!F434)</f>
        <v/>
      </c>
      <c r="E3177" s="37">
        <f>IF('📦 RON BỘ'!B434="","",'📦 RON BỘ'!G434)</f>
        <v/>
      </c>
      <c r="F3177" s="37">
        <f>IF('📦 RON BỘ'!B434="","",'📦 RON BỘ'!H434)</f>
        <v/>
      </c>
      <c r="G3177" s="37">
        <f>IF('📦 RON BỘ'!B434="","",'📦 RON BỘ'!I434)</f>
        <v/>
      </c>
      <c r="H3177" s="37">
        <f>IF('📦 RON BỘ'!B434="","",'📦 RON BỘ'!J434)</f>
        <v/>
      </c>
      <c r="I3177" s="37">
        <f>IF('📦 RON BỘ'!B434="","",'📦 RON BỘ'!K434)</f>
        <v/>
      </c>
      <c r="J3177">
        <f>IF('📦 RON BỘ'!B434="","","")</f>
        <v/>
      </c>
      <c r="L3177">
        <f>N(L3176)+IF(AND('🔎 TRA CỨU NHANH'!$C$2&lt;&gt;"",OR(ISNUMBER(SEARCH('🔎 TRA CỨU NHANH'!$C$2,$A3177)),ISNUMBER(SEARCH('🔎 TRA CỨU NHANH'!$C$2,$B3177)))),1,0)</f>
        <v/>
      </c>
      <c r="M3177">
        <f>IF(L3177&gt;N(L3176),L3177,"")</f>
        <v/>
      </c>
      <c r="N3177">
        <f>N(N3176)+IF(AND('💰 BÁO GIÁ'!$C$27&lt;&gt;"",OR(ISNUMBER(SEARCH('💰 BÁO GIÁ'!$C$27,$A3177)),ISNUMBER(SEARCH('💰 BÁO GIÁ'!$C$27,$B3177)))),1,0)</f>
        <v/>
      </c>
      <c r="O3177">
        <f>IF(N3177&gt;N(N3176),N3177,"")</f>
        <v/>
      </c>
    </row>
    <row r="3178">
      <c r="A3178">
        <f>IF('📦 RON BỘ'!B435="","",'📦 RON BỘ'!B435)</f>
        <v/>
      </c>
      <c r="B3178">
        <f>IF('📦 RON BỘ'!B435="","",'📦 RON BỘ'!C435)</f>
        <v/>
      </c>
      <c r="C3178">
        <f>IF('📦 RON BỘ'!B435="","","Ron bộ")</f>
        <v/>
      </c>
      <c r="D3178">
        <f>IF('📦 RON BỘ'!B435="","",'📦 RON BỘ'!F435)</f>
        <v/>
      </c>
      <c r="E3178" s="37">
        <f>IF('📦 RON BỘ'!B435="","",'📦 RON BỘ'!G435)</f>
        <v/>
      </c>
      <c r="F3178" s="37">
        <f>IF('📦 RON BỘ'!B435="","",'📦 RON BỘ'!H435)</f>
        <v/>
      </c>
      <c r="G3178" s="37">
        <f>IF('📦 RON BỘ'!B435="","",'📦 RON BỘ'!I435)</f>
        <v/>
      </c>
      <c r="H3178" s="37">
        <f>IF('📦 RON BỘ'!B435="","",'📦 RON BỘ'!J435)</f>
        <v/>
      </c>
      <c r="I3178" s="37">
        <f>IF('📦 RON BỘ'!B435="","",'📦 RON BỘ'!K435)</f>
        <v/>
      </c>
      <c r="J3178">
        <f>IF('📦 RON BỘ'!B435="","","")</f>
        <v/>
      </c>
      <c r="L3178">
        <f>N(L3177)+IF(AND('🔎 TRA CỨU NHANH'!$C$2&lt;&gt;"",OR(ISNUMBER(SEARCH('🔎 TRA CỨU NHANH'!$C$2,$A3178)),ISNUMBER(SEARCH('🔎 TRA CỨU NHANH'!$C$2,$B3178)))),1,0)</f>
        <v/>
      </c>
      <c r="M3178">
        <f>IF(L3178&gt;N(L3177),L3178,"")</f>
        <v/>
      </c>
      <c r="N3178">
        <f>N(N3177)+IF(AND('💰 BÁO GIÁ'!$C$27&lt;&gt;"",OR(ISNUMBER(SEARCH('💰 BÁO GIÁ'!$C$27,$A3178)),ISNUMBER(SEARCH('💰 BÁO GIÁ'!$C$27,$B3178)))),1,0)</f>
        <v/>
      </c>
      <c r="O3178">
        <f>IF(N3178&gt;N(N3177),N3178,"")</f>
        <v/>
      </c>
    </row>
    <row r="3179">
      <c r="A3179">
        <f>IF('📦 RON BỘ'!B436="","",'📦 RON BỘ'!B436)</f>
        <v/>
      </c>
      <c r="B3179">
        <f>IF('📦 RON BỘ'!B436="","",'📦 RON BỘ'!C436)</f>
        <v/>
      </c>
      <c r="C3179">
        <f>IF('📦 RON BỘ'!B436="","","Ron bộ")</f>
        <v/>
      </c>
      <c r="D3179">
        <f>IF('📦 RON BỘ'!B436="","",'📦 RON BỘ'!F436)</f>
        <v/>
      </c>
      <c r="E3179" s="37">
        <f>IF('📦 RON BỘ'!B436="","",'📦 RON BỘ'!G436)</f>
        <v/>
      </c>
      <c r="F3179" s="37">
        <f>IF('📦 RON BỘ'!B436="","",'📦 RON BỘ'!H436)</f>
        <v/>
      </c>
      <c r="G3179" s="37">
        <f>IF('📦 RON BỘ'!B436="","",'📦 RON BỘ'!I436)</f>
        <v/>
      </c>
      <c r="H3179" s="37">
        <f>IF('📦 RON BỘ'!B436="","",'📦 RON BỘ'!J436)</f>
        <v/>
      </c>
      <c r="I3179" s="37">
        <f>IF('📦 RON BỘ'!B436="","",'📦 RON BỘ'!K436)</f>
        <v/>
      </c>
      <c r="J3179">
        <f>IF('📦 RON BỘ'!B436="","","")</f>
        <v/>
      </c>
      <c r="L3179">
        <f>N(L3178)+IF(AND('🔎 TRA CỨU NHANH'!$C$2&lt;&gt;"",OR(ISNUMBER(SEARCH('🔎 TRA CỨU NHANH'!$C$2,$A3179)),ISNUMBER(SEARCH('🔎 TRA CỨU NHANH'!$C$2,$B3179)))),1,0)</f>
        <v/>
      </c>
      <c r="M3179">
        <f>IF(L3179&gt;N(L3178),L3179,"")</f>
        <v/>
      </c>
      <c r="N3179">
        <f>N(N3178)+IF(AND('💰 BÁO GIÁ'!$C$27&lt;&gt;"",OR(ISNUMBER(SEARCH('💰 BÁO GIÁ'!$C$27,$A3179)),ISNUMBER(SEARCH('💰 BÁO GIÁ'!$C$27,$B3179)))),1,0)</f>
        <v/>
      </c>
      <c r="O3179">
        <f>IF(N3179&gt;N(N3178),N3179,"")</f>
        <v/>
      </c>
    </row>
    <row r="3180">
      <c r="A3180">
        <f>IF('📦 RON BỘ'!B437="","",'📦 RON BỘ'!B437)</f>
        <v/>
      </c>
      <c r="B3180">
        <f>IF('📦 RON BỘ'!B437="","",'📦 RON BỘ'!C437)</f>
        <v/>
      </c>
      <c r="C3180">
        <f>IF('📦 RON BỘ'!B437="","","Ron bộ")</f>
        <v/>
      </c>
      <c r="D3180">
        <f>IF('📦 RON BỘ'!B437="","",'📦 RON BỘ'!F437)</f>
        <v/>
      </c>
      <c r="E3180" s="37">
        <f>IF('📦 RON BỘ'!B437="","",'📦 RON BỘ'!G437)</f>
        <v/>
      </c>
      <c r="F3180" s="37">
        <f>IF('📦 RON BỘ'!B437="","",'📦 RON BỘ'!H437)</f>
        <v/>
      </c>
      <c r="G3180" s="37">
        <f>IF('📦 RON BỘ'!B437="","",'📦 RON BỘ'!I437)</f>
        <v/>
      </c>
      <c r="H3180" s="37">
        <f>IF('📦 RON BỘ'!B437="","",'📦 RON BỘ'!J437)</f>
        <v/>
      </c>
      <c r="I3180" s="37">
        <f>IF('📦 RON BỘ'!B437="","",'📦 RON BỘ'!K437)</f>
        <v/>
      </c>
      <c r="J3180">
        <f>IF('📦 RON BỘ'!B437="","","")</f>
        <v/>
      </c>
      <c r="L3180">
        <f>N(L3179)+IF(AND('🔎 TRA CỨU NHANH'!$C$2&lt;&gt;"",OR(ISNUMBER(SEARCH('🔎 TRA CỨU NHANH'!$C$2,$A3180)),ISNUMBER(SEARCH('🔎 TRA CỨU NHANH'!$C$2,$B3180)))),1,0)</f>
        <v/>
      </c>
      <c r="M3180">
        <f>IF(L3180&gt;N(L3179),L3180,"")</f>
        <v/>
      </c>
      <c r="N3180">
        <f>N(N3179)+IF(AND('💰 BÁO GIÁ'!$C$27&lt;&gt;"",OR(ISNUMBER(SEARCH('💰 BÁO GIÁ'!$C$27,$A3180)),ISNUMBER(SEARCH('💰 BÁO GIÁ'!$C$27,$B3180)))),1,0)</f>
        <v/>
      </c>
      <c r="O3180">
        <f>IF(N3180&gt;N(N3179),N3180,"")</f>
        <v/>
      </c>
    </row>
    <row r="3181">
      <c r="A3181">
        <f>IF('📦 RON BỘ'!B438="","",'📦 RON BỘ'!B438)</f>
        <v/>
      </c>
      <c r="B3181">
        <f>IF('📦 RON BỘ'!B438="","",'📦 RON BỘ'!C438)</f>
        <v/>
      </c>
      <c r="C3181">
        <f>IF('📦 RON BỘ'!B438="","","Ron bộ")</f>
        <v/>
      </c>
      <c r="D3181">
        <f>IF('📦 RON BỘ'!B438="","",'📦 RON BỘ'!F438)</f>
        <v/>
      </c>
      <c r="E3181" s="37">
        <f>IF('📦 RON BỘ'!B438="","",'📦 RON BỘ'!G438)</f>
        <v/>
      </c>
      <c r="F3181" s="37">
        <f>IF('📦 RON BỘ'!B438="","",'📦 RON BỘ'!H438)</f>
        <v/>
      </c>
      <c r="G3181" s="37">
        <f>IF('📦 RON BỘ'!B438="","",'📦 RON BỘ'!I438)</f>
        <v/>
      </c>
      <c r="H3181" s="37">
        <f>IF('📦 RON BỘ'!B438="","",'📦 RON BỘ'!J438)</f>
        <v/>
      </c>
      <c r="I3181" s="37">
        <f>IF('📦 RON BỘ'!B438="","",'📦 RON BỘ'!K438)</f>
        <v/>
      </c>
      <c r="J3181">
        <f>IF('📦 RON BỘ'!B438="","","")</f>
        <v/>
      </c>
      <c r="L3181">
        <f>N(L3180)+IF(AND('🔎 TRA CỨU NHANH'!$C$2&lt;&gt;"",OR(ISNUMBER(SEARCH('🔎 TRA CỨU NHANH'!$C$2,$A3181)),ISNUMBER(SEARCH('🔎 TRA CỨU NHANH'!$C$2,$B3181)))),1,0)</f>
        <v/>
      </c>
      <c r="M3181">
        <f>IF(L3181&gt;N(L3180),L3181,"")</f>
        <v/>
      </c>
      <c r="N3181">
        <f>N(N3180)+IF(AND('💰 BÁO GIÁ'!$C$27&lt;&gt;"",OR(ISNUMBER(SEARCH('💰 BÁO GIÁ'!$C$27,$A3181)),ISNUMBER(SEARCH('💰 BÁO GIÁ'!$C$27,$B3181)))),1,0)</f>
        <v/>
      </c>
      <c r="O3181">
        <f>IF(N3181&gt;N(N3180),N3181,"")</f>
        <v/>
      </c>
    </row>
    <row r="3182">
      <c r="A3182">
        <f>IF('📦 RON BỘ'!B439="","",'📦 RON BỘ'!B439)</f>
        <v/>
      </c>
      <c r="B3182">
        <f>IF('📦 RON BỘ'!B439="","",'📦 RON BỘ'!C439)</f>
        <v/>
      </c>
      <c r="C3182">
        <f>IF('📦 RON BỘ'!B439="","","Ron bộ")</f>
        <v/>
      </c>
      <c r="D3182">
        <f>IF('📦 RON BỘ'!B439="","",'📦 RON BỘ'!F439)</f>
        <v/>
      </c>
      <c r="E3182" s="37">
        <f>IF('📦 RON BỘ'!B439="","",'📦 RON BỘ'!G439)</f>
        <v/>
      </c>
      <c r="F3182" s="37">
        <f>IF('📦 RON BỘ'!B439="","",'📦 RON BỘ'!H439)</f>
        <v/>
      </c>
      <c r="G3182" s="37">
        <f>IF('📦 RON BỘ'!B439="","",'📦 RON BỘ'!I439)</f>
        <v/>
      </c>
      <c r="H3182" s="37">
        <f>IF('📦 RON BỘ'!B439="","",'📦 RON BỘ'!J439)</f>
        <v/>
      </c>
      <c r="I3182" s="37">
        <f>IF('📦 RON BỘ'!B439="","",'📦 RON BỘ'!K439)</f>
        <v/>
      </c>
      <c r="J3182">
        <f>IF('📦 RON BỘ'!B439="","","")</f>
        <v/>
      </c>
      <c r="L3182">
        <f>N(L3181)+IF(AND('🔎 TRA CỨU NHANH'!$C$2&lt;&gt;"",OR(ISNUMBER(SEARCH('🔎 TRA CỨU NHANH'!$C$2,$A3182)),ISNUMBER(SEARCH('🔎 TRA CỨU NHANH'!$C$2,$B3182)))),1,0)</f>
        <v/>
      </c>
      <c r="M3182">
        <f>IF(L3182&gt;N(L3181),L3182,"")</f>
        <v/>
      </c>
      <c r="N3182">
        <f>N(N3181)+IF(AND('💰 BÁO GIÁ'!$C$27&lt;&gt;"",OR(ISNUMBER(SEARCH('💰 BÁO GIÁ'!$C$27,$A3182)),ISNUMBER(SEARCH('💰 BÁO GIÁ'!$C$27,$B3182)))),1,0)</f>
        <v/>
      </c>
      <c r="O3182">
        <f>IF(N3182&gt;N(N3181),N3182,"")</f>
        <v/>
      </c>
    </row>
    <row r="3183">
      <c r="A3183">
        <f>IF('📦 RON BỘ'!B440="","",'📦 RON BỘ'!B440)</f>
        <v/>
      </c>
      <c r="B3183">
        <f>IF('📦 RON BỘ'!B440="","",'📦 RON BỘ'!C440)</f>
        <v/>
      </c>
      <c r="C3183">
        <f>IF('📦 RON BỘ'!B440="","","Ron bộ")</f>
        <v/>
      </c>
      <c r="D3183">
        <f>IF('📦 RON BỘ'!B440="","",'📦 RON BỘ'!F440)</f>
        <v/>
      </c>
      <c r="E3183" s="37">
        <f>IF('📦 RON BỘ'!B440="","",'📦 RON BỘ'!G440)</f>
        <v/>
      </c>
      <c r="F3183" s="37">
        <f>IF('📦 RON BỘ'!B440="","",'📦 RON BỘ'!H440)</f>
        <v/>
      </c>
      <c r="G3183" s="37">
        <f>IF('📦 RON BỘ'!B440="","",'📦 RON BỘ'!I440)</f>
        <v/>
      </c>
      <c r="H3183" s="37">
        <f>IF('📦 RON BỘ'!B440="","",'📦 RON BỘ'!J440)</f>
        <v/>
      </c>
      <c r="I3183" s="37">
        <f>IF('📦 RON BỘ'!B440="","",'📦 RON BỘ'!K440)</f>
        <v/>
      </c>
      <c r="J3183">
        <f>IF('📦 RON BỘ'!B440="","","")</f>
        <v/>
      </c>
      <c r="L3183">
        <f>N(L3182)+IF(AND('🔎 TRA CỨU NHANH'!$C$2&lt;&gt;"",OR(ISNUMBER(SEARCH('🔎 TRA CỨU NHANH'!$C$2,$A3183)),ISNUMBER(SEARCH('🔎 TRA CỨU NHANH'!$C$2,$B3183)))),1,0)</f>
        <v/>
      </c>
      <c r="M3183">
        <f>IF(L3183&gt;N(L3182),L3183,"")</f>
        <v/>
      </c>
      <c r="N3183">
        <f>N(N3182)+IF(AND('💰 BÁO GIÁ'!$C$27&lt;&gt;"",OR(ISNUMBER(SEARCH('💰 BÁO GIÁ'!$C$27,$A3183)),ISNUMBER(SEARCH('💰 BÁO GIÁ'!$C$27,$B3183)))),1,0)</f>
        <v/>
      </c>
      <c r="O3183">
        <f>IF(N3183&gt;N(N3182),N3183,"")</f>
        <v/>
      </c>
    </row>
    <row r="3184">
      <c r="A3184">
        <f>IF('📦 RON BỘ'!B441="","",'📦 RON BỘ'!B441)</f>
        <v/>
      </c>
      <c r="B3184">
        <f>IF('📦 RON BỘ'!B441="","",'📦 RON BỘ'!C441)</f>
        <v/>
      </c>
      <c r="C3184">
        <f>IF('📦 RON BỘ'!B441="","","Ron bộ")</f>
        <v/>
      </c>
      <c r="D3184">
        <f>IF('📦 RON BỘ'!B441="","",'📦 RON BỘ'!F441)</f>
        <v/>
      </c>
      <c r="E3184" s="37">
        <f>IF('📦 RON BỘ'!B441="","",'📦 RON BỘ'!G441)</f>
        <v/>
      </c>
      <c r="F3184" s="37">
        <f>IF('📦 RON BỘ'!B441="","",'📦 RON BỘ'!H441)</f>
        <v/>
      </c>
      <c r="G3184" s="37">
        <f>IF('📦 RON BỘ'!B441="","",'📦 RON BỘ'!I441)</f>
        <v/>
      </c>
      <c r="H3184" s="37">
        <f>IF('📦 RON BỘ'!B441="","",'📦 RON BỘ'!J441)</f>
        <v/>
      </c>
      <c r="I3184" s="37">
        <f>IF('📦 RON BỘ'!B441="","",'📦 RON BỘ'!K441)</f>
        <v/>
      </c>
      <c r="J3184">
        <f>IF('📦 RON BỘ'!B441="","","")</f>
        <v/>
      </c>
      <c r="L3184">
        <f>N(L3183)+IF(AND('🔎 TRA CỨU NHANH'!$C$2&lt;&gt;"",OR(ISNUMBER(SEARCH('🔎 TRA CỨU NHANH'!$C$2,$A3184)),ISNUMBER(SEARCH('🔎 TRA CỨU NHANH'!$C$2,$B3184)))),1,0)</f>
        <v/>
      </c>
      <c r="M3184">
        <f>IF(L3184&gt;N(L3183),L3184,"")</f>
        <v/>
      </c>
      <c r="N3184">
        <f>N(N3183)+IF(AND('💰 BÁO GIÁ'!$C$27&lt;&gt;"",OR(ISNUMBER(SEARCH('💰 BÁO GIÁ'!$C$27,$A3184)),ISNUMBER(SEARCH('💰 BÁO GIÁ'!$C$27,$B3184)))),1,0)</f>
        <v/>
      </c>
      <c r="O3184">
        <f>IF(N3184&gt;N(N3183),N3184,"")</f>
        <v/>
      </c>
    </row>
    <row r="3185">
      <c r="A3185">
        <f>IF('📦 RON BỘ'!B442="","",'📦 RON BỘ'!B442)</f>
        <v/>
      </c>
      <c r="B3185">
        <f>IF('📦 RON BỘ'!B442="","",'📦 RON BỘ'!C442)</f>
        <v/>
      </c>
      <c r="C3185">
        <f>IF('📦 RON BỘ'!B442="","","Ron bộ")</f>
        <v/>
      </c>
      <c r="D3185">
        <f>IF('📦 RON BỘ'!B442="","",'📦 RON BỘ'!F442)</f>
        <v/>
      </c>
      <c r="E3185" s="37">
        <f>IF('📦 RON BỘ'!B442="","",'📦 RON BỘ'!G442)</f>
        <v/>
      </c>
      <c r="F3185" s="37">
        <f>IF('📦 RON BỘ'!B442="","",'📦 RON BỘ'!H442)</f>
        <v/>
      </c>
      <c r="G3185" s="37">
        <f>IF('📦 RON BỘ'!B442="","",'📦 RON BỘ'!I442)</f>
        <v/>
      </c>
      <c r="H3185" s="37">
        <f>IF('📦 RON BỘ'!B442="","",'📦 RON BỘ'!J442)</f>
        <v/>
      </c>
      <c r="I3185" s="37">
        <f>IF('📦 RON BỘ'!B442="","",'📦 RON BỘ'!K442)</f>
        <v/>
      </c>
      <c r="J3185">
        <f>IF('📦 RON BỘ'!B442="","","")</f>
        <v/>
      </c>
      <c r="L3185">
        <f>N(L3184)+IF(AND('🔎 TRA CỨU NHANH'!$C$2&lt;&gt;"",OR(ISNUMBER(SEARCH('🔎 TRA CỨU NHANH'!$C$2,$A3185)),ISNUMBER(SEARCH('🔎 TRA CỨU NHANH'!$C$2,$B3185)))),1,0)</f>
        <v/>
      </c>
      <c r="M3185">
        <f>IF(L3185&gt;N(L3184),L3185,"")</f>
        <v/>
      </c>
      <c r="N3185">
        <f>N(N3184)+IF(AND('💰 BÁO GIÁ'!$C$27&lt;&gt;"",OR(ISNUMBER(SEARCH('💰 BÁO GIÁ'!$C$27,$A3185)),ISNUMBER(SEARCH('💰 BÁO GIÁ'!$C$27,$B3185)))),1,0)</f>
        <v/>
      </c>
      <c r="O3185">
        <f>IF(N3185&gt;N(N3184),N3185,"")</f>
        <v/>
      </c>
    </row>
    <row r="3186">
      <c r="A3186">
        <f>IF('📦 RON BỘ'!B443="","",'📦 RON BỘ'!B443)</f>
        <v/>
      </c>
      <c r="B3186">
        <f>IF('📦 RON BỘ'!B443="","",'📦 RON BỘ'!C443)</f>
        <v/>
      </c>
      <c r="C3186">
        <f>IF('📦 RON BỘ'!B443="","","Ron bộ")</f>
        <v/>
      </c>
      <c r="D3186">
        <f>IF('📦 RON BỘ'!B443="","",'📦 RON BỘ'!F443)</f>
        <v/>
      </c>
      <c r="E3186" s="37">
        <f>IF('📦 RON BỘ'!B443="","",'📦 RON BỘ'!G443)</f>
        <v/>
      </c>
      <c r="F3186" s="37">
        <f>IF('📦 RON BỘ'!B443="","",'📦 RON BỘ'!H443)</f>
        <v/>
      </c>
      <c r="G3186" s="37">
        <f>IF('📦 RON BỘ'!B443="","",'📦 RON BỘ'!I443)</f>
        <v/>
      </c>
      <c r="H3186" s="37">
        <f>IF('📦 RON BỘ'!B443="","",'📦 RON BỘ'!J443)</f>
        <v/>
      </c>
      <c r="I3186" s="37">
        <f>IF('📦 RON BỘ'!B443="","",'📦 RON BỘ'!K443)</f>
        <v/>
      </c>
      <c r="J3186">
        <f>IF('📦 RON BỘ'!B443="","","")</f>
        <v/>
      </c>
      <c r="L3186">
        <f>N(L3185)+IF(AND('🔎 TRA CỨU NHANH'!$C$2&lt;&gt;"",OR(ISNUMBER(SEARCH('🔎 TRA CỨU NHANH'!$C$2,$A3186)),ISNUMBER(SEARCH('🔎 TRA CỨU NHANH'!$C$2,$B3186)))),1,0)</f>
        <v/>
      </c>
      <c r="M3186">
        <f>IF(L3186&gt;N(L3185),L3186,"")</f>
        <v/>
      </c>
      <c r="N3186">
        <f>N(N3185)+IF(AND('💰 BÁO GIÁ'!$C$27&lt;&gt;"",OR(ISNUMBER(SEARCH('💰 BÁO GIÁ'!$C$27,$A3186)),ISNUMBER(SEARCH('💰 BÁO GIÁ'!$C$27,$B3186)))),1,0)</f>
        <v/>
      </c>
      <c r="O3186">
        <f>IF(N3186&gt;N(N3185),N3186,"")</f>
        <v/>
      </c>
    </row>
    <row r="3187">
      <c r="A3187">
        <f>IF('📦 RON BỘ'!B444="","",'📦 RON BỘ'!B444)</f>
        <v/>
      </c>
      <c r="B3187">
        <f>IF('📦 RON BỘ'!B444="","",'📦 RON BỘ'!C444)</f>
        <v/>
      </c>
      <c r="C3187">
        <f>IF('📦 RON BỘ'!B444="","","Ron bộ")</f>
        <v/>
      </c>
      <c r="D3187">
        <f>IF('📦 RON BỘ'!B444="","",'📦 RON BỘ'!F444)</f>
        <v/>
      </c>
      <c r="E3187" s="37">
        <f>IF('📦 RON BỘ'!B444="","",'📦 RON BỘ'!G444)</f>
        <v/>
      </c>
      <c r="F3187" s="37">
        <f>IF('📦 RON BỘ'!B444="","",'📦 RON BỘ'!H444)</f>
        <v/>
      </c>
      <c r="G3187" s="37">
        <f>IF('📦 RON BỘ'!B444="","",'📦 RON BỘ'!I444)</f>
        <v/>
      </c>
      <c r="H3187" s="37">
        <f>IF('📦 RON BỘ'!B444="","",'📦 RON BỘ'!J444)</f>
        <v/>
      </c>
      <c r="I3187" s="37">
        <f>IF('📦 RON BỘ'!B444="","",'📦 RON BỘ'!K444)</f>
        <v/>
      </c>
      <c r="J3187">
        <f>IF('📦 RON BỘ'!B444="","","")</f>
        <v/>
      </c>
      <c r="L3187">
        <f>N(L3186)+IF(AND('🔎 TRA CỨU NHANH'!$C$2&lt;&gt;"",OR(ISNUMBER(SEARCH('🔎 TRA CỨU NHANH'!$C$2,$A3187)),ISNUMBER(SEARCH('🔎 TRA CỨU NHANH'!$C$2,$B3187)))),1,0)</f>
        <v/>
      </c>
      <c r="M3187">
        <f>IF(L3187&gt;N(L3186),L3187,"")</f>
        <v/>
      </c>
      <c r="N3187">
        <f>N(N3186)+IF(AND('💰 BÁO GIÁ'!$C$27&lt;&gt;"",OR(ISNUMBER(SEARCH('💰 BÁO GIÁ'!$C$27,$A3187)),ISNUMBER(SEARCH('💰 BÁO GIÁ'!$C$27,$B3187)))),1,0)</f>
        <v/>
      </c>
      <c r="O3187">
        <f>IF(N3187&gt;N(N3186),N3187,"")</f>
        <v/>
      </c>
    </row>
    <row r="3188">
      <c r="A3188">
        <f>IF('📦 RON BỘ'!B445="","",'📦 RON BỘ'!B445)</f>
        <v/>
      </c>
      <c r="B3188">
        <f>IF('📦 RON BỘ'!B445="","",'📦 RON BỘ'!C445)</f>
        <v/>
      </c>
      <c r="C3188">
        <f>IF('📦 RON BỘ'!B445="","","Ron bộ")</f>
        <v/>
      </c>
      <c r="D3188">
        <f>IF('📦 RON BỘ'!B445="","",'📦 RON BỘ'!F445)</f>
        <v/>
      </c>
      <c r="E3188" s="37">
        <f>IF('📦 RON BỘ'!B445="","",'📦 RON BỘ'!G445)</f>
        <v/>
      </c>
      <c r="F3188" s="37">
        <f>IF('📦 RON BỘ'!B445="","",'📦 RON BỘ'!H445)</f>
        <v/>
      </c>
      <c r="G3188" s="37">
        <f>IF('📦 RON BỘ'!B445="","",'📦 RON BỘ'!I445)</f>
        <v/>
      </c>
      <c r="H3188" s="37">
        <f>IF('📦 RON BỘ'!B445="","",'📦 RON BỘ'!J445)</f>
        <v/>
      </c>
      <c r="I3188" s="37">
        <f>IF('📦 RON BỘ'!B445="","",'📦 RON BỘ'!K445)</f>
        <v/>
      </c>
      <c r="J3188">
        <f>IF('📦 RON BỘ'!B445="","","")</f>
        <v/>
      </c>
      <c r="L3188">
        <f>N(L3187)+IF(AND('🔎 TRA CỨU NHANH'!$C$2&lt;&gt;"",OR(ISNUMBER(SEARCH('🔎 TRA CỨU NHANH'!$C$2,$A3188)),ISNUMBER(SEARCH('🔎 TRA CỨU NHANH'!$C$2,$B3188)))),1,0)</f>
        <v/>
      </c>
      <c r="M3188">
        <f>IF(L3188&gt;N(L3187),L3188,"")</f>
        <v/>
      </c>
      <c r="N3188">
        <f>N(N3187)+IF(AND('💰 BÁO GIÁ'!$C$27&lt;&gt;"",OR(ISNUMBER(SEARCH('💰 BÁO GIÁ'!$C$27,$A3188)),ISNUMBER(SEARCH('💰 BÁO GIÁ'!$C$27,$B3188)))),1,0)</f>
        <v/>
      </c>
      <c r="O3188">
        <f>IF(N3188&gt;N(N3187),N3188,"")</f>
        <v/>
      </c>
    </row>
    <row r="3189">
      <c r="A3189">
        <f>IF('📦 RON BỘ'!B446="","",'📦 RON BỘ'!B446)</f>
        <v/>
      </c>
      <c r="B3189">
        <f>IF('📦 RON BỘ'!B446="","",'📦 RON BỘ'!C446)</f>
        <v/>
      </c>
      <c r="C3189">
        <f>IF('📦 RON BỘ'!B446="","","Ron bộ")</f>
        <v/>
      </c>
      <c r="D3189">
        <f>IF('📦 RON BỘ'!B446="","",'📦 RON BỘ'!F446)</f>
        <v/>
      </c>
      <c r="E3189" s="37">
        <f>IF('📦 RON BỘ'!B446="","",'📦 RON BỘ'!G446)</f>
        <v/>
      </c>
      <c r="F3189" s="37">
        <f>IF('📦 RON BỘ'!B446="","",'📦 RON BỘ'!H446)</f>
        <v/>
      </c>
      <c r="G3189" s="37">
        <f>IF('📦 RON BỘ'!B446="","",'📦 RON BỘ'!I446)</f>
        <v/>
      </c>
      <c r="H3189" s="37">
        <f>IF('📦 RON BỘ'!B446="","",'📦 RON BỘ'!J446)</f>
        <v/>
      </c>
      <c r="I3189" s="37">
        <f>IF('📦 RON BỘ'!B446="","",'📦 RON BỘ'!K446)</f>
        <v/>
      </c>
      <c r="J3189">
        <f>IF('📦 RON BỘ'!B446="","","")</f>
        <v/>
      </c>
      <c r="L3189">
        <f>N(L3188)+IF(AND('🔎 TRA CỨU NHANH'!$C$2&lt;&gt;"",OR(ISNUMBER(SEARCH('🔎 TRA CỨU NHANH'!$C$2,$A3189)),ISNUMBER(SEARCH('🔎 TRA CỨU NHANH'!$C$2,$B3189)))),1,0)</f>
        <v/>
      </c>
      <c r="M3189">
        <f>IF(L3189&gt;N(L3188),L3189,"")</f>
        <v/>
      </c>
      <c r="N3189">
        <f>N(N3188)+IF(AND('💰 BÁO GIÁ'!$C$27&lt;&gt;"",OR(ISNUMBER(SEARCH('💰 BÁO GIÁ'!$C$27,$A3189)),ISNUMBER(SEARCH('💰 BÁO GIÁ'!$C$27,$B3189)))),1,0)</f>
        <v/>
      </c>
      <c r="O3189">
        <f>IF(N3189&gt;N(N3188),N3189,"")</f>
        <v/>
      </c>
    </row>
    <row r="3190">
      <c r="A3190">
        <f>IF('📦 RON BỘ'!B447="","",'📦 RON BỘ'!B447)</f>
        <v/>
      </c>
      <c r="B3190">
        <f>IF('📦 RON BỘ'!B447="","",'📦 RON BỘ'!C447)</f>
        <v/>
      </c>
      <c r="C3190">
        <f>IF('📦 RON BỘ'!B447="","","Ron bộ")</f>
        <v/>
      </c>
      <c r="D3190">
        <f>IF('📦 RON BỘ'!B447="","",'📦 RON BỘ'!F447)</f>
        <v/>
      </c>
      <c r="E3190" s="37">
        <f>IF('📦 RON BỘ'!B447="","",'📦 RON BỘ'!G447)</f>
        <v/>
      </c>
      <c r="F3190" s="37">
        <f>IF('📦 RON BỘ'!B447="","",'📦 RON BỘ'!H447)</f>
        <v/>
      </c>
      <c r="G3190" s="37">
        <f>IF('📦 RON BỘ'!B447="","",'📦 RON BỘ'!I447)</f>
        <v/>
      </c>
      <c r="H3190" s="37">
        <f>IF('📦 RON BỘ'!B447="","",'📦 RON BỘ'!J447)</f>
        <v/>
      </c>
      <c r="I3190" s="37">
        <f>IF('📦 RON BỘ'!B447="","",'📦 RON BỘ'!K447)</f>
        <v/>
      </c>
      <c r="J3190">
        <f>IF('📦 RON BỘ'!B447="","","")</f>
        <v/>
      </c>
      <c r="L3190">
        <f>N(L3189)+IF(AND('🔎 TRA CỨU NHANH'!$C$2&lt;&gt;"",OR(ISNUMBER(SEARCH('🔎 TRA CỨU NHANH'!$C$2,$A3190)),ISNUMBER(SEARCH('🔎 TRA CỨU NHANH'!$C$2,$B3190)))),1,0)</f>
        <v/>
      </c>
      <c r="M3190">
        <f>IF(L3190&gt;N(L3189),L3190,"")</f>
        <v/>
      </c>
      <c r="N3190">
        <f>N(N3189)+IF(AND('💰 BÁO GIÁ'!$C$27&lt;&gt;"",OR(ISNUMBER(SEARCH('💰 BÁO GIÁ'!$C$27,$A3190)),ISNUMBER(SEARCH('💰 BÁO GIÁ'!$C$27,$B3190)))),1,0)</f>
        <v/>
      </c>
      <c r="O3190">
        <f>IF(N3190&gt;N(N3189),N3190,"")</f>
        <v/>
      </c>
    </row>
    <row r="3191">
      <c r="A3191">
        <f>IF('📦 RON BỘ'!B448="","",'📦 RON BỘ'!B448)</f>
        <v/>
      </c>
      <c r="B3191">
        <f>IF('📦 RON BỘ'!B448="","",'📦 RON BỘ'!C448)</f>
        <v/>
      </c>
      <c r="C3191">
        <f>IF('📦 RON BỘ'!B448="","","Ron bộ")</f>
        <v/>
      </c>
      <c r="D3191">
        <f>IF('📦 RON BỘ'!B448="","",'📦 RON BỘ'!F448)</f>
        <v/>
      </c>
      <c r="E3191" s="37">
        <f>IF('📦 RON BỘ'!B448="","",'📦 RON BỘ'!G448)</f>
        <v/>
      </c>
      <c r="F3191" s="37">
        <f>IF('📦 RON BỘ'!B448="","",'📦 RON BỘ'!H448)</f>
        <v/>
      </c>
      <c r="G3191" s="37">
        <f>IF('📦 RON BỘ'!B448="","",'📦 RON BỘ'!I448)</f>
        <v/>
      </c>
      <c r="H3191" s="37">
        <f>IF('📦 RON BỘ'!B448="","",'📦 RON BỘ'!J448)</f>
        <v/>
      </c>
      <c r="I3191" s="37">
        <f>IF('📦 RON BỘ'!B448="","",'📦 RON BỘ'!K448)</f>
        <v/>
      </c>
      <c r="J3191">
        <f>IF('📦 RON BỘ'!B448="","","")</f>
        <v/>
      </c>
      <c r="L3191">
        <f>N(L3190)+IF(AND('🔎 TRA CỨU NHANH'!$C$2&lt;&gt;"",OR(ISNUMBER(SEARCH('🔎 TRA CỨU NHANH'!$C$2,$A3191)),ISNUMBER(SEARCH('🔎 TRA CỨU NHANH'!$C$2,$B3191)))),1,0)</f>
        <v/>
      </c>
      <c r="M3191">
        <f>IF(L3191&gt;N(L3190),L3191,"")</f>
        <v/>
      </c>
      <c r="N3191">
        <f>N(N3190)+IF(AND('💰 BÁO GIÁ'!$C$27&lt;&gt;"",OR(ISNUMBER(SEARCH('💰 BÁO GIÁ'!$C$27,$A3191)),ISNUMBER(SEARCH('💰 BÁO GIÁ'!$C$27,$B3191)))),1,0)</f>
        <v/>
      </c>
      <c r="O3191">
        <f>IF(N3191&gt;N(N3190),N3191,"")</f>
        <v/>
      </c>
    </row>
    <row r="3192">
      <c r="A3192">
        <f>IF('📦 RON BỘ'!B449="","",'📦 RON BỘ'!B449)</f>
        <v/>
      </c>
      <c r="B3192">
        <f>IF('📦 RON BỘ'!B449="","",'📦 RON BỘ'!C449)</f>
        <v/>
      </c>
      <c r="C3192">
        <f>IF('📦 RON BỘ'!B449="","","Ron bộ")</f>
        <v/>
      </c>
      <c r="D3192">
        <f>IF('📦 RON BỘ'!B449="","",'📦 RON BỘ'!F449)</f>
        <v/>
      </c>
      <c r="E3192" s="37">
        <f>IF('📦 RON BỘ'!B449="","",'📦 RON BỘ'!G449)</f>
        <v/>
      </c>
      <c r="F3192" s="37">
        <f>IF('📦 RON BỘ'!B449="","",'📦 RON BỘ'!H449)</f>
        <v/>
      </c>
      <c r="G3192" s="37">
        <f>IF('📦 RON BỘ'!B449="","",'📦 RON BỘ'!I449)</f>
        <v/>
      </c>
      <c r="H3192" s="37">
        <f>IF('📦 RON BỘ'!B449="","",'📦 RON BỘ'!J449)</f>
        <v/>
      </c>
      <c r="I3192" s="37">
        <f>IF('📦 RON BỘ'!B449="","",'📦 RON BỘ'!K449)</f>
        <v/>
      </c>
      <c r="J3192">
        <f>IF('📦 RON BỘ'!B449="","","")</f>
        <v/>
      </c>
      <c r="L3192">
        <f>N(L3191)+IF(AND('🔎 TRA CỨU NHANH'!$C$2&lt;&gt;"",OR(ISNUMBER(SEARCH('🔎 TRA CỨU NHANH'!$C$2,$A3192)),ISNUMBER(SEARCH('🔎 TRA CỨU NHANH'!$C$2,$B3192)))),1,0)</f>
        <v/>
      </c>
      <c r="M3192">
        <f>IF(L3192&gt;N(L3191),L3192,"")</f>
        <v/>
      </c>
      <c r="N3192">
        <f>N(N3191)+IF(AND('💰 BÁO GIÁ'!$C$27&lt;&gt;"",OR(ISNUMBER(SEARCH('💰 BÁO GIÁ'!$C$27,$A3192)),ISNUMBER(SEARCH('💰 BÁO GIÁ'!$C$27,$B3192)))),1,0)</f>
        <v/>
      </c>
      <c r="O3192">
        <f>IF(N3192&gt;N(N3191),N3192,"")</f>
        <v/>
      </c>
    </row>
    <row r="3193">
      <c r="A3193">
        <f>IF('📦 RON BỘ'!B450="","",'📦 RON BỘ'!B450)</f>
        <v/>
      </c>
      <c r="B3193">
        <f>IF('📦 RON BỘ'!B450="","",'📦 RON BỘ'!C450)</f>
        <v/>
      </c>
      <c r="C3193">
        <f>IF('📦 RON BỘ'!B450="","","Ron bộ")</f>
        <v/>
      </c>
      <c r="D3193">
        <f>IF('📦 RON BỘ'!B450="","",'📦 RON BỘ'!F450)</f>
        <v/>
      </c>
      <c r="E3193" s="37">
        <f>IF('📦 RON BỘ'!B450="","",'📦 RON BỘ'!G450)</f>
        <v/>
      </c>
      <c r="F3193" s="37">
        <f>IF('📦 RON BỘ'!B450="","",'📦 RON BỘ'!H450)</f>
        <v/>
      </c>
      <c r="G3193" s="37">
        <f>IF('📦 RON BỘ'!B450="","",'📦 RON BỘ'!I450)</f>
        <v/>
      </c>
      <c r="H3193" s="37">
        <f>IF('📦 RON BỘ'!B450="","",'📦 RON BỘ'!J450)</f>
        <v/>
      </c>
      <c r="I3193" s="37">
        <f>IF('📦 RON BỘ'!B450="","",'📦 RON BỘ'!K450)</f>
        <v/>
      </c>
      <c r="J3193">
        <f>IF('📦 RON BỘ'!B450="","","")</f>
        <v/>
      </c>
      <c r="L3193">
        <f>N(L3192)+IF(AND('🔎 TRA CỨU NHANH'!$C$2&lt;&gt;"",OR(ISNUMBER(SEARCH('🔎 TRA CỨU NHANH'!$C$2,$A3193)),ISNUMBER(SEARCH('🔎 TRA CỨU NHANH'!$C$2,$B3193)))),1,0)</f>
        <v/>
      </c>
      <c r="M3193">
        <f>IF(L3193&gt;N(L3192),L3193,"")</f>
        <v/>
      </c>
      <c r="N3193">
        <f>N(N3192)+IF(AND('💰 BÁO GIÁ'!$C$27&lt;&gt;"",OR(ISNUMBER(SEARCH('💰 BÁO GIÁ'!$C$27,$A3193)),ISNUMBER(SEARCH('💰 BÁO GIÁ'!$C$27,$B3193)))),1,0)</f>
        <v/>
      </c>
      <c r="O3193">
        <f>IF(N3193&gt;N(N3192),N3193,"")</f>
        <v/>
      </c>
    </row>
    <row r="3194">
      <c r="A3194">
        <f>IF('📦 RON BỘ'!B451="","",'📦 RON BỘ'!B451)</f>
        <v/>
      </c>
      <c r="B3194">
        <f>IF('📦 RON BỘ'!B451="","",'📦 RON BỘ'!C451)</f>
        <v/>
      </c>
      <c r="C3194">
        <f>IF('📦 RON BỘ'!B451="","","Ron bộ")</f>
        <v/>
      </c>
      <c r="D3194">
        <f>IF('📦 RON BỘ'!B451="","",'📦 RON BỘ'!F451)</f>
        <v/>
      </c>
      <c r="E3194" s="37">
        <f>IF('📦 RON BỘ'!B451="","",'📦 RON BỘ'!G451)</f>
        <v/>
      </c>
      <c r="F3194" s="37">
        <f>IF('📦 RON BỘ'!B451="","",'📦 RON BỘ'!H451)</f>
        <v/>
      </c>
      <c r="G3194" s="37">
        <f>IF('📦 RON BỘ'!B451="","",'📦 RON BỘ'!I451)</f>
        <v/>
      </c>
      <c r="H3194" s="37">
        <f>IF('📦 RON BỘ'!B451="","",'📦 RON BỘ'!J451)</f>
        <v/>
      </c>
      <c r="I3194" s="37">
        <f>IF('📦 RON BỘ'!B451="","",'📦 RON BỘ'!K451)</f>
        <v/>
      </c>
      <c r="J3194">
        <f>IF('📦 RON BỘ'!B451="","","")</f>
        <v/>
      </c>
      <c r="L3194">
        <f>N(L3193)+IF(AND('🔎 TRA CỨU NHANH'!$C$2&lt;&gt;"",OR(ISNUMBER(SEARCH('🔎 TRA CỨU NHANH'!$C$2,$A3194)),ISNUMBER(SEARCH('🔎 TRA CỨU NHANH'!$C$2,$B3194)))),1,0)</f>
        <v/>
      </c>
      <c r="M3194">
        <f>IF(L3194&gt;N(L3193),L3194,"")</f>
        <v/>
      </c>
      <c r="N3194">
        <f>N(N3193)+IF(AND('💰 BÁO GIÁ'!$C$27&lt;&gt;"",OR(ISNUMBER(SEARCH('💰 BÁO GIÁ'!$C$27,$A3194)),ISNUMBER(SEARCH('💰 BÁO GIÁ'!$C$27,$B3194)))),1,0)</f>
        <v/>
      </c>
      <c r="O3194">
        <f>IF(N3194&gt;N(N3193),N3194,"")</f>
        <v/>
      </c>
    </row>
    <row r="3195">
      <c r="A3195">
        <f>IF('📦 RON BỘ'!B452="","",'📦 RON BỘ'!B452)</f>
        <v/>
      </c>
      <c r="B3195">
        <f>IF('📦 RON BỘ'!B452="","",'📦 RON BỘ'!C452)</f>
        <v/>
      </c>
      <c r="C3195">
        <f>IF('📦 RON BỘ'!B452="","","Ron bộ")</f>
        <v/>
      </c>
      <c r="D3195">
        <f>IF('📦 RON BỘ'!B452="","",'📦 RON BỘ'!F452)</f>
        <v/>
      </c>
      <c r="E3195" s="37">
        <f>IF('📦 RON BỘ'!B452="","",'📦 RON BỘ'!G452)</f>
        <v/>
      </c>
      <c r="F3195" s="37">
        <f>IF('📦 RON BỘ'!B452="","",'📦 RON BỘ'!H452)</f>
        <v/>
      </c>
      <c r="G3195" s="37">
        <f>IF('📦 RON BỘ'!B452="","",'📦 RON BỘ'!I452)</f>
        <v/>
      </c>
      <c r="H3195" s="37">
        <f>IF('📦 RON BỘ'!B452="","",'📦 RON BỘ'!J452)</f>
        <v/>
      </c>
      <c r="I3195" s="37">
        <f>IF('📦 RON BỘ'!B452="","",'📦 RON BỘ'!K452)</f>
        <v/>
      </c>
      <c r="J3195">
        <f>IF('📦 RON BỘ'!B452="","","")</f>
        <v/>
      </c>
      <c r="L3195">
        <f>N(L3194)+IF(AND('🔎 TRA CỨU NHANH'!$C$2&lt;&gt;"",OR(ISNUMBER(SEARCH('🔎 TRA CỨU NHANH'!$C$2,$A3195)),ISNUMBER(SEARCH('🔎 TRA CỨU NHANH'!$C$2,$B3195)))),1,0)</f>
        <v/>
      </c>
      <c r="M3195">
        <f>IF(L3195&gt;N(L3194),L3195,"")</f>
        <v/>
      </c>
      <c r="N3195">
        <f>N(N3194)+IF(AND('💰 BÁO GIÁ'!$C$27&lt;&gt;"",OR(ISNUMBER(SEARCH('💰 BÁO GIÁ'!$C$27,$A3195)),ISNUMBER(SEARCH('💰 BÁO GIÁ'!$C$27,$B3195)))),1,0)</f>
        <v/>
      </c>
      <c r="O3195">
        <f>IF(N3195&gt;N(N3194),N3195,"")</f>
        <v/>
      </c>
    </row>
    <row r="3196">
      <c r="A3196">
        <f>IF('📦 RON BỘ'!B453="","",'📦 RON BỘ'!B453)</f>
        <v/>
      </c>
      <c r="B3196">
        <f>IF('📦 RON BỘ'!B453="","",'📦 RON BỘ'!C453)</f>
        <v/>
      </c>
      <c r="C3196">
        <f>IF('📦 RON BỘ'!B453="","","Ron bộ")</f>
        <v/>
      </c>
      <c r="D3196">
        <f>IF('📦 RON BỘ'!B453="","",'📦 RON BỘ'!F453)</f>
        <v/>
      </c>
      <c r="E3196" s="37">
        <f>IF('📦 RON BỘ'!B453="","",'📦 RON BỘ'!G453)</f>
        <v/>
      </c>
      <c r="F3196" s="37">
        <f>IF('📦 RON BỘ'!B453="","",'📦 RON BỘ'!H453)</f>
        <v/>
      </c>
      <c r="G3196" s="37">
        <f>IF('📦 RON BỘ'!B453="","",'📦 RON BỘ'!I453)</f>
        <v/>
      </c>
      <c r="H3196" s="37">
        <f>IF('📦 RON BỘ'!B453="","",'📦 RON BỘ'!J453)</f>
        <v/>
      </c>
      <c r="I3196" s="37">
        <f>IF('📦 RON BỘ'!B453="","",'📦 RON BỘ'!K453)</f>
        <v/>
      </c>
      <c r="J3196">
        <f>IF('📦 RON BỘ'!B453="","","")</f>
        <v/>
      </c>
      <c r="L3196">
        <f>N(L3195)+IF(AND('🔎 TRA CỨU NHANH'!$C$2&lt;&gt;"",OR(ISNUMBER(SEARCH('🔎 TRA CỨU NHANH'!$C$2,$A3196)),ISNUMBER(SEARCH('🔎 TRA CỨU NHANH'!$C$2,$B3196)))),1,0)</f>
        <v/>
      </c>
      <c r="M3196">
        <f>IF(L3196&gt;N(L3195),L3196,"")</f>
        <v/>
      </c>
      <c r="N3196">
        <f>N(N3195)+IF(AND('💰 BÁO GIÁ'!$C$27&lt;&gt;"",OR(ISNUMBER(SEARCH('💰 BÁO GIÁ'!$C$27,$A3196)),ISNUMBER(SEARCH('💰 BÁO GIÁ'!$C$27,$B3196)))),1,0)</f>
        <v/>
      </c>
      <c r="O3196">
        <f>IF(N3196&gt;N(N3195),N3196,"")</f>
        <v/>
      </c>
    </row>
    <row r="3197">
      <c r="A3197">
        <f>IF('📦 RON BỘ'!B454="","",'📦 RON BỘ'!B454)</f>
        <v/>
      </c>
      <c r="B3197">
        <f>IF('📦 RON BỘ'!B454="","",'📦 RON BỘ'!C454)</f>
        <v/>
      </c>
      <c r="C3197">
        <f>IF('📦 RON BỘ'!B454="","","Ron bộ")</f>
        <v/>
      </c>
      <c r="D3197">
        <f>IF('📦 RON BỘ'!B454="","",'📦 RON BỘ'!F454)</f>
        <v/>
      </c>
      <c r="E3197" s="37">
        <f>IF('📦 RON BỘ'!B454="","",'📦 RON BỘ'!G454)</f>
        <v/>
      </c>
      <c r="F3197" s="37">
        <f>IF('📦 RON BỘ'!B454="","",'📦 RON BỘ'!H454)</f>
        <v/>
      </c>
      <c r="G3197" s="37">
        <f>IF('📦 RON BỘ'!B454="","",'📦 RON BỘ'!I454)</f>
        <v/>
      </c>
      <c r="H3197" s="37">
        <f>IF('📦 RON BỘ'!B454="","",'📦 RON BỘ'!J454)</f>
        <v/>
      </c>
      <c r="I3197" s="37">
        <f>IF('📦 RON BỘ'!B454="","",'📦 RON BỘ'!K454)</f>
        <v/>
      </c>
      <c r="J3197">
        <f>IF('📦 RON BỘ'!B454="","","")</f>
        <v/>
      </c>
      <c r="L3197">
        <f>N(L3196)+IF(AND('🔎 TRA CỨU NHANH'!$C$2&lt;&gt;"",OR(ISNUMBER(SEARCH('🔎 TRA CỨU NHANH'!$C$2,$A3197)),ISNUMBER(SEARCH('🔎 TRA CỨU NHANH'!$C$2,$B3197)))),1,0)</f>
        <v/>
      </c>
      <c r="M3197">
        <f>IF(L3197&gt;N(L3196),L3197,"")</f>
        <v/>
      </c>
      <c r="N3197">
        <f>N(N3196)+IF(AND('💰 BÁO GIÁ'!$C$27&lt;&gt;"",OR(ISNUMBER(SEARCH('💰 BÁO GIÁ'!$C$27,$A3197)),ISNUMBER(SEARCH('💰 BÁO GIÁ'!$C$27,$B3197)))),1,0)</f>
        <v/>
      </c>
      <c r="O3197">
        <f>IF(N3197&gt;N(N3196),N3197,"")</f>
        <v/>
      </c>
    </row>
    <row r="3198">
      <c r="A3198">
        <f>IF('📦 RON BỘ'!B455="","",'📦 RON BỘ'!B455)</f>
        <v/>
      </c>
      <c r="B3198">
        <f>IF('📦 RON BỘ'!B455="","",'📦 RON BỘ'!C455)</f>
        <v/>
      </c>
      <c r="C3198">
        <f>IF('📦 RON BỘ'!B455="","","Ron bộ")</f>
        <v/>
      </c>
      <c r="D3198">
        <f>IF('📦 RON BỘ'!B455="","",'📦 RON BỘ'!F455)</f>
        <v/>
      </c>
      <c r="E3198" s="37">
        <f>IF('📦 RON BỘ'!B455="","",'📦 RON BỘ'!G455)</f>
        <v/>
      </c>
      <c r="F3198" s="37">
        <f>IF('📦 RON BỘ'!B455="","",'📦 RON BỘ'!H455)</f>
        <v/>
      </c>
      <c r="G3198" s="37">
        <f>IF('📦 RON BỘ'!B455="","",'📦 RON BỘ'!I455)</f>
        <v/>
      </c>
      <c r="H3198" s="37">
        <f>IF('📦 RON BỘ'!B455="","",'📦 RON BỘ'!J455)</f>
        <v/>
      </c>
      <c r="I3198" s="37">
        <f>IF('📦 RON BỘ'!B455="","",'📦 RON BỘ'!K455)</f>
        <v/>
      </c>
      <c r="J3198">
        <f>IF('📦 RON BỘ'!B455="","","")</f>
        <v/>
      </c>
      <c r="L3198">
        <f>N(L3197)+IF(AND('🔎 TRA CỨU NHANH'!$C$2&lt;&gt;"",OR(ISNUMBER(SEARCH('🔎 TRA CỨU NHANH'!$C$2,$A3198)),ISNUMBER(SEARCH('🔎 TRA CỨU NHANH'!$C$2,$B3198)))),1,0)</f>
        <v/>
      </c>
      <c r="M3198">
        <f>IF(L3198&gt;N(L3197),L3198,"")</f>
        <v/>
      </c>
      <c r="N3198">
        <f>N(N3197)+IF(AND('💰 BÁO GIÁ'!$C$27&lt;&gt;"",OR(ISNUMBER(SEARCH('💰 BÁO GIÁ'!$C$27,$A3198)),ISNUMBER(SEARCH('💰 BÁO GIÁ'!$C$27,$B3198)))),1,0)</f>
        <v/>
      </c>
      <c r="O3198">
        <f>IF(N3198&gt;N(N3197),N3198,"")</f>
        <v/>
      </c>
    </row>
    <row r="3199">
      <c r="A3199">
        <f>IF('📦 RON BỘ'!B456="","",'📦 RON BỘ'!B456)</f>
        <v/>
      </c>
      <c r="B3199">
        <f>IF('📦 RON BỘ'!B456="","",'📦 RON BỘ'!C456)</f>
        <v/>
      </c>
      <c r="C3199">
        <f>IF('📦 RON BỘ'!B456="","","Ron bộ")</f>
        <v/>
      </c>
      <c r="D3199">
        <f>IF('📦 RON BỘ'!B456="","",'📦 RON BỘ'!F456)</f>
        <v/>
      </c>
      <c r="E3199" s="37">
        <f>IF('📦 RON BỘ'!B456="","",'📦 RON BỘ'!G456)</f>
        <v/>
      </c>
      <c r="F3199" s="37">
        <f>IF('📦 RON BỘ'!B456="","",'📦 RON BỘ'!H456)</f>
        <v/>
      </c>
      <c r="G3199" s="37">
        <f>IF('📦 RON BỘ'!B456="","",'📦 RON BỘ'!I456)</f>
        <v/>
      </c>
      <c r="H3199" s="37">
        <f>IF('📦 RON BỘ'!B456="","",'📦 RON BỘ'!J456)</f>
        <v/>
      </c>
      <c r="I3199" s="37">
        <f>IF('📦 RON BỘ'!B456="","",'📦 RON BỘ'!K456)</f>
        <v/>
      </c>
      <c r="J3199">
        <f>IF('📦 RON BỘ'!B456="","","")</f>
        <v/>
      </c>
      <c r="L3199">
        <f>N(L3198)+IF(AND('🔎 TRA CỨU NHANH'!$C$2&lt;&gt;"",OR(ISNUMBER(SEARCH('🔎 TRA CỨU NHANH'!$C$2,$A3199)),ISNUMBER(SEARCH('🔎 TRA CỨU NHANH'!$C$2,$B3199)))),1,0)</f>
        <v/>
      </c>
      <c r="M3199">
        <f>IF(L3199&gt;N(L3198),L3199,"")</f>
        <v/>
      </c>
      <c r="N3199">
        <f>N(N3198)+IF(AND('💰 BÁO GIÁ'!$C$27&lt;&gt;"",OR(ISNUMBER(SEARCH('💰 BÁO GIÁ'!$C$27,$A3199)),ISNUMBER(SEARCH('💰 BÁO GIÁ'!$C$27,$B3199)))),1,0)</f>
        <v/>
      </c>
      <c r="O3199">
        <f>IF(N3199&gt;N(N3198),N3199,"")</f>
        <v/>
      </c>
    </row>
    <row r="3200">
      <c r="A3200">
        <f>IF('📦 RON BỘ'!B457="","",'📦 RON BỘ'!B457)</f>
        <v/>
      </c>
      <c r="B3200">
        <f>IF('📦 RON BỘ'!B457="","",'📦 RON BỘ'!C457)</f>
        <v/>
      </c>
      <c r="C3200">
        <f>IF('📦 RON BỘ'!B457="","","Ron bộ")</f>
        <v/>
      </c>
      <c r="D3200">
        <f>IF('📦 RON BỘ'!B457="","",'📦 RON BỘ'!F457)</f>
        <v/>
      </c>
      <c r="E3200">
        <f>IF('📦 RON BỘ'!B457="","",'📦 RON BỘ'!G457)</f>
        <v/>
      </c>
      <c r="F3200">
        <f>IF('📦 RON BỘ'!B457="","",'📦 RON BỘ'!H457)</f>
        <v/>
      </c>
      <c r="G3200">
        <f>IF('📦 RON BỘ'!B457="","",'📦 RON BỘ'!I457)</f>
        <v/>
      </c>
      <c r="H3200">
        <f>IF('📦 RON BỘ'!B457="","",'📦 RON BỘ'!J457)</f>
        <v/>
      </c>
      <c r="I3200">
        <f>IF('📦 RON BỘ'!B457="","",'📦 RON BỘ'!K457)</f>
        <v/>
      </c>
      <c r="J3200">
        <f>IF('📦 RON BỘ'!B457="","","")</f>
        <v/>
      </c>
      <c r="L3200">
        <f>N(L3199)+IF(AND('🔎 TRA CỨU NHANH'!$C$2&lt;&gt;"",OR(ISNUMBER(SEARCH('🔎 TRA CỨU NHANH'!$C$2,$A3200)),ISNUMBER(SEARCH('🔎 TRA CỨU NHANH'!$C$2,$B3200)))),1,0)</f>
        <v/>
      </c>
      <c r="M3200">
        <f>IF(L3200&gt;N(L3199),L3200,"")</f>
        <v/>
      </c>
      <c r="N3200">
        <f>N(N3199)+IF(AND('💰 BÁO GIÁ'!$C$27&lt;&gt;"",OR(ISNUMBER(SEARCH('💰 BÁO GIÁ'!$C$27,$A3200)),ISNUMBER(SEARCH('💰 BÁO GIÁ'!$C$27,$B3200)))),1,0)</f>
        <v/>
      </c>
      <c r="O3200">
        <f>IF(N3200&gt;N(N3199),N3200,"")</f>
        <v/>
      </c>
    </row>
    <row r="3201">
      <c r="A3201">
        <f>IF('📦 RON BỘ'!B458="","",'📦 RON BỘ'!B458)</f>
        <v/>
      </c>
      <c r="B3201">
        <f>IF('📦 RON BỘ'!B458="","",'📦 RON BỘ'!C458)</f>
        <v/>
      </c>
      <c r="C3201">
        <f>IF('📦 RON BỘ'!B458="","","Ron bộ")</f>
        <v/>
      </c>
      <c r="D3201">
        <f>IF('📦 RON BỘ'!B458="","",'📦 RON BỘ'!F458)</f>
        <v/>
      </c>
      <c r="E3201" s="37">
        <f>IF('📦 RON BỘ'!B458="","",'📦 RON BỘ'!G458)</f>
        <v/>
      </c>
      <c r="F3201" s="37">
        <f>IF('📦 RON BỘ'!B458="","",'📦 RON BỘ'!H458)</f>
        <v/>
      </c>
      <c r="G3201" s="37">
        <f>IF('📦 RON BỘ'!B458="","",'📦 RON BỘ'!I458)</f>
        <v/>
      </c>
      <c r="H3201" s="37">
        <f>IF('📦 RON BỘ'!B458="","",'📦 RON BỘ'!J458)</f>
        <v/>
      </c>
      <c r="I3201" s="37">
        <f>IF('📦 RON BỘ'!B458="","",'📦 RON BỘ'!K458)</f>
        <v/>
      </c>
      <c r="J3201">
        <f>IF('📦 RON BỘ'!B458="","","")</f>
        <v/>
      </c>
      <c r="L3201">
        <f>N(L3200)+IF(AND('🔎 TRA CỨU NHANH'!$C$2&lt;&gt;"",OR(ISNUMBER(SEARCH('🔎 TRA CỨU NHANH'!$C$2,$A3201)),ISNUMBER(SEARCH('🔎 TRA CỨU NHANH'!$C$2,$B3201)))),1,0)</f>
        <v/>
      </c>
      <c r="M3201">
        <f>IF(L3201&gt;N(L3200),L3201,"")</f>
        <v/>
      </c>
      <c r="N3201">
        <f>N(N3200)+IF(AND('💰 BÁO GIÁ'!$C$27&lt;&gt;"",OR(ISNUMBER(SEARCH('💰 BÁO GIÁ'!$C$27,$A3201)),ISNUMBER(SEARCH('💰 BÁO GIÁ'!$C$27,$B3201)))),1,0)</f>
        <v/>
      </c>
      <c r="O3201">
        <f>IF(N3201&gt;N(N3200),N3201,"")</f>
        <v/>
      </c>
    </row>
    <row r="3202">
      <c r="A3202">
        <f>IF('📦 RON BỘ'!B459="","",'📦 RON BỘ'!B459)</f>
        <v/>
      </c>
      <c r="B3202">
        <f>IF('📦 RON BỘ'!B459="","",'📦 RON BỘ'!C459)</f>
        <v/>
      </c>
      <c r="C3202">
        <f>IF('📦 RON BỘ'!B459="","","Ron bộ")</f>
        <v/>
      </c>
      <c r="D3202">
        <f>IF('📦 RON BỘ'!B459="","",'📦 RON BỘ'!F459)</f>
        <v/>
      </c>
      <c r="E3202" s="37">
        <f>IF('📦 RON BỘ'!B459="","",'📦 RON BỘ'!G459)</f>
        <v/>
      </c>
      <c r="F3202" s="37">
        <f>IF('📦 RON BỘ'!B459="","",'📦 RON BỘ'!H459)</f>
        <v/>
      </c>
      <c r="G3202" s="37">
        <f>IF('📦 RON BỘ'!B459="","",'📦 RON BỘ'!I459)</f>
        <v/>
      </c>
      <c r="H3202" s="37">
        <f>IF('📦 RON BỘ'!B459="","",'📦 RON BỘ'!J459)</f>
        <v/>
      </c>
      <c r="I3202" s="37">
        <f>IF('📦 RON BỘ'!B459="","",'📦 RON BỘ'!K459)</f>
        <v/>
      </c>
      <c r="J3202">
        <f>IF('📦 RON BỘ'!B459="","","")</f>
        <v/>
      </c>
      <c r="L3202">
        <f>N(L3201)+IF(AND('🔎 TRA CỨU NHANH'!$C$2&lt;&gt;"",OR(ISNUMBER(SEARCH('🔎 TRA CỨU NHANH'!$C$2,$A3202)),ISNUMBER(SEARCH('🔎 TRA CỨU NHANH'!$C$2,$B3202)))),1,0)</f>
        <v/>
      </c>
      <c r="M3202">
        <f>IF(L3202&gt;N(L3201),L3202,"")</f>
        <v/>
      </c>
      <c r="N3202">
        <f>N(N3201)+IF(AND('💰 BÁO GIÁ'!$C$27&lt;&gt;"",OR(ISNUMBER(SEARCH('💰 BÁO GIÁ'!$C$27,$A3202)),ISNUMBER(SEARCH('💰 BÁO GIÁ'!$C$27,$B3202)))),1,0)</f>
        <v/>
      </c>
      <c r="O3202">
        <f>IF(N3202&gt;N(N3201),N3202,"")</f>
        <v/>
      </c>
    </row>
    <row r="3203">
      <c r="A3203">
        <f>IF('📦 RON BỘ'!B460="","",'📦 RON BỘ'!B460)</f>
        <v/>
      </c>
      <c r="B3203">
        <f>IF('📦 RON BỘ'!B460="","",'📦 RON BỘ'!C460)</f>
        <v/>
      </c>
      <c r="C3203">
        <f>IF('📦 RON BỘ'!B460="","","Ron bộ")</f>
        <v/>
      </c>
      <c r="D3203">
        <f>IF('📦 RON BỘ'!B460="","",'📦 RON BỘ'!F460)</f>
        <v/>
      </c>
      <c r="E3203" s="37">
        <f>IF('📦 RON BỘ'!B460="","",'📦 RON BỘ'!G460)</f>
        <v/>
      </c>
      <c r="F3203" s="37">
        <f>IF('📦 RON BỘ'!B460="","",'📦 RON BỘ'!H460)</f>
        <v/>
      </c>
      <c r="G3203" s="37">
        <f>IF('📦 RON BỘ'!B460="","",'📦 RON BỘ'!I460)</f>
        <v/>
      </c>
      <c r="H3203" s="37">
        <f>IF('📦 RON BỘ'!B460="","",'📦 RON BỘ'!J460)</f>
        <v/>
      </c>
      <c r="I3203" s="37">
        <f>IF('📦 RON BỘ'!B460="","",'📦 RON BỘ'!K460)</f>
        <v/>
      </c>
      <c r="J3203">
        <f>IF('📦 RON BỘ'!B460="","","")</f>
        <v/>
      </c>
      <c r="L3203">
        <f>N(L3202)+IF(AND('🔎 TRA CỨU NHANH'!$C$2&lt;&gt;"",OR(ISNUMBER(SEARCH('🔎 TRA CỨU NHANH'!$C$2,$A3203)),ISNUMBER(SEARCH('🔎 TRA CỨU NHANH'!$C$2,$B3203)))),1,0)</f>
        <v/>
      </c>
      <c r="M3203">
        <f>IF(L3203&gt;N(L3202),L3203,"")</f>
        <v/>
      </c>
      <c r="N3203">
        <f>N(N3202)+IF(AND('💰 BÁO GIÁ'!$C$27&lt;&gt;"",OR(ISNUMBER(SEARCH('💰 BÁO GIÁ'!$C$27,$A3203)),ISNUMBER(SEARCH('💰 BÁO GIÁ'!$C$27,$B3203)))),1,0)</f>
        <v/>
      </c>
      <c r="O3203">
        <f>IF(N3203&gt;N(N3202),N3203,"")</f>
        <v/>
      </c>
    </row>
    <row r="3204">
      <c r="A3204">
        <f>IF('📦 RON BỘ'!B461="","",'📦 RON BỘ'!B461)</f>
        <v/>
      </c>
      <c r="B3204">
        <f>IF('📦 RON BỘ'!B461="","",'📦 RON BỘ'!C461)</f>
        <v/>
      </c>
      <c r="C3204">
        <f>IF('📦 RON BỘ'!B461="","","Ron bộ")</f>
        <v/>
      </c>
      <c r="D3204">
        <f>IF('📦 RON BỘ'!B461="","",'📦 RON BỘ'!F461)</f>
        <v/>
      </c>
      <c r="E3204" s="37">
        <f>IF('📦 RON BỘ'!B461="","",'📦 RON BỘ'!G461)</f>
        <v/>
      </c>
      <c r="F3204" s="37">
        <f>IF('📦 RON BỘ'!B461="","",'📦 RON BỘ'!H461)</f>
        <v/>
      </c>
      <c r="G3204" s="37">
        <f>IF('📦 RON BỘ'!B461="","",'📦 RON BỘ'!I461)</f>
        <v/>
      </c>
      <c r="H3204" s="37">
        <f>IF('📦 RON BỘ'!B461="","",'📦 RON BỘ'!J461)</f>
        <v/>
      </c>
      <c r="I3204" s="37">
        <f>IF('📦 RON BỘ'!B461="","",'📦 RON BỘ'!K461)</f>
        <v/>
      </c>
      <c r="J3204">
        <f>IF('📦 RON BỘ'!B461="","","")</f>
        <v/>
      </c>
      <c r="L3204">
        <f>N(L3203)+IF(AND('🔎 TRA CỨU NHANH'!$C$2&lt;&gt;"",OR(ISNUMBER(SEARCH('🔎 TRA CỨU NHANH'!$C$2,$A3204)),ISNUMBER(SEARCH('🔎 TRA CỨU NHANH'!$C$2,$B3204)))),1,0)</f>
        <v/>
      </c>
      <c r="M3204">
        <f>IF(L3204&gt;N(L3203),L3204,"")</f>
        <v/>
      </c>
      <c r="N3204">
        <f>N(N3203)+IF(AND('💰 BÁO GIÁ'!$C$27&lt;&gt;"",OR(ISNUMBER(SEARCH('💰 BÁO GIÁ'!$C$27,$A3204)),ISNUMBER(SEARCH('💰 BÁO GIÁ'!$C$27,$B3204)))),1,0)</f>
        <v/>
      </c>
      <c r="O3204">
        <f>IF(N3204&gt;N(N3203),N3204,"")</f>
        <v/>
      </c>
    </row>
    <row r="3205">
      <c r="A3205">
        <f>IF('📦 RON BỘ'!B462="","",'📦 RON BỘ'!B462)</f>
        <v/>
      </c>
      <c r="B3205">
        <f>IF('📦 RON BỘ'!B462="","",'📦 RON BỘ'!C462)</f>
        <v/>
      </c>
      <c r="C3205">
        <f>IF('📦 RON BỘ'!B462="","","Ron bộ")</f>
        <v/>
      </c>
      <c r="D3205">
        <f>IF('📦 RON BỘ'!B462="","",'📦 RON BỘ'!F462)</f>
        <v/>
      </c>
      <c r="E3205" s="37">
        <f>IF('📦 RON BỘ'!B462="","",'📦 RON BỘ'!G462)</f>
        <v/>
      </c>
      <c r="F3205" s="37">
        <f>IF('📦 RON BỘ'!B462="","",'📦 RON BỘ'!H462)</f>
        <v/>
      </c>
      <c r="G3205" s="37">
        <f>IF('📦 RON BỘ'!B462="","",'📦 RON BỘ'!I462)</f>
        <v/>
      </c>
      <c r="H3205" s="37">
        <f>IF('📦 RON BỘ'!B462="","",'📦 RON BỘ'!J462)</f>
        <v/>
      </c>
      <c r="I3205" s="37">
        <f>IF('📦 RON BỘ'!B462="","",'📦 RON BỘ'!K462)</f>
        <v/>
      </c>
      <c r="J3205">
        <f>IF('📦 RON BỘ'!B462="","","")</f>
        <v/>
      </c>
      <c r="L3205">
        <f>N(L3204)+IF(AND('🔎 TRA CỨU NHANH'!$C$2&lt;&gt;"",OR(ISNUMBER(SEARCH('🔎 TRA CỨU NHANH'!$C$2,$A3205)),ISNUMBER(SEARCH('🔎 TRA CỨU NHANH'!$C$2,$B3205)))),1,0)</f>
        <v/>
      </c>
      <c r="M3205">
        <f>IF(L3205&gt;N(L3204),L3205,"")</f>
        <v/>
      </c>
      <c r="N3205">
        <f>N(N3204)+IF(AND('💰 BÁO GIÁ'!$C$27&lt;&gt;"",OR(ISNUMBER(SEARCH('💰 BÁO GIÁ'!$C$27,$A3205)),ISNUMBER(SEARCH('💰 BÁO GIÁ'!$C$27,$B3205)))),1,0)</f>
        <v/>
      </c>
      <c r="O3205">
        <f>IF(N3205&gt;N(N3204),N3205,"")</f>
        <v/>
      </c>
    </row>
    <row r="3206">
      <c r="A3206">
        <f>IF('📦 RON BỘ'!B463="","",'📦 RON BỘ'!B463)</f>
        <v/>
      </c>
      <c r="B3206">
        <f>IF('📦 RON BỘ'!B463="","",'📦 RON BỘ'!C463)</f>
        <v/>
      </c>
      <c r="C3206">
        <f>IF('📦 RON BỘ'!B463="","","Ron bộ")</f>
        <v/>
      </c>
      <c r="D3206">
        <f>IF('📦 RON BỘ'!B463="","",'📦 RON BỘ'!F463)</f>
        <v/>
      </c>
      <c r="E3206" s="37">
        <f>IF('📦 RON BỘ'!B463="","",'📦 RON BỘ'!G463)</f>
        <v/>
      </c>
      <c r="F3206" s="37">
        <f>IF('📦 RON BỘ'!B463="","",'📦 RON BỘ'!H463)</f>
        <v/>
      </c>
      <c r="G3206" s="37">
        <f>IF('📦 RON BỘ'!B463="","",'📦 RON BỘ'!I463)</f>
        <v/>
      </c>
      <c r="H3206" s="37">
        <f>IF('📦 RON BỘ'!B463="","",'📦 RON BỘ'!J463)</f>
        <v/>
      </c>
      <c r="I3206" s="37">
        <f>IF('📦 RON BỘ'!B463="","",'📦 RON BỘ'!K463)</f>
        <v/>
      </c>
      <c r="J3206">
        <f>IF('📦 RON BỘ'!B463="","","")</f>
        <v/>
      </c>
      <c r="L3206">
        <f>N(L3205)+IF(AND('🔎 TRA CỨU NHANH'!$C$2&lt;&gt;"",OR(ISNUMBER(SEARCH('🔎 TRA CỨU NHANH'!$C$2,$A3206)),ISNUMBER(SEARCH('🔎 TRA CỨU NHANH'!$C$2,$B3206)))),1,0)</f>
        <v/>
      </c>
      <c r="M3206">
        <f>IF(L3206&gt;N(L3205),L3206,"")</f>
        <v/>
      </c>
      <c r="N3206">
        <f>N(N3205)+IF(AND('💰 BÁO GIÁ'!$C$27&lt;&gt;"",OR(ISNUMBER(SEARCH('💰 BÁO GIÁ'!$C$27,$A3206)),ISNUMBER(SEARCH('💰 BÁO GIÁ'!$C$27,$B3206)))),1,0)</f>
        <v/>
      </c>
      <c r="O3206">
        <f>IF(N3206&gt;N(N3205),N3206,"")</f>
        <v/>
      </c>
    </row>
    <row r="3207">
      <c r="A3207">
        <f>IF('📦 RON BỘ'!B464="","",'📦 RON BỘ'!B464)</f>
        <v/>
      </c>
      <c r="B3207">
        <f>IF('📦 RON BỘ'!B464="","",'📦 RON BỘ'!C464)</f>
        <v/>
      </c>
      <c r="C3207">
        <f>IF('📦 RON BỘ'!B464="","","Ron bộ")</f>
        <v/>
      </c>
      <c r="D3207">
        <f>IF('📦 RON BỘ'!B464="","",'📦 RON BỘ'!F464)</f>
        <v/>
      </c>
      <c r="E3207" s="37">
        <f>IF('📦 RON BỘ'!B464="","",'📦 RON BỘ'!G464)</f>
        <v/>
      </c>
      <c r="F3207" s="37">
        <f>IF('📦 RON BỘ'!B464="","",'📦 RON BỘ'!H464)</f>
        <v/>
      </c>
      <c r="G3207" s="37">
        <f>IF('📦 RON BỘ'!B464="","",'📦 RON BỘ'!I464)</f>
        <v/>
      </c>
      <c r="H3207" s="37">
        <f>IF('📦 RON BỘ'!B464="","",'📦 RON BỘ'!J464)</f>
        <v/>
      </c>
      <c r="I3207" s="37">
        <f>IF('📦 RON BỘ'!B464="","",'📦 RON BỘ'!K464)</f>
        <v/>
      </c>
      <c r="J3207">
        <f>IF('📦 RON BỘ'!B464="","","")</f>
        <v/>
      </c>
      <c r="L3207">
        <f>N(L3206)+IF(AND('🔎 TRA CỨU NHANH'!$C$2&lt;&gt;"",OR(ISNUMBER(SEARCH('🔎 TRA CỨU NHANH'!$C$2,$A3207)),ISNUMBER(SEARCH('🔎 TRA CỨU NHANH'!$C$2,$B3207)))),1,0)</f>
        <v/>
      </c>
      <c r="M3207">
        <f>IF(L3207&gt;N(L3206),L3207,"")</f>
        <v/>
      </c>
      <c r="N3207">
        <f>N(N3206)+IF(AND('💰 BÁO GIÁ'!$C$27&lt;&gt;"",OR(ISNUMBER(SEARCH('💰 BÁO GIÁ'!$C$27,$A3207)),ISNUMBER(SEARCH('💰 BÁO GIÁ'!$C$27,$B3207)))),1,0)</f>
        <v/>
      </c>
      <c r="O3207">
        <f>IF(N3207&gt;N(N3206),N3207,"")</f>
        <v/>
      </c>
    </row>
    <row r="3208">
      <c r="A3208">
        <f>IF('📦 RON BỘ'!B465="","",'📦 RON BỘ'!B465)</f>
        <v/>
      </c>
      <c r="B3208">
        <f>IF('📦 RON BỘ'!B465="","",'📦 RON BỘ'!C465)</f>
        <v/>
      </c>
      <c r="C3208">
        <f>IF('📦 RON BỘ'!B465="","","Ron bộ")</f>
        <v/>
      </c>
      <c r="D3208">
        <f>IF('📦 RON BỘ'!B465="","",'📦 RON BỘ'!F465)</f>
        <v/>
      </c>
      <c r="E3208">
        <f>IF('📦 RON BỘ'!B465="","",'📦 RON BỘ'!G465)</f>
        <v/>
      </c>
      <c r="F3208">
        <f>IF('📦 RON BỘ'!B465="","",'📦 RON BỘ'!H465)</f>
        <v/>
      </c>
      <c r="G3208">
        <f>IF('📦 RON BỘ'!B465="","",'📦 RON BỘ'!I465)</f>
        <v/>
      </c>
      <c r="H3208">
        <f>IF('📦 RON BỘ'!B465="","",'📦 RON BỘ'!J465)</f>
        <v/>
      </c>
      <c r="I3208">
        <f>IF('📦 RON BỘ'!B465="","",'📦 RON BỘ'!K465)</f>
        <v/>
      </c>
      <c r="J3208">
        <f>IF('📦 RON BỘ'!B465="","","")</f>
        <v/>
      </c>
      <c r="L3208">
        <f>N(L3207)+IF(AND('🔎 TRA CỨU NHANH'!$C$2&lt;&gt;"",OR(ISNUMBER(SEARCH('🔎 TRA CỨU NHANH'!$C$2,$A3208)),ISNUMBER(SEARCH('🔎 TRA CỨU NHANH'!$C$2,$B3208)))),1,0)</f>
        <v/>
      </c>
      <c r="M3208">
        <f>IF(L3208&gt;N(L3207),L3208,"")</f>
        <v/>
      </c>
      <c r="N3208">
        <f>N(N3207)+IF(AND('💰 BÁO GIÁ'!$C$27&lt;&gt;"",OR(ISNUMBER(SEARCH('💰 BÁO GIÁ'!$C$27,$A3208)),ISNUMBER(SEARCH('💰 BÁO GIÁ'!$C$27,$B3208)))),1,0)</f>
        <v/>
      </c>
      <c r="O3208">
        <f>IF(N3208&gt;N(N3207),N3208,"")</f>
        <v/>
      </c>
    </row>
    <row r="3209">
      <c r="A3209">
        <f>IF('📦 RON BỘ'!B466="","",'📦 RON BỘ'!B466)</f>
        <v/>
      </c>
      <c r="B3209">
        <f>IF('📦 RON BỘ'!B466="","",'📦 RON BỘ'!C466)</f>
        <v/>
      </c>
      <c r="C3209">
        <f>IF('📦 RON BỘ'!B466="","","Ron bộ")</f>
        <v/>
      </c>
      <c r="D3209">
        <f>IF('📦 RON BỘ'!B466="","",'📦 RON BỘ'!F466)</f>
        <v/>
      </c>
      <c r="E3209" s="37">
        <f>IF('📦 RON BỘ'!B466="","",'📦 RON BỘ'!G466)</f>
        <v/>
      </c>
      <c r="F3209" s="37">
        <f>IF('📦 RON BỘ'!B466="","",'📦 RON BỘ'!H466)</f>
        <v/>
      </c>
      <c r="G3209" s="37">
        <f>IF('📦 RON BỘ'!B466="","",'📦 RON BỘ'!I466)</f>
        <v/>
      </c>
      <c r="H3209" s="37">
        <f>IF('📦 RON BỘ'!B466="","",'📦 RON BỘ'!J466)</f>
        <v/>
      </c>
      <c r="I3209" s="37">
        <f>IF('📦 RON BỘ'!B466="","",'📦 RON BỘ'!K466)</f>
        <v/>
      </c>
      <c r="J3209">
        <f>IF('📦 RON BỘ'!B466="","","")</f>
        <v/>
      </c>
      <c r="L3209">
        <f>N(L3208)+IF(AND('🔎 TRA CỨU NHANH'!$C$2&lt;&gt;"",OR(ISNUMBER(SEARCH('🔎 TRA CỨU NHANH'!$C$2,$A3209)),ISNUMBER(SEARCH('🔎 TRA CỨU NHANH'!$C$2,$B3209)))),1,0)</f>
        <v/>
      </c>
      <c r="M3209">
        <f>IF(L3209&gt;N(L3208),L3209,"")</f>
        <v/>
      </c>
      <c r="N3209">
        <f>N(N3208)+IF(AND('💰 BÁO GIÁ'!$C$27&lt;&gt;"",OR(ISNUMBER(SEARCH('💰 BÁO GIÁ'!$C$27,$A3209)),ISNUMBER(SEARCH('💰 BÁO GIÁ'!$C$27,$B3209)))),1,0)</f>
        <v/>
      </c>
      <c r="O3209">
        <f>IF(N3209&gt;N(N3208),N3209,"")</f>
        <v/>
      </c>
    </row>
    <row r="3210">
      <c r="A3210">
        <f>IF('📦 RON BỘ'!B467="","",'📦 RON BỘ'!B467)</f>
        <v/>
      </c>
      <c r="B3210">
        <f>IF('📦 RON BỘ'!B467="","",'📦 RON BỘ'!C467)</f>
        <v/>
      </c>
      <c r="C3210">
        <f>IF('📦 RON BỘ'!B467="","","Ron bộ")</f>
        <v/>
      </c>
      <c r="D3210">
        <f>IF('📦 RON BỘ'!B467="","",'📦 RON BỘ'!F467)</f>
        <v/>
      </c>
      <c r="E3210" s="37">
        <f>IF('📦 RON BỘ'!B467="","",'📦 RON BỘ'!G467)</f>
        <v/>
      </c>
      <c r="F3210" s="37">
        <f>IF('📦 RON BỘ'!B467="","",'📦 RON BỘ'!H467)</f>
        <v/>
      </c>
      <c r="G3210" s="37">
        <f>IF('📦 RON BỘ'!B467="","",'📦 RON BỘ'!I467)</f>
        <v/>
      </c>
      <c r="H3210" s="37">
        <f>IF('📦 RON BỘ'!B467="","",'📦 RON BỘ'!J467)</f>
        <v/>
      </c>
      <c r="I3210" s="37">
        <f>IF('📦 RON BỘ'!B467="","",'📦 RON BỘ'!K467)</f>
        <v/>
      </c>
      <c r="J3210">
        <f>IF('📦 RON BỘ'!B467="","","")</f>
        <v/>
      </c>
      <c r="L3210">
        <f>N(L3209)+IF(AND('🔎 TRA CỨU NHANH'!$C$2&lt;&gt;"",OR(ISNUMBER(SEARCH('🔎 TRA CỨU NHANH'!$C$2,$A3210)),ISNUMBER(SEARCH('🔎 TRA CỨU NHANH'!$C$2,$B3210)))),1,0)</f>
        <v/>
      </c>
      <c r="M3210">
        <f>IF(L3210&gt;N(L3209),L3210,"")</f>
        <v/>
      </c>
      <c r="N3210">
        <f>N(N3209)+IF(AND('💰 BÁO GIÁ'!$C$27&lt;&gt;"",OR(ISNUMBER(SEARCH('💰 BÁO GIÁ'!$C$27,$A3210)),ISNUMBER(SEARCH('💰 BÁO GIÁ'!$C$27,$B3210)))),1,0)</f>
        <v/>
      </c>
      <c r="O3210">
        <f>IF(N3210&gt;N(N3209),N3210,"")</f>
        <v/>
      </c>
    </row>
    <row r="3211">
      <c r="A3211">
        <f>IF('📦 RON BỘ'!B468="","",'📦 RON BỘ'!B468)</f>
        <v/>
      </c>
      <c r="B3211">
        <f>IF('📦 RON BỘ'!B468="","",'📦 RON BỘ'!C468)</f>
        <v/>
      </c>
      <c r="C3211">
        <f>IF('📦 RON BỘ'!B468="","","Ron bộ")</f>
        <v/>
      </c>
      <c r="D3211">
        <f>IF('📦 RON BỘ'!B468="","",'📦 RON BỘ'!F468)</f>
        <v/>
      </c>
      <c r="E3211" s="37">
        <f>IF('📦 RON BỘ'!B468="","",'📦 RON BỘ'!G468)</f>
        <v/>
      </c>
      <c r="F3211" s="37">
        <f>IF('📦 RON BỘ'!B468="","",'📦 RON BỘ'!H468)</f>
        <v/>
      </c>
      <c r="G3211" s="37">
        <f>IF('📦 RON BỘ'!B468="","",'📦 RON BỘ'!I468)</f>
        <v/>
      </c>
      <c r="H3211" s="37">
        <f>IF('📦 RON BỘ'!B468="","",'📦 RON BỘ'!J468)</f>
        <v/>
      </c>
      <c r="I3211" s="37">
        <f>IF('📦 RON BỘ'!B468="","",'📦 RON BỘ'!K468)</f>
        <v/>
      </c>
      <c r="J3211">
        <f>IF('📦 RON BỘ'!B468="","","")</f>
        <v/>
      </c>
      <c r="L3211">
        <f>N(L3210)+IF(AND('🔎 TRA CỨU NHANH'!$C$2&lt;&gt;"",OR(ISNUMBER(SEARCH('🔎 TRA CỨU NHANH'!$C$2,$A3211)),ISNUMBER(SEARCH('🔎 TRA CỨU NHANH'!$C$2,$B3211)))),1,0)</f>
        <v/>
      </c>
      <c r="M3211">
        <f>IF(L3211&gt;N(L3210),L3211,"")</f>
        <v/>
      </c>
      <c r="N3211">
        <f>N(N3210)+IF(AND('💰 BÁO GIÁ'!$C$27&lt;&gt;"",OR(ISNUMBER(SEARCH('💰 BÁO GIÁ'!$C$27,$A3211)),ISNUMBER(SEARCH('💰 BÁO GIÁ'!$C$27,$B3211)))),1,0)</f>
        <v/>
      </c>
      <c r="O3211">
        <f>IF(N3211&gt;N(N3210),N3211,"")</f>
        <v/>
      </c>
    </row>
    <row r="3212">
      <c r="A3212">
        <f>IF('📦 RON BỘ'!B469="","",'📦 RON BỘ'!B469)</f>
        <v/>
      </c>
      <c r="B3212">
        <f>IF('📦 RON BỘ'!B469="","",'📦 RON BỘ'!C469)</f>
        <v/>
      </c>
      <c r="C3212">
        <f>IF('📦 RON BỘ'!B469="","","Ron bộ")</f>
        <v/>
      </c>
      <c r="D3212">
        <f>IF('📦 RON BỘ'!B469="","",'📦 RON BỘ'!F469)</f>
        <v/>
      </c>
      <c r="E3212" s="37">
        <f>IF('📦 RON BỘ'!B469="","",'📦 RON BỘ'!G469)</f>
        <v/>
      </c>
      <c r="F3212" s="37">
        <f>IF('📦 RON BỘ'!B469="","",'📦 RON BỘ'!H469)</f>
        <v/>
      </c>
      <c r="G3212" s="37">
        <f>IF('📦 RON BỘ'!B469="","",'📦 RON BỘ'!I469)</f>
        <v/>
      </c>
      <c r="H3212" s="37">
        <f>IF('📦 RON BỘ'!B469="","",'📦 RON BỘ'!J469)</f>
        <v/>
      </c>
      <c r="I3212" s="37">
        <f>IF('📦 RON BỘ'!B469="","",'📦 RON BỘ'!K469)</f>
        <v/>
      </c>
      <c r="J3212">
        <f>IF('📦 RON BỘ'!B469="","","")</f>
        <v/>
      </c>
      <c r="L3212">
        <f>N(L3211)+IF(AND('🔎 TRA CỨU NHANH'!$C$2&lt;&gt;"",OR(ISNUMBER(SEARCH('🔎 TRA CỨU NHANH'!$C$2,$A3212)),ISNUMBER(SEARCH('🔎 TRA CỨU NHANH'!$C$2,$B3212)))),1,0)</f>
        <v/>
      </c>
      <c r="M3212">
        <f>IF(L3212&gt;N(L3211),L3212,"")</f>
        <v/>
      </c>
      <c r="N3212">
        <f>N(N3211)+IF(AND('💰 BÁO GIÁ'!$C$27&lt;&gt;"",OR(ISNUMBER(SEARCH('💰 BÁO GIÁ'!$C$27,$A3212)),ISNUMBER(SEARCH('💰 BÁO GIÁ'!$C$27,$B3212)))),1,0)</f>
        <v/>
      </c>
      <c r="O3212">
        <f>IF(N3212&gt;N(N3211),N3212,"")</f>
        <v/>
      </c>
    </row>
    <row r="3213">
      <c r="A3213">
        <f>IF('📦 RON BỘ'!B470="","",'📦 RON BỘ'!B470)</f>
        <v/>
      </c>
      <c r="B3213">
        <f>IF('📦 RON BỘ'!B470="","",'📦 RON BỘ'!C470)</f>
        <v/>
      </c>
      <c r="C3213">
        <f>IF('📦 RON BỘ'!B470="","","Ron bộ")</f>
        <v/>
      </c>
      <c r="D3213">
        <f>IF('📦 RON BỘ'!B470="","",'📦 RON BỘ'!F470)</f>
        <v/>
      </c>
      <c r="E3213" s="37">
        <f>IF('📦 RON BỘ'!B470="","",'📦 RON BỘ'!G470)</f>
        <v/>
      </c>
      <c r="F3213" s="37">
        <f>IF('📦 RON BỘ'!B470="","",'📦 RON BỘ'!H470)</f>
        <v/>
      </c>
      <c r="G3213" s="37">
        <f>IF('📦 RON BỘ'!B470="","",'📦 RON BỘ'!I470)</f>
        <v/>
      </c>
      <c r="H3213" s="37">
        <f>IF('📦 RON BỘ'!B470="","",'📦 RON BỘ'!J470)</f>
        <v/>
      </c>
      <c r="I3213" s="37">
        <f>IF('📦 RON BỘ'!B470="","",'📦 RON BỘ'!K470)</f>
        <v/>
      </c>
      <c r="J3213">
        <f>IF('📦 RON BỘ'!B470="","","")</f>
        <v/>
      </c>
      <c r="L3213">
        <f>N(L3212)+IF(AND('🔎 TRA CỨU NHANH'!$C$2&lt;&gt;"",OR(ISNUMBER(SEARCH('🔎 TRA CỨU NHANH'!$C$2,$A3213)),ISNUMBER(SEARCH('🔎 TRA CỨU NHANH'!$C$2,$B3213)))),1,0)</f>
        <v/>
      </c>
      <c r="M3213">
        <f>IF(L3213&gt;N(L3212),L3213,"")</f>
        <v/>
      </c>
      <c r="N3213">
        <f>N(N3212)+IF(AND('💰 BÁO GIÁ'!$C$27&lt;&gt;"",OR(ISNUMBER(SEARCH('💰 BÁO GIÁ'!$C$27,$A3213)),ISNUMBER(SEARCH('💰 BÁO GIÁ'!$C$27,$B3213)))),1,0)</f>
        <v/>
      </c>
      <c r="O3213">
        <f>IF(N3213&gt;N(N3212),N3213,"")</f>
        <v/>
      </c>
    </row>
    <row r="3214">
      <c r="A3214">
        <f>IF('📦 RON BỘ'!B471="","",'📦 RON BỘ'!B471)</f>
        <v/>
      </c>
      <c r="B3214">
        <f>IF('📦 RON BỘ'!B471="","",'📦 RON BỘ'!C471)</f>
        <v/>
      </c>
      <c r="C3214">
        <f>IF('📦 RON BỘ'!B471="","","Ron bộ")</f>
        <v/>
      </c>
      <c r="D3214">
        <f>IF('📦 RON BỘ'!B471="","",'📦 RON BỘ'!F471)</f>
        <v/>
      </c>
      <c r="E3214" s="37">
        <f>IF('📦 RON BỘ'!B471="","",'📦 RON BỘ'!G471)</f>
        <v/>
      </c>
      <c r="F3214" s="37">
        <f>IF('📦 RON BỘ'!B471="","",'📦 RON BỘ'!H471)</f>
        <v/>
      </c>
      <c r="G3214" s="37">
        <f>IF('📦 RON BỘ'!B471="","",'📦 RON BỘ'!I471)</f>
        <v/>
      </c>
      <c r="H3214" s="37">
        <f>IF('📦 RON BỘ'!B471="","",'📦 RON BỘ'!J471)</f>
        <v/>
      </c>
      <c r="I3214" s="37">
        <f>IF('📦 RON BỘ'!B471="","",'📦 RON BỘ'!K471)</f>
        <v/>
      </c>
      <c r="J3214">
        <f>IF('📦 RON BỘ'!B471="","","")</f>
        <v/>
      </c>
      <c r="L3214">
        <f>N(L3213)+IF(AND('🔎 TRA CỨU NHANH'!$C$2&lt;&gt;"",OR(ISNUMBER(SEARCH('🔎 TRA CỨU NHANH'!$C$2,$A3214)),ISNUMBER(SEARCH('🔎 TRA CỨU NHANH'!$C$2,$B3214)))),1,0)</f>
        <v/>
      </c>
      <c r="M3214">
        <f>IF(L3214&gt;N(L3213),L3214,"")</f>
        <v/>
      </c>
      <c r="N3214">
        <f>N(N3213)+IF(AND('💰 BÁO GIÁ'!$C$27&lt;&gt;"",OR(ISNUMBER(SEARCH('💰 BÁO GIÁ'!$C$27,$A3214)),ISNUMBER(SEARCH('💰 BÁO GIÁ'!$C$27,$B3214)))),1,0)</f>
        <v/>
      </c>
      <c r="O3214">
        <f>IF(N3214&gt;N(N3213),N3214,"")</f>
        <v/>
      </c>
    </row>
    <row r="3215">
      <c r="A3215">
        <f>IF('📦 RON BỘ'!B472="","",'📦 RON BỘ'!B472)</f>
        <v/>
      </c>
      <c r="B3215">
        <f>IF('📦 RON BỘ'!B472="","",'📦 RON BỘ'!C472)</f>
        <v/>
      </c>
      <c r="C3215">
        <f>IF('📦 RON BỘ'!B472="","","Ron bộ")</f>
        <v/>
      </c>
      <c r="D3215">
        <f>IF('📦 RON BỘ'!B472="","",'📦 RON BỘ'!F472)</f>
        <v/>
      </c>
      <c r="E3215" s="37">
        <f>IF('📦 RON BỘ'!B472="","",'📦 RON BỘ'!G472)</f>
        <v/>
      </c>
      <c r="F3215" s="37">
        <f>IF('📦 RON BỘ'!B472="","",'📦 RON BỘ'!H472)</f>
        <v/>
      </c>
      <c r="G3215" s="37">
        <f>IF('📦 RON BỘ'!B472="","",'📦 RON BỘ'!I472)</f>
        <v/>
      </c>
      <c r="H3215" s="37">
        <f>IF('📦 RON BỘ'!B472="","",'📦 RON BỘ'!J472)</f>
        <v/>
      </c>
      <c r="I3215" s="37">
        <f>IF('📦 RON BỘ'!B472="","",'📦 RON BỘ'!K472)</f>
        <v/>
      </c>
      <c r="J3215">
        <f>IF('📦 RON BỘ'!B472="","","")</f>
        <v/>
      </c>
      <c r="L3215">
        <f>N(L3214)+IF(AND('🔎 TRA CỨU NHANH'!$C$2&lt;&gt;"",OR(ISNUMBER(SEARCH('🔎 TRA CỨU NHANH'!$C$2,$A3215)),ISNUMBER(SEARCH('🔎 TRA CỨU NHANH'!$C$2,$B3215)))),1,0)</f>
        <v/>
      </c>
      <c r="M3215">
        <f>IF(L3215&gt;N(L3214),L3215,"")</f>
        <v/>
      </c>
      <c r="N3215">
        <f>N(N3214)+IF(AND('💰 BÁO GIÁ'!$C$27&lt;&gt;"",OR(ISNUMBER(SEARCH('💰 BÁO GIÁ'!$C$27,$A3215)),ISNUMBER(SEARCH('💰 BÁO GIÁ'!$C$27,$B3215)))),1,0)</f>
        <v/>
      </c>
      <c r="O3215">
        <f>IF(N3215&gt;N(N3214),N3215,"")</f>
        <v/>
      </c>
    </row>
    <row r="3216">
      <c r="A3216">
        <f>IF('📦 RON BỘ'!B473="","",'📦 RON BỘ'!B473)</f>
        <v/>
      </c>
      <c r="B3216">
        <f>IF('📦 RON BỘ'!B473="","",'📦 RON BỘ'!C473)</f>
        <v/>
      </c>
      <c r="C3216">
        <f>IF('📦 RON BỘ'!B473="","","Ron bộ")</f>
        <v/>
      </c>
      <c r="D3216">
        <f>IF('📦 RON BỘ'!B473="","",'📦 RON BỘ'!F473)</f>
        <v/>
      </c>
      <c r="E3216" s="37">
        <f>IF('📦 RON BỘ'!B473="","",'📦 RON BỘ'!G473)</f>
        <v/>
      </c>
      <c r="F3216" s="37">
        <f>IF('📦 RON BỘ'!B473="","",'📦 RON BỘ'!H473)</f>
        <v/>
      </c>
      <c r="G3216" s="37">
        <f>IF('📦 RON BỘ'!B473="","",'📦 RON BỘ'!I473)</f>
        <v/>
      </c>
      <c r="H3216" s="37">
        <f>IF('📦 RON BỘ'!B473="","",'📦 RON BỘ'!J473)</f>
        <v/>
      </c>
      <c r="I3216" s="37">
        <f>IF('📦 RON BỘ'!B473="","",'📦 RON BỘ'!K473)</f>
        <v/>
      </c>
      <c r="J3216">
        <f>IF('📦 RON BỘ'!B473="","","")</f>
        <v/>
      </c>
      <c r="L3216">
        <f>N(L3215)+IF(AND('🔎 TRA CỨU NHANH'!$C$2&lt;&gt;"",OR(ISNUMBER(SEARCH('🔎 TRA CỨU NHANH'!$C$2,$A3216)),ISNUMBER(SEARCH('🔎 TRA CỨU NHANH'!$C$2,$B3216)))),1,0)</f>
        <v/>
      </c>
      <c r="M3216">
        <f>IF(L3216&gt;N(L3215),L3216,"")</f>
        <v/>
      </c>
      <c r="N3216">
        <f>N(N3215)+IF(AND('💰 BÁO GIÁ'!$C$27&lt;&gt;"",OR(ISNUMBER(SEARCH('💰 BÁO GIÁ'!$C$27,$A3216)),ISNUMBER(SEARCH('💰 BÁO GIÁ'!$C$27,$B3216)))),1,0)</f>
        <v/>
      </c>
      <c r="O3216">
        <f>IF(N3216&gt;N(N3215),N3216,"")</f>
        <v/>
      </c>
    </row>
    <row r="3217">
      <c r="A3217">
        <f>IF('📦 RON BỘ'!B474="","",'📦 RON BỘ'!B474)</f>
        <v/>
      </c>
      <c r="B3217">
        <f>IF('📦 RON BỘ'!B474="","",'📦 RON BỘ'!C474)</f>
        <v/>
      </c>
      <c r="C3217">
        <f>IF('📦 RON BỘ'!B474="","","Ron bộ")</f>
        <v/>
      </c>
      <c r="D3217">
        <f>IF('📦 RON BỘ'!B474="","",'📦 RON BỘ'!F474)</f>
        <v/>
      </c>
      <c r="E3217" s="37">
        <f>IF('📦 RON BỘ'!B474="","",'📦 RON BỘ'!G474)</f>
        <v/>
      </c>
      <c r="F3217" s="37">
        <f>IF('📦 RON BỘ'!B474="","",'📦 RON BỘ'!H474)</f>
        <v/>
      </c>
      <c r="G3217" s="37">
        <f>IF('📦 RON BỘ'!B474="","",'📦 RON BỘ'!I474)</f>
        <v/>
      </c>
      <c r="H3217" s="37">
        <f>IF('📦 RON BỘ'!B474="","",'📦 RON BỘ'!J474)</f>
        <v/>
      </c>
      <c r="I3217" s="37">
        <f>IF('📦 RON BỘ'!B474="","",'📦 RON BỘ'!K474)</f>
        <v/>
      </c>
      <c r="J3217">
        <f>IF('📦 RON BỘ'!B474="","","")</f>
        <v/>
      </c>
      <c r="L3217">
        <f>N(L3216)+IF(AND('🔎 TRA CỨU NHANH'!$C$2&lt;&gt;"",OR(ISNUMBER(SEARCH('🔎 TRA CỨU NHANH'!$C$2,$A3217)),ISNUMBER(SEARCH('🔎 TRA CỨU NHANH'!$C$2,$B3217)))),1,0)</f>
        <v/>
      </c>
      <c r="M3217">
        <f>IF(L3217&gt;N(L3216),L3217,"")</f>
        <v/>
      </c>
      <c r="N3217">
        <f>N(N3216)+IF(AND('💰 BÁO GIÁ'!$C$27&lt;&gt;"",OR(ISNUMBER(SEARCH('💰 BÁO GIÁ'!$C$27,$A3217)),ISNUMBER(SEARCH('💰 BÁO GIÁ'!$C$27,$B3217)))),1,0)</f>
        <v/>
      </c>
      <c r="O3217">
        <f>IF(N3217&gt;N(N3216),N3217,"")</f>
        <v/>
      </c>
    </row>
    <row r="3218">
      <c r="A3218">
        <f>IF('📦 RON BỘ'!B475="","",'📦 RON BỘ'!B475)</f>
        <v/>
      </c>
      <c r="B3218">
        <f>IF('📦 RON BỘ'!B475="","",'📦 RON BỘ'!C475)</f>
        <v/>
      </c>
      <c r="C3218">
        <f>IF('📦 RON BỘ'!B475="","","Ron bộ")</f>
        <v/>
      </c>
      <c r="D3218">
        <f>IF('📦 RON BỘ'!B475="","",'📦 RON BỘ'!F475)</f>
        <v/>
      </c>
      <c r="E3218" s="37">
        <f>IF('📦 RON BỘ'!B475="","",'📦 RON BỘ'!G475)</f>
        <v/>
      </c>
      <c r="F3218" s="37">
        <f>IF('📦 RON BỘ'!B475="","",'📦 RON BỘ'!H475)</f>
        <v/>
      </c>
      <c r="G3218" s="37">
        <f>IF('📦 RON BỘ'!B475="","",'📦 RON BỘ'!I475)</f>
        <v/>
      </c>
      <c r="H3218" s="37">
        <f>IF('📦 RON BỘ'!B475="","",'📦 RON BỘ'!J475)</f>
        <v/>
      </c>
      <c r="I3218" s="37">
        <f>IF('📦 RON BỘ'!B475="","",'📦 RON BỘ'!K475)</f>
        <v/>
      </c>
      <c r="J3218">
        <f>IF('📦 RON BỘ'!B475="","","")</f>
        <v/>
      </c>
      <c r="L3218">
        <f>N(L3217)+IF(AND('🔎 TRA CỨU NHANH'!$C$2&lt;&gt;"",OR(ISNUMBER(SEARCH('🔎 TRA CỨU NHANH'!$C$2,$A3218)),ISNUMBER(SEARCH('🔎 TRA CỨU NHANH'!$C$2,$B3218)))),1,0)</f>
        <v/>
      </c>
      <c r="M3218">
        <f>IF(L3218&gt;N(L3217),L3218,"")</f>
        <v/>
      </c>
      <c r="N3218">
        <f>N(N3217)+IF(AND('💰 BÁO GIÁ'!$C$27&lt;&gt;"",OR(ISNUMBER(SEARCH('💰 BÁO GIÁ'!$C$27,$A3218)),ISNUMBER(SEARCH('💰 BÁO GIÁ'!$C$27,$B3218)))),1,0)</f>
        <v/>
      </c>
      <c r="O3218">
        <f>IF(N3218&gt;N(N3217),N3218,"")</f>
        <v/>
      </c>
    </row>
    <row r="3219">
      <c r="A3219">
        <f>IF('📦 RON BỘ'!B476="","",'📦 RON BỘ'!B476)</f>
        <v/>
      </c>
      <c r="B3219">
        <f>IF('📦 RON BỘ'!B476="","",'📦 RON BỘ'!C476)</f>
        <v/>
      </c>
      <c r="C3219">
        <f>IF('📦 RON BỘ'!B476="","","Ron bộ")</f>
        <v/>
      </c>
      <c r="D3219">
        <f>IF('📦 RON BỘ'!B476="","",'📦 RON BỘ'!F476)</f>
        <v/>
      </c>
      <c r="E3219" s="37">
        <f>IF('📦 RON BỘ'!B476="","",'📦 RON BỘ'!G476)</f>
        <v/>
      </c>
      <c r="F3219" s="37">
        <f>IF('📦 RON BỘ'!B476="","",'📦 RON BỘ'!H476)</f>
        <v/>
      </c>
      <c r="G3219" s="37">
        <f>IF('📦 RON BỘ'!B476="","",'📦 RON BỘ'!I476)</f>
        <v/>
      </c>
      <c r="H3219" s="37">
        <f>IF('📦 RON BỘ'!B476="","",'📦 RON BỘ'!J476)</f>
        <v/>
      </c>
      <c r="I3219" s="37">
        <f>IF('📦 RON BỘ'!B476="","",'📦 RON BỘ'!K476)</f>
        <v/>
      </c>
      <c r="J3219">
        <f>IF('📦 RON BỘ'!B476="","","")</f>
        <v/>
      </c>
      <c r="L3219">
        <f>N(L3218)+IF(AND('🔎 TRA CỨU NHANH'!$C$2&lt;&gt;"",OR(ISNUMBER(SEARCH('🔎 TRA CỨU NHANH'!$C$2,$A3219)),ISNUMBER(SEARCH('🔎 TRA CỨU NHANH'!$C$2,$B3219)))),1,0)</f>
        <v/>
      </c>
      <c r="M3219">
        <f>IF(L3219&gt;N(L3218),L3219,"")</f>
        <v/>
      </c>
      <c r="N3219">
        <f>N(N3218)+IF(AND('💰 BÁO GIÁ'!$C$27&lt;&gt;"",OR(ISNUMBER(SEARCH('💰 BÁO GIÁ'!$C$27,$A3219)),ISNUMBER(SEARCH('💰 BÁO GIÁ'!$C$27,$B3219)))),1,0)</f>
        <v/>
      </c>
      <c r="O3219">
        <f>IF(N3219&gt;N(N3218),N3219,"")</f>
        <v/>
      </c>
    </row>
    <row r="3220">
      <c r="A3220">
        <f>IF('📦 RON BỘ'!B477="","",'📦 RON BỘ'!B477)</f>
        <v/>
      </c>
      <c r="B3220">
        <f>IF('📦 RON BỘ'!B477="","",'📦 RON BỘ'!C477)</f>
        <v/>
      </c>
      <c r="C3220">
        <f>IF('📦 RON BỘ'!B477="","","Ron bộ")</f>
        <v/>
      </c>
      <c r="D3220">
        <f>IF('📦 RON BỘ'!B477="","",'📦 RON BỘ'!F477)</f>
        <v/>
      </c>
      <c r="E3220" s="37">
        <f>IF('📦 RON BỘ'!B477="","",'📦 RON BỘ'!G477)</f>
        <v/>
      </c>
      <c r="F3220" s="37">
        <f>IF('📦 RON BỘ'!B477="","",'📦 RON BỘ'!H477)</f>
        <v/>
      </c>
      <c r="G3220" s="37">
        <f>IF('📦 RON BỘ'!B477="","",'📦 RON BỘ'!I477)</f>
        <v/>
      </c>
      <c r="H3220" s="37">
        <f>IF('📦 RON BỘ'!B477="","",'📦 RON BỘ'!J477)</f>
        <v/>
      </c>
      <c r="I3220" s="37">
        <f>IF('📦 RON BỘ'!B477="","",'📦 RON BỘ'!K477)</f>
        <v/>
      </c>
      <c r="J3220">
        <f>IF('📦 RON BỘ'!B477="","","")</f>
        <v/>
      </c>
      <c r="L3220">
        <f>N(L3219)+IF(AND('🔎 TRA CỨU NHANH'!$C$2&lt;&gt;"",OR(ISNUMBER(SEARCH('🔎 TRA CỨU NHANH'!$C$2,$A3220)),ISNUMBER(SEARCH('🔎 TRA CỨU NHANH'!$C$2,$B3220)))),1,0)</f>
        <v/>
      </c>
      <c r="M3220">
        <f>IF(L3220&gt;N(L3219),L3220,"")</f>
        <v/>
      </c>
      <c r="N3220">
        <f>N(N3219)+IF(AND('💰 BÁO GIÁ'!$C$27&lt;&gt;"",OR(ISNUMBER(SEARCH('💰 BÁO GIÁ'!$C$27,$A3220)),ISNUMBER(SEARCH('💰 BÁO GIÁ'!$C$27,$B3220)))),1,0)</f>
        <v/>
      </c>
      <c r="O3220">
        <f>IF(N3220&gt;N(N3219),N3220,"")</f>
        <v/>
      </c>
    </row>
    <row r="3221">
      <c r="A3221">
        <f>IF('📦 RON BỘ'!B478="","",'📦 RON BỘ'!B478)</f>
        <v/>
      </c>
      <c r="B3221">
        <f>IF('📦 RON BỘ'!B478="","",'📦 RON BỘ'!C478)</f>
        <v/>
      </c>
      <c r="C3221">
        <f>IF('📦 RON BỘ'!B478="","","Ron bộ")</f>
        <v/>
      </c>
      <c r="D3221">
        <f>IF('📦 RON BỘ'!B478="","",'📦 RON BỘ'!F478)</f>
        <v/>
      </c>
      <c r="E3221" s="37">
        <f>IF('📦 RON BỘ'!B478="","",'📦 RON BỘ'!G478)</f>
        <v/>
      </c>
      <c r="F3221" s="37">
        <f>IF('📦 RON BỘ'!B478="","",'📦 RON BỘ'!H478)</f>
        <v/>
      </c>
      <c r="G3221" s="37">
        <f>IF('📦 RON BỘ'!B478="","",'📦 RON BỘ'!I478)</f>
        <v/>
      </c>
      <c r="H3221" s="37">
        <f>IF('📦 RON BỘ'!B478="","",'📦 RON BỘ'!J478)</f>
        <v/>
      </c>
      <c r="I3221" s="37">
        <f>IF('📦 RON BỘ'!B478="","",'📦 RON BỘ'!K478)</f>
        <v/>
      </c>
      <c r="J3221">
        <f>IF('📦 RON BỘ'!B478="","","")</f>
        <v/>
      </c>
      <c r="L3221">
        <f>N(L3220)+IF(AND('🔎 TRA CỨU NHANH'!$C$2&lt;&gt;"",OR(ISNUMBER(SEARCH('🔎 TRA CỨU NHANH'!$C$2,$A3221)),ISNUMBER(SEARCH('🔎 TRA CỨU NHANH'!$C$2,$B3221)))),1,0)</f>
        <v/>
      </c>
      <c r="M3221">
        <f>IF(L3221&gt;N(L3220),L3221,"")</f>
        <v/>
      </c>
      <c r="N3221">
        <f>N(N3220)+IF(AND('💰 BÁO GIÁ'!$C$27&lt;&gt;"",OR(ISNUMBER(SEARCH('💰 BÁO GIÁ'!$C$27,$A3221)),ISNUMBER(SEARCH('💰 BÁO GIÁ'!$C$27,$B3221)))),1,0)</f>
        <v/>
      </c>
      <c r="O3221">
        <f>IF(N3221&gt;N(N3220),N3221,"")</f>
        <v/>
      </c>
    </row>
    <row r="3222">
      <c r="A3222">
        <f>IF('📦 RON BỘ'!B479="","",'📦 RON BỘ'!B479)</f>
        <v/>
      </c>
      <c r="B3222">
        <f>IF('📦 RON BỘ'!B479="","",'📦 RON BỘ'!C479)</f>
        <v/>
      </c>
      <c r="C3222">
        <f>IF('📦 RON BỘ'!B479="","","Ron bộ")</f>
        <v/>
      </c>
      <c r="D3222">
        <f>IF('📦 RON BỘ'!B479="","",'📦 RON BỘ'!F479)</f>
        <v/>
      </c>
      <c r="E3222" s="37">
        <f>IF('📦 RON BỘ'!B479="","",'📦 RON BỘ'!G479)</f>
        <v/>
      </c>
      <c r="F3222" s="37">
        <f>IF('📦 RON BỘ'!B479="","",'📦 RON BỘ'!H479)</f>
        <v/>
      </c>
      <c r="G3222" s="37">
        <f>IF('📦 RON BỘ'!B479="","",'📦 RON BỘ'!I479)</f>
        <v/>
      </c>
      <c r="H3222" s="37">
        <f>IF('📦 RON BỘ'!B479="","",'📦 RON BỘ'!J479)</f>
        <v/>
      </c>
      <c r="I3222" s="37">
        <f>IF('📦 RON BỘ'!B479="","",'📦 RON BỘ'!K479)</f>
        <v/>
      </c>
      <c r="J3222">
        <f>IF('📦 RON BỘ'!B479="","","")</f>
        <v/>
      </c>
      <c r="L3222">
        <f>N(L3221)+IF(AND('🔎 TRA CỨU NHANH'!$C$2&lt;&gt;"",OR(ISNUMBER(SEARCH('🔎 TRA CỨU NHANH'!$C$2,$A3222)),ISNUMBER(SEARCH('🔎 TRA CỨU NHANH'!$C$2,$B3222)))),1,0)</f>
        <v/>
      </c>
      <c r="M3222">
        <f>IF(L3222&gt;N(L3221),L3222,"")</f>
        <v/>
      </c>
      <c r="N3222">
        <f>N(N3221)+IF(AND('💰 BÁO GIÁ'!$C$27&lt;&gt;"",OR(ISNUMBER(SEARCH('💰 BÁO GIÁ'!$C$27,$A3222)),ISNUMBER(SEARCH('💰 BÁO GIÁ'!$C$27,$B3222)))),1,0)</f>
        <v/>
      </c>
      <c r="O3222">
        <f>IF(N3222&gt;N(N3221),N3222,"")</f>
        <v/>
      </c>
    </row>
    <row r="3223">
      <c r="A3223">
        <f>IF('📦 RON BỘ'!B480="","",'📦 RON BỘ'!B480)</f>
        <v/>
      </c>
      <c r="B3223">
        <f>IF('📦 RON BỘ'!B480="","",'📦 RON BỘ'!C480)</f>
        <v/>
      </c>
      <c r="C3223">
        <f>IF('📦 RON BỘ'!B480="","","Ron bộ")</f>
        <v/>
      </c>
      <c r="D3223">
        <f>IF('📦 RON BỘ'!B480="","",'📦 RON BỘ'!F480)</f>
        <v/>
      </c>
      <c r="E3223" s="37">
        <f>IF('📦 RON BỘ'!B480="","",'📦 RON BỘ'!G480)</f>
        <v/>
      </c>
      <c r="F3223" s="37">
        <f>IF('📦 RON BỘ'!B480="","",'📦 RON BỘ'!H480)</f>
        <v/>
      </c>
      <c r="G3223" s="37">
        <f>IF('📦 RON BỘ'!B480="","",'📦 RON BỘ'!I480)</f>
        <v/>
      </c>
      <c r="H3223" s="37">
        <f>IF('📦 RON BỘ'!B480="","",'📦 RON BỘ'!J480)</f>
        <v/>
      </c>
      <c r="I3223" s="37">
        <f>IF('📦 RON BỘ'!B480="","",'📦 RON BỘ'!K480)</f>
        <v/>
      </c>
      <c r="J3223">
        <f>IF('📦 RON BỘ'!B480="","","")</f>
        <v/>
      </c>
      <c r="L3223">
        <f>N(L3222)+IF(AND('🔎 TRA CỨU NHANH'!$C$2&lt;&gt;"",OR(ISNUMBER(SEARCH('🔎 TRA CỨU NHANH'!$C$2,$A3223)),ISNUMBER(SEARCH('🔎 TRA CỨU NHANH'!$C$2,$B3223)))),1,0)</f>
        <v/>
      </c>
      <c r="M3223">
        <f>IF(L3223&gt;N(L3222),L3223,"")</f>
        <v/>
      </c>
      <c r="N3223">
        <f>N(N3222)+IF(AND('💰 BÁO GIÁ'!$C$27&lt;&gt;"",OR(ISNUMBER(SEARCH('💰 BÁO GIÁ'!$C$27,$A3223)),ISNUMBER(SEARCH('💰 BÁO GIÁ'!$C$27,$B3223)))),1,0)</f>
        <v/>
      </c>
      <c r="O3223">
        <f>IF(N3223&gt;N(N3222),N3223,"")</f>
        <v/>
      </c>
    </row>
    <row r="3224">
      <c r="A3224">
        <f>IF('📦 RON BỘ'!B481="","",'📦 RON BỘ'!B481)</f>
        <v/>
      </c>
      <c r="B3224">
        <f>IF('📦 RON BỘ'!B481="","",'📦 RON BỘ'!C481)</f>
        <v/>
      </c>
      <c r="C3224">
        <f>IF('📦 RON BỘ'!B481="","","Ron bộ")</f>
        <v/>
      </c>
      <c r="D3224">
        <f>IF('📦 RON BỘ'!B481="","",'📦 RON BỘ'!F481)</f>
        <v/>
      </c>
      <c r="E3224" s="37">
        <f>IF('📦 RON BỘ'!B481="","",'📦 RON BỘ'!G481)</f>
        <v/>
      </c>
      <c r="F3224" s="37">
        <f>IF('📦 RON BỘ'!B481="","",'📦 RON BỘ'!H481)</f>
        <v/>
      </c>
      <c r="G3224" s="37">
        <f>IF('📦 RON BỘ'!B481="","",'📦 RON BỘ'!I481)</f>
        <v/>
      </c>
      <c r="H3224" s="37">
        <f>IF('📦 RON BỘ'!B481="","",'📦 RON BỘ'!J481)</f>
        <v/>
      </c>
      <c r="I3224" s="37">
        <f>IF('📦 RON BỘ'!B481="","",'📦 RON BỘ'!K481)</f>
        <v/>
      </c>
      <c r="J3224">
        <f>IF('📦 RON BỘ'!B481="","","")</f>
        <v/>
      </c>
      <c r="L3224">
        <f>N(L3223)+IF(AND('🔎 TRA CỨU NHANH'!$C$2&lt;&gt;"",OR(ISNUMBER(SEARCH('🔎 TRA CỨU NHANH'!$C$2,$A3224)),ISNUMBER(SEARCH('🔎 TRA CỨU NHANH'!$C$2,$B3224)))),1,0)</f>
        <v/>
      </c>
      <c r="M3224">
        <f>IF(L3224&gt;N(L3223),L3224,"")</f>
        <v/>
      </c>
      <c r="N3224">
        <f>N(N3223)+IF(AND('💰 BÁO GIÁ'!$C$27&lt;&gt;"",OR(ISNUMBER(SEARCH('💰 BÁO GIÁ'!$C$27,$A3224)),ISNUMBER(SEARCH('💰 BÁO GIÁ'!$C$27,$B3224)))),1,0)</f>
        <v/>
      </c>
      <c r="O3224">
        <f>IF(N3224&gt;N(N3223),N3224,"")</f>
        <v/>
      </c>
    </row>
    <row r="3225">
      <c r="A3225">
        <f>IF('📦 RON BỘ'!B482="","",'📦 RON BỘ'!B482)</f>
        <v/>
      </c>
      <c r="B3225">
        <f>IF('📦 RON BỘ'!B482="","",'📦 RON BỘ'!C482)</f>
        <v/>
      </c>
      <c r="C3225">
        <f>IF('📦 RON BỘ'!B482="","","Ron bộ")</f>
        <v/>
      </c>
      <c r="D3225">
        <f>IF('📦 RON BỘ'!B482="","",'📦 RON BỘ'!F482)</f>
        <v/>
      </c>
      <c r="E3225" s="37">
        <f>IF('📦 RON BỘ'!B482="","",'📦 RON BỘ'!G482)</f>
        <v/>
      </c>
      <c r="F3225" s="37">
        <f>IF('📦 RON BỘ'!B482="","",'📦 RON BỘ'!H482)</f>
        <v/>
      </c>
      <c r="G3225" s="37">
        <f>IF('📦 RON BỘ'!B482="","",'📦 RON BỘ'!I482)</f>
        <v/>
      </c>
      <c r="H3225" s="37">
        <f>IF('📦 RON BỘ'!B482="","",'📦 RON BỘ'!J482)</f>
        <v/>
      </c>
      <c r="I3225" s="37">
        <f>IF('📦 RON BỘ'!B482="","",'📦 RON BỘ'!K482)</f>
        <v/>
      </c>
      <c r="J3225">
        <f>IF('📦 RON BỘ'!B482="","","")</f>
        <v/>
      </c>
      <c r="L3225">
        <f>N(L3224)+IF(AND('🔎 TRA CỨU NHANH'!$C$2&lt;&gt;"",OR(ISNUMBER(SEARCH('🔎 TRA CỨU NHANH'!$C$2,$A3225)),ISNUMBER(SEARCH('🔎 TRA CỨU NHANH'!$C$2,$B3225)))),1,0)</f>
        <v/>
      </c>
      <c r="M3225">
        <f>IF(L3225&gt;N(L3224),L3225,"")</f>
        <v/>
      </c>
      <c r="N3225">
        <f>N(N3224)+IF(AND('💰 BÁO GIÁ'!$C$27&lt;&gt;"",OR(ISNUMBER(SEARCH('💰 BÁO GIÁ'!$C$27,$A3225)),ISNUMBER(SEARCH('💰 BÁO GIÁ'!$C$27,$B3225)))),1,0)</f>
        <v/>
      </c>
      <c r="O3225">
        <f>IF(N3225&gt;N(N3224),N3225,"")</f>
        <v/>
      </c>
    </row>
    <row r="3226">
      <c r="A3226">
        <f>IF('📦 RON BỘ'!B483="","",'📦 RON BỘ'!B483)</f>
        <v/>
      </c>
      <c r="B3226">
        <f>IF('📦 RON BỘ'!B483="","",'📦 RON BỘ'!C483)</f>
        <v/>
      </c>
      <c r="C3226">
        <f>IF('📦 RON BỘ'!B483="","","Ron bộ")</f>
        <v/>
      </c>
      <c r="D3226">
        <f>IF('📦 RON BỘ'!B483="","",'📦 RON BỘ'!F483)</f>
        <v/>
      </c>
      <c r="E3226" s="37">
        <f>IF('📦 RON BỘ'!B483="","",'📦 RON BỘ'!G483)</f>
        <v/>
      </c>
      <c r="F3226" s="37">
        <f>IF('📦 RON BỘ'!B483="","",'📦 RON BỘ'!H483)</f>
        <v/>
      </c>
      <c r="G3226" s="37">
        <f>IF('📦 RON BỘ'!B483="","",'📦 RON BỘ'!I483)</f>
        <v/>
      </c>
      <c r="H3226" s="37">
        <f>IF('📦 RON BỘ'!B483="","",'📦 RON BỘ'!J483)</f>
        <v/>
      </c>
      <c r="I3226" s="37">
        <f>IF('📦 RON BỘ'!B483="","",'📦 RON BỘ'!K483)</f>
        <v/>
      </c>
      <c r="J3226">
        <f>IF('📦 RON BỘ'!B483="","","")</f>
        <v/>
      </c>
      <c r="L3226">
        <f>N(L3225)+IF(AND('🔎 TRA CỨU NHANH'!$C$2&lt;&gt;"",OR(ISNUMBER(SEARCH('🔎 TRA CỨU NHANH'!$C$2,$A3226)),ISNUMBER(SEARCH('🔎 TRA CỨU NHANH'!$C$2,$B3226)))),1,0)</f>
        <v/>
      </c>
      <c r="M3226">
        <f>IF(L3226&gt;N(L3225),L3226,"")</f>
        <v/>
      </c>
      <c r="N3226">
        <f>N(N3225)+IF(AND('💰 BÁO GIÁ'!$C$27&lt;&gt;"",OR(ISNUMBER(SEARCH('💰 BÁO GIÁ'!$C$27,$A3226)),ISNUMBER(SEARCH('💰 BÁO GIÁ'!$C$27,$B3226)))),1,0)</f>
        <v/>
      </c>
      <c r="O3226">
        <f>IF(N3226&gt;N(N3225),N3226,"")</f>
        <v/>
      </c>
    </row>
    <row r="3227">
      <c r="A3227">
        <f>IF('📦 RON BỘ'!B484="","",'📦 RON BỘ'!B484)</f>
        <v/>
      </c>
      <c r="B3227">
        <f>IF('📦 RON BỘ'!B484="","",'📦 RON BỘ'!C484)</f>
        <v/>
      </c>
      <c r="C3227">
        <f>IF('📦 RON BỘ'!B484="","","Ron bộ")</f>
        <v/>
      </c>
      <c r="D3227">
        <f>IF('📦 RON BỘ'!B484="","",'📦 RON BỘ'!F484)</f>
        <v/>
      </c>
      <c r="E3227" s="37">
        <f>IF('📦 RON BỘ'!B484="","",'📦 RON BỘ'!G484)</f>
        <v/>
      </c>
      <c r="F3227" s="37">
        <f>IF('📦 RON BỘ'!B484="","",'📦 RON BỘ'!H484)</f>
        <v/>
      </c>
      <c r="G3227" s="37">
        <f>IF('📦 RON BỘ'!B484="","",'📦 RON BỘ'!I484)</f>
        <v/>
      </c>
      <c r="H3227" s="37">
        <f>IF('📦 RON BỘ'!B484="","",'📦 RON BỘ'!J484)</f>
        <v/>
      </c>
      <c r="I3227" s="37">
        <f>IF('📦 RON BỘ'!B484="","",'📦 RON BỘ'!K484)</f>
        <v/>
      </c>
      <c r="J3227">
        <f>IF('📦 RON BỘ'!B484="","","")</f>
        <v/>
      </c>
      <c r="L3227">
        <f>N(L3226)+IF(AND('🔎 TRA CỨU NHANH'!$C$2&lt;&gt;"",OR(ISNUMBER(SEARCH('🔎 TRA CỨU NHANH'!$C$2,$A3227)),ISNUMBER(SEARCH('🔎 TRA CỨU NHANH'!$C$2,$B3227)))),1,0)</f>
        <v/>
      </c>
      <c r="M3227">
        <f>IF(L3227&gt;N(L3226),L3227,"")</f>
        <v/>
      </c>
      <c r="N3227">
        <f>N(N3226)+IF(AND('💰 BÁO GIÁ'!$C$27&lt;&gt;"",OR(ISNUMBER(SEARCH('💰 BÁO GIÁ'!$C$27,$A3227)),ISNUMBER(SEARCH('💰 BÁO GIÁ'!$C$27,$B3227)))),1,0)</f>
        <v/>
      </c>
      <c r="O3227">
        <f>IF(N3227&gt;N(N3226),N3227,"")</f>
        <v/>
      </c>
    </row>
    <row r="3228">
      <c r="A3228">
        <f>IF('📦 RON BỘ'!B485="","",'📦 RON BỘ'!B485)</f>
        <v/>
      </c>
      <c r="B3228">
        <f>IF('📦 RON BỘ'!B485="","",'📦 RON BỘ'!C485)</f>
        <v/>
      </c>
      <c r="C3228">
        <f>IF('📦 RON BỘ'!B485="","","Ron bộ")</f>
        <v/>
      </c>
      <c r="D3228">
        <f>IF('📦 RON BỘ'!B485="","",'📦 RON BỘ'!F485)</f>
        <v/>
      </c>
      <c r="E3228" s="37">
        <f>IF('📦 RON BỘ'!B485="","",'📦 RON BỘ'!G485)</f>
        <v/>
      </c>
      <c r="F3228" s="37">
        <f>IF('📦 RON BỘ'!B485="","",'📦 RON BỘ'!H485)</f>
        <v/>
      </c>
      <c r="G3228" s="37">
        <f>IF('📦 RON BỘ'!B485="","",'📦 RON BỘ'!I485)</f>
        <v/>
      </c>
      <c r="H3228" s="37">
        <f>IF('📦 RON BỘ'!B485="","",'📦 RON BỘ'!J485)</f>
        <v/>
      </c>
      <c r="I3228" s="37">
        <f>IF('📦 RON BỘ'!B485="","",'📦 RON BỘ'!K485)</f>
        <v/>
      </c>
      <c r="J3228">
        <f>IF('📦 RON BỘ'!B485="","","")</f>
        <v/>
      </c>
      <c r="L3228">
        <f>N(L3227)+IF(AND('🔎 TRA CỨU NHANH'!$C$2&lt;&gt;"",OR(ISNUMBER(SEARCH('🔎 TRA CỨU NHANH'!$C$2,$A3228)),ISNUMBER(SEARCH('🔎 TRA CỨU NHANH'!$C$2,$B3228)))),1,0)</f>
        <v/>
      </c>
      <c r="M3228">
        <f>IF(L3228&gt;N(L3227),L3228,"")</f>
        <v/>
      </c>
      <c r="N3228">
        <f>N(N3227)+IF(AND('💰 BÁO GIÁ'!$C$27&lt;&gt;"",OR(ISNUMBER(SEARCH('💰 BÁO GIÁ'!$C$27,$A3228)),ISNUMBER(SEARCH('💰 BÁO GIÁ'!$C$27,$B3228)))),1,0)</f>
        <v/>
      </c>
      <c r="O3228">
        <f>IF(N3228&gt;N(N3227),N3228,"")</f>
        <v/>
      </c>
    </row>
    <row r="3229">
      <c r="A3229">
        <f>IF('📦 RON BỘ'!B486="","",'📦 RON BỘ'!B486)</f>
        <v/>
      </c>
      <c r="B3229">
        <f>IF('📦 RON BỘ'!B486="","",'📦 RON BỘ'!C486)</f>
        <v/>
      </c>
      <c r="C3229">
        <f>IF('📦 RON BỘ'!B486="","","Ron bộ")</f>
        <v/>
      </c>
      <c r="D3229">
        <f>IF('📦 RON BỘ'!B486="","",'📦 RON BỘ'!F486)</f>
        <v/>
      </c>
      <c r="E3229" s="37">
        <f>IF('📦 RON BỘ'!B486="","",'📦 RON BỘ'!G486)</f>
        <v/>
      </c>
      <c r="F3229" s="37">
        <f>IF('📦 RON BỘ'!B486="","",'📦 RON BỘ'!H486)</f>
        <v/>
      </c>
      <c r="G3229" s="37">
        <f>IF('📦 RON BỘ'!B486="","",'📦 RON BỘ'!I486)</f>
        <v/>
      </c>
      <c r="H3229" s="37">
        <f>IF('📦 RON BỘ'!B486="","",'📦 RON BỘ'!J486)</f>
        <v/>
      </c>
      <c r="I3229" s="37">
        <f>IF('📦 RON BỘ'!B486="","",'📦 RON BỘ'!K486)</f>
        <v/>
      </c>
      <c r="J3229">
        <f>IF('📦 RON BỘ'!B486="","","")</f>
        <v/>
      </c>
      <c r="L3229">
        <f>N(L3228)+IF(AND('🔎 TRA CỨU NHANH'!$C$2&lt;&gt;"",OR(ISNUMBER(SEARCH('🔎 TRA CỨU NHANH'!$C$2,$A3229)),ISNUMBER(SEARCH('🔎 TRA CỨU NHANH'!$C$2,$B3229)))),1,0)</f>
        <v/>
      </c>
      <c r="M3229">
        <f>IF(L3229&gt;N(L3228),L3229,"")</f>
        <v/>
      </c>
      <c r="N3229">
        <f>N(N3228)+IF(AND('💰 BÁO GIÁ'!$C$27&lt;&gt;"",OR(ISNUMBER(SEARCH('💰 BÁO GIÁ'!$C$27,$A3229)),ISNUMBER(SEARCH('💰 BÁO GIÁ'!$C$27,$B3229)))),1,0)</f>
        <v/>
      </c>
      <c r="O3229">
        <f>IF(N3229&gt;N(N3228),N3229,"")</f>
        <v/>
      </c>
    </row>
    <row r="3230">
      <c r="A3230">
        <f>IF('📦 RON BỘ'!B487="","",'📦 RON BỘ'!B487)</f>
        <v/>
      </c>
      <c r="B3230">
        <f>IF('📦 RON BỘ'!B487="","",'📦 RON BỘ'!C487)</f>
        <v/>
      </c>
      <c r="C3230">
        <f>IF('📦 RON BỘ'!B487="","","Ron bộ")</f>
        <v/>
      </c>
      <c r="D3230">
        <f>IF('📦 RON BỘ'!B487="","",'📦 RON BỘ'!F487)</f>
        <v/>
      </c>
      <c r="E3230" s="37">
        <f>IF('📦 RON BỘ'!B487="","",'📦 RON BỘ'!G487)</f>
        <v/>
      </c>
      <c r="F3230" s="37">
        <f>IF('📦 RON BỘ'!B487="","",'📦 RON BỘ'!H487)</f>
        <v/>
      </c>
      <c r="G3230" s="37">
        <f>IF('📦 RON BỘ'!B487="","",'📦 RON BỘ'!I487)</f>
        <v/>
      </c>
      <c r="H3230" s="37">
        <f>IF('📦 RON BỘ'!B487="","",'📦 RON BỘ'!J487)</f>
        <v/>
      </c>
      <c r="I3230" s="37">
        <f>IF('📦 RON BỘ'!B487="","",'📦 RON BỘ'!K487)</f>
        <v/>
      </c>
      <c r="J3230">
        <f>IF('📦 RON BỘ'!B487="","","")</f>
        <v/>
      </c>
      <c r="L3230">
        <f>N(L3229)+IF(AND('🔎 TRA CỨU NHANH'!$C$2&lt;&gt;"",OR(ISNUMBER(SEARCH('🔎 TRA CỨU NHANH'!$C$2,$A3230)),ISNUMBER(SEARCH('🔎 TRA CỨU NHANH'!$C$2,$B3230)))),1,0)</f>
        <v/>
      </c>
      <c r="M3230">
        <f>IF(L3230&gt;N(L3229),L3230,"")</f>
        <v/>
      </c>
      <c r="N3230">
        <f>N(N3229)+IF(AND('💰 BÁO GIÁ'!$C$27&lt;&gt;"",OR(ISNUMBER(SEARCH('💰 BÁO GIÁ'!$C$27,$A3230)),ISNUMBER(SEARCH('💰 BÁO GIÁ'!$C$27,$B3230)))),1,0)</f>
        <v/>
      </c>
      <c r="O3230">
        <f>IF(N3230&gt;N(N3229),N3230,"")</f>
        <v/>
      </c>
    </row>
    <row r="3231">
      <c r="A3231">
        <f>IF('📦 RON BỘ'!B488="","",'📦 RON BỘ'!B488)</f>
        <v/>
      </c>
      <c r="B3231">
        <f>IF('📦 RON BỘ'!B488="","",'📦 RON BỘ'!C488)</f>
        <v/>
      </c>
      <c r="C3231">
        <f>IF('📦 RON BỘ'!B488="","","Ron bộ")</f>
        <v/>
      </c>
      <c r="D3231">
        <f>IF('📦 RON BỘ'!B488="","",'📦 RON BỘ'!F488)</f>
        <v/>
      </c>
      <c r="E3231" s="37">
        <f>IF('📦 RON BỘ'!B488="","",'📦 RON BỘ'!G488)</f>
        <v/>
      </c>
      <c r="F3231" s="37">
        <f>IF('📦 RON BỘ'!B488="","",'📦 RON BỘ'!H488)</f>
        <v/>
      </c>
      <c r="G3231" s="37">
        <f>IF('📦 RON BỘ'!B488="","",'📦 RON BỘ'!I488)</f>
        <v/>
      </c>
      <c r="H3231" s="37">
        <f>IF('📦 RON BỘ'!B488="","",'📦 RON BỘ'!J488)</f>
        <v/>
      </c>
      <c r="I3231" s="37">
        <f>IF('📦 RON BỘ'!B488="","",'📦 RON BỘ'!K488)</f>
        <v/>
      </c>
      <c r="J3231">
        <f>IF('📦 RON BỘ'!B488="","","")</f>
        <v/>
      </c>
      <c r="L3231">
        <f>N(L3230)+IF(AND('🔎 TRA CỨU NHANH'!$C$2&lt;&gt;"",OR(ISNUMBER(SEARCH('🔎 TRA CỨU NHANH'!$C$2,$A3231)),ISNUMBER(SEARCH('🔎 TRA CỨU NHANH'!$C$2,$B3231)))),1,0)</f>
        <v/>
      </c>
      <c r="M3231">
        <f>IF(L3231&gt;N(L3230),L3231,"")</f>
        <v/>
      </c>
      <c r="N3231">
        <f>N(N3230)+IF(AND('💰 BÁO GIÁ'!$C$27&lt;&gt;"",OR(ISNUMBER(SEARCH('💰 BÁO GIÁ'!$C$27,$A3231)),ISNUMBER(SEARCH('💰 BÁO GIÁ'!$C$27,$B3231)))),1,0)</f>
        <v/>
      </c>
      <c r="O3231">
        <f>IF(N3231&gt;N(N3230),N3231,"")</f>
        <v/>
      </c>
    </row>
    <row r="3232">
      <c r="A3232">
        <f>IF('📦 RON BỘ'!B489="","",'📦 RON BỘ'!B489)</f>
        <v/>
      </c>
      <c r="B3232">
        <f>IF('📦 RON BỘ'!B489="","",'📦 RON BỘ'!C489)</f>
        <v/>
      </c>
      <c r="C3232">
        <f>IF('📦 RON BỘ'!B489="","","Ron bộ")</f>
        <v/>
      </c>
      <c r="D3232">
        <f>IF('📦 RON BỘ'!B489="","",'📦 RON BỘ'!F489)</f>
        <v/>
      </c>
      <c r="E3232" s="37">
        <f>IF('📦 RON BỘ'!B489="","",'📦 RON BỘ'!G489)</f>
        <v/>
      </c>
      <c r="F3232" s="37">
        <f>IF('📦 RON BỘ'!B489="","",'📦 RON BỘ'!H489)</f>
        <v/>
      </c>
      <c r="G3232" s="37">
        <f>IF('📦 RON BỘ'!B489="","",'📦 RON BỘ'!I489)</f>
        <v/>
      </c>
      <c r="H3232" s="37">
        <f>IF('📦 RON BỘ'!B489="","",'📦 RON BỘ'!J489)</f>
        <v/>
      </c>
      <c r="I3232" s="37">
        <f>IF('📦 RON BỘ'!B489="","",'📦 RON BỘ'!K489)</f>
        <v/>
      </c>
      <c r="J3232">
        <f>IF('📦 RON BỘ'!B489="","","")</f>
        <v/>
      </c>
      <c r="L3232">
        <f>N(L3231)+IF(AND('🔎 TRA CỨU NHANH'!$C$2&lt;&gt;"",OR(ISNUMBER(SEARCH('🔎 TRA CỨU NHANH'!$C$2,$A3232)),ISNUMBER(SEARCH('🔎 TRA CỨU NHANH'!$C$2,$B3232)))),1,0)</f>
        <v/>
      </c>
      <c r="M3232">
        <f>IF(L3232&gt;N(L3231),L3232,"")</f>
        <v/>
      </c>
      <c r="N3232">
        <f>N(N3231)+IF(AND('💰 BÁO GIÁ'!$C$27&lt;&gt;"",OR(ISNUMBER(SEARCH('💰 BÁO GIÁ'!$C$27,$A3232)),ISNUMBER(SEARCH('💰 BÁO GIÁ'!$C$27,$B3232)))),1,0)</f>
        <v/>
      </c>
      <c r="O3232">
        <f>IF(N3232&gt;N(N3231),N3232,"")</f>
        <v/>
      </c>
    </row>
    <row r="3233">
      <c r="A3233">
        <f>IF('📦 RON BỘ'!B490="","",'📦 RON BỘ'!B490)</f>
        <v/>
      </c>
      <c r="B3233">
        <f>IF('📦 RON BỘ'!B490="","",'📦 RON BỘ'!C490)</f>
        <v/>
      </c>
      <c r="C3233">
        <f>IF('📦 RON BỘ'!B490="","","Ron bộ")</f>
        <v/>
      </c>
      <c r="D3233">
        <f>IF('📦 RON BỘ'!B490="","",'📦 RON BỘ'!F490)</f>
        <v/>
      </c>
      <c r="E3233" s="37">
        <f>IF('📦 RON BỘ'!B490="","",'📦 RON BỘ'!G490)</f>
        <v/>
      </c>
      <c r="F3233" s="37">
        <f>IF('📦 RON BỘ'!B490="","",'📦 RON BỘ'!H490)</f>
        <v/>
      </c>
      <c r="G3233" s="37">
        <f>IF('📦 RON BỘ'!B490="","",'📦 RON BỘ'!I490)</f>
        <v/>
      </c>
      <c r="H3233" s="37">
        <f>IF('📦 RON BỘ'!B490="","",'📦 RON BỘ'!J490)</f>
        <v/>
      </c>
      <c r="I3233" s="37">
        <f>IF('📦 RON BỘ'!B490="","",'📦 RON BỘ'!K490)</f>
        <v/>
      </c>
      <c r="J3233">
        <f>IF('📦 RON BỘ'!B490="","","")</f>
        <v/>
      </c>
      <c r="L3233">
        <f>N(L3232)+IF(AND('🔎 TRA CỨU NHANH'!$C$2&lt;&gt;"",OR(ISNUMBER(SEARCH('🔎 TRA CỨU NHANH'!$C$2,$A3233)),ISNUMBER(SEARCH('🔎 TRA CỨU NHANH'!$C$2,$B3233)))),1,0)</f>
        <v/>
      </c>
      <c r="M3233">
        <f>IF(L3233&gt;N(L3232),L3233,"")</f>
        <v/>
      </c>
      <c r="N3233">
        <f>N(N3232)+IF(AND('💰 BÁO GIÁ'!$C$27&lt;&gt;"",OR(ISNUMBER(SEARCH('💰 BÁO GIÁ'!$C$27,$A3233)),ISNUMBER(SEARCH('💰 BÁO GIÁ'!$C$27,$B3233)))),1,0)</f>
        <v/>
      </c>
      <c r="O3233">
        <f>IF(N3233&gt;N(N3232),N3233,"")</f>
        <v/>
      </c>
    </row>
    <row r="3234">
      <c r="A3234">
        <f>IF('📦 RON BỘ'!B491="","",'📦 RON BỘ'!B491)</f>
        <v/>
      </c>
      <c r="B3234">
        <f>IF('📦 RON BỘ'!B491="","",'📦 RON BỘ'!C491)</f>
        <v/>
      </c>
      <c r="C3234">
        <f>IF('📦 RON BỘ'!B491="","","Ron bộ")</f>
        <v/>
      </c>
      <c r="D3234">
        <f>IF('📦 RON BỘ'!B491="","",'📦 RON BỘ'!F491)</f>
        <v/>
      </c>
      <c r="E3234" s="37">
        <f>IF('📦 RON BỘ'!B491="","",'📦 RON BỘ'!G491)</f>
        <v/>
      </c>
      <c r="F3234" s="37">
        <f>IF('📦 RON BỘ'!B491="","",'📦 RON BỘ'!H491)</f>
        <v/>
      </c>
      <c r="G3234" s="37">
        <f>IF('📦 RON BỘ'!B491="","",'📦 RON BỘ'!I491)</f>
        <v/>
      </c>
      <c r="H3234" s="37">
        <f>IF('📦 RON BỘ'!B491="","",'📦 RON BỘ'!J491)</f>
        <v/>
      </c>
      <c r="I3234" s="37">
        <f>IF('📦 RON BỘ'!B491="","",'📦 RON BỘ'!K491)</f>
        <v/>
      </c>
      <c r="J3234">
        <f>IF('📦 RON BỘ'!B491="","","")</f>
        <v/>
      </c>
      <c r="L3234">
        <f>N(L3233)+IF(AND('🔎 TRA CỨU NHANH'!$C$2&lt;&gt;"",OR(ISNUMBER(SEARCH('🔎 TRA CỨU NHANH'!$C$2,$A3234)),ISNUMBER(SEARCH('🔎 TRA CỨU NHANH'!$C$2,$B3234)))),1,0)</f>
        <v/>
      </c>
      <c r="M3234">
        <f>IF(L3234&gt;N(L3233),L3234,"")</f>
        <v/>
      </c>
      <c r="N3234">
        <f>N(N3233)+IF(AND('💰 BÁO GIÁ'!$C$27&lt;&gt;"",OR(ISNUMBER(SEARCH('💰 BÁO GIÁ'!$C$27,$A3234)),ISNUMBER(SEARCH('💰 BÁO GIÁ'!$C$27,$B3234)))),1,0)</f>
        <v/>
      </c>
      <c r="O3234">
        <f>IF(N3234&gt;N(N3233),N3234,"")</f>
        <v/>
      </c>
    </row>
    <row r="3235">
      <c r="A3235">
        <f>IF('📦 RON BỘ'!B492="","",'📦 RON BỘ'!B492)</f>
        <v/>
      </c>
      <c r="B3235">
        <f>IF('📦 RON BỘ'!B492="","",'📦 RON BỘ'!C492)</f>
        <v/>
      </c>
      <c r="C3235">
        <f>IF('📦 RON BỘ'!B492="","","Ron bộ")</f>
        <v/>
      </c>
      <c r="D3235">
        <f>IF('📦 RON BỘ'!B492="","",'📦 RON BỘ'!F492)</f>
        <v/>
      </c>
      <c r="E3235" s="37">
        <f>IF('📦 RON BỘ'!B492="","",'📦 RON BỘ'!G492)</f>
        <v/>
      </c>
      <c r="F3235" s="37">
        <f>IF('📦 RON BỘ'!B492="","",'📦 RON BỘ'!H492)</f>
        <v/>
      </c>
      <c r="G3235" s="37">
        <f>IF('📦 RON BỘ'!B492="","",'📦 RON BỘ'!I492)</f>
        <v/>
      </c>
      <c r="H3235" s="37">
        <f>IF('📦 RON BỘ'!B492="","",'📦 RON BỘ'!J492)</f>
        <v/>
      </c>
      <c r="I3235" s="37">
        <f>IF('📦 RON BỘ'!B492="","",'📦 RON BỘ'!K492)</f>
        <v/>
      </c>
      <c r="J3235">
        <f>IF('📦 RON BỘ'!B492="","","")</f>
        <v/>
      </c>
      <c r="L3235">
        <f>N(L3234)+IF(AND('🔎 TRA CỨU NHANH'!$C$2&lt;&gt;"",OR(ISNUMBER(SEARCH('🔎 TRA CỨU NHANH'!$C$2,$A3235)),ISNUMBER(SEARCH('🔎 TRA CỨU NHANH'!$C$2,$B3235)))),1,0)</f>
        <v/>
      </c>
      <c r="M3235">
        <f>IF(L3235&gt;N(L3234),L3235,"")</f>
        <v/>
      </c>
      <c r="N3235">
        <f>N(N3234)+IF(AND('💰 BÁO GIÁ'!$C$27&lt;&gt;"",OR(ISNUMBER(SEARCH('💰 BÁO GIÁ'!$C$27,$A3235)),ISNUMBER(SEARCH('💰 BÁO GIÁ'!$C$27,$B3235)))),1,0)</f>
        <v/>
      </c>
      <c r="O3235">
        <f>IF(N3235&gt;N(N3234),N3235,"")</f>
        <v/>
      </c>
    </row>
    <row r="3236">
      <c r="A3236">
        <f>IF('📦 RON BỘ'!B493="","",'📦 RON BỘ'!B493)</f>
        <v/>
      </c>
      <c r="B3236">
        <f>IF('📦 RON BỘ'!B493="","",'📦 RON BỘ'!C493)</f>
        <v/>
      </c>
      <c r="C3236">
        <f>IF('📦 RON BỘ'!B493="","","Ron bộ")</f>
        <v/>
      </c>
      <c r="D3236">
        <f>IF('📦 RON BỘ'!B493="","",'📦 RON BỘ'!F493)</f>
        <v/>
      </c>
      <c r="E3236" s="37">
        <f>IF('📦 RON BỘ'!B493="","",'📦 RON BỘ'!G493)</f>
        <v/>
      </c>
      <c r="F3236" s="37">
        <f>IF('📦 RON BỘ'!B493="","",'📦 RON BỘ'!H493)</f>
        <v/>
      </c>
      <c r="G3236" s="37">
        <f>IF('📦 RON BỘ'!B493="","",'📦 RON BỘ'!I493)</f>
        <v/>
      </c>
      <c r="H3236" s="37">
        <f>IF('📦 RON BỘ'!B493="","",'📦 RON BỘ'!J493)</f>
        <v/>
      </c>
      <c r="I3236" s="37">
        <f>IF('📦 RON BỘ'!B493="","",'📦 RON BỘ'!K493)</f>
        <v/>
      </c>
      <c r="J3236">
        <f>IF('📦 RON BỘ'!B493="","","")</f>
        <v/>
      </c>
      <c r="L3236">
        <f>N(L3235)+IF(AND('🔎 TRA CỨU NHANH'!$C$2&lt;&gt;"",OR(ISNUMBER(SEARCH('🔎 TRA CỨU NHANH'!$C$2,$A3236)),ISNUMBER(SEARCH('🔎 TRA CỨU NHANH'!$C$2,$B3236)))),1,0)</f>
        <v/>
      </c>
      <c r="M3236">
        <f>IF(L3236&gt;N(L3235),L3236,"")</f>
        <v/>
      </c>
      <c r="N3236">
        <f>N(N3235)+IF(AND('💰 BÁO GIÁ'!$C$27&lt;&gt;"",OR(ISNUMBER(SEARCH('💰 BÁO GIÁ'!$C$27,$A3236)),ISNUMBER(SEARCH('💰 BÁO GIÁ'!$C$27,$B3236)))),1,0)</f>
        <v/>
      </c>
      <c r="O3236">
        <f>IF(N3236&gt;N(N3235),N3236,"")</f>
        <v/>
      </c>
    </row>
    <row r="3237">
      <c r="A3237">
        <f>IF('📦 RON BỘ'!B494="","",'📦 RON BỘ'!B494)</f>
        <v/>
      </c>
      <c r="B3237">
        <f>IF('📦 RON BỘ'!B494="","",'📦 RON BỘ'!C494)</f>
        <v/>
      </c>
      <c r="C3237">
        <f>IF('📦 RON BỘ'!B494="","","Ron bộ")</f>
        <v/>
      </c>
      <c r="D3237">
        <f>IF('📦 RON BỘ'!B494="","",'📦 RON BỘ'!F494)</f>
        <v/>
      </c>
      <c r="E3237" s="37">
        <f>IF('📦 RON BỘ'!B494="","",'📦 RON BỘ'!G494)</f>
        <v/>
      </c>
      <c r="F3237" s="37">
        <f>IF('📦 RON BỘ'!B494="","",'📦 RON BỘ'!H494)</f>
        <v/>
      </c>
      <c r="G3237" s="37">
        <f>IF('📦 RON BỘ'!B494="","",'📦 RON BỘ'!I494)</f>
        <v/>
      </c>
      <c r="H3237" s="37">
        <f>IF('📦 RON BỘ'!B494="","",'📦 RON BỘ'!J494)</f>
        <v/>
      </c>
      <c r="I3237" s="37">
        <f>IF('📦 RON BỘ'!B494="","",'📦 RON BỘ'!K494)</f>
        <v/>
      </c>
      <c r="J3237">
        <f>IF('📦 RON BỘ'!B494="","","")</f>
        <v/>
      </c>
      <c r="L3237">
        <f>N(L3236)+IF(AND('🔎 TRA CỨU NHANH'!$C$2&lt;&gt;"",OR(ISNUMBER(SEARCH('🔎 TRA CỨU NHANH'!$C$2,$A3237)),ISNUMBER(SEARCH('🔎 TRA CỨU NHANH'!$C$2,$B3237)))),1,0)</f>
        <v/>
      </c>
      <c r="M3237">
        <f>IF(L3237&gt;N(L3236),L3237,"")</f>
        <v/>
      </c>
      <c r="N3237">
        <f>N(N3236)+IF(AND('💰 BÁO GIÁ'!$C$27&lt;&gt;"",OR(ISNUMBER(SEARCH('💰 BÁO GIÁ'!$C$27,$A3237)),ISNUMBER(SEARCH('💰 BÁO GIÁ'!$C$27,$B3237)))),1,0)</f>
        <v/>
      </c>
      <c r="O3237">
        <f>IF(N3237&gt;N(N3236),N3237,"")</f>
        <v/>
      </c>
    </row>
    <row r="3238">
      <c r="A3238">
        <f>IF('📦 RON BỘ'!B495="","",'📦 RON BỘ'!B495)</f>
        <v/>
      </c>
      <c r="B3238">
        <f>IF('📦 RON BỘ'!B495="","",'📦 RON BỘ'!C495)</f>
        <v/>
      </c>
      <c r="C3238">
        <f>IF('📦 RON BỘ'!B495="","","Ron bộ")</f>
        <v/>
      </c>
      <c r="D3238">
        <f>IF('📦 RON BỘ'!B495="","",'📦 RON BỘ'!F495)</f>
        <v/>
      </c>
      <c r="E3238" s="37">
        <f>IF('📦 RON BỘ'!B495="","",'📦 RON BỘ'!G495)</f>
        <v/>
      </c>
      <c r="F3238" s="37">
        <f>IF('📦 RON BỘ'!B495="","",'📦 RON BỘ'!H495)</f>
        <v/>
      </c>
      <c r="G3238" s="37">
        <f>IF('📦 RON BỘ'!B495="","",'📦 RON BỘ'!I495)</f>
        <v/>
      </c>
      <c r="H3238" s="37">
        <f>IF('📦 RON BỘ'!B495="","",'📦 RON BỘ'!J495)</f>
        <v/>
      </c>
      <c r="I3238" s="37">
        <f>IF('📦 RON BỘ'!B495="","",'📦 RON BỘ'!K495)</f>
        <v/>
      </c>
      <c r="J3238">
        <f>IF('📦 RON BỘ'!B495="","","")</f>
        <v/>
      </c>
      <c r="L3238">
        <f>N(L3237)+IF(AND('🔎 TRA CỨU NHANH'!$C$2&lt;&gt;"",OR(ISNUMBER(SEARCH('🔎 TRA CỨU NHANH'!$C$2,$A3238)),ISNUMBER(SEARCH('🔎 TRA CỨU NHANH'!$C$2,$B3238)))),1,0)</f>
        <v/>
      </c>
      <c r="M3238">
        <f>IF(L3238&gt;N(L3237),L3238,"")</f>
        <v/>
      </c>
      <c r="N3238">
        <f>N(N3237)+IF(AND('💰 BÁO GIÁ'!$C$27&lt;&gt;"",OR(ISNUMBER(SEARCH('💰 BÁO GIÁ'!$C$27,$A3238)),ISNUMBER(SEARCH('💰 BÁO GIÁ'!$C$27,$B3238)))),1,0)</f>
        <v/>
      </c>
      <c r="O3238">
        <f>IF(N3238&gt;N(N3237),N3238,"")</f>
        <v/>
      </c>
    </row>
    <row r="3239">
      <c r="A3239">
        <f>IF('📦 RON BỘ'!B496="","",'📦 RON BỘ'!B496)</f>
        <v/>
      </c>
      <c r="B3239">
        <f>IF('📦 RON BỘ'!B496="","",'📦 RON BỘ'!C496)</f>
        <v/>
      </c>
      <c r="C3239">
        <f>IF('📦 RON BỘ'!B496="","","Ron bộ")</f>
        <v/>
      </c>
      <c r="D3239">
        <f>IF('📦 RON BỘ'!B496="","",'📦 RON BỘ'!F496)</f>
        <v/>
      </c>
      <c r="E3239" s="37">
        <f>IF('📦 RON BỘ'!B496="","",'📦 RON BỘ'!G496)</f>
        <v/>
      </c>
      <c r="F3239" s="37">
        <f>IF('📦 RON BỘ'!B496="","",'📦 RON BỘ'!H496)</f>
        <v/>
      </c>
      <c r="G3239" s="37">
        <f>IF('📦 RON BỘ'!B496="","",'📦 RON BỘ'!I496)</f>
        <v/>
      </c>
      <c r="H3239" s="37">
        <f>IF('📦 RON BỘ'!B496="","",'📦 RON BỘ'!J496)</f>
        <v/>
      </c>
      <c r="I3239" s="37">
        <f>IF('📦 RON BỘ'!B496="","",'📦 RON BỘ'!K496)</f>
        <v/>
      </c>
      <c r="J3239">
        <f>IF('📦 RON BỘ'!B496="","","")</f>
        <v/>
      </c>
      <c r="L3239">
        <f>N(L3238)+IF(AND('🔎 TRA CỨU NHANH'!$C$2&lt;&gt;"",OR(ISNUMBER(SEARCH('🔎 TRA CỨU NHANH'!$C$2,$A3239)),ISNUMBER(SEARCH('🔎 TRA CỨU NHANH'!$C$2,$B3239)))),1,0)</f>
        <v/>
      </c>
      <c r="M3239">
        <f>IF(L3239&gt;N(L3238),L3239,"")</f>
        <v/>
      </c>
      <c r="N3239">
        <f>N(N3238)+IF(AND('💰 BÁO GIÁ'!$C$27&lt;&gt;"",OR(ISNUMBER(SEARCH('💰 BÁO GIÁ'!$C$27,$A3239)),ISNUMBER(SEARCH('💰 BÁO GIÁ'!$C$27,$B3239)))),1,0)</f>
        <v/>
      </c>
      <c r="O3239">
        <f>IF(N3239&gt;N(N3238),N3239,"")</f>
        <v/>
      </c>
    </row>
    <row r="3240">
      <c r="A3240">
        <f>IF('📦 RON BỘ'!B497="","",'📦 RON BỘ'!B497)</f>
        <v/>
      </c>
      <c r="B3240">
        <f>IF('📦 RON BỘ'!B497="","",'📦 RON BỘ'!C497)</f>
        <v/>
      </c>
      <c r="C3240">
        <f>IF('📦 RON BỘ'!B497="","","Ron bộ")</f>
        <v/>
      </c>
      <c r="D3240">
        <f>IF('📦 RON BỘ'!B497="","",'📦 RON BỘ'!F497)</f>
        <v/>
      </c>
      <c r="E3240" s="37">
        <f>IF('📦 RON BỘ'!B497="","",'📦 RON BỘ'!G497)</f>
        <v/>
      </c>
      <c r="F3240" s="37">
        <f>IF('📦 RON BỘ'!B497="","",'📦 RON BỘ'!H497)</f>
        <v/>
      </c>
      <c r="G3240" s="37">
        <f>IF('📦 RON BỘ'!B497="","",'📦 RON BỘ'!I497)</f>
        <v/>
      </c>
      <c r="H3240" s="37">
        <f>IF('📦 RON BỘ'!B497="","",'📦 RON BỘ'!J497)</f>
        <v/>
      </c>
      <c r="I3240" s="37">
        <f>IF('📦 RON BỘ'!B497="","",'📦 RON BỘ'!K497)</f>
        <v/>
      </c>
      <c r="J3240">
        <f>IF('📦 RON BỘ'!B497="","","")</f>
        <v/>
      </c>
      <c r="L3240">
        <f>N(L3239)+IF(AND('🔎 TRA CỨU NHANH'!$C$2&lt;&gt;"",OR(ISNUMBER(SEARCH('🔎 TRA CỨU NHANH'!$C$2,$A3240)),ISNUMBER(SEARCH('🔎 TRA CỨU NHANH'!$C$2,$B3240)))),1,0)</f>
        <v/>
      </c>
      <c r="M3240">
        <f>IF(L3240&gt;N(L3239),L3240,"")</f>
        <v/>
      </c>
      <c r="N3240">
        <f>N(N3239)+IF(AND('💰 BÁO GIÁ'!$C$27&lt;&gt;"",OR(ISNUMBER(SEARCH('💰 BÁO GIÁ'!$C$27,$A3240)),ISNUMBER(SEARCH('💰 BÁO GIÁ'!$C$27,$B3240)))),1,0)</f>
        <v/>
      </c>
      <c r="O3240">
        <f>IF(N3240&gt;N(N3239),N3240,"")</f>
        <v/>
      </c>
    </row>
    <row r="3241">
      <c r="A3241">
        <f>IF('📦 RON BỘ'!B498="","",'📦 RON BỘ'!B498)</f>
        <v/>
      </c>
      <c r="B3241">
        <f>IF('📦 RON BỘ'!B498="","",'📦 RON BỘ'!C498)</f>
        <v/>
      </c>
      <c r="C3241">
        <f>IF('📦 RON BỘ'!B498="","","Ron bộ")</f>
        <v/>
      </c>
      <c r="D3241">
        <f>IF('📦 RON BỘ'!B498="","",'📦 RON BỘ'!F498)</f>
        <v/>
      </c>
      <c r="E3241" s="37">
        <f>IF('📦 RON BỘ'!B498="","",'📦 RON BỘ'!G498)</f>
        <v/>
      </c>
      <c r="F3241" s="37">
        <f>IF('📦 RON BỘ'!B498="","",'📦 RON BỘ'!H498)</f>
        <v/>
      </c>
      <c r="G3241" s="37">
        <f>IF('📦 RON BỘ'!B498="","",'📦 RON BỘ'!I498)</f>
        <v/>
      </c>
      <c r="H3241" s="37">
        <f>IF('📦 RON BỘ'!B498="","",'📦 RON BỘ'!J498)</f>
        <v/>
      </c>
      <c r="I3241" s="37">
        <f>IF('📦 RON BỘ'!B498="","",'📦 RON BỘ'!K498)</f>
        <v/>
      </c>
      <c r="J3241">
        <f>IF('📦 RON BỘ'!B498="","","")</f>
        <v/>
      </c>
      <c r="L3241">
        <f>N(L3240)+IF(AND('🔎 TRA CỨU NHANH'!$C$2&lt;&gt;"",OR(ISNUMBER(SEARCH('🔎 TRA CỨU NHANH'!$C$2,$A3241)),ISNUMBER(SEARCH('🔎 TRA CỨU NHANH'!$C$2,$B3241)))),1,0)</f>
        <v/>
      </c>
      <c r="M3241">
        <f>IF(L3241&gt;N(L3240),L3241,"")</f>
        <v/>
      </c>
      <c r="N3241">
        <f>N(N3240)+IF(AND('💰 BÁO GIÁ'!$C$27&lt;&gt;"",OR(ISNUMBER(SEARCH('💰 BÁO GIÁ'!$C$27,$A3241)),ISNUMBER(SEARCH('💰 BÁO GIÁ'!$C$27,$B3241)))),1,0)</f>
        <v/>
      </c>
      <c r="O3241">
        <f>IF(N3241&gt;N(N3240),N3241,"")</f>
        <v/>
      </c>
    </row>
    <row r="3242">
      <c r="A3242">
        <f>IF('📦 RON BỘ'!B499="","",'📦 RON BỘ'!B499)</f>
        <v/>
      </c>
      <c r="B3242">
        <f>IF('📦 RON BỘ'!B499="","",'📦 RON BỘ'!C499)</f>
        <v/>
      </c>
      <c r="C3242">
        <f>IF('📦 RON BỘ'!B499="","","Ron bộ")</f>
        <v/>
      </c>
      <c r="D3242">
        <f>IF('📦 RON BỘ'!B499="","",'📦 RON BỘ'!F499)</f>
        <v/>
      </c>
      <c r="E3242" s="37">
        <f>IF('📦 RON BỘ'!B499="","",'📦 RON BỘ'!G499)</f>
        <v/>
      </c>
      <c r="F3242" s="37">
        <f>IF('📦 RON BỘ'!B499="","",'📦 RON BỘ'!H499)</f>
        <v/>
      </c>
      <c r="G3242" s="37">
        <f>IF('📦 RON BỘ'!B499="","",'📦 RON BỘ'!I499)</f>
        <v/>
      </c>
      <c r="H3242" s="37">
        <f>IF('📦 RON BỘ'!B499="","",'📦 RON BỘ'!J499)</f>
        <v/>
      </c>
      <c r="I3242" s="37">
        <f>IF('📦 RON BỘ'!B499="","",'📦 RON BỘ'!K499)</f>
        <v/>
      </c>
      <c r="J3242">
        <f>IF('📦 RON BỘ'!B499="","","")</f>
        <v/>
      </c>
      <c r="L3242">
        <f>N(L3241)+IF(AND('🔎 TRA CỨU NHANH'!$C$2&lt;&gt;"",OR(ISNUMBER(SEARCH('🔎 TRA CỨU NHANH'!$C$2,$A3242)),ISNUMBER(SEARCH('🔎 TRA CỨU NHANH'!$C$2,$B3242)))),1,0)</f>
        <v/>
      </c>
      <c r="M3242">
        <f>IF(L3242&gt;N(L3241),L3242,"")</f>
        <v/>
      </c>
      <c r="N3242">
        <f>N(N3241)+IF(AND('💰 BÁO GIÁ'!$C$27&lt;&gt;"",OR(ISNUMBER(SEARCH('💰 BÁO GIÁ'!$C$27,$A3242)),ISNUMBER(SEARCH('💰 BÁO GIÁ'!$C$27,$B3242)))),1,0)</f>
        <v/>
      </c>
      <c r="O3242">
        <f>IF(N3242&gt;N(N3241),N3242,"")</f>
        <v/>
      </c>
    </row>
    <row r="3243">
      <c r="A3243">
        <f>IF('📦 RON BỘ'!B500="","",'📦 RON BỘ'!B500)</f>
        <v/>
      </c>
      <c r="B3243">
        <f>IF('📦 RON BỘ'!B500="","",'📦 RON BỘ'!C500)</f>
        <v/>
      </c>
      <c r="C3243">
        <f>IF('📦 RON BỘ'!B500="","","Ron bộ")</f>
        <v/>
      </c>
      <c r="D3243">
        <f>IF('📦 RON BỘ'!B500="","",'📦 RON BỘ'!F500)</f>
        <v/>
      </c>
      <c r="E3243" s="37">
        <f>IF('📦 RON BỘ'!B500="","",'📦 RON BỘ'!G500)</f>
        <v/>
      </c>
      <c r="F3243" s="37">
        <f>IF('📦 RON BỘ'!B500="","",'📦 RON BỘ'!H500)</f>
        <v/>
      </c>
      <c r="G3243" s="37">
        <f>IF('📦 RON BỘ'!B500="","",'📦 RON BỘ'!I500)</f>
        <v/>
      </c>
      <c r="H3243" s="37">
        <f>IF('📦 RON BỘ'!B500="","",'📦 RON BỘ'!J500)</f>
        <v/>
      </c>
      <c r="I3243" s="37">
        <f>IF('📦 RON BỘ'!B500="","",'📦 RON BỘ'!K500)</f>
        <v/>
      </c>
      <c r="J3243">
        <f>IF('📦 RON BỘ'!B500="","","")</f>
        <v/>
      </c>
      <c r="L3243">
        <f>N(L3242)+IF(AND('🔎 TRA CỨU NHANH'!$C$2&lt;&gt;"",OR(ISNUMBER(SEARCH('🔎 TRA CỨU NHANH'!$C$2,$A3243)),ISNUMBER(SEARCH('🔎 TRA CỨU NHANH'!$C$2,$B3243)))),1,0)</f>
        <v/>
      </c>
      <c r="M3243">
        <f>IF(L3243&gt;N(L3242),L3243,"")</f>
        <v/>
      </c>
      <c r="N3243">
        <f>N(N3242)+IF(AND('💰 BÁO GIÁ'!$C$27&lt;&gt;"",OR(ISNUMBER(SEARCH('💰 BÁO GIÁ'!$C$27,$A3243)),ISNUMBER(SEARCH('💰 BÁO GIÁ'!$C$27,$B3243)))),1,0)</f>
        <v/>
      </c>
      <c r="O3243">
        <f>IF(N3243&gt;N(N3242),N3243,"")</f>
        <v/>
      </c>
    </row>
    <row r="3244">
      <c r="A3244">
        <f>IF('📦 RON BỘ'!B501="","",'📦 RON BỘ'!B501)</f>
        <v/>
      </c>
      <c r="B3244">
        <f>IF('📦 RON BỘ'!B501="","",'📦 RON BỘ'!C501)</f>
        <v/>
      </c>
      <c r="C3244">
        <f>IF('📦 RON BỘ'!B501="","","Ron bộ")</f>
        <v/>
      </c>
      <c r="D3244">
        <f>IF('📦 RON BỘ'!B501="","",'📦 RON BỘ'!F501)</f>
        <v/>
      </c>
      <c r="E3244" s="37">
        <f>IF('📦 RON BỘ'!B501="","",'📦 RON BỘ'!G501)</f>
        <v/>
      </c>
      <c r="F3244" s="37">
        <f>IF('📦 RON BỘ'!B501="","",'📦 RON BỘ'!H501)</f>
        <v/>
      </c>
      <c r="G3244" s="37">
        <f>IF('📦 RON BỘ'!B501="","",'📦 RON BỘ'!I501)</f>
        <v/>
      </c>
      <c r="H3244" s="37">
        <f>IF('📦 RON BỘ'!B501="","",'📦 RON BỘ'!J501)</f>
        <v/>
      </c>
      <c r="I3244" s="37">
        <f>IF('📦 RON BỘ'!B501="","",'📦 RON BỘ'!K501)</f>
        <v/>
      </c>
      <c r="J3244">
        <f>IF('📦 RON BỘ'!B501="","","")</f>
        <v/>
      </c>
      <c r="L3244">
        <f>N(L3243)+IF(AND('🔎 TRA CỨU NHANH'!$C$2&lt;&gt;"",OR(ISNUMBER(SEARCH('🔎 TRA CỨU NHANH'!$C$2,$A3244)),ISNUMBER(SEARCH('🔎 TRA CỨU NHANH'!$C$2,$B3244)))),1,0)</f>
        <v/>
      </c>
      <c r="M3244">
        <f>IF(L3244&gt;N(L3243),L3244,"")</f>
        <v/>
      </c>
      <c r="N3244">
        <f>N(N3243)+IF(AND('💰 BÁO GIÁ'!$C$27&lt;&gt;"",OR(ISNUMBER(SEARCH('💰 BÁO GIÁ'!$C$27,$A3244)),ISNUMBER(SEARCH('💰 BÁO GIÁ'!$C$27,$B3244)))),1,0)</f>
        <v/>
      </c>
      <c r="O3244">
        <f>IF(N3244&gt;N(N3243),N3244,"")</f>
        <v/>
      </c>
    </row>
    <row r="3245">
      <c r="A3245">
        <f>IF('📦 RON BỘ'!B502="","",'📦 RON BỘ'!B502)</f>
        <v/>
      </c>
      <c r="B3245">
        <f>IF('📦 RON BỘ'!B502="","",'📦 RON BỘ'!C502)</f>
        <v/>
      </c>
      <c r="C3245">
        <f>IF('📦 RON BỘ'!B502="","","Ron bộ")</f>
        <v/>
      </c>
      <c r="D3245">
        <f>IF('📦 RON BỘ'!B502="","",'📦 RON BỘ'!F502)</f>
        <v/>
      </c>
      <c r="E3245" s="37">
        <f>IF('📦 RON BỘ'!B502="","",'📦 RON BỘ'!G502)</f>
        <v/>
      </c>
      <c r="F3245" s="37">
        <f>IF('📦 RON BỘ'!B502="","",'📦 RON BỘ'!H502)</f>
        <v/>
      </c>
      <c r="G3245" s="37">
        <f>IF('📦 RON BỘ'!B502="","",'📦 RON BỘ'!I502)</f>
        <v/>
      </c>
      <c r="H3245" s="37">
        <f>IF('📦 RON BỘ'!B502="","",'📦 RON BỘ'!J502)</f>
        <v/>
      </c>
      <c r="I3245" s="37">
        <f>IF('📦 RON BỘ'!B502="","",'📦 RON BỘ'!K502)</f>
        <v/>
      </c>
      <c r="J3245">
        <f>IF('📦 RON BỘ'!B502="","","")</f>
        <v/>
      </c>
      <c r="L3245">
        <f>N(L3244)+IF(AND('🔎 TRA CỨU NHANH'!$C$2&lt;&gt;"",OR(ISNUMBER(SEARCH('🔎 TRA CỨU NHANH'!$C$2,$A3245)),ISNUMBER(SEARCH('🔎 TRA CỨU NHANH'!$C$2,$B3245)))),1,0)</f>
        <v/>
      </c>
      <c r="M3245">
        <f>IF(L3245&gt;N(L3244),L3245,"")</f>
        <v/>
      </c>
      <c r="N3245">
        <f>N(N3244)+IF(AND('💰 BÁO GIÁ'!$C$27&lt;&gt;"",OR(ISNUMBER(SEARCH('💰 BÁO GIÁ'!$C$27,$A3245)),ISNUMBER(SEARCH('💰 BÁO GIÁ'!$C$27,$B3245)))),1,0)</f>
        <v/>
      </c>
      <c r="O3245">
        <f>IF(N3245&gt;N(N3244),N3245,"")</f>
        <v/>
      </c>
    </row>
    <row r="3246">
      <c r="A3246">
        <f>IF('📦 RON BỘ'!B503="","",'📦 RON BỘ'!B503)</f>
        <v/>
      </c>
      <c r="B3246">
        <f>IF('📦 RON BỘ'!B503="","",'📦 RON BỘ'!C503)</f>
        <v/>
      </c>
      <c r="C3246">
        <f>IF('📦 RON BỘ'!B503="","","Ron bộ")</f>
        <v/>
      </c>
      <c r="D3246">
        <f>IF('📦 RON BỘ'!B503="","",'📦 RON BỘ'!F503)</f>
        <v/>
      </c>
      <c r="E3246" s="37">
        <f>IF('📦 RON BỘ'!B503="","",'📦 RON BỘ'!G503)</f>
        <v/>
      </c>
      <c r="F3246" s="37">
        <f>IF('📦 RON BỘ'!B503="","",'📦 RON BỘ'!H503)</f>
        <v/>
      </c>
      <c r="G3246" s="37">
        <f>IF('📦 RON BỘ'!B503="","",'📦 RON BỘ'!I503)</f>
        <v/>
      </c>
      <c r="H3246" s="37">
        <f>IF('📦 RON BỘ'!B503="","",'📦 RON BỘ'!J503)</f>
        <v/>
      </c>
      <c r="I3246" s="37">
        <f>IF('📦 RON BỘ'!B503="","",'📦 RON BỘ'!K503)</f>
        <v/>
      </c>
      <c r="J3246">
        <f>IF('📦 RON BỘ'!B503="","","")</f>
        <v/>
      </c>
      <c r="L3246">
        <f>N(L3245)+IF(AND('🔎 TRA CỨU NHANH'!$C$2&lt;&gt;"",OR(ISNUMBER(SEARCH('🔎 TRA CỨU NHANH'!$C$2,$A3246)),ISNUMBER(SEARCH('🔎 TRA CỨU NHANH'!$C$2,$B3246)))),1,0)</f>
        <v/>
      </c>
      <c r="M3246">
        <f>IF(L3246&gt;N(L3245),L3246,"")</f>
        <v/>
      </c>
      <c r="N3246">
        <f>N(N3245)+IF(AND('💰 BÁO GIÁ'!$C$27&lt;&gt;"",OR(ISNUMBER(SEARCH('💰 BÁO GIÁ'!$C$27,$A3246)),ISNUMBER(SEARCH('💰 BÁO GIÁ'!$C$27,$B3246)))),1,0)</f>
        <v/>
      </c>
      <c r="O3246">
        <f>IF(N3246&gt;N(N3245),N3246,"")</f>
        <v/>
      </c>
    </row>
    <row r="3247">
      <c r="A3247">
        <f>IF('📦 RON BỘ'!B504="","",'📦 RON BỘ'!B504)</f>
        <v/>
      </c>
      <c r="B3247">
        <f>IF('📦 RON BỘ'!B504="","",'📦 RON BỘ'!C504)</f>
        <v/>
      </c>
      <c r="C3247">
        <f>IF('📦 RON BỘ'!B504="","","Ron bộ")</f>
        <v/>
      </c>
      <c r="D3247">
        <f>IF('📦 RON BỘ'!B504="","",'📦 RON BỘ'!F504)</f>
        <v/>
      </c>
      <c r="E3247" s="37">
        <f>IF('📦 RON BỘ'!B504="","",'📦 RON BỘ'!G504)</f>
        <v/>
      </c>
      <c r="F3247" s="37">
        <f>IF('📦 RON BỘ'!B504="","",'📦 RON BỘ'!H504)</f>
        <v/>
      </c>
      <c r="G3247" s="37">
        <f>IF('📦 RON BỘ'!B504="","",'📦 RON BỘ'!I504)</f>
        <v/>
      </c>
      <c r="H3247" s="37">
        <f>IF('📦 RON BỘ'!B504="","",'📦 RON BỘ'!J504)</f>
        <v/>
      </c>
      <c r="I3247" s="37">
        <f>IF('📦 RON BỘ'!B504="","",'📦 RON BỘ'!K504)</f>
        <v/>
      </c>
      <c r="J3247">
        <f>IF('📦 RON BỘ'!B504="","","")</f>
        <v/>
      </c>
      <c r="L3247">
        <f>N(L3246)+IF(AND('🔎 TRA CỨU NHANH'!$C$2&lt;&gt;"",OR(ISNUMBER(SEARCH('🔎 TRA CỨU NHANH'!$C$2,$A3247)),ISNUMBER(SEARCH('🔎 TRA CỨU NHANH'!$C$2,$B3247)))),1,0)</f>
        <v/>
      </c>
      <c r="M3247">
        <f>IF(L3247&gt;N(L3246),L3247,"")</f>
        <v/>
      </c>
      <c r="N3247">
        <f>N(N3246)+IF(AND('💰 BÁO GIÁ'!$C$27&lt;&gt;"",OR(ISNUMBER(SEARCH('💰 BÁO GIÁ'!$C$27,$A3247)),ISNUMBER(SEARCH('💰 BÁO GIÁ'!$C$27,$B3247)))),1,0)</f>
        <v/>
      </c>
      <c r="O3247">
        <f>IF(N3247&gt;N(N3246),N3247,"")</f>
        <v/>
      </c>
    </row>
    <row r="3248">
      <c r="A3248">
        <f>IF('📦 RON BỘ'!B505="","",'📦 RON BỘ'!B505)</f>
        <v/>
      </c>
      <c r="B3248">
        <f>IF('📦 RON BỘ'!B505="","",'📦 RON BỘ'!C505)</f>
        <v/>
      </c>
      <c r="C3248">
        <f>IF('📦 RON BỘ'!B505="","","Ron bộ")</f>
        <v/>
      </c>
      <c r="D3248">
        <f>IF('📦 RON BỘ'!B505="","",'📦 RON BỘ'!F505)</f>
        <v/>
      </c>
      <c r="E3248" s="37">
        <f>IF('📦 RON BỘ'!B505="","",'📦 RON BỘ'!G505)</f>
        <v/>
      </c>
      <c r="F3248" s="37">
        <f>IF('📦 RON BỘ'!B505="","",'📦 RON BỘ'!H505)</f>
        <v/>
      </c>
      <c r="G3248" s="37">
        <f>IF('📦 RON BỘ'!B505="","",'📦 RON BỘ'!I505)</f>
        <v/>
      </c>
      <c r="H3248" s="37">
        <f>IF('📦 RON BỘ'!B505="","",'📦 RON BỘ'!J505)</f>
        <v/>
      </c>
      <c r="I3248" s="37">
        <f>IF('📦 RON BỘ'!B505="","",'📦 RON BỘ'!K505)</f>
        <v/>
      </c>
      <c r="J3248">
        <f>IF('📦 RON BỘ'!B505="","","")</f>
        <v/>
      </c>
      <c r="L3248">
        <f>N(L3247)+IF(AND('🔎 TRA CỨU NHANH'!$C$2&lt;&gt;"",OR(ISNUMBER(SEARCH('🔎 TRA CỨU NHANH'!$C$2,$A3248)),ISNUMBER(SEARCH('🔎 TRA CỨU NHANH'!$C$2,$B3248)))),1,0)</f>
        <v/>
      </c>
      <c r="M3248">
        <f>IF(L3248&gt;N(L3247),L3248,"")</f>
        <v/>
      </c>
      <c r="N3248">
        <f>N(N3247)+IF(AND('💰 BÁO GIÁ'!$C$27&lt;&gt;"",OR(ISNUMBER(SEARCH('💰 BÁO GIÁ'!$C$27,$A3248)),ISNUMBER(SEARCH('💰 BÁO GIÁ'!$C$27,$B3248)))),1,0)</f>
        <v/>
      </c>
      <c r="O3248">
        <f>IF(N3248&gt;N(N3247),N3248,"")</f>
        <v/>
      </c>
    </row>
    <row r="3249">
      <c r="A3249">
        <f>IF('📦 RON BỘ'!B506="","",'📦 RON BỘ'!B506)</f>
        <v/>
      </c>
      <c r="B3249">
        <f>IF('📦 RON BỘ'!B506="","",'📦 RON BỘ'!C506)</f>
        <v/>
      </c>
      <c r="C3249">
        <f>IF('📦 RON BỘ'!B506="","","Ron bộ")</f>
        <v/>
      </c>
      <c r="D3249">
        <f>IF('📦 RON BỘ'!B506="","",'📦 RON BỘ'!F506)</f>
        <v/>
      </c>
      <c r="E3249" s="37">
        <f>IF('📦 RON BỘ'!B506="","",'📦 RON BỘ'!G506)</f>
        <v/>
      </c>
      <c r="F3249" s="37">
        <f>IF('📦 RON BỘ'!B506="","",'📦 RON BỘ'!H506)</f>
        <v/>
      </c>
      <c r="G3249" s="37">
        <f>IF('📦 RON BỘ'!B506="","",'📦 RON BỘ'!I506)</f>
        <v/>
      </c>
      <c r="H3249" s="37">
        <f>IF('📦 RON BỘ'!B506="","",'📦 RON BỘ'!J506)</f>
        <v/>
      </c>
      <c r="I3249" s="37">
        <f>IF('📦 RON BỘ'!B506="","",'📦 RON BỘ'!K506)</f>
        <v/>
      </c>
      <c r="J3249">
        <f>IF('📦 RON BỘ'!B506="","","")</f>
        <v/>
      </c>
      <c r="L3249">
        <f>N(L3248)+IF(AND('🔎 TRA CỨU NHANH'!$C$2&lt;&gt;"",OR(ISNUMBER(SEARCH('🔎 TRA CỨU NHANH'!$C$2,$A3249)),ISNUMBER(SEARCH('🔎 TRA CỨU NHANH'!$C$2,$B3249)))),1,0)</f>
        <v/>
      </c>
      <c r="M3249">
        <f>IF(L3249&gt;N(L3248),L3249,"")</f>
        <v/>
      </c>
      <c r="N3249">
        <f>N(N3248)+IF(AND('💰 BÁO GIÁ'!$C$27&lt;&gt;"",OR(ISNUMBER(SEARCH('💰 BÁO GIÁ'!$C$27,$A3249)),ISNUMBER(SEARCH('💰 BÁO GIÁ'!$C$27,$B3249)))),1,0)</f>
        <v/>
      </c>
      <c r="O3249">
        <f>IF(N3249&gt;N(N3248),N3249,"")</f>
        <v/>
      </c>
    </row>
    <row r="3250">
      <c r="A3250">
        <f>IF('📦 RON BỘ'!B507="","",'📦 RON BỘ'!B507)</f>
        <v/>
      </c>
      <c r="B3250">
        <f>IF('📦 RON BỘ'!B507="","",'📦 RON BỘ'!C507)</f>
        <v/>
      </c>
      <c r="C3250">
        <f>IF('📦 RON BỘ'!B507="","","Ron bộ")</f>
        <v/>
      </c>
      <c r="D3250">
        <f>IF('📦 RON BỘ'!B507="","",'📦 RON BỘ'!F507)</f>
        <v/>
      </c>
      <c r="E3250" s="37">
        <f>IF('📦 RON BỘ'!B507="","",'📦 RON BỘ'!G507)</f>
        <v/>
      </c>
      <c r="F3250" s="37">
        <f>IF('📦 RON BỘ'!B507="","",'📦 RON BỘ'!H507)</f>
        <v/>
      </c>
      <c r="G3250" s="37">
        <f>IF('📦 RON BỘ'!B507="","",'📦 RON BỘ'!I507)</f>
        <v/>
      </c>
      <c r="H3250" s="37">
        <f>IF('📦 RON BỘ'!B507="","",'📦 RON BỘ'!J507)</f>
        <v/>
      </c>
      <c r="I3250" s="37">
        <f>IF('📦 RON BỘ'!B507="","",'📦 RON BỘ'!K507)</f>
        <v/>
      </c>
      <c r="J3250">
        <f>IF('📦 RON BỘ'!B507="","","")</f>
        <v/>
      </c>
      <c r="L3250">
        <f>N(L3249)+IF(AND('🔎 TRA CỨU NHANH'!$C$2&lt;&gt;"",OR(ISNUMBER(SEARCH('🔎 TRA CỨU NHANH'!$C$2,$A3250)),ISNUMBER(SEARCH('🔎 TRA CỨU NHANH'!$C$2,$B3250)))),1,0)</f>
        <v/>
      </c>
      <c r="M3250">
        <f>IF(L3250&gt;N(L3249),L3250,"")</f>
        <v/>
      </c>
      <c r="N3250">
        <f>N(N3249)+IF(AND('💰 BÁO GIÁ'!$C$27&lt;&gt;"",OR(ISNUMBER(SEARCH('💰 BÁO GIÁ'!$C$27,$A3250)),ISNUMBER(SEARCH('💰 BÁO GIÁ'!$C$27,$B3250)))),1,0)</f>
        <v/>
      </c>
      <c r="O3250">
        <f>IF(N3250&gt;N(N3249),N3250,"")</f>
        <v/>
      </c>
    </row>
    <row r="3251">
      <c r="A3251">
        <f>IF('📦 RON BỘ'!B508="","",'📦 RON BỘ'!B508)</f>
        <v/>
      </c>
      <c r="B3251">
        <f>IF('📦 RON BỘ'!B508="","",'📦 RON BỘ'!C508)</f>
        <v/>
      </c>
      <c r="C3251">
        <f>IF('📦 RON BỘ'!B508="","","Ron bộ")</f>
        <v/>
      </c>
      <c r="D3251">
        <f>IF('📦 RON BỘ'!B508="","",'📦 RON BỘ'!F508)</f>
        <v/>
      </c>
      <c r="E3251" s="37">
        <f>IF('📦 RON BỘ'!B508="","",'📦 RON BỘ'!G508)</f>
        <v/>
      </c>
      <c r="F3251" s="37">
        <f>IF('📦 RON BỘ'!B508="","",'📦 RON BỘ'!H508)</f>
        <v/>
      </c>
      <c r="G3251" s="37">
        <f>IF('📦 RON BỘ'!B508="","",'📦 RON BỘ'!I508)</f>
        <v/>
      </c>
      <c r="H3251" s="37">
        <f>IF('📦 RON BỘ'!B508="","",'📦 RON BỘ'!J508)</f>
        <v/>
      </c>
      <c r="I3251" s="37">
        <f>IF('📦 RON BỘ'!B508="","",'📦 RON BỘ'!K508)</f>
        <v/>
      </c>
      <c r="J3251">
        <f>IF('📦 RON BỘ'!B508="","","")</f>
        <v/>
      </c>
      <c r="L3251">
        <f>N(L3250)+IF(AND('🔎 TRA CỨU NHANH'!$C$2&lt;&gt;"",OR(ISNUMBER(SEARCH('🔎 TRA CỨU NHANH'!$C$2,$A3251)),ISNUMBER(SEARCH('🔎 TRA CỨU NHANH'!$C$2,$B3251)))),1,0)</f>
        <v/>
      </c>
      <c r="M3251">
        <f>IF(L3251&gt;N(L3250),L3251,"")</f>
        <v/>
      </c>
      <c r="N3251">
        <f>N(N3250)+IF(AND('💰 BÁO GIÁ'!$C$27&lt;&gt;"",OR(ISNUMBER(SEARCH('💰 BÁO GIÁ'!$C$27,$A3251)),ISNUMBER(SEARCH('💰 BÁO GIÁ'!$C$27,$B3251)))),1,0)</f>
        <v/>
      </c>
      <c r="O3251">
        <f>IF(N3251&gt;N(N3250),N3251,"")</f>
        <v/>
      </c>
    </row>
    <row r="3252">
      <c r="A3252">
        <f>IF('📦 RON BỘ'!B509="","",'📦 RON BỘ'!B509)</f>
        <v/>
      </c>
      <c r="B3252">
        <f>IF('📦 RON BỘ'!B509="","",'📦 RON BỘ'!C509)</f>
        <v/>
      </c>
      <c r="C3252">
        <f>IF('📦 RON BỘ'!B509="","","Ron bộ")</f>
        <v/>
      </c>
      <c r="D3252">
        <f>IF('📦 RON BỘ'!B509="","",'📦 RON BỘ'!F509)</f>
        <v/>
      </c>
      <c r="E3252" s="37">
        <f>IF('📦 RON BỘ'!B509="","",'📦 RON BỘ'!G509)</f>
        <v/>
      </c>
      <c r="F3252" s="37">
        <f>IF('📦 RON BỘ'!B509="","",'📦 RON BỘ'!H509)</f>
        <v/>
      </c>
      <c r="G3252" s="37">
        <f>IF('📦 RON BỘ'!B509="","",'📦 RON BỘ'!I509)</f>
        <v/>
      </c>
      <c r="H3252" s="37">
        <f>IF('📦 RON BỘ'!B509="","",'📦 RON BỘ'!J509)</f>
        <v/>
      </c>
      <c r="I3252" s="37">
        <f>IF('📦 RON BỘ'!B509="","",'📦 RON BỘ'!K509)</f>
        <v/>
      </c>
      <c r="J3252">
        <f>IF('📦 RON BỘ'!B509="","","")</f>
        <v/>
      </c>
      <c r="L3252">
        <f>N(L3251)+IF(AND('🔎 TRA CỨU NHANH'!$C$2&lt;&gt;"",OR(ISNUMBER(SEARCH('🔎 TRA CỨU NHANH'!$C$2,$A3252)),ISNUMBER(SEARCH('🔎 TRA CỨU NHANH'!$C$2,$B3252)))),1,0)</f>
        <v/>
      </c>
      <c r="M3252">
        <f>IF(L3252&gt;N(L3251),L3252,"")</f>
        <v/>
      </c>
      <c r="N3252">
        <f>N(N3251)+IF(AND('💰 BÁO GIÁ'!$C$27&lt;&gt;"",OR(ISNUMBER(SEARCH('💰 BÁO GIÁ'!$C$27,$A3252)),ISNUMBER(SEARCH('💰 BÁO GIÁ'!$C$27,$B3252)))),1,0)</f>
        <v/>
      </c>
      <c r="O3252">
        <f>IF(N3252&gt;N(N3251),N3252,"")</f>
        <v/>
      </c>
    </row>
    <row r="3253">
      <c r="A3253">
        <f>IF('📦 RON BỘ'!B510="","",'📦 RON BỘ'!B510)</f>
        <v/>
      </c>
      <c r="B3253">
        <f>IF('📦 RON BỘ'!B510="","",'📦 RON BỘ'!C510)</f>
        <v/>
      </c>
      <c r="C3253">
        <f>IF('📦 RON BỘ'!B510="","","Ron bộ")</f>
        <v/>
      </c>
      <c r="D3253">
        <f>IF('📦 RON BỘ'!B510="","",'📦 RON BỘ'!F510)</f>
        <v/>
      </c>
      <c r="E3253" s="37">
        <f>IF('📦 RON BỘ'!B510="","",'📦 RON BỘ'!G510)</f>
        <v/>
      </c>
      <c r="F3253" s="37">
        <f>IF('📦 RON BỘ'!B510="","",'📦 RON BỘ'!H510)</f>
        <v/>
      </c>
      <c r="G3253" s="37">
        <f>IF('📦 RON BỘ'!B510="","",'📦 RON BỘ'!I510)</f>
        <v/>
      </c>
      <c r="H3253" s="37">
        <f>IF('📦 RON BỘ'!B510="","",'📦 RON BỘ'!J510)</f>
        <v/>
      </c>
      <c r="I3253" s="37">
        <f>IF('📦 RON BỘ'!B510="","",'📦 RON BỘ'!K510)</f>
        <v/>
      </c>
      <c r="J3253">
        <f>IF('📦 RON BỘ'!B510="","","")</f>
        <v/>
      </c>
      <c r="L3253">
        <f>N(L3252)+IF(AND('🔎 TRA CỨU NHANH'!$C$2&lt;&gt;"",OR(ISNUMBER(SEARCH('🔎 TRA CỨU NHANH'!$C$2,$A3253)),ISNUMBER(SEARCH('🔎 TRA CỨU NHANH'!$C$2,$B3253)))),1,0)</f>
        <v/>
      </c>
      <c r="M3253">
        <f>IF(L3253&gt;N(L3252),L3253,"")</f>
        <v/>
      </c>
      <c r="N3253">
        <f>N(N3252)+IF(AND('💰 BÁO GIÁ'!$C$27&lt;&gt;"",OR(ISNUMBER(SEARCH('💰 BÁO GIÁ'!$C$27,$A3253)),ISNUMBER(SEARCH('💰 BÁO GIÁ'!$C$27,$B3253)))),1,0)</f>
        <v/>
      </c>
      <c r="O3253">
        <f>IF(N3253&gt;N(N3252),N3253,"")</f>
        <v/>
      </c>
    </row>
    <row r="3254">
      <c r="A3254">
        <f>IF('📦 RON BỘ'!B511="","",'📦 RON BỘ'!B511)</f>
        <v/>
      </c>
      <c r="B3254">
        <f>IF('📦 RON BỘ'!B511="","",'📦 RON BỘ'!C511)</f>
        <v/>
      </c>
      <c r="C3254">
        <f>IF('📦 RON BỘ'!B511="","","Ron bộ")</f>
        <v/>
      </c>
      <c r="D3254">
        <f>IF('📦 RON BỘ'!B511="","",'📦 RON BỘ'!F511)</f>
        <v/>
      </c>
      <c r="E3254" s="37">
        <f>IF('📦 RON BỘ'!B511="","",'📦 RON BỘ'!G511)</f>
        <v/>
      </c>
      <c r="F3254" s="37">
        <f>IF('📦 RON BỘ'!B511="","",'📦 RON BỘ'!H511)</f>
        <v/>
      </c>
      <c r="G3254" s="37">
        <f>IF('📦 RON BỘ'!B511="","",'📦 RON BỘ'!I511)</f>
        <v/>
      </c>
      <c r="H3254" s="37">
        <f>IF('📦 RON BỘ'!B511="","",'📦 RON BỘ'!J511)</f>
        <v/>
      </c>
      <c r="I3254" s="37">
        <f>IF('📦 RON BỘ'!B511="","",'📦 RON BỘ'!K511)</f>
        <v/>
      </c>
      <c r="J3254">
        <f>IF('📦 RON BỘ'!B511="","","")</f>
        <v/>
      </c>
      <c r="L3254">
        <f>N(L3253)+IF(AND('🔎 TRA CỨU NHANH'!$C$2&lt;&gt;"",OR(ISNUMBER(SEARCH('🔎 TRA CỨU NHANH'!$C$2,$A3254)),ISNUMBER(SEARCH('🔎 TRA CỨU NHANH'!$C$2,$B3254)))),1,0)</f>
        <v/>
      </c>
      <c r="M3254">
        <f>IF(L3254&gt;N(L3253),L3254,"")</f>
        <v/>
      </c>
      <c r="N3254">
        <f>N(N3253)+IF(AND('💰 BÁO GIÁ'!$C$27&lt;&gt;"",OR(ISNUMBER(SEARCH('💰 BÁO GIÁ'!$C$27,$A3254)),ISNUMBER(SEARCH('💰 BÁO GIÁ'!$C$27,$B3254)))),1,0)</f>
        <v/>
      </c>
      <c r="O3254">
        <f>IF(N3254&gt;N(N3253),N3254,"")</f>
        <v/>
      </c>
    </row>
    <row r="3255">
      <c r="A3255">
        <f>IF('📦 RON BỘ'!B512="","",'📦 RON BỘ'!B512)</f>
        <v/>
      </c>
      <c r="B3255">
        <f>IF('📦 RON BỘ'!B512="","",'📦 RON BỘ'!C512)</f>
        <v/>
      </c>
      <c r="C3255">
        <f>IF('📦 RON BỘ'!B512="","","Ron bộ")</f>
        <v/>
      </c>
      <c r="D3255">
        <f>IF('📦 RON BỘ'!B512="","",'📦 RON BỘ'!F512)</f>
        <v/>
      </c>
      <c r="E3255" s="37">
        <f>IF('📦 RON BỘ'!B512="","",'📦 RON BỘ'!G512)</f>
        <v/>
      </c>
      <c r="F3255" s="37">
        <f>IF('📦 RON BỘ'!B512="","",'📦 RON BỘ'!H512)</f>
        <v/>
      </c>
      <c r="G3255" s="37">
        <f>IF('📦 RON BỘ'!B512="","",'📦 RON BỘ'!I512)</f>
        <v/>
      </c>
      <c r="H3255" s="37">
        <f>IF('📦 RON BỘ'!B512="","",'📦 RON BỘ'!J512)</f>
        <v/>
      </c>
      <c r="I3255" s="37">
        <f>IF('📦 RON BỘ'!B512="","",'📦 RON BỘ'!K512)</f>
        <v/>
      </c>
      <c r="J3255">
        <f>IF('📦 RON BỘ'!B512="","","")</f>
        <v/>
      </c>
      <c r="L3255">
        <f>N(L3254)+IF(AND('🔎 TRA CỨU NHANH'!$C$2&lt;&gt;"",OR(ISNUMBER(SEARCH('🔎 TRA CỨU NHANH'!$C$2,$A3255)),ISNUMBER(SEARCH('🔎 TRA CỨU NHANH'!$C$2,$B3255)))),1,0)</f>
        <v/>
      </c>
      <c r="M3255">
        <f>IF(L3255&gt;N(L3254),L3255,"")</f>
        <v/>
      </c>
      <c r="N3255">
        <f>N(N3254)+IF(AND('💰 BÁO GIÁ'!$C$27&lt;&gt;"",OR(ISNUMBER(SEARCH('💰 BÁO GIÁ'!$C$27,$A3255)),ISNUMBER(SEARCH('💰 BÁO GIÁ'!$C$27,$B3255)))),1,0)</f>
        <v/>
      </c>
      <c r="O3255">
        <f>IF(N3255&gt;N(N3254),N3255,"")</f>
        <v/>
      </c>
    </row>
    <row r="3256">
      <c r="A3256">
        <f>IF('📦 RON BỘ'!B513="","",'📦 RON BỘ'!B513)</f>
        <v/>
      </c>
      <c r="B3256">
        <f>IF('📦 RON BỘ'!B513="","",'📦 RON BỘ'!C513)</f>
        <v/>
      </c>
      <c r="C3256">
        <f>IF('📦 RON BỘ'!B513="","","Ron bộ")</f>
        <v/>
      </c>
      <c r="D3256">
        <f>IF('📦 RON BỘ'!B513="","",'📦 RON BỘ'!F513)</f>
        <v/>
      </c>
      <c r="E3256" s="37">
        <f>IF('📦 RON BỘ'!B513="","",'📦 RON BỘ'!G513)</f>
        <v/>
      </c>
      <c r="F3256" s="37">
        <f>IF('📦 RON BỘ'!B513="","",'📦 RON BỘ'!H513)</f>
        <v/>
      </c>
      <c r="G3256" s="37">
        <f>IF('📦 RON BỘ'!B513="","",'📦 RON BỘ'!I513)</f>
        <v/>
      </c>
      <c r="H3256" s="37">
        <f>IF('📦 RON BỘ'!B513="","",'📦 RON BỘ'!J513)</f>
        <v/>
      </c>
      <c r="I3256" s="37">
        <f>IF('📦 RON BỘ'!B513="","",'📦 RON BỘ'!K513)</f>
        <v/>
      </c>
      <c r="J3256">
        <f>IF('📦 RON BỘ'!B513="","","")</f>
        <v/>
      </c>
      <c r="L3256">
        <f>N(L3255)+IF(AND('🔎 TRA CỨU NHANH'!$C$2&lt;&gt;"",OR(ISNUMBER(SEARCH('🔎 TRA CỨU NHANH'!$C$2,$A3256)),ISNUMBER(SEARCH('🔎 TRA CỨU NHANH'!$C$2,$B3256)))),1,0)</f>
        <v/>
      </c>
      <c r="M3256">
        <f>IF(L3256&gt;N(L3255),L3256,"")</f>
        <v/>
      </c>
      <c r="N3256">
        <f>N(N3255)+IF(AND('💰 BÁO GIÁ'!$C$27&lt;&gt;"",OR(ISNUMBER(SEARCH('💰 BÁO GIÁ'!$C$27,$A3256)),ISNUMBER(SEARCH('💰 BÁO GIÁ'!$C$27,$B3256)))),1,0)</f>
        <v/>
      </c>
      <c r="O3256">
        <f>IF(N3256&gt;N(N3255),N3256,"")</f>
        <v/>
      </c>
    </row>
    <row r="3257">
      <c r="A3257">
        <f>IF('📦 RON BỘ'!B514="","",'📦 RON BỘ'!B514)</f>
        <v/>
      </c>
      <c r="B3257">
        <f>IF('📦 RON BỘ'!B514="","",'📦 RON BỘ'!C514)</f>
        <v/>
      </c>
      <c r="C3257">
        <f>IF('📦 RON BỘ'!B514="","","Ron bộ")</f>
        <v/>
      </c>
      <c r="D3257">
        <f>IF('📦 RON BỘ'!B514="","",'📦 RON BỘ'!F514)</f>
        <v/>
      </c>
      <c r="E3257" s="37">
        <f>IF('📦 RON BỘ'!B514="","",'📦 RON BỘ'!G514)</f>
        <v/>
      </c>
      <c r="F3257" s="37">
        <f>IF('📦 RON BỘ'!B514="","",'📦 RON BỘ'!H514)</f>
        <v/>
      </c>
      <c r="G3257" s="37">
        <f>IF('📦 RON BỘ'!B514="","",'📦 RON BỘ'!I514)</f>
        <v/>
      </c>
      <c r="H3257" s="37">
        <f>IF('📦 RON BỘ'!B514="","",'📦 RON BỘ'!J514)</f>
        <v/>
      </c>
      <c r="I3257" s="37">
        <f>IF('📦 RON BỘ'!B514="","",'📦 RON BỘ'!K514)</f>
        <v/>
      </c>
      <c r="J3257">
        <f>IF('📦 RON BỘ'!B514="","","")</f>
        <v/>
      </c>
      <c r="L3257">
        <f>N(L3256)+IF(AND('🔎 TRA CỨU NHANH'!$C$2&lt;&gt;"",OR(ISNUMBER(SEARCH('🔎 TRA CỨU NHANH'!$C$2,$A3257)),ISNUMBER(SEARCH('🔎 TRA CỨU NHANH'!$C$2,$B3257)))),1,0)</f>
        <v/>
      </c>
      <c r="M3257">
        <f>IF(L3257&gt;N(L3256),L3257,"")</f>
        <v/>
      </c>
      <c r="N3257">
        <f>N(N3256)+IF(AND('💰 BÁO GIÁ'!$C$27&lt;&gt;"",OR(ISNUMBER(SEARCH('💰 BÁO GIÁ'!$C$27,$A3257)),ISNUMBER(SEARCH('💰 BÁO GIÁ'!$C$27,$B3257)))),1,0)</f>
        <v/>
      </c>
      <c r="O3257">
        <f>IF(N3257&gt;N(N3256),N3257,"")</f>
        <v/>
      </c>
    </row>
    <row r="3258">
      <c r="A3258">
        <f>IF('📦 RON BỘ'!B515="","",'📦 RON BỘ'!B515)</f>
        <v/>
      </c>
      <c r="B3258">
        <f>IF('📦 RON BỘ'!B515="","",'📦 RON BỘ'!C515)</f>
        <v/>
      </c>
      <c r="C3258">
        <f>IF('📦 RON BỘ'!B515="","","Ron bộ")</f>
        <v/>
      </c>
      <c r="D3258">
        <f>IF('📦 RON BỘ'!B515="","",'📦 RON BỘ'!F515)</f>
        <v/>
      </c>
      <c r="E3258" s="37">
        <f>IF('📦 RON BỘ'!B515="","",'📦 RON BỘ'!G515)</f>
        <v/>
      </c>
      <c r="F3258" s="37">
        <f>IF('📦 RON BỘ'!B515="","",'📦 RON BỘ'!H515)</f>
        <v/>
      </c>
      <c r="G3258" s="37">
        <f>IF('📦 RON BỘ'!B515="","",'📦 RON BỘ'!I515)</f>
        <v/>
      </c>
      <c r="H3258" s="37">
        <f>IF('📦 RON BỘ'!B515="","",'📦 RON BỘ'!J515)</f>
        <v/>
      </c>
      <c r="I3258" s="37">
        <f>IF('📦 RON BỘ'!B515="","",'📦 RON BỘ'!K515)</f>
        <v/>
      </c>
      <c r="J3258">
        <f>IF('📦 RON BỘ'!B515="","","")</f>
        <v/>
      </c>
      <c r="L3258">
        <f>N(L3257)+IF(AND('🔎 TRA CỨU NHANH'!$C$2&lt;&gt;"",OR(ISNUMBER(SEARCH('🔎 TRA CỨU NHANH'!$C$2,$A3258)),ISNUMBER(SEARCH('🔎 TRA CỨU NHANH'!$C$2,$B3258)))),1,0)</f>
        <v/>
      </c>
      <c r="M3258">
        <f>IF(L3258&gt;N(L3257),L3258,"")</f>
        <v/>
      </c>
      <c r="N3258">
        <f>N(N3257)+IF(AND('💰 BÁO GIÁ'!$C$27&lt;&gt;"",OR(ISNUMBER(SEARCH('💰 BÁO GIÁ'!$C$27,$A3258)),ISNUMBER(SEARCH('💰 BÁO GIÁ'!$C$27,$B3258)))),1,0)</f>
        <v/>
      </c>
      <c r="O3258">
        <f>IF(N3258&gt;N(N3257),N3258,"")</f>
        <v/>
      </c>
    </row>
    <row r="3259">
      <c r="A3259">
        <f>IF('📦 RON BỘ'!B516="","",'📦 RON BỘ'!B516)</f>
        <v/>
      </c>
      <c r="B3259">
        <f>IF('📦 RON BỘ'!B516="","",'📦 RON BỘ'!C516)</f>
        <v/>
      </c>
      <c r="C3259">
        <f>IF('📦 RON BỘ'!B516="","","Ron bộ")</f>
        <v/>
      </c>
      <c r="D3259">
        <f>IF('📦 RON BỘ'!B516="","",'📦 RON BỘ'!F516)</f>
        <v/>
      </c>
      <c r="E3259" s="37">
        <f>IF('📦 RON BỘ'!B516="","",'📦 RON BỘ'!G516)</f>
        <v/>
      </c>
      <c r="F3259" s="37">
        <f>IF('📦 RON BỘ'!B516="","",'📦 RON BỘ'!H516)</f>
        <v/>
      </c>
      <c r="G3259" s="37">
        <f>IF('📦 RON BỘ'!B516="","",'📦 RON BỘ'!I516)</f>
        <v/>
      </c>
      <c r="H3259" s="37">
        <f>IF('📦 RON BỘ'!B516="","",'📦 RON BỘ'!J516)</f>
        <v/>
      </c>
      <c r="I3259" s="37">
        <f>IF('📦 RON BỘ'!B516="","",'📦 RON BỘ'!K516)</f>
        <v/>
      </c>
      <c r="J3259">
        <f>IF('📦 RON BỘ'!B516="","","")</f>
        <v/>
      </c>
      <c r="L3259">
        <f>N(L3258)+IF(AND('🔎 TRA CỨU NHANH'!$C$2&lt;&gt;"",OR(ISNUMBER(SEARCH('🔎 TRA CỨU NHANH'!$C$2,$A3259)),ISNUMBER(SEARCH('🔎 TRA CỨU NHANH'!$C$2,$B3259)))),1,0)</f>
        <v/>
      </c>
      <c r="M3259">
        <f>IF(L3259&gt;N(L3258),L3259,"")</f>
        <v/>
      </c>
      <c r="N3259">
        <f>N(N3258)+IF(AND('💰 BÁO GIÁ'!$C$27&lt;&gt;"",OR(ISNUMBER(SEARCH('💰 BÁO GIÁ'!$C$27,$A3259)),ISNUMBER(SEARCH('💰 BÁO GIÁ'!$C$27,$B3259)))),1,0)</f>
        <v/>
      </c>
      <c r="O3259">
        <f>IF(N3259&gt;N(N3258),N3259,"")</f>
        <v/>
      </c>
    </row>
    <row r="3260">
      <c r="A3260">
        <f>IF('📦 RON BỘ'!B517="","",'📦 RON BỘ'!B517)</f>
        <v/>
      </c>
      <c r="B3260">
        <f>IF('📦 RON BỘ'!B517="","",'📦 RON BỘ'!C517)</f>
        <v/>
      </c>
      <c r="C3260">
        <f>IF('📦 RON BỘ'!B517="","","Ron bộ")</f>
        <v/>
      </c>
      <c r="D3260">
        <f>IF('📦 RON BỘ'!B517="","",'📦 RON BỘ'!F517)</f>
        <v/>
      </c>
      <c r="E3260" s="37">
        <f>IF('📦 RON BỘ'!B517="","",'📦 RON BỘ'!G517)</f>
        <v/>
      </c>
      <c r="F3260" s="37">
        <f>IF('📦 RON BỘ'!B517="","",'📦 RON BỘ'!H517)</f>
        <v/>
      </c>
      <c r="G3260" s="37">
        <f>IF('📦 RON BỘ'!B517="","",'📦 RON BỘ'!I517)</f>
        <v/>
      </c>
      <c r="H3260" s="37">
        <f>IF('📦 RON BỘ'!B517="","",'📦 RON BỘ'!J517)</f>
        <v/>
      </c>
      <c r="I3260" s="37">
        <f>IF('📦 RON BỘ'!B517="","",'📦 RON BỘ'!K517)</f>
        <v/>
      </c>
      <c r="J3260">
        <f>IF('📦 RON BỘ'!B517="","","")</f>
        <v/>
      </c>
      <c r="L3260">
        <f>N(L3259)+IF(AND('🔎 TRA CỨU NHANH'!$C$2&lt;&gt;"",OR(ISNUMBER(SEARCH('🔎 TRA CỨU NHANH'!$C$2,$A3260)),ISNUMBER(SEARCH('🔎 TRA CỨU NHANH'!$C$2,$B3260)))),1,0)</f>
        <v/>
      </c>
      <c r="M3260">
        <f>IF(L3260&gt;N(L3259),L3260,"")</f>
        <v/>
      </c>
      <c r="N3260">
        <f>N(N3259)+IF(AND('💰 BÁO GIÁ'!$C$27&lt;&gt;"",OR(ISNUMBER(SEARCH('💰 BÁO GIÁ'!$C$27,$A3260)),ISNUMBER(SEARCH('💰 BÁO GIÁ'!$C$27,$B3260)))),1,0)</f>
        <v/>
      </c>
      <c r="O3260">
        <f>IF(N3260&gt;N(N3259),N3260,"")</f>
        <v/>
      </c>
    </row>
    <row r="3261">
      <c r="A3261">
        <f>IF('📦 RON BỘ'!B518="","",'📦 RON BỘ'!B518)</f>
        <v/>
      </c>
      <c r="B3261">
        <f>IF('📦 RON BỘ'!B518="","",'📦 RON BỘ'!C518)</f>
        <v/>
      </c>
      <c r="C3261">
        <f>IF('📦 RON BỘ'!B518="","","Ron bộ")</f>
        <v/>
      </c>
      <c r="D3261">
        <f>IF('📦 RON BỘ'!B518="","",'📦 RON BỘ'!F518)</f>
        <v/>
      </c>
      <c r="E3261" s="37">
        <f>IF('📦 RON BỘ'!B518="","",'📦 RON BỘ'!G518)</f>
        <v/>
      </c>
      <c r="F3261" s="37">
        <f>IF('📦 RON BỘ'!B518="","",'📦 RON BỘ'!H518)</f>
        <v/>
      </c>
      <c r="G3261" s="37">
        <f>IF('📦 RON BỘ'!B518="","",'📦 RON BỘ'!I518)</f>
        <v/>
      </c>
      <c r="H3261" s="37">
        <f>IF('📦 RON BỘ'!B518="","",'📦 RON BỘ'!J518)</f>
        <v/>
      </c>
      <c r="I3261" s="37">
        <f>IF('📦 RON BỘ'!B518="","",'📦 RON BỘ'!K518)</f>
        <v/>
      </c>
      <c r="J3261">
        <f>IF('📦 RON BỘ'!B518="","","")</f>
        <v/>
      </c>
      <c r="L3261">
        <f>N(L3260)+IF(AND('🔎 TRA CỨU NHANH'!$C$2&lt;&gt;"",OR(ISNUMBER(SEARCH('🔎 TRA CỨU NHANH'!$C$2,$A3261)),ISNUMBER(SEARCH('🔎 TRA CỨU NHANH'!$C$2,$B3261)))),1,0)</f>
        <v/>
      </c>
      <c r="M3261">
        <f>IF(L3261&gt;N(L3260),L3261,"")</f>
        <v/>
      </c>
      <c r="N3261">
        <f>N(N3260)+IF(AND('💰 BÁO GIÁ'!$C$27&lt;&gt;"",OR(ISNUMBER(SEARCH('💰 BÁO GIÁ'!$C$27,$A3261)),ISNUMBER(SEARCH('💰 BÁO GIÁ'!$C$27,$B3261)))),1,0)</f>
        <v/>
      </c>
      <c r="O3261">
        <f>IF(N3261&gt;N(N3260),N3261,"")</f>
        <v/>
      </c>
    </row>
    <row r="3262">
      <c r="A3262">
        <f>IF('📦 RON BỘ'!B519="","",'📦 RON BỘ'!B519)</f>
        <v/>
      </c>
      <c r="B3262">
        <f>IF('📦 RON BỘ'!B519="","",'📦 RON BỘ'!C519)</f>
        <v/>
      </c>
      <c r="C3262">
        <f>IF('📦 RON BỘ'!B519="","","Ron bộ")</f>
        <v/>
      </c>
      <c r="D3262">
        <f>IF('📦 RON BỘ'!B519="","",'📦 RON BỘ'!F519)</f>
        <v/>
      </c>
      <c r="E3262" s="37">
        <f>IF('📦 RON BỘ'!B519="","",'📦 RON BỘ'!G519)</f>
        <v/>
      </c>
      <c r="F3262" s="37">
        <f>IF('📦 RON BỘ'!B519="","",'📦 RON BỘ'!H519)</f>
        <v/>
      </c>
      <c r="G3262" s="37">
        <f>IF('📦 RON BỘ'!B519="","",'📦 RON BỘ'!I519)</f>
        <v/>
      </c>
      <c r="H3262" s="37">
        <f>IF('📦 RON BỘ'!B519="","",'📦 RON BỘ'!J519)</f>
        <v/>
      </c>
      <c r="I3262" s="37">
        <f>IF('📦 RON BỘ'!B519="","",'📦 RON BỘ'!K519)</f>
        <v/>
      </c>
      <c r="J3262">
        <f>IF('📦 RON BỘ'!B519="","","")</f>
        <v/>
      </c>
      <c r="L3262">
        <f>N(L3261)+IF(AND('🔎 TRA CỨU NHANH'!$C$2&lt;&gt;"",OR(ISNUMBER(SEARCH('🔎 TRA CỨU NHANH'!$C$2,$A3262)),ISNUMBER(SEARCH('🔎 TRA CỨU NHANH'!$C$2,$B3262)))),1,0)</f>
        <v/>
      </c>
      <c r="M3262">
        <f>IF(L3262&gt;N(L3261),L3262,"")</f>
        <v/>
      </c>
      <c r="N3262">
        <f>N(N3261)+IF(AND('💰 BÁO GIÁ'!$C$27&lt;&gt;"",OR(ISNUMBER(SEARCH('💰 BÁO GIÁ'!$C$27,$A3262)),ISNUMBER(SEARCH('💰 BÁO GIÁ'!$C$27,$B3262)))),1,0)</f>
        <v/>
      </c>
      <c r="O3262">
        <f>IF(N3262&gt;N(N3261),N3262,"")</f>
        <v/>
      </c>
    </row>
    <row r="3263">
      <c r="A3263">
        <f>IF('📦 RON BỘ'!B520="","",'📦 RON BỘ'!B520)</f>
        <v/>
      </c>
      <c r="B3263">
        <f>IF('📦 RON BỘ'!B520="","",'📦 RON BỘ'!C520)</f>
        <v/>
      </c>
      <c r="C3263">
        <f>IF('📦 RON BỘ'!B520="","","Ron bộ")</f>
        <v/>
      </c>
      <c r="D3263">
        <f>IF('📦 RON BỘ'!B520="","",'📦 RON BỘ'!F520)</f>
        <v/>
      </c>
      <c r="E3263" s="37">
        <f>IF('📦 RON BỘ'!B520="","",'📦 RON BỘ'!G520)</f>
        <v/>
      </c>
      <c r="F3263" s="37">
        <f>IF('📦 RON BỘ'!B520="","",'📦 RON BỘ'!H520)</f>
        <v/>
      </c>
      <c r="G3263" s="37">
        <f>IF('📦 RON BỘ'!B520="","",'📦 RON BỘ'!I520)</f>
        <v/>
      </c>
      <c r="H3263" s="37">
        <f>IF('📦 RON BỘ'!B520="","",'📦 RON BỘ'!J520)</f>
        <v/>
      </c>
      <c r="I3263" s="37">
        <f>IF('📦 RON BỘ'!B520="","",'📦 RON BỘ'!K520)</f>
        <v/>
      </c>
      <c r="J3263">
        <f>IF('📦 RON BỘ'!B520="","","")</f>
        <v/>
      </c>
      <c r="L3263">
        <f>N(L3262)+IF(AND('🔎 TRA CỨU NHANH'!$C$2&lt;&gt;"",OR(ISNUMBER(SEARCH('🔎 TRA CỨU NHANH'!$C$2,$A3263)),ISNUMBER(SEARCH('🔎 TRA CỨU NHANH'!$C$2,$B3263)))),1,0)</f>
        <v/>
      </c>
      <c r="M3263">
        <f>IF(L3263&gt;N(L3262),L3263,"")</f>
        <v/>
      </c>
      <c r="N3263">
        <f>N(N3262)+IF(AND('💰 BÁO GIÁ'!$C$27&lt;&gt;"",OR(ISNUMBER(SEARCH('💰 BÁO GIÁ'!$C$27,$A3263)),ISNUMBER(SEARCH('💰 BÁO GIÁ'!$C$27,$B3263)))),1,0)</f>
        <v/>
      </c>
      <c r="O3263">
        <f>IF(N3263&gt;N(N3262),N3263,"")</f>
        <v/>
      </c>
    </row>
    <row r="3264">
      <c r="A3264">
        <f>IF('📦 RON BỘ'!B521="","",'📦 RON BỘ'!B521)</f>
        <v/>
      </c>
      <c r="B3264">
        <f>IF('📦 RON BỘ'!B521="","",'📦 RON BỘ'!C521)</f>
        <v/>
      </c>
      <c r="C3264">
        <f>IF('📦 RON BỘ'!B521="","","Ron bộ")</f>
        <v/>
      </c>
      <c r="D3264">
        <f>IF('📦 RON BỘ'!B521="","",'📦 RON BỘ'!F521)</f>
        <v/>
      </c>
      <c r="E3264" s="37">
        <f>IF('📦 RON BỘ'!B521="","",'📦 RON BỘ'!G521)</f>
        <v/>
      </c>
      <c r="F3264" s="37">
        <f>IF('📦 RON BỘ'!B521="","",'📦 RON BỘ'!H521)</f>
        <v/>
      </c>
      <c r="G3264" s="37">
        <f>IF('📦 RON BỘ'!B521="","",'📦 RON BỘ'!I521)</f>
        <v/>
      </c>
      <c r="H3264" s="37">
        <f>IF('📦 RON BỘ'!B521="","",'📦 RON BỘ'!J521)</f>
        <v/>
      </c>
      <c r="I3264" s="37">
        <f>IF('📦 RON BỘ'!B521="","",'📦 RON BỘ'!K521)</f>
        <v/>
      </c>
      <c r="J3264">
        <f>IF('📦 RON BỘ'!B521="","","")</f>
        <v/>
      </c>
      <c r="L3264">
        <f>N(L3263)+IF(AND('🔎 TRA CỨU NHANH'!$C$2&lt;&gt;"",OR(ISNUMBER(SEARCH('🔎 TRA CỨU NHANH'!$C$2,$A3264)),ISNUMBER(SEARCH('🔎 TRA CỨU NHANH'!$C$2,$B3264)))),1,0)</f>
        <v/>
      </c>
      <c r="M3264">
        <f>IF(L3264&gt;N(L3263),L3264,"")</f>
        <v/>
      </c>
      <c r="N3264">
        <f>N(N3263)+IF(AND('💰 BÁO GIÁ'!$C$27&lt;&gt;"",OR(ISNUMBER(SEARCH('💰 BÁO GIÁ'!$C$27,$A3264)),ISNUMBER(SEARCH('💰 BÁO GIÁ'!$C$27,$B3264)))),1,0)</f>
        <v/>
      </c>
      <c r="O3264">
        <f>IF(N3264&gt;N(N3263),N3264,"")</f>
        <v/>
      </c>
    </row>
    <row r="3265">
      <c r="A3265">
        <f>IF('📦 RON BỘ'!B522="","",'📦 RON BỘ'!B522)</f>
        <v/>
      </c>
      <c r="B3265">
        <f>IF('📦 RON BỘ'!B522="","",'📦 RON BỘ'!C522)</f>
        <v/>
      </c>
      <c r="C3265">
        <f>IF('📦 RON BỘ'!B522="","","Ron bộ")</f>
        <v/>
      </c>
      <c r="D3265">
        <f>IF('📦 RON BỘ'!B522="","",'📦 RON BỘ'!F522)</f>
        <v/>
      </c>
      <c r="E3265">
        <f>IF('📦 RON BỘ'!B522="","",'📦 RON BỘ'!G522)</f>
        <v/>
      </c>
      <c r="F3265">
        <f>IF('📦 RON BỘ'!B522="","",'📦 RON BỘ'!H522)</f>
        <v/>
      </c>
      <c r="G3265">
        <f>IF('📦 RON BỘ'!B522="","",'📦 RON BỘ'!I522)</f>
        <v/>
      </c>
      <c r="H3265">
        <f>IF('📦 RON BỘ'!B522="","",'📦 RON BỘ'!J522)</f>
        <v/>
      </c>
      <c r="I3265">
        <f>IF('📦 RON BỘ'!B522="","",'📦 RON BỘ'!K522)</f>
        <v/>
      </c>
      <c r="J3265">
        <f>IF('📦 RON BỘ'!B522="","","")</f>
        <v/>
      </c>
      <c r="L3265">
        <f>N(L3264)+IF(AND('🔎 TRA CỨU NHANH'!$C$2&lt;&gt;"",OR(ISNUMBER(SEARCH('🔎 TRA CỨU NHANH'!$C$2,$A3265)),ISNUMBER(SEARCH('🔎 TRA CỨU NHANH'!$C$2,$B3265)))),1,0)</f>
        <v/>
      </c>
      <c r="M3265">
        <f>IF(L3265&gt;N(L3264),L3265,"")</f>
        <v/>
      </c>
      <c r="N3265">
        <f>N(N3264)+IF(AND('💰 BÁO GIÁ'!$C$27&lt;&gt;"",OR(ISNUMBER(SEARCH('💰 BÁO GIÁ'!$C$27,$A3265)),ISNUMBER(SEARCH('💰 BÁO GIÁ'!$C$27,$B3265)))),1,0)</f>
        <v/>
      </c>
      <c r="O3265">
        <f>IF(N3265&gt;N(N3264),N3265,"")</f>
        <v/>
      </c>
    </row>
    <row r="3266">
      <c r="A3266">
        <f>IF('📦 RON BỘ'!B523="","",'📦 RON BỘ'!B523)</f>
        <v/>
      </c>
      <c r="B3266">
        <f>IF('📦 RON BỘ'!B523="","",'📦 RON BỘ'!C523)</f>
        <v/>
      </c>
      <c r="C3266">
        <f>IF('📦 RON BỘ'!B523="","","Ron bộ")</f>
        <v/>
      </c>
      <c r="D3266">
        <f>IF('📦 RON BỘ'!B523="","",'📦 RON BỘ'!F523)</f>
        <v/>
      </c>
      <c r="E3266" s="37">
        <f>IF('📦 RON BỘ'!B523="","",'📦 RON BỘ'!G523)</f>
        <v/>
      </c>
      <c r="F3266" s="37">
        <f>IF('📦 RON BỘ'!B523="","",'📦 RON BỘ'!H523)</f>
        <v/>
      </c>
      <c r="G3266" s="37">
        <f>IF('📦 RON BỘ'!B523="","",'📦 RON BỘ'!I523)</f>
        <v/>
      </c>
      <c r="H3266" s="37">
        <f>IF('📦 RON BỘ'!B523="","",'📦 RON BỘ'!J523)</f>
        <v/>
      </c>
      <c r="I3266" s="37">
        <f>IF('📦 RON BỘ'!B523="","",'📦 RON BỘ'!K523)</f>
        <v/>
      </c>
      <c r="J3266">
        <f>IF('📦 RON BỘ'!B523="","","")</f>
        <v/>
      </c>
      <c r="L3266">
        <f>N(L3265)+IF(AND('🔎 TRA CỨU NHANH'!$C$2&lt;&gt;"",OR(ISNUMBER(SEARCH('🔎 TRA CỨU NHANH'!$C$2,$A3266)),ISNUMBER(SEARCH('🔎 TRA CỨU NHANH'!$C$2,$B3266)))),1,0)</f>
        <v/>
      </c>
      <c r="M3266">
        <f>IF(L3266&gt;N(L3265),L3266,"")</f>
        <v/>
      </c>
      <c r="N3266">
        <f>N(N3265)+IF(AND('💰 BÁO GIÁ'!$C$27&lt;&gt;"",OR(ISNUMBER(SEARCH('💰 BÁO GIÁ'!$C$27,$A3266)),ISNUMBER(SEARCH('💰 BÁO GIÁ'!$C$27,$B3266)))),1,0)</f>
        <v/>
      </c>
      <c r="O3266">
        <f>IF(N3266&gt;N(N3265),N3266,"")</f>
        <v/>
      </c>
    </row>
    <row r="3267">
      <c r="A3267">
        <f>IF('📦 RON BỘ'!B524="","",'📦 RON BỘ'!B524)</f>
        <v/>
      </c>
      <c r="B3267">
        <f>IF('📦 RON BỘ'!B524="","",'📦 RON BỘ'!C524)</f>
        <v/>
      </c>
      <c r="C3267">
        <f>IF('📦 RON BỘ'!B524="","","Ron bộ")</f>
        <v/>
      </c>
      <c r="D3267">
        <f>IF('📦 RON BỘ'!B524="","",'📦 RON BỘ'!F524)</f>
        <v/>
      </c>
      <c r="E3267">
        <f>IF('📦 RON BỘ'!B524="","",'📦 RON BỘ'!G524)</f>
        <v/>
      </c>
      <c r="F3267">
        <f>IF('📦 RON BỘ'!B524="","",'📦 RON BỘ'!H524)</f>
        <v/>
      </c>
      <c r="G3267">
        <f>IF('📦 RON BỘ'!B524="","",'📦 RON BỘ'!I524)</f>
        <v/>
      </c>
      <c r="H3267">
        <f>IF('📦 RON BỘ'!B524="","",'📦 RON BỘ'!J524)</f>
        <v/>
      </c>
      <c r="I3267">
        <f>IF('📦 RON BỘ'!B524="","",'📦 RON BỘ'!K524)</f>
        <v/>
      </c>
      <c r="J3267">
        <f>IF('📦 RON BỘ'!B524="","","")</f>
        <v/>
      </c>
      <c r="L3267">
        <f>N(L3266)+IF(AND('🔎 TRA CỨU NHANH'!$C$2&lt;&gt;"",OR(ISNUMBER(SEARCH('🔎 TRA CỨU NHANH'!$C$2,$A3267)),ISNUMBER(SEARCH('🔎 TRA CỨU NHANH'!$C$2,$B3267)))),1,0)</f>
        <v/>
      </c>
      <c r="M3267">
        <f>IF(L3267&gt;N(L3266),L3267,"")</f>
        <v/>
      </c>
      <c r="N3267">
        <f>N(N3266)+IF(AND('💰 BÁO GIÁ'!$C$27&lt;&gt;"",OR(ISNUMBER(SEARCH('💰 BÁO GIÁ'!$C$27,$A3267)),ISNUMBER(SEARCH('💰 BÁO GIÁ'!$C$27,$B3267)))),1,0)</f>
        <v/>
      </c>
      <c r="O3267">
        <f>IF(N3267&gt;N(N3266),N3267,"")</f>
        <v/>
      </c>
    </row>
    <row r="3268">
      <c r="A3268">
        <f>IF('📦 RON BỘ'!B525="","",'📦 RON BỘ'!B525)</f>
        <v/>
      </c>
      <c r="B3268">
        <f>IF('📦 RON BỘ'!B525="","",'📦 RON BỘ'!C525)</f>
        <v/>
      </c>
      <c r="C3268">
        <f>IF('📦 RON BỘ'!B525="","","Ron bộ")</f>
        <v/>
      </c>
      <c r="D3268">
        <f>IF('📦 RON BỘ'!B525="","",'📦 RON BỘ'!F525)</f>
        <v/>
      </c>
      <c r="E3268" s="37">
        <f>IF('📦 RON BỘ'!B525="","",'📦 RON BỘ'!G525)</f>
        <v/>
      </c>
      <c r="F3268" s="37">
        <f>IF('📦 RON BỘ'!B525="","",'📦 RON BỘ'!H525)</f>
        <v/>
      </c>
      <c r="G3268" s="37">
        <f>IF('📦 RON BỘ'!B525="","",'📦 RON BỘ'!I525)</f>
        <v/>
      </c>
      <c r="H3268" s="37">
        <f>IF('📦 RON BỘ'!B525="","",'📦 RON BỘ'!J525)</f>
        <v/>
      </c>
      <c r="I3268" s="37">
        <f>IF('📦 RON BỘ'!B525="","",'📦 RON BỘ'!K525)</f>
        <v/>
      </c>
      <c r="J3268">
        <f>IF('📦 RON BỘ'!B525="","","")</f>
        <v/>
      </c>
      <c r="L3268">
        <f>N(L3267)+IF(AND('🔎 TRA CỨU NHANH'!$C$2&lt;&gt;"",OR(ISNUMBER(SEARCH('🔎 TRA CỨU NHANH'!$C$2,$A3268)),ISNUMBER(SEARCH('🔎 TRA CỨU NHANH'!$C$2,$B3268)))),1,0)</f>
        <v/>
      </c>
      <c r="M3268">
        <f>IF(L3268&gt;N(L3267),L3268,"")</f>
        <v/>
      </c>
      <c r="N3268">
        <f>N(N3267)+IF(AND('💰 BÁO GIÁ'!$C$27&lt;&gt;"",OR(ISNUMBER(SEARCH('💰 BÁO GIÁ'!$C$27,$A3268)),ISNUMBER(SEARCH('💰 BÁO GIÁ'!$C$27,$B3268)))),1,0)</f>
        <v/>
      </c>
      <c r="O3268">
        <f>IF(N3268&gt;N(N3267),N3268,"")</f>
        <v/>
      </c>
    </row>
    <row r="3269">
      <c r="A3269">
        <f>IF('📦 RON BỘ'!B526="","",'📦 RON BỘ'!B526)</f>
        <v/>
      </c>
      <c r="B3269">
        <f>IF('📦 RON BỘ'!B526="","",'📦 RON BỘ'!C526)</f>
        <v/>
      </c>
      <c r="C3269">
        <f>IF('📦 RON BỘ'!B526="","","Ron bộ")</f>
        <v/>
      </c>
      <c r="D3269">
        <f>IF('📦 RON BỘ'!B526="","",'📦 RON BỘ'!F526)</f>
        <v/>
      </c>
      <c r="E3269" s="37">
        <f>IF('📦 RON BỘ'!B526="","",'📦 RON BỘ'!G526)</f>
        <v/>
      </c>
      <c r="F3269" s="37">
        <f>IF('📦 RON BỘ'!B526="","",'📦 RON BỘ'!H526)</f>
        <v/>
      </c>
      <c r="G3269" s="37">
        <f>IF('📦 RON BỘ'!B526="","",'📦 RON BỘ'!I526)</f>
        <v/>
      </c>
      <c r="H3269" s="37">
        <f>IF('📦 RON BỘ'!B526="","",'📦 RON BỘ'!J526)</f>
        <v/>
      </c>
      <c r="I3269" s="37">
        <f>IF('📦 RON BỘ'!B526="","",'📦 RON BỘ'!K526)</f>
        <v/>
      </c>
      <c r="J3269">
        <f>IF('📦 RON BỘ'!B526="","","")</f>
        <v/>
      </c>
      <c r="L3269">
        <f>N(L3268)+IF(AND('🔎 TRA CỨU NHANH'!$C$2&lt;&gt;"",OR(ISNUMBER(SEARCH('🔎 TRA CỨU NHANH'!$C$2,$A3269)),ISNUMBER(SEARCH('🔎 TRA CỨU NHANH'!$C$2,$B3269)))),1,0)</f>
        <v/>
      </c>
      <c r="M3269">
        <f>IF(L3269&gt;N(L3268),L3269,"")</f>
        <v/>
      </c>
      <c r="N3269">
        <f>N(N3268)+IF(AND('💰 BÁO GIÁ'!$C$27&lt;&gt;"",OR(ISNUMBER(SEARCH('💰 BÁO GIÁ'!$C$27,$A3269)),ISNUMBER(SEARCH('💰 BÁO GIÁ'!$C$27,$B3269)))),1,0)</f>
        <v/>
      </c>
      <c r="O3269">
        <f>IF(N3269&gt;N(N3268),N3269,"")</f>
        <v/>
      </c>
    </row>
    <row r="3270">
      <c r="A3270">
        <f>IF('📦 RON BỘ'!B527="","",'📦 RON BỘ'!B527)</f>
        <v/>
      </c>
      <c r="B3270">
        <f>IF('📦 RON BỘ'!B527="","",'📦 RON BỘ'!C527)</f>
        <v/>
      </c>
      <c r="C3270">
        <f>IF('📦 RON BỘ'!B527="","","Ron bộ")</f>
        <v/>
      </c>
      <c r="D3270">
        <f>IF('📦 RON BỘ'!B527="","",'📦 RON BỘ'!F527)</f>
        <v/>
      </c>
      <c r="E3270">
        <f>IF('📦 RON BỘ'!B527="","",'📦 RON BỘ'!G527)</f>
        <v/>
      </c>
      <c r="F3270">
        <f>IF('📦 RON BỘ'!B527="","",'📦 RON BỘ'!H527)</f>
        <v/>
      </c>
      <c r="G3270">
        <f>IF('📦 RON BỘ'!B527="","",'📦 RON BỘ'!I527)</f>
        <v/>
      </c>
      <c r="H3270">
        <f>IF('📦 RON BỘ'!B527="","",'📦 RON BỘ'!J527)</f>
        <v/>
      </c>
      <c r="I3270">
        <f>IF('📦 RON BỘ'!B527="","",'📦 RON BỘ'!K527)</f>
        <v/>
      </c>
      <c r="J3270">
        <f>IF('📦 RON BỘ'!B527="","","")</f>
        <v/>
      </c>
      <c r="L3270">
        <f>N(L3269)+IF(AND('🔎 TRA CỨU NHANH'!$C$2&lt;&gt;"",OR(ISNUMBER(SEARCH('🔎 TRA CỨU NHANH'!$C$2,$A3270)),ISNUMBER(SEARCH('🔎 TRA CỨU NHANH'!$C$2,$B3270)))),1,0)</f>
        <v/>
      </c>
      <c r="M3270">
        <f>IF(L3270&gt;N(L3269),L3270,"")</f>
        <v/>
      </c>
      <c r="N3270">
        <f>N(N3269)+IF(AND('💰 BÁO GIÁ'!$C$27&lt;&gt;"",OR(ISNUMBER(SEARCH('💰 BÁO GIÁ'!$C$27,$A3270)),ISNUMBER(SEARCH('💰 BÁO GIÁ'!$C$27,$B3270)))),1,0)</f>
        <v/>
      </c>
      <c r="O3270">
        <f>IF(N3270&gt;N(N3269),N3270,"")</f>
        <v/>
      </c>
    </row>
    <row r="3271">
      <c r="A3271">
        <f>IF('📦 RON BỘ'!B528="","",'📦 RON BỘ'!B528)</f>
        <v/>
      </c>
      <c r="B3271">
        <f>IF('📦 RON BỘ'!B528="","",'📦 RON BỘ'!C528)</f>
        <v/>
      </c>
      <c r="C3271">
        <f>IF('📦 RON BỘ'!B528="","","Ron bộ")</f>
        <v/>
      </c>
      <c r="D3271">
        <f>IF('📦 RON BỘ'!B528="","",'📦 RON BỘ'!F528)</f>
        <v/>
      </c>
      <c r="E3271" s="37">
        <f>IF('📦 RON BỘ'!B528="","",'📦 RON BỘ'!G528)</f>
        <v/>
      </c>
      <c r="F3271" s="37">
        <f>IF('📦 RON BỘ'!B528="","",'📦 RON BỘ'!H528)</f>
        <v/>
      </c>
      <c r="G3271" s="37">
        <f>IF('📦 RON BỘ'!B528="","",'📦 RON BỘ'!I528)</f>
        <v/>
      </c>
      <c r="H3271" s="37">
        <f>IF('📦 RON BỘ'!B528="","",'📦 RON BỘ'!J528)</f>
        <v/>
      </c>
      <c r="I3271" s="37">
        <f>IF('📦 RON BỘ'!B528="","",'📦 RON BỘ'!K528)</f>
        <v/>
      </c>
      <c r="J3271">
        <f>IF('📦 RON BỘ'!B528="","","")</f>
        <v/>
      </c>
      <c r="L3271">
        <f>N(L3270)+IF(AND('🔎 TRA CỨU NHANH'!$C$2&lt;&gt;"",OR(ISNUMBER(SEARCH('🔎 TRA CỨU NHANH'!$C$2,$A3271)),ISNUMBER(SEARCH('🔎 TRA CỨU NHANH'!$C$2,$B3271)))),1,0)</f>
        <v/>
      </c>
      <c r="M3271">
        <f>IF(L3271&gt;N(L3270),L3271,"")</f>
        <v/>
      </c>
      <c r="N3271">
        <f>N(N3270)+IF(AND('💰 BÁO GIÁ'!$C$27&lt;&gt;"",OR(ISNUMBER(SEARCH('💰 BÁO GIÁ'!$C$27,$A3271)),ISNUMBER(SEARCH('💰 BÁO GIÁ'!$C$27,$B3271)))),1,0)</f>
        <v/>
      </c>
      <c r="O3271">
        <f>IF(N3271&gt;N(N3270),N3271,"")</f>
        <v/>
      </c>
    </row>
    <row r="3272">
      <c r="A3272">
        <f>IF('📦 RON BỘ'!B529="","",'📦 RON BỘ'!B529)</f>
        <v/>
      </c>
      <c r="B3272">
        <f>IF('📦 RON BỘ'!B529="","",'📦 RON BỘ'!C529)</f>
        <v/>
      </c>
      <c r="C3272">
        <f>IF('📦 RON BỘ'!B529="","","Ron bộ")</f>
        <v/>
      </c>
      <c r="D3272">
        <f>IF('📦 RON BỘ'!B529="","",'📦 RON BỘ'!F529)</f>
        <v/>
      </c>
      <c r="E3272">
        <f>IF('📦 RON BỘ'!B529="","",'📦 RON BỘ'!G529)</f>
        <v/>
      </c>
      <c r="F3272">
        <f>IF('📦 RON BỘ'!B529="","",'📦 RON BỘ'!H529)</f>
        <v/>
      </c>
      <c r="G3272">
        <f>IF('📦 RON BỘ'!B529="","",'📦 RON BỘ'!I529)</f>
        <v/>
      </c>
      <c r="H3272">
        <f>IF('📦 RON BỘ'!B529="","",'📦 RON BỘ'!J529)</f>
        <v/>
      </c>
      <c r="I3272">
        <f>IF('📦 RON BỘ'!B529="","",'📦 RON BỘ'!K529)</f>
        <v/>
      </c>
      <c r="J3272">
        <f>IF('📦 RON BỘ'!B529="","","")</f>
        <v/>
      </c>
      <c r="L3272">
        <f>N(L3271)+IF(AND('🔎 TRA CỨU NHANH'!$C$2&lt;&gt;"",OR(ISNUMBER(SEARCH('🔎 TRA CỨU NHANH'!$C$2,$A3272)),ISNUMBER(SEARCH('🔎 TRA CỨU NHANH'!$C$2,$B3272)))),1,0)</f>
        <v/>
      </c>
      <c r="M3272">
        <f>IF(L3272&gt;N(L3271),L3272,"")</f>
        <v/>
      </c>
      <c r="N3272">
        <f>N(N3271)+IF(AND('💰 BÁO GIÁ'!$C$27&lt;&gt;"",OR(ISNUMBER(SEARCH('💰 BÁO GIÁ'!$C$27,$A3272)),ISNUMBER(SEARCH('💰 BÁO GIÁ'!$C$27,$B3272)))),1,0)</f>
        <v/>
      </c>
      <c r="O3272">
        <f>IF(N3272&gt;N(N3271),N3272,"")</f>
        <v/>
      </c>
    </row>
    <row r="3273">
      <c r="A3273">
        <f>IF('📦 RON BỘ'!B530="","",'📦 RON BỘ'!B530)</f>
        <v/>
      </c>
      <c r="B3273">
        <f>IF('📦 RON BỘ'!B530="","",'📦 RON BỘ'!C530)</f>
        <v/>
      </c>
      <c r="C3273">
        <f>IF('📦 RON BỘ'!B530="","","Ron bộ")</f>
        <v/>
      </c>
      <c r="D3273">
        <f>IF('📦 RON BỘ'!B530="","",'📦 RON BỘ'!F530)</f>
        <v/>
      </c>
      <c r="E3273" s="37">
        <f>IF('📦 RON BỘ'!B530="","",'📦 RON BỘ'!G530)</f>
        <v/>
      </c>
      <c r="F3273" s="37">
        <f>IF('📦 RON BỘ'!B530="","",'📦 RON BỘ'!H530)</f>
        <v/>
      </c>
      <c r="G3273" s="37">
        <f>IF('📦 RON BỘ'!B530="","",'📦 RON BỘ'!I530)</f>
        <v/>
      </c>
      <c r="H3273" s="37">
        <f>IF('📦 RON BỘ'!B530="","",'📦 RON BỘ'!J530)</f>
        <v/>
      </c>
      <c r="I3273" s="37">
        <f>IF('📦 RON BỘ'!B530="","",'📦 RON BỘ'!K530)</f>
        <v/>
      </c>
      <c r="J3273">
        <f>IF('📦 RON BỘ'!B530="","","")</f>
        <v/>
      </c>
      <c r="L3273">
        <f>N(L3272)+IF(AND('🔎 TRA CỨU NHANH'!$C$2&lt;&gt;"",OR(ISNUMBER(SEARCH('🔎 TRA CỨU NHANH'!$C$2,$A3273)),ISNUMBER(SEARCH('🔎 TRA CỨU NHANH'!$C$2,$B3273)))),1,0)</f>
        <v/>
      </c>
      <c r="M3273">
        <f>IF(L3273&gt;N(L3272),L3273,"")</f>
        <v/>
      </c>
      <c r="N3273">
        <f>N(N3272)+IF(AND('💰 BÁO GIÁ'!$C$27&lt;&gt;"",OR(ISNUMBER(SEARCH('💰 BÁO GIÁ'!$C$27,$A3273)),ISNUMBER(SEARCH('💰 BÁO GIÁ'!$C$27,$B3273)))),1,0)</f>
        <v/>
      </c>
      <c r="O3273">
        <f>IF(N3273&gt;N(N3272),N3273,"")</f>
        <v/>
      </c>
    </row>
    <row r="3274">
      <c r="A3274">
        <f>IF('📦 RON BỘ'!B531="","",'📦 RON BỘ'!B531)</f>
        <v/>
      </c>
      <c r="B3274">
        <f>IF('📦 RON BỘ'!B531="","",'📦 RON BỘ'!C531)</f>
        <v/>
      </c>
      <c r="C3274">
        <f>IF('📦 RON BỘ'!B531="","","Ron bộ")</f>
        <v/>
      </c>
      <c r="D3274">
        <f>IF('📦 RON BỘ'!B531="","",'📦 RON BỘ'!F531)</f>
        <v/>
      </c>
      <c r="E3274" s="37">
        <f>IF('📦 RON BỘ'!B531="","",'📦 RON BỘ'!G531)</f>
        <v/>
      </c>
      <c r="F3274" s="37">
        <f>IF('📦 RON BỘ'!B531="","",'📦 RON BỘ'!H531)</f>
        <v/>
      </c>
      <c r="G3274" s="37">
        <f>IF('📦 RON BỘ'!B531="","",'📦 RON BỘ'!I531)</f>
        <v/>
      </c>
      <c r="H3274" s="37">
        <f>IF('📦 RON BỘ'!B531="","",'📦 RON BỘ'!J531)</f>
        <v/>
      </c>
      <c r="I3274" s="37">
        <f>IF('📦 RON BỘ'!B531="","",'📦 RON BỘ'!K531)</f>
        <v/>
      </c>
      <c r="J3274">
        <f>IF('📦 RON BỘ'!B531="","","")</f>
        <v/>
      </c>
      <c r="L3274">
        <f>N(L3273)+IF(AND('🔎 TRA CỨU NHANH'!$C$2&lt;&gt;"",OR(ISNUMBER(SEARCH('🔎 TRA CỨU NHANH'!$C$2,$A3274)),ISNUMBER(SEARCH('🔎 TRA CỨU NHANH'!$C$2,$B3274)))),1,0)</f>
        <v/>
      </c>
      <c r="M3274">
        <f>IF(L3274&gt;N(L3273),L3274,"")</f>
        <v/>
      </c>
      <c r="N3274">
        <f>N(N3273)+IF(AND('💰 BÁO GIÁ'!$C$27&lt;&gt;"",OR(ISNUMBER(SEARCH('💰 BÁO GIÁ'!$C$27,$A3274)),ISNUMBER(SEARCH('💰 BÁO GIÁ'!$C$27,$B3274)))),1,0)</f>
        <v/>
      </c>
      <c r="O3274">
        <f>IF(N3274&gt;N(N3273),N3274,"")</f>
        <v/>
      </c>
    </row>
    <row r="3275">
      <c r="A3275">
        <f>IF('📦 RON BỘ'!B532="","",'📦 RON BỘ'!B532)</f>
        <v/>
      </c>
      <c r="B3275">
        <f>IF('📦 RON BỘ'!B532="","",'📦 RON BỘ'!C532)</f>
        <v/>
      </c>
      <c r="C3275">
        <f>IF('📦 RON BỘ'!B532="","","Ron bộ")</f>
        <v/>
      </c>
      <c r="D3275">
        <f>IF('📦 RON BỘ'!B532="","",'📦 RON BỘ'!F532)</f>
        <v/>
      </c>
      <c r="E3275" s="37">
        <f>IF('📦 RON BỘ'!B532="","",'📦 RON BỘ'!G532)</f>
        <v/>
      </c>
      <c r="F3275" s="37">
        <f>IF('📦 RON BỘ'!B532="","",'📦 RON BỘ'!H532)</f>
        <v/>
      </c>
      <c r="G3275" s="37">
        <f>IF('📦 RON BỘ'!B532="","",'📦 RON BỘ'!I532)</f>
        <v/>
      </c>
      <c r="H3275" s="37">
        <f>IF('📦 RON BỘ'!B532="","",'📦 RON BỘ'!J532)</f>
        <v/>
      </c>
      <c r="I3275" s="37">
        <f>IF('📦 RON BỘ'!B532="","",'📦 RON BỘ'!K532)</f>
        <v/>
      </c>
      <c r="J3275">
        <f>IF('📦 RON BỘ'!B532="","","")</f>
        <v/>
      </c>
      <c r="L3275">
        <f>N(L3274)+IF(AND('🔎 TRA CỨU NHANH'!$C$2&lt;&gt;"",OR(ISNUMBER(SEARCH('🔎 TRA CỨU NHANH'!$C$2,$A3275)),ISNUMBER(SEARCH('🔎 TRA CỨU NHANH'!$C$2,$B3275)))),1,0)</f>
        <v/>
      </c>
      <c r="M3275">
        <f>IF(L3275&gt;N(L3274),L3275,"")</f>
        <v/>
      </c>
      <c r="N3275">
        <f>N(N3274)+IF(AND('💰 BÁO GIÁ'!$C$27&lt;&gt;"",OR(ISNUMBER(SEARCH('💰 BÁO GIÁ'!$C$27,$A3275)),ISNUMBER(SEARCH('💰 BÁO GIÁ'!$C$27,$B3275)))),1,0)</f>
        <v/>
      </c>
      <c r="O3275">
        <f>IF(N3275&gt;N(N3274),N3275,"")</f>
        <v/>
      </c>
    </row>
    <row r="3276">
      <c r="A3276">
        <f>IF('📦 RON BỘ'!B533="","",'📦 RON BỘ'!B533)</f>
        <v/>
      </c>
      <c r="B3276">
        <f>IF('📦 RON BỘ'!B533="","",'📦 RON BỘ'!C533)</f>
        <v/>
      </c>
      <c r="C3276">
        <f>IF('📦 RON BỘ'!B533="","","Ron bộ")</f>
        <v/>
      </c>
      <c r="D3276">
        <f>IF('📦 RON BỘ'!B533="","",'📦 RON BỘ'!F533)</f>
        <v/>
      </c>
      <c r="E3276" s="37">
        <f>IF('📦 RON BỘ'!B533="","",'📦 RON BỘ'!G533)</f>
        <v/>
      </c>
      <c r="F3276" s="37">
        <f>IF('📦 RON BỘ'!B533="","",'📦 RON BỘ'!H533)</f>
        <v/>
      </c>
      <c r="G3276" s="37">
        <f>IF('📦 RON BỘ'!B533="","",'📦 RON BỘ'!I533)</f>
        <v/>
      </c>
      <c r="H3276" s="37">
        <f>IF('📦 RON BỘ'!B533="","",'📦 RON BỘ'!J533)</f>
        <v/>
      </c>
      <c r="I3276" s="37">
        <f>IF('📦 RON BỘ'!B533="","",'📦 RON BỘ'!K533)</f>
        <v/>
      </c>
      <c r="J3276">
        <f>IF('📦 RON BỘ'!B533="","","")</f>
        <v/>
      </c>
      <c r="L3276">
        <f>N(L3275)+IF(AND('🔎 TRA CỨU NHANH'!$C$2&lt;&gt;"",OR(ISNUMBER(SEARCH('🔎 TRA CỨU NHANH'!$C$2,$A3276)),ISNUMBER(SEARCH('🔎 TRA CỨU NHANH'!$C$2,$B3276)))),1,0)</f>
        <v/>
      </c>
      <c r="M3276">
        <f>IF(L3276&gt;N(L3275),L3276,"")</f>
        <v/>
      </c>
      <c r="N3276">
        <f>N(N3275)+IF(AND('💰 BÁO GIÁ'!$C$27&lt;&gt;"",OR(ISNUMBER(SEARCH('💰 BÁO GIÁ'!$C$27,$A3276)),ISNUMBER(SEARCH('💰 BÁO GIÁ'!$C$27,$B3276)))),1,0)</f>
        <v/>
      </c>
      <c r="O3276">
        <f>IF(N3276&gt;N(N3275),N3276,"")</f>
        <v/>
      </c>
    </row>
    <row r="3277">
      <c r="A3277">
        <f>IF('📦 RON BỘ'!B534="","",'📦 RON BỘ'!B534)</f>
        <v/>
      </c>
      <c r="B3277">
        <f>IF('📦 RON BỘ'!B534="","",'📦 RON BỘ'!C534)</f>
        <v/>
      </c>
      <c r="C3277">
        <f>IF('📦 RON BỘ'!B534="","","Ron bộ")</f>
        <v/>
      </c>
      <c r="D3277">
        <f>IF('📦 RON BỘ'!B534="","",'📦 RON BỘ'!F534)</f>
        <v/>
      </c>
      <c r="E3277" s="37">
        <f>IF('📦 RON BỘ'!B534="","",'📦 RON BỘ'!G534)</f>
        <v/>
      </c>
      <c r="F3277" s="37">
        <f>IF('📦 RON BỘ'!B534="","",'📦 RON BỘ'!H534)</f>
        <v/>
      </c>
      <c r="G3277" s="37">
        <f>IF('📦 RON BỘ'!B534="","",'📦 RON BỘ'!I534)</f>
        <v/>
      </c>
      <c r="H3277" s="37">
        <f>IF('📦 RON BỘ'!B534="","",'📦 RON BỘ'!J534)</f>
        <v/>
      </c>
      <c r="I3277" s="37">
        <f>IF('📦 RON BỘ'!B534="","",'📦 RON BỘ'!K534)</f>
        <v/>
      </c>
      <c r="J3277">
        <f>IF('📦 RON BỘ'!B534="","","")</f>
        <v/>
      </c>
      <c r="L3277">
        <f>N(L3276)+IF(AND('🔎 TRA CỨU NHANH'!$C$2&lt;&gt;"",OR(ISNUMBER(SEARCH('🔎 TRA CỨU NHANH'!$C$2,$A3277)),ISNUMBER(SEARCH('🔎 TRA CỨU NHANH'!$C$2,$B3277)))),1,0)</f>
        <v/>
      </c>
      <c r="M3277">
        <f>IF(L3277&gt;N(L3276),L3277,"")</f>
        <v/>
      </c>
      <c r="N3277">
        <f>N(N3276)+IF(AND('💰 BÁO GIÁ'!$C$27&lt;&gt;"",OR(ISNUMBER(SEARCH('💰 BÁO GIÁ'!$C$27,$A3277)),ISNUMBER(SEARCH('💰 BÁO GIÁ'!$C$27,$B3277)))),1,0)</f>
        <v/>
      </c>
      <c r="O3277">
        <f>IF(N3277&gt;N(N3276),N3277,"")</f>
        <v/>
      </c>
    </row>
    <row r="3278">
      <c r="A3278">
        <f>IF('📦 RON BỘ'!B535="","",'📦 RON BỘ'!B535)</f>
        <v/>
      </c>
      <c r="B3278">
        <f>IF('📦 RON BỘ'!B535="","",'📦 RON BỘ'!C535)</f>
        <v/>
      </c>
      <c r="C3278">
        <f>IF('📦 RON BỘ'!B535="","","Ron bộ")</f>
        <v/>
      </c>
      <c r="D3278">
        <f>IF('📦 RON BỘ'!B535="","",'📦 RON BỘ'!F535)</f>
        <v/>
      </c>
      <c r="E3278" s="37">
        <f>IF('📦 RON BỘ'!B535="","",'📦 RON BỘ'!G535)</f>
        <v/>
      </c>
      <c r="F3278" s="37">
        <f>IF('📦 RON BỘ'!B535="","",'📦 RON BỘ'!H535)</f>
        <v/>
      </c>
      <c r="G3278" s="37">
        <f>IF('📦 RON BỘ'!B535="","",'📦 RON BỘ'!I535)</f>
        <v/>
      </c>
      <c r="H3278" s="37">
        <f>IF('📦 RON BỘ'!B535="","",'📦 RON BỘ'!J535)</f>
        <v/>
      </c>
      <c r="I3278" s="37">
        <f>IF('📦 RON BỘ'!B535="","",'📦 RON BỘ'!K535)</f>
        <v/>
      </c>
      <c r="J3278">
        <f>IF('📦 RON BỘ'!B535="","","")</f>
        <v/>
      </c>
      <c r="L3278">
        <f>N(L3277)+IF(AND('🔎 TRA CỨU NHANH'!$C$2&lt;&gt;"",OR(ISNUMBER(SEARCH('🔎 TRA CỨU NHANH'!$C$2,$A3278)),ISNUMBER(SEARCH('🔎 TRA CỨU NHANH'!$C$2,$B3278)))),1,0)</f>
        <v/>
      </c>
      <c r="M3278">
        <f>IF(L3278&gt;N(L3277),L3278,"")</f>
        <v/>
      </c>
      <c r="N3278">
        <f>N(N3277)+IF(AND('💰 BÁO GIÁ'!$C$27&lt;&gt;"",OR(ISNUMBER(SEARCH('💰 BÁO GIÁ'!$C$27,$A3278)),ISNUMBER(SEARCH('💰 BÁO GIÁ'!$C$27,$B3278)))),1,0)</f>
        <v/>
      </c>
      <c r="O3278">
        <f>IF(N3278&gt;N(N3277),N3278,"")</f>
        <v/>
      </c>
    </row>
    <row r="3279">
      <c r="A3279">
        <f>IF('📦 RON BỘ'!B536="","",'📦 RON BỘ'!B536)</f>
        <v/>
      </c>
      <c r="B3279">
        <f>IF('📦 RON BỘ'!B536="","",'📦 RON BỘ'!C536)</f>
        <v/>
      </c>
      <c r="C3279">
        <f>IF('📦 RON BỘ'!B536="","","Ron bộ")</f>
        <v/>
      </c>
      <c r="D3279">
        <f>IF('📦 RON BỘ'!B536="","",'📦 RON BỘ'!F536)</f>
        <v/>
      </c>
      <c r="E3279" s="37">
        <f>IF('📦 RON BỘ'!B536="","",'📦 RON BỘ'!G536)</f>
        <v/>
      </c>
      <c r="F3279" s="37">
        <f>IF('📦 RON BỘ'!B536="","",'📦 RON BỘ'!H536)</f>
        <v/>
      </c>
      <c r="G3279" s="37">
        <f>IF('📦 RON BỘ'!B536="","",'📦 RON BỘ'!I536)</f>
        <v/>
      </c>
      <c r="H3279" s="37">
        <f>IF('📦 RON BỘ'!B536="","",'📦 RON BỘ'!J536)</f>
        <v/>
      </c>
      <c r="I3279" s="37">
        <f>IF('📦 RON BỘ'!B536="","",'📦 RON BỘ'!K536)</f>
        <v/>
      </c>
      <c r="J3279">
        <f>IF('📦 RON BỘ'!B536="","","")</f>
        <v/>
      </c>
      <c r="L3279">
        <f>N(L3278)+IF(AND('🔎 TRA CỨU NHANH'!$C$2&lt;&gt;"",OR(ISNUMBER(SEARCH('🔎 TRA CỨU NHANH'!$C$2,$A3279)),ISNUMBER(SEARCH('🔎 TRA CỨU NHANH'!$C$2,$B3279)))),1,0)</f>
        <v/>
      </c>
      <c r="M3279">
        <f>IF(L3279&gt;N(L3278),L3279,"")</f>
        <v/>
      </c>
      <c r="N3279">
        <f>N(N3278)+IF(AND('💰 BÁO GIÁ'!$C$27&lt;&gt;"",OR(ISNUMBER(SEARCH('💰 BÁO GIÁ'!$C$27,$A3279)),ISNUMBER(SEARCH('💰 BÁO GIÁ'!$C$27,$B3279)))),1,0)</f>
        <v/>
      </c>
      <c r="O3279">
        <f>IF(N3279&gt;N(N3278),N3279,"")</f>
        <v/>
      </c>
    </row>
    <row r="3280">
      <c r="A3280">
        <f>IF('📦 RON BỘ'!B537="","",'📦 RON BỘ'!B537)</f>
        <v/>
      </c>
      <c r="B3280">
        <f>IF('📦 RON BỘ'!B537="","",'📦 RON BỘ'!C537)</f>
        <v/>
      </c>
      <c r="C3280">
        <f>IF('📦 RON BỘ'!B537="","","Ron bộ")</f>
        <v/>
      </c>
      <c r="D3280">
        <f>IF('📦 RON BỘ'!B537="","",'📦 RON BỘ'!F537)</f>
        <v/>
      </c>
      <c r="E3280" s="37">
        <f>IF('📦 RON BỘ'!B537="","",'📦 RON BỘ'!G537)</f>
        <v/>
      </c>
      <c r="F3280" s="37">
        <f>IF('📦 RON BỘ'!B537="","",'📦 RON BỘ'!H537)</f>
        <v/>
      </c>
      <c r="G3280" s="37">
        <f>IF('📦 RON BỘ'!B537="","",'📦 RON BỘ'!I537)</f>
        <v/>
      </c>
      <c r="H3280" s="37">
        <f>IF('📦 RON BỘ'!B537="","",'📦 RON BỘ'!J537)</f>
        <v/>
      </c>
      <c r="I3280" s="37">
        <f>IF('📦 RON BỘ'!B537="","",'📦 RON BỘ'!K537)</f>
        <v/>
      </c>
      <c r="J3280">
        <f>IF('📦 RON BỘ'!B537="","","")</f>
        <v/>
      </c>
      <c r="L3280">
        <f>N(L3279)+IF(AND('🔎 TRA CỨU NHANH'!$C$2&lt;&gt;"",OR(ISNUMBER(SEARCH('🔎 TRA CỨU NHANH'!$C$2,$A3280)),ISNUMBER(SEARCH('🔎 TRA CỨU NHANH'!$C$2,$B3280)))),1,0)</f>
        <v/>
      </c>
      <c r="M3280">
        <f>IF(L3280&gt;N(L3279),L3280,"")</f>
        <v/>
      </c>
      <c r="N3280">
        <f>N(N3279)+IF(AND('💰 BÁO GIÁ'!$C$27&lt;&gt;"",OR(ISNUMBER(SEARCH('💰 BÁO GIÁ'!$C$27,$A3280)),ISNUMBER(SEARCH('💰 BÁO GIÁ'!$C$27,$B3280)))),1,0)</f>
        <v/>
      </c>
      <c r="O3280">
        <f>IF(N3280&gt;N(N3279),N3280,"")</f>
        <v/>
      </c>
    </row>
    <row r="3281">
      <c r="A3281">
        <f>IF('📦 RON BỘ'!B538="","",'📦 RON BỘ'!B538)</f>
        <v/>
      </c>
      <c r="B3281">
        <f>IF('📦 RON BỘ'!B538="","",'📦 RON BỘ'!C538)</f>
        <v/>
      </c>
      <c r="C3281">
        <f>IF('📦 RON BỘ'!B538="","","Ron bộ")</f>
        <v/>
      </c>
      <c r="D3281">
        <f>IF('📦 RON BỘ'!B538="","",'📦 RON BỘ'!F538)</f>
        <v/>
      </c>
      <c r="E3281" s="37">
        <f>IF('📦 RON BỘ'!B538="","",'📦 RON BỘ'!G538)</f>
        <v/>
      </c>
      <c r="F3281" s="37">
        <f>IF('📦 RON BỘ'!B538="","",'📦 RON BỘ'!H538)</f>
        <v/>
      </c>
      <c r="G3281" s="37">
        <f>IF('📦 RON BỘ'!B538="","",'📦 RON BỘ'!I538)</f>
        <v/>
      </c>
      <c r="H3281" s="37">
        <f>IF('📦 RON BỘ'!B538="","",'📦 RON BỘ'!J538)</f>
        <v/>
      </c>
      <c r="I3281" s="37">
        <f>IF('📦 RON BỘ'!B538="","",'📦 RON BỘ'!K538)</f>
        <v/>
      </c>
      <c r="J3281">
        <f>IF('📦 RON BỘ'!B538="","","")</f>
        <v/>
      </c>
      <c r="L3281">
        <f>N(L3280)+IF(AND('🔎 TRA CỨU NHANH'!$C$2&lt;&gt;"",OR(ISNUMBER(SEARCH('🔎 TRA CỨU NHANH'!$C$2,$A3281)),ISNUMBER(SEARCH('🔎 TRA CỨU NHANH'!$C$2,$B3281)))),1,0)</f>
        <v/>
      </c>
      <c r="M3281">
        <f>IF(L3281&gt;N(L3280),L3281,"")</f>
        <v/>
      </c>
      <c r="N3281">
        <f>N(N3280)+IF(AND('💰 BÁO GIÁ'!$C$27&lt;&gt;"",OR(ISNUMBER(SEARCH('💰 BÁO GIÁ'!$C$27,$A3281)),ISNUMBER(SEARCH('💰 BÁO GIÁ'!$C$27,$B3281)))),1,0)</f>
        <v/>
      </c>
      <c r="O3281">
        <f>IF(N3281&gt;N(N3280),N3281,"")</f>
        <v/>
      </c>
    </row>
    <row r="3282">
      <c r="A3282">
        <f>IF('📦 RON BỘ'!B539="","",'📦 RON BỘ'!B539)</f>
        <v/>
      </c>
      <c r="B3282">
        <f>IF('📦 RON BỘ'!B539="","",'📦 RON BỘ'!C539)</f>
        <v/>
      </c>
      <c r="C3282">
        <f>IF('📦 RON BỘ'!B539="","","Ron bộ")</f>
        <v/>
      </c>
      <c r="D3282">
        <f>IF('📦 RON BỘ'!B539="","",'📦 RON BỘ'!F539)</f>
        <v/>
      </c>
      <c r="E3282" s="37">
        <f>IF('📦 RON BỘ'!B539="","",'📦 RON BỘ'!G539)</f>
        <v/>
      </c>
      <c r="F3282" s="37">
        <f>IF('📦 RON BỘ'!B539="","",'📦 RON BỘ'!H539)</f>
        <v/>
      </c>
      <c r="G3282" s="37">
        <f>IF('📦 RON BỘ'!B539="","",'📦 RON BỘ'!I539)</f>
        <v/>
      </c>
      <c r="H3282" s="37">
        <f>IF('📦 RON BỘ'!B539="","",'📦 RON BỘ'!J539)</f>
        <v/>
      </c>
      <c r="I3282" s="37">
        <f>IF('📦 RON BỘ'!B539="","",'📦 RON BỘ'!K539)</f>
        <v/>
      </c>
      <c r="J3282">
        <f>IF('📦 RON BỘ'!B539="","","")</f>
        <v/>
      </c>
      <c r="L3282">
        <f>N(L3281)+IF(AND('🔎 TRA CỨU NHANH'!$C$2&lt;&gt;"",OR(ISNUMBER(SEARCH('🔎 TRA CỨU NHANH'!$C$2,$A3282)),ISNUMBER(SEARCH('🔎 TRA CỨU NHANH'!$C$2,$B3282)))),1,0)</f>
        <v/>
      </c>
      <c r="M3282">
        <f>IF(L3282&gt;N(L3281),L3282,"")</f>
        <v/>
      </c>
      <c r="N3282">
        <f>N(N3281)+IF(AND('💰 BÁO GIÁ'!$C$27&lt;&gt;"",OR(ISNUMBER(SEARCH('💰 BÁO GIÁ'!$C$27,$A3282)),ISNUMBER(SEARCH('💰 BÁO GIÁ'!$C$27,$B3282)))),1,0)</f>
        <v/>
      </c>
      <c r="O3282">
        <f>IF(N3282&gt;N(N3281),N3282,"")</f>
        <v/>
      </c>
    </row>
    <row r="3283">
      <c r="A3283">
        <f>IF('📦 RON BỘ'!B540="","",'📦 RON BỘ'!B540)</f>
        <v/>
      </c>
      <c r="B3283">
        <f>IF('📦 RON BỘ'!B540="","",'📦 RON BỘ'!C540)</f>
        <v/>
      </c>
      <c r="C3283">
        <f>IF('📦 RON BỘ'!B540="","","Ron bộ")</f>
        <v/>
      </c>
      <c r="D3283">
        <f>IF('📦 RON BỘ'!B540="","",'📦 RON BỘ'!F540)</f>
        <v/>
      </c>
      <c r="E3283" s="37">
        <f>IF('📦 RON BỘ'!B540="","",'📦 RON BỘ'!G540)</f>
        <v/>
      </c>
      <c r="F3283" s="37">
        <f>IF('📦 RON BỘ'!B540="","",'📦 RON BỘ'!H540)</f>
        <v/>
      </c>
      <c r="G3283" s="37">
        <f>IF('📦 RON BỘ'!B540="","",'📦 RON BỘ'!I540)</f>
        <v/>
      </c>
      <c r="H3283" s="37">
        <f>IF('📦 RON BỘ'!B540="","",'📦 RON BỘ'!J540)</f>
        <v/>
      </c>
      <c r="I3283" s="37">
        <f>IF('📦 RON BỘ'!B540="","",'📦 RON BỘ'!K540)</f>
        <v/>
      </c>
      <c r="J3283">
        <f>IF('📦 RON BỘ'!B540="","","")</f>
        <v/>
      </c>
      <c r="L3283">
        <f>N(L3282)+IF(AND('🔎 TRA CỨU NHANH'!$C$2&lt;&gt;"",OR(ISNUMBER(SEARCH('🔎 TRA CỨU NHANH'!$C$2,$A3283)),ISNUMBER(SEARCH('🔎 TRA CỨU NHANH'!$C$2,$B3283)))),1,0)</f>
        <v/>
      </c>
      <c r="M3283">
        <f>IF(L3283&gt;N(L3282),L3283,"")</f>
        <v/>
      </c>
      <c r="N3283">
        <f>N(N3282)+IF(AND('💰 BÁO GIÁ'!$C$27&lt;&gt;"",OR(ISNUMBER(SEARCH('💰 BÁO GIÁ'!$C$27,$A3283)),ISNUMBER(SEARCH('💰 BÁO GIÁ'!$C$27,$B3283)))),1,0)</f>
        <v/>
      </c>
      <c r="O3283">
        <f>IF(N3283&gt;N(N3282),N3283,"")</f>
        <v/>
      </c>
    </row>
    <row r="3284">
      <c r="A3284">
        <f>IF('📦 RON BỘ'!B541="","",'📦 RON BỘ'!B541)</f>
        <v/>
      </c>
      <c r="B3284">
        <f>IF('📦 RON BỘ'!B541="","",'📦 RON BỘ'!C541)</f>
        <v/>
      </c>
      <c r="C3284">
        <f>IF('📦 RON BỘ'!B541="","","Ron bộ")</f>
        <v/>
      </c>
      <c r="D3284">
        <f>IF('📦 RON BỘ'!B541="","",'📦 RON BỘ'!F541)</f>
        <v/>
      </c>
      <c r="E3284" s="37">
        <f>IF('📦 RON BỘ'!B541="","",'📦 RON BỘ'!G541)</f>
        <v/>
      </c>
      <c r="F3284" s="37">
        <f>IF('📦 RON BỘ'!B541="","",'📦 RON BỘ'!H541)</f>
        <v/>
      </c>
      <c r="G3284" s="37">
        <f>IF('📦 RON BỘ'!B541="","",'📦 RON BỘ'!I541)</f>
        <v/>
      </c>
      <c r="H3284" s="37">
        <f>IF('📦 RON BỘ'!B541="","",'📦 RON BỘ'!J541)</f>
        <v/>
      </c>
      <c r="I3284" s="37">
        <f>IF('📦 RON BỘ'!B541="","",'📦 RON BỘ'!K541)</f>
        <v/>
      </c>
      <c r="J3284">
        <f>IF('📦 RON BỘ'!B541="","","")</f>
        <v/>
      </c>
      <c r="L3284">
        <f>N(L3283)+IF(AND('🔎 TRA CỨU NHANH'!$C$2&lt;&gt;"",OR(ISNUMBER(SEARCH('🔎 TRA CỨU NHANH'!$C$2,$A3284)),ISNUMBER(SEARCH('🔎 TRA CỨU NHANH'!$C$2,$B3284)))),1,0)</f>
        <v/>
      </c>
      <c r="M3284">
        <f>IF(L3284&gt;N(L3283),L3284,"")</f>
        <v/>
      </c>
      <c r="N3284">
        <f>N(N3283)+IF(AND('💰 BÁO GIÁ'!$C$27&lt;&gt;"",OR(ISNUMBER(SEARCH('💰 BÁO GIÁ'!$C$27,$A3284)),ISNUMBER(SEARCH('💰 BÁO GIÁ'!$C$27,$B3284)))),1,0)</f>
        <v/>
      </c>
      <c r="O3284">
        <f>IF(N3284&gt;N(N3283),N3284,"")</f>
        <v/>
      </c>
    </row>
    <row r="3285">
      <c r="A3285">
        <f>IF('📦 RON BỘ'!B542="","",'📦 RON BỘ'!B542)</f>
        <v/>
      </c>
      <c r="B3285">
        <f>IF('📦 RON BỘ'!B542="","",'📦 RON BỘ'!C542)</f>
        <v/>
      </c>
      <c r="C3285">
        <f>IF('📦 RON BỘ'!B542="","","Ron bộ")</f>
        <v/>
      </c>
      <c r="D3285">
        <f>IF('📦 RON BỘ'!B542="","",'📦 RON BỘ'!F542)</f>
        <v/>
      </c>
      <c r="E3285" s="37">
        <f>IF('📦 RON BỘ'!B542="","",'📦 RON BỘ'!G542)</f>
        <v/>
      </c>
      <c r="F3285" s="37">
        <f>IF('📦 RON BỘ'!B542="","",'📦 RON BỘ'!H542)</f>
        <v/>
      </c>
      <c r="G3285" s="37">
        <f>IF('📦 RON BỘ'!B542="","",'📦 RON BỘ'!I542)</f>
        <v/>
      </c>
      <c r="H3285" s="37">
        <f>IF('📦 RON BỘ'!B542="","",'📦 RON BỘ'!J542)</f>
        <v/>
      </c>
      <c r="I3285" s="37">
        <f>IF('📦 RON BỘ'!B542="","",'📦 RON BỘ'!K542)</f>
        <v/>
      </c>
      <c r="J3285">
        <f>IF('📦 RON BỘ'!B542="","","")</f>
        <v/>
      </c>
      <c r="L3285">
        <f>N(L3284)+IF(AND('🔎 TRA CỨU NHANH'!$C$2&lt;&gt;"",OR(ISNUMBER(SEARCH('🔎 TRA CỨU NHANH'!$C$2,$A3285)),ISNUMBER(SEARCH('🔎 TRA CỨU NHANH'!$C$2,$B3285)))),1,0)</f>
        <v/>
      </c>
      <c r="M3285">
        <f>IF(L3285&gt;N(L3284),L3285,"")</f>
        <v/>
      </c>
      <c r="N3285">
        <f>N(N3284)+IF(AND('💰 BÁO GIÁ'!$C$27&lt;&gt;"",OR(ISNUMBER(SEARCH('💰 BÁO GIÁ'!$C$27,$A3285)),ISNUMBER(SEARCH('💰 BÁO GIÁ'!$C$27,$B3285)))),1,0)</f>
        <v/>
      </c>
      <c r="O3285">
        <f>IF(N3285&gt;N(N3284),N3285,"")</f>
        <v/>
      </c>
    </row>
    <row r="3286">
      <c r="A3286">
        <f>IF('📦 RON BỘ'!B543="","",'📦 RON BỘ'!B543)</f>
        <v/>
      </c>
      <c r="B3286">
        <f>IF('📦 RON BỘ'!B543="","",'📦 RON BỘ'!C543)</f>
        <v/>
      </c>
      <c r="C3286">
        <f>IF('📦 RON BỘ'!B543="","","Ron bộ")</f>
        <v/>
      </c>
      <c r="D3286">
        <f>IF('📦 RON BỘ'!B543="","",'📦 RON BỘ'!F543)</f>
        <v/>
      </c>
      <c r="E3286" s="37">
        <f>IF('📦 RON BỘ'!B543="","",'📦 RON BỘ'!G543)</f>
        <v/>
      </c>
      <c r="F3286" s="37">
        <f>IF('📦 RON BỘ'!B543="","",'📦 RON BỘ'!H543)</f>
        <v/>
      </c>
      <c r="G3286" s="37">
        <f>IF('📦 RON BỘ'!B543="","",'📦 RON BỘ'!I543)</f>
        <v/>
      </c>
      <c r="H3286" s="37">
        <f>IF('📦 RON BỘ'!B543="","",'📦 RON BỘ'!J543)</f>
        <v/>
      </c>
      <c r="I3286" s="37">
        <f>IF('📦 RON BỘ'!B543="","",'📦 RON BỘ'!K543)</f>
        <v/>
      </c>
      <c r="J3286">
        <f>IF('📦 RON BỘ'!B543="","","")</f>
        <v/>
      </c>
      <c r="L3286">
        <f>N(L3285)+IF(AND('🔎 TRA CỨU NHANH'!$C$2&lt;&gt;"",OR(ISNUMBER(SEARCH('🔎 TRA CỨU NHANH'!$C$2,$A3286)),ISNUMBER(SEARCH('🔎 TRA CỨU NHANH'!$C$2,$B3286)))),1,0)</f>
        <v/>
      </c>
      <c r="M3286">
        <f>IF(L3286&gt;N(L3285),L3286,"")</f>
        <v/>
      </c>
      <c r="N3286">
        <f>N(N3285)+IF(AND('💰 BÁO GIÁ'!$C$27&lt;&gt;"",OR(ISNUMBER(SEARCH('💰 BÁO GIÁ'!$C$27,$A3286)),ISNUMBER(SEARCH('💰 BÁO GIÁ'!$C$27,$B3286)))),1,0)</f>
        <v/>
      </c>
      <c r="O3286">
        <f>IF(N3286&gt;N(N3285),N3286,"")</f>
        <v/>
      </c>
    </row>
    <row r="3287">
      <c r="A3287">
        <f>IF('📦 RON BỘ'!B544="","",'📦 RON BỘ'!B544)</f>
        <v/>
      </c>
      <c r="B3287">
        <f>IF('📦 RON BỘ'!B544="","",'📦 RON BỘ'!C544)</f>
        <v/>
      </c>
      <c r="C3287">
        <f>IF('📦 RON BỘ'!B544="","","Ron bộ")</f>
        <v/>
      </c>
      <c r="D3287">
        <f>IF('📦 RON BỘ'!B544="","",'📦 RON BỘ'!F544)</f>
        <v/>
      </c>
      <c r="E3287" s="37">
        <f>IF('📦 RON BỘ'!B544="","",'📦 RON BỘ'!G544)</f>
        <v/>
      </c>
      <c r="F3287" s="37">
        <f>IF('📦 RON BỘ'!B544="","",'📦 RON BỘ'!H544)</f>
        <v/>
      </c>
      <c r="G3287" s="37">
        <f>IF('📦 RON BỘ'!B544="","",'📦 RON BỘ'!I544)</f>
        <v/>
      </c>
      <c r="H3287" s="37">
        <f>IF('📦 RON BỘ'!B544="","",'📦 RON BỘ'!J544)</f>
        <v/>
      </c>
      <c r="I3287" s="37">
        <f>IF('📦 RON BỘ'!B544="","",'📦 RON BỘ'!K544)</f>
        <v/>
      </c>
      <c r="J3287">
        <f>IF('📦 RON BỘ'!B544="","","")</f>
        <v/>
      </c>
      <c r="L3287">
        <f>N(L3286)+IF(AND('🔎 TRA CỨU NHANH'!$C$2&lt;&gt;"",OR(ISNUMBER(SEARCH('🔎 TRA CỨU NHANH'!$C$2,$A3287)),ISNUMBER(SEARCH('🔎 TRA CỨU NHANH'!$C$2,$B3287)))),1,0)</f>
        <v/>
      </c>
      <c r="M3287">
        <f>IF(L3287&gt;N(L3286),L3287,"")</f>
        <v/>
      </c>
      <c r="N3287">
        <f>N(N3286)+IF(AND('💰 BÁO GIÁ'!$C$27&lt;&gt;"",OR(ISNUMBER(SEARCH('💰 BÁO GIÁ'!$C$27,$A3287)),ISNUMBER(SEARCH('💰 BÁO GIÁ'!$C$27,$B3287)))),1,0)</f>
        <v/>
      </c>
      <c r="O3287">
        <f>IF(N3287&gt;N(N3286),N3287,"")</f>
        <v/>
      </c>
    </row>
    <row r="3288">
      <c r="A3288">
        <f>IF('📦 RON BỘ'!B545="","",'📦 RON BỘ'!B545)</f>
        <v/>
      </c>
      <c r="B3288">
        <f>IF('📦 RON BỘ'!B545="","",'📦 RON BỘ'!C545)</f>
        <v/>
      </c>
      <c r="C3288">
        <f>IF('📦 RON BỘ'!B545="","","Ron bộ")</f>
        <v/>
      </c>
      <c r="D3288">
        <f>IF('📦 RON BỘ'!B545="","",'📦 RON BỘ'!F545)</f>
        <v/>
      </c>
      <c r="E3288" s="37">
        <f>IF('📦 RON BỘ'!B545="","",'📦 RON BỘ'!G545)</f>
        <v/>
      </c>
      <c r="F3288" s="37">
        <f>IF('📦 RON BỘ'!B545="","",'📦 RON BỘ'!H545)</f>
        <v/>
      </c>
      <c r="G3288" s="37">
        <f>IF('📦 RON BỘ'!B545="","",'📦 RON BỘ'!I545)</f>
        <v/>
      </c>
      <c r="H3288" s="37">
        <f>IF('📦 RON BỘ'!B545="","",'📦 RON BỘ'!J545)</f>
        <v/>
      </c>
      <c r="I3288" s="37">
        <f>IF('📦 RON BỘ'!B545="","",'📦 RON BỘ'!K545)</f>
        <v/>
      </c>
      <c r="J3288">
        <f>IF('📦 RON BỘ'!B545="","","")</f>
        <v/>
      </c>
      <c r="L3288">
        <f>N(L3287)+IF(AND('🔎 TRA CỨU NHANH'!$C$2&lt;&gt;"",OR(ISNUMBER(SEARCH('🔎 TRA CỨU NHANH'!$C$2,$A3288)),ISNUMBER(SEARCH('🔎 TRA CỨU NHANH'!$C$2,$B3288)))),1,0)</f>
        <v/>
      </c>
      <c r="M3288">
        <f>IF(L3288&gt;N(L3287),L3288,"")</f>
        <v/>
      </c>
      <c r="N3288">
        <f>N(N3287)+IF(AND('💰 BÁO GIÁ'!$C$27&lt;&gt;"",OR(ISNUMBER(SEARCH('💰 BÁO GIÁ'!$C$27,$A3288)),ISNUMBER(SEARCH('💰 BÁO GIÁ'!$C$27,$B3288)))),1,0)</f>
        <v/>
      </c>
      <c r="O3288">
        <f>IF(N3288&gt;N(N3287),N3288,"")</f>
        <v/>
      </c>
    </row>
    <row r="3289">
      <c r="A3289">
        <f>IF('📦 RON BỘ'!B546="","",'📦 RON BỘ'!B546)</f>
        <v/>
      </c>
      <c r="B3289">
        <f>IF('📦 RON BỘ'!B546="","",'📦 RON BỘ'!C546)</f>
        <v/>
      </c>
      <c r="C3289">
        <f>IF('📦 RON BỘ'!B546="","","Ron bộ")</f>
        <v/>
      </c>
      <c r="D3289">
        <f>IF('📦 RON BỘ'!B546="","",'📦 RON BỘ'!F546)</f>
        <v/>
      </c>
      <c r="E3289" s="37">
        <f>IF('📦 RON BỘ'!B546="","",'📦 RON BỘ'!G546)</f>
        <v/>
      </c>
      <c r="F3289" s="37">
        <f>IF('📦 RON BỘ'!B546="","",'📦 RON BỘ'!H546)</f>
        <v/>
      </c>
      <c r="G3289" s="37">
        <f>IF('📦 RON BỘ'!B546="","",'📦 RON BỘ'!I546)</f>
        <v/>
      </c>
      <c r="H3289" s="37">
        <f>IF('📦 RON BỘ'!B546="","",'📦 RON BỘ'!J546)</f>
        <v/>
      </c>
      <c r="I3289" s="37">
        <f>IF('📦 RON BỘ'!B546="","",'📦 RON BỘ'!K546)</f>
        <v/>
      </c>
      <c r="J3289">
        <f>IF('📦 RON BỘ'!B546="","","")</f>
        <v/>
      </c>
      <c r="L3289">
        <f>N(L3288)+IF(AND('🔎 TRA CỨU NHANH'!$C$2&lt;&gt;"",OR(ISNUMBER(SEARCH('🔎 TRA CỨU NHANH'!$C$2,$A3289)),ISNUMBER(SEARCH('🔎 TRA CỨU NHANH'!$C$2,$B3289)))),1,0)</f>
        <v/>
      </c>
      <c r="M3289">
        <f>IF(L3289&gt;N(L3288),L3289,"")</f>
        <v/>
      </c>
      <c r="N3289">
        <f>N(N3288)+IF(AND('💰 BÁO GIÁ'!$C$27&lt;&gt;"",OR(ISNUMBER(SEARCH('💰 BÁO GIÁ'!$C$27,$A3289)),ISNUMBER(SEARCH('💰 BÁO GIÁ'!$C$27,$B3289)))),1,0)</f>
        <v/>
      </c>
      <c r="O3289">
        <f>IF(N3289&gt;N(N3288),N3289,"")</f>
        <v/>
      </c>
    </row>
    <row r="3290">
      <c r="A3290">
        <f>IF('📦 RON BỘ'!B547="","",'📦 RON BỘ'!B547)</f>
        <v/>
      </c>
      <c r="B3290">
        <f>IF('📦 RON BỘ'!B547="","",'📦 RON BỘ'!C547)</f>
        <v/>
      </c>
      <c r="C3290">
        <f>IF('📦 RON BỘ'!B547="","","Ron bộ")</f>
        <v/>
      </c>
      <c r="D3290">
        <f>IF('📦 RON BỘ'!B547="","",'📦 RON BỘ'!F547)</f>
        <v/>
      </c>
      <c r="E3290" s="37">
        <f>IF('📦 RON BỘ'!B547="","",'📦 RON BỘ'!G547)</f>
        <v/>
      </c>
      <c r="F3290" s="37">
        <f>IF('📦 RON BỘ'!B547="","",'📦 RON BỘ'!H547)</f>
        <v/>
      </c>
      <c r="G3290" s="37">
        <f>IF('📦 RON BỘ'!B547="","",'📦 RON BỘ'!I547)</f>
        <v/>
      </c>
      <c r="H3290" s="37">
        <f>IF('📦 RON BỘ'!B547="","",'📦 RON BỘ'!J547)</f>
        <v/>
      </c>
      <c r="I3290" s="37">
        <f>IF('📦 RON BỘ'!B547="","",'📦 RON BỘ'!K547)</f>
        <v/>
      </c>
      <c r="J3290">
        <f>IF('📦 RON BỘ'!B547="","","")</f>
        <v/>
      </c>
      <c r="L3290">
        <f>N(L3289)+IF(AND('🔎 TRA CỨU NHANH'!$C$2&lt;&gt;"",OR(ISNUMBER(SEARCH('🔎 TRA CỨU NHANH'!$C$2,$A3290)),ISNUMBER(SEARCH('🔎 TRA CỨU NHANH'!$C$2,$B3290)))),1,0)</f>
        <v/>
      </c>
      <c r="M3290">
        <f>IF(L3290&gt;N(L3289),L3290,"")</f>
        <v/>
      </c>
      <c r="N3290">
        <f>N(N3289)+IF(AND('💰 BÁO GIÁ'!$C$27&lt;&gt;"",OR(ISNUMBER(SEARCH('💰 BÁO GIÁ'!$C$27,$A3290)),ISNUMBER(SEARCH('💰 BÁO GIÁ'!$C$27,$B3290)))),1,0)</f>
        <v/>
      </c>
      <c r="O3290">
        <f>IF(N3290&gt;N(N3289),N3290,"")</f>
        <v/>
      </c>
    </row>
    <row r="3291">
      <c r="A3291">
        <f>IF('📦 RON BỘ'!B548="","",'📦 RON BỘ'!B548)</f>
        <v/>
      </c>
      <c r="B3291">
        <f>IF('📦 RON BỘ'!B548="","",'📦 RON BỘ'!C548)</f>
        <v/>
      </c>
      <c r="C3291">
        <f>IF('📦 RON BỘ'!B548="","","Ron bộ")</f>
        <v/>
      </c>
      <c r="D3291">
        <f>IF('📦 RON BỘ'!B548="","",'📦 RON BỘ'!F548)</f>
        <v/>
      </c>
      <c r="E3291" s="37">
        <f>IF('📦 RON BỘ'!B548="","",'📦 RON BỘ'!G548)</f>
        <v/>
      </c>
      <c r="F3291" s="37">
        <f>IF('📦 RON BỘ'!B548="","",'📦 RON BỘ'!H548)</f>
        <v/>
      </c>
      <c r="G3291" s="37">
        <f>IF('📦 RON BỘ'!B548="","",'📦 RON BỘ'!I548)</f>
        <v/>
      </c>
      <c r="H3291" s="37">
        <f>IF('📦 RON BỘ'!B548="","",'📦 RON BỘ'!J548)</f>
        <v/>
      </c>
      <c r="I3291" s="37">
        <f>IF('📦 RON BỘ'!B548="","",'📦 RON BỘ'!K548)</f>
        <v/>
      </c>
      <c r="J3291">
        <f>IF('📦 RON BỘ'!B548="","","")</f>
        <v/>
      </c>
      <c r="L3291">
        <f>N(L3290)+IF(AND('🔎 TRA CỨU NHANH'!$C$2&lt;&gt;"",OR(ISNUMBER(SEARCH('🔎 TRA CỨU NHANH'!$C$2,$A3291)),ISNUMBER(SEARCH('🔎 TRA CỨU NHANH'!$C$2,$B3291)))),1,0)</f>
        <v/>
      </c>
      <c r="M3291">
        <f>IF(L3291&gt;N(L3290),L3291,"")</f>
        <v/>
      </c>
      <c r="N3291">
        <f>N(N3290)+IF(AND('💰 BÁO GIÁ'!$C$27&lt;&gt;"",OR(ISNUMBER(SEARCH('💰 BÁO GIÁ'!$C$27,$A3291)),ISNUMBER(SEARCH('💰 BÁO GIÁ'!$C$27,$B3291)))),1,0)</f>
        <v/>
      </c>
      <c r="O3291">
        <f>IF(N3291&gt;N(N3290),N3291,"")</f>
        <v/>
      </c>
    </row>
    <row r="3292">
      <c r="A3292">
        <f>IF('📦 RON BỘ'!B549="","",'📦 RON BỘ'!B549)</f>
        <v/>
      </c>
      <c r="B3292">
        <f>IF('📦 RON BỘ'!B549="","",'📦 RON BỘ'!C549)</f>
        <v/>
      </c>
      <c r="C3292">
        <f>IF('📦 RON BỘ'!B549="","","Ron bộ")</f>
        <v/>
      </c>
      <c r="D3292">
        <f>IF('📦 RON BỘ'!B549="","",'📦 RON BỘ'!F549)</f>
        <v/>
      </c>
      <c r="E3292" s="37">
        <f>IF('📦 RON BỘ'!B549="","",'📦 RON BỘ'!G549)</f>
        <v/>
      </c>
      <c r="F3292" s="37">
        <f>IF('📦 RON BỘ'!B549="","",'📦 RON BỘ'!H549)</f>
        <v/>
      </c>
      <c r="G3292" s="37">
        <f>IF('📦 RON BỘ'!B549="","",'📦 RON BỘ'!I549)</f>
        <v/>
      </c>
      <c r="H3292" s="37">
        <f>IF('📦 RON BỘ'!B549="","",'📦 RON BỘ'!J549)</f>
        <v/>
      </c>
      <c r="I3292" s="37">
        <f>IF('📦 RON BỘ'!B549="","",'📦 RON BỘ'!K549)</f>
        <v/>
      </c>
      <c r="J3292">
        <f>IF('📦 RON BỘ'!B549="","","")</f>
        <v/>
      </c>
      <c r="L3292">
        <f>N(L3291)+IF(AND('🔎 TRA CỨU NHANH'!$C$2&lt;&gt;"",OR(ISNUMBER(SEARCH('🔎 TRA CỨU NHANH'!$C$2,$A3292)),ISNUMBER(SEARCH('🔎 TRA CỨU NHANH'!$C$2,$B3292)))),1,0)</f>
        <v/>
      </c>
      <c r="M3292">
        <f>IF(L3292&gt;N(L3291),L3292,"")</f>
        <v/>
      </c>
      <c r="N3292">
        <f>N(N3291)+IF(AND('💰 BÁO GIÁ'!$C$27&lt;&gt;"",OR(ISNUMBER(SEARCH('💰 BÁO GIÁ'!$C$27,$A3292)),ISNUMBER(SEARCH('💰 BÁO GIÁ'!$C$27,$B3292)))),1,0)</f>
        <v/>
      </c>
      <c r="O3292">
        <f>IF(N3292&gt;N(N3291),N3292,"")</f>
        <v/>
      </c>
    </row>
    <row r="3293">
      <c r="A3293">
        <f>IF('📦 RON BỘ'!B550="","",'📦 RON BỘ'!B550)</f>
        <v/>
      </c>
      <c r="B3293">
        <f>IF('📦 RON BỘ'!B550="","",'📦 RON BỘ'!C550)</f>
        <v/>
      </c>
      <c r="C3293">
        <f>IF('📦 RON BỘ'!B550="","","Ron bộ")</f>
        <v/>
      </c>
      <c r="D3293">
        <f>IF('📦 RON BỘ'!B550="","",'📦 RON BỘ'!F550)</f>
        <v/>
      </c>
      <c r="E3293" s="37">
        <f>IF('📦 RON BỘ'!B550="","",'📦 RON BỘ'!G550)</f>
        <v/>
      </c>
      <c r="F3293" s="37">
        <f>IF('📦 RON BỘ'!B550="","",'📦 RON BỘ'!H550)</f>
        <v/>
      </c>
      <c r="G3293" s="37">
        <f>IF('📦 RON BỘ'!B550="","",'📦 RON BỘ'!I550)</f>
        <v/>
      </c>
      <c r="H3293" s="37">
        <f>IF('📦 RON BỘ'!B550="","",'📦 RON BỘ'!J550)</f>
        <v/>
      </c>
      <c r="I3293" s="37">
        <f>IF('📦 RON BỘ'!B550="","",'📦 RON BỘ'!K550)</f>
        <v/>
      </c>
      <c r="J3293">
        <f>IF('📦 RON BỘ'!B550="","","")</f>
        <v/>
      </c>
      <c r="L3293">
        <f>N(L3292)+IF(AND('🔎 TRA CỨU NHANH'!$C$2&lt;&gt;"",OR(ISNUMBER(SEARCH('🔎 TRA CỨU NHANH'!$C$2,$A3293)),ISNUMBER(SEARCH('🔎 TRA CỨU NHANH'!$C$2,$B3293)))),1,0)</f>
        <v/>
      </c>
      <c r="M3293">
        <f>IF(L3293&gt;N(L3292),L3293,"")</f>
        <v/>
      </c>
      <c r="N3293">
        <f>N(N3292)+IF(AND('💰 BÁO GIÁ'!$C$27&lt;&gt;"",OR(ISNUMBER(SEARCH('💰 BÁO GIÁ'!$C$27,$A3293)),ISNUMBER(SEARCH('💰 BÁO GIÁ'!$C$27,$B3293)))),1,0)</f>
        <v/>
      </c>
      <c r="O3293">
        <f>IF(N3293&gt;N(N3292),N3293,"")</f>
        <v/>
      </c>
    </row>
    <row r="3294">
      <c r="A3294">
        <f>IF('📦 RON BỘ'!B551="","",'📦 RON BỘ'!B551)</f>
        <v/>
      </c>
      <c r="B3294">
        <f>IF('📦 RON BỘ'!B551="","",'📦 RON BỘ'!C551)</f>
        <v/>
      </c>
      <c r="C3294">
        <f>IF('📦 RON BỘ'!B551="","","Ron bộ")</f>
        <v/>
      </c>
      <c r="D3294">
        <f>IF('📦 RON BỘ'!B551="","",'📦 RON BỘ'!F551)</f>
        <v/>
      </c>
      <c r="E3294" s="37">
        <f>IF('📦 RON BỘ'!B551="","",'📦 RON BỘ'!G551)</f>
        <v/>
      </c>
      <c r="F3294" s="37">
        <f>IF('📦 RON BỘ'!B551="","",'📦 RON BỘ'!H551)</f>
        <v/>
      </c>
      <c r="G3294" s="37">
        <f>IF('📦 RON BỘ'!B551="","",'📦 RON BỘ'!I551)</f>
        <v/>
      </c>
      <c r="H3294" s="37">
        <f>IF('📦 RON BỘ'!B551="","",'📦 RON BỘ'!J551)</f>
        <v/>
      </c>
      <c r="I3294" s="37">
        <f>IF('📦 RON BỘ'!B551="","",'📦 RON BỘ'!K551)</f>
        <v/>
      </c>
      <c r="J3294">
        <f>IF('📦 RON BỘ'!B551="","","")</f>
        <v/>
      </c>
      <c r="L3294">
        <f>N(L3293)+IF(AND('🔎 TRA CỨU NHANH'!$C$2&lt;&gt;"",OR(ISNUMBER(SEARCH('🔎 TRA CỨU NHANH'!$C$2,$A3294)),ISNUMBER(SEARCH('🔎 TRA CỨU NHANH'!$C$2,$B3294)))),1,0)</f>
        <v/>
      </c>
      <c r="M3294">
        <f>IF(L3294&gt;N(L3293),L3294,"")</f>
        <v/>
      </c>
      <c r="N3294">
        <f>N(N3293)+IF(AND('💰 BÁO GIÁ'!$C$27&lt;&gt;"",OR(ISNUMBER(SEARCH('💰 BÁO GIÁ'!$C$27,$A3294)),ISNUMBER(SEARCH('💰 BÁO GIÁ'!$C$27,$B3294)))),1,0)</f>
        <v/>
      </c>
      <c r="O3294">
        <f>IF(N3294&gt;N(N3293),N3294,"")</f>
        <v/>
      </c>
    </row>
    <row r="3295">
      <c r="A3295">
        <f>IF('📦 RON BỘ'!B552="","",'📦 RON BỘ'!B552)</f>
        <v/>
      </c>
      <c r="B3295">
        <f>IF('📦 RON BỘ'!B552="","",'📦 RON BỘ'!C552)</f>
        <v/>
      </c>
      <c r="C3295">
        <f>IF('📦 RON BỘ'!B552="","","Ron bộ")</f>
        <v/>
      </c>
      <c r="D3295">
        <f>IF('📦 RON BỘ'!B552="","",'📦 RON BỘ'!F552)</f>
        <v/>
      </c>
      <c r="E3295" s="37">
        <f>IF('📦 RON BỘ'!B552="","",'📦 RON BỘ'!G552)</f>
        <v/>
      </c>
      <c r="F3295" s="37">
        <f>IF('📦 RON BỘ'!B552="","",'📦 RON BỘ'!H552)</f>
        <v/>
      </c>
      <c r="G3295" s="37">
        <f>IF('📦 RON BỘ'!B552="","",'📦 RON BỘ'!I552)</f>
        <v/>
      </c>
      <c r="H3295" s="37">
        <f>IF('📦 RON BỘ'!B552="","",'📦 RON BỘ'!J552)</f>
        <v/>
      </c>
      <c r="I3295" s="37">
        <f>IF('📦 RON BỘ'!B552="","",'📦 RON BỘ'!K552)</f>
        <v/>
      </c>
      <c r="J3295">
        <f>IF('📦 RON BỘ'!B552="","","")</f>
        <v/>
      </c>
      <c r="L3295">
        <f>N(L3294)+IF(AND('🔎 TRA CỨU NHANH'!$C$2&lt;&gt;"",OR(ISNUMBER(SEARCH('🔎 TRA CỨU NHANH'!$C$2,$A3295)),ISNUMBER(SEARCH('🔎 TRA CỨU NHANH'!$C$2,$B3295)))),1,0)</f>
        <v/>
      </c>
      <c r="M3295">
        <f>IF(L3295&gt;N(L3294),L3295,"")</f>
        <v/>
      </c>
      <c r="N3295">
        <f>N(N3294)+IF(AND('💰 BÁO GIÁ'!$C$27&lt;&gt;"",OR(ISNUMBER(SEARCH('💰 BÁO GIÁ'!$C$27,$A3295)),ISNUMBER(SEARCH('💰 BÁO GIÁ'!$C$27,$B3295)))),1,0)</f>
        <v/>
      </c>
      <c r="O3295">
        <f>IF(N3295&gt;N(N3294),N3295,"")</f>
        <v/>
      </c>
    </row>
    <row r="3296">
      <c r="A3296">
        <f>IF('📦 RON BỘ'!B553="","",'📦 RON BỘ'!B553)</f>
        <v/>
      </c>
      <c r="B3296">
        <f>IF('📦 RON BỘ'!B553="","",'📦 RON BỘ'!C553)</f>
        <v/>
      </c>
      <c r="C3296">
        <f>IF('📦 RON BỘ'!B553="","","Ron bộ")</f>
        <v/>
      </c>
      <c r="D3296">
        <f>IF('📦 RON BỘ'!B553="","",'📦 RON BỘ'!F553)</f>
        <v/>
      </c>
      <c r="E3296" s="37">
        <f>IF('📦 RON BỘ'!B553="","",'📦 RON BỘ'!G553)</f>
        <v/>
      </c>
      <c r="F3296" s="37">
        <f>IF('📦 RON BỘ'!B553="","",'📦 RON BỘ'!H553)</f>
        <v/>
      </c>
      <c r="G3296" s="37">
        <f>IF('📦 RON BỘ'!B553="","",'📦 RON BỘ'!I553)</f>
        <v/>
      </c>
      <c r="H3296" s="37">
        <f>IF('📦 RON BỘ'!B553="","",'📦 RON BỘ'!J553)</f>
        <v/>
      </c>
      <c r="I3296" s="37">
        <f>IF('📦 RON BỘ'!B553="","",'📦 RON BỘ'!K553)</f>
        <v/>
      </c>
      <c r="J3296">
        <f>IF('📦 RON BỘ'!B553="","","")</f>
        <v/>
      </c>
      <c r="L3296">
        <f>N(L3295)+IF(AND('🔎 TRA CỨU NHANH'!$C$2&lt;&gt;"",OR(ISNUMBER(SEARCH('🔎 TRA CỨU NHANH'!$C$2,$A3296)),ISNUMBER(SEARCH('🔎 TRA CỨU NHANH'!$C$2,$B3296)))),1,0)</f>
        <v/>
      </c>
      <c r="M3296">
        <f>IF(L3296&gt;N(L3295),L3296,"")</f>
        <v/>
      </c>
      <c r="N3296">
        <f>N(N3295)+IF(AND('💰 BÁO GIÁ'!$C$27&lt;&gt;"",OR(ISNUMBER(SEARCH('💰 BÁO GIÁ'!$C$27,$A3296)),ISNUMBER(SEARCH('💰 BÁO GIÁ'!$C$27,$B3296)))),1,0)</f>
        <v/>
      </c>
      <c r="O3296">
        <f>IF(N3296&gt;N(N3295),N3296,"")</f>
        <v/>
      </c>
    </row>
    <row r="3297">
      <c r="A3297">
        <f>IF('📦 RON BỘ'!B554="","",'📦 RON BỘ'!B554)</f>
        <v/>
      </c>
      <c r="B3297">
        <f>IF('📦 RON BỘ'!B554="","",'📦 RON BỘ'!C554)</f>
        <v/>
      </c>
      <c r="C3297">
        <f>IF('📦 RON BỘ'!B554="","","Ron bộ")</f>
        <v/>
      </c>
      <c r="D3297">
        <f>IF('📦 RON BỘ'!B554="","",'📦 RON BỘ'!F554)</f>
        <v/>
      </c>
      <c r="E3297" s="37">
        <f>IF('📦 RON BỘ'!B554="","",'📦 RON BỘ'!G554)</f>
        <v/>
      </c>
      <c r="F3297" s="37">
        <f>IF('📦 RON BỘ'!B554="","",'📦 RON BỘ'!H554)</f>
        <v/>
      </c>
      <c r="G3297" s="37">
        <f>IF('📦 RON BỘ'!B554="","",'📦 RON BỘ'!I554)</f>
        <v/>
      </c>
      <c r="H3297" s="37">
        <f>IF('📦 RON BỘ'!B554="","",'📦 RON BỘ'!J554)</f>
        <v/>
      </c>
      <c r="I3297" s="37">
        <f>IF('📦 RON BỘ'!B554="","",'📦 RON BỘ'!K554)</f>
        <v/>
      </c>
      <c r="J3297">
        <f>IF('📦 RON BỘ'!B554="","","")</f>
        <v/>
      </c>
      <c r="L3297">
        <f>N(L3296)+IF(AND('🔎 TRA CỨU NHANH'!$C$2&lt;&gt;"",OR(ISNUMBER(SEARCH('🔎 TRA CỨU NHANH'!$C$2,$A3297)),ISNUMBER(SEARCH('🔎 TRA CỨU NHANH'!$C$2,$B3297)))),1,0)</f>
        <v/>
      </c>
      <c r="M3297">
        <f>IF(L3297&gt;N(L3296),L3297,"")</f>
        <v/>
      </c>
      <c r="N3297">
        <f>N(N3296)+IF(AND('💰 BÁO GIÁ'!$C$27&lt;&gt;"",OR(ISNUMBER(SEARCH('💰 BÁO GIÁ'!$C$27,$A3297)),ISNUMBER(SEARCH('💰 BÁO GIÁ'!$C$27,$B3297)))),1,0)</f>
        <v/>
      </c>
      <c r="O3297">
        <f>IF(N3297&gt;N(N3296),N3297,"")</f>
        <v/>
      </c>
    </row>
    <row r="3298">
      <c r="A3298">
        <f>IF('📦 RON BỘ'!B555="","",'📦 RON BỘ'!B555)</f>
        <v/>
      </c>
      <c r="B3298">
        <f>IF('📦 RON BỘ'!B555="","",'📦 RON BỘ'!C555)</f>
        <v/>
      </c>
      <c r="C3298">
        <f>IF('📦 RON BỘ'!B555="","","Ron bộ")</f>
        <v/>
      </c>
      <c r="D3298">
        <f>IF('📦 RON BỘ'!B555="","",'📦 RON BỘ'!F555)</f>
        <v/>
      </c>
      <c r="E3298" s="37">
        <f>IF('📦 RON BỘ'!B555="","",'📦 RON BỘ'!G555)</f>
        <v/>
      </c>
      <c r="F3298" s="37">
        <f>IF('📦 RON BỘ'!B555="","",'📦 RON BỘ'!H555)</f>
        <v/>
      </c>
      <c r="G3298" s="37">
        <f>IF('📦 RON BỘ'!B555="","",'📦 RON BỘ'!I555)</f>
        <v/>
      </c>
      <c r="H3298" s="37">
        <f>IF('📦 RON BỘ'!B555="","",'📦 RON BỘ'!J555)</f>
        <v/>
      </c>
      <c r="I3298" s="37">
        <f>IF('📦 RON BỘ'!B555="","",'📦 RON BỘ'!K555)</f>
        <v/>
      </c>
      <c r="J3298">
        <f>IF('📦 RON BỘ'!B555="","","")</f>
        <v/>
      </c>
      <c r="L3298">
        <f>N(L3297)+IF(AND('🔎 TRA CỨU NHANH'!$C$2&lt;&gt;"",OR(ISNUMBER(SEARCH('🔎 TRA CỨU NHANH'!$C$2,$A3298)),ISNUMBER(SEARCH('🔎 TRA CỨU NHANH'!$C$2,$B3298)))),1,0)</f>
        <v/>
      </c>
      <c r="M3298">
        <f>IF(L3298&gt;N(L3297),L3298,"")</f>
        <v/>
      </c>
      <c r="N3298">
        <f>N(N3297)+IF(AND('💰 BÁO GIÁ'!$C$27&lt;&gt;"",OR(ISNUMBER(SEARCH('💰 BÁO GIÁ'!$C$27,$A3298)),ISNUMBER(SEARCH('💰 BÁO GIÁ'!$C$27,$B3298)))),1,0)</f>
        <v/>
      </c>
      <c r="O3298">
        <f>IF(N3298&gt;N(N3297),N3298,"")</f>
        <v/>
      </c>
    </row>
    <row r="3299">
      <c r="A3299">
        <f>IF('📦 RON BỘ'!B556="","",'📦 RON BỘ'!B556)</f>
        <v/>
      </c>
      <c r="B3299">
        <f>IF('📦 RON BỘ'!B556="","",'📦 RON BỘ'!C556)</f>
        <v/>
      </c>
      <c r="C3299">
        <f>IF('📦 RON BỘ'!B556="","","Ron bộ")</f>
        <v/>
      </c>
      <c r="D3299">
        <f>IF('📦 RON BỘ'!B556="","",'📦 RON BỘ'!F556)</f>
        <v/>
      </c>
      <c r="E3299" s="37">
        <f>IF('📦 RON BỘ'!B556="","",'📦 RON BỘ'!G556)</f>
        <v/>
      </c>
      <c r="F3299" s="37">
        <f>IF('📦 RON BỘ'!B556="","",'📦 RON BỘ'!H556)</f>
        <v/>
      </c>
      <c r="G3299" s="37">
        <f>IF('📦 RON BỘ'!B556="","",'📦 RON BỘ'!I556)</f>
        <v/>
      </c>
      <c r="H3299" s="37">
        <f>IF('📦 RON BỘ'!B556="","",'📦 RON BỘ'!J556)</f>
        <v/>
      </c>
      <c r="I3299" s="37">
        <f>IF('📦 RON BỘ'!B556="","",'📦 RON BỘ'!K556)</f>
        <v/>
      </c>
      <c r="J3299">
        <f>IF('📦 RON BỘ'!B556="","","")</f>
        <v/>
      </c>
      <c r="L3299">
        <f>N(L3298)+IF(AND('🔎 TRA CỨU NHANH'!$C$2&lt;&gt;"",OR(ISNUMBER(SEARCH('🔎 TRA CỨU NHANH'!$C$2,$A3299)),ISNUMBER(SEARCH('🔎 TRA CỨU NHANH'!$C$2,$B3299)))),1,0)</f>
        <v/>
      </c>
      <c r="M3299">
        <f>IF(L3299&gt;N(L3298),L3299,"")</f>
        <v/>
      </c>
      <c r="N3299">
        <f>N(N3298)+IF(AND('💰 BÁO GIÁ'!$C$27&lt;&gt;"",OR(ISNUMBER(SEARCH('💰 BÁO GIÁ'!$C$27,$A3299)),ISNUMBER(SEARCH('💰 BÁO GIÁ'!$C$27,$B3299)))),1,0)</f>
        <v/>
      </c>
      <c r="O3299">
        <f>IF(N3299&gt;N(N3298),N3299,"")</f>
        <v/>
      </c>
    </row>
    <row r="3300">
      <c r="A3300">
        <f>IF('📦 RON BỘ'!B557="","",'📦 RON BỘ'!B557)</f>
        <v/>
      </c>
      <c r="B3300">
        <f>IF('📦 RON BỘ'!B557="","",'📦 RON BỘ'!C557)</f>
        <v/>
      </c>
      <c r="C3300">
        <f>IF('📦 RON BỘ'!B557="","","Ron bộ")</f>
        <v/>
      </c>
      <c r="D3300">
        <f>IF('📦 RON BỘ'!B557="","",'📦 RON BỘ'!F557)</f>
        <v/>
      </c>
      <c r="E3300" s="37">
        <f>IF('📦 RON BỘ'!B557="","",'📦 RON BỘ'!G557)</f>
        <v/>
      </c>
      <c r="F3300" s="37">
        <f>IF('📦 RON BỘ'!B557="","",'📦 RON BỘ'!H557)</f>
        <v/>
      </c>
      <c r="G3300" s="37">
        <f>IF('📦 RON BỘ'!B557="","",'📦 RON BỘ'!I557)</f>
        <v/>
      </c>
      <c r="H3300" s="37">
        <f>IF('📦 RON BỘ'!B557="","",'📦 RON BỘ'!J557)</f>
        <v/>
      </c>
      <c r="I3300" s="37">
        <f>IF('📦 RON BỘ'!B557="","",'📦 RON BỘ'!K557)</f>
        <v/>
      </c>
      <c r="J3300">
        <f>IF('📦 RON BỘ'!B557="","","")</f>
        <v/>
      </c>
      <c r="L3300">
        <f>N(L3299)+IF(AND('🔎 TRA CỨU NHANH'!$C$2&lt;&gt;"",OR(ISNUMBER(SEARCH('🔎 TRA CỨU NHANH'!$C$2,$A3300)),ISNUMBER(SEARCH('🔎 TRA CỨU NHANH'!$C$2,$B3300)))),1,0)</f>
        <v/>
      </c>
      <c r="M3300">
        <f>IF(L3300&gt;N(L3299),L3300,"")</f>
        <v/>
      </c>
      <c r="N3300">
        <f>N(N3299)+IF(AND('💰 BÁO GIÁ'!$C$27&lt;&gt;"",OR(ISNUMBER(SEARCH('💰 BÁO GIÁ'!$C$27,$A3300)),ISNUMBER(SEARCH('💰 BÁO GIÁ'!$C$27,$B3300)))),1,0)</f>
        <v/>
      </c>
      <c r="O3300">
        <f>IF(N3300&gt;N(N3299),N3300,"")</f>
        <v/>
      </c>
    </row>
    <row r="3301">
      <c r="A3301">
        <f>IF('📦 RON BỘ'!B558="","",'📦 RON BỘ'!B558)</f>
        <v/>
      </c>
      <c r="B3301">
        <f>IF('📦 RON BỘ'!B558="","",'📦 RON BỘ'!C558)</f>
        <v/>
      </c>
      <c r="C3301">
        <f>IF('📦 RON BỘ'!B558="","","Ron bộ")</f>
        <v/>
      </c>
      <c r="D3301">
        <f>IF('📦 RON BỘ'!B558="","",'📦 RON BỘ'!F558)</f>
        <v/>
      </c>
      <c r="E3301" s="37">
        <f>IF('📦 RON BỘ'!B558="","",'📦 RON BỘ'!G558)</f>
        <v/>
      </c>
      <c r="F3301" s="37">
        <f>IF('📦 RON BỘ'!B558="","",'📦 RON BỘ'!H558)</f>
        <v/>
      </c>
      <c r="G3301" s="37">
        <f>IF('📦 RON BỘ'!B558="","",'📦 RON BỘ'!I558)</f>
        <v/>
      </c>
      <c r="H3301" s="37">
        <f>IF('📦 RON BỘ'!B558="","",'📦 RON BỘ'!J558)</f>
        <v/>
      </c>
      <c r="I3301" s="37">
        <f>IF('📦 RON BỘ'!B558="","",'📦 RON BỘ'!K558)</f>
        <v/>
      </c>
      <c r="J3301">
        <f>IF('📦 RON BỘ'!B558="","","")</f>
        <v/>
      </c>
      <c r="L3301">
        <f>N(L3300)+IF(AND('🔎 TRA CỨU NHANH'!$C$2&lt;&gt;"",OR(ISNUMBER(SEARCH('🔎 TRA CỨU NHANH'!$C$2,$A3301)),ISNUMBER(SEARCH('🔎 TRA CỨU NHANH'!$C$2,$B3301)))),1,0)</f>
        <v/>
      </c>
      <c r="M3301">
        <f>IF(L3301&gt;N(L3300),L3301,"")</f>
        <v/>
      </c>
      <c r="N3301">
        <f>N(N3300)+IF(AND('💰 BÁO GIÁ'!$C$27&lt;&gt;"",OR(ISNUMBER(SEARCH('💰 BÁO GIÁ'!$C$27,$A3301)),ISNUMBER(SEARCH('💰 BÁO GIÁ'!$C$27,$B3301)))),1,0)</f>
        <v/>
      </c>
      <c r="O3301">
        <f>IF(N3301&gt;N(N3300),N3301,"")</f>
        <v/>
      </c>
    </row>
    <row r="3302">
      <c r="A3302">
        <f>IF('📦 RON BỘ'!B559="","",'📦 RON BỘ'!B559)</f>
        <v/>
      </c>
      <c r="B3302">
        <f>IF('📦 RON BỘ'!B559="","",'📦 RON BỘ'!C559)</f>
        <v/>
      </c>
      <c r="C3302">
        <f>IF('📦 RON BỘ'!B559="","","Ron bộ")</f>
        <v/>
      </c>
      <c r="D3302">
        <f>IF('📦 RON BỘ'!B559="","",'📦 RON BỘ'!F559)</f>
        <v/>
      </c>
      <c r="E3302" s="37">
        <f>IF('📦 RON BỘ'!B559="","",'📦 RON BỘ'!G559)</f>
        <v/>
      </c>
      <c r="F3302" s="37">
        <f>IF('📦 RON BỘ'!B559="","",'📦 RON BỘ'!H559)</f>
        <v/>
      </c>
      <c r="G3302" s="37">
        <f>IF('📦 RON BỘ'!B559="","",'📦 RON BỘ'!I559)</f>
        <v/>
      </c>
      <c r="H3302" s="37">
        <f>IF('📦 RON BỘ'!B559="","",'📦 RON BỘ'!J559)</f>
        <v/>
      </c>
      <c r="I3302" s="37">
        <f>IF('📦 RON BỘ'!B559="","",'📦 RON BỘ'!K559)</f>
        <v/>
      </c>
      <c r="J3302">
        <f>IF('📦 RON BỘ'!B559="","","")</f>
        <v/>
      </c>
      <c r="L3302">
        <f>N(L3301)+IF(AND('🔎 TRA CỨU NHANH'!$C$2&lt;&gt;"",OR(ISNUMBER(SEARCH('🔎 TRA CỨU NHANH'!$C$2,$A3302)),ISNUMBER(SEARCH('🔎 TRA CỨU NHANH'!$C$2,$B3302)))),1,0)</f>
        <v/>
      </c>
      <c r="M3302">
        <f>IF(L3302&gt;N(L3301),L3302,"")</f>
        <v/>
      </c>
      <c r="N3302">
        <f>N(N3301)+IF(AND('💰 BÁO GIÁ'!$C$27&lt;&gt;"",OR(ISNUMBER(SEARCH('💰 BÁO GIÁ'!$C$27,$A3302)),ISNUMBER(SEARCH('💰 BÁO GIÁ'!$C$27,$B3302)))),1,0)</f>
        <v/>
      </c>
      <c r="O3302">
        <f>IF(N3302&gt;N(N3301),N3302,"")</f>
        <v/>
      </c>
    </row>
    <row r="3303">
      <c r="A3303">
        <f>IF('📦 RON BỘ'!B560="","",'📦 RON BỘ'!B560)</f>
        <v/>
      </c>
      <c r="B3303">
        <f>IF('📦 RON BỘ'!B560="","",'📦 RON BỘ'!C560)</f>
        <v/>
      </c>
      <c r="C3303">
        <f>IF('📦 RON BỘ'!B560="","","Ron bộ")</f>
        <v/>
      </c>
      <c r="D3303">
        <f>IF('📦 RON BỘ'!B560="","",'📦 RON BỘ'!F560)</f>
        <v/>
      </c>
      <c r="E3303" s="37">
        <f>IF('📦 RON BỘ'!B560="","",'📦 RON BỘ'!G560)</f>
        <v/>
      </c>
      <c r="F3303" s="37">
        <f>IF('📦 RON BỘ'!B560="","",'📦 RON BỘ'!H560)</f>
        <v/>
      </c>
      <c r="G3303" s="37">
        <f>IF('📦 RON BỘ'!B560="","",'📦 RON BỘ'!I560)</f>
        <v/>
      </c>
      <c r="H3303" s="37">
        <f>IF('📦 RON BỘ'!B560="","",'📦 RON BỘ'!J560)</f>
        <v/>
      </c>
      <c r="I3303" s="37">
        <f>IF('📦 RON BỘ'!B560="","",'📦 RON BỘ'!K560)</f>
        <v/>
      </c>
      <c r="J3303">
        <f>IF('📦 RON BỘ'!B560="","","")</f>
        <v/>
      </c>
      <c r="L3303">
        <f>N(L3302)+IF(AND('🔎 TRA CỨU NHANH'!$C$2&lt;&gt;"",OR(ISNUMBER(SEARCH('🔎 TRA CỨU NHANH'!$C$2,$A3303)),ISNUMBER(SEARCH('🔎 TRA CỨU NHANH'!$C$2,$B3303)))),1,0)</f>
        <v/>
      </c>
      <c r="M3303">
        <f>IF(L3303&gt;N(L3302),L3303,"")</f>
        <v/>
      </c>
      <c r="N3303">
        <f>N(N3302)+IF(AND('💰 BÁO GIÁ'!$C$27&lt;&gt;"",OR(ISNUMBER(SEARCH('💰 BÁO GIÁ'!$C$27,$A3303)),ISNUMBER(SEARCH('💰 BÁO GIÁ'!$C$27,$B3303)))),1,0)</f>
        <v/>
      </c>
      <c r="O3303">
        <f>IF(N3303&gt;N(N3302),N3303,"")</f>
        <v/>
      </c>
    </row>
    <row r="3304">
      <c r="A3304">
        <f>IF('📦 RON BỘ'!B561="","",'📦 RON BỘ'!B561)</f>
        <v/>
      </c>
      <c r="B3304">
        <f>IF('📦 RON BỘ'!B561="","",'📦 RON BỘ'!C561)</f>
        <v/>
      </c>
      <c r="C3304">
        <f>IF('📦 RON BỘ'!B561="","","Ron bộ")</f>
        <v/>
      </c>
      <c r="D3304">
        <f>IF('📦 RON BỘ'!B561="","",'📦 RON BỘ'!F561)</f>
        <v/>
      </c>
      <c r="E3304" s="37">
        <f>IF('📦 RON BỘ'!B561="","",'📦 RON BỘ'!G561)</f>
        <v/>
      </c>
      <c r="F3304" s="37">
        <f>IF('📦 RON BỘ'!B561="","",'📦 RON BỘ'!H561)</f>
        <v/>
      </c>
      <c r="G3304" s="37">
        <f>IF('📦 RON BỘ'!B561="","",'📦 RON BỘ'!I561)</f>
        <v/>
      </c>
      <c r="H3304" s="37">
        <f>IF('📦 RON BỘ'!B561="","",'📦 RON BỘ'!J561)</f>
        <v/>
      </c>
      <c r="I3304" s="37">
        <f>IF('📦 RON BỘ'!B561="","",'📦 RON BỘ'!K561)</f>
        <v/>
      </c>
      <c r="J3304">
        <f>IF('📦 RON BỘ'!B561="","","")</f>
        <v/>
      </c>
      <c r="L3304">
        <f>N(L3303)+IF(AND('🔎 TRA CỨU NHANH'!$C$2&lt;&gt;"",OR(ISNUMBER(SEARCH('🔎 TRA CỨU NHANH'!$C$2,$A3304)),ISNUMBER(SEARCH('🔎 TRA CỨU NHANH'!$C$2,$B3304)))),1,0)</f>
        <v/>
      </c>
      <c r="M3304">
        <f>IF(L3304&gt;N(L3303),L3304,"")</f>
        <v/>
      </c>
      <c r="N3304">
        <f>N(N3303)+IF(AND('💰 BÁO GIÁ'!$C$27&lt;&gt;"",OR(ISNUMBER(SEARCH('💰 BÁO GIÁ'!$C$27,$A3304)),ISNUMBER(SEARCH('💰 BÁO GIÁ'!$C$27,$B3304)))),1,0)</f>
        <v/>
      </c>
      <c r="O3304">
        <f>IF(N3304&gt;N(N3303),N3304,"")</f>
        <v/>
      </c>
    </row>
    <row r="3305">
      <c r="A3305">
        <f>IF('📦 RON BỘ'!B562="","",'📦 RON BỘ'!B562)</f>
        <v/>
      </c>
      <c r="B3305">
        <f>IF('📦 RON BỘ'!B562="","",'📦 RON BỘ'!C562)</f>
        <v/>
      </c>
      <c r="C3305">
        <f>IF('📦 RON BỘ'!B562="","","Ron bộ")</f>
        <v/>
      </c>
      <c r="D3305">
        <f>IF('📦 RON BỘ'!B562="","",'📦 RON BỘ'!F562)</f>
        <v/>
      </c>
      <c r="E3305" s="37">
        <f>IF('📦 RON BỘ'!B562="","",'📦 RON BỘ'!G562)</f>
        <v/>
      </c>
      <c r="F3305" s="37">
        <f>IF('📦 RON BỘ'!B562="","",'📦 RON BỘ'!H562)</f>
        <v/>
      </c>
      <c r="G3305" s="37">
        <f>IF('📦 RON BỘ'!B562="","",'📦 RON BỘ'!I562)</f>
        <v/>
      </c>
      <c r="H3305" s="37">
        <f>IF('📦 RON BỘ'!B562="","",'📦 RON BỘ'!J562)</f>
        <v/>
      </c>
      <c r="I3305" s="37">
        <f>IF('📦 RON BỘ'!B562="","",'📦 RON BỘ'!K562)</f>
        <v/>
      </c>
      <c r="J3305">
        <f>IF('📦 RON BỘ'!B562="","","")</f>
        <v/>
      </c>
      <c r="L3305">
        <f>N(L3304)+IF(AND('🔎 TRA CỨU NHANH'!$C$2&lt;&gt;"",OR(ISNUMBER(SEARCH('🔎 TRA CỨU NHANH'!$C$2,$A3305)),ISNUMBER(SEARCH('🔎 TRA CỨU NHANH'!$C$2,$B3305)))),1,0)</f>
        <v/>
      </c>
      <c r="M3305">
        <f>IF(L3305&gt;N(L3304),L3305,"")</f>
        <v/>
      </c>
      <c r="N3305">
        <f>N(N3304)+IF(AND('💰 BÁO GIÁ'!$C$27&lt;&gt;"",OR(ISNUMBER(SEARCH('💰 BÁO GIÁ'!$C$27,$A3305)),ISNUMBER(SEARCH('💰 BÁO GIÁ'!$C$27,$B3305)))),1,0)</f>
        <v/>
      </c>
      <c r="O3305">
        <f>IF(N3305&gt;N(N3304),N3305,"")</f>
        <v/>
      </c>
    </row>
    <row r="3306">
      <c r="A3306">
        <f>IF('📦 RON BỘ'!B563="","",'📦 RON BỘ'!B563)</f>
        <v/>
      </c>
      <c r="B3306">
        <f>IF('📦 RON BỘ'!B563="","",'📦 RON BỘ'!C563)</f>
        <v/>
      </c>
      <c r="C3306">
        <f>IF('📦 RON BỘ'!B563="","","Ron bộ")</f>
        <v/>
      </c>
      <c r="D3306">
        <f>IF('📦 RON BỘ'!B563="","",'📦 RON BỘ'!F563)</f>
        <v/>
      </c>
      <c r="E3306" s="37">
        <f>IF('📦 RON BỘ'!B563="","",'📦 RON BỘ'!G563)</f>
        <v/>
      </c>
      <c r="F3306" s="37">
        <f>IF('📦 RON BỘ'!B563="","",'📦 RON BỘ'!H563)</f>
        <v/>
      </c>
      <c r="G3306" s="37">
        <f>IF('📦 RON BỘ'!B563="","",'📦 RON BỘ'!I563)</f>
        <v/>
      </c>
      <c r="H3306" s="37">
        <f>IF('📦 RON BỘ'!B563="","",'📦 RON BỘ'!J563)</f>
        <v/>
      </c>
      <c r="I3306" s="37">
        <f>IF('📦 RON BỘ'!B563="","",'📦 RON BỘ'!K563)</f>
        <v/>
      </c>
      <c r="J3306">
        <f>IF('📦 RON BỘ'!B563="","","")</f>
        <v/>
      </c>
      <c r="L3306">
        <f>N(L3305)+IF(AND('🔎 TRA CỨU NHANH'!$C$2&lt;&gt;"",OR(ISNUMBER(SEARCH('🔎 TRA CỨU NHANH'!$C$2,$A3306)),ISNUMBER(SEARCH('🔎 TRA CỨU NHANH'!$C$2,$B3306)))),1,0)</f>
        <v/>
      </c>
      <c r="M3306">
        <f>IF(L3306&gt;N(L3305),L3306,"")</f>
        <v/>
      </c>
      <c r="N3306">
        <f>N(N3305)+IF(AND('💰 BÁO GIÁ'!$C$27&lt;&gt;"",OR(ISNUMBER(SEARCH('💰 BÁO GIÁ'!$C$27,$A3306)),ISNUMBER(SEARCH('💰 BÁO GIÁ'!$C$27,$B3306)))),1,0)</f>
        <v/>
      </c>
      <c r="O3306">
        <f>IF(N3306&gt;N(N3305),N3306,"")</f>
        <v/>
      </c>
    </row>
    <row r="3307">
      <c r="A3307">
        <f>IF('📦 RON BỘ'!B564="","",'📦 RON BỘ'!B564)</f>
        <v/>
      </c>
      <c r="B3307">
        <f>IF('📦 RON BỘ'!B564="","",'📦 RON BỘ'!C564)</f>
        <v/>
      </c>
      <c r="C3307">
        <f>IF('📦 RON BỘ'!B564="","","Ron bộ")</f>
        <v/>
      </c>
      <c r="D3307">
        <f>IF('📦 RON BỘ'!B564="","",'📦 RON BỘ'!F564)</f>
        <v/>
      </c>
      <c r="E3307" s="37">
        <f>IF('📦 RON BỘ'!B564="","",'📦 RON BỘ'!G564)</f>
        <v/>
      </c>
      <c r="F3307" s="37">
        <f>IF('📦 RON BỘ'!B564="","",'📦 RON BỘ'!H564)</f>
        <v/>
      </c>
      <c r="G3307" s="37">
        <f>IF('📦 RON BỘ'!B564="","",'📦 RON BỘ'!I564)</f>
        <v/>
      </c>
      <c r="H3307" s="37">
        <f>IF('📦 RON BỘ'!B564="","",'📦 RON BỘ'!J564)</f>
        <v/>
      </c>
      <c r="I3307" s="37">
        <f>IF('📦 RON BỘ'!B564="","",'📦 RON BỘ'!K564)</f>
        <v/>
      </c>
      <c r="J3307">
        <f>IF('📦 RON BỘ'!B564="","","")</f>
        <v/>
      </c>
      <c r="L3307">
        <f>N(L3306)+IF(AND('🔎 TRA CỨU NHANH'!$C$2&lt;&gt;"",OR(ISNUMBER(SEARCH('🔎 TRA CỨU NHANH'!$C$2,$A3307)),ISNUMBER(SEARCH('🔎 TRA CỨU NHANH'!$C$2,$B3307)))),1,0)</f>
        <v/>
      </c>
      <c r="M3307">
        <f>IF(L3307&gt;N(L3306),L3307,"")</f>
        <v/>
      </c>
      <c r="N3307">
        <f>N(N3306)+IF(AND('💰 BÁO GIÁ'!$C$27&lt;&gt;"",OR(ISNUMBER(SEARCH('💰 BÁO GIÁ'!$C$27,$A3307)),ISNUMBER(SEARCH('💰 BÁO GIÁ'!$C$27,$B3307)))),1,0)</f>
        <v/>
      </c>
      <c r="O3307">
        <f>IF(N3307&gt;N(N3306),N3307,"")</f>
        <v/>
      </c>
    </row>
    <row r="3308">
      <c r="A3308">
        <f>IF('📦 RON BỘ'!B565="","",'📦 RON BỘ'!B565)</f>
        <v/>
      </c>
      <c r="B3308">
        <f>IF('📦 RON BỘ'!B565="","",'📦 RON BỘ'!C565)</f>
        <v/>
      </c>
      <c r="C3308">
        <f>IF('📦 RON BỘ'!B565="","","Ron bộ")</f>
        <v/>
      </c>
      <c r="D3308">
        <f>IF('📦 RON BỘ'!B565="","",'📦 RON BỘ'!F565)</f>
        <v/>
      </c>
      <c r="E3308" s="37">
        <f>IF('📦 RON BỘ'!B565="","",'📦 RON BỘ'!G565)</f>
        <v/>
      </c>
      <c r="F3308" s="37">
        <f>IF('📦 RON BỘ'!B565="","",'📦 RON BỘ'!H565)</f>
        <v/>
      </c>
      <c r="G3308" s="37">
        <f>IF('📦 RON BỘ'!B565="","",'📦 RON BỘ'!I565)</f>
        <v/>
      </c>
      <c r="H3308" s="37">
        <f>IF('📦 RON BỘ'!B565="","",'📦 RON BỘ'!J565)</f>
        <v/>
      </c>
      <c r="I3308" s="37">
        <f>IF('📦 RON BỘ'!B565="","",'📦 RON BỘ'!K565)</f>
        <v/>
      </c>
      <c r="J3308">
        <f>IF('📦 RON BỘ'!B565="","","")</f>
        <v/>
      </c>
      <c r="L3308">
        <f>N(L3307)+IF(AND('🔎 TRA CỨU NHANH'!$C$2&lt;&gt;"",OR(ISNUMBER(SEARCH('🔎 TRA CỨU NHANH'!$C$2,$A3308)),ISNUMBER(SEARCH('🔎 TRA CỨU NHANH'!$C$2,$B3308)))),1,0)</f>
        <v/>
      </c>
      <c r="M3308">
        <f>IF(L3308&gt;N(L3307),L3308,"")</f>
        <v/>
      </c>
      <c r="N3308">
        <f>N(N3307)+IF(AND('💰 BÁO GIÁ'!$C$27&lt;&gt;"",OR(ISNUMBER(SEARCH('💰 BÁO GIÁ'!$C$27,$A3308)),ISNUMBER(SEARCH('💰 BÁO GIÁ'!$C$27,$B3308)))),1,0)</f>
        <v/>
      </c>
      <c r="O3308">
        <f>IF(N3308&gt;N(N3307),N3308,"")</f>
        <v/>
      </c>
    </row>
    <row r="3309">
      <c r="A3309">
        <f>IF('📦 RON BỘ'!B566="","",'📦 RON BỘ'!B566)</f>
        <v/>
      </c>
      <c r="B3309">
        <f>IF('📦 RON BỘ'!B566="","",'📦 RON BỘ'!C566)</f>
        <v/>
      </c>
      <c r="C3309">
        <f>IF('📦 RON BỘ'!B566="","","Ron bộ")</f>
        <v/>
      </c>
      <c r="D3309">
        <f>IF('📦 RON BỘ'!B566="","",'📦 RON BỘ'!F566)</f>
        <v/>
      </c>
      <c r="E3309" s="37">
        <f>IF('📦 RON BỘ'!B566="","",'📦 RON BỘ'!G566)</f>
        <v/>
      </c>
      <c r="F3309" s="37">
        <f>IF('📦 RON BỘ'!B566="","",'📦 RON BỘ'!H566)</f>
        <v/>
      </c>
      <c r="G3309" s="37">
        <f>IF('📦 RON BỘ'!B566="","",'📦 RON BỘ'!I566)</f>
        <v/>
      </c>
      <c r="H3309" s="37">
        <f>IF('📦 RON BỘ'!B566="","",'📦 RON BỘ'!J566)</f>
        <v/>
      </c>
      <c r="I3309" s="37">
        <f>IF('📦 RON BỘ'!B566="","",'📦 RON BỘ'!K566)</f>
        <v/>
      </c>
      <c r="J3309">
        <f>IF('📦 RON BỘ'!B566="","","")</f>
        <v/>
      </c>
      <c r="L3309">
        <f>N(L3308)+IF(AND('🔎 TRA CỨU NHANH'!$C$2&lt;&gt;"",OR(ISNUMBER(SEARCH('🔎 TRA CỨU NHANH'!$C$2,$A3309)),ISNUMBER(SEARCH('🔎 TRA CỨU NHANH'!$C$2,$B3309)))),1,0)</f>
        <v/>
      </c>
      <c r="M3309">
        <f>IF(L3309&gt;N(L3308),L3309,"")</f>
        <v/>
      </c>
      <c r="N3309">
        <f>N(N3308)+IF(AND('💰 BÁO GIÁ'!$C$27&lt;&gt;"",OR(ISNUMBER(SEARCH('💰 BÁO GIÁ'!$C$27,$A3309)),ISNUMBER(SEARCH('💰 BÁO GIÁ'!$C$27,$B3309)))),1,0)</f>
        <v/>
      </c>
      <c r="O3309">
        <f>IF(N3309&gt;N(N3308),N3309,"")</f>
        <v/>
      </c>
    </row>
    <row r="3310">
      <c r="A3310">
        <f>IF('📦 RON BỘ'!B567="","",'📦 RON BỘ'!B567)</f>
        <v/>
      </c>
      <c r="B3310">
        <f>IF('📦 RON BỘ'!B567="","",'📦 RON BỘ'!C567)</f>
        <v/>
      </c>
      <c r="C3310">
        <f>IF('📦 RON BỘ'!B567="","","Ron bộ")</f>
        <v/>
      </c>
      <c r="D3310">
        <f>IF('📦 RON BỘ'!B567="","",'📦 RON BỘ'!F567)</f>
        <v/>
      </c>
      <c r="E3310" s="37">
        <f>IF('📦 RON BỘ'!B567="","",'📦 RON BỘ'!G567)</f>
        <v/>
      </c>
      <c r="F3310" s="37">
        <f>IF('📦 RON BỘ'!B567="","",'📦 RON BỘ'!H567)</f>
        <v/>
      </c>
      <c r="G3310" s="37">
        <f>IF('📦 RON BỘ'!B567="","",'📦 RON BỘ'!I567)</f>
        <v/>
      </c>
      <c r="H3310" s="37">
        <f>IF('📦 RON BỘ'!B567="","",'📦 RON BỘ'!J567)</f>
        <v/>
      </c>
      <c r="I3310" s="37">
        <f>IF('📦 RON BỘ'!B567="","",'📦 RON BỘ'!K567)</f>
        <v/>
      </c>
      <c r="J3310">
        <f>IF('📦 RON BỘ'!B567="","","")</f>
        <v/>
      </c>
      <c r="L3310">
        <f>N(L3309)+IF(AND('🔎 TRA CỨU NHANH'!$C$2&lt;&gt;"",OR(ISNUMBER(SEARCH('🔎 TRA CỨU NHANH'!$C$2,$A3310)),ISNUMBER(SEARCH('🔎 TRA CỨU NHANH'!$C$2,$B3310)))),1,0)</f>
        <v/>
      </c>
      <c r="M3310">
        <f>IF(L3310&gt;N(L3309),L3310,"")</f>
        <v/>
      </c>
      <c r="N3310">
        <f>N(N3309)+IF(AND('💰 BÁO GIÁ'!$C$27&lt;&gt;"",OR(ISNUMBER(SEARCH('💰 BÁO GIÁ'!$C$27,$A3310)),ISNUMBER(SEARCH('💰 BÁO GIÁ'!$C$27,$B3310)))),1,0)</f>
        <v/>
      </c>
      <c r="O3310">
        <f>IF(N3310&gt;N(N3309),N3310,"")</f>
        <v/>
      </c>
    </row>
    <row r="3311">
      <c r="A3311">
        <f>IF('📦 RON BỘ'!B568="","",'📦 RON BỘ'!B568)</f>
        <v/>
      </c>
      <c r="B3311">
        <f>IF('📦 RON BỘ'!B568="","",'📦 RON BỘ'!C568)</f>
        <v/>
      </c>
      <c r="C3311">
        <f>IF('📦 RON BỘ'!B568="","","Ron bộ")</f>
        <v/>
      </c>
      <c r="D3311">
        <f>IF('📦 RON BỘ'!B568="","",'📦 RON BỘ'!F568)</f>
        <v/>
      </c>
      <c r="E3311" s="37">
        <f>IF('📦 RON BỘ'!B568="","",'📦 RON BỘ'!G568)</f>
        <v/>
      </c>
      <c r="F3311" s="37">
        <f>IF('📦 RON BỘ'!B568="","",'📦 RON BỘ'!H568)</f>
        <v/>
      </c>
      <c r="G3311" s="37">
        <f>IF('📦 RON BỘ'!B568="","",'📦 RON BỘ'!I568)</f>
        <v/>
      </c>
      <c r="H3311" s="37">
        <f>IF('📦 RON BỘ'!B568="","",'📦 RON BỘ'!J568)</f>
        <v/>
      </c>
      <c r="I3311" s="37">
        <f>IF('📦 RON BỘ'!B568="","",'📦 RON BỘ'!K568)</f>
        <v/>
      </c>
      <c r="J3311">
        <f>IF('📦 RON BỘ'!B568="","","")</f>
        <v/>
      </c>
      <c r="L3311">
        <f>N(L3310)+IF(AND('🔎 TRA CỨU NHANH'!$C$2&lt;&gt;"",OR(ISNUMBER(SEARCH('🔎 TRA CỨU NHANH'!$C$2,$A3311)),ISNUMBER(SEARCH('🔎 TRA CỨU NHANH'!$C$2,$B3311)))),1,0)</f>
        <v/>
      </c>
      <c r="M3311">
        <f>IF(L3311&gt;N(L3310),L3311,"")</f>
        <v/>
      </c>
      <c r="N3311">
        <f>N(N3310)+IF(AND('💰 BÁO GIÁ'!$C$27&lt;&gt;"",OR(ISNUMBER(SEARCH('💰 BÁO GIÁ'!$C$27,$A3311)),ISNUMBER(SEARCH('💰 BÁO GIÁ'!$C$27,$B3311)))),1,0)</f>
        <v/>
      </c>
      <c r="O3311">
        <f>IF(N3311&gt;N(N3310),N3311,"")</f>
        <v/>
      </c>
    </row>
    <row r="3312">
      <c r="A3312">
        <f>IF('📦 RON BỘ'!B569="","",'📦 RON BỘ'!B569)</f>
        <v/>
      </c>
      <c r="B3312">
        <f>IF('📦 RON BỘ'!B569="","",'📦 RON BỘ'!C569)</f>
        <v/>
      </c>
      <c r="C3312">
        <f>IF('📦 RON BỘ'!B569="","","Ron bộ")</f>
        <v/>
      </c>
      <c r="D3312">
        <f>IF('📦 RON BỘ'!B569="","",'📦 RON BỘ'!F569)</f>
        <v/>
      </c>
      <c r="E3312" s="37">
        <f>IF('📦 RON BỘ'!B569="","",'📦 RON BỘ'!G569)</f>
        <v/>
      </c>
      <c r="F3312" s="37">
        <f>IF('📦 RON BỘ'!B569="","",'📦 RON BỘ'!H569)</f>
        <v/>
      </c>
      <c r="G3312" s="37">
        <f>IF('📦 RON BỘ'!B569="","",'📦 RON BỘ'!I569)</f>
        <v/>
      </c>
      <c r="H3312" s="37">
        <f>IF('📦 RON BỘ'!B569="","",'📦 RON BỘ'!J569)</f>
        <v/>
      </c>
      <c r="I3312" s="37">
        <f>IF('📦 RON BỘ'!B569="","",'📦 RON BỘ'!K569)</f>
        <v/>
      </c>
      <c r="J3312">
        <f>IF('📦 RON BỘ'!B569="","","")</f>
        <v/>
      </c>
      <c r="L3312">
        <f>N(L3311)+IF(AND('🔎 TRA CỨU NHANH'!$C$2&lt;&gt;"",OR(ISNUMBER(SEARCH('🔎 TRA CỨU NHANH'!$C$2,$A3312)),ISNUMBER(SEARCH('🔎 TRA CỨU NHANH'!$C$2,$B3312)))),1,0)</f>
        <v/>
      </c>
      <c r="M3312">
        <f>IF(L3312&gt;N(L3311),L3312,"")</f>
        <v/>
      </c>
      <c r="N3312">
        <f>N(N3311)+IF(AND('💰 BÁO GIÁ'!$C$27&lt;&gt;"",OR(ISNUMBER(SEARCH('💰 BÁO GIÁ'!$C$27,$A3312)),ISNUMBER(SEARCH('💰 BÁO GIÁ'!$C$27,$B3312)))),1,0)</f>
        <v/>
      </c>
      <c r="O3312">
        <f>IF(N3312&gt;N(N3311),N3312,"")</f>
        <v/>
      </c>
    </row>
    <row r="3313">
      <c r="A3313">
        <f>IF('📦 RON BỘ'!B570="","",'📦 RON BỘ'!B570)</f>
        <v/>
      </c>
      <c r="B3313">
        <f>IF('📦 RON BỘ'!B570="","",'📦 RON BỘ'!C570)</f>
        <v/>
      </c>
      <c r="C3313">
        <f>IF('📦 RON BỘ'!B570="","","Ron bộ")</f>
        <v/>
      </c>
      <c r="D3313">
        <f>IF('📦 RON BỘ'!B570="","",'📦 RON BỘ'!F570)</f>
        <v/>
      </c>
      <c r="E3313" s="37">
        <f>IF('📦 RON BỘ'!B570="","",'📦 RON BỘ'!G570)</f>
        <v/>
      </c>
      <c r="F3313" s="37">
        <f>IF('📦 RON BỘ'!B570="","",'📦 RON BỘ'!H570)</f>
        <v/>
      </c>
      <c r="G3313" s="37">
        <f>IF('📦 RON BỘ'!B570="","",'📦 RON BỘ'!I570)</f>
        <v/>
      </c>
      <c r="H3313" s="37">
        <f>IF('📦 RON BỘ'!B570="","",'📦 RON BỘ'!J570)</f>
        <v/>
      </c>
      <c r="I3313" s="37">
        <f>IF('📦 RON BỘ'!B570="","",'📦 RON BỘ'!K570)</f>
        <v/>
      </c>
      <c r="J3313">
        <f>IF('📦 RON BỘ'!B570="","","")</f>
        <v/>
      </c>
      <c r="L3313">
        <f>N(L3312)+IF(AND('🔎 TRA CỨU NHANH'!$C$2&lt;&gt;"",OR(ISNUMBER(SEARCH('🔎 TRA CỨU NHANH'!$C$2,$A3313)),ISNUMBER(SEARCH('🔎 TRA CỨU NHANH'!$C$2,$B3313)))),1,0)</f>
        <v/>
      </c>
      <c r="M3313">
        <f>IF(L3313&gt;N(L3312),L3313,"")</f>
        <v/>
      </c>
      <c r="N3313">
        <f>N(N3312)+IF(AND('💰 BÁO GIÁ'!$C$27&lt;&gt;"",OR(ISNUMBER(SEARCH('💰 BÁO GIÁ'!$C$27,$A3313)),ISNUMBER(SEARCH('💰 BÁO GIÁ'!$C$27,$B3313)))),1,0)</f>
        <v/>
      </c>
      <c r="O3313">
        <f>IF(N3313&gt;N(N3312),N3313,"")</f>
        <v/>
      </c>
    </row>
    <row r="3314">
      <c r="A3314">
        <f>IF('📦 RON BỘ'!B571="","",'📦 RON BỘ'!B571)</f>
        <v/>
      </c>
      <c r="B3314">
        <f>IF('📦 RON BỘ'!B571="","",'📦 RON BỘ'!C571)</f>
        <v/>
      </c>
      <c r="C3314">
        <f>IF('📦 RON BỘ'!B571="","","Ron bộ")</f>
        <v/>
      </c>
      <c r="D3314">
        <f>IF('📦 RON BỘ'!B571="","",'📦 RON BỘ'!F571)</f>
        <v/>
      </c>
      <c r="E3314" s="37">
        <f>IF('📦 RON BỘ'!B571="","",'📦 RON BỘ'!G571)</f>
        <v/>
      </c>
      <c r="F3314" s="37">
        <f>IF('📦 RON BỘ'!B571="","",'📦 RON BỘ'!H571)</f>
        <v/>
      </c>
      <c r="G3314" s="37">
        <f>IF('📦 RON BỘ'!B571="","",'📦 RON BỘ'!I571)</f>
        <v/>
      </c>
      <c r="H3314" s="37">
        <f>IF('📦 RON BỘ'!B571="","",'📦 RON BỘ'!J571)</f>
        <v/>
      </c>
      <c r="I3314" s="37">
        <f>IF('📦 RON BỘ'!B571="","",'📦 RON BỘ'!K571)</f>
        <v/>
      </c>
      <c r="J3314">
        <f>IF('📦 RON BỘ'!B571="","","")</f>
        <v/>
      </c>
      <c r="L3314">
        <f>N(L3313)+IF(AND('🔎 TRA CỨU NHANH'!$C$2&lt;&gt;"",OR(ISNUMBER(SEARCH('🔎 TRA CỨU NHANH'!$C$2,$A3314)),ISNUMBER(SEARCH('🔎 TRA CỨU NHANH'!$C$2,$B3314)))),1,0)</f>
        <v/>
      </c>
      <c r="M3314">
        <f>IF(L3314&gt;N(L3313),L3314,"")</f>
        <v/>
      </c>
      <c r="N3314">
        <f>N(N3313)+IF(AND('💰 BÁO GIÁ'!$C$27&lt;&gt;"",OR(ISNUMBER(SEARCH('💰 BÁO GIÁ'!$C$27,$A3314)),ISNUMBER(SEARCH('💰 BÁO GIÁ'!$C$27,$B3314)))),1,0)</f>
        <v/>
      </c>
      <c r="O3314">
        <f>IF(N3314&gt;N(N3313),N3314,"")</f>
        <v/>
      </c>
    </row>
    <row r="3315">
      <c r="A3315">
        <f>IF('📦 RON BỘ'!B572="","",'📦 RON BỘ'!B572)</f>
        <v/>
      </c>
      <c r="B3315">
        <f>IF('📦 RON BỘ'!B572="","",'📦 RON BỘ'!C572)</f>
        <v/>
      </c>
      <c r="C3315">
        <f>IF('📦 RON BỘ'!B572="","","Ron bộ")</f>
        <v/>
      </c>
      <c r="D3315">
        <f>IF('📦 RON BỘ'!B572="","",'📦 RON BỘ'!F572)</f>
        <v/>
      </c>
      <c r="E3315" s="37">
        <f>IF('📦 RON BỘ'!B572="","",'📦 RON BỘ'!G572)</f>
        <v/>
      </c>
      <c r="F3315" s="37">
        <f>IF('📦 RON BỘ'!B572="","",'📦 RON BỘ'!H572)</f>
        <v/>
      </c>
      <c r="G3315" s="37">
        <f>IF('📦 RON BỘ'!B572="","",'📦 RON BỘ'!I572)</f>
        <v/>
      </c>
      <c r="H3315" s="37">
        <f>IF('📦 RON BỘ'!B572="","",'📦 RON BỘ'!J572)</f>
        <v/>
      </c>
      <c r="I3315" s="37">
        <f>IF('📦 RON BỘ'!B572="","",'📦 RON BỘ'!K572)</f>
        <v/>
      </c>
      <c r="J3315">
        <f>IF('📦 RON BỘ'!B572="","","")</f>
        <v/>
      </c>
      <c r="L3315">
        <f>N(L3314)+IF(AND('🔎 TRA CỨU NHANH'!$C$2&lt;&gt;"",OR(ISNUMBER(SEARCH('🔎 TRA CỨU NHANH'!$C$2,$A3315)),ISNUMBER(SEARCH('🔎 TRA CỨU NHANH'!$C$2,$B3315)))),1,0)</f>
        <v/>
      </c>
      <c r="M3315">
        <f>IF(L3315&gt;N(L3314),L3315,"")</f>
        <v/>
      </c>
      <c r="N3315">
        <f>N(N3314)+IF(AND('💰 BÁO GIÁ'!$C$27&lt;&gt;"",OR(ISNUMBER(SEARCH('💰 BÁO GIÁ'!$C$27,$A3315)),ISNUMBER(SEARCH('💰 BÁO GIÁ'!$C$27,$B3315)))),1,0)</f>
        <v/>
      </c>
      <c r="O3315">
        <f>IF(N3315&gt;N(N3314),N3315,"")</f>
        <v/>
      </c>
    </row>
    <row r="3316">
      <c r="A3316">
        <f>IF('📦 RON BỘ'!B573="","",'📦 RON BỘ'!B573)</f>
        <v/>
      </c>
      <c r="B3316">
        <f>IF('📦 RON BỘ'!B573="","",'📦 RON BỘ'!C573)</f>
        <v/>
      </c>
      <c r="C3316">
        <f>IF('📦 RON BỘ'!B573="","","Ron bộ")</f>
        <v/>
      </c>
      <c r="D3316">
        <f>IF('📦 RON BỘ'!B573="","",'📦 RON BỘ'!F573)</f>
        <v/>
      </c>
      <c r="E3316" s="37">
        <f>IF('📦 RON BỘ'!B573="","",'📦 RON BỘ'!G573)</f>
        <v/>
      </c>
      <c r="F3316" s="37">
        <f>IF('📦 RON BỘ'!B573="","",'📦 RON BỘ'!H573)</f>
        <v/>
      </c>
      <c r="G3316" s="37">
        <f>IF('📦 RON BỘ'!B573="","",'📦 RON BỘ'!I573)</f>
        <v/>
      </c>
      <c r="H3316" s="37">
        <f>IF('📦 RON BỘ'!B573="","",'📦 RON BỘ'!J573)</f>
        <v/>
      </c>
      <c r="I3316" s="37">
        <f>IF('📦 RON BỘ'!B573="","",'📦 RON BỘ'!K573)</f>
        <v/>
      </c>
      <c r="J3316">
        <f>IF('📦 RON BỘ'!B573="","","")</f>
        <v/>
      </c>
      <c r="L3316">
        <f>N(L3315)+IF(AND('🔎 TRA CỨU NHANH'!$C$2&lt;&gt;"",OR(ISNUMBER(SEARCH('🔎 TRA CỨU NHANH'!$C$2,$A3316)),ISNUMBER(SEARCH('🔎 TRA CỨU NHANH'!$C$2,$B3316)))),1,0)</f>
        <v/>
      </c>
      <c r="M3316">
        <f>IF(L3316&gt;N(L3315),L3316,"")</f>
        <v/>
      </c>
      <c r="N3316">
        <f>N(N3315)+IF(AND('💰 BÁO GIÁ'!$C$27&lt;&gt;"",OR(ISNUMBER(SEARCH('💰 BÁO GIÁ'!$C$27,$A3316)),ISNUMBER(SEARCH('💰 BÁO GIÁ'!$C$27,$B3316)))),1,0)</f>
        <v/>
      </c>
      <c r="O3316">
        <f>IF(N3316&gt;N(N3315),N3316,"")</f>
        <v/>
      </c>
    </row>
    <row r="3317">
      <c r="A3317">
        <f>IF('📦 RON BỘ'!B574="","",'📦 RON BỘ'!B574)</f>
        <v/>
      </c>
      <c r="B3317">
        <f>IF('📦 RON BỘ'!B574="","",'📦 RON BỘ'!C574)</f>
        <v/>
      </c>
      <c r="C3317">
        <f>IF('📦 RON BỘ'!B574="","","Ron bộ")</f>
        <v/>
      </c>
      <c r="D3317">
        <f>IF('📦 RON BỘ'!B574="","",'📦 RON BỘ'!F574)</f>
        <v/>
      </c>
      <c r="E3317" s="37">
        <f>IF('📦 RON BỘ'!B574="","",'📦 RON BỘ'!G574)</f>
        <v/>
      </c>
      <c r="F3317" s="37">
        <f>IF('📦 RON BỘ'!B574="","",'📦 RON BỘ'!H574)</f>
        <v/>
      </c>
      <c r="G3317" s="37">
        <f>IF('📦 RON BỘ'!B574="","",'📦 RON BỘ'!I574)</f>
        <v/>
      </c>
      <c r="H3317" s="37">
        <f>IF('📦 RON BỘ'!B574="","",'📦 RON BỘ'!J574)</f>
        <v/>
      </c>
      <c r="I3317" s="37">
        <f>IF('📦 RON BỘ'!B574="","",'📦 RON BỘ'!K574)</f>
        <v/>
      </c>
      <c r="J3317">
        <f>IF('📦 RON BỘ'!B574="","","")</f>
        <v/>
      </c>
      <c r="L3317">
        <f>N(L3316)+IF(AND('🔎 TRA CỨU NHANH'!$C$2&lt;&gt;"",OR(ISNUMBER(SEARCH('🔎 TRA CỨU NHANH'!$C$2,$A3317)),ISNUMBER(SEARCH('🔎 TRA CỨU NHANH'!$C$2,$B3317)))),1,0)</f>
        <v/>
      </c>
      <c r="M3317">
        <f>IF(L3317&gt;N(L3316),L3317,"")</f>
        <v/>
      </c>
      <c r="N3317">
        <f>N(N3316)+IF(AND('💰 BÁO GIÁ'!$C$27&lt;&gt;"",OR(ISNUMBER(SEARCH('💰 BÁO GIÁ'!$C$27,$A3317)),ISNUMBER(SEARCH('💰 BÁO GIÁ'!$C$27,$B3317)))),1,0)</f>
        <v/>
      </c>
      <c r="O3317">
        <f>IF(N3317&gt;N(N3316),N3317,"")</f>
        <v/>
      </c>
    </row>
    <row r="3318">
      <c r="A3318">
        <f>IF('📦 RON BỘ'!B575="","",'📦 RON BỘ'!B575)</f>
        <v/>
      </c>
      <c r="B3318">
        <f>IF('📦 RON BỘ'!B575="","",'📦 RON BỘ'!C575)</f>
        <v/>
      </c>
      <c r="C3318">
        <f>IF('📦 RON BỘ'!B575="","","Ron bộ")</f>
        <v/>
      </c>
      <c r="D3318">
        <f>IF('📦 RON BỘ'!B575="","",'📦 RON BỘ'!F575)</f>
        <v/>
      </c>
      <c r="E3318" s="37">
        <f>IF('📦 RON BỘ'!B575="","",'📦 RON BỘ'!G575)</f>
        <v/>
      </c>
      <c r="F3318" s="37">
        <f>IF('📦 RON BỘ'!B575="","",'📦 RON BỘ'!H575)</f>
        <v/>
      </c>
      <c r="G3318" s="37">
        <f>IF('📦 RON BỘ'!B575="","",'📦 RON BỘ'!I575)</f>
        <v/>
      </c>
      <c r="H3318" s="37">
        <f>IF('📦 RON BỘ'!B575="","",'📦 RON BỘ'!J575)</f>
        <v/>
      </c>
      <c r="I3318" s="37">
        <f>IF('📦 RON BỘ'!B575="","",'📦 RON BỘ'!K575)</f>
        <v/>
      </c>
      <c r="J3318">
        <f>IF('📦 RON BỘ'!B575="","","")</f>
        <v/>
      </c>
      <c r="L3318">
        <f>N(L3317)+IF(AND('🔎 TRA CỨU NHANH'!$C$2&lt;&gt;"",OR(ISNUMBER(SEARCH('🔎 TRA CỨU NHANH'!$C$2,$A3318)),ISNUMBER(SEARCH('🔎 TRA CỨU NHANH'!$C$2,$B3318)))),1,0)</f>
        <v/>
      </c>
      <c r="M3318">
        <f>IF(L3318&gt;N(L3317),L3318,"")</f>
        <v/>
      </c>
      <c r="N3318">
        <f>N(N3317)+IF(AND('💰 BÁO GIÁ'!$C$27&lt;&gt;"",OR(ISNUMBER(SEARCH('💰 BÁO GIÁ'!$C$27,$A3318)),ISNUMBER(SEARCH('💰 BÁO GIÁ'!$C$27,$B3318)))),1,0)</f>
        <v/>
      </c>
      <c r="O3318">
        <f>IF(N3318&gt;N(N3317),N3318,"")</f>
        <v/>
      </c>
    </row>
    <row r="3319">
      <c r="A3319">
        <f>IF('📦 RON BỘ'!B576="","",'📦 RON BỘ'!B576)</f>
        <v/>
      </c>
      <c r="B3319">
        <f>IF('📦 RON BỘ'!B576="","",'📦 RON BỘ'!C576)</f>
        <v/>
      </c>
      <c r="C3319">
        <f>IF('📦 RON BỘ'!B576="","","Ron bộ")</f>
        <v/>
      </c>
      <c r="D3319">
        <f>IF('📦 RON BỘ'!B576="","",'📦 RON BỘ'!F576)</f>
        <v/>
      </c>
      <c r="E3319" s="37">
        <f>IF('📦 RON BỘ'!B576="","",'📦 RON BỘ'!G576)</f>
        <v/>
      </c>
      <c r="F3319" s="37">
        <f>IF('📦 RON BỘ'!B576="","",'📦 RON BỘ'!H576)</f>
        <v/>
      </c>
      <c r="G3319" s="37">
        <f>IF('📦 RON BỘ'!B576="","",'📦 RON BỘ'!I576)</f>
        <v/>
      </c>
      <c r="H3319" s="37">
        <f>IF('📦 RON BỘ'!B576="","",'📦 RON BỘ'!J576)</f>
        <v/>
      </c>
      <c r="I3319" s="37">
        <f>IF('📦 RON BỘ'!B576="","",'📦 RON BỘ'!K576)</f>
        <v/>
      </c>
      <c r="J3319">
        <f>IF('📦 RON BỘ'!B576="","","")</f>
        <v/>
      </c>
      <c r="L3319">
        <f>N(L3318)+IF(AND('🔎 TRA CỨU NHANH'!$C$2&lt;&gt;"",OR(ISNUMBER(SEARCH('🔎 TRA CỨU NHANH'!$C$2,$A3319)),ISNUMBER(SEARCH('🔎 TRA CỨU NHANH'!$C$2,$B3319)))),1,0)</f>
        <v/>
      </c>
      <c r="M3319">
        <f>IF(L3319&gt;N(L3318),L3319,"")</f>
        <v/>
      </c>
      <c r="N3319">
        <f>N(N3318)+IF(AND('💰 BÁO GIÁ'!$C$27&lt;&gt;"",OR(ISNUMBER(SEARCH('💰 BÁO GIÁ'!$C$27,$A3319)),ISNUMBER(SEARCH('💰 BÁO GIÁ'!$C$27,$B3319)))),1,0)</f>
        <v/>
      </c>
      <c r="O3319">
        <f>IF(N3319&gt;N(N3318),N3319,"")</f>
        <v/>
      </c>
    </row>
    <row r="3320">
      <c r="A3320">
        <f>IF('📦 RON BỘ'!B577="","",'📦 RON BỘ'!B577)</f>
        <v/>
      </c>
      <c r="B3320">
        <f>IF('📦 RON BỘ'!B577="","",'📦 RON BỘ'!C577)</f>
        <v/>
      </c>
      <c r="C3320">
        <f>IF('📦 RON BỘ'!B577="","","Ron bộ")</f>
        <v/>
      </c>
      <c r="D3320">
        <f>IF('📦 RON BỘ'!B577="","",'📦 RON BỘ'!F577)</f>
        <v/>
      </c>
      <c r="E3320" s="37">
        <f>IF('📦 RON BỘ'!B577="","",'📦 RON BỘ'!G577)</f>
        <v/>
      </c>
      <c r="F3320" s="37">
        <f>IF('📦 RON BỘ'!B577="","",'📦 RON BỘ'!H577)</f>
        <v/>
      </c>
      <c r="G3320" s="37">
        <f>IF('📦 RON BỘ'!B577="","",'📦 RON BỘ'!I577)</f>
        <v/>
      </c>
      <c r="H3320" s="37">
        <f>IF('📦 RON BỘ'!B577="","",'📦 RON BỘ'!J577)</f>
        <v/>
      </c>
      <c r="I3320" s="37">
        <f>IF('📦 RON BỘ'!B577="","",'📦 RON BỘ'!K577)</f>
        <v/>
      </c>
      <c r="J3320">
        <f>IF('📦 RON BỘ'!B577="","","")</f>
        <v/>
      </c>
      <c r="L3320">
        <f>N(L3319)+IF(AND('🔎 TRA CỨU NHANH'!$C$2&lt;&gt;"",OR(ISNUMBER(SEARCH('🔎 TRA CỨU NHANH'!$C$2,$A3320)),ISNUMBER(SEARCH('🔎 TRA CỨU NHANH'!$C$2,$B3320)))),1,0)</f>
        <v/>
      </c>
      <c r="M3320">
        <f>IF(L3320&gt;N(L3319),L3320,"")</f>
        <v/>
      </c>
      <c r="N3320">
        <f>N(N3319)+IF(AND('💰 BÁO GIÁ'!$C$27&lt;&gt;"",OR(ISNUMBER(SEARCH('💰 BÁO GIÁ'!$C$27,$A3320)),ISNUMBER(SEARCH('💰 BÁO GIÁ'!$C$27,$B3320)))),1,0)</f>
        <v/>
      </c>
      <c r="O3320">
        <f>IF(N3320&gt;N(N3319),N3320,"")</f>
        <v/>
      </c>
    </row>
    <row r="3321">
      <c r="A3321">
        <f>IF('📦 RON BỘ'!B578="","",'📦 RON BỘ'!B578)</f>
        <v/>
      </c>
      <c r="B3321">
        <f>IF('📦 RON BỘ'!B578="","",'📦 RON BỘ'!C578)</f>
        <v/>
      </c>
      <c r="C3321">
        <f>IF('📦 RON BỘ'!B578="","","Ron bộ")</f>
        <v/>
      </c>
      <c r="D3321">
        <f>IF('📦 RON BỘ'!B578="","",'📦 RON BỘ'!F578)</f>
        <v/>
      </c>
      <c r="E3321" s="37">
        <f>IF('📦 RON BỘ'!B578="","",'📦 RON BỘ'!G578)</f>
        <v/>
      </c>
      <c r="F3321" s="37">
        <f>IF('📦 RON BỘ'!B578="","",'📦 RON BỘ'!H578)</f>
        <v/>
      </c>
      <c r="G3321" s="37">
        <f>IF('📦 RON BỘ'!B578="","",'📦 RON BỘ'!I578)</f>
        <v/>
      </c>
      <c r="H3321" s="37">
        <f>IF('📦 RON BỘ'!B578="","",'📦 RON BỘ'!J578)</f>
        <v/>
      </c>
      <c r="I3321" s="37">
        <f>IF('📦 RON BỘ'!B578="","",'📦 RON BỘ'!K578)</f>
        <v/>
      </c>
      <c r="J3321">
        <f>IF('📦 RON BỘ'!B578="","","")</f>
        <v/>
      </c>
      <c r="L3321">
        <f>N(L3320)+IF(AND('🔎 TRA CỨU NHANH'!$C$2&lt;&gt;"",OR(ISNUMBER(SEARCH('🔎 TRA CỨU NHANH'!$C$2,$A3321)),ISNUMBER(SEARCH('🔎 TRA CỨU NHANH'!$C$2,$B3321)))),1,0)</f>
        <v/>
      </c>
      <c r="M3321">
        <f>IF(L3321&gt;N(L3320),L3321,"")</f>
        <v/>
      </c>
      <c r="N3321">
        <f>N(N3320)+IF(AND('💰 BÁO GIÁ'!$C$27&lt;&gt;"",OR(ISNUMBER(SEARCH('💰 BÁO GIÁ'!$C$27,$A3321)),ISNUMBER(SEARCH('💰 BÁO GIÁ'!$C$27,$B3321)))),1,0)</f>
        <v/>
      </c>
      <c r="O3321">
        <f>IF(N3321&gt;N(N3320),N3321,"")</f>
        <v/>
      </c>
    </row>
    <row r="3322">
      <c r="A3322">
        <f>IF('📦 RON BỘ'!B579="","",'📦 RON BỘ'!B579)</f>
        <v/>
      </c>
      <c r="B3322">
        <f>IF('📦 RON BỘ'!B579="","",'📦 RON BỘ'!C579)</f>
        <v/>
      </c>
      <c r="C3322">
        <f>IF('📦 RON BỘ'!B579="","","Ron bộ")</f>
        <v/>
      </c>
      <c r="D3322">
        <f>IF('📦 RON BỘ'!B579="","",'📦 RON BỘ'!F579)</f>
        <v/>
      </c>
      <c r="E3322" s="37">
        <f>IF('📦 RON BỘ'!B579="","",'📦 RON BỘ'!G579)</f>
        <v/>
      </c>
      <c r="F3322" s="37">
        <f>IF('📦 RON BỘ'!B579="","",'📦 RON BỘ'!H579)</f>
        <v/>
      </c>
      <c r="G3322" s="37">
        <f>IF('📦 RON BỘ'!B579="","",'📦 RON BỘ'!I579)</f>
        <v/>
      </c>
      <c r="H3322" s="37">
        <f>IF('📦 RON BỘ'!B579="","",'📦 RON BỘ'!J579)</f>
        <v/>
      </c>
      <c r="I3322" s="37">
        <f>IF('📦 RON BỘ'!B579="","",'📦 RON BỘ'!K579)</f>
        <v/>
      </c>
      <c r="J3322">
        <f>IF('📦 RON BỘ'!B579="","","")</f>
        <v/>
      </c>
      <c r="L3322">
        <f>N(L3321)+IF(AND('🔎 TRA CỨU NHANH'!$C$2&lt;&gt;"",OR(ISNUMBER(SEARCH('🔎 TRA CỨU NHANH'!$C$2,$A3322)),ISNUMBER(SEARCH('🔎 TRA CỨU NHANH'!$C$2,$B3322)))),1,0)</f>
        <v/>
      </c>
      <c r="M3322">
        <f>IF(L3322&gt;N(L3321),L3322,"")</f>
        <v/>
      </c>
      <c r="N3322">
        <f>N(N3321)+IF(AND('💰 BÁO GIÁ'!$C$27&lt;&gt;"",OR(ISNUMBER(SEARCH('💰 BÁO GIÁ'!$C$27,$A3322)),ISNUMBER(SEARCH('💰 BÁO GIÁ'!$C$27,$B3322)))),1,0)</f>
        <v/>
      </c>
      <c r="O3322">
        <f>IF(N3322&gt;N(N3321),N3322,"")</f>
        <v/>
      </c>
    </row>
    <row r="3323">
      <c r="A3323">
        <f>IF('📦 RON BỘ'!B580="","",'📦 RON BỘ'!B580)</f>
        <v/>
      </c>
      <c r="B3323">
        <f>IF('📦 RON BỘ'!B580="","",'📦 RON BỘ'!C580)</f>
        <v/>
      </c>
      <c r="C3323">
        <f>IF('📦 RON BỘ'!B580="","","Ron bộ")</f>
        <v/>
      </c>
      <c r="D3323">
        <f>IF('📦 RON BỘ'!B580="","",'📦 RON BỘ'!F580)</f>
        <v/>
      </c>
      <c r="E3323" s="37">
        <f>IF('📦 RON BỘ'!B580="","",'📦 RON BỘ'!G580)</f>
        <v/>
      </c>
      <c r="F3323" s="37">
        <f>IF('📦 RON BỘ'!B580="","",'📦 RON BỘ'!H580)</f>
        <v/>
      </c>
      <c r="G3323" s="37">
        <f>IF('📦 RON BỘ'!B580="","",'📦 RON BỘ'!I580)</f>
        <v/>
      </c>
      <c r="H3323" s="37">
        <f>IF('📦 RON BỘ'!B580="","",'📦 RON BỘ'!J580)</f>
        <v/>
      </c>
      <c r="I3323" s="37">
        <f>IF('📦 RON BỘ'!B580="","",'📦 RON BỘ'!K580)</f>
        <v/>
      </c>
      <c r="J3323">
        <f>IF('📦 RON BỘ'!B580="","","")</f>
        <v/>
      </c>
      <c r="L3323">
        <f>N(L3322)+IF(AND('🔎 TRA CỨU NHANH'!$C$2&lt;&gt;"",OR(ISNUMBER(SEARCH('🔎 TRA CỨU NHANH'!$C$2,$A3323)),ISNUMBER(SEARCH('🔎 TRA CỨU NHANH'!$C$2,$B3323)))),1,0)</f>
        <v/>
      </c>
      <c r="M3323">
        <f>IF(L3323&gt;N(L3322),L3323,"")</f>
        <v/>
      </c>
      <c r="N3323">
        <f>N(N3322)+IF(AND('💰 BÁO GIÁ'!$C$27&lt;&gt;"",OR(ISNUMBER(SEARCH('💰 BÁO GIÁ'!$C$27,$A3323)),ISNUMBER(SEARCH('💰 BÁO GIÁ'!$C$27,$B3323)))),1,0)</f>
        <v/>
      </c>
      <c r="O3323">
        <f>IF(N3323&gt;N(N3322),N3323,"")</f>
        <v/>
      </c>
    </row>
    <row r="3324">
      <c r="A3324">
        <f>IF('📦 RON BỘ'!B581="","",'📦 RON BỘ'!B581)</f>
        <v/>
      </c>
      <c r="B3324">
        <f>IF('📦 RON BỘ'!B581="","",'📦 RON BỘ'!C581)</f>
        <v/>
      </c>
      <c r="C3324">
        <f>IF('📦 RON BỘ'!B581="","","Ron bộ")</f>
        <v/>
      </c>
      <c r="D3324">
        <f>IF('📦 RON BỘ'!B581="","",'📦 RON BỘ'!F581)</f>
        <v/>
      </c>
      <c r="E3324" s="37">
        <f>IF('📦 RON BỘ'!B581="","",'📦 RON BỘ'!G581)</f>
        <v/>
      </c>
      <c r="F3324" s="37">
        <f>IF('📦 RON BỘ'!B581="","",'📦 RON BỘ'!H581)</f>
        <v/>
      </c>
      <c r="G3324" s="37">
        <f>IF('📦 RON BỘ'!B581="","",'📦 RON BỘ'!I581)</f>
        <v/>
      </c>
      <c r="H3324" s="37">
        <f>IF('📦 RON BỘ'!B581="","",'📦 RON BỘ'!J581)</f>
        <v/>
      </c>
      <c r="I3324" s="37">
        <f>IF('📦 RON BỘ'!B581="","",'📦 RON BỘ'!K581)</f>
        <v/>
      </c>
      <c r="J3324">
        <f>IF('📦 RON BỘ'!B581="","","")</f>
        <v/>
      </c>
      <c r="L3324">
        <f>N(L3323)+IF(AND('🔎 TRA CỨU NHANH'!$C$2&lt;&gt;"",OR(ISNUMBER(SEARCH('🔎 TRA CỨU NHANH'!$C$2,$A3324)),ISNUMBER(SEARCH('🔎 TRA CỨU NHANH'!$C$2,$B3324)))),1,0)</f>
        <v/>
      </c>
      <c r="M3324">
        <f>IF(L3324&gt;N(L3323),L3324,"")</f>
        <v/>
      </c>
      <c r="N3324">
        <f>N(N3323)+IF(AND('💰 BÁO GIÁ'!$C$27&lt;&gt;"",OR(ISNUMBER(SEARCH('💰 BÁO GIÁ'!$C$27,$A3324)),ISNUMBER(SEARCH('💰 BÁO GIÁ'!$C$27,$B3324)))),1,0)</f>
        <v/>
      </c>
      <c r="O3324">
        <f>IF(N3324&gt;N(N3323),N3324,"")</f>
        <v/>
      </c>
    </row>
    <row r="3325">
      <c r="A3325">
        <f>IF('📦 RON BỘ'!B582="","",'📦 RON BỘ'!B582)</f>
        <v/>
      </c>
      <c r="B3325">
        <f>IF('📦 RON BỘ'!B582="","",'📦 RON BỘ'!C582)</f>
        <v/>
      </c>
      <c r="C3325">
        <f>IF('📦 RON BỘ'!B582="","","Ron bộ")</f>
        <v/>
      </c>
      <c r="D3325">
        <f>IF('📦 RON BỘ'!B582="","",'📦 RON BỘ'!F582)</f>
        <v/>
      </c>
      <c r="E3325" s="37">
        <f>IF('📦 RON BỘ'!B582="","",'📦 RON BỘ'!G582)</f>
        <v/>
      </c>
      <c r="F3325" s="37">
        <f>IF('📦 RON BỘ'!B582="","",'📦 RON BỘ'!H582)</f>
        <v/>
      </c>
      <c r="G3325" s="37">
        <f>IF('📦 RON BỘ'!B582="","",'📦 RON BỘ'!I582)</f>
        <v/>
      </c>
      <c r="H3325" s="37">
        <f>IF('📦 RON BỘ'!B582="","",'📦 RON BỘ'!J582)</f>
        <v/>
      </c>
      <c r="I3325" s="37">
        <f>IF('📦 RON BỘ'!B582="","",'📦 RON BỘ'!K582)</f>
        <v/>
      </c>
      <c r="J3325">
        <f>IF('📦 RON BỘ'!B582="","","")</f>
        <v/>
      </c>
      <c r="L3325">
        <f>N(L3324)+IF(AND('🔎 TRA CỨU NHANH'!$C$2&lt;&gt;"",OR(ISNUMBER(SEARCH('🔎 TRA CỨU NHANH'!$C$2,$A3325)),ISNUMBER(SEARCH('🔎 TRA CỨU NHANH'!$C$2,$B3325)))),1,0)</f>
        <v/>
      </c>
      <c r="M3325">
        <f>IF(L3325&gt;N(L3324),L3325,"")</f>
        <v/>
      </c>
      <c r="N3325">
        <f>N(N3324)+IF(AND('💰 BÁO GIÁ'!$C$27&lt;&gt;"",OR(ISNUMBER(SEARCH('💰 BÁO GIÁ'!$C$27,$A3325)),ISNUMBER(SEARCH('💰 BÁO GIÁ'!$C$27,$B3325)))),1,0)</f>
        <v/>
      </c>
      <c r="O3325">
        <f>IF(N3325&gt;N(N3324),N3325,"")</f>
        <v/>
      </c>
    </row>
    <row r="3326">
      <c r="A3326">
        <f>IF('📦 RON BỘ'!B583="","",'📦 RON BỘ'!B583)</f>
        <v/>
      </c>
      <c r="B3326">
        <f>IF('📦 RON BỘ'!B583="","",'📦 RON BỘ'!C583)</f>
        <v/>
      </c>
      <c r="C3326">
        <f>IF('📦 RON BỘ'!B583="","","Ron bộ")</f>
        <v/>
      </c>
      <c r="D3326">
        <f>IF('📦 RON BỘ'!B583="","",'📦 RON BỘ'!F583)</f>
        <v/>
      </c>
      <c r="E3326" s="37">
        <f>IF('📦 RON BỘ'!B583="","",'📦 RON BỘ'!G583)</f>
        <v/>
      </c>
      <c r="F3326" s="37">
        <f>IF('📦 RON BỘ'!B583="","",'📦 RON BỘ'!H583)</f>
        <v/>
      </c>
      <c r="G3326" s="37">
        <f>IF('📦 RON BỘ'!B583="","",'📦 RON BỘ'!I583)</f>
        <v/>
      </c>
      <c r="H3326" s="37">
        <f>IF('📦 RON BỘ'!B583="","",'📦 RON BỘ'!J583)</f>
        <v/>
      </c>
      <c r="I3326" s="37">
        <f>IF('📦 RON BỘ'!B583="","",'📦 RON BỘ'!K583)</f>
        <v/>
      </c>
      <c r="J3326">
        <f>IF('📦 RON BỘ'!B583="","","")</f>
        <v/>
      </c>
      <c r="L3326">
        <f>N(L3325)+IF(AND('🔎 TRA CỨU NHANH'!$C$2&lt;&gt;"",OR(ISNUMBER(SEARCH('🔎 TRA CỨU NHANH'!$C$2,$A3326)),ISNUMBER(SEARCH('🔎 TRA CỨU NHANH'!$C$2,$B3326)))),1,0)</f>
        <v/>
      </c>
      <c r="M3326">
        <f>IF(L3326&gt;N(L3325),L3326,"")</f>
        <v/>
      </c>
      <c r="N3326">
        <f>N(N3325)+IF(AND('💰 BÁO GIÁ'!$C$27&lt;&gt;"",OR(ISNUMBER(SEARCH('💰 BÁO GIÁ'!$C$27,$A3326)),ISNUMBER(SEARCH('💰 BÁO GIÁ'!$C$27,$B3326)))),1,0)</f>
        <v/>
      </c>
      <c r="O3326">
        <f>IF(N3326&gt;N(N3325),N3326,"")</f>
        <v/>
      </c>
    </row>
    <row r="3327">
      <c r="A3327">
        <f>IF('📦 RON BỘ'!B584="","",'📦 RON BỘ'!B584)</f>
        <v/>
      </c>
      <c r="B3327">
        <f>IF('📦 RON BỘ'!B584="","",'📦 RON BỘ'!C584)</f>
        <v/>
      </c>
      <c r="C3327">
        <f>IF('📦 RON BỘ'!B584="","","Ron bộ")</f>
        <v/>
      </c>
      <c r="D3327">
        <f>IF('📦 RON BỘ'!B584="","",'📦 RON BỘ'!F584)</f>
        <v/>
      </c>
      <c r="E3327">
        <f>IF('📦 RON BỘ'!B584="","",'📦 RON BỘ'!G584)</f>
        <v/>
      </c>
      <c r="F3327">
        <f>IF('📦 RON BỘ'!B584="","",'📦 RON BỘ'!H584)</f>
        <v/>
      </c>
      <c r="G3327">
        <f>IF('📦 RON BỘ'!B584="","",'📦 RON BỘ'!I584)</f>
        <v/>
      </c>
      <c r="H3327">
        <f>IF('📦 RON BỘ'!B584="","",'📦 RON BỘ'!J584)</f>
        <v/>
      </c>
      <c r="I3327">
        <f>IF('📦 RON BỘ'!B584="","",'📦 RON BỘ'!K584)</f>
        <v/>
      </c>
      <c r="J3327">
        <f>IF('📦 RON BỘ'!B584="","","")</f>
        <v/>
      </c>
      <c r="L3327">
        <f>N(L3326)+IF(AND('🔎 TRA CỨU NHANH'!$C$2&lt;&gt;"",OR(ISNUMBER(SEARCH('🔎 TRA CỨU NHANH'!$C$2,$A3327)),ISNUMBER(SEARCH('🔎 TRA CỨU NHANH'!$C$2,$B3327)))),1,0)</f>
        <v/>
      </c>
      <c r="M3327">
        <f>IF(L3327&gt;N(L3326),L3327,"")</f>
        <v/>
      </c>
      <c r="N3327">
        <f>N(N3326)+IF(AND('💰 BÁO GIÁ'!$C$27&lt;&gt;"",OR(ISNUMBER(SEARCH('💰 BÁO GIÁ'!$C$27,$A3327)),ISNUMBER(SEARCH('💰 BÁO GIÁ'!$C$27,$B3327)))),1,0)</f>
        <v/>
      </c>
      <c r="O3327">
        <f>IF(N3327&gt;N(N3326),N3327,"")</f>
        <v/>
      </c>
    </row>
    <row r="3328">
      <c r="A3328">
        <f>IF('📦 RON BỘ'!B585="","",'📦 RON BỘ'!B585)</f>
        <v/>
      </c>
      <c r="B3328">
        <f>IF('📦 RON BỘ'!B585="","",'📦 RON BỘ'!C585)</f>
        <v/>
      </c>
      <c r="C3328">
        <f>IF('📦 RON BỘ'!B585="","","Ron bộ")</f>
        <v/>
      </c>
      <c r="D3328">
        <f>IF('📦 RON BỘ'!B585="","",'📦 RON BỘ'!F585)</f>
        <v/>
      </c>
      <c r="E3328" s="37">
        <f>IF('📦 RON BỘ'!B585="","",'📦 RON BỘ'!G585)</f>
        <v/>
      </c>
      <c r="F3328" s="37">
        <f>IF('📦 RON BỘ'!B585="","",'📦 RON BỘ'!H585)</f>
        <v/>
      </c>
      <c r="G3328" s="37">
        <f>IF('📦 RON BỘ'!B585="","",'📦 RON BỘ'!I585)</f>
        <v/>
      </c>
      <c r="H3328" s="37">
        <f>IF('📦 RON BỘ'!B585="","",'📦 RON BỘ'!J585)</f>
        <v/>
      </c>
      <c r="I3328" s="37">
        <f>IF('📦 RON BỘ'!B585="","",'📦 RON BỘ'!K585)</f>
        <v/>
      </c>
      <c r="J3328">
        <f>IF('📦 RON BỘ'!B585="","","")</f>
        <v/>
      </c>
      <c r="L3328">
        <f>N(L3327)+IF(AND('🔎 TRA CỨU NHANH'!$C$2&lt;&gt;"",OR(ISNUMBER(SEARCH('🔎 TRA CỨU NHANH'!$C$2,$A3328)),ISNUMBER(SEARCH('🔎 TRA CỨU NHANH'!$C$2,$B3328)))),1,0)</f>
        <v/>
      </c>
      <c r="M3328">
        <f>IF(L3328&gt;N(L3327),L3328,"")</f>
        <v/>
      </c>
      <c r="N3328">
        <f>N(N3327)+IF(AND('💰 BÁO GIÁ'!$C$27&lt;&gt;"",OR(ISNUMBER(SEARCH('💰 BÁO GIÁ'!$C$27,$A3328)),ISNUMBER(SEARCH('💰 BÁO GIÁ'!$C$27,$B3328)))),1,0)</f>
        <v/>
      </c>
      <c r="O3328">
        <f>IF(N3328&gt;N(N3327),N3328,"")</f>
        <v/>
      </c>
    </row>
    <row r="3329">
      <c r="A3329">
        <f>IF('📦 RON BỘ'!B586="","",'📦 RON BỘ'!B586)</f>
        <v/>
      </c>
      <c r="B3329">
        <f>IF('📦 RON BỘ'!B586="","",'📦 RON BỘ'!C586)</f>
        <v/>
      </c>
      <c r="C3329">
        <f>IF('📦 RON BỘ'!B586="","","Ron bộ")</f>
        <v/>
      </c>
      <c r="D3329">
        <f>IF('📦 RON BỘ'!B586="","",'📦 RON BỘ'!F586)</f>
        <v/>
      </c>
      <c r="E3329" s="37">
        <f>IF('📦 RON BỘ'!B586="","",'📦 RON BỘ'!G586)</f>
        <v/>
      </c>
      <c r="F3329" s="37">
        <f>IF('📦 RON BỘ'!B586="","",'📦 RON BỘ'!H586)</f>
        <v/>
      </c>
      <c r="G3329" s="37">
        <f>IF('📦 RON BỘ'!B586="","",'📦 RON BỘ'!I586)</f>
        <v/>
      </c>
      <c r="H3329" s="37">
        <f>IF('📦 RON BỘ'!B586="","",'📦 RON BỘ'!J586)</f>
        <v/>
      </c>
      <c r="I3329" s="37">
        <f>IF('📦 RON BỘ'!B586="","",'📦 RON BỘ'!K586)</f>
        <v/>
      </c>
      <c r="J3329">
        <f>IF('📦 RON BỘ'!B586="","","")</f>
        <v/>
      </c>
      <c r="L3329">
        <f>N(L3328)+IF(AND('🔎 TRA CỨU NHANH'!$C$2&lt;&gt;"",OR(ISNUMBER(SEARCH('🔎 TRA CỨU NHANH'!$C$2,$A3329)),ISNUMBER(SEARCH('🔎 TRA CỨU NHANH'!$C$2,$B3329)))),1,0)</f>
        <v/>
      </c>
      <c r="M3329">
        <f>IF(L3329&gt;N(L3328),L3329,"")</f>
        <v/>
      </c>
      <c r="N3329">
        <f>N(N3328)+IF(AND('💰 BÁO GIÁ'!$C$27&lt;&gt;"",OR(ISNUMBER(SEARCH('💰 BÁO GIÁ'!$C$27,$A3329)),ISNUMBER(SEARCH('💰 BÁO GIÁ'!$C$27,$B3329)))),1,0)</f>
        <v/>
      </c>
      <c r="O3329">
        <f>IF(N3329&gt;N(N3328),N3329,"")</f>
        <v/>
      </c>
    </row>
    <row r="3330">
      <c r="A3330">
        <f>IF('📦 RON BỘ'!B587="","",'📦 RON BỘ'!B587)</f>
        <v/>
      </c>
      <c r="B3330">
        <f>IF('📦 RON BỘ'!B587="","",'📦 RON BỘ'!C587)</f>
        <v/>
      </c>
      <c r="C3330">
        <f>IF('📦 RON BỘ'!B587="","","Ron bộ")</f>
        <v/>
      </c>
      <c r="D3330">
        <f>IF('📦 RON BỘ'!B587="","",'📦 RON BỘ'!F587)</f>
        <v/>
      </c>
      <c r="E3330">
        <f>IF('📦 RON BỘ'!B587="","",'📦 RON BỘ'!G587)</f>
        <v/>
      </c>
      <c r="F3330">
        <f>IF('📦 RON BỘ'!B587="","",'📦 RON BỘ'!H587)</f>
        <v/>
      </c>
      <c r="G3330">
        <f>IF('📦 RON BỘ'!B587="","",'📦 RON BỘ'!I587)</f>
        <v/>
      </c>
      <c r="H3330">
        <f>IF('📦 RON BỘ'!B587="","",'📦 RON BỘ'!J587)</f>
        <v/>
      </c>
      <c r="I3330">
        <f>IF('📦 RON BỘ'!B587="","",'📦 RON BỘ'!K587)</f>
        <v/>
      </c>
      <c r="J3330">
        <f>IF('📦 RON BỘ'!B587="","","")</f>
        <v/>
      </c>
      <c r="L3330">
        <f>N(L3329)+IF(AND('🔎 TRA CỨU NHANH'!$C$2&lt;&gt;"",OR(ISNUMBER(SEARCH('🔎 TRA CỨU NHANH'!$C$2,$A3330)),ISNUMBER(SEARCH('🔎 TRA CỨU NHANH'!$C$2,$B3330)))),1,0)</f>
        <v/>
      </c>
      <c r="M3330">
        <f>IF(L3330&gt;N(L3329),L3330,"")</f>
        <v/>
      </c>
      <c r="N3330">
        <f>N(N3329)+IF(AND('💰 BÁO GIÁ'!$C$27&lt;&gt;"",OR(ISNUMBER(SEARCH('💰 BÁO GIÁ'!$C$27,$A3330)),ISNUMBER(SEARCH('💰 BÁO GIÁ'!$C$27,$B3330)))),1,0)</f>
        <v/>
      </c>
      <c r="O3330">
        <f>IF(N3330&gt;N(N3329),N3330,"")</f>
        <v/>
      </c>
    </row>
    <row r="3331">
      <c r="A3331">
        <f>IF('📦 RON BỘ'!B588="","",'📦 RON BỘ'!B588)</f>
        <v/>
      </c>
      <c r="B3331">
        <f>IF('📦 RON BỘ'!B588="","",'📦 RON BỘ'!C588)</f>
        <v/>
      </c>
      <c r="C3331">
        <f>IF('📦 RON BỘ'!B588="","","Ron bộ")</f>
        <v/>
      </c>
      <c r="D3331">
        <f>IF('📦 RON BỘ'!B588="","",'📦 RON BỘ'!F588)</f>
        <v/>
      </c>
      <c r="E3331" s="37">
        <f>IF('📦 RON BỘ'!B588="","",'📦 RON BỘ'!G588)</f>
        <v/>
      </c>
      <c r="F3331" s="37">
        <f>IF('📦 RON BỘ'!B588="","",'📦 RON BỘ'!H588)</f>
        <v/>
      </c>
      <c r="G3331" s="37">
        <f>IF('📦 RON BỘ'!B588="","",'📦 RON BỘ'!I588)</f>
        <v/>
      </c>
      <c r="H3331" s="37">
        <f>IF('📦 RON BỘ'!B588="","",'📦 RON BỘ'!J588)</f>
        <v/>
      </c>
      <c r="I3331" s="37">
        <f>IF('📦 RON BỘ'!B588="","",'📦 RON BỘ'!K588)</f>
        <v/>
      </c>
      <c r="J3331">
        <f>IF('📦 RON BỘ'!B588="","","")</f>
        <v/>
      </c>
      <c r="L3331">
        <f>N(L3330)+IF(AND('🔎 TRA CỨU NHANH'!$C$2&lt;&gt;"",OR(ISNUMBER(SEARCH('🔎 TRA CỨU NHANH'!$C$2,$A3331)),ISNUMBER(SEARCH('🔎 TRA CỨU NHANH'!$C$2,$B3331)))),1,0)</f>
        <v/>
      </c>
      <c r="M3331">
        <f>IF(L3331&gt;N(L3330),L3331,"")</f>
        <v/>
      </c>
      <c r="N3331">
        <f>N(N3330)+IF(AND('💰 BÁO GIÁ'!$C$27&lt;&gt;"",OR(ISNUMBER(SEARCH('💰 BÁO GIÁ'!$C$27,$A3331)),ISNUMBER(SEARCH('💰 BÁO GIÁ'!$C$27,$B3331)))),1,0)</f>
        <v/>
      </c>
      <c r="O3331">
        <f>IF(N3331&gt;N(N3330),N3331,"")</f>
        <v/>
      </c>
    </row>
    <row r="3332">
      <c r="A3332">
        <f>IF('📦 RON BỘ'!B589="","",'📦 RON BỘ'!B589)</f>
        <v/>
      </c>
      <c r="B3332">
        <f>IF('📦 RON BỘ'!B589="","",'📦 RON BỘ'!C589)</f>
        <v/>
      </c>
      <c r="C3332">
        <f>IF('📦 RON BỘ'!B589="","","Ron bộ")</f>
        <v/>
      </c>
      <c r="D3332">
        <f>IF('📦 RON BỘ'!B589="","",'📦 RON BỘ'!F589)</f>
        <v/>
      </c>
      <c r="E3332" s="37">
        <f>IF('📦 RON BỘ'!B589="","",'📦 RON BỘ'!G589)</f>
        <v/>
      </c>
      <c r="F3332" s="37">
        <f>IF('📦 RON BỘ'!B589="","",'📦 RON BỘ'!H589)</f>
        <v/>
      </c>
      <c r="G3332" s="37">
        <f>IF('📦 RON BỘ'!B589="","",'📦 RON BỘ'!I589)</f>
        <v/>
      </c>
      <c r="H3332" s="37">
        <f>IF('📦 RON BỘ'!B589="","",'📦 RON BỘ'!J589)</f>
        <v/>
      </c>
      <c r="I3332" s="37">
        <f>IF('📦 RON BỘ'!B589="","",'📦 RON BỘ'!K589)</f>
        <v/>
      </c>
      <c r="J3332">
        <f>IF('📦 RON BỘ'!B589="","","")</f>
        <v/>
      </c>
      <c r="L3332">
        <f>N(L3331)+IF(AND('🔎 TRA CỨU NHANH'!$C$2&lt;&gt;"",OR(ISNUMBER(SEARCH('🔎 TRA CỨU NHANH'!$C$2,$A3332)),ISNUMBER(SEARCH('🔎 TRA CỨU NHANH'!$C$2,$B3332)))),1,0)</f>
        <v/>
      </c>
      <c r="M3332">
        <f>IF(L3332&gt;N(L3331),L3332,"")</f>
        <v/>
      </c>
      <c r="N3332">
        <f>N(N3331)+IF(AND('💰 BÁO GIÁ'!$C$27&lt;&gt;"",OR(ISNUMBER(SEARCH('💰 BÁO GIÁ'!$C$27,$A3332)),ISNUMBER(SEARCH('💰 BÁO GIÁ'!$C$27,$B3332)))),1,0)</f>
        <v/>
      </c>
      <c r="O3332">
        <f>IF(N3332&gt;N(N3331),N3332,"")</f>
        <v/>
      </c>
    </row>
    <row r="3333">
      <c r="A3333">
        <f>IF('📦 RON BỘ'!B590="","",'📦 RON BỘ'!B590)</f>
        <v/>
      </c>
      <c r="B3333">
        <f>IF('📦 RON BỘ'!B590="","",'📦 RON BỘ'!C590)</f>
        <v/>
      </c>
      <c r="C3333">
        <f>IF('📦 RON BỘ'!B590="","","Ron bộ")</f>
        <v/>
      </c>
      <c r="D3333">
        <f>IF('📦 RON BỘ'!B590="","",'📦 RON BỘ'!F590)</f>
        <v/>
      </c>
      <c r="E3333" s="37">
        <f>IF('📦 RON BỘ'!B590="","",'📦 RON BỘ'!G590)</f>
        <v/>
      </c>
      <c r="F3333" s="37">
        <f>IF('📦 RON BỘ'!B590="","",'📦 RON BỘ'!H590)</f>
        <v/>
      </c>
      <c r="G3333" s="37">
        <f>IF('📦 RON BỘ'!B590="","",'📦 RON BỘ'!I590)</f>
        <v/>
      </c>
      <c r="H3333" s="37">
        <f>IF('📦 RON BỘ'!B590="","",'📦 RON BỘ'!J590)</f>
        <v/>
      </c>
      <c r="I3333" s="37">
        <f>IF('📦 RON BỘ'!B590="","",'📦 RON BỘ'!K590)</f>
        <v/>
      </c>
      <c r="J3333">
        <f>IF('📦 RON BỘ'!B590="","","")</f>
        <v/>
      </c>
      <c r="L3333">
        <f>N(L3332)+IF(AND('🔎 TRA CỨU NHANH'!$C$2&lt;&gt;"",OR(ISNUMBER(SEARCH('🔎 TRA CỨU NHANH'!$C$2,$A3333)),ISNUMBER(SEARCH('🔎 TRA CỨU NHANH'!$C$2,$B3333)))),1,0)</f>
        <v/>
      </c>
      <c r="M3333">
        <f>IF(L3333&gt;N(L3332),L3333,"")</f>
        <v/>
      </c>
      <c r="N3333">
        <f>N(N3332)+IF(AND('💰 BÁO GIÁ'!$C$27&lt;&gt;"",OR(ISNUMBER(SEARCH('💰 BÁO GIÁ'!$C$27,$A3333)),ISNUMBER(SEARCH('💰 BÁO GIÁ'!$C$27,$B3333)))),1,0)</f>
        <v/>
      </c>
      <c r="O3333">
        <f>IF(N3333&gt;N(N3332),N3333,"")</f>
        <v/>
      </c>
    </row>
    <row r="3334">
      <c r="A3334">
        <f>IF('📦 RON BỘ'!B591="","",'📦 RON BỘ'!B591)</f>
        <v/>
      </c>
      <c r="B3334">
        <f>IF('📦 RON BỘ'!B591="","",'📦 RON BỘ'!C591)</f>
        <v/>
      </c>
      <c r="C3334">
        <f>IF('📦 RON BỘ'!B591="","","Ron bộ")</f>
        <v/>
      </c>
      <c r="D3334">
        <f>IF('📦 RON BỘ'!B591="","",'📦 RON BỘ'!F591)</f>
        <v/>
      </c>
      <c r="E3334" s="37">
        <f>IF('📦 RON BỘ'!B591="","",'📦 RON BỘ'!G591)</f>
        <v/>
      </c>
      <c r="F3334" s="37">
        <f>IF('📦 RON BỘ'!B591="","",'📦 RON BỘ'!H591)</f>
        <v/>
      </c>
      <c r="G3334" s="37">
        <f>IF('📦 RON BỘ'!B591="","",'📦 RON BỘ'!I591)</f>
        <v/>
      </c>
      <c r="H3334" s="37">
        <f>IF('📦 RON BỘ'!B591="","",'📦 RON BỘ'!J591)</f>
        <v/>
      </c>
      <c r="I3334" s="37">
        <f>IF('📦 RON BỘ'!B591="","",'📦 RON BỘ'!K591)</f>
        <v/>
      </c>
      <c r="J3334">
        <f>IF('📦 RON BỘ'!B591="","","")</f>
        <v/>
      </c>
      <c r="L3334">
        <f>N(L3333)+IF(AND('🔎 TRA CỨU NHANH'!$C$2&lt;&gt;"",OR(ISNUMBER(SEARCH('🔎 TRA CỨU NHANH'!$C$2,$A3334)),ISNUMBER(SEARCH('🔎 TRA CỨU NHANH'!$C$2,$B3334)))),1,0)</f>
        <v/>
      </c>
      <c r="M3334">
        <f>IF(L3334&gt;N(L3333),L3334,"")</f>
        <v/>
      </c>
      <c r="N3334">
        <f>N(N3333)+IF(AND('💰 BÁO GIÁ'!$C$27&lt;&gt;"",OR(ISNUMBER(SEARCH('💰 BÁO GIÁ'!$C$27,$A3334)),ISNUMBER(SEARCH('💰 BÁO GIÁ'!$C$27,$B3334)))),1,0)</f>
        <v/>
      </c>
      <c r="O3334">
        <f>IF(N3334&gt;N(N3333),N3334,"")</f>
        <v/>
      </c>
    </row>
    <row r="3335">
      <c r="A3335">
        <f>IF('📦 RON BỘ'!B592="","",'📦 RON BỘ'!B592)</f>
        <v/>
      </c>
      <c r="B3335">
        <f>IF('📦 RON BỘ'!B592="","",'📦 RON BỘ'!C592)</f>
        <v/>
      </c>
      <c r="C3335">
        <f>IF('📦 RON BỘ'!B592="","","Ron bộ")</f>
        <v/>
      </c>
      <c r="D3335">
        <f>IF('📦 RON BỘ'!B592="","",'📦 RON BỘ'!F592)</f>
        <v/>
      </c>
      <c r="E3335" s="37">
        <f>IF('📦 RON BỘ'!B592="","",'📦 RON BỘ'!G592)</f>
        <v/>
      </c>
      <c r="F3335" s="37">
        <f>IF('📦 RON BỘ'!B592="","",'📦 RON BỘ'!H592)</f>
        <v/>
      </c>
      <c r="G3335" s="37">
        <f>IF('📦 RON BỘ'!B592="","",'📦 RON BỘ'!I592)</f>
        <v/>
      </c>
      <c r="H3335" s="37">
        <f>IF('📦 RON BỘ'!B592="","",'📦 RON BỘ'!J592)</f>
        <v/>
      </c>
      <c r="I3335" s="37">
        <f>IF('📦 RON BỘ'!B592="","",'📦 RON BỘ'!K592)</f>
        <v/>
      </c>
      <c r="J3335">
        <f>IF('📦 RON BỘ'!B592="","","")</f>
        <v/>
      </c>
      <c r="L3335">
        <f>N(L3334)+IF(AND('🔎 TRA CỨU NHANH'!$C$2&lt;&gt;"",OR(ISNUMBER(SEARCH('🔎 TRA CỨU NHANH'!$C$2,$A3335)),ISNUMBER(SEARCH('🔎 TRA CỨU NHANH'!$C$2,$B3335)))),1,0)</f>
        <v/>
      </c>
      <c r="M3335">
        <f>IF(L3335&gt;N(L3334),L3335,"")</f>
        <v/>
      </c>
      <c r="N3335">
        <f>N(N3334)+IF(AND('💰 BÁO GIÁ'!$C$27&lt;&gt;"",OR(ISNUMBER(SEARCH('💰 BÁO GIÁ'!$C$27,$A3335)),ISNUMBER(SEARCH('💰 BÁO GIÁ'!$C$27,$B3335)))),1,0)</f>
        <v/>
      </c>
      <c r="O3335">
        <f>IF(N3335&gt;N(N3334),N3335,"")</f>
        <v/>
      </c>
    </row>
    <row r="3336">
      <c r="A3336">
        <f>IF('📦 RON BỘ'!B593="","",'📦 RON BỘ'!B593)</f>
        <v/>
      </c>
      <c r="B3336">
        <f>IF('📦 RON BỘ'!B593="","",'📦 RON BỘ'!C593)</f>
        <v/>
      </c>
      <c r="C3336">
        <f>IF('📦 RON BỘ'!B593="","","Ron bộ")</f>
        <v/>
      </c>
      <c r="D3336">
        <f>IF('📦 RON BỘ'!B593="","",'📦 RON BỘ'!F593)</f>
        <v/>
      </c>
      <c r="E3336" s="37">
        <f>IF('📦 RON BỘ'!B593="","",'📦 RON BỘ'!G593)</f>
        <v/>
      </c>
      <c r="F3336" s="37">
        <f>IF('📦 RON BỘ'!B593="","",'📦 RON BỘ'!H593)</f>
        <v/>
      </c>
      <c r="G3336" s="37">
        <f>IF('📦 RON BỘ'!B593="","",'📦 RON BỘ'!I593)</f>
        <v/>
      </c>
      <c r="H3336" s="37">
        <f>IF('📦 RON BỘ'!B593="","",'📦 RON BỘ'!J593)</f>
        <v/>
      </c>
      <c r="I3336" s="37">
        <f>IF('📦 RON BỘ'!B593="","",'📦 RON BỘ'!K593)</f>
        <v/>
      </c>
      <c r="J3336">
        <f>IF('📦 RON BỘ'!B593="","","")</f>
        <v/>
      </c>
      <c r="L3336">
        <f>N(L3335)+IF(AND('🔎 TRA CỨU NHANH'!$C$2&lt;&gt;"",OR(ISNUMBER(SEARCH('🔎 TRA CỨU NHANH'!$C$2,$A3336)),ISNUMBER(SEARCH('🔎 TRA CỨU NHANH'!$C$2,$B3336)))),1,0)</f>
        <v/>
      </c>
      <c r="M3336">
        <f>IF(L3336&gt;N(L3335),L3336,"")</f>
        <v/>
      </c>
      <c r="N3336">
        <f>N(N3335)+IF(AND('💰 BÁO GIÁ'!$C$27&lt;&gt;"",OR(ISNUMBER(SEARCH('💰 BÁO GIÁ'!$C$27,$A3336)),ISNUMBER(SEARCH('💰 BÁO GIÁ'!$C$27,$B3336)))),1,0)</f>
        <v/>
      </c>
      <c r="O3336">
        <f>IF(N3336&gt;N(N3335),N3336,"")</f>
        <v/>
      </c>
    </row>
    <row r="3337">
      <c r="A3337">
        <f>IF('📦 RON BỘ'!B594="","",'📦 RON BỘ'!B594)</f>
        <v/>
      </c>
      <c r="B3337">
        <f>IF('📦 RON BỘ'!B594="","",'📦 RON BỘ'!C594)</f>
        <v/>
      </c>
      <c r="C3337">
        <f>IF('📦 RON BỘ'!B594="","","Ron bộ")</f>
        <v/>
      </c>
      <c r="D3337">
        <f>IF('📦 RON BỘ'!B594="","",'📦 RON BỘ'!F594)</f>
        <v/>
      </c>
      <c r="E3337" s="37">
        <f>IF('📦 RON BỘ'!B594="","",'📦 RON BỘ'!G594)</f>
        <v/>
      </c>
      <c r="F3337" s="37">
        <f>IF('📦 RON BỘ'!B594="","",'📦 RON BỘ'!H594)</f>
        <v/>
      </c>
      <c r="G3337" s="37">
        <f>IF('📦 RON BỘ'!B594="","",'📦 RON BỘ'!I594)</f>
        <v/>
      </c>
      <c r="H3337" s="37">
        <f>IF('📦 RON BỘ'!B594="","",'📦 RON BỘ'!J594)</f>
        <v/>
      </c>
      <c r="I3337" s="37">
        <f>IF('📦 RON BỘ'!B594="","",'📦 RON BỘ'!K594)</f>
        <v/>
      </c>
      <c r="J3337">
        <f>IF('📦 RON BỘ'!B594="","","")</f>
        <v/>
      </c>
      <c r="L3337">
        <f>N(L3336)+IF(AND('🔎 TRA CỨU NHANH'!$C$2&lt;&gt;"",OR(ISNUMBER(SEARCH('🔎 TRA CỨU NHANH'!$C$2,$A3337)),ISNUMBER(SEARCH('🔎 TRA CỨU NHANH'!$C$2,$B3337)))),1,0)</f>
        <v/>
      </c>
      <c r="M3337">
        <f>IF(L3337&gt;N(L3336),L3337,"")</f>
        <v/>
      </c>
      <c r="N3337">
        <f>N(N3336)+IF(AND('💰 BÁO GIÁ'!$C$27&lt;&gt;"",OR(ISNUMBER(SEARCH('💰 BÁO GIÁ'!$C$27,$A3337)),ISNUMBER(SEARCH('💰 BÁO GIÁ'!$C$27,$B3337)))),1,0)</f>
        <v/>
      </c>
      <c r="O3337">
        <f>IF(N3337&gt;N(N3336),N3337,"")</f>
        <v/>
      </c>
    </row>
    <row r="3338">
      <c r="A3338">
        <f>IF('📦 RON BỘ'!B595="","",'📦 RON BỘ'!B595)</f>
        <v/>
      </c>
      <c r="B3338">
        <f>IF('📦 RON BỘ'!B595="","",'📦 RON BỘ'!C595)</f>
        <v/>
      </c>
      <c r="C3338">
        <f>IF('📦 RON BỘ'!B595="","","Ron bộ")</f>
        <v/>
      </c>
      <c r="D3338">
        <f>IF('📦 RON BỘ'!B595="","",'📦 RON BỘ'!F595)</f>
        <v/>
      </c>
      <c r="E3338" s="37">
        <f>IF('📦 RON BỘ'!B595="","",'📦 RON BỘ'!G595)</f>
        <v/>
      </c>
      <c r="F3338" s="37">
        <f>IF('📦 RON BỘ'!B595="","",'📦 RON BỘ'!H595)</f>
        <v/>
      </c>
      <c r="G3338" s="37">
        <f>IF('📦 RON BỘ'!B595="","",'📦 RON BỘ'!I595)</f>
        <v/>
      </c>
      <c r="H3338" s="37">
        <f>IF('📦 RON BỘ'!B595="","",'📦 RON BỘ'!J595)</f>
        <v/>
      </c>
      <c r="I3338" s="37">
        <f>IF('📦 RON BỘ'!B595="","",'📦 RON BỘ'!K595)</f>
        <v/>
      </c>
      <c r="J3338">
        <f>IF('📦 RON BỘ'!B595="","","")</f>
        <v/>
      </c>
      <c r="L3338">
        <f>N(L3337)+IF(AND('🔎 TRA CỨU NHANH'!$C$2&lt;&gt;"",OR(ISNUMBER(SEARCH('🔎 TRA CỨU NHANH'!$C$2,$A3338)),ISNUMBER(SEARCH('🔎 TRA CỨU NHANH'!$C$2,$B3338)))),1,0)</f>
        <v/>
      </c>
      <c r="M3338">
        <f>IF(L3338&gt;N(L3337),L3338,"")</f>
        <v/>
      </c>
      <c r="N3338">
        <f>N(N3337)+IF(AND('💰 BÁO GIÁ'!$C$27&lt;&gt;"",OR(ISNUMBER(SEARCH('💰 BÁO GIÁ'!$C$27,$A3338)),ISNUMBER(SEARCH('💰 BÁO GIÁ'!$C$27,$B3338)))),1,0)</f>
        <v/>
      </c>
      <c r="O3338">
        <f>IF(N3338&gt;N(N3337),N3338,"")</f>
        <v/>
      </c>
    </row>
    <row r="3339">
      <c r="A3339">
        <f>IF('📦 RON BỘ'!B596="","",'📦 RON BỘ'!B596)</f>
        <v/>
      </c>
      <c r="B3339">
        <f>IF('📦 RON BỘ'!B596="","",'📦 RON BỘ'!C596)</f>
        <v/>
      </c>
      <c r="C3339">
        <f>IF('📦 RON BỘ'!B596="","","Ron bộ")</f>
        <v/>
      </c>
      <c r="D3339">
        <f>IF('📦 RON BỘ'!B596="","",'📦 RON BỘ'!F596)</f>
        <v/>
      </c>
      <c r="E3339" s="37">
        <f>IF('📦 RON BỘ'!B596="","",'📦 RON BỘ'!G596)</f>
        <v/>
      </c>
      <c r="F3339" s="37">
        <f>IF('📦 RON BỘ'!B596="","",'📦 RON BỘ'!H596)</f>
        <v/>
      </c>
      <c r="G3339" s="37">
        <f>IF('📦 RON BỘ'!B596="","",'📦 RON BỘ'!I596)</f>
        <v/>
      </c>
      <c r="H3339" s="37">
        <f>IF('📦 RON BỘ'!B596="","",'📦 RON BỘ'!J596)</f>
        <v/>
      </c>
      <c r="I3339" s="37">
        <f>IF('📦 RON BỘ'!B596="","",'📦 RON BỘ'!K596)</f>
        <v/>
      </c>
      <c r="J3339">
        <f>IF('📦 RON BỘ'!B596="","","")</f>
        <v/>
      </c>
      <c r="L3339">
        <f>N(L3338)+IF(AND('🔎 TRA CỨU NHANH'!$C$2&lt;&gt;"",OR(ISNUMBER(SEARCH('🔎 TRA CỨU NHANH'!$C$2,$A3339)),ISNUMBER(SEARCH('🔎 TRA CỨU NHANH'!$C$2,$B3339)))),1,0)</f>
        <v/>
      </c>
      <c r="M3339">
        <f>IF(L3339&gt;N(L3338),L3339,"")</f>
        <v/>
      </c>
      <c r="N3339">
        <f>N(N3338)+IF(AND('💰 BÁO GIÁ'!$C$27&lt;&gt;"",OR(ISNUMBER(SEARCH('💰 BÁO GIÁ'!$C$27,$A3339)),ISNUMBER(SEARCH('💰 BÁO GIÁ'!$C$27,$B3339)))),1,0)</f>
        <v/>
      </c>
      <c r="O3339">
        <f>IF(N3339&gt;N(N3338),N3339,"")</f>
        <v/>
      </c>
    </row>
    <row r="3340">
      <c r="A3340">
        <f>IF('📦 RON BỘ'!B597="","",'📦 RON BỘ'!B597)</f>
        <v/>
      </c>
      <c r="B3340">
        <f>IF('📦 RON BỘ'!B597="","",'📦 RON BỘ'!C597)</f>
        <v/>
      </c>
      <c r="C3340">
        <f>IF('📦 RON BỘ'!B597="","","Ron bộ")</f>
        <v/>
      </c>
      <c r="D3340">
        <f>IF('📦 RON BỘ'!B597="","",'📦 RON BỘ'!F597)</f>
        <v/>
      </c>
      <c r="E3340" s="37">
        <f>IF('📦 RON BỘ'!B597="","",'📦 RON BỘ'!G597)</f>
        <v/>
      </c>
      <c r="F3340" s="37">
        <f>IF('📦 RON BỘ'!B597="","",'📦 RON BỘ'!H597)</f>
        <v/>
      </c>
      <c r="G3340" s="37">
        <f>IF('📦 RON BỘ'!B597="","",'📦 RON BỘ'!I597)</f>
        <v/>
      </c>
      <c r="H3340" s="37">
        <f>IF('📦 RON BỘ'!B597="","",'📦 RON BỘ'!J597)</f>
        <v/>
      </c>
      <c r="I3340" s="37">
        <f>IF('📦 RON BỘ'!B597="","",'📦 RON BỘ'!K597)</f>
        <v/>
      </c>
      <c r="J3340">
        <f>IF('📦 RON BỘ'!B597="","","")</f>
        <v/>
      </c>
      <c r="L3340">
        <f>N(L3339)+IF(AND('🔎 TRA CỨU NHANH'!$C$2&lt;&gt;"",OR(ISNUMBER(SEARCH('🔎 TRA CỨU NHANH'!$C$2,$A3340)),ISNUMBER(SEARCH('🔎 TRA CỨU NHANH'!$C$2,$B3340)))),1,0)</f>
        <v/>
      </c>
      <c r="M3340">
        <f>IF(L3340&gt;N(L3339),L3340,"")</f>
        <v/>
      </c>
      <c r="N3340">
        <f>N(N3339)+IF(AND('💰 BÁO GIÁ'!$C$27&lt;&gt;"",OR(ISNUMBER(SEARCH('💰 BÁO GIÁ'!$C$27,$A3340)),ISNUMBER(SEARCH('💰 BÁO GIÁ'!$C$27,$B3340)))),1,0)</f>
        <v/>
      </c>
      <c r="O3340">
        <f>IF(N3340&gt;N(N3339),N3340,"")</f>
        <v/>
      </c>
    </row>
    <row r="3341">
      <c r="A3341">
        <f>IF('📦 RON BỘ'!B598="","",'📦 RON BỘ'!B598)</f>
        <v/>
      </c>
      <c r="B3341">
        <f>IF('📦 RON BỘ'!B598="","",'📦 RON BỘ'!C598)</f>
        <v/>
      </c>
      <c r="C3341">
        <f>IF('📦 RON BỘ'!B598="","","Ron bộ")</f>
        <v/>
      </c>
      <c r="D3341">
        <f>IF('📦 RON BỘ'!B598="","",'📦 RON BỘ'!F598)</f>
        <v/>
      </c>
      <c r="E3341" s="37">
        <f>IF('📦 RON BỘ'!B598="","",'📦 RON BỘ'!G598)</f>
        <v/>
      </c>
      <c r="F3341" s="37">
        <f>IF('📦 RON BỘ'!B598="","",'📦 RON BỘ'!H598)</f>
        <v/>
      </c>
      <c r="G3341" s="37">
        <f>IF('📦 RON BỘ'!B598="","",'📦 RON BỘ'!I598)</f>
        <v/>
      </c>
      <c r="H3341" s="37">
        <f>IF('📦 RON BỘ'!B598="","",'📦 RON BỘ'!J598)</f>
        <v/>
      </c>
      <c r="I3341" s="37">
        <f>IF('📦 RON BỘ'!B598="","",'📦 RON BỘ'!K598)</f>
        <v/>
      </c>
      <c r="J3341">
        <f>IF('📦 RON BỘ'!B598="","","")</f>
        <v/>
      </c>
      <c r="L3341">
        <f>N(L3340)+IF(AND('🔎 TRA CỨU NHANH'!$C$2&lt;&gt;"",OR(ISNUMBER(SEARCH('🔎 TRA CỨU NHANH'!$C$2,$A3341)),ISNUMBER(SEARCH('🔎 TRA CỨU NHANH'!$C$2,$B3341)))),1,0)</f>
        <v/>
      </c>
      <c r="M3341">
        <f>IF(L3341&gt;N(L3340),L3341,"")</f>
        <v/>
      </c>
      <c r="N3341">
        <f>N(N3340)+IF(AND('💰 BÁO GIÁ'!$C$27&lt;&gt;"",OR(ISNUMBER(SEARCH('💰 BÁO GIÁ'!$C$27,$A3341)),ISNUMBER(SEARCH('💰 BÁO GIÁ'!$C$27,$B3341)))),1,0)</f>
        <v/>
      </c>
      <c r="O3341">
        <f>IF(N3341&gt;N(N3340),N3341,"")</f>
        <v/>
      </c>
    </row>
    <row r="3342">
      <c r="A3342">
        <f>IF('📦 RON BỘ'!B599="","",'📦 RON BỘ'!B599)</f>
        <v/>
      </c>
      <c r="B3342">
        <f>IF('📦 RON BỘ'!B599="","",'📦 RON BỘ'!C599)</f>
        <v/>
      </c>
      <c r="C3342">
        <f>IF('📦 RON BỘ'!B599="","","Ron bộ")</f>
        <v/>
      </c>
      <c r="D3342">
        <f>IF('📦 RON BỘ'!B599="","",'📦 RON BỘ'!F599)</f>
        <v/>
      </c>
      <c r="E3342" s="37">
        <f>IF('📦 RON BỘ'!B599="","",'📦 RON BỘ'!G599)</f>
        <v/>
      </c>
      <c r="F3342" s="37">
        <f>IF('📦 RON BỘ'!B599="","",'📦 RON BỘ'!H599)</f>
        <v/>
      </c>
      <c r="G3342" s="37">
        <f>IF('📦 RON BỘ'!B599="","",'📦 RON BỘ'!I599)</f>
        <v/>
      </c>
      <c r="H3342" s="37">
        <f>IF('📦 RON BỘ'!B599="","",'📦 RON BỘ'!J599)</f>
        <v/>
      </c>
      <c r="I3342" s="37">
        <f>IF('📦 RON BỘ'!B599="","",'📦 RON BỘ'!K599)</f>
        <v/>
      </c>
      <c r="J3342">
        <f>IF('📦 RON BỘ'!B599="","","")</f>
        <v/>
      </c>
      <c r="L3342">
        <f>N(L3341)+IF(AND('🔎 TRA CỨU NHANH'!$C$2&lt;&gt;"",OR(ISNUMBER(SEARCH('🔎 TRA CỨU NHANH'!$C$2,$A3342)),ISNUMBER(SEARCH('🔎 TRA CỨU NHANH'!$C$2,$B3342)))),1,0)</f>
        <v/>
      </c>
      <c r="M3342">
        <f>IF(L3342&gt;N(L3341),L3342,"")</f>
        <v/>
      </c>
      <c r="N3342">
        <f>N(N3341)+IF(AND('💰 BÁO GIÁ'!$C$27&lt;&gt;"",OR(ISNUMBER(SEARCH('💰 BÁO GIÁ'!$C$27,$A3342)),ISNUMBER(SEARCH('💰 BÁO GIÁ'!$C$27,$B3342)))),1,0)</f>
        <v/>
      </c>
      <c r="O3342">
        <f>IF(N3342&gt;N(N3341),N3342,"")</f>
        <v/>
      </c>
    </row>
    <row r="3343">
      <c r="A3343">
        <f>IF('📦 RON BỘ'!B600="","",'📦 RON BỘ'!B600)</f>
        <v/>
      </c>
      <c r="B3343">
        <f>IF('📦 RON BỘ'!B600="","",'📦 RON BỘ'!C600)</f>
        <v/>
      </c>
      <c r="C3343">
        <f>IF('📦 RON BỘ'!B600="","","Ron bộ")</f>
        <v/>
      </c>
      <c r="D3343">
        <f>IF('📦 RON BỘ'!B600="","",'📦 RON BỘ'!F600)</f>
        <v/>
      </c>
      <c r="E3343" s="37">
        <f>IF('📦 RON BỘ'!B600="","",'📦 RON BỘ'!G600)</f>
        <v/>
      </c>
      <c r="F3343" s="37">
        <f>IF('📦 RON BỘ'!B600="","",'📦 RON BỘ'!H600)</f>
        <v/>
      </c>
      <c r="G3343" s="37">
        <f>IF('📦 RON BỘ'!B600="","",'📦 RON BỘ'!I600)</f>
        <v/>
      </c>
      <c r="H3343" s="37">
        <f>IF('📦 RON BỘ'!B600="","",'📦 RON BỘ'!J600)</f>
        <v/>
      </c>
      <c r="I3343" s="37">
        <f>IF('📦 RON BỘ'!B600="","",'📦 RON BỘ'!K600)</f>
        <v/>
      </c>
      <c r="J3343">
        <f>IF('📦 RON BỘ'!B600="","","")</f>
        <v/>
      </c>
      <c r="L3343">
        <f>N(L3342)+IF(AND('🔎 TRA CỨU NHANH'!$C$2&lt;&gt;"",OR(ISNUMBER(SEARCH('🔎 TRA CỨU NHANH'!$C$2,$A3343)),ISNUMBER(SEARCH('🔎 TRA CỨU NHANH'!$C$2,$B3343)))),1,0)</f>
        <v/>
      </c>
      <c r="M3343">
        <f>IF(L3343&gt;N(L3342),L3343,"")</f>
        <v/>
      </c>
      <c r="N3343">
        <f>N(N3342)+IF(AND('💰 BÁO GIÁ'!$C$27&lt;&gt;"",OR(ISNUMBER(SEARCH('💰 BÁO GIÁ'!$C$27,$A3343)),ISNUMBER(SEARCH('💰 BÁO GIÁ'!$C$27,$B3343)))),1,0)</f>
        <v/>
      </c>
      <c r="O3343">
        <f>IF(N3343&gt;N(N3342),N3343,"")</f>
        <v/>
      </c>
    </row>
    <row r="3344">
      <c r="A3344">
        <f>IF('📦 RON BỘ'!B601="","",'📦 RON BỘ'!B601)</f>
        <v/>
      </c>
      <c r="B3344">
        <f>IF('📦 RON BỘ'!B601="","",'📦 RON BỘ'!C601)</f>
        <v/>
      </c>
      <c r="C3344">
        <f>IF('📦 RON BỘ'!B601="","","Ron bộ")</f>
        <v/>
      </c>
      <c r="D3344">
        <f>IF('📦 RON BỘ'!B601="","",'📦 RON BỘ'!F601)</f>
        <v/>
      </c>
      <c r="E3344" s="37">
        <f>IF('📦 RON BỘ'!B601="","",'📦 RON BỘ'!G601)</f>
        <v/>
      </c>
      <c r="F3344" s="37">
        <f>IF('📦 RON BỘ'!B601="","",'📦 RON BỘ'!H601)</f>
        <v/>
      </c>
      <c r="G3344" s="37">
        <f>IF('📦 RON BỘ'!B601="","",'📦 RON BỘ'!I601)</f>
        <v/>
      </c>
      <c r="H3344" s="37">
        <f>IF('📦 RON BỘ'!B601="","",'📦 RON BỘ'!J601)</f>
        <v/>
      </c>
      <c r="I3344" s="37">
        <f>IF('📦 RON BỘ'!B601="","",'📦 RON BỘ'!K601)</f>
        <v/>
      </c>
      <c r="J3344">
        <f>IF('📦 RON BỘ'!B601="","","")</f>
        <v/>
      </c>
      <c r="L3344">
        <f>N(L3343)+IF(AND('🔎 TRA CỨU NHANH'!$C$2&lt;&gt;"",OR(ISNUMBER(SEARCH('🔎 TRA CỨU NHANH'!$C$2,$A3344)),ISNUMBER(SEARCH('🔎 TRA CỨU NHANH'!$C$2,$B3344)))),1,0)</f>
        <v/>
      </c>
      <c r="M3344">
        <f>IF(L3344&gt;N(L3343),L3344,"")</f>
        <v/>
      </c>
      <c r="N3344">
        <f>N(N3343)+IF(AND('💰 BÁO GIÁ'!$C$27&lt;&gt;"",OR(ISNUMBER(SEARCH('💰 BÁO GIÁ'!$C$27,$A3344)),ISNUMBER(SEARCH('💰 BÁO GIÁ'!$C$27,$B3344)))),1,0)</f>
        <v/>
      </c>
      <c r="O3344">
        <f>IF(N3344&gt;N(N3343),N3344,"")</f>
        <v/>
      </c>
    </row>
    <row r="3345">
      <c r="A3345">
        <f>IF('📦 RON BỘ'!B602="","",'📦 RON BỘ'!B602)</f>
        <v/>
      </c>
      <c r="B3345">
        <f>IF('📦 RON BỘ'!B602="","",'📦 RON BỘ'!C602)</f>
        <v/>
      </c>
      <c r="C3345">
        <f>IF('📦 RON BỘ'!B602="","","Ron bộ")</f>
        <v/>
      </c>
      <c r="D3345">
        <f>IF('📦 RON BỘ'!B602="","",'📦 RON BỘ'!F602)</f>
        <v/>
      </c>
      <c r="E3345" s="37">
        <f>IF('📦 RON BỘ'!B602="","",'📦 RON BỘ'!G602)</f>
        <v/>
      </c>
      <c r="F3345" s="37">
        <f>IF('📦 RON BỘ'!B602="","",'📦 RON BỘ'!H602)</f>
        <v/>
      </c>
      <c r="G3345" s="37">
        <f>IF('📦 RON BỘ'!B602="","",'📦 RON BỘ'!I602)</f>
        <v/>
      </c>
      <c r="H3345" s="37">
        <f>IF('📦 RON BỘ'!B602="","",'📦 RON BỘ'!J602)</f>
        <v/>
      </c>
      <c r="I3345" s="37">
        <f>IF('📦 RON BỘ'!B602="","",'📦 RON BỘ'!K602)</f>
        <v/>
      </c>
      <c r="J3345">
        <f>IF('📦 RON BỘ'!B602="","","")</f>
        <v/>
      </c>
      <c r="L3345">
        <f>N(L3344)+IF(AND('🔎 TRA CỨU NHANH'!$C$2&lt;&gt;"",OR(ISNUMBER(SEARCH('🔎 TRA CỨU NHANH'!$C$2,$A3345)),ISNUMBER(SEARCH('🔎 TRA CỨU NHANH'!$C$2,$B3345)))),1,0)</f>
        <v/>
      </c>
      <c r="M3345">
        <f>IF(L3345&gt;N(L3344),L3345,"")</f>
        <v/>
      </c>
      <c r="N3345">
        <f>N(N3344)+IF(AND('💰 BÁO GIÁ'!$C$27&lt;&gt;"",OR(ISNUMBER(SEARCH('💰 BÁO GIÁ'!$C$27,$A3345)),ISNUMBER(SEARCH('💰 BÁO GIÁ'!$C$27,$B3345)))),1,0)</f>
        <v/>
      </c>
      <c r="O3345">
        <f>IF(N3345&gt;N(N3344),N3345,"")</f>
        <v/>
      </c>
    </row>
    <row r="3346">
      <c r="A3346">
        <f>IF('📦 RON BỘ'!B603="","",'📦 RON BỘ'!B603)</f>
        <v/>
      </c>
      <c r="B3346">
        <f>IF('📦 RON BỘ'!B603="","",'📦 RON BỘ'!C603)</f>
        <v/>
      </c>
      <c r="C3346">
        <f>IF('📦 RON BỘ'!B603="","","Ron bộ")</f>
        <v/>
      </c>
      <c r="D3346">
        <f>IF('📦 RON BỘ'!B603="","",'📦 RON BỘ'!F603)</f>
        <v/>
      </c>
      <c r="E3346" s="37">
        <f>IF('📦 RON BỘ'!B603="","",'📦 RON BỘ'!G603)</f>
        <v/>
      </c>
      <c r="F3346" s="37">
        <f>IF('📦 RON BỘ'!B603="","",'📦 RON BỘ'!H603)</f>
        <v/>
      </c>
      <c r="G3346" s="37">
        <f>IF('📦 RON BỘ'!B603="","",'📦 RON BỘ'!I603)</f>
        <v/>
      </c>
      <c r="H3346" s="37">
        <f>IF('📦 RON BỘ'!B603="","",'📦 RON BỘ'!J603)</f>
        <v/>
      </c>
      <c r="I3346" s="37">
        <f>IF('📦 RON BỘ'!B603="","",'📦 RON BỘ'!K603)</f>
        <v/>
      </c>
      <c r="J3346">
        <f>IF('📦 RON BỘ'!B603="","","")</f>
        <v/>
      </c>
      <c r="L3346">
        <f>N(L3345)+IF(AND('🔎 TRA CỨU NHANH'!$C$2&lt;&gt;"",OR(ISNUMBER(SEARCH('🔎 TRA CỨU NHANH'!$C$2,$A3346)),ISNUMBER(SEARCH('🔎 TRA CỨU NHANH'!$C$2,$B3346)))),1,0)</f>
        <v/>
      </c>
      <c r="M3346">
        <f>IF(L3346&gt;N(L3345),L3346,"")</f>
        <v/>
      </c>
      <c r="N3346">
        <f>N(N3345)+IF(AND('💰 BÁO GIÁ'!$C$27&lt;&gt;"",OR(ISNUMBER(SEARCH('💰 BÁO GIÁ'!$C$27,$A3346)),ISNUMBER(SEARCH('💰 BÁO GIÁ'!$C$27,$B3346)))),1,0)</f>
        <v/>
      </c>
      <c r="O3346">
        <f>IF(N3346&gt;N(N3345),N3346,"")</f>
        <v/>
      </c>
    </row>
    <row r="3347">
      <c r="A3347">
        <f>IF('📦 RON BỘ'!B604="","",'📦 RON BỘ'!B604)</f>
        <v/>
      </c>
      <c r="B3347">
        <f>IF('📦 RON BỘ'!B604="","",'📦 RON BỘ'!C604)</f>
        <v/>
      </c>
      <c r="C3347">
        <f>IF('📦 RON BỘ'!B604="","","Ron bộ")</f>
        <v/>
      </c>
      <c r="D3347">
        <f>IF('📦 RON BỘ'!B604="","",'📦 RON BỘ'!F604)</f>
        <v/>
      </c>
      <c r="E3347" s="37">
        <f>IF('📦 RON BỘ'!B604="","",'📦 RON BỘ'!G604)</f>
        <v/>
      </c>
      <c r="F3347" s="37">
        <f>IF('📦 RON BỘ'!B604="","",'📦 RON BỘ'!H604)</f>
        <v/>
      </c>
      <c r="G3347" s="37">
        <f>IF('📦 RON BỘ'!B604="","",'📦 RON BỘ'!I604)</f>
        <v/>
      </c>
      <c r="H3347" s="37">
        <f>IF('📦 RON BỘ'!B604="","",'📦 RON BỘ'!J604)</f>
        <v/>
      </c>
      <c r="I3347" s="37">
        <f>IF('📦 RON BỘ'!B604="","",'📦 RON BỘ'!K604)</f>
        <v/>
      </c>
      <c r="J3347">
        <f>IF('📦 RON BỘ'!B604="","","")</f>
        <v/>
      </c>
      <c r="L3347">
        <f>N(L3346)+IF(AND('🔎 TRA CỨU NHANH'!$C$2&lt;&gt;"",OR(ISNUMBER(SEARCH('🔎 TRA CỨU NHANH'!$C$2,$A3347)),ISNUMBER(SEARCH('🔎 TRA CỨU NHANH'!$C$2,$B3347)))),1,0)</f>
        <v/>
      </c>
      <c r="M3347">
        <f>IF(L3347&gt;N(L3346),L3347,"")</f>
        <v/>
      </c>
      <c r="N3347">
        <f>N(N3346)+IF(AND('💰 BÁO GIÁ'!$C$27&lt;&gt;"",OR(ISNUMBER(SEARCH('💰 BÁO GIÁ'!$C$27,$A3347)),ISNUMBER(SEARCH('💰 BÁO GIÁ'!$C$27,$B3347)))),1,0)</f>
        <v/>
      </c>
      <c r="O3347">
        <f>IF(N3347&gt;N(N3346),N3347,"")</f>
        <v/>
      </c>
    </row>
    <row r="3348">
      <c r="A3348">
        <f>IF('📦 RON BỘ'!B605="","",'📦 RON BỘ'!B605)</f>
        <v/>
      </c>
      <c r="B3348">
        <f>IF('📦 RON BỘ'!B605="","",'📦 RON BỘ'!C605)</f>
        <v/>
      </c>
      <c r="C3348">
        <f>IF('📦 RON BỘ'!B605="","","Ron bộ")</f>
        <v/>
      </c>
      <c r="D3348">
        <f>IF('📦 RON BỘ'!B605="","",'📦 RON BỘ'!F605)</f>
        <v/>
      </c>
      <c r="E3348" s="37">
        <f>IF('📦 RON BỘ'!B605="","",'📦 RON BỘ'!G605)</f>
        <v/>
      </c>
      <c r="F3348" s="37">
        <f>IF('📦 RON BỘ'!B605="","",'📦 RON BỘ'!H605)</f>
        <v/>
      </c>
      <c r="G3348" s="37">
        <f>IF('📦 RON BỘ'!B605="","",'📦 RON BỘ'!I605)</f>
        <v/>
      </c>
      <c r="H3348" s="37">
        <f>IF('📦 RON BỘ'!B605="","",'📦 RON BỘ'!J605)</f>
        <v/>
      </c>
      <c r="I3348" s="37">
        <f>IF('📦 RON BỘ'!B605="","",'📦 RON BỘ'!K605)</f>
        <v/>
      </c>
      <c r="J3348">
        <f>IF('📦 RON BỘ'!B605="","","")</f>
        <v/>
      </c>
      <c r="L3348">
        <f>N(L3347)+IF(AND('🔎 TRA CỨU NHANH'!$C$2&lt;&gt;"",OR(ISNUMBER(SEARCH('🔎 TRA CỨU NHANH'!$C$2,$A3348)),ISNUMBER(SEARCH('🔎 TRA CỨU NHANH'!$C$2,$B3348)))),1,0)</f>
        <v/>
      </c>
      <c r="M3348">
        <f>IF(L3348&gt;N(L3347),L3348,"")</f>
        <v/>
      </c>
      <c r="N3348">
        <f>N(N3347)+IF(AND('💰 BÁO GIÁ'!$C$27&lt;&gt;"",OR(ISNUMBER(SEARCH('💰 BÁO GIÁ'!$C$27,$A3348)),ISNUMBER(SEARCH('💰 BÁO GIÁ'!$C$27,$B3348)))),1,0)</f>
        <v/>
      </c>
      <c r="O3348">
        <f>IF(N3348&gt;N(N3347),N3348,"")</f>
        <v/>
      </c>
    </row>
    <row r="3349">
      <c r="A3349">
        <f>IF('📦 RON BỘ'!B606="","",'📦 RON BỘ'!B606)</f>
        <v/>
      </c>
      <c r="B3349">
        <f>IF('📦 RON BỘ'!B606="","",'📦 RON BỘ'!C606)</f>
        <v/>
      </c>
      <c r="C3349">
        <f>IF('📦 RON BỘ'!B606="","","Ron bộ")</f>
        <v/>
      </c>
      <c r="D3349">
        <f>IF('📦 RON BỘ'!B606="","",'📦 RON BỘ'!F606)</f>
        <v/>
      </c>
      <c r="E3349" s="37">
        <f>IF('📦 RON BỘ'!B606="","",'📦 RON BỘ'!G606)</f>
        <v/>
      </c>
      <c r="F3349" s="37">
        <f>IF('📦 RON BỘ'!B606="","",'📦 RON BỘ'!H606)</f>
        <v/>
      </c>
      <c r="G3349" s="37">
        <f>IF('📦 RON BỘ'!B606="","",'📦 RON BỘ'!I606)</f>
        <v/>
      </c>
      <c r="H3349" s="37">
        <f>IF('📦 RON BỘ'!B606="","",'📦 RON BỘ'!J606)</f>
        <v/>
      </c>
      <c r="I3349" s="37">
        <f>IF('📦 RON BỘ'!B606="","",'📦 RON BỘ'!K606)</f>
        <v/>
      </c>
      <c r="J3349">
        <f>IF('📦 RON BỘ'!B606="","","")</f>
        <v/>
      </c>
      <c r="L3349">
        <f>N(L3348)+IF(AND('🔎 TRA CỨU NHANH'!$C$2&lt;&gt;"",OR(ISNUMBER(SEARCH('🔎 TRA CỨU NHANH'!$C$2,$A3349)),ISNUMBER(SEARCH('🔎 TRA CỨU NHANH'!$C$2,$B3349)))),1,0)</f>
        <v/>
      </c>
      <c r="M3349">
        <f>IF(L3349&gt;N(L3348),L3349,"")</f>
        <v/>
      </c>
      <c r="N3349">
        <f>N(N3348)+IF(AND('💰 BÁO GIÁ'!$C$27&lt;&gt;"",OR(ISNUMBER(SEARCH('💰 BÁO GIÁ'!$C$27,$A3349)),ISNUMBER(SEARCH('💰 BÁO GIÁ'!$C$27,$B3349)))),1,0)</f>
        <v/>
      </c>
      <c r="O3349">
        <f>IF(N3349&gt;N(N3348),N3349,"")</f>
        <v/>
      </c>
    </row>
    <row r="3350">
      <c r="A3350">
        <f>IF('📦 RON BỘ'!B607="","",'📦 RON BỘ'!B607)</f>
        <v/>
      </c>
      <c r="B3350">
        <f>IF('📦 RON BỘ'!B607="","",'📦 RON BỘ'!C607)</f>
        <v/>
      </c>
      <c r="C3350">
        <f>IF('📦 RON BỘ'!B607="","","Ron bộ")</f>
        <v/>
      </c>
      <c r="D3350">
        <f>IF('📦 RON BỘ'!B607="","",'📦 RON BỘ'!F607)</f>
        <v/>
      </c>
      <c r="E3350" s="37">
        <f>IF('📦 RON BỘ'!B607="","",'📦 RON BỘ'!G607)</f>
        <v/>
      </c>
      <c r="F3350" s="37">
        <f>IF('📦 RON BỘ'!B607="","",'📦 RON BỘ'!H607)</f>
        <v/>
      </c>
      <c r="G3350" s="37">
        <f>IF('📦 RON BỘ'!B607="","",'📦 RON BỘ'!I607)</f>
        <v/>
      </c>
      <c r="H3350" s="37">
        <f>IF('📦 RON BỘ'!B607="","",'📦 RON BỘ'!J607)</f>
        <v/>
      </c>
      <c r="I3350" s="37">
        <f>IF('📦 RON BỘ'!B607="","",'📦 RON BỘ'!K607)</f>
        <v/>
      </c>
      <c r="J3350">
        <f>IF('📦 RON BỘ'!B607="","","")</f>
        <v/>
      </c>
      <c r="L3350">
        <f>N(L3349)+IF(AND('🔎 TRA CỨU NHANH'!$C$2&lt;&gt;"",OR(ISNUMBER(SEARCH('🔎 TRA CỨU NHANH'!$C$2,$A3350)),ISNUMBER(SEARCH('🔎 TRA CỨU NHANH'!$C$2,$B3350)))),1,0)</f>
        <v/>
      </c>
      <c r="M3350">
        <f>IF(L3350&gt;N(L3349),L3350,"")</f>
        <v/>
      </c>
      <c r="N3350">
        <f>N(N3349)+IF(AND('💰 BÁO GIÁ'!$C$27&lt;&gt;"",OR(ISNUMBER(SEARCH('💰 BÁO GIÁ'!$C$27,$A3350)),ISNUMBER(SEARCH('💰 BÁO GIÁ'!$C$27,$B3350)))),1,0)</f>
        <v/>
      </c>
      <c r="O3350">
        <f>IF(N3350&gt;N(N3349),N3350,"")</f>
        <v/>
      </c>
    </row>
    <row r="3351">
      <c r="A3351">
        <f>IF('📦 RON BỘ'!B608="","",'📦 RON BỘ'!B608)</f>
        <v/>
      </c>
      <c r="B3351">
        <f>IF('📦 RON BỘ'!B608="","",'📦 RON BỘ'!C608)</f>
        <v/>
      </c>
      <c r="C3351">
        <f>IF('📦 RON BỘ'!B608="","","Ron bộ")</f>
        <v/>
      </c>
      <c r="D3351">
        <f>IF('📦 RON BỘ'!B608="","",'📦 RON BỘ'!F608)</f>
        <v/>
      </c>
      <c r="E3351" s="37">
        <f>IF('📦 RON BỘ'!B608="","",'📦 RON BỘ'!G608)</f>
        <v/>
      </c>
      <c r="F3351" s="37">
        <f>IF('📦 RON BỘ'!B608="","",'📦 RON BỘ'!H608)</f>
        <v/>
      </c>
      <c r="G3351" s="37">
        <f>IF('📦 RON BỘ'!B608="","",'📦 RON BỘ'!I608)</f>
        <v/>
      </c>
      <c r="H3351" s="37">
        <f>IF('📦 RON BỘ'!B608="","",'📦 RON BỘ'!J608)</f>
        <v/>
      </c>
      <c r="I3351" s="37">
        <f>IF('📦 RON BỘ'!B608="","",'📦 RON BỘ'!K608)</f>
        <v/>
      </c>
      <c r="J3351">
        <f>IF('📦 RON BỘ'!B608="","","")</f>
        <v/>
      </c>
      <c r="L3351">
        <f>N(L3350)+IF(AND('🔎 TRA CỨU NHANH'!$C$2&lt;&gt;"",OR(ISNUMBER(SEARCH('🔎 TRA CỨU NHANH'!$C$2,$A3351)),ISNUMBER(SEARCH('🔎 TRA CỨU NHANH'!$C$2,$B3351)))),1,0)</f>
        <v/>
      </c>
      <c r="M3351">
        <f>IF(L3351&gt;N(L3350),L3351,"")</f>
        <v/>
      </c>
      <c r="N3351">
        <f>N(N3350)+IF(AND('💰 BÁO GIÁ'!$C$27&lt;&gt;"",OR(ISNUMBER(SEARCH('💰 BÁO GIÁ'!$C$27,$A3351)),ISNUMBER(SEARCH('💰 BÁO GIÁ'!$C$27,$B3351)))),1,0)</f>
        <v/>
      </c>
      <c r="O3351">
        <f>IF(N3351&gt;N(N3350),N3351,"")</f>
        <v/>
      </c>
    </row>
    <row r="3352">
      <c r="A3352">
        <f>IF('📦 RON BỘ'!B609="","",'📦 RON BỘ'!B609)</f>
        <v/>
      </c>
      <c r="B3352">
        <f>IF('📦 RON BỘ'!B609="","",'📦 RON BỘ'!C609)</f>
        <v/>
      </c>
      <c r="C3352">
        <f>IF('📦 RON BỘ'!B609="","","Ron bộ")</f>
        <v/>
      </c>
      <c r="D3352">
        <f>IF('📦 RON BỘ'!B609="","",'📦 RON BỘ'!F609)</f>
        <v/>
      </c>
      <c r="E3352" s="37">
        <f>IF('📦 RON BỘ'!B609="","",'📦 RON BỘ'!G609)</f>
        <v/>
      </c>
      <c r="F3352" s="37">
        <f>IF('📦 RON BỘ'!B609="","",'📦 RON BỘ'!H609)</f>
        <v/>
      </c>
      <c r="G3352" s="37">
        <f>IF('📦 RON BỘ'!B609="","",'📦 RON BỘ'!I609)</f>
        <v/>
      </c>
      <c r="H3352" s="37">
        <f>IF('📦 RON BỘ'!B609="","",'📦 RON BỘ'!J609)</f>
        <v/>
      </c>
      <c r="I3352" s="37">
        <f>IF('📦 RON BỘ'!B609="","",'📦 RON BỘ'!K609)</f>
        <v/>
      </c>
      <c r="J3352">
        <f>IF('📦 RON BỘ'!B609="","","")</f>
        <v/>
      </c>
      <c r="L3352">
        <f>N(L3351)+IF(AND('🔎 TRA CỨU NHANH'!$C$2&lt;&gt;"",OR(ISNUMBER(SEARCH('🔎 TRA CỨU NHANH'!$C$2,$A3352)),ISNUMBER(SEARCH('🔎 TRA CỨU NHANH'!$C$2,$B3352)))),1,0)</f>
        <v/>
      </c>
      <c r="M3352">
        <f>IF(L3352&gt;N(L3351),L3352,"")</f>
        <v/>
      </c>
      <c r="N3352">
        <f>N(N3351)+IF(AND('💰 BÁO GIÁ'!$C$27&lt;&gt;"",OR(ISNUMBER(SEARCH('💰 BÁO GIÁ'!$C$27,$A3352)),ISNUMBER(SEARCH('💰 BÁO GIÁ'!$C$27,$B3352)))),1,0)</f>
        <v/>
      </c>
      <c r="O3352">
        <f>IF(N3352&gt;N(N3351),N3352,"")</f>
        <v/>
      </c>
    </row>
    <row r="3353">
      <c r="A3353">
        <f>IF('📦 RON BỘ'!B610="","",'📦 RON BỘ'!B610)</f>
        <v/>
      </c>
      <c r="B3353">
        <f>IF('📦 RON BỘ'!B610="","",'📦 RON BỘ'!C610)</f>
        <v/>
      </c>
      <c r="C3353">
        <f>IF('📦 RON BỘ'!B610="","","Ron bộ")</f>
        <v/>
      </c>
      <c r="D3353">
        <f>IF('📦 RON BỘ'!B610="","",'📦 RON BỘ'!F610)</f>
        <v/>
      </c>
      <c r="E3353" s="37">
        <f>IF('📦 RON BỘ'!B610="","",'📦 RON BỘ'!G610)</f>
        <v/>
      </c>
      <c r="F3353" s="37">
        <f>IF('📦 RON BỘ'!B610="","",'📦 RON BỘ'!H610)</f>
        <v/>
      </c>
      <c r="G3353" s="37">
        <f>IF('📦 RON BỘ'!B610="","",'📦 RON BỘ'!I610)</f>
        <v/>
      </c>
      <c r="H3353" s="37">
        <f>IF('📦 RON BỘ'!B610="","",'📦 RON BỘ'!J610)</f>
        <v/>
      </c>
      <c r="I3353" s="37">
        <f>IF('📦 RON BỘ'!B610="","",'📦 RON BỘ'!K610)</f>
        <v/>
      </c>
      <c r="J3353">
        <f>IF('📦 RON BỘ'!B610="","","")</f>
        <v/>
      </c>
      <c r="L3353">
        <f>N(L3352)+IF(AND('🔎 TRA CỨU NHANH'!$C$2&lt;&gt;"",OR(ISNUMBER(SEARCH('🔎 TRA CỨU NHANH'!$C$2,$A3353)),ISNUMBER(SEARCH('🔎 TRA CỨU NHANH'!$C$2,$B3353)))),1,0)</f>
        <v/>
      </c>
      <c r="M3353">
        <f>IF(L3353&gt;N(L3352),L3353,"")</f>
        <v/>
      </c>
      <c r="N3353">
        <f>N(N3352)+IF(AND('💰 BÁO GIÁ'!$C$27&lt;&gt;"",OR(ISNUMBER(SEARCH('💰 BÁO GIÁ'!$C$27,$A3353)),ISNUMBER(SEARCH('💰 BÁO GIÁ'!$C$27,$B3353)))),1,0)</f>
        <v/>
      </c>
      <c r="O3353">
        <f>IF(N3353&gt;N(N3352),N3353,"")</f>
        <v/>
      </c>
    </row>
    <row r="3354">
      <c r="A3354">
        <f>IF('📦 RON BỘ'!B611="","",'📦 RON BỘ'!B611)</f>
        <v/>
      </c>
      <c r="B3354">
        <f>IF('📦 RON BỘ'!B611="","",'📦 RON BỘ'!C611)</f>
        <v/>
      </c>
      <c r="C3354">
        <f>IF('📦 RON BỘ'!B611="","","Ron bộ")</f>
        <v/>
      </c>
      <c r="D3354">
        <f>IF('📦 RON BỘ'!B611="","",'📦 RON BỘ'!F611)</f>
        <v/>
      </c>
      <c r="E3354" s="37">
        <f>IF('📦 RON BỘ'!B611="","",'📦 RON BỘ'!G611)</f>
        <v/>
      </c>
      <c r="F3354" s="37">
        <f>IF('📦 RON BỘ'!B611="","",'📦 RON BỘ'!H611)</f>
        <v/>
      </c>
      <c r="G3354" s="37">
        <f>IF('📦 RON BỘ'!B611="","",'📦 RON BỘ'!I611)</f>
        <v/>
      </c>
      <c r="H3354" s="37">
        <f>IF('📦 RON BỘ'!B611="","",'📦 RON BỘ'!J611)</f>
        <v/>
      </c>
      <c r="I3354" s="37">
        <f>IF('📦 RON BỘ'!B611="","",'📦 RON BỘ'!K611)</f>
        <v/>
      </c>
      <c r="J3354">
        <f>IF('📦 RON BỘ'!B611="","","")</f>
        <v/>
      </c>
      <c r="L3354">
        <f>N(L3353)+IF(AND('🔎 TRA CỨU NHANH'!$C$2&lt;&gt;"",OR(ISNUMBER(SEARCH('🔎 TRA CỨU NHANH'!$C$2,$A3354)),ISNUMBER(SEARCH('🔎 TRA CỨU NHANH'!$C$2,$B3354)))),1,0)</f>
        <v/>
      </c>
      <c r="M3354">
        <f>IF(L3354&gt;N(L3353),L3354,"")</f>
        <v/>
      </c>
      <c r="N3354">
        <f>N(N3353)+IF(AND('💰 BÁO GIÁ'!$C$27&lt;&gt;"",OR(ISNUMBER(SEARCH('💰 BÁO GIÁ'!$C$27,$A3354)),ISNUMBER(SEARCH('💰 BÁO GIÁ'!$C$27,$B3354)))),1,0)</f>
        <v/>
      </c>
      <c r="O3354">
        <f>IF(N3354&gt;N(N3353),N3354,"")</f>
        <v/>
      </c>
    </row>
    <row r="3355">
      <c r="A3355">
        <f>IF('📦 RON BỘ'!B612="","",'📦 RON BỘ'!B612)</f>
        <v/>
      </c>
      <c r="B3355">
        <f>IF('📦 RON BỘ'!B612="","",'📦 RON BỘ'!C612)</f>
        <v/>
      </c>
      <c r="C3355">
        <f>IF('📦 RON BỘ'!B612="","","Ron bộ")</f>
        <v/>
      </c>
      <c r="D3355">
        <f>IF('📦 RON BỘ'!B612="","",'📦 RON BỘ'!F612)</f>
        <v/>
      </c>
      <c r="E3355" s="37">
        <f>IF('📦 RON BỘ'!B612="","",'📦 RON BỘ'!G612)</f>
        <v/>
      </c>
      <c r="F3355" s="37">
        <f>IF('📦 RON BỘ'!B612="","",'📦 RON BỘ'!H612)</f>
        <v/>
      </c>
      <c r="G3355" s="37">
        <f>IF('📦 RON BỘ'!B612="","",'📦 RON BỘ'!I612)</f>
        <v/>
      </c>
      <c r="H3355" s="37">
        <f>IF('📦 RON BỘ'!B612="","",'📦 RON BỘ'!J612)</f>
        <v/>
      </c>
      <c r="I3355" s="37">
        <f>IF('📦 RON BỘ'!B612="","",'📦 RON BỘ'!K612)</f>
        <v/>
      </c>
      <c r="J3355">
        <f>IF('📦 RON BỘ'!B612="","","")</f>
        <v/>
      </c>
      <c r="L3355">
        <f>N(L3354)+IF(AND('🔎 TRA CỨU NHANH'!$C$2&lt;&gt;"",OR(ISNUMBER(SEARCH('🔎 TRA CỨU NHANH'!$C$2,$A3355)),ISNUMBER(SEARCH('🔎 TRA CỨU NHANH'!$C$2,$B3355)))),1,0)</f>
        <v/>
      </c>
      <c r="M3355">
        <f>IF(L3355&gt;N(L3354),L3355,"")</f>
        <v/>
      </c>
      <c r="N3355">
        <f>N(N3354)+IF(AND('💰 BÁO GIÁ'!$C$27&lt;&gt;"",OR(ISNUMBER(SEARCH('💰 BÁO GIÁ'!$C$27,$A3355)),ISNUMBER(SEARCH('💰 BÁO GIÁ'!$C$27,$B3355)))),1,0)</f>
        <v/>
      </c>
      <c r="O3355">
        <f>IF(N3355&gt;N(N3354),N3355,"")</f>
        <v/>
      </c>
    </row>
    <row r="3356">
      <c r="A3356">
        <f>IF('📦 RON BỘ'!B613="","",'📦 RON BỘ'!B613)</f>
        <v/>
      </c>
      <c r="B3356">
        <f>IF('📦 RON BỘ'!B613="","",'📦 RON BỘ'!C613)</f>
        <v/>
      </c>
      <c r="C3356">
        <f>IF('📦 RON BỘ'!B613="","","Ron bộ")</f>
        <v/>
      </c>
      <c r="D3356">
        <f>IF('📦 RON BỘ'!B613="","",'📦 RON BỘ'!F613)</f>
        <v/>
      </c>
      <c r="E3356" s="37">
        <f>IF('📦 RON BỘ'!B613="","",'📦 RON BỘ'!G613)</f>
        <v/>
      </c>
      <c r="F3356" s="37">
        <f>IF('📦 RON BỘ'!B613="","",'📦 RON BỘ'!H613)</f>
        <v/>
      </c>
      <c r="G3356" s="37">
        <f>IF('📦 RON BỘ'!B613="","",'📦 RON BỘ'!I613)</f>
        <v/>
      </c>
      <c r="H3356" s="37">
        <f>IF('📦 RON BỘ'!B613="","",'📦 RON BỘ'!J613)</f>
        <v/>
      </c>
      <c r="I3356" s="37">
        <f>IF('📦 RON BỘ'!B613="","",'📦 RON BỘ'!K613)</f>
        <v/>
      </c>
      <c r="J3356">
        <f>IF('📦 RON BỘ'!B613="","","")</f>
        <v/>
      </c>
      <c r="L3356">
        <f>N(L3355)+IF(AND('🔎 TRA CỨU NHANH'!$C$2&lt;&gt;"",OR(ISNUMBER(SEARCH('🔎 TRA CỨU NHANH'!$C$2,$A3356)),ISNUMBER(SEARCH('🔎 TRA CỨU NHANH'!$C$2,$B3356)))),1,0)</f>
        <v/>
      </c>
      <c r="M3356">
        <f>IF(L3356&gt;N(L3355),L3356,"")</f>
        <v/>
      </c>
      <c r="N3356">
        <f>N(N3355)+IF(AND('💰 BÁO GIÁ'!$C$27&lt;&gt;"",OR(ISNUMBER(SEARCH('💰 BÁO GIÁ'!$C$27,$A3356)),ISNUMBER(SEARCH('💰 BÁO GIÁ'!$C$27,$B3356)))),1,0)</f>
        <v/>
      </c>
      <c r="O3356">
        <f>IF(N3356&gt;N(N3355),N3356,"")</f>
        <v/>
      </c>
    </row>
    <row r="3357">
      <c r="A3357">
        <f>IF('📦 RON BỘ'!B614="","",'📦 RON BỘ'!B614)</f>
        <v/>
      </c>
      <c r="B3357">
        <f>IF('📦 RON BỘ'!B614="","",'📦 RON BỘ'!C614)</f>
        <v/>
      </c>
      <c r="C3357">
        <f>IF('📦 RON BỘ'!B614="","","Ron bộ")</f>
        <v/>
      </c>
      <c r="D3357">
        <f>IF('📦 RON BỘ'!B614="","",'📦 RON BỘ'!F614)</f>
        <v/>
      </c>
      <c r="E3357">
        <f>IF('📦 RON BỘ'!B614="","",'📦 RON BỘ'!G614)</f>
        <v/>
      </c>
      <c r="F3357">
        <f>IF('📦 RON BỘ'!B614="","",'📦 RON BỘ'!H614)</f>
        <v/>
      </c>
      <c r="G3357">
        <f>IF('📦 RON BỘ'!B614="","",'📦 RON BỘ'!I614)</f>
        <v/>
      </c>
      <c r="H3357">
        <f>IF('📦 RON BỘ'!B614="","",'📦 RON BỘ'!J614)</f>
        <v/>
      </c>
      <c r="I3357">
        <f>IF('📦 RON BỘ'!B614="","",'📦 RON BỘ'!K614)</f>
        <v/>
      </c>
      <c r="J3357">
        <f>IF('📦 RON BỘ'!B614="","","")</f>
        <v/>
      </c>
      <c r="L3357">
        <f>N(L3356)+IF(AND('🔎 TRA CỨU NHANH'!$C$2&lt;&gt;"",OR(ISNUMBER(SEARCH('🔎 TRA CỨU NHANH'!$C$2,$A3357)),ISNUMBER(SEARCH('🔎 TRA CỨU NHANH'!$C$2,$B3357)))),1,0)</f>
        <v/>
      </c>
      <c r="M3357">
        <f>IF(L3357&gt;N(L3356),L3357,"")</f>
        <v/>
      </c>
      <c r="N3357">
        <f>N(N3356)+IF(AND('💰 BÁO GIÁ'!$C$27&lt;&gt;"",OR(ISNUMBER(SEARCH('💰 BÁO GIÁ'!$C$27,$A3357)),ISNUMBER(SEARCH('💰 BÁO GIÁ'!$C$27,$B3357)))),1,0)</f>
        <v/>
      </c>
      <c r="O3357">
        <f>IF(N3357&gt;N(N3356),N3357,"")</f>
        <v/>
      </c>
    </row>
    <row r="3358">
      <c r="A3358">
        <f>IF('📦 RON BỘ'!B615="","",'📦 RON BỘ'!B615)</f>
        <v/>
      </c>
      <c r="B3358">
        <f>IF('📦 RON BỘ'!B615="","",'📦 RON BỘ'!C615)</f>
        <v/>
      </c>
      <c r="C3358">
        <f>IF('📦 RON BỘ'!B615="","","Ron bộ")</f>
        <v/>
      </c>
      <c r="D3358">
        <f>IF('📦 RON BỘ'!B615="","",'📦 RON BỘ'!F615)</f>
        <v/>
      </c>
      <c r="E3358">
        <f>IF('📦 RON BỘ'!B615="","",'📦 RON BỘ'!G615)</f>
        <v/>
      </c>
      <c r="F3358">
        <f>IF('📦 RON BỘ'!B615="","",'📦 RON BỘ'!H615)</f>
        <v/>
      </c>
      <c r="G3358">
        <f>IF('📦 RON BỘ'!B615="","",'📦 RON BỘ'!I615)</f>
        <v/>
      </c>
      <c r="H3358">
        <f>IF('📦 RON BỘ'!B615="","",'📦 RON BỘ'!J615)</f>
        <v/>
      </c>
      <c r="I3358">
        <f>IF('📦 RON BỘ'!B615="","",'📦 RON BỘ'!K615)</f>
        <v/>
      </c>
      <c r="J3358">
        <f>IF('📦 RON BỘ'!B615="","","")</f>
        <v/>
      </c>
      <c r="L3358">
        <f>N(L3357)+IF(AND('🔎 TRA CỨU NHANH'!$C$2&lt;&gt;"",OR(ISNUMBER(SEARCH('🔎 TRA CỨU NHANH'!$C$2,$A3358)),ISNUMBER(SEARCH('🔎 TRA CỨU NHANH'!$C$2,$B3358)))),1,0)</f>
        <v/>
      </c>
      <c r="M3358">
        <f>IF(L3358&gt;N(L3357),L3358,"")</f>
        <v/>
      </c>
      <c r="N3358">
        <f>N(N3357)+IF(AND('💰 BÁO GIÁ'!$C$27&lt;&gt;"",OR(ISNUMBER(SEARCH('💰 BÁO GIÁ'!$C$27,$A3358)),ISNUMBER(SEARCH('💰 BÁO GIÁ'!$C$27,$B3358)))),1,0)</f>
        <v/>
      </c>
      <c r="O3358">
        <f>IF(N3358&gt;N(N3357),N3358,"")</f>
        <v/>
      </c>
    </row>
    <row r="3359">
      <c r="A3359">
        <f>IF('📦 RON BỘ'!B616="","",'📦 RON BỘ'!B616)</f>
        <v/>
      </c>
      <c r="B3359">
        <f>IF('📦 RON BỘ'!B616="","",'📦 RON BỘ'!C616)</f>
        <v/>
      </c>
      <c r="C3359">
        <f>IF('📦 RON BỘ'!B616="","","Ron bộ")</f>
        <v/>
      </c>
      <c r="D3359">
        <f>IF('📦 RON BỘ'!B616="","",'📦 RON BỘ'!F616)</f>
        <v/>
      </c>
      <c r="E3359">
        <f>IF('📦 RON BỘ'!B616="","",'📦 RON BỘ'!G616)</f>
        <v/>
      </c>
      <c r="F3359">
        <f>IF('📦 RON BỘ'!B616="","",'📦 RON BỘ'!H616)</f>
        <v/>
      </c>
      <c r="G3359">
        <f>IF('📦 RON BỘ'!B616="","",'📦 RON BỘ'!I616)</f>
        <v/>
      </c>
      <c r="H3359">
        <f>IF('📦 RON BỘ'!B616="","",'📦 RON BỘ'!J616)</f>
        <v/>
      </c>
      <c r="I3359">
        <f>IF('📦 RON BỘ'!B616="","",'📦 RON BỘ'!K616)</f>
        <v/>
      </c>
      <c r="J3359">
        <f>IF('📦 RON BỘ'!B616="","","")</f>
        <v/>
      </c>
      <c r="L3359">
        <f>N(L3358)+IF(AND('🔎 TRA CỨU NHANH'!$C$2&lt;&gt;"",OR(ISNUMBER(SEARCH('🔎 TRA CỨU NHANH'!$C$2,$A3359)),ISNUMBER(SEARCH('🔎 TRA CỨU NHANH'!$C$2,$B3359)))),1,0)</f>
        <v/>
      </c>
      <c r="M3359">
        <f>IF(L3359&gt;N(L3358),L3359,"")</f>
        <v/>
      </c>
      <c r="N3359">
        <f>N(N3358)+IF(AND('💰 BÁO GIÁ'!$C$27&lt;&gt;"",OR(ISNUMBER(SEARCH('💰 BÁO GIÁ'!$C$27,$A3359)),ISNUMBER(SEARCH('💰 BÁO GIÁ'!$C$27,$B3359)))),1,0)</f>
        <v/>
      </c>
      <c r="O3359">
        <f>IF(N3359&gt;N(N3358),N3359,"")</f>
        <v/>
      </c>
    </row>
    <row r="3360">
      <c r="A3360">
        <f>IF('📦 RON BỘ'!B617="","",'📦 RON BỘ'!B617)</f>
        <v/>
      </c>
      <c r="B3360">
        <f>IF('📦 RON BỘ'!B617="","",'📦 RON BỘ'!C617)</f>
        <v/>
      </c>
      <c r="C3360">
        <f>IF('📦 RON BỘ'!B617="","","Ron bộ")</f>
        <v/>
      </c>
      <c r="D3360">
        <f>IF('📦 RON BỘ'!B617="","",'📦 RON BỘ'!F617)</f>
        <v/>
      </c>
      <c r="E3360">
        <f>IF('📦 RON BỘ'!B617="","",'📦 RON BỘ'!G617)</f>
        <v/>
      </c>
      <c r="F3360">
        <f>IF('📦 RON BỘ'!B617="","",'📦 RON BỘ'!H617)</f>
        <v/>
      </c>
      <c r="G3360">
        <f>IF('📦 RON BỘ'!B617="","",'📦 RON BỘ'!I617)</f>
        <v/>
      </c>
      <c r="H3360">
        <f>IF('📦 RON BỘ'!B617="","",'📦 RON BỘ'!J617)</f>
        <v/>
      </c>
      <c r="I3360">
        <f>IF('📦 RON BỘ'!B617="","",'📦 RON BỘ'!K617)</f>
        <v/>
      </c>
      <c r="J3360">
        <f>IF('📦 RON BỘ'!B617="","","")</f>
        <v/>
      </c>
      <c r="L3360">
        <f>N(L3359)+IF(AND('🔎 TRA CỨU NHANH'!$C$2&lt;&gt;"",OR(ISNUMBER(SEARCH('🔎 TRA CỨU NHANH'!$C$2,$A3360)),ISNUMBER(SEARCH('🔎 TRA CỨU NHANH'!$C$2,$B3360)))),1,0)</f>
        <v/>
      </c>
      <c r="M3360">
        <f>IF(L3360&gt;N(L3359),L3360,"")</f>
        <v/>
      </c>
      <c r="N3360">
        <f>N(N3359)+IF(AND('💰 BÁO GIÁ'!$C$27&lt;&gt;"",OR(ISNUMBER(SEARCH('💰 BÁO GIÁ'!$C$27,$A3360)),ISNUMBER(SEARCH('💰 BÁO GIÁ'!$C$27,$B3360)))),1,0)</f>
        <v/>
      </c>
      <c r="O3360">
        <f>IF(N3360&gt;N(N3359),N3360,"")</f>
        <v/>
      </c>
    </row>
    <row r="3361">
      <c r="A3361">
        <f>IF('📦 RON BỘ'!B618="","",'📦 RON BỘ'!B618)</f>
        <v/>
      </c>
      <c r="B3361">
        <f>IF('📦 RON BỘ'!B618="","",'📦 RON BỘ'!C618)</f>
        <v/>
      </c>
      <c r="C3361">
        <f>IF('📦 RON BỘ'!B618="","","Ron bộ")</f>
        <v/>
      </c>
      <c r="D3361">
        <f>IF('📦 RON BỘ'!B618="","",'📦 RON BỘ'!F618)</f>
        <v/>
      </c>
      <c r="E3361">
        <f>IF('📦 RON BỘ'!B618="","",'📦 RON BỘ'!G618)</f>
        <v/>
      </c>
      <c r="F3361">
        <f>IF('📦 RON BỘ'!B618="","",'📦 RON BỘ'!H618)</f>
        <v/>
      </c>
      <c r="G3361">
        <f>IF('📦 RON BỘ'!B618="","",'📦 RON BỘ'!I618)</f>
        <v/>
      </c>
      <c r="H3361">
        <f>IF('📦 RON BỘ'!B618="","",'📦 RON BỘ'!J618)</f>
        <v/>
      </c>
      <c r="I3361">
        <f>IF('📦 RON BỘ'!B618="","",'📦 RON BỘ'!K618)</f>
        <v/>
      </c>
      <c r="J3361">
        <f>IF('📦 RON BỘ'!B618="","","")</f>
        <v/>
      </c>
      <c r="L3361">
        <f>N(L3360)+IF(AND('🔎 TRA CỨU NHANH'!$C$2&lt;&gt;"",OR(ISNUMBER(SEARCH('🔎 TRA CỨU NHANH'!$C$2,$A3361)),ISNUMBER(SEARCH('🔎 TRA CỨU NHANH'!$C$2,$B3361)))),1,0)</f>
        <v/>
      </c>
      <c r="M3361">
        <f>IF(L3361&gt;N(L3360),L3361,"")</f>
        <v/>
      </c>
      <c r="N3361">
        <f>N(N3360)+IF(AND('💰 BÁO GIÁ'!$C$27&lt;&gt;"",OR(ISNUMBER(SEARCH('💰 BÁO GIÁ'!$C$27,$A3361)),ISNUMBER(SEARCH('💰 BÁO GIÁ'!$C$27,$B3361)))),1,0)</f>
        <v/>
      </c>
      <c r="O3361">
        <f>IF(N3361&gt;N(N3360),N3361,"")</f>
        <v/>
      </c>
    </row>
    <row r="3362">
      <c r="A3362">
        <f>IF('📦 RON BỘ'!B619="","",'📦 RON BỘ'!B619)</f>
        <v/>
      </c>
      <c r="B3362">
        <f>IF('📦 RON BỘ'!B619="","",'📦 RON BỘ'!C619)</f>
        <v/>
      </c>
      <c r="C3362">
        <f>IF('📦 RON BỘ'!B619="","","Ron bộ")</f>
        <v/>
      </c>
      <c r="D3362">
        <f>IF('📦 RON BỘ'!B619="","",'📦 RON BỘ'!F619)</f>
        <v/>
      </c>
      <c r="E3362">
        <f>IF('📦 RON BỘ'!B619="","",'📦 RON BỘ'!G619)</f>
        <v/>
      </c>
      <c r="F3362">
        <f>IF('📦 RON BỘ'!B619="","",'📦 RON BỘ'!H619)</f>
        <v/>
      </c>
      <c r="G3362">
        <f>IF('📦 RON BỘ'!B619="","",'📦 RON BỘ'!I619)</f>
        <v/>
      </c>
      <c r="H3362">
        <f>IF('📦 RON BỘ'!B619="","",'📦 RON BỘ'!J619)</f>
        <v/>
      </c>
      <c r="I3362">
        <f>IF('📦 RON BỘ'!B619="","",'📦 RON BỘ'!K619)</f>
        <v/>
      </c>
      <c r="J3362">
        <f>IF('📦 RON BỘ'!B619="","","")</f>
        <v/>
      </c>
      <c r="L3362">
        <f>N(L3361)+IF(AND('🔎 TRA CỨU NHANH'!$C$2&lt;&gt;"",OR(ISNUMBER(SEARCH('🔎 TRA CỨU NHANH'!$C$2,$A3362)),ISNUMBER(SEARCH('🔎 TRA CỨU NHANH'!$C$2,$B3362)))),1,0)</f>
        <v/>
      </c>
      <c r="M3362">
        <f>IF(L3362&gt;N(L3361),L3362,"")</f>
        <v/>
      </c>
      <c r="N3362">
        <f>N(N3361)+IF(AND('💰 BÁO GIÁ'!$C$27&lt;&gt;"",OR(ISNUMBER(SEARCH('💰 BÁO GIÁ'!$C$27,$A3362)),ISNUMBER(SEARCH('💰 BÁO GIÁ'!$C$27,$B3362)))),1,0)</f>
        <v/>
      </c>
      <c r="O3362">
        <f>IF(N3362&gt;N(N3361),N3362,"")</f>
        <v/>
      </c>
    </row>
    <row r="3363">
      <c r="A3363">
        <f>IF('📦 RON BỘ'!B620="","",'📦 RON BỘ'!B620)</f>
        <v/>
      </c>
      <c r="B3363">
        <f>IF('📦 RON BỘ'!B620="","",'📦 RON BỘ'!C620)</f>
        <v/>
      </c>
      <c r="C3363">
        <f>IF('📦 RON BỘ'!B620="","","Ron bộ")</f>
        <v/>
      </c>
      <c r="D3363">
        <f>IF('📦 RON BỘ'!B620="","",'📦 RON BỘ'!F620)</f>
        <v/>
      </c>
      <c r="E3363">
        <f>IF('📦 RON BỘ'!B620="","",'📦 RON BỘ'!G620)</f>
        <v/>
      </c>
      <c r="F3363">
        <f>IF('📦 RON BỘ'!B620="","",'📦 RON BỘ'!H620)</f>
        <v/>
      </c>
      <c r="G3363">
        <f>IF('📦 RON BỘ'!B620="","",'📦 RON BỘ'!I620)</f>
        <v/>
      </c>
      <c r="H3363">
        <f>IF('📦 RON BỘ'!B620="","",'📦 RON BỘ'!J620)</f>
        <v/>
      </c>
      <c r="I3363">
        <f>IF('📦 RON BỘ'!B620="","",'📦 RON BỘ'!K620)</f>
        <v/>
      </c>
      <c r="J3363">
        <f>IF('📦 RON BỘ'!B620="","","")</f>
        <v/>
      </c>
      <c r="L3363">
        <f>N(L3362)+IF(AND('🔎 TRA CỨU NHANH'!$C$2&lt;&gt;"",OR(ISNUMBER(SEARCH('🔎 TRA CỨU NHANH'!$C$2,$A3363)),ISNUMBER(SEARCH('🔎 TRA CỨU NHANH'!$C$2,$B3363)))),1,0)</f>
        <v/>
      </c>
      <c r="M3363">
        <f>IF(L3363&gt;N(L3362),L3363,"")</f>
        <v/>
      </c>
      <c r="N3363">
        <f>N(N3362)+IF(AND('💰 BÁO GIÁ'!$C$27&lt;&gt;"",OR(ISNUMBER(SEARCH('💰 BÁO GIÁ'!$C$27,$A3363)),ISNUMBER(SEARCH('💰 BÁO GIÁ'!$C$27,$B3363)))),1,0)</f>
        <v/>
      </c>
      <c r="O3363">
        <f>IF(N3363&gt;N(N3362),N3363,"")</f>
        <v/>
      </c>
    </row>
    <row r="3364">
      <c r="A3364">
        <f>IF('📦 RON BỘ'!B621="","",'📦 RON BỘ'!B621)</f>
        <v/>
      </c>
      <c r="B3364">
        <f>IF('📦 RON BỘ'!B621="","",'📦 RON BỘ'!C621)</f>
        <v/>
      </c>
      <c r="C3364">
        <f>IF('📦 RON BỘ'!B621="","","Ron bộ")</f>
        <v/>
      </c>
      <c r="D3364">
        <f>IF('📦 RON BỘ'!B621="","",'📦 RON BỘ'!F621)</f>
        <v/>
      </c>
      <c r="E3364">
        <f>IF('📦 RON BỘ'!B621="","",'📦 RON BỘ'!G621)</f>
        <v/>
      </c>
      <c r="F3364">
        <f>IF('📦 RON BỘ'!B621="","",'📦 RON BỘ'!H621)</f>
        <v/>
      </c>
      <c r="G3364">
        <f>IF('📦 RON BỘ'!B621="","",'📦 RON BỘ'!I621)</f>
        <v/>
      </c>
      <c r="H3364">
        <f>IF('📦 RON BỘ'!B621="","",'📦 RON BỘ'!J621)</f>
        <v/>
      </c>
      <c r="I3364">
        <f>IF('📦 RON BỘ'!B621="","",'📦 RON BỘ'!K621)</f>
        <v/>
      </c>
      <c r="J3364">
        <f>IF('📦 RON BỘ'!B621="","","")</f>
        <v/>
      </c>
      <c r="L3364">
        <f>N(L3363)+IF(AND('🔎 TRA CỨU NHANH'!$C$2&lt;&gt;"",OR(ISNUMBER(SEARCH('🔎 TRA CỨU NHANH'!$C$2,$A3364)),ISNUMBER(SEARCH('🔎 TRA CỨU NHANH'!$C$2,$B3364)))),1,0)</f>
        <v/>
      </c>
      <c r="M3364">
        <f>IF(L3364&gt;N(L3363),L3364,"")</f>
        <v/>
      </c>
      <c r="N3364">
        <f>N(N3363)+IF(AND('💰 BÁO GIÁ'!$C$27&lt;&gt;"",OR(ISNUMBER(SEARCH('💰 BÁO GIÁ'!$C$27,$A3364)),ISNUMBER(SEARCH('💰 BÁO GIÁ'!$C$27,$B3364)))),1,0)</f>
        <v/>
      </c>
      <c r="O3364">
        <f>IF(N3364&gt;N(N3363),N3364,"")</f>
        <v/>
      </c>
    </row>
    <row r="3365">
      <c r="A3365">
        <f>IF('📦 RON BỘ'!B622="","",'📦 RON BỘ'!B622)</f>
        <v/>
      </c>
      <c r="B3365">
        <f>IF('📦 RON BỘ'!B622="","",'📦 RON BỘ'!C622)</f>
        <v/>
      </c>
      <c r="C3365">
        <f>IF('📦 RON BỘ'!B622="","","Ron bộ")</f>
        <v/>
      </c>
      <c r="D3365">
        <f>IF('📦 RON BỘ'!B622="","",'📦 RON BỘ'!F622)</f>
        <v/>
      </c>
      <c r="E3365">
        <f>IF('📦 RON BỘ'!B622="","",'📦 RON BỘ'!G622)</f>
        <v/>
      </c>
      <c r="F3365">
        <f>IF('📦 RON BỘ'!B622="","",'📦 RON BỘ'!H622)</f>
        <v/>
      </c>
      <c r="G3365">
        <f>IF('📦 RON BỘ'!B622="","",'📦 RON BỘ'!I622)</f>
        <v/>
      </c>
      <c r="H3365">
        <f>IF('📦 RON BỘ'!B622="","",'📦 RON BỘ'!J622)</f>
        <v/>
      </c>
      <c r="I3365">
        <f>IF('📦 RON BỘ'!B622="","",'📦 RON BỘ'!K622)</f>
        <v/>
      </c>
      <c r="J3365">
        <f>IF('📦 RON BỘ'!B622="","","")</f>
        <v/>
      </c>
      <c r="L3365">
        <f>N(L3364)+IF(AND('🔎 TRA CỨU NHANH'!$C$2&lt;&gt;"",OR(ISNUMBER(SEARCH('🔎 TRA CỨU NHANH'!$C$2,$A3365)),ISNUMBER(SEARCH('🔎 TRA CỨU NHANH'!$C$2,$B3365)))),1,0)</f>
        <v/>
      </c>
      <c r="M3365">
        <f>IF(L3365&gt;N(L3364),L3365,"")</f>
        <v/>
      </c>
      <c r="N3365">
        <f>N(N3364)+IF(AND('💰 BÁO GIÁ'!$C$27&lt;&gt;"",OR(ISNUMBER(SEARCH('💰 BÁO GIÁ'!$C$27,$A3365)),ISNUMBER(SEARCH('💰 BÁO GIÁ'!$C$27,$B3365)))),1,0)</f>
        <v/>
      </c>
      <c r="O3365">
        <f>IF(N3365&gt;N(N3364),N3365,"")</f>
        <v/>
      </c>
    </row>
    <row r="3366">
      <c r="A3366">
        <f>IF('📦 RON BỘ'!B623="","",'📦 RON BỘ'!B623)</f>
        <v/>
      </c>
      <c r="B3366">
        <f>IF('📦 RON BỘ'!B623="","",'📦 RON BỘ'!C623)</f>
        <v/>
      </c>
      <c r="C3366">
        <f>IF('📦 RON BỘ'!B623="","","Ron bộ")</f>
        <v/>
      </c>
      <c r="D3366">
        <f>IF('📦 RON BỘ'!B623="","",'📦 RON BỘ'!F623)</f>
        <v/>
      </c>
      <c r="E3366">
        <f>IF('📦 RON BỘ'!B623="","",'📦 RON BỘ'!G623)</f>
        <v/>
      </c>
      <c r="F3366">
        <f>IF('📦 RON BỘ'!B623="","",'📦 RON BỘ'!H623)</f>
        <v/>
      </c>
      <c r="G3366">
        <f>IF('📦 RON BỘ'!B623="","",'📦 RON BỘ'!I623)</f>
        <v/>
      </c>
      <c r="H3366">
        <f>IF('📦 RON BỘ'!B623="","",'📦 RON BỘ'!J623)</f>
        <v/>
      </c>
      <c r="I3366">
        <f>IF('📦 RON BỘ'!B623="","",'📦 RON BỘ'!K623)</f>
        <v/>
      </c>
      <c r="J3366">
        <f>IF('📦 RON BỘ'!B623="","","")</f>
        <v/>
      </c>
      <c r="L3366">
        <f>N(L3365)+IF(AND('🔎 TRA CỨU NHANH'!$C$2&lt;&gt;"",OR(ISNUMBER(SEARCH('🔎 TRA CỨU NHANH'!$C$2,$A3366)),ISNUMBER(SEARCH('🔎 TRA CỨU NHANH'!$C$2,$B3366)))),1,0)</f>
        <v/>
      </c>
      <c r="M3366">
        <f>IF(L3366&gt;N(L3365),L3366,"")</f>
        <v/>
      </c>
      <c r="N3366">
        <f>N(N3365)+IF(AND('💰 BÁO GIÁ'!$C$27&lt;&gt;"",OR(ISNUMBER(SEARCH('💰 BÁO GIÁ'!$C$27,$A3366)),ISNUMBER(SEARCH('💰 BÁO GIÁ'!$C$27,$B3366)))),1,0)</f>
        <v/>
      </c>
      <c r="O3366">
        <f>IF(N3366&gt;N(N3365),N3366,"")</f>
        <v/>
      </c>
    </row>
    <row r="3367">
      <c r="A3367">
        <f>IF('📦 RON BỘ'!B624="","",'📦 RON BỘ'!B624)</f>
        <v/>
      </c>
      <c r="B3367">
        <f>IF('📦 RON BỘ'!B624="","",'📦 RON BỘ'!C624)</f>
        <v/>
      </c>
      <c r="C3367">
        <f>IF('📦 RON BỘ'!B624="","","Ron bộ")</f>
        <v/>
      </c>
      <c r="D3367">
        <f>IF('📦 RON BỘ'!B624="","",'📦 RON BỘ'!F624)</f>
        <v/>
      </c>
      <c r="E3367">
        <f>IF('📦 RON BỘ'!B624="","",'📦 RON BỘ'!G624)</f>
        <v/>
      </c>
      <c r="F3367">
        <f>IF('📦 RON BỘ'!B624="","",'📦 RON BỘ'!H624)</f>
        <v/>
      </c>
      <c r="G3367">
        <f>IF('📦 RON BỘ'!B624="","",'📦 RON BỘ'!I624)</f>
        <v/>
      </c>
      <c r="H3367">
        <f>IF('📦 RON BỘ'!B624="","",'📦 RON BỘ'!J624)</f>
        <v/>
      </c>
      <c r="I3367">
        <f>IF('📦 RON BỘ'!B624="","",'📦 RON BỘ'!K624)</f>
        <v/>
      </c>
      <c r="J3367">
        <f>IF('📦 RON BỘ'!B624="","","")</f>
        <v/>
      </c>
      <c r="L3367">
        <f>N(L3366)+IF(AND('🔎 TRA CỨU NHANH'!$C$2&lt;&gt;"",OR(ISNUMBER(SEARCH('🔎 TRA CỨU NHANH'!$C$2,$A3367)),ISNUMBER(SEARCH('🔎 TRA CỨU NHANH'!$C$2,$B3367)))),1,0)</f>
        <v/>
      </c>
      <c r="M3367">
        <f>IF(L3367&gt;N(L3366),L3367,"")</f>
        <v/>
      </c>
      <c r="N3367">
        <f>N(N3366)+IF(AND('💰 BÁO GIÁ'!$C$27&lt;&gt;"",OR(ISNUMBER(SEARCH('💰 BÁO GIÁ'!$C$27,$A3367)),ISNUMBER(SEARCH('💰 BÁO GIÁ'!$C$27,$B3367)))),1,0)</f>
        <v/>
      </c>
      <c r="O3367">
        <f>IF(N3367&gt;N(N3366),N3367,"")</f>
        <v/>
      </c>
    </row>
    <row r="3368">
      <c r="A3368">
        <f>IF('📦 RON BỘ'!B625="","",'📦 RON BỘ'!B625)</f>
        <v/>
      </c>
      <c r="B3368">
        <f>IF('📦 RON BỘ'!B625="","",'📦 RON BỘ'!C625)</f>
        <v/>
      </c>
      <c r="C3368">
        <f>IF('📦 RON BỘ'!B625="","","Ron bộ")</f>
        <v/>
      </c>
      <c r="D3368">
        <f>IF('📦 RON BỘ'!B625="","",'📦 RON BỘ'!F625)</f>
        <v/>
      </c>
      <c r="E3368">
        <f>IF('📦 RON BỘ'!B625="","",'📦 RON BỘ'!G625)</f>
        <v/>
      </c>
      <c r="F3368">
        <f>IF('📦 RON BỘ'!B625="","",'📦 RON BỘ'!H625)</f>
        <v/>
      </c>
      <c r="G3368">
        <f>IF('📦 RON BỘ'!B625="","",'📦 RON BỘ'!I625)</f>
        <v/>
      </c>
      <c r="H3368">
        <f>IF('📦 RON BỘ'!B625="","",'📦 RON BỘ'!J625)</f>
        <v/>
      </c>
      <c r="I3368">
        <f>IF('📦 RON BỘ'!B625="","",'📦 RON BỘ'!K625)</f>
        <v/>
      </c>
      <c r="J3368">
        <f>IF('📦 RON BỘ'!B625="","","")</f>
        <v/>
      </c>
      <c r="L3368">
        <f>N(L3367)+IF(AND('🔎 TRA CỨU NHANH'!$C$2&lt;&gt;"",OR(ISNUMBER(SEARCH('🔎 TRA CỨU NHANH'!$C$2,$A3368)),ISNUMBER(SEARCH('🔎 TRA CỨU NHANH'!$C$2,$B3368)))),1,0)</f>
        <v/>
      </c>
      <c r="M3368">
        <f>IF(L3368&gt;N(L3367),L3368,"")</f>
        <v/>
      </c>
      <c r="N3368">
        <f>N(N3367)+IF(AND('💰 BÁO GIÁ'!$C$27&lt;&gt;"",OR(ISNUMBER(SEARCH('💰 BÁO GIÁ'!$C$27,$A3368)),ISNUMBER(SEARCH('💰 BÁO GIÁ'!$C$27,$B3368)))),1,0)</f>
        <v/>
      </c>
      <c r="O3368">
        <f>IF(N3368&gt;N(N3367),N3368,"")</f>
        <v/>
      </c>
    </row>
    <row r="3369">
      <c r="A3369">
        <f>IF('📦 RON BỘ'!B626="","",'📦 RON BỘ'!B626)</f>
        <v/>
      </c>
      <c r="B3369">
        <f>IF('📦 RON BỘ'!B626="","",'📦 RON BỘ'!C626)</f>
        <v/>
      </c>
      <c r="C3369">
        <f>IF('📦 RON BỘ'!B626="","","Ron bộ")</f>
        <v/>
      </c>
      <c r="D3369">
        <f>IF('📦 RON BỘ'!B626="","",'📦 RON BỘ'!F626)</f>
        <v/>
      </c>
      <c r="E3369">
        <f>IF('📦 RON BỘ'!B626="","",'📦 RON BỘ'!G626)</f>
        <v/>
      </c>
      <c r="F3369">
        <f>IF('📦 RON BỘ'!B626="","",'📦 RON BỘ'!H626)</f>
        <v/>
      </c>
      <c r="G3369">
        <f>IF('📦 RON BỘ'!B626="","",'📦 RON BỘ'!I626)</f>
        <v/>
      </c>
      <c r="H3369">
        <f>IF('📦 RON BỘ'!B626="","",'📦 RON BỘ'!J626)</f>
        <v/>
      </c>
      <c r="I3369">
        <f>IF('📦 RON BỘ'!B626="","",'📦 RON BỘ'!K626)</f>
        <v/>
      </c>
      <c r="J3369">
        <f>IF('📦 RON BỘ'!B626="","","")</f>
        <v/>
      </c>
      <c r="L3369">
        <f>N(L3368)+IF(AND('🔎 TRA CỨU NHANH'!$C$2&lt;&gt;"",OR(ISNUMBER(SEARCH('🔎 TRA CỨU NHANH'!$C$2,$A3369)),ISNUMBER(SEARCH('🔎 TRA CỨU NHANH'!$C$2,$B3369)))),1,0)</f>
        <v/>
      </c>
      <c r="M3369">
        <f>IF(L3369&gt;N(L3368),L3369,"")</f>
        <v/>
      </c>
      <c r="N3369">
        <f>N(N3368)+IF(AND('💰 BÁO GIÁ'!$C$27&lt;&gt;"",OR(ISNUMBER(SEARCH('💰 BÁO GIÁ'!$C$27,$A3369)),ISNUMBER(SEARCH('💰 BÁO GIÁ'!$C$27,$B3369)))),1,0)</f>
        <v/>
      </c>
      <c r="O3369">
        <f>IF(N3369&gt;N(N3368),N3369,"")</f>
        <v/>
      </c>
    </row>
    <row r="3370">
      <c r="A3370">
        <f>IF('📦 RON BỘ'!B627="","",'📦 RON BỘ'!B627)</f>
        <v/>
      </c>
      <c r="B3370">
        <f>IF('📦 RON BỘ'!B627="","",'📦 RON BỘ'!C627)</f>
        <v/>
      </c>
      <c r="C3370">
        <f>IF('📦 RON BỘ'!B627="","","Ron bộ")</f>
        <v/>
      </c>
      <c r="D3370">
        <f>IF('📦 RON BỘ'!B627="","",'📦 RON BỘ'!F627)</f>
        <v/>
      </c>
      <c r="E3370">
        <f>IF('📦 RON BỘ'!B627="","",'📦 RON BỘ'!G627)</f>
        <v/>
      </c>
      <c r="F3370">
        <f>IF('📦 RON BỘ'!B627="","",'📦 RON BỘ'!H627)</f>
        <v/>
      </c>
      <c r="G3370">
        <f>IF('📦 RON BỘ'!B627="","",'📦 RON BỘ'!I627)</f>
        <v/>
      </c>
      <c r="H3370">
        <f>IF('📦 RON BỘ'!B627="","",'📦 RON BỘ'!J627)</f>
        <v/>
      </c>
      <c r="I3370">
        <f>IF('📦 RON BỘ'!B627="","",'📦 RON BỘ'!K627)</f>
        <v/>
      </c>
      <c r="J3370">
        <f>IF('📦 RON BỘ'!B627="","","")</f>
        <v/>
      </c>
      <c r="L3370">
        <f>N(L3369)+IF(AND('🔎 TRA CỨU NHANH'!$C$2&lt;&gt;"",OR(ISNUMBER(SEARCH('🔎 TRA CỨU NHANH'!$C$2,$A3370)),ISNUMBER(SEARCH('🔎 TRA CỨU NHANH'!$C$2,$B3370)))),1,0)</f>
        <v/>
      </c>
      <c r="M3370">
        <f>IF(L3370&gt;N(L3369),L3370,"")</f>
        <v/>
      </c>
      <c r="N3370">
        <f>N(N3369)+IF(AND('💰 BÁO GIÁ'!$C$27&lt;&gt;"",OR(ISNUMBER(SEARCH('💰 BÁO GIÁ'!$C$27,$A3370)),ISNUMBER(SEARCH('💰 BÁO GIÁ'!$C$27,$B3370)))),1,0)</f>
        <v/>
      </c>
      <c r="O3370">
        <f>IF(N3370&gt;N(N3369),N3370,"")</f>
        <v/>
      </c>
    </row>
    <row r="3371">
      <c r="A3371">
        <f>IF('📦 RON BỘ'!B628="","",'📦 RON BỘ'!B628)</f>
        <v/>
      </c>
      <c r="B3371">
        <f>IF('📦 RON BỘ'!B628="","",'📦 RON BỘ'!C628)</f>
        <v/>
      </c>
      <c r="C3371">
        <f>IF('📦 RON BỘ'!B628="","","Ron bộ")</f>
        <v/>
      </c>
      <c r="D3371">
        <f>IF('📦 RON BỘ'!B628="","",'📦 RON BỘ'!F628)</f>
        <v/>
      </c>
      <c r="E3371">
        <f>IF('📦 RON BỘ'!B628="","",'📦 RON BỘ'!G628)</f>
        <v/>
      </c>
      <c r="F3371">
        <f>IF('📦 RON BỘ'!B628="","",'📦 RON BỘ'!H628)</f>
        <v/>
      </c>
      <c r="G3371">
        <f>IF('📦 RON BỘ'!B628="","",'📦 RON BỘ'!I628)</f>
        <v/>
      </c>
      <c r="H3371">
        <f>IF('📦 RON BỘ'!B628="","",'📦 RON BỘ'!J628)</f>
        <v/>
      </c>
      <c r="I3371">
        <f>IF('📦 RON BỘ'!B628="","",'📦 RON BỘ'!K628)</f>
        <v/>
      </c>
      <c r="J3371">
        <f>IF('📦 RON BỘ'!B628="","","")</f>
        <v/>
      </c>
      <c r="L3371">
        <f>N(L3370)+IF(AND('🔎 TRA CỨU NHANH'!$C$2&lt;&gt;"",OR(ISNUMBER(SEARCH('🔎 TRA CỨU NHANH'!$C$2,$A3371)),ISNUMBER(SEARCH('🔎 TRA CỨU NHANH'!$C$2,$B3371)))),1,0)</f>
        <v/>
      </c>
      <c r="M3371">
        <f>IF(L3371&gt;N(L3370),L3371,"")</f>
        <v/>
      </c>
      <c r="N3371">
        <f>N(N3370)+IF(AND('💰 BÁO GIÁ'!$C$27&lt;&gt;"",OR(ISNUMBER(SEARCH('💰 BÁO GIÁ'!$C$27,$A3371)),ISNUMBER(SEARCH('💰 BÁO GIÁ'!$C$27,$B3371)))),1,0)</f>
        <v/>
      </c>
      <c r="O3371">
        <f>IF(N3371&gt;N(N3370),N3371,"")</f>
        <v/>
      </c>
    </row>
    <row r="3372">
      <c r="A3372">
        <f>IF('📦 RON BỘ'!B629="","",'📦 RON BỘ'!B629)</f>
        <v/>
      </c>
      <c r="B3372">
        <f>IF('📦 RON BỘ'!B629="","",'📦 RON BỘ'!C629)</f>
        <v/>
      </c>
      <c r="C3372">
        <f>IF('📦 RON BỘ'!B629="","","Ron bộ")</f>
        <v/>
      </c>
      <c r="D3372">
        <f>IF('📦 RON BỘ'!B629="","",'📦 RON BỘ'!F629)</f>
        <v/>
      </c>
      <c r="E3372">
        <f>IF('📦 RON BỘ'!B629="","",'📦 RON BỘ'!G629)</f>
        <v/>
      </c>
      <c r="F3372">
        <f>IF('📦 RON BỘ'!B629="","",'📦 RON BỘ'!H629)</f>
        <v/>
      </c>
      <c r="G3372">
        <f>IF('📦 RON BỘ'!B629="","",'📦 RON BỘ'!I629)</f>
        <v/>
      </c>
      <c r="H3372">
        <f>IF('📦 RON BỘ'!B629="","",'📦 RON BỘ'!J629)</f>
        <v/>
      </c>
      <c r="I3372">
        <f>IF('📦 RON BỘ'!B629="","",'📦 RON BỘ'!K629)</f>
        <v/>
      </c>
      <c r="J3372">
        <f>IF('📦 RON BỘ'!B629="","","")</f>
        <v/>
      </c>
      <c r="L3372">
        <f>N(L3371)+IF(AND('🔎 TRA CỨU NHANH'!$C$2&lt;&gt;"",OR(ISNUMBER(SEARCH('🔎 TRA CỨU NHANH'!$C$2,$A3372)),ISNUMBER(SEARCH('🔎 TRA CỨU NHANH'!$C$2,$B3372)))),1,0)</f>
        <v/>
      </c>
      <c r="M3372">
        <f>IF(L3372&gt;N(L3371),L3372,"")</f>
        <v/>
      </c>
      <c r="N3372">
        <f>N(N3371)+IF(AND('💰 BÁO GIÁ'!$C$27&lt;&gt;"",OR(ISNUMBER(SEARCH('💰 BÁO GIÁ'!$C$27,$A3372)),ISNUMBER(SEARCH('💰 BÁO GIÁ'!$C$27,$B3372)))),1,0)</f>
        <v/>
      </c>
      <c r="O3372">
        <f>IF(N3372&gt;N(N3371),N3372,"")</f>
        <v/>
      </c>
    </row>
    <row r="3373">
      <c r="A3373">
        <f>IF('📦 RON BỘ'!B630="","",'📦 RON BỘ'!B630)</f>
        <v/>
      </c>
      <c r="B3373">
        <f>IF('📦 RON BỘ'!B630="","",'📦 RON BỘ'!C630)</f>
        <v/>
      </c>
      <c r="C3373">
        <f>IF('📦 RON BỘ'!B630="","","Ron bộ")</f>
        <v/>
      </c>
      <c r="D3373">
        <f>IF('📦 RON BỘ'!B630="","",'📦 RON BỘ'!F630)</f>
        <v/>
      </c>
      <c r="E3373">
        <f>IF('📦 RON BỘ'!B630="","",'📦 RON BỘ'!G630)</f>
        <v/>
      </c>
      <c r="F3373">
        <f>IF('📦 RON BỘ'!B630="","",'📦 RON BỘ'!H630)</f>
        <v/>
      </c>
      <c r="G3373">
        <f>IF('📦 RON BỘ'!B630="","",'📦 RON BỘ'!I630)</f>
        <v/>
      </c>
      <c r="H3373">
        <f>IF('📦 RON BỘ'!B630="","",'📦 RON BỘ'!J630)</f>
        <v/>
      </c>
      <c r="I3373">
        <f>IF('📦 RON BỘ'!B630="","",'📦 RON BỘ'!K630)</f>
        <v/>
      </c>
      <c r="J3373">
        <f>IF('📦 RON BỘ'!B630="","","")</f>
        <v/>
      </c>
      <c r="L3373">
        <f>N(L3372)+IF(AND('🔎 TRA CỨU NHANH'!$C$2&lt;&gt;"",OR(ISNUMBER(SEARCH('🔎 TRA CỨU NHANH'!$C$2,$A3373)),ISNUMBER(SEARCH('🔎 TRA CỨU NHANH'!$C$2,$B3373)))),1,0)</f>
        <v/>
      </c>
      <c r="M3373">
        <f>IF(L3373&gt;N(L3372),L3373,"")</f>
        <v/>
      </c>
      <c r="N3373">
        <f>N(N3372)+IF(AND('💰 BÁO GIÁ'!$C$27&lt;&gt;"",OR(ISNUMBER(SEARCH('💰 BÁO GIÁ'!$C$27,$A3373)),ISNUMBER(SEARCH('💰 BÁO GIÁ'!$C$27,$B3373)))),1,0)</f>
        <v/>
      </c>
      <c r="O3373">
        <f>IF(N3373&gt;N(N3372),N3373,"")</f>
        <v/>
      </c>
    </row>
    <row r="3374">
      <c r="A3374">
        <f>IF('📦 RON BỘ'!B631="","",'📦 RON BỘ'!B631)</f>
        <v/>
      </c>
      <c r="B3374">
        <f>IF('📦 RON BỘ'!B631="","",'📦 RON BỘ'!C631)</f>
        <v/>
      </c>
      <c r="C3374">
        <f>IF('📦 RON BỘ'!B631="","","Ron bộ")</f>
        <v/>
      </c>
      <c r="D3374">
        <f>IF('📦 RON BỘ'!B631="","",'📦 RON BỘ'!F631)</f>
        <v/>
      </c>
      <c r="E3374">
        <f>IF('📦 RON BỘ'!B631="","",'📦 RON BỘ'!G631)</f>
        <v/>
      </c>
      <c r="F3374">
        <f>IF('📦 RON BỘ'!B631="","",'📦 RON BỘ'!H631)</f>
        <v/>
      </c>
      <c r="G3374">
        <f>IF('📦 RON BỘ'!B631="","",'📦 RON BỘ'!I631)</f>
        <v/>
      </c>
      <c r="H3374">
        <f>IF('📦 RON BỘ'!B631="","",'📦 RON BỘ'!J631)</f>
        <v/>
      </c>
      <c r="I3374">
        <f>IF('📦 RON BỘ'!B631="","",'📦 RON BỘ'!K631)</f>
        <v/>
      </c>
      <c r="J3374">
        <f>IF('📦 RON BỘ'!B631="","","")</f>
        <v/>
      </c>
      <c r="L3374">
        <f>N(L3373)+IF(AND('🔎 TRA CỨU NHANH'!$C$2&lt;&gt;"",OR(ISNUMBER(SEARCH('🔎 TRA CỨU NHANH'!$C$2,$A3374)),ISNUMBER(SEARCH('🔎 TRA CỨU NHANH'!$C$2,$B3374)))),1,0)</f>
        <v/>
      </c>
      <c r="M3374">
        <f>IF(L3374&gt;N(L3373),L3374,"")</f>
        <v/>
      </c>
      <c r="N3374">
        <f>N(N3373)+IF(AND('💰 BÁO GIÁ'!$C$27&lt;&gt;"",OR(ISNUMBER(SEARCH('💰 BÁO GIÁ'!$C$27,$A3374)),ISNUMBER(SEARCH('💰 BÁO GIÁ'!$C$27,$B3374)))),1,0)</f>
        <v/>
      </c>
      <c r="O3374">
        <f>IF(N3374&gt;N(N3373),N3374,"")</f>
        <v/>
      </c>
    </row>
    <row r="3375">
      <c r="A3375">
        <f>IF('📦 RON BỘ'!B632="","",'📦 RON BỘ'!B632)</f>
        <v/>
      </c>
      <c r="B3375">
        <f>IF('📦 RON BỘ'!B632="","",'📦 RON BỘ'!C632)</f>
        <v/>
      </c>
      <c r="C3375">
        <f>IF('📦 RON BỘ'!B632="","","Ron bộ")</f>
        <v/>
      </c>
      <c r="D3375">
        <f>IF('📦 RON BỘ'!B632="","",'📦 RON BỘ'!F632)</f>
        <v/>
      </c>
      <c r="E3375">
        <f>IF('📦 RON BỘ'!B632="","",'📦 RON BỘ'!G632)</f>
        <v/>
      </c>
      <c r="F3375">
        <f>IF('📦 RON BỘ'!B632="","",'📦 RON BỘ'!H632)</f>
        <v/>
      </c>
      <c r="G3375">
        <f>IF('📦 RON BỘ'!B632="","",'📦 RON BỘ'!I632)</f>
        <v/>
      </c>
      <c r="H3375">
        <f>IF('📦 RON BỘ'!B632="","",'📦 RON BỘ'!J632)</f>
        <v/>
      </c>
      <c r="I3375">
        <f>IF('📦 RON BỘ'!B632="","",'📦 RON BỘ'!K632)</f>
        <v/>
      </c>
      <c r="J3375">
        <f>IF('📦 RON BỘ'!B632="","","")</f>
        <v/>
      </c>
      <c r="L3375">
        <f>N(L3374)+IF(AND('🔎 TRA CỨU NHANH'!$C$2&lt;&gt;"",OR(ISNUMBER(SEARCH('🔎 TRA CỨU NHANH'!$C$2,$A3375)),ISNUMBER(SEARCH('🔎 TRA CỨU NHANH'!$C$2,$B3375)))),1,0)</f>
        <v/>
      </c>
      <c r="M3375">
        <f>IF(L3375&gt;N(L3374),L3375,"")</f>
        <v/>
      </c>
      <c r="N3375">
        <f>N(N3374)+IF(AND('💰 BÁO GIÁ'!$C$27&lt;&gt;"",OR(ISNUMBER(SEARCH('💰 BÁO GIÁ'!$C$27,$A3375)),ISNUMBER(SEARCH('💰 BÁO GIÁ'!$C$27,$B3375)))),1,0)</f>
        <v/>
      </c>
      <c r="O3375">
        <f>IF(N3375&gt;N(N3374),N3375,"")</f>
        <v/>
      </c>
    </row>
    <row r="3376">
      <c r="A3376">
        <f>IF('📦 RON BỘ'!B633="","",'📦 RON BỘ'!B633)</f>
        <v/>
      </c>
      <c r="B3376">
        <f>IF('📦 RON BỘ'!B633="","",'📦 RON BỘ'!C633)</f>
        <v/>
      </c>
      <c r="C3376">
        <f>IF('📦 RON BỘ'!B633="","","Ron bộ")</f>
        <v/>
      </c>
      <c r="D3376">
        <f>IF('📦 RON BỘ'!B633="","",'📦 RON BỘ'!F633)</f>
        <v/>
      </c>
      <c r="E3376">
        <f>IF('📦 RON BỘ'!B633="","",'📦 RON BỘ'!G633)</f>
        <v/>
      </c>
      <c r="F3376">
        <f>IF('📦 RON BỘ'!B633="","",'📦 RON BỘ'!H633)</f>
        <v/>
      </c>
      <c r="G3376">
        <f>IF('📦 RON BỘ'!B633="","",'📦 RON BỘ'!I633)</f>
        <v/>
      </c>
      <c r="H3376">
        <f>IF('📦 RON BỘ'!B633="","",'📦 RON BỘ'!J633)</f>
        <v/>
      </c>
      <c r="I3376">
        <f>IF('📦 RON BỘ'!B633="","",'📦 RON BỘ'!K633)</f>
        <v/>
      </c>
      <c r="J3376">
        <f>IF('📦 RON BỘ'!B633="","","")</f>
        <v/>
      </c>
      <c r="L3376">
        <f>N(L3375)+IF(AND('🔎 TRA CỨU NHANH'!$C$2&lt;&gt;"",OR(ISNUMBER(SEARCH('🔎 TRA CỨU NHANH'!$C$2,$A3376)),ISNUMBER(SEARCH('🔎 TRA CỨU NHANH'!$C$2,$B3376)))),1,0)</f>
        <v/>
      </c>
      <c r="M3376">
        <f>IF(L3376&gt;N(L3375),L3376,"")</f>
        <v/>
      </c>
      <c r="N3376">
        <f>N(N3375)+IF(AND('💰 BÁO GIÁ'!$C$27&lt;&gt;"",OR(ISNUMBER(SEARCH('💰 BÁO GIÁ'!$C$27,$A3376)),ISNUMBER(SEARCH('💰 BÁO GIÁ'!$C$27,$B3376)))),1,0)</f>
        <v/>
      </c>
      <c r="O3376">
        <f>IF(N3376&gt;N(N3375),N3376,"")</f>
        <v/>
      </c>
    </row>
    <row r="3377">
      <c r="A3377">
        <f>IF('📦 RON BỘ'!B634="","",'📦 RON BỘ'!B634)</f>
        <v/>
      </c>
      <c r="B3377">
        <f>IF('📦 RON BỘ'!B634="","",'📦 RON BỘ'!C634)</f>
        <v/>
      </c>
      <c r="C3377">
        <f>IF('📦 RON BỘ'!B634="","","Ron bộ")</f>
        <v/>
      </c>
      <c r="D3377">
        <f>IF('📦 RON BỘ'!B634="","",'📦 RON BỘ'!F634)</f>
        <v/>
      </c>
      <c r="E3377">
        <f>IF('📦 RON BỘ'!B634="","",'📦 RON BỘ'!G634)</f>
        <v/>
      </c>
      <c r="F3377">
        <f>IF('📦 RON BỘ'!B634="","",'📦 RON BỘ'!H634)</f>
        <v/>
      </c>
      <c r="G3377">
        <f>IF('📦 RON BỘ'!B634="","",'📦 RON BỘ'!I634)</f>
        <v/>
      </c>
      <c r="H3377">
        <f>IF('📦 RON BỘ'!B634="","",'📦 RON BỘ'!J634)</f>
        <v/>
      </c>
      <c r="I3377">
        <f>IF('📦 RON BỘ'!B634="","",'📦 RON BỘ'!K634)</f>
        <v/>
      </c>
      <c r="J3377">
        <f>IF('📦 RON BỘ'!B634="","","")</f>
        <v/>
      </c>
      <c r="L3377">
        <f>N(L3376)+IF(AND('🔎 TRA CỨU NHANH'!$C$2&lt;&gt;"",OR(ISNUMBER(SEARCH('🔎 TRA CỨU NHANH'!$C$2,$A3377)),ISNUMBER(SEARCH('🔎 TRA CỨU NHANH'!$C$2,$B3377)))),1,0)</f>
        <v/>
      </c>
      <c r="M3377">
        <f>IF(L3377&gt;N(L3376),L3377,"")</f>
        <v/>
      </c>
      <c r="N3377">
        <f>N(N3376)+IF(AND('💰 BÁO GIÁ'!$C$27&lt;&gt;"",OR(ISNUMBER(SEARCH('💰 BÁO GIÁ'!$C$27,$A3377)),ISNUMBER(SEARCH('💰 BÁO GIÁ'!$C$27,$B3377)))),1,0)</f>
        <v/>
      </c>
      <c r="O3377">
        <f>IF(N3377&gt;N(N3376),N3377,"")</f>
        <v/>
      </c>
    </row>
    <row r="3378">
      <c r="A3378">
        <f>IF('📦 RON BỘ'!B635="","",'📦 RON BỘ'!B635)</f>
        <v/>
      </c>
      <c r="B3378">
        <f>IF('📦 RON BỘ'!B635="","",'📦 RON BỘ'!C635)</f>
        <v/>
      </c>
      <c r="C3378">
        <f>IF('📦 RON BỘ'!B635="","","Ron bộ")</f>
        <v/>
      </c>
      <c r="D3378">
        <f>IF('📦 RON BỘ'!B635="","",'📦 RON BỘ'!F635)</f>
        <v/>
      </c>
      <c r="E3378">
        <f>IF('📦 RON BỘ'!B635="","",'📦 RON BỘ'!G635)</f>
        <v/>
      </c>
      <c r="F3378">
        <f>IF('📦 RON BỘ'!B635="","",'📦 RON BỘ'!H635)</f>
        <v/>
      </c>
      <c r="G3378">
        <f>IF('📦 RON BỘ'!B635="","",'📦 RON BỘ'!I635)</f>
        <v/>
      </c>
      <c r="H3378">
        <f>IF('📦 RON BỘ'!B635="","",'📦 RON BỘ'!J635)</f>
        <v/>
      </c>
      <c r="I3378">
        <f>IF('📦 RON BỘ'!B635="","",'📦 RON BỘ'!K635)</f>
        <v/>
      </c>
      <c r="J3378">
        <f>IF('📦 RON BỘ'!B635="","","")</f>
        <v/>
      </c>
      <c r="L3378">
        <f>N(L3377)+IF(AND('🔎 TRA CỨU NHANH'!$C$2&lt;&gt;"",OR(ISNUMBER(SEARCH('🔎 TRA CỨU NHANH'!$C$2,$A3378)),ISNUMBER(SEARCH('🔎 TRA CỨU NHANH'!$C$2,$B3378)))),1,0)</f>
        <v/>
      </c>
      <c r="M3378">
        <f>IF(L3378&gt;N(L3377),L3378,"")</f>
        <v/>
      </c>
      <c r="N3378">
        <f>N(N3377)+IF(AND('💰 BÁO GIÁ'!$C$27&lt;&gt;"",OR(ISNUMBER(SEARCH('💰 BÁO GIÁ'!$C$27,$A3378)),ISNUMBER(SEARCH('💰 BÁO GIÁ'!$C$27,$B3378)))),1,0)</f>
        <v/>
      </c>
      <c r="O3378">
        <f>IF(N3378&gt;N(N3377),N3378,"")</f>
        <v/>
      </c>
    </row>
    <row r="3379">
      <c r="A3379">
        <f>IF('📦 RON BỘ'!B636="","",'📦 RON BỘ'!B636)</f>
        <v/>
      </c>
      <c r="B3379">
        <f>IF('📦 RON BỘ'!B636="","",'📦 RON BỘ'!C636)</f>
        <v/>
      </c>
      <c r="C3379">
        <f>IF('📦 RON BỘ'!B636="","","Ron bộ")</f>
        <v/>
      </c>
      <c r="D3379">
        <f>IF('📦 RON BỘ'!B636="","",'📦 RON BỘ'!F636)</f>
        <v/>
      </c>
      <c r="E3379">
        <f>IF('📦 RON BỘ'!B636="","",'📦 RON BỘ'!G636)</f>
        <v/>
      </c>
      <c r="F3379">
        <f>IF('📦 RON BỘ'!B636="","",'📦 RON BỘ'!H636)</f>
        <v/>
      </c>
      <c r="G3379">
        <f>IF('📦 RON BỘ'!B636="","",'📦 RON BỘ'!I636)</f>
        <v/>
      </c>
      <c r="H3379">
        <f>IF('📦 RON BỘ'!B636="","",'📦 RON BỘ'!J636)</f>
        <v/>
      </c>
      <c r="I3379">
        <f>IF('📦 RON BỘ'!B636="","",'📦 RON BỘ'!K636)</f>
        <v/>
      </c>
      <c r="J3379">
        <f>IF('📦 RON BỘ'!B636="","","")</f>
        <v/>
      </c>
      <c r="L3379">
        <f>N(L3378)+IF(AND('🔎 TRA CỨU NHANH'!$C$2&lt;&gt;"",OR(ISNUMBER(SEARCH('🔎 TRA CỨU NHANH'!$C$2,$A3379)),ISNUMBER(SEARCH('🔎 TRA CỨU NHANH'!$C$2,$B3379)))),1,0)</f>
        <v/>
      </c>
      <c r="M3379">
        <f>IF(L3379&gt;N(L3378),L3379,"")</f>
        <v/>
      </c>
      <c r="N3379">
        <f>N(N3378)+IF(AND('💰 BÁO GIÁ'!$C$27&lt;&gt;"",OR(ISNUMBER(SEARCH('💰 BÁO GIÁ'!$C$27,$A3379)),ISNUMBER(SEARCH('💰 BÁO GIÁ'!$C$27,$B3379)))),1,0)</f>
        <v/>
      </c>
      <c r="O3379">
        <f>IF(N3379&gt;N(N3378),N3379,"")</f>
        <v/>
      </c>
    </row>
    <row r="3380">
      <c r="A3380">
        <f>IF('📦 RON BỘ'!B637="","",'📦 RON BỘ'!B637)</f>
        <v/>
      </c>
      <c r="B3380">
        <f>IF('📦 RON BỘ'!B637="","",'📦 RON BỘ'!C637)</f>
        <v/>
      </c>
      <c r="C3380">
        <f>IF('📦 RON BỘ'!B637="","","Ron bộ")</f>
        <v/>
      </c>
      <c r="D3380">
        <f>IF('📦 RON BỘ'!B637="","",'📦 RON BỘ'!F637)</f>
        <v/>
      </c>
      <c r="E3380">
        <f>IF('📦 RON BỘ'!B637="","",'📦 RON BỘ'!G637)</f>
        <v/>
      </c>
      <c r="F3380">
        <f>IF('📦 RON BỘ'!B637="","",'📦 RON BỘ'!H637)</f>
        <v/>
      </c>
      <c r="G3380">
        <f>IF('📦 RON BỘ'!B637="","",'📦 RON BỘ'!I637)</f>
        <v/>
      </c>
      <c r="H3380">
        <f>IF('📦 RON BỘ'!B637="","",'📦 RON BỘ'!J637)</f>
        <v/>
      </c>
      <c r="I3380">
        <f>IF('📦 RON BỘ'!B637="","",'📦 RON BỘ'!K637)</f>
        <v/>
      </c>
      <c r="J3380">
        <f>IF('📦 RON BỘ'!B637="","","")</f>
        <v/>
      </c>
      <c r="L3380">
        <f>N(L3379)+IF(AND('🔎 TRA CỨU NHANH'!$C$2&lt;&gt;"",OR(ISNUMBER(SEARCH('🔎 TRA CỨU NHANH'!$C$2,$A3380)),ISNUMBER(SEARCH('🔎 TRA CỨU NHANH'!$C$2,$B3380)))),1,0)</f>
        <v/>
      </c>
      <c r="M3380">
        <f>IF(L3380&gt;N(L3379),L3380,"")</f>
        <v/>
      </c>
      <c r="N3380">
        <f>N(N3379)+IF(AND('💰 BÁO GIÁ'!$C$27&lt;&gt;"",OR(ISNUMBER(SEARCH('💰 BÁO GIÁ'!$C$27,$A3380)),ISNUMBER(SEARCH('💰 BÁO GIÁ'!$C$27,$B3380)))),1,0)</f>
        <v/>
      </c>
      <c r="O3380">
        <f>IF(N3380&gt;N(N3379),N3380,"")</f>
        <v/>
      </c>
    </row>
    <row r="3381">
      <c r="A3381">
        <f>IF('📦 RON BỘ'!B638="","",'📦 RON BỘ'!B638)</f>
        <v/>
      </c>
      <c r="B3381">
        <f>IF('📦 RON BỘ'!B638="","",'📦 RON BỘ'!C638)</f>
        <v/>
      </c>
      <c r="C3381">
        <f>IF('📦 RON BỘ'!B638="","","Ron bộ")</f>
        <v/>
      </c>
      <c r="D3381">
        <f>IF('📦 RON BỘ'!B638="","",'📦 RON BỘ'!F638)</f>
        <v/>
      </c>
      <c r="E3381">
        <f>IF('📦 RON BỘ'!B638="","",'📦 RON BỘ'!G638)</f>
        <v/>
      </c>
      <c r="F3381">
        <f>IF('📦 RON BỘ'!B638="","",'📦 RON BỘ'!H638)</f>
        <v/>
      </c>
      <c r="G3381">
        <f>IF('📦 RON BỘ'!B638="","",'📦 RON BỘ'!I638)</f>
        <v/>
      </c>
      <c r="H3381">
        <f>IF('📦 RON BỘ'!B638="","",'📦 RON BỘ'!J638)</f>
        <v/>
      </c>
      <c r="I3381">
        <f>IF('📦 RON BỘ'!B638="","",'📦 RON BỘ'!K638)</f>
        <v/>
      </c>
      <c r="J3381">
        <f>IF('📦 RON BỘ'!B638="","","")</f>
        <v/>
      </c>
      <c r="L3381">
        <f>N(L3380)+IF(AND('🔎 TRA CỨU NHANH'!$C$2&lt;&gt;"",OR(ISNUMBER(SEARCH('🔎 TRA CỨU NHANH'!$C$2,$A3381)),ISNUMBER(SEARCH('🔎 TRA CỨU NHANH'!$C$2,$B3381)))),1,0)</f>
        <v/>
      </c>
      <c r="M3381">
        <f>IF(L3381&gt;N(L3380),L3381,"")</f>
        <v/>
      </c>
      <c r="N3381">
        <f>N(N3380)+IF(AND('💰 BÁO GIÁ'!$C$27&lt;&gt;"",OR(ISNUMBER(SEARCH('💰 BÁO GIÁ'!$C$27,$A3381)),ISNUMBER(SEARCH('💰 BÁO GIÁ'!$C$27,$B3381)))),1,0)</f>
        <v/>
      </c>
      <c r="O3381">
        <f>IF(N3381&gt;N(N3380),N3381,"")</f>
        <v/>
      </c>
    </row>
    <row r="3382">
      <c r="A3382">
        <f>IF('📦 RON BỘ'!B639="","",'📦 RON BỘ'!B639)</f>
        <v/>
      </c>
      <c r="B3382">
        <f>IF('📦 RON BỘ'!B639="","",'📦 RON BỘ'!C639)</f>
        <v/>
      </c>
      <c r="C3382">
        <f>IF('📦 RON BỘ'!B639="","","Ron bộ")</f>
        <v/>
      </c>
      <c r="D3382">
        <f>IF('📦 RON BỘ'!B639="","",'📦 RON BỘ'!F639)</f>
        <v/>
      </c>
      <c r="E3382">
        <f>IF('📦 RON BỘ'!B639="","",'📦 RON BỘ'!G639)</f>
        <v/>
      </c>
      <c r="F3382">
        <f>IF('📦 RON BỘ'!B639="","",'📦 RON BỘ'!H639)</f>
        <v/>
      </c>
      <c r="G3382">
        <f>IF('📦 RON BỘ'!B639="","",'📦 RON BỘ'!I639)</f>
        <v/>
      </c>
      <c r="H3382">
        <f>IF('📦 RON BỘ'!B639="","",'📦 RON BỘ'!J639)</f>
        <v/>
      </c>
      <c r="I3382">
        <f>IF('📦 RON BỘ'!B639="","",'📦 RON BỘ'!K639)</f>
        <v/>
      </c>
      <c r="J3382">
        <f>IF('📦 RON BỘ'!B639="","","")</f>
        <v/>
      </c>
      <c r="L3382">
        <f>N(L3381)+IF(AND('🔎 TRA CỨU NHANH'!$C$2&lt;&gt;"",OR(ISNUMBER(SEARCH('🔎 TRA CỨU NHANH'!$C$2,$A3382)),ISNUMBER(SEARCH('🔎 TRA CỨU NHANH'!$C$2,$B3382)))),1,0)</f>
        <v/>
      </c>
      <c r="M3382">
        <f>IF(L3382&gt;N(L3381),L3382,"")</f>
        <v/>
      </c>
      <c r="N3382">
        <f>N(N3381)+IF(AND('💰 BÁO GIÁ'!$C$27&lt;&gt;"",OR(ISNUMBER(SEARCH('💰 BÁO GIÁ'!$C$27,$A3382)),ISNUMBER(SEARCH('💰 BÁO GIÁ'!$C$27,$B3382)))),1,0)</f>
        <v/>
      </c>
      <c r="O3382">
        <f>IF(N3382&gt;N(N3381),N3382,"")</f>
        <v/>
      </c>
    </row>
    <row r="3383">
      <c r="A3383">
        <f>IF('📦 RON BỘ'!B640="","",'📦 RON BỘ'!B640)</f>
        <v/>
      </c>
      <c r="B3383">
        <f>IF('📦 RON BỘ'!B640="","",'📦 RON BỘ'!C640)</f>
        <v/>
      </c>
      <c r="C3383">
        <f>IF('📦 RON BỘ'!B640="","","Ron bộ")</f>
        <v/>
      </c>
      <c r="D3383">
        <f>IF('📦 RON BỘ'!B640="","",'📦 RON BỘ'!F640)</f>
        <v/>
      </c>
      <c r="E3383">
        <f>IF('📦 RON BỘ'!B640="","",'📦 RON BỘ'!G640)</f>
        <v/>
      </c>
      <c r="F3383">
        <f>IF('📦 RON BỘ'!B640="","",'📦 RON BỘ'!H640)</f>
        <v/>
      </c>
      <c r="G3383">
        <f>IF('📦 RON BỘ'!B640="","",'📦 RON BỘ'!I640)</f>
        <v/>
      </c>
      <c r="H3383">
        <f>IF('📦 RON BỘ'!B640="","",'📦 RON BỘ'!J640)</f>
        <v/>
      </c>
      <c r="I3383">
        <f>IF('📦 RON BỘ'!B640="","",'📦 RON BỘ'!K640)</f>
        <v/>
      </c>
      <c r="J3383">
        <f>IF('📦 RON BỘ'!B640="","","")</f>
        <v/>
      </c>
      <c r="L3383">
        <f>N(L3382)+IF(AND('🔎 TRA CỨU NHANH'!$C$2&lt;&gt;"",OR(ISNUMBER(SEARCH('🔎 TRA CỨU NHANH'!$C$2,$A3383)),ISNUMBER(SEARCH('🔎 TRA CỨU NHANH'!$C$2,$B3383)))),1,0)</f>
        <v/>
      </c>
      <c r="M3383">
        <f>IF(L3383&gt;N(L3382),L3383,"")</f>
        <v/>
      </c>
      <c r="N3383">
        <f>N(N3382)+IF(AND('💰 BÁO GIÁ'!$C$27&lt;&gt;"",OR(ISNUMBER(SEARCH('💰 BÁO GIÁ'!$C$27,$A3383)),ISNUMBER(SEARCH('💰 BÁO GIÁ'!$C$27,$B3383)))),1,0)</f>
        <v/>
      </c>
      <c r="O3383">
        <f>IF(N3383&gt;N(N3382),N3383,"")</f>
        <v/>
      </c>
    </row>
    <row r="3384">
      <c r="A3384">
        <f>IF('📦 RON BỘ'!B641="","",'📦 RON BỘ'!B641)</f>
        <v/>
      </c>
      <c r="B3384">
        <f>IF('📦 RON BỘ'!B641="","",'📦 RON BỘ'!C641)</f>
        <v/>
      </c>
      <c r="C3384">
        <f>IF('📦 RON BỘ'!B641="","","Ron bộ")</f>
        <v/>
      </c>
      <c r="D3384">
        <f>IF('📦 RON BỘ'!B641="","",'📦 RON BỘ'!F641)</f>
        <v/>
      </c>
      <c r="E3384">
        <f>IF('📦 RON BỘ'!B641="","",'📦 RON BỘ'!G641)</f>
        <v/>
      </c>
      <c r="F3384">
        <f>IF('📦 RON BỘ'!B641="","",'📦 RON BỘ'!H641)</f>
        <v/>
      </c>
      <c r="G3384">
        <f>IF('📦 RON BỘ'!B641="","",'📦 RON BỘ'!I641)</f>
        <v/>
      </c>
      <c r="H3384">
        <f>IF('📦 RON BỘ'!B641="","",'📦 RON BỘ'!J641)</f>
        <v/>
      </c>
      <c r="I3384">
        <f>IF('📦 RON BỘ'!B641="","",'📦 RON BỘ'!K641)</f>
        <v/>
      </c>
      <c r="J3384">
        <f>IF('📦 RON BỘ'!B641="","","")</f>
        <v/>
      </c>
      <c r="L3384">
        <f>N(L3383)+IF(AND('🔎 TRA CỨU NHANH'!$C$2&lt;&gt;"",OR(ISNUMBER(SEARCH('🔎 TRA CỨU NHANH'!$C$2,$A3384)),ISNUMBER(SEARCH('🔎 TRA CỨU NHANH'!$C$2,$B3384)))),1,0)</f>
        <v/>
      </c>
      <c r="M3384">
        <f>IF(L3384&gt;N(L3383),L3384,"")</f>
        <v/>
      </c>
      <c r="N3384">
        <f>N(N3383)+IF(AND('💰 BÁO GIÁ'!$C$27&lt;&gt;"",OR(ISNUMBER(SEARCH('💰 BÁO GIÁ'!$C$27,$A3384)),ISNUMBER(SEARCH('💰 BÁO GIÁ'!$C$27,$B3384)))),1,0)</f>
        <v/>
      </c>
      <c r="O3384">
        <f>IF(N3384&gt;N(N3383),N3384,"")</f>
        <v/>
      </c>
    </row>
    <row r="3385">
      <c r="A3385">
        <f>IF('📦 RON BỘ'!B642="","",'📦 RON BỘ'!B642)</f>
        <v/>
      </c>
      <c r="B3385">
        <f>IF('📦 RON BỘ'!B642="","",'📦 RON BỘ'!C642)</f>
        <v/>
      </c>
      <c r="C3385">
        <f>IF('📦 RON BỘ'!B642="","","Ron bộ")</f>
        <v/>
      </c>
      <c r="D3385">
        <f>IF('📦 RON BỘ'!B642="","",'📦 RON BỘ'!F642)</f>
        <v/>
      </c>
      <c r="E3385">
        <f>IF('📦 RON BỘ'!B642="","",'📦 RON BỘ'!G642)</f>
        <v/>
      </c>
      <c r="F3385">
        <f>IF('📦 RON BỘ'!B642="","",'📦 RON BỘ'!H642)</f>
        <v/>
      </c>
      <c r="G3385">
        <f>IF('📦 RON BỘ'!B642="","",'📦 RON BỘ'!I642)</f>
        <v/>
      </c>
      <c r="H3385">
        <f>IF('📦 RON BỘ'!B642="","",'📦 RON BỘ'!J642)</f>
        <v/>
      </c>
      <c r="I3385">
        <f>IF('📦 RON BỘ'!B642="","",'📦 RON BỘ'!K642)</f>
        <v/>
      </c>
      <c r="J3385">
        <f>IF('📦 RON BỘ'!B642="","","")</f>
        <v/>
      </c>
      <c r="L3385">
        <f>N(L3384)+IF(AND('🔎 TRA CỨU NHANH'!$C$2&lt;&gt;"",OR(ISNUMBER(SEARCH('🔎 TRA CỨU NHANH'!$C$2,$A3385)),ISNUMBER(SEARCH('🔎 TRA CỨU NHANH'!$C$2,$B3385)))),1,0)</f>
        <v/>
      </c>
      <c r="M3385">
        <f>IF(L3385&gt;N(L3384),L3385,"")</f>
        <v/>
      </c>
      <c r="N3385">
        <f>N(N3384)+IF(AND('💰 BÁO GIÁ'!$C$27&lt;&gt;"",OR(ISNUMBER(SEARCH('💰 BÁO GIÁ'!$C$27,$A3385)),ISNUMBER(SEARCH('💰 BÁO GIÁ'!$C$27,$B3385)))),1,0)</f>
        <v/>
      </c>
      <c r="O3385">
        <f>IF(N3385&gt;N(N3384),N3385,"")</f>
        <v/>
      </c>
    </row>
    <row r="3386">
      <c r="A3386">
        <f>IF('📦 RON BỘ'!B643="","",'📦 RON BỘ'!B643)</f>
        <v/>
      </c>
      <c r="B3386">
        <f>IF('📦 RON BỘ'!B643="","",'📦 RON BỘ'!C643)</f>
        <v/>
      </c>
      <c r="C3386">
        <f>IF('📦 RON BỘ'!B643="","","Ron bộ")</f>
        <v/>
      </c>
      <c r="D3386">
        <f>IF('📦 RON BỘ'!B643="","",'📦 RON BỘ'!F643)</f>
        <v/>
      </c>
      <c r="E3386">
        <f>IF('📦 RON BỘ'!B643="","",'📦 RON BỘ'!G643)</f>
        <v/>
      </c>
      <c r="F3386">
        <f>IF('📦 RON BỘ'!B643="","",'📦 RON BỘ'!H643)</f>
        <v/>
      </c>
      <c r="G3386">
        <f>IF('📦 RON BỘ'!B643="","",'📦 RON BỘ'!I643)</f>
        <v/>
      </c>
      <c r="H3386">
        <f>IF('📦 RON BỘ'!B643="","",'📦 RON BỘ'!J643)</f>
        <v/>
      </c>
      <c r="I3386">
        <f>IF('📦 RON BỘ'!B643="","",'📦 RON BỘ'!K643)</f>
        <v/>
      </c>
      <c r="J3386">
        <f>IF('📦 RON BỘ'!B643="","","")</f>
        <v/>
      </c>
      <c r="L3386">
        <f>N(L3385)+IF(AND('🔎 TRA CỨU NHANH'!$C$2&lt;&gt;"",OR(ISNUMBER(SEARCH('🔎 TRA CỨU NHANH'!$C$2,$A3386)),ISNUMBER(SEARCH('🔎 TRA CỨU NHANH'!$C$2,$B3386)))),1,0)</f>
        <v/>
      </c>
      <c r="M3386">
        <f>IF(L3386&gt;N(L3385),L3386,"")</f>
        <v/>
      </c>
      <c r="N3386">
        <f>N(N3385)+IF(AND('💰 BÁO GIÁ'!$C$27&lt;&gt;"",OR(ISNUMBER(SEARCH('💰 BÁO GIÁ'!$C$27,$A3386)),ISNUMBER(SEARCH('💰 BÁO GIÁ'!$C$27,$B3386)))),1,0)</f>
        <v/>
      </c>
      <c r="O3386">
        <f>IF(N3386&gt;N(N3385),N3386,"")</f>
        <v/>
      </c>
    </row>
    <row r="3387">
      <c r="A3387">
        <f>IF('📦 RON BỘ'!B644="","",'📦 RON BỘ'!B644)</f>
        <v/>
      </c>
      <c r="B3387">
        <f>IF('📦 RON BỘ'!B644="","",'📦 RON BỘ'!C644)</f>
        <v/>
      </c>
      <c r="C3387">
        <f>IF('📦 RON BỘ'!B644="","","Ron bộ")</f>
        <v/>
      </c>
      <c r="D3387">
        <f>IF('📦 RON BỘ'!B644="","",'📦 RON BỘ'!F644)</f>
        <v/>
      </c>
      <c r="E3387">
        <f>IF('📦 RON BỘ'!B644="","",'📦 RON BỘ'!G644)</f>
        <v/>
      </c>
      <c r="F3387">
        <f>IF('📦 RON BỘ'!B644="","",'📦 RON BỘ'!H644)</f>
        <v/>
      </c>
      <c r="G3387">
        <f>IF('📦 RON BỘ'!B644="","",'📦 RON BỘ'!I644)</f>
        <v/>
      </c>
      <c r="H3387">
        <f>IF('📦 RON BỘ'!B644="","",'📦 RON BỘ'!J644)</f>
        <v/>
      </c>
      <c r="I3387">
        <f>IF('📦 RON BỘ'!B644="","",'📦 RON BỘ'!K644)</f>
        <v/>
      </c>
      <c r="J3387">
        <f>IF('📦 RON BỘ'!B644="","","")</f>
        <v/>
      </c>
      <c r="L3387">
        <f>N(L3386)+IF(AND('🔎 TRA CỨU NHANH'!$C$2&lt;&gt;"",OR(ISNUMBER(SEARCH('🔎 TRA CỨU NHANH'!$C$2,$A3387)),ISNUMBER(SEARCH('🔎 TRA CỨU NHANH'!$C$2,$B3387)))),1,0)</f>
        <v/>
      </c>
      <c r="M3387">
        <f>IF(L3387&gt;N(L3386),L3387,"")</f>
        <v/>
      </c>
      <c r="N3387">
        <f>N(N3386)+IF(AND('💰 BÁO GIÁ'!$C$27&lt;&gt;"",OR(ISNUMBER(SEARCH('💰 BÁO GIÁ'!$C$27,$A3387)),ISNUMBER(SEARCH('💰 BÁO GIÁ'!$C$27,$B3387)))),1,0)</f>
        <v/>
      </c>
      <c r="O3387">
        <f>IF(N3387&gt;N(N3386),N3387,"")</f>
        <v/>
      </c>
    </row>
    <row r="3388">
      <c r="A3388">
        <f>IF('📦 RON BỘ'!B645="","",'📦 RON BỘ'!B645)</f>
        <v/>
      </c>
      <c r="B3388">
        <f>IF('📦 RON BỘ'!B645="","",'📦 RON BỘ'!C645)</f>
        <v/>
      </c>
      <c r="C3388">
        <f>IF('📦 RON BỘ'!B645="","","Ron bộ")</f>
        <v/>
      </c>
      <c r="D3388">
        <f>IF('📦 RON BỘ'!B645="","",'📦 RON BỘ'!F645)</f>
        <v/>
      </c>
      <c r="E3388">
        <f>IF('📦 RON BỘ'!B645="","",'📦 RON BỘ'!G645)</f>
        <v/>
      </c>
      <c r="F3388">
        <f>IF('📦 RON BỘ'!B645="","",'📦 RON BỘ'!H645)</f>
        <v/>
      </c>
      <c r="G3388">
        <f>IF('📦 RON BỘ'!B645="","",'📦 RON BỘ'!I645)</f>
        <v/>
      </c>
      <c r="H3388">
        <f>IF('📦 RON BỘ'!B645="","",'📦 RON BỘ'!J645)</f>
        <v/>
      </c>
      <c r="I3388">
        <f>IF('📦 RON BỘ'!B645="","",'📦 RON BỘ'!K645)</f>
        <v/>
      </c>
      <c r="J3388">
        <f>IF('📦 RON BỘ'!B645="","","")</f>
        <v/>
      </c>
      <c r="L3388">
        <f>N(L3387)+IF(AND('🔎 TRA CỨU NHANH'!$C$2&lt;&gt;"",OR(ISNUMBER(SEARCH('🔎 TRA CỨU NHANH'!$C$2,$A3388)),ISNUMBER(SEARCH('🔎 TRA CỨU NHANH'!$C$2,$B3388)))),1,0)</f>
        <v/>
      </c>
      <c r="M3388">
        <f>IF(L3388&gt;N(L3387),L3388,"")</f>
        <v/>
      </c>
      <c r="N3388">
        <f>N(N3387)+IF(AND('💰 BÁO GIÁ'!$C$27&lt;&gt;"",OR(ISNUMBER(SEARCH('💰 BÁO GIÁ'!$C$27,$A3388)),ISNUMBER(SEARCH('💰 BÁO GIÁ'!$C$27,$B3388)))),1,0)</f>
        <v/>
      </c>
      <c r="O3388">
        <f>IF(N3388&gt;N(N3387),N3388,"")</f>
        <v/>
      </c>
    </row>
    <row r="3389">
      <c r="A3389">
        <f>IF('📦 RON BỘ'!B646="","",'📦 RON BỘ'!B646)</f>
        <v/>
      </c>
      <c r="B3389">
        <f>IF('📦 RON BỘ'!B646="","",'📦 RON BỘ'!C646)</f>
        <v/>
      </c>
      <c r="C3389">
        <f>IF('📦 RON BỘ'!B646="","","Ron bộ")</f>
        <v/>
      </c>
      <c r="D3389">
        <f>IF('📦 RON BỘ'!B646="","",'📦 RON BỘ'!F646)</f>
        <v/>
      </c>
      <c r="E3389">
        <f>IF('📦 RON BỘ'!B646="","",'📦 RON BỘ'!G646)</f>
        <v/>
      </c>
      <c r="F3389">
        <f>IF('📦 RON BỘ'!B646="","",'📦 RON BỘ'!H646)</f>
        <v/>
      </c>
      <c r="G3389">
        <f>IF('📦 RON BỘ'!B646="","",'📦 RON BỘ'!I646)</f>
        <v/>
      </c>
      <c r="H3389">
        <f>IF('📦 RON BỘ'!B646="","",'📦 RON BỘ'!J646)</f>
        <v/>
      </c>
      <c r="I3389">
        <f>IF('📦 RON BỘ'!B646="","",'📦 RON BỘ'!K646)</f>
        <v/>
      </c>
      <c r="J3389">
        <f>IF('📦 RON BỘ'!B646="","","")</f>
        <v/>
      </c>
      <c r="L3389">
        <f>N(L3388)+IF(AND('🔎 TRA CỨU NHANH'!$C$2&lt;&gt;"",OR(ISNUMBER(SEARCH('🔎 TRA CỨU NHANH'!$C$2,$A3389)),ISNUMBER(SEARCH('🔎 TRA CỨU NHANH'!$C$2,$B3389)))),1,0)</f>
        <v/>
      </c>
      <c r="M3389">
        <f>IF(L3389&gt;N(L3388),L3389,"")</f>
        <v/>
      </c>
      <c r="N3389">
        <f>N(N3388)+IF(AND('💰 BÁO GIÁ'!$C$27&lt;&gt;"",OR(ISNUMBER(SEARCH('💰 BÁO GIÁ'!$C$27,$A3389)),ISNUMBER(SEARCH('💰 BÁO GIÁ'!$C$27,$B3389)))),1,0)</f>
        <v/>
      </c>
      <c r="O3389">
        <f>IF(N3389&gt;N(N3388),N3389,"")</f>
        <v/>
      </c>
    </row>
    <row r="3390">
      <c r="A3390">
        <f>IF('📦 RON BỘ'!B647="","",'📦 RON BỘ'!B647)</f>
        <v/>
      </c>
      <c r="B3390">
        <f>IF('📦 RON BỘ'!B647="","",'📦 RON BỘ'!C647)</f>
        <v/>
      </c>
      <c r="C3390">
        <f>IF('📦 RON BỘ'!B647="","","Ron bộ")</f>
        <v/>
      </c>
      <c r="D3390">
        <f>IF('📦 RON BỘ'!B647="","",'📦 RON BỘ'!F647)</f>
        <v/>
      </c>
      <c r="E3390">
        <f>IF('📦 RON BỘ'!B647="","",'📦 RON BỘ'!G647)</f>
        <v/>
      </c>
      <c r="F3390">
        <f>IF('📦 RON BỘ'!B647="","",'📦 RON BỘ'!H647)</f>
        <v/>
      </c>
      <c r="G3390">
        <f>IF('📦 RON BỘ'!B647="","",'📦 RON BỘ'!I647)</f>
        <v/>
      </c>
      <c r="H3390">
        <f>IF('📦 RON BỘ'!B647="","",'📦 RON BỘ'!J647)</f>
        <v/>
      </c>
      <c r="I3390">
        <f>IF('📦 RON BỘ'!B647="","",'📦 RON BỘ'!K647)</f>
        <v/>
      </c>
      <c r="J3390">
        <f>IF('📦 RON BỘ'!B647="","","")</f>
        <v/>
      </c>
      <c r="L3390">
        <f>N(L3389)+IF(AND('🔎 TRA CỨU NHANH'!$C$2&lt;&gt;"",OR(ISNUMBER(SEARCH('🔎 TRA CỨU NHANH'!$C$2,$A3390)),ISNUMBER(SEARCH('🔎 TRA CỨU NHANH'!$C$2,$B3390)))),1,0)</f>
        <v/>
      </c>
      <c r="M3390">
        <f>IF(L3390&gt;N(L3389),L3390,"")</f>
        <v/>
      </c>
      <c r="N3390">
        <f>N(N3389)+IF(AND('💰 BÁO GIÁ'!$C$27&lt;&gt;"",OR(ISNUMBER(SEARCH('💰 BÁO GIÁ'!$C$27,$A3390)),ISNUMBER(SEARCH('💰 BÁO GIÁ'!$C$27,$B3390)))),1,0)</f>
        <v/>
      </c>
      <c r="O3390">
        <f>IF(N3390&gt;N(N3389),N3390,"")</f>
        <v/>
      </c>
    </row>
    <row r="3391">
      <c r="A3391">
        <f>IF('📦 RON BỘ'!B648="","",'📦 RON BỘ'!B648)</f>
        <v/>
      </c>
      <c r="B3391">
        <f>IF('📦 RON BỘ'!B648="","",'📦 RON BỘ'!C648)</f>
        <v/>
      </c>
      <c r="C3391">
        <f>IF('📦 RON BỘ'!B648="","","Ron bộ")</f>
        <v/>
      </c>
      <c r="D3391">
        <f>IF('📦 RON BỘ'!B648="","",'📦 RON BỘ'!F648)</f>
        <v/>
      </c>
      <c r="E3391">
        <f>IF('📦 RON BỘ'!B648="","",'📦 RON BỘ'!G648)</f>
        <v/>
      </c>
      <c r="F3391">
        <f>IF('📦 RON BỘ'!B648="","",'📦 RON BỘ'!H648)</f>
        <v/>
      </c>
      <c r="G3391">
        <f>IF('📦 RON BỘ'!B648="","",'📦 RON BỘ'!I648)</f>
        <v/>
      </c>
      <c r="H3391">
        <f>IF('📦 RON BỘ'!B648="","",'📦 RON BỘ'!J648)</f>
        <v/>
      </c>
      <c r="I3391">
        <f>IF('📦 RON BỘ'!B648="","",'📦 RON BỘ'!K648)</f>
        <v/>
      </c>
      <c r="J3391">
        <f>IF('📦 RON BỘ'!B648="","","")</f>
        <v/>
      </c>
      <c r="L3391">
        <f>N(L3390)+IF(AND('🔎 TRA CỨU NHANH'!$C$2&lt;&gt;"",OR(ISNUMBER(SEARCH('🔎 TRA CỨU NHANH'!$C$2,$A3391)),ISNUMBER(SEARCH('🔎 TRA CỨU NHANH'!$C$2,$B3391)))),1,0)</f>
        <v/>
      </c>
      <c r="M3391">
        <f>IF(L3391&gt;N(L3390),L3391,"")</f>
        <v/>
      </c>
      <c r="N3391">
        <f>N(N3390)+IF(AND('💰 BÁO GIÁ'!$C$27&lt;&gt;"",OR(ISNUMBER(SEARCH('💰 BÁO GIÁ'!$C$27,$A3391)),ISNUMBER(SEARCH('💰 BÁO GIÁ'!$C$27,$B3391)))),1,0)</f>
        <v/>
      </c>
      <c r="O3391">
        <f>IF(N3391&gt;N(N3390),N3391,"")</f>
        <v/>
      </c>
    </row>
    <row r="3392">
      <c r="A3392">
        <f>IF('📦 RON BỘ'!B649="","",'📦 RON BỘ'!B649)</f>
        <v/>
      </c>
      <c r="B3392">
        <f>IF('📦 RON BỘ'!B649="","",'📦 RON BỘ'!C649)</f>
        <v/>
      </c>
      <c r="C3392">
        <f>IF('📦 RON BỘ'!B649="","","Ron bộ")</f>
        <v/>
      </c>
      <c r="D3392">
        <f>IF('📦 RON BỘ'!B649="","",'📦 RON BỘ'!F649)</f>
        <v/>
      </c>
      <c r="E3392">
        <f>IF('📦 RON BỘ'!B649="","",'📦 RON BỘ'!G649)</f>
        <v/>
      </c>
      <c r="F3392">
        <f>IF('📦 RON BỘ'!B649="","",'📦 RON BỘ'!H649)</f>
        <v/>
      </c>
      <c r="G3392">
        <f>IF('📦 RON BỘ'!B649="","",'📦 RON BỘ'!I649)</f>
        <v/>
      </c>
      <c r="H3392">
        <f>IF('📦 RON BỘ'!B649="","",'📦 RON BỘ'!J649)</f>
        <v/>
      </c>
      <c r="I3392">
        <f>IF('📦 RON BỘ'!B649="","",'📦 RON BỘ'!K649)</f>
        <v/>
      </c>
      <c r="J3392">
        <f>IF('📦 RON BỘ'!B649="","","")</f>
        <v/>
      </c>
      <c r="L3392">
        <f>N(L3391)+IF(AND('🔎 TRA CỨU NHANH'!$C$2&lt;&gt;"",OR(ISNUMBER(SEARCH('🔎 TRA CỨU NHANH'!$C$2,$A3392)),ISNUMBER(SEARCH('🔎 TRA CỨU NHANH'!$C$2,$B3392)))),1,0)</f>
        <v/>
      </c>
      <c r="M3392">
        <f>IF(L3392&gt;N(L3391),L3392,"")</f>
        <v/>
      </c>
      <c r="N3392">
        <f>N(N3391)+IF(AND('💰 BÁO GIÁ'!$C$27&lt;&gt;"",OR(ISNUMBER(SEARCH('💰 BÁO GIÁ'!$C$27,$A3392)),ISNUMBER(SEARCH('💰 BÁO GIÁ'!$C$27,$B3392)))),1,0)</f>
        <v/>
      </c>
      <c r="O3392">
        <f>IF(N3392&gt;N(N3391),N3392,"")</f>
        <v/>
      </c>
    </row>
    <row r="3393">
      <c r="A3393">
        <f>IF('📦 RON BỘ'!B650="","",'📦 RON BỘ'!B650)</f>
        <v/>
      </c>
      <c r="B3393">
        <f>IF('📦 RON BỘ'!B650="","",'📦 RON BỘ'!C650)</f>
        <v/>
      </c>
      <c r="C3393">
        <f>IF('📦 RON BỘ'!B650="","","Ron bộ")</f>
        <v/>
      </c>
      <c r="D3393">
        <f>IF('📦 RON BỘ'!B650="","",'📦 RON BỘ'!F650)</f>
        <v/>
      </c>
      <c r="E3393">
        <f>IF('📦 RON BỘ'!B650="","",'📦 RON BỘ'!G650)</f>
        <v/>
      </c>
      <c r="F3393">
        <f>IF('📦 RON BỘ'!B650="","",'📦 RON BỘ'!H650)</f>
        <v/>
      </c>
      <c r="G3393">
        <f>IF('📦 RON BỘ'!B650="","",'📦 RON BỘ'!I650)</f>
        <v/>
      </c>
      <c r="H3393">
        <f>IF('📦 RON BỘ'!B650="","",'📦 RON BỘ'!J650)</f>
        <v/>
      </c>
      <c r="I3393">
        <f>IF('📦 RON BỘ'!B650="","",'📦 RON BỘ'!K650)</f>
        <v/>
      </c>
      <c r="J3393">
        <f>IF('📦 RON BỘ'!B650="","","")</f>
        <v/>
      </c>
      <c r="L3393">
        <f>N(L3392)+IF(AND('🔎 TRA CỨU NHANH'!$C$2&lt;&gt;"",OR(ISNUMBER(SEARCH('🔎 TRA CỨU NHANH'!$C$2,$A3393)),ISNUMBER(SEARCH('🔎 TRA CỨU NHANH'!$C$2,$B3393)))),1,0)</f>
        <v/>
      </c>
      <c r="M3393">
        <f>IF(L3393&gt;N(L3392),L3393,"")</f>
        <v/>
      </c>
      <c r="N3393">
        <f>N(N3392)+IF(AND('💰 BÁO GIÁ'!$C$27&lt;&gt;"",OR(ISNUMBER(SEARCH('💰 BÁO GIÁ'!$C$27,$A3393)),ISNUMBER(SEARCH('💰 BÁO GIÁ'!$C$27,$B3393)))),1,0)</f>
        <v/>
      </c>
      <c r="O3393">
        <f>IF(N3393&gt;N(N3392),N3393,"")</f>
        <v/>
      </c>
    </row>
    <row r="3394">
      <c r="A3394">
        <f>IF('📦 RON BỘ'!B651="","",'📦 RON BỘ'!B651)</f>
        <v/>
      </c>
      <c r="B3394">
        <f>IF('📦 RON BỘ'!B651="","",'📦 RON BỘ'!C651)</f>
        <v/>
      </c>
      <c r="C3394">
        <f>IF('📦 RON BỘ'!B651="","","Ron bộ")</f>
        <v/>
      </c>
      <c r="D3394">
        <f>IF('📦 RON BỘ'!B651="","",'📦 RON BỘ'!F651)</f>
        <v/>
      </c>
      <c r="E3394">
        <f>IF('📦 RON BỘ'!B651="","",'📦 RON BỘ'!G651)</f>
        <v/>
      </c>
      <c r="F3394">
        <f>IF('📦 RON BỘ'!B651="","",'📦 RON BỘ'!H651)</f>
        <v/>
      </c>
      <c r="G3394">
        <f>IF('📦 RON BỘ'!B651="","",'📦 RON BỘ'!I651)</f>
        <v/>
      </c>
      <c r="H3394">
        <f>IF('📦 RON BỘ'!B651="","",'📦 RON BỘ'!J651)</f>
        <v/>
      </c>
      <c r="I3394">
        <f>IF('📦 RON BỘ'!B651="","",'📦 RON BỘ'!K651)</f>
        <v/>
      </c>
      <c r="J3394">
        <f>IF('📦 RON BỘ'!B651="","","")</f>
        <v/>
      </c>
      <c r="L3394">
        <f>N(L3393)+IF(AND('🔎 TRA CỨU NHANH'!$C$2&lt;&gt;"",OR(ISNUMBER(SEARCH('🔎 TRA CỨU NHANH'!$C$2,$A3394)),ISNUMBER(SEARCH('🔎 TRA CỨU NHANH'!$C$2,$B3394)))),1,0)</f>
        <v/>
      </c>
      <c r="M3394">
        <f>IF(L3394&gt;N(L3393),L3394,"")</f>
        <v/>
      </c>
      <c r="N3394">
        <f>N(N3393)+IF(AND('💰 BÁO GIÁ'!$C$27&lt;&gt;"",OR(ISNUMBER(SEARCH('💰 BÁO GIÁ'!$C$27,$A3394)),ISNUMBER(SEARCH('💰 BÁO GIÁ'!$C$27,$B3394)))),1,0)</f>
        <v/>
      </c>
      <c r="O3394">
        <f>IF(N3394&gt;N(N3393),N3394,"")</f>
        <v/>
      </c>
    </row>
    <row r="3395">
      <c r="A3395">
        <f>IF('📦 RON BỘ'!B652="","",'📦 RON BỘ'!B652)</f>
        <v/>
      </c>
      <c r="B3395">
        <f>IF('📦 RON BỘ'!B652="","",'📦 RON BỘ'!C652)</f>
        <v/>
      </c>
      <c r="C3395">
        <f>IF('📦 RON BỘ'!B652="","","Ron bộ")</f>
        <v/>
      </c>
      <c r="D3395">
        <f>IF('📦 RON BỘ'!B652="","",'📦 RON BỘ'!F652)</f>
        <v/>
      </c>
      <c r="E3395">
        <f>IF('📦 RON BỘ'!B652="","",'📦 RON BỘ'!G652)</f>
        <v/>
      </c>
      <c r="F3395">
        <f>IF('📦 RON BỘ'!B652="","",'📦 RON BỘ'!H652)</f>
        <v/>
      </c>
      <c r="G3395">
        <f>IF('📦 RON BỘ'!B652="","",'📦 RON BỘ'!I652)</f>
        <v/>
      </c>
      <c r="H3395">
        <f>IF('📦 RON BỘ'!B652="","",'📦 RON BỘ'!J652)</f>
        <v/>
      </c>
      <c r="I3395">
        <f>IF('📦 RON BỘ'!B652="","",'📦 RON BỘ'!K652)</f>
        <v/>
      </c>
      <c r="J3395">
        <f>IF('📦 RON BỘ'!B652="","","")</f>
        <v/>
      </c>
      <c r="L3395">
        <f>N(L3394)+IF(AND('🔎 TRA CỨU NHANH'!$C$2&lt;&gt;"",OR(ISNUMBER(SEARCH('🔎 TRA CỨU NHANH'!$C$2,$A3395)),ISNUMBER(SEARCH('🔎 TRA CỨU NHANH'!$C$2,$B3395)))),1,0)</f>
        <v/>
      </c>
      <c r="M3395">
        <f>IF(L3395&gt;N(L3394),L3395,"")</f>
        <v/>
      </c>
      <c r="N3395">
        <f>N(N3394)+IF(AND('💰 BÁO GIÁ'!$C$27&lt;&gt;"",OR(ISNUMBER(SEARCH('💰 BÁO GIÁ'!$C$27,$A3395)),ISNUMBER(SEARCH('💰 BÁO GIÁ'!$C$27,$B3395)))),1,0)</f>
        <v/>
      </c>
      <c r="O3395">
        <f>IF(N3395&gt;N(N3394),N3395,"")</f>
        <v/>
      </c>
    </row>
    <row r="3396">
      <c r="A3396">
        <f>IF('📦 RON BỘ'!B653="","",'📦 RON BỘ'!B653)</f>
        <v/>
      </c>
      <c r="B3396">
        <f>IF('📦 RON BỘ'!B653="","",'📦 RON BỘ'!C653)</f>
        <v/>
      </c>
      <c r="C3396">
        <f>IF('📦 RON BỘ'!B653="","","Ron bộ")</f>
        <v/>
      </c>
      <c r="D3396">
        <f>IF('📦 RON BỘ'!B653="","",'📦 RON BỘ'!F653)</f>
        <v/>
      </c>
      <c r="E3396">
        <f>IF('📦 RON BỘ'!B653="","",'📦 RON BỘ'!G653)</f>
        <v/>
      </c>
      <c r="F3396">
        <f>IF('📦 RON BỘ'!B653="","",'📦 RON BỘ'!H653)</f>
        <v/>
      </c>
      <c r="G3396">
        <f>IF('📦 RON BỘ'!B653="","",'📦 RON BỘ'!I653)</f>
        <v/>
      </c>
      <c r="H3396">
        <f>IF('📦 RON BỘ'!B653="","",'📦 RON BỘ'!J653)</f>
        <v/>
      </c>
      <c r="I3396">
        <f>IF('📦 RON BỘ'!B653="","",'📦 RON BỘ'!K653)</f>
        <v/>
      </c>
      <c r="J3396">
        <f>IF('📦 RON BỘ'!B653="","","")</f>
        <v/>
      </c>
      <c r="L3396">
        <f>N(L3395)+IF(AND('🔎 TRA CỨU NHANH'!$C$2&lt;&gt;"",OR(ISNUMBER(SEARCH('🔎 TRA CỨU NHANH'!$C$2,$A3396)),ISNUMBER(SEARCH('🔎 TRA CỨU NHANH'!$C$2,$B3396)))),1,0)</f>
        <v/>
      </c>
      <c r="M3396">
        <f>IF(L3396&gt;N(L3395),L3396,"")</f>
        <v/>
      </c>
      <c r="N3396">
        <f>N(N3395)+IF(AND('💰 BÁO GIÁ'!$C$27&lt;&gt;"",OR(ISNUMBER(SEARCH('💰 BÁO GIÁ'!$C$27,$A3396)),ISNUMBER(SEARCH('💰 BÁO GIÁ'!$C$27,$B3396)))),1,0)</f>
        <v/>
      </c>
      <c r="O3396">
        <f>IF(N3396&gt;N(N3395),N3396,"")</f>
        <v/>
      </c>
    </row>
    <row r="3397">
      <c r="A3397">
        <f>IF('📦 RON BỘ'!B654="","",'📦 RON BỘ'!B654)</f>
        <v/>
      </c>
      <c r="B3397">
        <f>IF('📦 RON BỘ'!B654="","",'📦 RON BỘ'!C654)</f>
        <v/>
      </c>
      <c r="C3397">
        <f>IF('📦 RON BỘ'!B654="","","Ron bộ")</f>
        <v/>
      </c>
      <c r="D3397">
        <f>IF('📦 RON BỘ'!B654="","",'📦 RON BỘ'!F654)</f>
        <v/>
      </c>
      <c r="E3397">
        <f>IF('📦 RON BỘ'!B654="","",'📦 RON BỘ'!G654)</f>
        <v/>
      </c>
      <c r="F3397">
        <f>IF('📦 RON BỘ'!B654="","",'📦 RON BỘ'!H654)</f>
        <v/>
      </c>
      <c r="G3397">
        <f>IF('📦 RON BỘ'!B654="","",'📦 RON BỘ'!I654)</f>
        <v/>
      </c>
      <c r="H3397">
        <f>IF('📦 RON BỘ'!B654="","",'📦 RON BỘ'!J654)</f>
        <v/>
      </c>
      <c r="I3397">
        <f>IF('📦 RON BỘ'!B654="","",'📦 RON BỘ'!K654)</f>
        <v/>
      </c>
      <c r="J3397">
        <f>IF('📦 RON BỘ'!B654="","","")</f>
        <v/>
      </c>
      <c r="L3397">
        <f>N(L3396)+IF(AND('🔎 TRA CỨU NHANH'!$C$2&lt;&gt;"",OR(ISNUMBER(SEARCH('🔎 TRA CỨU NHANH'!$C$2,$A3397)),ISNUMBER(SEARCH('🔎 TRA CỨU NHANH'!$C$2,$B3397)))),1,0)</f>
        <v/>
      </c>
      <c r="M3397">
        <f>IF(L3397&gt;N(L3396),L3397,"")</f>
        <v/>
      </c>
      <c r="N3397">
        <f>N(N3396)+IF(AND('💰 BÁO GIÁ'!$C$27&lt;&gt;"",OR(ISNUMBER(SEARCH('💰 BÁO GIÁ'!$C$27,$A3397)),ISNUMBER(SEARCH('💰 BÁO GIÁ'!$C$27,$B3397)))),1,0)</f>
        <v/>
      </c>
      <c r="O3397">
        <f>IF(N3397&gt;N(N3396),N3397,"")</f>
        <v/>
      </c>
    </row>
    <row r="3398">
      <c r="A3398">
        <f>IF('📦 RON BỘ'!B655="","",'📦 RON BỘ'!B655)</f>
        <v/>
      </c>
      <c r="B3398">
        <f>IF('📦 RON BỘ'!B655="","",'📦 RON BỘ'!C655)</f>
        <v/>
      </c>
      <c r="C3398">
        <f>IF('📦 RON BỘ'!B655="","","Ron bộ")</f>
        <v/>
      </c>
      <c r="D3398">
        <f>IF('📦 RON BỘ'!B655="","",'📦 RON BỘ'!F655)</f>
        <v/>
      </c>
      <c r="E3398">
        <f>IF('📦 RON BỘ'!B655="","",'📦 RON BỘ'!G655)</f>
        <v/>
      </c>
      <c r="F3398">
        <f>IF('📦 RON BỘ'!B655="","",'📦 RON BỘ'!H655)</f>
        <v/>
      </c>
      <c r="G3398">
        <f>IF('📦 RON BỘ'!B655="","",'📦 RON BỘ'!I655)</f>
        <v/>
      </c>
      <c r="H3398">
        <f>IF('📦 RON BỘ'!B655="","",'📦 RON BỘ'!J655)</f>
        <v/>
      </c>
      <c r="I3398">
        <f>IF('📦 RON BỘ'!B655="","",'📦 RON BỘ'!K655)</f>
        <v/>
      </c>
      <c r="J3398">
        <f>IF('📦 RON BỘ'!B655="","","")</f>
        <v/>
      </c>
      <c r="L3398">
        <f>N(L3397)+IF(AND('🔎 TRA CỨU NHANH'!$C$2&lt;&gt;"",OR(ISNUMBER(SEARCH('🔎 TRA CỨU NHANH'!$C$2,$A3398)),ISNUMBER(SEARCH('🔎 TRA CỨU NHANH'!$C$2,$B3398)))),1,0)</f>
        <v/>
      </c>
      <c r="M3398">
        <f>IF(L3398&gt;N(L3397),L3398,"")</f>
        <v/>
      </c>
      <c r="N3398">
        <f>N(N3397)+IF(AND('💰 BÁO GIÁ'!$C$27&lt;&gt;"",OR(ISNUMBER(SEARCH('💰 BÁO GIÁ'!$C$27,$A3398)),ISNUMBER(SEARCH('💰 BÁO GIÁ'!$C$27,$B3398)))),1,0)</f>
        <v/>
      </c>
      <c r="O3398">
        <f>IF(N3398&gt;N(N3397),N3398,"")</f>
        <v/>
      </c>
    </row>
    <row r="3399">
      <c r="A3399">
        <f>IF('📦 RON BỘ'!B656="","",'📦 RON BỘ'!B656)</f>
        <v/>
      </c>
      <c r="B3399">
        <f>IF('📦 RON BỘ'!B656="","",'📦 RON BỘ'!C656)</f>
        <v/>
      </c>
      <c r="C3399">
        <f>IF('📦 RON BỘ'!B656="","","Ron bộ")</f>
        <v/>
      </c>
      <c r="D3399">
        <f>IF('📦 RON BỘ'!B656="","",'📦 RON BỘ'!F656)</f>
        <v/>
      </c>
      <c r="E3399">
        <f>IF('📦 RON BỘ'!B656="","",'📦 RON BỘ'!G656)</f>
        <v/>
      </c>
      <c r="F3399">
        <f>IF('📦 RON BỘ'!B656="","",'📦 RON BỘ'!H656)</f>
        <v/>
      </c>
      <c r="G3399">
        <f>IF('📦 RON BỘ'!B656="","",'📦 RON BỘ'!I656)</f>
        <v/>
      </c>
      <c r="H3399">
        <f>IF('📦 RON BỘ'!B656="","",'📦 RON BỘ'!J656)</f>
        <v/>
      </c>
      <c r="I3399">
        <f>IF('📦 RON BỘ'!B656="","",'📦 RON BỘ'!K656)</f>
        <v/>
      </c>
      <c r="J3399">
        <f>IF('📦 RON BỘ'!B656="","","")</f>
        <v/>
      </c>
      <c r="L3399">
        <f>N(L3398)+IF(AND('🔎 TRA CỨU NHANH'!$C$2&lt;&gt;"",OR(ISNUMBER(SEARCH('🔎 TRA CỨU NHANH'!$C$2,$A3399)),ISNUMBER(SEARCH('🔎 TRA CỨU NHANH'!$C$2,$B3399)))),1,0)</f>
        <v/>
      </c>
      <c r="M3399">
        <f>IF(L3399&gt;N(L3398),L3399,"")</f>
        <v/>
      </c>
      <c r="N3399">
        <f>N(N3398)+IF(AND('💰 BÁO GIÁ'!$C$27&lt;&gt;"",OR(ISNUMBER(SEARCH('💰 BÁO GIÁ'!$C$27,$A3399)),ISNUMBER(SEARCH('💰 BÁO GIÁ'!$C$27,$B3399)))),1,0)</f>
        <v/>
      </c>
      <c r="O3399">
        <f>IF(N3399&gt;N(N3398),N3399,"")</f>
        <v/>
      </c>
    </row>
    <row r="3400">
      <c r="A3400">
        <f>IF('📦 RON BỘ'!B657="","",'📦 RON BỘ'!B657)</f>
        <v/>
      </c>
      <c r="B3400">
        <f>IF('📦 RON BỘ'!B657="","",'📦 RON BỘ'!C657)</f>
        <v/>
      </c>
      <c r="C3400">
        <f>IF('📦 RON BỘ'!B657="","","Ron bộ")</f>
        <v/>
      </c>
      <c r="D3400">
        <f>IF('📦 RON BỘ'!B657="","",'📦 RON BỘ'!F657)</f>
        <v/>
      </c>
      <c r="E3400">
        <f>IF('📦 RON BỘ'!B657="","",'📦 RON BỘ'!G657)</f>
        <v/>
      </c>
      <c r="F3400">
        <f>IF('📦 RON BỘ'!B657="","",'📦 RON BỘ'!H657)</f>
        <v/>
      </c>
      <c r="G3400">
        <f>IF('📦 RON BỘ'!B657="","",'📦 RON BỘ'!I657)</f>
        <v/>
      </c>
      <c r="H3400">
        <f>IF('📦 RON BỘ'!B657="","",'📦 RON BỘ'!J657)</f>
        <v/>
      </c>
      <c r="I3400">
        <f>IF('📦 RON BỘ'!B657="","",'📦 RON BỘ'!K657)</f>
        <v/>
      </c>
      <c r="J3400">
        <f>IF('📦 RON BỘ'!B657="","","")</f>
        <v/>
      </c>
      <c r="L3400">
        <f>N(L3399)+IF(AND('🔎 TRA CỨU NHANH'!$C$2&lt;&gt;"",OR(ISNUMBER(SEARCH('🔎 TRA CỨU NHANH'!$C$2,$A3400)),ISNUMBER(SEARCH('🔎 TRA CỨU NHANH'!$C$2,$B3400)))),1,0)</f>
        <v/>
      </c>
      <c r="M3400">
        <f>IF(L3400&gt;N(L3399),L3400,"")</f>
        <v/>
      </c>
      <c r="N3400">
        <f>N(N3399)+IF(AND('💰 BÁO GIÁ'!$C$27&lt;&gt;"",OR(ISNUMBER(SEARCH('💰 BÁO GIÁ'!$C$27,$A3400)),ISNUMBER(SEARCH('💰 BÁO GIÁ'!$C$27,$B3400)))),1,0)</f>
        <v/>
      </c>
      <c r="O3400">
        <f>IF(N3400&gt;N(N3399),N3400,"")</f>
        <v/>
      </c>
    </row>
    <row r="3401">
      <c r="A3401">
        <f>IF('📦 RON BỘ'!B658="","",'📦 RON BỘ'!B658)</f>
        <v/>
      </c>
      <c r="B3401">
        <f>IF('📦 RON BỘ'!B658="","",'📦 RON BỘ'!C658)</f>
        <v/>
      </c>
      <c r="C3401">
        <f>IF('📦 RON BỘ'!B658="","","Ron bộ")</f>
        <v/>
      </c>
      <c r="D3401">
        <f>IF('📦 RON BỘ'!B658="","",'📦 RON BỘ'!F658)</f>
        <v/>
      </c>
      <c r="E3401">
        <f>IF('📦 RON BỘ'!B658="","",'📦 RON BỘ'!G658)</f>
        <v/>
      </c>
      <c r="F3401">
        <f>IF('📦 RON BỘ'!B658="","",'📦 RON BỘ'!H658)</f>
        <v/>
      </c>
      <c r="G3401">
        <f>IF('📦 RON BỘ'!B658="","",'📦 RON BỘ'!I658)</f>
        <v/>
      </c>
      <c r="H3401">
        <f>IF('📦 RON BỘ'!B658="","",'📦 RON BỘ'!J658)</f>
        <v/>
      </c>
      <c r="I3401">
        <f>IF('📦 RON BỘ'!B658="","",'📦 RON BỘ'!K658)</f>
        <v/>
      </c>
      <c r="J3401">
        <f>IF('📦 RON BỘ'!B658="","","")</f>
        <v/>
      </c>
      <c r="L3401">
        <f>N(L3400)+IF(AND('🔎 TRA CỨU NHANH'!$C$2&lt;&gt;"",OR(ISNUMBER(SEARCH('🔎 TRA CỨU NHANH'!$C$2,$A3401)),ISNUMBER(SEARCH('🔎 TRA CỨU NHANH'!$C$2,$B3401)))),1,0)</f>
        <v/>
      </c>
      <c r="M3401">
        <f>IF(L3401&gt;N(L3400),L3401,"")</f>
        <v/>
      </c>
      <c r="N3401">
        <f>N(N3400)+IF(AND('💰 BÁO GIÁ'!$C$27&lt;&gt;"",OR(ISNUMBER(SEARCH('💰 BÁO GIÁ'!$C$27,$A3401)),ISNUMBER(SEARCH('💰 BÁO GIÁ'!$C$27,$B3401)))),1,0)</f>
        <v/>
      </c>
      <c r="O3401">
        <f>IF(N3401&gt;N(N3400),N3401,"")</f>
        <v/>
      </c>
    </row>
    <row r="3402">
      <c r="A3402">
        <f>IF('📦 RON BỘ'!B659="","",'📦 RON BỘ'!B659)</f>
        <v/>
      </c>
      <c r="B3402">
        <f>IF('📦 RON BỘ'!B659="","",'📦 RON BỘ'!C659)</f>
        <v/>
      </c>
      <c r="C3402">
        <f>IF('📦 RON BỘ'!B659="","","Ron bộ")</f>
        <v/>
      </c>
      <c r="D3402">
        <f>IF('📦 RON BỘ'!B659="","",'📦 RON BỘ'!F659)</f>
        <v/>
      </c>
      <c r="E3402">
        <f>IF('📦 RON BỘ'!B659="","",'📦 RON BỘ'!G659)</f>
        <v/>
      </c>
      <c r="F3402">
        <f>IF('📦 RON BỘ'!B659="","",'📦 RON BỘ'!H659)</f>
        <v/>
      </c>
      <c r="G3402">
        <f>IF('📦 RON BỘ'!B659="","",'📦 RON BỘ'!I659)</f>
        <v/>
      </c>
      <c r="H3402">
        <f>IF('📦 RON BỘ'!B659="","",'📦 RON BỘ'!J659)</f>
        <v/>
      </c>
      <c r="I3402">
        <f>IF('📦 RON BỘ'!B659="","",'📦 RON BỘ'!K659)</f>
        <v/>
      </c>
      <c r="J3402">
        <f>IF('📦 RON BỘ'!B659="","","")</f>
        <v/>
      </c>
      <c r="L3402">
        <f>N(L3401)+IF(AND('🔎 TRA CỨU NHANH'!$C$2&lt;&gt;"",OR(ISNUMBER(SEARCH('🔎 TRA CỨU NHANH'!$C$2,$A3402)),ISNUMBER(SEARCH('🔎 TRA CỨU NHANH'!$C$2,$B3402)))),1,0)</f>
        <v/>
      </c>
      <c r="M3402">
        <f>IF(L3402&gt;N(L3401),L3402,"")</f>
        <v/>
      </c>
      <c r="N3402">
        <f>N(N3401)+IF(AND('💰 BÁO GIÁ'!$C$27&lt;&gt;"",OR(ISNUMBER(SEARCH('💰 BÁO GIÁ'!$C$27,$A3402)),ISNUMBER(SEARCH('💰 BÁO GIÁ'!$C$27,$B3402)))),1,0)</f>
        <v/>
      </c>
      <c r="O3402">
        <f>IF(N3402&gt;N(N3401),N3402,"")</f>
        <v/>
      </c>
    </row>
    <row r="3403">
      <c r="A3403">
        <f>IF('📦 RON BỘ'!B660="","",'📦 RON BỘ'!B660)</f>
        <v/>
      </c>
      <c r="B3403">
        <f>IF('📦 RON BỘ'!B660="","",'📦 RON BỘ'!C660)</f>
        <v/>
      </c>
      <c r="C3403">
        <f>IF('📦 RON BỘ'!B660="","","Ron bộ")</f>
        <v/>
      </c>
      <c r="D3403">
        <f>IF('📦 RON BỘ'!B660="","",'📦 RON BỘ'!F660)</f>
        <v/>
      </c>
      <c r="E3403">
        <f>IF('📦 RON BỘ'!B660="","",'📦 RON BỘ'!G660)</f>
        <v/>
      </c>
      <c r="F3403">
        <f>IF('📦 RON BỘ'!B660="","",'📦 RON BỘ'!H660)</f>
        <v/>
      </c>
      <c r="G3403">
        <f>IF('📦 RON BỘ'!B660="","",'📦 RON BỘ'!I660)</f>
        <v/>
      </c>
      <c r="H3403">
        <f>IF('📦 RON BỘ'!B660="","",'📦 RON BỘ'!J660)</f>
        <v/>
      </c>
      <c r="I3403">
        <f>IF('📦 RON BỘ'!B660="","",'📦 RON BỘ'!K660)</f>
        <v/>
      </c>
      <c r="J3403">
        <f>IF('📦 RON BỘ'!B660="","","")</f>
        <v/>
      </c>
      <c r="L3403">
        <f>N(L3402)+IF(AND('🔎 TRA CỨU NHANH'!$C$2&lt;&gt;"",OR(ISNUMBER(SEARCH('🔎 TRA CỨU NHANH'!$C$2,$A3403)),ISNUMBER(SEARCH('🔎 TRA CỨU NHANH'!$C$2,$B3403)))),1,0)</f>
        <v/>
      </c>
      <c r="M3403">
        <f>IF(L3403&gt;N(L3402),L3403,"")</f>
        <v/>
      </c>
      <c r="N3403">
        <f>N(N3402)+IF(AND('💰 BÁO GIÁ'!$C$27&lt;&gt;"",OR(ISNUMBER(SEARCH('💰 BÁO GIÁ'!$C$27,$A3403)),ISNUMBER(SEARCH('💰 BÁO GIÁ'!$C$27,$B3403)))),1,0)</f>
        <v/>
      </c>
      <c r="O3403">
        <f>IF(N3403&gt;N(N3402),N3403,"")</f>
        <v/>
      </c>
    </row>
    <row r="3404">
      <c r="A3404">
        <f>IF('📦 RON BỘ'!B661="","",'📦 RON BỘ'!B661)</f>
        <v/>
      </c>
      <c r="B3404">
        <f>IF('📦 RON BỘ'!B661="","",'📦 RON BỘ'!C661)</f>
        <v/>
      </c>
      <c r="C3404">
        <f>IF('📦 RON BỘ'!B661="","","Ron bộ")</f>
        <v/>
      </c>
      <c r="D3404">
        <f>IF('📦 RON BỘ'!B661="","",'📦 RON BỘ'!F661)</f>
        <v/>
      </c>
      <c r="E3404">
        <f>IF('📦 RON BỘ'!B661="","",'📦 RON BỘ'!G661)</f>
        <v/>
      </c>
      <c r="F3404">
        <f>IF('📦 RON BỘ'!B661="","",'📦 RON BỘ'!H661)</f>
        <v/>
      </c>
      <c r="G3404">
        <f>IF('📦 RON BỘ'!B661="","",'📦 RON BỘ'!I661)</f>
        <v/>
      </c>
      <c r="H3404">
        <f>IF('📦 RON BỘ'!B661="","",'📦 RON BỘ'!J661)</f>
        <v/>
      </c>
      <c r="I3404">
        <f>IF('📦 RON BỘ'!B661="","",'📦 RON BỘ'!K661)</f>
        <v/>
      </c>
      <c r="J3404">
        <f>IF('📦 RON BỘ'!B661="","","")</f>
        <v/>
      </c>
      <c r="L3404">
        <f>N(L3403)+IF(AND('🔎 TRA CỨU NHANH'!$C$2&lt;&gt;"",OR(ISNUMBER(SEARCH('🔎 TRA CỨU NHANH'!$C$2,$A3404)),ISNUMBER(SEARCH('🔎 TRA CỨU NHANH'!$C$2,$B3404)))),1,0)</f>
        <v/>
      </c>
      <c r="M3404">
        <f>IF(L3404&gt;N(L3403),L3404,"")</f>
        <v/>
      </c>
      <c r="N3404">
        <f>N(N3403)+IF(AND('💰 BÁO GIÁ'!$C$27&lt;&gt;"",OR(ISNUMBER(SEARCH('💰 BÁO GIÁ'!$C$27,$A3404)),ISNUMBER(SEARCH('💰 BÁO GIÁ'!$C$27,$B3404)))),1,0)</f>
        <v/>
      </c>
      <c r="O3404">
        <f>IF(N3404&gt;N(N3403),N3404,"")</f>
        <v/>
      </c>
    </row>
    <row r="3405">
      <c r="A3405">
        <f>IF('📦 RON BỘ'!B662="","",'📦 RON BỘ'!B662)</f>
        <v/>
      </c>
      <c r="B3405">
        <f>IF('📦 RON BỘ'!B662="","",'📦 RON BỘ'!C662)</f>
        <v/>
      </c>
      <c r="C3405">
        <f>IF('📦 RON BỘ'!B662="","","Ron bộ")</f>
        <v/>
      </c>
      <c r="D3405">
        <f>IF('📦 RON BỘ'!B662="","",'📦 RON BỘ'!F662)</f>
        <v/>
      </c>
      <c r="E3405">
        <f>IF('📦 RON BỘ'!B662="","",'📦 RON BỘ'!G662)</f>
        <v/>
      </c>
      <c r="F3405">
        <f>IF('📦 RON BỘ'!B662="","",'📦 RON BỘ'!H662)</f>
        <v/>
      </c>
      <c r="G3405">
        <f>IF('📦 RON BỘ'!B662="","",'📦 RON BỘ'!I662)</f>
        <v/>
      </c>
      <c r="H3405">
        <f>IF('📦 RON BỘ'!B662="","",'📦 RON BỘ'!J662)</f>
        <v/>
      </c>
      <c r="I3405">
        <f>IF('📦 RON BỘ'!B662="","",'📦 RON BỘ'!K662)</f>
        <v/>
      </c>
      <c r="J3405">
        <f>IF('📦 RON BỘ'!B662="","","")</f>
        <v/>
      </c>
      <c r="L3405">
        <f>N(L3404)+IF(AND('🔎 TRA CỨU NHANH'!$C$2&lt;&gt;"",OR(ISNUMBER(SEARCH('🔎 TRA CỨU NHANH'!$C$2,$A3405)),ISNUMBER(SEARCH('🔎 TRA CỨU NHANH'!$C$2,$B3405)))),1,0)</f>
        <v/>
      </c>
      <c r="M3405">
        <f>IF(L3405&gt;N(L3404),L3405,"")</f>
        <v/>
      </c>
      <c r="N3405">
        <f>N(N3404)+IF(AND('💰 BÁO GIÁ'!$C$27&lt;&gt;"",OR(ISNUMBER(SEARCH('💰 BÁO GIÁ'!$C$27,$A3405)),ISNUMBER(SEARCH('💰 BÁO GIÁ'!$C$27,$B3405)))),1,0)</f>
        <v/>
      </c>
      <c r="O3405">
        <f>IF(N3405&gt;N(N3404),N3405,"")</f>
        <v/>
      </c>
    </row>
    <row r="3406">
      <c r="A3406">
        <f>IF('📦 RON BỘ'!B663="","",'📦 RON BỘ'!B663)</f>
        <v/>
      </c>
      <c r="B3406">
        <f>IF('📦 RON BỘ'!B663="","",'📦 RON BỘ'!C663)</f>
        <v/>
      </c>
      <c r="C3406">
        <f>IF('📦 RON BỘ'!B663="","","Ron bộ")</f>
        <v/>
      </c>
      <c r="D3406">
        <f>IF('📦 RON BỘ'!B663="","",'📦 RON BỘ'!F663)</f>
        <v/>
      </c>
      <c r="E3406">
        <f>IF('📦 RON BỘ'!B663="","",'📦 RON BỘ'!G663)</f>
        <v/>
      </c>
      <c r="F3406">
        <f>IF('📦 RON BỘ'!B663="","",'📦 RON BỘ'!H663)</f>
        <v/>
      </c>
      <c r="G3406">
        <f>IF('📦 RON BỘ'!B663="","",'📦 RON BỘ'!I663)</f>
        <v/>
      </c>
      <c r="H3406">
        <f>IF('📦 RON BỘ'!B663="","",'📦 RON BỘ'!J663)</f>
        <v/>
      </c>
      <c r="I3406">
        <f>IF('📦 RON BỘ'!B663="","",'📦 RON BỘ'!K663)</f>
        <v/>
      </c>
      <c r="J3406">
        <f>IF('📦 RON BỘ'!B663="","","")</f>
        <v/>
      </c>
      <c r="L3406">
        <f>N(L3405)+IF(AND('🔎 TRA CỨU NHANH'!$C$2&lt;&gt;"",OR(ISNUMBER(SEARCH('🔎 TRA CỨU NHANH'!$C$2,$A3406)),ISNUMBER(SEARCH('🔎 TRA CỨU NHANH'!$C$2,$B3406)))),1,0)</f>
        <v/>
      </c>
      <c r="M3406">
        <f>IF(L3406&gt;N(L3405),L3406,"")</f>
        <v/>
      </c>
      <c r="N3406">
        <f>N(N3405)+IF(AND('💰 BÁO GIÁ'!$C$27&lt;&gt;"",OR(ISNUMBER(SEARCH('💰 BÁO GIÁ'!$C$27,$A3406)),ISNUMBER(SEARCH('💰 BÁO GIÁ'!$C$27,$B3406)))),1,0)</f>
        <v/>
      </c>
      <c r="O3406">
        <f>IF(N3406&gt;N(N3405),N3406,"")</f>
        <v/>
      </c>
    </row>
    <row r="3407">
      <c r="A3407">
        <f>IF('📄 RON MIẾNG'!B2="","",'📄 RON MIẾNG'!B2)</f>
        <v/>
      </c>
      <c r="B3407">
        <f>IF('📄 RON MIẾNG'!B2="","",'📄 RON MIẾNG'!C2)</f>
        <v/>
      </c>
      <c r="C3407">
        <f>IF('📄 RON MIẾNG'!B2="","","Ron miếng")</f>
        <v/>
      </c>
      <c r="D3407">
        <f>IF('📄 RON MIẾNG'!B2="","",'📄 RON MIẾNG'!F2)</f>
        <v/>
      </c>
      <c r="E3407">
        <f>IF('📄 RON MIẾNG'!B2="","",'📄 RON MIẾNG'!H2)</f>
        <v/>
      </c>
      <c r="F3407">
        <f>IF('📄 RON MIẾNG'!B2="","",'📄 RON MIẾNG'!I2)</f>
        <v/>
      </c>
      <c r="G3407">
        <f>IF('📄 RON MIẾNG'!B2="","",'📄 RON MIẾNG'!J2)</f>
        <v/>
      </c>
      <c r="H3407">
        <f>IF('📄 RON MIẾNG'!B2="","",'📄 RON MIẾNG'!K2)</f>
        <v/>
      </c>
      <c r="I3407">
        <f>IF('📄 RON MIẾNG'!B2="","",'📄 RON MIẾNG'!L2)</f>
        <v/>
      </c>
      <c r="J3407">
        <f>IF('📄 RON MIẾNG'!B2="","","")</f>
        <v/>
      </c>
      <c r="L3407">
        <f>N(L3406)+IF(AND('🔎 TRA CỨU NHANH'!$C$2&lt;&gt;"",OR(ISNUMBER(SEARCH('🔎 TRA CỨU NHANH'!$C$2,$A3407)),ISNUMBER(SEARCH('🔎 TRA CỨU NHANH'!$C$2,$B3407)))),1,0)</f>
        <v/>
      </c>
      <c r="M3407">
        <f>IF(L3407&gt;N(L3406),L3407,"")</f>
        <v/>
      </c>
      <c r="N3407">
        <f>N(N3406)+IF(AND('💰 BÁO GIÁ'!$C$27&lt;&gt;"",OR(ISNUMBER(SEARCH('💰 BÁO GIÁ'!$C$27,$A3407)),ISNUMBER(SEARCH('💰 BÁO GIÁ'!$C$27,$B3407)))),1,0)</f>
        <v/>
      </c>
      <c r="O3407">
        <f>IF(N3407&gt;N(N3406),N3407,"")</f>
        <v/>
      </c>
    </row>
    <row r="3408">
      <c r="A3408">
        <f>IF('📄 RON MIẾNG'!B3="","",'📄 RON MIẾNG'!B3)</f>
        <v/>
      </c>
      <c r="B3408">
        <f>IF('📄 RON MIẾNG'!B3="","",'📄 RON MIẾNG'!C3)</f>
        <v/>
      </c>
      <c r="C3408">
        <f>IF('📄 RON MIẾNG'!B3="","","Ron miếng")</f>
        <v/>
      </c>
      <c r="D3408">
        <f>IF('📄 RON MIẾNG'!B3="","",'📄 RON MIẾNG'!F3)</f>
        <v/>
      </c>
      <c r="E3408" s="37">
        <f>IF('📄 RON MIẾNG'!B3="","",'📄 RON MIẾNG'!H3)</f>
        <v/>
      </c>
      <c r="F3408" s="37">
        <f>IF('📄 RON MIẾNG'!B3="","",'📄 RON MIẾNG'!I3)</f>
        <v/>
      </c>
      <c r="G3408" s="37">
        <f>IF('📄 RON MIẾNG'!B3="","",'📄 RON MIẾNG'!J3)</f>
        <v/>
      </c>
      <c r="H3408" s="37">
        <f>IF('📄 RON MIẾNG'!B3="","",'📄 RON MIẾNG'!K3)</f>
        <v/>
      </c>
      <c r="I3408" s="37">
        <f>IF('📄 RON MIẾNG'!B3="","",'📄 RON MIẾNG'!L3)</f>
        <v/>
      </c>
      <c r="J3408">
        <f>IF('📄 RON MIẾNG'!B3="","","")</f>
        <v/>
      </c>
      <c r="L3408">
        <f>N(L3407)+IF(AND('🔎 TRA CỨU NHANH'!$C$2&lt;&gt;"",OR(ISNUMBER(SEARCH('🔎 TRA CỨU NHANH'!$C$2,$A3408)),ISNUMBER(SEARCH('🔎 TRA CỨU NHANH'!$C$2,$B3408)))),1,0)</f>
        <v/>
      </c>
      <c r="M3408">
        <f>IF(L3408&gt;N(L3407),L3408,"")</f>
        <v/>
      </c>
      <c r="N3408">
        <f>N(N3407)+IF(AND('💰 BÁO GIÁ'!$C$27&lt;&gt;"",OR(ISNUMBER(SEARCH('💰 BÁO GIÁ'!$C$27,$A3408)),ISNUMBER(SEARCH('💰 BÁO GIÁ'!$C$27,$B3408)))),1,0)</f>
        <v/>
      </c>
      <c r="O3408">
        <f>IF(N3408&gt;N(N3407),N3408,"")</f>
        <v/>
      </c>
    </row>
    <row r="3409">
      <c r="A3409">
        <f>IF('📄 RON MIẾNG'!B4="","",'📄 RON MIẾNG'!B4)</f>
        <v/>
      </c>
      <c r="B3409">
        <f>IF('📄 RON MIẾNG'!B4="","",'📄 RON MIẾNG'!C4)</f>
        <v/>
      </c>
      <c r="C3409">
        <f>IF('📄 RON MIẾNG'!B4="","","Ron miếng")</f>
        <v/>
      </c>
      <c r="D3409">
        <f>IF('📄 RON MIẾNG'!B4="","",'📄 RON MIẾNG'!F4)</f>
        <v/>
      </c>
      <c r="E3409" s="37">
        <f>IF('📄 RON MIẾNG'!B4="","",'📄 RON MIẾNG'!H4)</f>
        <v/>
      </c>
      <c r="F3409" s="37">
        <f>IF('📄 RON MIẾNG'!B4="","",'📄 RON MIẾNG'!I4)</f>
        <v/>
      </c>
      <c r="G3409" s="37">
        <f>IF('📄 RON MIẾNG'!B4="","",'📄 RON MIẾNG'!J4)</f>
        <v/>
      </c>
      <c r="H3409" s="37">
        <f>IF('📄 RON MIẾNG'!B4="","",'📄 RON MIẾNG'!K4)</f>
        <v/>
      </c>
      <c r="I3409" s="37">
        <f>IF('📄 RON MIẾNG'!B4="","",'📄 RON MIẾNG'!L4)</f>
        <v/>
      </c>
      <c r="J3409">
        <f>IF('📄 RON MIẾNG'!B4="","","")</f>
        <v/>
      </c>
      <c r="L3409">
        <f>N(L3408)+IF(AND('🔎 TRA CỨU NHANH'!$C$2&lt;&gt;"",OR(ISNUMBER(SEARCH('🔎 TRA CỨU NHANH'!$C$2,$A3409)),ISNUMBER(SEARCH('🔎 TRA CỨU NHANH'!$C$2,$B3409)))),1,0)</f>
        <v/>
      </c>
      <c r="M3409">
        <f>IF(L3409&gt;N(L3408),L3409,"")</f>
        <v/>
      </c>
      <c r="N3409">
        <f>N(N3408)+IF(AND('💰 BÁO GIÁ'!$C$27&lt;&gt;"",OR(ISNUMBER(SEARCH('💰 BÁO GIÁ'!$C$27,$A3409)),ISNUMBER(SEARCH('💰 BÁO GIÁ'!$C$27,$B3409)))),1,0)</f>
        <v/>
      </c>
      <c r="O3409">
        <f>IF(N3409&gt;N(N3408),N3409,"")</f>
        <v/>
      </c>
    </row>
    <row r="3410">
      <c r="A3410">
        <f>IF('📄 RON MIẾNG'!B5="","",'📄 RON MIẾNG'!B5)</f>
        <v/>
      </c>
      <c r="B3410">
        <f>IF('📄 RON MIẾNG'!B5="","",'📄 RON MIẾNG'!C5)</f>
        <v/>
      </c>
      <c r="C3410">
        <f>IF('📄 RON MIẾNG'!B5="","","Ron miếng")</f>
        <v/>
      </c>
      <c r="D3410">
        <f>IF('📄 RON MIẾNG'!B5="","",'📄 RON MIẾNG'!F5)</f>
        <v/>
      </c>
      <c r="E3410" s="37">
        <f>IF('📄 RON MIẾNG'!B5="","",'📄 RON MIẾNG'!H5)</f>
        <v/>
      </c>
      <c r="F3410" s="37">
        <f>IF('📄 RON MIẾNG'!B5="","",'📄 RON MIẾNG'!I5)</f>
        <v/>
      </c>
      <c r="G3410" s="37">
        <f>IF('📄 RON MIẾNG'!B5="","",'📄 RON MIẾNG'!J5)</f>
        <v/>
      </c>
      <c r="H3410" s="37">
        <f>IF('📄 RON MIẾNG'!B5="","",'📄 RON MIẾNG'!K5)</f>
        <v/>
      </c>
      <c r="I3410" s="37">
        <f>IF('📄 RON MIẾNG'!B5="","",'📄 RON MIẾNG'!L5)</f>
        <v/>
      </c>
      <c r="J3410">
        <f>IF('📄 RON MIẾNG'!B5="","","")</f>
        <v/>
      </c>
      <c r="L3410">
        <f>N(L3409)+IF(AND('🔎 TRA CỨU NHANH'!$C$2&lt;&gt;"",OR(ISNUMBER(SEARCH('🔎 TRA CỨU NHANH'!$C$2,$A3410)),ISNUMBER(SEARCH('🔎 TRA CỨU NHANH'!$C$2,$B3410)))),1,0)</f>
        <v/>
      </c>
      <c r="M3410">
        <f>IF(L3410&gt;N(L3409),L3410,"")</f>
        <v/>
      </c>
      <c r="N3410">
        <f>N(N3409)+IF(AND('💰 BÁO GIÁ'!$C$27&lt;&gt;"",OR(ISNUMBER(SEARCH('💰 BÁO GIÁ'!$C$27,$A3410)),ISNUMBER(SEARCH('💰 BÁO GIÁ'!$C$27,$B3410)))),1,0)</f>
        <v/>
      </c>
      <c r="O3410">
        <f>IF(N3410&gt;N(N3409),N3410,"")</f>
        <v/>
      </c>
    </row>
    <row r="3411">
      <c r="A3411">
        <f>IF('📄 RON MIẾNG'!B6="","",'📄 RON MIẾNG'!B6)</f>
        <v/>
      </c>
      <c r="B3411">
        <f>IF('📄 RON MIẾNG'!B6="","",'📄 RON MIẾNG'!C6)</f>
        <v/>
      </c>
      <c r="C3411">
        <f>IF('📄 RON MIẾNG'!B6="","","Ron miếng")</f>
        <v/>
      </c>
      <c r="D3411">
        <f>IF('📄 RON MIẾNG'!B6="","",'📄 RON MIẾNG'!F6)</f>
        <v/>
      </c>
      <c r="E3411" s="37">
        <f>IF('📄 RON MIẾNG'!B6="","",'📄 RON MIẾNG'!H6)</f>
        <v/>
      </c>
      <c r="F3411" s="37">
        <f>IF('📄 RON MIẾNG'!B6="","",'📄 RON MIẾNG'!I6)</f>
        <v/>
      </c>
      <c r="G3411" s="37">
        <f>IF('📄 RON MIẾNG'!B6="","",'📄 RON MIẾNG'!J6)</f>
        <v/>
      </c>
      <c r="H3411" s="37">
        <f>IF('📄 RON MIẾNG'!B6="","",'📄 RON MIẾNG'!K6)</f>
        <v/>
      </c>
      <c r="I3411" s="37">
        <f>IF('📄 RON MIẾNG'!B6="","",'📄 RON MIẾNG'!L6)</f>
        <v/>
      </c>
      <c r="J3411">
        <f>IF('📄 RON MIẾNG'!B6="","","")</f>
        <v/>
      </c>
      <c r="L3411">
        <f>N(L3410)+IF(AND('🔎 TRA CỨU NHANH'!$C$2&lt;&gt;"",OR(ISNUMBER(SEARCH('🔎 TRA CỨU NHANH'!$C$2,$A3411)),ISNUMBER(SEARCH('🔎 TRA CỨU NHANH'!$C$2,$B3411)))),1,0)</f>
        <v/>
      </c>
      <c r="M3411">
        <f>IF(L3411&gt;N(L3410),L3411,"")</f>
        <v/>
      </c>
      <c r="N3411">
        <f>N(N3410)+IF(AND('💰 BÁO GIÁ'!$C$27&lt;&gt;"",OR(ISNUMBER(SEARCH('💰 BÁO GIÁ'!$C$27,$A3411)),ISNUMBER(SEARCH('💰 BÁO GIÁ'!$C$27,$B3411)))),1,0)</f>
        <v/>
      </c>
      <c r="O3411">
        <f>IF(N3411&gt;N(N3410),N3411,"")</f>
        <v/>
      </c>
    </row>
    <row r="3412">
      <c r="A3412">
        <f>IF('📄 RON MIẾNG'!B7="","",'📄 RON MIẾNG'!B7)</f>
        <v/>
      </c>
      <c r="B3412">
        <f>IF('📄 RON MIẾNG'!B7="","",'📄 RON MIẾNG'!C7)</f>
        <v/>
      </c>
      <c r="C3412">
        <f>IF('📄 RON MIẾNG'!B7="","","Ron miếng")</f>
        <v/>
      </c>
      <c r="D3412">
        <f>IF('📄 RON MIẾNG'!B7="","",'📄 RON MIẾNG'!F7)</f>
        <v/>
      </c>
      <c r="E3412" s="37">
        <f>IF('📄 RON MIẾNG'!B7="","",'📄 RON MIẾNG'!H7)</f>
        <v/>
      </c>
      <c r="F3412" s="37">
        <f>IF('📄 RON MIẾNG'!B7="","",'📄 RON MIẾNG'!I7)</f>
        <v/>
      </c>
      <c r="G3412" s="37">
        <f>IF('📄 RON MIẾNG'!B7="","",'📄 RON MIẾNG'!J7)</f>
        <v/>
      </c>
      <c r="H3412" s="37">
        <f>IF('📄 RON MIẾNG'!B7="","",'📄 RON MIẾNG'!K7)</f>
        <v/>
      </c>
      <c r="I3412" s="37">
        <f>IF('📄 RON MIẾNG'!B7="","",'📄 RON MIẾNG'!L7)</f>
        <v/>
      </c>
      <c r="J3412">
        <f>IF('📄 RON MIẾNG'!B7="","","")</f>
        <v/>
      </c>
      <c r="L3412">
        <f>N(L3411)+IF(AND('🔎 TRA CỨU NHANH'!$C$2&lt;&gt;"",OR(ISNUMBER(SEARCH('🔎 TRA CỨU NHANH'!$C$2,$A3412)),ISNUMBER(SEARCH('🔎 TRA CỨU NHANH'!$C$2,$B3412)))),1,0)</f>
        <v/>
      </c>
      <c r="M3412">
        <f>IF(L3412&gt;N(L3411),L3412,"")</f>
        <v/>
      </c>
      <c r="N3412">
        <f>N(N3411)+IF(AND('💰 BÁO GIÁ'!$C$27&lt;&gt;"",OR(ISNUMBER(SEARCH('💰 BÁO GIÁ'!$C$27,$A3412)),ISNUMBER(SEARCH('💰 BÁO GIÁ'!$C$27,$B3412)))),1,0)</f>
        <v/>
      </c>
      <c r="O3412">
        <f>IF(N3412&gt;N(N3411),N3412,"")</f>
        <v/>
      </c>
    </row>
    <row r="3413">
      <c r="A3413">
        <f>IF('📄 RON MIẾNG'!B8="","",'📄 RON MIẾNG'!B8)</f>
        <v/>
      </c>
      <c r="B3413">
        <f>IF('📄 RON MIẾNG'!B8="","",'📄 RON MIẾNG'!C8)</f>
        <v/>
      </c>
      <c r="C3413">
        <f>IF('📄 RON MIẾNG'!B8="","","Ron miếng")</f>
        <v/>
      </c>
      <c r="D3413">
        <f>IF('📄 RON MIẾNG'!B8="","",'📄 RON MIẾNG'!F8)</f>
        <v/>
      </c>
      <c r="E3413" s="37">
        <f>IF('📄 RON MIẾNG'!B8="","",'📄 RON MIẾNG'!H8)</f>
        <v/>
      </c>
      <c r="F3413" s="37">
        <f>IF('📄 RON MIẾNG'!B8="","",'📄 RON MIẾNG'!I8)</f>
        <v/>
      </c>
      <c r="G3413" s="37">
        <f>IF('📄 RON MIẾNG'!B8="","",'📄 RON MIẾNG'!J8)</f>
        <v/>
      </c>
      <c r="H3413" s="37">
        <f>IF('📄 RON MIẾNG'!B8="","",'📄 RON MIẾNG'!K8)</f>
        <v/>
      </c>
      <c r="I3413" s="37">
        <f>IF('📄 RON MIẾNG'!B8="","",'📄 RON MIẾNG'!L8)</f>
        <v/>
      </c>
      <c r="J3413">
        <f>IF('📄 RON MIẾNG'!B8="","","")</f>
        <v/>
      </c>
      <c r="L3413">
        <f>N(L3412)+IF(AND('🔎 TRA CỨU NHANH'!$C$2&lt;&gt;"",OR(ISNUMBER(SEARCH('🔎 TRA CỨU NHANH'!$C$2,$A3413)),ISNUMBER(SEARCH('🔎 TRA CỨU NHANH'!$C$2,$B3413)))),1,0)</f>
        <v/>
      </c>
      <c r="M3413">
        <f>IF(L3413&gt;N(L3412),L3413,"")</f>
        <v/>
      </c>
      <c r="N3413">
        <f>N(N3412)+IF(AND('💰 BÁO GIÁ'!$C$27&lt;&gt;"",OR(ISNUMBER(SEARCH('💰 BÁO GIÁ'!$C$27,$A3413)),ISNUMBER(SEARCH('💰 BÁO GIÁ'!$C$27,$B3413)))),1,0)</f>
        <v/>
      </c>
      <c r="O3413">
        <f>IF(N3413&gt;N(N3412),N3413,"")</f>
        <v/>
      </c>
    </row>
    <row r="3414">
      <c r="A3414">
        <f>IF('📄 RON MIẾNG'!B9="","",'📄 RON MIẾNG'!B9)</f>
        <v/>
      </c>
      <c r="B3414">
        <f>IF('📄 RON MIẾNG'!B9="","",'📄 RON MIẾNG'!C9)</f>
        <v/>
      </c>
      <c r="C3414">
        <f>IF('📄 RON MIẾNG'!B9="","","Ron miếng")</f>
        <v/>
      </c>
      <c r="D3414">
        <f>IF('📄 RON MIẾNG'!B9="","",'📄 RON MIẾNG'!F9)</f>
        <v/>
      </c>
      <c r="E3414" s="37">
        <f>IF('📄 RON MIẾNG'!B9="","",'📄 RON MIẾNG'!H9)</f>
        <v/>
      </c>
      <c r="F3414" s="37">
        <f>IF('📄 RON MIẾNG'!B9="","",'📄 RON MIẾNG'!I9)</f>
        <v/>
      </c>
      <c r="G3414" s="37">
        <f>IF('📄 RON MIẾNG'!B9="","",'📄 RON MIẾNG'!J9)</f>
        <v/>
      </c>
      <c r="H3414" s="37">
        <f>IF('📄 RON MIẾNG'!B9="","",'📄 RON MIẾNG'!K9)</f>
        <v/>
      </c>
      <c r="I3414" s="37">
        <f>IF('📄 RON MIẾNG'!B9="","",'📄 RON MIẾNG'!L9)</f>
        <v/>
      </c>
      <c r="J3414">
        <f>IF('📄 RON MIẾNG'!B9="","","")</f>
        <v/>
      </c>
      <c r="L3414">
        <f>N(L3413)+IF(AND('🔎 TRA CỨU NHANH'!$C$2&lt;&gt;"",OR(ISNUMBER(SEARCH('🔎 TRA CỨU NHANH'!$C$2,$A3414)),ISNUMBER(SEARCH('🔎 TRA CỨU NHANH'!$C$2,$B3414)))),1,0)</f>
        <v/>
      </c>
      <c r="M3414">
        <f>IF(L3414&gt;N(L3413),L3414,"")</f>
        <v/>
      </c>
      <c r="N3414">
        <f>N(N3413)+IF(AND('💰 BÁO GIÁ'!$C$27&lt;&gt;"",OR(ISNUMBER(SEARCH('💰 BÁO GIÁ'!$C$27,$A3414)),ISNUMBER(SEARCH('💰 BÁO GIÁ'!$C$27,$B3414)))),1,0)</f>
        <v/>
      </c>
      <c r="O3414">
        <f>IF(N3414&gt;N(N3413),N3414,"")</f>
        <v/>
      </c>
    </row>
    <row r="3415">
      <c r="A3415">
        <f>IF('📄 RON MIẾNG'!B10="","",'📄 RON MIẾNG'!B10)</f>
        <v/>
      </c>
      <c r="B3415">
        <f>IF('📄 RON MIẾNG'!B10="","",'📄 RON MIẾNG'!C10)</f>
        <v/>
      </c>
      <c r="C3415">
        <f>IF('📄 RON MIẾNG'!B10="","","Ron miếng")</f>
        <v/>
      </c>
      <c r="D3415">
        <f>IF('📄 RON MIẾNG'!B10="","",'📄 RON MIẾNG'!F10)</f>
        <v/>
      </c>
      <c r="E3415" s="37">
        <f>IF('📄 RON MIẾNG'!B10="","",'📄 RON MIẾNG'!H10)</f>
        <v/>
      </c>
      <c r="F3415" s="37">
        <f>IF('📄 RON MIẾNG'!B10="","",'📄 RON MIẾNG'!I10)</f>
        <v/>
      </c>
      <c r="G3415" s="37">
        <f>IF('📄 RON MIẾNG'!B10="","",'📄 RON MIẾNG'!J10)</f>
        <v/>
      </c>
      <c r="H3415" s="37">
        <f>IF('📄 RON MIẾNG'!B10="","",'📄 RON MIẾNG'!K10)</f>
        <v/>
      </c>
      <c r="I3415" s="37">
        <f>IF('📄 RON MIẾNG'!B10="","",'📄 RON MIẾNG'!L10)</f>
        <v/>
      </c>
      <c r="J3415">
        <f>IF('📄 RON MIẾNG'!B10="","","")</f>
        <v/>
      </c>
      <c r="L3415">
        <f>N(L3414)+IF(AND('🔎 TRA CỨU NHANH'!$C$2&lt;&gt;"",OR(ISNUMBER(SEARCH('🔎 TRA CỨU NHANH'!$C$2,$A3415)),ISNUMBER(SEARCH('🔎 TRA CỨU NHANH'!$C$2,$B3415)))),1,0)</f>
        <v/>
      </c>
      <c r="M3415">
        <f>IF(L3415&gt;N(L3414),L3415,"")</f>
        <v/>
      </c>
      <c r="N3415">
        <f>N(N3414)+IF(AND('💰 BÁO GIÁ'!$C$27&lt;&gt;"",OR(ISNUMBER(SEARCH('💰 BÁO GIÁ'!$C$27,$A3415)),ISNUMBER(SEARCH('💰 BÁO GIÁ'!$C$27,$B3415)))),1,0)</f>
        <v/>
      </c>
      <c r="O3415">
        <f>IF(N3415&gt;N(N3414),N3415,"")</f>
        <v/>
      </c>
    </row>
    <row r="3416">
      <c r="A3416">
        <f>IF('📄 RON MIẾNG'!B11="","",'📄 RON MIẾNG'!B11)</f>
        <v/>
      </c>
      <c r="B3416">
        <f>IF('📄 RON MIẾNG'!B11="","",'📄 RON MIẾNG'!C11)</f>
        <v/>
      </c>
      <c r="C3416">
        <f>IF('📄 RON MIẾNG'!B11="","","Ron miếng")</f>
        <v/>
      </c>
      <c r="D3416">
        <f>IF('📄 RON MIẾNG'!B11="","",'📄 RON MIẾNG'!F11)</f>
        <v/>
      </c>
      <c r="E3416" s="37">
        <f>IF('📄 RON MIẾNG'!B11="","",'📄 RON MIẾNG'!H11)</f>
        <v/>
      </c>
      <c r="F3416" s="37">
        <f>IF('📄 RON MIẾNG'!B11="","",'📄 RON MIẾNG'!I11)</f>
        <v/>
      </c>
      <c r="G3416" s="37">
        <f>IF('📄 RON MIẾNG'!B11="","",'📄 RON MIẾNG'!J11)</f>
        <v/>
      </c>
      <c r="H3416" s="37">
        <f>IF('📄 RON MIẾNG'!B11="","",'📄 RON MIẾNG'!K11)</f>
        <v/>
      </c>
      <c r="I3416" s="37">
        <f>IF('📄 RON MIẾNG'!B11="","",'📄 RON MIẾNG'!L11)</f>
        <v/>
      </c>
      <c r="J3416">
        <f>IF('📄 RON MIẾNG'!B11="","","")</f>
        <v/>
      </c>
      <c r="L3416">
        <f>N(L3415)+IF(AND('🔎 TRA CỨU NHANH'!$C$2&lt;&gt;"",OR(ISNUMBER(SEARCH('🔎 TRA CỨU NHANH'!$C$2,$A3416)),ISNUMBER(SEARCH('🔎 TRA CỨU NHANH'!$C$2,$B3416)))),1,0)</f>
        <v/>
      </c>
      <c r="M3416">
        <f>IF(L3416&gt;N(L3415),L3416,"")</f>
        <v/>
      </c>
      <c r="N3416">
        <f>N(N3415)+IF(AND('💰 BÁO GIÁ'!$C$27&lt;&gt;"",OR(ISNUMBER(SEARCH('💰 BÁO GIÁ'!$C$27,$A3416)),ISNUMBER(SEARCH('💰 BÁO GIÁ'!$C$27,$B3416)))),1,0)</f>
        <v/>
      </c>
      <c r="O3416">
        <f>IF(N3416&gt;N(N3415),N3416,"")</f>
        <v/>
      </c>
    </row>
    <row r="3417">
      <c r="A3417">
        <f>IF('📄 RON MIẾNG'!B12="","",'📄 RON MIẾNG'!B12)</f>
        <v/>
      </c>
      <c r="B3417">
        <f>IF('📄 RON MIẾNG'!B12="","",'📄 RON MIẾNG'!C12)</f>
        <v/>
      </c>
      <c r="C3417">
        <f>IF('📄 RON MIẾNG'!B12="","","Ron miếng")</f>
        <v/>
      </c>
      <c r="D3417">
        <f>IF('📄 RON MIẾNG'!B12="","",'📄 RON MIẾNG'!F12)</f>
        <v/>
      </c>
      <c r="E3417" s="37">
        <f>IF('📄 RON MIẾNG'!B12="","",'📄 RON MIẾNG'!H12)</f>
        <v/>
      </c>
      <c r="F3417" s="37">
        <f>IF('📄 RON MIẾNG'!B12="","",'📄 RON MIẾNG'!I12)</f>
        <v/>
      </c>
      <c r="G3417" s="37">
        <f>IF('📄 RON MIẾNG'!B12="","",'📄 RON MIẾNG'!J12)</f>
        <v/>
      </c>
      <c r="H3417" s="37">
        <f>IF('📄 RON MIẾNG'!B12="","",'📄 RON MIẾNG'!K12)</f>
        <v/>
      </c>
      <c r="I3417" s="37">
        <f>IF('📄 RON MIẾNG'!B12="","",'📄 RON MIẾNG'!L12)</f>
        <v/>
      </c>
      <c r="J3417">
        <f>IF('📄 RON MIẾNG'!B12="","","")</f>
        <v/>
      </c>
      <c r="L3417">
        <f>N(L3416)+IF(AND('🔎 TRA CỨU NHANH'!$C$2&lt;&gt;"",OR(ISNUMBER(SEARCH('🔎 TRA CỨU NHANH'!$C$2,$A3417)),ISNUMBER(SEARCH('🔎 TRA CỨU NHANH'!$C$2,$B3417)))),1,0)</f>
        <v/>
      </c>
      <c r="M3417">
        <f>IF(L3417&gt;N(L3416),L3417,"")</f>
        <v/>
      </c>
      <c r="N3417">
        <f>N(N3416)+IF(AND('💰 BÁO GIÁ'!$C$27&lt;&gt;"",OR(ISNUMBER(SEARCH('💰 BÁO GIÁ'!$C$27,$A3417)),ISNUMBER(SEARCH('💰 BÁO GIÁ'!$C$27,$B3417)))),1,0)</f>
        <v/>
      </c>
      <c r="O3417">
        <f>IF(N3417&gt;N(N3416),N3417,"")</f>
        <v/>
      </c>
    </row>
    <row r="3418">
      <c r="A3418">
        <f>IF('📄 RON MIẾNG'!B13="","",'📄 RON MIẾNG'!B13)</f>
        <v/>
      </c>
      <c r="B3418">
        <f>IF('📄 RON MIẾNG'!B13="","",'📄 RON MIẾNG'!C13)</f>
        <v/>
      </c>
      <c r="C3418">
        <f>IF('📄 RON MIẾNG'!B13="","","Ron miếng")</f>
        <v/>
      </c>
      <c r="D3418">
        <f>IF('📄 RON MIẾNG'!B13="","",'📄 RON MIẾNG'!F13)</f>
        <v/>
      </c>
      <c r="E3418" s="37">
        <f>IF('📄 RON MIẾNG'!B13="","",'📄 RON MIẾNG'!H13)</f>
        <v/>
      </c>
      <c r="F3418" s="37">
        <f>IF('📄 RON MIẾNG'!B13="","",'📄 RON MIẾNG'!I13)</f>
        <v/>
      </c>
      <c r="G3418" s="37">
        <f>IF('📄 RON MIẾNG'!B13="","",'📄 RON MIẾNG'!J13)</f>
        <v/>
      </c>
      <c r="H3418" s="37">
        <f>IF('📄 RON MIẾNG'!B13="","",'📄 RON MIẾNG'!K13)</f>
        <v/>
      </c>
      <c r="I3418" s="37">
        <f>IF('📄 RON MIẾNG'!B13="","",'📄 RON MIẾNG'!L13)</f>
        <v/>
      </c>
      <c r="J3418">
        <f>IF('📄 RON MIẾNG'!B13="","","")</f>
        <v/>
      </c>
      <c r="L3418">
        <f>N(L3417)+IF(AND('🔎 TRA CỨU NHANH'!$C$2&lt;&gt;"",OR(ISNUMBER(SEARCH('🔎 TRA CỨU NHANH'!$C$2,$A3418)),ISNUMBER(SEARCH('🔎 TRA CỨU NHANH'!$C$2,$B3418)))),1,0)</f>
        <v/>
      </c>
      <c r="M3418">
        <f>IF(L3418&gt;N(L3417),L3418,"")</f>
        <v/>
      </c>
      <c r="N3418">
        <f>N(N3417)+IF(AND('💰 BÁO GIÁ'!$C$27&lt;&gt;"",OR(ISNUMBER(SEARCH('💰 BÁO GIÁ'!$C$27,$A3418)),ISNUMBER(SEARCH('💰 BÁO GIÁ'!$C$27,$B3418)))),1,0)</f>
        <v/>
      </c>
      <c r="O3418">
        <f>IF(N3418&gt;N(N3417),N3418,"")</f>
        <v/>
      </c>
    </row>
    <row r="3419">
      <c r="A3419">
        <f>IF('📄 RON MIẾNG'!B14="","",'📄 RON MIẾNG'!B14)</f>
        <v/>
      </c>
      <c r="B3419">
        <f>IF('📄 RON MIẾNG'!B14="","",'📄 RON MIẾNG'!C14)</f>
        <v/>
      </c>
      <c r="C3419">
        <f>IF('📄 RON MIẾNG'!B14="","","Ron miếng")</f>
        <v/>
      </c>
      <c r="D3419">
        <f>IF('📄 RON MIẾNG'!B14="","",'📄 RON MIẾNG'!F14)</f>
        <v/>
      </c>
      <c r="E3419" s="37">
        <f>IF('📄 RON MIẾNG'!B14="","",'📄 RON MIẾNG'!H14)</f>
        <v/>
      </c>
      <c r="F3419" s="37">
        <f>IF('📄 RON MIẾNG'!B14="","",'📄 RON MIẾNG'!I14)</f>
        <v/>
      </c>
      <c r="G3419" s="37">
        <f>IF('📄 RON MIẾNG'!B14="","",'📄 RON MIẾNG'!J14)</f>
        <v/>
      </c>
      <c r="H3419" s="37">
        <f>IF('📄 RON MIẾNG'!B14="","",'📄 RON MIẾNG'!K14)</f>
        <v/>
      </c>
      <c r="I3419" s="37">
        <f>IF('📄 RON MIẾNG'!B14="","",'📄 RON MIẾNG'!L14)</f>
        <v/>
      </c>
      <c r="J3419">
        <f>IF('📄 RON MIẾNG'!B14="","","")</f>
        <v/>
      </c>
      <c r="L3419">
        <f>N(L3418)+IF(AND('🔎 TRA CỨU NHANH'!$C$2&lt;&gt;"",OR(ISNUMBER(SEARCH('🔎 TRA CỨU NHANH'!$C$2,$A3419)),ISNUMBER(SEARCH('🔎 TRA CỨU NHANH'!$C$2,$B3419)))),1,0)</f>
        <v/>
      </c>
      <c r="M3419">
        <f>IF(L3419&gt;N(L3418),L3419,"")</f>
        <v/>
      </c>
      <c r="N3419">
        <f>N(N3418)+IF(AND('💰 BÁO GIÁ'!$C$27&lt;&gt;"",OR(ISNUMBER(SEARCH('💰 BÁO GIÁ'!$C$27,$A3419)),ISNUMBER(SEARCH('💰 BÁO GIÁ'!$C$27,$B3419)))),1,0)</f>
        <v/>
      </c>
      <c r="O3419">
        <f>IF(N3419&gt;N(N3418),N3419,"")</f>
        <v/>
      </c>
    </row>
    <row r="3420">
      <c r="A3420">
        <f>IF('📄 RON MIẾNG'!B15="","",'📄 RON MIẾNG'!B15)</f>
        <v/>
      </c>
      <c r="B3420">
        <f>IF('📄 RON MIẾNG'!B15="","",'📄 RON MIẾNG'!C15)</f>
        <v/>
      </c>
      <c r="C3420">
        <f>IF('📄 RON MIẾNG'!B15="","","Ron miếng")</f>
        <v/>
      </c>
      <c r="D3420">
        <f>IF('📄 RON MIẾNG'!B15="","",'📄 RON MIẾNG'!F15)</f>
        <v/>
      </c>
      <c r="E3420" s="37">
        <f>IF('📄 RON MIẾNG'!B15="","",'📄 RON MIẾNG'!H15)</f>
        <v/>
      </c>
      <c r="F3420" s="37">
        <f>IF('📄 RON MIẾNG'!B15="","",'📄 RON MIẾNG'!I15)</f>
        <v/>
      </c>
      <c r="G3420" s="37">
        <f>IF('📄 RON MIẾNG'!B15="","",'📄 RON MIẾNG'!J15)</f>
        <v/>
      </c>
      <c r="H3420" s="37">
        <f>IF('📄 RON MIẾNG'!B15="","",'📄 RON MIẾNG'!K15)</f>
        <v/>
      </c>
      <c r="I3420" s="37">
        <f>IF('📄 RON MIẾNG'!B15="","",'📄 RON MIẾNG'!L15)</f>
        <v/>
      </c>
      <c r="J3420">
        <f>IF('📄 RON MIẾNG'!B15="","","")</f>
        <v/>
      </c>
      <c r="L3420">
        <f>N(L3419)+IF(AND('🔎 TRA CỨU NHANH'!$C$2&lt;&gt;"",OR(ISNUMBER(SEARCH('🔎 TRA CỨU NHANH'!$C$2,$A3420)),ISNUMBER(SEARCH('🔎 TRA CỨU NHANH'!$C$2,$B3420)))),1,0)</f>
        <v/>
      </c>
      <c r="M3420">
        <f>IF(L3420&gt;N(L3419),L3420,"")</f>
        <v/>
      </c>
      <c r="N3420">
        <f>N(N3419)+IF(AND('💰 BÁO GIÁ'!$C$27&lt;&gt;"",OR(ISNUMBER(SEARCH('💰 BÁO GIÁ'!$C$27,$A3420)),ISNUMBER(SEARCH('💰 BÁO GIÁ'!$C$27,$B3420)))),1,0)</f>
        <v/>
      </c>
      <c r="O3420">
        <f>IF(N3420&gt;N(N3419),N3420,"")</f>
        <v/>
      </c>
    </row>
    <row r="3421">
      <c r="A3421">
        <f>IF('📄 RON MIẾNG'!B16="","",'📄 RON MIẾNG'!B16)</f>
        <v/>
      </c>
      <c r="B3421">
        <f>IF('📄 RON MIẾNG'!B16="","",'📄 RON MIẾNG'!C16)</f>
        <v/>
      </c>
      <c r="C3421">
        <f>IF('📄 RON MIẾNG'!B16="","","Ron miếng")</f>
        <v/>
      </c>
      <c r="D3421">
        <f>IF('📄 RON MIẾNG'!B16="","",'📄 RON MIẾNG'!F16)</f>
        <v/>
      </c>
      <c r="E3421" s="37">
        <f>IF('📄 RON MIẾNG'!B16="","",'📄 RON MIẾNG'!H16)</f>
        <v/>
      </c>
      <c r="F3421" s="37">
        <f>IF('📄 RON MIẾNG'!B16="","",'📄 RON MIẾNG'!I16)</f>
        <v/>
      </c>
      <c r="G3421" s="37">
        <f>IF('📄 RON MIẾNG'!B16="","",'📄 RON MIẾNG'!J16)</f>
        <v/>
      </c>
      <c r="H3421" s="37">
        <f>IF('📄 RON MIẾNG'!B16="","",'📄 RON MIẾNG'!K16)</f>
        <v/>
      </c>
      <c r="I3421" s="37">
        <f>IF('📄 RON MIẾNG'!B16="","",'📄 RON MIẾNG'!L16)</f>
        <v/>
      </c>
      <c r="J3421">
        <f>IF('📄 RON MIẾNG'!B16="","","")</f>
        <v/>
      </c>
      <c r="L3421">
        <f>N(L3420)+IF(AND('🔎 TRA CỨU NHANH'!$C$2&lt;&gt;"",OR(ISNUMBER(SEARCH('🔎 TRA CỨU NHANH'!$C$2,$A3421)),ISNUMBER(SEARCH('🔎 TRA CỨU NHANH'!$C$2,$B3421)))),1,0)</f>
        <v/>
      </c>
      <c r="M3421">
        <f>IF(L3421&gt;N(L3420),L3421,"")</f>
        <v/>
      </c>
      <c r="N3421">
        <f>N(N3420)+IF(AND('💰 BÁO GIÁ'!$C$27&lt;&gt;"",OR(ISNUMBER(SEARCH('💰 BÁO GIÁ'!$C$27,$A3421)),ISNUMBER(SEARCH('💰 BÁO GIÁ'!$C$27,$B3421)))),1,0)</f>
        <v/>
      </c>
      <c r="O3421">
        <f>IF(N3421&gt;N(N3420),N3421,"")</f>
        <v/>
      </c>
    </row>
    <row r="3422">
      <c r="A3422">
        <f>IF('📄 RON MIẾNG'!B17="","",'📄 RON MIẾNG'!B17)</f>
        <v/>
      </c>
      <c r="B3422">
        <f>IF('📄 RON MIẾNG'!B17="","",'📄 RON MIẾNG'!C17)</f>
        <v/>
      </c>
      <c r="C3422">
        <f>IF('📄 RON MIẾNG'!B17="","","Ron miếng")</f>
        <v/>
      </c>
      <c r="D3422">
        <f>IF('📄 RON MIẾNG'!B17="","",'📄 RON MIẾNG'!F17)</f>
        <v/>
      </c>
      <c r="E3422" s="37">
        <f>IF('📄 RON MIẾNG'!B17="","",'📄 RON MIẾNG'!H17)</f>
        <v/>
      </c>
      <c r="F3422" s="37">
        <f>IF('📄 RON MIẾNG'!B17="","",'📄 RON MIẾNG'!I17)</f>
        <v/>
      </c>
      <c r="G3422" s="37">
        <f>IF('📄 RON MIẾNG'!B17="","",'📄 RON MIẾNG'!J17)</f>
        <v/>
      </c>
      <c r="H3422" s="37">
        <f>IF('📄 RON MIẾNG'!B17="","",'📄 RON MIẾNG'!K17)</f>
        <v/>
      </c>
      <c r="I3422" s="37">
        <f>IF('📄 RON MIẾNG'!B17="","",'📄 RON MIẾNG'!L17)</f>
        <v/>
      </c>
      <c r="J3422">
        <f>IF('📄 RON MIẾNG'!B17="","","")</f>
        <v/>
      </c>
      <c r="L3422">
        <f>N(L3421)+IF(AND('🔎 TRA CỨU NHANH'!$C$2&lt;&gt;"",OR(ISNUMBER(SEARCH('🔎 TRA CỨU NHANH'!$C$2,$A3422)),ISNUMBER(SEARCH('🔎 TRA CỨU NHANH'!$C$2,$B3422)))),1,0)</f>
        <v/>
      </c>
      <c r="M3422">
        <f>IF(L3422&gt;N(L3421),L3422,"")</f>
        <v/>
      </c>
      <c r="N3422">
        <f>N(N3421)+IF(AND('💰 BÁO GIÁ'!$C$27&lt;&gt;"",OR(ISNUMBER(SEARCH('💰 BÁO GIÁ'!$C$27,$A3422)),ISNUMBER(SEARCH('💰 BÁO GIÁ'!$C$27,$B3422)))),1,0)</f>
        <v/>
      </c>
      <c r="O3422">
        <f>IF(N3422&gt;N(N3421),N3422,"")</f>
        <v/>
      </c>
    </row>
    <row r="3423">
      <c r="A3423">
        <f>IF('📄 RON MIẾNG'!B18="","",'📄 RON MIẾNG'!B18)</f>
        <v/>
      </c>
      <c r="B3423">
        <f>IF('📄 RON MIẾNG'!B18="","",'📄 RON MIẾNG'!C18)</f>
        <v/>
      </c>
      <c r="C3423">
        <f>IF('📄 RON MIẾNG'!B18="","","Ron miếng")</f>
        <v/>
      </c>
      <c r="D3423">
        <f>IF('📄 RON MIẾNG'!B18="","",'📄 RON MIẾNG'!F18)</f>
        <v/>
      </c>
      <c r="E3423" s="37">
        <f>IF('📄 RON MIẾNG'!B18="","",'📄 RON MIẾNG'!H18)</f>
        <v/>
      </c>
      <c r="F3423" s="37">
        <f>IF('📄 RON MIẾNG'!B18="","",'📄 RON MIẾNG'!I18)</f>
        <v/>
      </c>
      <c r="G3423" s="37">
        <f>IF('📄 RON MIẾNG'!B18="","",'📄 RON MIẾNG'!J18)</f>
        <v/>
      </c>
      <c r="H3423" s="37">
        <f>IF('📄 RON MIẾNG'!B18="","",'📄 RON MIẾNG'!K18)</f>
        <v/>
      </c>
      <c r="I3423" s="37">
        <f>IF('📄 RON MIẾNG'!B18="","",'📄 RON MIẾNG'!L18)</f>
        <v/>
      </c>
      <c r="J3423">
        <f>IF('📄 RON MIẾNG'!B18="","","")</f>
        <v/>
      </c>
      <c r="L3423">
        <f>N(L3422)+IF(AND('🔎 TRA CỨU NHANH'!$C$2&lt;&gt;"",OR(ISNUMBER(SEARCH('🔎 TRA CỨU NHANH'!$C$2,$A3423)),ISNUMBER(SEARCH('🔎 TRA CỨU NHANH'!$C$2,$B3423)))),1,0)</f>
        <v/>
      </c>
      <c r="M3423">
        <f>IF(L3423&gt;N(L3422),L3423,"")</f>
        <v/>
      </c>
      <c r="N3423">
        <f>N(N3422)+IF(AND('💰 BÁO GIÁ'!$C$27&lt;&gt;"",OR(ISNUMBER(SEARCH('💰 BÁO GIÁ'!$C$27,$A3423)),ISNUMBER(SEARCH('💰 BÁO GIÁ'!$C$27,$B3423)))),1,0)</f>
        <v/>
      </c>
      <c r="O3423">
        <f>IF(N3423&gt;N(N3422),N3423,"")</f>
        <v/>
      </c>
    </row>
    <row r="3424">
      <c r="A3424">
        <f>IF('📄 RON MIẾNG'!B19="","",'📄 RON MIẾNG'!B19)</f>
        <v/>
      </c>
      <c r="B3424">
        <f>IF('📄 RON MIẾNG'!B19="","",'📄 RON MIẾNG'!C19)</f>
        <v/>
      </c>
      <c r="C3424">
        <f>IF('📄 RON MIẾNG'!B19="","","Ron miếng")</f>
        <v/>
      </c>
      <c r="D3424">
        <f>IF('📄 RON MIẾNG'!B19="","",'📄 RON MIẾNG'!F19)</f>
        <v/>
      </c>
      <c r="E3424">
        <f>IF('📄 RON MIẾNG'!B19="","",'📄 RON MIẾNG'!H19)</f>
        <v/>
      </c>
      <c r="F3424">
        <f>IF('📄 RON MIẾNG'!B19="","",'📄 RON MIẾNG'!I19)</f>
        <v/>
      </c>
      <c r="G3424">
        <f>IF('📄 RON MIẾNG'!B19="","",'📄 RON MIẾNG'!J19)</f>
        <v/>
      </c>
      <c r="H3424">
        <f>IF('📄 RON MIẾNG'!B19="","",'📄 RON MIẾNG'!K19)</f>
        <v/>
      </c>
      <c r="I3424">
        <f>IF('📄 RON MIẾNG'!B19="","",'📄 RON MIẾNG'!L19)</f>
        <v/>
      </c>
      <c r="J3424">
        <f>IF('📄 RON MIẾNG'!B19="","","")</f>
        <v/>
      </c>
      <c r="L3424">
        <f>N(L3423)+IF(AND('🔎 TRA CỨU NHANH'!$C$2&lt;&gt;"",OR(ISNUMBER(SEARCH('🔎 TRA CỨU NHANH'!$C$2,$A3424)),ISNUMBER(SEARCH('🔎 TRA CỨU NHANH'!$C$2,$B3424)))),1,0)</f>
        <v/>
      </c>
      <c r="M3424">
        <f>IF(L3424&gt;N(L3423),L3424,"")</f>
        <v/>
      </c>
      <c r="N3424">
        <f>N(N3423)+IF(AND('💰 BÁO GIÁ'!$C$27&lt;&gt;"",OR(ISNUMBER(SEARCH('💰 BÁO GIÁ'!$C$27,$A3424)),ISNUMBER(SEARCH('💰 BÁO GIÁ'!$C$27,$B3424)))),1,0)</f>
        <v/>
      </c>
      <c r="O3424">
        <f>IF(N3424&gt;N(N3423),N3424,"")</f>
        <v/>
      </c>
    </row>
    <row r="3425">
      <c r="A3425">
        <f>IF('📄 RON MIẾNG'!B20="","",'📄 RON MIẾNG'!B20)</f>
        <v/>
      </c>
      <c r="B3425">
        <f>IF('📄 RON MIẾNG'!B20="","",'📄 RON MIẾNG'!C20)</f>
        <v/>
      </c>
      <c r="C3425">
        <f>IF('📄 RON MIẾNG'!B20="","","Ron miếng")</f>
        <v/>
      </c>
      <c r="D3425">
        <f>IF('📄 RON MIẾNG'!B20="","",'📄 RON MIẾNG'!F20)</f>
        <v/>
      </c>
      <c r="E3425" s="37">
        <f>IF('📄 RON MIẾNG'!B20="","",'📄 RON MIẾNG'!H20)</f>
        <v/>
      </c>
      <c r="F3425" s="37">
        <f>IF('📄 RON MIẾNG'!B20="","",'📄 RON MIẾNG'!I20)</f>
        <v/>
      </c>
      <c r="G3425" s="37">
        <f>IF('📄 RON MIẾNG'!B20="","",'📄 RON MIẾNG'!J20)</f>
        <v/>
      </c>
      <c r="H3425" s="37">
        <f>IF('📄 RON MIẾNG'!B20="","",'📄 RON MIẾNG'!K20)</f>
        <v/>
      </c>
      <c r="I3425" s="37">
        <f>IF('📄 RON MIẾNG'!B20="","",'📄 RON MIẾNG'!L20)</f>
        <v/>
      </c>
      <c r="J3425">
        <f>IF('📄 RON MIẾNG'!B20="","","")</f>
        <v/>
      </c>
      <c r="L3425">
        <f>N(L3424)+IF(AND('🔎 TRA CỨU NHANH'!$C$2&lt;&gt;"",OR(ISNUMBER(SEARCH('🔎 TRA CỨU NHANH'!$C$2,$A3425)),ISNUMBER(SEARCH('🔎 TRA CỨU NHANH'!$C$2,$B3425)))),1,0)</f>
        <v/>
      </c>
      <c r="M3425">
        <f>IF(L3425&gt;N(L3424),L3425,"")</f>
        <v/>
      </c>
      <c r="N3425">
        <f>N(N3424)+IF(AND('💰 BÁO GIÁ'!$C$27&lt;&gt;"",OR(ISNUMBER(SEARCH('💰 BÁO GIÁ'!$C$27,$A3425)),ISNUMBER(SEARCH('💰 BÁO GIÁ'!$C$27,$B3425)))),1,0)</f>
        <v/>
      </c>
      <c r="O3425">
        <f>IF(N3425&gt;N(N3424),N3425,"")</f>
        <v/>
      </c>
    </row>
    <row r="3426">
      <c r="A3426">
        <f>IF('📄 RON MIẾNG'!B21="","",'📄 RON MIẾNG'!B21)</f>
        <v/>
      </c>
      <c r="B3426">
        <f>IF('📄 RON MIẾNG'!B21="","",'📄 RON MIẾNG'!C21)</f>
        <v/>
      </c>
      <c r="C3426">
        <f>IF('📄 RON MIẾNG'!B21="","","Ron miếng")</f>
        <v/>
      </c>
      <c r="D3426">
        <f>IF('📄 RON MIẾNG'!B21="","",'📄 RON MIẾNG'!F21)</f>
        <v/>
      </c>
      <c r="E3426" s="37">
        <f>IF('📄 RON MIẾNG'!B21="","",'📄 RON MIẾNG'!H21)</f>
        <v/>
      </c>
      <c r="F3426" s="37">
        <f>IF('📄 RON MIẾNG'!B21="","",'📄 RON MIẾNG'!I21)</f>
        <v/>
      </c>
      <c r="G3426" s="37">
        <f>IF('📄 RON MIẾNG'!B21="","",'📄 RON MIẾNG'!J21)</f>
        <v/>
      </c>
      <c r="H3426" s="37">
        <f>IF('📄 RON MIẾNG'!B21="","",'📄 RON MIẾNG'!K21)</f>
        <v/>
      </c>
      <c r="I3426" s="37">
        <f>IF('📄 RON MIẾNG'!B21="","",'📄 RON MIẾNG'!L21)</f>
        <v/>
      </c>
      <c r="J3426">
        <f>IF('📄 RON MIẾNG'!B21="","","")</f>
        <v/>
      </c>
      <c r="L3426">
        <f>N(L3425)+IF(AND('🔎 TRA CỨU NHANH'!$C$2&lt;&gt;"",OR(ISNUMBER(SEARCH('🔎 TRA CỨU NHANH'!$C$2,$A3426)),ISNUMBER(SEARCH('🔎 TRA CỨU NHANH'!$C$2,$B3426)))),1,0)</f>
        <v/>
      </c>
      <c r="M3426">
        <f>IF(L3426&gt;N(L3425),L3426,"")</f>
        <v/>
      </c>
      <c r="N3426">
        <f>N(N3425)+IF(AND('💰 BÁO GIÁ'!$C$27&lt;&gt;"",OR(ISNUMBER(SEARCH('💰 BÁO GIÁ'!$C$27,$A3426)),ISNUMBER(SEARCH('💰 BÁO GIÁ'!$C$27,$B3426)))),1,0)</f>
        <v/>
      </c>
      <c r="O3426">
        <f>IF(N3426&gt;N(N3425),N3426,"")</f>
        <v/>
      </c>
    </row>
    <row r="3427">
      <c r="A3427">
        <f>IF('📄 RON MIẾNG'!B22="","",'📄 RON MIẾNG'!B22)</f>
        <v/>
      </c>
      <c r="B3427">
        <f>IF('📄 RON MIẾNG'!B22="","",'📄 RON MIẾNG'!C22)</f>
        <v/>
      </c>
      <c r="C3427">
        <f>IF('📄 RON MIẾNG'!B22="","","Ron miếng")</f>
        <v/>
      </c>
      <c r="D3427">
        <f>IF('📄 RON MIẾNG'!B22="","",'📄 RON MIẾNG'!F22)</f>
        <v/>
      </c>
      <c r="E3427" s="37">
        <f>IF('📄 RON MIẾNG'!B22="","",'📄 RON MIẾNG'!H22)</f>
        <v/>
      </c>
      <c r="F3427" s="37">
        <f>IF('📄 RON MIẾNG'!B22="","",'📄 RON MIẾNG'!I22)</f>
        <v/>
      </c>
      <c r="G3427" s="37">
        <f>IF('📄 RON MIẾNG'!B22="","",'📄 RON MIẾNG'!J22)</f>
        <v/>
      </c>
      <c r="H3427" s="37">
        <f>IF('📄 RON MIẾNG'!B22="","",'📄 RON MIẾNG'!K22)</f>
        <v/>
      </c>
      <c r="I3427" s="37">
        <f>IF('📄 RON MIẾNG'!B22="","",'📄 RON MIẾNG'!L22)</f>
        <v/>
      </c>
      <c r="J3427">
        <f>IF('📄 RON MIẾNG'!B22="","","")</f>
        <v/>
      </c>
      <c r="L3427">
        <f>N(L3426)+IF(AND('🔎 TRA CỨU NHANH'!$C$2&lt;&gt;"",OR(ISNUMBER(SEARCH('🔎 TRA CỨU NHANH'!$C$2,$A3427)),ISNUMBER(SEARCH('🔎 TRA CỨU NHANH'!$C$2,$B3427)))),1,0)</f>
        <v/>
      </c>
      <c r="M3427">
        <f>IF(L3427&gt;N(L3426),L3427,"")</f>
        <v/>
      </c>
      <c r="N3427">
        <f>N(N3426)+IF(AND('💰 BÁO GIÁ'!$C$27&lt;&gt;"",OR(ISNUMBER(SEARCH('💰 BÁO GIÁ'!$C$27,$A3427)),ISNUMBER(SEARCH('💰 BÁO GIÁ'!$C$27,$B3427)))),1,0)</f>
        <v/>
      </c>
      <c r="O3427">
        <f>IF(N3427&gt;N(N3426),N3427,"")</f>
        <v/>
      </c>
    </row>
    <row r="3428">
      <c r="A3428">
        <f>IF('📄 RON MIẾNG'!B23="","",'📄 RON MIẾNG'!B23)</f>
        <v/>
      </c>
      <c r="B3428">
        <f>IF('📄 RON MIẾNG'!B23="","",'📄 RON MIẾNG'!C23)</f>
        <v/>
      </c>
      <c r="C3428">
        <f>IF('📄 RON MIẾNG'!B23="","","Ron miếng")</f>
        <v/>
      </c>
      <c r="D3428">
        <f>IF('📄 RON MIẾNG'!B23="","",'📄 RON MIẾNG'!F23)</f>
        <v/>
      </c>
      <c r="E3428" s="37">
        <f>IF('📄 RON MIẾNG'!B23="","",'📄 RON MIẾNG'!H23)</f>
        <v/>
      </c>
      <c r="F3428" s="37">
        <f>IF('📄 RON MIẾNG'!B23="","",'📄 RON MIẾNG'!I23)</f>
        <v/>
      </c>
      <c r="G3428" s="37">
        <f>IF('📄 RON MIẾNG'!B23="","",'📄 RON MIẾNG'!J23)</f>
        <v/>
      </c>
      <c r="H3428" s="37">
        <f>IF('📄 RON MIẾNG'!B23="","",'📄 RON MIẾNG'!K23)</f>
        <v/>
      </c>
      <c r="I3428" s="37">
        <f>IF('📄 RON MIẾNG'!B23="","",'📄 RON MIẾNG'!L23)</f>
        <v/>
      </c>
      <c r="J3428">
        <f>IF('📄 RON MIẾNG'!B23="","","")</f>
        <v/>
      </c>
      <c r="L3428">
        <f>N(L3427)+IF(AND('🔎 TRA CỨU NHANH'!$C$2&lt;&gt;"",OR(ISNUMBER(SEARCH('🔎 TRA CỨU NHANH'!$C$2,$A3428)),ISNUMBER(SEARCH('🔎 TRA CỨU NHANH'!$C$2,$B3428)))),1,0)</f>
        <v/>
      </c>
      <c r="M3428">
        <f>IF(L3428&gt;N(L3427),L3428,"")</f>
        <v/>
      </c>
      <c r="N3428">
        <f>N(N3427)+IF(AND('💰 BÁO GIÁ'!$C$27&lt;&gt;"",OR(ISNUMBER(SEARCH('💰 BÁO GIÁ'!$C$27,$A3428)),ISNUMBER(SEARCH('💰 BÁO GIÁ'!$C$27,$B3428)))),1,0)</f>
        <v/>
      </c>
      <c r="O3428">
        <f>IF(N3428&gt;N(N3427),N3428,"")</f>
        <v/>
      </c>
    </row>
    <row r="3429">
      <c r="A3429">
        <f>IF('📄 RON MIẾNG'!B24="","",'📄 RON MIẾNG'!B24)</f>
        <v/>
      </c>
      <c r="B3429">
        <f>IF('📄 RON MIẾNG'!B24="","",'📄 RON MIẾNG'!C24)</f>
        <v/>
      </c>
      <c r="C3429">
        <f>IF('📄 RON MIẾNG'!B24="","","Ron miếng")</f>
        <v/>
      </c>
      <c r="D3429">
        <f>IF('📄 RON MIẾNG'!B24="","",'📄 RON MIẾNG'!F24)</f>
        <v/>
      </c>
      <c r="E3429" s="37">
        <f>IF('📄 RON MIẾNG'!B24="","",'📄 RON MIẾNG'!H24)</f>
        <v/>
      </c>
      <c r="F3429" s="37">
        <f>IF('📄 RON MIẾNG'!B24="","",'📄 RON MIẾNG'!I24)</f>
        <v/>
      </c>
      <c r="G3429" s="37">
        <f>IF('📄 RON MIẾNG'!B24="","",'📄 RON MIẾNG'!J24)</f>
        <v/>
      </c>
      <c r="H3429" s="37">
        <f>IF('📄 RON MIẾNG'!B24="","",'📄 RON MIẾNG'!K24)</f>
        <v/>
      </c>
      <c r="I3429" s="37">
        <f>IF('📄 RON MIẾNG'!B24="","",'📄 RON MIẾNG'!L24)</f>
        <v/>
      </c>
      <c r="J3429">
        <f>IF('📄 RON MIẾNG'!B24="","","")</f>
        <v/>
      </c>
      <c r="L3429">
        <f>N(L3428)+IF(AND('🔎 TRA CỨU NHANH'!$C$2&lt;&gt;"",OR(ISNUMBER(SEARCH('🔎 TRA CỨU NHANH'!$C$2,$A3429)),ISNUMBER(SEARCH('🔎 TRA CỨU NHANH'!$C$2,$B3429)))),1,0)</f>
        <v/>
      </c>
      <c r="M3429">
        <f>IF(L3429&gt;N(L3428),L3429,"")</f>
        <v/>
      </c>
      <c r="N3429">
        <f>N(N3428)+IF(AND('💰 BÁO GIÁ'!$C$27&lt;&gt;"",OR(ISNUMBER(SEARCH('💰 BÁO GIÁ'!$C$27,$A3429)),ISNUMBER(SEARCH('💰 BÁO GIÁ'!$C$27,$B3429)))),1,0)</f>
        <v/>
      </c>
      <c r="O3429">
        <f>IF(N3429&gt;N(N3428),N3429,"")</f>
        <v/>
      </c>
    </row>
    <row r="3430">
      <c r="A3430">
        <f>IF('📄 RON MIẾNG'!B25="","",'📄 RON MIẾNG'!B25)</f>
        <v/>
      </c>
      <c r="B3430">
        <f>IF('📄 RON MIẾNG'!B25="","",'📄 RON MIẾNG'!C25)</f>
        <v/>
      </c>
      <c r="C3430">
        <f>IF('📄 RON MIẾNG'!B25="","","Ron miếng")</f>
        <v/>
      </c>
      <c r="D3430">
        <f>IF('📄 RON MIẾNG'!B25="","",'📄 RON MIẾNG'!F25)</f>
        <v/>
      </c>
      <c r="E3430" s="37">
        <f>IF('📄 RON MIẾNG'!B25="","",'📄 RON MIẾNG'!H25)</f>
        <v/>
      </c>
      <c r="F3430" s="37">
        <f>IF('📄 RON MIẾNG'!B25="","",'📄 RON MIẾNG'!I25)</f>
        <v/>
      </c>
      <c r="G3430" s="37">
        <f>IF('📄 RON MIẾNG'!B25="","",'📄 RON MIẾNG'!J25)</f>
        <v/>
      </c>
      <c r="H3430" s="37">
        <f>IF('📄 RON MIẾNG'!B25="","",'📄 RON MIẾNG'!K25)</f>
        <v/>
      </c>
      <c r="I3430" s="37">
        <f>IF('📄 RON MIẾNG'!B25="","",'📄 RON MIẾNG'!L25)</f>
        <v/>
      </c>
      <c r="J3430">
        <f>IF('📄 RON MIẾNG'!B25="","","")</f>
        <v/>
      </c>
      <c r="L3430">
        <f>N(L3429)+IF(AND('🔎 TRA CỨU NHANH'!$C$2&lt;&gt;"",OR(ISNUMBER(SEARCH('🔎 TRA CỨU NHANH'!$C$2,$A3430)),ISNUMBER(SEARCH('🔎 TRA CỨU NHANH'!$C$2,$B3430)))),1,0)</f>
        <v/>
      </c>
      <c r="M3430">
        <f>IF(L3430&gt;N(L3429),L3430,"")</f>
        <v/>
      </c>
      <c r="N3430">
        <f>N(N3429)+IF(AND('💰 BÁO GIÁ'!$C$27&lt;&gt;"",OR(ISNUMBER(SEARCH('💰 BÁO GIÁ'!$C$27,$A3430)),ISNUMBER(SEARCH('💰 BÁO GIÁ'!$C$27,$B3430)))),1,0)</f>
        <v/>
      </c>
      <c r="O3430">
        <f>IF(N3430&gt;N(N3429),N3430,"")</f>
        <v/>
      </c>
    </row>
    <row r="3431">
      <c r="A3431">
        <f>IF('📄 RON MIẾNG'!B26="","",'📄 RON MIẾNG'!B26)</f>
        <v/>
      </c>
      <c r="B3431">
        <f>IF('📄 RON MIẾNG'!B26="","",'📄 RON MIẾNG'!C26)</f>
        <v/>
      </c>
      <c r="C3431">
        <f>IF('📄 RON MIẾNG'!B26="","","Ron miếng")</f>
        <v/>
      </c>
      <c r="D3431">
        <f>IF('📄 RON MIẾNG'!B26="","",'📄 RON MIẾNG'!F26)</f>
        <v/>
      </c>
      <c r="E3431" s="37">
        <f>IF('📄 RON MIẾNG'!B26="","",'📄 RON MIẾNG'!H26)</f>
        <v/>
      </c>
      <c r="F3431" s="37">
        <f>IF('📄 RON MIẾNG'!B26="","",'📄 RON MIẾNG'!I26)</f>
        <v/>
      </c>
      <c r="G3431" s="37">
        <f>IF('📄 RON MIẾNG'!B26="","",'📄 RON MIẾNG'!J26)</f>
        <v/>
      </c>
      <c r="H3431" s="37">
        <f>IF('📄 RON MIẾNG'!B26="","",'📄 RON MIẾNG'!K26)</f>
        <v/>
      </c>
      <c r="I3431" s="37">
        <f>IF('📄 RON MIẾNG'!B26="","",'📄 RON MIẾNG'!L26)</f>
        <v/>
      </c>
      <c r="J3431">
        <f>IF('📄 RON MIẾNG'!B26="","","")</f>
        <v/>
      </c>
      <c r="L3431">
        <f>N(L3430)+IF(AND('🔎 TRA CỨU NHANH'!$C$2&lt;&gt;"",OR(ISNUMBER(SEARCH('🔎 TRA CỨU NHANH'!$C$2,$A3431)),ISNUMBER(SEARCH('🔎 TRA CỨU NHANH'!$C$2,$B3431)))),1,0)</f>
        <v/>
      </c>
      <c r="M3431">
        <f>IF(L3431&gt;N(L3430),L3431,"")</f>
        <v/>
      </c>
      <c r="N3431">
        <f>N(N3430)+IF(AND('💰 BÁO GIÁ'!$C$27&lt;&gt;"",OR(ISNUMBER(SEARCH('💰 BÁO GIÁ'!$C$27,$A3431)),ISNUMBER(SEARCH('💰 BÁO GIÁ'!$C$27,$B3431)))),1,0)</f>
        <v/>
      </c>
      <c r="O3431">
        <f>IF(N3431&gt;N(N3430),N3431,"")</f>
        <v/>
      </c>
    </row>
    <row r="3432">
      <c r="A3432">
        <f>IF('📄 RON MIẾNG'!B27="","",'📄 RON MIẾNG'!B27)</f>
        <v/>
      </c>
      <c r="B3432">
        <f>IF('📄 RON MIẾNG'!B27="","",'📄 RON MIẾNG'!C27)</f>
        <v/>
      </c>
      <c r="C3432">
        <f>IF('📄 RON MIẾNG'!B27="","","Ron miếng")</f>
        <v/>
      </c>
      <c r="D3432">
        <f>IF('📄 RON MIẾNG'!B27="","",'📄 RON MIẾNG'!F27)</f>
        <v/>
      </c>
      <c r="E3432" s="37">
        <f>IF('📄 RON MIẾNG'!B27="","",'📄 RON MIẾNG'!H27)</f>
        <v/>
      </c>
      <c r="F3432" s="37">
        <f>IF('📄 RON MIẾNG'!B27="","",'📄 RON MIẾNG'!I27)</f>
        <v/>
      </c>
      <c r="G3432" s="37">
        <f>IF('📄 RON MIẾNG'!B27="","",'📄 RON MIẾNG'!J27)</f>
        <v/>
      </c>
      <c r="H3432" s="37">
        <f>IF('📄 RON MIẾNG'!B27="","",'📄 RON MIẾNG'!K27)</f>
        <v/>
      </c>
      <c r="I3432" s="37">
        <f>IF('📄 RON MIẾNG'!B27="","",'📄 RON MIẾNG'!L27)</f>
        <v/>
      </c>
      <c r="J3432">
        <f>IF('📄 RON MIẾNG'!B27="","","")</f>
        <v/>
      </c>
      <c r="L3432">
        <f>N(L3431)+IF(AND('🔎 TRA CỨU NHANH'!$C$2&lt;&gt;"",OR(ISNUMBER(SEARCH('🔎 TRA CỨU NHANH'!$C$2,$A3432)),ISNUMBER(SEARCH('🔎 TRA CỨU NHANH'!$C$2,$B3432)))),1,0)</f>
        <v/>
      </c>
      <c r="M3432">
        <f>IF(L3432&gt;N(L3431),L3432,"")</f>
        <v/>
      </c>
      <c r="N3432">
        <f>N(N3431)+IF(AND('💰 BÁO GIÁ'!$C$27&lt;&gt;"",OR(ISNUMBER(SEARCH('💰 BÁO GIÁ'!$C$27,$A3432)),ISNUMBER(SEARCH('💰 BÁO GIÁ'!$C$27,$B3432)))),1,0)</f>
        <v/>
      </c>
      <c r="O3432">
        <f>IF(N3432&gt;N(N3431),N3432,"")</f>
        <v/>
      </c>
    </row>
    <row r="3433">
      <c r="A3433">
        <f>IF('📄 RON MIẾNG'!B28="","",'📄 RON MIẾNG'!B28)</f>
        <v/>
      </c>
      <c r="B3433">
        <f>IF('📄 RON MIẾNG'!B28="","",'📄 RON MIẾNG'!C28)</f>
        <v/>
      </c>
      <c r="C3433">
        <f>IF('📄 RON MIẾNG'!B28="","","Ron miếng")</f>
        <v/>
      </c>
      <c r="D3433">
        <f>IF('📄 RON MIẾNG'!B28="","",'📄 RON MIẾNG'!F28)</f>
        <v/>
      </c>
      <c r="E3433" s="37">
        <f>IF('📄 RON MIẾNG'!B28="","",'📄 RON MIẾNG'!H28)</f>
        <v/>
      </c>
      <c r="F3433" s="37">
        <f>IF('📄 RON MIẾNG'!B28="","",'📄 RON MIẾNG'!I28)</f>
        <v/>
      </c>
      <c r="G3433" s="37">
        <f>IF('📄 RON MIẾNG'!B28="","",'📄 RON MIẾNG'!J28)</f>
        <v/>
      </c>
      <c r="H3433" s="37">
        <f>IF('📄 RON MIẾNG'!B28="","",'📄 RON MIẾNG'!K28)</f>
        <v/>
      </c>
      <c r="I3433" s="37">
        <f>IF('📄 RON MIẾNG'!B28="","",'📄 RON MIẾNG'!L28)</f>
        <v/>
      </c>
      <c r="J3433">
        <f>IF('📄 RON MIẾNG'!B28="","","")</f>
        <v/>
      </c>
      <c r="L3433">
        <f>N(L3432)+IF(AND('🔎 TRA CỨU NHANH'!$C$2&lt;&gt;"",OR(ISNUMBER(SEARCH('🔎 TRA CỨU NHANH'!$C$2,$A3433)),ISNUMBER(SEARCH('🔎 TRA CỨU NHANH'!$C$2,$B3433)))),1,0)</f>
        <v/>
      </c>
      <c r="M3433">
        <f>IF(L3433&gt;N(L3432),L3433,"")</f>
        <v/>
      </c>
      <c r="N3433">
        <f>N(N3432)+IF(AND('💰 BÁO GIÁ'!$C$27&lt;&gt;"",OR(ISNUMBER(SEARCH('💰 BÁO GIÁ'!$C$27,$A3433)),ISNUMBER(SEARCH('💰 BÁO GIÁ'!$C$27,$B3433)))),1,0)</f>
        <v/>
      </c>
      <c r="O3433">
        <f>IF(N3433&gt;N(N3432),N3433,"")</f>
        <v/>
      </c>
    </row>
    <row r="3434">
      <c r="A3434">
        <f>IF('📄 RON MIẾNG'!B29="","",'📄 RON MIẾNG'!B29)</f>
        <v/>
      </c>
      <c r="B3434">
        <f>IF('📄 RON MIẾNG'!B29="","",'📄 RON MIẾNG'!C29)</f>
        <v/>
      </c>
      <c r="C3434">
        <f>IF('📄 RON MIẾNG'!B29="","","Ron miếng")</f>
        <v/>
      </c>
      <c r="D3434">
        <f>IF('📄 RON MIẾNG'!B29="","",'📄 RON MIẾNG'!F29)</f>
        <v/>
      </c>
      <c r="E3434" s="37">
        <f>IF('📄 RON MIẾNG'!B29="","",'📄 RON MIẾNG'!H29)</f>
        <v/>
      </c>
      <c r="F3434" s="37">
        <f>IF('📄 RON MIẾNG'!B29="","",'📄 RON MIẾNG'!I29)</f>
        <v/>
      </c>
      <c r="G3434" s="37">
        <f>IF('📄 RON MIẾNG'!B29="","",'📄 RON MIẾNG'!J29)</f>
        <v/>
      </c>
      <c r="H3434" s="37">
        <f>IF('📄 RON MIẾNG'!B29="","",'📄 RON MIẾNG'!K29)</f>
        <v/>
      </c>
      <c r="I3434" s="37">
        <f>IF('📄 RON MIẾNG'!B29="","",'📄 RON MIẾNG'!L29)</f>
        <v/>
      </c>
      <c r="J3434">
        <f>IF('📄 RON MIẾNG'!B29="","","")</f>
        <v/>
      </c>
      <c r="L3434">
        <f>N(L3433)+IF(AND('🔎 TRA CỨU NHANH'!$C$2&lt;&gt;"",OR(ISNUMBER(SEARCH('🔎 TRA CỨU NHANH'!$C$2,$A3434)),ISNUMBER(SEARCH('🔎 TRA CỨU NHANH'!$C$2,$B3434)))),1,0)</f>
        <v/>
      </c>
      <c r="M3434">
        <f>IF(L3434&gt;N(L3433),L3434,"")</f>
        <v/>
      </c>
      <c r="N3434">
        <f>N(N3433)+IF(AND('💰 BÁO GIÁ'!$C$27&lt;&gt;"",OR(ISNUMBER(SEARCH('💰 BÁO GIÁ'!$C$27,$A3434)),ISNUMBER(SEARCH('💰 BÁO GIÁ'!$C$27,$B3434)))),1,0)</f>
        <v/>
      </c>
      <c r="O3434">
        <f>IF(N3434&gt;N(N3433),N3434,"")</f>
        <v/>
      </c>
    </row>
    <row r="3435">
      <c r="A3435">
        <f>IF('📄 RON MIẾNG'!B30="","",'📄 RON MIẾNG'!B30)</f>
        <v/>
      </c>
      <c r="B3435">
        <f>IF('📄 RON MIẾNG'!B30="","",'📄 RON MIẾNG'!C30)</f>
        <v/>
      </c>
      <c r="C3435">
        <f>IF('📄 RON MIẾNG'!B30="","","Ron miếng")</f>
        <v/>
      </c>
      <c r="D3435">
        <f>IF('📄 RON MIẾNG'!B30="","",'📄 RON MIẾNG'!F30)</f>
        <v/>
      </c>
      <c r="E3435" s="37">
        <f>IF('📄 RON MIẾNG'!B30="","",'📄 RON MIẾNG'!H30)</f>
        <v/>
      </c>
      <c r="F3435" s="37">
        <f>IF('📄 RON MIẾNG'!B30="","",'📄 RON MIẾNG'!I30)</f>
        <v/>
      </c>
      <c r="G3435" s="37">
        <f>IF('📄 RON MIẾNG'!B30="","",'📄 RON MIẾNG'!J30)</f>
        <v/>
      </c>
      <c r="H3435" s="37">
        <f>IF('📄 RON MIẾNG'!B30="","",'📄 RON MIẾNG'!K30)</f>
        <v/>
      </c>
      <c r="I3435" s="37">
        <f>IF('📄 RON MIẾNG'!B30="","",'📄 RON MIẾNG'!L30)</f>
        <v/>
      </c>
      <c r="J3435">
        <f>IF('📄 RON MIẾNG'!B30="","","")</f>
        <v/>
      </c>
      <c r="L3435">
        <f>N(L3434)+IF(AND('🔎 TRA CỨU NHANH'!$C$2&lt;&gt;"",OR(ISNUMBER(SEARCH('🔎 TRA CỨU NHANH'!$C$2,$A3435)),ISNUMBER(SEARCH('🔎 TRA CỨU NHANH'!$C$2,$B3435)))),1,0)</f>
        <v/>
      </c>
      <c r="M3435">
        <f>IF(L3435&gt;N(L3434),L3435,"")</f>
        <v/>
      </c>
      <c r="N3435">
        <f>N(N3434)+IF(AND('💰 BÁO GIÁ'!$C$27&lt;&gt;"",OR(ISNUMBER(SEARCH('💰 BÁO GIÁ'!$C$27,$A3435)),ISNUMBER(SEARCH('💰 BÁO GIÁ'!$C$27,$B3435)))),1,0)</f>
        <v/>
      </c>
      <c r="O3435">
        <f>IF(N3435&gt;N(N3434),N3435,"")</f>
        <v/>
      </c>
    </row>
    <row r="3436">
      <c r="A3436">
        <f>IF('📄 RON MIẾNG'!B31="","",'📄 RON MIẾNG'!B31)</f>
        <v/>
      </c>
      <c r="B3436">
        <f>IF('📄 RON MIẾNG'!B31="","",'📄 RON MIẾNG'!C31)</f>
        <v/>
      </c>
      <c r="C3436">
        <f>IF('📄 RON MIẾNG'!B31="","","Ron miếng")</f>
        <v/>
      </c>
      <c r="D3436">
        <f>IF('📄 RON MIẾNG'!B31="","",'📄 RON MIẾNG'!F31)</f>
        <v/>
      </c>
      <c r="E3436" s="37">
        <f>IF('📄 RON MIẾNG'!B31="","",'📄 RON MIẾNG'!H31)</f>
        <v/>
      </c>
      <c r="F3436" s="37">
        <f>IF('📄 RON MIẾNG'!B31="","",'📄 RON MIẾNG'!I31)</f>
        <v/>
      </c>
      <c r="G3436" s="37">
        <f>IF('📄 RON MIẾNG'!B31="","",'📄 RON MIẾNG'!J31)</f>
        <v/>
      </c>
      <c r="H3436" s="37">
        <f>IF('📄 RON MIẾNG'!B31="","",'📄 RON MIẾNG'!K31)</f>
        <v/>
      </c>
      <c r="I3436" s="37">
        <f>IF('📄 RON MIẾNG'!B31="","",'📄 RON MIẾNG'!L31)</f>
        <v/>
      </c>
      <c r="J3436">
        <f>IF('📄 RON MIẾNG'!B31="","","")</f>
        <v/>
      </c>
      <c r="L3436">
        <f>N(L3435)+IF(AND('🔎 TRA CỨU NHANH'!$C$2&lt;&gt;"",OR(ISNUMBER(SEARCH('🔎 TRA CỨU NHANH'!$C$2,$A3436)),ISNUMBER(SEARCH('🔎 TRA CỨU NHANH'!$C$2,$B3436)))),1,0)</f>
        <v/>
      </c>
      <c r="M3436">
        <f>IF(L3436&gt;N(L3435),L3436,"")</f>
        <v/>
      </c>
      <c r="N3436">
        <f>N(N3435)+IF(AND('💰 BÁO GIÁ'!$C$27&lt;&gt;"",OR(ISNUMBER(SEARCH('💰 BÁO GIÁ'!$C$27,$A3436)),ISNUMBER(SEARCH('💰 BÁO GIÁ'!$C$27,$B3436)))),1,0)</f>
        <v/>
      </c>
      <c r="O3436">
        <f>IF(N3436&gt;N(N3435),N3436,"")</f>
        <v/>
      </c>
    </row>
    <row r="3437">
      <c r="A3437">
        <f>IF('📄 RON MIẾNG'!B32="","",'📄 RON MIẾNG'!B32)</f>
        <v/>
      </c>
      <c r="B3437">
        <f>IF('📄 RON MIẾNG'!B32="","",'📄 RON MIẾNG'!C32)</f>
        <v/>
      </c>
      <c r="C3437">
        <f>IF('📄 RON MIẾNG'!B32="","","Ron miếng")</f>
        <v/>
      </c>
      <c r="D3437">
        <f>IF('📄 RON MIẾNG'!B32="","",'📄 RON MIẾNG'!F32)</f>
        <v/>
      </c>
      <c r="E3437" s="37">
        <f>IF('📄 RON MIẾNG'!B32="","",'📄 RON MIẾNG'!H32)</f>
        <v/>
      </c>
      <c r="F3437" s="37">
        <f>IF('📄 RON MIẾNG'!B32="","",'📄 RON MIẾNG'!I32)</f>
        <v/>
      </c>
      <c r="G3437" s="37">
        <f>IF('📄 RON MIẾNG'!B32="","",'📄 RON MIẾNG'!J32)</f>
        <v/>
      </c>
      <c r="H3437" s="37">
        <f>IF('📄 RON MIẾNG'!B32="","",'📄 RON MIẾNG'!K32)</f>
        <v/>
      </c>
      <c r="I3437" s="37">
        <f>IF('📄 RON MIẾNG'!B32="","",'📄 RON MIẾNG'!L32)</f>
        <v/>
      </c>
      <c r="J3437">
        <f>IF('📄 RON MIẾNG'!B32="","","")</f>
        <v/>
      </c>
      <c r="L3437">
        <f>N(L3436)+IF(AND('🔎 TRA CỨU NHANH'!$C$2&lt;&gt;"",OR(ISNUMBER(SEARCH('🔎 TRA CỨU NHANH'!$C$2,$A3437)),ISNUMBER(SEARCH('🔎 TRA CỨU NHANH'!$C$2,$B3437)))),1,0)</f>
        <v/>
      </c>
      <c r="M3437">
        <f>IF(L3437&gt;N(L3436),L3437,"")</f>
        <v/>
      </c>
      <c r="N3437">
        <f>N(N3436)+IF(AND('💰 BÁO GIÁ'!$C$27&lt;&gt;"",OR(ISNUMBER(SEARCH('💰 BÁO GIÁ'!$C$27,$A3437)),ISNUMBER(SEARCH('💰 BÁO GIÁ'!$C$27,$B3437)))),1,0)</f>
        <v/>
      </c>
      <c r="O3437">
        <f>IF(N3437&gt;N(N3436),N3437,"")</f>
        <v/>
      </c>
    </row>
    <row r="3438">
      <c r="A3438">
        <f>IF('📄 RON MIẾNG'!B33="","",'📄 RON MIẾNG'!B33)</f>
        <v/>
      </c>
      <c r="B3438">
        <f>IF('📄 RON MIẾNG'!B33="","",'📄 RON MIẾNG'!C33)</f>
        <v/>
      </c>
      <c r="C3438">
        <f>IF('📄 RON MIẾNG'!B33="","","Ron miếng")</f>
        <v/>
      </c>
      <c r="D3438">
        <f>IF('📄 RON MIẾNG'!B33="","",'📄 RON MIẾNG'!F33)</f>
        <v/>
      </c>
      <c r="E3438" s="37">
        <f>IF('📄 RON MIẾNG'!B33="","",'📄 RON MIẾNG'!H33)</f>
        <v/>
      </c>
      <c r="F3438" s="37">
        <f>IF('📄 RON MIẾNG'!B33="","",'📄 RON MIẾNG'!I33)</f>
        <v/>
      </c>
      <c r="G3438" s="37">
        <f>IF('📄 RON MIẾNG'!B33="","",'📄 RON MIẾNG'!J33)</f>
        <v/>
      </c>
      <c r="H3438" s="37">
        <f>IF('📄 RON MIẾNG'!B33="","",'📄 RON MIẾNG'!K33)</f>
        <v/>
      </c>
      <c r="I3438" s="37">
        <f>IF('📄 RON MIẾNG'!B33="","",'📄 RON MIẾNG'!L33)</f>
        <v/>
      </c>
      <c r="J3438">
        <f>IF('📄 RON MIẾNG'!B33="","","")</f>
        <v/>
      </c>
      <c r="L3438">
        <f>N(L3437)+IF(AND('🔎 TRA CỨU NHANH'!$C$2&lt;&gt;"",OR(ISNUMBER(SEARCH('🔎 TRA CỨU NHANH'!$C$2,$A3438)),ISNUMBER(SEARCH('🔎 TRA CỨU NHANH'!$C$2,$B3438)))),1,0)</f>
        <v/>
      </c>
      <c r="M3438">
        <f>IF(L3438&gt;N(L3437),L3438,"")</f>
        <v/>
      </c>
      <c r="N3438">
        <f>N(N3437)+IF(AND('💰 BÁO GIÁ'!$C$27&lt;&gt;"",OR(ISNUMBER(SEARCH('💰 BÁO GIÁ'!$C$27,$A3438)),ISNUMBER(SEARCH('💰 BÁO GIÁ'!$C$27,$B3438)))),1,0)</f>
        <v/>
      </c>
      <c r="O3438">
        <f>IF(N3438&gt;N(N3437),N3438,"")</f>
        <v/>
      </c>
    </row>
    <row r="3439">
      <c r="A3439">
        <f>IF('📄 RON MIẾNG'!B34="","",'📄 RON MIẾNG'!B34)</f>
        <v/>
      </c>
      <c r="B3439">
        <f>IF('📄 RON MIẾNG'!B34="","",'📄 RON MIẾNG'!C34)</f>
        <v/>
      </c>
      <c r="C3439">
        <f>IF('📄 RON MIẾNG'!B34="","","Ron miếng")</f>
        <v/>
      </c>
      <c r="D3439">
        <f>IF('📄 RON MIẾNG'!B34="","",'📄 RON MIẾNG'!F34)</f>
        <v/>
      </c>
      <c r="E3439" s="37">
        <f>IF('📄 RON MIẾNG'!B34="","",'📄 RON MIẾNG'!H34)</f>
        <v/>
      </c>
      <c r="F3439" s="37">
        <f>IF('📄 RON MIẾNG'!B34="","",'📄 RON MIẾNG'!I34)</f>
        <v/>
      </c>
      <c r="G3439" s="37">
        <f>IF('📄 RON MIẾNG'!B34="","",'📄 RON MIẾNG'!J34)</f>
        <v/>
      </c>
      <c r="H3439" s="37">
        <f>IF('📄 RON MIẾNG'!B34="","",'📄 RON MIẾNG'!K34)</f>
        <v/>
      </c>
      <c r="I3439" s="37">
        <f>IF('📄 RON MIẾNG'!B34="","",'📄 RON MIẾNG'!L34)</f>
        <v/>
      </c>
      <c r="J3439">
        <f>IF('📄 RON MIẾNG'!B34="","","")</f>
        <v/>
      </c>
      <c r="L3439">
        <f>N(L3438)+IF(AND('🔎 TRA CỨU NHANH'!$C$2&lt;&gt;"",OR(ISNUMBER(SEARCH('🔎 TRA CỨU NHANH'!$C$2,$A3439)),ISNUMBER(SEARCH('🔎 TRA CỨU NHANH'!$C$2,$B3439)))),1,0)</f>
        <v/>
      </c>
      <c r="M3439">
        <f>IF(L3439&gt;N(L3438),L3439,"")</f>
        <v/>
      </c>
      <c r="N3439">
        <f>N(N3438)+IF(AND('💰 BÁO GIÁ'!$C$27&lt;&gt;"",OR(ISNUMBER(SEARCH('💰 BÁO GIÁ'!$C$27,$A3439)),ISNUMBER(SEARCH('💰 BÁO GIÁ'!$C$27,$B3439)))),1,0)</f>
        <v/>
      </c>
      <c r="O3439">
        <f>IF(N3439&gt;N(N3438),N3439,"")</f>
        <v/>
      </c>
    </row>
    <row r="3440">
      <c r="A3440">
        <f>IF('📄 RON MIẾNG'!B35="","",'📄 RON MIẾNG'!B35)</f>
        <v/>
      </c>
      <c r="B3440">
        <f>IF('📄 RON MIẾNG'!B35="","",'📄 RON MIẾNG'!C35)</f>
        <v/>
      </c>
      <c r="C3440">
        <f>IF('📄 RON MIẾNG'!B35="","","Ron miếng")</f>
        <v/>
      </c>
      <c r="D3440">
        <f>IF('📄 RON MIẾNG'!B35="","",'📄 RON MIẾNG'!F35)</f>
        <v/>
      </c>
      <c r="E3440" s="37">
        <f>IF('📄 RON MIẾNG'!B35="","",'📄 RON MIẾNG'!H35)</f>
        <v/>
      </c>
      <c r="F3440" s="37">
        <f>IF('📄 RON MIẾNG'!B35="","",'📄 RON MIẾNG'!I35)</f>
        <v/>
      </c>
      <c r="G3440" s="37">
        <f>IF('📄 RON MIẾNG'!B35="","",'📄 RON MIẾNG'!J35)</f>
        <v/>
      </c>
      <c r="H3440" s="37">
        <f>IF('📄 RON MIẾNG'!B35="","",'📄 RON MIẾNG'!K35)</f>
        <v/>
      </c>
      <c r="I3440" s="37">
        <f>IF('📄 RON MIẾNG'!B35="","",'📄 RON MIẾNG'!L35)</f>
        <v/>
      </c>
      <c r="J3440">
        <f>IF('📄 RON MIẾNG'!B35="","","")</f>
        <v/>
      </c>
      <c r="L3440">
        <f>N(L3439)+IF(AND('🔎 TRA CỨU NHANH'!$C$2&lt;&gt;"",OR(ISNUMBER(SEARCH('🔎 TRA CỨU NHANH'!$C$2,$A3440)),ISNUMBER(SEARCH('🔎 TRA CỨU NHANH'!$C$2,$B3440)))),1,0)</f>
        <v/>
      </c>
      <c r="M3440">
        <f>IF(L3440&gt;N(L3439),L3440,"")</f>
        <v/>
      </c>
      <c r="N3440">
        <f>N(N3439)+IF(AND('💰 BÁO GIÁ'!$C$27&lt;&gt;"",OR(ISNUMBER(SEARCH('💰 BÁO GIÁ'!$C$27,$A3440)),ISNUMBER(SEARCH('💰 BÁO GIÁ'!$C$27,$B3440)))),1,0)</f>
        <v/>
      </c>
      <c r="O3440">
        <f>IF(N3440&gt;N(N3439),N3440,"")</f>
        <v/>
      </c>
    </row>
    <row r="3441">
      <c r="A3441">
        <f>IF('📄 RON MIẾNG'!B36="","",'📄 RON MIẾNG'!B36)</f>
        <v/>
      </c>
      <c r="B3441">
        <f>IF('📄 RON MIẾNG'!B36="","",'📄 RON MIẾNG'!C36)</f>
        <v/>
      </c>
      <c r="C3441">
        <f>IF('📄 RON MIẾNG'!B36="","","Ron miếng")</f>
        <v/>
      </c>
      <c r="D3441">
        <f>IF('📄 RON MIẾNG'!B36="","",'📄 RON MIẾNG'!F36)</f>
        <v/>
      </c>
      <c r="E3441" s="37">
        <f>IF('📄 RON MIẾNG'!B36="","",'📄 RON MIẾNG'!H36)</f>
        <v/>
      </c>
      <c r="F3441" s="37">
        <f>IF('📄 RON MIẾNG'!B36="","",'📄 RON MIẾNG'!I36)</f>
        <v/>
      </c>
      <c r="G3441" s="37">
        <f>IF('📄 RON MIẾNG'!B36="","",'📄 RON MIẾNG'!J36)</f>
        <v/>
      </c>
      <c r="H3441" s="37">
        <f>IF('📄 RON MIẾNG'!B36="","",'📄 RON MIẾNG'!K36)</f>
        <v/>
      </c>
      <c r="I3441" s="37">
        <f>IF('📄 RON MIẾNG'!B36="","",'📄 RON MIẾNG'!L36)</f>
        <v/>
      </c>
      <c r="J3441">
        <f>IF('📄 RON MIẾNG'!B36="","","")</f>
        <v/>
      </c>
      <c r="L3441">
        <f>N(L3440)+IF(AND('🔎 TRA CỨU NHANH'!$C$2&lt;&gt;"",OR(ISNUMBER(SEARCH('🔎 TRA CỨU NHANH'!$C$2,$A3441)),ISNUMBER(SEARCH('🔎 TRA CỨU NHANH'!$C$2,$B3441)))),1,0)</f>
        <v/>
      </c>
      <c r="M3441">
        <f>IF(L3441&gt;N(L3440),L3441,"")</f>
        <v/>
      </c>
      <c r="N3441">
        <f>N(N3440)+IF(AND('💰 BÁO GIÁ'!$C$27&lt;&gt;"",OR(ISNUMBER(SEARCH('💰 BÁO GIÁ'!$C$27,$A3441)),ISNUMBER(SEARCH('💰 BÁO GIÁ'!$C$27,$B3441)))),1,0)</f>
        <v/>
      </c>
      <c r="O3441">
        <f>IF(N3441&gt;N(N3440),N3441,"")</f>
        <v/>
      </c>
    </row>
    <row r="3442">
      <c r="A3442">
        <f>IF('📄 RON MIẾNG'!B37="","",'📄 RON MIẾNG'!B37)</f>
        <v/>
      </c>
      <c r="B3442">
        <f>IF('📄 RON MIẾNG'!B37="","",'📄 RON MIẾNG'!C37)</f>
        <v/>
      </c>
      <c r="C3442">
        <f>IF('📄 RON MIẾNG'!B37="","","Ron miếng")</f>
        <v/>
      </c>
      <c r="D3442">
        <f>IF('📄 RON MIẾNG'!B37="","",'📄 RON MIẾNG'!F37)</f>
        <v/>
      </c>
      <c r="E3442" s="37">
        <f>IF('📄 RON MIẾNG'!B37="","",'📄 RON MIẾNG'!H37)</f>
        <v/>
      </c>
      <c r="F3442" s="37">
        <f>IF('📄 RON MIẾNG'!B37="","",'📄 RON MIẾNG'!I37)</f>
        <v/>
      </c>
      <c r="G3442" s="37">
        <f>IF('📄 RON MIẾNG'!B37="","",'📄 RON MIẾNG'!J37)</f>
        <v/>
      </c>
      <c r="H3442" s="37">
        <f>IF('📄 RON MIẾNG'!B37="","",'📄 RON MIẾNG'!K37)</f>
        <v/>
      </c>
      <c r="I3442" s="37">
        <f>IF('📄 RON MIẾNG'!B37="","",'📄 RON MIẾNG'!L37)</f>
        <v/>
      </c>
      <c r="J3442">
        <f>IF('📄 RON MIẾNG'!B37="","","")</f>
        <v/>
      </c>
      <c r="L3442">
        <f>N(L3441)+IF(AND('🔎 TRA CỨU NHANH'!$C$2&lt;&gt;"",OR(ISNUMBER(SEARCH('🔎 TRA CỨU NHANH'!$C$2,$A3442)),ISNUMBER(SEARCH('🔎 TRA CỨU NHANH'!$C$2,$B3442)))),1,0)</f>
        <v/>
      </c>
      <c r="M3442">
        <f>IF(L3442&gt;N(L3441),L3442,"")</f>
        <v/>
      </c>
      <c r="N3442">
        <f>N(N3441)+IF(AND('💰 BÁO GIÁ'!$C$27&lt;&gt;"",OR(ISNUMBER(SEARCH('💰 BÁO GIÁ'!$C$27,$A3442)),ISNUMBER(SEARCH('💰 BÁO GIÁ'!$C$27,$B3442)))),1,0)</f>
        <v/>
      </c>
      <c r="O3442">
        <f>IF(N3442&gt;N(N3441),N3442,"")</f>
        <v/>
      </c>
    </row>
    <row r="3443">
      <c r="A3443">
        <f>IF('📄 RON MIẾNG'!B38="","",'📄 RON MIẾNG'!B38)</f>
        <v/>
      </c>
      <c r="B3443">
        <f>IF('📄 RON MIẾNG'!B38="","",'📄 RON MIẾNG'!C38)</f>
        <v/>
      </c>
      <c r="C3443">
        <f>IF('📄 RON MIẾNG'!B38="","","Ron miếng")</f>
        <v/>
      </c>
      <c r="D3443">
        <f>IF('📄 RON MIẾNG'!B38="","",'📄 RON MIẾNG'!F38)</f>
        <v/>
      </c>
      <c r="E3443" s="37">
        <f>IF('📄 RON MIẾNG'!B38="","",'📄 RON MIẾNG'!H38)</f>
        <v/>
      </c>
      <c r="F3443" s="37">
        <f>IF('📄 RON MIẾNG'!B38="","",'📄 RON MIẾNG'!I38)</f>
        <v/>
      </c>
      <c r="G3443" s="37">
        <f>IF('📄 RON MIẾNG'!B38="","",'📄 RON MIẾNG'!J38)</f>
        <v/>
      </c>
      <c r="H3443" s="37">
        <f>IF('📄 RON MIẾNG'!B38="","",'📄 RON MIẾNG'!K38)</f>
        <v/>
      </c>
      <c r="I3443" s="37">
        <f>IF('📄 RON MIẾNG'!B38="","",'📄 RON MIẾNG'!L38)</f>
        <v/>
      </c>
      <c r="J3443">
        <f>IF('📄 RON MIẾNG'!B38="","","")</f>
        <v/>
      </c>
      <c r="L3443">
        <f>N(L3442)+IF(AND('🔎 TRA CỨU NHANH'!$C$2&lt;&gt;"",OR(ISNUMBER(SEARCH('🔎 TRA CỨU NHANH'!$C$2,$A3443)),ISNUMBER(SEARCH('🔎 TRA CỨU NHANH'!$C$2,$B3443)))),1,0)</f>
        <v/>
      </c>
      <c r="M3443">
        <f>IF(L3443&gt;N(L3442),L3443,"")</f>
        <v/>
      </c>
      <c r="N3443">
        <f>N(N3442)+IF(AND('💰 BÁO GIÁ'!$C$27&lt;&gt;"",OR(ISNUMBER(SEARCH('💰 BÁO GIÁ'!$C$27,$A3443)),ISNUMBER(SEARCH('💰 BÁO GIÁ'!$C$27,$B3443)))),1,0)</f>
        <v/>
      </c>
      <c r="O3443">
        <f>IF(N3443&gt;N(N3442),N3443,"")</f>
        <v/>
      </c>
    </row>
    <row r="3444">
      <c r="A3444">
        <f>IF('📄 RON MIẾNG'!B39="","",'📄 RON MIẾNG'!B39)</f>
        <v/>
      </c>
      <c r="B3444">
        <f>IF('📄 RON MIẾNG'!B39="","",'📄 RON MIẾNG'!C39)</f>
        <v/>
      </c>
      <c r="C3444">
        <f>IF('📄 RON MIẾNG'!B39="","","Ron miếng")</f>
        <v/>
      </c>
      <c r="D3444">
        <f>IF('📄 RON MIẾNG'!B39="","",'📄 RON MIẾNG'!F39)</f>
        <v/>
      </c>
      <c r="E3444" s="37">
        <f>IF('📄 RON MIẾNG'!B39="","",'📄 RON MIẾNG'!H39)</f>
        <v/>
      </c>
      <c r="F3444" s="37">
        <f>IF('📄 RON MIẾNG'!B39="","",'📄 RON MIẾNG'!I39)</f>
        <v/>
      </c>
      <c r="G3444" s="37">
        <f>IF('📄 RON MIẾNG'!B39="","",'📄 RON MIẾNG'!J39)</f>
        <v/>
      </c>
      <c r="H3444" s="37">
        <f>IF('📄 RON MIẾNG'!B39="","",'📄 RON MIẾNG'!K39)</f>
        <v/>
      </c>
      <c r="I3444" s="37">
        <f>IF('📄 RON MIẾNG'!B39="","",'📄 RON MIẾNG'!L39)</f>
        <v/>
      </c>
      <c r="J3444">
        <f>IF('📄 RON MIẾNG'!B39="","","")</f>
        <v/>
      </c>
      <c r="L3444">
        <f>N(L3443)+IF(AND('🔎 TRA CỨU NHANH'!$C$2&lt;&gt;"",OR(ISNUMBER(SEARCH('🔎 TRA CỨU NHANH'!$C$2,$A3444)),ISNUMBER(SEARCH('🔎 TRA CỨU NHANH'!$C$2,$B3444)))),1,0)</f>
        <v/>
      </c>
      <c r="M3444">
        <f>IF(L3444&gt;N(L3443),L3444,"")</f>
        <v/>
      </c>
      <c r="N3444">
        <f>N(N3443)+IF(AND('💰 BÁO GIÁ'!$C$27&lt;&gt;"",OR(ISNUMBER(SEARCH('💰 BÁO GIÁ'!$C$27,$A3444)),ISNUMBER(SEARCH('💰 BÁO GIÁ'!$C$27,$B3444)))),1,0)</f>
        <v/>
      </c>
      <c r="O3444">
        <f>IF(N3444&gt;N(N3443),N3444,"")</f>
        <v/>
      </c>
    </row>
    <row r="3445">
      <c r="A3445">
        <f>IF('📄 RON MIẾNG'!B40="","",'📄 RON MIẾNG'!B40)</f>
        <v/>
      </c>
      <c r="B3445">
        <f>IF('📄 RON MIẾNG'!B40="","",'📄 RON MIẾNG'!C40)</f>
        <v/>
      </c>
      <c r="C3445">
        <f>IF('📄 RON MIẾNG'!B40="","","Ron miếng")</f>
        <v/>
      </c>
      <c r="D3445">
        <f>IF('📄 RON MIẾNG'!B40="","",'📄 RON MIẾNG'!F40)</f>
        <v/>
      </c>
      <c r="E3445" s="37">
        <f>IF('📄 RON MIẾNG'!B40="","",'📄 RON MIẾNG'!H40)</f>
        <v/>
      </c>
      <c r="F3445" s="37">
        <f>IF('📄 RON MIẾNG'!B40="","",'📄 RON MIẾNG'!I40)</f>
        <v/>
      </c>
      <c r="G3445" s="37">
        <f>IF('📄 RON MIẾNG'!B40="","",'📄 RON MIẾNG'!J40)</f>
        <v/>
      </c>
      <c r="H3445" s="37">
        <f>IF('📄 RON MIẾNG'!B40="","",'📄 RON MIẾNG'!K40)</f>
        <v/>
      </c>
      <c r="I3445" s="37">
        <f>IF('📄 RON MIẾNG'!B40="","",'📄 RON MIẾNG'!L40)</f>
        <v/>
      </c>
      <c r="J3445">
        <f>IF('📄 RON MIẾNG'!B40="","","")</f>
        <v/>
      </c>
      <c r="L3445">
        <f>N(L3444)+IF(AND('🔎 TRA CỨU NHANH'!$C$2&lt;&gt;"",OR(ISNUMBER(SEARCH('🔎 TRA CỨU NHANH'!$C$2,$A3445)),ISNUMBER(SEARCH('🔎 TRA CỨU NHANH'!$C$2,$B3445)))),1,0)</f>
        <v/>
      </c>
      <c r="M3445">
        <f>IF(L3445&gt;N(L3444),L3445,"")</f>
        <v/>
      </c>
      <c r="N3445">
        <f>N(N3444)+IF(AND('💰 BÁO GIÁ'!$C$27&lt;&gt;"",OR(ISNUMBER(SEARCH('💰 BÁO GIÁ'!$C$27,$A3445)),ISNUMBER(SEARCH('💰 BÁO GIÁ'!$C$27,$B3445)))),1,0)</f>
        <v/>
      </c>
      <c r="O3445">
        <f>IF(N3445&gt;N(N3444),N3445,"")</f>
        <v/>
      </c>
    </row>
    <row r="3446">
      <c r="A3446">
        <f>IF('📄 RON MIẾNG'!B41="","",'📄 RON MIẾNG'!B41)</f>
        <v/>
      </c>
      <c r="B3446">
        <f>IF('📄 RON MIẾNG'!B41="","",'📄 RON MIẾNG'!C41)</f>
        <v/>
      </c>
      <c r="C3446">
        <f>IF('📄 RON MIẾNG'!B41="","","Ron miếng")</f>
        <v/>
      </c>
      <c r="D3446">
        <f>IF('📄 RON MIẾNG'!B41="","",'📄 RON MIẾNG'!F41)</f>
        <v/>
      </c>
      <c r="E3446" s="37">
        <f>IF('📄 RON MIẾNG'!B41="","",'📄 RON MIẾNG'!H41)</f>
        <v/>
      </c>
      <c r="F3446" s="37">
        <f>IF('📄 RON MIẾNG'!B41="","",'📄 RON MIẾNG'!I41)</f>
        <v/>
      </c>
      <c r="G3446" s="37">
        <f>IF('📄 RON MIẾNG'!B41="","",'📄 RON MIẾNG'!J41)</f>
        <v/>
      </c>
      <c r="H3446" s="37">
        <f>IF('📄 RON MIẾNG'!B41="","",'📄 RON MIẾNG'!K41)</f>
        <v/>
      </c>
      <c r="I3446" s="37">
        <f>IF('📄 RON MIẾNG'!B41="","",'📄 RON MIẾNG'!L41)</f>
        <v/>
      </c>
      <c r="J3446">
        <f>IF('📄 RON MIẾNG'!B41="","","")</f>
        <v/>
      </c>
      <c r="L3446">
        <f>N(L3445)+IF(AND('🔎 TRA CỨU NHANH'!$C$2&lt;&gt;"",OR(ISNUMBER(SEARCH('🔎 TRA CỨU NHANH'!$C$2,$A3446)),ISNUMBER(SEARCH('🔎 TRA CỨU NHANH'!$C$2,$B3446)))),1,0)</f>
        <v/>
      </c>
      <c r="M3446">
        <f>IF(L3446&gt;N(L3445),L3446,"")</f>
        <v/>
      </c>
      <c r="N3446">
        <f>N(N3445)+IF(AND('💰 BÁO GIÁ'!$C$27&lt;&gt;"",OR(ISNUMBER(SEARCH('💰 BÁO GIÁ'!$C$27,$A3446)),ISNUMBER(SEARCH('💰 BÁO GIÁ'!$C$27,$B3446)))),1,0)</f>
        <v/>
      </c>
      <c r="O3446">
        <f>IF(N3446&gt;N(N3445),N3446,"")</f>
        <v/>
      </c>
    </row>
    <row r="3447">
      <c r="A3447">
        <f>IF('📄 RON MIẾNG'!B42="","",'📄 RON MIẾNG'!B42)</f>
        <v/>
      </c>
      <c r="B3447">
        <f>IF('📄 RON MIẾNG'!B42="","",'📄 RON MIẾNG'!C42)</f>
        <v/>
      </c>
      <c r="C3447">
        <f>IF('📄 RON MIẾNG'!B42="","","Ron miếng")</f>
        <v/>
      </c>
      <c r="D3447">
        <f>IF('📄 RON MIẾNG'!B42="","",'📄 RON MIẾNG'!F42)</f>
        <v/>
      </c>
      <c r="E3447" s="37">
        <f>IF('📄 RON MIẾNG'!B42="","",'📄 RON MIẾNG'!H42)</f>
        <v/>
      </c>
      <c r="F3447" s="37">
        <f>IF('📄 RON MIẾNG'!B42="","",'📄 RON MIẾNG'!I42)</f>
        <v/>
      </c>
      <c r="G3447" s="37">
        <f>IF('📄 RON MIẾNG'!B42="","",'📄 RON MIẾNG'!J42)</f>
        <v/>
      </c>
      <c r="H3447" s="37">
        <f>IF('📄 RON MIẾNG'!B42="","",'📄 RON MIẾNG'!K42)</f>
        <v/>
      </c>
      <c r="I3447" s="37">
        <f>IF('📄 RON MIẾNG'!B42="","",'📄 RON MIẾNG'!L42)</f>
        <v/>
      </c>
      <c r="J3447">
        <f>IF('📄 RON MIẾNG'!B42="","","")</f>
        <v/>
      </c>
      <c r="L3447">
        <f>N(L3446)+IF(AND('🔎 TRA CỨU NHANH'!$C$2&lt;&gt;"",OR(ISNUMBER(SEARCH('🔎 TRA CỨU NHANH'!$C$2,$A3447)),ISNUMBER(SEARCH('🔎 TRA CỨU NHANH'!$C$2,$B3447)))),1,0)</f>
        <v/>
      </c>
      <c r="M3447">
        <f>IF(L3447&gt;N(L3446),L3447,"")</f>
        <v/>
      </c>
      <c r="N3447">
        <f>N(N3446)+IF(AND('💰 BÁO GIÁ'!$C$27&lt;&gt;"",OR(ISNUMBER(SEARCH('💰 BÁO GIÁ'!$C$27,$A3447)),ISNUMBER(SEARCH('💰 BÁO GIÁ'!$C$27,$B3447)))),1,0)</f>
        <v/>
      </c>
      <c r="O3447">
        <f>IF(N3447&gt;N(N3446),N3447,"")</f>
        <v/>
      </c>
    </row>
    <row r="3448">
      <c r="A3448">
        <f>IF('📄 RON MIẾNG'!B43="","",'📄 RON MIẾNG'!B43)</f>
        <v/>
      </c>
      <c r="B3448">
        <f>IF('📄 RON MIẾNG'!B43="","",'📄 RON MIẾNG'!C43)</f>
        <v/>
      </c>
      <c r="C3448">
        <f>IF('📄 RON MIẾNG'!B43="","","Ron miếng")</f>
        <v/>
      </c>
      <c r="D3448">
        <f>IF('📄 RON MIẾNG'!B43="","",'📄 RON MIẾNG'!F43)</f>
        <v/>
      </c>
      <c r="E3448" s="37">
        <f>IF('📄 RON MIẾNG'!B43="","",'📄 RON MIẾNG'!H43)</f>
        <v/>
      </c>
      <c r="F3448" s="37">
        <f>IF('📄 RON MIẾNG'!B43="","",'📄 RON MIẾNG'!I43)</f>
        <v/>
      </c>
      <c r="G3448" s="37">
        <f>IF('📄 RON MIẾNG'!B43="","",'📄 RON MIẾNG'!J43)</f>
        <v/>
      </c>
      <c r="H3448" s="37">
        <f>IF('📄 RON MIẾNG'!B43="","",'📄 RON MIẾNG'!K43)</f>
        <v/>
      </c>
      <c r="I3448" s="37">
        <f>IF('📄 RON MIẾNG'!B43="","",'📄 RON MIẾNG'!L43)</f>
        <v/>
      </c>
      <c r="J3448">
        <f>IF('📄 RON MIẾNG'!B43="","","")</f>
        <v/>
      </c>
      <c r="L3448">
        <f>N(L3447)+IF(AND('🔎 TRA CỨU NHANH'!$C$2&lt;&gt;"",OR(ISNUMBER(SEARCH('🔎 TRA CỨU NHANH'!$C$2,$A3448)),ISNUMBER(SEARCH('🔎 TRA CỨU NHANH'!$C$2,$B3448)))),1,0)</f>
        <v/>
      </c>
      <c r="M3448">
        <f>IF(L3448&gt;N(L3447),L3448,"")</f>
        <v/>
      </c>
      <c r="N3448">
        <f>N(N3447)+IF(AND('💰 BÁO GIÁ'!$C$27&lt;&gt;"",OR(ISNUMBER(SEARCH('💰 BÁO GIÁ'!$C$27,$A3448)),ISNUMBER(SEARCH('💰 BÁO GIÁ'!$C$27,$B3448)))),1,0)</f>
        <v/>
      </c>
      <c r="O3448">
        <f>IF(N3448&gt;N(N3447),N3448,"")</f>
        <v/>
      </c>
    </row>
    <row r="3449">
      <c r="A3449">
        <f>IF('📄 RON MIẾNG'!B44="","",'📄 RON MIẾNG'!B44)</f>
        <v/>
      </c>
      <c r="B3449">
        <f>IF('📄 RON MIẾNG'!B44="","",'📄 RON MIẾNG'!C44)</f>
        <v/>
      </c>
      <c r="C3449">
        <f>IF('📄 RON MIẾNG'!B44="","","Ron miếng")</f>
        <v/>
      </c>
      <c r="D3449">
        <f>IF('📄 RON MIẾNG'!B44="","",'📄 RON MIẾNG'!F44)</f>
        <v/>
      </c>
      <c r="E3449" s="37">
        <f>IF('📄 RON MIẾNG'!B44="","",'📄 RON MIẾNG'!H44)</f>
        <v/>
      </c>
      <c r="F3449" s="37">
        <f>IF('📄 RON MIẾNG'!B44="","",'📄 RON MIẾNG'!I44)</f>
        <v/>
      </c>
      <c r="G3449" s="37">
        <f>IF('📄 RON MIẾNG'!B44="","",'📄 RON MIẾNG'!J44)</f>
        <v/>
      </c>
      <c r="H3449" s="37">
        <f>IF('📄 RON MIẾNG'!B44="","",'📄 RON MIẾNG'!K44)</f>
        <v/>
      </c>
      <c r="I3449" s="37">
        <f>IF('📄 RON MIẾNG'!B44="","",'📄 RON MIẾNG'!L44)</f>
        <v/>
      </c>
      <c r="J3449">
        <f>IF('📄 RON MIẾNG'!B44="","","")</f>
        <v/>
      </c>
      <c r="L3449">
        <f>N(L3448)+IF(AND('🔎 TRA CỨU NHANH'!$C$2&lt;&gt;"",OR(ISNUMBER(SEARCH('🔎 TRA CỨU NHANH'!$C$2,$A3449)),ISNUMBER(SEARCH('🔎 TRA CỨU NHANH'!$C$2,$B3449)))),1,0)</f>
        <v/>
      </c>
      <c r="M3449">
        <f>IF(L3449&gt;N(L3448),L3449,"")</f>
        <v/>
      </c>
      <c r="N3449">
        <f>N(N3448)+IF(AND('💰 BÁO GIÁ'!$C$27&lt;&gt;"",OR(ISNUMBER(SEARCH('💰 BÁO GIÁ'!$C$27,$A3449)),ISNUMBER(SEARCH('💰 BÁO GIÁ'!$C$27,$B3449)))),1,0)</f>
        <v/>
      </c>
      <c r="O3449">
        <f>IF(N3449&gt;N(N3448),N3449,"")</f>
        <v/>
      </c>
    </row>
    <row r="3450">
      <c r="A3450">
        <f>IF('📄 RON MIẾNG'!B45="","",'📄 RON MIẾNG'!B45)</f>
        <v/>
      </c>
      <c r="B3450">
        <f>IF('📄 RON MIẾNG'!B45="","",'📄 RON MIẾNG'!C45)</f>
        <v/>
      </c>
      <c r="C3450">
        <f>IF('📄 RON MIẾNG'!B45="","","Ron miếng")</f>
        <v/>
      </c>
      <c r="D3450">
        <f>IF('📄 RON MIẾNG'!B45="","",'📄 RON MIẾNG'!F45)</f>
        <v/>
      </c>
      <c r="E3450" s="37">
        <f>IF('📄 RON MIẾNG'!B45="","",'📄 RON MIẾNG'!H45)</f>
        <v/>
      </c>
      <c r="F3450" s="37">
        <f>IF('📄 RON MIẾNG'!B45="","",'📄 RON MIẾNG'!I45)</f>
        <v/>
      </c>
      <c r="G3450" s="37">
        <f>IF('📄 RON MIẾNG'!B45="","",'📄 RON MIẾNG'!J45)</f>
        <v/>
      </c>
      <c r="H3450" s="37">
        <f>IF('📄 RON MIẾNG'!B45="","",'📄 RON MIẾNG'!K45)</f>
        <v/>
      </c>
      <c r="I3450" s="37">
        <f>IF('📄 RON MIẾNG'!B45="","",'📄 RON MIẾNG'!L45)</f>
        <v/>
      </c>
      <c r="J3450">
        <f>IF('📄 RON MIẾNG'!B45="","","")</f>
        <v/>
      </c>
      <c r="L3450">
        <f>N(L3449)+IF(AND('🔎 TRA CỨU NHANH'!$C$2&lt;&gt;"",OR(ISNUMBER(SEARCH('🔎 TRA CỨU NHANH'!$C$2,$A3450)),ISNUMBER(SEARCH('🔎 TRA CỨU NHANH'!$C$2,$B3450)))),1,0)</f>
        <v/>
      </c>
      <c r="M3450">
        <f>IF(L3450&gt;N(L3449),L3450,"")</f>
        <v/>
      </c>
      <c r="N3450">
        <f>N(N3449)+IF(AND('💰 BÁO GIÁ'!$C$27&lt;&gt;"",OR(ISNUMBER(SEARCH('💰 BÁO GIÁ'!$C$27,$A3450)),ISNUMBER(SEARCH('💰 BÁO GIÁ'!$C$27,$B3450)))),1,0)</f>
        <v/>
      </c>
      <c r="O3450">
        <f>IF(N3450&gt;N(N3449),N3450,"")</f>
        <v/>
      </c>
    </row>
    <row r="3451">
      <c r="A3451">
        <f>IF('📄 RON MIẾNG'!B46="","",'📄 RON MIẾNG'!B46)</f>
        <v/>
      </c>
      <c r="B3451">
        <f>IF('📄 RON MIẾNG'!B46="","",'📄 RON MIẾNG'!C46)</f>
        <v/>
      </c>
      <c r="C3451">
        <f>IF('📄 RON MIẾNG'!B46="","","Ron miếng")</f>
        <v/>
      </c>
      <c r="D3451">
        <f>IF('📄 RON MIẾNG'!B46="","",'📄 RON MIẾNG'!F46)</f>
        <v/>
      </c>
      <c r="E3451" s="37">
        <f>IF('📄 RON MIẾNG'!B46="","",'📄 RON MIẾNG'!H46)</f>
        <v/>
      </c>
      <c r="F3451" s="37">
        <f>IF('📄 RON MIẾNG'!B46="","",'📄 RON MIẾNG'!I46)</f>
        <v/>
      </c>
      <c r="G3451" s="37">
        <f>IF('📄 RON MIẾNG'!B46="","",'📄 RON MIẾNG'!J46)</f>
        <v/>
      </c>
      <c r="H3451" s="37">
        <f>IF('📄 RON MIẾNG'!B46="","",'📄 RON MIẾNG'!K46)</f>
        <v/>
      </c>
      <c r="I3451" s="37">
        <f>IF('📄 RON MIẾNG'!B46="","",'📄 RON MIẾNG'!L46)</f>
        <v/>
      </c>
      <c r="J3451">
        <f>IF('📄 RON MIẾNG'!B46="","","")</f>
        <v/>
      </c>
      <c r="L3451">
        <f>N(L3450)+IF(AND('🔎 TRA CỨU NHANH'!$C$2&lt;&gt;"",OR(ISNUMBER(SEARCH('🔎 TRA CỨU NHANH'!$C$2,$A3451)),ISNUMBER(SEARCH('🔎 TRA CỨU NHANH'!$C$2,$B3451)))),1,0)</f>
        <v/>
      </c>
      <c r="M3451">
        <f>IF(L3451&gt;N(L3450),L3451,"")</f>
        <v/>
      </c>
      <c r="N3451">
        <f>N(N3450)+IF(AND('💰 BÁO GIÁ'!$C$27&lt;&gt;"",OR(ISNUMBER(SEARCH('💰 BÁO GIÁ'!$C$27,$A3451)),ISNUMBER(SEARCH('💰 BÁO GIÁ'!$C$27,$B3451)))),1,0)</f>
        <v/>
      </c>
      <c r="O3451">
        <f>IF(N3451&gt;N(N3450),N3451,"")</f>
        <v/>
      </c>
    </row>
    <row r="3452">
      <c r="A3452">
        <f>IF('📄 RON MIẾNG'!B47="","",'📄 RON MIẾNG'!B47)</f>
        <v/>
      </c>
      <c r="B3452">
        <f>IF('📄 RON MIẾNG'!B47="","",'📄 RON MIẾNG'!C47)</f>
        <v/>
      </c>
      <c r="C3452">
        <f>IF('📄 RON MIẾNG'!B47="","","Ron miếng")</f>
        <v/>
      </c>
      <c r="D3452">
        <f>IF('📄 RON MIẾNG'!B47="","",'📄 RON MIẾNG'!F47)</f>
        <v/>
      </c>
      <c r="E3452" s="37">
        <f>IF('📄 RON MIẾNG'!B47="","",'📄 RON MIẾNG'!H47)</f>
        <v/>
      </c>
      <c r="F3452" s="37">
        <f>IF('📄 RON MIẾNG'!B47="","",'📄 RON MIẾNG'!I47)</f>
        <v/>
      </c>
      <c r="G3452" s="37">
        <f>IF('📄 RON MIẾNG'!B47="","",'📄 RON MIẾNG'!J47)</f>
        <v/>
      </c>
      <c r="H3452" s="37">
        <f>IF('📄 RON MIẾNG'!B47="","",'📄 RON MIẾNG'!K47)</f>
        <v/>
      </c>
      <c r="I3452" s="37">
        <f>IF('📄 RON MIẾNG'!B47="","",'📄 RON MIẾNG'!L47)</f>
        <v/>
      </c>
      <c r="J3452">
        <f>IF('📄 RON MIẾNG'!B47="","","")</f>
        <v/>
      </c>
      <c r="L3452">
        <f>N(L3451)+IF(AND('🔎 TRA CỨU NHANH'!$C$2&lt;&gt;"",OR(ISNUMBER(SEARCH('🔎 TRA CỨU NHANH'!$C$2,$A3452)),ISNUMBER(SEARCH('🔎 TRA CỨU NHANH'!$C$2,$B3452)))),1,0)</f>
        <v/>
      </c>
      <c r="M3452">
        <f>IF(L3452&gt;N(L3451),L3452,"")</f>
        <v/>
      </c>
      <c r="N3452">
        <f>N(N3451)+IF(AND('💰 BÁO GIÁ'!$C$27&lt;&gt;"",OR(ISNUMBER(SEARCH('💰 BÁO GIÁ'!$C$27,$A3452)),ISNUMBER(SEARCH('💰 BÁO GIÁ'!$C$27,$B3452)))),1,0)</f>
        <v/>
      </c>
      <c r="O3452">
        <f>IF(N3452&gt;N(N3451),N3452,"")</f>
        <v/>
      </c>
    </row>
    <row r="3453">
      <c r="A3453">
        <f>IF('📄 RON MIẾNG'!B48="","",'📄 RON MIẾNG'!B48)</f>
        <v/>
      </c>
      <c r="B3453">
        <f>IF('📄 RON MIẾNG'!B48="","",'📄 RON MIẾNG'!C48)</f>
        <v/>
      </c>
      <c r="C3453">
        <f>IF('📄 RON MIẾNG'!B48="","","Ron miếng")</f>
        <v/>
      </c>
      <c r="D3453">
        <f>IF('📄 RON MIẾNG'!B48="","",'📄 RON MIẾNG'!F48)</f>
        <v/>
      </c>
      <c r="E3453" s="37">
        <f>IF('📄 RON MIẾNG'!B48="","",'📄 RON MIẾNG'!H48)</f>
        <v/>
      </c>
      <c r="F3453" s="37">
        <f>IF('📄 RON MIẾNG'!B48="","",'📄 RON MIẾNG'!I48)</f>
        <v/>
      </c>
      <c r="G3453" s="37">
        <f>IF('📄 RON MIẾNG'!B48="","",'📄 RON MIẾNG'!J48)</f>
        <v/>
      </c>
      <c r="H3453" s="37">
        <f>IF('📄 RON MIẾNG'!B48="","",'📄 RON MIẾNG'!K48)</f>
        <v/>
      </c>
      <c r="I3453" s="37">
        <f>IF('📄 RON MIẾNG'!B48="","",'📄 RON MIẾNG'!L48)</f>
        <v/>
      </c>
      <c r="J3453">
        <f>IF('📄 RON MIẾNG'!B48="","","")</f>
        <v/>
      </c>
      <c r="L3453">
        <f>N(L3452)+IF(AND('🔎 TRA CỨU NHANH'!$C$2&lt;&gt;"",OR(ISNUMBER(SEARCH('🔎 TRA CỨU NHANH'!$C$2,$A3453)),ISNUMBER(SEARCH('🔎 TRA CỨU NHANH'!$C$2,$B3453)))),1,0)</f>
        <v/>
      </c>
      <c r="M3453">
        <f>IF(L3453&gt;N(L3452),L3453,"")</f>
        <v/>
      </c>
      <c r="N3453">
        <f>N(N3452)+IF(AND('💰 BÁO GIÁ'!$C$27&lt;&gt;"",OR(ISNUMBER(SEARCH('💰 BÁO GIÁ'!$C$27,$A3453)),ISNUMBER(SEARCH('💰 BÁO GIÁ'!$C$27,$B3453)))),1,0)</f>
        <v/>
      </c>
      <c r="O3453">
        <f>IF(N3453&gt;N(N3452),N3453,"")</f>
        <v/>
      </c>
    </row>
    <row r="3454">
      <c r="A3454">
        <f>IF('📄 RON MIẾNG'!B49="","",'📄 RON MIẾNG'!B49)</f>
        <v/>
      </c>
      <c r="B3454">
        <f>IF('📄 RON MIẾNG'!B49="","",'📄 RON MIẾNG'!C49)</f>
        <v/>
      </c>
      <c r="C3454">
        <f>IF('📄 RON MIẾNG'!B49="","","Ron miếng")</f>
        <v/>
      </c>
      <c r="D3454">
        <f>IF('📄 RON MIẾNG'!B49="","",'📄 RON MIẾNG'!F49)</f>
        <v/>
      </c>
      <c r="E3454" s="37">
        <f>IF('📄 RON MIẾNG'!B49="","",'📄 RON MIẾNG'!H49)</f>
        <v/>
      </c>
      <c r="F3454" s="37">
        <f>IF('📄 RON MIẾNG'!B49="","",'📄 RON MIẾNG'!I49)</f>
        <v/>
      </c>
      <c r="G3454" s="37">
        <f>IF('📄 RON MIẾNG'!B49="","",'📄 RON MIẾNG'!J49)</f>
        <v/>
      </c>
      <c r="H3454" s="37">
        <f>IF('📄 RON MIẾNG'!B49="","",'📄 RON MIẾNG'!K49)</f>
        <v/>
      </c>
      <c r="I3454" s="37">
        <f>IF('📄 RON MIẾNG'!B49="","",'📄 RON MIẾNG'!L49)</f>
        <v/>
      </c>
      <c r="J3454">
        <f>IF('📄 RON MIẾNG'!B49="","","")</f>
        <v/>
      </c>
      <c r="L3454">
        <f>N(L3453)+IF(AND('🔎 TRA CỨU NHANH'!$C$2&lt;&gt;"",OR(ISNUMBER(SEARCH('🔎 TRA CỨU NHANH'!$C$2,$A3454)),ISNUMBER(SEARCH('🔎 TRA CỨU NHANH'!$C$2,$B3454)))),1,0)</f>
        <v/>
      </c>
      <c r="M3454">
        <f>IF(L3454&gt;N(L3453),L3454,"")</f>
        <v/>
      </c>
      <c r="N3454">
        <f>N(N3453)+IF(AND('💰 BÁO GIÁ'!$C$27&lt;&gt;"",OR(ISNUMBER(SEARCH('💰 BÁO GIÁ'!$C$27,$A3454)),ISNUMBER(SEARCH('💰 BÁO GIÁ'!$C$27,$B3454)))),1,0)</f>
        <v/>
      </c>
      <c r="O3454">
        <f>IF(N3454&gt;N(N3453),N3454,"")</f>
        <v/>
      </c>
    </row>
    <row r="3455">
      <c r="A3455">
        <f>IF('📄 RON MIẾNG'!B50="","",'📄 RON MIẾNG'!B50)</f>
        <v/>
      </c>
      <c r="B3455">
        <f>IF('📄 RON MIẾNG'!B50="","",'📄 RON MIẾNG'!C50)</f>
        <v/>
      </c>
      <c r="C3455">
        <f>IF('📄 RON MIẾNG'!B50="","","Ron miếng")</f>
        <v/>
      </c>
      <c r="D3455">
        <f>IF('📄 RON MIẾNG'!B50="","",'📄 RON MIẾNG'!F50)</f>
        <v/>
      </c>
      <c r="E3455" s="37">
        <f>IF('📄 RON MIẾNG'!B50="","",'📄 RON MIẾNG'!H50)</f>
        <v/>
      </c>
      <c r="F3455" s="37">
        <f>IF('📄 RON MIẾNG'!B50="","",'📄 RON MIẾNG'!I50)</f>
        <v/>
      </c>
      <c r="G3455" s="37">
        <f>IF('📄 RON MIẾNG'!B50="","",'📄 RON MIẾNG'!J50)</f>
        <v/>
      </c>
      <c r="H3455" s="37">
        <f>IF('📄 RON MIẾNG'!B50="","",'📄 RON MIẾNG'!K50)</f>
        <v/>
      </c>
      <c r="I3455" s="37">
        <f>IF('📄 RON MIẾNG'!B50="","",'📄 RON MIẾNG'!L50)</f>
        <v/>
      </c>
      <c r="J3455">
        <f>IF('📄 RON MIẾNG'!B50="","","")</f>
        <v/>
      </c>
      <c r="L3455">
        <f>N(L3454)+IF(AND('🔎 TRA CỨU NHANH'!$C$2&lt;&gt;"",OR(ISNUMBER(SEARCH('🔎 TRA CỨU NHANH'!$C$2,$A3455)),ISNUMBER(SEARCH('🔎 TRA CỨU NHANH'!$C$2,$B3455)))),1,0)</f>
        <v/>
      </c>
      <c r="M3455">
        <f>IF(L3455&gt;N(L3454),L3455,"")</f>
        <v/>
      </c>
      <c r="N3455">
        <f>N(N3454)+IF(AND('💰 BÁO GIÁ'!$C$27&lt;&gt;"",OR(ISNUMBER(SEARCH('💰 BÁO GIÁ'!$C$27,$A3455)),ISNUMBER(SEARCH('💰 BÁO GIÁ'!$C$27,$B3455)))),1,0)</f>
        <v/>
      </c>
      <c r="O3455">
        <f>IF(N3455&gt;N(N3454),N3455,"")</f>
        <v/>
      </c>
    </row>
    <row r="3456">
      <c r="A3456">
        <f>IF('📄 RON MIẾNG'!B51="","",'📄 RON MIẾNG'!B51)</f>
        <v/>
      </c>
      <c r="B3456">
        <f>IF('📄 RON MIẾNG'!B51="","",'📄 RON MIẾNG'!C51)</f>
        <v/>
      </c>
      <c r="C3456">
        <f>IF('📄 RON MIẾNG'!B51="","","Ron miếng")</f>
        <v/>
      </c>
      <c r="D3456">
        <f>IF('📄 RON MIẾNG'!B51="","",'📄 RON MIẾNG'!F51)</f>
        <v/>
      </c>
      <c r="E3456" s="37">
        <f>IF('📄 RON MIẾNG'!B51="","",'📄 RON MIẾNG'!H51)</f>
        <v/>
      </c>
      <c r="F3456" s="37">
        <f>IF('📄 RON MIẾNG'!B51="","",'📄 RON MIẾNG'!I51)</f>
        <v/>
      </c>
      <c r="G3456" s="37">
        <f>IF('📄 RON MIẾNG'!B51="","",'📄 RON MIẾNG'!J51)</f>
        <v/>
      </c>
      <c r="H3456" s="37">
        <f>IF('📄 RON MIẾNG'!B51="","",'📄 RON MIẾNG'!K51)</f>
        <v/>
      </c>
      <c r="I3456" s="37">
        <f>IF('📄 RON MIẾNG'!B51="","",'📄 RON MIẾNG'!L51)</f>
        <v/>
      </c>
      <c r="J3456">
        <f>IF('📄 RON MIẾNG'!B51="","","")</f>
        <v/>
      </c>
      <c r="L3456">
        <f>N(L3455)+IF(AND('🔎 TRA CỨU NHANH'!$C$2&lt;&gt;"",OR(ISNUMBER(SEARCH('🔎 TRA CỨU NHANH'!$C$2,$A3456)),ISNUMBER(SEARCH('🔎 TRA CỨU NHANH'!$C$2,$B3456)))),1,0)</f>
        <v/>
      </c>
      <c r="M3456">
        <f>IF(L3456&gt;N(L3455),L3456,"")</f>
        <v/>
      </c>
      <c r="N3456">
        <f>N(N3455)+IF(AND('💰 BÁO GIÁ'!$C$27&lt;&gt;"",OR(ISNUMBER(SEARCH('💰 BÁO GIÁ'!$C$27,$A3456)),ISNUMBER(SEARCH('💰 BÁO GIÁ'!$C$27,$B3456)))),1,0)</f>
        <v/>
      </c>
      <c r="O3456">
        <f>IF(N3456&gt;N(N3455),N3456,"")</f>
        <v/>
      </c>
    </row>
    <row r="3457">
      <c r="A3457">
        <f>IF('📄 RON MIẾNG'!B52="","",'📄 RON MIẾNG'!B52)</f>
        <v/>
      </c>
      <c r="B3457">
        <f>IF('📄 RON MIẾNG'!B52="","",'📄 RON MIẾNG'!C52)</f>
        <v/>
      </c>
      <c r="C3457">
        <f>IF('📄 RON MIẾNG'!B52="","","Ron miếng")</f>
        <v/>
      </c>
      <c r="D3457">
        <f>IF('📄 RON MIẾNG'!B52="","",'📄 RON MIẾNG'!F52)</f>
        <v/>
      </c>
      <c r="E3457" s="37">
        <f>IF('📄 RON MIẾNG'!B52="","",'📄 RON MIẾNG'!H52)</f>
        <v/>
      </c>
      <c r="F3457" s="37">
        <f>IF('📄 RON MIẾNG'!B52="","",'📄 RON MIẾNG'!I52)</f>
        <v/>
      </c>
      <c r="G3457" s="37">
        <f>IF('📄 RON MIẾNG'!B52="","",'📄 RON MIẾNG'!J52)</f>
        <v/>
      </c>
      <c r="H3457" s="37">
        <f>IF('📄 RON MIẾNG'!B52="","",'📄 RON MIẾNG'!K52)</f>
        <v/>
      </c>
      <c r="I3457" s="37">
        <f>IF('📄 RON MIẾNG'!B52="","",'📄 RON MIẾNG'!L52)</f>
        <v/>
      </c>
      <c r="J3457">
        <f>IF('📄 RON MIẾNG'!B52="","","")</f>
        <v/>
      </c>
      <c r="L3457">
        <f>N(L3456)+IF(AND('🔎 TRA CỨU NHANH'!$C$2&lt;&gt;"",OR(ISNUMBER(SEARCH('🔎 TRA CỨU NHANH'!$C$2,$A3457)),ISNUMBER(SEARCH('🔎 TRA CỨU NHANH'!$C$2,$B3457)))),1,0)</f>
        <v/>
      </c>
      <c r="M3457">
        <f>IF(L3457&gt;N(L3456),L3457,"")</f>
        <v/>
      </c>
      <c r="N3457">
        <f>N(N3456)+IF(AND('💰 BÁO GIÁ'!$C$27&lt;&gt;"",OR(ISNUMBER(SEARCH('💰 BÁO GIÁ'!$C$27,$A3457)),ISNUMBER(SEARCH('💰 BÁO GIÁ'!$C$27,$B3457)))),1,0)</f>
        <v/>
      </c>
      <c r="O3457">
        <f>IF(N3457&gt;N(N3456),N3457,"")</f>
        <v/>
      </c>
    </row>
    <row r="3458">
      <c r="A3458">
        <f>IF('📄 RON MIẾNG'!B53="","",'📄 RON MIẾNG'!B53)</f>
        <v/>
      </c>
      <c r="B3458">
        <f>IF('📄 RON MIẾNG'!B53="","",'📄 RON MIẾNG'!C53)</f>
        <v/>
      </c>
      <c r="C3458">
        <f>IF('📄 RON MIẾNG'!B53="","","Ron miếng")</f>
        <v/>
      </c>
      <c r="D3458">
        <f>IF('📄 RON MIẾNG'!B53="","",'📄 RON MIẾNG'!F53)</f>
        <v/>
      </c>
      <c r="E3458" s="37">
        <f>IF('📄 RON MIẾNG'!B53="","",'📄 RON MIẾNG'!H53)</f>
        <v/>
      </c>
      <c r="F3458" s="37">
        <f>IF('📄 RON MIẾNG'!B53="","",'📄 RON MIẾNG'!I53)</f>
        <v/>
      </c>
      <c r="G3458" s="37">
        <f>IF('📄 RON MIẾNG'!B53="","",'📄 RON MIẾNG'!J53)</f>
        <v/>
      </c>
      <c r="H3458" s="37">
        <f>IF('📄 RON MIẾNG'!B53="","",'📄 RON MIẾNG'!K53)</f>
        <v/>
      </c>
      <c r="I3458" s="37">
        <f>IF('📄 RON MIẾNG'!B53="","",'📄 RON MIẾNG'!L53)</f>
        <v/>
      </c>
      <c r="J3458">
        <f>IF('📄 RON MIẾNG'!B53="","","")</f>
        <v/>
      </c>
      <c r="L3458">
        <f>N(L3457)+IF(AND('🔎 TRA CỨU NHANH'!$C$2&lt;&gt;"",OR(ISNUMBER(SEARCH('🔎 TRA CỨU NHANH'!$C$2,$A3458)),ISNUMBER(SEARCH('🔎 TRA CỨU NHANH'!$C$2,$B3458)))),1,0)</f>
        <v/>
      </c>
      <c r="M3458">
        <f>IF(L3458&gt;N(L3457),L3458,"")</f>
        <v/>
      </c>
      <c r="N3458">
        <f>N(N3457)+IF(AND('💰 BÁO GIÁ'!$C$27&lt;&gt;"",OR(ISNUMBER(SEARCH('💰 BÁO GIÁ'!$C$27,$A3458)),ISNUMBER(SEARCH('💰 BÁO GIÁ'!$C$27,$B3458)))),1,0)</f>
        <v/>
      </c>
      <c r="O3458">
        <f>IF(N3458&gt;N(N3457),N3458,"")</f>
        <v/>
      </c>
    </row>
    <row r="3459">
      <c r="A3459">
        <f>IF('📄 RON MIẾNG'!B54="","",'📄 RON MIẾNG'!B54)</f>
        <v/>
      </c>
      <c r="B3459">
        <f>IF('📄 RON MIẾNG'!B54="","",'📄 RON MIẾNG'!C54)</f>
        <v/>
      </c>
      <c r="C3459">
        <f>IF('📄 RON MIẾNG'!B54="","","Ron miếng")</f>
        <v/>
      </c>
      <c r="D3459">
        <f>IF('📄 RON MIẾNG'!B54="","",'📄 RON MIẾNG'!F54)</f>
        <v/>
      </c>
      <c r="E3459" s="37">
        <f>IF('📄 RON MIẾNG'!B54="","",'📄 RON MIẾNG'!H54)</f>
        <v/>
      </c>
      <c r="F3459" s="37">
        <f>IF('📄 RON MIẾNG'!B54="","",'📄 RON MIẾNG'!I54)</f>
        <v/>
      </c>
      <c r="G3459" s="37">
        <f>IF('📄 RON MIẾNG'!B54="","",'📄 RON MIẾNG'!J54)</f>
        <v/>
      </c>
      <c r="H3459" s="37">
        <f>IF('📄 RON MIẾNG'!B54="","",'📄 RON MIẾNG'!K54)</f>
        <v/>
      </c>
      <c r="I3459" s="37">
        <f>IF('📄 RON MIẾNG'!B54="","",'📄 RON MIẾNG'!L54)</f>
        <v/>
      </c>
      <c r="J3459">
        <f>IF('📄 RON MIẾNG'!B54="","","")</f>
        <v/>
      </c>
      <c r="L3459">
        <f>N(L3458)+IF(AND('🔎 TRA CỨU NHANH'!$C$2&lt;&gt;"",OR(ISNUMBER(SEARCH('🔎 TRA CỨU NHANH'!$C$2,$A3459)),ISNUMBER(SEARCH('🔎 TRA CỨU NHANH'!$C$2,$B3459)))),1,0)</f>
        <v/>
      </c>
      <c r="M3459">
        <f>IF(L3459&gt;N(L3458),L3459,"")</f>
        <v/>
      </c>
      <c r="N3459">
        <f>N(N3458)+IF(AND('💰 BÁO GIÁ'!$C$27&lt;&gt;"",OR(ISNUMBER(SEARCH('💰 BÁO GIÁ'!$C$27,$A3459)),ISNUMBER(SEARCH('💰 BÁO GIÁ'!$C$27,$B3459)))),1,0)</f>
        <v/>
      </c>
      <c r="O3459">
        <f>IF(N3459&gt;N(N3458),N3459,"")</f>
        <v/>
      </c>
    </row>
    <row r="3460">
      <c r="A3460">
        <f>IF('📄 RON MIẾNG'!B55="","",'📄 RON MIẾNG'!B55)</f>
        <v/>
      </c>
      <c r="B3460">
        <f>IF('📄 RON MIẾNG'!B55="","",'📄 RON MIẾNG'!C55)</f>
        <v/>
      </c>
      <c r="C3460">
        <f>IF('📄 RON MIẾNG'!B55="","","Ron miếng")</f>
        <v/>
      </c>
      <c r="D3460">
        <f>IF('📄 RON MIẾNG'!B55="","",'📄 RON MIẾNG'!F55)</f>
        <v/>
      </c>
      <c r="E3460" s="37">
        <f>IF('📄 RON MIẾNG'!B55="","",'📄 RON MIẾNG'!H55)</f>
        <v/>
      </c>
      <c r="F3460" s="37">
        <f>IF('📄 RON MIẾNG'!B55="","",'📄 RON MIẾNG'!I55)</f>
        <v/>
      </c>
      <c r="G3460" s="37">
        <f>IF('📄 RON MIẾNG'!B55="","",'📄 RON MIẾNG'!J55)</f>
        <v/>
      </c>
      <c r="H3460" s="37">
        <f>IF('📄 RON MIẾNG'!B55="","",'📄 RON MIẾNG'!K55)</f>
        <v/>
      </c>
      <c r="I3460" s="37">
        <f>IF('📄 RON MIẾNG'!B55="","",'📄 RON MIẾNG'!L55)</f>
        <v/>
      </c>
      <c r="J3460">
        <f>IF('📄 RON MIẾNG'!B55="","","")</f>
        <v/>
      </c>
      <c r="L3460">
        <f>N(L3459)+IF(AND('🔎 TRA CỨU NHANH'!$C$2&lt;&gt;"",OR(ISNUMBER(SEARCH('🔎 TRA CỨU NHANH'!$C$2,$A3460)),ISNUMBER(SEARCH('🔎 TRA CỨU NHANH'!$C$2,$B3460)))),1,0)</f>
        <v/>
      </c>
      <c r="M3460">
        <f>IF(L3460&gt;N(L3459),L3460,"")</f>
        <v/>
      </c>
      <c r="N3460">
        <f>N(N3459)+IF(AND('💰 BÁO GIÁ'!$C$27&lt;&gt;"",OR(ISNUMBER(SEARCH('💰 BÁO GIÁ'!$C$27,$A3460)),ISNUMBER(SEARCH('💰 BÁO GIÁ'!$C$27,$B3460)))),1,0)</f>
        <v/>
      </c>
      <c r="O3460">
        <f>IF(N3460&gt;N(N3459),N3460,"")</f>
        <v/>
      </c>
    </row>
    <row r="3461">
      <c r="A3461">
        <f>IF('📄 RON MIẾNG'!B56="","",'📄 RON MIẾNG'!B56)</f>
        <v/>
      </c>
      <c r="B3461">
        <f>IF('📄 RON MIẾNG'!B56="","",'📄 RON MIẾNG'!C56)</f>
        <v/>
      </c>
      <c r="C3461">
        <f>IF('📄 RON MIẾNG'!B56="","","Ron miếng")</f>
        <v/>
      </c>
      <c r="D3461">
        <f>IF('📄 RON MIẾNG'!B56="","",'📄 RON MIẾNG'!F56)</f>
        <v/>
      </c>
      <c r="E3461" s="37">
        <f>IF('📄 RON MIẾNG'!B56="","",'📄 RON MIẾNG'!H56)</f>
        <v/>
      </c>
      <c r="F3461" s="37">
        <f>IF('📄 RON MIẾNG'!B56="","",'📄 RON MIẾNG'!I56)</f>
        <v/>
      </c>
      <c r="G3461" s="37">
        <f>IF('📄 RON MIẾNG'!B56="","",'📄 RON MIẾNG'!J56)</f>
        <v/>
      </c>
      <c r="H3461" s="37">
        <f>IF('📄 RON MIẾNG'!B56="","",'📄 RON MIẾNG'!K56)</f>
        <v/>
      </c>
      <c r="I3461" s="37">
        <f>IF('📄 RON MIẾNG'!B56="","",'📄 RON MIẾNG'!L56)</f>
        <v/>
      </c>
      <c r="J3461">
        <f>IF('📄 RON MIẾNG'!B56="","","")</f>
        <v/>
      </c>
      <c r="L3461">
        <f>N(L3460)+IF(AND('🔎 TRA CỨU NHANH'!$C$2&lt;&gt;"",OR(ISNUMBER(SEARCH('🔎 TRA CỨU NHANH'!$C$2,$A3461)),ISNUMBER(SEARCH('🔎 TRA CỨU NHANH'!$C$2,$B3461)))),1,0)</f>
        <v/>
      </c>
      <c r="M3461">
        <f>IF(L3461&gt;N(L3460),L3461,"")</f>
        <v/>
      </c>
      <c r="N3461">
        <f>N(N3460)+IF(AND('💰 BÁO GIÁ'!$C$27&lt;&gt;"",OR(ISNUMBER(SEARCH('💰 BÁO GIÁ'!$C$27,$A3461)),ISNUMBER(SEARCH('💰 BÁO GIÁ'!$C$27,$B3461)))),1,0)</f>
        <v/>
      </c>
      <c r="O3461">
        <f>IF(N3461&gt;N(N3460),N3461,"")</f>
        <v/>
      </c>
    </row>
    <row r="3462">
      <c r="A3462">
        <f>IF('📄 RON MIẾNG'!B57="","",'📄 RON MIẾNG'!B57)</f>
        <v/>
      </c>
      <c r="B3462">
        <f>IF('📄 RON MIẾNG'!B57="","",'📄 RON MIẾNG'!C57)</f>
        <v/>
      </c>
      <c r="C3462">
        <f>IF('📄 RON MIẾNG'!B57="","","Ron miếng")</f>
        <v/>
      </c>
      <c r="D3462">
        <f>IF('📄 RON MIẾNG'!B57="","",'📄 RON MIẾNG'!F57)</f>
        <v/>
      </c>
      <c r="E3462" s="37">
        <f>IF('📄 RON MIẾNG'!B57="","",'📄 RON MIẾNG'!H57)</f>
        <v/>
      </c>
      <c r="F3462" s="37">
        <f>IF('📄 RON MIẾNG'!B57="","",'📄 RON MIẾNG'!I57)</f>
        <v/>
      </c>
      <c r="G3462" s="37">
        <f>IF('📄 RON MIẾNG'!B57="","",'📄 RON MIẾNG'!J57)</f>
        <v/>
      </c>
      <c r="H3462" s="37">
        <f>IF('📄 RON MIẾNG'!B57="","",'📄 RON MIẾNG'!K57)</f>
        <v/>
      </c>
      <c r="I3462" s="37">
        <f>IF('📄 RON MIẾNG'!B57="","",'📄 RON MIẾNG'!L57)</f>
        <v/>
      </c>
      <c r="J3462">
        <f>IF('📄 RON MIẾNG'!B57="","","")</f>
        <v/>
      </c>
      <c r="L3462">
        <f>N(L3461)+IF(AND('🔎 TRA CỨU NHANH'!$C$2&lt;&gt;"",OR(ISNUMBER(SEARCH('🔎 TRA CỨU NHANH'!$C$2,$A3462)),ISNUMBER(SEARCH('🔎 TRA CỨU NHANH'!$C$2,$B3462)))),1,0)</f>
        <v/>
      </c>
      <c r="M3462">
        <f>IF(L3462&gt;N(L3461),L3462,"")</f>
        <v/>
      </c>
      <c r="N3462">
        <f>N(N3461)+IF(AND('💰 BÁO GIÁ'!$C$27&lt;&gt;"",OR(ISNUMBER(SEARCH('💰 BÁO GIÁ'!$C$27,$A3462)),ISNUMBER(SEARCH('💰 BÁO GIÁ'!$C$27,$B3462)))),1,0)</f>
        <v/>
      </c>
      <c r="O3462">
        <f>IF(N3462&gt;N(N3461),N3462,"")</f>
        <v/>
      </c>
    </row>
    <row r="3463">
      <c r="A3463">
        <f>IF('📄 RON MIẾNG'!B58="","",'📄 RON MIẾNG'!B58)</f>
        <v/>
      </c>
      <c r="B3463">
        <f>IF('📄 RON MIẾNG'!B58="","",'📄 RON MIẾNG'!C58)</f>
        <v/>
      </c>
      <c r="C3463">
        <f>IF('📄 RON MIẾNG'!B58="","","Ron miếng")</f>
        <v/>
      </c>
      <c r="D3463">
        <f>IF('📄 RON MIẾNG'!B58="","",'📄 RON MIẾNG'!F58)</f>
        <v/>
      </c>
      <c r="E3463" s="37">
        <f>IF('📄 RON MIẾNG'!B58="","",'📄 RON MIẾNG'!H58)</f>
        <v/>
      </c>
      <c r="F3463" s="37">
        <f>IF('📄 RON MIẾNG'!B58="","",'📄 RON MIẾNG'!I58)</f>
        <v/>
      </c>
      <c r="G3463" s="37">
        <f>IF('📄 RON MIẾNG'!B58="","",'📄 RON MIẾNG'!J58)</f>
        <v/>
      </c>
      <c r="H3463" s="37">
        <f>IF('📄 RON MIẾNG'!B58="","",'📄 RON MIẾNG'!K58)</f>
        <v/>
      </c>
      <c r="I3463" s="37">
        <f>IF('📄 RON MIẾNG'!B58="","",'📄 RON MIẾNG'!L58)</f>
        <v/>
      </c>
      <c r="J3463">
        <f>IF('📄 RON MIẾNG'!B58="","","")</f>
        <v/>
      </c>
      <c r="L3463">
        <f>N(L3462)+IF(AND('🔎 TRA CỨU NHANH'!$C$2&lt;&gt;"",OR(ISNUMBER(SEARCH('🔎 TRA CỨU NHANH'!$C$2,$A3463)),ISNUMBER(SEARCH('🔎 TRA CỨU NHANH'!$C$2,$B3463)))),1,0)</f>
        <v/>
      </c>
      <c r="M3463">
        <f>IF(L3463&gt;N(L3462),L3463,"")</f>
        <v/>
      </c>
      <c r="N3463">
        <f>N(N3462)+IF(AND('💰 BÁO GIÁ'!$C$27&lt;&gt;"",OR(ISNUMBER(SEARCH('💰 BÁO GIÁ'!$C$27,$A3463)),ISNUMBER(SEARCH('💰 BÁO GIÁ'!$C$27,$B3463)))),1,0)</f>
        <v/>
      </c>
      <c r="O3463">
        <f>IF(N3463&gt;N(N3462),N3463,"")</f>
        <v/>
      </c>
    </row>
    <row r="3464">
      <c r="A3464">
        <f>IF('📄 RON MIẾNG'!B59="","",'📄 RON MIẾNG'!B59)</f>
        <v/>
      </c>
      <c r="B3464">
        <f>IF('📄 RON MIẾNG'!B59="","",'📄 RON MIẾNG'!C59)</f>
        <v/>
      </c>
      <c r="C3464">
        <f>IF('📄 RON MIẾNG'!B59="","","Ron miếng")</f>
        <v/>
      </c>
      <c r="D3464">
        <f>IF('📄 RON MIẾNG'!B59="","",'📄 RON MIẾNG'!F59)</f>
        <v/>
      </c>
      <c r="E3464" s="37">
        <f>IF('📄 RON MIẾNG'!B59="","",'📄 RON MIẾNG'!H59)</f>
        <v/>
      </c>
      <c r="F3464" s="37">
        <f>IF('📄 RON MIẾNG'!B59="","",'📄 RON MIẾNG'!I59)</f>
        <v/>
      </c>
      <c r="G3464" s="37">
        <f>IF('📄 RON MIẾNG'!B59="","",'📄 RON MIẾNG'!J59)</f>
        <v/>
      </c>
      <c r="H3464" s="37">
        <f>IF('📄 RON MIẾNG'!B59="","",'📄 RON MIẾNG'!K59)</f>
        <v/>
      </c>
      <c r="I3464" s="37">
        <f>IF('📄 RON MIẾNG'!B59="","",'📄 RON MIẾNG'!L59)</f>
        <v/>
      </c>
      <c r="J3464">
        <f>IF('📄 RON MIẾNG'!B59="","","")</f>
        <v/>
      </c>
      <c r="L3464">
        <f>N(L3463)+IF(AND('🔎 TRA CỨU NHANH'!$C$2&lt;&gt;"",OR(ISNUMBER(SEARCH('🔎 TRA CỨU NHANH'!$C$2,$A3464)),ISNUMBER(SEARCH('🔎 TRA CỨU NHANH'!$C$2,$B3464)))),1,0)</f>
        <v/>
      </c>
      <c r="M3464">
        <f>IF(L3464&gt;N(L3463),L3464,"")</f>
        <v/>
      </c>
      <c r="N3464">
        <f>N(N3463)+IF(AND('💰 BÁO GIÁ'!$C$27&lt;&gt;"",OR(ISNUMBER(SEARCH('💰 BÁO GIÁ'!$C$27,$A3464)),ISNUMBER(SEARCH('💰 BÁO GIÁ'!$C$27,$B3464)))),1,0)</f>
        <v/>
      </c>
      <c r="O3464">
        <f>IF(N3464&gt;N(N3463),N3464,"")</f>
        <v/>
      </c>
    </row>
    <row r="3465">
      <c r="A3465">
        <f>IF('📄 RON MIẾNG'!B60="","",'📄 RON MIẾNG'!B60)</f>
        <v/>
      </c>
      <c r="B3465">
        <f>IF('📄 RON MIẾNG'!B60="","",'📄 RON MIẾNG'!C60)</f>
        <v/>
      </c>
      <c r="C3465">
        <f>IF('📄 RON MIẾNG'!B60="","","Ron miếng")</f>
        <v/>
      </c>
      <c r="D3465">
        <f>IF('📄 RON MIẾNG'!B60="","",'📄 RON MIẾNG'!F60)</f>
        <v/>
      </c>
      <c r="E3465" s="37">
        <f>IF('📄 RON MIẾNG'!B60="","",'📄 RON MIẾNG'!H60)</f>
        <v/>
      </c>
      <c r="F3465" s="37">
        <f>IF('📄 RON MIẾNG'!B60="","",'📄 RON MIẾNG'!I60)</f>
        <v/>
      </c>
      <c r="G3465" s="37">
        <f>IF('📄 RON MIẾNG'!B60="","",'📄 RON MIẾNG'!J60)</f>
        <v/>
      </c>
      <c r="H3465" s="37">
        <f>IF('📄 RON MIẾNG'!B60="","",'📄 RON MIẾNG'!K60)</f>
        <v/>
      </c>
      <c r="I3465" s="37">
        <f>IF('📄 RON MIẾNG'!B60="","",'📄 RON MIẾNG'!L60)</f>
        <v/>
      </c>
      <c r="J3465">
        <f>IF('📄 RON MIẾNG'!B60="","","")</f>
        <v/>
      </c>
      <c r="L3465">
        <f>N(L3464)+IF(AND('🔎 TRA CỨU NHANH'!$C$2&lt;&gt;"",OR(ISNUMBER(SEARCH('🔎 TRA CỨU NHANH'!$C$2,$A3465)),ISNUMBER(SEARCH('🔎 TRA CỨU NHANH'!$C$2,$B3465)))),1,0)</f>
        <v/>
      </c>
      <c r="M3465">
        <f>IF(L3465&gt;N(L3464),L3465,"")</f>
        <v/>
      </c>
      <c r="N3465">
        <f>N(N3464)+IF(AND('💰 BÁO GIÁ'!$C$27&lt;&gt;"",OR(ISNUMBER(SEARCH('💰 BÁO GIÁ'!$C$27,$A3465)),ISNUMBER(SEARCH('💰 BÁO GIÁ'!$C$27,$B3465)))),1,0)</f>
        <v/>
      </c>
      <c r="O3465">
        <f>IF(N3465&gt;N(N3464),N3465,"")</f>
        <v/>
      </c>
    </row>
    <row r="3466">
      <c r="A3466">
        <f>IF('📄 RON MIẾNG'!B61="","",'📄 RON MIẾNG'!B61)</f>
        <v/>
      </c>
      <c r="B3466">
        <f>IF('📄 RON MIẾNG'!B61="","",'📄 RON MIẾNG'!C61)</f>
        <v/>
      </c>
      <c r="C3466">
        <f>IF('📄 RON MIẾNG'!B61="","","Ron miếng")</f>
        <v/>
      </c>
      <c r="D3466">
        <f>IF('📄 RON MIẾNG'!B61="","",'📄 RON MIẾNG'!F61)</f>
        <v/>
      </c>
      <c r="E3466" s="37">
        <f>IF('📄 RON MIẾNG'!B61="","",'📄 RON MIẾNG'!H61)</f>
        <v/>
      </c>
      <c r="F3466" s="37">
        <f>IF('📄 RON MIẾNG'!B61="","",'📄 RON MIẾNG'!I61)</f>
        <v/>
      </c>
      <c r="G3466" s="37">
        <f>IF('📄 RON MIẾNG'!B61="","",'📄 RON MIẾNG'!J61)</f>
        <v/>
      </c>
      <c r="H3466" s="37">
        <f>IF('📄 RON MIẾNG'!B61="","",'📄 RON MIẾNG'!K61)</f>
        <v/>
      </c>
      <c r="I3466" s="37">
        <f>IF('📄 RON MIẾNG'!B61="","",'📄 RON MIẾNG'!L61)</f>
        <v/>
      </c>
      <c r="J3466">
        <f>IF('📄 RON MIẾNG'!B61="","","")</f>
        <v/>
      </c>
      <c r="L3466">
        <f>N(L3465)+IF(AND('🔎 TRA CỨU NHANH'!$C$2&lt;&gt;"",OR(ISNUMBER(SEARCH('🔎 TRA CỨU NHANH'!$C$2,$A3466)),ISNUMBER(SEARCH('🔎 TRA CỨU NHANH'!$C$2,$B3466)))),1,0)</f>
        <v/>
      </c>
      <c r="M3466">
        <f>IF(L3466&gt;N(L3465),L3466,"")</f>
        <v/>
      </c>
      <c r="N3466">
        <f>N(N3465)+IF(AND('💰 BÁO GIÁ'!$C$27&lt;&gt;"",OR(ISNUMBER(SEARCH('💰 BÁO GIÁ'!$C$27,$A3466)),ISNUMBER(SEARCH('💰 BÁO GIÁ'!$C$27,$B3466)))),1,0)</f>
        <v/>
      </c>
      <c r="O3466">
        <f>IF(N3466&gt;N(N3465),N3466,"")</f>
        <v/>
      </c>
    </row>
    <row r="3467">
      <c r="A3467">
        <f>IF('📄 RON MIẾNG'!B62="","",'📄 RON MIẾNG'!B62)</f>
        <v/>
      </c>
      <c r="B3467">
        <f>IF('📄 RON MIẾNG'!B62="","",'📄 RON MIẾNG'!C62)</f>
        <v/>
      </c>
      <c r="C3467">
        <f>IF('📄 RON MIẾNG'!B62="","","Ron miếng")</f>
        <v/>
      </c>
      <c r="D3467">
        <f>IF('📄 RON MIẾNG'!B62="","",'📄 RON MIẾNG'!F62)</f>
        <v/>
      </c>
      <c r="E3467">
        <f>IF('📄 RON MIẾNG'!B62="","",'📄 RON MIẾNG'!H62)</f>
        <v/>
      </c>
      <c r="F3467">
        <f>IF('📄 RON MIẾNG'!B62="","",'📄 RON MIẾNG'!I62)</f>
        <v/>
      </c>
      <c r="G3467">
        <f>IF('📄 RON MIẾNG'!B62="","",'📄 RON MIẾNG'!J62)</f>
        <v/>
      </c>
      <c r="H3467">
        <f>IF('📄 RON MIẾNG'!B62="","",'📄 RON MIẾNG'!K62)</f>
        <v/>
      </c>
      <c r="I3467">
        <f>IF('📄 RON MIẾNG'!B62="","",'📄 RON MIẾNG'!L62)</f>
        <v/>
      </c>
      <c r="J3467">
        <f>IF('📄 RON MIẾNG'!B62="","","")</f>
        <v/>
      </c>
      <c r="L3467">
        <f>N(L3466)+IF(AND('🔎 TRA CỨU NHANH'!$C$2&lt;&gt;"",OR(ISNUMBER(SEARCH('🔎 TRA CỨU NHANH'!$C$2,$A3467)),ISNUMBER(SEARCH('🔎 TRA CỨU NHANH'!$C$2,$B3467)))),1,0)</f>
        <v/>
      </c>
      <c r="M3467">
        <f>IF(L3467&gt;N(L3466),L3467,"")</f>
        <v/>
      </c>
      <c r="N3467">
        <f>N(N3466)+IF(AND('💰 BÁO GIÁ'!$C$27&lt;&gt;"",OR(ISNUMBER(SEARCH('💰 BÁO GIÁ'!$C$27,$A3467)),ISNUMBER(SEARCH('💰 BÁO GIÁ'!$C$27,$B3467)))),1,0)</f>
        <v/>
      </c>
      <c r="O3467">
        <f>IF(N3467&gt;N(N3466),N3467,"")</f>
        <v/>
      </c>
    </row>
    <row r="3468">
      <c r="A3468">
        <f>IF('📄 RON MIẾNG'!B63="","",'📄 RON MIẾNG'!B63)</f>
        <v/>
      </c>
      <c r="B3468">
        <f>IF('📄 RON MIẾNG'!B63="","",'📄 RON MIẾNG'!C63)</f>
        <v/>
      </c>
      <c r="C3468">
        <f>IF('📄 RON MIẾNG'!B63="","","Ron miếng")</f>
        <v/>
      </c>
      <c r="D3468">
        <f>IF('📄 RON MIẾNG'!B63="","",'📄 RON MIẾNG'!F63)</f>
        <v/>
      </c>
      <c r="E3468" s="37">
        <f>IF('📄 RON MIẾNG'!B63="","",'📄 RON MIẾNG'!H63)</f>
        <v/>
      </c>
      <c r="F3468" s="37">
        <f>IF('📄 RON MIẾNG'!B63="","",'📄 RON MIẾNG'!I63)</f>
        <v/>
      </c>
      <c r="G3468" s="37">
        <f>IF('📄 RON MIẾNG'!B63="","",'📄 RON MIẾNG'!J63)</f>
        <v/>
      </c>
      <c r="H3468" s="37">
        <f>IF('📄 RON MIẾNG'!B63="","",'📄 RON MIẾNG'!K63)</f>
        <v/>
      </c>
      <c r="I3468" s="37">
        <f>IF('📄 RON MIẾNG'!B63="","",'📄 RON MIẾNG'!L63)</f>
        <v/>
      </c>
      <c r="J3468">
        <f>IF('📄 RON MIẾNG'!B63="","","")</f>
        <v/>
      </c>
      <c r="L3468">
        <f>N(L3467)+IF(AND('🔎 TRA CỨU NHANH'!$C$2&lt;&gt;"",OR(ISNUMBER(SEARCH('🔎 TRA CỨU NHANH'!$C$2,$A3468)),ISNUMBER(SEARCH('🔎 TRA CỨU NHANH'!$C$2,$B3468)))),1,0)</f>
        <v/>
      </c>
      <c r="M3468">
        <f>IF(L3468&gt;N(L3467),L3468,"")</f>
        <v/>
      </c>
      <c r="N3468">
        <f>N(N3467)+IF(AND('💰 BÁO GIÁ'!$C$27&lt;&gt;"",OR(ISNUMBER(SEARCH('💰 BÁO GIÁ'!$C$27,$A3468)),ISNUMBER(SEARCH('💰 BÁO GIÁ'!$C$27,$B3468)))),1,0)</f>
        <v/>
      </c>
      <c r="O3468">
        <f>IF(N3468&gt;N(N3467),N3468,"")</f>
        <v/>
      </c>
    </row>
    <row r="3469">
      <c r="A3469">
        <f>IF('📄 RON MIẾNG'!B64="","",'📄 RON MIẾNG'!B64)</f>
        <v/>
      </c>
      <c r="B3469">
        <f>IF('📄 RON MIẾNG'!B64="","",'📄 RON MIẾNG'!C64)</f>
        <v/>
      </c>
      <c r="C3469">
        <f>IF('📄 RON MIẾNG'!B64="","","Ron miếng")</f>
        <v/>
      </c>
      <c r="D3469">
        <f>IF('📄 RON MIẾNG'!B64="","",'📄 RON MIẾNG'!F64)</f>
        <v/>
      </c>
      <c r="E3469" s="37">
        <f>IF('📄 RON MIẾNG'!B64="","",'📄 RON MIẾNG'!H64)</f>
        <v/>
      </c>
      <c r="F3469" s="37">
        <f>IF('📄 RON MIẾNG'!B64="","",'📄 RON MIẾNG'!I64)</f>
        <v/>
      </c>
      <c r="G3469" s="37">
        <f>IF('📄 RON MIẾNG'!B64="","",'📄 RON MIẾNG'!J64)</f>
        <v/>
      </c>
      <c r="H3469" s="37">
        <f>IF('📄 RON MIẾNG'!B64="","",'📄 RON MIẾNG'!K64)</f>
        <v/>
      </c>
      <c r="I3469" s="37">
        <f>IF('📄 RON MIẾNG'!B64="","",'📄 RON MIẾNG'!L64)</f>
        <v/>
      </c>
      <c r="J3469">
        <f>IF('📄 RON MIẾNG'!B64="","","")</f>
        <v/>
      </c>
      <c r="L3469">
        <f>N(L3468)+IF(AND('🔎 TRA CỨU NHANH'!$C$2&lt;&gt;"",OR(ISNUMBER(SEARCH('🔎 TRA CỨU NHANH'!$C$2,$A3469)),ISNUMBER(SEARCH('🔎 TRA CỨU NHANH'!$C$2,$B3469)))),1,0)</f>
        <v/>
      </c>
      <c r="M3469">
        <f>IF(L3469&gt;N(L3468),L3469,"")</f>
        <v/>
      </c>
      <c r="N3469">
        <f>N(N3468)+IF(AND('💰 BÁO GIÁ'!$C$27&lt;&gt;"",OR(ISNUMBER(SEARCH('💰 BÁO GIÁ'!$C$27,$A3469)),ISNUMBER(SEARCH('💰 BÁO GIÁ'!$C$27,$B3469)))),1,0)</f>
        <v/>
      </c>
      <c r="O3469">
        <f>IF(N3469&gt;N(N3468),N3469,"")</f>
        <v/>
      </c>
    </row>
    <row r="3470">
      <c r="A3470">
        <f>IF('📄 RON MIẾNG'!B65="","",'📄 RON MIẾNG'!B65)</f>
        <v/>
      </c>
      <c r="B3470">
        <f>IF('📄 RON MIẾNG'!B65="","",'📄 RON MIẾNG'!C65)</f>
        <v/>
      </c>
      <c r="C3470">
        <f>IF('📄 RON MIẾNG'!B65="","","Ron miếng")</f>
        <v/>
      </c>
      <c r="D3470">
        <f>IF('📄 RON MIẾNG'!B65="","",'📄 RON MIẾNG'!F65)</f>
        <v/>
      </c>
      <c r="E3470" s="37">
        <f>IF('📄 RON MIẾNG'!B65="","",'📄 RON MIẾNG'!H65)</f>
        <v/>
      </c>
      <c r="F3470" s="37">
        <f>IF('📄 RON MIẾNG'!B65="","",'📄 RON MIẾNG'!I65)</f>
        <v/>
      </c>
      <c r="G3470" s="37">
        <f>IF('📄 RON MIẾNG'!B65="","",'📄 RON MIẾNG'!J65)</f>
        <v/>
      </c>
      <c r="H3470" s="37">
        <f>IF('📄 RON MIẾNG'!B65="","",'📄 RON MIẾNG'!K65)</f>
        <v/>
      </c>
      <c r="I3470" s="37">
        <f>IF('📄 RON MIẾNG'!B65="","",'📄 RON MIẾNG'!L65)</f>
        <v/>
      </c>
      <c r="J3470">
        <f>IF('📄 RON MIẾNG'!B65="","","")</f>
        <v/>
      </c>
      <c r="L3470">
        <f>N(L3469)+IF(AND('🔎 TRA CỨU NHANH'!$C$2&lt;&gt;"",OR(ISNUMBER(SEARCH('🔎 TRA CỨU NHANH'!$C$2,$A3470)),ISNUMBER(SEARCH('🔎 TRA CỨU NHANH'!$C$2,$B3470)))),1,0)</f>
        <v/>
      </c>
      <c r="M3470">
        <f>IF(L3470&gt;N(L3469),L3470,"")</f>
        <v/>
      </c>
      <c r="N3470">
        <f>N(N3469)+IF(AND('💰 BÁO GIÁ'!$C$27&lt;&gt;"",OR(ISNUMBER(SEARCH('💰 BÁO GIÁ'!$C$27,$A3470)),ISNUMBER(SEARCH('💰 BÁO GIÁ'!$C$27,$B3470)))),1,0)</f>
        <v/>
      </c>
      <c r="O3470">
        <f>IF(N3470&gt;N(N3469),N3470,"")</f>
        <v/>
      </c>
    </row>
    <row r="3471">
      <c r="A3471">
        <f>IF('📄 RON MIẾNG'!B66="","",'📄 RON MIẾNG'!B66)</f>
        <v/>
      </c>
      <c r="B3471">
        <f>IF('📄 RON MIẾNG'!B66="","",'📄 RON MIẾNG'!C66)</f>
        <v/>
      </c>
      <c r="C3471">
        <f>IF('📄 RON MIẾNG'!B66="","","Ron miếng")</f>
        <v/>
      </c>
      <c r="D3471">
        <f>IF('📄 RON MIẾNG'!B66="","",'📄 RON MIẾNG'!F66)</f>
        <v/>
      </c>
      <c r="E3471" s="37">
        <f>IF('📄 RON MIẾNG'!B66="","",'📄 RON MIẾNG'!H66)</f>
        <v/>
      </c>
      <c r="F3471" s="37">
        <f>IF('📄 RON MIẾNG'!B66="","",'📄 RON MIẾNG'!I66)</f>
        <v/>
      </c>
      <c r="G3471" s="37">
        <f>IF('📄 RON MIẾNG'!B66="","",'📄 RON MIẾNG'!J66)</f>
        <v/>
      </c>
      <c r="H3471" s="37">
        <f>IF('📄 RON MIẾNG'!B66="","",'📄 RON MIẾNG'!K66)</f>
        <v/>
      </c>
      <c r="I3471" s="37">
        <f>IF('📄 RON MIẾNG'!B66="","",'📄 RON MIẾNG'!L66)</f>
        <v/>
      </c>
      <c r="J3471">
        <f>IF('📄 RON MIẾNG'!B66="","","")</f>
        <v/>
      </c>
      <c r="L3471">
        <f>N(L3470)+IF(AND('🔎 TRA CỨU NHANH'!$C$2&lt;&gt;"",OR(ISNUMBER(SEARCH('🔎 TRA CỨU NHANH'!$C$2,$A3471)),ISNUMBER(SEARCH('🔎 TRA CỨU NHANH'!$C$2,$B3471)))),1,0)</f>
        <v/>
      </c>
      <c r="M3471">
        <f>IF(L3471&gt;N(L3470),L3471,"")</f>
        <v/>
      </c>
      <c r="N3471">
        <f>N(N3470)+IF(AND('💰 BÁO GIÁ'!$C$27&lt;&gt;"",OR(ISNUMBER(SEARCH('💰 BÁO GIÁ'!$C$27,$A3471)),ISNUMBER(SEARCH('💰 BÁO GIÁ'!$C$27,$B3471)))),1,0)</f>
        <v/>
      </c>
      <c r="O3471">
        <f>IF(N3471&gt;N(N3470),N3471,"")</f>
        <v/>
      </c>
    </row>
    <row r="3472">
      <c r="A3472">
        <f>IF('📄 RON MIẾNG'!B67="","",'📄 RON MIẾNG'!B67)</f>
        <v/>
      </c>
      <c r="B3472">
        <f>IF('📄 RON MIẾNG'!B67="","",'📄 RON MIẾNG'!C67)</f>
        <v/>
      </c>
      <c r="C3472">
        <f>IF('📄 RON MIẾNG'!B67="","","Ron miếng")</f>
        <v/>
      </c>
      <c r="D3472">
        <f>IF('📄 RON MIẾNG'!B67="","",'📄 RON MIẾNG'!F67)</f>
        <v/>
      </c>
      <c r="E3472" s="37">
        <f>IF('📄 RON MIẾNG'!B67="","",'📄 RON MIẾNG'!H67)</f>
        <v/>
      </c>
      <c r="F3472" s="37">
        <f>IF('📄 RON MIẾNG'!B67="","",'📄 RON MIẾNG'!I67)</f>
        <v/>
      </c>
      <c r="G3472" s="37">
        <f>IF('📄 RON MIẾNG'!B67="","",'📄 RON MIẾNG'!J67)</f>
        <v/>
      </c>
      <c r="H3472" s="37">
        <f>IF('📄 RON MIẾNG'!B67="","",'📄 RON MIẾNG'!K67)</f>
        <v/>
      </c>
      <c r="I3472" s="37">
        <f>IF('📄 RON MIẾNG'!B67="","",'📄 RON MIẾNG'!L67)</f>
        <v/>
      </c>
      <c r="J3472">
        <f>IF('📄 RON MIẾNG'!B67="","","")</f>
        <v/>
      </c>
      <c r="L3472">
        <f>N(L3471)+IF(AND('🔎 TRA CỨU NHANH'!$C$2&lt;&gt;"",OR(ISNUMBER(SEARCH('🔎 TRA CỨU NHANH'!$C$2,$A3472)),ISNUMBER(SEARCH('🔎 TRA CỨU NHANH'!$C$2,$B3472)))),1,0)</f>
        <v/>
      </c>
      <c r="M3472">
        <f>IF(L3472&gt;N(L3471),L3472,"")</f>
        <v/>
      </c>
      <c r="N3472">
        <f>N(N3471)+IF(AND('💰 BÁO GIÁ'!$C$27&lt;&gt;"",OR(ISNUMBER(SEARCH('💰 BÁO GIÁ'!$C$27,$A3472)),ISNUMBER(SEARCH('💰 BÁO GIÁ'!$C$27,$B3472)))),1,0)</f>
        <v/>
      </c>
      <c r="O3472">
        <f>IF(N3472&gt;N(N3471),N3472,"")</f>
        <v/>
      </c>
    </row>
    <row r="3473">
      <c r="A3473">
        <f>IF('📄 RON MIẾNG'!B68="","",'📄 RON MIẾNG'!B68)</f>
        <v/>
      </c>
      <c r="B3473">
        <f>IF('📄 RON MIẾNG'!B68="","",'📄 RON MIẾNG'!C68)</f>
        <v/>
      </c>
      <c r="C3473">
        <f>IF('📄 RON MIẾNG'!B68="","","Ron miếng")</f>
        <v/>
      </c>
      <c r="D3473">
        <f>IF('📄 RON MIẾNG'!B68="","",'📄 RON MIẾNG'!F68)</f>
        <v/>
      </c>
      <c r="E3473" s="37">
        <f>IF('📄 RON MIẾNG'!B68="","",'📄 RON MIẾNG'!H68)</f>
        <v/>
      </c>
      <c r="F3473" s="37">
        <f>IF('📄 RON MIẾNG'!B68="","",'📄 RON MIẾNG'!I68)</f>
        <v/>
      </c>
      <c r="G3473" s="37">
        <f>IF('📄 RON MIẾNG'!B68="","",'📄 RON MIẾNG'!J68)</f>
        <v/>
      </c>
      <c r="H3473" s="37">
        <f>IF('📄 RON MIẾNG'!B68="","",'📄 RON MIẾNG'!K68)</f>
        <v/>
      </c>
      <c r="I3473" s="37">
        <f>IF('📄 RON MIẾNG'!B68="","",'📄 RON MIẾNG'!L68)</f>
        <v/>
      </c>
      <c r="J3473">
        <f>IF('📄 RON MIẾNG'!B68="","","")</f>
        <v/>
      </c>
      <c r="L3473">
        <f>N(L3472)+IF(AND('🔎 TRA CỨU NHANH'!$C$2&lt;&gt;"",OR(ISNUMBER(SEARCH('🔎 TRA CỨU NHANH'!$C$2,$A3473)),ISNUMBER(SEARCH('🔎 TRA CỨU NHANH'!$C$2,$B3473)))),1,0)</f>
        <v/>
      </c>
      <c r="M3473">
        <f>IF(L3473&gt;N(L3472),L3473,"")</f>
        <v/>
      </c>
      <c r="N3473">
        <f>N(N3472)+IF(AND('💰 BÁO GIÁ'!$C$27&lt;&gt;"",OR(ISNUMBER(SEARCH('💰 BÁO GIÁ'!$C$27,$A3473)),ISNUMBER(SEARCH('💰 BÁO GIÁ'!$C$27,$B3473)))),1,0)</f>
        <v/>
      </c>
      <c r="O3473">
        <f>IF(N3473&gt;N(N3472),N3473,"")</f>
        <v/>
      </c>
    </row>
    <row r="3474">
      <c r="A3474">
        <f>IF('📄 RON MIẾNG'!B69="","",'📄 RON MIẾNG'!B69)</f>
        <v/>
      </c>
      <c r="B3474">
        <f>IF('📄 RON MIẾNG'!B69="","",'📄 RON MIẾNG'!C69)</f>
        <v/>
      </c>
      <c r="C3474">
        <f>IF('📄 RON MIẾNG'!B69="","","Ron miếng")</f>
        <v/>
      </c>
      <c r="D3474">
        <f>IF('📄 RON MIẾNG'!B69="","",'📄 RON MIẾNG'!F69)</f>
        <v/>
      </c>
      <c r="E3474">
        <f>IF('📄 RON MIẾNG'!B69="","",'📄 RON MIẾNG'!H69)</f>
        <v/>
      </c>
      <c r="F3474">
        <f>IF('📄 RON MIẾNG'!B69="","",'📄 RON MIẾNG'!I69)</f>
        <v/>
      </c>
      <c r="G3474">
        <f>IF('📄 RON MIẾNG'!B69="","",'📄 RON MIẾNG'!J69)</f>
        <v/>
      </c>
      <c r="H3474">
        <f>IF('📄 RON MIẾNG'!B69="","",'📄 RON MIẾNG'!K69)</f>
        <v/>
      </c>
      <c r="I3474">
        <f>IF('📄 RON MIẾNG'!B69="","",'📄 RON MIẾNG'!L69)</f>
        <v/>
      </c>
      <c r="J3474">
        <f>IF('📄 RON MIẾNG'!B69="","","")</f>
        <v/>
      </c>
      <c r="L3474">
        <f>N(L3473)+IF(AND('🔎 TRA CỨU NHANH'!$C$2&lt;&gt;"",OR(ISNUMBER(SEARCH('🔎 TRA CỨU NHANH'!$C$2,$A3474)),ISNUMBER(SEARCH('🔎 TRA CỨU NHANH'!$C$2,$B3474)))),1,0)</f>
        <v/>
      </c>
      <c r="M3474">
        <f>IF(L3474&gt;N(L3473),L3474,"")</f>
        <v/>
      </c>
      <c r="N3474">
        <f>N(N3473)+IF(AND('💰 BÁO GIÁ'!$C$27&lt;&gt;"",OR(ISNUMBER(SEARCH('💰 BÁO GIÁ'!$C$27,$A3474)),ISNUMBER(SEARCH('💰 BÁO GIÁ'!$C$27,$B3474)))),1,0)</f>
        <v/>
      </c>
      <c r="O3474">
        <f>IF(N3474&gt;N(N3473),N3474,"")</f>
        <v/>
      </c>
    </row>
    <row r="3475">
      <c r="A3475">
        <f>IF('📄 RON MIẾNG'!B70="","",'📄 RON MIẾNG'!B70)</f>
        <v/>
      </c>
      <c r="B3475">
        <f>IF('📄 RON MIẾNG'!B70="","",'📄 RON MIẾNG'!C70)</f>
        <v/>
      </c>
      <c r="C3475">
        <f>IF('📄 RON MIẾNG'!B70="","","Ron miếng")</f>
        <v/>
      </c>
      <c r="D3475">
        <f>IF('📄 RON MIẾNG'!B70="","",'📄 RON MIẾNG'!F70)</f>
        <v/>
      </c>
      <c r="E3475" s="37">
        <f>IF('📄 RON MIẾNG'!B70="","",'📄 RON MIẾNG'!H70)</f>
        <v/>
      </c>
      <c r="F3475" s="37">
        <f>IF('📄 RON MIẾNG'!B70="","",'📄 RON MIẾNG'!I70)</f>
        <v/>
      </c>
      <c r="G3475" s="37">
        <f>IF('📄 RON MIẾNG'!B70="","",'📄 RON MIẾNG'!J70)</f>
        <v/>
      </c>
      <c r="H3475" s="37">
        <f>IF('📄 RON MIẾNG'!B70="","",'📄 RON MIẾNG'!K70)</f>
        <v/>
      </c>
      <c r="I3475" s="37">
        <f>IF('📄 RON MIẾNG'!B70="","",'📄 RON MIẾNG'!L70)</f>
        <v/>
      </c>
      <c r="J3475">
        <f>IF('📄 RON MIẾNG'!B70="","","")</f>
        <v/>
      </c>
      <c r="L3475">
        <f>N(L3474)+IF(AND('🔎 TRA CỨU NHANH'!$C$2&lt;&gt;"",OR(ISNUMBER(SEARCH('🔎 TRA CỨU NHANH'!$C$2,$A3475)),ISNUMBER(SEARCH('🔎 TRA CỨU NHANH'!$C$2,$B3475)))),1,0)</f>
        <v/>
      </c>
      <c r="M3475">
        <f>IF(L3475&gt;N(L3474),L3475,"")</f>
        <v/>
      </c>
      <c r="N3475">
        <f>N(N3474)+IF(AND('💰 BÁO GIÁ'!$C$27&lt;&gt;"",OR(ISNUMBER(SEARCH('💰 BÁO GIÁ'!$C$27,$A3475)),ISNUMBER(SEARCH('💰 BÁO GIÁ'!$C$27,$B3475)))),1,0)</f>
        <v/>
      </c>
      <c r="O3475">
        <f>IF(N3475&gt;N(N3474),N3475,"")</f>
        <v/>
      </c>
    </row>
    <row r="3476">
      <c r="A3476">
        <f>IF('📄 RON MIẾNG'!B71="","",'📄 RON MIẾNG'!B71)</f>
        <v/>
      </c>
      <c r="B3476">
        <f>IF('📄 RON MIẾNG'!B71="","",'📄 RON MIẾNG'!C71)</f>
        <v/>
      </c>
      <c r="C3476">
        <f>IF('📄 RON MIẾNG'!B71="","","Ron miếng")</f>
        <v/>
      </c>
      <c r="D3476">
        <f>IF('📄 RON MIẾNG'!B71="","",'📄 RON MIẾNG'!F71)</f>
        <v/>
      </c>
      <c r="E3476" s="37">
        <f>IF('📄 RON MIẾNG'!B71="","",'📄 RON MIẾNG'!H71)</f>
        <v/>
      </c>
      <c r="F3476" s="37">
        <f>IF('📄 RON MIẾNG'!B71="","",'📄 RON MIẾNG'!I71)</f>
        <v/>
      </c>
      <c r="G3476" s="37">
        <f>IF('📄 RON MIẾNG'!B71="","",'📄 RON MIẾNG'!J71)</f>
        <v/>
      </c>
      <c r="H3476" s="37">
        <f>IF('📄 RON MIẾNG'!B71="","",'📄 RON MIẾNG'!K71)</f>
        <v/>
      </c>
      <c r="I3476" s="37">
        <f>IF('📄 RON MIẾNG'!B71="","",'📄 RON MIẾNG'!L71)</f>
        <v/>
      </c>
      <c r="J3476">
        <f>IF('📄 RON MIẾNG'!B71="","","")</f>
        <v/>
      </c>
      <c r="L3476">
        <f>N(L3475)+IF(AND('🔎 TRA CỨU NHANH'!$C$2&lt;&gt;"",OR(ISNUMBER(SEARCH('🔎 TRA CỨU NHANH'!$C$2,$A3476)),ISNUMBER(SEARCH('🔎 TRA CỨU NHANH'!$C$2,$B3476)))),1,0)</f>
        <v/>
      </c>
      <c r="M3476">
        <f>IF(L3476&gt;N(L3475),L3476,"")</f>
        <v/>
      </c>
      <c r="N3476">
        <f>N(N3475)+IF(AND('💰 BÁO GIÁ'!$C$27&lt;&gt;"",OR(ISNUMBER(SEARCH('💰 BÁO GIÁ'!$C$27,$A3476)),ISNUMBER(SEARCH('💰 BÁO GIÁ'!$C$27,$B3476)))),1,0)</f>
        <v/>
      </c>
      <c r="O3476">
        <f>IF(N3476&gt;N(N3475),N3476,"")</f>
        <v/>
      </c>
    </row>
    <row r="3477">
      <c r="A3477">
        <f>IF('📄 RON MIẾNG'!B72="","",'📄 RON MIẾNG'!B72)</f>
        <v/>
      </c>
      <c r="B3477">
        <f>IF('📄 RON MIẾNG'!B72="","",'📄 RON MIẾNG'!C72)</f>
        <v/>
      </c>
      <c r="C3477">
        <f>IF('📄 RON MIẾNG'!B72="","","Ron miếng")</f>
        <v/>
      </c>
      <c r="D3477">
        <f>IF('📄 RON MIẾNG'!B72="","",'📄 RON MIẾNG'!F72)</f>
        <v/>
      </c>
      <c r="E3477" s="37">
        <f>IF('📄 RON MIẾNG'!B72="","",'📄 RON MIẾNG'!H72)</f>
        <v/>
      </c>
      <c r="F3477" s="37">
        <f>IF('📄 RON MIẾNG'!B72="","",'📄 RON MIẾNG'!I72)</f>
        <v/>
      </c>
      <c r="G3477" s="37">
        <f>IF('📄 RON MIẾNG'!B72="","",'📄 RON MIẾNG'!J72)</f>
        <v/>
      </c>
      <c r="H3477" s="37">
        <f>IF('📄 RON MIẾNG'!B72="","",'📄 RON MIẾNG'!K72)</f>
        <v/>
      </c>
      <c r="I3477" s="37">
        <f>IF('📄 RON MIẾNG'!B72="","",'📄 RON MIẾNG'!L72)</f>
        <v/>
      </c>
      <c r="J3477">
        <f>IF('📄 RON MIẾNG'!B72="","","")</f>
        <v/>
      </c>
      <c r="L3477">
        <f>N(L3476)+IF(AND('🔎 TRA CỨU NHANH'!$C$2&lt;&gt;"",OR(ISNUMBER(SEARCH('🔎 TRA CỨU NHANH'!$C$2,$A3477)),ISNUMBER(SEARCH('🔎 TRA CỨU NHANH'!$C$2,$B3477)))),1,0)</f>
        <v/>
      </c>
      <c r="M3477">
        <f>IF(L3477&gt;N(L3476),L3477,"")</f>
        <v/>
      </c>
      <c r="N3477">
        <f>N(N3476)+IF(AND('💰 BÁO GIÁ'!$C$27&lt;&gt;"",OR(ISNUMBER(SEARCH('💰 BÁO GIÁ'!$C$27,$A3477)),ISNUMBER(SEARCH('💰 BÁO GIÁ'!$C$27,$B3477)))),1,0)</f>
        <v/>
      </c>
      <c r="O3477">
        <f>IF(N3477&gt;N(N3476),N3477,"")</f>
        <v/>
      </c>
    </row>
    <row r="3478">
      <c r="A3478">
        <f>IF('📄 RON MIẾNG'!B73="","",'📄 RON MIẾNG'!B73)</f>
        <v/>
      </c>
      <c r="B3478">
        <f>IF('📄 RON MIẾNG'!B73="","",'📄 RON MIẾNG'!C73)</f>
        <v/>
      </c>
      <c r="C3478">
        <f>IF('📄 RON MIẾNG'!B73="","","Ron miếng")</f>
        <v/>
      </c>
      <c r="D3478">
        <f>IF('📄 RON MIẾNG'!B73="","",'📄 RON MIẾNG'!F73)</f>
        <v/>
      </c>
      <c r="E3478" s="37">
        <f>IF('📄 RON MIẾNG'!B73="","",'📄 RON MIẾNG'!H73)</f>
        <v/>
      </c>
      <c r="F3478" s="37">
        <f>IF('📄 RON MIẾNG'!B73="","",'📄 RON MIẾNG'!I73)</f>
        <v/>
      </c>
      <c r="G3478" s="37">
        <f>IF('📄 RON MIẾNG'!B73="","",'📄 RON MIẾNG'!J73)</f>
        <v/>
      </c>
      <c r="H3478" s="37">
        <f>IF('📄 RON MIẾNG'!B73="","",'📄 RON MIẾNG'!K73)</f>
        <v/>
      </c>
      <c r="I3478" s="37">
        <f>IF('📄 RON MIẾNG'!B73="","",'📄 RON MIẾNG'!L73)</f>
        <v/>
      </c>
      <c r="J3478">
        <f>IF('📄 RON MIẾNG'!B73="","","")</f>
        <v/>
      </c>
      <c r="L3478">
        <f>N(L3477)+IF(AND('🔎 TRA CỨU NHANH'!$C$2&lt;&gt;"",OR(ISNUMBER(SEARCH('🔎 TRA CỨU NHANH'!$C$2,$A3478)),ISNUMBER(SEARCH('🔎 TRA CỨU NHANH'!$C$2,$B3478)))),1,0)</f>
        <v/>
      </c>
      <c r="M3478">
        <f>IF(L3478&gt;N(L3477),L3478,"")</f>
        <v/>
      </c>
      <c r="N3478">
        <f>N(N3477)+IF(AND('💰 BÁO GIÁ'!$C$27&lt;&gt;"",OR(ISNUMBER(SEARCH('💰 BÁO GIÁ'!$C$27,$A3478)),ISNUMBER(SEARCH('💰 BÁO GIÁ'!$C$27,$B3478)))),1,0)</f>
        <v/>
      </c>
      <c r="O3478">
        <f>IF(N3478&gt;N(N3477),N3478,"")</f>
        <v/>
      </c>
    </row>
    <row r="3479">
      <c r="A3479">
        <f>IF('📄 RON MIẾNG'!B74="","",'📄 RON MIẾNG'!B74)</f>
        <v/>
      </c>
      <c r="B3479">
        <f>IF('📄 RON MIẾNG'!B74="","",'📄 RON MIẾNG'!C74)</f>
        <v/>
      </c>
      <c r="C3479">
        <f>IF('📄 RON MIẾNG'!B74="","","Ron miếng")</f>
        <v/>
      </c>
      <c r="D3479">
        <f>IF('📄 RON MIẾNG'!B74="","",'📄 RON MIẾNG'!F74)</f>
        <v/>
      </c>
      <c r="E3479" s="37">
        <f>IF('📄 RON MIẾNG'!B74="","",'📄 RON MIẾNG'!H74)</f>
        <v/>
      </c>
      <c r="F3479" s="37">
        <f>IF('📄 RON MIẾNG'!B74="","",'📄 RON MIẾNG'!I74)</f>
        <v/>
      </c>
      <c r="G3479" s="37">
        <f>IF('📄 RON MIẾNG'!B74="","",'📄 RON MIẾNG'!J74)</f>
        <v/>
      </c>
      <c r="H3479" s="37">
        <f>IF('📄 RON MIẾNG'!B74="","",'📄 RON MIẾNG'!K74)</f>
        <v/>
      </c>
      <c r="I3479" s="37">
        <f>IF('📄 RON MIẾNG'!B74="","",'📄 RON MIẾNG'!L74)</f>
        <v/>
      </c>
      <c r="J3479">
        <f>IF('📄 RON MIẾNG'!B74="","","")</f>
        <v/>
      </c>
      <c r="L3479">
        <f>N(L3478)+IF(AND('🔎 TRA CỨU NHANH'!$C$2&lt;&gt;"",OR(ISNUMBER(SEARCH('🔎 TRA CỨU NHANH'!$C$2,$A3479)),ISNUMBER(SEARCH('🔎 TRA CỨU NHANH'!$C$2,$B3479)))),1,0)</f>
        <v/>
      </c>
      <c r="M3479">
        <f>IF(L3479&gt;N(L3478),L3479,"")</f>
        <v/>
      </c>
      <c r="N3479">
        <f>N(N3478)+IF(AND('💰 BÁO GIÁ'!$C$27&lt;&gt;"",OR(ISNUMBER(SEARCH('💰 BÁO GIÁ'!$C$27,$A3479)),ISNUMBER(SEARCH('💰 BÁO GIÁ'!$C$27,$B3479)))),1,0)</f>
        <v/>
      </c>
      <c r="O3479">
        <f>IF(N3479&gt;N(N3478),N3479,"")</f>
        <v/>
      </c>
    </row>
    <row r="3480">
      <c r="A3480">
        <f>IF('📄 RON MIẾNG'!B75="","",'📄 RON MIẾNG'!B75)</f>
        <v/>
      </c>
      <c r="B3480">
        <f>IF('📄 RON MIẾNG'!B75="","",'📄 RON MIẾNG'!C75)</f>
        <v/>
      </c>
      <c r="C3480">
        <f>IF('📄 RON MIẾNG'!B75="","","Ron miếng")</f>
        <v/>
      </c>
      <c r="D3480">
        <f>IF('📄 RON MIẾNG'!B75="","",'📄 RON MIẾNG'!F75)</f>
        <v/>
      </c>
      <c r="E3480" s="37">
        <f>IF('📄 RON MIẾNG'!B75="","",'📄 RON MIẾNG'!H75)</f>
        <v/>
      </c>
      <c r="F3480" s="37">
        <f>IF('📄 RON MIẾNG'!B75="","",'📄 RON MIẾNG'!I75)</f>
        <v/>
      </c>
      <c r="G3480" s="37">
        <f>IF('📄 RON MIẾNG'!B75="","",'📄 RON MIẾNG'!J75)</f>
        <v/>
      </c>
      <c r="H3480" s="37">
        <f>IF('📄 RON MIẾNG'!B75="","",'📄 RON MIẾNG'!K75)</f>
        <v/>
      </c>
      <c r="I3480" s="37">
        <f>IF('📄 RON MIẾNG'!B75="","",'📄 RON MIẾNG'!L75)</f>
        <v/>
      </c>
      <c r="J3480">
        <f>IF('📄 RON MIẾNG'!B75="","","")</f>
        <v/>
      </c>
      <c r="L3480">
        <f>N(L3479)+IF(AND('🔎 TRA CỨU NHANH'!$C$2&lt;&gt;"",OR(ISNUMBER(SEARCH('🔎 TRA CỨU NHANH'!$C$2,$A3480)),ISNUMBER(SEARCH('🔎 TRA CỨU NHANH'!$C$2,$B3480)))),1,0)</f>
        <v/>
      </c>
      <c r="M3480">
        <f>IF(L3480&gt;N(L3479),L3480,"")</f>
        <v/>
      </c>
      <c r="N3480">
        <f>N(N3479)+IF(AND('💰 BÁO GIÁ'!$C$27&lt;&gt;"",OR(ISNUMBER(SEARCH('💰 BÁO GIÁ'!$C$27,$A3480)),ISNUMBER(SEARCH('💰 BÁO GIÁ'!$C$27,$B3480)))),1,0)</f>
        <v/>
      </c>
      <c r="O3480">
        <f>IF(N3480&gt;N(N3479),N3480,"")</f>
        <v/>
      </c>
    </row>
    <row r="3481">
      <c r="A3481">
        <f>IF('📄 RON MIẾNG'!B76="","",'📄 RON MIẾNG'!B76)</f>
        <v/>
      </c>
      <c r="B3481">
        <f>IF('📄 RON MIẾNG'!B76="","",'📄 RON MIẾNG'!C76)</f>
        <v/>
      </c>
      <c r="C3481">
        <f>IF('📄 RON MIẾNG'!B76="","","Ron miếng")</f>
        <v/>
      </c>
      <c r="D3481">
        <f>IF('📄 RON MIẾNG'!B76="","",'📄 RON MIẾNG'!F76)</f>
        <v/>
      </c>
      <c r="E3481" s="37">
        <f>IF('📄 RON MIẾNG'!B76="","",'📄 RON MIẾNG'!H76)</f>
        <v/>
      </c>
      <c r="F3481" s="37">
        <f>IF('📄 RON MIẾNG'!B76="","",'📄 RON MIẾNG'!I76)</f>
        <v/>
      </c>
      <c r="G3481" s="37">
        <f>IF('📄 RON MIẾNG'!B76="","",'📄 RON MIẾNG'!J76)</f>
        <v/>
      </c>
      <c r="H3481" s="37">
        <f>IF('📄 RON MIẾNG'!B76="","",'📄 RON MIẾNG'!K76)</f>
        <v/>
      </c>
      <c r="I3481" s="37">
        <f>IF('📄 RON MIẾNG'!B76="","",'📄 RON MIẾNG'!L76)</f>
        <v/>
      </c>
      <c r="J3481">
        <f>IF('📄 RON MIẾNG'!B76="","","")</f>
        <v/>
      </c>
      <c r="L3481">
        <f>N(L3480)+IF(AND('🔎 TRA CỨU NHANH'!$C$2&lt;&gt;"",OR(ISNUMBER(SEARCH('🔎 TRA CỨU NHANH'!$C$2,$A3481)),ISNUMBER(SEARCH('🔎 TRA CỨU NHANH'!$C$2,$B3481)))),1,0)</f>
        <v/>
      </c>
      <c r="M3481">
        <f>IF(L3481&gt;N(L3480),L3481,"")</f>
        <v/>
      </c>
      <c r="N3481">
        <f>N(N3480)+IF(AND('💰 BÁO GIÁ'!$C$27&lt;&gt;"",OR(ISNUMBER(SEARCH('💰 BÁO GIÁ'!$C$27,$A3481)),ISNUMBER(SEARCH('💰 BÁO GIÁ'!$C$27,$B3481)))),1,0)</f>
        <v/>
      </c>
      <c r="O3481">
        <f>IF(N3481&gt;N(N3480),N3481,"")</f>
        <v/>
      </c>
    </row>
    <row r="3482">
      <c r="A3482">
        <f>IF('📄 RON MIẾNG'!B77="","",'📄 RON MIẾNG'!B77)</f>
        <v/>
      </c>
      <c r="B3482">
        <f>IF('📄 RON MIẾNG'!B77="","",'📄 RON MIẾNG'!C77)</f>
        <v/>
      </c>
      <c r="C3482">
        <f>IF('📄 RON MIẾNG'!B77="","","Ron miếng")</f>
        <v/>
      </c>
      <c r="D3482">
        <f>IF('📄 RON MIẾNG'!B77="","",'📄 RON MIẾNG'!F77)</f>
        <v/>
      </c>
      <c r="E3482" s="37">
        <f>IF('📄 RON MIẾNG'!B77="","",'📄 RON MIẾNG'!H77)</f>
        <v/>
      </c>
      <c r="F3482" s="37">
        <f>IF('📄 RON MIẾNG'!B77="","",'📄 RON MIẾNG'!I77)</f>
        <v/>
      </c>
      <c r="G3482" s="37">
        <f>IF('📄 RON MIẾNG'!B77="","",'📄 RON MIẾNG'!J77)</f>
        <v/>
      </c>
      <c r="H3482" s="37">
        <f>IF('📄 RON MIẾNG'!B77="","",'📄 RON MIẾNG'!K77)</f>
        <v/>
      </c>
      <c r="I3482" s="37">
        <f>IF('📄 RON MIẾNG'!B77="","",'📄 RON MIẾNG'!L77)</f>
        <v/>
      </c>
      <c r="J3482">
        <f>IF('📄 RON MIẾNG'!B77="","","")</f>
        <v/>
      </c>
      <c r="L3482">
        <f>N(L3481)+IF(AND('🔎 TRA CỨU NHANH'!$C$2&lt;&gt;"",OR(ISNUMBER(SEARCH('🔎 TRA CỨU NHANH'!$C$2,$A3482)),ISNUMBER(SEARCH('🔎 TRA CỨU NHANH'!$C$2,$B3482)))),1,0)</f>
        <v/>
      </c>
      <c r="M3482">
        <f>IF(L3482&gt;N(L3481),L3482,"")</f>
        <v/>
      </c>
      <c r="N3482">
        <f>N(N3481)+IF(AND('💰 BÁO GIÁ'!$C$27&lt;&gt;"",OR(ISNUMBER(SEARCH('💰 BÁO GIÁ'!$C$27,$A3482)),ISNUMBER(SEARCH('💰 BÁO GIÁ'!$C$27,$B3482)))),1,0)</f>
        <v/>
      </c>
      <c r="O3482">
        <f>IF(N3482&gt;N(N3481),N3482,"")</f>
        <v/>
      </c>
    </row>
    <row r="3483">
      <c r="A3483">
        <f>IF('📄 RON MIẾNG'!B78="","",'📄 RON MIẾNG'!B78)</f>
        <v/>
      </c>
      <c r="B3483">
        <f>IF('📄 RON MIẾNG'!B78="","",'📄 RON MIẾNG'!C78)</f>
        <v/>
      </c>
      <c r="C3483">
        <f>IF('📄 RON MIẾNG'!B78="","","Ron miếng")</f>
        <v/>
      </c>
      <c r="D3483">
        <f>IF('📄 RON MIẾNG'!B78="","",'📄 RON MIẾNG'!F78)</f>
        <v/>
      </c>
      <c r="E3483" s="37">
        <f>IF('📄 RON MIẾNG'!B78="","",'📄 RON MIẾNG'!H78)</f>
        <v/>
      </c>
      <c r="F3483" s="37">
        <f>IF('📄 RON MIẾNG'!B78="","",'📄 RON MIẾNG'!I78)</f>
        <v/>
      </c>
      <c r="G3483" s="37">
        <f>IF('📄 RON MIẾNG'!B78="","",'📄 RON MIẾNG'!J78)</f>
        <v/>
      </c>
      <c r="H3483" s="37">
        <f>IF('📄 RON MIẾNG'!B78="","",'📄 RON MIẾNG'!K78)</f>
        <v/>
      </c>
      <c r="I3483" s="37">
        <f>IF('📄 RON MIẾNG'!B78="","",'📄 RON MIẾNG'!L78)</f>
        <v/>
      </c>
      <c r="J3483">
        <f>IF('📄 RON MIẾNG'!B78="","","")</f>
        <v/>
      </c>
      <c r="L3483">
        <f>N(L3482)+IF(AND('🔎 TRA CỨU NHANH'!$C$2&lt;&gt;"",OR(ISNUMBER(SEARCH('🔎 TRA CỨU NHANH'!$C$2,$A3483)),ISNUMBER(SEARCH('🔎 TRA CỨU NHANH'!$C$2,$B3483)))),1,0)</f>
        <v/>
      </c>
      <c r="M3483">
        <f>IF(L3483&gt;N(L3482),L3483,"")</f>
        <v/>
      </c>
      <c r="N3483">
        <f>N(N3482)+IF(AND('💰 BÁO GIÁ'!$C$27&lt;&gt;"",OR(ISNUMBER(SEARCH('💰 BÁO GIÁ'!$C$27,$A3483)),ISNUMBER(SEARCH('💰 BÁO GIÁ'!$C$27,$B3483)))),1,0)</f>
        <v/>
      </c>
      <c r="O3483">
        <f>IF(N3483&gt;N(N3482),N3483,"")</f>
        <v/>
      </c>
    </row>
    <row r="3484">
      <c r="A3484">
        <f>IF('📄 RON MIẾNG'!B79="","",'📄 RON MIẾNG'!B79)</f>
        <v/>
      </c>
      <c r="B3484">
        <f>IF('📄 RON MIẾNG'!B79="","",'📄 RON MIẾNG'!C79)</f>
        <v/>
      </c>
      <c r="C3484">
        <f>IF('📄 RON MIẾNG'!B79="","","Ron miếng")</f>
        <v/>
      </c>
      <c r="D3484">
        <f>IF('📄 RON MIẾNG'!B79="","",'📄 RON MIẾNG'!F79)</f>
        <v/>
      </c>
      <c r="E3484" s="37">
        <f>IF('📄 RON MIẾNG'!B79="","",'📄 RON MIẾNG'!H79)</f>
        <v/>
      </c>
      <c r="F3484" s="37">
        <f>IF('📄 RON MIẾNG'!B79="","",'📄 RON MIẾNG'!I79)</f>
        <v/>
      </c>
      <c r="G3484" s="37">
        <f>IF('📄 RON MIẾNG'!B79="","",'📄 RON MIẾNG'!J79)</f>
        <v/>
      </c>
      <c r="H3484" s="37">
        <f>IF('📄 RON MIẾNG'!B79="","",'📄 RON MIẾNG'!K79)</f>
        <v/>
      </c>
      <c r="I3484" s="37">
        <f>IF('📄 RON MIẾNG'!B79="","",'📄 RON MIẾNG'!L79)</f>
        <v/>
      </c>
      <c r="J3484">
        <f>IF('📄 RON MIẾNG'!B79="","","")</f>
        <v/>
      </c>
      <c r="L3484">
        <f>N(L3483)+IF(AND('🔎 TRA CỨU NHANH'!$C$2&lt;&gt;"",OR(ISNUMBER(SEARCH('🔎 TRA CỨU NHANH'!$C$2,$A3484)),ISNUMBER(SEARCH('🔎 TRA CỨU NHANH'!$C$2,$B3484)))),1,0)</f>
        <v/>
      </c>
      <c r="M3484">
        <f>IF(L3484&gt;N(L3483),L3484,"")</f>
        <v/>
      </c>
      <c r="N3484">
        <f>N(N3483)+IF(AND('💰 BÁO GIÁ'!$C$27&lt;&gt;"",OR(ISNUMBER(SEARCH('💰 BÁO GIÁ'!$C$27,$A3484)),ISNUMBER(SEARCH('💰 BÁO GIÁ'!$C$27,$B3484)))),1,0)</f>
        <v/>
      </c>
      <c r="O3484">
        <f>IF(N3484&gt;N(N3483),N3484,"")</f>
        <v/>
      </c>
    </row>
    <row r="3485">
      <c r="A3485">
        <f>IF('📄 RON MIẾNG'!B80="","",'📄 RON MIẾNG'!B80)</f>
        <v/>
      </c>
      <c r="B3485">
        <f>IF('📄 RON MIẾNG'!B80="","",'📄 RON MIẾNG'!C80)</f>
        <v/>
      </c>
      <c r="C3485">
        <f>IF('📄 RON MIẾNG'!B80="","","Ron miếng")</f>
        <v/>
      </c>
      <c r="D3485">
        <f>IF('📄 RON MIẾNG'!B80="","",'📄 RON MIẾNG'!F80)</f>
        <v/>
      </c>
      <c r="E3485" s="37">
        <f>IF('📄 RON MIẾNG'!B80="","",'📄 RON MIẾNG'!H80)</f>
        <v/>
      </c>
      <c r="F3485" s="37">
        <f>IF('📄 RON MIẾNG'!B80="","",'📄 RON MIẾNG'!I80)</f>
        <v/>
      </c>
      <c r="G3485" s="37">
        <f>IF('📄 RON MIẾNG'!B80="","",'📄 RON MIẾNG'!J80)</f>
        <v/>
      </c>
      <c r="H3485" s="37">
        <f>IF('📄 RON MIẾNG'!B80="","",'📄 RON MIẾNG'!K80)</f>
        <v/>
      </c>
      <c r="I3485" s="37">
        <f>IF('📄 RON MIẾNG'!B80="","",'📄 RON MIẾNG'!L80)</f>
        <v/>
      </c>
      <c r="J3485">
        <f>IF('📄 RON MIẾNG'!B80="","","")</f>
        <v/>
      </c>
      <c r="L3485">
        <f>N(L3484)+IF(AND('🔎 TRA CỨU NHANH'!$C$2&lt;&gt;"",OR(ISNUMBER(SEARCH('🔎 TRA CỨU NHANH'!$C$2,$A3485)),ISNUMBER(SEARCH('🔎 TRA CỨU NHANH'!$C$2,$B3485)))),1,0)</f>
        <v/>
      </c>
      <c r="M3485">
        <f>IF(L3485&gt;N(L3484),L3485,"")</f>
        <v/>
      </c>
      <c r="N3485">
        <f>N(N3484)+IF(AND('💰 BÁO GIÁ'!$C$27&lt;&gt;"",OR(ISNUMBER(SEARCH('💰 BÁO GIÁ'!$C$27,$A3485)),ISNUMBER(SEARCH('💰 BÁO GIÁ'!$C$27,$B3485)))),1,0)</f>
        <v/>
      </c>
      <c r="O3485">
        <f>IF(N3485&gt;N(N3484),N3485,"")</f>
        <v/>
      </c>
    </row>
    <row r="3486">
      <c r="A3486">
        <f>IF('📄 RON MIẾNG'!B81="","",'📄 RON MIẾNG'!B81)</f>
        <v/>
      </c>
      <c r="B3486">
        <f>IF('📄 RON MIẾNG'!B81="","",'📄 RON MIẾNG'!C81)</f>
        <v/>
      </c>
      <c r="C3486">
        <f>IF('📄 RON MIẾNG'!B81="","","Ron miếng")</f>
        <v/>
      </c>
      <c r="D3486">
        <f>IF('📄 RON MIẾNG'!B81="","",'📄 RON MIẾNG'!F81)</f>
        <v/>
      </c>
      <c r="E3486" s="37">
        <f>IF('📄 RON MIẾNG'!B81="","",'📄 RON MIẾNG'!H81)</f>
        <v/>
      </c>
      <c r="F3486" s="37">
        <f>IF('📄 RON MIẾNG'!B81="","",'📄 RON MIẾNG'!I81)</f>
        <v/>
      </c>
      <c r="G3486" s="37">
        <f>IF('📄 RON MIẾNG'!B81="","",'📄 RON MIẾNG'!J81)</f>
        <v/>
      </c>
      <c r="H3486" s="37">
        <f>IF('📄 RON MIẾNG'!B81="","",'📄 RON MIẾNG'!K81)</f>
        <v/>
      </c>
      <c r="I3486" s="37">
        <f>IF('📄 RON MIẾNG'!B81="","",'📄 RON MIẾNG'!L81)</f>
        <v/>
      </c>
      <c r="J3486">
        <f>IF('📄 RON MIẾNG'!B81="","","")</f>
        <v/>
      </c>
      <c r="L3486">
        <f>N(L3485)+IF(AND('🔎 TRA CỨU NHANH'!$C$2&lt;&gt;"",OR(ISNUMBER(SEARCH('🔎 TRA CỨU NHANH'!$C$2,$A3486)),ISNUMBER(SEARCH('🔎 TRA CỨU NHANH'!$C$2,$B3486)))),1,0)</f>
        <v/>
      </c>
      <c r="M3486">
        <f>IF(L3486&gt;N(L3485),L3486,"")</f>
        <v/>
      </c>
      <c r="N3486">
        <f>N(N3485)+IF(AND('💰 BÁO GIÁ'!$C$27&lt;&gt;"",OR(ISNUMBER(SEARCH('💰 BÁO GIÁ'!$C$27,$A3486)),ISNUMBER(SEARCH('💰 BÁO GIÁ'!$C$27,$B3486)))),1,0)</f>
        <v/>
      </c>
      <c r="O3486">
        <f>IF(N3486&gt;N(N3485),N3486,"")</f>
        <v/>
      </c>
    </row>
    <row r="3487">
      <c r="A3487">
        <f>IF('📄 RON MIẾNG'!B82="","",'📄 RON MIẾNG'!B82)</f>
        <v/>
      </c>
      <c r="B3487">
        <f>IF('📄 RON MIẾNG'!B82="","",'📄 RON MIẾNG'!C82)</f>
        <v/>
      </c>
      <c r="C3487">
        <f>IF('📄 RON MIẾNG'!B82="","","Ron miếng")</f>
        <v/>
      </c>
      <c r="D3487">
        <f>IF('📄 RON MIẾNG'!B82="","",'📄 RON MIẾNG'!F82)</f>
        <v/>
      </c>
      <c r="E3487" s="37">
        <f>IF('📄 RON MIẾNG'!B82="","",'📄 RON MIẾNG'!H82)</f>
        <v/>
      </c>
      <c r="F3487" s="37">
        <f>IF('📄 RON MIẾNG'!B82="","",'📄 RON MIẾNG'!I82)</f>
        <v/>
      </c>
      <c r="G3487" s="37">
        <f>IF('📄 RON MIẾNG'!B82="","",'📄 RON MIẾNG'!J82)</f>
        <v/>
      </c>
      <c r="H3487" s="37">
        <f>IF('📄 RON MIẾNG'!B82="","",'📄 RON MIẾNG'!K82)</f>
        <v/>
      </c>
      <c r="I3487" s="37">
        <f>IF('📄 RON MIẾNG'!B82="","",'📄 RON MIẾNG'!L82)</f>
        <v/>
      </c>
      <c r="J3487">
        <f>IF('📄 RON MIẾNG'!B82="","","")</f>
        <v/>
      </c>
      <c r="L3487">
        <f>N(L3486)+IF(AND('🔎 TRA CỨU NHANH'!$C$2&lt;&gt;"",OR(ISNUMBER(SEARCH('🔎 TRA CỨU NHANH'!$C$2,$A3487)),ISNUMBER(SEARCH('🔎 TRA CỨU NHANH'!$C$2,$B3487)))),1,0)</f>
        <v/>
      </c>
      <c r="M3487">
        <f>IF(L3487&gt;N(L3486),L3487,"")</f>
        <v/>
      </c>
      <c r="N3487">
        <f>N(N3486)+IF(AND('💰 BÁO GIÁ'!$C$27&lt;&gt;"",OR(ISNUMBER(SEARCH('💰 BÁO GIÁ'!$C$27,$A3487)),ISNUMBER(SEARCH('💰 BÁO GIÁ'!$C$27,$B3487)))),1,0)</f>
        <v/>
      </c>
      <c r="O3487">
        <f>IF(N3487&gt;N(N3486),N3487,"")</f>
        <v/>
      </c>
    </row>
    <row r="3488">
      <c r="A3488">
        <f>IF('📄 RON MIẾNG'!B83="","",'📄 RON MIẾNG'!B83)</f>
        <v/>
      </c>
      <c r="B3488">
        <f>IF('📄 RON MIẾNG'!B83="","",'📄 RON MIẾNG'!C83)</f>
        <v/>
      </c>
      <c r="C3488">
        <f>IF('📄 RON MIẾNG'!B83="","","Ron miếng")</f>
        <v/>
      </c>
      <c r="D3488">
        <f>IF('📄 RON MIẾNG'!B83="","",'📄 RON MIẾNG'!F83)</f>
        <v/>
      </c>
      <c r="E3488" s="37">
        <f>IF('📄 RON MIẾNG'!B83="","",'📄 RON MIẾNG'!H83)</f>
        <v/>
      </c>
      <c r="F3488" s="37">
        <f>IF('📄 RON MIẾNG'!B83="","",'📄 RON MIẾNG'!I83)</f>
        <v/>
      </c>
      <c r="G3488" s="37">
        <f>IF('📄 RON MIẾNG'!B83="","",'📄 RON MIẾNG'!J83)</f>
        <v/>
      </c>
      <c r="H3488" s="37">
        <f>IF('📄 RON MIẾNG'!B83="","",'📄 RON MIẾNG'!K83)</f>
        <v/>
      </c>
      <c r="I3488" s="37">
        <f>IF('📄 RON MIẾNG'!B83="","",'📄 RON MIẾNG'!L83)</f>
        <v/>
      </c>
      <c r="J3488">
        <f>IF('📄 RON MIẾNG'!B83="","","")</f>
        <v/>
      </c>
      <c r="L3488">
        <f>N(L3487)+IF(AND('🔎 TRA CỨU NHANH'!$C$2&lt;&gt;"",OR(ISNUMBER(SEARCH('🔎 TRA CỨU NHANH'!$C$2,$A3488)),ISNUMBER(SEARCH('🔎 TRA CỨU NHANH'!$C$2,$B3488)))),1,0)</f>
        <v/>
      </c>
      <c r="M3488">
        <f>IF(L3488&gt;N(L3487),L3488,"")</f>
        <v/>
      </c>
      <c r="N3488">
        <f>N(N3487)+IF(AND('💰 BÁO GIÁ'!$C$27&lt;&gt;"",OR(ISNUMBER(SEARCH('💰 BÁO GIÁ'!$C$27,$A3488)),ISNUMBER(SEARCH('💰 BÁO GIÁ'!$C$27,$B3488)))),1,0)</f>
        <v/>
      </c>
      <c r="O3488">
        <f>IF(N3488&gt;N(N3487),N3488,"")</f>
        <v/>
      </c>
    </row>
    <row r="3489">
      <c r="A3489">
        <f>IF('📄 RON MIẾNG'!B84="","",'📄 RON MIẾNG'!B84)</f>
        <v/>
      </c>
      <c r="B3489">
        <f>IF('📄 RON MIẾNG'!B84="","",'📄 RON MIẾNG'!C84)</f>
        <v/>
      </c>
      <c r="C3489">
        <f>IF('📄 RON MIẾNG'!B84="","","Ron miếng")</f>
        <v/>
      </c>
      <c r="D3489">
        <f>IF('📄 RON MIẾNG'!B84="","",'📄 RON MIẾNG'!F84)</f>
        <v/>
      </c>
      <c r="E3489" s="37">
        <f>IF('📄 RON MIẾNG'!B84="","",'📄 RON MIẾNG'!H84)</f>
        <v/>
      </c>
      <c r="F3489" s="37">
        <f>IF('📄 RON MIẾNG'!B84="","",'📄 RON MIẾNG'!I84)</f>
        <v/>
      </c>
      <c r="G3489" s="37">
        <f>IF('📄 RON MIẾNG'!B84="","",'📄 RON MIẾNG'!J84)</f>
        <v/>
      </c>
      <c r="H3489" s="37">
        <f>IF('📄 RON MIẾNG'!B84="","",'📄 RON MIẾNG'!K84)</f>
        <v/>
      </c>
      <c r="I3489" s="37">
        <f>IF('📄 RON MIẾNG'!B84="","",'📄 RON MIẾNG'!L84)</f>
        <v/>
      </c>
      <c r="J3489">
        <f>IF('📄 RON MIẾNG'!B84="","","")</f>
        <v/>
      </c>
      <c r="L3489">
        <f>N(L3488)+IF(AND('🔎 TRA CỨU NHANH'!$C$2&lt;&gt;"",OR(ISNUMBER(SEARCH('🔎 TRA CỨU NHANH'!$C$2,$A3489)),ISNUMBER(SEARCH('🔎 TRA CỨU NHANH'!$C$2,$B3489)))),1,0)</f>
        <v/>
      </c>
      <c r="M3489">
        <f>IF(L3489&gt;N(L3488),L3489,"")</f>
        <v/>
      </c>
      <c r="N3489">
        <f>N(N3488)+IF(AND('💰 BÁO GIÁ'!$C$27&lt;&gt;"",OR(ISNUMBER(SEARCH('💰 BÁO GIÁ'!$C$27,$A3489)),ISNUMBER(SEARCH('💰 BÁO GIÁ'!$C$27,$B3489)))),1,0)</f>
        <v/>
      </c>
      <c r="O3489">
        <f>IF(N3489&gt;N(N3488),N3489,"")</f>
        <v/>
      </c>
    </row>
    <row r="3490">
      <c r="A3490">
        <f>IF('📄 RON MIẾNG'!B85="","",'📄 RON MIẾNG'!B85)</f>
        <v/>
      </c>
      <c r="B3490">
        <f>IF('📄 RON MIẾNG'!B85="","",'📄 RON MIẾNG'!C85)</f>
        <v/>
      </c>
      <c r="C3490">
        <f>IF('📄 RON MIẾNG'!B85="","","Ron miếng")</f>
        <v/>
      </c>
      <c r="D3490">
        <f>IF('📄 RON MIẾNG'!B85="","",'📄 RON MIẾNG'!F85)</f>
        <v/>
      </c>
      <c r="E3490" s="37">
        <f>IF('📄 RON MIẾNG'!B85="","",'📄 RON MIẾNG'!H85)</f>
        <v/>
      </c>
      <c r="F3490" s="37">
        <f>IF('📄 RON MIẾNG'!B85="","",'📄 RON MIẾNG'!I85)</f>
        <v/>
      </c>
      <c r="G3490" s="37">
        <f>IF('📄 RON MIẾNG'!B85="","",'📄 RON MIẾNG'!J85)</f>
        <v/>
      </c>
      <c r="H3490" s="37">
        <f>IF('📄 RON MIẾNG'!B85="","",'📄 RON MIẾNG'!K85)</f>
        <v/>
      </c>
      <c r="I3490" s="37">
        <f>IF('📄 RON MIẾNG'!B85="","",'📄 RON MIẾNG'!L85)</f>
        <v/>
      </c>
      <c r="J3490">
        <f>IF('📄 RON MIẾNG'!B85="","","")</f>
        <v/>
      </c>
      <c r="L3490">
        <f>N(L3489)+IF(AND('🔎 TRA CỨU NHANH'!$C$2&lt;&gt;"",OR(ISNUMBER(SEARCH('🔎 TRA CỨU NHANH'!$C$2,$A3490)),ISNUMBER(SEARCH('🔎 TRA CỨU NHANH'!$C$2,$B3490)))),1,0)</f>
        <v/>
      </c>
      <c r="M3490">
        <f>IF(L3490&gt;N(L3489),L3490,"")</f>
        <v/>
      </c>
      <c r="N3490">
        <f>N(N3489)+IF(AND('💰 BÁO GIÁ'!$C$27&lt;&gt;"",OR(ISNUMBER(SEARCH('💰 BÁO GIÁ'!$C$27,$A3490)),ISNUMBER(SEARCH('💰 BÁO GIÁ'!$C$27,$B3490)))),1,0)</f>
        <v/>
      </c>
      <c r="O3490">
        <f>IF(N3490&gt;N(N3489),N3490,"")</f>
        <v/>
      </c>
    </row>
    <row r="3491">
      <c r="A3491">
        <f>IF('📄 RON MIẾNG'!B86="","",'📄 RON MIẾNG'!B86)</f>
        <v/>
      </c>
      <c r="B3491">
        <f>IF('📄 RON MIẾNG'!B86="","",'📄 RON MIẾNG'!C86)</f>
        <v/>
      </c>
      <c r="C3491">
        <f>IF('📄 RON MIẾNG'!B86="","","Ron miếng")</f>
        <v/>
      </c>
      <c r="D3491">
        <f>IF('📄 RON MIẾNG'!B86="","",'📄 RON MIẾNG'!F86)</f>
        <v/>
      </c>
      <c r="E3491" s="37">
        <f>IF('📄 RON MIẾNG'!B86="","",'📄 RON MIẾNG'!H86)</f>
        <v/>
      </c>
      <c r="F3491" s="37">
        <f>IF('📄 RON MIẾNG'!B86="","",'📄 RON MIẾNG'!I86)</f>
        <v/>
      </c>
      <c r="G3491" s="37">
        <f>IF('📄 RON MIẾNG'!B86="","",'📄 RON MIẾNG'!J86)</f>
        <v/>
      </c>
      <c r="H3491" s="37">
        <f>IF('📄 RON MIẾNG'!B86="","",'📄 RON MIẾNG'!K86)</f>
        <v/>
      </c>
      <c r="I3491" s="37">
        <f>IF('📄 RON MIẾNG'!B86="","",'📄 RON MIẾNG'!L86)</f>
        <v/>
      </c>
      <c r="J3491">
        <f>IF('📄 RON MIẾNG'!B86="","","")</f>
        <v/>
      </c>
      <c r="L3491">
        <f>N(L3490)+IF(AND('🔎 TRA CỨU NHANH'!$C$2&lt;&gt;"",OR(ISNUMBER(SEARCH('🔎 TRA CỨU NHANH'!$C$2,$A3491)),ISNUMBER(SEARCH('🔎 TRA CỨU NHANH'!$C$2,$B3491)))),1,0)</f>
        <v/>
      </c>
      <c r="M3491">
        <f>IF(L3491&gt;N(L3490),L3491,"")</f>
        <v/>
      </c>
      <c r="N3491">
        <f>N(N3490)+IF(AND('💰 BÁO GIÁ'!$C$27&lt;&gt;"",OR(ISNUMBER(SEARCH('💰 BÁO GIÁ'!$C$27,$A3491)),ISNUMBER(SEARCH('💰 BÁO GIÁ'!$C$27,$B3491)))),1,0)</f>
        <v/>
      </c>
      <c r="O3491">
        <f>IF(N3491&gt;N(N3490),N3491,"")</f>
        <v/>
      </c>
    </row>
    <row r="3492">
      <c r="A3492">
        <f>IF('📄 RON MIẾNG'!B87="","",'📄 RON MIẾNG'!B87)</f>
        <v/>
      </c>
      <c r="B3492">
        <f>IF('📄 RON MIẾNG'!B87="","",'📄 RON MIẾNG'!C87)</f>
        <v/>
      </c>
      <c r="C3492">
        <f>IF('📄 RON MIẾNG'!B87="","","Ron miếng")</f>
        <v/>
      </c>
      <c r="D3492">
        <f>IF('📄 RON MIẾNG'!B87="","",'📄 RON MIẾNG'!F87)</f>
        <v/>
      </c>
      <c r="E3492" s="37">
        <f>IF('📄 RON MIẾNG'!B87="","",'📄 RON MIẾNG'!H87)</f>
        <v/>
      </c>
      <c r="F3492" s="37">
        <f>IF('📄 RON MIẾNG'!B87="","",'📄 RON MIẾNG'!I87)</f>
        <v/>
      </c>
      <c r="G3492" s="37">
        <f>IF('📄 RON MIẾNG'!B87="","",'📄 RON MIẾNG'!J87)</f>
        <v/>
      </c>
      <c r="H3492" s="37">
        <f>IF('📄 RON MIẾNG'!B87="","",'📄 RON MIẾNG'!K87)</f>
        <v/>
      </c>
      <c r="I3492" s="37">
        <f>IF('📄 RON MIẾNG'!B87="","",'📄 RON MIẾNG'!L87)</f>
        <v/>
      </c>
      <c r="J3492">
        <f>IF('📄 RON MIẾNG'!B87="","","")</f>
        <v/>
      </c>
      <c r="L3492">
        <f>N(L3491)+IF(AND('🔎 TRA CỨU NHANH'!$C$2&lt;&gt;"",OR(ISNUMBER(SEARCH('🔎 TRA CỨU NHANH'!$C$2,$A3492)),ISNUMBER(SEARCH('🔎 TRA CỨU NHANH'!$C$2,$B3492)))),1,0)</f>
        <v/>
      </c>
      <c r="M3492">
        <f>IF(L3492&gt;N(L3491),L3492,"")</f>
        <v/>
      </c>
      <c r="N3492">
        <f>N(N3491)+IF(AND('💰 BÁO GIÁ'!$C$27&lt;&gt;"",OR(ISNUMBER(SEARCH('💰 BÁO GIÁ'!$C$27,$A3492)),ISNUMBER(SEARCH('💰 BÁO GIÁ'!$C$27,$B3492)))),1,0)</f>
        <v/>
      </c>
      <c r="O3492">
        <f>IF(N3492&gt;N(N3491),N3492,"")</f>
        <v/>
      </c>
    </row>
    <row r="3493">
      <c r="A3493">
        <f>IF('📄 RON MIẾNG'!B88="","",'📄 RON MIẾNG'!B88)</f>
        <v/>
      </c>
      <c r="B3493">
        <f>IF('📄 RON MIẾNG'!B88="","",'📄 RON MIẾNG'!C88)</f>
        <v/>
      </c>
      <c r="C3493">
        <f>IF('📄 RON MIẾNG'!B88="","","Ron miếng")</f>
        <v/>
      </c>
      <c r="D3493">
        <f>IF('📄 RON MIẾNG'!B88="","",'📄 RON MIẾNG'!F88)</f>
        <v/>
      </c>
      <c r="E3493">
        <f>IF('📄 RON MIẾNG'!B88="","",'📄 RON MIẾNG'!H88)</f>
        <v/>
      </c>
      <c r="F3493">
        <f>IF('📄 RON MIẾNG'!B88="","",'📄 RON MIẾNG'!I88)</f>
        <v/>
      </c>
      <c r="G3493">
        <f>IF('📄 RON MIẾNG'!B88="","",'📄 RON MIẾNG'!J88)</f>
        <v/>
      </c>
      <c r="H3493">
        <f>IF('📄 RON MIẾNG'!B88="","",'📄 RON MIẾNG'!K88)</f>
        <v/>
      </c>
      <c r="I3493">
        <f>IF('📄 RON MIẾNG'!B88="","",'📄 RON MIẾNG'!L88)</f>
        <v/>
      </c>
      <c r="J3493">
        <f>IF('📄 RON MIẾNG'!B88="","","")</f>
        <v/>
      </c>
      <c r="L3493">
        <f>N(L3492)+IF(AND('🔎 TRA CỨU NHANH'!$C$2&lt;&gt;"",OR(ISNUMBER(SEARCH('🔎 TRA CỨU NHANH'!$C$2,$A3493)),ISNUMBER(SEARCH('🔎 TRA CỨU NHANH'!$C$2,$B3493)))),1,0)</f>
        <v/>
      </c>
      <c r="M3493">
        <f>IF(L3493&gt;N(L3492),L3493,"")</f>
        <v/>
      </c>
      <c r="N3493">
        <f>N(N3492)+IF(AND('💰 BÁO GIÁ'!$C$27&lt;&gt;"",OR(ISNUMBER(SEARCH('💰 BÁO GIÁ'!$C$27,$A3493)),ISNUMBER(SEARCH('💰 BÁO GIÁ'!$C$27,$B3493)))),1,0)</f>
        <v/>
      </c>
      <c r="O3493">
        <f>IF(N3493&gt;N(N3492),N3493,"")</f>
        <v/>
      </c>
    </row>
    <row r="3494">
      <c r="A3494">
        <f>IF('📄 RON MIẾNG'!B89="","",'📄 RON MIẾNG'!B89)</f>
        <v/>
      </c>
      <c r="B3494">
        <f>IF('📄 RON MIẾNG'!B89="","",'📄 RON MIẾNG'!C89)</f>
        <v/>
      </c>
      <c r="C3494">
        <f>IF('📄 RON MIẾNG'!B89="","","Ron miếng")</f>
        <v/>
      </c>
      <c r="D3494">
        <f>IF('📄 RON MIẾNG'!B89="","",'📄 RON MIẾNG'!F89)</f>
        <v/>
      </c>
      <c r="E3494" s="37">
        <f>IF('📄 RON MIẾNG'!B89="","",'📄 RON MIẾNG'!H89)</f>
        <v/>
      </c>
      <c r="F3494" s="37">
        <f>IF('📄 RON MIẾNG'!B89="","",'📄 RON MIẾNG'!I89)</f>
        <v/>
      </c>
      <c r="G3494" s="37">
        <f>IF('📄 RON MIẾNG'!B89="","",'📄 RON MIẾNG'!J89)</f>
        <v/>
      </c>
      <c r="H3494" s="37">
        <f>IF('📄 RON MIẾNG'!B89="","",'📄 RON MIẾNG'!K89)</f>
        <v/>
      </c>
      <c r="I3494" s="37">
        <f>IF('📄 RON MIẾNG'!B89="","",'📄 RON MIẾNG'!L89)</f>
        <v/>
      </c>
      <c r="J3494">
        <f>IF('📄 RON MIẾNG'!B89="","","")</f>
        <v/>
      </c>
      <c r="L3494">
        <f>N(L3493)+IF(AND('🔎 TRA CỨU NHANH'!$C$2&lt;&gt;"",OR(ISNUMBER(SEARCH('🔎 TRA CỨU NHANH'!$C$2,$A3494)),ISNUMBER(SEARCH('🔎 TRA CỨU NHANH'!$C$2,$B3494)))),1,0)</f>
        <v/>
      </c>
      <c r="M3494">
        <f>IF(L3494&gt;N(L3493),L3494,"")</f>
        <v/>
      </c>
      <c r="N3494">
        <f>N(N3493)+IF(AND('💰 BÁO GIÁ'!$C$27&lt;&gt;"",OR(ISNUMBER(SEARCH('💰 BÁO GIÁ'!$C$27,$A3494)),ISNUMBER(SEARCH('💰 BÁO GIÁ'!$C$27,$B3494)))),1,0)</f>
        <v/>
      </c>
      <c r="O3494">
        <f>IF(N3494&gt;N(N3493),N3494,"")</f>
        <v/>
      </c>
    </row>
    <row r="3495">
      <c r="A3495">
        <f>IF('📄 RON MIẾNG'!B90="","",'📄 RON MIẾNG'!B90)</f>
        <v/>
      </c>
      <c r="B3495">
        <f>IF('📄 RON MIẾNG'!B90="","",'📄 RON MIẾNG'!C90)</f>
        <v/>
      </c>
      <c r="C3495">
        <f>IF('📄 RON MIẾNG'!B90="","","Ron miếng")</f>
        <v/>
      </c>
      <c r="D3495">
        <f>IF('📄 RON MIẾNG'!B90="","",'📄 RON MIẾNG'!F90)</f>
        <v/>
      </c>
      <c r="E3495" s="37">
        <f>IF('📄 RON MIẾNG'!B90="","",'📄 RON MIẾNG'!H90)</f>
        <v/>
      </c>
      <c r="F3495" s="37">
        <f>IF('📄 RON MIẾNG'!B90="","",'📄 RON MIẾNG'!I90)</f>
        <v/>
      </c>
      <c r="G3495" s="37">
        <f>IF('📄 RON MIẾNG'!B90="","",'📄 RON MIẾNG'!J90)</f>
        <v/>
      </c>
      <c r="H3495" s="37">
        <f>IF('📄 RON MIẾNG'!B90="","",'📄 RON MIẾNG'!K90)</f>
        <v/>
      </c>
      <c r="I3495" s="37">
        <f>IF('📄 RON MIẾNG'!B90="","",'📄 RON MIẾNG'!L90)</f>
        <v/>
      </c>
      <c r="J3495">
        <f>IF('📄 RON MIẾNG'!B90="","","")</f>
        <v/>
      </c>
      <c r="L3495">
        <f>N(L3494)+IF(AND('🔎 TRA CỨU NHANH'!$C$2&lt;&gt;"",OR(ISNUMBER(SEARCH('🔎 TRA CỨU NHANH'!$C$2,$A3495)),ISNUMBER(SEARCH('🔎 TRA CỨU NHANH'!$C$2,$B3495)))),1,0)</f>
        <v/>
      </c>
      <c r="M3495">
        <f>IF(L3495&gt;N(L3494),L3495,"")</f>
        <v/>
      </c>
      <c r="N3495">
        <f>N(N3494)+IF(AND('💰 BÁO GIÁ'!$C$27&lt;&gt;"",OR(ISNUMBER(SEARCH('💰 BÁO GIÁ'!$C$27,$A3495)),ISNUMBER(SEARCH('💰 BÁO GIÁ'!$C$27,$B3495)))),1,0)</f>
        <v/>
      </c>
      <c r="O3495">
        <f>IF(N3495&gt;N(N3494),N3495,"")</f>
        <v/>
      </c>
    </row>
    <row r="3496">
      <c r="A3496">
        <f>IF('📄 RON MIẾNG'!B91="","",'📄 RON MIẾNG'!B91)</f>
        <v/>
      </c>
      <c r="B3496">
        <f>IF('📄 RON MIẾNG'!B91="","",'📄 RON MIẾNG'!C91)</f>
        <v/>
      </c>
      <c r="C3496">
        <f>IF('📄 RON MIẾNG'!B91="","","Ron miếng")</f>
        <v/>
      </c>
      <c r="D3496">
        <f>IF('📄 RON MIẾNG'!B91="","",'📄 RON MIẾNG'!F91)</f>
        <v/>
      </c>
      <c r="E3496" s="37">
        <f>IF('📄 RON MIẾNG'!B91="","",'📄 RON MIẾNG'!H91)</f>
        <v/>
      </c>
      <c r="F3496" s="37">
        <f>IF('📄 RON MIẾNG'!B91="","",'📄 RON MIẾNG'!I91)</f>
        <v/>
      </c>
      <c r="G3496" s="37">
        <f>IF('📄 RON MIẾNG'!B91="","",'📄 RON MIẾNG'!J91)</f>
        <v/>
      </c>
      <c r="H3496" s="37">
        <f>IF('📄 RON MIẾNG'!B91="","",'📄 RON MIẾNG'!K91)</f>
        <v/>
      </c>
      <c r="I3496" s="37">
        <f>IF('📄 RON MIẾNG'!B91="","",'📄 RON MIẾNG'!L91)</f>
        <v/>
      </c>
      <c r="J3496">
        <f>IF('📄 RON MIẾNG'!B91="","","")</f>
        <v/>
      </c>
      <c r="L3496">
        <f>N(L3495)+IF(AND('🔎 TRA CỨU NHANH'!$C$2&lt;&gt;"",OR(ISNUMBER(SEARCH('🔎 TRA CỨU NHANH'!$C$2,$A3496)),ISNUMBER(SEARCH('🔎 TRA CỨU NHANH'!$C$2,$B3496)))),1,0)</f>
        <v/>
      </c>
      <c r="M3496">
        <f>IF(L3496&gt;N(L3495),L3496,"")</f>
        <v/>
      </c>
      <c r="N3496">
        <f>N(N3495)+IF(AND('💰 BÁO GIÁ'!$C$27&lt;&gt;"",OR(ISNUMBER(SEARCH('💰 BÁO GIÁ'!$C$27,$A3496)),ISNUMBER(SEARCH('💰 BÁO GIÁ'!$C$27,$B3496)))),1,0)</f>
        <v/>
      </c>
      <c r="O3496">
        <f>IF(N3496&gt;N(N3495),N3496,"")</f>
        <v/>
      </c>
    </row>
    <row r="3497">
      <c r="A3497">
        <f>IF('📄 RON MIẾNG'!B92="","",'📄 RON MIẾNG'!B92)</f>
        <v/>
      </c>
      <c r="B3497">
        <f>IF('📄 RON MIẾNG'!B92="","",'📄 RON MIẾNG'!C92)</f>
        <v/>
      </c>
      <c r="C3497">
        <f>IF('📄 RON MIẾNG'!B92="","","Ron miếng")</f>
        <v/>
      </c>
      <c r="D3497">
        <f>IF('📄 RON MIẾNG'!B92="","",'📄 RON MIẾNG'!F92)</f>
        <v/>
      </c>
      <c r="E3497" s="37">
        <f>IF('📄 RON MIẾNG'!B92="","",'📄 RON MIẾNG'!H92)</f>
        <v/>
      </c>
      <c r="F3497" s="37">
        <f>IF('📄 RON MIẾNG'!B92="","",'📄 RON MIẾNG'!I92)</f>
        <v/>
      </c>
      <c r="G3497" s="37">
        <f>IF('📄 RON MIẾNG'!B92="","",'📄 RON MIẾNG'!J92)</f>
        <v/>
      </c>
      <c r="H3497" s="37">
        <f>IF('📄 RON MIẾNG'!B92="","",'📄 RON MIẾNG'!K92)</f>
        <v/>
      </c>
      <c r="I3497" s="37">
        <f>IF('📄 RON MIẾNG'!B92="","",'📄 RON MIẾNG'!L92)</f>
        <v/>
      </c>
      <c r="J3497">
        <f>IF('📄 RON MIẾNG'!B92="","","")</f>
        <v/>
      </c>
      <c r="L3497">
        <f>N(L3496)+IF(AND('🔎 TRA CỨU NHANH'!$C$2&lt;&gt;"",OR(ISNUMBER(SEARCH('🔎 TRA CỨU NHANH'!$C$2,$A3497)),ISNUMBER(SEARCH('🔎 TRA CỨU NHANH'!$C$2,$B3497)))),1,0)</f>
        <v/>
      </c>
      <c r="M3497">
        <f>IF(L3497&gt;N(L3496),L3497,"")</f>
        <v/>
      </c>
      <c r="N3497">
        <f>N(N3496)+IF(AND('💰 BÁO GIÁ'!$C$27&lt;&gt;"",OR(ISNUMBER(SEARCH('💰 BÁO GIÁ'!$C$27,$A3497)),ISNUMBER(SEARCH('💰 BÁO GIÁ'!$C$27,$B3497)))),1,0)</f>
        <v/>
      </c>
      <c r="O3497">
        <f>IF(N3497&gt;N(N3496),N3497,"")</f>
        <v/>
      </c>
    </row>
    <row r="3498">
      <c r="A3498">
        <f>IF('📄 RON MIẾNG'!B93="","",'📄 RON MIẾNG'!B93)</f>
        <v/>
      </c>
      <c r="B3498">
        <f>IF('📄 RON MIẾNG'!B93="","",'📄 RON MIẾNG'!C93)</f>
        <v/>
      </c>
      <c r="C3498">
        <f>IF('📄 RON MIẾNG'!B93="","","Ron miếng")</f>
        <v/>
      </c>
      <c r="D3498">
        <f>IF('📄 RON MIẾNG'!B93="","",'📄 RON MIẾNG'!F93)</f>
        <v/>
      </c>
      <c r="E3498" s="37">
        <f>IF('📄 RON MIẾNG'!B93="","",'📄 RON MIẾNG'!H93)</f>
        <v/>
      </c>
      <c r="F3498" s="37">
        <f>IF('📄 RON MIẾNG'!B93="","",'📄 RON MIẾNG'!I93)</f>
        <v/>
      </c>
      <c r="G3498" s="37">
        <f>IF('📄 RON MIẾNG'!B93="","",'📄 RON MIẾNG'!J93)</f>
        <v/>
      </c>
      <c r="H3498" s="37">
        <f>IF('📄 RON MIẾNG'!B93="","",'📄 RON MIẾNG'!K93)</f>
        <v/>
      </c>
      <c r="I3498" s="37">
        <f>IF('📄 RON MIẾNG'!B93="","",'📄 RON MIẾNG'!L93)</f>
        <v/>
      </c>
      <c r="J3498">
        <f>IF('📄 RON MIẾNG'!B93="","","")</f>
        <v/>
      </c>
      <c r="L3498">
        <f>N(L3497)+IF(AND('🔎 TRA CỨU NHANH'!$C$2&lt;&gt;"",OR(ISNUMBER(SEARCH('🔎 TRA CỨU NHANH'!$C$2,$A3498)),ISNUMBER(SEARCH('🔎 TRA CỨU NHANH'!$C$2,$B3498)))),1,0)</f>
        <v/>
      </c>
      <c r="M3498">
        <f>IF(L3498&gt;N(L3497),L3498,"")</f>
        <v/>
      </c>
      <c r="N3498">
        <f>N(N3497)+IF(AND('💰 BÁO GIÁ'!$C$27&lt;&gt;"",OR(ISNUMBER(SEARCH('💰 BÁO GIÁ'!$C$27,$A3498)),ISNUMBER(SEARCH('💰 BÁO GIÁ'!$C$27,$B3498)))),1,0)</f>
        <v/>
      </c>
      <c r="O3498">
        <f>IF(N3498&gt;N(N3497),N3498,"")</f>
        <v/>
      </c>
    </row>
    <row r="3499">
      <c r="A3499">
        <f>IF('📄 RON MIẾNG'!B94="","",'📄 RON MIẾNG'!B94)</f>
        <v/>
      </c>
      <c r="B3499">
        <f>IF('📄 RON MIẾNG'!B94="","",'📄 RON MIẾNG'!C94)</f>
        <v/>
      </c>
      <c r="C3499">
        <f>IF('📄 RON MIẾNG'!B94="","","Ron miếng")</f>
        <v/>
      </c>
      <c r="D3499">
        <f>IF('📄 RON MIẾNG'!B94="","",'📄 RON MIẾNG'!F94)</f>
        <v/>
      </c>
      <c r="E3499" s="37">
        <f>IF('📄 RON MIẾNG'!B94="","",'📄 RON MIẾNG'!H94)</f>
        <v/>
      </c>
      <c r="F3499" s="37">
        <f>IF('📄 RON MIẾNG'!B94="","",'📄 RON MIẾNG'!I94)</f>
        <v/>
      </c>
      <c r="G3499" s="37">
        <f>IF('📄 RON MIẾNG'!B94="","",'📄 RON MIẾNG'!J94)</f>
        <v/>
      </c>
      <c r="H3499" s="37">
        <f>IF('📄 RON MIẾNG'!B94="","",'📄 RON MIẾNG'!K94)</f>
        <v/>
      </c>
      <c r="I3499" s="37">
        <f>IF('📄 RON MIẾNG'!B94="","",'📄 RON MIẾNG'!L94)</f>
        <v/>
      </c>
      <c r="J3499">
        <f>IF('📄 RON MIẾNG'!B94="","","")</f>
        <v/>
      </c>
      <c r="L3499">
        <f>N(L3498)+IF(AND('🔎 TRA CỨU NHANH'!$C$2&lt;&gt;"",OR(ISNUMBER(SEARCH('🔎 TRA CỨU NHANH'!$C$2,$A3499)),ISNUMBER(SEARCH('🔎 TRA CỨU NHANH'!$C$2,$B3499)))),1,0)</f>
        <v/>
      </c>
      <c r="M3499">
        <f>IF(L3499&gt;N(L3498),L3499,"")</f>
        <v/>
      </c>
      <c r="N3499">
        <f>N(N3498)+IF(AND('💰 BÁO GIÁ'!$C$27&lt;&gt;"",OR(ISNUMBER(SEARCH('💰 BÁO GIÁ'!$C$27,$A3499)),ISNUMBER(SEARCH('💰 BÁO GIÁ'!$C$27,$B3499)))),1,0)</f>
        <v/>
      </c>
      <c r="O3499">
        <f>IF(N3499&gt;N(N3498),N3499,"")</f>
        <v/>
      </c>
    </row>
    <row r="3500">
      <c r="A3500">
        <f>IF('📄 RON MIẾNG'!B95="","",'📄 RON MIẾNG'!B95)</f>
        <v/>
      </c>
      <c r="B3500">
        <f>IF('📄 RON MIẾNG'!B95="","",'📄 RON MIẾNG'!C95)</f>
        <v/>
      </c>
      <c r="C3500">
        <f>IF('📄 RON MIẾNG'!B95="","","Ron miếng")</f>
        <v/>
      </c>
      <c r="D3500">
        <f>IF('📄 RON MIẾNG'!B95="","",'📄 RON MIẾNG'!F95)</f>
        <v/>
      </c>
      <c r="E3500" s="37">
        <f>IF('📄 RON MIẾNG'!B95="","",'📄 RON MIẾNG'!H95)</f>
        <v/>
      </c>
      <c r="F3500" s="37">
        <f>IF('📄 RON MIẾNG'!B95="","",'📄 RON MIẾNG'!I95)</f>
        <v/>
      </c>
      <c r="G3500" s="37">
        <f>IF('📄 RON MIẾNG'!B95="","",'📄 RON MIẾNG'!J95)</f>
        <v/>
      </c>
      <c r="H3500" s="37">
        <f>IF('📄 RON MIẾNG'!B95="","",'📄 RON MIẾNG'!K95)</f>
        <v/>
      </c>
      <c r="I3500" s="37">
        <f>IF('📄 RON MIẾNG'!B95="","",'📄 RON MIẾNG'!L95)</f>
        <v/>
      </c>
      <c r="J3500">
        <f>IF('📄 RON MIẾNG'!B95="","","")</f>
        <v/>
      </c>
      <c r="L3500">
        <f>N(L3499)+IF(AND('🔎 TRA CỨU NHANH'!$C$2&lt;&gt;"",OR(ISNUMBER(SEARCH('🔎 TRA CỨU NHANH'!$C$2,$A3500)),ISNUMBER(SEARCH('🔎 TRA CỨU NHANH'!$C$2,$B3500)))),1,0)</f>
        <v/>
      </c>
      <c r="M3500">
        <f>IF(L3500&gt;N(L3499),L3500,"")</f>
        <v/>
      </c>
      <c r="N3500">
        <f>N(N3499)+IF(AND('💰 BÁO GIÁ'!$C$27&lt;&gt;"",OR(ISNUMBER(SEARCH('💰 BÁO GIÁ'!$C$27,$A3500)),ISNUMBER(SEARCH('💰 BÁO GIÁ'!$C$27,$B3500)))),1,0)</f>
        <v/>
      </c>
      <c r="O3500">
        <f>IF(N3500&gt;N(N3499),N3500,"")</f>
        <v/>
      </c>
    </row>
    <row r="3501">
      <c r="A3501">
        <f>IF('📄 RON MIẾNG'!B96="","",'📄 RON MIẾNG'!B96)</f>
        <v/>
      </c>
      <c r="B3501">
        <f>IF('📄 RON MIẾNG'!B96="","",'📄 RON MIẾNG'!C96)</f>
        <v/>
      </c>
      <c r="C3501">
        <f>IF('📄 RON MIẾNG'!B96="","","Ron miếng")</f>
        <v/>
      </c>
      <c r="D3501">
        <f>IF('📄 RON MIẾNG'!B96="","",'📄 RON MIẾNG'!F96)</f>
        <v/>
      </c>
      <c r="E3501" s="37">
        <f>IF('📄 RON MIẾNG'!B96="","",'📄 RON MIẾNG'!H96)</f>
        <v/>
      </c>
      <c r="F3501" s="37">
        <f>IF('📄 RON MIẾNG'!B96="","",'📄 RON MIẾNG'!I96)</f>
        <v/>
      </c>
      <c r="G3501" s="37">
        <f>IF('📄 RON MIẾNG'!B96="","",'📄 RON MIẾNG'!J96)</f>
        <v/>
      </c>
      <c r="H3501" s="37">
        <f>IF('📄 RON MIẾNG'!B96="","",'📄 RON MIẾNG'!K96)</f>
        <v/>
      </c>
      <c r="I3501" s="37">
        <f>IF('📄 RON MIẾNG'!B96="","",'📄 RON MIẾNG'!L96)</f>
        <v/>
      </c>
      <c r="J3501">
        <f>IF('📄 RON MIẾNG'!B96="","","")</f>
        <v/>
      </c>
      <c r="L3501">
        <f>N(L3500)+IF(AND('🔎 TRA CỨU NHANH'!$C$2&lt;&gt;"",OR(ISNUMBER(SEARCH('🔎 TRA CỨU NHANH'!$C$2,$A3501)),ISNUMBER(SEARCH('🔎 TRA CỨU NHANH'!$C$2,$B3501)))),1,0)</f>
        <v/>
      </c>
      <c r="M3501">
        <f>IF(L3501&gt;N(L3500),L3501,"")</f>
        <v/>
      </c>
      <c r="N3501">
        <f>N(N3500)+IF(AND('💰 BÁO GIÁ'!$C$27&lt;&gt;"",OR(ISNUMBER(SEARCH('💰 BÁO GIÁ'!$C$27,$A3501)),ISNUMBER(SEARCH('💰 BÁO GIÁ'!$C$27,$B3501)))),1,0)</f>
        <v/>
      </c>
      <c r="O3501">
        <f>IF(N3501&gt;N(N3500),N3501,"")</f>
        <v/>
      </c>
    </row>
    <row r="3502">
      <c r="A3502">
        <f>IF('📄 RON MIẾNG'!B97="","",'📄 RON MIẾNG'!B97)</f>
        <v/>
      </c>
      <c r="B3502">
        <f>IF('📄 RON MIẾNG'!B97="","",'📄 RON MIẾNG'!C97)</f>
        <v/>
      </c>
      <c r="C3502">
        <f>IF('📄 RON MIẾNG'!B97="","","Ron miếng")</f>
        <v/>
      </c>
      <c r="D3502">
        <f>IF('📄 RON MIẾNG'!B97="","",'📄 RON MIẾNG'!F97)</f>
        <v/>
      </c>
      <c r="E3502" s="37">
        <f>IF('📄 RON MIẾNG'!B97="","",'📄 RON MIẾNG'!H97)</f>
        <v/>
      </c>
      <c r="F3502" s="37">
        <f>IF('📄 RON MIẾNG'!B97="","",'📄 RON MIẾNG'!I97)</f>
        <v/>
      </c>
      <c r="G3502" s="37">
        <f>IF('📄 RON MIẾNG'!B97="","",'📄 RON MIẾNG'!J97)</f>
        <v/>
      </c>
      <c r="H3502" s="37">
        <f>IF('📄 RON MIẾNG'!B97="","",'📄 RON MIẾNG'!K97)</f>
        <v/>
      </c>
      <c r="I3502" s="37">
        <f>IF('📄 RON MIẾNG'!B97="","",'📄 RON MIẾNG'!L97)</f>
        <v/>
      </c>
      <c r="J3502">
        <f>IF('📄 RON MIẾNG'!B97="","","")</f>
        <v/>
      </c>
      <c r="L3502">
        <f>N(L3501)+IF(AND('🔎 TRA CỨU NHANH'!$C$2&lt;&gt;"",OR(ISNUMBER(SEARCH('🔎 TRA CỨU NHANH'!$C$2,$A3502)),ISNUMBER(SEARCH('🔎 TRA CỨU NHANH'!$C$2,$B3502)))),1,0)</f>
        <v/>
      </c>
      <c r="M3502">
        <f>IF(L3502&gt;N(L3501),L3502,"")</f>
        <v/>
      </c>
      <c r="N3502">
        <f>N(N3501)+IF(AND('💰 BÁO GIÁ'!$C$27&lt;&gt;"",OR(ISNUMBER(SEARCH('💰 BÁO GIÁ'!$C$27,$A3502)),ISNUMBER(SEARCH('💰 BÁO GIÁ'!$C$27,$B3502)))),1,0)</f>
        <v/>
      </c>
      <c r="O3502">
        <f>IF(N3502&gt;N(N3501),N3502,"")</f>
        <v/>
      </c>
    </row>
    <row r="3503">
      <c r="A3503">
        <f>IF('📄 RON MIẾNG'!B98="","",'📄 RON MIẾNG'!B98)</f>
        <v/>
      </c>
      <c r="B3503">
        <f>IF('📄 RON MIẾNG'!B98="","",'📄 RON MIẾNG'!C98)</f>
        <v/>
      </c>
      <c r="C3503">
        <f>IF('📄 RON MIẾNG'!B98="","","Ron miếng")</f>
        <v/>
      </c>
      <c r="D3503">
        <f>IF('📄 RON MIẾNG'!B98="","",'📄 RON MIẾNG'!F98)</f>
        <v/>
      </c>
      <c r="E3503" s="37">
        <f>IF('📄 RON MIẾNG'!B98="","",'📄 RON MIẾNG'!H98)</f>
        <v/>
      </c>
      <c r="F3503" s="37">
        <f>IF('📄 RON MIẾNG'!B98="","",'📄 RON MIẾNG'!I98)</f>
        <v/>
      </c>
      <c r="G3503" s="37">
        <f>IF('📄 RON MIẾNG'!B98="","",'📄 RON MIẾNG'!J98)</f>
        <v/>
      </c>
      <c r="H3503" s="37">
        <f>IF('📄 RON MIẾNG'!B98="","",'📄 RON MIẾNG'!K98)</f>
        <v/>
      </c>
      <c r="I3503" s="37">
        <f>IF('📄 RON MIẾNG'!B98="","",'📄 RON MIẾNG'!L98)</f>
        <v/>
      </c>
      <c r="J3503">
        <f>IF('📄 RON MIẾNG'!B98="","","")</f>
        <v/>
      </c>
      <c r="L3503">
        <f>N(L3502)+IF(AND('🔎 TRA CỨU NHANH'!$C$2&lt;&gt;"",OR(ISNUMBER(SEARCH('🔎 TRA CỨU NHANH'!$C$2,$A3503)),ISNUMBER(SEARCH('🔎 TRA CỨU NHANH'!$C$2,$B3503)))),1,0)</f>
        <v/>
      </c>
      <c r="M3503">
        <f>IF(L3503&gt;N(L3502),L3503,"")</f>
        <v/>
      </c>
      <c r="N3503">
        <f>N(N3502)+IF(AND('💰 BÁO GIÁ'!$C$27&lt;&gt;"",OR(ISNUMBER(SEARCH('💰 BÁO GIÁ'!$C$27,$A3503)),ISNUMBER(SEARCH('💰 BÁO GIÁ'!$C$27,$B3503)))),1,0)</f>
        <v/>
      </c>
      <c r="O3503">
        <f>IF(N3503&gt;N(N3502),N3503,"")</f>
        <v/>
      </c>
    </row>
    <row r="3504">
      <c r="A3504">
        <f>IF('📄 RON MIẾNG'!B99="","",'📄 RON MIẾNG'!B99)</f>
        <v/>
      </c>
      <c r="B3504">
        <f>IF('📄 RON MIẾNG'!B99="","",'📄 RON MIẾNG'!C99)</f>
        <v/>
      </c>
      <c r="C3504">
        <f>IF('📄 RON MIẾNG'!B99="","","Ron miếng")</f>
        <v/>
      </c>
      <c r="D3504">
        <f>IF('📄 RON MIẾNG'!B99="","",'📄 RON MIẾNG'!F99)</f>
        <v/>
      </c>
      <c r="E3504" s="37">
        <f>IF('📄 RON MIẾNG'!B99="","",'📄 RON MIẾNG'!H99)</f>
        <v/>
      </c>
      <c r="F3504" s="37">
        <f>IF('📄 RON MIẾNG'!B99="","",'📄 RON MIẾNG'!I99)</f>
        <v/>
      </c>
      <c r="G3504" s="37">
        <f>IF('📄 RON MIẾNG'!B99="","",'📄 RON MIẾNG'!J99)</f>
        <v/>
      </c>
      <c r="H3504" s="37">
        <f>IF('📄 RON MIẾNG'!B99="","",'📄 RON MIẾNG'!K99)</f>
        <v/>
      </c>
      <c r="I3504" s="37">
        <f>IF('📄 RON MIẾNG'!B99="","",'📄 RON MIẾNG'!L99)</f>
        <v/>
      </c>
      <c r="J3504">
        <f>IF('📄 RON MIẾNG'!B99="","","")</f>
        <v/>
      </c>
      <c r="L3504">
        <f>N(L3503)+IF(AND('🔎 TRA CỨU NHANH'!$C$2&lt;&gt;"",OR(ISNUMBER(SEARCH('🔎 TRA CỨU NHANH'!$C$2,$A3504)),ISNUMBER(SEARCH('🔎 TRA CỨU NHANH'!$C$2,$B3504)))),1,0)</f>
        <v/>
      </c>
      <c r="M3504">
        <f>IF(L3504&gt;N(L3503),L3504,"")</f>
        <v/>
      </c>
      <c r="N3504">
        <f>N(N3503)+IF(AND('💰 BÁO GIÁ'!$C$27&lt;&gt;"",OR(ISNUMBER(SEARCH('💰 BÁO GIÁ'!$C$27,$A3504)),ISNUMBER(SEARCH('💰 BÁO GIÁ'!$C$27,$B3504)))),1,0)</f>
        <v/>
      </c>
      <c r="O3504">
        <f>IF(N3504&gt;N(N3503),N3504,"")</f>
        <v/>
      </c>
    </row>
    <row r="3505">
      <c r="A3505">
        <f>IF('📄 RON MIẾNG'!B100="","",'📄 RON MIẾNG'!B100)</f>
        <v/>
      </c>
      <c r="B3505">
        <f>IF('📄 RON MIẾNG'!B100="","",'📄 RON MIẾNG'!C100)</f>
        <v/>
      </c>
      <c r="C3505">
        <f>IF('📄 RON MIẾNG'!B100="","","Ron miếng")</f>
        <v/>
      </c>
      <c r="D3505">
        <f>IF('📄 RON MIẾNG'!B100="","",'📄 RON MIẾNG'!F100)</f>
        <v/>
      </c>
      <c r="E3505" s="37">
        <f>IF('📄 RON MIẾNG'!B100="","",'📄 RON MIẾNG'!H100)</f>
        <v/>
      </c>
      <c r="F3505" s="37">
        <f>IF('📄 RON MIẾNG'!B100="","",'📄 RON MIẾNG'!I100)</f>
        <v/>
      </c>
      <c r="G3505" s="37">
        <f>IF('📄 RON MIẾNG'!B100="","",'📄 RON MIẾNG'!J100)</f>
        <v/>
      </c>
      <c r="H3505" s="37">
        <f>IF('📄 RON MIẾNG'!B100="","",'📄 RON MIẾNG'!K100)</f>
        <v/>
      </c>
      <c r="I3505" s="37">
        <f>IF('📄 RON MIẾNG'!B100="","",'📄 RON MIẾNG'!L100)</f>
        <v/>
      </c>
      <c r="J3505">
        <f>IF('📄 RON MIẾNG'!B100="","","")</f>
        <v/>
      </c>
      <c r="L3505">
        <f>N(L3504)+IF(AND('🔎 TRA CỨU NHANH'!$C$2&lt;&gt;"",OR(ISNUMBER(SEARCH('🔎 TRA CỨU NHANH'!$C$2,$A3505)),ISNUMBER(SEARCH('🔎 TRA CỨU NHANH'!$C$2,$B3505)))),1,0)</f>
        <v/>
      </c>
      <c r="M3505">
        <f>IF(L3505&gt;N(L3504),L3505,"")</f>
        <v/>
      </c>
      <c r="N3505">
        <f>N(N3504)+IF(AND('💰 BÁO GIÁ'!$C$27&lt;&gt;"",OR(ISNUMBER(SEARCH('💰 BÁO GIÁ'!$C$27,$A3505)),ISNUMBER(SEARCH('💰 BÁO GIÁ'!$C$27,$B3505)))),1,0)</f>
        <v/>
      </c>
      <c r="O3505">
        <f>IF(N3505&gt;N(N3504),N3505,"")</f>
        <v/>
      </c>
    </row>
    <row r="3506">
      <c r="A3506">
        <f>IF('📄 RON MIẾNG'!B101="","",'📄 RON MIẾNG'!B101)</f>
        <v/>
      </c>
      <c r="B3506">
        <f>IF('📄 RON MIẾNG'!B101="","",'📄 RON MIẾNG'!C101)</f>
        <v/>
      </c>
      <c r="C3506">
        <f>IF('📄 RON MIẾNG'!B101="","","Ron miếng")</f>
        <v/>
      </c>
      <c r="D3506">
        <f>IF('📄 RON MIẾNG'!B101="","",'📄 RON MIẾNG'!F101)</f>
        <v/>
      </c>
      <c r="E3506" s="37">
        <f>IF('📄 RON MIẾNG'!B101="","",'📄 RON MIẾNG'!H101)</f>
        <v/>
      </c>
      <c r="F3506" s="37">
        <f>IF('📄 RON MIẾNG'!B101="","",'📄 RON MIẾNG'!I101)</f>
        <v/>
      </c>
      <c r="G3506" s="37">
        <f>IF('📄 RON MIẾNG'!B101="","",'📄 RON MIẾNG'!J101)</f>
        <v/>
      </c>
      <c r="H3506" s="37">
        <f>IF('📄 RON MIẾNG'!B101="","",'📄 RON MIẾNG'!K101)</f>
        <v/>
      </c>
      <c r="I3506" s="37">
        <f>IF('📄 RON MIẾNG'!B101="","",'📄 RON MIẾNG'!L101)</f>
        <v/>
      </c>
      <c r="J3506">
        <f>IF('📄 RON MIẾNG'!B101="","","")</f>
        <v/>
      </c>
      <c r="L3506">
        <f>N(L3505)+IF(AND('🔎 TRA CỨU NHANH'!$C$2&lt;&gt;"",OR(ISNUMBER(SEARCH('🔎 TRA CỨU NHANH'!$C$2,$A3506)),ISNUMBER(SEARCH('🔎 TRA CỨU NHANH'!$C$2,$B3506)))),1,0)</f>
        <v/>
      </c>
      <c r="M3506">
        <f>IF(L3506&gt;N(L3505),L3506,"")</f>
        <v/>
      </c>
      <c r="N3506">
        <f>N(N3505)+IF(AND('💰 BÁO GIÁ'!$C$27&lt;&gt;"",OR(ISNUMBER(SEARCH('💰 BÁO GIÁ'!$C$27,$A3506)),ISNUMBER(SEARCH('💰 BÁO GIÁ'!$C$27,$B3506)))),1,0)</f>
        <v/>
      </c>
      <c r="O3506">
        <f>IF(N3506&gt;N(N3505),N3506,"")</f>
        <v/>
      </c>
    </row>
    <row r="3507">
      <c r="A3507">
        <f>IF('📄 RON MIẾNG'!B102="","",'📄 RON MIẾNG'!B102)</f>
        <v/>
      </c>
      <c r="B3507">
        <f>IF('📄 RON MIẾNG'!B102="","",'📄 RON MIẾNG'!C102)</f>
        <v/>
      </c>
      <c r="C3507">
        <f>IF('📄 RON MIẾNG'!B102="","","Ron miếng")</f>
        <v/>
      </c>
      <c r="D3507">
        <f>IF('📄 RON MIẾNG'!B102="","",'📄 RON MIẾNG'!F102)</f>
        <v/>
      </c>
      <c r="E3507" s="37">
        <f>IF('📄 RON MIẾNG'!B102="","",'📄 RON MIẾNG'!H102)</f>
        <v/>
      </c>
      <c r="F3507" s="37">
        <f>IF('📄 RON MIẾNG'!B102="","",'📄 RON MIẾNG'!I102)</f>
        <v/>
      </c>
      <c r="G3507" s="37">
        <f>IF('📄 RON MIẾNG'!B102="","",'📄 RON MIẾNG'!J102)</f>
        <v/>
      </c>
      <c r="H3507" s="37">
        <f>IF('📄 RON MIẾNG'!B102="","",'📄 RON MIẾNG'!K102)</f>
        <v/>
      </c>
      <c r="I3507" s="37">
        <f>IF('📄 RON MIẾNG'!B102="","",'📄 RON MIẾNG'!L102)</f>
        <v/>
      </c>
      <c r="J3507">
        <f>IF('📄 RON MIẾNG'!B102="","","")</f>
        <v/>
      </c>
      <c r="L3507">
        <f>N(L3506)+IF(AND('🔎 TRA CỨU NHANH'!$C$2&lt;&gt;"",OR(ISNUMBER(SEARCH('🔎 TRA CỨU NHANH'!$C$2,$A3507)),ISNUMBER(SEARCH('🔎 TRA CỨU NHANH'!$C$2,$B3507)))),1,0)</f>
        <v/>
      </c>
      <c r="M3507">
        <f>IF(L3507&gt;N(L3506),L3507,"")</f>
        <v/>
      </c>
      <c r="N3507">
        <f>N(N3506)+IF(AND('💰 BÁO GIÁ'!$C$27&lt;&gt;"",OR(ISNUMBER(SEARCH('💰 BÁO GIÁ'!$C$27,$A3507)),ISNUMBER(SEARCH('💰 BÁO GIÁ'!$C$27,$B3507)))),1,0)</f>
        <v/>
      </c>
      <c r="O3507">
        <f>IF(N3507&gt;N(N3506),N3507,"")</f>
        <v/>
      </c>
    </row>
    <row r="3508">
      <c r="A3508">
        <f>IF('📄 RON MIẾNG'!B103="","",'📄 RON MIẾNG'!B103)</f>
        <v/>
      </c>
      <c r="B3508">
        <f>IF('📄 RON MIẾNG'!B103="","",'📄 RON MIẾNG'!C103)</f>
        <v/>
      </c>
      <c r="C3508">
        <f>IF('📄 RON MIẾNG'!B103="","","Ron miếng")</f>
        <v/>
      </c>
      <c r="D3508">
        <f>IF('📄 RON MIẾNG'!B103="","",'📄 RON MIẾNG'!F103)</f>
        <v/>
      </c>
      <c r="E3508" s="37">
        <f>IF('📄 RON MIẾNG'!B103="","",'📄 RON MIẾNG'!H103)</f>
        <v/>
      </c>
      <c r="F3508" s="37">
        <f>IF('📄 RON MIẾNG'!B103="","",'📄 RON MIẾNG'!I103)</f>
        <v/>
      </c>
      <c r="G3508" s="37">
        <f>IF('📄 RON MIẾNG'!B103="","",'📄 RON MIẾNG'!J103)</f>
        <v/>
      </c>
      <c r="H3508" s="37">
        <f>IF('📄 RON MIẾNG'!B103="","",'📄 RON MIẾNG'!K103)</f>
        <v/>
      </c>
      <c r="I3508" s="37">
        <f>IF('📄 RON MIẾNG'!B103="","",'📄 RON MIẾNG'!L103)</f>
        <v/>
      </c>
      <c r="J3508">
        <f>IF('📄 RON MIẾNG'!B103="","","")</f>
        <v/>
      </c>
      <c r="L3508">
        <f>N(L3507)+IF(AND('🔎 TRA CỨU NHANH'!$C$2&lt;&gt;"",OR(ISNUMBER(SEARCH('🔎 TRA CỨU NHANH'!$C$2,$A3508)),ISNUMBER(SEARCH('🔎 TRA CỨU NHANH'!$C$2,$B3508)))),1,0)</f>
        <v/>
      </c>
      <c r="M3508">
        <f>IF(L3508&gt;N(L3507),L3508,"")</f>
        <v/>
      </c>
      <c r="N3508">
        <f>N(N3507)+IF(AND('💰 BÁO GIÁ'!$C$27&lt;&gt;"",OR(ISNUMBER(SEARCH('💰 BÁO GIÁ'!$C$27,$A3508)),ISNUMBER(SEARCH('💰 BÁO GIÁ'!$C$27,$B3508)))),1,0)</f>
        <v/>
      </c>
      <c r="O3508">
        <f>IF(N3508&gt;N(N3507),N3508,"")</f>
        <v/>
      </c>
    </row>
    <row r="3509">
      <c r="A3509">
        <f>IF('📄 RON MIẾNG'!B104="","",'📄 RON MIẾNG'!B104)</f>
        <v/>
      </c>
      <c r="B3509">
        <f>IF('📄 RON MIẾNG'!B104="","",'📄 RON MIẾNG'!C104)</f>
        <v/>
      </c>
      <c r="C3509">
        <f>IF('📄 RON MIẾNG'!B104="","","Ron miếng")</f>
        <v/>
      </c>
      <c r="D3509">
        <f>IF('📄 RON MIẾNG'!B104="","",'📄 RON MIẾNG'!F104)</f>
        <v/>
      </c>
      <c r="E3509" s="37">
        <f>IF('📄 RON MIẾNG'!B104="","",'📄 RON MIẾNG'!H104)</f>
        <v/>
      </c>
      <c r="F3509" s="37">
        <f>IF('📄 RON MIẾNG'!B104="","",'📄 RON MIẾNG'!I104)</f>
        <v/>
      </c>
      <c r="G3509" s="37">
        <f>IF('📄 RON MIẾNG'!B104="","",'📄 RON MIẾNG'!J104)</f>
        <v/>
      </c>
      <c r="H3509" s="37">
        <f>IF('📄 RON MIẾNG'!B104="","",'📄 RON MIẾNG'!K104)</f>
        <v/>
      </c>
      <c r="I3509" s="37">
        <f>IF('📄 RON MIẾNG'!B104="","",'📄 RON MIẾNG'!L104)</f>
        <v/>
      </c>
      <c r="J3509">
        <f>IF('📄 RON MIẾNG'!B104="","","")</f>
        <v/>
      </c>
      <c r="L3509">
        <f>N(L3508)+IF(AND('🔎 TRA CỨU NHANH'!$C$2&lt;&gt;"",OR(ISNUMBER(SEARCH('🔎 TRA CỨU NHANH'!$C$2,$A3509)),ISNUMBER(SEARCH('🔎 TRA CỨU NHANH'!$C$2,$B3509)))),1,0)</f>
        <v/>
      </c>
      <c r="M3509">
        <f>IF(L3509&gt;N(L3508),L3509,"")</f>
        <v/>
      </c>
      <c r="N3509">
        <f>N(N3508)+IF(AND('💰 BÁO GIÁ'!$C$27&lt;&gt;"",OR(ISNUMBER(SEARCH('💰 BÁO GIÁ'!$C$27,$A3509)),ISNUMBER(SEARCH('💰 BÁO GIÁ'!$C$27,$B3509)))),1,0)</f>
        <v/>
      </c>
      <c r="O3509">
        <f>IF(N3509&gt;N(N3508),N3509,"")</f>
        <v/>
      </c>
    </row>
    <row r="3510">
      <c r="A3510">
        <f>IF('📄 RON MIẾNG'!B105="","",'📄 RON MIẾNG'!B105)</f>
        <v/>
      </c>
      <c r="B3510">
        <f>IF('📄 RON MIẾNG'!B105="","",'📄 RON MIẾNG'!C105)</f>
        <v/>
      </c>
      <c r="C3510">
        <f>IF('📄 RON MIẾNG'!B105="","","Ron miếng")</f>
        <v/>
      </c>
      <c r="D3510">
        <f>IF('📄 RON MIẾNG'!B105="","",'📄 RON MIẾNG'!F105)</f>
        <v/>
      </c>
      <c r="E3510" s="37">
        <f>IF('📄 RON MIẾNG'!B105="","",'📄 RON MIẾNG'!H105)</f>
        <v/>
      </c>
      <c r="F3510" s="37">
        <f>IF('📄 RON MIẾNG'!B105="","",'📄 RON MIẾNG'!I105)</f>
        <v/>
      </c>
      <c r="G3510" s="37">
        <f>IF('📄 RON MIẾNG'!B105="","",'📄 RON MIẾNG'!J105)</f>
        <v/>
      </c>
      <c r="H3510" s="37">
        <f>IF('📄 RON MIẾNG'!B105="","",'📄 RON MIẾNG'!K105)</f>
        <v/>
      </c>
      <c r="I3510" s="37">
        <f>IF('📄 RON MIẾNG'!B105="","",'📄 RON MIẾNG'!L105)</f>
        <v/>
      </c>
      <c r="J3510">
        <f>IF('📄 RON MIẾNG'!B105="","","")</f>
        <v/>
      </c>
      <c r="L3510">
        <f>N(L3509)+IF(AND('🔎 TRA CỨU NHANH'!$C$2&lt;&gt;"",OR(ISNUMBER(SEARCH('🔎 TRA CỨU NHANH'!$C$2,$A3510)),ISNUMBER(SEARCH('🔎 TRA CỨU NHANH'!$C$2,$B3510)))),1,0)</f>
        <v/>
      </c>
      <c r="M3510">
        <f>IF(L3510&gt;N(L3509),L3510,"")</f>
        <v/>
      </c>
      <c r="N3510">
        <f>N(N3509)+IF(AND('💰 BÁO GIÁ'!$C$27&lt;&gt;"",OR(ISNUMBER(SEARCH('💰 BÁO GIÁ'!$C$27,$A3510)),ISNUMBER(SEARCH('💰 BÁO GIÁ'!$C$27,$B3510)))),1,0)</f>
        <v/>
      </c>
      <c r="O3510">
        <f>IF(N3510&gt;N(N3509),N3510,"")</f>
        <v/>
      </c>
    </row>
    <row r="3511">
      <c r="A3511">
        <f>IF('📄 RON MIẾNG'!B106="","",'📄 RON MIẾNG'!B106)</f>
        <v/>
      </c>
      <c r="B3511">
        <f>IF('📄 RON MIẾNG'!B106="","",'📄 RON MIẾNG'!C106)</f>
        <v/>
      </c>
      <c r="C3511">
        <f>IF('📄 RON MIẾNG'!B106="","","Ron miếng")</f>
        <v/>
      </c>
      <c r="D3511">
        <f>IF('📄 RON MIẾNG'!B106="","",'📄 RON MIẾNG'!F106)</f>
        <v/>
      </c>
      <c r="E3511" s="37">
        <f>IF('📄 RON MIẾNG'!B106="","",'📄 RON MIẾNG'!H106)</f>
        <v/>
      </c>
      <c r="F3511" s="37">
        <f>IF('📄 RON MIẾNG'!B106="","",'📄 RON MIẾNG'!I106)</f>
        <v/>
      </c>
      <c r="G3511" s="37">
        <f>IF('📄 RON MIẾNG'!B106="","",'📄 RON MIẾNG'!J106)</f>
        <v/>
      </c>
      <c r="H3511" s="37">
        <f>IF('📄 RON MIẾNG'!B106="","",'📄 RON MIẾNG'!K106)</f>
        <v/>
      </c>
      <c r="I3511" s="37">
        <f>IF('📄 RON MIẾNG'!B106="","",'📄 RON MIẾNG'!L106)</f>
        <v/>
      </c>
      <c r="J3511">
        <f>IF('📄 RON MIẾNG'!B106="","","")</f>
        <v/>
      </c>
      <c r="L3511">
        <f>N(L3510)+IF(AND('🔎 TRA CỨU NHANH'!$C$2&lt;&gt;"",OR(ISNUMBER(SEARCH('🔎 TRA CỨU NHANH'!$C$2,$A3511)),ISNUMBER(SEARCH('🔎 TRA CỨU NHANH'!$C$2,$B3511)))),1,0)</f>
        <v/>
      </c>
      <c r="M3511">
        <f>IF(L3511&gt;N(L3510),L3511,"")</f>
        <v/>
      </c>
      <c r="N3511">
        <f>N(N3510)+IF(AND('💰 BÁO GIÁ'!$C$27&lt;&gt;"",OR(ISNUMBER(SEARCH('💰 BÁO GIÁ'!$C$27,$A3511)),ISNUMBER(SEARCH('💰 BÁO GIÁ'!$C$27,$B3511)))),1,0)</f>
        <v/>
      </c>
      <c r="O3511">
        <f>IF(N3511&gt;N(N3510),N3511,"")</f>
        <v/>
      </c>
    </row>
    <row r="3512">
      <c r="A3512">
        <f>IF('📄 RON MIẾNG'!B107="","",'📄 RON MIẾNG'!B107)</f>
        <v/>
      </c>
      <c r="B3512">
        <f>IF('📄 RON MIẾNG'!B107="","",'📄 RON MIẾNG'!C107)</f>
        <v/>
      </c>
      <c r="C3512">
        <f>IF('📄 RON MIẾNG'!B107="","","Ron miếng")</f>
        <v/>
      </c>
      <c r="D3512">
        <f>IF('📄 RON MIẾNG'!B107="","",'📄 RON MIẾNG'!F107)</f>
        <v/>
      </c>
      <c r="E3512" s="37">
        <f>IF('📄 RON MIẾNG'!B107="","",'📄 RON MIẾNG'!H107)</f>
        <v/>
      </c>
      <c r="F3512" s="37">
        <f>IF('📄 RON MIẾNG'!B107="","",'📄 RON MIẾNG'!I107)</f>
        <v/>
      </c>
      <c r="G3512" s="37">
        <f>IF('📄 RON MIẾNG'!B107="","",'📄 RON MIẾNG'!J107)</f>
        <v/>
      </c>
      <c r="H3512" s="37">
        <f>IF('📄 RON MIẾNG'!B107="","",'📄 RON MIẾNG'!K107)</f>
        <v/>
      </c>
      <c r="I3512" s="37">
        <f>IF('📄 RON MIẾNG'!B107="","",'📄 RON MIẾNG'!L107)</f>
        <v/>
      </c>
      <c r="J3512">
        <f>IF('📄 RON MIẾNG'!B107="","","")</f>
        <v/>
      </c>
      <c r="L3512">
        <f>N(L3511)+IF(AND('🔎 TRA CỨU NHANH'!$C$2&lt;&gt;"",OR(ISNUMBER(SEARCH('🔎 TRA CỨU NHANH'!$C$2,$A3512)),ISNUMBER(SEARCH('🔎 TRA CỨU NHANH'!$C$2,$B3512)))),1,0)</f>
        <v/>
      </c>
      <c r="M3512">
        <f>IF(L3512&gt;N(L3511),L3512,"")</f>
        <v/>
      </c>
      <c r="N3512">
        <f>N(N3511)+IF(AND('💰 BÁO GIÁ'!$C$27&lt;&gt;"",OR(ISNUMBER(SEARCH('💰 BÁO GIÁ'!$C$27,$A3512)),ISNUMBER(SEARCH('💰 BÁO GIÁ'!$C$27,$B3512)))),1,0)</f>
        <v/>
      </c>
      <c r="O3512">
        <f>IF(N3512&gt;N(N3511),N3512,"")</f>
        <v/>
      </c>
    </row>
    <row r="3513">
      <c r="A3513">
        <f>IF('📄 RON MIẾNG'!B108="","",'📄 RON MIẾNG'!B108)</f>
        <v/>
      </c>
      <c r="B3513">
        <f>IF('📄 RON MIẾNG'!B108="","",'📄 RON MIẾNG'!C108)</f>
        <v/>
      </c>
      <c r="C3513">
        <f>IF('📄 RON MIẾNG'!B108="","","Ron miếng")</f>
        <v/>
      </c>
      <c r="D3513">
        <f>IF('📄 RON MIẾNG'!B108="","",'📄 RON MIẾNG'!F108)</f>
        <v/>
      </c>
      <c r="E3513" s="37">
        <f>IF('📄 RON MIẾNG'!B108="","",'📄 RON MIẾNG'!H108)</f>
        <v/>
      </c>
      <c r="F3513" s="37">
        <f>IF('📄 RON MIẾNG'!B108="","",'📄 RON MIẾNG'!I108)</f>
        <v/>
      </c>
      <c r="G3513" s="37">
        <f>IF('📄 RON MIẾNG'!B108="","",'📄 RON MIẾNG'!J108)</f>
        <v/>
      </c>
      <c r="H3513" s="37">
        <f>IF('📄 RON MIẾNG'!B108="","",'📄 RON MIẾNG'!K108)</f>
        <v/>
      </c>
      <c r="I3513" s="37">
        <f>IF('📄 RON MIẾNG'!B108="","",'📄 RON MIẾNG'!L108)</f>
        <v/>
      </c>
      <c r="J3513">
        <f>IF('📄 RON MIẾNG'!B108="","","")</f>
        <v/>
      </c>
      <c r="L3513">
        <f>N(L3512)+IF(AND('🔎 TRA CỨU NHANH'!$C$2&lt;&gt;"",OR(ISNUMBER(SEARCH('🔎 TRA CỨU NHANH'!$C$2,$A3513)),ISNUMBER(SEARCH('🔎 TRA CỨU NHANH'!$C$2,$B3513)))),1,0)</f>
        <v/>
      </c>
      <c r="M3513">
        <f>IF(L3513&gt;N(L3512),L3513,"")</f>
        <v/>
      </c>
      <c r="N3513">
        <f>N(N3512)+IF(AND('💰 BÁO GIÁ'!$C$27&lt;&gt;"",OR(ISNUMBER(SEARCH('💰 BÁO GIÁ'!$C$27,$A3513)),ISNUMBER(SEARCH('💰 BÁO GIÁ'!$C$27,$B3513)))),1,0)</f>
        <v/>
      </c>
      <c r="O3513">
        <f>IF(N3513&gt;N(N3512),N3513,"")</f>
        <v/>
      </c>
    </row>
    <row r="3514">
      <c r="A3514">
        <f>IF('📄 RON MIẾNG'!B109="","",'📄 RON MIẾNG'!B109)</f>
        <v/>
      </c>
      <c r="B3514">
        <f>IF('📄 RON MIẾNG'!B109="","",'📄 RON MIẾNG'!C109)</f>
        <v/>
      </c>
      <c r="C3514">
        <f>IF('📄 RON MIẾNG'!B109="","","Ron miếng")</f>
        <v/>
      </c>
      <c r="D3514">
        <f>IF('📄 RON MIẾNG'!B109="","",'📄 RON MIẾNG'!F109)</f>
        <v/>
      </c>
      <c r="E3514" s="37">
        <f>IF('📄 RON MIẾNG'!B109="","",'📄 RON MIẾNG'!H109)</f>
        <v/>
      </c>
      <c r="F3514" s="37">
        <f>IF('📄 RON MIẾNG'!B109="","",'📄 RON MIẾNG'!I109)</f>
        <v/>
      </c>
      <c r="G3514" s="37">
        <f>IF('📄 RON MIẾNG'!B109="","",'📄 RON MIẾNG'!J109)</f>
        <v/>
      </c>
      <c r="H3514" s="37">
        <f>IF('📄 RON MIẾNG'!B109="","",'📄 RON MIẾNG'!K109)</f>
        <v/>
      </c>
      <c r="I3514" s="37">
        <f>IF('📄 RON MIẾNG'!B109="","",'📄 RON MIẾNG'!L109)</f>
        <v/>
      </c>
      <c r="J3514">
        <f>IF('📄 RON MIẾNG'!B109="","","")</f>
        <v/>
      </c>
      <c r="L3514">
        <f>N(L3513)+IF(AND('🔎 TRA CỨU NHANH'!$C$2&lt;&gt;"",OR(ISNUMBER(SEARCH('🔎 TRA CỨU NHANH'!$C$2,$A3514)),ISNUMBER(SEARCH('🔎 TRA CỨU NHANH'!$C$2,$B3514)))),1,0)</f>
        <v/>
      </c>
      <c r="M3514">
        <f>IF(L3514&gt;N(L3513),L3514,"")</f>
        <v/>
      </c>
      <c r="N3514">
        <f>N(N3513)+IF(AND('💰 BÁO GIÁ'!$C$27&lt;&gt;"",OR(ISNUMBER(SEARCH('💰 BÁO GIÁ'!$C$27,$A3514)),ISNUMBER(SEARCH('💰 BÁO GIÁ'!$C$27,$B3514)))),1,0)</f>
        <v/>
      </c>
      <c r="O3514">
        <f>IF(N3514&gt;N(N3513),N3514,"")</f>
        <v/>
      </c>
    </row>
    <row r="3515">
      <c r="A3515">
        <f>IF('📄 RON MIẾNG'!B110="","",'📄 RON MIẾNG'!B110)</f>
        <v/>
      </c>
      <c r="B3515">
        <f>IF('📄 RON MIẾNG'!B110="","",'📄 RON MIẾNG'!C110)</f>
        <v/>
      </c>
      <c r="C3515">
        <f>IF('📄 RON MIẾNG'!B110="","","Ron miếng")</f>
        <v/>
      </c>
      <c r="D3515">
        <f>IF('📄 RON MIẾNG'!B110="","",'📄 RON MIẾNG'!F110)</f>
        <v/>
      </c>
      <c r="E3515" s="37">
        <f>IF('📄 RON MIẾNG'!B110="","",'📄 RON MIẾNG'!H110)</f>
        <v/>
      </c>
      <c r="F3515" s="37">
        <f>IF('📄 RON MIẾNG'!B110="","",'📄 RON MIẾNG'!I110)</f>
        <v/>
      </c>
      <c r="G3515" s="37">
        <f>IF('📄 RON MIẾNG'!B110="","",'📄 RON MIẾNG'!J110)</f>
        <v/>
      </c>
      <c r="H3515" s="37">
        <f>IF('📄 RON MIẾNG'!B110="","",'📄 RON MIẾNG'!K110)</f>
        <v/>
      </c>
      <c r="I3515" s="37">
        <f>IF('📄 RON MIẾNG'!B110="","",'📄 RON MIẾNG'!L110)</f>
        <v/>
      </c>
      <c r="J3515">
        <f>IF('📄 RON MIẾNG'!B110="","","")</f>
        <v/>
      </c>
      <c r="L3515">
        <f>N(L3514)+IF(AND('🔎 TRA CỨU NHANH'!$C$2&lt;&gt;"",OR(ISNUMBER(SEARCH('🔎 TRA CỨU NHANH'!$C$2,$A3515)),ISNUMBER(SEARCH('🔎 TRA CỨU NHANH'!$C$2,$B3515)))),1,0)</f>
        <v/>
      </c>
      <c r="M3515">
        <f>IF(L3515&gt;N(L3514),L3515,"")</f>
        <v/>
      </c>
      <c r="N3515">
        <f>N(N3514)+IF(AND('💰 BÁO GIÁ'!$C$27&lt;&gt;"",OR(ISNUMBER(SEARCH('💰 BÁO GIÁ'!$C$27,$A3515)),ISNUMBER(SEARCH('💰 BÁO GIÁ'!$C$27,$B3515)))),1,0)</f>
        <v/>
      </c>
      <c r="O3515">
        <f>IF(N3515&gt;N(N3514),N3515,"")</f>
        <v/>
      </c>
    </row>
    <row r="3516">
      <c r="A3516">
        <f>IF('📄 RON MIẾNG'!B111="","",'📄 RON MIẾNG'!B111)</f>
        <v/>
      </c>
      <c r="B3516">
        <f>IF('📄 RON MIẾNG'!B111="","",'📄 RON MIẾNG'!C111)</f>
        <v/>
      </c>
      <c r="C3516">
        <f>IF('📄 RON MIẾNG'!B111="","","Ron miếng")</f>
        <v/>
      </c>
      <c r="D3516">
        <f>IF('📄 RON MIẾNG'!B111="","",'📄 RON MIẾNG'!F111)</f>
        <v/>
      </c>
      <c r="E3516" s="37">
        <f>IF('📄 RON MIẾNG'!B111="","",'📄 RON MIẾNG'!H111)</f>
        <v/>
      </c>
      <c r="F3516" s="37">
        <f>IF('📄 RON MIẾNG'!B111="","",'📄 RON MIẾNG'!I111)</f>
        <v/>
      </c>
      <c r="G3516" s="37">
        <f>IF('📄 RON MIẾNG'!B111="","",'📄 RON MIẾNG'!J111)</f>
        <v/>
      </c>
      <c r="H3516" s="37">
        <f>IF('📄 RON MIẾNG'!B111="","",'📄 RON MIẾNG'!K111)</f>
        <v/>
      </c>
      <c r="I3516" s="37">
        <f>IF('📄 RON MIẾNG'!B111="","",'📄 RON MIẾNG'!L111)</f>
        <v/>
      </c>
      <c r="J3516">
        <f>IF('📄 RON MIẾNG'!B111="","","")</f>
        <v/>
      </c>
      <c r="L3516">
        <f>N(L3515)+IF(AND('🔎 TRA CỨU NHANH'!$C$2&lt;&gt;"",OR(ISNUMBER(SEARCH('🔎 TRA CỨU NHANH'!$C$2,$A3516)),ISNUMBER(SEARCH('🔎 TRA CỨU NHANH'!$C$2,$B3516)))),1,0)</f>
        <v/>
      </c>
      <c r="M3516">
        <f>IF(L3516&gt;N(L3515),L3516,"")</f>
        <v/>
      </c>
      <c r="N3516">
        <f>N(N3515)+IF(AND('💰 BÁO GIÁ'!$C$27&lt;&gt;"",OR(ISNUMBER(SEARCH('💰 BÁO GIÁ'!$C$27,$A3516)),ISNUMBER(SEARCH('💰 BÁO GIÁ'!$C$27,$B3516)))),1,0)</f>
        <v/>
      </c>
      <c r="O3516">
        <f>IF(N3516&gt;N(N3515),N3516,"")</f>
        <v/>
      </c>
    </row>
    <row r="3517">
      <c r="A3517">
        <f>IF('📄 RON MIẾNG'!B112="","",'📄 RON MIẾNG'!B112)</f>
        <v/>
      </c>
      <c r="B3517">
        <f>IF('📄 RON MIẾNG'!B112="","",'📄 RON MIẾNG'!C112)</f>
        <v/>
      </c>
      <c r="C3517">
        <f>IF('📄 RON MIẾNG'!B112="","","Ron miếng")</f>
        <v/>
      </c>
      <c r="D3517">
        <f>IF('📄 RON MIẾNG'!B112="","",'📄 RON MIẾNG'!F112)</f>
        <v/>
      </c>
      <c r="E3517" s="37">
        <f>IF('📄 RON MIẾNG'!B112="","",'📄 RON MIẾNG'!H112)</f>
        <v/>
      </c>
      <c r="F3517" s="37">
        <f>IF('📄 RON MIẾNG'!B112="","",'📄 RON MIẾNG'!I112)</f>
        <v/>
      </c>
      <c r="G3517" s="37">
        <f>IF('📄 RON MIẾNG'!B112="","",'📄 RON MIẾNG'!J112)</f>
        <v/>
      </c>
      <c r="H3517" s="37">
        <f>IF('📄 RON MIẾNG'!B112="","",'📄 RON MIẾNG'!K112)</f>
        <v/>
      </c>
      <c r="I3517" s="37">
        <f>IF('📄 RON MIẾNG'!B112="","",'📄 RON MIẾNG'!L112)</f>
        <v/>
      </c>
      <c r="J3517">
        <f>IF('📄 RON MIẾNG'!B112="","","")</f>
        <v/>
      </c>
      <c r="L3517">
        <f>N(L3516)+IF(AND('🔎 TRA CỨU NHANH'!$C$2&lt;&gt;"",OR(ISNUMBER(SEARCH('🔎 TRA CỨU NHANH'!$C$2,$A3517)),ISNUMBER(SEARCH('🔎 TRA CỨU NHANH'!$C$2,$B3517)))),1,0)</f>
        <v/>
      </c>
      <c r="M3517">
        <f>IF(L3517&gt;N(L3516),L3517,"")</f>
        <v/>
      </c>
      <c r="N3517">
        <f>N(N3516)+IF(AND('💰 BÁO GIÁ'!$C$27&lt;&gt;"",OR(ISNUMBER(SEARCH('💰 BÁO GIÁ'!$C$27,$A3517)),ISNUMBER(SEARCH('💰 BÁO GIÁ'!$C$27,$B3517)))),1,0)</f>
        <v/>
      </c>
      <c r="O3517">
        <f>IF(N3517&gt;N(N3516),N3517,"")</f>
        <v/>
      </c>
    </row>
    <row r="3518">
      <c r="A3518">
        <f>IF('📄 RON MIẾNG'!B113="","",'📄 RON MIẾNG'!B113)</f>
        <v/>
      </c>
      <c r="B3518">
        <f>IF('📄 RON MIẾNG'!B113="","",'📄 RON MIẾNG'!C113)</f>
        <v/>
      </c>
      <c r="C3518">
        <f>IF('📄 RON MIẾNG'!B113="","","Ron miếng")</f>
        <v/>
      </c>
      <c r="D3518">
        <f>IF('📄 RON MIẾNG'!B113="","",'📄 RON MIẾNG'!F113)</f>
        <v/>
      </c>
      <c r="E3518" s="37">
        <f>IF('📄 RON MIẾNG'!B113="","",'📄 RON MIẾNG'!H113)</f>
        <v/>
      </c>
      <c r="F3518" s="37">
        <f>IF('📄 RON MIẾNG'!B113="","",'📄 RON MIẾNG'!I113)</f>
        <v/>
      </c>
      <c r="G3518" s="37">
        <f>IF('📄 RON MIẾNG'!B113="","",'📄 RON MIẾNG'!J113)</f>
        <v/>
      </c>
      <c r="H3518" s="37">
        <f>IF('📄 RON MIẾNG'!B113="","",'📄 RON MIẾNG'!K113)</f>
        <v/>
      </c>
      <c r="I3518" s="37">
        <f>IF('📄 RON MIẾNG'!B113="","",'📄 RON MIẾNG'!L113)</f>
        <v/>
      </c>
      <c r="J3518">
        <f>IF('📄 RON MIẾNG'!B113="","","")</f>
        <v/>
      </c>
      <c r="L3518">
        <f>N(L3517)+IF(AND('🔎 TRA CỨU NHANH'!$C$2&lt;&gt;"",OR(ISNUMBER(SEARCH('🔎 TRA CỨU NHANH'!$C$2,$A3518)),ISNUMBER(SEARCH('🔎 TRA CỨU NHANH'!$C$2,$B3518)))),1,0)</f>
        <v/>
      </c>
      <c r="M3518">
        <f>IF(L3518&gt;N(L3517),L3518,"")</f>
        <v/>
      </c>
      <c r="N3518">
        <f>N(N3517)+IF(AND('💰 BÁO GIÁ'!$C$27&lt;&gt;"",OR(ISNUMBER(SEARCH('💰 BÁO GIÁ'!$C$27,$A3518)),ISNUMBER(SEARCH('💰 BÁO GIÁ'!$C$27,$B3518)))),1,0)</f>
        <v/>
      </c>
      <c r="O3518">
        <f>IF(N3518&gt;N(N3517),N3518,"")</f>
        <v/>
      </c>
    </row>
    <row r="3519">
      <c r="A3519">
        <f>IF('📄 RON MIẾNG'!B114="","",'📄 RON MIẾNG'!B114)</f>
        <v/>
      </c>
      <c r="B3519">
        <f>IF('📄 RON MIẾNG'!B114="","",'📄 RON MIẾNG'!C114)</f>
        <v/>
      </c>
      <c r="C3519">
        <f>IF('📄 RON MIẾNG'!B114="","","Ron miếng")</f>
        <v/>
      </c>
      <c r="D3519">
        <f>IF('📄 RON MIẾNG'!B114="","",'📄 RON MIẾNG'!F114)</f>
        <v/>
      </c>
      <c r="E3519" s="37">
        <f>IF('📄 RON MIẾNG'!B114="","",'📄 RON MIẾNG'!H114)</f>
        <v/>
      </c>
      <c r="F3519" s="37">
        <f>IF('📄 RON MIẾNG'!B114="","",'📄 RON MIẾNG'!I114)</f>
        <v/>
      </c>
      <c r="G3519" s="37">
        <f>IF('📄 RON MIẾNG'!B114="","",'📄 RON MIẾNG'!J114)</f>
        <v/>
      </c>
      <c r="H3519" s="37">
        <f>IF('📄 RON MIẾNG'!B114="","",'📄 RON MIẾNG'!K114)</f>
        <v/>
      </c>
      <c r="I3519" s="37">
        <f>IF('📄 RON MIẾNG'!B114="","",'📄 RON MIẾNG'!L114)</f>
        <v/>
      </c>
      <c r="J3519">
        <f>IF('📄 RON MIẾNG'!B114="","","")</f>
        <v/>
      </c>
      <c r="L3519">
        <f>N(L3518)+IF(AND('🔎 TRA CỨU NHANH'!$C$2&lt;&gt;"",OR(ISNUMBER(SEARCH('🔎 TRA CỨU NHANH'!$C$2,$A3519)),ISNUMBER(SEARCH('🔎 TRA CỨU NHANH'!$C$2,$B3519)))),1,0)</f>
        <v/>
      </c>
      <c r="M3519">
        <f>IF(L3519&gt;N(L3518),L3519,"")</f>
        <v/>
      </c>
      <c r="N3519">
        <f>N(N3518)+IF(AND('💰 BÁO GIÁ'!$C$27&lt;&gt;"",OR(ISNUMBER(SEARCH('💰 BÁO GIÁ'!$C$27,$A3519)),ISNUMBER(SEARCH('💰 BÁO GIÁ'!$C$27,$B3519)))),1,0)</f>
        <v/>
      </c>
      <c r="O3519">
        <f>IF(N3519&gt;N(N3518),N3519,"")</f>
        <v/>
      </c>
    </row>
    <row r="3520">
      <c r="A3520">
        <f>IF('📄 RON MIẾNG'!B115="","",'📄 RON MIẾNG'!B115)</f>
        <v/>
      </c>
      <c r="B3520">
        <f>IF('📄 RON MIẾNG'!B115="","",'📄 RON MIẾNG'!C115)</f>
        <v/>
      </c>
      <c r="C3520">
        <f>IF('📄 RON MIẾNG'!B115="","","Ron miếng")</f>
        <v/>
      </c>
      <c r="D3520">
        <f>IF('📄 RON MIẾNG'!B115="","",'📄 RON MIẾNG'!F115)</f>
        <v/>
      </c>
      <c r="E3520" s="37">
        <f>IF('📄 RON MIẾNG'!B115="","",'📄 RON MIẾNG'!H115)</f>
        <v/>
      </c>
      <c r="F3520" s="37">
        <f>IF('📄 RON MIẾNG'!B115="","",'📄 RON MIẾNG'!I115)</f>
        <v/>
      </c>
      <c r="G3520" s="37">
        <f>IF('📄 RON MIẾNG'!B115="","",'📄 RON MIẾNG'!J115)</f>
        <v/>
      </c>
      <c r="H3520" s="37">
        <f>IF('📄 RON MIẾNG'!B115="","",'📄 RON MIẾNG'!K115)</f>
        <v/>
      </c>
      <c r="I3520" s="37">
        <f>IF('📄 RON MIẾNG'!B115="","",'📄 RON MIẾNG'!L115)</f>
        <v/>
      </c>
      <c r="J3520">
        <f>IF('📄 RON MIẾNG'!B115="","","")</f>
        <v/>
      </c>
      <c r="L3520">
        <f>N(L3519)+IF(AND('🔎 TRA CỨU NHANH'!$C$2&lt;&gt;"",OR(ISNUMBER(SEARCH('🔎 TRA CỨU NHANH'!$C$2,$A3520)),ISNUMBER(SEARCH('🔎 TRA CỨU NHANH'!$C$2,$B3520)))),1,0)</f>
        <v/>
      </c>
      <c r="M3520">
        <f>IF(L3520&gt;N(L3519),L3520,"")</f>
        <v/>
      </c>
      <c r="N3520">
        <f>N(N3519)+IF(AND('💰 BÁO GIÁ'!$C$27&lt;&gt;"",OR(ISNUMBER(SEARCH('💰 BÁO GIÁ'!$C$27,$A3520)),ISNUMBER(SEARCH('💰 BÁO GIÁ'!$C$27,$B3520)))),1,0)</f>
        <v/>
      </c>
      <c r="O3520">
        <f>IF(N3520&gt;N(N3519),N3520,"")</f>
        <v/>
      </c>
    </row>
    <row r="3521">
      <c r="A3521">
        <f>IF('📄 RON MIẾNG'!B116="","",'📄 RON MIẾNG'!B116)</f>
        <v/>
      </c>
      <c r="B3521">
        <f>IF('📄 RON MIẾNG'!B116="","",'📄 RON MIẾNG'!C116)</f>
        <v/>
      </c>
      <c r="C3521">
        <f>IF('📄 RON MIẾNG'!B116="","","Ron miếng")</f>
        <v/>
      </c>
      <c r="D3521">
        <f>IF('📄 RON MIẾNG'!B116="","",'📄 RON MIẾNG'!F116)</f>
        <v/>
      </c>
      <c r="E3521" s="37">
        <f>IF('📄 RON MIẾNG'!B116="","",'📄 RON MIẾNG'!H116)</f>
        <v/>
      </c>
      <c r="F3521" s="37">
        <f>IF('📄 RON MIẾNG'!B116="","",'📄 RON MIẾNG'!I116)</f>
        <v/>
      </c>
      <c r="G3521" s="37">
        <f>IF('📄 RON MIẾNG'!B116="","",'📄 RON MIẾNG'!J116)</f>
        <v/>
      </c>
      <c r="H3521" s="37">
        <f>IF('📄 RON MIẾNG'!B116="","",'📄 RON MIẾNG'!K116)</f>
        <v/>
      </c>
      <c r="I3521" s="37">
        <f>IF('📄 RON MIẾNG'!B116="","",'📄 RON MIẾNG'!L116)</f>
        <v/>
      </c>
      <c r="J3521">
        <f>IF('📄 RON MIẾNG'!B116="","","")</f>
        <v/>
      </c>
      <c r="L3521">
        <f>N(L3520)+IF(AND('🔎 TRA CỨU NHANH'!$C$2&lt;&gt;"",OR(ISNUMBER(SEARCH('🔎 TRA CỨU NHANH'!$C$2,$A3521)),ISNUMBER(SEARCH('🔎 TRA CỨU NHANH'!$C$2,$B3521)))),1,0)</f>
        <v/>
      </c>
      <c r="M3521">
        <f>IF(L3521&gt;N(L3520),L3521,"")</f>
        <v/>
      </c>
      <c r="N3521">
        <f>N(N3520)+IF(AND('💰 BÁO GIÁ'!$C$27&lt;&gt;"",OR(ISNUMBER(SEARCH('💰 BÁO GIÁ'!$C$27,$A3521)),ISNUMBER(SEARCH('💰 BÁO GIÁ'!$C$27,$B3521)))),1,0)</f>
        <v/>
      </c>
      <c r="O3521">
        <f>IF(N3521&gt;N(N3520),N3521,"")</f>
        <v/>
      </c>
    </row>
    <row r="3522">
      <c r="A3522">
        <f>IF('📄 RON MIẾNG'!B117="","",'📄 RON MIẾNG'!B117)</f>
        <v/>
      </c>
      <c r="B3522">
        <f>IF('📄 RON MIẾNG'!B117="","",'📄 RON MIẾNG'!C117)</f>
        <v/>
      </c>
      <c r="C3522">
        <f>IF('📄 RON MIẾNG'!B117="","","Ron miếng")</f>
        <v/>
      </c>
      <c r="D3522">
        <f>IF('📄 RON MIẾNG'!B117="","",'📄 RON MIẾNG'!F117)</f>
        <v/>
      </c>
      <c r="E3522" s="37">
        <f>IF('📄 RON MIẾNG'!B117="","",'📄 RON MIẾNG'!H117)</f>
        <v/>
      </c>
      <c r="F3522" s="37">
        <f>IF('📄 RON MIẾNG'!B117="","",'📄 RON MIẾNG'!I117)</f>
        <v/>
      </c>
      <c r="G3522" s="37">
        <f>IF('📄 RON MIẾNG'!B117="","",'📄 RON MIẾNG'!J117)</f>
        <v/>
      </c>
      <c r="H3522" s="37">
        <f>IF('📄 RON MIẾNG'!B117="","",'📄 RON MIẾNG'!K117)</f>
        <v/>
      </c>
      <c r="I3522" s="37">
        <f>IF('📄 RON MIẾNG'!B117="","",'📄 RON MIẾNG'!L117)</f>
        <v/>
      </c>
      <c r="J3522">
        <f>IF('📄 RON MIẾNG'!B117="","","")</f>
        <v/>
      </c>
      <c r="L3522">
        <f>N(L3521)+IF(AND('🔎 TRA CỨU NHANH'!$C$2&lt;&gt;"",OR(ISNUMBER(SEARCH('🔎 TRA CỨU NHANH'!$C$2,$A3522)),ISNUMBER(SEARCH('🔎 TRA CỨU NHANH'!$C$2,$B3522)))),1,0)</f>
        <v/>
      </c>
      <c r="M3522">
        <f>IF(L3522&gt;N(L3521),L3522,"")</f>
        <v/>
      </c>
      <c r="N3522">
        <f>N(N3521)+IF(AND('💰 BÁO GIÁ'!$C$27&lt;&gt;"",OR(ISNUMBER(SEARCH('💰 BÁO GIÁ'!$C$27,$A3522)),ISNUMBER(SEARCH('💰 BÁO GIÁ'!$C$27,$B3522)))),1,0)</f>
        <v/>
      </c>
      <c r="O3522">
        <f>IF(N3522&gt;N(N3521),N3522,"")</f>
        <v/>
      </c>
    </row>
    <row r="3523">
      <c r="A3523">
        <f>IF('📄 RON MIẾNG'!B118="","",'📄 RON MIẾNG'!B118)</f>
        <v/>
      </c>
      <c r="B3523">
        <f>IF('📄 RON MIẾNG'!B118="","",'📄 RON MIẾNG'!C118)</f>
        <v/>
      </c>
      <c r="C3523">
        <f>IF('📄 RON MIẾNG'!B118="","","Ron miếng")</f>
        <v/>
      </c>
      <c r="D3523">
        <f>IF('📄 RON MIẾNG'!B118="","",'📄 RON MIẾNG'!F118)</f>
        <v/>
      </c>
      <c r="E3523" s="37">
        <f>IF('📄 RON MIẾNG'!B118="","",'📄 RON MIẾNG'!H118)</f>
        <v/>
      </c>
      <c r="F3523" s="37">
        <f>IF('📄 RON MIẾNG'!B118="","",'📄 RON MIẾNG'!I118)</f>
        <v/>
      </c>
      <c r="G3523" s="37">
        <f>IF('📄 RON MIẾNG'!B118="","",'📄 RON MIẾNG'!J118)</f>
        <v/>
      </c>
      <c r="H3523" s="37">
        <f>IF('📄 RON MIẾNG'!B118="","",'📄 RON MIẾNG'!K118)</f>
        <v/>
      </c>
      <c r="I3523" s="37">
        <f>IF('📄 RON MIẾNG'!B118="","",'📄 RON MIẾNG'!L118)</f>
        <v/>
      </c>
      <c r="J3523">
        <f>IF('📄 RON MIẾNG'!B118="","","")</f>
        <v/>
      </c>
      <c r="L3523">
        <f>N(L3522)+IF(AND('🔎 TRA CỨU NHANH'!$C$2&lt;&gt;"",OR(ISNUMBER(SEARCH('🔎 TRA CỨU NHANH'!$C$2,$A3523)),ISNUMBER(SEARCH('🔎 TRA CỨU NHANH'!$C$2,$B3523)))),1,0)</f>
        <v/>
      </c>
      <c r="M3523">
        <f>IF(L3523&gt;N(L3522),L3523,"")</f>
        <v/>
      </c>
      <c r="N3523">
        <f>N(N3522)+IF(AND('💰 BÁO GIÁ'!$C$27&lt;&gt;"",OR(ISNUMBER(SEARCH('💰 BÁO GIÁ'!$C$27,$A3523)),ISNUMBER(SEARCH('💰 BÁO GIÁ'!$C$27,$B3523)))),1,0)</f>
        <v/>
      </c>
      <c r="O3523">
        <f>IF(N3523&gt;N(N3522),N3523,"")</f>
        <v/>
      </c>
    </row>
    <row r="3524">
      <c r="A3524">
        <f>IF('📄 RON MIẾNG'!B119="","",'📄 RON MIẾNG'!B119)</f>
        <v/>
      </c>
      <c r="B3524">
        <f>IF('📄 RON MIẾNG'!B119="","",'📄 RON MIẾNG'!C119)</f>
        <v/>
      </c>
      <c r="C3524">
        <f>IF('📄 RON MIẾNG'!B119="","","Ron miếng")</f>
        <v/>
      </c>
      <c r="D3524">
        <f>IF('📄 RON MIẾNG'!B119="","",'📄 RON MIẾNG'!F119)</f>
        <v/>
      </c>
      <c r="E3524" s="37">
        <f>IF('📄 RON MIẾNG'!B119="","",'📄 RON MIẾNG'!H119)</f>
        <v/>
      </c>
      <c r="F3524" s="37">
        <f>IF('📄 RON MIẾNG'!B119="","",'📄 RON MIẾNG'!I119)</f>
        <v/>
      </c>
      <c r="G3524" s="37">
        <f>IF('📄 RON MIẾNG'!B119="","",'📄 RON MIẾNG'!J119)</f>
        <v/>
      </c>
      <c r="H3524" s="37">
        <f>IF('📄 RON MIẾNG'!B119="","",'📄 RON MIẾNG'!K119)</f>
        <v/>
      </c>
      <c r="I3524" s="37">
        <f>IF('📄 RON MIẾNG'!B119="","",'📄 RON MIẾNG'!L119)</f>
        <v/>
      </c>
      <c r="J3524">
        <f>IF('📄 RON MIẾNG'!B119="","","")</f>
        <v/>
      </c>
      <c r="L3524">
        <f>N(L3523)+IF(AND('🔎 TRA CỨU NHANH'!$C$2&lt;&gt;"",OR(ISNUMBER(SEARCH('🔎 TRA CỨU NHANH'!$C$2,$A3524)),ISNUMBER(SEARCH('🔎 TRA CỨU NHANH'!$C$2,$B3524)))),1,0)</f>
        <v/>
      </c>
      <c r="M3524">
        <f>IF(L3524&gt;N(L3523),L3524,"")</f>
        <v/>
      </c>
      <c r="N3524">
        <f>N(N3523)+IF(AND('💰 BÁO GIÁ'!$C$27&lt;&gt;"",OR(ISNUMBER(SEARCH('💰 BÁO GIÁ'!$C$27,$A3524)),ISNUMBER(SEARCH('💰 BÁO GIÁ'!$C$27,$B3524)))),1,0)</f>
        <v/>
      </c>
      <c r="O3524">
        <f>IF(N3524&gt;N(N3523),N3524,"")</f>
        <v/>
      </c>
    </row>
    <row r="3525">
      <c r="A3525">
        <f>IF('📄 RON MIẾNG'!B120="","",'📄 RON MIẾNG'!B120)</f>
        <v/>
      </c>
      <c r="B3525">
        <f>IF('📄 RON MIẾNG'!B120="","",'📄 RON MIẾNG'!C120)</f>
        <v/>
      </c>
      <c r="C3525">
        <f>IF('📄 RON MIẾNG'!B120="","","Ron miếng")</f>
        <v/>
      </c>
      <c r="D3525">
        <f>IF('📄 RON MIẾNG'!B120="","",'📄 RON MIẾNG'!F120)</f>
        <v/>
      </c>
      <c r="E3525" s="37">
        <f>IF('📄 RON MIẾNG'!B120="","",'📄 RON MIẾNG'!H120)</f>
        <v/>
      </c>
      <c r="F3525" s="37">
        <f>IF('📄 RON MIẾNG'!B120="","",'📄 RON MIẾNG'!I120)</f>
        <v/>
      </c>
      <c r="G3525" s="37">
        <f>IF('📄 RON MIẾNG'!B120="","",'📄 RON MIẾNG'!J120)</f>
        <v/>
      </c>
      <c r="H3525" s="37">
        <f>IF('📄 RON MIẾNG'!B120="","",'📄 RON MIẾNG'!K120)</f>
        <v/>
      </c>
      <c r="I3525" s="37">
        <f>IF('📄 RON MIẾNG'!B120="","",'📄 RON MIẾNG'!L120)</f>
        <v/>
      </c>
      <c r="J3525">
        <f>IF('📄 RON MIẾNG'!B120="","","")</f>
        <v/>
      </c>
      <c r="L3525">
        <f>N(L3524)+IF(AND('🔎 TRA CỨU NHANH'!$C$2&lt;&gt;"",OR(ISNUMBER(SEARCH('🔎 TRA CỨU NHANH'!$C$2,$A3525)),ISNUMBER(SEARCH('🔎 TRA CỨU NHANH'!$C$2,$B3525)))),1,0)</f>
        <v/>
      </c>
      <c r="M3525">
        <f>IF(L3525&gt;N(L3524),L3525,"")</f>
        <v/>
      </c>
      <c r="N3525">
        <f>N(N3524)+IF(AND('💰 BÁO GIÁ'!$C$27&lt;&gt;"",OR(ISNUMBER(SEARCH('💰 BÁO GIÁ'!$C$27,$A3525)),ISNUMBER(SEARCH('💰 BÁO GIÁ'!$C$27,$B3525)))),1,0)</f>
        <v/>
      </c>
      <c r="O3525">
        <f>IF(N3525&gt;N(N3524),N3525,"")</f>
        <v/>
      </c>
    </row>
    <row r="3526">
      <c r="A3526">
        <f>IF('📄 RON MIẾNG'!B121="","",'📄 RON MIẾNG'!B121)</f>
        <v/>
      </c>
      <c r="B3526">
        <f>IF('📄 RON MIẾNG'!B121="","",'📄 RON MIẾNG'!C121)</f>
        <v/>
      </c>
      <c r="C3526">
        <f>IF('📄 RON MIẾNG'!B121="","","Ron miếng")</f>
        <v/>
      </c>
      <c r="D3526">
        <f>IF('📄 RON MIẾNG'!B121="","",'📄 RON MIẾNG'!F121)</f>
        <v/>
      </c>
      <c r="E3526" s="37">
        <f>IF('📄 RON MIẾNG'!B121="","",'📄 RON MIẾNG'!H121)</f>
        <v/>
      </c>
      <c r="F3526" s="37">
        <f>IF('📄 RON MIẾNG'!B121="","",'📄 RON MIẾNG'!I121)</f>
        <v/>
      </c>
      <c r="G3526" s="37">
        <f>IF('📄 RON MIẾNG'!B121="","",'📄 RON MIẾNG'!J121)</f>
        <v/>
      </c>
      <c r="H3526" s="37">
        <f>IF('📄 RON MIẾNG'!B121="","",'📄 RON MIẾNG'!K121)</f>
        <v/>
      </c>
      <c r="I3526" s="37">
        <f>IF('📄 RON MIẾNG'!B121="","",'📄 RON MIẾNG'!L121)</f>
        <v/>
      </c>
      <c r="J3526">
        <f>IF('📄 RON MIẾNG'!B121="","","")</f>
        <v/>
      </c>
      <c r="L3526">
        <f>N(L3525)+IF(AND('🔎 TRA CỨU NHANH'!$C$2&lt;&gt;"",OR(ISNUMBER(SEARCH('🔎 TRA CỨU NHANH'!$C$2,$A3526)),ISNUMBER(SEARCH('🔎 TRA CỨU NHANH'!$C$2,$B3526)))),1,0)</f>
        <v/>
      </c>
      <c r="M3526">
        <f>IF(L3526&gt;N(L3525),L3526,"")</f>
        <v/>
      </c>
      <c r="N3526">
        <f>N(N3525)+IF(AND('💰 BÁO GIÁ'!$C$27&lt;&gt;"",OR(ISNUMBER(SEARCH('💰 BÁO GIÁ'!$C$27,$A3526)),ISNUMBER(SEARCH('💰 BÁO GIÁ'!$C$27,$B3526)))),1,0)</f>
        <v/>
      </c>
      <c r="O3526">
        <f>IF(N3526&gt;N(N3525),N3526,"")</f>
        <v/>
      </c>
    </row>
    <row r="3527">
      <c r="A3527">
        <f>IF('📄 RON MIẾNG'!B122="","",'📄 RON MIẾNG'!B122)</f>
        <v/>
      </c>
      <c r="B3527">
        <f>IF('📄 RON MIẾNG'!B122="","",'📄 RON MIẾNG'!C122)</f>
        <v/>
      </c>
      <c r="C3527">
        <f>IF('📄 RON MIẾNG'!B122="","","Ron miếng")</f>
        <v/>
      </c>
      <c r="D3527">
        <f>IF('📄 RON MIẾNG'!B122="","",'📄 RON MIẾNG'!F122)</f>
        <v/>
      </c>
      <c r="E3527" s="37">
        <f>IF('📄 RON MIẾNG'!B122="","",'📄 RON MIẾNG'!H122)</f>
        <v/>
      </c>
      <c r="F3527" s="37">
        <f>IF('📄 RON MIẾNG'!B122="","",'📄 RON MIẾNG'!I122)</f>
        <v/>
      </c>
      <c r="G3527" s="37">
        <f>IF('📄 RON MIẾNG'!B122="","",'📄 RON MIẾNG'!J122)</f>
        <v/>
      </c>
      <c r="H3527" s="37">
        <f>IF('📄 RON MIẾNG'!B122="","",'📄 RON MIẾNG'!K122)</f>
        <v/>
      </c>
      <c r="I3527" s="37">
        <f>IF('📄 RON MIẾNG'!B122="","",'📄 RON MIẾNG'!L122)</f>
        <v/>
      </c>
      <c r="J3527">
        <f>IF('📄 RON MIẾNG'!B122="","","")</f>
        <v/>
      </c>
      <c r="L3527">
        <f>N(L3526)+IF(AND('🔎 TRA CỨU NHANH'!$C$2&lt;&gt;"",OR(ISNUMBER(SEARCH('🔎 TRA CỨU NHANH'!$C$2,$A3527)),ISNUMBER(SEARCH('🔎 TRA CỨU NHANH'!$C$2,$B3527)))),1,0)</f>
        <v/>
      </c>
      <c r="M3527">
        <f>IF(L3527&gt;N(L3526),L3527,"")</f>
        <v/>
      </c>
      <c r="N3527">
        <f>N(N3526)+IF(AND('💰 BÁO GIÁ'!$C$27&lt;&gt;"",OR(ISNUMBER(SEARCH('💰 BÁO GIÁ'!$C$27,$A3527)),ISNUMBER(SEARCH('💰 BÁO GIÁ'!$C$27,$B3527)))),1,0)</f>
        <v/>
      </c>
      <c r="O3527">
        <f>IF(N3527&gt;N(N3526),N3527,"")</f>
        <v/>
      </c>
    </row>
    <row r="3528">
      <c r="A3528">
        <f>IF('📄 RON MIẾNG'!B123="","",'📄 RON MIẾNG'!B123)</f>
        <v/>
      </c>
      <c r="B3528">
        <f>IF('📄 RON MIẾNG'!B123="","",'📄 RON MIẾNG'!C123)</f>
        <v/>
      </c>
      <c r="C3528">
        <f>IF('📄 RON MIẾNG'!B123="","","Ron miếng")</f>
        <v/>
      </c>
      <c r="D3528">
        <f>IF('📄 RON MIẾNG'!B123="","",'📄 RON MIẾNG'!F123)</f>
        <v/>
      </c>
      <c r="E3528" s="37">
        <f>IF('📄 RON MIẾNG'!B123="","",'📄 RON MIẾNG'!H123)</f>
        <v/>
      </c>
      <c r="F3528" s="37">
        <f>IF('📄 RON MIẾNG'!B123="","",'📄 RON MIẾNG'!I123)</f>
        <v/>
      </c>
      <c r="G3528" s="37">
        <f>IF('📄 RON MIẾNG'!B123="","",'📄 RON MIẾNG'!J123)</f>
        <v/>
      </c>
      <c r="H3528" s="37">
        <f>IF('📄 RON MIẾNG'!B123="","",'📄 RON MIẾNG'!K123)</f>
        <v/>
      </c>
      <c r="I3528" s="37">
        <f>IF('📄 RON MIẾNG'!B123="","",'📄 RON MIẾNG'!L123)</f>
        <v/>
      </c>
      <c r="J3528">
        <f>IF('📄 RON MIẾNG'!B123="","","")</f>
        <v/>
      </c>
      <c r="L3528">
        <f>N(L3527)+IF(AND('🔎 TRA CỨU NHANH'!$C$2&lt;&gt;"",OR(ISNUMBER(SEARCH('🔎 TRA CỨU NHANH'!$C$2,$A3528)),ISNUMBER(SEARCH('🔎 TRA CỨU NHANH'!$C$2,$B3528)))),1,0)</f>
        <v/>
      </c>
      <c r="M3528">
        <f>IF(L3528&gt;N(L3527),L3528,"")</f>
        <v/>
      </c>
      <c r="N3528">
        <f>N(N3527)+IF(AND('💰 BÁO GIÁ'!$C$27&lt;&gt;"",OR(ISNUMBER(SEARCH('💰 BÁO GIÁ'!$C$27,$A3528)),ISNUMBER(SEARCH('💰 BÁO GIÁ'!$C$27,$B3528)))),1,0)</f>
        <v/>
      </c>
      <c r="O3528">
        <f>IF(N3528&gt;N(N3527),N3528,"")</f>
        <v/>
      </c>
    </row>
    <row r="3529">
      <c r="A3529">
        <f>IF('📄 RON MIẾNG'!B124="","",'📄 RON MIẾNG'!B124)</f>
        <v/>
      </c>
      <c r="B3529">
        <f>IF('📄 RON MIẾNG'!B124="","",'📄 RON MIẾNG'!C124)</f>
        <v/>
      </c>
      <c r="C3529">
        <f>IF('📄 RON MIẾNG'!B124="","","Ron miếng")</f>
        <v/>
      </c>
      <c r="D3529">
        <f>IF('📄 RON MIẾNG'!B124="","",'📄 RON MIẾNG'!F124)</f>
        <v/>
      </c>
      <c r="E3529" s="37">
        <f>IF('📄 RON MIẾNG'!B124="","",'📄 RON MIẾNG'!H124)</f>
        <v/>
      </c>
      <c r="F3529" s="37">
        <f>IF('📄 RON MIẾNG'!B124="","",'📄 RON MIẾNG'!I124)</f>
        <v/>
      </c>
      <c r="G3529" s="37">
        <f>IF('📄 RON MIẾNG'!B124="","",'📄 RON MIẾNG'!J124)</f>
        <v/>
      </c>
      <c r="H3529" s="37">
        <f>IF('📄 RON MIẾNG'!B124="","",'📄 RON MIẾNG'!K124)</f>
        <v/>
      </c>
      <c r="I3529" s="37">
        <f>IF('📄 RON MIẾNG'!B124="","",'📄 RON MIẾNG'!L124)</f>
        <v/>
      </c>
      <c r="J3529">
        <f>IF('📄 RON MIẾNG'!B124="","","")</f>
        <v/>
      </c>
      <c r="L3529">
        <f>N(L3528)+IF(AND('🔎 TRA CỨU NHANH'!$C$2&lt;&gt;"",OR(ISNUMBER(SEARCH('🔎 TRA CỨU NHANH'!$C$2,$A3529)),ISNUMBER(SEARCH('🔎 TRA CỨU NHANH'!$C$2,$B3529)))),1,0)</f>
        <v/>
      </c>
      <c r="M3529">
        <f>IF(L3529&gt;N(L3528),L3529,"")</f>
        <v/>
      </c>
      <c r="N3529">
        <f>N(N3528)+IF(AND('💰 BÁO GIÁ'!$C$27&lt;&gt;"",OR(ISNUMBER(SEARCH('💰 BÁO GIÁ'!$C$27,$A3529)),ISNUMBER(SEARCH('💰 BÁO GIÁ'!$C$27,$B3529)))),1,0)</f>
        <v/>
      </c>
      <c r="O3529">
        <f>IF(N3529&gt;N(N3528),N3529,"")</f>
        <v/>
      </c>
    </row>
    <row r="3530">
      <c r="A3530">
        <f>IF('📄 RON MIẾNG'!B125="","",'📄 RON MIẾNG'!B125)</f>
        <v/>
      </c>
      <c r="B3530">
        <f>IF('📄 RON MIẾNG'!B125="","",'📄 RON MIẾNG'!C125)</f>
        <v/>
      </c>
      <c r="C3530">
        <f>IF('📄 RON MIẾNG'!B125="","","Ron miếng")</f>
        <v/>
      </c>
      <c r="D3530">
        <f>IF('📄 RON MIẾNG'!B125="","",'📄 RON MIẾNG'!F125)</f>
        <v/>
      </c>
      <c r="E3530" s="37">
        <f>IF('📄 RON MIẾNG'!B125="","",'📄 RON MIẾNG'!H125)</f>
        <v/>
      </c>
      <c r="F3530" s="37">
        <f>IF('📄 RON MIẾNG'!B125="","",'📄 RON MIẾNG'!I125)</f>
        <v/>
      </c>
      <c r="G3530" s="37">
        <f>IF('📄 RON MIẾNG'!B125="","",'📄 RON MIẾNG'!J125)</f>
        <v/>
      </c>
      <c r="H3530" s="37">
        <f>IF('📄 RON MIẾNG'!B125="","",'📄 RON MIẾNG'!K125)</f>
        <v/>
      </c>
      <c r="I3530" s="37">
        <f>IF('📄 RON MIẾNG'!B125="","",'📄 RON MIẾNG'!L125)</f>
        <v/>
      </c>
      <c r="J3530">
        <f>IF('📄 RON MIẾNG'!B125="","","")</f>
        <v/>
      </c>
      <c r="L3530">
        <f>N(L3529)+IF(AND('🔎 TRA CỨU NHANH'!$C$2&lt;&gt;"",OR(ISNUMBER(SEARCH('🔎 TRA CỨU NHANH'!$C$2,$A3530)),ISNUMBER(SEARCH('🔎 TRA CỨU NHANH'!$C$2,$B3530)))),1,0)</f>
        <v/>
      </c>
      <c r="M3530">
        <f>IF(L3530&gt;N(L3529),L3530,"")</f>
        <v/>
      </c>
      <c r="N3530">
        <f>N(N3529)+IF(AND('💰 BÁO GIÁ'!$C$27&lt;&gt;"",OR(ISNUMBER(SEARCH('💰 BÁO GIÁ'!$C$27,$A3530)),ISNUMBER(SEARCH('💰 BÁO GIÁ'!$C$27,$B3530)))),1,0)</f>
        <v/>
      </c>
      <c r="O3530">
        <f>IF(N3530&gt;N(N3529),N3530,"")</f>
        <v/>
      </c>
    </row>
    <row r="3531">
      <c r="A3531">
        <f>IF('📄 RON MIẾNG'!B126="","",'📄 RON MIẾNG'!B126)</f>
        <v/>
      </c>
      <c r="B3531">
        <f>IF('📄 RON MIẾNG'!B126="","",'📄 RON MIẾNG'!C126)</f>
        <v/>
      </c>
      <c r="C3531">
        <f>IF('📄 RON MIẾNG'!B126="","","Ron miếng")</f>
        <v/>
      </c>
      <c r="D3531">
        <f>IF('📄 RON MIẾNG'!B126="","",'📄 RON MIẾNG'!F126)</f>
        <v/>
      </c>
      <c r="E3531" s="37">
        <f>IF('📄 RON MIẾNG'!B126="","",'📄 RON MIẾNG'!H126)</f>
        <v/>
      </c>
      <c r="F3531" s="37">
        <f>IF('📄 RON MIẾNG'!B126="","",'📄 RON MIẾNG'!I126)</f>
        <v/>
      </c>
      <c r="G3531" s="37">
        <f>IF('📄 RON MIẾNG'!B126="","",'📄 RON MIẾNG'!J126)</f>
        <v/>
      </c>
      <c r="H3531" s="37">
        <f>IF('📄 RON MIẾNG'!B126="","",'📄 RON MIẾNG'!K126)</f>
        <v/>
      </c>
      <c r="I3531" s="37">
        <f>IF('📄 RON MIẾNG'!B126="","",'📄 RON MIẾNG'!L126)</f>
        <v/>
      </c>
      <c r="J3531">
        <f>IF('📄 RON MIẾNG'!B126="","","")</f>
        <v/>
      </c>
      <c r="L3531">
        <f>N(L3530)+IF(AND('🔎 TRA CỨU NHANH'!$C$2&lt;&gt;"",OR(ISNUMBER(SEARCH('🔎 TRA CỨU NHANH'!$C$2,$A3531)),ISNUMBER(SEARCH('🔎 TRA CỨU NHANH'!$C$2,$B3531)))),1,0)</f>
        <v/>
      </c>
      <c r="M3531">
        <f>IF(L3531&gt;N(L3530),L3531,"")</f>
        <v/>
      </c>
      <c r="N3531">
        <f>N(N3530)+IF(AND('💰 BÁO GIÁ'!$C$27&lt;&gt;"",OR(ISNUMBER(SEARCH('💰 BÁO GIÁ'!$C$27,$A3531)),ISNUMBER(SEARCH('💰 BÁO GIÁ'!$C$27,$B3531)))),1,0)</f>
        <v/>
      </c>
      <c r="O3531">
        <f>IF(N3531&gt;N(N3530),N3531,"")</f>
        <v/>
      </c>
    </row>
    <row r="3532">
      <c r="A3532">
        <f>IF('📄 RON MIẾNG'!B127="","",'📄 RON MIẾNG'!B127)</f>
        <v/>
      </c>
      <c r="B3532">
        <f>IF('📄 RON MIẾNG'!B127="","",'📄 RON MIẾNG'!C127)</f>
        <v/>
      </c>
      <c r="C3532">
        <f>IF('📄 RON MIẾNG'!B127="","","Ron miếng")</f>
        <v/>
      </c>
      <c r="D3532">
        <f>IF('📄 RON MIẾNG'!B127="","",'📄 RON MIẾNG'!F127)</f>
        <v/>
      </c>
      <c r="E3532" s="37">
        <f>IF('📄 RON MIẾNG'!B127="","",'📄 RON MIẾNG'!H127)</f>
        <v/>
      </c>
      <c r="F3532" s="37">
        <f>IF('📄 RON MIẾNG'!B127="","",'📄 RON MIẾNG'!I127)</f>
        <v/>
      </c>
      <c r="G3532" s="37">
        <f>IF('📄 RON MIẾNG'!B127="","",'📄 RON MIẾNG'!J127)</f>
        <v/>
      </c>
      <c r="H3532" s="37">
        <f>IF('📄 RON MIẾNG'!B127="","",'📄 RON MIẾNG'!K127)</f>
        <v/>
      </c>
      <c r="I3532" s="37">
        <f>IF('📄 RON MIẾNG'!B127="","",'📄 RON MIẾNG'!L127)</f>
        <v/>
      </c>
      <c r="J3532">
        <f>IF('📄 RON MIẾNG'!B127="","","")</f>
        <v/>
      </c>
      <c r="L3532">
        <f>N(L3531)+IF(AND('🔎 TRA CỨU NHANH'!$C$2&lt;&gt;"",OR(ISNUMBER(SEARCH('🔎 TRA CỨU NHANH'!$C$2,$A3532)),ISNUMBER(SEARCH('🔎 TRA CỨU NHANH'!$C$2,$B3532)))),1,0)</f>
        <v/>
      </c>
      <c r="M3532">
        <f>IF(L3532&gt;N(L3531),L3532,"")</f>
        <v/>
      </c>
      <c r="N3532">
        <f>N(N3531)+IF(AND('💰 BÁO GIÁ'!$C$27&lt;&gt;"",OR(ISNUMBER(SEARCH('💰 BÁO GIÁ'!$C$27,$A3532)),ISNUMBER(SEARCH('💰 BÁO GIÁ'!$C$27,$B3532)))),1,0)</f>
        <v/>
      </c>
      <c r="O3532">
        <f>IF(N3532&gt;N(N3531),N3532,"")</f>
        <v/>
      </c>
    </row>
    <row r="3533">
      <c r="A3533">
        <f>IF('📄 RON MIẾNG'!B128="","",'📄 RON MIẾNG'!B128)</f>
        <v/>
      </c>
      <c r="B3533">
        <f>IF('📄 RON MIẾNG'!B128="","",'📄 RON MIẾNG'!C128)</f>
        <v/>
      </c>
      <c r="C3533">
        <f>IF('📄 RON MIẾNG'!B128="","","Ron miếng")</f>
        <v/>
      </c>
      <c r="D3533">
        <f>IF('📄 RON MIẾNG'!B128="","",'📄 RON MIẾNG'!F128)</f>
        <v/>
      </c>
      <c r="E3533" s="37">
        <f>IF('📄 RON MIẾNG'!B128="","",'📄 RON MIẾNG'!H128)</f>
        <v/>
      </c>
      <c r="F3533" s="37">
        <f>IF('📄 RON MIẾNG'!B128="","",'📄 RON MIẾNG'!I128)</f>
        <v/>
      </c>
      <c r="G3533" s="37">
        <f>IF('📄 RON MIẾNG'!B128="","",'📄 RON MIẾNG'!J128)</f>
        <v/>
      </c>
      <c r="H3533" s="37">
        <f>IF('📄 RON MIẾNG'!B128="","",'📄 RON MIẾNG'!K128)</f>
        <v/>
      </c>
      <c r="I3533" s="37">
        <f>IF('📄 RON MIẾNG'!B128="","",'📄 RON MIẾNG'!L128)</f>
        <v/>
      </c>
      <c r="J3533">
        <f>IF('📄 RON MIẾNG'!B128="","","")</f>
        <v/>
      </c>
      <c r="L3533">
        <f>N(L3532)+IF(AND('🔎 TRA CỨU NHANH'!$C$2&lt;&gt;"",OR(ISNUMBER(SEARCH('🔎 TRA CỨU NHANH'!$C$2,$A3533)),ISNUMBER(SEARCH('🔎 TRA CỨU NHANH'!$C$2,$B3533)))),1,0)</f>
        <v/>
      </c>
      <c r="M3533">
        <f>IF(L3533&gt;N(L3532),L3533,"")</f>
        <v/>
      </c>
      <c r="N3533">
        <f>N(N3532)+IF(AND('💰 BÁO GIÁ'!$C$27&lt;&gt;"",OR(ISNUMBER(SEARCH('💰 BÁO GIÁ'!$C$27,$A3533)),ISNUMBER(SEARCH('💰 BÁO GIÁ'!$C$27,$B3533)))),1,0)</f>
        <v/>
      </c>
      <c r="O3533">
        <f>IF(N3533&gt;N(N3532),N3533,"")</f>
        <v/>
      </c>
    </row>
    <row r="3534">
      <c r="A3534">
        <f>IF('📄 RON MIẾNG'!B129="","",'📄 RON MIẾNG'!B129)</f>
        <v/>
      </c>
      <c r="B3534">
        <f>IF('📄 RON MIẾNG'!B129="","",'📄 RON MIẾNG'!C129)</f>
        <v/>
      </c>
      <c r="C3534">
        <f>IF('📄 RON MIẾNG'!B129="","","Ron miếng")</f>
        <v/>
      </c>
      <c r="D3534">
        <f>IF('📄 RON MIẾNG'!B129="","",'📄 RON MIẾNG'!F129)</f>
        <v/>
      </c>
      <c r="E3534" s="37">
        <f>IF('📄 RON MIẾNG'!B129="","",'📄 RON MIẾNG'!H129)</f>
        <v/>
      </c>
      <c r="F3534" s="37">
        <f>IF('📄 RON MIẾNG'!B129="","",'📄 RON MIẾNG'!I129)</f>
        <v/>
      </c>
      <c r="G3534" s="37">
        <f>IF('📄 RON MIẾNG'!B129="","",'📄 RON MIẾNG'!J129)</f>
        <v/>
      </c>
      <c r="H3534" s="37">
        <f>IF('📄 RON MIẾNG'!B129="","",'📄 RON MIẾNG'!K129)</f>
        <v/>
      </c>
      <c r="I3534" s="37">
        <f>IF('📄 RON MIẾNG'!B129="","",'📄 RON MIẾNG'!L129)</f>
        <v/>
      </c>
      <c r="J3534">
        <f>IF('📄 RON MIẾNG'!B129="","","")</f>
        <v/>
      </c>
      <c r="L3534">
        <f>N(L3533)+IF(AND('🔎 TRA CỨU NHANH'!$C$2&lt;&gt;"",OR(ISNUMBER(SEARCH('🔎 TRA CỨU NHANH'!$C$2,$A3534)),ISNUMBER(SEARCH('🔎 TRA CỨU NHANH'!$C$2,$B3534)))),1,0)</f>
        <v/>
      </c>
      <c r="M3534">
        <f>IF(L3534&gt;N(L3533),L3534,"")</f>
        <v/>
      </c>
      <c r="N3534">
        <f>N(N3533)+IF(AND('💰 BÁO GIÁ'!$C$27&lt;&gt;"",OR(ISNUMBER(SEARCH('💰 BÁO GIÁ'!$C$27,$A3534)),ISNUMBER(SEARCH('💰 BÁO GIÁ'!$C$27,$B3534)))),1,0)</f>
        <v/>
      </c>
      <c r="O3534">
        <f>IF(N3534&gt;N(N3533),N3534,"")</f>
        <v/>
      </c>
    </row>
    <row r="3535">
      <c r="A3535">
        <f>IF('📄 RON MIẾNG'!B130="","",'📄 RON MIẾNG'!B130)</f>
        <v/>
      </c>
      <c r="B3535">
        <f>IF('📄 RON MIẾNG'!B130="","",'📄 RON MIẾNG'!C130)</f>
        <v/>
      </c>
      <c r="C3535">
        <f>IF('📄 RON MIẾNG'!B130="","","Ron miếng")</f>
        <v/>
      </c>
      <c r="D3535">
        <f>IF('📄 RON MIẾNG'!B130="","",'📄 RON MIẾNG'!F130)</f>
        <v/>
      </c>
      <c r="E3535">
        <f>IF('📄 RON MIẾNG'!B130="","",'📄 RON MIẾNG'!H130)</f>
        <v/>
      </c>
      <c r="F3535">
        <f>IF('📄 RON MIẾNG'!B130="","",'📄 RON MIẾNG'!I130)</f>
        <v/>
      </c>
      <c r="G3535">
        <f>IF('📄 RON MIẾNG'!B130="","",'📄 RON MIẾNG'!J130)</f>
        <v/>
      </c>
      <c r="H3535">
        <f>IF('📄 RON MIẾNG'!B130="","",'📄 RON MIẾNG'!K130)</f>
        <v/>
      </c>
      <c r="I3535">
        <f>IF('📄 RON MIẾNG'!B130="","",'📄 RON MIẾNG'!L130)</f>
        <v/>
      </c>
      <c r="J3535">
        <f>IF('📄 RON MIẾNG'!B130="","","")</f>
        <v/>
      </c>
      <c r="L3535">
        <f>N(L3534)+IF(AND('🔎 TRA CỨU NHANH'!$C$2&lt;&gt;"",OR(ISNUMBER(SEARCH('🔎 TRA CỨU NHANH'!$C$2,$A3535)),ISNUMBER(SEARCH('🔎 TRA CỨU NHANH'!$C$2,$B3535)))),1,0)</f>
        <v/>
      </c>
      <c r="M3535">
        <f>IF(L3535&gt;N(L3534),L3535,"")</f>
        <v/>
      </c>
      <c r="N3535">
        <f>N(N3534)+IF(AND('💰 BÁO GIÁ'!$C$27&lt;&gt;"",OR(ISNUMBER(SEARCH('💰 BÁO GIÁ'!$C$27,$A3535)),ISNUMBER(SEARCH('💰 BÁO GIÁ'!$C$27,$B3535)))),1,0)</f>
        <v/>
      </c>
      <c r="O3535">
        <f>IF(N3535&gt;N(N3534),N3535,"")</f>
        <v/>
      </c>
    </row>
    <row r="3536">
      <c r="A3536">
        <f>IF('📄 RON MIẾNG'!B131="","",'📄 RON MIẾNG'!B131)</f>
        <v/>
      </c>
      <c r="B3536">
        <f>IF('📄 RON MIẾNG'!B131="","",'📄 RON MIẾNG'!C131)</f>
        <v/>
      </c>
      <c r="C3536">
        <f>IF('📄 RON MIẾNG'!B131="","","Ron miếng")</f>
        <v/>
      </c>
      <c r="D3536">
        <f>IF('📄 RON MIẾNG'!B131="","",'📄 RON MIẾNG'!F131)</f>
        <v/>
      </c>
      <c r="E3536" s="37">
        <f>IF('📄 RON MIẾNG'!B131="","",'📄 RON MIẾNG'!H131)</f>
        <v/>
      </c>
      <c r="F3536" s="37">
        <f>IF('📄 RON MIẾNG'!B131="","",'📄 RON MIẾNG'!I131)</f>
        <v/>
      </c>
      <c r="G3536" s="37">
        <f>IF('📄 RON MIẾNG'!B131="","",'📄 RON MIẾNG'!J131)</f>
        <v/>
      </c>
      <c r="H3536" s="37">
        <f>IF('📄 RON MIẾNG'!B131="","",'📄 RON MIẾNG'!K131)</f>
        <v/>
      </c>
      <c r="I3536" s="37">
        <f>IF('📄 RON MIẾNG'!B131="","",'📄 RON MIẾNG'!L131)</f>
        <v/>
      </c>
      <c r="J3536">
        <f>IF('📄 RON MIẾNG'!B131="","","")</f>
        <v/>
      </c>
      <c r="L3536">
        <f>N(L3535)+IF(AND('🔎 TRA CỨU NHANH'!$C$2&lt;&gt;"",OR(ISNUMBER(SEARCH('🔎 TRA CỨU NHANH'!$C$2,$A3536)),ISNUMBER(SEARCH('🔎 TRA CỨU NHANH'!$C$2,$B3536)))),1,0)</f>
        <v/>
      </c>
      <c r="M3536">
        <f>IF(L3536&gt;N(L3535),L3536,"")</f>
        <v/>
      </c>
      <c r="N3536">
        <f>N(N3535)+IF(AND('💰 BÁO GIÁ'!$C$27&lt;&gt;"",OR(ISNUMBER(SEARCH('💰 BÁO GIÁ'!$C$27,$A3536)),ISNUMBER(SEARCH('💰 BÁO GIÁ'!$C$27,$B3536)))),1,0)</f>
        <v/>
      </c>
      <c r="O3536">
        <f>IF(N3536&gt;N(N3535),N3536,"")</f>
        <v/>
      </c>
    </row>
    <row r="3537">
      <c r="A3537">
        <f>IF('📄 RON MIẾNG'!B132="","",'📄 RON MIẾNG'!B132)</f>
        <v/>
      </c>
      <c r="B3537">
        <f>IF('📄 RON MIẾNG'!B132="","",'📄 RON MIẾNG'!C132)</f>
        <v/>
      </c>
      <c r="C3537">
        <f>IF('📄 RON MIẾNG'!B132="","","Ron miếng")</f>
        <v/>
      </c>
      <c r="D3537">
        <f>IF('📄 RON MIẾNG'!B132="","",'📄 RON MIẾNG'!F132)</f>
        <v/>
      </c>
      <c r="E3537" s="37">
        <f>IF('📄 RON MIẾNG'!B132="","",'📄 RON MIẾNG'!H132)</f>
        <v/>
      </c>
      <c r="F3537" s="37">
        <f>IF('📄 RON MIẾNG'!B132="","",'📄 RON MIẾNG'!I132)</f>
        <v/>
      </c>
      <c r="G3537" s="37">
        <f>IF('📄 RON MIẾNG'!B132="","",'📄 RON MIẾNG'!J132)</f>
        <v/>
      </c>
      <c r="H3537" s="37">
        <f>IF('📄 RON MIẾNG'!B132="","",'📄 RON MIẾNG'!K132)</f>
        <v/>
      </c>
      <c r="I3537" s="37">
        <f>IF('📄 RON MIẾNG'!B132="","",'📄 RON MIẾNG'!L132)</f>
        <v/>
      </c>
      <c r="J3537">
        <f>IF('📄 RON MIẾNG'!B132="","","")</f>
        <v/>
      </c>
      <c r="L3537">
        <f>N(L3536)+IF(AND('🔎 TRA CỨU NHANH'!$C$2&lt;&gt;"",OR(ISNUMBER(SEARCH('🔎 TRA CỨU NHANH'!$C$2,$A3537)),ISNUMBER(SEARCH('🔎 TRA CỨU NHANH'!$C$2,$B3537)))),1,0)</f>
        <v/>
      </c>
      <c r="M3537">
        <f>IF(L3537&gt;N(L3536),L3537,"")</f>
        <v/>
      </c>
      <c r="N3537">
        <f>N(N3536)+IF(AND('💰 BÁO GIÁ'!$C$27&lt;&gt;"",OR(ISNUMBER(SEARCH('💰 BÁO GIÁ'!$C$27,$A3537)),ISNUMBER(SEARCH('💰 BÁO GIÁ'!$C$27,$B3537)))),1,0)</f>
        <v/>
      </c>
      <c r="O3537">
        <f>IF(N3537&gt;N(N3536),N3537,"")</f>
        <v/>
      </c>
    </row>
    <row r="3538">
      <c r="A3538">
        <f>IF('📄 RON MIẾNG'!B133="","",'📄 RON MIẾNG'!B133)</f>
        <v/>
      </c>
      <c r="B3538">
        <f>IF('📄 RON MIẾNG'!B133="","",'📄 RON MIẾNG'!C133)</f>
        <v/>
      </c>
      <c r="C3538">
        <f>IF('📄 RON MIẾNG'!B133="","","Ron miếng")</f>
        <v/>
      </c>
      <c r="D3538">
        <f>IF('📄 RON MIẾNG'!B133="","",'📄 RON MIẾNG'!F133)</f>
        <v/>
      </c>
      <c r="E3538" s="37">
        <f>IF('📄 RON MIẾNG'!B133="","",'📄 RON MIẾNG'!H133)</f>
        <v/>
      </c>
      <c r="F3538" s="37">
        <f>IF('📄 RON MIẾNG'!B133="","",'📄 RON MIẾNG'!I133)</f>
        <v/>
      </c>
      <c r="G3538" s="37">
        <f>IF('📄 RON MIẾNG'!B133="","",'📄 RON MIẾNG'!J133)</f>
        <v/>
      </c>
      <c r="H3538" s="37">
        <f>IF('📄 RON MIẾNG'!B133="","",'📄 RON MIẾNG'!K133)</f>
        <v/>
      </c>
      <c r="I3538" s="37">
        <f>IF('📄 RON MIẾNG'!B133="","",'📄 RON MIẾNG'!L133)</f>
        <v/>
      </c>
      <c r="J3538">
        <f>IF('📄 RON MIẾNG'!B133="","","")</f>
        <v/>
      </c>
      <c r="L3538">
        <f>N(L3537)+IF(AND('🔎 TRA CỨU NHANH'!$C$2&lt;&gt;"",OR(ISNUMBER(SEARCH('🔎 TRA CỨU NHANH'!$C$2,$A3538)),ISNUMBER(SEARCH('🔎 TRA CỨU NHANH'!$C$2,$B3538)))),1,0)</f>
        <v/>
      </c>
      <c r="M3538">
        <f>IF(L3538&gt;N(L3537),L3538,"")</f>
        <v/>
      </c>
      <c r="N3538">
        <f>N(N3537)+IF(AND('💰 BÁO GIÁ'!$C$27&lt;&gt;"",OR(ISNUMBER(SEARCH('💰 BÁO GIÁ'!$C$27,$A3538)),ISNUMBER(SEARCH('💰 BÁO GIÁ'!$C$27,$B3538)))),1,0)</f>
        <v/>
      </c>
      <c r="O3538">
        <f>IF(N3538&gt;N(N3537),N3538,"")</f>
        <v/>
      </c>
    </row>
    <row r="3539">
      <c r="A3539">
        <f>IF('📄 RON MIẾNG'!B134="","",'📄 RON MIẾNG'!B134)</f>
        <v/>
      </c>
      <c r="B3539">
        <f>IF('📄 RON MIẾNG'!B134="","",'📄 RON MIẾNG'!C134)</f>
        <v/>
      </c>
      <c r="C3539">
        <f>IF('📄 RON MIẾNG'!B134="","","Ron miếng")</f>
        <v/>
      </c>
      <c r="D3539">
        <f>IF('📄 RON MIẾNG'!B134="","",'📄 RON MIẾNG'!F134)</f>
        <v/>
      </c>
      <c r="E3539" s="37">
        <f>IF('📄 RON MIẾNG'!B134="","",'📄 RON MIẾNG'!H134)</f>
        <v/>
      </c>
      <c r="F3539" s="37">
        <f>IF('📄 RON MIẾNG'!B134="","",'📄 RON MIẾNG'!I134)</f>
        <v/>
      </c>
      <c r="G3539" s="37">
        <f>IF('📄 RON MIẾNG'!B134="","",'📄 RON MIẾNG'!J134)</f>
        <v/>
      </c>
      <c r="H3539" s="37">
        <f>IF('📄 RON MIẾNG'!B134="","",'📄 RON MIẾNG'!K134)</f>
        <v/>
      </c>
      <c r="I3539" s="37">
        <f>IF('📄 RON MIẾNG'!B134="","",'📄 RON MIẾNG'!L134)</f>
        <v/>
      </c>
      <c r="J3539">
        <f>IF('📄 RON MIẾNG'!B134="","","")</f>
        <v/>
      </c>
      <c r="L3539">
        <f>N(L3538)+IF(AND('🔎 TRA CỨU NHANH'!$C$2&lt;&gt;"",OR(ISNUMBER(SEARCH('🔎 TRA CỨU NHANH'!$C$2,$A3539)),ISNUMBER(SEARCH('🔎 TRA CỨU NHANH'!$C$2,$B3539)))),1,0)</f>
        <v/>
      </c>
      <c r="M3539">
        <f>IF(L3539&gt;N(L3538),L3539,"")</f>
        <v/>
      </c>
      <c r="N3539">
        <f>N(N3538)+IF(AND('💰 BÁO GIÁ'!$C$27&lt;&gt;"",OR(ISNUMBER(SEARCH('💰 BÁO GIÁ'!$C$27,$A3539)),ISNUMBER(SEARCH('💰 BÁO GIÁ'!$C$27,$B3539)))),1,0)</f>
        <v/>
      </c>
      <c r="O3539">
        <f>IF(N3539&gt;N(N3538),N3539,"")</f>
        <v/>
      </c>
    </row>
    <row r="3540">
      <c r="A3540">
        <f>IF('📄 RON MIẾNG'!B135="","",'📄 RON MIẾNG'!B135)</f>
        <v/>
      </c>
      <c r="B3540">
        <f>IF('📄 RON MIẾNG'!B135="","",'📄 RON MIẾNG'!C135)</f>
        <v/>
      </c>
      <c r="C3540">
        <f>IF('📄 RON MIẾNG'!B135="","","Ron miếng")</f>
        <v/>
      </c>
      <c r="D3540">
        <f>IF('📄 RON MIẾNG'!B135="","",'📄 RON MIẾNG'!F135)</f>
        <v/>
      </c>
      <c r="E3540">
        <f>IF('📄 RON MIẾNG'!B135="","",'📄 RON MIẾNG'!H135)</f>
        <v/>
      </c>
      <c r="F3540">
        <f>IF('📄 RON MIẾNG'!B135="","",'📄 RON MIẾNG'!I135)</f>
        <v/>
      </c>
      <c r="G3540">
        <f>IF('📄 RON MIẾNG'!B135="","",'📄 RON MIẾNG'!J135)</f>
        <v/>
      </c>
      <c r="H3540">
        <f>IF('📄 RON MIẾNG'!B135="","",'📄 RON MIẾNG'!K135)</f>
        <v/>
      </c>
      <c r="I3540">
        <f>IF('📄 RON MIẾNG'!B135="","",'📄 RON MIẾNG'!L135)</f>
        <v/>
      </c>
      <c r="J3540">
        <f>IF('📄 RON MIẾNG'!B135="","","")</f>
        <v/>
      </c>
      <c r="L3540">
        <f>N(L3539)+IF(AND('🔎 TRA CỨU NHANH'!$C$2&lt;&gt;"",OR(ISNUMBER(SEARCH('🔎 TRA CỨU NHANH'!$C$2,$A3540)),ISNUMBER(SEARCH('🔎 TRA CỨU NHANH'!$C$2,$B3540)))),1,0)</f>
        <v/>
      </c>
      <c r="M3540">
        <f>IF(L3540&gt;N(L3539),L3540,"")</f>
        <v/>
      </c>
      <c r="N3540">
        <f>N(N3539)+IF(AND('💰 BÁO GIÁ'!$C$27&lt;&gt;"",OR(ISNUMBER(SEARCH('💰 BÁO GIÁ'!$C$27,$A3540)),ISNUMBER(SEARCH('💰 BÁO GIÁ'!$C$27,$B3540)))),1,0)</f>
        <v/>
      </c>
      <c r="O3540">
        <f>IF(N3540&gt;N(N3539),N3540,"")</f>
        <v/>
      </c>
    </row>
    <row r="3541">
      <c r="A3541">
        <f>IF('📄 RON MIẾNG'!B136="","",'📄 RON MIẾNG'!B136)</f>
        <v/>
      </c>
      <c r="B3541">
        <f>IF('📄 RON MIẾNG'!B136="","",'📄 RON MIẾNG'!C136)</f>
        <v/>
      </c>
      <c r="C3541">
        <f>IF('📄 RON MIẾNG'!B136="","","Ron miếng")</f>
        <v/>
      </c>
      <c r="D3541">
        <f>IF('📄 RON MIẾNG'!B136="","",'📄 RON MIẾNG'!F136)</f>
        <v/>
      </c>
      <c r="E3541" s="37">
        <f>IF('📄 RON MIẾNG'!B136="","",'📄 RON MIẾNG'!H136)</f>
        <v/>
      </c>
      <c r="F3541" s="37">
        <f>IF('📄 RON MIẾNG'!B136="","",'📄 RON MIẾNG'!I136)</f>
        <v/>
      </c>
      <c r="G3541" s="37">
        <f>IF('📄 RON MIẾNG'!B136="","",'📄 RON MIẾNG'!J136)</f>
        <v/>
      </c>
      <c r="H3541" s="37">
        <f>IF('📄 RON MIẾNG'!B136="","",'📄 RON MIẾNG'!K136)</f>
        <v/>
      </c>
      <c r="I3541" s="37">
        <f>IF('📄 RON MIẾNG'!B136="","",'📄 RON MIẾNG'!L136)</f>
        <v/>
      </c>
      <c r="J3541">
        <f>IF('📄 RON MIẾNG'!B136="","","")</f>
        <v/>
      </c>
      <c r="L3541">
        <f>N(L3540)+IF(AND('🔎 TRA CỨU NHANH'!$C$2&lt;&gt;"",OR(ISNUMBER(SEARCH('🔎 TRA CỨU NHANH'!$C$2,$A3541)),ISNUMBER(SEARCH('🔎 TRA CỨU NHANH'!$C$2,$B3541)))),1,0)</f>
        <v/>
      </c>
      <c r="M3541">
        <f>IF(L3541&gt;N(L3540),L3541,"")</f>
        <v/>
      </c>
      <c r="N3541">
        <f>N(N3540)+IF(AND('💰 BÁO GIÁ'!$C$27&lt;&gt;"",OR(ISNUMBER(SEARCH('💰 BÁO GIÁ'!$C$27,$A3541)),ISNUMBER(SEARCH('💰 BÁO GIÁ'!$C$27,$B3541)))),1,0)</f>
        <v/>
      </c>
      <c r="O3541">
        <f>IF(N3541&gt;N(N3540),N3541,"")</f>
        <v/>
      </c>
    </row>
    <row r="3542">
      <c r="A3542">
        <f>IF('📄 RON MIẾNG'!B137="","",'📄 RON MIẾNG'!B137)</f>
        <v/>
      </c>
      <c r="B3542">
        <f>IF('📄 RON MIẾNG'!B137="","",'📄 RON MIẾNG'!C137)</f>
        <v/>
      </c>
      <c r="C3542">
        <f>IF('📄 RON MIẾNG'!B137="","","Ron miếng")</f>
        <v/>
      </c>
      <c r="D3542">
        <f>IF('📄 RON MIẾNG'!B137="","",'📄 RON MIẾNG'!F137)</f>
        <v/>
      </c>
      <c r="E3542" s="37">
        <f>IF('📄 RON MIẾNG'!B137="","",'📄 RON MIẾNG'!H137)</f>
        <v/>
      </c>
      <c r="F3542" s="37">
        <f>IF('📄 RON MIẾNG'!B137="","",'📄 RON MIẾNG'!I137)</f>
        <v/>
      </c>
      <c r="G3542" s="37">
        <f>IF('📄 RON MIẾNG'!B137="","",'📄 RON MIẾNG'!J137)</f>
        <v/>
      </c>
      <c r="H3542" s="37">
        <f>IF('📄 RON MIẾNG'!B137="","",'📄 RON MIẾNG'!K137)</f>
        <v/>
      </c>
      <c r="I3542" s="37">
        <f>IF('📄 RON MIẾNG'!B137="","",'📄 RON MIẾNG'!L137)</f>
        <v/>
      </c>
      <c r="J3542">
        <f>IF('📄 RON MIẾNG'!B137="","","")</f>
        <v/>
      </c>
      <c r="L3542">
        <f>N(L3541)+IF(AND('🔎 TRA CỨU NHANH'!$C$2&lt;&gt;"",OR(ISNUMBER(SEARCH('🔎 TRA CỨU NHANH'!$C$2,$A3542)),ISNUMBER(SEARCH('🔎 TRA CỨU NHANH'!$C$2,$B3542)))),1,0)</f>
        <v/>
      </c>
      <c r="M3542">
        <f>IF(L3542&gt;N(L3541),L3542,"")</f>
        <v/>
      </c>
      <c r="N3542">
        <f>N(N3541)+IF(AND('💰 BÁO GIÁ'!$C$27&lt;&gt;"",OR(ISNUMBER(SEARCH('💰 BÁO GIÁ'!$C$27,$A3542)),ISNUMBER(SEARCH('💰 BÁO GIÁ'!$C$27,$B3542)))),1,0)</f>
        <v/>
      </c>
      <c r="O3542">
        <f>IF(N3542&gt;N(N3541),N3542,"")</f>
        <v/>
      </c>
    </row>
    <row r="3543">
      <c r="A3543">
        <f>IF('📄 RON MIẾNG'!B138="","",'📄 RON MIẾNG'!B138)</f>
        <v/>
      </c>
      <c r="B3543">
        <f>IF('📄 RON MIẾNG'!B138="","",'📄 RON MIẾNG'!C138)</f>
        <v/>
      </c>
      <c r="C3543">
        <f>IF('📄 RON MIẾNG'!B138="","","Ron miếng")</f>
        <v/>
      </c>
      <c r="D3543">
        <f>IF('📄 RON MIẾNG'!B138="","",'📄 RON MIẾNG'!F138)</f>
        <v/>
      </c>
      <c r="E3543" s="37">
        <f>IF('📄 RON MIẾNG'!B138="","",'📄 RON MIẾNG'!H138)</f>
        <v/>
      </c>
      <c r="F3543" s="37">
        <f>IF('📄 RON MIẾNG'!B138="","",'📄 RON MIẾNG'!I138)</f>
        <v/>
      </c>
      <c r="G3543" s="37">
        <f>IF('📄 RON MIẾNG'!B138="","",'📄 RON MIẾNG'!J138)</f>
        <v/>
      </c>
      <c r="H3543" s="37">
        <f>IF('📄 RON MIẾNG'!B138="","",'📄 RON MIẾNG'!K138)</f>
        <v/>
      </c>
      <c r="I3543" s="37">
        <f>IF('📄 RON MIẾNG'!B138="","",'📄 RON MIẾNG'!L138)</f>
        <v/>
      </c>
      <c r="J3543">
        <f>IF('📄 RON MIẾNG'!B138="","","")</f>
        <v/>
      </c>
      <c r="L3543">
        <f>N(L3542)+IF(AND('🔎 TRA CỨU NHANH'!$C$2&lt;&gt;"",OR(ISNUMBER(SEARCH('🔎 TRA CỨU NHANH'!$C$2,$A3543)),ISNUMBER(SEARCH('🔎 TRA CỨU NHANH'!$C$2,$B3543)))),1,0)</f>
        <v/>
      </c>
      <c r="M3543">
        <f>IF(L3543&gt;N(L3542),L3543,"")</f>
        <v/>
      </c>
      <c r="N3543">
        <f>N(N3542)+IF(AND('💰 BÁO GIÁ'!$C$27&lt;&gt;"",OR(ISNUMBER(SEARCH('💰 BÁO GIÁ'!$C$27,$A3543)),ISNUMBER(SEARCH('💰 BÁO GIÁ'!$C$27,$B3543)))),1,0)</f>
        <v/>
      </c>
      <c r="O3543">
        <f>IF(N3543&gt;N(N3542),N3543,"")</f>
        <v/>
      </c>
    </row>
    <row r="3544">
      <c r="A3544">
        <f>IF('📄 RON MIẾNG'!B139="","",'📄 RON MIẾNG'!B139)</f>
        <v/>
      </c>
      <c r="B3544">
        <f>IF('📄 RON MIẾNG'!B139="","",'📄 RON MIẾNG'!C139)</f>
        <v/>
      </c>
      <c r="C3544">
        <f>IF('📄 RON MIẾNG'!B139="","","Ron miếng")</f>
        <v/>
      </c>
      <c r="D3544">
        <f>IF('📄 RON MIẾNG'!B139="","",'📄 RON MIẾNG'!F139)</f>
        <v/>
      </c>
      <c r="E3544" s="37">
        <f>IF('📄 RON MIẾNG'!B139="","",'📄 RON MIẾNG'!H139)</f>
        <v/>
      </c>
      <c r="F3544" s="37">
        <f>IF('📄 RON MIẾNG'!B139="","",'📄 RON MIẾNG'!I139)</f>
        <v/>
      </c>
      <c r="G3544" s="37">
        <f>IF('📄 RON MIẾNG'!B139="","",'📄 RON MIẾNG'!J139)</f>
        <v/>
      </c>
      <c r="H3544" s="37">
        <f>IF('📄 RON MIẾNG'!B139="","",'📄 RON MIẾNG'!K139)</f>
        <v/>
      </c>
      <c r="I3544" s="37">
        <f>IF('📄 RON MIẾNG'!B139="","",'📄 RON MIẾNG'!L139)</f>
        <v/>
      </c>
      <c r="J3544">
        <f>IF('📄 RON MIẾNG'!B139="","","")</f>
        <v/>
      </c>
      <c r="L3544">
        <f>N(L3543)+IF(AND('🔎 TRA CỨU NHANH'!$C$2&lt;&gt;"",OR(ISNUMBER(SEARCH('🔎 TRA CỨU NHANH'!$C$2,$A3544)),ISNUMBER(SEARCH('🔎 TRA CỨU NHANH'!$C$2,$B3544)))),1,0)</f>
        <v/>
      </c>
      <c r="M3544">
        <f>IF(L3544&gt;N(L3543),L3544,"")</f>
        <v/>
      </c>
      <c r="N3544">
        <f>N(N3543)+IF(AND('💰 BÁO GIÁ'!$C$27&lt;&gt;"",OR(ISNUMBER(SEARCH('💰 BÁO GIÁ'!$C$27,$A3544)),ISNUMBER(SEARCH('💰 BÁO GIÁ'!$C$27,$B3544)))),1,0)</f>
        <v/>
      </c>
      <c r="O3544">
        <f>IF(N3544&gt;N(N3543),N3544,"")</f>
        <v/>
      </c>
    </row>
    <row r="3545">
      <c r="A3545">
        <f>IF('📄 RON MIẾNG'!B140="","",'📄 RON MIẾNG'!B140)</f>
        <v/>
      </c>
      <c r="B3545">
        <f>IF('📄 RON MIẾNG'!B140="","",'📄 RON MIẾNG'!C140)</f>
        <v/>
      </c>
      <c r="C3545">
        <f>IF('📄 RON MIẾNG'!B140="","","Ron miếng")</f>
        <v/>
      </c>
      <c r="D3545">
        <f>IF('📄 RON MIẾNG'!B140="","",'📄 RON MIẾNG'!F140)</f>
        <v/>
      </c>
      <c r="E3545" s="37">
        <f>IF('📄 RON MIẾNG'!B140="","",'📄 RON MIẾNG'!H140)</f>
        <v/>
      </c>
      <c r="F3545" s="37">
        <f>IF('📄 RON MIẾNG'!B140="","",'📄 RON MIẾNG'!I140)</f>
        <v/>
      </c>
      <c r="G3545" s="37">
        <f>IF('📄 RON MIẾNG'!B140="","",'📄 RON MIẾNG'!J140)</f>
        <v/>
      </c>
      <c r="H3545" s="37">
        <f>IF('📄 RON MIẾNG'!B140="","",'📄 RON MIẾNG'!K140)</f>
        <v/>
      </c>
      <c r="I3545" s="37">
        <f>IF('📄 RON MIẾNG'!B140="","",'📄 RON MIẾNG'!L140)</f>
        <v/>
      </c>
      <c r="J3545">
        <f>IF('📄 RON MIẾNG'!B140="","","")</f>
        <v/>
      </c>
      <c r="L3545">
        <f>N(L3544)+IF(AND('🔎 TRA CỨU NHANH'!$C$2&lt;&gt;"",OR(ISNUMBER(SEARCH('🔎 TRA CỨU NHANH'!$C$2,$A3545)),ISNUMBER(SEARCH('🔎 TRA CỨU NHANH'!$C$2,$B3545)))),1,0)</f>
        <v/>
      </c>
      <c r="M3545">
        <f>IF(L3545&gt;N(L3544),L3545,"")</f>
        <v/>
      </c>
      <c r="N3545">
        <f>N(N3544)+IF(AND('💰 BÁO GIÁ'!$C$27&lt;&gt;"",OR(ISNUMBER(SEARCH('💰 BÁO GIÁ'!$C$27,$A3545)),ISNUMBER(SEARCH('💰 BÁO GIÁ'!$C$27,$B3545)))),1,0)</f>
        <v/>
      </c>
      <c r="O3545">
        <f>IF(N3545&gt;N(N3544),N3545,"")</f>
        <v/>
      </c>
    </row>
    <row r="3546">
      <c r="A3546">
        <f>IF('📄 RON MIẾNG'!B141="","",'📄 RON MIẾNG'!B141)</f>
        <v/>
      </c>
      <c r="B3546">
        <f>IF('📄 RON MIẾNG'!B141="","",'📄 RON MIẾNG'!C141)</f>
        <v/>
      </c>
      <c r="C3546">
        <f>IF('📄 RON MIẾNG'!B141="","","Ron miếng")</f>
        <v/>
      </c>
      <c r="D3546">
        <f>IF('📄 RON MIẾNG'!B141="","",'📄 RON MIẾNG'!F141)</f>
        <v/>
      </c>
      <c r="E3546" s="37">
        <f>IF('📄 RON MIẾNG'!B141="","",'📄 RON MIẾNG'!H141)</f>
        <v/>
      </c>
      <c r="F3546" s="37">
        <f>IF('📄 RON MIẾNG'!B141="","",'📄 RON MIẾNG'!I141)</f>
        <v/>
      </c>
      <c r="G3546" s="37">
        <f>IF('📄 RON MIẾNG'!B141="","",'📄 RON MIẾNG'!J141)</f>
        <v/>
      </c>
      <c r="H3546" s="37">
        <f>IF('📄 RON MIẾNG'!B141="","",'📄 RON MIẾNG'!K141)</f>
        <v/>
      </c>
      <c r="I3546" s="37">
        <f>IF('📄 RON MIẾNG'!B141="","",'📄 RON MIẾNG'!L141)</f>
        <v/>
      </c>
      <c r="J3546">
        <f>IF('📄 RON MIẾNG'!B141="","","")</f>
        <v/>
      </c>
      <c r="L3546">
        <f>N(L3545)+IF(AND('🔎 TRA CỨU NHANH'!$C$2&lt;&gt;"",OR(ISNUMBER(SEARCH('🔎 TRA CỨU NHANH'!$C$2,$A3546)),ISNUMBER(SEARCH('🔎 TRA CỨU NHANH'!$C$2,$B3546)))),1,0)</f>
        <v/>
      </c>
      <c r="M3546">
        <f>IF(L3546&gt;N(L3545),L3546,"")</f>
        <v/>
      </c>
      <c r="N3546">
        <f>N(N3545)+IF(AND('💰 BÁO GIÁ'!$C$27&lt;&gt;"",OR(ISNUMBER(SEARCH('💰 BÁO GIÁ'!$C$27,$A3546)),ISNUMBER(SEARCH('💰 BÁO GIÁ'!$C$27,$B3546)))),1,0)</f>
        <v/>
      </c>
      <c r="O3546">
        <f>IF(N3546&gt;N(N3545),N3546,"")</f>
        <v/>
      </c>
    </row>
    <row r="3547">
      <c r="A3547">
        <f>IF('📄 RON MIẾNG'!B142="","",'📄 RON MIẾNG'!B142)</f>
        <v/>
      </c>
      <c r="B3547">
        <f>IF('📄 RON MIẾNG'!B142="","",'📄 RON MIẾNG'!C142)</f>
        <v/>
      </c>
      <c r="C3547">
        <f>IF('📄 RON MIẾNG'!B142="","","Ron miếng")</f>
        <v/>
      </c>
      <c r="D3547">
        <f>IF('📄 RON MIẾNG'!B142="","",'📄 RON MIẾNG'!F142)</f>
        <v/>
      </c>
      <c r="E3547" s="37">
        <f>IF('📄 RON MIẾNG'!B142="","",'📄 RON MIẾNG'!H142)</f>
        <v/>
      </c>
      <c r="F3547" s="37">
        <f>IF('📄 RON MIẾNG'!B142="","",'📄 RON MIẾNG'!I142)</f>
        <v/>
      </c>
      <c r="G3547" s="37">
        <f>IF('📄 RON MIẾNG'!B142="","",'📄 RON MIẾNG'!J142)</f>
        <v/>
      </c>
      <c r="H3547" s="37">
        <f>IF('📄 RON MIẾNG'!B142="","",'📄 RON MIẾNG'!K142)</f>
        <v/>
      </c>
      <c r="I3547" s="37">
        <f>IF('📄 RON MIẾNG'!B142="","",'📄 RON MIẾNG'!L142)</f>
        <v/>
      </c>
      <c r="J3547">
        <f>IF('📄 RON MIẾNG'!B142="","","")</f>
        <v/>
      </c>
      <c r="L3547">
        <f>N(L3546)+IF(AND('🔎 TRA CỨU NHANH'!$C$2&lt;&gt;"",OR(ISNUMBER(SEARCH('🔎 TRA CỨU NHANH'!$C$2,$A3547)),ISNUMBER(SEARCH('🔎 TRA CỨU NHANH'!$C$2,$B3547)))),1,0)</f>
        <v/>
      </c>
      <c r="M3547">
        <f>IF(L3547&gt;N(L3546),L3547,"")</f>
        <v/>
      </c>
      <c r="N3547">
        <f>N(N3546)+IF(AND('💰 BÁO GIÁ'!$C$27&lt;&gt;"",OR(ISNUMBER(SEARCH('💰 BÁO GIÁ'!$C$27,$A3547)),ISNUMBER(SEARCH('💰 BÁO GIÁ'!$C$27,$B3547)))),1,0)</f>
        <v/>
      </c>
      <c r="O3547">
        <f>IF(N3547&gt;N(N3546),N3547,"")</f>
        <v/>
      </c>
    </row>
    <row r="3548">
      <c r="A3548">
        <f>IF('📄 RON MIẾNG'!B143="","",'📄 RON MIẾNG'!B143)</f>
        <v/>
      </c>
      <c r="B3548">
        <f>IF('📄 RON MIẾNG'!B143="","",'📄 RON MIẾNG'!C143)</f>
        <v/>
      </c>
      <c r="C3548">
        <f>IF('📄 RON MIẾNG'!B143="","","Ron miếng")</f>
        <v/>
      </c>
      <c r="D3548">
        <f>IF('📄 RON MIẾNG'!B143="","",'📄 RON MIẾNG'!F143)</f>
        <v/>
      </c>
      <c r="E3548" s="37">
        <f>IF('📄 RON MIẾNG'!B143="","",'📄 RON MIẾNG'!H143)</f>
        <v/>
      </c>
      <c r="F3548" s="37">
        <f>IF('📄 RON MIẾNG'!B143="","",'📄 RON MIẾNG'!I143)</f>
        <v/>
      </c>
      <c r="G3548" s="37">
        <f>IF('📄 RON MIẾNG'!B143="","",'📄 RON MIẾNG'!J143)</f>
        <v/>
      </c>
      <c r="H3548" s="37">
        <f>IF('📄 RON MIẾNG'!B143="","",'📄 RON MIẾNG'!K143)</f>
        <v/>
      </c>
      <c r="I3548" s="37">
        <f>IF('📄 RON MIẾNG'!B143="","",'📄 RON MIẾNG'!L143)</f>
        <v/>
      </c>
      <c r="J3548">
        <f>IF('📄 RON MIẾNG'!B143="","","")</f>
        <v/>
      </c>
      <c r="L3548">
        <f>N(L3547)+IF(AND('🔎 TRA CỨU NHANH'!$C$2&lt;&gt;"",OR(ISNUMBER(SEARCH('🔎 TRA CỨU NHANH'!$C$2,$A3548)),ISNUMBER(SEARCH('🔎 TRA CỨU NHANH'!$C$2,$B3548)))),1,0)</f>
        <v/>
      </c>
      <c r="M3548">
        <f>IF(L3548&gt;N(L3547),L3548,"")</f>
        <v/>
      </c>
      <c r="N3548">
        <f>N(N3547)+IF(AND('💰 BÁO GIÁ'!$C$27&lt;&gt;"",OR(ISNUMBER(SEARCH('💰 BÁO GIÁ'!$C$27,$A3548)),ISNUMBER(SEARCH('💰 BÁO GIÁ'!$C$27,$B3548)))),1,0)</f>
        <v/>
      </c>
      <c r="O3548">
        <f>IF(N3548&gt;N(N3547),N3548,"")</f>
        <v/>
      </c>
    </row>
    <row r="3549">
      <c r="A3549">
        <f>IF('📄 RON MIẾNG'!B144="","",'📄 RON MIẾNG'!B144)</f>
        <v/>
      </c>
      <c r="B3549">
        <f>IF('📄 RON MIẾNG'!B144="","",'📄 RON MIẾNG'!C144)</f>
        <v/>
      </c>
      <c r="C3549">
        <f>IF('📄 RON MIẾNG'!B144="","","Ron miếng")</f>
        <v/>
      </c>
      <c r="D3549">
        <f>IF('📄 RON MIẾNG'!B144="","",'📄 RON MIẾNG'!F144)</f>
        <v/>
      </c>
      <c r="E3549" s="37">
        <f>IF('📄 RON MIẾNG'!B144="","",'📄 RON MIẾNG'!H144)</f>
        <v/>
      </c>
      <c r="F3549" s="37">
        <f>IF('📄 RON MIẾNG'!B144="","",'📄 RON MIẾNG'!I144)</f>
        <v/>
      </c>
      <c r="G3549" s="37">
        <f>IF('📄 RON MIẾNG'!B144="","",'📄 RON MIẾNG'!J144)</f>
        <v/>
      </c>
      <c r="H3549" s="37">
        <f>IF('📄 RON MIẾNG'!B144="","",'📄 RON MIẾNG'!K144)</f>
        <v/>
      </c>
      <c r="I3549" s="37">
        <f>IF('📄 RON MIẾNG'!B144="","",'📄 RON MIẾNG'!L144)</f>
        <v/>
      </c>
      <c r="J3549">
        <f>IF('📄 RON MIẾNG'!B144="","","")</f>
        <v/>
      </c>
      <c r="L3549">
        <f>N(L3548)+IF(AND('🔎 TRA CỨU NHANH'!$C$2&lt;&gt;"",OR(ISNUMBER(SEARCH('🔎 TRA CỨU NHANH'!$C$2,$A3549)),ISNUMBER(SEARCH('🔎 TRA CỨU NHANH'!$C$2,$B3549)))),1,0)</f>
        <v/>
      </c>
      <c r="M3549">
        <f>IF(L3549&gt;N(L3548),L3549,"")</f>
        <v/>
      </c>
      <c r="N3549">
        <f>N(N3548)+IF(AND('💰 BÁO GIÁ'!$C$27&lt;&gt;"",OR(ISNUMBER(SEARCH('💰 BÁO GIÁ'!$C$27,$A3549)),ISNUMBER(SEARCH('💰 BÁO GIÁ'!$C$27,$B3549)))),1,0)</f>
        <v/>
      </c>
      <c r="O3549">
        <f>IF(N3549&gt;N(N3548),N3549,"")</f>
        <v/>
      </c>
    </row>
    <row r="3550">
      <c r="A3550">
        <f>IF('📄 RON MIẾNG'!B145="","",'📄 RON MIẾNG'!B145)</f>
        <v/>
      </c>
      <c r="B3550">
        <f>IF('📄 RON MIẾNG'!B145="","",'📄 RON MIẾNG'!C145)</f>
        <v/>
      </c>
      <c r="C3550">
        <f>IF('📄 RON MIẾNG'!B145="","","Ron miếng")</f>
        <v/>
      </c>
      <c r="D3550">
        <f>IF('📄 RON MIẾNG'!B145="","",'📄 RON MIẾNG'!F145)</f>
        <v/>
      </c>
      <c r="E3550" s="37">
        <f>IF('📄 RON MIẾNG'!B145="","",'📄 RON MIẾNG'!H145)</f>
        <v/>
      </c>
      <c r="F3550" s="37">
        <f>IF('📄 RON MIẾNG'!B145="","",'📄 RON MIẾNG'!I145)</f>
        <v/>
      </c>
      <c r="G3550" s="37">
        <f>IF('📄 RON MIẾNG'!B145="","",'📄 RON MIẾNG'!J145)</f>
        <v/>
      </c>
      <c r="H3550" s="37">
        <f>IF('📄 RON MIẾNG'!B145="","",'📄 RON MIẾNG'!K145)</f>
        <v/>
      </c>
      <c r="I3550" s="37">
        <f>IF('📄 RON MIẾNG'!B145="","",'📄 RON MIẾNG'!L145)</f>
        <v/>
      </c>
      <c r="J3550">
        <f>IF('📄 RON MIẾNG'!B145="","","")</f>
        <v/>
      </c>
      <c r="L3550">
        <f>N(L3549)+IF(AND('🔎 TRA CỨU NHANH'!$C$2&lt;&gt;"",OR(ISNUMBER(SEARCH('🔎 TRA CỨU NHANH'!$C$2,$A3550)),ISNUMBER(SEARCH('🔎 TRA CỨU NHANH'!$C$2,$B3550)))),1,0)</f>
        <v/>
      </c>
      <c r="M3550">
        <f>IF(L3550&gt;N(L3549),L3550,"")</f>
        <v/>
      </c>
      <c r="N3550">
        <f>N(N3549)+IF(AND('💰 BÁO GIÁ'!$C$27&lt;&gt;"",OR(ISNUMBER(SEARCH('💰 BÁO GIÁ'!$C$27,$A3550)),ISNUMBER(SEARCH('💰 BÁO GIÁ'!$C$27,$B3550)))),1,0)</f>
        <v/>
      </c>
      <c r="O3550">
        <f>IF(N3550&gt;N(N3549),N3550,"")</f>
        <v/>
      </c>
    </row>
    <row r="3551">
      <c r="A3551">
        <f>IF('📄 RON MIẾNG'!B146="","",'📄 RON MIẾNG'!B146)</f>
        <v/>
      </c>
      <c r="B3551">
        <f>IF('📄 RON MIẾNG'!B146="","",'📄 RON MIẾNG'!C146)</f>
        <v/>
      </c>
      <c r="C3551">
        <f>IF('📄 RON MIẾNG'!B146="","","Ron miếng")</f>
        <v/>
      </c>
      <c r="D3551">
        <f>IF('📄 RON MIẾNG'!B146="","",'📄 RON MIẾNG'!F146)</f>
        <v/>
      </c>
      <c r="E3551" s="37">
        <f>IF('📄 RON MIẾNG'!B146="","",'📄 RON MIẾNG'!H146)</f>
        <v/>
      </c>
      <c r="F3551" s="37">
        <f>IF('📄 RON MIẾNG'!B146="","",'📄 RON MIẾNG'!I146)</f>
        <v/>
      </c>
      <c r="G3551" s="37">
        <f>IF('📄 RON MIẾNG'!B146="","",'📄 RON MIẾNG'!J146)</f>
        <v/>
      </c>
      <c r="H3551" s="37">
        <f>IF('📄 RON MIẾNG'!B146="","",'📄 RON MIẾNG'!K146)</f>
        <v/>
      </c>
      <c r="I3551" s="37">
        <f>IF('📄 RON MIẾNG'!B146="","",'📄 RON MIẾNG'!L146)</f>
        <v/>
      </c>
      <c r="J3551">
        <f>IF('📄 RON MIẾNG'!B146="","","")</f>
        <v/>
      </c>
      <c r="L3551">
        <f>N(L3550)+IF(AND('🔎 TRA CỨU NHANH'!$C$2&lt;&gt;"",OR(ISNUMBER(SEARCH('🔎 TRA CỨU NHANH'!$C$2,$A3551)),ISNUMBER(SEARCH('🔎 TRA CỨU NHANH'!$C$2,$B3551)))),1,0)</f>
        <v/>
      </c>
      <c r="M3551">
        <f>IF(L3551&gt;N(L3550),L3551,"")</f>
        <v/>
      </c>
      <c r="N3551">
        <f>N(N3550)+IF(AND('💰 BÁO GIÁ'!$C$27&lt;&gt;"",OR(ISNUMBER(SEARCH('💰 BÁO GIÁ'!$C$27,$A3551)),ISNUMBER(SEARCH('💰 BÁO GIÁ'!$C$27,$B3551)))),1,0)</f>
        <v/>
      </c>
      <c r="O3551">
        <f>IF(N3551&gt;N(N3550),N3551,"")</f>
        <v/>
      </c>
    </row>
    <row r="3552">
      <c r="A3552">
        <f>IF('📄 RON MIẾNG'!B147="","",'📄 RON MIẾNG'!B147)</f>
        <v/>
      </c>
      <c r="B3552">
        <f>IF('📄 RON MIẾNG'!B147="","",'📄 RON MIẾNG'!C147)</f>
        <v/>
      </c>
      <c r="C3552">
        <f>IF('📄 RON MIẾNG'!B147="","","Ron miếng")</f>
        <v/>
      </c>
      <c r="D3552">
        <f>IF('📄 RON MIẾNG'!B147="","",'📄 RON MIẾNG'!F147)</f>
        <v/>
      </c>
      <c r="E3552" s="37">
        <f>IF('📄 RON MIẾNG'!B147="","",'📄 RON MIẾNG'!H147)</f>
        <v/>
      </c>
      <c r="F3552" s="37">
        <f>IF('📄 RON MIẾNG'!B147="","",'📄 RON MIẾNG'!I147)</f>
        <v/>
      </c>
      <c r="G3552" s="37">
        <f>IF('📄 RON MIẾNG'!B147="","",'📄 RON MIẾNG'!J147)</f>
        <v/>
      </c>
      <c r="H3552" s="37">
        <f>IF('📄 RON MIẾNG'!B147="","",'📄 RON MIẾNG'!K147)</f>
        <v/>
      </c>
      <c r="I3552" s="37">
        <f>IF('📄 RON MIẾNG'!B147="","",'📄 RON MIẾNG'!L147)</f>
        <v/>
      </c>
      <c r="J3552">
        <f>IF('📄 RON MIẾNG'!B147="","","")</f>
        <v/>
      </c>
      <c r="L3552">
        <f>N(L3551)+IF(AND('🔎 TRA CỨU NHANH'!$C$2&lt;&gt;"",OR(ISNUMBER(SEARCH('🔎 TRA CỨU NHANH'!$C$2,$A3552)),ISNUMBER(SEARCH('🔎 TRA CỨU NHANH'!$C$2,$B3552)))),1,0)</f>
        <v/>
      </c>
      <c r="M3552">
        <f>IF(L3552&gt;N(L3551),L3552,"")</f>
        <v/>
      </c>
      <c r="N3552">
        <f>N(N3551)+IF(AND('💰 BÁO GIÁ'!$C$27&lt;&gt;"",OR(ISNUMBER(SEARCH('💰 BÁO GIÁ'!$C$27,$A3552)),ISNUMBER(SEARCH('💰 BÁO GIÁ'!$C$27,$B3552)))),1,0)</f>
        <v/>
      </c>
      <c r="O3552">
        <f>IF(N3552&gt;N(N3551),N3552,"")</f>
        <v/>
      </c>
    </row>
    <row r="3553">
      <c r="A3553">
        <f>IF('📄 RON MIẾNG'!B148="","",'📄 RON MIẾNG'!B148)</f>
        <v/>
      </c>
      <c r="B3553">
        <f>IF('📄 RON MIẾNG'!B148="","",'📄 RON MIẾNG'!C148)</f>
        <v/>
      </c>
      <c r="C3553">
        <f>IF('📄 RON MIẾNG'!B148="","","Ron miếng")</f>
        <v/>
      </c>
      <c r="D3553">
        <f>IF('📄 RON MIẾNG'!B148="","",'📄 RON MIẾNG'!F148)</f>
        <v/>
      </c>
      <c r="E3553">
        <f>IF('📄 RON MIẾNG'!B148="","",'📄 RON MIẾNG'!H148)</f>
        <v/>
      </c>
      <c r="F3553">
        <f>IF('📄 RON MIẾNG'!B148="","",'📄 RON MIẾNG'!I148)</f>
        <v/>
      </c>
      <c r="G3553">
        <f>IF('📄 RON MIẾNG'!B148="","",'📄 RON MIẾNG'!J148)</f>
        <v/>
      </c>
      <c r="H3553">
        <f>IF('📄 RON MIẾNG'!B148="","",'📄 RON MIẾNG'!K148)</f>
        <v/>
      </c>
      <c r="I3553">
        <f>IF('📄 RON MIẾNG'!B148="","",'📄 RON MIẾNG'!L148)</f>
        <v/>
      </c>
      <c r="J3553">
        <f>IF('📄 RON MIẾNG'!B148="","","")</f>
        <v/>
      </c>
      <c r="L3553">
        <f>N(L3552)+IF(AND('🔎 TRA CỨU NHANH'!$C$2&lt;&gt;"",OR(ISNUMBER(SEARCH('🔎 TRA CỨU NHANH'!$C$2,$A3553)),ISNUMBER(SEARCH('🔎 TRA CỨU NHANH'!$C$2,$B3553)))),1,0)</f>
        <v/>
      </c>
      <c r="M3553">
        <f>IF(L3553&gt;N(L3552),L3553,"")</f>
        <v/>
      </c>
      <c r="N3553">
        <f>N(N3552)+IF(AND('💰 BÁO GIÁ'!$C$27&lt;&gt;"",OR(ISNUMBER(SEARCH('💰 BÁO GIÁ'!$C$27,$A3553)),ISNUMBER(SEARCH('💰 BÁO GIÁ'!$C$27,$B3553)))),1,0)</f>
        <v/>
      </c>
      <c r="O3553">
        <f>IF(N3553&gt;N(N3552),N3553,"")</f>
        <v/>
      </c>
    </row>
    <row r="3554">
      <c r="A3554">
        <f>IF('📄 RON MIẾNG'!B149="","",'📄 RON MIẾNG'!B149)</f>
        <v/>
      </c>
      <c r="B3554">
        <f>IF('📄 RON MIẾNG'!B149="","",'📄 RON MIẾNG'!C149)</f>
        <v/>
      </c>
      <c r="C3554">
        <f>IF('📄 RON MIẾNG'!B149="","","Ron miếng")</f>
        <v/>
      </c>
      <c r="D3554">
        <f>IF('📄 RON MIẾNG'!B149="","",'📄 RON MIẾNG'!F149)</f>
        <v/>
      </c>
      <c r="E3554" s="37">
        <f>IF('📄 RON MIẾNG'!B149="","",'📄 RON MIẾNG'!H149)</f>
        <v/>
      </c>
      <c r="F3554" s="37">
        <f>IF('📄 RON MIẾNG'!B149="","",'📄 RON MIẾNG'!I149)</f>
        <v/>
      </c>
      <c r="G3554" s="37">
        <f>IF('📄 RON MIẾNG'!B149="","",'📄 RON MIẾNG'!J149)</f>
        <v/>
      </c>
      <c r="H3554" s="37">
        <f>IF('📄 RON MIẾNG'!B149="","",'📄 RON MIẾNG'!K149)</f>
        <v/>
      </c>
      <c r="I3554" s="37">
        <f>IF('📄 RON MIẾNG'!B149="","",'📄 RON MIẾNG'!L149)</f>
        <v/>
      </c>
      <c r="J3554">
        <f>IF('📄 RON MIẾNG'!B149="","","")</f>
        <v/>
      </c>
      <c r="L3554">
        <f>N(L3553)+IF(AND('🔎 TRA CỨU NHANH'!$C$2&lt;&gt;"",OR(ISNUMBER(SEARCH('🔎 TRA CỨU NHANH'!$C$2,$A3554)),ISNUMBER(SEARCH('🔎 TRA CỨU NHANH'!$C$2,$B3554)))),1,0)</f>
        <v/>
      </c>
      <c r="M3554">
        <f>IF(L3554&gt;N(L3553),L3554,"")</f>
        <v/>
      </c>
      <c r="N3554">
        <f>N(N3553)+IF(AND('💰 BÁO GIÁ'!$C$27&lt;&gt;"",OR(ISNUMBER(SEARCH('💰 BÁO GIÁ'!$C$27,$A3554)),ISNUMBER(SEARCH('💰 BÁO GIÁ'!$C$27,$B3554)))),1,0)</f>
        <v/>
      </c>
      <c r="O3554">
        <f>IF(N3554&gt;N(N3553),N3554,"")</f>
        <v/>
      </c>
    </row>
    <row r="3555">
      <c r="A3555">
        <f>IF('📄 RON MIẾNG'!B150="","",'📄 RON MIẾNG'!B150)</f>
        <v/>
      </c>
      <c r="B3555">
        <f>IF('📄 RON MIẾNG'!B150="","",'📄 RON MIẾNG'!C150)</f>
        <v/>
      </c>
      <c r="C3555">
        <f>IF('📄 RON MIẾNG'!B150="","","Ron miếng")</f>
        <v/>
      </c>
      <c r="D3555">
        <f>IF('📄 RON MIẾNG'!B150="","",'📄 RON MIẾNG'!F150)</f>
        <v/>
      </c>
      <c r="E3555" s="37">
        <f>IF('📄 RON MIẾNG'!B150="","",'📄 RON MIẾNG'!H150)</f>
        <v/>
      </c>
      <c r="F3555" s="37">
        <f>IF('📄 RON MIẾNG'!B150="","",'📄 RON MIẾNG'!I150)</f>
        <v/>
      </c>
      <c r="G3555" s="37">
        <f>IF('📄 RON MIẾNG'!B150="","",'📄 RON MIẾNG'!J150)</f>
        <v/>
      </c>
      <c r="H3555" s="37">
        <f>IF('📄 RON MIẾNG'!B150="","",'📄 RON MIẾNG'!K150)</f>
        <v/>
      </c>
      <c r="I3555" s="37">
        <f>IF('📄 RON MIẾNG'!B150="","",'📄 RON MIẾNG'!L150)</f>
        <v/>
      </c>
      <c r="J3555">
        <f>IF('📄 RON MIẾNG'!B150="","","")</f>
        <v/>
      </c>
      <c r="L3555">
        <f>N(L3554)+IF(AND('🔎 TRA CỨU NHANH'!$C$2&lt;&gt;"",OR(ISNUMBER(SEARCH('🔎 TRA CỨU NHANH'!$C$2,$A3555)),ISNUMBER(SEARCH('🔎 TRA CỨU NHANH'!$C$2,$B3555)))),1,0)</f>
        <v/>
      </c>
      <c r="M3555">
        <f>IF(L3555&gt;N(L3554),L3555,"")</f>
        <v/>
      </c>
      <c r="N3555">
        <f>N(N3554)+IF(AND('💰 BÁO GIÁ'!$C$27&lt;&gt;"",OR(ISNUMBER(SEARCH('💰 BÁO GIÁ'!$C$27,$A3555)),ISNUMBER(SEARCH('💰 BÁO GIÁ'!$C$27,$B3555)))),1,0)</f>
        <v/>
      </c>
      <c r="O3555">
        <f>IF(N3555&gt;N(N3554),N3555,"")</f>
        <v/>
      </c>
    </row>
    <row r="3556">
      <c r="A3556">
        <f>IF('📄 RON MIẾNG'!B151="","",'📄 RON MIẾNG'!B151)</f>
        <v/>
      </c>
      <c r="B3556">
        <f>IF('📄 RON MIẾNG'!B151="","",'📄 RON MIẾNG'!C151)</f>
        <v/>
      </c>
      <c r="C3556">
        <f>IF('📄 RON MIẾNG'!B151="","","Ron miếng")</f>
        <v/>
      </c>
      <c r="D3556">
        <f>IF('📄 RON MIẾNG'!B151="","",'📄 RON MIẾNG'!F151)</f>
        <v/>
      </c>
      <c r="E3556" s="37">
        <f>IF('📄 RON MIẾNG'!B151="","",'📄 RON MIẾNG'!H151)</f>
        <v/>
      </c>
      <c r="F3556" s="37">
        <f>IF('📄 RON MIẾNG'!B151="","",'📄 RON MIẾNG'!I151)</f>
        <v/>
      </c>
      <c r="G3556" s="37">
        <f>IF('📄 RON MIẾNG'!B151="","",'📄 RON MIẾNG'!J151)</f>
        <v/>
      </c>
      <c r="H3556" s="37">
        <f>IF('📄 RON MIẾNG'!B151="","",'📄 RON MIẾNG'!K151)</f>
        <v/>
      </c>
      <c r="I3556" s="37">
        <f>IF('📄 RON MIẾNG'!B151="","",'📄 RON MIẾNG'!L151)</f>
        <v/>
      </c>
      <c r="J3556">
        <f>IF('📄 RON MIẾNG'!B151="","","")</f>
        <v/>
      </c>
      <c r="L3556">
        <f>N(L3555)+IF(AND('🔎 TRA CỨU NHANH'!$C$2&lt;&gt;"",OR(ISNUMBER(SEARCH('🔎 TRA CỨU NHANH'!$C$2,$A3556)),ISNUMBER(SEARCH('🔎 TRA CỨU NHANH'!$C$2,$B3556)))),1,0)</f>
        <v/>
      </c>
      <c r="M3556">
        <f>IF(L3556&gt;N(L3555),L3556,"")</f>
        <v/>
      </c>
      <c r="N3556">
        <f>N(N3555)+IF(AND('💰 BÁO GIÁ'!$C$27&lt;&gt;"",OR(ISNUMBER(SEARCH('💰 BÁO GIÁ'!$C$27,$A3556)),ISNUMBER(SEARCH('💰 BÁO GIÁ'!$C$27,$B3556)))),1,0)</f>
        <v/>
      </c>
      <c r="O3556">
        <f>IF(N3556&gt;N(N3555),N3556,"")</f>
        <v/>
      </c>
    </row>
    <row r="3557">
      <c r="A3557">
        <f>IF('📄 RON MIẾNG'!B152="","",'📄 RON MIẾNG'!B152)</f>
        <v/>
      </c>
      <c r="B3557">
        <f>IF('📄 RON MIẾNG'!B152="","",'📄 RON MIẾNG'!C152)</f>
        <v/>
      </c>
      <c r="C3557">
        <f>IF('📄 RON MIẾNG'!B152="","","Ron miếng")</f>
        <v/>
      </c>
      <c r="D3557">
        <f>IF('📄 RON MIẾNG'!B152="","",'📄 RON MIẾNG'!F152)</f>
        <v/>
      </c>
      <c r="E3557" s="37">
        <f>IF('📄 RON MIẾNG'!B152="","",'📄 RON MIẾNG'!H152)</f>
        <v/>
      </c>
      <c r="F3557" s="37">
        <f>IF('📄 RON MIẾNG'!B152="","",'📄 RON MIẾNG'!I152)</f>
        <v/>
      </c>
      <c r="G3557" s="37">
        <f>IF('📄 RON MIẾNG'!B152="","",'📄 RON MIẾNG'!J152)</f>
        <v/>
      </c>
      <c r="H3557" s="37">
        <f>IF('📄 RON MIẾNG'!B152="","",'📄 RON MIẾNG'!K152)</f>
        <v/>
      </c>
      <c r="I3557" s="37">
        <f>IF('📄 RON MIẾNG'!B152="","",'📄 RON MIẾNG'!L152)</f>
        <v/>
      </c>
      <c r="J3557">
        <f>IF('📄 RON MIẾNG'!B152="","","")</f>
        <v/>
      </c>
      <c r="L3557">
        <f>N(L3556)+IF(AND('🔎 TRA CỨU NHANH'!$C$2&lt;&gt;"",OR(ISNUMBER(SEARCH('🔎 TRA CỨU NHANH'!$C$2,$A3557)),ISNUMBER(SEARCH('🔎 TRA CỨU NHANH'!$C$2,$B3557)))),1,0)</f>
        <v/>
      </c>
      <c r="M3557">
        <f>IF(L3557&gt;N(L3556),L3557,"")</f>
        <v/>
      </c>
      <c r="N3557">
        <f>N(N3556)+IF(AND('💰 BÁO GIÁ'!$C$27&lt;&gt;"",OR(ISNUMBER(SEARCH('💰 BÁO GIÁ'!$C$27,$A3557)),ISNUMBER(SEARCH('💰 BÁO GIÁ'!$C$27,$B3557)))),1,0)</f>
        <v/>
      </c>
      <c r="O3557">
        <f>IF(N3557&gt;N(N3556),N3557,"")</f>
        <v/>
      </c>
    </row>
    <row r="3558">
      <c r="A3558">
        <f>IF('📄 RON MIẾNG'!B153="","",'📄 RON MIẾNG'!B153)</f>
        <v/>
      </c>
      <c r="B3558">
        <f>IF('📄 RON MIẾNG'!B153="","",'📄 RON MIẾNG'!C153)</f>
        <v/>
      </c>
      <c r="C3558">
        <f>IF('📄 RON MIẾNG'!B153="","","Ron miếng")</f>
        <v/>
      </c>
      <c r="D3558">
        <f>IF('📄 RON MIẾNG'!B153="","",'📄 RON MIẾNG'!F153)</f>
        <v/>
      </c>
      <c r="E3558" s="37">
        <f>IF('📄 RON MIẾNG'!B153="","",'📄 RON MIẾNG'!H153)</f>
        <v/>
      </c>
      <c r="F3558" s="37">
        <f>IF('📄 RON MIẾNG'!B153="","",'📄 RON MIẾNG'!I153)</f>
        <v/>
      </c>
      <c r="G3558" s="37">
        <f>IF('📄 RON MIẾNG'!B153="","",'📄 RON MIẾNG'!J153)</f>
        <v/>
      </c>
      <c r="H3558" s="37">
        <f>IF('📄 RON MIẾNG'!B153="","",'📄 RON MIẾNG'!K153)</f>
        <v/>
      </c>
      <c r="I3558" s="37">
        <f>IF('📄 RON MIẾNG'!B153="","",'📄 RON MIẾNG'!L153)</f>
        <v/>
      </c>
      <c r="J3558">
        <f>IF('📄 RON MIẾNG'!B153="","","")</f>
        <v/>
      </c>
      <c r="L3558">
        <f>N(L3557)+IF(AND('🔎 TRA CỨU NHANH'!$C$2&lt;&gt;"",OR(ISNUMBER(SEARCH('🔎 TRA CỨU NHANH'!$C$2,$A3558)),ISNUMBER(SEARCH('🔎 TRA CỨU NHANH'!$C$2,$B3558)))),1,0)</f>
        <v/>
      </c>
      <c r="M3558">
        <f>IF(L3558&gt;N(L3557),L3558,"")</f>
        <v/>
      </c>
      <c r="N3558">
        <f>N(N3557)+IF(AND('💰 BÁO GIÁ'!$C$27&lt;&gt;"",OR(ISNUMBER(SEARCH('💰 BÁO GIÁ'!$C$27,$A3558)),ISNUMBER(SEARCH('💰 BÁO GIÁ'!$C$27,$B3558)))),1,0)</f>
        <v/>
      </c>
      <c r="O3558">
        <f>IF(N3558&gt;N(N3557),N3558,"")</f>
        <v/>
      </c>
    </row>
    <row r="3559">
      <c r="A3559">
        <f>IF('📄 RON MIẾNG'!B154="","",'📄 RON MIẾNG'!B154)</f>
        <v/>
      </c>
      <c r="B3559">
        <f>IF('📄 RON MIẾNG'!B154="","",'📄 RON MIẾNG'!C154)</f>
        <v/>
      </c>
      <c r="C3559">
        <f>IF('📄 RON MIẾNG'!B154="","","Ron miếng")</f>
        <v/>
      </c>
      <c r="D3559">
        <f>IF('📄 RON MIẾNG'!B154="","",'📄 RON MIẾNG'!F154)</f>
        <v/>
      </c>
      <c r="E3559" s="37">
        <f>IF('📄 RON MIẾNG'!B154="","",'📄 RON MIẾNG'!H154)</f>
        <v/>
      </c>
      <c r="F3559" s="37">
        <f>IF('📄 RON MIẾNG'!B154="","",'📄 RON MIẾNG'!I154)</f>
        <v/>
      </c>
      <c r="G3559" s="37">
        <f>IF('📄 RON MIẾNG'!B154="","",'📄 RON MIẾNG'!J154)</f>
        <v/>
      </c>
      <c r="H3559" s="37">
        <f>IF('📄 RON MIẾNG'!B154="","",'📄 RON MIẾNG'!K154)</f>
        <v/>
      </c>
      <c r="I3559" s="37">
        <f>IF('📄 RON MIẾNG'!B154="","",'📄 RON MIẾNG'!L154)</f>
        <v/>
      </c>
      <c r="J3559">
        <f>IF('📄 RON MIẾNG'!B154="","","")</f>
        <v/>
      </c>
      <c r="L3559">
        <f>N(L3558)+IF(AND('🔎 TRA CỨU NHANH'!$C$2&lt;&gt;"",OR(ISNUMBER(SEARCH('🔎 TRA CỨU NHANH'!$C$2,$A3559)),ISNUMBER(SEARCH('🔎 TRA CỨU NHANH'!$C$2,$B3559)))),1,0)</f>
        <v/>
      </c>
      <c r="M3559">
        <f>IF(L3559&gt;N(L3558),L3559,"")</f>
        <v/>
      </c>
      <c r="N3559">
        <f>N(N3558)+IF(AND('💰 BÁO GIÁ'!$C$27&lt;&gt;"",OR(ISNUMBER(SEARCH('💰 BÁO GIÁ'!$C$27,$A3559)),ISNUMBER(SEARCH('💰 BÁO GIÁ'!$C$27,$B3559)))),1,0)</f>
        <v/>
      </c>
      <c r="O3559">
        <f>IF(N3559&gt;N(N3558),N3559,"")</f>
        <v/>
      </c>
    </row>
    <row r="3560">
      <c r="A3560">
        <f>IF('📄 RON MIẾNG'!B155="","",'📄 RON MIẾNG'!B155)</f>
        <v/>
      </c>
      <c r="B3560">
        <f>IF('📄 RON MIẾNG'!B155="","",'📄 RON MIẾNG'!C155)</f>
        <v/>
      </c>
      <c r="C3560">
        <f>IF('📄 RON MIẾNG'!B155="","","Ron miếng")</f>
        <v/>
      </c>
      <c r="D3560">
        <f>IF('📄 RON MIẾNG'!B155="","",'📄 RON MIẾNG'!F155)</f>
        <v/>
      </c>
      <c r="E3560" s="37">
        <f>IF('📄 RON MIẾNG'!B155="","",'📄 RON MIẾNG'!H155)</f>
        <v/>
      </c>
      <c r="F3560" s="37">
        <f>IF('📄 RON MIẾNG'!B155="","",'📄 RON MIẾNG'!I155)</f>
        <v/>
      </c>
      <c r="G3560" s="37">
        <f>IF('📄 RON MIẾNG'!B155="","",'📄 RON MIẾNG'!J155)</f>
        <v/>
      </c>
      <c r="H3560" s="37">
        <f>IF('📄 RON MIẾNG'!B155="","",'📄 RON MIẾNG'!K155)</f>
        <v/>
      </c>
      <c r="I3560" s="37">
        <f>IF('📄 RON MIẾNG'!B155="","",'📄 RON MIẾNG'!L155)</f>
        <v/>
      </c>
      <c r="J3560">
        <f>IF('📄 RON MIẾNG'!B155="","","")</f>
        <v/>
      </c>
      <c r="L3560">
        <f>N(L3559)+IF(AND('🔎 TRA CỨU NHANH'!$C$2&lt;&gt;"",OR(ISNUMBER(SEARCH('🔎 TRA CỨU NHANH'!$C$2,$A3560)),ISNUMBER(SEARCH('🔎 TRA CỨU NHANH'!$C$2,$B3560)))),1,0)</f>
        <v/>
      </c>
      <c r="M3560">
        <f>IF(L3560&gt;N(L3559),L3560,"")</f>
        <v/>
      </c>
      <c r="N3560">
        <f>N(N3559)+IF(AND('💰 BÁO GIÁ'!$C$27&lt;&gt;"",OR(ISNUMBER(SEARCH('💰 BÁO GIÁ'!$C$27,$A3560)),ISNUMBER(SEARCH('💰 BÁO GIÁ'!$C$27,$B3560)))),1,0)</f>
        <v/>
      </c>
      <c r="O3560">
        <f>IF(N3560&gt;N(N3559),N3560,"")</f>
        <v/>
      </c>
    </row>
    <row r="3561">
      <c r="A3561">
        <f>IF('📄 RON MIẾNG'!B156="","",'📄 RON MIẾNG'!B156)</f>
        <v/>
      </c>
      <c r="B3561">
        <f>IF('📄 RON MIẾNG'!B156="","",'📄 RON MIẾNG'!C156)</f>
        <v/>
      </c>
      <c r="C3561">
        <f>IF('📄 RON MIẾNG'!B156="","","Ron miếng")</f>
        <v/>
      </c>
      <c r="D3561">
        <f>IF('📄 RON MIẾNG'!B156="","",'📄 RON MIẾNG'!F156)</f>
        <v/>
      </c>
      <c r="E3561" s="37">
        <f>IF('📄 RON MIẾNG'!B156="","",'📄 RON MIẾNG'!H156)</f>
        <v/>
      </c>
      <c r="F3561" s="37">
        <f>IF('📄 RON MIẾNG'!B156="","",'📄 RON MIẾNG'!I156)</f>
        <v/>
      </c>
      <c r="G3561" s="37">
        <f>IF('📄 RON MIẾNG'!B156="","",'📄 RON MIẾNG'!J156)</f>
        <v/>
      </c>
      <c r="H3561" s="37">
        <f>IF('📄 RON MIẾNG'!B156="","",'📄 RON MIẾNG'!K156)</f>
        <v/>
      </c>
      <c r="I3561" s="37">
        <f>IF('📄 RON MIẾNG'!B156="","",'📄 RON MIẾNG'!L156)</f>
        <v/>
      </c>
      <c r="J3561">
        <f>IF('📄 RON MIẾNG'!B156="","","")</f>
        <v/>
      </c>
      <c r="L3561">
        <f>N(L3560)+IF(AND('🔎 TRA CỨU NHANH'!$C$2&lt;&gt;"",OR(ISNUMBER(SEARCH('🔎 TRA CỨU NHANH'!$C$2,$A3561)),ISNUMBER(SEARCH('🔎 TRA CỨU NHANH'!$C$2,$B3561)))),1,0)</f>
        <v/>
      </c>
      <c r="M3561">
        <f>IF(L3561&gt;N(L3560),L3561,"")</f>
        <v/>
      </c>
      <c r="N3561">
        <f>N(N3560)+IF(AND('💰 BÁO GIÁ'!$C$27&lt;&gt;"",OR(ISNUMBER(SEARCH('💰 BÁO GIÁ'!$C$27,$A3561)),ISNUMBER(SEARCH('💰 BÁO GIÁ'!$C$27,$B3561)))),1,0)</f>
        <v/>
      </c>
      <c r="O3561">
        <f>IF(N3561&gt;N(N3560),N3561,"")</f>
        <v/>
      </c>
    </row>
    <row r="3562">
      <c r="A3562">
        <f>IF('📄 RON MIẾNG'!B157="","",'📄 RON MIẾNG'!B157)</f>
        <v/>
      </c>
      <c r="B3562">
        <f>IF('📄 RON MIẾNG'!B157="","",'📄 RON MIẾNG'!C157)</f>
        <v/>
      </c>
      <c r="C3562">
        <f>IF('📄 RON MIẾNG'!B157="","","Ron miếng")</f>
        <v/>
      </c>
      <c r="D3562">
        <f>IF('📄 RON MIẾNG'!B157="","",'📄 RON MIẾNG'!F157)</f>
        <v/>
      </c>
      <c r="E3562" s="37">
        <f>IF('📄 RON MIẾNG'!B157="","",'📄 RON MIẾNG'!H157)</f>
        <v/>
      </c>
      <c r="F3562" s="37">
        <f>IF('📄 RON MIẾNG'!B157="","",'📄 RON MIẾNG'!I157)</f>
        <v/>
      </c>
      <c r="G3562" s="37">
        <f>IF('📄 RON MIẾNG'!B157="","",'📄 RON MIẾNG'!J157)</f>
        <v/>
      </c>
      <c r="H3562" s="37">
        <f>IF('📄 RON MIẾNG'!B157="","",'📄 RON MIẾNG'!K157)</f>
        <v/>
      </c>
      <c r="I3562" s="37">
        <f>IF('📄 RON MIẾNG'!B157="","",'📄 RON MIẾNG'!L157)</f>
        <v/>
      </c>
      <c r="J3562">
        <f>IF('📄 RON MIẾNG'!B157="","","")</f>
        <v/>
      </c>
      <c r="L3562">
        <f>N(L3561)+IF(AND('🔎 TRA CỨU NHANH'!$C$2&lt;&gt;"",OR(ISNUMBER(SEARCH('🔎 TRA CỨU NHANH'!$C$2,$A3562)),ISNUMBER(SEARCH('🔎 TRA CỨU NHANH'!$C$2,$B3562)))),1,0)</f>
        <v/>
      </c>
      <c r="M3562">
        <f>IF(L3562&gt;N(L3561),L3562,"")</f>
        <v/>
      </c>
      <c r="N3562">
        <f>N(N3561)+IF(AND('💰 BÁO GIÁ'!$C$27&lt;&gt;"",OR(ISNUMBER(SEARCH('💰 BÁO GIÁ'!$C$27,$A3562)),ISNUMBER(SEARCH('💰 BÁO GIÁ'!$C$27,$B3562)))),1,0)</f>
        <v/>
      </c>
      <c r="O3562">
        <f>IF(N3562&gt;N(N3561),N3562,"")</f>
        <v/>
      </c>
    </row>
    <row r="3563">
      <c r="A3563">
        <f>IF('📄 RON MIẾNG'!B158="","",'📄 RON MIẾNG'!B158)</f>
        <v/>
      </c>
      <c r="B3563">
        <f>IF('📄 RON MIẾNG'!B158="","",'📄 RON MIẾNG'!C158)</f>
        <v/>
      </c>
      <c r="C3563">
        <f>IF('📄 RON MIẾNG'!B158="","","Ron miếng")</f>
        <v/>
      </c>
      <c r="D3563">
        <f>IF('📄 RON MIẾNG'!B158="","",'📄 RON MIẾNG'!F158)</f>
        <v/>
      </c>
      <c r="E3563" s="37">
        <f>IF('📄 RON MIẾNG'!B158="","",'📄 RON MIẾNG'!H158)</f>
        <v/>
      </c>
      <c r="F3563" s="37">
        <f>IF('📄 RON MIẾNG'!B158="","",'📄 RON MIẾNG'!I158)</f>
        <v/>
      </c>
      <c r="G3563" s="37">
        <f>IF('📄 RON MIẾNG'!B158="","",'📄 RON MIẾNG'!J158)</f>
        <v/>
      </c>
      <c r="H3563" s="37">
        <f>IF('📄 RON MIẾNG'!B158="","",'📄 RON MIẾNG'!K158)</f>
        <v/>
      </c>
      <c r="I3563" s="37">
        <f>IF('📄 RON MIẾNG'!B158="","",'📄 RON MIẾNG'!L158)</f>
        <v/>
      </c>
      <c r="J3563">
        <f>IF('📄 RON MIẾNG'!B158="","","")</f>
        <v/>
      </c>
      <c r="L3563">
        <f>N(L3562)+IF(AND('🔎 TRA CỨU NHANH'!$C$2&lt;&gt;"",OR(ISNUMBER(SEARCH('🔎 TRA CỨU NHANH'!$C$2,$A3563)),ISNUMBER(SEARCH('🔎 TRA CỨU NHANH'!$C$2,$B3563)))),1,0)</f>
        <v/>
      </c>
      <c r="M3563">
        <f>IF(L3563&gt;N(L3562),L3563,"")</f>
        <v/>
      </c>
      <c r="N3563">
        <f>N(N3562)+IF(AND('💰 BÁO GIÁ'!$C$27&lt;&gt;"",OR(ISNUMBER(SEARCH('💰 BÁO GIÁ'!$C$27,$A3563)),ISNUMBER(SEARCH('💰 BÁO GIÁ'!$C$27,$B3563)))),1,0)</f>
        <v/>
      </c>
      <c r="O3563">
        <f>IF(N3563&gt;N(N3562),N3563,"")</f>
        <v/>
      </c>
    </row>
    <row r="3564">
      <c r="A3564">
        <f>IF('📄 RON MIẾNG'!B159="","",'📄 RON MIẾNG'!B159)</f>
        <v/>
      </c>
      <c r="B3564">
        <f>IF('📄 RON MIẾNG'!B159="","",'📄 RON MIẾNG'!C159)</f>
        <v/>
      </c>
      <c r="C3564">
        <f>IF('📄 RON MIẾNG'!B159="","","Ron miếng")</f>
        <v/>
      </c>
      <c r="D3564">
        <f>IF('📄 RON MIẾNG'!B159="","",'📄 RON MIẾNG'!F159)</f>
        <v/>
      </c>
      <c r="E3564" s="37">
        <f>IF('📄 RON MIẾNG'!B159="","",'📄 RON MIẾNG'!H159)</f>
        <v/>
      </c>
      <c r="F3564" s="37">
        <f>IF('📄 RON MIẾNG'!B159="","",'📄 RON MIẾNG'!I159)</f>
        <v/>
      </c>
      <c r="G3564" s="37">
        <f>IF('📄 RON MIẾNG'!B159="","",'📄 RON MIẾNG'!J159)</f>
        <v/>
      </c>
      <c r="H3564" s="37">
        <f>IF('📄 RON MIẾNG'!B159="","",'📄 RON MIẾNG'!K159)</f>
        <v/>
      </c>
      <c r="I3564" s="37">
        <f>IF('📄 RON MIẾNG'!B159="","",'📄 RON MIẾNG'!L159)</f>
        <v/>
      </c>
      <c r="J3564">
        <f>IF('📄 RON MIẾNG'!B159="","","")</f>
        <v/>
      </c>
      <c r="L3564">
        <f>N(L3563)+IF(AND('🔎 TRA CỨU NHANH'!$C$2&lt;&gt;"",OR(ISNUMBER(SEARCH('🔎 TRA CỨU NHANH'!$C$2,$A3564)),ISNUMBER(SEARCH('🔎 TRA CỨU NHANH'!$C$2,$B3564)))),1,0)</f>
        <v/>
      </c>
      <c r="M3564">
        <f>IF(L3564&gt;N(L3563),L3564,"")</f>
        <v/>
      </c>
      <c r="N3564">
        <f>N(N3563)+IF(AND('💰 BÁO GIÁ'!$C$27&lt;&gt;"",OR(ISNUMBER(SEARCH('💰 BÁO GIÁ'!$C$27,$A3564)),ISNUMBER(SEARCH('💰 BÁO GIÁ'!$C$27,$B3564)))),1,0)</f>
        <v/>
      </c>
      <c r="O3564">
        <f>IF(N3564&gt;N(N3563),N3564,"")</f>
        <v/>
      </c>
    </row>
    <row r="3565">
      <c r="A3565">
        <f>IF('📄 RON MIẾNG'!B160="","",'📄 RON MIẾNG'!B160)</f>
        <v/>
      </c>
      <c r="B3565">
        <f>IF('📄 RON MIẾNG'!B160="","",'📄 RON MIẾNG'!C160)</f>
        <v/>
      </c>
      <c r="C3565">
        <f>IF('📄 RON MIẾNG'!B160="","","Ron miếng")</f>
        <v/>
      </c>
      <c r="D3565">
        <f>IF('📄 RON MIẾNG'!B160="","",'📄 RON MIẾNG'!F160)</f>
        <v/>
      </c>
      <c r="E3565" s="37">
        <f>IF('📄 RON MIẾNG'!B160="","",'📄 RON MIẾNG'!H160)</f>
        <v/>
      </c>
      <c r="F3565" s="37">
        <f>IF('📄 RON MIẾNG'!B160="","",'📄 RON MIẾNG'!I160)</f>
        <v/>
      </c>
      <c r="G3565" s="37">
        <f>IF('📄 RON MIẾNG'!B160="","",'📄 RON MIẾNG'!J160)</f>
        <v/>
      </c>
      <c r="H3565" s="37">
        <f>IF('📄 RON MIẾNG'!B160="","",'📄 RON MIẾNG'!K160)</f>
        <v/>
      </c>
      <c r="I3565" s="37">
        <f>IF('📄 RON MIẾNG'!B160="","",'📄 RON MIẾNG'!L160)</f>
        <v/>
      </c>
      <c r="J3565">
        <f>IF('📄 RON MIẾNG'!B160="","","")</f>
        <v/>
      </c>
      <c r="L3565">
        <f>N(L3564)+IF(AND('🔎 TRA CỨU NHANH'!$C$2&lt;&gt;"",OR(ISNUMBER(SEARCH('🔎 TRA CỨU NHANH'!$C$2,$A3565)),ISNUMBER(SEARCH('🔎 TRA CỨU NHANH'!$C$2,$B3565)))),1,0)</f>
        <v/>
      </c>
      <c r="M3565">
        <f>IF(L3565&gt;N(L3564),L3565,"")</f>
        <v/>
      </c>
      <c r="N3565">
        <f>N(N3564)+IF(AND('💰 BÁO GIÁ'!$C$27&lt;&gt;"",OR(ISNUMBER(SEARCH('💰 BÁO GIÁ'!$C$27,$A3565)),ISNUMBER(SEARCH('💰 BÁO GIÁ'!$C$27,$B3565)))),1,0)</f>
        <v/>
      </c>
      <c r="O3565">
        <f>IF(N3565&gt;N(N3564),N3565,"")</f>
        <v/>
      </c>
    </row>
    <row r="3566">
      <c r="A3566">
        <f>IF('📄 RON MIẾNG'!B161="","",'📄 RON MIẾNG'!B161)</f>
        <v/>
      </c>
      <c r="B3566">
        <f>IF('📄 RON MIẾNG'!B161="","",'📄 RON MIẾNG'!C161)</f>
        <v/>
      </c>
      <c r="C3566">
        <f>IF('📄 RON MIẾNG'!B161="","","Ron miếng")</f>
        <v/>
      </c>
      <c r="D3566">
        <f>IF('📄 RON MIẾNG'!B161="","",'📄 RON MIẾNG'!F161)</f>
        <v/>
      </c>
      <c r="E3566">
        <f>IF('📄 RON MIẾNG'!B161="","",'📄 RON MIẾNG'!H161)</f>
        <v/>
      </c>
      <c r="F3566">
        <f>IF('📄 RON MIẾNG'!B161="","",'📄 RON MIẾNG'!I161)</f>
        <v/>
      </c>
      <c r="G3566">
        <f>IF('📄 RON MIẾNG'!B161="","",'📄 RON MIẾNG'!J161)</f>
        <v/>
      </c>
      <c r="H3566">
        <f>IF('📄 RON MIẾNG'!B161="","",'📄 RON MIẾNG'!K161)</f>
        <v/>
      </c>
      <c r="I3566">
        <f>IF('📄 RON MIẾNG'!B161="","",'📄 RON MIẾNG'!L161)</f>
        <v/>
      </c>
      <c r="J3566">
        <f>IF('📄 RON MIẾNG'!B161="","","")</f>
        <v/>
      </c>
      <c r="L3566">
        <f>N(L3565)+IF(AND('🔎 TRA CỨU NHANH'!$C$2&lt;&gt;"",OR(ISNUMBER(SEARCH('🔎 TRA CỨU NHANH'!$C$2,$A3566)),ISNUMBER(SEARCH('🔎 TRA CỨU NHANH'!$C$2,$B3566)))),1,0)</f>
        <v/>
      </c>
      <c r="M3566">
        <f>IF(L3566&gt;N(L3565),L3566,"")</f>
        <v/>
      </c>
      <c r="N3566">
        <f>N(N3565)+IF(AND('💰 BÁO GIÁ'!$C$27&lt;&gt;"",OR(ISNUMBER(SEARCH('💰 BÁO GIÁ'!$C$27,$A3566)),ISNUMBER(SEARCH('💰 BÁO GIÁ'!$C$27,$B3566)))),1,0)</f>
        <v/>
      </c>
      <c r="O3566">
        <f>IF(N3566&gt;N(N3565),N3566,"")</f>
        <v/>
      </c>
    </row>
    <row r="3567">
      <c r="A3567">
        <f>IF('📄 RON MIẾNG'!B162="","",'📄 RON MIẾNG'!B162)</f>
        <v/>
      </c>
      <c r="B3567">
        <f>IF('📄 RON MIẾNG'!B162="","",'📄 RON MIẾNG'!C162)</f>
        <v/>
      </c>
      <c r="C3567">
        <f>IF('📄 RON MIẾNG'!B162="","","Ron miếng")</f>
        <v/>
      </c>
      <c r="D3567">
        <f>IF('📄 RON MIẾNG'!B162="","",'📄 RON MIẾNG'!F162)</f>
        <v/>
      </c>
      <c r="E3567" s="37">
        <f>IF('📄 RON MIẾNG'!B162="","",'📄 RON MIẾNG'!H162)</f>
        <v/>
      </c>
      <c r="F3567" s="37">
        <f>IF('📄 RON MIẾNG'!B162="","",'📄 RON MIẾNG'!I162)</f>
        <v/>
      </c>
      <c r="G3567" s="37">
        <f>IF('📄 RON MIẾNG'!B162="","",'📄 RON MIẾNG'!J162)</f>
        <v/>
      </c>
      <c r="H3567" s="37">
        <f>IF('📄 RON MIẾNG'!B162="","",'📄 RON MIẾNG'!K162)</f>
        <v/>
      </c>
      <c r="I3567" s="37">
        <f>IF('📄 RON MIẾNG'!B162="","",'📄 RON MIẾNG'!L162)</f>
        <v/>
      </c>
      <c r="J3567">
        <f>IF('📄 RON MIẾNG'!B162="","","")</f>
        <v/>
      </c>
      <c r="L3567">
        <f>N(L3566)+IF(AND('🔎 TRA CỨU NHANH'!$C$2&lt;&gt;"",OR(ISNUMBER(SEARCH('🔎 TRA CỨU NHANH'!$C$2,$A3567)),ISNUMBER(SEARCH('🔎 TRA CỨU NHANH'!$C$2,$B3567)))),1,0)</f>
        <v/>
      </c>
      <c r="M3567">
        <f>IF(L3567&gt;N(L3566),L3567,"")</f>
        <v/>
      </c>
      <c r="N3567">
        <f>N(N3566)+IF(AND('💰 BÁO GIÁ'!$C$27&lt;&gt;"",OR(ISNUMBER(SEARCH('💰 BÁO GIÁ'!$C$27,$A3567)),ISNUMBER(SEARCH('💰 BÁO GIÁ'!$C$27,$B3567)))),1,0)</f>
        <v/>
      </c>
      <c r="O3567">
        <f>IF(N3567&gt;N(N3566),N3567,"")</f>
        <v/>
      </c>
    </row>
    <row r="3568">
      <c r="A3568">
        <f>IF('📄 RON MIẾNG'!B163="","",'📄 RON MIẾNG'!B163)</f>
        <v/>
      </c>
      <c r="B3568">
        <f>IF('📄 RON MIẾNG'!B163="","",'📄 RON MIẾNG'!C163)</f>
        <v/>
      </c>
      <c r="C3568">
        <f>IF('📄 RON MIẾNG'!B163="","","Ron miếng")</f>
        <v/>
      </c>
      <c r="D3568">
        <f>IF('📄 RON MIẾNG'!B163="","",'📄 RON MIẾNG'!F163)</f>
        <v/>
      </c>
      <c r="E3568" s="37">
        <f>IF('📄 RON MIẾNG'!B163="","",'📄 RON MIẾNG'!H163)</f>
        <v/>
      </c>
      <c r="F3568" s="37">
        <f>IF('📄 RON MIẾNG'!B163="","",'📄 RON MIẾNG'!I163)</f>
        <v/>
      </c>
      <c r="G3568" s="37">
        <f>IF('📄 RON MIẾNG'!B163="","",'📄 RON MIẾNG'!J163)</f>
        <v/>
      </c>
      <c r="H3568" s="37">
        <f>IF('📄 RON MIẾNG'!B163="","",'📄 RON MIẾNG'!K163)</f>
        <v/>
      </c>
      <c r="I3568" s="37">
        <f>IF('📄 RON MIẾNG'!B163="","",'📄 RON MIẾNG'!L163)</f>
        <v/>
      </c>
      <c r="J3568">
        <f>IF('📄 RON MIẾNG'!B163="","","")</f>
        <v/>
      </c>
      <c r="L3568">
        <f>N(L3567)+IF(AND('🔎 TRA CỨU NHANH'!$C$2&lt;&gt;"",OR(ISNUMBER(SEARCH('🔎 TRA CỨU NHANH'!$C$2,$A3568)),ISNUMBER(SEARCH('🔎 TRA CỨU NHANH'!$C$2,$B3568)))),1,0)</f>
        <v/>
      </c>
      <c r="M3568">
        <f>IF(L3568&gt;N(L3567),L3568,"")</f>
        <v/>
      </c>
      <c r="N3568">
        <f>N(N3567)+IF(AND('💰 BÁO GIÁ'!$C$27&lt;&gt;"",OR(ISNUMBER(SEARCH('💰 BÁO GIÁ'!$C$27,$A3568)),ISNUMBER(SEARCH('💰 BÁO GIÁ'!$C$27,$B3568)))),1,0)</f>
        <v/>
      </c>
      <c r="O3568">
        <f>IF(N3568&gt;N(N3567),N3568,"")</f>
        <v/>
      </c>
    </row>
    <row r="3569">
      <c r="A3569">
        <f>IF('📄 RON MIẾNG'!B164="","",'📄 RON MIẾNG'!B164)</f>
        <v/>
      </c>
      <c r="B3569">
        <f>IF('📄 RON MIẾNG'!B164="","",'📄 RON MIẾNG'!C164)</f>
        <v/>
      </c>
      <c r="C3569">
        <f>IF('📄 RON MIẾNG'!B164="","","Ron miếng")</f>
        <v/>
      </c>
      <c r="D3569">
        <f>IF('📄 RON MIẾNG'!B164="","",'📄 RON MIẾNG'!F164)</f>
        <v/>
      </c>
      <c r="E3569" s="37">
        <f>IF('📄 RON MIẾNG'!B164="","",'📄 RON MIẾNG'!H164)</f>
        <v/>
      </c>
      <c r="F3569" s="37">
        <f>IF('📄 RON MIẾNG'!B164="","",'📄 RON MIẾNG'!I164)</f>
        <v/>
      </c>
      <c r="G3569" s="37">
        <f>IF('📄 RON MIẾNG'!B164="","",'📄 RON MIẾNG'!J164)</f>
        <v/>
      </c>
      <c r="H3569" s="37">
        <f>IF('📄 RON MIẾNG'!B164="","",'📄 RON MIẾNG'!K164)</f>
        <v/>
      </c>
      <c r="I3569" s="37">
        <f>IF('📄 RON MIẾNG'!B164="","",'📄 RON MIẾNG'!L164)</f>
        <v/>
      </c>
      <c r="J3569">
        <f>IF('📄 RON MIẾNG'!B164="","","")</f>
        <v/>
      </c>
      <c r="L3569">
        <f>N(L3568)+IF(AND('🔎 TRA CỨU NHANH'!$C$2&lt;&gt;"",OR(ISNUMBER(SEARCH('🔎 TRA CỨU NHANH'!$C$2,$A3569)),ISNUMBER(SEARCH('🔎 TRA CỨU NHANH'!$C$2,$B3569)))),1,0)</f>
        <v/>
      </c>
      <c r="M3569">
        <f>IF(L3569&gt;N(L3568),L3569,"")</f>
        <v/>
      </c>
      <c r="N3569">
        <f>N(N3568)+IF(AND('💰 BÁO GIÁ'!$C$27&lt;&gt;"",OR(ISNUMBER(SEARCH('💰 BÁO GIÁ'!$C$27,$A3569)),ISNUMBER(SEARCH('💰 BÁO GIÁ'!$C$27,$B3569)))),1,0)</f>
        <v/>
      </c>
      <c r="O3569">
        <f>IF(N3569&gt;N(N3568),N3569,"")</f>
        <v/>
      </c>
    </row>
    <row r="3570">
      <c r="A3570">
        <f>IF('📄 RON MIẾNG'!B165="","",'📄 RON MIẾNG'!B165)</f>
        <v/>
      </c>
      <c r="B3570">
        <f>IF('📄 RON MIẾNG'!B165="","",'📄 RON MIẾNG'!C165)</f>
        <v/>
      </c>
      <c r="C3570">
        <f>IF('📄 RON MIẾNG'!B165="","","Ron miếng")</f>
        <v/>
      </c>
      <c r="D3570">
        <f>IF('📄 RON MIẾNG'!B165="","",'📄 RON MIẾNG'!F165)</f>
        <v/>
      </c>
      <c r="E3570" s="37">
        <f>IF('📄 RON MIẾNG'!B165="","",'📄 RON MIẾNG'!H165)</f>
        <v/>
      </c>
      <c r="F3570" s="37">
        <f>IF('📄 RON MIẾNG'!B165="","",'📄 RON MIẾNG'!I165)</f>
        <v/>
      </c>
      <c r="G3570" s="37">
        <f>IF('📄 RON MIẾNG'!B165="","",'📄 RON MIẾNG'!J165)</f>
        <v/>
      </c>
      <c r="H3570" s="37">
        <f>IF('📄 RON MIẾNG'!B165="","",'📄 RON MIẾNG'!K165)</f>
        <v/>
      </c>
      <c r="I3570" s="37">
        <f>IF('📄 RON MIẾNG'!B165="","",'📄 RON MIẾNG'!L165)</f>
        <v/>
      </c>
      <c r="J3570">
        <f>IF('📄 RON MIẾNG'!B165="","","")</f>
        <v/>
      </c>
      <c r="L3570">
        <f>N(L3569)+IF(AND('🔎 TRA CỨU NHANH'!$C$2&lt;&gt;"",OR(ISNUMBER(SEARCH('🔎 TRA CỨU NHANH'!$C$2,$A3570)),ISNUMBER(SEARCH('🔎 TRA CỨU NHANH'!$C$2,$B3570)))),1,0)</f>
        <v/>
      </c>
      <c r="M3570">
        <f>IF(L3570&gt;N(L3569),L3570,"")</f>
        <v/>
      </c>
      <c r="N3570">
        <f>N(N3569)+IF(AND('💰 BÁO GIÁ'!$C$27&lt;&gt;"",OR(ISNUMBER(SEARCH('💰 BÁO GIÁ'!$C$27,$A3570)),ISNUMBER(SEARCH('💰 BÁO GIÁ'!$C$27,$B3570)))),1,0)</f>
        <v/>
      </c>
      <c r="O3570">
        <f>IF(N3570&gt;N(N3569),N3570,"")</f>
        <v/>
      </c>
    </row>
    <row r="3571">
      <c r="A3571">
        <f>IF('📄 RON MIẾNG'!B166="","",'📄 RON MIẾNG'!B166)</f>
        <v/>
      </c>
      <c r="B3571">
        <f>IF('📄 RON MIẾNG'!B166="","",'📄 RON MIẾNG'!C166)</f>
        <v/>
      </c>
      <c r="C3571">
        <f>IF('📄 RON MIẾNG'!B166="","","Ron miếng")</f>
        <v/>
      </c>
      <c r="D3571">
        <f>IF('📄 RON MIẾNG'!B166="","",'📄 RON MIẾNG'!F166)</f>
        <v/>
      </c>
      <c r="E3571" s="37">
        <f>IF('📄 RON MIẾNG'!B166="","",'📄 RON MIẾNG'!H166)</f>
        <v/>
      </c>
      <c r="F3571" s="37">
        <f>IF('📄 RON MIẾNG'!B166="","",'📄 RON MIẾNG'!I166)</f>
        <v/>
      </c>
      <c r="G3571" s="37">
        <f>IF('📄 RON MIẾNG'!B166="","",'📄 RON MIẾNG'!J166)</f>
        <v/>
      </c>
      <c r="H3571" s="37">
        <f>IF('📄 RON MIẾNG'!B166="","",'📄 RON MIẾNG'!K166)</f>
        <v/>
      </c>
      <c r="I3571" s="37">
        <f>IF('📄 RON MIẾNG'!B166="","",'📄 RON MIẾNG'!L166)</f>
        <v/>
      </c>
      <c r="J3571">
        <f>IF('📄 RON MIẾNG'!B166="","","")</f>
        <v/>
      </c>
      <c r="L3571">
        <f>N(L3570)+IF(AND('🔎 TRA CỨU NHANH'!$C$2&lt;&gt;"",OR(ISNUMBER(SEARCH('🔎 TRA CỨU NHANH'!$C$2,$A3571)),ISNUMBER(SEARCH('🔎 TRA CỨU NHANH'!$C$2,$B3571)))),1,0)</f>
        <v/>
      </c>
      <c r="M3571">
        <f>IF(L3571&gt;N(L3570),L3571,"")</f>
        <v/>
      </c>
      <c r="N3571">
        <f>N(N3570)+IF(AND('💰 BÁO GIÁ'!$C$27&lt;&gt;"",OR(ISNUMBER(SEARCH('💰 BÁO GIÁ'!$C$27,$A3571)),ISNUMBER(SEARCH('💰 BÁO GIÁ'!$C$27,$B3571)))),1,0)</f>
        <v/>
      </c>
      <c r="O3571">
        <f>IF(N3571&gt;N(N3570),N3571,"")</f>
        <v/>
      </c>
    </row>
    <row r="3572">
      <c r="A3572">
        <f>IF('📄 RON MIẾNG'!B167="","",'📄 RON MIẾNG'!B167)</f>
        <v/>
      </c>
      <c r="B3572">
        <f>IF('📄 RON MIẾNG'!B167="","",'📄 RON MIẾNG'!C167)</f>
        <v/>
      </c>
      <c r="C3572">
        <f>IF('📄 RON MIẾNG'!B167="","","Ron miếng")</f>
        <v/>
      </c>
      <c r="D3572">
        <f>IF('📄 RON MIẾNG'!B167="","",'📄 RON MIẾNG'!F167)</f>
        <v/>
      </c>
      <c r="E3572" s="37">
        <f>IF('📄 RON MIẾNG'!B167="","",'📄 RON MIẾNG'!H167)</f>
        <v/>
      </c>
      <c r="F3572" s="37">
        <f>IF('📄 RON MIẾNG'!B167="","",'📄 RON MIẾNG'!I167)</f>
        <v/>
      </c>
      <c r="G3572" s="37">
        <f>IF('📄 RON MIẾNG'!B167="","",'📄 RON MIẾNG'!J167)</f>
        <v/>
      </c>
      <c r="H3572" s="37">
        <f>IF('📄 RON MIẾNG'!B167="","",'📄 RON MIẾNG'!K167)</f>
        <v/>
      </c>
      <c r="I3572" s="37">
        <f>IF('📄 RON MIẾNG'!B167="","",'📄 RON MIẾNG'!L167)</f>
        <v/>
      </c>
      <c r="J3572">
        <f>IF('📄 RON MIẾNG'!B167="","","")</f>
        <v/>
      </c>
      <c r="L3572">
        <f>N(L3571)+IF(AND('🔎 TRA CỨU NHANH'!$C$2&lt;&gt;"",OR(ISNUMBER(SEARCH('🔎 TRA CỨU NHANH'!$C$2,$A3572)),ISNUMBER(SEARCH('🔎 TRA CỨU NHANH'!$C$2,$B3572)))),1,0)</f>
        <v/>
      </c>
      <c r="M3572">
        <f>IF(L3572&gt;N(L3571),L3572,"")</f>
        <v/>
      </c>
      <c r="N3572">
        <f>N(N3571)+IF(AND('💰 BÁO GIÁ'!$C$27&lt;&gt;"",OR(ISNUMBER(SEARCH('💰 BÁO GIÁ'!$C$27,$A3572)),ISNUMBER(SEARCH('💰 BÁO GIÁ'!$C$27,$B3572)))),1,0)</f>
        <v/>
      </c>
      <c r="O3572">
        <f>IF(N3572&gt;N(N3571),N3572,"")</f>
        <v/>
      </c>
    </row>
    <row r="3573">
      <c r="A3573">
        <f>IF('📄 RON MIẾNG'!B168="","",'📄 RON MIẾNG'!B168)</f>
        <v/>
      </c>
      <c r="B3573">
        <f>IF('📄 RON MIẾNG'!B168="","",'📄 RON MIẾNG'!C168)</f>
        <v/>
      </c>
      <c r="C3573">
        <f>IF('📄 RON MIẾNG'!B168="","","Ron miếng")</f>
        <v/>
      </c>
      <c r="D3573">
        <f>IF('📄 RON MIẾNG'!B168="","",'📄 RON MIẾNG'!F168)</f>
        <v/>
      </c>
      <c r="E3573" s="37">
        <f>IF('📄 RON MIẾNG'!B168="","",'📄 RON MIẾNG'!H168)</f>
        <v/>
      </c>
      <c r="F3573" s="37">
        <f>IF('📄 RON MIẾNG'!B168="","",'📄 RON MIẾNG'!I168)</f>
        <v/>
      </c>
      <c r="G3573" s="37">
        <f>IF('📄 RON MIẾNG'!B168="","",'📄 RON MIẾNG'!J168)</f>
        <v/>
      </c>
      <c r="H3573" s="37">
        <f>IF('📄 RON MIẾNG'!B168="","",'📄 RON MIẾNG'!K168)</f>
        <v/>
      </c>
      <c r="I3573" s="37">
        <f>IF('📄 RON MIẾNG'!B168="","",'📄 RON MIẾNG'!L168)</f>
        <v/>
      </c>
      <c r="J3573">
        <f>IF('📄 RON MIẾNG'!B168="","","")</f>
        <v/>
      </c>
      <c r="L3573">
        <f>N(L3572)+IF(AND('🔎 TRA CỨU NHANH'!$C$2&lt;&gt;"",OR(ISNUMBER(SEARCH('🔎 TRA CỨU NHANH'!$C$2,$A3573)),ISNUMBER(SEARCH('🔎 TRA CỨU NHANH'!$C$2,$B3573)))),1,0)</f>
        <v/>
      </c>
      <c r="M3573">
        <f>IF(L3573&gt;N(L3572),L3573,"")</f>
        <v/>
      </c>
      <c r="N3573">
        <f>N(N3572)+IF(AND('💰 BÁO GIÁ'!$C$27&lt;&gt;"",OR(ISNUMBER(SEARCH('💰 BÁO GIÁ'!$C$27,$A3573)),ISNUMBER(SEARCH('💰 BÁO GIÁ'!$C$27,$B3573)))),1,0)</f>
        <v/>
      </c>
      <c r="O3573">
        <f>IF(N3573&gt;N(N3572),N3573,"")</f>
        <v/>
      </c>
    </row>
    <row r="3574">
      <c r="A3574">
        <f>IF('📄 RON MIẾNG'!B169="","",'📄 RON MIẾNG'!B169)</f>
        <v/>
      </c>
      <c r="B3574">
        <f>IF('📄 RON MIẾNG'!B169="","",'📄 RON MIẾNG'!C169)</f>
        <v/>
      </c>
      <c r="C3574">
        <f>IF('📄 RON MIẾNG'!B169="","","Ron miếng")</f>
        <v/>
      </c>
      <c r="D3574">
        <f>IF('📄 RON MIẾNG'!B169="","",'📄 RON MIẾNG'!F169)</f>
        <v/>
      </c>
      <c r="E3574">
        <f>IF('📄 RON MIẾNG'!B169="","",'📄 RON MIẾNG'!H169)</f>
        <v/>
      </c>
      <c r="F3574">
        <f>IF('📄 RON MIẾNG'!B169="","",'📄 RON MIẾNG'!I169)</f>
        <v/>
      </c>
      <c r="G3574">
        <f>IF('📄 RON MIẾNG'!B169="","",'📄 RON MIẾNG'!J169)</f>
        <v/>
      </c>
      <c r="H3574">
        <f>IF('📄 RON MIẾNG'!B169="","",'📄 RON MIẾNG'!K169)</f>
        <v/>
      </c>
      <c r="I3574">
        <f>IF('📄 RON MIẾNG'!B169="","",'📄 RON MIẾNG'!L169)</f>
        <v/>
      </c>
      <c r="J3574">
        <f>IF('📄 RON MIẾNG'!B169="","","")</f>
        <v/>
      </c>
      <c r="L3574">
        <f>N(L3573)+IF(AND('🔎 TRA CỨU NHANH'!$C$2&lt;&gt;"",OR(ISNUMBER(SEARCH('🔎 TRA CỨU NHANH'!$C$2,$A3574)),ISNUMBER(SEARCH('🔎 TRA CỨU NHANH'!$C$2,$B3574)))),1,0)</f>
        <v/>
      </c>
      <c r="M3574">
        <f>IF(L3574&gt;N(L3573),L3574,"")</f>
        <v/>
      </c>
      <c r="N3574">
        <f>N(N3573)+IF(AND('💰 BÁO GIÁ'!$C$27&lt;&gt;"",OR(ISNUMBER(SEARCH('💰 BÁO GIÁ'!$C$27,$A3574)),ISNUMBER(SEARCH('💰 BÁO GIÁ'!$C$27,$B3574)))),1,0)</f>
        <v/>
      </c>
      <c r="O3574">
        <f>IF(N3574&gt;N(N3573),N3574,"")</f>
        <v/>
      </c>
    </row>
    <row r="3575">
      <c r="A3575">
        <f>IF('📄 RON MIẾNG'!B170="","",'📄 RON MIẾNG'!B170)</f>
        <v/>
      </c>
      <c r="B3575">
        <f>IF('📄 RON MIẾNG'!B170="","",'📄 RON MIẾNG'!C170)</f>
        <v/>
      </c>
      <c r="C3575">
        <f>IF('📄 RON MIẾNG'!B170="","","Ron miếng")</f>
        <v/>
      </c>
      <c r="D3575">
        <f>IF('📄 RON MIẾNG'!B170="","",'📄 RON MIẾNG'!F170)</f>
        <v/>
      </c>
      <c r="E3575" s="37">
        <f>IF('📄 RON MIẾNG'!B170="","",'📄 RON MIẾNG'!H170)</f>
        <v/>
      </c>
      <c r="F3575" s="37">
        <f>IF('📄 RON MIẾNG'!B170="","",'📄 RON MIẾNG'!I170)</f>
        <v/>
      </c>
      <c r="G3575" s="37">
        <f>IF('📄 RON MIẾNG'!B170="","",'📄 RON MIẾNG'!J170)</f>
        <v/>
      </c>
      <c r="H3575" s="37">
        <f>IF('📄 RON MIẾNG'!B170="","",'📄 RON MIẾNG'!K170)</f>
        <v/>
      </c>
      <c r="I3575" s="37">
        <f>IF('📄 RON MIẾNG'!B170="","",'📄 RON MIẾNG'!L170)</f>
        <v/>
      </c>
      <c r="J3575">
        <f>IF('📄 RON MIẾNG'!B170="","","")</f>
        <v/>
      </c>
      <c r="L3575">
        <f>N(L3574)+IF(AND('🔎 TRA CỨU NHANH'!$C$2&lt;&gt;"",OR(ISNUMBER(SEARCH('🔎 TRA CỨU NHANH'!$C$2,$A3575)),ISNUMBER(SEARCH('🔎 TRA CỨU NHANH'!$C$2,$B3575)))),1,0)</f>
        <v/>
      </c>
      <c r="M3575">
        <f>IF(L3575&gt;N(L3574),L3575,"")</f>
        <v/>
      </c>
      <c r="N3575">
        <f>N(N3574)+IF(AND('💰 BÁO GIÁ'!$C$27&lt;&gt;"",OR(ISNUMBER(SEARCH('💰 BÁO GIÁ'!$C$27,$A3575)),ISNUMBER(SEARCH('💰 BÁO GIÁ'!$C$27,$B3575)))),1,0)</f>
        <v/>
      </c>
      <c r="O3575">
        <f>IF(N3575&gt;N(N3574),N3575,"")</f>
        <v/>
      </c>
    </row>
    <row r="3576">
      <c r="A3576">
        <f>IF('📄 RON MIẾNG'!B171="","",'📄 RON MIẾNG'!B171)</f>
        <v/>
      </c>
      <c r="B3576">
        <f>IF('📄 RON MIẾNG'!B171="","",'📄 RON MIẾNG'!C171)</f>
        <v/>
      </c>
      <c r="C3576">
        <f>IF('📄 RON MIẾNG'!B171="","","Ron miếng")</f>
        <v/>
      </c>
      <c r="D3576">
        <f>IF('📄 RON MIẾNG'!B171="","",'📄 RON MIẾNG'!F171)</f>
        <v/>
      </c>
      <c r="E3576" s="37">
        <f>IF('📄 RON MIẾNG'!B171="","",'📄 RON MIẾNG'!H171)</f>
        <v/>
      </c>
      <c r="F3576" s="37">
        <f>IF('📄 RON MIẾNG'!B171="","",'📄 RON MIẾNG'!I171)</f>
        <v/>
      </c>
      <c r="G3576" s="37">
        <f>IF('📄 RON MIẾNG'!B171="","",'📄 RON MIẾNG'!J171)</f>
        <v/>
      </c>
      <c r="H3576" s="37">
        <f>IF('📄 RON MIẾNG'!B171="","",'📄 RON MIẾNG'!K171)</f>
        <v/>
      </c>
      <c r="I3576" s="37">
        <f>IF('📄 RON MIẾNG'!B171="","",'📄 RON MIẾNG'!L171)</f>
        <v/>
      </c>
      <c r="J3576">
        <f>IF('📄 RON MIẾNG'!B171="","","")</f>
        <v/>
      </c>
      <c r="L3576">
        <f>N(L3575)+IF(AND('🔎 TRA CỨU NHANH'!$C$2&lt;&gt;"",OR(ISNUMBER(SEARCH('🔎 TRA CỨU NHANH'!$C$2,$A3576)),ISNUMBER(SEARCH('🔎 TRA CỨU NHANH'!$C$2,$B3576)))),1,0)</f>
        <v/>
      </c>
      <c r="M3576">
        <f>IF(L3576&gt;N(L3575),L3576,"")</f>
        <v/>
      </c>
      <c r="N3576">
        <f>N(N3575)+IF(AND('💰 BÁO GIÁ'!$C$27&lt;&gt;"",OR(ISNUMBER(SEARCH('💰 BÁO GIÁ'!$C$27,$A3576)),ISNUMBER(SEARCH('💰 BÁO GIÁ'!$C$27,$B3576)))),1,0)</f>
        <v/>
      </c>
      <c r="O3576">
        <f>IF(N3576&gt;N(N3575),N3576,"")</f>
        <v/>
      </c>
    </row>
    <row r="3577">
      <c r="A3577">
        <f>IF('📄 RON MIẾNG'!B172="","",'📄 RON MIẾNG'!B172)</f>
        <v/>
      </c>
      <c r="B3577">
        <f>IF('📄 RON MIẾNG'!B172="","",'📄 RON MIẾNG'!C172)</f>
        <v/>
      </c>
      <c r="C3577">
        <f>IF('📄 RON MIẾNG'!B172="","","Ron miếng")</f>
        <v/>
      </c>
      <c r="D3577">
        <f>IF('📄 RON MIẾNG'!B172="","",'📄 RON MIẾNG'!F172)</f>
        <v/>
      </c>
      <c r="E3577" s="37">
        <f>IF('📄 RON MIẾNG'!B172="","",'📄 RON MIẾNG'!H172)</f>
        <v/>
      </c>
      <c r="F3577" s="37">
        <f>IF('📄 RON MIẾNG'!B172="","",'📄 RON MIẾNG'!I172)</f>
        <v/>
      </c>
      <c r="G3577" s="37">
        <f>IF('📄 RON MIẾNG'!B172="","",'📄 RON MIẾNG'!J172)</f>
        <v/>
      </c>
      <c r="H3577" s="37">
        <f>IF('📄 RON MIẾNG'!B172="","",'📄 RON MIẾNG'!K172)</f>
        <v/>
      </c>
      <c r="I3577" s="37">
        <f>IF('📄 RON MIẾNG'!B172="","",'📄 RON MIẾNG'!L172)</f>
        <v/>
      </c>
      <c r="J3577">
        <f>IF('📄 RON MIẾNG'!B172="","","")</f>
        <v/>
      </c>
      <c r="L3577">
        <f>N(L3576)+IF(AND('🔎 TRA CỨU NHANH'!$C$2&lt;&gt;"",OR(ISNUMBER(SEARCH('🔎 TRA CỨU NHANH'!$C$2,$A3577)),ISNUMBER(SEARCH('🔎 TRA CỨU NHANH'!$C$2,$B3577)))),1,0)</f>
        <v/>
      </c>
      <c r="M3577">
        <f>IF(L3577&gt;N(L3576),L3577,"")</f>
        <v/>
      </c>
      <c r="N3577">
        <f>N(N3576)+IF(AND('💰 BÁO GIÁ'!$C$27&lt;&gt;"",OR(ISNUMBER(SEARCH('💰 BÁO GIÁ'!$C$27,$A3577)),ISNUMBER(SEARCH('💰 BÁO GIÁ'!$C$27,$B3577)))),1,0)</f>
        <v/>
      </c>
      <c r="O3577">
        <f>IF(N3577&gt;N(N3576),N3577,"")</f>
        <v/>
      </c>
    </row>
    <row r="3578">
      <c r="A3578">
        <f>IF('📄 RON MIẾNG'!B173="","",'📄 RON MIẾNG'!B173)</f>
        <v/>
      </c>
      <c r="B3578">
        <f>IF('📄 RON MIẾNG'!B173="","",'📄 RON MIẾNG'!C173)</f>
        <v/>
      </c>
      <c r="C3578">
        <f>IF('📄 RON MIẾNG'!B173="","","Ron miếng")</f>
        <v/>
      </c>
      <c r="D3578">
        <f>IF('📄 RON MIẾNG'!B173="","",'📄 RON MIẾNG'!F173)</f>
        <v/>
      </c>
      <c r="E3578" s="37">
        <f>IF('📄 RON MIẾNG'!B173="","",'📄 RON MIẾNG'!H173)</f>
        <v/>
      </c>
      <c r="F3578" s="37">
        <f>IF('📄 RON MIẾNG'!B173="","",'📄 RON MIẾNG'!I173)</f>
        <v/>
      </c>
      <c r="G3578" s="37">
        <f>IF('📄 RON MIẾNG'!B173="","",'📄 RON MIẾNG'!J173)</f>
        <v/>
      </c>
      <c r="H3578" s="37">
        <f>IF('📄 RON MIẾNG'!B173="","",'📄 RON MIẾNG'!K173)</f>
        <v/>
      </c>
      <c r="I3578" s="37">
        <f>IF('📄 RON MIẾNG'!B173="","",'📄 RON MIẾNG'!L173)</f>
        <v/>
      </c>
      <c r="J3578">
        <f>IF('📄 RON MIẾNG'!B173="","","")</f>
        <v/>
      </c>
      <c r="L3578">
        <f>N(L3577)+IF(AND('🔎 TRA CỨU NHANH'!$C$2&lt;&gt;"",OR(ISNUMBER(SEARCH('🔎 TRA CỨU NHANH'!$C$2,$A3578)),ISNUMBER(SEARCH('🔎 TRA CỨU NHANH'!$C$2,$B3578)))),1,0)</f>
        <v/>
      </c>
      <c r="M3578">
        <f>IF(L3578&gt;N(L3577),L3578,"")</f>
        <v/>
      </c>
      <c r="N3578">
        <f>N(N3577)+IF(AND('💰 BÁO GIÁ'!$C$27&lt;&gt;"",OR(ISNUMBER(SEARCH('💰 BÁO GIÁ'!$C$27,$A3578)),ISNUMBER(SEARCH('💰 BÁO GIÁ'!$C$27,$B3578)))),1,0)</f>
        <v/>
      </c>
      <c r="O3578">
        <f>IF(N3578&gt;N(N3577),N3578,"")</f>
        <v/>
      </c>
    </row>
    <row r="3579">
      <c r="A3579">
        <f>IF('📄 RON MIẾNG'!B174="","",'📄 RON MIẾNG'!B174)</f>
        <v/>
      </c>
      <c r="B3579">
        <f>IF('📄 RON MIẾNG'!B174="","",'📄 RON MIẾNG'!C174)</f>
        <v/>
      </c>
      <c r="C3579">
        <f>IF('📄 RON MIẾNG'!B174="","","Ron miếng")</f>
        <v/>
      </c>
      <c r="D3579">
        <f>IF('📄 RON MIẾNG'!B174="","",'📄 RON MIẾNG'!F174)</f>
        <v/>
      </c>
      <c r="E3579" s="37">
        <f>IF('📄 RON MIẾNG'!B174="","",'📄 RON MIẾNG'!H174)</f>
        <v/>
      </c>
      <c r="F3579" s="37">
        <f>IF('📄 RON MIẾNG'!B174="","",'📄 RON MIẾNG'!I174)</f>
        <v/>
      </c>
      <c r="G3579" s="37">
        <f>IF('📄 RON MIẾNG'!B174="","",'📄 RON MIẾNG'!J174)</f>
        <v/>
      </c>
      <c r="H3579" s="37">
        <f>IF('📄 RON MIẾNG'!B174="","",'📄 RON MIẾNG'!K174)</f>
        <v/>
      </c>
      <c r="I3579" s="37">
        <f>IF('📄 RON MIẾNG'!B174="","",'📄 RON MIẾNG'!L174)</f>
        <v/>
      </c>
      <c r="J3579">
        <f>IF('📄 RON MIẾNG'!B174="","","")</f>
        <v/>
      </c>
      <c r="L3579">
        <f>N(L3578)+IF(AND('🔎 TRA CỨU NHANH'!$C$2&lt;&gt;"",OR(ISNUMBER(SEARCH('🔎 TRA CỨU NHANH'!$C$2,$A3579)),ISNUMBER(SEARCH('🔎 TRA CỨU NHANH'!$C$2,$B3579)))),1,0)</f>
        <v/>
      </c>
      <c r="M3579">
        <f>IF(L3579&gt;N(L3578),L3579,"")</f>
        <v/>
      </c>
      <c r="N3579">
        <f>N(N3578)+IF(AND('💰 BÁO GIÁ'!$C$27&lt;&gt;"",OR(ISNUMBER(SEARCH('💰 BÁO GIÁ'!$C$27,$A3579)),ISNUMBER(SEARCH('💰 BÁO GIÁ'!$C$27,$B3579)))),1,0)</f>
        <v/>
      </c>
      <c r="O3579">
        <f>IF(N3579&gt;N(N3578),N3579,"")</f>
        <v/>
      </c>
    </row>
    <row r="3580">
      <c r="A3580">
        <f>IF('📄 RON MIẾNG'!B175="","",'📄 RON MIẾNG'!B175)</f>
        <v/>
      </c>
      <c r="B3580">
        <f>IF('📄 RON MIẾNG'!B175="","",'📄 RON MIẾNG'!C175)</f>
        <v/>
      </c>
      <c r="C3580">
        <f>IF('📄 RON MIẾNG'!B175="","","Ron miếng")</f>
        <v/>
      </c>
      <c r="D3580">
        <f>IF('📄 RON MIẾNG'!B175="","",'📄 RON MIẾNG'!F175)</f>
        <v/>
      </c>
      <c r="E3580" s="37">
        <f>IF('📄 RON MIẾNG'!B175="","",'📄 RON MIẾNG'!H175)</f>
        <v/>
      </c>
      <c r="F3580" s="37">
        <f>IF('📄 RON MIẾNG'!B175="","",'📄 RON MIẾNG'!I175)</f>
        <v/>
      </c>
      <c r="G3580" s="37">
        <f>IF('📄 RON MIẾNG'!B175="","",'📄 RON MIẾNG'!J175)</f>
        <v/>
      </c>
      <c r="H3580" s="37">
        <f>IF('📄 RON MIẾNG'!B175="","",'📄 RON MIẾNG'!K175)</f>
        <v/>
      </c>
      <c r="I3580" s="37">
        <f>IF('📄 RON MIẾNG'!B175="","",'📄 RON MIẾNG'!L175)</f>
        <v/>
      </c>
      <c r="J3580">
        <f>IF('📄 RON MIẾNG'!B175="","","")</f>
        <v/>
      </c>
      <c r="L3580">
        <f>N(L3579)+IF(AND('🔎 TRA CỨU NHANH'!$C$2&lt;&gt;"",OR(ISNUMBER(SEARCH('🔎 TRA CỨU NHANH'!$C$2,$A3580)),ISNUMBER(SEARCH('🔎 TRA CỨU NHANH'!$C$2,$B3580)))),1,0)</f>
        <v/>
      </c>
      <c r="M3580">
        <f>IF(L3580&gt;N(L3579),L3580,"")</f>
        <v/>
      </c>
      <c r="N3580">
        <f>N(N3579)+IF(AND('💰 BÁO GIÁ'!$C$27&lt;&gt;"",OR(ISNUMBER(SEARCH('💰 BÁO GIÁ'!$C$27,$A3580)),ISNUMBER(SEARCH('💰 BÁO GIÁ'!$C$27,$B3580)))),1,0)</f>
        <v/>
      </c>
      <c r="O3580">
        <f>IF(N3580&gt;N(N3579),N3580,"")</f>
        <v/>
      </c>
    </row>
    <row r="3581">
      <c r="A3581">
        <f>IF('📄 RON MIẾNG'!B176="","",'📄 RON MIẾNG'!B176)</f>
        <v/>
      </c>
      <c r="B3581">
        <f>IF('📄 RON MIẾNG'!B176="","",'📄 RON MIẾNG'!C176)</f>
        <v/>
      </c>
      <c r="C3581">
        <f>IF('📄 RON MIẾNG'!B176="","","Ron miếng")</f>
        <v/>
      </c>
      <c r="D3581">
        <f>IF('📄 RON MIẾNG'!B176="","",'📄 RON MIẾNG'!F176)</f>
        <v/>
      </c>
      <c r="E3581" s="37">
        <f>IF('📄 RON MIẾNG'!B176="","",'📄 RON MIẾNG'!H176)</f>
        <v/>
      </c>
      <c r="F3581" s="37">
        <f>IF('📄 RON MIẾNG'!B176="","",'📄 RON MIẾNG'!I176)</f>
        <v/>
      </c>
      <c r="G3581" s="37">
        <f>IF('📄 RON MIẾNG'!B176="","",'📄 RON MIẾNG'!J176)</f>
        <v/>
      </c>
      <c r="H3581" s="37">
        <f>IF('📄 RON MIẾNG'!B176="","",'📄 RON MIẾNG'!K176)</f>
        <v/>
      </c>
      <c r="I3581" s="37">
        <f>IF('📄 RON MIẾNG'!B176="","",'📄 RON MIẾNG'!L176)</f>
        <v/>
      </c>
      <c r="J3581">
        <f>IF('📄 RON MIẾNG'!B176="","","")</f>
        <v/>
      </c>
      <c r="L3581">
        <f>N(L3580)+IF(AND('🔎 TRA CỨU NHANH'!$C$2&lt;&gt;"",OR(ISNUMBER(SEARCH('🔎 TRA CỨU NHANH'!$C$2,$A3581)),ISNUMBER(SEARCH('🔎 TRA CỨU NHANH'!$C$2,$B3581)))),1,0)</f>
        <v/>
      </c>
      <c r="M3581">
        <f>IF(L3581&gt;N(L3580),L3581,"")</f>
        <v/>
      </c>
      <c r="N3581">
        <f>N(N3580)+IF(AND('💰 BÁO GIÁ'!$C$27&lt;&gt;"",OR(ISNUMBER(SEARCH('💰 BÁO GIÁ'!$C$27,$A3581)),ISNUMBER(SEARCH('💰 BÁO GIÁ'!$C$27,$B3581)))),1,0)</f>
        <v/>
      </c>
      <c r="O3581">
        <f>IF(N3581&gt;N(N3580),N3581,"")</f>
        <v/>
      </c>
    </row>
    <row r="3582">
      <c r="A3582">
        <f>IF('📄 RON MIẾNG'!B177="","",'📄 RON MIẾNG'!B177)</f>
        <v/>
      </c>
      <c r="B3582">
        <f>IF('📄 RON MIẾNG'!B177="","",'📄 RON MIẾNG'!C177)</f>
        <v/>
      </c>
      <c r="C3582">
        <f>IF('📄 RON MIẾNG'!B177="","","Ron miếng")</f>
        <v/>
      </c>
      <c r="D3582">
        <f>IF('📄 RON MIẾNG'!B177="","",'📄 RON MIẾNG'!F177)</f>
        <v/>
      </c>
      <c r="E3582" s="37">
        <f>IF('📄 RON MIẾNG'!B177="","",'📄 RON MIẾNG'!H177)</f>
        <v/>
      </c>
      <c r="F3582" s="37">
        <f>IF('📄 RON MIẾNG'!B177="","",'📄 RON MIẾNG'!I177)</f>
        <v/>
      </c>
      <c r="G3582" s="37">
        <f>IF('📄 RON MIẾNG'!B177="","",'📄 RON MIẾNG'!J177)</f>
        <v/>
      </c>
      <c r="H3582" s="37">
        <f>IF('📄 RON MIẾNG'!B177="","",'📄 RON MIẾNG'!K177)</f>
        <v/>
      </c>
      <c r="I3582" s="37">
        <f>IF('📄 RON MIẾNG'!B177="","",'📄 RON MIẾNG'!L177)</f>
        <v/>
      </c>
      <c r="J3582">
        <f>IF('📄 RON MIẾNG'!B177="","","")</f>
        <v/>
      </c>
      <c r="L3582">
        <f>N(L3581)+IF(AND('🔎 TRA CỨU NHANH'!$C$2&lt;&gt;"",OR(ISNUMBER(SEARCH('🔎 TRA CỨU NHANH'!$C$2,$A3582)),ISNUMBER(SEARCH('🔎 TRA CỨU NHANH'!$C$2,$B3582)))),1,0)</f>
        <v/>
      </c>
      <c r="M3582">
        <f>IF(L3582&gt;N(L3581),L3582,"")</f>
        <v/>
      </c>
      <c r="N3582">
        <f>N(N3581)+IF(AND('💰 BÁO GIÁ'!$C$27&lt;&gt;"",OR(ISNUMBER(SEARCH('💰 BÁO GIÁ'!$C$27,$A3582)),ISNUMBER(SEARCH('💰 BÁO GIÁ'!$C$27,$B3582)))),1,0)</f>
        <v/>
      </c>
      <c r="O3582">
        <f>IF(N3582&gt;N(N3581),N3582,"")</f>
        <v/>
      </c>
    </row>
    <row r="3583">
      <c r="A3583">
        <f>IF('📄 RON MIẾNG'!B178="","",'📄 RON MIẾNG'!B178)</f>
        <v/>
      </c>
      <c r="B3583">
        <f>IF('📄 RON MIẾNG'!B178="","",'📄 RON MIẾNG'!C178)</f>
        <v/>
      </c>
      <c r="C3583">
        <f>IF('📄 RON MIẾNG'!B178="","","Ron miếng")</f>
        <v/>
      </c>
      <c r="D3583">
        <f>IF('📄 RON MIẾNG'!B178="","",'📄 RON MIẾNG'!F178)</f>
        <v/>
      </c>
      <c r="E3583" s="37">
        <f>IF('📄 RON MIẾNG'!B178="","",'📄 RON MIẾNG'!H178)</f>
        <v/>
      </c>
      <c r="F3583" s="37">
        <f>IF('📄 RON MIẾNG'!B178="","",'📄 RON MIẾNG'!I178)</f>
        <v/>
      </c>
      <c r="G3583" s="37">
        <f>IF('📄 RON MIẾNG'!B178="","",'📄 RON MIẾNG'!J178)</f>
        <v/>
      </c>
      <c r="H3583" s="37">
        <f>IF('📄 RON MIẾNG'!B178="","",'📄 RON MIẾNG'!K178)</f>
        <v/>
      </c>
      <c r="I3583" s="37">
        <f>IF('📄 RON MIẾNG'!B178="","",'📄 RON MIẾNG'!L178)</f>
        <v/>
      </c>
      <c r="J3583">
        <f>IF('📄 RON MIẾNG'!B178="","","")</f>
        <v/>
      </c>
      <c r="L3583">
        <f>N(L3582)+IF(AND('🔎 TRA CỨU NHANH'!$C$2&lt;&gt;"",OR(ISNUMBER(SEARCH('🔎 TRA CỨU NHANH'!$C$2,$A3583)),ISNUMBER(SEARCH('🔎 TRA CỨU NHANH'!$C$2,$B3583)))),1,0)</f>
        <v/>
      </c>
      <c r="M3583">
        <f>IF(L3583&gt;N(L3582),L3583,"")</f>
        <v/>
      </c>
      <c r="N3583">
        <f>N(N3582)+IF(AND('💰 BÁO GIÁ'!$C$27&lt;&gt;"",OR(ISNUMBER(SEARCH('💰 BÁO GIÁ'!$C$27,$A3583)),ISNUMBER(SEARCH('💰 BÁO GIÁ'!$C$27,$B3583)))),1,0)</f>
        <v/>
      </c>
      <c r="O3583">
        <f>IF(N3583&gt;N(N3582),N3583,"")</f>
        <v/>
      </c>
    </row>
    <row r="3584">
      <c r="A3584">
        <f>IF('📄 RON MIẾNG'!B179="","",'📄 RON MIẾNG'!B179)</f>
        <v/>
      </c>
      <c r="B3584">
        <f>IF('📄 RON MIẾNG'!B179="","",'📄 RON MIẾNG'!C179)</f>
        <v/>
      </c>
      <c r="C3584">
        <f>IF('📄 RON MIẾNG'!B179="","","Ron miếng")</f>
        <v/>
      </c>
      <c r="D3584">
        <f>IF('📄 RON MIẾNG'!B179="","",'📄 RON MIẾNG'!F179)</f>
        <v/>
      </c>
      <c r="E3584" s="37">
        <f>IF('📄 RON MIẾNG'!B179="","",'📄 RON MIẾNG'!H179)</f>
        <v/>
      </c>
      <c r="F3584" s="37">
        <f>IF('📄 RON MIẾNG'!B179="","",'📄 RON MIẾNG'!I179)</f>
        <v/>
      </c>
      <c r="G3584" s="37">
        <f>IF('📄 RON MIẾNG'!B179="","",'📄 RON MIẾNG'!J179)</f>
        <v/>
      </c>
      <c r="H3584" s="37">
        <f>IF('📄 RON MIẾNG'!B179="","",'📄 RON MIẾNG'!K179)</f>
        <v/>
      </c>
      <c r="I3584" s="37">
        <f>IF('📄 RON MIẾNG'!B179="","",'📄 RON MIẾNG'!L179)</f>
        <v/>
      </c>
      <c r="J3584">
        <f>IF('📄 RON MIẾNG'!B179="","","")</f>
        <v/>
      </c>
      <c r="L3584">
        <f>N(L3583)+IF(AND('🔎 TRA CỨU NHANH'!$C$2&lt;&gt;"",OR(ISNUMBER(SEARCH('🔎 TRA CỨU NHANH'!$C$2,$A3584)),ISNUMBER(SEARCH('🔎 TRA CỨU NHANH'!$C$2,$B3584)))),1,0)</f>
        <v/>
      </c>
      <c r="M3584">
        <f>IF(L3584&gt;N(L3583),L3584,"")</f>
        <v/>
      </c>
      <c r="N3584">
        <f>N(N3583)+IF(AND('💰 BÁO GIÁ'!$C$27&lt;&gt;"",OR(ISNUMBER(SEARCH('💰 BÁO GIÁ'!$C$27,$A3584)),ISNUMBER(SEARCH('💰 BÁO GIÁ'!$C$27,$B3584)))),1,0)</f>
        <v/>
      </c>
      <c r="O3584">
        <f>IF(N3584&gt;N(N3583),N3584,"")</f>
        <v/>
      </c>
    </row>
    <row r="3585">
      <c r="A3585">
        <f>IF('📄 RON MIẾNG'!B180="","",'📄 RON MIẾNG'!B180)</f>
        <v/>
      </c>
      <c r="B3585">
        <f>IF('📄 RON MIẾNG'!B180="","",'📄 RON MIẾNG'!C180)</f>
        <v/>
      </c>
      <c r="C3585">
        <f>IF('📄 RON MIẾNG'!B180="","","Ron miếng")</f>
        <v/>
      </c>
      <c r="D3585">
        <f>IF('📄 RON MIẾNG'!B180="","",'📄 RON MIẾNG'!F180)</f>
        <v/>
      </c>
      <c r="E3585" s="37">
        <f>IF('📄 RON MIẾNG'!B180="","",'📄 RON MIẾNG'!H180)</f>
        <v/>
      </c>
      <c r="F3585" s="37">
        <f>IF('📄 RON MIẾNG'!B180="","",'📄 RON MIẾNG'!I180)</f>
        <v/>
      </c>
      <c r="G3585" s="37">
        <f>IF('📄 RON MIẾNG'!B180="","",'📄 RON MIẾNG'!J180)</f>
        <v/>
      </c>
      <c r="H3585" s="37">
        <f>IF('📄 RON MIẾNG'!B180="","",'📄 RON MIẾNG'!K180)</f>
        <v/>
      </c>
      <c r="I3585" s="37">
        <f>IF('📄 RON MIẾNG'!B180="","",'📄 RON MIẾNG'!L180)</f>
        <v/>
      </c>
      <c r="J3585">
        <f>IF('📄 RON MIẾNG'!B180="","","")</f>
        <v/>
      </c>
      <c r="L3585">
        <f>N(L3584)+IF(AND('🔎 TRA CỨU NHANH'!$C$2&lt;&gt;"",OR(ISNUMBER(SEARCH('🔎 TRA CỨU NHANH'!$C$2,$A3585)),ISNUMBER(SEARCH('🔎 TRA CỨU NHANH'!$C$2,$B3585)))),1,0)</f>
        <v/>
      </c>
      <c r="M3585">
        <f>IF(L3585&gt;N(L3584),L3585,"")</f>
        <v/>
      </c>
      <c r="N3585">
        <f>N(N3584)+IF(AND('💰 BÁO GIÁ'!$C$27&lt;&gt;"",OR(ISNUMBER(SEARCH('💰 BÁO GIÁ'!$C$27,$A3585)),ISNUMBER(SEARCH('💰 BÁO GIÁ'!$C$27,$B3585)))),1,0)</f>
        <v/>
      </c>
      <c r="O3585">
        <f>IF(N3585&gt;N(N3584),N3585,"")</f>
        <v/>
      </c>
    </row>
    <row r="3586">
      <c r="A3586">
        <f>IF('📄 RON MIẾNG'!B181="","",'📄 RON MIẾNG'!B181)</f>
        <v/>
      </c>
      <c r="B3586">
        <f>IF('📄 RON MIẾNG'!B181="","",'📄 RON MIẾNG'!C181)</f>
        <v/>
      </c>
      <c r="C3586">
        <f>IF('📄 RON MIẾNG'!B181="","","Ron miếng")</f>
        <v/>
      </c>
      <c r="D3586">
        <f>IF('📄 RON MIẾNG'!B181="","",'📄 RON MIẾNG'!F181)</f>
        <v/>
      </c>
      <c r="E3586" s="37">
        <f>IF('📄 RON MIẾNG'!B181="","",'📄 RON MIẾNG'!H181)</f>
        <v/>
      </c>
      <c r="F3586" s="37">
        <f>IF('📄 RON MIẾNG'!B181="","",'📄 RON MIẾNG'!I181)</f>
        <v/>
      </c>
      <c r="G3586" s="37">
        <f>IF('📄 RON MIẾNG'!B181="","",'📄 RON MIẾNG'!J181)</f>
        <v/>
      </c>
      <c r="H3586" s="37">
        <f>IF('📄 RON MIẾNG'!B181="","",'📄 RON MIẾNG'!K181)</f>
        <v/>
      </c>
      <c r="I3586" s="37">
        <f>IF('📄 RON MIẾNG'!B181="","",'📄 RON MIẾNG'!L181)</f>
        <v/>
      </c>
      <c r="J3586">
        <f>IF('📄 RON MIẾNG'!B181="","","")</f>
        <v/>
      </c>
      <c r="L3586">
        <f>N(L3585)+IF(AND('🔎 TRA CỨU NHANH'!$C$2&lt;&gt;"",OR(ISNUMBER(SEARCH('🔎 TRA CỨU NHANH'!$C$2,$A3586)),ISNUMBER(SEARCH('🔎 TRA CỨU NHANH'!$C$2,$B3586)))),1,0)</f>
        <v/>
      </c>
      <c r="M3586">
        <f>IF(L3586&gt;N(L3585),L3586,"")</f>
        <v/>
      </c>
      <c r="N3586">
        <f>N(N3585)+IF(AND('💰 BÁO GIÁ'!$C$27&lt;&gt;"",OR(ISNUMBER(SEARCH('💰 BÁO GIÁ'!$C$27,$A3586)),ISNUMBER(SEARCH('💰 BÁO GIÁ'!$C$27,$B3586)))),1,0)</f>
        <v/>
      </c>
      <c r="O3586">
        <f>IF(N3586&gt;N(N3585),N3586,"")</f>
        <v/>
      </c>
    </row>
    <row r="3587">
      <c r="A3587">
        <f>IF('📄 RON MIẾNG'!B182="","",'📄 RON MIẾNG'!B182)</f>
        <v/>
      </c>
      <c r="B3587">
        <f>IF('📄 RON MIẾNG'!B182="","",'📄 RON MIẾNG'!C182)</f>
        <v/>
      </c>
      <c r="C3587">
        <f>IF('📄 RON MIẾNG'!B182="","","Ron miếng")</f>
        <v/>
      </c>
      <c r="D3587">
        <f>IF('📄 RON MIẾNG'!B182="","",'📄 RON MIẾNG'!F182)</f>
        <v/>
      </c>
      <c r="E3587" s="37">
        <f>IF('📄 RON MIẾNG'!B182="","",'📄 RON MIẾNG'!H182)</f>
        <v/>
      </c>
      <c r="F3587" s="37">
        <f>IF('📄 RON MIẾNG'!B182="","",'📄 RON MIẾNG'!I182)</f>
        <v/>
      </c>
      <c r="G3587" s="37">
        <f>IF('📄 RON MIẾNG'!B182="","",'📄 RON MIẾNG'!J182)</f>
        <v/>
      </c>
      <c r="H3587" s="37">
        <f>IF('📄 RON MIẾNG'!B182="","",'📄 RON MIẾNG'!K182)</f>
        <v/>
      </c>
      <c r="I3587" s="37">
        <f>IF('📄 RON MIẾNG'!B182="","",'📄 RON MIẾNG'!L182)</f>
        <v/>
      </c>
      <c r="J3587">
        <f>IF('📄 RON MIẾNG'!B182="","","")</f>
        <v/>
      </c>
      <c r="L3587">
        <f>N(L3586)+IF(AND('🔎 TRA CỨU NHANH'!$C$2&lt;&gt;"",OR(ISNUMBER(SEARCH('🔎 TRA CỨU NHANH'!$C$2,$A3587)),ISNUMBER(SEARCH('🔎 TRA CỨU NHANH'!$C$2,$B3587)))),1,0)</f>
        <v/>
      </c>
      <c r="M3587">
        <f>IF(L3587&gt;N(L3586),L3587,"")</f>
        <v/>
      </c>
      <c r="N3587">
        <f>N(N3586)+IF(AND('💰 BÁO GIÁ'!$C$27&lt;&gt;"",OR(ISNUMBER(SEARCH('💰 BÁO GIÁ'!$C$27,$A3587)),ISNUMBER(SEARCH('💰 BÁO GIÁ'!$C$27,$B3587)))),1,0)</f>
        <v/>
      </c>
      <c r="O3587">
        <f>IF(N3587&gt;N(N3586),N3587,"")</f>
        <v/>
      </c>
    </row>
    <row r="3588">
      <c r="A3588">
        <f>IF('📄 RON MIẾNG'!B183="","",'📄 RON MIẾNG'!B183)</f>
        <v/>
      </c>
      <c r="B3588">
        <f>IF('📄 RON MIẾNG'!B183="","",'📄 RON MIẾNG'!C183)</f>
        <v/>
      </c>
      <c r="C3588">
        <f>IF('📄 RON MIẾNG'!B183="","","Ron miếng")</f>
        <v/>
      </c>
      <c r="D3588">
        <f>IF('📄 RON MIẾNG'!B183="","",'📄 RON MIẾNG'!F183)</f>
        <v/>
      </c>
      <c r="E3588" s="37">
        <f>IF('📄 RON MIẾNG'!B183="","",'📄 RON MIẾNG'!H183)</f>
        <v/>
      </c>
      <c r="F3588" s="37">
        <f>IF('📄 RON MIẾNG'!B183="","",'📄 RON MIẾNG'!I183)</f>
        <v/>
      </c>
      <c r="G3588" s="37">
        <f>IF('📄 RON MIẾNG'!B183="","",'📄 RON MIẾNG'!J183)</f>
        <v/>
      </c>
      <c r="H3588" s="37">
        <f>IF('📄 RON MIẾNG'!B183="","",'📄 RON MIẾNG'!K183)</f>
        <v/>
      </c>
      <c r="I3588" s="37">
        <f>IF('📄 RON MIẾNG'!B183="","",'📄 RON MIẾNG'!L183)</f>
        <v/>
      </c>
      <c r="J3588">
        <f>IF('📄 RON MIẾNG'!B183="","","")</f>
        <v/>
      </c>
      <c r="L3588">
        <f>N(L3587)+IF(AND('🔎 TRA CỨU NHANH'!$C$2&lt;&gt;"",OR(ISNUMBER(SEARCH('🔎 TRA CỨU NHANH'!$C$2,$A3588)),ISNUMBER(SEARCH('🔎 TRA CỨU NHANH'!$C$2,$B3588)))),1,0)</f>
        <v/>
      </c>
      <c r="M3588">
        <f>IF(L3588&gt;N(L3587),L3588,"")</f>
        <v/>
      </c>
      <c r="N3588">
        <f>N(N3587)+IF(AND('💰 BÁO GIÁ'!$C$27&lt;&gt;"",OR(ISNUMBER(SEARCH('💰 BÁO GIÁ'!$C$27,$A3588)),ISNUMBER(SEARCH('💰 BÁO GIÁ'!$C$27,$B3588)))),1,0)</f>
        <v/>
      </c>
      <c r="O3588">
        <f>IF(N3588&gt;N(N3587),N3588,"")</f>
        <v/>
      </c>
    </row>
    <row r="3589">
      <c r="A3589">
        <f>IF('📄 RON MIẾNG'!B184="","",'📄 RON MIẾNG'!B184)</f>
        <v/>
      </c>
      <c r="B3589">
        <f>IF('📄 RON MIẾNG'!B184="","",'📄 RON MIẾNG'!C184)</f>
        <v/>
      </c>
      <c r="C3589">
        <f>IF('📄 RON MIẾNG'!B184="","","Ron miếng")</f>
        <v/>
      </c>
      <c r="D3589">
        <f>IF('📄 RON MIẾNG'!B184="","",'📄 RON MIẾNG'!F184)</f>
        <v/>
      </c>
      <c r="E3589" s="37">
        <f>IF('📄 RON MIẾNG'!B184="","",'📄 RON MIẾNG'!H184)</f>
        <v/>
      </c>
      <c r="F3589" s="37">
        <f>IF('📄 RON MIẾNG'!B184="","",'📄 RON MIẾNG'!I184)</f>
        <v/>
      </c>
      <c r="G3589" s="37">
        <f>IF('📄 RON MIẾNG'!B184="","",'📄 RON MIẾNG'!J184)</f>
        <v/>
      </c>
      <c r="H3589" s="37">
        <f>IF('📄 RON MIẾNG'!B184="","",'📄 RON MIẾNG'!K184)</f>
        <v/>
      </c>
      <c r="I3589" s="37">
        <f>IF('📄 RON MIẾNG'!B184="","",'📄 RON MIẾNG'!L184)</f>
        <v/>
      </c>
      <c r="J3589">
        <f>IF('📄 RON MIẾNG'!B184="","","")</f>
        <v/>
      </c>
      <c r="L3589">
        <f>N(L3588)+IF(AND('🔎 TRA CỨU NHANH'!$C$2&lt;&gt;"",OR(ISNUMBER(SEARCH('🔎 TRA CỨU NHANH'!$C$2,$A3589)),ISNUMBER(SEARCH('🔎 TRA CỨU NHANH'!$C$2,$B3589)))),1,0)</f>
        <v/>
      </c>
      <c r="M3589">
        <f>IF(L3589&gt;N(L3588),L3589,"")</f>
        <v/>
      </c>
      <c r="N3589">
        <f>N(N3588)+IF(AND('💰 BÁO GIÁ'!$C$27&lt;&gt;"",OR(ISNUMBER(SEARCH('💰 BÁO GIÁ'!$C$27,$A3589)),ISNUMBER(SEARCH('💰 BÁO GIÁ'!$C$27,$B3589)))),1,0)</f>
        <v/>
      </c>
      <c r="O3589">
        <f>IF(N3589&gt;N(N3588),N3589,"")</f>
        <v/>
      </c>
    </row>
    <row r="3590">
      <c r="A3590">
        <f>IF('📄 RON MIẾNG'!B185="","",'📄 RON MIẾNG'!B185)</f>
        <v/>
      </c>
      <c r="B3590">
        <f>IF('📄 RON MIẾNG'!B185="","",'📄 RON MIẾNG'!C185)</f>
        <v/>
      </c>
      <c r="C3590">
        <f>IF('📄 RON MIẾNG'!B185="","","Ron miếng")</f>
        <v/>
      </c>
      <c r="D3590">
        <f>IF('📄 RON MIẾNG'!B185="","",'📄 RON MIẾNG'!F185)</f>
        <v/>
      </c>
      <c r="E3590" s="37">
        <f>IF('📄 RON MIẾNG'!B185="","",'📄 RON MIẾNG'!H185)</f>
        <v/>
      </c>
      <c r="F3590" s="37">
        <f>IF('📄 RON MIẾNG'!B185="","",'📄 RON MIẾNG'!I185)</f>
        <v/>
      </c>
      <c r="G3590" s="37">
        <f>IF('📄 RON MIẾNG'!B185="","",'📄 RON MIẾNG'!J185)</f>
        <v/>
      </c>
      <c r="H3590" s="37">
        <f>IF('📄 RON MIẾNG'!B185="","",'📄 RON MIẾNG'!K185)</f>
        <v/>
      </c>
      <c r="I3590" s="37">
        <f>IF('📄 RON MIẾNG'!B185="","",'📄 RON MIẾNG'!L185)</f>
        <v/>
      </c>
      <c r="J3590">
        <f>IF('📄 RON MIẾNG'!B185="","","")</f>
        <v/>
      </c>
      <c r="L3590">
        <f>N(L3589)+IF(AND('🔎 TRA CỨU NHANH'!$C$2&lt;&gt;"",OR(ISNUMBER(SEARCH('🔎 TRA CỨU NHANH'!$C$2,$A3590)),ISNUMBER(SEARCH('🔎 TRA CỨU NHANH'!$C$2,$B3590)))),1,0)</f>
        <v/>
      </c>
      <c r="M3590">
        <f>IF(L3590&gt;N(L3589),L3590,"")</f>
        <v/>
      </c>
      <c r="N3590">
        <f>N(N3589)+IF(AND('💰 BÁO GIÁ'!$C$27&lt;&gt;"",OR(ISNUMBER(SEARCH('💰 BÁO GIÁ'!$C$27,$A3590)),ISNUMBER(SEARCH('💰 BÁO GIÁ'!$C$27,$B3590)))),1,0)</f>
        <v/>
      </c>
      <c r="O3590">
        <f>IF(N3590&gt;N(N3589),N3590,"")</f>
        <v/>
      </c>
    </row>
    <row r="3591">
      <c r="A3591">
        <f>IF('📄 RON MIẾNG'!B186="","",'📄 RON MIẾNG'!B186)</f>
        <v/>
      </c>
      <c r="B3591">
        <f>IF('📄 RON MIẾNG'!B186="","",'📄 RON MIẾNG'!C186)</f>
        <v/>
      </c>
      <c r="C3591">
        <f>IF('📄 RON MIẾNG'!B186="","","Ron miếng")</f>
        <v/>
      </c>
      <c r="D3591">
        <f>IF('📄 RON MIẾNG'!B186="","",'📄 RON MIẾNG'!F186)</f>
        <v/>
      </c>
      <c r="E3591" s="37">
        <f>IF('📄 RON MIẾNG'!B186="","",'📄 RON MIẾNG'!H186)</f>
        <v/>
      </c>
      <c r="F3591" s="37">
        <f>IF('📄 RON MIẾNG'!B186="","",'📄 RON MIẾNG'!I186)</f>
        <v/>
      </c>
      <c r="G3591" s="37">
        <f>IF('📄 RON MIẾNG'!B186="","",'📄 RON MIẾNG'!J186)</f>
        <v/>
      </c>
      <c r="H3591" s="37">
        <f>IF('📄 RON MIẾNG'!B186="","",'📄 RON MIẾNG'!K186)</f>
        <v/>
      </c>
      <c r="I3591" s="37">
        <f>IF('📄 RON MIẾNG'!B186="","",'📄 RON MIẾNG'!L186)</f>
        <v/>
      </c>
      <c r="J3591">
        <f>IF('📄 RON MIẾNG'!B186="","","")</f>
        <v/>
      </c>
      <c r="L3591">
        <f>N(L3590)+IF(AND('🔎 TRA CỨU NHANH'!$C$2&lt;&gt;"",OR(ISNUMBER(SEARCH('🔎 TRA CỨU NHANH'!$C$2,$A3591)),ISNUMBER(SEARCH('🔎 TRA CỨU NHANH'!$C$2,$B3591)))),1,0)</f>
        <v/>
      </c>
      <c r="M3591">
        <f>IF(L3591&gt;N(L3590),L3591,"")</f>
        <v/>
      </c>
      <c r="N3591">
        <f>N(N3590)+IF(AND('💰 BÁO GIÁ'!$C$27&lt;&gt;"",OR(ISNUMBER(SEARCH('💰 BÁO GIÁ'!$C$27,$A3591)),ISNUMBER(SEARCH('💰 BÁO GIÁ'!$C$27,$B3591)))),1,0)</f>
        <v/>
      </c>
      <c r="O3591">
        <f>IF(N3591&gt;N(N3590),N3591,"")</f>
        <v/>
      </c>
    </row>
    <row r="3592">
      <c r="A3592">
        <f>IF('📄 RON MIẾNG'!B187="","",'📄 RON MIẾNG'!B187)</f>
        <v/>
      </c>
      <c r="B3592">
        <f>IF('📄 RON MIẾNG'!B187="","",'📄 RON MIẾNG'!C187)</f>
        <v/>
      </c>
      <c r="C3592">
        <f>IF('📄 RON MIẾNG'!B187="","","Ron miếng")</f>
        <v/>
      </c>
      <c r="D3592">
        <f>IF('📄 RON MIẾNG'!B187="","",'📄 RON MIẾNG'!F187)</f>
        <v/>
      </c>
      <c r="E3592" s="37">
        <f>IF('📄 RON MIẾNG'!B187="","",'📄 RON MIẾNG'!H187)</f>
        <v/>
      </c>
      <c r="F3592" s="37">
        <f>IF('📄 RON MIẾNG'!B187="","",'📄 RON MIẾNG'!I187)</f>
        <v/>
      </c>
      <c r="G3592" s="37">
        <f>IF('📄 RON MIẾNG'!B187="","",'📄 RON MIẾNG'!J187)</f>
        <v/>
      </c>
      <c r="H3592" s="37">
        <f>IF('📄 RON MIẾNG'!B187="","",'📄 RON MIẾNG'!K187)</f>
        <v/>
      </c>
      <c r="I3592" s="37">
        <f>IF('📄 RON MIẾNG'!B187="","",'📄 RON MIẾNG'!L187)</f>
        <v/>
      </c>
      <c r="J3592">
        <f>IF('📄 RON MIẾNG'!B187="","","")</f>
        <v/>
      </c>
      <c r="L3592">
        <f>N(L3591)+IF(AND('🔎 TRA CỨU NHANH'!$C$2&lt;&gt;"",OR(ISNUMBER(SEARCH('🔎 TRA CỨU NHANH'!$C$2,$A3592)),ISNUMBER(SEARCH('🔎 TRA CỨU NHANH'!$C$2,$B3592)))),1,0)</f>
        <v/>
      </c>
      <c r="M3592">
        <f>IF(L3592&gt;N(L3591),L3592,"")</f>
        <v/>
      </c>
      <c r="N3592">
        <f>N(N3591)+IF(AND('💰 BÁO GIÁ'!$C$27&lt;&gt;"",OR(ISNUMBER(SEARCH('💰 BÁO GIÁ'!$C$27,$A3592)),ISNUMBER(SEARCH('💰 BÁO GIÁ'!$C$27,$B3592)))),1,0)</f>
        <v/>
      </c>
      <c r="O3592">
        <f>IF(N3592&gt;N(N3591),N3592,"")</f>
        <v/>
      </c>
    </row>
    <row r="3593">
      <c r="A3593">
        <f>IF('📄 RON MIẾNG'!B188="","",'📄 RON MIẾNG'!B188)</f>
        <v/>
      </c>
      <c r="B3593">
        <f>IF('📄 RON MIẾNG'!B188="","",'📄 RON MIẾNG'!C188)</f>
        <v/>
      </c>
      <c r="C3593">
        <f>IF('📄 RON MIẾNG'!B188="","","Ron miếng")</f>
        <v/>
      </c>
      <c r="D3593">
        <f>IF('📄 RON MIẾNG'!B188="","",'📄 RON MIẾNG'!F188)</f>
        <v/>
      </c>
      <c r="E3593" s="37">
        <f>IF('📄 RON MIẾNG'!B188="","",'📄 RON MIẾNG'!H188)</f>
        <v/>
      </c>
      <c r="F3593" s="37">
        <f>IF('📄 RON MIẾNG'!B188="","",'📄 RON MIẾNG'!I188)</f>
        <v/>
      </c>
      <c r="G3593" s="37">
        <f>IF('📄 RON MIẾNG'!B188="","",'📄 RON MIẾNG'!J188)</f>
        <v/>
      </c>
      <c r="H3593" s="37">
        <f>IF('📄 RON MIẾNG'!B188="","",'📄 RON MIẾNG'!K188)</f>
        <v/>
      </c>
      <c r="I3593" s="37">
        <f>IF('📄 RON MIẾNG'!B188="","",'📄 RON MIẾNG'!L188)</f>
        <v/>
      </c>
      <c r="J3593">
        <f>IF('📄 RON MIẾNG'!B188="","","")</f>
        <v/>
      </c>
      <c r="L3593">
        <f>N(L3592)+IF(AND('🔎 TRA CỨU NHANH'!$C$2&lt;&gt;"",OR(ISNUMBER(SEARCH('🔎 TRA CỨU NHANH'!$C$2,$A3593)),ISNUMBER(SEARCH('🔎 TRA CỨU NHANH'!$C$2,$B3593)))),1,0)</f>
        <v/>
      </c>
      <c r="M3593">
        <f>IF(L3593&gt;N(L3592),L3593,"")</f>
        <v/>
      </c>
      <c r="N3593">
        <f>N(N3592)+IF(AND('💰 BÁO GIÁ'!$C$27&lt;&gt;"",OR(ISNUMBER(SEARCH('💰 BÁO GIÁ'!$C$27,$A3593)),ISNUMBER(SEARCH('💰 BÁO GIÁ'!$C$27,$B3593)))),1,0)</f>
        <v/>
      </c>
      <c r="O3593">
        <f>IF(N3593&gt;N(N3592),N3593,"")</f>
        <v/>
      </c>
    </row>
    <row r="3594">
      <c r="A3594">
        <f>IF('📄 RON MIẾNG'!B189="","",'📄 RON MIẾNG'!B189)</f>
        <v/>
      </c>
      <c r="B3594">
        <f>IF('📄 RON MIẾNG'!B189="","",'📄 RON MIẾNG'!C189)</f>
        <v/>
      </c>
      <c r="C3594">
        <f>IF('📄 RON MIẾNG'!B189="","","Ron miếng")</f>
        <v/>
      </c>
      <c r="D3594">
        <f>IF('📄 RON MIẾNG'!B189="","",'📄 RON MIẾNG'!F189)</f>
        <v/>
      </c>
      <c r="E3594" s="37">
        <f>IF('📄 RON MIẾNG'!B189="","",'📄 RON MIẾNG'!H189)</f>
        <v/>
      </c>
      <c r="F3594" s="37">
        <f>IF('📄 RON MIẾNG'!B189="","",'📄 RON MIẾNG'!I189)</f>
        <v/>
      </c>
      <c r="G3594" s="37">
        <f>IF('📄 RON MIẾNG'!B189="","",'📄 RON MIẾNG'!J189)</f>
        <v/>
      </c>
      <c r="H3594" s="37">
        <f>IF('📄 RON MIẾNG'!B189="","",'📄 RON MIẾNG'!K189)</f>
        <v/>
      </c>
      <c r="I3594" s="37">
        <f>IF('📄 RON MIẾNG'!B189="","",'📄 RON MIẾNG'!L189)</f>
        <v/>
      </c>
      <c r="J3594">
        <f>IF('📄 RON MIẾNG'!B189="","","")</f>
        <v/>
      </c>
      <c r="L3594">
        <f>N(L3593)+IF(AND('🔎 TRA CỨU NHANH'!$C$2&lt;&gt;"",OR(ISNUMBER(SEARCH('🔎 TRA CỨU NHANH'!$C$2,$A3594)),ISNUMBER(SEARCH('🔎 TRA CỨU NHANH'!$C$2,$B3594)))),1,0)</f>
        <v/>
      </c>
      <c r="M3594">
        <f>IF(L3594&gt;N(L3593),L3594,"")</f>
        <v/>
      </c>
      <c r="N3594">
        <f>N(N3593)+IF(AND('💰 BÁO GIÁ'!$C$27&lt;&gt;"",OR(ISNUMBER(SEARCH('💰 BÁO GIÁ'!$C$27,$A3594)),ISNUMBER(SEARCH('💰 BÁO GIÁ'!$C$27,$B3594)))),1,0)</f>
        <v/>
      </c>
      <c r="O3594">
        <f>IF(N3594&gt;N(N3593),N3594,"")</f>
        <v/>
      </c>
    </row>
    <row r="3595">
      <c r="A3595">
        <f>IF('📄 RON MIẾNG'!B190="","",'📄 RON MIẾNG'!B190)</f>
        <v/>
      </c>
      <c r="B3595">
        <f>IF('📄 RON MIẾNG'!B190="","",'📄 RON MIẾNG'!C190)</f>
        <v/>
      </c>
      <c r="C3595">
        <f>IF('📄 RON MIẾNG'!B190="","","Ron miếng")</f>
        <v/>
      </c>
      <c r="D3595">
        <f>IF('📄 RON MIẾNG'!B190="","",'📄 RON MIẾNG'!F190)</f>
        <v/>
      </c>
      <c r="E3595" s="37">
        <f>IF('📄 RON MIẾNG'!B190="","",'📄 RON MIẾNG'!H190)</f>
        <v/>
      </c>
      <c r="F3595" s="37">
        <f>IF('📄 RON MIẾNG'!B190="","",'📄 RON MIẾNG'!I190)</f>
        <v/>
      </c>
      <c r="G3595" s="37">
        <f>IF('📄 RON MIẾNG'!B190="","",'📄 RON MIẾNG'!J190)</f>
        <v/>
      </c>
      <c r="H3595" s="37">
        <f>IF('📄 RON MIẾNG'!B190="","",'📄 RON MIẾNG'!K190)</f>
        <v/>
      </c>
      <c r="I3595" s="37">
        <f>IF('📄 RON MIẾNG'!B190="","",'📄 RON MIẾNG'!L190)</f>
        <v/>
      </c>
      <c r="J3595">
        <f>IF('📄 RON MIẾNG'!B190="","","")</f>
        <v/>
      </c>
      <c r="L3595">
        <f>N(L3594)+IF(AND('🔎 TRA CỨU NHANH'!$C$2&lt;&gt;"",OR(ISNUMBER(SEARCH('🔎 TRA CỨU NHANH'!$C$2,$A3595)),ISNUMBER(SEARCH('🔎 TRA CỨU NHANH'!$C$2,$B3595)))),1,0)</f>
        <v/>
      </c>
      <c r="M3595">
        <f>IF(L3595&gt;N(L3594),L3595,"")</f>
        <v/>
      </c>
      <c r="N3595">
        <f>N(N3594)+IF(AND('💰 BÁO GIÁ'!$C$27&lt;&gt;"",OR(ISNUMBER(SEARCH('💰 BÁO GIÁ'!$C$27,$A3595)),ISNUMBER(SEARCH('💰 BÁO GIÁ'!$C$27,$B3595)))),1,0)</f>
        <v/>
      </c>
      <c r="O3595">
        <f>IF(N3595&gt;N(N3594),N3595,"")</f>
        <v/>
      </c>
    </row>
    <row r="3596">
      <c r="A3596">
        <f>IF('📄 RON MIẾNG'!B191="","",'📄 RON MIẾNG'!B191)</f>
        <v/>
      </c>
      <c r="B3596">
        <f>IF('📄 RON MIẾNG'!B191="","",'📄 RON MIẾNG'!C191)</f>
        <v/>
      </c>
      <c r="C3596">
        <f>IF('📄 RON MIẾNG'!B191="","","Ron miếng")</f>
        <v/>
      </c>
      <c r="D3596">
        <f>IF('📄 RON MIẾNG'!B191="","",'📄 RON MIẾNG'!F191)</f>
        <v/>
      </c>
      <c r="E3596" s="37">
        <f>IF('📄 RON MIẾNG'!B191="","",'📄 RON MIẾNG'!H191)</f>
        <v/>
      </c>
      <c r="F3596" s="37">
        <f>IF('📄 RON MIẾNG'!B191="","",'📄 RON MIẾNG'!I191)</f>
        <v/>
      </c>
      <c r="G3596" s="37">
        <f>IF('📄 RON MIẾNG'!B191="","",'📄 RON MIẾNG'!J191)</f>
        <v/>
      </c>
      <c r="H3596" s="37">
        <f>IF('📄 RON MIẾNG'!B191="","",'📄 RON MIẾNG'!K191)</f>
        <v/>
      </c>
      <c r="I3596" s="37">
        <f>IF('📄 RON MIẾNG'!B191="","",'📄 RON MIẾNG'!L191)</f>
        <v/>
      </c>
      <c r="J3596">
        <f>IF('📄 RON MIẾNG'!B191="","","")</f>
        <v/>
      </c>
      <c r="L3596">
        <f>N(L3595)+IF(AND('🔎 TRA CỨU NHANH'!$C$2&lt;&gt;"",OR(ISNUMBER(SEARCH('🔎 TRA CỨU NHANH'!$C$2,$A3596)),ISNUMBER(SEARCH('🔎 TRA CỨU NHANH'!$C$2,$B3596)))),1,0)</f>
        <v/>
      </c>
      <c r="M3596">
        <f>IF(L3596&gt;N(L3595),L3596,"")</f>
        <v/>
      </c>
      <c r="N3596">
        <f>N(N3595)+IF(AND('💰 BÁO GIÁ'!$C$27&lt;&gt;"",OR(ISNUMBER(SEARCH('💰 BÁO GIÁ'!$C$27,$A3596)),ISNUMBER(SEARCH('💰 BÁO GIÁ'!$C$27,$B3596)))),1,0)</f>
        <v/>
      </c>
      <c r="O3596">
        <f>IF(N3596&gt;N(N3595),N3596,"")</f>
        <v/>
      </c>
    </row>
    <row r="3597">
      <c r="A3597">
        <f>IF('📄 RON MIẾNG'!B192="","",'📄 RON MIẾNG'!B192)</f>
        <v/>
      </c>
      <c r="B3597">
        <f>IF('📄 RON MIẾNG'!B192="","",'📄 RON MIẾNG'!C192)</f>
        <v/>
      </c>
      <c r="C3597">
        <f>IF('📄 RON MIẾNG'!B192="","","Ron miếng")</f>
        <v/>
      </c>
      <c r="D3597">
        <f>IF('📄 RON MIẾNG'!B192="","",'📄 RON MIẾNG'!F192)</f>
        <v/>
      </c>
      <c r="E3597" s="37">
        <f>IF('📄 RON MIẾNG'!B192="","",'📄 RON MIẾNG'!H192)</f>
        <v/>
      </c>
      <c r="F3597" s="37">
        <f>IF('📄 RON MIẾNG'!B192="","",'📄 RON MIẾNG'!I192)</f>
        <v/>
      </c>
      <c r="G3597" s="37">
        <f>IF('📄 RON MIẾNG'!B192="","",'📄 RON MIẾNG'!J192)</f>
        <v/>
      </c>
      <c r="H3597" s="37">
        <f>IF('📄 RON MIẾNG'!B192="","",'📄 RON MIẾNG'!K192)</f>
        <v/>
      </c>
      <c r="I3597" s="37">
        <f>IF('📄 RON MIẾNG'!B192="","",'📄 RON MIẾNG'!L192)</f>
        <v/>
      </c>
      <c r="J3597">
        <f>IF('📄 RON MIẾNG'!B192="","","")</f>
        <v/>
      </c>
      <c r="L3597">
        <f>N(L3596)+IF(AND('🔎 TRA CỨU NHANH'!$C$2&lt;&gt;"",OR(ISNUMBER(SEARCH('🔎 TRA CỨU NHANH'!$C$2,$A3597)),ISNUMBER(SEARCH('🔎 TRA CỨU NHANH'!$C$2,$B3597)))),1,0)</f>
        <v/>
      </c>
      <c r="M3597">
        <f>IF(L3597&gt;N(L3596),L3597,"")</f>
        <v/>
      </c>
      <c r="N3597">
        <f>N(N3596)+IF(AND('💰 BÁO GIÁ'!$C$27&lt;&gt;"",OR(ISNUMBER(SEARCH('💰 BÁO GIÁ'!$C$27,$A3597)),ISNUMBER(SEARCH('💰 BÁO GIÁ'!$C$27,$B3597)))),1,0)</f>
        <v/>
      </c>
      <c r="O3597">
        <f>IF(N3597&gt;N(N3596),N3597,"")</f>
        <v/>
      </c>
    </row>
    <row r="3598">
      <c r="A3598">
        <f>IF('📄 RON MIẾNG'!B193="","",'📄 RON MIẾNG'!B193)</f>
        <v/>
      </c>
      <c r="B3598">
        <f>IF('📄 RON MIẾNG'!B193="","",'📄 RON MIẾNG'!C193)</f>
        <v/>
      </c>
      <c r="C3598">
        <f>IF('📄 RON MIẾNG'!B193="","","Ron miếng")</f>
        <v/>
      </c>
      <c r="D3598">
        <f>IF('📄 RON MIẾNG'!B193="","",'📄 RON MIẾNG'!F193)</f>
        <v/>
      </c>
      <c r="E3598" s="37">
        <f>IF('📄 RON MIẾNG'!B193="","",'📄 RON MIẾNG'!H193)</f>
        <v/>
      </c>
      <c r="F3598" s="37">
        <f>IF('📄 RON MIẾNG'!B193="","",'📄 RON MIẾNG'!I193)</f>
        <v/>
      </c>
      <c r="G3598" s="37">
        <f>IF('📄 RON MIẾNG'!B193="","",'📄 RON MIẾNG'!J193)</f>
        <v/>
      </c>
      <c r="H3598" s="37">
        <f>IF('📄 RON MIẾNG'!B193="","",'📄 RON MIẾNG'!K193)</f>
        <v/>
      </c>
      <c r="I3598" s="37">
        <f>IF('📄 RON MIẾNG'!B193="","",'📄 RON MIẾNG'!L193)</f>
        <v/>
      </c>
      <c r="J3598">
        <f>IF('📄 RON MIẾNG'!B193="","","")</f>
        <v/>
      </c>
      <c r="L3598">
        <f>N(L3597)+IF(AND('🔎 TRA CỨU NHANH'!$C$2&lt;&gt;"",OR(ISNUMBER(SEARCH('🔎 TRA CỨU NHANH'!$C$2,$A3598)),ISNUMBER(SEARCH('🔎 TRA CỨU NHANH'!$C$2,$B3598)))),1,0)</f>
        <v/>
      </c>
      <c r="M3598">
        <f>IF(L3598&gt;N(L3597),L3598,"")</f>
        <v/>
      </c>
      <c r="N3598">
        <f>N(N3597)+IF(AND('💰 BÁO GIÁ'!$C$27&lt;&gt;"",OR(ISNUMBER(SEARCH('💰 BÁO GIÁ'!$C$27,$A3598)),ISNUMBER(SEARCH('💰 BÁO GIÁ'!$C$27,$B3598)))),1,0)</f>
        <v/>
      </c>
      <c r="O3598">
        <f>IF(N3598&gt;N(N3597),N3598,"")</f>
        <v/>
      </c>
    </row>
    <row r="3599">
      <c r="A3599">
        <f>IF('📄 RON MIẾNG'!B194="","",'📄 RON MIẾNG'!B194)</f>
        <v/>
      </c>
      <c r="B3599">
        <f>IF('📄 RON MIẾNG'!B194="","",'📄 RON MIẾNG'!C194)</f>
        <v/>
      </c>
      <c r="C3599">
        <f>IF('📄 RON MIẾNG'!B194="","","Ron miếng")</f>
        <v/>
      </c>
      <c r="D3599">
        <f>IF('📄 RON MIẾNG'!B194="","",'📄 RON MIẾNG'!F194)</f>
        <v/>
      </c>
      <c r="E3599" s="37">
        <f>IF('📄 RON MIẾNG'!B194="","",'📄 RON MIẾNG'!H194)</f>
        <v/>
      </c>
      <c r="F3599" s="37">
        <f>IF('📄 RON MIẾNG'!B194="","",'📄 RON MIẾNG'!I194)</f>
        <v/>
      </c>
      <c r="G3599" s="37">
        <f>IF('📄 RON MIẾNG'!B194="","",'📄 RON MIẾNG'!J194)</f>
        <v/>
      </c>
      <c r="H3599" s="37">
        <f>IF('📄 RON MIẾNG'!B194="","",'📄 RON MIẾNG'!K194)</f>
        <v/>
      </c>
      <c r="I3599" s="37">
        <f>IF('📄 RON MIẾNG'!B194="","",'📄 RON MIẾNG'!L194)</f>
        <v/>
      </c>
      <c r="J3599">
        <f>IF('📄 RON MIẾNG'!B194="","","")</f>
        <v/>
      </c>
      <c r="L3599">
        <f>N(L3598)+IF(AND('🔎 TRA CỨU NHANH'!$C$2&lt;&gt;"",OR(ISNUMBER(SEARCH('🔎 TRA CỨU NHANH'!$C$2,$A3599)),ISNUMBER(SEARCH('🔎 TRA CỨU NHANH'!$C$2,$B3599)))),1,0)</f>
        <v/>
      </c>
      <c r="M3599">
        <f>IF(L3599&gt;N(L3598),L3599,"")</f>
        <v/>
      </c>
      <c r="N3599">
        <f>N(N3598)+IF(AND('💰 BÁO GIÁ'!$C$27&lt;&gt;"",OR(ISNUMBER(SEARCH('💰 BÁO GIÁ'!$C$27,$A3599)),ISNUMBER(SEARCH('💰 BÁO GIÁ'!$C$27,$B3599)))),1,0)</f>
        <v/>
      </c>
      <c r="O3599">
        <f>IF(N3599&gt;N(N3598),N3599,"")</f>
        <v/>
      </c>
    </row>
    <row r="3600">
      <c r="A3600">
        <f>IF('📄 RON MIẾNG'!B195="","",'📄 RON MIẾNG'!B195)</f>
        <v/>
      </c>
      <c r="B3600">
        <f>IF('📄 RON MIẾNG'!B195="","",'📄 RON MIẾNG'!C195)</f>
        <v/>
      </c>
      <c r="C3600">
        <f>IF('📄 RON MIẾNG'!B195="","","Ron miếng")</f>
        <v/>
      </c>
      <c r="D3600">
        <f>IF('📄 RON MIẾNG'!B195="","",'📄 RON MIẾNG'!F195)</f>
        <v/>
      </c>
      <c r="E3600" s="37">
        <f>IF('📄 RON MIẾNG'!B195="","",'📄 RON MIẾNG'!H195)</f>
        <v/>
      </c>
      <c r="F3600" s="37">
        <f>IF('📄 RON MIẾNG'!B195="","",'📄 RON MIẾNG'!I195)</f>
        <v/>
      </c>
      <c r="G3600" s="37">
        <f>IF('📄 RON MIẾNG'!B195="","",'📄 RON MIẾNG'!J195)</f>
        <v/>
      </c>
      <c r="H3600" s="37">
        <f>IF('📄 RON MIẾNG'!B195="","",'📄 RON MIẾNG'!K195)</f>
        <v/>
      </c>
      <c r="I3600" s="37">
        <f>IF('📄 RON MIẾNG'!B195="","",'📄 RON MIẾNG'!L195)</f>
        <v/>
      </c>
      <c r="J3600">
        <f>IF('📄 RON MIẾNG'!B195="","","")</f>
        <v/>
      </c>
      <c r="L3600">
        <f>N(L3599)+IF(AND('🔎 TRA CỨU NHANH'!$C$2&lt;&gt;"",OR(ISNUMBER(SEARCH('🔎 TRA CỨU NHANH'!$C$2,$A3600)),ISNUMBER(SEARCH('🔎 TRA CỨU NHANH'!$C$2,$B3600)))),1,0)</f>
        <v/>
      </c>
      <c r="M3600">
        <f>IF(L3600&gt;N(L3599),L3600,"")</f>
        <v/>
      </c>
      <c r="N3600">
        <f>N(N3599)+IF(AND('💰 BÁO GIÁ'!$C$27&lt;&gt;"",OR(ISNUMBER(SEARCH('💰 BÁO GIÁ'!$C$27,$A3600)),ISNUMBER(SEARCH('💰 BÁO GIÁ'!$C$27,$B3600)))),1,0)</f>
        <v/>
      </c>
      <c r="O3600">
        <f>IF(N3600&gt;N(N3599),N3600,"")</f>
        <v/>
      </c>
    </row>
    <row r="3601">
      <c r="A3601">
        <f>IF('📄 RON MIẾNG'!B196="","",'📄 RON MIẾNG'!B196)</f>
        <v/>
      </c>
      <c r="B3601">
        <f>IF('📄 RON MIẾNG'!B196="","",'📄 RON MIẾNG'!C196)</f>
        <v/>
      </c>
      <c r="C3601">
        <f>IF('📄 RON MIẾNG'!B196="","","Ron miếng")</f>
        <v/>
      </c>
      <c r="D3601">
        <f>IF('📄 RON MIẾNG'!B196="","",'📄 RON MIẾNG'!F196)</f>
        <v/>
      </c>
      <c r="E3601" s="37">
        <f>IF('📄 RON MIẾNG'!B196="","",'📄 RON MIẾNG'!H196)</f>
        <v/>
      </c>
      <c r="F3601" s="37">
        <f>IF('📄 RON MIẾNG'!B196="","",'📄 RON MIẾNG'!I196)</f>
        <v/>
      </c>
      <c r="G3601" s="37">
        <f>IF('📄 RON MIẾNG'!B196="","",'📄 RON MIẾNG'!J196)</f>
        <v/>
      </c>
      <c r="H3601" s="37">
        <f>IF('📄 RON MIẾNG'!B196="","",'📄 RON MIẾNG'!K196)</f>
        <v/>
      </c>
      <c r="I3601" s="37">
        <f>IF('📄 RON MIẾNG'!B196="","",'📄 RON MIẾNG'!L196)</f>
        <v/>
      </c>
      <c r="J3601">
        <f>IF('📄 RON MIẾNG'!B196="","","")</f>
        <v/>
      </c>
      <c r="L3601">
        <f>N(L3600)+IF(AND('🔎 TRA CỨU NHANH'!$C$2&lt;&gt;"",OR(ISNUMBER(SEARCH('🔎 TRA CỨU NHANH'!$C$2,$A3601)),ISNUMBER(SEARCH('🔎 TRA CỨU NHANH'!$C$2,$B3601)))),1,0)</f>
        <v/>
      </c>
      <c r="M3601">
        <f>IF(L3601&gt;N(L3600),L3601,"")</f>
        <v/>
      </c>
      <c r="N3601">
        <f>N(N3600)+IF(AND('💰 BÁO GIÁ'!$C$27&lt;&gt;"",OR(ISNUMBER(SEARCH('💰 BÁO GIÁ'!$C$27,$A3601)),ISNUMBER(SEARCH('💰 BÁO GIÁ'!$C$27,$B3601)))),1,0)</f>
        <v/>
      </c>
      <c r="O3601">
        <f>IF(N3601&gt;N(N3600),N3601,"")</f>
        <v/>
      </c>
    </row>
    <row r="3602">
      <c r="A3602">
        <f>IF('📄 RON MIẾNG'!B197="","",'📄 RON MIẾNG'!B197)</f>
        <v/>
      </c>
      <c r="B3602">
        <f>IF('📄 RON MIẾNG'!B197="","",'📄 RON MIẾNG'!C197)</f>
        <v/>
      </c>
      <c r="C3602">
        <f>IF('📄 RON MIẾNG'!B197="","","Ron miếng")</f>
        <v/>
      </c>
      <c r="D3602">
        <f>IF('📄 RON MIẾNG'!B197="","",'📄 RON MIẾNG'!F197)</f>
        <v/>
      </c>
      <c r="E3602" s="37">
        <f>IF('📄 RON MIẾNG'!B197="","",'📄 RON MIẾNG'!H197)</f>
        <v/>
      </c>
      <c r="F3602" s="37">
        <f>IF('📄 RON MIẾNG'!B197="","",'📄 RON MIẾNG'!I197)</f>
        <v/>
      </c>
      <c r="G3602" s="37">
        <f>IF('📄 RON MIẾNG'!B197="","",'📄 RON MIẾNG'!J197)</f>
        <v/>
      </c>
      <c r="H3602" s="37">
        <f>IF('📄 RON MIẾNG'!B197="","",'📄 RON MIẾNG'!K197)</f>
        <v/>
      </c>
      <c r="I3602" s="37">
        <f>IF('📄 RON MIẾNG'!B197="","",'📄 RON MIẾNG'!L197)</f>
        <v/>
      </c>
      <c r="J3602">
        <f>IF('📄 RON MIẾNG'!B197="","","")</f>
        <v/>
      </c>
      <c r="L3602">
        <f>N(L3601)+IF(AND('🔎 TRA CỨU NHANH'!$C$2&lt;&gt;"",OR(ISNUMBER(SEARCH('🔎 TRA CỨU NHANH'!$C$2,$A3602)),ISNUMBER(SEARCH('🔎 TRA CỨU NHANH'!$C$2,$B3602)))),1,0)</f>
        <v/>
      </c>
      <c r="M3602">
        <f>IF(L3602&gt;N(L3601),L3602,"")</f>
        <v/>
      </c>
      <c r="N3602">
        <f>N(N3601)+IF(AND('💰 BÁO GIÁ'!$C$27&lt;&gt;"",OR(ISNUMBER(SEARCH('💰 BÁO GIÁ'!$C$27,$A3602)),ISNUMBER(SEARCH('💰 BÁO GIÁ'!$C$27,$B3602)))),1,0)</f>
        <v/>
      </c>
      <c r="O3602">
        <f>IF(N3602&gt;N(N3601),N3602,"")</f>
        <v/>
      </c>
    </row>
    <row r="3603">
      <c r="A3603">
        <f>IF('📄 RON MIẾNG'!B198="","",'📄 RON MIẾNG'!B198)</f>
        <v/>
      </c>
      <c r="B3603">
        <f>IF('📄 RON MIẾNG'!B198="","",'📄 RON MIẾNG'!C198)</f>
        <v/>
      </c>
      <c r="C3603">
        <f>IF('📄 RON MIẾNG'!B198="","","Ron miếng")</f>
        <v/>
      </c>
      <c r="D3603">
        <f>IF('📄 RON MIẾNG'!B198="","",'📄 RON MIẾNG'!F198)</f>
        <v/>
      </c>
      <c r="E3603" s="37">
        <f>IF('📄 RON MIẾNG'!B198="","",'📄 RON MIẾNG'!H198)</f>
        <v/>
      </c>
      <c r="F3603" s="37">
        <f>IF('📄 RON MIẾNG'!B198="","",'📄 RON MIẾNG'!I198)</f>
        <v/>
      </c>
      <c r="G3603" s="37">
        <f>IF('📄 RON MIẾNG'!B198="","",'📄 RON MIẾNG'!J198)</f>
        <v/>
      </c>
      <c r="H3603" s="37">
        <f>IF('📄 RON MIẾNG'!B198="","",'📄 RON MIẾNG'!K198)</f>
        <v/>
      </c>
      <c r="I3603" s="37">
        <f>IF('📄 RON MIẾNG'!B198="","",'📄 RON MIẾNG'!L198)</f>
        <v/>
      </c>
      <c r="J3603">
        <f>IF('📄 RON MIẾNG'!B198="","","")</f>
        <v/>
      </c>
      <c r="L3603">
        <f>N(L3602)+IF(AND('🔎 TRA CỨU NHANH'!$C$2&lt;&gt;"",OR(ISNUMBER(SEARCH('🔎 TRA CỨU NHANH'!$C$2,$A3603)),ISNUMBER(SEARCH('🔎 TRA CỨU NHANH'!$C$2,$B3603)))),1,0)</f>
        <v/>
      </c>
      <c r="M3603">
        <f>IF(L3603&gt;N(L3602),L3603,"")</f>
        <v/>
      </c>
      <c r="N3603">
        <f>N(N3602)+IF(AND('💰 BÁO GIÁ'!$C$27&lt;&gt;"",OR(ISNUMBER(SEARCH('💰 BÁO GIÁ'!$C$27,$A3603)),ISNUMBER(SEARCH('💰 BÁO GIÁ'!$C$27,$B3603)))),1,0)</f>
        <v/>
      </c>
      <c r="O3603">
        <f>IF(N3603&gt;N(N3602),N3603,"")</f>
        <v/>
      </c>
    </row>
    <row r="3604">
      <c r="A3604">
        <f>IF('📄 RON MIẾNG'!B199="","",'📄 RON MIẾNG'!B199)</f>
        <v/>
      </c>
      <c r="B3604">
        <f>IF('📄 RON MIẾNG'!B199="","",'📄 RON MIẾNG'!C199)</f>
        <v/>
      </c>
      <c r="C3604">
        <f>IF('📄 RON MIẾNG'!B199="","","Ron miếng")</f>
        <v/>
      </c>
      <c r="D3604">
        <f>IF('📄 RON MIẾNG'!B199="","",'📄 RON MIẾNG'!F199)</f>
        <v/>
      </c>
      <c r="E3604" s="37">
        <f>IF('📄 RON MIẾNG'!B199="","",'📄 RON MIẾNG'!H199)</f>
        <v/>
      </c>
      <c r="F3604" s="37">
        <f>IF('📄 RON MIẾNG'!B199="","",'📄 RON MIẾNG'!I199)</f>
        <v/>
      </c>
      <c r="G3604" s="37">
        <f>IF('📄 RON MIẾNG'!B199="","",'📄 RON MIẾNG'!J199)</f>
        <v/>
      </c>
      <c r="H3604" s="37">
        <f>IF('📄 RON MIẾNG'!B199="","",'📄 RON MIẾNG'!K199)</f>
        <v/>
      </c>
      <c r="I3604" s="37">
        <f>IF('📄 RON MIẾNG'!B199="","",'📄 RON MIẾNG'!L199)</f>
        <v/>
      </c>
      <c r="J3604">
        <f>IF('📄 RON MIẾNG'!B199="","","")</f>
        <v/>
      </c>
      <c r="L3604">
        <f>N(L3603)+IF(AND('🔎 TRA CỨU NHANH'!$C$2&lt;&gt;"",OR(ISNUMBER(SEARCH('🔎 TRA CỨU NHANH'!$C$2,$A3604)),ISNUMBER(SEARCH('🔎 TRA CỨU NHANH'!$C$2,$B3604)))),1,0)</f>
        <v/>
      </c>
      <c r="M3604">
        <f>IF(L3604&gt;N(L3603),L3604,"")</f>
        <v/>
      </c>
      <c r="N3604">
        <f>N(N3603)+IF(AND('💰 BÁO GIÁ'!$C$27&lt;&gt;"",OR(ISNUMBER(SEARCH('💰 BÁO GIÁ'!$C$27,$A3604)),ISNUMBER(SEARCH('💰 BÁO GIÁ'!$C$27,$B3604)))),1,0)</f>
        <v/>
      </c>
      <c r="O3604">
        <f>IF(N3604&gt;N(N3603),N3604,"")</f>
        <v/>
      </c>
    </row>
    <row r="3605">
      <c r="A3605">
        <f>IF('📄 RON MIẾNG'!B200="","",'📄 RON MIẾNG'!B200)</f>
        <v/>
      </c>
      <c r="B3605">
        <f>IF('📄 RON MIẾNG'!B200="","",'📄 RON MIẾNG'!C200)</f>
        <v/>
      </c>
      <c r="C3605">
        <f>IF('📄 RON MIẾNG'!B200="","","Ron miếng")</f>
        <v/>
      </c>
      <c r="D3605">
        <f>IF('📄 RON MIẾNG'!B200="","",'📄 RON MIẾNG'!F200)</f>
        <v/>
      </c>
      <c r="E3605" s="37">
        <f>IF('📄 RON MIẾNG'!B200="","",'📄 RON MIẾNG'!H200)</f>
        <v/>
      </c>
      <c r="F3605" s="37">
        <f>IF('📄 RON MIẾNG'!B200="","",'📄 RON MIẾNG'!I200)</f>
        <v/>
      </c>
      <c r="G3605" s="37">
        <f>IF('📄 RON MIẾNG'!B200="","",'📄 RON MIẾNG'!J200)</f>
        <v/>
      </c>
      <c r="H3605" s="37">
        <f>IF('📄 RON MIẾNG'!B200="","",'📄 RON MIẾNG'!K200)</f>
        <v/>
      </c>
      <c r="I3605" s="37">
        <f>IF('📄 RON MIẾNG'!B200="","",'📄 RON MIẾNG'!L200)</f>
        <v/>
      </c>
      <c r="J3605">
        <f>IF('📄 RON MIẾNG'!B200="","","")</f>
        <v/>
      </c>
      <c r="L3605">
        <f>N(L3604)+IF(AND('🔎 TRA CỨU NHANH'!$C$2&lt;&gt;"",OR(ISNUMBER(SEARCH('🔎 TRA CỨU NHANH'!$C$2,$A3605)),ISNUMBER(SEARCH('🔎 TRA CỨU NHANH'!$C$2,$B3605)))),1,0)</f>
        <v/>
      </c>
      <c r="M3605">
        <f>IF(L3605&gt;N(L3604),L3605,"")</f>
        <v/>
      </c>
      <c r="N3605">
        <f>N(N3604)+IF(AND('💰 BÁO GIÁ'!$C$27&lt;&gt;"",OR(ISNUMBER(SEARCH('💰 BÁO GIÁ'!$C$27,$A3605)),ISNUMBER(SEARCH('💰 BÁO GIÁ'!$C$27,$B3605)))),1,0)</f>
        <v/>
      </c>
      <c r="O3605">
        <f>IF(N3605&gt;N(N3604),N3605,"")</f>
        <v/>
      </c>
    </row>
    <row r="3606">
      <c r="A3606">
        <f>IF('📄 RON MIẾNG'!B201="","",'📄 RON MIẾNG'!B201)</f>
        <v/>
      </c>
      <c r="B3606">
        <f>IF('📄 RON MIẾNG'!B201="","",'📄 RON MIẾNG'!C201)</f>
        <v/>
      </c>
      <c r="C3606">
        <f>IF('📄 RON MIẾNG'!B201="","","Ron miếng")</f>
        <v/>
      </c>
      <c r="D3606">
        <f>IF('📄 RON MIẾNG'!B201="","",'📄 RON MIẾNG'!F201)</f>
        <v/>
      </c>
      <c r="E3606" s="37">
        <f>IF('📄 RON MIẾNG'!B201="","",'📄 RON MIẾNG'!H201)</f>
        <v/>
      </c>
      <c r="F3606" s="37">
        <f>IF('📄 RON MIẾNG'!B201="","",'📄 RON MIẾNG'!I201)</f>
        <v/>
      </c>
      <c r="G3606" s="37">
        <f>IF('📄 RON MIẾNG'!B201="","",'📄 RON MIẾNG'!J201)</f>
        <v/>
      </c>
      <c r="H3606" s="37">
        <f>IF('📄 RON MIẾNG'!B201="","",'📄 RON MIẾNG'!K201)</f>
        <v/>
      </c>
      <c r="I3606" s="37">
        <f>IF('📄 RON MIẾNG'!B201="","",'📄 RON MIẾNG'!L201)</f>
        <v/>
      </c>
      <c r="J3606">
        <f>IF('📄 RON MIẾNG'!B201="","","")</f>
        <v/>
      </c>
      <c r="L3606">
        <f>N(L3605)+IF(AND('🔎 TRA CỨU NHANH'!$C$2&lt;&gt;"",OR(ISNUMBER(SEARCH('🔎 TRA CỨU NHANH'!$C$2,$A3606)),ISNUMBER(SEARCH('🔎 TRA CỨU NHANH'!$C$2,$B3606)))),1,0)</f>
        <v/>
      </c>
      <c r="M3606">
        <f>IF(L3606&gt;N(L3605),L3606,"")</f>
        <v/>
      </c>
      <c r="N3606">
        <f>N(N3605)+IF(AND('💰 BÁO GIÁ'!$C$27&lt;&gt;"",OR(ISNUMBER(SEARCH('💰 BÁO GIÁ'!$C$27,$A3606)),ISNUMBER(SEARCH('💰 BÁO GIÁ'!$C$27,$B3606)))),1,0)</f>
        <v/>
      </c>
      <c r="O3606">
        <f>IF(N3606&gt;N(N3605),N3606,"")</f>
        <v/>
      </c>
    </row>
    <row r="3607">
      <c r="A3607">
        <f>IF('📄 RON MIẾNG'!B202="","",'📄 RON MIẾNG'!B202)</f>
        <v/>
      </c>
      <c r="B3607">
        <f>IF('📄 RON MIẾNG'!B202="","",'📄 RON MIẾNG'!C202)</f>
        <v/>
      </c>
      <c r="C3607">
        <f>IF('📄 RON MIẾNG'!B202="","","Ron miếng")</f>
        <v/>
      </c>
      <c r="D3607">
        <f>IF('📄 RON MIẾNG'!B202="","",'📄 RON MIẾNG'!F202)</f>
        <v/>
      </c>
      <c r="E3607" s="37">
        <f>IF('📄 RON MIẾNG'!B202="","",'📄 RON MIẾNG'!H202)</f>
        <v/>
      </c>
      <c r="F3607" s="37">
        <f>IF('📄 RON MIẾNG'!B202="","",'📄 RON MIẾNG'!I202)</f>
        <v/>
      </c>
      <c r="G3607" s="37">
        <f>IF('📄 RON MIẾNG'!B202="","",'📄 RON MIẾNG'!J202)</f>
        <v/>
      </c>
      <c r="H3607" s="37">
        <f>IF('📄 RON MIẾNG'!B202="","",'📄 RON MIẾNG'!K202)</f>
        <v/>
      </c>
      <c r="I3607" s="37">
        <f>IF('📄 RON MIẾNG'!B202="","",'📄 RON MIẾNG'!L202)</f>
        <v/>
      </c>
      <c r="J3607">
        <f>IF('📄 RON MIẾNG'!B202="","","")</f>
        <v/>
      </c>
      <c r="L3607">
        <f>N(L3606)+IF(AND('🔎 TRA CỨU NHANH'!$C$2&lt;&gt;"",OR(ISNUMBER(SEARCH('🔎 TRA CỨU NHANH'!$C$2,$A3607)),ISNUMBER(SEARCH('🔎 TRA CỨU NHANH'!$C$2,$B3607)))),1,0)</f>
        <v/>
      </c>
      <c r="M3607">
        <f>IF(L3607&gt;N(L3606),L3607,"")</f>
        <v/>
      </c>
      <c r="N3607">
        <f>N(N3606)+IF(AND('💰 BÁO GIÁ'!$C$27&lt;&gt;"",OR(ISNUMBER(SEARCH('💰 BÁO GIÁ'!$C$27,$A3607)),ISNUMBER(SEARCH('💰 BÁO GIÁ'!$C$27,$B3607)))),1,0)</f>
        <v/>
      </c>
      <c r="O3607">
        <f>IF(N3607&gt;N(N3606),N3607,"")</f>
        <v/>
      </c>
    </row>
    <row r="3608">
      <c r="A3608">
        <f>IF('📄 RON MIẾNG'!B203="","",'📄 RON MIẾNG'!B203)</f>
        <v/>
      </c>
      <c r="B3608">
        <f>IF('📄 RON MIẾNG'!B203="","",'📄 RON MIẾNG'!C203)</f>
        <v/>
      </c>
      <c r="C3608">
        <f>IF('📄 RON MIẾNG'!B203="","","Ron miếng")</f>
        <v/>
      </c>
      <c r="D3608">
        <f>IF('📄 RON MIẾNG'!B203="","",'📄 RON MIẾNG'!F203)</f>
        <v/>
      </c>
      <c r="E3608" s="37">
        <f>IF('📄 RON MIẾNG'!B203="","",'📄 RON MIẾNG'!H203)</f>
        <v/>
      </c>
      <c r="F3608" s="37">
        <f>IF('📄 RON MIẾNG'!B203="","",'📄 RON MIẾNG'!I203)</f>
        <v/>
      </c>
      <c r="G3608" s="37">
        <f>IF('📄 RON MIẾNG'!B203="","",'📄 RON MIẾNG'!J203)</f>
        <v/>
      </c>
      <c r="H3608" s="37">
        <f>IF('📄 RON MIẾNG'!B203="","",'📄 RON MIẾNG'!K203)</f>
        <v/>
      </c>
      <c r="I3608" s="37">
        <f>IF('📄 RON MIẾNG'!B203="","",'📄 RON MIẾNG'!L203)</f>
        <v/>
      </c>
      <c r="J3608">
        <f>IF('📄 RON MIẾNG'!B203="","","")</f>
        <v/>
      </c>
      <c r="L3608">
        <f>N(L3607)+IF(AND('🔎 TRA CỨU NHANH'!$C$2&lt;&gt;"",OR(ISNUMBER(SEARCH('🔎 TRA CỨU NHANH'!$C$2,$A3608)),ISNUMBER(SEARCH('🔎 TRA CỨU NHANH'!$C$2,$B3608)))),1,0)</f>
        <v/>
      </c>
      <c r="M3608">
        <f>IF(L3608&gt;N(L3607),L3608,"")</f>
        <v/>
      </c>
      <c r="N3608">
        <f>N(N3607)+IF(AND('💰 BÁO GIÁ'!$C$27&lt;&gt;"",OR(ISNUMBER(SEARCH('💰 BÁO GIÁ'!$C$27,$A3608)),ISNUMBER(SEARCH('💰 BÁO GIÁ'!$C$27,$B3608)))),1,0)</f>
        <v/>
      </c>
      <c r="O3608">
        <f>IF(N3608&gt;N(N3607),N3608,"")</f>
        <v/>
      </c>
    </row>
    <row r="3609">
      <c r="A3609">
        <f>IF('📄 RON MIẾNG'!B204="","",'📄 RON MIẾNG'!B204)</f>
        <v/>
      </c>
      <c r="B3609">
        <f>IF('📄 RON MIẾNG'!B204="","",'📄 RON MIẾNG'!C204)</f>
        <v/>
      </c>
      <c r="C3609">
        <f>IF('📄 RON MIẾNG'!B204="","","Ron miếng")</f>
        <v/>
      </c>
      <c r="D3609">
        <f>IF('📄 RON MIẾNG'!B204="","",'📄 RON MIẾNG'!F204)</f>
        <v/>
      </c>
      <c r="E3609" s="37">
        <f>IF('📄 RON MIẾNG'!B204="","",'📄 RON MIẾNG'!H204)</f>
        <v/>
      </c>
      <c r="F3609" s="37">
        <f>IF('📄 RON MIẾNG'!B204="","",'📄 RON MIẾNG'!I204)</f>
        <v/>
      </c>
      <c r="G3609" s="37">
        <f>IF('📄 RON MIẾNG'!B204="","",'📄 RON MIẾNG'!J204)</f>
        <v/>
      </c>
      <c r="H3609" s="37">
        <f>IF('📄 RON MIẾNG'!B204="","",'📄 RON MIẾNG'!K204)</f>
        <v/>
      </c>
      <c r="I3609" s="37">
        <f>IF('📄 RON MIẾNG'!B204="","",'📄 RON MIẾNG'!L204)</f>
        <v/>
      </c>
      <c r="J3609">
        <f>IF('📄 RON MIẾNG'!B204="","","")</f>
        <v/>
      </c>
      <c r="L3609">
        <f>N(L3608)+IF(AND('🔎 TRA CỨU NHANH'!$C$2&lt;&gt;"",OR(ISNUMBER(SEARCH('🔎 TRA CỨU NHANH'!$C$2,$A3609)),ISNUMBER(SEARCH('🔎 TRA CỨU NHANH'!$C$2,$B3609)))),1,0)</f>
        <v/>
      </c>
      <c r="M3609">
        <f>IF(L3609&gt;N(L3608),L3609,"")</f>
        <v/>
      </c>
      <c r="N3609">
        <f>N(N3608)+IF(AND('💰 BÁO GIÁ'!$C$27&lt;&gt;"",OR(ISNUMBER(SEARCH('💰 BÁO GIÁ'!$C$27,$A3609)),ISNUMBER(SEARCH('💰 BÁO GIÁ'!$C$27,$B3609)))),1,0)</f>
        <v/>
      </c>
      <c r="O3609">
        <f>IF(N3609&gt;N(N3608),N3609,"")</f>
        <v/>
      </c>
    </row>
    <row r="3610">
      <c r="A3610">
        <f>IF('📄 RON MIẾNG'!B205="","",'📄 RON MIẾNG'!B205)</f>
        <v/>
      </c>
      <c r="B3610">
        <f>IF('📄 RON MIẾNG'!B205="","",'📄 RON MIẾNG'!C205)</f>
        <v/>
      </c>
      <c r="C3610">
        <f>IF('📄 RON MIẾNG'!B205="","","Ron miếng")</f>
        <v/>
      </c>
      <c r="D3610">
        <f>IF('📄 RON MIẾNG'!B205="","",'📄 RON MIẾNG'!F205)</f>
        <v/>
      </c>
      <c r="E3610" s="37">
        <f>IF('📄 RON MIẾNG'!B205="","",'📄 RON MIẾNG'!H205)</f>
        <v/>
      </c>
      <c r="F3610" s="37">
        <f>IF('📄 RON MIẾNG'!B205="","",'📄 RON MIẾNG'!I205)</f>
        <v/>
      </c>
      <c r="G3610" s="37">
        <f>IF('📄 RON MIẾNG'!B205="","",'📄 RON MIẾNG'!J205)</f>
        <v/>
      </c>
      <c r="H3610" s="37">
        <f>IF('📄 RON MIẾNG'!B205="","",'📄 RON MIẾNG'!K205)</f>
        <v/>
      </c>
      <c r="I3610" s="37">
        <f>IF('📄 RON MIẾNG'!B205="","",'📄 RON MIẾNG'!L205)</f>
        <v/>
      </c>
      <c r="J3610">
        <f>IF('📄 RON MIẾNG'!B205="","","")</f>
        <v/>
      </c>
      <c r="L3610">
        <f>N(L3609)+IF(AND('🔎 TRA CỨU NHANH'!$C$2&lt;&gt;"",OR(ISNUMBER(SEARCH('🔎 TRA CỨU NHANH'!$C$2,$A3610)),ISNUMBER(SEARCH('🔎 TRA CỨU NHANH'!$C$2,$B3610)))),1,0)</f>
        <v/>
      </c>
      <c r="M3610">
        <f>IF(L3610&gt;N(L3609),L3610,"")</f>
        <v/>
      </c>
      <c r="N3610">
        <f>N(N3609)+IF(AND('💰 BÁO GIÁ'!$C$27&lt;&gt;"",OR(ISNUMBER(SEARCH('💰 BÁO GIÁ'!$C$27,$A3610)),ISNUMBER(SEARCH('💰 BÁO GIÁ'!$C$27,$B3610)))),1,0)</f>
        <v/>
      </c>
      <c r="O3610">
        <f>IF(N3610&gt;N(N3609),N3610,"")</f>
        <v/>
      </c>
    </row>
    <row r="3611">
      <c r="A3611">
        <f>IF('📄 RON MIẾNG'!B206="","",'📄 RON MIẾNG'!B206)</f>
        <v/>
      </c>
      <c r="B3611">
        <f>IF('📄 RON MIẾNG'!B206="","",'📄 RON MIẾNG'!C206)</f>
        <v/>
      </c>
      <c r="C3611">
        <f>IF('📄 RON MIẾNG'!B206="","","Ron miếng")</f>
        <v/>
      </c>
      <c r="D3611">
        <f>IF('📄 RON MIẾNG'!B206="","",'📄 RON MIẾNG'!F206)</f>
        <v/>
      </c>
      <c r="E3611" s="37">
        <f>IF('📄 RON MIẾNG'!B206="","",'📄 RON MIẾNG'!H206)</f>
        <v/>
      </c>
      <c r="F3611" s="37">
        <f>IF('📄 RON MIẾNG'!B206="","",'📄 RON MIẾNG'!I206)</f>
        <v/>
      </c>
      <c r="G3611" s="37">
        <f>IF('📄 RON MIẾNG'!B206="","",'📄 RON MIẾNG'!J206)</f>
        <v/>
      </c>
      <c r="H3611" s="37">
        <f>IF('📄 RON MIẾNG'!B206="","",'📄 RON MIẾNG'!K206)</f>
        <v/>
      </c>
      <c r="I3611" s="37">
        <f>IF('📄 RON MIẾNG'!B206="","",'📄 RON MIẾNG'!L206)</f>
        <v/>
      </c>
      <c r="J3611">
        <f>IF('📄 RON MIẾNG'!B206="","","")</f>
        <v/>
      </c>
      <c r="L3611">
        <f>N(L3610)+IF(AND('🔎 TRA CỨU NHANH'!$C$2&lt;&gt;"",OR(ISNUMBER(SEARCH('🔎 TRA CỨU NHANH'!$C$2,$A3611)),ISNUMBER(SEARCH('🔎 TRA CỨU NHANH'!$C$2,$B3611)))),1,0)</f>
        <v/>
      </c>
      <c r="M3611">
        <f>IF(L3611&gt;N(L3610),L3611,"")</f>
        <v/>
      </c>
      <c r="N3611">
        <f>N(N3610)+IF(AND('💰 BÁO GIÁ'!$C$27&lt;&gt;"",OR(ISNUMBER(SEARCH('💰 BÁO GIÁ'!$C$27,$A3611)),ISNUMBER(SEARCH('💰 BÁO GIÁ'!$C$27,$B3611)))),1,0)</f>
        <v/>
      </c>
      <c r="O3611">
        <f>IF(N3611&gt;N(N3610),N3611,"")</f>
        <v/>
      </c>
    </row>
    <row r="3612">
      <c r="A3612">
        <f>IF('📄 RON MIẾNG'!B207="","",'📄 RON MIẾNG'!B207)</f>
        <v/>
      </c>
      <c r="B3612">
        <f>IF('📄 RON MIẾNG'!B207="","",'📄 RON MIẾNG'!C207)</f>
        <v/>
      </c>
      <c r="C3612">
        <f>IF('📄 RON MIẾNG'!B207="","","Ron miếng")</f>
        <v/>
      </c>
      <c r="D3612">
        <f>IF('📄 RON MIẾNG'!B207="","",'📄 RON MIẾNG'!F207)</f>
        <v/>
      </c>
      <c r="E3612">
        <f>IF('📄 RON MIẾNG'!B207="","",'📄 RON MIẾNG'!H207)</f>
        <v/>
      </c>
      <c r="F3612">
        <f>IF('📄 RON MIẾNG'!B207="","",'📄 RON MIẾNG'!I207)</f>
        <v/>
      </c>
      <c r="G3612">
        <f>IF('📄 RON MIẾNG'!B207="","",'📄 RON MIẾNG'!J207)</f>
        <v/>
      </c>
      <c r="H3612">
        <f>IF('📄 RON MIẾNG'!B207="","",'📄 RON MIẾNG'!K207)</f>
        <v/>
      </c>
      <c r="I3612">
        <f>IF('📄 RON MIẾNG'!B207="","",'📄 RON MIẾNG'!L207)</f>
        <v/>
      </c>
      <c r="J3612">
        <f>IF('📄 RON MIẾNG'!B207="","","")</f>
        <v/>
      </c>
      <c r="L3612">
        <f>N(L3611)+IF(AND('🔎 TRA CỨU NHANH'!$C$2&lt;&gt;"",OR(ISNUMBER(SEARCH('🔎 TRA CỨU NHANH'!$C$2,$A3612)),ISNUMBER(SEARCH('🔎 TRA CỨU NHANH'!$C$2,$B3612)))),1,0)</f>
        <v/>
      </c>
      <c r="M3612">
        <f>IF(L3612&gt;N(L3611),L3612,"")</f>
        <v/>
      </c>
      <c r="N3612">
        <f>N(N3611)+IF(AND('💰 BÁO GIÁ'!$C$27&lt;&gt;"",OR(ISNUMBER(SEARCH('💰 BÁO GIÁ'!$C$27,$A3612)),ISNUMBER(SEARCH('💰 BÁO GIÁ'!$C$27,$B3612)))),1,0)</f>
        <v/>
      </c>
      <c r="O3612">
        <f>IF(N3612&gt;N(N3611),N3612,"")</f>
        <v/>
      </c>
    </row>
    <row r="3613">
      <c r="A3613">
        <f>IF('📄 RON MIẾNG'!B208="","",'📄 RON MIẾNG'!B208)</f>
        <v/>
      </c>
      <c r="B3613">
        <f>IF('📄 RON MIẾNG'!B208="","",'📄 RON MIẾNG'!C208)</f>
        <v/>
      </c>
      <c r="C3613">
        <f>IF('📄 RON MIẾNG'!B208="","","Ron miếng")</f>
        <v/>
      </c>
      <c r="D3613">
        <f>IF('📄 RON MIẾNG'!B208="","",'📄 RON MIẾNG'!F208)</f>
        <v/>
      </c>
      <c r="E3613" s="37">
        <f>IF('📄 RON MIẾNG'!B208="","",'📄 RON MIẾNG'!H208)</f>
        <v/>
      </c>
      <c r="F3613" s="37">
        <f>IF('📄 RON MIẾNG'!B208="","",'📄 RON MIẾNG'!I208)</f>
        <v/>
      </c>
      <c r="G3613" s="37">
        <f>IF('📄 RON MIẾNG'!B208="","",'📄 RON MIẾNG'!J208)</f>
        <v/>
      </c>
      <c r="H3613" s="37">
        <f>IF('📄 RON MIẾNG'!B208="","",'📄 RON MIẾNG'!K208)</f>
        <v/>
      </c>
      <c r="I3613" s="37">
        <f>IF('📄 RON MIẾNG'!B208="","",'📄 RON MIẾNG'!L208)</f>
        <v/>
      </c>
      <c r="J3613">
        <f>IF('📄 RON MIẾNG'!B208="","","")</f>
        <v/>
      </c>
      <c r="L3613">
        <f>N(L3612)+IF(AND('🔎 TRA CỨU NHANH'!$C$2&lt;&gt;"",OR(ISNUMBER(SEARCH('🔎 TRA CỨU NHANH'!$C$2,$A3613)),ISNUMBER(SEARCH('🔎 TRA CỨU NHANH'!$C$2,$B3613)))),1,0)</f>
        <v/>
      </c>
      <c r="M3613">
        <f>IF(L3613&gt;N(L3612),L3613,"")</f>
        <v/>
      </c>
      <c r="N3613">
        <f>N(N3612)+IF(AND('💰 BÁO GIÁ'!$C$27&lt;&gt;"",OR(ISNUMBER(SEARCH('💰 BÁO GIÁ'!$C$27,$A3613)),ISNUMBER(SEARCH('💰 BÁO GIÁ'!$C$27,$B3613)))),1,0)</f>
        <v/>
      </c>
      <c r="O3613">
        <f>IF(N3613&gt;N(N3612),N3613,"")</f>
        <v/>
      </c>
    </row>
    <row r="3614">
      <c r="A3614">
        <f>IF('📄 RON MIẾNG'!B209="","",'📄 RON MIẾNG'!B209)</f>
        <v/>
      </c>
      <c r="B3614">
        <f>IF('📄 RON MIẾNG'!B209="","",'📄 RON MIẾNG'!C209)</f>
        <v/>
      </c>
      <c r="C3614">
        <f>IF('📄 RON MIẾNG'!B209="","","Ron miếng")</f>
        <v/>
      </c>
      <c r="D3614">
        <f>IF('📄 RON MIẾNG'!B209="","",'📄 RON MIẾNG'!F209)</f>
        <v/>
      </c>
      <c r="E3614" s="37">
        <f>IF('📄 RON MIẾNG'!B209="","",'📄 RON MIẾNG'!H209)</f>
        <v/>
      </c>
      <c r="F3614" s="37">
        <f>IF('📄 RON MIẾNG'!B209="","",'📄 RON MIẾNG'!I209)</f>
        <v/>
      </c>
      <c r="G3614" s="37">
        <f>IF('📄 RON MIẾNG'!B209="","",'📄 RON MIẾNG'!J209)</f>
        <v/>
      </c>
      <c r="H3614" s="37">
        <f>IF('📄 RON MIẾNG'!B209="","",'📄 RON MIẾNG'!K209)</f>
        <v/>
      </c>
      <c r="I3614" s="37">
        <f>IF('📄 RON MIẾNG'!B209="","",'📄 RON MIẾNG'!L209)</f>
        <v/>
      </c>
      <c r="J3614">
        <f>IF('📄 RON MIẾNG'!B209="","","")</f>
        <v/>
      </c>
      <c r="L3614">
        <f>N(L3613)+IF(AND('🔎 TRA CỨU NHANH'!$C$2&lt;&gt;"",OR(ISNUMBER(SEARCH('🔎 TRA CỨU NHANH'!$C$2,$A3614)),ISNUMBER(SEARCH('🔎 TRA CỨU NHANH'!$C$2,$B3614)))),1,0)</f>
        <v/>
      </c>
      <c r="M3614">
        <f>IF(L3614&gt;N(L3613),L3614,"")</f>
        <v/>
      </c>
      <c r="N3614">
        <f>N(N3613)+IF(AND('💰 BÁO GIÁ'!$C$27&lt;&gt;"",OR(ISNUMBER(SEARCH('💰 BÁO GIÁ'!$C$27,$A3614)),ISNUMBER(SEARCH('💰 BÁO GIÁ'!$C$27,$B3614)))),1,0)</f>
        <v/>
      </c>
      <c r="O3614">
        <f>IF(N3614&gt;N(N3613),N3614,"")</f>
        <v/>
      </c>
    </row>
    <row r="3615">
      <c r="A3615">
        <f>IF('📄 RON MIẾNG'!B210="","",'📄 RON MIẾNG'!B210)</f>
        <v/>
      </c>
      <c r="B3615">
        <f>IF('📄 RON MIẾNG'!B210="","",'📄 RON MIẾNG'!C210)</f>
        <v/>
      </c>
      <c r="C3615">
        <f>IF('📄 RON MIẾNG'!B210="","","Ron miếng")</f>
        <v/>
      </c>
      <c r="D3615">
        <f>IF('📄 RON MIẾNG'!B210="","",'📄 RON MIẾNG'!F210)</f>
        <v/>
      </c>
      <c r="E3615" s="37">
        <f>IF('📄 RON MIẾNG'!B210="","",'📄 RON MIẾNG'!H210)</f>
        <v/>
      </c>
      <c r="F3615" s="37">
        <f>IF('📄 RON MIẾNG'!B210="","",'📄 RON MIẾNG'!I210)</f>
        <v/>
      </c>
      <c r="G3615" s="37">
        <f>IF('📄 RON MIẾNG'!B210="","",'📄 RON MIẾNG'!J210)</f>
        <v/>
      </c>
      <c r="H3615" s="37">
        <f>IF('📄 RON MIẾNG'!B210="","",'📄 RON MIẾNG'!K210)</f>
        <v/>
      </c>
      <c r="I3615" s="37">
        <f>IF('📄 RON MIẾNG'!B210="","",'📄 RON MIẾNG'!L210)</f>
        <v/>
      </c>
      <c r="J3615">
        <f>IF('📄 RON MIẾNG'!B210="","","")</f>
        <v/>
      </c>
      <c r="L3615">
        <f>N(L3614)+IF(AND('🔎 TRA CỨU NHANH'!$C$2&lt;&gt;"",OR(ISNUMBER(SEARCH('🔎 TRA CỨU NHANH'!$C$2,$A3615)),ISNUMBER(SEARCH('🔎 TRA CỨU NHANH'!$C$2,$B3615)))),1,0)</f>
        <v/>
      </c>
      <c r="M3615">
        <f>IF(L3615&gt;N(L3614),L3615,"")</f>
        <v/>
      </c>
      <c r="N3615">
        <f>N(N3614)+IF(AND('💰 BÁO GIÁ'!$C$27&lt;&gt;"",OR(ISNUMBER(SEARCH('💰 BÁO GIÁ'!$C$27,$A3615)),ISNUMBER(SEARCH('💰 BÁO GIÁ'!$C$27,$B3615)))),1,0)</f>
        <v/>
      </c>
      <c r="O3615">
        <f>IF(N3615&gt;N(N3614),N3615,"")</f>
        <v/>
      </c>
    </row>
    <row r="3616">
      <c r="A3616">
        <f>IF('📄 RON MIẾNG'!B211="","",'📄 RON MIẾNG'!B211)</f>
        <v/>
      </c>
      <c r="B3616">
        <f>IF('📄 RON MIẾNG'!B211="","",'📄 RON MIẾNG'!C211)</f>
        <v/>
      </c>
      <c r="C3616">
        <f>IF('📄 RON MIẾNG'!B211="","","Ron miếng")</f>
        <v/>
      </c>
      <c r="D3616">
        <f>IF('📄 RON MIẾNG'!B211="","",'📄 RON MIẾNG'!F211)</f>
        <v/>
      </c>
      <c r="E3616" s="37">
        <f>IF('📄 RON MIẾNG'!B211="","",'📄 RON MIẾNG'!H211)</f>
        <v/>
      </c>
      <c r="F3616" s="37">
        <f>IF('📄 RON MIẾNG'!B211="","",'📄 RON MIẾNG'!I211)</f>
        <v/>
      </c>
      <c r="G3616" s="37">
        <f>IF('📄 RON MIẾNG'!B211="","",'📄 RON MIẾNG'!J211)</f>
        <v/>
      </c>
      <c r="H3616" s="37">
        <f>IF('📄 RON MIẾNG'!B211="","",'📄 RON MIẾNG'!K211)</f>
        <v/>
      </c>
      <c r="I3616" s="37">
        <f>IF('📄 RON MIẾNG'!B211="","",'📄 RON MIẾNG'!L211)</f>
        <v/>
      </c>
      <c r="J3616">
        <f>IF('📄 RON MIẾNG'!B211="","","")</f>
        <v/>
      </c>
      <c r="L3616">
        <f>N(L3615)+IF(AND('🔎 TRA CỨU NHANH'!$C$2&lt;&gt;"",OR(ISNUMBER(SEARCH('🔎 TRA CỨU NHANH'!$C$2,$A3616)),ISNUMBER(SEARCH('🔎 TRA CỨU NHANH'!$C$2,$B3616)))),1,0)</f>
        <v/>
      </c>
      <c r="M3616">
        <f>IF(L3616&gt;N(L3615),L3616,"")</f>
        <v/>
      </c>
      <c r="N3616">
        <f>N(N3615)+IF(AND('💰 BÁO GIÁ'!$C$27&lt;&gt;"",OR(ISNUMBER(SEARCH('💰 BÁO GIÁ'!$C$27,$A3616)),ISNUMBER(SEARCH('💰 BÁO GIÁ'!$C$27,$B3616)))),1,0)</f>
        <v/>
      </c>
      <c r="O3616">
        <f>IF(N3616&gt;N(N3615),N3616,"")</f>
        <v/>
      </c>
    </row>
    <row r="3617">
      <c r="A3617">
        <f>IF('📄 RON MIẾNG'!B212="","",'📄 RON MIẾNG'!B212)</f>
        <v/>
      </c>
      <c r="B3617">
        <f>IF('📄 RON MIẾNG'!B212="","",'📄 RON MIẾNG'!C212)</f>
        <v/>
      </c>
      <c r="C3617">
        <f>IF('📄 RON MIẾNG'!B212="","","Ron miếng")</f>
        <v/>
      </c>
      <c r="D3617">
        <f>IF('📄 RON MIẾNG'!B212="","",'📄 RON MIẾNG'!F212)</f>
        <v/>
      </c>
      <c r="E3617" s="37">
        <f>IF('📄 RON MIẾNG'!B212="","",'📄 RON MIẾNG'!H212)</f>
        <v/>
      </c>
      <c r="F3617" s="37">
        <f>IF('📄 RON MIẾNG'!B212="","",'📄 RON MIẾNG'!I212)</f>
        <v/>
      </c>
      <c r="G3617" s="37">
        <f>IF('📄 RON MIẾNG'!B212="","",'📄 RON MIẾNG'!J212)</f>
        <v/>
      </c>
      <c r="H3617" s="37">
        <f>IF('📄 RON MIẾNG'!B212="","",'📄 RON MIẾNG'!K212)</f>
        <v/>
      </c>
      <c r="I3617" s="37">
        <f>IF('📄 RON MIẾNG'!B212="","",'📄 RON MIẾNG'!L212)</f>
        <v/>
      </c>
      <c r="J3617">
        <f>IF('📄 RON MIẾNG'!B212="","","")</f>
        <v/>
      </c>
      <c r="L3617">
        <f>N(L3616)+IF(AND('🔎 TRA CỨU NHANH'!$C$2&lt;&gt;"",OR(ISNUMBER(SEARCH('🔎 TRA CỨU NHANH'!$C$2,$A3617)),ISNUMBER(SEARCH('🔎 TRA CỨU NHANH'!$C$2,$B3617)))),1,0)</f>
        <v/>
      </c>
      <c r="M3617">
        <f>IF(L3617&gt;N(L3616),L3617,"")</f>
        <v/>
      </c>
      <c r="N3617">
        <f>N(N3616)+IF(AND('💰 BÁO GIÁ'!$C$27&lt;&gt;"",OR(ISNUMBER(SEARCH('💰 BÁO GIÁ'!$C$27,$A3617)),ISNUMBER(SEARCH('💰 BÁO GIÁ'!$C$27,$B3617)))),1,0)</f>
        <v/>
      </c>
      <c r="O3617">
        <f>IF(N3617&gt;N(N3616),N3617,"")</f>
        <v/>
      </c>
    </row>
    <row r="3618">
      <c r="A3618">
        <f>IF('📄 RON MIẾNG'!B213="","",'📄 RON MIẾNG'!B213)</f>
        <v/>
      </c>
      <c r="B3618">
        <f>IF('📄 RON MIẾNG'!B213="","",'📄 RON MIẾNG'!C213)</f>
        <v/>
      </c>
      <c r="C3618">
        <f>IF('📄 RON MIẾNG'!B213="","","Ron miếng")</f>
        <v/>
      </c>
      <c r="D3618">
        <f>IF('📄 RON MIẾNG'!B213="","",'📄 RON MIẾNG'!F213)</f>
        <v/>
      </c>
      <c r="E3618" s="37">
        <f>IF('📄 RON MIẾNG'!B213="","",'📄 RON MIẾNG'!H213)</f>
        <v/>
      </c>
      <c r="F3618" s="37">
        <f>IF('📄 RON MIẾNG'!B213="","",'📄 RON MIẾNG'!I213)</f>
        <v/>
      </c>
      <c r="G3618" s="37">
        <f>IF('📄 RON MIẾNG'!B213="","",'📄 RON MIẾNG'!J213)</f>
        <v/>
      </c>
      <c r="H3618" s="37">
        <f>IF('📄 RON MIẾNG'!B213="","",'📄 RON MIẾNG'!K213)</f>
        <v/>
      </c>
      <c r="I3618" s="37">
        <f>IF('📄 RON MIẾNG'!B213="","",'📄 RON MIẾNG'!L213)</f>
        <v/>
      </c>
      <c r="J3618">
        <f>IF('📄 RON MIẾNG'!B213="","","")</f>
        <v/>
      </c>
      <c r="L3618">
        <f>N(L3617)+IF(AND('🔎 TRA CỨU NHANH'!$C$2&lt;&gt;"",OR(ISNUMBER(SEARCH('🔎 TRA CỨU NHANH'!$C$2,$A3618)),ISNUMBER(SEARCH('🔎 TRA CỨU NHANH'!$C$2,$B3618)))),1,0)</f>
        <v/>
      </c>
      <c r="M3618">
        <f>IF(L3618&gt;N(L3617),L3618,"")</f>
        <v/>
      </c>
      <c r="N3618">
        <f>N(N3617)+IF(AND('💰 BÁO GIÁ'!$C$27&lt;&gt;"",OR(ISNUMBER(SEARCH('💰 BÁO GIÁ'!$C$27,$A3618)),ISNUMBER(SEARCH('💰 BÁO GIÁ'!$C$27,$B3618)))),1,0)</f>
        <v/>
      </c>
      <c r="O3618">
        <f>IF(N3618&gt;N(N3617),N3618,"")</f>
        <v/>
      </c>
    </row>
    <row r="3619">
      <c r="A3619">
        <f>IF('📄 RON MIẾNG'!B214="","",'📄 RON MIẾNG'!B214)</f>
        <v/>
      </c>
      <c r="B3619">
        <f>IF('📄 RON MIẾNG'!B214="","",'📄 RON MIẾNG'!C214)</f>
        <v/>
      </c>
      <c r="C3619">
        <f>IF('📄 RON MIẾNG'!B214="","","Ron miếng")</f>
        <v/>
      </c>
      <c r="D3619">
        <f>IF('📄 RON MIẾNG'!B214="","",'📄 RON MIẾNG'!F214)</f>
        <v/>
      </c>
      <c r="E3619" s="37">
        <f>IF('📄 RON MIẾNG'!B214="","",'📄 RON MIẾNG'!H214)</f>
        <v/>
      </c>
      <c r="F3619" s="37">
        <f>IF('📄 RON MIẾNG'!B214="","",'📄 RON MIẾNG'!I214)</f>
        <v/>
      </c>
      <c r="G3619" s="37">
        <f>IF('📄 RON MIẾNG'!B214="","",'📄 RON MIẾNG'!J214)</f>
        <v/>
      </c>
      <c r="H3619" s="37">
        <f>IF('📄 RON MIẾNG'!B214="","",'📄 RON MIẾNG'!K214)</f>
        <v/>
      </c>
      <c r="I3619" s="37">
        <f>IF('📄 RON MIẾNG'!B214="","",'📄 RON MIẾNG'!L214)</f>
        <v/>
      </c>
      <c r="J3619">
        <f>IF('📄 RON MIẾNG'!B214="","","")</f>
        <v/>
      </c>
      <c r="L3619">
        <f>N(L3618)+IF(AND('🔎 TRA CỨU NHANH'!$C$2&lt;&gt;"",OR(ISNUMBER(SEARCH('🔎 TRA CỨU NHANH'!$C$2,$A3619)),ISNUMBER(SEARCH('🔎 TRA CỨU NHANH'!$C$2,$B3619)))),1,0)</f>
        <v/>
      </c>
      <c r="M3619">
        <f>IF(L3619&gt;N(L3618),L3619,"")</f>
        <v/>
      </c>
      <c r="N3619">
        <f>N(N3618)+IF(AND('💰 BÁO GIÁ'!$C$27&lt;&gt;"",OR(ISNUMBER(SEARCH('💰 BÁO GIÁ'!$C$27,$A3619)),ISNUMBER(SEARCH('💰 BÁO GIÁ'!$C$27,$B3619)))),1,0)</f>
        <v/>
      </c>
      <c r="O3619">
        <f>IF(N3619&gt;N(N3618),N3619,"")</f>
        <v/>
      </c>
    </row>
    <row r="3620">
      <c r="A3620">
        <f>IF('📄 RON MIẾNG'!B215="","",'📄 RON MIẾNG'!B215)</f>
        <v/>
      </c>
      <c r="B3620">
        <f>IF('📄 RON MIẾNG'!B215="","",'📄 RON MIẾNG'!C215)</f>
        <v/>
      </c>
      <c r="C3620">
        <f>IF('📄 RON MIẾNG'!B215="","","Ron miếng")</f>
        <v/>
      </c>
      <c r="D3620">
        <f>IF('📄 RON MIẾNG'!B215="","",'📄 RON MIẾNG'!F215)</f>
        <v/>
      </c>
      <c r="E3620" s="37">
        <f>IF('📄 RON MIẾNG'!B215="","",'📄 RON MIẾNG'!H215)</f>
        <v/>
      </c>
      <c r="F3620" s="37">
        <f>IF('📄 RON MIẾNG'!B215="","",'📄 RON MIẾNG'!I215)</f>
        <v/>
      </c>
      <c r="G3620" s="37">
        <f>IF('📄 RON MIẾNG'!B215="","",'📄 RON MIẾNG'!J215)</f>
        <v/>
      </c>
      <c r="H3620" s="37">
        <f>IF('📄 RON MIẾNG'!B215="","",'📄 RON MIẾNG'!K215)</f>
        <v/>
      </c>
      <c r="I3620" s="37">
        <f>IF('📄 RON MIẾNG'!B215="","",'📄 RON MIẾNG'!L215)</f>
        <v/>
      </c>
      <c r="J3620">
        <f>IF('📄 RON MIẾNG'!B215="","","")</f>
        <v/>
      </c>
      <c r="L3620">
        <f>N(L3619)+IF(AND('🔎 TRA CỨU NHANH'!$C$2&lt;&gt;"",OR(ISNUMBER(SEARCH('🔎 TRA CỨU NHANH'!$C$2,$A3620)),ISNUMBER(SEARCH('🔎 TRA CỨU NHANH'!$C$2,$B3620)))),1,0)</f>
        <v/>
      </c>
      <c r="M3620">
        <f>IF(L3620&gt;N(L3619),L3620,"")</f>
        <v/>
      </c>
      <c r="N3620">
        <f>N(N3619)+IF(AND('💰 BÁO GIÁ'!$C$27&lt;&gt;"",OR(ISNUMBER(SEARCH('💰 BÁO GIÁ'!$C$27,$A3620)),ISNUMBER(SEARCH('💰 BÁO GIÁ'!$C$27,$B3620)))),1,0)</f>
        <v/>
      </c>
      <c r="O3620">
        <f>IF(N3620&gt;N(N3619),N3620,"")</f>
        <v/>
      </c>
    </row>
    <row r="3621">
      <c r="A3621">
        <f>IF('📄 RON MIẾNG'!B216="","",'📄 RON MIẾNG'!B216)</f>
        <v/>
      </c>
      <c r="B3621">
        <f>IF('📄 RON MIẾNG'!B216="","",'📄 RON MIẾNG'!C216)</f>
        <v/>
      </c>
      <c r="C3621">
        <f>IF('📄 RON MIẾNG'!B216="","","Ron miếng")</f>
        <v/>
      </c>
      <c r="D3621">
        <f>IF('📄 RON MIẾNG'!B216="","",'📄 RON MIẾNG'!F216)</f>
        <v/>
      </c>
      <c r="E3621" s="37">
        <f>IF('📄 RON MIẾNG'!B216="","",'📄 RON MIẾNG'!H216)</f>
        <v/>
      </c>
      <c r="F3621" s="37">
        <f>IF('📄 RON MIẾNG'!B216="","",'📄 RON MIẾNG'!I216)</f>
        <v/>
      </c>
      <c r="G3621" s="37">
        <f>IF('📄 RON MIẾNG'!B216="","",'📄 RON MIẾNG'!J216)</f>
        <v/>
      </c>
      <c r="H3621" s="37">
        <f>IF('📄 RON MIẾNG'!B216="","",'📄 RON MIẾNG'!K216)</f>
        <v/>
      </c>
      <c r="I3621" s="37">
        <f>IF('📄 RON MIẾNG'!B216="","",'📄 RON MIẾNG'!L216)</f>
        <v/>
      </c>
      <c r="J3621">
        <f>IF('📄 RON MIẾNG'!B216="","","")</f>
        <v/>
      </c>
      <c r="L3621">
        <f>N(L3620)+IF(AND('🔎 TRA CỨU NHANH'!$C$2&lt;&gt;"",OR(ISNUMBER(SEARCH('🔎 TRA CỨU NHANH'!$C$2,$A3621)),ISNUMBER(SEARCH('🔎 TRA CỨU NHANH'!$C$2,$B3621)))),1,0)</f>
        <v/>
      </c>
      <c r="M3621">
        <f>IF(L3621&gt;N(L3620),L3621,"")</f>
        <v/>
      </c>
      <c r="N3621">
        <f>N(N3620)+IF(AND('💰 BÁO GIÁ'!$C$27&lt;&gt;"",OR(ISNUMBER(SEARCH('💰 BÁO GIÁ'!$C$27,$A3621)),ISNUMBER(SEARCH('💰 BÁO GIÁ'!$C$27,$B3621)))),1,0)</f>
        <v/>
      </c>
      <c r="O3621">
        <f>IF(N3621&gt;N(N3620),N3621,"")</f>
        <v/>
      </c>
    </row>
    <row r="3622">
      <c r="A3622">
        <f>IF('📄 RON MIẾNG'!B217="","",'📄 RON MIẾNG'!B217)</f>
        <v/>
      </c>
      <c r="B3622">
        <f>IF('📄 RON MIẾNG'!B217="","",'📄 RON MIẾNG'!C217)</f>
        <v/>
      </c>
      <c r="C3622">
        <f>IF('📄 RON MIẾNG'!B217="","","Ron miếng")</f>
        <v/>
      </c>
      <c r="D3622">
        <f>IF('📄 RON MIẾNG'!B217="","",'📄 RON MIẾNG'!F217)</f>
        <v/>
      </c>
      <c r="E3622" s="37">
        <f>IF('📄 RON MIẾNG'!B217="","",'📄 RON MIẾNG'!H217)</f>
        <v/>
      </c>
      <c r="F3622" s="37">
        <f>IF('📄 RON MIẾNG'!B217="","",'📄 RON MIẾNG'!I217)</f>
        <v/>
      </c>
      <c r="G3622" s="37">
        <f>IF('📄 RON MIẾNG'!B217="","",'📄 RON MIẾNG'!J217)</f>
        <v/>
      </c>
      <c r="H3622" s="37">
        <f>IF('📄 RON MIẾNG'!B217="","",'📄 RON MIẾNG'!K217)</f>
        <v/>
      </c>
      <c r="I3622" s="37">
        <f>IF('📄 RON MIẾNG'!B217="","",'📄 RON MIẾNG'!L217)</f>
        <v/>
      </c>
      <c r="J3622">
        <f>IF('📄 RON MIẾNG'!B217="","","")</f>
        <v/>
      </c>
      <c r="L3622">
        <f>N(L3621)+IF(AND('🔎 TRA CỨU NHANH'!$C$2&lt;&gt;"",OR(ISNUMBER(SEARCH('🔎 TRA CỨU NHANH'!$C$2,$A3622)),ISNUMBER(SEARCH('🔎 TRA CỨU NHANH'!$C$2,$B3622)))),1,0)</f>
        <v/>
      </c>
      <c r="M3622">
        <f>IF(L3622&gt;N(L3621),L3622,"")</f>
        <v/>
      </c>
      <c r="N3622">
        <f>N(N3621)+IF(AND('💰 BÁO GIÁ'!$C$27&lt;&gt;"",OR(ISNUMBER(SEARCH('💰 BÁO GIÁ'!$C$27,$A3622)),ISNUMBER(SEARCH('💰 BÁO GIÁ'!$C$27,$B3622)))),1,0)</f>
        <v/>
      </c>
      <c r="O3622">
        <f>IF(N3622&gt;N(N3621),N3622,"")</f>
        <v/>
      </c>
    </row>
    <row r="3623">
      <c r="A3623">
        <f>IF('📄 RON MIẾNG'!B218="","",'📄 RON MIẾNG'!B218)</f>
        <v/>
      </c>
      <c r="B3623">
        <f>IF('📄 RON MIẾNG'!B218="","",'📄 RON MIẾNG'!C218)</f>
        <v/>
      </c>
      <c r="C3623">
        <f>IF('📄 RON MIẾNG'!B218="","","Ron miếng")</f>
        <v/>
      </c>
      <c r="D3623">
        <f>IF('📄 RON MIẾNG'!B218="","",'📄 RON MIẾNG'!F218)</f>
        <v/>
      </c>
      <c r="E3623" s="37">
        <f>IF('📄 RON MIẾNG'!B218="","",'📄 RON MIẾNG'!H218)</f>
        <v/>
      </c>
      <c r="F3623" s="37">
        <f>IF('📄 RON MIẾNG'!B218="","",'📄 RON MIẾNG'!I218)</f>
        <v/>
      </c>
      <c r="G3623" s="37">
        <f>IF('📄 RON MIẾNG'!B218="","",'📄 RON MIẾNG'!J218)</f>
        <v/>
      </c>
      <c r="H3623" s="37">
        <f>IF('📄 RON MIẾNG'!B218="","",'📄 RON MIẾNG'!K218)</f>
        <v/>
      </c>
      <c r="I3623" s="37">
        <f>IF('📄 RON MIẾNG'!B218="","",'📄 RON MIẾNG'!L218)</f>
        <v/>
      </c>
      <c r="J3623">
        <f>IF('📄 RON MIẾNG'!B218="","","")</f>
        <v/>
      </c>
      <c r="L3623">
        <f>N(L3622)+IF(AND('🔎 TRA CỨU NHANH'!$C$2&lt;&gt;"",OR(ISNUMBER(SEARCH('🔎 TRA CỨU NHANH'!$C$2,$A3623)),ISNUMBER(SEARCH('🔎 TRA CỨU NHANH'!$C$2,$B3623)))),1,0)</f>
        <v/>
      </c>
      <c r="M3623">
        <f>IF(L3623&gt;N(L3622),L3623,"")</f>
        <v/>
      </c>
      <c r="N3623">
        <f>N(N3622)+IF(AND('💰 BÁO GIÁ'!$C$27&lt;&gt;"",OR(ISNUMBER(SEARCH('💰 BÁO GIÁ'!$C$27,$A3623)),ISNUMBER(SEARCH('💰 BÁO GIÁ'!$C$27,$B3623)))),1,0)</f>
        <v/>
      </c>
      <c r="O3623">
        <f>IF(N3623&gt;N(N3622),N3623,"")</f>
        <v/>
      </c>
    </row>
    <row r="3624">
      <c r="A3624">
        <f>IF('📄 RON MIẾNG'!B219="","",'📄 RON MIẾNG'!B219)</f>
        <v/>
      </c>
      <c r="B3624">
        <f>IF('📄 RON MIẾNG'!B219="","",'📄 RON MIẾNG'!C219)</f>
        <v/>
      </c>
      <c r="C3624">
        <f>IF('📄 RON MIẾNG'!B219="","","Ron miếng")</f>
        <v/>
      </c>
      <c r="D3624">
        <f>IF('📄 RON MIẾNG'!B219="","",'📄 RON MIẾNG'!F219)</f>
        <v/>
      </c>
      <c r="E3624" s="37">
        <f>IF('📄 RON MIẾNG'!B219="","",'📄 RON MIẾNG'!H219)</f>
        <v/>
      </c>
      <c r="F3624" s="37">
        <f>IF('📄 RON MIẾNG'!B219="","",'📄 RON MIẾNG'!I219)</f>
        <v/>
      </c>
      <c r="G3624" s="37">
        <f>IF('📄 RON MIẾNG'!B219="","",'📄 RON MIẾNG'!J219)</f>
        <v/>
      </c>
      <c r="H3624" s="37">
        <f>IF('📄 RON MIẾNG'!B219="","",'📄 RON MIẾNG'!K219)</f>
        <v/>
      </c>
      <c r="I3624" s="37">
        <f>IF('📄 RON MIẾNG'!B219="","",'📄 RON MIẾNG'!L219)</f>
        <v/>
      </c>
      <c r="J3624">
        <f>IF('📄 RON MIẾNG'!B219="","","")</f>
        <v/>
      </c>
      <c r="L3624">
        <f>N(L3623)+IF(AND('🔎 TRA CỨU NHANH'!$C$2&lt;&gt;"",OR(ISNUMBER(SEARCH('🔎 TRA CỨU NHANH'!$C$2,$A3624)),ISNUMBER(SEARCH('🔎 TRA CỨU NHANH'!$C$2,$B3624)))),1,0)</f>
        <v/>
      </c>
      <c r="M3624">
        <f>IF(L3624&gt;N(L3623),L3624,"")</f>
        <v/>
      </c>
      <c r="N3624">
        <f>N(N3623)+IF(AND('💰 BÁO GIÁ'!$C$27&lt;&gt;"",OR(ISNUMBER(SEARCH('💰 BÁO GIÁ'!$C$27,$A3624)),ISNUMBER(SEARCH('💰 BÁO GIÁ'!$C$27,$B3624)))),1,0)</f>
        <v/>
      </c>
      <c r="O3624">
        <f>IF(N3624&gt;N(N3623),N3624,"")</f>
        <v/>
      </c>
    </row>
    <row r="3625">
      <c r="A3625">
        <f>IF('📄 RON MIẾNG'!B220="","",'📄 RON MIẾNG'!B220)</f>
        <v/>
      </c>
      <c r="B3625">
        <f>IF('📄 RON MIẾNG'!B220="","",'📄 RON MIẾNG'!C220)</f>
        <v/>
      </c>
      <c r="C3625">
        <f>IF('📄 RON MIẾNG'!B220="","","Ron miếng")</f>
        <v/>
      </c>
      <c r="D3625">
        <f>IF('📄 RON MIẾNG'!B220="","",'📄 RON MIẾNG'!F220)</f>
        <v/>
      </c>
      <c r="E3625" s="37">
        <f>IF('📄 RON MIẾNG'!B220="","",'📄 RON MIẾNG'!H220)</f>
        <v/>
      </c>
      <c r="F3625" s="37">
        <f>IF('📄 RON MIẾNG'!B220="","",'📄 RON MIẾNG'!I220)</f>
        <v/>
      </c>
      <c r="G3625" s="37">
        <f>IF('📄 RON MIẾNG'!B220="","",'📄 RON MIẾNG'!J220)</f>
        <v/>
      </c>
      <c r="H3625" s="37">
        <f>IF('📄 RON MIẾNG'!B220="","",'📄 RON MIẾNG'!K220)</f>
        <v/>
      </c>
      <c r="I3625" s="37">
        <f>IF('📄 RON MIẾNG'!B220="","",'📄 RON MIẾNG'!L220)</f>
        <v/>
      </c>
      <c r="J3625">
        <f>IF('📄 RON MIẾNG'!B220="","","")</f>
        <v/>
      </c>
      <c r="L3625">
        <f>N(L3624)+IF(AND('🔎 TRA CỨU NHANH'!$C$2&lt;&gt;"",OR(ISNUMBER(SEARCH('🔎 TRA CỨU NHANH'!$C$2,$A3625)),ISNUMBER(SEARCH('🔎 TRA CỨU NHANH'!$C$2,$B3625)))),1,0)</f>
        <v/>
      </c>
      <c r="M3625">
        <f>IF(L3625&gt;N(L3624),L3625,"")</f>
        <v/>
      </c>
      <c r="N3625">
        <f>N(N3624)+IF(AND('💰 BÁO GIÁ'!$C$27&lt;&gt;"",OR(ISNUMBER(SEARCH('💰 BÁO GIÁ'!$C$27,$A3625)),ISNUMBER(SEARCH('💰 BÁO GIÁ'!$C$27,$B3625)))),1,0)</f>
        <v/>
      </c>
      <c r="O3625">
        <f>IF(N3625&gt;N(N3624),N3625,"")</f>
        <v/>
      </c>
    </row>
    <row r="3626">
      <c r="A3626">
        <f>IF('📄 RON MIẾNG'!B221="","",'📄 RON MIẾNG'!B221)</f>
        <v/>
      </c>
      <c r="B3626">
        <f>IF('📄 RON MIẾNG'!B221="","",'📄 RON MIẾNG'!C221)</f>
        <v/>
      </c>
      <c r="C3626">
        <f>IF('📄 RON MIẾNG'!B221="","","Ron miếng")</f>
        <v/>
      </c>
      <c r="D3626">
        <f>IF('📄 RON MIẾNG'!B221="","",'📄 RON MIẾNG'!F221)</f>
        <v/>
      </c>
      <c r="E3626" s="37">
        <f>IF('📄 RON MIẾNG'!B221="","",'📄 RON MIẾNG'!H221)</f>
        <v/>
      </c>
      <c r="F3626" s="37">
        <f>IF('📄 RON MIẾNG'!B221="","",'📄 RON MIẾNG'!I221)</f>
        <v/>
      </c>
      <c r="G3626" s="37">
        <f>IF('📄 RON MIẾNG'!B221="","",'📄 RON MIẾNG'!J221)</f>
        <v/>
      </c>
      <c r="H3626" s="37">
        <f>IF('📄 RON MIẾNG'!B221="","",'📄 RON MIẾNG'!K221)</f>
        <v/>
      </c>
      <c r="I3626" s="37">
        <f>IF('📄 RON MIẾNG'!B221="","",'📄 RON MIẾNG'!L221)</f>
        <v/>
      </c>
      <c r="J3626">
        <f>IF('📄 RON MIẾNG'!B221="","","")</f>
        <v/>
      </c>
      <c r="L3626">
        <f>N(L3625)+IF(AND('🔎 TRA CỨU NHANH'!$C$2&lt;&gt;"",OR(ISNUMBER(SEARCH('🔎 TRA CỨU NHANH'!$C$2,$A3626)),ISNUMBER(SEARCH('🔎 TRA CỨU NHANH'!$C$2,$B3626)))),1,0)</f>
        <v/>
      </c>
      <c r="M3626">
        <f>IF(L3626&gt;N(L3625),L3626,"")</f>
        <v/>
      </c>
      <c r="N3626">
        <f>N(N3625)+IF(AND('💰 BÁO GIÁ'!$C$27&lt;&gt;"",OR(ISNUMBER(SEARCH('💰 BÁO GIÁ'!$C$27,$A3626)),ISNUMBER(SEARCH('💰 BÁO GIÁ'!$C$27,$B3626)))),1,0)</f>
        <v/>
      </c>
      <c r="O3626">
        <f>IF(N3626&gt;N(N3625),N3626,"")</f>
        <v/>
      </c>
    </row>
    <row r="3627">
      <c r="A3627">
        <f>IF('📄 RON MIẾNG'!B222="","",'📄 RON MIẾNG'!B222)</f>
        <v/>
      </c>
      <c r="B3627">
        <f>IF('📄 RON MIẾNG'!B222="","",'📄 RON MIẾNG'!C222)</f>
        <v/>
      </c>
      <c r="C3627">
        <f>IF('📄 RON MIẾNG'!B222="","","Ron miếng")</f>
        <v/>
      </c>
      <c r="D3627">
        <f>IF('📄 RON MIẾNG'!B222="","",'📄 RON MIẾNG'!F222)</f>
        <v/>
      </c>
      <c r="E3627" s="37">
        <f>IF('📄 RON MIẾNG'!B222="","",'📄 RON MIẾNG'!H222)</f>
        <v/>
      </c>
      <c r="F3627" s="37">
        <f>IF('📄 RON MIẾNG'!B222="","",'📄 RON MIẾNG'!I222)</f>
        <v/>
      </c>
      <c r="G3627" s="37">
        <f>IF('📄 RON MIẾNG'!B222="","",'📄 RON MIẾNG'!J222)</f>
        <v/>
      </c>
      <c r="H3627" s="37">
        <f>IF('📄 RON MIẾNG'!B222="","",'📄 RON MIẾNG'!K222)</f>
        <v/>
      </c>
      <c r="I3627" s="37">
        <f>IF('📄 RON MIẾNG'!B222="","",'📄 RON MIẾNG'!L222)</f>
        <v/>
      </c>
      <c r="J3627">
        <f>IF('📄 RON MIẾNG'!B222="","","")</f>
        <v/>
      </c>
      <c r="L3627">
        <f>N(L3626)+IF(AND('🔎 TRA CỨU NHANH'!$C$2&lt;&gt;"",OR(ISNUMBER(SEARCH('🔎 TRA CỨU NHANH'!$C$2,$A3627)),ISNUMBER(SEARCH('🔎 TRA CỨU NHANH'!$C$2,$B3627)))),1,0)</f>
        <v/>
      </c>
      <c r="M3627">
        <f>IF(L3627&gt;N(L3626),L3627,"")</f>
        <v/>
      </c>
      <c r="N3627">
        <f>N(N3626)+IF(AND('💰 BÁO GIÁ'!$C$27&lt;&gt;"",OR(ISNUMBER(SEARCH('💰 BÁO GIÁ'!$C$27,$A3627)),ISNUMBER(SEARCH('💰 BÁO GIÁ'!$C$27,$B3627)))),1,0)</f>
        <v/>
      </c>
      <c r="O3627">
        <f>IF(N3627&gt;N(N3626),N3627,"")</f>
        <v/>
      </c>
    </row>
    <row r="3628">
      <c r="A3628">
        <f>IF('📄 RON MIẾNG'!B223="","",'📄 RON MIẾNG'!B223)</f>
        <v/>
      </c>
      <c r="B3628">
        <f>IF('📄 RON MIẾNG'!B223="","",'📄 RON MIẾNG'!C223)</f>
        <v/>
      </c>
      <c r="C3628">
        <f>IF('📄 RON MIẾNG'!B223="","","Ron miếng")</f>
        <v/>
      </c>
      <c r="D3628">
        <f>IF('📄 RON MIẾNG'!B223="","",'📄 RON MIẾNG'!F223)</f>
        <v/>
      </c>
      <c r="E3628" s="37">
        <f>IF('📄 RON MIẾNG'!B223="","",'📄 RON MIẾNG'!H223)</f>
        <v/>
      </c>
      <c r="F3628" s="37">
        <f>IF('📄 RON MIẾNG'!B223="","",'📄 RON MIẾNG'!I223)</f>
        <v/>
      </c>
      <c r="G3628" s="37">
        <f>IF('📄 RON MIẾNG'!B223="","",'📄 RON MIẾNG'!J223)</f>
        <v/>
      </c>
      <c r="H3628" s="37">
        <f>IF('📄 RON MIẾNG'!B223="","",'📄 RON MIẾNG'!K223)</f>
        <v/>
      </c>
      <c r="I3628" s="37">
        <f>IF('📄 RON MIẾNG'!B223="","",'📄 RON MIẾNG'!L223)</f>
        <v/>
      </c>
      <c r="J3628">
        <f>IF('📄 RON MIẾNG'!B223="","","")</f>
        <v/>
      </c>
      <c r="L3628">
        <f>N(L3627)+IF(AND('🔎 TRA CỨU NHANH'!$C$2&lt;&gt;"",OR(ISNUMBER(SEARCH('🔎 TRA CỨU NHANH'!$C$2,$A3628)),ISNUMBER(SEARCH('🔎 TRA CỨU NHANH'!$C$2,$B3628)))),1,0)</f>
        <v/>
      </c>
      <c r="M3628">
        <f>IF(L3628&gt;N(L3627),L3628,"")</f>
        <v/>
      </c>
      <c r="N3628">
        <f>N(N3627)+IF(AND('💰 BÁO GIÁ'!$C$27&lt;&gt;"",OR(ISNUMBER(SEARCH('💰 BÁO GIÁ'!$C$27,$A3628)),ISNUMBER(SEARCH('💰 BÁO GIÁ'!$C$27,$B3628)))),1,0)</f>
        <v/>
      </c>
      <c r="O3628">
        <f>IF(N3628&gt;N(N3627),N3628,"")</f>
        <v/>
      </c>
    </row>
    <row r="3629">
      <c r="A3629">
        <f>IF('📄 RON MIẾNG'!B224="","",'📄 RON MIẾNG'!B224)</f>
        <v/>
      </c>
      <c r="B3629">
        <f>IF('📄 RON MIẾNG'!B224="","",'📄 RON MIẾNG'!C224)</f>
        <v/>
      </c>
      <c r="C3629">
        <f>IF('📄 RON MIẾNG'!B224="","","Ron miếng")</f>
        <v/>
      </c>
      <c r="D3629">
        <f>IF('📄 RON MIẾNG'!B224="","",'📄 RON MIẾNG'!F224)</f>
        <v/>
      </c>
      <c r="E3629" s="37">
        <f>IF('📄 RON MIẾNG'!B224="","",'📄 RON MIẾNG'!H224)</f>
        <v/>
      </c>
      <c r="F3629" s="37">
        <f>IF('📄 RON MIẾNG'!B224="","",'📄 RON MIẾNG'!I224)</f>
        <v/>
      </c>
      <c r="G3629" s="37">
        <f>IF('📄 RON MIẾNG'!B224="","",'📄 RON MIẾNG'!J224)</f>
        <v/>
      </c>
      <c r="H3629" s="37">
        <f>IF('📄 RON MIẾNG'!B224="","",'📄 RON MIẾNG'!K224)</f>
        <v/>
      </c>
      <c r="I3629" s="37">
        <f>IF('📄 RON MIẾNG'!B224="","",'📄 RON MIẾNG'!L224)</f>
        <v/>
      </c>
      <c r="J3629">
        <f>IF('📄 RON MIẾNG'!B224="","","")</f>
        <v/>
      </c>
      <c r="L3629">
        <f>N(L3628)+IF(AND('🔎 TRA CỨU NHANH'!$C$2&lt;&gt;"",OR(ISNUMBER(SEARCH('🔎 TRA CỨU NHANH'!$C$2,$A3629)),ISNUMBER(SEARCH('🔎 TRA CỨU NHANH'!$C$2,$B3629)))),1,0)</f>
        <v/>
      </c>
      <c r="M3629">
        <f>IF(L3629&gt;N(L3628),L3629,"")</f>
        <v/>
      </c>
      <c r="N3629">
        <f>N(N3628)+IF(AND('💰 BÁO GIÁ'!$C$27&lt;&gt;"",OR(ISNUMBER(SEARCH('💰 BÁO GIÁ'!$C$27,$A3629)),ISNUMBER(SEARCH('💰 BÁO GIÁ'!$C$27,$B3629)))),1,0)</f>
        <v/>
      </c>
      <c r="O3629">
        <f>IF(N3629&gt;N(N3628),N3629,"")</f>
        <v/>
      </c>
    </row>
    <row r="3630">
      <c r="A3630">
        <f>IF('📄 RON MIẾNG'!B225="","",'📄 RON MIẾNG'!B225)</f>
        <v/>
      </c>
      <c r="B3630">
        <f>IF('📄 RON MIẾNG'!B225="","",'📄 RON MIẾNG'!C225)</f>
        <v/>
      </c>
      <c r="C3630">
        <f>IF('📄 RON MIẾNG'!B225="","","Ron miếng")</f>
        <v/>
      </c>
      <c r="D3630">
        <f>IF('📄 RON MIẾNG'!B225="","",'📄 RON MIẾNG'!F225)</f>
        <v/>
      </c>
      <c r="E3630" s="37">
        <f>IF('📄 RON MIẾNG'!B225="","",'📄 RON MIẾNG'!H225)</f>
        <v/>
      </c>
      <c r="F3630" s="37">
        <f>IF('📄 RON MIẾNG'!B225="","",'📄 RON MIẾNG'!I225)</f>
        <v/>
      </c>
      <c r="G3630" s="37">
        <f>IF('📄 RON MIẾNG'!B225="","",'📄 RON MIẾNG'!J225)</f>
        <v/>
      </c>
      <c r="H3630" s="37">
        <f>IF('📄 RON MIẾNG'!B225="","",'📄 RON MIẾNG'!K225)</f>
        <v/>
      </c>
      <c r="I3630" s="37">
        <f>IF('📄 RON MIẾNG'!B225="","",'📄 RON MIẾNG'!L225)</f>
        <v/>
      </c>
      <c r="J3630">
        <f>IF('📄 RON MIẾNG'!B225="","","")</f>
        <v/>
      </c>
      <c r="L3630">
        <f>N(L3629)+IF(AND('🔎 TRA CỨU NHANH'!$C$2&lt;&gt;"",OR(ISNUMBER(SEARCH('🔎 TRA CỨU NHANH'!$C$2,$A3630)),ISNUMBER(SEARCH('🔎 TRA CỨU NHANH'!$C$2,$B3630)))),1,0)</f>
        <v/>
      </c>
      <c r="M3630">
        <f>IF(L3630&gt;N(L3629),L3630,"")</f>
        <v/>
      </c>
      <c r="N3630">
        <f>N(N3629)+IF(AND('💰 BÁO GIÁ'!$C$27&lt;&gt;"",OR(ISNUMBER(SEARCH('💰 BÁO GIÁ'!$C$27,$A3630)),ISNUMBER(SEARCH('💰 BÁO GIÁ'!$C$27,$B3630)))),1,0)</f>
        <v/>
      </c>
      <c r="O3630">
        <f>IF(N3630&gt;N(N3629),N3630,"")</f>
        <v/>
      </c>
    </row>
    <row r="3631">
      <c r="A3631">
        <f>IF('📄 RON MIẾNG'!B226="","",'📄 RON MIẾNG'!B226)</f>
        <v/>
      </c>
      <c r="B3631">
        <f>IF('📄 RON MIẾNG'!B226="","",'📄 RON MIẾNG'!C226)</f>
        <v/>
      </c>
      <c r="C3631">
        <f>IF('📄 RON MIẾNG'!B226="","","Ron miếng")</f>
        <v/>
      </c>
      <c r="D3631">
        <f>IF('📄 RON MIẾNG'!B226="","",'📄 RON MIẾNG'!F226)</f>
        <v/>
      </c>
      <c r="E3631" s="37">
        <f>IF('📄 RON MIẾNG'!B226="","",'📄 RON MIẾNG'!H226)</f>
        <v/>
      </c>
      <c r="F3631" s="37">
        <f>IF('📄 RON MIẾNG'!B226="","",'📄 RON MIẾNG'!I226)</f>
        <v/>
      </c>
      <c r="G3631" s="37">
        <f>IF('📄 RON MIẾNG'!B226="","",'📄 RON MIẾNG'!J226)</f>
        <v/>
      </c>
      <c r="H3631" s="37">
        <f>IF('📄 RON MIẾNG'!B226="","",'📄 RON MIẾNG'!K226)</f>
        <v/>
      </c>
      <c r="I3631" s="37">
        <f>IF('📄 RON MIẾNG'!B226="","",'📄 RON MIẾNG'!L226)</f>
        <v/>
      </c>
      <c r="J3631">
        <f>IF('📄 RON MIẾNG'!B226="","","")</f>
        <v/>
      </c>
      <c r="L3631">
        <f>N(L3630)+IF(AND('🔎 TRA CỨU NHANH'!$C$2&lt;&gt;"",OR(ISNUMBER(SEARCH('🔎 TRA CỨU NHANH'!$C$2,$A3631)),ISNUMBER(SEARCH('🔎 TRA CỨU NHANH'!$C$2,$B3631)))),1,0)</f>
        <v/>
      </c>
      <c r="M3631">
        <f>IF(L3631&gt;N(L3630),L3631,"")</f>
        <v/>
      </c>
      <c r="N3631">
        <f>N(N3630)+IF(AND('💰 BÁO GIÁ'!$C$27&lt;&gt;"",OR(ISNUMBER(SEARCH('💰 BÁO GIÁ'!$C$27,$A3631)),ISNUMBER(SEARCH('💰 BÁO GIÁ'!$C$27,$B3631)))),1,0)</f>
        <v/>
      </c>
      <c r="O3631">
        <f>IF(N3631&gt;N(N3630),N3631,"")</f>
        <v/>
      </c>
    </row>
    <row r="3632">
      <c r="A3632">
        <f>IF('📄 RON MIẾNG'!B227="","",'📄 RON MIẾNG'!B227)</f>
        <v/>
      </c>
      <c r="B3632">
        <f>IF('📄 RON MIẾNG'!B227="","",'📄 RON MIẾNG'!C227)</f>
        <v/>
      </c>
      <c r="C3632">
        <f>IF('📄 RON MIẾNG'!B227="","","Ron miếng")</f>
        <v/>
      </c>
      <c r="D3632">
        <f>IF('📄 RON MIẾNG'!B227="","",'📄 RON MIẾNG'!F227)</f>
        <v/>
      </c>
      <c r="E3632" s="37">
        <f>IF('📄 RON MIẾNG'!B227="","",'📄 RON MIẾNG'!H227)</f>
        <v/>
      </c>
      <c r="F3632" s="37">
        <f>IF('📄 RON MIẾNG'!B227="","",'📄 RON MIẾNG'!I227)</f>
        <v/>
      </c>
      <c r="G3632" s="37">
        <f>IF('📄 RON MIẾNG'!B227="","",'📄 RON MIẾNG'!J227)</f>
        <v/>
      </c>
      <c r="H3632" s="37">
        <f>IF('📄 RON MIẾNG'!B227="","",'📄 RON MIẾNG'!K227)</f>
        <v/>
      </c>
      <c r="I3632" s="37">
        <f>IF('📄 RON MIẾNG'!B227="","",'📄 RON MIẾNG'!L227)</f>
        <v/>
      </c>
      <c r="J3632">
        <f>IF('📄 RON MIẾNG'!B227="","","")</f>
        <v/>
      </c>
      <c r="L3632">
        <f>N(L3631)+IF(AND('🔎 TRA CỨU NHANH'!$C$2&lt;&gt;"",OR(ISNUMBER(SEARCH('🔎 TRA CỨU NHANH'!$C$2,$A3632)),ISNUMBER(SEARCH('🔎 TRA CỨU NHANH'!$C$2,$B3632)))),1,0)</f>
        <v/>
      </c>
      <c r="M3632">
        <f>IF(L3632&gt;N(L3631),L3632,"")</f>
        <v/>
      </c>
      <c r="N3632">
        <f>N(N3631)+IF(AND('💰 BÁO GIÁ'!$C$27&lt;&gt;"",OR(ISNUMBER(SEARCH('💰 BÁO GIÁ'!$C$27,$A3632)),ISNUMBER(SEARCH('💰 BÁO GIÁ'!$C$27,$B3632)))),1,0)</f>
        <v/>
      </c>
      <c r="O3632">
        <f>IF(N3632&gt;N(N3631),N3632,"")</f>
        <v/>
      </c>
    </row>
    <row r="3633">
      <c r="A3633">
        <f>IF('📄 RON MIẾNG'!B228="","",'📄 RON MIẾNG'!B228)</f>
        <v/>
      </c>
      <c r="B3633">
        <f>IF('📄 RON MIẾNG'!B228="","",'📄 RON MIẾNG'!C228)</f>
        <v/>
      </c>
      <c r="C3633">
        <f>IF('📄 RON MIẾNG'!B228="","","Ron miếng")</f>
        <v/>
      </c>
      <c r="D3633">
        <f>IF('📄 RON MIẾNG'!B228="","",'📄 RON MIẾNG'!F228)</f>
        <v/>
      </c>
      <c r="E3633" s="37">
        <f>IF('📄 RON MIẾNG'!B228="","",'📄 RON MIẾNG'!H228)</f>
        <v/>
      </c>
      <c r="F3633" s="37">
        <f>IF('📄 RON MIẾNG'!B228="","",'📄 RON MIẾNG'!I228)</f>
        <v/>
      </c>
      <c r="G3633" s="37">
        <f>IF('📄 RON MIẾNG'!B228="","",'📄 RON MIẾNG'!J228)</f>
        <v/>
      </c>
      <c r="H3633" s="37">
        <f>IF('📄 RON MIẾNG'!B228="","",'📄 RON MIẾNG'!K228)</f>
        <v/>
      </c>
      <c r="I3633" s="37">
        <f>IF('📄 RON MIẾNG'!B228="","",'📄 RON MIẾNG'!L228)</f>
        <v/>
      </c>
      <c r="J3633">
        <f>IF('📄 RON MIẾNG'!B228="","","")</f>
        <v/>
      </c>
      <c r="L3633">
        <f>N(L3632)+IF(AND('🔎 TRA CỨU NHANH'!$C$2&lt;&gt;"",OR(ISNUMBER(SEARCH('🔎 TRA CỨU NHANH'!$C$2,$A3633)),ISNUMBER(SEARCH('🔎 TRA CỨU NHANH'!$C$2,$B3633)))),1,0)</f>
        <v/>
      </c>
      <c r="M3633">
        <f>IF(L3633&gt;N(L3632),L3633,"")</f>
        <v/>
      </c>
      <c r="N3633">
        <f>N(N3632)+IF(AND('💰 BÁO GIÁ'!$C$27&lt;&gt;"",OR(ISNUMBER(SEARCH('💰 BÁO GIÁ'!$C$27,$A3633)),ISNUMBER(SEARCH('💰 BÁO GIÁ'!$C$27,$B3633)))),1,0)</f>
        <v/>
      </c>
      <c r="O3633">
        <f>IF(N3633&gt;N(N3632),N3633,"")</f>
        <v/>
      </c>
    </row>
    <row r="3634">
      <c r="A3634">
        <f>IF('📄 RON MIẾNG'!B229="","",'📄 RON MIẾNG'!B229)</f>
        <v/>
      </c>
      <c r="B3634">
        <f>IF('📄 RON MIẾNG'!B229="","",'📄 RON MIẾNG'!C229)</f>
        <v/>
      </c>
      <c r="C3634">
        <f>IF('📄 RON MIẾNG'!B229="","","Ron miếng")</f>
        <v/>
      </c>
      <c r="D3634">
        <f>IF('📄 RON MIẾNG'!B229="","",'📄 RON MIẾNG'!F229)</f>
        <v/>
      </c>
      <c r="E3634" s="37">
        <f>IF('📄 RON MIẾNG'!B229="","",'📄 RON MIẾNG'!H229)</f>
        <v/>
      </c>
      <c r="F3634" s="37">
        <f>IF('📄 RON MIẾNG'!B229="","",'📄 RON MIẾNG'!I229)</f>
        <v/>
      </c>
      <c r="G3634" s="37">
        <f>IF('📄 RON MIẾNG'!B229="","",'📄 RON MIẾNG'!J229)</f>
        <v/>
      </c>
      <c r="H3634" s="37">
        <f>IF('📄 RON MIẾNG'!B229="","",'📄 RON MIẾNG'!K229)</f>
        <v/>
      </c>
      <c r="I3634" s="37">
        <f>IF('📄 RON MIẾNG'!B229="","",'📄 RON MIẾNG'!L229)</f>
        <v/>
      </c>
      <c r="J3634">
        <f>IF('📄 RON MIẾNG'!B229="","","")</f>
        <v/>
      </c>
      <c r="L3634">
        <f>N(L3633)+IF(AND('🔎 TRA CỨU NHANH'!$C$2&lt;&gt;"",OR(ISNUMBER(SEARCH('🔎 TRA CỨU NHANH'!$C$2,$A3634)),ISNUMBER(SEARCH('🔎 TRA CỨU NHANH'!$C$2,$B3634)))),1,0)</f>
        <v/>
      </c>
      <c r="M3634">
        <f>IF(L3634&gt;N(L3633),L3634,"")</f>
        <v/>
      </c>
      <c r="N3634">
        <f>N(N3633)+IF(AND('💰 BÁO GIÁ'!$C$27&lt;&gt;"",OR(ISNUMBER(SEARCH('💰 BÁO GIÁ'!$C$27,$A3634)),ISNUMBER(SEARCH('💰 BÁO GIÁ'!$C$27,$B3634)))),1,0)</f>
        <v/>
      </c>
      <c r="O3634">
        <f>IF(N3634&gt;N(N3633),N3634,"")</f>
        <v/>
      </c>
    </row>
    <row r="3635">
      <c r="A3635">
        <f>IF('📄 RON MIẾNG'!B230="","",'📄 RON MIẾNG'!B230)</f>
        <v/>
      </c>
      <c r="B3635">
        <f>IF('📄 RON MIẾNG'!B230="","",'📄 RON MIẾNG'!C230)</f>
        <v/>
      </c>
      <c r="C3635">
        <f>IF('📄 RON MIẾNG'!B230="","","Ron miếng")</f>
        <v/>
      </c>
      <c r="D3635">
        <f>IF('📄 RON MIẾNG'!B230="","",'📄 RON MIẾNG'!F230)</f>
        <v/>
      </c>
      <c r="E3635" s="37">
        <f>IF('📄 RON MIẾNG'!B230="","",'📄 RON MIẾNG'!H230)</f>
        <v/>
      </c>
      <c r="F3635" s="37">
        <f>IF('📄 RON MIẾNG'!B230="","",'📄 RON MIẾNG'!I230)</f>
        <v/>
      </c>
      <c r="G3635" s="37">
        <f>IF('📄 RON MIẾNG'!B230="","",'📄 RON MIẾNG'!J230)</f>
        <v/>
      </c>
      <c r="H3635" s="37">
        <f>IF('📄 RON MIẾNG'!B230="","",'📄 RON MIẾNG'!K230)</f>
        <v/>
      </c>
      <c r="I3635" s="37">
        <f>IF('📄 RON MIẾNG'!B230="","",'📄 RON MIẾNG'!L230)</f>
        <v/>
      </c>
      <c r="J3635">
        <f>IF('📄 RON MIẾNG'!B230="","","")</f>
        <v/>
      </c>
      <c r="L3635">
        <f>N(L3634)+IF(AND('🔎 TRA CỨU NHANH'!$C$2&lt;&gt;"",OR(ISNUMBER(SEARCH('🔎 TRA CỨU NHANH'!$C$2,$A3635)),ISNUMBER(SEARCH('🔎 TRA CỨU NHANH'!$C$2,$B3635)))),1,0)</f>
        <v/>
      </c>
      <c r="M3635">
        <f>IF(L3635&gt;N(L3634),L3635,"")</f>
        <v/>
      </c>
      <c r="N3635">
        <f>N(N3634)+IF(AND('💰 BÁO GIÁ'!$C$27&lt;&gt;"",OR(ISNUMBER(SEARCH('💰 BÁO GIÁ'!$C$27,$A3635)),ISNUMBER(SEARCH('💰 BÁO GIÁ'!$C$27,$B3635)))),1,0)</f>
        <v/>
      </c>
      <c r="O3635">
        <f>IF(N3635&gt;N(N3634),N3635,"")</f>
        <v/>
      </c>
    </row>
    <row r="3636">
      <c r="A3636">
        <f>IF('📄 RON MIẾNG'!B231="","",'📄 RON MIẾNG'!B231)</f>
        <v/>
      </c>
      <c r="B3636">
        <f>IF('📄 RON MIẾNG'!B231="","",'📄 RON MIẾNG'!C231)</f>
        <v/>
      </c>
      <c r="C3636">
        <f>IF('📄 RON MIẾNG'!B231="","","Ron miếng")</f>
        <v/>
      </c>
      <c r="D3636">
        <f>IF('📄 RON MIẾNG'!B231="","",'📄 RON MIẾNG'!F231)</f>
        <v/>
      </c>
      <c r="E3636" s="37">
        <f>IF('📄 RON MIẾNG'!B231="","",'📄 RON MIẾNG'!H231)</f>
        <v/>
      </c>
      <c r="F3636" s="37">
        <f>IF('📄 RON MIẾNG'!B231="","",'📄 RON MIẾNG'!I231)</f>
        <v/>
      </c>
      <c r="G3636" s="37">
        <f>IF('📄 RON MIẾNG'!B231="","",'📄 RON MIẾNG'!J231)</f>
        <v/>
      </c>
      <c r="H3636" s="37">
        <f>IF('📄 RON MIẾNG'!B231="","",'📄 RON MIẾNG'!K231)</f>
        <v/>
      </c>
      <c r="I3636" s="37">
        <f>IF('📄 RON MIẾNG'!B231="","",'📄 RON MIẾNG'!L231)</f>
        <v/>
      </c>
      <c r="J3636">
        <f>IF('📄 RON MIẾNG'!B231="","","")</f>
        <v/>
      </c>
      <c r="L3636">
        <f>N(L3635)+IF(AND('🔎 TRA CỨU NHANH'!$C$2&lt;&gt;"",OR(ISNUMBER(SEARCH('🔎 TRA CỨU NHANH'!$C$2,$A3636)),ISNUMBER(SEARCH('🔎 TRA CỨU NHANH'!$C$2,$B3636)))),1,0)</f>
        <v/>
      </c>
      <c r="M3636">
        <f>IF(L3636&gt;N(L3635),L3636,"")</f>
        <v/>
      </c>
      <c r="N3636">
        <f>N(N3635)+IF(AND('💰 BÁO GIÁ'!$C$27&lt;&gt;"",OR(ISNUMBER(SEARCH('💰 BÁO GIÁ'!$C$27,$A3636)),ISNUMBER(SEARCH('💰 BÁO GIÁ'!$C$27,$B3636)))),1,0)</f>
        <v/>
      </c>
      <c r="O3636">
        <f>IF(N3636&gt;N(N3635),N3636,"")</f>
        <v/>
      </c>
    </row>
    <row r="3637">
      <c r="A3637">
        <f>IF('📄 RON MIẾNG'!B232="","",'📄 RON MIẾNG'!B232)</f>
        <v/>
      </c>
      <c r="B3637">
        <f>IF('📄 RON MIẾNG'!B232="","",'📄 RON MIẾNG'!C232)</f>
        <v/>
      </c>
      <c r="C3637">
        <f>IF('📄 RON MIẾNG'!B232="","","Ron miếng")</f>
        <v/>
      </c>
      <c r="D3637">
        <f>IF('📄 RON MIẾNG'!B232="","",'📄 RON MIẾNG'!F232)</f>
        <v/>
      </c>
      <c r="E3637" s="37">
        <f>IF('📄 RON MIẾNG'!B232="","",'📄 RON MIẾNG'!H232)</f>
        <v/>
      </c>
      <c r="F3637" s="37">
        <f>IF('📄 RON MIẾNG'!B232="","",'📄 RON MIẾNG'!I232)</f>
        <v/>
      </c>
      <c r="G3637" s="37">
        <f>IF('📄 RON MIẾNG'!B232="","",'📄 RON MIẾNG'!J232)</f>
        <v/>
      </c>
      <c r="H3637" s="37">
        <f>IF('📄 RON MIẾNG'!B232="","",'📄 RON MIẾNG'!K232)</f>
        <v/>
      </c>
      <c r="I3637" s="37">
        <f>IF('📄 RON MIẾNG'!B232="","",'📄 RON MIẾNG'!L232)</f>
        <v/>
      </c>
      <c r="J3637">
        <f>IF('📄 RON MIẾNG'!B232="","","")</f>
        <v/>
      </c>
      <c r="L3637">
        <f>N(L3636)+IF(AND('🔎 TRA CỨU NHANH'!$C$2&lt;&gt;"",OR(ISNUMBER(SEARCH('🔎 TRA CỨU NHANH'!$C$2,$A3637)),ISNUMBER(SEARCH('🔎 TRA CỨU NHANH'!$C$2,$B3637)))),1,0)</f>
        <v/>
      </c>
      <c r="M3637">
        <f>IF(L3637&gt;N(L3636),L3637,"")</f>
        <v/>
      </c>
      <c r="N3637">
        <f>N(N3636)+IF(AND('💰 BÁO GIÁ'!$C$27&lt;&gt;"",OR(ISNUMBER(SEARCH('💰 BÁO GIÁ'!$C$27,$A3637)),ISNUMBER(SEARCH('💰 BÁO GIÁ'!$C$27,$B3637)))),1,0)</f>
        <v/>
      </c>
      <c r="O3637">
        <f>IF(N3637&gt;N(N3636),N3637,"")</f>
        <v/>
      </c>
    </row>
    <row r="3638">
      <c r="A3638">
        <f>IF('📄 RON MIẾNG'!B233="","",'📄 RON MIẾNG'!B233)</f>
        <v/>
      </c>
      <c r="B3638">
        <f>IF('📄 RON MIẾNG'!B233="","",'📄 RON MIẾNG'!C233)</f>
        <v/>
      </c>
      <c r="C3638">
        <f>IF('📄 RON MIẾNG'!B233="","","Ron miếng")</f>
        <v/>
      </c>
      <c r="D3638">
        <f>IF('📄 RON MIẾNG'!B233="","",'📄 RON MIẾNG'!F233)</f>
        <v/>
      </c>
      <c r="E3638">
        <f>IF('📄 RON MIẾNG'!B233="","",'📄 RON MIẾNG'!H233)</f>
        <v/>
      </c>
      <c r="F3638">
        <f>IF('📄 RON MIẾNG'!B233="","",'📄 RON MIẾNG'!I233)</f>
        <v/>
      </c>
      <c r="G3638">
        <f>IF('📄 RON MIẾNG'!B233="","",'📄 RON MIẾNG'!J233)</f>
        <v/>
      </c>
      <c r="H3638">
        <f>IF('📄 RON MIẾNG'!B233="","",'📄 RON MIẾNG'!K233)</f>
        <v/>
      </c>
      <c r="I3638">
        <f>IF('📄 RON MIẾNG'!B233="","",'📄 RON MIẾNG'!L233)</f>
        <v/>
      </c>
      <c r="J3638">
        <f>IF('📄 RON MIẾNG'!B233="","","")</f>
        <v/>
      </c>
      <c r="L3638">
        <f>N(L3637)+IF(AND('🔎 TRA CỨU NHANH'!$C$2&lt;&gt;"",OR(ISNUMBER(SEARCH('🔎 TRA CỨU NHANH'!$C$2,$A3638)),ISNUMBER(SEARCH('🔎 TRA CỨU NHANH'!$C$2,$B3638)))),1,0)</f>
        <v/>
      </c>
      <c r="M3638">
        <f>IF(L3638&gt;N(L3637),L3638,"")</f>
        <v/>
      </c>
      <c r="N3638">
        <f>N(N3637)+IF(AND('💰 BÁO GIÁ'!$C$27&lt;&gt;"",OR(ISNUMBER(SEARCH('💰 BÁO GIÁ'!$C$27,$A3638)),ISNUMBER(SEARCH('💰 BÁO GIÁ'!$C$27,$B3638)))),1,0)</f>
        <v/>
      </c>
      <c r="O3638">
        <f>IF(N3638&gt;N(N3637),N3638,"")</f>
        <v/>
      </c>
    </row>
    <row r="3639">
      <c r="A3639">
        <f>IF('📄 RON MIẾNG'!B234="","",'📄 RON MIẾNG'!B234)</f>
        <v/>
      </c>
      <c r="B3639">
        <f>IF('📄 RON MIẾNG'!B234="","",'📄 RON MIẾNG'!C234)</f>
        <v/>
      </c>
      <c r="C3639">
        <f>IF('📄 RON MIẾNG'!B234="","","Ron miếng")</f>
        <v/>
      </c>
      <c r="D3639">
        <f>IF('📄 RON MIẾNG'!B234="","",'📄 RON MIẾNG'!F234)</f>
        <v/>
      </c>
      <c r="E3639" s="37">
        <f>IF('📄 RON MIẾNG'!B234="","",'📄 RON MIẾNG'!H234)</f>
        <v/>
      </c>
      <c r="F3639" s="37">
        <f>IF('📄 RON MIẾNG'!B234="","",'📄 RON MIẾNG'!I234)</f>
        <v/>
      </c>
      <c r="G3639" s="37">
        <f>IF('📄 RON MIẾNG'!B234="","",'📄 RON MIẾNG'!J234)</f>
        <v/>
      </c>
      <c r="H3639" s="37">
        <f>IF('📄 RON MIẾNG'!B234="","",'📄 RON MIẾNG'!K234)</f>
        <v/>
      </c>
      <c r="I3639" s="37">
        <f>IF('📄 RON MIẾNG'!B234="","",'📄 RON MIẾNG'!L234)</f>
        <v/>
      </c>
      <c r="J3639">
        <f>IF('📄 RON MIẾNG'!B234="","","")</f>
        <v/>
      </c>
      <c r="L3639">
        <f>N(L3638)+IF(AND('🔎 TRA CỨU NHANH'!$C$2&lt;&gt;"",OR(ISNUMBER(SEARCH('🔎 TRA CỨU NHANH'!$C$2,$A3639)),ISNUMBER(SEARCH('🔎 TRA CỨU NHANH'!$C$2,$B3639)))),1,0)</f>
        <v/>
      </c>
      <c r="M3639">
        <f>IF(L3639&gt;N(L3638),L3639,"")</f>
        <v/>
      </c>
      <c r="N3639">
        <f>N(N3638)+IF(AND('💰 BÁO GIÁ'!$C$27&lt;&gt;"",OR(ISNUMBER(SEARCH('💰 BÁO GIÁ'!$C$27,$A3639)),ISNUMBER(SEARCH('💰 BÁO GIÁ'!$C$27,$B3639)))),1,0)</f>
        <v/>
      </c>
      <c r="O3639">
        <f>IF(N3639&gt;N(N3638),N3639,"")</f>
        <v/>
      </c>
    </row>
    <row r="3640">
      <c r="A3640">
        <f>IF('📄 RON MIẾNG'!B235="","",'📄 RON MIẾNG'!B235)</f>
        <v/>
      </c>
      <c r="B3640">
        <f>IF('📄 RON MIẾNG'!B235="","",'📄 RON MIẾNG'!C235)</f>
        <v/>
      </c>
      <c r="C3640">
        <f>IF('📄 RON MIẾNG'!B235="","","Ron miếng")</f>
        <v/>
      </c>
      <c r="D3640">
        <f>IF('📄 RON MIẾNG'!B235="","",'📄 RON MIẾNG'!F235)</f>
        <v/>
      </c>
      <c r="E3640">
        <f>IF('📄 RON MIẾNG'!B235="","",'📄 RON MIẾNG'!H235)</f>
        <v/>
      </c>
      <c r="F3640">
        <f>IF('📄 RON MIẾNG'!B235="","",'📄 RON MIẾNG'!I235)</f>
        <v/>
      </c>
      <c r="G3640">
        <f>IF('📄 RON MIẾNG'!B235="","",'📄 RON MIẾNG'!J235)</f>
        <v/>
      </c>
      <c r="H3640">
        <f>IF('📄 RON MIẾNG'!B235="","",'📄 RON MIẾNG'!K235)</f>
        <v/>
      </c>
      <c r="I3640">
        <f>IF('📄 RON MIẾNG'!B235="","",'📄 RON MIẾNG'!L235)</f>
        <v/>
      </c>
      <c r="J3640">
        <f>IF('📄 RON MIẾNG'!B235="","","")</f>
        <v/>
      </c>
      <c r="L3640">
        <f>N(L3639)+IF(AND('🔎 TRA CỨU NHANH'!$C$2&lt;&gt;"",OR(ISNUMBER(SEARCH('🔎 TRA CỨU NHANH'!$C$2,$A3640)),ISNUMBER(SEARCH('🔎 TRA CỨU NHANH'!$C$2,$B3640)))),1,0)</f>
        <v/>
      </c>
      <c r="M3640">
        <f>IF(L3640&gt;N(L3639),L3640,"")</f>
        <v/>
      </c>
      <c r="N3640">
        <f>N(N3639)+IF(AND('💰 BÁO GIÁ'!$C$27&lt;&gt;"",OR(ISNUMBER(SEARCH('💰 BÁO GIÁ'!$C$27,$A3640)),ISNUMBER(SEARCH('💰 BÁO GIÁ'!$C$27,$B3640)))),1,0)</f>
        <v/>
      </c>
      <c r="O3640">
        <f>IF(N3640&gt;N(N3639),N3640,"")</f>
        <v/>
      </c>
    </row>
    <row r="3641">
      <c r="A3641">
        <f>IF('📄 RON MIẾNG'!B236="","",'📄 RON MIẾNG'!B236)</f>
        <v/>
      </c>
      <c r="B3641">
        <f>IF('📄 RON MIẾNG'!B236="","",'📄 RON MIẾNG'!C236)</f>
        <v/>
      </c>
      <c r="C3641">
        <f>IF('📄 RON MIẾNG'!B236="","","Ron miếng")</f>
        <v/>
      </c>
      <c r="D3641">
        <f>IF('📄 RON MIẾNG'!B236="","",'📄 RON MIẾNG'!F236)</f>
        <v/>
      </c>
      <c r="E3641" s="37">
        <f>IF('📄 RON MIẾNG'!B236="","",'📄 RON MIẾNG'!H236)</f>
        <v/>
      </c>
      <c r="F3641" s="37">
        <f>IF('📄 RON MIẾNG'!B236="","",'📄 RON MIẾNG'!I236)</f>
        <v/>
      </c>
      <c r="G3641" s="37">
        <f>IF('📄 RON MIẾNG'!B236="","",'📄 RON MIẾNG'!J236)</f>
        <v/>
      </c>
      <c r="H3641" s="37">
        <f>IF('📄 RON MIẾNG'!B236="","",'📄 RON MIẾNG'!K236)</f>
        <v/>
      </c>
      <c r="I3641" s="37">
        <f>IF('📄 RON MIẾNG'!B236="","",'📄 RON MIẾNG'!L236)</f>
        <v/>
      </c>
      <c r="J3641">
        <f>IF('📄 RON MIẾNG'!B236="","","")</f>
        <v/>
      </c>
      <c r="L3641">
        <f>N(L3640)+IF(AND('🔎 TRA CỨU NHANH'!$C$2&lt;&gt;"",OR(ISNUMBER(SEARCH('🔎 TRA CỨU NHANH'!$C$2,$A3641)),ISNUMBER(SEARCH('🔎 TRA CỨU NHANH'!$C$2,$B3641)))),1,0)</f>
        <v/>
      </c>
      <c r="M3641">
        <f>IF(L3641&gt;N(L3640),L3641,"")</f>
        <v/>
      </c>
      <c r="N3641">
        <f>N(N3640)+IF(AND('💰 BÁO GIÁ'!$C$27&lt;&gt;"",OR(ISNUMBER(SEARCH('💰 BÁO GIÁ'!$C$27,$A3641)),ISNUMBER(SEARCH('💰 BÁO GIÁ'!$C$27,$B3641)))),1,0)</f>
        <v/>
      </c>
      <c r="O3641">
        <f>IF(N3641&gt;N(N3640),N3641,"")</f>
        <v/>
      </c>
    </row>
    <row r="3642">
      <c r="A3642">
        <f>IF('📄 RON MIẾNG'!B237="","",'📄 RON MIẾNG'!B237)</f>
        <v/>
      </c>
      <c r="B3642">
        <f>IF('📄 RON MIẾNG'!B237="","",'📄 RON MIẾNG'!C237)</f>
        <v/>
      </c>
      <c r="C3642">
        <f>IF('📄 RON MIẾNG'!B237="","","Ron miếng")</f>
        <v/>
      </c>
      <c r="D3642">
        <f>IF('📄 RON MIẾNG'!B237="","",'📄 RON MIẾNG'!F237)</f>
        <v/>
      </c>
      <c r="E3642" s="37">
        <f>IF('📄 RON MIẾNG'!B237="","",'📄 RON MIẾNG'!H237)</f>
        <v/>
      </c>
      <c r="F3642" s="37">
        <f>IF('📄 RON MIẾNG'!B237="","",'📄 RON MIẾNG'!I237)</f>
        <v/>
      </c>
      <c r="G3642" s="37">
        <f>IF('📄 RON MIẾNG'!B237="","",'📄 RON MIẾNG'!J237)</f>
        <v/>
      </c>
      <c r="H3642" s="37">
        <f>IF('📄 RON MIẾNG'!B237="","",'📄 RON MIẾNG'!K237)</f>
        <v/>
      </c>
      <c r="I3642" s="37">
        <f>IF('📄 RON MIẾNG'!B237="","",'📄 RON MIẾNG'!L237)</f>
        <v/>
      </c>
      <c r="J3642">
        <f>IF('📄 RON MIẾNG'!B237="","","")</f>
        <v/>
      </c>
      <c r="L3642">
        <f>N(L3641)+IF(AND('🔎 TRA CỨU NHANH'!$C$2&lt;&gt;"",OR(ISNUMBER(SEARCH('🔎 TRA CỨU NHANH'!$C$2,$A3642)),ISNUMBER(SEARCH('🔎 TRA CỨU NHANH'!$C$2,$B3642)))),1,0)</f>
        <v/>
      </c>
      <c r="M3642">
        <f>IF(L3642&gt;N(L3641),L3642,"")</f>
        <v/>
      </c>
      <c r="N3642">
        <f>N(N3641)+IF(AND('💰 BÁO GIÁ'!$C$27&lt;&gt;"",OR(ISNUMBER(SEARCH('💰 BÁO GIÁ'!$C$27,$A3642)),ISNUMBER(SEARCH('💰 BÁO GIÁ'!$C$27,$B3642)))),1,0)</f>
        <v/>
      </c>
      <c r="O3642">
        <f>IF(N3642&gt;N(N3641),N3642,"")</f>
        <v/>
      </c>
    </row>
    <row r="3643">
      <c r="A3643">
        <f>IF('📄 RON MIẾNG'!B238="","",'📄 RON MIẾNG'!B238)</f>
        <v/>
      </c>
      <c r="B3643">
        <f>IF('📄 RON MIẾNG'!B238="","",'📄 RON MIẾNG'!C238)</f>
        <v/>
      </c>
      <c r="C3643">
        <f>IF('📄 RON MIẾNG'!B238="","","Ron miếng")</f>
        <v/>
      </c>
      <c r="D3643">
        <f>IF('📄 RON MIẾNG'!B238="","",'📄 RON MIẾNG'!F238)</f>
        <v/>
      </c>
      <c r="E3643" s="37">
        <f>IF('📄 RON MIẾNG'!B238="","",'📄 RON MIẾNG'!H238)</f>
        <v/>
      </c>
      <c r="F3643" s="37">
        <f>IF('📄 RON MIẾNG'!B238="","",'📄 RON MIẾNG'!I238)</f>
        <v/>
      </c>
      <c r="G3643" s="37">
        <f>IF('📄 RON MIẾNG'!B238="","",'📄 RON MIẾNG'!J238)</f>
        <v/>
      </c>
      <c r="H3643" s="37">
        <f>IF('📄 RON MIẾNG'!B238="","",'📄 RON MIẾNG'!K238)</f>
        <v/>
      </c>
      <c r="I3643" s="37">
        <f>IF('📄 RON MIẾNG'!B238="","",'📄 RON MIẾNG'!L238)</f>
        <v/>
      </c>
      <c r="J3643">
        <f>IF('📄 RON MIẾNG'!B238="","","")</f>
        <v/>
      </c>
      <c r="L3643">
        <f>N(L3642)+IF(AND('🔎 TRA CỨU NHANH'!$C$2&lt;&gt;"",OR(ISNUMBER(SEARCH('🔎 TRA CỨU NHANH'!$C$2,$A3643)),ISNUMBER(SEARCH('🔎 TRA CỨU NHANH'!$C$2,$B3643)))),1,0)</f>
        <v/>
      </c>
      <c r="M3643">
        <f>IF(L3643&gt;N(L3642),L3643,"")</f>
        <v/>
      </c>
      <c r="N3643">
        <f>N(N3642)+IF(AND('💰 BÁO GIÁ'!$C$27&lt;&gt;"",OR(ISNUMBER(SEARCH('💰 BÁO GIÁ'!$C$27,$A3643)),ISNUMBER(SEARCH('💰 BÁO GIÁ'!$C$27,$B3643)))),1,0)</f>
        <v/>
      </c>
      <c r="O3643">
        <f>IF(N3643&gt;N(N3642),N3643,"")</f>
        <v/>
      </c>
    </row>
    <row r="3644">
      <c r="A3644">
        <f>IF('📄 RON MIẾNG'!B239="","",'📄 RON MIẾNG'!B239)</f>
        <v/>
      </c>
      <c r="B3644">
        <f>IF('📄 RON MIẾNG'!B239="","",'📄 RON MIẾNG'!C239)</f>
        <v/>
      </c>
      <c r="C3644">
        <f>IF('📄 RON MIẾNG'!B239="","","Ron miếng")</f>
        <v/>
      </c>
      <c r="D3644">
        <f>IF('📄 RON MIẾNG'!B239="","",'📄 RON MIẾNG'!F239)</f>
        <v/>
      </c>
      <c r="E3644">
        <f>IF('📄 RON MIẾNG'!B239="","",'📄 RON MIẾNG'!H239)</f>
        <v/>
      </c>
      <c r="F3644">
        <f>IF('📄 RON MIẾNG'!B239="","",'📄 RON MIẾNG'!I239)</f>
        <v/>
      </c>
      <c r="G3644">
        <f>IF('📄 RON MIẾNG'!B239="","",'📄 RON MIẾNG'!J239)</f>
        <v/>
      </c>
      <c r="H3644">
        <f>IF('📄 RON MIẾNG'!B239="","",'📄 RON MIẾNG'!K239)</f>
        <v/>
      </c>
      <c r="I3644">
        <f>IF('📄 RON MIẾNG'!B239="","",'📄 RON MIẾNG'!L239)</f>
        <v/>
      </c>
      <c r="J3644">
        <f>IF('📄 RON MIẾNG'!B239="","","")</f>
        <v/>
      </c>
      <c r="L3644">
        <f>N(L3643)+IF(AND('🔎 TRA CỨU NHANH'!$C$2&lt;&gt;"",OR(ISNUMBER(SEARCH('🔎 TRA CỨU NHANH'!$C$2,$A3644)),ISNUMBER(SEARCH('🔎 TRA CỨU NHANH'!$C$2,$B3644)))),1,0)</f>
        <v/>
      </c>
      <c r="M3644">
        <f>IF(L3644&gt;N(L3643),L3644,"")</f>
        <v/>
      </c>
      <c r="N3644">
        <f>N(N3643)+IF(AND('💰 BÁO GIÁ'!$C$27&lt;&gt;"",OR(ISNUMBER(SEARCH('💰 BÁO GIÁ'!$C$27,$A3644)),ISNUMBER(SEARCH('💰 BÁO GIÁ'!$C$27,$B3644)))),1,0)</f>
        <v/>
      </c>
      <c r="O3644">
        <f>IF(N3644&gt;N(N3643),N3644,"")</f>
        <v/>
      </c>
    </row>
    <row r="3645">
      <c r="A3645">
        <f>IF('📄 RON MIẾNG'!B240="","",'📄 RON MIẾNG'!B240)</f>
        <v/>
      </c>
      <c r="B3645">
        <f>IF('📄 RON MIẾNG'!B240="","",'📄 RON MIẾNG'!C240)</f>
        <v/>
      </c>
      <c r="C3645">
        <f>IF('📄 RON MIẾNG'!B240="","","Ron miếng")</f>
        <v/>
      </c>
      <c r="D3645">
        <f>IF('📄 RON MIẾNG'!B240="","",'📄 RON MIẾNG'!F240)</f>
        <v/>
      </c>
      <c r="E3645" s="37">
        <f>IF('📄 RON MIẾNG'!B240="","",'📄 RON MIẾNG'!H240)</f>
        <v/>
      </c>
      <c r="F3645" s="37">
        <f>IF('📄 RON MIẾNG'!B240="","",'📄 RON MIẾNG'!I240)</f>
        <v/>
      </c>
      <c r="G3645" s="37">
        <f>IF('📄 RON MIẾNG'!B240="","",'📄 RON MIẾNG'!J240)</f>
        <v/>
      </c>
      <c r="H3645" s="37">
        <f>IF('📄 RON MIẾNG'!B240="","",'📄 RON MIẾNG'!K240)</f>
        <v/>
      </c>
      <c r="I3645" s="37">
        <f>IF('📄 RON MIẾNG'!B240="","",'📄 RON MIẾNG'!L240)</f>
        <v/>
      </c>
      <c r="J3645">
        <f>IF('📄 RON MIẾNG'!B240="","","")</f>
        <v/>
      </c>
      <c r="L3645">
        <f>N(L3644)+IF(AND('🔎 TRA CỨU NHANH'!$C$2&lt;&gt;"",OR(ISNUMBER(SEARCH('🔎 TRA CỨU NHANH'!$C$2,$A3645)),ISNUMBER(SEARCH('🔎 TRA CỨU NHANH'!$C$2,$B3645)))),1,0)</f>
        <v/>
      </c>
      <c r="M3645">
        <f>IF(L3645&gt;N(L3644),L3645,"")</f>
        <v/>
      </c>
      <c r="N3645">
        <f>N(N3644)+IF(AND('💰 BÁO GIÁ'!$C$27&lt;&gt;"",OR(ISNUMBER(SEARCH('💰 BÁO GIÁ'!$C$27,$A3645)),ISNUMBER(SEARCH('💰 BÁO GIÁ'!$C$27,$B3645)))),1,0)</f>
        <v/>
      </c>
      <c r="O3645">
        <f>IF(N3645&gt;N(N3644),N3645,"")</f>
        <v/>
      </c>
    </row>
    <row r="3646">
      <c r="A3646">
        <f>IF('📄 RON MIẾNG'!B241="","",'📄 RON MIẾNG'!B241)</f>
        <v/>
      </c>
      <c r="B3646">
        <f>IF('📄 RON MIẾNG'!B241="","",'📄 RON MIẾNG'!C241)</f>
        <v/>
      </c>
      <c r="C3646">
        <f>IF('📄 RON MIẾNG'!B241="","","Ron miếng")</f>
        <v/>
      </c>
      <c r="D3646">
        <f>IF('📄 RON MIẾNG'!B241="","",'📄 RON MIẾNG'!F241)</f>
        <v/>
      </c>
      <c r="E3646" s="37">
        <f>IF('📄 RON MIẾNG'!B241="","",'📄 RON MIẾNG'!H241)</f>
        <v/>
      </c>
      <c r="F3646" s="37">
        <f>IF('📄 RON MIẾNG'!B241="","",'📄 RON MIẾNG'!I241)</f>
        <v/>
      </c>
      <c r="G3646" s="37">
        <f>IF('📄 RON MIẾNG'!B241="","",'📄 RON MIẾNG'!J241)</f>
        <v/>
      </c>
      <c r="H3646" s="37">
        <f>IF('📄 RON MIẾNG'!B241="","",'📄 RON MIẾNG'!K241)</f>
        <v/>
      </c>
      <c r="I3646" s="37">
        <f>IF('📄 RON MIẾNG'!B241="","",'📄 RON MIẾNG'!L241)</f>
        <v/>
      </c>
      <c r="J3646">
        <f>IF('📄 RON MIẾNG'!B241="","","")</f>
        <v/>
      </c>
      <c r="L3646">
        <f>N(L3645)+IF(AND('🔎 TRA CỨU NHANH'!$C$2&lt;&gt;"",OR(ISNUMBER(SEARCH('🔎 TRA CỨU NHANH'!$C$2,$A3646)),ISNUMBER(SEARCH('🔎 TRA CỨU NHANH'!$C$2,$B3646)))),1,0)</f>
        <v/>
      </c>
      <c r="M3646">
        <f>IF(L3646&gt;N(L3645),L3646,"")</f>
        <v/>
      </c>
      <c r="N3646">
        <f>N(N3645)+IF(AND('💰 BÁO GIÁ'!$C$27&lt;&gt;"",OR(ISNUMBER(SEARCH('💰 BÁO GIÁ'!$C$27,$A3646)),ISNUMBER(SEARCH('💰 BÁO GIÁ'!$C$27,$B3646)))),1,0)</f>
        <v/>
      </c>
      <c r="O3646">
        <f>IF(N3646&gt;N(N3645),N3646,"")</f>
        <v/>
      </c>
    </row>
    <row r="3647">
      <c r="A3647">
        <f>IF('📄 RON MIẾNG'!B242="","",'📄 RON MIẾNG'!B242)</f>
        <v/>
      </c>
      <c r="B3647">
        <f>IF('📄 RON MIẾNG'!B242="","",'📄 RON MIẾNG'!C242)</f>
        <v/>
      </c>
      <c r="C3647">
        <f>IF('📄 RON MIẾNG'!B242="","","Ron miếng")</f>
        <v/>
      </c>
      <c r="D3647">
        <f>IF('📄 RON MIẾNG'!B242="","",'📄 RON MIẾNG'!F242)</f>
        <v/>
      </c>
      <c r="E3647" s="37">
        <f>IF('📄 RON MIẾNG'!B242="","",'📄 RON MIẾNG'!H242)</f>
        <v/>
      </c>
      <c r="F3647" s="37">
        <f>IF('📄 RON MIẾNG'!B242="","",'📄 RON MIẾNG'!I242)</f>
        <v/>
      </c>
      <c r="G3647" s="37">
        <f>IF('📄 RON MIẾNG'!B242="","",'📄 RON MIẾNG'!J242)</f>
        <v/>
      </c>
      <c r="H3647" s="37">
        <f>IF('📄 RON MIẾNG'!B242="","",'📄 RON MIẾNG'!K242)</f>
        <v/>
      </c>
      <c r="I3647" s="37">
        <f>IF('📄 RON MIẾNG'!B242="","",'📄 RON MIẾNG'!L242)</f>
        <v/>
      </c>
      <c r="J3647">
        <f>IF('📄 RON MIẾNG'!B242="","","")</f>
        <v/>
      </c>
      <c r="L3647">
        <f>N(L3646)+IF(AND('🔎 TRA CỨU NHANH'!$C$2&lt;&gt;"",OR(ISNUMBER(SEARCH('🔎 TRA CỨU NHANH'!$C$2,$A3647)),ISNUMBER(SEARCH('🔎 TRA CỨU NHANH'!$C$2,$B3647)))),1,0)</f>
        <v/>
      </c>
      <c r="M3647">
        <f>IF(L3647&gt;N(L3646),L3647,"")</f>
        <v/>
      </c>
      <c r="N3647">
        <f>N(N3646)+IF(AND('💰 BÁO GIÁ'!$C$27&lt;&gt;"",OR(ISNUMBER(SEARCH('💰 BÁO GIÁ'!$C$27,$A3647)),ISNUMBER(SEARCH('💰 BÁO GIÁ'!$C$27,$B3647)))),1,0)</f>
        <v/>
      </c>
      <c r="O3647">
        <f>IF(N3647&gt;N(N3646),N3647,"")</f>
        <v/>
      </c>
    </row>
    <row r="3648">
      <c r="A3648">
        <f>IF('📄 RON MIẾNG'!B243="","",'📄 RON MIẾNG'!B243)</f>
        <v/>
      </c>
      <c r="B3648">
        <f>IF('📄 RON MIẾNG'!B243="","",'📄 RON MIẾNG'!C243)</f>
        <v/>
      </c>
      <c r="C3648">
        <f>IF('📄 RON MIẾNG'!B243="","","Ron miếng")</f>
        <v/>
      </c>
      <c r="D3648">
        <f>IF('📄 RON MIẾNG'!B243="","",'📄 RON MIẾNG'!F243)</f>
        <v/>
      </c>
      <c r="E3648" s="37">
        <f>IF('📄 RON MIẾNG'!B243="","",'📄 RON MIẾNG'!H243)</f>
        <v/>
      </c>
      <c r="F3648" s="37">
        <f>IF('📄 RON MIẾNG'!B243="","",'📄 RON MIẾNG'!I243)</f>
        <v/>
      </c>
      <c r="G3648" s="37">
        <f>IF('📄 RON MIẾNG'!B243="","",'📄 RON MIẾNG'!J243)</f>
        <v/>
      </c>
      <c r="H3648" s="37">
        <f>IF('📄 RON MIẾNG'!B243="","",'📄 RON MIẾNG'!K243)</f>
        <v/>
      </c>
      <c r="I3648" s="37">
        <f>IF('📄 RON MIẾNG'!B243="","",'📄 RON MIẾNG'!L243)</f>
        <v/>
      </c>
      <c r="J3648">
        <f>IF('📄 RON MIẾNG'!B243="","","")</f>
        <v/>
      </c>
      <c r="L3648">
        <f>N(L3647)+IF(AND('🔎 TRA CỨU NHANH'!$C$2&lt;&gt;"",OR(ISNUMBER(SEARCH('🔎 TRA CỨU NHANH'!$C$2,$A3648)),ISNUMBER(SEARCH('🔎 TRA CỨU NHANH'!$C$2,$B3648)))),1,0)</f>
        <v/>
      </c>
      <c r="M3648">
        <f>IF(L3648&gt;N(L3647),L3648,"")</f>
        <v/>
      </c>
      <c r="N3648">
        <f>N(N3647)+IF(AND('💰 BÁO GIÁ'!$C$27&lt;&gt;"",OR(ISNUMBER(SEARCH('💰 BÁO GIÁ'!$C$27,$A3648)),ISNUMBER(SEARCH('💰 BÁO GIÁ'!$C$27,$B3648)))),1,0)</f>
        <v/>
      </c>
      <c r="O3648">
        <f>IF(N3648&gt;N(N3647),N3648,"")</f>
        <v/>
      </c>
    </row>
    <row r="3649">
      <c r="A3649">
        <f>IF('📄 RON MIẾNG'!B244="","",'📄 RON MIẾNG'!B244)</f>
        <v/>
      </c>
      <c r="B3649">
        <f>IF('📄 RON MIẾNG'!B244="","",'📄 RON MIẾNG'!C244)</f>
        <v/>
      </c>
      <c r="C3649">
        <f>IF('📄 RON MIẾNG'!B244="","","Ron miếng")</f>
        <v/>
      </c>
      <c r="D3649">
        <f>IF('📄 RON MIẾNG'!B244="","",'📄 RON MIẾNG'!F244)</f>
        <v/>
      </c>
      <c r="E3649" s="37">
        <f>IF('📄 RON MIẾNG'!B244="","",'📄 RON MIẾNG'!H244)</f>
        <v/>
      </c>
      <c r="F3649" s="37">
        <f>IF('📄 RON MIẾNG'!B244="","",'📄 RON MIẾNG'!I244)</f>
        <v/>
      </c>
      <c r="G3649" s="37">
        <f>IF('📄 RON MIẾNG'!B244="","",'📄 RON MIẾNG'!J244)</f>
        <v/>
      </c>
      <c r="H3649" s="37">
        <f>IF('📄 RON MIẾNG'!B244="","",'📄 RON MIẾNG'!K244)</f>
        <v/>
      </c>
      <c r="I3649" s="37">
        <f>IF('📄 RON MIẾNG'!B244="","",'📄 RON MIẾNG'!L244)</f>
        <v/>
      </c>
      <c r="J3649">
        <f>IF('📄 RON MIẾNG'!B244="","","")</f>
        <v/>
      </c>
      <c r="L3649">
        <f>N(L3648)+IF(AND('🔎 TRA CỨU NHANH'!$C$2&lt;&gt;"",OR(ISNUMBER(SEARCH('🔎 TRA CỨU NHANH'!$C$2,$A3649)),ISNUMBER(SEARCH('🔎 TRA CỨU NHANH'!$C$2,$B3649)))),1,0)</f>
        <v/>
      </c>
      <c r="M3649">
        <f>IF(L3649&gt;N(L3648),L3649,"")</f>
        <v/>
      </c>
      <c r="N3649">
        <f>N(N3648)+IF(AND('💰 BÁO GIÁ'!$C$27&lt;&gt;"",OR(ISNUMBER(SEARCH('💰 BÁO GIÁ'!$C$27,$A3649)),ISNUMBER(SEARCH('💰 BÁO GIÁ'!$C$27,$B3649)))),1,0)</f>
        <v/>
      </c>
      <c r="O3649">
        <f>IF(N3649&gt;N(N3648),N3649,"")</f>
        <v/>
      </c>
    </row>
    <row r="3650">
      <c r="A3650">
        <f>IF('📄 RON MIẾNG'!B245="","",'📄 RON MIẾNG'!B245)</f>
        <v/>
      </c>
      <c r="B3650">
        <f>IF('📄 RON MIẾNG'!B245="","",'📄 RON MIẾNG'!C245)</f>
        <v/>
      </c>
      <c r="C3650">
        <f>IF('📄 RON MIẾNG'!B245="","","Ron miếng")</f>
        <v/>
      </c>
      <c r="D3650">
        <f>IF('📄 RON MIẾNG'!B245="","",'📄 RON MIẾNG'!F245)</f>
        <v/>
      </c>
      <c r="E3650" s="37">
        <f>IF('📄 RON MIẾNG'!B245="","",'📄 RON MIẾNG'!H245)</f>
        <v/>
      </c>
      <c r="F3650" s="37">
        <f>IF('📄 RON MIẾNG'!B245="","",'📄 RON MIẾNG'!I245)</f>
        <v/>
      </c>
      <c r="G3650" s="37">
        <f>IF('📄 RON MIẾNG'!B245="","",'📄 RON MIẾNG'!J245)</f>
        <v/>
      </c>
      <c r="H3650" s="37">
        <f>IF('📄 RON MIẾNG'!B245="","",'📄 RON MIẾNG'!K245)</f>
        <v/>
      </c>
      <c r="I3650" s="37">
        <f>IF('📄 RON MIẾNG'!B245="","",'📄 RON MIẾNG'!L245)</f>
        <v/>
      </c>
      <c r="J3650">
        <f>IF('📄 RON MIẾNG'!B245="","","")</f>
        <v/>
      </c>
      <c r="L3650">
        <f>N(L3649)+IF(AND('🔎 TRA CỨU NHANH'!$C$2&lt;&gt;"",OR(ISNUMBER(SEARCH('🔎 TRA CỨU NHANH'!$C$2,$A3650)),ISNUMBER(SEARCH('🔎 TRA CỨU NHANH'!$C$2,$B3650)))),1,0)</f>
        <v/>
      </c>
      <c r="M3650">
        <f>IF(L3650&gt;N(L3649),L3650,"")</f>
        <v/>
      </c>
      <c r="N3650">
        <f>N(N3649)+IF(AND('💰 BÁO GIÁ'!$C$27&lt;&gt;"",OR(ISNUMBER(SEARCH('💰 BÁO GIÁ'!$C$27,$A3650)),ISNUMBER(SEARCH('💰 BÁO GIÁ'!$C$27,$B3650)))),1,0)</f>
        <v/>
      </c>
      <c r="O3650">
        <f>IF(N3650&gt;N(N3649),N3650,"")</f>
        <v/>
      </c>
    </row>
    <row r="3651">
      <c r="A3651">
        <f>IF('📄 RON MIẾNG'!B246="","",'📄 RON MIẾNG'!B246)</f>
        <v/>
      </c>
      <c r="B3651">
        <f>IF('📄 RON MIẾNG'!B246="","",'📄 RON MIẾNG'!C246)</f>
        <v/>
      </c>
      <c r="C3651">
        <f>IF('📄 RON MIẾNG'!B246="","","Ron miếng")</f>
        <v/>
      </c>
      <c r="D3651">
        <f>IF('📄 RON MIẾNG'!B246="","",'📄 RON MIẾNG'!F246)</f>
        <v/>
      </c>
      <c r="E3651" s="37">
        <f>IF('📄 RON MIẾNG'!B246="","",'📄 RON MIẾNG'!H246)</f>
        <v/>
      </c>
      <c r="F3651" s="37">
        <f>IF('📄 RON MIẾNG'!B246="","",'📄 RON MIẾNG'!I246)</f>
        <v/>
      </c>
      <c r="G3651" s="37">
        <f>IF('📄 RON MIẾNG'!B246="","",'📄 RON MIẾNG'!J246)</f>
        <v/>
      </c>
      <c r="H3651" s="37">
        <f>IF('📄 RON MIẾNG'!B246="","",'📄 RON MIẾNG'!K246)</f>
        <v/>
      </c>
      <c r="I3651" s="37">
        <f>IF('📄 RON MIẾNG'!B246="","",'📄 RON MIẾNG'!L246)</f>
        <v/>
      </c>
      <c r="J3651">
        <f>IF('📄 RON MIẾNG'!B246="","","")</f>
        <v/>
      </c>
      <c r="L3651">
        <f>N(L3650)+IF(AND('🔎 TRA CỨU NHANH'!$C$2&lt;&gt;"",OR(ISNUMBER(SEARCH('🔎 TRA CỨU NHANH'!$C$2,$A3651)),ISNUMBER(SEARCH('🔎 TRA CỨU NHANH'!$C$2,$B3651)))),1,0)</f>
        <v/>
      </c>
      <c r="M3651">
        <f>IF(L3651&gt;N(L3650),L3651,"")</f>
        <v/>
      </c>
      <c r="N3651">
        <f>N(N3650)+IF(AND('💰 BÁO GIÁ'!$C$27&lt;&gt;"",OR(ISNUMBER(SEARCH('💰 BÁO GIÁ'!$C$27,$A3651)),ISNUMBER(SEARCH('💰 BÁO GIÁ'!$C$27,$B3651)))),1,0)</f>
        <v/>
      </c>
      <c r="O3651">
        <f>IF(N3651&gt;N(N3650),N3651,"")</f>
        <v/>
      </c>
    </row>
    <row r="3652">
      <c r="A3652">
        <f>IF('📄 RON MIẾNG'!B247="","",'📄 RON MIẾNG'!B247)</f>
        <v/>
      </c>
      <c r="B3652">
        <f>IF('📄 RON MIẾNG'!B247="","",'📄 RON MIẾNG'!C247)</f>
        <v/>
      </c>
      <c r="C3652">
        <f>IF('📄 RON MIẾNG'!B247="","","Ron miếng")</f>
        <v/>
      </c>
      <c r="D3652">
        <f>IF('📄 RON MIẾNG'!B247="","",'📄 RON MIẾNG'!F247)</f>
        <v/>
      </c>
      <c r="E3652" s="37">
        <f>IF('📄 RON MIẾNG'!B247="","",'📄 RON MIẾNG'!H247)</f>
        <v/>
      </c>
      <c r="F3652" s="37">
        <f>IF('📄 RON MIẾNG'!B247="","",'📄 RON MIẾNG'!I247)</f>
        <v/>
      </c>
      <c r="G3652" s="37">
        <f>IF('📄 RON MIẾNG'!B247="","",'📄 RON MIẾNG'!J247)</f>
        <v/>
      </c>
      <c r="H3652" s="37">
        <f>IF('📄 RON MIẾNG'!B247="","",'📄 RON MIẾNG'!K247)</f>
        <v/>
      </c>
      <c r="I3652" s="37">
        <f>IF('📄 RON MIẾNG'!B247="","",'📄 RON MIẾNG'!L247)</f>
        <v/>
      </c>
      <c r="J3652">
        <f>IF('📄 RON MIẾNG'!B247="","","")</f>
        <v/>
      </c>
      <c r="L3652">
        <f>N(L3651)+IF(AND('🔎 TRA CỨU NHANH'!$C$2&lt;&gt;"",OR(ISNUMBER(SEARCH('🔎 TRA CỨU NHANH'!$C$2,$A3652)),ISNUMBER(SEARCH('🔎 TRA CỨU NHANH'!$C$2,$B3652)))),1,0)</f>
        <v/>
      </c>
      <c r="M3652">
        <f>IF(L3652&gt;N(L3651),L3652,"")</f>
        <v/>
      </c>
      <c r="N3652">
        <f>N(N3651)+IF(AND('💰 BÁO GIÁ'!$C$27&lt;&gt;"",OR(ISNUMBER(SEARCH('💰 BÁO GIÁ'!$C$27,$A3652)),ISNUMBER(SEARCH('💰 BÁO GIÁ'!$C$27,$B3652)))),1,0)</f>
        <v/>
      </c>
      <c r="O3652">
        <f>IF(N3652&gt;N(N3651),N3652,"")</f>
        <v/>
      </c>
    </row>
    <row r="3653">
      <c r="A3653">
        <f>IF('📄 RON MIẾNG'!B248="","",'📄 RON MIẾNG'!B248)</f>
        <v/>
      </c>
      <c r="B3653">
        <f>IF('📄 RON MIẾNG'!B248="","",'📄 RON MIẾNG'!C248)</f>
        <v/>
      </c>
      <c r="C3653">
        <f>IF('📄 RON MIẾNG'!B248="","","Ron miếng")</f>
        <v/>
      </c>
      <c r="D3653">
        <f>IF('📄 RON MIẾNG'!B248="","",'📄 RON MIẾNG'!F248)</f>
        <v/>
      </c>
      <c r="E3653" s="37">
        <f>IF('📄 RON MIẾNG'!B248="","",'📄 RON MIẾNG'!H248)</f>
        <v/>
      </c>
      <c r="F3653" s="37">
        <f>IF('📄 RON MIẾNG'!B248="","",'📄 RON MIẾNG'!I248)</f>
        <v/>
      </c>
      <c r="G3653" s="37">
        <f>IF('📄 RON MIẾNG'!B248="","",'📄 RON MIẾNG'!J248)</f>
        <v/>
      </c>
      <c r="H3653" s="37">
        <f>IF('📄 RON MIẾNG'!B248="","",'📄 RON MIẾNG'!K248)</f>
        <v/>
      </c>
      <c r="I3653" s="37">
        <f>IF('📄 RON MIẾNG'!B248="","",'📄 RON MIẾNG'!L248)</f>
        <v/>
      </c>
      <c r="J3653">
        <f>IF('📄 RON MIẾNG'!B248="","","")</f>
        <v/>
      </c>
      <c r="L3653">
        <f>N(L3652)+IF(AND('🔎 TRA CỨU NHANH'!$C$2&lt;&gt;"",OR(ISNUMBER(SEARCH('🔎 TRA CỨU NHANH'!$C$2,$A3653)),ISNUMBER(SEARCH('🔎 TRA CỨU NHANH'!$C$2,$B3653)))),1,0)</f>
        <v/>
      </c>
      <c r="M3653">
        <f>IF(L3653&gt;N(L3652),L3653,"")</f>
        <v/>
      </c>
      <c r="N3653">
        <f>N(N3652)+IF(AND('💰 BÁO GIÁ'!$C$27&lt;&gt;"",OR(ISNUMBER(SEARCH('💰 BÁO GIÁ'!$C$27,$A3653)),ISNUMBER(SEARCH('💰 BÁO GIÁ'!$C$27,$B3653)))),1,0)</f>
        <v/>
      </c>
      <c r="O3653">
        <f>IF(N3653&gt;N(N3652),N3653,"")</f>
        <v/>
      </c>
    </row>
    <row r="3654">
      <c r="A3654">
        <f>IF('📄 RON MIẾNG'!B249="","",'📄 RON MIẾNG'!B249)</f>
        <v/>
      </c>
      <c r="B3654">
        <f>IF('📄 RON MIẾNG'!B249="","",'📄 RON MIẾNG'!C249)</f>
        <v/>
      </c>
      <c r="C3654">
        <f>IF('📄 RON MIẾNG'!B249="","","Ron miếng")</f>
        <v/>
      </c>
      <c r="D3654">
        <f>IF('📄 RON MIẾNG'!B249="","",'📄 RON MIẾNG'!F249)</f>
        <v/>
      </c>
      <c r="E3654" s="37">
        <f>IF('📄 RON MIẾNG'!B249="","",'📄 RON MIẾNG'!H249)</f>
        <v/>
      </c>
      <c r="F3654" s="37">
        <f>IF('📄 RON MIẾNG'!B249="","",'📄 RON MIẾNG'!I249)</f>
        <v/>
      </c>
      <c r="G3654" s="37">
        <f>IF('📄 RON MIẾNG'!B249="","",'📄 RON MIẾNG'!J249)</f>
        <v/>
      </c>
      <c r="H3654" s="37">
        <f>IF('📄 RON MIẾNG'!B249="","",'📄 RON MIẾNG'!K249)</f>
        <v/>
      </c>
      <c r="I3654" s="37">
        <f>IF('📄 RON MIẾNG'!B249="","",'📄 RON MIẾNG'!L249)</f>
        <v/>
      </c>
      <c r="J3654">
        <f>IF('📄 RON MIẾNG'!B249="","","")</f>
        <v/>
      </c>
      <c r="L3654">
        <f>N(L3653)+IF(AND('🔎 TRA CỨU NHANH'!$C$2&lt;&gt;"",OR(ISNUMBER(SEARCH('🔎 TRA CỨU NHANH'!$C$2,$A3654)),ISNUMBER(SEARCH('🔎 TRA CỨU NHANH'!$C$2,$B3654)))),1,0)</f>
        <v/>
      </c>
      <c r="M3654">
        <f>IF(L3654&gt;N(L3653),L3654,"")</f>
        <v/>
      </c>
      <c r="N3654">
        <f>N(N3653)+IF(AND('💰 BÁO GIÁ'!$C$27&lt;&gt;"",OR(ISNUMBER(SEARCH('💰 BÁO GIÁ'!$C$27,$A3654)),ISNUMBER(SEARCH('💰 BÁO GIÁ'!$C$27,$B3654)))),1,0)</f>
        <v/>
      </c>
      <c r="O3654">
        <f>IF(N3654&gt;N(N3653),N3654,"")</f>
        <v/>
      </c>
    </row>
    <row r="3655">
      <c r="A3655">
        <f>IF('📄 RON MIẾNG'!B250="","",'📄 RON MIẾNG'!B250)</f>
        <v/>
      </c>
      <c r="B3655">
        <f>IF('📄 RON MIẾNG'!B250="","",'📄 RON MIẾNG'!C250)</f>
        <v/>
      </c>
      <c r="C3655">
        <f>IF('📄 RON MIẾNG'!B250="","","Ron miếng")</f>
        <v/>
      </c>
      <c r="D3655">
        <f>IF('📄 RON MIẾNG'!B250="","",'📄 RON MIẾNG'!F250)</f>
        <v/>
      </c>
      <c r="E3655" s="37">
        <f>IF('📄 RON MIẾNG'!B250="","",'📄 RON MIẾNG'!H250)</f>
        <v/>
      </c>
      <c r="F3655" s="37">
        <f>IF('📄 RON MIẾNG'!B250="","",'📄 RON MIẾNG'!I250)</f>
        <v/>
      </c>
      <c r="G3655" s="37">
        <f>IF('📄 RON MIẾNG'!B250="","",'📄 RON MIẾNG'!J250)</f>
        <v/>
      </c>
      <c r="H3655" s="37">
        <f>IF('📄 RON MIẾNG'!B250="","",'📄 RON MIẾNG'!K250)</f>
        <v/>
      </c>
      <c r="I3655" s="37">
        <f>IF('📄 RON MIẾNG'!B250="","",'📄 RON MIẾNG'!L250)</f>
        <v/>
      </c>
      <c r="J3655">
        <f>IF('📄 RON MIẾNG'!B250="","","")</f>
        <v/>
      </c>
      <c r="L3655">
        <f>N(L3654)+IF(AND('🔎 TRA CỨU NHANH'!$C$2&lt;&gt;"",OR(ISNUMBER(SEARCH('🔎 TRA CỨU NHANH'!$C$2,$A3655)),ISNUMBER(SEARCH('🔎 TRA CỨU NHANH'!$C$2,$B3655)))),1,0)</f>
        <v/>
      </c>
      <c r="M3655">
        <f>IF(L3655&gt;N(L3654),L3655,"")</f>
        <v/>
      </c>
      <c r="N3655">
        <f>N(N3654)+IF(AND('💰 BÁO GIÁ'!$C$27&lt;&gt;"",OR(ISNUMBER(SEARCH('💰 BÁO GIÁ'!$C$27,$A3655)),ISNUMBER(SEARCH('💰 BÁO GIÁ'!$C$27,$B3655)))),1,0)</f>
        <v/>
      </c>
      <c r="O3655">
        <f>IF(N3655&gt;N(N3654),N3655,"")</f>
        <v/>
      </c>
    </row>
    <row r="3656">
      <c r="A3656">
        <f>IF('📄 RON MIẾNG'!B251="","",'📄 RON MIẾNG'!B251)</f>
        <v/>
      </c>
      <c r="B3656">
        <f>IF('📄 RON MIẾNG'!B251="","",'📄 RON MIẾNG'!C251)</f>
        <v/>
      </c>
      <c r="C3656">
        <f>IF('📄 RON MIẾNG'!B251="","","Ron miếng")</f>
        <v/>
      </c>
      <c r="D3656">
        <f>IF('📄 RON MIẾNG'!B251="","",'📄 RON MIẾNG'!F251)</f>
        <v/>
      </c>
      <c r="E3656" s="37">
        <f>IF('📄 RON MIẾNG'!B251="","",'📄 RON MIẾNG'!H251)</f>
        <v/>
      </c>
      <c r="F3656" s="37">
        <f>IF('📄 RON MIẾNG'!B251="","",'📄 RON MIẾNG'!I251)</f>
        <v/>
      </c>
      <c r="G3656" s="37">
        <f>IF('📄 RON MIẾNG'!B251="","",'📄 RON MIẾNG'!J251)</f>
        <v/>
      </c>
      <c r="H3656" s="37">
        <f>IF('📄 RON MIẾNG'!B251="","",'📄 RON MIẾNG'!K251)</f>
        <v/>
      </c>
      <c r="I3656" s="37">
        <f>IF('📄 RON MIẾNG'!B251="","",'📄 RON MIẾNG'!L251)</f>
        <v/>
      </c>
      <c r="J3656">
        <f>IF('📄 RON MIẾNG'!B251="","","")</f>
        <v/>
      </c>
      <c r="L3656">
        <f>N(L3655)+IF(AND('🔎 TRA CỨU NHANH'!$C$2&lt;&gt;"",OR(ISNUMBER(SEARCH('🔎 TRA CỨU NHANH'!$C$2,$A3656)),ISNUMBER(SEARCH('🔎 TRA CỨU NHANH'!$C$2,$B3656)))),1,0)</f>
        <v/>
      </c>
      <c r="M3656">
        <f>IF(L3656&gt;N(L3655),L3656,"")</f>
        <v/>
      </c>
      <c r="N3656">
        <f>N(N3655)+IF(AND('💰 BÁO GIÁ'!$C$27&lt;&gt;"",OR(ISNUMBER(SEARCH('💰 BÁO GIÁ'!$C$27,$A3656)),ISNUMBER(SEARCH('💰 BÁO GIÁ'!$C$27,$B3656)))),1,0)</f>
        <v/>
      </c>
      <c r="O3656">
        <f>IF(N3656&gt;N(N3655),N3656,"")</f>
        <v/>
      </c>
    </row>
    <row r="3657">
      <c r="A3657">
        <f>IF('📄 RON MIẾNG'!B252="","",'📄 RON MIẾNG'!B252)</f>
        <v/>
      </c>
      <c r="B3657">
        <f>IF('📄 RON MIẾNG'!B252="","",'📄 RON MIẾNG'!C252)</f>
        <v/>
      </c>
      <c r="C3657">
        <f>IF('📄 RON MIẾNG'!B252="","","Ron miếng")</f>
        <v/>
      </c>
      <c r="D3657">
        <f>IF('📄 RON MIẾNG'!B252="","",'📄 RON MIẾNG'!F252)</f>
        <v/>
      </c>
      <c r="E3657" s="37">
        <f>IF('📄 RON MIẾNG'!B252="","",'📄 RON MIẾNG'!H252)</f>
        <v/>
      </c>
      <c r="F3657" s="37">
        <f>IF('📄 RON MIẾNG'!B252="","",'📄 RON MIẾNG'!I252)</f>
        <v/>
      </c>
      <c r="G3657" s="37">
        <f>IF('📄 RON MIẾNG'!B252="","",'📄 RON MIẾNG'!J252)</f>
        <v/>
      </c>
      <c r="H3657" s="37">
        <f>IF('📄 RON MIẾNG'!B252="","",'📄 RON MIẾNG'!K252)</f>
        <v/>
      </c>
      <c r="I3657" s="37">
        <f>IF('📄 RON MIẾNG'!B252="","",'📄 RON MIẾNG'!L252)</f>
        <v/>
      </c>
      <c r="J3657">
        <f>IF('📄 RON MIẾNG'!B252="","","")</f>
        <v/>
      </c>
      <c r="L3657">
        <f>N(L3656)+IF(AND('🔎 TRA CỨU NHANH'!$C$2&lt;&gt;"",OR(ISNUMBER(SEARCH('🔎 TRA CỨU NHANH'!$C$2,$A3657)),ISNUMBER(SEARCH('🔎 TRA CỨU NHANH'!$C$2,$B3657)))),1,0)</f>
        <v/>
      </c>
      <c r="M3657">
        <f>IF(L3657&gt;N(L3656),L3657,"")</f>
        <v/>
      </c>
      <c r="N3657">
        <f>N(N3656)+IF(AND('💰 BÁO GIÁ'!$C$27&lt;&gt;"",OR(ISNUMBER(SEARCH('💰 BÁO GIÁ'!$C$27,$A3657)),ISNUMBER(SEARCH('💰 BÁO GIÁ'!$C$27,$B3657)))),1,0)</f>
        <v/>
      </c>
      <c r="O3657">
        <f>IF(N3657&gt;N(N3656),N3657,"")</f>
        <v/>
      </c>
    </row>
    <row r="3658">
      <c r="A3658">
        <f>IF('📄 RON MIẾNG'!B253="","",'📄 RON MIẾNG'!B253)</f>
        <v/>
      </c>
      <c r="B3658">
        <f>IF('📄 RON MIẾNG'!B253="","",'📄 RON MIẾNG'!C253)</f>
        <v/>
      </c>
      <c r="C3658">
        <f>IF('📄 RON MIẾNG'!B253="","","Ron miếng")</f>
        <v/>
      </c>
      <c r="D3658">
        <f>IF('📄 RON MIẾNG'!B253="","",'📄 RON MIẾNG'!F253)</f>
        <v/>
      </c>
      <c r="E3658" s="37">
        <f>IF('📄 RON MIẾNG'!B253="","",'📄 RON MIẾNG'!H253)</f>
        <v/>
      </c>
      <c r="F3658" s="37">
        <f>IF('📄 RON MIẾNG'!B253="","",'📄 RON MIẾNG'!I253)</f>
        <v/>
      </c>
      <c r="G3658" s="37">
        <f>IF('📄 RON MIẾNG'!B253="","",'📄 RON MIẾNG'!J253)</f>
        <v/>
      </c>
      <c r="H3658" s="37">
        <f>IF('📄 RON MIẾNG'!B253="","",'📄 RON MIẾNG'!K253)</f>
        <v/>
      </c>
      <c r="I3658" s="37">
        <f>IF('📄 RON MIẾNG'!B253="","",'📄 RON MIẾNG'!L253)</f>
        <v/>
      </c>
      <c r="J3658">
        <f>IF('📄 RON MIẾNG'!B253="","","")</f>
        <v/>
      </c>
      <c r="L3658">
        <f>N(L3657)+IF(AND('🔎 TRA CỨU NHANH'!$C$2&lt;&gt;"",OR(ISNUMBER(SEARCH('🔎 TRA CỨU NHANH'!$C$2,$A3658)),ISNUMBER(SEARCH('🔎 TRA CỨU NHANH'!$C$2,$B3658)))),1,0)</f>
        <v/>
      </c>
      <c r="M3658">
        <f>IF(L3658&gt;N(L3657),L3658,"")</f>
        <v/>
      </c>
      <c r="N3658">
        <f>N(N3657)+IF(AND('💰 BÁO GIÁ'!$C$27&lt;&gt;"",OR(ISNUMBER(SEARCH('💰 BÁO GIÁ'!$C$27,$A3658)),ISNUMBER(SEARCH('💰 BÁO GIÁ'!$C$27,$B3658)))),1,0)</f>
        <v/>
      </c>
      <c r="O3658">
        <f>IF(N3658&gt;N(N3657),N3658,"")</f>
        <v/>
      </c>
    </row>
    <row r="3659">
      <c r="A3659">
        <f>IF('📄 RON MIẾNG'!B254="","",'📄 RON MIẾNG'!B254)</f>
        <v/>
      </c>
      <c r="B3659">
        <f>IF('📄 RON MIẾNG'!B254="","",'📄 RON MIẾNG'!C254)</f>
        <v/>
      </c>
      <c r="C3659">
        <f>IF('📄 RON MIẾNG'!B254="","","Ron miếng")</f>
        <v/>
      </c>
      <c r="D3659">
        <f>IF('📄 RON MIẾNG'!B254="","",'📄 RON MIẾNG'!F254)</f>
        <v/>
      </c>
      <c r="E3659" s="37">
        <f>IF('📄 RON MIẾNG'!B254="","",'📄 RON MIẾNG'!H254)</f>
        <v/>
      </c>
      <c r="F3659" s="37">
        <f>IF('📄 RON MIẾNG'!B254="","",'📄 RON MIẾNG'!I254)</f>
        <v/>
      </c>
      <c r="G3659" s="37">
        <f>IF('📄 RON MIẾNG'!B254="","",'📄 RON MIẾNG'!J254)</f>
        <v/>
      </c>
      <c r="H3659" s="37">
        <f>IF('📄 RON MIẾNG'!B254="","",'📄 RON MIẾNG'!K254)</f>
        <v/>
      </c>
      <c r="I3659" s="37">
        <f>IF('📄 RON MIẾNG'!B254="","",'📄 RON MIẾNG'!L254)</f>
        <v/>
      </c>
      <c r="J3659">
        <f>IF('📄 RON MIẾNG'!B254="","","")</f>
        <v/>
      </c>
      <c r="L3659">
        <f>N(L3658)+IF(AND('🔎 TRA CỨU NHANH'!$C$2&lt;&gt;"",OR(ISNUMBER(SEARCH('🔎 TRA CỨU NHANH'!$C$2,$A3659)),ISNUMBER(SEARCH('🔎 TRA CỨU NHANH'!$C$2,$B3659)))),1,0)</f>
        <v/>
      </c>
      <c r="M3659">
        <f>IF(L3659&gt;N(L3658),L3659,"")</f>
        <v/>
      </c>
      <c r="N3659">
        <f>N(N3658)+IF(AND('💰 BÁO GIÁ'!$C$27&lt;&gt;"",OR(ISNUMBER(SEARCH('💰 BÁO GIÁ'!$C$27,$A3659)),ISNUMBER(SEARCH('💰 BÁO GIÁ'!$C$27,$B3659)))),1,0)</f>
        <v/>
      </c>
      <c r="O3659">
        <f>IF(N3659&gt;N(N3658),N3659,"")</f>
        <v/>
      </c>
    </row>
    <row r="3660">
      <c r="A3660">
        <f>IF('📄 RON MIẾNG'!B255="","",'📄 RON MIẾNG'!B255)</f>
        <v/>
      </c>
      <c r="B3660">
        <f>IF('📄 RON MIẾNG'!B255="","",'📄 RON MIẾNG'!C255)</f>
        <v/>
      </c>
      <c r="C3660">
        <f>IF('📄 RON MIẾNG'!B255="","","Ron miếng")</f>
        <v/>
      </c>
      <c r="D3660">
        <f>IF('📄 RON MIẾNG'!B255="","",'📄 RON MIẾNG'!F255)</f>
        <v/>
      </c>
      <c r="E3660">
        <f>IF('📄 RON MIẾNG'!B255="","",'📄 RON MIẾNG'!H255)</f>
        <v/>
      </c>
      <c r="F3660">
        <f>IF('📄 RON MIẾNG'!B255="","",'📄 RON MIẾNG'!I255)</f>
        <v/>
      </c>
      <c r="G3660">
        <f>IF('📄 RON MIẾNG'!B255="","",'📄 RON MIẾNG'!J255)</f>
        <v/>
      </c>
      <c r="H3660">
        <f>IF('📄 RON MIẾNG'!B255="","",'📄 RON MIẾNG'!K255)</f>
        <v/>
      </c>
      <c r="I3660">
        <f>IF('📄 RON MIẾNG'!B255="","",'📄 RON MIẾNG'!L255)</f>
        <v/>
      </c>
      <c r="J3660">
        <f>IF('📄 RON MIẾNG'!B255="","","")</f>
        <v/>
      </c>
      <c r="L3660">
        <f>N(L3659)+IF(AND('🔎 TRA CỨU NHANH'!$C$2&lt;&gt;"",OR(ISNUMBER(SEARCH('🔎 TRA CỨU NHANH'!$C$2,$A3660)),ISNUMBER(SEARCH('🔎 TRA CỨU NHANH'!$C$2,$B3660)))),1,0)</f>
        <v/>
      </c>
      <c r="M3660">
        <f>IF(L3660&gt;N(L3659),L3660,"")</f>
        <v/>
      </c>
      <c r="N3660">
        <f>N(N3659)+IF(AND('💰 BÁO GIÁ'!$C$27&lt;&gt;"",OR(ISNUMBER(SEARCH('💰 BÁO GIÁ'!$C$27,$A3660)),ISNUMBER(SEARCH('💰 BÁO GIÁ'!$C$27,$B3660)))),1,0)</f>
        <v/>
      </c>
      <c r="O3660">
        <f>IF(N3660&gt;N(N3659),N3660,"")</f>
        <v/>
      </c>
    </row>
    <row r="3661">
      <c r="A3661">
        <f>IF('📄 RON MIẾNG'!B256="","",'📄 RON MIẾNG'!B256)</f>
        <v/>
      </c>
      <c r="B3661">
        <f>IF('📄 RON MIẾNG'!B256="","",'📄 RON MIẾNG'!C256)</f>
        <v/>
      </c>
      <c r="C3661">
        <f>IF('📄 RON MIẾNG'!B256="","","Ron miếng")</f>
        <v/>
      </c>
      <c r="D3661">
        <f>IF('📄 RON MIẾNG'!B256="","",'📄 RON MIẾNG'!F256)</f>
        <v/>
      </c>
      <c r="E3661" s="37">
        <f>IF('📄 RON MIẾNG'!B256="","",'📄 RON MIẾNG'!H256)</f>
        <v/>
      </c>
      <c r="F3661" s="37">
        <f>IF('📄 RON MIẾNG'!B256="","",'📄 RON MIẾNG'!I256)</f>
        <v/>
      </c>
      <c r="G3661" s="37">
        <f>IF('📄 RON MIẾNG'!B256="","",'📄 RON MIẾNG'!J256)</f>
        <v/>
      </c>
      <c r="H3661" s="37">
        <f>IF('📄 RON MIẾNG'!B256="","",'📄 RON MIẾNG'!K256)</f>
        <v/>
      </c>
      <c r="I3661" s="37">
        <f>IF('📄 RON MIẾNG'!B256="","",'📄 RON MIẾNG'!L256)</f>
        <v/>
      </c>
      <c r="J3661">
        <f>IF('📄 RON MIẾNG'!B256="","","")</f>
        <v/>
      </c>
      <c r="L3661">
        <f>N(L3660)+IF(AND('🔎 TRA CỨU NHANH'!$C$2&lt;&gt;"",OR(ISNUMBER(SEARCH('🔎 TRA CỨU NHANH'!$C$2,$A3661)),ISNUMBER(SEARCH('🔎 TRA CỨU NHANH'!$C$2,$B3661)))),1,0)</f>
        <v/>
      </c>
      <c r="M3661">
        <f>IF(L3661&gt;N(L3660),L3661,"")</f>
        <v/>
      </c>
      <c r="N3661">
        <f>N(N3660)+IF(AND('💰 BÁO GIÁ'!$C$27&lt;&gt;"",OR(ISNUMBER(SEARCH('💰 BÁO GIÁ'!$C$27,$A3661)),ISNUMBER(SEARCH('💰 BÁO GIÁ'!$C$27,$B3661)))),1,0)</f>
        <v/>
      </c>
      <c r="O3661">
        <f>IF(N3661&gt;N(N3660),N3661,"")</f>
        <v/>
      </c>
    </row>
    <row r="3662">
      <c r="A3662">
        <f>IF('📄 RON MIẾNG'!B257="","",'📄 RON MIẾNG'!B257)</f>
        <v/>
      </c>
      <c r="B3662">
        <f>IF('📄 RON MIẾNG'!B257="","",'📄 RON MIẾNG'!C257)</f>
        <v/>
      </c>
      <c r="C3662">
        <f>IF('📄 RON MIẾNG'!B257="","","Ron miếng")</f>
        <v/>
      </c>
      <c r="D3662">
        <f>IF('📄 RON MIẾNG'!B257="","",'📄 RON MIẾNG'!F257)</f>
        <v/>
      </c>
      <c r="E3662" s="37">
        <f>IF('📄 RON MIẾNG'!B257="","",'📄 RON MIẾNG'!H257)</f>
        <v/>
      </c>
      <c r="F3662" s="37">
        <f>IF('📄 RON MIẾNG'!B257="","",'📄 RON MIẾNG'!I257)</f>
        <v/>
      </c>
      <c r="G3662" s="37">
        <f>IF('📄 RON MIẾNG'!B257="","",'📄 RON MIẾNG'!J257)</f>
        <v/>
      </c>
      <c r="H3662" s="37">
        <f>IF('📄 RON MIẾNG'!B257="","",'📄 RON MIẾNG'!K257)</f>
        <v/>
      </c>
      <c r="I3662" s="37">
        <f>IF('📄 RON MIẾNG'!B257="","",'📄 RON MIẾNG'!L257)</f>
        <v/>
      </c>
      <c r="J3662">
        <f>IF('📄 RON MIẾNG'!B257="","","")</f>
        <v/>
      </c>
      <c r="L3662">
        <f>N(L3661)+IF(AND('🔎 TRA CỨU NHANH'!$C$2&lt;&gt;"",OR(ISNUMBER(SEARCH('🔎 TRA CỨU NHANH'!$C$2,$A3662)),ISNUMBER(SEARCH('🔎 TRA CỨU NHANH'!$C$2,$B3662)))),1,0)</f>
        <v/>
      </c>
      <c r="M3662">
        <f>IF(L3662&gt;N(L3661),L3662,"")</f>
        <v/>
      </c>
      <c r="N3662">
        <f>N(N3661)+IF(AND('💰 BÁO GIÁ'!$C$27&lt;&gt;"",OR(ISNUMBER(SEARCH('💰 BÁO GIÁ'!$C$27,$A3662)),ISNUMBER(SEARCH('💰 BÁO GIÁ'!$C$27,$B3662)))),1,0)</f>
        <v/>
      </c>
      <c r="O3662">
        <f>IF(N3662&gt;N(N3661),N3662,"")</f>
        <v/>
      </c>
    </row>
    <row r="3663">
      <c r="A3663">
        <f>IF('📄 RON MIẾNG'!B258="","",'📄 RON MIẾNG'!B258)</f>
        <v/>
      </c>
      <c r="B3663">
        <f>IF('📄 RON MIẾNG'!B258="","",'📄 RON MIẾNG'!C258)</f>
        <v/>
      </c>
      <c r="C3663">
        <f>IF('📄 RON MIẾNG'!B258="","","Ron miếng")</f>
        <v/>
      </c>
      <c r="D3663">
        <f>IF('📄 RON MIẾNG'!B258="","",'📄 RON MIẾNG'!F258)</f>
        <v/>
      </c>
      <c r="E3663" s="37">
        <f>IF('📄 RON MIẾNG'!B258="","",'📄 RON MIẾNG'!H258)</f>
        <v/>
      </c>
      <c r="F3663" s="37">
        <f>IF('📄 RON MIẾNG'!B258="","",'📄 RON MIẾNG'!I258)</f>
        <v/>
      </c>
      <c r="G3663" s="37">
        <f>IF('📄 RON MIẾNG'!B258="","",'📄 RON MIẾNG'!J258)</f>
        <v/>
      </c>
      <c r="H3663" s="37">
        <f>IF('📄 RON MIẾNG'!B258="","",'📄 RON MIẾNG'!K258)</f>
        <v/>
      </c>
      <c r="I3663" s="37">
        <f>IF('📄 RON MIẾNG'!B258="","",'📄 RON MIẾNG'!L258)</f>
        <v/>
      </c>
      <c r="J3663">
        <f>IF('📄 RON MIẾNG'!B258="","","")</f>
        <v/>
      </c>
      <c r="L3663">
        <f>N(L3662)+IF(AND('🔎 TRA CỨU NHANH'!$C$2&lt;&gt;"",OR(ISNUMBER(SEARCH('🔎 TRA CỨU NHANH'!$C$2,$A3663)),ISNUMBER(SEARCH('🔎 TRA CỨU NHANH'!$C$2,$B3663)))),1,0)</f>
        <v/>
      </c>
      <c r="M3663">
        <f>IF(L3663&gt;N(L3662),L3663,"")</f>
        <v/>
      </c>
      <c r="N3663">
        <f>N(N3662)+IF(AND('💰 BÁO GIÁ'!$C$27&lt;&gt;"",OR(ISNUMBER(SEARCH('💰 BÁO GIÁ'!$C$27,$A3663)),ISNUMBER(SEARCH('💰 BÁO GIÁ'!$C$27,$B3663)))),1,0)</f>
        <v/>
      </c>
      <c r="O3663">
        <f>IF(N3663&gt;N(N3662),N3663,"")</f>
        <v/>
      </c>
    </row>
    <row r="3664">
      <c r="A3664">
        <f>IF('📄 RON MIẾNG'!B259="","",'📄 RON MIẾNG'!B259)</f>
        <v/>
      </c>
      <c r="B3664">
        <f>IF('📄 RON MIẾNG'!B259="","",'📄 RON MIẾNG'!C259)</f>
        <v/>
      </c>
      <c r="C3664">
        <f>IF('📄 RON MIẾNG'!B259="","","Ron miếng")</f>
        <v/>
      </c>
      <c r="D3664">
        <f>IF('📄 RON MIẾNG'!B259="","",'📄 RON MIẾNG'!F259)</f>
        <v/>
      </c>
      <c r="E3664" s="37">
        <f>IF('📄 RON MIẾNG'!B259="","",'📄 RON MIẾNG'!H259)</f>
        <v/>
      </c>
      <c r="F3664" s="37">
        <f>IF('📄 RON MIẾNG'!B259="","",'📄 RON MIẾNG'!I259)</f>
        <v/>
      </c>
      <c r="G3664" s="37">
        <f>IF('📄 RON MIẾNG'!B259="","",'📄 RON MIẾNG'!J259)</f>
        <v/>
      </c>
      <c r="H3664" s="37">
        <f>IF('📄 RON MIẾNG'!B259="","",'📄 RON MIẾNG'!K259)</f>
        <v/>
      </c>
      <c r="I3664" s="37">
        <f>IF('📄 RON MIẾNG'!B259="","",'📄 RON MIẾNG'!L259)</f>
        <v/>
      </c>
      <c r="J3664">
        <f>IF('📄 RON MIẾNG'!B259="","","")</f>
        <v/>
      </c>
      <c r="L3664">
        <f>N(L3663)+IF(AND('🔎 TRA CỨU NHANH'!$C$2&lt;&gt;"",OR(ISNUMBER(SEARCH('🔎 TRA CỨU NHANH'!$C$2,$A3664)),ISNUMBER(SEARCH('🔎 TRA CỨU NHANH'!$C$2,$B3664)))),1,0)</f>
        <v/>
      </c>
      <c r="M3664">
        <f>IF(L3664&gt;N(L3663),L3664,"")</f>
        <v/>
      </c>
      <c r="N3664">
        <f>N(N3663)+IF(AND('💰 BÁO GIÁ'!$C$27&lt;&gt;"",OR(ISNUMBER(SEARCH('💰 BÁO GIÁ'!$C$27,$A3664)),ISNUMBER(SEARCH('💰 BÁO GIÁ'!$C$27,$B3664)))),1,0)</f>
        <v/>
      </c>
      <c r="O3664">
        <f>IF(N3664&gt;N(N3663),N3664,"")</f>
        <v/>
      </c>
    </row>
    <row r="3665">
      <c r="A3665">
        <f>IF('📄 RON MIẾNG'!B260="","",'📄 RON MIẾNG'!B260)</f>
        <v/>
      </c>
      <c r="B3665">
        <f>IF('📄 RON MIẾNG'!B260="","",'📄 RON MIẾNG'!C260)</f>
        <v/>
      </c>
      <c r="C3665">
        <f>IF('📄 RON MIẾNG'!B260="","","Ron miếng")</f>
        <v/>
      </c>
      <c r="D3665">
        <f>IF('📄 RON MIẾNG'!B260="","",'📄 RON MIẾNG'!F260)</f>
        <v/>
      </c>
      <c r="E3665" s="37">
        <f>IF('📄 RON MIẾNG'!B260="","",'📄 RON MIẾNG'!H260)</f>
        <v/>
      </c>
      <c r="F3665" s="37">
        <f>IF('📄 RON MIẾNG'!B260="","",'📄 RON MIẾNG'!I260)</f>
        <v/>
      </c>
      <c r="G3665" s="37">
        <f>IF('📄 RON MIẾNG'!B260="","",'📄 RON MIẾNG'!J260)</f>
        <v/>
      </c>
      <c r="H3665" s="37">
        <f>IF('📄 RON MIẾNG'!B260="","",'📄 RON MIẾNG'!K260)</f>
        <v/>
      </c>
      <c r="I3665" s="37">
        <f>IF('📄 RON MIẾNG'!B260="","",'📄 RON MIẾNG'!L260)</f>
        <v/>
      </c>
      <c r="J3665">
        <f>IF('📄 RON MIẾNG'!B260="","","")</f>
        <v/>
      </c>
      <c r="L3665">
        <f>N(L3664)+IF(AND('🔎 TRA CỨU NHANH'!$C$2&lt;&gt;"",OR(ISNUMBER(SEARCH('🔎 TRA CỨU NHANH'!$C$2,$A3665)),ISNUMBER(SEARCH('🔎 TRA CỨU NHANH'!$C$2,$B3665)))),1,0)</f>
        <v/>
      </c>
      <c r="M3665">
        <f>IF(L3665&gt;N(L3664),L3665,"")</f>
        <v/>
      </c>
      <c r="N3665">
        <f>N(N3664)+IF(AND('💰 BÁO GIÁ'!$C$27&lt;&gt;"",OR(ISNUMBER(SEARCH('💰 BÁO GIÁ'!$C$27,$A3665)),ISNUMBER(SEARCH('💰 BÁO GIÁ'!$C$27,$B3665)))),1,0)</f>
        <v/>
      </c>
      <c r="O3665">
        <f>IF(N3665&gt;N(N3664),N3665,"")</f>
        <v/>
      </c>
    </row>
    <row r="3666">
      <c r="A3666">
        <f>IF('📄 RON MIẾNG'!B261="","",'📄 RON MIẾNG'!B261)</f>
        <v/>
      </c>
      <c r="B3666">
        <f>IF('📄 RON MIẾNG'!B261="","",'📄 RON MIẾNG'!C261)</f>
        <v/>
      </c>
      <c r="C3666">
        <f>IF('📄 RON MIẾNG'!B261="","","Ron miếng")</f>
        <v/>
      </c>
      <c r="D3666">
        <f>IF('📄 RON MIẾNG'!B261="","",'📄 RON MIẾNG'!F261)</f>
        <v/>
      </c>
      <c r="E3666" s="37">
        <f>IF('📄 RON MIẾNG'!B261="","",'📄 RON MIẾNG'!H261)</f>
        <v/>
      </c>
      <c r="F3666" s="37">
        <f>IF('📄 RON MIẾNG'!B261="","",'📄 RON MIẾNG'!I261)</f>
        <v/>
      </c>
      <c r="G3666" s="37">
        <f>IF('📄 RON MIẾNG'!B261="","",'📄 RON MIẾNG'!J261)</f>
        <v/>
      </c>
      <c r="H3666" s="37">
        <f>IF('📄 RON MIẾNG'!B261="","",'📄 RON MIẾNG'!K261)</f>
        <v/>
      </c>
      <c r="I3666" s="37">
        <f>IF('📄 RON MIẾNG'!B261="","",'📄 RON MIẾNG'!L261)</f>
        <v/>
      </c>
      <c r="J3666">
        <f>IF('📄 RON MIẾNG'!B261="","","")</f>
        <v/>
      </c>
      <c r="L3666">
        <f>N(L3665)+IF(AND('🔎 TRA CỨU NHANH'!$C$2&lt;&gt;"",OR(ISNUMBER(SEARCH('🔎 TRA CỨU NHANH'!$C$2,$A3666)),ISNUMBER(SEARCH('🔎 TRA CỨU NHANH'!$C$2,$B3666)))),1,0)</f>
        <v/>
      </c>
      <c r="M3666">
        <f>IF(L3666&gt;N(L3665),L3666,"")</f>
        <v/>
      </c>
      <c r="N3666">
        <f>N(N3665)+IF(AND('💰 BÁO GIÁ'!$C$27&lt;&gt;"",OR(ISNUMBER(SEARCH('💰 BÁO GIÁ'!$C$27,$A3666)),ISNUMBER(SEARCH('💰 BÁO GIÁ'!$C$27,$B3666)))),1,0)</f>
        <v/>
      </c>
      <c r="O3666">
        <f>IF(N3666&gt;N(N3665),N3666,"")</f>
        <v/>
      </c>
    </row>
    <row r="3667">
      <c r="A3667">
        <f>IF('📄 RON MIẾNG'!B262="","",'📄 RON MIẾNG'!B262)</f>
        <v/>
      </c>
      <c r="B3667">
        <f>IF('📄 RON MIẾNG'!B262="","",'📄 RON MIẾNG'!C262)</f>
        <v/>
      </c>
      <c r="C3667">
        <f>IF('📄 RON MIẾNG'!B262="","","Ron miếng")</f>
        <v/>
      </c>
      <c r="D3667">
        <f>IF('📄 RON MIẾNG'!B262="","",'📄 RON MIẾNG'!F262)</f>
        <v/>
      </c>
      <c r="E3667" s="37">
        <f>IF('📄 RON MIẾNG'!B262="","",'📄 RON MIẾNG'!H262)</f>
        <v/>
      </c>
      <c r="F3667" s="37">
        <f>IF('📄 RON MIẾNG'!B262="","",'📄 RON MIẾNG'!I262)</f>
        <v/>
      </c>
      <c r="G3667" s="37">
        <f>IF('📄 RON MIẾNG'!B262="","",'📄 RON MIẾNG'!J262)</f>
        <v/>
      </c>
      <c r="H3667" s="37">
        <f>IF('📄 RON MIẾNG'!B262="","",'📄 RON MIẾNG'!K262)</f>
        <v/>
      </c>
      <c r="I3667" s="37">
        <f>IF('📄 RON MIẾNG'!B262="","",'📄 RON MIẾNG'!L262)</f>
        <v/>
      </c>
      <c r="J3667">
        <f>IF('📄 RON MIẾNG'!B262="","","")</f>
        <v/>
      </c>
      <c r="L3667">
        <f>N(L3666)+IF(AND('🔎 TRA CỨU NHANH'!$C$2&lt;&gt;"",OR(ISNUMBER(SEARCH('🔎 TRA CỨU NHANH'!$C$2,$A3667)),ISNUMBER(SEARCH('🔎 TRA CỨU NHANH'!$C$2,$B3667)))),1,0)</f>
        <v/>
      </c>
      <c r="M3667">
        <f>IF(L3667&gt;N(L3666),L3667,"")</f>
        <v/>
      </c>
      <c r="N3667">
        <f>N(N3666)+IF(AND('💰 BÁO GIÁ'!$C$27&lt;&gt;"",OR(ISNUMBER(SEARCH('💰 BÁO GIÁ'!$C$27,$A3667)),ISNUMBER(SEARCH('💰 BÁO GIÁ'!$C$27,$B3667)))),1,0)</f>
        <v/>
      </c>
      <c r="O3667">
        <f>IF(N3667&gt;N(N3666),N3667,"")</f>
        <v/>
      </c>
    </row>
    <row r="3668">
      <c r="A3668">
        <f>IF('📄 RON MIẾNG'!B263="","",'📄 RON MIẾNG'!B263)</f>
        <v/>
      </c>
      <c r="B3668">
        <f>IF('📄 RON MIẾNG'!B263="","",'📄 RON MIẾNG'!C263)</f>
        <v/>
      </c>
      <c r="C3668">
        <f>IF('📄 RON MIẾNG'!B263="","","Ron miếng")</f>
        <v/>
      </c>
      <c r="D3668">
        <f>IF('📄 RON MIẾNG'!B263="","",'📄 RON MIẾNG'!F263)</f>
        <v/>
      </c>
      <c r="E3668" s="37">
        <f>IF('📄 RON MIẾNG'!B263="","",'📄 RON MIẾNG'!H263)</f>
        <v/>
      </c>
      <c r="F3668" s="37">
        <f>IF('📄 RON MIẾNG'!B263="","",'📄 RON MIẾNG'!I263)</f>
        <v/>
      </c>
      <c r="G3668" s="37">
        <f>IF('📄 RON MIẾNG'!B263="","",'📄 RON MIẾNG'!J263)</f>
        <v/>
      </c>
      <c r="H3668" s="37">
        <f>IF('📄 RON MIẾNG'!B263="","",'📄 RON MIẾNG'!K263)</f>
        <v/>
      </c>
      <c r="I3668" s="37">
        <f>IF('📄 RON MIẾNG'!B263="","",'📄 RON MIẾNG'!L263)</f>
        <v/>
      </c>
      <c r="J3668">
        <f>IF('📄 RON MIẾNG'!B263="","","")</f>
        <v/>
      </c>
      <c r="L3668">
        <f>N(L3667)+IF(AND('🔎 TRA CỨU NHANH'!$C$2&lt;&gt;"",OR(ISNUMBER(SEARCH('🔎 TRA CỨU NHANH'!$C$2,$A3668)),ISNUMBER(SEARCH('🔎 TRA CỨU NHANH'!$C$2,$B3668)))),1,0)</f>
        <v/>
      </c>
      <c r="M3668">
        <f>IF(L3668&gt;N(L3667),L3668,"")</f>
        <v/>
      </c>
      <c r="N3668">
        <f>N(N3667)+IF(AND('💰 BÁO GIÁ'!$C$27&lt;&gt;"",OR(ISNUMBER(SEARCH('💰 BÁO GIÁ'!$C$27,$A3668)),ISNUMBER(SEARCH('💰 BÁO GIÁ'!$C$27,$B3668)))),1,0)</f>
        <v/>
      </c>
      <c r="O3668">
        <f>IF(N3668&gt;N(N3667),N3668,"")</f>
        <v/>
      </c>
    </row>
    <row r="3669">
      <c r="A3669">
        <f>IF('📄 RON MIẾNG'!B264="","",'📄 RON MIẾNG'!B264)</f>
        <v/>
      </c>
      <c r="B3669">
        <f>IF('📄 RON MIẾNG'!B264="","",'📄 RON MIẾNG'!C264)</f>
        <v/>
      </c>
      <c r="C3669">
        <f>IF('📄 RON MIẾNG'!B264="","","Ron miếng")</f>
        <v/>
      </c>
      <c r="D3669">
        <f>IF('📄 RON MIẾNG'!B264="","",'📄 RON MIẾNG'!F264)</f>
        <v/>
      </c>
      <c r="E3669">
        <f>IF('📄 RON MIẾNG'!B264="","",'📄 RON MIẾNG'!H264)</f>
        <v/>
      </c>
      <c r="F3669">
        <f>IF('📄 RON MIẾNG'!B264="","",'📄 RON MIẾNG'!I264)</f>
        <v/>
      </c>
      <c r="G3669">
        <f>IF('📄 RON MIẾNG'!B264="","",'📄 RON MIẾNG'!J264)</f>
        <v/>
      </c>
      <c r="H3669">
        <f>IF('📄 RON MIẾNG'!B264="","",'📄 RON MIẾNG'!K264)</f>
        <v/>
      </c>
      <c r="I3669">
        <f>IF('📄 RON MIẾNG'!B264="","",'📄 RON MIẾNG'!L264)</f>
        <v/>
      </c>
      <c r="J3669">
        <f>IF('📄 RON MIẾNG'!B264="","","")</f>
        <v/>
      </c>
      <c r="L3669">
        <f>N(L3668)+IF(AND('🔎 TRA CỨU NHANH'!$C$2&lt;&gt;"",OR(ISNUMBER(SEARCH('🔎 TRA CỨU NHANH'!$C$2,$A3669)),ISNUMBER(SEARCH('🔎 TRA CỨU NHANH'!$C$2,$B3669)))),1,0)</f>
        <v/>
      </c>
      <c r="M3669">
        <f>IF(L3669&gt;N(L3668),L3669,"")</f>
        <v/>
      </c>
      <c r="N3669">
        <f>N(N3668)+IF(AND('💰 BÁO GIÁ'!$C$27&lt;&gt;"",OR(ISNUMBER(SEARCH('💰 BÁO GIÁ'!$C$27,$A3669)),ISNUMBER(SEARCH('💰 BÁO GIÁ'!$C$27,$B3669)))),1,0)</f>
        <v/>
      </c>
      <c r="O3669">
        <f>IF(N3669&gt;N(N3668),N3669,"")</f>
        <v/>
      </c>
    </row>
    <row r="3670">
      <c r="A3670">
        <f>IF('📄 RON MIẾNG'!B265="","",'📄 RON MIẾNG'!B265)</f>
        <v/>
      </c>
      <c r="B3670">
        <f>IF('📄 RON MIẾNG'!B265="","",'📄 RON MIẾNG'!C265)</f>
        <v/>
      </c>
      <c r="C3670">
        <f>IF('📄 RON MIẾNG'!B265="","","Ron miếng")</f>
        <v/>
      </c>
      <c r="D3670">
        <f>IF('📄 RON MIẾNG'!B265="","",'📄 RON MIẾNG'!F265)</f>
        <v/>
      </c>
      <c r="E3670" s="37">
        <f>IF('📄 RON MIẾNG'!B265="","",'📄 RON MIẾNG'!H265)</f>
        <v/>
      </c>
      <c r="F3670" s="37">
        <f>IF('📄 RON MIẾNG'!B265="","",'📄 RON MIẾNG'!I265)</f>
        <v/>
      </c>
      <c r="G3670" s="37">
        <f>IF('📄 RON MIẾNG'!B265="","",'📄 RON MIẾNG'!J265)</f>
        <v/>
      </c>
      <c r="H3670" s="37">
        <f>IF('📄 RON MIẾNG'!B265="","",'📄 RON MIẾNG'!K265)</f>
        <v/>
      </c>
      <c r="I3670" s="37">
        <f>IF('📄 RON MIẾNG'!B265="","",'📄 RON MIẾNG'!L265)</f>
        <v/>
      </c>
      <c r="J3670">
        <f>IF('📄 RON MIẾNG'!B265="","","")</f>
        <v/>
      </c>
      <c r="L3670">
        <f>N(L3669)+IF(AND('🔎 TRA CỨU NHANH'!$C$2&lt;&gt;"",OR(ISNUMBER(SEARCH('🔎 TRA CỨU NHANH'!$C$2,$A3670)),ISNUMBER(SEARCH('🔎 TRA CỨU NHANH'!$C$2,$B3670)))),1,0)</f>
        <v/>
      </c>
      <c r="M3670">
        <f>IF(L3670&gt;N(L3669),L3670,"")</f>
        <v/>
      </c>
      <c r="N3670">
        <f>N(N3669)+IF(AND('💰 BÁO GIÁ'!$C$27&lt;&gt;"",OR(ISNUMBER(SEARCH('💰 BÁO GIÁ'!$C$27,$A3670)),ISNUMBER(SEARCH('💰 BÁO GIÁ'!$C$27,$B3670)))),1,0)</f>
        <v/>
      </c>
      <c r="O3670">
        <f>IF(N3670&gt;N(N3669),N3670,"")</f>
        <v/>
      </c>
    </row>
    <row r="3671">
      <c r="A3671">
        <f>IF('📄 RON MIẾNG'!B266="","",'📄 RON MIẾNG'!B266)</f>
        <v/>
      </c>
      <c r="B3671">
        <f>IF('📄 RON MIẾNG'!B266="","",'📄 RON MIẾNG'!C266)</f>
        <v/>
      </c>
      <c r="C3671">
        <f>IF('📄 RON MIẾNG'!B266="","","Ron miếng")</f>
        <v/>
      </c>
      <c r="D3671">
        <f>IF('📄 RON MIẾNG'!B266="","",'📄 RON MIẾNG'!F266)</f>
        <v/>
      </c>
      <c r="E3671" s="37">
        <f>IF('📄 RON MIẾNG'!B266="","",'📄 RON MIẾNG'!H266)</f>
        <v/>
      </c>
      <c r="F3671" s="37">
        <f>IF('📄 RON MIẾNG'!B266="","",'📄 RON MIẾNG'!I266)</f>
        <v/>
      </c>
      <c r="G3671" s="37">
        <f>IF('📄 RON MIẾNG'!B266="","",'📄 RON MIẾNG'!J266)</f>
        <v/>
      </c>
      <c r="H3671" s="37">
        <f>IF('📄 RON MIẾNG'!B266="","",'📄 RON MIẾNG'!K266)</f>
        <v/>
      </c>
      <c r="I3671" s="37">
        <f>IF('📄 RON MIẾNG'!B266="","",'📄 RON MIẾNG'!L266)</f>
        <v/>
      </c>
      <c r="J3671">
        <f>IF('📄 RON MIẾNG'!B266="","","")</f>
        <v/>
      </c>
      <c r="L3671">
        <f>N(L3670)+IF(AND('🔎 TRA CỨU NHANH'!$C$2&lt;&gt;"",OR(ISNUMBER(SEARCH('🔎 TRA CỨU NHANH'!$C$2,$A3671)),ISNUMBER(SEARCH('🔎 TRA CỨU NHANH'!$C$2,$B3671)))),1,0)</f>
        <v/>
      </c>
      <c r="M3671">
        <f>IF(L3671&gt;N(L3670),L3671,"")</f>
        <v/>
      </c>
      <c r="N3671">
        <f>N(N3670)+IF(AND('💰 BÁO GIÁ'!$C$27&lt;&gt;"",OR(ISNUMBER(SEARCH('💰 BÁO GIÁ'!$C$27,$A3671)),ISNUMBER(SEARCH('💰 BÁO GIÁ'!$C$27,$B3671)))),1,0)</f>
        <v/>
      </c>
      <c r="O3671">
        <f>IF(N3671&gt;N(N3670),N3671,"")</f>
        <v/>
      </c>
    </row>
    <row r="3672">
      <c r="A3672">
        <f>IF('📄 RON MIẾNG'!B267="","",'📄 RON MIẾNG'!B267)</f>
        <v/>
      </c>
      <c r="B3672">
        <f>IF('📄 RON MIẾNG'!B267="","",'📄 RON MIẾNG'!C267)</f>
        <v/>
      </c>
      <c r="C3672">
        <f>IF('📄 RON MIẾNG'!B267="","","Ron miếng")</f>
        <v/>
      </c>
      <c r="D3672">
        <f>IF('📄 RON MIẾNG'!B267="","",'📄 RON MIẾNG'!F267)</f>
        <v/>
      </c>
      <c r="E3672" s="37">
        <f>IF('📄 RON MIẾNG'!B267="","",'📄 RON MIẾNG'!H267)</f>
        <v/>
      </c>
      <c r="F3672" s="37">
        <f>IF('📄 RON MIẾNG'!B267="","",'📄 RON MIẾNG'!I267)</f>
        <v/>
      </c>
      <c r="G3672" s="37">
        <f>IF('📄 RON MIẾNG'!B267="","",'📄 RON MIẾNG'!J267)</f>
        <v/>
      </c>
      <c r="H3672" s="37">
        <f>IF('📄 RON MIẾNG'!B267="","",'📄 RON MIẾNG'!K267)</f>
        <v/>
      </c>
      <c r="I3672" s="37">
        <f>IF('📄 RON MIẾNG'!B267="","",'📄 RON MIẾNG'!L267)</f>
        <v/>
      </c>
      <c r="J3672">
        <f>IF('📄 RON MIẾNG'!B267="","","")</f>
        <v/>
      </c>
      <c r="L3672">
        <f>N(L3671)+IF(AND('🔎 TRA CỨU NHANH'!$C$2&lt;&gt;"",OR(ISNUMBER(SEARCH('🔎 TRA CỨU NHANH'!$C$2,$A3672)),ISNUMBER(SEARCH('🔎 TRA CỨU NHANH'!$C$2,$B3672)))),1,0)</f>
        <v/>
      </c>
      <c r="M3672">
        <f>IF(L3672&gt;N(L3671),L3672,"")</f>
        <v/>
      </c>
      <c r="N3672">
        <f>N(N3671)+IF(AND('💰 BÁO GIÁ'!$C$27&lt;&gt;"",OR(ISNUMBER(SEARCH('💰 BÁO GIÁ'!$C$27,$A3672)),ISNUMBER(SEARCH('💰 BÁO GIÁ'!$C$27,$B3672)))),1,0)</f>
        <v/>
      </c>
      <c r="O3672">
        <f>IF(N3672&gt;N(N3671),N3672,"")</f>
        <v/>
      </c>
    </row>
    <row r="3673">
      <c r="A3673">
        <f>IF('📄 RON MIẾNG'!B268="","",'📄 RON MIẾNG'!B268)</f>
        <v/>
      </c>
      <c r="B3673">
        <f>IF('📄 RON MIẾNG'!B268="","",'📄 RON MIẾNG'!C268)</f>
        <v/>
      </c>
      <c r="C3673">
        <f>IF('📄 RON MIẾNG'!B268="","","Ron miếng")</f>
        <v/>
      </c>
      <c r="D3673">
        <f>IF('📄 RON MIẾNG'!B268="","",'📄 RON MIẾNG'!F268)</f>
        <v/>
      </c>
      <c r="E3673" s="37">
        <f>IF('📄 RON MIẾNG'!B268="","",'📄 RON MIẾNG'!H268)</f>
        <v/>
      </c>
      <c r="F3673" s="37">
        <f>IF('📄 RON MIẾNG'!B268="","",'📄 RON MIẾNG'!I268)</f>
        <v/>
      </c>
      <c r="G3673" s="37">
        <f>IF('📄 RON MIẾNG'!B268="","",'📄 RON MIẾNG'!J268)</f>
        <v/>
      </c>
      <c r="H3673" s="37">
        <f>IF('📄 RON MIẾNG'!B268="","",'📄 RON MIẾNG'!K268)</f>
        <v/>
      </c>
      <c r="I3673" s="37">
        <f>IF('📄 RON MIẾNG'!B268="","",'📄 RON MIẾNG'!L268)</f>
        <v/>
      </c>
      <c r="J3673">
        <f>IF('📄 RON MIẾNG'!B268="","","")</f>
        <v/>
      </c>
      <c r="L3673">
        <f>N(L3672)+IF(AND('🔎 TRA CỨU NHANH'!$C$2&lt;&gt;"",OR(ISNUMBER(SEARCH('🔎 TRA CỨU NHANH'!$C$2,$A3673)),ISNUMBER(SEARCH('🔎 TRA CỨU NHANH'!$C$2,$B3673)))),1,0)</f>
        <v/>
      </c>
      <c r="M3673">
        <f>IF(L3673&gt;N(L3672),L3673,"")</f>
        <v/>
      </c>
      <c r="N3673">
        <f>N(N3672)+IF(AND('💰 BÁO GIÁ'!$C$27&lt;&gt;"",OR(ISNUMBER(SEARCH('💰 BÁO GIÁ'!$C$27,$A3673)),ISNUMBER(SEARCH('💰 BÁO GIÁ'!$C$27,$B3673)))),1,0)</f>
        <v/>
      </c>
      <c r="O3673">
        <f>IF(N3673&gt;N(N3672),N3673,"")</f>
        <v/>
      </c>
    </row>
    <row r="3674">
      <c r="A3674">
        <f>IF('📄 RON MIẾNG'!B269="","",'📄 RON MIẾNG'!B269)</f>
        <v/>
      </c>
      <c r="B3674">
        <f>IF('📄 RON MIẾNG'!B269="","",'📄 RON MIẾNG'!C269)</f>
        <v/>
      </c>
      <c r="C3674">
        <f>IF('📄 RON MIẾNG'!B269="","","Ron miếng")</f>
        <v/>
      </c>
      <c r="D3674">
        <f>IF('📄 RON MIẾNG'!B269="","",'📄 RON MIẾNG'!F269)</f>
        <v/>
      </c>
      <c r="E3674" s="37">
        <f>IF('📄 RON MIẾNG'!B269="","",'📄 RON MIẾNG'!H269)</f>
        <v/>
      </c>
      <c r="F3674" s="37">
        <f>IF('📄 RON MIẾNG'!B269="","",'📄 RON MIẾNG'!I269)</f>
        <v/>
      </c>
      <c r="G3674" s="37">
        <f>IF('📄 RON MIẾNG'!B269="","",'📄 RON MIẾNG'!J269)</f>
        <v/>
      </c>
      <c r="H3674" s="37">
        <f>IF('📄 RON MIẾNG'!B269="","",'📄 RON MIẾNG'!K269)</f>
        <v/>
      </c>
      <c r="I3674" s="37">
        <f>IF('📄 RON MIẾNG'!B269="","",'📄 RON MIẾNG'!L269)</f>
        <v/>
      </c>
      <c r="J3674">
        <f>IF('📄 RON MIẾNG'!B269="","","")</f>
        <v/>
      </c>
      <c r="L3674">
        <f>N(L3673)+IF(AND('🔎 TRA CỨU NHANH'!$C$2&lt;&gt;"",OR(ISNUMBER(SEARCH('🔎 TRA CỨU NHANH'!$C$2,$A3674)),ISNUMBER(SEARCH('🔎 TRA CỨU NHANH'!$C$2,$B3674)))),1,0)</f>
        <v/>
      </c>
      <c r="M3674">
        <f>IF(L3674&gt;N(L3673),L3674,"")</f>
        <v/>
      </c>
      <c r="N3674">
        <f>N(N3673)+IF(AND('💰 BÁO GIÁ'!$C$27&lt;&gt;"",OR(ISNUMBER(SEARCH('💰 BÁO GIÁ'!$C$27,$A3674)),ISNUMBER(SEARCH('💰 BÁO GIÁ'!$C$27,$B3674)))),1,0)</f>
        <v/>
      </c>
      <c r="O3674">
        <f>IF(N3674&gt;N(N3673),N3674,"")</f>
        <v/>
      </c>
    </row>
    <row r="3675">
      <c r="A3675">
        <f>IF('📄 RON MIẾNG'!B270="","",'📄 RON MIẾNG'!B270)</f>
        <v/>
      </c>
      <c r="B3675">
        <f>IF('📄 RON MIẾNG'!B270="","",'📄 RON MIẾNG'!C270)</f>
        <v/>
      </c>
      <c r="C3675">
        <f>IF('📄 RON MIẾNG'!B270="","","Ron miếng")</f>
        <v/>
      </c>
      <c r="D3675">
        <f>IF('📄 RON MIẾNG'!B270="","",'📄 RON MIẾNG'!F270)</f>
        <v/>
      </c>
      <c r="E3675" s="37">
        <f>IF('📄 RON MIẾNG'!B270="","",'📄 RON MIẾNG'!H270)</f>
        <v/>
      </c>
      <c r="F3675" s="37">
        <f>IF('📄 RON MIẾNG'!B270="","",'📄 RON MIẾNG'!I270)</f>
        <v/>
      </c>
      <c r="G3675" s="37">
        <f>IF('📄 RON MIẾNG'!B270="","",'📄 RON MIẾNG'!J270)</f>
        <v/>
      </c>
      <c r="H3675" s="37">
        <f>IF('📄 RON MIẾNG'!B270="","",'📄 RON MIẾNG'!K270)</f>
        <v/>
      </c>
      <c r="I3675" s="37">
        <f>IF('📄 RON MIẾNG'!B270="","",'📄 RON MIẾNG'!L270)</f>
        <v/>
      </c>
      <c r="J3675">
        <f>IF('📄 RON MIẾNG'!B270="","","")</f>
        <v/>
      </c>
      <c r="L3675">
        <f>N(L3674)+IF(AND('🔎 TRA CỨU NHANH'!$C$2&lt;&gt;"",OR(ISNUMBER(SEARCH('🔎 TRA CỨU NHANH'!$C$2,$A3675)),ISNUMBER(SEARCH('🔎 TRA CỨU NHANH'!$C$2,$B3675)))),1,0)</f>
        <v/>
      </c>
      <c r="M3675">
        <f>IF(L3675&gt;N(L3674),L3675,"")</f>
        <v/>
      </c>
      <c r="N3675">
        <f>N(N3674)+IF(AND('💰 BÁO GIÁ'!$C$27&lt;&gt;"",OR(ISNUMBER(SEARCH('💰 BÁO GIÁ'!$C$27,$A3675)),ISNUMBER(SEARCH('💰 BÁO GIÁ'!$C$27,$B3675)))),1,0)</f>
        <v/>
      </c>
      <c r="O3675">
        <f>IF(N3675&gt;N(N3674),N3675,"")</f>
        <v/>
      </c>
    </row>
    <row r="3676">
      <c r="A3676">
        <f>IF('📄 RON MIẾNG'!B271="","",'📄 RON MIẾNG'!B271)</f>
        <v/>
      </c>
      <c r="B3676">
        <f>IF('📄 RON MIẾNG'!B271="","",'📄 RON MIẾNG'!C271)</f>
        <v/>
      </c>
      <c r="C3676">
        <f>IF('📄 RON MIẾNG'!B271="","","Ron miếng")</f>
        <v/>
      </c>
      <c r="D3676">
        <f>IF('📄 RON MIẾNG'!B271="","",'📄 RON MIẾNG'!F271)</f>
        <v/>
      </c>
      <c r="E3676" s="37">
        <f>IF('📄 RON MIẾNG'!B271="","",'📄 RON MIẾNG'!H271)</f>
        <v/>
      </c>
      <c r="F3676" s="37">
        <f>IF('📄 RON MIẾNG'!B271="","",'📄 RON MIẾNG'!I271)</f>
        <v/>
      </c>
      <c r="G3676" s="37">
        <f>IF('📄 RON MIẾNG'!B271="","",'📄 RON MIẾNG'!J271)</f>
        <v/>
      </c>
      <c r="H3676" s="37">
        <f>IF('📄 RON MIẾNG'!B271="","",'📄 RON MIẾNG'!K271)</f>
        <v/>
      </c>
      <c r="I3676" s="37">
        <f>IF('📄 RON MIẾNG'!B271="","",'📄 RON MIẾNG'!L271)</f>
        <v/>
      </c>
      <c r="J3676">
        <f>IF('📄 RON MIẾNG'!B271="","","")</f>
        <v/>
      </c>
      <c r="L3676">
        <f>N(L3675)+IF(AND('🔎 TRA CỨU NHANH'!$C$2&lt;&gt;"",OR(ISNUMBER(SEARCH('🔎 TRA CỨU NHANH'!$C$2,$A3676)),ISNUMBER(SEARCH('🔎 TRA CỨU NHANH'!$C$2,$B3676)))),1,0)</f>
        <v/>
      </c>
      <c r="M3676">
        <f>IF(L3676&gt;N(L3675),L3676,"")</f>
        <v/>
      </c>
      <c r="N3676">
        <f>N(N3675)+IF(AND('💰 BÁO GIÁ'!$C$27&lt;&gt;"",OR(ISNUMBER(SEARCH('💰 BÁO GIÁ'!$C$27,$A3676)),ISNUMBER(SEARCH('💰 BÁO GIÁ'!$C$27,$B3676)))),1,0)</f>
        <v/>
      </c>
      <c r="O3676">
        <f>IF(N3676&gt;N(N3675),N3676,"")</f>
        <v/>
      </c>
    </row>
    <row r="3677">
      <c r="A3677">
        <f>IF('📄 RON MIẾNG'!B272="","",'📄 RON MIẾNG'!B272)</f>
        <v/>
      </c>
      <c r="B3677">
        <f>IF('📄 RON MIẾNG'!B272="","",'📄 RON MIẾNG'!C272)</f>
        <v/>
      </c>
      <c r="C3677">
        <f>IF('📄 RON MIẾNG'!B272="","","Ron miếng")</f>
        <v/>
      </c>
      <c r="D3677">
        <f>IF('📄 RON MIẾNG'!B272="","",'📄 RON MIẾNG'!F272)</f>
        <v/>
      </c>
      <c r="E3677" s="37">
        <f>IF('📄 RON MIẾNG'!B272="","",'📄 RON MIẾNG'!H272)</f>
        <v/>
      </c>
      <c r="F3677" s="37">
        <f>IF('📄 RON MIẾNG'!B272="","",'📄 RON MIẾNG'!I272)</f>
        <v/>
      </c>
      <c r="G3677" s="37">
        <f>IF('📄 RON MIẾNG'!B272="","",'📄 RON MIẾNG'!J272)</f>
        <v/>
      </c>
      <c r="H3677" s="37">
        <f>IF('📄 RON MIẾNG'!B272="","",'📄 RON MIẾNG'!K272)</f>
        <v/>
      </c>
      <c r="I3677" s="37">
        <f>IF('📄 RON MIẾNG'!B272="","",'📄 RON MIẾNG'!L272)</f>
        <v/>
      </c>
      <c r="J3677">
        <f>IF('📄 RON MIẾNG'!B272="","","")</f>
        <v/>
      </c>
      <c r="L3677">
        <f>N(L3676)+IF(AND('🔎 TRA CỨU NHANH'!$C$2&lt;&gt;"",OR(ISNUMBER(SEARCH('🔎 TRA CỨU NHANH'!$C$2,$A3677)),ISNUMBER(SEARCH('🔎 TRA CỨU NHANH'!$C$2,$B3677)))),1,0)</f>
        <v/>
      </c>
      <c r="M3677">
        <f>IF(L3677&gt;N(L3676),L3677,"")</f>
        <v/>
      </c>
      <c r="N3677">
        <f>N(N3676)+IF(AND('💰 BÁO GIÁ'!$C$27&lt;&gt;"",OR(ISNUMBER(SEARCH('💰 BÁO GIÁ'!$C$27,$A3677)),ISNUMBER(SEARCH('💰 BÁO GIÁ'!$C$27,$B3677)))),1,0)</f>
        <v/>
      </c>
      <c r="O3677">
        <f>IF(N3677&gt;N(N3676),N3677,"")</f>
        <v/>
      </c>
    </row>
    <row r="3678">
      <c r="A3678">
        <f>IF('📄 RON MIẾNG'!B273="","",'📄 RON MIẾNG'!B273)</f>
        <v/>
      </c>
      <c r="B3678">
        <f>IF('📄 RON MIẾNG'!B273="","",'📄 RON MIẾNG'!C273)</f>
        <v/>
      </c>
      <c r="C3678">
        <f>IF('📄 RON MIẾNG'!B273="","","Ron miếng")</f>
        <v/>
      </c>
      <c r="D3678">
        <f>IF('📄 RON MIẾNG'!B273="","",'📄 RON MIẾNG'!F273)</f>
        <v/>
      </c>
      <c r="E3678">
        <f>IF('📄 RON MIẾNG'!B273="","",'📄 RON MIẾNG'!H273)</f>
        <v/>
      </c>
      <c r="F3678">
        <f>IF('📄 RON MIẾNG'!B273="","",'📄 RON MIẾNG'!I273)</f>
        <v/>
      </c>
      <c r="G3678">
        <f>IF('📄 RON MIẾNG'!B273="","",'📄 RON MIẾNG'!J273)</f>
        <v/>
      </c>
      <c r="H3678">
        <f>IF('📄 RON MIẾNG'!B273="","",'📄 RON MIẾNG'!K273)</f>
        <v/>
      </c>
      <c r="I3678">
        <f>IF('📄 RON MIẾNG'!B273="","",'📄 RON MIẾNG'!L273)</f>
        <v/>
      </c>
      <c r="J3678">
        <f>IF('📄 RON MIẾNG'!B273="","","")</f>
        <v/>
      </c>
      <c r="L3678">
        <f>N(L3677)+IF(AND('🔎 TRA CỨU NHANH'!$C$2&lt;&gt;"",OR(ISNUMBER(SEARCH('🔎 TRA CỨU NHANH'!$C$2,$A3678)),ISNUMBER(SEARCH('🔎 TRA CỨU NHANH'!$C$2,$B3678)))),1,0)</f>
        <v/>
      </c>
      <c r="M3678">
        <f>IF(L3678&gt;N(L3677),L3678,"")</f>
        <v/>
      </c>
      <c r="N3678">
        <f>N(N3677)+IF(AND('💰 BÁO GIÁ'!$C$27&lt;&gt;"",OR(ISNUMBER(SEARCH('💰 BÁO GIÁ'!$C$27,$A3678)),ISNUMBER(SEARCH('💰 BÁO GIÁ'!$C$27,$B3678)))),1,0)</f>
        <v/>
      </c>
      <c r="O3678">
        <f>IF(N3678&gt;N(N3677),N3678,"")</f>
        <v/>
      </c>
    </row>
    <row r="3679">
      <c r="A3679">
        <f>IF('📄 RON MIẾNG'!B274="","",'📄 RON MIẾNG'!B274)</f>
        <v/>
      </c>
      <c r="B3679">
        <f>IF('📄 RON MIẾNG'!B274="","",'📄 RON MIẾNG'!C274)</f>
        <v/>
      </c>
      <c r="C3679">
        <f>IF('📄 RON MIẾNG'!B274="","","Ron miếng")</f>
        <v/>
      </c>
      <c r="D3679">
        <f>IF('📄 RON MIẾNG'!B274="","",'📄 RON MIẾNG'!F274)</f>
        <v/>
      </c>
      <c r="E3679" s="37">
        <f>IF('📄 RON MIẾNG'!B274="","",'📄 RON MIẾNG'!H274)</f>
        <v/>
      </c>
      <c r="F3679" s="37">
        <f>IF('📄 RON MIẾNG'!B274="","",'📄 RON MIẾNG'!I274)</f>
        <v/>
      </c>
      <c r="G3679" s="37">
        <f>IF('📄 RON MIẾNG'!B274="","",'📄 RON MIẾNG'!J274)</f>
        <v/>
      </c>
      <c r="H3679" s="37">
        <f>IF('📄 RON MIẾNG'!B274="","",'📄 RON MIẾNG'!K274)</f>
        <v/>
      </c>
      <c r="I3679" s="37">
        <f>IF('📄 RON MIẾNG'!B274="","",'📄 RON MIẾNG'!L274)</f>
        <v/>
      </c>
      <c r="J3679">
        <f>IF('📄 RON MIẾNG'!B274="","","")</f>
        <v/>
      </c>
      <c r="L3679">
        <f>N(L3678)+IF(AND('🔎 TRA CỨU NHANH'!$C$2&lt;&gt;"",OR(ISNUMBER(SEARCH('🔎 TRA CỨU NHANH'!$C$2,$A3679)),ISNUMBER(SEARCH('🔎 TRA CỨU NHANH'!$C$2,$B3679)))),1,0)</f>
        <v/>
      </c>
      <c r="M3679">
        <f>IF(L3679&gt;N(L3678),L3679,"")</f>
        <v/>
      </c>
      <c r="N3679">
        <f>N(N3678)+IF(AND('💰 BÁO GIÁ'!$C$27&lt;&gt;"",OR(ISNUMBER(SEARCH('💰 BÁO GIÁ'!$C$27,$A3679)),ISNUMBER(SEARCH('💰 BÁO GIÁ'!$C$27,$B3679)))),1,0)</f>
        <v/>
      </c>
      <c r="O3679">
        <f>IF(N3679&gt;N(N3678),N3679,"")</f>
        <v/>
      </c>
    </row>
    <row r="3680">
      <c r="A3680">
        <f>IF('📄 RON MIẾNG'!B275="","",'📄 RON MIẾNG'!B275)</f>
        <v/>
      </c>
      <c r="B3680">
        <f>IF('📄 RON MIẾNG'!B275="","",'📄 RON MIẾNG'!C275)</f>
        <v/>
      </c>
      <c r="C3680">
        <f>IF('📄 RON MIẾNG'!B275="","","Ron miếng")</f>
        <v/>
      </c>
      <c r="D3680">
        <f>IF('📄 RON MIẾNG'!B275="","",'📄 RON MIẾNG'!F275)</f>
        <v/>
      </c>
      <c r="E3680">
        <f>IF('📄 RON MIẾNG'!B275="","",'📄 RON MIẾNG'!H275)</f>
        <v/>
      </c>
      <c r="F3680">
        <f>IF('📄 RON MIẾNG'!B275="","",'📄 RON MIẾNG'!I275)</f>
        <v/>
      </c>
      <c r="G3680">
        <f>IF('📄 RON MIẾNG'!B275="","",'📄 RON MIẾNG'!J275)</f>
        <v/>
      </c>
      <c r="H3680">
        <f>IF('📄 RON MIẾNG'!B275="","",'📄 RON MIẾNG'!K275)</f>
        <v/>
      </c>
      <c r="I3680">
        <f>IF('📄 RON MIẾNG'!B275="","",'📄 RON MIẾNG'!L275)</f>
        <v/>
      </c>
      <c r="J3680">
        <f>IF('📄 RON MIẾNG'!B275="","","")</f>
        <v/>
      </c>
      <c r="L3680">
        <f>N(L3679)+IF(AND('🔎 TRA CỨU NHANH'!$C$2&lt;&gt;"",OR(ISNUMBER(SEARCH('🔎 TRA CỨU NHANH'!$C$2,$A3680)),ISNUMBER(SEARCH('🔎 TRA CỨU NHANH'!$C$2,$B3680)))),1,0)</f>
        <v/>
      </c>
      <c r="M3680">
        <f>IF(L3680&gt;N(L3679),L3680,"")</f>
        <v/>
      </c>
      <c r="N3680">
        <f>N(N3679)+IF(AND('💰 BÁO GIÁ'!$C$27&lt;&gt;"",OR(ISNUMBER(SEARCH('💰 BÁO GIÁ'!$C$27,$A3680)),ISNUMBER(SEARCH('💰 BÁO GIÁ'!$C$27,$B3680)))),1,0)</f>
        <v/>
      </c>
      <c r="O3680">
        <f>IF(N3680&gt;N(N3679),N3680,"")</f>
        <v/>
      </c>
    </row>
    <row r="3681">
      <c r="A3681">
        <f>IF('📄 RON MIẾNG'!B276="","",'📄 RON MIẾNG'!B276)</f>
        <v/>
      </c>
      <c r="B3681">
        <f>IF('📄 RON MIẾNG'!B276="","",'📄 RON MIẾNG'!C276)</f>
        <v/>
      </c>
      <c r="C3681">
        <f>IF('📄 RON MIẾNG'!B276="","","Ron miếng")</f>
        <v/>
      </c>
      <c r="D3681">
        <f>IF('📄 RON MIẾNG'!B276="","",'📄 RON MIẾNG'!F276)</f>
        <v/>
      </c>
      <c r="E3681" s="37">
        <f>IF('📄 RON MIẾNG'!B276="","",'📄 RON MIẾNG'!H276)</f>
        <v/>
      </c>
      <c r="F3681" s="37">
        <f>IF('📄 RON MIẾNG'!B276="","",'📄 RON MIẾNG'!I276)</f>
        <v/>
      </c>
      <c r="G3681" s="37">
        <f>IF('📄 RON MIẾNG'!B276="","",'📄 RON MIẾNG'!J276)</f>
        <v/>
      </c>
      <c r="H3681" s="37">
        <f>IF('📄 RON MIẾNG'!B276="","",'📄 RON MIẾNG'!K276)</f>
        <v/>
      </c>
      <c r="I3681" s="37">
        <f>IF('📄 RON MIẾNG'!B276="","",'📄 RON MIẾNG'!L276)</f>
        <v/>
      </c>
      <c r="J3681">
        <f>IF('📄 RON MIẾNG'!B276="","","")</f>
        <v/>
      </c>
      <c r="L3681">
        <f>N(L3680)+IF(AND('🔎 TRA CỨU NHANH'!$C$2&lt;&gt;"",OR(ISNUMBER(SEARCH('🔎 TRA CỨU NHANH'!$C$2,$A3681)),ISNUMBER(SEARCH('🔎 TRA CỨU NHANH'!$C$2,$B3681)))),1,0)</f>
        <v/>
      </c>
      <c r="M3681">
        <f>IF(L3681&gt;N(L3680),L3681,"")</f>
        <v/>
      </c>
      <c r="N3681">
        <f>N(N3680)+IF(AND('💰 BÁO GIÁ'!$C$27&lt;&gt;"",OR(ISNUMBER(SEARCH('💰 BÁO GIÁ'!$C$27,$A3681)),ISNUMBER(SEARCH('💰 BÁO GIÁ'!$C$27,$B3681)))),1,0)</f>
        <v/>
      </c>
      <c r="O3681">
        <f>IF(N3681&gt;N(N3680),N3681,"")</f>
        <v/>
      </c>
    </row>
    <row r="3682">
      <c r="A3682">
        <f>IF('📄 RON MIẾNG'!B277="","",'📄 RON MIẾNG'!B277)</f>
        <v/>
      </c>
      <c r="B3682">
        <f>IF('📄 RON MIẾNG'!B277="","",'📄 RON MIẾNG'!C277)</f>
        <v/>
      </c>
      <c r="C3682">
        <f>IF('📄 RON MIẾNG'!B277="","","Ron miếng")</f>
        <v/>
      </c>
      <c r="D3682">
        <f>IF('📄 RON MIẾNG'!B277="","",'📄 RON MIẾNG'!F277)</f>
        <v/>
      </c>
      <c r="E3682" s="37">
        <f>IF('📄 RON MIẾNG'!B277="","",'📄 RON MIẾNG'!H277)</f>
        <v/>
      </c>
      <c r="F3682" s="37">
        <f>IF('📄 RON MIẾNG'!B277="","",'📄 RON MIẾNG'!I277)</f>
        <v/>
      </c>
      <c r="G3682" s="37">
        <f>IF('📄 RON MIẾNG'!B277="","",'📄 RON MIẾNG'!J277)</f>
        <v/>
      </c>
      <c r="H3682" s="37">
        <f>IF('📄 RON MIẾNG'!B277="","",'📄 RON MIẾNG'!K277)</f>
        <v/>
      </c>
      <c r="I3682" s="37">
        <f>IF('📄 RON MIẾNG'!B277="","",'📄 RON MIẾNG'!L277)</f>
        <v/>
      </c>
      <c r="J3682">
        <f>IF('📄 RON MIẾNG'!B277="","","")</f>
        <v/>
      </c>
      <c r="L3682">
        <f>N(L3681)+IF(AND('🔎 TRA CỨU NHANH'!$C$2&lt;&gt;"",OR(ISNUMBER(SEARCH('🔎 TRA CỨU NHANH'!$C$2,$A3682)),ISNUMBER(SEARCH('🔎 TRA CỨU NHANH'!$C$2,$B3682)))),1,0)</f>
        <v/>
      </c>
      <c r="M3682">
        <f>IF(L3682&gt;N(L3681),L3682,"")</f>
        <v/>
      </c>
      <c r="N3682">
        <f>N(N3681)+IF(AND('💰 BÁO GIÁ'!$C$27&lt;&gt;"",OR(ISNUMBER(SEARCH('💰 BÁO GIÁ'!$C$27,$A3682)),ISNUMBER(SEARCH('💰 BÁO GIÁ'!$C$27,$B3682)))),1,0)</f>
        <v/>
      </c>
      <c r="O3682">
        <f>IF(N3682&gt;N(N3681),N3682,"")</f>
        <v/>
      </c>
    </row>
    <row r="3683">
      <c r="A3683">
        <f>IF('📄 RON MIẾNG'!B278="","",'📄 RON MIẾNG'!B278)</f>
        <v/>
      </c>
      <c r="B3683">
        <f>IF('📄 RON MIẾNG'!B278="","",'📄 RON MIẾNG'!C278)</f>
        <v/>
      </c>
      <c r="C3683">
        <f>IF('📄 RON MIẾNG'!B278="","","Ron miếng")</f>
        <v/>
      </c>
      <c r="D3683">
        <f>IF('📄 RON MIẾNG'!B278="","",'📄 RON MIẾNG'!F278)</f>
        <v/>
      </c>
      <c r="E3683" s="37">
        <f>IF('📄 RON MIẾNG'!B278="","",'📄 RON MIẾNG'!H278)</f>
        <v/>
      </c>
      <c r="F3683" s="37">
        <f>IF('📄 RON MIẾNG'!B278="","",'📄 RON MIẾNG'!I278)</f>
        <v/>
      </c>
      <c r="G3683" s="37">
        <f>IF('📄 RON MIẾNG'!B278="","",'📄 RON MIẾNG'!J278)</f>
        <v/>
      </c>
      <c r="H3683" s="37">
        <f>IF('📄 RON MIẾNG'!B278="","",'📄 RON MIẾNG'!K278)</f>
        <v/>
      </c>
      <c r="I3683" s="37">
        <f>IF('📄 RON MIẾNG'!B278="","",'📄 RON MIẾNG'!L278)</f>
        <v/>
      </c>
      <c r="J3683">
        <f>IF('📄 RON MIẾNG'!B278="","","")</f>
        <v/>
      </c>
      <c r="L3683">
        <f>N(L3682)+IF(AND('🔎 TRA CỨU NHANH'!$C$2&lt;&gt;"",OR(ISNUMBER(SEARCH('🔎 TRA CỨU NHANH'!$C$2,$A3683)),ISNUMBER(SEARCH('🔎 TRA CỨU NHANH'!$C$2,$B3683)))),1,0)</f>
        <v/>
      </c>
      <c r="M3683">
        <f>IF(L3683&gt;N(L3682),L3683,"")</f>
        <v/>
      </c>
      <c r="N3683">
        <f>N(N3682)+IF(AND('💰 BÁO GIÁ'!$C$27&lt;&gt;"",OR(ISNUMBER(SEARCH('💰 BÁO GIÁ'!$C$27,$A3683)),ISNUMBER(SEARCH('💰 BÁO GIÁ'!$C$27,$B3683)))),1,0)</f>
        <v/>
      </c>
      <c r="O3683">
        <f>IF(N3683&gt;N(N3682),N3683,"")</f>
        <v/>
      </c>
    </row>
    <row r="3684">
      <c r="A3684">
        <f>IF('📄 RON MIẾNG'!B279="","",'📄 RON MIẾNG'!B279)</f>
        <v/>
      </c>
      <c r="B3684">
        <f>IF('📄 RON MIẾNG'!B279="","",'📄 RON MIẾNG'!C279)</f>
        <v/>
      </c>
      <c r="C3684">
        <f>IF('📄 RON MIẾNG'!B279="","","Ron miếng")</f>
        <v/>
      </c>
      <c r="D3684">
        <f>IF('📄 RON MIẾNG'!B279="","",'📄 RON MIẾNG'!F279)</f>
        <v/>
      </c>
      <c r="E3684">
        <f>IF('📄 RON MIẾNG'!B279="","",'📄 RON MIẾNG'!H279)</f>
        <v/>
      </c>
      <c r="F3684">
        <f>IF('📄 RON MIẾNG'!B279="","",'📄 RON MIẾNG'!I279)</f>
        <v/>
      </c>
      <c r="G3684">
        <f>IF('📄 RON MIẾNG'!B279="","",'📄 RON MIẾNG'!J279)</f>
        <v/>
      </c>
      <c r="H3684">
        <f>IF('📄 RON MIẾNG'!B279="","",'📄 RON MIẾNG'!K279)</f>
        <v/>
      </c>
      <c r="I3684">
        <f>IF('📄 RON MIẾNG'!B279="","",'📄 RON MIẾNG'!L279)</f>
        <v/>
      </c>
      <c r="J3684">
        <f>IF('📄 RON MIẾNG'!B279="","","")</f>
        <v/>
      </c>
      <c r="L3684">
        <f>N(L3683)+IF(AND('🔎 TRA CỨU NHANH'!$C$2&lt;&gt;"",OR(ISNUMBER(SEARCH('🔎 TRA CỨU NHANH'!$C$2,$A3684)),ISNUMBER(SEARCH('🔎 TRA CỨU NHANH'!$C$2,$B3684)))),1,0)</f>
        <v/>
      </c>
      <c r="M3684">
        <f>IF(L3684&gt;N(L3683),L3684,"")</f>
        <v/>
      </c>
      <c r="N3684">
        <f>N(N3683)+IF(AND('💰 BÁO GIÁ'!$C$27&lt;&gt;"",OR(ISNUMBER(SEARCH('💰 BÁO GIÁ'!$C$27,$A3684)),ISNUMBER(SEARCH('💰 BÁO GIÁ'!$C$27,$B3684)))),1,0)</f>
        <v/>
      </c>
      <c r="O3684">
        <f>IF(N3684&gt;N(N3683),N3684,"")</f>
        <v/>
      </c>
    </row>
    <row r="3685">
      <c r="A3685">
        <f>IF('📄 RON MIẾNG'!B280="","",'📄 RON MIẾNG'!B280)</f>
        <v/>
      </c>
      <c r="B3685">
        <f>IF('📄 RON MIẾNG'!B280="","",'📄 RON MIẾNG'!C280)</f>
        <v/>
      </c>
      <c r="C3685">
        <f>IF('📄 RON MIẾNG'!B280="","","Ron miếng")</f>
        <v/>
      </c>
      <c r="D3685">
        <f>IF('📄 RON MIẾNG'!B280="","",'📄 RON MIẾNG'!F280)</f>
        <v/>
      </c>
      <c r="E3685" s="37">
        <f>IF('📄 RON MIẾNG'!B280="","",'📄 RON MIẾNG'!H280)</f>
        <v/>
      </c>
      <c r="F3685" s="37">
        <f>IF('📄 RON MIẾNG'!B280="","",'📄 RON MIẾNG'!I280)</f>
        <v/>
      </c>
      <c r="G3685" s="37">
        <f>IF('📄 RON MIẾNG'!B280="","",'📄 RON MIẾNG'!J280)</f>
        <v/>
      </c>
      <c r="H3685" s="37">
        <f>IF('📄 RON MIẾNG'!B280="","",'📄 RON MIẾNG'!K280)</f>
        <v/>
      </c>
      <c r="I3685" s="37">
        <f>IF('📄 RON MIẾNG'!B280="","",'📄 RON MIẾNG'!L280)</f>
        <v/>
      </c>
      <c r="J3685">
        <f>IF('📄 RON MIẾNG'!B280="","","")</f>
        <v/>
      </c>
      <c r="L3685">
        <f>N(L3684)+IF(AND('🔎 TRA CỨU NHANH'!$C$2&lt;&gt;"",OR(ISNUMBER(SEARCH('🔎 TRA CỨU NHANH'!$C$2,$A3685)),ISNUMBER(SEARCH('🔎 TRA CỨU NHANH'!$C$2,$B3685)))),1,0)</f>
        <v/>
      </c>
      <c r="M3685">
        <f>IF(L3685&gt;N(L3684),L3685,"")</f>
        <v/>
      </c>
      <c r="N3685">
        <f>N(N3684)+IF(AND('💰 BÁO GIÁ'!$C$27&lt;&gt;"",OR(ISNUMBER(SEARCH('💰 BÁO GIÁ'!$C$27,$A3685)),ISNUMBER(SEARCH('💰 BÁO GIÁ'!$C$27,$B3685)))),1,0)</f>
        <v/>
      </c>
      <c r="O3685">
        <f>IF(N3685&gt;N(N3684),N3685,"")</f>
        <v/>
      </c>
    </row>
    <row r="3686">
      <c r="A3686">
        <f>IF('📄 RON MIẾNG'!B281="","",'📄 RON MIẾNG'!B281)</f>
        <v/>
      </c>
      <c r="B3686">
        <f>IF('📄 RON MIẾNG'!B281="","",'📄 RON MIẾNG'!C281)</f>
        <v/>
      </c>
      <c r="C3686">
        <f>IF('📄 RON MIẾNG'!B281="","","Ron miếng")</f>
        <v/>
      </c>
      <c r="D3686">
        <f>IF('📄 RON MIẾNG'!B281="","",'📄 RON MIẾNG'!F281)</f>
        <v/>
      </c>
      <c r="E3686" s="37">
        <f>IF('📄 RON MIẾNG'!B281="","",'📄 RON MIẾNG'!H281)</f>
        <v/>
      </c>
      <c r="F3686" s="37">
        <f>IF('📄 RON MIẾNG'!B281="","",'📄 RON MIẾNG'!I281)</f>
        <v/>
      </c>
      <c r="G3686" s="37">
        <f>IF('📄 RON MIẾNG'!B281="","",'📄 RON MIẾNG'!J281)</f>
        <v/>
      </c>
      <c r="H3686" s="37">
        <f>IF('📄 RON MIẾNG'!B281="","",'📄 RON MIẾNG'!K281)</f>
        <v/>
      </c>
      <c r="I3686" s="37">
        <f>IF('📄 RON MIẾNG'!B281="","",'📄 RON MIẾNG'!L281)</f>
        <v/>
      </c>
      <c r="J3686">
        <f>IF('📄 RON MIẾNG'!B281="","","")</f>
        <v/>
      </c>
      <c r="L3686">
        <f>N(L3685)+IF(AND('🔎 TRA CỨU NHANH'!$C$2&lt;&gt;"",OR(ISNUMBER(SEARCH('🔎 TRA CỨU NHANH'!$C$2,$A3686)),ISNUMBER(SEARCH('🔎 TRA CỨU NHANH'!$C$2,$B3686)))),1,0)</f>
        <v/>
      </c>
      <c r="M3686">
        <f>IF(L3686&gt;N(L3685),L3686,"")</f>
        <v/>
      </c>
      <c r="N3686">
        <f>N(N3685)+IF(AND('💰 BÁO GIÁ'!$C$27&lt;&gt;"",OR(ISNUMBER(SEARCH('💰 BÁO GIÁ'!$C$27,$A3686)),ISNUMBER(SEARCH('💰 BÁO GIÁ'!$C$27,$B3686)))),1,0)</f>
        <v/>
      </c>
      <c r="O3686">
        <f>IF(N3686&gt;N(N3685),N3686,"")</f>
        <v/>
      </c>
    </row>
    <row r="3687">
      <c r="A3687">
        <f>IF('📄 RON MIẾNG'!B282="","",'📄 RON MIẾNG'!B282)</f>
        <v/>
      </c>
      <c r="B3687">
        <f>IF('📄 RON MIẾNG'!B282="","",'📄 RON MIẾNG'!C282)</f>
        <v/>
      </c>
      <c r="C3687">
        <f>IF('📄 RON MIẾNG'!B282="","","Ron miếng")</f>
        <v/>
      </c>
      <c r="D3687">
        <f>IF('📄 RON MIẾNG'!B282="","",'📄 RON MIẾNG'!F282)</f>
        <v/>
      </c>
      <c r="E3687" s="37">
        <f>IF('📄 RON MIẾNG'!B282="","",'📄 RON MIẾNG'!H282)</f>
        <v/>
      </c>
      <c r="F3687" s="37">
        <f>IF('📄 RON MIẾNG'!B282="","",'📄 RON MIẾNG'!I282)</f>
        <v/>
      </c>
      <c r="G3687" s="37">
        <f>IF('📄 RON MIẾNG'!B282="","",'📄 RON MIẾNG'!J282)</f>
        <v/>
      </c>
      <c r="H3687" s="37">
        <f>IF('📄 RON MIẾNG'!B282="","",'📄 RON MIẾNG'!K282)</f>
        <v/>
      </c>
      <c r="I3687" s="37">
        <f>IF('📄 RON MIẾNG'!B282="","",'📄 RON MIẾNG'!L282)</f>
        <v/>
      </c>
      <c r="J3687">
        <f>IF('📄 RON MIẾNG'!B282="","","")</f>
        <v/>
      </c>
      <c r="L3687">
        <f>N(L3686)+IF(AND('🔎 TRA CỨU NHANH'!$C$2&lt;&gt;"",OR(ISNUMBER(SEARCH('🔎 TRA CỨU NHANH'!$C$2,$A3687)),ISNUMBER(SEARCH('🔎 TRA CỨU NHANH'!$C$2,$B3687)))),1,0)</f>
        <v/>
      </c>
      <c r="M3687">
        <f>IF(L3687&gt;N(L3686),L3687,"")</f>
        <v/>
      </c>
      <c r="N3687">
        <f>N(N3686)+IF(AND('💰 BÁO GIÁ'!$C$27&lt;&gt;"",OR(ISNUMBER(SEARCH('💰 BÁO GIÁ'!$C$27,$A3687)),ISNUMBER(SEARCH('💰 BÁO GIÁ'!$C$27,$B3687)))),1,0)</f>
        <v/>
      </c>
      <c r="O3687">
        <f>IF(N3687&gt;N(N3686),N3687,"")</f>
        <v/>
      </c>
    </row>
    <row r="3688">
      <c r="A3688">
        <f>IF('📄 RON MIẾNG'!B283="","",'📄 RON MIẾNG'!B283)</f>
        <v/>
      </c>
      <c r="B3688">
        <f>IF('📄 RON MIẾNG'!B283="","",'📄 RON MIẾNG'!C283)</f>
        <v/>
      </c>
      <c r="C3688">
        <f>IF('📄 RON MIẾNG'!B283="","","Ron miếng")</f>
        <v/>
      </c>
      <c r="D3688">
        <f>IF('📄 RON MIẾNG'!B283="","",'📄 RON MIẾNG'!F283)</f>
        <v/>
      </c>
      <c r="E3688" s="37">
        <f>IF('📄 RON MIẾNG'!B283="","",'📄 RON MIẾNG'!H283)</f>
        <v/>
      </c>
      <c r="F3688" s="37">
        <f>IF('📄 RON MIẾNG'!B283="","",'📄 RON MIẾNG'!I283)</f>
        <v/>
      </c>
      <c r="G3688" s="37">
        <f>IF('📄 RON MIẾNG'!B283="","",'📄 RON MIẾNG'!J283)</f>
        <v/>
      </c>
      <c r="H3688" s="37">
        <f>IF('📄 RON MIẾNG'!B283="","",'📄 RON MIẾNG'!K283)</f>
        <v/>
      </c>
      <c r="I3688" s="37">
        <f>IF('📄 RON MIẾNG'!B283="","",'📄 RON MIẾNG'!L283)</f>
        <v/>
      </c>
      <c r="J3688">
        <f>IF('📄 RON MIẾNG'!B283="","","")</f>
        <v/>
      </c>
      <c r="L3688">
        <f>N(L3687)+IF(AND('🔎 TRA CỨU NHANH'!$C$2&lt;&gt;"",OR(ISNUMBER(SEARCH('🔎 TRA CỨU NHANH'!$C$2,$A3688)),ISNUMBER(SEARCH('🔎 TRA CỨU NHANH'!$C$2,$B3688)))),1,0)</f>
        <v/>
      </c>
      <c r="M3688">
        <f>IF(L3688&gt;N(L3687),L3688,"")</f>
        <v/>
      </c>
      <c r="N3688">
        <f>N(N3687)+IF(AND('💰 BÁO GIÁ'!$C$27&lt;&gt;"",OR(ISNUMBER(SEARCH('💰 BÁO GIÁ'!$C$27,$A3688)),ISNUMBER(SEARCH('💰 BÁO GIÁ'!$C$27,$B3688)))),1,0)</f>
        <v/>
      </c>
      <c r="O3688">
        <f>IF(N3688&gt;N(N3687),N3688,"")</f>
        <v/>
      </c>
    </row>
    <row r="3689">
      <c r="A3689">
        <f>IF('📄 RON MIẾNG'!B284="","",'📄 RON MIẾNG'!B284)</f>
        <v/>
      </c>
      <c r="B3689">
        <f>IF('📄 RON MIẾNG'!B284="","",'📄 RON MIẾNG'!C284)</f>
        <v/>
      </c>
      <c r="C3689">
        <f>IF('📄 RON MIẾNG'!B284="","","Ron miếng")</f>
        <v/>
      </c>
      <c r="D3689">
        <f>IF('📄 RON MIẾNG'!B284="","",'📄 RON MIẾNG'!F284)</f>
        <v/>
      </c>
      <c r="E3689" s="37">
        <f>IF('📄 RON MIẾNG'!B284="","",'📄 RON MIẾNG'!H284)</f>
        <v/>
      </c>
      <c r="F3689" s="37">
        <f>IF('📄 RON MIẾNG'!B284="","",'📄 RON MIẾNG'!I284)</f>
        <v/>
      </c>
      <c r="G3689" s="37">
        <f>IF('📄 RON MIẾNG'!B284="","",'📄 RON MIẾNG'!J284)</f>
        <v/>
      </c>
      <c r="H3689" s="37">
        <f>IF('📄 RON MIẾNG'!B284="","",'📄 RON MIẾNG'!K284)</f>
        <v/>
      </c>
      <c r="I3689" s="37">
        <f>IF('📄 RON MIẾNG'!B284="","",'📄 RON MIẾNG'!L284)</f>
        <v/>
      </c>
      <c r="J3689">
        <f>IF('📄 RON MIẾNG'!B284="","","")</f>
        <v/>
      </c>
      <c r="L3689">
        <f>N(L3688)+IF(AND('🔎 TRA CỨU NHANH'!$C$2&lt;&gt;"",OR(ISNUMBER(SEARCH('🔎 TRA CỨU NHANH'!$C$2,$A3689)),ISNUMBER(SEARCH('🔎 TRA CỨU NHANH'!$C$2,$B3689)))),1,0)</f>
        <v/>
      </c>
      <c r="M3689">
        <f>IF(L3689&gt;N(L3688),L3689,"")</f>
        <v/>
      </c>
      <c r="N3689">
        <f>N(N3688)+IF(AND('💰 BÁO GIÁ'!$C$27&lt;&gt;"",OR(ISNUMBER(SEARCH('💰 BÁO GIÁ'!$C$27,$A3689)),ISNUMBER(SEARCH('💰 BÁO GIÁ'!$C$27,$B3689)))),1,0)</f>
        <v/>
      </c>
      <c r="O3689">
        <f>IF(N3689&gt;N(N3688),N3689,"")</f>
        <v/>
      </c>
    </row>
    <row r="3690">
      <c r="A3690">
        <f>IF('📄 RON MIẾNG'!B285="","",'📄 RON MIẾNG'!B285)</f>
        <v/>
      </c>
      <c r="B3690">
        <f>IF('📄 RON MIẾNG'!B285="","",'📄 RON MIẾNG'!C285)</f>
        <v/>
      </c>
      <c r="C3690">
        <f>IF('📄 RON MIẾNG'!B285="","","Ron miếng")</f>
        <v/>
      </c>
      <c r="D3690">
        <f>IF('📄 RON MIẾNG'!B285="","",'📄 RON MIẾNG'!F285)</f>
        <v/>
      </c>
      <c r="E3690" s="37">
        <f>IF('📄 RON MIẾNG'!B285="","",'📄 RON MIẾNG'!H285)</f>
        <v/>
      </c>
      <c r="F3690" s="37">
        <f>IF('📄 RON MIẾNG'!B285="","",'📄 RON MIẾNG'!I285)</f>
        <v/>
      </c>
      <c r="G3690" s="37">
        <f>IF('📄 RON MIẾNG'!B285="","",'📄 RON MIẾNG'!J285)</f>
        <v/>
      </c>
      <c r="H3690" s="37">
        <f>IF('📄 RON MIẾNG'!B285="","",'📄 RON MIẾNG'!K285)</f>
        <v/>
      </c>
      <c r="I3690" s="37">
        <f>IF('📄 RON MIẾNG'!B285="","",'📄 RON MIẾNG'!L285)</f>
        <v/>
      </c>
      <c r="J3690">
        <f>IF('📄 RON MIẾNG'!B285="","","")</f>
        <v/>
      </c>
      <c r="L3690">
        <f>N(L3689)+IF(AND('🔎 TRA CỨU NHANH'!$C$2&lt;&gt;"",OR(ISNUMBER(SEARCH('🔎 TRA CỨU NHANH'!$C$2,$A3690)),ISNUMBER(SEARCH('🔎 TRA CỨU NHANH'!$C$2,$B3690)))),1,0)</f>
        <v/>
      </c>
      <c r="M3690">
        <f>IF(L3690&gt;N(L3689),L3690,"")</f>
        <v/>
      </c>
      <c r="N3690">
        <f>N(N3689)+IF(AND('💰 BÁO GIÁ'!$C$27&lt;&gt;"",OR(ISNUMBER(SEARCH('💰 BÁO GIÁ'!$C$27,$A3690)),ISNUMBER(SEARCH('💰 BÁO GIÁ'!$C$27,$B3690)))),1,0)</f>
        <v/>
      </c>
      <c r="O3690">
        <f>IF(N3690&gt;N(N3689),N3690,"")</f>
        <v/>
      </c>
    </row>
    <row r="3691">
      <c r="A3691">
        <f>IF('📄 RON MIẾNG'!B286="","",'📄 RON MIẾNG'!B286)</f>
        <v/>
      </c>
      <c r="B3691">
        <f>IF('📄 RON MIẾNG'!B286="","",'📄 RON MIẾNG'!C286)</f>
        <v/>
      </c>
      <c r="C3691">
        <f>IF('📄 RON MIẾNG'!B286="","","Ron miếng")</f>
        <v/>
      </c>
      <c r="D3691">
        <f>IF('📄 RON MIẾNG'!B286="","",'📄 RON MIẾNG'!F286)</f>
        <v/>
      </c>
      <c r="E3691" s="37">
        <f>IF('📄 RON MIẾNG'!B286="","",'📄 RON MIẾNG'!H286)</f>
        <v/>
      </c>
      <c r="F3691" s="37">
        <f>IF('📄 RON MIẾNG'!B286="","",'📄 RON MIẾNG'!I286)</f>
        <v/>
      </c>
      <c r="G3691" s="37">
        <f>IF('📄 RON MIẾNG'!B286="","",'📄 RON MIẾNG'!J286)</f>
        <v/>
      </c>
      <c r="H3691" s="37">
        <f>IF('📄 RON MIẾNG'!B286="","",'📄 RON MIẾNG'!K286)</f>
        <v/>
      </c>
      <c r="I3691" s="37">
        <f>IF('📄 RON MIẾNG'!B286="","",'📄 RON MIẾNG'!L286)</f>
        <v/>
      </c>
      <c r="J3691">
        <f>IF('📄 RON MIẾNG'!B286="","","")</f>
        <v/>
      </c>
      <c r="L3691">
        <f>N(L3690)+IF(AND('🔎 TRA CỨU NHANH'!$C$2&lt;&gt;"",OR(ISNUMBER(SEARCH('🔎 TRA CỨU NHANH'!$C$2,$A3691)),ISNUMBER(SEARCH('🔎 TRA CỨU NHANH'!$C$2,$B3691)))),1,0)</f>
        <v/>
      </c>
      <c r="M3691">
        <f>IF(L3691&gt;N(L3690),L3691,"")</f>
        <v/>
      </c>
      <c r="N3691">
        <f>N(N3690)+IF(AND('💰 BÁO GIÁ'!$C$27&lt;&gt;"",OR(ISNUMBER(SEARCH('💰 BÁO GIÁ'!$C$27,$A3691)),ISNUMBER(SEARCH('💰 BÁO GIÁ'!$C$27,$B3691)))),1,0)</f>
        <v/>
      </c>
      <c r="O3691">
        <f>IF(N3691&gt;N(N3690),N3691,"")</f>
        <v/>
      </c>
    </row>
    <row r="3692">
      <c r="A3692">
        <f>IF('📄 RON MIẾNG'!B287="","",'📄 RON MIẾNG'!B287)</f>
        <v/>
      </c>
      <c r="B3692">
        <f>IF('📄 RON MIẾNG'!B287="","",'📄 RON MIẾNG'!C287)</f>
        <v/>
      </c>
      <c r="C3692">
        <f>IF('📄 RON MIẾNG'!B287="","","Ron miếng")</f>
        <v/>
      </c>
      <c r="D3692">
        <f>IF('📄 RON MIẾNG'!B287="","",'📄 RON MIẾNG'!F287)</f>
        <v/>
      </c>
      <c r="E3692" s="37">
        <f>IF('📄 RON MIẾNG'!B287="","",'📄 RON MIẾNG'!H287)</f>
        <v/>
      </c>
      <c r="F3692" s="37">
        <f>IF('📄 RON MIẾNG'!B287="","",'📄 RON MIẾNG'!I287)</f>
        <v/>
      </c>
      <c r="G3692" s="37">
        <f>IF('📄 RON MIẾNG'!B287="","",'📄 RON MIẾNG'!J287)</f>
        <v/>
      </c>
      <c r="H3692" s="37">
        <f>IF('📄 RON MIẾNG'!B287="","",'📄 RON MIẾNG'!K287)</f>
        <v/>
      </c>
      <c r="I3692" s="37">
        <f>IF('📄 RON MIẾNG'!B287="","",'📄 RON MIẾNG'!L287)</f>
        <v/>
      </c>
      <c r="J3692">
        <f>IF('📄 RON MIẾNG'!B287="","","")</f>
        <v/>
      </c>
      <c r="L3692">
        <f>N(L3691)+IF(AND('🔎 TRA CỨU NHANH'!$C$2&lt;&gt;"",OR(ISNUMBER(SEARCH('🔎 TRA CỨU NHANH'!$C$2,$A3692)),ISNUMBER(SEARCH('🔎 TRA CỨU NHANH'!$C$2,$B3692)))),1,0)</f>
        <v/>
      </c>
      <c r="M3692">
        <f>IF(L3692&gt;N(L3691),L3692,"")</f>
        <v/>
      </c>
      <c r="N3692">
        <f>N(N3691)+IF(AND('💰 BÁO GIÁ'!$C$27&lt;&gt;"",OR(ISNUMBER(SEARCH('💰 BÁO GIÁ'!$C$27,$A3692)),ISNUMBER(SEARCH('💰 BÁO GIÁ'!$C$27,$B3692)))),1,0)</f>
        <v/>
      </c>
      <c r="O3692">
        <f>IF(N3692&gt;N(N3691),N3692,"")</f>
        <v/>
      </c>
    </row>
    <row r="3693">
      <c r="A3693" t="e">
        <v>#VALUE!</v>
      </c>
      <c r="B3693" t="e">
        <v>#VALUE!</v>
      </c>
      <c r="C3693" t="e">
        <v>#VALUE!</v>
      </c>
      <c r="D3693" t="e">
        <v>#VALUE!</v>
      </c>
      <c r="E3693" s="37" t="e">
        <v>#VALUE!</v>
      </c>
      <c r="F3693" s="37" t="e">
        <v>#VALUE!</v>
      </c>
      <c r="G3693" s="37" t="e">
        <v>#VALUE!</v>
      </c>
      <c r="H3693" s="37" t="e">
        <v>#VALUE!</v>
      </c>
      <c r="I3693" s="37" t="e">
        <v>#VALUE!</v>
      </c>
      <c r="J3693" t="e">
        <v>#VALUE!</v>
      </c>
      <c r="L3693">
        <f>N(L3692)+IF(AND('🔎 TRA CỨU NHANH'!$C$2&lt;&gt;"",OR(ISNUMBER(SEARCH('🔎 TRA CỨU NHANH'!$C$2,$A3693)),ISNUMBER(SEARCH('🔎 TRA CỨU NHANH'!$C$2,$B3693)))),1,0)</f>
        <v/>
      </c>
      <c r="M3693">
        <f>IF(L3693&gt;N(L3692),L3693,"")</f>
        <v/>
      </c>
      <c r="N3693">
        <f>N(N3692)+IF(AND('💰 BÁO GIÁ'!$C$27&lt;&gt;"",OR(ISNUMBER(SEARCH('💰 BÁO GIÁ'!$C$27,$A3693)),ISNUMBER(SEARCH('💰 BÁO GIÁ'!$C$27,$B3693)))),1,0)</f>
        <v/>
      </c>
      <c r="O3693">
        <f>IF(N3693&gt;N(N3692),N3693,"")</f>
        <v/>
      </c>
    </row>
    <row r="3694">
      <c r="A3694">
        <f>IF('📄 RON MIẾNG'!B288="","",'📄 RON MIẾNG'!B288)</f>
        <v/>
      </c>
      <c r="B3694">
        <f>IF('📄 RON MIẾNG'!B288="","",'📄 RON MIẾNG'!C288)</f>
        <v/>
      </c>
      <c r="C3694">
        <f>IF('📄 RON MIẾNG'!B288="","","Ron miếng")</f>
        <v/>
      </c>
      <c r="D3694">
        <f>IF('📄 RON MIẾNG'!B288="","",'📄 RON MIẾNG'!F288)</f>
        <v/>
      </c>
      <c r="E3694" s="37">
        <f>IF('📄 RON MIẾNG'!B288="","",'📄 RON MIẾNG'!H288)</f>
        <v/>
      </c>
      <c r="F3694" s="37">
        <f>IF('📄 RON MIẾNG'!B288="","",'📄 RON MIẾNG'!I288)</f>
        <v/>
      </c>
      <c r="G3694" s="37">
        <f>IF('📄 RON MIẾNG'!B288="","",'📄 RON MIẾNG'!J288)</f>
        <v/>
      </c>
      <c r="H3694" s="37">
        <f>IF('📄 RON MIẾNG'!B288="","",'📄 RON MIẾNG'!K288)</f>
        <v/>
      </c>
      <c r="I3694" s="37">
        <f>IF('📄 RON MIẾNG'!B288="","",'📄 RON MIẾNG'!L288)</f>
        <v/>
      </c>
      <c r="J3694">
        <f>IF('📄 RON MIẾNG'!B288="","","")</f>
        <v/>
      </c>
      <c r="L3694">
        <f>N(L3693)+IF(AND('🔎 TRA CỨU NHANH'!$C$2&lt;&gt;"",OR(ISNUMBER(SEARCH('🔎 TRA CỨU NHANH'!$C$2,$A3694)),ISNUMBER(SEARCH('🔎 TRA CỨU NHANH'!$C$2,$B3694)))),1,0)</f>
        <v/>
      </c>
      <c r="M3694">
        <f>IF(L3694&gt;N(L3693),L3694,"")</f>
        <v/>
      </c>
      <c r="N3694">
        <f>N(N3693)+IF(AND('💰 BÁO GIÁ'!$C$27&lt;&gt;"",OR(ISNUMBER(SEARCH('💰 BÁO GIÁ'!$C$27,$A3694)),ISNUMBER(SEARCH('💰 BÁO GIÁ'!$C$27,$B3694)))),1,0)</f>
        <v/>
      </c>
      <c r="O3694">
        <f>IF(N3694&gt;N(N3693),N3694,"")</f>
        <v/>
      </c>
    </row>
    <row r="3695">
      <c r="A3695">
        <f>IF('📄 RON MIẾNG'!B289="","",'📄 RON MIẾNG'!B289)</f>
        <v/>
      </c>
      <c r="B3695">
        <f>IF('📄 RON MIẾNG'!B289="","",'📄 RON MIẾNG'!C289)</f>
        <v/>
      </c>
      <c r="C3695">
        <f>IF('📄 RON MIẾNG'!B289="","","Ron miếng")</f>
        <v/>
      </c>
      <c r="D3695">
        <f>IF('📄 RON MIẾNG'!B289="","",'📄 RON MIẾNG'!F289)</f>
        <v/>
      </c>
      <c r="E3695" s="37">
        <f>IF('📄 RON MIẾNG'!B289="","",'📄 RON MIẾNG'!H289)</f>
        <v/>
      </c>
      <c r="F3695" s="37">
        <f>IF('📄 RON MIẾNG'!B289="","",'📄 RON MIẾNG'!I289)</f>
        <v/>
      </c>
      <c r="G3695" s="37">
        <f>IF('📄 RON MIẾNG'!B289="","",'📄 RON MIẾNG'!J289)</f>
        <v/>
      </c>
      <c r="H3695" s="37">
        <f>IF('📄 RON MIẾNG'!B289="","",'📄 RON MIẾNG'!K289)</f>
        <v/>
      </c>
      <c r="I3695" s="37">
        <f>IF('📄 RON MIẾNG'!B289="","",'📄 RON MIẾNG'!L289)</f>
        <v/>
      </c>
      <c r="J3695">
        <f>IF('📄 RON MIẾNG'!B289="","","")</f>
        <v/>
      </c>
      <c r="L3695">
        <f>N(L3694)+IF(AND('🔎 TRA CỨU NHANH'!$C$2&lt;&gt;"",OR(ISNUMBER(SEARCH('🔎 TRA CỨU NHANH'!$C$2,$A3695)),ISNUMBER(SEARCH('🔎 TRA CỨU NHANH'!$C$2,$B3695)))),1,0)</f>
        <v/>
      </c>
      <c r="M3695">
        <f>IF(L3695&gt;N(L3694),L3695,"")</f>
        <v/>
      </c>
      <c r="N3695">
        <f>N(N3694)+IF(AND('💰 BÁO GIÁ'!$C$27&lt;&gt;"",OR(ISNUMBER(SEARCH('💰 BÁO GIÁ'!$C$27,$A3695)),ISNUMBER(SEARCH('💰 BÁO GIÁ'!$C$27,$B3695)))),1,0)</f>
        <v/>
      </c>
      <c r="O3695">
        <f>IF(N3695&gt;N(N3694),N3695,"")</f>
        <v/>
      </c>
    </row>
    <row r="3696">
      <c r="A3696" t="e">
        <v>#VALUE!</v>
      </c>
      <c r="B3696" t="e">
        <v>#VALUE!</v>
      </c>
      <c r="C3696" t="e">
        <v>#VALUE!</v>
      </c>
      <c r="D3696" t="e">
        <v>#VALUE!</v>
      </c>
      <c r="E3696" s="37" t="e">
        <v>#VALUE!</v>
      </c>
      <c r="F3696" s="37" t="e">
        <v>#VALUE!</v>
      </c>
      <c r="G3696" s="37" t="e">
        <v>#VALUE!</v>
      </c>
      <c r="H3696" s="37" t="e">
        <v>#VALUE!</v>
      </c>
      <c r="I3696" s="37" t="e">
        <v>#VALUE!</v>
      </c>
      <c r="J3696" t="e">
        <v>#VALUE!</v>
      </c>
      <c r="L3696">
        <f>N(L3695)+IF(AND('🔎 TRA CỨU NHANH'!$C$2&lt;&gt;"",OR(ISNUMBER(SEARCH('🔎 TRA CỨU NHANH'!$C$2,$A3696)),ISNUMBER(SEARCH('🔎 TRA CỨU NHANH'!$C$2,$B3696)))),1,0)</f>
        <v/>
      </c>
      <c r="M3696">
        <f>IF(L3696&gt;N(L3695),L3696,"")</f>
        <v/>
      </c>
      <c r="N3696">
        <f>N(N3695)+IF(AND('💰 BÁO GIÁ'!$C$27&lt;&gt;"",OR(ISNUMBER(SEARCH('💰 BÁO GIÁ'!$C$27,$A3696)),ISNUMBER(SEARCH('💰 BÁO GIÁ'!$C$27,$B3696)))),1,0)</f>
        <v/>
      </c>
      <c r="O3696">
        <f>IF(N3696&gt;N(N3695),N3696,"")</f>
        <v/>
      </c>
    </row>
    <row r="3697">
      <c r="A3697" t="e">
        <v>#VALUE!</v>
      </c>
      <c r="B3697" t="e">
        <v>#VALUE!</v>
      </c>
      <c r="C3697" t="e">
        <v>#VALUE!</v>
      </c>
      <c r="D3697" t="e">
        <v>#VALUE!</v>
      </c>
      <c r="E3697" s="37" t="e">
        <v>#VALUE!</v>
      </c>
      <c r="F3697" s="37" t="e">
        <v>#VALUE!</v>
      </c>
      <c r="G3697" s="37" t="e">
        <v>#VALUE!</v>
      </c>
      <c r="H3697" s="37" t="e">
        <v>#VALUE!</v>
      </c>
      <c r="I3697" s="37" t="e">
        <v>#VALUE!</v>
      </c>
      <c r="J3697" t="e">
        <v>#VALUE!</v>
      </c>
      <c r="L3697">
        <f>N(L3696)+IF(AND('🔎 TRA CỨU NHANH'!$C$2&lt;&gt;"",OR(ISNUMBER(SEARCH('🔎 TRA CỨU NHANH'!$C$2,$A3697)),ISNUMBER(SEARCH('🔎 TRA CỨU NHANH'!$C$2,$B3697)))),1,0)</f>
        <v/>
      </c>
      <c r="M3697">
        <f>IF(L3697&gt;N(L3696),L3697,"")</f>
        <v/>
      </c>
      <c r="N3697">
        <f>N(N3696)+IF(AND('💰 BÁO GIÁ'!$C$27&lt;&gt;"",OR(ISNUMBER(SEARCH('💰 BÁO GIÁ'!$C$27,$A3697)),ISNUMBER(SEARCH('💰 BÁO GIÁ'!$C$27,$B3697)))),1,0)</f>
        <v/>
      </c>
      <c r="O3697">
        <f>IF(N3697&gt;N(N3696),N3697,"")</f>
        <v/>
      </c>
    </row>
    <row r="3698">
      <c r="A3698" t="e">
        <v>#VALUE!</v>
      </c>
      <c r="B3698" t="e">
        <v>#VALUE!</v>
      </c>
      <c r="C3698" t="e">
        <v>#VALUE!</v>
      </c>
      <c r="D3698" t="e">
        <v>#VALUE!</v>
      </c>
      <c r="E3698" s="37" t="e">
        <v>#VALUE!</v>
      </c>
      <c r="F3698" s="37" t="e">
        <v>#VALUE!</v>
      </c>
      <c r="G3698" s="37" t="e">
        <v>#VALUE!</v>
      </c>
      <c r="H3698" s="37" t="e">
        <v>#VALUE!</v>
      </c>
      <c r="I3698" s="37" t="e">
        <v>#VALUE!</v>
      </c>
      <c r="J3698" t="e">
        <v>#VALUE!</v>
      </c>
      <c r="L3698">
        <f>N(L3697)+IF(AND('🔎 TRA CỨU NHANH'!$C$2&lt;&gt;"",OR(ISNUMBER(SEARCH('🔎 TRA CỨU NHANH'!$C$2,$A3698)),ISNUMBER(SEARCH('🔎 TRA CỨU NHANH'!$C$2,$B3698)))),1,0)</f>
        <v/>
      </c>
      <c r="M3698">
        <f>IF(L3698&gt;N(L3697),L3698,"")</f>
        <v/>
      </c>
      <c r="N3698">
        <f>N(N3697)+IF(AND('💰 BÁO GIÁ'!$C$27&lt;&gt;"",OR(ISNUMBER(SEARCH('💰 BÁO GIÁ'!$C$27,$A3698)),ISNUMBER(SEARCH('💰 BÁO GIÁ'!$C$27,$B3698)))),1,0)</f>
        <v/>
      </c>
      <c r="O3698">
        <f>IF(N3698&gt;N(N3697),N3698,"")</f>
        <v/>
      </c>
    </row>
    <row r="3699">
      <c r="A3699" t="e">
        <v>#VALUE!</v>
      </c>
      <c r="B3699" t="e">
        <v>#VALUE!</v>
      </c>
      <c r="C3699" t="e">
        <v>#VALUE!</v>
      </c>
      <c r="D3699" t="e">
        <v>#VALUE!</v>
      </c>
      <c r="E3699" s="37" t="e">
        <v>#VALUE!</v>
      </c>
      <c r="F3699" s="37" t="e">
        <v>#VALUE!</v>
      </c>
      <c r="G3699" s="37" t="e">
        <v>#VALUE!</v>
      </c>
      <c r="H3699" s="37" t="e">
        <v>#VALUE!</v>
      </c>
      <c r="I3699" s="37" t="e">
        <v>#VALUE!</v>
      </c>
      <c r="J3699" t="e">
        <v>#VALUE!</v>
      </c>
      <c r="L3699">
        <f>N(L3698)+IF(AND('🔎 TRA CỨU NHANH'!$C$2&lt;&gt;"",OR(ISNUMBER(SEARCH('🔎 TRA CỨU NHANH'!$C$2,$A3699)),ISNUMBER(SEARCH('🔎 TRA CỨU NHANH'!$C$2,$B3699)))),1,0)</f>
        <v/>
      </c>
      <c r="M3699">
        <f>IF(L3699&gt;N(L3698),L3699,"")</f>
        <v/>
      </c>
      <c r="N3699">
        <f>N(N3698)+IF(AND('💰 BÁO GIÁ'!$C$27&lt;&gt;"",OR(ISNUMBER(SEARCH('💰 BÁO GIÁ'!$C$27,$A3699)),ISNUMBER(SEARCH('💰 BÁO GIÁ'!$C$27,$B3699)))),1,0)</f>
        <v/>
      </c>
      <c r="O3699">
        <f>IF(N3699&gt;N(N3698),N3699,"")</f>
        <v/>
      </c>
    </row>
    <row r="3700">
      <c r="A3700">
        <f>IF('📄 RON MIẾNG'!B290="","",'📄 RON MIẾNG'!B290)</f>
        <v/>
      </c>
      <c r="B3700">
        <f>IF('📄 RON MIẾNG'!B290="","",'📄 RON MIẾNG'!C290)</f>
        <v/>
      </c>
      <c r="C3700">
        <f>IF('📄 RON MIẾNG'!B290="","","Ron miếng")</f>
        <v/>
      </c>
      <c r="D3700">
        <f>IF('📄 RON MIẾNG'!B290="","",'📄 RON MIẾNG'!F290)</f>
        <v/>
      </c>
      <c r="E3700" s="37">
        <f>IF('📄 RON MIẾNG'!B290="","",'📄 RON MIẾNG'!H290)</f>
        <v/>
      </c>
      <c r="F3700" s="37">
        <f>IF('📄 RON MIẾNG'!B290="","",'📄 RON MIẾNG'!I290)</f>
        <v/>
      </c>
      <c r="G3700" s="37">
        <f>IF('📄 RON MIẾNG'!B290="","",'📄 RON MIẾNG'!J290)</f>
        <v/>
      </c>
      <c r="H3700" s="37">
        <f>IF('📄 RON MIẾNG'!B290="","",'📄 RON MIẾNG'!K290)</f>
        <v/>
      </c>
      <c r="I3700" s="37">
        <f>IF('📄 RON MIẾNG'!B290="","",'📄 RON MIẾNG'!L290)</f>
        <v/>
      </c>
      <c r="J3700">
        <f>IF('📄 RON MIẾNG'!B290="","","")</f>
        <v/>
      </c>
      <c r="L3700">
        <f>N(L3699)+IF(AND('🔎 TRA CỨU NHANH'!$C$2&lt;&gt;"",OR(ISNUMBER(SEARCH('🔎 TRA CỨU NHANH'!$C$2,$A3700)),ISNUMBER(SEARCH('🔎 TRA CỨU NHANH'!$C$2,$B3700)))),1,0)</f>
        <v/>
      </c>
      <c r="M3700">
        <f>IF(L3700&gt;N(L3699),L3700,"")</f>
        <v/>
      </c>
      <c r="N3700">
        <f>N(N3699)+IF(AND('💰 BÁO GIÁ'!$C$27&lt;&gt;"",OR(ISNUMBER(SEARCH('💰 BÁO GIÁ'!$C$27,$A3700)),ISNUMBER(SEARCH('💰 BÁO GIÁ'!$C$27,$B3700)))),1,0)</f>
        <v/>
      </c>
      <c r="O3700">
        <f>IF(N3700&gt;N(N3699),N3700,"")</f>
        <v/>
      </c>
    </row>
    <row r="3701">
      <c r="A3701">
        <f>IF('📄 RON MIẾNG'!B291="","",'📄 RON MIẾNG'!B291)</f>
        <v/>
      </c>
      <c r="B3701">
        <f>IF('📄 RON MIẾNG'!B291="","",'📄 RON MIẾNG'!C291)</f>
        <v/>
      </c>
      <c r="C3701">
        <f>IF('📄 RON MIẾNG'!B291="","","Ron miếng")</f>
        <v/>
      </c>
      <c r="D3701">
        <f>IF('📄 RON MIẾNG'!B291="","",'📄 RON MIẾNG'!F291)</f>
        <v/>
      </c>
      <c r="E3701" s="37">
        <f>IF('📄 RON MIẾNG'!B291="","",'📄 RON MIẾNG'!H291)</f>
        <v/>
      </c>
      <c r="F3701" s="37">
        <f>IF('📄 RON MIẾNG'!B291="","",'📄 RON MIẾNG'!I291)</f>
        <v/>
      </c>
      <c r="G3701" s="37">
        <f>IF('📄 RON MIẾNG'!B291="","",'📄 RON MIẾNG'!J291)</f>
        <v/>
      </c>
      <c r="H3701" s="37">
        <f>IF('📄 RON MIẾNG'!B291="","",'📄 RON MIẾNG'!K291)</f>
        <v/>
      </c>
      <c r="I3701" s="37">
        <f>IF('📄 RON MIẾNG'!B291="","",'📄 RON MIẾNG'!L291)</f>
        <v/>
      </c>
      <c r="J3701">
        <f>IF('📄 RON MIẾNG'!B291="","","")</f>
        <v/>
      </c>
      <c r="L3701">
        <f>N(L3700)+IF(AND('🔎 TRA CỨU NHANH'!$C$2&lt;&gt;"",OR(ISNUMBER(SEARCH('🔎 TRA CỨU NHANH'!$C$2,$A3701)),ISNUMBER(SEARCH('🔎 TRA CỨU NHANH'!$C$2,$B3701)))),1,0)</f>
        <v/>
      </c>
      <c r="M3701">
        <f>IF(L3701&gt;N(L3700),L3701,"")</f>
        <v/>
      </c>
      <c r="N3701">
        <f>N(N3700)+IF(AND('💰 BÁO GIÁ'!$C$27&lt;&gt;"",OR(ISNUMBER(SEARCH('💰 BÁO GIÁ'!$C$27,$A3701)),ISNUMBER(SEARCH('💰 BÁO GIÁ'!$C$27,$B3701)))),1,0)</f>
        <v/>
      </c>
      <c r="O3701">
        <f>IF(N3701&gt;N(N3700),N3701,"")</f>
        <v/>
      </c>
    </row>
    <row r="3702">
      <c r="A3702">
        <f>IF('📄 RON MIẾNG'!B292="","",'📄 RON MIẾNG'!B292)</f>
        <v/>
      </c>
      <c r="B3702">
        <f>IF('📄 RON MIẾNG'!B292="","",'📄 RON MIẾNG'!C292)</f>
        <v/>
      </c>
      <c r="C3702">
        <f>IF('📄 RON MIẾNG'!B292="","","Ron miếng")</f>
        <v/>
      </c>
      <c r="D3702">
        <f>IF('📄 RON MIẾNG'!B292="","",'📄 RON MIẾNG'!F292)</f>
        <v/>
      </c>
      <c r="E3702" s="37">
        <f>IF('📄 RON MIẾNG'!B292="","",'📄 RON MIẾNG'!H292)</f>
        <v/>
      </c>
      <c r="F3702" s="37">
        <f>IF('📄 RON MIẾNG'!B292="","",'📄 RON MIẾNG'!I292)</f>
        <v/>
      </c>
      <c r="G3702" s="37">
        <f>IF('📄 RON MIẾNG'!B292="","",'📄 RON MIẾNG'!J292)</f>
        <v/>
      </c>
      <c r="H3702" s="37">
        <f>IF('📄 RON MIẾNG'!B292="","",'📄 RON MIẾNG'!K292)</f>
        <v/>
      </c>
      <c r="I3702" s="37">
        <f>IF('📄 RON MIẾNG'!B292="","",'📄 RON MIẾNG'!L292)</f>
        <v/>
      </c>
      <c r="J3702">
        <f>IF('📄 RON MIẾNG'!B292="","","")</f>
        <v/>
      </c>
      <c r="L3702">
        <f>N(L3701)+IF(AND('🔎 TRA CỨU NHANH'!$C$2&lt;&gt;"",OR(ISNUMBER(SEARCH('🔎 TRA CỨU NHANH'!$C$2,$A3702)),ISNUMBER(SEARCH('🔎 TRA CỨU NHANH'!$C$2,$B3702)))),1,0)</f>
        <v/>
      </c>
      <c r="M3702">
        <f>IF(L3702&gt;N(L3701),L3702,"")</f>
        <v/>
      </c>
      <c r="N3702">
        <f>N(N3701)+IF(AND('💰 BÁO GIÁ'!$C$27&lt;&gt;"",OR(ISNUMBER(SEARCH('💰 BÁO GIÁ'!$C$27,$A3702)),ISNUMBER(SEARCH('💰 BÁO GIÁ'!$C$27,$B3702)))),1,0)</f>
        <v/>
      </c>
      <c r="O3702">
        <f>IF(N3702&gt;N(N3701),N3702,"")</f>
        <v/>
      </c>
    </row>
    <row r="3703">
      <c r="A3703">
        <f>IF('📄 RON MIẾNG'!B293="","",'📄 RON MIẾNG'!B293)</f>
        <v/>
      </c>
      <c r="B3703">
        <f>IF('📄 RON MIẾNG'!B293="","",'📄 RON MIẾNG'!C293)</f>
        <v/>
      </c>
      <c r="C3703">
        <f>IF('📄 RON MIẾNG'!B293="","","Ron miếng")</f>
        <v/>
      </c>
      <c r="D3703">
        <f>IF('📄 RON MIẾNG'!B293="","",'📄 RON MIẾNG'!F293)</f>
        <v/>
      </c>
      <c r="E3703" s="37">
        <f>IF('📄 RON MIẾNG'!B293="","",'📄 RON MIẾNG'!H293)</f>
        <v/>
      </c>
      <c r="F3703" s="37">
        <f>IF('📄 RON MIẾNG'!B293="","",'📄 RON MIẾNG'!I293)</f>
        <v/>
      </c>
      <c r="G3703" s="37">
        <f>IF('📄 RON MIẾNG'!B293="","",'📄 RON MIẾNG'!J293)</f>
        <v/>
      </c>
      <c r="H3703" s="37">
        <f>IF('📄 RON MIẾNG'!B293="","",'📄 RON MIẾNG'!K293)</f>
        <v/>
      </c>
      <c r="I3703" s="37">
        <f>IF('📄 RON MIẾNG'!B293="","",'📄 RON MIẾNG'!L293)</f>
        <v/>
      </c>
      <c r="J3703">
        <f>IF('📄 RON MIẾNG'!B293="","","")</f>
        <v/>
      </c>
      <c r="L3703">
        <f>N(L3702)+IF(AND('🔎 TRA CỨU NHANH'!$C$2&lt;&gt;"",OR(ISNUMBER(SEARCH('🔎 TRA CỨU NHANH'!$C$2,$A3703)),ISNUMBER(SEARCH('🔎 TRA CỨU NHANH'!$C$2,$B3703)))),1,0)</f>
        <v/>
      </c>
      <c r="M3703">
        <f>IF(L3703&gt;N(L3702),L3703,"")</f>
        <v/>
      </c>
      <c r="N3703">
        <f>N(N3702)+IF(AND('💰 BÁO GIÁ'!$C$27&lt;&gt;"",OR(ISNUMBER(SEARCH('💰 BÁO GIÁ'!$C$27,$A3703)),ISNUMBER(SEARCH('💰 BÁO GIÁ'!$C$27,$B3703)))),1,0)</f>
        <v/>
      </c>
      <c r="O3703">
        <f>IF(N3703&gt;N(N3702),N3703,"")</f>
        <v/>
      </c>
    </row>
    <row r="3704">
      <c r="A3704">
        <f>IF('📄 RON MIẾNG'!B294="","",'📄 RON MIẾNG'!B294)</f>
        <v/>
      </c>
      <c r="B3704">
        <f>IF('📄 RON MIẾNG'!B294="","",'📄 RON MIẾNG'!C294)</f>
        <v/>
      </c>
      <c r="C3704">
        <f>IF('📄 RON MIẾNG'!B294="","","Ron miếng")</f>
        <v/>
      </c>
      <c r="D3704">
        <f>IF('📄 RON MIẾNG'!B294="","",'📄 RON MIẾNG'!F294)</f>
        <v/>
      </c>
      <c r="E3704" s="37">
        <f>IF('📄 RON MIẾNG'!B294="","",'📄 RON MIẾNG'!H294)</f>
        <v/>
      </c>
      <c r="F3704" s="37">
        <f>IF('📄 RON MIẾNG'!B294="","",'📄 RON MIẾNG'!I294)</f>
        <v/>
      </c>
      <c r="G3704" s="37">
        <f>IF('📄 RON MIẾNG'!B294="","",'📄 RON MIẾNG'!J294)</f>
        <v/>
      </c>
      <c r="H3704" s="37">
        <f>IF('📄 RON MIẾNG'!B294="","",'📄 RON MIẾNG'!K294)</f>
        <v/>
      </c>
      <c r="I3704" s="37">
        <f>IF('📄 RON MIẾNG'!B294="","",'📄 RON MIẾNG'!L294)</f>
        <v/>
      </c>
      <c r="J3704">
        <f>IF('📄 RON MIẾNG'!B294="","","")</f>
        <v/>
      </c>
      <c r="L3704">
        <f>N(L3703)+IF(AND('🔎 TRA CỨU NHANH'!$C$2&lt;&gt;"",OR(ISNUMBER(SEARCH('🔎 TRA CỨU NHANH'!$C$2,$A3704)),ISNUMBER(SEARCH('🔎 TRA CỨU NHANH'!$C$2,$B3704)))),1,0)</f>
        <v/>
      </c>
      <c r="M3704">
        <f>IF(L3704&gt;N(L3703),L3704,"")</f>
        <v/>
      </c>
      <c r="N3704">
        <f>N(N3703)+IF(AND('💰 BÁO GIÁ'!$C$27&lt;&gt;"",OR(ISNUMBER(SEARCH('💰 BÁO GIÁ'!$C$27,$A3704)),ISNUMBER(SEARCH('💰 BÁO GIÁ'!$C$27,$B3704)))),1,0)</f>
        <v/>
      </c>
      <c r="O3704">
        <f>IF(N3704&gt;N(N3703),N3704,"")</f>
        <v/>
      </c>
    </row>
    <row r="3705">
      <c r="A3705">
        <f>IF('📄 RON MIẾNG'!B295="","",'📄 RON MIẾNG'!B295)</f>
        <v/>
      </c>
      <c r="B3705">
        <f>IF('📄 RON MIẾNG'!B295="","",'📄 RON MIẾNG'!C295)</f>
        <v/>
      </c>
      <c r="C3705">
        <f>IF('📄 RON MIẾNG'!B295="","","Ron miếng")</f>
        <v/>
      </c>
      <c r="D3705">
        <f>IF('📄 RON MIẾNG'!B295="","",'📄 RON MIẾNG'!F295)</f>
        <v/>
      </c>
      <c r="E3705" s="37">
        <f>IF('📄 RON MIẾNG'!B295="","",'📄 RON MIẾNG'!H295)</f>
        <v/>
      </c>
      <c r="F3705" s="37">
        <f>IF('📄 RON MIẾNG'!B295="","",'📄 RON MIẾNG'!I295)</f>
        <v/>
      </c>
      <c r="G3705" s="37">
        <f>IF('📄 RON MIẾNG'!B295="","",'📄 RON MIẾNG'!J295)</f>
        <v/>
      </c>
      <c r="H3705" s="37">
        <f>IF('📄 RON MIẾNG'!B295="","",'📄 RON MIẾNG'!K295)</f>
        <v/>
      </c>
      <c r="I3705" s="37">
        <f>IF('📄 RON MIẾNG'!B295="","",'📄 RON MIẾNG'!L295)</f>
        <v/>
      </c>
      <c r="J3705">
        <f>IF('📄 RON MIẾNG'!B295="","","")</f>
        <v/>
      </c>
      <c r="L3705">
        <f>N(L3704)+IF(AND('🔎 TRA CỨU NHANH'!$C$2&lt;&gt;"",OR(ISNUMBER(SEARCH('🔎 TRA CỨU NHANH'!$C$2,$A3705)),ISNUMBER(SEARCH('🔎 TRA CỨU NHANH'!$C$2,$B3705)))),1,0)</f>
        <v/>
      </c>
      <c r="M3705">
        <f>IF(L3705&gt;N(L3704),L3705,"")</f>
        <v/>
      </c>
      <c r="N3705">
        <f>N(N3704)+IF(AND('💰 BÁO GIÁ'!$C$27&lt;&gt;"",OR(ISNUMBER(SEARCH('💰 BÁO GIÁ'!$C$27,$A3705)),ISNUMBER(SEARCH('💰 BÁO GIÁ'!$C$27,$B3705)))),1,0)</f>
        <v/>
      </c>
      <c r="O3705">
        <f>IF(N3705&gt;N(N3704),N3705,"")</f>
        <v/>
      </c>
    </row>
    <row r="3706">
      <c r="A3706">
        <f>IF('📄 RON MIẾNG'!B296="","",'📄 RON MIẾNG'!B296)</f>
        <v/>
      </c>
      <c r="B3706">
        <f>IF('📄 RON MIẾNG'!B296="","",'📄 RON MIẾNG'!C296)</f>
        <v/>
      </c>
      <c r="C3706">
        <f>IF('📄 RON MIẾNG'!B296="","","Ron miếng")</f>
        <v/>
      </c>
      <c r="D3706">
        <f>IF('📄 RON MIẾNG'!B296="","",'📄 RON MIẾNG'!F296)</f>
        <v/>
      </c>
      <c r="E3706" s="37">
        <f>IF('📄 RON MIẾNG'!B296="","",'📄 RON MIẾNG'!H296)</f>
        <v/>
      </c>
      <c r="F3706" s="37">
        <f>IF('📄 RON MIẾNG'!B296="","",'📄 RON MIẾNG'!I296)</f>
        <v/>
      </c>
      <c r="G3706" s="37">
        <f>IF('📄 RON MIẾNG'!B296="","",'📄 RON MIẾNG'!J296)</f>
        <v/>
      </c>
      <c r="H3706" s="37">
        <f>IF('📄 RON MIẾNG'!B296="","",'📄 RON MIẾNG'!K296)</f>
        <v/>
      </c>
      <c r="I3706" s="37">
        <f>IF('📄 RON MIẾNG'!B296="","",'📄 RON MIẾNG'!L296)</f>
        <v/>
      </c>
      <c r="J3706">
        <f>IF('📄 RON MIẾNG'!B296="","","")</f>
        <v/>
      </c>
      <c r="L3706">
        <f>N(L3705)+IF(AND('🔎 TRA CỨU NHANH'!$C$2&lt;&gt;"",OR(ISNUMBER(SEARCH('🔎 TRA CỨU NHANH'!$C$2,$A3706)),ISNUMBER(SEARCH('🔎 TRA CỨU NHANH'!$C$2,$B3706)))),1,0)</f>
        <v/>
      </c>
      <c r="M3706">
        <f>IF(L3706&gt;N(L3705),L3706,"")</f>
        <v/>
      </c>
      <c r="N3706">
        <f>N(N3705)+IF(AND('💰 BÁO GIÁ'!$C$27&lt;&gt;"",OR(ISNUMBER(SEARCH('💰 BÁO GIÁ'!$C$27,$A3706)),ISNUMBER(SEARCH('💰 BÁO GIÁ'!$C$27,$B3706)))),1,0)</f>
        <v/>
      </c>
      <c r="O3706">
        <f>IF(N3706&gt;N(N3705),N3706,"")</f>
        <v/>
      </c>
    </row>
    <row r="3707">
      <c r="A3707">
        <f>IF('📄 RON MIẾNG'!B297="","",'📄 RON MIẾNG'!B297)</f>
        <v/>
      </c>
      <c r="B3707">
        <f>IF('📄 RON MIẾNG'!B297="","",'📄 RON MIẾNG'!C297)</f>
        <v/>
      </c>
      <c r="C3707">
        <f>IF('📄 RON MIẾNG'!B297="","","Ron miếng")</f>
        <v/>
      </c>
      <c r="D3707">
        <f>IF('📄 RON MIẾNG'!B297="","",'📄 RON MIẾNG'!F297)</f>
        <v/>
      </c>
      <c r="E3707" s="37">
        <f>IF('📄 RON MIẾNG'!B297="","",'📄 RON MIẾNG'!H297)</f>
        <v/>
      </c>
      <c r="F3707" s="37">
        <f>IF('📄 RON MIẾNG'!B297="","",'📄 RON MIẾNG'!I297)</f>
        <v/>
      </c>
      <c r="G3707" s="37">
        <f>IF('📄 RON MIẾNG'!B297="","",'📄 RON MIẾNG'!J297)</f>
        <v/>
      </c>
      <c r="H3707" s="37">
        <f>IF('📄 RON MIẾNG'!B297="","",'📄 RON MIẾNG'!K297)</f>
        <v/>
      </c>
      <c r="I3707" s="37">
        <f>IF('📄 RON MIẾNG'!B297="","",'📄 RON MIẾNG'!L297)</f>
        <v/>
      </c>
      <c r="J3707">
        <f>IF('📄 RON MIẾNG'!B297="","","")</f>
        <v/>
      </c>
      <c r="L3707">
        <f>N(L3706)+IF(AND('🔎 TRA CỨU NHANH'!$C$2&lt;&gt;"",OR(ISNUMBER(SEARCH('🔎 TRA CỨU NHANH'!$C$2,$A3707)),ISNUMBER(SEARCH('🔎 TRA CỨU NHANH'!$C$2,$B3707)))),1,0)</f>
        <v/>
      </c>
      <c r="M3707">
        <f>IF(L3707&gt;N(L3706),L3707,"")</f>
        <v/>
      </c>
      <c r="N3707">
        <f>N(N3706)+IF(AND('💰 BÁO GIÁ'!$C$27&lt;&gt;"",OR(ISNUMBER(SEARCH('💰 BÁO GIÁ'!$C$27,$A3707)),ISNUMBER(SEARCH('💰 BÁO GIÁ'!$C$27,$B3707)))),1,0)</f>
        <v/>
      </c>
      <c r="O3707">
        <f>IF(N3707&gt;N(N3706),N3707,"")</f>
        <v/>
      </c>
    </row>
    <row r="3708">
      <c r="A3708">
        <f>IF('📄 RON MIẾNG'!B298="","",'📄 RON MIẾNG'!B298)</f>
        <v/>
      </c>
      <c r="B3708">
        <f>IF('📄 RON MIẾNG'!B298="","",'📄 RON MIẾNG'!C298)</f>
        <v/>
      </c>
      <c r="C3708">
        <f>IF('📄 RON MIẾNG'!B298="","","Ron miếng")</f>
        <v/>
      </c>
      <c r="D3708">
        <f>IF('📄 RON MIẾNG'!B298="","",'📄 RON MIẾNG'!F298)</f>
        <v/>
      </c>
      <c r="E3708" s="37">
        <f>IF('📄 RON MIẾNG'!B298="","",'📄 RON MIẾNG'!H298)</f>
        <v/>
      </c>
      <c r="F3708" s="37">
        <f>IF('📄 RON MIẾNG'!B298="","",'📄 RON MIẾNG'!I298)</f>
        <v/>
      </c>
      <c r="G3708" s="37">
        <f>IF('📄 RON MIẾNG'!B298="","",'📄 RON MIẾNG'!J298)</f>
        <v/>
      </c>
      <c r="H3708" s="37">
        <f>IF('📄 RON MIẾNG'!B298="","",'📄 RON MIẾNG'!K298)</f>
        <v/>
      </c>
      <c r="I3708" s="37">
        <f>IF('📄 RON MIẾNG'!B298="","",'📄 RON MIẾNG'!L298)</f>
        <v/>
      </c>
      <c r="J3708">
        <f>IF('📄 RON MIẾNG'!B298="","","")</f>
        <v/>
      </c>
      <c r="L3708">
        <f>N(L3707)+IF(AND('🔎 TRA CỨU NHANH'!$C$2&lt;&gt;"",OR(ISNUMBER(SEARCH('🔎 TRA CỨU NHANH'!$C$2,$A3708)),ISNUMBER(SEARCH('🔎 TRA CỨU NHANH'!$C$2,$B3708)))),1,0)</f>
        <v/>
      </c>
      <c r="M3708">
        <f>IF(L3708&gt;N(L3707),L3708,"")</f>
        <v/>
      </c>
      <c r="N3708">
        <f>N(N3707)+IF(AND('💰 BÁO GIÁ'!$C$27&lt;&gt;"",OR(ISNUMBER(SEARCH('💰 BÁO GIÁ'!$C$27,$A3708)),ISNUMBER(SEARCH('💰 BÁO GIÁ'!$C$27,$B3708)))),1,0)</f>
        <v/>
      </c>
      <c r="O3708">
        <f>IF(N3708&gt;N(N3707),N3708,"")</f>
        <v/>
      </c>
    </row>
    <row r="3709">
      <c r="A3709">
        <f>IF('📄 RON MIẾNG'!B299="","",'📄 RON MIẾNG'!B299)</f>
        <v/>
      </c>
      <c r="B3709">
        <f>IF('📄 RON MIẾNG'!B299="","",'📄 RON MIẾNG'!C299)</f>
        <v/>
      </c>
      <c r="C3709">
        <f>IF('📄 RON MIẾNG'!B299="","","Ron miếng")</f>
        <v/>
      </c>
      <c r="D3709">
        <f>IF('📄 RON MIẾNG'!B299="","",'📄 RON MIẾNG'!F299)</f>
        <v/>
      </c>
      <c r="E3709" s="37">
        <f>IF('📄 RON MIẾNG'!B299="","",'📄 RON MIẾNG'!H299)</f>
        <v/>
      </c>
      <c r="F3709" s="37">
        <f>IF('📄 RON MIẾNG'!B299="","",'📄 RON MIẾNG'!I299)</f>
        <v/>
      </c>
      <c r="G3709" s="37">
        <f>IF('📄 RON MIẾNG'!B299="","",'📄 RON MIẾNG'!J299)</f>
        <v/>
      </c>
      <c r="H3709" s="37">
        <f>IF('📄 RON MIẾNG'!B299="","",'📄 RON MIẾNG'!K299)</f>
        <v/>
      </c>
      <c r="I3709" s="37">
        <f>IF('📄 RON MIẾNG'!B299="","",'📄 RON MIẾNG'!L299)</f>
        <v/>
      </c>
      <c r="J3709">
        <f>IF('📄 RON MIẾNG'!B299="","","")</f>
        <v/>
      </c>
      <c r="L3709">
        <f>N(L3708)+IF(AND('🔎 TRA CỨU NHANH'!$C$2&lt;&gt;"",OR(ISNUMBER(SEARCH('🔎 TRA CỨU NHANH'!$C$2,$A3709)),ISNUMBER(SEARCH('🔎 TRA CỨU NHANH'!$C$2,$B3709)))),1,0)</f>
        <v/>
      </c>
      <c r="M3709">
        <f>IF(L3709&gt;N(L3708),L3709,"")</f>
        <v/>
      </c>
      <c r="N3709">
        <f>N(N3708)+IF(AND('💰 BÁO GIÁ'!$C$27&lt;&gt;"",OR(ISNUMBER(SEARCH('💰 BÁO GIÁ'!$C$27,$A3709)),ISNUMBER(SEARCH('💰 BÁO GIÁ'!$C$27,$B3709)))),1,0)</f>
        <v/>
      </c>
      <c r="O3709">
        <f>IF(N3709&gt;N(N3708),N3709,"")</f>
        <v/>
      </c>
    </row>
    <row r="3710">
      <c r="A3710">
        <f>IF('📄 RON MIẾNG'!B300="","",'📄 RON MIẾNG'!B300)</f>
        <v/>
      </c>
      <c r="B3710">
        <f>IF('📄 RON MIẾNG'!B300="","",'📄 RON MIẾNG'!C300)</f>
        <v/>
      </c>
      <c r="C3710">
        <f>IF('📄 RON MIẾNG'!B300="","","Ron miếng")</f>
        <v/>
      </c>
      <c r="D3710">
        <f>IF('📄 RON MIẾNG'!B300="","",'📄 RON MIẾNG'!F300)</f>
        <v/>
      </c>
      <c r="E3710" s="37">
        <f>IF('📄 RON MIẾNG'!B300="","",'📄 RON MIẾNG'!H300)</f>
        <v/>
      </c>
      <c r="F3710" s="37">
        <f>IF('📄 RON MIẾNG'!B300="","",'📄 RON MIẾNG'!I300)</f>
        <v/>
      </c>
      <c r="G3710" s="37">
        <f>IF('📄 RON MIẾNG'!B300="","",'📄 RON MIẾNG'!J300)</f>
        <v/>
      </c>
      <c r="H3710" s="37">
        <f>IF('📄 RON MIẾNG'!B300="","",'📄 RON MIẾNG'!K300)</f>
        <v/>
      </c>
      <c r="I3710" s="37">
        <f>IF('📄 RON MIẾNG'!B300="","",'📄 RON MIẾNG'!L300)</f>
        <v/>
      </c>
      <c r="J3710">
        <f>IF('📄 RON MIẾNG'!B300="","","")</f>
        <v/>
      </c>
      <c r="L3710">
        <f>N(L3709)+IF(AND('🔎 TRA CỨU NHANH'!$C$2&lt;&gt;"",OR(ISNUMBER(SEARCH('🔎 TRA CỨU NHANH'!$C$2,$A3710)),ISNUMBER(SEARCH('🔎 TRA CỨU NHANH'!$C$2,$B3710)))),1,0)</f>
        <v/>
      </c>
      <c r="M3710">
        <f>IF(L3710&gt;N(L3709),L3710,"")</f>
        <v/>
      </c>
      <c r="N3710">
        <f>N(N3709)+IF(AND('💰 BÁO GIÁ'!$C$27&lt;&gt;"",OR(ISNUMBER(SEARCH('💰 BÁO GIÁ'!$C$27,$A3710)),ISNUMBER(SEARCH('💰 BÁO GIÁ'!$C$27,$B3710)))),1,0)</f>
        <v/>
      </c>
      <c r="O3710">
        <f>IF(N3710&gt;N(N3709),N3710,"")</f>
        <v/>
      </c>
    </row>
    <row r="3711">
      <c r="A3711">
        <f>IF('📄 RON MIẾNG'!B301="","",'📄 RON MIẾNG'!B301)</f>
        <v/>
      </c>
      <c r="B3711">
        <f>IF('📄 RON MIẾNG'!B301="","",'📄 RON MIẾNG'!C301)</f>
        <v/>
      </c>
      <c r="C3711">
        <f>IF('📄 RON MIẾNG'!B301="","","Ron miếng")</f>
        <v/>
      </c>
      <c r="D3711">
        <f>IF('📄 RON MIẾNG'!B301="","",'📄 RON MIẾNG'!F301)</f>
        <v/>
      </c>
      <c r="E3711" s="37">
        <f>IF('📄 RON MIẾNG'!B301="","",'📄 RON MIẾNG'!H301)</f>
        <v/>
      </c>
      <c r="F3711" s="37">
        <f>IF('📄 RON MIẾNG'!B301="","",'📄 RON MIẾNG'!I301)</f>
        <v/>
      </c>
      <c r="G3711" s="37">
        <f>IF('📄 RON MIẾNG'!B301="","",'📄 RON MIẾNG'!J301)</f>
        <v/>
      </c>
      <c r="H3711" s="37">
        <f>IF('📄 RON MIẾNG'!B301="","",'📄 RON MIẾNG'!K301)</f>
        <v/>
      </c>
      <c r="I3711" s="37">
        <f>IF('📄 RON MIẾNG'!B301="","",'📄 RON MIẾNG'!L301)</f>
        <v/>
      </c>
      <c r="J3711">
        <f>IF('📄 RON MIẾNG'!B301="","","")</f>
        <v/>
      </c>
      <c r="L3711">
        <f>N(L3710)+IF(AND('🔎 TRA CỨU NHANH'!$C$2&lt;&gt;"",OR(ISNUMBER(SEARCH('🔎 TRA CỨU NHANH'!$C$2,$A3711)),ISNUMBER(SEARCH('🔎 TRA CỨU NHANH'!$C$2,$B3711)))),1,0)</f>
        <v/>
      </c>
      <c r="M3711">
        <f>IF(L3711&gt;N(L3710),L3711,"")</f>
        <v/>
      </c>
      <c r="N3711">
        <f>N(N3710)+IF(AND('💰 BÁO GIÁ'!$C$27&lt;&gt;"",OR(ISNUMBER(SEARCH('💰 BÁO GIÁ'!$C$27,$A3711)),ISNUMBER(SEARCH('💰 BÁO GIÁ'!$C$27,$B3711)))),1,0)</f>
        <v/>
      </c>
      <c r="O3711">
        <f>IF(N3711&gt;N(N3710),N3711,"")</f>
        <v/>
      </c>
    </row>
    <row r="3712">
      <c r="A3712">
        <f>IF('📄 RON MIẾNG'!B302="","",'📄 RON MIẾNG'!B302)</f>
        <v/>
      </c>
      <c r="B3712">
        <f>IF('📄 RON MIẾNG'!B302="","",'📄 RON MIẾNG'!C302)</f>
        <v/>
      </c>
      <c r="C3712">
        <f>IF('📄 RON MIẾNG'!B302="","","Ron miếng")</f>
        <v/>
      </c>
      <c r="D3712">
        <f>IF('📄 RON MIẾNG'!B302="","",'📄 RON MIẾNG'!F302)</f>
        <v/>
      </c>
      <c r="E3712" s="37">
        <f>IF('📄 RON MIẾNG'!B302="","",'📄 RON MIẾNG'!H302)</f>
        <v/>
      </c>
      <c r="F3712" s="37">
        <f>IF('📄 RON MIẾNG'!B302="","",'📄 RON MIẾNG'!I302)</f>
        <v/>
      </c>
      <c r="G3712" s="37">
        <f>IF('📄 RON MIẾNG'!B302="","",'📄 RON MIẾNG'!J302)</f>
        <v/>
      </c>
      <c r="H3712" s="37">
        <f>IF('📄 RON MIẾNG'!B302="","",'📄 RON MIẾNG'!K302)</f>
        <v/>
      </c>
      <c r="I3712" s="37">
        <f>IF('📄 RON MIẾNG'!B302="","",'📄 RON MIẾNG'!L302)</f>
        <v/>
      </c>
      <c r="J3712">
        <f>IF('📄 RON MIẾNG'!B302="","","")</f>
        <v/>
      </c>
      <c r="L3712">
        <f>N(L3711)+IF(AND('🔎 TRA CỨU NHANH'!$C$2&lt;&gt;"",OR(ISNUMBER(SEARCH('🔎 TRA CỨU NHANH'!$C$2,$A3712)),ISNUMBER(SEARCH('🔎 TRA CỨU NHANH'!$C$2,$B3712)))),1,0)</f>
        <v/>
      </c>
      <c r="M3712">
        <f>IF(L3712&gt;N(L3711),L3712,"")</f>
        <v/>
      </c>
      <c r="N3712">
        <f>N(N3711)+IF(AND('💰 BÁO GIÁ'!$C$27&lt;&gt;"",OR(ISNUMBER(SEARCH('💰 BÁO GIÁ'!$C$27,$A3712)),ISNUMBER(SEARCH('💰 BÁO GIÁ'!$C$27,$B3712)))),1,0)</f>
        <v/>
      </c>
      <c r="O3712">
        <f>IF(N3712&gt;N(N3711),N3712,"")</f>
        <v/>
      </c>
    </row>
    <row r="3713">
      <c r="A3713">
        <f>IF('📄 RON MIẾNG'!B303="","",'📄 RON MIẾNG'!B303)</f>
        <v/>
      </c>
      <c r="B3713">
        <f>IF('📄 RON MIẾNG'!B303="","",'📄 RON MIẾNG'!C303)</f>
        <v/>
      </c>
      <c r="C3713">
        <f>IF('📄 RON MIẾNG'!B303="","","Ron miếng")</f>
        <v/>
      </c>
      <c r="D3713">
        <f>IF('📄 RON MIẾNG'!B303="","",'📄 RON MIẾNG'!F303)</f>
        <v/>
      </c>
      <c r="E3713" s="37">
        <f>IF('📄 RON MIẾNG'!B303="","",'📄 RON MIẾNG'!H303)</f>
        <v/>
      </c>
      <c r="F3713" s="37">
        <f>IF('📄 RON MIẾNG'!B303="","",'📄 RON MIẾNG'!I303)</f>
        <v/>
      </c>
      <c r="G3713" s="37">
        <f>IF('📄 RON MIẾNG'!B303="","",'📄 RON MIẾNG'!J303)</f>
        <v/>
      </c>
      <c r="H3713" s="37">
        <f>IF('📄 RON MIẾNG'!B303="","",'📄 RON MIẾNG'!K303)</f>
        <v/>
      </c>
      <c r="I3713" s="37">
        <f>IF('📄 RON MIẾNG'!B303="","",'📄 RON MIẾNG'!L303)</f>
        <v/>
      </c>
      <c r="J3713">
        <f>IF('📄 RON MIẾNG'!B303="","","")</f>
        <v/>
      </c>
      <c r="L3713">
        <f>N(L3712)+IF(AND('🔎 TRA CỨU NHANH'!$C$2&lt;&gt;"",OR(ISNUMBER(SEARCH('🔎 TRA CỨU NHANH'!$C$2,$A3713)),ISNUMBER(SEARCH('🔎 TRA CỨU NHANH'!$C$2,$B3713)))),1,0)</f>
        <v/>
      </c>
      <c r="M3713">
        <f>IF(L3713&gt;N(L3712),L3713,"")</f>
        <v/>
      </c>
      <c r="N3713">
        <f>N(N3712)+IF(AND('💰 BÁO GIÁ'!$C$27&lt;&gt;"",OR(ISNUMBER(SEARCH('💰 BÁO GIÁ'!$C$27,$A3713)),ISNUMBER(SEARCH('💰 BÁO GIÁ'!$C$27,$B3713)))),1,0)</f>
        <v/>
      </c>
      <c r="O3713">
        <f>IF(N3713&gt;N(N3712),N3713,"")</f>
        <v/>
      </c>
    </row>
    <row r="3714">
      <c r="A3714">
        <f>IF('📄 RON MIẾNG'!B304="","",'📄 RON MIẾNG'!B304)</f>
        <v/>
      </c>
      <c r="B3714">
        <f>IF('📄 RON MIẾNG'!B304="","",'📄 RON MIẾNG'!C304)</f>
        <v/>
      </c>
      <c r="C3714">
        <f>IF('📄 RON MIẾNG'!B304="","","Ron miếng")</f>
        <v/>
      </c>
      <c r="D3714">
        <f>IF('📄 RON MIẾNG'!B304="","",'📄 RON MIẾNG'!F304)</f>
        <v/>
      </c>
      <c r="E3714" s="37">
        <f>IF('📄 RON MIẾNG'!B304="","",'📄 RON MIẾNG'!H304)</f>
        <v/>
      </c>
      <c r="F3714" s="37">
        <f>IF('📄 RON MIẾNG'!B304="","",'📄 RON MIẾNG'!I304)</f>
        <v/>
      </c>
      <c r="G3714" s="37">
        <f>IF('📄 RON MIẾNG'!B304="","",'📄 RON MIẾNG'!J304)</f>
        <v/>
      </c>
      <c r="H3714" s="37">
        <f>IF('📄 RON MIẾNG'!B304="","",'📄 RON MIẾNG'!K304)</f>
        <v/>
      </c>
      <c r="I3714" s="37">
        <f>IF('📄 RON MIẾNG'!B304="","",'📄 RON MIẾNG'!L304)</f>
        <v/>
      </c>
      <c r="J3714">
        <f>IF('📄 RON MIẾNG'!B304="","","")</f>
        <v/>
      </c>
      <c r="L3714">
        <f>N(L3713)+IF(AND('🔎 TRA CỨU NHANH'!$C$2&lt;&gt;"",OR(ISNUMBER(SEARCH('🔎 TRA CỨU NHANH'!$C$2,$A3714)),ISNUMBER(SEARCH('🔎 TRA CỨU NHANH'!$C$2,$B3714)))),1,0)</f>
        <v/>
      </c>
      <c r="M3714">
        <f>IF(L3714&gt;N(L3713),L3714,"")</f>
        <v/>
      </c>
      <c r="N3714">
        <f>N(N3713)+IF(AND('💰 BÁO GIÁ'!$C$27&lt;&gt;"",OR(ISNUMBER(SEARCH('💰 BÁO GIÁ'!$C$27,$A3714)),ISNUMBER(SEARCH('💰 BÁO GIÁ'!$C$27,$B3714)))),1,0)</f>
        <v/>
      </c>
      <c r="O3714">
        <f>IF(N3714&gt;N(N3713),N3714,"")</f>
        <v/>
      </c>
    </row>
    <row r="3715">
      <c r="A3715">
        <f>IF('📄 RON MIẾNG'!B305="","",'📄 RON MIẾNG'!B305)</f>
        <v/>
      </c>
      <c r="B3715">
        <f>IF('📄 RON MIẾNG'!B305="","",'📄 RON MIẾNG'!C305)</f>
        <v/>
      </c>
      <c r="C3715">
        <f>IF('📄 RON MIẾNG'!B305="","","Ron miếng")</f>
        <v/>
      </c>
      <c r="D3715">
        <f>IF('📄 RON MIẾNG'!B305="","",'📄 RON MIẾNG'!F305)</f>
        <v/>
      </c>
      <c r="E3715" s="37">
        <f>IF('📄 RON MIẾNG'!B305="","",'📄 RON MIẾNG'!H305)</f>
        <v/>
      </c>
      <c r="F3715" s="37">
        <f>IF('📄 RON MIẾNG'!B305="","",'📄 RON MIẾNG'!I305)</f>
        <v/>
      </c>
      <c r="G3715" s="37">
        <f>IF('📄 RON MIẾNG'!B305="","",'📄 RON MIẾNG'!J305)</f>
        <v/>
      </c>
      <c r="H3715" s="37">
        <f>IF('📄 RON MIẾNG'!B305="","",'📄 RON MIẾNG'!K305)</f>
        <v/>
      </c>
      <c r="I3715" s="37">
        <f>IF('📄 RON MIẾNG'!B305="","",'📄 RON MIẾNG'!L305)</f>
        <v/>
      </c>
      <c r="J3715">
        <f>IF('📄 RON MIẾNG'!B305="","","")</f>
        <v/>
      </c>
      <c r="L3715">
        <f>N(L3714)+IF(AND('🔎 TRA CỨU NHANH'!$C$2&lt;&gt;"",OR(ISNUMBER(SEARCH('🔎 TRA CỨU NHANH'!$C$2,$A3715)),ISNUMBER(SEARCH('🔎 TRA CỨU NHANH'!$C$2,$B3715)))),1,0)</f>
        <v/>
      </c>
      <c r="M3715">
        <f>IF(L3715&gt;N(L3714),L3715,"")</f>
        <v/>
      </c>
      <c r="N3715">
        <f>N(N3714)+IF(AND('💰 BÁO GIÁ'!$C$27&lt;&gt;"",OR(ISNUMBER(SEARCH('💰 BÁO GIÁ'!$C$27,$A3715)),ISNUMBER(SEARCH('💰 BÁO GIÁ'!$C$27,$B3715)))),1,0)</f>
        <v/>
      </c>
      <c r="O3715">
        <f>IF(N3715&gt;N(N3714),N3715,"")</f>
        <v/>
      </c>
    </row>
    <row r="3716">
      <c r="A3716">
        <f>IF('📄 RON MIẾNG'!B306="","",'📄 RON MIẾNG'!B306)</f>
        <v/>
      </c>
      <c r="B3716">
        <f>IF('📄 RON MIẾNG'!B306="","",'📄 RON MIẾNG'!C306)</f>
        <v/>
      </c>
      <c r="C3716">
        <f>IF('📄 RON MIẾNG'!B306="","","Ron miếng")</f>
        <v/>
      </c>
      <c r="D3716">
        <f>IF('📄 RON MIẾNG'!B306="","",'📄 RON MIẾNG'!F306)</f>
        <v/>
      </c>
      <c r="E3716" s="37">
        <f>IF('📄 RON MIẾNG'!B306="","",'📄 RON MIẾNG'!H306)</f>
        <v/>
      </c>
      <c r="F3716" s="37">
        <f>IF('📄 RON MIẾNG'!B306="","",'📄 RON MIẾNG'!I306)</f>
        <v/>
      </c>
      <c r="G3716" s="37">
        <f>IF('📄 RON MIẾNG'!B306="","",'📄 RON MIẾNG'!J306)</f>
        <v/>
      </c>
      <c r="H3716" s="37">
        <f>IF('📄 RON MIẾNG'!B306="","",'📄 RON MIẾNG'!K306)</f>
        <v/>
      </c>
      <c r="I3716" s="37">
        <f>IF('📄 RON MIẾNG'!B306="","",'📄 RON MIẾNG'!L306)</f>
        <v/>
      </c>
      <c r="J3716">
        <f>IF('📄 RON MIẾNG'!B306="","","")</f>
        <v/>
      </c>
      <c r="L3716">
        <f>N(L3715)+IF(AND('🔎 TRA CỨU NHANH'!$C$2&lt;&gt;"",OR(ISNUMBER(SEARCH('🔎 TRA CỨU NHANH'!$C$2,$A3716)),ISNUMBER(SEARCH('🔎 TRA CỨU NHANH'!$C$2,$B3716)))),1,0)</f>
        <v/>
      </c>
      <c r="M3716">
        <f>IF(L3716&gt;N(L3715),L3716,"")</f>
        <v/>
      </c>
      <c r="N3716">
        <f>N(N3715)+IF(AND('💰 BÁO GIÁ'!$C$27&lt;&gt;"",OR(ISNUMBER(SEARCH('💰 BÁO GIÁ'!$C$27,$A3716)),ISNUMBER(SEARCH('💰 BÁO GIÁ'!$C$27,$B3716)))),1,0)</f>
        <v/>
      </c>
      <c r="O3716">
        <f>IF(N3716&gt;N(N3715),N3716,"")</f>
        <v/>
      </c>
    </row>
    <row r="3717">
      <c r="A3717">
        <f>IF('📄 RON MIẾNG'!B307="","",'📄 RON MIẾNG'!B307)</f>
        <v/>
      </c>
      <c r="B3717">
        <f>IF('📄 RON MIẾNG'!B307="","",'📄 RON MIẾNG'!C307)</f>
        <v/>
      </c>
      <c r="C3717">
        <f>IF('📄 RON MIẾNG'!B307="","","Ron miếng")</f>
        <v/>
      </c>
      <c r="D3717">
        <f>IF('📄 RON MIẾNG'!B307="","",'📄 RON MIẾNG'!F307)</f>
        <v/>
      </c>
      <c r="E3717" s="37">
        <f>IF('📄 RON MIẾNG'!B307="","",'📄 RON MIẾNG'!H307)</f>
        <v/>
      </c>
      <c r="F3717" s="37">
        <f>IF('📄 RON MIẾNG'!B307="","",'📄 RON MIẾNG'!I307)</f>
        <v/>
      </c>
      <c r="G3717" s="37">
        <f>IF('📄 RON MIẾNG'!B307="","",'📄 RON MIẾNG'!J307)</f>
        <v/>
      </c>
      <c r="H3717" s="37">
        <f>IF('📄 RON MIẾNG'!B307="","",'📄 RON MIẾNG'!K307)</f>
        <v/>
      </c>
      <c r="I3717" s="37">
        <f>IF('📄 RON MIẾNG'!B307="","",'📄 RON MIẾNG'!L307)</f>
        <v/>
      </c>
      <c r="J3717">
        <f>IF('📄 RON MIẾNG'!B307="","","")</f>
        <v/>
      </c>
      <c r="L3717">
        <f>N(L3716)+IF(AND('🔎 TRA CỨU NHANH'!$C$2&lt;&gt;"",OR(ISNUMBER(SEARCH('🔎 TRA CỨU NHANH'!$C$2,$A3717)),ISNUMBER(SEARCH('🔎 TRA CỨU NHANH'!$C$2,$B3717)))),1,0)</f>
        <v/>
      </c>
      <c r="M3717">
        <f>IF(L3717&gt;N(L3716),L3717,"")</f>
        <v/>
      </c>
      <c r="N3717">
        <f>N(N3716)+IF(AND('💰 BÁO GIÁ'!$C$27&lt;&gt;"",OR(ISNUMBER(SEARCH('💰 BÁO GIÁ'!$C$27,$A3717)),ISNUMBER(SEARCH('💰 BÁO GIÁ'!$C$27,$B3717)))),1,0)</f>
        <v/>
      </c>
      <c r="O3717">
        <f>IF(N3717&gt;N(N3716),N3717,"")</f>
        <v/>
      </c>
    </row>
    <row r="3718">
      <c r="A3718">
        <f>IF('📄 RON MIẾNG'!B308="","",'📄 RON MIẾNG'!B308)</f>
        <v/>
      </c>
      <c r="B3718">
        <f>IF('📄 RON MIẾNG'!B308="","",'📄 RON MIẾNG'!C308)</f>
        <v/>
      </c>
      <c r="C3718">
        <f>IF('📄 RON MIẾNG'!B308="","","Ron miếng")</f>
        <v/>
      </c>
      <c r="D3718">
        <f>IF('📄 RON MIẾNG'!B308="","",'📄 RON MIẾNG'!F308)</f>
        <v/>
      </c>
      <c r="E3718" s="37">
        <f>IF('📄 RON MIẾNG'!B308="","",'📄 RON MIẾNG'!H308)</f>
        <v/>
      </c>
      <c r="F3718" s="37">
        <f>IF('📄 RON MIẾNG'!B308="","",'📄 RON MIẾNG'!I308)</f>
        <v/>
      </c>
      <c r="G3718" s="37">
        <f>IF('📄 RON MIẾNG'!B308="","",'📄 RON MIẾNG'!J308)</f>
        <v/>
      </c>
      <c r="H3718" s="37">
        <f>IF('📄 RON MIẾNG'!B308="","",'📄 RON MIẾNG'!K308)</f>
        <v/>
      </c>
      <c r="I3718" s="37">
        <f>IF('📄 RON MIẾNG'!B308="","",'📄 RON MIẾNG'!L308)</f>
        <v/>
      </c>
      <c r="J3718">
        <f>IF('📄 RON MIẾNG'!B308="","","")</f>
        <v/>
      </c>
      <c r="L3718">
        <f>N(L3717)+IF(AND('🔎 TRA CỨU NHANH'!$C$2&lt;&gt;"",OR(ISNUMBER(SEARCH('🔎 TRA CỨU NHANH'!$C$2,$A3718)),ISNUMBER(SEARCH('🔎 TRA CỨU NHANH'!$C$2,$B3718)))),1,0)</f>
        <v/>
      </c>
      <c r="M3718">
        <f>IF(L3718&gt;N(L3717),L3718,"")</f>
        <v/>
      </c>
      <c r="N3718">
        <f>N(N3717)+IF(AND('💰 BÁO GIÁ'!$C$27&lt;&gt;"",OR(ISNUMBER(SEARCH('💰 BÁO GIÁ'!$C$27,$A3718)),ISNUMBER(SEARCH('💰 BÁO GIÁ'!$C$27,$B3718)))),1,0)</f>
        <v/>
      </c>
      <c r="O3718">
        <f>IF(N3718&gt;N(N3717),N3718,"")</f>
        <v/>
      </c>
    </row>
    <row r="3719">
      <c r="A3719">
        <f>IF('📄 RON MIẾNG'!B309="","",'📄 RON MIẾNG'!B309)</f>
        <v/>
      </c>
      <c r="B3719">
        <f>IF('📄 RON MIẾNG'!B309="","",'📄 RON MIẾNG'!C309)</f>
        <v/>
      </c>
      <c r="C3719">
        <f>IF('📄 RON MIẾNG'!B309="","","Ron miếng")</f>
        <v/>
      </c>
      <c r="D3719">
        <f>IF('📄 RON MIẾNG'!B309="","",'📄 RON MIẾNG'!F309)</f>
        <v/>
      </c>
      <c r="E3719" s="37">
        <f>IF('📄 RON MIẾNG'!B309="","",'📄 RON MIẾNG'!H309)</f>
        <v/>
      </c>
      <c r="F3719" s="37">
        <f>IF('📄 RON MIẾNG'!B309="","",'📄 RON MIẾNG'!I309)</f>
        <v/>
      </c>
      <c r="G3719" s="37">
        <f>IF('📄 RON MIẾNG'!B309="","",'📄 RON MIẾNG'!J309)</f>
        <v/>
      </c>
      <c r="H3719" s="37">
        <f>IF('📄 RON MIẾNG'!B309="","",'📄 RON MIẾNG'!K309)</f>
        <v/>
      </c>
      <c r="I3719" s="37">
        <f>IF('📄 RON MIẾNG'!B309="","",'📄 RON MIẾNG'!L309)</f>
        <v/>
      </c>
      <c r="J3719">
        <f>IF('📄 RON MIẾNG'!B309="","","")</f>
        <v/>
      </c>
      <c r="L3719">
        <f>N(L3718)+IF(AND('🔎 TRA CỨU NHANH'!$C$2&lt;&gt;"",OR(ISNUMBER(SEARCH('🔎 TRA CỨU NHANH'!$C$2,$A3719)),ISNUMBER(SEARCH('🔎 TRA CỨU NHANH'!$C$2,$B3719)))),1,0)</f>
        <v/>
      </c>
      <c r="M3719">
        <f>IF(L3719&gt;N(L3718),L3719,"")</f>
        <v/>
      </c>
      <c r="N3719">
        <f>N(N3718)+IF(AND('💰 BÁO GIÁ'!$C$27&lt;&gt;"",OR(ISNUMBER(SEARCH('💰 BÁO GIÁ'!$C$27,$A3719)),ISNUMBER(SEARCH('💰 BÁO GIÁ'!$C$27,$B3719)))),1,0)</f>
        <v/>
      </c>
      <c r="O3719">
        <f>IF(N3719&gt;N(N3718),N3719,"")</f>
        <v/>
      </c>
    </row>
    <row r="3720">
      <c r="A3720">
        <f>IF('📄 RON MIẾNG'!B310="","",'📄 RON MIẾNG'!B310)</f>
        <v/>
      </c>
      <c r="B3720">
        <f>IF('📄 RON MIẾNG'!B310="","",'📄 RON MIẾNG'!C310)</f>
        <v/>
      </c>
      <c r="C3720">
        <f>IF('📄 RON MIẾNG'!B310="","","Ron miếng")</f>
        <v/>
      </c>
      <c r="D3720">
        <f>IF('📄 RON MIẾNG'!B310="","",'📄 RON MIẾNG'!F310)</f>
        <v/>
      </c>
      <c r="E3720" s="37">
        <f>IF('📄 RON MIẾNG'!B310="","",'📄 RON MIẾNG'!H310)</f>
        <v/>
      </c>
      <c r="F3720" s="37">
        <f>IF('📄 RON MIẾNG'!B310="","",'📄 RON MIẾNG'!I310)</f>
        <v/>
      </c>
      <c r="G3720" s="37">
        <f>IF('📄 RON MIẾNG'!B310="","",'📄 RON MIẾNG'!J310)</f>
        <v/>
      </c>
      <c r="H3720" s="37">
        <f>IF('📄 RON MIẾNG'!B310="","",'📄 RON MIẾNG'!K310)</f>
        <v/>
      </c>
      <c r="I3720" s="37">
        <f>IF('📄 RON MIẾNG'!B310="","",'📄 RON MIẾNG'!L310)</f>
        <v/>
      </c>
      <c r="J3720">
        <f>IF('📄 RON MIẾNG'!B310="","","")</f>
        <v/>
      </c>
      <c r="L3720">
        <f>N(L3719)+IF(AND('🔎 TRA CỨU NHANH'!$C$2&lt;&gt;"",OR(ISNUMBER(SEARCH('🔎 TRA CỨU NHANH'!$C$2,$A3720)),ISNUMBER(SEARCH('🔎 TRA CỨU NHANH'!$C$2,$B3720)))),1,0)</f>
        <v/>
      </c>
      <c r="M3720">
        <f>IF(L3720&gt;N(L3719),L3720,"")</f>
        <v/>
      </c>
      <c r="N3720">
        <f>N(N3719)+IF(AND('💰 BÁO GIÁ'!$C$27&lt;&gt;"",OR(ISNUMBER(SEARCH('💰 BÁO GIÁ'!$C$27,$A3720)),ISNUMBER(SEARCH('💰 BÁO GIÁ'!$C$27,$B3720)))),1,0)</f>
        <v/>
      </c>
      <c r="O3720">
        <f>IF(N3720&gt;N(N3719),N3720,"")</f>
        <v/>
      </c>
    </row>
    <row r="3721">
      <c r="A3721">
        <f>IF('📄 RON MIẾNG'!B311="","",'📄 RON MIẾNG'!B311)</f>
        <v/>
      </c>
      <c r="B3721">
        <f>IF('📄 RON MIẾNG'!B311="","",'📄 RON MIẾNG'!C311)</f>
        <v/>
      </c>
      <c r="C3721">
        <f>IF('📄 RON MIẾNG'!B311="","","Ron miếng")</f>
        <v/>
      </c>
      <c r="D3721">
        <f>IF('📄 RON MIẾNG'!B311="","",'📄 RON MIẾNG'!F311)</f>
        <v/>
      </c>
      <c r="E3721" s="37">
        <f>IF('📄 RON MIẾNG'!B311="","",'📄 RON MIẾNG'!H311)</f>
        <v/>
      </c>
      <c r="F3721" s="37">
        <f>IF('📄 RON MIẾNG'!B311="","",'📄 RON MIẾNG'!I311)</f>
        <v/>
      </c>
      <c r="G3721" s="37">
        <f>IF('📄 RON MIẾNG'!B311="","",'📄 RON MIẾNG'!J311)</f>
        <v/>
      </c>
      <c r="H3721" s="37">
        <f>IF('📄 RON MIẾNG'!B311="","",'📄 RON MIẾNG'!K311)</f>
        <v/>
      </c>
      <c r="I3721" s="37">
        <f>IF('📄 RON MIẾNG'!B311="","",'📄 RON MIẾNG'!L311)</f>
        <v/>
      </c>
      <c r="J3721">
        <f>IF('📄 RON MIẾNG'!B311="","","")</f>
        <v/>
      </c>
      <c r="L3721">
        <f>N(L3720)+IF(AND('🔎 TRA CỨU NHANH'!$C$2&lt;&gt;"",OR(ISNUMBER(SEARCH('🔎 TRA CỨU NHANH'!$C$2,$A3721)),ISNUMBER(SEARCH('🔎 TRA CỨU NHANH'!$C$2,$B3721)))),1,0)</f>
        <v/>
      </c>
      <c r="M3721">
        <f>IF(L3721&gt;N(L3720),L3721,"")</f>
        <v/>
      </c>
      <c r="N3721">
        <f>N(N3720)+IF(AND('💰 BÁO GIÁ'!$C$27&lt;&gt;"",OR(ISNUMBER(SEARCH('💰 BÁO GIÁ'!$C$27,$A3721)),ISNUMBER(SEARCH('💰 BÁO GIÁ'!$C$27,$B3721)))),1,0)</f>
        <v/>
      </c>
      <c r="O3721">
        <f>IF(N3721&gt;N(N3720),N3721,"")</f>
        <v/>
      </c>
    </row>
    <row r="3722">
      <c r="A3722">
        <f>IF('📄 RON MIẾNG'!B312="","",'📄 RON MIẾNG'!B312)</f>
        <v/>
      </c>
      <c r="B3722">
        <f>IF('📄 RON MIẾNG'!B312="","",'📄 RON MIẾNG'!C312)</f>
        <v/>
      </c>
      <c r="C3722">
        <f>IF('📄 RON MIẾNG'!B312="","","Ron miếng")</f>
        <v/>
      </c>
      <c r="D3722">
        <f>IF('📄 RON MIẾNG'!B312="","",'📄 RON MIẾNG'!F312)</f>
        <v/>
      </c>
      <c r="E3722" s="37">
        <f>IF('📄 RON MIẾNG'!B312="","",'📄 RON MIẾNG'!H312)</f>
        <v/>
      </c>
      <c r="F3722" s="37">
        <f>IF('📄 RON MIẾNG'!B312="","",'📄 RON MIẾNG'!I312)</f>
        <v/>
      </c>
      <c r="G3722" s="37">
        <f>IF('📄 RON MIẾNG'!B312="","",'📄 RON MIẾNG'!J312)</f>
        <v/>
      </c>
      <c r="H3722" s="37">
        <f>IF('📄 RON MIẾNG'!B312="","",'📄 RON MIẾNG'!K312)</f>
        <v/>
      </c>
      <c r="I3722" s="37">
        <f>IF('📄 RON MIẾNG'!B312="","",'📄 RON MIẾNG'!L312)</f>
        <v/>
      </c>
      <c r="J3722">
        <f>IF('📄 RON MIẾNG'!B312="","","")</f>
        <v/>
      </c>
      <c r="L3722">
        <f>N(L3721)+IF(AND('🔎 TRA CỨU NHANH'!$C$2&lt;&gt;"",OR(ISNUMBER(SEARCH('🔎 TRA CỨU NHANH'!$C$2,$A3722)),ISNUMBER(SEARCH('🔎 TRA CỨU NHANH'!$C$2,$B3722)))),1,0)</f>
        <v/>
      </c>
      <c r="M3722">
        <f>IF(L3722&gt;N(L3721),L3722,"")</f>
        <v/>
      </c>
      <c r="N3722">
        <f>N(N3721)+IF(AND('💰 BÁO GIÁ'!$C$27&lt;&gt;"",OR(ISNUMBER(SEARCH('💰 BÁO GIÁ'!$C$27,$A3722)),ISNUMBER(SEARCH('💰 BÁO GIÁ'!$C$27,$B3722)))),1,0)</f>
        <v/>
      </c>
      <c r="O3722">
        <f>IF(N3722&gt;N(N3721),N3722,"")</f>
        <v/>
      </c>
    </row>
    <row r="3723">
      <c r="A3723">
        <f>IF('📄 RON MIẾNG'!B313="","",'📄 RON MIẾNG'!B313)</f>
        <v/>
      </c>
      <c r="B3723">
        <f>IF('📄 RON MIẾNG'!B313="","",'📄 RON MIẾNG'!C313)</f>
        <v/>
      </c>
      <c r="C3723">
        <f>IF('📄 RON MIẾNG'!B313="","","Ron miếng")</f>
        <v/>
      </c>
      <c r="D3723">
        <f>IF('📄 RON MIẾNG'!B313="","",'📄 RON MIẾNG'!F313)</f>
        <v/>
      </c>
      <c r="E3723" s="37">
        <f>IF('📄 RON MIẾNG'!B313="","",'📄 RON MIẾNG'!H313)</f>
        <v/>
      </c>
      <c r="F3723" s="37">
        <f>IF('📄 RON MIẾNG'!B313="","",'📄 RON MIẾNG'!I313)</f>
        <v/>
      </c>
      <c r="G3723" s="37">
        <f>IF('📄 RON MIẾNG'!B313="","",'📄 RON MIẾNG'!J313)</f>
        <v/>
      </c>
      <c r="H3723" s="37">
        <f>IF('📄 RON MIẾNG'!B313="","",'📄 RON MIẾNG'!K313)</f>
        <v/>
      </c>
      <c r="I3723" s="37">
        <f>IF('📄 RON MIẾNG'!B313="","",'📄 RON MIẾNG'!L313)</f>
        <v/>
      </c>
      <c r="J3723">
        <f>IF('📄 RON MIẾNG'!B313="","","")</f>
        <v/>
      </c>
      <c r="L3723">
        <f>N(L3722)+IF(AND('🔎 TRA CỨU NHANH'!$C$2&lt;&gt;"",OR(ISNUMBER(SEARCH('🔎 TRA CỨU NHANH'!$C$2,$A3723)),ISNUMBER(SEARCH('🔎 TRA CỨU NHANH'!$C$2,$B3723)))),1,0)</f>
        <v/>
      </c>
      <c r="M3723">
        <f>IF(L3723&gt;N(L3722),L3723,"")</f>
        <v/>
      </c>
      <c r="N3723">
        <f>N(N3722)+IF(AND('💰 BÁO GIÁ'!$C$27&lt;&gt;"",OR(ISNUMBER(SEARCH('💰 BÁO GIÁ'!$C$27,$A3723)),ISNUMBER(SEARCH('💰 BÁO GIÁ'!$C$27,$B3723)))),1,0)</f>
        <v/>
      </c>
      <c r="O3723">
        <f>IF(N3723&gt;N(N3722),N3723,"")</f>
        <v/>
      </c>
    </row>
    <row r="3724">
      <c r="A3724">
        <f>IF('📄 RON MIẾNG'!B314="","",'📄 RON MIẾNG'!B314)</f>
        <v/>
      </c>
      <c r="B3724">
        <f>IF('📄 RON MIẾNG'!B314="","",'📄 RON MIẾNG'!C314)</f>
        <v/>
      </c>
      <c r="C3724">
        <f>IF('📄 RON MIẾNG'!B314="","","Ron miếng")</f>
        <v/>
      </c>
      <c r="D3724">
        <f>IF('📄 RON MIẾNG'!B314="","",'📄 RON MIẾNG'!F314)</f>
        <v/>
      </c>
      <c r="E3724" s="37">
        <f>IF('📄 RON MIẾNG'!B314="","",'📄 RON MIẾNG'!H314)</f>
        <v/>
      </c>
      <c r="F3724" s="37">
        <f>IF('📄 RON MIẾNG'!B314="","",'📄 RON MIẾNG'!I314)</f>
        <v/>
      </c>
      <c r="G3724" s="37">
        <f>IF('📄 RON MIẾNG'!B314="","",'📄 RON MIẾNG'!J314)</f>
        <v/>
      </c>
      <c r="H3724" s="37">
        <f>IF('📄 RON MIẾNG'!B314="","",'📄 RON MIẾNG'!K314)</f>
        <v/>
      </c>
      <c r="I3724" s="37">
        <f>IF('📄 RON MIẾNG'!B314="","",'📄 RON MIẾNG'!L314)</f>
        <v/>
      </c>
      <c r="J3724">
        <f>IF('📄 RON MIẾNG'!B314="","","")</f>
        <v/>
      </c>
      <c r="L3724">
        <f>N(L3723)+IF(AND('🔎 TRA CỨU NHANH'!$C$2&lt;&gt;"",OR(ISNUMBER(SEARCH('🔎 TRA CỨU NHANH'!$C$2,$A3724)),ISNUMBER(SEARCH('🔎 TRA CỨU NHANH'!$C$2,$B3724)))),1,0)</f>
        <v/>
      </c>
      <c r="M3724">
        <f>IF(L3724&gt;N(L3723),L3724,"")</f>
        <v/>
      </c>
      <c r="N3724">
        <f>N(N3723)+IF(AND('💰 BÁO GIÁ'!$C$27&lt;&gt;"",OR(ISNUMBER(SEARCH('💰 BÁO GIÁ'!$C$27,$A3724)),ISNUMBER(SEARCH('💰 BÁO GIÁ'!$C$27,$B3724)))),1,0)</f>
        <v/>
      </c>
      <c r="O3724">
        <f>IF(N3724&gt;N(N3723),N3724,"")</f>
        <v/>
      </c>
    </row>
    <row r="3725">
      <c r="A3725">
        <f>IF('📄 RON MIẾNG'!B315="","",'📄 RON MIẾNG'!B315)</f>
        <v/>
      </c>
      <c r="B3725">
        <f>IF('📄 RON MIẾNG'!B315="","",'📄 RON MIẾNG'!C315)</f>
        <v/>
      </c>
      <c r="C3725">
        <f>IF('📄 RON MIẾNG'!B315="","","Ron miếng")</f>
        <v/>
      </c>
      <c r="D3725">
        <f>IF('📄 RON MIẾNG'!B315="","",'📄 RON MIẾNG'!F315)</f>
        <v/>
      </c>
      <c r="E3725" s="37">
        <f>IF('📄 RON MIẾNG'!B315="","",'📄 RON MIẾNG'!H315)</f>
        <v/>
      </c>
      <c r="F3725" s="37">
        <f>IF('📄 RON MIẾNG'!B315="","",'📄 RON MIẾNG'!I315)</f>
        <v/>
      </c>
      <c r="G3725" s="37">
        <f>IF('📄 RON MIẾNG'!B315="","",'📄 RON MIẾNG'!J315)</f>
        <v/>
      </c>
      <c r="H3725" s="37">
        <f>IF('📄 RON MIẾNG'!B315="","",'📄 RON MIẾNG'!K315)</f>
        <v/>
      </c>
      <c r="I3725" s="37">
        <f>IF('📄 RON MIẾNG'!B315="","",'📄 RON MIẾNG'!L315)</f>
        <v/>
      </c>
      <c r="J3725">
        <f>IF('📄 RON MIẾNG'!B315="","","")</f>
        <v/>
      </c>
      <c r="L3725">
        <f>N(L3724)+IF(AND('🔎 TRA CỨU NHANH'!$C$2&lt;&gt;"",OR(ISNUMBER(SEARCH('🔎 TRA CỨU NHANH'!$C$2,$A3725)),ISNUMBER(SEARCH('🔎 TRA CỨU NHANH'!$C$2,$B3725)))),1,0)</f>
        <v/>
      </c>
      <c r="M3725">
        <f>IF(L3725&gt;N(L3724),L3725,"")</f>
        <v/>
      </c>
      <c r="N3725">
        <f>N(N3724)+IF(AND('💰 BÁO GIÁ'!$C$27&lt;&gt;"",OR(ISNUMBER(SEARCH('💰 BÁO GIÁ'!$C$27,$A3725)),ISNUMBER(SEARCH('💰 BÁO GIÁ'!$C$27,$B3725)))),1,0)</f>
        <v/>
      </c>
      <c r="O3725">
        <f>IF(N3725&gt;N(N3724),N3725,"")</f>
        <v/>
      </c>
    </row>
    <row r="3726">
      <c r="A3726">
        <f>IF('📄 RON MIẾNG'!B316="","",'📄 RON MIẾNG'!B316)</f>
        <v/>
      </c>
      <c r="B3726">
        <f>IF('📄 RON MIẾNG'!B316="","",'📄 RON MIẾNG'!C316)</f>
        <v/>
      </c>
      <c r="C3726">
        <f>IF('📄 RON MIẾNG'!B316="","","Ron miếng")</f>
        <v/>
      </c>
      <c r="D3726">
        <f>IF('📄 RON MIẾNG'!B316="","",'📄 RON MIẾNG'!F316)</f>
        <v/>
      </c>
      <c r="E3726" s="37">
        <f>IF('📄 RON MIẾNG'!B316="","",'📄 RON MIẾNG'!H316)</f>
        <v/>
      </c>
      <c r="F3726" s="37">
        <f>IF('📄 RON MIẾNG'!B316="","",'📄 RON MIẾNG'!I316)</f>
        <v/>
      </c>
      <c r="G3726" s="37">
        <f>IF('📄 RON MIẾNG'!B316="","",'📄 RON MIẾNG'!J316)</f>
        <v/>
      </c>
      <c r="H3726" s="37">
        <f>IF('📄 RON MIẾNG'!B316="","",'📄 RON MIẾNG'!K316)</f>
        <v/>
      </c>
      <c r="I3726" s="37">
        <f>IF('📄 RON MIẾNG'!B316="","",'📄 RON MIẾNG'!L316)</f>
        <v/>
      </c>
      <c r="J3726">
        <f>IF('📄 RON MIẾNG'!B316="","","")</f>
        <v/>
      </c>
      <c r="L3726">
        <f>N(L3725)+IF(AND('🔎 TRA CỨU NHANH'!$C$2&lt;&gt;"",OR(ISNUMBER(SEARCH('🔎 TRA CỨU NHANH'!$C$2,$A3726)),ISNUMBER(SEARCH('🔎 TRA CỨU NHANH'!$C$2,$B3726)))),1,0)</f>
        <v/>
      </c>
      <c r="M3726">
        <f>IF(L3726&gt;N(L3725),L3726,"")</f>
        <v/>
      </c>
      <c r="N3726">
        <f>N(N3725)+IF(AND('💰 BÁO GIÁ'!$C$27&lt;&gt;"",OR(ISNUMBER(SEARCH('💰 BÁO GIÁ'!$C$27,$A3726)),ISNUMBER(SEARCH('💰 BÁO GIÁ'!$C$27,$B3726)))),1,0)</f>
        <v/>
      </c>
      <c r="O3726">
        <f>IF(N3726&gt;N(N3725),N3726,"")</f>
        <v/>
      </c>
    </row>
    <row r="3727">
      <c r="A3727">
        <f>IF('📄 RON MIẾNG'!B317="","",'📄 RON MIẾNG'!B317)</f>
        <v/>
      </c>
      <c r="B3727">
        <f>IF('📄 RON MIẾNG'!B317="","",'📄 RON MIẾNG'!C317)</f>
        <v/>
      </c>
      <c r="C3727">
        <f>IF('📄 RON MIẾNG'!B317="","","Ron miếng")</f>
        <v/>
      </c>
      <c r="D3727">
        <f>IF('📄 RON MIẾNG'!B317="","",'📄 RON MIẾNG'!F317)</f>
        <v/>
      </c>
      <c r="E3727" s="37">
        <f>IF('📄 RON MIẾNG'!B317="","",'📄 RON MIẾNG'!H317)</f>
        <v/>
      </c>
      <c r="F3727" s="37">
        <f>IF('📄 RON MIẾNG'!B317="","",'📄 RON MIẾNG'!I317)</f>
        <v/>
      </c>
      <c r="G3727" s="37">
        <f>IF('📄 RON MIẾNG'!B317="","",'📄 RON MIẾNG'!J317)</f>
        <v/>
      </c>
      <c r="H3727" s="37">
        <f>IF('📄 RON MIẾNG'!B317="","",'📄 RON MIẾNG'!K317)</f>
        <v/>
      </c>
      <c r="I3727" s="37">
        <f>IF('📄 RON MIẾNG'!B317="","",'📄 RON MIẾNG'!L317)</f>
        <v/>
      </c>
      <c r="J3727">
        <f>IF('📄 RON MIẾNG'!B317="","","")</f>
        <v/>
      </c>
      <c r="L3727">
        <f>N(L3726)+IF(AND('🔎 TRA CỨU NHANH'!$C$2&lt;&gt;"",OR(ISNUMBER(SEARCH('🔎 TRA CỨU NHANH'!$C$2,$A3727)),ISNUMBER(SEARCH('🔎 TRA CỨU NHANH'!$C$2,$B3727)))),1,0)</f>
        <v/>
      </c>
      <c r="M3727">
        <f>IF(L3727&gt;N(L3726),L3727,"")</f>
        <v/>
      </c>
      <c r="N3727">
        <f>N(N3726)+IF(AND('💰 BÁO GIÁ'!$C$27&lt;&gt;"",OR(ISNUMBER(SEARCH('💰 BÁO GIÁ'!$C$27,$A3727)),ISNUMBER(SEARCH('💰 BÁO GIÁ'!$C$27,$B3727)))),1,0)</f>
        <v/>
      </c>
      <c r="O3727">
        <f>IF(N3727&gt;N(N3726),N3727,"")</f>
        <v/>
      </c>
    </row>
    <row r="3728">
      <c r="A3728">
        <f>IF('📄 RON MIẾNG'!B318="","",'📄 RON MIẾNG'!B318)</f>
        <v/>
      </c>
      <c r="B3728">
        <f>IF('📄 RON MIẾNG'!B318="","",'📄 RON MIẾNG'!C318)</f>
        <v/>
      </c>
      <c r="C3728">
        <f>IF('📄 RON MIẾNG'!B318="","","Ron miếng")</f>
        <v/>
      </c>
      <c r="D3728">
        <f>IF('📄 RON MIẾNG'!B318="","",'📄 RON MIẾNG'!F318)</f>
        <v/>
      </c>
      <c r="E3728" s="37">
        <f>IF('📄 RON MIẾNG'!B318="","",'📄 RON MIẾNG'!H318)</f>
        <v/>
      </c>
      <c r="F3728" s="37">
        <f>IF('📄 RON MIẾNG'!B318="","",'📄 RON MIẾNG'!I318)</f>
        <v/>
      </c>
      <c r="G3728" s="37">
        <f>IF('📄 RON MIẾNG'!B318="","",'📄 RON MIẾNG'!J318)</f>
        <v/>
      </c>
      <c r="H3728" s="37">
        <f>IF('📄 RON MIẾNG'!B318="","",'📄 RON MIẾNG'!K318)</f>
        <v/>
      </c>
      <c r="I3728" s="37">
        <f>IF('📄 RON MIẾNG'!B318="","",'📄 RON MIẾNG'!L318)</f>
        <v/>
      </c>
      <c r="J3728">
        <f>IF('📄 RON MIẾNG'!B318="","","")</f>
        <v/>
      </c>
      <c r="L3728">
        <f>N(L3727)+IF(AND('🔎 TRA CỨU NHANH'!$C$2&lt;&gt;"",OR(ISNUMBER(SEARCH('🔎 TRA CỨU NHANH'!$C$2,$A3728)),ISNUMBER(SEARCH('🔎 TRA CỨU NHANH'!$C$2,$B3728)))),1,0)</f>
        <v/>
      </c>
      <c r="M3728">
        <f>IF(L3728&gt;N(L3727),L3728,"")</f>
        <v/>
      </c>
      <c r="N3728">
        <f>N(N3727)+IF(AND('💰 BÁO GIÁ'!$C$27&lt;&gt;"",OR(ISNUMBER(SEARCH('💰 BÁO GIÁ'!$C$27,$A3728)),ISNUMBER(SEARCH('💰 BÁO GIÁ'!$C$27,$B3728)))),1,0)</f>
        <v/>
      </c>
      <c r="O3728">
        <f>IF(N3728&gt;N(N3727),N3728,"")</f>
        <v/>
      </c>
    </row>
    <row r="3729">
      <c r="A3729">
        <f>IF('📄 RON MIẾNG'!B319="","",'📄 RON MIẾNG'!B319)</f>
        <v/>
      </c>
      <c r="B3729">
        <f>IF('📄 RON MIẾNG'!B319="","",'📄 RON MIẾNG'!C319)</f>
        <v/>
      </c>
      <c r="C3729">
        <f>IF('📄 RON MIẾNG'!B319="","","Ron miếng")</f>
        <v/>
      </c>
      <c r="D3729">
        <f>IF('📄 RON MIẾNG'!B319="","",'📄 RON MIẾNG'!F319)</f>
        <v/>
      </c>
      <c r="E3729" s="37">
        <f>IF('📄 RON MIẾNG'!B319="","",'📄 RON MIẾNG'!H319)</f>
        <v/>
      </c>
      <c r="F3729" s="37">
        <f>IF('📄 RON MIẾNG'!B319="","",'📄 RON MIẾNG'!I319)</f>
        <v/>
      </c>
      <c r="G3729" s="37">
        <f>IF('📄 RON MIẾNG'!B319="","",'📄 RON MIẾNG'!J319)</f>
        <v/>
      </c>
      <c r="H3729" s="37">
        <f>IF('📄 RON MIẾNG'!B319="","",'📄 RON MIẾNG'!K319)</f>
        <v/>
      </c>
      <c r="I3729" s="37">
        <f>IF('📄 RON MIẾNG'!B319="","",'📄 RON MIẾNG'!L319)</f>
        <v/>
      </c>
      <c r="J3729">
        <f>IF('📄 RON MIẾNG'!B319="","","")</f>
        <v/>
      </c>
      <c r="L3729">
        <f>N(L3728)+IF(AND('🔎 TRA CỨU NHANH'!$C$2&lt;&gt;"",OR(ISNUMBER(SEARCH('🔎 TRA CỨU NHANH'!$C$2,$A3729)),ISNUMBER(SEARCH('🔎 TRA CỨU NHANH'!$C$2,$B3729)))),1,0)</f>
        <v/>
      </c>
      <c r="M3729">
        <f>IF(L3729&gt;N(L3728),L3729,"")</f>
        <v/>
      </c>
      <c r="N3729">
        <f>N(N3728)+IF(AND('💰 BÁO GIÁ'!$C$27&lt;&gt;"",OR(ISNUMBER(SEARCH('💰 BÁO GIÁ'!$C$27,$A3729)),ISNUMBER(SEARCH('💰 BÁO GIÁ'!$C$27,$B3729)))),1,0)</f>
        <v/>
      </c>
      <c r="O3729">
        <f>IF(N3729&gt;N(N3728),N3729,"")</f>
        <v/>
      </c>
    </row>
    <row r="3730">
      <c r="A3730">
        <f>IF('📄 RON MIẾNG'!B320="","",'📄 RON MIẾNG'!B320)</f>
        <v/>
      </c>
      <c r="B3730">
        <f>IF('📄 RON MIẾNG'!B320="","",'📄 RON MIẾNG'!C320)</f>
        <v/>
      </c>
      <c r="C3730">
        <f>IF('📄 RON MIẾNG'!B320="","","Ron miếng")</f>
        <v/>
      </c>
      <c r="D3730">
        <f>IF('📄 RON MIẾNG'!B320="","",'📄 RON MIẾNG'!F320)</f>
        <v/>
      </c>
      <c r="E3730" s="37">
        <f>IF('📄 RON MIẾNG'!B320="","",'📄 RON MIẾNG'!H320)</f>
        <v/>
      </c>
      <c r="F3730" s="37">
        <f>IF('📄 RON MIẾNG'!B320="","",'📄 RON MIẾNG'!I320)</f>
        <v/>
      </c>
      <c r="G3730" s="37">
        <f>IF('📄 RON MIẾNG'!B320="","",'📄 RON MIẾNG'!J320)</f>
        <v/>
      </c>
      <c r="H3730" s="37">
        <f>IF('📄 RON MIẾNG'!B320="","",'📄 RON MIẾNG'!K320)</f>
        <v/>
      </c>
      <c r="I3730" s="37">
        <f>IF('📄 RON MIẾNG'!B320="","",'📄 RON MIẾNG'!L320)</f>
        <v/>
      </c>
      <c r="J3730">
        <f>IF('📄 RON MIẾNG'!B320="","","")</f>
        <v/>
      </c>
      <c r="L3730">
        <f>N(L3729)+IF(AND('🔎 TRA CỨU NHANH'!$C$2&lt;&gt;"",OR(ISNUMBER(SEARCH('🔎 TRA CỨU NHANH'!$C$2,$A3730)),ISNUMBER(SEARCH('🔎 TRA CỨU NHANH'!$C$2,$B3730)))),1,0)</f>
        <v/>
      </c>
      <c r="M3730">
        <f>IF(L3730&gt;N(L3729),L3730,"")</f>
        <v/>
      </c>
      <c r="N3730">
        <f>N(N3729)+IF(AND('💰 BÁO GIÁ'!$C$27&lt;&gt;"",OR(ISNUMBER(SEARCH('💰 BÁO GIÁ'!$C$27,$A3730)),ISNUMBER(SEARCH('💰 BÁO GIÁ'!$C$27,$B3730)))),1,0)</f>
        <v/>
      </c>
      <c r="O3730">
        <f>IF(N3730&gt;N(N3729),N3730,"")</f>
        <v/>
      </c>
    </row>
    <row r="3731">
      <c r="A3731">
        <f>IF('📄 RON MIẾNG'!B321="","",'📄 RON MIẾNG'!B321)</f>
        <v/>
      </c>
      <c r="B3731">
        <f>IF('📄 RON MIẾNG'!B321="","",'📄 RON MIẾNG'!C321)</f>
        <v/>
      </c>
      <c r="C3731">
        <f>IF('📄 RON MIẾNG'!B321="","","Ron miếng")</f>
        <v/>
      </c>
      <c r="D3731">
        <f>IF('📄 RON MIẾNG'!B321="","",'📄 RON MIẾNG'!F321)</f>
        <v/>
      </c>
      <c r="E3731" s="37">
        <f>IF('📄 RON MIẾNG'!B321="","",'📄 RON MIẾNG'!H321)</f>
        <v/>
      </c>
      <c r="F3731" s="37">
        <f>IF('📄 RON MIẾNG'!B321="","",'📄 RON MIẾNG'!I321)</f>
        <v/>
      </c>
      <c r="G3731" s="37">
        <f>IF('📄 RON MIẾNG'!B321="","",'📄 RON MIẾNG'!J321)</f>
        <v/>
      </c>
      <c r="H3731" s="37">
        <f>IF('📄 RON MIẾNG'!B321="","",'📄 RON MIẾNG'!K321)</f>
        <v/>
      </c>
      <c r="I3731" s="37">
        <f>IF('📄 RON MIẾNG'!B321="","",'📄 RON MIẾNG'!L321)</f>
        <v/>
      </c>
      <c r="J3731">
        <f>IF('📄 RON MIẾNG'!B321="","","")</f>
        <v/>
      </c>
      <c r="L3731">
        <f>N(L3730)+IF(AND('🔎 TRA CỨU NHANH'!$C$2&lt;&gt;"",OR(ISNUMBER(SEARCH('🔎 TRA CỨU NHANH'!$C$2,$A3731)),ISNUMBER(SEARCH('🔎 TRA CỨU NHANH'!$C$2,$B3731)))),1,0)</f>
        <v/>
      </c>
      <c r="M3731">
        <f>IF(L3731&gt;N(L3730),L3731,"")</f>
        <v/>
      </c>
      <c r="N3731">
        <f>N(N3730)+IF(AND('💰 BÁO GIÁ'!$C$27&lt;&gt;"",OR(ISNUMBER(SEARCH('💰 BÁO GIÁ'!$C$27,$A3731)),ISNUMBER(SEARCH('💰 BÁO GIÁ'!$C$27,$B3731)))),1,0)</f>
        <v/>
      </c>
      <c r="O3731">
        <f>IF(N3731&gt;N(N3730),N3731,"")</f>
        <v/>
      </c>
    </row>
    <row r="3732">
      <c r="A3732">
        <f>IF('📄 RON MIẾNG'!B322="","",'📄 RON MIẾNG'!B322)</f>
        <v/>
      </c>
      <c r="B3732">
        <f>IF('📄 RON MIẾNG'!B322="","",'📄 RON MIẾNG'!C322)</f>
        <v/>
      </c>
      <c r="C3732">
        <f>IF('📄 RON MIẾNG'!B322="","","Ron miếng")</f>
        <v/>
      </c>
      <c r="D3732">
        <f>IF('📄 RON MIẾNG'!B322="","",'📄 RON MIẾNG'!F322)</f>
        <v/>
      </c>
      <c r="E3732" s="37">
        <f>IF('📄 RON MIẾNG'!B322="","",'📄 RON MIẾNG'!H322)</f>
        <v/>
      </c>
      <c r="F3732" s="37">
        <f>IF('📄 RON MIẾNG'!B322="","",'📄 RON MIẾNG'!I322)</f>
        <v/>
      </c>
      <c r="G3732" s="37">
        <f>IF('📄 RON MIẾNG'!B322="","",'📄 RON MIẾNG'!J322)</f>
        <v/>
      </c>
      <c r="H3732" s="37">
        <f>IF('📄 RON MIẾNG'!B322="","",'📄 RON MIẾNG'!K322)</f>
        <v/>
      </c>
      <c r="I3732" s="37">
        <f>IF('📄 RON MIẾNG'!B322="","",'📄 RON MIẾNG'!L322)</f>
        <v/>
      </c>
      <c r="J3732">
        <f>IF('📄 RON MIẾNG'!B322="","","")</f>
        <v/>
      </c>
      <c r="L3732">
        <f>N(L3731)+IF(AND('🔎 TRA CỨU NHANH'!$C$2&lt;&gt;"",OR(ISNUMBER(SEARCH('🔎 TRA CỨU NHANH'!$C$2,$A3732)),ISNUMBER(SEARCH('🔎 TRA CỨU NHANH'!$C$2,$B3732)))),1,0)</f>
        <v/>
      </c>
      <c r="M3732">
        <f>IF(L3732&gt;N(L3731),L3732,"")</f>
        <v/>
      </c>
      <c r="N3732">
        <f>N(N3731)+IF(AND('💰 BÁO GIÁ'!$C$27&lt;&gt;"",OR(ISNUMBER(SEARCH('💰 BÁO GIÁ'!$C$27,$A3732)),ISNUMBER(SEARCH('💰 BÁO GIÁ'!$C$27,$B3732)))),1,0)</f>
        <v/>
      </c>
      <c r="O3732">
        <f>IF(N3732&gt;N(N3731),N3732,"")</f>
        <v/>
      </c>
    </row>
    <row r="3733">
      <c r="A3733">
        <f>IF('📄 RON MIẾNG'!B323="","",'📄 RON MIẾNG'!B323)</f>
        <v/>
      </c>
      <c r="B3733">
        <f>IF('📄 RON MIẾNG'!B323="","",'📄 RON MIẾNG'!C323)</f>
        <v/>
      </c>
      <c r="C3733">
        <f>IF('📄 RON MIẾNG'!B323="","","Ron miếng")</f>
        <v/>
      </c>
      <c r="D3733">
        <f>IF('📄 RON MIẾNG'!B323="","",'📄 RON MIẾNG'!F323)</f>
        <v/>
      </c>
      <c r="E3733" s="37">
        <f>IF('📄 RON MIẾNG'!B323="","",'📄 RON MIẾNG'!H323)</f>
        <v/>
      </c>
      <c r="F3733" s="37">
        <f>IF('📄 RON MIẾNG'!B323="","",'📄 RON MIẾNG'!I323)</f>
        <v/>
      </c>
      <c r="G3733" s="37">
        <f>IF('📄 RON MIẾNG'!B323="","",'📄 RON MIẾNG'!J323)</f>
        <v/>
      </c>
      <c r="H3733" s="37">
        <f>IF('📄 RON MIẾNG'!B323="","",'📄 RON MIẾNG'!K323)</f>
        <v/>
      </c>
      <c r="I3733" s="37">
        <f>IF('📄 RON MIẾNG'!B323="","",'📄 RON MIẾNG'!L323)</f>
        <v/>
      </c>
      <c r="J3733">
        <f>IF('📄 RON MIẾNG'!B323="","","")</f>
        <v/>
      </c>
      <c r="L3733">
        <f>N(L3732)+IF(AND('🔎 TRA CỨU NHANH'!$C$2&lt;&gt;"",OR(ISNUMBER(SEARCH('🔎 TRA CỨU NHANH'!$C$2,$A3733)),ISNUMBER(SEARCH('🔎 TRA CỨU NHANH'!$C$2,$B3733)))),1,0)</f>
        <v/>
      </c>
      <c r="M3733">
        <f>IF(L3733&gt;N(L3732),L3733,"")</f>
        <v/>
      </c>
      <c r="N3733">
        <f>N(N3732)+IF(AND('💰 BÁO GIÁ'!$C$27&lt;&gt;"",OR(ISNUMBER(SEARCH('💰 BÁO GIÁ'!$C$27,$A3733)),ISNUMBER(SEARCH('💰 BÁO GIÁ'!$C$27,$B3733)))),1,0)</f>
        <v/>
      </c>
      <c r="O3733">
        <f>IF(N3733&gt;N(N3732),N3733,"")</f>
        <v/>
      </c>
    </row>
    <row r="3734">
      <c r="A3734">
        <f>IF('📄 RON MIẾNG'!B324="","",'📄 RON MIẾNG'!B324)</f>
        <v/>
      </c>
      <c r="B3734">
        <f>IF('📄 RON MIẾNG'!B324="","",'📄 RON MIẾNG'!C324)</f>
        <v/>
      </c>
      <c r="C3734">
        <f>IF('📄 RON MIẾNG'!B324="","","Ron miếng")</f>
        <v/>
      </c>
      <c r="D3734">
        <f>IF('📄 RON MIẾNG'!B324="","",'📄 RON MIẾNG'!F324)</f>
        <v/>
      </c>
      <c r="E3734" s="37">
        <f>IF('📄 RON MIẾNG'!B324="","",'📄 RON MIẾNG'!H324)</f>
        <v/>
      </c>
      <c r="F3734" s="37">
        <f>IF('📄 RON MIẾNG'!B324="","",'📄 RON MIẾNG'!I324)</f>
        <v/>
      </c>
      <c r="G3734" s="37">
        <f>IF('📄 RON MIẾNG'!B324="","",'📄 RON MIẾNG'!J324)</f>
        <v/>
      </c>
      <c r="H3734" s="37">
        <f>IF('📄 RON MIẾNG'!B324="","",'📄 RON MIẾNG'!K324)</f>
        <v/>
      </c>
      <c r="I3734" s="37">
        <f>IF('📄 RON MIẾNG'!B324="","",'📄 RON MIẾNG'!L324)</f>
        <v/>
      </c>
      <c r="J3734">
        <f>IF('📄 RON MIẾNG'!B324="","","")</f>
        <v/>
      </c>
      <c r="L3734">
        <f>N(L3733)+IF(AND('🔎 TRA CỨU NHANH'!$C$2&lt;&gt;"",OR(ISNUMBER(SEARCH('🔎 TRA CỨU NHANH'!$C$2,$A3734)),ISNUMBER(SEARCH('🔎 TRA CỨU NHANH'!$C$2,$B3734)))),1,0)</f>
        <v/>
      </c>
      <c r="M3734">
        <f>IF(L3734&gt;N(L3733),L3734,"")</f>
        <v/>
      </c>
      <c r="N3734">
        <f>N(N3733)+IF(AND('💰 BÁO GIÁ'!$C$27&lt;&gt;"",OR(ISNUMBER(SEARCH('💰 BÁO GIÁ'!$C$27,$A3734)),ISNUMBER(SEARCH('💰 BÁO GIÁ'!$C$27,$B3734)))),1,0)</f>
        <v/>
      </c>
      <c r="O3734">
        <f>IF(N3734&gt;N(N3733),N3734,"")</f>
        <v/>
      </c>
    </row>
    <row r="3735">
      <c r="A3735">
        <f>IF('📄 RON MIẾNG'!B325="","",'📄 RON MIẾNG'!B325)</f>
        <v/>
      </c>
      <c r="B3735">
        <f>IF('📄 RON MIẾNG'!B325="","",'📄 RON MIẾNG'!C325)</f>
        <v/>
      </c>
      <c r="C3735">
        <f>IF('📄 RON MIẾNG'!B325="","","Ron miếng")</f>
        <v/>
      </c>
      <c r="D3735">
        <f>IF('📄 RON MIẾNG'!B325="","",'📄 RON MIẾNG'!F325)</f>
        <v/>
      </c>
      <c r="E3735" s="37">
        <f>IF('📄 RON MIẾNG'!B325="","",'📄 RON MIẾNG'!H325)</f>
        <v/>
      </c>
      <c r="F3735" s="37">
        <f>IF('📄 RON MIẾNG'!B325="","",'📄 RON MIẾNG'!I325)</f>
        <v/>
      </c>
      <c r="G3735" s="37">
        <f>IF('📄 RON MIẾNG'!B325="","",'📄 RON MIẾNG'!J325)</f>
        <v/>
      </c>
      <c r="H3735" s="37">
        <f>IF('📄 RON MIẾNG'!B325="","",'📄 RON MIẾNG'!K325)</f>
        <v/>
      </c>
      <c r="I3735" s="37">
        <f>IF('📄 RON MIẾNG'!B325="","",'📄 RON MIẾNG'!L325)</f>
        <v/>
      </c>
      <c r="J3735">
        <f>IF('📄 RON MIẾNG'!B325="","","")</f>
        <v/>
      </c>
      <c r="L3735">
        <f>N(L3734)+IF(AND('🔎 TRA CỨU NHANH'!$C$2&lt;&gt;"",OR(ISNUMBER(SEARCH('🔎 TRA CỨU NHANH'!$C$2,$A3735)),ISNUMBER(SEARCH('🔎 TRA CỨU NHANH'!$C$2,$B3735)))),1,0)</f>
        <v/>
      </c>
      <c r="M3735">
        <f>IF(L3735&gt;N(L3734),L3735,"")</f>
        <v/>
      </c>
      <c r="N3735">
        <f>N(N3734)+IF(AND('💰 BÁO GIÁ'!$C$27&lt;&gt;"",OR(ISNUMBER(SEARCH('💰 BÁO GIÁ'!$C$27,$A3735)),ISNUMBER(SEARCH('💰 BÁO GIÁ'!$C$27,$B3735)))),1,0)</f>
        <v/>
      </c>
      <c r="O3735">
        <f>IF(N3735&gt;N(N3734),N3735,"")</f>
        <v/>
      </c>
    </row>
    <row r="3736">
      <c r="A3736">
        <f>IF('📄 RON MIẾNG'!B326="","",'📄 RON MIẾNG'!B326)</f>
        <v/>
      </c>
      <c r="B3736">
        <f>IF('📄 RON MIẾNG'!B326="","",'📄 RON MIẾNG'!C326)</f>
        <v/>
      </c>
      <c r="C3736">
        <f>IF('📄 RON MIẾNG'!B326="","","Ron miếng")</f>
        <v/>
      </c>
      <c r="D3736">
        <f>IF('📄 RON MIẾNG'!B326="","",'📄 RON MIẾNG'!F326)</f>
        <v/>
      </c>
      <c r="E3736" s="37">
        <f>IF('📄 RON MIẾNG'!B326="","",'📄 RON MIẾNG'!H326)</f>
        <v/>
      </c>
      <c r="F3736" s="37">
        <f>IF('📄 RON MIẾNG'!B326="","",'📄 RON MIẾNG'!I326)</f>
        <v/>
      </c>
      <c r="G3736" s="37">
        <f>IF('📄 RON MIẾNG'!B326="","",'📄 RON MIẾNG'!J326)</f>
        <v/>
      </c>
      <c r="H3736" s="37">
        <f>IF('📄 RON MIẾNG'!B326="","",'📄 RON MIẾNG'!K326)</f>
        <v/>
      </c>
      <c r="I3736" s="37">
        <f>IF('📄 RON MIẾNG'!B326="","",'📄 RON MIẾNG'!L326)</f>
        <v/>
      </c>
      <c r="J3736">
        <f>IF('📄 RON MIẾNG'!B326="","","")</f>
        <v/>
      </c>
      <c r="L3736">
        <f>N(L3735)+IF(AND('🔎 TRA CỨU NHANH'!$C$2&lt;&gt;"",OR(ISNUMBER(SEARCH('🔎 TRA CỨU NHANH'!$C$2,$A3736)),ISNUMBER(SEARCH('🔎 TRA CỨU NHANH'!$C$2,$B3736)))),1,0)</f>
        <v/>
      </c>
      <c r="M3736">
        <f>IF(L3736&gt;N(L3735),L3736,"")</f>
        <v/>
      </c>
      <c r="N3736">
        <f>N(N3735)+IF(AND('💰 BÁO GIÁ'!$C$27&lt;&gt;"",OR(ISNUMBER(SEARCH('💰 BÁO GIÁ'!$C$27,$A3736)),ISNUMBER(SEARCH('💰 BÁO GIÁ'!$C$27,$B3736)))),1,0)</f>
        <v/>
      </c>
      <c r="O3736">
        <f>IF(N3736&gt;N(N3735),N3736,"")</f>
        <v/>
      </c>
    </row>
    <row r="3737">
      <c r="A3737">
        <f>IF('📄 RON MIẾNG'!B327="","",'📄 RON MIẾNG'!B327)</f>
        <v/>
      </c>
      <c r="B3737">
        <f>IF('📄 RON MIẾNG'!B327="","",'📄 RON MIẾNG'!C327)</f>
        <v/>
      </c>
      <c r="C3737">
        <f>IF('📄 RON MIẾNG'!B327="","","Ron miếng")</f>
        <v/>
      </c>
      <c r="D3737">
        <f>IF('📄 RON MIẾNG'!B327="","",'📄 RON MIẾNG'!F327)</f>
        <v/>
      </c>
      <c r="E3737" s="37">
        <f>IF('📄 RON MIẾNG'!B327="","",'📄 RON MIẾNG'!H327)</f>
        <v/>
      </c>
      <c r="F3737" s="37">
        <f>IF('📄 RON MIẾNG'!B327="","",'📄 RON MIẾNG'!I327)</f>
        <v/>
      </c>
      <c r="G3737" s="37">
        <f>IF('📄 RON MIẾNG'!B327="","",'📄 RON MIẾNG'!J327)</f>
        <v/>
      </c>
      <c r="H3737" s="37">
        <f>IF('📄 RON MIẾNG'!B327="","",'📄 RON MIẾNG'!K327)</f>
        <v/>
      </c>
      <c r="I3737" s="37">
        <f>IF('📄 RON MIẾNG'!B327="","",'📄 RON MIẾNG'!L327)</f>
        <v/>
      </c>
      <c r="J3737">
        <f>IF('📄 RON MIẾNG'!B327="","","")</f>
        <v/>
      </c>
      <c r="L3737">
        <f>N(L3736)+IF(AND('🔎 TRA CỨU NHANH'!$C$2&lt;&gt;"",OR(ISNUMBER(SEARCH('🔎 TRA CỨU NHANH'!$C$2,$A3737)),ISNUMBER(SEARCH('🔎 TRA CỨU NHANH'!$C$2,$B3737)))),1,0)</f>
        <v/>
      </c>
      <c r="M3737">
        <f>IF(L3737&gt;N(L3736),L3737,"")</f>
        <v/>
      </c>
      <c r="N3737">
        <f>N(N3736)+IF(AND('💰 BÁO GIÁ'!$C$27&lt;&gt;"",OR(ISNUMBER(SEARCH('💰 BÁO GIÁ'!$C$27,$A3737)),ISNUMBER(SEARCH('💰 BÁO GIÁ'!$C$27,$B3737)))),1,0)</f>
        <v/>
      </c>
      <c r="O3737">
        <f>IF(N3737&gt;N(N3736),N3737,"")</f>
        <v/>
      </c>
    </row>
    <row r="3738">
      <c r="A3738">
        <f>IF('📄 RON MIẾNG'!B328="","",'📄 RON MIẾNG'!B328)</f>
        <v/>
      </c>
      <c r="B3738">
        <f>IF('📄 RON MIẾNG'!B328="","",'📄 RON MIẾNG'!C328)</f>
        <v/>
      </c>
      <c r="C3738">
        <f>IF('📄 RON MIẾNG'!B328="","","Ron miếng")</f>
        <v/>
      </c>
      <c r="D3738">
        <f>IF('📄 RON MIẾNG'!B328="","",'📄 RON MIẾNG'!F328)</f>
        <v/>
      </c>
      <c r="E3738" s="37">
        <f>IF('📄 RON MIẾNG'!B328="","",'📄 RON MIẾNG'!H328)</f>
        <v/>
      </c>
      <c r="F3738" s="37">
        <f>IF('📄 RON MIẾNG'!B328="","",'📄 RON MIẾNG'!I328)</f>
        <v/>
      </c>
      <c r="G3738" s="37">
        <f>IF('📄 RON MIẾNG'!B328="","",'📄 RON MIẾNG'!J328)</f>
        <v/>
      </c>
      <c r="H3738" s="37">
        <f>IF('📄 RON MIẾNG'!B328="","",'📄 RON MIẾNG'!K328)</f>
        <v/>
      </c>
      <c r="I3738" s="37">
        <f>IF('📄 RON MIẾNG'!B328="","",'📄 RON MIẾNG'!L328)</f>
        <v/>
      </c>
      <c r="J3738">
        <f>IF('📄 RON MIẾNG'!B328="","","")</f>
        <v/>
      </c>
      <c r="L3738">
        <f>N(L3737)+IF(AND('🔎 TRA CỨU NHANH'!$C$2&lt;&gt;"",OR(ISNUMBER(SEARCH('🔎 TRA CỨU NHANH'!$C$2,$A3738)),ISNUMBER(SEARCH('🔎 TRA CỨU NHANH'!$C$2,$B3738)))),1,0)</f>
        <v/>
      </c>
      <c r="M3738">
        <f>IF(L3738&gt;N(L3737),L3738,"")</f>
        <v/>
      </c>
      <c r="N3738">
        <f>N(N3737)+IF(AND('💰 BÁO GIÁ'!$C$27&lt;&gt;"",OR(ISNUMBER(SEARCH('💰 BÁO GIÁ'!$C$27,$A3738)),ISNUMBER(SEARCH('💰 BÁO GIÁ'!$C$27,$B3738)))),1,0)</f>
        <v/>
      </c>
      <c r="O3738">
        <f>IF(N3738&gt;N(N3737),N3738,"")</f>
        <v/>
      </c>
    </row>
    <row r="3739">
      <c r="A3739">
        <f>IF('📄 RON MIẾNG'!B329="","",'📄 RON MIẾNG'!B329)</f>
        <v/>
      </c>
      <c r="B3739">
        <f>IF('📄 RON MIẾNG'!B329="","",'📄 RON MIẾNG'!C329)</f>
        <v/>
      </c>
      <c r="C3739">
        <f>IF('📄 RON MIẾNG'!B329="","","Ron miếng")</f>
        <v/>
      </c>
      <c r="D3739">
        <f>IF('📄 RON MIẾNG'!B329="","",'📄 RON MIẾNG'!F329)</f>
        <v/>
      </c>
      <c r="E3739" s="37">
        <f>IF('📄 RON MIẾNG'!B329="","",'📄 RON MIẾNG'!H329)</f>
        <v/>
      </c>
      <c r="F3739" s="37">
        <f>IF('📄 RON MIẾNG'!B329="","",'📄 RON MIẾNG'!I329)</f>
        <v/>
      </c>
      <c r="G3739" s="37">
        <f>IF('📄 RON MIẾNG'!B329="","",'📄 RON MIẾNG'!J329)</f>
        <v/>
      </c>
      <c r="H3739" s="37">
        <f>IF('📄 RON MIẾNG'!B329="","",'📄 RON MIẾNG'!K329)</f>
        <v/>
      </c>
      <c r="I3739" s="37">
        <f>IF('📄 RON MIẾNG'!B329="","",'📄 RON MIẾNG'!L329)</f>
        <v/>
      </c>
      <c r="J3739">
        <f>IF('📄 RON MIẾNG'!B329="","","")</f>
        <v/>
      </c>
      <c r="L3739">
        <f>N(L3738)+IF(AND('🔎 TRA CỨU NHANH'!$C$2&lt;&gt;"",OR(ISNUMBER(SEARCH('🔎 TRA CỨU NHANH'!$C$2,$A3739)),ISNUMBER(SEARCH('🔎 TRA CỨU NHANH'!$C$2,$B3739)))),1,0)</f>
        <v/>
      </c>
      <c r="M3739">
        <f>IF(L3739&gt;N(L3738),L3739,"")</f>
        <v/>
      </c>
      <c r="N3739">
        <f>N(N3738)+IF(AND('💰 BÁO GIÁ'!$C$27&lt;&gt;"",OR(ISNUMBER(SEARCH('💰 BÁO GIÁ'!$C$27,$A3739)),ISNUMBER(SEARCH('💰 BÁO GIÁ'!$C$27,$B3739)))),1,0)</f>
        <v/>
      </c>
      <c r="O3739">
        <f>IF(N3739&gt;N(N3738),N3739,"")</f>
        <v/>
      </c>
    </row>
    <row r="3740">
      <c r="A3740">
        <f>IF('📄 RON MIẾNG'!B330="","",'📄 RON MIẾNG'!B330)</f>
        <v/>
      </c>
      <c r="B3740">
        <f>IF('📄 RON MIẾNG'!B330="","",'📄 RON MIẾNG'!C330)</f>
        <v/>
      </c>
      <c r="C3740">
        <f>IF('📄 RON MIẾNG'!B330="","","Ron miếng")</f>
        <v/>
      </c>
      <c r="D3740">
        <f>IF('📄 RON MIẾNG'!B330="","",'📄 RON MIẾNG'!F330)</f>
        <v/>
      </c>
      <c r="E3740" s="37">
        <f>IF('📄 RON MIẾNG'!B330="","",'📄 RON MIẾNG'!H330)</f>
        <v/>
      </c>
      <c r="F3740" s="37">
        <f>IF('📄 RON MIẾNG'!B330="","",'📄 RON MIẾNG'!I330)</f>
        <v/>
      </c>
      <c r="G3740" s="37">
        <f>IF('📄 RON MIẾNG'!B330="","",'📄 RON MIẾNG'!J330)</f>
        <v/>
      </c>
      <c r="H3740" s="37">
        <f>IF('📄 RON MIẾNG'!B330="","",'📄 RON MIẾNG'!K330)</f>
        <v/>
      </c>
      <c r="I3740" s="37">
        <f>IF('📄 RON MIẾNG'!B330="","",'📄 RON MIẾNG'!L330)</f>
        <v/>
      </c>
      <c r="J3740">
        <f>IF('📄 RON MIẾNG'!B330="","","")</f>
        <v/>
      </c>
      <c r="L3740">
        <f>N(L3739)+IF(AND('🔎 TRA CỨU NHANH'!$C$2&lt;&gt;"",OR(ISNUMBER(SEARCH('🔎 TRA CỨU NHANH'!$C$2,$A3740)),ISNUMBER(SEARCH('🔎 TRA CỨU NHANH'!$C$2,$B3740)))),1,0)</f>
        <v/>
      </c>
      <c r="M3740">
        <f>IF(L3740&gt;N(L3739),L3740,"")</f>
        <v/>
      </c>
      <c r="N3740">
        <f>N(N3739)+IF(AND('💰 BÁO GIÁ'!$C$27&lt;&gt;"",OR(ISNUMBER(SEARCH('💰 BÁO GIÁ'!$C$27,$A3740)),ISNUMBER(SEARCH('💰 BÁO GIÁ'!$C$27,$B3740)))),1,0)</f>
        <v/>
      </c>
      <c r="O3740">
        <f>IF(N3740&gt;N(N3739),N3740,"")</f>
        <v/>
      </c>
    </row>
    <row r="3741">
      <c r="A3741">
        <f>IF('📄 RON MIẾNG'!B331="","",'📄 RON MIẾNG'!B331)</f>
        <v/>
      </c>
      <c r="B3741">
        <f>IF('📄 RON MIẾNG'!B331="","",'📄 RON MIẾNG'!C331)</f>
        <v/>
      </c>
      <c r="C3741">
        <f>IF('📄 RON MIẾNG'!B331="","","Ron miếng")</f>
        <v/>
      </c>
      <c r="D3741">
        <f>IF('📄 RON MIẾNG'!B331="","",'📄 RON MIẾNG'!F331)</f>
        <v/>
      </c>
      <c r="E3741" s="37">
        <f>IF('📄 RON MIẾNG'!B331="","",'📄 RON MIẾNG'!H331)</f>
        <v/>
      </c>
      <c r="F3741" s="37">
        <f>IF('📄 RON MIẾNG'!B331="","",'📄 RON MIẾNG'!I331)</f>
        <v/>
      </c>
      <c r="G3741" s="37">
        <f>IF('📄 RON MIẾNG'!B331="","",'📄 RON MIẾNG'!J331)</f>
        <v/>
      </c>
      <c r="H3741" s="37">
        <f>IF('📄 RON MIẾNG'!B331="","",'📄 RON MIẾNG'!K331)</f>
        <v/>
      </c>
      <c r="I3741" s="37">
        <f>IF('📄 RON MIẾNG'!B331="","",'📄 RON MIẾNG'!L331)</f>
        <v/>
      </c>
      <c r="J3741">
        <f>IF('📄 RON MIẾNG'!B331="","","")</f>
        <v/>
      </c>
      <c r="L3741">
        <f>N(L3740)+IF(AND('🔎 TRA CỨU NHANH'!$C$2&lt;&gt;"",OR(ISNUMBER(SEARCH('🔎 TRA CỨU NHANH'!$C$2,$A3741)),ISNUMBER(SEARCH('🔎 TRA CỨU NHANH'!$C$2,$B3741)))),1,0)</f>
        <v/>
      </c>
      <c r="M3741">
        <f>IF(L3741&gt;N(L3740),L3741,"")</f>
        <v/>
      </c>
      <c r="N3741">
        <f>N(N3740)+IF(AND('💰 BÁO GIÁ'!$C$27&lt;&gt;"",OR(ISNUMBER(SEARCH('💰 BÁO GIÁ'!$C$27,$A3741)),ISNUMBER(SEARCH('💰 BÁO GIÁ'!$C$27,$B3741)))),1,0)</f>
        <v/>
      </c>
      <c r="O3741">
        <f>IF(N3741&gt;N(N3740),N3741,"")</f>
        <v/>
      </c>
    </row>
    <row r="3742">
      <c r="A3742">
        <f>IF('📄 RON MIẾNG'!B332="","",'📄 RON MIẾNG'!B332)</f>
        <v/>
      </c>
      <c r="B3742">
        <f>IF('📄 RON MIẾNG'!B332="","",'📄 RON MIẾNG'!C332)</f>
        <v/>
      </c>
      <c r="C3742">
        <f>IF('📄 RON MIẾNG'!B332="","","Ron miếng")</f>
        <v/>
      </c>
      <c r="D3742">
        <f>IF('📄 RON MIẾNG'!B332="","",'📄 RON MIẾNG'!F332)</f>
        <v/>
      </c>
      <c r="E3742" s="37">
        <f>IF('📄 RON MIẾNG'!B332="","",'📄 RON MIẾNG'!H332)</f>
        <v/>
      </c>
      <c r="F3742" s="37">
        <f>IF('📄 RON MIẾNG'!B332="","",'📄 RON MIẾNG'!I332)</f>
        <v/>
      </c>
      <c r="G3742" s="37">
        <f>IF('📄 RON MIẾNG'!B332="","",'📄 RON MIẾNG'!J332)</f>
        <v/>
      </c>
      <c r="H3742" s="37">
        <f>IF('📄 RON MIẾNG'!B332="","",'📄 RON MIẾNG'!K332)</f>
        <v/>
      </c>
      <c r="I3742" s="37">
        <f>IF('📄 RON MIẾNG'!B332="","",'📄 RON MIẾNG'!L332)</f>
        <v/>
      </c>
      <c r="J3742">
        <f>IF('📄 RON MIẾNG'!B332="","","")</f>
        <v/>
      </c>
      <c r="L3742">
        <f>N(L3741)+IF(AND('🔎 TRA CỨU NHANH'!$C$2&lt;&gt;"",OR(ISNUMBER(SEARCH('🔎 TRA CỨU NHANH'!$C$2,$A3742)),ISNUMBER(SEARCH('🔎 TRA CỨU NHANH'!$C$2,$B3742)))),1,0)</f>
        <v/>
      </c>
      <c r="M3742">
        <f>IF(L3742&gt;N(L3741),L3742,"")</f>
        <v/>
      </c>
      <c r="N3742">
        <f>N(N3741)+IF(AND('💰 BÁO GIÁ'!$C$27&lt;&gt;"",OR(ISNUMBER(SEARCH('💰 BÁO GIÁ'!$C$27,$A3742)),ISNUMBER(SEARCH('💰 BÁO GIÁ'!$C$27,$B3742)))),1,0)</f>
        <v/>
      </c>
      <c r="O3742">
        <f>IF(N3742&gt;N(N3741),N3742,"")</f>
        <v/>
      </c>
    </row>
    <row r="3743">
      <c r="A3743">
        <f>IF('📄 RON MIẾNG'!B333="","",'📄 RON MIẾNG'!B333)</f>
        <v/>
      </c>
      <c r="B3743">
        <f>IF('📄 RON MIẾNG'!B333="","",'📄 RON MIẾNG'!C333)</f>
        <v/>
      </c>
      <c r="C3743">
        <f>IF('📄 RON MIẾNG'!B333="","","Ron miếng")</f>
        <v/>
      </c>
      <c r="D3743">
        <f>IF('📄 RON MIẾNG'!B333="","",'📄 RON MIẾNG'!F333)</f>
        <v/>
      </c>
      <c r="E3743" s="37">
        <f>IF('📄 RON MIẾNG'!B333="","",'📄 RON MIẾNG'!H333)</f>
        <v/>
      </c>
      <c r="F3743" s="37">
        <f>IF('📄 RON MIẾNG'!B333="","",'📄 RON MIẾNG'!I333)</f>
        <v/>
      </c>
      <c r="G3743" s="37">
        <f>IF('📄 RON MIẾNG'!B333="","",'📄 RON MIẾNG'!J333)</f>
        <v/>
      </c>
      <c r="H3743" s="37">
        <f>IF('📄 RON MIẾNG'!B333="","",'📄 RON MIẾNG'!K333)</f>
        <v/>
      </c>
      <c r="I3743" s="37">
        <f>IF('📄 RON MIẾNG'!B333="","",'📄 RON MIẾNG'!L333)</f>
        <v/>
      </c>
      <c r="J3743">
        <f>IF('📄 RON MIẾNG'!B333="","","")</f>
        <v/>
      </c>
      <c r="L3743">
        <f>N(L3742)+IF(AND('🔎 TRA CỨU NHANH'!$C$2&lt;&gt;"",OR(ISNUMBER(SEARCH('🔎 TRA CỨU NHANH'!$C$2,$A3743)),ISNUMBER(SEARCH('🔎 TRA CỨU NHANH'!$C$2,$B3743)))),1,0)</f>
        <v/>
      </c>
      <c r="M3743">
        <f>IF(L3743&gt;N(L3742),L3743,"")</f>
        <v/>
      </c>
      <c r="N3743">
        <f>N(N3742)+IF(AND('💰 BÁO GIÁ'!$C$27&lt;&gt;"",OR(ISNUMBER(SEARCH('💰 BÁO GIÁ'!$C$27,$A3743)),ISNUMBER(SEARCH('💰 BÁO GIÁ'!$C$27,$B3743)))),1,0)</f>
        <v/>
      </c>
      <c r="O3743">
        <f>IF(N3743&gt;N(N3742),N3743,"")</f>
        <v/>
      </c>
    </row>
    <row r="3744">
      <c r="A3744">
        <f>IF('📄 RON MIẾNG'!B334="","",'📄 RON MIẾNG'!B334)</f>
        <v/>
      </c>
      <c r="B3744">
        <f>IF('📄 RON MIẾNG'!B334="","",'📄 RON MIẾNG'!C334)</f>
        <v/>
      </c>
      <c r="C3744">
        <f>IF('📄 RON MIẾNG'!B334="","","Ron miếng")</f>
        <v/>
      </c>
      <c r="D3744">
        <f>IF('📄 RON MIẾNG'!B334="","",'📄 RON MIẾNG'!F334)</f>
        <v/>
      </c>
      <c r="E3744" s="37">
        <f>IF('📄 RON MIẾNG'!B334="","",'📄 RON MIẾNG'!H334)</f>
        <v/>
      </c>
      <c r="F3744" s="37">
        <f>IF('📄 RON MIẾNG'!B334="","",'📄 RON MIẾNG'!I334)</f>
        <v/>
      </c>
      <c r="G3744" s="37">
        <f>IF('📄 RON MIẾNG'!B334="","",'📄 RON MIẾNG'!J334)</f>
        <v/>
      </c>
      <c r="H3744" s="37">
        <f>IF('📄 RON MIẾNG'!B334="","",'📄 RON MIẾNG'!K334)</f>
        <v/>
      </c>
      <c r="I3744" s="37">
        <f>IF('📄 RON MIẾNG'!B334="","",'📄 RON MIẾNG'!L334)</f>
        <v/>
      </c>
      <c r="J3744">
        <f>IF('📄 RON MIẾNG'!B334="","","")</f>
        <v/>
      </c>
      <c r="L3744">
        <f>N(L3743)+IF(AND('🔎 TRA CỨU NHANH'!$C$2&lt;&gt;"",OR(ISNUMBER(SEARCH('🔎 TRA CỨU NHANH'!$C$2,$A3744)),ISNUMBER(SEARCH('🔎 TRA CỨU NHANH'!$C$2,$B3744)))),1,0)</f>
        <v/>
      </c>
      <c r="M3744">
        <f>IF(L3744&gt;N(L3743),L3744,"")</f>
        <v/>
      </c>
      <c r="N3744">
        <f>N(N3743)+IF(AND('💰 BÁO GIÁ'!$C$27&lt;&gt;"",OR(ISNUMBER(SEARCH('💰 BÁO GIÁ'!$C$27,$A3744)),ISNUMBER(SEARCH('💰 BÁO GIÁ'!$C$27,$B3744)))),1,0)</f>
        <v/>
      </c>
      <c r="O3744">
        <f>IF(N3744&gt;N(N3743),N3744,"")</f>
        <v/>
      </c>
    </row>
    <row r="3745">
      <c r="A3745">
        <f>IF('📄 RON MIẾNG'!B335="","",'📄 RON MIẾNG'!B335)</f>
        <v/>
      </c>
      <c r="B3745">
        <f>IF('📄 RON MIẾNG'!B335="","",'📄 RON MIẾNG'!C335)</f>
        <v/>
      </c>
      <c r="C3745">
        <f>IF('📄 RON MIẾNG'!B335="","","Ron miếng")</f>
        <v/>
      </c>
      <c r="D3745">
        <f>IF('📄 RON MIẾNG'!B335="","",'📄 RON MIẾNG'!F335)</f>
        <v/>
      </c>
      <c r="E3745" s="37">
        <f>IF('📄 RON MIẾNG'!B335="","",'📄 RON MIẾNG'!H335)</f>
        <v/>
      </c>
      <c r="F3745" s="37">
        <f>IF('📄 RON MIẾNG'!B335="","",'📄 RON MIẾNG'!I335)</f>
        <v/>
      </c>
      <c r="G3745" s="37">
        <f>IF('📄 RON MIẾNG'!B335="","",'📄 RON MIẾNG'!J335)</f>
        <v/>
      </c>
      <c r="H3745" s="37">
        <f>IF('📄 RON MIẾNG'!B335="","",'📄 RON MIẾNG'!K335)</f>
        <v/>
      </c>
      <c r="I3745" s="37">
        <f>IF('📄 RON MIẾNG'!B335="","",'📄 RON MIẾNG'!L335)</f>
        <v/>
      </c>
      <c r="J3745">
        <f>IF('📄 RON MIẾNG'!B335="","","")</f>
        <v/>
      </c>
      <c r="L3745">
        <f>N(L3744)+IF(AND('🔎 TRA CỨU NHANH'!$C$2&lt;&gt;"",OR(ISNUMBER(SEARCH('🔎 TRA CỨU NHANH'!$C$2,$A3745)),ISNUMBER(SEARCH('🔎 TRA CỨU NHANH'!$C$2,$B3745)))),1,0)</f>
        <v/>
      </c>
      <c r="M3745">
        <f>IF(L3745&gt;N(L3744),L3745,"")</f>
        <v/>
      </c>
      <c r="N3745">
        <f>N(N3744)+IF(AND('💰 BÁO GIÁ'!$C$27&lt;&gt;"",OR(ISNUMBER(SEARCH('💰 BÁO GIÁ'!$C$27,$A3745)),ISNUMBER(SEARCH('💰 BÁO GIÁ'!$C$27,$B3745)))),1,0)</f>
        <v/>
      </c>
      <c r="O3745">
        <f>IF(N3745&gt;N(N3744),N3745,"")</f>
        <v/>
      </c>
    </row>
    <row r="3746">
      <c r="A3746">
        <f>IF('📄 RON MIẾNG'!B336="","",'📄 RON MIẾNG'!B336)</f>
        <v/>
      </c>
      <c r="B3746">
        <f>IF('📄 RON MIẾNG'!B336="","",'📄 RON MIẾNG'!C336)</f>
        <v/>
      </c>
      <c r="C3746">
        <f>IF('📄 RON MIẾNG'!B336="","","Ron miếng")</f>
        <v/>
      </c>
      <c r="D3746">
        <f>IF('📄 RON MIẾNG'!B336="","",'📄 RON MIẾNG'!F336)</f>
        <v/>
      </c>
      <c r="E3746" s="37">
        <f>IF('📄 RON MIẾNG'!B336="","",'📄 RON MIẾNG'!H336)</f>
        <v/>
      </c>
      <c r="F3746" s="37">
        <f>IF('📄 RON MIẾNG'!B336="","",'📄 RON MIẾNG'!I336)</f>
        <v/>
      </c>
      <c r="G3746" s="37">
        <f>IF('📄 RON MIẾNG'!B336="","",'📄 RON MIẾNG'!J336)</f>
        <v/>
      </c>
      <c r="H3746" s="37">
        <f>IF('📄 RON MIẾNG'!B336="","",'📄 RON MIẾNG'!K336)</f>
        <v/>
      </c>
      <c r="I3746" s="37">
        <f>IF('📄 RON MIẾNG'!B336="","",'📄 RON MIẾNG'!L336)</f>
        <v/>
      </c>
      <c r="J3746">
        <f>IF('📄 RON MIẾNG'!B336="","","")</f>
        <v/>
      </c>
      <c r="L3746">
        <f>N(L3745)+IF(AND('🔎 TRA CỨU NHANH'!$C$2&lt;&gt;"",OR(ISNUMBER(SEARCH('🔎 TRA CỨU NHANH'!$C$2,$A3746)),ISNUMBER(SEARCH('🔎 TRA CỨU NHANH'!$C$2,$B3746)))),1,0)</f>
        <v/>
      </c>
      <c r="M3746">
        <f>IF(L3746&gt;N(L3745),L3746,"")</f>
        <v/>
      </c>
      <c r="N3746">
        <f>N(N3745)+IF(AND('💰 BÁO GIÁ'!$C$27&lt;&gt;"",OR(ISNUMBER(SEARCH('💰 BÁO GIÁ'!$C$27,$A3746)),ISNUMBER(SEARCH('💰 BÁO GIÁ'!$C$27,$B3746)))),1,0)</f>
        <v/>
      </c>
      <c r="O3746">
        <f>IF(N3746&gt;N(N3745),N3746,"")</f>
        <v/>
      </c>
    </row>
    <row r="3747">
      <c r="A3747">
        <f>IF('📄 RON MIẾNG'!B337="","",'📄 RON MIẾNG'!B337)</f>
        <v/>
      </c>
      <c r="B3747">
        <f>IF('📄 RON MIẾNG'!B337="","",'📄 RON MIẾNG'!C337)</f>
        <v/>
      </c>
      <c r="C3747">
        <f>IF('📄 RON MIẾNG'!B337="","","Ron miếng")</f>
        <v/>
      </c>
      <c r="D3747">
        <f>IF('📄 RON MIẾNG'!B337="","",'📄 RON MIẾNG'!F337)</f>
        <v/>
      </c>
      <c r="E3747" s="37">
        <f>IF('📄 RON MIẾNG'!B337="","",'📄 RON MIẾNG'!H337)</f>
        <v/>
      </c>
      <c r="F3747" s="37">
        <f>IF('📄 RON MIẾNG'!B337="","",'📄 RON MIẾNG'!I337)</f>
        <v/>
      </c>
      <c r="G3747" s="37">
        <f>IF('📄 RON MIẾNG'!B337="","",'📄 RON MIẾNG'!J337)</f>
        <v/>
      </c>
      <c r="H3747" s="37">
        <f>IF('📄 RON MIẾNG'!B337="","",'📄 RON MIẾNG'!K337)</f>
        <v/>
      </c>
      <c r="I3747" s="37">
        <f>IF('📄 RON MIẾNG'!B337="","",'📄 RON MIẾNG'!L337)</f>
        <v/>
      </c>
      <c r="J3747">
        <f>IF('📄 RON MIẾNG'!B337="","","")</f>
        <v/>
      </c>
      <c r="L3747">
        <f>N(L3746)+IF(AND('🔎 TRA CỨU NHANH'!$C$2&lt;&gt;"",OR(ISNUMBER(SEARCH('🔎 TRA CỨU NHANH'!$C$2,$A3747)),ISNUMBER(SEARCH('🔎 TRA CỨU NHANH'!$C$2,$B3747)))),1,0)</f>
        <v/>
      </c>
      <c r="M3747">
        <f>IF(L3747&gt;N(L3746),L3747,"")</f>
        <v/>
      </c>
      <c r="N3747">
        <f>N(N3746)+IF(AND('💰 BÁO GIÁ'!$C$27&lt;&gt;"",OR(ISNUMBER(SEARCH('💰 BÁO GIÁ'!$C$27,$A3747)),ISNUMBER(SEARCH('💰 BÁO GIÁ'!$C$27,$B3747)))),1,0)</f>
        <v/>
      </c>
      <c r="O3747">
        <f>IF(N3747&gt;N(N3746),N3747,"")</f>
        <v/>
      </c>
    </row>
    <row r="3748">
      <c r="A3748">
        <f>IF('📄 RON MIẾNG'!B338="","",'📄 RON MIẾNG'!B338)</f>
        <v/>
      </c>
      <c r="B3748">
        <f>IF('📄 RON MIẾNG'!B338="","",'📄 RON MIẾNG'!C338)</f>
        <v/>
      </c>
      <c r="C3748">
        <f>IF('📄 RON MIẾNG'!B338="","","Ron miếng")</f>
        <v/>
      </c>
      <c r="D3748">
        <f>IF('📄 RON MIẾNG'!B338="","",'📄 RON MIẾNG'!F338)</f>
        <v/>
      </c>
      <c r="E3748" s="37">
        <f>IF('📄 RON MIẾNG'!B338="","",'📄 RON MIẾNG'!H338)</f>
        <v/>
      </c>
      <c r="F3748" s="37">
        <f>IF('📄 RON MIẾNG'!B338="","",'📄 RON MIẾNG'!I338)</f>
        <v/>
      </c>
      <c r="G3748" s="37">
        <f>IF('📄 RON MIẾNG'!B338="","",'📄 RON MIẾNG'!J338)</f>
        <v/>
      </c>
      <c r="H3748" s="37">
        <f>IF('📄 RON MIẾNG'!B338="","",'📄 RON MIẾNG'!K338)</f>
        <v/>
      </c>
      <c r="I3748" s="37">
        <f>IF('📄 RON MIẾNG'!B338="","",'📄 RON MIẾNG'!L338)</f>
        <v/>
      </c>
      <c r="J3748">
        <f>IF('📄 RON MIẾNG'!B338="","","")</f>
        <v/>
      </c>
      <c r="L3748">
        <f>N(L3747)+IF(AND('🔎 TRA CỨU NHANH'!$C$2&lt;&gt;"",OR(ISNUMBER(SEARCH('🔎 TRA CỨU NHANH'!$C$2,$A3748)),ISNUMBER(SEARCH('🔎 TRA CỨU NHANH'!$C$2,$B3748)))),1,0)</f>
        <v/>
      </c>
      <c r="M3748">
        <f>IF(L3748&gt;N(L3747),L3748,"")</f>
        <v/>
      </c>
      <c r="N3748">
        <f>N(N3747)+IF(AND('💰 BÁO GIÁ'!$C$27&lt;&gt;"",OR(ISNUMBER(SEARCH('💰 BÁO GIÁ'!$C$27,$A3748)),ISNUMBER(SEARCH('💰 BÁO GIÁ'!$C$27,$B3748)))),1,0)</f>
        <v/>
      </c>
      <c r="O3748">
        <f>IF(N3748&gt;N(N3747),N3748,"")</f>
        <v/>
      </c>
    </row>
    <row r="3749">
      <c r="A3749">
        <f>IF('📄 RON MIẾNG'!B339="","",'📄 RON MIẾNG'!B339)</f>
        <v/>
      </c>
      <c r="B3749">
        <f>IF('📄 RON MIẾNG'!B339="","",'📄 RON MIẾNG'!C339)</f>
        <v/>
      </c>
      <c r="C3749">
        <f>IF('📄 RON MIẾNG'!B339="","","Ron miếng")</f>
        <v/>
      </c>
      <c r="D3749">
        <f>IF('📄 RON MIẾNG'!B339="","",'📄 RON MIẾNG'!F339)</f>
        <v/>
      </c>
      <c r="E3749" s="37">
        <f>IF('📄 RON MIẾNG'!B339="","",'📄 RON MIẾNG'!H339)</f>
        <v/>
      </c>
      <c r="F3749" s="37">
        <f>IF('📄 RON MIẾNG'!B339="","",'📄 RON MIẾNG'!I339)</f>
        <v/>
      </c>
      <c r="G3749" s="37">
        <f>IF('📄 RON MIẾNG'!B339="","",'📄 RON MIẾNG'!J339)</f>
        <v/>
      </c>
      <c r="H3749" s="37">
        <f>IF('📄 RON MIẾNG'!B339="","",'📄 RON MIẾNG'!K339)</f>
        <v/>
      </c>
      <c r="I3749" s="37">
        <f>IF('📄 RON MIẾNG'!B339="","",'📄 RON MIẾNG'!L339)</f>
        <v/>
      </c>
      <c r="J3749">
        <f>IF('📄 RON MIẾNG'!B339="","","")</f>
        <v/>
      </c>
      <c r="L3749">
        <f>N(L3748)+IF(AND('🔎 TRA CỨU NHANH'!$C$2&lt;&gt;"",OR(ISNUMBER(SEARCH('🔎 TRA CỨU NHANH'!$C$2,$A3749)),ISNUMBER(SEARCH('🔎 TRA CỨU NHANH'!$C$2,$B3749)))),1,0)</f>
        <v/>
      </c>
      <c r="M3749">
        <f>IF(L3749&gt;N(L3748),L3749,"")</f>
        <v/>
      </c>
      <c r="N3749">
        <f>N(N3748)+IF(AND('💰 BÁO GIÁ'!$C$27&lt;&gt;"",OR(ISNUMBER(SEARCH('💰 BÁO GIÁ'!$C$27,$A3749)),ISNUMBER(SEARCH('💰 BÁO GIÁ'!$C$27,$B3749)))),1,0)</f>
        <v/>
      </c>
      <c r="O3749">
        <f>IF(N3749&gt;N(N3748),N3749,"")</f>
        <v/>
      </c>
    </row>
    <row r="3750">
      <c r="A3750">
        <f>IF('📄 RON MIẾNG'!B340="","",'📄 RON MIẾNG'!B340)</f>
        <v/>
      </c>
      <c r="B3750">
        <f>IF('📄 RON MIẾNG'!B340="","",'📄 RON MIẾNG'!C340)</f>
        <v/>
      </c>
      <c r="C3750">
        <f>IF('📄 RON MIẾNG'!B340="","","Ron miếng")</f>
        <v/>
      </c>
      <c r="D3750">
        <f>IF('📄 RON MIẾNG'!B340="","",'📄 RON MIẾNG'!F340)</f>
        <v/>
      </c>
      <c r="E3750" s="37">
        <f>IF('📄 RON MIẾNG'!B340="","",'📄 RON MIẾNG'!H340)</f>
        <v/>
      </c>
      <c r="F3750" s="37">
        <f>IF('📄 RON MIẾNG'!B340="","",'📄 RON MIẾNG'!I340)</f>
        <v/>
      </c>
      <c r="G3750" s="37">
        <f>IF('📄 RON MIẾNG'!B340="","",'📄 RON MIẾNG'!J340)</f>
        <v/>
      </c>
      <c r="H3750" s="37">
        <f>IF('📄 RON MIẾNG'!B340="","",'📄 RON MIẾNG'!K340)</f>
        <v/>
      </c>
      <c r="I3750" s="37">
        <f>IF('📄 RON MIẾNG'!B340="","",'📄 RON MIẾNG'!L340)</f>
        <v/>
      </c>
      <c r="J3750">
        <f>IF('📄 RON MIẾNG'!B340="","","")</f>
        <v/>
      </c>
      <c r="L3750">
        <f>N(L3749)+IF(AND('🔎 TRA CỨU NHANH'!$C$2&lt;&gt;"",OR(ISNUMBER(SEARCH('🔎 TRA CỨU NHANH'!$C$2,$A3750)),ISNUMBER(SEARCH('🔎 TRA CỨU NHANH'!$C$2,$B3750)))),1,0)</f>
        <v/>
      </c>
      <c r="M3750">
        <f>IF(L3750&gt;N(L3749),L3750,"")</f>
        <v/>
      </c>
      <c r="N3750">
        <f>N(N3749)+IF(AND('💰 BÁO GIÁ'!$C$27&lt;&gt;"",OR(ISNUMBER(SEARCH('💰 BÁO GIÁ'!$C$27,$A3750)),ISNUMBER(SEARCH('💰 BÁO GIÁ'!$C$27,$B3750)))),1,0)</f>
        <v/>
      </c>
      <c r="O3750">
        <f>IF(N3750&gt;N(N3749),N3750,"")</f>
        <v/>
      </c>
    </row>
    <row r="3751">
      <c r="A3751">
        <f>IF('📄 RON MIẾNG'!B341="","",'📄 RON MIẾNG'!B341)</f>
        <v/>
      </c>
      <c r="B3751">
        <f>IF('📄 RON MIẾNG'!B341="","",'📄 RON MIẾNG'!C341)</f>
        <v/>
      </c>
      <c r="C3751">
        <f>IF('📄 RON MIẾNG'!B341="","","Ron miếng")</f>
        <v/>
      </c>
      <c r="D3751">
        <f>IF('📄 RON MIẾNG'!B341="","",'📄 RON MIẾNG'!F341)</f>
        <v/>
      </c>
      <c r="E3751" s="37">
        <f>IF('📄 RON MIẾNG'!B341="","",'📄 RON MIẾNG'!H341)</f>
        <v/>
      </c>
      <c r="F3751" s="37">
        <f>IF('📄 RON MIẾNG'!B341="","",'📄 RON MIẾNG'!I341)</f>
        <v/>
      </c>
      <c r="G3751" s="37">
        <f>IF('📄 RON MIẾNG'!B341="","",'📄 RON MIẾNG'!J341)</f>
        <v/>
      </c>
      <c r="H3751" s="37">
        <f>IF('📄 RON MIẾNG'!B341="","",'📄 RON MIẾNG'!K341)</f>
        <v/>
      </c>
      <c r="I3751" s="37">
        <f>IF('📄 RON MIẾNG'!B341="","",'📄 RON MIẾNG'!L341)</f>
        <v/>
      </c>
      <c r="J3751">
        <f>IF('📄 RON MIẾNG'!B341="","","")</f>
        <v/>
      </c>
      <c r="L3751">
        <f>N(L3750)+IF(AND('🔎 TRA CỨU NHANH'!$C$2&lt;&gt;"",OR(ISNUMBER(SEARCH('🔎 TRA CỨU NHANH'!$C$2,$A3751)),ISNUMBER(SEARCH('🔎 TRA CỨU NHANH'!$C$2,$B3751)))),1,0)</f>
        <v/>
      </c>
      <c r="M3751">
        <f>IF(L3751&gt;N(L3750),L3751,"")</f>
        <v/>
      </c>
      <c r="N3751">
        <f>N(N3750)+IF(AND('💰 BÁO GIÁ'!$C$27&lt;&gt;"",OR(ISNUMBER(SEARCH('💰 BÁO GIÁ'!$C$27,$A3751)),ISNUMBER(SEARCH('💰 BÁO GIÁ'!$C$27,$B3751)))),1,0)</f>
        <v/>
      </c>
      <c r="O3751">
        <f>IF(N3751&gt;N(N3750),N3751,"")</f>
        <v/>
      </c>
    </row>
    <row r="3752">
      <c r="A3752">
        <f>IF('📄 RON MIẾNG'!B342="","",'📄 RON MIẾNG'!B342)</f>
        <v/>
      </c>
      <c r="B3752">
        <f>IF('📄 RON MIẾNG'!B342="","",'📄 RON MIẾNG'!C342)</f>
        <v/>
      </c>
      <c r="C3752">
        <f>IF('📄 RON MIẾNG'!B342="","","Ron miếng")</f>
        <v/>
      </c>
      <c r="D3752">
        <f>IF('📄 RON MIẾNG'!B342="","",'📄 RON MIẾNG'!F342)</f>
        <v/>
      </c>
      <c r="E3752" s="37">
        <f>IF('📄 RON MIẾNG'!B342="","",'📄 RON MIẾNG'!H342)</f>
        <v/>
      </c>
      <c r="F3752" s="37">
        <f>IF('📄 RON MIẾNG'!B342="","",'📄 RON MIẾNG'!I342)</f>
        <v/>
      </c>
      <c r="G3752" s="37">
        <f>IF('📄 RON MIẾNG'!B342="","",'📄 RON MIẾNG'!J342)</f>
        <v/>
      </c>
      <c r="H3752" s="37">
        <f>IF('📄 RON MIẾNG'!B342="","",'📄 RON MIẾNG'!K342)</f>
        <v/>
      </c>
      <c r="I3752" s="37">
        <f>IF('📄 RON MIẾNG'!B342="","",'📄 RON MIẾNG'!L342)</f>
        <v/>
      </c>
      <c r="J3752">
        <f>IF('📄 RON MIẾNG'!B342="","","")</f>
        <v/>
      </c>
      <c r="L3752">
        <f>N(L3751)+IF(AND('🔎 TRA CỨU NHANH'!$C$2&lt;&gt;"",OR(ISNUMBER(SEARCH('🔎 TRA CỨU NHANH'!$C$2,$A3752)),ISNUMBER(SEARCH('🔎 TRA CỨU NHANH'!$C$2,$B3752)))),1,0)</f>
        <v/>
      </c>
      <c r="M3752">
        <f>IF(L3752&gt;N(L3751),L3752,"")</f>
        <v/>
      </c>
      <c r="N3752">
        <f>N(N3751)+IF(AND('💰 BÁO GIÁ'!$C$27&lt;&gt;"",OR(ISNUMBER(SEARCH('💰 BÁO GIÁ'!$C$27,$A3752)),ISNUMBER(SEARCH('💰 BÁO GIÁ'!$C$27,$B3752)))),1,0)</f>
        <v/>
      </c>
      <c r="O3752">
        <f>IF(N3752&gt;N(N3751),N3752,"")</f>
        <v/>
      </c>
    </row>
    <row r="3753">
      <c r="A3753">
        <f>IF('📄 RON MIẾNG'!B343="","",'📄 RON MIẾNG'!B343)</f>
        <v/>
      </c>
      <c r="B3753">
        <f>IF('📄 RON MIẾNG'!B343="","",'📄 RON MIẾNG'!C343)</f>
        <v/>
      </c>
      <c r="C3753">
        <f>IF('📄 RON MIẾNG'!B343="","","Ron miếng")</f>
        <v/>
      </c>
      <c r="D3753">
        <f>IF('📄 RON MIẾNG'!B343="","",'📄 RON MIẾNG'!F343)</f>
        <v/>
      </c>
      <c r="E3753" s="37">
        <f>IF('📄 RON MIẾNG'!B343="","",'📄 RON MIẾNG'!H343)</f>
        <v/>
      </c>
      <c r="F3753" s="37">
        <f>IF('📄 RON MIẾNG'!B343="","",'📄 RON MIẾNG'!I343)</f>
        <v/>
      </c>
      <c r="G3753" s="37">
        <f>IF('📄 RON MIẾNG'!B343="","",'📄 RON MIẾNG'!J343)</f>
        <v/>
      </c>
      <c r="H3753" s="37">
        <f>IF('📄 RON MIẾNG'!B343="","",'📄 RON MIẾNG'!K343)</f>
        <v/>
      </c>
      <c r="I3753" s="37">
        <f>IF('📄 RON MIẾNG'!B343="","",'📄 RON MIẾNG'!L343)</f>
        <v/>
      </c>
      <c r="J3753">
        <f>IF('📄 RON MIẾNG'!B343="","","")</f>
        <v/>
      </c>
      <c r="L3753">
        <f>N(L3752)+IF(AND('🔎 TRA CỨU NHANH'!$C$2&lt;&gt;"",OR(ISNUMBER(SEARCH('🔎 TRA CỨU NHANH'!$C$2,$A3753)),ISNUMBER(SEARCH('🔎 TRA CỨU NHANH'!$C$2,$B3753)))),1,0)</f>
        <v/>
      </c>
      <c r="M3753">
        <f>IF(L3753&gt;N(L3752),L3753,"")</f>
        <v/>
      </c>
      <c r="N3753">
        <f>N(N3752)+IF(AND('💰 BÁO GIÁ'!$C$27&lt;&gt;"",OR(ISNUMBER(SEARCH('💰 BÁO GIÁ'!$C$27,$A3753)),ISNUMBER(SEARCH('💰 BÁO GIÁ'!$C$27,$B3753)))),1,0)</f>
        <v/>
      </c>
      <c r="O3753">
        <f>IF(N3753&gt;N(N3752),N3753,"")</f>
        <v/>
      </c>
    </row>
    <row r="3754">
      <c r="A3754">
        <f>IF('📄 RON MIẾNG'!B344="","",'📄 RON MIẾNG'!B344)</f>
        <v/>
      </c>
      <c r="B3754">
        <f>IF('📄 RON MIẾNG'!B344="","",'📄 RON MIẾNG'!C344)</f>
        <v/>
      </c>
      <c r="C3754">
        <f>IF('📄 RON MIẾNG'!B344="","","Ron miếng")</f>
        <v/>
      </c>
      <c r="D3754">
        <f>IF('📄 RON MIẾNG'!B344="","",'📄 RON MIẾNG'!F344)</f>
        <v/>
      </c>
      <c r="E3754" s="37">
        <f>IF('📄 RON MIẾNG'!B344="","",'📄 RON MIẾNG'!H344)</f>
        <v/>
      </c>
      <c r="F3754" s="37">
        <f>IF('📄 RON MIẾNG'!B344="","",'📄 RON MIẾNG'!I344)</f>
        <v/>
      </c>
      <c r="G3754" s="37">
        <f>IF('📄 RON MIẾNG'!B344="","",'📄 RON MIẾNG'!J344)</f>
        <v/>
      </c>
      <c r="H3754" s="37">
        <f>IF('📄 RON MIẾNG'!B344="","",'📄 RON MIẾNG'!K344)</f>
        <v/>
      </c>
      <c r="I3754" s="37">
        <f>IF('📄 RON MIẾNG'!B344="","",'📄 RON MIẾNG'!L344)</f>
        <v/>
      </c>
      <c r="J3754">
        <f>IF('📄 RON MIẾNG'!B344="","","")</f>
        <v/>
      </c>
      <c r="L3754">
        <f>N(L3753)+IF(AND('🔎 TRA CỨU NHANH'!$C$2&lt;&gt;"",OR(ISNUMBER(SEARCH('🔎 TRA CỨU NHANH'!$C$2,$A3754)),ISNUMBER(SEARCH('🔎 TRA CỨU NHANH'!$C$2,$B3754)))),1,0)</f>
        <v/>
      </c>
      <c r="M3754">
        <f>IF(L3754&gt;N(L3753),L3754,"")</f>
        <v/>
      </c>
      <c r="N3754">
        <f>N(N3753)+IF(AND('💰 BÁO GIÁ'!$C$27&lt;&gt;"",OR(ISNUMBER(SEARCH('💰 BÁO GIÁ'!$C$27,$A3754)),ISNUMBER(SEARCH('💰 BÁO GIÁ'!$C$27,$B3754)))),1,0)</f>
        <v/>
      </c>
      <c r="O3754">
        <f>IF(N3754&gt;N(N3753),N3754,"")</f>
        <v/>
      </c>
    </row>
    <row r="3755">
      <c r="A3755">
        <f>IF('📄 RON MIẾNG'!B345="","",'📄 RON MIẾNG'!B345)</f>
        <v/>
      </c>
      <c r="B3755">
        <f>IF('📄 RON MIẾNG'!B345="","",'📄 RON MIẾNG'!C345)</f>
        <v/>
      </c>
      <c r="C3755">
        <f>IF('📄 RON MIẾNG'!B345="","","Ron miếng")</f>
        <v/>
      </c>
      <c r="D3755">
        <f>IF('📄 RON MIẾNG'!B345="","",'📄 RON MIẾNG'!F345)</f>
        <v/>
      </c>
      <c r="E3755" s="37">
        <f>IF('📄 RON MIẾNG'!B345="","",'📄 RON MIẾNG'!H345)</f>
        <v/>
      </c>
      <c r="F3755" s="37">
        <f>IF('📄 RON MIẾNG'!B345="","",'📄 RON MIẾNG'!I345)</f>
        <v/>
      </c>
      <c r="G3755" s="37">
        <f>IF('📄 RON MIẾNG'!B345="","",'📄 RON MIẾNG'!J345)</f>
        <v/>
      </c>
      <c r="H3755" s="37">
        <f>IF('📄 RON MIẾNG'!B345="","",'📄 RON MIẾNG'!K345)</f>
        <v/>
      </c>
      <c r="I3755" s="37">
        <f>IF('📄 RON MIẾNG'!B345="","",'📄 RON MIẾNG'!L345)</f>
        <v/>
      </c>
      <c r="J3755">
        <f>IF('📄 RON MIẾNG'!B345="","","")</f>
        <v/>
      </c>
      <c r="L3755">
        <f>N(L3754)+IF(AND('🔎 TRA CỨU NHANH'!$C$2&lt;&gt;"",OR(ISNUMBER(SEARCH('🔎 TRA CỨU NHANH'!$C$2,$A3755)),ISNUMBER(SEARCH('🔎 TRA CỨU NHANH'!$C$2,$B3755)))),1,0)</f>
        <v/>
      </c>
      <c r="M3755">
        <f>IF(L3755&gt;N(L3754),L3755,"")</f>
        <v/>
      </c>
      <c r="N3755">
        <f>N(N3754)+IF(AND('💰 BÁO GIÁ'!$C$27&lt;&gt;"",OR(ISNUMBER(SEARCH('💰 BÁO GIÁ'!$C$27,$A3755)),ISNUMBER(SEARCH('💰 BÁO GIÁ'!$C$27,$B3755)))),1,0)</f>
        <v/>
      </c>
      <c r="O3755">
        <f>IF(N3755&gt;N(N3754),N3755,"")</f>
        <v/>
      </c>
    </row>
    <row r="3756">
      <c r="A3756">
        <f>IF('📄 RON MIẾNG'!B346="","",'📄 RON MIẾNG'!B346)</f>
        <v/>
      </c>
      <c r="B3756">
        <f>IF('📄 RON MIẾNG'!B346="","",'📄 RON MIẾNG'!C346)</f>
        <v/>
      </c>
      <c r="C3756">
        <f>IF('📄 RON MIẾNG'!B346="","","Ron miếng")</f>
        <v/>
      </c>
      <c r="D3756">
        <f>IF('📄 RON MIẾNG'!B346="","",'📄 RON MIẾNG'!F346)</f>
        <v/>
      </c>
      <c r="E3756" s="37">
        <f>IF('📄 RON MIẾNG'!B346="","",'📄 RON MIẾNG'!H346)</f>
        <v/>
      </c>
      <c r="F3756" s="37">
        <f>IF('📄 RON MIẾNG'!B346="","",'📄 RON MIẾNG'!I346)</f>
        <v/>
      </c>
      <c r="G3756" s="37">
        <f>IF('📄 RON MIẾNG'!B346="","",'📄 RON MIẾNG'!J346)</f>
        <v/>
      </c>
      <c r="H3756" s="37">
        <f>IF('📄 RON MIẾNG'!B346="","",'📄 RON MIẾNG'!K346)</f>
        <v/>
      </c>
      <c r="I3756" s="37">
        <f>IF('📄 RON MIẾNG'!B346="","",'📄 RON MIẾNG'!L346)</f>
        <v/>
      </c>
      <c r="J3756">
        <f>IF('📄 RON MIẾNG'!B346="","","")</f>
        <v/>
      </c>
      <c r="L3756">
        <f>N(L3755)+IF(AND('🔎 TRA CỨU NHANH'!$C$2&lt;&gt;"",OR(ISNUMBER(SEARCH('🔎 TRA CỨU NHANH'!$C$2,$A3756)),ISNUMBER(SEARCH('🔎 TRA CỨU NHANH'!$C$2,$B3756)))),1,0)</f>
        <v/>
      </c>
      <c r="M3756">
        <f>IF(L3756&gt;N(L3755),L3756,"")</f>
        <v/>
      </c>
      <c r="N3756">
        <f>N(N3755)+IF(AND('💰 BÁO GIÁ'!$C$27&lt;&gt;"",OR(ISNUMBER(SEARCH('💰 BÁO GIÁ'!$C$27,$A3756)),ISNUMBER(SEARCH('💰 BÁO GIÁ'!$C$27,$B3756)))),1,0)</f>
        <v/>
      </c>
      <c r="O3756">
        <f>IF(N3756&gt;N(N3755),N3756,"")</f>
        <v/>
      </c>
    </row>
    <row r="3757">
      <c r="A3757">
        <f>IF('📄 RON MIẾNG'!B347="","",'📄 RON MIẾNG'!B347)</f>
        <v/>
      </c>
      <c r="B3757">
        <f>IF('📄 RON MIẾNG'!B347="","",'📄 RON MIẾNG'!C347)</f>
        <v/>
      </c>
      <c r="C3757">
        <f>IF('📄 RON MIẾNG'!B347="","","Ron miếng")</f>
        <v/>
      </c>
      <c r="D3757">
        <f>IF('📄 RON MIẾNG'!B347="","",'📄 RON MIẾNG'!F347)</f>
        <v/>
      </c>
      <c r="E3757" s="37">
        <f>IF('📄 RON MIẾNG'!B347="","",'📄 RON MIẾNG'!H347)</f>
        <v/>
      </c>
      <c r="F3757" s="37">
        <f>IF('📄 RON MIẾNG'!B347="","",'📄 RON MIẾNG'!I347)</f>
        <v/>
      </c>
      <c r="G3757" s="37">
        <f>IF('📄 RON MIẾNG'!B347="","",'📄 RON MIẾNG'!J347)</f>
        <v/>
      </c>
      <c r="H3757" s="37">
        <f>IF('📄 RON MIẾNG'!B347="","",'📄 RON MIẾNG'!K347)</f>
        <v/>
      </c>
      <c r="I3757" s="37">
        <f>IF('📄 RON MIẾNG'!B347="","",'📄 RON MIẾNG'!L347)</f>
        <v/>
      </c>
      <c r="J3757">
        <f>IF('📄 RON MIẾNG'!B347="","","")</f>
        <v/>
      </c>
      <c r="L3757">
        <f>N(L3756)+IF(AND('🔎 TRA CỨU NHANH'!$C$2&lt;&gt;"",OR(ISNUMBER(SEARCH('🔎 TRA CỨU NHANH'!$C$2,$A3757)),ISNUMBER(SEARCH('🔎 TRA CỨU NHANH'!$C$2,$B3757)))),1,0)</f>
        <v/>
      </c>
      <c r="M3757">
        <f>IF(L3757&gt;N(L3756),L3757,"")</f>
        <v/>
      </c>
      <c r="N3757">
        <f>N(N3756)+IF(AND('💰 BÁO GIÁ'!$C$27&lt;&gt;"",OR(ISNUMBER(SEARCH('💰 BÁO GIÁ'!$C$27,$A3757)),ISNUMBER(SEARCH('💰 BÁO GIÁ'!$C$27,$B3757)))),1,0)</f>
        <v/>
      </c>
      <c r="O3757">
        <f>IF(N3757&gt;N(N3756),N3757,"")</f>
        <v/>
      </c>
    </row>
    <row r="3758">
      <c r="A3758">
        <f>IF('📄 RON MIẾNG'!B348="","",'📄 RON MIẾNG'!B348)</f>
        <v/>
      </c>
      <c r="B3758">
        <f>IF('📄 RON MIẾNG'!B348="","",'📄 RON MIẾNG'!C348)</f>
        <v/>
      </c>
      <c r="C3758">
        <f>IF('📄 RON MIẾNG'!B348="","","Ron miếng")</f>
        <v/>
      </c>
      <c r="D3758">
        <f>IF('📄 RON MIẾNG'!B348="","",'📄 RON MIẾNG'!F348)</f>
        <v/>
      </c>
      <c r="E3758" s="37">
        <f>IF('📄 RON MIẾNG'!B348="","",'📄 RON MIẾNG'!H348)</f>
        <v/>
      </c>
      <c r="F3758" s="37">
        <f>IF('📄 RON MIẾNG'!B348="","",'📄 RON MIẾNG'!I348)</f>
        <v/>
      </c>
      <c r="G3758" s="37">
        <f>IF('📄 RON MIẾNG'!B348="","",'📄 RON MIẾNG'!J348)</f>
        <v/>
      </c>
      <c r="H3758" s="37">
        <f>IF('📄 RON MIẾNG'!B348="","",'📄 RON MIẾNG'!K348)</f>
        <v/>
      </c>
      <c r="I3758" s="37">
        <f>IF('📄 RON MIẾNG'!B348="","",'📄 RON MIẾNG'!L348)</f>
        <v/>
      </c>
      <c r="J3758">
        <f>IF('📄 RON MIẾNG'!B348="","","")</f>
        <v/>
      </c>
      <c r="L3758">
        <f>N(L3757)+IF(AND('🔎 TRA CỨU NHANH'!$C$2&lt;&gt;"",OR(ISNUMBER(SEARCH('🔎 TRA CỨU NHANH'!$C$2,$A3758)),ISNUMBER(SEARCH('🔎 TRA CỨU NHANH'!$C$2,$B3758)))),1,0)</f>
        <v/>
      </c>
      <c r="M3758">
        <f>IF(L3758&gt;N(L3757),L3758,"")</f>
        <v/>
      </c>
      <c r="N3758">
        <f>N(N3757)+IF(AND('💰 BÁO GIÁ'!$C$27&lt;&gt;"",OR(ISNUMBER(SEARCH('💰 BÁO GIÁ'!$C$27,$A3758)),ISNUMBER(SEARCH('💰 BÁO GIÁ'!$C$27,$B3758)))),1,0)</f>
        <v/>
      </c>
      <c r="O3758">
        <f>IF(N3758&gt;N(N3757),N3758,"")</f>
        <v/>
      </c>
    </row>
    <row r="3759">
      <c r="A3759">
        <f>IF('📄 RON MIẾNG'!B349="","",'📄 RON MIẾNG'!B349)</f>
        <v/>
      </c>
      <c r="B3759">
        <f>IF('📄 RON MIẾNG'!B349="","",'📄 RON MIẾNG'!C349)</f>
        <v/>
      </c>
      <c r="C3759">
        <f>IF('📄 RON MIẾNG'!B349="","","Ron miếng")</f>
        <v/>
      </c>
      <c r="D3759">
        <f>IF('📄 RON MIẾNG'!B349="","",'📄 RON MIẾNG'!F349)</f>
        <v/>
      </c>
      <c r="E3759" s="37">
        <f>IF('📄 RON MIẾNG'!B349="","",'📄 RON MIẾNG'!H349)</f>
        <v/>
      </c>
      <c r="F3759" s="37">
        <f>IF('📄 RON MIẾNG'!B349="","",'📄 RON MIẾNG'!I349)</f>
        <v/>
      </c>
      <c r="G3759" s="37">
        <f>IF('📄 RON MIẾNG'!B349="","",'📄 RON MIẾNG'!J349)</f>
        <v/>
      </c>
      <c r="H3759" s="37">
        <f>IF('📄 RON MIẾNG'!B349="","",'📄 RON MIẾNG'!K349)</f>
        <v/>
      </c>
      <c r="I3759" s="37">
        <f>IF('📄 RON MIẾNG'!B349="","",'📄 RON MIẾNG'!L349)</f>
        <v/>
      </c>
      <c r="J3759">
        <f>IF('📄 RON MIẾNG'!B349="","","")</f>
        <v/>
      </c>
      <c r="L3759">
        <f>N(L3758)+IF(AND('🔎 TRA CỨU NHANH'!$C$2&lt;&gt;"",OR(ISNUMBER(SEARCH('🔎 TRA CỨU NHANH'!$C$2,$A3759)),ISNUMBER(SEARCH('🔎 TRA CỨU NHANH'!$C$2,$B3759)))),1,0)</f>
        <v/>
      </c>
      <c r="M3759">
        <f>IF(L3759&gt;N(L3758),L3759,"")</f>
        <v/>
      </c>
      <c r="N3759">
        <f>N(N3758)+IF(AND('💰 BÁO GIÁ'!$C$27&lt;&gt;"",OR(ISNUMBER(SEARCH('💰 BÁO GIÁ'!$C$27,$A3759)),ISNUMBER(SEARCH('💰 BÁO GIÁ'!$C$27,$B3759)))),1,0)</f>
        <v/>
      </c>
      <c r="O3759">
        <f>IF(N3759&gt;N(N3758),N3759,"")</f>
        <v/>
      </c>
    </row>
    <row r="3760">
      <c r="A3760">
        <f>IF('📄 RON MIẾNG'!B350="","",'📄 RON MIẾNG'!B350)</f>
        <v/>
      </c>
      <c r="B3760">
        <f>IF('📄 RON MIẾNG'!B350="","",'📄 RON MIẾNG'!C350)</f>
        <v/>
      </c>
      <c r="C3760">
        <f>IF('📄 RON MIẾNG'!B350="","","Ron miếng")</f>
        <v/>
      </c>
      <c r="D3760">
        <f>IF('📄 RON MIẾNG'!B350="","",'📄 RON MIẾNG'!F350)</f>
        <v/>
      </c>
      <c r="E3760" s="37">
        <f>IF('📄 RON MIẾNG'!B350="","",'📄 RON MIẾNG'!H350)</f>
        <v/>
      </c>
      <c r="F3760" s="37">
        <f>IF('📄 RON MIẾNG'!B350="","",'📄 RON MIẾNG'!I350)</f>
        <v/>
      </c>
      <c r="G3760" s="37">
        <f>IF('📄 RON MIẾNG'!B350="","",'📄 RON MIẾNG'!J350)</f>
        <v/>
      </c>
      <c r="H3760" s="37">
        <f>IF('📄 RON MIẾNG'!B350="","",'📄 RON MIẾNG'!K350)</f>
        <v/>
      </c>
      <c r="I3760" s="37">
        <f>IF('📄 RON MIẾNG'!B350="","",'📄 RON MIẾNG'!L350)</f>
        <v/>
      </c>
      <c r="J3760">
        <f>IF('📄 RON MIẾNG'!B350="","","")</f>
        <v/>
      </c>
      <c r="L3760">
        <f>N(L3759)+IF(AND('🔎 TRA CỨU NHANH'!$C$2&lt;&gt;"",OR(ISNUMBER(SEARCH('🔎 TRA CỨU NHANH'!$C$2,$A3760)),ISNUMBER(SEARCH('🔎 TRA CỨU NHANH'!$C$2,$B3760)))),1,0)</f>
        <v/>
      </c>
      <c r="M3760">
        <f>IF(L3760&gt;N(L3759),L3760,"")</f>
        <v/>
      </c>
      <c r="N3760">
        <f>N(N3759)+IF(AND('💰 BÁO GIÁ'!$C$27&lt;&gt;"",OR(ISNUMBER(SEARCH('💰 BÁO GIÁ'!$C$27,$A3760)),ISNUMBER(SEARCH('💰 BÁO GIÁ'!$C$27,$B3760)))),1,0)</f>
        <v/>
      </c>
      <c r="O3760">
        <f>IF(N3760&gt;N(N3759),N3760,"")</f>
        <v/>
      </c>
    </row>
    <row r="3761">
      <c r="A3761">
        <f>IF('📄 RON MIẾNG'!B351="","",'📄 RON MIẾNG'!B351)</f>
        <v/>
      </c>
      <c r="B3761">
        <f>IF('📄 RON MIẾNG'!B351="","",'📄 RON MIẾNG'!C351)</f>
        <v/>
      </c>
      <c r="C3761">
        <f>IF('📄 RON MIẾNG'!B351="","","Ron miếng")</f>
        <v/>
      </c>
      <c r="D3761">
        <f>IF('📄 RON MIẾNG'!B351="","",'📄 RON MIẾNG'!F351)</f>
        <v/>
      </c>
      <c r="E3761" s="37">
        <f>IF('📄 RON MIẾNG'!B351="","",'📄 RON MIẾNG'!H351)</f>
        <v/>
      </c>
      <c r="F3761" s="37">
        <f>IF('📄 RON MIẾNG'!B351="","",'📄 RON MIẾNG'!I351)</f>
        <v/>
      </c>
      <c r="G3761" s="37">
        <f>IF('📄 RON MIẾNG'!B351="","",'📄 RON MIẾNG'!J351)</f>
        <v/>
      </c>
      <c r="H3761" s="37">
        <f>IF('📄 RON MIẾNG'!B351="","",'📄 RON MIẾNG'!K351)</f>
        <v/>
      </c>
      <c r="I3761" s="37">
        <f>IF('📄 RON MIẾNG'!B351="","",'📄 RON MIẾNG'!L351)</f>
        <v/>
      </c>
      <c r="J3761">
        <f>IF('📄 RON MIẾNG'!B351="","","")</f>
        <v/>
      </c>
      <c r="L3761">
        <f>N(L3760)+IF(AND('🔎 TRA CỨU NHANH'!$C$2&lt;&gt;"",OR(ISNUMBER(SEARCH('🔎 TRA CỨU NHANH'!$C$2,$A3761)),ISNUMBER(SEARCH('🔎 TRA CỨU NHANH'!$C$2,$B3761)))),1,0)</f>
        <v/>
      </c>
      <c r="M3761">
        <f>IF(L3761&gt;N(L3760),L3761,"")</f>
        <v/>
      </c>
      <c r="N3761">
        <f>N(N3760)+IF(AND('💰 BÁO GIÁ'!$C$27&lt;&gt;"",OR(ISNUMBER(SEARCH('💰 BÁO GIÁ'!$C$27,$A3761)),ISNUMBER(SEARCH('💰 BÁO GIÁ'!$C$27,$B3761)))),1,0)</f>
        <v/>
      </c>
      <c r="O3761">
        <f>IF(N3761&gt;N(N3760),N3761,"")</f>
        <v/>
      </c>
    </row>
    <row r="3762">
      <c r="A3762">
        <f>IF('📄 RON MIẾNG'!B352="","",'📄 RON MIẾNG'!B352)</f>
        <v/>
      </c>
      <c r="B3762">
        <f>IF('📄 RON MIẾNG'!B352="","",'📄 RON MIẾNG'!C352)</f>
        <v/>
      </c>
      <c r="C3762">
        <f>IF('📄 RON MIẾNG'!B352="","","Ron miếng")</f>
        <v/>
      </c>
      <c r="D3762">
        <f>IF('📄 RON MIẾNG'!B352="","",'📄 RON MIẾNG'!F352)</f>
        <v/>
      </c>
      <c r="E3762" s="37">
        <f>IF('📄 RON MIẾNG'!B352="","",'📄 RON MIẾNG'!H352)</f>
        <v/>
      </c>
      <c r="F3762" s="37">
        <f>IF('📄 RON MIẾNG'!B352="","",'📄 RON MIẾNG'!I352)</f>
        <v/>
      </c>
      <c r="G3762" s="37">
        <f>IF('📄 RON MIẾNG'!B352="","",'📄 RON MIẾNG'!J352)</f>
        <v/>
      </c>
      <c r="H3762" s="37">
        <f>IF('📄 RON MIẾNG'!B352="","",'📄 RON MIẾNG'!K352)</f>
        <v/>
      </c>
      <c r="I3762" s="37">
        <f>IF('📄 RON MIẾNG'!B352="","",'📄 RON MIẾNG'!L352)</f>
        <v/>
      </c>
      <c r="J3762">
        <f>IF('📄 RON MIẾNG'!B352="","","")</f>
        <v/>
      </c>
      <c r="L3762">
        <f>N(L3761)+IF(AND('🔎 TRA CỨU NHANH'!$C$2&lt;&gt;"",OR(ISNUMBER(SEARCH('🔎 TRA CỨU NHANH'!$C$2,$A3762)),ISNUMBER(SEARCH('🔎 TRA CỨU NHANH'!$C$2,$B3762)))),1,0)</f>
        <v/>
      </c>
      <c r="M3762">
        <f>IF(L3762&gt;N(L3761),L3762,"")</f>
        <v/>
      </c>
      <c r="N3762">
        <f>N(N3761)+IF(AND('💰 BÁO GIÁ'!$C$27&lt;&gt;"",OR(ISNUMBER(SEARCH('💰 BÁO GIÁ'!$C$27,$A3762)),ISNUMBER(SEARCH('💰 BÁO GIÁ'!$C$27,$B3762)))),1,0)</f>
        <v/>
      </c>
      <c r="O3762">
        <f>IF(N3762&gt;N(N3761),N3762,"")</f>
        <v/>
      </c>
    </row>
    <row r="3763">
      <c r="A3763">
        <f>IF('📄 RON MIẾNG'!B353="","",'📄 RON MIẾNG'!B353)</f>
        <v/>
      </c>
      <c r="B3763">
        <f>IF('📄 RON MIẾNG'!B353="","",'📄 RON MIẾNG'!C353)</f>
        <v/>
      </c>
      <c r="C3763">
        <f>IF('📄 RON MIẾNG'!B353="","","Ron miếng")</f>
        <v/>
      </c>
      <c r="D3763">
        <f>IF('📄 RON MIẾNG'!B353="","",'📄 RON MIẾNG'!F353)</f>
        <v/>
      </c>
      <c r="E3763" s="37">
        <f>IF('📄 RON MIẾNG'!B353="","",'📄 RON MIẾNG'!H353)</f>
        <v/>
      </c>
      <c r="F3763" s="37">
        <f>IF('📄 RON MIẾNG'!B353="","",'📄 RON MIẾNG'!I353)</f>
        <v/>
      </c>
      <c r="G3763" s="37">
        <f>IF('📄 RON MIẾNG'!B353="","",'📄 RON MIẾNG'!J353)</f>
        <v/>
      </c>
      <c r="H3763" s="37">
        <f>IF('📄 RON MIẾNG'!B353="","",'📄 RON MIẾNG'!K353)</f>
        <v/>
      </c>
      <c r="I3763" s="37">
        <f>IF('📄 RON MIẾNG'!B353="","",'📄 RON MIẾNG'!L353)</f>
        <v/>
      </c>
      <c r="J3763">
        <f>IF('📄 RON MIẾNG'!B353="","","")</f>
        <v/>
      </c>
      <c r="L3763">
        <f>N(L3762)+IF(AND('🔎 TRA CỨU NHANH'!$C$2&lt;&gt;"",OR(ISNUMBER(SEARCH('🔎 TRA CỨU NHANH'!$C$2,$A3763)),ISNUMBER(SEARCH('🔎 TRA CỨU NHANH'!$C$2,$B3763)))),1,0)</f>
        <v/>
      </c>
      <c r="M3763">
        <f>IF(L3763&gt;N(L3762),L3763,"")</f>
        <v/>
      </c>
      <c r="N3763">
        <f>N(N3762)+IF(AND('💰 BÁO GIÁ'!$C$27&lt;&gt;"",OR(ISNUMBER(SEARCH('💰 BÁO GIÁ'!$C$27,$A3763)),ISNUMBER(SEARCH('💰 BÁO GIÁ'!$C$27,$B3763)))),1,0)</f>
        <v/>
      </c>
      <c r="O3763">
        <f>IF(N3763&gt;N(N3762),N3763,"")</f>
        <v/>
      </c>
    </row>
    <row r="3764">
      <c r="A3764">
        <f>IF('📄 RON MIẾNG'!B354="","",'📄 RON MIẾNG'!B354)</f>
        <v/>
      </c>
      <c r="B3764">
        <f>IF('📄 RON MIẾNG'!B354="","",'📄 RON MIẾNG'!C354)</f>
        <v/>
      </c>
      <c r="C3764">
        <f>IF('📄 RON MIẾNG'!B354="","","Ron miếng")</f>
        <v/>
      </c>
      <c r="D3764">
        <f>IF('📄 RON MIẾNG'!B354="","",'📄 RON MIẾNG'!F354)</f>
        <v/>
      </c>
      <c r="E3764" s="37">
        <f>IF('📄 RON MIẾNG'!B354="","",'📄 RON MIẾNG'!H354)</f>
        <v/>
      </c>
      <c r="F3764" s="37">
        <f>IF('📄 RON MIẾNG'!B354="","",'📄 RON MIẾNG'!I354)</f>
        <v/>
      </c>
      <c r="G3764" s="37">
        <f>IF('📄 RON MIẾNG'!B354="","",'📄 RON MIẾNG'!J354)</f>
        <v/>
      </c>
      <c r="H3764" s="37">
        <f>IF('📄 RON MIẾNG'!B354="","",'📄 RON MIẾNG'!K354)</f>
        <v/>
      </c>
      <c r="I3764" s="37">
        <f>IF('📄 RON MIẾNG'!B354="","",'📄 RON MIẾNG'!L354)</f>
        <v/>
      </c>
      <c r="J3764">
        <f>IF('📄 RON MIẾNG'!B354="","","")</f>
        <v/>
      </c>
      <c r="L3764">
        <f>N(L3763)+IF(AND('🔎 TRA CỨU NHANH'!$C$2&lt;&gt;"",OR(ISNUMBER(SEARCH('🔎 TRA CỨU NHANH'!$C$2,$A3764)),ISNUMBER(SEARCH('🔎 TRA CỨU NHANH'!$C$2,$B3764)))),1,0)</f>
        <v/>
      </c>
      <c r="M3764">
        <f>IF(L3764&gt;N(L3763),L3764,"")</f>
        <v/>
      </c>
      <c r="N3764">
        <f>N(N3763)+IF(AND('💰 BÁO GIÁ'!$C$27&lt;&gt;"",OR(ISNUMBER(SEARCH('💰 BÁO GIÁ'!$C$27,$A3764)),ISNUMBER(SEARCH('💰 BÁO GIÁ'!$C$27,$B3764)))),1,0)</f>
        <v/>
      </c>
      <c r="O3764">
        <f>IF(N3764&gt;N(N3763),N3764,"")</f>
        <v/>
      </c>
    </row>
    <row r="3765">
      <c r="A3765">
        <f>IF('📄 RON MIẾNG'!B355="","",'📄 RON MIẾNG'!B355)</f>
        <v/>
      </c>
      <c r="B3765">
        <f>IF('📄 RON MIẾNG'!B355="","",'📄 RON MIẾNG'!C355)</f>
        <v/>
      </c>
      <c r="C3765">
        <f>IF('📄 RON MIẾNG'!B355="","","Ron miếng")</f>
        <v/>
      </c>
      <c r="D3765">
        <f>IF('📄 RON MIẾNG'!B355="","",'📄 RON MIẾNG'!F355)</f>
        <v/>
      </c>
      <c r="E3765" s="37">
        <f>IF('📄 RON MIẾNG'!B355="","",'📄 RON MIẾNG'!H355)</f>
        <v/>
      </c>
      <c r="F3765" s="37">
        <f>IF('📄 RON MIẾNG'!B355="","",'📄 RON MIẾNG'!I355)</f>
        <v/>
      </c>
      <c r="G3765" s="37">
        <f>IF('📄 RON MIẾNG'!B355="","",'📄 RON MIẾNG'!J355)</f>
        <v/>
      </c>
      <c r="H3765" s="37">
        <f>IF('📄 RON MIẾNG'!B355="","",'📄 RON MIẾNG'!K355)</f>
        <v/>
      </c>
      <c r="I3765" s="37">
        <f>IF('📄 RON MIẾNG'!B355="","",'📄 RON MIẾNG'!L355)</f>
        <v/>
      </c>
      <c r="J3765">
        <f>IF('📄 RON MIẾNG'!B355="","","")</f>
        <v/>
      </c>
      <c r="L3765">
        <f>N(L3764)+IF(AND('🔎 TRA CỨU NHANH'!$C$2&lt;&gt;"",OR(ISNUMBER(SEARCH('🔎 TRA CỨU NHANH'!$C$2,$A3765)),ISNUMBER(SEARCH('🔎 TRA CỨU NHANH'!$C$2,$B3765)))),1,0)</f>
        <v/>
      </c>
      <c r="M3765">
        <f>IF(L3765&gt;N(L3764),L3765,"")</f>
        <v/>
      </c>
      <c r="N3765">
        <f>N(N3764)+IF(AND('💰 BÁO GIÁ'!$C$27&lt;&gt;"",OR(ISNUMBER(SEARCH('💰 BÁO GIÁ'!$C$27,$A3765)),ISNUMBER(SEARCH('💰 BÁO GIÁ'!$C$27,$B3765)))),1,0)</f>
        <v/>
      </c>
      <c r="O3765">
        <f>IF(N3765&gt;N(N3764),N3765,"")</f>
        <v/>
      </c>
    </row>
    <row r="3766">
      <c r="A3766">
        <f>IF('📄 RON MIẾNG'!B356="","",'📄 RON MIẾNG'!B356)</f>
        <v/>
      </c>
      <c r="B3766">
        <f>IF('📄 RON MIẾNG'!B356="","",'📄 RON MIẾNG'!C356)</f>
        <v/>
      </c>
      <c r="C3766">
        <f>IF('📄 RON MIẾNG'!B356="","","Ron miếng")</f>
        <v/>
      </c>
      <c r="D3766">
        <f>IF('📄 RON MIẾNG'!B356="","",'📄 RON MIẾNG'!F356)</f>
        <v/>
      </c>
      <c r="E3766" s="37">
        <f>IF('📄 RON MIẾNG'!B356="","",'📄 RON MIẾNG'!H356)</f>
        <v/>
      </c>
      <c r="F3766" s="37">
        <f>IF('📄 RON MIẾNG'!B356="","",'📄 RON MIẾNG'!I356)</f>
        <v/>
      </c>
      <c r="G3766" s="37">
        <f>IF('📄 RON MIẾNG'!B356="","",'📄 RON MIẾNG'!J356)</f>
        <v/>
      </c>
      <c r="H3766" s="37">
        <f>IF('📄 RON MIẾNG'!B356="","",'📄 RON MIẾNG'!K356)</f>
        <v/>
      </c>
      <c r="I3766" s="37">
        <f>IF('📄 RON MIẾNG'!B356="","",'📄 RON MIẾNG'!L356)</f>
        <v/>
      </c>
      <c r="J3766">
        <f>IF('📄 RON MIẾNG'!B356="","","")</f>
        <v/>
      </c>
      <c r="L3766">
        <f>N(L3765)+IF(AND('🔎 TRA CỨU NHANH'!$C$2&lt;&gt;"",OR(ISNUMBER(SEARCH('🔎 TRA CỨU NHANH'!$C$2,$A3766)),ISNUMBER(SEARCH('🔎 TRA CỨU NHANH'!$C$2,$B3766)))),1,0)</f>
        <v/>
      </c>
      <c r="M3766">
        <f>IF(L3766&gt;N(L3765),L3766,"")</f>
        <v/>
      </c>
      <c r="N3766">
        <f>N(N3765)+IF(AND('💰 BÁO GIÁ'!$C$27&lt;&gt;"",OR(ISNUMBER(SEARCH('💰 BÁO GIÁ'!$C$27,$A3766)),ISNUMBER(SEARCH('💰 BÁO GIÁ'!$C$27,$B3766)))),1,0)</f>
        <v/>
      </c>
      <c r="O3766">
        <f>IF(N3766&gt;N(N3765),N3766,"")</f>
        <v/>
      </c>
    </row>
    <row r="3767">
      <c r="A3767">
        <f>IF('📄 RON MIẾNG'!B357="","",'📄 RON MIẾNG'!B357)</f>
        <v/>
      </c>
      <c r="B3767">
        <f>IF('📄 RON MIẾNG'!B357="","",'📄 RON MIẾNG'!C357)</f>
        <v/>
      </c>
      <c r="C3767">
        <f>IF('📄 RON MIẾNG'!B357="","","Ron miếng")</f>
        <v/>
      </c>
      <c r="D3767">
        <f>IF('📄 RON MIẾNG'!B357="","",'📄 RON MIẾNG'!F357)</f>
        <v/>
      </c>
      <c r="E3767" s="37">
        <f>IF('📄 RON MIẾNG'!B357="","",'📄 RON MIẾNG'!H357)</f>
        <v/>
      </c>
      <c r="F3767" s="37">
        <f>IF('📄 RON MIẾNG'!B357="","",'📄 RON MIẾNG'!I357)</f>
        <v/>
      </c>
      <c r="G3767" s="37">
        <f>IF('📄 RON MIẾNG'!B357="","",'📄 RON MIẾNG'!J357)</f>
        <v/>
      </c>
      <c r="H3767" s="37">
        <f>IF('📄 RON MIẾNG'!B357="","",'📄 RON MIẾNG'!K357)</f>
        <v/>
      </c>
      <c r="I3767" s="37">
        <f>IF('📄 RON MIẾNG'!B357="","",'📄 RON MIẾNG'!L357)</f>
        <v/>
      </c>
      <c r="J3767">
        <f>IF('📄 RON MIẾNG'!B357="","","")</f>
        <v/>
      </c>
      <c r="L3767">
        <f>N(L3766)+IF(AND('🔎 TRA CỨU NHANH'!$C$2&lt;&gt;"",OR(ISNUMBER(SEARCH('🔎 TRA CỨU NHANH'!$C$2,$A3767)),ISNUMBER(SEARCH('🔎 TRA CỨU NHANH'!$C$2,$B3767)))),1,0)</f>
        <v/>
      </c>
      <c r="M3767">
        <f>IF(L3767&gt;N(L3766),L3767,"")</f>
        <v/>
      </c>
      <c r="N3767">
        <f>N(N3766)+IF(AND('💰 BÁO GIÁ'!$C$27&lt;&gt;"",OR(ISNUMBER(SEARCH('💰 BÁO GIÁ'!$C$27,$A3767)),ISNUMBER(SEARCH('💰 BÁO GIÁ'!$C$27,$B3767)))),1,0)</f>
        <v/>
      </c>
      <c r="O3767">
        <f>IF(N3767&gt;N(N3766),N3767,"")</f>
        <v/>
      </c>
    </row>
    <row r="3768">
      <c r="A3768">
        <f>IF('📄 RON MIẾNG'!B358="","",'📄 RON MIẾNG'!B358)</f>
        <v/>
      </c>
      <c r="B3768">
        <f>IF('📄 RON MIẾNG'!B358="","",'📄 RON MIẾNG'!C358)</f>
        <v/>
      </c>
      <c r="C3768">
        <f>IF('📄 RON MIẾNG'!B358="","","Ron miếng")</f>
        <v/>
      </c>
      <c r="D3768">
        <f>IF('📄 RON MIẾNG'!B358="","",'📄 RON MIẾNG'!F358)</f>
        <v/>
      </c>
      <c r="E3768" s="37">
        <f>IF('📄 RON MIẾNG'!B358="","",'📄 RON MIẾNG'!H358)</f>
        <v/>
      </c>
      <c r="F3768" s="37">
        <f>IF('📄 RON MIẾNG'!B358="","",'📄 RON MIẾNG'!I358)</f>
        <v/>
      </c>
      <c r="G3768" s="37">
        <f>IF('📄 RON MIẾNG'!B358="","",'📄 RON MIẾNG'!J358)</f>
        <v/>
      </c>
      <c r="H3768" s="37">
        <f>IF('📄 RON MIẾNG'!B358="","",'📄 RON MIẾNG'!K358)</f>
        <v/>
      </c>
      <c r="I3768" s="37">
        <f>IF('📄 RON MIẾNG'!B358="","",'📄 RON MIẾNG'!L358)</f>
        <v/>
      </c>
      <c r="J3768">
        <f>IF('📄 RON MIẾNG'!B358="","","")</f>
        <v/>
      </c>
      <c r="L3768">
        <f>N(L3767)+IF(AND('🔎 TRA CỨU NHANH'!$C$2&lt;&gt;"",OR(ISNUMBER(SEARCH('🔎 TRA CỨU NHANH'!$C$2,$A3768)),ISNUMBER(SEARCH('🔎 TRA CỨU NHANH'!$C$2,$B3768)))),1,0)</f>
        <v/>
      </c>
      <c r="M3768">
        <f>IF(L3768&gt;N(L3767),L3768,"")</f>
        <v/>
      </c>
      <c r="N3768">
        <f>N(N3767)+IF(AND('💰 BÁO GIÁ'!$C$27&lt;&gt;"",OR(ISNUMBER(SEARCH('💰 BÁO GIÁ'!$C$27,$A3768)),ISNUMBER(SEARCH('💰 BÁO GIÁ'!$C$27,$B3768)))),1,0)</f>
        <v/>
      </c>
      <c r="O3768">
        <f>IF(N3768&gt;N(N3767),N3768,"")</f>
        <v/>
      </c>
    </row>
    <row r="3769">
      <c r="A3769">
        <f>IF('📄 RON MIẾNG'!B359="","",'📄 RON MIẾNG'!B359)</f>
        <v/>
      </c>
      <c r="B3769">
        <f>IF('📄 RON MIẾNG'!B359="","",'📄 RON MIẾNG'!C359)</f>
        <v/>
      </c>
      <c r="C3769">
        <f>IF('📄 RON MIẾNG'!B359="","","Ron miếng")</f>
        <v/>
      </c>
      <c r="D3769">
        <f>IF('📄 RON MIẾNG'!B359="","",'📄 RON MIẾNG'!F359)</f>
        <v/>
      </c>
      <c r="E3769" s="37">
        <f>IF('📄 RON MIẾNG'!B359="","",'📄 RON MIẾNG'!H359)</f>
        <v/>
      </c>
      <c r="F3769" s="37">
        <f>IF('📄 RON MIẾNG'!B359="","",'📄 RON MIẾNG'!I359)</f>
        <v/>
      </c>
      <c r="G3769" s="37">
        <f>IF('📄 RON MIẾNG'!B359="","",'📄 RON MIẾNG'!J359)</f>
        <v/>
      </c>
      <c r="H3769" s="37">
        <f>IF('📄 RON MIẾNG'!B359="","",'📄 RON MIẾNG'!K359)</f>
        <v/>
      </c>
      <c r="I3769" s="37">
        <f>IF('📄 RON MIẾNG'!B359="","",'📄 RON MIẾNG'!L359)</f>
        <v/>
      </c>
      <c r="J3769">
        <f>IF('📄 RON MIẾNG'!B359="","","")</f>
        <v/>
      </c>
      <c r="L3769">
        <f>N(L3768)+IF(AND('🔎 TRA CỨU NHANH'!$C$2&lt;&gt;"",OR(ISNUMBER(SEARCH('🔎 TRA CỨU NHANH'!$C$2,$A3769)),ISNUMBER(SEARCH('🔎 TRA CỨU NHANH'!$C$2,$B3769)))),1,0)</f>
        <v/>
      </c>
      <c r="M3769">
        <f>IF(L3769&gt;N(L3768),L3769,"")</f>
        <v/>
      </c>
      <c r="N3769">
        <f>N(N3768)+IF(AND('💰 BÁO GIÁ'!$C$27&lt;&gt;"",OR(ISNUMBER(SEARCH('💰 BÁO GIÁ'!$C$27,$A3769)),ISNUMBER(SEARCH('💰 BÁO GIÁ'!$C$27,$B3769)))),1,0)</f>
        <v/>
      </c>
      <c r="O3769">
        <f>IF(N3769&gt;N(N3768),N3769,"")</f>
        <v/>
      </c>
    </row>
    <row r="3770">
      <c r="A3770">
        <f>IF('📄 RON MIẾNG'!B360="","",'📄 RON MIẾNG'!B360)</f>
        <v/>
      </c>
      <c r="B3770">
        <f>IF('📄 RON MIẾNG'!B360="","",'📄 RON MIẾNG'!C360)</f>
        <v/>
      </c>
      <c r="C3770">
        <f>IF('📄 RON MIẾNG'!B360="","","Ron miếng")</f>
        <v/>
      </c>
      <c r="D3770">
        <f>IF('📄 RON MIẾNG'!B360="","",'📄 RON MIẾNG'!F360)</f>
        <v/>
      </c>
      <c r="E3770" s="37">
        <f>IF('📄 RON MIẾNG'!B360="","",'📄 RON MIẾNG'!H360)</f>
        <v/>
      </c>
      <c r="F3770" s="37">
        <f>IF('📄 RON MIẾNG'!B360="","",'📄 RON MIẾNG'!I360)</f>
        <v/>
      </c>
      <c r="G3770" s="37">
        <f>IF('📄 RON MIẾNG'!B360="","",'📄 RON MIẾNG'!J360)</f>
        <v/>
      </c>
      <c r="H3770" s="37">
        <f>IF('📄 RON MIẾNG'!B360="","",'📄 RON MIẾNG'!K360)</f>
        <v/>
      </c>
      <c r="I3770" s="37">
        <f>IF('📄 RON MIẾNG'!B360="","",'📄 RON MIẾNG'!L360)</f>
        <v/>
      </c>
      <c r="J3770">
        <f>IF('📄 RON MIẾNG'!B360="","","")</f>
        <v/>
      </c>
      <c r="L3770">
        <f>N(L3769)+IF(AND('🔎 TRA CỨU NHANH'!$C$2&lt;&gt;"",OR(ISNUMBER(SEARCH('🔎 TRA CỨU NHANH'!$C$2,$A3770)),ISNUMBER(SEARCH('🔎 TRA CỨU NHANH'!$C$2,$B3770)))),1,0)</f>
        <v/>
      </c>
      <c r="M3770">
        <f>IF(L3770&gt;N(L3769),L3770,"")</f>
        <v/>
      </c>
      <c r="N3770">
        <f>N(N3769)+IF(AND('💰 BÁO GIÁ'!$C$27&lt;&gt;"",OR(ISNUMBER(SEARCH('💰 BÁO GIÁ'!$C$27,$A3770)),ISNUMBER(SEARCH('💰 BÁO GIÁ'!$C$27,$B3770)))),1,0)</f>
        <v/>
      </c>
      <c r="O3770">
        <f>IF(N3770&gt;N(N3769),N3770,"")</f>
        <v/>
      </c>
    </row>
    <row r="3771">
      <c r="A3771">
        <f>IF('📄 RON MIẾNG'!B361="","",'📄 RON MIẾNG'!B361)</f>
        <v/>
      </c>
      <c r="B3771">
        <f>IF('📄 RON MIẾNG'!B361="","",'📄 RON MIẾNG'!C361)</f>
        <v/>
      </c>
      <c r="C3771">
        <f>IF('📄 RON MIẾNG'!B361="","","Ron miếng")</f>
        <v/>
      </c>
      <c r="D3771">
        <f>IF('📄 RON MIẾNG'!B361="","",'📄 RON MIẾNG'!F361)</f>
        <v/>
      </c>
      <c r="E3771" s="37">
        <f>IF('📄 RON MIẾNG'!B361="","",'📄 RON MIẾNG'!H361)</f>
        <v/>
      </c>
      <c r="F3771" s="37">
        <f>IF('📄 RON MIẾNG'!B361="","",'📄 RON MIẾNG'!I361)</f>
        <v/>
      </c>
      <c r="G3771" s="37">
        <f>IF('📄 RON MIẾNG'!B361="","",'📄 RON MIẾNG'!J361)</f>
        <v/>
      </c>
      <c r="H3771" s="37">
        <f>IF('📄 RON MIẾNG'!B361="","",'📄 RON MIẾNG'!K361)</f>
        <v/>
      </c>
      <c r="I3771" s="37">
        <f>IF('📄 RON MIẾNG'!B361="","",'📄 RON MIẾNG'!L361)</f>
        <v/>
      </c>
      <c r="J3771">
        <f>IF('📄 RON MIẾNG'!B361="","","")</f>
        <v/>
      </c>
      <c r="L3771">
        <f>N(L3770)+IF(AND('🔎 TRA CỨU NHANH'!$C$2&lt;&gt;"",OR(ISNUMBER(SEARCH('🔎 TRA CỨU NHANH'!$C$2,$A3771)),ISNUMBER(SEARCH('🔎 TRA CỨU NHANH'!$C$2,$B3771)))),1,0)</f>
        <v/>
      </c>
      <c r="M3771">
        <f>IF(L3771&gt;N(L3770),L3771,"")</f>
        <v/>
      </c>
      <c r="N3771">
        <f>N(N3770)+IF(AND('💰 BÁO GIÁ'!$C$27&lt;&gt;"",OR(ISNUMBER(SEARCH('💰 BÁO GIÁ'!$C$27,$A3771)),ISNUMBER(SEARCH('💰 BÁO GIÁ'!$C$27,$B3771)))),1,0)</f>
        <v/>
      </c>
      <c r="O3771">
        <f>IF(N3771&gt;N(N3770),N3771,"")</f>
        <v/>
      </c>
    </row>
    <row r="3772">
      <c r="A3772">
        <f>IF('📄 RON MIẾNG'!B362="","",'📄 RON MIẾNG'!B362)</f>
        <v/>
      </c>
      <c r="B3772">
        <f>IF('📄 RON MIẾNG'!B362="","",'📄 RON MIẾNG'!C362)</f>
        <v/>
      </c>
      <c r="C3772">
        <f>IF('📄 RON MIẾNG'!B362="","","Ron miếng")</f>
        <v/>
      </c>
      <c r="D3772">
        <f>IF('📄 RON MIẾNG'!B362="","",'📄 RON MIẾNG'!F362)</f>
        <v/>
      </c>
      <c r="E3772" s="37">
        <f>IF('📄 RON MIẾNG'!B362="","",'📄 RON MIẾNG'!H362)</f>
        <v/>
      </c>
      <c r="F3772" s="37">
        <f>IF('📄 RON MIẾNG'!B362="","",'📄 RON MIẾNG'!I362)</f>
        <v/>
      </c>
      <c r="G3772" s="37">
        <f>IF('📄 RON MIẾNG'!B362="","",'📄 RON MIẾNG'!J362)</f>
        <v/>
      </c>
      <c r="H3772" s="37">
        <f>IF('📄 RON MIẾNG'!B362="","",'📄 RON MIẾNG'!K362)</f>
        <v/>
      </c>
      <c r="I3772" s="37">
        <f>IF('📄 RON MIẾNG'!B362="","",'📄 RON MIẾNG'!L362)</f>
        <v/>
      </c>
      <c r="J3772">
        <f>IF('📄 RON MIẾNG'!B362="","","")</f>
        <v/>
      </c>
      <c r="L3772">
        <f>N(L3771)+IF(AND('🔎 TRA CỨU NHANH'!$C$2&lt;&gt;"",OR(ISNUMBER(SEARCH('🔎 TRA CỨU NHANH'!$C$2,$A3772)),ISNUMBER(SEARCH('🔎 TRA CỨU NHANH'!$C$2,$B3772)))),1,0)</f>
        <v/>
      </c>
      <c r="M3772">
        <f>IF(L3772&gt;N(L3771),L3772,"")</f>
        <v/>
      </c>
      <c r="N3772">
        <f>N(N3771)+IF(AND('💰 BÁO GIÁ'!$C$27&lt;&gt;"",OR(ISNUMBER(SEARCH('💰 BÁO GIÁ'!$C$27,$A3772)),ISNUMBER(SEARCH('💰 BÁO GIÁ'!$C$27,$B3772)))),1,0)</f>
        <v/>
      </c>
      <c r="O3772">
        <f>IF(N3772&gt;N(N3771),N3772,"")</f>
        <v/>
      </c>
    </row>
    <row r="3773">
      <c r="A3773">
        <f>IF('📄 RON MIẾNG'!B363="","",'📄 RON MIẾNG'!B363)</f>
        <v/>
      </c>
      <c r="B3773">
        <f>IF('📄 RON MIẾNG'!B363="","",'📄 RON MIẾNG'!C363)</f>
        <v/>
      </c>
      <c r="C3773">
        <f>IF('📄 RON MIẾNG'!B363="","","Ron miếng")</f>
        <v/>
      </c>
      <c r="D3773">
        <f>IF('📄 RON MIẾNG'!B363="","",'📄 RON MIẾNG'!F363)</f>
        <v/>
      </c>
      <c r="E3773" s="37">
        <f>IF('📄 RON MIẾNG'!B363="","",'📄 RON MIẾNG'!H363)</f>
        <v/>
      </c>
      <c r="F3773" s="37">
        <f>IF('📄 RON MIẾNG'!B363="","",'📄 RON MIẾNG'!I363)</f>
        <v/>
      </c>
      <c r="G3773" s="37">
        <f>IF('📄 RON MIẾNG'!B363="","",'📄 RON MIẾNG'!J363)</f>
        <v/>
      </c>
      <c r="H3773" s="37">
        <f>IF('📄 RON MIẾNG'!B363="","",'📄 RON MIẾNG'!K363)</f>
        <v/>
      </c>
      <c r="I3773" s="37">
        <f>IF('📄 RON MIẾNG'!B363="","",'📄 RON MIẾNG'!L363)</f>
        <v/>
      </c>
      <c r="J3773">
        <f>IF('📄 RON MIẾNG'!B363="","","")</f>
        <v/>
      </c>
      <c r="L3773">
        <f>N(L3772)+IF(AND('🔎 TRA CỨU NHANH'!$C$2&lt;&gt;"",OR(ISNUMBER(SEARCH('🔎 TRA CỨU NHANH'!$C$2,$A3773)),ISNUMBER(SEARCH('🔎 TRA CỨU NHANH'!$C$2,$B3773)))),1,0)</f>
        <v/>
      </c>
      <c r="M3773">
        <f>IF(L3773&gt;N(L3772),L3773,"")</f>
        <v/>
      </c>
      <c r="N3773">
        <f>N(N3772)+IF(AND('💰 BÁO GIÁ'!$C$27&lt;&gt;"",OR(ISNUMBER(SEARCH('💰 BÁO GIÁ'!$C$27,$A3773)),ISNUMBER(SEARCH('💰 BÁO GIÁ'!$C$27,$B3773)))),1,0)</f>
        <v/>
      </c>
      <c r="O3773">
        <f>IF(N3773&gt;N(N3772),N3773,"")</f>
        <v/>
      </c>
    </row>
    <row r="3774">
      <c r="A3774">
        <f>IF('📄 RON MIẾNG'!B364="","",'📄 RON MIẾNG'!B364)</f>
        <v/>
      </c>
      <c r="B3774">
        <f>IF('📄 RON MIẾNG'!B364="","",'📄 RON MIẾNG'!C364)</f>
        <v/>
      </c>
      <c r="C3774">
        <f>IF('📄 RON MIẾNG'!B364="","","Ron miếng")</f>
        <v/>
      </c>
      <c r="D3774">
        <f>IF('📄 RON MIẾNG'!B364="","",'📄 RON MIẾNG'!F364)</f>
        <v/>
      </c>
      <c r="E3774" s="37">
        <f>IF('📄 RON MIẾNG'!B364="","",'📄 RON MIẾNG'!H364)</f>
        <v/>
      </c>
      <c r="F3774" s="37">
        <f>IF('📄 RON MIẾNG'!B364="","",'📄 RON MIẾNG'!I364)</f>
        <v/>
      </c>
      <c r="G3774" s="37">
        <f>IF('📄 RON MIẾNG'!B364="","",'📄 RON MIẾNG'!J364)</f>
        <v/>
      </c>
      <c r="H3774" s="37">
        <f>IF('📄 RON MIẾNG'!B364="","",'📄 RON MIẾNG'!K364)</f>
        <v/>
      </c>
      <c r="I3774" s="37">
        <f>IF('📄 RON MIẾNG'!B364="","",'📄 RON MIẾNG'!L364)</f>
        <v/>
      </c>
      <c r="J3774">
        <f>IF('📄 RON MIẾNG'!B364="","","")</f>
        <v/>
      </c>
      <c r="L3774">
        <f>N(L3773)+IF(AND('🔎 TRA CỨU NHANH'!$C$2&lt;&gt;"",OR(ISNUMBER(SEARCH('🔎 TRA CỨU NHANH'!$C$2,$A3774)),ISNUMBER(SEARCH('🔎 TRA CỨU NHANH'!$C$2,$B3774)))),1,0)</f>
        <v/>
      </c>
      <c r="M3774">
        <f>IF(L3774&gt;N(L3773),L3774,"")</f>
        <v/>
      </c>
      <c r="N3774">
        <f>N(N3773)+IF(AND('💰 BÁO GIÁ'!$C$27&lt;&gt;"",OR(ISNUMBER(SEARCH('💰 BÁO GIÁ'!$C$27,$A3774)),ISNUMBER(SEARCH('💰 BÁO GIÁ'!$C$27,$B3774)))),1,0)</f>
        <v/>
      </c>
      <c r="O3774">
        <f>IF(N3774&gt;N(N3773),N3774,"")</f>
        <v/>
      </c>
    </row>
    <row r="3775">
      <c r="A3775">
        <f>IF('📄 RON MIẾNG'!B365="","",'📄 RON MIẾNG'!B365)</f>
        <v/>
      </c>
      <c r="B3775">
        <f>IF('📄 RON MIẾNG'!B365="","",'📄 RON MIẾNG'!C365)</f>
        <v/>
      </c>
      <c r="C3775">
        <f>IF('📄 RON MIẾNG'!B365="","","Ron miếng")</f>
        <v/>
      </c>
      <c r="D3775">
        <f>IF('📄 RON MIẾNG'!B365="","",'📄 RON MIẾNG'!F365)</f>
        <v/>
      </c>
      <c r="E3775" s="37">
        <f>IF('📄 RON MIẾNG'!B365="","",'📄 RON MIẾNG'!H365)</f>
        <v/>
      </c>
      <c r="F3775" s="37">
        <f>IF('📄 RON MIẾNG'!B365="","",'📄 RON MIẾNG'!I365)</f>
        <v/>
      </c>
      <c r="G3775" s="37">
        <f>IF('📄 RON MIẾNG'!B365="","",'📄 RON MIẾNG'!J365)</f>
        <v/>
      </c>
      <c r="H3775" s="37">
        <f>IF('📄 RON MIẾNG'!B365="","",'📄 RON MIẾNG'!K365)</f>
        <v/>
      </c>
      <c r="I3775" s="37">
        <f>IF('📄 RON MIẾNG'!B365="","",'📄 RON MIẾNG'!L365)</f>
        <v/>
      </c>
      <c r="J3775">
        <f>IF('📄 RON MIẾNG'!B365="","","")</f>
        <v/>
      </c>
      <c r="L3775">
        <f>N(L3774)+IF(AND('🔎 TRA CỨU NHANH'!$C$2&lt;&gt;"",OR(ISNUMBER(SEARCH('🔎 TRA CỨU NHANH'!$C$2,$A3775)),ISNUMBER(SEARCH('🔎 TRA CỨU NHANH'!$C$2,$B3775)))),1,0)</f>
        <v/>
      </c>
      <c r="M3775">
        <f>IF(L3775&gt;N(L3774),L3775,"")</f>
        <v/>
      </c>
      <c r="N3775">
        <f>N(N3774)+IF(AND('💰 BÁO GIÁ'!$C$27&lt;&gt;"",OR(ISNUMBER(SEARCH('💰 BÁO GIÁ'!$C$27,$A3775)),ISNUMBER(SEARCH('💰 BÁO GIÁ'!$C$27,$B3775)))),1,0)</f>
        <v/>
      </c>
      <c r="O3775">
        <f>IF(N3775&gt;N(N3774),N3775,"")</f>
        <v/>
      </c>
    </row>
    <row r="3776">
      <c r="A3776">
        <f>IF('📄 RON MIẾNG'!B366="","",'📄 RON MIẾNG'!B366)</f>
        <v/>
      </c>
      <c r="B3776">
        <f>IF('📄 RON MIẾNG'!B366="","",'📄 RON MIẾNG'!C366)</f>
        <v/>
      </c>
      <c r="C3776">
        <f>IF('📄 RON MIẾNG'!B366="","","Ron miếng")</f>
        <v/>
      </c>
      <c r="D3776">
        <f>IF('📄 RON MIẾNG'!B366="","",'📄 RON MIẾNG'!F366)</f>
        <v/>
      </c>
      <c r="E3776" s="37">
        <f>IF('📄 RON MIẾNG'!B366="","",'📄 RON MIẾNG'!H366)</f>
        <v/>
      </c>
      <c r="F3776" s="37">
        <f>IF('📄 RON MIẾNG'!B366="","",'📄 RON MIẾNG'!I366)</f>
        <v/>
      </c>
      <c r="G3776" s="37">
        <f>IF('📄 RON MIẾNG'!B366="","",'📄 RON MIẾNG'!J366)</f>
        <v/>
      </c>
      <c r="H3776" s="37">
        <f>IF('📄 RON MIẾNG'!B366="","",'📄 RON MIẾNG'!K366)</f>
        <v/>
      </c>
      <c r="I3776" s="37">
        <f>IF('📄 RON MIẾNG'!B366="","",'📄 RON MIẾNG'!L366)</f>
        <v/>
      </c>
      <c r="J3776">
        <f>IF('📄 RON MIẾNG'!B366="","","")</f>
        <v/>
      </c>
      <c r="L3776">
        <f>N(L3775)+IF(AND('🔎 TRA CỨU NHANH'!$C$2&lt;&gt;"",OR(ISNUMBER(SEARCH('🔎 TRA CỨU NHANH'!$C$2,$A3776)),ISNUMBER(SEARCH('🔎 TRA CỨU NHANH'!$C$2,$B3776)))),1,0)</f>
        <v/>
      </c>
      <c r="M3776">
        <f>IF(L3776&gt;N(L3775),L3776,"")</f>
        <v/>
      </c>
      <c r="N3776">
        <f>N(N3775)+IF(AND('💰 BÁO GIÁ'!$C$27&lt;&gt;"",OR(ISNUMBER(SEARCH('💰 BÁO GIÁ'!$C$27,$A3776)),ISNUMBER(SEARCH('💰 BÁO GIÁ'!$C$27,$B3776)))),1,0)</f>
        <v/>
      </c>
      <c r="O3776">
        <f>IF(N3776&gt;N(N3775),N3776,"")</f>
        <v/>
      </c>
    </row>
    <row r="3777">
      <c r="A3777">
        <f>IF('📄 RON MIẾNG'!B367="","",'📄 RON MIẾNG'!B367)</f>
        <v/>
      </c>
      <c r="B3777">
        <f>IF('📄 RON MIẾNG'!B367="","",'📄 RON MIẾNG'!C367)</f>
        <v/>
      </c>
      <c r="C3777">
        <f>IF('📄 RON MIẾNG'!B367="","","Ron miếng")</f>
        <v/>
      </c>
      <c r="D3777">
        <f>IF('📄 RON MIẾNG'!B367="","",'📄 RON MIẾNG'!F367)</f>
        <v/>
      </c>
      <c r="E3777" s="37">
        <f>IF('📄 RON MIẾNG'!B367="","",'📄 RON MIẾNG'!H367)</f>
        <v/>
      </c>
      <c r="F3777" s="37">
        <f>IF('📄 RON MIẾNG'!B367="","",'📄 RON MIẾNG'!I367)</f>
        <v/>
      </c>
      <c r="G3777" s="37">
        <f>IF('📄 RON MIẾNG'!B367="","",'📄 RON MIẾNG'!J367)</f>
        <v/>
      </c>
      <c r="H3777" s="37">
        <f>IF('📄 RON MIẾNG'!B367="","",'📄 RON MIẾNG'!K367)</f>
        <v/>
      </c>
      <c r="I3777" s="37">
        <f>IF('📄 RON MIẾNG'!B367="","",'📄 RON MIẾNG'!L367)</f>
        <v/>
      </c>
      <c r="J3777">
        <f>IF('📄 RON MIẾNG'!B367="","","")</f>
        <v/>
      </c>
      <c r="L3777">
        <f>N(L3776)+IF(AND('🔎 TRA CỨU NHANH'!$C$2&lt;&gt;"",OR(ISNUMBER(SEARCH('🔎 TRA CỨU NHANH'!$C$2,$A3777)),ISNUMBER(SEARCH('🔎 TRA CỨU NHANH'!$C$2,$B3777)))),1,0)</f>
        <v/>
      </c>
      <c r="M3777">
        <f>IF(L3777&gt;N(L3776),L3777,"")</f>
        <v/>
      </c>
      <c r="N3777">
        <f>N(N3776)+IF(AND('💰 BÁO GIÁ'!$C$27&lt;&gt;"",OR(ISNUMBER(SEARCH('💰 BÁO GIÁ'!$C$27,$A3777)),ISNUMBER(SEARCH('💰 BÁO GIÁ'!$C$27,$B3777)))),1,0)</f>
        <v/>
      </c>
      <c r="O3777">
        <f>IF(N3777&gt;N(N3776),N3777,"")</f>
        <v/>
      </c>
    </row>
    <row r="3778">
      <c r="A3778">
        <f>IF('📄 RON MIẾNG'!B368="","",'📄 RON MIẾNG'!B368)</f>
        <v/>
      </c>
      <c r="B3778">
        <f>IF('📄 RON MIẾNG'!B368="","",'📄 RON MIẾNG'!C368)</f>
        <v/>
      </c>
      <c r="C3778">
        <f>IF('📄 RON MIẾNG'!B368="","","Ron miếng")</f>
        <v/>
      </c>
      <c r="D3778">
        <f>IF('📄 RON MIẾNG'!B368="","",'📄 RON MIẾNG'!F368)</f>
        <v/>
      </c>
      <c r="E3778" s="37">
        <f>IF('📄 RON MIẾNG'!B368="","",'📄 RON MIẾNG'!H368)</f>
        <v/>
      </c>
      <c r="F3778" s="37">
        <f>IF('📄 RON MIẾNG'!B368="","",'📄 RON MIẾNG'!I368)</f>
        <v/>
      </c>
      <c r="G3778" s="37">
        <f>IF('📄 RON MIẾNG'!B368="","",'📄 RON MIẾNG'!J368)</f>
        <v/>
      </c>
      <c r="H3778" s="37">
        <f>IF('📄 RON MIẾNG'!B368="","",'📄 RON MIẾNG'!K368)</f>
        <v/>
      </c>
      <c r="I3778" s="37">
        <f>IF('📄 RON MIẾNG'!B368="","",'📄 RON MIẾNG'!L368)</f>
        <v/>
      </c>
      <c r="J3778">
        <f>IF('📄 RON MIẾNG'!B368="","","")</f>
        <v/>
      </c>
      <c r="L3778">
        <f>N(L3777)+IF(AND('🔎 TRA CỨU NHANH'!$C$2&lt;&gt;"",OR(ISNUMBER(SEARCH('🔎 TRA CỨU NHANH'!$C$2,$A3778)),ISNUMBER(SEARCH('🔎 TRA CỨU NHANH'!$C$2,$B3778)))),1,0)</f>
        <v/>
      </c>
      <c r="M3778">
        <f>IF(L3778&gt;N(L3777),L3778,"")</f>
        <v/>
      </c>
      <c r="N3778">
        <f>N(N3777)+IF(AND('💰 BÁO GIÁ'!$C$27&lt;&gt;"",OR(ISNUMBER(SEARCH('💰 BÁO GIÁ'!$C$27,$A3778)),ISNUMBER(SEARCH('💰 BÁO GIÁ'!$C$27,$B3778)))),1,0)</f>
        <v/>
      </c>
      <c r="O3778">
        <f>IF(N3778&gt;N(N3777),N3778,"")</f>
        <v/>
      </c>
    </row>
    <row r="3779">
      <c r="A3779">
        <f>IF('📄 RON MIẾNG'!B369="","",'📄 RON MIẾNG'!B369)</f>
        <v/>
      </c>
      <c r="B3779">
        <f>IF('📄 RON MIẾNG'!B369="","",'📄 RON MIẾNG'!C369)</f>
        <v/>
      </c>
      <c r="C3779">
        <f>IF('📄 RON MIẾNG'!B369="","","Ron miếng")</f>
        <v/>
      </c>
      <c r="D3779">
        <f>IF('📄 RON MIẾNG'!B369="","",'📄 RON MIẾNG'!F369)</f>
        <v/>
      </c>
      <c r="E3779" s="37">
        <f>IF('📄 RON MIẾNG'!B369="","",'📄 RON MIẾNG'!H369)</f>
        <v/>
      </c>
      <c r="F3779" s="37">
        <f>IF('📄 RON MIẾNG'!B369="","",'📄 RON MIẾNG'!I369)</f>
        <v/>
      </c>
      <c r="G3779" s="37">
        <f>IF('📄 RON MIẾNG'!B369="","",'📄 RON MIẾNG'!J369)</f>
        <v/>
      </c>
      <c r="H3779" s="37">
        <f>IF('📄 RON MIẾNG'!B369="","",'📄 RON MIẾNG'!K369)</f>
        <v/>
      </c>
      <c r="I3779" s="37">
        <f>IF('📄 RON MIẾNG'!B369="","",'📄 RON MIẾNG'!L369)</f>
        <v/>
      </c>
      <c r="J3779">
        <f>IF('📄 RON MIẾNG'!B369="","","")</f>
        <v/>
      </c>
      <c r="L3779">
        <f>N(L3778)+IF(AND('🔎 TRA CỨU NHANH'!$C$2&lt;&gt;"",OR(ISNUMBER(SEARCH('🔎 TRA CỨU NHANH'!$C$2,$A3779)),ISNUMBER(SEARCH('🔎 TRA CỨU NHANH'!$C$2,$B3779)))),1,0)</f>
        <v/>
      </c>
      <c r="M3779">
        <f>IF(L3779&gt;N(L3778),L3779,"")</f>
        <v/>
      </c>
      <c r="N3779">
        <f>N(N3778)+IF(AND('💰 BÁO GIÁ'!$C$27&lt;&gt;"",OR(ISNUMBER(SEARCH('💰 BÁO GIÁ'!$C$27,$A3779)),ISNUMBER(SEARCH('💰 BÁO GIÁ'!$C$27,$B3779)))),1,0)</f>
        <v/>
      </c>
      <c r="O3779">
        <f>IF(N3779&gt;N(N3778),N3779,"")</f>
        <v/>
      </c>
    </row>
    <row r="3780">
      <c r="A3780">
        <f>IF('📄 RON MIẾNG'!B370="","",'📄 RON MIẾNG'!B370)</f>
        <v/>
      </c>
      <c r="B3780">
        <f>IF('📄 RON MIẾNG'!B370="","",'📄 RON MIẾNG'!C370)</f>
        <v/>
      </c>
      <c r="C3780">
        <f>IF('📄 RON MIẾNG'!B370="","","Ron miếng")</f>
        <v/>
      </c>
      <c r="D3780">
        <f>IF('📄 RON MIẾNG'!B370="","",'📄 RON MIẾNG'!F370)</f>
        <v/>
      </c>
      <c r="E3780" s="37">
        <f>IF('📄 RON MIẾNG'!B370="","",'📄 RON MIẾNG'!H370)</f>
        <v/>
      </c>
      <c r="F3780" s="37">
        <f>IF('📄 RON MIẾNG'!B370="","",'📄 RON MIẾNG'!I370)</f>
        <v/>
      </c>
      <c r="G3780" s="37">
        <f>IF('📄 RON MIẾNG'!B370="","",'📄 RON MIẾNG'!J370)</f>
        <v/>
      </c>
      <c r="H3780" s="37">
        <f>IF('📄 RON MIẾNG'!B370="","",'📄 RON MIẾNG'!K370)</f>
        <v/>
      </c>
      <c r="I3780" s="37">
        <f>IF('📄 RON MIẾNG'!B370="","",'📄 RON MIẾNG'!L370)</f>
        <v/>
      </c>
      <c r="J3780">
        <f>IF('📄 RON MIẾNG'!B370="","","")</f>
        <v/>
      </c>
      <c r="L3780">
        <f>N(L3779)+IF(AND('🔎 TRA CỨU NHANH'!$C$2&lt;&gt;"",OR(ISNUMBER(SEARCH('🔎 TRA CỨU NHANH'!$C$2,$A3780)),ISNUMBER(SEARCH('🔎 TRA CỨU NHANH'!$C$2,$B3780)))),1,0)</f>
        <v/>
      </c>
      <c r="M3780">
        <f>IF(L3780&gt;N(L3779),L3780,"")</f>
        <v/>
      </c>
      <c r="N3780">
        <f>N(N3779)+IF(AND('💰 BÁO GIÁ'!$C$27&lt;&gt;"",OR(ISNUMBER(SEARCH('💰 BÁO GIÁ'!$C$27,$A3780)),ISNUMBER(SEARCH('💰 BÁO GIÁ'!$C$27,$B3780)))),1,0)</f>
        <v/>
      </c>
      <c r="O3780">
        <f>IF(N3780&gt;N(N3779),N3780,"")</f>
        <v/>
      </c>
    </row>
    <row r="3781">
      <c r="A3781">
        <f>IF('📄 RON MIẾNG'!B371="","",'📄 RON MIẾNG'!B371)</f>
        <v/>
      </c>
      <c r="B3781">
        <f>IF('📄 RON MIẾNG'!B371="","",'📄 RON MIẾNG'!C371)</f>
        <v/>
      </c>
      <c r="C3781">
        <f>IF('📄 RON MIẾNG'!B371="","","Ron miếng")</f>
        <v/>
      </c>
      <c r="D3781">
        <f>IF('📄 RON MIẾNG'!B371="","",'📄 RON MIẾNG'!F371)</f>
        <v/>
      </c>
      <c r="E3781" s="37">
        <f>IF('📄 RON MIẾNG'!B371="","",'📄 RON MIẾNG'!H371)</f>
        <v/>
      </c>
      <c r="F3781" s="37">
        <f>IF('📄 RON MIẾNG'!B371="","",'📄 RON MIẾNG'!I371)</f>
        <v/>
      </c>
      <c r="G3781" s="37">
        <f>IF('📄 RON MIẾNG'!B371="","",'📄 RON MIẾNG'!J371)</f>
        <v/>
      </c>
      <c r="H3781" s="37">
        <f>IF('📄 RON MIẾNG'!B371="","",'📄 RON MIẾNG'!K371)</f>
        <v/>
      </c>
      <c r="I3781" s="37">
        <f>IF('📄 RON MIẾNG'!B371="","",'📄 RON MIẾNG'!L371)</f>
        <v/>
      </c>
      <c r="J3781">
        <f>IF('📄 RON MIẾNG'!B371="","","")</f>
        <v/>
      </c>
      <c r="L3781">
        <f>N(L3780)+IF(AND('🔎 TRA CỨU NHANH'!$C$2&lt;&gt;"",OR(ISNUMBER(SEARCH('🔎 TRA CỨU NHANH'!$C$2,$A3781)),ISNUMBER(SEARCH('🔎 TRA CỨU NHANH'!$C$2,$B3781)))),1,0)</f>
        <v/>
      </c>
      <c r="M3781">
        <f>IF(L3781&gt;N(L3780),L3781,"")</f>
        <v/>
      </c>
      <c r="N3781">
        <f>N(N3780)+IF(AND('💰 BÁO GIÁ'!$C$27&lt;&gt;"",OR(ISNUMBER(SEARCH('💰 BÁO GIÁ'!$C$27,$A3781)),ISNUMBER(SEARCH('💰 BÁO GIÁ'!$C$27,$B3781)))),1,0)</f>
        <v/>
      </c>
      <c r="O3781">
        <f>IF(N3781&gt;N(N3780),N3781,"")</f>
        <v/>
      </c>
    </row>
    <row r="3782">
      <c r="A3782">
        <f>IF('📄 RON MIẾNG'!B372="","",'📄 RON MIẾNG'!B372)</f>
        <v/>
      </c>
      <c r="B3782">
        <f>IF('📄 RON MIẾNG'!B372="","",'📄 RON MIẾNG'!C372)</f>
        <v/>
      </c>
      <c r="C3782">
        <f>IF('📄 RON MIẾNG'!B372="","","Ron miếng")</f>
        <v/>
      </c>
      <c r="D3782">
        <f>IF('📄 RON MIẾNG'!B372="","",'📄 RON MIẾNG'!F372)</f>
        <v/>
      </c>
      <c r="E3782" s="37">
        <f>IF('📄 RON MIẾNG'!B372="","",'📄 RON MIẾNG'!H372)</f>
        <v/>
      </c>
      <c r="F3782" s="37">
        <f>IF('📄 RON MIẾNG'!B372="","",'📄 RON MIẾNG'!I372)</f>
        <v/>
      </c>
      <c r="G3782" s="37">
        <f>IF('📄 RON MIẾNG'!B372="","",'📄 RON MIẾNG'!J372)</f>
        <v/>
      </c>
      <c r="H3782" s="37">
        <f>IF('📄 RON MIẾNG'!B372="","",'📄 RON MIẾNG'!K372)</f>
        <v/>
      </c>
      <c r="I3782" s="37">
        <f>IF('📄 RON MIẾNG'!B372="","",'📄 RON MIẾNG'!L372)</f>
        <v/>
      </c>
      <c r="J3782">
        <f>IF('📄 RON MIẾNG'!B372="","","")</f>
        <v/>
      </c>
      <c r="L3782">
        <f>N(L3781)+IF(AND('🔎 TRA CỨU NHANH'!$C$2&lt;&gt;"",OR(ISNUMBER(SEARCH('🔎 TRA CỨU NHANH'!$C$2,$A3782)),ISNUMBER(SEARCH('🔎 TRA CỨU NHANH'!$C$2,$B3782)))),1,0)</f>
        <v/>
      </c>
      <c r="M3782">
        <f>IF(L3782&gt;N(L3781),L3782,"")</f>
        <v/>
      </c>
      <c r="N3782">
        <f>N(N3781)+IF(AND('💰 BÁO GIÁ'!$C$27&lt;&gt;"",OR(ISNUMBER(SEARCH('💰 BÁO GIÁ'!$C$27,$A3782)),ISNUMBER(SEARCH('💰 BÁO GIÁ'!$C$27,$B3782)))),1,0)</f>
        <v/>
      </c>
      <c r="O3782">
        <f>IF(N3782&gt;N(N3781),N3782,"")</f>
        <v/>
      </c>
    </row>
    <row r="3783">
      <c r="A3783">
        <f>IF('📄 RON MIẾNG'!B373="","",'📄 RON MIẾNG'!B373)</f>
        <v/>
      </c>
      <c r="B3783">
        <f>IF('📄 RON MIẾNG'!B373="","",'📄 RON MIẾNG'!C373)</f>
        <v/>
      </c>
      <c r="C3783">
        <f>IF('📄 RON MIẾNG'!B373="","","Ron miếng")</f>
        <v/>
      </c>
      <c r="D3783">
        <f>IF('📄 RON MIẾNG'!B373="","",'📄 RON MIẾNG'!F373)</f>
        <v/>
      </c>
      <c r="E3783" s="37">
        <f>IF('📄 RON MIẾNG'!B373="","",'📄 RON MIẾNG'!H373)</f>
        <v/>
      </c>
      <c r="F3783" s="37">
        <f>IF('📄 RON MIẾNG'!B373="","",'📄 RON MIẾNG'!I373)</f>
        <v/>
      </c>
      <c r="G3783" s="37">
        <f>IF('📄 RON MIẾNG'!B373="","",'📄 RON MIẾNG'!J373)</f>
        <v/>
      </c>
      <c r="H3783" s="37">
        <f>IF('📄 RON MIẾNG'!B373="","",'📄 RON MIẾNG'!K373)</f>
        <v/>
      </c>
      <c r="I3783" s="37">
        <f>IF('📄 RON MIẾNG'!B373="","",'📄 RON MIẾNG'!L373)</f>
        <v/>
      </c>
      <c r="J3783">
        <f>IF('📄 RON MIẾNG'!B373="","","")</f>
        <v/>
      </c>
      <c r="L3783">
        <f>N(L3782)+IF(AND('🔎 TRA CỨU NHANH'!$C$2&lt;&gt;"",OR(ISNUMBER(SEARCH('🔎 TRA CỨU NHANH'!$C$2,$A3783)),ISNUMBER(SEARCH('🔎 TRA CỨU NHANH'!$C$2,$B3783)))),1,0)</f>
        <v/>
      </c>
      <c r="M3783">
        <f>IF(L3783&gt;N(L3782),L3783,"")</f>
        <v/>
      </c>
      <c r="N3783">
        <f>N(N3782)+IF(AND('💰 BÁO GIÁ'!$C$27&lt;&gt;"",OR(ISNUMBER(SEARCH('💰 BÁO GIÁ'!$C$27,$A3783)),ISNUMBER(SEARCH('💰 BÁO GIÁ'!$C$27,$B3783)))),1,0)</f>
        <v/>
      </c>
      <c r="O3783">
        <f>IF(N3783&gt;N(N3782),N3783,"")</f>
        <v/>
      </c>
    </row>
    <row r="3784">
      <c r="A3784">
        <f>IF('📄 RON MIẾNG'!B374="","",'📄 RON MIẾNG'!B374)</f>
        <v/>
      </c>
      <c r="B3784">
        <f>IF('📄 RON MIẾNG'!B374="","",'📄 RON MIẾNG'!C374)</f>
        <v/>
      </c>
      <c r="C3784">
        <f>IF('📄 RON MIẾNG'!B374="","","Ron miếng")</f>
        <v/>
      </c>
      <c r="D3784">
        <f>IF('📄 RON MIẾNG'!B374="","",'📄 RON MIẾNG'!F374)</f>
        <v/>
      </c>
      <c r="E3784" s="37">
        <f>IF('📄 RON MIẾNG'!B374="","",'📄 RON MIẾNG'!H374)</f>
        <v/>
      </c>
      <c r="F3784" s="37">
        <f>IF('📄 RON MIẾNG'!B374="","",'📄 RON MIẾNG'!I374)</f>
        <v/>
      </c>
      <c r="G3784" s="37">
        <f>IF('📄 RON MIẾNG'!B374="","",'📄 RON MIẾNG'!J374)</f>
        <v/>
      </c>
      <c r="H3784" s="37">
        <f>IF('📄 RON MIẾNG'!B374="","",'📄 RON MIẾNG'!K374)</f>
        <v/>
      </c>
      <c r="I3784" s="37">
        <f>IF('📄 RON MIẾNG'!B374="","",'📄 RON MIẾNG'!L374)</f>
        <v/>
      </c>
      <c r="J3784">
        <f>IF('📄 RON MIẾNG'!B374="","","")</f>
        <v/>
      </c>
      <c r="L3784">
        <f>N(L3783)+IF(AND('🔎 TRA CỨU NHANH'!$C$2&lt;&gt;"",OR(ISNUMBER(SEARCH('🔎 TRA CỨU NHANH'!$C$2,$A3784)),ISNUMBER(SEARCH('🔎 TRA CỨU NHANH'!$C$2,$B3784)))),1,0)</f>
        <v/>
      </c>
      <c r="M3784">
        <f>IF(L3784&gt;N(L3783),L3784,"")</f>
        <v/>
      </c>
      <c r="N3784">
        <f>N(N3783)+IF(AND('💰 BÁO GIÁ'!$C$27&lt;&gt;"",OR(ISNUMBER(SEARCH('💰 BÁO GIÁ'!$C$27,$A3784)),ISNUMBER(SEARCH('💰 BÁO GIÁ'!$C$27,$B3784)))),1,0)</f>
        <v/>
      </c>
      <c r="O3784">
        <f>IF(N3784&gt;N(N3783),N3784,"")</f>
        <v/>
      </c>
    </row>
    <row r="3785">
      <c r="A3785">
        <f>IF('📄 RON MIẾNG'!B375="","",'📄 RON MIẾNG'!B375)</f>
        <v/>
      </c>
      <c r="B3785">
        <f>IF('📄 RON MIẾNG'!B375="","",'📄 RON MIẾNG'!C375)</f>
        <v/>
      </c>
      <c r="C3785">
        <f>IF('📄 RON MIẾNG'!B375="","","Ron miếng")</f>
        <v/>
      </c>
      <c r="D3785">
        <f>IF('📄 RON MIẾNG'!B375="","",'📄 RON MIẾNG'!F375)</f>
        <v/>
      </c>
      <c r="E3785" s="37">
        <f>IF('📄 RON MIẾNG'!B375="","",'📄 RON MIẾNG'!H375)</f>
        <v/>
      </c>
      <c r="F3785" s="37">
        <f>IF('📄 RON MIẾNG'!B375="","",'📄 RON MIẾNG'!I375)</f>
        <v/>
      </c>
      <c r="G3785" s="37">
        <f>IF('📄 RON MIẾNG'!B375="","",'📄 RON MIẾNG'!J375)</f>
        <v/>
      </c>
      <c r="H3785" s="37">
        <f>IF('📄 RON MIẾNG'!B375="","",'📄 RON MIẾNG'!K375)</f>
        <v/>
      </c>
      <c r="I3785" s="37">
        <f>IF('📄 RON MIẾNG'!B375="","",'📄 RON MIẾNG'!L375)</f>
        <v/>
      </c>
      <c r="J3785">
        <f>IF('📄 RON MIẾNG'!B375="","","")</f>
        <v/>
      </c>
      <c r="L3785">
        <f>N(L3784)+IF(AND('🔎 TRA CỨU NHANH'!$C$2&lt;&gt;"",OR(ISNUMBER(SEARCH('🔎 TRA CỨU NHANH'!$C$2,$A3785)),ISNUMBER(SEARCH('🔎 TRA CỨU NHANH'!$C$2,$B3785)))),1,0)</f>
        <v/>
      </c>
      <c r="M3785">
        <f>IF(L3785&gt;N(L3784),L3785,"")</f>
        <v/>
      </c>
      <c r="N3785">
        <f>N(N3784)+IF(AND('💰 BÁO GIÁ'!$C$27&lt;&gt;"",OR(ISNUMBER(SEARCH('💰 BÁO GIÁ'!$C$27,$A3785)),ISNUMBER(SEARCH('💰 BÁO GIÁ'!$C$27,$B3785)))),1,0)</f>
        <v/>
      </c>
      <c r="O3785">
        <f>IF(N3785&gt;N(N3784),N3785,"")</f>
        <v/>
      </c>
    </row>
    <row r="3786">
      <c r="A3786">
        <f>IF('📄 RON MIẾNG'!B376="","",'📄 RON MIẾNG'!B376)</f>
        <v/>
      </c>
      <c r="B3786">
        <f>IF('📄 RON MIẾNG'!B376="","",'📄 RON MIẾNG'!C376)</f>
        <v/>
      </c>
      <c r="C3786">
        <f>IF('📄 RON MIẾNG'!B376="","","Ron miếng")</f>
        <v/>
      </c>
      <c r="D3786">
        <f>IF('📄 RON MIẾNG'!B376="","",'📄 RON MIẾNG'!F376)</f>
        <v/>
      </c>
      <c r="E3786" s="37">
        <f>IF('📄 RON MIẾNG'!B376="","",'📄 RON MIẾNG'!H376)</f>
        <v/>
      </c>
      <c r="F3786" s="37">
        <f>IF('📄 RON MIẾNG'!B376="","",'📄 RON MIẾNG'!I376)</f>
        <v/>
      </c>
      <c r="G3786" s="37">
        <f>IF('📄 RON MIẾNG'!B376="","",'📄 RON MIẾNG'!J376)</f>
        <v/>
      </c>
      <c r="H3786" s="37">
        <f>IF('📄 RON MIẾNG'!B376="","",'📄 RON MIẾNG'!K376)</f>
        <v/>
      </c>
      <c r="I3786" s="37">
        <f>IF('📄 RON MIẾNG'!B376="","",'📄 RON MIẾNG'!L376)</f>
        <v/>
      </c>
      <c r="J3786">
        <f>IF('📄 RON MIẾNG'!B376="","","")</f>
        <v/>
      </c>
      <c r="L3786">
        <f>N(L3785)+IF(AND('🔎 TRA CỨU NHANH'!$C$2&lt;&gt;"",OR(ISNUMBER(SEARCH('🔎 TRA CỨU NHANH'!$C$2,$A3786)),ISNUMBER(SEARCH('🔎 TRA CỨU NHANH'!$C$2,$B3786)))),1,0)</f>
        <v/>
      </c>
      <c r="M3786">
        <f>IF(L3786&gt;N(L3785),L3786,"")</f>
        <v/>
      </c>
      <c r="N3786">
        <f>N(N3785)+IF(AND('💰 BÁO GIÁ'!$C$27&lt;&gt;"",OR(ISNUMBER(SEARCH('💰 BÁO GIÁ'!$C$27,$A3786)),ISNUMBER(SEARCH('💰 BÁO GIÁ'!$C$27,$B3786)))),1,0)</f>
        <v/>
      </c>
      <c r="O3786">
        <f>IF(N3786&gt;N(N3785),N3786,"")</f>
        <v/>
      </c>
    </row>
    <row r="3787">
      <c r="A3787">
        <f>IF('📄 RON MIẾNG'!B377="","",'📄 RON MIẾNG'!B377)</f>
        <v/>
      </c>
      <c r="B3787">
        <f>IF('📄 RON MIẾNG'!B377="","",'📄 RON MIẾNG'!C377)</f>
        <v/>
      </c>
      <c r="C3787">
        <f>IF('📄 RON MIẾNG'!B377="","","Ron miếng")</f>
        <v/>
      </c>
      <c r="D3787">
        <f>IF('📄 RON MIẾNG'!B377="","",'📄 RON MIẾNG'!F377)</f>
        <v/>
      </c>
      <c r="E3787" s="37">
        <f>IF('📄 RON MIẾNG'!B377="","",'📄 RON MIẾNG'!H377)</f>
        <v/>
      </c>
      <c r="F3787" s="37">
        <f>IF('📄 RON MIẾNG'!B377="","",'📄 RON MIẾNG'!I377)</f>
        <v/>
      </c>
      <c r="G3787" s="37">
        <f>IF('📄 RON MIẾNG'!B377="","",'📄 RON MIẾNG'!J377)</f>
        <v/>
      </c>
      <c r="H3787" s="37">
        <f>IF('📄 RON MIẾNG'!B377="","",'📄 RON MIẾNG'!K377)</f>
        <v/>
      </c>
      <c r="I3787" s="37">
        <f>IF('📄 RON MIẾNG'!B377="","",'📄 RON MIẾNG'!L377)</f>
        <v/>
      </c>
      <c r="J3787">
        <f>IF('📄 RON MIẾNG'!B377="","","")</f>
        <v/>
      </c>
      <c r="L3787">
        <f>N(L3786)+IF(AND('🔎 TRA CỨU NHANH'!$C$2&lt;&gt;"",OR(ISNUMBER(SEARCH('🔎 TRA CỨU NHANH'!$C$2,$A3787)),ISNUMBER(SEARCH('🔎 TRA CỨU NHANH'!$C$2,$B3787)))),1,0)</f>
        <v/>
      </c>
      <c r="M3787">
        <f>IF(L3787&gt;N(L3786),L3787,"")</f>
        <v/>
      </c>
      <c r="N3787">
        <f>N(N3786)+IF(AND('💰 BÁO GIÁ'!$C$27&lt;&gt;"",OR(ISNUMBER(SEARCH('💰 BÁO GIÁ'!$C$27,$A3787)),ISNUMBER(SEARCH('💰 BÁO GIÁ'!$C$27,$B3787)))),1,0)</f>
        <v/>
      </c>
      <c r="O3787">
        <f>IF(N3787&gt;N(N3786),N3787,"")</f>
        <v/>
      </c>
    </row>
    <row r="3788">
      <c r="A3788">
        <f>IF('📄 RON MIẾNG'!B378="","",'📄 RON MIẾNG'!B378)</f>
        <v/>
      </c>
      <c r="B3788">
        <f>IF('📄 RON MIẾNG'!B378="","",'📄 RON MIẾNG'!C378)</f>
        <v/>
      </c>
      <c r="C3788">
        <f>IF('📄 RON MIẾNG'!B378="","","Ron miếng")</f>
        <v/>
      </c>
      <c r="D3788">
        <f>IF('📄 RON MIẾNG'!B378="","",'📄 RON MIẾNG'!F378)</f>
        <v/>
      </c>
      <c r="E3788" s="37">
        <f>IF('📄 RON MIẾNG'!B378="","",'📄 RON MIẾNG'!H378)</f>
        <v/>
      </c>
      <c r="F3788" s="37">
        <f>IF('📄 RON MIẾNG'!B378="","",'📄 RON MIẾNG'!I378)</f>
        <v/>
      </c>
      <c r="G3788" s="37">
        <f>IF('📄 RON MIẾNG'!B378="","",'📄 RON MIẾNG'!J378)</f>
        <v/>
      </c>
      <c r="H3788" s="37">
        <f>IF('📄 RON MIẾNG'!B378="","",'📄 RON MIẾNG'!K378)</f>
        <v/>
      </c>
      <c r="I3788" s="37">
        <f>IF('📄 RON MIẾNG'!B378="","",'📄 RON MIẾNG'!L378)</f>
        <v/>
      </c>
      <c r="J3788">
        <f>IF('📄 RON MIẾNG'!B378="","","")</f>
        <v/>
      </c>
      <c r="L3788">
        <f>N(L3787)+IF(AND('🔎 TRA CỨU NHANH'!$C$2&lt;&gt;"",OR(ISNUMBER(SEARCH('🔎 TRA CỨU NHANH'!$C$2,$A3788)),ISNUMBER(SEARCH('🔎 TRA CỨU NHANH'!$C$2,$B3788)))),1,0)</f>
        <v/>
      </c>
      <c r="M3788">
        <f>IF(L3788&gt;N(L3787),L3788,"")</f>
        <v/>
      </c>
      <c r="N3788">
        <f>N(N3787)+IF(AND('💰 BÁO GIÁ'!$C$27&lt;&gt;"",OR(ISNUMBER(SEARCH('💰 BÁO GIÁ'!$C$27,$A3788)),ISNUMBER(SEARCH('💰 BÁO GIÁ'!$C$27,$B3788)))),1,0)</f>
        <v/>
      </c>
      <c r="O3788">
        <f>IF(N3788&gt;N(N3787),N3788,"")</f>
        <v/>
      </c>
    </row>
    <row r="3789">
      <c r="A3789">
        <f>IF('📄 RON MIẾNG'!B379="","",'📄 RON MIẾNG'!B379)</f>
        <v/>
      </c>
      <c r="B3789">
        <f>IF('📄 RON MIẾNG'!B379="","",'📄 RON MIẾNG'!C379)</f>
        <v/>
      </c>
      <c r="C3789">
        <f>IF('📄 RON MIẾNG'!B379="","","Ron miếng")</f>
        <v/>
      </c>
      <c r="D3789">
        <f>IF('📄 RON MIẾNG'!B379="","",'📄 RON MIẾNG'!F379)</f>
        <v/>
      </c>
      <c r="E3789" s="37">
        <f>IF('📄 RON MIẾNG'!B379="","",'📄 RON MIẾNG'!H379)</f>
        <v/>
      </c>
      <c r="F3789" s="37">
        <f>IF('📄 RON MIẾNG'!B379="","",'📄 RON MIẾNG'!I379)</f>
        <v/>
      </c>
      <c r="G3789" s="37">
        <f>IF('📄 RON MIẾNG'!B379="","",'📄 RON MIẾNG'!J379)</f>
        <v/>
      </c>
      <c r="H3789" s="37">
        <f>IF('📄 RON MIẾNG'!B379="","",'📄 RON MIẾNG'!K379)</f>
        <v/>
      </c>
      <c r="I3789" s="37">
        <f>IF('📄 RON MIẾNG'!B379="","",'📄 RON MIẾNG'!L379)</f>
        <v/>
      </c>
      <c r="J3789">
        <f>IF('📄 RON MIẾNG'!B379="","","")</f>
        <v/>
      </c>
      <c r="L3789">
        <f>N(L3788)+IF(AND('🔎 TRA CỨU NHANH'!$C$2&lt;&gt;"",OR(ISNUMBER(SEARCH('🔎 TRA CỨU NHANH'!$C$2,$A3789)),ISNUMBER(SEARCH('🔎 TRA CỨU NHANH'!$C$2,$B3789)))),1,0)</f>
        <v/>
      </c>
      <c r="M3789">
        <f>IF(L3789&gt;N(L3788),L3789,"")</f>
        <v/>
      </c>
      <c r="N3789">
        <f>N(N3788)+IF(AND('💰 BÁO GIÁ'!$C$27&lt;&gt;"",OR(ISNUMBER(SEARCH('💰 BÁO GIÁ'!$C$27,$A3789)),ISNUMBER(SEARCH('💰 BÁO GIÁ'!$C$27,$B3789)))),1,0)</f>
        <v/>
      </c>
      <c r="O3789">
        <f>IF(N3789&gt;N(N3788),N3789,"")</f>
        <v/>
      </c>
    </row>
    <row r="3790">
      <c r="A3790">
        <f>IF('📄 RON MIẾNG'!B380="","",'📄 RON MIẾNG'!B380)</f>
        <v/>
      </c>
      <c r="B3790">
        <f>IF('📄 RON MIẾNG'!B380="","",'📄 RON MIẾNG'!C380)</f>
        <v/>
      </c>
      <c r="C3790">
        <f>IF('📄 RON MIẾNG'!B380="","","Ron miếng")</f>
        <v/>
      </c>
      <c r="D3790">
        <f>IF('📄 RON MIẾNG'!B380="","",'📄 RON MIẾNG'!F380)</f>
        <v/>
      </c>
      <c r="E3790" s="37">
        <f>IF('📄 RON MIẾNG'!B380="","",'📄 RON MIẾNG'!H380)</f>
        <v/>
      </c>
      <c r="F3790" s="37">
        <f>IF('📄 RON MIẾNG'!B380="","",'📄 RON MIẾNG'!I380)</f>
        <v/>
      </c>
      <c r="G3790" s="37">
        <f>IF('📄 RON MIẾNG'!B380="","",'📄 RON MIẾNG'!J380)</f>
        <v/>
      </c>
      <c r="H3790" s="37">
        <f>IF('📄 RON MIẾNG'!B380="","",'📄 RON MIẾNG'!K380)</f>
        <v/>
      </c>
      <c r="I3790" s="37">
        <f>IF('📄 RON MIẾNG'!B380="","",'📄 RON MIẾNG'!L380)</f>
        <v/>
      </c>
      <c r="J3790">
        <f>IF('📄 RON MIẾNG'!B380="","","")</f>
        <v/>
      </c>
      <c r="L3790">
        <f>N(L3789)+IF(AND('🔎 TRA CỨU NHANH'!$C$2&lt;&gt;"",OR(ISNUMBER(SEARCH('🔎 TRA CỨU NHANH'!$C$2,$A3790)),ISNUMBER(SEARCH('🔎 TRA CỨU NHANH'!$C$2,$B3790)))),1,0)</f>
        <v/>
      </c>
      <c r="M3790">
        <f>IF(L3790&gt;N(L3789),L3790,"")</f>
        <v/>
      </c>
      <c r="N3790">
        <f>N(N3789)+IF(AND('💰 BÁO GIÁ'!$C$27&lt;&gt;"",OR(ISNUMBER(SEARCH('💰 BÁO GIÁ'!$C$27,$A3790)),ISNUMBER(SEARCH('💰 BÁO GIÁ'!$C$27,$B3790)))),1,0)</f>
        <v/>
      </c>
      <c r="O3790">
        <f>IF(N3790&gt;N(N3789),N3790,"")</f>
        <v/>
      </c>
    </row>
    <row r="3791">
      <c r="A3791">
        <f>IF('📄 RON MIẾNG'!B381="","",'📄 RON MIẾNG'!B381)</f>
        <v/>
      </c>
      <c r="B3791">
        <f>IF('📄 RON MIẾNG'!B381="","",'📄 RON MIẾNG'!C381)</f>
        <v/>
      </c>
      <c r="C3791">
        <f>IF('📄 RON MIẾNG'!B381="","","Ron miếng")</f>
        <v/>
      </c>
      <c r="D3791">
        <f>IF('📄 RON MIẾNG'!B381="","",'📄 RON MIẾNG'!F381)</f>
        <v/>
      </c>
      <c r="E3791" s="37">
        <f>IF('📄 RON MIẾNG'!B381="","",'📄 RON MIẾNG'!H381)</f>
        <v/>
      </c>
      <c r="F3791" s="37">
        <f>IF('📄 RON MIẾNG'!B381="","",'📄 RON MIẾNG'!I381)</f>
        <v/>
      </c>
      <c r="G3791" s="37">
        <f>IF('📄 RON MIẾNG'!B381="","",'📄 RON MIẾNG'!J381)</f>
        <v/>
      </c>
      <c r="H3791" s="37">
        <f>IF('📄 RON MIẾNG'!B381="","",'📄 RON MIẾNG'!K381)</f>
        <v/>
      </c>
      <c r="I3791" s="37">
        <f>IF('📄 RON MIẾNG'!B381="","",'📄 RON MIẾNG'!L381)</f>
        <v/>
      </c>
      <c r="J3791">
        <f>IF('📄 RON MIẾNG'!B381="","","")</f>
        <v/>
      </c>
      <c r="L3791">
        <f>N(L3790)+IF(AND('🔎 TRA CỨU NHANH'!$C$2&lt;&gt;"",OR(ISNUMBER(SEARCH('🔎 TRA CỨU NHANH'!$C$2,$A3791)),ISNUMBER(SEARCH('🔎 TRA CỨU NHANH'!$C$2,$B3791)))),1,0)</f>
        <v/>
      </c>
      <c r="M3791">
        <f>IF(L3791&gt;N(L3790),L3791,"")</f>
        <v/>
      </c>
      <c r="N3791">
        <f>N(N3790)+IF(AND('💰 BÁO GIÁ'!$C$27&lt;&gt;"",OR(ISNUMBER(SEARCH('💰 BÁO GIÁ'!$C$27,$A3791)),ISNUMBER(SEARCH('💰 BÁO GIÁ'!$C$27,$B3791)))),1,0)</f>
        <v/>
      </c>
      <c r="O3791">
        <f>IF(N3791&gt;N(N3790),N3791,"")</f>
        <v/>
      </c>
    </row>
    <row r="3792">
      <c r="A3792">
        <f>IF('📄 RON MIẾNG'!B382="","",'📄 RON MIẾNG'!B382)</f>
        <v/>
      </c>
      <c r="B3792">
        <f>IF('📄 RON MIẾNG'!B382="","",'📄 RON MIẾNG'!C382)</f>
        <v/>
      </c>
      <c r="C3792">
        <f>IF('📄 RON MIẾNG'!B382="","","Ron miếng")</f>
        <v/>
      </c>
      <c r="D3792">
        <f>IF('📄 RON MIẾNG'!B382="","",'📄 RON MIẾNG'!F382)</f>
        <v/>
      </c>
      <c r="E3792" s="37">
        <f>IF('📄 RON MIẾNG'!B382="","",'📄 RON MIẾNG'!H382)</f>
        <v/>
      </c>
      <c r="F3792" s="37">
        <f>IF('📄 RON MIẾNG'!B382="","",'📄 RON MIẾNG'!I382)</f>
        <v/>
      </c>
      <c r="G3792" s="37">
        <f>IF('📄 RON MIẾNG'!B382="","",'📄 RON MIẾNG'!J382)</f>
        <v/>
      </c>
      <c r="H3792" s="37">
        <f>IF('📄 RON MIẾNG'!B382="","",'📄 RON MIẾNG'!K382)</f>
        <v/>
      </c>
      <c r="I3792" s="37">
        <f>IF('📄 RON MIẾNG'!B382="","",'📄 RON MIẾNG'!L382)</f>
        <v/>
      </c>
      <c r="J3792">
        <f>IF('📄 RON MIẾNG'!B382="","","")</f>
        <v/>
      </c>
      <c r="L3792">
        <f>N(L3791)+IF(AND('🔎 TRA CỨU NHANH'!$C$2&lt;&gt;"",OR(ISNUMBER(SEARCH('🔎 TRA CỨU NHANH'!$C$2,$A3792)),ISNUMBER(SEARCH('🔎 TRA CỨU NHANH'!$C$2,$B3792)))),1,0)</f>
        <v/>
      </c>
      <c r="M3792">
        <f>IF(L3792&gt;N(L3791),L3792,"")</f>
        <v/>
      </c>
      <c r="N3792">
        <f>N(N3791)+IF(AND('💰 BÁO GIÁ'!$C$27&lt;&gt;"",OR(ISNUMBER(SEARCH('💰 BÁO GIÁ'!$C$27,$A3792)),ISNUMBER(SEARCH('💰 BÁO GIÁ'!$C$27,$B3792)))),1,0)</f>
        <v/>
      </c>
      <c r="O3792">
        <f>IF(N3792&gt;N(N3791),N3792,"")</f>
        <v/>
      </c>
    </row>
    <row r="3793">
      <c r="A3793">
        <f>IF('📄 RON MIẾNG'!B383="","",'📄 RON MIẾNG'!B383)</f>
        <v/>
      </c>
      <c r="B3793">
        <f>IF('📄 RON MIẾNG'!B383="","",'📄 RON MIẾNG'!C383)</f>
        <v/>
      </c>
      <c r="C3793">
        <f>IF('📄 RON MIẾNG'!B383="","","Ron miếng")</f>
        <v/>
      </c>
      <c r="D3793">
        <f>IF('📄 RON MIẾNG'!B383="","",'📄 RON MIẾNG'!F383)</f>
        <v/>
      </c>
      <c r="E3793" s="37">
        <f>IF('📄 RON MIẾNG'!B383="","",'📄 RON MIẾNG'!H383)</f>
        <v/>
      </c>
      <c r="F3793" s="37">
        <f>IF('📄 RON MIẾNG'!B383="","",'📄 RON MIẾNG'!I383)</f>
        <v/>
      </c>
      <c r="G3793" s="37">
        <f>IF('📄 RON MIẾNG'!B383="","",'📄 RON MIẾNG'!J383)</f>
        <v/>
      </c>
      <c r="H3793" s="37">
        <f>IF('📄 RON MIẾNG'!B383="","",'📄 RON MIẾNG'!K383)</f>
        <v/>
      </c>
      <c r="I3793" s="37">
        <f>IF('📄 RON MIẾNG'!B383="","",'📄 RON MIẾNG'!L383)</f>
        <v/>
      </c>
      <c r="J3793">
        <f>IF('📄 RON MIẾNG'!B383="","","")</f>
        <v/>
      </c>
      <c r="L3793">
        <f>N(L3792)+IF(AND('🔎 TRA CỨU NHANH'!$C$2&lt;&gt;"",OR(ISNUMBER(SEARCH('🔎 TRA CỨU NHANH'!$C$2,$A3793)),ISNUMBER(SEARCH('🔎 TRA CỨU NHANH'!$C$2,$B3793)))),1,0)</f>
        <v/>
      </c>
      <c r="M3793">
        <f>IF(L3793&gt;N(L3792),L3793,"")</f>
        <v/>
      </c>
      <c r="N3793">
        <f>N(N3792)+IF(AND('💰 BÁO GIÁ'!$C$27&lt;&gt;"",OR(ISNUMBER(SEARCH('💰 BÁO GIÁ'!$C$27,$A3793)),ISNUMBER(SEARCH('💰 BÁO GIÁ'!$C$27,$B3793)))),1,0)</f>
        <v/>
      </c>
      <c r="O3793">
        <f>IF(N3793&gt;N(N3792),N3793,"")</f>
        <v/>
      </c>
    </row>
    <row r="3794">
      <c r="A3794">
        <f>IF('📄 RON MIẾNG'!B384="","",'📄 RON MIẾNG'!B384)</f>
        <v/>
      </c>
      <c r="B3794">
        <f>IF('📄 RON MIẾNG'!B384="","",'📄 RON MIẾNG'!C384)</f>
        <v/>
      </c>
      <c r="C3794">
        <f>IF('📄 RON MIẾNG'!B384="","","Ron miếng")</f>
        <v/>
      </c>
      <c r="D3794">
        <f>IF('📄 RON MIẾNG'!B384="","",'📄 RON MIẾNG'!F384)</f>
        <v/>
      </c>
      <c r="E3794" s="37">
        <f>IF('📄 RON MIẾNG'!B384="","",'📄 RON MIẾNG'!H384)</f>
        <v/>
      </c>
      <c r="F3794" s="37">
        <f>IF('📄 RON MIẾNG'!B384="","",'📄 RON MIẾNG'!I384)</f>
        <v/>
      </c>
      <c r="G3794" s="37">
        <f>IF('📄 RON MIẾNG'!B384="","",'📄 RON MIẾNG'!J384)</f>
        <v/>
      </c>
      <c r="H3794" s="37">
        <f>IF('📄 RON MIẾNG'!B384="","",'📄 RON MIẾNG'!K384)</f>
        <v/>
      </c>
      <c r="I3794" s="37">
        <f>IF('📄 RON MIẾNG'!B384="","",'📄 RON MIẾNG'!L384)</f>
        <v/>
      </c>
      <c r="J3794">
        <f>IF('📄 RON MIẾNG'!B384="","","")</f>
        <v/>
      </c>
      <c r="L3794">
        <f>N(L3793)+IF(AND('🔎 TRA CỨU NHANH'!$C$2&lt;&gt;"",OR(ISNUMBER(SEARCH('🔎 TRA CỨU NHANH'!$C$2,$A3794)),ISNUMBER(SEARCH('🔎 TRA CỨU NHANH'!$C$2,$B3794)))),1,0)</f>
        <v/>
      </c>
      <c r="M3794">
        <f>IF(L3794&gt;N(L3793),L3794,"")</f>
        <v/>
      </c>
      <c r="N3794">
        <f>N(N3793)+IF(AND('💰 BÁO GIÁ'!$C$27&lt;&gt;"",OR(ISNUMBER(SEARCH('💰 BÁO GIÁ'!$C$27,$A3794)),ISNUMBER(SEARCH('💰 BÁO GIÁ'!$C$27,$B3794)))),1,0)</f>
        <v/>
      </c>
      <c r="O3794">
        <f>IF(N3794&gt;N(N3793),N3794,"")</f>
        <v/>
      </c>
    </row>
    <row r="3795">
      <c r="A3795">
        <f>IF('📄 RON MIẾNG'!B385="","",'📄 RON MIẾNG'!B385)</f>
        <v/>
      </c>
      <c r="B3795">
        <f>IF('📄 RON MIẾNG'!B385="","",'📄 RON MIẾNG'!C385)</f>
        <v/>
      </c>
      <c r="C3795">
        <f>IF('📄 RON MIẾNG'!B385="","","Ron miếng")</f>
        <v/>
      </c>
      <c r="D3795">
        <f>IF('📄 RON MIẾNG'!B385="","",'📄 RON MIẾNG'!F385)</f>
        <v/>
      </c>
      <c r="E3795" s="37">
        <f>IF('📄 RON MIẾNG'!B385="","",'📄 RON MIẾNG'!H385)</f>
        <v/>
      </c>
      <c r="F3795" s="37">
        <f>IF('📄 RON MIẾNG'!B385="","",'📄 RON MIẾNG'!I385)</f>
        <v/>
      </c>
      <c r="G3795" s="37">
        <f>IF('📄 RON MIẾNG'!B385="","",'📄 RON MIẾNG'!J385)</f>
        <v/>
      </c>
      <c r="H3795" s="37">
        <f>IF('📄 RON MIẾNG'!B385="","",'📄 RON MIẾNG'!K385)</f>
        <v/>
      </c>
      <c r="I3795" s="37">
        <f>IF('📄 RON MIẾNG'!B385="","",'📄 RON MIẾNG'!L385)</f>
        <v/>
      </c>
      <c r="J3795">
        <f>IF('📄 RON MIẾNG'!B385="","","")</f>
        <v/>
      </c>
      <c r="L3795">
        <f>N(L3794)+IF(AND('🔎 TRA CỨU NHANH'!$C$2&lt;&gt;"",OR(ISNUMBER(SEARCH('🔎 TRA CỨU NHANH'!$C$2,$A3795)),ISNUMBER(SEARCH('🔎 TRA CỨU NHANH'!$C$2,$B3795)))),1,0)</f>
        <v/>
      </c>
      <c r="M3795">
        <f>IF(L3795&gt;N(L3794),L3795,"")</f>
        <v/>
      </c>
      <c r="N3795">
        <f>N(N3794)+IF(AND('💰 BÁO GIÁ'!$C$27&lt;&gt;"",OR(ISNUMBER(SEARCH('💰 BÁO GIÁ'!$C$27,$A3795)),ISNUMBER(SEARCH('💰 BÁO GIÁ'!$C$27,$B3795)))),1,0)</f>
        <v/>
      </c>
      <c r="O3795">
        <f>IF(N3795&gt;N(N3794),N3795,"")</f>
        <v/>
      </c>
    </row>
    <row r="3796">
      <c r="A3796">
        <f>IF('📄 RON MIẾNG'!B386="","",'📄 RON MIẾNG'!B386)</f>
        <v/>
      </c>
      <c r="B3796">
        <f>IF('📄 RON MIẾNG'!B386="","",'📄 RON MIẾNG'!C386)</f>
        <v/>
      </c>
      <c r="C3796">
        <f>IF('📄 RON MIẾNG'!B386="","","Ron miếng")</f>
        <v/>
      </c>
      <c r="D3796">
        <f>IF('📄 RON MIẾNG'!B386="","",'📄 RON MIẾNG'!F386)</f>
        <v/>
      </c>
      <c r="E3796" s="37">
        <f>IF('📄 RON MIẾNG'!B386="","",'📄 RON MIẾNG'!H386)</f>
        <v/>
      </c>
      <c r="F3796" s="37">
        <f>IF('📄 RON MIẾNG'!B386="","",'📄 RON MIẾNG'!I386)</f>
        <v/>
      </c>
      <c r="G3796" s="37">
        <f>IF('📄 RON MIẾNG'!B386="","",'📄 RON MIẾNG'!J386)</f>
        <v/>
      </c>
      <c r="H3796" s="37">
        <f>IF('📄 RON MIẾNG'!B386="","",'📄 RON MIẾNG'!K386)</f>
        <v/>
      </c>
      <c r="I3796" s="37">
        <f>IF('📄 RON MIẾNG'!B386="","",'📄 RON MIẾNG'!L386)</f>
        <v/>
      </c>
      <c r="J3796">
        <f>IF('📄 RON MIẾNG'!B386="","","")</f>
        <v/>
      </c>
      <c r="L3796">
        <f>N(L3795)+IF(AND('🔎 TRA CỨU NHANH'!$C$2&lt;&gt;"",OR(ISNUMBER(SEARCH('🔎 TRA CỨU NHANH'!$C$2,$A3796)),ISNUMBER(SEARCH('🔎 TRA CỨU NHANH'!$C$2,$B3796)))),1,0)</f>
        <v/>
      </c>
      <c r="M3796">
        <f>IF(L3796&gt;N(L3795),L3796,"")</f>
        <v/>
      </c>
      <c r="N3796">
        <f>N(N3795)+IF(AND('💰 BÁO GIÁ'!$C$27&lt;&gt;"",OR(ISNUMBER(SEARCH('💰 BÁO GIÁ'!$C$27,$A3796)),ISNUMBER(SEARCH('💰 BÁO GIÁ'!$C$27,$B3796)))),1,0)</f>
        <v/>
      </c>
      <c r="O3796">
        <f>IF(N3796&gt;N(N3795),N3796,"")</f>
        <v/>
      </c>
    </row>
    <row r="3797">
      <c r="A3797">
        <f>IF('📄 RON MIẾNG'!B387="","",'📄 RON MIẾNG'!B387)</f>
        <v/>
      </c>
      <c r="B3797">
        <f>IF('📄 RON MIẾNG'!B387="","",'📄 RON MIẾNG'!C387)</f>
        <v/>
      </c>
      <c r="C3797">
        <f>IF('📄 RON MIẾNG'!B387="","","Ron miếng")</f>
        <v/>
      </c>
      <c r="D3797">
        <f>IF('📄 RON MIẾNG'!B387="","",'📄 RON MIẾNG'!F387)</f>
        <v/>
      </c>
      <c r="E3797" s="37">
        <f>IF('📄 RON MIẾNG'!B387="","",'📄 RON MIẾNG'!H387)</f>
        <v/>
      </c>
      <c r="F3797" s="37">
        <f>IF('📄 RON MIẾNG'!B387="","",'📄 RON MIẾNG'!I387)</f>
        <v/>
      </c>
      <c r="G3797" s="37">
        <f>IF('📄 RON MIẾNG'!B387="","",'📄 RON MIẾNG'!J387)</f>
        <v/>
      </c>
      <c r="H3797" s="37">
        <f>IF('📄 RON MIẾNG'!B387="","",'📄 RON MIẾNG'!K387)</f>
        <v/>
      </c>
      <c r="I3797" s="37">
        <f>IF('📄 RON MIẾNG'!B387="","",'📄 RON MIẾNG'!L387)</f>
        <v/>
      </c>
      <c r="J3797">
        <f>IF('📄 RON MIẾNG'!B387="","","")</f>
        <v/>
      </c>
      <c r="L3797">
        <f>N(L3796)+IF(AND('🔎 TRA CỨU NHANH'!$C$2&lt;&gt;"",OR(ISNUMBER(SEARCH('🔎 TRA CỨU NHANH'!$C$2,$A3797)),ISNUMBER(SEARCH('🔎 TRA CỨU NHANH'!$C$2,$B3797)))),1,0)</f>
        <v/>
      </c>
      <c r="M3797">
        <f>IF(L3797&gt;N(L3796),L3797,"")</f>
        <v/>
      </c>
      <c r="N3797">
        <f>N(N3796)+IF(AND('💰 BÁO GIÁ'!$C$27&lt;&gt;"",OR(ISNUMBER(SEARCH('💰 BÁO GIÁ'!$C$27,$A3797)),ISNUMBER(SEARCH('💰 BÁO GIÁ'!$C$27,$B3797)))),1,0)</f>
        <v/>
      </c>
      <c r="O3797">
        <f>IF(N3797&gt;N(N3796),N3797,"")</f>
        <v/>
      </c>
    </row>
    <row r="3798">
      <c r="A3798">
        <f>IF('📄 RON MIẾNG'!B388="","",'📄 RON MIẾNG'!B388)</f>
        <v/>
      </c>
      <c r="B3798">
        <f>IF('📄 RON MIẾNG'!B388="","",'📄 RON MIẾNG'!C388)</f>
        <v/>
      </c>
      <c r="C3798">
        <f>IF('📄 RON MIẾNG'!B388="","","Ron miếng")</f>
        <v/>
      </c>
      <c r="D3798">
        <f>IF('📄 RON MIẾNG'!B388="","",'📄 RON MIẾNG'!F388)</f>
        <v/>
      </c>
      <c r="E3798" s="37">
        <f>IF('📄 RON MIẾNG'!B388="","",'📄 RON MIẾNG'!H388)</f>
        <v/>
      </c>
      <c r="F3798" s="37">
        <f>IF('📄 RON MIẾNG'!B388="","",'📄 RON MIẾNG'!I388)</f>
        <v/>
      </c>
      <c r="G3798" s="37">
        <f>IF('📄 RON MIẾNG'!B388="","",'📄 RON MIẾNG'!J388)</f>
        <v/>
      </c>
      <c r="H3798" s="37">
        <f>IF('📄 RON MIẾNG'!B388="","",'📄 RON MIẾNG'!K388)</f>
        <v/>
      </c>
      <c r="I3798" s="37">
        <f>IF('📄 RON MIẾNG'!B388="","",'📄 RON MIẾNG'!L388)</f>
        <v/>
      </c>
      <c r="J3798">
        <f>IF('📄 RON MIẾNG'!B388="","","")</f>
        <v/>
      </c>
      <c r="L3798">
        <f>N(L3797)+IF(AND('🔎 TRA CỨU NHANH'!$C$2&lt;&gt;"",OR(ISNUMBER(SEARCH('🔎 TRA CỨU NHANH'!$C$2,$A3798)),ISNUMBER(SEARCH('🔎 TRA CỨU NHANH'!$C$2,$B3798)))),1,0)</f>
        <v/>
      </c>
      <c r="M3798">
        <f>IF(L3798&gt;N(L3797),L3798,"")</f>
        <v/>
      </c>
      <c r="N3798">
        <f>N(N3797)+IF(AND('💰 BÁO GIÁ'!$C$27&lt;&gt;"",OR(ISNUMBER(SEARCH('💰 BÁO GIÁ'!$C$27,$A3798)),ISNUMBER(SEARCH('💰 BÁO GIÁ'!$C$27,$B3798)))),1,0)</f>
        <v/>
      </c>
      <c r="O3798">
        <f>IF(N3798&gt;N(N3797),N3798,"")</f>
        <v/>
      </c>
    </row>
    <row r="3799">
      <c r="A3799">
        <f>IF('📄 RON MIẾNG'!B389="","",'📄 RON MIẾNG'!B389)</f>
        <v/>
      </c>
      <c r="B3799">
        <f>IF('📄 RON MIẾNG'!B389="","",'📄 RON MIẾNG'!C389)</f>
        <v/>
      </c>
      <c r="C3799">
        <f>IF('📄 RON MIẾNG'!B389="","","Ron miếng")</f>
        <v/>
      </c>
      <c r="D3799">
        <f>IF('📄 RON MIẾNG'!B389="","",'📄 RON MIẾNG'!F389)</f>
        <v/>
      </c>
      <c r="E3799" s="37">
        <f>IF('📄 RON MIẾNG'!B389="","",'📄 RON MIẾNG'!H389)</f>
        <v/>
      </c>
      <c r="F3799" s="37">
        <f>IF('📄 RON MIẾNG'!B389="","",'📄 RON MIẾNG'!I389)</f>
        <v/>
      </c>
      <c r="G3799" s="37">
        <f>IF('📄 RON MIẾNG'!B389="","",'📄 RON MIẾNG'!J389)</f>
        <v/>
      </c>
      <c r="H3799" s="37">
        <f>IF('📄 RON MIẾNG'!B389="","",'📄 RON MIẾNG'!K389)</f>
        <v/>
      </c>
      <c r="I3799" s="37">
        <f>IF('📄 RON MIẾNG'!B389="","",'📄 RON MIẾNG'!L389)</f>
        <v/>
      </c>
      <c r="J3799">
        <f>IF('📄 RON MIẾNG'!B389="","","")</f>
        <v/>
      </c>
      <c r="L3799">
        <f>N(L3798)+IF(AND('🔎 TRA CỨU NHANH'!$C$2&lt;&gt;"",OR(ISNUMBER(SEARCH('🔎 TRA CỨU NHANH'!$C$2,$A3799)),ISNUMBER(SEARCH('🔎 TRA CỨU NHANH'!$C$2,$B3799)))),1,0)</f>
        <v/>
      </c>
      <c r="M3799">
        <f>IF(L3799&gt;N(L3798),L3799,"")</f>
        <v/>
      </c>
      <c r="N3799">
        <f>N(N3798)+IF(AND('💰 BÁO GIÁ'!$C$27&lt;&gt;"",OR(ISNUMBER(SEARCH('💰 BÁO GIÁ'!$C$27,$A3799)),ISNUMBER(SEARCH('💰 BÁO GIÁ'!$C$27,$B3799)))),1,0)</f>
        <v/>
      </c>
      <c r="O3799">
        <f>IF(N3799&gt;N(N3798),N3799,"")</f>
        <v/>
      </c>
    </row>
    <row r="3800">
      <c r="A3800">
        <f>IF('📄 RON MIẾNG'!B390="","",'📄 RON MIẾNG'!B390)</f>
        <v/>
      </c>
      <c r="B3800">
        <f>IF('📄 RON MIẾNG'!B390="","",'📄 RON MIẾNG'!C390)</f>
        <v/>
      </c>
      <c r="C3800">
        <f>IF('📄 RON MIẾNG'!B390="","","Ron miếng")</f>
        <v/>
      </c>
      <c r="D3800">
        <f>IF('📄 RON MIẾNG'!B390="","",'📄 RON MIẾNG'!F390)</f>
        <v/>
      </c>
      <c r="E3800" s="37">
        <f>IF('📄 RON MIẾNG'!B390="","",'📄 RON MIẾNG'!H390)</f>
        <v/>
      </c>
      <c r="F3800" s="37">
        <f>IF('📄 RON MIẾNG'!B390="","",'📄 RON MIẾNG'!I390)</f>
        <v/>
      </c>
      <c r="G3800" s="37">
        <f>IF('📄 RON MIẾNG'!B390="","",'📄 RON MIẾNG'!J390)</f>
        <v/>
      </c>
      <c r="H3800" s="37">
        <f>IF('📄 RON MIẾNG'!B390="","",'📄 RON MIẾNG'!K390)</f>
        <v/>
      </c>
      <c r="I3800" s="37">
        <f>IF('📄 RON MIẾNG'!B390="","",'📄 RON MIẾNG'!L390)</f>
        <v/>
      </c>
      <c r="J3800">
        <f>IF('📄 RON MIẾNG'!B390="","","")</f>
        <v/>
      </c>
      <c r="L3800">
        <f>N(L3799)+IF(AND('🔎 TRA CỨU NHANH'!$C$2&lt;&gt;"",OR(ISNUMBER(SEARCH('🔎 TRA CỨU NHANH'!$C$2,$A3800)),ISNUMBER(SEARCH('🔎 TRA CỨU NHANH'!$C$2,$B3800)))),1,0)</f>
        <v/>
      </c>
      <c r="M3800">
        <f>IF(L3800&gt;N(L3799),L3800,"")</f>
        <v/>
      </c>
      <c r="N3800">
        <f>N(N3799)+IF(AND('💰 BÁO GIÁ'!$C$27&lt;&gt;"",OR(ISNUMBER(SEARCH('💰 BÁO GIÁ'!$C$27,$A3800)),ISNUMBER(SEARCH('💰 BÁO GIÁ'!$C$27,$B3800)))),1,0)</f>
        <v/>
      </c>
      <c r="O3800">
        <f>IF(N3800&gt;N(N3799),N3800,"")</f>
        <v/>
      </c>
    </row>
    <row r="3801">
      <c r="A3801">
        <f>IF('📄 RON MIẾNG'!B391="","",'📄 RON MIẾNG'!B391)</f>
        <v/>
      </c>
      <c r="B3801">
        <f>IF('📄 RON MIẾNG'!B391="","",'📄 RON MIẾNG'!C391)</f>
        <v/>
      </c>
      <c r="C3801">
        <f>IF('📄 RON MIẾNG'!B391="","","Ron miếng")</f>
        <v/>
      </c>
      <c r="D3801">
        <f>IF('📄 RON MIẾNG'!B391="","",'📄 RON MIẾNG'!F391)</f>
        <v/>
      </c>
      <c r="E3801" s="37">
        <f>IF('📄 RON MIẾNG'!B391="","",'📄 RON MIẾNG'!H391)</f>
        <v/>
      </c>
      <c r="F3801" s="37">
        <f>IF('📄 RON MIẾNG'!B391="","",'📄 RON MIẾNG'!I391)</f>
        <v/>
      </c>
      <c r="G3801" s="37">
        <f>IF('📄 RON MIẾNG'!B391="","",'📄 RON MIẾNG'!J391)</f>
        <v/>
      </c>
      <c r="H3801" s="37">
        <f>IF('📄 RON MIẾNG'!B391="","",'📄 RON MIẾNG'!K391)</f>
        <v/>
      </c>
      <c r="I3801" s="37">
        <f>IF('📄 RON MIẾNG'!B391="","",'📄 RON MIẾNG'!L391)</f>
        <v/>
      </c>
      <c r="J3801">
        <f>IF('📄 RON MIẾNG'!B391="","","")</f>
        <v/>
      </c>
      <c r="L3801">
        <f>N(L3800)+IF(AND('🔎 TRA CỨU NHANH'!$C$2&lt;&gt;"",OR(ISNUMBER(SEARCH('🔎 TRA CỨU NHANH'!$C$2,$A3801)),ISNUMBER(SEARCH('🔎 TRA CỨU NHANH'!$C$2,$B3801)))),1,0)</f>
        <v/>
      </c>
      <c r="M3801">
        <f>IF(L3801&gt;N(L3800),L3801,"")</f>
        <v/>
      </c>
      <c r="N3801">
        <f>N(N3800)+IF(AND('💰 BÁO GIÁ'!$C$27&lt;&gt;"",OR(ISNUMBER(SEARCH('💰 BÁO GIÁ'!$C$27,$A3801)),ISNUMBER(SEARCH('💰 BÁO GIÁ'!$C$27,$B3801)))),1,0)</f>
        <v/>
      </c>
      <c r="O3801">
        <f>IF(N3801&gt;N(N3800),N3801,"")</f>
        <v/>
      </c>
    </row>
    <row r="3802">
      <c r="A3802">
        <f>IF('📄 RON MIẾNG'!B392="","",'📄 RON MIẾNG'!B392)</f>
        <v/>
      </c>
      <c r="B3802">
        <f>IF('📄 RON MIẾNG'!B392="","",'📄 RON MIẾNG'!C392)</f>
        <v/>
      </c>
      <c r="C3802">
        <f>IF('📄 RON MIẾNG'!B392="","","Ron miếng")</f>
        <v/>
      </c>
      <c r="D3802">
        <f>IF('📄 RON MIẾNG'!B392="","",'📄 RON MIẾNG'!F392)</f>
        <v/>
      </c>
      <c r="E3802" s="37">
        <f>IF('📄 RON MIẾNG'!B392="","",'📄 RON MIẾNG'!H392)</f>
        <v/>
      </c>
      <c r="F3802" s="37">
        <f>IF('📄 RON MIẾNG'!B392="","",'📄 RON MIẾNG'!I392)</f>
        <v/>
      </c>
      <c r="G3802" s="37">
        <f>IF('📄 RON MIẾNG'!B392="","",'📄 RON MIẾNG'!J392)</f>
        <v/>
      </c>
      <c r="H3802" s="37">
        <f>IF('📄 RON MIẾNG'!B392="","",'📄 RON MIẾNG'!K392)</f>
        <v/>
      </c>
      <c r="I3802" s="37">
        <f>IF('📄 RON MIẾNG'!B392="","",'📄 RON MIẾNG'!L392)</f>
        <v/>
      </c>
      <c r="J3802">
        <f>IF('📄 RON MIẾNG'!B392="","","")</f>
        <v/>
      </c>
      <c r="L3802">
        <f>N(L3801)+IF(AND('🔎 TRA CỨU NHANH'!$C$2&lt;&gt;"",OR(ISNUMBER(SEARCH('🔎 TRA CỨU NHANH'!$C$2,$A3802)),ISNUMBER(SEARCH('🔎 TRA CỨU NHANH'!$C$2,$B3802)))),1,0)</f>
        <v/>
      </c>
      <c r="M3802">
        <f>IF(L3802&gt;N(L3801),L3802,"")</f>
        <v/>
      </c>
      <c r="N3802">
        <f>N(N3801)+IF(AND('💰 BÁO GIÁ'!$C$27&lt;&gt;"",OR(ISNUMBER(SEARCH('💰 BÁO GIÁ'!$C$27,$A3802)),ISNUMBER(SEARCH('💰 BÁO GIÁ'!$C$27,$B3802)))),1,0)</f>
        <v/>
      </c>
      <c r="O3802">
        <f>IF(N3802&gt;N(N3801),N3802,"")</f>
        <v/>
      </c>
    </row>
    <row r="3803">
      <c r="A3803">
        <f>IF('📄 RON MIẾNG'!B393="","",'📄 RON MIẾNG'!B393)</f>
        <v/>
      </c>
      <c r="B3803">
        <f>IF('📄 RON MIẾNG'!B393="","",'📄 RON MIẾNG'!C393)</f>
        <v/>
      </c>
      <c r="C3803">
        <f>IF('📄 RON MIẾNG'!B393="","","Ron miếng")</f>
        <v/>
      </c>
      <c r="D3803">
        <f>IF('📄 RON MIẾNG'!B393="","",'📄 RON MIẾNG'!F393)</f>
        <v/>
      </c>
      <c r="E3803" s="37">
        <f>IF('📄 RON MIẾNG'!B393="","",'📄 RON MIẾNG'!H393)</f>
        <v/>
      </c>
      <c r="F3803" s="37">
        <f>IF('📄 RON MIẾNG'!B393="","",'📄 RON MIẾNG'!I393)</f>
        <v/>
      </c>
      <c r="G3803" s="37">
        <f>IF('📄 RON MIẾNG'!B393="","",'📄 RON MIẾNG'!J393)</f>
        <v/>
      </c>
      <c r="H3803" s="37">
        <f>IF('📄 RON MIẾNG'!B393="","",'📄 RON MIẾNG'!K393)</f>
        <v/>
      </c>
      <c r="I3803" s="37">
        <f>IF('📄 RON MIẾNG'!B393="","",'📄 RON MIẾNG'!L393)</f>
        <v/>
      </c>
      <c r="J3803">
        <f>IF('📄 RON MIẾNG'!B393="","","")</f>
        <v/>
      </c>
      <c r="L3803">
        <f>N(L3802)+IF(AND('🔎 TRA CỨU NHANH'!$C$2&lt;&gt;"",OR(ISNUMBER(SEARCH('🔎 TRA CỨU NHANH'!$C$2,$A3803)),ISNUMBER(SEARCH('🔎 TRA CỨU NHANH'!$C$2,$B3803)))),1,0)</f>
        <v/>
      </c>
      <c r="M3803">
        <f>IF(L3803&gt;N(L3802),L3803,"")</f>
        <v/>
      </c>
      <c r="N3803">
        <f>N(N3802)+IF(AND('💰 BÁO GIÁ'!$C$27&lt;&gt;"",OR(ISNUMBER(SEARCH('💰 BÁO GIÁ'!$C$27,$A3803)),ISNUMBER(SEARCH('💰 BÁO GIÁ'!$C$27,$B3803)))),1,0)</f>
        <v/>
      </c>
      <c r="O3803">
        <f>IF(N3803&gt;N(N3802),N3803,"")</f>
        <v/>
      </c>
    </row>
    <row r="3804">
      <c r="A3804">
        <f>IF('📄 RON MIẾNG'!B394="","",'📄 RON MIẾNG'!B394)</f>
        <v/>
      </c>
      <c r="B3804">
        <f>IF('📄 RON MIẾNG'!B394="","",'📄 RON MIẾNG'!C394)</f>
        <v/>
      </c>
      <c r="C3804">
        <f>IF('📄 RON MIẾNG'!B394="","","Ron miếng")</f>
        <v/>
      </c>
      <c r="D3804">
        <f>IF('📄 RON MIẾNG'!B394="","",'📄 RON MIẾNG'!F394)</f>
        <v/>
      </c>
      <c r="E3804" s="37">
        <f>IF('📄 RON MIẾNG'!B394="","",'📄 RON MIẾNG'!H394)</f>
        <v/>
      </c>
      <c r="F3804" s="37">
        <f>IF('📄 RON MIẾNG'!B394="","",'📄 RON MIẾNG'!I394)</f>
        <v/>
      </c>
      <c r="G3804" s="37">
        <f>IF('📄 RON MIẾNG'!B394="","",'📄 RON MIẾNG'!J394)</f>
        <v/>
      </c>
      <c r="H3804" s="37">
        <f>IF('📄 RON MIẾNG'!B394="","",'📄 RON MIẾNG'!K394)</f>
        <v/>
      </c>
      <c r="I3804" s="37">
        <f>IF('📄 RON MIẾNG'!B394="","",'📄 RON MIẾNG'!L394)</f>
        <v/>
      </c>
      <c r="J3804">
        <f>IF('📄 RON MIẾNG'!B394="","","")</f>
        <v/>
      </c>
      <c r="L3804">
        <f>N(L3803)+IF(AND('🔎 TRA CỨU NHANH'!$C$2&lt;&gt;"",OR(ISNUMBER(SEARCH('🔎 TRA CỨU NHANH'!$C$2,$A3804)),ISNUMBER(SEARCH('🔎 TRA CỨU NHANH'!$C$2,$B3804)))),1,0)</f>
        <v/>
      </c>
      <c r="M3804">
        <f>IF(L3804&gt;N(L3803),L3804,"")</f>
        <v/>
      </c>
      <c r="N3804">
        <f>N(N3803)+IF(AND('💰 BÁO GIÁ'!$C$27&lt;&gt;"",OR(ISNUMBER(SEARCH('💰 BÁO GIÁ'!$C$27,$A3804)),ISNUMBER(SEARCH('💰 BÁO GIÁ'!$C$27,$B3804)))),1,0)</f>
        <v/>
      </c>
      <c r="O3804">
        <f>IF(N3804&gt;N(N3803),N3804,"")</f>
        <v/>
      </c>
    </row>
    <row r="3805">
      <c r="A3805">
        <f>IF('📄 RON MIẾNG'!B395="","",'📄 RON MIẾNG'!B395)</f>
        <v/>
      </c>
      <c r="B3805">
        <f>IF('📄 RON MIẾNG'!B395="","",'📄 RON MIẾNG'!C395)</f>
        <v/>
      </c>
      <c r="C3805">
        <f>IF('📄 RON MIẾNG'!B395="","","Ron miếng")</f>
        <v/>
      </c>
      <c r="D3805">
        <f>IF('📄 RON MIẾNG'!B395="","",'📄 RON MIẾNG'!F395)</f>
        <v/>
      </c>
      <c r="E3805" s="37">
        <f>IF('📄 RON MIẾNG'!B395="","",'📄 RON MIẾNG'!H395)</f>
        <v/>
      </c>
      <c r="F3805" s="37">
        <f>IF('📄 RON MIẾNG'!B395="","",'📄 RON MIẾNG'!I395)</f>
        <v/>
      </c>
      <c r="G3805" s="37">
        <f>IF('📄 RON MIẾNG'!B395="","",'📄 RON MIẾNG'!J395)</f>
        <v/>
      </c>
      <c r="H3805" s="37">
        <f>IF('📄 RON MIẾNG'!B395="","",'📄 RON MIẾNG'!K395)</f>
        <v/>
      </c>
      <c r="I3805" s="37">
        <f>IF('📄 RON MIẾNG'!B395="","",'📄 RON MIẾNG'!L395)</f>
        <v/>
      </c>
      <c r="J3805">
        <f>IF('📄 RON MIẾNG'!B395="","","")</f>
        <v/>
      </c>
      <c r="L3805">
        <f>N(L3804)+IF(AND('🔎 TRA CỨU NHANH'!$C$2&lt;&gt;"",OR(ISNUMBER(SEARCH('🔎 TRA CỨU NHANH'!$C$2,$A3805)),ISNUMBER(SEARCH('🔎 TRA CỨU NHANH'!$C$2,$B3805)))),1,0)</f>
        <v/>
      </c>
      <c r="M3805">
        <f>IF(L3805&gt;N(L3804),L3805,"")</f>
        <v/>
      </c>
      <c r="N3805">
        <f>N(N3804)+IF(AND('💰 BÁO GIÁ'!$C$27&lt;&gt;"",OR(ISNUMBER(SEARCH('💰 BÁO GIÁ'!$C$27,$A3805)),ISNUMBER(SEARCH('💰 BÁO GIÁ'!$C$27,$B3805)))),1,0)</f>
        <v/>
      </c>
      <c r="O3805">
        <f>IF(N3805&gt;N(N3804),N3805,"")</f>
        <v/>
      </c>
    </row>
    <row r="3806">
      <c r="A3806">
        <f>IF('📄 RON MIẾNG'!B396="","",'📄 RON MIẾNG'!B396)</f>
        <v/>
      </c>
      <c r="B3806">
        <f>IF('📄 RON MIẾNG'!B396="","",'📄 RON MIẾNG'!C396)</f>
        <v/>
      </c>
      <c r="C3806">
        <f>IF('📄 RON MIẾNG'!B396="","","Ron miếng")</f>
        <v/>
      </c>
      <c r="D3806">
        <f>IF('📄 RON MIẾNG'!B396="","",'📄 RON MIẾNG'!F396)</f>
        <v/>
      </c>
      <c r="E3806" s="37">
        <f>IF('📄 RON MIẾNG'!B396="","",'📄 RON MIẾNG'!H396)</f>
        <v/>
      </c>
      <c r="F3806" s="37">
        <f>IF('📄 RON MIẾNG'!B396="","",'📄 RON MIẾNG'!I396)</f>
        <v/>
      </c>
      <c r="G3806" s="37">
        <f>IF('📄 RON MIẾNG'!B396="","",'📄 RON MIẾNG'!J396)</f>
        <v/>
      </c>
      <c r="H3806" s="37">
        <f>IF('📄 RON MIẾNG'!B396="","",'📄 RON MIẾNG'!K396)</f>
        <v/>
      </c>
      <c r="I3806" s="37">
        <f>IF('📄 RON MIẾNG'!B396="","",'📄 RON MIẾNG'!L396)</f>
        <v/>
      </c>
      <c r="J3806">
        <f>IF('📄 RON MIẾNG'!B396="","","")</f>
        <v/>
      </c>
      <c r="L3806">
        <f>N(L3805)+IF(AND('🔎 TRA CỨU NHANH'!$C$2&lt;&gt;"",OR(ISNUMBER(SEARCH('🔎 TRA CỨU NHANH'!$C$2,$A3806)),ISNUMBER(SEARCH('🔎 TRA CỨU NHANH'!$C$2,$B3806)))),1,0)</f>
        <v/>
      </c>
      <c r="M3806">
        <f>IF(L3806&gt;N(L3805),L3806,"")</f>
        <v/>
      </c>
      <c r="N3806">
        <f>N(N3805)+IF(AND('💰 BÁO GIÁ'!$C$27&lt;&gt;"",OR(ISNUMBER(SEARCH('💰 BÁO GIÁ'!$C$27,$A3806)),ISNUMBER(SEARCH('💰 BÁO GIÁ'!$C$27,$B3806)))),1,0)</f>
        <v/>
      </c>
      <c r="O3806">
        <f>IF(N3806&gt;N(N3805),N3806,"")</f>
        <v/>
      </c>
    </row>
    <row r="3807">
      <c r="A3807">
        <f>IF('📄 RON MIẾNG'!B397="","",'📄 RON MIẾNG'!B397)</f>
        <v/>
      </c>
      <c r="B3807">
        <f>IF('📄 RON MIẾNG'!B397="","",'📄 RON MIẾNG'!C397)</f>
        <v/>
      </c>
      <c r="C3807">
        <f>IF('📄 RON MIẾNG'!B397="","","Ron miếng")</f>
        <v/>
      </c>
      <c r="D3807">
        <f>IF('📄 RON MIẾNG'!B397="","",'📄 RON MIẾNG'!F397)</f>
        <v/>
      </c>
      <c r="E3807" s="37">
        <f>IF('📄 RON MIẾNG'!B397="","",'📄 RON MIẾNG'!H397)</f>
        <v/>
      </c>
      <c r="F3807" s="37">
        <f>IF('📄 RON MIẾNG'!B397="","",'📄 RON MIẾNG'!I397)</f>
        <v/>
      </c>
      <c r="G3807" s="37">
        <f>IF('📄 RON MIẾNG'!B397="","",'📄 RON MIẾNG'!J397)</f>
        <v/>
      </c>
      <c r="H3807" s="37">
        <f>IF('📄 RON MIẾNG'!B397="","",'📄 RON MIẾNG'!K397)</f>
        <v/>
      </c>
      <c r="I3807" s="37">
        <f>IF('📄 RON MIẾNG'!B397="","",'📄 RON MIẾNG'!L397)</f>
        <v/>
      </c>
      <c r="J3807">
        <f>IF('📄 RON MIẾNG'!B397="","","")</f>
        <v/>
      </c>
      <c r="L3807">
        <f>N(L3806)+IF(AND('🔎 TRA CỨU NHANH'!$C$2&lt;&gt;"",OR(ISNUMBER(SEARCH('🔎 TRA CỨU NHANH'!$C$2,$A3807)),ISNUMBER(SEARCH('🔎 TRA CỨU NHANH'!$C$2,$B3807)))),1,0)</f>
        <v/>
      </c>
      <c r="M3807">
        <f>IF(L3807&gt;N(L3806),L3807,"")</f>
        <v/>
      </c>
      <c r="N3807">
        <f>N(N3806)+IF(AND('💰 BÁO GIÁ'!$C$27&lt;&gt;"",OR(ISNUMBER(SEARCH('💰 BÁO GIÁ'!$C$27,$A3807)),ISNUMBER(SEARCH('💰 BÁO GIÁ'!$C$27,$B3807)))),1,0)</f>
        <v/>
      </c>
      <c r="O3807">
        <f>IF(N3807&gt;N(N3806),N3807,"")</f>
        <v/>
      </c>
    </row>
    <row r="3808">
      <c r="A3808">
        <f>IF('📄 RON MIẾNG'!B398="","",'📄 RON MIẾNG'!B398)</f>
        <v/>
      </c>
      <c r="B3808">
        <f>IF('📄 RON MIẾNG'!B398="","",'📄 RON MIẾNG'!C398)</f>
        <v/>
      </c>
      <c r="C3808">
        <f>IF('📄 RON MIẾNG'!B398="","","Ron miếng")</f>
        <v/>
      </c>
      <c r="D3808">
        <f>IF('📄 RON MIẾNG'!B398="","",'📄 RON MIẾNG'!F398)</f>
        <v/>
      </c>
      <c r="E3808" s="37">
        <f>IF('📄 RON MIẾNG'!B398="","",'📄 RON MIẾNG'!H398)</f>
        <v/>
      </c>
      <c r="F3808" s="37">
        <f>IF('📄 RON MIẾNG'!B398="","",'📄 RON MIẾNG'!I398)</f>
        <v/>
      </c>
      <c r="G3808" s="37">
        <f>IF('📄 RON MIẾNG'!B398="","",'📄 RON MIẾNG'!J398)</f>
        <v/>
      </c>
      <c r="H3808" s="37">
        <f>IF('📄 RON MIẾNG'!B398="","",'📄 RON MIẾNG'!K398)</f>
        <v/>
      </c>
      <c r="I3808" s="37">
        <f>IF('📄 RON MIẾNG'!B398="","",'📄 RON MIẾNG'!L398)</f>
        <v/>
      </c>
      <c r="J3808">
        <f>IF('📄 RON MIẾNG'!B398="","","")</f>
        <v/>
      </c>
      <c r="L3808">
        <f>N(L3807)+IF(AND('🔎 TRA CỨU NHANH'!$C$2&lt;&gt;"",OR(ISNUMBER(SEARCH('🔎 TRA CỨU NHANH'!$C$2,$A3808)),ISNUMBER(SEARCH('🔎 TRA CỨU NHANH'!$C$2,$B3808)))),1,0)</f>
        <v/>
      </c>
      <c r="M3808">
        <f>IF(L3808&gt;N(L3807),L3808,"")</f>
        <v/>
      </c>
      <c r="N3808">
        <f>N(N3807)+IF(AND('💰 BÁO GIÁ'!$C$27&lt;&gt;"",OR(ISNUMBER(SEARCH('💰 BÁO GIÁ'!$C$27,$A3808)),ISNUMBER(SEARCH('💰 BÁO GIÁ'!$C$27,$B3808)))),1,0)</f>
        <v/>
      </c>
      <c r="O3808">
        <f>IF(N3808&gt;N(N3807),N3808,"")</f>
        <v/>
      </c>
    </row>
    <row r="3809">
      <c r="A3809">
        <f>IF('📄 RON MIẾNG'!B399="","",'📄 RON MIẾNG'!B399)</f>
        <v/>
      </c>
      <c r="B3809">
        <f>IF('📄 RON MIẾNG'!B399="","",'📄 RON MIẾNG'!C399)</f>
        <v/>
      </c>
      <c r="C3809">
        <f>IF('📄 RON MIẾNG'!B399="","","Ron miếng")</f>
        <v/>
      </c>
      <c r="D3809">
        <f>IF('📄 RON MIẾNG'!B399="","",'📄 RON MIẾNG'!F399)</f>
        <v/>
      </c>
      <c r="E3809" s="37">
        <f>IF('📄 RON MIẾNG'!B399="","",'📄 RON MIẾNG'!H399)</f>
        <v/>
      </c>
      <c r="F3809" s="37">
        <f>IF('📄 RON MIẾNG'!B399="","",'📄 RON MIẾNG'!I399)</f>
        <v/>
      </c>
      <c r="G3809" s="37">
        <f>IF('📄 RON MIẾNG'!B399="","",'📄 RON MIẾNG'!J399)</f>
        <v/>
      </c>
      <c r="H3809" s="37">
        <f>IF('📄 RON MIẾNG'!B399="","",'📄 RON MIẾNG'!K399)</f>
        <v/>
      </c>
      <c r="I3809" s="37">
        <f>IF('📄 RON MIẾNG'!B399="","",'📄 RON MIẾNG'!L399)</f>
        <v/>
      </c>
      <c r="J3809">
        <f>IF('📄 RON MIẾNG'!B399="","","")</f>
        <v/>
      </c>
      <c r="L3809">
        <f>N(L3808)+IF(AND('🔎 TRA CỨU NHANH'!$C$2&lt;&gt;"",OR(ISNUMBER(SEARCH('🔎 TRA CỨU NHANH'!$C$2,$A3809)),ISNUMBER(SEARCH('🔎 TRA CỨU NHANH'!$C$2,$B3809)))),1,0)</f>
        <v/>
      </c>
      <c r="M3809">
        <f>IF(L3809&gt;N(L3808),L3809,"")</f>
        <v/>
      </c>
      <c r="N3809">
        <f>N(N3808)+IF(AND('💰 BÁO GIÁ'!$C$27&lt;&gt;"",OR(ISNUMBER(SEARCH('💰 BÁO GIÁ'!$C$27,$A3809)),ISNUMBER(SEARCH('💰 BÁO GIÁ'!$C$27,$B3809)))),1,0)</f>
        <v/>
      </c>
      <c r="O3809">
        <f>IF(N3809&gt;N(N3808),N3809,"")</f>
        <v/>
      </c>
    </row>
    <row r="3810">
      <c r="A3810">
        <f>IF('📄 RON MIẾNG'!B400="","",'📄 RON MIẾNG'!B400)</f>
        <v/>
      </c>
      <c r="B3810">
        <f>IF('📄 RON MIẾNG'!B400="","",'📄 RON MIẾNG'!C400)</f>
        <v/>
      </c>
      <c r="C3810">
        <f>IF('📄 RON MIẾNG'!B400="","","Ron miếng")</f>
        <v/>
      </c>
      <c r="D3810">
        <f>IF('📄 RON MIẾNG'!B400="","",'📄 RON MIẾNG'!F400)</f>
        <v/>
      </c>
      <c r="E3810" s="37">
        <f>IF('📄 RON MIẾNG'!B400="","",'📄 RON MIẾNG'!H400)</f>
        <v/>
      </c>
      <c r="F3810" s="37">
        <f>IF('📄 RON MIẾNG'!B400="","",'📄 RON MIẾNG'!I400)</f>
        <v/>
      </c>
      <c r="G3810" s="37">
        <f>IF('📄 RON MIẾNG'!B400="","",'📄 RON MIẾNG'!J400)</f>
        <v/>
      </c>
      <c r="H3810" s="37">
        <f>IF('📄 RON MIẾNG'!B400="","",'📄 RON MIẾNG'!K400)</f>
        <v/>
      </c>
      <c r="I3810" s="37">
        <f>IF('📄 RON MIẾNG'!B400="","",'📄 RON MIẾNG'!L400)</f>
        <v/>
      </c>
      <c r="J3810">
        <f>IF('📄 RON MIẾNG'!B400="","","")</f>
        <v/>
      </c>
      <c r="L3810">
        <f>N(L3809)+IF(AND('🔎 TRA CỨU NHANH'!$C$2&lt;&gt;"",OR(ISNUMBER(SEARCH('🔎 TRA CỨU NHANH'!$C$2,$A3810)),ISNUMBER(SEARCH('🔎 TRA CỨU NHANH'!$C$2,$B3810)))),1,0)</f>
        <v/>
      </c>
      <c r="M3810">
        <f>IF(L3810&gt;N(L3809),L3810,"")</f>
        <v/>
      </c>
      <c r="N3810">
        <f>N(N3809)+IF(AND('💰 BÁO GIÁ'!$C$27&lt;&gt;"",OR(ISNUMBER(SEARCH('💰 BÁO GIÁ'!$C$27,$A3810)),ISNUMBER(SEARCH('💰 BÁO GIÁ'!$C$27,$B3810)))),1,0)</f>
        <v/>
      </c>
      <c r="O3810">
        <f>IF(N3810&gt;N(N3809),N3810,"")</f>
        <v/>
      </c>
    </row>
    <row r="3811">
      <c r="A3811">
        <f>IF('📄 RON MIẾNG'!B401="","",'📄 RON MIẾNG'!B401)</f>
        <v/>
      </c>
      <c r="B3811">
        <f>IF('📄 RON MIẾNG'!B401="","",'📄 RON MIẾNG'!C401)</f>
        <v/>
      </c>
      <c r="C3811">
        <f>IF('📄 RON MIẾNG'!B401="","","Ron miếng")</f>
        <v/>
      </c>
      <c r="D3811">
        <f>IF('📄 RON MIẾNG'!B401="","",'📄 RON MIẾNG'!F401)</f>
        <v/>
      </c>
      <c r="E3811" s="37">
        <f>IF('📄 RON MIẾNG'!B401="","",'📄 RON MIẾNG'!H401)</f>
        <v/>
      </c>
      <c r="F3811" s="37">
        <f>IF('📄 RON MIẾNG'!B401="","",'📄 RON MIẾNG'!I401)</f>
        <v/>
      </c>
      <c r="G3811" s="37">
        <f>IF('📄 RON MIẾNG'!B401="","",'📄 RON MIẾNG'!J401)</f>
        <v/>
      </c>
      <c r="H3811" s="37">
        <f>IF('📄 RON MIẾNG'!B401="","",'📄 RON MIẾNG'!K401)</f>
        <v/>
      </c>
      <c r="I3811" s="37">
        <f>IF('📄 RON MIẾNG'!B401="","",'📄 RON MIẾNG'!L401)</f>
        <v/>
      </c>
      <c r="J3811">
        <f>IF('📄 RON MIẾNG'!B401="","","")</f>
        <v/>
      </c>
      <c r="L3811">
        <f>N(L3810)+IF(AND('🔎 TRA CỨU NHANH'!$C$2&lt;&gt;"",OR(ISNUMBER(SEARCH('🔎 TRA CỨU NHANH'!$C$2,$A3811)),ISNUMBER(SEARCH('🔎 TRA CỨU NHANH'!$C$2,$B3811)))),1,0)</f>
        <v/>
      </c>
      <c r="M3811">
        <f>IF(L3811&gt;N(L3810),L3811,"")</f>
        <v/>
      </c>
      <c r="N3811">
        <f>N(N3810)+IF(AND('💰 BÁO GIÁ'!$C$27&lt;&gt;"",OR(ISNUMBER(SEARCH('💰 BÁO GIÁ'!$C$27,$A3811)),ISNUMBER(SEARCH('💰 BÁO GIÁ'!$C$27,$B3811)))),1,0)</f>
        <v/>
      </c>
      <c r="O3811">
        <f>IF(N3811&gt;N(N3810),N3811,"")</f>
        <v/>
      </c>
    </row>
    <row r="3812">
      <c r="A3812">
        <f>IF('📄 RON MIẾNG'!B402="","",'📄 RON MIẾNG'!B402)</f>
        <v/>
      </c>
      <c r="B3812">
        <f>IF('📄 RON MIẾNG'!B402="","",'📄 RON MIẾNG'!C402)</f>
        <v/>
      </c>
      <c r="C3812">
        <f>IF('📄 RON MIẾNG'!B402="","","Ron miếng")</f>
        <v/>
      </c>
      <c r="D3812">
        <f>IF('📄 RON MIẾNG'!B402="","",'📄 RON MIẾNG'!F402)</f>
        <v/>
      </c>
      <c r="E3812" s="37">
        <f>IF('📄 RON MIẾNG'!B402="","",'📄 RON MIẾNG'!H402)</f>
        <v/>
      </c>
      <c r="F3812" s="37">
        <f>IF('📄 RON MIẾNG'!B402="","",'📄 RON MIẾNG'!I402)</f>
        <v/>
      </c>
      <c r="G3812" s="37">
        <f>IF('📄 RON MIẾNG'!B402="","",'📄 RON MIẾNG'!J402)</f>
        <v/>
      </c>
      <c r="H3812" s="37">
        <f>IF('📄 RON MIẾNG'!B402="","",'📄 RON MIẾNG'!K402)</f>
        <v/>
      </c>
      <c r="I3812" s="37">
        <f>IF('📄 RON MIẾNG'!B402="","",'📄 RON MIẾNG'!L402)</f>
        <v/>
      </c>
      <c r="J3812">
        <f>IF('📄 RON MIẾNG'!B402="","","")</f>
        <v/>
      </c>
      <c r="L3812">
        <f>N(L3811)+IF(AND('🔎 TRA CỨU NHANH'!$C$2&lt;&gt;"",OR(ISNUMBER(SEARCH('🔎 TRA CỨU NHANH'!$C$2,$A3812)),ISNUMBER(SEARCH('🔎 TRA CỨU NHANH'!$C$2,$B3812)))),1,0)</f>
        <v/>
      </c>
      <c r="M3812">
        <f>IF(L3812&gt;N(L3811),L3812,"")</f>
        <v/>
      </c>
      <c r="N3812">
        <f>N(N3811)+IF(AND('💰 BÁO GIÁ'!$C$27&lt;&gt;"",OR(ISNUMBER(SEARCH('💰 BÁO GIÁ'!$C$27,$A3812)),ISNUMBER(SEARCH('💰 BÁO GIÁ'!$C$27,$B3812)))),1,0)</f>
        <v/>
      </c>
      <c r="O3812">
        <f>IF(N3812&gt;N(N3811),N3812,"")</f>
        <v/>
      </c>
    </row>
    <row r="3813">
      <c r="A3813">
        <f>IF('📄 RON MIẾNG'!B403="","",'📄 RON MIẾNG'!B403)</f>
        <v/>
      </c>
      <c r="B3813">
        <f>IF('📄 RON MIẾNG'!B403="","",'📄 RON MIẾNG'!C403)</f>
        <v/>
      </c>
      <c r="C3813">
        <f>IF('📄 RON MIẾNG'!B403="","","Ron miếng")</f>
        <v/>
      </c>
      <c r="D3813">
        <f>IF('📄 RON MIẾNG'!B403="","",'📄 RON MIẾNG'!F403)</f>
        <v/>
      </c>
      <c r="E3813" s="37">
        <f>IF('📄 RON MIẾNG'!B403="","",'📄 RON MIẾNG'!H403)</f>
        <v/>
      </c>
      <c r="F3813" s="37">
        <f>IF('📄 RON MIẾNG'!B403="","",'📄 RON MIẾNG'!I403)</f>
        <v/>
      </c>
      <c r="G3813" s="37">
        <f>IF('📄 RON MIẾNG'!B403="","",'📄 RON MIẾNG'!J403)</f>
        <v/>
      </c>
      <c r="H3813" s="37">
        <f>IF('📄 RON MIẾNG'!B403="","",'📄 RON MIẾNG'!K403)</f>
        <v/>
      </c>
      <c r="I3813" s="37">
        <f>IF('📄 RON MIẾNG'!B403="","",'📄 RON MIẾNG'!L403)</f>
        <v/>
      </c>
      <c r="J3813">
        <f>IF('📄 RON MIẾNG'!B403="","","")</f>
        <v/>
      </c>
      <c r="L3813">
        <f>N(L3812)+IF(AND('🔎 TRA CỨU NHANH'!$C$2&lt;&gt;"",OR(ISNUMBER(SEARCH('🔎 TRA CỨU NHANH'!$C$2,$A3813)),ISNUMBER(SEARCH('🔎 TRA CỨU NHANH'!$C$2,$B3813)))),1,0)</f>
        <v/>
      </c>
      <c r="M3813">
        <f>IF(L3813&gt;N(L3812),L3813,"")</f>
        <v/>
      </c>
      <c r="N3813">
        <f>N(N3812)+IF(AND('💰 BÁO GIÁ'!$C$27&lt;&gt;"",OR(ISNUMBER(SEARCH('💰 BÁO GIÁ'!$C$27,$A3813)),ISNUMBER(SEARCH('💰 BÁO GIÁ'!$C$27,$B3813)))),1,0)</f>
        <v/>
      </c>
      <c r="O3813">
        <f>IF(N3813&gt;N(N3812),N3813,"")</f>
        <v/>
      </c>
    </row>
    <row r="3814">
      <c r="A3814">
        <f>IF('📄 RON MIẾNG'!B404="","",'📄 RON MIẾNG'!B404)</f>
        <v/>
      </c>
      <c r="B3814">
        <f>IF('📄 RON MIẾNG'!B404="","",'📄 RON MIẾNG'!C404)</f>
        <v/>
      </c>
      <c r="C3814">
        <f>IF('📄 RON MIẾNG'!B404="","","Ron miếng")</f>
        <v/>
      </c>
      <c r="D3814">
        <f>IF('📄 RON MIẾNG'!B404="","",'📄 RON MIẾNG'!F404)</f>
        <v/>
      </c>
      <c r="E3814" s="37">
        <f>IF('📄 RON MIẾNG'!B404="","",'📄 RON MIẾNG'!H404)</f>
        <v/>
      </c>
      <c r="F3814" s="37">
        <f>IF('📄 RON MIẾNG'!B404="","",'📄 RON MIẾNG'!I404)</f>
        <v/>
      </c>
      <c r="G3814" s="37">
        <f>IF('📄 RON MIẾNG'!B404="","",'📄 RON MIẾNG'!J404)</f>
        <v/>
      </c>
      <c r="H3814" s="37">
        <f>IF('📄 RON MIẾNG'!B404="","",'📄 RON MIẾNG'!K404)</f>
        <v/>
      </c>
      <c r="I3814" s="37">
        <f>IF('📄 RON MIẾNG'!B404="","",'📄 RON MIẾNG'!L404)</f>
        <v/>
      </c>
      <c r="J3814">
        <f>IF('📄 RON MIẾNG'!B404="","","")</f>
        <v/>
      </c>
      <c r="L3814">
        <f>N(L3813)+IF(AND('🔎 TRA CỨU NHANH'!$C$2&lt;&gt;"",OR(ISNUMBER(SEARCH('🔎 TRA CỨU NHANH'!$C$2,$A3814)),ISNUMBER(SEARCH('🔎 TRA CỨU NHANH'!$C$2,$B3814)))),1,0)</f>
        <v/>
      </c>
      <c r="M3814">
        <f>IF(L3814&gt;N(L3813),L3814,"")</f>
        <v/>
      </c>
      <c r="N3814">
        <f>N(N3813)+IF(AND('💰 BÁO GIÁ'!$C$27&lt;&gt;"",OR(ISNUMBER(SEARCH('💰 BÁO GIÁ'!$C$27,$A3814)),ISNUMBER(SEARCH('💰 BÁO GIÁ'!$C$27,$B3814)))),1,0)</f>
        <v/>
      </c>
      <c r="O3814">
        <f>IF(N3814&gt;N(N3813),N3814,"")</f>
        <v/>
      </c>
    </row>
    <row r="3815">
      <c r="A3815">
        <f>IF('📄 RON MIẾNG'!B405="","",'📄 RON MIẾNG'!B405)</f>
        <v/>
      </c>
      <c r="B3815">
        <f>IF('📄 RON MIẾNG'!B405="","",'📄 RON MIẾNG'!C405)</f>
        <v/>
      </c>
      <c r="C3815">
        <f>IF('📄 RON MIẾNG'!B405="","","Ron miếng")</f>
        <v/>
      </c>
      <c r="D3815">
        <f>IF('📄 RON MIẾNG'!B405="","",'📄 RON MIẾNG'!F405)</f>
        <v/>
      </c>
      <c r="E3815" s="37">
        <f>IF('📄 RON MIẾNG'!B405="","",'📄 RON MIẾNG'!H405)</f>
        <v/>
      </c>
      <c r="F3815" s="37">
        <f>IF('📄 RON MIẾNG'!B405="","",'📄 RON MIẾNG'!I405)</f>
        <v/>
      </c>
      <c r="G3815" s="37">
        <f>IF('📄 RON MIẾNG'!B405="","",'📄 RON MIẾNG'!J405)</f>
        <v/>
      </c>
      <c r="H3815" s="37">
        <f>IF('📄 RON MIẾNG'!B405="","",'📄 RON MIẾNG'!K405)</f>
        <v/>
      </c>
      <c r="I3815" s="37">
        <f>IF('📄 RON MIẾNG'!B405="","",'📄 RON MIẾNG'!L405)</f>
        <v/>
      </c>
      <c r="J3815">
        <f>IF('📄 RON MIẾNG'!B405="","","")</f>
        <v/>
      </c>
      <c r="L3815">
        <f>N(L3814)+IF(AND('🔎 TRA CỨU NHANH'!$C$2&lt;&gt;"",OR(ISNUMBER(SEARCH('🔎 TRA CỨU NHANH'!$C$2,$A3815)),ISNUMBER(SEARCH('🔎 TRA CỨU NHANH'!$C$2,$B3815)))),1,0)</f>
        <v/>
      </c>
      <c r="M3815">
        <f>IF(L3815&gt;N(L3814),L3815,"")</f>
        <v/>
      </c>
      <c r="N3815">
        <f>N(N3814)+IF(AND('💰 BÁO GIÁ'!$C$27&lt;&gt;"",OR(ISNUMBER(SEARCH('💰 BÁO GIÁ'!$C$27,$A3815)),ISNUMBER(SEARCH('💰 BÁO GIÁ'!$C$27,$B3815)))),1,0)</f>
        <v/>
      </c>
      <c r="O3815">
        <f>IF(N3815&gt;N(N3814),N3815,"")</f>
        <v/>
      </c>
    </row>
    <row r="3816">
      <c r="A3816">
        <f>IF('📄 RON MIẾNG'!B406="","",'📄 RON MIẾNG'!B406)</f>
        <v/>
      </c>
      <c r="B3816">
        <f>IF('📄 RON MIẾNG'!B406="","",'📄 RON MIẾNG'!C406)</f>
        <v/>
      </c>
      <c r="C3816">
        <f>IF('📄 RON MIẾNG'!B406="","","Ron miếng")</f>
        <v/>
      </c>
      <c r="D3816">
        <f>IF('📄 RON MIẾNG'!B406="","",'📄 RON MIẾNG'!F406)</f>
        <v/>
      </c>
      <c r="E3816" s="37">
        <f>IF('📄 RON MIẾNG'!B406="","",'📄 RON MIẾNG'!H406)</f>
        <v/>
      </c>
      <c r="F3816" s="37">
        <f>IF('📄 RON MIẾNG'!B406="","",'📄 RON MIẾNG'!I406)</f>
        <v/>
      </c>
      <c r="G3816" s="37">
        <f>IF('📄 RON MIẾNG'!B406="","",'📄 RON MIẾNG'!J406)</f>
        <v/>
      </c>
      <c r="H3816" s="37">
        <f>IF('📄 RON MIẾNG'!B406="","",'📄 RON MIẾNG'!K406)</f>
        <v/>
      </c>
      <c r="I3816" s="37">
        <f>IF('📄 RON MIẾNG'!B406="","",'📄 RON MIẾNG'!L406)</f>
        <v/>
      </c>
      <c r="J3816">
        <f>IF('📄 RON MIẾNG'!B406="","","")</f>
        <v/>
      </c>
      <c r="L3816">
        <f>N(L3815)+IF(AND('🔎 TRA CỨU NHANH'!$C$2&lt;&gt;"",OR(ISNUMBER(SEARCH('🔎 TRA CỨU NHANH'!$C$2,$A3816)),ISNUMBER(SEARCH('🔎 TRA CỨU NHANH'!$C$2,$B3816)))),1,0)</f>
        <v/>
      </c>
      <c r="M3816">
        <f>IF(L3816&gt;N(L3815),L3816,"")</f>
        <v/>
      </c>
      <c r="N3816">
        <f>N(N3815)+IF(AND('💰 BÁO GIÁ'!$C$27&lt;&gt;"",OR(ISNUMBER(SEARCH('💰 BÁO GIÁ'!$C$27,$A3816)),ISNUMBER(SEARCH('💰 BÁO GIÁ'!$C$27,$B3816)))),1,0)</f>
        <v/>
      </c>
      <c r="O3816">
        <f>IF(N3816&gt;N(N3815),N3816,"")</f>
        <v/>
      </c>
    </row>
    <row r="3817">
      <c r="A3817">
        <f>IF('📄 RON MIẾNG'!B407="","",'📄 RON MIẾNG'!B407)</f>
        <v/>
      </c>
      <c r="B3817">
        <f>IF('📄 RON MIẾNG'!B407="","",'📄 RON MIẾNG'!C407)</f>
        <v/>
      </c>
      <c r="C3817">
        <f>IF('📄 RON MIẾNG'!B407="","","Ron miếng")</f>
        <v/>
      </c>
      <c r="D3817">
        <f>IF('📄 RON MIẾNG'!B407="","",'📄 RON MIẾNG'!F407)</f>
        <v/>
      </c>
      <c r="E3817" s="37">
        <f>IF('📄 RON MIẾNG'!B407="","",'📄 RON MIẾNG'!H407)</f>
        <v/>
      </c>
      <c r="F3817" s="37">
        <f>IF('📄 RON MIẾNG'!B407="","",'📄 RON MIẾNG'!I407)</f>
        <v/>
      </c>
      <c r="G3817" s="37">
        <f>IF('📄 RON MIẾNG'!B407="","",'📄 RON MIẾNG'!J407)</f>
        <v/>
      </c>
      <c r="H3817" s="37">
        <f>IF('📄 RON MIẾNG'!B407="","",'📄 RON MIẾNG'!K407)</f>
        <v/>
      </c>
      <c r="I3817" s="37">
        <f>IF('📄 RON MIẾNG'!B407="","",'📄 RON MIẾNG'!L407)</f>
        <v/>
      </c>
      <c r="J3817">
        <f>IF('📄 RON MIẾNG'!B407="","","")</f>
        <v/>
      </c>
      <c r="L3817">
        <f>N(L3816)+IF(AND('🔎 TRA CỨU NHANH'!$C$2&lt;&gt;"",OR(ISNUMBER(SEARCH('🔎 TRA CỨU NHANH'!$C$2,$A3817)),ISNUMBER(SEARCH('🔎 TRA CỨU NHANH'!$C$2,$B3817)))),1,0)</f>
        <v/>
      </c>
      <c r="M3817">
        <f>IF(L3817&gt;N(L3816),L3817,"")</f>
        <v/>
      </c>
      <c r="N3817">
        <f>N(N3816)+IF(AND('💰 BÁO GIÁ'!$C$27&lt;&gt;"",OR(ISNUMBER(SEARCH('💰 BÁO GIÁ'!$C$27,$A3817)),ISNUMBER(SEARCH('💰 BÁO GIÁ'!$C$27,$B3817)))),1,0)</f>
        <v/>
      </c>
      <c r="O3817">
        <f>IF(N3817&gt;N(N3816),N3817,"")</f>
        <v/>
      </c>
    </row>
    <row r="3818">
      <c r="A3818">
        <f>IF('📄 RON MIẾNG'!B408="","",'📄 RON MIẾNG'!B408)</f>
        <v/>
      </c>
      <c r="B3818">
        <f>IF('📄 RON MIẾNG'!B408="","",'📄 RON MIẾNG'!C408)</f>
        <v/>
      </c>
      <c r="C3818">
        <f>IF('📄 RON MIẾNG'!B408="","","Ron miếng")</f>
        <v/>
      </c>
      <c r="D3818">
        <f>IF('📄 RON MIẾNG'!B408="","",'📄 RON MIẾNG'!F408)</f>
        <v/>
      </c>
      <c r="E3818" s="37">
        <f>IF('📄 RON MIẾNG'!B408="","",'📄 RON MIẾNG'!H408)</f>
        <v/>
      </c>
      <c r="F3818" s="37">
        <f>IF('📄 RON MIẾNG'!B408="","",'📄 RON MIẾNG'!I408)</f>
        <v/>
      </c>
      <c r="G3818" s="37">
        <f>IF('📄 RON MIẾNG'!B408="","",'📄 RON MIẾNG'!J408)</f>
        <v/>
      </c>
      <c r="H3818" s="37">
        <f>IF('📄 RON MIẾNG'!B408="","",'📄 RON MIẾNG'!K408)</f>
        <v/>
      </c>
      <c r="I3818" s="37">
        <f>IF('📄 RON MIẾNG'!B408="","",'📄 RON MIẾNG'!L408)</f>
        <v/>
      </c>
      <c r="J3818">
        <f>IF('📄 RON MIẾNG'!B408="","","")</f>
        <v/>
      </c>
      <c r="L3818">
        <f>N(L3817)+IF(AND('🔎 TRA CỨU NHANH'!$C$2&lt;&gt;"",OR(ISNUMBER(SEARCH('🔎 TRA CỨU NHANH'!$C$2,$A3818)),ISNUMBER(SEARCH('🔎 TRA CỨU NHANH'!$C$2,$B3818)))),1,0)</f>
        <v/>
      </c>
      <c r="M3818">
        <f>IF(L3818&gt;N(L3817),L3818,"")</f>
        <v/>
      </c>
      <c r="N3818">
        <f>N(N3817)+IF(AND('💰 BÁO GIÁ'!$C$27&lt;&gt;"",OR(ISNUMBER(SEARCH('💰 BÁO GIÁ'!$C$27,$A3818)),ISNUMBER(SEARCH('💰 BÁO GIÁ'!$C$27,$B3818)))),1,0)</f>
        <v/>
      </c>
      <c r="O3818">
        <f>IF(N3818&gt;N(N3817),N3818,"")</f>
        <v/>
      </c>
    </row>
    <row r="3819">
      <c r="A3819">
        <f>IF('📄 RON MIẾNG'!B409="","",'📄 RON MIẾNG'!B409)</f>
        <v/>
      </c>
      <c r="B3819">
        <f>IF('📄 RON MIẾNG'!B409="","",'📄 RON MIẾNG'!C409)</f>
        <v/>
      </c>
      <c r="C3819">
        <f>IF('📄 RON MIẾNG'!B409="","","Ron miếng")</f>
        <v/>
      </c>
      <c r="D3819">
        <f>IF('📄 RON MIẾNG'!B409="","",'📄 RON MIẾNG'!F409)</f>
        <v/>
      </c>
      <c r="E3819" s="37">
        <f>IF('📄 RON MIẾNG'!B409="","",'📄 RON MIẾNG'!H409)</f>
        <v/>
      </c>
      <c r="F3819" s="37">
        <f>IF('📄 RON MIẾNG'!B409="","",'📄 RON MIẾNG'!I409)</f>
        <v/>
      </c>
      <c r="G3819" s="37">
        <f>IF('📄 RON MIẾNG'!B409="","",'📄 RON MIẾNG'!J409)</f>
        <v/>
      </c>
      <c r="H3819" s="37">
        <f>IF('📄 RON MIẾNG'!B409="","",'📄 RON MIẾNG'!K409)</f>
        <v/>
      </c>
      <c r="I3819" s="37">
        <f>IF('📄 RON MIẾNG'!B409="","",'📄 RON MIẾNG'!L409)</f>
        <v/>
      </c>
      <c r="J3819">
        <f>IF('📄 RON MIẾNG'!B409="","","")</f>
        <v/>
      </c>
      <c r="L3819">
        <f>N(L3818)+IF(AND('🔎 TRA CỨU NHANH'!$C$2&lt;&gt;"",OR(ISNUMBER(SEARCH('🔎 TRA CỨU NHANH'!$C$2,$A3819)),ISNUMBER(SEARCH('🔎 TRA CỨU NHANH'!$C$2,$B3819)))),1,0)</f>
        <v/>
      </c>
      <c r="M3819">
        <f>IF(L3819&gt;N(L3818),L3819,"")</f>
        <v/>
      </c>
      <c r="N3819">
        <f>N(N3818)+IF(AND('💰 BÁO GIÁ'!$C$27&lt;&gt;"",OR(ISNUMBER(SEARCH('💰 BÁO GIÁ'!$C$27,$A3819)),ISNUMBER(SEARCH('💰 BÁO GIÁ'!$C$27,$B3819)))),1,0)</f>
        <v/>
      </c>
      <c r="O3819">
        <f>IF(N3819&gt;N(N3818),N3819,"")</f>
        <v/>
      </c>
    </row>
    <row r="3820">
      <c r="A3820">
        <f>IF('📄 RON MIẾNG'!B410="","",'📄 RON MIẾNG'!B410)</f>
        <v/>
      </c>
      <c r="B3820">
        <f>IF('📄 RON MIẾNG'!B410="","",'📄 RON MIẾNG'!C410)</f>
        <v/>
      </c>
      <c r="C3820">
        <f>IF('📄 RON MIẾNG'!B410="","","Ron miếng")</f>
        <v/>
      </c>
      <c r="D3820">
        <f>IF('📄 RON MIẾNG'!B410="","",'📄 RON MIẾNG'!F410)</f>
        <v/>
      </c>
      <c r="E3820" s="37">
        <f>IF('📄 RON MIẾNG'!B410="","",'📄 RON MIẾNG'!H410)</f>
        <v/>
      </c>
      <c r="F3820" s="37">
        <f>IF('📄 RON MIẾNG'!B410="","",'📄 RON MIẾNG'!I410)</f>
        <v/>
      </c>
      <c r="G3820" s="37">
        <f>IF('📄 RON MIẾNG'!B410="","",'📄 RON MIẾNG'!J410)</f>
        <v/>
      </c>
      <c r="H3820" s="37">
        <f>IF('📄 RON MIẾNG'!B410="","",'📄 RON MIẾNG'!K410)</f>
        <v/>
      </c>
      <c r="I3820" s="37">
        <f>IF('📄 RON MIẾNG'!B410="","",'📄 RON MIẾNG'!L410)</f>
        <v/>
      </c>
      <c r="J3820">
        <f>IF('📄 RON MIẾNG'!B410="","","")</f>
        <v/>
      </c>
      <c r="L3820">
        <f>N(L3819)+IF(AND('🔎 TRA CỨU NHANH'!$C$2&lt;&gt;"",OR(ISNUMBER(SEARCH('🔎 TRA CỨU NHANH'!$C$2,$A3820)),ISNUMBER(SEARCH('🔎 TRA CỨU NHANH'!$C$2,$B3820)))),1,0)</f>
        <v/>
      </c>
      <c r="M3820">
        <f>IF(L3820&gt;N(L3819),L3820,"")</f>
        <v/>
      </c>
      <c r="N3820">
        <f>N(N3819)+IF(AND('💰 BÁO GIÁ'!$C$27&lt;&gt;"",OR(ISNUMBER(SEARCH('💰 BÁO GIÁ'!$C$27,$A3820)),ISNUMBER(SEARCH('💰 BÁO GIÁ'!$C$27,$B3820)))),1,0)</f>
        <v/>
      </c>
      <c r="O3820">
        <f>IF(N3820&gt;N(N3819),N3820,"")</f>
        <v/>
      </c>
    </row>
    <row r="3821">
      <c r="A3821">
        <f>IF('📄 RON MIẾNG'!B411="","",'📄 RON MIẾNG'!B411)</f>
        <v/>
      </c>
      <c r="B3821">
        <f>IF('📄 RON MIẾNG'!B411="","",'📄 RON MIẾNG'!C411)</f>
        <v/>
      </c>
      <c r="C3821">
        <f>IF('📄 RON MIẾNG'!B411="","","Ron miếng")</f>
        <v/>
      </c>
      <c r="D3821">
        <f>IF('📄 RON MIẾNG'!B411="","",'📄 RON MIẾNG'!F411)</f>
        <v/>
      </c>
      <c r="E3821" s="37">
        <f>IF('📄 RON MIẾNG'!B411="","",'📄 RON MIẾNG'!H411)</f>
        <v/>
      </c>
      <c r="F3821" s="37">
        <f>IF('📄 RON MIẾNG'!B411="","",'📄 RON MIẾNG'!I411)</f>
        <v/>
      </c>
      <c r="G3821" s="37">
        <f>IF('📄 RON MIẾNG'!B411="","",'📄 RON MIẾNG'!J411)</f>
        <v/>
      </c>
      <c r="H3821" s="37">
        <f>IF('📄 RON MIẾNG'!B411="","",'📄 RON MIẾNG'!K411)</f>
        <v/>
      </c>
      <c r="I3821" s="37">
        <f>IF('📄 RON MIẾNG'!B411="","",'📄 RON MIẾNG'!L411)</f>
        <v/>
      </c>
      <c r="J3821">
        <f>IF('📄 RON MIẾNG'!B411="","","")</f>
        <v/>
      </c>
      <c r="L3821">
        <f>N(L3820)+IF(AND('🔎 TRA CỨU NHANH'!$C$2&lt;&gt;"",OR(ISNUMBER(SEARCH('🔎 TRA CỨU NHANH'!$C$2,$A3821)),ISNUMBER(SEARCH('🔎 TRA CỨU NHANH'!$C$2,$B3821)))),1,0)</f>
        <v/>
      </c>
      <c r="M3821">
        <f>IF(L3821&gt;N(L3820),L3821,"")</f>
        <v/>
      </c>
      <c r="N3821">
        <f>N(N3820)+IF(AND('💰 BÁO GIÁ'!$C$27&lt;&gt;"",OR(ISNUMBER(SEARCH('💰 BÁO GIÁ'!$C$27,$A3821)),ISNUMBER(SEARCH('💰 BÁO GIÁ'!$C$27,$B3821)))),1,0)</f>
        <v/>
      </c>
      <c r="O3821">
        <f>IF(N3821&gt;N(N3820),N3821,"")</f>
        <v/>
      </c>
    </row>
    <row r="3822">
      <c r="A3822">
        <f>IF('📄 RON MIẾNG'!B412="","",'📄 RON MIẾNG'!B412)</f>
        <v/>
      </c>
      <c r="B3822">
        <f>IF('📄 RON MIẾNG'!B412="","",'📄 RON MIẾNG'!C412)</f>
        <v/>
      </c>
      <c r="C3822">
        <f>IF('📄 RON MIẾNG'!B412="","","Ron miếng")</f>
        <v/>
      </c>
      <c r="D3822">
        <f>IF('📄 RON MIẾNG'!B412="","",'📄 RON MIẾNG'!F412)</f>
        <v/>
      </c>
      <c r="E3822" s="37">
        <f>IF('📄 RON MIẾNG'!B412="","",'📄 RON MIẾNG'!H412)</f>
        <v/>
      </c>
      <c r="F3822" s="37">
        <f>IF('📄 RON MIẾNG'!B412="","",'📄 RON MIẾNG'!I412)</f>
        <v/>
      </c>
      <c r="G3822" s="37">
        <f>IF('📄 RON MIẾNG'!B412="","",'📄 RON MIẾNG'!J412)</f>
        <v/>
      </c>
      <c r="H3822" s="37">
        <f>IF('📄 RON MIẾNG'!B412="","",'📄 RON MIẾNG'!K412)</f>
        <v/>
      </c>
      <c r="I3822" s="37">
        <f>IF('📄 RON MIẾNG'!B412="","",'📄 RON MIẾNG'!L412)</f>
        <v/>
      </c>
      <c r="J3822">
        <f>IF('📄 RON MIẾNG'!B412="","","")</f>
        <v/>
      </c>
      <c r="L3822">
        <f>N(L3821)+IF(AND('🔎 TRA CỨU NHANH'!$C$2&lt;&gt;"",OR(ISNUMBER(SEARCH('🔎 TRA CỨU NHANH'!$C$2,$A3822)),ISNUMBER(SEARCH('🔎 TRA CỨU NHANH'!$C$2,$B3822)))),1,0)</f>
        <v/>
      </c>
      <c r="M3822">
        <f>IF(L3822&gt;N(L3821),L3822,"")</f>
        <v/>
      </c>
      <c r="N3822">
        <f>N(N3821)+IF(AND('💰 BÁO GIÁ'!$C$27&lt;&gt;"",OR(ISNUMBER(SEARCH('💰 BÁO GIÁ'!$C$27,$A3822)),ISNUMBER(SEARCH('💰 BÁO GIÁ'!$C$27,$B3822)))),1,0)</f>
        <v/>
      </c>
      <c r="O3822">
        <f>IF(N3822&gt;N(N3821),N3822,"")</f>
        <v/>
      </c>
    </row>
    <row r="3823">
      <c r="A3823">
        <f>IF('📄 RON MIẾNG'!B413="","",'📄 RON MIẾNG'!B413)</f>
        <v/>
      </c>
      <c r="B3823">
        <f>IF('📄 RON MIẾNG'!B413="","",'📄 RON MIẾNG'!C413)</f>
        <v/>
      </c>
      <c r="C3823">
        <f>IF('📄 RON MIẾNG'!B413="","","Ron miếng")</f>
        <v/>
      </c>
      <c r="D3823">
        <f>IF('📄 RON MIẾNG'!B413="","",'📄 RON MIẾNG'!F413)</f>
        <v/>
      </c>
      <c r="E3823" s="37">
        <f>IF('📄 RON MIẾNG'!B413="","",'📄 RON MIẾNG'!H413)</f>
        <v/>
      </c>
      <c r="F3823" s="37">
        <f>IF('📄 RON MIẾNG'!B413="","",'📄 RON MIẾNG'!I413)</f>
        <v/>
      </c>
      <c r="G3823" s="37">
        <f>IF('📄 RON MIẾNG'!B413="","",'📄 RON MIẾNG'!J413)</f>
        <v/>
      </c>
      <c r="H3823" s="37">
        <f>IF('📄 RON MIẾNG'!B413="","",'📄 RON MIẾNG'!K413)</f>
        <v/>
      </c>
      <c r="I3823" s="37">
        <f>IF('📄 RON MIẾNG'!B413="","",'📄 RON MIẾNG'!L413)</f>
        <v/>
      </c>
      <c r="J3823">
        <f>IF('📄 RON MIẾNG'!B413="","","")</f>
        <v/>
      </c>
      <c r="L3823">
        <f>N(L3822)+IF(AND('🔎 TRA CỨU NHANH'!$C$2&lt;&gt;"",OR(ISNUMBER(SEARCH('🔎 TRA CỨU NHANH'!$C$2,$A3823)),ISNUMBER(SEARCH('🔎 TRA CỨU NHANH'!$C$2,$B3823)))),1,0)</f>
        <v/>
      </c>
      <c r="M3823">
        <f>IF(L3823&gt;N(L3822),L3823,"")</f>
        <v/>
      </c>
      <c r="N3823">
        <f>N(N3822)+IF(AND('💰 BÁO GIÁ'!$C$27&lt;&gt;"",OR(ISNUMBER(SEARCH('💰 BÁO GIÁ'!$C$27,$A3823)),ISNUMBER(SEARCH('💰 BÁO GIÁ'!$C$27,$B3823)))),1,0)</f>
        <v/>
      </c>
      <c r="O3823">
        <f>IF(N3823&gt;N(N3822),N3823,"")</f>
        <v/>
      </c>
    </row>
    <row r="3824">
      <c r="A3824">
        <f>IF('📄 RON MIẾNG'!B414="","",'📄 RON MIẾNG'!B414)</f>
        <v/>
      </c>
      <c r="B3824">
        <f>IF('📄 RON MIẾNG'!B414="","",'📄 RON MIẾNG'!C414)</f>
        <v/>
      </c>
      <c r="C3824">
        <f>IF('📄 RON MIẾNG'!B414="","","Ron miếng")</f>
        <v/>
      </c>
      <c r="D3824">
        <f>IF('📄 RON MIẾNG'!B414="","",'📄 RON MIẾNG'!F414)</f>
        <v/>
      </c>
      <c r="E3824" s="37">
        <f>IF('📄 RON MIẾNG'!B414="","",'📄 RON MIẾNG'!H414)</f>
        <v/>
      </c>
      <c r="F3824" s="37">
        <f>IF('📄 RON MIẾNG'!B414="","",'📄 RON MIẾNG'!I414)</f>
        <v/>
      </c>
      <c r="G3824" s="37">
        <f>IF('📄 RON MIẾNG'!B414="","",'📄 RON MIẾNG'!J414)</f>
        <v/>
      </c>
      <c r="H3824" s="37">
        <f>IF('📄 RON MIẾNG'!B414="","",'📄 RON MIẾNG'!K414)</f>
        <v/>
      </c>
      <c r="I3824" s="37">
        <f>IF('📄 RON MIẾNG'!B414="","",'📄 RON MIẾNG'!L414)</f>
        <v/>
      </c>
      <c r="J3824">
        <f>IF('📄 RON MIẾNG'!B414="","","")</f>
        <v/>
      </c>
      <c r="L3824">
        <f>N(L3823)+IF(AND('🔎 TRA CỨU NHANH'!$C$2&lt;&gt;"",OR(ISNUMBER(SEARCH('🔎 TRA CỨU NHANH'!$C$2,$A3824)),ISNUMBER(SEARCH('🔎 TRA CỨU NHANH'!$C$2,$B3824)))),1,0)</f>
        <v/>
      </c>
      <c r="M3824">
        <f>IF(L3824&gt;N(L3823),L3824,"")</f>
        <v/>
      </c>
      <c r="N3824">
        <f>N(N3823)+IF(AND('💰 BÁO GIÁ'!$C$27&lt;&gt;"",OR(ISNUMBER(SEARCH('💰 BÁO GIÁ'!$C$27,$A3824)),ISNUMBER(SEARCH('💰 BÁO GIÁ'!$C$27,$B3824)))),1,0)</f>
        <v/>
      </c>
      <c r="O3824">
        <f>IF(N3824&gt;N(N3823),N3824,"")</f>
        <v/>
      </c>
    </row>
    <row r="3825">
      <c r="A3825">
        <f>IF('📄 RON MIẾNG'!B415="","",'📄 RON MIẾNG'!B415)</f>
        <v/>
      </c>
      <c r="B3825">
        <f>IF('📄 RON MIẾNG'!B415="","",'📄 RON MIẾNG'!C415)</f>
        <v/>
      </c>
      <c r="C3825">
        <f>IF('📄 RON MIẾNG'!B415="","","Ron miếng")</f>
        <v/>
      </c>
      <c r="D3825">
        <f>IF('📄 RON MIẾNG'!B415="","",'📄 RON MIẾNG'!F415)</f>
        <v/>
      </c>
      <c r="E3825" s="37">
        <f>IF('📄 RON MIẾNG'!B415="","",'📄 RON MIẾNG'!H415)</f>
        <v/>
      </c>
      <c r="F3825" s="37">
        <f>IF('📄 RON MIẾNG'!B415="","",'📄 RON MIẾNG'!I415)</f>
        <v/>
      </c>
      <c r="G3825" s="37">
        <f>IF('📄 RON MIẾNG'!B415="","",'📄 RON MIẾNG'!J415)</f>
        <v/>
      </c>
      <c r="H3825" s="37">
        <f>IF('📄 RON MIẾNG'!B415="","",'📄 RON MIẾNG'!K415)</f>
        <v/>
      </c>
      <c r="I3825" s="37">
        <f>IF('📄 RON MIẾNG'!B415="","",'📄 RON MIẾNG'!L415)</f>
        <v/>
      </c>
      <c r="J3825">
        <f>IF('📄 RON MIẾNG'!B415="","","")</f>
        <v/>
      </c>
      <c r="L3825">
        <f>N(L3824)+IF(AND('🔎 TRA CỨU NHANH'!$C$2&lt;&gt;"",OR(ISNUMBER(SEARCH('🔎 TRA CỨU NHANH'!$C$2,$A3825)),ISNUMBER(SEARCH('🔎 TRA CỨU NHANH'!$C$2,$B3825)))),1,0)</f>
        <v/>
      </c>
      <c r="M3825">
        <f>IF(L3825&gt;N(L3824),L3825,"")</f>
        <v/>
      </c>
      <c r="N3825">
        <f>N(N3824)+IF(AND('💰 BÁO GIÁ'!$C$27&lt;&gt;"",OR(ISNUMBER(SEARCH('💰 BÁO GIÁ'!$C$27,$A3825)),ISNUMBER(SEARCH('💰 BÁO GIÁ'!$C$27,$B3825)))),1,0)</f>
        <v/>
      </c>
      <c r="O3825">
        <f>IF(N3825&gt;N(N3824),N3825,"")</f>
        <v/>
      </c>
    </row>
    <row r="3826">
      <c r="A3826">
        <f>IF('📄 RON MIẾNG'!B416="","",'📄 RON MIẾNG'!B416)</f>
        <v/>
      </c>
      <c r="B3826">
        <f>IF('📄 RON MIẾNG'!B416="","",'📄 RON MIẾNG'!C416)</f>
        <v/>
      </c>
      <c r="C3826">
        <f>IF('📄 RON MIẾNG'!B416="","","Ron miếng")</f>
        <v/>
      </c>
      <c r="D3826">
        <f>IF('📄 RON MIẾNG'!B416="","",'📄 RON MIẾNG'!F416)</f>
        <v/>
      </c>
      <c r="E3826" s="37">
        <f>IF('📄 RON MIẾNG'!B416="","",'📄 RON MIẾNG'!H416)</f>
        <v/>
      </c>
      <c r="F3826" s="37">
        <f>IF('📄 RON MIẾNG'!B416="","",'📄 RON MIẾNG'!I416)</f>
        <v/>
      </c>
      <c r="G3826" s="37">
        <f>IF('📄 RON MIẾNG'!B416="","",'📄 RON MIẾNG'!J416)</f>
        <v/>
      </c>
      <c r="H3826" s="37">
        <f>IF('📄 RON MIẾNG'!B416="","",'📄 RON MIẾNG'!K416)</f>
        <v/>
      </c>
      <c r="I3826" s="37">
        <f>IF('📄 RON MIẾNG'!B416="","",'📄 RON MIẾNG'!L416)</f>
        <v/>
      </c>
      <c r="J3826">
        <f>IF('📄 RON MIẾNG'!B416="","","")</f>
        <v/>
      </c>
      <c r="L3826">
        <f>N(L3825)+IF(AND('🔎 TRA CỨU NHANH'!$C$2&lt;&gt;"",OR(ISNUMBER(SEARCH('🔎 TRA CỨU NHANH'!$C$2,$A3826)),ISNUMBER(SEARCH('🔎 TRA CỨU NHANH'!$C$2,$B3826)))),1,0)</f>
        <v/>
      </c>
      <c r="M3826">
        <f>IF(L3826&gt;N(L3825),L3826,"")</f>
        <v/>
      </c>
      <c r="N3826">
        <f>N(N3825)+IF(AND('💰 BÁO GIÁ'!$C$27&lt;&gt;"",OR(ISNUMBER(SEARCH('💰 BÁO GIÁ'!$C$27,$A3826)),ISNUMBER(SEARCH('💰 BÁO GIÁ'!$C$27,$B3826)))),1,0)</f>
        <v/>
      </c>
      <c r="O3826">
        <f>IF(N3826&gt;N(N3825),N3826,"")</f>
        <v/>
      </c>
    </row>
    <row r="3827">
      <c r="A3827">
        <f>IF('📄 RON MIẾNG'!B417="","",'📄 RON MIẾNG'!B417)</f>
        <v/>
      </c>
      <c r="B3827">
        <f>IF('📄 RON MIẾNG'!B417="","",'📄 RON MIẾNG'!C417)</f>
        <v/>
      </c>
      <c r="C3827">
        <f>IF('📄 RON MIẾNG'!B417="","","Ron miếng")</f>
        <v/>
      </c>
      <c r="D3827">
        <f>IF('📄 RON MIẾNG'!B417="","",'📄 RON MIẾNG'!F417)</f>
        <v/>
      </c>
      <c r="E3827" s="37">
        <f>IF('📄 RON MIẾNG'!B417="","",'📄 RON MIẾNG'!H417)</f>
        <v/>
      </c>
      <c r="F3827" s="37">
        <f>IF('📄 RON MIẾNG'!B417="","",'📄 RON MIẾNG'!I417)</f>
        <v/>
      </c>
      <c r="G3827" s="37">
        <f>IF('📄 RON MIẾNG'!B417="","",'📄 RON MIẾNG'!J417)</f>
        <v/>
      </c>
      <c r="H3827" s="37">
        <f>IF('📄 RON MIẾNG'!B417="","",'📄 RON MIẾNG'!K417)</f>
        <v/>
      </c>
      <c r="I3827" s="37">
        <f>IF('📄 RON MIẾNG'!B417="","",'📄 RON MIẾNG'!L417)</f>
        <v/>
      </c>
      <c r="J3827">
        <f>IF('📄 RON MIẾNG'!B417="","","")</f>
        <v/>
      </c>
      <c r="L3827">
        <f>N(L3826)+IF(AND('🔎 TRA CỨU NHANH'!$C$2&lt;&gt;"",OR(ISNUMBER(SEARCH('🔎 TRA CỨU NHANH'!$C$2,$A3827)),ISNUMBER(SEARCH('🔎 TRA CỨU NHANH'!$C$2,$B3827)))),1,0)</f>
        <v/>
      </c>
      <c r="M3827">
        <f>IF(L3827&gt;N(L3826),L3827,"")</f>
        <v/>
      </c>
      <c r="N3827">
        <f>N(N3826)+IF(AND('💰 BÁO GIÁ'!$C$27&lt;&gt;"",OR(ISNUMBER(SEARCH('💰 BÁO GIÁ'!$C$27,$A3827)),ISNUMBER(SEARCH('💰 BÁO GIÁ'!$C$27,$B3827)))),1,0)</f>
        <v/>
      </c>
      <c r="O3827">
        <f>IF(N3827&gt;N(N3826),N3827,"")</f>
        <v/>
      </c>
    </row>
    <row r="3828">
      <c r="A3828">
        <f>IF('📄 RON MIẾNG'!B418="","",'📄 RON MIẾNG'!B418)</f>
        <v/>
      </c>
      <c r="B3828">
        <f>IF('📄 RON MIẾNG'!B418="","",'📄 RON MIẾNG'!C418)</f>
        <v/>
      </c>
      <c r="C3828">
        <f>IF('📄 RON MIẾNG'!B418="","","Ron miếng")</f>
        <v/>
      </c>
      <c r="D3828">
        <f>IF('📄 RON MIẾNG'!B418="","",'📄 RON MIẾNG'!F418)</f>
        <v/>
      </c>
      <c r="E3828" s="37">
        <f>IF('📄 RON MIẾNG'!B418="","",'📄 RON MIẾNG'!H418)</f>
        <v/>
      </c>
      <c r="F3828" s="37">
        <f>IF('📄 RON MIẾNG'!B418="","",'📄 RON MIẾNG'!I418)</f>
        <v/>
      </c>
      <c r="G3828" s="37">
        <f>IF('📄 RON MIẾNG'!B418="","",'📄 RON MIẾNG'!J418)</f>
        <v/>
      </c>
      <c r="H3828" s="37">
        <f>IF('📄 RON MIẾNG'!B418="","",'📄 RON MIẾNG'!K418)</f>
        <v/>
      </c>
      <c r="I3828" s="37">
        <f>IF('📄 RON MIẾNG'!B418="","",'📄 RON MIẾNG'!L418)</f>
        <v/>
      </c>
      <c r="J3828">
        <f>IF('📄 RON MIẾNG'!B418="","","")</f>
        <v/>
      </c>
      <c r="L3828">
        <f>N(L3827)+IF(AND('🔎 TRA CỨU NHANH'!$C$2&lt;&gt;"",OR(ISNUMBER(SEARCH('🔎 TRA CỨU NHANH'!$C$2,$A3828)),ISNUMBER(SEARCH('🔎 TRA CỨU NHANH'!$C$2,$B3828)))),1,0)</f>
        <v/>
      </c>
      <c r="M3828">
        <f>IF(L3828&gt;N(L3827),L3828,"")</f>
        <v/>
      </c>
      <c r="N3828">
        <f>N(N3827)+IF(AND('💰 BÁO GIÁ'!$C$27&lt;&gt;"",OR(ISNUMBER(SEARCH('💰 BÁO GIÁ'!$C$27,$A3828)),ISNUMBER(SEARCH('💰 BÁO GIÁ'!$C$27,$B3828)))),1,0)</f>
        <v/>
      </c>
      <c r="O3828">
        <f>IF(N3828&gt;N(N3827),N3828,"")</f>
        <v/>
      </c>
    </row>
    <row r="3829">
      <c r="A3829">
        <f>IF('📄 RON MIẾNG'!B419="","",'📄 RON MIẾNG'!B419)</f>
        <v/>
      </c>
      <c r="B3829">
        <f>IF('📄 RON MIẾNG'!B419="","",'📄 RON MIẾNG'!C419)</f>
        <v/>
      </c>
      <c r="C3829">
        <f>IF('📄 RON MIẾNG'!B419="","","Ron miếng")</f>
        <v/>
      </c>
      <c r="D3829">
        <f>IF('📄 RON MIẾNG'!B419="","",'📄 RON MIẾNG'!F419)</f>
        <v/>
      </c>
      <c r="E3829" s="37">
        <f>IF('📄 RON MIẾNG'!B419="","",'📄 RON MIẾNG'!H419)</f>
        <v/>
      </c>
      <c r="F3829" s="37">
        <f>IF('📄 RON MIẾNG'!B419="","",'📄 RON MIẾNG'!I419)</f>
        <v/>
      </c>
      <c r="G3829" s="37">
        <f>IF('📄 RON MIẾNG'!B419="","",'📄 RON MIẾNG'!J419)</f>
        <v/>
      </c>
      <c r="H3829" s="37">
        <f>IF('📄 RON MIẾNG'!B419="","",'📄 RON MIẾNG'!K419)</f>
        <v/>
      </c>
      <c r="I3829" s="37">
        <f>IF('📄 RON MIẾNG'!B419="","",'📄 RON MIẾNG'!L419)</f>
        <v/>
      </c>
      <c r="J3829">
        <f>IF('📄 RON MIẾNG'!B419="","","")</f>
        <v/>
      </c>
      <c r="L3829">
        <f>N(L3828)+IF(AND('🔎 TRA CỨU NHANH'!$C$2&lt;&gt;"",OR(ISNUMBER(SEARCH('🔎 TRA CỨU NHANH'!$C$2,$A3829)),ISNUMBER(SEARCH('🔎 TRA CỨU NHANH'!$C$2,$B3829)))),1,0)</f>
        <v/>
      </c>
      <c r="M3829">
        <f>IF(L3829&gt;N(L3828),L3829,"")</f>
        <v/>
      </c>
      <c r="N3829">
        <f>N(N3828)+IF(AND('💰 BÁO GIÁ'!$C$27&lt;&gt;"",OR(ISNUMBER(SEARCH('💰 BÁO GIÁ'!$C$27,$A3829)),ISNUMBER(SEARCH('💰 BÁO GIÁ'!$C$27,$B3829)))),1,0)</f>
        <v/>
      </c>
      <c r="O3829">
        <f>IF(N3829&gt;N(N3828),N3829,"")</f>
        <v/>
      </c>
    </row>
    <row r="3830">
      <c r="A3830">
        <f>IF('📄 RON MIẾNG'!B420="","",'📄 RON MIẾNG'!B420)</f>
        <v/>
      </c>
      <c r="B3830">
        <f>IF('📄 RON MIẾNG'!B420="","",'📄 RON MIẾNG'!C420)</f>
        <v/>
      </c>
      <c r="C3830">
        <f>IF('📄 RON MIẾNG'!B420="","","Ron miếng")</f>
        <v/>
      </c>
      <c r="D3830">
        <f>IF('📄 RON MIẾNG'!B420="","",'📄 RON MIẾNG'!F420)</f>
        <v/>
      </c>
      <c r="E3830" s="37">
        <f>IF('📄 RON MIẾNG'!B420="","",'📄 RON MIẾNG'!H420)</f>
        <v/>
      </c>
      <c r="F3830" s="37">
        <f>IF('📄 RON MIẾNG'!B420="","",'📄 RON MIẾNG'!I420)</f>
        <v/>
      </c>
      <c r="G3830" s="37">
        <f>IF('📄 RON MIẾNG'!B420="","",'📄 RON MIẾNG'!J420)</f>
        <v/>
      </c>
      <c r="H3830" s="37">
        <f>IF('📄 RON MIẾNG'!B420="","",'📄 RON MIẾNG'!K420)</f>
        <v/>
      </c>
      <c r="I3830" s="37">
        <f>IF('📄 RON MIẾNG'!B420="","",'📄 RON MIẾNG'!L420)</f>
        <v/>
      </c>
      <c r="J3830">
        <f>IF('📄 RON MIẾNG'!B420="","","")</f>
        <v/>
      </c>
      <c r="L3830">
        <f>N(L3829)+IF(AND('🔎 TRA CỨU NHANH'!$C$2&lt;&gt;"",OR(ISNUMBER(SEARCH('🔎 TRA CỨU NHANH'!$C$2,$A3830)),ISNUMBER(SEARCH('🔎 TRA CỨU NHANH'!$C$2,$B3830)))),1,0)</f>
        <v/>
      </c>
      <c r="M3830">
        <f>IF(L3830&gt;N(L3829),L3830,"")</f>
        <v/>
      </c>
      <c r="N3830">
        <f>N(N3829)+IF(AND('💰 BÁO GIÁ'!$C$27&lt;&gt;"",OR(ISNUMBER(SEARCH('💰 BÁO GIÁ'!$C$27,$A3830)),ISNUMBER(SEARCH('💰 BÁO GIÁ'!$C$27,$B3830)))),1,0)</f>
        <v/>
      </c>
      <c r="O3830">
        <f>IF(N3830&gt;N(N3829),N3830,"")</f>
        <v/>
      </c>
    </row>
    <row r="3831">
      <c r="A3831">
        <f>IF('📄 RON MIẾNG'!B421="","",'📄 RON MIẾNG'!B421)</f>
        <v/>
      </c>
      <c r="B3831">
        <f>IF('📄 RON MIẾNG'!B421="","",'📄 RON MIẾNG'!C421)</f>
        <v/>
      </c>
      <c r="C3831">
        <f>IF('📄 RON MIẾNG'!B421="","","Ron miếng")</f>
        <v/>
      </c>
      <c r="D3831">
        <f>IF('📄 RON MIẾNG'!B421="","",'📄 RON MIẾNG'!F421)</f>
        <v/>
      </c>
      <c r="E3831" s="37">
        <f>IF('📄 RON MIẾNG'!B421="","",'📄 RON MIẾNG'!H421)</f>
        <v/>
      </c>
      <c r="F3831" s="37">
        <f>IF('📄 RON MIẾNG'!B421="","",'📄 RON MIẾNG'!I421)</f>
        <v/>
      </c>
      <c r="G3831" s="37">
        <f>IF('📄 RON MIẾNG'!B421="","",'📄 RON MIẾNG'!J421)</f>
        <v/>
      </c>
      <c r="H3831" s="37">
        <f>IF('📄 RON MIẾNG'!B421="","",'📄 RON MIẾNG'!K421)</f>
        <v/>
      </c>
      <c r="I3831" s="37">
        <f>IF('📄 RON MIẾNG'!B421="","",'📄 RON MIẾNG'!L421)</f>
        <v/>
      </c>
      <c r="J3831">
        <f>IF('📄 RON MIẾNG'!B421="","","")</f>
        <v/>
      </c>
      <c r="L3831">
        <f>N(L3830)+IF(AND('🔎 TRA CỨU NHANH'!$C$2&lt;&gt;"",OR(ISNUMBER(SEARCH('🔎 TRA CỨU NHANH'!$C$2,$A3831)),ISNUMBER(SEARCH('🔎 TRA CỨU NHANH'!$C$2,$B3831)))),1,0)</f>
        <v/>
      </c>
      <c r="M3831">
        <f>IF(L3831&gt;N(L3830),L3831,"")</f>
        <v/>
      </c>
      <c r="N3831">
        <f>N(N3830)+IF(AND('💰 BÁO GIÁ'!$C$27&lt;&gt;"",OR(ISNUMBER(SEARCH('💰 BÁO GIÁ'!$C$27,$A3831)),ISNUMBER(SEARCH('💰 BÁO GIÁ'!$C$27,$B3831)))),1,0)</f>
        <v/>
      </c>
      <c r="O3831">
        <f>IF(N3831&gt;N(N3830),N3831,"")</f>
        <v/>
      </c>
    </row>
    <row r="3832">
      <c r="A3832">
        <f>IF('📄 RON MIẾNG'!B422="","",'📄 RON MIẾNG'!B422)</f>
        <v/>
      </c>
      <c r="B3832">
        <f>IF('📄 RON MIẾNG'!B422="","",'📄 RON MIẾNG'!C422)</f>
        <v/>
      </c>
      <c r="C3832">
        <f>IF('📄 RON MIẾNG'!B422="","","Ron miếng")</f>
        <v/>
      </c>
      <c r="D3832">
        <f>IF('📄 RON MIẾNG'!B422="","",'📄 RON MIẾNG'!F422)</f>
        <v/>
      </c>
      <c r="E3832" s="37">
        <f>IF('📄 RON MIẾNG'!B422="","",'📄 RON MIẾNG'!H422)</f>
        <v/>
      </c>
      <c r="F3832" s="37">
        <f>IF('📄 RON MIẾNG'!B422="","",'📄 RON MIẾNG'!I422)</f>
        <v/>
      </c>
      <c r="G3832" s="37">
        <f>IF('📄 RON MIẾNG'!B422="","",'📄 RON MIẾNG'!J422)</f>
        <v/>
      </c>
      <c r="H3832" s="37">
        <f>IF('📄 RON MIẾNG'!B422="","",'📄 RON MIẾNG'!K422)</f>
        <v/>
      </c>
      <c r="I3832" s="37">
        <f>IF('📄 RON MIẾNG'!B422="","",'📄 RON MIẾNG'!L422)</f>
        <v/>
      </c>
      <c r="J3832">
        <f>IF('📄 RON MIẾNG'!B422="","","")</f>
        <v/>
      </c>
      <c r="L3832">
        <f>N(L3831)+IF(AND('🔎 TRA CỨU NHANH'!$C$2&lt;&gt;"",OR(ISNUMBER(SEARCH('🔎 TRA CỨU NHANH'!$C$2,$A3832)),ISNUMBER(SEARCH('🔎 TRA CỨU NHANH'!$C$2,$B3832)))),1,0)</f>
        <v/>
      </c>
      <c r="M3832">
        <f>IF(L3832&gt;N(L3831),L3832,"")</f>
        <v/>
      </c>
      <c r="N3832">
        <f>N(N3831)+IF(AND('💰 BÁO GIÁ'!$C$27&lt;&gt;"",OR(ISNUMBER(SEARCH('💰 BÁO GIÁ'!$C$27,$A3832)),ISNUMBER(SEARCH('💰 BÁO GIÁ'!$C$27,$B3832)))),1,0)</f>
        <v/>
      </c>
      <c r="O3832">
        <f>IF(N3832&gt;N(N3831),N3832,"")</f>
        <v/>
      </c>
    </row>
    <row r="3833">
      <c r="A3833">
        <f>IF('📄 RON MIẾNG'!B423="","",'📄 RON MIẾNG'!B423)</f>
        <v/>
      </c>
      <c r="B3833">
        <f>IF('📄 RON MIẾNG'!B423="","",'📄 RON MIẾNG'!C423)</f>
        <v/>
      </c>
      <c r="C3833">
        <f>IF('📄 RON MIẾNG'!B423="","","Ron miếng")</f>
        <v/>
      </c>
      <c r="D3833">
        <f>IF('📄 RON MIẾNG'!B423="","",'📄 RON MIẾNG'!F423)</f>
        <v/>
      </c>
      <c r="E3833" s="37">
        <f>IF('📄 RON MIẾNG'!B423="","",'📄 RON MIẾNG'!H423)</f>
        <v/>
      </c>
      <c r="F3833" s="37">
        <f>IF('📄 RON MIẾNG'!B423="","",'📄 RON MIẾNG'!I423)</f>
        <v/>
      </c>
      <c r="G3833" s="37">
        <f>IF('📄 RON MIẾNG'!B423="","",'📄 RON MIẾNG'!J423)</f>
        <v/>
      </c>
      <c r="H3833" s="37">
        <f>IF('📄 RON MIẾNG'!B423="","",'📄 RON MIẾNG'!K423)</f>
        <v/>
      </c>
      <c r="I3833" s="37">
        <f>IF('📄 RON MIẾNG'!B423="","",'📄 RON MIẾNG'!L423)</f>
        <v/>
      </c>
      <c r="J3833">
        <f>IF('📄 RON MIẾNG'!B423="","","")</f>
        <v/>
      </c>
      <c r="L3833">
        <f>N(L3832)+IF(AND('🔎 TRA CỨU NHANH'!$C$2&lt;&gt;"",OR(ISNUMBER(SEARCH('🔎 TRA CỨU NHANH'!$C$2,$A3833)),ISNUMBER(SEARCH('🔎 TRA CỨU NHANH'!$C$2,$B3833)))),1,0)</f>
        <v/>
      </c>
      <c r="M3833">
        <f>IF(L3833&gt;N(L3832),L3833,"")</f>
        <v/>
      </c>
      <c r="N3833">
        <f>N(N3832)+IF(AND('💰 BÁO GIÁ'!$C$27&lt;&gt;"",OR(ISNUMBER(SEARCH('💰 BÁO GIÁ'!$C$27,$A3833)),ISNUMBER(SEARCH('💰 BÁO GIÁ'!$C$27,$B3833)))),1,0)</f>
        <v/>
      </c>
      <c r="O3833">
        <f>IF(N3833&gt;N(N3832),N3833,"")</f>
        <v/>
      </c>
    </row>
    <row r="3834">
      <c r="A3834">
        <f>IF('📄 RON MIẾNG'!B424="","",'📄 RON MIẾNG'!B424)</f>
        <v/>
      </c>
      <c r="B3834">
        <f>IF('📄 RON MIẾNG'!B424="","",'📄 RON MIẾNG'!C424)</f>
        <v/>
      </c>
      <c r="C3834">
        <f>IF('📄 RON MIẾNG'!B424="","","Ron miếng")</f>
        <v/>
      </c>
      <c r="D3834">
        <f>IF('📄 RON MIẾNG'!B424="","",'📄 RON MIẾNG'!F424)</f>
        <v/>
      </c>
      <c r="E3834" s="37">
        <f>IF('📄 RON MIẾNG'!B424="","",'📄 RON MIẾNG'!H424)</f>
        <v/>
      </c>
      <c r="F3834" s="37">
        <f>IF('📄 RON MIẾNG'!B424="","",'📄 RON MIẾNG'!I424)</f>
        <v/>
      </c>
      <c r="G3834" s="37">
        <f>IF('📄 RON MIẾNG'!B424="","",'📄 RON MIẾNG'!J424)</f>
        <v/>
      </c>
      <c r="H3834" s="37">
        <f>IF('📄 RON MIẾNG'!B424="","",'📄 RON MIẾNG'!K424)</f>
        <v/>
      </c>
      <c r="I3834" s="37">
        <f>IF('📄 RON MIẾNG'!B424="","",'📄 RON MIẾNG'!L424)</f>
        <v/>
      </c>
      <c r="J3834">
        <f>IF('📄 RON MIẾNG'!B424="","","")</f>
        <v/>
      </c>
      <c r="L3834">
        <f>N(L3833)+IF(AND('🔎 TRA CỨU NHANH'!$C$2&lt;&gt;"",OR(ISNUMBER(SEARCH('🔎 TRA CỨU NHANH'!$C$2,$A3834)),ISNUMBER(SEARCH('🔎 TRA CỨU NHANH'!$C$2,$B3834)))),1,0)</f>
        <v/>
      </c>
      <c r="M3834">
        <f>IF(L3834&gt;N(L3833),L3834,"")</f>
        <v/>
      </c>
      <c r="N3834">
        <f>N(N3833)+IF(AND('💰 BÁO GIÁ'!$C$27&lt;&gt;"",OR(ISNUMBER(SEARCH('💰 BÁO GIÁ'!$C$27,$A3834)),ISNUMBER(SEARCH('💰 BÁO GIÁ'!$C$27,$B3834)))),1,0)</f>
        <v/>
      </c>
      <c r="O3834">
        <f>IF(N3834&gt;N(N3833),N3834,"")</f>
        <v/>
      </c>
    </row>
    <row r="3835">
      <c r="A3835">
        <f>IF('📄 RON MIẾNG'!B425="","",'📄 RON MIẾNG'!B425)</f>
        <v/>
      </c>
      <c r="B3835">
        <f>IF('📄 RON MIẾNG'!B425="","",'📄 RON MIẾNG'!C425)</f>
        <v/>
      </c>
      <c r="C3835">
        <f>IF('📄 RON MIẾNG'!B425="","","Ron miếng")</f>
        <v/>
      </c>
      <c r="D3835">
        <f>IF('📄 RON MIẾNG'!B425="","",'📄 RON MIẾNG'!F425)</f>
        <v/>
      </c>
      <c r="E3835" s="37">
        <f>IF('📄 RON MIẾNG'!B425="","",'📄 RON MIẾNG'!H425)</f>
        <v/>
      </c>
      <c r="F3835" s="37">
        <f>IF('📄 RON MIẾNG'!B425="","",'📄 RON MIẾNG'!I425)</f>
        <v/>
      </c>
      <c r="G3835" s="37">
        <f>IF('📄 RON MIẾNG'!B425="","",'📄 RON MIẾNG'!J425)</f>
        <v/>
      </c>
      <c r="H3835" s="37">
        <f>IF('📄 RON MIẾNG'!B425="","",'📄 RON MIẾNG'!K425)</f>
        <v/>
      </c>
      <c r="I3835" s="37">
        <f>IF('📄 RON MIẾNG'!B425="","",'📄 RON MIẾNG'!L425)</f>
        <v/>
      </c>
      <c r="J3835">
        <f>IF('📄 RON MIẾNG'!B425="","","")</f>
        <v/>
      </c>
      <c r="L3835">
        <f>N(L3834)+IF(AND('🔎 TRA CỨU NHANH'!$C$2&lt;&gt;"",OR(ISNUMBER(SEARCH('🔎 TRA CỨU NHANH'!$C$2,$A3835)),ISNUMBER(SEARCH('🔎 TRA CỨU NHANH'!$C$2,$B3835)))),1,0)</f>
        <v/>
      </c>
      <c r="M3835">
        <f>IF(L3835&gt;N(L3834),L3835,"")</f>
        <v/>
      </c>
      <c r="N3835">
        <f>N(N3834)+IF(AND('💰 BÁO GIÁ'!$C$27&lt;&gt;"",OR(ISNUMBER(SEARCH('💰 BÁO GIÁ'!$C$27,$A3835)),ISNUMBER(SEARCH('💰 BÁO GIÁ'!$C$27,$B3835)))),1,0)</f>
        <v/>
      </c>
      <c r="O3835">
        <f>IF(N3835&gt;N(N3834),N3835,"")</f>
        <v/>
      </c>
    </row>
    <row r="3836">
      <c r="A3836">
        <f>IF('📄 RON MIẾNG'!B426="","",'📄 RON MIẾNG'!B426)</f>
        <v/>
      </c>
      <c r="B3836">
        <f>IF('📄 RON MIẾNG'!B426="","",'📄 RON MIẾNG'!C426)</f>
        <v/>
      </c>
      <c r="C3836">
        <f>IF('📄 RON MIẾNG'!B426="","","Ron miếng")</f>
        <v/>
      </c>
      <c r="D3836">
        <f>IF('📄 RON MIẾNG'!B426="","",'📄 RON MIẾNG'!F426)</f>
        <v/>
      </c>
      <c r="E3836" s="37">
        <f>IF('📄 RON MIẾNG'!B426="","",'📄 RON MIẾNG'!H426)</f>
        <v/>
      </c>
      <c r="F3836" s="37">
        <f>IF('📄 RON MIẾNG'!B426="","",'📄 RON MIẾNG'!I426)</f>
        <v/>
      </c>
      <c r="G3836" s="37">
        <f>IF('📄 RON MIẾNG'!B426="","",'📄 RON MIẾNG'!J426)</f>
        <v/>
      </c>
      <c r="H3836" s="37">
        <f>IF('📄 RON MIẾNG'!B426="","",'📄 RON MIẾNG'!K426)</f>
        <v/>
      </c>
      <c r="I3836" s="37">
        <f>IF('📄 RON MIẾNG'!B426="","",'📄 RON MIẾNG'!L426)</f>
        <v/>
      </c>
      <c r="J3836">
        <f>IF('📄 RON MIẾNG'!B426="","","")</f>
        <v/>
      </c>
      <c r="L3836">
        <f>N(L3835)+IF(AND('🔎 TRA CỨU NHANH'!$C$2&lt;&gt;"",OR(ISNUMBER(SEARCH('🔎 TRA CỨU NHANH'!$C$2,$A3836)),ISNUMBER(SEARCH('🔎 TRA CỨU NHANH'!$C$2,$B3836)))),1,0)</f>
        <v/>
      </c>
      <c r="M3836">
        <f>IF(L3836&gt;N(L3835),L3836,"")</f>
        <v/>
      </c>
      <c r="N3836">
        <f>N(N3835)+IF(AND('💰 BÁO GIÁ'!$C$27&lt;&gt;"",OR(ISNUMBER(SEARCH('💰 BÁO GIÁ'!$C$27,$A3836)),ISNUMBER(SEARCH('💰 BÁO GIÁ'!$C$27,$B3836)))),1,0)</f>
        <v/>
      </c>
      <c r="O3836">
        <f>IF(N3836&gt;N(N3835),N3836,"")</f>
        <v/>
      </c>
    </row>
    <row r="3837">
      <c r="A3837">
        <f>IF('📄 RON MIẾNG'!B427="","",'📄 RON MIẾNG'!B427)</f>
        <v/>
      </c>
      <c r="B3837">
        <f>IF('📄 RON MIẾNG'!B427="","",'📄 RON MIẾNG'!C427)</f>
        <v/>
      </c>
      <c r="C3837">
        <f>IF('📄 RON MIẾNG'!B427="","","Ron miếng")</f>
        <v/>
      </c>
      <c r="D3837">
        <f>IF('📄 RON MIẾNG'!B427="","",'📄 RON MIẾNG'!F427)</f>
        <v/>
      </c>
      <c r="E3837" s="37">
        <f>IF('📄 RON MIẾNG'!B427="","",'📄 RON MIẾNG'!H427)</f>
        <v/>
      </c>
      <c r="F3837" s="37">
        <f>IF('📄 RON MIẾNG'!B427="","",'📄 RON MIẾNG'!I427)</f>
        <v/>
      </c>
      <c r="G3837" s="37">
        <f>IF('📄 RON MIẾNG'!B427="","",'📄 RON MIẾNG'!J427)</f>
        <v/>
      </c>
      <c r="H3837" s="37">
        <f>IF('📄 RON MIẾNG'!B427="","",'📄 RON MIẾNG'!K427)</f>
        <v/>
      </c>
      <c r="I3837" s="37">
        <f>IF('📄 RON MIẾNG'!B427="","",'📄 RON MIẾNG'!L427)</f>
        <v/>
      </c>
      <c r="J3837">
        <f>IF('📄 RON MIẾNG'!B427="","","")</f>
        <v/>
      </c>
      <c r="L3837">
        <f>N(L3836)+IF(AND('🔎 TRA CỨU NHANH'!$C$2&lt;&gt;"",OR(ISNUMBER(SEARCH('🔎 TRA CỨU NHANH'!$C$2,$A3837)),ISNUMBER(SEARCH('🔎 TRA CỨU NHANH'!$C$2,$B3837)))),1,0)</f>
        <v/>
      </c>
      <c r="M3837">
        <f>IF(L3837&gt;N(L3836),L3837,"")</f>
        <v/>
      </c>
      <c r="N3837">
        <f>N(N3836)+IF(AND('💰 BÁO GIÁ'!$C$27&lt;&gt;"",OR(ISNUMBER(SEARCH('💰 BÁO GIÁ'!$C$27,$A3837)),ISNUMBER(SEARCH('💰 BÁO GIÁ'!$C$27,$B3837)))),1,0)</f>
        <v/>
      </c>
      <c r="O3837">
        <f>IF(N3837&gt;N(N3836),N3837,"")</f>
        <v/>
      </c>
    </row>
    <row r="3838">
      <c r="A3838">
        <f>IF('📄 RON MIẾNG'!B428="","",'📄 RON MIẾNG'!B428)</f>
        <v/>
      </c>
      <c r="B3838">
        <f>IF('📄 RON MIẾNG'!B428="","",'📄 RON MIẾNG'!C428)</f>
        <v/>
      </c>
      <c r="C3838">
        <f>IF('📄 RON MIẾNG'!B428="","","Ron miếng")</f>
        <v/>
      </c>
      <c r="D3838">
        <f>IF('📄 RON MIẾNG'!B428="","",'📄 RON MIẾNG'!F428)</f>
        <v/>
      </c>
      <c r="E3838" s="37">
        <f>IF('📄 RON MIẾNG'!B428="","",'📄 RON MIẾNG'!H428)</f>
        <v/>
      </c>
      <c r="F3838" s="37">
        <f>IF('📄 RON MIẾNG'!B428="","",'📄 RON MIẾNG'!I428)</f>
        <v/>
      </c>
      <c r="G3838" s="37">
        <f>IF('📄 RON MIẾNG'!B428="","",'📄 RON MIẾNG'!J428)</f>
        <v/>
      </c>
      <c r="H3838" s="37">
        <f>IF('📄 RON MIẾNG'!B428="","",'📄 RON MIẾNG'!K428)</f>
        <v/>
      </c>
      <c r="I3838" s="37">
        <f>IF('📄 RON MIẾNG'!B428="","",'📄 RON MIẾNG'!L428)</f>
        <v/>
      </c>
      <c r="J3838">
        <f>IF('📄 RON MIẾNG'!B428="","","")</f>
        <v/>
      </c>
      <c r="L3838">
        <f>N(L3837)+IF(AND('🔎 TRA CỨU NHANH'!$C$2&lt;&gt;"",OR(ISNUMBER(SEARCH('🔎 TRA CỨU NHANH'!$C$2,$A3838)),ISNUMBER(SEARCH('🔎 TRA CỨU NHANH'!$C$2,$B3838)))),1,0)</f>
        <v/>
      </c>
      <c r="M3838">
        <f>IF(L3838&gt;N(L3837),L3838,"")</f>
        <v/>
      </c>
      <c r="N3838">
        <f>N(N3837)+IF(AND('💰 BÁO GIÁ'!$C$27&lt;&gt;"",OR(ISNUMBER(SEARCH('💰 BÁO GIÁ'!$C$27,$A3838)),ISNUMBER(SEARCH('💰 BÁO GIÁ'!$C$27,$B3838)))),1,0)</f>
        <v/>
      </c>
      <c r="O3838">
        <f>IF(N3838&gt;N(N3837),N3838,"")</f>
        <v/>
      </c>
    </row>
    <row r="3839">
      <c r="A3839">
        <f>IF('📄 RON MIẾNG'!B429="","",'📄 RON MIẾNG'!B429)</f>
        <v/>
      </c>
      <c r="B3839">
        <f>IF('📄 RON MIẾNG'!B429="","",'📄 RON MIẾNG'!C429)</f>
        <v/>
      </c>
      <c r="C3839">
        <f>IF('📄 RON MIẾNG'!B429="","","Ron miếng")</f>
        <v/>
      </c>
      <c r="D3839">
        <f>IF('📄 RON MIẾNG'!B429="","",'📄 RON MIẾNG'!F429)</f>
        <v/>
      </c>
      <c r="E3839" s="37">
        <f>IF('📄 RON MIẾNG'!B429="","",'📄 RON MIẾNG'!H429)</f>
        <v/>
      </c>
      <c r="F3839" s="37">
        <f>IF('📄 RON MIẾNG'!B429="","",'📄 RON MIẾNG'!I429)</f>
        <v/>
      </c>
      <c r="G3839" s="37">
        <f>IF('📄 RON MIẾNG'!B429="","",'📄 RON MIẾNG'!J429)</f>
        <v/>
      </c>
      <c r="H3839" s="37">
        <f>IF('📄 RON MIẾNG'!B429="","",'📄 RON MIẾNG'!K429)</f>
        <v/>
      </c>
      <c r="I3839" s="37">
        <f>IF('📄 RON MIẾNG'!B429="","",'📄 RON MIẾNG'!L429)</f>
        <v/>
      </c>
      <c r="J3839">
        <f>IF('📄 RON MIẾNG'!B429="","","")</f>
        <v/>
      </c>
      <c r="L3839">
        <f>N(L3838)+IF(AND('🔎 TRA CỨU NHANH'!$C$2&lt;&gt;"",OR(ISNUMBER(SEARCH('🔎 TRA CỨU NHANH'!$C$2,$A3839)),ISNUMBER(SEARCH('🔎 TRA CỨU NHANH'!$C$2,$B3839)))),1,0)</f>
        <v/>
      </c>
      <c r="M3839">
        <f>IF(L3839&gt;N(L3838),L3839,"")</f>
        <v/>
      </c>
      <c r="N3839">
        <f>N(N3838)+IF(AND('💰 BÁO GIÁ'!$C$27&lt;&gt;"",OR(ISNUMBER(SEARCH('💰 BÁO GIÁ'!$C$27,$A3839)),ISNUMBER(SEARCH('💰 BÁO GIÁ'!$C$27,$B3839)))),1,0)</f>
        <v/>
      </c>
      <c r="O3839">
        <f>IF(N3839&gt;N(N3838),N3839,"")</f>
        <v/>
      </c>
    </row>
    <row r="3840">
      <c r="A3840">
        <f>IF('📄 RON MIẾNG'!B430="","",'📄 RON MIẾNG'!B430)</f>
        <v/>
      </c>
      <c r="B3840">
        <f>IF('📄 RON MIẾNG'!B430="","",'📄 RON MIẾNG'!C430)</f>
        <v/>
      </c>
      <c r="C3840">
        <f>IF('📄 RON MIẾNG'!B430="","","Ron miếng")</f>
        <v/>
      </c>
      <c r="D3840">
        <f>IF('📄 RON MIẾNG'!B430="","",'📄 RON MIẾNG'!F430)</f>
        <v/>
      </c>
      <c r="E3840" s="37">
        <f>IF('📄 RON MIẾNG'!B430="","",'📄 RON MIẾNG'!H430)</f>
        <v/>
      </c>
      <c r="F3840" s="37">
        <f>IF('📄 RON MIẾNG'!B430="","",'📄 RON MIẾNG'!I430)</f>
        <v/>
      </c>
      <c r="G3840" s="37">
        <f>IF('📄 RON MIẾNG'!B430="","",'📄 RON MIẾNG'!J430)</f>
        <v/>
      </c>
      <c r="H3840" s="37">
        <f>IF('📄 RON MIẾNG'!B430="","",'📄 RON MIẾNG'!K430)</f>
        <v/>
      </c>
      <c r="I3840" s="37">
        <f>IF('📄 RON MIẾNG'!B430="","",'📄 RON MIẾNG'!L430)</f>
        <v/>
      </c>
      <c r="J3840">
        <f>IF('📄 RON MIẾNG'!B430="","","")</f>
        <v/>
      </c>
      <c r="L3840">
        <f>N(L3839)+IF(AND('🔎 TRA CỨU NHANH'!$C$2&lt;&gt;"",OR(ISNUMBER(SEARCH('🔎 TRA CỨU NHANH'!$C$2,$A3840)),ISNUMBER(SEARCH('🔎 TRA CỨU NHANH'!$C$2,$B3840)))),1,0)</f>
        <v/>
      </c>
      <c r="M3840">
        <f>IF(L3840&gt;N(L3839),L3840,"")</f>
        <v/>
      </c>
      <c r="N3840">
        <f>N(N3839)+IF(AND('💰 BÁO GIÁ'!$C$27&lt;&gt;"",OR(ISNUMBER(SEARCH('💰 BÁO GIÁ'!$C$27,$A3840)),ISNUMBER(SEARCH('💰 BÁO GIÁ'!$C$27,$B3840)))),1,0)</f>
        <v/>
      </c>
      <c r="O3840">
        <f>IF(N3840&gt;N(N3839),N3840,"")</f>
        <v/>
      </c>
    </row>
    <row r="3841">
      <c r="A3841">
        <f>IF('📄 RON MIẾNG'!B431="","",'📄 RON MIẾNG'!B431)</f>
        <v/>
      </c>
      <c r="B3841">
        <f>IF('📄 RON MIẾNG'!B431="","",'📄 RON MIẾNG'!C431)</f>
        <v/>
      </c>
      <c r="C3841">
        <f>IF('📄 RON MIẾNG'!B431="","","Ron miếng")</f>
        <v/>
      </c>
      <c r="D3841">
        <f>IF('📄 RON MIẾNG'!B431="","",'📄 RON MIẾNG'!F431)</f>
        <v/>
      </c>
      <c r="E3841" s="37">
        <f>IF('📄 RON MIẾNG'!B431="","",'📄 RON MIẾNG'!H431)</f>
        <v/>
      </c>
      <c r="F3841" s="37">
        <f>IF('📄 RON MIẾNG'!B431="","",'📄 RON MIẾNG'!I431)</f>
        <v/>
      </c>
      <c r="G3841" s="37">
        <f>IF('📄 RON MIẾNG'!B431="","",'📄 RON MIẾNG'!J431)</f>
        <v/>
      </c>
      <c r="H3841" s="37">
        <f>IF('📄 RON MIẾNG'!B431="","",'📄 RON MIẾNG'!K431)</f>
        <v/>
      </c>
      <c r="I3841" s="37">
        <f>IF('📄 RON MIẾNG'!B431="","",'📄 RON MIẾNG'!L431)</f>
        <v/>
      </c>
      <c r="J3841">
        <f>IF('📄 RON MIẾNG'!B431="","","")</f>
        <v/>
      </c>
      <c r="L3841">
        <f>N(L3840)+IF(AND('🔎 TRA CỨU NHANH'!$C$2&lt;&gt;"",OR(ISNUMBER(SEARCH('🔎 TRA CỨU NHANH'!$C$2,$A3841)),ISNUMBER(SEARCH('🔎 TRA CỨU NHANH'!$C$2,$B3841)))),1,0)</f>
        <v/>
      </c>
      <c r="M3841">
        <f>IF(L3841&gt;N(L3840),L3841,"")</f>
        <v/>
      </c>
      <c r="N3841">
        <f>N(N3840)+IF(AND('💰 BÁO GIÁ'!$C$27&lt;&gt;"",OR(ISNUMBER(SEARCH('💰 BÁO GIÁ'!$C$27,$A3841)),ISNUMBER(SEARCH('💰 BÁO GIÁ'!$C$27,$B3841)))),1,0)</f>
        <v/>
      </c>
      <c r="O3841">
        <f>IF(N3841&gt;N(N3840),N3841,"")</f>
        <v/>
      </c>
    </row>
    <row r="3842">
      <c r="A3842">
        <f>IF('📄 RON MIẾNG'!B432="","",'📄 RON MIẾNG'!B432)</f>
        <v/>
      </c>
      <c r="B3842">
        <f>IF('📄 RON MIẾNG'!B432="","",'📄 RON MIẾNG'!C432)</f>
        <v/>
      </c>
      <c r="C3842">
        <f>IF('📄 RON MIẾNG'!B432="","","Ron miếng")</f>
        <v/>
      </c>
      <c r="D3842">
        <f>IF('📄 RON MIẾNG'!B432="","",'📄 RON MIẾNG'!F432)</f>
        <v/>
      </c>
      <c r="E3842" s="37">
        <f>IF('📄 RON MIẾNG'!B432="","",'📄 RON MIẾNG'!H432)</f>
        <v/>
      </c>
      <c r="F3842" s="37">
        <f>IF('📄 RON MIẾNG'!B432="","",'📄 RON MIẾNG'!I432)</f>
        <v/>
      </c>
      <c r="G3842" s="37">
        <f>IF('📄 RON MIẾNG'!B432="","",'📄 RON MIẾNG'!J432)</f>
        <v/>
      </c>
      <c r="H3842" s="37">
        <f>IF('📄 RON MIẾNG'!B432="","",'📄 RON MIẾNG'!K432)</f>
        <v/>
      </c>
      <c r="I3842" s="37">
        <f>IF('📄 RON MIẾNG'!B432="","",'📄 RON MIẾNG'!L432)</f>
        <v/>
      </c>
      <c r="J3842">
        <f>IF('📄 RON MIẾNG'!B432="","","")</f>
        <v/>
      </c>
      <c r="L3842">
        <f>N(L3841)+IF(AND('🔎 TRA CỨU NHANH'!$C$2&lt;&gt;"",OR(ISNUMBER(SEARCH('🔎 TRA CỨU NHANH'!$C$2,$A3842)),ISNUMBER(SEARCH('🔎 TRA CỨU NHANH'!$C$2,$B3842)))),1,0)</f>
        <v/>
      </c>
      <c r="M3842">
        <f>IF(L3842&gt;N(L3841),L3842,"")</f>
        <v/>
      </c>
      <c r="N3842">
        <f>N(N3841)+IF(AND('💰 BÁO GIÁ'!$C$27&lt;&gt;"",OR(ISNUMBER(SEARCH('💰 BÁO GIÁ'!$C$27,$A3842)),ISNUMBER(SEARCH('💰 BÁO GIÁ'!$C$27,$B3842)))),1,0)</f>
        <v/>
      </c>
      <c r="O3842">
        <f>IF(N3842&gt;N(N3841),N3842,"")</f>
        <v/>
      </c>
    </row>
    <row r="3843">
      <c r="A3843">
        <f>IF('📄 RON MIẾNG'!B433="","",'📄 RON MIẾNG'!B433)</f>
        <v/>
      </c>
      <c r="B3843">
        <f>IF('📄 RON MIẾNG'!B433="","",'📄 RON MIẾNG'!C433)</f>
        <v/>
      </c>
      <c r="C3843">
        <f>IF('📄 RON MIẾNG'!B433="","","Ron miếng")</f>
        <v/>
      </c>
      <c r="D3843">
        <f>IF('📄 RON MIẾNG'!B433="","",'📄 RON MIẾNG'!F433)</f>
        <v/>
      </c>
      <c r="E3843" s="37">
        <f>IF('📄 RON MIẾNG'!B433="","",'📄 RON MIẾNG'!H433)</f>
        <v/>
      </c>
      <c r="F3843" s="37">
        <f>IF('📄 RON MIẾNG'!B433="","",'📄 RON MIẾNG'!I433)</f>
        <v/>
      </c>
      <c r="G3843" s="37">
        <f>IF('📄 RON MIẾNG'!B433="","",'📄 RON MIẾNG'!J433)</f>
        <v/>
      </c>
      <c r="H3843" s="37">
        <f>IF('📄 RON MIẾNG'!B433="","",'📄 RON MIẾNG'!K433)</f>
        <v/>
      </c>
      <c r="I3843" s="37">
        <f>IF('📄 RON MIẾNG'!B433="","",'📄 RON MIẾNG'!L433)</f>
        <v/>
      </c>
      <c r="J3843">
        <f>IF('📄 RON MIẾNG'!B433="","","")</f>
        <v/>
      </c>
      <c r="L3843">
        <f>N(L3842)+IF(AND('🔎 TRA CỨU NHANH'!$C$2&lt;&gt;"",OR(ISNUMBER(SEARCH('🔎 TRA CỨU NHANH'!$C$2,$A3843)),ISNUMBER(SEARCH('🔎 TRA CỨU NHANH'!$C$2,$B3843)))),1,0)</f>
        <v/>
      </c>
      <c r="M3843">
        <f>IF(L3843&gt;N(L3842),L3843,"")</f>
        <v/>
      </c>
      <c r="N3843">
        <f>N(N3842)+IF(AND('💰 BÁO GIÁ'!$C$27&lt;&gt;"",OR(ISNUMBER(SEARCH('💰 BÁO GIÁ'!$C$27,$A3843)),ISNUMBER(SEARCH('💰 BÁO GIÁ'!$C$27,$B3843)))),1,0)</f>
        <v/>
      </c>
      <c r="O3843">
        <f>IF(N3843&gt;N(N3842),N3843,"")</f>
        <v/>
      </c>
    </row>
    <row r="3844">
      <c r="A3844">
        <f>IF('📄 RON MIẾNG'!B434="","",'📄 RON MIẾNG'!B434)</f>
        <v/>
      </c>
      <c r="B3844">
        <f>IF('📄 RON MIẾNG'!B434="","",'📄 RON MIẾNG'!C434)</f>
        <v/>
      </c>
      <c r="C3844">
        <f>IF('📄 RON MIẾNG'!B434="","","Ron miếng")</f>
        <v/>
      </c>
      <c r="D3844">
        <f>IF('📄 RON MIẾNG'!B434="","",'📄 RON MIẾNG'!F434)</f>
        <v/>
      </c>
      <c r="E3844" s="37">
        <f>IF('📄 RON MIẾNG'!B434="","",'📄 RON MIẾNG'!H434)</f>
        <v/>
      </c>
      <c r="F3844" s="37">
        <f>IF('📄 RON MIẾNG'!B434="","",'📄 RON MIẾNG'!I434)</f>
        <v/>
      </c>
      <c r="G3844" s="37">
        <f>IF('📄 RON MIẾNG'!B434="","",'📄 RON MIẾNG'!J434)</f>
        <v/>
      </c>
      <c r="H3844" s="37">
        <f>IF('📄 RON MIẾNG'!B434="","",'📄 RON MIẾNG'!K434)</f>
        <v/>
      </c>
      <c r="I3844" s="37">
        <f>IF('📄 RON MIẾNG'!B434="","",'📄 RON MIẾNG'!L434)</f>
        <v/>
      </c>
      <c r="J3844">
        <f>IF('📄 RON MIẾNG'!B434="","","")</f>
        <v/>
      </c>
      <c r="L3844">
        <f>N(L3843)+IF(AND('🔎 TRA CỨU NHANH'!$C$2&lt;&gt;"",OR(ISNUMBER(SEARCH('🔎 TRA CỨU NHANH'!$C$2,$A3844)),ISNUMBER(SEARCH('🔎 TRA CỨU NHANH'!$C$2,$B3844)))),1,0)</f>
        <v/>
      </c>
      <c r="M3844">
        <f>IF(L3844&gt;N(L3843),L3844,"")</f>
        <v/>
      </c>
      <c r="N3844">
        <f>N(N3843)+IF(AND('💰 BÁO GIÁ'!$C$27&lt;&gt;"",OR(ISNUMBER(SEARCH('💰 BÁO GIÁ'!$C$27,$A3844)),ISNUMBER(SEARCH('💰 BÁO GIÁ'!$C$27,$B3844)))),1,0)</f>
        <v/>
      </c>
      <c r="O3844">
        <f>IF(N3844&gt;N(N3843),N3844,"")</f>
        <v/>
      </c>
    </row>
    <row r="3845">
      <c r="A3845">
        <f>IF('📄 RON MIẾNG'!B435="","",'📄 RON MIẾNG'!B435)</f>
        <v/>
      </c>
      <c r="B3845">
        <f>IF('📄 RON MIẾNG'!B435="","",'📄 RON MIẾNG'!C435)</f>
        <v/>
      </c>
      <c r="C3845">
        <f>IF('📄 RON MIẾNG'!B435="","","Ron miếng")</f>
        <v/>
      </c>
      <c r="D3845">
        <f>IF('📄 RON MIẾNG'!B435="","",'📄 RON MIẾNG'!F435)</f>
        <v/>
      </c>
      <c r="E3845" s="37">
        <f>IF('📄 RON MIẾNG'!B435="","",'📄 RON MIẾNG'!H435)</f>
        <v/>
      </c>
      <c r="F3845" s="37">
        <f>IF('📄 RON MIẾNG'!B435="","",'📄 RON MIẾNG'!I435)</f>
        <v/>
      </c>
      <c r="G3845" s="37">
        <f>IF('📄 RON MIẾNG'!B435="","",'📄 RON MIẾNG'!J435)</f>
        <v/>
      </c>
      <c r="H3845" s="37">
        <f>IF('📄 RON MIẾNG'!B435="","",'📄 RON MIẾNG'!K435)</f>
        <v/>
      </c>
      <c r="I3845" s="37">
        <f>IF('📄 RON MIẾNG'!B435="","",'📄 RON MIẾNG'!L435)</f>
        <v/>
      </c>
      <c r="J3845">
        <f>IF('📄 RON MIẾNG'!B435="","","")</f>
        <v/>
      </c>
      <c r="L3845">
        <f>N(L3844)+IF(AND('🔎 TRA CỨU NHANH'!$C$2&lt;&gt;"",OR(ISNUMBER(SEARCH('🔎 TRA CỨU NHANH'!$C$2,$A3845)),ISNUMBER(SEARCH('🔎 TRA CỨU NHANH'!$C$2,$B3845)))),1,0)</f>
        <v/>
      </c>
      <c r="M3845">
        <f>IF(L3845&gt;N(L3844),L3845,"")</f>
        <v/>
      </c>
      <c r="N3845">
        <f>N(N3844)+IF(AND('💰 BÁO GIÁ'!$C$27&lt;&gt;"",OR(ISNUMBER(SEARCH('💰 BÁO GIÁ'!$C$27,$A3845)),ISNUMBER(SEARCH('💰 BÁO GIÁ'!$C$27,$B3845)))),1,0)</f>
        <v/>
      </c>
      <c r="O3845">
        <f>IF(N3845&gt;N(N3844),N3845,"")</f>
        <v/>
      </c>
    </row>
    <row r="3846">
      <c r="A3846">
        <f>IF('📄 RON MIẾNG'!B436="","",'📄 RON MIẾNG'!B436)</f>
        <v/>
      </c>
      <c r="B3846">
        <f>IF('📄 RON MIẾNG'!B436="","",'📄 RON MIẾNG'!C436)</f>
        <v/>
      </c>
      <c r="C3846">
        <f>IF('📄 RON MIẾNG'!B436="","","Ron miếng")</f>
        <v/>
      </c>
      <c r="D3846">
        <f>IF('📄 RON MIẾNG'!B436="","",'📄 RON MIẾNG'!F436)</f>
        <v/>
      </c>
      <c r="E3846" s="37">
        <f>IF('📄 RON MIẾNG'!B436="","",'📄 RON MIẾNG'!H436)</f>
        <v/>
      </c>
      <c r="F3846" s="37">
        <f>IF('📄 RON MIẾNG'!B436="","",'📄 RON MIẾNG'!I436)</f>
        <v/>
      </c>
      <c r="G3846" s="37">
        <f>IF('📄 RON MIẾNG'!B436="","",'📄 RON MIẾNG'!J436)</f>
        <v/>
      </c>
      <c r="H3846" s="37">
        <f>IF('📄 RON MIẾNG'!B436="","",'📄 RON MIẾNG'!K436)</f>
        <v/>
      </c>
      <c r="I3846" s="37">
        <f>IF('📄 RON MIẾNG'!B436="","",'📄 RON MIẾNG'!L436)</f>
        <v/>
      </c>
      <c r="J3846">
        <f>IF('📄 RON MIẾNG'!B436="","","")</f>
        <v/>
      </c>
      <c r="L3846">
        <f>N(L3845)+IF(AND('🔎 TRA CỨU NHANH'!$C$2&lt;&gt;"",OR(ISNUMBER(SEARCH('🔎 TRA CỨU NHANH'!$C$2,$A3846)),ISNUMBER(SEARCH('🔎 TRA CỨU NHANH'!$C$2,$B3846)))),1,0)</f>
        <v/>
      </c>
      <c r="M3846">
        <f>IF(L3846&gt;N(L3845),L3846,"")</f>
        <v/>
      </c>
      <c r="N3846">
        <f>N(N3845)+IF(AND('💰 BÁO GIÁ'!$C$27&lt;&gt;"",OR(ISNUMBER(SEARCH('💰 BÁO GIÁ'!$C$27,$A3846)),ISNUMBER(SEARCH('💰 BÁO GIÁ'!$C$27,$B3846)))),1,0)</f>
        <v/>
      </c>
      <c r="O3846">
        <f>IF(N3846&gt;N(N3845),N3846,"")</f>
        <v/>
      </c>
    </row>
    <row r="3847">
      <c r="A3847">
        <f>IF('📄 RON MIẾNG'!B437="","",'📄 RON MIẾNG'!B437)</f>
        <v/>
      </c>
      <c r="B3847">
        <f>IF('📄 RON MIẾNG'!B437="","",'📄 RON MIẾNG'!C437)</f>
        <v/>
      </c>
      <c r="C3847">
        <f>IF('📄 RON MIẾNG'!B437="","","Ron miếng")</f>
        <v/>
      </c>
      <c r="D3847">
        <f>IF('📄 RON MIẾNG'!B437="","",'📄 RON MIẾNG'!F437)</f>
        <v/>
      </c>
      <c r="E3847" s="37">
        <f>IF('📄 RON MIẾNG'!B437="","",'📄 RON MIẾNG'!H437)</f>
        <v/>
      </c>
      <c r="F3847" s="37">
        <f>IF('📄 RON MIẾNG'!B437="","",'📄 RON MIẾNG'!I437)</f>
        <v/>
      </c>
      <c r="G3847" s="37">
        <f>IF('📄 RON MIẾNG'!B437="","",'📄 RON MIẾNG'!J437)</f>
        <v/>
      </c>
      <c r="H3847" s="37">
        <f>IF('📄 RON MIẾNG'!B437="","",'📄 RON MIẾNG'!K437)</f>
        <v/>
      </c>
      <c r="I3847" s="37">
        <f>IF('📄 RON MIẾNG'!B437="","",'📄 RON MIẾNG'!L437)</f>
        <v/>
      </c>
      <c r="J3847">
        <f>IF('📄 RON MIẾNG'!B437="","","")</f>
        <v/>
      </c>
      <c r="L3847">
        <f>N(L3846)+IF(AND('🔎 TRA CỨU NHANH'!$C$2&lt;&gt;"",OR(ISNUMBER(SEARCH('🔎 TRA CỨU NHANH'!$C$2,$A3847)),ISNUMBER(SEARCH('🔎 TRA CỨU NHANH'!$C$2,$B3847)))),1,0)</f>
        <v/>
      </c>
      <c r="M3847">
        <f>IF(L3847&gt;N(L3846),L3847,"")</f>
        <v/>
      </c>
      <c r="N3847">
        <f>N(N3846)+IF(AND('💰 BÁO GIÁ'!$C$27&lt;&gt;"",OR(ISNUMBER(SEARCH('💰 BÁO GIÁ'!$C$27,$A3847)),ISNUMBER(SEARCH('💰 BÁO GIÁ'!$C$27,$B3847)))),1,0)</f>
        <v/>
      </c>
      <c r="O3847">
        <f>IF(N3847&gt;N(N3846),N3847,"")</f>
        <v/>
      </c>
    </row>
    <row r="3848">
      <c r="A3848">
        <f>IF('📄 RON MIẾNG'!B438="","",'📄 RON MIẾNG'!B438)</f>
        <v/>
      </c>
      <c r="B3848">
        <f>IF('📄 RON MIẾNG'!B438="","",'📄 RON MIẾNG'!C438)</f>
        <v/>
      </c>
      <c r="C3848">
        <f>IF('📄 RON MIẾNG'!B438="","","Ron miếng")</f>
        <v/>
      </c>
      <c r="D3848">
        <f>IF('📄 RON MIẾNG'!B438="","",'📄 RON MIẾNG'!F438)</f>
        <v/>
      </c>
      <c r="E3848" s="37">
        <f>IF('📄 RON MIẾNG'!B438="","",'📄 RON MIẾNG'!H438)</f>
        <v/>
      </c>
      <c r="F3848" s="37">
        <f>IF('📄 RON MIẾNG'!B438="","",'📄 RON MIẾNG'!I438)</f>
        <v/>
      </c>
      <c r="G3848" s="37">
        <f>IF('📄 RON MIẾNG'!B438="","",'📄 RON MIẾNG'!J438)</f>
        <v/>
      </c>
      <c r="H3848" s="37">
        <f>IF('📄 RON MIẾNG'!B438="","",'📄 RON MIẾNG'!K438)</f>
        <v/>
      </c>
      <c r="I3848" s="37">
        <f>IF('📄 RON MIẾNG'!B438="","",'📄 RON MIẾNG'!L438)</f>
        <v/>
      </c>
      <c r="J3848">
        <f>IF('📄 RON MIẾNG'!B438="","","")</f>
        <v/>
      </c>
      <c r="L3848">
        <f>N(L3847)+IF(AND('🔎 TRA CỨU NHANH'!$C$2&lt;&gt;"",OR(ISNUMBER(SEARCH('🔎 TRA CỨU NHANH'!$C$2,$A3848)),ISNUMBER(SEARCH('🔎 TRA CỨU NHANH'!$C$2,$B3848)))),1,0)</f>
        <v/>
      </c>
      <c r="M3848">
        <f>IF(L3848&gt;N(L3847),L3848,"")</f>
        <v/>
      </c>
      <c r="N3848">
        <f>N(N3847)+IF(AND('💰 BÁO GIÁ'!$C$27&lt;&gt;"",OR(ISNUMBER(SEARCH('💰 BÁO GIÁ'!$C$27,$A3848)),ISNUMBER(SEARCH('💰 BÁO GIÁ'!$C$27,$B3848)))),1,0)</f>
        <v/>
      </c>
      <c r="O3848">
        <f>IF(N3848&gt;N(N3847),N3848,"")</f>
        <v/>
      </c>
    </row>
    <row r="3849">
      <c r="A3849">
        <f>IF('📄 RON MIẾNG'!B439="","",'📄 RON MIẾNG'!B439)</f>
        <v/>
      </c>
      <c r="B3849">
        <f>IF('📄 RON MIẾNG'!B439="","",'📄 RON MIẾNG'!C439)</f>
        <v/>
      </c>
      <c r="C3849">
        <f>IF('📄 RON MIẾNG'!B439="","","Ron miếng")</f>
        <v/>
      </c>
      <c r="D3849">
        <f>IF('📄 RON MIẾNG'!B439="","",'📄 RON MIẾNG'!F439)</f>
        <v/>
      </c>
      <c r="E3849" s="37">
        <f>IF('📄 RON MIẾNG'!B439="","",'📄 RON MIẾNG'!H439)</f>
        <v/>
      </c>
      <c r="F3849" s="37">
        <f>IF('📄 RON MIẾNG'!B439="","",'📄 RON MIẾNG'!I439)</f>
        <v/>
      </c>
      <c r="G3849" s="37">
        <f>IF('📄 RON MIẾNG'!B439="","",'📄 RON MIẾNG'!J439)</f>
        <v/>
      </c>
      <c r="H3849" s="37">
        <f>IF('📄 RON MIẾNG'!B439="","",'📄 RON MIẾNG'!K439)</f>
        <v/>
      </c>
      <c r="I3849" s="37">
        <f>IF('📄 RON MIẾNG'!B439="","",'📄 RON MIẾNG'!L439)</f>
        <v/>
      </c>
      <c r="J3849">
        <f>IF('📄 RON MIẾNG'!B439="","","")</f>
        <v/>
      </c>
      <c r="L3849">
        <f>N(L3848)+IF(AND('🔎 TRA CỨU NHANH'!$C$2&lt;&gt;"",OR(ISNUMBER(SEARCH('🔎 TRA CỨU NHANH'!$C$2,$A3849)),ISNUMBER(SEARCH('🔎 TRA CỨU NHANH'!$C$2,$B3849)))),1,0)</f>
        <v/>
      </c>
      <c r="M3849">
        <f>IF(L3849&gt;N(L3848),L3849,"")</f>
        <v/>
      </c>
      <c r="N3849">
        <f>N(N3848)+IF(AND('💰 BÁO GIÁ'!$C$27&lt;&gt;"",OR(ISNUMBER(SEARCH('💰 BÁO GIÁ'!$C$27,$A3849)),ISNUMBER(SEARCH('💰 BÁO GIÁ'!$C$27,$B3849)))),1,0)</f>
        <v/>
      </c>
      <c r="O3849">
        <f>IF(N3849&gt;N(N3848),N3849,"")</f>
        <v/>
      </c>
    </row>
    <row r="3850">
      <c r="A3850">
        <f>IF('📄 RON MIẾNG'!B440="","",'📄 RON MIẾNG'!B440)</f>
        <v/>
      </c>
      <c r="B3850">
        <f>IF('📄 RON MIẾNG'!B440="","",'📄 RON MIẾNG'!C440)</f>
        <v/>
      </c>
      <c r="C3850">
        <f>IF('📄 RON MIẾNG'!B440="","","Ron miếng")</f>
        <v/>
      </c>
      <c r="D3850">
        <f>IF('📄 RON MIẾNG'!B440="","",'📄 RON MIẾNG'!F440)</f>
        <v/>
      </c>
      <c r="E3850" s="37">
        <f>IF('📄 RON MIẾNG'!B440="","",'📄 RON MIẾNG'!H440)</f>
        <v/>
      </c>
      <c r="F3850" s="37">
        <f>IF('📄 RON MIẾNG'!B440="","",'📄 RON MIẾNG'!I440)</f>
        <v/>
      </c>
      <c r="G3850" s="37">
        <f>IF('📄 RON MIẾNG'!B440="","",'📄 RON MIẾNG'!J440)</f>
        <v/>
      </c>
      <c r="H3850" s="37">
        <f>IF('📄 RON MIẾNG'!B440="","",'📄 RON MIẾNG'!K440)</f>
        <v/>
      </c>
      <c r="I3850" s="37">
        <f>IF('📄 RON MIẾNG'!B440="","",'📄 RON MIẾNG'!L440)</f>
        <v/>
      </c>
      <c r="J3850">
        <f>IF('📄 RON MIẾNG'!B440="","","")</f>
        <v/>
      </c>
      <c r="L3850">
        <f>N(L3849)+IF(AND('🔎 TRA CỨU NHANH'!$C$2&lt;&gt;"",OR(ISNUMBER(SEARCH('🔎 TRA CỨU NHANH'!$C$2,$A3850)),ISNUMBER(SEARCH('🔎 TRA CỨU NHANH'!$C$2,$B3850)))),1,0)</f>
        <v/>
      </c>
      <c r="M3850">
        <f>IF(L3850&gt;N(L3849),L3850,"")</f>
        <v/>
      </c>
      <c r="N3850">
        <f>N(N3849)+IF(AND('💰 BÁO GIÁ'!$C$27&lt;&gt;"",OR(ISNUMBER(SEARCH('💰 BÁO GIÁ'!$C$27,$A3850)),ISNUMBER(SEARCH('💰 BÁO GIÁ'!$C$27,$B3850)))),1,0)</f>
        <v/>
      </c>
      <c r="O3850">
        <f>IF(N3850&gt;N(N3849),N3850,"")</f>
        <v/>
      </c>
    </row>
    <row r="3851">
      <c r="A3851">
        <f>IF('📄 RON MIẾNG'!B441="","",'📄 RON MIẾNG'!B441)</f>
        <v/>
      </c>
      <c r="B3851">
        <f>IF('📄 RON MIẾNG'!B441="","",'📄 RON MIẾNG'!C441)</f>
        <v/>
      </c>
      <c r="C3851">
        <f>IF('📄 RON MIẾNG'!B441="","","Ron miếng")</f>
        <v/>
      </c>
      <c r="D3851">
        <f>IF('📄 RON MIẾNG'!B441="","",'📄 RON MIẾNG'!F441)</f>
        <v/>
      </c>
      <c r="E3851" s="37">
        <f>IF('📄 RON MIẾNG'!B441="","",'📄 RON MIẾNG'!H441)</f>
        <v/>
      </c>
      <c r="F3851" s="37">
        <f>IF('📄 RON MIẾNG'!B441="","",'📄 RON MIẾNG'!I441)</f>
        <v/>
      </c>
      <c r="G3851" s="37">
        <f>IF('📄 RON MIẾNG'!B441="","",'📄 RON MIẾNG'!J441)</f>
        <v/>
      </c>
      <c r="H3851" s="37">
        <f>IF('📄 RON MIẾNG'!B441="","",'📄 RON MIẾNG'!K441)</f>
        <v/>
      </c>
      <c r="I3851" s="37">
        <f>IF('📄 RON MIẾNG'!B441="","",'📄 RON MIẾNG'!L441)</f>
        <v/>
      </c>
      <c r="J3851">
        <f>IF('📄 RON MIẾNG'!B441="","","")</f>
        <v/>
      </c>
      <c r="L3851">
        <f>N(L3850)+IF(AND('🔎 TRA CỨU NHANH'!$C$2&lt;&gt;"",OR(ISNUMBER(SEARCH('🔎 TRA CỨU NHANH'!$C$2,$A3851)),ISNUMBER(SEARCH('🔎 TRA CỨU NHANH'!$C$2,$B3851)))),1,0)</f>
        <v/>
      </c>
      <c r="M3851">
        <f>IF(L3851&gt;N(L3850),L3851,"")</f>
        <v/>
      </c>
      <c r="N3851">
        <f>N(N3850)+IF(AND('💰 BÁO GIÁ'!$C$27&lt;&gt;"",OR(ISNUMBER(SEARCH('💰 BÁO GIÁ'!$C$27,$A3851)),ISNUMBER(SEARCH('💰 BÁO GIÁ'!$C$27,$B3851)))),1,0)</f>
        <v/>
      </c>
      <c r="O3851">
        <f>IF(N3851&gt;N(N3850),N3851,"")</f>
        <v/>
      </c>
    </row>
    <row r="3852">
      <c r="A3852">
        <f>IF('📄 RON MIẾNG'!B442="","",'📄 RON MIẾNG'!B442)</f>
        <v/>
      </c>
      <c r="B3852">
        <f>IF('📄 RON MIẾNG'!B442="","",'📄 RON MIẾNG'!C442)</f>
        <v/>
      </c>
      <c r="C3852">
        <f>IF('📄 RON MIẾNG'!B442="","","Ron miếng")</f>
        <v/>
      </c>
      <c r="D3852">
        <f>IF('📄 RON MIẾNG'!B442="","",'📄 RON MIẾNG'!F442)</f>
        <v/>
      </c>
      <c r="E3852" s="37">
        <f>IF('📄 RON MIẾNG'!B442="","",'📄 RON MIẾNG'!H442)</f>
        <v/>
      </c>
      <c r="F3852" s="37">
        <f>IF('📄 RON MIẾNG'!B442="","",'📄 RON MIẾNG'!I442)</f>
        <v/>
      </c>
      <c r="G3852" s="37">
        <f>IF('📄 RON MIẾNG'!B442="","",'📄 RON MIẾNG'!J442)</f>
        <v/>
      </c>
      <c r="H3852" s="37">
        <f>IF('📄 RON MIẾNG'!B442="","",'📄 RON MIẾNG'!K442)</f>
        <v/>
      </c>
      <c r="I3852" s="37">
        <f>IF('📄 RON MIẾNG'!B442="","",'📄 RON MIẾNG'!L442)</f>
        <v/>
      </c>
      <c r="J3852">
        <f>IF('📄 RON MIẾNG'!B442="","","")</f>
        <v/>
      </c>
      <c r="L3852">
        <f>N(L3851)+IF(AND('🔎 TRA CỨU NHANH'!$C$2&lt;&gt;"",OR(ISNUMBER(SEARCH('🔎 TRA CỨU NHANH'!$C$2,$A3852)),ISNUMBER(SEARCH('🔎 TRA CỨU NHANH'!$C$2,$B3852)))),1,0)</f>
        <v/>
      </c>
      <c r="M3852">
        <f>IF(L3852&gt;N(L3851),L3852,"")</f>
        <v/>
      </c>
      <c r="N3852">
        <f>N(N3851)+IF(AND('💰 BÁO GIÁ'!$C$27&lt;&gt;"",OR(ISNUMBER(SEARCH('💰 BÁO GIÁ'!$C$27,$A3852)),ISNUMBER(SEARCH('💰 BÁO GIÁ'!$C$27,$B3852)))),1,0)</f>
        <v/>
      </c>
      <c r="O3852">
        <f>IF(N3852&gt;N(N3851),N3852,"")</f>
        <v/>
      </c>
    </row>
    <row r="3853">
      <c r="A3853">
        <f>IF('📄 RON MIẾNG'!B443="","",'📄 RON MIẾNG'!B443)</f>
        <v/>
      </c>
      <c r="B3853">
        <f>IF('📄 RON MIẾNG'!B443="","",'📄 RON MIẾNG'!C443)</f>
        <v/>
      </c>
      <c r="C3853">
        <f>IF('📄 RON MIẾNG'!B443="","","Ron miếng")</f>
        <v/>
      </c>
      <c r="D3853">
        <f>IF('📄 RON MIẾNG'!B443="","",'📄 RON MIẾNG'!F443)</f>
        <v/>
      </c>
      <c r="E3853" s="37">
        <f>IF('📄 RON MIẾNG'!B443="","",'📄 RON MIẾNG'!H443)</f>
        <v/>
      </c>
      <c r="F3853" s="37">
        <f>IF('📄 RON MIẾNG'!B443="","",'📄 RON MIẾNG'!I443)</f>
        <v/>
      </c>
      <c r="G3853" s="37">
        <f>IF('📄 RON MIẾNG'!B443="","",'📄 RON MIẾNG'!J443)</f>
        <v/>
      </c>
      <c r="H3853" s="37">
        <f>IF('📄 RON MIẾNG'!B443="","",'📄 RON MIẾNG'!K443)</f>
        <v/>
      </c>
      <c r="I3853" s="37">
        <f>IF('📄 RON MIẾNG'!B443="","",'📄 RON MIẾNG'!L443)</f>
        <v/>
      </c>
      <c r="J3853">
        <f>IF('📄 RON MIẾNG'!B443="","","")</f>
        <v/>
      </c>
      <c r="L3853">
        <f>N(L3852)+IF(AND('🔎 TRA CỨU NHANH'!$C$2&lt;&gt;"",OR(ISNUMBER(SEARCH('🔎 TRA CỨU NHANH'!$C$2,$A3853)),ISNUMBER(SEARCH('🔎 TRA CỨU NHANH'!$C$2,$B3853)))),1,0)</f>
        <v/>
      </c>
      <c r="M3853">
        <f>IF(L3853&gt;N(L3852),L3853,"")</f>
        <v/>
      </c>
      <c r="N3853">
        <f>N(N3852)+IF(AND('💰 BÁO GIÁ'!$C$27&lt;&gt;"",OR(ISNUMBER(SEARCH('💰 BÁO GIÁ'!$C$27,$A3853)),ISNUMBER(SEARCH('💰 BÁO GIÁ'!$C$27,$B3853)))),1,0)</f>
        <v/>
      </c>
      <c r="O3853">
        <f>IF(N3853&gt;N(N3852),N3853,"")</f>
        <v/>
      </c>
    </row>
    <row r="3854">
      <c r="A3854">
        <f>IF('📄 RON MIẾNG'!B444="","",'📄 RON MIẾNG'!B444)</f>
        <v/>
      </c>
      <c r="B3854">
        <f>IF('📄 RON MIẾNG'!B444="","",'📄 RON MIẾNG'!C444)</f>
        <v/>
      </c>
      <c r="C3854">
        <f>IF('📄 RON MIẾNG'!B444="","","Ron miếng")</f>
        <v/>
      </c>
      <c r="D3854">
        <f>IF('📄 RON MIẾNG'!B444="","",'📄 RON MIẾNG'!F444)</f>
        <v/>
      </c>
      <c r="E3854" s="37">
        <f>IF('📄 RON MIẾNG'!B444="","",'📄 RON MIẾNG'!H444)</f>
        <v/>
      </c>
      <c r="F3854" s="37">
        <f>IF('📄 RON MIẾNG'!B444="","",'📄 RON MIẾNG'!I444)</f>
        <v/>
      </c>
      <c r="G3854" s="37">
        <f>IF('📄 RON MIẾNG'!B444="","",'📄 RON MIẾNG'!J444)</f>
        <v/>
      </c>
      <c r="H3854" s="37">
        <f>IF('📄 RON MIẾNG'!B444="","",'📄 RON MIẾNG'!K444)</f>
        <v/>
      </c>
      <c r="I3854" s="37">
        <f>IF('📄 RON MIẾNG'!B444="","",'📄 RON MIẾNG'!L444)</f>
        <v/>
      </c>
      <c r="J3854">
        <f>IF('📄 RON MIẾNG'!B444="","","")</f>
        <v/>
      </c>
      <c r="L3854">
        <f>N(L3853)+IF(AND('🔎 TRA CỨU NHANH'!$C$2&lt;&gt;"",OR(ISNUMBER(SEARCH('🔎 TRA CỨU NHANH'!$C$2,$A3854)),ISNUMBER(SEARCH('🔎 TRA CỨU NHANH'!$C$2,$B3854)))),1,0)</f>
        <v/>
      </c>
      <c r="M3854">
        <f>IF(L3854&gt;N(L3853),L3854,"")</f>
        <v/>
      </c>
      <c r="N3854">
        <f>N(N3853)+IF(AND('💰 BÁO GIÁ'!$C$27&lt;&gt;"",OR(ISNUMBER(SEARCH('💰 BÁO GIÁ'!$C$27,$A3854)),ISNUMBER(SEARCH('💰 BÁO GIÁ'!$C$27,$B3854)))),1,0)</f>
        <v/>
      </c>
      <c r="O3854">
        <f>IF(N3854&gt;N(N3853),N3854,"")</f>
        <v/>
      </c>
    </row>
    <row r="3855">
      <c r="A3855">
        <f>IF('📄 RON MIẾNG'!B445="","",'📄 RON MIẾNG'!B445)</f>
        <v/>
      </c>
      <c r="B3855">
        <f>IF('📄 RON MIẾNG'!B445="","",'📄 RON MIẾNG'!C445)</f>
        <v/>
      </c>
      <c r="C3855">
        <f>IF('📄 RON MIẾNG'!B445="","","Ron miếng")</f>
        <v/>
      </c>
      <c r="D3855">
        <f>IF('📄 RON MIẾNG'!B445="","",'📄 RON MIẾNG'!F445)</f>
        <v/>
      </c>
      <c r="E3855" s="37">
        <f>IF('📄 RON MIẾNG'!B445="","",'📄 RON MIẾNG'!H445)</f>
        <v/>
      </c>
      <c r="F3855" s="37">
        <f>IF('📄 RON MIẾNG'!B445="","",'📄 RON MIẾNG'!I445)</f>
        <v/>
      </c>
      <c r="G3855" s="37">
        <f>IF('📄 RON MIẾNG'!B445="","",'📄 RON MIẾNG'!J445)</f>
        <v/>
      </c>
      <c r="H3855" s="37">
        <f>IF('📄 RON MIẾNG'!B445="","",'📄 RON MIẾNG'!K445)</f>
        <v/>
      </c>
      <c r="I3855" s="37">
        <f>IF('📄 RON MIẾNG'!B445="","",'📄 RON MIẾNG'!L445)</f>
        <v/>
      </c>
      <c r="J3855">
        <f>IF('📄 RON MIẾNG'!B445="","","")</f>
        <v/>
      </c>
      <c r="L3855">
        <f>N(L3854)+IF(AND('🔎 TRA CỨU NHANH'!$C$2&lt;&gt;"",OR(ISNUMBER(SEARCH('🔎 TRA CỨU NHANH'!$C$2,$A3855)),ISNUMBER(SEARCH('🔎 TRA CỨU NHANH'!$C$2,$B3855)))),1,0)</f>
        <v/>
      </c>
      <c r="M3855">
        <f>IF(L3855&gt;N(L3854),L3855,"")</f>
        <v/>
      </c>
      <c r="N3855">
        <f>N(N3854)+IF(AND('💰 BÁO GIÁ'!$C$27&lt;&gt;"",OR(ISNUMBER(SEARCH('💰 BÁO GIÁ'!$C$27,$A3855)),ISNUMBER(SEARCH('💰 BÁO GIÁ'!$C$27,$B3855)))),1,0)</f>
        <v/>
      </c>
      <c r="O3855">
        <f>IF(N3855&gt;N(N3854),N3855,"")</f>
        <v/>
      </c>
    </row>
    <row r="3856">
      <c r="A3856">
        <f>IF('📄 RON MIẾNG'!B446="","",'📄 RON MIẾNG'!B446)</f>
        <v/>
      </c>
      <c r="B3856">
        <f>IF('📄 RON MIẾNG'!B446="","",'📄 RON MIẾNG'!C446)</f>
        <v/>
      </c>
      <c r="C3856">
        <f>IF('📄 RON MIẾNG'!B446="","","Ron miếng")</f>
        <v/>
      </c>
      <c r="D3856">
        <f>IF('📄 RON MIẾNG'!B446="","",'📄 RON MIẾNG'!F446)</f>
        <v/>
      </c>
      <c r="E3856" s="37">
        <f>IF('📄 RON MIẾNG'!B446="","",'📄 RON MIẾNG'!H446)</f>
        <v/>
      </c>
      <c r="F3856" s="37">
        <f>IF('📄 RON MIẾNG'!B446="","",'📄 RON MIẾNG'!I446)</f>
        <v/>
      </c>
      <c r="G3856" s="37">
        <f>IF('📄 RON MIẾNG'!B446="","",'📄 RON MIẾNG'!J446)</f>
        <v/>
      </c>
      <c r="H3856" s="37">
        <f>IF('📄 RON MIẾNG'!B446="","",'📄 RON MIẾNG'!K446)</f>
        <v/>
      </c>
      <c r="I3856" s="37">
        <f>IF('📄 RON MIẾNG'!B446="","",'📄 RON MIẾNG'!L446)</f>
        <v/>
      </c>
      <c r="J3856">
        <f>IF('📄 RON MIẾNG'!B446="","","")</f>
        <v/>
      </c>
      <c r="L3856">
        <f>N(L3855)+IF(AND('🔎 TRA CỨU NHANH'!$C$2&lt;&gt;"",OR(ISNUMBER(SEARCH('🔎 TRA CỨU NHANH'!$C$2,$A3856)),ISNUMBER(SEARCH('🔎 TRA CỨU NHANH'!$C$2,$B3856)))),1,0)</f>
        <v/>
      </c>
      <c r="M3856">
        <f>IF(L3856&gt;N(L3855),L3856,"")</f>
        <v/>
      </c>
      <c r="N3856">
        <f>N(N3855)+IF(AND('💰 BÁO GIÁ'!$C$27&lt;&gt;"",OR(ISNUMBER(SEARCH('💰 BÁO GIÁ'!$C$27,$A3856)),ISNUMBER(SEARCH('💰 BÁO GIÁ'!$C$27,$B3856)))),1,0)</f>
        <v/>
      </c>
      <c r="O3856">
        <f>IF(N3856&gt;N(N3855),N3856,"")</f>
        <v/>
      </c>
    </row>
    <row r="3857">
      <c r="A3857">
        <f>IF('📄 RON MIẾNG'!B447="","",'📄 RON MIẾNG'!B447)</f>
        <v/>
      </c>
      <c r="B3857">
        <f>IF('📄 RON MIẾNG'!B447="","",'📄 RON MIẾNG'!C447)</f>
        <v/>
      </c>
      <c r="C3857">
        <f>IF('📄 RON MIẾNG'!B447="","","Ron miếng")</f>
        <v/>
      </c>
      <c r="D3857">
        <f>IF('📄 RON MIẾNG'!B447="","",'📄 RON MIẾNG'!F447)</f>
        <v/>
      </c>
      <c r="E3857" s="37">
        <f>IF('📄 RON MIẾNG'!B447="","",'📄 RON MIẾNG'!H447)</f>
        <v/>
      </c>
      <c r="F3857" s="37">
        <f>IF('📄 RON MIẾNG'!B447="","",'📄 RON MIẾNG'!I447)</f>
        <v/>
      </c>
      <c r="G3857" s="37">
        <f>IF('📄 RON MIẾNG'!B447="","",'📄 RON MIẾNG'!J447)</f>
        <v/>
      </c>
      <c r="H3857" s="37">
        <f>IF('📄 RON MIẾNG'!B447="","",'📄 RON MIẾNG'!K447)</f>
        <v/>
      </c>
      <c r="I3857" s="37">
        <f>IF('📄 RON MIẾNG'!B447="","",'📄 RON MIẾNG'!L447)</f>
        <v/>
      </c>
      <c r="J3857">
        <f>IF('📄 RON MIẾNG'!B447="","","")</f>
        <v/>
      </c>
      <c r="L3857">
        <f>N(L3856)+IF(AND('🔎 TRA CỨU NHANH'!$C$2&lt;&gt;"",OR(ISNUMBER(SEARCH('🔎 TRA CỨU NHANH'!$C$2,$A3857)),ISNUMBER(SEARCH('🔎 TRA CỨU NHANH'!$C$2,$B3857)))),1,0)</f>
        <v/>
      </c>
      <c r="M3857">
        <f>IF(L3857&gt;N(L3856),L3857,"")</f>
        <v/>
      </c>
      <c r="N3857">
        <f>N(N3856)+IF(AND('💰 BÁO GIÁ'!$C$27&lt;&gt;"",OR(ISNUMBER(SEARCH('💰 BÁO GIÁ'!$C$27,$A3857)),ISNUMBER(SEARCH('💰 BÁO GIÁ'!$C$27,$B3857)))),1,0)</f>
        <v/>
      </c>
      <c r="O3857">
        <f>IF(N3857&gt;N(N3856),N3857,"")</f>
        <v/>
      </c>
    </row>
    <row r="3858">
      <c r="A3858">
        <f>IF('📄 RON MIẾNG'!B448="","",'📄 RON MIẾNG'!B448)</f>
        <v/>
      </c>
      <c r="B3858">
        <f>IF('📄 RON MIẾNG'!B448="","",'📄 RON MIẾNG'!C448)</f>
        <v/>
      </c>
      <c r="C3858">
        <f>IF('📄 RON MIẾNG'!B448="","","Ron miếng")</f>
        <v/>
      </c>
      <c r="D3858">
        <f>IF('📄 RON MIẾNG'!B448="","",'📄 RON MIẾNG'!F448)</f>
        <v/>
      </c>
      <c r="E3858" s="37">
        <f>IF('📄 RON MIẾNG'!B448="","",'📄 RON MIẾNG'!H448)</f>
        <v/>
      </c>
      <c r="F3858" s="37">
        <f>IF('📄 RON MIẾNG'!B448="","",'📄 RON MIẾNG'!I448)</f>
        <v/>
      </c>
      <c r="G3858" s="37">
        <f>IF('📄 RON MIẾNG'!B448="","",'📄 RON MIẾNG'!J448)</f>
        <v/>
      </c>
      <c r="H3858" s="37">
        <f>IF('📄 RON MIẾNG'!B448="","",'📄 RON MIẾNG'!K448)</f>
        <v/>
      </c>
      <c r="I3858" s="37">
        <f>IF('📄 RON MIẾNG'!B448="","",'📄 RON MIẾNG'!L448)</f>
        <v/>
      </c>
      <c r="J3858">
        <f>IF('📄 RON MIẾNG'!B448="","","")</f>
        <v/>
      </c>
      <c r="L3858">
        <f>N(L3857)+IF(AND('🔎 TRA CỨU NHANH'!$C$2&lt;&gt;"",OR(ISNUMBER(SEARCH('🔎 TRA CỨU NHANH'!$C$2,$A3858)),ISNUMBER(SEARCH('🔎 TRA CỨU NHANH'!$C$2,$B3858)))),1,0)</f>
        <v/>
      </c>
      <c r="M3858">
        <f>IF(L3858&gt;N(L3857),L3858,"")</f>
        <v/>
      </c>
      <c r="N3858">
        <f>N(N3857)+IF(AND('💰 BÁO GIÁ'!$C$27&lt;&gt;"",OR(ISNUMBER(SEARCH('💰 BÁO GIÁ'!$C$27,$A3858)),ISNUMBER(SEARCH('💰 BÁO GIÁ'!$C$27,$B3858)))),1,0)</f>
        <v/>
      </c>
      <c r="O3858">
        <f>IF(N3858&gt;N(N3857),N3858,"")</f>
        <v/>
      </c>
    </row>
    <row r="3859">
      <c r="A3859">
        <f>IF('📄 RON MIẾNG'!B449="","",'📄 RON MIẾNG'!B449)</f>
        <v/>
      </c>
      <c r="B3859">
        <f>IF('📄 RON MIẾNG'!B449="","",'📄 RON MIẾNG'!C449)</f>
        <v/>
      </c>
      <c r="C3859">
        <f>IF('📄 RON MIẾNG'!B449="","","Ron miếng")</f>
        <v/>
      </c>
      <c r="D3859">
        <f>IF('📄 RON MIẾNG'!B449="","",'📄 RON MIẾNG'!F449)</f>
        <v/>
      </c>
      <c r="E3859" s="37">
        <f>IF('📄 RON MIẾNG'!B449="","",'📄 RON MIẾNG'!H449)</f>
        <v/>
      </c>
      <c r="F3859" s="37">
        <f>IF('📄 RON MIẾNG'!B449="","",'📄 RON MIẾNG'!I449)</f>
        <v/>
      </c>
      <c r="G3859" s="37">
        <f>IF('📄 RON MIẾNG'!B449="","",'📄 RON MIẾNG'!J449)</f>
        <v/>
      </c>
      <c r="H3859" s="37">
        <f>IF('📄 RON MIẾNG'!B449="","",'📄 RON MIẾNG'!K449)</f>
        <v/>
      </c>
      <c r="I3859" s="37">
        <f>IF('📄 RON MIẾNG'!B449="","",'📄 RON MIẾNG'!L449)</f>
        <v/>
      </c>
      <c r="J3859">
        <f>IF('📄 RON MIẾNG'!B449="","","")</f>
        <v/>
      </c>
      <c r="L3859">
        <f>N(L3858)+IF(AND('🔎 TRA CỨU NHANH'!$C$2&lt;&gt;"",OR(ISNUMBER(SEARCH('🔎 TRA CỨU NHANH'!$C$2,$A3859)),ISNUMBER(SEARCH('🔎 TRA CỨU NHANH'!$C$2,$B3859)))),1,0)</f>
        <v/>
      </c>
      <c r="M3859">
        <f>IF(L3859&gt;N(L3858),L3859,"")</f>
        <v/>
      </c>
      <c r="N3859">
        <f>N(N3858)+IF(AND('💰 BÁO GIÁ'!$C$27&lt;&gt;"",OR(ISNUMBER(SEARCH('💰 BÁO GIÁ'!$C$27,$A3859)),ISNUMBER(SEARCH('💰 BÁO GIÁ'!$C$27,$B3859)))),1,0)</f>
        <v/>
      </c>
      <c r="O3859">
        <f>IF(N3859&gt;N(N3858),N3859,"")</f>
        <v/>
      </c>
    </row>
    <row r="3860">
      <c r="A3860">
        <f>IF('📄 RON MIẾNG'!B450="","",'📄 RON MIẾNG'!B450)</f>
        <v/>
      </c>
      <c r="B3860">
        <f>IF('📄 RON MIẾNG'!B450="","",'📄 RON MIẾNG'!C450)</f>
        <v/>
      </c>
      <c r="C3860">
        <f>IF('📄 RON MIẾNG'!B450="","","Ron miếng")</f>
        <v/>
      </c>
      <c r="D3860">
        <f>IF('📄 RON MIẾNG'!B450="","",'📄 RON MIẾNG'!F450)</f>
        <v/>
      </c>
      <c r="E3860" s="37">
        <f>IF('📄 RON MIẾNG'!B450="","",'📄 RON MIẾNG'!H450)</f>
        <v/>
      </c>
      <c r="F3860" s="37">
        <f>IF('📄 RON MIẾNG'!B450="","",'📄 RON MIẾNG'!I450)</f>
        <v/>
      </c>
      <c r="G3860" s="37">
        <f>IF('📄 RON MIẾNG'!B450="","",'📄 RON MIẾNG'!J450)</f>
        <v/>
      </c>
      <c r="H3860" s="37">
        <f>IF('📄 RON MIẾNG'!B450="","",'📄 RON MIẾNG'!K450)</f>
        <v/>
      </c>
      <c r="I3860" s="37">
        <f>IF('📄 RON MIẾNG'!B450="","",'📄 RON MIẾNG'!L450)</f>
        <v/>
      </c>
      <c r="J3860">
        <f>IF('📄 RON MIẾNG'!B450="","","")</f>
        <v/>
      </c>
      <c r="L3860">
        <f>N(L3859)+IF(AND('🔎 TRA CỨU NHANH'!$C$2&lt;&gt;"",OR(ISNUMBER(SEARCH('🔎 TRA CỨU NHANH'!$C$2,$A3860)),ISNUMBER(SEARCH('🔎 TRA CỨU NHANH'!$C$2,$B3860)))),1,0)</f>
        <v/>
      </c>
      <c r="M3860">
        <f>IF(L3860&gt;N(L3859),L3860,"")</f>
        <v/>
      </c>
      <c r="N3860">
        <f>N(N3859)+IF(AND('💰 BÁO GIÁ'!$C$27&lt;&gt;"",OR(ISNUMBER(SEARCH('💰 BÁO GIÁ'!$C$27,$A3860)),ISNUMBER(SEARCH('💰 BÁO GIÁ'!$C$27,$B3860)))),1,0)</f>
        <v/>
      </c>
      <c r="O3860">
        <f>IF(N3860&gt;N(N3859),N3860,"")</f>
        <v/>
      </c>
    </row>
    <row r="3861">
      <c r="A3861">
        <f>IF('📄 RON MIẾNG'!B451="","",'📄 RON MIẾNG'!B451)</f>
        <v/>
      </c>
      <c r="B3861">
        <f>IF('📄 RON MIẾNG'!B451="","",'📄 RON MIẾNG'!C451)</f>
        <v/>
      </c>
      <c r="C3861">
        <f>IF('📄 RON MIẾNG'!B451="","","Ron miếng")</f>
        <v/>
      </c>
      <c r="D3861">
        <f>IF('📄 RON MIẾNG'!B451="","",'📄 RON MIẾNG'!F451)</f>
        <v/>
      </c>
      <c r="E3861" s="37">
        <f>IF('📄 RON MIẾNG'!B451="","",'📄 RON MIẾNG'!H451)</f>
        <v/>
      </c>
      <c r="F3861" s="37">
        <f>IF('📄 RON MIẾNG'!B451="","",'📄 RON MIẾNG'!I451)</f>
        <v/>
      </c>
      <c r="G3861" s="37">
        <f>IF('📄 RON MIẾNG'!B451="","",'📄 RON MIẾNG'!J451)</f>
        <v/>
      </c>
      <c r="H3861" s="37">
        <f>IF('📄 RON MIẾNG'!B451="","",'📄 RON MIẾNG'!K451)</f>
        <v/>
      </c>
      <c r="I3861" s="37">
        <f>IF('📄 RON MIẾNG'!B451="","",'📄 RON MIẾNG'!L451)</f>
        <v/>
      </c>
      <c r="J3861">
        <f>IF('📄 RON MIẾNG'!B451="","","")</f>
        <v/>
      </c>
      <c r="L3861">
        <f>N(L3860)+IF(AND('🔎 TRA CỨU NHANH'!$C$2&lt;&gt;"",OR(ISNUMBER(SEARCH('🔎 TRA CỨU NHANH'!$C$2,$A3861)),ISNUMBER(SEARCH('🔎 TRA CỨU NHANH'!$C$2,$B3861)))),1,0)</f>
        <v/>
      </c>
      <c r="M3861">
        <f>IF(L3861&gt;N(L3860),L3861,"")</f>
        <v/>
      </c>
      <c r="N3861">
        <f>N(N3860)+IF(AND('💰 BÁO GIÁ'!$C$27&lt;&gt;"",OR(ISNUMBER(SEARCH('💰 BÁO GIÁ'!$C$27,$A3861)),ISNUMBER(SEARCH('💰 BÁO GIÁ'!$C$27,$B3861)))),1,0)</f>
        <v/>
      </c>
      <c r="O3861">
        <f>IF(N3861&gt;N(N3860),N3861,"")</f>
        <v/>
      </c>
    </row>
    <row r="3862">
      <c r="A3862">
        <f>IF('📄 RON MIẾNG'!B452="","",'📄 RON MIẾNG'!B452)</f>
        <v/>
      </c>
      <c r="B3862">
        <f>IF('📄 RON MIẾNG'!B452="","",'📄 RON MIẾNG'!C452)</f>
        <v/>
      </c>
      <c r="C3862">
        <f>IF('📄 RON MIẾNG'!B452="","","Ron miếng")</f>
        <v/>
      </c>
      <c r="D3862">
        <f>IF('📄 RON MIẾNG'!B452="","",'📄 RON MIẾNG'!F452)</f>
        <v/>
      </c>
      <c r="E3862" s="37">
        <f>IF('📄 RON MIẾNG'!B452="","",'📄 RON MIẾNG'!H452)</f>
        <v/>
      </c>
      <c r="F3862" s="37">
        <f>IF('📄 RON MIẾNG'!B452="","",'📄 RON MIẾNG'!I452)</f>
        <v/>
      </c>
      <c r="G3862" s="37">
        <f>IF('📄 RON MIẾNG'!B452="","",'📄 RON MIẾNG'!J452)</f>
        <v/>
      </c>
      <c r="H3862" s="37">
        <f>IF('📄 RON MIẾNG'!B452="","",'📄 RON MIẾNG'!K452)</f>
        <v/>
      </c>
      <c r="I3862" s="37">
        <f>IF('📄 RON MIẾNG'!B452="","",'📄 RON MIẾNG'!L452)</f>
        <v/>
      </c>
      <c r="J3862">
        <f>IF('📄 RON MIẾNG'!B452="","","")</f>
        <v/>
      </c>
      <c r="L3862">
        <f>N(L3861)+IF(AND('🔎 TRA CỨU NHANH'!$C$2&lt;&gt;"",OR(ISNUMBER(SEARCH('🔎 TRA CỨU NHANH'!$C$2,$A3862)),ISNUMBER(SEARCH('🔎 TRA CỨU NHANH'!$C$2,$B3862)))),1,0)</f>
        <v/>
      </c>
      <c r="M3862">
        <f>IF(L3862&gt;N(L3861),L3862,"")</f>
        <v/>
      </c>
      <c r="N3862">
        <f>N(N3861)+IF(AND('💰 BÁO GIÁ'!$C$27&lt;&gt;"",OR(ISNUMBER(SEARCH('💰 BÁO GIÁ'!$C$27,$A3862)),ISNUMBER(SEARCH('💰 BÁO GIÁ'!$C$27,$B3862)))),1,0)</f>
        <v/>
      </c>
      <c r="O3862">
        <f>IF(N3862&gt;N(N3861),N3862,"")</f>
        <v/>
      </c>
    </row>
    <row r="3863">
      <c r="A3863">
        <f>IF('📄 RON MIẾNG'!B453="","",'📄 RON MIẾNG'!B453)</f>
        <v/>
      </c>
      <c r="B3863">
        <f>IF('📄 RON MIẾNG'!B453="","",'📄 RON MIẾNG'!C453)</f>
        <v/>
      </c>
      <c r="C3863">
        <f>IF('📄 RON MIẾNG'!B453="","","Ron miếng")</f>
        <v/>
      </c>
      <c r="D3863">
        <f>IF('📄 RON MIẾNG'!B453="","",'📄 RON MIẾNG'!F453)</f>
        <v/>
      </c>
      <c r="E3863">
        <f>IF('📄 RON MIẾNG'!B453="","",'📄 RON MIẾNG'!H453)</f>
        <v/>
      </c>
      <c r="F3863">
        <f>IF('📄 RON MIẾNG'!B453="","",'📄 RON MIẾNG'!I453)</f>
        <v/>
      </c>
      <c r="G3863">
        <f>IF('📄 RON MIẾNG'!B453="","",'📄 RON MIẾNG'!J453)</f>
        <v/>
      </c>
      <c r="H3863">
        <f>IF('📄 RON MIẾNG'!B453="","",'📄 RON MIẾNG'!K453)</f>
        <v/>
      </c>
      <c r="I3863">
        <f>IF('📄 RON MIẾNG'!B453="","",'📄 RON MIẾNG'!L453)</f>
        <v/>
      </c>
      <c r="J3863">
        <f>IF('📄 RON MIẾNG'!B453="","","")</f>
        <v/>
      </c>
      <c r="L3863">
        <f>N(L3862)+IF(AND('🔎 TRA CỨU NHANH'!$C$2&lt;&gt;"",OR(ISNUMBER(SEARCH('🔎 TRA CỨU NHANH'!$C$2,$A3863)),ISNUMBER(SEARCH('🔎 TRA CỨU NHANH'!$C$2,$B3863)))),1,0)</f>
        <v/>
      </c>
      <c r="M3863">
        <f>IF(L3863&gt;N(L3862),L3863,"")</f>
        <v/>
      </c>
      <c r="N3863">
        <f>N(N3862)+IF(AND('💰 BÁO GIÁ'!$C$27&lt;&gt;"",OR(ISNUMBER(SEARCH('💰 BÁO GIÁ'!$C$27,$A3863)),ISNUMBER(SEARCH('💰 BÁO GIÁ'!$C$27,$B3863)))),1,0)</f>
        <v/>
      </c>
      <c r="O3863">
        <f>IF(N3863&gt;N(N3862),N3863,"")</f>
        <v/>
      </c>
    </row>
    <row r="3864">
      <c r="A3864">
        <f>IF('📄 RON MIẾNG'!B454="","",'📄 RON MIẾNG'!B454)</f>
        <v/>
      </c>
      <c r="B3864">
        <f>IF('📄 RON MIẾNG'!B454="","",'📄 RON MIẾNG'!C454)</f>
        <v/>
      </c>
      <c r="C3864">
        <f>IF('📄 RON MIẾNG'!B454="","","Ron miếng")</f>
        <v/>
      </c>
      <c r="D3864">
        <f>IF('📄 RON MIẾNG'!B454="","",'📄 RON MIẾNG'!F454)</f>
        <v/>
      </c>
      <c r="E3864" s="37">
        <f>IF('📄 RON MIẾNG'!B454="","",'📄 RON MIẾNG'!H454)</f>
        <v/>
      </c>
      <c r="F3864" s="37">
        <f>IF('📄 RON MIẾNG'!B454="","",'📄 RON MIẾNG'!I454)</f>
        <v/>
      </c>
      <c r="G3864" s="37">
        <f>IF('📄 RON MIẾNG'!B454="","",'📄 RON MIẾNG'!J454)</f>
        <v/>
      </c>
      <c r="H3864" s="37">
        <f>IF('📄 RON MIẾNG'!B454="","",'📄 RON MIẾNG'!K454)</f>
        <v/>
      </c>
      <c r="I3864" s="37">
        <f>IF('📄 RON MIẾNG'!B454="","",'📄 RON MIẾNG'!L454)</f>
        <v/>
      </c>
      <c r="J3864">
        <f>IF('📄 RON MIẾNG'!B454="","","")</f>
        <v/>
      </c>
      <c r="L3864">
        <f>N(L3863)+IF(AND('🔎 TRA CỨU NHANH'!$C$2&lt;&gt;"",OR(ISNUMBER(SEARCH('🔎 TRA CỨU NHANH'!$C$2,$A3864)),ISNUMBER(SEARCH('🔎 TRA CỨU NHANH'!$C$2,$B3864)))),1,0)</f>
        <v/>
      </c>
      <c r="M3864">
        <f>IF(L3864&gt;N(L3863),L3864,"")</f>
        <v/>
      </c>
      <c r="N3864">
        <f>N(N3863)+IF(AND('💰 BÁO GIÁ'!$C$27&lt;&gt;"",OR(ISNUMBER(SEARCH('💰 BÁO GIÁ'!$C$27,$A3864)),ISNUMBER(SEARCH('💰 BÁO GIÁ'!$C$27,$B3864)))),1,0)</f>
        <v/>
      </c>
      <c r="O3864">
        <f>IF(N3864&gt;N(N3863),N3864,"")</f>
        <v/>
      </c>
    </row>
    <row r="3865">
      <c r="A3865">
        <f>IF('📄 RON MIẾNG'!B455="","",'📄 RON MIẾNG'!B455)</f>
        <v/>
      </c>
      <c r="B3865">
        <f>IF('📄 RON MIẾNG'!B455="","",'📄 RON MIẾNG'!C455)</f>
        <v/>
      </c>
      <c r="C3865">
        <f>IF('📄 RON MIẾNG'!B455="","","Ron miếng")</f>
        <v/>
      </c>
      <c r="D3865">
        <f>IF('📄 RON MIẾNG'!B455="","",'📄 RON MIẾNG'!F455)</f>
        <v/>
      </c>
      <c r="E3865">
        <f>IF('📄 RON MIẾNG'!B455="","",'📄 RON MIẾNG'!H455)</f>
        <v/>
      </c>
      <c r="F3865">
        <f>IF('📄 RON MIẾNG'!B455="","",'📄 RON MIẾNG'!I455)</f>
        <v/>
      </c>
      <c r="G3865">
        <f>IF('📄 RON MIẾNG'!B455="","",'📄 RON MIẾNG'!J455)</f>
        <v/>
      </c>
      <c r="H3865">
        <f>IF('📄 RON MIẾNG'!B455="","",'📄 RON MIẾNG'!K455)</f>
        <v/>
      </c>
      <c r="I3865">
        <f>IF('📄 RON MIẾNG'!B455="","",'📄 RON MIẾNG'!L455)</f>
        <v/>
      </c>
      <c r="J3865">
        <f>IF('📄 RON MIẾNG'!B455="","","")</f>
        <v/>
      </c>
      <c r="L3865">
        <f>N(L3864)+IF(AND('🔎 TRA CỨU NHANH'!$C$2&lt;&gt;"",OR(ISNUMBER(SEARCH('🔎 TRA CỨU NHANH'!$C$2,$A3865)),ISNUMBER(SEARCH('🔎 TRA CỨU NHANH'!$C$2,$B3865)))),1,0)</f>
        <v/>
      </c>
      <c r="M3865">
        <f>IF(L3865&gt;N(L3864),L3865,"")</f>
        <v/>
      </c>
      <c r="N3865">
        <f>N(N3864)+IF(AND('💰 BÁO GIÁ'!$C$27&lt;&gt;"",OR(ISNUMBER(SEARCH('💰 BÁO GIÁ'!$C$27,$A3865)),ISNUMBER(SEARCH('💰 BÁO GIÁ'!$C$27,$B3865)))),1,0)</f>
        <v/>
      </c>
      <c r="O3865">
        <f>IF(N3865&gt;N(N3864),N3865,"")</f>
        <v/>
      </c>
    </row>
    <row r="3866">
      <c r="A3866">
        <f>IF('📄 RON MIẾNG'!B456="","",'📄 RON MIẾNG'!B456)</f>
        <v/>
      </c>
      <c r="B3866">
        <f>IF('📄 RON MIẾNG'!B456="","",'📄 RON MIẾNG'!C456)</f>
        <v/>
      </c>
      <c r="C3866">
        <f>IF('📄 RON MIẾNG'!B456="","","Ron miếng")</f>
        <v/>
      </c>
      <c r="D3866">
        <f>IF('📄 RON MIẾNG'!B456="","",'📄 RON MIẾNG'!F456)</f>
        <v/>
      </c>
      <c r="E3866" s="37">
        <f>IF('📄 RON MIẾNG'!B456="","",'📄 RON MIẾNG'!H456)</f>
        <v/>
      </c>
      <c r="F3866" s="37">
        <f>IF('📄 RON MIẾNG'!B456="","",'📄 RON MIẾNG'!I456)</f>
        <v/>
      </c>
      <c r="G3866" s="37">
        <f>IF('📄 RON MIẾNG'!B456="","",'📄 RON MIẾNG'!J456)</f>
        <v/>
      </c>
      <c r="H3866" s="37">
        <f>IF('📄 RON MIẾNG'!B456="","",'📄 RON MIẾNG'!K456)</f>
        <v/>
      </c>
      <c r="I3866" s="37">
        <f>IF('📄 RON MIẾNG'!B456="","",'📄 RON MIẾNG'!L456)</f>
        <v/>
      </c>
      <c r="J3866">
        <f>IF('📄 RON MIẾNG'!B456="","","")</f>
        <v/>
      </c>
      <c r="L3866">
        <f>N(L3865)+IF(AND('🔎 TRA CỨU NHANH'!$C$2&lt;&gt;"",OR(ISNUMBER(SEARCH('🔎 TRA CỨU NHANH'!$C$2,$A3866)),ISNUMBER(SEARCH('🔎 TRA CỨU NHANH'!$C$2,$B3866)))),1,0)</f>
        <v/>
      </c>
      <c r="M3866">
        <f>IF(L3866&gt;N(L3865),L3866,"")</f>
        <v/>
      </c>
      <c r="N3866">
        <f>N(N3865)+IF(AND('💰 BÁO GIÁ'!$C$27&lt;&gt;"",OR(ISNUMBER(SEARCH('💰 BÁO GIÁ'!$C$27,$A3866)),ISNUMBER(SEARCH('💰 BÁO GIÁ'!$C$27,$B3866)))),1,0)</f>
        <v/>
      </c>
      <c r="O3866">
        <f>IF(N3866&gt;N(N3865),N3866,"")</f>
        <v/>
      </c>
    </row>
    <row r="3867">
      <c r="A3867">
        <f>IF('📄 RON MIẾNG'!B457="","",'📄 RON MIẾNG'!B457)</f>
        <v/>
      </c>
      <c r="B3867">
        <f>IF('📄 RON MIẾNG'!B457="","",'📄 RON MIẾNG'!C457)</f>
        <v/>
      </c>
      <c r="C3867">
        <f>IF('📄 RON MIẾNG'!B457="","","Ron miếng")</f>
        <v/>
      </c>
      <c r="D3867">
        <f>IF('📄 RON MIẾNG'!B457="","",'📄 RON MIẾNG'!F457)</f>
        <v/>
      </c>
      <c r="E3867" s="37">
        <f>IF('📄 RON MIẾNG'!B457="","",'📄 RON MIẾNG'!H457)</f>
        <v/>
      </c>
      <c r="F3867" s="37">
        <f>IF('📄 RON MIẾNG'!B457="","",'📄 RON MIẾNG'!I457)</f>
        <v/>
      </c>
      <c r="G3867" s="37">
        <f>IF('📄 RON MIẾNG'!B457="","",'📄 RON MIẾNG'!J457)</f>
        <v/>
      </c>
      <c r="H3867" s="37">
        <f>IF('📄 RON MIẾNG'!B457="","",'📄 RON MIẾNG'!K457)</f>
        <v/>
      </c>
      <c r="I3867" s="37">
        <f>IF('📄 RON MIẾNG'!B457="","",'📄 RON MIẾNG'!L457)</f>
        <v/>
      </c>
      <c r="J3867">
        <f>IF('📄 RON MIẾNG'!B457="","","")</f>
        <v/>
      </c>
      <c r="L3867">
        <f>N(L3866)+IF(AND('🔎 TRA CỨU NHANH'!$C$2&lt;&gt;"",OR(ISNUMBER(SEARCH('🔎 TRA CỨU NHANH'!$C$2,$A3867)),ISNUMBER(SEARCH('🔎 TRA CỨU NHANH'!$C$2,$B3867)))),1,0)</f>
        <v/>
      </c>
      <c r="M3867">
        <f>IF(L3867&gt;N(L3866),L3867,"")</f>
        <v/>
      </c>
      <c r="N3867">
        <f>N(N3866)+IF(AND('💰 BÁO GIÁ'!$C$27&lt;&gt;"",OR(ISNUMBER(SEARCH('💰 BÁO GIÁ'!$C$27,$A3867)),ISNUMBER(SEARCH('💰 BÁO GIÁ'!$C$27,$B3867)))),1,0)</f>
        <v/>
      </c>
      <c r="O3867">
        <f>IF(N3867&gt;N(N3866),N3867,"")</f>
        <v/>
      </c>
    </row>
    <row r="3868">
      <c r="A3868">
        <f>IF('📄 RON MIẾNG'!B458="","",'📄 RON MIẾNG'!B458)</f>
        <v/>
      </c>
      <c r="B3868">
        <f>IF('📄 RON MIẾNG'!B458="","",'📄 RON MIẾNG'!C458)</f>
        <v/>
      </c>
      <c r="C3868">
        <f>IF('📄 RON MIẾNG'!B458="","","Ron miếng")</f>
        <v/>
      </c>
      <c r="D3868">
        <f>IF('📄 RON MIẾNG'!B458="","",'📄 RON MIẾNG'!F458)</f>
        <v/>
      </c>
      <c r="E3868" s="37">
        <f>IF('📄 RON MIẾNG'!B458="","",'📄 RON MIẾNG'!H458)</f>
        <v/>
      </c>
      <c r="F3868" s="37">
        <f>IF('📄 RON MIẾNG'!B458="","",'📄 RON MIẾNG'!I458)</f>
        <v/>
      </c>
      <c r="G3868" s="37">
        <f>IF('📄 RON MIẾNG'!B458="","",'📄 RON MIẾNG'!J458)</f>
        <v/>
      </c>
      <c r="H3868" s="37">
        <f>IF('📄 RON MIẾNG'!B458="","",'📄 RON MIẾNG'!K458)</f>
        <v/>
      </c>
      <c r="I3868" s="37">
        <f>IF('📄 RON MIẾNG'!B458="","",'📄 RON MIẾNG'!L458)</f>
        <v/>
      </c>
      <c r="J3868">
        <f>IF('📄 RON MIẾNG'!B458="","","")</f>
        <v/>
      </c>
      <c r="L3868">
        <f>N(L3867)+IF(AND('🔎 TRA CỨU NHANH'!$C$2&lt;&gt;"",OR(ISNUMBER(SEARCH('🔎 TRA CỨU NHANH'!$C$2,$A3868)),ISNUMBER(SEARCH('🔎 TRA CỨU NHANH'!$C$2,$B3868)))),1,0)</f>
        <v/>
      </c>
      <c r="M3868">
        <f>IF(L3868&gt;N(L3867),L3868,"")</f>
        <v/>
      </c>
      <c r="N3868">
        <f>N(N3867)+IF(AND('💰 BÁO GIÁ'!$C$27&lt;&gt;"",OR(ISNUMBER(SEARCH('💰 BÁO GIÁ'!$C$27,$A3868)),ISNUMBER(SEARCH('💰 BÁO GIÁ'!$C$27,$B3868)))),1,0)</f>
        <v/>
      </c>
      <c r="O3868">
        <f>IF(N3868&gt;N(N3867),N3868,"")</f>
        <v/>
      </c>
    </row>
    <row r="3869">
      <c r="A3869">
        <f>IF('📄 RON MIẾNG'!B459="","",'📄 RON MIẾNG'!B459)</f>
        <v/>
      </c>
      <c r="B3869">
        <f>IF('📄 RON MIẾNG'!B459="","",'📄 RON MIẾNG'!C459)</f>
        <v/>
      </c>
      <c r="C3869">
        <f>IF('📄 RON MIẾNG'!B459="","","Ron miếng")</f>
        <v/>
      </c>
      <c r="D3869">
        <f>IF('📄 RON MIẾNG'!B459="","",'📄 RON MIẾNG'!F459)</f>
        <v/>
      </c>
      <c r="E3869" s="37">
        <f>IF('📄 RON MIẾNG'!B459="","",'📄 RON MIẾNG'!H459)</f>
        <v/>
      </c>
      <c r="F3869" s="37">
        <f>IF('📄 RON MIẾNG'!B459="","",'📄 RON MIẾNG'!I459)</f>
        <v/>
      </c>
      <c r="G3869" s="37">
        <f>IF('📄 RON MIẾNG'!B459="","",'📄 RON MIẾNG'!J459)</f>
        <v/>
      </c>
      <c r="H3869" s="37">
        <f>IF('📄 RON MIẾNG'!B459="","",'📄 RON MIẾNG'!K459)</f>
        <v/>
      </c>
      <c r="I3869" s="37">
        <f>IF('📄 RON MIẾNG'!B459="","",'📄 RON MIẾNG'!L459)</f>
        <v/>
      </c>
      <c r="J3869">
        <f>IF('📄 RON MIẾNG'!B459="","","")</f>
        <v/>
      </c>
      <c r="L3869">
        <f>N(L3868)+IF(AND('🔎 TRA CỨU NHANH'!$C$2&lt;&gt;"",OR(ISNUMBER(SEARCH('🔎 TRA CỨU NHANH'!$C$2,$A3869)),ISNUMBER(SEARCH('🔎 TRA CỨU NHANH'!$C$2,$B3869)))),1,0)</f>
        <v/>
      </c>
      <c r="M3869">
        <f>IF(L3869&gt;N(L3868),L3869,"")</f>
        <v/>
      </c>
      <c r="N3869">
        <f>N(N3868)+IF(AND('💰 BÁO GIÁ'!$C$27&lt;&gt;"",OR(ISNUMBER(SEARCH('💰 BÁO GIÁ'!$C$27,$A3869)),ISNUMBER(SEARCH('💰 BÁO GIÁ'!$C$27,$B3869)))),1,0)</f>
        <v/>
      </c>
      <c r="O3869">
        <f>IF(N3869&gt;N(N3868),N3869,"")</f>
        <v/>
      </c>
    </row>
    <row r="3870">
      <c r="A3870">
        <f>IF('📄 RON MIẾNG'!B460="","",'📄 RON MIẾNG'!B460)</f>
        <v/>
      </c>
      <c r="B3870">
        <f>IF('📄 RON MIẾNG'!B460="","",'📄 RON MIẾNG'!C460)</f>
        <v/>
      </c>
      <c r="C3870">
        <f>IF('📄 RON MIẾNG'!B460="","","Ron miếng")</f>
        <v/>
      </c>
      <c r="D3870">
        <f>IF('📄 RON MIẾNG'!B460="","",'📄 RON MIẾNG'!F460)</f>
        <v/>
      </c>
      <c r="E3870">
        <f>IF('📄 RON MIẾNG'!B460="","",'📄 RON MIẾNG'!H460)</f>
        <v/>
      </c>
      <c r="F3870">
        <f>IF('📄 RON MIẾNG'!B460="","",'📄 RON MIẾNG'!I460)</f>
        <v/>
      </c>
      <c r="G3870">
        <f>IF('📄 RON MIẾNG'!B460="","",'📄 RON MIẾNG'!J460)</f>
        <v/>
      </c>
      <c r="H3870">
        <f>IF('📄 RON MIẾNG'!B460="","",'📄 RON MIẾNG'!K460)</f>
        <v/>
      </c>
      <c r="I3870">
        <f>IF('📄 RON MIẾNG'!B460="","",'📄 RON MIẾNG'!L460)</f>
        <v/>
      </c>
      <c r="J3870">
        <f>IF('📄 RON MIẾNG'!B460="","","")</f>
        <v/>
      </c>
      <c r="L3870">
        <f>N(L3869)+IF(AND('🔎 TRA CỨU NHANH'!$C$2&lt;&gt;"",OR(ISNUMBER(SEARCH('🔎 TRA CỨU NHANH'!$C$2,$A3870)),ISNUMBER(SEARCH('🔎 TRA CỨU NHANH'!$C$2,$B3870)))),1,0)</f>
        <v/>
      </c>
      <c r="M3870">
        <f>IF(L3870&gt;N(L3869),L3870,"")</f>
        <v/>
      </c>
      <c r="N3870">
        <f>N(N3869)+IF(AND('💰 BÁO GIÁ'!$C$27&lt;&gt;"",OR(ISNUMBER(SEARCH('💰 BÁO GIÁ'!$C$27,$A3870)),ISNUMBER(SEARCH('💰 BÁO GIÁ'!$C$27,$B3870)))),1,0)</f>
        <v/>
      </c>
      <c r="O3870">
        <f>IF(N3870&gt;N(N3869),N3870,"")</f>
        <v/>
      </c>
    </row>
    <row r="3871">
      <c r="A3871">
        <f>IF('📄 RON MIẾNG'!B461="","",'📄 RON MIẾNG'!B461)</f>
        <v/>
      </c>
      <c r="B3871">
        <f>IF('📄 RON MIẾNG'!B461="","",'📄 RON MIẾNG'!C461)</f>
        <v/>
      </c>
      <c r="C3871">
        <f>IF('📄 RON MIẾNG'!B461="","","Ron miếng")</f>
        <v/>
      </c>
      <c r="D3871">
        <f>IF('📄 RON MIẾNG'!B461="","",'📄 RON MIẾNG'!F461)</f>
        <v/>
      </c>
      <c r="E3871" s="37">
        <f>IF('📄 RON MIẾNG'!B461="","",'📄 RON MIẾNG'!H461)</f>
        <v/>
      </c>
      <c r="F3871" s="37">
        <f>IF('📄 RON MIẾNG'!B461="","",'📄 RON MIẾNG'!I461)</f>
        <v/>
      </c>
      <c r="G3871" s="37">
        <f>IF('📄 RON MIẾNG'!B461="","",'📄 RON MIẾNG'!J461)</f>
        <v/>
      </c>
      <c r="H3871" s="37">
        <f>IF('📄 RON MIẾNG'!B461="","",'📄 RON MIẾNG'!K461)</f>
        <v/>
      </c>
      <c r="I3871" s="37">
        <f>IF('📄 RON MIẾNG'!B461="","",'📄 RON MIẾNG'!L461)</f>
        <v/>
      </c>
      <c r="J3871">
        <f>IF('📄 RON MIẾNG'!B461="","","")</f>
        <v/>
      </c>
      <c r="L3871">
        <f>N(L3870)+IF(AND('🔎 TRA CỨU NHANH'!$C$2&lt;&gt;"",OR(ISNUMBER(SEARCH('🔎 TRA CỨU NHANH'!$C$2,$A3871)),ISNUMBER(SEARCH('🔎 TRA CỨU NHANH'!$C$2,$B3871)))),1,0)</f>
        <v/>
      </c>
      <c r="M3871">
        <f>IF(L3871&gt;N(L3870),L3871,"")</f>
        <v/>
      </c>
      <c r="N3871">
        <f>N(N3870)+IF(AND('💰 BÁO GIÁ'!$C$27&lt;&gt;"",OR(ISNUMBER(SEARCH('💰 BÁO GIÁ'!$C$27,$A3871)),ISNUMBER(SEARCH('💰 BÁO GIÁ'!$C$27,$B3871)))),1,0)</f>
        <v/>
      </c>
      <c r="O3871">
        <f>IF(N3871&gt;N(N3870),N3871,"")</f>
        <v/>
      </c>
    </row>
    <row r="3872">
      <c r="A3872">
        <f>IF('📄 RON MIẾNG'!B462="","",'📄 RON MIẾNG'!B462)</f>
        <v/>
      </c>
      <c r="B3872">
        <f>IF('📄 RON MIẾNG'!B462="","",'📄 RON MIẾNG'!C462)</f>
        <v/>
      </c>
      <c r="C3872">
        <f>IF('📄 RON MIẾNG'!B462="","","Ron miếng")</f>
        <v/>
      </c>
      <c r="D3872">
        <f>IF('📄 RON MIẾNG'!B462="","",'📄 RON MIẾNG'!F462)</f>
        <v/>
      </c>
      <c r="E3872">
        <f>IF('📄 RON MIẾNG'!B462="","",'📄 RON MIẾNG'!H462)</f>
        <v/>
      </c>
      <c r="F3872">
        <f>IF('📄 RON MIẾNG'!B462="","",'📄 RON MIẾNG'!I462)</f>
        <v/>
      </c>
      <c r="G3872">
        <f>IF('📄 RON MIẾNG'!B462="","",'📄 RON MIẾNG'!J462)</f>
        <v/>
      </c>
      <c r="H3872">
        <f>IF('📄 RON MIẾNG'!B462="","",'📄 RON MIẾNG'!K462)</f>
        <v/>
      </c>
      <c r="I3872">
        <f>IF('📄 RON MIẾNG'!B462="","",'📄 RON MIẾNG'!L462)</f>
        <v/>
      </c>
      <c r="J3872">
        <f>IF('📄 RON MIẾNG'!B462="","","")</f>
        <v/>
      </c>
      <c r="L3872">
        <f>N(L3871)+IF(AND('🔎 TRA CỨU NHANH'!$C$2&lt;&gt;"",OR(ISNUMBER(SEARCH('🔎 TRA CỨU NHANH'!$C$2,$A3872)),ISNUMBER(SEARCH('🔎 TRA CỨU NHANH'!$C$2,$B3872)))),1,0)</f>
        <v/>
      </c>
      <c r="M3872">
        <f>IF(L3872&gt;N(L3871),L3872,"")</f>
        <v/>
      </c>
      <c r="N3872">
        <f>N(N3871)+IF(AND('💰 BÁO GIÁ'!$C$27&lt;&gt;"",OR(ISNUMBER(SEARCH('💰 BÁO GIÁ'!$C$27,$A3872)),ISNUMBER(SEARCH('💰 BÁO GIÁ'!$C$27,$B3872)))),1,0)</f>
        <v/>
      </c>
      <c r="O3872">
        <f>IF(N3872&gt;N(N3871),N3872,"")</f>
        <v/>
      </c>
    </row>
    <row r="3873">
      <c r="A3873">
        <f>IF('📄 RON MIẾNG'!B463="","",'📄 RON MIẾNG'!B463)</f>
        <v/>
      </c>
      <c r="B3873">
        <f>IF('📄 RON MIẾNG'!B463="","",'📄 RON MIẾNG'!C463)</f>
        <v/>
      </c>
      <c r="C3873">
        <f>IF('📄 RON MIẾNG'!B463="","","Ron miếng")</f>
        <v/>
      </c>
      <c r="D3873">
        <f>IF('📄 RON MIẾNG'!B463="","",'📄 RON MIẾNG'!F463)</f>
        <v/>
      </c>
      <c r="E3873" s="37">
        <f>IF('📄 RON MIẾNG'!B463="","",'📄 RON MIẾNG'!H463)</f>
        <v/>
      </c>
      <c r="F3873" s="37">
        <f>IF('📄 RON MIẾNG'!B463="","",'📄 RON MIẾNG'!I463)</f>
        <v/>
      </c>
      <c r="G3873" s="37">
        <f>IF('📄 RON MIẾNG'!B463="","",'📄 RON MIẾNG'!J463)</f>
        <v/>
      </c>
      <c r="H3873" s="37">
        <f>IF('📄 RON MIẾNG'!B463="","",'📄 RON MIẾNG'!K463)</f>
        <v/>
      </c>
      <c r="I3873" s="37">
        <f>IF('📄 RON MIẾNG'!B463="","",'📄 RON MIẾNG'!L463)</f>
        <v/>
      </c>
      <c r="J3873">
        <f>IF('📄 RON MIẾNG'!B463="","","")</f>
        <v/>
      </c>
      <c r="L3873">
        <f>N(L3872)+IF(AND('🔎 TRA CỨU NHANH'!$C$2&lt;&gt;"",OR(ISNUMBER(SEARCH('🔎 TRA CỨU NHANH'!$C$2,$A3873)),ISNUMBER(SEARCH('🔎 TRA CỨU NHANH'!$C$2,$B3873)))),1,0)</f>
        <v/>
      </c>
      <c r="M3873">
        <f>IF(L3873&gt;N(L3872),L3873,"")</f>
        <v/>
      </c>
      <c r="N3873">
        <f>N(N3872)+IF(AND('💰 BÁO GIÁ'!$C$27&lt;&gt;"",OR(ISNUMBER(SEARCH('💰 BÁO GIÁ'!$C$27,$A3873)),ISNUMBER(SEARCH('💰 BÁO GIÁ'!$C$27,$B3873)))),1,0)</f>
        <v/>
      </c>
      <c r="O3873">
        <f>IF(N3873&gt;N(N3872),N3873,"")</f>
        <v/>
      </c>
    </row>
    <row r="3874">
      <c r="A3874">
        <f>IF('📄 RON MIẾNG'!B464="","",'📄 RON MIẾNG'!B464)</f>
        <v/>
      </c>
      <c r="B3874">
        <f>IF('📄 RON MIẾNG'!B464="","",'📄 RON MIẾNG'!C464)</f>
        <v/>
      </c>
      <c r="C3874">
        <f>IF('📄 RON MIẾNG'!B464="","","Ron miếng")</f>
        <v/>
      </c>
      <c r="D3874">
        <f>IF('📄 RON MIẾNG'!B464="","",'📄 RON MIẾNG'!F464)</f>
        <v/>
      </c>
      <c r="E3874">
        <f>IF('📄 RON MIẾNG'!B464="","",'📄 RON MIẾNG'!H464)</f>
        <v/>
      </c>
      <c r="F3874">
        <f>IF('📄 RON MIẾNG'!B464="","",'📄 RON MIẾNG'!I464)</f>
        <v/>
      </c>
      <c r="G3874">
        <f>IF('📄 RON MIẾNG'!B464="","",'📄 RON MIẾNG'!J464)</f>
        <v/>
      </c>
      <c r="H3874">
        <f>IF('📄 RON MIẾNG'!B464="","",'📄 RON MIẾNG'!K464)</f>
        <v/>
      </c>
      <c r="I3874">
        <f>IF('📄 RON MIẾNG'!B464="","",'📄 RON MIẾNG'!L464)</f>
        <v/>
      </c>
      <c r="J3874">
        <f>IF('📄 RON MIẾNG'!B464="","","")</f>
        <v/>
      </c>
      <c r="L3874">
        <f>N(L3873)+IF(AND('🔎 TRA CỨU NHANH'!$C$2&lt;&gt;"",OR(ISNUMBER(SEARCH('🔎 TRA CỨU NHANH'!$C$2,$A3874)),ISNUMBER(SEARCH('🔎 TRA CỨU NHANH'!$C$2,$B3874)))),1,0)</f>
        <v/>
      </c>
      <c r="M3874">
        <f>IF(L3874&gt;N(L3873),L3874,"")</f>
        <v/>
      </c>
      <c r="N3874">
        <f>N(N3873)+IF(AND('💰 BÁO GIÁ'!$C$27&lt;&gt;"",OR(ISNUMBER(SEARCH('💰 BÁO GIÁ'!$C$27,$A3874)),ISNUMBER(SEARCH('💰 BÁO GIÁ'!$C$27,$B3874)))),1,0)</f>
        <v/>
      </c>
      <c r="O3874">
        <f>IF(N3874&gt;N(N3873),N3874,"")</f>
        <v/>
      </c>
    </row>
    <row r="3875">
      <c r="A3875">
        <f>IF('📄 RON MIẾNG'!B465="","",'📄 RON MIẾNG'!B465)</f>
        <v/>
      </c>
      <c r="B3875">
        <f>IF('📄 RON MIẾNG'!B465="","",'📄 RON MIẾNG'!C465)</f>
        <v/>
      </c>
      <c r="C3875">
        <f>IF('📄 RON MIẾNG'!B465="","","Ron miếng")</f>
        <v/>
      </c>
      <c r="D3875">
        <f>IF('📄 RON MIẾNG'!B465="","",'📄 RON MIẾNG'!F465)</f>
        <v/>
      </c>
      <c r="E3875" s="37">
        <f>IF('📄 RON MIẾNG'!B465="","",'📄 RON MIẾNG'!H465)</f>
        <v/>
      </c>
      <c r="F3875" s="37">
        <f>IF('📄 RON MIẾNG'!B465="","",'📄 RON MIẾNG'!I465)</f>
        <v/>
      </c>
      <c r="G3875" s="37">
        <f>IF('📄 RON MIẾNG'!B465="","",'📄 RON MIẾNG'!J465)</f>
        <v/>
      </c>
      <c r="H3875" s="37">
        <f>IF('📄 RON MIẾNG'!B465="","",'📄 RON MIẾNG'!K465)</f>
        <v/>
      </c>
      <c r="I3875" s="37">
        <f>IF('📄 RON MIẾNG'!B465="","",'📄 RON MIẾNG'!L465)</f>
        <v/>
      </c>
      <c r="J3875">
        <f>IF('📄 RON MIẾNG'!B465="","","")</f>
        <v/>
      </c>
      <c r="L3875">
        <f>N(L3874)+IF(AND('🔎 TRA CỨU NHANH'!$C$2&lt;&gt;"",OR(ISNUMBER(SEARCH('🔎 TRA CỨU NHANH'!$C$2,$A3875)),ISNUMBER(SEARCH('🔎 TRA CỨU NHANH'!$C$2,$B3875)))),1,0)</f>
        <v/>
      </c>
      <c r="M3875">
        <f>IF(L3875&gt;N(L3874),L3875,"")</f>
        <v/>
      </c>
      <c r="N3875">
        <f>N(N3874)+IF(AND('💰 BÁO GIÁ'!$C$27&lt;&gt;"",OR(ISNUMBER(SEARCH('💰 BÁO GIÁ'!$C$27,$A3875)),ISNUMBER(SEARCH('💰 BÁO GIÁ'!$C$27,$B3875)))),1,0)</f>
        <v/>
      </c>
      <c r="O3875">
        <f>IF(N3875&gt;N(N3874),N3875,"")</f>
        <v/>
      </c>
    </row>
    <row r="3876">
      <c r="A3876">
        <f>IF('📄 RON MIẾNG'!B466="","",'📄 RON MIẾNG'!B466)</f>
        <v/>
      </c>
      <c r="B3876">
        <f>IF('📄 RON MIẾNG'!B466="","",'📄 RON MIẾNG'!C466)</f>
        <v/>
      </c>
      <c r="C3876">
        <f>IF('📄 RON MIẾNG'!B466="","","Ron miếng")</f>
        <v/>
      </c>
      <c r="D3876">
        <f>IF('📄 RON MIẾNG'!B466="","",'📄 RON MIẾNG'!F466)</f>
        <v/>
      </c>
      <c r="E3876" s="37">
        <f>IF('📄 RON MIẾNG'!B466="","",'📄 RON MIẾNG'!H466)</f>
        <v/>
      </c>
      <c r="F3876" s="37">
        <f>IF('📄 RON MIẾNG'!B466="","",'📄 RON MIẾNG'!I466)</f>
        <v/>
      </c>
      <c r="G3876" s="37">
        <f>IF('📄 RON MIẾNG'!B466="","",'📄 RON MIẾNG'!J466)</f>
        <v/>
      </c>
      <c r="H3876" s="37">
        <f>IF('📄 RON MIẾNG'!B466="","",'📄 RON MIẾNG'!K466)</f>
        <v/>
      </c>
      <c r="I3876" s="37">
        <f>IF('📄 RON MIẾNG'!B466="","",'📄 RON MIẾNG'!L466)</f>
        <v/>
      </c>
      <c r="J3876">
        <f>IF('📄 RON MIẾNG'!B466="","","")</f>
        <v/>
      </c>
      <c r="L3876">
        <f>N(L3875)+IF(AND('🔎 TRA CỨU NHANH'!$C$2&lt;&gt;"",OR(ISNUMBER(SEARCH('🔎 TRA CỨU NHANH'!$C$2,$A3876)),ISNUMBER(SEARCH('🔎 TRA CỨU NHANH'!$C$2,$B3876)))),1,0)</f>
        <v/>
      </c>
      <c r="M3876">
        <f>IF(L3876&gt;N(L3875),L3876,"")</f>
        <v/>
      </c>
      <c r="N3876">
        <f>N(N3875)+IF(AND('💰 BÁO GIÁ'!$C$27&lt;&gt;"",OR(ISNUMBER(SEARCH('💰 BÁO GIÁ'!$C$27,$A3876)),ISNUMBER(SEARCH('💰 BÁO GIÁ'!$C$27,$B3876)))),1,0)</f>
        <v/>
      </c>
      <c r="O3876">
        <f>IF(N3876&gt;N(N3875),N3876,"")</f>
        <v/>
      </c>
    </row>
    <row r="3877">
      <c r="A3877">
        <f>IF('📄 RON MIẾNG'!B467="","",'📄 RON MIẾNG'!B467)</f>
        <v/>
      </c>
      <c r="B3877">
        <f>IF('📄 RON MIẾNG'!B467="","",'📄 RON MIẾNG'!C467)</f>
        <v/>
      </c>
      <c r="C3877">
        <f>IF('📄 RON MIẾNG'!B467="","","Ron miếng")</f>
        <v/>
      </c>
      <c r="D3877">
        <f>IF('📄 RON MIẾNG'!B467="","",'📄 RON MIẾNG'!F467)</f>
        <v/>
      </c>
      <c r="E3877" s="37">
        <f>IF('📄 RON MIẾNG'!B467="","",'📄 RON MIẾNG'!H467)</f>
        <v/>
      </c>
      <c r="F3877" s="37">
        <f>IF('📄 RON MIẾNG'!B467="","",'📄 RON MIẾNG'!I467)</f>
        <v/>
      </c>
      <c r="G3877" s="37">
        <f>IF('📄 RON MIẾNG'!B467="","",'📄 RON MIẾNG'!J467)</f>
        <v/>
      </c>
      <c r="H3877" s="37">
        <f>IF('📄 RON MIẾNG'!B467="","",'📄 RON MIẾNG'!K467)</f>
        <v/>
      </c>
      <c r="I3877" s="37">
        <f>IF('📄 RON MIẾNG'!B467="","",'📄 RON MIẾNG'!L467)</f>
        <v/>
      </c>
      <c r="J3877">
        <f>IF('📄 RON MIẾNG'!B467="","","")</f>
        <v/>
      </c>
      <c r="L3877">
        <f>N(L3876)+IF(AND('🔎 TRA CỨU NHANH'!$C$2&lt;&gt;"",OR(ISNUMBER(SEARCH('🔎 TRA CỨU NHANH'!$C$2,$A3877)),ISNUMBER(SEARCH('🔎 TRA CỨU NHANH'!$C$2,$B3877)))),1,0)</f>
        <v/>
      </c>
      <c r="M3877">
        <f>IF(L3877&gt;N(L3876),L3877,"")</f>
        <v/>
      </c>
      <c r="N3877">
        <f>N(N3876)+IF(AND('💰 BÁO GIÁ'!$C$27&lt;&gt;"",OR(ISNUMBER(SEARCH('💰 BÁO GIÁ'!$C$27,$A3877)),ISNUMBER(SEARCH('💰 BÁO GIÁ'!$C$27,$B3877)))),1,0)</f>
        <v/>
      </c>
      <c r="O3877">
        <f>IF(N3877&gt;N(N3876),N3877,"")</f>
        <v/>
      </c>
    </row>
    <row r="3878">
      <c r="A3878">
        <f>IF('📄 RON MIẾNG'!B468="","",'📄 RON MIẾNG'!B468)</f>
        <v/>
      </c>
      <c r="B3878">
        <f>IF('📄 RON MIẾNG'!B468="","",'📄 RON MIẾNG'!C468)</f>
        <v/>
      </c>
      <c r="C3878">
        <f>IF('📄 RON MIẾNG'!B468="","","Ron miếng")</f>
        <v/>
      </c>
      <c r="D3878">
        <f>IF('📄 RON MIẾNG'!B468="","",'📄 RON MIẾNG'!F468)</f>
        <v/>
      </c>
      <c r="E3878" s="37">
        <f>IF('📄 RON MIẾNG'!B468="","",'📄 RON MIẾNG'!H468)</f>
        <v/>
      </c>
      <c r="F3878" s="37">
        <f>IF('📄 RON MIẾNG'!B468="","",'📄 RON MIẾNG'!I468)</f>
        <v/>
      </c>
      <c r="G3878" s="37">
        <f>IF('📄 RON MIẾNG'!B468="","",'📄 RON MIẾNG'!J468)</f>
        <v/>
      </c>
      <c r="H3878" s="37">
        <f>IF('📄 RON MIẾNG'!B468="","",'📄 RON MIẾNG'!K468)</f>
        <v/>
      </c>
      <c r="I3878" s="37">
        <f>IF('📄 RON MIẾNG'!B468="","",'📄 RON MIẾNG'!L468)</f>
        <v/>
      </c>
      <c r="J3878">
        <f>IF('📄 RON MIẾNG'!B468="","","")</f>
        <v/>
      </c>
      <c r="L3878">
        <f>N(L3877)+IF(AND('🔎 TRA CỨU NHANH'!$C$2&lt;&gt;"",OR(ISNUMBER(SEARCH('🔎 TRA CỨU NHANH'!$C$2,$A3878)),ISNUMBER(SEARCH('🔎 TRA CỨU NHANH'!$C$2,$B3878)))),1,0)</f>
        <v/>
      </c>
      <c r="M3878">
        <f>IF(L3878&gt;N(L3877),L3878,"")</f>
        <v/>
      </c>
      <c r="N3878">
        <f>N(N3877)+IF(AND('💰 BÁO GIÁ'!$C$27&lt;&gt;"",OR(ISNUMBER(SEARCH('💰 BÁO GIÁ'!$C$27,$A3878)),ISNUMBER(SEARCH('💰 BÁO GIÁ'!$C$27,$B3878)))),1,0)</f>
        <v/>
      </c>
      <c r="O3878">
        <f>IF(N3878&gt;N(N3877),N3878,"")</f>
        <v/>
      </c>
    </row>
    <row r="3879">
      <c r="A3879">
        <f>IF('📄 RON MIẾNG'!B469="","",'📄 RON MIẾNG'!B469)</f>
        <v/>
      </c>
      <c r="B3879">
        <f>IF('📄 RON MIẾNG'!B469="","",'📄 RON MIẾNG'!C469)</f>
        <v/>
      </c>
      <c r="C3879">
        <f>IF('📄 RON MIẾNG'!B469="","","Ron miếng")</f>
        <v/>
      </c>
      <c r="D3879">
        <f>IF('📄 RON MIẾNG'!B469="","",'📄 RON MIẾNG'!F469)</f>
        <v/>
      </c>
      <c r="E3879" s="37">
        <f>IF('📄 RON MIẾNG'!B469="","",'📄 RON MIẾNG'!H469)</f>
        <v/>
      </c>
      <c r="F3879" s="37">
        <f>IF('📄 RON MIẾNG'!B469="","",'📄 RON MIẾNG'!I469)</f>
        <v/>
      </c>
      <c r="G3879" s="37">
        <f>IF('📄 RON MIẾNG'!B469="","",'📄 RON MIẾNG'!J469)</f>
        <v/>
      </c>
      <c r="H3879" s="37">
        <f>IF('📄 RON MIẾNG'!B469="","",'📄 RON MIẾNG'!K469)</f>
        <v/>
      </c>
      <c r="I3879" s="37">
        <f>IF('📄 RON MIẾNG'!B469="","",'📄 RON MIẾNG'!L469)</f>
        <v/>
      </c>
      <c r="J3879">
        <f>IF('📄 RON MIẾNG'!B469="","","")</f>
        <v/>
      </c>
      <c r="L3879">
        <f>N(L3878)+IF(AND('🔎 TRA CỨU NHANH'!$C$2&lt;&gt;"",OR(ISNUMBER(SEARCH('🔎 TRA CỨU NHANH'!$C$2,$A3879)),ISNUMBER(SEARCH('🔎 TRA CỨU NHANH'!$C$2,$B3879)))),1,0)</f>
        <v/>
      </c>
      <c r="M3879">
        <f>IF(L3879&gt;N(L3878),L3879,"")</f>
        <v/>
      </c>
      <c r="N3879">
        <f>N(N3878)+IF(AND('💰 BÁO GIÁ'!$C$27&lt;&gt;"",OR(ISNUMBER(SEARCH('💰 BÁO GIÁ'!$C$27,$A3879)),ISNUMBER(SEARCH('💰 BÁO GIÁ'!$C$27,$B3879)))),1,0)</f>
        <v/>
      </c>
      <c r="O3879">
        <f>IF(N3879&gt;N(N3878),N3879,"")</f>
        <v/>
      </c>
    </row>
    <row r="3880">
      <c r="A3880">
        <f>IF('📄 RON MIẾNG'!B470="","",'📄 RON MIẾNG'!B470)</f>
        <v/>
      </c>
      <c r="B3880">
        <f>IF('📄 RON MIẾNG'!B470="","",'📄 RON MIẾNG'!C470)</f>
        <v/>
      </c>
      <c r="C3880">
        <f>IF('📄 RON MIẾNG'!B470="","","Ron miếng")</f>
        <v/>
      </c>
      <c r="D3880">
        <f>IF('📄 RON MIẾNG'!B470="","",'📄 RON MIẾNG'!F470)</f>
        <v/>
      </c>
      <c r="E3880" s="37">
        <f>IF('📄 RON MIẾNG'!B470="","",'📄 RON MIẾNG'!H470)</f>
        <v/>
      </c>
      <c r="F3880" s="37">
        <f>IF('📄 RON MIẾNG'!B470="","",'📄 RON MIẾNG'!I470)</f>
        <v/>
      </c>
      <c r="G3880" s="37">
        <f>IF('📄 RON MIẾNG'!B470="","",'📄 RON MIẾNG'!J470)</f>
        <v/>
      </c>
      <c r="H3880" s="37">
        <f>IF('📄 RON MIẾNG'!B470="","",'📄 RON MIẾNG'!K470)</f>
        <v/>
      </c>
      <c r="I3880" s="37">
        <f>IF('📄 RON MIẾNG'!B470="","",'📄 RON MIẾNG'!L470)</f>
        <v/>
      </c>
      <c r="J3880">
        <f>IF('📄 RON MIẾNG'!B470="","","")</f>
        <v/>
      </c>
      <c r="L3880">
        <f>N(L3879)+IF(AND('🔎 TRA CỨU NHANH'!$C$2&lt;&gt;"",OR(ISNUMBER(SEARCH('🔎 TRA CỨU NHANH'!$C$2,$A3880)),ISNUMBER(SEARCH('🔎 TRA CỨU NHANH'!$C$2,$B3880)))),1,0)</f>
        <v/>
      </c>
      <c r="M3880">
        <f>IF(L3880&gt;N(L3879),L3880,"")</f>
        <v/>
      </c>
      <c r="N3880">
        <f>N(N3879)+IF(AND('💰 BÁO GIÁ'!$C$27&lt;&gt;"",OR(ISNUMBER(SEARCH('💰 BÁO GIÁ'!$C$27,$A3880)),ISNUMBER(SEARCH('💰 BÁO GIÁ'!$C$27,$B3880)))),1,0)</f>
        <v/>
      </c>
      <c r="O3880">
        <f>IF(N3880&gt;N(N3879),N3880,"")</f>
        <v/>
      </c>
    </row>
    <row r="3881">
      <c r="A3881">
        <f>IF('📄 RON MIẾNG'!B471="","",'📄 RON MIẾNG'!B471)</f>
        <v/>
      </c>
      <c r="B3881">
        <f>IF('📄 RON MIẾNG'!B471="","",'📄 RON MIẾNG'!C471)</f>
        <v/>
      </c>
      <c r="C3881">
        <f>IF('📄 RON MIẾNG'!B471="","","Ron miếng")</f>
        <v/>
      </c>
      <c r="D3881">
        <f>IF('📄 RON MIẾNG'!B471="","",'📄 RON MIẾNG'!F471)</f>
        <v/>
      </c>
      <c r="E3881" s="37">
        <f>IF('📄 RON MIẾNG'!B471="","",'📄 RON MIẾNG'!H471)</f>
        <v/>
      </c>
      <c r="F3881" s="37">
        <f>IF('📄 RON MIẾNG'!B471="","",'📄 RON MIẾNG'!I471)</f>
        <v/>
      </c>
      <c r="G3881" s="37">
        <f>IF('📄 RON MIẾNG'!B471="","",'📄 RON MIẾNG'!J471)</f>
        <v/>
      </c>
      <c r="H3881" s="37">
        <f>IF('📄 RON MIẾNG'!B471="","",'📄 RON MIẾNG'!K471)</f>
        <v/>
      </c>
      <c r="I3881" s="37">
        <f>IF('📄 RON MIẾNG'!B471="","",'📄 RON MIẾNG'!L471)</f>
        <v/>
      </c>
      <c r="J3881">
        <f>IF('📄 RON MIẾNG'!B471="","","")</f>
        <v/>
      </c>
      <c r="L3881">
        <f>N(L3880)+IF(AND('🔎 TRA CỨU NHANH'!$C$2&lt;&gt;"",OR(ISNUMBER(SEARCH('🔎 TRA CỨU NHANH'!$C$2,$A3881)),ISNUMBER(SEARCH('🔎 TRA CỨU NHANH'!$C$2,$B3881)))),1,0)</f>
        <v/>
      </c>
      <c r="M3881">
        <f>IF(L3881&gt;N(L3880),L3881,"")</f>
        <v/>
      </c>
      <c r="N3881">
        <f>N(N3880)+IF(AND('💰 BÁO GIÁ'!$C$27&lt;&gt;"",OR(ISNUMBER(SEARCH('💰 BÁO GIÁ'!$C$27,$A3881)),ISNUMBER(SEARCH('💰 BÁO GIÁ'!$C$27,$B3881)))),1,0)</f>
        <v/>
      </c>
      <c r="O3881">
        <f>IF(N3881&gt;N(N3880),N3881,"")</f>
        <v/>
      </c>
    </row>
    <row r="3882">
      <c r="A3882">
        <f>IF('📄 RON MIẾNG'!B472="","",'📄 RON MIẾNG'!B472)</f>
        <v/>
      </c>
      <c r="B3882">
        <f>IF('📄 RON MIẾNG'!B472="","",'📄 RON MIẾNG'!C472)</f>
        <v/>
      </c>
      <c r="C3882">
        <f>IF('📄 RON MIẾNG'!B472="","","Ron miếng")</f>
        <v/>
      </c>
      <c r="D3882">
        <f>IF('📄 RON MIẾNG'!B472="","",'📄 RON MIẾNG'!F472)</f>
        <v/>
      </c>
      <c r="E3882" s="37">
        <f>IF('📄 RON MIẾNG'!B472="","",'📄 RON MIẾNG'!H472)</f>
        <v/>
      </c>
      <c r="F3882" s="37">
        <f>IF('📄 RON MIẾNG'!B472="","",'📄 RON MIẾNG'!I472)</f>
        <v/>
      </c>
      <c r="G3882" s="37">
        <f>IF('📄 RON MIẾNG'!B472="","",'📄 RON MIẾNG'!J472)</f>
        <v/>
      </c>
      <c r="H3882" s="37">
        <f>IF('📄 RON MIẾNG'!B472="","",'📄 RON MIẾNG'!K472)</f>
        <v/>
      </c>
      <c r="I3882" s="37">
        <f>IF('📄 RON MIẾNG'!B472="","",'📄 RON MIẾNG'!L472)</f>
        <v/>
      </c>
      <c r="J3882">
        <f>IF('📄 RON MIẾNG'!B472="","","")</f>
        <v/>
      </c>
      <c r="L3882">
        <f>N(L3881)+IF(AND('🔎 TRA CỨU NHANH'!$C$2&lt;&gt;"",OR(ISNUMBER(SEARCH('🔎 TRA CỨU NHANH'!$C$2,$A3882)),ISNUMBER(SEARCH('🔎 TRA CỨU NHANH'!$C$2,$B3882)))),1,0)</f>
        <v/>
      </c>
      <c r="M3882">
        <f>IF(L3882&gt;N(L3881),L3882,"")</f>
        <v/>
      </c>
      <c r="N3882">
        <f>N(N3881)+IF(AND('💰 BÁO GIÁ'!$C$27&lt;&gt;"",OR(ISNUMBER(SEARCH('💰 BÁO GIÁ'!$C$27,$A3882)),ISNUMBER(SEARCH('💰 BÁO GIÁ'!$C$27,$B3882)))),1,0)</f>
        <v/>
      </c>
      <c r="O3882">
        <f>IF(N3882&gt;N(N3881),N3882,"")</f>
        <v/>
      </c>
    </row>
    <row r="3883">
      <c r="A3883">
        <f>IF('📄 RON MIẾNG'!B473="","",'📄 RON MIẾNG'!B473)</f>
        <v/>
      </c>
      <c r="B3883">
        <f>IF('📄 RON MIẾNG'!B473="","",'📄 RON MIẾNG'!C473)</f>
        <v/>
      </c>
      <c r="C3883">
        <f>IF('📄 RON MIẾNG'!B473="","","Ron miếng")</f>
        <v/>
      </c>
      <c r="D3883">
        <f>IF('📄 RON MIẾNG'!B473="","",'📄 RON MIẾNG'!F473)</f>
        <v/>
      </c>
      <c r="E3883" s="37">
        <f>IF('📄 RON MIẾNG'!B473="","",'📄 RON MIẾNG'!H473)</f>
        <v/>
      </c>
      <c r="F3883" s="37">
        <f>IF('📄 RON MIẾNG'!B473="","",'📄 RON MIẾNG'!I473)</f>
        <v/>
      </c>
      <c r="G3883" s="37">
        <f>IF('📄 RON MIẾNG'!B473="","",'📄 RON MIẾNG'!J473)</f>
        <v/>
      </c>
      <c r="H3883" s="37">
        <f>IF('📄 RON MIẾNG'!B473="","",'📄 RON MIẾNG'!K473)</f>
        <v/>
      </c>
      <c r="I3883" s="37">
        <f>IF('📄 RON MIẾNG'!B473="","",'📄 RON MIẾNG'!L473)</f>
        <v/>
      </c>
      <c r="J3883">
        <f>IF('📄 RON MIẾNG'!B473="","","")</f>
        <v/>
      </c>
      <c r="L3883">
        <f>N(L3882)+IF(AND('🔎 TRA CỨU NHANH'!$C$2&lt;&gt;"",OR(ISNUMBER(SEARCH('🔎 TRA CỨU NHANH'!$C$2,$A3883)),ISNUMBER(SEARCH('🔎 TRA CỨU NHANH'!$C$2,$B3883)))),1,0)</f>
        <v/>
      </c>
      <c r="M3883">
        <f>IF(L3883&gt;N(L3882),L3883,"")</f>
        <v/>
      </c>
      <c r="N3883">
        <f>N(N3882)+IF(AND('💰 BÁO GIÁ'!$C$27&lt;&gt;"",OR(ISNUMBER(SEARCH('💰 BÁO GIÁ'!$C$27,$A3883)),ISNUMBER(SEARCH('💰 BÁO GIÁ'!$C$27,$B3883)))),1,0)</f>
        <v/>
      </c>
      <c r="O3883">
        <f>IF(N3883&gt;N(N3882),N3883,"")</f>
        <v/>
      </c>
    </row>
    <row r="3884">
      <c r="A3884">
        <f>IF('📄 RON MIẾNG'!B474="","",'📄 RON MIẾNG'!B474)</f>
        <v/>
      </c>
      <c r="B3884">
        <f>IF('📄 RON MIẾNG'!B474="","",'📄 RON MIẾNG'!C474)</f>
        <v/>
      </c>
      <c r="C3884">
        <f>IF('📄 RON MIẾNG'!B474="","","Ron miếng")</f>
        <v/>
      </c>
      <c r="D3884">
        <f>IF('📄 RON MIẾNG'!B474="","",'📄 RON MIẾNG'!F474)</f>
        <v/>
      </c>
      <c r="E3884" s="37">
        <f>IF('📄 RON MIẾNG'!B474="","",'📄 RON MIẾNG'!H474)</f>
        <v/>
      </c>
      <c r="F3884" s="37">
        <f>IF('📄 RON MIẾNG'!B474="","",'📄 RON MIẾNG'!I474)</f>
        <v/>
      </c>
      <c r="G3884" s="37">
        <f>IF('📄 RON MIẾNG'!B474="","",'📄 RON MIẾNG'!J474)</f>
        <v/>
      </c>
      <c r="H3884" s="37">
        <f>IF('📄 RON MIẾNG'!B474="","",'📄 RON MIẾNG'!K474)</f>
        <v/>
      </c>
      <c r="I3884" s="37">
        <f>IF('📄 RON MIẾNG'!B474="","",'📄 RON MIẾNG'!L474)</f>
        <v/>
      </c>
      <c r="J3884">
        <f>IF('📄 RON MIẾNG'!B474="","","")</f>
        <v/>
      </c>
      <c r="L3884">
        <f>N(L3883)+IF(AND('🔎 TRA CỨU NHANH'!$C$2&lt;&gt;"",OR(ISNUMBER(SEARCH('🔎 TRA CỨU NHANH'!$C$2,$A3884)),ISNUMBER(SEARCH('🔎 TRA CỨU NHANH'!$C$2,$B3884)))),1,0)</f>
        <v/>
      </c>
      <c r="M3884">
        <f>IF(L3884&gt;N(L3883),L3884,"")</f>
        <v/>
      </c>
      <c r="N3884">
        <f>N(N3883)+IF(AND('💰 BÁO GIÁ'!$C$27&lt;&gt;"",OR(ISNUMBER(SEARCH('💰 BÁO GIÁ'!$C$27,$A3884)),ISNUMBER(SEARCH('💰 BÁO GIÁ'!$C$27,$B3884)))),1,0)</f>
        <v/>
      </c>
      <c r="O3884">
        <f>IF(N3884&gt;N(N3883),N3884,"")</f>
        <v/>
      </c>
    </row>
    <row r="3885">
      <c r="A3885">
        <f>IF('📄 RON MIẾNG'!B475="","",'📄 RON MIẾNG'!B475)</f>
        <v/>
      </c>
      <c r="B3885">
        <f>IF('📄 RON MIẾNG'!B475="","",'📄 RON MIẾNG'!C475)</f>
        <v/>
      </c>
      <c r="C3885">
        <f>IF('📄 RON MIẾNG'!B475="","","Ron miếng")</f>
        <v/>
      </c>
      <c r="D3885">
        <f>IF('📄 RON MIẾNG'!B475="","",'📄 RON MIẾNG'!F475)</f>
        <v/>
      </c>
      <c r="E3885" s="37">
        <f>IF('📄 RON MIẾNG'!B475="","",'📄 RON MIẾNG'!H475)</f>
        <v/>
      </c>
      <c r="F3885" s="37">
        <f>IF('📄 RON MIẾNG'!B475="","",'📄 RON MIẾNG'!I475)</f>
        <v/>
      </c>
      <c r="G3885" s="37">
        <f>IF('📄 RON MIẾNG'!B475="","",'📄 RON MIẾNG'!J475)</f>
        <v/>
      </c>
      <c r="H3885" s="37">
        <f>IF('📄 RON MIẾNG'!B475="","",'📄 RON MIẾNG'!K475)</f>
        <v/>
      </c>
      <c r="I3885" s="37">
        <f>IF('📄 RON MIẾNG'!B475="","",'📄 RON MIẾNG'!L475)</f>
        <v/>
      </c>
      <c r="J3885">
        <f>IF('📄 RON MIẾNG'!B475="","","")</f>
        <v/>
      </c>
      <c r="L3885">
        <f>N(L3884)+IF(AND('🔎 TRA CỨU NHANH'!$C$2&lt;&gt;"",OR(ISNUMBER(SEARCH('🔎 TRA CỨU NHANH'!$C$2,$A3885)),ISNUMBER(SEARCH('🔎 TRA CỨU NHANH'!$C$2,$B3885)))),1,0)</f>
        <v/>
      </c>
      <c r="M3885">
        <f>IF(L3885&gt;N(L3884),L3885,"")</f>
        <v/>
      </c>
      <c r="N3885">
        <f>N(N3884)+IF(AND('💰 BÁO GIÁ'!$C$27&lt;&gt;"",OR(ISNUMBER(SEARCH('💰 BÁO GIÁ'!$C$27,$A3885)),ISNUMBER(SEARCH('💰 BÁO GIÁ'!$C$27,$B3885)))),1,0)</f>
        <v/>
      </c>
      <c r="O3885">
        <f>IF(N3885&gt;N(N3884),N3885,"")</f>
        <v/>
      </c>
    </row>
    <row r="3886">
      <c r="A3886">
        <f>IF('📄 RON MIẾNG'!B476="","",'📄 RON MIẾNG'!B476)</f>
        <v/>
      </c>
      <c r="B3886">
        <f>IF('📄 RON MIẾNG'!B476="","",'📄 RON MIẾNG'!C476)</f>
        <v/>
      </c>
      <c r="C3886">
        <f>IF('📄 RON MIẾNG'!B476="","","Ron miếng")</f>
        <v/>
      </c>
      <c r="D3886">
        <f>IF('📄 RON MIẾNG'!B476="","",'📄 RON MIẾNG'!F476)</f>
        <v/>
      </c>
      <c r="E3886" s="37">
        <f>IF('📄 RON MIẾNG'!B476="","",'📄 RON MIẾNG'!H476)</f>
        <v/>
      </c>
      <c r="F3886" s="37">
        <f>IF('📄 RON MIẾNG'!B476="","",'📄 RON MIẾNG'!I476)</f>
        <v/>
      </c>
      <c r="G3886" s="37">
        <f>IF('📄 RON MIẾNG'!B476="","",'📄 RON MIẾNG'!J476)</f>
        <v/>
      </c>
      <c r="H3886" s="37">
        <f>IF('📄 RON MIẾNG'!B476="","",'📄 RON MIẾNG'!K476)</f>
        <v/>
      </c>
      <c r="I3886" s="37">
        <f>IF('📄 RON MIẾNG'!B476="","",'📄 RON MIẾNG'!L476)</f>
        <v/>
      </c>
      <c r="J3886">
        <f>IF('📄 RON MIẾNG'!B476="","","")</f>
        <v/>
      </c>
      <c r="L3886">
        <f>N(L3885)+IF(AND('🔎 TRA CỨU NHANH'!$C$2&lt;&gt;"",OR(ISNUMBER(SEARCH('🔎 TRA CỨU NHANH'!$C$2,$A3886)),ISNUMBER(SEARCH('🔎 TRA CỨU NHANH'!$C$2,$B3886)))),1,0)</f>
        <v/>
      </c>
      <c r="M3886">
        <f>IF(L3886&gt;N(L3885),L3886,"")</f>
        <v/>
      </c>
      <c r="N3886">
        <f>N(N3885)+IF(AND('💰 BÁO GIÁ'!$C$27&lt;&gt;"",OR(ISNUMBER(SEARCH('💰 BÁO GIÁ'!$C$27,$A3886)),ISNUMBER(SEARCH('💰 BÁO GIÁ'!$C$27,$B3886)))),1,0)</f>
        <v/>
      </c>
      <c r="O3886">
        <f>IF(N3886&gt;N(N3885),N3886,"")</f>
        <v/>
      </c>
    </row>
    <row r="3887">
      <c r="A3887">
        <f>IF('📄 RON MIẾNG'!B477="","",'📄 RON MIẾNG'!B477)</f>
        <v/>
      </c>
      <c r="B3887">
        <f>IF('📄 RON MIẾNG'!B477="","",'📄 RON MIẾNG'!C477)</f>
        <v/>
      </c>
      <c r="C3887">
        <f>IF('📄 RON MIẾNG'!B477="","","Ron miếng")</f>
        <v/>
      </c>
      <c r="D3887">
        <f>IF('📄 RON MIẾNG'!B477="","",'📄 RON MIẾNG'!F477)</f>
        <v/>
      </c>
      <c r="E3887" s="37">
        <f>IF('📄 RON MIẾNG'!B477="","",'📄 RON MIẾNG'!H477)</f>
        <v/>
      </c>
      <c r="F3887" s="37">
        <f>IF('📄 RON MIẾNG'!B477="","",'📄 RON MIẾNG'!I477)</f>
        <v/>
      </c>
      <c r="G3887" s="37">
        <f>IF('📄 RON MIẾNG'!B477="","",'📄 RON MIẾNG'!J477)</f>
        <v/>
      </c>
      <c r="H3887" s="37">
        <f>IF('📄 RON MIẾNG'!B477="","",'📄 RON MIẾNG'!K477)</f>
        <v/>
      </c>
      <c r="I3887" s="37">
        <f>IF('📄 RON MIẾNG'!B477="","",'📄 RON MIẾNG'!L477)</f>
        <v/>
      </c>
      <c r="J3887">
        <f>IF('📄 RON MIẾNG'!B477="","","")</f>
        <v/>
      </c>
      <c r="L3887">
        <f>N(L3886)+IF(AND('🔎 TRA CỨU NHANH'!$C$2&lt;&gt;"",OR(ISNUMBER(SEARCH('🔎 TRA CỨU NHANH'!$C$2,$A3887)),ISNUMBER(SEARCH('🔎 TRA CỨU NHANH'!$C$2,$B3887)))),1,0)</f>
        <v/>
      </c>
      <c r="M3887">
        <f>IF(L3887&gt;N(L3886),L3887,"")</f>
        <v/>
      </c>
      <c r="N3887">
        <f>N(N3886)+IF(AND('💰 BÁO GIÁ'!$C$27&lt;&gt;"",OR(ISNUMBER(SEARCH('💰 BÁO GIÁ'!$C$27,$A3887)),ISNUMBER(SEARCH('💰 BÁO GIÁ'!$C$27,$B3887)))),1,0)</f>
        <v/>
      </c>
      <c r="O3887">
        <f>IF(N3887&gt;N(N3886),N3887,"")</f>
        <v/>
      </c>
    </row>
    <row r="3888">
      <c r="A3888">
        <f>IF('📄 RON MIẾNG'!B478="","",'📄 RON MIẾNG'!B478)</f>
        <v/>
      </c>
      <c r="B3888">
        <f>IF('📄 RON MIẾNG'!B478="","",'📄 RON MIẾNG'!C478)</f>
        <v/>
      </c>
      <c r="C3888">
        <f>IF('📄 RON MIẾNG'!B478="","","Ron miếng")</f>
        <v/>
      </c>
      <c r="D3888">
        <f>IF('📄 RON MIẾNG'!B478="","",'📄 RON MIẾNG'!F478)</f>
        <v/>
      </c>
      <c r="E3888" s="37">
        <f>IF('📄 RON MIẾNG'!B478="","",'📄 RON MIẾNG'!H478)</f>
        <v/>
      </c>
      <c r="F3888" s="37">
        <f>IF('📄 RON MIẾNG'!B478="","",'📄 RON MIẾNG'!I478)</f>
        <v/>
      </c>
      <c r="G3888" s="37">
        <f>IF('📄 RON MIẾNG'!B478="","",'📄 RON MIẾNG'!J478)</f>
        <v/>
      </c>
      <c r="H3888" s="37">
        <f>IF('📄 RON MIẾNG'!B478="","",'📄 RON MIẾNG'!K478)</f>
        <v/>
      </c>
      <c r="I3888" s="37">
        <f>IF('📄 RON MIẾNG'!B478="","",'📄 RON MIẾNG'!L478)</f>
        <v/>
      </c>
      <c r="J3888">
        <f>IF('📄 RON MIẾNG'!B478="","","")</f>
        <v/>
      </c>
      <c r="L3888">
        <f>N(L3887)+IF(AND('🔎 TRA CỨU NHANH'!$C$2&lt;&gt;"",OR(ISNUMBER(SEARCH('🔎 TRA CỨU NHANH'!$C$2,$A3888)),ISNUMBER(SEARCH('🔎 TRA CỨU NHANH'!$C$2,$B3888)))),1,0)</f>
        <v/>
      </c>
      <c r="M3888">
        <f>IF(L3888&gt;N(L3887),L3888,"")</f>
        <v/>
      </c>
      <c r="N3888">
        <f>N(N3887)+IF(AND('💰 BÁO GIÁ'!$C$27&lt;&gt;"",OR(ISNUMBER(SEARCH('💰 BÁO GIÁ'!$C$27,$A3888)),ISNUMBER(SEARCH('💰 BÁO GIÁ'!$C$27,$B3888)))),1,0)</f>
        <v/>
      </c>
      <c r="O3888">
        <f>IF(N3888&gt;N(N3887),N3888,"")</f>
        <v/>
      </c>
    </row>
    <row r="3889">
      <c r="A3889">
        <f>IF('📄 RON MIẾNG'!B479="","",'📄 RON MIẾNG'!B479)</f>
        <v/>
      </c>
      <c r="B3889">
        <f>IF('📄 RON MIẾNG'!B479="","",'📄 RON MIẾNG'!C479)</f>
        <v/>
      </c>
      <c r="C3889">
        <f>IF('📄 RON MIẾNG'!B479="","","Ron miếng")</f>
        <v/>
      </c>
      <c r="D3889">
        <f>IF('📄 RON MIẾNG'!B479="","",'📄 RON MIẾNG'!F479)</f>
        <v/>
      </c>
      <c r="E3889" s="37">
        <f>IF('📄 RON MIẾNG'!B479="","",'📄 RON MIẾNG'!H479)</f>
        <v/>
      </c>
      <c r="F3889" s="37">
        <f>IF('📄 RON MIẾNG'!B479="","",'📄 RON MIẾNG'!I479)</f>
        <v/>
      </c>
      <c r="G3889" s="37">
        <f>IF('📄 RON MIẾNG'!B479="","",'📄 RON MIẾNG'!J479)</f>
        <v/>
      </c>
      <c r="H3889" s="37">
        <f>IF('📄 RON MIẾNG'!B479="","",'📄 RON MIẾNG'!K479)</f>
        <v/>
      </c>
      <c r="I3889" s="37">
        <f>IF('📄 RON MIẾNG'!B479="","",'📄 RON MIẾNG'!L479)</f>
        <v/>
      </c>
      <c r="J3889">
        <f>IF('📄 RON MIẾNG'!B479="","","")</f>
        <v/>
      </c>
      <c r="L3889">
        <f>N(L3888)+IF(AND('🔎 TRA CỨU NHANH'!$C$2&lt;&gt;"",OR(ISNUMBER(SEARCH('🔎 TRA CỨU NHANH'!$C$2,$A3889)),ISNUMBER(SEARCH('🔎 TRA CỨU NHANH'!$C$2,$B3889)))),1,0)</f>
        <v/>
      </c>
      <c r="M3889">
        <f>IF(L3889&gt;N(L3888),L3889,"")</f>
        <v/>
      </c>
      <c r="N3889">
        <f>N(N3888)+IF(AND('💰 BÁO GIÁ'!$C$27&lt;&gt;"",OR(ISNUMBER(SEARCH('💰 BÁO GIÁ'!$C$27,$A3889)),ISNUMBER(SEARCH('💰 BÁO GIÁ'!$C$27,$B3889)))),1,0)</f>
        <v/>
      </c>
      <c r="O3889">
        <f>IF(N3889&gt;N(N3888),N3889,"")</f>
        <v/>
      </c>
    </row>
    <row r="3890">
      <c r="A3890">
        <f>IF('📄 RON MIẾNG'!B480="","",'📄 RON MIẾNG'!B480)</f>
        <v/>
      </c>
      <c r="B3890">
        <f>IF('📄 RON MIẾNG'!B480="","",'📄 RON MIẾNG'!C480)</f>
        <v/>
      </c>
      <c r="C3890">
        <f>IF('📄 RON MIẾNG'!B480="","","Ron miếng")</f>
        <v/>
      </c>
      <c r="D3890">
        <f>IF('📄 RON MIẾNG'!B480="","",'📄 RON MIẾNG'!F480)</f>
        <v/>
      </c>
      <c r="E3890" s="37">
        <f>IF('📄 RON MIẾNG'!B480="","",'📄 RON MIẾNG'!H480)</f>
        <v/>
      </c>
      <c r="F3890" s="37">
        <f>IF('📄 RON MIẾNG'!B480="","",'📄 RON MIẾNG'!I480)</f>
        <v/>
      </c>
      <c r="G3890" s="37">
        <f>IF('📄 RON MIẾNG'!B480="","",'📄 RON MIẾNG'!J480)</f>
        <v/>
      </c>
      <c r="H3890" s="37">
        <f>IF('📄 RON MIẾNG'!B480="","",'📄 RON MIẾNG'!K480)</f>
        <v/>
      </c>
      <c r="I3890" s="37">
        <f>IF('📄 RON MIẾNG'!B480="","",'📄 RON MIẾNG'!L480)</f>
        <v/>
      </c>
      <c r="J3890">
        <f>IF('📄 RON MIẾNG'!B480="","","")</f>
        <v/>
      </c>
      <c r="L3890">
        <f>N(L3889)+IF(AND('🔎 TRA CỨU NHANH'!$C$2&lt;&gt;"",OR(ISNUMBER(SEARCH('🔎 TRA CỨU NHANH'!$C$2,$A3890)),ISNUMBER(SEARCH('🔎 TRA CỨU NHANH'!$C$2,$B3890)))),1,0)</f>
        <v/>
      </c>
      <c r="M3890">
        <f>IF(L3890&gt;N(L3889),L3890,"")</f>
        <v/>
      </c>
      <c r="N3890">
        <f>N(N3889)+IF(AND('💰 BÁO GIÁ'!$C$27&lt;&gt;"",OR(ISNUMBER(SEARCH('💰 BÁO GIÁ'!$C$27,$A3890)),ISNUMBER(SEARCH('💰 BÁO GIÁ'!$C$27,$B3890)))),1,0)</f>
        <v/>
      </c>
      <c r="O3890">
        <f>IF(N3890&gt;N(N3889),N3890,"")</f>
        <v/>
      </c>
    </row>
    <row r="3891">
      <c r="A3891">
        <f>IF('📄 RON MIẾNG'!B481="","",'📄 RON MIẾNG'!B481)</f>
        <v/>
      </c>
      <c r="B3891">
        <f>IF('📄 RON MIẾNG'!B481="","",'📄 RON MIẾNG'!C481)</f>
        <v/>
      </c>
      <c r="C3891">
        <f>IF('📄 RON MIẾNG'!B481="","","Ron miếng")</f>
        <v/>
      </c>
      <c r="D3891">
        <f>IF('📄 RON MIẾNG'!B481="","",'📄 RON MIẾNG'!F481)</f>
        <v/>
      </c>
      <c r="E3891" s="37">
        <f>IF('📄 RON MIẾNG'!B481="","",'📄 RON MIẾNG'!H481)</f>
        <v/>
      </c>
      <c r="F3891" s="37">
        <f>IF('📄 RON MIẾNG'!B481="","",'📄 RON MIẾNG'!I481)</f>
        <v/>
      </c>
      <c r="G3891" s="37">
        <f>IF('📄 RON MIẾNG'!B481="","",'📄 RON MIẾNG'!J481)</f>
        <v/>
      </c>
      <c r="H3891" s="37">
        <f>IF('📄 RON MIẾNG'!B481="","",'📄 RON MIẾNG'!K481)</f>
        <v/>
      </c>
      <c r="I3891" s="37">
        <f>IF('📄 RON MIẾNG'!B481="","",'📄 RON MIẾNG'!L481)</f>
        <v/>
      </c>
      <c r="J3891">
        <f>IF('📄 RON MIẾNG'!B481="","","")</f>
        <v/>
      </c>
      <c r="L3891">
        <f>N(L3890)+IF(AND('🔎 TRA CỨU NHANH'!$C$2&lt;&gt;"",OR(ISNUMBER(SEARCH('🔎 TRA CỨU NHANH'!$C$2,$A3891)),ISNUMBER(SEARCH('🔎 TRA CỨU NHANH'!$C$2,$B3891)))),1,0)</f>
        <v/>
      </c>
      <c r="M3891">
        <f>IF(L3891&gt;N(L3890),L3891,"")</f>
        <v/>
      </c>
      <c r="N3891">
        <f>N(N3890)+IF(AND('💰 BÁO GIÁ'!$C$27&lt;&gt;"",OR(ISNUMBER(SEARCH('💰 BÁO GIÁ'!$C$27,$A3891)),ISNUMBER(SEARCH('💰 BÁO GIÁ'!$C$27,$B3891)))),1,0)</f>
        <v/>
      </c>
      <c r="O3891">
        <f>IF(N3891&gt;N(N3890),N3891,"")</f>
        <v/>
      </c>
    </row>
    <row r="3892">
      <c r="A3892">
        <f>IF('📄 RON MIẾNG'!B482="","",'📄 RON MIẾNG'!B482)</f>
        <v/>
      </c>
      <c r="B3892">
        <f>IF('📄 RON MIẾNG'!B482="","",'📄 RON MIẾNG'!C482)</f>
        <v/>
      </c>
      <c r="C3892">
        <f>IF('📄 RON MIẾNG'!B482="","","Ron miếng")</f>
        <v/>
      </c>
      <c r="D3892">
        <f>IF('📄 RON MIẾNG'!B482="","",'📄 RON MIẾNG'!F482)</f>
        <v/>
      </c>
      <c r="E3892" s="37">
        <f>IF('📄 RON MIẾNG'!B482="","",'📄 RON MIẾNG'!H482)</f>
        <v/>
      </c>
      <c r="F3892" s="37">
        <f>IF('📄 RON MIẾNG'!B482="","",'📄 RON MIẾNG'!I482)</f>
        <v/>
      </c>
      <c r="G3892" s="37">
        <f>IF('📄 RON MIẾNG'!B482="","",'📄 RON MIẾNG'!J482)</f>
        <v/>
      </c>
      <c r="H3892" s="37">
        <f>IF('📄 RON MIẾNG'!B482="","",'📄 RON MIẾNG'!K482)</f>
        <v/>
      </c>
      <c r="I3892" s="37">
        <f>IF('📄 RON MIẾNG'!B482="","",'📄 RON MIẾNG'!L482)</f>
        <v/>
      </c>
      <c r="J3892">
        <f>IF('📄 RON MIẾNG'!B482="","","")</f>
        <v/>
      </c>
      <c r="L3892">
        <f>N(L3891)+IF(AND('🔎 TRA CỨU NHANH'!$C$2&lt;&gt;"",OR(ISNUMBER(SEARCH('🔎 TRA CỨU NHANH'!$C$2,$A3892)),ISNUMBER(SEARCH('🔎 TRA CỨU NHANH'!$C$2,$B3892)))),1,0)</f>
        <v/>
      </c>
      <c r="M3892">
        <f>IF(L3892&gt;N(L3891),L3892,"")</f>
        <v/>
      </c>
      <c r="N3892">
        <f>N(N3891)+IF(AND('💰 BÁO GIÁ'!$C$27&lt;&gt;"",OR(ISNUMBER(SEARCH('💰 BÁO GIÁ'!$C$27,$A3892)),ISNUMBER(SEARCH('💰 BÁO GIÁ'!$C$27,$B3892)))),1,0)</f>
        <v/>
      </c>
      <c r="O3892">
        <f>IF(N3892&gt;N(N3891),N3892,"")</f>
        <v/>
      </c>
    </row>
    <row r="3893">
      <c r="A3893">
        <f>IF('📄 RON MIẾNG'!B483="","",'📄 RON MIẾNG'!B483)</f>
        <v/>
      </c>
      <c r="B3893">
        <f>IF('📄 RON MIẾNG'!B483="","",'📄 RON MIẾNG'!C483)</f>
        <v/>
      </c>
      <c r="C3893">
        <f>IF('📄 RON MIẾNG'!B483="","","Ron miếng")</f>
        <v/>
      </c>
      <c r="D3893">
        <f>IF('📄 RON MIẾNG'!B483="","",'📄 RON MIẾNG'!F483)</f>
        <v/>
      </c>
      <c r="E3893" s="37">
        <f>IF('📄 RON MIẾNG'!B483="","",'📄 RON MIẾNG'!H483)</f>
        <v/>
      </c>
      <c r="F3893" s="37">
        <f>IF('📄 RON MIẾNG'!B483="","",'📄 RON MIẾNG'!I483)</f>
        <v/>
      </c>
      <c r="G3893" s="37">
        <f>IF('📄 RON MIẾNG'!B483="","",'📄 RON MIẾNG'!J483)</f>
        <v/>
      </c>
      <c r="H3893" s="37">
        <f>IF('📄 RON MIẾNG'!B483="","",'📄 RON MIẾNG'!K483)</f>
        <v/>
      </c>
      <c r="I3893" s="37">
        <f>IF('📄 RON MIẾNG'!B483="","",'📄 RON MIẾNG'!L483)</f>
        <v/>
      </c>
      <c r="J3893">
        <f>IF('📄 RON MIẾNG'!B483="","","")</f>
        <v/>
      </c>
      <c r="L3893">
        <f>N(L3892)+IF(AND('🔎 TRA CỨU NHANH'!$C$2&lt;&gt;"",OR(ISNUMBER(SEARCH('🔎 TRA CỨU NHANH'!$C$2,$A3893)),ISNUMBER(SEARCH('🔎 TRA CỨU NHANH'!$C$2,$B3893)))),1,0)</f>
        <v/>
      </c>
      <c r="M3893">
        <f>IF(L3893&gt;N(L3892),L3893,"")</f>
        <v/>
      </c>
      <c r="N3893">
        <f>N(N3892)+IF(AND('💰 BÁO GIÁ'!$C$27&lt;&gt;"",OR(ISNUMBER(SEARCH('💰 BÁO GIÁ'!$C$27,$A3893)),ISNUMBER(SEARCH('💰 BÁO GIÁ'!$C$27,$B3893)))),1,0)</f>
        <v/>
      </c>
      <c r="O3893">
        <f>IF(N3893&gt;N(N3892),N3893,"")</f>
        <v/>
      </c>
    </row>
    <row r="3894">
      <c r="A3894">
        <f>IF('📄 RON MIẾNG'!B484="","",'📄 RON MIẾNG'!B484)</f>
        <v/>
      </c>
      <c r="B3894">
        <f>IF('📄 RON MIẾNG'!B484="","",'📄 RON MIẾNG'!C484)</f>
        <v/>
      </c>
      <c r="C3894">
        <f>IF('📄 RON MIẾNG'!B484="","","Ron miếng")</f>
        <v/>
      </c>
      <c r="D3894">
        <f>IF('📄 RON MIẾNG'!B484="","",'📄 RON MIẾNG'!F484)</f>
        <v/>
      </c>
      <c r="E3894" s="37">
        <f>IF('📄 RON MIẾNG'!B484="","",'📄 RON MIẾNG'!H484)</f>
        <v/>
      </c>
      <c r="F3894" s="37">
        <f>IF('📄 RON MIẾNG'!B484="","",'📄 RON MIẾNG'!I484)</f>
        <v/>
      </c>
      <c r="G3894" s="37">
        <f>IF('📄 RON MIẾNG'!B484="","",'📄 RON MIẾNG'!J484)</f>
        <v/>
      </c>
      <c r="H3894" s="37">
        <f>IF('📄 RON MIẾNG'!B484="","",'📄 RON MIẾNG'!K484)</f>
        <v/>
      </c>
      <c r="I3894" s="37">
        <f>IF('📄 RON MIẾNG'!B484="","",'📄 RON MIẾNG'!L484)</f>
        <v/>
      </c>
      <c r="J3894">
        <f>IF('📄 RON MIẾNG'!B484="","","")</f>
        <v/>
      </c>
      <c r="L3894">
        <f>N(L3893)+IF(AND('🔎 TRA CỨU NHANH'!$C$2&lt;&gt;"",OR(ISNUMBER(SEARCH('🔎 TRA CỨU NHANH'!$C$2,$A3894)),ISNUMBER(SEARCH('🔎 TRA CỨU NHANH'!$C$2,$B3894)))),1,0)</f>
        <v/>
      </c>
      <c r="M3894">
        <f>IF(L3894&gt;N(L3893),L3894,"")</f>
        <v/>
      </c>
      <c r="N3894">
        <f>N(N3893)+IF(AND('💰 BÁO GIÁ'!$C$27&lt;&gt;"",OR(ISNUMBER(SEARCH('💰 BÁO GIÁ'!$C$27,$A3894)),ISNUMBER(SEARCH('💰 BÁO GIÁ'!$C$27,$B3894)))),1,0)</f>
        <v/>
      </c>
      <c r="O3894">
        <f>IF(N3894&gt;N(N3893),N3894,"")</f>
        <v/>
      </c>
    </row>
    <row r="3895">
      <c r="A3895">
        <f>IF('📄 RON MIẾNG'!B485="","",'📄 RON MIẾNG'!B485)</f>
        <v/>
      </c>
      <c r="B3895">
        <f>IF('📄 RON MIẾNG'!B485="","",'📄 RON MIẾNG'!C485)</f>
        <v/>
      </c>
      <c r="C3895">
        <f>IF('📄 RON MIẾNG'!B485="","","Ron miếng")</f>
        <v/>
      </c>
      <c r="D3895">
        <f>IF('📄 RON MIẾNG'!B485="","",'📄 RON MIẾNG'!F485)</f>
        <v/>
      </c>
      <c r="E3895" s="37">
        <f>IF('📄 RON MIẾNG'!B485="","",'📄 RON MIẾNG'!H485)</f>
        <v/>
      </c>
      <c r="F3895" s="37">
        <f>IF('📄 RON MIẾNG'!B485="","",'📄 RON MIẾNG'!I485)</f>
        <v/>
      </c>
      <c r="G3895" s="37">
        <f>IF('📄 RON MIẾNG'!B485="","",'📄 RON MIẾNG'!J485)</f>
        <v/>
      </c>
      <c r="H3895" s="37">
        <f>IF('📄 RON MIẾNG'!B485="","",'📄 RON MIẾNG'!K485)</f>
        <v/>
      </c>
      <c r="I3895" s="37">
        <f>IF('📄 RON MIẾNG'!B485="","",'📄 RON MIẾNG'!L485)</f>
        <v/>
      </c>
      <c r="J3895">
        <f>IF('📄 RON MIẾNG'!B485="","","")</f>
        <v/>
      </c>
      <c r="L3895">
        <f>N(L3894)+IF(AND('🔎 TRA CỨU NHANH'!$C$2&lt;&gt;"",OR(ISNUMBER(SEARCH('🔎 TRA CỨU NHANH'!$C$2,$A3895)),ISNUMBER(SEARCH('🔎 TRA CỨU NHANH'!$C$2,$B3895)))),1,0)</f>
        <v/>
      </c>
      <c r="M3895">
        <f>IF(L3895&gt;N(L3894),L3895,"")</f>
        <v/>
      </c>
      <c r="N3895">
        <f>N(N3894)+IF(AND('💰 BÁO GIÁ'!$C$27&lt;&gt;"",OR(ISNUMBER(SEARCH('💰 BÁO GIÁ'!$C$27,$A3895)),ISNUMBER(SEARCH('💰 BÁO GIÁ'!$C$27,$B3895)))),1,0)</f>
        <v/>
      </c>
      <c r="O3895">
        <f>IF(N3895&gt;N(N3894),N3895,"")</f>
        <v/>
      </c>
    </row>
    <row r="3896">
      <c r="A3896">
        <f>IF('📄 RON MIẾNG'!B486="","",'📄 RON MIẾNG'!B486)</f>
        <v/>
      </c>
      <c r="B3896">
        <f>IF('📄 RON MIẾNG'!B486="","",'📄 RON MIẾNG'!C486)</f>
        <v/>
      </c>
      <c r="C3896">
        <f>IF('📄 RON MIẾNG'!B486="","","Ron miếng")</f>
        <v/>
      </c>
      <c r="D3896">
        <f>IF('📄 RON MIẾNG'!B486="","",'📄 RON MIẾNG'!F486)</f>
        <v/>
      </c>
      <c r="E3896" s="37">
        <f>IF('📄 RON MIẾNG'!B486="","",'📄 RON MIẾNG'!H486)</f>
        <v/>
      </c>
      <c r="F3896" s="37">
        <f>IF('📄 RON MIẾNG'!B486="","",'📄 RON MIẾNG'!I486)</f>
        <v/>
      </c>
      <c r="G3896" s="37">
        <f>IF('📄 RON MIẾNG'!B486="","",'📄 RON MIẾNG'!J486)</f>
        <v/>
      </c>
      <c r="H3896" s="37">
        <f>IF('📄 RON MIẾNG'!B486="","",'📄 RON MIẾNG'!K486)</f>
        <v/>
      </c>
      <c r="I3896" s="37">
        <f>IF('📄 RON MIẾNG'!B486="","",'📄 RON MIẾNG'!L486)</f>
        <v/>
      </c>
      <c r="J3896">
        <f>IF('📄 RON MIẾNG'!B486="","","")</f>
        <v/>
      </c>
      <c r="L3896">
        <f>N(L3895)+IF(AND('🔎 TRA CỨU NHANH'!$C$2&lt;&gt;"",OR(ISNUMBER(SEARCH('🔎 TRA CỨU NHANH'!$C$2,$A3896)),ISNUMBER(SEARCH('🔎 TRA CỨU NHANH'!$C$2,$B3896)))),1,0)</f>
        <v/>
      </c>
      <c r="M3896">
        <f>IF(L3896&gt;N(L3895),L3896,"")</f>
        <v/>
      </c>
      <c r="N3896">
        <f>N(N3895)+IF(AND('💰 BÁO GIÁ'!$C$27&lt;&gt;"",OR(ISNUMBER(SEARCH('💰 BÁO GIÁ'!$C$27,$A3896)),ISNUMBER(SEARCH('💰 BÁO GIÁ'!$C$27,$B3896)))),1,0)</f>
        <v/>
      </c>
      <c r="O3896">
        <f>IF(N3896&gt;N(N3895),N3896,"")</f>
        <v/>
      </c>
    </row>
    <row r="3897">
      <c r="A3897">
        <f>IF('📄 RON MIẾNG'!B487="","",'📄 RON MIẾNG'!B487)</f>
        <v/>
      </c>
      <c r="B3897">
        <f>IF('📄 RON MIẾNG'!B487="","",'📄 RON MIẾNG'!C487)</f>
        <v/>
      </c>
      <c r="C3897">
        <f>IF('📄 RON MIẾNG'!B487="","","Ron miếng")</f>
        <v/>
      </c>
      <c r="D3897">
        <f>IF('📄 RON MIẾNG'!B487="","",'📄 RON MIẾNG'!F487)</f>
        <v/>
      </c>
      <c r="E3897" s="37">
        <f>IF('📄 RON MIẾNG'!B487="","",'📄 RON MIẾNG'!H487)</f>
        <v/>
      </c>
      <c r="F3897" s="37">
        <f>IF('📄 RON MIẾNG'!B487="","",'📄 RON MIẾNG'!I487)</f>
        <v/>
      </c>
      <c r="G3897" s="37">
        <f>IF('📄 RON MIẾNG'!B487="","",'📄 RON MIẾNG'!J487)</f>
        <v/>
      </c>
      <c r="H3897" s="37">
        <f>IF('📄 RON MIẾNG'!B487="","",'📄 RON MIẾNG'!K487)</f>
        <v/>
      </c>
      <c r="I3897" s="37">
        <f>IF('📄 RON MIẾNG'!B487="","",'📄 RON MIẾNG'!L487)</f>
        <v/>
      </c>
      <c r="J3897">
        <f>IF('📄 RON MIẾNG'!B487="","","")</f>
        <v/>
      </c>
      <c r="L3897">
        <f>N(L3896)+IF(AND('🔎 TRA CỨU NHANH'!$C$2&lt;&gt;"",OR(ISNUMBER(SEARCH('🔎 TRA CỨU NHANH'!$C$2,$A3897)),ISNUMBER(SEARCH('🔎 TRA CỨU NHANH'!$C$2,$B3897)))),1,0)</f>
        <v/>
      </c>
      <c r="M3897">
        <f>IF(L3897&gt;N(L3896),L3897,"")</f>
        <v/>
      </c>
      <c r="N3897">
        <f>N(N3896)+IF(AND('💰 BÁO GIÁ'!$C$27&lt;&gt;"",OR(ISNUMBER(SEARCH('💰 BÁO GIÁ'!$C$27,$A3897)),ISNUMBER(SEARCH('💰 BÁO GIÁ'!$C$27,$B3897)))),1,0)</f>
        <v/>
      </c>
      <c r="O3897">
        <f>IF(N3897&gt;N(N3896),N3897,"")</f>
        <v/>
      </c>
    </row>
    <row r="3898">
      <c r="A3898">
        <f>IF('📄 RON MIẾNG'!B488="","",'📄 RON MIẾNG'!B488)</f>
        <v/>
      </c>
      <c r="B3898">
        <f>IF('📄 RON MIẾNG'!B488="","",'📄 RON MIẾNG'!C488)</f>
        <v/>
      </c>
      <c r="C3898">
        <f>IF('📄 RON MIẾNG'!B488="","","Ron miếng")</f>
        <v/>
      </c>
      <c r="D3898">
        <f>IF('📄 RON MIẾNG'!B488="","",'📄 RON MIẾNG'!F488)</f>
        <v/>
      </c>
      <c r="E3898" s="37">
        <f>IF('📄 RON MIẾNG'!B488="","",'📄 RON MIẾNG'!H488)</f>
        <v/>
      </c>
      <c r="F3898" s="37">
        <f>IF('📄 RON MIẾNG'!B488="","",'📄 RON MIẾNG'!I488)</f>
        <v/>
      </c>
      <c r="G3898" s="37">
        <f>IF('📄 RON MIẾNG'!B488="","",'📄 RON MIẾNG'!J488)</f>
        <v/>
      </c>
      <c r="H3898" s="37">
        <f>IF('📄 RON MIẾNG'!B488="","",'📄 RON MIẾNG'!K488)</f>
        <v/>
      </c>
      <c r="I3898" s="37">
        <f>IF('📄 RON MIẾNG'!B488="","",'📄 RON MIẾNG'!L488)</f>
        <v/>
      </c>
      <c r="J3898">
        <f>IF('📄 RON MIẾNG'!B488="","","")</f>
        <v/>
      </c>
      <c r="L3898">
        <f>N(L3897)+IF(AND('🔎 TRA CỨU NHANH'!$C$2&lt;&gt;"",OR(ISNUMBER(SEARCH('🔎 TRA CỨU NHANH'!$C$2,$A3898)),ISNUMBER(SEARCH('🔎 TRA CỨU NHANH'!$C$2,$B3898)))),1,0)</f>
        <v/>
      </c>
      <c r="M3898">
        <f>IF(L3898&gt;N(L3897),L3898,"")</f>
        <v/>
      </c>
      <c r="N3898">
        <f>N(N3897)+IF(AND('💰 BÁO GIÁ'!$C$27&lt;&gt;"",OR(ISNUMBER(SEARCH('💰 BÁO GIÁ'!$C$27,$A3898)),ISNUMBER(SEARCH('💰 BÁO GIÁ'!$C$27,$B3898)))),1,0)</f>
        <v/>
      </c>
      <c r="O3898">
        <f>IF(N3898&gt;N(N3897),N3898,"")</f>
        <v/>
      </c>
    </row>
    <row r="3899">
      <c r="A3899">
        <f>IF('📄 RON MIẾNG'!B489="","",'📄 RON MIẾNG'!B489)</f>
        <v/>
      </c>
      <c r="B3899">
        <f>IF('📄 RON MIẾNG'!B489="","",'📄 RON MIẾNG'!C489)</f>
        <v/>
      </c>
      <c r="C3899">
        <f>IF('📄 RON MIẾNG'!B489="","","Ron miếng")</f>
        <v/>
      </c>
      <c r="D3899">
        <f>IF('📄 RON MIẾNG'!B489="","",'📄 RON MIẾNG'!F489)</f>
        <v/>
      </c>
      <c r="E3899" s="37">
        <f>IF('📄 RON MIẾNG'!B489="","",'📄 RON MIẾNG'!H489)</f>
        <v/>
      </c>
      <c r="F3899" s="37">
        <f>IF('📄 RON MIẾNG'!B489="","",'📄 RON MIẾNG'!I489)</f>
        <v/>
      </c>
      <c r="G3899" s="37">
        <f>IF('📄 RON MIẾNG'!B489="","",'📄 RON MIẾNG'!J489)</f>
        <v/>
      </c>
      <c r="H3899" s="37">
        <f>IF('📄 RON MIẾNG'!B489="","",'📄 RON MIẾNG'!K489)</f>
        <v/>
      </c>
      <c r="I3899" s="37">
        <f>IF('📄 RON MIẾNG'!B489="","",'📄 RON MIẾNG'!L489)</f>
        <v/>
      </c>
      <c r="J3899">
        <f>IF('📄 RON MIẾNG'!B489="","","")</f>
        <v/>
      </c>
      <c r="L3899">
        <f>N(L3898)+IF(AND('🔎 TRA CỨU NHANH'!$C$2&lt;&gt;"",OR(ISNUMBER(SEARCH('🔎 TRA CỨU NHANH'!$C$2,$A3899)),ISNUMBER(SEARCH('🔎 TRA CỨU NHANH'!$C$2,$B3899)))),1,0)</f>
        <v/>
      </c>
      <c r="M3899">
        <f>IF(L3899&gt;N(L3898),L3899,"")</f>
        <v/>
      </c>
      <c r="N3899">
        <f>N(N3898)+IF(AND('💰 BÁO GIÁ'!$C$27&lt;&gt;"",OR(ISNUMBER(SEARCH('💰 BÁO GIÁ'!$C$27,$A3899)),ISNUMBER(SEARCH('💰 BÁO GIÁ'!$C$27,$B3899)))),1,0)</f>
        <v/>
      </c>
      <c r="O3899">
        <f>IF(N3899&gt;N(N3898),N3899,"")</f>
        <v/>
      </c>
    </row>
    <row r="3900">
      <c r="A3900">
        <f>IF('📄 RON MIẾNG'!B490="","",'📄 RON MIẾNG'!B490)</f>
        <v/>
      </c>
      <c r="B3900">
        <f>IF('📄 RON MIẾNG'!B490="","",'📄 RON MIẾNG'!C490)</f>
        <v/>
      </c>
      <c r="C3900">
        <f>IF('📄 RON MIẾNG'!B490="","","Ron miếng")</f>
        <v/>
      </c>
      <c r="D3900">
        <f>IF('📄 RON MIẾNG'!B490="","",'📄 RON MIẾNG'!F490)</f>
        <v/>
      </c>
      <c r="E3900" s="37">
        <f>IF('📄 RON MIẾNG'!B490="","",'📄 RON MIẾNG'!H490)</f>
        <v/>
      </c>
      <c r="F3900" s="37">
        <f>IF('📄 RON MIẾNG'!B490="","",'📄 RON MIẾNG'!I490)</f>
        <v/>
      </c>
      <c r="G3900" s="37">
        <f>IF('📄 RON MIẾNG'!B490="","",'📄 RON MIẾNG'!J490)</f>
        <v/>
      </c>
      <c r="H3900" s="37">
        <f>IF('📄 RON MIẾNG'!B490="","",'📄 RON MIẾNG'!K490)</f>
        <v/>
      </c>
      <c r="I3900" s="37">
        <f>IF('📄 RON MIẾNG'!B490="","",'📄 RON MIẾNG'!L490)</f>
        <v/>
      </c>
      <c r="J3900">
        <f>IF('📄 RON MIẾNG'!B490="","","")</f>
        <v/>
      </c>
      <c r="L3900">
        <f>N(L3899)+IF(AND('🔎 TRA CỨU NHANH'!$C$2&lt;&gt;"",OR(ISNUMBER(SEARCH('🔎 TRA CỨU NHANH'!$C$2,$A3900)),ISNUMBER(SEARCH('🔎 TRA CỨU NHANH'!$C$2,$B3900)))),1,0)</f>
        <v/>
      </c>
      <c r="M3900">
        <f>IF(L3900&gt;N(L3899),L3900,"")</f>
        <v/>
      </c>
      <c r="N3900">
        <f>N(N3899)+IF(AND('💰 BÁO GIÁ'!$C$27&lt;&gt;"",OR(ISNUMBER(SEARCH('💰 BÁO GIÁ'!$C$27,$A3900)),ISNUMBER(SEARCH('💰 BÁO GIÁ'!$C$27,$B3900)))),1,0)</f>
        <v/>
      </c>
      <c r="O3900">
        <f>IF(N3900&gt;N(N3899),N3900,"")</f>
        <v/>
      </c>
    </row>
    <row r="3901">
      <c r="A3901">
        <f>IF('📄 RON MIẾNG'!B491="","",'📄 RON MIẾNG'!B491)</f>
        <v/>
      </c>
      <c r="B3901">
        <f>IF('📄 RON MIẾNG'!B491="","",'📄 RON MIẾNG'!C491)</f>
        <v/>
      </c>
      <c r="C3901">
        <f>IF('📄 RON MIẾNG'!B491="","","Ron miếng")</f>
        <v/>
      </c>
      <c r="D3901">
        <f>IF('📄 RON MIẾNG'!B491="","",'📄 RON MIẾNG'!F491)</f>
        <v/>
      </c>
      <c r="E3901" s="37">
        <f>IF('📄 RON MIẾNG'!B491="","",'📄 RON MIẾNG'!H491)</f>
        <v/>
      </c>
      <c r="F3901" s="37">
        <f>IF('📄 RON MIẾNG'!B491="","",'📄 RON MIẾNG'!I491)</f>
        <v/>
      </c>
      <c r="G3901" s="37">
        <f>IF('📄 RON MIẾNG'!B491="","",'📄 RON MIẾNG'!J491)</f>
        <v/>
      </c>
      <c r="H3901" s="37">
        <f>IF('📄 RON MIẾNG'!B491="","",'📄 RON MIẾNG'!K491)</f>
        <v/>
      </c>
      <c r="I3901" s="37">
        <f>IF('📄 RON MIẾNG'!B491="","",'📄 RON MIẾNG'!L491)</f>
        <v/>
      </c>
      <c r="J3901">
        <f>IF('📄 RON MIẾNG'!B491="","","")</f>
        <v/>
      </c>
      <c r="L3901">
        <f>N(L3900)+IF(AND('🔎 TRA CỨU NHANH'!$C$2&lt;&gt;"",OR(ISNUMBER(SEARCH('🔎 TRA CỨU NHANH'!$C$2,$A3901)),ISNUMBER(SEARCH('🔎 TRA CỨU NHANH'!$C$2,$B3901)))),1,0)</f>
        <v/>
      </c>
      <c r="M3901">
        <f>IF(L3901&gt;N(L3900),L3901,"")</f>
        <v/>
      </c>
      <c r="N3901">
        <f>N(N3900)+IF(AND('💰 BÁO GIÁ'!$C$27&lt;&gt;"",OR(ISNUMBER(SEARCH('💰 BÁO GIÁ'!$C$27,$A3901)),ISNUMBER(SEARCH('💰 BÁO GIÁ'!$C$27,$B3901)))),1,0)</f>
        <v/>
      </c>
      <c r="O3901">
        <f>IF(N3901&gt;N(N3900),N3901,"")</f>
        <v/>
      </c>
    </row>
    <row r="3902">
      <c r="A3902">
        <f>IF('📄 RON MIẾNG'!B492="","",'📄 RON MIẾNG'!B492)</f>
        <v/>
      </c>
      <c r="B3902">
        <f>IF('📄 RON MIẾNG'!B492="","",'📄 RON MIẾNG'!C492)</f>
        <v/>
      </c>
      <c r="C3902">
        <f>IF('📄 RON MIẾNG'!B492="","","Ron miếng")</f>
        <v/>
      </c>
      <c r="D3902">
        <f>IF('📄 RON MIẾNG'!B492="","",'📄 RON MIẾNG'!F492)</f>
        <v/>
      </c>
      <c r="E3902" s="37">
        <f>IF('📄 RON MIẾNG'!B492="","",'📄 RON MIẾNG'!H492)</f>
        <v/>
      </c>
      <c r="F3902" s="37">
        <f>IF('📄 RON MIẾNG'!B492="","",'📄 RON MIẾNG'!I492)</f>
        <v/>
      </c>
      <c r="G3902" s="37">
        <f>IF('📄 RON MIẾNG'!B492="","",'📄 RON MIẾNG'!J492)</f>
        <v/>
      </c>
      <c r="H3902" s="37">
        <f>IF('📄 RON MIẾNG'!B492="","",'📄 RON MIẾNG'!K492)</f>
        <v/>
      </c>
      <c r="I3902" s="37">
        <f>IF('📄 RON MIẾNG'!B492="","",'📄 RON MIẾNG'!L492)</f>
        <v/>
      </c>
      <c r="J3902">
        <f>IF('📄 RON MIẾNG'!B492="","","")</f>
        <v/>
      </c>
      <c r="L3902">
        <f>N(L3901)+IF(AND('🔎 TRA CỨU NHANH'!$C$2&lt;&gt;"",OR(ISNUMBER(SEARCH('🔎 TRA CỨU NHANH'!$C$2,$A3902)),ISNUMBER(SEARCH('🔎 TRA CỨU NHANH'!$C$2,$B3902)))),1,0)</f>
        <v/>
      </c>
      <c r="M3902">
        <f>IF(L3902&gt;N(L3901),L3902,"")</f>
        <v/>
      </c>
      <c r="N3902">
        <f>N(N3901)+IF(AND('💰 BÁO GIÁ'!$C$27&lt;&gt;"",OR(ISNUMBER(SEARCH('💰 BÁO GIÁ'!$C$27,$A3902)),ISNUMBER(SEARCH('💰 BÁO GIÁ'!$C$27,$B3902)))),1,0)</f>
        <v/>
      </c>
      <c r="O3902">
        <f>IF(N3902&gt;N(N3901),N3902,"")</f>
        <v/>
      </c>
    </row>
    <row r="3903">
      <c r="A3903">
        <f>IF('📄 RON MIẾNG'!B493="","",'📄 RON MIẾNG'!B493)</f>
        <v/>
      </c>
      <c r="B3903">
        <f>IF('📄 RON MIẾNG'!B493="","",'📄 RON MIẾNG'!C493)</f>
        <v/>
      </c>
      <c r="C3903">
        <f>IF('📄 RON MIẾNG'!B493="","","Ron miếng")</f>
        <v/>
      </c>
      <c r="D3903">
        <f>IF('📄 RON MIẾNG'!B493="","",'📄 RON MIẾNG'!F493)</f>
        <v/>
      </c>
      <c r="E3903">
        <f>IF('📄 RON MIẾNG'!B493="","",'📄 RON MIẾNG'!H493)</f>
        <v/>
      </c>
      <c r="F3903">
        <f>IF('📄 RON MIẾNG'!B493="","",'📄 RON MIẾNG'!I493)</f>
        <v/>
      </c>
      <c r="G3903">
        <f>IF('📄 RON MIẾNG'!B493="","",'📄 RON MIẾNG'!J493)</f>
        <v/>
      </c>
      <c r="H3903">
        <f>IF('📄 RON MIẾNG'!B493="","",'📄 RON MIẾNG'!K493)</f>
        <v/>
      </c>
      <c r="I3903">
        <f>IF('📄 RON MIẾNG'!B493="","",'📄 RON MIẾNG'!L493)</f>
        <v/>
      </c>
      <c r="J3903">
        <f>IF('📄 RON MIẾNG'!B493="","","")</f>
        <v/>
      </c>
      <c r="L3903">
        <f>N(L3902)+IF(AND('🔎 TRA CỨU NHANH'!$C$2&lt;&gt;"",OR(ISNUMBER(SEARCH('🔎 TRA CỨU NHANH'!$C$2,$A3903)),ISNUMBER(SEARCH('🔎 TRA CỨU NHANH'!$C$2,$B3903)))),1,0)</f>
        <v/>
      </c>
      <c r="M3903">
        <f>IF(L3903&gt;N(L3902),L3903,"")</f>
        <v/>
      </c>
      <c r="N3903">
        <f>N(N3902)+IF(AND('💰 BÁO GIÁ'!$C$27&lt;&gt;"",OR(ISNUMBER(SEARCH('💰 BÁO GIÁ'!$C$27,$A3903)),ISNUMBER(SEARCH('💰 BÁO GIÁ'!$C$27,$B3903)))),1,0)</f>
        <v/>
      </c>
      <c r="O3903">
        <f>IF(N3903&gt;N(N3902),N3903,"")</f>
        <v/>
      </c>
    </row>
    <row r="3904">
      <c r="A3904">
        <f>IF('📄 RON MIẾNG'!B494="","",'📄 RON MIẾNG'!B494)</f>
        <v/>
      </c>
      <c r="B3904">
        <f>IF('📄 RON MIẾNG'!B494="","",'📄 RON MIẾNG'!C494)</f>
        <v/>
      </c>
      <c r="C3904">
        <f>IF('📄 RON MIẾNG'!B494="","","Ron miếng")</f>
        <v/>
      </c>
      <c r="D3904">
        <f>IF('📄 RON MIẾNG'!B494="","",'📄 RON MIẾNG'!F494)</f>
        <v/>
      </c>
      <c r="E3904" s="37">
        <f>IF('📄 RON MIẾNG'!B494="","",'📄 RON MIẾNG'!H494)</f>
        <v/>
      </c>
      <c r="F3904" s="37">
        <f>IF('📄 RON MIẾNG'!B494="","",'📄 RON MIẾNG'!I494)</f>
        <v/>
      </c>
      <c r="G3904" s="37">
        <f>IF('📄 RON MIẾNG'!B494="","",'📄 RON MIẾNG'!J494)</f>
        <v/>
      </c>
      <c r="H3904" s="37">
        <f>IF('📄 RON MIẾNG'!B494="","",'📄 RON MIẾNG'!K494)</f>
        <v/>
      </c>
      <c r="I3904" s="37">
        <f>IF('📄 RON MIẾNG'!B494="","",'📄 RON MIẾNG'!L494)</f>
        <v/>
      </c>
      <c r="J3904">
        <f>IF('📄 RON MIẾNG'!B494="","","")</f>
        <v/>
      </c>
      <c r="L3904">
        <f>N(L3903)+IF(AND('🔎 TRA CỨU NHANH'!$C$2&lt;&gt;"",OR(ISNUMBER(SEARCH('🔎 TRA CỨU NHANH'!$C$2,$A3904)),ISNUMBER(SEARCH('🔎 TRA CỨU NHANH'!$C$2,$B3904)))),1,0)</f>
        <v/>
      </c>
      <c r="M3904">
        <f>IF(L3904&gt;N(L3903),L3904,"")</f>
        <v/>
      </c>
      <c r="N3904">
        <f>N(N3903)+IF(AND('💰 BÁO GIÁ'!$C$27&lt;&gt;"",OR(ISNUMBER(SEARCH('💰 BÁO GIÁ'!$C$27,$A3904)),ISNUMBER(SEARCH('💰 BÁO GIÁ'!$C$27,$B3904)))),1,0)</f>
        <v/>
      </c>
      <c r="O3904">
        <f>IF(N3904&gt;N(N3903),N3904,"")</f>
        <v/>
      </c>
    </row>
    <row r="3905">
      <c r="A3905">
        <f>IF('📄 RON MIẾNG'!B495="","",'📄 RON MIẾNG'!B495)</f>
        <v/>
      </c>
      <c r="B3905">
        <f>IF('📄 RON MIẾNG'!B495="","",'📄 RON MIẾNG'!C495)</f>
        <v/>
      </c>
      <c r="C3905">
        <f>IF('📄 RON MIẾNG'!B495="","","Ron miếng")</f>
        <v/>
      </c>
      <c r="D3905">
        <f>IF('📄 RON MIẾNG'!B495="","",'📄 RON MIẾNG'!F495)</f>
        <v/>
      </c>
      <c r="E3905">
        <f>IF('📄 RON MIẾNG'!B495="","",'📄 RON MIẾNG'!H495)</f>
        <v/>
      </c>
      <c r="F3905">
        <f>IF('📄 RON MIẾNG'!B495="","",'📄 RON MIẾNG'!I495)</f>
        <v/>
      </c>
      <c r="G3905">
        <f>IF('📄 RON MIẾNG'!B495="","",'📄 RON MIẾNG'!J495)</f>
        <v/>
      </c>
      <c r="H3905">
        <f>IF('📄 RON MIẾNG'!B495="","",'📄 RON MIẾNG'!K495)</f>
        <v/>
      </c>
      <c r="I3905">
        <f>IF('📄 RON MIẾNG'!B495="","",'📄 RON MIẾNG'!L495)</f>
        <v/>
      </c>
      <c r="J3905">
        <f>IF('📄 RON MIẾNG'!B495="","","")</f>
        <v/>
      </c>
      <c r="L3905">
        <f>N(L3904)+IF(AND('🔎 TRA CỨU NHANH'!$C$2&lt;&gt;"",OR(ISNUMBER(SEARCH('🔎 TRA CỨU NHANH'!$C$2,$A3905)),ISNUMBER(SEARCH('🔎 TRA CỨU NHANH'!$C$2,$B3905)))),1,0)</f>
        <v/>
      </c>
      <c r="M3905">
        <f>IF(L3905&gt;N(L3904),L3905,"")</f>
        <v/>
      </c>
      <c r="N3905">
        <f>N(N3904)+IF(AND('💰 BÁO GIÁ'!$C$27&lt;&gt;"",OR(ISNUMBER(SEARCH('💰 BÁO GIÁ'!$C$27,$A3905)),ISNUMBER(SEARCH('💰 BÁO GIÁ'!$C$27,$B3905)))),1,0)</f>
        <v/>
      </c>
      <c r="O3905">
        <f>IF(N3905&gt;N(N3904),N3905,"")</f>
        <v/>
      </c>
    </row>
    <row r="3906">
      <c r="A3906">
        <f>IF('📄 RON MIẾNG'!B496="","",'📄 RON MIẾNG'!B496)</f>
        <v/>
      </c>
      <c r="B3906">
        <f>IF('📄 RON MIẾNG'!B496="","",'📄 RON MIẾNG'!C496)</f>
        <v/>
      </c>
      <c r="C3906">
        <f>IF('📄 RON MIẾNG'!B496="","","Ron miếng")</f>
        <v/>
      </c>
      <c r="D3906">
        <f>IF('📄 RON MIẾNG'!B496="","",'📄 RON MIẾNG'!F496)</f>
        <v/>
      </c>
      <c r="E3906" s="37">
        <f>IF('📄 RON MIẾNG'!B496="","",'📄 RON MIẾNG'!H496)</f>
        <v/>
      </c>
      <c r="F3906" s="37">
        <f>IF('📄 RON MIẾNG'!B496="","",'📄 RON MIẾNG'!I496)</f>
        <v/>
      </c>
      <c r="G3906" s="37">
        <f>IF('📄 RON MIẾNG'!B496="","",'📄 RON MIẾNG'!J496)</f>
        <v/>
      </c>
      <c r="H3906" s="37">
        <f>IF('📄 RON MIẾNG'!B496="","",'📄 RON MIẾNG'!K496)</f>
        <v/>
      </c>
      <c r="I3906" s="37">
        <f>IF('📄 RON MIẾNG'!B496="","",'📄 RON MIẾNG'!L496)</f>
        <v/>
      </c>
      <c r="J3906">
        <f>IF('📄 RON MIẾNG'!B496="","","")</f>
        <v/>
      </c>
      <c r="L3906">
        <f>N(L3905)+IF(AND('🔎 TRA CỨU NHANH'!$C$2&lt;&gt;"",OR(ISNUMBER(SEARCH('🔎 TRA CỨU NHANH'!$C$2,$A3906)),ISNUMBER(SEARCH('🔎 TRA CỨU NHANH'!$C$2,$B3906)))),1,0)</f>
        <v/>
      </c>
      <c r="M3906">
        <f>IF(L3906&gt;N(L3905),L3906,"")</f>
        <v/>
      </c>
      <c r="N3906">
        <f>N(N3905)+IF(AND('💰 BÁO GIÁ'!$C$27&lt;&gt;"",OR(ISNUMBER(SEARCH('💰 BÁO GIÁ'!$C$27,$A3906)),ISNUMBER(SEARCH('💰 BÁO GIÁ'!$C$27,$B3906)))),1,0)</f>
        <v/>
      </c>
      <c r="O3906">
        <f>IF(N3906&gt;N(N3905),N3906,"")</f>
        <v/>
      </c>
    </row>
    <row r="3907">
      <c r="A3907">
        <f>IF('📄 RON MIẾNG'!B497="","",'📄 RON MIẾNG'!B497)</f>
        <v/>
      </c>
      <c r="B3907">
        <f>IF('📄 RON MIẾNG'!B497="","",'📄 RON MIẾNG'!C497)</f>
        <v/>
      </c>
      <c r="C3907">
        <f>IF('📄 RON MIẾNG'!B497="","","Ron miếng")</f>
        <v/>
      </c>
      <c r="D3907">
        <f>IF('📄 RON MIẾNG'!B497="","",'📄 RON MIẾNG'!F497)</f>
        <v/>
      </c>
      <c r="E3907">
        <f>IF('📄 RON MIẾNG'!B497="","",'📄 RON MIẾNG'!H497)</f>
        <v/>
      </c>
      <c r="F3907">
        <f>IF('📄 RON MIẾNG'!B497="","",'📄 RON MIẾNG'!I497)</f>
        <v/>
      </c>
      <c r="G3907">
        <f>IF('📄 RON MIẾNG'!B497="","",'📄 RON MIẾNG'!J497)</f>
        <v/>
      </c>
      <c r="H3907">
        <f>IF('📄 RON MIẾNG'!B497="","",'📄 RON MIẾNG'!K497)</f>
        <v/>
      </c>
      <c r="I3907">
        <f>IF('📄 RON MIẾNG'!B497="","",'📄 RON MIẾNG'!L497)</f>
        <v/>
      </c>
      <c r="J3907">
        <f>IF('📄 RON MIẾNG'!B497="","","")</f>
        <v/>
      </c>
      <c r="L3907">
        <f>N(L3906)+IF(AND('🔎 TRA CỨU NHANH'!$C$2&lt;&gt;"",OR(ISNUMBER(SEARCH('🔎 TRA CỨU NHANH'!$C$2,$A3907)),ISNUMBER(SEARCH('🔎 TRA CỨU NHANH'!$C$2,$B3907)))),1,0)</f>
        <v/>
      </c>
      <c r="M3907">
        <f>IF(L3907&gt;N(L3906),L3907,"")</f>
        <v/>
      </c>
      <c r="N3907">
        <f>N(N3906)+IF(AND('💰 BÁO GIÁ'!$C$27&lt;&gt;"",OR(ISNUMBER(SEARCH('💰 BÁO GIÁ'!$C$27,$A3907)),ISNUMBER(SEARCH('💰 BÁO GIÁ'!$C$27,$B3907)))),1,0)</f>
        <v/>
      </c>
      <c r="O3907">
        <f>IF(N3907&gt;N(N3906),N3907,"")</f>
        <v/>
      </c>
    </row>
    <row r="3908">
      <c r="A3908">
        <f>IF('📄 RON MIẾNG'!B498="","",'📄 RON MIẾNG'!B498)</f>
        <v/>
      </c>
      <c r="B3908">
        <f>IF('📄 RON MIẾNG'!B498="","",'📄 RON MIẾNG'!C498)</f>
        <v/>
      </c>
      <c r="C3908">
        <f>IF('📄 RON MIẾNG'!B498="","","Ron miếng")</f>
        <v/>
      </c>
      <c r="D3908">
        <f>IF('📄 RON MIẾNG'!B498="","",'📄 RON MIẾNG'!F498)</f>
        <v/>
      </c>
      <c r="E3908" s="37">
        <f>IF('📄 RON MIẾNG'!B498="","",'📄 RON MIẾNG'!H498)</f>
        <v/>
      </c>
      <c r="F3908" s="37">
        <f>IF('📄 RON MIẾNG'!B498="","",'📄 RON MIẾNG'!I498)</f>
        <v/>
      </c>
      <c r="G3908" s="37">
        <f>IF('📄 RON MIẾNG'!B498="","",'📄 RON MIẾNG'!J498)</f>
        <v/>
      </c>
      <c r="H3908" s="37">
        <f>IF('📄 RON MIẾNG'!B498="","",'📄 RON MIẾNG'!K498)</f>
        <v/>
      </c>
      <c r="I3908" s="37">
        <f>IF('📄 RON MIẾNG'!B498="","",'📄 RON MIẾNG'!L498)</f>
        <v/>
      </c>
      <c r="J3908">
        <f>IF('📄 RON MIẾNG'!B498="","","")</f>
        <v/>
      </c>
      <c r="L3908">
        <f>N(L3907)+IF(AND('🔎 TRA CỨU NHANH'!$C$2&lt;&gt;"",OR(ISNUMBER(SEARCH('🔎 TRA CỨU NHANH'!$C$2,$A3908)),ISNUMBER(SEARCH('🔎 TRA CỨU NHANH'!$C$2,$B3908)))),1,0)</f>
        <v/>
      </c>
      <c r="M3908">
        <f>IF(L3908&gt;N(L3907),L3908,"")</f>
        <v/>
      </c>
      <c r="N3908">
        <f>N(N3907)+IF(AND('💰 BÁO GIÁ'!$C$27&lt;&gt;"",OR(ISNUMBER(SEARCH('💰 BÁO GIÁ'!$C$27,$A3908)),ISNUMBER(SEARCH('💰 BÁO GIÁ'!$C$27,$B3908)))),1,0)</f>
        <v/>
      </c>
      <c r="O3908">
        <f>IF(N3908&gt;N(N3907),N3908,"")</f>
        <v/>
      </c>
    </row>
    <row r="3909">
      <c r="A3909">
        <f>IF('📄 RON MIẾNG'!B499="","",'📄 RON MIẾNG'!B499)</f>
        <v/>
      </c>
      <c r="B3909">
        <f>IF('📄 RON MIẾNG'!B499="","",'📄 RON MIẾNG'!C499)</f>
        <v/>
      </c>
      <c r="C3909">
        <f>IF('📄 RON MIẾNG'!B499="","","Ron miếng")</f>
        <v/>
      </c>
      <c r="D3909">
        <f>IF('📄 RON MIẾNG'!B499="","",'📄 RON MIẾNG'!F499)</f>
        <v/>
      </c>
      <c r="E3909">
        <f>IF('📄 RON MIẾNG'!B499="","",'📄 RON MIẾNG'!H499)</f>
        <v/>
      </c>
      <c r="F3909">
        <f>IF('📄 RON MIẾNG'!B499="","",'📄 RON MIẾNG'!I499)</f>
        <v/>
      </c>
      <c r="G3909">
        <f>IF('📄 RON MIẾNG'!B499="","",'📄 RON MIẾNG'!J499)</f>
        <v/>
      </c>
      <c r="H3909">
        <f>IF('📄 RON MIẾNG'!B499="","",'📄 RON MIẾNG'!K499)</f>
        <v/>
      </c>
      <c r="I3909">
        <f>IF('📄 RON MIẾNG'!B499="","",'📄 RON MIẾNG'!L499)</f>
        <v/>
      </c>
      <c r="J3909">
        <f>IF('📄 RON MIẾNG'!B499="","","")</f>
        <v/>
      </c>
      <c r="L3909">
        <f>N(L3908)+IF(AND('🔎 TRA CỨU NHANH'!$C$2&lt;&gt;"",OR(ISNUMBER(SEARCH('🔎 TRA CỨU NHANH'!$C$2,$A3909)),ISNUMBER(SEARCH('🔎 TRA CỨU NHANH'!$C$2,$B3909)))),1,0)</f>
        <v/>
      </c>
      <c r="M3909">
        <f>IF(L3909&gt;N(L3908),L3909,"")</f>
        <v/>
      </c>
      <c r="N3909">
        <f>N(N3908)+IF(AND('💰 BÁO GIÁ'!$C$27&lt;&gt;"",OR(ISNUMBER(SEARCH('💰 BÁO GIÁ'!$C$27,$A3909)),ISNUMBER(SEARCH('💰 BÁO GIÁ'!$C$27,$B3909)))),1,0)</f>
        <v/>
      </c>
      <c r="O3909">
        <f>IF(N3909&gt;N(N3908),N3909,"")</f>
        <v/>
      </c>
    </row>
    <row r="3910">
      <c r="A3910">
        <f>IF('📄 RON MIẾNG'!B500="","",'📄 RON MIẾNG'!B500)</f>
        <v/>
      </c>
      <c r="B3910">
        <f>IF('📄 RON MIẾNG'!B500="","",'📄 RON MIẾNG'!C500)</f>
        <v/>
      </c>
      <c r="C3910">
        <f>IF('📄 RON MIẾNG'!B500="","","Ron miếng")</f>
        <v/>
      </c>
      <c r="D3910">
        <f>IF('📄 RON MIẾNG'!B500="","",'📄 RON MIẾNG'!F500)</f>
        <v/>
      </c>
      <c r="E3910" s="37">
        <f>IF('📄 RON MIẾNG'!B500="","",'📄 RON MIẾNG'!H500)</f>
        <v/>
      </c>
      <c r="F3910" s="37">
        <f>IF('📄 RON MIẾNG'!B500="","",'📄 RON MIẾNG'!I500)</f>
        <v/>
      </c>
      <c r="G3910" s="37">
        <f>IF('📄 RON MIẾNG'!B500="","",'📄 RON MIẾNG'!J500)</f>
        <v/>
      </c>
      <c r="H3910" s="37">
        <f>IF('📄 RON MIẾNG'!B500="","",'📄 RON MIẾNG'!K500)</f>
        <v/>
      </c>
      <c r="I3910" s="37">
        <f>IF('📄 RON MIẾNG'!B500="","",'📄 RON MIẾNG'!L500)</f>
        <v/>
      </c>
      <c r="J3910">
        <f>IF('📄 RON MIẾNG'!B500="","","")</f>
        <v/>
      </c>
      <c r="L3910">
        <f>N(L3909)+IF(AND('🔎 TRA CỨU NHANH'!$C$2&lt;&gt;"",OR(ISNUMBER(SEARCH('🔎 TRA CỨU NHANH'!$C$2,$A3910)),ISNUMBER(SEARCH('🔎 TRA CỨU NHANH'!$C$2,$B3910)))),1,0)</f>
        <v/>
      </c>
      <c r="M3910">
        <f>IF(L3910&gt;N(L3909),L3910,"")</f>
        <v/>
      </c>
      <c r="N3910">
        <f>N(N3909)+IF(AND('💰 BÁO GIÁ'!$C$27&lt;&gt;"",OR(ISNUMBER(SEARCH('💰 BÁO GIÁ'!$C$27,$A3910)),ISNUMBER(SEARCH('💰 BÁO GIÁ'!$C$27,$B3910)))),1,0)</f>
        <v/>
      </c>
      <c r="O3910">
        <f>IF(N3910&gt;N(N3909),N3910,"")</f>
        <v/>
      </c>
    </row>
    <row r="3911">
      <c r="A3911">
        <f>IF('📄 RON MIẾNG'!B501="","",'📄 RON MIẾNG'!B501)</f>
        <v/>
      </c>
      <c r="B3911">
        <f>IF('📄 RON MIẾNG'!B501="","",'📄 RON MIẾNG'!C501)</f>
        <v/>
      </c>
      <c r="C3911">
        <f>IF('📄 RON MIẾNG'!B501="","","Ron miếng")</f>
        <v/>
      </c>
      <c r="D3911">
        <f>IF('📄 RON MIẾNG'!B501="","",'📄 RON MIẾNG'!F501)</f>
        <v/>
      </c>
      <c r="E3911" s="37">
        <f>IF('📄 RON MIẾNG'!B501="","",'📄 RON MIẾNG'!H501)</f>
        <v/>
      </c>
      <c r="F3911" s="37">
        <f>IF('📄 RON MIẾNG'!B501="","",'📄 RON MIẾNG'!I501)</f>
        <v/>
      </c>
      <c r="G3911" s="37">
        <f>IF('📄 RON MIẾNG'!B501="","",'📄 RON MIẾNG'!J501)</f>
        <v/>
      </c>
      <c r="H3911" s="37">
        <f>IF('📄 RON MIẾNG'!B501="","",'📄 RON MIẾNG'!K501)</f>
        <v/>
      </c>
      <c r="I3911" s="37">
        <f>IF('📄 RON MIẾNG'!B501="","",'📄 RON MIẾNG'!L501)</f>
        <v/>
      </c>
      <c r="J3911">
        <f>IF('📄 RON MIẾNG'!B501="","","")</f>
        <v/>
      </c>
      <c r="L3911">
        <f>N(L3910)+IF(AND('🔎 TRA CỨU NHANH'!$C$2&lt;&gt;"",OR(ISNUMBER(SEARCH('🔎 TRA CỨU NHANH'!$C$2,$A3911)),ISNUMBER(SEARCH('🔎 TRA CỨU NHANH'!$C$2,$B3911)))),1,0)</f>
        <v/>
      </c>
      <c r="M3911">
        <f>IF(L3911&gt;N(L3910),L3911,"")</f>
        <v/>
      </c>
      <c r="N3911">
        <f>N(N3910)+IF(AND('💰 BÁO GIÁ'!$C$27&lt;&gt;"",OR(ISNUMBER(SEARCH('💰 BÁO GIÁ'!$C$27,$A3911)),ISNUMBER(SEARCH('💰 BÁO GIÁ'!$C$27,$B3911)))),1,0)</f>
        <v/>
      </c>
      <c r="O3911">
        <f>IF(N3911&gt;N(N3910),N3911,"")</f>
        <v/>
      </c>
    </row>
    <row r="3912">
      <c r="A3912">
        <f>IF('📄 RON MIẾNG'!B502="","",'📄 RON MIẾNG'!B502)</f>
        <v/>
      </c>
      <c r="B3912">
        <f>IF('📄 RON MIẾNG'!B502="","",'📄 RON MIẾNG'!C502)</f>
        <v/>
      </c>
      <c r="C3912">
        <f>IF('📄 RON MIẾNG'!B502="","","Ron miếng")</f>
        <v/>
      </c>
      <c r="D3912">
        <f>IF('📄 RON MIẾNG'!B502="","",'📄 RON MIẾNG'!F502)</f>
        <v/>
      </c>
      <c r="E3912" s="37">
        <f>IF('📄 RON MIẾNG'!B502="","",'📄 RON MIẾNG'!H502)</f>
        <v/>
      </c>
      <c r="F3912" s="37">
        <f>IF('📄 RON MIẾNG'!B502="","",'📄 RON MIẾNG'!I502)</f>
        <v/>
      </c>
      <c r="G3912" s="37">
        <f>IF('📄 RON MIẾNG'!B502="","",'📄 RON MIẾNG'!J502)</f>
        <v/>
      </c>
      <c r="H3912" s="37">
        <f>IF('📄 RON MIẾNG'!B502="","",'📄 RON MIẾNG'!K502)</f>
        <v/>
      </c>
      <c r="I3912" s="37">
        <f>IF('📄 RON MIẾNG'!B502="","",'📄 RON MIẾNG'!L502)</f>
        <v/>
      </c>
      <c r="J3912">
        <f>IF('📄 RON MIẾNG'!B502="","","")</f>
        <v/>
      </c>
      <c r="L3912">
        <f>N(L3911)+IF(AND('🔎 TRA CỨU NHANH'!$C$2&lt;&gt;"",OR(ISNUMBER(SEARCH('🔎 TRA CỨU NHANH'!$C$2,$A3912)),ISNUMBER(SEARCH('🔎 TRA CỨU NHANH'!$C$2,$B3912)))),1,0)</f>
        <v/>
      </c>
      <c r="M3912">
        <f>IF(L3912&gt;N(L3911),L3912,"")</f>
        <v/>
      </c>
      <c r="N3912">
        <f>N(N3911)+IF(AND('💰 BÁO GIÁ'!$C$27&lt;&gt;"",OR(ISNUMBER(SEARCH('💰 BÁO GIÁ'!$C$27,$A3912)),ISNUMBER(SEARCH('💰 BÁO GIÁ'!$C$27,$B3912)))),1,0)</f>
        <v/>
      </c>
      <c r="O3912">
        <f>IF(N3912&gt;N(N3911),N3912,"")</f>
        <v/>
      </c>
    </row>
    <row r="3913">
      <c r="A3913">
        <f>IF('📄 RON MIẾNG'!B503="","",'📄 RON MIẾNG'!B503)</f>
        <v/>
      </c>
      <c r="B3913">
        <f>IF('📄 RON MIẾNG'!B503="","",'📄 RON MIẾNG'!C503)</f>
        <v/>
      </c>
      <c r="C3913">
        <f>IF('📄 RON MIẾNG'!B503="","","Ron miếng")</f>
        <v/>
      </c>
      <c r="D3913">
        <f>IF('📄 RON MIẾNG'!B503="","",'📄 RON MIẾNG'!F503)</f>
        <v/>
      </c>
      <c r="E3913" s="37">
        <f>IF('📄 RON MIẾNG'!B503="","",'📄 RON MIẾNG'!H503)</f>
        <v/>
      </c>
      <c r="F3913" s="37">
        <f>IF('📄 RON MIẾNG'!B503="","",'📄 RON MIẾNG'!I503)</f>
        <v/>
      </c>
      <c r="G3913" s="37">
        <f>IF('📄 RON MIẾNG'!B503="","",'📄 RON MIẾNG'!J503)</f>
        <v/>
      </c>
      <c r="H3913" s="37">
        <f>IF('📄 RON MIẾNG'!B503="","",'📄 RON MIẾNG'!K503)</f>
        <v/>
      </c>
      <c r="I3913" s="37">
        <f>IF('📄 RON MIẾNG'!B503="","",'📄 RON MIẾNG'!L503)</f>
        <v/>
      </c>
      <c r="J3913">
        <f>IF('📄 RON MIẾNG'!B503="","","")</f>
        <v/>
      </c>
      <c r="L3913">
        <f>N(L3912)+IF(AND('🔎 TRA CỨU NHANH'!$C$2&lt;&gt;"",OR(ISNUMBER(SEARCH('🔎 TRA CỨU NHANH'!$C$2,$A3913)),ISNUMBER(SEARCH('🔎 TRA CỨU NHANH'!$C$2,$B3913)))),1,0)</f>
        <v/>
      </c>
      <c r="M3913">
        <f>IF(L3913&gt;N(L3912),L3913,"")</f>
        <v/>
      </c>
      <c r="N3913">
        <f>N(N3912)+IF(AND('💰 BÁO GIÁ'!$C$27&lt;&gt;"",OR(ISNUMBER(SEARCH('💰 BÁO GIÁ'!$C$27,$A3913)),ISNUMBER(SEARCH('💰 BÁO GIÁ'!$C$27,$B3913)))),1,0)</f>
        <v/>
      </c>
      <c r="O3913">
        <f>IF(N3913&gt;N(N3912),N3913,"")</f>
        <v/>
      </c>
    </row>
    <row r="3914">
      <c r="A3914">
        <f>IF('📄 RON MIẾNG'!B504="","",'📄 RON MIẾNG'!B504)</f>
        <v/>
      </c>
      <c r="B3914">
        <f>IF('📄 RON MIẾNG'!B504="","",'📄 RON MIẾNG'!C504)</f>
        <v/>
      </c>
      <c r="C3914">
        <f>IF('📄 RON MIẾNG'!B504="","","Ron miếng")</f>
        <v/>
      </c>
      <c r="D3914">
        <f>IF('📄 RON MIẾNG'!B504="","",'📄 RON MIẾNG'!F504)</f>
        <v/>
      </c>
      <c r="E3914" s="37">
        <f>IF('📄 RON MIẾNG'!B504="","",'📄 RON MIẾNG'!H504)</f>
        <v/>
      </c>
      <c r="F3914" s="37">
        <f>IF('📄 RON MIẾNG'!B504="","",'📄 RON MIẾNG'!I504)</f>
        <v/>
      </c>
      <c r="G3914" s="37">
        <f>IF('📄 RON MIẾNG'!B504="","",'📄 RON MIẾNG'!J504)</f>
        <v/>
      </c>
      <c r="H3914" s="37">
        <f>IF('📄 RON MIẾNG'!B504="","",'📄 RON MIẾNG'!K504)</f>
        <v/>
      </c>
      <c r="I3914" s="37">
        <f>IF('📄 RON MIẾNG'!B504="","",'📄 RON MIẾNG'!L504)</f>
        <v/>
      </c>
      <c r="J3914">
        <f>IF('📄 RON MIẾNG'!B504="","","")</f>
        <v/>
      </c>
      <c r="L3914">
        <f>N(L3913)+IF(AND('🔎 TRA CỨU NHANH'!$C$2&lt;&gt;"",OR(ISNUMBER(SEARCH('🔎 TRA CỨU NHANH'!$C$2,$A3914)),ISNUMBER(SEARCH('🔎 TRA CỨU NHANH'!$C$2,$B3914)))),1,0)</f>
        <v/>
      </c>
      <c r="M3914">
        <f>IF(L3914&gt;N(L3913),L3914,"")</f>
        <v/>
      </c>
      <c r="N3914">
        <f>N(N3913)+IF(AND('💰 BÁO GIÁ'!$C$27&lt;&gt;"",OR(ISNUMBER(SEARCH('💰 BÁO GIÁ'!$C$27,$A3914)),ISNUMBER(SEARCH('💰 BÁO GIÁ'!$C$27,$B3914)))),1,0)</f>
        <v/>
      </c>
      <c r="O3914">
        <f>IF(N3914&gt;N(N3913),N3914,"")</f>
        <v/>
      </c>
    </row>
    <row r="3915">
      <c r="A3915">
        <f>IF('📄 RON MIẾNG'!B505="","",'📄 RON MIẾNG'!B505)</f>
        <v/>
      </c>
      <c r="B3915">
        <f>IF('📄 RON MIẾNG'!B505="","",'📄 RON MIẾNG'!C505)</f>
        <v/>
      </c>
      <c r="C3915">
        <f>IF('📄 RON MIẾNG'!B505="","","Ron miếng")</f>
        <v/>
      </c>
      <c r="D3915">
        <f>IF('📄 RON MIẾNG'!B505="","",'📄 RON MIẾNG'!F505)</f>
        <v/>
      </c>
      <c r="E3915" s="37">
        <f>IF('📄 RON MIẾNG'!B505="","",'📄 RON MIẾNG'!H505)</f>
        <v/>
      </c>
      <c r="F3915" s="37">
        <f>IF('📄 RON MIẾNG'!B505="","",'📄 RON MIẾNG'!I505)</f>
        <v/>
      </c>
      <c r="G3915" s="37">
        <f>IF('📄 RON MIẾNG'!B505="","",'📄 RON MIẾNG'!J505)</f>
        <v/>
      </c>
      <c r="H3915" s="37">
        <f>IF('📄 RON MIẾNG'!B505="","",'📄 RON MIẾNG'!K505)</f>
        <v/>
      </c>
      <c r="I3915" s="37">
        <f>IF('📄 RON MIẾNG'!B505="","",'📄 RON MIẾNG'!L505)</f>
        <v/>
      </c>
      <c r="J3915">
        <f>IF('📄 RON MIẾNG'!B505="","","")</f>
        <v/>
      </c>
      <c r="L3915">
        <f>N(L3914)+IF(AND('🔎 TRA CỨU NHANH'!$C$2&lt;&gt;"",OR(ISNUMBER(SEARCH('🔎 TRA CỨU NHANH'!$C$2,$A3915)),ISNUMBER(SEARCH('🔎 TRA CỨU NHANH'!$C$2,$B3915)))),1,0)</f>
        <v/>
      </c>
      <c r="M3915">
        <f>IF(L3915&gt;N(L3914),L3915,"")</f>
        <v/>
      </c>
      <c r="N3915">
        <f>N(N3914)+IF(AND('💰 BÁO GIÁ'!$C$27&lt;&gt;"",OR(ISNUMBER(SEARCH('💰 BÁO GIÁ'!$C$27,$A3915)),ISNUMBER(SEARCH('💰 BÁO GIÁ'!$C$27,$B3915)))),1,0)</f>
        <v/>
      </c>
      <c r="O3915">
        <f>IF(N3915&gt;N(N3914),N3915,"")</f>
        <v/>
      </c>
    </row>
    <row r="3916">
      <c r="A3916">
        <f>IF('📄 RON MIẾNG'!B506="","",'📄 RON MIẾNG'!B506)</f>
        <v/>
      </c>
      <c r="B3916">
        <f>IF('📄 RON MIẾNG'!B506="","",'📄 RON MIẾNG'!C506)</f>
        <v/>
      </c>
      <c r="C3916">
        <f>IF('📄 RON MIẾNG'!B506="","","Ron miếng")</f>
        <v/>
      </c>
      <c r="D3916">
        <f>IF('📄 RON MIẾNG'!B506="","",'📄 RON MIẾNG'!F506)</f>
        <v/>
      </c>
      <c r="E3916" s="37">
        <f>IF('📄 RON MIẾNG'!B506="","",'📄 RON MIẾNG'!H506)</f>
        <v/>
      </c>
      <c r="F3916" s="37">
        <f>IF('📄 RON MIẾNG'!B506="","",'📄 RON MIẾNG'!I506)</f>
        <v/>
      </c>
      <c r="G3916" s="37">
        <f>IF('📄 RON MIẾNG'!B506="","",'📄 RON MIẾNG'!J506)</f>
        <v/>
      </c>
      <c r="H3916" s="37">
        <f>IF('📄 RON MIẾNG'!B506="","",'📄 RON MIẾNG'!K506)</f>
        <v/>
      </c>
      <c r="I3916" s="37">
        <f>IF('📄 RON MIẾNG'!B506="","",'📄 RON MIẾNG'!L506)</f>
        <v/>
      </c>
      <c r="J3916">
        <f>IF('📄 RON MIẾNG'!B506="","","")</f>
        <v/>
      </c>
      <c r="L3916">
        <f>N(L3915)+IF(AND('🔎 TRA CỨU NHANH'!$C$2&lt;&gt;"",OR(ISNUMBER(SEARCH('🔎 TRA CỨU NHANH'!$C$2,$A3916)),ISNUMBER(SEARCH('🔎 TRA CỨU NHANH'!$C$2,$B3916)))),1,0)</f>
        <v/>
      </c>
      <c r="M3916">
        <f>IF(L3916&gt;N(L3915),L3916,"")</f>
        <v/>
      </c>
      <c r="N3916">
        <f>N(N3915)+IF(AND('💰 BÁO GIÁ'!$C$27&lt;&gt;"",OR(ISNUMBER(SEARCH('💰 BÁO GIÁ'!$C$27,$A3916)),ISNUMBER(SEARCH('💰 BÁO GIÁ'!$C$27,$B3916)))),1,0)</f>
        <v/>
      </c>
      <c r="O3916">
        <f>IF(N3916&gt;N(N3915),N3916,"")</f>
        <v/>
      </c>
    </row>
    <row r="3917">
      <c r="A3917">
        <f>IF('📄 RON MIẾNG'!B507="","",'📄 RON MIẾNG'!B507)</f>
        <v/>
      </c>
      <c r="B3917">
        <f>IF('📄 RON MIẾNG'!B507="","",'📄 RON MIẾNG'!C507)</f>
        <v/>
      </c>
      <c r="C3917">
        <f>IF('📄 RON MIẾNG'!B507="","","Ron miếng")</f>
        <v/>
      </c>
      <c r="D3917">
        <f>IF('📄 RON MIẾNG'!B507="","",'📄 RON MIẾNG'!F507)</f>
        <v/>
      </c>
      <c r="E3917" s="37">
        <f>IF('📄 RON MIẾNG'!B507="","",'📄 RON MIẾNG'!H507)</f>
        <v/>
      </c>
      <c r="F3917" s="37">
        <f>IF('📄 RON MIẾNG'!B507="","",'📄 RON MIẾNG'!I507)</f>
        <v/>
      </c>
      <c r="G3917" s="37">
        <f>IF('📄 RON MIẾNG'!B507="","",'📄 RON MIẾNG'!J507)</f>
        <v/>
      </c>
      <c r="H3917" s="37">
        <f>IF('📄 RON MIẾNG'!B507="","",'📄 RON MIẾNG'!K507)</f>
        <v/>
      </c>
      <c r="I3917" s="37">
        <f>IF('📄 RON MIẾNG'!B507="","",'📄 RON MIẾNG'!L507)</f>
        <v/>
      </c>
      <c r="J3917">
        <f>IF('📄 RON MIẾNG'!B507="","","")</f>
        <v/>
      </c>
      <c r="L3917">
        <f>N(L3916)+IF(AND('🔎 TRA CỨU NHANH'!$C$2&lt;&gt;"",OR(ISNUMBER(SEARCH('🔎 TRA CỨU NHANH'!$C$2,$A3917)),ISNUMBER(SEARCH('🔎 TRA CỨU NHANH'!$C$2,$B3917)))),1,0)</f>
        <v/>
      </c>
      <c r="M3917">
        <f>IF(L3917&gt;N(L3916),L3917,"")</f>
        <v/>
      </c>
      <c r="N3917">
        <f>N(N3916)+IF(AND('💰 BÁO GIÁ'!$C$27&lt;&gt;"",OR(ISNUMBER(SEARCH('💰 BÁO GIÁ'!$C$27,$A3917)),ISNUMBER(SEARCH('💰 BÁO GIÁ'!$C$27,$B3917)))),1,0)</f>
        <v/>
      </c>
      <c r="O3917">
        <f>IF(N3917&gt;N(N3916),N3917,"")</f>
        <v/>
      </c>
    </row>
    <row r="3918">
      <c r="A3918">
        <f>IF('📄 RON MIẾNG'!B508="","",'📄 RON MIẾNG'!B508)</f>
        <v/>
      </c>
      <c r="B3918">
        <f>IF('📄 RON MIẾNG'!B508="","",'📄 RON MIẾNG'!C508)</f>
        <v/>
      </c>
      <c r="C3918">
        <f>IF('📄 RON MIẾNG'!B508="","","Ron miếng")</f>
        <v/>
      </c>
      <c r="D3918">
        <f>IF('📄 RON MIẾNG'!B508="","",'📄 RON MIẾNG'!F508)</f>
        <v/>
      </c>
      <c r="E3918" s="37">
        <f>IF('📄 RON MIẾNG'!B508="","",'📄 RON MIẾNG'!H508)</f>
        <v/>
      </c>
      <c r="F3918" s="37">
        <f>IF('📄 RON MIẾNG'!B508="","",'📄 RON MIẾNG'!I508)</f>
        <v/>
      </c>
      <c r="G3918" s="37">
        <f>IF('📄 RON MIẾNG'!B508="","",'📄 RON MIẾNG'!J508)</f>
        <v/>
      </c>
      <c r="H3918" s="37">
        <f>IF('📄 RON MIẾNG'!B508="","",'📄 RON MIẾNG'!K508)</f>
        <v/>
      </c>
      <c r="I3918" s="37">
        <f>IF('📄 RON MIẾNG'!B508="","",'📄 RON MIẾNG'!L508)</f>
        <v/>
      </c>
      <c r="J3918">
        <f>IF('📄 RON MIẾNG'!B508="","","")</f>
        <v/>
      </c>
      <c r="L3918">
        <f>N(L3917)+IF(AND('🔎 TRA CỨU NHANH'!$C$2&lt;&gt;"",OR(ISNUMBER(SEARCH('🔎 TRA CỨU NHANH'!$C$2,$A3918)),ISNUMBER(SEARCH('🔎 TRA CỨU NHANH'!$C$2,$B3918)))),1,0)</f>
        <v/>
      </c>
      <c r="M3918">
        <f>IF(L3918&gt;N(L3917),L3918,"")</f>
        <v/>
      </c>
      <c r="N3918">
        <f>N(N3917)+IF(AND('💰 BÁO GIÁ'!$C$27&lt;&gt;"",OR(ISNUMBER(SEARCH('💰 BÁO GIÁ'!$C$27,$A3918)),ISNUMBER(SEARCH('💰 BÁO GIÁ'!$C$27,$B3918)))),1,0)</f>
        <v/>
      </c>
      <c r="O3918">
        <f>IF(N3918&gt;N(N3917),N3918,"")</f>
        <v/>
      </c>
    </row>
    <row r="3919">
      <c r="A3919">
        <f>IF('📄 RON MIẾNG'!B509="","",'📄 RON MIẾNG'!B509)</f>
        <v/>
      </c>
      <c r="B3919">
        <f>IF('📄 RON MIẾNG'!B509="","",'📄 RON MIẾNG'!C509)</f>
        <v/>
      </c>
      <c r="C3919">
        <f>IF('📄 RON MIẾNG'!B509="","","Ron miếng")</f>
        <v/>
      </c>
      <c r="D3919">
        <f>IF('📄 RON MIẾNG'!B509="","",'📄 RON MIẾNG'!F509)</f>
        <v/>
      </c>
      <c r="E3919" s="37">
        <f>IF('📄 RON MIẾNG'!B509="","",'📄 RON MIẾNG'!H509)</f>
        <v/>
      </c>
      <c r="F3919" s="37">
        <f>IF('📄 RON MIẾNG'!B509="","",'📄 RON MIẾNG'!I509)</f>
        <v/>
      </c>
      <c r="G3919" s="37">
        <f>IF('📄 RON MIẾNG'!B509="","",'📄 RON MIẾNG'!J509)</f>
        <v/>
      </c>
      <c r="H3919" s="37">
        <f>IF('📄 RON MIẾNG'!B509="","",'📄 RON MIẾNG'!K509)</f>
        <v/>
      </c>
      <c r="I3919" s="37">
        <f>IF('📄 RON MIẾNG'!B509="","",'📄 RON MIẾNG'!L509)</f>
        <v/>
      </c>
      <c r="J3919">
        <f>IF('📄 RON MIẾNG'!B509="","","")</f>
        <v/>
      </c>
      <c r="L3919">
        <f>N(L3918)+IF(AND('🔎 TRA CỨU NHANH'!$C$2&lt;&gt;"",OR(ISNUMBER(SEARCH('🔎 TRA CỨU NHANH'!$C$2,$A3919)),ISNUMBER(SEARCH('🔎 TRA CỨU NHANH'!$C$2,$B3919)))),1,0)</f>
        <v/>
      </c>
      <c r="M3919">
        <f>IF(L3919&gt;N(L3918),L3919,"")</f>
        <v/>
      </c>
      <c r="N3919">
        <f>N(N3918)+IF(AND('💰 BÁO GIÁ'!$C$27&lt;&gt;"",OR(ISNUMBER(SEARCH('💰 BÁO GIÁ'!$C$27,$A3919)),ISNUMBER(SEARCH('💰 BÁO GIÁ'!$C$27,$B3919)))),1,0)</f>
        <v/>
      </c>
      <c r="O3919">
        <f>IF(N3919&gt;N(N3918),N3919,"")</f>
        <v/>
      </c>
    </row>
    <row r="3920">
      <c r="A3920">
        <f>IF('📄 RON MIẾNG'!B510="","",'📄 RON MIẾNG'!B510)</f>
        <v/>
      </c>
      <c r="B3920">
        <f>IF('📄 RON MIẾNG'!B510="","",'📄 RON MIẾNG'!C510)</f>
        <v/>
      </c>
      <c r="C3920">
        <f>IF('📄 RON MIẾNG'!B510="","","Ron miếng")</f>
        <v/>
      </c>
      <c r="D3920">
        <f>IF('📄 RON MIẾNG'!B510="","",'📄 RON MIẾNG'!F510)</f>
        <v/>
      </c>
      <c r="E3920" s="37">
        <f>IF('📄 RON MIẾNG'!B510="","",'📄 RON MIẾNG'!H510)</f>
        <v/>
      </c>
      <c r="F3920" s="37">
        <f>IF('📄 RON MIẾNG'!B510="","",'📄 RON MIẾNG'!I510)</f>
        <v/>
      </c>
      <c r="G3920" s="37">
        <f>IF('📄 RON MIẾNG'!B510="","",'📄 RON MIẾNG'!J510)</f>
        <v/>
      </c>
      <c r="H3920" s="37">
        <f>IF('📄 RON MIẾNG'!B510="","",'📄 RON MIẾNG'!K510)</f>
        <v/>
      </c>
      <c r="I3920" s="37">
        <f>IF('📄 RON MIẾNG'!B510="","",'📄 RON MIẾNG'!L510)</f>
        <v/>
      </c>
      <c r="J3920">
        <f>IF('📄 RON MIẾNG'!B510="","","")</f>
        <v/>
      </c>
      <c r="L3920">
        <f>N(L3919)+IF(AND('🔎 TRA CỨU NHANH'!$C$2&lt;&gt;"",OR(ISNUMBER(SEARCH('🔎 TRA CỨU NHANH'!$C$2,$A3920)),ISNUMBER(SEARCH('🔎 TRA CỨU NHANH'!$C$2,$B3920)))),1,0)</f>
        <v/>
      </c>
      <c r="M3920">
        <f>IF(L3920&gt;N(L3919),L3920,"")</f>
        <v/>
      </c>
      <c r="N3920">
        <f>N(N3919)+IF(AND('💰 BÁO GIÁ'!$C$27&lt;&gt;"",OR(ISNUMBER(SEARCH('💰 BÁO GIÁ'!$C$27,$A3920)),ISNUMBER(SEARCH('💰 BÁO GIÁ'!$C$27,$B3920)))),1,0)</f>
        <v/>
      </c>
      <c r="O3920">
        <f>IF(N3920&gt;N(N3919),N3920,"")</f>
        <v/>
      </c>
    </row>
    <row r="3921">
      <c r="A3921">
        <f>IF('📄 RON MIẾNG'!B511="","",'📄 RON MIẾNG'!B511)</f>
        <v/>
      </c>
      <c r="B3921">
        <f>IF('📄 RON MIẾNG'!B511="","",'📄 RON MIẾNG'!C511)</f>
        <v/>
      </c>
      <c r="C3921">
        <f>IF('📄 RON MIẾNG'!B511="","","Ron miếng")</f>
        <v/>
      </c>
      <c r="D3921">
        <f>IF('📄 RON MIẾNG'!B511="","",'📄 RON MIẾNG'!F511)</f>
        <v/>
      </c>
      <c r="E3921" s="37">
        <f>IF('📄 RON MIẾNG'!B511="","",'📄 RON MIẾNG'!H511)</f>
        <v/>
      </c>
      <c r="F3921" s="37">
        <f>IF('📄 RON MIẾNG'!B511="","",'📄 RON MIẾNG'!I511)</f>
        <v/>
      </c>
      <c r="G3921" s="37">
        <f>IF('📄 RON MIẾNG'!B511="","",'📄 RON MIẾNG'!J511)</f>
        <v/>
      </c>
      <c r="H3921" s="37">
        <f>IF('📄 RON MIẾNG'!B511="","",'📄 RON MIẾNG'!K511)</f>
        <v/>
      </c>
      <c r="I3921" s="37">
        <f>IF('📄 RON MIẾNG'!B511="","",'📄 RON MIẾNG'!L511)</f>
        <v/>
      </c>
      <c r="J3921">
        <f>IF('📄 RON MIẾNG'!B511="","","")</f>
        <v/>
      </c>
      <c r="L3921">
        <f>N(L3920)+IF(AND('🔎 TRA CỨU NHANH'!$C$2&lt;&gt;"",OR(ISNUMBER(SEARCH('🔎 TRA CỨU NHANH'!$C$2,$A3921)),ISNUMBER(SEARCH('🔎 TRA CỨU NHANH'!$C$2,$B3921)))),1,0)</f>
        <v/>
      </c>
      <c r="M3921">
        <f>IF(L3921&gt;N(L3920),L3921,"")</f>
        <v/>
      </c>
      <c r="N3921">
        <f>N(N3920)+IF(AND('💰 BÁO GIÁ'!$C$27&lt;&gt;"",OR(ISNUMBER(SEARCH('💰 BÁO GIÁ'!$C$27,$A3921)),ISNUMBER(SEARCH('💰 BÁO GIÁ'!$C$27,$B3921)))),1,0)</f>
        <v/>
      </c>
      <c r="O3921">
        <f>IF(N3921&gt;N(N3920),N3921,"")</f>
        <v/>
      </c>
    </row>
    <row r="3922">
      <c r="A3922">
        <f>IF('📄 RON MIẾNG'!B512="","",'📄 RON MIẾNG'!B512)</f>
        <v/>
      </c>
      <c r="B3922">
        <f>IF('📄 RON MIẾNG'!B512="","",'📄 RON MIẾNG'!C512)</f>
        <v/>
      </c>
      <c r="C3922">
        <f>IF('📄 RON MIẾNG'!B512="","","Ron miếng")</f>
        <v/>
      </c>
      <c r="D3922">
        <f>IF('📄 RON MIẾNG'!B512="","",'📄 RON MIẾNG'!F512)</f>
        <v/>
      </c>
      <c r="E3922" s="37">
        <f>IF('📄 RON MIẾNG'!B512="","",'📄 RON MIẾNG'!H512)</f>
        <v/>
      </c>
      <c r="F3922" s="37">
        <f>IF('📄 RON MIẾNG'!B512="","",'📄 RON MIẾNG'!I512)</f>
        <v/>
      </c>
      <c r="G3922" s="37">
        <f>IF('📄 RON MIẾNG'!B512="","",'📄 RON MIẾNG'!J512)</f>
        <v/>
      </c>
      <c r="H3922" s="37">
        <f>IF('📄 RON MIẾNG'!B512="","",'📄 RON MIẾNG'!K512)</f>
        <v/>
      </c>
      <c r="I3922" s="37">
        <f>IF('📄 RON MIẾNG'!B512="","",'📄 RON MIẾNG'!L512)</f>
        <v/>
      </c>
      <c r="J3922">
        <f>IF('📄 RON MIẾNG'!B512="","","")</f>
        <v/>
      </c>
      <c r="L3922">
        <f>N(L3921)+IF(AND('🔎 TRA CỨU NHANH'!$C$2&lt;&gt;"",OR(ISNUMBER(SEARCH('🔎 TRA CỨU NHANH'!$C$2,$A3922)),ISNUMBER(SEARCH('🔎 TRA CỨU NHANH'!$C$2,$B3922)))),1,0)</f>
        <v/>
      </c>
      <c r="M3922">
        <f>IF(L3922&gt;N(L3921),L3922,"")</f>
        <v/>
      </c>
      <c r="N3922">
        <f>N(N3921)+IF(AND('💰 BÁO GIÁ'!$C$27&lt;&gt;"",OR(ISNUMBER(SEARCH('💰 BÁO GIÁ'!$C$27,$A3922)),ISNUMBER(SEARCH('💰 BÁO GIÁ'!$C$27,$B3922)))),1,0)</f>
        <v/>
      </c>
      <c r="O3922">
        <f>IF(N3922&gt;N(N3921),N3922,"")</f>
        <v/>
      </c>
    </row>
    <row r="3923">
      <c r="A3923">
        <f>IF('📄 RON MIẾNG'!B513="","",'📄 RON MIẾNG'!B513)</f>
        <v/>
      </c>
      <c r="B3923">
        <f>IF('📄 RON MIẾNG'!B513="","",'📄 RON MIẾNG'!C513)</f>
        <v/>
      </c>
      <c r="C3923">
        <f>IF('📄 RON MIẾNG'!B513="","","Ron miếng")</f>
        <v/>
      </c>
      <c r="D3923">
        <f>IF('📄 RON MIẾNG'!B513="","",'📄 RON MIẾNG'!F513)</f>
        <v/>
      </c>
      <c r="E3923" s="37">
        <f>IF('📄 RON MIẾNG'!B513="","",'📄 RON MIẾNG'!H513)</f>
        <v/>
      </c>
      <c r="F3923" s="37">
        <f>IF('📄 RON MIẾNG'!B513="","",'📄 RON MIẾNG'!I513)</f>
        <v/>
      </c>
      <c r="G3923" s="37">
        <f>IF('📄 RON MIẾNG'!B513="","",'📄 RON MIẾNG'!J513)</f>
        <v/>
      </c>
      <c r="H3923" s="37">
        <f>IF('📄 RON MIẾNG'!B513="","",'📄 RON MIẾNG'!K513)</f>
        <v/>
      </c>
      <c r="I3923" s="37">
        <f>IF('📄 RON MIẾNG'!B513="","",'📄 RON MIẾNG'!L513)</f>
        <v/>
      </c>
      <c r="J3923">
        <f>IF('📄 RON MIẾNG'!B513="","","")</f>
        <v/>
      </c>
      <c r="L3923">
        <f>N(L3922)+IF(AND('🔎 TRA CỨU NHANH'!$C$2&lt;&gt;"",OR(ISNUMBER(SEARCH('🔎 TRA CỨU NHANH'!$C$2,$A3923)),ISNUMBER(SEARCH('🔎 TRA CỨU NHANH'!$C$2,$B3923)))),1,0)</f>
        <v/>
      </c>
      <c r="M3923">
        <f>IF(L3923&gt;N(L3922),L3923,"")</f>
        <v/>
      </c>
      <c r="N3923">
        <f>N(N3922)+IF(AND('💰 BÁO GIÁ'!$C$27&lt;&gt;"",OR(ISNUMBER(SEARCH('💰 BÁO GIÁ'!$C$27,$A3923)),ISNUMBER(SEARCH('💰 BÁO GIÁ'!$C$27,$B3923)))),1,0)</f>
        <v/>
      </c>
      <c r="O3923">
        <f>IF(N3923&gt;N(N3922),N3923,"")</f>
        <v/>
      </c>
    </row>
    <row r="3924">
      <c r="A3924">
        <f>IF('📄 RON MIẾNG'!B514="","",'📄 RON MIẾNG'!B514)</f>
        <v/>
      </c>
      <c r="B3924">
        <f>IF('📄 RON MIẾNG'!B514="","",'📄 RON MIẾNG'!C514)</f>
        <v/>
      </c>
      <c r="C3924">
        <f>IF('📄 RON MIẾNG'!B514="","","Ron miếng")</f>
        <v/>
      </c>
      <c r="D3924">
        <f>IF('📄 RON MIẾNG'!B514="","",'📄 RON MIẾNG'!F514)</f>
        <v/>
      </c>
      <c r="E3924" s="37">
        <f>IF('📄 RON MIẾNG'!B514="","",'📄 RON MIẾNG'!H514)</f>
        <v/>
      </c>
      <c r="F3924" s="37">
        <f>IF('📄 RON MIẾNG'!B514="","",'📄 RON MIẾNG'!I514)</f>
        <v/>
      </c>
      <c r="G3924" s="37">
        <f>IF('📄 RON MIẾNG'!B514="","",'📄 RON MIẾNG'!J514)</f>
        <v/>
      </c>
      <c r="H3924" s="37">
        <f>IF('📄 RON MIẾNG'!B514="","",'📄 RON MIẾNG'!K514)</f>
        <v/>
      </c>
      <c r="I3924" s="37">
        <f>IF('📄 RON MIẾNG'!B514="","",'📄 RON MIẾNG'!L514)</f>
        <v/>
      </c>
      <c r="J3924">
        <f>IF('📄 RON MIẾNG'!B514="","","")</f>
        <v/>
      </c>
      <c r="L3924">
        <f>N(L3923)+IF(AND('🔎 TRA CỨU NHANH'!$C$2&lt;&gt;"",OR(ISNUMBER(SEARCH('🔎 TRA CỨU NHANH'!$C$2,$A3924)),ISNUMBER(SEARCH('🔎 TRA CỨU NHANH'!$C$2,$B3924)))),1,0)</f>
        <v/>
      </c>
      <c r="M3924">
        <f>IF(L3924&gt;N(L3923),L3924,"")</f>
        <v/>
      </c>
      <c r="N3924">
        <f>N(N3923)+IF(AND('💰 BÁO GIÁ'!$C$27&lt;&gt;"",OR(ISNUMBER(SEARCH('💰 BÁO GIÁ'!$C$27,$A3924)),ISNUMBER(SEARCH('💰 BÁO GIÁ'!$C$27,$B3924)))),1,0)</f>
        <v/>
      </c>
      <c r="O3924">
        <f>IF(N3924&gt;N(N3923),N3924,"")</f>
        <v/>
      </c>
    </row>
    <row r="3925">
      <c r="A3925">
        <f>IF('📄 RON MIẾNG'!B515="","",'📄 RON MIẾNG'!B515)</f>
        <v/>
      </c>
      <c r="B3925">
        <f>IF('📄 RON MIẾNG'!B515="","",'📄 RON MIẾNG'!C515)</f>
        <v/>
      </c>
      <c r="C3925">
        <f>IF('📄 RON MIẾNG'!B515="","","Ron miếng")</f>
        <v/>
      </c>
      <c r="D3925">
        <f>IF('📄 RON MIẾNG'!B515="","",'📄 RON MIẾNG'!F515)</f>
        <v/>
      </c>
      <c r="E3925" s="37">
        <f>IF('📄 RON MIẾNG'!B515="","",'📄 RON MIẾNG'!H515)</f>
        <v/>
      </c>
      <c r="F3925" s="37">
        <f>IF('📄 RON MIẾNG'!B515="","",'📄 RON MIẾNG'!I515)</f>
        <v/>
      </c>
      <c r="G3925" s="37">
        <f>IF('📄 RON MIẾNG'!B515="","",'📄 RON MIẾNG'!J515)</f>
        <v/>
      </c>
      <c r="H3925" s="37">
        <f>IF('📄 RON MIẾNG'!B515="","",'📄 RON MIẾNG'!K515)</f>
        <v/>
      </c>
      <c r="I3925" s="37">
        <f>IF('📄 RON MIẾNG'!B515="","",'📄 RON MIẾNG'!L515)</f>
        <v/>
      </c>
      <c r="J3925">
        <f>IF('📄 RON MIẾNG'!B515="","","")</f>
        <v/>
      </c>
      <c r="L3925">
        <f>N(L3924)+IF(AND('🔎 TRA CỨU NHANH'!$C$2&lt;&gt;"",OR(ISNUMBER(SEARCH('🔎 TRA CỨU NHANH'!$C$2,$A3925)),ISNUMBER(SEARCH('🔎 TRA CỨU NHANH'!$C$2,$B3925)))),1,0)</f>
        <v/>
      </c>
      <c r="M3925">
        <f>IF(L3925&gt;N(L3924),L3925,"")</f>
        <v/>
      </c>
      <c r="N3925">
        <f>N(N3924)+IF(AND('💰 BÁO GIÁ'!$C$27&lt;&gt;"",OR(ISNUMBER(SEARCH('💰 BÁO GIÁ'!$C$27,$A3925)),ISNUMBER(SEARCH('💰 BÁO GIÁ'!$C$27,$B3925)))),1,0)</f>
        <v/>
      </c>
      <c r="O3925">
        <f>IF(N3925&gt;N(N3924),N3925,"")</f>
        <v/>
      </c>
    </row>
    <row r="3926">
      <c r="A3926">
        <f>IF('📄 RON MIẾNG'!B516="","",'📄 RON MIẾNG'!B516)</f>
        <v/>
      </c>
      <c r="B3926">
        <f>IF('📄 RON MIẾNG'!B516="","",'📄 RON MIẾNG'!C516)</f>
        <v/>
      </c>
      <c r="C3926">
        <f>IF('📄 RON MIẾNG'!B516="","","Ron miếng")</f>
        <v/>
      </c>
      <c r="D3926">
        <f>IF('📄 RON MIẾNG'!B516="","",'📄 RON MIẾNG'!F516)</f>
        <v/>
      </c>
      <c r="E3926" s="37">
        <f>IF('📄 RON MIẾNG'!B516="","",'📄 RON MIẾNG'!H516)</f>
        <v/>
      </c>
      <c r="F3926" s="37">
        <f>IF('📄 RON MIẾNG'!B516="","",'📄 RON MIẾNG'!I516)</f>
        <v/>
      </c>
      <c r="G3926" s="37">
        <f>IF('📄 RON MIẾNG'!B516="","",'📄 RON MIẾNG'!J516)</f>
        <v/>
      </c>
      <c r="H3926" s="37">
        <f>IF('📄 RON MIẾNG'!B516="","",'📄 RON MIẾNG'!K516)</f>
        <v/>
      </c>
      <c r="I3926" s="37">
        <f>IF('📄 RON MIẾNG'!B516="","",'📄 RON MIẾNG'!L516)</f>
        <v/>
      </c>
      <c r="J3926">
        <f>IF('📄 RON MIẾNG'!B516="","","")</f>
        <v/>
      </c>
      <c r="L3926">
        <f>N(L3925)+IF(AND('🔎 TRA CỨU NHANH'!$C$2&lt;&gt;"",OR(ISNUMBER(SEARCH('🔎 TRA CỨU NHANH'!$C$2,$A3926)),ISNUMBER(SEARCH('🔎 TRA CỨU NHANH'!$C$2,$B3926)))),1,0)</f>
        <v/>
      </c>
      <c r="M3926">
        <f>IF(L3926&gt;N(L3925),L3926,"")</f>
        <v/>
      </c>
      <c r="N3926">
        <f>N(N3925)+IF(AND('💰 BÁO GIÁ'!$C$27&lt;&gt;"",OR(ISNUMBER(SEARCH('💰 BÁO GIÁ'!$C$27,$A3926)),ISNUMBER(SEARCH('💰 BÁO GIÁ'!$C$27,$B3926)))),1,0)</f>
        <v/>
      </c>
      <c r="O3926">
        <f>IF(N3926&gt;N(N3925),N3926,"")</f>
        <v/>
      </c>
    </row>
    <row r="3927">
      <c r="A3927">
        <f>IF('📄 RON MIẾNG'!B517="","",'📄 RON MIẾNG'!B517)</f>
        <v/>
      </c>
      <c r="B3927">
        <f>IF('📄 RON MIẾNG'!B517="","",'📄 RON MIẾNG'!C517)</f>
        <v/>
      </c>
      <c r="C3927">
        <f>IF('📄 RON MIẾNG'!B517="","","Ron miếng")</f>
        <v/>
      </c>
      <c r="D3927">
        <f>IF('📄 RON MIẾNG'!B517="","",'📄 RON MIẾNG'!F517)</f>
        <v/>
      </c>
      <c r="E3927" s="37">
        <f>IF('📄 RON MIẾNG'!B517="","",'📄 RON MIẾNG'!H517)</f>
        <v/>
      </c>
      <c r="F3927" s="37">
        <f>IF('📄 RON MIẾNG'!B517="","",'📄 RON MIẾNG'!I517)</f>
        <v/>
      </c>
      <c r="G3927" s="37">
        <f>IF('📄 RON MIẾNG'!B517="","",'📄 RON MIẾNG'!J517)</f>
        <v/>
      </c>
      <c r="H3927" s="37">
        <f>IF('📄 RON MIẾNG'!B517="","",'📄 RON MIẾNG'!K517)</f>
        <v/>
      </c>
      <c r="I3927" s="37">
        <f>IF('📄 RON MIẾNG'!B517="","",'📄 RON MIẾNG'!L517)</f>
        <v/>
      </c>
      <c r="J3927">
        <f>IF('📄 RON MIẾNG'!B517="","","")</f>
        <v/>
      </c>
      <c r="L3927">
        <f>N(L3926)+IF(AND('🔎 TRA CỨU NHANH'!$C$2&lt;&gt;"",OR(ISNUMBER(SEARCH('🔎 TRA CỨU NHANH'!$C$2,$A3927)),ISNUMBER(SEARCH('🔎 TRA CỨU NHANH'!$C$2,$B3927)))),1,0)</f>
        <v/>
      </c>
      <c r="M3927">
        <f>IF(L3927&gt;N(L3926),L3927,"")</f>
        <v/>
      </c>
      <c r="N3927">
        <f>N(N3926)+IF(AND('💰 BÁO GIÁ'!$C$27&lt;&gt;"",OR(ISNUMBER(SEARCH('💰 BÁO GIÁ'!$C$27,$A3927)),ISNUMBER(SEARCH('💰 BÁO GIÁ'!$C$27,$B3927)))),1,0)</f>
        <v/>
      </c>
      <c r="O3927">
        <f>IF(N3927&gt;N(N3926),N3927,"")</f>
        <v/>
      </c>
    </row>
    <row r="3928">
      <c r="A3928">
        <f>IF('📄 RON MIẾNG'!B518="","",'📄 RON MIẾNG'!B518)</f>
        <v/>
      </c>
      <c r="B3928">
        <f>IF('📄 RON MIẾNG'!B518="","",'📄 RON MIẾNG'!C518)</f>
        <v/>
      </c>
      <c r="C3928">
        <f>IF('📄 RON MIẾNG'!B518="","","Ron miếng")</f>
        <v/>
      </c>
      <c r="D3928">
        <f>IF('📄 RON MIẾNG'!B518="","",'📄 RON MIẾNG'!F518)</f>
        <v/>
      </c>
      <c r="E3928" s="37">
        <f>IF('📄 RON MIẾNG'!B518="","",'📄 RON MIẾNG'!H518)</f>
        <v/>
      </c>
      <c r="F3928" s="37">
        <f>IF('📄 RON MIẾNG'!B518="","",'📄 RON MIẾNG'!I518)</f>
        <v/>
      </c>
      <c r="G3928" s="37">
        <f>IF('📄 RON MIẾNG'!B518="","",'📄 RON MIẾNG'!J518)</f>
        <v/>
      </c>
      <c r="H3928" s="37">
        <f>IF('📄 RON MIẾNG'!B518="","",'📄 RON MIẾNG'!K518)</f>
        <v/>
      </c>
      <c r="I3928" s="37">
        <f>IF('📄 RON MIẾNG'!B518="","",'📄 RON MIẾNG'!L518)</f>
        <v/>
      </c>
      <c r="J3928">
        <f>IF('📄 RON MIẾNG'!B518="","","")</f>
        <v/>
      </c>
      <c r="L3928">
        <f>N(L3927)+IF(AND('🔎 TRA CỨU NHANH'!$C$2&lt;&gt;"",OR(ISNUMBER(SEARCH('🔎 TRA CỨU NHANH'!$C$2,$A3928)),ISNUMBER(SEARCH('🔎 TRA CỨU NHANH'!$C$2,$B3928)))),1,0)</f>
        <v/>
      </c>
      <c r="M3928">
        <f>IF(L3928&gt;N(L3927),L3928,"")</f>
        <v/>
      </c>
      <c r="N3928">
        <f>N(N3927)+IF(AND('💰 BÁO GIÁ'!$C$27&lt;&gt;"",OR(ISNUMBER(SEARCH('💰 BÁO GIÁ'!$C$27,$A3928)),ISNUMBER(SEARCH('💰 BÁO GIÁ'!$C$27,$B3928)))),1,0)</f>
        <v/>
      </c>
      <c r="O3928">
        <f>IF(N3928&gt;N(N3927),N3928,"")</f>
        <v/>
      </c>
    </row>
    <row r="3929">
      <c r="A3929">
        <f>IF('📄 RON MIẾNG'!B519="","",'📄 RON MIẾNG'!B519)</f>
        <v/>
      </c>
      <c r="B3929">
        <f>IF('📄 RON MIẾNG'!B519="","",'📄 RON MIẾNG'!C519)</f>
        <v/>
      </c>
      <c r="C3929">
        <f>IF('📄 RON MIẾNG'!B519="","","Ron miếng")</f>
        <v/>
      </c>
      <c r="D3929">
        <f>IF('📄 RON MIẾNG'!B519="","",'📄 RON MIẾNG'!F519)</f>
        <v/>
      </c>
      <c r="E3929" s="37">
        <f>IF('📄 RON MIẾNG'!B519="","",'📄 RON MIẾNG'!H519)</f>
        <v/>
      </c>
      <c r="F3929" s="37">
        <f>IF('📄 RON MIẾNG'!B519="","",'📄 RON MIẾNG'!I519)</f>
        <v/>
      </c>
      <c r="G3929" s="37">
        <f>IF('📄 RON MIẾNG'!B519="","",'📄 RON MIẾNG'!J519)</f>
        <v/>
      </c>
      <c r="H3929" s="37">
        <f>IF('📄 RON MIẾNG'!B519="","",'📄 RON MIẾNG'!K519)</f>
        <v/>
      </c>
      <c r="I3929" s="37">
        <f>IF('📄 RON MIẾNG'!B519="","",'📄 RON MIẾNG'!L519)</f>
        <v/>
      </c>
      <c r="J3929">
        <f>IF('📄 RON MIẾNG'!B519="","","")</f>
        <v/>
      </c>
      <c r="L3929">
        <f>N(L3928)+IF(AND('🔎 TRA CỨU NHANH'!$C$2&lt;&gt;"",OR(ISNUMBER(SEARCH('🔎 TRA CỨU NHANH'!$C$2,$A3929)),ISNUMBER(SEARCH('🔎 TRA CỨU NHANH'!$C$2,$B3929)))),1,0)</f>
        <v/>
      </c>
      <c r="M3929">
        <f>IF(L3929&gt;N(L3928),L3929,"")</f>
        <v/>
      </c>
      <c r="N3929">
        <f>N(N3928)+IF(AND('💰 BÁO GIÁ'!$C$27&lt;&gt;"",OR(ISNUMBER(SEARCH('💰 BÁO GIÁ'!$C$27,$A3929)),ISNUMBER(SEARCH('💰 BÁO GIÁ'!$C$27,$B3929)))),1,0)</f>
        <v/>
      </c>
      <c r="O3929">
        <f>IF(N3929&gt;N(N3928),N3929,"")</f>
        <v/>
      </c>
    </row>
    <row r="3930">
      <c r="A3930">
        <f>IF('📄 RON MIẾNG'!B520="","",'📄 RON MIẾNG'!B520)</f>
        <v/>
      </c>
      <c r="B3930">
        <f>IF('📄 RON MIẾNG'!B520="","",'📄 RON MIẾNG'!C520)</f>
        <v/>
      </c>
      <c r="C3930">
        <f>IF('📄 RON MIẾNG'!B520="","","Ron miếng")</f>
        <v/>
      </c>
      <c r="D3930">
        <f>IF('📄 RON MIẾNG'!B520="","",'📄 RON MIẾNG'!F520)</f>
        <v/>
      </c>
      <c r="E3930" s="37">
        <f>IF('📄 RON MIẾNG'!B520="","",'📄 RON MIẾNG'!H520)</f>
        <v/>
      </c>
      <c r="F3930" s="37">
        <f>IF('📄 RON MIẾNG'!B520="","",'📄 RON MIẾNG'!I520)</f>
        <v/>
      </c>
      <c r="G3930" s="37">
        <f>IF('📄 RON MIẾNG'!B520="","",'📄 RON MIẾNG'!J520)</f>
        <v/>
      </c>
      <c r="H3930" s="37">
        <f>IF('📄 RON MIẾNG'!B520="","",'📄 RON MIẾNG'!K520)</f>
        <v/>
      </c>
      <c r="I3930" s="37">
        <f>IF('📄 RON MIẾNG'!B520="","",'📄 RON MIẾNG'!L520)</f>
        <v/>
      </c>
      <c r="J3930">
        <f>IF('📄 RON MIẾNG'!B520="","","")</f>
        <v/>
      </c>
      <c r="L3930">
        <f>N(L3929)+IF(AND('🔎 TRA CỨU NHANH'!$C$2&lt;&gt;"",OR(ISNUMBER(SEARCH('🔎 TRA CỨU NHANH'!$C$2,$A3930)),ISNUMBER(SEARCH('🔎 TRA CỨU NHANH'!$C$2,$B3930)))),1,0)</f>
        <v/>
      </c>
      <c r="M3930">
        <f>IF(L3930&gt;N(L3929),L3930,"")</f>
        <v/>
      </c>
      <c r="N3930">
        <f>N(N3929)+IF(AND('💰 BÁO GIÁ'!$C$27&lt;&gt;"",OR(ISNUMBER(SEARCH('💰 BÁO GIÁ'!$C$27,$A3930)),ISNUMBER(SEARCH('💰 BÁO GIÁ'!$C$27,$B3930)))),1,0)</f>
        <v/>
      </c>
      <c r="O3930">
        <f>IF(N3930&gt;N(N3929),N3930,"")</f>
        <v/>
      </c>
    </row>
    <row r="3931">
      <c r="A3931">
        <f>IF('📄 RON MIẾNG'!B521="","",'📄 RON MIẾNG'!B521)</f>
        <v/>
      </c>
      <c r="B3931">
        <f>IF('📄 RON MIẾNG'!B521="","",'📄 RON MIẾNG'!C521)</f>
        <v/>
      </c>
      <c r="C3931">
        <f>IF('📄 RON MIẾNG'!B521="","","Ron miếng")</f>
        <v/>
      </c>
      <c r="D3931">
        <f>IF('📄 RON MIẾNG'!B521="","",'📄 RON MIẾNG'!F521)</f>
        <v/>
      </c>
      <c r="E3931" s="37">
        <f>IF('📄 RON MIẾNG'!B521="","",'📄 RON MIẾNG'!H521)</f>
        <v/>
      </c>
      <c r="F3931" s="37">
        <f>IF('📄 RON MIẾNG'!B521="","",'📄 RON MIẾNG'!I521)</f>
        <v/>
      </c>
      <c r="G3931" s="37">
        <f>IF('📄 RON MIẾNG'!B521="","",'📄 RON MIẾNG'!J521)</f>
        <v/>
      </c>
      <c r="H3931" s="37">
        <f>IF('📄 RON MIẾNG'!B521="","",'📄 RON MIẾNG'!K521)</f>
        <v/>
      </c>
      <c r="I3931" s="37">
        <f>IF('📄 RON MIẾNG'!B521="","",'📄 RON MIẾNG'!L521)</f>
        <v/>
      </c>
      <c r="J3931">
        <f>IF('📄 RON MIẾNG'!B521="","","")</f>
        <v/>
      </c>
      <c r="L3931">
        <f>N(L3930)+IF(AND('🔎 TRA CỨU NHANH'!$C$2&lt;&gt;"",OR(ISNUMBER(SEARCH('🔎 TRA CỨU NHANH'!$C$2,$A3931)),ISNUMBER(SEARCH('🔎 TRA CỨU NHANH'!$C$2,$B3931)))),1,0)</f>
        <v/>
      </c>
      <c r="M3931">
        <f>IF(L3931&gt;N(L3930),L3931,"")</f>
        <v/>
      </c>
      <c r="N3931">
        <f>N(N3930)+IF(AND('💰 BÁO GIÁ'!$C$27&lt;&gt;"",OR(ISNUMBER(SEARCH('💰 BÁO GIÁ'!$C$27,$A3931)),ISNUMBER(SEARCH('💰 BÁO GIÁ'!$C$27,$B3931)))),1,0)</f>
        <v/>
      </c>
      <c r="O3931">
        <f>IF(N3931&gt;N(N3930),N3931,"")</f>
        <v/>
      </c>
    </row>
    <row r="3932">
      <c r="A3932">
        <f>IF('📄 RON MIẾNG'!B522="","",'📄 RON MIẾNG'!B522)</f>
        <v/>
      </c>
      <c r="B3932">
        <f>IF('📄 RON MIẾNG'!B522="","",'📄 RON MIẾNG'!C522)</f>
        <v/>
      </c>
      <c r="C3932">
        <f>IF('📄 RON MIẾNG'!B522="","","Ron miếng")</f>
        <v/>
      </c>
      <c r="D3932">
        <f>IF('📄 RON MIẾNG'!B522="","",'📄 RON MIẾNG'!F522)</f>
        <v/>
      </c>
      <c r="E3932" s="37">
        <f>IF('📄 RON MIẾNG'!B522="","",'📄 RON MIẾNG'!H522)</f>
        <v/>
      </c>
      <c r="F3932" s="37">
        <f>IF('📄 RON MIẾNG'!B522="","",'📄 RON MIẾNG'!I522)</f>
        <v/>
      </c>
      <c r="G3932" s="37">
        <f>IF('📄 RON MIẾNG'!B522="","",'📄 RON MIẾNG'!J522)</f>
        <v/>
      </c>
      <c r="H3932" s="37">
        <f>IF('📄 RON MIẾNG'!B522="","",'📄 RON MIẾNG'!K522)</f>
        <v/>
      </c>
      <c r="I3932" s="37">
        <f>IF('📄 RON MIẾNG'!B522="","",'📄 RON MIẾNG'!L522)</f>
        <v/>
      </c>
      <c r="J3932">
        <f>IF('📄 RON MIẾNG'!B522="","","")</f>
        <v/>
      </c>
      <c r="L3932">
        <f>N(L3931)+IF(AND('🔎 TRA CỨU NHANH'!$C$2&lt;&gt;"",OR(ISNUMBER(SEARCH('🔎 TRA CỨU NHANH'!$C$2,$A3932)),ISNUMBER(SEARCH('🔎 TRA CỨU NHANH'!$C$2,$B3932)))),1,0)</f>
        <v/>
      </c>
      <c r="M3932">
        <f>IF(L3932&gt;N(L3931),L3932,"")</f>
        <v/>
      </c>
      <c r="N3932">
        <f>N(N3931)+IF(AND('💰 BÁO GIÁ'!$C$27&lt;&gt;"",OR(ISNUMBER(SEARCH('💰 BÁO GIÁ'!$C$27,$A3932)),ISNUMBER(SEARCH('💰 BÁO GIÁ'!$C$27,$B3932)))),1,0)</f>
        <v/>
      </c>
      <c r="O3932">
        <f>IF(N3932&gt;N(N3931),N3932,"")</f>
        <v/>
      </c>
    </row>
    <row r="3933">
      <c r="A3933">
        <f>IF('📄 RON MIẾNG'!B523="","",'📄 RON MIẾNG'!B523)</f>
        <v/>
      </c>
      <c r="B3933">
        <f>IF('📄 RON MIẾNG'!B523="","",'📄 RON MIẾNG'!C523)</f>
        <v/>
      </c>
      <c r="C3933">
        <f>IF('📄 RON MIẾNG'!B523="","","Ron miếng")</f>
        <v/>
      </c>
      <c r="D3933">
        <f>IF('📄 RON MIẾNG'!B523="","",'📄 RON MIẾNG'!F523)</f>
        <v/>
      </c>
      <c r="E3933" s="37">
        <f>IF('📄 RON MIẾNG'!B523="","",'📄 RON MIẾNG'!H523)</f>
        <v/>
      </c>
      <c r="F3933" s="37">
        <f>IF('📄 RON MIẾNG'!B523="","",'📄 RON MIẾNG'!I523)</f>
        <v/>
      </c>
      <c r="G3933" s="37">
        <f>IF('📄 RON MIẾNG'!B523="","",'📄 RON MIẾNG'!J523)</f>
        <v/>
      </c>
      <c r="H3933" s="37">
        <f>IF('📄 RON MIẾNG'!B523="","",'📄 RON MIẾNG'!K523)</f>
        <v/>
      </c>
      <c r="I3933" s="37">
        <f>IF('📄 RON MIẾNG'!B523="","",'📄 RON MIẾNG'!L523)</f>
        <v/>
      </c>
      <c r="J3933">
        <f>IF('📄 RON MIẾNG'!B523="","","")</f>
        <v/>
      </c>
      <c r="L3933">
        <f>N(L3932)+IF(AND('🔎 TRA CỨU NHANH'!$C$2&lt;&gt;"",OR(ISNUMBER(SEARCH('🔎 TRA CỨU NHANH'!$C$2,$A3933)),ISNUMBER(SEARCH('🔎 TRA CỨU NHANH'!$C$2,$B3933)))),1,0)</f>
        <v/>
      </c>
      <c r="M3933">
        <f>IF(L3933&gt;N(L3932),L3933,"")</f>
        <v/>
      </c>
      <c r="N3933">
        <f>N(N3932)+IF(AND('💰 BÁO GIÁ'!$C$27&lt;&gt;"",OR(ISNUMBER(SEARCH('💰 BÁO GIÁ'!$C$27,$A3933)),ISNUMBER(SEARCH('💰 BÁO GIÁ'!$C$27,$B3933)))),1,0)</f>
        <v/>
      </c>
      <c r="O3933">
        <f>IF(N3933&gt;N(N3932),N3933,"")</f>
        <v/>
      </c>
    </row>
    <row r="3934">
      <c r="A3934">
        <f>IF('📄 RON MIẾNG'!B524="","",'📄 RON MIẾNG'!B524)</f>
        <v/>
      </c>
      <c r="B3934">
        <f>IF('📄 RON MIẾNG'!B524="","",'📄 RON MIẾNG'!C524)</f>
        <v/>
      </c>
      <c r="C3934">
        <f>IF('📄 RON MIẾNG'!B524="","","Ron miếng")</f>
        <v/>
      </c>
      <c r="D3934">
        <f>IF('📄 RON MIẾNG'!B524="","",'📄 RON MIẾNG'!F524)</f>
        <v/>
      </c>
      <c r="E3934" s="37">
        <f>IF('📄 RON MIẾNG'!B524="","",'📄 RON MIẾNG'!H524)</f>
        <v/>
      </c>
      <c r="F3934" s="37">
        <f>IF('📄 RON MIẾNG'!B524="","",'📄 RON MIẾNG'!I524)</f>
        <v/>
      </c>
      <c r="G3934" s="37">
        <f>IF('📄 RON MIẾNG'!B524="","",'📄 RON MIẾNG'!J524)</f>
        <v/>
      </c>
      <c r="H3934" s="37">
        <f>IF('📄 RON MIẾNG'!B524="","",'📄 RON MIẾNG'!K524)</f>
        <v/>
      </c>
      <c r="I3934" s="37">
        <f>IF('📄 RON MIẾNG'!B524="","",'📄 RON MIẾNG'!L524)</f>
        <v/>
      </c>
      <c r="J3934">
        <f>IF('📄 RON MIẾNG'!B524="","","")</f>
        <v/>
      </c>
      <c r="L3934">
        <f>N(L3933)+IF(AND('🔎 TRA CỨU NHANH'!$C$2&lt;&gt;"",OR(ISNUMBER(SEARCH('🔎 TRA CỨU NHANH'!$C$2,$A3934)),ISNUMBER(SEARCH('🔎 TRA CỨU NHANH'!$C$2,$B3934)))),1,0)</f>
        <v/>
      </c>
      <c r="M3934">
        <f>IF(L3934&gt;N(L3933),L3934,"")</f>
        <v/>
      </c>
      <c r="N3934">
        <f>N(N3933)+IF(AND('💰 BÁO GIÁ'!$C$27&lt;&gt;"",OR(ISNUMBER(SEARCH('💰 BÁO GIÁ'!$C$27,$A3934)),ISNUMBER(SEARCH('💰 BÁO GIÁ'!$C$27,$B3934)))),1,0)</f>
        <v/>
      </c>
      <c r="O3934">
        <f>IF(N3934&gt;N(N3933),N3934,"")</f>
        <v/>
      </c>
    </row>
    <row r="3935">
      <c r="A3935">
        <f>IF('📄 RON MIẾNG'!B525="","",'📄 RON MIẾNG'!B525)</f>
        <v/>
      </c>
      <c r="B3935">
        <f>IF('📄 RON MIẾNG'!B525="","",'📄 RON MIẾNG'!C525)</f>
        <v/>
      </c>
      <c r="C3935">
        <f>IF('📄 RON MIẾNG'!B525="","","Ron miếng")</f>
        <v/>
      </c>
      <c r="D3935">
        <f>IF('📄 RON MIẾNG'!B525="","",'📄 RON MIẾNG'!F525)</f>
        <v/>
      </c>
      <c r="E3935" s="37">
        <f>IF('📄 RON MIẾNG'!B525="","",'📄 RON MIẾNG'!H525)</f>
        <v/>
      </c>
      <c r="F3935" s="37">
        <f>IF('📄 RON MIẾNG'!B525="","",'📄 RON MIẾNG'!I525)</f>
        <v/>
      </c>
      <c r="G3935" s="37">
        <f>IF('📄 RON MIẾNG'!B525="","",'📄 RON MIẾNG'!J525)</f>
        <v/>
      </c>
      <c r="H3935" s="37">
        <f>IF('📄 RON MIẾNG'!B525="","",'📄 RON MIẾNG'!K525)</f>
        <v/>
      </c>
      <c r="I3935" s="37">
        <f>IF('📄 RON MIẾNG'!B525="","",'📄 RON MIẾNG'!L525)</f>
        <v/>
      </c>
      <c r="J3935">
        <f>IF('📄 RON MIẾNG'!B525="","","")</f>
        <v/>
      </c>
      <c r="L3935">
        <f>N(L3934)+IF(AND('🔎 TRA CỨU NHANH'!$C$2&lt;&gt;"",OR(ISNUMBER(SEARCH('🔎 TRA CỨU NHANH'!$C$2,$A3935)),ISNUMBER(SEARCH('🔎 TRA CỨU NHANH'!$C$2,$B3935)))),1,0)</f>
        <v/>
      </c>
      <c r="M3935">
        <f>IF(L3935&gt;N(L3934),L3935,"")</f>
        <v/>
      </c>
      <c r="N3935">
        <f>N(N3934)+IF(AND('💰 BÁO GIÁ'!$C$27&lt;&gt;"",OR(ISNUMBER(SEARCH('💰 BÁO GIÁ'!$C$27,$A3935)),ISNUMBER(SEARCH('💰 BÁO GIÁ'!$C$27,$B3935)))),1,0)</f>
        <v/>
      </c>
      <c r="O3935">
        <f>IF(N3935&gt;N(N3934),N3935,"")</f>
        <v/>
      </c>
    </row>
    <row r="3936">
      <c r="A3936">
        <f>IF('📄 RON MIẾNG'!B526="","",'📄 RON MIẾNG'!B526)</f>
        <v/>
      </c>
      <c r="B3936">
        <f>IF('📄 RON MIẾNG'!B526="","",'📄 RON MIẾNG'!C526)</f>
        <v/>
      </c>
      <c r="C3936">
        <f>IF('📄 RON MIẾNG'!B526="","","Ron miếng")</f>
        <v/>
      </c>
      <c r="D3936">
        <f>IF('📄 RON MIẾNG'!B526="","",'📄 RON MIẾNG'!F526)</f>
        <v/>
      </c>
      <c r="E3936" s="37">
        <f>IF('📄 RON MIẾNG'!B526="","",'📄 RON MIẾNG'!H526)</f>
        <v/>
      </c>
      <c r="F3936" s="37">
        <f>IF('📄 RON MIẾNG'!B526="","",'📄 RON MIẾNG'!I526)</f>
        <v/>
      </c>
      <c r="G3936" s="37">
        <f>IF('📄 RON MIẾNG'!B526="","",'📄 RON MIẾNG'!J526)</f>
        <v/>
      </c>
      <c r="H3936" s="37">
        <f>IF('📄 RON MIẾNG'!B526="","",'📄 RON MIẾNG'!K526)</f>
        <v/>
      </c>
      <c r="I3936" s="37">
        <f>IF('📄 RON MIẾNG'!B526="","",'📄 RON MIẾNG'!L526)</f>
        <v/>
      </c>
      <c r="J3936">
        <f>IF('📄 RON MIẾNG'!B526="","","")</f>
        <v/>
      </c>
      <c r="L3936">
        <f>N(L3935)+IF(AND('🔎 TRA CỨU NHANH'!$C$2&lt;&gt;"",OR(ISNUMBER(SEARCH('🔎 TRA CỨU NHANH'!$C$2,$A3936)),ISNUMBER(SEARCH('🔎 TRA CỨU NHANH'!$C$2,$B3936)))),1,0)</f>
        <v/>
      </c>
      <c r="M3936">
        <f>IF(L3936&gt;N(L3935),L3936,"")</f>
        <v/>
      </c>
      <c r="N3936">
        <f>N(N3935)+IF(AND('💰 BÁO GIÁ'!$C$27&lt;&gt;"",OR(ISNUMBER(SEARCH('💰 BÁO GIÁ'!$C$27,$A3936)),ISNUMBER(SEARCH('💰 BÁO GIÁ'!$C$27,$B3936)))),1,0)</f>
        <v/>
      </c>
      <c r="O3936">
        <f>IF(N3936&gt;N(N3935),N3936,"")</f>
        <v/>
      </c>
    </row>
    <row r="3937">
      <c r="A3937">
        <f>IF('📄 RON MIẾNG'!B527="","",'📄 RON MIẾNG'!B527)</f>
        <v/>
      </c>
      <c r="B3937">
        <f>IF('📄 RON MIẾNG'!B527="","",'📄 RON MIẾNG'!C527)</f>
        <v/>
      </c>
      <c r="C3937">
        <f>IF('📄 RON MIẾNG'!B527="","","Ron miếng")</f>
        <v/>
      </c>
      <c r="D3937">
        <f>IF('📄 RON MIẾNG'!B527="","",'📄 RON MIẾNG'!F527)</f>
        <v/>
      </c>
      <c r="E3937" s="37">
        <f>IF('📄 RON MIẾNG'!B527="","",'📄 RON MIẾNG'!H527)</f>
        <v/>
      </c>
      <c r="F3937" s="37">
        <f>IF('📄 RON MIẾNG'!B527="","",'📄 RON MIẾNG'!I527)</f>
        <v/>
      </c>
      <c r="G3937" s="37">
        <f>IF('📄 RON MIẾNG'!B527="","",'📄 RON MIẾNG'!J527)</f>
        <v/>
      </c>
      <c r="H3937" s="37">
        <f>IF('📄 RON MIẾNG'!B527="","",'📄 RON MIẾNG'!K527)</f>
        <v/>
      </c>
      <c r="I3937" s="37">
        <f>IF('📄 RON MIẾNG'!B527="","",'📄 RON MIẾNG'!L527)</f>
        <v/>
      </c>
      <c r="J3937">
        <f>IF('📄 RON MIẾNG'!B527="","","")</f>
        <v/>
      </c>
      <c r="L3937">
        <f>N(L3936)+IF(AND('🔎 TRA CỨU NHANH'!$C$2&lt;&gt;"",OR(ISNUMBER(SEARCH('🔎 TRA CỨU NHANH'!$C$2,$A3937)),ISNUMBER(SEARCH('🔎 TRA CỨU NHANH'!$C$2,$B3937)))),1,0)</f>
        <v/>
      </c>
      <c r="M3937">
        <f>IF(L3937&gt;N(L3936),L3937,"")</f>
        <v/>
      </c>
      <c r="N3937">
        <f>N(N3936)+IF(AND('💰 BÁO GIÁ'!$C$27&lt;&gt;"",OR(ISNUMBER(SEARCH('💰 BÁO GIÁ'!$C$27,$A3937)),ISNUMBER(SEARCH('💰 BÁO GIÁ'!$C$27,$B3937)))),1,0)</f>
        <v/>
      </c>
      <c r="O3937">
        <f>IF(N3937&gt;N(N3936),N3937,"")</f>
        <v/>
      </c>
    </row>
    <row r="3938">
      <c r="A3938">
        <f>IF('📄 RON MIẾNG'!B528="","",'📄 RON MIẾNG'!B528)</f>
        <v/>
      </c>
      <c r="B3938">
        <f>IF('📄 RON MIẾNG'!B528="","",'📄 RON MIẾNG'!C528)</f>
        <v/>
      </c>
      <c r="C3938">
        <f>IF('📄 RON MIẾNG'!B528="","","Ron miếng")</f>
        <v/>
      </c>
      <c r="D3938">
        <f>IF('📄 RON MIẾNG'!B528="","",'📄 RON MIẾNG'!F528)</f>
        <v/>
      </c>
      <c r="E3938" s="37">
        <f>IF('📄 RON MIẾNG'!B528="","",'📄 RON MIẾNG'!H528)</f>
        <v/>
      </c>
      <c r="F3938" s="37">
        <f>IF('📄 RON MIẾNG'!B528="","",'📄 RON MIẾNG'!I528)</f>
        <v/>
      </c>
      <c r="G3938" s="37">
        <f>IF('📄 RON MIẾNG'!B528="","",'📄 RON MIẾNG'!J528)</f>
        <v/>
      </c>
      <c r="H3938" s="37">
        <f>IF('📄 RON MIẾNG'!B528="","",'📄 RON MIẾNG'!K528)</f>
        <v/>
      </c>
      <c r="I3938" s="37">
        <f>IF('📄 RON MIẾNG'!B528="","",'📄 RON MIẾNG'!L528)</f>
        <v/>
      </c>
      <c r="J3938">
        <f>IF('📄 RON MIẾNG'!B528="","","")</f>
        <v/>
      </c>
      <c r="L3938">
        <f>N(L3937)+IF(AND('🔎 TRA CỨU NHANH'!$C$2&lt;&gt;"",OR(ISNUMBER(SEARCH('🔎 TRA CỨU NHANH'!$C$2,$A3938)),ISNUMBER(SEARCH('🔎 TRA CỨU NHANH'!$C$2,$B3938)))),1,0)</f>
        <v/>
      </c>
      <c r="M3938">
        <f>IF(L3938&gt;N(L3937),L3938,"")</f>
        <v/>
      </c>
      <c r="N3938">
        <f>N(N3937)+IF(AND('💰 BÁO GIÁ'!$C$27&lt;&gt;"",OR(ISNUMBER(SEARCH('💰 BÁO GIÁ'!$C$27,$A3938)),ISNUMBER(SEARCH('💰 BÁO GIÁ'!$C$27,$B3938)))),1,0)</f>
        <v/>
      </c>
      <c r="O3938">
        <f>IF(N3938&gt;N(N3937),N3938,"")</f>
        <v/>
      </c>
    </row>
    <row r="3939">
      <c r="A3939">
        <f>IF('📄 RON MIẾNG'!B529="","",'📄 RON MIẾNG'!B529)</f>
        <v/>
      </c>
      <c r="B3939">
        <f>IF('📄 RON MIẾNG'!B529="","",'📄 RON MIẾNG'!C529)</f>
        <v/>
      </c>
      <c r="C3939">
        <f>IF('📄 RON MIẾNG'!B529="","","Ron miếng")</f>
        <v/>
      </c>
      <c r="D3939">
        <f>IF('📄 RON MIẾNG'!B529="","",'📄 RON MIẾNG'!F529)</f>
        <v/>
      </c>
      <c r="E3939" s="37">
        <f>IF('📄 RON MIẾNG'!B529="","",'📄 RON MIẾNG'!H529)</f>
        <v/>
      </c>
      <c r="F3939" s="37">
        <f>IF('📄 RON MIẾNG'!B529="","",'📄 RON MIẾNG'!I529)</f>
        <v/>
      </c>
      <c r="G3939" s="37">
        <f>IF('📄 RON MIẾNG'!B529="","",'📄 RON MIẾNG'!J529)</f>
        <v/>
      </c>
      <c r="H3939" s="37">
        <f>IF('📄 RON MIẾNG'!B529="","",'📄 RON MIẾNG'!K529)</f>
        <v/>
      </c>
      <c r="I3939" s="37">
        <f>IF('📄 RON MIẾNG'!B529="","",'📄 RON MIẾNG'!L529)</f>
        <v/>
      </c>
      <c r="J3939">
        <f>IF('📄 RON MIẾNG'!B529="","","")</f>
        <v/>
      </c>
      <c r="L3939">
        <f>N(L3938)+IF(AND('🔎 TRA CỨU NHANH'!$C$2&lt;&gt;"",OR(ISNUMBER(SEARCH('🔎 TRA CỨU NHANH'!$C$2,$A3939)),ISNUMBER(SEARCH('🔎 TRA CỨU NHANH'!$C$2,$B3939)))),1,0)</f>
        <v/>
      </c>
      <c r="M3939">
        <f>IF(L3939&gt;N(L3938),L3939,"")</f>
        <v/>
      </c>
      <c r="N3939">
        <f>N(N3938)+IF(AND('💰 BÁO GIÁ'!$C$27&lt;&gt;"",OR(ISNUMBER(SEARCH('💰 BÁO GIÁ'!$C$27,$A3939)),ISNUMBER(SEARCH('💰 BÁO GIÁ'!$C$27,$B3939)))),1,0)</f>
        <v/>
      </c>
      <c r="O3939">
        <f>IF(N3939&gt;N(N3938),N3939,"")</f>
        <v/>
      </c>
    </row>
    <row r="3940">
      <c r="A3940">
        <f>IF('📄 RON MIẾNG'!B530="","",'📄 RON MIẾNG'!B530)</f>
        <v/>
      </c>
      <c r="B3940">
        <f>IF('📄 RON MIẾNG'!B530="","",'📄 RON MIẾNG'!C530)</f>
        <v/>
      </c>
      <c r="C3940">
        <f>IF('📄 RON MIẾNG'!B530="","","Ron miếng")</f>
        <v/>
      </c>
      <c r="D3940">
        <f>IF('📄 RON MIẾNG'!B530="","",'📄 RON MIẾNG'!F530)</f>
        <v/>
      </c>
      <c r="E3940" s="37">
        <f>IF('📄 RON MIẾNG'!B530="","",'📄 RON MIẾNG'!H530)</f>
        <v/>
      </c>
      <c r="F3940" s="37">
        <f>IF('📄 RON MIẾNG'!B530="","",'📄 RON MIẾNG'!I530)</f>
        <v/>
      </c>
      <c r="G3940" s="37">
        <f>IF('📄 RON MIẾNG'!B530="","",'📄 RON MIẾNG'!J530)</f>
        <v/>
      </c>
      <c r="H3940" s="37">
        <f>IF('📄 RON MIẾNG'!B530="","",'📄 RON MIẾNG'!K530)</f>
        <v/>
      </c>
      <c r="I3940" s="37">
        <f>IF('📄 RON MIẾNG'!B530="","",'📄 RON MIẾNG'!L530)</f>
        <v/>
      </c>
      <c r="J3940">
        <f>IF('📄 RON MIẾNG'!B530="","","")</f>
        <v/>
      </c>
      <c r="L3940">
        <f>N(L3939)+IF(AND('🔎 TRA CỨU NHANH'!$C$2&lt;&gt;"",OR(ISNUMBER(SEARCH('🔎 TRA CỨU NHANH'!$C$2,$A3940)),ISNUMBER(SEARCH('🔎 TRA CỨU NHANH'!$C$2,$B3940)))),1,0)</f>
        <v/>
      </c>
      <c r="M3940">
        <f>IF(L3940&gt;N(L3939),L3940,"")</f>
        <v/>
      </c>
      <c r="N3940">
        <f>N(N3939)+IF(AND('💰 BÁO GIÁ'!$C$27&lt;&gt;"",OR(ISNUMBER(SEARCH('💰 BÁO GIÁ'!$C$27,$A3940)),ISNUMBER(SEARCH('💰 BÁO GIÁ'!$C$27,$B3940)))),1,0)</f>
        <v/>
      </c>
      <c r="O3940">
        <f>IF(N3940&gt;N(N3939),N3940,"")</f>
        <v/>
      </c>
    </row>
    <row r="3941">
      <c r="A3941">
        <f>IF('📄 RON MIẾNG'!B531="","",'📄 RON MIẾNG'!B531)</f>
        <v/>
      </c>
      <c r="B3941">
        <f>IF('📄 RON MIẾNG'!B531="","",'📄 RON MIẾNG'!C531)</f>
        <v/>
      </c>
      <c r="C3941">
        <f>IF('📄 RON MIẾNG'!B531="","","Ron miếng")</f>
        <v/>
      </c>
      <c r="D3941">
        <f>IF('📄 RON MIẾNG'!B531="","",'📄 RON MIẾNG'!F531)</f>
        <v/>
      </c>
      <c r="E3941" s="37">
        <f>IF('📄 RON MIẾNG'!B531="","",'📄 RON MIẾNG'!H531)</f>
        <v/>
      </c>
      <c r="F3941" s="37">
        <f>IF('📄 RON MIẾNG'!B531="","",'📄 RON MIẾNG'!I531)</f>
        <v/>
      </c>
      <c r="G3941" s="37">
        <f>IF('📄 RON MIẾNG'!B531="","",'📄 RON MIẾNG'!J531)</f>
        <v/>
      </c>
      <c r="H3941" s="37">
        <f>IF('📄 RON MIẾNG'!B531="","",'📄 RON MIẾNG'!K531)</f>
        <v/>
      </c>
      <c r="I3941" s="37">
        <f>IF('📄 RON MIẾNG'!B531="","",'📄 RON MIẾNG'!L531)</f>
        <v/>
      </c>
      <c r="J3941">
        <f>IF('📄 RON MIẾNG'!B531="","","")</f>
        <v/>
      </c>
      <c r="L3941">
        <f>N(L3940)+IF(AND('🔎 TRA CỨU NHANH'!$C$2&lt;&gt;"",OR(ISNUMBER(SEARCH('🔎 TRA CỨU NHANH'!$C$2,$A3941)),ISNUMBER(SEARCH('🔎 TRA CỨU NHANH'!$C$2,$B3941)))),1,0)</f>
        <v/>
      </c>
      <c r="M3941">
        <f>IF(L3941&gt;N(L3940),L3941,"")</f>
        <v/>
      </c>
      <c r="N3941">
        <f>N(N3940)+IF(AND('💰 BÁO GIÁ'!$C$27&lt;&gt;"",OR(ISNUMBER(SEARCH('💰 BÁO GIÁ'!$C$27,$A3941)),ISNUMBER(SEARCH('💰 BÁO GIÁ'!$C$27,$B3941)))),1,0)</f>
        <v/>
      </c>
      <c r="O3941">
        <f>IF(N3941&gt;N(N3940),N3941,"")</f>
        <v/>
      </c>
    </row>
    <row r="3942">
      <c r="A3942">
        <f>IF('📄 RON MIẾNG'!B532="","",'📄 RON MIẾNG'!B532)</f>
        <v/>
      </c>
      <c r="B3942">
        <f>IF('📄 RON MIẾNG'!B532="","",'📄 RON MIẾNG'!C532)</f>
        <v/>
      </c>
      <c r="C3942">
        <f>IF('📄 RON MIẾNG'!B532="","","Ron miếng")</f>
        <v/>
      </c>
      <c r="D3942">
        <f>IF('📄 RON MIẾNG'!B532="","",'📄 RON MIẾNG'!F532)</f>
        <v/>
      </c>
      <c r="E3942" s="37">
        <f>IF('📄 RON MIẾNG'!B532="","",'📄 RON MIẾNG'!H532)</f>
        <v/>
      </c>
      <c r="F3942" s="37">
        <f>IF('📄 RON MIẾNG'!B532="","",'📄 RON MIẾNG'!I532)</f>
        <v/>
      </c>
      <c r="G3942" s="37">
        <f>IF('📄 RON MIẾNG'!B532="","",'📄 RON MIẾNG'!J532)</f>
        <v/>
      </c>
      <c r="H3942" s="37">
        <f>IF('📄 RON MIẾNG'!B532="","",'📄 RON MIẾNG'!K532)</f>
        <v/>
      </c>
      <c r="I3942" s="37">
        <f>IF('📄 RON MIẾNG'!B532="","",'📄 RON MIẾNG'!L532)</f>
        <v/>
      </c>
      <c r="J3942">
        <f>IF('📄 RON MIẾNG'!B532="","","")</f>
        <v/>
      </c>
      <c r="L3942">
        <f>N(L3941)+IF(AND('🔎 TRA CỨU NHANH'!$C$2&lt;&gt;"",OR(ISNUMBER(SEARCH('🔎 TRA CỨU NHANH'!$C$2,$A3942)),ISNUMBER(SEARCH('🔎 TRA CỨU NHANH'!$C$2,$B3942)))),1,0)</f>
        <v/>
      </c>
      <c r="M3942">
        <f>IF(L3942&gt;N(L3941),L3942,"")</f>
        <v/>
      </c>
      <c r="N3942">
        <f>N(N3941)+IF(AND('💰 BÁO GIÁ'!$C$27&lt;&gt;"",OR(ISNUMBER(SEARCH('💰 BÁO GIÁ'!$C$27,$A3942)),ISNUMBER(SEARCH('💰 BÁO GIÁ'!$C$27,$B3942)))),1,0)</f>
        <v/>
      </c>
      <c r="O3942">
        <f>IF(N3942&gt;N(N3941),N3942,"")</f>
        <v/>
      </c>
    </row>
    <row r="3943">
      <c r="A3943">
        <f>IF('📄 RON MIẾNG'!B533="","",'📄 RON MIẾNG'!B533)</f>
        <v/>
      </c>
      <c r="B3943">
        <f>IF('📄 RON MIẾNG'!B533="","",'📄 RON MIẾNG'!C533)</f>
        <v/>
      </c>
      <c r="C3943">
        <f>IF('📄 RON MIẾNG'!B533="","","Ron miếng")</f>
        <v/>
      </c>
      <c r="D3943">
        <f>IF('📄 RON MIẾNG'!B533="","",'📄 RON MIẾNG'!F533)</f>
        <v/>
      </c>
      <c r="E3943" s="37">
        <f>IF('📄 RON MIẾNG'!B533="","",'📄 RON MIẾNG'!H533)</f>
        <v/>
      </c>
      <c r="F3943" s="37">
        <f>IF('📄 RON MIẾNG'!B533="","",'📄 RON MIẾNG'!I533)</f>
        <v/>
      </c>
      <c r="G3943" s="37">
        <f>IF('📄 RON MIẾNG'!B533="","",'📄 RON MIẾNG'!J533)</f>
        <v/>
      </c>
      <c r="H3943" s="37">
        <f>IF('📄 RON MIẾNG'!B533="","",'📄 RON MIẾNG'!K533)</f>
        <v/>
      </c>
      <c r="I3943" s="37">
        <f>IF('📄 RON MIẾNG'!B533="","",'📄 RON MIẾNG'!L533)</f>
        <v/>
      </c>
      <c r="J3943">
        <f>IF('📄 RON MIẾNG'!B533="","","")</f>
        <v/>
      </c>
      <c r="L3943">
        <f>N(L3942)+IF(AND('🔎 TRA CỨU NHANH'!$C$2&lt;&gt;"",OR(ISNUMBER(SEARCH('🔎 TRA CỨU NHANH'!$C$2,$A3943)),ISNUMBER(SEARCH('🔎 TRA CỨU NHANH'!$C$2,$B3943)))),1,0)</f>
        <v/>
      </c>
      <c r="M3943">
        <f>IF(L3943&gt;N(L3942),L3943,"")</f>
        <v/>
      </c>
      <c r="N3943">
        <f>N(N3942)+IF(AND('💰 BÁO GIÁ'!$C$27&lt;&gt;"",OR(ISNUMBER(SEARCH('💰 BÁO GIÁ'!$C$27,$A3943)),ISNUMBER(SEARCH('💰 BÁO GIÁ'!$C$27,$B3943)))),1,0)</f>
        <v/>
      </c>
      <c r="O3943">
        <f>IF(N3943&gt;N(N3942),N3943,"")</f>
        <v/>
      </c>
    </row>
    <row r="3944">
      <c r="A3944">
        <f>IF('📄 RON MIẾNG'!B534="","",'📄 RON MIẾNG'!B534)</f>
        <v/>
      </c>
      <c r="B3944">
        <f>IF('📄 RON MIẾNG'!B534="","",'📄 RON MIẾNG'!C534)</f>
        <v/>
      </c>
      <c r="C3944">
        <f>IF('📄 RON MIẾNG'!B534="","","Ron miếng")</f>
        <v/>
      </c>
      <c r="D3944">
        <f>IF('📄 RON MIẾNG'!B534="","",'📄 RON MIẾNG'!F534)</f>
        <v/>
      </c>
      <c r="E3944" s="37">
        <f>IF('📄 RON MIẾNG'!B534="","",'📄 RON MIẾNG'!H534)</f>
        <v/>
      </c>
      <c r="F3944" s="37">
        <f>IF('📄 RON MIẾNG'!B534="","",'📄 RON MIẾNG'!I534)</f>
        <v/>
      </c>
      <c r="G3944" s="37">
        <f>IF('📄 RON MIẾNG'!B534="","",'📄 RON MIẾNG'!J534)</f>
        <v/>
      </c>
      <c r="H3944" s="37">
        <f>IF('📄 RON MIẾNG'!B534="","",'📄 RON MIẾNG'!K534)</f>
        <v/>
      </c>
      <c r="I3944" s="37">
        <f>IF('📄 RON MIẾNG'!B534="","",'📄 RON MIẾNG'!L534)</f>
        <v/>
      </c>
      <c r="J3944">
        <f>IF('📄 RON MIẾNG'!B534="","","")</f>
        <v/>
      </c>
      <c r="L3944">
        <f>N(L3943)+IF(AND('🔎 TRA CỨU NHANH'!$C$2&lt;&gt;"",OR(ISNUMBER(SEARCH('🔎 TRA CỨU NHANH'!$C$2,$A3944)),ISNUMBER(SEARCH('🔎 TRA CỨU NHANH'!$C$2,$B3944)))),1,0)</f>
        <v/>
      </c>
      <c r="M3944">
        <f>IF(L3944&gt;N(L3943),L3944,"")</f>
        <v/>
      </c>
      <c r="N3944">
        <f>N(N3943)+IF(AND('💰 BÁO GIÁ'!$C$27&lt;&gt;"",OR(ISNUMBER(SEARCH('💰 BÁO GIÁ'!$C$27,$A3944)),ISNUMBER(SEARCH('💰 BÁO GIÁ'!$C$27,$B3944)))),1,0)</f>
        <v/>
      </c>
      <c r="O3944">
        <f>IF(N3944&gt;N(N3943),N3944,"")</f>
        <v/>
      </c>
    </row>
    <row r="3945">
      <c r="A3945">
        <f>IF('📄 RON MIẾNG'!B535="","",'📄 RON MIẾNG'!B535)</f>
        <v/>
      </c>
      <c r="B3945">
        <f>IF('📄 RON MIẾNG'!B535="","",'📄 RON MIẾNG'!C535)</f>
        <v/>
      </c>
      <c r="C3945">
        <f>IF('📄 RON MIẾNG'!B535="","","Ron miếng")</f>
        <v/>
      </c>
      <c r="D3945">
        <f>IF('📄 RON MIẾNG'!B535="","",'📄 RON MIẾNG'!F535)</f>
        <v/>
      </c>
      <c r="E3945" s="37">
        <f>IF('📄 RON MIẾNG'!B535="","",'📄 RON MIẾNG'!H535)</f>
        <v/>
      </c>
      <c r="F3945" s="37">
        <f>IF('📄 RON MIẾNG'!B535="","",'📄 RON MIẾNG'!I535)</f>
        <v/>
      </c>
      <c r="G3945" s="37">
        <f>IF('📄 RON MIẾNG'!B535="","",'📄 RON MIẾNG'!J535)</f>
        <v/>
      </c>
      <c r="H3945" s="37">
        <f>IF('📄 RON MIẾNG'!B535="","",'📄 RON MIẾNG'!K535)</f>
        <v/>
      </c>
      <c r="I3945" s="37">
        <f>IF('📄 RON MIẾNG'!B535="","",'📄 RON MIẾNG'!L535)</f>
        <v/>
      </c>
      <c r="J3945">
        <f>IF('📄 RON MIẾNG'!B535="","","")</f>
        <v/>
      </c>
      <c r="L3945">
        <f>N(L3944)+IF(AND('🔎 TRA CỨU NHANH'!$C$2&lt;&gt;"",OR(ISNUMBER(SEARCH('🔎 TRA CỨU NHANH'!$C$2,$A3945)),ISNUMBER(SEARCH('🔎 TRA CỨU NHANH'!$C$2,$B3945)))),1,0)</f>
        <v/>
      </c>
      <c r="M3945">
        <f>IF(L3945&gt;N(L3944),L3945,"")</f>
        <v/>
      </c>
      <c r="N3945">
        <f>N(N3944)+IF(AND('💰 BÁO GIÁ'!$C$27&lt;&gt;"",OR(ISNUMBER(SEARCH('💰 BÁO GIÁ'!$C$27,$A3945)),ISNUMBER(SEARCH('💰 BÁO GIÁ'!$C$27,$B3945)))),1,0)</f>
        <v/>
      </c>
      <c r="O3945">
        <f>IF(N3945&gt;N(N3944),N3945,"")</f>
        <v/>
      </c>
    </row>
    <row r="3946">
      <c r="A3946">
        <f>IF('📄 RON MIẾNG'!B536="","",'📄 RON MIẾNG'!B536)</f>
        <v/>
      </c>
      <c r="B3946">
        <f>IF('📄 RON MIẾNG'!B536="","",'📄 RON MIẾNG'!C536)</f>
        <v/>
      </c>
      <c r="C3946">
        <f>IF('📄 RON MIẾNG'!B536="","","Ron miếng")</f>
        <v/>
      </c>
      <c r="D3946">
        <f>IF('📄 RON MIẾNG'!B536="","",'📄 RON MIẾNG'!F536)</f>
        <v/>
      </c>
      <c r="E3946">
        <f>IF('📄 RON MIẾNG'!B536="","",'📄 RON MIẾNG'!H536)</f>
        <v/>
      </c>
      <c r="F3946">
        <f>IF('📄 RON MIẾNG'!B536="","",'📄 RON MIẾNG'!I536)</f>
        <v/>
      </c>
      <c r="G3946">
        <f>IF('📄 RON MIẾNG'!B536="","",'📄 RON MIẾNG'!J536)</f>
        <v/>
      </c>
      <c r="H3946">
        <f>IF('📄 RON MIẾNG'!B536="","",'📄 RON MIẾNG'!K536)</f>
        <v/>
      </c>
      <c r="I3946">
        <f>IF('📄 RON MIẾNG'!B536="","",'📄 RON MIẾNG'!L536)</f>
        <v/>
      </c>
      <c r="J3946">
        <f>IF('📄 RON MIẾNG'!B536="","","")</f>
        <v/>
      </c>
      <c r="L3946">
        <f>N(L3945)+IF(AND('🔎 TRA CỨU NHANH'!$C$2&lt;&gt;"",OR(ISNUMBER(SEARCH('🔎 TRA CỨU NHANH'!$C$2,$A3946)),ISNUMBER(SEARCH('🔎 TRA CỨU NHANH'!$C$2,$B3946)))),1,0)</f>
        <v/>
      </c>
      <c r="M3946">
        <f>IF(L3946&gt;N(L3945),L3946,"")</f>
        <v/>
      </c>
      <c r="N3946">
        <f>N(N3945)+IF(AND('💰 BÁO GIÁ'!$C$27&lt;&gt;"",OR(ISNUMBER(SEARCH('💰 BÁO GIÁ'!$C$27,$A3946)),ISNUMBER(SEARCH('💰 BÁO GIÁ'!$C$27,$B3946)))),1,0)</f>
        <v/>
      </c>
      <c r="O3946">
        <f>IF(N3946&gt;N(N3945),N3946,"")</f>
        <v/>
      </c>
    </row>
    <row r="3947">
      <c r="A3947">
        <f>IF('📄 RON MIẾNG'!B537="","",'📄 RON MIẾNG'!B537)</f>
        <v/>
      </c>
      <c r="B3947">
        <f>IF('📄 RON MIẾNG'!B537="","",'📄 RON MIẾNG'!C537)</f>
        <v/>
      </c>
      <c r="C3947">
        <f>IF('📄 RON MIẾNG'!B537="","","Ron miếng")</f>
        <v/>
      </c>
      <c r="D3947">
        <f>IF('📄 RON MIẾNG'!B537="","",'📄 RON MIẾNG'!F537)</f>
        <v/>
      </c>
      <c r="E3947" s="37">
        <f>IF('📄 RON MIẾNG'!B537="","",'📄 RON MIẾNG'!H537)</f>
        <v/>
      </c>
      <c r="F3947" s="37">
        <f>IF('📄 RON MIẾNG'!B537="","",'📄 RON MIẾNG'!I537)</f>
        <v/>
      </c>
      <c r="G3947" s="37">
        <f>IF('📄 RON MIẾNG'!B537="","",'📄 RON MIẾNG'!J537)</f>
        <v/>
      </c>
      <c r="H3947" s="37">
        <f>IF('📄 RON MIẾNG'!B537="","",'📄 RON MIẾNG'!K537)</f>
        <v/>
      </c>
      <c r="I3947" s="37">
        <f>IF('📄 RON MIẾNG'!B537="","",'📄 RON MIẾNG'!L537)</f>
        <v/>
      </c>
      <c r="J3947">
        <f>IF('📄 RON MIẾNG'!B537="","","")</f>
        <v/>
      </c>
      <c r="L3947">
        <f>N(L3946)+IF(AND('🔎 TRA CỨU NHANH'!$C$2&lt;&gt;"",OR(ISNUMBER(SEARCH('🔎 TRA CỨU NHANH'!$C$2,$A3947)),ISNUMBER(SEARCH('🔎 TRA CỨU NHANH'!$C$2,$B3947)))),1,0)</f>
        <v/>
      </c>
      <c r="M3947">
        <f>IF(L3947&gt;N(L3946),L3947,"")</f>
        <v/>
      </c>
      <c r="N3947">
        <f>N(N3946)+IF(AND('💰 BÁO GIÁ'!$C$27&lt;&gt;"",OR(ISNUMBER(SEARCH('💰 BÁO GIÁ'!$C$27,$A3947)),ISNUMBER(SEARCH('💰 BÁO GIÁ'!$C$27,$B3947)))),1,0)</f>
        <v/>
      </c>
      <c r="O3947">
        <f>IF(N3947&gt;N(N3946),N3947,"")</f>
        <v/>
      </c>
    </row>
    <row r="3948">
      <c r="A3948">
        <f>IF('📄 RON MIẾNG'!B538="","",'📄 RON MIẾNG'!B538)</f>
        <v/>
      </c>
      <c r="B3948">
        <f>IF('📄 RON MIẾNG'!B538="","",'📄 RON MIẾNG'!C538)</f>
        <v/>
      </c>
      <c r="C3948">
        <f>IF('📄 RON MIẾNG'!B538="","","Ron miếng")</f>
        <v/>
      </c>
      <c r="D3948">
        <f>IF('📄 RON MIẾNG'!B538="","",'📄 RON MIẾNG'!F538)</f>
        <v/>
      </c>
      <c r="E3948" s="37">
        <f>IF('📄 RON MIẾNG'!B538="","",'📄 RON MIẾNG'!H538)</f>
        <v/>
      </c>
      <c r="F3948" s="37">
        <f>IF('📄 RON MIẾNG'!B538="","",'📄 RON MIẾNG'!I538)</f>
        <v/>
      </c>
      <c r="G3948" s="37">
        <f>IF('📄 RON MIẾNG'!B538="","",'📄 RON MIẾNG'!J538)</f>
        <v/>
      </c>
      <c r="H3948" s="37">
        <f>IF('📄 RON MIẾNG'!B538="","",'📄 RON MIẾNG'!K538)</f>
        <v/>
      </c>
      <c r="I3948" s="37">
        <f>IF('📄 RON MIẾNG'!B538="","",'📄 RON MIẾNG'!L538)</f>
        <v/>
      </c>
      <c r="J3948">
        <f>IF('📄 RON MIẾNG'!B538="","","")</f>
        <v/>
      </c>
      <c r="L3948">
        <f>N(L3947)+IF(AND('🔎 TRA CỨU NHANH'!$C$2&lt;&gt;"",OR(ISNUMBER(SEARCH('🔎 TRA CỨU NHANH'!$C$2,$A3948)),ISNUMBER(SEARCH('🔎 TRA CỨU NHANH'!$C$2,$B3948)))),1,0)</f>
        <v/>
      </c>
      <c r="M3948">
        <f>IF(L3948&gt;N(L3947),L3948,"")</f>
        <v/>
      </c>
      <c r="N3948">
        <f>N(N3947)+IF(AND('💰 BÁO GIÁ'!$C$27&lt;&gt;"",OR(ISNUMBER(SEARCH('💰 BÁO GIÁ'!$C$27,$A3948)),ISNUMBER(SEARCH('💰 BÁO GIÁ'!$C$27,$B3948)))),1,0)</f>
        <v/>
      </c>
      <c r="O3948">
        <f>IF(N3948&gt;N(N3947),N3948,"")</f>
        <v/>
      </c>
    </row>
    <row r="3949">
      <c r="A3949">
        <f>IF('📄 RON MIẾNG'!B539="","",'📄 RON MIẾNG'!B539)</f>
        <v/>
      </c>
      <c r="B3949">
        <f>IF('📄 RON MIẾNG'!B539="","",'📄 RON MIẾNG'!C539)</f>
        <v/>
      </c>
      <c r="C3949">
        <f>IF('📄 RON MIẾNG'!B539="","","Ron miếng")</f>
        <v/>
      </c>
      <c r="D3949">
        <f>IF('📄 RON MIẾNG'!B539="","",'📄 RON MIẾNG'!F539)</f>
        <v/>
      </c>
      <c r="E3949">
        <f>IF('📄 RON MIẾNG'!B539="","",'📄 RON MIẾNG'!H539)</f>
        <v/>
      </c>
      <c r="F3949">
        <f>IF('📄 RON MIẾNG'!B539="","",'📄 RON MIẾNG'!I539)</f>
        <v/>
      </c>
      <c r="G3949">
        <f>IF('📄 RON MIẾNG'!B539="","",'📄 RON MIẾNG'!J539)</f>
        <v/>
      </c>
      <c r="H3949">
        <f>IF('📄 RON MIẾNG'!B539="","",'📄 RON MIẾNG'!K539)</f>
        <v/>
      </c>
      <c r="I3949">
        <f>IF('📄 RON MIẾNG'!B539="","",'📄 RON MIẾNG'!L539)</f>
        <v/>
      </c>
      <c r="J3949">
        <f>IF('📄 RON MIẾNG'!B539="","","")</f>
        <v/>
      </c>
      <c r="L3949">
        <f>N(L3948)+IF(AND('🔎 TRA CỨU NHANH'!$C$2&lt;&gt;"",OR(ISNUMBER(SEARCH('🔎 TRA CỨU NHANH'!$C$2,$A3949)),ISNUMBER(SEARCH('🔎 TRA CỨU NHANH'!$C$2,$B3949)))),1,0)</f>
        <v/>
      </c>
      <c r="M3949">
        <f>IF(L3949&gt;N(L3948),L3949,"")</f>
        <v/>
      </c>
      <c r="N3949">
        <f>N(N3948)+IF(AND('💰 BÁO GIÁ'!$C$27&lt;&gt;"",OR(ISNUMBER(SEARCH('💰 BÁO GIÁ'!$C$27,$A3949)),ISNUMBER(SEARCH('💰 BÁO GIÁ'!$C$27,$B3949)))),1,0)</f>
        <v/>
      </c>
      <c r="O3949">
        <f>IF(N3949&gt;N(N3948),N3949,"")</f>
        <v/>
      </c>
    </row>
    <row r="3950">
      <c r="A3950">
        <f>IF('📄 RON MIẾNG'!B540="","",'📄 RON MIẾNG'!B540)</f>
        <v/>
      </c>
      <c r="B3950">
        <f>IF('📄 RON MIẾNG'!B540="","",'📄 RON MIẾNG'!C540)</f>
        <v/>
      </c>
      <c r="C3950">
        <f>IF('📄 RON MIẾNG'!B540="","","Ron miếng")</f>
        <v/>
      </c>
      <c r="D3950">
        <f>IF('📄 RON MIẾNG'!B540="","",'📄 RON MIẾNG'!F540)</f>
        <v/>
      </c>
      <c r="E3950" s="37">
        <f>IF('📄 RON MIẾNG'!B540="","",'📄 RON MIẾNG'!H540)</f>
        <v/>
      </c>
      <c r="F3950" s="37">
        <f>IF('📄 RON MIẾNG'!B540="","",'📄 RON MIẾNG'!I540)</f>
        <v/>
      </c>
      <c r="G3950" s="37">
        <f>IF('📄 RON MIẾNG'!B540="","",'📄 RON MIẾNG'!J540)</f>
        <v/>
      </c>
      <c r="H3950" s="37">
        <f>IF('📄 RON MIẾNG'!B540="","",'📄 RON MIẾNG'!K540)</f>
        <v/>
      </c>
      <c r="I3950" s="37">
        <f>IF('📄 RON MIẾNG'!B540="","",'📄 RON MIẾNG'!L540)</f>
        <v/>
      </c>
      <c r="J3950">
        <f>IF('📄 RON MIẾNG'!B540="","","")</f>
        <v/>
      </c>
      <c r="L3950">
        <f>N(L3949)+IF(AND('🔎 TRA CỨU NHANH'!$C$2&lt;&gt;"",OR(ISNUMBER(SEARCH('🔎 TRA CỨU NHANH'!$C$2,$A3950)),ISNUMBER(SEARCH('🔎 TRA CỨU NHANH'!$C$2,$B3950)))),1,0)</f>
        <v/>
      </c>
      <c r="M3950">
        <f>IF(L3950&gt;N(L3949),L3950,"")</f>
        <v/>
      </c>
      <c r="N3950">
        <f>N(N3949)+IF(AND('💰 BÁO GIÁ'!$C$27&lt;&gt;"",OR(ISNUMBER(SEARCH('💰 BÁO GIÁ'!$C$27,$A3950)),ISNUMBER(SEARCH('💰 BÁO GIÁ'!$C$27,$B3950)))),1,0)</f>
        <v/>
      </c>
      <c r="O3950">
        <f>IF(N3950&gt;N(N3949),N3950,"")</f>
        <v/>
      </c>
    </row>
    <row r="3951">
      <c r="A3951">
        <f>IF('📄 RON MIẾNG'!B541="","",'📄 RON MIẾNG'!B541)</f>
        <v/>
      </c>
      <c r="B3951">
        <f>IF('📄 RON MIẾNG'!B541="","",'📄 RON MIẾNG'!C541)</f>
        <v/>
      </c>
      <c r="C3951">
        <f>IF('📄 RON MIẾNG'!B541="","","Ron miếng")</f>
        <v/>
      </c>
      <c r="D3951">
        <f>IF('📄 RON MIẾNG'!B541="","",'📄 RON MIẾNG'!F541)</f>
        <v/>
      </c>
      <c r="E3951" s="37">
        <f>IF('📄 RON MIẾNG'!B541="","",'📄 RON MIẾNG'!H541)</f>
        <v/>
      </c>
      <c r="F3951" s="37">
        <f>IF('📄 RON MIẾNG'!B541="","",'📄 RON MIẾNG'!I541)</f>
        <v/>
      </c>
      <c r="G3951" s="37">
        <f>IF('📄 RON MIẾNG'!B541="","",'📄 RON MIẾNG'!J541)</f>
        <v/>
      </c>
      <c r="H3951" s="37">
        <f>IF('📄 RON MIẾNG'!B541="","",'📄 RON MIẾNG'!K541)</f>
        <v/>
      </c>
      <c r="I3951" s="37">
        <f>IF('📄 RON MIẾNG'!B541="","",'📄 RON MIẾNG'!L541)</f>
        <v/>
      </c>
      <c r="J3951">
        <f>IF('📄 RON MIẾNG'!B541="","","")</f>
        <v/>
      </c>
      <c r="L3951">
        <f>N(L3950)+IF(AND('🔎 TRA CỨU NHANH'!$C$2&lt;&gt;"",OR(ISNUMBER(SEARCH('🔎 TRA CỨU NHANH'!$C$2,$A3951)),ISNUMBER(SEARCH('🔎 TRA CỨU NHANH'!$C$2,$B3951)))),1,0)</f>
        <v/>
      </c>
      <c r="M3951">
        <f>IF(L3951&gt;N(L3950),L3951,"")</f>
        <v/>
      </c>
      <c r="N3951">
        <f>N(N3950)+IF(AND('💰 BÁO GIÁ'!$C$27&lt;&gt;"",OR(ISNUMBER(SEARCH('💰 BÁO GIÁ'!$C$27,$A3951)),ISNUMBER(SEARCH('💰 BÁO GIÁ'!$C$27,$B3951)))),1,0)</f>
        <v/>
      </c>
      <c r="O3951">
        <f>IF(N3951&gt;N(N3950),N3951,"")</f>
        <v/>
      </c>
    </row>
    <row r="3952">
      <c r="A3952">
        <f>IF('📄 RON MIẾNG'!B542="","",'📄 RON MIẾNG'!B542)</f>
        <v/>
      </c>
      <c r="B3952">
        <f>IF('📄 RON MIẾNG'!B542="","",'📄 RON MIẾNG'!C542)</f>
        <v/>
      </c>
      <c r="C3952">
        <f>IF('📄 RON MIẾNG'!B542="","","Ron miếng")</f>
        <v/>
      </c>
      <c r="D3952">
        <f>IF('📄 RON MIẾNG'!B542="","",'📄 RON MIẾNG'!F542)</f>
        <v/>
      </c>
      <c r="E3952" s="37">
        <f>IF('📄 RON MIẾNG'!B542="","",'📄 RON MIẾNG'!H542)</f>
        <v/>
      </c>
      <c r="F3952" s="37">
        <f>IF('📄 RON MIẾNG'!B542="","",'📄 RON MIẾNG'!I542)</f>
        <v/>
      </c>
      <c r="G3952" s="37">
        <f>IF('📄 RON MIẾNG'!B542="","",'📄 RON MIẾNG'!J542)</f>
        <v/>
      </c>
      <c r="H3952" s="37">
        <f>IF('📄 RON MIẾNG'!B542="","",'📄 RON MIẾNG'!K542)</f>
        <v/>
      </c>
      <c r="I3952" s="37">
        <f>IF('📄 RON MIẾNG'!B542="","",'📄 RON MIẾNG'!L542)</f>
        <v/>
      </c>
      <c r="J3952">
        <f>IF('📄 RON MIẾNG'!B542="","","")</f>
        <v/>
      </c>
      <c r="L3952">
        <f>N(L3951)+IF(AND('🔎 TRA CỨU NHANH'!$C$2&lt;&gt;"",OR(ISNUMBER(SEARCH('🔎 TRA CỨU NHANH'!$C$2,$A3952)),ISNUMBER(SEARCH('🔎 TRA CỨU NHANH'!$C$2,$B3952)))),1,0)</f>
        <v/>
      </c>
      <c r="M3952">
        <f>IF(L3952&gt;N(L3951),L3952,"")</f>
        <v/>
      </c>
      <c r="N3952">
        <f>N(N3951)+IF(AND('💰 BÁO GIÁ'!$C$27&lt;&gt;"",OR(ISNUMBER(SEARCH('💰 BÁO GIÁ'!$C$27,$A3952)),ISNUMBER(SEARCH('💰 BÁO GIÁ'!$C$27,$B3952)))),1,0)</f>
        <v/>
      </c>
      <c r="O3952">
        <f>IF(N3952&gt;N(N3951),N3952,"")</f>
        <v/>
      </c>
    </row>
    <row r="3953">
      <c r="A3953">
        <f>IF('📄 RON MIẾNG'!B543="","",'📄 RON MIẾNG'!B543)</f>
        <v/>
      </c>
      <c r="B3953">
        <f>IF('📄 RON MIẾNG'!B543="","",'📄 RON MIẾNG'!C543)</f>
        <v/>
      </c>
      <c r="C3953">
        <f>IF('📄 RON MIẾNG'!B543="","","Ron miếng")</f>
        <v/>
      </c>
      <c r="D3953">
        <f>IF('📄 RON MIẾNG'!B543="","",'📄 RON MIẾNG'!F543)</f>
        <v/>
      </c>
      <c r="E3953" s="37">
        <f>IF('📄 RON MIẾNG'!B543="","",'📄 RON MIẾNG'!H543)</f>
        <v/>
      </c>
      <c r="F3953" s="37">
        <f>IF('📄 RON MIẾNG'!B543="","",'📄 RON MIẾNG'!I543)</f>
        <v/>
      </c>
      <c r="G3953" s="37">
        <f>IF('📄 RON MIẾNG'!B543="","",'📄 RON MIẾNG'!J543)</f>
        <v/>
      </c>
      <c r="H3953" s="37">
        <f>IF('📄 RON MIẾNG'!B543="","",'📄 RON MIẾNG'!K543)</f>
        <v/>
      </c>
      <c r="I3953" s="37">
        <f>IF('📄 RON MIẾNG'!B543="","",'📄 RON MIẾNG'!L543)</f>
        <v/>
      </c>
      <c r="J3953">
        <f>IF('📄 RON MIẾNG'!B543="","","")</f>
        <v/>
      </c>
      <c r="L3953">
        <f>N(L3952)+IF(AND('🔎 TRA CỨU NHANH'!$C$2&lt;&gt;"",OR(ISNUMBER(SEARCH('🔎 TRA CỨU NHANH'!$C$2,$A3953)),ISNUMBER(SEARCH('🔎 TRA CỨU NHANH'!$C$2,$B3953)))),1,0)</f>
        <v/>
      </c>
      <c r="M3953">
        <f>IF(L3953&gt;N(L3952),L3953,"")</f>
        <v/>
      </c>
      <c r="N3953">
        <f>N(N3952)+IF(AND('💰 BÁO GIÁ'!$C$27&lt;&gt;"",OR(ISNUMBER(SEARCH('💰 BÁO GIÁ'!$C$27,$A3953)),ISNUMBER(SEARCH('💰 BÁO GIÁ'!$C$27,$B3953)))),1,0)</f>
        <v/>
      </c>
      <c r="O3953">
        <f>IF(N3953&gt;N(N3952),N3953,"")</f>
        <v/>
      </c>
    </row>
    <row r="3954">
      <c r="A3954">
        <f>IF('📄 RON MIẾNG'!B544="","",'📄 RON MIẾNG'!B544)</f>
        <v/>
      </c>
      <c r="B3954">
        <f>IF('📄 RON MIẾNG'!B544="","",'📄 RON MIẾNG'!C544)</f>
        <v/>
      </c>
      <c r="C3954">
        <f>IF('📄 RON MIẾNG'!B544="","","Ron miếng")</f>
        <v/>
      </c>
      <c r="D3954">
        <f>IF('📄 RON MIẾNG'!B544="","",'📄 RON MIẾNG'!F544)</f>
        <v/>
      </c>
      <c r="E3954" s="37">
        <f>IF('📄 RON MIẾNG'!B544="","",'📄 RON MIẾNG'!H544)</f>
        <v/>
      </c>
      <c r="F3954" s="37">
        <f>IF('📄 RON MIẾNG'!B544="","",'📄 RON MIẾNG'!I544)</f>
        <v/>
      </c>
      <c r="G3954" s="37">
        <f>IF('📄 RON MIẾNG'!B544="","",'📄 RON MIẾNG'!J544)</f>
        <v/>
      </c>
      <c r="H3954" s="37">
        <f>IF('📄 RON MIẾNG'!B544="","",'📄 RON MIẾNG'!K544)</f>
        <v/>
      </c>
      <c r="I3954" s="37">
        <f>IF('📄 RON MIẾNG'!B544="","",'📄 RON MIẾNG'!L544)</f>
        <v/>
      </c>
      <c r="J3954">
        <f>IF('📄 RON MIẾNG'!B544="","","")</f>
        <v/>
      </c>
      <c r="L3954">
        <f>N(L3953)+IF(AND('🔎 TRA CỨU NHANH'!$C$2&lt;&gt;"",OR(ISNUMBER(SEARCH('🔎 TRA CỨU NHANH'!$C$2,$A3954)),ISNUMBER(SEARCH('🔎 TRA CỨU NHANH'!$C$2,$B3954)))),1,0)</f>
        <v/>
      </c>
      <c r="M3954">
        <f>IF(L3954&gt;N(L3953),L3954,"")</f>
        <v/>
      </c>
      <c r="N3954">
        <f>N(N3953)+IF(AND('💰 BÁO GIÁ'!$C$27&lt;&gt;"",OR(ISNUMBER(SEARCH('💰 BÁO GIÁ'!$C$27,$A3954)),ISNUMBER(SEARCH('💰 BÁO GIÁ'!$C$27,$B3954)))),1,0)</f>
        <v/>
      </c>
      <c r="O3954">
        <f>IF(N3954&gt;N(N3953),N3954,"")</f>
        <v/>
      </c>
    </row>
    <row r="3955">
      <c r="A3955">
        <f>IF('📄 RON MIẾNG'!B545="","",'📄 RON MIẾNG'!B545)</f>
        <v/>
      </c>
      <c r="B3955">
        <f>IF('📄 RON MIẾNG'!B545="","",'📄 RON MIẾNG'!C545)</f>
        <v/>
      </c>
      <c r="C3955">
        <f>IF('📄 RON MIẾNG'!B545="","","Ron miếng")</f>
        <v/>
      </c>
      <c r="D3955">
        <f>IF('📄 RON MIẾNG'!B545="","",'📄 RON MIẾNG'!F545)</f>
        <v/>
      </c>
      <c r="E3955" s="37">
        <f>IF('📄 RON MIẾNG'!B545="","",'📄 RON MIẾNG'!H545)</f>
        <v/>
      </c>
      <c r="F3955" s="37">
        <f>IF('📄 RON MIẾNG'!B545="","",'📄 RON MIẾNG'!I545)</f>
        <v/>
      </c>
      <c r="G3955" s="37">
        <f>IF('📄 RON MIẾNG'!B545="","",'📄 RON MIẾNG'!J545)</f>
        <v/>
      </c>
      <c r="H3955" s="37">
        <f>IF('📄 RON MIẾNG'!B545="","",'📄 RON MIẾNG'!K545)</f>
        <v/>
      </c>
      <c r="I3955" s="37">
        <f>IF('📄 RON MIẾNG'!B545="","",'📄 RON MIẾNG'!L545)</f>
        <v/>
      </c>
      <c r="J3955">
        <f>IF('📄 RON MIẾNG'!B545="","","")</f>
        <v/>
      </c>
      <c r="L3955">
        <f>N(L3954)+IF(AND('🔎 TRA CỨU NHANH'!$C$2&lt;&gt;"",OR(ISNUMBER(SEARCH('🔎 TRA CỨU NHANH'!$C$2,$A3955)),ISNUMBER(SEARCH('🔎 TRA CỨU NHANH'!$C$2,$B3955)))),1,0)</f>
        <v/>
      </c>
      <c r="M3955">
        <f>IF(L3955&gt;N(L3954),L3955,"")</f>
        <v/>
      </c>
      <c r="N3955">
        <f>N(N3954)+IF(AND('💰 BÁO GIÁ'!$C$27&lt;&gt;"",OR(ISNUMBER(SEARCH('💰 BÁO GIÁ'!$C$27,$A3955)),ISNUMBER(SEARCH('💰 BÁO GIÁ'!$C$27,$B3955)))),1,0)</f>
        <v/>
      </c>
      <c r="O3955">
        <f>IF(N3955&gt;N(N3954),N3955,"")</f>
        <v/>
      </c>
    </row>
    <row r="3956">
      <c r="A3956">
        <f>IF('📄 RON MIẾNG'!B546="","",'📄 RON MIẾNG'!B546)</f>
        <v/>
      </c>
      <c r="B3956">
        <f>IF('📄 RON MIẾNG'!B546="","",'📄 RON MIẾNG'!C546)</f>
        <v/>
      </c>
      <c r="C3956">
        <f>IF('📄 RON MIẾNG'!B546="","","Ron miếng")</f>
        <v/>
      </c>
      <c r="D3956">
        <f>IF('📄 RON MIẾNG'!B546="","",'📄 RON MIẾNG'!F546)</f>
        <v/>
      </c>
      <c r="E3956" s="37">
        <f>IF('📄 RON MIẾNG'!B546="","",'📄 RON MIẾNG'!H546)</f>
        <v/>
      </c>
      <c r="F3956" s="37">
        <f>IF('📄 RON MIẾNG'!B546="","",'📄 RON MIẾNG'!I546)</f>
        <v/>
      </c>
      <c r="G3956" s="37">
        <f>IF('📄 RON MIẾNG'!B546="","",'📄 RON MIẾNG'!J546)</f>
        <v/>
      </c>
      <c r="H3956" s="37">
        <f>IF('📄 RON MIẾNG'!B546="","",'📄 RON MIẾNG'!K546)</f>
        <v/>
      </c>
      <c r="I3956" s="37">
        <f>IF('📄 RON MIẾNG'!B546="","",'📄 RON MIẾNG'!L546)</f>
        <v/>
      </c>
      <c r="J3956">
        <f>IF('📄 RON MIẾNG'!B546="","","")</f>
        <v/>
      </c>
      <c r="L3956">
        <f>N(L3955)+IF(AND('🔎 TRA CỨU NHANH'!$C$2&lt;&gt;"",OR(ISNUMBER(SEARCH('🔎 TRA CỨU NHANH'!$C$2,$A3956)),ISNUMBER(SEARCH('🔎 TRA CỨU NHANH'!$C$2,$B3956)))),1,0)</f>
        <v/>
      </c>
      <c r="M3956">
        <f>IF(L3956&gt;N(L3955),L3956,"")</f>
        <v/>
      </c>
      <c r="N3956">
        <f>N(N3955)+IF(AND('💰 BÁO GIÁ'!$C$27&lt;&gt;"",OR(ISNUMBER(SEARCH('💰 BÁO GIÁ'!$C$27,$A3956)),ISNUMBER(SEARCH('💰 BÁO GIÁ'!$C$27,$B3956)))),1,0)</f>
        <v/>
      </c>
      <c r="O3956">
        <f>IF(N3956&gt;N(N3955),N3956,"")</f>
        <v/>
      </c>
    </row>
    <row r="3957">
      <c r="A3957">
        <f>IF('📄 RON MIẾNG'!B547="","",'📄 RON MIẾNG'!B547)</f>
        <v/>
      </c>
      <c r="B3957">
        <f>IF('📄 RON MIẾNG'!B547="","",'📄 RON MIẾNG'!C547)</f>
        <v/>
      </c>
      <c r="C3957">
        <f>IF('📄 RON MIẾNG'!B547="","","Ron miếng")</f>
        <v/>
      </c>
      <c r="D3957">
        <f>IF('📄 RON MIẾNG'!B547="","",'📄 RON MIẾNG'!F547)</f>
        <v/>
      </c>
      <c r="E3957" s="37">
        <f>IF('📄 RON MIẾNG'!B547="","",'📄 RON MIẾNG'!H547)</f>
        <v/>
      </c>
      <c r="F3957" s="37">
        <f>IF('📄 RON MIẾNG'!B547="","",'📄 RON MIẾNG'!I547)</f>
        <v/>
      </c>
      <c r="G3957" s="37">
        <f>IF('📄 RON MIẾNG'!B547="","",'📄 RON MIẾNG'!J547)</f>
        <v/>
      </c>
      <c r="H3957" s="37">
        <f>IF('📄 RON MIẾNG'!B547="","",'📄 RON MIẾNG'!K547)</f>
        <v/>
      </c>
      <c r="I3957" s="37">
        <f>IF('📄 RON MIẾNG'!B547="","",'📄 RON MIẾNG'!L547)</f>
        <v/>
      </c>
      <c r="J3957">
        <f>IF('📄 RON MIẾNG'!B547="","","")</f>
        <v/>
      </c>
      <c r="L3957">
        <f>N(L3956)+IF(AND('🔎 TRA CỨU NHANH'!$C$2&lt;&gt;"",OR(ISNUMBER(SEARCH('🔎 TRA CỨU NHANH'!$C$2,$A3957)),ISNUMBER(SEARCH('🔎 TRA CỨU NHANH'!$C$2,$B3957)))),1,0)</f>
        <v/>
      </c>
      <c r="M3957">
        <f>IF(L3957&gt;N(L3956),L3957,"")</f>
        <v/>
      </c>
      <c r="N3957">
        <f>N(N3956)+IF(AND('💰 BÁO GIÁ'!$C$27&lt;&gt;"",OR(ISNUMBER(SEARCH('💰 BÁO GIÁ'!$C$27,$A3957)),ISNUMBER(SEARCH('💰 BÁO GIÁ'!$C$27,$B3957)))),1,0)</f>
        <v/>
      </c>
      <c r="O3957">
        <f>IF(N3957&gt;N(N3956),N3957,"")</f>
        <v/>
      </c>
    </row>
    <row r="3958">
      <c r="A3958">
        <f>IF('📄 RON MIẾNG'!B548="","",'📄 RON MIẾNG'!B548)</f>
        <v/>
      </c>
      <c r="B3958">
        <f>IF('📄 RON MIẾNG'!B548="","",'📄 RON MIẾNG'!C548)</f>
        <v/>
      </c>
      <c r="C3958">
        <f>IF('📄 RON MIẾNG'!B548="","","Ron miếng")</f>
        <v/>
      </c>
      <c r="D3958">
        <f>IF('📄 RON MIẾNG'!B548="","",'📄 RON MIẾNG'!F548)</f>
        <v/>
      </c>
      <c r="E3958" s="37">
        <f>IF('📄 RON MIẾNG'!B548="","",'📄 RON MIẾNG'!H548)</f>
        <v/>
      </c>
      <c r="F3958" s="37">
        <f>IF('📄 RON MIẾNG'!B548="","",'📄 RON MIẾNG'!I548)</f>
        <v/>
      </c>
      <c r="G3958" s="37">
        <f>IF('📄 RON MIẾNG'!B548="","",'📄 RON MIẾNG'!J548)</f>
        <v/>
      </c>
      <c r="H3958" s="37">
        <f>IF('📄 RON MIẾNG'!B548="","",'📄 RON MIẾNG'!K548)</f>
        <v/>
      </c>
      <c r="I3958" s="37">
        <f>IF('📄 RON MIẾNG'!B548="","",'📄 RON MIẾNG'!L548)</f>
        <v/>
      </c>
      <c r="J3958">
        <f>IF('📄 RON MIẾNG'!B548="","","")</f>
        <v/>
      </c>
      <c r="L3958">
        <f>N(L3957)+IF(AND('🔎 TRA CỨU NHANH'!$C$2&lt;&gt;"",OR(ISNUMBER(SEARCH('🔎 TRA CỨU NHANH'!$C$2,$A3958)),ISNUMBER(SEARCH('🔎 TRA CỨU NHANH'!$C$2,$B3958)))),1,0)</f>
        <v/>
      </c>
      <c r="M3958">
        <f>IF(L3958&gt;N(L3957),L3958,"")</f>
        <v/>
      </c>
      <c r="N3958">
        <f>N(N3957)+IF(AND('💰 BÁO GIÁ'!$C$27&lt;&gt;"",OR(ISNUMBER(SEARCH('💰 BÁO GIÁ'!$C$27,$A3958)),ISNUMBER(SEARCH('💰 BÁO GIÁ'!$C$27,$B3958)))),1,0)</f>
        <v/>
      </c>
      <c r="O3958">
        <f>IF(N3958&gt;N(N3957),N3958,"")</f>
        <v/>
      </c>
    </row>
    <row r="3959">
      <c r="A3959">
        <f>IF('📄 RON MIẾNG'!B549="","",'📄 RON MIẾNG'!B549)</f>
        <v/>
      </c>
      <c r="B3959">
        <f>IF('📄 RON MIẾNG'!B549="","",'📄 RON MIẾNG'!C549)</f>
        <v/>
      </c>
      <c r="C3959">
        <f>IF('📄 RON MIẾNG'!B549="","","Ron miếng")</f>
        <v/>
      </c>
      <c r="D3959">
        <f>IF('📄 RON MIẾNG'!B549="","",'📄 RON MIẾNG'!F549)</f>
        <v/>
      </c>
      <c r="E3959" s="37">
        <f>IF('📄 RON MIẾNG'!B549="","",'📄 RON MIẾNG'!H549)</f>
        <v/>
      </c>
      <c r="F3959" s="37">
        <f>IF('📄 RON MIẾNG'!B549="","",'📄 RON MIẾNG'!I549)</f>
        <v/>
      </c>
      <c r="G3959" s="37">
        <f>IF('📄 RON MIẾNG'!B549="","",'📄 RON MIẾNG'!J549)</f>
        <v/>
      </c>
      <c r="H3959" s="37">
        <f>IF('📄 RON MIẾNG'!B549="","",'📄 RON MIẾNG'!K549)</f>
        <v/>
      </c>
      <c r="I3959" s="37">
        <f>IF('📄 RON MIẾNG'!B549="","",'📄 RON MIẾNG'!L549)</f>
        <v/>
      </c>
      <c r="J3959">
        <f>IF('📄 RON MIẾNG'!B549="","","")</f>
        <v/>
      </c>
      <c r="L3959">
        <f>N(L3958)+IF(AND('🔎 TRA CỨU NHANH'!$C$2&lt;&gt;"",OR(ISNUMBER(SEARCH('🔎 TRA CỨU NHANH'!$C$2,$A3959)),ISNUMBER(SEARCH('🔎 TRA CỨU NHANH'!$C$2,$B3959)))),1,0)</f>
        <v/>
      </c>
      <c r="M3959">
        <f>IF(L3959&gt;N(L3958),L3959,"")</f>
        <v/>
      </c>
      <c r="N3959">
        <f>N(N3958)+IF(AND('💰 BÁO GIÁ'!$C$27&lt;&gt;"",OR(ISNUMBER(SEARCH('💰 BÁO GIÁ'!$C$27,$A3959)),ISNUMBER(SEARCH('💰 BÁO GIÁ'!$C$27,$B3959)))),1,0)</f>
        <v/>
      </c>
      <c r="O3959">
        <f>IF(N3959&gt;N(N3958),N3959,"")</f>
        <v/>
      </c>
    </row>
    <row r="3960">
      <c r="A3960">
        <f>IF('📄 RON MIẾNG'!B550="","",'📄 RON MIẾNG'!B550)</f>
        <v/>
      </c>
      <c r="B3960">
        <f>IF('📄 RON MIẾNG'!B550="","",'📄 RON MIẾNG'!C550)</f>
        <v/>
      </c>
      <c r="C3960">
        <f>IF('📄 RON MIẾNG'!B550="","","Ron miếng")</f>
        <v/>
      </c>
      <c r="D3960">
        <f>IF('📄 RON MIẾNG'!B550="","",'📄 RON MIẾNG'!F550)</f>
        <v/>
      </c>
      <c r="E3960" s="37">
        <f>IF('📄 RON MIẾNG'!B550="","",'📄 RON MIẾNG'!H550)</f>
        <v/>
      </c>
      <c r="F3960" s="37">
        <f>IF('📄 RON MIẾNG'!B550="","",'📄 RON MIẾNG'!I550)</f>
        <v/>
      </c>
      <c r="G3960" s="37">
        <f>IF('📄 RON MIẾNG'!B550="","",'📄 RON MIẾNG'!J550)</f>
        <v/>
      </c>
      <c r="H3960" s="37">
        <f>IF('📄 RON MIẾNG'!B550="","",'📄 RON MIẾNG'!K550)</f>
        <v/>
      </c>
      <c r="I3960" s="37">
        <f>IF('📄 RON MIẾNG'!B550="","",'📄 RON MIẾNG'!L550)</f>
        <v/>
      </c>
      <c r="J3960">
        <f>IF('📄 RON MIẾNG'!B550="","","")</f>
        <v/>
      </c>
      <c r="L3960">
        <f>N(L3959)+IF(AND('🔎 TRA CỨU NHANH'!$C$2&lt;&gt;"",OR(ISNUMBER(SEARCH('🔎 TRA CỨU NHANH'!$C$2,$A3960)),ISNUMBER(SEARCH('🔎 TRA CỨU NHANH'!$C$2,$B3960)))),1,0)</f>
        <v/>
      </c>
      <c r="M3960">
        <f>IF(L3960&gt;N(L3959),L3960,"")</f>
        <v/>
      </c>
      <c r="N3960">
        <f>N(N3959)+IF(AND('💰 BÁO GIÁ'!$C$27&lt;&gt;"",OR(ISNUMBER(SEARCH('💰 BÁO GIÁ'!$C$27,$A3960)),ISNUMBER(SEARCH('💰 BÁO GIÁ'!$C$27,$B3960)))),1,0)</f>
        <v/>
      </c>
      <c r="O3960">
        <f>IF(N3960&gt;N(N3959),N3960,"")</f>
        <v/>
      </c>
    </row>
    <row r="3961">
      <c r="A3961">
        <f>IF('📄 RON MIẾNG'!B551="","",'📄 RON MIẾNG'!B551)</f>
        <v/>
      </c>
      <c r="B3961">
        <f>IF('📄 RON MIẾNG'!B551="","",'📄 RON MIẾNG'!C551)</f>
        <v/>
      </c>
      <c r="C3961">
        <f>IF('📄 RON MIẾNG'!B551="","","Ron miếng")</f>
        <v/>
      </c>
      <c r="D3961">
        <f>IF('📄 RON MIẾNG'!B551="","",'📄 RON MIẾNG'!F551)</f>
        <v/>
      </c>
      <c r="E3961" s="37">
        <f>IF('📄 RON MIẾNG'!B551="","",'📄 RON MIẾNG'!H551)</f>
        <v/>
      </c>
      <c r="F3961" s="37">
        <f>IF('📄 RON MIẾNG'!B551="","",'📄 RON MIẾNG'!I551)</f>
        <v/>
      </c>
      <c r="G3961" s="37">
        <f>IF('📄 RON MIẾNG'!B551="","",'📄 RON MIẾNG'!J551)</f>
        <v/>
      </c>
      <c r="H3961" s="37">
        <f>IF('📄 RON MIẾNG'!B551="","",'📄 RON MIẾNG'!K551)</f>
        <v/>
      </c>
      <c r="I3961" s="37">
        <f>IF('📄 RON MIẾNG'!B551="","",'📄 RON MIẾNG'!L551)</f>
        <v/>
      </c>
      <c r="J3961">
        <f>IF('📄 RON MIẾNG'!B551="","","")</f>
        <v/>
      </c>
      <c r="L3961">
        <f>N(L3960)+IF(AND('🔎 TRA CỨU NHANH'!$C$2&lt;&gt;"",OR(ISNUMBER(SEARCH('🔎 TRA CỨU NHANH'!$C$2,$A3961)),ISNUMBER(SEARCH('🔎 TRA CỨU NHANH'!$C$2,$B3961)))),1,0)</f>
        <v/>
      </c>
      <c r="M3961">
        <f>IF(L3961&gt;N(L3960),L3961,"")</f>
        <v/>
      </c>
      <c r="N3961">
        <f>N(N3960)+IF(AND('💰 BÁO GIÁ'!$C$27&lt;&gt;"",OR(ISNUMBER(SEARCH('💰 BÁO GIÁ'!$C$27,$A3961)),ISNUMBER(SEARCH('💰 BÁO GIÁ'!$C$27,$B3961)))),1,0)</f>
        <v/>
      </c>
      <c r="O3961">
        <f>IF(N3961&gt;N(N3960),N3961,"")</f>
        <v/>
      </c>
    </row>
    <row r="3962">
      <c r="A3962">
        <f>IF('📄 RON MIẾNG'!B552="","",'📄 RON MIẾNG'!B552)</f>
        <v/>
      </c>
      <c r="B3962">
        <f>IF('📄 RON MIẾNG'!B552="","",'📄 RON MIẾNG'!C552)</f>
        <v/>
      </c>
      <c r="C3962">
        <f>IF('📄 RON MIẾNG'!B552="","","Ron miếng")</f>
        <v/>
      </c>
      <c r="D3962">
        <f>IF('📄 RON MIẾNG'!B552="","",'📄 RON MIẾNG'!F552)</f>
        <v/>
      </c>
      <c r="E3962" s="37">
        <f>IF('📄 RON MIẾNG'!B552="","",'📄 RON MIẾNG'!H552)</f>
        <v/>
      </c>
      <c r="F3962" s="37">
        <f>IF('📄 RON MIẾNG'!B552="","",'📄 RON MIẾNG'!I552)</f>
        <v/>
      </c>
      <c r="G3962" s="37">
        <f>IF('📄 RON MIẾNG'!B552="","",'📄 RON MIẾNG'!J552)</f>
        <v/>
      </c>
      <c r="H3962" s="37">
        <f>IF('📄 RON MIẾNG'!B552="","",'📄 RON MIẾNG'!K552)</f>
        <v/>
      </c>
      <c r="I3962" s="37">
        <f>IF('📄 RON MIẾNG'!B552="","",'📄 RON MIẾNG'!L552)</f>
        <v/>
      </c>
      <c r="J3962">
        <f>IF('📄 RON MIẾNG'!B552="","","")</f>
        <v/>
      </c>
      <c r="L3962">
        <f>N(L3961)+IF(AND('🔎 TRA CỨU NHANH'!$C$2&lt;&gt;"",OR(ISNUMBER(SEARCH('🔎 TRA CỨU NHANH'!$C$2,$A3962)),ISNUMBER(SEARCH('🔎 TRA CỨU NHANH'!$C$2,$B3962)))),1,0)</f>
        <v/>
      </c>
      <c r="M3962">
        <f>IF(L3962&gt;N(L3961),L3962,"")</f>
        <v/>
      </c>
      <c r="N3962">
        <f>N(N3961)+IF(AND('💰 BÁO GIÁ'!$C$27&lt;&gt;"",OR(ISNUMBER(SEARCH('💰 BÁO GIÁ'!$C$27,$A3962)),ISNUMBER(SEARCH('💰 BÁO GIÁ'!$C$27,$B3962)))),1,0)</f>
        <v/>
      </c>
      <c r="O3962">
        <f>IF(N3962&gt;N(N3961),N3962,"")</f>
        <v/>
      </c>
    </row>
    <row r="3963">
      <c r="A3963">
        <f>IF('📄 RON MIẾNG'!B553="","",'📄 RON MIẾNG'!B553)</f>
        <v/>
      </c>
      <c r="B3963">
        <f>IF('📄 RON MIẾNG'!B553="","",'📄 RON MIẾNG'!C553)</f>
        <v/>
      </c>
      <c r="C3963">
        <f>IF('📄 RON MIẾNG'!B553="","","Ron miếng")</f>
        <v/>
      </c>
      <c r="D3963">
        <f>IF('📄 RON MIẾNG'!B553="","",'📄 RON MIẾNG'!F553)</f>
        <v/>
      </c>
      <c r="E3963" s="37">
        <f>IF('📄 RON MIẾNG'!B553="","",'📄 RON MIẾNG'!H553)</f>
        <v/>
      </c>
      <c r="F3963" s="37">
        <f>IF('📄 RON MIẾNG'!B553="","",'📄 RON MIẾNG'!I553)</f>
        <v/>
      </c>
      <c r="G3963" s="37">
        <f>IF('📄 RON MIẾNG'!B553="","",'📄 RON MIẾNG'!J553)</f>
        <v/>
      </c>
      <c r="H3963" s="37">
        <f>IF('📄 RON MIẾNG'!B553="","",'📄 RON MIẾNG'!K553)</f>
        <v/>
      </c>
      <c r="I3963" s="37">
        <f>IF('📄 RON MIẾNG'!B553="","",'📄 RON MIẾNG'!L553)</f>
        <v/>
      </c>
      <c r="J3963">
        <f>IF('📄 RON MIẾNG'!B553="","","")</f>
        <v/>
      </c>
      <c r="L3963">
        <f>N(L3962)+IF(AND('🔎 TRA CỨU NHANH'!$C$2&lt;&gt;"",OR(ISNUMBER(SEARCH('🔎 TRA CỨU NHANH'!$C$2,$A3963)),ISNUMBER(SEARCH('🔎 TRA CỨU NHANH'!$C$2,$B3963)))),1,0)</f>
        <v/>
      </c>
      <c r="M3963">
        <f>IF(L3963&gt;N(L3962),L3963,"")</f>
        <v/>
      </c>
      <c r="N3963">
        <f>N(N3962)+IF(AND('💰 BÁO GIÁ'!$C$27&lt;&gt;"",OR(ISNUMBER(SEARCH('💰 BÁO GIÁ'!$C$27,$A3963)),ISNUMBER(SEARCH('💰 BÁO GIÁ'!$C$27,$B3963)))),1,0)</f>
        <v/>
      </c>
      <c r="O3963">
        <f>IF(N3963&gt;N(N3962),N3963,"")</f>
        <v/>
      </c>
    </row>
    <row r="3964">
      <c r="A3964">
        <f>IF('📄 RON MIẾNG'!B554="","",'📄 RON MIẾNG'!B554)</f>
        <v/>
      </c>
      <c r="B3964">
        <f>IF('📄 RON MIẾNG'!B554="","",'📄 RON MIẾNG'!C554)</f>
        <v/>
      </c>
      <c r="C3964">
        <f>IF('📄 RON MIẾNG'!B554="","","Ron miếng")</f>
        <v/>
      </c>
      <c r="D3964">
        <f>IF('📄 RON MIẾNG'!B554="","",'📄 RON MIẾNG'!F554)</f>
        <v/>
      </c>
      <c r="E3964" s="37">
        <f>IF('📄 RON MIẾNG'!B554="","",'📄 RON MIẾNG'!H554)</f>
        <v/>
      </c>
      <c r="F3964" s="37">
        <f>IF('📄 RON MIẾNG'!B554="","",'📄 RON MIẾNG'!I554)</f>
        <v/>
      </c>
      <c r="G3964" s="37">
        <f>IF('📄 RON MIẾNG'!B554="","",'📄 RON MIẾNG'!J554)</f>
        <v/>
      </c>
      <c r="H3964" s="37">
        <f>IF('📄 RON MIẾNG'!B554="","",'📄 RON MIẾNG'!K554)</f>
        <v/>
      </c>
      <c r="I3964" s="37">
        <f>IF('📄 RON MIẾNG'!B554="","",'📄 RON MIẾNG'!L554)</f>
        <v/>
      </c>
      <c r="J3964">
        <f>IF('📄 RON MIẾNG'!B554="","","")</f>
        <v/>
      </c>
      <c r="L3964">
        <f>N(L3963)+IF(AND('🔎 TRA CỨU NHANH'!$C$2&lt;&gt;"",OR(ISNUMBER(SEARCH('🔎 TRA CỨU NHANH'!$C$2,$A3964)),ISNUMBER(SEARCH('🔎 TRA CỨU NHANH'!$C$2,$B3964)))),1,0)</f>
        <v/>
      </c>
      <c r="M3964">
        <f>IF(L3964&gt;N(L3963),L3964,"")</f>
        <v/>
      </c>
      <c r="N3964">
        <f>N(N3963)+IF(AND('💰 BÁO GIÁ'!$C$27&lt;&gt;"",OR(ISNUMBER(SEARCH('💰 BÁO GIÁ'!$C$27,$A3964)),ISNUMBER(SEARCH('💰 BÁO GIÁ'!$C$27,$B3964)))),1,0)</f>
        <v/>
      </c>
      <c r="O3964">
        <f>IF(N3964&gt;N(N3963),N3964,"")</f>
        <v/>
      </c>
    </row>
    <row r="3965">
      <c r="A3965">
        <f>IF('📄 RON MIẾNG'!B555="","",'📄 RON MIẾNG'!B555)</f>
        <v/>
      </c>
      <c r="B3965">
        <f>IF('📄 RON MIẾNG'!B555="","",'📄 RON MIẾNG'!C555)</f>
        <v/>
      </c>
      <c r="C3965">
        <f>IF('📄 RON MIẾNG'!B555="","","Ron miếng")</f>
        <v/>
      </c>
      <c r="D3965">
        <f>IF('📄 RON MIẾNG'!B555="","",'📄 RON MIẾNG'!F555)</f>
        <v/>
      </c>
      <c r="E3965" s="37">
        <f>IF('📄 RON MIẾNG'!B555="","",'📄 RON MIẾNG'!H555)</f>
        <v/>
      </c>
      <c r="F3965" s="37">
        <f>IF('📄 RON MIẾNG'!B555="","",'📄 RON MIẾNG'!I555)</f>
        <v/>
      </c>
      <c r="G3965" s="37">
        <f>IF('📄 RON MIẾNG'!B555="","",'📄 RON MIẾNG'!J555)</f>
        <v/>
      </c>
      <c r="H3965" s="37">
        <f>IF('📄 RON MIẾNG'!B555="","",'📄 RON MIẾNG'!K555)</f>
        <v/>
      </c>
      <c r="I3965" s="37">
        <f>IF('📄 RON MIẾNG'!B555="","",'📄 RON MIẾNG'!L555)</f>
        <v/>
      </c>
      <c r="J3965">
        <f>IF('📄 RON MIẾNG'!B555="","","")</f>
        <v/>
      </c>
      <c r="L3965">
        <f>N(L3964)+IF(AND('🔎 TRA CỨU NHANH'!$C$2&lt;&gt;"",OR(ISNUMBER(SEARCH('🔎 TRA CỨU NHANH'!$C$2,$A3965)),ISNUMBER(SEARCH('🔎 TRA CỨU NHANH'!$C$2,$B3965)))),1,0)</f>
        <v/>
      </c>
      <c r="M3965">
        <f>IF(L3965&gt;N(L3964),L3965,"")</f>
        <v/>
      </c>
      <c r="N3965">
        <f>N(N3964)+IF(AND('💰 BÁO GIÁ'!$C$27&lt;&gt;"",OR(ISNUMBER(SEARCH('💰 BÁO GIÁ'!$C$27,$A3965)),ISNUMBER(SEARCH('💰 BÁO GIÁ'!$C$27,$B3965)))),1,0)</f>
        <v/>
      </c>
      <c r="O3965">
        <f>IF(N3965&gt;N(N3964),N3965,"")</f>
        <v/>
      </c>
    </row>
    <row r="3966">
      <c r="A3966">
        <f>IF('📄 RON MIẾNG'!B556="","",'📄 RON MIẾNG'!B556)</f>
        <v/>
      </c>
      <c r="B3966">
        <f>IF('📄 RON MIẾNG'!B556="","",'📄 RON MIẾNG'!C556)</f>
        <v/>
      </c>
      <c r="C3966">
        <f>IF('📄 RON MIẾNG'!B556="","","Ron miếng")</f>
        <v/>
      </c>
      <c r="D3966">
        <f>IF('📄 RON MIẾNG'!B556="","",'📄 RON MIẾNG'!F556)</f>
        <v/>
      </c>
      <c r="E3966" s="37">
        <f>IF('📄 RON MIẾNG'!B556="","",'📄 RON MIẾNG'!H556)</f>
        <v/>
      </c>
      <c r="F3966" s="37">
        <f>IF('📄 RON MIẾNG'!B556="","",'📄 RON MIẾNG'!I556)</f>
        <v/>
      </c>
      <c r="G3966" s="37">
        <f>IF('📄 RON MIẾNG'!B556="","",'📄 RON MIẾNG'!J556)</f>
        <v/>
      </c>
      <c r="H3966" s="37">
        <f>IF('📄 RON MIẾNG'!B556="","",'📄 RON MIẾNG'!K556)</f>
        <v/>
      </c>
      <c r="I3966" s="37">
        <f>IF('📄 RON MIẾNG'!B556="","",'📄 RON MIẾNG'!L556)</f>
        <v/>
      </c>
      <c r="J3966">
        <f>IF('📄 RON MIẾNG'!B556="","","")</f>
        <v/>
      </c>
      <c r="L3966">
        <f>N(L3965)+IF(AND('🔎 TRA CỨU NHANH'!$C$2&lt;&gt;"",OR(ISNUMBER(SEARCH('🔎 TRA CỨU NHANH'!$C$2,$A3966)),ISNUMBER(SEARCH('🔎 TRA CỨU NHANH'!$C$2,$B3966)))),1,0)</f>
        <v/>
      </c>
      <c r="M3966">
        <f>IF(L3966&gt;N(L3965),L3966,"")</f>
        <v/>
      </c>
      <c r="N3966">
        <f>N(N3965)+IF(AND('💰 BÁO GIÁ'!$C$27&lt;&gt;"",OR(ISNUMBER(SEARCH('💰 BÁO GIÁ'!$C$27,$A3966)),ISNUMBER(SEARCH('💰 BÁO GIÁ'!$C$27,$B3966)))),1,0)</f>
        <v/>
      </c>
      <c r="O3966">
        <f>IF(N3966&gt;N(N3965),N3966,"")</f>
        <v/>
      </c>
    </row>
    <row r="3967">
      <c r="A3967">
        <f>IF('📄 RON MIẾNG'!B557="","",'📄 RON MIẾNG'!B557)</f>
        <v/>
      </c>
      <c r="B3967">
        <f>IF('📄 RON MIẾNG'!B557="","",'📄 RON MIẾNG'!C557)</f>
        <v/>
      </c>
      <c r="C3967">
        <f>IF('📄 RON MIẾNG'!B557="","","Ron miếng")</f>
        <v/>
      </c>
      <c r="D3967">
        <f>IF('📄 RON MIẾNG'!B557="","",'📄 RON MIẾNG'!F557)</f>
        <v/>
      </c>
      <c r="E3967" s="37">
        <f>IF('📄 RON MIẾNG'!B557="","",'📄 RON MIẾNG'!H557)</f>
        <v/>
      </c>
      <c r="F3967" s="37">
        <f>IF('📄 RON MIẾNG'!B557="","",'📄 RON MIẾNG'!I557)</f>
        <v/>
      </c>
      <c r="G3967" s="37">
        <f>IF('📄 RON MIẾNG'!B557="","",'📄 RON MIẾNG'!J557)</f>
        <v/>
      </c>
      <c r="H3967" s="37">
        <f>IF('📄 RON MIẾNG'!B557="","",'📄 RON MIẾNG'!K557)</f>
        <v/>
      </c>
      <c r="I3967" s="37">
        <f>IF('📄 RON MIẾNG'!B557="","",'📄 RON MIẾNG'!L557)</f>
        <v/>
      </c>
      <c r="J3967">
        <f>IF('📄 RON MIẾNG'!B557="","","")</f>
        <v/>
      </c>
      <c r="L3967">
        <f>N(L3966)+IF(AND('🔎 TRA CỨU NHANH'!$C$2&lt;&gt;"",OR(ISNUMBER(SEARCH('🔎 TRA CỨU NHANH'!$C$2,$A3967)),ISNUMBER(SEARCH('🔎 TRA CỨU NHANH'!$C$2,$B3967)))),1,0)</f>
        <v/>
      </c>
      <c r="M3967">
        <f>IF(L3967&gt;N(L3966),L3967,"")</f>
        <v/>
      </c>
      <c r="N3967">
        <f>N(N3966)+IF(AND('💰 BÁO GIÁ'!$C$27&lt;&gt;"",OR(ISNUMBER(SEARCH('💰 BÁO GIÁ'!$C$27,$A3967)),ISNUMBER(SEARCH('💰 BÁO GIÁ'!$C$27,$B3967)))),1,0)</f>
        <v/>
      </c>
      <c r="O3967">
        <f>IF(N3967&gt;N(N3966),N3967,"")</f>
        <v/>
      </c>
    </row>
    <row r="3968">
      <c r="A3968">
        <f>IF('📄 RON MIẾNG'!B558="","",'📄 RON MIẾNG'!B558)</f>
        <v/>
      </c>
      <c r="B3968">
        <f>IF('📄 RON MIẾNG'!B558="","",'📄 RON MIẾNG'!C558)</f>
        <v/>
      </c>
      <c r="C3968">
        <f>IF('📄 RON MIẾNG'!B558="","","Ron miếng")</f>
        <v/>
      </c>
      <c r="D3968">
        <f>IF('📄 RON MIẾNG'!B558="","",'📄 RON MIẾNG'!F558)</f>
        <v/>
      </c>
      <c r="E3968" s="37">
        <f>IF('📄 RON MIẾNG'!B558="","",'📄 RON MIẾNG'!H558)</f>
        <v/>
      </c>
      <c r="F3968" s="37">
        <f>IF('📄 RON MIẾNG'!B558="","",'📄 RON MIẾNG'!I558)</f>
        <v/>
      </c>
      <c r="G3968" s="37">
        <f>IF('📄 RON MIẾNG'!B558="","",'📄 RON MIẾNG'!J558)</f>
        <v/>
      </c>
      <c r="H3968" s="37">
        <f>IF('📄 RON MIẾNG'!B558="","",'📄 RON MIẾNG'!K558)</f>
        <v/>
      </c>
      <c r="I3968" s="37">
        <f>IF('📄 RON MIẾNG'!B558="","",'📄 RON MIẾNG'!L558)</f>
        <v/>
      </c>
      <c r="J3968">
        <f>IF('📄 RON MIẾNG'!B558="","","")</f>
        <v/>
      </c>
      <c r="L3968">
        <f>N(L3967)+IF(AND('🔎 TRA CỨU NHANH'!$C$2&lt;&gt;"",OR(ISNUMBER(SEARCH('🔎 TRA CỨU NHANH'!$C$2,$A3968)),ISNUMBER(SEARCH('🔎 TRA CỨU NHANH'!$C$2,$B3968)))),1,0)</f>
        <v/>
      </c>
      <c r="M3968">
        <f>IF(L3968&gt;N(L3967),L3968,"")</f>
        <v/>
      </c>
      <c r="N3968">
        <f>N(N3967)+IF(AND('💰 BÁO GIÁ'!$C$27&lt;&gt;"",OR(ISNUMBER(SEARCH('💰 BÁO GIÁ'!$C$27,$A3968)),ISNUMBER(SEARCH('💰 BÁO GIÁ'!$C$27,$B3968)))),1,0)</f>
        <v/>
      </c>
      <c r="O3968">
        <f>IF(N3968&gt;N(N3967),N3968,"")</f>
        <v/>
      </c>
    </row>
    <row r="3969">
      <c r="A3969">
        <f>IF('📄 RON MIẾNG'!B559="","",'📄 RON MIẾNG'!B559)</f>
        <v/>
      </c>
      <c r="B3969">
        <f>IF('📄 RON MIẾNG'!B559="","",'📄 RON MIẾNG'!C559)</f>
        <v/>
      </c>
      <c r="C3969">
        <f>IF('📄 RON MIẾNG'!B559="","","Ron miếng")</f>
        <v/>
      </c>
      <c r="D3969">
        <f>IF('📄 RON MIẾNG'!B559="","",'📄 RON MIẾNG'!F559)</f>
        <v/>
      </c>
      <c r="E3969" s="37">
        <f>IF('📄 RON MIẾNG'!B559="","",'📄 RON MIẾNG'!H559)</f>
        <v/>
      </c>
      <c r="F3969" s="37">
        <f>IF('📄 RON MIẾNG'!B559="","",'📄 RON MIẾNG'!I559)</f>
        <v/>
      </c>
      <c r="G3969" s="37">
        <f>IF('📄 RON MIẾNG'!B559="","",'📄 RON MIẾNG'!J559)</f>
        <v/>
      </c>
      <c r="H3969" s="37">
        <f>IF('📄 RON MIẾNG'!B559="","",'📄 RON MIẾNG'!K559)</f>
        <v/>
      </c>
      <c r="I3969" s="37">
        <f>IF('📄 RON MIẾNG'!B559="","",'📄 RON MIẾNG'!L559)</f>
        <v/>
      </c>
      <c r="J3969">
        <f>IF('📄 RON MIẾNG'!B559="","","")</f>
        <v/>
      </c>
      <c r="L3969">
        <f>N(L3968)+IF(AND('🔎 TRA CỨU NHANH'!$C$2&lt;&gt;"",OR(ISNUMBER(SEARCH('🔎 TRA CỨU NHANH'!$C$2,$A3969)),ISNUMBER(SEARCH('🔎 TRA CỨU NHANH'!$C$2,$B3969)))),1,0)</f>
        <v/>
      </c>
      <c r="M3969">
        <f>IF(L3969&gt;N(L3968),L3969,"")</f>
        <v/>
      </c>
      <c r="N3969">
        <f>N(N3968)+IF(AND('💰 BÁO GIÁ'!$C$27&lt;&gt;"",OR(ISNUMBER(SEARCH('💰 BÁO GIÁ'!$C$27,$A3969)),ISNUMBER(SEARCH('💰 BÁO GIÁ'!$C$27,$B3969)))),1,0)</f>
        <v/>
      </c>
      <c r="O3969">
        <f>IF(N3969&gt;N(N3968),N3969,"")</f>
        <v/>
      </c>
    </row>
    <row r="3970">
      <c r="A3970">
        <f>IF('📄 RON MIẾNG'!B560="","",'📄 RON MIẾNG'!B560)</f>
        <v/>
      </c>
      <c r="B3970">
        <f>IF('📄 RON MIẾNG'!B560="","",'📄 RON MIẾNG'!C560)</f>
        <v/>
      </c>
      <c r="C3970">
        <f>IF('📄 RON MIẾNG'!B560="","","Ron miếng")</f>
        <v/>
      </c>
      <c r="D3970">
        <f>IF('📄 RON MIẾNG'!B560="","",'📄 RON MIẾNG'!F560)</f>
        <v/>
      </c>
      <c r="E3970" s="37">
        <f>IF('📄 RON MIẾNG'!B560="","",'📄 RON MIẾNG'!H560)</f>
        <v/>
      </c>
      <c r="F3970" s="37">
        <f>IF('📄 RON MIẾNG'!B560="","",'📄 RON MIẾNG'!I560)</f>
        <v/>
      </c>
      <c r="G3970" s="37">
        <f>IF('📄 RON MIẾNG'!B560="","",'📄 RON MIẾNG'!J560)</f>
        <v/>
      </c>
      <c r="H3970" s="37">
        <f>IF('📄 RON MIẾNG'!B560="","",'📄 RON MIẾNG'!K560)</f>
        <v/>
      </c>
      <c r="I3970" s="37">
        <f>IF('📄 RON MIẾNG'!B560="","",'📄 RON MIẾNG'!L560)</f>
        <v/>
      </c>
      <c r="J3970">
        <f>IF('📄 RON MIẾNG'!B560="","","")</f>
        <v/>
      </c>
      <c r="L3970">
        <f>N(L3969)+IF(AND('🔎 TRA CỨU NHANH'!$C$2&lt;&gt;"",OR(ISNUMBER(SEARCH('🔎 TRA CỨU NHANH'!$C$2,$A3970)),ISNUMBER(SEARCH('🔎 TRA CỨU NHANH'!$C$2,$B3970)))),1,0)</f>
        <v/>
      </c>
      <c r="M3970">
        <f>IF(L3970&gt;N(L3969),L3970,"")</f>
        <v/>
      </c>
      <c r="N3970">
        <f>N(N3969)+IF(AND('💰 BÁO GIÁ'!$C$27&lt;&gt;"",OR(ISNUMBER(SEARCH('💰 BÁO GIÁ'!$C$27,$A3970)),ISNUMBER(SEARCH('💰 BÁO GIÁ'!$C$27,$B3970)))),1,0)</f>
        <v/>
      </c>
      <c r="O3970">
        <f>IF(N3970&gt;N(N3969),N3970,"")</f>
        <v/>
      </c>
    </row>
    <row r="3971">
      <c r="A3971">
        <f>IF('📄 RON MIẾNG'!B561="","",'📄 RON MIẾNG'!B561)</f>
        <v/>
      </c>
      <c r="B3971">
        <f>IF('📄 RON MIẾNG'!B561="","",'📄 RON MIẾNG'!C561)</f>
        <v/>
      </c>
      <c r="C3971">
        <f>IF('📄 RON MIẾNG'!B561="","","Ron miếng")</f>
        <v/>
      </c>
      <c r="D3971">
        <f>IF('📄 RON MIẾNG'!B561="","",'📄 RON MIẾNG'!F561)</f>
        <v/>
      </c>
      <c r="E3971" s="37">
        <f>IF('📄 RON MIẾNG'!B561="","",'📄 RON MIẾNG'!H561)</f>
        <v/>
      </c>
      <c r="F3971" s="37">
        <f>IF('📄 RON MIẾNG'!B561="","",'📄 RON MIẾNG'!I561)</f>
        <v/>
      </c>
      <c r="G3971" s="37">
        <f>IF('📄 RON MIẾNG'!B561="","",'📄 RON MIẾNG'!J561)</f>
        <v/>
      </c>
      <c r="H3971" s="37">
        <f>IF('📄 RON MIẾNG'!B561="","",'📄 RON MIẾNG'!K561)</f>
        <v/>
      </c>
      <c r="I3971" s="37">
        <f>IF('📄 RON MIẾNG'!B561="","",'📄 RON MIẾNG'!L561)</f>
        <v/>
      </c>
      <c r="J3971">
        <f>IF('📄 RON MIẾNG'!B561="","","")</f>
        <v/>
      </c>
      <c r="L3971">
        <f>N(L3970)+IF(AND('🔎 TRA CỨU NHANH'!$C$2&lt;&gt;"",OR(ISNUMBER(SEARCH('🔎 TRA CỨU NHANH'!$C$2,$A3971)),ISNUMBER(SEARCH('🔎 TRA CỨU NHANH'!$C$2,$B3971)))),1,0)</f>
        <v/>
      </c>
      <c r="M3971">
        <f>IF(L3971&gt;N(L3970),L3971,"")</f>
        <v/>
      </c>
      <c r="N3971">
        <f>N(N3970)+IF(AND('💰 BÁO GIÁ'!$C$27&lt;&gt;"",OR(ISNUMBER(SEARCH('💰 BÁO GIÁ'!$C$27,$A3971)),ISNUMBER(SEARCH('💰 BÁO GIÁ'!$C$27,$B3971)))),1,0)</f>
        <v/>
      </c>
      <c r="O3971">
        <f>IF(N3971&gt;N(N3970),N3971,"")</f>
        <v/>
      </c>
    </row>
    <row r="3972">
      <c r="A3972">
        <f>IF('📄 RON MIẾNG'!B562="","",'📄 RON MIẾNG'!B562)</f>
        <v/>
      </c>
      <c r="B3972">
        <f>IF('📄 RON MIẾNG'!B562="","",'📄 RON MIẾNG'!C562)</f>
        <v/>
      </c>
      <c r="C3972">
        <f>IF('📄 RON MIẾNG'!B562="","","Ron miếng")</f>
        <v/>
      </c>
      <c r="D3972">
        <f>IF('📄 RON MIẾNG'!B562="","",'📄 RON MIẾNG'!F562)</f>
        <v/>
      </c>
      <c r="E3972" s="37">
        <f>IF('📄 RON MIẾNG'!B562="","",'📄 RON MIẾNG'!H562)</f>
        <v/>
      </c>
      <c r="F3972" s="37">
        <f>IF('📄 RON MIẾNG'!B562="","",'📄 RON MIẾNG'!I562)</f>
        <v/>
      </c>
      <c r="G3972" s="37">
        <f>IF('📄 RON MIẾNG'!B562="","",'📄 RON MIẾNG'!J562)</f>
        <v/>
      </c>
      <c r="H3972" s="37">
        <f>IF('📄 RON MIẾNG'!B562="","",'📄 RON MIẾNG'!K562)</f>
        <v/>
      </c>
      <c r="I3972" s="37">
        <f>IF('📄 RON MIẾNG'!B562="","",'📄 RON MIẾNG'!L562)</f>
        <v/>
      </c>
      <c r="J3972">
        <f>IF('📄 RON MIẾNG'!B562="","","")</f>
        <v/>
      </c>
      <c r="L3972">
        <f>N(L3971)+IF(AND('🔎 TRA CỨU NHANH'!$C$2&lt;&gt;"",OR(ISNUMBER(SEARCH('🔎 TRA CỨU NHANH'!$C$2,$A3972)),ISNUMBER(SEARCH('🔎 TRA CỨU NHANH'!$C$2,$B3972)))),1,0)</f>
        <v/>
      </c>
      <c r="M3972">
        <f>IF(L3972&gt;N(L3971),L3972,"")</f>
        <v/>
      </c>
      <c r="N3972">
        <f>N(N3971)+IF(AND('💰 BÁO GIÁ'!$C$27&lt;&gt;"",OR(ISNUMBER(SEARCH('💰 BÁO GIÁ'!$C$27,$A3972)),ISNUMBER(SEARCH('💰 BÁO GIÁ'!$C$27,$B3972)))),1,0)</f>
        <v/>
      </c>
      <c r="O3972">
        <f>IF(N3972&gt;N(N3971),N3972,"")</f>
        <v/>
      </c>
    </row>
    <row r="3973">
      <c r="A3973">
        <f>IF('📄 RON MIẾNG'!B563="","",'📄 RON MIẾNG'!B563)</f>
        <v/>
      </c>
      <c r="B3973">
        <f>IF('📄 RON MIẾNG'!B563="","",'📄 RON MIẾNG'!C563)</f>
        <v/>
      </c>
      <c r="C3973">
        <f>IF('📄 RON MIẾNG'!B563="","","Ron miếng")</f>
        <v/>
      </c>
      <c r="D3973">
        <f>IF('📄 RON MIẾNG'!B563="","",'📄 RON MIẾNG'!F563)</f>
        <v/>
      </c>
      <c r="E3973" s="37">
        <f>IF('📄 RON MIẾNG'!B563="","",'📄 RON MIẾNG'!H563)</f>
        <v/>
      </c>
      <c r="F3973" s="37">
        <f>IF('📄 RON MIẾNG'!B563="","",'📄 RON MIẾNG'!I563)</f>
        <v/>
      </c>
      <c r="G3973" s="37">
        <f>IF('📄 RON MIẾNG'!B563="","",'📄 RON MIẾNG'!J563)</f>
        <v/>
      </c>
      <c r="H3973" s="37">
        <f>IF('📄 RON MIẾNG'!B563="","",'📄 RON MIẾNG'!K563)</f>
        <v/>
      </c>
      <c r="I3973" s="37">
        <f>IF('📄 RON MIẾNG'!B563="","",'📄 RON MIẾNG'!L563)</f>
        <v/>
      </c>
      <c r="J3973">
        <f>IF('📄 RON MIẾNG'!B563="","","")</f>
        <v/>
      </c>
      <c r="L3973">
        <f>N(L3972)+IF(AND('🔎 TRA CỨU NHANH'!$C$2&lt;&gt;"",OR(ISNUMBER(SEARCH('🔎 TRA CỨU NHANH'!$C$2,$A3973)),ISNUMBER(SEARCH('🔎 TRA CỨU NHANH'!$C$2,$B3973)))),1,0)</f>
        <v/>
      </c>
      <c r="M3973">
        <f>IF(L3973&gt;N(L3972),L3973,"")</f>
        <v/>
      </c>
      <c r="N3973">
        <f>N(N3972)+IF(AND('💰 BÁO GIÁ'!$C$27&lt;&gt;"",OR(ISNUMBER(SEARCH('💰 BÁO GIÁ'!$C$27,$A3973)),ISNUMBER(SEARCH('💰 BÁO GIÁ'!$C$27,$B3973)))),1,0)</f>
        <v/>
      </c>
      <c r="O3973">
        <f>IF(N3973&gt;N(N3972),N3973,"")</f>
        <v/>
      </c>
    </row>
    <row r="3974">
      <c r="A3974">
        <f>IF('📄 RON MIẾNG'!B564="","",'📄 RON MIẾNG'!B564)</f>
        <v/>
      </c>
      <c r="B3974">
        <f>IF('📄 RON MIẾNG'!B564="","",'📄 RON MIẾNG'!C564)</f>
        <v/>
      </c>
      <c r="C3974">
        <f>IF('📄 RON MIẾNG'!B564="","","Ron miếng")</f>
        <v/>
      </c>
      <c r="D3974">
        <f>IF('📄 RON MIẾNG'!B564="","",'📄 RON MIẾNG'!F564)</f>
        <v/>
      </c>
      <c r="E3974" s="37">
        <f>IF('📄 RON MIẾNG'!B564="","",'📄 RON MIẾNG'!H564)</f>
        <v/>
      </c>
      <c r="F3974" s="37">
        <f>IF('📄 RON MIẾNG'!B564="","",'📄 RON MIẾNG'!I564)</f>
        <v/>
      </c>
      <c r="G3974" s="37">
        <f>IF('📄 RON MIẾNG'!B564="","",'📄 RON MIẾNG'!J564)</f>
        <v/>
      </c>
      <c r="H3974" s="37">
        <f>IF('📄 RON MIẾNG'!B564="","",'📄 RON MIẾNG'!K564)</f>
        <v/>
      </c>
      <c r="I3974" s="37">
        <f>IF('📄 RON MIẾNG'!B564="","",'📄 RON MIẾNG'!L564)</f>
        <v/>
      </c>
      <c r="J3974">
        <f>IF('📄 RON MIẾNG'!B564="","","")</f>
        <v/>
      </c>
      <c r="L3974">
        <f>N(L3973)+IF(AND('🔎 TRA CỨU NHANH'!$C$2&lt;&gt;"",OR(ISNUMBER(SEARCH('🔎 TRA CỨU NHANH'!$C$2,$A3974)),ISNUMBER(SEARCH('🔎 TRA CỨU NHANH'!$C$2,$B3974)))),1,0)</f>
        <v/>
      </c>
      <c r="M3974">
        <f>IF(L3974&gt;N(L3973),L3974,"")</f>
        <v/>
      </c>
      <c r="N3974">
        <f>N(N3973)+IF(AND('💰 BÁO GIÁ'!$C$27&lt;&gt;"",OR(ISNUMBER(SEARCH('💰 BÁO GIÁ'!$C$27,$A3974)),ISNUMBER(SEARCH('💰 BÁO GIÁ'!$C$27,$B3974)))),1,0)</f>
        <v/>
      </c>
      <c r="O3974">
        <f>IF(N3974&gt;N(N3973),N3974,"")</f>
        <v/>
      </c>
    </row>
    <row r="3975">
      <c r="A3975">
        <f>IF('📄 RON MIẾNG'!B565="","",'📄 RON MIẾNG'!B565)</f>
        <v/>
      </c>
      <c r="B3975">
        <f>IF('📄 RON MIẾNG'!B565="","",'📄 RON MIẾNG'!C565)</f>
        <v/>
      </c>
      <c r="C3975">
        <f>IF('📄 RON MIẾNG'!B565="","","Ron miếng")</f>
        <v/>
      </c>
      <c r="D3975">
        <f>IF('📄 RON MIẾNG'!B565="","",'📄 RON MIẾNG'!F565)</f>
        <v/>
      </c>
      <c r="E3975" s="37">
        <f>IF('📄 RON MIẾNG'!B565="","",'📄 RON MIẾNG'!H565)</f>
        <v/>
      </c>
      <c r="F3975" s="37">
        <f>IF('📄 RON MIẾNG'!B565="","",'📄 RON MIẾNG'!I565)</f>
        <v/>
      </c>
      <c r="G3975" s="37">
        <f>IF('📄 RON MIẾNG'!B565="","",'📄 RON MIẾNG'!J565)</f>
        <v/>
      </c>
      <c r="H3975" s="37">
        <f>IF('📄 RON MIẾNG'!B565="","",'📄 RON MIẾNG'!K565)</f>
        <v/>
      </c>
      <c r="I3975" s="37">
        <f>IF('📄 RON MIẾNG'!B565="","",'📄 RON MIẾNG'!L565)</f>
        <v/>
      </c>
      <c r="J3975">
        <f>IF('📄 RON MIẾNG'!B565="","","")</f>
        <v/>
      </c>
      <c r="L3975">
        <f>N(L3974)+IF(AND('🔎 TRA CỨU NHANH'!$C$2&lt;&gt;"",OR(ISNUMBER(SEARCH('🔎 TRA CỨU NHANH'!$C$2,$A3975)),ISNUMBER(SEARCH('🔎 TRA CỨU NHANH'!$C$2,$B3975)))),1,0)</f>
        <v/>
      </c>
      <c r="M3975">
        <f>IF(L3975&gt;N(L3974),L3975,"")</f>
        <v/>
      </c>
      <c r="N3975">
        <f>N(N3974)+IF(AND('💰 BÁO GIÁ'!$C$27&lt;&gt;"",OR(ISNUMBER(SEARCH('💰 BÁO GIÁ'!$C$27,$A3975)),ISNUMBER(SEARCH('💰 BÁO GIÁ'!$C$27,$B3975)))),1,0)</f>
        <v/>
      </c>
      <c r="O3975">
        <f>IF(N3975&gt;N(N3974),N3975,"")</f>
        <v/>
      </c>
    </row>
    <row r="3976">
      <c r="A3976">
        <f>IF('📄 RON MIẾNG'!B566="","",'📄 RON MIẾNG'!B566)</f>
        <v/>
      </c>
      <c r="B3976">
        <f>IF('📄 RON MIẾNG'!B566="","",'📄 RON MIẾNG'!C566)</f>
        <v/>
      </c>
      <c r="C3976">
        <f>IF('📄 RON MIẾNG'!B566="","","Ron miếng")</f>
        <v/>
      </c>
      <c r="D3976">
        <f>IF('📄 RON MIẾNG'!B566="","",'📄 RON MIẾNG'!F566)</f>
        <v/>
      </c>
      <c r="E3976" s="37">
        <f>IF('📄 RON MIẾNG'!B566="","",'📄 RON MIẾNG'!H566)</f>
        <v/>
      </c>
      <c r="F3976" s="37">
        <f>IF('📄 RON MIẾNG'!B566="","",'📄 RON MIẾNG'!I566)</f>
        <v/>
      </c>
      <c r="G3976" s="37">
        <f>IF('📄 RON MIẾNG'!B566="","",'📄 RON MIẾNG'!J566)</f>
        <v/>
      </c>
      <c r="H3976" s="37">
        <f>IF('📄 RON MIẾNG'!B566="","",'📄 RON MIẾNG'!K566)</f>
        <v/>
      </c>
      <c r="I3976" s="37">
        <f>IF('📄 RON MIẾNG'!B566="","",'📄 RON MIẾNG'!L566)</f>
        <v/>
      </c>
      <c r="J3976">
        <f>IF('📄 RON MIẾNG'!B566="","","")</f>
        <v/>
      </c>
      <c r="L3976">
        <f>N(L3975)+IF(AND('🔎 TRA CỨU NHANH'!$C$2&lt;&gt;"",OR(ISNUMBER(SEARCH('🔎 TRA CỨU NHANH'!$C$2,$A3976)),ISNUMBER(SEARCH('🔎 TRA CỨU NHANH'!$C$2,$B3976)))),1,0)</f>
        <v/>
      </c>
      <c r="M3976">
        <f>IF(L3976&gt;N(L3975),L3976,"")</f>
        <v/>
      </c>
      <c r="N3976">
        <f>N(N3975)+IF(AND('💰 BÁO GIÁ'!$C$27&lt;&gt;"",OR(ISNUMBER(SEARCH('💰 BÁO GIÁ'!$C$27,$A3976)),ISNUMBER(SEARCH('💰 BÁO GIÁ'!$C$27,$B3976)))),1,0)</f>
        <v/>
      </c>
      <c r="O3976">
        <f>IF(N3976&gt;N(N3975),N3976,"")</f>
        <v/>
      </c>
    </row>
    <row r="3977">
      <c r="A3977">
        <f>IF('📄 RON MIẾNG'!B567="","",'📄 RON MIẾNG'!B567)</f>
        <v/>
      </c>
      <c r="B3977">
        <f>IF('📄 RON MIẾNG'!B567="","",'📄 RON MIẾNG'!C567)</f>
        <v/>
      </c>
      <c r="C3977">
        <f>IF('📄 RON MIẾNG'!B567="","","Ron miếng")</f>
        <v/>
      </c>
      <c r="D3977">
        <f>IF('📄 RON MIẾNG'!B567="","",'📄 RON MIẾNG'!F567)</f>
        <v/>
      </c>
      <c r="E3977" s="37">
        <f>IF('📄 RON MIẾNG'!B567="","",'📄 RON MIẾNG'!H567)</f>
        <v/>
      </c>
      <c r="F3977" s="37">
        <f>IF('📄 RON MIẾNG'!B567="","",'📄 RON MIẾNG'!I567)</f>
        <v/>
      </c>
      <c r="G3977" s="37">
        <f>IF('📄 RON MIẾNG'!B567="","",'📄 RON MIẾNG'!J567)</f>
        <v/>
      </c>
      <c r="H3977" s="37">
        <f>IF('📄 RON MIẾNG'!B567="","",'📄 RON MIẾNG'!K567)</f>
        <v/>
      </c>
      <c r="I3977" s="37">
        <f>IF('📄 RON MIẾNG'!B567="","",'📄 RON MIẾNG'!L567)</f>
        <v/>
      </c>
      <c r="J3977">
        <f>IF('📄 RON MIẾNG'!B567="","","")</f>
        <v/>
      </c>
      <c r="L3977">
        <f>N(L3976)+IF(AND('🔎 TRA CỨU NHANH'!$C$2&lt;&gt;"",OR(ISNUMBER(SEARCH('🔎 TRA CỨU NHANH'!$C$2,$A3977)),ISNUMBER(SEARCH('🔎 TRA CỨU NHANH'!$C$2,$B3977)))),1,0)</f>
        <v/>
      </c>
      <c r="M3977">
        <f>IF(L3977&gt;N(L3976),L3977,"")</f>
        <v/>
      </c>
      <c r="N3977">
        <f>N(N3976)+IF(AND('💰 BÁO GIÁ'!$C$27&lt;&gt;"",OR(ISNUMBER(SEARCH('💰 BÁO GIÁ'!$C$27,$A3977)),ISNUMBER(SEARCH('💰 BÁO GIÁ'!$C$27,$B3977)))),1,0)</f>
        <v/>
      </c>
      <c r="O3977">
        <f>IF(N3977&gt;N(N3976),N3977,"")</f>
        <v/>
      </c>
    </row>
    <row r="3978">
      <c r="A3978">
        <f>IF('📄 RON MIẾNG'!B568="","",'📄 RON MIẾNG'!B568)</f>
        <v/>
      </c>
      <c r="B3978">
        <f>IF('📄 RON MIẾNG'!B568="","",'📄 RON MIẾNG'!C568)</f>
        <v/>
      </c>
      <c r="C3978">
        <f>IF('📄 RON MIẾNG'!B568="","","Ron miếng")</f>
        <v/>
      </c>
      <c r="D3978">
        <f>IF('📄 RON MIẾNG'!B568="","",'📄 RON MIẾNG'!F568)</f>
        <v/>
      </c>
      <c r="E3978" s="37">
        <f>IF('📄 RON MIẾNG'!B568="","",'📄 RON MIẾNG'!H568)</f>
        <v/>
      </c>
      <c r="F3978" s="37">
        <f>IF('📄 RON MIẾNG'!B568="","",'📄 RON MIẾNG'!I568)</f>
        <v/>
      </c>
      <c r="G3978" s="37">
        <f>IF('📄 RON MIẾNG'!B568="","",'📄 RON MIẾNG'!J568)</f>
        <v/>
      </c>
      <c r="H3978" s="37">
        <f>IF('📄 RON MIẾNG'!B568="","",'📄 RON MIẾNG'!K568)</f>
        <v/>
      </c>
      <c r="I3978" s="37">
        <f>IF('📄 RON MIẾNG'!B568="","",'📄 RON MIẾNG'!L568)</f>
        <v/>
      </c>
      <c r="J3978">
        <f>IF('📄 RON MIẾNG'!B568="","","")</f>
        <v/>
      </c>
      <c r="L3978">
        <f>N(L3977)+IF(AND('🔎 TRA CỨU NHANH'!$C$2&lt;&gt;"",OR(ISNUMBER(SEARCH('🔎 TRA CỨU NHANH'!$C$2,$A3978)),ISNUMBER(SEARCH('🔎 TRA CỨU NHANH'!$C$2,$B3978)))),1,0)</f>
        <v/>
      </c>
      <c r="M3978">
        <f>IF(L3978&gt;N(L3977),L3978,"")</f>
        <v/>
      </c>
      <c r="N3978">
        <f>N(N3977)+IF(AND('💰 BÁO GIÁ'!$C$27&lt;&gt;"",OR(ISNUMBER(SEARCH('💰 BÁO GIÁ'!$C$27,$A3978)),ISNUMBER(SEARCH('💰 BÁO GIÁ'!$C$27,$B3978)))),1,0)</f>
        <v/>
      </c>
      <c r="O3978">
        <f>IF(N3978&gt;N(N3977),N3978,"")</f>
        <v/>
      </c>
    </row>
    <row r="3979">
      <c r="A3979">
        <f>IF('📄 RON MIẾNG'!B569="","",'📄 RON MIẾNG'!B569)</f>
        <v/>
      </c>
      <c r="B3979">
        <f>IF('📄 RON MIẾNG'!B569="","",'📄 RON MIẾNG'!C569)</f>
        <v/>
      </c>
      <c r="C3979">
        <f>IF('📄 RON MIẾNG'!B569="","","Ron miếng")</f>
        <v/>
      </c>
      <c r="D3979">
        <f>IF('📄 RON MIẾNG'!B569="","",'📄 RON MIẾNG'!F569)</f>
        <v/>
      </c>
      <c r="E3979" s="37">
        <f>IF('📄 RON MIẾNG'!B569="","",'📄 RON MIẾNG'!H569)</f>
        <v/>
      </c>
      <c r="F3979" s="37">
        <f>IF('📄 RON MIẾNG'!B569="","",'📄 RON MIẾNG'!I569)</f>
        <v/>
      </c>
      <c r="G3979" s="37">
        <f>IF('📄 RON MIẾNG'!B569="","",'📄 RON MIẾNG'!J569)</f>
        <v/>
      </c>
      <c r="H3979" s="37">
        <f>IF('📄 RON MIẾNG'!B569="","",'📄 RON MIẾNG'!K569)</f>
        <v/>
      </c>
      <c r="I3979" s="37">
        <f>IF('📄 RON MIẾNG'!B569="","",'📄 RON MIẾNG'!L569)</f>
        <v/>
      </c>
      <c r="J3979">
        <f>IF('📄 RON MIẾNG'!B569="","","")</f>
        <v/>
      </c>
      <c r="L3979">
        <f>N(L3978)+IF(AND('🔎 TRA CỨU NHANH'!$C$2&lt;&gt;"",OR(ISNUMBER(SEARCH('🔎 TRA CỨU NHANH'!$C$2,$A3979)),ISNUMBER(SEARCH('🔎 TRA CỨU NHANH'!$C$2,$B3979)))),1,0)</f>
        <v/>
      </c>
      <c r="M3979">
        <f>IF(L3979&gt;N(L3978),L3979,"")</f>
        <v/>
      </c>
      <c r="N3979">
        <f>N(N3978)+IF(AND('💰 BÁO GIÁ'!$C$27&lt;&gt;"",OR(ISNUMBER(SEARCH('💰 BÁO GIÁ'!$C$27,$A3979)),ISNUMBER(SEARCH('💰 BÁO GIÁ'!$C$27,$B3979)))),1,0)</f>
        <v/>
      </c>
      <c r="O3979">
        <f>IF(N3979&gt;N(N3978),N3979,"")</f>
        <v/>
      </c>
    </row>
    <row r="3980">
      <c r="A3980">
        <f>IF('📄 RON MIẾNG'!B570="","",'📄 RON MIẾNG'!B570)</f>
        <v/>
      </c>
      <c r="B3980">
        <f>IF('📄 RON MIẾNG'!B570="","",'📄 RON MIẾNG'!C570)</f>
        <v/>
      </c>
      <c r="C3980">
        <f>IF('📄 RON MIẾNG'!B570="","","Ron miếng")</f>
        <v/>
      </c>
      <c r="D3980">
        <f>IF('📄 RON MIẾNG'!B570="","",'📄 RON MIẾNG'!F570)</f>
        <v/>
      </c>
      <c r="E3980" s="37">
        <f>IF('📄 RON MIẾNG'!B570="","",'📄 RON MIẾNG'!H570)</f>
        <v/>
      </c>
      <c r="F3980" s="37">
        <f>IF('📄 RON MIẾNG'!B570="","",'📄 RON MIẾNG'!I570)</f>
        <v/>
      </c>
      <c r="G3980" s="37">
        <f>IF('📄 RON MIẾNG'!B570="","",'📄 RON MIẾNG'!J570)</f>
        <v/>
      </c>
      <c r="H3980" s="37">
        <f>IF('📄 RON MIẾNG'!B570="","",'📄 RON MIẾNG'!K570)</f>
        <v/>
      </c>
      <c r="I3980" s="37">
        <f>IF('📄 RON MIẾNG'!B570="","",'📄 RON MIẾNG'!L570)</f>
        <v/>
      </c>
      <c r="J3980">
        <f>IF('📄 RON MIẾNG'!B570="","","")</f>
        <v/>
      </c>
      <c r="L3980">
        <f>N(L3979)+IF(AND('🔎 TRA CỨU NHANH'!$C$2&lt;&gt;"",OR(ISNUMBER(SEARCH('🔎 TRA CỨU NHANH'!$C$2,$A3980)),ISNUMBER(SEARCH('🔎 TRA CỨU NHANH'!$C$2,$B3980)))),1,0)</f>
        <v/>
      </c>
      <c r="M3980">
        <f>IF(L3980&gt;N(L3979),L3980,"")</f>
        <v/>
      </c>
      <c r="N3980">
        <f>N(N3979)+IF(AND('💰 BÁO GIÁ'!$C$27&lt;&gt;"",OR(ISNUMBER(SEARCH('💰 BÁO GIÁ'!$C$27,$A3980)),ISNUMBER(SEARCH('💰 BÁO GIÁ'!$C$27,$B3980)))),1,0)</f>
        <v/>
      </c>
      <c r="O3980">
        <f>IF(N3980&gt;N(N3979),N3980,"")</f>
        <v/>
      </c>
    </row>
    <row r="3981">
      <c r="A3981">
        <f>IF('📄 RON MIẾNG'!B571="","",'📄 RON MIẾNG'!B571)</f>
        <v/>
      </c>
      <c r="B3981">
        <f>IF('📄 RON MIẾNG'!B571="","",'📄 RON MIẾNG'!C571)</f>
        <v/>
      </c>
      <c r="C3981">
        <f>IF('📄 RON MIẾNG'!B571="","","Ron miếng")</f>
        <v/>
      </c>
      <c r="D3981">
        <f>IF('📄 RON MIẾNG'!B571="","",'📄 RON MIẾNG'!F571)</f>
        <v/>
      </c>
      <c r="E3981" s="37">
        <f>IF('📄 RON MIẾNG'!B571="","",'📄 RON MIẾNG'!H571)</f>
        <v/>
      </c>
      <c r="F3981" s="37">
        <f>IF('📄 RON MIẾNG'!B571="","",'📄 RON MIẾNG'!I571)</f>
        <v/>
      </c>
      <c r="G3981" s="37">
        <f>IF('📄 RON MIẾNG'!B571="","",'📄 RON MIẾNG'!J571)</f>
        <v/>
      </c>
      <c r="H3981" s="37">
        <f>IF('📄 RON MIẾNG'!B571="","",'📄 RON MIẾNG'!K571)</f>
        <v/>
      </c>
      <c r="I3981" s="37">
        <f>IF('📄 RON MIẾNG'!B571="","",'📄 RON MIẾNG'!L571)</f>
        <v/>
      </c>
      <c r="J3981">
        <f>IF('📄 RON MIẾNG'!B571="","","")</f>
        <v/>
      </c>
      <c r="L3981">
        <f>N(L3980)+IF(AND('🔎 TRA CỨU NHANH'!$C$2&lt;&gt;"",OR(ISNUMBER(SEARCH('🔎 TRA CỨU NHANH'!$C$2,$A3981)),ISNUMBER(SEARCH('🔎 TRA CỨU NHANH'!$C$2,$B3981)))),1,0)</f>
        <v/>
      </c>
      <c r="M3981">
        <f>IF(L3981&gt;N(L3980),L3981,"")</f>
        <v/>
      </c>
      <c r="N3981">
        <f>N(N3980)+IF(AND('💰 BÁO GIÁ'!$C$27&lt;&gt;"",OR(ISNUMBER(SEARCH('💰 BÁO GIÁ'!$C$27,$A3981)),ISNUMBER(SEARCH('💰 BÁO GIÁ'!$C$27,$B3981)))),1,0)</f>
        <v/>
      </c>
      <c r="O3981">
        <f>IF(N3981&gt;N(N3980),N3981,"")</f>
        <v/>
      </c>
    </row>
    <row r="3982">
      <c r="A3982">
        <f>IF('📄 RON MIẾNG'!B572="","",'📄 RON MIẾNG'!B572)</f>
        <v/>
      </c>
      <c r="B3982">
        <f>IF('📄 RON MIẾNG'!B572="","",'📄 RON MIẾNG'!C572)</f>
        <v/>
      </c>
      <c r="C3982">
        <f>IF('📄 RON MIẾNG'!B572="","","Ron miếng")</f>
        <v/>
      </c>
      <c r="D3982">
        <f>IF('📄 RON MIẾNG'!B572="","",'📄 RON MIẾNG'!F572)</f>
        <v/>
      </c>
      <c r="E3982" s="37">
        <f>IF('📄 RON MIẾNG'!B572="","",'📄 RON MIẾNG'!H572)</f>
        <v/>
      </c>
      <c r="F3982" s="37">
        <f>IF('📄 RON MIẾNG'!B572="","",'📄 RON MIẾNG'!I572)</f>
        <v/>
      </c>
      <c r="G3982" s="37">
        <f>IF('📄 RON MIẾNG'!B572="","",'📄 RON MIẾNG'!J572)</f>
        <v/>
      </c>
      <c r="H3982" s="37">
        <f>IF('📄 RON MIẾNG'!B572="","",'📄 RON MIẾNG'!K572)</f>
        <v/>
      </c>
      <c r="I3982" s="37">
        <f>IF('📄 RON MIẾNG'!B572="","",'📄 RON MIẾNG'!L572)</f>
        <v/>
      </c>
      <c r="J3982">
        <f>IF('📄 RON MIẾNG'!B572="","","")</f>
        <v/>
      </c>
      <c r="L3982">
        <f>N(L3981)+IF(AND('🔎 TRA CỨU NHANH'!$C$2&lt;&gt;"",OR(ISNUMBER(SEARCH('🔎 TRA CỨU NHANH'!$C$2,$A3982)),ISNUMBER(SEARCH('🔎 TRA CỨU NHANH'!$C$2,$B3982)))),1,0)</f>
        <v/>
      </c>
      <c r="M3982">
        <f>IF(L3982&gt;N(L3981),L3982,"")</f>
        <v/>
      </c>
      <c r="N3982">
        <f>N(N3981)+IF(AND('💰 BÁO GIÁ'!$C$27&lt;&gt;"",OR(ISNUMBER(SEARCH('💰 BÁO GIÁ'!$C$27,$A3982)),ISNUMBER(SEARCH('💰 BÁO GIÁ'!$C$27,$B3982)))),1,0)</f>
        <v/>
      </c>
      <c r="O3982">
        <f>IF(N3982&gt;N(N3981),N3982,"")</f>
        <v/>
      </c>
    </row>
    <row r="3983">
      <c r="A3983">
        <f>IF('📄 RON MIẾNG'!B573="","",'📄 RON MIẾNG'!B573)</f>
        <v/>
      </c>
      <c r="B3983">
        <f>IF('📄 RON MIẾNG'!B573="","",'📄 RON MIẾNG'!C573)</f>
        <v/>
      </c>
      <c r="C3983">
        <f>IF('📄 RON MIẾNG'!B573="","","Ron miếng")</f>
        <v/>
      </c>
      <c r="D3983">
        <f>IF('📄 RON MIẾNG'!B573="","",'📄 RON MIẾNG'!F573)</f>
        <v/>
      </c>
      <c r="E3983" s="37">
        <f>IF('📄 RON MIẾNG'!B573="","",'📄 RON MIẾNG'!H573)</f>
        <v/>
      </c>
      <c r="F3983" s="37">
        <f>IF('📄 RON MIẾNG'!B573="","",'📄 RON MIẾNG'!I573)</f>
        <v/>
      </c>
      <c r="G3983" s="37">
        <f>IF('📄 RON MIẾNG'!B573="","",'📄 RON MIẾNG'!J573)</f>
        <v/>
      </c>
      <c r="H3983" s="37">
        <f>IF('📄 RON MIẾNG'!B573="","",'📄 RON MIẾNG'!K573)</f>
        <v/>
      </c>
      <c r="I3983" s="37">
        <f>IF('📄 RON MIẾNG'!B573="","",'📄 RON MIẾNG'!L573)</f>
        <v/>
      </c>
      <c r="J3983">
        <f>IF('📄 RON MIẾNG'!B573="","","")</f>
        <v/>
      </c>
      <c r="L3983">
        <f>N(L3982)+IF(AND('🔎 TRA CỨU NHANH'!$C$2&lt;&gt;"",OR(ISNUMBER(SEARCH('🔎 TRA CỨU NHANH'!$C$2,$A3983)),ISNUMBER(SEARCH('🔎 TRA CỨU NHANH'!$C$2,$B3983)))),1,0)</f>
        <v/>
      </c>
      <c r="M3983">
        <f>IF(L3983&gt;N(L3982),L3983,"")</f>
        <v/>
      </c>
      <c r="N3983">
        <f>N(N3982)+IF(AND('💰 BÁO GIÁ'!$C$27&lt;&gt;"",OR(ISNUMBER(SEARCH('💰 BÁO GIÁ'!$C$27,$A3983)),ISNUMBER(SEARCH('💰 BÁO GIÁ'!$C$27,$B3983)))),1,0)</f>
        <v/>
      </c>
      <c r="O3983">
        <f>IF(N3983&gt;N(N3982),N3983,"")</f>
        <v/>
      </c>
    </row>
    <row r="3984">
      <c r="A3984">
        <f>IF('📄 RON MIẾNG'!B574="","",'📄 RON MIẾNG'!B574)</f>
        <v/>
      </c>
      <c r="B3984">
        <f>IF('📄 RON MIẾNG'!B574="","",'📄 RON MIẾNG'!C574)</f>
        <v/>
      </c>
      <c r="C3984">
        <f>IF('📄 RON MIẾNG'!B574="","","Ron miếng")</f>
        <v/>
      </c>
      <c r="D3984">
        <f>IF('📄 RON MIẾNG'!B574="","",'📄 RON MIẾNG'!F574)</f>
        <v/>
      </c>
      <c r="E3984" s="37">
        <f>IF('📄 RON MIẾNG'!B574="","",'📄 RON MIẾNG'!H574)</f>
        <v/>
      </c>
      <c r="F3984" s="37">
        <f>IF('📄 RON MIẾNG'!B574="","",'📄 RON MIẾNG'!I574)</f>
        <v/>
      </c>
      <c r="G3984" s="37">
        <f>IF('📄 RON MIẾNG'!B574="","",'📄 RON MIẾNG'!J574)</f>
        <v/>
      </c>
      <c r="H3984" s="37">
        <f>IF('📄 RON MIẾNG'!B574="","",'📄 RON MIẾNG'!K574)</f>
        <v/>
      </c>
      <c r="I3984" s="37">
        <f>IF('📄 RON MIẾNG'!B574="","",'📄 RON MIẾNG'!L574)</f>
        <v/>
      </c>
      <c r="J3984">
        <f>IF('📄 RON MIẾNG'!B574="","","")</f>
        <v/>
      </c>
      <c r="L3984">
        <f>N(L3983)+IF(AND('🔎 TRA CỨU NHANH'!$C$2&lt;&gt;"",OR(ISNUMBER(SEARCH('🔎 TRA CỨU NHANH'!$C$2,$A3984)),ISNUMBER(SEARCH('🔎 TRA CỨU NHANH'!$C$2,$B3984)))),1,0)</f>
        <v/>
      </c>
      <c r="M3984">
        <f>IF(L3984&gt;N(L3983),L3984,"")</f>
        <v/>
      </c>
      <c r="N3984">
        <f>N(N3983)+IF(AND('💰 BÁO GIÁ'!$C$27&lt;&gt;"",OR(ISNUMBER(SEARCH('💰 BÁO GIÁ'!$C$27,$A3984)),ISNUMBER(SEARCH('💰 BÁO GIÁ'!$C$27,$B3984)))),1,0)</f>
        <v/>
      </c>
      <c r="O3984">
        <f>IF(N3984&gt;N(N3983),N3984,"")</f>
        <v/>
      </c>
    </row>
    <row r="3985">
      <c r="A3985">
        <f>IF('📄 RON MIẾNG'!B575="","",'📄 RON MIẾNG'!B575)</f>
        <v/>
      </c>
      <c r="B3985">
        <f>IF('📄 RON MIẾNG'!B575="","",'📄 RON MIẾNG'!C575)</f>
        <v/>
      </c>
      <c r="C3985">
        <f>IF('📄 RON MIẾNG'!B575="","","Ron miếng")</f>
        <v/>
      </c>
      <c r="D3985">
        <f>IF('📄 RON MIẾNG'!B575="","",'📄 RON MIẾNG'!F575)</f>
        <v/>
      </c>
      <c r="E3985">
        <f>IF('📄 RON MIẾNG'!B575="","",'📄 RON MIẾNG'!H575)</f>
        <v/>
      </c>
      <c r="F3985">
        <f>IF('📄 RON MIẾNG'!B575="","",'📄 RON MIẾNG'!I575)</f>
        <v/>
      </c>
      <c r="G3985">
        <f>IF('📄 RON MIẾNG'!B575="","",'📄 RON MIẾNG'!J575)</f>
        <v/>
      </c>
      <c r="H3985">
        <f>IF('📄 RON MIẾNG'!B575="","",'📄 RON MIẾNG'!K575)</f>
        <v/>
      </c>
      <c r="I3985">
        <f>IF('📄 RON MIẾNG'!B575="","",'📄 RON MIẾNG'!L575)</f>
        <v/>
      </c>
      <c r="J3985">
        <f>IF('📄 RON MIẾNG'!B575="","","")</f>
        <v/>
      </c>
      <c r="L3985">
        <f>N(L3984)+IF(AND('🔎 TRA CỨU NHANH'!$C$2&lt;&gt;"",OR(ISNUMBER(SEARCH('🔎 TRA CỨU NHANH'!$C$2,$A3985)),ISNUMBER(SEARCH('🔎 TRA CỨU NHANH'!$C$2,$B3985)))),1,0)</f>
        <v/>
      </c>
      <c r="M3985">
        <f>IF(L3985&gt;N(L3984),L3985,"")</f>
        <v/>
      </c>
      <c r="N3985">
        <f>N(N3984)+IF(AND('💰 BÁO GIÁ'!$C$27&lt;&gt;"",OR(ISNUMBER(SEARCH('💰 BÁO GIÁ'!$C$27,$A3985)),ISNUMBER(SEARCH('💰 BÁO GIÁ'!$C$27,$B3985)))),1,0)</f>
        <v/>
      </c>
      <c r="O3985">
        <f>IF(N3985&gt;N(N3984),N3985,"")</f>
        <v/>
      </c>
    </row>
    <row r="3986">
      <c r="A3986">
        <f>IF('📄 RON MIẾNG'!B576="","",'📄 RON MIẾNG'!B576)</f>
        <v/>
      </c>
      <c r="B3986">
        <f>IF('📄 RON MIẾNG'!B576="","",'📄 RON MIẾNG'!C576)</f>
        <v/>
      </c>
      <c r="C3986">
        <f>IF('📄 RON MIẾNG'!B576="","","Ron miếng")</f>
        <v/>
      </c>
      <c r="D3986">
        <f>IF('📄 RON MIẾNG'!B576="","",'📄 RON MIẾNG'!F576)</f>
        <v/>
      </c>
      <c r="E3986">
        <f>IF('📄 RON MIẾNG'!B576="","",'📄 RON MIẾNG'!H576)</f>
        <v/>
      </c>
      <c r="F3986">
        <f>IF('📄 RON MIẾNG'!B576="","",'📄 RON MIẾNG'!I576)</f>
        <v/>
      </c>
      <c r="G3986">
        <f>IF('📄 RON MIẾNG'!B576="","",'📄 RON MIẾNG'!J576)</f>
        <v/>
      </c>
      <c r="H3986">
        <f>IF('📄 RON MIẾNG'!B576="","",'📄 RON MIẾNG'!K576)</f>
        <v/>
      </c>
      <c r="I3986">
        <f>IF('📄 RON MIẾNG'!B576="","",'📄 RON MIẾNG'!L576)</f>
        <v/>
      </c>
      <c r="J3986">
        <f>IF('📄 RON MIẾNG'!B576="","","")</f>
        <v/>
      </c>
      <c r="L3986">
        <f>N(L3985)+IF(AND('🔎 TRA CỨU NHANH'!$C$2&lt;&gt;"",OR(ISNUMBER(SEARCH('🔎 TRA CỨU NHANH'!$C$2,$A3986)),ISNUMBER(SEARCH('🔎 TRA CỨU NHANH'!$C$2,$B3986)))),1,0)</f>
        <v/>
      </c>
      <c r="M3986">
        <f>IF(L3986&gt;N(L3985),L3986,"")</f>
        <v/>
      </c>
      <c r="N3986">
        <f>N(N3985)+IF(AND('💰 BÁO GIÁ'!$C$27&lt;&gt;"",OR(ISNUMBER(SEARCH('💰 BÁO GIÁ'!$C$27,$A3986)),ISNUMBER(SEARCH('💰 BÁO GIÁ'!$C$27,$B3986)))),1,0)</f>
        <v/>
      </c>
      <c r="O3986">
        <f>IF(N3986&gt;N(N3985),N3986,"")</f>
        <v/>
      </c>
    </row>
    <row r="3987">
      <c r="A3987">
        <f>IF('📄 RON MIẾNG'!B577="","",'📄 RON MIẾNG'!B577)</f>
        <v/>
      </c>
      <c r="B3987">
        <f>IF('📄 RON MIẾNG'!B577="","",'📄 RON MIẾNG'!C577)</f>
        <v/>
      </c>
      <c r="C3987">
        <f>IF('📄 RON MIẾNG'!B577="","","Ron miếng")</f>
        <v/>
      </c>
      <c r="D3987">
        <f>IF('📄 RON MIẾNG'!B577="","",'📄 RON MIẾNG'!F577)</f>
        <v/>
      </c>
      <c r="E3987">
        <f>IF('📄 RON MIẾNG'!B577="","",'📄 RON MIẾNG'!H577)</f>
        <v/>
      </c>
      <c r="F3987">
        <f>IF('📄 RON MIẾNG'!B577="","",'📄 RON MIẾNG'!I577)</f>
        <v/>
      </c>
      <c r="G3987">
        <f>IF('📄 RON MIẾNG'!B577="","",'📄 RON MIẾNG'!J577)</f>
        <v/>
      </c>
      <c r="H3987">
        <f>IF('📄 RON MIẾNG'!B577="","",'📄 RON MIẾNG'!K577)</f>
        <v/>
      </c>
      <c r="I3987">
        <f>IF('📄 RON MIẾNG'!B577="","",'📄 RON MIẾNG'!L577)</f>
        <v/>
      </c>
      <c r="J3987">
        <f>IF('📄 RON MIẾNG'!B577="","","")</f>
        <v/>
      </c>
      <c r="L3987">
        <f>N(L3986)+IF(AND('🔎 TRA CỨU NHANH'!$C$2&lt;&gt;"",OR(ISNUMBER(SEARCH('🔎 TRA CỨU NHANH'!$C$2,$A3987)),ISNUMBER(SEARCH('🔎 TRA CỨU NHANH'!$C$2,$B3987)))),1,0)</f>
        <v/>
      </c>
      <c r="M3987">
        <f>IF(L3987&gt;N(L3986),L3987,"")</f>
        <v/>
      </c>
      <c r="N3987">
        <f>N(N3986)+IF(AND('💰 BÁO GIÁ'!$C$27&lt;&gt;"",OR(ISNUMBER(SEARCH('💰 BÁO GIÁ'!$C$27,$A3987)),ISNUMBER(SEARCH('💰 BÁO GIÁ'!$C$27,$B3987)))),1,0)</f>
        <v/>
      </c>
      <c r="O3987">
        <f>IF(N3987&gt;N(N3986),N3987,"")</f>
        <v/>
      </c>
    </row>
    <row r="3988">
      <c r="A3988">
        <f>IF('📄 RON MIẾNG'!B578="","",'📄 RON MIẾNG'!B578)</f>
        <v/>
      </c>
      <c r="B3988">
        <f>IF('📄 RON MIẾNG'!B578="","",'📄 RON MIẾNG'!C578)</f>
        <v/>
      </c>
      <c r="C3988">
        <f>IF('📄 RON MIẾNG'!B578="","","Ron miếng")</f>
        <v/>
      </c>
      <c r="D3988">
        <f>IF('📄 RON MIẾNG'!B578="","",'📄 RON MIẾNG'!F578)</f>
        <v/>
      </c>
      <c r="E3988">
        <f>IF('📄 RON MIẾNG'!B578="","",'📄 RON MIẾNG'!H578)</f>
        <v/>
      </c>
      <c r="F3988">
        <f>IF('📄 RON MIẾNG'!B578="","",'📄 RON MIẾNG'!I578)</f>
        <v/>
      </c>
      <c r="G3988">
        <f>IF('📄 RON MIẾNG'!B578="","",'📄 RON MIẾNG'!J578)</f>
        <v/>
      </c>
      <c r="H3988">
        <f>IF('📄 RON MIẾNG'!B578="","",'📄 RON MIẾNG'!K578)</f>
        <v/>
      </c>
      <c r="I3988">
        <f>IF('📄 RON MIẾNG'!B578="","",'📄 RON MIẾNG'!L578)</f>
        <v/>
      </c>
      <c r="J3988">
        <f>IF('📄 RON MIẾNG'!B578="","","")</f>
        <v/>
      </c>
      <c r="L3988">
        <f>N(L3987)+IF(AND('🔎 TRA CỨU NHANH'!$C$2&lt;&gt;"",OR(ISNUMBER(SEARCH('🔎 TRA CỨU NHANH'!$C$2,$A3988)),ISNUMBER(SEARCH('🔎 TRA CỨU NHANH'!$C$2,$B3988)))),1,0)</f>
        <v/>
      </c>
      <c r="M3988">
        <f>IF(L3988&gt;N(L3987),L3988,"")</f>
        <v/>
      </c>
      <c r="N3988">
        <f>N(N3987)+IF(AND('💰 BÁO GIÁ'!$C$27&lt;&gt;"",OR(ISNUMBER(SEARCH('💰 BÁO GIÁ'!$C$27,$A3988)),ISNUMBER(SEARCH('💰 BÁO GIÁ'!$C$27,$B3988)))),1,0)</f>
        <v/>
      </c>
      <c r="O3988">
        <f>IF(N3988&gt;N(N3987),N3988,"")</f>
        <v/>
      </c>
    </row>
    <row r="3989">
      <c r="A3989">
        <f>IF('📄 RON MIẾNG'!B579="","",'📄 RON MIẾNG'!B579)</f>
        <v/>
      </c>
      <c r="B3989">
        <f>IF('📄 RON MIẾNG'!B579="","",'📄 RON MIẾNG'!C579)</f>
        <v/>
      </c>
      <c r="C3989">
        <f>IF('📄 RON MIẾNG'!B579="","","Ron miếng")</f>
        <v/>
      </c>
      <c r="D3989">
        <f>IF('📄 RON MIẾNG'!B579="","",'📄 RON MIẾNG'!F579)</f>
        <v/>
      </c>
      <c r="E3989">
        <f>IF('📄 RON MIẾNG'!B579="","",'📄 RON MIẾNG'!H579)</f>
        <v/>
      </c>
      <c r="F3989">
        <f>IF('📄 RON MIẾNG'!B579="","",'📄 RON MIẾNG'!I579)</f>
        <v/>
      </c>
      <c r="G3989">
        <f>IF('📄 RON MIẾNG'!B579="","",'📄 RON MIẾNG'!J579)</f>
        <v/>
      </c>
      <c r="H3989">
        <f>IF('📄 RON MIẾNG'!B579="","",'📄 RON MIẾNG'!K579)</f>
        <v/>
      </c>
      <c r="I3989">
        <f>IF('📄 RON MIẾNG'!B579="","",'📄 RON MIẾNG'!L579)</f>
        <v/>
      </c>
      <c r="J3989">
        <f>IF('📄 RON MIẾNG'!B579="","","")</f>
        <v/>
      </c>
      <c r="L3989">
        <f>N(L3988)+IF(AND('🔎 TRA CỨU NHANH'!$C$2&lt;&gt;"",OR(ISNUMBER(SEARCH('🔎 TRA CỨU NHANH'!$C$2,$A3989)),ISNUMBER(SEARCH('🔎 TRA CỨU NHANH'!$C$2,$B3989)))),1,0)</f>
        <v/>
      </c>
      <c r="M3989">
        <f>IF(L3989&gt;N(L3988),L3989,"")</f>
        <v/>
      </c>
      <c r="N3989">
        <f>N(N3988)+IF(AND('💰 BÁO GIÁ'!$C$27&lt;&gt;"",OR(ISNUMBER(SEARCH('💰 BÁO GIÁ'!$C$27,$A3989)),ISNUMBER(SEARCH('💰 BÁO GIÁ'!$C$27,$B3989)))),1,0)</f>
        <v/>
      </c>
      <c r="O3989">
        <f>IF(N3989&gt;N(N3988),N3989,"")</f>
        <v/>
      </c>
    </row>
    <row r="3990">
      <c r="A3990">
        <f>IF('📄 RON MIẾNG'!B580="","",'📄 RON MIẾNG'!B580)</f>
        <v/>
      </c>
      <c r="B3990">
        <f>IF('📄 RON MIẾNG'!B580="","",'📄 RON MIẾNG'!C580)</f>
        <v/>
      </c>
      <c r="C3990">
        <f>IF('📄 RON MIẾNG'!B580="","","Ron miếng")</f>
        <v/>
      </c>
      <c r="D3990">
        <f>IF('📄 RON MIẾNG'!B580="","",'📄 RON MIẾNG'!F580)</f>
        <v/>
      </c>
      <c r="E3990">
        <f>IF('📄 RON MIẾNG'!B580="","",'📄 RON MIẾNG'!H580)</f>
        <v/>
      </c>
      <c r="F3990">
        <f>IF('📄 RON MIẾNG'!B580="","",'📄 RON MIẾNG'!I580)</f>
        <v/>
      </c>
      <c r="G3990">
        <f>IF('📄 RON MIẾNG'!B580="","",'📄 RON MIẾNG'!J580)</f>
        <v/>
      </c>
      <c r="H3990">
        <f>IF('📄 RON MIẾNG'!B580="","",'📄 RON MIẾNG'!K580)</f>
        <v/>
      </c>
      <c r="I3990">
        <f>IF('📄 RON MIẾNG'!B580="","",'📄 RON MIẾNG'!L580)</f>
        <v/>
      </c>
      <c r="J3990">
        <f>IF('📄 RON MIẾNG'!B580="","","")</f>
        <v/>
      </c>
      <c r="L3990">
        <f>N(L3989)+IF(AND('🔎 TRA CỨU NHANH'!$C$2&lt;&gt;"",OR(ISNUMBER(SEARCH('🔎 TRA CỨU NHANH'!$C$2,$A3990)),ISNUMBER(SEARCH('🔎 TRA CỨU NHANH'!$C$2,$B3990)))),1,0)</f>
        <v/>
      </c>
      <c r="M3990">
        <f>IF(L3990&gt;N(L3989),L3990,"")</f>
        <v/>
      </c>
      <c r="N3990">
        <f>N(N3989)+IF(AND('💰 BÁO GIÁ'!$C$27&lt;&gt;"",OR(ISNUMBER(SEARCH('💰 BÁO GIÁ'!$C$27,$A3990)),ISNUMBER(SEARCH('💰 BÁO GIÁ'!$C$27,$B3990)))),1,0)</f>
        <v/>
      </c>
      <c r="O3990">
        <f>IF(N3990&gt;N(N3989),N3990,"")</f>
        <v/>
      </c>
    </row>
    <row r="3991">
      <c r="A3991">
        <f>IF('📄 RON MIẾNG'!B581="","",'📄 RON MIẾNG'!B581)</f>
        <v/>
      </c>
      <c r="B3991">
        <f>IF('📄 RON MIẾNG'!B581="","",'📄 RON MIẾNG'!C581)</f>
        <v/>
      </c>
      <c r="C3991">
        <f>IF('📄 RON MIẾNG'!B581="","","Ron miếng")</f>
        <v/>
      </c>
      <c r="D3991">
        <f>IF('📄 RON MIẾNG'!B581="","",'📄 RON MIẾNG'!F581)</f>
        <v/>
      </c>
      <c r="E3991">
        <f>IF('📄 RON MIẾNG'!B581="","",'📄 RON MIẾNG'!H581)</f>
        <v/>
      </c>
      <c r="F3991">
        <f>IF('📄 RON MIẾNG'!B581="","",'📄 RON MIẾNG'!I581)</f>
        <v/>
      </c>
      <c r="G3991">
        <f>IF('📄 RON MIẾNG'!B581="","",'📄 RON MIẾNG'!J581)</f>
        <v/>
      </c>
      <c r="H3991">
        <f>IF('📄 RON MIẾNG'!B581="","",'📄 RON MIẾNG'!K581)</f>
        <v/>
      </c>
      <c r="I3991">
        <f>IF('📄 RON MIẾNG'!B581="","",'📄 RON MIẾNG'!L581)</f>
        <v/>
      </c>
      <c r="J3991">
        <f>IF('📄 RON MIẾNG'!B581="","","")</f>
        <v/>
      </c>
      <c r="L3991">
        <f>N(L3990)+IF(AND('🔎 TRA CỨU NHANH'!$C$2&lt;&gt;"",OR(ISNUMBER(SEARCH('🔎 TRA CỨU NHANH'!$C$2,$A3991)),ISNUMBER(SEARCH('🔎 TRA CỨU NHANH'!$C$2,$B3991)))),1,0)</f>
        <v/>
      </c>
      <c r="M3991">
        <f>IF(L3991&gt;N(L3990),L3991,"")</f>
        <v/>
      </c>
      <c r="N3991">
        <f>N(N3990)+IF(AND('💰 BÁO GIÁ'!$C$27&lt;&gt;"",OR(ISNUMBER(SEARCH('💰 BÁO GIÁ'!$C$27,$A3991)),ISNUMBER(SEARCH('💰 BÁO GIÁ'!$C$27,$B3991)))),1,0)</f>
        <v/>
      </c>
      <c r="O3991">
        <f>IF(N3991&gt;N(N3990),N3991,"")</f>
        <v/>
      </c>
    </row>
    <row r="3992">
      <c r="A3992">
        <f>IF('📄 RON MIẾNG'!B582="","",'📄 RON MIẾNG'!B582)</f>
        <v/>
      </c>
      <c r="B3992">
        <f>IF('📄 RON MIẾNG'!B582="","",'📄 RON MIẾNG'!C582)</f>
        <v/>
      </c>
      <c r="C3992">
        <f>IF('📄 RON MIẾNG'!B582="","","Ron miếng")</f>
        <v/>
      </c>
      <c r="D3992">
        <f>IF('📄 RON MIẾNG'!B582="","",'📄 RON MIẾNG'!F582)</f>
        <v/>
      </c>
      <c r="E3992">
        <f>IF('📄 RON MIẾNG'!B582="","",'📄 RON MIẾNG'!H582)</f>
        <v/>
      </c>
      <c r="F3992">
        <f>IF('📄 RON MIẾNG'!B582="","",'📄 RON MIẾNG'!I582)</f>
        <v/>
      </c>
      <c r="G3992">
        <f>IF('📄 RON MIẾNG'!B582="","",'📄 RON MIẾNG'!J582)</f>
        <v/>
      </c>
      <c r="H3992">
        <f>IF('📄 RON MIẾNG'!B582="","",'📄 RON MIẾNG'!K582)</f>
        <v/>
      </c>
      <c r="I3992">
        <f>IF('📄 RON MIẾNG'!B582="","",'📄 RON MIẾNG'!L582)</f>
        <v/>
      </c>
      <c r="J3992">
        <f>IF('📄 RON MIẾNG'!B582="","","")</f>
        <v/>
      </c>
      <c r="L3992">
        <f>N(L3991)+IF(AND('🔎 TRA CỨU NHANH'!$C$2&lt;&gt;"",OR(ISNUMBER(SEARCH('🔎 TRA CỨU NHANH'!$C$2,$A3992)),ISNUMBER(SEARCH('🔎 TRA CỨU NHANH'!$C$2,$B3992)))),1,0)</f>
        <v/>
      </c>
      <c r="M3992">
        <f>IF(L3992&gt;N(L3991),L3992,"")</f>
        <v/>
      </c>
      <c r="N3992">
        <f>N(N3991)+IF(AND('💰 BÁO GIÁ'!$C$27&lt;&gt;"",OR(ISNUMBER(SEARCH('💰 BÁO GIÁ'!$C$27,$A3992)),ISNUMBER(SEARCH('💰 BÁO GIÁ'!$C$27,$B3992)))),1,0)</f>
        <v/>
      </c>
      <c r="O3992">
        <f>IF(N3992&gt;N(N3991),N3992,"")</f>
        <v/>
      </c>
    </row>
    <row r="3993">
      <c r="A3993">
        <f>IF('📄 RON MIẾNG'!B583="","",'📄 RON MIẾNG'!B583)</f>
        <v/>
      </c>
      <c r="B3993">
        <f>IF('📄 RON MIẾNG'!B583="","",'📄 RON MIẾNG'!C583)</f>
        <v/>
      </c>
      <c r="C3993">
        <f>IF('📄 RON MIẾNG'!B583="","","Ron miếng")</f>
        <v/>
      </c>
      <c r="D3993">
        <f>IF('📄 RON MIẾNG'!B583="","",'📄 RON MIẾNG'!F583)</f>
        <v/>
      </c>
      <c r="E3993">
        <f>IF('📄 RON MIẾNG'!B583="","",'📄 RON MIẾNG'!H583)</f>
        <v/>
      </c>
      <c r="F3993">
        <f>IF('📄 RON MIẾNG'!B583="","",'📄 RON MIẾNG'!I583)</f>
        <v/>
      </c>
      <c r="G3993">
        <f>IF('📄 RON MIẾNG'!B583="","",'📄 RON MIẾNG'!J583)</f>
        <v/>
      </c>
      <c r="H3993">
        <f>IF('📄 RON MIẾNG'!B583="","",'📄 RON MIẾNG'!K583)</f>
        <v/>
      </c>
      <c r="I3993">
        <f>IF('📄 RON MIẾNG'!B583="","",'📄 RON MIẾNG'!L583)</f>
        <v/>
      </c>
      <c r="J3993">
        <f>IF('📄 RON MIẾNG'!B583="","","")</f>
        <v/>
      </c>
      <c r="L3993">
        <f>N(L3992)+IF(AND('🔎 TRA CỨU NHANH'!$C$2&lt;&gt;"",OR(ISNUMBER(SEARCH('🔎 TRA CỨU NHANH'!$C$2,$A3993)),ISNUMBER(SEARCH('🔎 TRA CỨU NHANH'!$C$2,$B3993)))),1,0)</f>
        <v/>
      </c>
      <c r="M3993">
        <f>IF(L3993&gt;N(L3992),L3993,"")</f>
        <v/>
      </c>
      <c r="N3993">
        <f>N(N3992)+IF(AND('💰 BÁO GIÁ'!$C$27&lt;&gt;"",OR(ISNUMBER(SEARCH('💰 BÁO GIÁ'!$C$27,$A3993)),ISNUMBER(SEARCH('💰 BÁO GIÁ'!$C$27,$B3993)))),1,0)</f>
        <v/>
      </c>
      <c r="O3993">
        <f>IF(N3993&gt;N(N3992),N3993,"")</f>
        <v/>
      </c>
    </row>
    <row r="3994">
      <c r="A3994">
        <f>IF('📄 RON MIẾNG'!B584="","",'📄 RON MIẾNG'!B584)</f>
        <v/>
      </c>
      <c r="B3994">
        <f>IF('📄 RON MIẾNG'!B584="","",'📄 RON MIẾNG'!C584)</f>
        <v/>
      </c>
      <c r="C3994">
        <f>IF('📄 RON MIẾNG'!B584="","","Ron miếng")</f>
        <v/>
      </c>
      <c r="D3994">
        <f>IF('📄 RON MIẾNG'!B584="","",'📄 RON MIẾNG'!F584)</f>
        <v/>
      </c>
      <c r="E3994">
        <f>IF('📄 RON MIẾNG'!B584="","",'📄 RON MIẾNG'!H584)</f>
        <v/>
      </c>
      <c r="F3994">
        <f>IF('📄 RON MIẾNG'!B584="","",'📄 RON MIẾNG'!I584)</f>
        <v/>
      </c>
      <c r="G3994">
        <f>IF('📄 RON MIẾNG'!B584="","",'📄 RON MIẾNG'!J584)</f>
        <v/>
      </c>
      <c r="H3994">
        <f>IF('📄 RON MIẾNG'!B584="","",'📄 RON MIẾNG'!K584)</f>
        <v/>
      </c>
      <c r="I3994">
        <f>IF('📄 RON MIẾNG'!B584="","",'📄 RON MIẾNG'!L584)</f>
        <v/>
      </c>
      <c r="J3994">
        <f>IF('📄 RON MIẾNG'!B584="","","")</f>
        <v/>
      </c>
      <c r="L3994">
        <f>N(L3993)+IF(AND('🔎 TRA CỨU NHANH'!$C$2&lt;&gt;"",OR(ISNUMBER(SEARCH('🔎 TRA CỨU NHANH'!$C$2,$A3994)),ISNUMBER(SEARCH('🔎 TRA CỨU NHANH'!$C$2,$B3994)))),1,0)</f>
        <v/>
      </c>
      <c r="M3994">
        <f>IF(L3994&gt;N(L3993),L3994,"")</f>
        <v/>
      </c>
      <c r="N3994">
        <f>N(N3993)+IF(AND('💰 BÁO GIÁ'!$C$27&lt;&gt;"",OR(ISNUMBER(SEARCH('💰 BÁO GIÁ'!$C$27,$A3994)),ISNUMBER(SEARCH('💰 BÁO GIÁ'!$C$27,$B3994)))),1,0)</f>
        <v/>
      </c>
      <c r="O3994">
        <f>IF(N3994&gt;N(N3993),N3994,"")</f>
        <v/>
      </c>
    </row>
    <row r="3995">
      <c r="A3995">
        <f>IF('📄 RON MIẾNG'!B585="","",'📄 RON MIẾNG'!B585)</f>
        <v/>
      </c>
      <c r="B3995">
        <f>IF('📄 RON MIẾNG'!B585="","",'📄 RON MIẾNG'!C585)</f>
        <v/>
      </c>
      <c r="C3995">
        <f>IF('📄 RON MIẾNG'!B585="","","Ron miếng")</f>
        <v/>
      </c>
      <c r="D3995">
        <f>IF('📄 RON MIẾNG'!B585="","",'📄 RON MIẾNG'!F585)</f>
        <v/>
      </c>
      <c r="E3995">
        <f>IF('📄 RON MIẾNG'!B585="","",'📄 RON MIẾNG'!H585)</f>
        <v/>
      </c>
      <c r="F3995">
        <f>IF('📄 RON MIẾNG'!B585="","",'📄 RON MIẾNG'!I585)</f>
        <v/>
      </c>
      <c r="G3995">
        <f>IF('📄 RON MIẾNG'!B585="","",'📄 RON MIẾNG'!J585)</f>
        <v/>
      </c>
      <c r="H3995">
        <f>IF('📄 RON MIẾNG'!B585="","",'📄 RON MIẾNG'!K585)</f>
        <v/>
      </c>
      <c r="I3995">
        <f>IF('📄 RON MIẾNG'!B585="","",'📄 RON MIẾNG'!L585)</f>
        <v/>
      </c>
      <c r="J3995">
        <f>IF('📄 RON MIẾNG'!B585="","","")</f>
        <v/>
      </c>
      <c r="L3995">
        <f>N(L3994)+IF(AND('🔎 TRA CỨU NHANH'!$C$2&lt;&gt;"",OR(ISNUMBER(SEARCH('🔎 TRA CỨU NHANH'!$C$2,$A3995)),ISNUMBER(SEARCH('🔎 TRA CỨU NHANH'!$C$2,$B3995)))),1,0)</f>
        <v/>
      </c>
      <c r="M3995">
        <f>IF(L3995&gt;N(L3994),L3995,"")</f>
        <v/>
      </c>
      <c r="N3995">
        <f>N(N3994)+IF(AND('💰 BÁO GIÁ'!$C$27&lt;&gt;"",OR(ISNUMBER(SEARCH('💰 BÁO GIÁ'!$C$27,$A3995)),ISNUMBER(SEARCH('💰 BÁO GIÁ'!$C$27,$B3995)))),1,0)</f>
        <v/>
      </c>
      <c r="O3995">
        <f>IF(N3995&gt;N(N3994),N3995,"")</f>
        <v/>
      </c>
    </row>
    <row r="3996">
      <c r="A3996">
        <f>IF('📄 RON MIẾNG'!B586="","",'📄 RON MIẾNG'!B586)</f>
        <v/>
      </c>
      <c r="B3996">
        <f>IF('📄 RON MIẾNG'!B586="","",'📄 RON MIẾNG'!C586)</f>
        <v/>
      </c>
      <c r="C3996">
        <f>IF('📄 RON MIẾNG'!B586="","","Ron miếng")</f>
        <v/>
      </c>
      <c r="D3996">
        <f>IF('📄 RON MIẾNG'!B586="","",'📄 RON MIẾNG'!F586)</f>
        <v/>
      </c>
      <c r="E3996">
        <f>IF('📄 RON MIẾNG'!B586="","",'📄 RON MIẾNG'!H586)</f>
        <v/>
      </c>
      <c r="F3996">
        <f>IF('📄 RON MIẾNG'!B586="","",'📄 RON MIẾNG'!I586)</f>
        <v/>
      </c>
      <c r="G3996">
        <f>IF('📄 RON MIẾNG'!B586="","",'📄 RON MIẾNG'!J586)</f>
        <v/>
      </c>
      <c r="H3996">
        <f>IF('📄 RON MIẾNG'!B586="","",'📄 RON MIẾNG'!K586)</f>
        <v/>
      </c>
      <c r="I3996">
        <f>IF('📄 RON MIẾNG'!B586="","",'📄 RON MIẾNG'!L586)</f>
        <v/>
      </c>
      <c r="J3996">
        <f>IF('📄 RON MIẾNG'!B586="","","")</f>
        <v/>
      </c>
      <c r="L3996">
        <f>N(L3995)+IF(AND('🔎 TRA CỨU NHANH'!$C$2&lt;&gt;"",OR(ISNUMBER(SEARCH('🔎 TRA CỨU NHANH'!$C$2,$A3996)),ISNUMBER(SEARCH('🔎 TRA CỨU NHANH'!$C$2,$B3996)))),1,0)</f>
        <v/>
      </c>
      <c r="M3996">
        <f>IF(L3996&gt;N(L3995),L3996,"")</f>
        <v/>
      </c>
      <c r="N3996">
        <f>N(N3995)+IF(AND('💰 BÁO GIÁ'!$C$27&lt;&gt;"",OR(ISNUMBER(SEARCH('💰 BÁO GIÁ'!$C$27,$A3996)),ISNUMBER(SEARCH('💰 BÁO GIÁ'!$C$27,$B3996)))),1,0)</f>
        <v/>
      </c>
      <c r="O3996">
        <f>IF(N3996&gt;N(N3995),N3996,"")</f>
        <v/>
      </c>
    </row>
    <row r="3997">
      <c r="A3997">
        <f>IF('📄 RON MIẾNG'!B587="","",'📄 RON MIẾNG'!B587)</f>
        <v/>
      </c>
      <c r="B3997">
        <f>IF('📄 RON MIẾNG'!B587="","",'📄 RON MIẾNG'!C587)</f>
        <v/>
      </c>
      <c r="C3997">
        <f>IF('📄 RON MIẾNG'!B587="","","Ron miếng")</f>
        <v/>
      </c>
      <c r="D3997">
        <f>IF('📄 RON MIẾNG'!B587="","",'📄 RON MIẾNG'!F587)</f>
        <v/>
      </c>
      <c r="E3997">
        <f>IF('📄 RON MIẾNG'!B587="","",'📄 RON MIẾNG'!H587)</f>
        <v/>
      </c>
      <c r="F3997">
        <f>IF('📄 RON MIẾNG'!B587="","",'📄 RON MIẾNG'!I587)</f>
        <v/>
      </c>
      <c r="G3997">
        <f>IF('📄 RON MIẾNG'!B587="","",'📄 RON MIẾNG'!J587)</f>
        <v/>
      </c>
      <c r="H3997">
        <f>IF('📄 RON MIẾNG'!B587="","",'📄 RON MIẾNG'!K587)</f>
        <v/>
      </c>
      <c r="I3997">
        <f>IF('📄 RON MIẾNG'!B587="","",'📄 RON MIẾNG'!L587)</f>
        <v/>
      </c>
      <c r="J3997">
        <f>IF('📄 RON MIẾNG'!B587="","","")</f>
        <v/>
      </c>
      <c r="L3997">
        <f>N(L3996)+IF(AND('🔎 TRA CỨU NHANH'!$C$2&lt;&gt;"",OR(ISNUMBER(SEARCH('🔎 TRA CỨU NHANH'!$C$2,$A3997)),ISNUMBER(SEARCH('🔎 TRA CỨU NHANH'!$C$2,$B3997)))),1,0)</f>
        <v/>
      </c>
      <c r="M3997">
        <f>IF(L3997&gt;N(L3996),L3997,"")</f>
        <v/>
      </c>
      <c r="N3997">
        <f>N(N3996)+IF(AND('💰 BÁO GIÁ'!$C$27&lt;&gt;"",OR(ISNUMBER(SEARCH('💰 BÁO GIÁ'!$C$27,$A3997)),ISNUMBER(SEARCH('💰 BÁO GIÁ'!$C$27,$B3997)))),1,0)</f>
        <v/>
      </c>
      <c r="O3997">
        <f>IF(N3997&gt;N(N3996),N3997,"")</f>
        <v/>
      </c>
    </row>
    <row r="3998">
      <c r="A3998">
        <f>IF('📄 RON MIẾNG'!B588="","",'📄 RON MIẾNG'!B588)</f>
        <v/>
      </c>
      <c r="B3998">
        <f>IF('📄 RON MIẾNG'!B588="","",'📄 RON MIẾNG'!C588)</f>
        <v/>
      </c>
      <c r="C3998">
        <f>IF('📄 RON MIẾNG'!B588="","","Ron miếng")</f>
        <v/>
      </c>
      <c r="D3998">
        <f>IF('📄 RON MIẾNG'!B588="","",'📄 RON MIẾNG'!F588)</f>
        <v/>
      </c>
      <c r="E3998">
        <f>IF('📄 RON MIẾNG'!B588="","",'📄 RON MIẾNG'!H588)</f>
        <v/>
      </c>
      <c r="F3998">
        <f>IF('📄 RON MIẾNG'!B588="","",'📄 RON MIẾNG'!I588)</f>
        <v/>
      </c>
      <c r="G3998">
        <f>IF('📄 RON MIẾNG'!B588="","",'📄 RON MIẾNG'!J588)</f>
        <v/>
      </c>
      <c r="H3998">
        <f>IF('📄 RON MIẾNG'!B588="","",'📄 RON MIẾNG'!K588)</f>
        <v/>
      </c>
      <c r="I3998">
        <f>IF('📄 RON MIẾNG'!B588="","",'📄 RON MIẾNG'!L588)</f>
        <v/>
      </c>
      <c r="J3998">
        <f>IF('📄 RON MIẾNG'!B588="","","")</f>
        <v/>
      </c>
      <c r="L3998">
        <f>N(L3997)+IF(AND('🔎 TRA CỨU NHANH'!$C$2&lt;&gt;"",OR(ISNUMBER(SEARCH('🔎 TRA CỨU NHANH'!$C$2,$A3998)),ISNUMBER(SEARCH('🔎 TRA CỨU NHANH'!$C$2,$B3998)))),1,0)</f>
        <v/>
      </c>
      <c r="M3998">
        <f>IF(L3998&gt;N(L3997),L3998,"")</f>
        <v/>
      </c>
      <c r="N3998">
        <f>N(N3997)+IF(AND('💰 BÁO GIÁ'!$C$27&lt;&gt;"",OR(ISNUMBER(SEARCH('💰 BÁO GIÁ'!$C$27,$A3998)),ISNUMBER(SEARCH('💰 BÁO GIÁ'!$C$27,$B3998)))),1,0)</f>
        <v/>
      </c>
      <c r="O3998">
        <f>IF(N3998&gt;N(N3997),N3998,"")</f>
        <v/>
      </c>
    </row>
    <row r="3999">
      <c r="A3999">
        <f>IF('📄 RON MIẾNG'!B589="","",'📄 RON MIẾNG'!B589)</f>
        <v/>
      </c>
      <c r="B3999">
        <f>IF('📄 RON MIẾNG'!B589="","",'📄 RON MIẾNG'!C589)</f>
        <v/>
      </c>
      <c r="C3999">
        <f>IF('📄 RON MIẾNG'!B589="","","Ron miếng")</f>
        <v/>
      </c>
      <c r="D3999">
        <f>IF('📄 RON MIẾNG'!B589="","",'📄 RON MIẾNG'!F589)</f>
        <v/>
      </c>
      <c r="E3999">
        <f>IF('📄 RON MIẾNG'!B589="","",'📄 RON MIẾNG'!H589)</f>
        <v/>
      </c>
      <c r="F3999">
        <f>IF('📄 RON MIẾNG'!B589="","",'📄 RON MIẾNG'!I589)</f>
        <v/>
      </c>
      <c r="G3999">
        <f>IF('📄 RON MIẾNG'!B589="","",'📄 RON MIẾNG'!J589)</f>
        <v/>
      </c>
      <c r="H3999">
        <f>IF('📄 RON MIẾNG'!B589="","",'📄 RON MIẾNG'!K589)</f>
        <v/>
      </c>
      <c r="I3999">
        <f>IF('📄 RON MIẾNG'!B589="","",'📄 RON MIẾNG'!L589)</f>
        <v/>
      </c>
      <c r="J3999">
        <f>IF('📄 RON MIẾNG'!B589="","","")</f>
        <v/>
      </c>
      <c r="L3999">
        <f>N(L3998)+IF(AND('🔎 TRA CỨU NHANH'!$C$2&lt;&gt;"",OR(ISNUMBER(SEARCH('🔎 TRA CỨU NHANH'!$C$2,$A3999)),ISNUMBER(SEARCH('🔎 TRA CỨU NHANH'!$C$2,$B3999)))),1,0)</f>
        <v/>
      </c>
      <c r="M3999">
        <f>IF(L3999&gt;N(L3998),L3999,"")</f>
        <v/>
      </c>
      <c r="N3999">
        <f>N(N3998)+IF(AND('💰 BÁO GIÁ'!$C$27&lt;&gt;"",OR(ISNUMBER(SEARCH('💰 BÁO GIÁ'!$C$27,$A3999)),ISNUMBER(SEARCH('💰 BÁO GIÁ'!$C$27,$B3999)))),1,0)</f>
        <v/>
      </c>
      <c r="O3999">
        <f>IF(N3999&gt;N(N3998),N3999,"")</f>
        <v/>
      </c>
    </row>
    <row r="4000">
      <c r="A4000">
        <f>IF('📄 RON MIẾNG'!B590="","",'📄 RON MIẾNG'!B590)</f>
        <v/>
      </c>
      <c r="B4000">
        <f>IF('📄 RON MIẾNG'!B590="","",'📄 RON MIẾNG'!C590)</f>
        <v/>
      </c>
      <c r="C4000">
        <f>IF('📄 RON MIẾNG'!B590="","","Ron miếng")</f>
        <v/>
      </c>
      <c r="D4000">
        <f>IF('📄 RON MIẾNG'!B590="","",'📄 RON MIẾNG'!F590)</f>
        <v/>
      </c>
      <c r="E4000">
        <f>IF('📄 RON MIẾNG'!B590="","",'📄 RON MIẾNG'!H590)</f>
        <v/>
      </c>
      <c r="F4000">
        <f>IF('📄 RON MIẾNG'!B590="","",'📄 RON MIẾNG'!I590)</f>
        <v/>
      </c>
      <c r="G4000">
        <f>IF('📄 RON MIẾNG'!B590="","",'📄 RON MIẾNG'!J590)</f>
        <v/>
      </c>
      <c r="H4000">
        <f>IF('📄 RON MIẾNG'!B590="","",'📄 RON MIẾNG'!K590)</f>
        <v/>
      </c>
      <c r="I4000">
        <f>IF('📄 RON MIẾNG'!B590="","",'📄 RON MIẾNG'!L590)</f>
        <v/>
      </c>
      <c r="J4000">
        <f>IF('📄 RON MIẾNG'!B590="","","")</f>
        <v/>
      </c>
      <c r="L4000">
        <f>N(L3999)+IF(AND('🔎 TRA CỨU NHANH'!$C$2&lt;&gt;"",OR(ISNUMBER(SEARCH('🔎 TRA CỨU NHANH'!$C$2,$A4000)),ISNUMBER(SEARCH('🔎 TRA CỨU NHANH'!$C$2,$B4000)))),1,0)</f>
        <v/>
      </c>
      <c r="M4000">
        <f>IF(L4000&gt;N(L3999),L4000,"")</f>
        <v/>
      </c>
      <c r="N4000">
        <f>N(N3999)+IF(AND('💰 BÁO GIÁ'!$C$27&lt;&gt;"",OR(ISNUMBER(SEARCH('💰 BÁO GIÁ'!$C$27,$A4000)),ISNUMBER(SEARCH('💰 BÁO GIÁ'!$C$27,$B4000)))),1,0)</f>
        <v/>
      </c>
      <c r="O4000">
        <f>IF(N4000&gt;N(N3999),N4000,"")</f>
        <v/>
      </c>
    </row>
    <row r="4001">
      <c r="A4001">
        <f>IF('📄 RON MIẾNG'!B591="","",'📄 RON MIẾNG'!B591)</f>
        <v/>
      </c>
      <c r="B4001">
        <f>IF('📄 RON MIẾNG'!B591="","",'📄 RON MIẾNG'!C591)</f>
        <v/>
      </c>
      <c r="C4001">
        <f>IF('📄 RON MIẾNG'!B591="","","Ron miếng")</f>
        <v/>
      </c>
      <c r="D4001">
        <f>IF('📄 RON MIẾNG'!B591="","",'📄 RON MIẾNG'!F591)</f>
        <v/>
      </c>
      <c r="E4001">
        <f>IF('📄 RON MIẾNG'!B591="","",'📄 RON MIẾNG'!H591)</f>
        <v/>
      </c>
      <c r="F4001">
        <f>IF('📄 RON MIẾNG'!B591="","",'📄 RON MIẾNG'!I591)</f>
        <v/>
      </c>
      <c r="G4001">
        <f>IF('📄 RON MIẾNG'!B591="","",'📄 RON MIẾNG'!J591)</f>
        <v/>
      </c>
      <c r="H4001">
        <f>IF('📄 RON MIẾNG'!B591="","",'📄 RON MIẾNG'!K591)</f>
        <v/>
      </c>
      <c r="I4001">
        <f>IF('📄 RON MIẾNG'!B591="","",'📄 RON MIẾNG'!L591)</f>
        <v/>
      </c>
      <c r="J4001">
        <f>IF('📄 RON MIẾNG'!B591="","","")</f>
        <v/>
      </c>
      <c r="L4001">
        <f>N(L4000)+IF(AND('🔎 TRA CỨU NHANH'!$C$2&lt;&gt;"",OR(ISNUMBER(SEARCH('🔎 TRA CỨU NHANH'!$C$2,$A4001)),ISNUMBER(SEARCH('🔎 TRA CỨU NHANH'!$C$2,$B4001)))),1,0)</f>
        <v/>
      </c>
      <c r="M4001">
        <f>IF(L4001&gt;N(L4000),L4001,"")</f>
        <v/>
      </c>
      <c r="N4001">
        <f>N(N4000)+IF(AND('💰 BÁO GIÁ'!$C$27&lt;&gt;"",OR(ISNUMBER(SEARCH('💰 BÁO GIÁ'!$C$27,$A4001)),ISNUMBER(SEARCH('💰 BÁO GIÁ'!$C$27,$B4001)))),1,0)</f>
        <v/>
      </c>
      <c r="O4001">
        <f>IF(N4001&gt;N(N4000),N4001,"")</f>
        <v/>
      </c>
    </row>
    <row r="4002">
      <c r="A4002">
        <f>IF('📄 RON MIẾNG'!B592="","",'📄 RON MIẾNG'!B592)</f>
        <v/>
      </c>
      <c r="B4002">
        <f>IF('📄 RON MIẾNG'!B592="","",'📄 RON MIẾNG'!C592)</f>
        <v/>
      </c>
      <c r="C4002">
        <f>IF('📄 RON MIẾNG'!B592="","","Ron miếng")</f>
        <v/>
      </c>
      <c r="D4002">
        <f>IF('📄 RON MIẾNG'!B592="","",'📄 RON MIẾNG'!F592)</f>
        <v/>
      </c>
      <c r="E4002">
        <f>IF('📄 RON MIẾNG'!B592="","",'📄 RON MIẾNG'!H592)</f>
        <v/>
      </c>
      <c r="F4002">
        <f>IF('📄 RON MIẾNG'!B592="","",'📄 RON MIẾNG'!I592)</f>
        <v/>
      </c>
      <c r="G4002">
        <f>IF('📄 RON MIẾNG'!B592="","",'📄 RON MIẾNG'!J592)</f>
        <v/>
      </c>
      <c r="H4002">
        <f>IF('📄 RON MIẾNG'!B592="","",'📄 RON MIẾNG'!K592)</f>
        <v/>
      </c>
      <c r="I4002">
        <f>IF('📄 RON MIẾNG'!B592="","",'📄 RON MIẾNG'!L592)</f>
        <v/>
      </c>
      <c r="J4002">
        <f>IF('📄 RON MIẾNG'!B592="","","")</f>
        <v/>
      </c>
      <c r="L4002">
        <f>N(L4001)+IF(AND('🔎 TRA CỨU NHANH'!$C$2&lt;&gt;"",OR(ISNUMBER(SEARCH('🔎 TRA CỨU NHANH'!$C$2,$A4002)),ISNUMBER(SEARCH('🔎 TRA CỨU NHANH'!$C$2,$B4002)))),1,0)</f>
        <v/>
      </c>
      <c r="M4002">
        <f>IF(L4002&gt;N(L4001),L4002,"")</f>
        <v/>
      </c>
      <c r="N4002">
        <f>N(N4001)+IF(AND('💰 BÁO GIÁ'!$C$27&lt;&gt;"",OR(ISNUMBER(SEARCH('💰 BÁO GIÁ'!$C$27,$A4002)),ISNUMBER(SEARCH('💰 BÁO GIÁ'!$C$27,$B4002)))),1,0)</f>
        <v/>
      </c>
      <c r="O4002">
        <f>IF(N4002&gt;N(N4001),N4002,"")</f>
        <v/>
      </c>
    </row>
    <row r="4003">
      <c r="A4003">
        <f>IF('📄 RON MIẾNG'!B593="","",'📄 RON MIẾNG'!B593)</f>
        <v/>
      </c>
      <c r="B4003">
        <f>IF('📄 RON MIẾNG'!B593="","",'📄 RON MIẾNG'!C593)</f>
        <v/>
      </c>
      <c r="C4003">
        <f>IF('📄 RON MIẾNG'!B593="","","Ron miếng")</f>
        <v/>
      </c>
      <c r="D4003">
        <f>IF('📄 RON MIẾNG'!B593="","",'📄 RON MIẾNG'!F593)</f>
        <v/>
      </c>
      <c r="E4003">
        <f>IF('📄 RON MIẾNG'!B593="","",'📄 RON MIẾNG'!H593)</f>
        <v/>
      </c>
      <c r="F4003">
        <f>IF('📄 RON MIẾNG'!B593="","",'📄 RON MIẾNG'!I593)</f>
        <v/>
      </c>
      <c r="G4003">
        <f>IF('📄 RON MIẾNG'!B593="","",'📄 RON MIẾNG'!J593)</f>
        <v/>
      </c>
      <c r="H4003">
        <f>IF('📄 RON MIẾNG'!B593="","",'📄 RON MIẾNG'!K593)</f>
        <v/>
      </c>
      <c r="I4003">
        <f>IF('📄 RON MIẾNG'!B593="","",'📄 RON MIẾNG'!L593)</f>
        <v/>
      </c>
      <c r="J4003">
        <f>IF('📄 RON MIẾNG'!B593="","","")</f>
        <v/>
      </c>
      <c r="L4003">
        <f>N(L4002)+IF(AND('🔎 TRA CỨU NHANH'!$C$2&lt;&gt;"",OR(ISNUMBER(SEARCH('🔎 TRA CỨU NHANH'!$C$2,$A4003)),ISNUMBER(SEARCH('🔎 TRA CỨU NHANH'!$C$2,$B4003)))),1,0)</f>
        <v/>
      </c>
      <c r="M4003">
        <f>IF(L4003&gt;N(L4002),L4003,"")</f>
        <v/>
      </c>
      <c r="N4003">
        <f>N(N4002)+IF(AND('💰 BÁO GIÁ'!$C$27&lt;&gt;"",OR(ISNUMBER(SEARCH('💰 BÁO GIÁ'!$C$27,$A4003)),ISNUMBER(SEARCH('💰 BÁO GIÁ'!$C$27,$B4003)))),1,0)</f>
        <v/>
      </c>
      <c r="O4003">
        <f>IF(N4003&gt;N(N4002),N4003,"")</f>
        <v/>
      </c>
    </row>
    <row r="4004">
      <c r="A4004">
        <f>IF('📄 RON MIẾNG'!B594="","",'📄 RON MIẾNG'!B594)</f>
        <v/>
      </c>
      <c r="B4004">
        <f>IF('📄 RON MIẾNG'!B594="","",'📄 RON MIẾNG'!C594)</f>
        <v/>
      </c>
      <c r="C4004">
        <f>IF('📄 RON MIẾNG'!B594="","","Ron miếng")</f>
        <v/>
      </c>
      <c r="D4004">
        <f>IF('📄 RON MIẾNG'!B594="","",'📄 RON MIẾNG'!F594)</f>
        <v/>
      </c>
      <c r="E4004">
        <f>IF('📄 RON MIẾNG'!B594="","",'📄 RON MIẾNG'!H594)</f>
        <v/>
      </c>
      <c r="F4004">
        <f>IF('📄 RON MIẾNG'!B594="","",'📄 RON MIẾNG'!I594)</f>
        <v/>
      </c>
      <c r="G4004">
        <f>IF('📄 RON MIẾNG'!B594="","",'📄 RON MIẾNG'!J594)</f>
        <v/>
      </c>
      <c r="H4004">
        <f>IF('📄 RON MIẾNG'!B594="","",'📄 RON MIẾNG'!K594)</f>
        <v/>
      </c>
      <c r="I4004">
        <f>IF('📄 RON MIẾNG'!B594="","",'📄 RON MIẾNG'!L594)</f>
        <v/>
      </c>
      <c r="J4004">
        <f>IF('📄 RON MIẾNG'!B594="","","")</f>
        <v/>
      </c>
      <c r="L4004">
        <f>N(L4003)+IF(AND('🔎 TRA CỨU NHANH'!$C$2&lt;&gt;"",OR(ISNUMBER(SEARCH('🔎 TRA CỨU NHANH'!$C$2,$A4004)),ISNUMBER(SEARCH('🔎 TRA CỨU NHANH'!$C$2,$B4004)))),1,0)</f>
        <v/>
      </c>
      <c r="M4004">
        <f>IF(L4004&gt;N(L4003),L4004,"")</f>
        <v/>
      </c>
      <c r="N4004">
        <f>N(N4003)+IF(AND('💰 BÁO GIÁ'!$C$27&lt;&gt;"",OR(ISNUMBER(SEARCH('💰 BÁO GIÁ'!$C$27,$A4004)),ISNUMBER(SEARCH('💰 BÁO GIÁ'!$C$27,$B4004)))),1,0)</f>
        <v/>
      </c>
      <c r="O4004">
        <f>IF(N4004&gt;N(N4003),N4004,"")</f>
        <v/>
      </c>
    </row>
    <row r="4005">
      <c r="A4005">
        <f>IF('📄 RON MIẾNG'!B595="","",'📄 RON MIẾNG'!B595)</f>
        <v/>
      </c>
      <c r="B4005">
        <f>IF('📄 RON MIẾNG'!B595="","",'📄 RON MIẾNG'!C595)</f>
        <v/>
      </c>
      <c r="C4005">
        <f>IF('📄 RON MIẾNG'!B595="","","Ron miếng")</f>
        <v/>
      </c>
      <c r="D4005">
        <f>IF('📄 RON MIẾNG'!B595="","",'📄 RON MIẾNG'!F595)</f>
        <v/>
      </c>
      <c r="E4005">
        <f>IF('📄 RON MIẾNG'!B595="","",'📄 RON MIẾNG'!H595)</f>
        <v/>
      </c>
      <c r="F4005">
        <f>IF('📄 RON MIẾNG'!B595="","",'📄 RON MIẾNG'!I595)</f>
        <v/>
      </c>
      <c r="G4005">
        <f>IF('📄 RON MIẾNG'!B595="","",'📄 RON MIẾNG'!J595)</f>
        <v/>
      </c>
      <c r="H4005">
        <f>IF('📄 RON MIẾNG'!B595="","",'📄 RON MIẾNG'!K595)</f>
        <v/>
      </c>
      <c r="I4005">
        <f>IF('📄 RON MIẾNG'!B595="","",'📄 RON MIẾNG'!L595)</f>
        <v/>
      </c>
      <c r="J4005">
        <f>IF('📄 RON MIẾNG'!B595="","","")</f>
        <v/>
      </c>
      <c r="L4005">
        <f>N(L4004)+IF(AND('🔎 TRA CỨU NHANH'!$C$2&lt;&gt;"",OR(ISNUMBER(SEARCH('🔎 TRA CỨU NHANH'!$C$2,$A4005)),ISNUMBER(SEARCH('🔎 TRA CỨU NHANH'!$C$2,$B4005)))),1,0)</f>
        <v/>
      </c>
      <c r="M4005">
        <f>IF(L4005&gt;N(L4004),L4005,"")</f>
        <v/>
      </c>
      <c r="N4005">
        <f>N(N4004)+IF(AND('💰 BÁO GIÁ'!$C$27&lt;&gt;"",OR(ISNUMBER(SEARCH('💰 BÁO GIÁ'!$C$27,$A4005)),ISNUMBER(SEARCH('💰 BÁO GIÁ'!$C$27,$B4005)))),1,0)</f>
        <v/>
      </c>
      <c r="O4005">
        <f>IF(N4005&gt;N(N4004),N4005,"")</f>
        <v/>
      </c>
    </row>
    <row r="4006">
      <c r="A4006">
        <f>IF('📄 RON MIẾNG'!B596="","",'📄 RON MIẾNG'!B596)</f>
        <v/>
      </c>
      <c r="B4006">
        <f>IF('📄 RON MIẾNG'!B596="","",'📄 RON MIẾNG'!C596)</f>
        <v/>
      </c>
      <c r="C4006">
        <f>IF('📄 RON MIẾNG'!B596="","","Ron miếng")</f>
        <v/>
      </c>
      <c r="D4006">
        <f>IF('📄 RON MIẾNG'!B596="","",'📄 RON MIẾNG'!F596)</f>
        <v/>
      </c>
      <c r="E4006">
        <f>IF('📄 RON MIẾNG'!B596="","",'📄 RON MIẾNG'!H596)</f>
        <v/>
      </c>
      <c r="F4006">
        <f>IF('📄 RON MIẾNG'!B596="","",'📄 RON MIẾNG'!I596)</f>
        <v/>
      </c>
      <c r="G4006">
        <f>IF('📄 RON MIẾNG'!B596="","",'📄 RON MIẾNG'!J596)</f>
        <v/>
      </c>
      <c r="H4006">
        <f>IF('📄 RON MIẾNG'!B596="","",'📄 RON MIẾNG'!K596)</f>
        <v/>
      </c>
      <c r="I4006">
        <f>IF('📄 RON MIẾNG'!B596="","",'📄 RON MIẾNG'!L596)</f>
        <v/>
      </c>
      <c r="J4006">
        <f>IF('📄 RON MIẾNG'!B596="","","")</f>
        <v/>
      </c>
      <c r="L4006">
        <f>N(L4005)+IF(AND('🔎 TRA CỨU NHANH'!$C$2&lt;&gt;"",OR(ISNUMBER(SEARCH('🔎 TRA CỨU NHANH'!$C$2,$A4006)),ISNUMBER(SEARCH('🔎 TRA CỨU NHANH'!$C$2,$B4006)))),1,0)</f>
        <v/>
      </c>
      <c r="M4006">
        <f>IF(L4006&gt;N(L4005),L4006,"")</f>
        <v/>
      </c>
      <c r="N4006">
        <f>N(N4005)+IF(AND('💰 BÁO GIÁ'!$C$27&lt;&gt;"",OR(ISNUMBER(SEARCH('💰 BÁO GIÁ'!$C$27,$A4006)),ISNUMBER(SEARCH('💰 BÁO GIÁ'!$C$27,$B4006)))),1,0)</f>
        <v/>
      </c>
      <c r="O4006">
        <f>IF(N4006&gt;N(N4005),N4006,"")</f>
        <v/>
      </c>
    </row>
    <row r="4007">
      <c r="A4007">
        <f>IF('📄 RON MIẾNG'!B597="","",'📄 RON MIẾNG'!B597)</f>
        <v/>
      </c>
      <c r="B4007">
        <f>IF('📄 RON MIẾNG'!B597="","",'📄 RON MIẾNG'!C597)</f>
        <v/>
      </c>
      <c r="C4007">
        <f>IF('📄 RON MIẾNG'!B597="","","Ron miếng")</f>
        <v/>
      </c>
      <c r="D4007">
        <f>IF('📄 RON MIẾNG'!B597="","",'📄 RON MIẾNG'!F597)</f>
        <v/>
      </c>
      <c r="E4007">
        <f>IF('📄 RON MIẾNG'!B597="","",'📄 RON MIẾNG'!H597)</f>
        <v/>
      </c>
      <c r="F4007">
        <f>IF('📄 RON MIẾNG'!B597="","",'📄 RON MIẾNG'!I597)</f>
        <v/>
      </c>
      <c r="G4007">
        <f>IF('📄 RON MIẾNG'!B597="","",'📄 RON MIẾNG'!J597)</f>
        <v/>
      </c>
      <c r="H4007">
        <f>IF('📄 RON MIẾNG'!B597="","",'📄 RON MIẾNG'!K597)</f>
        <v/>
      </c>
      <c r="I4007">
        <f>IF('📄 RON MIẾNG'!B597="","",'📄 RON MIẾNG'!L597)</f>
        <v/>
      </c>
      <c r="J4007">
        <f>IF('📄 RON MIẾNG'!B597="","","")</f>
        <v/>
      </c>
      <c r="L4007">
        <f>N(L4006)+IF(AND('🔎 TRA CỨU NHANH'!$C$2&lt;&gt;"",OR(ISNUMBER(SEARCH('🔎 TRA CỨU NHANH'!$C$2,$A4007)),ISNUMBER(SEARCH('🔎 TRA CỨU NHANH'!$C$2,$B4007)))),1,0)</f>
        <v/>
      </c>
      <c r="M4007">
        <f>IF(L4007&gt;N(L4006),L4007,"")</f>
        <v/>
      </c>
      <c r="N4007">
        <f>N(N4006)+IF(AND('💰 BÁO GIÁ'!$C$27&lt;&gt;"",OR(ISNUMBER(SEARCH('💰 BÁO GIÁ'!$C$27,$A4007)),ISNUMBER(SEARCH('💰 BÁO GIÁ'!$C$27,$B4007)))),1,0)</f>
        <v/>
      </c>
      <c r="O4007">
        <f>IF(N4007&gt;N(N4006),N4007,"")</f>
        <v/>
      </c>
    </row>
    <row r="4008">
      <c r="A4008">
        <f>IF('📄 RON MIẾNG'!B598="","",'📄 RON MIẾNG'!B598)</f>
        <v/>
      </c>
      <c r="B4008">
        <f>IF('📄 RON MIẾNG'!B598="","",'📄 RON MIẾNG'!C598)</f>
        <v/>
      </c>
      <c r="C4008">
        <f>IF('📄 RON MIẾNG'!B598="","","Ron miếng")</f>
        <v/>
      </c>
      <c r="D4008">
        <f>IF('📄 RON MIẾNG'!B598="","",'📄 RON MIẾNG'!F598)</f>
        <v/>
      </c>
      <c r="E4008">
        <f>IF('📄 RON MIẾNG'!B598="","",'📄 RON MIẾNG'!H598)</f>
        <v/>
      </c>
      <c r="F4008">
        <f>IF('📄 RON MIẾNG'!B598="","",'📄 RON MIẾNG'!I598)</f>
        <v/>
      </c>
      <c r="G4008">
        <f>IF('📄 RON MIẾNG'!B598="","",'📄 RON MIẾNG'!J598)</f>
        <v/>
      </c>
      <c r="H4008">
        <f>IF('📄 RON MIẾNG'!B598="","",'📄 RON MIẾNG'!K598)</f>
        <v/>
      </c>
      <c r="I4008">
        <f>IF('📄 RON MIẾNG'!B598="","",'📄 RON MIẾNG'!L598)</f>
        <v/>
      </c>
      <c r="J4008">
        <f>IF('📄 RON MIẾNG'!B598="","","")</f>
        <v/>
      </c>
      <c r="L4008">
        <f>N(L4007)+IF(AND('🔎 TRA CỨU NHANH'!$C$2&lt;&gt;"",OR(ISNUMBER(SEARCH('🔎 TRA CỨU NHANH'!$C$2,$A4008)),ISNUMBER(SEARCH('🔎 TRA CỨU NHANH'!$C$2,$B4008)))),1,0)</f>
        <v/>
      </c>
      <c r="M4008">
        <f>IF(L4008&gt;N(L4007),L4008,"")</f>
        <v/>
      </c>
      <c r="N4008">
        <f>N(N4007)+IF(AND('💰 BÁO GIÁ'!$C$27&lt;&gt;"",OR(ISNUMBER(SEARCH('💰 BÁO GIÁ'!$C$27,$A4008)),ISNUMBER(SEARCH('💰 BÁO GIÁ'!$C$27,$B4008)))),1,0)</f>
        <v/>
      </c>
      <c r="O4008">
        <f>IF(N4008&gt;N(N4007),N4008,"")</f>
        <v/>
      </c>
    </row>
    <row r="4009">
      <c r="A4009">
        <f>IF('📄 RON MIẾNG'!B599="","",'📄 RON MIẾNG'!B599)</f>
        <v/>
      </c>
      <c r="B4009">
        <f>IF('📄 RON MIẾNG'!B599="","",'📄 RON MIẾNG'!C599)</f>
        <v/>
      </c>
      <c r="C4009">
        <f>IF('📄 RON MIẾNG'!B599="","","Ron miếng")</f>
        <v/>
      </c>
      <c r="D4009">
        <f>IF('📄 RON MIẾNG'!B599="","",'📄 RON MIẾNG'!F599)</f>
        <v/>
      </c>
      <c r="E4009">
        <f>IF('📄 RON MIẾNG'!B599="","",'📄 RON MIẾNG'!H599)</f>
        <v/>
      </c>
      <c r="F4009">
        <f>IF('📄 RON MIẾNG'!B599="","",'📄 RON MIẾNG'!I599)</f>
        <v/>
      </c>
      <c r="G4009">
        <f>IF('📄 RON MIẾNG'!B599="","",'📄 RON MIẾNG'!J599)</f>
        <v/>
      </c>
      <c r="H4009">
        <f>IF('📄 RON MIẾNG'!B599="","",'📄 RON MIẾNG'!K599)</f>
        <v/>
      </c>
      <c r="I4009">
        <f>IF('📄 RON MIẾNG'!B599="","",'📄 RON MIẾNG'!L599)</f>
        <v/>
      </c>
      <c r="J4009">
        <f>IF('📄 RON MIẾNG'!B599="","","")</f>
        <v/>
      </c>
      <c r="L4009">
        <f>N(L4008)+IF(AND('🔎 TRA CỨU NHANH'!$C$2&lt;&gt;"",OR(ISNUMBER(SEARCH('🔎 TRA CỨU NHANH'!$C$2,$A4009)),ISNUMBER(SEARCH('🔎 TRA CỨU NHANH'!$C$2,$B4009)))),1,0)</f>
        <v/>
      </c>
      <c r="M4009">
        <f>IF(L4009&gt;N(L4008),L4009,"")</f>
        <v/>
      </c>
      <c r="N4009">
        <f>N(N4008)+IF(AND('💰 BÁO GIÁ'!$C$27&lt;&gt;"",OR(ISNUMBER(SEARCH('💰 BÁO GIÁ'!$C$27,$A4009)),ISNUMBER(SEARCH('💰 BÁO GIÁ'!$C$27,$B4009)))),1,0)</f>
        <v/>
      </c>
      <c r="O4009">
        <f>IF(N4009&gt;N(N4008),N4009,"")</f>
        <v/>
      </c>
    </row>
    <row r="4010">
      <c r="A4010">
        <f>IF('📄 RON MIẾNG'!B600="","",'📄 RON MIẾNG'!B600)</f>
        <v/>
      </c>
      <c r="B4010">
        <f>IF('📄 RON MIẾNG'!B600="","",'📄 RON MIẾNG'!C600)</f>
        <v/>
      </c>
      <c r="C4010">
        <f>IF('📄 RON MIẾNG'!B600="","","Ron miếng")</f>
        <v/>
      </c>
      <c r="D4010">
        <f>IF('📄 RON MIẾNG'!B600="","",'📄 RON MIẾNG'!F600)</f>
        <v/>
      </c>
      <c r="E4010">
        <f>IF('📄 RON MIẾNG'!B600="","",'📄 RON MIẾNG'!H600)</f>
        <v/>
      </c>
      <c r="F4010">
        <f>IF('📄 RON MIẾNG'!B600="","",'📄 RON MIẾNG'!I600)</f>
        <v/>
      </c>
      <c r="G4010">
        <f>IF('📄 RON MIẾNG'!B600="","",'📄 RON MIẾNG'!J600)</f>
        <v/>
      </c>
      <c r="H4010">
        <f>IF('📄 RON MIẾNG'!B600="","",'📄 RON MIẾNG'!K600)</f>
        <v/>
      </c>
      <c r="I4010">
        <f>IF('📄 RON MIẾNG'!B600="","",'📄 RON MIẾNG'!L600)</f>
        <v/>
      </c>
      <c r="J4010">
        <f>IF('📄 RON MIẾNG'!B600="","","")</f>
        <v/>
      </c>
      <c r="L4010">
        <f>N(L4009)+IF(AND('🔎 TRA CỨU NHANH'!$C$2&lt;&gt;"",OR(ISNUMBER(SEARCH('🔎 TRA CỨU NHANH'!$C$2,$A4010)),ISNUMBER(SEARCH('🔎 TRA CỨU NHANH'!$C$2,$B4010)))),1,0)</f>
        <v/>
      </c>
      <c r="M4010">
        <f>IF(L4010&gt;N(L4009),L4010,"")</f>
        <v/>
      </c>
      <c r="N4010">
        <f>N(N4009)+IF(AND('💰 BÁO GIÁ'!$C$27&lt;&gt;"",OR(ISNUMBER(SEARCH('💰 BÁO GIÁ'!$C$27,$A4010)),ISNUMBER(SEARCH('💰 BÁO GIÁ'!$C$27,$B4010)))),1,0)</f>
        <v/>
      </c>
      <c r="O4010">
        <f>IF(N4010&gt;N(N4009),N4010,"")</f>
        <v/>
      </c>
    </row>
    <row r="4011">
      <c r="A4011">
        <f>IF('📄 RON MIẾNG'!B601="","",'📄 RON MIẾNG'!B601)</f>
        <v/>
      </c>
      <c r="B4011">
        <f>IF('📄 RON MIẾNG'!B601="","",'📄 RON MIẾNG'!C601)</f>
        <v/>
      </c>
      <c r="C4011">
        <f>IF('📄 RON MIẾNG'!B601="","","Ron miếng")</f>
        <v/>
      </c>
      <c r="D4011">
        <f>IF('📄 RON MIẾNG'!B601="","",'📄 RON MIẾNG'!F601)</f>
        <v/>
      </c>
      <c r="E4011">
        <f>IF('📄 RON MIẾNG'!B601="","",'📄 RON MIẾNG'!H601)</f>
        <v/>
      </c>
      <c r="F4011">
        <f>IF('📄 RON MIẾNG'!B601="","",'📄 RON MIẾNG'!I601)</f>
        <v/>
      </c>
      <c r="G4011">
        <f>IF('📄 RON MIẾNG'!B601="","",'📄 RON MIẾNG'!J601)</f>
        <v/>
      </c>
      <c r="H4011">
        <f>IF('📄 RON MIẾNG'!B601="","",'📄 RON MIẾNG'!K601)</f>
        <v/>
      </c>
      <c r="I4011">
        <f>IF('📄 RON MIẾNG'!B601="","",'📄 RON MIẾNG'!L601)</f>
        <v/>
      </c>
      <c r="J4011">
        <f>IF('📄 RON MIẾNG'!B601="","","")</f>
        <v/>
      </c>
      <c r="L4011">
        <f>N(L4010)+IF(AND('🔎 TRA CỨU NHANH'!$C$2&lt;&gt;"",OR(ISNUMBER(SEARCH('🔎 TRA CỨU NHANH'!$C$2,$A4011)),ISNUMBER(SEARCH('🔎 TRA CỨU NHANH'!$C$2,$B4011)))),1,0)</f>
        <v/>
      </c>
      <c r="M4011">
        <f>IF(L4011&gt;N(L4010),L4011,"")</f>
        <v/>
      </c>
      <c r="N4011">
        <f>N(N4010)+IF(AND('💰 BÁO GIÁ'!$C$27&lt;&gt;"",OR(ISNUMBER(SEARCH('💰 BÁO GIÁ'!$C$27,$A4011)),ISNUMBER(SEARCH('💰 BÁO GIÁ'!$C$27,$B4011)))),1,0)</f>
        <v/>
      </c>
      <c r="O4011">
        <f>IF(N4011&gt;N(N4010),N4011,"")</f>
        <v/>
      </c>
    </row>
    <row r="4012">
      <c r="A4012">
        <f>IF('📄 RON MIẾNG'!B602="","",'📄 RON MIẾNG'!B602)</f>
        <v/>
      </c>
      <c r="B4012">
        <f>IF('📄 RON MIẾNG'!B602="","",'📄 RON MIẾNG'!C602)</f>
        <v/>
      </c>
      <c r="C4012">
        <f>IF('📄 RON MIẾNG'!B602="","","Ron miếng")</f>
        <v/>
      </c>
      <c r="D4012">
        <f>IF('📄 RON MIẾNG'!B602="","",'📄 RON MIẾNG'!F602)</f>
        <v/>
      </c>
      <c r="E4012">
        <f>IF('📄 RON MIẾNG'!B602="","",'📄 RON MIẾNG'!H602)</f>
        <v/>
      </c>
      <c r="F4012">
        <f>IF('📄 RON MIẾNG'!B602="","",'📄 RON MIẾNG'!I602)</f>
        <v/>
      </c>
      <c r="G4012">
        <f>IF('📄 RON MIẾNG'!B602="","",'📄 RON MIẾNG'!J602)</f>
        <v/>
      </c>
      <c r="H4012">
        <f>IF('📄 RON MIẾNG'!B602="","",'📄 RON MIẾNG'!K602)</f>
        <v/>
      </c>
      <c r="I4012">
        <f>IF('📄 RON MIẾNG'!B602="","",'📄 RON MIẾNG'!L602)</f>
        <v/>
      </c>
      <c r="J4012">
        <f>IF('📄 RON MIẾNG'!B602="","","")</f>
        <v/>
      </c>
      <c r="L4012">
        <f>N(L4011)+IF(AND('🔎 TRA CỨU NHANH'!$C$2&lt;&gt;"",OR(ISNUMBER(SEARCH('🔎 TRA CỨU NHANH'!$C$2,$A4012)),ISNUMBER(SEARCH('🔎 TRA CỨU NHANH'!$C$2,$B4012)))),1,0)</f>
        <v/>
      </c>
      <c r="M4012">
        <f>IF(L4012&gt;N(L4011),L4012,"")</f>
        <v/>
      </c>
      <c r="N4012">
        <f>N(N4011)+IF(AND('💰 BÁO GIÁ'!$C$27&lt;&gt;"",OR(ISNUMBER(SEARCH('💰 BÁO GIÁ'!$C$27,$A4012)),ISNUMBER(SEARCH('💰 BÁO GIÁ'!$C$27,$B4012)))),1,0)</f>
        <v/>
      </c>
      <c r="O4012">
        <f>IF(N4012&gt;N(N4011),N4012,"")</f>
        <v/>
      </c>
    </row>
    <row r="4013">
      <c r="A4013">
        <f>IF('📄 RON MIẾNG'!B603="","",'📄 RON MIẾNG'!B603)</f>
        <v/>
      </c>
      <c r="B4013">
        <f>IF('📄 RON MIẾNG'!B603="","",'📄 RON MIẾNG'!C603)</f>
        <v/>
      </c>
      <c r="C4013">
        <f>IF('📄 RON MIẾNG'!B603="","","Ron miếng")</f>
        <v/>
      </c>
      <c r="D4013">
        <f>IF('📄 RON MIẾNG'!B603="","",'📄 RON MIẾNG'!F603)</f>
        <v/>
      </c>
      <c r="E4013">
        <f>IF('📄 RON MIẾNG'!B603="","",'📄 RON MIẾNG'!H603)</f>
        <v/>
      </c>
      <c r="F4013">
        <f>IF('📄 RON MIẾNG'!B603="","",'📄 RON MIẾNG'!I603)</f>
        <v/>
      </c>
      <c r="G4013">
        <f>IF('📄 RON MIẾNG'!B603="","",'📄 RON MIẾNG'!J603)</f>
        <v/>
      </c>
      <c r="H4013">
        <f>IF('📄 RON MIẾNG'!B603="","",'📄 RON MIẾNG'!K603)</f>
        <v/>
      </c>
      <c r="I4013">
        <f>IF('📄 RON MIẾNG'!B603="","",'📄 RON MIẾNG'!L603)</f>
        <v/>
      </c>
      <c r="J4013">
        <f>IF('📄 RON MIẾNG'!B603="","","")</f>
        <v/>
      </c>
      <c r="L4013">
        <f>N(L4012)+IF(AND('🔎 TRA CỨU NHANH'!$C$2&lt;&gt;"",OR(ISNUMBER(SEARCH('🔎 TRA CỨU NHANH'!$C$2,$A4013)),ISNUMBER(SEARCH('🔎 TRA CỨU NHANH'!$C$2,$B4013)))),1,0)</f>
        <v/>
      </c>
      <c r="M4013">
        <f>IF(L4013&gt;N(L4012),L4013,"")</f>
        <v/>
      </c>
      <c r="N4013">
        <f>N(N4012)+IF(AND('💰 BÁO GIÁ'!$C$27&lt;&gt;"",OR(ISNUMBER(SEARCH('💰 BÁO GIÁ'!$C$27,$A4013)),ISNUMBER(SEARCH('💰 BÁO GIÁ'!$C$27,$B4013)))),1,0)</f>
        <v/>
      </c>
      <c r="O4013">
        <f>IF(N4013&gt;N(N4012),N4013,"")</f>
        <v/>
      </c>
    </row>
    <row r="4014">
      <c r="A4014">
        <f>IF('📄 RON MIẾNG'!B604="","",'📄 RON MIẾNG'!B604)</f>
        <v/>
      </c>
      <c r="B4014">
        <f>IF('📄 RON MIẾNG'!B604="","",'📄 RON MIẾNG'!C604)</f>
        <v/>
      </c>
      <c r="C4014">
        <f>IF('📄 RON MIẾNG'!B604="","","Ron miếng")</f>
        <v/>
      </c>
      <c r="D4014">
        <f>IF('📄 RON MIẾNG'!B604="","",'📄 RON MIẾNG'!F604)</f>
        <v/>
      </c>
      <c r="E4014">
        <f>IF('📄 RON MIẾNG'!B604="","",'📄 RON MIẾNG'!H604)</f>
        <v/>
      </c>
      <c r="F4014">
        <f>IF('📄 RON MIẾNG'!B604="","",'📄 RON MIẾNG'!I604)</f>
        <v/>
      </c>
      <c r="G4014">
        <f>IF('📄 RON MIẾNG'!B604="","",'📄 RON MIẾNG'!J604)</f>
        <v/>
      </c>
      <c r="H4014">
        <f>IF('📄 RON MIẾNG'!B604="","",'📄 RON MIẾNG'!K604)</f>
        <v/>
      </c>
      <c r="I4014">
        <f>IF('📄 RON MIẾNG'!B604="","",'📄 RON MIẾNG'!L604)</f>
        <v/>
      </c>
      <c r="J4014">
        <f>IF('📄 RON MIẾNG'!B604="","","")</f>
        <v/>
      </c>
      <c r="L4014">
        <f>N(L4013)+IF(AND('🔎 TRA CỨU NHANH'!$C$2&lt;&gt;"",OR(ISNUMBER(SEARCH('🔎 TRA CỨU NHANH'!$C$2,$A4014)),ISNUMBER(SEARCH('🔎 TRA CỨU NHANH'!$C$2,$B4014)))),1,0)</f>
        <v/>
      </c>
      <c r="M4014">
        <f>IF(L4014&gt;N(L4013),L4014,"")</f>
        <v/>
      </c>
      <c r="N4014">
        <f>N(N4013)+IF(AND('💰 BÁO GIÁ'!$C$27&lt;&gt;"",OR(ISNUMBER(SEARCH('💰 BÁO GIÁ'!$C$27,$A4014)),ISNUMBER(SEARCH('💰 BÁO GIÁ'!$C$27,$B4014)))),1,0)</f>
        <v/>
      </c>
      <c r="O4014">
        <f>IF(N4014&gt;N(N4013),N4014,"")</f>
        <v/>
      </c>
    </row>
    <row r="4015">
      <c r="A4015">
        <f>IF('📄 RON MIẾNG'!B605="","",'📄 RON MIẾNG'!B605)</f>
        <v/>
      </c>
      <c r="B4015">
        <f>IF('📄 RON MIẾNG'!B605="","",'📄 RON MIẾNG'!C605)</f>
        <v/>
      </c>
      <c r="C4015">
        <f>IF('📄 RON MIẾNG'!B605="","","Ron miếng")</f>
        <v/>
      </c>
      <c r="D4015">
        <f>IF('📄 RON MIẾNG'!B605="","",'📄 RON MIẾNG'!F605)</f>
        <v/>
      </c>
      <c r="E4015">
        <f>IF('📄 RON MIẾNG'!B605="","",'📄 RON MIẾNG'!H605)</f>
        <v/>
      </c>
      <c r="F4015">
        <f>IF('📄 RON MIẾNG'!B605="","",'📄 RON MIẾNG'!I605)</f>
        <v/>
      </c>
      <c r="G4015">
        <f>IF('📄 RON MIẾNG'!B605="","",'📄 RON MIẾNG'!J605)</f>
        <v/>
      </c>
      <c r="H4015">
        <f>IF('📄 RON MIẾNG'!B605="","",'📄 RON MIẾNG'!K605)</f>
        <v/>
      </c>
      <c r="I4015">
        <f>IF('📄 RON MIẾNG'!B605="","",'📄 RON MIẾNG'!L605)</f>
        <v/>
      </c>
      <c r="J4015">
        <f>IF('📄 RON MIẾNG'!B605="","","")</f>
        <v/>
      </c>
      <c r="L4015">
        <f>N(L4014)+IF(AND('🔎 TRA CỨU NHANH'!$C$2&lt;&gt;"",OR(ISNUMBER(SEARCH('🔎 TRA CỨU NHANH'!$C$2,$A4015)),ISNUMBER(SEARCH('🔎 TRA CỨU NHANH'!$C$2,$B4015)))),1,0)</f>
        <v/>
      </c>
      <c r="M4015">
        <f>IF(L4015&gt;N(L4014),L4015,"")</f>
        <v/>
      </c>
      <c r="N4015">
        <f>N(N4014)+IF(AND('💰 BÁO GIÁ'!$C$27&lt;&gt;"",OR(ISNUMBER(SEARCH('💰 BÁO GIÁ'!$C$27,$A4015)),ISNUMBER(SEARCH('💰 BÁO GIÁ'!$C$27,$B4015)))),1,0)</f>
        <v/>
      </c>
      <c r="O4015">
        <f>IF(N4015&gt;N(N4014),N4015,"")</f>
        <v/>
      </c>
    </row>
    <row r="4016">
      <c r="A4016">
        <f>IF('📄 RON MIẾNG'!B606="","",'📄 RON MIẾNG'!B606)</f>
        <v/>
      </c>
      <c r="B4016">
        <f>IF('📄 RON MIẾNG'!B606="","",'📄 RON MIẾNG'!C606)</f>
        <v/>
      </c>
      <c r="C4016">
        <f>IF('📄 RON MIẾNG'!B606="","","Ron miếng")</f>
        <v/>
      </c>
      <c r="D4016">
        <f>IF('📄 RON MIẾNG'!B606="","",'📄 RON MIẾNG'!F606)</f>
        <v/>
      </c>
      <c r="E4016">
        <f>IF('📄 RON MIẾNG'!B606="","",'📄 RON MIẾNG'!H606)</f>
        <v/>
      </c>
      <c r="F4016">
        <f>IF('📄 RON MIẾNG'!B606="","",'📄 RON MIẾNG'!I606)</f>
        <v/>
      </c>
      <c r="G4016">
        <f>IF('📄 RON MIẾNG'!B606="","",'📄 RON MIẾNG'!J606)</f>
        <v/>
      </c>
      <c r="H4016">
        <f>IF('📄 RON MIẾNG'!B606="","",'📄 RON MIẾNG'!K606)</f>
        <v/>
      </c>
      <c r="I4016">
        <f>IF('📄 RON MIẾNG'!B606="","",'📄 RON MIẾNG'!L606)</f>
        <v/>
      </c>
      <c r="J4016">
        <f>IF('📄 RON MIẾNG'!B606="","","")</f>
        <v/>
      </c>
      <c r="L4016">
        <f>N(L4015)+IF(AND('🔎 TRA CỨU NHANH'!$C$2&lt;&gt;"",OR(ISNUMBER(SEARCH('🔎 TRA CỨU NHANH'!$C$2,$A4016)),ISNUMBER(SEARCH('🔎 TRA CỨU NHANH'!$C$2,$B4016)))),1,0)</f>
        <v/>
      </c>
      <c r="M4016">
        <f>IF(L4016&gt;N(L4015),L4016,"")</f>
        <v/>
      </c>
      <c r="N4016">
        <f>N(N4015)+IF(AND('💰 BÁO GIÁ'!$C$27&lt;&gt;"",OR(ISNUMBER(SEARCH('💰 BÁO GIÁ'!$C$27,$A4016)),ISNUMBER(SEARCH('💰 BÁO GIÁ'!$C$27,$B4016)))),1,0)</f>
        <v/>
      </c>
      <c r="O4016">
        <f>IF(N4016&gt;N(N4015),N4016,"")</f>
        <v/>
      </c>
    </row>
    <row r="4017">
      <c r="A4017">
        <f>IF('📄 RON MIẾNG'!B607="","",'📄 RON MIẾNG'!B607)</f>
        <v/>
      </c>
      <c r="B4017">
        <f>IF('📄 RON MIẾNG'!B607="","",'📄 RON MIẾNG'!C607)</f>
        <v/>
      </c>
      <c r="C4017">
        <f>IF('📄 RON MIẾNG'!B607="","","Ron miếng")</f>
        <v/>
      </c>
      <c r="D4017">
        <f>IF('📄 RON MIẾNG'!B607="","",'📄 RON MIẾNG'!F607)</f>
        <v/>
      </c>
      <c r="E4017">
        <f>IF('📄 RON MIẾNG'!B607="","",'📄 RON MIẾNG'!H607)</f>
        <v/>
      </c>
      <c r="F4017">
        <f>IF('📄 RON MIẾNG'!B607="","",'📄 RON MIẾNG'!I607)</f>
        <v/>
      </c>
      <c r="G4017">
        <f>IF('📄 RON MIẾNG'!B607="","",'📄 RON MIẾNG'!J607)</f>
        <v/>
      </c>
      <c r="H4017">
        <f>IF('📄 RON MIẾNG'!B607="","",'📄 RON MIẾNG'!K607)</f>
        <v/>
      </c>
      <c r="I4017">
        <f>IF('📄 RON MIẾNG'!B607="","",'📄 RON MIẾNG'!L607)</f>
        <v/>
      </c>
      <c r="J4017">
        <f>IF('📄 RON MIẾNG'!B607="","","")</f>
        <v/>
      </c>
      <c r="L4017">
        <f>N(L4016)+IF(AND('🔎 TRA CỨU NHANH'!$C$2&lt;&gt;"",OR(ISNUMBER(SEARCH('🔎 TRA CỨU NHANH'!$C$2,$A4017)),ISNUMBER(SEARCH('🔎 TRA CỨU NHANH'!$C$2,$B4017)))),1,0)</f>
        <v/>
      </c>
      <c r="M4017">
        <f>IF(L4017&gt;N(L4016),L4017,"")</f>
        <v/>
      </c>
      <c r="N4017">
        <f>N(N4016)+IF(AND('💰 BÁO GIÁ'!$C$27&lt;&gt;"",OR(ISNUMBER(SEARCH('💰 BÁO GIÁ'!$C$27,$A4017)),ISNUMBER(SEARCH('💰 BÁO GIÁ'!$C$27,$B4017)))),1,0)</f>
        <v/>
      </c>
      <c r="O4017">
        <f>IF(N4017&gt;N(N4016),N4017,"")</f>
        <v/>
      </c>
    </row>
    <row r="4018">
      <c r="A4018">
        <f>IF('📄 RON MIẾNG'!B608="","",'📄 RON MIẾNG'!B608)</f>
        <v/>
      </c>
      <c r="B4018">
        <f>IF('📄 RON MIẾNG'!B608="","",'📄 RON MIẾNG'!C608)</f>
        <v/>
      </c>
      <c r="C4018">
        <f>IF('📄 RON MIẾNG'!B608="","","Ron miếng")</f>
        <v/>
      </c>
      <c r="D4018">
        <f>IF('📄 RON MIẾNG'!B608="","",'📄 RON MIẾNG'!F608)</f>
        <v/>
      </c>
      <c r="E4018">
        <f>IF('📄 RON MIẾNG'!B608="","",'📄 RON MIẾNG'!H608)</f>
        <v/>
      </c>
      <c r="F4018">
        <f>IF('📄 RON MIẾNG'!B608="","",'📄 RON MIẾNG'!I608)</f>
        <v/>
      </c>
      <c r="G4018">
        <f>IF('📄 RON MIẾNG'!B608="","",'📄 RON MIẾNG'!J608)</f>
        <v/>
      </c>
      <c r="H4018">
        <f>IF('📄 RON MIẾNG'!B608="","",'📄 RON MIẾNG'!K608)</f>
        <v/>
      </c>
      <c r="I4018">
        <f>IF('📄 RON MIẾNG'!B608="","",'📄 RON MIẾNG'!L608)</f>
        <v/>
      </c>
      <c r="J4018">
        <f>IF('📄 RON MIẾNG'!B608="","","")</f>
        <v/>
      </c>
      <c r="L4018">
        <f>N(L4017)+IF(AND('🔎 TRA CỨU NHANH'!$C$2&lt;&gt;"",OR(ISNUMBER(SEARCH('🔎 TRA CỨU NHANH'!$C$2,$A4018)),ISNUMBER(SEARCH('🔎 TRA CỨU NHANH'!$C$2,$B4018)))),1,0)</f>
        <v/>
      </c>
      <c r="M4018">
        <f>IF(L4018&gt;N(L4017),L4018,"")</f>
        <v/>
      </c>
      <c r="N4018">
        <f>N(N4017)+IF(AND('💰 BÁO GIÁ'!$C$27&lt;&gt;"",OR(ISNUMBER(SEARCH('💰 BÁO GIÁ'!$C$27,$A4018)),ISNUMBER(SEARCH('💰 BÁO GIÁ'!$C$27,$B4018)))),1,0)</f>
        <v/>
      </c>
      <c r="O4018">
        <f>IF(N4018&gt;N(N4017),N4018,"")</f>
        <v/>
      </c>
    </row>
    <row r="4019">
      <c r="A4019">
        <f>IF('📄 RON MIẾNG'!B609="","",'📄 RON MIẾNG'!B609)</f>
        <v/>
      </c>
      <c r="B4019">
        <f>IF('📄 RON MIẾNG'!B609="","",'📄 RON MIẾNG'!C609)</f>
        <v/>
      </c>
      <c r="C4019">
        <f>IF('📄 RON MIẾNG'!B609="","","Ron miếng")</f>
        <v/>
      </c>
      <c r="D4019">
        <f>IF('📄 RON MIẾNG'!B609="","",'📄 RON MIẾNG'!F609)</f>
        <v/>
      </c>
      <c r="E4019">
        <f>IF('📄 RON MIẾNG'!B609="","",'📄 RON MIẾNG'!H609)</f>
        <v/>
      </c>
      <c r="F4019">
        <f>IF('📄 RON MIẾNG'!B609="","",'📄 RON MIẾNG'!I609)</f>
        <v/>
      </c>
      <c r="G4019">
        <f>IF('📄 RON MIẾNG'!B609="","",'📄 RON MIẾNG'!J609)</f>
        <v/>
      </c>
      <c r="H4019">
        <f>IF('📄 RON MIẾNG'!B609="","",'📄 RON MIẾNG'!K609)</f>
        <v/>
      </c>
      <c r="I4019">
        <f>IF('📄 RON MIẾNG'!B609="","",'📄 RON MIẾNG'!L609)</f>
        <v/>
      </c>
      <c r="J4019">
        <f>IF('📄 RON MIẾNG'!B609="","","")</f>
        <v/>
      </c>
      <c r="L4019">
        <f>N(L4018)+IF(AND('🔎 TRA CỨU NHANH'!$C$2&lt;&gt;"",OR(ISNUMBER(SEARCH('🔎 TRA CỨU NHANH'!$C$2,$A4019)),ISNUMBER(SEARCH('🔎 TRA CỨU NHANH'!$C$2,$B4019)))),1,0)</f>
        <v/>
      </c>
      <c r="M4019">
        <f>IF(L4019&gt;N(L4018),L4019,"")</f>
        <v/>
      </c>
      <c r="N4019">
        <f>N(N4018)+IF(AND('💰 BÁO GIÁ'!$C$27&lt;&gt;"",OR(ISNUMBER(SEARCH('💰 BÁO GIÁ'!$C$27,$A4019)),ISNUMBER(SEARCH('💰 BÁO GIÁ'!$C$27,$B4019)))),1,0)</f>
        <v/>
      </c>
      <c r="O4019">
        <f>IF(N4019&gt;N(N4018),N4019,"")</f>
        <v/>
      </c>
    </row>
    <row r="4020">
      <c r="A4020">
        <f>IF('📄 RON MIẾNG'!B610="","",'📄 RON MIẾNG'!B610)</f>
        <v/>
      </c>
      <c r="B4020">
        <f>IF('📄 RON MIẾNG'!B610="","",'📄 RON MIẾNG'!C610)</f>
        <v/>
      </c>
      <c r="C4020">
        <f>IF('📄 RON MIẾNG'!B610="","","Ron miếng")</f>
        <v/>
      </c>
      <c r="D4020">
        <f>IF('📄 RON MIẾNG'!B610="","",'📄 RON MIẾNG'!F610)</f>
        <v/>
      </c>
      <c r="E4020">
        <f>IF('📄 RON MIẾNG'!B610="","",'📄 RON MIẾNG'!H610)</f>
        <v/>
      </c>
      <c r="F4020">
        <f>IF('📄 RON MIẾNG'!B610="","",'📄 RON MIẾNG'!I610)</f>
        <v/>
      </c>
      <c r="G4020">
        <f>IF('📄 RON MIẾNG'!B610="","",'📄 RON MIẾNG'!J610)</f>
        <v/>
      </c>
      <c r="H4020">
        <f>IF('📄 RON MIẾNG'!B610="","",'📄 RON MIẾNG'!K610)</f>
        <v/>
      </c>
      <c r="I4020">
        <f>IF('📄 RON MIẾNG'!B610="","",'📄 RON MIẾNG'!L610)</f>
        <v/>
      </c>
      <c r="J4020">
        <f>IF('📄 RON MIẾNG'!B610="","","")</f>
        <v/>
      </c>
      <c r="L4020">
        <f>N(L4019)+IF(AND('🔎 TRA CỨU NHANH'!$C$2&lt;&gt;"",OR(ISNUMBER(SEARCH('🔎 TRA CỨU NHANH'!$C$2,$A4020)),ISNUMBER(SEARCH('🔎 TRA CỨU NHANH'!$C$2,$B4020)))),1,0)</f>
        <v/>
      </c>
      <c r="M4020">
        <f>IF(L4020&gt;N(L4019),L4020,"")</f>
        <v/>
      </c>
      <c r="N4020">
        <f>N(N4019)+IF(AND('💰 BÁO GIÁ'!$C$27&lt;&gt;"",OR(ISNUMBER(SEARCH('💰 BÁO GIÁ'!$C$27,$A4020)),ISNUMBER(SEARCH('💰 BÁO GIÁ'!$C$27,$B4020)))),1,0)</f>
        <v/>
      </c>
      <c r="O4020">
        <f>IF(N4020&gt;N(N4019),N4020,"")</f>
        <v/>
      </c>
    </row>
    <row r="4021">
      <c r="A4021">
        <f>IF('📄 RON MIẾNG'!B611="","",'📄 RON MIẾNG'!B611)</f>
        <v/>
      </c>
      <c r="B4021">
        <f>IF('📄 RON MIẾNG'!B611="","",'📄 RON MIẾNG'!C611)</f>
        <v/>
      </c>
      <c r="C4021">
        <f>IF('📄 RON MIẾNG'!B611="","","Ron miếng")</f>
        <v/>
      </c>
      <c r="D4021">
        <f>IF('📄 RON MIẾNG'!B611="","",'📄 RON MIẾNG'!F611)</f>
        <v/>
      </c>
      <c r="E4021">
        <f>IF('📄 RON MIẾNG'!B611="","",'📄 RON MIẾNG'!H611)</f>
        <v/>
      </c>
      <c r="F4021">
        <f>IF('📄 RON MIẾNG'!B611="","",'📄 RON MIẾNG'!I611)</f>
        <v/>
      </c>
      <c r="G4021">
        <f>IF('📄 RON MIẾNG'!B611="","",'📄 RON MIẾNG'!J611)</f>
        <v/>
      </c>
      <c r="H4021">
        <f>IF('📄 RON MIẾNG'!B611="","",'📄 RON MIẾNG'!K611)</f>
        <v/>
      </c>
      <c r="I4021">
        <f>IF('📄 RON MIẾNG'!B611="","",'📄 RON MIẾNG'!L611)</f>
        <v/>
      </c>
      <c r="J4021">
        <f>IF('📄 RON MIẾNG'!B611="","","")</f>
        <v/>
      </c>
      <c r="L4021">
        <f>N(L4020)+IF(AND('🔎 TRA CỨU NHANH'!$C$2&lt;&gt;"",OR(ISNUMBER(SEARCH('🔎 TRA CỨU NHANH'!$C$2,$A4021)),ISNUMBER(SEARCH('🔎 TRA CỨU NHANH'!$C$2,$B4021)))),1,0)</f>
        <v/>
      </c>
      <c r="M4021">
        <f>IF(L4021&gt;N(L4020),L4021,"")</f>
        <v/>
      </c>
      <c r="N4021">
        <f>N(N4020)+IF(AND('💰 BÁO GIÁ'!$C$27&lt;&gt;"",OR(ISNUMBER(SEARCH('💰 BÁO GIÁ'!$C$27,$A4021)),ISNUMBER(SEARCH('💰 BÁO GIÁ'!$C$27,$B4021)))),1,0)</f>
        <v/>
      </c>
      <c r="O4021">
        <f>IF(N4021&gt;N(N4020),N4021,"")</f>
        <v/>
      </c>
    </row>
    <row r="4022">
      <c r="A4022">
        <f>IF('📄 RON MIẾNG'!B612="","",'📄 RON MIẾNG'!B612)</f>
        <v/>
      </c>
      <c r="B4022">
        <f>IF('📄 RON MIẾNG'!B612="","",'📄 RON MIẾNG'!C612)</f>
        <v/>
      </c>
      <c r="C4022">
        <f>IF('📄 RON MIẾNG'!B612="","","Ron miếng")</f>
        <v/>
      </c>
      <c r="D4022">
        <f>IF('📄 RON MIẾNG'!B612="","",'📄 RON MIẾNG'!F612)</f>
        <v/>
      </c>
      <c r="E4022">
        <f>IF('📄 RON MIẾNG'!B612="","",'📄 RON MIẾNG'!H612)</f>
        <v/>
      </c>
      <c r="F4022">
        <f>IF('📄 RON MIẾNG'!B612="","",'📄 RON MIẾNG'!I612)</f>
        <v/>
      </c>
      <c r="G4022">
        <f>IF('📄 RON MIẾNG'!B612="","",'📄 RON MIẾNG'!J612)</f>
        <v/>
      </c>
      <c r="H4022">
        <f>IF('📄 RON MIẾNG'!B612="","",'📄 RON MIẾNG'!K612)</f>
        <v/>
      </c>
      <c r="I4022">
        <f>IF('📄 RON MIẾNG'!B612="","",'📄 RON MIẾNG'!L612)</f>
        <v/>
      </c>
      <c r="J4022">
        <f>IF('📄 RON MIẾNG'!B612="","","")</f>
        <v/>
      </c>
      <c r="L4022">
        <f>N(L4021)+IF(AND('🔎 TRA CỨU NHANH'!$C$2&lt;&gt;"",OR(ISNUMBER(SEARCH('🔎 TRA CỨU NHANH'!$C$2,$A4022)),ISNUMBER(SEARCH('🔎 TRA CỨU NHANH'!$C$2,$B4022)))),1,0)</f>
        <v/>
      </c>
      <c r="M4022">
        <f>IF(L4022&gt;N(L4021),L4022,"")</f>
        <v/>
      </c>
      <c r="N4022">
        <f>N(N4021)+IF(AND('💰 BÁO GIÁ'!$C$27&lt;&gt;"",OR(ISNUMBER(SEARCH('💰 BÁO GIÁ'!$C$27,$A4022)),ISNUMBER(SEARCH('💰 BÁO GIÁ'!$C$27,$B4022)))),1,0)</f>
        <v/>
      </c>
      <c r="O4022">
        <f>IF(N4022&gt;N(N4021),N4022,"")</f>
        <v/>
      </c>
    </row>
    <row r="4023">
      <c r="A4023">
        <f>IF('📄 RON MIẾNG'!B613="","",'📄 RON MIẾNG'!B613)</f>
        <v/>
      </c>
      <c r="B4023">
        <f>IF('📄 RON MIẾNG'!B613="","",'📄 RON MIẾNG'!C613)</f>
        <v/>
      </c>
      <c r="C4023">
        <f>IF('📄 RON MIẾNG'!B613="","","Ron miếng")</f>
        <v/>
      </c>
      <c r="D4023">
        <f>IF('📄 RON MIẾNG'!B613="","",'📄 RON MIẾNG'!F613)</f>
        <v/>
      </c>
      <c r="E4023">
        <f>IF('📄 RON MIẾNG'!B613="","",'📄 RON MIẾNG'!H613)</f>
        <v/>
      </c>
      <c r="F4023">
        <f>IF('📄 RON MIẾNG'!B613="","",'📄 RON MIẾNG'!I613)</f>
        <v/>
      </c>
      <c r="G4023">
        <f>IF('📄 RON MIẾNG'!B613="","",'📄 RON MIẾNG'!J613)</f>
        <v/>
      </c>
      <c r="H4023">
        <f>IF('📄 RON MIẾNG'!B613="","",'📄 RON MIẾNG'!K613)</f>
        <v/>
      </c>
      <c r="I4023">
        <f>IF('📄 RON MIẾNG'!B613="","",'📄 RON MIẾNG'!L613)</f>
        <v/>
      </c>
      <c r="J4023">
        <f>IF('📄 RON MIẾNG'!B613="","","")</f>
        <v/>
      </c>
      <c r="L4023">
        <f>N(L4022)+IF(AND('🔎 TRA CỨU NHANH'!$C$2&lt;&gt;"",OR(ISNUMBER(SEARCH('🔎 TRA CỨU NHANH'!$C$2,$A4023)),ISNUMBER(SEARCH('🔎 TRA CỨU NHANH'!$C$2,$B4023)))),1,0)</f>
        <v/>
      </c>
      <c r="M4023">
        <f>IF(L4023&gt;N(L4022),L4023,"")</f>
        <v/>
      </c>
      <c r="N4023">
        <f>N(N4022)+IF(AND('💰 BÁO GIÁ'!$C$27&lt;&gt;"",OR(ISNUMBER(SEARCH('💰 BÁO GIÁ'!$C$27,$A4023)),ISNUMBER(SEARCH('💰 BÁO GIÁ'!$C$27,$B4023)))),1,0)</f>
        <v/>
      </c>
      <c r="O4023">
        <f>IF(N4023&gt;N(N4022),N4023,"")</f>
        <v/>
      </c>
    </row>
    <row r="4024">
      <c r="A4024">
        <f>IF('📄 RON MIẾNG'!B614="","",'📄 RON MIẾNG'!B614)</f>
        <v/>
      </c>
      <c r="B4024">
        <f>IF('📄 RON MIẾNG'!B614="","",'📄 RON MIẾNG'!C614)</f>
        <v/>
      </c>
      <c r="C4024">
        <f>IF('📄 RON MIẾNG'!B614="","","Ron miếng")</f>
        <v/>
      </c>
      <c r="D4024">
        <f>IF('📄 RON MIẾNG'!B614="","",'📄 RON MIẾNG'!F614)</f>
        <v/>
      </c>
      <c r="E4024">
        <f>IF('📄 RON MIẾNG'!B614="","",'📄 RON MIẾNG'!H614)</f>
        <v/>
      </c>
      <c r="F4024">
        <f>IF('📄 RON MIẾNG'!B614="","",'📄 RON MIẾNG'!I614)</f>
        <v/>
      </c>
      <c r="G4024">
        <f>IF('📄 RON MIẾNG'!B614="","",'📄 RON MIẾNG'!J614)</f>
        <v/>
      </c>
      <c r="H4024">
        <f>IF('📄 RON MIẾNG'!B614="","",'📄 RON MIẾNG'!K614)</f>
        <v/>
      </c>
      <c r="I4024">
        <f>IF('📄 RON MIẾNG'!B614="","",'📄 RON MIẾNG'!L614)</f>
        <v/>
      </c>
      <c r="J4024">
        <f>IF('📄 RON MIẾNG'!B614="","","")</f>
        <v/>
      </c>
      <c r="L4024">
        <f>N(L4023)+IF(AND('🔎 TRA CỨU NHANH'!$C$2&lt;&gt;"",OR(ISNUMBER(SEARCH('🔎 TRA CỨU NHANH'!$C$2,$A4024)),ISNUMBER(SEARCH('🔎 TRA CỨU NHANH'!$C$2,$B4024)))),1,0)</f>
        <v/>
      </c>
      <c r="M4024">
        <f>IF(L4024&gt;N(L4023),L4024,"")</f>
        <v/>
      </c>
      <c r="N4024">
        <f>N(N4023)+IF(AND('💰 BÁO GIÁ'!$C$27&lt;&gt;"",OR(ISNUMBER(SEARCH('💰 BÁO GIÁ'!$C$27,$A4024)),ISNUMBER(SEARCH('💰 BÁO GIÁ'!$C$27,$B4024)))),1,0)</f>
        <v/>
      </c>
      <c r="O4024">
        <f>IF(N4024&gt;N(N4023),N4024,"")</f>
        <v/>
      </c>
    </row>
    <row r="4025">
      <c r="A4025">
        <f>IF('📄 RON MIẾNG'!B615="","",'📄 RON MIẾNG'!B615)</f>
        <v/>
      </c>
      <c r="B4025">
        <f>IF('📄 RON MIẾNG'!B615="","",'📄 RON MIẾNG'!C615)</f>
        <v/>
      </c>
      <c r="C4025">
        <f>IF('📄 RON MIẾNG'!B615="","","Ron miếng")</f>
        <v/>
      </c>
      <c r="D4025">
        <f>IF('📄 RON MIẾNG'!B615="","",'📄 RON MIẾNG'!F615)</f>
        <v/>
      </c>
      <c r="E4025">
        <f>IF('📄 RON MIẾNG'!B615="","",'📄 RON MIẾNG'!H615)</f>
        <v/>
      </c>
      <c r="F4025">
        <f>IF('📄 RON MIẾNG'!B615="","",'📄 RON MIẾNG'!I615)</f>
        <v/>
      </c>
      <c r="G4025">
        <f>IF('📄 RON MIẾNG'!B615="","",'📄 RON MIẾNG'!J615)</f>
        <v/>
      </c>
      <c r="H4025">
        <f>IF('📄 RON MIẾNG'!B615="","",'📄 RON MIẾNG'!K615)</f>
        <v/>
      </c>
      <c r="I4025">
        <f>IF('📄 RON MIẾNG'!B615="","",'📄 RON MIẾNG'!L615)</f>
        <v/>
      </c>
      <c r="J4025">
        <f>IF('📄 RON MIẾNG'!B615="","","")</f>
        <v/>
      </c>
      <c r="L4025">
        <f>N(L4024)+IF(AND('🔎 TRA CỨU NHANH'!$C$2&lt;&gt;"",OR(ISNUMBER(SEARCH('🔎 TRA CỨU NHANH'!$C$2,$A4025)),ISNUMBER(SEARCH('🔎 TRA CỨU NHANH'!$C$2,$B4025)))),1,0)</f>
        <v/>
      </c>
      <c r="M4025">
        <f>IF(L4025&gt;N(L4024),L4025,"")</f>
        <v/>
      </c>
      <c r="N4025">
        <f>N(N4024)+IF(AND('💰 BÁO GIÁ'!$C$27&lt;&gt;"",OR(ISNUMBER(SEARCH('💰 BÁO GIÁ'!$C$27,$A4025)),ISNUMBER(SEARCH('💰 BÁO GIÁ'!$C$27,$B4025)))),1,0)</f>
        <v/>
      </c>
      <c r="O4025">
        <f>IF(N4025&gt;N(N4024),N4025,"")</f>
        <v/>
      </c>
    </row>
    <row r="4026">
      <c r="A4026">
        <f>IF('📄 RON MIẾNG'!B616="","",'📄 RON MIẾNG'!B616)</f>
        <v/>
      </c>
      <c r="B4026">
        <f>IF('📄 RON MIẾNG'!B616="","",'📄 RON MIẾNG'!C616)</f>
        <v/>
      </c>
      <c r="C4026">
        <f>IF('📄 RON MIẾNG'!B616="","","Ron miếng")</f>
        <v/>
      </c>
      <c r="D4026">
        <f>IF('📄 RON MIẾNG'!B616="","",'📄 RON MIẾNG'!F616)</f>
        <v/>
      </c>
      <c r="E4026">
        <f>IF('📄 RON MIẾNG'!B616="","",'📄 RON MIẾNG'!H616)</f>
        <v/>
      </c>
      <c r="F4026">
        <f>IF('📄 RON MIẾNG'!B616="","",'📄 RON MIẾNG'!I616)</f>
        <v/>
      </c>
      <c r="G4026">
        <f>IF('📄 RON MIẾNG'!B616="","",'📄 RON MIẾNG'!J616)</f>
        <v/>
      </c>
      <c r="H4026">
        <f>IF('📄 RON MIẾNG'!B616="","",'📄 RON MIẾNG'!K616)</f>
        <v/>
      </c>
      <c r="I4026">
        <f>IF('📄 RON MIẾNG'!B616="","",'📄 RON MIẾNG'!L616)</f>
        <v/>
      </c>
      <c r="J4026">
        <f>IF('📄 RON MIẾNG'!B616="","","")</f>
        <v/>
      </c>
      <c r="L4026">
        <f>N(L4025)+IF(AND('🔎 TRA CỨU NHANH'!$C$2&lt;&gt;"",OR(ISNUMBER(SEARCH('🔎 TRA CỨU NHANH'!$C$2,$A4026)),ISNUMBER(SEARCH('🔎 TRA CỨU NHANH'!$C$2,$B4026)))),1,0)</f>
        <v/>
      </c>
      <c r="M4026">
        <f>IF(L4026&gt;N(L4025),L4026,"")</f>
        <v/>
      </c>
      <c r="N4026">
        <f>N(N4025)+IF(AND('💰 BÁO GIÁ'!$C$27&lt;&gt;"",OR(ISNUMBER(SEARCH('💰 BÁO GIÁ'!$C$27,$A4026)),ISNUMBER(SEARCH('💰 BÁO GIÁ'!$C$27,$B4026)))),1,0)</f>
        <v/>
      </c>
      <c r="O4026">
        <f>IF(N4026&gt;N(N4025),N4026,"")</f>
        <v/>
      </c>
    </row>
    <row r="4027">
      <c r="A4027">
        <f>IF('📋 MIỂNG TNC'!A3="","",'📋 MIỂNG TNC'!A3)</f>
        <v/>
      </c>
      <c r="B4027">
        <f>IF('📋 MIỂNG TNC'!A3="","",'📋 MIỂNG TNC'!P3)</f>
        <v/>
      </c>
      <c r="C4027">
        <f>IF('📋 MIỂNG TNC'!A3="","","Miểng")</f>
        <v/>
      </c>
      <c r="D4027">
        <f>IF('📋 MIỂNG TNC'!A3="","",'📋 MIỂNG TNC'!H3)</f>
        <v/>
      </c>
      <c r="E4027" t="e">
        <v>#VALUE!</v>
      </c>
      <c r="F4027">
        <f>IF('📋 MIỂNG TNC'!A3="","",'📋 MIỂNG TNC'!J3)</f>
        <v/>
      </c>
      <c r="G4027">
        <f>IF('📋 MIỂNG TNC'!A3="","",'📋 MIỂNG TNC'!K3)</f>
        <v/>
      </c>
      <c r="H4027">
        <f>IF('📋 MIỂNG TNC'!A3="","",'📋 MIỂNG TNC'!L3)</f>
        <v/>
      </c>
      <c r="I4027">
        <f>IF('📋 MIỂNG TNC'!A3="","",'📋 MIỂNG TNC'!M3)</f>
        <v/>
      </c>
      <c r="J4027">
        <f>IF('📋 MIỂNG TNC'!A3="","",'📋 MIỂNG TNC'!D3)</f>
        <v/>
      </c>
      <c r="L4027">
        <f>N(L4026)+IF(AND('🔎 TRA CỨU NHANH'!$C$2&lt;&gt;"",OR(ISNUMBER(SEARCH('🔎 TRA CỨU NHANH'!$C$2,$A4027)),ISNUMBER(SEARCH('🔎 TRA CỨU NHANH'!$C$2,$B4027)))),1,0)</f>
        <v/>
      </c>
      <c r="M4027">
        <f>IF(L4027&gt;N(L4026),L4027,"")</f>
        <v/>
      </c>
      <c r="N4027">
        <f>N(N4026)+IF(AND('💰 BÁO GIÁ'!$C$27&lt;&gt;"",OR(ISNUMBER(SEARCH('💰 BÁO GIÁ'!$C$27,$A4027)),ISNUMBER(SEARCH('💰 BÁO GIÁ'!$C$27,$B4027)))),1,0)</f>
        <v/>
      </c>
      <c r="O4027">
        <f>IF(N4027&gt;N(N4026),N4027,"")</f>
        <v/>
      </c>
    </row>
    <row r="4028">
      <c r="A4028">
        <f>IF('📋 MIỂNG TNC'!A4="","",'📋 MIỂNG TNC'!A4)</f>
        <v/>
      </c>
      <c r="B4028">
        <f>IF('📋 MIỂNG TNC'!A4="","",'📋 MIỂNG TNC'!P4)</f>
        <v/>
      </c>
      <c r="C4028">
        <f>IF('📋 MIỂNG TNC'!A4="","","Miểng")</f>
        <v/>
      </c>
      <c r="D4028">
        <f>IF('📋 MIỂNG TNC'!A4="","",'📋 MIỂNG TNC'!H4)</f>
        <v/>
      </c>
      <c r="E4028" s="37" t="e">
        <v>#VALUE!</v>
      </c>
      <c r="F4028" s="37">
        <f>IF('📋 MIỂNG TNC'!A4="","",'📋 MIỂNG TNC'!J4)</f>
        <v/>
      </c>
      <c r="G4028" s="37">
        <f>IF('📋 MIỂNG TNC'!A4="","",'📋 MIỂNG TNC'!K4)</f>
        <v/>
      </c>
      <c r="H4028">
        <f>IF('📋 MIỂNG TNC'!A4="","",'📋 MIỂNG TNC'!L4)</f>
        <v/>
      </c>
      <c r="I4028">
        <f>IF('📋 MIỂNG TNC'!A4="","",'📋 MIỂNG TNC'!M4)</f>
        <v/>
      </c>
      <c r="J4028">
        <f>IF('📋 MIỂNG TNC'!A4="","",'📋 MIỂNG TNC'!D4)</f>
        <v/>
      </c>
      <c r="L4028">
        <f>N(L4027)+IF(AND('🔎 TRA CỨU NHANH'!$C$2&lt;&gt;"",OR(ISNUMBER(SEARCH('🔎 TRA CỨU NHANH'!$C$2,$A4028)),ISNUMBER(SEARCH('🔎 TRA CỨU NHANH'!$C$2,$B4028)))),1,0)</f>
        <v/>
      </c>
      <c r="M4028">
        <f>IF(L4028&gt;N(L4027),L4028,"")</f>
        <v/>
      </c>
      <c r="N4028">
        <f>N(N4027)+IF(AND('💰 BÁO GIÁ'!$C$27&lt;&gt;"",OR(ISNUMBER(SEARCH('💰 BÁO GIÁ'!$C$27,$A4028)),ISNUMBER(SEARCH('💰 BÁO GIÁ'!$C$27,$B4028)))),1,0)</f>
        <v/>
      </c>
      <c r="O4028">
        <f>IF(N4028&gt;N(N4027),N4028,"")</f>
        <v/>
      </c>
    </row>
    <row r="4029">
      <c r="A4029">
        <f>IF('📋 MIỂNG TNC'!A5="","",'📋 MIỂNG TNC'!A5)</f>
        <v/>
      </c>
      <c r="B4029">
        <f>IF('📋 MIỂNG TNC'!A5="","",'📋 MIỂNG TNC'!P5)</f>
        <v/>
      </c>
      <c r="C4029">
        <f>IF('📋 MIỂNG TNC'!A5="","","Miểng")</f>
        <v/>
      </c>
      <c r="D4029">
        <f>IF('📋 MIỂNG TNC'!A5="","",'📋 MIỂNG TNC'!H5)</f>
        <v/>
      </c>
      <c r="E4029" s="37" t="e">
        <v>#VALUE!</v>
      </c>
      <c r="F4029" s="37">
        <f>IF('📋 MIỂNG TNC'!A5="","",'📋 MIỂNG TNC'!J5)</f>
        <v/>
      </c>
      <c r="G4029" s="37">
        <f>IF('📋 MIỂNG TNC'!A5="","",'📋 MIỂNG TNC'!K5)</f>
        <v/>
      </c>
      <c r="H4029">
        <f>IF('📋 MIỂNG TNC'!A5="","",'📋 MIỂNG TNC'!L5)</f>
        <v/>
      </c>
      <c r="I4029">
        <f>IF('📋 MIỂNG TNC'!A5="","",'📋 MIỂNG TNC'!M5)</f>
        <v/>
      </c>
      <c r="J4029">
        <f>IF('📋 MIỂNG TNC'!A5="","",'📋 MIỂNG TNC'!D5)</f>
        <v/>
      </c>
      <c r="L4029">
        <f>N(L4028)+IF(AND('🔎 TRA CỨU NHANH'!$C$2&lt;&gt;"",OR(ISNUMBER(SEARCH('🔎 TRA CỨU NHANH'!$C$2,$A4029)),ISNUMBER(SEARCH('🔎 TRA CỨU NHANH'!$C$2,$B4029)))),1,0)</f>
        <v/>
      </c>
      <c r="M4029">
        <f>IF(L4029&gt;N(L4028),L4029,"")</f>
        <v/>
      </c>
      <c r="N4029">
        <f>N(N4028)+IF(AND('💰 BÁO GIÁ'!$C$27&lt;&gt;"",OR(ISNUMBER(SEARCH('💰 BÁO GIÁ'!$C$27,$A4029)),ISNUMBER(SEARCH('💰 BÁO GIÁ'!$C$27,$B4029)))),1,0)</f>
        <v/>
      </c>
      <c r="O4029">
        <f>IF(N4029&gt;N(N4028),N4029,"")</f>
        <v/>
      </c>
    </row>
    <row r="4030">
      <c r="A4030">
        <f>IF('📋 MIỂNG TNC'!A6="","",'📋 MIỂNG TNC'!A6)</f>
        <v/>
      </c>
      <c r="B4030">
        <f>IF('📋 MIỂNG TNC'!A6="","",'📋 MIỂNG TNC'!P6)</f>
        <v/>
      </c>
      <c r="C4030">
        <f>IF('📋 MIỂNG TNC'!A6="","","Miểng")</f>
        <v/>
      </c>
      <c r="D4030">
        <f>IF('📋 MIỂNG TNC'!A6="","",'📋 MIỂNG TNC'!H6)</f>
        <v/>
      </c>
      <c r="E4030" s="37" t="e">
        <v>#VALUE!</v>
      </c>
      <c r="F4030" s="37">
        <f>IF('📋 MIỂNG TNC'!A6="","",'📋 MIỂNG TNC'!J6)</f>
        <v/>
      </c>
      <c r="G4030" s="37">
        <f>IF('📋 MIỂNG TNC'!A6="","",'📋 MIỂNG TNC'!K6)</f>
        <v/>
      </c>
      <c r="H4030">
        <f>IF('📋 MIỂNG TNC'!A6="","",'📋 MIỂNG TNC'!L6)</f>
        <v/>
      </c>
      <c r="I4030">
        <f>IF('📋 MIỂNG TNC'!A6="","",'📋 MIỂNG TNC'!M6)</f>
        <v/>
      </c>
      <c r="J4030">
        <f>IF('📋 MIỂNG TNC'!A6="","",'📋 MIỂNG TNC'!D6)</f>
        <v/>
      </c>
      <c r="L4030">
        <f>N(L4029)+IF(AND('🔎 TRA CỨU NHANH'!$C$2&lt;&gt;"",OR(ISNUMBER(SEARCH('🔎 TRA CỨU NHANH'!$C$2,$A4030)),ISNUMBER(SEARCH('🔎 TRA CỨU NHANH'!$C$2,$B4030)))),1,0)</f>
        <v/>
      </c>
      <c r="M4030">
        <f>IF(L4030&gt;N(L4029),L4030,"")</f>
        <v/>
      </c>
      <c r="N4030">
        <f>N(N4029)+IF(AND('💰 BÁO GIÁ'!$C$27&lt;&gt;"",OR(ISNUMBER(SEARCH('💰 BÁO GIÁ'!$C$27,$A4030)),ISNUMBER(SEARCH('💰 BÁO GIÁ'!$C$27,$B4030)))),1,0)</f>
        <v/>
      </c>
      <c r="O4030">
        <f>IF(N4030&gt;N(N4029),N4030,"")</f>
        <v/>
      </c>
    </row>
    <row r="4031">
      <c r="A4031">
        <f>IF('📋 MIỂNG TNC'!A7="","",'📋 MIỂNG TNC'!A7)</f>
        <v/>
      </c>
      <c r="B4031">
        <f>IF('📋 MIỂNG TNC'!A7="","",'📋 MIỂNG TNC'!P7)</f>
        <v/>
      </c>
      <c r="C4031">
        <f>IF('📋 MIỂNG TNC'!A7="","","Miểng")</f>
        <v/>
      </c>
      <c r="D4031">
        <f>IF('📋 MIỂNG TNC'!A7="","",'📋 MIỂNG TNC'!H7)</f>
        <v/>
      </c>
      <c r="E4031" s="37" t="e">
        <v>#VALUE!</v>
      </c>
      <c r="F4031" s="37">
        <f>IF('📋 MIỂNG TNC'!A7="","",'📋 MIỂNG TNC'!J7)</f>
        <v/>
      </c>
      <c r="G4031" s="37">
        <f>IF('📋 MIỂNG TNC'!A7="","",'📋 MIỂNG TNC'!K7)</f>
        <v/>
      </c>
      <c r="H4031">
        <f>IF('📋 MIỂNG TNC'!A7="","",'📋 MIỂNG TNC'!L7)</f>
        <v/>
      </c>
      <c r="I4031">
        <f>IF('📋 MIỂNG TNC'!A7="","",'📋 MIỂNG TNC'!M7)</f>
        <v/>
      </c>
      <c r="J4031">
        <f>IF('📋 MIỂNG TNC'!A7="","",'📋 MIỂNG TNC'!D7)</f>
        <v/>
      </c>
      <c r="L4031">
        <f>N(L4030)+IF(AND('🔎 TRA CỨU NHANH'!$C$2&lt;&gt;"",OR(ISNUMBER(SEARCH('🔎 TRA CỨU NHANH'!$C$2,$A4031)),ISNUMBER(SEARCH('🔎 TRA CỨU NHANH'!$C$2,$B4031)))),1,0)</f>
        <v/>
      </c>
      <c r="M4031">
        <f>IF(L4031&gt;N(L4030),L4031,"")</f>
        <v/>
      </c>
      <c r="N4031">
        <f>N(N4030)+IF(AND('💰 BÁO GIÁ'!$C$27&lt;&gt;"",OR(ISNUMBER(SEARCH('💰 BÁO GIÁ'!$C$27,$A4031)),ISNUMBER(SEARCH('💰 BÁO GIÁ'!$C$27,$B4031)))),1,0)</f>
        <v/>
      </c>
      <c r="O4031">
        <f>IF(N4031&gt;N(N4030),N4031,"")</f>
        <v/>
      </c>
    </row>
    <row r="4032">
      <c r="A4032">
        <f>IF('📋 MIỂNG TNC'!A8="","",'📋 MIỂNG TNC'!A8)</f>
        <v/>
      </c>
      <c r="B4032">
        <f>IF('📋 MIỂNG TNC'!A8="","",'📋 MIỂNG TNC'!P8)</f>
        <v/>
      </c>
      <c r="C4032">
        <f>IF('📋 MIỂNG TNC'!A8="","","Miểng")</f>
        <v/>
      </c>
      <c r="D4032">
        <f>IF('📋 MIỂNG TNC'!A8="","",'📋 MIỂNG TNC'!H8)</f>
        <v/>
      </c>
      <c r="E4032" s="37" t="e">
        <v>#VALUE!</v>
      </c>
      <c r="F4032" s="37">
        <f>IF('📋 MIỂNG TNC'!A8="","",'📋 MIỂNG TNC'!J8)</f>
        <v/>
      </c>
      <c r="G4032" s="37">
        <f>IF('📋 MIỂNG TNC'!A8="","",'📋 MIỂNG TNC'!K8)</f>
        <v/>
      </c>
      <c r="H4032">
        <f>IF('📋 MIỂNG TNC'!A8="","",'📋 MIỂNG TNC'!L8)</f>
        <v/>
      </c>
      <c r="I4032">
        <f>IF('📋 MIỂNG TNC'!A8="","",'📋 MIỂNG TNC'!M8)</f>
        <v/>
      </c>
      <c r="J4032">
        <f>IF('📋 MIỂNG TNC'!A8="","",'📋 MIỂNG TNC'!D8)</f>
        <v/>
      </c>
      <c r="L4032">
        <f>N(L4031)+IF(AND('🔎 TRA CỨU NHANH'!$C$2&lt;&gt;"",OR(ISNUMBER(SEARCH('🔎 TRA CỨU NHANH'!$C$2,$A4032)),ISNUMBER(SEARCH('🔎 TRA CỨU NHANH'!$C$2,$B4032)))),1,0)</f>
        <v/>
      </c>
      <c r="M4032">
        <f>IF(L4032&gt;N(L4031),L4032,"")</f>
        <v/>
      </c>
      <c r="N4032">
        <f>N(N4031)+IF(AND('💰 BÁO GIÁ'!$C$27&lt;&gt;"",OR(ISNUMBER(SEARCH('💰 BÁO GIÁ'!$C$27,$A4032)),ISNUMBER(SEARCH('💰 BÁO GIÁ'!$C$27,$B4032)))),1,0)</f>
        <v/>
      </c>
      <c r="O4032">
        <f>IF(N4032&gt;N(N4031),N4032,"")</f>
        <v/>
      </c>
    </row>
    <row r="4033">
      <c r="A4033">
        <f>IF('📋 MIỂNG TNC'!A9="","",'📋 MIỂNG TNC'!A9)</f>
        <v/>
      </c>
      <c r="B4033">
        <f>IF('📋 MIỂNG TNC'!A9="","",'📋 MIỂNG TNC'!P9)</f>
        <v/>
      </c>
      <c r="C4033">
        <f>IF('📋 MIỂNG TNC'!A9="","","Miểng")</f>
        <v/>
      </c>
      <c r="D4033">
        <f>IF('📋 MIỂNG TNC'!A9="","",'📋 MIỂNG TNC'!H9)</f>
        <v/>
      </c>
      <c r="E4033" s="37" t="e">
        <v>#VALUE!</v>
      </c>
      <c r="F4033" s="37">
        <f>IF('📋 MIỂNG TNC'!A9="","",'📋 MIỂNG TNC'!J9)</f>
        <v/>
      </c>
      <c r="G4033" s="37">
        <f>IF('📋 MIỂNG TNC'!A9="","",'📋 MIỂNG TNC'!K9)</f>
        <v/>
      </c>
      <c r="H4033" s="37">
        <f>IF('📋 MIỂNG TNC'!A9="","",'📋 MIỂNG TNC'!L9)</f>
        <v/>
      </c>
      <c r="I4033">
        <f>IF('📋 MIỂNG TNC'!A9="","",'📋 MIỂNG TNC'!M9)</f>
        <v/>
      </c>
      <c r="J4033">
        <f>IF('📋 MIỂNG TNC'!A9="","",'📋 MIỂNG TNC'!D9)</f>
        <v/>
      </c>
      <c r="L4033">
        <f>N(L4032)+IF(AND('🔎 TRA CỨU NHANH'!$C$2&lt;&gt;"",OR(ISNUMBER(SEARCH('🔎 TRA CỨU NHANH'!$C$2,$A4033)),ISNUMBER(SEARCH('🔎 TRA CỨU NHANH'!$C$2,$B4033)))),1,0)</f>
        <v/>
      </c>
      <c r="M4033">
        <f>IF(L4033&gt;N(L4032),L4033,"")</f>
        <v/>
      </c>
      <c r="N4033">
        <f>N(N4032)+IF(AND('💰 BÁO GIÁ'!$C$27&lt;&gt;"",OR(ISNUMBER(SEARCH('💰 BÁO GIÁ'!$C$27,$A4033)),ISNUMBER(SEARCH('💰 BÁO GIÁ'!$C$27,$B4033)))),1,0)</f>
        <v/>
      </c>
      <c r="O4033">
        <f>IF(N4033&gt;N(N4032),N4033,"")</f>
        <v/>
      </c>
    </row>
    <row r="4034">
      <c r="A4034">
        <f>IF('📋 MIỂNG TNC'!A10="","",'📋 MIỂNG TNC'!A10)</f>
        <v/>
      </c>
      <c r="B4034">
        <f>IF('📋 MIỂNG TNC'!A10="","",'📋 MIỂNG TNC'!P10)</f>
        <v/>
      </c>
      <c r="C4034">
        <f>IF('📋 MIỂNG TNC'!A10="","","Miểng")</f>
        <v/>
      </c>
      <c r="D4034">
        <f>IF('📋 MIỂNG TNC'!A10="","",'📋 MIỂNG TNC'!H10)</f>
        <v/>
      </c>
      <c r="E4034" s="37" t="e">
        <v>#VALUE!</v>
      </c>
      <c r="F4034" s="37">
        <f>IF('📋 MIỂNG TNC'!A10="","",'📋 MIỂNG TNC'!J10)</f>
        <v/>
      </c>
      <c r="G4034" s="37">
        <f>IF('📋 MIỂNG TNC'!A10="","",'📋 MIỂNG TNC'!K10)</f>
        <v/>
      </c>
      <c r="H4034">
        <f>IF('📋 MIỂNG TNC'!A10="","",'📋 MIỂNG TNC'!L10)</f>
        <v/>
      </c>
      <c r="I4034">
        <f>IF('📋 MIỂNG TNC'!A10="","",'📋 MIỂNG TNC'!M10)</f>
        <v/>
      </c>
      <c r="J4034">
        <f>IF('📋 MIỂNG TNC'!A10="","",'📋 MIỂNG TNC'!D10)</f>
        <v/>
      </c>
      <c r="L4034">
        <f>N(L4033)+IF(AND('🔎 TRA CỨU NHANH'!$C$2&lt;&gt;"",OR(ISNUMBER(SEARCH('🔎 TRA CỨU NHANH'!$C$2,$A4034)),ISNUMBER(SEARCH('🔎 TRA CỨU NHANH'!$C$2,$B4034)))),1,0)</f>
        <v/>
      </c>
      <c r="M4034">
        <f>IF(L4034&gt;N(L4033),L4034,"")</f>
        <v/>
      </c>
      <c r="N4034">
        <f>N(N4033)+IF(AND('💰 BÁO GIÁ'!$C$27&lt;&gt;"",OR(ISNUMBER(SEARCH('💰 BÁO GIÁ'!$C$27,$A4034)),ISNUMBER(SEARCH('💰 BÁO GIÁ'!$C$27,$B4034)))),1,0)</f>
        <v/>
      </c>
      <c r="O4034">
        <f>IF(N4034&gt;N(N4033),N4034,"")</f>
        <v/>
      </c>
    </row>
    <row r="4035">
      <c r="A4035">
        <f>IF('📋 MIỂNG TNC'!A11="","",'📋 MIỂNG TNC'!A11)</f>
        <v/>
      </c>
      <c r="B4035">
        <f>IF('📋 MIỂNG TNC'!A11="","",'📋 MIỂNG TNC'!P11)</f>
        <v/>
      </c>
      <c r="C4035">
        <f>IF('📋 MIỂNG TNC'!A11="","","Miểng")</f>
        <v/>
      </c>
      <c r="D4035">
        <f>IF('📋 MIỂNG TNC'!A11="","",'📋 MIỂNG TNC'!H11)</f>
        <v/>
      </c>
      <c r="E4035" s="37" t="e">
        <v>#VALUE!</v>
      </c>
      <c r="F4035" s="37">
        <f>IF('📋 MIỂNG TNC'!A11="","",'📋 MIỂNG TNC'!J11)</f>
        <v/>
      </c>
      <c r="G4035" s="37">
        <f>IF('📋 MIỂNG TNC'!A11="","",'📋 MIỂNG TNC'!K11)</f>
        <v/>
      </c>
      <c r="H4035">
        <f>IF('📋 MIỂNG TNC'!A11="","",'📋 MIỂNG TNC'!L11)</f>
        <v/>
      </c>
      <c r="I4035">
        <f>IF('📋 MIỂNG TNC'!A11="","",'📋 MIỂNG TNC'!M11)</f>
        <v/>
      </c>
      <c r="J4035">
        <f>IF('📋 MIỂNG TNC'!A11="","",'📋 MIỂNG TNC'!D11)</f>
        <v/>
      </c>
      <c r="L4035">
        <f>N(L4034)+IF(AND('🔎 TRA CỨU NHANH'!$C$2&lt;&gt;"",OR(ISNUMBER(SEARCH('🔎 TRA CỨU NHANH'!$C$2,$A4035)),ISNUMBER(SEARCH('🔎 TRA CỨU NHANH'!$C$2,$B4035)))),1,0)</f>
        <v/>
      </c>
      <c r="M4035">
        <f>IF(L4035&gt;N(L4034),L4035,"")</f>
        <v/>
      </c>
      <c r="N4035">
        <f>N(N4034)+IF(AND('💰 BÁO GIÁ'!$C$27&lt;&gt;"",OR(ISNUMBER(SEARCH('💰 BÁO GIÁ'!$C$27,$A4035)),ISNUMBER(SEARCH('💰 BÁO GIÁ'!$C$27,$B4035)))),1,0)</f>
        <v/>
      </c>
      <c r="O4035">
        <f>IF(N4035&gt;N(N4034),N4035,"")</f>
        <v/>
      </c>
    </row>
    <row r="4036">
      <c r="A4036">
        <f>IF('📋 MIỂNG TNC'!A12="","",'📋 MIỂNG TNC'!A12)</f>
        <v/>
      </c>
      <c r="B4036">
        <f>IF('📋 MIỂNG TNC'!A12="","",'📋 MIỂNG TNC'!P12)</f>
        <v/>
      </c>
      <c r="C4036">
        <f>IF('📋 MIỂNG TNC'!A12="","","Miểng")</f>
        <v/>
      </c>
      <c r="D4036">
        <f>IF('📋 MIỂNG TNC'!A12="","",'📋 MIỂNG TNC'!H12)</f>
        <v/>
      </c>
      <c r="E4036" s="37" t="e">
        <v>#VALUE!</v>
      </c>
      <c r="F4036" s="37">
        <f>IF('📋 MIỂNG TNC'!A12="","",'📋 MIỂNG TNC'!J12)</f>
        <v/>
      </c>
      <c r="G4036" s="37">
        <f>IF('📋 MIỂNG TNC'!A12="","",'📋 MIỂNG TNC'!K12)</f>
        <v/>
      </c>
      <c r="H4036">
        <f>IF('📋 MIỂNG TNC'!A12="","",'📋 MIỂNG TNC'!L12)</f>
        <v/>
      </c>
      <c r="I4036">
        <f>IF('📋 MIỂNG TNC'!A12="","",'📋 MIỂNG TNC'!M12)</f>
        <v/>
      </c>
      <c r="J4036">
        <f>IF('📋 MIỂNG TNC'!A12="","",'📋 MIỂNG TNC'!D12)</f>
        <v/>
      </c>
      <c r="L4036">
        <f>N(L4035)+IF(AND('🔎 TRA CỨU NHANH'!$C$2&lt;&gt;"",OR(ISNUMBER(SEARCH('🔎 TRA CỨU NHANH'!$C$2,$A4036)),ISNUMBER(SEARCH('🔎 TRA CỨU NHANH'!$C$2,$B4036)))),1,0)</f>
        <v/>
      </c>
      <c r="M4036">
        <f>IF(L4036&gt;N(L4035),L4036,"")</f>
        <v/>
      </c>
      <c r="N4036">
        <f>N(N4035)+IF(AND('💰 BÁO GIÁ'!$C$27&lt;&gt;"",OR(ISNUMBER(SEARCH('💰 BÁO GIÁ'!$C$27,$A4036)),ISNUMBER(SEARCH('💰 BÁO GIÁ'!$C$27,$B4036)))),1,0)</f>
        <v/>
      </c>
      <c r="O4036">
        <f>IF(N4036&gt;N(N4035),N4036,"")</f>
        <v/>
      </c>
    </row>
    <row r="4037">
      <c r="A4037">
        <f>IF('📋 MIỂNG TNC'!A13="","",'📋 MIỂNG TNC'!A13)</f>
        <v/>
      </c>
      <c r="B4037">
        <f>IF('📋 MIỂNG TNC'!A13="","",'📋 MIỂNG TNC'!P13)</f>
        <v/>
      </c>
      <c r="C4037">
        <f>IF('📋 MIỂNG TNC'!A13="","","Miểng")</f>
        <v/>
      </c>
      <c r="D4037">
        <f>IF('📋 MIỂNG TNC'!A13="","",'📋 MIỂNG TNC'!H13)</f>
        <v/>
      </c>
      <c r="E4037" s="37" t="e">
        <v>#VALUE!</v>
      </c>
      <c r="F4037" s="37">
        <f>IF('📋 MIỂNG TNC'!A13="","",'📋 MIỂNG TNC'!J13)</f>
        <v/>
      </c>
      <c r="G4037" s="37">
        <f>IF('📋 MIỂNG TNC'!A13="","",'📋 MIỂNG TNC'!K13)</f>
        <v/>
      </c>
      <c r="H4037">
        <f>IF('📋 MIỂNG TNC'!A13="","",'📋 MIỂNG TNC'!L13)</f>
        <v/>
      </c>
      <c r="I4037">
        <f>IF('📋 MIỂNG TNC'!A13="","",'📋 MIỂNG TNC'!M13)</f>
        <v/>
      </c>
      <c r="J4037">
        <f>IF('📋 MIỂNG TNC'!A13="","",'📋 MIỂNG TNC'!D13)</f>
        <v/>
      </c>
      <c r="L4037">
        <f>N(L4036)+IF(AND('🔎 TRA CỨU NHANH'!$C$2&lt;&gt;"",OR(ISNUMBER(SEARCH('🔎 TRA CỨU NHANH'!$C$2,$A4037)),ISNUMBER(SEARCH('🔎 TRA CỨU NHANH'!$C$2,$B4037)))),1,0)</f>
        <v/>
      </c>
      <c r="M4037">
        <f>IF(L4037&gt;N(L4036),L4037,"")</f>
        <v/>
      </c>
      <c r="N4037">
        <f>N(N4036)+IF(AND('💰 BÁO GIÁ'!$C$27&lt;&gt;"",OR(ISNUMBER(SEARCH('💰 BÁO GIÁ'!$C$27,$A4037)),ISNUMBER(SEARCH('💰 BÁO GIÁ'!$C$27,$B4037)))),1,0)</f>
        <v/>
      </c>
      <c r="O4037">
        <f>IF(N4037&gt;N(N4036),N4037,"")</f>
        <v/>
      </c>
    </row>
    <row r="4038">
      <c r="A4038">
        <f>IF('📋 MIỂNG TNC'!A14="","",'📋 MIỂNG TNC'!A14)</f>
        <v/>
      </c>
      <c r="B4038">
        <f>IF('📋 MIỂNG TNC'!A14="","",'📋 MIỂNG TNC'!P14)</f>
        <v/>
      </c>
      <c r="C4038">
        <f>IF('📋 MIỂNG TNC'!A14="","","Miểng")</f>
        <v/>
      </c>
      <c r="D4038">
        <f>IF('📋 MIỂNG TNC'!A14="","",'📋 MIỂNG TNC'!H14)</f>
        <v/>
      </c>
      <c r="E4038" s="37" t="e">
        <v>#VALUE!</v>
      </c>
      <c r="F4038" s="37">
        <f>IF('📋 MIỂNG TNC'!A14="","",'📋 MIỂNG TNC'!J14)</f>
        <v/>
      </c>
      <c r="G4038" s="37">
        <f>IF('📋 MIỂNG TNC'!A14="","",'📋 MIỂNG TNC'!K14)</f>
        <v/>
      </c>
      <c r="H4038">
        <f>IF('📋 MIỂNG TNC'!A14="","",'📋 MIỂNG TNC'!L14)</f>
        <v/>
      </c>
      <c r="I4038">
        <f>IF('📋 MIỂNG TNC'!A14="","",'📋 MIỂNG TNC'!M14)</f>
        <v/>
      </c>
      <c r="J4038">
        <f>IF('📋 MIỂNG TNC'!A14="","",'📋 MIỂNG TNC'!D14)</f>
        <v/>
      </c>
      <c r="L4038">
        <f>N(L4037)+IF(AND('🔎 TRA CỨU NHANH'!$C$2&lt;&gt;"",OR(ISNUMBER(SEARCH('🔎 TRA CỨU NHANH'!$C$2,$A4038)),ISNUMBER(SEARCH('🔎 TRA CỨU NHANH'!$C$2,$B4038)))),1,0)</f>
        <v/>
      </c>
      <c r="M4038">
        <f>IF(L4038&gt;N(L4037),L4038,"")</f>
        <v/>
      </c>
      <c r="N4038">
        <f>N(N4037)+IF(AND('💰 BÁO GIÁ'!$C$27&lt;&gt;"",OR(ISNUMBER(SEARCH('💰 BÁO GIÁ'!$C$27,$A4038)),ISNUMBER(SEARCH('💰 BÁO GIÁ'!$C$27,$B4038)))),1,0)</f>
        <v/>
      </c>
      <c r="O4038">
        <f>IF(N4038&gt;N(N4037),N4038,"")</f>
        <v/>
      </c>
    </row>
    <row r="4039">
      <c r="A4039">
        <f>IF('📋 MIỂNG TNC'!A15="","",'📋 MIỂNG TNC'!A15)</f>
        <v/>
      </c>
      <c r="B4039">
        <f>IF('📋 MIỂNG TNC'!A15="","",'📋 MIỂNG TNC'!P15)</f>
        <v/>
      </c>
      <c r="C4039">
        <f>IF('📋 MIỂNG TNC'!A15="","","Miểng")</f>
        <v/>
      </c>
      <c r="D4039">
        <f>IF('📋 MIỂNG TNC'!A15="","",'📋 MIỂNG TNC'!H15)</f>
        <v/>
      </c>
      <c r="E4039" s="37" t="e">
        <v>#VALUE!</v>
      </c>
      <c r="F4039" s="37">
        <f>IF('📋 MIỂNG TNC'!A15="","",'📋 MIỂNG TNC'!J15)</f>
        <v/>
      </c>
      <c r="G4039" s="37">
        <f>IF('📋 MIỂNG TNC'!A15="","",'📋 MIỂNG TNC'!K15)</f>
        <v/>
      </c>
      <c r="H4039" s="37">
        <f>IF('📋 MIỂNG TNC'!A15="","",'📋 MIỂNG TNC'!L15)</f>
        <v/>
      </c>
      <c r="I4039">
        <f>IF('📋 MIỂNG TNC'!A15="","",'📋 MIỂNG TNC'!M15)</f>
        <v/>
      </c>
      <c r="J4039">
        <f>IF('📋 MIỂNG TNC'!A15="","",'📋 MIỂNG TNC'!D15)</f>
        <v/>
      </c>
      <c r="L4039">
        <f>N(L4038)+IF(AND('🔎 TRA CỨU NHANH'!$C$2&lt;&gt;"",OR(ISNUMBER(SEARCH('🔎 TRA CỨU NHANH'!$C$2,$A4039)),ISNUMBER(SEARCH('🔎 TRA CỨU NHANH'!$C$2,$B4039)))),1,0)</f>
        <v/>
      </c>
      <c r="M4039">
        <f>IF(L4039&gt;N(L4038),L4039,"")</f>
        <v/>
      </c>
      <c r="N4039">
        <f>N(N4038)+IF(AND('💰 BÁO GIÁ'!$C$27&lt;&gt;"",OR(ISNUMBER(SEARCH('💰 BÁO GIÁ'!$C$27,$A4039)),ISNUMBER(SEARCH('💰 BÁO GIÁ'!$C$27,$B4039)))),1,0)</f>
        <v/>
      </c>
      <c r="O4039">
        <f>IF(N4039&gt;N(N4038),N4039,"")</f>
        <v/>
      </c>
    </row>
    <row r="4040">
      <c r="A4040">
        <f>IF('📋 MIỂNG TNC'!A16="","",'📋 MIỂNG TNC'!A16)</f>
        <v/>
      </c>
      <c r="B4040">
        <f>IF('📋 MIỂNG TNC'!A16="","",'📋 MIỂNG TNC'!P16)</f>
        <v/>
      </c>
      <c r="C4040">
        <f>IF('📋 MIỂNG TNC'!A16="","","Miểng")</f>
        <v/>
      </c>
      <c r="D4040">
        <f>IF('📋 MIỂNG TNC'!A16="","",'📋 MIỂNG TNC'!H16)</f>
        <v/>
      </c>
      <c r="E4040" s="37" t="e">
        <v>#VALUE!</v>
      </c>
      <c r="F4040" s="37">
        <f>IF('📋 MIỂNG TNC'!A16="","",'📋 MIỂNG TNC'!J16)</f>
        <v/>
      </c>
      <c r="G4040" s="37">
        <f>IF('📋 MIỂNG TNC'!A16="","",'📋 MIỂNG TNC'!K16)</f>
        <v/>
      </c>
      <c r="H4040">
        <f>IF('📋 MIỂNG TNC'!A16="","",'📋 MIỂNG TNC'!L16)</f>
        <v/>
      </c>
      <c r="I4040">
        <f>IF('📋 MIỂNG TNC'!A16="","",'📋 MIỂNG TNC'!M16)</f>
        <v/>
      </c>
      <c r="J4040">
        <f>IF('📋 MIỂNG TNC'!A16="","",'📋 MIỂNG TNC'!D16)</f>
        <v/>
      </c>
      <c r="L4040">
        <f>N(L4039)+IF(AND('🔎 TRA CỨU NHANH'!$C$2&lt;&gt;"",OR(ISNUMBER(SEARCH('🔎 TRA CỨU NHANH'!$C$2,$A4040)),ISNUMBER(SEARCH('🔎 TRA CỨU NHANH'!$C$2,$B4040)))),1,0)</f>
        <v/>
      </c>
      <c r="M4040">
        <f>IF(L4040&gt;N(L4039),L4040,"")</f>
        <v/>
      </c>
      <c r="N4040">
        <f>N(N4039)+IF(AND('💰 BÁO GIÁ'!$C$27&lt;&gt;"",OR(ISNUMBER(SEARCH('💰 BÁO GIÁ'!$C$27,$A4040)),ISNUMBER(SEARCH('💰 BÁO GIÁ'!$C$27,$B4040)))),1,0)</f>
        <v/>
      </c>
      <c r="O4040">
        <f>IF(N4040&gt;N(N4039),N4040,"")</f>
        <v/>
      </c>
    </row>
    <row r="4041">
      <c r="A4041">
        <f>IF('📋 MIỂNG TNC'!A17="","",'📋 MIỂNG TNC'!A17)</f>
        <v/>
      </c>
      <c r="B4041">
        <f>IF('📋 MIỂNG TNC'!A17="","",'📋 MIỂNG TNC'!P17)</f>
        <v/>
      </c>
      <c r="C4041">
        <f>IF('📋 MIỂNG TNC'!A17="","","Miểng")</f>
        <v/>
      </c>
      <c r="D4041">
        <f>IF('📋 MIỂNG TNC'!A17="","",'📋 MIỂNG TNC'!H17)</f>
        <v/>
      </c>
      <c r="E4041" s="37" t="e">
        <v>#VALUE!</v>
      </c>
      <c r="F4041" s="37">
        <f>IF('📋 MIỂNG TNC'!A17="","",'📋 MIỂNG TNC'!J17)</f>
        <v/>
      </c>
      <c r="G4041" s="37">
        <f>IF('📋 MIỂNG TNC'!A17="","",'📋 MIỂNG TNC'!K17)</f>
        <v/>
      </c>
      <c r="H4041">
        <f>IF('📋 MIỂNG TNC'!A17="","",'📋 MIỂNG TNC'!L17)</f>
        <v/>
      </c>
      <c r="I4041">
        <f>IF('📋 MIỂNG TNC'!A17="","",'📋 MIỂNG TNC'!M17)</f>
        <v/>
      </c>
      <c r="J4041">
        <f>IF('📋 MIỂNG TNC'!A17="","",'📋 MIỂNG TNC'!D17)</f>
        <v/>
      </c>
      <c r="L4041">
        <f>N(L4040)+IF(AND('🔎 TRA CỨU NHANH'!$C$2&lt;&gt;"",OR(ISNUMBER(SEARCH('🔎 TRA CỨU NHANH'!$C$2,$A4041)),ISNUMBER(SEARCH('🔎 TRA CỨU NHANH'!$C$2,$B4041)))),1,0)</f>
        <v/>
      </c>
      <c r="M4041">
        <f>IF(L4041&gt;N(L4040),L4041,"")</f>
        <v/>
      </c>
      <c r="N4041">
        <f>N(N4040)+IF(AND('💰 BÁO GIÁ'!$C$27&lt;&gt;"",OR(ISNUMBER(SEARCH('💰 BÁO GIÁ'!$C$27,$A4041)),ISNUMBER(SEARCH('💰 BÁO GIÁ'!$C$27,$B4041)))),1,0)</f>
        <v/>
      </c>
      <c r="O4041">
        <f>IF(N4041&gt;N(N4040),N4041,"")</f>
        <v/>
      </c>
    </row>
    <row r="4042">
      <c r="A4042">
        <f>IF('📋 MIỂNG TNC'!A18="","",'📋 MIỂNG TNC'!A18)</f>
        <v/>
      </c>
      <c r="B4042">
        <f>IF('📋 MIỂNG TNC'!A18="","",'📋 MIỂNG TNC'!P18)</f>
        <v/>
      </c>
      <c r="C4042">
        <f>IF('📋 MIỂNG TNC'!A18="","","Miểng")</f>
        <v/>
      </c>
      <c r="D4042">
        <f>IF('📋 MIỂNG TNC'!A18="","",'📋 MIỂNG TNC'!H18)</f>
        <v/>
      </c>
      <c r="E4042" s="37" t="e">
        <v>#VALUE!</v>
      </c>
      <c r="F4042" s="37">
        <f>IF('📋 MIỂNG TNC'!A18="","",'📋 MIỂNG TNC'!J18)</f>
        <v/>
      </c>
      <c r="G4042" s="37">
        <f>IF('📋 MIỂNG TNC'!A18="","",'📋 MIỂNG TNC'!K18)</f>
        <v/>
      </c>
      <c r="H4042">
        <f>IF('📋 MIỂNG TNC'!A18="","",'📋 MIỂNG TNC'!L18)</f>
        <v/>
      </c>
      <c r="I4042">
        <f>IF('📋 MIỂNG TNC'!A18="","",'📋 MIỂNG TNC'!M18)</f>
        <v/>
      </c>
      <c r="J4042">
        <f>IF('📋 MIỂNG TNC'!A18="","",'📋 MIỂNG TNC'!D18)</f>
        <v/>
      </c>
      <c r="L4042">
        <f>N(L4041)+IF(AND('🔎 TRA CỨU NHANH'!$C$2&lt;&gt;"",OR(ISNUMBER(SEARCH('🔎 TRA CỨU NHANH'!$C$2,$A4042)),ISNUMBER(SEARCH('🔎 TRA CỨU NHANH'!$C$2,$B4042)))),1,0)</f>
        <v/>
      </c>
      <c r="M4042">
        <f>IF(L4042&gt;N(L4041),L4042,"")</f>
        <v/>
      </c>
      <c r="N4042">
        <f>N(N4041)+IF(AND('💰 BÁO GIÁ'!$C$27&lt;&gt;"",OR(ISNUMBER(SEARCH('💰 BÁO GIÁ'!$C$27,$A4042)),ISNUMBER(SEARCH('💰 BÁO GIÁ'!$C$27,$B4042)))),1,0)</f>
        <v/>
      </c>
      <c r="O4042">
        <f>IF(N4042&gt;N(N4041),N4042,"")</f>
        <v/>
      </c>
    </row>
    <row r="4043">
      <c r="A4043">
        <f>IF('📋 MIỂNG TNC'!A19="","",'📋 MIỂNG TNC'!A19)</f>
        <v/>
      </c>
      <c r="B4043">
        <f>IF('📋 MIỂNG TNC'!A19="","",'📋 MIỂNG TNC'!P19)</f>
        <v/>
      </c>
      <c r="C4043">
        <f>IF('📋 MIỂNG TNC'!A19="","","Miểng")</f>
        <v/>
      </c>
      <c r="D4043">
        <f>IF('📋 MIỂNG TNC'!A19="","",'📋 MIỂNG TNC'!H19)</f>
        <v/>
      </c>
      <c r="E4043" s="37" t="e">
        <v>#VALUE!</v>
      </c>
      <c r="F4043" s="37">
        <f>IF('📋 MIỂNG TNC'!A19="","",'📋 MIỂNG TNC'!J19)</f>
        <v/>
      </c>
      <c r="G4043" s="37">
        <f>IF('📋 MIỂNG TNC'!A19="","",'📋 MIỂNG TNC'!K19)</f>
        <v/>
      </c>
      <c r="H4043">
        <f>IF('📋 MIỂNG TNC'!A19="","",'📋 MIỂNG TNC'!L19)</f>
        <v/>
      </c>
      <c r="I4043">
        <f>IF('📋 MIỂNG TNC'!A19="","",'📋 MIỂNG TNC'!M19)</f>
        <v/>
      </c>
      <c r="J4043">
        <f>IF('📋 MIỂNG TNC'!A19="","",'📋 MIỂNG TNC'!D19)</f>
        <v/>
      </c>
      <c r="L4043">
        <f>N(L4042)+IF(AND('🔎 TRA CỨU NHANH'!$C$2&lt;&gt;"",OR(ISNUMBER(SEARCH('🔎 TRA CỨU NHANH'!$C$2,$A4043)),ISNUMBER(SEARCH('🔎 TRA CỨU NHANH'!$C$2,$B4043)))),1,0)</f>
        <v/>
      </c>
      <c r="M4043">
        <f>IF(L4043&gt;N(L4042),L4043,"")</f>
        <v/>
      </c>
      <c r="N4043">
        <f>N(N4042)+IF(AND('💰 BÁO GIÁ'!$C$27&lt;&gt;"",OR(ISNUMBER(SEARCH('💰 BÁO GIÁ'!$C$27,$A4043)),ISNUMBER(SEARCH('💰 BÁO GIÁ'!$C$27,$B4043)))),1,0)</f>
        <v/>
      </c>
      <c r="O4043">
        <f>IF(N4043&gt;N(N4042),N4043,"")</f>
        <v/>
      </c>
    </row>
    <row r="4044">
      <c r="A4044">
        <f>IF('📋 MIỂNG TNC'!A20="","",'📋 MIỂNG TNC'!A20)</f>
        <v/>
      </c>
      <c r="B4044">
        <f>IF('📋 MIỂNG TNC'!A20="","",'📋 MIỂNG TNC'!P20)</f>
        <v/>
      </c>
      <c r="C4044">
        <f>IF('📋 MIỂNG TNC'!A20="","","Miểng")</f>
        <v/>
      </c>
      <c r="D4044">
        <f>IF('📋 MIỂNG TNC'!A20="","",'📋 MIỂNG TNC'!H20)</f>
        <v/>
      </c>
      <c r="E4044" s="37" t="e">
        <v>#VALUE!</v>
      </c>
      <c r="F4044" s="37">
        <f>IF('📋 MIỂNG TNC'!A20="","",'📋 MIỂNG TNC'!J20)</f>
        <v/>
      </c>
      <c r="G4044" s="37">
        <f>IF('📋 MIỂNG TNC'!A20="","",'📋 MIỂNG TNC'!K20)</f>
        <v/>
      </c>
      <c r="H4044" s="37">
        <f>IF('📋 MIỂNG TNC'!A20="","",'📋 MIỂNG TNC'!L20)</f>
        <v/>
      </c>
      <c r="I4044">
        <f>IF('📋 MIỂNG TNC'!A20="","",'📋 MIỂNG TNC'!M20)</f>
        <v/>
      </c>
      <c r="J4044">
        <f>IF('📋 MIỂNG TNC'!A20="","",'📋 MIỂNG TNC'!D20)</f>
        <v/>
      </c>
      <c r="L4044">
        <f>N(L4043)+IF(AND('🔎 TRA CỨU NHANH'!$C$2&lt;&gt;"",OR(ISNUMBER(SEARCH('🔎 TRA CỨU NHANH'!$C$2,$A4044)),ISNUMBER(SEARCH('🔎 TRA CỨU NHANH'!$C$2,$B4044)))),1,0)</f>
        <v/>
      </c>
      <c r="M4044">
        <f>IF(L4044&gt;N(L4043),L4044,"")</f>
        <v/>
      </c>
      <c r="N4044">
        <f>N(N4043)+IF(AND('💰 BÁO GIÁ'!$C$27&lt;&gt;"",OR(ISNUMBER(SEARCH('💰 BÁO GIÁ'!$C$27,$A4044)),ISNUMBER(SEARCH('💰 BÁO GIÁ'!$C$27,$B4044)))),1,0)</f>
        <v/>
      </c>
      <c r="O4044">
        <f>IF(N4044&gt;N(N4043),N4044,"")</f>
        <v/>
      </c>
    </row>
    <row r="4045">
      <c r="A4045">
        <f>IF('📋 MIỂNG TNC'!A21="","",'📋 MIỂNG TNC'!A21)</f>
        <v/>
      </c>
      <c r="B4045">
        <f>IF('📋 MIỂNG TNC'!A21="","",'📋 MIỂNG TNC'!P21)</f>
        <v/>
      </c>
      <c r="C4045">
        <f>IF('📋 MIỂNG TNC'!A21="","","Miểng")</f>
        <v/>
      </c>
      <c r="D4045">
        <f>IF('📋 MIỂNG TNC'!A21="","",'📋 MIỂNG TNC'!H21)</f>
        <v/>
      </c>
      <c r="E4045" s="37" t="e">
        <v>#VALUE!</v>
      </c>
      <c r="F4045" s="37">
        <f>IF('📋 MIỂNG TNC'!A21="","",'📋 MIỂNG TNC'!J21)</f>
        <v/>
      </c>
      <c r="G4045" s="37">
        <f>IF('📋 MIỂNG TNC'!A21="","",'📋 MIỂNG TNC'!K21)</f>
        <v/>
      </c>
      <c r="H4045">
        <f>IF('📋 MIỂNG TNC'!A21="","",'📋 MIỂNG TNC'!L21)</f>
        <v/>
      </c>
      <c r="I4045">
        <f>IF('📋 MIỂNG TNC'!A21="","",'📋 MIỂNG TNC'!M21)</f>
        <v/>
      </c>
      <c r="J4045">
        <f>IF('📋 MIỂNG TNC'!A21="","",'📋 MIỂNG TNC'!D21)</f>
        <v/>
      </c>
      <c r="L4045">
        <f>N(L4044)+IF(AND('🔎 TRA CỨU NHANH'!$C$2&lt;&gt;"",OR(ISNUMBER(SEARCH('🔎 TRA CỨU NHANH'!$C$2,$A4045)),ISNUMBER(SEARCH('🔎 TRA CỨU NHANH'!$C$2,$B4045)))),1,0)</f>
        <v/>
      </c>
      <c r="M4045">
        <f>IF(L4045&gt;N(L4044),L4045,"")</f>
        <v/>
      </c>
      <c r="N4045">
        <f>N(N4044)+IF(AND('💰 BÁO GIÁ'!$C$27&lt;&gt;"",OR(ISNUMBER(SEARCH('💰 BÁO GIÁ'!$C$27,$A4045)),ISNUMBER(SEARCH('💰 BÁO GIÁ'!$C$27,$B4045)))),1,0)</f>
        <v/>
      </c>
      <c r="O4045">
        <f>IF(N4045&gt;N(N4044),N4045,"")</f>
        <v/>
      </c>
    </row>
    <row r="4046">
      <c r="A4046">
        <f>IF('📋 MIỂNG TNC'!A22="","",'📋 MIỂNG TNC'!A22)</f>
        <v/>
      </c>
      <c r="B4046">
        <f>IF('📋 MIỂNG TNC'!A22="","",'📋 MIỂNG TNC'!P22)</f>
        <v/>
      </c>
      <c r="C4046">
        <f>IF('📋 MIỂNG TNC'!A22="","","Miểng")</f>
        <v/>
      </c>
      <c r="D4046">
        <f>IF('📋 MIỂNG TNC'!A22="","",'📋 MIỂNG TNC'!H22)</f>
        <v/>
      </c>
      <c r="E4046" s="37" t="e">
        <v>#VALUE!</v>
      </c>
      <c r="F4046" s="37">
        <f>IF('📋 MIỂNG TNC'!A22="","",'📋 MIỂNG TNC'!J22)</f>
        <v/>
      </c>
      <c r="G4046" s="37">
        <f>IF('📋 MIỂNG TNC'!A22="","",'📋 MIỂNG TNC'!K22)</f>
        <v/>
      </c>
      <c r="H4046">
        <f>IF('📋 MIỂNG TNC'!A22="","",'📋 MIỂNG TNC'!L22)</f>
        <v/>
      </c>
      <c r="I4046">
        <f>IF('📋 MIỂNG TNC'!A22="","",'📋 MIỂNG TNC'!M22)</f>
        <v/>
      </c>
      <c r="J4046">
        <f>IF('📋 MIỂNG TNC'!A22="","",'📋 MIỂNG TNC'!D22)</f>
        <v/>
      </c>
      <c r="L4046">
        <f>N(L4045)+IF(AND('🔎 TRA CỨU NHANH'!$C$2&lt;&gt;"",OR(ISNUMBER(SEARCH('🔎 TRA CỨU NHANH'!$C$2,$A4046)),ISNUMBER(SEARCH('🔎 TRA CỨU NHANH'!$C$2,$B4046)))),1,0)</f>
        <v/>
      </c>
      <c r="M4046">
        <f>IF(L4046&gt;N(L4045),L4046,"")</f>
        <v/>
      </c>
      <c r="N4046">
        <f>N(N4045)+IF(AND('💰 BÁO GIÁ'!$C$27&lt;&gt;"",OR(ISNUMBER(SEARCH('💰 BÁO GIÁ'!$C$27,$A4046)),ISNUMBER(SEARCH('💰 BÁO GIÁ'!$C$27,$B4046)))),1,0)</f>
        <v/>
      </c>
      <c r="O4046">
        <f>IF(N4046&gt;N(N4045),N4046,"")</f>
        <v/>
      </c>
    </row>
    <row r="4047">
      <c r="A4047">
        <f>IF('📋 MIỂNG TNC'!A23="","",'📋 MIỂNG TNC'!A23)</f>
        <v/>
      </c>
      <c r="B4047">
        <f>IF('📋 MIỂNG TNC'!A23="","",'📋 MIỂNG TNC'!P23)</f>
        <v/>
      </c>
      <c r="C4047">
        <f>IF('📋 MIỂNG TNC'!A23="","","Miểng")</f>
        <v/>
      </c>
      <c r="D4047">
        <f>IF('📋 MIỂNG TNC'!A23="","",'📋 MIỂNG TNC'!H23)</f>
        <v/>
      </c>
      <c r="E4047" s="37" t="e">
        <v>#VALUE!</v>
      </c>
      <c r="F4047" s="37">
        <f>IF('📋 MIỂNG TNC'!A23="","",'📋 MIỂNG TNC'!J23)</f>
        <v/>
      </c>
      <c r="G4047" s="37">
        <f>IF('📋 MIỂNG TNC'!A23="","",'📋 MIỂNG TNC'!K23)</f>
        <v/>
      </c>
      <c r="H4047">
        <f>IF('📋 MIỂNG TNC'!A23="","",'📋 MIỂNG TNC'!L23)</f>
        <v/>
      </c>
      <c r="I4047">
        <f>IF('📋 MIỂNG TNC'!A23="","",'📋 MIỂNG TNC'!M23)</f>
        <v/>
      </c>
      <c r="J4047">
        <f>IF('📋 MIỂNG TNC'!A23="","",'📋 MIỂNG TNC'!D23)</f>
        <v/>
      </c>
      <c r="L4047">
        <f>N(L4046)+IF(AND('🔎 TRA CỨU NHANH'!$C$2&lt;&gt;"",OR(ISNUMBER(SEARCH('🔎 TRA CỨU NHANH'!$C$2,$A4047)),ISNUMBER(SEARCH('🔎 TRA CỨU NHANH'!$C$2,$B4047)))),1,0)</f>
        <v/>
      </c>
      <c r="M4047">
        <f>IF(L4047&gt;N(L4046),L4047,"")</f>
        <v/>
      </c>
      <c r="N4047">
        <f>N(N4046)+IF(AND('💰 BÁO GIÁ'!$C$27&lt;&gt;"",OR(ISNUMBER(SEARCH('💰 BÁO GIÁ'!$C$27,$A4047)),ISNUMBER(SEARCH('💰 BÁO GIÁ'!$C$27,$B4047)))),1,0)</f>
        <v/>
      </c>
      <c r="O4047">
        <f>IF(N4047&gt;N(N4046),N4047,"")</f>
        <v/>
      </c>
    </row>
    <row r="4048">
      <c r="A4048">
        <f>IF('📋 MIỂNG TNC'!A24="","",'📋 MIỂNG TNC'!A24)</f>
        <v/>
      </c>
      <c r="B4048">
        <f>IF('📋 MIỂNG TNC'!A24="","",'📋 MIỂNG TNC'!P24)</f>
        <v/>
      </c>
      <c r="C4048">
        <f>IF('📋 MIỂNG TNC'!A24="","","Miểng")</f>
        <v/>
      </c>
      <c r="D4048">
        <f>IF('📋 MIỂNG TNC'!A24="","",'📋 MIỂNG TNC'!H24)</f>
        <v/>
      </c>
      <c r="E4048" s="37" t="e">
        <v>#VALUE!</v>
      </c>
      <c r="F4048" s="37">
        <f>IF('📋 MIỂNG TNC'!A24="","",'📋 MIỂNG TNC'!J24)</f>
        <v/>
      </c>
      <c r="G4048" s="37">
        <f>IF('📋 MIỂNG TNC'!A24="","",'📋 MIỂNG TNC'!K24)</f>
        <v/>
      </c>
      <c r="H4048">
        <f>IF('📋 MIỂNG TNC'!A24="","",'📋 MIỂNG TNC'!L24)</f>
        <v/>
      </c>
      <c r="I4048">
        <f>IF('📋 MIỂNG TNC'!A24="","",'📋 MIỂNG TNC'!M24)</f>
        <v/>
      </c>
      <c r="J4048">
        <f>IF('📋 MIỂNG TNC'!A24="","",'📋 MIỂNG TNC'!D24)</f>
        <v/>
      </c>
      <c r="L4048">
        <f>N(L4047)+IF(AND('🔎 TRA CỨU NHANH'!$C$2&lt;&gt;"",OR(ISNUMBER(SEARCH('🔎 TRA CỨU NHANH'!$C$2,$A4048)),ISNUMBER(SEARCH('🔎 TRA CỨU NHANH'!$C$2,$B4048)))),1,0)</f>
        <v/>
      </c>
      <c r="M4048">
        <f>IF(L4048&gt;N(L4047),L4048,"")</f>
        <v/>
      </c>
      <c r="N4048">
        <f>N(N4047)+IF(AND('💰 BÁO GIÁ'!$C$27&lt;&gt;"",OR(ISNUMBER(SEARCH('💰 BÁO GIÁ'!$C$27,$A4048)),ISNUMBER(SEARCH('💰 BÁO GIÁ'!$C$27,$B4048)))),1,0)</f>
        <v/>
      </c>
      <c r="O4048">
        <f>IF(N4048&gt;N(N4047),N4048,"")</f>
        <v/>
      </c>
    </row>
    <row r="4049">
      <c r="A4049">
        <f>IF('📋 MIỂNG TNC'!A25="","",'📋 MIỂNG TNC'!A25)</f>
        <v/>
      </c>
      <c r="B4049">
        <f>IF('📋 MIỂNG TNC'!A25="","",'📋 MIỂNG TNC'!P25)</f>
        <v/>
      </c>
      <c r="C4049">
        <f>IF('📋 MIỂNG TNC'!A25="","","Miểng")</f>
        <v/>
      </c>
      <c r="D4049">
        <f>IF('📋 MIỂNG TNC'!A25="","",'📋 MIỂNG TNC'!H25)</f>
        <v/>
      </c>
      <c r="E4049" s="37" t="e">
        <v>#VALUE!</v>
      </c>
      <c r="F4049" s="37">
        <f>IF('📋 MIỂNG TNC'!A25="","",'📋 MIỂNG TNC'!J25)</f>
        <v/>
      </c>
      <c r="G4049" s="37">
        <f>IF('📋 MIỂNG TNC'!A25="","",'📋 MIỂNG TNC'!K25)</f>
        <v/>
      </c>
      <c r="H4049">
        <f>IF('📋 MIỂNG TNC'!A25="","",'📋 MIỂNG TNC'!L25)</f>
        <v/>
      </c>
      <c r="I4049">
        <f>IF('📋 MIỂNG TNC'!A25="","",'📋 MIỂNG TNC'!M25)</f>
        <v/>
      </c>
      <c r="J4049">
        <f>IF('📋 MIỂNG TNC'!A25="","",'📋 MIỂNG TNC'!D25)</f>
        <v/>
      </c>
      <c r="L4049">
        <f>N(L4048)+IF(AND('🔎 TRA CỨU NHANH'!$C$2&lt;&gt;"",OR(ISNUMBER(SEARCH('🔎 TRA CỨU NHANH'!$C$2,$A4049)),ISNUMBER(SEARCH('🔎 TRA CỨU NHANH'!$C$2,$B4049)))),1,0)</f>
        <v/>
      </c>
      <c r="M4049">
        <f>IF(L4049&gt;N(L4048),L4049,"")</f>
        <v/>
      </c>
      <c r="N4049">
        <f>N(N4048)+IF(AND('💰 BÁO GIÁ'!$C$27&lt;&gt;"",OR(ISNUMBER(SEARCH('💰 BÁO GIÁ'!$C$27,$A4049)),ISNUMBER(SEARCH('💰 BÁO GIÁ'!$C$27,$B4049)))),1,0)</f>
        <v/>
      </c>
      <c r="O4049">
        <f>IF(N4049&gt;N(N4048),N4049,"")</f>
        <v/>
      </c>
    </row>
    <row r="4050">
      <c r="A4050">
        <f>IF('📋 MIỂNG TNC'!A26="","",'📋 MIỂNG TNC'!A26)</f>
        <v/>
      </c>
      <c r="B4050">
        <f>IF('📋 MIỂNG TNC'!A26="","",'📋 MIỂNG TNC'!P26)</f>
        <v/>
      </c>
      <c r="C4050">
        <f>IF('📋 MIỂNG TNC'!A26="","","Miểng")</f>
        <v/>
      </c>
      <c r="D4050">
        <f>IF('📋 MIỂNG TNC'!A26="","",'📋 MIỂNG TNC'!H26)</f>
        <v/>
      </c>
      <c r="E4050" s="37" t="e">
        <v>#VALUE!</v>
      </c>
      <c r="F4050" s="37">
        <f>IF('📋 MIỂNG TNC'!A26="","",'📋 MIỂNG TNC'!J26)</f>
        <v/>
      </c>
      <c r="G4050" s="37">
        <f>IF('📋 MIỂNG TNC'!A26="","",'📋 MIỂNG TNC'!K26)</f>
        <v/>
      </c>
      <c r="H4050">
        <f>IF('📋 MIỂNG TNC'!A26="","",'📋 MIỂNG TNC'!L26)</f>
        <v/>
      </c>
      <c r="I4050">
        <f>IF('📋 MIỂNG TNC'!A26="","",'📋 MIỂNG TNC'!M26)</f>
        <v/>
      </c>
      <c r="J4050">
        <f>IF('📋 MIỂNG TNC'!A26="","",'📋 MIỂNG TNC'!D26)</f>
        <v/>
      </c>
      <c r="L4050">
        <f>N(L4049)+IF(AND('🔎 TRA CỨU NHANH'!$C$2&lt;&gt;"",OR(ISNUMBER(SEARCH('🔎 TRA CỨU NHANH'!$C$2,$A4050)),ISNUMBER(SEARCH('🔎 TRA CỨU NHANH'!$C$2,$B4050)))),1,0)</f>
        <v/>
      </c>
      <c r="M4050">
        <f>IF(L4050&gt;N(L4049),L4050,"")</f>
        <v/>
      </c>
      <c r="N4050">
        <f>N(N4049)+IF(AND('💰 BÁO GIÁ'!$C$27&lt;&gt;"",OR(ISNUMBER(SEARCH('💰 BÁO GIÁ'!$C$27,$A4050)),ISNUMBER(SEARCH('💰 BÁO GIÁ'!$C$27,$B4050)))),1,0)</f>
        <v/>
      </c>
      <c r="O4050">
        <f>IF(N4050&gt;N(N4049),N4050,"")</f>
        <v/>
      </c>
    </row>
    <row r="4051">
      <c r="A4051">
        <f>IF('📋 MIỂNG TNC'!A27="","",'📋 MIỂNG TNC'!A27)</f>
        <v/>
      </c>
      <c r="B4051">
        <f>IF('📋 MIỂNG TNC'!A27="","",'📋 MIỂNG TNC'!P27)</f>
        <v/>
      </c>
      <c r="C4051">
        <f>IF('📋 MIỂNG TNC'!A27="","","Miểng")</f>
        <v/>
      </c>
      <c r="D4051">
        <f>IF('📋 MIỂNG TNC'!A27="","",'📋 MIỂNG TNC'!H27)</f>
        <v/>
      </c>
      <c r="E4051" s="37" t="e">
        <v>#VALUE!</v>
      </c>
      <c r="F4051" s="37">
        <f>IF('📋 MIỂNG TNC'!A27="","",'📋 MIỂNG TNC'!J27)</f>
        <v/>
      </c>
      <c r="G4051" s="37">
        <f>IF('📋 MIỂNG TNC'!A27="","",'📋 MIỂNG TNC'!K27)</f>
        <v/>
      </c>
      <c r="H4051">
        <f>IF('📋 MIỂNG TNC'!A27="","",'📋 MIỂNG TNC'!L27)</f>
        <v/>
      </c>
      <c r="I4051">
        <f>IF('📋 MIỂNG TNC'!A27="","",'📋 MIỂNG TNC'!M27)</f>
        <v/>
      </c>
      <c r="J4051">
        <f>IF('📋 MIỂNG TNC'!A27="","",'📋 MIỂNG TNC'!D27)</f>
        <v/>
      </c>
      <c r="L4051">
        <f>N(L4050)+IF(AND('🔎 TRA CỨU NHANH'!$C$2&lt;&gt;"",OR(ISNUMBER(SEARCH('🔎 TRA CỨU NHANH'!$C$2,$A4051)),ISNUMBER(SEARCH('🔎 TRA CỨU NHANH'!$C$2,$B4051)))),1,0)</f>
        <v/>
      </c>
      <c r="M4051">
        <f>IF(L4051&gt;N(L4050),L4051,"")</f>
        <v/>
      </c>
      <c r="N4051">
        <f>N(N4050)+IF(AND('💰 BÁO GIÁ'!$C$27&lt;&gt;"",OR(ISNUMBER(SEARCH('💰 BÁO GIÁ'!$C$27,$A4051)),ISNUMBER(SEARCH('💰 BÁO GIÁ'!$C$27,$B4051)))),1,0)</f>
        <v/>
      </c>
      <c r="O4051">
        <f>IF(N4051&gt;N(N4050),N4051,"")</f>
        <v/>
      </c>
    </row>
    <row r="4052">
      <c r="A4052">
        <f>IF('📋 MIỂNG TNC'!A28="","",'📋 MIỂNG TNC'!A28)</f>
        <v/>
      </c>
      <c r="B4052">
        <f>IF('📋 MIỂNG TNC'!A28="","",'📋 MIỂNG TNC'!P28)</f>
        <v/>
      </c>
      <c r="C4052">
        <f>IF('📋 MIỂNG TNC'!A28="","","Miểng")</f>
        <v/>
      </c>
      <c r="D4052">
        <f>IF('📋 MIỂNG TNC'!A28="","",'📋 MIỂNG TNC'!H28)</f>
        <v/>
      </c>
      <c r="E4052" s="37" t="e">
        <v>#VALUE!</v>
      </c>
      <c r="F4052" s="37">
        <f>IF('📋 MIỂNG TNC'!A28="","",'📋 MIỂNG TNC'!J28)</f>
        <v/>
      </c>
      <c r="G4052" s="37">
        <f>IF('📋 MIỂNG TNC'!A28="","",'📋 MIỂNG TNC'!K28)</f>
        <v/>
      </c>
      <c r="H4052">
        <f>IF('📋 MIỂNG TNC'!A28="","",'📋 MIỂNG TNC'!L28)</f>
        <v/>
      </c>
      <c r="I4052">
        <f>IF('📋 MIỂNG TNC'!A28="","",'📋 MIỂNG TNC'!M28)</f>
        <v/>
      </c>
      <c r="J4052">
        <f>IF('📋 MIỂNG TNC'!A28="","",'📋 MIỂNG TNC'!D28)</f>
        <v/>
      </c>
      <c r="L4052">
        <f>N(L4051)+IF(AND('🔎 TRA CỨU NHANH'!$C$2&lt;&gt;"",OR(ISNUMBER(SEARCH('🔎 TRA CỨU NHANH'!$C$2,$A4052)),ISNUMBER(SEARCH('🔎 TRA CỨU NHANH'!$C$2,$B4052)))),1,0)</f>
        <v/>
      </c>
      <c r="M4052">
        <f>IF(L4052&gt;N(L4051),L4052,"")</f>
        <v/>
      </c>
      <c r="N4052">
        <f>N(N4051)+IF(AND('💰 BÁO GIÁ'!$C$27&lt;&gt;"",OR(ISNUMBER(SEARCH('💰 BÁO GIÁ'!$C$27,$A4052)),ISNUMBER(SEARCH('💰 BÁO GIÁ'!$C$27,$B4052)))),1,0)</f>
        <v/>
      </c>
      <c r="O4052">
        <f>IF(N4052&gt;N(N4051),N4052,"")</f>
        <v/>
      </c>
    </row>
    <row r="4053">
      <c r="A4053">
        <f>IF('📋 MIỂNG TNC'!A29="","",'📋 MIỂNG TNC'!A29)</f>
        <v/>
      </c>
      <c r="B4053">
        <f>IF('📋 MIỂNG TNC'!A29="","",'📋 MIỂNG TNC'!P29)</f>
        <v/>
      </c>
      <c r="C4053">
        <f>IF('📋 MIỂNG TNC'!A29="","","Miểng")</f>
        <v/>
      </c>
      <c r="D4053">
        <f>IF('📋 MIỂNG TNC'!A29="","",'📋 MIỂNG TNC'!H29)</f>
        <v/>
      </c>
      <c r="E4053" s="37" t="e">
        <v>#VALUE!</v>
      </c>
      <c r="F4053" s="37">
        <f>IF('📋 MIỂNG TNC'!A29="","",'📋 MIỂNG TNC'!J29)</f>
        <v/>
      </c>
      <c r="G4053" s="37">
        <f>IF('📋 MIỂNG TNC'!A29="","",'📋 MIỂNG TNC'!K29)</f>
        <v/>
      </c>
      <c r="H4053">
        <f>IF('📋 MIỂNG TNC'!A29="","",'📋 MIỂNG TNC'!L29)</f>
        <v/>
      </c>
      <c r="I4053">
        <f>IF('📋 MIỂNG TNC'!A29="","",'📋 MIỂNG TNC'!M29)</f>
        <v/>
      </c>
      <c r="J4053">
        <f>IF('📋 MIỂNG TNC'!A29="","",'📋 MIỂNG TNC'!D29)</f>
        <v/>
      </c>
      <c r="L4053">
        <f>N(L4052)+IF(AND('🔎 TRA CỨU NHANH'!$C$2&lt;&gt;"",OR(ISNUMBER(SEARCH('🔎 TRA CỨU NHANH'!$C$2,$A4053)),ISNUMBER(SEARCH('🔎 TRA CỨU NHANH'!$C$2,$B4053)))),1,0)</f>
        <v/>
      </c>
      <c r="M4053">
        <f>IF(L4053&gt;N(L4052),L4053,"")</f>
        <v/>
      </c>
      <c r="N4053">
        <f>N(N4052)+IF(AND('💰 BÁO GIÁ'!$C$27&lt;&gt;"",OR(ISNUMBER(SEARCH('💰 BÁO GIÁ'!$C$27,$A4053)),ISNUMBER(SEARCH('💰 BÁO GIÁ'!$C$27,$B4053)))),1,0)</f>
        <v/>
      </c>
      <c r="O4053">
        <f>IF(N4053&gt;N(N4052),N4053,"")</f>
        <v/>
      </c>
    </row>
    <row r="4054">
      <c r="A4054">
        <f>IF('📋 MIỂNG TNC'!A30="","",'📋 MIỂNG TNC'!A30)</f>
        <v/>
      </c>
      <c r="B4054">
        <f>IF('📋 MIỂNG TNC'!A30="","",'📋 MIỂNG TNC'!P30)</f>
        <v/>
      </c>
      <c r="C4054">
        <f>IF('📋 MIỂNG TNC'!A30="","","Miểng")</f>
        <v/>
      </c>
      <c r="D4054">
        <f>IF('📋 MIỂNG TNC'!A30="","",'📋 MIỂNG TNC'!H30)</f>
        <v/>
      </c>
      <c r="E4054" s="37" t="e">
        <v>#VALUE!</v>
      </c>
      <c r="F4054" s="37">
        <f>IF('📋 MIỂNG TNC'!A30="","",'📋 MIỂNG TNC'!J30)</f>
        <v/>
      </c>
      <c r="G4054" s="37">
        <f>IF('📋 MIỂNG TNC'!A30="","",'📋 MIỂNG TNC'!K30)</f>
        <v/>
      </c>
      <c r="H4054">
        <f>IF('📋 MIỂNG TNC'!A30="","",'📋 MIỂNG TNC'!L30)</f>
        <v/>
      </c>
      <c r="I4054">
        <f>IF('📋 MIỂNG TNC'!A30="","",'📋 MIỂNG TNC'!M30)</f>
        <v/>
      </c>
      <c r="J4054">
        <f>IF('📋 MIỂNG TNC'!A30="","",'📋 MIỂNG TNC'!D30)</f>
        <v/>
      </c>
      <c r="L4054">
        <f>N(L4053)+IF(AND('🔎 TRA CỨU NHANH'!$C$2&lt;&gt;"",OR(ISNUMBER(SEARCH('🔎 TRA CỨU NHANH'!$C$2,$A4054)),ISNUMBER(SEARCH('🔎 TRA CỨU NHANH'!$C$2,$B4054)))),1,0)</f>
        <v/>
      </c>
      <c r="M4054">
        <f>IF(L4054&gt;N(L4053),L4054,"")</f>
        <v/>
      </c>
      <c r="N4054">
        <f>N(N4053)+IF(AND('💰 BÁO GIÁ'!$C$27&lt;&gt;"",OR(ISNUMBER(SEARCH('💰 BÁO GIÁ'!$C$27,$A4054)),ISNUMBER(SEARCH('💰 BÁO GIÁ'!$C$27,$B4054)))),1,0)</f>
        <v/>
      </c>
      <c r="O4054">
        <f>IF(N4054&gt;N(N4053),N4054,"")</f>
        <v/>
      </c>
    </row>
    <row r="4055">
      <c r="A4055">
        <f>IF('📋 MIỂNG TNC'!A31="","",'📋 MIỂNG TNC'!A31)</f>
        <v/>
      </c>
      <c r="B4055">
        <f>IF('📋 MIỂNG TNC'!A31="","",'📋 MIỂNG TNC'!P31)</f>
        <v/>
      </c>
      <c r="C4055">
        <f>IF('📋 MIỂNG TNC'!A31="","","Miểng")</f>
        <v/>
      </c>
      <c r="D4055">
        <f>IF('📋 MIỂNG TNC'!A31="","",'📋 MIỂNG TNC'!H31)</f>
        <v/>
      </c>
      <c r="E4055" s="37" t="e">
        <v>#VALUE!</v>
      </c>
      <c r="F4055" s="37">
        <f>IF('📋 MIỂNG TNC'!A31="","",'📋 MIỂNG TNC'!J31)</f>
        <v/>
      </c>
      <c r="G4055" s="37">
        <f>IF('📋 MIỂNG TNC'!A31="","",'📋 MIỂNG TNC'!K31)</f>
        <v/>
      </c>
      <c r="H4055">
        <f>IF('📋 MIỂNG TNC'!A31="","",'📋 MIỂNG TNC'!L31)</f>
        <v/>
      </c>
      <c r="I4055">
        <f>IF('📋 MIỂNG TNC'!A31="","",'📋 MIỂNG TNC'!M31)</f>
        <v/>
      </c>
      <c r="J4055">
        <f>IF('📋 MIỂNG TNC'!A31="","",'📋 MIỂNG TNC'!D31)</f>
        <v/>
      </c>
      <c r="L4055">
        <f>N(L4054)+IF(AND('🔎 TRA CỨU NHANH'!$C$2&lt;&gt;"",OR(ISNUMBER(SEARCH('🔎 TRA CỨU NHANH'!$C$2,$A4055)),ISNUMBER(SEARCH('🔎 TRA CỨU NHANH'!$C$2,$B4055)))),1,0)</f>
        <v/>
      </c>
      <c r="M4055">
        <f>IF(L4055&gt;N(L4054),L4055,"")</f>
        <v/>
      </c>
      <c r="N4055">
        <f>N(N4054)+IF(AND('💰 BÁO GIÁ'!$C$27&lt;&gt;"",OR(ISNUMBER(SEARCH('💰 BÁO GIÁ'!$C$27,$A4055)),ISNUMBER(SEARCH('💰 BÁO GIÁ'!$C$27,$B4055)))),1,0)</f>
        <v/>
      </c>
      <c r="O4055">
        <f>IF(N4055&gt;N(N4054),N4055,"")</f>
        <v/>
      </c>
    </row>
    <row r="4056">
      <c r="A4056">
        <f>IF('📋 MIỂNG TNC'!A32="","",'📋 MIỂNG TNC'!A32)</f>
        <v/>
      </c>
      <c r="B4056">
        <f>IF('📋 MIỂNG TNC'!A32="","",'📋 MIỂNG TNC'!P32)</f>
        <v/>
      </c>
      <c r="C4056">
        <f>IF('📋 MIỂNG TNC'!A32="","","Miểng")</f>
        <v/>
      </c>
      <c r="D4056">
        <f>IF('📋 MIỂNG TNC'!A32="","",'📋 MIỂNG TNC'!H32)</f>
        <v/>
      </c>
      <c r="E4056" s="37" t="e">
        <v>#VALUE!</v>
      </c>
      <c r="F4056" s="37">
        <f>IF('📋 MIỂNG TNC'!A32="","",'📋 MIỂNG TNC'!J32)</f>
        <v/>
      </c>
      <c r="G4056" s="37">
        <f>IF('📋 MIỂNG TNC'!A32="","",'📋 MIỂNG TNC'!K32)</f>
        <v/>
      </c>
      <c r="H4056">
        <f>IF('📋 MIỂNG TNC'!A32="","",'📋 MIỂNG TNC'!L32)</f>
        <v/>
      </c>
      <c r="I4056">
        <f>IF('📋 MIỂNG TNC'!A32="","",'📋 MIỂNG TNC'!M32)</f>
        <v/>
      </c>
      <c r="J4056">
        <f>IF('📋 MIỂNG TNC'!A32="","",'📋 MIỂNG TNC'!D32)</f>
        <v/>
      </c>
      <c r="L4056">
        <f>N(L4055)+IF(AND('🔎 TRA CỨU NHANH'!$C$2&lt;&gt;"",OR(ISNUMBER(SEARCH('🔎 TRA CỨU NHANH'!$C$2,$A4056)),ISNUMBER(SEARCH('🔎 TRA CỨU NHANH'!$C$2,$B4056)))),1,0)</f>
        <v/>
      </c>
      <c r="M4056">
        <f>IF(L4056&gt;N(L4055),L4056,"")</f>
        <v/>
      </c>
      <c r="N4056">
        <f>N(N4055)+IF(AND('💰 BÁO GIÁ'!$C$27&lt;&gt;"",OR(ISNUMBER(SEARCH('💰 BÁO GIÁ'!$C$27,$A4056)),ISNUMBER(SEARCH('💰 BÁO GIÁ'!$C$27,$B4056)))),1,0)</f>
        <v/>
      </c>
      <c r="O4056">
        <f>IF(N4056&gt;N(N4055),N4056,"")</f>
        <v/>
      </c>
    </row>
    <row r="4057">
      <c r="A4057">
        <f>IF('📋 MIỂNG TNC'!A33="","",'📋 MIỂNG TNC'!A33)</f>
        <v/>
      </c>
      <c r="B4057">
        <f>IF('📋 MIỂNG TNC'!A33="","",'📋 MIỂNG TNC'!P33)</f>
        <v/>
      </c>
      <c r="C4057">
        <f>IF('📋 MIỂNG TNC'!A33="","","Miểng")</f>
        <v/>
      </c>
      <c r="D4057">
        <f>IF('📋 MIỂNG TNC'!A33="","",'📋 MIỂNG TNC'!H33)</f>
        <v/>
      </c>
      <c r="E4057" s="37" t="e">
        <v>#VALUE!</v>
      </c>
      <c r="F4057" s="37">
        <f>IF('📋 MIỂNG TNC'!A33="","",'📋 MIỂNG TNC'!J33)</f>
        <v/>
      </c>
      <c r="G4057" s="37">
        <f>IF('📋 MIỂNG TNC'!A33="","",'📋 MIỂNG TNC'!K33)</f>
        <v/>
      </c>
      <c r="H4057">
        <f>IF('📋 MIỂNG TNC'!A33="","",'📋 MIỂNG TNC'!L33)</f>
        <v/>
      </c>
      <c r="I4057">
        <f>IF('📋 MIỂNG TNC'!A33="","",'📋 MIỂNG TNC'!M33)</f>
        <v/>
      </c>
      <c r="J4057">
        <f>IF('📋 MIỂNG TNC'!A33="","",'📋 MIỂNG TNC'!D33)</f>
        <v/>
      </c>
      <c r="L4057">
        <f>N(L4056)+IF(AND('🔎 TRA CỨU NHANH'!$C$2&lt;&gt;"",OR(ISNUMBER(SEARCH('🔎 TRA CỨU NHANH'!$C$2,$A4057)),ISNUMBER(SEARCH('🔎 TRA CỨU NHANH'!$C$2,$B4057)))),1,0)</f>
        <v/>
      </c>
      <c r="M4057">
        <f>IF(L4057&gt;N(L4056),L4057,"")</f>
        <v/>
      </c>
      <c r="N4057">
        <f>N(N4056)+IF(AND('💰 BÁO GIÁ'!$C$27&lt;&gt;"",OR(ISNUMBER(SEARCH('💰 BÁO GIÁ'!$C$27,$A4057)),ISNUMBER(SEARCH('💰 BÁO GIÁ'!$C$27,$B4057)))),1,0)</f>
        <v/>
      </c>
      <c r="O4057">
        <f>IF(N4057&gt;N(N4056),N4057,"")</f>
        <v/>
      </c>
    </row>
    <row r="4058">
      <c r="A4058">
        <f>IF('📋 MIỂNG TNC'!A34="","",'📋 MIỂNG TNC'!A34)</f>
        <v/>
      </c>
      <c r="B4058">
        <f>IF('📋 MIỂNG TNC'!A34="","",'📋 MIỂNG TNC'!P34)</f>
        <v/>
      </c>
      <c r="C4058">
        <f>IF('📋 MIỂNG TNC'!A34="","","Miểng")</f>
        <v/>
      </c>
      <c r="D4058">
        <f>IF('📋 MIỂNG TNC'!A34="","",'📋 MIỂNG TNC'!H34)</f>
        <v/>
      </c>
      <c r="E4058" s="37" t="e">
        <v>#VALUE!</v>
      </c>
      <c r="F4058" s="37">
        <f>IF('📋 MIỂNG TNC'!A34="","",'📋 MIỂNG TNC'!J34)</f>
        <v/>
      </c>
      <c r="G4058" s="37">
        <f>IF('📋 MIỂNG TNC'!A34="","",'📋 MIỂNG TNC'!K34)</f>
        <v/>
      </c>
      <c r="H4058">
        <f>IF('📋 MIỂNG TNC'!A34="","",'📋 MIỂNG TNC'!L34)</f>
        <v/>
      </c>
      <c r="I4058">
        <f>IF('📋 MIỂNG TNC'!A34="","",'📋 MIỂNG TNC'!M34)</f>
        <v/>
      </c>
      <c r="J4058">
        <f>IF('📋 MIỂNG TNC'!A34="","",'📋 MIỂNG TNC'!D34)</f>
        <v/>
      </c>
      <c r="L4058">
        <f>N(L4057)+IF(AND('🔎 TRA CỨU NHANH'!$C$2&lt;&gt;"",OR(ISNUMBER(SEARCH('🔎 TRA CỨU NHANH'!$C$2,$A4058)),ISNUMBER(SEARCH('🔎 TRA CỨU NHANH'!$C$2,$B4058)))),1,0)</f>
        <v/>
      </c>
      <c r="M4058">
        <f>IF(L4058&gt;N(L4057),L4058,"")</f>
        <v/>
      </c>
      <c r="N4058">
        <f>N(N4057)+IF(AND('💰 BÁO GIÁ'!$C$27&lt;&gt;"",OR(ISNUMBER(SEARCH('💰 BÁO GIÁ'!$C$27,$A4058)),ISNUMBER(SEARCH('💰 BÁO GIÁ'!$C$27,$B4058)))),1,0)</f>
        <v/>
      </c>
      <c r="O4058">
        <f>IF(N4058&gt;N(N4057),N4058,"")</f>
        <v/>
      </c>
    </row>
    <row r="4059">
      <c r="A4059">
        <f>IF('📋 MIỂNG TNC'!A35="","",'📋 MIỂNG TNC'!A35)</f>
        <v/>
      </c>
      <c r="B4059">
        <f>IF('📋 MIỂNG TNC'!A35="","",'📋 MIỂNG TNC'!P35)</f>
        <v/>
      </c>
      <c r="C4059">
        <f>IF('📋 MIỂNG TNC'!A35="","","Miểng")</f>
        <v/>
      </c>
      <c r="D4059">
        <f>IF('📋 MIỂNG TNC'!A35="","",'📋 MIỂNG TNC'!H35)</f>
        <v/>
      </c>
      <c r="E4059" s="37" t="e">
        <v>#VALUE!</v>
      </c>
      <c r="F4059" s="37">
        <f>IF('📋 MIỂNG TNC'!A35="","",'📋 MIỂNG TNC'!J35)</f>
        <v/>
      </c>
      <c r="G4059" s="37">
        <f>IF('📋 MIỂNG TNC'!A35="","",'📋 MIỂNG TNC'!K35)</f>
        <v/>
      </c>
      <c r="H4059">
        <f>IF('📋 MIỂNG TNC'!A35="","",'📋 MIỂNG TNC'!L35)</f>
        <v/>
      </c>
      <c r="I4059">
        <f>IF('📋 MIỂNG TNC'!A35="","",'📋 MIỂNG TNC'!M35)</f>
        <v/>
      </c>
      <c r="J4059">
        <f>IF('📋 MIỂNG TNC'!A35="","",'📋 MIỂNG TNC'!D35)</f>
        <v/>
      </c>
      <c r="L4059">
        <f>N(L4058)+IF(AND('🔎 TRA CỨU NHANH'!$C$2&lt;&gt;"",OR(ISNUMBER(SEARCH('🔎 TRA CỨU NHANH'!$C$2,$A4059)),ISNUMBER(SEARCH('🔎 TRA CỨU NHANH'!$C$2,$B4059)))),1,0)</f>
        <v/>
      </c>
      <c r="M4059">
        <f>IF(L4059&gt;N(L4058),L4059,"")</f>
        <v/>
      </c>
      <c r="N4059">
        <f>N(N4058)+IF(AND('💰 BÁO GIÁ'!$C$27&lt;&gt;"",OR(ISNUMBER(SEARCH('💰 BÁO GIÁ'!$C$27,$A4059)),ISNUMBER(SEARCH('💰 BÁO GIÁ'!$C$27,$B4059)))),1,0)</f>
        <v/>
      </c>
      <c r="O4059">
        <f>IF(N4059&gt;N(N4058),N4059,"")</f>
        <v/>
      </c>
    </row>
    <row r="4060">
      <c r="A4060">
        <f>IF('📋 MIỂNG TNC'!A36="","",'📋 MIỂNG TNC'!A36)</f>
        <v/>
      </c>
      <c r="B4060">
        <f>IF('📋 MIỂNG TNC'!A36="","",'📋 MIỂNG TNC'!P36)</f>
        <v/>
      </c>
      <c r="C4060">
        <f>IF('📋 MIỂNG TNC'!A36="","","Miểng")</f>
        <v/>
      </c>
      <c r="D4060">
        <f>IF('📋 MIỂNG TNC'!A36="","",'📋 MIỂNG TNC'!H36)</f>
        <v/>
      </c>
      <c r="E4060" s="37" t="e">
        <v>#VALUE!</v>
      </c>
      <c r="F4060" s="37">
        <f>IF('📋 MIỂNG TNC'!A36="","",'📋 MIỂNG TNC'!J36)</f>
        <v/>
      </c>
      <c r="G4060" s="37">
        <f>IF('📋 MIỂNG TNC'!A36="","",'📋 MIỂNG TNC'!K36)</f>
        <v/>
      </c>
      <c r="H4060">
        <f>IF('📋 MIỂNG TNC'!A36="","",'📋 MIỂNG TNC'!L36)</f>
        <v/>
      </c>
      <c r="I4060">
        <f>IF('📋 MIỂNG TNC'!A36="","",'📋 MIỂNG TNC'!M36)</f>
        <v/>
      </c>
      <c r="J4060">
        <f>IF('📋 MIỂNG TNC'!A36="","",'📋 MIỂNG TNC'!D36)</f>
        <v/>
      </c>
      <c r="L4060">
        <f>N(L4059)+IF(AND('🔎 TRA CỨU NHANH'!$C$2&lt;&gt;"",OR(ISNUMBER(SEARCH('🔎 TRA CỨU NHANH'!$C$2,$A4060)),ISNUMBER(SEARCH('🔎 TRA CỨU NHANH'!$C$2,$B4060)))),1,0)</f>
        <v/>
      </c>
      <c r="M4060">
        <f>IF(L4060&gt;N(L4059),L4060,"")</f>
        <v/>
      </c>
      <c r="N4060">
        <f>N(N4059)+IF(AND('💰 BÁO GIÁ'!$C$27&lt;&gt;"",OR(ISNUMBER(SEARCH('💰 BÁO GIÁ'!$C$27,$A4060)),ISNUMBER(SEARCH('💰 BÁO GIÁ'!$C$27,$B4060)))),1,0)</f>
        <v/>
      </c>
      <c r="O4060">
        <f>IF(N4060&gt;N(N4059),N4060,"")</f>
        <v/>
      </c>
    </row>
    <row r="4061">
      <c r="A4061">
        <f>IF('📋 MIỂNG TNC'!A37="","",'📋 MIỂNG TNC'!A37)</f>
        <v/>
      </c>
      <c r="B4061">
        <f>IF('📋 MIỂNG TNC'!A37="","",'📋 MIỂNG TNC'!P37)</f>
        <v/>
      </c>
      <c r="C4061">
        <f>IF('📋 MIỂNG TNC'!A37="","","Miểng")</f>
        <v/>
      </c>
      <c r="D4061">
        <f>IF('📋 MIỂNG TNC'!A37="","",'📋 MIỂNG TNC'!H37)</f>
        <v/>
      </c>
      <c r="E4061" s="37" t="e">
        <v>#VALUE!</v>
      </c>
      <c r="F4061" s="37">
        <f>IF('📋 MIỂNG TNC'!A37="","",'📋 MIỂNG TNC'!J37)</f>
        <v/>
      </c>
      <c r="G4061" s="37">
        <f>IF('📋 MIỂNG TNC'!A37="","",'📋 MIỂNG TNC'!K37)</f>
        <v/>
      </c>
      <c r="H4061">
        <f>IF('📋 MIỂNG TNC'!A37="","",'📋 MIỂNG TNC'!L37)</f>
        <v/>
      </c>
      <c r="I4061">
        <f>IF('📋 MIỂNG TNC'!A37="","",'📋 MIỂNG TNC'!M37)</f>
        <v/>
      </c>
      <c r="J4061">
        <f>IF('📋 MIỂNG TNC'!A37="","",'📋 MIỂNG TNC'!D37)</f>
        <v/>
      </c>
      <c r="L4061">
        <f>N(L4060)+IF(AND('🔎 TRA CỨU NHANH'!$C$2&lt;&gt;"",OR(ISNUMBER(SEARCH('🔎 TRA CỨU NHANH'!$C$2,$A4061)),ISNUMBER(SEARCH('🔎 TRA CỨU NHANH'!$C$2,$B4061)))),1,0)</f>
        <v/>
      </c>
      <c r="M4061">
        <f>IF(L4061&gt;N(L4060),L4061,"")</f>
        <v/>
      </c>
      <c r="N4061">
        <f>N(N4060)+IF(AND('💰 BÁO GIÁ'!$C$27&lt;&gt;"",OR(ISNUMBER(SEARCH('💰 BÁO GIÁ'!$C$27,$A4061)),ISNUMBER(SEARCH('💰 BÁO GIÁ'!$C$27,$B4061)))),1,0)</f>
        <v/>
      </c>
      <c r="O4061">
        <f>IF(N4061&gt;N(N4060),N4061,"")</f>
        <v/>
      </c>
    </row>
    <row r="4062">
      <c r="A4062">
        <f>IF('📋 MIỂNG TNC'!A38="","",'📋 MIỂNG TNC'!A38)</f>
        <v/>
      </c>
      <c r="B4062">
        <f>IF('📋 MIỂNG TNC'!A38="","",'📋 MIỂNG TNC'!P38)</f>
        <v/>
      </c>
      <c r="C4062">
        <f>IF('📋 MIỂNG TNC'!A38="","","Miểng")</f>
        <v/>
      </c>
      <c r="D4062">
        <f>IF('📋 MIỂNG TNC'!A38="","",'📋 MIỂNG TNC'!H38)</f>
        <v/>
      </c>
      <c r="E4062" s="37" t="e">
        <v>#VALUE!</v>
      </c>
      <c r="F4062" s="37">
        <f>IF('📋 MIỂNG TNC'!A38="","",'📋 MIỂNG TNC'!J38)</f>
        <v/>
      </c>
      <c r="G4062" s="37">
        <f>IF('📋 MIỂNG TNC'!A38="","",'📋 MIỂNG TNC'!K38)</f>
        <v/>
      </c>
      <c r="H4062">
        <f>IF('📋 MIỂNG TNC'!A38="","",'📋 MIỂNG TNC'!L38)</f>
        <v/>
      </c>
      <c r="I4062">
        <f>IF('📋 MIỂNG TNC'!A38="","",'📋 MIỂNG TNC'!M38)</f>
        <v/>
      </c>
      <c r="J4062">
        <f>IF('📋 MIỂNG TNC'!A38="","",'📋 MIỂNG TNC'!D38)</f>
        <v/>
      </c>
      <c r="L4062">
        <f>N(L4061)+IF(AND('🔎 TRA CỨU NHANH'!$C$2&lt;&gt;"",OR(ISNUMBER(SEARCH('🔎 TRA CỨU NHANH'!$C$2,$A4062)),ISNUMBER(SEARCH('🔎 TRA CỨU NHANH'!$C$2,$B4062)))),1,0)</f>
        <v/>
      </c>
      <c r="M4062">
        <f>IF(L4062&gt;N(L4061),L4062,"")</f>
        <v/>
      </c>
      <c r="N4062">
        <f>N(N4061)+IF(AND('💰 BÁO GIÁ'!$C$27&lt;&gt;"",OR(ISNUMBER(SEARCH('💰 BÁO GIÁ'!$C$27,$A4062)),ISNUMBER(SEARCH('💰 BÁO GIÁ'!$C$27,$B4062)))),1,0)</f>
        <v/>
      </c>
      <c r="O4062">
        <f>IF(N4062&gt;N(N4061),N4062,"")</f>
        <v/>
      </c>
    </row>
    <row r="4063">
      <c r="A4063">
        <f>IF('📋 MIỂNG TNC'!A39="","",'📋 MIỂNG TNC'!A39)</f>
        <v/>
      </c>
      <c r="B4063">
        <f>IF('📋 MIỂNG TNC'!A39="","",'📋 MIỂNG TNC'!P39)</f>
        <v/>
      </c>
      <c r="C4063">
        <f>IF('📋 MIỂNG TNC'!A39="","","Miểng")</f>
        <v/>
      </c>
      <c r="D4063">
        <f>IF('📋 MIỂNG TNC'!A39="","",'📋 MIỂNG TNC'!H39)</f>
        <v/>
      </c>
      <c r="E4063" s="37" t="e">
        <v>#VALUE!</v>
      </c>
      <c r="F4063" s="37">
        <f>IF('📋 MIỂNG TNC'!A39="","",'📋 MIỂNG TNC'!J39)</f>
        <v/>
      </c>
      <c r="G4063" s="37">
        <f>IF('📋 MIỂNG TNC'!A39="","",'📋 MIỂNG TNC'!K39)</f>
        <v/>
      </c>
      <c r="H4063">
        <f>IF('📋 MIỂNG TNC'!A39="","",'📋 MIỂNG TNC'!L39)</f>
        <v/>
      </c>
      <c r="I4063">
        <f>IF('📋 MIỂNG TNC'!A39="","",'📋 MIỂNG TNC'!M39)</f>
        <v/>
      </c>
      <c r="J4063">
        <f>IF('📋 MIỂNG TNC'!A39="","",'📋 MIỂNG TNC'!D39)</f>
        <v/>
      </c>
      <c r="L4063">
        <f>N(L4062)+IF(AND('🔎 TRA CỨU NHANH'!$C$2&lt;&gt;"",OR(ISNUMBER(SEARCH('🔎 TRA CỨU NHANH'!$C$2,$A4063)),ISNUMBER(SEARCH('🔎 TRA CỨU NHANH'!$C$2,$B4063)))),1,0)</f>
        <v/>
      </c>
      <c r="M4063">
        <f>IF(L4063&gt;N(L4062),L4063,"")</f>
        <v/>
      </c>
      <c r="N4063">
        <f>N(N4062)+IF(AND('💰 BÁO GIÁ'!$C$27&lt;&gt;"",OR(ISNUMBER(SEARCH('💰 BÁO GIÁ'!$C$27,$A4063)),ISNUMBER(SEARCH('💰 BÁO GIÁ'!$C$27,$B4063)))),1,0)</f>
        <v/>
      </c>
      <c r="O4063">
        <f>IF(N4063&gt;N(N4062),N4063,"")</f>
        <v/>
      </c>
    </row>
    <row r="4064">
      <c r="A4064">
        <f>IF('📋 MIỂNG TNC'!A40="","",'📋 MIỂNG TNC'!A40)</f>
        <v/>
      </c>
      <c r="B4064">
        <f>IF('📋 MIỂNG TNC'!A40="","",'📋 MIỂNG TNC'!P40)</f>
        <v/>
      </c>
      <c r="C4064">
        <f>IF('📋 MIỂNG TNC'!A40="","","Miểng")</f>
        <v/>
      </c>
      <c r="D4064">
        <f>IF('📋 MIỂNG TNC'!A40="","",'📋 MIỂNG TNC'!H40)</f>
        <v/>
      </c>
      <c r="E4064" s="37" t="e">
        <v>#VALUE!</v>
      </c>
      <c r="F4064" s="37">
        <f>IF('📋 MIỂNG TNC'!A40="","",'📋 MIỂNG TNC'!J40)</f>
        <v/>
      </c>
      <c r="G4064" s="37">
        <f>IF('📋 MIỂNG TNC'!A40="","",'📋 MIỂNG TNC'!K40)</f>
        <v/>
      </c>
      <c r="H4064">
        <f>IF('📋 MIỂNG TNC'!A40="","",'📋 MIỂNG TNC'!L40)</f>
        <v/>
      </c>
      <c r="I4064">
        <f>IF('📋 MIỂNG TNC'!A40="","",'📋 MIỂNG TNC'!M40)</f>
        <v/>
      </c>
      <c r="J4064">
        <f>IF('📋 MIỂNG TNC'!A40="","",'📋 MIỂNG TNC'!D40)</f>
        <v/>
      </c>
      <c r="L4064">
        <f>N(L4063)+IF(AND('🔎 TRA CỨU NHANH'!$C$2&lt;&gt;"",OR(ISNUMBER(SEARCH('🔎 TRA CỨU NHANH'!$C$2,$A4064)),ISNUMBER(SEARCH('🔎 TRA CỨU NHANH'!$C$2,$B4064)))),1,0)</f>
        <v/>
      </c>
      <c r="M4064">
        <f>IF(L4064&gt;N(L4063),L4064,"")</f>
        <v/>
      </c>
      <c r="N4064">
        <f>N(N4063)+IF(AND('💰 BÁO GIÁ'!$C$27&lt;&gt;"",OR(ISNUMBER(SEARCH('💰 BÁO GIÁ'!$C$27,$A4064)),ISNUMBER(SEARCH('💰 BÁO GIÁ'!$C$27,$B4064)))),1,0)</f>
        <v/>
      </c>
      <c r="O4064">
        <f>IF(N4064&gt;N(N4063),N4064,"")</f>
        <v/>
      </c>
    </row>
    <row r="4065">
      <c r="A4065">
        <f>IF('📋 MIỂNG TNC'!A41="","",'📋 MIỂNG TNC'!A41)</f>
        <v/>
      </c>
      <c r="B4065">
        <f>IF('📋 MIỂNG TNC'!A41="","",'📋 MIỂNG TNC'!P41)</f>
        <v/>
      </c>
      <c r="C4065">
        <f>IF('📋 MIỂNG TNC'!A41="","","Miểng")</f>
        <v/>
      </c>
      <c r="D4065">
        <f>IF('📋 MIỂNG TNC'!A41="","",'📋 MIỂNG TNC'!H41)</f>
        <v/>
      </c>
      <c r="E4065" s="37" t="e">
        <v>#VALUE!</v>
      </c>
      <c r="F4065" s="37">
        <f>IF('📋 MIỂNG TNC'!A41="","",'📋 MIỂNG TNC'!J41)</f>
        <v/>
      </c>
      <c r="G4065" s="37">
        <f>IF('📋 MIỂNG TNC'!A41="","",'📋 MIỂNG TNC'!K41)</f>
        <v/>
      </c>
      <c r="H4065">
        <f>IF('📋 MIỂNG TNC'!A41="","",'📋 MIỂNG TNC'!L41)</f>
        <v/>
      </c>
      <c r="I4065">
        <f>IF('📋 MIỂNG TNC'!A41="","",'📋 MIỂNG TNC'!M41)</f>
        <v/>
      </c>
      <c r="J4065">
        <f>IF('📋 MIỂNG TNC'!A41="","",'📋 MIỂNG TNC'!D41)</f>
        <v/>
      </c>
      <c r="L4065">
        <f>N(L4064)+IF(AND('🔎 TRA CỨU NHANH'!$C$2&lt;&gt;"",OR(ISNUMBER(SEARCH('🔎 TRA CỨU NHANH'!$C$2,$A4065)),ISNUMBER(SEARCH('🔎 TRA CỨU NHANH'!$C$2,$B4065)))),1,0)</f>
        <v/>
      </c>
      <c r="M4065">
        <f>IF(L4065&gt;N(L4064),L4065,"")</f>
        <v/>
      </c>
      <c r="N4065">
        <f>N(N4064)+IF(AND('💰 BÁO GIÁ'!$C$27&lt;&gt;"",OR(ISNUMBER(SEARCH('💰 BÁO GIÁ'!$C$27,$A4065)),ISNUMBER(SEARCH('💰 BÁO GIÁ'!$C$27,$B4065)))),1,0)</f>
        <v/>
      </c>
      <c r="O4065">
        <f>IF(N4065&gt;N(N4064),N4065,"")</f>
        <v/>
      </c>
    </row>
    <row r="4066">
      <c r="A4066">
        <f>IF('📋 MIỂNG TNC'!A42="","",'📋 MIỂNG TNC'!A42)</f>
        <v/>
      </c>
      <c r="B4066">
        <f>IF('📋 MIỂNG TNC'!A42="","",'📋 MIỂNG TNC'!P42)</f>
        <v/>
      </c>
      <c r="C4066">
        <f>IF('📋 MIỂNG TNC'!A42="","","Miểng")</f>
        <v/>
      </c>
      <c r="D4066">
        <f>IF('📋 MIỂNG TNC'!A42="","",'📋 MIỂNG TNC'!H42)</f>
        <v/>
      </c>
      <c r="E4066" s="37" t="e">
        <v>#VALUE!</v>
      </c>
      <c r="F4066" s="37">
        <f>IF('📋 MIỂNG TNC'!A42="","",'📋 MIỂNG TNC'!J42)</f>
        <v/>
      </c>
      <c r="G4066" s="37">
        <f>IF('📋 MIỂNG TNC'!A42="","",'📋 MIỂNG TNC'!K42)</f>
        <v/>
      </c>
      <c r="H4066" s="37">
        <f>IF('📋 MIỂNG TNC'!A42="","",'📋 MIỂNG TNC'!L42)</f>
        <v/>
      </c>
      <c r="I4066">
        <f>IF('📋 MIỂNG TNC'!A42="","",'📋 MIỂNG TNC'!M42)</f>
        <v/>
      </c>
      <c r="J4066">
        <f>IF('📋 MIỂNG TNC'!A42="","",'📋 MIỂNG TNC'!D42)</f>
        <v/>
      </c>
      <c r="L4066">
        <f>N(L4065)+IF(AND('🔎 TRA CỨU NHANH'!$C$2&lt;&gt;"",OR(ISNUMBER(SEARCH('🔎 TRA CỨU NHANH'!$C$2,$A4066)),ISNUMBER(SEARCH('🔎 TRA CỨU NHANH'!$C$2,$B4066)))),1,0)</f>
        <v/>
      </c>
      <c r="M4066">
        <f>IF(L4066&gt;N(L4065),L4066,"")</f>
        <v/>
      </c>
      <c r="N4066">
        <f>N(N4065)+IF(AND('💰 BÁO GIÁ'!$C$27&lt;&gt;"",OR(ISNUMBER(SEARCH('💰 BÁO GIÁ'!$C$27,$A4066)),ISNUMBER(SEARCH('💰 BÁO GIÁ'!$C$27,$B4066)))),1,0)</f>
        <v/>
      </c>
      <c r="O4066">
        <f>IF(N4066&gt;N(N4065),N4066,"")</f>
        <v/>
      </c>
    </row>
    <row r="4067">
      <c r="A4067">
        <f>IF('📋 MIỂNG TNC'!A43="","",'📋 MIỂNG TNC'!A43)</f>
        <v/>
      </c>
      <c r="B4067">
        <f>IF('📋 MIỂNG TNC'!A43="","",'📋 MIỂNG TNC'!P43)</f>
        <v/>
      </c>
      <c r="C4067">
        <f>IF('📋 MIỂNG TNC'!A43="","","Miểng")</f>
        <v/>
      </c>
      <c r="D4067">
        <f>IF('📋 MIỂNG TNC'!A43="","",'📋 MIỂNG TNC'!H43)</f>
        <v/>
      </c>
      <c r="E4067" s="37" t="e">
        <v>#VALUE!</v>
      </c>
      <c r="F4067" s="37">
        <f>IF('📋 MIỂNG TNC'!A43="","",'📋 MIỂNG TNC'!J43)</f>
        <v/>
      </c>
      <c r="G4067" s="37">
        <f>IF('📋 MIỂNG TNC'!A43="","",'📋 MIỂNG TNC'!K43)</f>
        <v/>
      </c>
      <c r="H4067">
        <f>IF('📋 MIỂNG TNC'!A43="","",'📋 MIỂNG TNC'!L43)</f>
        <v/>
      </c>
      <c r="I4067">
        <f>IF('📋 MIỂNG TNC'!A43="","",'📋 MIỂNG TNC'!M43)</f>
        <v/>
      </c>
      <c r="J4067">
        <f>IF('📋 MIỂNG TNC'!A43="","",'📋 MIỂNG TNC'!D43)</f>
        <v/>
      </c>
      <c r="L4067">
        <f>N(L4066)+IF(AND('🔎 TRA CỨU NHANH'!$C$2&lt;&gt;"",OR(ISNUMBER(SEARCH('🔎 TRA CỨU NHANH'!$C$2,$A4067)),ISNUMBER(SEARCH('🔎 TRA CỨU NHANH'!$C$2,$B4067)))),1,0)</f>
        <v/>
      </c>
      <c r="M4067">
        <f>IF(L4067&gt;N(L4066),L4067,"")</f>
        <v/>
      </c>
      <c r="N4067">
        <f>N(N4066)+IF(AND('💰 BÁO GIÁ'!$C$27&lt;&gt;"",OR(ISNUMBER(SEARCH('💰 BÁO GIÁ'!$C$27,$A4067)),ISNUMBER(SEARCH('💰 BÁO GIÁ'!$C$27,$B4067)))),1,0)</f>
        <v/>
      </c>
      <c r="O4067">
        <f>IF(N4067&gt;N(N4066),N4067,"")</f>
        <v/>
      </c>
    </row>
    <row r="4068">
      <c r="A4068">
        <f>IF('📋 MIỂNG TNC'!A44="","",'📋 MIỂNG TNC'!A44)</f>
        <v/>
      </c>
      <c r="B4068">
        <f>IF('📋 MIỂNG TNC'!A44="","",'📋 MIỂNG TNC'!P44)</f>
        <v/>
      </c>
      <c r="C4068">
        <f>IF('📋 MIỂNG TNC'!A44="","","Miểng")</f>
        <v/>
      </c>
      <c r="D4068">
        <f>IF('📋 MIỂNG TNC'!A44="","",'📋 MIỂNG TNC'!H44)</f>
        <v/>
      </c>
      <c r="E4068" s="37" t="e">
        <v>#VALUE!</v>
      </c>
      <c r="F4068" s="37">
        <f>IF('📋 MIỂNG TNC'!A44="","",'📋 MIỂNG TNC'!J44)</f>
        <v/>
      </c>
      <c r="G4068" s="37">
        <f>IF('📋 MIỂNG TNC'!A44="","",'📋 MIỂNG TNC'!K44)</f>
        <v/>
      </c>
      <c r="H4068" s="37">
        <f>IF('📋 MIỂNG TNC'!A44="","",'📋 MIỂNG TNC'!L44)</f>
        <v/>
      </c>
      <c r="I4068">
        <f>IF('📋 MIỂNG TNC'!A44="","",'📋 MIỂNG TNC'!M44)</f>
        <v/>
      </c>
      <c r="J4068">
        <f>IF('📋 MIỂNG TNC'!A44="","",'📋 MIỂNG TNC'!D44)</f>
        <v/>
      </c>
      <c r="L4068">
        <f>N(L4067)+IF(AND('🔎 TRA CỨU NHANH'!$C$2&lt;&gt;"",OR(ISNUMBER(SEARCH('🔎 TRA CỨU NHANH'!$C$2,$A4068)),ISNUMBER(SEARCH('🔎 TRA CỨU NHANH'!$C$2,$B4068)))),1,0)</f>
        <v/>
      </c>
      <c r="M4068">
        <f>IF(L4068&gt;N(L4067),L4068,"")</f>
        <v/>
      </c>
      <c r="N4068">
        <f>N(N4067)+IF(AND('💰 BÁO GIÁ'!$C$27&lt;&gt;"",OR(ISNUMBER(SEARCH('💰 BÁO GIÁ'!$C$27,$A4068)),ISNUMBER(SEARCH('💰 BÁO GIÁ'!$C$27,$B4068)))),1,0)</f>
        <v/>
      </c>
      <c r="O4068">
        <f>IF(N4068&gt;N(N4067),N4068,"")</f>
        <v/>
      </c>
    </row>
    <row r="4069">
      <c r="A4069">
        <f>IF('📋 MIỂNG TNC'!A45="","",'📋 MIỂNG TNC'!A45)</f>
        <v/>
      </c>
      <c r="B4069">
        <f>IF('📋 MIỂNG TNC'!A45="","",'📋 MIỂNG TNC'!P45)</f>
        <v/>
      </c>
      <c r="C4069">
        <f>IF('📋 MIỂNG TNC'!A45="","","Miểng")</f>
        <v/>
      </c>
      <c r="D4069">
        <f>IF('📋 MIỂNG TNC'!A45="","",'📋 MIỂNG TNC'!H45)</f>
        <v/>
      </c>
      <c r="E4069" s="37" t="e">
        <v>#VALUE!</v>
      </c>
      <c r="F4069" s="37">
        <f>IF('📋 MIỂNG TNC'!A45="","",'📋 MIỂNG TNC'!J45)</f>
        <v/>
      </c>
      <c r="G4069" s="37">
        <f>IF('📋 MIỂNG TNC'!A45="","",'📋 MIỂNG TNC'!K45)</f>
        <v/>
      </c>
      <c r="H4069">
        <f>IF('📋 MIỂNG TNC'!A45="","",'📋 MIỂNG TNC'!L45)</f>
        <v/>
      </c>
      <c r="I4069">
        <f>IF('📋 MIỂNG TNC'!A45="","",'📋 MIỂNG TNC'!M45)</f>
        <v/>
      </c>
      <c r="J4069">
        <f>IF('📋 MIỂNG TNC'!A45="","",'📋 MIỂNG TNC'!D45)</f>
        <v/>
      </c>
      <c r="L4069">
        <f>N(L4068)+IF(AND('🔎 TRA CỨU NHANH'!$C$2&lt;&gt;"",OR(ISNUMBER(SEARCH('🔎 TRA CỨU NHANH'!$C$2,$A4069)),ISNUMBER(SEARCH('🔎 TRA CỨU NHANH'!$C$2,$B4069)))),1,0)</f>
        <v/>
      </c>
      <c r="M4069">
        <f>IF(L4069&gt;N(L4068),L4069,"")</f>
        <v/>
      </c>
      <c r="N4069">
        <f>N(N4068)+IF(AND('💰 BÁO GIÁ'!$C$27&lt;&gt;"",OR(ISNUMBER(SEARCH('💰 BÁO GIÁ'!$C$27,$A4069)),ISNUMBER(SEARCH('💰 BÁO GIÁ'!$C$27,$B4069)))),1,0)</f>
        <v/>
      </c>
      <c r="O4069">
        <f>IF(N4069&gt;N(N4068),N4069,"")</f>
        <v/>
      </c>
    </row>
    <row r="4070">
      <c r="A4070">
        <f>IF('📋 MIỂNG TNC'!A46="","",'📋 MIỂNG TNC'!A46)</f>
        <v/>
      </c>
      <c r="B4070">
        <f>IF('📋 MIỂNG TNC'!A46="","",'📋 MIỂNG TNC'!P46)</f>
        <v/>
      </c>
      <c r="C4070">
        <f>IF('📋 MIỂNG TNC'!A46="","","Miểng")</f>
        <v/>
      </c>
      <c r="D4070">
        <f>IF('📋 MIỂNG TNC'!A46="","",'📋 MIỂNG TNC'!H46)</f>
        <v/>
      </c>
      <c r="E4070" s="37" t="e">
        <v>#VALUE!</v>
      </c>
      <c r="F4070" s="37">
        <f>IF('📋 MIỂNG TNC'!A46="","",'📋 MIỂNG TNC'!J46)</f>
        <v/>
      </c>
      <c r="G4070" s="37">
        <f>IF('📋 MIỂNG TNC'!A46="","",'📋 MIỂNG TNC'!K46)</f>
        <v/>
      </c>
      <c r="H4070">
        <f>IF('📋 MIỂNG TNC'!A46="","",'📋 MIỂNG TNC'!L46)</f>
        <v/>
      </c>
      <c r="I4070">
        <f>IF('📋 MIỂNG TNC'!A46="","",'📋 MIỂNG TNC'!M46)</f>
        <v/>
      </c>
      <c r="J4070">
        <f>IF('📋 MIỂNG TNC'!A46="","",'📋 MIỂNG TNC'!D46)</f>
        <v/>
      </c>
      <c r="L4070">
        <f>N(L4069)+IF(AND('🔎 TRA CỨU NHANH'!$C$2&lt;&gt;"",OR(ISNUMBER(SEARCH('🔎 TRA CỨU NHANH'!$C$2,$A4070)),ISNUMBER(SEARCH('🔎 TRA CỨU NHANH'!$C$2,$B4070)))),1,0)</f>
        <v/>
      </c>
      <c r="M4070">
        <f>IF(L4070&gt;N(L4069),L4070,"")</f>
        <v/>
      </c>
      <c r="N4070">
        <f>N(N4069)+IF(AND('💰 BÁO GIÁ'!$C$27&lt;&gt;"",OR(ISNUMBER(SEARCH('💰 BÁO GIÁ'!$C$27,$A4070)),ISNUMBER(SEARCH('💰 BÁO GIÁ'!$C$27,$B4070)))),1,0)</f>
        <v/>
      </c>
      <c r="O4070">
        <f>IF(N4070&gt;N(N4069),N4070,"")</f>
        <v/>
      </c>
    </row>
    <row r="4071">
      <c r="A4071">
        <f>IF('📋 MIỂNG TNC'!A47="","",'📋 MIỂNG TNC'!A47)</f>
        <v/>
      </c>
      <c r="B4071">
        <f>IF('📋 MIỂNG TNC'!A47="","",'📋 MIỂNG TNC'!P47)</f>
        <v/>
      </c>
      <c r="C4071">
        <f>IF('📋 MIỂNG TNC'!A47="","","Miểng")</f>
        <v/>
      </c>
      <c r="D4071">
        <f>IF('📋 MIỂNG TNC'!A47="","",'📋 MIỂNG TNC'!H47)</f>
        <v/>
      </c>
      <c r="E4071" s="37" t="e">
        <v>#VALUE!</v>
      </c>
      <c r="F4071" s="37">
        <f>IF('📋 MIỂNG TNC'!A47="","",'📋 MIỂNG TNC'!J47)</f>
        <v/>
      </c>
      <c r="G4071" s="37">
        <f>IF('📋 MIỂNG TNC'!A47="","",'📋 MIỂNG TNC'!K47)</f>
        <v/>
      </c>
      <c r="H4071">
        <f>IF('📋 MIỂNG TNC'!A47="","",'📋 MIỂNG TNC'!L47)</f>
        <v/>
      </c>
      <c r="I4071">
        <f>IF('📋 MIỂNG TNC'!A47="","",'📋 MIỂNG TNC'!M47)</f>
        <v/>
      </c>
      <c r="J4071">
        <f>IF('📋 MIỂNG TNC'!A47="","",'📋 MIỂNG TNC'!D47)</f>
        <v/>
      </c>
      <c r="L4071">
        <f>N(L4070)+IF(AND('🔎 TRA CỨU NHANH'!$C$2&lt;&gt;"",OR(ISNUMBER(SEARCH('🔎 TRA CỨU NHANH'!$C$2,$A4071)),ISNUMBER(SEARCH('🔎 TRA CỨU NHANH'!$C$2,$B4071)))),1,0)</f>
        <v/>
      </c>
      <c r="M4071">
        <f>IF(L4071&gt;N(L4070),L4071,"")</f>
        <v/>
      </c>
      <c r="N4071">
        <f>N(N4070)+IF(AND('💰 BÁO GIÁ'!$C$27&lt;&gt;"",OR(ISNUMBER(SEARCH('💰 BÁO GIÁ'!$C$27,$A4071)),ISNUMBER(SEARCH('💰 BÁO GIÁ'!$C$27,$B4071)))),1,0)</f>
        <v/>
      </c>
      <c r="O4071">
        <f>IF(N4071&gt;N(N4070),N4071,"")</f>
        <v/>
      </c>
    </row>
    <row r="4072">
      <c r="A4072">
        <f>IF('📋 MIỂNG TNC'!A48="","",'📋 MIỂNG TNC'!A48)</f>
        <v/>
      </c>
      <c r="B4072">
        <f>IF('📋 MIỂNG TNC'!A48="","",'📋 MIỂNG TNC'!P48)</f>
        <v/>
      </c>
      <c r="C4072">
        <f>IF('📋 MIỂNG TNC'!A48="","","Miểng")</f>
        <v/>
      </c>
      <c r="D4072">
        <f>IF('📋 MIỂNG TNC'!A48="","",'📋 MIỂNG TNC'!H48)</f>
        <v/>
      </c>
      <c r="E4072" s="37" t="e">
        <v>#VALUE!</v>
      </c>
      <c r="F4072" s="37">
        <f>IF('📋 MIỂNG TNC'!A48="","",'📋 MIỂNG TNC'!J48)</f>
        <v/>
      </c>
      <c r="G4072" s="37">
        <f>IF('📋 MIỂNG TNC'!A48="","",'📋 MIỂNG TNC'!K48)</f>
        <v/>
      </c>
      <c r="H4072" s="37">
        <f>IF('📋 MIỂNG TNC'!A48="","",'📋 MIỂNG TNC'!L48)</f>
        <v/>
      </c>
      <c r="I4072">
        <f>IF('📋 MIỂNG TNC'!A48="","",'📋 MIỂNG TNC'!M48)</f>
        <v/>
      </c>
      <c r="J4072">
        <f>IF('📋 MIỂNG TNC'!A48="","",'📋 MIỂNG TNC'!D48)</f>
        <v/>
      </c>
      <c r="L4072">
        <f>N(L4071)+IF(AND('🔎 TRA CỨU NHANH'!$C$2&lt;&gt;"",OR(ISNUMBER(SEARCH('🔎 TRA CỨU NHANH'!$C$2,$A4072)),ISNUMBER(SEARCH('🔎 TRA CỨU NHANH'!$C$2,$B4072)))),1,0)</f>
        <v/>
      </c>
      <c r="M4072">
        <f>IF(L4072&gt;N(L4071),L4072,"")</f>
        <v/>
      </c>
      <c r="N4072">
        <f>N(N4071)+IF(AND('💰 BÁO GIÁ'!$C$27&lt;&gt;"",OR(ISNUMBER(SEARCH('💰 BÁO GIÁ'!$C$27,$A4072)),ISNUMBER(SEARCH('💰 BÁO GIÁ'!$C$27,$B4072)))),1,0)</f>
        <v/>
      </c>
      <c r="O4072">
        <f>IF(N4072&gt;N(N4071),N4072,"")</f>
        <v/>
      </c>
    </row>
    <row r="4073">
      <c r="A4073">
        <f>IF('📋 MIỂNG TNC'!A49="","",'📋 MIỂNG TNC'!A49)</f>
        <v/>
      </c>
      <c r="B4073">
        <f>IF('📋 MIỂNG TNC'!A49="","",'📋 MIỂNG TNC'!P49)</f>
        <v/>
      </c>
      <c r="C4073">
        <f>IF('📋 MIỂNG TNC'!A49="","","Miểng")</f>
        <v/>
      </c>
      <c r="D4073">
        <f>IF('📋 MIỂNG TNC'!A49="","",'📋 MIỂNG TNC'!H49)</f>
        <v/>
      </c>
      <c r="E4073" s="37" t="e">
        <v>#VALUE!</v>
      </c>
      <c r="F4073" s="37">
        <f>IF('📋 MIỂNG TNC'!A49="","",'📋 MIỂNG TNC'!J49)</f>
        <v/>
      </c>
      <c r="G4073" s="37">
        <f>IF('📋 MIỂNG TNC'!A49="","",'📋 MIỂNG TNC'!K49)</f>
        <v/>
      </c>
      <c r="H4073">
        <f>IF('📋 MIỂNG TNC'!A49="","",'📋 MIỂNG TNC'!L49)</f>
        <v/>
      </c>
      <c r="I4073">
        <f>IF('📋 MIỂNG TNC'!A49="","",'📋 MIỂNG TNC'!M49)</f>
        <v/>
      </c>
      <c r="J4073">
        <f>IF('📋 MIỂNG TNC'!A49="","",'📋 MIỂNG TNC'!D49)</f>
        <v/>
      </c>
      <c r="L4073">
        <f>N(L4072)+IF(AND('🔎 TRA CỨU NHANH'!$C$2&lt;&gt;"",OR(ISNUMBER(SEARCH('🔎 TRA CỨU NHANH'!$C$2,$A4073)),ISNUMBER(SEARCH('🔎 TRA CỨU NHANH'!$C$2,$B4073)))),1,0)</f>
        <v/>
      </c>
      <c r="M4073">
        <f>IF(L4073&gt;N(L4072),L4073,"")</f>
        <v/>
      </c>
      <c r="N4073">
        <f>N(N4072)+IF(AND('💰 BÁO GIÁ'!$C$27&lt;&gt;"",OR(ISNUMBER(SEARCH('💰 BÁO GIÁ'!$C$27,$A4073)),ISNUMBER(SEARCH('💰 BÁO GIÁ'!$C$27,$B4073)))),1,0)</f>
        <v/>
      </c>
      <c r="O4073">
        <f>IF(N4073&gt;N(N4072),N4073,"")</f>
        <v/>
      </c>
    </row>
    <row r="4074">
      <c r="A4074">
        <f>IF('📋 MIỂNG TNC'!A50="","",'📋 MIỂNG TNC'!A50)</f>
        <v/>
      </c>
      <c r="B4074">
        <f>IF('📋 MIỂNG TNC'!A50="","",'📋 MIỂNG TNC'!P50)</f>
        <v/>
      </c>
      <c r="C4074">
        <f>IF('📋 MIỂNG TNC'!A50="","","Miểng")</f>
        <v/>
      </c>
      <c r="D4074">
        <f>IF('📋 MIỂNG TNC'!A50="","",'📋 MIỂNG TNC'!H50)</f>
        <v/>
      </c>
      <c r="E4074" s="37" t="e">
        <v>#VALUE!</v>
      </c>
      <c r="F4074" s="37">
        <f>IF('📋 MIỂNG TNC'!A50="","",'📋 MIỂNG TNC'!J50)</f>
        <v/>
      </c>
      <c r="G4074" s="37">
        <f>IF('📋 MIỂNG TNC'!A50="","",'📋 MIỂNG TNC'!K50)</f>
        <v/>
      </c>
      <c r="H4074" s="37">
        <f>IF('📋 MIỂNG TNC'!A50="","",'📋 MIỂNG TNC'!L50)</f>
        <v/>
      </c>
      <c r="I4074">
        <f>IF('📋 MIỂNG TNC'!A50="","",'📋 MIỂNG TNC'!M50)</f>
        <v/>
      </c>
      <c r="J4074">
        <f>IF('📋 MIỂNG TNC'!A50="","",'📋 MIỂNG TNC'!D50)</f>
        <v/>
      </c>
      <c r="L4074">
        <f>N(L4073)+IF(AND('🔎 TRA CỨU NHANH'!$C$2&lt;&gt;"",OR(ISNUMBER(SEARCH('🔎 TRA CỨU NHANH'!$C$2,$A4074)),ISNUMBER(SEARCH('🔎 TRA CỨU NHANH'!$C$2,$B4074)))),1,0)</f>
        <v/>
      </c>
      <c r="M4074">
        <f>IF(L4074&gt;N(L4073),L4074,"")</f>
        <v/>
      </c>
      <c r="N4074">
        <f>N(N4073)+IF(AND('💰 BÁO GIÁ'!$C$27&lt;&gt;"",OR(ISNUMBER(SEARCH('💰 BÁO GIÁ'!$C$27,$A4074)),ISNUMBER(SEARCH('💰 BÁO GIÁ'!$C$27,$B4074)))),1,0)</f>
        <v/>
      </c>
      <c r="O4074">
        <f>IF(N4074&gt;N(N4073),N4074,"")</f>
        <v/>
      </c>
    </row>
    <row r="4075">
      <c r="A4075">
        <f>IF('📋 MIỂNG TNC'!A51="","",'📋 MIỂNG TNC'!A51)</f>
        <v/>
      </c>
      <c r="B4075">
        <f>IF('📋 MIỂNG TNC'!A51="","",'📋 MIỂNG TNC'!P51)</f>
        <v/>
      </c>
      <c r="C4075">
        <f>IF('📋 MIỂNG TNC'!A51="","","Miểng")</f>
        <v/>
      </c>
      <c r="D4075">
        <f>IF('📋 MIỂNG TNC'!A51="","",'📋 MIỂNG TNC'!H51)</f>
        <v/>
      </c>
      <c r="E4075" s="37" t="e">
        <v>#VALUE!</v>
      </c>
      <c r="F4075" s="37">
        <f>IF('📋 MIỂNG TNC'!A51="","",'📋 MIỂNG TNC'!J51)</f>
        <v/>
      </c>
      <c r="G4075" s="37">
        <f>IF('📋 MIỂNG TNC'!A51="","",'📋 MIỂNG TNC'!K51)</f>
        <v/>
      </c>
      <c r="H4075">
        <f>IF('📋 MIỂNG TNC'!A51="","",'📋 MIỂNG TNC'!L51)</f>
        <v/>
      </c>
      <c r="I4075">
        <f>IF('📋 MIỂNG TNC'!A51="","",'📋 MIỂNG TNC'!M51)</f>
        <v/>
      </c>
      <c r="J4075">
        <f>IF('📋 MIỂNG TNC'!A51="","",'📋 MIỂNG TNC'!D51)</f>
        <v/>
      </c>
      <c r="L4075">
        <f>N(L4074)+IF(AND('🔎 TRA CỨU NHANH'!$C$2&lt;&gt;"",OR(ISNUMBER(SEARCH('🔎 TRA CỨU NHANH'!$C$2,$A4075)),ISNUMBER(SEARCH('🔎 TRA CỨU NHANH'!$C$2,$B4075)))),1,0)</f>
        <v/>
      </c>
      <c r="M4075">
        <f>IF(L4075&gt;N(L4074),L4075,"")</f>
        <v/>
      </c>
      <c r="N4075">
        <f>N(N4074)+IF(AND('💰 BÁO GIÁ'!$C$27&lt;&gt;"",OR(ISNUMBER(SEARCH('💰 BÁO GIÁ'!$C$27,$A4075)),ISNUMBER(SEARCH('💰 BÁO GIÁ'!$C$27,$B4075)))),1,0)</f>
        <v/>
      </c>
      <c r="O4075">
        <f>IF(N4075&gt;N(N4074),N4075,"")</f>
        <v/>
      </c>
    </row>
    <row r="4076">
      <c r="A4076">
        <f>IF('📋 MIỂNG TNC'!A52="","",'📋 MIỂNG TNC'!A52)</f>
        <v/>
      </c>
      <c r="B4076">
        <f>IF('📋 MIỂNG TNC'!A52="","",'📋 MIỂNG TNC'!P52)</f>
        <v/>
      </c>
      <c r="C4076">
        <f>IF('📋 MIỂNG TNC'!A52="","","Miểng")</f>
        <v/>
      </c>
      <c r="D4076">
        <f>IF('📋 MIỂNG TNC'!A52="","",'📋 MIỂNG TNC'!H52)</f>
        <v/>
      </c>
      <c r="E4076" s="37" t="e">
        <v>#VALUE!</v>
      </c>
      <c r="F4076" s="37">
        <f>IF('📋 MIỂNG TNC'!A52="","",'📋 MIỂNG TNC'!J52)</f>
        <v/>
      </c>
      <c r="G4076" s="37">
        <f>IF('📋 MIỂNG TNC'!A52="","",'📋 MIỂNG TNC'!K52)</f>
        <v/>
      </c>
      <c r="H4076">
        <f>IF('📋 MIỂNG TNC'!A52="","",'📋 MIỂNG TNC'!L52)</f>
        <v/>
      </c>
      <c r="I4076">
        <f>IF('📋 MIỂNG TNC'!A52="","",'📋 MIỂNG TNC'!M52)</f>
        <v/>
      </c>
      <c r="J4076">
        <f>IF('📋 MIỂNG TNC'!A52="","",'📋 MIỂNG TNC'!D52)</f>
        <v/>
      </c>
      <c r="L4076">
        <f>N(L4075)+IF(AND('🔎 TRA CỨU NHANH'!$C$2&lt;&gt;"",OR(ISNUMBER(SEARCH('🔎 TRA CỨU NHANH'!$C$2,$A4076)),ISNUMBER(SEARCH('🔎 TRA CỨU NHANH'!$C$2,$B4076)))),1,0)</f>
        <v/>
      </c>
      <c r="M4076">
        <f>IF(L4076&gt;N(L4075),L4076,"")</f>
        <v/>
      </c>
      <c r="N4076">
        <f>N(N4075)+IF(AND('💰 BÁO GIÁ'!$C$27&lt;&gt;"",OR(ISNUMBER(SEARCH('💰 BÁO GIÁ'!$C$27,$A4076)),ISNUMBER(SEARCH('💰 BÁO GIÁ'!$C$27,$B4076)))),1,0)</f>
        <v/>
      </c>
      <c r="O4076">
        <f>IF(N4076&gt;N(N4075),N4076,"")</f>
        <v/>
      </c>
    </row>
    <row r="4077">
      <c r="A4077">
        <f>IF('📋 MIỂNG TNC'!A53="","",'📋 MIỂNG TNC'!A53)</f>
        <v/>
      </c>
      <c r="B4077">
        <f>IF('📋 MIỂNG TNC'!A53="","",'📋 MIỂNG TNC'!P53)</f>
        <v/>
      </c>
      <c r="C4077">
        <f>IF('📋 MIỂNG TNC'!A53="","","Miểng")</f>
        <v/>
      </c>
      <c r="D4077">
        <f>IF('📋 MIỂNG TNC'!A53="","",'📋 MIỂNG TNC'!H53)</f>
        <v/>
      </c>
      <c r="E4077" s="37" t="e">
        <v>#VALUE!</v>
      </c>
      <c r="F4077" s="37">
        <f>IF('📋 MIỂNG TNC'!A53="","",'📋 MIỂNG TNC'!J53)</f>
        <v/>
      </c>
      <c r="G4077" s="37">
        <f>IF('📋 MIỂNG TNC'!A53="","",'📋 MIỂNG TNC'!K53)</f>
        <v/>
      </c>
      <c r="H4077" s="37">
        <f>IF('📋 MIỂNG TNC'!A53="","",'📋 MIỂNG TNC'!L53)</f>
        <v/>
      </c>
      <c r="I4077">
        <f>IF('📋 MIỂNG TNC'!A53="","",'📋 MIỂNG TNC'!M53)</f>
        <v/>
      </c>
      <c r="J4077">
        <f>IF('📋 MIỂNG TNC'!A53="","",'📋 MIỂNG TNC'!D53)</f>
        <v/>
      </c>
      <c r="L4077">
        <f>N(L4076)+IF(AND('🔎 TRA CỨU NHANH'!$C$2&lt;&gt;"",OR(ISNUMBER(SEARCH('🔎 TRA CỨU NHANH'!$C$2,$A4077)),ISNUMBER(SEARCH('🔎 TRA CỨU NHANH'!$C$2,$B4077)))),1,0)</f>
        <v/>
      </c>
      <c r="M4077">
        <f>IF(L4077&gt;N(L4076),L4077,"")</f>
        <v/>
      </c>
      <c r="N4077">
        <f>N(N4076)+IF(AND('💰 BÁO GIÁ'!$C$27&lt;&gt;"",OR(ISNUMBER(SEARCH('💰 BÁO GIÁ'!$C$27,$A4077)),ISNUMBER(SEARCH('💰 BÁO GIÁ'!$C$27,$B4077)))),1,0)</f>
        <v/>
      </c>
      <c r="O4077">
        <f>IF(N4077&gt;N(N4076),N4077,"")</f>
        <v/>
      </c>
    </row>
    <row r="4078">
      <c r="A4078">
        <f>IF('📋 MIỂNG TNC'!A54="","",'📋 MIỂNG TNC'!A54)</f>
        <v/>
      </c>
      <c r="B4078">
        <f>IF('📋 MIỂNG TNC'!A54="","",'📋 MIỂNG TNC'!P54)</f>
        <v/>
      </c>
      <c r="C4078">
        <f>IF('📋 MIỂNG TNC'!A54="","","Miểng")</f>
        <v/>
      </c>
      <c r="D4078">
        <f>IF('📋 MIỂNG TNC'!A54="","",'📋 MIỂNG TNC'!H54)</f>
        <v/>
      </c>
      <c r="E4078" s="37" t="e">
        <v>#VALUE!</v>
      </c>
      <c r="F4078" s="37">
        <f>IF('📋 MIỂNG TNC'!A54="","",'📋 MIỂNG TNC'!J54)</f>
        <v/>
      </c>
      <c r="G4078" s="37">
        <f>IF('📋 MIỂNG TNC'!A54="","",'📋 MIỂNG TNC'!K54)</f>
        <v/>
      </c>
      <c r="H4078">
        <f>IF('📋 MIỂNG TNC'!A54="","",'📋 MIỂNG TNC'!L54)</f>
        <v/>
      </c>
      <c r="I4078">
        <f>IF('📋 MIỂNG TNC'!A54="","",'📋 MIỂNG TNC'!M54)</f>
        <v/>
      </c>
      <c r="J4078">
        <f>IF('📋 MIỂNG TNC'!A54="","",'📋 MIỂNG TNC'!D54)</f>
        <v/>
      </c>
      <c r="L4078">
        <f>N(L4077)+IF(AND('🔎 TRA CỨU NHANH'!$C$2&lt;&gt;"",OR(ISNUMBER(SEARCH('🔎 TRA CỨU NHANH'!$C$2,$A4078)),ISNUMBER(SEARCH('🔎 TRA CỨU NHANH'!$C$2,$B4078)))),1,0)</f>
        <v/>
      </c>
      <c r="M4078">
        <f>IF(L4078&gt;N(L4077),L4078,"")</f>
        <v/>
      </c>
      <c r="N4078">
        <f>N(N4077)+IF(AND('💰 BÁO GIÁ'!$C$27&lt;&gt;"",OR(ISNUMBER(SEARCH('💰 BÁO GIÁ'!$C$27,$A4078)),ISNUMBER(SEARCH('💰 BÁO GIÁ'!$C$27,$B4078)))),1,0)</f>
        <v/>
      </c>
      <c r="O4078">
        <f>IF(N4078&gt;N(N4077),N4078,"")</f>
        <v/>
      </c>
    </row>
    <row r="4079">
      <c r="A4079">
        <f>IF('📋 MIỂNG TNC'!A55="","",'📋 MIỂNG TNC'!A55)</f>
        <v/>
      </c>
      <c r="B4079">
        <f>IF('📋 MIỂNG TNC'!A55="","",'📋 MIỂNG TNC'!P55)</f>
        <v/>
      </c>
      <c r="C4079">
        <f>IF('📋 MIỂNG TNC'!A55="","","Miểng")</f>
        <v/>
      </c>
      <c r="D4079">
        <f>IF('📋 MIỂNG TNC'!A55="","",'📋 MIỂNG TNC'!H55)</f>
        <v/>
      </c>
      <c r="E4079" s="37" t="e">
        <v>#VALUE!</v>
      </c>
      <c r="F4079" s="37">
        <f>IF('📋 MIỂNG TNC'!A55="","",'📋 MIỂNG TNC'!J55)</f>
        <v/>
      </c>
      <c r="G4079" s="37">
        <f>IF('📋 MIỂNG TNC'!A55="","",'📋 MIỂNG TNC'!K55)</f>
        <v/>
      </c>
      <c r="H4079">
        <f>IF('📋 MIỂNG TNC'!A55="","",'📋 MIỂNG TNC'!L55)</f>
        <v/>
      </c>
      <c r="I4079">
        <f>IF('📋 MIỂNG TNC'!A55="","",'📋 MIỂNG TNC'!M55)</f>
        <v/>
      </c>
      <c r="J4079">
        <f>IF('📋 MIỂNG TNC'!A55="","",'📋 MIỂNG TNC'!D55)</f>
        <v/>
      </c>
      <c r="L4079">
        <f>N(L4078)+IF(AND('🔎 TRA CỨU NHANH'!$C$2&lt;&gt;"",OR(ISNUMBER(SEARCH('🔎 TRA CỨU NHANH'!$C$2,$A4079)),ISNUMBER(SEARCH('🔎 TRA CỨU NHANH'!$C$2,$B4079)))),1,0)</f>
        <v/>
      </c>
      <c r="M4079">
        <f>IF(L4079&gt;N(L4078),L4079,"")</f>
        <v/>
      </c>
      <c r="N4079">
        <f>N(N4078)+IF(AND('💰 BÁO GIÁ'!$C$27&lt;&gt;"",OR(ISNUMBER(SEARCH('💰 BÁO GIÁ'!$C$27,$A4079)),ISNUMBER(SEARCH('💰 BÁO GIÁ'!$C$27,$B4079)))),1,0)</f>
        <v/>
      </c>
      <c r="O4079">
        <f>IF(N4079&gt;N(N4078),N4079,"")</f>
        <v/>
      </c>
    </row>
    <row r="4080">
      <c r="A4080">
        <f>IF('📋 MIỂNG TNC'!A56="","",'📋 MIỂNG TNC'!A56)</f>
        <v/>
      </c>
      <c r="B4080">
        <f>IF('📋 MIỂNG TNC'!A56="","",'📋 MIỂNG TNC'!P56)</f>
        <v/>
      </c>
      <c r="C4080">
        <f>IF('📋 MIỂNG TNC'!A56="","","Miểng")</f>
        <v/>
      </c>
      <c r="D4080">
        <f>IF('📋 MIỂNG TNC'!A56="","",'📋 MIỂNG TNC'!H56)</f>
        <v/>
      </c>
      <c r="E4080" s="37" t="e">
        <v>#VALUE!</v>
      </c>
      <c r="F4080" s="37">
        <f>IF('📋 MIỂNG TNC'!A56="","",'📋 MIỂNG TNC'!J56)</f>
        <v/>
      </c>
      <c r="G4080" s="37">
        <f>IF('📋 MIỂNG TNC'!A56="","",'📋 MIỂNG TNC'!K56)</f>
        <v/>
      </c>
      <c r="H4080">
        <f>IF('📋 MIỂNG TNC'!A56="","",'📋 MIỂNG TNC'!L56)</f>
        <v/>
      </c>
      <c r="I4080">
        <f>IF('📋 MIỂNG TNC'!A56="","",'📋 MIỂNG TNC'!M56)</f>
        <v/>
      </c>
      <c r="J4080">
        <f>IF('📋 MIỂNG TNC'!A56="","",'📋 MIỂNG TNC'!D56)</f>
        <v/>
      </c>
      <c r="L4080">
        <f>N(L4079)+IF(AND('🔎 TRA CỨU NHANH'!$C$2&lt;&gt;"",OR(ISNUMBER(SEARCH('🔎 TRA CỨU NHANH'!$C$2,$A4080)),ISNUMBER(SEARCH('🔎 TRA CỨU NHANH'!$C$2,$B4080)))),1,0)</f>
        <v/>
      </c>
      <c r="M4080">
        <f>IF(L4080&gt;N(L4079),L4080,"")</f>
        <v/>
      </c>
      <c r="N4080">
        <f>N(N4079)+IF(AND('💰 BÁO GIÁ'!$C$27&lt;&gt;"",OR(ISNUMBER(SEARCH('💰 BÁO GIÁ'!$C$27,$A4080)),ISNUMBER(SEARCH('💰 BÁO GIÁ'!$C$27,$B4080)))),1,0)</f>
        <v/>
      </c>
      <c r="O4080">
        <f>IF(N4080&gt;N(N4079),N4080,"")</f>
        <v/>
      </c>
    </row>
    <row r="4081">
      <c r="A4081">
        <f>IF('📋 MIỂNG TNC'!A57="","",'📋 MIỂNG TNC'!A57)</f>
        <v/>
      </c>
      <c r="B4081">
        <f>IF('📋 MIỂNG TNC'!A57="","",'📋 MIỂNG TNC'!P57)</f>
        <v/>
      </c>
      <c r="C4081">
        <f>IF('📋 MIỂNG TNC'!A57="","","Miểng")</f>
        <v/>
      </c>
      <c r="D4081">
        <f>IF('📋 MIỂNG TNC'!A57="","",'📋 MIỂNG TNC'!H57)</f>
        <v/>
      </c>
      <c r="E4081" s="37" t="e">
        <v>#VALUE!</v>
      </c>
      <c r="F4081" s="37">
        <f>IF('📋 MIỂNG TNC'!A57="","",'📋 MIỂNG TNC'!J57)</f>
        <v/>
      </c>
      <c r="G4081" s="37">
        <f>IF('📋 MIỂNG TNC'!A57="","",'📋 MIỂNG TNC'!K57)</f>
        <v/>
      </c>
      <c r="H4081">
        <f>IF('📋 MIỂNG TNC'!A57="","",'📋 MIỂNG TNC'!L57)</f>
        <v/>
      </c>
      <c r="I4081">
        <f>IF('📋 MIỂNG TNC'!A57="","",'📋 MIỂNG TNC'!M57)</f>
        <v/>
      </c>
      <c r="J4081">
        <f>IF('📋 MIỂNG TNC'!A57="","",'📋 MIỂNG TNC'!D57)</f>
        <v/>
      </c>
      <c r="L4081">
        <f>N(L4080)+IF(AND('🔎 TRA CỨU NHANH'!$C$2&lt;&gt;"",OR(ISNUMBER(SEARCH('🔎 TRA CỨU NHANH'!$C$2,$A4081)),ISNUMBER(SEARCH('🔎 TRA CỨU NHANH'!$C$2,$B4081)))),1,0)</f>
        <v/>
      </c>
      <c r="M4081">
        <f>IF(L4081&gt;N(L4080),L4081,"")</f>
        <v/>
      </c>
      <c r="N4081">
        <f>N(N4080)+IF(AND('💰 BÁO GIÁ'!$C$27&lt;&gt;"",OR(ISNUMBER(SEARCH('💰 BÁO GIÁ'!$C$27,$A4081)),ISNUMBER(SEARCH('💰 BÁO GIÁ'!$C$27,$B4081)))),1,0)</f>
        <v/>
      </c>
      <c r="O4081">
        <f>IF(N4081&gt;N(N4080),N4081,"")</f>
        <v/>
      </c>
    </row>
    <row r="4082">
      <c r="A4082">
        <f>IF('📋 MIỂNG TNC'!A58="","",'📋 MIỂNG TNC'!A58)</f>
        <v/>
      </c>
      <c r="B4082">
        <f>IF('📋 MIỂNG TNC'!A58="","",'📋 MIỂNG TNC'!P58)</f>
        <v/>
      </c>
      <c r="C4082">
        <f>IF('📋 MIỂNG TNC'!A58="","","Miểng")</f>
        <v/>
      </c>
      <c r="D4082">
        <f>IF('📋 MIỂNG TNC'!A58="","",'📋 MIỂNG TNC'!H58)</f>
        <v/>
      </c>
      <c r="E4082" s="37" t="e">
        <v>#VALUE!</v>
      </c>
      <c r="F4082" s="37">
        <f>IF('📋 MIỂNG TNC'!A58="","",'📋 MIỂNG TNC'!J58)</f>
        <v/>
      </c>
      <c r="G4082" s="37">
        <f>IF('📋 MIỂNG TNC'!A58="","",'📋 MIỂNG TNC'!K58)</f>
        <v/>
      </c>
      <c r="H4082" s="37">
        <f>IF('📋 MIỂNG TNC'!A58="","",'📋 MIỂNG TNC'!L58)</f>
        <v/>
      </c>
      <c r="I4082">
        <f>IF('📋 MIỂNG TNC'!A58="","",'📋 MIỂNG TNC'!M58)</f>
        <v/>
      </c>
      <c r="J4082">
        <f>IF('📋 MIỂNG TNC'!A58="","",'📋 MIỂNG TNC'!D58)</f>
        <v/>
      </c>
      <c r="L4082">
        <f>N(L4081)+IF(AND('🔎 TRA CỨU NHANH'!$C$2&lt;&gt;"",OR(ISNUMBER(SEARCH('🔎 TRA CỨU NHANH'!$C$2,$A4082)),ISNUMBER(SEARCH('🔎 TRA CỨU NHANH'!$C$2,$B4082)))),1,0)</f>
        <v/>
      </c>
      <c r="M4082">
        <f>IF(L4082&gt;N(L4081),L4082,"")</f>
        <v/>
      </c>
      <c r="N4082">
        <f>N(N4081)+IF(AND('💰 BÁO GIÁ'!$C$27&lt;&gt;"",OR(ISNUMBER(SEARCH('💰 BÁO GIÁ'!$C$27,$A4082)),ISNUMBER(SEARCH('💰 BÁO GIÁ'!$C$27,$B4082)))),1,0)</f>
        <v/>
      </c>
      <c r="O4082">
        <f>IF(N4082&gt;N(N4081),N4082,"")</f>
        <v/>
      </c>
    </row>
    <row r="4083">
      <c r="A4083">
        <f>IF('📋 MIỂNG TNC'!A59="","",'📋 MIỂNG TNC'!A59)</f>
        <v/>
      </c>
      <c r="B4083">
        <f>IF('📋 MIỂNG TNC'!A59="","",'📋 MIỂNG TNC'!P59)</f>
        <v/>
      </c>
      <c r="C4083">
        <f>IF('📋 MIỂNG TNC'!A59="","","Miểng")</f>
        <v/>
      </c>
      <c r="D4083">
        <f>IF('📋 MIỂNG TNC'!A59="","",'📋 MIỂNG TNC'!H59)</f>
        <v/>
      </c>
      <c r="E4083" s="37" t="e">
        <v>#VALUE!</v>
      </c>
      <c r="F4083" s="37">
        <f>IF('📋 MIỂNG TNC'!A59="","",'📋 MIỂNG TNC'!J59)</f>
        <v/>
      </c>
      <c r="G4083" s="37">
        <f>IF('📋 MIỂNG TNC'!A59="","",'📋 MIỂNG TNC'!K59)</f>
        <v/>
      </c>
      <c r="H4083" s="37">
        <f>IF('📋 MIỂNG TNC'!A59="","",'📋 MIỂNG TNC'!L59)</f>
        <v/>
      </c>
      <c r="I4083">
        <f>IF('📋 MIỂNG TNC'!A59="","",'📋 MIỂNG TNC'!M59)</f>
        <v/>
      </c>
      <c r="J4083">
        <f>IF('📋 MIỂNG TNC'!A59="","",'📋 MIỂNG TNC'!D59)</f>
        <v/>
      </c>
      <c r="L4083">
        <f>N(L4082)+IF(AND('🔎 TRA CỨU NHANH'!$C$2&lt;&gt;"",OR(ISNUMBER(SEARCH('🔎 TRA CỨU NHANH'!$C$2,$A4083)),ISNUMBER(SEARCH('🔎 TRA CỨU NHANH'!$C$2,$B4083)))),1,0)</f>
        <v/>
      </c>
      <c r="M4083">
        <f>IF(L4083&gt;N(L4082),L4083,"")</f>
        <v/>
      </c>
      <c r="N4083">
        <f>N(N4082)+IF(AND('💰 BÁO GIÁ'!$C$27&lt;&gt;"",OR(ISNUMBER(SEARCH('💰 BÁO GIÁ'!$C$27,$A4083)),ISNUMBER(SEARCH('💰 BÁO GIÁ'!$C$27,$B4083)))),1,0)</f>
        <v/>
      </c>
      <c r="O4083">
        <f>IF(N4083&gt;N(N4082),N4083,"")</f>
        <v/>
      </c>
    </row>
    <row r="4084">
      <c r="A4084">
        <f>IF('📋 MIỂNG TNC'!A60="","",'📋 MIỂNG TNC'!A60)</f>
        <v/>
      </c>
      <c r="B4084">
        <f>IF('📋 MIỂNG TNC'!A60="","",'📋 MIỂNG TNC'!P60)</f>
        <v/>
      </c>
      <c r="C4084">
        <f>IF('📋 MIỂNG TNC'!A60="","","Miểng")</f>
        <v/>
      </c>
      <c r="D4084">
        <f>IF('📋 MIỂNG TNC'!A60="","",'📋 MIỂNG TNC'!H60)</f>
        <v/>
      </c>
      <c r="E4084" s="37" t="e">
        <v>#VALUE!</v>
      </c>
      <c r="F4084" s="37">
        <f>IF('📋 MIỂNG TNC'!A60="","",'📋 MIỂNG TNC'!J60)</f>
        <v/>
      </c>
      <c r="G4084" s="37">
        <f>IF('📋 MIỂNG TNC'!A60="","",'📋 MIỂNG TNC'!K60)</f>
        <v/>
      </c>
      <c r="H4084" s="37">
        <f>IF('📋 MIỂNG TNC'!A60="","",'📋 MIỂNG TNC'!L60)</f>
        <v/>
      </c>
      <c r="I4084">
        <f>IF('📋 MIỂNG TNC'!A60="","",'📋 MIỂNG TNC'!M60)</f>
        <v/>
      </c>
      <c r="J4084">
        <f>IF('📋 MIỂNG TNC'!A60="","",'📋 MIỂNG TNC'!D60)</f>
        <v/>
      </c>
      <c r="L4084">
        <f>N(L4083)+IF(AND('🔎 TRA CỨU NHANH'!$C$2&lt;&gt;"",OR(ISNUMBER(SEARCH('🔎 TRA CỨU NHANH'!$C$2,$A4084)),ISNUMBER(SEARCH('🔎 TRA CỨU NHANH'!$C$2,$B4084)))),1,0)</f>
        <v/>
      </c>
      <c r="M4084">
        <f>IF(L4084&gt;N(L4083),L4084,"")</f>
        <v/>
      </c>
      <c r="N4084">
        <f>N(N4083)+IF(AND('💰 BÁO GIÁ'!$C$27&lt;&gt;"",OR(ISNUMBER(SEARCH('💰 BÁO GIÁ'!$C$27,$A4084)),ISNUMBER(SEARCH('💰 BÁO GIÁ'!$C$27,$B4084)))),1,0)</f>
        <v/>
      </c>
      <c r="O4084">
        <f>IF(N4084&gt;N(N4083),N4084,"")</f>
        <v/>
      </c>
    </row>
    <row r="4085">
      <c r="A4085">
        <f>IF('📋 MIỂNG TNC'!A61="","",'📋 MIỂNG TNC'!A61)</f>
        <v/>
      </c>
      <c r="B4085">
        <f>IF('📋 MIỂNG TNC'!A61="","",'📋 MIỂNG TNC'!P61)</f>
        <v/>
      </c>
      <c r="C4085">
        <f>IF('📋 MIỂNG TNC'!A61="","","Miểng")</f>
        <v/>
      </c>
      <c r="D4085">
        <f>IF('📋 MIỂNG TNC'!A61="","",'📋 MIỂNG TNC'!H61)</f>
        <v/>
      </c>
      <c r="E4085" s="37" t="e">
        <v>#VALUE!</v>
      </c>
      <c r="F4085" s="37">
        <f>IF('📋 MIỂNG TNC'!A61="","",'📋 MIỂNG TNC'!J61)</f>
        <v/>
      </c>
      <c r="G4085" s="37">
        <f>IF('📋 MIỂNG TNC'!A61="","",'📋 MIỂNG TNC'!K61)</f>
        <v/>
      </c>
      <c r="H4085">
        <f>IF('📋 MIỂNG TNC'!A61="","",'📋 MIỂNG TNC'!L61)</f>
        <v/>
      </c>
      <c r="I4085">
        <f>IF('📋 MIỂNG TNC'!A61="","",'📋 MIỂNG TNC'!M61)</f>
        <v/>
      </c>
      <c r="J4085">
        <f>IF('📋 MIỂNG TNC'!A61="","",'📋 MIỂNG TNC'!D61)</f>
        <v/>
      </c>
      <c r="L4085">
        <f>N(L4084)+IF(AND('🔎 TRA CỨU NHANH'!$C$2&lt;&gt;"",OR(ISNUMBER(SEARCH('🔎 TRA CỨU NHANH'!$C$2,$A4085)),ISNUMBER(SEARCH('🔎 TRA CỨU NHANH'!$C$2,$B4085)))),1,0)</f>
        <v/>
      </c>
      <c r="M4085">
        <f>IF(L4085&gt;N(L4084),L4085,"")</f>
        <v/>
      </c>
      <c r="N4085">
        <f>N(N4084)+IF(AND('💰 BÁO GIÁ'!$C$27&lt;&gt;"",OR(ISNUMBER(SEARCH('💰 BÁO GIÁ'!$C$27,$A4085)),ISNUMBER(SEARCH('💰 BÁO GIÁ'!$C$27,$B4085)))),1,0)</f>
        <v/>
      </c>
      <c r="O4085">
        <f>IF(N4085&gt;N(N4084),N4085,"")</f>
        <v/>
      </c>
    </row>
    <row r="4086">
      <c r="A4086">
        <f>IF('📋 MIỂNG TNC'!A62="","",'📋 MIỂNG TNC'!A62)</f>
        <v/>
      </c>
      <c r="B4086">
        <f>IF('📋 MIỂNG TNC'!A62="","",'📋 MIỂNG TNC'!P62)</f>
        <v/>
      </c>
      <c r="C4086">
        <f>IF('📋 MIỂNG TNC'!A62="","","Miểng")</f>
        <v/>
      </c>
      <c r="D4086">
        <f>IF('📋 MIỂNG TNC'!A62="","",'📋 MIỂNG TNC'!H62)</f>
        <v/>
      </c>
      <c r="E4086" s="37" t="e">
        <v>#VALUE!</v>
      </c>
      <c r="F4086" s="37">
        <f>IF('📋 MIỂNG TNC'!A62="","",'📋 MIỂNG TNC'!J62)</f>
        <v/>
      </c>
      <c r="G4086" s="37">
        <f>IF('📋 MIỂNG TNC'!A62="","",'📋 MIỂNG TNC'!K62)</f>
        <v/>
      </c>
      <c r="H4086">
        <f>IF('📋 MIỂNG TNC'!A62="","",'📋 MIỂNG TNC'!L62)</f>
        <v/>
      </c>
      <c r="I4086">
        <f>IF('📋 MIỂNG TNC'!A62="","",'📋 MIỂNG TNC'!M62)</f>
        <v/>
      </c>
      <c r="J4086">
        <f>IF('📋 MIỂNG TNC'!A62="","",'📋 MIỂNG TNC'!D62)</f>
        <v/>
      </c>
      <c r="L4086">
        <f>N(L4085)+IF(AND('🔎 TRA CỨU NHANH'!$C$2&lt;&gt;"",OR(ISNUMBER(SEARCH('🔎 TRA CỨU NHANH'!$C$2,$A4086)),ISNUMBER(SEARCH('🔎 TRA CỨU NHANH'!$C$2,$B4086)))),1,0)</f>
        <v/>
      </c>
      <c r="M4086">
        <f>IF(L4086&gt;N(L4085),L4086,"")</f>
        <v/>
      </c>
      <c r="N4086">
        <f>N(N4085)+IF(AND('💰 BÁO GIÁ'!$C$27&lt;&gt;"",OR(ISNUMBER(SEARCH('💰 BÁO GIÁ'!$C$27,$A4086)),ISNUMBER(SEARCH('💰 BÁO GIÁ'!$C$27,$B4086)))),1,0)</f>
        <v/>
      </c>
      <c r="O4086">
        <f>IF(N4086&gt;N(N4085),N4086,"")</f>
        <v/>
      </c>
    </row>
    <row r="4087">
      <c r="A4087">
        <f>IF('📋 MIỂNG TNC'!A63="","",'📋 MIỂNG TNC'!A63)</f>
        <v/>
      </c>
      <c r="B4087">
        <f>IF('📋 MIỂNG TNC'!A63="","",'📋 MIỂNG TNC'!P63)</f>
        <v/>
      </c>
      <c r="C4087">
        <f>IF('📋 MIỂNG TNC'!A63="","","Miểng")</f>
        <v/>
      </c>
      <c r="D4087">
        <f>IF('📋 MIỂNG TNC'!A63="","",'📋 MIỂNG TNC'!H63)</f>
        <v/>
      </c>
      <c r="E4087" s="37" t="e">
        <v>#VALUE!</v>
      </c>
      <c r="F4087" s="37">
        <f>IF('📋 MIỂNG TNC'!A63="","",'📋 MIỂNG TNC'!J63)</f>
        <v/>
      </c>
      <c r="G4087" s="37">
        <f>IF('📋 MIỂNG TNC'!A63="","",'📋 MIỂNG TNC'!K63)</f>
        <v/>
      </c>
      <c r="H4087" s="37">
        <f>IF('📋 MIỂNG TNC'!A63="","",'📋 MIỂNG TNC'!L63)</f>
        <v/>
      </c>
      <c r="I4087">
        <f>IF('📋 MIỂNG TNC'!A63="","",'📋 MIỂNG TNC'!M63)</f>
        <v/>
      </c>
      <c r="J4087">
        <f>IF('📋 MIỂNG TNC'!A63="","",'📋 MIỂNG TNC'!D63)</f>
        <v/>
      </c>
      <c r="L4087">
        <f>N(L4086)+IF(AND('🔎 TRA CỨU NHANH'!$C$2&lt;&gt;"",OR(ISNUMBER(SEARCH('🔎 TRA CỨU NHANH'!$C$2,$A4087)),ISNUMBER(SEARCH('🔎 TRA CỨU NHANH'!$C$2,$B4087)))),1,0)</f>
        <v/>
      </c>
      <c r="M4087">
        <f>IF(L4087&gt;N(L4086),L4087,"")</f>
        <v/>
      </c>
      <c r="N4087">
        <f>N(N4086)+IF(AND('💰 BÁO GIÁ'!$C$27&lt;&gt;"",OR(ISNUMBER(SEARCH('💰 BÁO GIÁ'!$C$27,$A4087)),ISNUMBER(SEARCH('💰 BÁO GIÁ'!$C$27,$B4087)))),1,0)</f>
        <v/>
      </c>
      <c r="O4087">
        <f>IF(N4087&gt;N(N4086),N4087,"")</f>
        <v/>
      </c>
    </row>
    <row r="4088">
      <c r="A4088">
        <f>IF('📋 MIỂNG TNC'!A64="","",'📋 MIỂNG TNC'!A64)</f>
        <v/>
      </c>
      <c r="B4088">
        <f>IF('📋 MIỂNG TNC'!A64="","",'📋 MIỂNG TNC'!P64)</f>
        <v/>
      </c>
      <c r="C4088">
        <f>IF('📋 MIỂNG TNC'!A64="","","Miểng")</f>
        <v/>
      </c>
      <c r="D4088">
        <f>IF('📋 MIỂNG TNC'!A64="","",'📋 MIỂNG TNC'!H64)</f>
        <v/>
      </c>
      <c r="E4088" s="37" t="e">
        <v>#VALUE!</v>
      </c>
      <c r="F4088" s="37">
        <f>IF('📋 MIỂNG TNC'!A64="","",'📋 MIỂNG TNC'!J64)</f>
        <v/>
      </c>
      <c r="G4088" s="37">
        <f>IF('📋 MIỂNG TNC'!A64="","",'📋 MIỂNG TNC'!K64)</f>
        <v/>
      </c>
      <c r="H4088" s="37">
        <f>IF('📋 MIỂNG TNC'!A64="","",'📋 MIỂNG TNC'!L64)</f>
        <v/>
      </c>
      <c r="I4088">
        <f>IF('📋 MIỂNG TNC'!A64="","",'📋 MIỂNG TNC'!M64)</f>
        <v/>
      </c>
      <c r="J4088">
        <f>IF('📋 MIỂNG TNC'!A64="","",'📋 MIỂNG TNC'!D64)</f>
        <v/>
      </c>
      <c r="L4088">
        <f>N(L4087)+IF(AND('🔎 TRA CỨU NHANH'!$C$2&lt;&gt;"",OR(ISNUMBER(SEARCH('🔎 TRA CỨU NHANH'!$C$2,$A4088)),ISNUMBER(SEARCH('🔎 TRA CỨU NHANH'!$C$2,$B4088)))),1,0)</f>
        <v/>
      </c>
      <c r="M4088">
        <f>IF(L4088&gt;N(L4087),L4088,"")</f>
        <v/>
      </c>
      <c r="N4088">
        <f>N(N4087)+IF(AND('💰 BÁO GIÁ'!$C$27&lt;&gt;"",OR(ISNUMBER(SEARCH('💰 BÁO GIÁ'!$C$27,$A4088)),ISNUMBER(SEARCH('💰 BÁO GIÁ'!$C$27,$B4088)))),1,0)</f>
        <v/>
      </c>
      <c r="O4088">
        <f>IF(N4088&gt;N(N4087),N4088,"")</f>
        <v/>
      </c>
    </row>
    <row r="4089">
      <c r="A4089">
        <f>IF('📋 MIỂNG TNC'!A65="","",'📋 MIỂNG TNC'!A65)</f>
        <v/>
      </c>
      <c r="B4089">
        <f>IF('📋 MIỂNG TNC'!A65="","",'📋 MIỂNG TNC'!P65)</f>
        <v/>
      </c>
      <c r="C4089">
        <f>IF('📋 MIỂNG TNC'!A65="","","Miểng")</f>
        <v/>
      </c>
      <c r="D4089">
        <f>IF('📋 MIỂNG TNC'!A65="","",'📋 MIỂNG TNC'!H65)</f>
        <v/>
      </c>
      <c r="E4089" s="37" t="e">
        <v>#VALUE!</v>
      </c>
      <c r="F4089" s="37">
        <f>IF('📋 MIỂNG TNC'!A65="","",'📋 MIỂNG TNC'!J65)</f>
        <v/>
      </c>
      <c r="G4089" s="37">
        <f>IF('📋 MIỂNG TNC'!A65="","",'📋 MIỂNG TNC'!K65)</f>
        <v/>
      </c>
      <c r="H4089">
        <f>IF('📋 MIỂNG TNC'!A65="","",'📋 MIỂNG TNC'!L65)</f>
        <v/>
      </c>
      <c r="I4089">
        <f>IF('📋 MIỂNG TNC'!A65="","",'📋 MIỂNG TNC'!M65)</f>
        <v/>
      </c>
      <c r="J4089">
        <f>IF('📋 MIỂNG TNC'!A65="","",'📋 MIỂNG TNC'!D65)</f>
        <v/>
      </c>
      <c r="L4089">
        <f>N(L4088)+IF(AND('🔎 TRA CỨU NHANH'!$C$2&lt;&gt;"",OR(ISNUMBER(SEARCH('🔎 TRA CỨU NHANH'!$C$2,$A4089)),ISNUMBER(SEARCH('🔎 TRA CỨU NHANH'!$C$2,$B4089)))),1,0)</f>
        <v/>
      </c>
      <c r="M4089">
        <f>IF(L4089&gt;N(L4088),L4089,"")</f>
        <v/>
      </c>
      <c r="N4089">
        <f>N(N4088)+IF(AND('💰 BÁO GIÁ'!$C$27&lt;&gt;"",OR(ISNUMBER(SEARCH('💰 BÁO GIÁ'!$C$27,$A4089)),ISNUMBER(SEARCH('💰 BÁO GIÁ'!$C$27,$B4089)))),1,0)</f>
        <v/>
      </c>
      <c r="O4089">
        <f>IF(N4089&gt;N(N4088),N4089,"")</f>
        <v/>
      </c>
    </row>
    <row r="4090">
      <c r="A4090">
        <f>IF('📋 MIỂNG TNC'!A66="","",'📋 MIỂNG TNC'!A66)</f>
        <v/>
      </c>
      <c r="B4090">
        <f>IF('📋 MIỂNG TNC'!A66="","",'📋 MIỂNG TNC'!P66)</f>
        <v/>
      </c>
      <c r="C4090">
        <f>IF('📋 MIỂNG TNC'!A66="","","Miểng")</f>
        <v/>
      </c>
      <c r="D4090">
        <f>IF('📋 MIỂNG TNC'!A66="","",'📋 MIỂNG TNC'!H66)</f>
        <v/>
      </c>
      <c r="E4090" s="37" t="e">
        <v>#VALUE!</v>
      </c>
      <c r="F4090" s="37">
        <f>IF('📋 MIỂNG TNC'!A66="","",'📋 MIỂNG TNC'!J66)</f>
        <v/>
      </c>
      <c r="G4090" s="37">
        <f>IF('📋 MIỂNG TNC'!A66="","",'📋 MIỂNG TNC'!K66)</f>
        <v/>
      </c>
      <c r="H4090">
        <f>IF('📋 MIỂNG TNC'!A66="","",'📋 MIỂNG TNC'!L66)</f>
        <v/>
      </c>
      <c r="I4090">
        <f>IF('📋 MIỂNG TNC'!A66="","",'📋 MIỂNG TNC'!M66)</f>
        <v/>
      </c>
      <c r="J4090">
        <f>IF('📋 MIỂNG TNC'!A66="","",'📋 MIỂNG TNC'!D66)</f>
        <v/>
      </c>
      <c r="L4090">
        <f>N(L4089)+IF(AND('🔎 TRA CỨU NHANH'!$C$2&lt;&gt;"",OR(ISNUMBER(SEARCH('🔎 TRA CỨU NHANH'!$C$2,$A4090)),ISNUMBER(SEARCH('🔎 TRA CỨU NHANH'!$C$2,$B4090)))),1,0)</f>
        <v/>
      </c>
      <c r="M4090">
        <f>IF(L4090&gt;N(L4089),L4090,"")</f>
        <v/>
      </c>
      <c r="N4090">
        <f>N(N4089)+IF(AND('💰 BÁO GIÁ'!$C$27&lt;&gt;"",OR(ISNUMBER(SEARCH('💰 BÁO GIÁ'!$C$27,$A4090)),ISNUMBER(SEARCH('💰 BÁO GIÁ'!$C$27,$B4090)))),1,0)</f>
        <v/>
      </c>
      <c r="O4090">
        <f>IF(N4090&gt;N(N4089),N4090,"")</f>
        <v/>
      </c>
    </row>
    <row r="4091">
      <c r="A4091">
        <f>IF('📋 MIỂNG TNC'!A67="","",'📋 MIỂNG TNC'!A67)</f>
        <v/>
      </c>
      <c r="B4091">
        <f>IF('📋 MIỂNG TNC'!A67="","",'📋 MIỂNG TNC'!P67)</f>
        <v/>
      </c>
      <c r="C4091">
        <f>IF('📋 MIỂNG TNC'!A67="","","Miểng")</f>
        <v/>
      </c>
      <c r="D4091">
        <f>IF('📋 MIỂNG TNC'!A67="","",'📋 MIỂNG TNC'!H67)</f>
        <v/>
      </c>
      <c r="E4091" s="37" t="e">
        <v>#VALUE!</v>
      </c>
      <c r="F4091" s="37">
        <f>IF('📋 MIỂNG TNC'!A67="","",'📋 MIỂNG TNC'!J67)</f>
        <v/>
      </c>
      <c r="G4091" s="37">
        <f>IF('📋 MIỂNG TNC'!A67="","",'📋 MIỂNG TNC'!K67)</f>
        <v/>
      </c>
      <c r="H4091">
        <f>IF('📋 MIỂNG TNC'!A67="","",'📋 MIỂNG TNC'!L67)</f>
        <v/>
      </c>
      <c r="I4091">
        <f>IF('📋 MIỂNG TNC'!A67="","",'📋 MIỂNG TNC'!M67)</f>
        <v/>
      </c>
      <c r="J4091">
        <f>IF('📋 MIỂNG TNC'!A67="","",'📋 MIỂNG TNC'!D67)</f>
        <v/>
      </c>
      <c r="L4091">
        <f>N(L4090)+IF(AND('🔎 TRA CỨU NHANH'!$C$2&lt;&gt;"",OR(ISNUMBER(SEARCH('🔎 TRA CỨU NHANH'!$C$2,$A4091)),ISNUMBER(SEARCH('🔎 TRA CỨU NHANH'!$C$2,$B4091)))),1,0)</f>
        <v/>
      </c>
      <c r="M4091">
        <f>IF(L4091&gt;N(L4090),L4091,"")</f>
        <v/>
      </c>
      <c r="N4091">
        <f>N(N4090)+IF(AND('💰 BÁO GIÁ'!$C$27&lt;&gt;"",OR(ISNUMBER(SEARCH('💰 BÁO GIÁ'!$C$27,$A4091)),ISNUMBER(SEARCH('💰 BÁO GIÁ'!$C$27,$B4091)))),1,0)</f>
        <v/>
      </c>
      <c r="O4091">
        <f>IF(N4091&gt;N(N4090),N4091,"")</f>
        <v/>
      </c>
    </row>
    <row r="4092">
      <c r="A4092">
        <f>IF('📋 MIỂNG TNC'!A68="","",'📋 MIỂNG TNC'!A68)</f>
        <v/>
      </c>
      <c r="B4092">
        <f>IF('📋 MIỂNG TNC'!A68="","",'📋 MIỂNG TNC'!P68)</f>
        <v/>
      </c>
      <c r="C4092">
        <f>IF('📋 MIỂNG TNC'!A68="","","Miểng")</f>
        <v/>
      </c>
      <c r="D4092">
        <f>IF('📋 MIỂNG TNC'!A68="","",'📋 MIỂNG TNC'!H68)</f>
        <v/>
      </c>
      <c r="E4092" s="37" t="e">
        <v>#VALUE!</v>
      </c>
      <c r="F4092" s="37">
        <f>IF('📋 MIỂNG TNC'!A68="","",'📋 MIỂNG TNC'!J68)</f>
        <v/>
      </c>
      <c r="G4092" s="37">
        <f>IF('📋 MIỂNG TNC'!A68="","",'📋 MIỂNG TNC'!K68)</f>
        <v/>
      </c>
      <c r="H4092" s="37">
        <f>IF('📋 MIỂNG TNC'!A68="","",'📋 MIỂNG TNC'!L68)</f>
        <v/>
      </c>
      <c r="I4092">
        <f>IF('📋 MIỂNG TNC'!A68="","",'📋 MIỂNG TNC'!M68)</f>
        <v/>
      </c>
      <c r="J4092">
        <f>IF('📋 MIỂNG TNC'!A68="","",'📋 MIỂNG TNC'!D68)</f>
        <v/>
      </c>
      <c r="L4092">
        <f>N(L4091)+IF(AND('🔎 TRA CỨU NHANH'!$C$2&lt;&gt;"",OR(ISNUMBER(SEARCH('🔎 TRA CỨU NHANH'!$C$2,$A4092)),ISNUMBER(SEARCH('🔎 TRA CỨU NHANH'!$C$2,$B4092)))),1,0)</f>
        <v/>
      </c>
      <c r="M4092">
        <f>IF(L4092&gt;N(L4091),L4092,"")</f>
        <v/>
      </c>
      <c r="N4092">
        <f>N(N4091)+IF(AND('💰 BÁO GIÁ'!$C$27&lt;&gt;"",OR(ISNUMBER(SEARCH('💰 BÁO GIÁ'!$C$27,$A4092)),ISNUMBER(SEARCH('💰 BÁO GIÁ'!$C$27,$B4092)))),1,0)</f>
        <v/>
      </c>
      <c r="O4092">
        <f>IF(N4092&gt;N(N4091),N4092,"")</f>
        <v/>
      </c>
    </row>
    <row r="4093">
      <c r="A4093">
        <f>IF('📋 MIỂNG TNC'!A69="","",'📋 MIỂNG TNC'!A69)</f>
        <v/>
      </c>
      <c r="B4093">
        <f>IF('📋 MIỂNG TNC'!A69="","",'📋 MIỂNG TNC'!P69)</f>
        <v/>
      </c>
      <c r="C4093">
        <f>IF('📋 MIỂNG TNC'!A69="","","Miểng")</f>
        <v/>
      </c>
      <c r="D4093">
        <f>IF('📋 MIỂNG TNC'!A69="","",'📋 MIỂNG TNC'!H69)</f>
        <v/>
      </c>
      <c r="E4093" s="37" t="e">
        <v>#VALUE!</v>
      </c>
      <c r="F4093" s="37">
        <f>IF('📋 MIỂNG TNC'!A69="","",'📋 MIỂNG TNC'!J69)</f>
        <v/>
      </c>
      <c r="G4093" s="37">
        <f>IF('📋 MIỂNG TNC'!A69="","",'📋 MIỂNG TNC'!K69)</f>
        <v/>
      </c>
      <c r="H4093" s="37">
        <f>IF('📋 MIỂNG TNC'!A69="","",'📋 MIỂNG TNC'!L69)</f>
        <v/>
      </c>
      <c r="I4093">
        <f>IF('📋 MIỂNG TNC'!A69="","",'📋 MIỂNG TNC'!M69)</f>
        <v/>
      </c>
      <c r="J4093">
        <f>IF('📋 MIỂNG TNC'!A69="","",'📋 MIỂNG TNC'!D69)</f>
        <v/>
      </c>
      <c r="L4093">
        <f>N(L4092)+IF(AND('🔎 TRA CỨU NHANH'!$C$2&lt;&gt;"",OR(ISNUMBER(SEARCH('🔎 TRA CỨU NHANH'!$C$2,$A4093)),ISNUMBER(SEARCH('🔎 TRA CỨU NHANH'!$C$2,$B4093)))),1,0)</f>
        <v/>
      </c>
      <c r="M4093">
        <f>IF(L4093&gt;N(L4092),L4093,"")</f>
        <v/>
      </c>
      <c r="N4093">
        <f>N(N4092)+IF(AND('💰 BÁO GIÁ'!$C$27&lt;&gt;"",OR(ISNUMBER(SEARCH('💰 BÁO GIÁ'!$C$27,$A4093)),ISNUMBER(SEARCH('💰 BÁO GIÁ'!$C$27,$B4093)))),1,0)</f>
        <v/>
      </c>
      <c r="O4093">
        <f>IF(N4093&gt;N(N4092),N4093,"")</f>
        <v/>
      </c>
    </row>
    <row r="4094">
      <c r="A4094">
        <f>IF('📋 MIỂNG TNC'!A70="","",'📋 MIỂNG TNC'!A70)</f>
        <v/>
      </c>
      <c r="B4094">
        <f>IF('📋 MIỂNG TNC'!A70="","",'📋 MIỂNG TNC'!P70)</f>
        <v/>
      </c>
      <c r="C4094">
        <f>IF('📋 MIỂNG TNC'!A70="","","Miểng")</f>
        <v/>
      </c>
      <c r="D4094">
        <f>IF('📋 MIỂNG TNC'!A70="","",'📋 MIỂNG TNC'!H70)</f>
        <v/>
      </c>
      <c r="E4094" s="37" t="e">
        <v>#VALUE!</v>
      </c>
      <c r="F4094" s="37">
        <f>IF('📋 MIỂNG TNC'!A70="","",'📋 MIỂNG TNC'!J70)</f>
        <v/>
      </c>
      <c r="G4094" s="37">
        <f>IF('📋 MIỂNG TNC'!A70="","",'📋 MIỂNG TNC'!K70)</f>
        <v/>
      </c>
      <c r="H4094" s="37">
        <f>IF('📋 MIỂNG TNC'!A70="","",'📋 MIỂNG TNC'!L70)</f>
        <v/>
      </c>
      <c r="I4094">
        <f>IF('📋 MIỂNG TNC'!A70="","",'📋 MIỂNG TNC'!M70)</f>
        <v/>
      </c>
      <c r="J4094">
        <f>IF('📋 MIỂNG TNC'!A70="","",'📋 MIỂNG TNC'!D70)</f>
        <v/>
      </c>
      <c r="L4094">
        <f>N(L4093)+IF(AND('🔎 TRA CỨU NHANH'!$C$2&lt;&gt;"",OR(ISNUMBER(SEARCH('🔎 TRA CỨU NHANH'!$C$2,$A4094)),ISNUMBER(SEARCH('🔎 TRA CỨU NHANH'!$C$2,$B4094)))),1,0)</f>
        <v/>
      </c>
      <c r="M4094">
        <f>IF(L4094&gt;N(L4093),L4094,"")</f>
        <v/>
      </c>
      <c r="N4094">
        <f>N(N4093)+IF(AND('💰 BÁO GIÁ'!$C$27&lt;&gt;"",OR(ISNUMBER(SEARCH('💰 BÁO GIÁ'!$C$27,$A4094)),ISNUMBER(SEARCH('💰 BÁO GIÁ'!$C$27,$B4094)))),1,0)</f>
        <v/>
      </c>
      <c r="O4094">
        <f>IF(N4094&gt;N(N4093),N4094,"")</f>
        <v/>
      </c>
    </row>
    <row r="4095">
      <c r="A4095">
        <f>IF('📋 MIỂNG TNC'!A71="","",'📋 MIỂNG TNC'!A71)</f>
        <v/>
      </c>
      <c r="B4095">
        <f>IF('📋 MIỂNG TNC'!A71="","",'📋 MIỂNG TNC'!P71)</f>
        <v/>
      </c>
      <c r="C4095">
        <f>IF('📋 MIỂNG TNC'!A71="","","Miểng")</f>
        <v/>
      </c>
      <c r="D4095">
        <f>IF('📋 MIỂNG TNC'!A71="","",'📋 MIỂNG TNC'!H71)</f>
        <v/>
      </c>
      <c r="E4095" s="37" t="e">
        <v>#VALUE!</v>
      </c>
      <c r="F4095" s="37">
        <f>IF('📋 MIỂNG TNC'!A71="","",'📋 MIỂNG TNC'!J71)</f>
        <v/>
      </c>
      <c r="G4095" s="37">
        <f>IF('📋 MIỂNG TNC'!A71="","",'📋 MIỂNG TNC'!K71)</f>
        <v/>
      </c>
      <c r="H4095">
        <f>IF('📋 MIỂNG TNC'!A71="","",'📋 MIỂNG TNC'!L71)</f>
        <v/>
      </c>
      <c r="I4095">
        <f>IF('📋 MIỂNG TNC'!A71="","",'📋 MIỂNG TNC'!M71)</f>
        <v/>
      </c>
      <c r="J4095">
        <f>IF('📋 MIỂNG TNC'!A71="","",'📋 MIỂNG TNC'!D71)</f>
        <v/>
      </c>
      <c r="L4095">
        <f>N(L4094)+IF(AND('🔎 TRA CỨU NHANH'!$C$2&lt;&gt;"",OR(ISNUMBER(SEARCH('🔎 TRA CỨU NHANH'!$C$2,$A4095)),ISNUMBER(SEARCH('🔎 TRA CỨU NHANH'!$C$2,$B4095)))),1,0)</f>
        <v/>
      </c>
      <c r="M4095">
        <f>IF(L4095&gt;N(L4094),L4095,"")</f>
        <v/>
      </c>
      <c r="N4095">
        <f>N(N4094)+IF(AND('💰 BÁO GIÁ'!$C$27&lt;&gt;"",OR(ISNUMBER(SEARCH('💰 BÁO GIÁ'!$C$27,$A4095)),ISNUMBER(SEARCH('💰 BÁO GIÁ'!$C$27,$B4095)))),1,0)</f>
        <v/>
      </c>
      <c r="O4095">
        <f>IF(N4095&gt;N(N4094),N4095,"")</f>
        <v/>
      </c>
    </row>
    <row r="4096">
      <c r="A4096">
        <f>IF('📋 MIỂNG TNC'!A72="","",'📋 MIỂNG TNC'!A72)</f>
        <v/>
      </c>
      <c r="B4096">
        <f>IF('📋 MIỂNG TNC'!A72="","",'📋 MIỂNG TNC'!P72)</f>
        <v/>
      </c>
      <c r="C4096">
        <f>IF('📋 MIỂNG TNC'!A72="","","Miểng")</f>
        <v/>
      </c>
      <c r="D4096">
        <f>IF('📋 MIỂNG TNC'!A72="","",'📋 MIỂNG TNC'!H72)</f>
        <v/>
      </c>
      <c r="E4096" s="37" t="e">
        <v>#VALUE!</v>
      </c>
      <c r="F4096" s="37">
        <f>IF('📋 MIỂNG TNC'!A72="","",'📋 MIỂNG TNC'!J72)</f>
        <v/>
      </c>
      <c r="G4096" s="37">
        <f>IF('📋 MIỂNG TNC'!A72="","",'📋 MIỂNG TNC'!K72)</f>
        <v/>
      </c>
      <c r="H4096">
        <f>IF('📋 MIỂNG TNC'!A72="","",'📋 MIỂNG TNC'!L72)</f>
        <v/>
      </c>
      <c r="I4096">
        <f>IF('📋 MIỂNG TNC'!A72="","",'📋 MIỂNG TNC'!M72)</f>
        <v/>
      </c>
      <c r="J4096">
        <f>IF('📋 MIỂNG TNC'!A72="","",'📋 MIỂNG TNC'!D72)</f>
        <v/>
      </c>
      <c r="L4096">
        <f>N(L4095)+IF(AND('🔎 TRA CỨU NHANH'!$C$2&lt;&gt;"",OR(ISNUMBER(SEARCH('🔎 TRA CỨU NHANH'!$C$2,$A4096)),ISNUMBER(SEARCH('🔎 TRA CỨU NHANH'!$C$2,$B4096)))),1,0)</f>
        <v/>
      </c>
      <c r="M4096">
        <f>IF(L4096&gt;N(L4095),L4096,"")</f>
        <v/>
      </c>
      <c r="N4096">
        <f>N(N4095)+IF(AND('💰 BÁO GIÁ'!$C$27&lt;&gt;"",OR(ISNUMBER(SEARCH('💰 BÁO GIÁ'!$C$27,$A4096)),ISNUMBER(SEARCH('💰 BÁO GIÁ'!$C$27,$B4096)))),1,0)</f>
        <v/>
      </c>
      <c r="O4096">
        <f>IF(N4096&gt;N(N4095),N4096,"")</f>
        <v/>
      </c>
    </row>
    <row r="4097">
      <c r="A4097">
        <f>IF('📋 MIỂNG TNC'!A73="","",'📋 MIỂNG TNC'!A73)</f>
        <v/>
      </c>
      <c r="B4097">
        <f>IF('📋 MIỂNG TNC'!A73="","",'📋 MIỂNG TNC'!P73)</f>
        <v/>
      </c>
      <c r="C4097">
        <f>IF('📋 MIỂNG TNC'!A73="","","Miểng")</f>
        <v/>
      </c>
      <c r="D4097">
        <f>IF('📋 MIỂNG TNC'!A73="","",'📋 MIỂNG TNC'!H73)</f>
        <v/>
      </c>
      <c r="E4097" s="37" t="e">
        <v>#VALUE!</v>
      </c>
      <c r="F4097" s="37">
        <f>IF('📋 MIỂNG TNC'!A73="","",'📋 MIỂNG TNC'!J73)</f>
        <v/>
      </c>
      <c r="G4097" s="37">
        <f>IF('📋 MIỂNG TNC'!A73="","",'📋 MIỂNG TNC'!K73)</f>
        <v/>
      </c>
      <c r="H4097" s="37">
        <f>IF('📋 MIỂNG TNC'!A73="","",'📋 MIỂNG TNC'!L73)</f>
        <v/>
      </c>
      <c r="I4097">
        <f>IF('📋 MIỂNG TNC'!A73="","",'📋 MIỂNG TNC'!M73)</f>
        <v/>
      </c>
      <c r="J4097">
        <f>IF('📋 MIỂNG TNC'!A73="","",'📋 MIỂNG TNC'!D73)</f>
        <v/>
      </c>
      <c r="L4097">
        <f>N(L4096)+IF(AND('🔎 TRA CỨU NHANH'!$C$2&lt;&gt;"",OR(ISNUMBER(SEARCH('🔎 TRA CỨU NHANH'!$C$2,$A4097)),ISNUMBER(SEARCH('🔎 TRA CỨU NHANH'!$C$2,$B4097)))),1,0)</f>
        <v/>
      </c>
      <c r="M4097">
        <f>IF(L4097&gt;N(L4096),L4097,"")</f>
        <v/>
      </c>
      <c r="N4097">
        <f>N(N4096)+IF(AND('💰 BÁO GIÁ'!$C$27&lt;&gt;"",OR(ISNUMBER(SEARCH('💰 BÁO GIÁ'!$C$27,$A4097)),ISNUMBER(SEARCH('💰 BÁO GIÁ'!$C$27,$B4097)))),1,0)</f>
        <v/>
      </c>
      <c r="O4097">
        <f>IF(N4097&gt;N(N4096),N4097,"")</f>
        <v/>
      </c>
    </row>
    <row r="4098">
      <c r="A4098">
        <f>IF('📋 MIỂNG TNC'!A74="","",'📋 MIỂNG TNC'!A74)</f>
        <v/>
      </c>
      <c r="B4098">
        <f>IF('📋 MIỂNG TNC'!A74="","",'📋 MIỂNG TNC'!P74)</f>
        <v/>
      </c>
      <c r="C4098">
        <f>IF('📋 MIỂNG TNC'!A74="","","Miểng")</f>
        <v/>
      </c>
      <c r="D4098">
        <f>IF('📋 MIỂNG TNC'!A74="","",'📋 MIỂNG TNC'!H74)</f>
        <v/>
      </c>
      <c r="E4098" s="37" t="e">
        <v>#VALUE!</v>
      </c>
      <c r="F4098" s="37">
        <f>IF('📋 MIỂNG TNC'!A74="","",'📋 MIỂNG TNC'!J74)</f>
        <v/>
      </c>
      <c r="G4098" s="37">
        <f>IF('📋 MIỂNG TNC'!A74="","",'📋 MIỂNG TNC'!K74)</f>
        <v/>
      </c>
      <c r="H4098" s="37">
        <f>IF('📋 MIỂNG TNC'!A74="","",'📋 MIỂNG TNC'!L74)</f>
        <v/>
      </c>
      <c r="I4098">
        <f>IF('📋 MIỂNG TNC'!A74="","",'📋 MIỂNG TNC'!M74)</f>
        <v/>
      </c>
      <c r="J4098">
        <f>IF('📋 MIỂNG TNC'!A74="","",'📋 MIỂNG TNC'!D74)</f>
        <v/>
      </c>
      <c r="L4098">
        <f>N(L4097)+IF(AND('🔎 TRA CỨU NHANH'!$C$2&lt;&gt;"",OR(ISNUMBER(SEARCH('🔎 TRA CỨU NHANH'!$C$2,$A4098)),ISNUMBER(SEARCH('🔎 TRA CỨU NHANH'!$C$2,$B4098)))),1,0)</f>
        <v/>
      </c>
      <c r="M4098">
        <f>IF(L4098&gt;N(L4097),L4098,"")</f>
        <v/>
      </c>
      <c r="N4098">
        <f>N(N4097)+IF(AND('💰 BÁO GIÁ'!$C$27&lt;&gt;"",OR(ISNUMBER(SEARCH('💰 BÁO GIÁ'!$C$27,$A4098)),ISNUMBER(SEARCH('💰 BÁO GIÁ'!$C$27,$B4098)))),1,0)</f>
        <v/>
      </c>
      <c r="O4098">
        <f>IF(N4098&gt;N(N4097),N4098,"")</f>
        <v/>
      </c>
    </row>
    <row r="4099">
      <c r="A4099">
        <f>IF('📋 MIỂNG TNC'!A75="","",'📋 MIỂNG TNC'!A75)</f>
        <v/>
      </c>
      <c r="B4099">
        <f>IF('📋 MIỂNG TNC'!A75="","",'📋 MIỂNG TNC'!P75)</f>
        <v/>
      </c>
      <c r="C4099">
        <f>IF('📋 MIỂNG TNC'!A75="","","Miểng")</f>
        <v/>
      </c>
      <c r="D4099">
        <f>IF('📋 MIỂNG TNC'!A75="","",'📋 MIỂNG TNC'!H75)</f>
        <v/>
      </c>
      <c r="E4099" s="37" t="e">
        <v>#VALUE!</v>
      </c>
      <c r="F4099" s="37">
        <f>IF('📋 MIỂNG TNC'!A75="","",'📋 MIỂNG TNC'!J75)</f>
        <v/>
      </c>
      <c r="G4099" s="37">
        <f>IF('📋 MIỂNG TNC'!A75="","",'📋 MIỂNG TNC'!K75)</f>
        <v/>
      </c>
      <c r="H4099">
        <f>IF('📋 MIỂNG TNC'!A75="","",'📋 MIỂNG TNC'!L75)</f>
        <v/>
      </c>
      <c r="I4099">
        <f>IF('📋 MIỂNG TNC'!A75="","",'📋 MIỂNG TNC'!M75)</f>
        <v/>
      </c>
      <c r="J4099">
        <f>IF('📋 MIỂNG TNC'!A75="","",'📋 MIỂNG TNC'!D75)</f>
        <v/>
      </c>
      <c r="L4099">
        <f>N(L4098)+IF(AND('🔎 TRA CỨU NHANH'!$C$2&lt;&gt;"",OR(ISNUMBER(SEARCH('🔎 TRA CỨU NHANH'!$C$2,$A4099)),ISNUMBER(SEARCH('🔎 TRA CỨU NHANH'!$C$2,$B4099)))),1,0)</f>
        <v/>
      </c>
      <c r="M4099">
        <f>IF(L4099&gt;N(L4098),L4099,"")</f>
        <v/>
      </c>
      <c r="N4099">
        <f>N(N4098)+IF(AND('💰 BÁO GIÁ'!$C$27&lt;&gt;"",OR(ISNUMBER(SEARCH('💰 BÁO GIÁ'!$C$27,$A4099)),ISNUMBER(SEARCH('💰 BÁO GIÁ'!$C$27,$B4099)))),1,0)</f>
        <v/>
      </c>
      <c r="O4099">
        <f>IF(N4099&gt;N(N4098),N4099,"")</f>
        <v/>
      </c>
    </row>
    <row r="4100">
      <c r="A4100">
        <f>IF('📋 MIỂNG TNC'!A76="","",'📋 MIỂNG TNC'!A76)</f>
        <v/>
      </c>
      <c r="B4100">
        <f>IF('📋 MIỂNG TNC'!A76="","",'📋 MIỂNG TNC'!P76)</f>
        <v/>
      </c>
      <c r="C4100">
        <f>IF('📋 MIỂNG TNC'!A76="","","Miểng")</f>
        <v/>
      </c>
      <c r="D4100">
        <f>IF('📋 MIỂNG TNC'!A76="","",'📋 MIỂNG TNC'!H76)</f>
        <v/>
      </c>
      <c r="E4100" s="37" t="e">
        <v>#VALUE!</v>
      </c>
      <c r="F4100" s="37">
        <f>IF('📋 MIỂNG TNC'!A76="","",'📋 MIỂNG TNC'!J76)</f>
        <v/>
      </c>
      <c r="G4100" s="37">
        <f>IF('📋 MIỂNG TNC'!A76="","",'📋 MIỂNG TNC'!K76)</f>
        <v/>
      </c>
      <c r="H4100">
        <f>IF('📋 MIỂNG TNC'!A76="","",'📋 MIỂNG TNC'!L76)</f>
        <v/>
      </c>
      <c r="I4100">
        <f>IF('📋 MIỂNG TNC'!A76="","",'📋 MIỂNG TNC'!M76)</f>
        <v/>
      </c>
      <c r="J4100">
        <f>IF('📋 MIỂNG TNC'!A76="","",'📋 MIỂNG TNC'!D76)</f>
        <v/>
      </c>
      <c r="L4100">
        <f>N(L4099)+IF(AND('🔎 TRA CỨU NHANH'!$C$2&lt;&gt;"",OR(ISNUMBER(SEARCH('🔎 TRA CỨU NHANH'!$C$2,$A4100)),ISNUMBER(SEARCH('🔎 TRA CỨU NHANH'!$C$2,$B4100)))),1,0)</f>
        <v/>
      </c>
      <c r="M4100">
        <f>IF(L4100&gt;N(L4099),L4100,"")</f>
        <v/>
      </c>
      <c r="N4100">
        <f>N(N4099)+IF(AND('💰 BÁO GIÁ'!$C$27&lt;&gt;"",OR(ISNUMBER(SEARCH('💰 BÁO GIÁ'!$C$27,$A4100)),ISNUMBER(SEARCH('💰 BÁO GIÁ'!$C$27,$B4100)))),1,0)</f>
        <v/>
      </c>
      <c r="O4100">
        <f>IF(N4100&gt;N(N4099),N4100,"")</f>
        <v/>
      </c>
    </row>
    <row r="4101">
      <c r="A4101">
        <f>IF('📋 MIỂNG TNC'!A77="","",'📋 MIỂNG TNC'!A77)</f>
        <v/>
      </c>
      <c r="B4101">
        <f>IF('📋 MIỂNG TNC'!A77="","",'📋 MIỂNG TNC'!P77)</f>
        <v/>
      </c>
      <c r="C4101">
        <f>IF('📋 MIỂNG TNC'!A77="","","Miểng")</f>
        <v/>
      </c>
      <c r="D4101">
        <f>IF('📋 MIỂNG TNC'!A77="","",'📋 MIỂNG TNC'!H77)</f>
        <v/>
      </c>
      <c r="E4101" s="37" t="e">
        <v>#VALUE!</v>
      </c>
      <c r="F4101" s="37">
        <f>IF('📋 MIỂNG TNC'!A77="","",'📋 MIỂNG TNC'!J77)</f>
        <v/>
      </c>
      <c r="G4101" s="37">
        <f>IF('📋 MIỂNG TNC'!A77="","",'📋 MIỂNG TNC'!K77)</f>
        <v/>
      </c>
      <c r="H4101">
        <f>IF('📋 MIỂNG TNC'!A77="","",'📋 MIỂNG TNC'!L77)</f>
        <v/>
      </c>
      <c r="I4101">
        <f>IF('📋 MIỂNG TNC'!A77="","",'📋 MIỂNG TNC'!M77)</f>
        <v/>
      </c>
      <c r="J4101">
        <f>IF('📋 MIỂNG TNC'!A77="","",'📋 MIỂNG TNC'!D77)</f>
        <v/>
      </c>
      <c r="L4101">
        <f>N(L4100)+IF(AND('🔎 TRA CỨU NHANH'!$C$2&lt;&gt;"",OR(ISNUMBER(SEARCH('🔎 TRA CỨU NHANH'!$C$2,$A4101)),ISNUMBER(SEARCH('🔎 TRA CỨU NHANH'!$C$2,$B4101)))),1,0)</f>
        <v/>
      </c>
      <c r="M4101">
        <f>IF(L4101&gt;N(L4100),L4101,"")</f>
        <v/>
      </c>
      <c r="N4101">
        <f>N(N4100)+IF(AND('💰 BÁO GIÁ'!$C$27&lt;&gt;"",OR(ISNUMBER(SEARCH('💰 BÁO GIÁ'!$C$27,$A4101)),ISNUMBER(SEARCH('💰 BÁO GIÁ'!$C$27,$B4101)))),1,0)</f>
        <v/>
      </c>
      <c r="O4101">
        <f>IF(N4101&gt;N(N4100),N4101,"")</f>
        <v/>
      </c>
    </row>
    <row r="4102">
      <c r="A4102">
        <f>IF('📋 MIỂNG TNC'!A78="","",'📋 MIỂNG TNC'!A78)</f>
        <v/>
      </c>
      <c r="B4102">
        <f>IF('📋 MIỂNG TNC'!A78="","",'📋 MIỂNG TNC'!P78)</f>
        <v/>
      </c>
      <c r="C4102">
        <f>IF('📋 MIỂNG TNC'!A78="","","Miểng")</f>
        <v/>
      </c>
      <c r="D4102">
        <f>IF('📋 MIỂNG TNC'!A78="","",'📋 MIỂNG TNC'!H78)</f>
        <v/>
      </c>
      <c r="E4102" s="37" t="e">
        <v>#VALUE!</v>
      </c>
      <c r="F4102" s="37">
        <f>IF('📋 MIỂNG TNC'!A78="","",'📋 MIỂNG TNC'!J78)</f>
        <v/>
      </c>
      <c r="G4102" s="37">
        <f>IF('📋 MIỂNG TNC'!A78="","",'📋 MIỂNG TNC'!K78)</f>
        <v/>
      </c>
      <c r="H4102">
        <f>IF('📋 MIỂNG TNC'!A78="","",'📋 MIỂNG TNC'!L78)</f>
        <v/>
      </c>
      <c r="I4102">
        <f>IF('📋 MIỂNG TNC'!A78="","",'📋 MIỂNG TNC'!M78)</f>
        <v/>
      </c>
      <c r="J4102">
        <f>IF('📋 MIỂNG TNC'!A78="","",'📋 MIỂNG TNC'!D78)</f>
        <v/>
      </c>
      <c r="L4102">
        <f>N(L4101)+IF(AND('🔎 TRA CỨU NHANH'!$C$2&lt;&gt;"",OR(ISNUMBER(SEARCH('🔎 TRA CỨU NHANH'!$C$2,$A4102)),ISNUMBER(SEARCH('🔎 TRA CỨU NHANH'!$C$2,$B4102)))),1,0)</f>
        <v/>
      </c>
      <c r="M4102">
        <f>IF(L4102&gt;N(L4101),L4102,"")</f>
        <v/>
      </c>
      <c r="N4102">
        <f>N(N4101)+IF(AND('💰 BÁO GIÁ'!$C$27&lt;&gt;"",OR(ISNUMBER(SEARCH('💰 BÁO GIÁ'!$C$27,$A4102)),ISNUMBER(SEARCH('💰 BÁO GIÁ'!$C$27,$B4102)))),1,0)</f>
        <v/>
      </c>
      <c r="O4102">
        <f>IF(N4102&gt;N(N4101),N4102,"")</f>
        <v/>
      </c>
    </row>
    <row r="4103">
      <c r="A4103">
        <f>IF('📋 MIỂNG TNC'!A79="","",'📋 MIỂNG TNC'!A79)</f>
        <v/>
      </c>
      <c r="B4103">
        <f>IF('📋 MIỂNG TNC'!A79="","",'📋 MIỂNG TNC'!P79)</f>
        <v/>
      </c>
      <c r="C4103">
        <f>IF('📋 MIỂNG TNC'!A79="","","Miểng")</f>
        <v/>
      </c>
      <c r="D4103">
        <f>IF('📋 MIỂNG TNC'!A79="","",'📋 MIỂNG TNC'!H79)</f>
        <v/>
      </c>
      <c r="E4103" s="37" t="e">
        <v>#VALUE!</v>
      </c>
      <c r="F4103" s="37">
        <f>IF('📋 MIỂNG TNC'!A79="","",'📋 MIỂNG TNC'!J79)</f>
        <v/>
      </c>
      <c r="G4103" s="37">
        <f>IF('📋 MIỂNG TNC'!A79="","",'📋 MIỂNG TNC'!K79)</f>
        <v/>
      </c>
      <c r="H4103">
        <f>IF('📋 MIỂNG TNC'!A79="","",'📋 MIỂNG TNC'!L79)</f>
        <v/>
      </c>
      <c r="I4103">
        <f>IF('📋 MIỂNG TNC'!A79="","",'📋 MIỂNG TNC'!M79)</f>
        <v/>
      </c>
      <c r="J4103">
        <f>IF('📋 MIỂNG TNC'!A79="","",'📋 MIỂNG TNC'!D79)</f>
        <v/>
      </c>
      <c r="L4103">
        <f>N(L4102)+IF(AND('🔎 TRA CỨU NHANH'!$C$2&lt;&gt;"",OR(ISNUMBER(SEARCH('🔎 TRA CỨU NHANH'!$C$2,$A4103)),ISNUMBER(SEARCH('🔎 TRA CỨU NHANH'!$C$2,$B4103)))),1,0)</f>
        <v/>
      </c>
      <c r="M4103">
        <f>IF(L4103&gt;N(L4102),L4103,"")</f>
        <v/>
      </c>
      <c r="N4103">
        <f>N(N4102)+IF(AND('💰 BÁO GIÁ'!$C$27&lt;&gt;"",OR(ISNUMBER(SEARCH('💰 BÁO GIÁ'!$C$27,$A4103)),ISNUMBER(SEARCH('💰 BÁO GIÁ'!$C$27,$B4103)))),1,0)</f>
        <v/>
      </c>
      <c r="O4103">
        <f>IF(N4103&gt;N(N4102),N4103,"")</f>
        <v/>
      </c>
    </row>
    <row r="4104">
      <c r="A4104">
        <f>IF('📋 MIỂNG TNC'!A80="","",'📋 MIỂNG TNC'!A80)</f>
        <v/>
      </c>
      <c r="B4104">
        <f>IF('📋 MIỂNG TNC'!A80="","",'📋 MIỂNG TNC'!P80)</f>
        <v/>
      </c>
      <c r="C4104">
        <f>IF('📋 MIỂNG TNC'!A80="","","Miểng")</f>
        <v/>
      </c>
      <c r="D4104">
        <f>IF('📋 MIỂNG TNC'!A80="","",'📋 MIỂNG TNC'!H80)</f>
        <v/>
      </c>
      <c r="E4104" s="37" t="e">
        <v>#VALUE!</v>
      </c>
      <c r="F4104" s="37">
        <f>IF('📋 MIỂNG TNC'!A80="","",'📋 MIỂNG TNC'!J80)</f>
        <v/>
      </c>
      <c r="G4104" s="37">
        <f>IF('📋 MIỂNG TNC'!A80="","",'📋 MIỂNG TNC'!K80)</f>
        <v/>
      </c>
      <c r="H4104">
        <f>IF('📋 MIỂNG TNC'!A80="","",'📋 MIỂNG TNC'!L80)</f>
        <v/>
      </c>
      <c r="I4104">
        <f>IF('📋 MIỂNG TNC'!A80="","",'📋 MIỂNG TNC'!M80)</f>
        <v/>
      </c>
      <c r="J4104">
        <f>IF('📋 MIỂNG TNC'!A80="","",'📋 MIỂNG TNC'!D80)</f>
        <v/>
      </c>
      <c r="L4104">
        <f>N(L4103)+IF(AND('🔎 TRA CỨU NHANH'!$C$2&lt;&gt;"",OR(ISNUMBER(SEARCH('🔎 TRA CỨU NHANH'!$C$2,$A4104)),ISNUMBER(SEARCH('🔎 TRA CỨU NHANH'!$C$2,$B4104)))),1,0)</f>
        <v/>
      </c>
      <c r="M4104">
        <f>IF(L4104&gt;N(L4103),L4104,"")</f>
        <v/>
      </c>
      <c r="N4104">
        <f>N(N4103)+IF(AND('💰 BÁO GIÁ'!$C$27&lt;&gt;"",OR(ISNUMBER(SEARCH('💰 BÁO GIÁ'!$C$27,$A4104)),ISNUMBER(SEARCH('💰 BÁO GIÁ'!$C$27,$B4104)))),1,0)</f>
        <v/>
      </c>
      <c r="O4104">
        <f>IF(N4104&gt;N(N4103),N4104,"")</f>
        <v/>
      </c>
    </row>
    <row r="4105">
      <c r="A4105">
        <f>IF('📋 MIỂNG TNC'!A81="","",'📋 MIỂNG TNC'!A81)</f>
        <v/>
      </c>
      <c r="B4105">
        <f>IF('📋 MIỂNG TNC'!A81="","",'📋 MIỂNG TNC'!P81)</f>
        <v/>
      </c>
      <c r="C4105">
        <f>IF('📋 MIỂNG TNC'!A81="","","Miểng")</f>
        <v/>
      </c>
      <c r="D4105">
        <f>IF('📋 MIỂNG TNC'!A81="","",'📋 MIỂNG TNC'!H81)</f>
        <v/>
      </c>
      <c r="E4105" s="37" t="e">
        <v>#VALUE!</v>
      </c>
      <c r="F4105" s="37">
        <f>IF('📋 MIỂNG TNC'!A81="","",'📋 MIỂNG TNC'!J81)</f>
        <v/>
      </c>
      <c r="G4105" s="37">
        <f>IF('📋 MIỂNG TNC'!A81="","",'📋 MIỂNG TNC'!K81)</f>
        <v/>
      </c>
      <c r="H4105">
        <f>IF('📋 MIỂNG TNC'!A81="","",'📋 MIỂNG TNC'!L81)</f>
        <v/>
      </c>
      <c r="I4105">
        <f>IF('📋 MIỂNG TNC'!A81="","",'📋 MIỂNG TNC'!M81)</f>
        <v/>
      </c>
      <c r="J4105">
        <f>IF('📋 MIỂNG TNC'!A81="","",'📋 MIỂNG TNC'!D81)</f>
        <v/>
      </c>
      <c r="L4105">
        <f>N(L4104)+IF(AND('🔎 TRA CỨU NHANH'!$C$2&lt;&gt;"",OR(ISNUMBER(SEARCH('🔎 TRA CỨU NHANH'!$C$2,$A4105)),ISNUMBER(SEARCH('🔎 TRA CỨU NHANH'!$C$2,$B4105)))),1,0)</f>
        <v/>
      </c>
      <c r="M4105">
        <f>IF(L4105&gt;N(L4104),L4105,"")</f>
        <v/>
      </c>
      <c r="N4105">
        <f>N(N4104)+IF(AND('💰 BÁO GIÁ'!$C$27&lt;&gt;"",OR(ISNUMBER(SEARCH('💰 BÁO GIÁ'!$C$27,$A4105)),ISNUMBER(SEARCH('💰 BÁO GIÁ'!$C$27,$B4105)))),1,0)</f>
        <v/>
      </c>
      <c r="O4105">
        <f>IF(N4105&gt;N(N4104),N4105,"")</f>
        <v/>
      </c>
    </row>
    <row r="4106">
      <c r="A4106">
        <f>IF('📋 MIỂNG TNC'!A82="","",'📋 MIỂNG TNC'!A82)</f>
        <v/>
      </c>
      <c r="B4106">
        <f>IF('📋 MIỂNG TNC'!A82="","",'📋 MIỂNG TNC'!P82)</f>
        <v/>
      </c>
      <c r="C4106">
        <f>IF('📋 MIỂNG TNC'!A82="","","Miểng")</f>
        <v/>
      </c>
      <c r="D4106">
        <f>IF('📋 MIỂNG TNC'!A82="","",'📋 MIỂNG TNC'!H82)</f>
        <v/>
      </c>
      <c r="E4106" s="37" t="e">
        <v>#VALUE!</v>
      </c>
      <c r="F4106" s="37">
        <f>IF('📋 MIỂNG TNC'!A82="","",'📋 MIỂNG TNC'!J82)</f>
        <v/>
      </c>
      <c r="G4106" s="37">
        <f>IF('📋 MIỂNG TNC'!A82="","",'📋 MIỂNG TNC'!K82)</f>
        <v/>
      </c>
      <c r="H4106">
        <f>IF('📋 MIỂNG TNC'!A82="","",'📋 MIỂNG TNC'!L82)</f>
        <v/>
      </c>
      <c r="I4106">
        <f>IF('📋 MIỂNG TNC'!A82="","",'📋 MIỂNG TNC'!M82)</f>
        <v/>
      </c>
      <c r="J4106">
        <f>IF('📋 MIỂNG TNC'!A82="","",'📋 MIỂNG TNC'!D82)</f>
        <v/>
      </c>
      <c r="L4106">
        <f>N(L4105)+IF(AND('🔎 TRA CỨU NHANH'!$C$2&lt;&gt;"",OR(ISNUMBER(SEARCH('🔎 TRA CỨU NHANH'!$C$2,$A4106)),ISNUMBER(SEARCH('🔎 TRA CỨU NHANH'!$C$2,$B4106)))),1,0)</f>
        <v/>
      </c>
      <c r="M4106">
        <f>IF(L4106&gt;N(L4105),L4106,"")</f>
        <v/>
      </c>
      <c r="N4106">
        <f>N(N4105)+IF(AND('💰 BÁO GIÁ'!$C$27&lt;&gt;"",OR(ISNUMBER(SEARCH('💰 BÁO GIÁ'!$C$27,$A4106)),ISNUMBER(SEARCH('💰 BÁO GIÁ'!$C$27,$B4106)))),1,0)</f>
        <v/>
      </c>
      <c r="O4106">
        <f>IF(N4106&gt;N(N4105),N4106,"")</f>
        <v/>
      </c>
    </row>
    <row r="4107">
      <c r="A4107">
        <f>IF('📋 MIỂNG TNC'!A83="","",'📋 MIỂNG TNC'!A83)</f>
        <v/>
      </c>
      <c r="B4107">
        <f>IF('📋 MIỂNG TNC'!A83="","",'📋 MIỂNG TNC'!P83)</f>
        <v/>
      </c>
      <c r="C4107">
        <f>IF('📋 MIỂNG TNC'!A83="","","Miểng")</f>
        <v/>
      </c>
      <c r="D4107">
        <f>IF('📋 MIỂNG TNC'!A83="","",'📋 MIỂNG TNC'!H83)</f>
        <v/>
      </c>
      <c r="E4107" s="37" t="e">
        <v>#VALUE!</v>
      </c>
      <c r="F4107" s="37">
        <f>IF('📋 MIỂNG TNC'!A83="","",'📋 MIỂNG TNC'!J83)</f>
        <v/>
      </c>
      <c r="G4107" s="37">
        <f>IF('📋 MIỂNG TNC'!A83="","",'📋 MIỂNG TNC'!K83)</f>
        <v/>
      </c>
      <c r="H4107" s="37">
        <f>IF('📋 MIỂNG TNC'!A83="","",'📋 MIỂNG TNC'!L83)</f>
        <v/>
      </c>
      <c r="I4107">
        <f>IF('📋 MIỂNG TNC'!A83="","",'📋 MIỂNG TNC'!M83)</f>
        <v/>
      </c>
      <c r="J4107">
        <f>IF('📋 MIỂNG TNC'!A83="","",'📋 MIỂNG TNC'!D83)</f>
        <v/>
      </c>
      <c r="L4107">
        <f>N(L4106)+IF(AND('🔎 TRA CỨU NHANH'!$C$2&lt;&gt;"",OR(ISNUMBER(SEARCH('🔎 TRA CỨU NHANH'!$C$2,$A4107)),ISNUMBER(SEARCH('🔎 TRA CỨU NHANH'!$C$2,$B4107)))),1,0)</f>
        <v/>
      </c>
      <c r="M4107">
        <f>IF(L4107&gt;N(L4106),L4107,"")</f>
        <v/>
      </c>
      <c r="N4107">
        <f>N(N4106)+IF(AND('💰 BÁO GIÁ'!$C$27&lt;&gt;"",OR(ISNUMBER(SEARCH('💰 BÁO GIÁ'!$C$27,$A4107)),ISNUMBER(SEARCH('💰 BÁO GIÁ'!$C$27,$B4107)))),1,0)</f>
        <v/>
      </c>
      <c r="O4107">
        <f>IF(N4107&gt;N(N4106),N4107,"")</f>
        <v/>
      </c>
    </row>
    <row r="4108">
      <c r="A4108">
        <f>IF('📋 MIỂNG TNC'!A84="","",'📋 MIỂNG TNC'!A84)</f>
        <v/>
      </c>
      <c r="B4108">
        <f>IF('📋 MIỂNG TNC'!A84="","",'📋 MIỂNG TNC'!P84)</f>
        <v/>
      </c>
      <c r="C4108">
        <f>IF('📋 MIỂNG TNC'!A84="","","Miểng")</f>
        <v/>
      </c>
      <c r="D4108">
        <f>IF('📋 MIỂNG TNC'!A84="","",'📋 MIỂNG TNC'!H84)</f>
        <v/>
      </c>
      <c r="E4108" s="37" t="e">
        <v>#VALUE!</v>
      </c>
      <c r="F4108" s="37">
        <f>IF('📋 MIỂNG TNC'!A84="","",'📋 MIỂNG TNC'!J84)</f>
        <v/>
      </c>
      <c r="G4108" s="37">
        <f>IF('📋 MIỂNG TNC'!A84="","",'📋 MIỂNG TNC'!K84)</f>
        <v/>
      </c>
      <c r="H4108" s="37">
        <f>IF('📋 MIỂNG TNC'!A84="","",'📋 MIỂNG TNC'!L84)</f>
        <v/>
      </c>
      <c r="I4108">
        <f>IF('📋 MIỂNG TNC'!A84="","",'📋 MIỂNG TNC'!M84)</f>
        <v/>
      </c>
      <c r="J4108">
        <f>IF('📋 MIỂNG TNC'!A84="","",'📋 MIỂNG TNC'!D84)</f>
        <v/>
      </c>
      <c r="L4108">
        <f>N(L4107)+IF(AND('🔎 TRA CỨU NHANH'!$C$2&lt;&gt;"",OR(ISNUMBER(SEARCH('🔎 TRA CỨU NHANH'!$C$2,$A4108)),ISNUMBER(SEARCH('🔎 TRA CỨU NHANH'!$C$2,$B4108)))),1,0)</f>
        <v/>
      </c>
      <c r="M4108">
        <f>IF(L4108&gt;N(L4107),L4108,"")</f>
        <v/>
      </c>
      <c r="N4108">
        <f>N(N4107)+IF(AND('💰 BÁO GIÁ'!$C$27&lt;&gt;"",OR(ISNUMBER(SEARCH('💰 BÁO GIÁ'!$C$27,$A4108)),ISNUMBER(SEARCH('💰 BÁO GIÁ'!$C$27,$B4108)))),1,0)</f>
        <v/>
      </c>
      <c r="O4108">
        <f>IF(N4108&gt;N(N4107),N4108,"")</f>
        <v/>
      </c>
    </row>
    <row r="4109">
      <c r="A4109">
        <f>IF('📋 MIỂNG TNC'!A85="","",'📋 MIỂNG TNC'!A85)</f>
        <v/>
      </c>
      <c r="B4109">
        <f>IF('📋 MIỂNG TNC'!A85="","",'📋 MIỂNG TNC'!P85)</f>
        <v/>
      </c>
      <c r="C4109">
        <f>IF('📋 MIỂNG TNC'!A85="","","Miểng")</f>
        <v/>
      </c>
      <c r="D4109">
        <f>IF('📋 MIỂNG TNC'!A85="","",'📋 MIỂNG TNC'!H85)</f>
        <v/>
      </c>
      <c r="E4109" s="37" t="e">
        <v>#VALUE!</v>
      </c>
      <c r="F4109" s="37">
        <f>IF('📋 MIỂNG TNC'!A85="","",'📋 MIỂNG TNC'!J85)</f>
        <v/>
      </c>
      <c r="G4109" s="37">
        <f>IF('📋 MIỂNG TNC'!A85="","",'📋 MIỂNG TNC'!K85)</f>
        <v/>
      </c>
      <c r="H4109" s="37">
        <f>IF('📋 MIỂNG TNC'!A85="","",'📋 MIỂNG TNC'!L85)</f>
        <v/>
      </c>
      <c r="I4109">
        <f>IF('📋 MIỂNG TNC'!A85="","",'📋 MIỂNG TNC'!M85)</f>
        <v/>
      </c>
      <c r="J4109">
        <f>IF('📋 MIỂNG TNC'!A85="","",'📋 MIỂNG TNC'!D85)</f>
        <v/>
      </c>
      <c r="L4109">
        <f>N(L4108)+IF(AND('🔎 TRA CỨU NHANH'!$C$2&lt;&gt;"",OR(ISNUMBER(SEARCH('🔎 TRA CỨU NHANH'!$C$2,$A4109)),ISNUMBER(SEARCH('🔎 TRA CỨU NHANH'!$C$2,$B4109)))),1,0)</f>
        <v/>
      </c>
      <c r="M4109">
        <f>IF(L4109&gt;N(L4108),L4109,"")</f>
        <v/>
      </c>
      <c r="N4109">
        <f>N(N4108)+IF(AND('💰 BÁO GIÁ'!$C$27&lt;&gt;"",OR(ISNUMBER(SEARCH('💰 BÁO GIÁ'!$C$27,$A4109)),ISNUMBER(SEARCH('💰 BÁO GIÁ'!$C$27,$B4109)))),1,0)</f>
        <v/>
      </c>
      <c r="O4109">
        <f>IF(N4109&gt;N(N4108),N4109,"")</f>
        <v/>
      </c>
    </row>
    <row r="4110">
      <c r="A4110">
        <f>IF('📋 MIỂNG TNC'!A86="","",'📋 MIỂNG TNC'!A86)</f>
        <v/>
      </c>
      <c r="B4110">
        <f>IF('📋 MIỂNG TNC'!A86="","",'📋 MIỂNG TNC'!P86)</f>
        <v/>
      </c>
      <c r="C4110">
        <f>IF('📋 MIỂNG TNC'!A86="","","Miểng")</f>
        <v/>
      </c>
      <c r="D4110">
        <f>IF('📋 MIỂNG TNC'!A86="","",'📋 MIỂNG TNC'!H86)</f>
        <v/>
      </c>
      <c r="E4110" s="37" t="e">
        <v>#VALUE!</v>
      </c>
      <c r="F4110" s="37">
        <f>IF('📋 MIỂNG TNC'!A86="","",'📋 MIỂNG TNC'!J86)</f>
        <v/>
      </c>
      <c r="G4110" s="37">
        <f>IF('📋 MIỂNG TNC'!A86="","",'📋 MIỂNG TNC'!K86)</f>
        <v/>
      </c>
      <c r="H4110">
        <f>IF('📋 MIỂNG TNC'!A86="","",'📋 MIỂNG TNC'!L86)</f>
        <v/>
      </c>
      <c r="I4110">
        <f>IF('📋 MIỂNG TNC'!A86="","",'📋 MIỂNG TNC'!M86)</f>
        <v/>
      </c>
      <c r="J4110">
        <f>IF('📋 MIỂNG TNC'!A86="","",'📋 MIỂNG TNC'!D86)</f>
        <v/>
      </c>
      <c r="L4110">
        <f>N(L4109)+IF(AND('🔎 TRA CỨU NHANH'!$C$2&lt;&gt;"",OR(ISNUMBER(SEARCH('🔎 TRA CỨU NHANH'!$C$2,$A4110)),ISNUMBER(SEARCH('🔎 TRA CỨU NHANH'!$C$2,$B4110)))),1,0)</f>
        <v/>
      </c>
      <c r="M4110">
        <f>IF(L4110&gt;N(L4109),L4110,"")</f>
        <v/>
      </c>
      <c r="N4110">
        <f>N(N4109)+IF(AND('💰 BÁO GIÁ'!$C$27&lt;&gt;"",OR(ISNUMBER(SEARCH('💰 BÁO GIÁ'!$C$27,$A4110)),ISNUMBER(SEARCH('💰 BÁO GIÁ'!$C$27,$B4110)))),1,0)</f>
        <v/>
      </c>
      <c r="O4110">
        <f>IF(N4110&gt;N(N4109),N4110,"")</f>
        <v/>
      </c>
    </row>
    <row r="4111">
      <c r="A4111">
        <f>IF('📋 MIỂNG TNC'!A87="","",'📋 MIỂNG TNC'!A87)</f>
        <v/>
      </c>
      <c r="B4111">
        <f>IF('📋 MIỂNG TNC'!A87="","",'📋 MIỂNG TNC'!P87)</f>
        <v/>
      </c>
      <c r="C4111">
        <f>IF('📋 MIỂNG TNC'!A87="","","Miểng")</f>
        <v/>
      </c>
      <c r="D4111">
        <f>IF('📋 MIỂNG TNC'!A87="","",'📋 MIỂNG TNC'!H87)</f>
        <v/>
      </c>
      <c r="E4111" s="37" t="e">
        <v>#VALUE!</v>
      </c>
      <c r="F4111" s="37">
        <f>IF('📋 MIỂNG TNC'!A87="","",'📋 MIỂNG TNC'!J87)</f>
        <v/>
      </c>
      <c r="G4111" s="37">
        <f>IF('📋 MIỂNG TNC'!A87="","",'📋 MIỂNG TNC'!K87)</f>
        <v/>
      </c>
      <c r="H4111">
        <f>IF('📋 MIỂNG TNC'!A87="","",'📋 MIỂNG TNC'!L87)</f>
        <v/>
      </c>
      <c r="I4111">
        <f>IF('📋 MIỂNG TNC'!A87="","",'📋 MIỂNG TNC'!M87)</f>
        <v/>
      </c>
      <c r="J4111">
        <f>IF('📋 MIỂNG TNC'!A87="","",'📋 MIỂNG TNC'!D87)</f>
        <v/>
      </c>
      <c r="L4111">
        <f>N(L4110)+IF(AND('🔎 TRA CỨU NHANH'!$C$2&lt;&gt;"",OR(ISNUMBER(SEARCH('🔎 TRA CỨU NHANH'!$C$2,$A4111)),ISNUMBER(SEARCH('🔎 TRA CỨU NHANH'!$C$2,$B4111)))),1,0)</f>
        <v/>
      </c>
      <c r="M4111">
        <f>IF(L4111&gt;N(L4110),L4111,"")</f>
        <v/>
      </c>
      <c r="N4111">
        <f>N(N4110)+IF(AND('💰 BÁO GIÁ'!$C$27&lt;&gt;"",OR(ISNUMBER(SEARCH('💰 BÁO GIÁ'!$C$27,$A4111)),ISNUMBER(SEARCH('💰 BÁO GIÁ'!$C$27,$B4111)))),1,0)</f>
        <v/>
      </c>
      <c r="O4111">
        <f>IF(N4111&gt;N(N4110),N4111,"")</f>
        <v/>
      </c>
    </row>
    <row r="4112">
      <c r="A4112">
        <f>IF('📋 MIỂNG TNC'!A88="","",'📋 MIỂNG TNC'!A88)</f>
        <v/>
      </c>
      <c r="B4112">
        <f>IF('📋 MIỂNG TNC'!A88="","",'📋 MIỂNG TNC'!P88)</f>
        <v/>
      </c>
      <c r="C4112">
        <f>IF('📋 MIỂNG TNC'!A88="","","Miểng")</f>
        <v/>
      </c>
      <c r="D4112">
        <f>IF('📋 MIỂNG TNC'!A88="","",'📋 MIỂNG TNC'!H88)</f>
        <v/>
      </c>
      <c r="E4112" s="37" t="e">
        <v>#VALUE!</v>
      </c>
      <c r="F4112" s="37">
        <f>IF('📋 MIỂNG TNC'!A88="","",'📋 MIỂNG TNC'!J88)</f>
        <v/>
      </c>
      <c r="G4112" s="37">
        <f>IF('📋 MIỂNG TNC'!A88="","",'📋 MIỂNG TNC'!K88)</f>
        <v/>
      </c>
      <c r="H4112">
        <f>IF('📋 MIỂNG TNC'!A88="","",'📋 MIỂNG TNC'!L88)</f>
        <v/>
      </c>
      <c r="I4112">
        <f>IF('📋 MIỂNG TNC'!A88="","",'📋 MIỂNG TNC'!M88)</f>
        <v/>
      </c>
      <c r="J4112">
        <f>IF('📋 MIỂNG TNC'!A88="","",'📋 MIỂNG TNC'!D88)</f>
        <v/>
      </c>
      <c r="L4112">
        <f>N(L4111)+IF(AND('🔎 TRA CỨU NHANH'!$C$2&lt;&gt;"",OR(ISNUMBER(SEARCH('🔎 TRA CỨU NHANH'!$C$2,$A4112)),ISNUMBER(SEARCH('🔎 TRA CỨU NHANH'!$C$2,$B4112)))),1,0)</f>
        <v/>
      </c>
      <c r="M4112">
        <f>IF(L4112&gt;N(L4111),L4112,"")</f>
        <v/>
      </c>
      <c r="N4112">
        <f>N(N4111)+IF(AND('💰 BÁO GIÁ'!$C$27&lt;&gt;"",OR(ISNUMBER(SEARCH('💰 BÁO GIÁ'!$C$27,$A4112)),ISNUMBER(SEARCH('💰 BÁO GIÁ'!$C$27,$B4112)))),1,0)</f>
        <v/>
      </c>
      <c r="O4112">
        <f>IF(N4112&gt;N(N4111),N4112,"")</f>
        <v/>
      </c>
    </row>
    <row r="4113">
      <c r="A4113">
        <f>IF('📋 MIỂNG TNC'!A89="","",'📋 MIỂNG TNC'!A89)</f>
        <v/>
      </c>
      <c r="B4113">
        <f>IF('📋 MIỂNG TNC'!A89="","",'📋 MIỂNG TNC'!P89)</f>
        <v/>
      </c>
      <c r="C4113">
        <f>IF('📋 MIỂNG TNC'!A89="","","Miểng")</f>
        <v/>
      </c>
      <c r="D4113">
        <f>IF('📋 MIỂNG TNC'!A89="","",'📋 MIỂNG TNC'!H89)</f>
        <v/>
      </c>
      <c r="E4113" s="37" t="e">
        <v>#VALUE!</v>
      </c>
      <c r="F4113" s="37">
        <f>IF('📋 MIỂNG TNC'!A89="","",'📋 MIỂNG TNC'!J89)</f>
        <v/>
      </c>
      <c r="G4113" s="37">
        <f>IF('📋 MIỂNG TNC'!A89="","",'📋 MIỂNG TNC'!K89)</f>
        <v/>
      </c>
      <c r="H4113">
        <f>IF('📋 MIỂNG TNC'!A89="","",'📋 MIỂNG TNC'!L89)</f>
        <v/>
      </c>
      <c r="I4113">
        <f>IF('📋 MIỂNG TNC'!A89="","",'📋 MIỂNG TNC'!M89)</f>
        <v/>
      </c>
      <c r="J4113">
        <f>IF('📋 MIỂNG TNC'!A89="","",'📋 MIỂNG TNC'!D89)</f>
        <v/>
      </c>
      <c r="L4113">
        <f>N(L4112)+IF(AND('🔎 TRA CỨU NHANH'!$C$2&lt;&gt;"",OR(ISNUMBER(SEARCH('🔎 TRA CỨU NHANH'!$C$2,$A4113)),ISNUMBER(SEARCH('🔎 TRA CỨU NHANH'!$C$2,$B4113)))),1,0)</f>
        <v/>
      </c>
      <c r="M4113">
        <f>IF(L4113&gt;N(L4112),L4113,"")</f>
        <v/>
      </c>
      <c r="N4113">
        <f>N(N4112)+IF(AND('💰 BÁO GIÁ'!$C$27&lt;&gt;"",OR(ISNUMBER(SEARCH('💰 BÁO GIÁ'!$C$27,$A4113)),ISNUMBER(SEARCH('💰 BÁO GIÁ'!$C$27,$B4113)))),1,0)</f>
        <v/>
      </c>
      <c r="O4113">
        <f>IF(N4113&gt;N(N4112),N4113,"")</f>
        <v/>
      </c>
    </row>
    <row r="4114">
      <c r="A4114">
        <f>IF('📋 MIỂNG TNC'!A90="","",'📋 MIỂNG TNC'!A90)</f>
        <v/>
      </c>
      <c r="B4114">
        <f>IF('📋 MIỂNG TNC'!A90="","",'📋 MIỂNG TNC'!P90)</f>
        <v/>
      </c>
      <c r="C4114">
        <f>IF('📋 MIỂNG TNC'!A90="","","Miểng")</f>
        <v/>
      </c>
      <c r="D4114">
        <f>IF('📋 MIỂNG TNC'!A90="","",'📋 MIỂNG TNC'!H90)</f>
        <v/>
      </c>
      <c r="E4114" s="37" t="e">
        <v>#VALUE!</v>
      </c>
      <c r="F4114" s="37">
        <f>IF('📋 MIỂNG TNC'!A90="","",'📋 MIỂNG TNC'!J90)</f>
        <v/>
      </c>
      <c r="G4114" s="37">
        <f>IF('📋 MIỂNG TNC'!A90="","",'📋 MIỂNG TNC'!K90)</f>
        <v/>
      </c>
      <c r="H4114">
        <f>IF('📋 MIỂNG TNC'!A90="","",'📋 MIỂNG TNC'!L90)</f>
        <v/>
      </c>
      <c r="I4114">
        <f>IF('📋 MIỂNG TNC'!A90="","",'📋 MIỂNG TNC'!M90)</f>
        <v/>
      </c>
      <c r="J4114">
        <f>IF('📋 MIỂNG TNC'!A90="","",'📋 MIỂNG TNC'!D90)</f>
        <v/>
      </c>
      <c r="L4114">
        <f>N(L4113)+IF(AND('🔎 TRA CỨU NHANH'!$C$2&lt;&gt;"",OR(ISNUMBER(SEARCH('🔎 TRA CỨU NHANH'!$C$2,$A4114)),ISNUMBER(SEARCH('🔎 TRA CỨU NHANH'!$C$2,$B4114)))),1,0)</f>
        <v/>
      </c>
      <c r="M4114">
        <f>IF(L4114&gt;N(L4113),L4114,"")</f>
        <v/>
      </c>
      <c r="N4114">
        <f>N(N4113)+IF(AND('💰 BÁO GIÁ'!$C$27&lt;&gt;"",OR(ISNUMBER(SEARCH('💰 BÁO GIÁ'!$C$27,$A4114)),ISNUMBER(SEARCH('💰 BÁO GIÁ'!$C$27,$B4114)))),1,0)</f>
        <v/>
      </c>
      <c r="O4114">
        <f>IF(N4114&gt;N(N4113),N4114,"")</f>
        <v/>
      </c>
    </row>
    <row r="4115">
      <c r="A4115">
        <f>IF('📋 MIỂNG TNC'!A91="","",'📋 MIỂNG TNC'!A91)</f>
        <v/>
      </c>
      <c r="B4115">
        <f>IF('📋 MIỂNG TNC'!A91="","",'📋 MIỂNG TNC'!P91)</f>
        <v/>
      </c>
      <c r="C4115">
        <f>IF('📋 MIỂNG TNC'!A91="","","Miểng")</f>
        <v/>
      </c>
      <c r="D4115">
        <f>IF('📋 MIỂNG TNC'!A91="","",'📋 MIỂNG TNC'!H91)</f>
        <v/>
      </c>
      <c r="E4115" s="37" t="e">
        <v>#VALUE!</v>
      </c>
      <c r="F4115" s="37">
        <f>IF('📋 MIỂNG TNC'!A91="","",'📋 MIỂNG TNC'!J91)</f>
        <v/>
      </c>
      <c r="G4115" s="37">
        <f>IF('📋 MIỂNG TNC'!A91="","",'📋 MIỂNG TNC'!K91)</f>
        <v/>
      </c>
      <c r="H4115">
        <f>IF('📋 MIỂNG TNC'!A91="","",'📋 MIỂNG TNC'!L91)</f>
        <v/>
      </c>
      <c r="I4115">
        <f>IF('📋 MIỂNG TNC'!A91="","",'📋 MIỂNG TNC'!M91)</f>
        <v/>
      </c>
      <c r="J4115">
        <f>IF('📋 MIỂNG TNC'!A91="","",'📋 MIỂNG TNC'!D91)</f>
        <v/>
      </c>
      <c r="L4115">
        <f>N(L4114)+IF(AND('🔎 TRA CỨU NHANH'!$C$2&lt;&gt;"",OR(ISNUMBER(SEARCH('🔎 TRA CỨU NHANH'!$C$2,$A4115)),ISNUMBER(SEARCH('🔎 TRA CỨU NHANH'!$C$2,$B4115)))),1,0)</f>
        <v/>
      </c>
      <c r="M4115">
        <f>IF(L4115&gt;N(L4114),L4115,"")</f>
        <v/>
      </c>
      <c r="N4115">
        <f>N(N4114)+IF(AND('💰 BÁO GIÁ'!$C$27&lt;&gt;"",OR(ISNUMBER(SEARCH('💰 BÁO GIÁ'!$C$27,$A4115)),ISNUMBER(SEARCH('💰 BÁO GIÁ'!$C$27,$B4115)))),1,0)</f>
        <v/>
      </c>
      <c r="O4115">
        <f>IF(N4115&gt;N(N4114),N4115,"")</f>
        <v/>
      </c>
    </row>
    <row r="4116">
      <c r="A4116">
        <f>IF('📋 MIỂNG TNC'!A92="","",'📋 MIỂNG TNC'!A92)</f>
        <v/>
      </c>
      <c r="B4116">
        <f>IF('📋 MIỂNG TNC'!A92="","",'📋 MIỂNG TNC'!P92)</f>
        <v/>
      </c>
      <c r="C4116">
        <f>IF('📋 MIỂNG TNC'!A92="","","Miểng")</f>
        <v/>
      </c>
      <c r="D4116">
        <f>IF('📋 MIỂNG TNC'!A92="","",'📋 MIỂNG TNC'!H92)</f>
        <v/>
      </c>
      <c r="E4116" s="37" t="e">
        <v>#VALUE!</v>
      </c>
      <c r="F4116" s="37">
        <f>IF('📋 MIỂNG TNC'!A92="","",'📋 MIỂNG TNC'!J92)</f>
        <v/>
      </c>
      <c r="G4116" s="37">
        <f>IF('📋 MIỂNG TNC'!A92="","",'📋 MIỂNG TNC'!K92)</f>
        <v/>
      </c>
      <c r="H4116">
        <f>IF('📋 MIỂNG TNC'!A92="","",'📋 MIỂNG TNC'!L92)</f>
        <v/>
      </c>
      <c r="I4116">
        <f>IF('📋 MIỂNG TNC'!A92="","",'📋 MIỂNG TNC'!M92)</f>
        <v/>
      </c>
      <c r="J4116">
        <f>IF('📋 MIỂNG TNC'!A92="","",'📋 MIỂNG TNC'!D92)</f>
        <v/>
      </c>
      <c r="L4116">
        <f>N(L4115)+IF(AND('🔎 TRA CỨU NHANH'!$C$2&lt;&gt;"",OR(ISNUMBER(SEARCH('🔎 TRA CỨU NHANH'!$C$2,$A4116)),ISNUMBER(SEARCH('🔎 TRA CỨU NHANH'!$C$2,$B4116)))),1,0)</f>
        <v/>
      </c>
      <c r="M4116">
        <f>IF(L4116&gt;N(L4115),L4116,"")</f>
        <v/>
      </c>
      <c r="N4116">
        <f>N(N4115)+IF(AND('💰 BÁO GIÁ'!$C$27&lt;&gt;"",OR(ISNUMBER(SEARCH('💰 BÁO GIÁ'!$C$27,$A4116)),ISNUMBER(SEARCH('💰 BÁO GIÁ'!$C$27,$B4116)))),1,0)</f>
        <v/>
      </c>
      <c r="O4116">
        <f>IF(N4116&gt;N(N4115),N4116,"")</f>
        <v/>
      </c>
    </row>
    <row r="4117">
      <c r="A4117">
        <f>IF('📋 MIỂNG TNC'!A93="","",'📋 MIỂNG TNC'!A93)</f>
        <v/>
      </c>
      <c r="B4117">
        <f>IF('📋 MIỂNG TNC'!A93="","",'📋 MIỂNG TNC'!P93)</f>
        <v/>
      </c>
      <c r="C4117">
        <f>IF('📋 MIỂNG TNC'!A93="","","Miểng")</f>
        <v/>
      </c>
      <c r="D4117">
        <f>IF('📋 MIỂNG TNC'!A93="","",'📋 MIỂNG TNC'!H93)</f>
        <v/>
      </c>
      <c r="E4117" s="37" t="e">
        <v>#VALUE!</v>
      </c>
      <c r="F4117" s="37">
        <f>IF('📋 MIỂNG TNC'!A93="","",'📋 MIỂNG TNC'!J93)</f>
        <v/>
      </c>
      <c r="G4117" s="37">
        <f>IF('📋 MIỂNG TNC'!A93="","",'📋 MIỂNG TNC'!K93)</f>
        <v/>
      </c>
      <c r="H4117">
        <f>IF('📋 MIỂNG TNC'!A93="","",'📋 MIỂNG TNC'!L93)</f>
        <v/>
      </c>
      <c r="I4117">
        <f>IF('📋 MIỂNG TNC'!A93="","",'📋 MIỂNG TNC'!M93)</f>
        <v/>
      </c>
      <c r="J4117">
        <f>IF('📋 MIỂNG TNC'!A93="","",'📋 MIỂNG TNC'!D93)</f>
        <v/>
      </c>
      <c r="L4117">
        <f>N(L4116)+IF(AND('🔎 TRA CỨU NHANH'!$C$2&lt;&gt;"",OR(ISNUMBER(SEARCH('🔎 TRA CỨU NHANH'!$C$2,$A4117)),ISNUMBER(SEARCH('🔎 TRA CỨU NHANH'!$C$2,$B4117)))),1,0)</f>
        <v/>
      </c>
      <c r="M4117">
        <f>IF(L4117&gt;N(L4116),L4117,"")</f>
        <v/>
      </c>
      <c r="N4117">
        <f>N(N4116)+IF(AND('💰 BÁO GIÁ'!$C$27&lt;&gt;"",OR(ISNUMBER(SEARCH('💰 BÁO GIÁ'!$C$27,$A4117)),ISNUMBER(SEARCH('💰 BÁO GIÁ'!$C$27,$B4117)))),1,0)</f>
        <v/>
      </c>
      <c r="O4117">
        <f>IF(N4117&gt;N(N4116),N4117,"")</f>
        <v/>
      </c>
    </row>
    <row r="4118">
      <c r="A4118">
        <f>IF('📋 MIỂNG TNC'!A94="","",'📋 MIỂNG TNC'!A94)</f>
        <v/>
      </c>
      <c r="B4118">
        <f>IF('📋 MIỂNG TNC'!A94="","",'📋 MIỂNG TNC'!P94)</f>
        <v/>
      </c>
      <c r="C4118">
        <f>IF('📋 MIỂNG TNC'!A94="","","Miểng")</f>
        <v/>
      </c>
      <c r="D4118">
        <f>IF('📋 MIỂNG TNC'!A94="","",'📋 MIỂNG TNC'!H94)</f>
        <v/>
      </c>
      <c r="E4118" s="37" t="e">
        <v>#VALUE!</v>
      </c>
      <c r="F4118" s="37">
        <f>IF('📋 MIỂNG TNC'!A94="","",'📋 MIỂNG TNC'!J94)</f>
        <v/>
      </c>
      <c r="G4118" s="37">
        <f>IF('📋 MIỂNG TNC'!A94="","",'📋 MIỂNG TNC'!K94)</f>
        <v/>
      </c>
      <c r="H4118">
        <f>IF('📋 MIỂNG TNC'!A94="","",'📋 MIỂNG TNC'!L94)</f>
        <v/>
      </c>
      <c r="I4118">
        <f>IF('📋 MIỂNG TNC'!A94="","",'📋 MIỂNG TNC'!M94)</f>
        <v/>
      </c>
      <c r="J4118">
        <f>IF('📋 MIỂNG TNC'!A94="","",'📋 MIỂNG TNC'!D94)</f>
        <v/>
      </c>
      <c r="L4118">
        <f>N(L4117)+IF(AND('🔎 TRA CỨU NHANH'!$C$2&lt;&gt;"",OR(ISNUMBER(SEARCH('🔎 TRA CỨU NHANH'!$C$2,$A4118)),ISNUMBER(SEARCH('🔎 TRA CỨU NHANH'!$C$2,$B4118)))),1,0)</f>
        <v/>
      </c>
      <c r="M4118">
        <f>IF(L4118&gt;N(L4117),L4118,"")</f>
        <v/>
      </c>
      <c r="N4118">
        <f>N(N4117)+IF(AND('💰 BÁO GIÁ'!$C$27&lt;&gt;"",OR(ISNUMBER(SEARCH('💰 BÁO GIÁ'!$C$27,$A4118)),ISNUMBER(SEARCH('💰 BÁO GIÁ'!$C$27,$B4118)))),1,0)</f>
        <v/>
      </c>
      <c r="O4118">
        <f>IF(N4118&gt;N(N4117),N4118,"")</f>
        <v/>
      </c>
    </row>
    <row r="4119">
      <c r="A4119">
        <f>IF('📋 MIỂNG TNC'!A95="","",'📋 MIỂNG TNC'!A95)</f>
        <v/>
      </c>
      <c r="B4119">
        <f>IF('📋 MIỂNG TNC'!A95="","",'📋 MIỂNG TNC'!P95)</f>
        <v/>
      </c>
      <c r="C4119">
        <f>IF('📋 MIỂNG TNC'!A95="","","Miểng")</f>
        <v/>
      </c>
      <c r="D4119">
        <f>IF('📋 MIỂNG TNC'!A95="","",'📋 MIỂNG TNC'!H95)</f>
        <v/>
      </c>
      <c r="E4119" s="37" t="e">
        <v>#VALUE!</v>
      </c>
      <c r="F4119" s="37">
        <f>IF('📋 MIỂNG TNC'!A95="","",'📋 MIỂNG TNC'!J95)</f>
        <v/>
      </c>
      <c r="G4119" s="37">
        <f>IF('📋 MIỂNG TNC'!A95="","",'📋 MIỂNG TNC'!K95)</f>
        <v/>
      </c>
      <c r="H4119">
        <f>IF('📋 MIỂNG TNC'!A95="","",'📋 MIỂNG TNC'!L95)</f>
        <v/>
      </c>
      <c r="I4119">
        <f>IF('📋 MIỂNG TNC'!A95="","",'📋 MIỂNG TNC'!M95)</f>
        <v/>
      </c>
      <c r="J4119">
        <f>IF('📋 MIỂNG TNC'!A95="","",'📋 MIỂNG TNC'!D95)</f>
        <v/>
      </c>
      <c r="L4119">
        <f>N(L4118)+IF(AND('🔎 TRA CỨU NHANH'!$C$2&lt;&gt;"",OR(ISNUMBER(SEARCH('🔎 TRA CỨU NHANH'!$C$2,$A4119)),ISNUMBER(SEARCH('🔎 TRA CỨU NHANH'!$C$2,$B4119)))),1,0)</f>
        <v/>
      </c>
      <c r="M4119">
        <f>IF(L4119&gt;N(L4118),L4119,"")</f>
        <v/>
      </c>
      <c r="N4119">
        <f>N(N4118)+IF(AND('💰 BÁO GIÁ'!$C$27&lt;&gt;"",OR(ISNUMBER(SEARCH('💰 BÁO GIÁ'!$C$27,$A4119)),ISNUMBER(SEARCH('💰 BÁO GIÁ'!$C$27,$B4119)))),1,0)</f>
        <v/>
      </c>
      <c r="O4119">
        <f>IF(N4119&gt;N(N4118),N4119,"")</f>
        <v/>
      </c>
    </row>
    <row r="4120">
      <c r="A4120">
        <f>IF('📋 MIỂNG TNC'!A96="","",'📋 MIỂNG TNC'!A96)</f>
        <v/>
      </c>
      <c r="B4120">
        <f>IF('📋 MIỂNG TNC'!A96="","",'📋 MIỂNG TNC'!P96)</f>
        <v/>
      </c>
      <c r="C4120">
        <f>IF('📋 MIỂNG TNC'!A96="","","Miểng")</f>
        <v/>
      </c>
      <c r="D4120">
        <f>IF('📋 MIỂNG TNC'!A96="","",'📋 MIỂNG TNC'!H96)</f>
        <v/>
      </c>
      <c r="E4120" s="37" t="e">
        <v>#VALUE!</v>
      </c>
      <c r="F4120" s="37">
        <f>IF('📋 MIỂNG TNC'!A96="","",'📋 MIỂNG TNC'!J96)</f>
        <v/>
      </c>
      <c r="G4120" s="37">
        <f>IF('📋 MIỂNG TNC'!A96="","",'📋 MIỂNG TNC'!K96)</f>
        <v/>
      </c>
      <c r="H4120">
        <f>IF('📋 MIỂNG TNC'!A96="","",'📋 MIỂNG TNC'!L96)</f>
        <v/>
      </c>
      <c r="I4120">
        <f>IF('📋 MIỂNG TNC'!A96="","",'📋 MIỂNG TNC'!M96)</f>
        <v/>
      </c>
      <c r="J4120">
        <f>IF('📋 MIỂNG TNC'!A96="","",'📋 MIỂNG TNC'!D96)</f>
        <v/>
      </c>
      <c r="L4120">
        <f>N(L4119)+IF(AND('🔎 TRA CỨU NHANH'!$C$2&lt;&gt;"",OR(ISNUMBER(SEARCH('🔎 TRA CỨU NHANH'!$C$2,$A4120)),ISNUMBER(SEARCH('🔎 TRA CỨU NHANH'!$C$2,$B4120)))),1,0)</f>
        <v/>
      </c>
      <c r="M4120">
        <f>IF(L4120&gt;N(L4119),L4120,"")</f>
        <v/>
      </c>
      <c r="N4120">
        <f>N(N4119)+IF(AND('💰 BÁO GIÁ'!$C$27&lt;&gt;"",OR(ISNUMBER(SEARCH('💰 BÁO GIÁ'!$C$27,$A4120)),ISNUMBER(SEARCH('💰 BÁO GIÁ'!$C$27,$B4120)))),1,0)</f>
        <v/>
      </c>
      <c r="O4120">
        <f>IF(N4120&gt;N(N4119),N4120,"")</f>
        <v/>
      </c>
    </row>
    <row r="4121">
      <c r="A4121">
        <f>IF('📋 MIỂNG TNC'!A97="","",'📋 MIỂNG TNC'!A97)</f>
        <v/>
      </c>
      <c r="B4121">
        <f>IF('📋 MIỂNG TNC'!A97="","",'📋 MIỂNG TNC'!P97)</f>
        <v/>
      </c>
      <c r="C4121">
        <f>IF('📋 MIỂNG TNC'!A97="","","Miểng")</f>
        <v/>
      </c>
      <c r="D4121">
        <f>IF('📋 MIỂNG TNC'!A97="","",'📋 MIỂNG TNC'!H97)</f>
        <v/>
      </c>
      <c r="E4121" s="37" t="e">
        <v>#VALUE!</v>
      </c>
      <c r="F4121" s="37">
        <f>IF('📋 MIỂNG TNC'!A97="","",'📋 MIỂNG TNC'!J97)</f>
        <v/>
      </c>
      <c r="G4121" s="37">
        <f>IF('📋 MIỂNG TNC'!A97="","",'📋 MIỂNG TNC'!K97)</f>
        <v/>
      </c>
      <c r="H4121">
        <f>IF('📋 MIỂNG TNC'!A97="","",'📋 MIỂNG TNC'!L97)</f>
        <v/>
      </c>
      <c r="I4121">
        <f>IF('📋 MIỂNG TNC'!A97="","",'📋 MIỂNG TNC'!M97)</f>
        <v/>
      </c>
      <c r="J4121">
        <f>IF('📋 MIỂNG TNC'!A97="","",'📋 MIỂNG TNC'!D97)</f>
        <v/>
      </c>
      <c r="L4121">
        <f>N(L4120)+IF(AND('🔎 TRA CỨU NHANH'!$C$2&lt;&gt;"",OR(ISNUMBER(SEARCH('🔎 TRA CỨU NHANH'!$C$2,$A4121)),ISNUMBER(SEARCH('🔎 TRA CỨU NHANH'!$C$2,$B4121)))),1,0)</f>
        <v/>
      </c>
      <c r="M4121">
        <f>IF(L4121&gt;N(L4120),L4121,"")</f>
        <v/>
      </c>
      <c r="N4121">
        <f>N(N4120)+IF(AND('💰 BÁO GIÁ'!$C$27&lt;&gt;"",OR(ISNUMBER(SEARCH('💰 BÁO GIÁ'!$C$27,$A4121)),ISNUMBER(SEARCH('💰 BÁO GIÁ'!$C$27,$B4121)))),1,0)</f>
        <v/>
      </c>
      <c r="O4121">
        <f>IF(N4121&gt;N(N4120),N4121,"")</f>
        <v/>
      </c>
    </row>
    <row r="4122">
      <c r="A4122">
        <f>IF('📋 MIỂNG TNC'!A98="","",'📋 MIỂNG TNC'!A98)</f>
        <v/>
      </c>
      <c r="B4122">
        <f>IF('📋 MIỂNG TNC'!A98="","",'📋 MIỂNG TNC'!P98)</f>
        <v/>
      </c>
      <c r="C4122">
        <f>IF('📋 MIỂNG TNC'!A98="","","Miểng")</f>
        <v/>
      </c>
      <c r="D4122">
        <f>IF('📋 MIỂNG TNC'!A98="","",'📋 MIỂNG TNC'!H98)</f>
        <v/>
      </c>
      <c r="E4122" s="37" t="e">
        <v>#VALUE!</v>
      </c>
      <c r="F4122" s="37">
        <f>IF('📋 MIỂNG TNC'!A98="","",'📋 MIỂNG TNC'!J98)</f>
        <v/>
      </c>
      <c r="G4122" s="37">
        <f>IF('📋 MIỂNG TNC'!A98="","",'📋 MIỂNG TNC'!K98)</f>
        <v/>
      </c>
      <c r="H4122">
        <f>IF('📋 MIỂNG TNC'!A98="","",'📋 MIỂNG TNC'!L98)</f>
        <v/>
      </c>
      <c r="I4122">
        <f>IF('📋 MIỂNG TNC'!A98="","",'📋 MIỂNG TNC'!M98)</f>
        <v/>
      </c>
      <c r="J4122">
        <f>IF('📋 MIỂNG TNC'!A98="","",'📋 MIỂNG TNC'!D98)</f>
        <v/>
      </c>
      <c r="L4122">
        <f>N(L4121)+IF(AND('🔎 TRA CỨU NHANH'!$C$2&lt;&gt;"",OR(ISNUMBER(SEARCH('🔎 TRA CỨU NHANH'!$C$2,$A4122)),ISNUMBER(SEARCH('🔎 TRA CỨU NHANH'!$C$2,$B4122)))),1,0)</f>
        <v/>
      </c>
      <c r="M4122">
        <f>IF(L4122&gt;N(L4121),L4122,"")</f>
        <v/>
      </c>
      <c r="N4122">
        <f>N(N4121)+IF(AND('💰 BÁO GIÁ'!$C$27&lt;&gt;"",OR(ISNUMBER(SEARCH('💰 BÁO GIÁ'!$C$27,$A4122)),ISNUMBER(SEARCH('💰 BÁO GIÁ'!$C$27,$B4122)))),1,0)</f>
        <v/>
      </c>
      <c r="O4122">
        <f>IF(N4122&gt;N(N4121),N4122,"")</f>
        <v/>
      </c>
    </row>
    <row r="4123">
      <c r="A4123">
        <f>IF('📋 MIỂNG TNC'!A99="","",'📋 MIỂNG TNC'!A99)</f>
        <v/>
      </c>
      <c r="B4123">
        <f>IF('📋 MIỂNG TNC'!A99="","",'📋 MIỂNG TNC'!P99)</f>
        <v/>
      </c>
      <c r="C4123">
        <f>IF('📋 MIỂNG TNC'!A99="","","Miểng")</f>
        <v/>
      </c>
      <c r="D4123">
        <f>IF('📋 MIỂNG TNC'!A99="","",'📋 MIỂNG TNC'!H99)</f>
        <v/>
      </c>
      <c r="E4123" s="37" t="e">
        <v>#VALUE!</v>
      </c>
      <c r="F4123" s="37">
        <f>IF('📋 MIỂNG TNC'!A99="","",'📋 MIỂNG TNC'!J99)</f>
        <v/>
      </c>
      <c r="G4123" s="37">
        <f>IF('📋 MIỂNG TNC'!A99="","",'📋 MIỂNG TNC'!K99)</f>
        <v/>
      </c>
      <c r="H4123">
        <f>IF('📋 MIỂNG TNC'!A99="","",'📋 MIỂNG TNC'!L99)</f>
        <v/>
      </c>
      <c r="I4123">
        <f>IF('📋 MIỂNG TNC'!A99="","",'📋 MIỂNG TNC'!M99)</f>
        <v/>
      </c>
      <c r="J4123">
        <f>IF('📋 MIỂNG TNC'!A99="","",'📋 MIỂNG TNC'!D99)</f>
        <v/>
      </c>
      <c r="L4123">
        <f>N(L4122)+IF(AND('🔎 TRA CỨU NHANH'!$C$2&lt;&gt;"",OR(ISNUMBER(SEARCH('🔎 TRA CỨU NHANH'!$C$2,$A4123)),ISNUMBER(SEARCH('🔎 TRA CỨU NHANH'!$C$2,$B4123)))),1,0)</f>
        <v/>
      </c>
      <c r="M4123">
        <f>IF(L4123&gt;N(L4122),L4123,"")</f>
        <v/>
      </c>
      <c r="N4123">
        <f>N(N4122)+IF(AND('💰 BÁO GIÁ'!$C$27&lt;&gt;"",OR(ISNUMBER(SEARCH('💰 BÁO GIÁ'!$C$27,$A4123)),ISNUMBER(SEARCH('💰 BÁO GIÁ'!$C$27,$B4123)))),1,0)</f>
        <v/>
      </c>
      <c r="O4123">
        <f>IF(N4123&gt;N(N4122),N4123,"")</f>
        <v/>
      </c>
    </row>
    <row r="4124">
      <c r="A4124">
        <f>IF('📋 MIỂNG TNC'!A100="","",'📋 MIỂNG TNC'!A100)</f>
        <v/>
      </c>
      <c r="B4124">
        <f>IF('📋 MIỂNG TNC'!A100="","",'📋 MIỂNG TNC'!P100)</f>
        <v/>
      </c>
      <c r="C4124">
        <f>IF('📋 MIỂNG TNC'!A100="","","Miểng")</f>
        <v/>
      </c>
      <c r="D4124">
        <f>IF('📋 MIỂNG TNC'!A100="","",'📋 MIỂNG TNC'!H100)</f>
        <v/>
      </c>
      <c r="E4124" s="37" t="e">
        <v>#VALUE!</v>
      </c>
      <c r="F4124" s="37">
        <f>IF('📋 MIỂNG TNC'!A100="","",'📋 MIỂNG TNC'!J100)</f>
        <v/>
      </c>
      <c r="G4124" s="37">
        <f>IF('📋 MIỂNG TNC'!A100="","",'📋 MIỂNG TNC'!K100)</f>
        <v/>
      </c>
      <c r="H4124">
        <f>IF('📋 MIỂNG TNC'!A100="","",'📋 MIỂNG TNC'!L100)</f>
        <v/>
      </c>
      <c r="I4124">
        <f>IF('📋 MIỂNG TNC'!A100="","",'📋 MIỂNG TNC'!M100)</f>
        <v/>
      </c>
      <c r="J4124">
        <f>IF('📋 MIỂNG TNC'!A100="","",'📋 MIỂNG TNC'!D100)</f>
        <v/>
      </c>
      <c r="L4124">
        <f>N(L4123)+IF(AND('🔎 TRA CỨU NHANH'!$C$2&lt;&gt;"",OR(ISNUMBER(SEARCH('🔎 TRA CỨU NHANH'!$C$2,$A4124)),ISNUMBER(SEARCH('🔎 TRA CỨU NHANH'!$C$2,$B4124)))),1,0)</f>
        <v/>
      </c>
      <c r="M4124">
        <f>IF(L4124&gt;N(L4123),L4124,"")</f>
        <v/>
      </c>
      <c r="N4124">
        <f>N(N4123)+IF(AND('💰 BÁO GIÁ'!$C$27&lt;&gt;"",OR(ISNUMBER(SEARCH('💰 BÁO GIÁ'!$C$27,$A4124)),ISNUMBER(SEARCH('💰 BÁO GIÁ'!$C$27,$B4124)))),1,0)</f>
        <v/>
      </c>
      <c r="O4124">
        <f>IF(N4124&gt;N(N4123),N4124,"")</f>
        <v/>
      </c>
    </row>
    <row r="4125">
      <c r="A4125">
        <f>IF('📋 MIỂNG TNC'!A101="","",'📋 MIỂNG TNC'!A101)</f>
        <v/>
      </c>
      <c r="B4125">
        <f>IF('📋 MIỂNG TNC'!A101="","",'📋 MIỂNG TNC'!P101)</f>
        <v/>
      </c>
      <c r="C4125">
        <f>IF('📋 MIỂNG TNC'!A101="","","Miểng")</f>
        <v/>
      </c>
      <c r="D4125">
        <f>IF('📋 MIỂNG TNC'!A101="","",'📋 MIỂNG TNC'!H101)</f>
        <v/>
      </c>
      <c r="E4125" s="37" t="e">
        <v>#VALUE!</v>
      </c>
      <c r="F4125" s="37">
        <f>IF('📋 MIỂNG TNC'!A101="","",'📋 MIỂNG TNC'!J101)</f>
        <v/>
      </c>
      <c r="G4125" s="37">
        <f>IF('📋 MIỂNG TNC'!A101="","",'📋 MIỂNG TNC'!K101)</f>
        <v/>
      </c>
      <c r="H4125">
        <f>IF('📋 MIỂNG TNC'!A101="","",'📋 MIỂNG TNC'!L101)</f>
        <v/>
      </c>
      <c r="I4125">
        <f>IF('📋 MIỂNG TNC'!A101="","",'📋 MIỂNG TNC'!M101)</f>
        <v/>
      </c>
      <c r="J4125">
        <f>IF('📋 MIỂNG TNC'!A101="","",'📋 MIỂNG TNC'!D101)</f>
        <v/>
      </c>
      <c r="L4125">
        <f>N(L4124)+IF(AND('🔎 TRA CỨU NHANH'!$C$2&lt;&gt;"",OR(ISNUMBER(SEARCH('🔎 TRA CỨU NHANH'!$C$2,$A4125)),ISNUMBER(SEARCH('🔎 TRA CỨU NHANH'!$C$2,$B4125)))),1,0)</f>
        <v/>
      </c>
      <c r="M4125">
        <f>IF(L4125&gt;N(L4124),L4125,"")</f>
        <v/>
      </c>
      <c r="N4125">
        <f>N(N4124)+IF(AND('💰 BÁO GIÁ'!$C$27&lt;&gt;"",OR(ISNUMBER(SEARCH('💰 BÁO GIÁ'!$C$27,$A4125)),ISNUMBER(SEARCH('💰 BÁO GIÁ'!$C$27,$B4125)))),1,0)</f>
        <v/>
      </c>
      <c r="O4125">
        <f>IF(N4125&gt;N(N4124),N4125,"")</f>
        <v/>
      </c>
    </row>
    <row r="4126">
      <c r="A4126">
        <f>IF('📋 MIỂNG TNC'!A102="","",'📋 MIỂNG TNC'!A102)</f>
        <v/>
      </c>
      <c r="B4126">
        <f>IF('📋 MIỂNG TNC'!A102="","",'📋 MIỂNG TNC'!P102)</f>
        <v/>
      </c>
      <c r="C4126">
        <f>IF('📋 MIỂNG TNC'!A102="","","Miểng")</f>
        <v/>
      </c>
      <c r="D4126">
        <f>IF('📋 MIỂNG TNC'!A102="","",'📋 MIỂNG TNC'!H102)</f>
        <v/>
      </c>
      <c r="E4126" s="37" t="e">
        <v>#VALUE!</v>
      </c>
      <c r="F4126" s="37">
        <f>IF('📋 MIỂNG TNC'!A102="","",'📋 MIỂNG TNC'!J102)</f>
        <v/>
      </c>
      <c r="G4126" s="37">
        <f>IF('📋 MIỂNG TNC'!A102="","",'📋 MIỂNG TNC'!K102)</f>
        <v/>
      </c>
      <c r="H4126">
        <f>IF('📋 MIỂNG TNC'!A102="","",'📋 MIỂNG TNC'!L102)</f>
        <v/>
      </c>
      <c r="I4126">
        <f>IF('📋 MIỂNG TNC'!A102="","",'📋 MIỂNG TNC'!M102)</f>
        <v/>
      </c>
      <c r="J4126">
        <f>IF('📋 MIỂNG TNC'!A102="","",'📋 MIỂNG TNC'!D102)</f>
        <v/>
      </c>
      <c r="L4126">
        <f>N(L4125)+IF(AND('🔎 TRA CỨU NHANH'!$C$2&lt;&gt;"",OR(ISNUMBER(SEARCH('🔎 TRA CỨU NHANH'!$C$2,$A4126)),ISNUMBER(SEARCH('🔎 TRA CỨU NHANH'!$C$2,$B4126)))),1,0)</f>
        <v/>
      </c>
      <c r="M4126">
        <f>IF(L4126&gt;N(L4125),L4126,"")</f>
        <v/>
      </c>
      <c r="N4126">
        <f>N(N4125)+IF(AND('💰 BÁO GIÁ'!$C$27&lt;&gt;"",OR(ISNUMBER(SEARCH('💰 BÁO GIÁ'!$C$27,$A4126)),ISNUMBER(SEARCH('💰 BÁO GIÁ'!$C$27,$B4126)))),1,0)</f>
        <v/>
      </c>
      <c r="O4126">
        <f>IF(N4126&gt;N(N4125),N4126,"")</f>
        <v/>
      </c>
    </row>
    <row r="4127">
      <c r="A4127">
        <f>IF('📋 MIỂNG TNC'!A103="","",'📋 MIỂNG TNC'!A103)</f>
        <v/>
      </c>
      <c r="B4127">
        <f>IF('📋 MIỂNG TNC'!A103="","",'📋 MIỂNG TNC'!P103)</f>
        <v/>
      </c>
      <c r="C4127">
        <f>IF('📋 MIỂNG TNC'!A103="","","Miểng")</f>
        <v/>
      </c>
      <c r="D4127">
        <f>IF('📋 MIỂNG TNC'!A103="","",'📋 MIỂNG TNC'!H103)</f>
        <v/>
      </c>
      <c r="E4127" s="37" t="e">
        <v>#VALUE!</v>
      </c>
      <c r="F4127" s="37">
        <f>IF('📋 MIỂNG TNC'!A103="","",'📋 MIỂNG TNC'!J103)</f>
        <v/>
      </c>
      <c r="G4127" s="37">
        <f>IF('📋 MIỂNG TNC'!A103="","",'📋 MIỂNG TNC'!K103)</f>
        <v/>
      </c>
      <c r="H4127" s="37">
        <f>IF('📋 MIỂNG TNC'!A103="","",'📋 MIỂNG TNC'!L103)</f>
        <v/>
      </c>
      <c r="I4127">
        <f>IF('📋 MIỂNG TNC'!A103="","",'📋 MIỂNG TNC'!M103)</f>
        <v/>
      </c>
      <c r="J4127">
        <f>IF('📋 MIỂNG TNC'!A103="","",'📋 MIỂNG TNC'!D103)</f>
        <v/>
      </c>
      <c r="L4127">
        <f>N(L4126)+IF(AND('🔎 TRA CỨU NHANH'!$C$2&lt;&gt;"",OR(ISNUMBER(SEARCH('🔎 TRA CỨU NHANH'!$C$2,$A4127)),ISNUMBER(SEARCH('🔎 TRA CỨU NHANH'!$C$2,$B4127)))),1,0)</f>
        <v/>
      </c>
      <c r="M4127">
        <f>IF(L4127&gt;N(L4126),L4127,"")</f>
        <v/>
      </c>
      <c r="N4127">
        <f>N(N4126)+IF(AND('💰 BÁO GIÁ'!$C$27&lt;&gt;"",OR(ISNUMBER(SEARCH('💰 BÁO GIÁ'!$C$27,$A4127)),ISNUMBER(SEARCH('💰 BÁO GIÁ'!$C$27,$B4127)))),1,0)</f>
        <v/>
      </c>
      <c r="O4127">
        <f>IF(N4127&gt;N(N4126),N4127,"")</f>
        <v/>
      </c>
    </row>
    <row r="4128">
      <c r="A4128">
        <f>IF('📋 MIỂNG TNC'!A104="","",'📋 MIỂNG TNC'!A104)</f>
        <v/>
      </c>
      <c r="B4128">
        <f>IF('📋 MIỂNG TNC'!A104="","",'📋 MIỂNG TNC'!P104)</f>
        <v/>
      </c>
      <c r="C4128">
        <f>IF('📋 MIỂNG TNC'!A104="","","Miểng")</f>
        <v/>
      </c>
      <c r="D4128">
        <f>IF('📋 MIỂNG TNC'!A104="","",'📋 MIỂNG TNC'!H104)</f>
        <v/>
      </c>
      <c r="E4128" s="37" t="e">
        <v>#VALUE!</v>
      </c>
      <c r="F4128" s="37">
        <f>IF('📋 MIỂNG TNC'!A104="","",'📋 MIỂNG TNC'!J104)</f>
        <v/>
      </c>
      <c r="G4128" s="37">
        <f>IF('📋 MIỂNG TNC'!A104="","",'📋 MIỂNG TNC'!K104)</f>
        <v/>
      </c>
      <c r="H4128">
        <f>IF('📋 MIỂNG TNC'!A104="","",'📋 MIỂNG TNC'!L104)</f>
        <v/>
      </c>
      <c r="I4128">
        <f>IF('📋 MIỂNG TNC'!A104="","",'📋 MIỂNG TNC'!M104)</f>
        <v/>
      </c>
      <c r="J4128">
        <f>IF('📋 MIỂNG TNC'!A104="","",'📋 MIỂNG TNC'!D104)</f>
        <v/>
      </c>
      <c r="L4128">
        <f>N(L4127)+IF(AND('🔎 TRA CỨU NHANH'!$C$2&lt;&gt;"",OR(ISNUMBER(SEARCH('🔎 TRA CỨU NHANH'!$C$2,$A4128)),ISNUMBER(SEARCH('🔎 TRA CỨU NHANH'!$C$2,$B4128)))),1,0)</f>
        <v/>
      </c>
      <c r="M4128">
        <f>IF(L4128&gt;N(L4127),L4128,"")</f>
        <v/>
      </c>
      <c r="N4128">
        <f>N(N4127)+IF(AND('💰 BÁO GIÁ'!$C$27&lt;&gt;"",OR(ISNUMBER(SEARCH('💰 BÁO GIÁ'!$C$27,$A4128)),ISNUMBER(SEARCH('💰 BÁO GIÁ'!$C$27,$B4128)))),1,0)</f>
        <v/>
      </c>
      <c r="O4128">
        <f>IF(N4128&gt;N(N4127),N4128,"")</f>
        <v/>
      </c>
    </row>
    <row r="4129">
      <c r="A4129">
        <f>IF('📋 MIỂNG TNC'!A105="","",'📋 MIỂNG TNC'!A105)</f>
        <v/>
      </c>
      <c r="B4129">
        <f>IF('📋 MIỂNG TNC'!A105="","",'📋 MIỂNG TNC'!P105)</f>
        <v/>
      </c>
      <c r="C4129">
        <f>IF('📋 MIỂNG TNC'!A105="","","Miểng")</f>
        <v/>
      </c>
      <c r="D4129">
        <f>IF('📋 MIỂNG TNC'!A105="","",'📋 MIỂNG TNC'!H105)</f>
        <v/>
      </c>
      <c r="E4129" s="37" t="e">
        <v>#VALUE!</v>
      </c>
      <c r="F4129" s="37">
        <f>IF('📋 MIỂNG TNC'!A105="","",'📋 MIỂNG TNC'!J105)</f>
        <v/>
      </c>
      <c r="G4129" s="37">
        <f>IF('📋 MIỂNG TNC'!A105="","",'📋 MIỂNG TNC'!K105)</f>
        <v/>
      </c>
      <c r="H4129">
        <f>IF('📋 MIỂNG TNC'!A105="","",'📋 MIỂNG TNC'!L105)</f>
        <v/>
      </c>
      <c r="I4129">
        <f>IF('📋 MIỂNG TNC'!A105="","",'📋 MIỂNG TNC'!M105)</f>
        <v/>
      </c>
      <c r="J4129">
        <f>IF('📋 MIỂNG TNC'!A105="","",'📋 MIỂNG TNC'!D105)</f>
        <v/>
      </c>
      <c r="L4129">
        <f>N(L4128)+IF(AND('🔎 TRA CỨU NHANH'!$C$2&lt;&gt;"",OR(ISNUMBER(SEARCH('🔎 TRA CỨU NHANH'!$C$2,$A4129)),ISNUMBER(SEARCH('🔎 TRA CỨU NHANH'!$C$2,$B4129)))),1,0)</f>
        <v/>
      </c>
      <c r="M4129">
        <f>IF(L4129&gt;N(L4128),L4129,"")</f>
        <v/>
      </c>
      <c r="N4129">
        <f>N(N4128)+IF(AND('💰 BÁO GIÁ'!$C$27&lt;&gt;"",OR(ISNUMBER(SEARCH('💰 BÁO GIÁ'!$C$27,$A4129)),ISNUMBER(SEARCH('💰 BÁO GIÁ'!$C$27,$B4129)))),1,0)</f>
        <v/>
      </c>
      <c r="O4129">
        <f>IF(N4129&gt;N(N4128),N4129,"")</f>
        <v/>
      </c>
    </row>
    <row r="4130">
      <c r="A4130">
        <f>IF('📋 MIỂNG TNC'!A106="","",'📋 MIỂNG TNC'!A106)</f>
        <v/>
      </c>
      <c r="B4130">
        <f>IF('📋 MIỂNG TNC'!A106="","",'📋 MIỂNG TNC'!P106)</f>
        <v/>
      </c>
      <c r="C4130">
        <f>IF('📋 MIỂNG TNC'!A106="","","Miểng")</f>
        <v/>
      </c>
      <c r="D4130">
        <f>IF('📋 MIỂNG TNC'!A106="","",'📋 MIỂNG TNC'!H106)</f>
        <v/>
      </c>
      <c r="E4130" s="37" t="e">
        <v>#VALUE!</v>
      </c>
      <c r="F4130" s="37">
        <f>IF('📋 MIỂNG TNC'!A106="","",'📋 MIỂNG TNC'!J106)</f>
        <v/>
      </c>
      <c r="G4130" s="37">
        <f>IF('📋 MIỂNG TNC'!A106="","",'📋 MIỂNG TNC'!K106)</f>
        <v/>
      </c>
      <c r="H4130">
        <f>IF('📋 MIỂNG TNC'!A106="","",'📋 MIỂNG TNC'!L106)</f>
        <v/>
      </c>
      <c r="I4130">
        <f>IF('📋 MIỂNG TNC'!A106="","",'📋 MIỂNG TNC'!M106)</f>
        <v/>
      </c>
      <c r="J4130">
        <f>IF('📋 MIỂNG TNC'!A106="","",'📋 MIỂNG TNC'!D106)</f>
        <v/>
      </c>
      <c r="L4130">
        <f>N(L4129)+IF(AND('🔎 TRA CỨU NHANH'!$C$2&lt;&gt;"",OR(ISNUMBER(SEARCH('🔎 TRA CỨU NHANH'!$C$2,$A4130)),ISNUMBER(SEARCH('🔎 TRA CỨU NHANH'!$C$2,$B4130)))),1,0)</f>
        <v/>
      </c>
      <c r="M4130">
        <f>IF(L4130&gt;N(L4129),L4130,"")</f>
        <v/>
      </c>
      <c r="N4130">
        <f>N(N4129)+IF(AND('💰 BÁO GIÁ'!$C$27&lt;&gt;"",OR(ISNUMBER(SEARCH('💰 BÁO GIÁ'!$C$27,$A4130)),ISNUMBER(SEARCH('💰 BÁO GIÁ'!$C$27,$B4130)))),1,0)</f>
        <v/>
      </c>
      <c r="O4130">
        <f>IF(N4130&gt;N(N4129),N4130,"")</f>
        <v/>
      </c>
    </row>
    <row r="4131">
      <c r="A4131">
        <f>IF('📋 MIỂNG TNC'!A107="","",'📋 MIỂNG TNC'!A107)</f>
        <v/>
      </c>
      <c r="B4131">
        <f>IF('📋 MIỂNG TNC'!A107="","",'📋 MIỂNG TNC'!P107)</f>
        <v/>
      </c>
      <c r="C4131">
        <f>IF('📋 MIỂNG TNC'!A107="","","Miểng")</f>
        <v/>
      </c>
      <c r="D4131">
        <f>IF('📋 MIỂNG TNC'!A107="","",'📋 MIỂNG TNC'!H107)</f>
        <v/>
      </c>
      <c r="E4131" s="37" t="e">
        <v>#VALUE!</v>
      </c>
      <c r="F4131" s="37">
        <f>IF('📋 MIỂNG TNC'!A107="","",'📋 MIỂNG TNC'!J107)</f>
        <v/>
      </c>
      <c r="G4131" s="37">
        <f>IF('📋 MIỂNG TNC'!A107="","",'📋 MIỂNG TNC'!K107)</f>
        <v/>
      </c>
      <c r="H4131">
        <f>IF('📋 MIỂNG TNC'!A107="","",'📋 MIỂNG TNC'!L107)</f>
        <v/>
      </c>
      <c r="I4131">
        <f>IF('📋 MIỂNG TNC'!A107="","",'📋 MIỂNG TNC'!M107)</f>
        <v/>
      </c>
      <c r="J4131">
        <f>IF('📋 MIỂNG TNC'!A107="","",'📋 MIỂNG TNC'!D107)</f>
        <v/>
      </c>
      <c r="L4131">
        <f>N(L4130)+IF(AND('🔎 TRA CỨU NHANH'!$C$2&lt;&gt;"",OR(ISNUMBER(SEARCH('🔎 TRA CỨU NHANH'!$C$2,$A4131)),ISNUMBER(SEARCH('🔎 TRA CỨU NHANH'!$C$2,$B4131)))),1,0)</f>
        <v/>
      </c>
      <c r="M4131">
        <f>IF(L4131&gt;N(L4130),L4131,"")</f>
        <v/>
      </c>
      <c r="N4131">
        <f>N(N4130)+IF(AND('💰 BÁO GIÁ'!$C$27&lt;&gt;"",OR(ISNUMBER(SEARCH('💰 BÁO GIÁ'!$C$27,$A4131)),ISNUMBER(SEARCH('💰 BÁO GIÁ'!$C$27,$B4131)))),1,0)</f>
        <v/>
      </c>
      <c r="O4131">
        <f>IF(N4131&gt;N(N4130),N4131,"")</f>
        <v/>
      </c>
    </row>
    <row r="4132">
      <c r="A4132">
        <f>IF('📋 MIỂNG TNC'!A108="","",'📋 MIỂNG TNC'!A108)</f>
        <v/>
      </c>
      <c r="B4132">
        <f>IF('📋 MIỂNG TNC'!A108="","",'📋 MIỂNG TNC'!P108)</f>
        <v/>
      </c>
      <c r="C4132">
        <f>IF('📋 MIỂNG TNC'!A108="","","Miểng")</f>
        <v/>
      </c>
      <c r="D4132">
        <f>IF('📋 MIỂNG TNC'!A108="","",'📋 MIỂNG TNC'!H108)</f>
        <v/>
      </c>
      <c r="E4132" s="37" t="e">
        <v>#VALUE!</v>
      </c>
      <c r="F4132" s="37">
        <f>IF('📋 MIỂNG TNC'!A108="","",'📋 MIỂNG TNC'!J108)</f>
        <v/>
      </c>
      <c r="G4132" s="37">
        <f>IF('📋 MIỂNG TNC'!A108="","",'📋 MIỂNG TNC'!K108)</f>
        <v/>
      </c>
      <c r="H4132">
        <f>IF('📋 MIỂNG TNC'!A108="","",'📋 MIỂNG TNC'!L108)</f>
        <v/>
      </c>
      <c r="I4132">
        <f>IF('📋 MIỂNG TNC'!A108="","",'📋 MIỂNG TNC'!M108)</f>
        <v/>
      </c>
      <c r="J4132">
        <f>IF('📋 MIỂNG TNC'!A108="","",'📋 MIỂNG TNC'!D108)</f>
        <v/>
      </c>
      <c r="L4132">
        <f>N(L4131)+IF(AND('🔎 TRA CỨU NHANH'!$C$2&lt;&gt;"",OR(ISNUMBER(SEARCH('🔎 TRA CỨU NHANH'!$C$2,$A4132)),ISNUMBER(SEARCH('🔎 TRA CỨU NHANH'!$C$2,$B4132)))),1,0)</f>
        <v/>
      </c>
      <c r="M4132">
        <f>IF(L4132&gt;N(L4131),L4132,"")</f>
        <v/>
      </c>
      <c r="N4132">
        <f>N(N4131)+IF(AND('💰 BÁO GIÁ'!$C$27&lt;&gt;"",OR(ISNUMBER(SEARCH('💰 BÁO GIÁ'!$C$27,$A4132)),ISNUMBER(SEARCH('💰 BÁO GIÁ'!$C$27,$B4132)))),1,0)</f>
        <v/>
      </c>
      <c r="O4132">
        <f>IF(N4132&gt;N(N4131),N4132,"")</f>
        <v/>
      </c>
    </row>
    <row r="4133">
      <c r="A4133">
        <f>IF('📋 MIỂNG TNC'!A109="","",'📋 MIỂNG TNC'!A109)</f>
        <v/>
      </c>
      <c r="B4133">
        <f>IF('📋 MIỂNG TNC'!A109="","",'📋 MIỂNG TNC'!P109)</f>
        <v/>
      </c>
      <c r="C4133">
        <f>IF('📋 MIỂNG TNC'!A109="","","Miểng")</f>
        <v/>
      </c>
      <c r="D4133">
        <f>IF('📋 MIỂNG TNC'!A109="","",'📋 MIỂNG TNC'!H109)</f>
        <v/>
      </c>
      <c r="E4133" s="37" t="e">
        <v>#VALUE!</v>
      </c>
      <c r="F4133" s="37">
        <f>IF('📋 MIỂNG TNC'!A109="","",'📋 MIỂNG TNC'!J109)</f>
        <v/>
      </c>
      <c r="G4133" s="37">
        <f>IF('📋 MIỂNG TNC'!A109="","",'📋 MIỂNG TNC'!K109)</f>
        <v/>
      </c>
      <c r="H4133">
        <f>IF('📋 MIỂNG TNC'!A109="","",'📋 MIỂNG TNC'!L109)</f>
        <v/>
      </c>
      <c r="I4133">
        <f>IF('📋 MIỂNG TNC'!A109="","",'📋 MIỂNG TNC'!M109)</f>
        <v/>
      </c>
      <c r="J4133">
        <f>IF('📋 MIỂNG TNC'!A109="","",'📋 MIỂNG TNC'!D109)</f>
        <v/>
      </c>
      <c r="L4133">
        <f>N(L4132)+IF(AND('🔎 TRA CỨU NHANH'!$C$2&lt;&gt;"",OR(ISNUMBER(SEARCH('🔎 TRA CỨU NHANH'!$C$2,$A4133)),ISNUMBER(SEARCH('🔎 TRA CỨU NHANH'!$C$2,$B4133)))),1,0)</f>
        <v/>
      </c>
      <c r="M4133">
        <f>IF(L4133&gt;N(L4132),L4133,"")</f>
        <v/>
      </c>
      <c r="N4133">
        <f>N(N4132)+IF(AND('💰 BÁO GIÁ'!$C$27&lt;&gt;"",OR(ISNUMBER(SEARCH('💰 BÁO GIÁ'!$C$27,$A4133)),ISNUMBER(SEARCH('💰 BÁO GIÁ'!$C$27,$B4133)))),1,0)</f>
        <v/>
      </c>
      <c r="O4133">
        <f>IF(N4133&gt;N(N4132),N4133,"")</f>
        <v/>
      </c>
    </row>
    <row r="4134">
      <c r="A4134">
        <f>IF('📋 MIỂNG TNC'!A110="","",'📋 MIỂNG TNC'!A110)</f>
        <v/>
      </c>
      <c r="B4134">
        <f>IF('📋 MIỂNG TNC'!A110="","",'📋 MIỂNG TNC'!P110)</f>
        <v/>
      </c>
      <c r="C4134">
        <f>IF('📋 MIỂNG TNC'!A110="","","Miểng")</f>
        <v/>
      </c>
      <c r="D4134">
        <f>IF('📋 MIỂNG TNC'!A110="","",'📋 MIỂNG TNC'!H110)</f>
        <v/>
      </c>
      <c r="E4134" s="37" t="e">
        <v>#VALUE!</v>
      </c>
      <c r="F4134" s="37">
        <f>IF('📋 MIỂNG TNC'!A110="","",'📋 MIỂNG TNC'!J110)</f>
        <v/>
      </c>
      <c r="G4134" s="37">
        <f>IF('📋 MIỂNG TNC'!A110="","",'📋 MIỂNG TNC'!K110)</f>
        <v/>
      </c>
      <c r="H4134">
        <f>IF('📋 MIỂNG TNC'!A110="","",'📋 MIỂNG TNC'!L110)</f>
        <v/>
      </c>
      <c r="I4134">
        <f>IF('📋 MIỂNG TNC'!A110="","",'📋 MIỂNG TNC'!M110)</f>
        <v/>
      </c>
      <c r="J4134">
        <f>IF('📋 MIỂNG TNC'!A110="","",'📋 MIỂNG TNC'!D110)</f>
        <v/>
      </c>
      <c r="L4134">
        <f>N(L4133)+IF(AND('🔎 TRA CỨU NHANH'!$C$2&lt;&gt;"",OR(ISNUMBER(SEARCH('🔎 TRA CỨU NHANH'!$C$2,$A4134)),ISNUMBER(SEARCH('🔎 TRA CỨU NHANH'!$C$2,$B4134)))),1,0)</f>
        <v/>
      </c>
      <c r="M4134">
        <f>IF(L4134&gt;N(L4133),L4134,"")</f>
        <v/>
      </c>
      <c r="N4134">
        <f>N(N4133)+IF(AND('💰 BÁO GIÁ'!$C$27&lt;&gt;"",OR(ISNUMBER(SEARCH('💰 BÁO GIÁ'!$C$27,$A4134)),ISNUMBER(SEARCH('💰 BÁO GIÁ'!$C$27,$B4134)))),1,0)</f>
        <v/>
      </c>
      <c r="O4134">
        <f>IF(N4134&gt;N(N4133),N4134,"")</f>
        <v/>
      </c>
    </row>
    <row r="4135">
      <c r="A4135">
        <f>IF('📋 MIỂNG TNC'!A111="","",'📋 MIỂNG TNC'!A111)</f>
        <v/>
      </c>
      <c r="B4135">
        <f>IF('📋 MIỂNG TNC'!A111="","",'📋 MIỂNG TNC'!P111)</f>
        <v/>
      </c>
      <c r="C4135">
        <f>IF('📋 MIỂNG TNC'!A111="","","Miểng")</f>
        <v/>
      </c>
      <c r="D4135">
        <f>IF('📋 MIỂNG TNC'!A111="","",'📋 MIỂNG TNC'!H111)</f>
        <v/>
      </c>
      <c r="E4135" s="37" t="e">
        <v>#VALUE!</v>
      </c>
      <c r="F4135" s="37">
        <f>IF('📋 MIỂNG TNC'!A111="","",'📋 MIỂNG TNC'!J111)</f>
        <v/>
      </c>
      <c r="G4135" s="37">
        <f>IF('📋 MIỂNG TNC'!A111="","",'📋 MIỂNG TNC'!K111)</f>
        <v/>
      </c>
      <c r="H4135">
        <f>IF('📋 MIỂNG TNC'!A111="","",'📋 MIỂNG TNC'!L111)</f>
        <v/>
      </c>
      <c r="I4135">
        <f>IF('📋 MIỂNG TNC'!A111="","",'📋 MIỂNG TNC'!M111)</f>
        <v/>
      </c>
      <c r="J4135">
        <f>IF('📋 MIỂNG TNC'!A111="","",'📋 MIỂNG TNC'!D111)</f>
        <v/>
      </c>
      <c r="L4135">
        <f>N(L4134)+IF(AND('🔎 TRA CỨU NHANH'!$C$2&lt;&gt;"",OR(ISNUMBER(SEARCH('🔎 TRA CỨU NHANH'!$C$2,$A4135)),ISNUMBER(SEARCH('🔎 TRA CỨU NHANH'!$C$2,$B4135)))),1,0)</f>
        <v/>
      </c>
      <c r="M4135">
        <f>IF(L4135&gt;N(L4134),L4135,"")</f>
        <v/>
      </c>
      <c r="N4135">
        <f>N(N4134)+IF(AND('💰 BÁO GIÁ'!$C$27&lt;&gt;"",OR(ISNUMBER(SEARCH('💰 BÁO GIÁ'!$C$27,$A4135)),ISNUMBER(SEARCH('💰 BÁO GIÁ'!$C$27,$B4135)))),1,0)</f>
        <v/>
      </c>
      <c r="O4135">
        <f>IF(N4135&gt;N(N4134),N4135,"")</f>
        <v/>
      </c>
    </row>
    <row r="4136">
      <c r="A4136">
        <f>IF('📋 MIỂNG TNC'!A112="","",'📋 MIỂNG TNC'!A112)</f>
        <v/>
      </c>
      <c r="B4136">
        <f>IF('📋 MIỂNG TNC'!A112="","",'📋 MIỂNG TNC'!P112)</f>
        <v/>
      </c>
      <c r="C4136">
        <f>IF('📋 MIỂNG TNC'!A112="","","Miểng")</f>
        <v/>
      </c>
      <c r="D4136">
        <f>IF('📋 MIỂNG TNC'!A112="","",'📋 MIỂNG TNC'!H112)</f>
        <v/>
      </c>
      <c r="E4136" s="37" t="e">
        <v>#VALUE!</v>
      </c>
      <c r="F4136" s="37">
        <f>IF('📋 MIỂNG TNC'!A112="","",'📋 MIỂNG TNC'!J112)</f>
        <v/>
      </c>
      <c r="G4136" s="37">
        <f>IF('📋 MIỂNG TNC'!A112="","",'📋 MIỂNG TNC'!K112)</f>
        <v/>
      </c>
      <c r="H4136">
        <f>IF('📋 MIỂNG TNC'!A112="","",'📋 MIỂNG TNC'!L112)</f>
        <v/>
      </c>
      <c r="I4136">
        <f>IF('📋 MIỂNG TNC'!A112="","",'📋 MIỂNG TNC'!M112)</f>
        <v/>
      </c>
      <c r="J4136">
        <f>IF('📋 MIỂNG TNC'!A112="","",'📋 MIỂNG TNC'!D112)</f>
        <v/>
      </c>
      <c r="L4136">
        <f>N(L4135)+IF(AND('🔎 TRA CỨU NHANH'!$C$2&lt;&gt;"",OR(ISNUMBER(SEARCH('🔎 TRA CỨU NHANH'!$C$2,$A4136)),ISNUMBER(SEARCH('🔎 TRA CỨU NHANH'!$C$2,$B4136)))),1,0)</f>
        <v/>
      </c>
      <c r="M4136">
        <f>IF(L4136&gt;N(L4135),L4136,"")</f>
        <v/>
      </c>
      <c r="N4136">
        <f>N(N4135)+IF(AND('💰 BÁO GIÁ'!$C$27&lt;&gt;"",OR(ISNUMBER(SEARCH('💰 BÁO GIÁ'!$C$27,$A4136)),ISNUMBER(SEARCH('💰 BÁO GIÁ'!$C$27,$B4136)))),1,0)</f>
        <v/>
      </c>
      <c r="O4136">
        <f>IF(N4136&gt;N(N4135),N4136,"")</f>
        <v/>
      </c>
    </row>
    <row r="4137">
      <c r="A4137">
        <f>IF('📋 MIỂNG TNC'!A113="","",'📋 MIỂNG TNC'!A113)</f>
        <v/>
      </c>
      <c r="B4137">
        <f>IF('📋 MIỂNG TNC'!A113="","",'📋 MIỂNG TNC'!P113)</f>
        <v/>
      </c>
      <c r="C4137">
        <f>IF('📋 MIỂNG TNC'!A113="","","Miểng")</f>
        <v/>
      </c>
      <c r="D4137">
        <f>IF('📋 MIỂNG TNC'!A113="","",'📋 MIỂNG TNC'!H113)</f>
        <v/>
      </c>
      <c r="E4137" s="37" t="e">
        <v>#VALUE!</v>
      </c>
      <c r="F4137" s="37">
        <f>IF('📋 MIỂNG TNC'!A113="","",'📋 MIỂNG TNC'!J113)</f>
        <v/>
      </c>
      <c r="G4137" s="37">
        <f>IF('📋 MIỂNG TNC'!A113="","",'📋 MIỂNG TNC'!K113)</f>
        <v/>
      </c>
      <c r="H4137">
        <f>IF('📋 MIỂNG TNC'!A113="","",'📋 MIỂNG TNC'!L113)</f>
        <v/>
      </c>
      <c r="I4137">
        <f>IF('📋 MIỂNG TNC'!A113="","",'📋 MIỂNG TNC'!M113)</f>
        <v/>
      </c>
      <c r="J4137">
        <f>IF('📋 MIỂNG TNC'!A113="","",'📋 MIỂNG TNC'!D113)</f>
        <v/>
      </c>
      <c r="L4137">
        <f>N(L4136)+IF(AND('🔎 TRA CỨU NHANH'!$C$2&lt;&gt;"",OR(ISNUMBER(SEARCH('🔎 TRA CỨU NHANH'!$C$2,$A4137)),ISNUMBER(SEARCH('🔎 TRA CỨU NHANH'!$C$2,$B4137)))),1,0)</f>
        <v/>
      </c>
      <c r="M4137">
        <f>IF(L4137&gt;N(L4136),L4137,"")</f>
        <v/>
      </c>
      <c r="N4137">
        <f>N(N4136)+IF(AND('💰 BÁO GIÁ'!$C$27&lt;&gt;"",OR(ISNUMBER(SEARCH('💰 BÁO GIÁ'!$C$27,$A4137)),ISNUMBER(SEARCH('💰 BÁO GIÁ'!$C$27,$B4137)))),1,0)</f>
        <v/>
      </c>
      <c r="O4137">
        <f>IF(N4137&gt;N(N4136),N4137,"")</f>
        <v/>
      </c>
    </row>
    <row r="4138">
      <c r="A4138">
        <f>IF('📋 MIỂNG TNC'!A114="","",'📋 MIỂNG TNC'!A114)</f>
        <v/>
      </c>
      <c r="B4138">
        <f>IF('📋 MIỂNG TNC'!A114="","",'📋 MIỂNG TNC'!P114)</f>
        <v/>
      </c>
      <c r="C4138">
        <f>IF('📋 MIỂNG TNC'!A114="","","Miểng")</f>
        <v/>
      </c>
      <c r="D4138">
        <f>IF('📋 MIỂNG TNC'!A114="","",'📋 MIỂNG TNC'!H114)</f>
        <v/>
      </c>
      <c r="E4138" s="37" t="e">
        <v>#VALUE!</v>
      </c>
      <c r="F4138" s="37">
        <f>IF('📋 MIỂNG TNC'!A114="","",'📋 MIỂNG TNC'!J114)</f>
        <v/>
      </c>
      <c r="G4138" s="37">
        <f>IF('📋 MIỂNG TNC'!A114="","",'📋 MIỂNG TNC'!K114)</f>
        <v/>
      </c>
      <c r="H4138">
        <f>IF('📋 MIỂNG TNC'!A114="","",'📋 MIỂNG TNC'!L114)</f>
        <v/>
      </c>
      <c r="I4138">
        <f>IF('📋 MIỂNG TNC'!A114="","",'📋 MIỂNG TNC'!M114)</f>
        <v/>
      </c>
      <c r="J4138">
        <f>IF('📋 MIỂNG TNC'!A114="","",'📋 MIỂNG TNC'!D114)</f>
        <v/>
      </c>
      <c r="L4138">
        <f>N(L4137)+IF(AND('🔎 TRA CỨU NHANH'!$C$2&lt;&gt;"",OR(ISNUMBER(SEARCH('🔎 TRA CỨU NHANH'!$C$2,$A4138)),ISNUMBER(SEARCH('🔎 TRA CỨU NHANH'!$C$2,$B4138)))),1,0)</f>
        <v/>
      </c>
      <c r="M4138">
        <f>IF(L4138&gt;N(L4137),L4138,"")</f>
        <v/>
      </c>
      <c r="N4138">
        <f>N(N4137)+IF(AND('💰 BÁO GIÁ'!$C$27&lt;&gt;"",OR(ISNUMBER(SEARCH('💰 BÁO GIÁ'!$C$27,$A4138)),ISNUMBER(SEARCH('💰 BÁO GIÁ'!$C$27,$B4138)))),1,0)</f>
        <v/>
      </c>
      <c r="O4138">
        <f>IF(N4138&gt;N(N4137),N4138,"")</f>
        <v/>
      </c>
    </row>
    <row r="4139">
      <c r="A4139">
        <f>IF('📋 MIỂNG TNC'!A115="","",'📋 MIỂNG TNC'!A115)</f>
        <v/>
      </c>
      <c r="B4139">
        <f>IF('📋 MIỂNG TNC'!A115="","",'📋 MIỂNG TNC'!P115)</f>
        <v/>
      </c>
      <c r="C4139">
        <f>IF('📋 MIỂNG TNC'!A115="","","Miểng")</f>
        <v/>
      </c>
      <c r="D4139">
        <f>IF('📋 MIỂNG TNC'!A115="","",'📋 MIỂNG TNC'!H115)</f>
        <v/>
      </c>
      <c r="E4139" s="37" t="e">
        <v>#VALUE!</v>
      </c>
      <c r="F4139" s="37">
        <f>IF('📋 MIỂNG TNC'!A115="","",'📋 MIỂNG TNC'!J115)</f>
        <v/>
      </c>
      <c r="G4139" s="37">
        <f>IF('📋 MIỂNG TNC'!A115="","",'📋 MIỂNG TNC'!K115)</f>
        <v/>
      </c>
      <c r="H4139">
        <f>IF('📋 MIỂNG TNC'!A115="","",'📋 MIỂNG TNC'!L115)</f>
        <v/>
      </c>
      <c r="I4139">
        <f>IF('📋 MIỂNG TNC'!A115="","",'📋 MIỂNG TNC'!M115)</f>
        <v/>
      </c>
      <c r="J4139">
        <f>IF('📋 MIỂNG TNC'!A115="","",'📋 MIỂNG TNC'!D115)</f>
        <v/>
      </c>
      <c r="L4139">
        <f>N(L4138)+IF(AND('🔎 TRA CỨU NHANH'!$C$2&lt;&gt;"",OR(ISNUMBER(SEARCH('🔎 TRA CỨU NHANH'!$C$2,$A4139)),ISNUMBER(SEARCH('🔎 TRA CỨU NHANH'!$C$2,$B4139)))),1,0)</f>
        <v/>
      </c>
      <c r="M4139">
        <f>IF(L4139&gt;N(L4138),L4139,"")</f>
        <v/>
      </c>
      <c r="N4139">
        <f>N(N4138)+IF(AND('💰 BÁO GIÁ'!$C$27&lt;&gt;"",OR(ISNUMBER(SEARCH('💰 BÁO GIÁ'!$C$27,$A4139)),ISNUMBER(SEARCH('💰 BÁO GIÁ'!$C$27,$B4139)))),1,0)</f>
        <v/>
      </c>
      <c r="O4139">
        <f>IF(N4139&gt;N(N4138),N4139,"")</f>
        <v/>
      </c>
    </row>
    <row r="4140">
      <c r="A4140">
        <f>IF('📋 MIỂNG TNC'!A116="","",'📋 MIỂNG TNC'!A116)</f>
        <v/>
      </c>
      <c r="B4140">
        <f>IF('📋 MIỂNG TNC'!A116="","",'📋 MIỂNG TNC'!P116)</f>
        <v/>
      </c>
      <c r="C4140">
        <f>IF('📋 MIỂNG TNC'!A116="","","Miểng")</f>
        <v/>
      </c>
      <c r="D4140">
        <f>IF('📋 MIỂNG TNC'!A116="","",'📋 MIỂNG TNC'!H116)</f>
        <v/>
      </c>
      <c r="E4140" s="37" t="e">
        <v>#VALUE!</v>
      </c>
      <c r="F4140" s="37">
        <f>IF('📋 MIỂNG TNC'!A116="","",'📋 MIỂNG TNC'!J116)</f>
        <v/>
      </c>
      <c r="G4140" s="37">
        <f>IF('📋 MIỂNG TNC'!A116="","",'📋 MIỂNG TNC'!K116)</f>
        <v/>
      </c>
      <c r="H4140">
        <f>IF('📋 MIỂNG TNC'!A116="","",'📋 MIỂNG TNC'!L116)</f>
        <v/>
      </c>
      <c r="I4140">
        <f>IF('📋 MIỂNG TNC'!A116="","",'📋 MIỂNG TNC'!M116)</f>
        <v/>
      </c>
      <c r="J4140">
        <f>IF('📋 MIỂNG TNC'!A116="","",'📋 MIỂNG TNC'!D116)</f>
        <v/>
      </c>
      <c r="L4140">
        <f>N(L4139)+IF(AND('🔎 TRA CỨU NHANH'!$C$2&lt;&gt;"",OR(ISNUMBER(SEARCH('🔎 TRA CỨU NHANH'!$C$2,$A4140)),ISNUMBER(SEARCH('🔎 TRA CỨU NHANH'!$C$2,$B4140)))),1,0)</f>
        <v/>
      </c>
      <c r="M4140">
        <f>IF(L4140&gt;N(L4139),L4140,"")</f>
        <v/>
      </c>
      <c r="N4140">
        <f>N(N4139)+IF(AND('💰 BÁO GIÁ'!$C$27&lt;&gt;"",OR(ISNUMBER(SEARCH('💰 BÁO GIÁ'!$C$27,$A4140)),ISNUMBER(SEARCH('💰 BÁO GIÁ'!$C$27,$B4140)))),1,0)</f>
        <v/>
      </c>
      <c r="O4140">
        <f>IF(N4140&gt;N(N4139),N4140,"")</f>
        <v/>
      </c>
    </row>
    <row r="4141">
      <c r="A4141">
        <f>IF('📋 MIỂNG TNC'!A117="","",'📋 MIỂNG TNC'!A117)</f>
        <v/>
      </c>
      <c r="B4141">
        <f>IF('📋 MIỂNG TNC'!A117="","",'📋 MIỂNG TNC'!P117)</f>
        <v/>
      </c>
      <c r="C4141">
        <f>IF('📋 MIỂNG TNC'!A117="","","Miểng")</f>
        <v/>
      </c>
      <c r="D4141">
        <f>IF('📋 MIỂNG TNC'!A117="","",'📋 MIỂNG TNC'!H117)</f>
        <v/>
      </c>
      <c r="E4141" s="37" t="e">
        <v>#VALUE!</v>
      </c>
      <c r="F4141" s="37">
        <f>IF('📋 MIỂNG TNC'!A117="","",'📋 MIỂNG TNC'!J117)</f>
        <v/>
      </c>
      <c r="G4141" s="37">
        <f>IF('📋 MIỂNG TNC'!A117="","",'📋 MIỂNG TNC'!K117)</f>
        <v/>
      </c>
      <c r="H4141">
        <f>IF('📋 MIỂNG TNC'!A117="","",'📋 MIỂNG TNC'!L117)</f>
        <v/>
      </c>
      <c r="I4141">
        <f>IF('📋 MIỂNG TNC'!A117="","",'📋 MIỂNG TNC'!M117)</f>
        <v/>
      </c>
      <c r="J4141">
        <f>IF('📋 MIỂNG TNC'!A117="","",'📋 MIỂNG TNC'!D117)</f>
        <v/>
      </c>
      <c r="L4141">
        <f>N(L4140)+IF(AND('🔎 TRA CỨU NHANH'!$C$2&lt;&gt;"",OR(ISNUMBER(SEARCH('🔎 TRA CỨU NHANH'!$C$2,$A4141)),ISNUMBER(SEARCH('🔎 TRA CỨU NHANH'!$C$2,$B4141)))),1,0)</f>
        <v/>
      </c>
      <c r="M4141">
        <f>IF(L4141&gt;N(L4140),L4141,"")</f>
        <v/>
      </c>
      <c r="N4141">
        <f>N(N4140)+IF(AND('💰 BÁO GIÁ'!$C$27&lt;&gt;"",OR(ISNUMBER(SEARCH('💰 BÁO GIÁ'!$C$27,$A4141)),ISNUMBER(SEARCH('💰 BÁO GIÁ'!$C$27,$B4141)))),1,0)</f>
        <v/>
      </c>
      <c r="O4141">
        <f>IF(N4141&gt;N(N4140),N4141,"")</f>
        <v/>
      </c>
    </row>
    <row r="4142">
      <c r="A4142">
        <f>IF('📋 MIỂNG TNC'!A118="","",'📋 MIỂNG TNC'!A118)</f>
        <v/>
      </c>
      <c r="B4142">
        <f>IF('📋 MIỂNG TNC'!A118="","",'📋 MIỂNG TNC'!P118)</f>
        <v/>
      </c>
      <c r="C4142">
        <f>IF('📋 MIỂNG TNC'!A118="","","Miểng")</f>
        <v/>
      </c>
      <c r="D4142">
        <f>IF('📋 MIỂNG TNC'!A118="","",'📋 MIỂNG TNC'!H118)</f>
        <v/>
      </c>
      <c r="E4142" s="37" t="e">
        <v>#VALUE!</v>
      </c>
      <c r="F4142" s="37">
        <f>IF('📋 MIỂNG TNC'!A118="","",'📋 MIỂNG TNC'!J118)</f>
        <v/>
      </c>
      <c r="G4142" s="37">
        <f>IF('📋 MIỂNG TNC'!A118="","",'📋 MIỂNG TNC'!K118)</f>
        <v/>
      </c>
      <c r="H4142">
        <f>IF('📋 MIỂNG TNC'!A118="","",'📋 MIỂNG TNC'!L118)</f>
        <v/>
      </c>
      <c r="I4142">
        <f>IF('📋 MIỂNG TNC'!A118="","",'📋 MIỂNG TNC'!M118)</f>
        <v/>
      </c>
      <c r="J4142">
        <f>IF('📋 MIỂNG TNC'!A118="","",'📋 MIỂNG TNC'!D118)</f>
        <v/>
      </c>
      <c r="L4142">
        <f>N(L4141)+IF(AND('🔎 TRA CỨU NHANH'!$C$2&lt;&gt;"",OR(ISNUMBER(SEARCH('🔎 TRA CỨU NHANH'!$C$2,$A4142)),ISNUMBER(SEARCH('🔎 TRA CỨU NHANH'!$C$2,$B4142)))),1,0)</f>
        <v/>
      </c>
      <c r="M4142">
        <f>IF(L4142&gt;N(L4141),L4142,"")</f>
        <v/>
      </c>
      <c r="N4142">
        <f>N(N4141)+IF(AND('💰 BÁO GIÁ'!$C$27&lt;&gt;"",OR(ISNUMBER(SEARCH('💰 BÁO GIÁ'!$C$27,$A4142)),ISNUMBER(SEARCH('💰 BÁO GIÁ'!$C$27,$B4142)))),1,0)</f>
        <v/>
      </c>
      <c r="O4142">
        <f>IF(N4142&gt;N(N4141),N4142,"")</f>
        <v/>
      </c>
    </row>
    <row r="4143">
      <c r="A4143">
        <f>IF('📋 MIỂNG TNC'!A119="","",'📋 MIỂNG TNC'!A119)</f>
        <v/>
      </c>
      <c r="B4143">
        <f>IF('📋 MIỂNG TNC'!A119="","",'📋 MIỂNG TNC'!P119)</f>
        <v/>
      </c>
      <c r="C4143">
        <f>IF('📋 MIỂNG TNC'!A119="","","Miểng")</f>
        <v/>
      </c>
      <c r="D4143">
        <f>IF('📋 MIỂNG TNC'!A119="","",'📋 MIỂNG TNC'!H119)</f>
        <v/>
      </c>
      <c r="E4143" s="37" t="e">
        <v>#VALUE!</v>
      </c>
      <c r="F4143" s="37">
        <f>IF('📋 MIỂNG TNC'!A119="","",'📋 MIỂNG TNC'!J119)</f>
        <v/>
      </c>
      <c r="G4143" s="37">
        <f>IF('📋 MIỂNG TNC'!A119="","",'📋 MIỂNG TNC'!K119)</f>
        <v/>
      </c>
      <c r="H4143">
        <f>IF('📋 MIỂNG TNC'!A119="","",'📋 MIỂNG TNC'!L119)</f>
        <v/>
      </c>
      <c r="I4143">
        <f>IF('📋 MIỂNG TNC'!A119="","",'📋 MIỂNG TNC'!M119)</f>
        <v/>
      </c>
      <c r="J4143">
        <f>IF('📋 MIỂNG TNC'!A119="","",'📋 MIỂNG TNC'!D119)</f>
        <v/>
      </c>
      <c r="L4143">
        <f>N(L4142)+IF(AND('🔎 TRA CỨU NHANH'!$C$2&lt;&gt;"",OR(ISNUMBER(SEARCH('🔎 TRA CỨU NHANH'!$C$2,$A4143)),ISNUMBER(SEARCH('🔎 TRA CỨU NHANH'!$C$2,$B4143)))),1,0)</f>
        <v/>
      </c>
      <c r="M4143">
        <f>IF(L4143&gt;N(L4142),L4143,"")</f>
        <v/>
      </c>
      <c r="N4143">
        <f>N(N4142)+IF(AND('💰 BÁO GIÁ'!$C$27&lt;&gt;"",OR(ISNUMBER(SEARCH('💰 BÁO GIÁ'!$C$27,$A4143)),ISNUMBER(SEARCH('💰 BÁO GIÁ'!$C$27,$B4143)))),1,0)</f>
        <v/>
      </c>
      <c r="O4143">
        <f>IF(N4143&gt;N(N4142),N4143,"")</f>
        <v/>
      </c>
    </row>
    <row r="4144">
      <c r="A4144">
        <f>IF('📋 MIỂNG TNC'!A120="","",'📋 MIỂNG TNC'!A120)</f>
        <v/>
      </c>
      <c r="B4144">
        <f>IF('📋 MIỂNG TNC'!A120="","",'📋 MIỂNG TNC'!P120)</f>
        <v/>
      </c>
      <c r="C4144">
        <f>IF('📋 MIỂNG TNC'!A120="","","Miểng")</f>
        <v/>
      </c>
      <c r="D4144">
        <f>IF('📋 MIỂNG TNC'!A120="","",'📋 MIỂNG TNC'!H120)</f>
        <v/>
      </c>
      <c r="E4144" s="37" t="e">
        <v>#VALUE!</v>
      </c>
      <c r="F4144" s="37">
        <f>IF('📋 MIỂNG TNC'!A120="","",'📋 MIỂNG TNC'!J120)</f>
        <v/>
      </c>
      <c r="G4144" s="37">
        <f>IF('📋 MIỂNG TNC'!A120="","",'📋 MIỂNG TNC'!K120)</f>
        <v/>
      </c>
      <c r="H4144">
        <f>IF('📋 MIỂNG TNC'!A120="","",'📋 MIỂNG TNC'!L120)</f>
        <v/>
      </c>
      <c r="I4144">
        <f>IF('📋 MIỂNG TNC'!A120="","",'📋 MIỂNG TNC'!M120)</f>
        <v/>
      </c>
      <c r="J4144">
        <f>IF('📋 MIỂNG TNC'!A120="","",'📋 MIỂNG TNC'!D120)</f>
        <v/>
      </c>
      <c r="L4144">
        <f>N(L4143)+IF(AND('🔎 TRA CỨU NHANH'!$C$2&lt;&gt;"",OR(ISNUMBER(SEARCH('🔎 TRA CỨU NHANH'!$C$2,$A4144)),ISNUMBER(SEARCH('🔎 TRA CỨU NHANH'!$C$2,$B4144)))),1,0)</f>
        <v/>
      </c>
      <c r="M4144">
        <f>IF(L4144&gt;N(L4143),L4144,"")</f>
        <v/>
      </c>
      <c r="N4144">
        <f>N(N4143)+IF(AND('💰 BÁO GIÁ'!$C$27&lt;&gt;"",OR(ISNUMBER(SEARCH('💰 BÁO GIÁ'!$C$27,$A4144)),ISNUMBER(SEARCH('💰 BÁO GIÁ'!$C$27,$B4144)))),1,0)</f>
        <v/>
      </c>
      <c r="O4144">
        <f>IF(N4144&gt;N(N4143),N4144,"")</f>
        <v/>
      </c>
    </row>
    <row r="4145">
      <c r="A4145">
        <f>IF('📋 MIỂNG TNC'!A121="","",'📋 MIỂNG TNC'!A121)</f>
        <v/>
      </c>
      <c r="B4145">
        <f>IF('📋 MIỂNG TNC'!A121="","",'📋 MIỂNG TNC'!P121)</f>
        <v/>
      </c>
      <c r="C4145">
        <f>IF('📋 MIỂNG TNC'!A121="","","Miểng")</f>
        <v/>
      </c>
      <c r="D4145">
        <f>IF('📋 MIỂNG TNC'!A121="","",'📋 MIỂNG TNC'!H121)</f>
        <v/>
      </c>
      <c r="E4145" s="37" t="e">
        <v>#VALUE!</v>
      </c>
      <c r="F4145" s="37">
        <f>IF('📋 MIỂNG TNC'!A121="","",'📋 MIỂNG TNC'!J121)</f>
        <v/>
      </c>
      <c r="G4145" s="37">
        <f>IF('📋 MIỂNG TNC'!A121="","",'📋 MIỂNG TNC'!K121)</f>
        <v/>
      </c>
      <c r="H4145">
        <f>IF('📋 MIỂNG TNC'!A121="","",'📋 MIỂNG TNC'!L121)</f>
        <v/>
      </c>
      <c r="I4145">
        <f>IF('📋 MIỂNG TNC'!A121="","",'📋 MIỂNG TNC'!M121)</f>
        <v/>
      </c>
      <c r="J4145">
        <f>IF('📋 MIỂNG TNC'!A121="","",'📋 MIỂNG TNC'!D121)</f>
        <v/>
      </c>
      <c r="L4145">
        <f>N(L4144)+IF(AND('🔎 TRA CỨU NHANH'!$C$2&lt;&gt;"",OR(ISNUMBER(SEARCH('🔎 TRA CỨU NHANH'!$C$2,$A4145)),ISNUMBER(SEARCH('🔎 TRA CỨU NHANH'!$C$2,$B4145)))),1,0)</f>
        <v/>
      </c>
      <c r="M4145">
        <f>IF(L4145&gt;N(L4144),L4145,"")</f>
        <v/>
      </c>
      <c r="N4145">
        <f>N(N4144)+IF(AND('💰 BÁO GIÁ'!$C$27&lt;&gt;"",OR(ISNUMBER(SEARCH('💰 BÁO GIÁ'!$C$27,$A4145)),ISNUMBER(SEARCH('💰 BÁO GIÁ'!$C$27,$B4145)))),1,0)</f>
        <v/>
      </c>
      <c r="O4145">
        <f>IF(N4145&gt;N(N4144),N4145,"")</f>
        <v/>
      </c>
    </row>
    <row r="4146">
      <c r="A4146">
        <f>IF('📋 MIỂNG TNC'!A122="","",'📋 MIỂNG TNC'!A122)</f>
        <v/>
      </c>
      <c r="B4146">
        <f>IF('📋 MIỂNG TNC'!A122="","",'📋 MIỂNG TNC'!P122)</f>
        <v/>
      </c>
      <c r="C4146">
        <f>IF('📋 MIỂNG TNC'!A122="","","Miểng")</f>
        <v/>
      </c>
      <c r="D4146">
        <f>IF('📋 MIỂNG TNC'!A122="","",'📋 MIỂNG TNC'!H122)</f>
        <v/>
      </c>
      <c r="E4146" s="37" t="e">
        <v>#VALUE!</v>
      </c>
      <c r="F4146" s="37">
        <f>IF('📋 MIỂNG TNC'!A122="","",'📋 MIỂNG TNC'!J122)</f>
        <v/>
      </c>
      <c r="G4146" s="37">
        <f>IF('📋 MIỂNG TNC'!A122="","",'📋 MIỂNG TNC'!K122)</f>
        <v/>
      </c>
      <c r="H4146">
        <f>IF('📋 MIỂNG TNC'!A122="","",'📋 MIỂNG TNC'!L122)</f>
        <v/>
      </c>
      <c r="I4146">
        <f>IF('📋 MIỂNG TNC'!A122="","",'📋 MIỂNG TNC'!M122)</f>
        <v/>
      </c>
      <c r="J4146">
        <f>IF('📋 MIỂNG TNC'!A122="","",'📋 MIỂNG TNC'!D122)</f>
        <v/>
      </c>
      <c r="L4146">
        <f>N(L4145)+IF(AND('🔎 TRA CỨU NHANH'!$C$2&lt;&gt;"",OR(ISNUMBER(SEARCH('🔎 TRA CỨU NHANH'!$C$2,$A4146)),ISNUMBER(SEARCH('🔎 TRA CỨU NHANH'!$C$2,$B4146)))),1,0)</f>
        <v/>
      </c>
      <c r="M4146">
        <f>IF(L4146&gt;N(L4145),L4146,"")</f>
        <v/>
      </c>
      <c r="N4146">
        <f>N(N4145)+IF(AND('💰 BÁO GIÁ'!$C$27&lt;&gt;"",OR(ISNUMBER(SEARCH('💰 BÁO GIÁ'!$C$27,$A4146)),ISNUMBER(SEARCH('💰 BÁO GIÁ'!$C$27,$B4146)))),1,0)</f>
        <v/>
      </c>
      <c r="O4146">
        <f>IF(N4146&gt;N(N4145),N4146,"")</f>
        <v/>
      </c>
    </row>
    <row r="4147">
      <c r="A4147">
        <f>IF('📋 MIỂNG TNC'!A123="","",'📋 MIỂNG TNC'!A123)</f>
        <v/>
      </c>
      <c r="B4147">
        <f>IF('📋 MIỂNG TNC'!A123="","",'📋 MIỂNG TNC'!P123)</f>
        <v/>
      </c>
      <c r="C4147">
        <f>IF('📋 MIỂNG TNC'!A123="","","Miểng")</f>
        <v/>
      </c>
      <c r="D4147">
        <f>IF('📋 MIỂNG TNC'!A123="","",'📋 MIỂNG TNC'!H123)</f>
        <v/>
      </c>
      <c r="E4147" s="37" t="e">
        <v>#VALUE!</v>
      </c>
      <c r="F4147" s="37">
        <f>IF('📋 MIỂNG TNC'!A123="","",'📋 MIỂNG TNC'!J123)</f>
        <v/>
      </c>
      <c r="G4147" s="37">
        <f>IF('📋 MIỂNG TNC'!A123="","",'📋 MIỂNG TNC'!K123)</f>
        <v/>
      </c>
      <c r="H4147">
        <f>IF('📋 MIỂNG TNC'!A123="","",'📋 MIỂNG TNC'!L123)</f>
        <v/>
      </c>
      <c r="I4147">
        <f>IF('📋 MIỂNG TNC'!A123="","",'📋 MIỂNG TNC'!M123)</f>
        <v/>
      </c>
      <c r="J4147">
        <f>IF('📋 MIỂNG TNC'!A123="","",'📋 MIỂNG TNC'!D123)</f>
        <v/>
      </c>
      <c r="L4147">
        <f>N(L4146)+IF(AND('🔎 TRA CỨU NHANH'!$C$2&lt;&gt;"",OR(ISNUMBER(SEARCH('🔎 TRA CỨU NHANH'!$C$2,$A4147)),ISNUMBER(SEARCH('🔎 TRA CỨU NHANH'!$C$2,$B4147)))),1,0)</f>
        <v/>
      </c>
      <c r="M4147">
        <f>IF(L4147&gt;N(L4146),L4147,"")</f>
        <v/>
      </c>
      <c r="N4147">
        <f>N(N4146)+IF(AND('💰 BÁO GIÁ'!$C$27&lt;&gt;"",OR(ISNUMBER(SEARCH('💰 BÁO GIÁ'!$C$27,$A4147)),ISNUMBER(SEARCH('💰 BÁO GIÁ'!$C$27,$B4147)))),1,0)</f>
        <v/>
      </c>
      <c r="O4147">
        <f>IF(N4147&gt;N(N4146),N4147,"")</f>
        <v/>
      </c>
    </row>
    <row r="4148">
      <c r="A4148">
        <f>IF('📋 MIỂNG TNC'!A124="","",'📋 MIỂNG TNC'!A124)</f>
        <v/>
      </c>
      <c r="B4148">
        <f>IF('📋 MIỂNG TNC'!A124="","",'📋 MIỂNG TNC'!P124)</f>
        <v/>
      </c>
      <c r="C4148">
        <f>IF('📋 MIỂNG TNC'!A124="","","Miểng")</f>
        <v/>
      </c>
      <c r="D4148">
        <f>IF('📋 MIỂNG TNC'!A124="","",'📋 MIỂNG TNC'!H124)</f>
        <v/>
      </c>
      <c r="E4148" s="37" t="e">
        <v>#VALUE!</v>
      </c>
      <c r="F4148" s="37">
        <f>IF('📋 MIỂNG TNC'!A124="","",'📋 MIỂNG TNC'!J124)</f>
        <v/>
      </c>
      <c r="G4148" s="37">
        <f>IF('📋 MIỂNG TNC'!A124="","",'📋 MIỂNG TNC'!K124)</f>
        <v/>
      </c>
      <c r="H4148">
        <f>IF('📋 MIỂNG TNC'!A124="","",'📋 MIỂNG TNC'!L124)</f>
        <v/>
      </c>
      <c r="I4148">
        <f>IF('📋 MIỂNG TNC'!A124="","",'📋 MIỂNG TNC'!M124)</f>
        <v/>
      </c>
      <c r="J4148">
        <f>IF('📋 MIỂNG TNC'!A124="","",'📋 MIỂNG TNC'!D124)</f>
        <v/>
      </c>
      <c r="L4148">
        <f>N(L4147)+IF(AND('🔎 TRA CỨU NHANH'!$C$2&lt;&gt;"",OR(ISNUMBER(SEARCH('🔎 TRA CỨU NHANH'!$C$2,$A4148)),ISNUMBER(SEARCH('🔎 TRA CỨU NHANH'!$C$2,$B4148)))),1,0)</f>
        <v/>
      </c>
      <c r="M4148">
        <f>IF(L4148&gt;N(L4147),L4148,"")</f>
        <v/>
      </c>
      <c r="N4148">
        <f>N(N4147)+IF(AND('💰 BÁO GIÁ'!$C$27&lt;&gt;"",OR(ISNUMBER(SEARCH('💰 BÁO GIÁ'!$C$27,$A4148)),ISNUMBER(SEARCH('💰 BÁO GIÁ'!$C$27,$B4148)))),1,0)</f>
        <v/>
      </c>
      <c r="O4148">
        <f>IF(N4148&gt;N(N4147),N4148,"")</f>
        <v/>
      </c>
    </row>
    <row r="4149">
      <c r="A4149">
        <f>IF('📋 MIỂNG TNC'!A125="","",'📋 MIỂNG TNC'!A125)</f>
        <v/>
      </c>
      <c r="B4149">
        <f>IF('📋 MIỂNG TNC'!A125="","",'📋 MIỂNG TNC'!P125)</f>
        <v/>
      </c>
      <c r="C4149">
        <f>IF('📋 MIỂNG TNC'!A125="","","Miểng")</f>
        <v/>
      </c>
      <c r="D4149">
        <f>IF('📋 MIỂNG TNC'!A125="","",'📋 MIỂNG TNC'!H125)</f>
        <v/>
      </c>
      <c r="E4149" s="37" t="e">
        <v>#VALUE!</v>
      </c>
      <c r="F4149" s="37">
        <f>IF('📋 MIỂNG TNC'!A125="","",'📋 MIỂNG TNC'!J125)</f>
        <v/>
      </c>
      <c r="G4149" s="37">
        <f>IF('📋 MIỂNG TNC'!A125="","",'📋 MIỂNG TNC'!K125)</f>
        <v/>
      </c>
      <c r="H4149">
        <f>IF('📋 MIỂNG TNC'!A125="","",'📋 MIỂNG TNC'!L125)</f>
        <v/>
      </c>
      <c r="I4149">
        <f>IF('📋 MIỂNG TNC'!A125="","",'📋 MIỂNG TNC'!M125)</f>
        <v/>
      </c>
      <c r="J4149">
        <f>IF('📋 MIỂNG TNC'!A125="","",'📋 MIỂNG TNC'!D125)</f>
        <v/>
      </c>
      <c r="L4149">
        <f>N(L4148)+IF(AND('🔎 TRA CỨU NHANH'!$C$2&lt;&gt;"",OR(ISNUMBER(SEARCH('🔎 TRA CỨU NHANH'!$C$2,$A4149)),ISNUMBER(SEARCH('🔎 TRA CỨU NHANH'!$C$2,$B4149)))),1,0)</f>
        <v/>
      </c>
      <c r="M4149">
        <f>IF(L4149&gt;N(L4148),L4149,"")</f>
        <v/>
      </c>
      <c r="N4149">
        <f>N(N4148)+IF(AND('💰 BÁO GIÁ'!$C$27&lt;&gt;"",OR(ISNUMBER(SEARCH('💰 BÁO GIÁ'!$C$27,$A4149)),ISNUMBER(SEARCH('💰 BÁO GIÁ'!$C$27,$B4149)))),1,0)</f>
        <v/>
      </c>
      <c r="O4149">
        <f>IF(N4149&gt;N(N4148),N4149,"")</f>
        <v/>
      </c>
    </row>
    <row r="4150">
      <c r="A4150">
        <f>IF('📋 MIỂNG TNC'!A126="","",'📋 MIỂNG TNC'!A126)</f>
        <v/>
      </c>
      <c r="B4150">
        <f>IF('📋 MIỂNG TNC'!A126="","",'📋 MIỂNG TNC'!P126)</f>
        <v/>
      </c>
      <c r="C4150">
        <f>IF('📋 MIỂNG TNC'!A126="","","Miểng")</f>
        <v/>
      </c>
      <c r="D4150">
        <f>IF('📋 MIỂNG TNC'!A126="","",'📋 MIỂNG TNC'!H126)</f>
        <v/>
      </c>
      <c r="E4150" s="37" t="e">
        <v>#VALUE!</v>
      </c>
      <c r="F4150" s="37">
        <f>IF('📋 MIỂNG TNC'!A126="","",'📋 MIỂNG TNC'!J126)</f>
        <v/>
      </c>
      <c r="G4150" s="37">
        <f>IF('📋 MIỂNG TNC'!A126="","",'📋 MIỂNG TNC'!K126)</f>
        <v/>
      </c>
      <c r="H4150">
        <f>IF('📋 MIỂNG TNC'!A126="","",'📋 MIỂNG TNC'!L126)</f>
        <v/>
      </c>
      <c r="I4150">
        <f>IF('📋 MIỂNG TNC'!A126="","",'📋 MIỂNG TNC'!M126)</f>
        <v/>
      </c>
      <c r="J4150">
        <f>IF('📋 MIỂNG TNC'!A126="","",'📋 MIỂNG TNC'!D126)</f>
        <v/>
      </c>
      <c r="L4150">
        <f>N(L4149)+IF(AND('🔎 TRA CỨU NHANH'!$C$2&lt;&gt;"",OR(ISNUMBER(SEARCH('🔎 TRA CỨU NHANH'!$C$2,$A4150)),ISNUMBER(SEARCH('🔎 TRA CỨU NHANH'!$C$2,$B4150)))),1,0)</f>
        <v/>
      </c>
      <c r="M4150">
        <f>IF(L4150&gt;N(L4149),L4150,"")</f>
        <v/>
      </c>
      <c r="N4150">
        <f>N(N4149)+IF(AND('💰 BÁO GIÁ'!$C$27&lt;&gt;"",OR(ISNUMBER(SEARCH('💰 BÁO GIÁ'!$C$27,$A4150)),ISNUMBER(SEARCH('💰 BÁO GIÁ'!$C$27,$B4150)))),1,0)</f>
        <v/>
      </c>
      <c r="O4150">
        <f>IF(N4150&gt;N(N4149),N4150,"")</f>
        <v/>
      </c>
    </row>
    <row r="4151">
      <c r="A4151">
        <f>IF('📋 MIỂNG TNC'!A127="","",'📋 MIỂNG TNC'!A127)</f>
        <v/>
      </c>
      <c r="B4151">
        <f>IF('📋 MIỂNG TNC'!A127="","",'📋 MIỂNG TNC'!P127)</f>
        <v/>
      </c>
      <c r="C4151">
        <f>IF('📋 MIỂNG TNC'!A127="","","Miểng")</f>
        <v/>
      </c>
      <c r="D4151">
        <f>IF('📋 MIỂNG TNC'!A127="","",'📋 MIỂNG TNC'!H127)</f>
        <v/>
      </c>
      <c r="E4151" s="37" t="e">
        <v>#VALUE!</v>
      </c>
      <c r="F4151" s="37">
        <f>IF('📋 MIỂNG TNC'!A127="","",'📋 MIỂNG TNC'!J127)</f>
        <v/>
      </c>
      <c r="G4151" s="37">
        <f>IF('📋 MIỂNG TNC'!A127="","",'📋 MIỂNG TNC'!K127)</f>
        <v/>
      </c>
      <c r="H4151">
        <f>IF('📋 MIỂNG TNC'!A127="","",'📋 MIỂNG TNC'!L127)</f>
        <v/>
      </c>
      <c r="I4151">
        <f>IF('📋 MIỂNG TNC'!A127="","",'📋 MIỂNG TNC'!M127)</f>
        <v/>
      </c>
      <c r="J4151">
        <f>IF('📋 MIỂNG TNC'!A127="","",'📋 MIỂNG TNC'!D127)</f>
        <v/>
      </c>
      <c r="L4151">
        <f>N(L4150)+IF(AND('🔎 TRA CỨU NHANH'!$C$2&lt;&gt;"",OR(ISNUMBER(SEARCH('🔎 TRA CỨU NHANH'!$C$2,$A4151)),ISNUMBER(SEARCH('🔎 TRA CỨU NHANH'!$C$2,$B4151)))),1,0)</f>
        <v/>
      </c>
      <c r="M4151">
        <f>IF(L4151&gt;N(L4150),L4151,"")</f>
        <v/>
      </c>
      <c r="N4151">
        <f>N(N4150)+IF(AND('💰 BÁO GIÁ'!$C$27&lt;&gt;"",OR(ISNUMBER(SEARCH('💰 BÁO GIÁ'!$C$27,$A4151)),ISNUMBER(SEARCH('💰 BÁO GIÁ'!$C$27,$B4151)))),1,0)</f>
        <v/>
      </c>
      <c r="O4151">
        <f>IF(N4151&gt;N(N4150),N4151,"")</f>
        <v/>
      </c>
    </row>
    <row r="4152">
      <c r="A4152">
        <f>IF('📋 MIỂNG TNC'!A128="","",'📋 MIỂNG TNC'!A128)</f>
        <v/>
      </c>
      <c r="B4152">
        <f>IF('📋 MIỂNG TNC'!A128="","",'📋 MIỂNG TNC'!P128)</f>
        <v/>
      </c>
      <c r="C4152">
        <f>IF('📋 MIỂNG TNC'!A128="","","Miểng")</f>
        <v/>
      </c>
      <c r="D4152">
        <f>IF('📋 MIỂNG TNC'!A128="","",'📋 MIỂNG TNC'!H128)</f>
        <v/>
      </c>
      <c r="E4152" s="37" t="e">
        <v>#VALUE!</v>
      </c>
      <c r="F4152" s="37">
        <f>IF('📋 MIỂNG TNC'!A128="","",'📋 MIỂNG TNC'!J128)</f>
        <v/>
      </c>
      <c r="G4152" s="37">
        <f>IF('📋 MIỂNG TNC'!A128="","",'📋 MIỂNG TNC'!K128)</f>
        <v/>
      </c>
      <c r="H4152">
        <f>IF('📋 MIỂNG TNC'!A128="","",'📋 MIỂNG TNC'!L128)</f>
        <v/>
      </c>
      <c r="I4152">
        <f>IF('📋 MIỂNG TNC'!A128="","",'📋 MIỂNG TNC'!M128)</f>
        <v/>
      </c>
      <c r="J4152">
        <f>IF('📋 MIỂNG TNC'!A128="","",'📋 MIỂNG TNC'!D128)</f>
        <v/>
      </c>
      <c r="L4152">
        <f>N(L4151)+IF(AND('🔎 TRA CỨU NHANH'!$C$2&lt;&gt;"",OR(ISNUMBER(SEARCH('🔎 TRA CỨU NHANH'!$C$2,$A4152)),ISNUMBER(SEARCH('🔎 TRA CỨU NHANH'!$C$2,$B4152)))),1,0)</f>
        <v/>
      </c>
      <c r="M4152">
        <f>IF(L4152&gt;N(L4151),L4152,"")</f>
        <v/>
      </c>
      <c r="N4152">
        <f>N(N4151)+IF(AND('💰 BÁO GIÁ'!$C$27&lt;&gt;"",OR(ISNUMBER(SEARCH('💰 BÁO GIÁ'!$C$27,$A4152)),ISNUMBER(SEARCH('💰 BÁO GIÁ'!$C$27,$B4152)))),1,0)</f>
        <v/>
      </c>
      <c r="O4152">
        <f>IF(N4152&gt;N(N4151),N4152,"")</f>
        <v/>
      </c>
    </row>
    <row r="4153">
      <c r="A4153">
        <f>IF('📋 MIỂNG TNC'!A129="","",'📋 MIỂNG TNC'!A129)</f>
        <v/>
      </c>
      <c r="B4153">
        <f>IF('📋 MIỂNG TNC'!A129="","",'📋 MIỂNG TNC'!P129)</f>
        <v/>
      </c>
      <c r="C4153">
        <f>IF('📋 MIỂNG TNC'!A129="","","Miểng")</f>
        <v/>
      </c>
      <c r="D4153">
        <f>IF('📋 MIỂNG TNC'!A129="","",'📋 MIỂNG TNC'!H129)</f>
        <v/>
      </c>
      <c r="E4153" s="37" t="e">
        <v>#VALUE!</v>
      </c>
      <c r="F4153" s="37">
        <f>IF('📋 MIỂNG TNC'!A129="","",'📋 MIỂNG TNC'!J129)</f>
        <v/>
      </c>
      <c r="G4153" s="37">
        <f>IF('📋 MIỂNG TNC'!A129="","",'📋 MIỂNG TNC'!K129)</f>
        <v/>
      </c>
      <c r="H4153">
        <f>IF('📋 MIỂNG TNC'!A129="","",'📋 MIỂNG TNC'!L129)</f>
        <v/>
      </c>
      <c r="I4153">
        <f>IF('📋 MIỂNG TNC'!A129="","",'📋 MIỂNG TNC'!M129)</f>
        <v/>
      </c>
      <c r="J4153">
        <f>IF('📋 MIỂNG TNC'!A129="","",'📋 MIỂNG TNC'!D129)</f>
        <v/>
      </c>
      <c r="L4153">
        <f>N(L4152)+IF(AND('🔎 TRA CỨU NHANH'!$C$2&lt;&gt;"",OR(ISNUMBER(SEARCH('🔎 TRA CỨU NHANH'!$C$2,$A4153)),ISNUMBER(SEARCH('🔎 TRA CỨU NHANH'!$C$2,$B4153)))),1,0)</f>
        <v/>
      </c>
      <c r="M4153">
        <f>IF(L4153&gt;N(L4152),L4153,"")</f>
        <v/>
      </c>
      <c r="N4153">
        <f>N(N4152)+IF(AND('💰 BÁO GIÁ'!$C$27&lt;&gt;"",OR(ISNUMBER(SEARCH('💰 BÁO GIÁ'!$C$27,$A4153)),ISNUMBER(SEARCH('💰 BÁO GIÁ'!$C$27,$B4153)))),1,0)</f>
        <v/>
      </c>
      <c r="O4153">
        <f>IF(N4153&gt;N(N4152),N4153,"")</f>
        <v/>
      </c>
    </row>
    <row r="4154">
      <c r="A4154">
        <f>IF('📋 MIỂNG TNC'!A130="","",'📋 MIỂNG TNC'!A130)</f>
        <v/>
      </c>
      <c r="B4154">
        <f>IF('📋 MIỂNG TNC'!A130="","",'📋 MIỂNG TNC'!P130)</f>
        <v/>
      </c>
      <c r="C4154">
        <f>IF('📋 MIỂNG TNC'!A130="","","Miểng")</f>
        <v/>
      </c>
      <c r="D4154">
        <f>IF('📋 MIỂNG TNC'!A130="","",'📋 MIỂNG TNC'!H130)</f>
        <v/>
      </c>
      <c r="E4154" s="37" t="e">
        <v>#VALUE!</v>
      </c>
      <c r="F4154" s="37">
        <f>IF('📋 MIỂNG TNC'!A130="","",'📋 MIỂNG TNC'!J130)</f>
        <v/>
      </c>
      <c r="G4154" s="37">
        <f>IF('📋 MIỂNG TNC'!A130="","",'📋 MIỂNG TNC'!K130)</f>
        <v/>
      </c>
      <c r="H4154">
        <f>IF('📋 MIỂNG TNC'!A130="","",'📋 MIỂNG TNC'!L130)</f>
        <v/>
      </c>
      <c r="I4154">
        <f>IF('📋 MIỂNG TNC'!A130="","",'📋 MIỂNG TNC'!M130)</f>
        <v/>
      </c>
      <c r="J4154">
        <f>IF('📋 MIỂNG TNC'!A130="","",'📋 MIỂNG TNC'!D130)</f>
        <v/>
      </c>
      <c r="L4154">
        <f>N(L4153)+IF(AND('🔎 TRA CỨU NHANH'!$C$2&lt;&gt;"",OR(ISNUMBER(SEARCH('🔎 TRA CỨU NHANH'!$C$2,$A4154)),ISNUMBER(SEARCH('🔎 TRA CỨU NHANH'!$C$2,$B4154)))),1,0)</f>
        <v/>
      </c>
      <c r="M4154">
        <f>IF(L4154&gt;N(L4153),L4154,"")</f>
        <v/>
      </c>
      <c r="N4154">
        <f>N(N4153)+IF(AND('💰 BÁO GIÁ'!$C$27&lt;&gt;"",OR(ISNUMBER(SEARCH('💰 BÁO GIÁ'!$C$27,$A4154)),ISNUMBER(SEARCH('💰 BÁO GIÁ'!$C$27,$B4154)))),1,0)</f>
        <v/>
      </c>
      <c r="O4154">
        <f>IF(N4154&gt;N(N4153),N4154,"")</f>
        <v/>
      </c>
    </row>
    <row r="4155">
      <c r="A4155">
        <f>IF('📋 MIỂNG TNC'!A131="","",'📋 MIỂNG TNC'!A131)</f>
        <v/>
      </c>
      <c r="B4155">
        <f>IF('📋 MIỂNG TNC'!A131="","",'📋 MIỂNG TNC'!P131)</f>
        <v/>
      </c>
      <c r="C4155">
        <f>IF('📋 MIỂNG TNC'!A131="","","Miểng")</f>
        <v/>
      </c>
      <c r="D4155">
        <f>IF('📋 MIỂNG TNC'!A131="","",'📋 MIỂNG TNC'!H131)</f>
        <v/>
      </c>
      <c r="E4155" s="37" t="e">
        <v>#VALUE!</v>
      </c>
      <c r="F4155" s="37">
        <f>IF('📋 MIỂNG TNC'!A131="","",'📋 MIỂNG TNC'!J131)</f>
        <v/>
      </c>
      <c r="G4155" s="37">
        <f>IF('📋 MIỂNG TNC'!A131="","",'📋 MIỂNG TNC'!K131)</f>
        <v/>
      </c>
      <c r="H4155">
        <f>IF('📋 MIỂNG TNC'!A131="","",'📋 MIỂNG TNC'!L131)</f>
        <v/>
      </c>
      <c r="I4155">
        <f>IF('📋 MIỂNG TNC'!A131="","",'📋 MIỂNG TNC'!M131)</f>
        <v/>
      </c>
      <c r="J4155">
        <f>IF('📋 MIỂNG TNC'!A131="","",'📋 MIỂNG TNC'!D131)</f>
        <v/>
      </c>
      <c r="L4155">
        <f>N(L4154)+IF(AND('🔎 TRA CỨU NHANH'!$C$2&lt;&gt;"",OR(ISNUMBER(SEARCH('🔎 TRA CỨU NHANH'!$C$2,$A4155)),ISNUMBER(SEARCH('🔎 TRA CỨU NHANH'!$C$2,$B4155)))),1,0)</f>
        <v/>
      </c>
      <c r="M4155">
        <f>IF(L4155&gt;N(L4154),L4155,"")</f>
        <v/>
      </c>
      <c r="N4155">
        <f>N(N4154)+IF(AND('💰 BÁO GIÁ'!$C$27&lt;&gt;"",OR(ISNUMBER(SEARCH('💰 BÁO GIÁ'!$C$27,$A4155)),ISNUMBER(SEARCH('💰 BÁO GIÁ'!$C$27,$B4155)))),1,0)</f>
        <v/>
      </c>
      <c r="O4155">
        <f>IF(N4155&gt;N(N4154),N4155,"")</f>
        <v/>
      </c>
    </row>
    <row r="4156">
      <c r="A4156">
        <f>IF('📋 MIỂNG TNC'!A132="","",'📋 MIỂNG TNC'!A132)</f>
        <v/>
      </c>
      <c r="B4156">
        <f>IF('📋 MIỂNG TNC'!A132="","",'📋 MIỂNG TNC'!P132)</f>
        <v/>
      </c>
      <c r="C4156">
        <f>IF('📋 MIỂNG TNC'!A132="","","Miểng")</f>
        <v/>
      </c>
      <c r="D4156">
        <f>IF('📋 MIỂNG TNC'!A132="","",'📋 MIỂNG TNC'!H132)</f>
        <v/>
      </c>
      <c r="E4156" s="37" t="e">
        <v>#VALUE!</v>
      </c>
      <c r="F4156" s="37">
        <f>IF('📋 MIỂNG TNC'!A132="","",'📋 MIỂNG TNC'!J132)</f>
        <v/>
      </c>
      <c r="G4156" s="37">
        <f>IF('📋 MIỂNG TNC'!A132="","",'📋 MIỂNG TNC'!K132)</f>
        <v/>
      </c>
      <c r="H4156">
        <f>IF('📋 MIỂNG TNC'!A132="","",'📋 MIỂNG TNC'!L132)</f>
        <v/>
      </c>
      <c r="I4156">
        <f>IF('📋 MIỂNG TNC'!A132="","",'📋 MIỂNG TNC'!M132)</f>
        <v/>
      </c>
      <c r="J4156">
        <f>IF('📋 MIỂNG TNC'!A132="","",'📋 MIỂNG TNC'!D132)</f>
        <v/>
      </c>
      <c r="L4156">
        <f>N(L4155)+IF(AND('🔎 TRA CỨU NHANH'!$C$2&lt;&gt;"",OR(ISNUMBER(SEARCH('🔎 TRA CỨU NHANH'!$C$2,$A4156)),ISNUMBER(SEARCH('🔎 TRA CỨU NHANH'!$C$2,$B4156)))),1,0)</f>
        <v/>
      </c>
      <c r="M4156">
        <f>IF(L4156&gt;N(L4155),L4156,"")</f>
        <v/>
      </c>
      <c r="N4156">
        <f>N(N4155)+IF(AND('💰 BÁO GIÁ'!$C$27&lt;&gt;"",OR(ISNUMBER(SEARCH('💰 BÁO GIÁ'!$C$27,$A4156)),ISNUMBER(SEARCH('💰 BÁO GIÁ'!$C$27,$B4156)))),1,0)</f>
        <v/>
      </c>
      <c r="O4156">
        <f>IF(N4156&gt;N(N4155),N4156,"")</f>
        <v/>
      </c>
    </row>
    <row r="4157">
      <c r="A4157">
        <f>IF('📋 MIỂNG TNC'!A133="","",'📋 MIỂNG TNC'!A133)</f>
        <v/>
      </c>
      <c r="B4157">
        <f>IF('📋 MIỂNG TNC'!A133="","",'📋 MIỂNG TNC'!P133)</f>
        <v/>
      </c>
      <c r="C4157">
        <f>IF('📋 MIỂNG TNC'!A133="","","Miểng")</f>
        <v/>
      </c>
      <c r="D4157">
        <f>IF('📋 MIỂNG TNC'!A133="","",'📋 MIỂNG TNC'!H133)</f>
        <v/>
      </c>
      <c r="E4157" s="37" t="e">
        <v>#VALUE!</v>
      </c>
      <c r="F4157" s="37">
        <f>IF('📋 MIỂNG TNC'!A133="","",'📋 MIỂNG TNC'!J133)</f>
        <v/>
      </c>
      <c r="G4157" s="37">
        <f>IF('📋 MIỂNG TNC'!A133="","",'📋 MIỂNG TNC'!K133)</f>
        <v/>
      </c>
      <c r="H4157">
        <f>IF('📋 MIỂNG TNC'!A133="","",'📋 MIỂNG TNC'!L133)</f>
        <v/>
      </c>
      <c r="I4157">
        <f>IF('📋 MIỂNG TNC'!A133="","",'📋 MIỂNG TNC'!M133)</f>
        <v/>
      </c>
      <c r="J4157">
        <f>IF('📋 MIỂNG TNC'!A133="","",'📋 MIỂNG TNC'!D133)</f>
        <v/>
      </c>
      <c r="L4157">
        <f>N(L4156)+IF(AND('🔎 TRA CỨU NHANH'!$C$2&lt;&gt;"",OR(ISNUMBER(SEARCH('🔎 TRA CỨU NHANH'!$C$2,$A4157)),ISNUMBER(SEARCH('🔎 TRA CỨU NHANH'!$C$2,$B4157)))),1,0)</f>
        <v/>
      </c>
      <c r="M4157">
        <f>IF(L4157&gt;N(L4156),L4157,"")</f>
        <v/>
      </c>
      <c r="N4157">
        <f>N(N4156)+IF(AND('💰 BÁO GIÁ'!$C$27&lt;&gt;"",OR(ISNUMBER(SEARCH('💰 BÁO GIÁ'!$C$27,$A4157)),ISNUMBER(SEARCH('💰 BÁO GIÁ'!$C$27,$B4157)))),1,0)</f>
        <v/>
      </c>
      <c r="O4157">
        <f>IF(N4157&gt;N(N4156),N4157,"")</f>
        <v/>
      </c>
    </row>
    <row r="4158">
      <c r="A4158">
        <f>IF('📋 MIỂNG TNC'!A134="","",'📋 MIỂNG TNC'!A134)</f>
        <v/>
      </c>
      <c r="B4158">
        <f>IF('📋 MIỂNG TNC'!A134="","",'📋 MIỂNG TNC'!P134)</f>
        <v/>
      </c>
      <c r="C4158">
        <f>IF('📋 MIỂNG TNC'!A134="","","Miểng")</f>
        <v/>
      </c>
      <c r="D4158">
        <f>IF('📋 MIỂNG TNC'!A134="","",'📋 MIỂNG TNC'!H134)</f>
        <v/>
      </c>
      <c r="E4158" s="37" t="e">
        <v>#VALUE!</v>
      </c>
      <c r="F4158" s="37">
        <f>IF('📋 MIỂNG TNC'!A134="","",'📋 MIỂNG TNC'!J134)</f>
        <v/>
      </c>
      <c r="G4158" s="37">
        <f>IF('📋 MIỂNG TNC'!A134="","",'📋 MIỂNG TNC'!K134)</f>
        <v/>
      </c>
      <c r="H4158">
        <f>IF('📋 MIỂNG TNC'!A134="","",'📋 MIỂNG TNC'!L134)</f>
        <v/>
      </c>
      <c r="I4158">
        <f>IF('📋 MIỂNG TNC'!A134="","",'📋 MIỂNG TNC'!M134)</f>
        <v/>
      </c>
      <c r="J4158">
        <f>IF('📋 MIỂNG TNC'!A134="","",'📋 MIỂNG TNC'!D134)</f>
        <v/>
      </c>
      <c r="L4158">
        <f>N(L4157)+IF(AND('🔎 TRA CỨU NHANH'!$C$2&lt;&gt;"",OR(ISNUMBER(SEARCH('🔎 TRA CỨU NHANH'!$C$2,$A4158)),ISNUMBER(SEARCH('🔎 TRA CỨU NHANH'!$C$2,$B4158)))),1,0)</f>
        <v/>
      </c>
      <c r="M4158">
        <f>IF(L4158&gt;N(L4157),L4158,"")</f>
        <v/>
      </c>
      <c r="N4158">
        <f>N(N4157)+IF(AND('💰 BÁO GIÁ'!$C$27&lt;&gt;"",OR(ISNUMBER(SEARCH('💰 BÁO GIÁ'!$C$27,$A4158)),ISNUMBER(SEARCH('💰 BÁO GIÁ'!$C$27,$B4158)))),1,0)</f>
        <v/>
      </c>
      <c r="O4158">
        <f>IF(N4158&gt;N(N4157),N4158,"")</f>
        <v/>
      </c>
    </row>
    <row r="4159">
      <c r="A4159">
        <f>IF('📋 MIỂNG TNC'!A135="","",'📋 MIỂNG TNC'!A135)</f>
        <v/>
      </c>
      <c r="B4159">
        <f>IF('📋 MIỂNG TNC'!A135="","",'📋 MIỂNG TNC'!P135)</f>
        <v/>
      </c>
      <c r="C4159">
        <f>IF('📋 MIỂNG TNC'!A135="","","Miểng")</f>
        <v/>
      </c>
      <c r="D4159">
        <f>IF('📋 MIỂNG TNC'!A135="","",'📋 MIỂNG TNC'!H135)</f>
        <v/>
      </c>
      <c r="E4159" s="37" t="e">
        <v>#VALUE!</v>
      </c>
      <c r="F4159" s="37">
        <f>IF('📋 MIỂNG TNC'!A135="","",'📋 MIỂNG TNC'!J135)</f>
        <v/>
      </c>
      <c r="G4159" s="37">
        <f>IF('📋 MIỂNG TNC'!A135="","",'📋 MIỂNG TNC'!K135)</f>
        <v/>
      </c>
      <c r="H4159" s="37">
        <f>IF('📋 MIỂNG TNC'!A135="","",'📋 MIỂNG TNC'!L135)</f>
        <v/>
      </c>
      <c r="I4159">
        <f>IF('📋 MIỂNG TNC'!A135="","",'📋 MIỂNG TNC'!M135)</f>
        <v/>
      </c>
      <c r="J4159">
        <f>IF('📋 MIỂNG TNC'!A135="","",'📋 MIỂNG TNC'!D135)</f>
        <v/>
      </c>
      <c r="L4159">
        <f>N(L4158)+IF(AND('🔎 TRA CỨU NHANH'!$C$2&lt;&gt;"",OR(ISNUMBER(SEARCH('🔎 TRA CỨU NHANH'!$C$2,$A4159)),ISNUMBER(SEARCH('🔎 TRA CỨU NHANH'!$C$2,$B4159)))),1,0)</f>
        <v/>
      </c>
      <c r="M4159">
        <f>IF(L4159&gt;N(L4158),L4159,"")</f>
        <v/>
      </c>
      <c r="N4159">
        <f>N(N4158)+IF(AND('💰 BÁO GIÁ'!$C$27&lt;&gt;"",OR(ISNUMBER(SEARCH('💰 BÁO GIÁ'!$C$27,$A4159)),ISNUMBER(SEARCH('💰 BÁO GIÁ'!$C$27,$B4159)))),1,0)</f>
        <v/>
      </c>
      <c r="O4159">
        <f>IF(N4159&gt;N(N4158),N4159,"")</f>
        <v/>
      </c>
    </row>
    <row r="4160">
      <c r="A4160">
        <f>IF('📋 MIỂNG TNC'!A136="","",'📋 MIỂNG TNC'!A136)</f>
        <v/>
      </c>
      <c r="B4160">
        <f>IF('📋 MIỂNG TNC'!A136="","",'📋 MIỂNG TNC'!P136)</f>
        <v/>
      </c>
      <c r="C4160">
        <f>IF('📋 MIỂNG TNC'!A136="","","Miểng")</f>
        <v/>
      </c>
      <c r="D4160">
        <f>IF('📋 MIỂNG TNC'!A136="","",'📋 MIỂNG TNC'!H136)</f>
        <v/>
      </c>
      <c r="E4160" s="37" t="e">
        <v>#VALUE!</v>
      </c>
      <c r="F4160" s="37">
        <f>IF('📋 MIỂNG TNC'!A136="","",'📋 MIỂNG TNC'!J136)</f>
        <v/>
      </c>
      <c r="G4160" s="37">
        <f>IF('📋 MIỂNG TNC'!A136="","",'📋 MIỂNG TNC'!K136)</f>
        <v/>
      </c>
      <c r="H4160" s="37">
        <f>IF('📋 MIỂNG TNC'!A136="","",'📋 MIỂNG TNC'!L136)</f>
        <v/>
      </c>
      <c r="I4160">
        <f>IF('📋 MIỂNG TNC'!A136="","",'📋 MIỂNG TNC'!M136)</f>
        <v/>
      </c>
      <c r="J4160">
        <f>IF('📋 MIỂNG TNC'!A136="","",'📋 MIỂNG TNC'!D136)</f>
        <v/>
      </c>
      <c r="L4160">
        <f>N(L4159)+IF(AND('🔎 TRA CỨU NHANH'!$C$2&lt;&gt;"",OR(ISNUMBER(SEARCH('🔎 TRA CỨU NHANH'!$C$2,$A4160)),ISNUMBER(SEARCH('🔎 TRA CỨU NHANH'!$C$2,$B4160)))),1,0)</f>
        <v/>
      </c>
      <c r="M4160">
        <f>IF(L4160&gt;N(L4159),L4160,"")</f>
        <v/>
      </c>
      <c r="N4160">
        <f>N(N4159)+IF(AND('💰 BÁO GIÁ'!$C$27&lt;&gt;"",OR(ISNUMBER(SEARCH('💰 BÁO GIÁ'!$C$27,$A4160)),ISNUMBER(SEARCH('💰 BÁO GIÁ'!$C$27,$B4160)))),1,0)</f>
        <v/>
      </c>
      <c r="O4160">
        <f>IF(N4160&gt;N(N4159),N4160,"")</f>
        <v/>
      </c>
    </row>
    <row r="4161">
      <c r="A4161">
        <f>IF('📋 MIỂNG TNC'!A137="","",'📋 MIỂNG TNC'!A137)</f>
        <v/>
      </c>
      <c r="B4161">
        <f>IF('📋 MIỂNG TNC'!A137="","",'📋 MIỂNG TNC'!P137)</f>
        <v/>
      </c>
      <c r="C4161">
        <f>IF('📋 MIỂNG TNC'!A137="","","Miểng")</f>
        <v/>
      </c>
      <c r="D4161">
        <f>IF('📋 MIỂNG TNC'!A137="","",'📋 MIỂNG TNC'!H137)</f>
        <v/>
      </c>
      <c r="E4161" s="37" t="e">
        <v>#VALUE!</v>
      </c>
      <c r="F4161" s="37">
        <f>IF('📋 MIỂNG TNC'!A137="","",'📋 MIỂNG TNC'!J137)</f>
        <v/>
      </c>
      <c r="G4161" s="37">
        <f>IF('📋 MIỂNG TNC'!A137="","",'📋 MIỂNG TNC'!K137)</f>
        <v/>
      </c>
      <c r="H4161">
        <f>IF('📋 MIỂNG TNC'!A137="","",'📋 MIỂNG TNC'!L137)</f>
        <v/>
      </c>
      <c r="I4161">
        <f>IF('📋 MIỂNG TNC'!A137="","",'📋 MIỂNG TNC'!M137)</f>
        <v/>
      </c>
      <c r="J4161">
        <f>IF('📋 MIỂNG TNC'!A137="","",'📋 MIỂNG TNC'!D137)</f>
        <v/>
      </c>
      <c r="L4161">
        <f>N(L4160)+IF(AND('🔎 TRA CỨU NHANH'!$C$2&lt;&gt;"",OR(ISNUMBER(SEARCH('🔎 TRA CỨU NHANH'!$C$2,$A4161)),ISNUMBER(SEARCH('🔎 TRA CỨU NHANH'!$C$2,$B4161)))),1,0)</f>
        <v/>
      </c>
      <c r="M4161">
        <f>IF(L4161&gt;N(L4160),L4161,"")</f>
        <v/>
      </c>
      <c r="N4161">
        <f>N(N4160)+IF(AND('💰 BÁO GIÁ'!$C$27&lt;&gt;"",OR(ISNUMBER(SEARCH('💰 BÁO GIÁ'!$C$27,$A4161)),ISNUMBER(SEARCH('💰 BÁO GIÁ'!$C$27,$B4161)))),1,0)</f>
        <v/>
      </c>
      <c r="O4161">
        <f>IF(N4161&gt;N(N4160),N4161,"")</f>
        <v/>
      </c>
    </row>
    <row r="4162">
      <c r="A4162">
        <f>IF('📋 MIỂNG TNC'!A138="","",'📋 MIỂNG TNC'!A138)</f>
        <v/>
      </c>
      <c r="B4162">
        <f>IF('📋 MIỂNG TNC'!A138="","",'📋 MIỂNG TNC'!P138)</f>
        <v/>
      </c>
      <c r="C4162">
        <f>IF('📋 MIỂNG TNC'!A138="","","Miểng")</f>
        <v/>
      </c>
      <c r="D4162">
        <f>IF('📋 MIỂNG TNC'!A138="","",'📋 MIỂNG TNC'!H138)</f>
        <v/>
      </c>
      <c r="E4162" s="37" t="e">
        <v>#VALUE!</v>
      </c>
      <c r="F4162" s="37">
        <f>IF('📋 MIỂNG TNC'!A138="","",'📋 MIỂNG TNC'!J138)</f>
        <v/>
      </c>
      <c r="G4162" s="37">
        <f>IF('📋 MIỂNG TNC'!A138="","",'📋 MIỂNG TNC'!K138)</f>
        <v/>
      </c>
      <c r="H4162">
        <f>IF('📋 MIỂNG TNC'!A138="","",'📋 MIỂNG TNC'!L138)</f>
        <v/>
      </c>
      <c r="I4162">
        <f>IF('📋 MIỂNG TNC'!A138="","",'📋 MIỂNG TNC'!M138)</f>
        <v/>
      </c>
      <c r="J4162">
        <f>IF('📋 MIỂNG TNC'!A138="","",'📋 MIỂNG TNC'!D138)</f>
        <v/>
      </c>
      <c r="L4162">
        <f>N(L4161)+IF(AND('🔎 TRA CỨU NHANH'!$C$2&lt;&gt;"",OR(ISNUMBER(SEARCH('🔎 TRA CỨU NHANH'!$C$2,$A4162)),ISNUMBER(SEARCH('🔎 TRA CỨU NHANH'!$C$2,$B4162)))),1,0)</f>
        <v/>
      </c>
      <c r="M4162">
        <f>IF(L4162&gt;N(L4161),L4162,"")</f>
        <v/>
      </c>
      <c r="N4162">
        <f>N(N4161)+IF(AND('💰 BÁO GIÁ'!$C$27&lt;&gt;"",OR(ISNUMBER(SEARCH('💰 BÁO GIÁ'!$C$27,$A4162)),ISNUMBER(SEARCH('💰 BÁO GIÁ'!$C$27,$B4162)))),1,0)</f>
        <v/>
      </c>
      <c r="O4162">
        <f>IF(N4162&gt;N(N4161),N4162,"")</f>
        <v/>
      </c>
    </row>
    <row r="4163">
      <c r="A4163">
        <f>IF('📋 MIỂNG TNC'!A139="","",'📋 MIỂNG TNC'!A139)</f>
        <v/>
      </c>
      <c r="B4163">
        <f>IF('📋 MIỂNG TNC'!A139="","",'📋 MIỂNG TNC'!P139)</f>
        <v/>
      </c>
      <c r="C4163">
        <f>IF('📋 MIỂNG TNC'!A139="","","Miểng")</f>
        <v/>
      </c>
      <c r="D4163">
        <f>IF('📋 MIỂNG TNC'!A139="","",'📋 MIỂNG TNC'!H139)</f>
        <v/>
      </c>
      <c r="E4163" s="37" t="e">
        <v>#VALUE!</v>
      </c>
      <c r="F4163" s="37">
        <f>IF('📋 MIỂNG TNC'!A139="","",'📋 MIỂNG TNC'!J139)</f>
        <v/>
      </c>
      <c r="G4163" s="37">
        <f>IF('📋 MIỂNG TNC'!A139="","",'📋 MIỂNG TNC'!K139)</f>
        <v/>
      </c>
      <c r="H4163">
        <f>IF('📋 MIỂNG TNC'!A139="","",'📋 MIỂNG TNC'!L139)</f>
        <v/>
      </c>
      <c r="I4163">
        <f>IF('📋 MIỂNG TNC'!A139="","",'📋 MIỂNG TNC'!M139)</f>
        <v/>
      </c>
      <c r="J4163">
        <f>IF('📋 MIỂNG TNC'!A139="","",'📋 MIỂNG TNC'!D139)</f>
        <v/>
      </c>
      <c r="L4163">
        <f>N(L4162)+IF(AND('🔎 TRA CỨU NHANH'!$C$2&lt;&gt;"",OR(ISNUMBER(SEARCH('🔎 TRA CỨU NHANH'!$C$2,$A4163)),ISNUMBER(SEARCH('🔎 TRA CỨU NHANH'!$C$2,$B4163)))),1,0)</f>
        <v/>
      </c>
      <c r="M4163">
        <f>IF(L4163&gt;N(L4162),L4163,"")</f>
        <v/>
      </c>
      <c r="N4163">
        <f>N(N4162)+IF(AND('💰 BÁO GIÁ'!$C$27&lt;&gt;"",OR(ISNUMBER(SEARCH('💰 BÁO GIÁ'!$C$27,$A4163)),ISNUMBER(SEARCH('💰 BÁO GIÁ'!$C$27,$B4163)))),1,0)</f>
        <v/>
      </c>
      <c r="O4163">
        <f>IF(N4163&gt;N(N4162),N4163,"")</f>
        <v/>
      </c>
    </row>
    <row r="4164">
      <c r="A4164">
        <f>IF('📋 MIỂNG TNC'!A140="","",'📋 MIỂNG TNC'!A140)</f>
        <v/>
      </c>
      <c r="B4164">
        <f>IF('📋 MIỂNG TNC'!A140="","",'📋 MIỂNG TNC'!P140)</f>
        <v/>
      </c>
      <c r="C4164">
        <f>IF('📋 MIỂNG TNC'!A140="","","Miểng")</f>
        <v/>
      </c>
      <c r="D4164">
        <f>IF('📋 MIỂNG TNC'!A140="","",'📋 MIỂNG TNC'!H140)</f>
        <v/>
      </c>
      <c r="E4164" s="37" t="e">
        <v>#VALUE!</v>
      </c>
      <c r="F4164" s="37">
        <f>IF('📋 MIỂNG TNC'!A140="","",'📋 MIỂNG TNC'!J140)</f>
        <v/>
      </c>
      <c r="G4164" s="37">
        <f>IF('📋 MIỂNG TNC'!A140="","",'📋 MIỂNG TNC'!K140)</f>
        <v/>
      </c>
      <c r="H4164" s="37">
        <f>IF('📋 MIỂNG TNC'!A140="","",'📋 MIỂNG TNC'!L140)</f>
        <v/>
      </c>
      <c r="I4164">
        <f>IF('📋 MIỂNG TNC'!A140="","",'📋 MIỂNG TNC'!M140)</f>
        <v/>
      </c>
      <c r="J4164">
        <f>IF('📋 MIỂNG TNC'!A140="","",'📋 MIỂNG TNC'!D140)</f>
        <v/>
      </c>
      <c r="L4164">
        <f>N(L4163)+IF(AND('🔎 TRA CỨU NHANH'!$C$2&lt;&gt;"",OR(ISNUMBER(SEARCH('🔎 TRA CỨU NHANH'!$C$2,$A4164)),ISNUMBER(SEARCH('🔎 TRA CỨU NHANH'!$C$2,$B4164)))),1,0)</f>
        <v/>
      </c>
      <c r="M4164">
        <f>IF(L4164&gt;N(L4163),L4164,"")</f>
        <v/>
      </c>
      <c r="N4164">
        <f>N(N4163)+IF(AND('💰 BÁO GIÁ'!$C$27&lt;&gt;"",OR(ISNUMBER(SEARCH('💰 BÁO GIÁ'!$C$27,$A4164)),ISNUMBER(SEARCH('💰 BÁO GIÁ'!$C$27,$B4164)))),1,0)</f>
        <v/>
      </c>
      <c r="O4164">
        <f>IF(N4164&gt;N(N4163),N4164,"")</f>
        <v/>
      </c>
    </row>
    <row r="4165">
      <c r="A4165">
        <f>IF('📋 MIỂNG TNC'!A141="","",'📋 MIỂNG TNC'!A141)</f>
        <v/>
      </c>
      <c r="B4165">
        <f>IF('📋 MIỂNG TNC'!A141="","",'📋 MIỂNG TNC'!P141)</f>
        <v/>
      </c>
      <c r="C4165">
        <f>IF('📋 MIỂNG TNC'!A141="","","Miểng")</f>
        <v/>
      </c>
      <c r="D4165">
        <f>IF('📋 MIỂNG TNC'!A141="","",'📋 MIỂNG TNC'!H141)</f>
        <v/>
      </c>
      <c r="E4165" s="37" t="e">
        <v>#VALUE!</v>
      </c>
      <c r="F4165" s="37">
        <f>IF('📋 MIỂNG TNC'!A141="","",'📋 MIỂNG TNC'!J141)</f>
        <v/>
      </c>
      <c r="G4165" s="37">
        <f>IF('📋 MIỂNG TNC'!A141="","",'📋 MIỂNG TNC'!K141)</f>
        <v/>
      </c>
      <c r="H4165" s="37">
        <f>IF('📋 MIỂNG TNC'!A141="","",'📋 MIỂNG TNC'!L141)</f>
        <v/>
      </c>
      <c r="I4165">
        <f>IF('📋 MIỂNG TNC'!A141="","",'📋 MIỂNG TNC'!M141)</f>
        <v/>
      </c>
      <c r="J4165">
        <f>IF('📋 MIỂNG TNC'!A141="","",'📋 MIỂNG TNC'!D141)</f>
        <v/>
      </c>
      <c r="L4165">
        <f>N(L4164)+IF(AND('🔎 TRA CỨU NHANH'!$C$2&lt;&gt;"",OR(ISNUMBER(SEARCH('🔎 TRA CỨU NHANH'!$C$2,$A4165)),ISNUMBER(SEARCH('🔎 TRA CỨU NHANH'!$C$2,$B4165)))),1,0)</f>
        <v/>
      </c>
      <c r="M4165">
        <f>IF(L4165&gt;N(L4164),L4165,"")</f>
        <v/>
      </c>
      <c r="N4165">
        <f>N(N4164)+IF(AND('💰 BÁO GIÁ'!$C$27&lt;&gt;"",OR(ISNUMBER(SEARCH('💰 BÁO GIÁ'!$C$27,$A4165)),ISNUMBER(SEARCH('💰 BÁO GIÁ'!$C$27,$B4165)))),1,0)</f>
        <v/>
      </c>
      <c r="O4165">
        <f>IF(N4165&gt;N(N4164),N4165,"")</f>
        <v/>
      </c>
    </row>
    <row r="4166">
      <c r="A4166">
        <f>IF('📋 MIỂNG TNC'!A142="","",'📋 MIỂNG TNC'!A142)</f>
        <v/>
      </c>
      <c r="B4166">
        <f>IF('📋 MIỂNG TNC'!A142="","",'📋 MIỂNG TNC'!P142)</f>
        <v/>
      </c>
      <c r="C4166">
        <f>IF('📋 MIỂNG TNC'!A142="","","Miểng")</f>
        <v/>
      </c>
      <c r="D4166">
        <f>IF('📋 MIỂNG TNC'!A142="","",'📋 MIỂNG TNC'!H142)</f>
        <v/>
      </c>
      <c r="E4166" s="37" t="e">
        <v>#VALUE!</v>
      </c>
      <c r="F4166" s="37">
        <f>IF('📋 MIỂNG TNC'!A142="","",'📋 MIỂNG TNC'!J142)</f>
        <v/>
      </c>
      <c r="G4166" s="37">
        <f>IF('📋 MIỂNG TNC'!A142="","",'📋 MIỂNG TNC'!K142)</f>
        <v/>
      </c>
      <c r="H4166">
        <f>IF('📋 MIỂNG TNC'!A142="","",'📋 MIỂNG TNC'!L142)</f>
        <v/>
      </c>
      <c r="I4166">
        <f>IF('📋 MIỂNG TNC'!A142="","",'📋 MIỂNG TNC'!M142)</f>
        <v/>
      </c>
      <c r="J4166">
        <f>IF('📋 MIỂNG TNC'!A142="","",'📋 MIỂNG TNC'!D142)</f>
        <v/>
      </c>
      <c r="L4166">
        <f>N(L4165)+IF(AND('🔎 TRA CỨU NHANH'!$C$2&lt;&gt;"",OR(ISNUMBER(SEARCH('🔎 TRA CỨU NHANH'!$C$2,$A4166)),ISNUMBER(SEARCH('🔎 TRA CỨU NHANH'!$C$2,$B4166)))),1,0)</f>
        <v/>
      </c>
      <c r="M4166">
        <f>IF(L4166&gt;N(L4165),L4166,"")</f>
        <v/>
      </c>
      <c r="N4166">
        <f>N(N4165)+IF(AND('💰 BÁO GIÁ'!$C$27&lt;&gt;"",OR(ISNUMBER(SEARCH('💰 BÁO GIÁ'!$C$27,$A4166)),ISNUMBER(SEARCH('💰 BÁO GIÁ'!$C$27,$B4166)))),1,0)</f>
        <v/>
      </c>
      <c r="O4166">
        <f>IF(N4166&gt;N(N4165),N4166,"")</f>
        <v/>
      </c>
    </row>
    <row r="4167">
      <c r="A4167">
        <f>IF('📋 MIỂNG TNC'!A143="","",'📋 MIỂNG TNC'!A143)</f>
        <v/>
      </c>
      <c r="B4167">
        <f>IF('📋 MIỂNG TNC'!A143="","",'📋 MIỂNG TNC'!P143)</f>
        <v/>
      </c>
      <c r="C4167">
        <f>IF('📋 MIỂNG TNC'!A143="","","Miểng")</f>
        <v/>
      </c>
      <c r="D4167">
        <f>IF('📋 MIỂNG TNC'!A143="","",'📋 MIỂNG TNC'!H143)</f>
        <v/>
      </c>
      <c r="E4167" s="37" t="e">
        <v>#VALUE!</v>
      </c>
      <c r="F4167" s="37">
        <f>IF('📋 MIỂNG TNC'!A143="","",'📋 MIỂNG TNC'!J143)</f>
        <v/>
      </c>
      <c r="G4167" s="37">
        <f>IF('📋 MIỂNG TNC'!A143="","",'📋 MIỂNG TNC'!K143)</f>
        <v/>
      </c>
      <c r="H4167">
        <f>IF('📋 MIỂNG TNC'!A143="","",'📋 MIỂNG TNC'!L143)</f>
        <v/>
      </c>
      <c r="I4167">
        <f>IF('📋 MIỂNG TNC'!A143="","",'📋 MIỂNG TNC'!M143)</f>
        <v/>
      </c>
      <c r="J4167">
        <f>IF('📋 MIỂNG TNC'!A143="","",'📋 MIỂNG TNC'!D143)</f>
        <v/>
      </c>
      <c r="L4167">
        <f>N(L4166)+IF(AND('🔎 TRA CỨU NHANH'!$C$2&lt;&gt;"",OR(ISNUMBER(SEARCH('🔎 TRA CỨU NHANH'!$C$2,$A4167)),ISNUMBER(SEARCH('🔎 TRA CỨU NHANH'!$C$2,$B4167)))),1,0)</f>
        <v/>
      </c>
      <c r="M4167">
        <f>IF(L4167&gt;N(L4166),L4167,"")</f>
        <v/>
      </c>
      <c r="N4167">
        <f>N(N4166)+IF(AND('💰 BÁO GIÁ'!$C$27&lt;&gt;"",OR(ISNUMBER(SEARCH('💰 BÁO GIÁ'!$C$27,$A4167)),ISNUMBER(SEARCH('💰 BÁO GIÁ'!$C$27,$B4167)))),1,0)</f>
        <v/>
      </c>
      <c r="O4167">
        <f>IF(N4167&gt;N(N4166),N4167,"")</f>
        <v/>
      </c>
    </row>
    <row r="4168">
      <c r="A4168">
        <f>IF('📋 MIỂNG TNC'!A144="","",'📋 MIỂNG TNC'!A144)</f>
        <v/>
      </c>
      <c r="B4168">
        <f>IF('📋 MIỂNG TNC'!A144="","",'📋 MIỂNG TNC'!P144)</f>
        <v/>
      </c>
      <c r="C4168">
        <f>IF('📋 MIỂNG TNC'!A144="","","Miểng")</f>
        <v/>
      </c>
      <c r="D4168">
        <f>IF('📋 MIỂNG TNC'!A144="","",'📋 MIỂNG TNC'!H144)</f>
        <v/>
      </c>
      <c r="E4168" s="37" t="e">
        <v>#VALUE!</v>
      </c>
      <c r="F4168" s="37">
        <f>IF('📋 MIỂNG TNC'!A144="","",'📋 MIỂNG TNC'!J144)</f>
        <v/>
      </c>
      <c r="G4168" s="37">
        <f>IF('📋 MIỂNG TNC'!A144="","",'📋 MIỂNG TNC'!K144)</f>
        <v/>
      </c>
      <c r="H4168">
        <f>IF('📋 MIỂNG TNC'!A144="","",'📋 MIỂNG TNC'!L144)</f>
        <v/>
      </c>
      <c r="I4168">
        <f>IF('📋 MIỂNG TNC'!A144="","",'📋 MIỂNG TNC'!M144)</f>
        <v/>
      </c>
      <c r="J4168">
        <f>IF('📋 MIỂNG TNC'!A144="","",'📋 MIỂNG TNC'!D144)</f>
        <v/>
      </c>
      <c r="L4168">
        <f>N(L4167)+IF(AND('🔎 TRA CỨU NHANH'!$C$2&lt;&gt;"",OR(ISNUMBER(SEARCH('🔎 TRA CỨU NHANH'!$C$2,$A4168)),ISNUMBER(SEARCH('🔎 TRA CỨU NHANH'!$C$2,$B4168)))),1,0)</f>
        <v/>
      </c>
      <c r="M4168">
        <f>IF(L4168&gt;N(L4167),L4168,"")</f>
        <v/>
      </c>
      <c r="N4168">
        <f>N(N4167)+IF(AND('💰 BÁO GIÁ'!$C$27&lt;&gt;"",OR(ISNUMBER(SEARCH('💰 BÁO GIÁ'!$C$27,$A4168)),ISNUMBER(SEARCH('💰 BÁO GIÁ'!$C$27,$B4168)))),1,0)</f>
        <v/>
      </c>
      <c r="O4168">
        <f>IF(N4168&gt;N(N4167),N4168,"")</f>
        <v/>
      </c>
    </row>
    <row r="4169">
      <c r="A4169">
        <f>IF('📋 MIỂNG TNC'!A145="","",'📋 MIỂNG TNC'!A145)</f>
        <v/>
      </c>
      <c r="B4169">
        <f>IF('📋 MIỂNG TNC'!A145="","",'📋 MIỂNG TNC'!P145)</f>
        <v/>
      </c>
      <c r="C4169">
        <f>IF('📋 MIỂNG TNC'!A145="","","Miểng")</f>
        <v/>
      </c>
      <c r="D4169">
        <f>IF('📋 MIỂNG TNC'!A145="","",'📋 MIỂNG TNC'!H145)</f>
        <v/>
      </c>
      <c r="E4169" s="37" t="e">
        <v>#VALUE!</v>
      </c>
      <c r="F4169" s="37">
        <f>IF('📋 MIỂNG TNC'!A145="","",'📋 MIỂNG TNC'!J145)</f>
        <v/>
      </c>
      <c r="G4169" s="37">
        <f>IF('📋 MIỂNG TNC'!A145="","",'📋 MIỂNG TNC'!K145)</f>
        <v/>
      </c>
      <c r="H4169">
        <f>IF('📋 MIỂNG TNC'!A145="","",'📋 MIỂNG TNC'!L145)</f>
        <v/>
      </c>
      <c r="I4169">
        <f>IF('📋 MIỂNG TNC'!A145="","",'📋 MIỂNG TNC'!M145)</f>
        <v/>
      </c>
      <c r="J4169">
        <f>IF('📋 MIỂNG TNC'!A145="","",'📋 MIỂNG TNC'!D145)</f>
        <v/>
      </c>
      <c r="L4169">
        <f>N(L4168)+IF(AND('🔎 TRA CỨU NHANH'!$C$2&lt;&gt;"",OR(ISNUMBER(SEARCH('🔎 TRA CỨU NHANH'!$C$2,$A4169)),ISNUMBER(SEARCH('🔎 TRA CỨU NHANH'!$C$2,$B4169)))),1,0)</f>
        <v/>
      </c>
      <c r="M4169">
        <f>IF(L4169&gt;N(L4168),L4169,"")</f>
        <v/>
      </c>
      <c r="N4169">
        <f>N(N4168)+IF(AND('💰 BÁO GIÁ'!$C$27&lt;&gt;"",OR(ISNUMBER(SEARCH('💰 BÁO GIÁ'!$C$27,$A4169)),ISNUMBER(SEARCH('💰 BÁO GIÁ'!$C$27,$B4169)))),1,0)</f>
        <v/>
      </c>
      <c r="O4169">
        <f>IF(N4169&gt;N(N4168),N4169,"")</f>
        <v/>
      </c>
    </row>
    <row r="4170">
      <c r="A4170">
        <f>IF('📋 MIỂNG TNC'!A146="","",'📋 MIỂNG TNC'!A146)</f>
        <v/>
      </c>
      <c r="B4170">
        <f>IF('📋 MIỂNG TNC'!A146="","",'📋 MIỂNG TNC'!P146)</f>
        <v/>
      </c>
      <c r="C4170">
        <f>IF('📋 MIỂNG TNC'!A146="","","Miểng")</f>
        <v/>
      </c>
      <c r="D4170">
        <f>IF('📋 MIỂNG TNC'!A146="","",'📋 MIỂNG TNC'!H146)</f>
        <v/>
      </c>
      <c r="E4170" s="37" t="e">
        <v>#VALUE!</v>
      </c>
      <c r="F4170" s="37">
        <f>IF('📋 MIỂNG TNC'!A146="","",'📋 MIỂNG TNC'!J146)</f>
        <v/>
      </c>
      <c r="G4170" s="37">
        <f>IF('📋 MIỂNG TNC'!A146="","",'📋 MIỂNG TNC'!K146)</f>
        <v/>
      </c>
      <c r="H4170">
        <f>IF('📋 MIỂNG TNC'!A146="","",'📋 MIỂNG TNC'!L146)</f>
        <v/>
      </c>
      <c r="I4170">
        <f>IF('📋 MIỂNG TNC'!A146="","",'📋 MIỂNG TNC'!M146)</f>
        <v/>
      </c>
      <c r="J4170">
        <f>IF('📋 MIỂNG TNC'!A146="","",'📋 MIỂNG TNC'!D146)</f>
        <v/>
      </c>
      <c r="L4170">
        <f>N(L4169)+IF(AND('🔎 TRA CỨU NHANH'!$C$2&lt;&gt;"",OR(ISNUMBER(SEARCH('🔎 TRA CỨU NHANH'!$C$2,$A4170)),ISNUMBER(SEARCH('🔎 TRA CỨU NHANH'!$C$2,$B4170)))),1,0)</f>
        <v/>
      </c>
      <c r="M4170">
        <f>IF(L4170&gt;N(L4169),L4170,"")</f>
        <v/>
      </c>
      <c r="N4170">
        <f>N(N4169)+IF(AND('💰 BÁO GIÁ'!$C$27&lt;&gt;"",OR(ISNUMBER(SEARCH('💰 BÁO GIÁ'!$C$27,$A4170)),ISNUMBER(SEARCH('💰 BÁO GIÁ'!$C$27,$B4170)))),1,0)</f>
        <v/>
      </c>
      <c r="O4170">
        <f>IF(N4170&gt;N(N4169),N4170,"")</f>
        <v/>
      </c>
    </row>
    <row r="4171">
      <c r="A4171">
        <f>IF('📋 MIỂNG TNC'!A147="","",'📋 MIỂNG TNC'!A147)</f>
        <v/>
      </c>
      <c r="B4171">
        <f>IF('📋 MIỂNG TNC'!A147="","",'📋 MIỂNG TNC'!P147)</f>
        <v/>
      </c>
      <c r="C4171">
        <f>IF('📋 MIỂNG TNC'!A147="","","Miểng")</f>
        <v/>
      </c>
      <c r="D4171">
        <f>IF('📋 MIỂNG TNC'!A147="","",'📋 MIỂNG TNC'!H147)</f>
        <v/>
      </c>
      <c r="E4171" s="37" t="e">
        <v>#VALUE!</v>
      </c>
      <c r="F4171" s="37">
        <f>IF('📋 MIỂNG TNC'!A147="","",'📋 MIỂNG TNC'!J147)</f>
        <v/>
      </c>
      <c r="G4171" s="37">
        <f>IF('📋 MIỂNG TNC'!A147="","",'📋 MIỂNG TNC'!K147)</f>
        <v/>
      </c>
      <c r="H4171">
        <f>IF('📋 MIỂNG TNC'!A147="","",'📋 MIỂNG TNC'!L147)</f>
        <v/>
      </c>
      <c r="I4171">
        <f>IF('📋 MIỂNG TNC'!A147="","",'📋 MIỂNG TNC'!M147)</f>
        <v/>
      </c>
      <c r="J4171">
        <f>IF('📋 MIỂNG TNC'!A147="","",'📋 MIỂNG TNC'!D147)</f>
        <v/>
      </c>
      <c r="L4171">
        <f>N(L4170)+IF(AND('🔎 TRA CỨU NHANH'!$C$2&lt;&gt;"",OR(ISNUMBER(SEARCH('🔎 TRA CỨU NHANH'!$C$2,$A4171)),ISNUMBER(SEARCH('🔎 TRA CỨU NHANH'!$C$2,$B4171)))),1,0)</f>
        <v/>
      </c>
      <c r="M4171">
        <f>IF(L4171&gt;N(L4170),L4171,"")</f>
        <v/>
      </c>
      <c r="N4171">
        <f>N(N4170)+IF(AND('💰 BÁO GIÁ'!$C$27&lt;&gt;"",OR(ISNUMBER(SEARCH('💰 BÁO GIÁ'!$C$27,$A4171)),ISNUMBER(SEARCH('💰 BÁO GIÁ'!$C$27,$B4171)))),1,0)</f>
        <v/>
      </c>
      <c r="O4171">
        <f>IF(N4171&gt;N(N4170),N4171,"")</f>
        <v/>
      </c>
    </row>
    <row r="4172">
      <c r="A4172">
        <f>IF('📋 MIỂNG TNC'!A148="","",'📋 MIỂNG TNC'!A148)</f>
        <v/>
      </c>
      <c r="B4172">
        <f>IF('📋 MIỂNG TNC'!A148="","",'📋 MIỂNG TNC'!P148)</f>
        <v/>
      </c>
      <c r="C4172">
        <f>IF('📋 MIỂNG TNC'!A148="","","Miểng")</f>
        <v/>
      </c>
      <c r="D4172">
        <f>IF('📋 MIỂNG TNC'!A148="","",'📋 MIỂNG TNC'!H148)</f>
        <v/>
      </c>
      <c r="E4172" s="37" t="e">
        <v>#VALUE!</v>
      </c>
      <c r="F4172" s="37">
        <f>IF('📋 MIỂNG TNC'!A148="","",'📋 MIỂNG TNC'!J148)</f>
        <v/>
      </c>
      <c r="G4172" s="37">
        <f>IF('📋 MIỂNG TNC'!A148="","",'📋 MIỂNG TNC'!K148)</f>
        <v/>
      </c>
      <c r="H4172">
        <f>IF('📋 MIỂNG TNC'!A148="","",'📋 MIỂNG TNC'!L148)</f>
        <v/>
      </c>
      <c r="I4172">
        <f>IF('📋 MIỂNG TNC'!A148="","",'📋 MIỂNG TNC'!M148)</f>
        <v/>
      </c>
      <c r="J4172">
        <f>IF('📋 MIỂNG TNC'!A148="","",'📋 MIỂNG TNC'!D148)</f>
        <v/>
      </c>
      <c r="L4172">
        <f>N(L4171)+IF(AND('🔎 TRA CỨU NHANH'!$C$2&lt;&gt;"",OR(ISNUMBER(SEARCH('🔎 TRA CỨU NHANH'!$C$2,$A4172)),ISNUMBER(SEARCH('🔎 TRA CỨU NHANH'!$C$2,$B4172)))),1,0)</f>
        <v/>
      </c>
      <c r="M4172">
        <f>IF(L4172&gt;N(L4171),L4172,"")</f>
        <v/>
      </c>
      <c r="N4172">
        <f>N(N4171)+IF(AND('💰 BÁO GIÁ'!$C$27&lt;&gt;"",OR(ISNUMBER(SEARCH('💰 BÁO GIÁ'!$C$27,$A4172)),ISNUMBER(SEARCH('💰 BÁO GIÁ'!$C$27,$B4172)))),1,0)</f>
        <v/>
      </c>
      <c r="O4172">
        <f>IF(N4172&gt;N(N4171),N4172,"")</f>
        <v/>
      </c>
    </row>
    <row r="4173">
      <c r="A4173">
        <f>IF('📋 MIỂNG TNC'!A149="","",'📋 MIỂNG TNC'!A149)</f>
        <v/>
      </c>
      <c r="B4173">
        <f>IF('📋 MIỂNG TNC'!A149="","",'📋 MIỂNG TNC'!P149)</f>
        <v/>
      </c>
      <c r="C4173">
        <f>IF('📋 MIỂNG TNC'!A149="","","Miểng")</f>
        <v/>
      </c>
      <c r="D4173">
        <f>IF('📋 MIỂNG TNC'!A149="","",'📋 MIỂNG TNC'!H149)</f>
        <v/>
      </c>
      <c r="E4173" s="37" t="e">
        <v>#VALUE!</v>
      </c>
      <c r="F4173" s="37">
        <f>IF('📋 MIỂNG TNC'!A149="","",'📋 MIỂNG TNC'!J149)</f>
        <v/>
      </c>
      <c r="G4173" s="37">
        <f>IF('📋 MIỂNG TNC'!A149="","",'📋 MIỂNG TNC'!K149)</f>
        <v/>
      </c>
      <c r="H4173">
        <f>IF('📋 MIỂNG TNC'!A149="","",'📋 MIỂNG TNC'!L149)</f>
        <v/>
      </c>
      <c r="I4173">
        <f>IF('📋 MIỂNG TNC'!A149="","",'📋 MIỂNG TNC'!M149)</f>
        <v/>
      </c>
      <c r="J4173">
        <f>IF('📋 MIỂNG TNC'!A149="","",'📋 MIỂNG TNC'!D149)</f>
        <v/>
      </c>
      <c r="L4173">
        <f>N(L4172)+IF(AND('🔎 TRA CỨU NHANH'!$C$2&lt;&gt;"",OR(ISNUMBER(SEARCH('🔎 TRA CỨU NHANH'!$C$2,$A4173)),ISNUMBER(SEARCH('🔎 TRA CỨU NHANH'!$C$2,$B4173)))),1,0)</f>
        <v/>
      </c>
      <c r="M4173">
        <f>IF(L4173&gt;N(L4172),L4173,"")</f>
        <v/>
      </c>
      <c r="N4173">
        <f>N(N4172)+IF(AND('💰 BÁO GIÁ'!$C$27&lt;&gt;"",OR(ISNUMBER(SEARCH('💰 BÁO GIÁ'!$C$27,$A4173)),ISNUMBER(SEARCH('💰 BÁO GIÁ'!$C$27,$B4173)))),1,0)</f>
        <v/>
      </c>
      <c r="O4173">
        <f>IF(N4173&gt;N(N4172),N4173,"")</f>
        <v/>
      </c>
    </row>
    <row r="4174">
      <c r="A4174">
        <f>IF('📋 MIỂNG TNC'!A150="","",'📋 MIỂNG TNC'!A150)</f>
        <v/>
      </c>
      <c r="B4174">
        <f>IF('📋 MIỂNG TNC'!A150="","",'📋 MIỂNG TNC'!P150)</f>
        <v/>
      </c>
      <c r="C4174">
        <f>IF('📋 MIỂNG TNC'!A150="","","Miểng")</f>
        <v/>
      </c>
      <c r="D4174">
        <f>IF('📋 MIỂNG TNC'!A150="","",'📋 MIỂNG TNC'!H150)</f>
        <v/>
      </c>
      <c r="E4174" s="37" t="e">
        <v>#VALUE!</v>
      </c>
      <c r="F4174" s="37">
        <f>IF('📋 MIỂNG TNC'!A150="","",'📋 MIỂNG TNC'!J150)</f>
        <v/>
      </c>
      <c r="G4174" s="37">
        <f>IF('📋 MIỂNG TNC'!A150="","",'📋 MIỂNG TNC'!K150)</f>
        <v/>
      </c>
      <c r="H4174" s="37">
        <f>IF('📋 MIỂNG TNC'!A150="","",'📋 MIỂNG TNC'!L150)</f>
        <v/>
      </c>
      <c r="I4174">
        <f>IF('📋 MIỂNG TNC'!A150="","",'📋 MIỂNG TNC'!M150)</f>
        <v/>
      </c>
      <c r="J4174">
        <f>IF('📋 MIỂNG TNC'!A150="","",'📋 MIỂNG TNC'!D150)</f>
        <v/>
      </c>
      <c r="L4174">
        <f>N(L4173)+IF(AND('🔎 TRA CỨU NHANH'!$C$2&lt;&gt;"",OR(ISNUMBER(SEARCH('🔎 TRA CỨU NHANH'!$C$2,$A4174)),ISNUMBER(SEARCH('🔎 TRA CỨU NHANH'!$C$2,$B4174)))),1,0)</f>
        <v/>
      </c>
      <c r="M4174">
        <f>IF(L4174&gt;N(L4173),L4174,"")</f>
        <v/>
      </c>
      <c r="N4174">
        <f>N(N4173)+IF(AND('💰 BÁO GIÁ'!$C$27&lt;&gt;"",OR(ISNUMBER(SEARCH('💰 BÁO GIÁ'!$C$27,$A4174)),ISNUMBER(SEARCH('💰 BÁO GIÁ'!$C$27,$B4174)))),1,0)</f>
        <v/>
      </c>
      <c r="O4174">
        <f>IF(N4174&gt;N(N4173),N4174,"")</f>
        <v/>
      </c>
    </row>
    <row r="4175">
      <c r="A4175">
        <f>IF('📋 MIỂNG TNC'!A151="","",'📋 MIỂNG TNC'!A151)</f>
        <v/>
      </c>
      <c r="B4175">
        <f>IF('📋 MIỂNG TNC'!A151="","",'📋 MIỂNG TNC'!P151)</f>
        <v/>
      </c>
      <c r="C4175">
        <f>IF('📋 MIỂNG TNC'!A151="","","Miểng")</f>
        <v/>
      </c>
      <c r="D4175">
        <f>IF('📋 MIỂNG TNC'!A151="","",'📋 MIỂNG TNC'!H151)</f>
        <v/>
      </c>
      <c r="E4175" s="37" t="e">
        <v>#VALUE!</v>
      </c>
      <c r="F4175" s="37">
        <f>IF('📋 MIỂNG TNC'!A151="","",'📋 MIỂNG TNC'!J151)</f>
        <v/>
      </c>
      <c r="G4175" s="37">
        <f>IF('📋 MIỂNG TNC'!A151="","",'📋 MIỂNG TNC'!K151)</f>
        <v/>
      </c>
      <c r="H4175" s="37">
        <f>IF('📋 MIỂNG TNC'!A151="","",'📋 MIỂNG TNC'!L151)</f>
        <v/>
      </c>
      <c r="I4175">
        <f>IF('📋 MIỂNG TNC'!A151="","",'📋 MIỂNG TNC'!M151)</f>
        <v/>
      </c>
      <c r="J4175">
        <f>IF('📋 MIỂNG TNC'!A151="","",'📋 MIỂNG TNC'!D151)</f>
        <v/>
      </c>
      <c r="L4175">
        <f>N(L4174)+IF(AND('🔎 TRA CỨU NHANH'!$C$2&lt;&gt;"",OR(ISNUMBER(SEARCH('🔎 TRA CỨU NHANH'!$C$2,$A4175)),ISNUMBER(SEARCH('🔎 TRA CỨU NHANH'!$C$2,$B4175)))),1,0)</f>
        <v/>
      </c>
      <c r="M4175">
        <f>IF(L4175&gt;N(L4174),L4175,"")</f>
        <v/>
      </c>
      <c r="N4175">
        <f>N(N4174)+IF(AND('💰 BÁO GIÁ'!$C$27&lt;&gt;"",OR(ISNUMBER(SEARCH('💰 BÁO GIÁ'!$C$27,$A4175)),ISNUMBER(SEARCH('💰 BÁO GIÁ'!$C$27,$B4175)))),1,0)</f>
        <v/>
      </c>
      <c r="O4175">
        <f>IF(N4175&gt;N(N4174),N4175,"")</f>
        <v/>
      </c>
    </row>
    <row r="4176">
      <c r="A4176">
        <f>IF('📋 MIỂNG TNC'!A152="","",'📋 MIỂNG TNC'!A152)</f>
        <v/>
      </c>
      <c r="B4176">
        <f>IF('📋 MIỂNG TNC'!A152="","",'📋 MIỂNG TNC'!P152)</f>
        <v/>
      </c>
      <c r="C4176">
        <f>IF('📋 MIỂNG TNC'!A152="","","Miểng")</f>
        <v/>
      </c>
      <c r="D4176">
        <f>IF('📋 MIỂNG TNC'!A152="","",'📋 MIỂNG TNC'!H152)</f>
        <v/>
      </c>
      <c r="E4176" s="37" t="e">
        <v>#VALUE!</v>
      </c>
      <c r="F4176" s="37">
        <f>IF('📋 MIỂNG TNC'!A152="","",'📋 MIỂNG TNC'!J152)</f>
        <v/>
      </c>
      <c r="G4176" s="37">
        <f>IF('📋 MIỂNG TNC'!A152="","",'📋 MIỂNG TNC'!K152)</f>
        <v/>
      </c>
      <c r="H4176">
        <f>IF('📋 MIỂNG TNC'!A152="","",'📋 MIỂNG TNC'!L152)</f>
        <v/>
      </c>
      <c r="I4176">
        <f>IF('📋 MIỂNG TNC'!A152="","",'📋 MIỂNG TNC'!M152)</f>
        <v/>
      </c>
      <c r="J4176">
        <f>IF('📋 MIỂNG TNC'!A152="","",'📋 MIỂNG TNC'!D152)</f>
        <v/>
      </c>
      <c r="L4176">
        <f>N(L4175)+IF(AND('🔎 TRA CỨU NHANH'!$C$2&lt;&gt;"",OR(ISNUMBER(SEARCH('🔎 TRA CỨU NHANH'!$C$2,$A4176)),ISNUMBER(SEARCH('🔎 TRA CỨU NHANH'!$C$2,$B4176)))),1,0)</f>
        <v/>
      </c>
      <c r="M4176">
        <f>IF(L4176&gt;N(L4175),L4176,"")</f>
        <v/>
      </c>
      <c r="N4176">
        <f>N(N4175)+IF(AND('💰 BÁO GIÁ'!$C$27&lt;&gt;"",OR(ISNUMBER(SEARCH('💰 BÁO GIÁ'!$C$27,$A4176)),ISNUMBER(SEARCH('💰 BÁO GIÁ'!$C$27,$B4176)))),1,0)</f>
        <v/>
      </c>
      <c r="O4176">
        <f>IF(N4176&gt;N(N4175),N4176,"")</f>
        <v/>
      </c>
    </row>
    <row r="4177">
      <c r="A4177">
        <f>IF('📋 MIỂNG TNC'!A153="","",'📋 MIỂNG TNC'!A153)</f>
        <v/>
      </c>
      <c r="B4177">
        <f>IF('📋 MIỂNG TNC'!A153="","",'📋 MIỂNG TNC'!P153)</f>
        <v/>
      </c>
      <c r="C4177">
        <f>IF('📋 MIỂNG TNC'!A153="","","Miểng")</f>
        <v/>
      </c>
      <c r="D4177">
        <f>IF('📋 MIỂNG TNC'!A153="","",'📋 MIỂNG TNC'!H153)</f>
        <v/>
      </c>
      <c r="E4177" s="37" t="e">
        <v>#VALUE!</v>
      </c>
      <c r="F4177" s="37">
        <f>IF('📋 MIỂNG TNC'!A153="","",'📋 MIỂNG TNC'!J153)</f>
        <v/>
      </c>
      <c r="G4177" s="37">
        <f>IF('📋 MIỂNG TNC'!A153="","",'📋 MIỂNG TNC'!K153)</f>
        <v/>
      </c>
      <c r="H4177">
        <f>IF('📋 MIỂNG TNC'!A153="","",'📋 MIỂNG TNC'!L153)</f>
        <v/>
      </c>
      <c r="I4177">
        <f>IF('📋 MIỂNG TNC'!A153="","",'📋 MIỂNG TNC'!M153)</f>
        <v/>
      </c>
      <c r="J4177">
        <f>IF('📋 MIỂNG TNC'!A153="","",'📋 MIỂNG TNC'!D153)</f>
        <v/>
      </c>
      <c r="L4177">
        <f>N(L4176)+IF(AND('🔎 TRA CỨU NHANH'!$C$2&lt;&gt;"",OR(ISNUMBER(SEARCH('🔎 TRA CỨU NHANH'!$C$2,$A4177)),ISNUMBER(SEARCH('🔎 TRA CỨU NHANH'!$C$2,$B4177)))),1,0)</f>
        <v/>
      </c>
      <c r="M4177">
        <f>IF(L4177&gt;N(L4176),L4177,"")</f>
        <v/>
      </c>
      <c r="N4177">
        <f>N(N4176)+IF(AND('💰 BÁO GIÁ'!$C$27&lt;&gt;"",OR(ISNUMBER(SEARCH('💰 BÁO GIÁ'!$C$27,$A4177)),ISNUMBER(SEARCH('💰 BÁO GIÁ'!$C$27,$B4177)))),1,0)</f>
        <v/>
      </c>
      <c r="O4177">
        <f>IF(N4177&gt;N(N4176),N4177,"")</f>
        <v/>
      </c>
    </row>
    <row r="4178">
      <c r="A4178">
        <f>IF('📋 MIỂNG TNC'!A154="","",'📋 MIỂNG TNC'!A154)</f>
        <v/>
      </c>
      <c r="B4178">
        <f>IF('📋 MIỂNG TNC'!A154="","",'📋 MIỂNG TNC'!P154)</f>
        <v/>
      </c>
      <c r="C4178">
        <f>IF('📋 MIỂNG TNC'!A154="","","Miểng")</f>
        <v/>
      </c>
      <c r="D4178">
        <f>IF('📋 MIỂNG TNC'!A154="","",'📋 MIỂNG TNC'!H154)</f>
        <v/>
      </c>
      <c r="E4178" s="37" t="e">
        <v>#VALUE!</v>
      </c>
      <c r="F4178" s="37">
        <f>IF('📋 MIỂNG TNC'!A154="","",'📋 MIỂNG TNC'!J154)</f>
        <v/>
      </c>
      <c r="G4178" s="37">
        <f>IF('📋 MIỂNG TNC'!A154="","",'📋 MIỂNG TNC'!K154)</f>
        <v/>
      </c>
      <c r="H4178">
        <f>IF('📋 MIỂNG TNC'!A154="","",'📋 MIỂNG TNC'!L154)</f>
        <v/>
      </c>
      <c r="I4178">
        <f>IF('📋 MIỂNG TNC'!A154="","",'📋 MIỂNG TNC'!M154)</f>
        <v/>
      </c>
      <c r="J4178">
        <f>IF('📋 MIỂNG TNC'!A154="","",'📋 MIỂNG TNC'!D154)</f>
        <v/>
      </c>
      <c r="L4178">
        <f>N(L4177)+IF(AND('🔎 TRA CỨU NHANH'!$C$2&lt;&gt;"",OR(ISNUMBER(SEARCH('🔎 TRA CỨU NHANH'!$C$2,$A4178)),ISNUMBER(SEARCH('🔎 TRA CỨU NHANH'!$C$2,$B4178)))),1,0)</f>
        <v/>
      </c>
      <c r="M4178">
        <f>IF(L4178&gt;N(L4177),L4178,"")</f>
        <v/>
      </c>
      <c r="N4178">
        <f>N(N4177)+IF(AND('💰 BÁO GIÁ'!$C$27&lt;&gt;"",OR(ISNUMBER(SEARCH('💰 BÁO GIÁ'!$C$27,$A4178)),ISNUMBER(SEARCH('💰 BÁO GIÁ'!$C$27,$B4178)))),1,0)</f>
        <v/>
      </c>
      <c r="O4178">
        <f>IF(N4178&gt;N(N4177),N4178,"")</f>
        <v/>
      </c>
    </row>
    <row r="4179">
      <c r="A4179">
        <f>IF('📋 MIỂNG TNC'!A155="","",'📋 MIỂNG TNC'!A155)</f>
        <v/>
      </c>
      <c r="B4179">
        <f>IF('📋 MIỂNG TNC'!A155="","",'📋 MIỂNG TNC'!P155)</f>
        <v/>
      </c>
      <c r="C4179">
        <f>IF('📋 MIỂNG TNC'!A155="","","Miểng")</f>
        <v/>
      </c>
      <c r="D4179">
        <f>IF('📋 MIỂNG TNC'!A155="","",'📋 MIỂNG TNC'!H155)</f>
        <v/>
      </c>
      <c r="E4179" s="37" t="e">
        <v>#VALUE!</v>
      </c>
      <c r="F4179" s="37">
        <f>IF('📋 MIỂNG TNC'!A155="","",'📋 MIỂNG TNC'!J155)</f>
        <v/>
      </c>
      <c r="G4179" s="37">
        <f>IF('📋 MIỂNG TNC'!A155="","",'📋 MIỂNG TNC'!K155)</f>
        <v/>
      </c>
      <c r="H4179" s="37">
        <f>IF('📋 MIỂNG TNC'!A155="","",'📋 MIỂNG TNC'!L155)</f>
        <v/>
      </c>
      <c r="I4179">
        <f>IF('📋 MIỂNG TNC'!A155="","",'📋 MIỂNG TNC'!M155)</f>
        <v/>
      </c>
      <c r="J4179">
        <f>IF('📋 MIỂNG TNC'!A155="","",'📋 MIỂNG TNC'!D155)</f>
        <v/>
      </c>
      <c r="L4179">
        <f>N(L4178)+IF(AND('🔎 TRA CỨU NHANH'!$C$2&lt;&gt;"",OR(ISNUMBER(SEARCH('🔎 TRA CỨU NHANH'!$C$2,$A4179)),ISNUMBER(SEARCH('🔎 TRA CỨU NHANH'!$C$2,$B4179)))),1,0)</f>
        <v/>
      </c>
      <c r="M4179">
        <f>IF(L4179&gt;N(L4178),L4179,"")</f>
        <v/>
      </c>
      <c r="N4179">
        <f>N(N4178)+IF(AND('💰 BÁO GIÁ'!$C$27&lt;&gt;"",OR(ISNUMBER(SEARCH('💰 BÁO GIÁ'!$C$27,$A4179)),ISNUMBER(SEARCH('💰 BÁO GIÁ'!$C$27,$B4179)))),1,0)</f>
        <v/>
      </c>
      <c r="O4179">
        <f>IF(N4179&gt;N(N4178),N4179,"")</f>
        <v/>
      </c>
    </row>
    <row r="4180">
      <c r="A4180">
        <f>IF('📋 MIỂNG TNC'!A156="","",'📋 MIỂNG TNC'!A156)</f>
        <v/>
      </c>
      <c r="B4180">
        <f>IF('📋 MIỂNG TNC'!A156="","",'📋 MIỂNG TNC'!P156)</f>
        <v/>
      </c>
      <c r="C4180">
        <f>IF('📋 MIỂNG TNC'!A156="","","Miểng")</f>
        <v/>
      </c>
      <c r="D4180">
        <f>IF('📋 MIỂNG TNC'!A156="","",'📋 MIỂNG TNC'!H156)</f>
        <v/>
      </c>
      <c r="E4180" s="37" t="e">
        <v>#VALUE!</v>
      </c>
      <c r="F4180" s="37">
        <f>IF('📋 MIỂNG TNC'!A156="","",'📋 MIỂNG TNC'!J156)</f>
        <v/>
      </c>
      <c r="G4180" s="37">
        <f>IF('📋 MIỂNG TNC'!A156="","",'📋 MIỂNG TNC'!K156)</f>
        <v/>
      </c>
      <c r="H4180" s="37">
        <f>IF('📋 MIỂNG TNC'!A156="","",'📋 MIỂNG TNC'!L156)</f>
        <v/>
      </c>
      <c r="I4180">
        <f>IF('📋 MIỂNG TNC'!A156="","",'📋 MIỂNG TNC'!M156)</f>
        <v/>
      </c>
      <c r="J4180">
        <f>IF('📋 MIỂNG TNC'!A156="","",'📋 MIỂNG TNC'!D156)</f>
        <v/>
      </c>
      <c r="L4180">
        <f>N(L4179)+IF(AND('🔎 TRA CỨU NHANH'!$C$2&lt;&gt;"",OR(ISNUMBER(SEARCH('🔎 TRA CỨU NHANH'!$C$2,$A4180)),ISNUMBER(SEARCH('🔎 TRA CỨU NHANH'!$C$2,$B4180)))),1,0)</f>
        <v/>
      </c>
      <c r="M4180">
        <f>IF(L4180&gt;N(L4179),L4180,"")</f>
        <v/>
      </c>
      <c r="N4180">
        <f>N(N4179)+IF(AND('💰 BÁO GIÁ'!$C$27&lt;&gt;"",OR(ISNUMBER(SEARCH('💰 BÁO GIÁ'!$C$27,$A4180)),ISNUMBER(SEARCH('💰 BÁO GIÁ'!$C$27,$B4180)))),1,0)</f>
        <v/>
      </c>
      <c r="O4180">
        <f>IF(N4180&gt;N(N4179),N4180,"")</f>
        <v/>
      </c>
    </row>
    <row r="4181">
      <c r="A4181">
        <f>IF('📋 MIỂNG TNC'!A157="","",'📋 MIỂNG TNC'!A157)</f>
        <v/>
      </c>
      <c r="B4181">
        <f>IF('📋 MIỂNG TNC'!A157="","",'📋 MIỂNG TNC'!P157)</f>
        <v/>
      </c>
      <c r="C4181">
        <f>IF('📋 MIỂNG TNC'!A157="","","Miểng")</f>
        <v/>
      </c>
      <c r="D4181">
        <f>IF('📋 MIỂNG TNC'!A157="","",'📋 MIỂNG TNC'!H157)</f>
        <v/>
      </c>
      <c r="E4181" s="37" t="e">
        <v>#VALUE!</v>
      </c>
      <c r="F4181" s="37">
        <f>IF('📋 MIỂNG TNC'!A157="","",'📋 MIỂNG TNC'!J157)</f>
        <v/>
      </c>
      <c r="G4181" s="37">
        <f>IF('📋 MIỂNG TNC'!A157="","",'📋 MIỂNG TNC'!K157)</f>
        <v/>
      </c>
      <c r="H4181">
        <f>IF('📋 MIỂNG TNC'!A157="","",'📋 MIỂNG TNC'!L157)</f>
        <v/>
      </c>
      <c r="I4181">
        <f>IF('📋 MIỂNG TNC'!A157="","",'📋 MIỂNG TNC'!M157)</f>
        <v/>
      </c>
      <c r="J4181">
        <f>IF('📋 MIỂNG TNC'!A157="","",'📋 MIỂNG TNC'!D157)</f>
        <v/>
      </c>
      <c r="L4181">
        <f>N(L4180)+IF(AND('🔎 TRA CỨU NHANH'!$C$2&lt;&gt;"",OR(ISNUMBER(SEARCH('🔎 TRA CỨU NHANH'!$C$2,$A4181)),ISNUMBER(SEARCH('🔎 TRA CỨU NHANH'!$C$2,$B4181)))),1,0)</f>
        <v/>
      </c>
      <c r="M4181">
        <f>IF(L4181&gt;N(L4180),L4181,"")</f>
        <v/>
      </c>
      <c r="N4181">
        <f>N(N4180)+IF(AND('💰 BÁO GIÁ'!$C$27&lt;&gt;"",OR(ISNUMBER(SEARCH('💰 BÁO GIÁ'!$C$27,$A4181)),ISNUMBER(SEARCH('💰 BÁO GIÁ'!$C$27,$B4181)))),1,0)</f>
        <v/>
      </c>
      <c r="O4181">
        <f>IF(N4181&gt;N(N4180),N4181,"")</f>
        <v/>
      </c>
    </row>
    <row r="4182">
      <c r="A4182">
        <f>IF('📋 MIỂNG TNC'!A158="","",'📋 MIỂNG TNC'!A158)</f>
        <v/>
      </c>
      <c r="B4182">
        <f>IF('📋 MIỂNG TNC'!A158="","",'📋 MIỂNG TNC'!P158)</f>
        <v/>
      </c>
      <c r="C4182">
        <f>IF('📋 MIỂNG TNC'!A158="","","Miểng")</f>
        <v/>
      </c>
      <c r="D4182">
        <f>IF('📋 MIỂNG TNC'!A158="","",'📋 MIỂNG TNC'!H158)</f>
        <v/>
      </c>
      <c r="E4182" s="37" t="e">
        <v>#VALUE!</v>
      </c>
      <c r="F4182" s="37">
        <f>IF('📋 MIỂNG TNC'!A158="","",'📋 MIỂNG TNC'!J158)</f>
        <v/>
      </c>
      <c r="G4182" s="37">
        <f>IF('📋 MIỂNG TNC'!A158="","",'📋 MIỂNG TNC'!K158)</f>
        <v/>
      </c>
      <c r="H4182">
        <f>IF('📋 MIỂNG TNC'!A158="","",'📋 MIỂNG TNC'!L158)</f>
        <v/>
      </c>
      <c r="I4182">
        <f>IF('📋 MIỂNG TNC'!A158="","",'📋 MIỂNG TNC'!M158)</f>
        <v/>
      </c>
      <c r="J4182">
        <f>IF('📋 MIỂNG TNC'!A158="","",'📋 MIỂNG TNC'!D158)</f>
        <v/>
      </c>
      <c r="L4182">
        <f>N(L4181)+IF(AND('🔎 TRA CỨU NHANH'!$C$2&lt;&gt;"",OR(ISNUMBER(SEARCH('🔎 TRA CỨU NHANH'!$C$2,$A4182)),ISNUMBER(SEARCH('🔎 TRA CỨU NHANH'!$C$2,$B4182)))),1,0)</f>
        <v/>
      </c>
      <c r="M4182">
        <f>IF(L4182&gt;N(L4181),L4182,"")</f>
        <v/>
      </c>
      <c r="N4182">
        <f>N(N4181)+IF(AND('💰 BÁO GIÁ'!$C$27&lt;&gt;"",OR(ISNUMBER(SEARCH('💰 BÁO GIÁ'!$C$27,$A4182)),ISNUMBER(SEARCH('💰 BÁO GIÁ'!$C$27,$B4182)))),1,0)</f>
        <v/>
      </c>
      <c r="O4182">
        <f>IF(N4182&gt;N(N4181),N4182,"")</f>
        <v/>
      </c>
    </row>
    <row r="4183">
      <c r="A4183">
        <f>IF('📋 MIỂNG TNC'!A159="","",'📋 MIỂNG TNC'!A159)</f>
        <v/>
      </c>
      <c r="B4183">
        <f>IF('📋 MIỂNG TNC'!A159="","",'📋 MIỂNG TNC'!P159)</f>
        <v/>
      </c>
      <c r="C4183">
        <f>IF('📋 MIỂNG TNC'!A159="","","Miểng")</f>
        <v/>
      </c>
      <c r="D4183">
        <f>IF('📋 MIỂNG TNC'!A159="","",'📋 MIỂNG TNC'!H159)</f>
        <v/>
      </c>
      <c r="E4183" s="37" t="e">
        <v>#VALUE!</v>
      </c>
      <c r="F4183" s="37">
        <f>IF('📋 MIỂNG TNC'!A159="","",'📋 MIỂNG TNC'!J159)</f>
        <v/>
      </c>
      <c r="G4183" s="37">
        <f>IF('📋 MIỂNG TNC'!A159="","",'📋 MIỂNG TNC'!K159)</f>
        <v/>
      </c>
      <c r="H4183">
        <f>IF('📋 MIỂNG TNC'!A159="","",'📋 MIỂNG TNC'!L159)</f>
        <v/>
      </c>
      <c r="I4183">
        <f>IF('📋 MIỂNG TNC'!A159="","",'📋 MIỂNG TNC'!M159)</f>
        <v/>
      </c>
      <c r="J4183">
        <f>IF('📋 MIỂNG TNC'!A159="","",'📋 MIỂNG TNC'!D159)</f>
        <v/>
      </c>
      <c r="L4183">
        <f>N(L4182)+IF(AND('🔎 TRA CỨU NHANH'!$C$2&lt;&gt;"",OR(ISNUMBER(SEARCH('🔎 TRA CỨU NHANH'!$C$2,$A4183)),ISNUMBER(SEARCH('🔎 TRA CỨU NHANH'!$C$2,$B4183)))),1,0)</f>
        <v/>
      </c>
      <c r="M4183">
        <f>IF(L4183&gt;N(L4182),L4183,"")</f>
        <v/>
      </c>
      <c r="N4183">
        <f>N(N4182)+IF(AND('💰 BÁO GIÁ'!$C$27&lt;&gt;"",OR(ISNUMBER(SEARCH('💰 BÁO GIÁ'!$C$27,$A4183)),ISNUMBER(SEARCH('💰 BÁO GIÁ'!$C$27,$B4183)))),1,0)</f>
        <v/>
      </c>
      <c r="O4183">
        <f>IF(N4183&gt;N(N4182),N4183,"")</f>
        <v/>
      </c>
    </row>
    <row r="4184">
      <c r="A4184">
        <f>IF('📋 MIỂNG TNC'!A160="","",'📋 MIỂNG TNC'!A160)</f>
        <v/>
      </c>
      <c r="B4184">
        <f>IF('📋 MIỂNG TNC'!A160="","",'📋 MIỂNG TNC'!P160)</f>
        <v/>
      </c>
      <c r="C4184">
        <f>IF('📋 MIỂNG TNC'!A160="","","Miểng")</f>
        <v/>
      </c>
      <c r="D4184">
        <f>IF('📋 MIỂNG TNC'!A160="","",'📋 MIỂNG TNC'!H160)</f>
        <v/>
      </c>
      <c r="E4184" s="37" t="e">
        <v>#VALUE!</v>
      </c>
      <c r="F4184" s="37">
        <f>IF('📋 MIỂNG TNC'!A160="","",'📋 MIỂNG TNC'!J160)</f>
        <v/>
      </c>
      <c r="G4184" s="37">
        <f>IF('📋 MIỂNG TNC'!A160="","",'📋 MIỂNG TNC'!K160)</f>
        <v/>
      </c>
      <c r="H4184" s="37">
        <f>IF('📋 MIỂNG TNC'!A160="","",'📋 MIỂNG TNC'!L160)</f>
        <v/>
      </c>
      <c r="I4184">
        <f>IF('📋 MIỂNG TNC'!A160="","",'📋 MIỂNG TNC'!M160)</f>
        <v/>
      </c>
      <c r="J4184">
        <f>IF('📋 MIỂNG TNC'!A160="","",'📋 MIỂNG TNC'!D160)</f>
        <v/>
      </c>
      <c r="L4184">
        <f>N(L4183)+IF(AND('🔎 TRA CỨU NHANH'!$C$2&lt;&gt;"",OR(ISNUMBER(SEARCH('🔎 TRA CỨU NHANH'!$C$2,$A4184)),ISNUMBER(SEARCH('🔎 TRA CỨU NHANH'!$C$2,$B4184)))),1,0)</f>
        <v/>
      </c>
      <c r="M4184">
        <f>IF(L4184&gt;N(L4183),L4184,"")</f>
        <v/>
      </c>
      <c r="N4184">
        <f>N(N4183)+IF(AND('💰 BÁO GIÁ'!$C$27&lt;&gt;"",OR(ISNUMBER(SEARCH('💰 BÁO GIÁ'!$C$27,$A4184)),ISNUMBER(SEARCH('💰 BÁO GIÁ'!$C$27,$B4184)))),1,0)</f>
        <v/>
      </c>
      <c r="O4184">
        <f>IF(N4184&gt;N(N4183),N4184,"")</f>
        <v/>
      </c>
    </row>
    <row r="4185">
      <c r="A4185">
        <f>IF('📋 MIỂNG TNC'!A161="","",'📋 MIỂNG TNC'!A161)</f>
        <v/>
      </c>
      <c r="B4185">
        <f>IF('📋 MIỂNG TNC'!A161="","",'📋 MIỂNG TNC'!P161)</f>
        <v/>
      </c>
      <c r="C4185">
        <f>IF('📋 MIỂNG TNC'!A161="","","Miểng")</f>
        <v/>
      </c>
      <c r="D4185">
        <f>IF('📋 MIỂNG TNC'!A161="","",'📋 MIỂNG TNC'!H161)</f>
        <v/>
      </c>
      <c r="E4185" s="37" t="e">
        <v>#VALUE!</v>
      </c>
      <c r="F4185" s="37">
        <f>IF('📋 MIỂNG TNC'!A161="","",'📋 MIỂNG TNC'!J161)</f>
        <v/>
      </c>
      <c r="G4185" s="37">
        <f>IF('📋 MIỂNG TNC'!A161="","",'📋 MIỂNG TNC'!K161)</f>
        <v/>
      </c>
      <c r="H4185" s="37">
        <f>IF('📋 MIỂNG TNC'!A161="","",'📋 MIỂNG TNC'!L161)</f>
        <v/>
      </c>
      <c r="I4185">
        <f>IF('📋 MIỂNG TNC'!A161="","",'📋 MIỂNG TNC'!M161)</f>
        <v/>
      </c>
      <c r="J4185">
        <f>IF('📋 MIỂNG TNC'!A161="","",'📋 MIỂNG TNC'!D161)</f>
        <v/>
      </c>
      <c r="L4185">
        <f>N(L4184)+IF(AND('🔎 TRA CỨU NHANH'!$C$2&lt;&gt;"",OR(ISNUMBER(SEARCH('🔎 TRA CỨU NHANH'!$C$2,$A4185)),ISNUMBER(SEARCH('🔎 TRA CỨU NHANH'!$C$2,$B4185)))),1,0)</f>
        <v/>
      </c>
      <c r="M4185">
        <f>IF(L4185&gt;N(L4184),L4185,"")</f>
        <v/>
      </c>
      <c r="N4185">
        <f>N(N4184)+IF(AND('💰 BÁO GIÁ'!$C$27&lt;&gt;"",OR(ISNUMBER(SEARCH('💰 BÁO GIÁ'!$C$27,$A4185)),ISNUMBER(SEARCH('💰 BÁO GIÁ'!$C$27,$B4185)))),1,0)</f>
        <v/>
      </c>
      <c r="O4185">
        <f>IF(N4185&gt;N(N4184),N4185,"")</f>
        <v/>
      </c>
    </row>
    <row r="4186">
      <c r="A4186">
        <f>IF('📋 MIỂNG TNC'!A162="","",'📋 MIỂNG TNC'!A162)</f>
        <v/>
      </c>
      <c r="B4186">
        <f>IF('📋 MIỂNG TNC'!A162="","",'📋 MIỂNG TNC'!P162)</f>
        <v/>
      </c>
      <c r="C4186">
        <f>IF('📋 MIỂNG TNC'!A162="","","Miểng")</f>
        <v/>
      </c>
      <c r="D4186">
        <f>IF('📋 MIỂNG TNC'!A162="","",'📋 MIỂNG TNC'!H162)</f>
        <v/>
      </c>
      <c r="E4186" s="37" t="e">
        <v>#VALUE!</v>
      </c>
      <c r="F4186" s="37">
        <f>IF('📋 MIỂNG TNC'!A162="","",'📋 MIỂNG TNC'!J162)</f>
        <v/>
      </c>
      <c r="G4186" s="37">
        <f>IF('📋 MIỂNG TNC'!A162="","",'📋 MIỂNG TNC'!K162)</f>
        <v/>
      </c>
      <c r="H4186">
        <f>IF('📋 MIỂNG TNC'!A162="","",'📋 MIỂNG TNC'!L162)</f>
        <v/>
      </c>
      <c r="I4186">
        <f>IF('📋 MIỂNG TNC'!A162="","",'📋 MIỂNG TNC'!M162)</f>
        <v/>
      </c>
      <c r="J4186">
        <f>IF('📋 MIỂNG TNC'!A162="","",'📋 MIỂNG TNC'!D162)</f>
        <v/>
      </c>
      <c r="L4186">
        <f>N(L4185)+IF(AND('🔎 TRA CỨU NHANH'!$C$2&lt;&gt;"",OR(ISNUMBER(SEARCH('🔎 TRA CỨU NHANH'!$C$2,$A4186)),ISNUMBER(SEARCH('🔎 TRA CỨU NHANH'!$C$2,$B4186)))),1,0)</f>
        <v/>
      </c>
      <c r="M4186">
        <f>IF(L4186&gt;N(L4185),L4186,"")</f>
        <v/>
      </c>
      <c r="N4186">
        <f>N(N4185)+IF(AND('💰 BÁO GIÁ'!$C$27&lt;&gt;"",OR(ISNUMBER(SEARCH('💰 BÁO GIÁ'!$C$27,$A4186)),ISNUMBER(SEARCH('💰 BÁO GIÁ'!$C$27,$B4186)))),1,0)</f>
        <v/>
      </c>
      <c r="O4186">
        <f>IF(N4186&gt;N(N4185),N4186,"")</f>
        <v/>
      </c>
    </row>
    <row r="4187">
      <c r="A4187">
        <f>IF('📋 MIỂNG TNC'!A163="","",'📋 MIỂNG TNC'!A163)</f>
        <v/>
      </c>
      <c r="B4187">
        <f>IF('📋 MIỂNG TNC'!A163="","",'📋 MIỂNG TNC'!P163)</f>
        <v/>
      </c>
      <c r="C4187">
        <f>IF('📋 MIỂNG TNC'!A163="","","Miểng")</f>
        <v/>
      </c>
      <c r="D4187">
        <f>IF('📋 MIỂNG TNC'!A163="","",'📋 MIỂNG TNC'!H163)</f>
        <v/>
      </c>
      <c r="E4187" s="37" t="e">
        <v>#VALUE!</v>
      </c>
      <c r="F4187" s="37">
        <f>IF('📋 MIỂNG TNC'!A163="","",'📋 MIỂNG TNC'!J163)</f>
        <v/>
      </c>
      <c r="G4187" s="37">
        <f>IF('📋 MIỂNG TNC'!A163="","",'📋 MIỂNG TNC'!K163)</f>
        <v/>
      </c>
      <c r="H4187" s="37">
        <f>IF('📋 MIỂNG TNC'!A163="","",'📋 MIỂNG TNC'!L163)</f>
        <v/>
      </c>
      <c r="I4187">
        <f>IF('📋 MIỂNG TNC'!A163="","",'📋 MIỂNG TNC'!M163)</f>
        <v/>
      </c>
      <c r="J4187">
        <f>IF('📋 MIỂNG TNC'!A163="","",'📋 MIỂNG TNC'!D163)</f>
        <v/>
      </c>
      <c r="L4187">
        <f>N(L4186)+IF(AND('🔎 TRA CỨU NHANH'!$C$2&lt;&gt;"",OR(ISNUMBER(SEARCH('🔎 TRA CỨU NHANH'!$C$2,$A4187)),ISNUMBER(SEARCH('🔎 TRA CỨU NHANH'!$C$2,$B4187)))),1,0)</f>
        <v/>
      </c>
      <c r="M4187">
        <f>IF(L4187&gt;N(L4186),L4187,"")</f>
        <v/>
      </c>
      <c r="N4187">
        <f>N(N4186)+IF(AND('💰 BÁO GIÁ'!$C$27&lt;&gt;"",OR(ISNUMBER(SEARCH('💰 BÁO GIÁ'!$C$27,$A4187)),ISNUMBER(SEARCH('💰 BÁO GIÁ'!$C$27,$B4187)))),1,0)</f>
        <v/>
      </c>
      <c r="O4187">
        <f>IF(N4187&gt;N(N4186),N4187,"")</f>
        <v/>
      </c>
    </row>
    <row r="4188">
      <c r="A4188">
        <f>IF('📋 MIỂNG TNC'!A164="","",'📋 MIỂNG TNC'!A164)</f>
        <v/>
      </c>
      <c r="B4188">
        <f>IF('📋 MIỂNG TNC'!A164="","",'📋 MIỂNG TNC'!P164)</f>
        <v/>
      </c>
      <c r="C4188">
        <f>IF('📋 MIỂNG TNC'!A164="","","Miểng")</f>
        <v/>
      </c>
      <c r="D4188">
        <f>IF('📋 MIỂNG TNC'!A164="","",'📋 MIỂNG TNC'!H164)</f>
        <v/>
      </c>
      <c r="E4188" s="37" t="e">
        <v>#VALUE!</v>
      </c>
      <c r="F4188" s="37">
        <f>IF('📋 MIỂNG TNC'!A164="","",'📋 MIỂNG TNC'!J164)</f>
        <v/>
      </c>
      <c r="G4188" s="37">
        <f>IF('📋 MIỂNG TNC'!A164="","",'📋 MIỂNG TNC'!K164)</f>
        <v/>
      </c>
      <c r="H4188">
        <f>IF('📋 MIỂNG TNC'!A164="","",'📋 MIỂNG TNC'!L164)</f>
        <v/>
      </c>
      <c r="I4188">
        <f>IF('📋 MIỂNG TNC'!A164="","",'📋 MIỂNG TNC'!M164)</f>
        <v/>
      </c>
      <c r="J4188">
        <f>IF('📋 MIỂNG TNC'!A164="","",'📋 MIỂNG TNC'!D164)</f>
        <v/>
      </c>
      <c r="L4188">
        <f>N(L4187)+IF(AND('🔎 TRA CỨU NHANH'!$C$2&lt;&gt;"",OR(ISNUMBER(SEARCH('🔎 TRA CỨU NHANH'!$C$2,$A4188)),ISNUMBER(SEARCH('🔎 TRA CỨU NHANH'!$C$2,$B4188)))),1,0)</f>
        <v/>
      </c>
      <c r="M4188">
        <f>IF(L4188&gt;N(L4187),L4188,"")</f>
        <v/>
      </c>
      <c r="N4188">
        <f>N(N4187)+IF(AND('💰 BÁO GIÁ'!$C$27&lt;&gt;"",OR(ISNUMBER(SEARCH('💰 BÁO GIÁ'!$C$27,$A4188)),ISNUMBER(SEARCH('💰 BÁO GIÁ'!$C$27,$B4188)))),1,0)</f>
        <v/>
      </c>
      <c r="O4188">
        <f>IF(N4188&gt;N(N4187),N4188,"")</f>
        <v/>
      </c>
    </row>
    <row r="4189">
      <c r="A4189">
        <f>IF('📋 MIỂNG TNC'!A165="","",'📋 MIỂNG TNC'!A165)</f>
        <v/>
      </c>
      <c r="B4189">
        <f>IF('📋 MIỂNG TNC'!A165="","",'📋 MIỂNG TNC'!P165)</f>
        <v/>
      </c>
      <c r="C4189">
        <f>IF('📋 MIỂNG TNC'!A165="","","Miểng")</f>
        <v/>
      </c>
      <c r="D4189">
        <f>IF('📋 MIỂNG TNC'!A165="","",'📋 MIỂNG TNC'!H165)</f>
        <v/>
      </c>
      <c r="E4189" s="37" t="e">
        <v>#VALUE!</v>
      </c>
      <c r="F4189" s="37">
        <f>IF('📋 MIỂNG TNC'!A165="","",'📋 MIỂNG TNC'!J165)</f>
        <v/>
      </c>
      <c r="G4189" s="37">
        <f>IF('📋 MIỂNG TNC'!A165="","",'📋 MIỂNG TNC'!K165)</f>
        <v/>
      </c>
      <c r="H4189">
        <f>IF('📋 MIỂNG TNC'!A165="","",'📋 MIỂNG TNC'!L165)</f>
        <v/>
      </c>
      <c r="I4189">
        <f>IF('📋 MIỂNG TNC'!A165="","",'📋 MIỂNG TNC'!M165)</f>
        <v/>
      </c>
      <c r="J4189">
        <f>IF('📋 MIỂNG TNC'!A165="","",'📋 MIỂNG TNC'!D165)</f>
        <v/>
      </c>
      <c r="L4189">
        <f>N(L4188)+IF(AND('🔎 TRA CỨU NHANH'!$C$2&lt;&gt;"",OR(ISNUMBER(SEARCH('🔎 TRA CỨU NHANH'!$C$2,$A4189)),ISNUMBER(SEARCH('🔎 TRA CỨU NHANH'!$C$2,$B4189)))),1,0)</f>
        <v/>
      </c>
      <c r="M4189">
        <f>IF(L4189&gt;N(L4188),L4189,"")</f>
        <v/>
      </c>
      <c r="N4189">
        <f>N(N4188)+IF(AND('💰 BÁO GIÁ'!$C$27&lt;&gt;"",OR(ISNUMBER(SEARCH('💰 BÁO GIÁ'!$C$27,$A4189)),ISNUMBER(SEARCH('💰 BÁO GIÁ'!$C$27,$B4189)))),1,0)</f>
        <v/>
      </c>
      <c r="O4189">
        <f>IF(N4189&gt;N(N4188),N4189,"")</f>
        <v/>
      </c>
    </row>
    <row r="4190">
      <c r="A4190">
        <f>IF('📋 MIỂNG TNC'!A166="","",'📋 MIỂNG TNC'!A166)</f>
        <v/>
      </c>
      <c r="B4190">
        <f>IF('📋 MIỂNG TNC'!A166="","",'📋 MIỂNG TNC'!P166)</f>
        <v/>
      </c>
      <c r="C4190">
        <f>IF('📋 MIỂNG TNC'!A166="","","Miểng")</f>
        <v/>
      </c>
      <c r="D4190">
        <f>IF('📋 MIỂNG TNC'!A166="","",'📋 MIỂNG TNC'!H166)</f>
        <v/>
      </c>
      <c r="E4190" s="37" t="e">
        <v>#VALUE!</v>
      </c>
      <c r="F4190" s="37">
        <f>IF('📋 MIỂNG TNC'!A166="","",'📋 MIỂNG TNC'!J166)</f>
        <v/>
      </c>
      <c r="G4190" s="37">
        <f>IF('📋 MIỂNG TNC'!A166="","",'📋 MIỂNG TNC'!K166)</f>
        <v/>
      </c>
      <c r="H4190">
        <f>IF('📋 MIỂNG TNC'!A166="","",'📋 MIỂNG TNC'!L166)</f>
        <v/>
      </c>
      <c r="I4190">
        <f>IF('📋 MIỂNG TNC'!A166="","",'📋 MIỂNG TNC'!M166)</f>
        <v/>
      </c>
      <c r="J4190">
        <f>IF('📋 MIỂNG TNC'!A166="","",'📋 MIỂNG TNC'!D166)</f>
        <v/>
      </c>
      <c r="L4190">
        <f>N(L4189)+IF(AND('🔎 TRA CỨU NHANH'!$C$2&lt;&gt;"",OR(ISNUMBER(SEARCH('🔎 TRA CỨU NHANH'!$C$2,$A4190)),ISNUMBER(SEARCH('🔎 TRA CỨU NHANH'!$C$2,$B4190)))),1,0)</f>
        <v/>
      </c>
      <c r="M4190">
        <f>IF(L4190&gt;N(L4189),L4190,"")</f>
        <v/>
      </c>
      <c r="N4190">
        <f>N(N4189)+IF(AND('💰 BÁO GIÁ'!$C$27&lt;&gt;"",OR(ISNUMBER(SEARCH('💰 BÁO GIÁ'!$C$27,$A4190)),ISNUMBER(SEARCH('💰 BÁO GIÁ'!$C$27,$B4190)))),1,0)</f>
        <v/>
      </c>
      <c r="O4190">
        <f>IF(N4190&gt;N(N4189),N4190,"")</f>
        <v/>
      </c>
    </row>
    <row r="4191">
      <c r="A4191">
        <f>IF('📋 MIỂNG TNC'!A167="","",'📋 MIỂNG TNC'!A167)</f>
        <v/>
      </c>
      <c r="B4191">
        <f>IF('📋 MIỂNG TNC'!A167="","",'📋 MIỂNG TNC'!P167)</f>
        <v/>
      </c>
      <c r="C4191">
        <f>IF('📋 MIỂNG TNC'!A167="","","Miểng")</f>
        <v/>
      </c>
      <c r="D4191">
        <f>IF('📋 MIỂNG TNC'!A167="","",'📋 MIỂNG TNC'!H167)</f>
        <v/>
      </c>
      <c r="E4191" s="37" t="e">
        <v>#VALUE!</v>
      </c>
      <c r="F4191" s="37">
        <f>IF('📋 MIỂNG TNC'!A167="","",'📋 MIỂNG TNC'!J167)</f>
        <v/>
      </c>
      <c r="G4191" s="37">
        <f>IF('📋 MIỂNG TNC'!A167="","",'📋 MIỂNG TNC'!K167)</f>
        <v/>
      </c>
      <c r="H4191">
        <f>IF('📋 MIỂNG TNC'!A167="","",'📋 MIỂNG TNC'!L167)</f>
        <v/>
      </c>
      <c r="I4191">
        <f>IF('📋 MIỂNG TNC'!A167="","",'📋 MIỂNG TNC'!M167)</f>
        <v/>
      </c>
      <c r="J4191">
        <f>IF('📋 MIỂNG TNC'!A167="","",'📋 MIỂNG TNC'!D167)</f>
        <v/>
      </c>
      <c r="L4191">
        <f>N(L4190)+IF(AND('🔎 TRA CỨU NHANH'!$C$2&lt;&gt;"",OR(ISNUMBER(SEARCH('🔎 TRA CỨU NHANH'!$C$2,$A4191)),ISNUMBER(SEARCH('🔎 TRA CỨU NHANH'!$C$2,$B4191)))),1,0)</f>
        <v/>
      </c>
      <c r="M4191">
        <f>IF(L4191&gt;N(L4190),L4191,"")</f>
        <v/>
      </c>
      <c r="N4191">
        <f>N(N4190)+IF(AND('💰 BÁO GIÁ'!$C$27&lt;&gt;"",OR(ISNUMBER(SEARCH('💰 BÁO GIÁ'!$C$27,$A4191)),ISNUMBER(SEARCH('💰 BÁO GIÁ'!$C$27,$B4191)))),1,0)</f>
        <v/>
      </c>
      <c r="O4191">
        <f>IF(N4191&gt;N(N4190),N4191,"")</f>
        <v/>
      </c>
    </row>
    <row r="4192">
      <c r="A4192">
        <f>IF('📋 MIỂNG TNC'!A168="","",'📋 MIỂNG TNC'!A168)</f>
        <v/>
      </c>
      <c r="B4192">
        <f>IF('📋 MIỂNG TNC'!A168="","",'📋 MIỂNG TNC'!P168)</f>
        <v/>
      </c>
      <c r="C4192">
        <f>IF('📋 MIỂNG TNC'!A168="","","Miểng")</f>
        <v/>
      </c>
      <c r="D4192">
        <f>IF('📋 MIỂNG TNC'!A168="","",'📋 MIỂNG TNC'!H168)</f>
        <v/>
      </c>
      <c r="E4192" s="37" t="e">
        <v>#VALUE!</v>
      </c>
      <c r="F4192" s="37">
        <f>IF('📋 MIỂNG TNC'!A168="","",'📋 MIỂNG TNC'!J168)</f>
        <v/>
      </c>
      <c r="G4192" s="37">
        <f>IF('📋 MIỂNG TNC'!A168="","",'📋 MIỂNG TNC'!K168)</f>
        <v/>
      </c>
      <c r="H4192" s="37">
        <f>IF('📋 MIỂNG TNC'!A168="","",'📋 MIỂNG TNC'!L168)</f>
        <v/>
      </c>
      <c r="I4192">
        <f>IF('📋 MIỂNG TNC'!A168="","",'📋 MIỂNG TNC'!M168)</f>
        <v/>
      </c>
      <c r="J4192">
        <f>IF('📋 MIỂNG TNC'!A168="","",'📋 MIỂNG TNC'!D168)</f>
        <v/>
      </c>
      <c r="L4192">
        <f>N(L4191)+IF(AND('🔎 TRA CỨU NHANH'!$C$2&lt;&gt;"",OR(ISNUMBER(SEARCH('🔎 TRA CỨU NHANH'!$C$2,$A4192)),ISNUMBER(SEARCH('🔎 TRA CỨU NHANH'!$C$2,$B4192)))),1,0)</f>
        <v/>
      </c>
      <c r="M4192">
        <f>IF(L4192&gt;N(L4191),L4192,"")</f>
        <v/>
      </c>
      <c r="N4192">
        <f>N(N4191)+IF(AND('💰 BÁO GIÁ'!$C$27&lt;&gt;"",OR(ISNUMBER(SEARCH('💰 BÁO GIÁ'!$C$27,$A4192)),ISNUMBER(SEARCH('💰 BÁO GIÁ'!$C$27,$B4192)))),1,0)</f>
        <v/>
      </c>
      <c r="O4192">
        <f>IF(N4192&gt;N(N4191),N4192,"")</f>
        <v/>
      </c>
    </row>
    <row r="4193">
      <c r="A4193">
        <f>IF('📋 MIỂNG TNC'!A169="","",'📋 MIỂNG TNC'!A169)</f>
        <v/>
      </c>
      <c r="B4193">
        <f>IF('📋 MIỂNG TNC'!A169="","",'📋 MIỂNG TNC'!P169)</f>
        <v/>
      </c>
      <c r="C4193">
        <f>IF('📋 MIỂNG TNC'!A169="","","Miểng")</f>
        <v/>
      </c>
      <c r="D4193">
        <f>IF('📋 MIỂNG TNC'!A169="","",'📋 MIỂNG TNC'!H169)</f>
        <v/>
      </c>
      <c r="E4193" s="37" t="e">
        <v>#VALUE!</v>
      </c>
      <c r="F4193" s="37">
        <f>IF('📋 MIỂNG TNC'!A169="","",'📋 MIỂNG TNC'!J169)</f>
        <v/>
      </c>
      <c r="G4193" s="37">
        <f>IF('📋 MIỂNG TNC'!A169="","",'📋 MIỂNG TNC'!K169)</f>
        <v/>
      </c>
      <c r="H4193" s="37">
        <f>IF('📋 MIỂNG TNC'!A169="","",'📋 MIỂNG TNC'!L169)</f>
        <v/>
      </c>
      <c r="I4193">
        <f>IF('📋 MIỂNG TNC'!A169="","",'📋 MIỂNG TNC'!M169)</f>
        <v/>
      </c>
      <c r="J4193">
        <f>IF('📋 MIỂNG TNC'!A169="","",'📋 MIỂNG TNC'!D169)</f>
        <v/>
      </c>
      <c r="L4193">
        <f>N(L4192)+IF(AND('🔎 TRA CỨU NHANH'!$C$2&lt;&gt;"",OR(ISNUMBER(SEARCH('🔎 TRA CỨU NHANH'!$C$2,$A4193)),ISNUMBER(SEARCH('🔎 TRA CỨU NHANH'!$C$2,$B4193)))),1,0)</f>
        <v/>
      </c>
      <c r="M4193">
        <f>IF(L4193&gt;N(L4192),L4193,"")</f>
        <v/>
      </c>
      <c r="N4193">
        <f>N(N4192)+IF(AND('💰 BÁO GIÁ'!$C$27&lt;&gt;"",OR(ISNUMBER(SEARCH('💰 BÁO GIÁ'!$C$27,$A4193)),ISNUMBER(SEARCH('💰 BÁO GIÁ'!$C$27,$B4193)))),1,0)</f>
        <v/>
      </c>
      <c r="O4193">
        <f>IF(N4193&gt;N(N4192),N4193,"")</f>
        <v/>
      </c>
    </row>
    <row r="4194">
      <c r="A4194">
        <f>IF('📋 MIỂNG TNC'!A170="","",'📋 MIỂNG TNC'!A170)</f>
        <v/>
      </c>
      <c r="B4194">
        <f>IF('📋 MIỂNG TNC'!A170="","",'📋 MIỂNG TNC'!P170)</f>
        <v/>
      </c>
      <c r="C4194">
        <f>IF('📋 MIỂNG TNC'!A170="","","Miểng")</f>
        <v/>
      </c>
      <c r="D4194">
        <f>IF('📋 MIỂNG TNC'!A170="","",'📋 MIỂNG TNC'!H170)</f>
        <v/>
      </c>
      <c r="E4194" s="37" t="e">
        <v>#VALUE!</v>
      </c>
      <c r="F4194" s="37">
        <f>IF('📋 MIỂNG TNC'!A170="","",'📋 MIỂNG TNC'!J170)</f>
        <v/>
      </c>
      <c r="G4194" s="37">
        <f>IF('📋 MIỂNG TNC'!A170="","",'📋 MIỂNG TNC'!K170)</f>
        <v/>
      </c>
      <c r="H4194">
        <f>IF('📋 MIỂNG TNC'!A170="","",'📋 MIỂNG TNC'!L170)</f>
        <v/>
      </c>
      <c r="I4194">
        <f>IF('📋 MIỂNG TNC'!A170="","",'📋 MIỂNG TNC'!M170)</f>
        <v/>
      </c>
      <c r="J4194">
        <f>IF('📋 MIỂNG TNC'!A170="","",'📋 MIỂNG TNC'!D170)</f>
        <v/>
      </c>
      <c r="L4194">
        <f>N(L4193)+IF(AND('🔎 TRA CỨU NHANH'!$C$2&lt;&gt;"",OR(ISNUMBER(SEARCH('🔎 TRA CỨU NHANH'!$C$2,$A4194)),ISNUMBER(SEARCH('🔎 TRA CỨU NHANH'!$C$2,$B4194)))),1,0)</f>
        <v/>
      </c>
      <c r="M4194">
        <f>IF(L4194&gt;N(L4193),L4194,"")</f>
        <v/>
      </c>
      <c r="N4194">
        <f>N(N4193)+IF(AND('💰 BÁO GIÁ'!$C$27&lt;&gt;"",OR(ISNUMBER(SEARCH('💰 BÁO GIÁ'!$C$27,$A4194)),ISNUMBER(SEARCH('💰 BÁO GIÁ'!$C$27,$B4194)))),1,0)</f>
        <v/>
      </c>
      <c r="O4194">
        <f>IF(N4194&gt;N(N4193),N4194,"")</f>
        <v/>
      </c>
    </row>
    <row r="4195">
      <c r="A4195">
        <f>IF('📋 MIỂNG TNC'!A171="","",'📋 MIỂNG TNC'!A171)</f>
        <v/>
      </c>
      <c r="B4195">
        <f>IF('📋 MIỂNG TNC'!A171="","",'📋 MIỂNG TNC'!P171)</f>
        <v/>
      </c>
      <c r="C4195">
        <f>IF('📋 MIỂNG TNC'!A171="","","Miểng")</f>
        <v/>
      </c>
      <c r="D4195">
        <f>IF('📋 MIỂNG TNC'!A171="","",'📋 MIỂNG TNC'!H171)</f>
        <v/>
      </c>
      <c r="E4195" s="37" t="e">
        <v>#VALUE!</v>
      </c>
      <c r="F4195" s="37">
        <f>IF('📋 MIỂNG TNC'!A171="","",'📋 MIỂNG TNC'!J171)</f>
        <v/>
      </c>
      <c r="G4195" s="37">
        <f>IF('📋 MIỂNG TNC'!A171="","",'📋 MIỂNG TNC'!K171)</f>
        <v/>
      </c>
      <c r="H4195">
        <f>IF('📋 MIỂNG TNC'!A171="","",'📋 MIỂNG TNC'!L171)</f>
        <v/>
      </c>
      <c r="I4195">
        <f>IF('📋 MIỂNG TNC'!A171="","",'📋 MIỂNG TNC'!M171)</f>
        <v/>
      </c>
      <c r="J4195">
        <f>IF('📋 MIỂNG TNC'!A171="","",'📋 MIỂNG TNC'!D171)</f>
        <v/>
      </c>
      <c r="L4195">
        <f>N(L4194)+IF(AND('🔎 TRA CỨU NHANH'!$C$2&lt;&gt;"",OR(ISNUMBER(SEARCH('🔎 TRA CỨU NHANH'!$C$2,$A4195)),ISNUMBER(SEARCH('🔎 TRA CỨU NHANH'!$C$2,$B4195)))),1,0)</f>
        <v/>
      </c>
      <c r="M4195">
        <f>IF(L4195&gt;N(L4194),L4195,"")</f>
        <v/>
      </c>
      <c r="N4195">
        <f>N(N4194)+IF(AND('💰 BÁO GIÁ'!$C$27&lt;&gt;"",OR(ISNUMBER(SEARCH('💰 BÁO GIÁ'!$C$27,$A4195)),ISNUMBER(SEARCH('💰 BÁO GIÁ'!$C$27,$B4195)))),1,0)</f>
        <v/>
      </c>
      <c r="O4195">
        <f>IF(N4195&gt;N(N4194),N4195,"")</f>
        <v/>
      </c>
    </row>
    <row r="4196">
      <c r="A4196">
        <f>IF('📋 MIỂNG TNC'!A172="","",'📋 MIỂNG TNC'!A172)</f>
        <v/>
      </c>
      <c r="B4196">
        <f>IF('📋 MIỂNG TNC'!A172="","",'📋 MIỂNG TNC'!P172)</f>
        <v/>
      </c>
      <c r="C4196">
        <f>IF('📋 MIỂNG TNC'!A172="","","Miểng")</f>
        <v/>
      </c>
      <c r="D4196">
        <f>IF('📋 MIỂNG TNC'!A172="","",'📋 MIỂNG TNC'!H172)</f>
        <v/>
      </c>
      <c r="E4196" s="37" t="e">
        <v>#VALUE!</v>
      </c>
      <c r="F4196" s="37">
        <f>IF('📋 MIỂNG TNC'!A172="","",'📋 MIỂNG TNC'!J172)</f>
        <v/>
      </c>
      <c r="G4196" s="37">
        <f>IF('📋 MIỂNG TNC'!A172="","",'📋 MIỂNG TNC'!K172)</f>
        <v/>
      </c>
      <c r="H4196" s="37">
        <f>IF('📋 MIỂNG TNC'!A172="","",'📋 MIỂNG TNC'!L172)</f>
        <v/>
      </c>
      <c r="I4196">
        <f>IF('📋 MIỂNG TNC'!A172="","",'📋 MIỂNG TNC'!M172)</f>
        <v/>
      </c>
      <c r="J4196">
        <f>IF('📋 MIỂNG TNC'!A172="","",'📋 MIỂNG TNC'!D172)</f>
        <v/>
      </c>
      <c r="L4196">
        <f>N(L4195)+IF(AND('🔎 TRA CỨU NHANH'!$C$2&lt;&gt;"",OR(ISNUMBER(SEARCH('🔎 TRA CỨU NHANH'!$C$2,$A4196)),ISNUMBER(SEARCH('🔎 TRA CỨU NHANH'!$C$2,$B4196)))),1,0)</f>
        <v/>
      </c>
      <c r="M4196">
        <f>IF(L4196&gt;N(L4195),L4196,"")</f>
        <v/>
      </c>
      <c r="N4196">
        <f>N(N4195)+IF(AND('💰 BÁO GIÁ'!$C$27&lt;&gt;"",OR(ISNUMBER(SEARCH('💰 BÁO GIÁ'!$C$27,$A4196)),ISNUMBER(SEARCH('💰 BÁO GIÁ'!$C$27,$B4196)))),1,0)</f>
        <v/>
      </c>
      <c r="O4196">
        <f>IF(N4196&gt;N(N4195),N4196,"")</f>
        <v/>
      </c>
    </row>
    <row r="4197">
      <c r="A4197">
        <f>IF('📋 MIỂNG TNC'!A173="","",'📋 MIỂNG TNC'!A173)</f>
        <v/>
      </c>
      <c r="B4197">
        <f>IF('📋 MIỂNG TNC'!A173="","",'📋 MIỂNG TNC'!P173)</f>
        <v/>
      </c>
      <c r="C4197">
        <f>IF('📋 MIỂNG TNC'!A173="","","Miểng")</f>
        <v/>
      </c>
      <c r="D4197">
        <f>IF('📋 MIỂNG TNC'!A173="","",'📋 MIỂNG TNC'!H173)</f>
        <v/>
      </c>
      <c r="E4197" s="37" t="e">
        <v>#VALUE!</v>
      </c>
      <c r="F4197" s="37">
        <f>IF('📋 MIỂNG TNC'!A173="","",'📋 MIỂNG TNC'!J173)</f>
        <v/>
      </c>
      <c r="G4197" s="37">
        <f>IF('📋 MIỂNG TNC'!A173="","",'📋 MIỂNG TNC'!K173)</f>
        <v/>
      </c>
      <c r="H4197">
        <f>IF('📋 MIỂNG TNC'!A173="","",'📋 MIỂNG TNC'!L173)</f>
        <v/>
      </c>
      <c r="I4197">
        <f>IF('📋 MIỂNG TNC'!A173="","",'📋 MIỂNG TNC'!M173)</f>
        <v/>
      </c>
      <c r="J4197">
        <f>IF('📋 MIỂNG TNC'!A173="","",'📋 MIỂNG TNC'!D173)</f>
        <v/>
      </c>
      <c r="L4197">
        <f>N(L4196)+IF(AND('🔎 TRA CỨU NHANH'!$C$2&lt;&gt;"",OR(ISNUMBER(SEARCH('🔎 TRA CỨU NHANH'!$C$2,$A4197)),ISNUMBER(SEARCH('🔎 TRA CỨU NHANH'!$C$2,$B4197)))),1,0)</f>
        <v/>
      </c>
      <c r="M4197">
        <f>IF(L4197&gt;N(L4196),L4197,"")</f>
        <v/>
      </c>
      <c r="N4197">
        <f>N(N4196)+IF(AND('💰 BÁO GIÁ'!$C$27&lt;&gt;"",OR(ISNUMBER(SEARCH('💰 BÁO GIÁ'!$C$27,$A4197)),ISNUMBER(SEARCH('💰 BÁO GIÁ'!$C$27,$B4197)))),1,0)</f>
        <v/>
      </c>
      <c r="O4197">
        <f>IF(N4197&gt;N(N4196),N4197,"")</f>
        <v/>
      </c>
    </row>
    <row r="4198">
      <c r="A4198">
        <f>IF('📋 MIỂNG TNC'!A174="","",'📋 MIỂNG TNC'!A174)</f>
        <v/>
      </c>
      <c r="B4198">
        <f>IF('📋 MIỂNG TNC'!A174="","",'📋 MIỂNG TNC'!P174)</f>
        <v/>
      </c>
      <c r="C4198">
        <f>IF('📋 MIỂNG TNC'!A174="","","Miểng")</f>
        <v/>
      </c>
      <c r="D4198">
        <f>IF('📋 MIỂNG TNC'!A174="","",'📋 MIỂNG TNC'!H174)</f>
        <v/>
      </c>
      <c r="E4198" s="37" t="e">
        <v>#VALUE!</v>
      </c>
      <c r="F4198" s="37">
        <f>IF('📋 MIỂNG TNC'!A174="","",'📋 MIỂNG TNC'!J174)</f>
        <v/>
      </c>
      <c r="G4198" s="37">
        <f>IF('📋 MIỂNG TNC'!A174="","",'📋 MIỂNG TNC'!K174)</f>
        <v/>
      </c>
      <c r="H4198">
        <f>IF('📋 MIỂNG TNC'!A174="","",'📋 MIỂNG TNC'!L174)</f>
        <v/>
      </c>
      <c r="I4198">
        <f>IF('📋 MIỂNG TNC'!A174="","",'📋 MIỂNG TNC'!M174)</f>
        <v/>
      </c>
      <c r="J4198">
        <f>IF('📋 MIỂNG TNC'!A174="","",'📋 MIỂNG TNC'!D174)</f>
        <v/>
      </c>
      <c r="L4198">
        <f>N(L4197)+IF(AND('🔎 TRA CỨU NHANH'!$C$2&lt;&gt;"",OR(ISNUMBER(SEARCH('🔎 TRA CỨU NHANH'!$C$2,$A4198)),ISNUMBER(SEARCH('🔎 TRA CỨU NHANH'!$C$2,$B4198)))),1,0)</f>
        <v/>
      </c>
      <c r="M4198">
        <f>IF(L4198&gt;N(L4197),L4198,"")</f>
        <v/>
      </c>
      <c r="N4198">
        <f>N(N4197)+IF(AND('💰 BÁO GIÁ'!$C$27&lt;&gt;"",OR(ISNUMBER(SEARCH('💰 BÁO GIÁ'!$C$27,$A4198)),ISNUMBER(SEARCH('💰 BÁO GIÁ'!$C$27,$B4198)))),1,0)</f>
        <v/>
      </c>
      <c r="O4198">
        <f>IF(N4198&gt;N(N4197),N4198,"")</f>
        <v/>
      </c>
    </row>
    <row r="4199">
      <c r="A4199">
        <f>IF('📋 MIỂNG TNC'!A175="","",'📋 MIỂNG TNC'!A175)</f>
        <v/>
      </c>
      <c r="B4199">
        <f>IF('📋 MIỂNG TNC'!A175="","",'📋 MIỂNG TNC'!P175)</f>
        <v/>
      </c>
      <c r="C4199">
        <f>IF('📋 MIỂNG TNC'!A175="","","Miểng")</f>
        <v/>
      </c>
      <c r="D4199">
        <f>IF('📋 MIỂNG TNC'!A175="","",'📋 MIỂNG TNC'!H175)</f>
        <v/>
      </c>
      <c r="E4199" s="37" t="e">
        <v>#VALUE!</v>
      </c>
      <c r="F4199" s="37">
        <f>IF('📋 MIỂNG TNC'!A175="","",'📋 MIỂNG TNC'!J175)</f>
        <v/>
      </c>
      <c r="G4199" s="37">
        <f>IF('📋 MIỂNG TNC'!A175="","",'📋 MIỂNG TNC'!K175)</f>
        <v/>
      </c>
      <c r="H4199">
        <f>IF('📋 MIỂNG TNC'!A175="","",'📋 MIỂNG TNC'!L175)</f>
        <v/>
      </c>
      <c r="I4199">
        <f>IF('📋 MIỂNG TNC'!A175="","",'📋 MIỂNG TNC'!M175)</f>
        <v/>
      </c>
      <c r="J4199">
        <f>IF('📋 MIỂNG TNC'!A175="","",'📋 MIỂNG TNC'!D175)</f>
        <v/>
      </c>
      <c r="L4199">
        <f>N(L4198)+IF(AND('🔎 TRA CỨU NHANH'!$C$2&lt;&gt;"",OR(ISNUMBER(SEARCH('🔎 TRA CỨU NHANH'!$C$2,$A4199)),ISNUMBER(SEARCH('🔎 TRA CỨU NHANH'!$C$2,$B4199)))),1,0)</f>
        <v/>
      </c>
      <c r="M4199">
        <f>IF(L4199&gt;N(L4198),L4199,"")</f>
        <v/>
      </c>
      <c r="N4199">
        <f>N(N4198)+IF(AND('💰 BÁO GIÁ'!$C$27&lt;&gt;"",OR(ISNUMBER(SEARCH('💰 BÁO GIÁ'!$C$27,$A4199)),ISNUMBER(SEARCH('💰 BÁO GIÁ'!$C$27,$B4199)))),1,0)</f>
        <v/>
      </c>
      <c r="O4199">
        <f>IF(N4199&gt;N(N4198),N4199,"")</f>
        <v/>
      </c>
    </row>
    <row r="4200">
      <c r="A4200">
        <f>IF('📋 MIỂNG TNC'!A176="","",'📋 MIỂNG TNC'!A176)</f>
        <v/>
      </c>
      <c r="B4200">
        <f>IF('📋 MIỂNG TNC'!A176="","",'📋 MIỂNG TNC'!P176)</f>
        <v/>
      </c>
      <c r="C4200">
        <f>IF('📋 MIỂNG TNC'!A176="","","Miểng")</f>
        <v/>
      </c>
      <c r="D4200">
        <f>IF('📋 MIỂNG TNC'!A176="","",'📋 MIỂNG TNC'!H176)</f>
        <v/>
      </c>
      <c r="E4200" s="37" t="e">
        <v>#VALUE!</v>
      </c>
      <c r="F4200" s="37">
        <f>IF('📋 MIỂNG TNC'!A176="","",'📋 MIỂNG TNC'!J176)</f>
        <v/>
      </c>
      <c r="G4200" s="37">
        <f>IF('📋 MIỂNG TNC'!A176="","",'📋 MIỂNG TNC'!K176)</f>
        <v/>
      </c>
      <c r="H4200">
        <f>IF('📋 MIỂNG TNC'!A176="","",'📋 MIỂNG TNC'!L176)</f>
        <v/>
      </c>
      <c r="I4200">
        <f>IF('📋 MIỂNG TNC'!A176="","",'📋 MIỂNG TNC'!M176)</f>
        <v/>
      </c>
      <c r="J4200">
        <f>IF('📋 MIỂNG TNC'!A176="","",'📋 MIỂNG TNC'!D176)</f>
        <v/>
      </c>
      <c r="L4200">
        <f>N(L4199)+IF(AND('🔎 TRA CỨU NHANH'!$C$2&lt;&gt;"",OR(ISNUMBER(SEARCH('🔎 TRA CỨU NHANH'!$C$2,$A4200)),ISNUMBER(SEARCH('🔎 TRA CỨU NHANH'!$C$2,$B4200)))),1,0)</f>
        <v/>
      </c>
      <c r="M4200">
        <f>IF(L4200&gt;N(L4199),L4200,"")</f>
        <v/>
      </c>
      <c r="N4200">
        <f>N(N4199)+IF(AND('💰 BÁO GIÁ'!$C$27&lt;&gt;"",OR(ISNUMBER(SEARCH('💰 BÁO GIÁ'!$C$27,$A4200)),ISNUMBER(SEARCH('💰 BÁO GIÁ'!$C$27,$B4200)))),1,0)</f>
        <v/>
      </c>
      <c r="O4200">
        <f>IF(N4200&gt;N(N4199),N4200,"")</f>
        <v/>
      </c>
    </row>
    <row r="4201">
      <c r="A4201">
        <f>IF('📋 MIỂNG TNC'!A177="","",'📋 MIỂNG TNC'!A177)</f>
        <v/>
      </c>
      <c r="B4201">
        <f>IF('📋 MIỂNG TNC'!A177="","",'📋 MIỂNG TNC'!P177)</f>
        <v/>
      </c>
      <c r="C4201">
        <f>IF('📋 MIỂNG TNC'!A177="","","Miểng")</f>
        <v/>
      </c>
      <c r="D4201">
        <f>IF('📋 MIỂNG TNC'!A177="","",'📋 MIỂNG TNC'!H177)</f>
        <v/>
      </c>
      <c r="E4201" s="37" t="e">
        <v>#VALUE!</v>
      </c>
      <c r="F4201" s="37">
        <f>IF('📋 MIỂNG TNC'!A177="","",'📋 MIỂNG TNC'!J177)</f>
        <v/>
      </c>
      <c r="G4201" s="37">
        <f>IF('📋 MIỂNG TNC'!A177="","",'📋 MIỂNG TNC'!K177)</f>
        <v/>
      </c>
      <c r="H4201">
        <f>IF('📋 MIỂNG TNC'!A177="","",'📋 MIỂNG TNC'!L177)</f>
        <v/>
      </c>
      <c r="I4201">
        <f>IF('📋 MIỂNG TNC'!A177="","",'📋 MIỂNG TNC'!M177)</f>
        <v/>
      </c>
      <c r="J4201">
        <f>IF('📋 MIỂNG TNC'!A177="","",'📋 MIỂNG TNC'!D177)</f>
        <v/>
      </c>
      <c r="L4201">
        <f>N(L4200)+IF(AND('🔎 TRA CỨU NHANH'!$C$2&lt;&gt;"",OR(ISNUMBER(SEARCH('🔎 TRA CỨU NHANH'!$C$2,$A4201)),ISNUMBER(SEARCH('🔎 TRA CỨU NHANH'!$C$2,$B4201)))),1,0)</f>
        <v/>
      </c>
      <c r="M4201">
        <f>IF(L4201&gt;N(L4200),L4201,"")</f>
        <v/>
      </c>
      <c r="N4201">
        <f>N(N4200)+IF(AND('💰 BÁO GIÁ'!$C$27&lt;&gt;"",OR(ISNUMBER(SEARCH('💰 BÁO GIÁ'!$C$27,$A4201)),ISNUMBER(SEARCH('💰 BÁO GIÁ'!$C$27,$B4201)))),1,0)</f>
        <v/>
      </c>
      <c r="O4201">
        <f>IF(N4201&gt;N(N4200),N4201,"")</f>
        <v/>
      </c>
    </row>
    <row r="4202">
      <c r="A4202">
        <f>IF('📋 MIỂNG TNC'!A178="","",'📋 MIỂNG TNC'!A178)</f>
        <v/>
      </c>
      <c r="B4202">
        <f>IF('📋 MIỂNG TNC'!A178="","",'📋 MIỂNG TNC'!P178)</f>
        <v/>
      </c>
      <c r="C4202">
        <f>IF('📋 MIỂNG TNC'!A178="","","Miểng")</f>
        <v/>
      </c>
      <c r="D4202">
        <f>IF('📋 MIỂNG TNC'!A178="","",'📋 MIỂNG TNC'!H178)</f>
        <v/>
      </c>
      <c r="E4202" s="37" t="e">
        <v>#VALUE!</v>
      </c>
      <c r="F4202" s="37">
        <f>IF('📋 MIỂNG TNC'!A178="","",'📋 MIỂNG TNC'!J178)</f>
        <v/>
      </c>
      <c r="G4202" s="37">
        <f>IF('📋 MIỂNG TNC'!A178="","",'📋 MIỂNG TNC'!K178)</f>
        <v/>
      </c>
      <c r="H4202" s="37">
        <f>IF('📋 MIỂNG TNC'!A178="","",'📋 MIỂNG TNC'!L178)</f>
        <v/>
      </c>
      <c r="I4202">
        <f>IF('📋 MIỂNG TNC'!A178="","",'📋 MIỂNG TNC'!M178)</f>
        <v/>
      </c>
      <c r="J4202">
        <f>IF('📋 MIỂNG TNC'!A178="","",'📋 MIỂNG TNC'!D178)</f>
        <v/>
      </c>
      <c r="L4202">
        <f>N(L4201)+IF(AND('🔎 TRA CỨU NHANH'!$C$2&lt;&gt;"",OR(ISNUMBER(SEARCH('🔎 TRA CỨU NHANH'!$C$2,$A4202)),ISNUMBER(SEARCH('🔎 TRA CỨU NHANH'!$C$2,$B4202)))),1,0)</f>
        <v/>
      </c>
      <c r="M4202">
        <f>IF(L4202&gt;N(L4201),L4202,"")</f>
        <v/>
      </c>
      <c r="N4202">
        <f>N(N4201)+IF(AND('💰 BÁO GIÁ'!$C$27&lt;&gt;"",OR(ISNUMBER(SEARCH('💰 BÁO GIÁ'!$C$27,$A4202)),ISNUMBER(SEARCH('💰 BÁO GIÁ'!$C$27,$B4202)))),1,0)</f>
        <v/>
      </c>
      <c r="O4202">
        <f>IF(N4202&gt;N(N4201),N4202,"")</f>
        <v/>
      </c>
    </row>
    <row r="4203">
      <c r="A4203">
        <f>IF('📋 MIỂNG TNC'!A179="","",'📋 MIỂNG TNC'!A179)</f>
        <v/>
      </c>
      <c r="B4203">
        <f>IF('📋 MIỂNG TNC'!A179="","",'📋 MIỂNG TNC'!P179)</f>
        <v/>
      </c>
      <c r="C4203">
        <f>IF('📋 MIỂNG TNC'!A179="","","Miểng")</f>
        <v/>
      </c>
      <c r="D4203">
        <f>IF('📋 MIỂNG TNC'!A179="","",'📋 MIỂNG TNC'!H179)</f>
        <v/>
      </c>
      <c r="E4203" s="37" t="e">
        <v>#VALUE!</v>
      </c>
      <c r="F4203" s="37">
        <f>IF('📋 MIỂNG TNC'!A179="","",'📋 MIỂNG TNC'!J179)</f>
        <v/>
      </c>
      <c r="G4203" s="37">
        <f>IF('📋 MIỂNG TNC'!A179="","",'📋 MIỂNG TNC'!K179)</f>
        <v/>
      </c>
      <c r="H4203">
        <f>IF('📋 MIỂNG TNC'!A179="","",'📋 MIỂNG TNC'!L179)</f>
        <v/>
      </c>
      <c r="I4203">
        <f>IF('📋 MIỂNG TNC'!A179="","",'📋 MIỂNG TNC'!M179)</f>
        <v/>
      </c>
      <c r="J4203">
        <f>IF('📋 MIỂNG TNC'!A179="","",'📋 MIỂNG TNC'!D179)</f>
        <v/>
      </c>
      <c r="L4203">
        <f>N(L4202)+IF(AND('🔎 TRA CỨU NHANH'!$C$2&lt;&gt;"",OR(ISNUMBER(SEARCH('🔎 TRA CỨU NHANH'!$C$2,$A4203)),ISNUMBER(SEARCH('🔎 TRA CỨU NHANH'!$C$2,$B4203)))),1,0)</f>
        <v/>
      </c>
      <c r="M4203">
        <f>IF(L4203&gt;N(L4202),L4203,"")</f>
        <v/>
      </c>
      <c r="N4203">
        <f>N(N4202)+IF(AND('💰 BÁO GIÁ'!$C$27&lt;&gt;"",OR(ISNUMBER(SEARCH('💰 BÁO GIÁ'!$C$27,$A4203)),ISNUMBER(SEARCH('💰 BÁO GIÁ'!$C$27,$B4203)))),1,0)</f>
        <v/>
      </c>
      <c r="O4203">
        <f>IF(N4203&gt;N(N4202),N4203,"")</f>
        <v/>
      </c>
    </row>
    <row r="4204">
      <c r="A4204">
        <f>IF('📋 MIỂNG TNC'!A180="","",'📋 MIỂNG TNC'!A180)</f>
        <v/>
      </c>
      <c r="B4204">
        <f>IF('📋 MIỂNG TNC'!A180="","",'📋 MIỂNG TNC'!P180)</f>
        <v/>
      </c>
      <c r="C4204">
        <f>IF('📋 MIỂNG TNC'!A180="","","Miểng")</f>
        <v/>
      </c>
      <c r="D4204">
        <f>IF('📋 MIỂNG TNC'!A180="","",'📋 MIỂNG TNC'!H180)</f>
        <v/>
      </c>
      <c r="E4204" s="37" t="e">
        <v>#VALUE!</v>
      </c>
      <c r="F4204" s="37">
        <f>IF('📋 MIỂNG TNC'!A180="","",'📋 MIỂNG TNC'!J180)</f>
        <v/>
      </c>
      <c r="G4204" s="37">
        <f>IF('📋 MIỂNG TNC'!A180="","",'📋 MIỂNG TNC'!K180)</f>
        <v/>
      </c>
      <c r="H4204">
        <f>IF('📋 MIỂNG TNC'!A180="","",'📋 MIỂNG TNC'!L180)</f>
        <v/>
      </c>
      <c r="I4204">
        <f>IF('📋 MIỂNG TNC'!A180="","",'📋 MIỂNG TNC'!M180)</f>
        <v/>
      </c>
      <c r="J4204">
        <f>IF('📋 MIỂNG TNC'!A180="","",'📋 MIỂNG TNC'!D180)</f>
        <v/>
      </c>
      <c r="L4204">
        <f>N(L4203)+IF(AND('🔎 TRA CỨU NHANH'!$C$2&lt;&gt;"",OR(ISNUMBER(SEARCH('🔎 TRA CỨU NHANH'!$C$2,$A4204)),ISNUMBER(SEARCH('🔎 TRA CỨU NHANH'!$C$2,$B4204)))),1,0)</f>
        <v/>
      </c>
      <c r="M4204">
        <f>IF(L4204&gt;N(L4203),L4204,"")</f>
        <v/>
      </c>
      <c r="N4204">
        <f>N(N4203)+IF(AND('💰 BÁO GIÁ'!$C$27&lt;&gt;"",OR(ISNUMBER(SEARCH('💰 BÁO GIÁ'!$C$27,$A4204)),ISNUMBER(SEARCH('💰 BÁO GIÁ'!$C$27,$B4204)))),1,0)</f>
        <v/>
      </c>
      <c r="O4204">
        <f>IF(N4204&gt;N(N4203),N4204,"")</f>
        <v/>
      </c>
    </row>
    <row r="4205">
      <c r="A4205">
        <f>IF('📋 MIỂNG TNC'!A181="","",'📋 MIỂNG TNC'!A181)</f>
        <v/>
      </c>
      <c r="B4205">
        <f>IF('📋 MIỂNG TNC'!A181="","",'📋 MIỂNG TNC'!P181)</f>
        <v/>
      </c>
      <c r="C4205">
        <f>IF('📋 MIỂNG TNC'!A181="","","Miểng")</f>
        <v/>
      </c>
      <c r="D4205">
        <f>IF('📋 MIỂNG TNC'!A181="","",'📋 MIỂNG TNC'!H181)</f>
        <v/>
      </c>
      <c r="E4205" s="37" t="e">
        <v>#VALUE!</v>
      </c>
      <c r="F4205" s="37">
        <f>IF('📋 MIỂNG TNC'!A181="","",'📋 MIỂNG TNC'!J181)</f>
        <v/>
      </c>
      <c r="G4205" s="37">
        <f>IF('📋 MIỂNG TNC'!A181="","",'📋 MIỂNG TNC'!K181)</f>
        <v/>
      </c>
      <c r="H4205">
        <f>IF('📋 MIỂNG TNC'!A181="","",'📋 MIỂNG TNC'!L181)</f>
        <v/>
      </c>
      <c r="I4205">
        <f>IF('📋 MIỂNG TNC'!A181="","",'📋 MIỂNG TNC'!M181)</f>
        <v/>
      </c>
      <c r="J4205">
        <f>IF('📋 MIỂNG TNC'!A181="","",'📋 MIỂNG TNC'!D181)</f>
        <v/>
      </c>
      <c r="L4205">
        <f>N(L4204)+IF(AND('🔎 TRA CỨU NHANH'!$C$2&lt;&gt;"",OR(ISNUMBER(SEARCH('🔎 TRA CỨU NHANH'!$C$2,$A4205)),ISNUMBER(SEARCH('🔎 TRA CỨU NHANH'!$C$2,$B4205)))),1,0)</f>
        <v/>
      </c>
      <c r="M4205">
        <f>IF(L4205&gt;N(L4204),L4205,"")</f>
        <v/>
      </c>
      <c r="N4205">
        <f>N(N4204)+IF(AND('💰 BÁO GIÁ'!$C$27&lt;&gt;"",OR(ISNUMBER(SEARCH('💰 BÁO GIÁ'!$C$27,$A4205)),ISNUMBER(SEARCH('💰 BÁO GIÁ'!$C$27,$B4205)))),1,0)</f>
        <v/>
      </c>
      <c r="O4205">
        <f>IF(N4205&gt;N(N4204),N4205,"")</f>
        <v/>
      </c>
    </row>
    <row r="4206">
      <c r="A4206">
        <f>IF('📋 MIỂNG TNC'!A182="","",'📋 MIỂNG TNC'!A182)</f>
        <v/>
      </c>
      <c r="B4206">
        <f>IF('📋 MIỂNG TNC'!A182="","",'📋 MIỂNG TNC'!P182)</f>
        <v/>
      </c>
      <c r="C4206">
        <f>IF('📋 MIỂNG TNC'!A182="","","Miểng")</f>
        <v/>
      </c>
      <c r="D4206">
        <f>IF('📋 MIỂNG TNC'!A182="","",'📋 MIỂNG TNC'!H182)</f>
        <v/>
      </c>
      <c r="E4206" s="37" t="e">
        <v>#VALUE!</v>
      </c>
      <c r="F4206" s="37">
        <f>IF('📋 MIỂNG TNC'!A182="","",'📋 MIỂNG TNC'!J182)</f>
        <v/>
      </c>
      <c r="G4206" s="37">
        <f>IF('📋 MIỂNG TNC'!A182="","",'📋 MIỂNG TNC'!K182)</f>
        <v/>
      </c>
      <c r="H4206">
        <f>IF('📋 MIỂNG TNC'!A182="","",'📋 MIỂNG TNC'!L182)</f>
        <v/>
      </c>
      <c r="I4206">
        <f>IF('📋 MIỂNG TNC'!A182="","",'📋 MIỂNG TNC'!M182)</f>
        <v/>
      </c>
      <c r="J4206">
        <f>IF('📋 MIỂNG TNC'!A182="","",'📋 MIỂNG TNC'!D182)</f>
        <v/>
      </c>
      <c r="L4206">
        <f>N(L4205)+IF(AND('🔎 TRA CỨU NHANH'!$C$2&lt;&gt;"",OR(ISNUMBER(SEARCH('🔎 TRA CỨU NHANH'!$C$2,$A4206)),ISNUMBER(SEARCH('🔎 TRA CỨU NHANH'!$C$2,$B4206)))),1,0)</f>
        <v/>
      </c>
      <c r="M4206">
        <f>IF(L4206&gt;N(L4205),L4206,"")</f>
        <v/>
      </c>
      <c r="N4206">
        <f>N(N4205)+IF(AND('💰 BÁO GIÁ'!$C$27&lt;&gt;"",OR(ISNUMBER(SEARCH('💰 BÁO GIÁ'!$C$27,$A4206)),ISNUMBER(SEARCH('💰 BÁO GIÁ'!$C$27,$B4206)))),1,0)</f>
        <v/>
      </c>
      <c r="O4206">
        <f>IF(N4206&gt;N(N4205),N4206,"")</f>
        <v/>
      </c>
    </row>
    <row r="4207">
      <c r="A4207">
        <f>IF('📋 MIỂNG TNC'!A183="","",'📋 MIỂNG TNC'!A183)</f>
        <v/>
      </c>
      <c r="B4207">
        <f>IF('📋 MIỂNG TNC'!A183="","",'📋 MIỂNG TNC'!P183)</f>
        <v/>
      </c>
      <c r="C4207">
        <f>IF('📋 MIỂNG TNC'!A183="","","Miểng")</f>
        <v/>
      </c>
      <c r="D4207">
        <f>IF('📋 MIỂNG TNC'!A183="","",'📋 MIỂNG TNC'!H183)</f>
        <v/>
      </c>
      <c r="E4207" s="37" t="e">
        <v>#VALUE!</v>
      </c>
      <c r="F4207" s="37">
        <f>IF('📋 MIỂNG TNC'!A183="","",'📋 MIỂNG TNC'!J183)</f>
        <v/>
      </c>
      <c r="G4207" s="37">
        <f>IF('📋 MIỂNG TNC'!A183="","",'📋 MIỂNG TNC'!K183)</f>
        <v/>
      </c>
      <c r="H4207">
        <f>IF('📋 MIỂNG TNC'!A183="","",'📋 MIỂNG TNC'!L183)</f>
        <v/>
      </c>
      <c r="I4207">
        <f>IF('📋 MIỂNG TNC'!A183="","",'📋 MIỂNG TNC'!M183)</f>
        <v/>
      </c>
      <c r="J4207">
        <f>IF('📋 MIỂNG TNC'!A183="","",'📋 MIỂNG TNC'!D183)</f>
        <v/>
      </c>
      <c r="L4207">
        <f>N(L4206)+IF(AND('🔎 TRA CỨU NHANH'!$C$2&lt;&gt;"",OR(ISNUMBER(SEARCH('🔎 TRA CỨU NHANH'!$C$2,$A4207)),ISNUMBER(SEARCH('🔎 TRA CỨU NHANH'!$C$2,$B4207)))),1,0)</f>
        <v/>
      </c>
      <c r="M4207">
        <f>IF(L4207&gt;N(L4206),L4207,"")</f>
        <v/>
      </c>
      <c r="N4207">
        <f>N(N4206)+IF(AND('💰 BÁO GIÁ'!$C$27&lt;&gt;"",OR(ISNUMBER(SEARCH('💰 BÁO GIÁ'!$C$27,$A4207)),ISNUMBER(SEARCH('💰 BÁO GIÁ'!$C$27,$B4207)))),1,0)</f>
        <v/>
      </c>
      <c r="O4207">
        <f>IF(N4207&gt;N(N4206),N4207,"")</f>
        <v/>
      </c>
    </row>
    <row r="4208">
      <c r="A4208">
        <f>IF('📋 MIỂNG TNC'!A184="","",'📋 MIỂNG TNC'!A184)</f>
        <v/>
      </c>
      <c r="B4208">
        <f>IF('📋 MIỂNG TNC'!A184="","",'📋 MIỂNG TNC'!P184)</f>
        <v/>
      </c>
      <c r="C4208">
        <f>IF('📋 MIỂNG TNC'!A184="","","Miểng")</f>
        <v/>
      </c>
      <c r="D4208">
        <f>IF('📋 MIỂNG TNC'!A184="","",'📋 MIỂNG TNC'!H184)</f>
        <v/>
      </c>
      <c r="E4208" s="37" t="e">
        <v>#VALUE!</v>
      </c>
      <c r="F4208" s="37">
        <f>IF('📋 MIỂNG TNC'!A184="","",'📋 MIỂNG TNC'!J184)</f>
        <v/>
      </c>
      <c r="G4208" s="37">
        <f>IF('📋 MIỂNG TNC'!A184="","",'📋 MIỂNG TNC'!K184)</f>
        <v/>
      </c>
      <c r="H4208">
        <f>IF('📋 MIỂNG TNC'!A184="","",'📋 MIỂNG TNC'!L184)</f>
        <v/>
      </c>
      <c r="I4208">
        <f>IF('📋 MIỂNG TNC'!A184="","",'📋 MIỂNG TNC'!M184)</f>
        <v/>
      </c>
      <c r="J4208">
        <f>IF('📋 MIỂNG TNC'!A184="","",'📋 MIỂNG TNC'!D184)</f>
        <v/>
      </c>
      <c r="L4208">
        <f>N(L4207)+IF(AND('🔎 TRA CỨU NHANH'!$C$2&lt;&gt;"",OR(ISNUMBER(SEARCH('🔎 TRA CỨU NHANH'!$C$2,$A4208)),ISNUMBER(SEARCH('🔎 TRA CỨU NHANH'!$C$2,$B4208)))),1,0)</f>
        <v/>
      </c>
      <c r="M4208">
        <f>IF(L4208&gt;N(L4207),L4208,"")</f>
        <v/>
      </c>
      <c r="N4208">
        <f>N(N4207)+IF(AND('💰 BÁO GIÁ'!$C$27&lt;&gt;"",OR(ISNUMBER(SEARCH('💰 BÁO GIÁ'!$C$27,$A4208)),ISNUMBER(SEARCH('💰 BÁO GIÁ'!$C$27,$B4208)))),1,0)</f>
        <v/>
      </c>
      <c r="O4208">
        <f>IF(N4208&gt;N(N4207),N4208,"")</f>
        <v/>
      </c>
    </row>
    <row r="4209">
      <c r="A4209">
        <f>IF('📋 MIỂNG TNC'!A185="","",'📋 MIỂNG TNC'!A185)</f>
        <v/>
      </c>
      <c r="B4209">
        <f>IF('📋 MIỂNG TNC'!A185="","",'📋 MIỂNG TNC'!P185)</f>
        <v/>
      </c>
      <c r="C4209">
        <f>IF('📋 MIỂNG TNC'!A185="","","Miểng")</f>
        <v/>
      </c>
      <c r="D4209">
        <f>IF('📋 MIỂNG TNC'!A185="","",'📋 MIỂNG TNC'!H185)</f>
        <v/>
      </c>
      <c r="E4209" s="37" t="e">
        <v>#VALUE!</v>
      </c>
      <c r="F4209" s="37">
        <f>IF('📋 MIỂNG TNC'!A185="","",'📋 MIỂNG TNC'!J185)</f>
        <v/>
      </c>
      <c r="G4209" s="37">
        <f>IF('📋 MIỂNG TNC'!A185="","",'📋 MIỂNG TNC'!K185)</f>
        <v/>
      </c>
      <c r="H4209">
        <f>IF('📋 MIỂNG TNC'!A185="","",'📋 MIỂNG TNC'!L185)</f>
        <v/>
      </c>
      <c r="I4209">
        <f>IF('📋 MIỂNG TNC'!A185="","",'📋 MIỂNG TNC'!M185)</f>
        <v/>
      </c>
      <c r="J4209">
        <f>IF('📋 MIỂNG TNC'!A185="","",'📋 MIỂNG TNC'!D185)</f>
        <v/>
      </c>
      <c r="L4209">
        <f>N(L4208)+IF(AND('🔎 TRA CỨU NHANH'!$C$2&lt;&gt;"",OR(ISNUMBER(SEARCH('🔎 TRA CỨU NHANH'!$C$2,$A4209)),ISNUMBER(SEARCH('🔎 TRA CỨU NHANH'!$C$2,$B4209)))),1,0)</f>
        <v/>
      </c>
      <c r="M4209">
        <f>IF(L4209&gt;N(L4208),L4209,"")</f>
        <v/>
      </c>
      <c r="N4209">
        <f>N(N4208)+IF(AND('💰 BÁO GIÁ'!$C$27&lt;&gt;"",OR(ISNUMBER(SEARCH('💰 BÁO GIÁ'!$C$27,$A4209)),ISNUMBER(SEARCH('💰 BÁO GIÁ'!$C$27,$B4209)))),1,0)</f>
        <v/>
      </c>
      <c r="O4209">
        <f>IF(N4209&gt;N(N4208),N4209,"")</f>
        <v/>
      </c>
    </row>
    <row r="4210">
      <c r="A4210">
        <f>IF('📋 MIỂNG TNC'!A186="","",'📋 MIỂNG TNC'!A186)</f>
        <v/>
      </c>
      <c r="B4210">
        <f>IF('📋 MIỂNG TNC'!A186="","",'📋 MIỂNG TNC'!P186)</f>
        <v/>
      </c>
      <c r="C4210">
        <f>IF('📋 MIỂNG TNC'!A186="","","Miểng")</f>
        <v/>
      </c>
      <c r="D4210">
        <f>IF('📋 MIỂNG TNC'!A186="","",'📋 MIỂNG TNC'!H186)</f>
        <v/>
      </c>
      <c r="E4210" s="37" t="e">
        <v>#VALUE!</v>
      </c>
      <c r="F4210" s="37">
        <f>IF('📋 MIỂNG TNC'!A186="","",'📋 MIỂNG TNC'!J186)</f>
        <v/>
      </c>
      <c r="G4210" s="37">
        <f>IF('📋 MIỂNG TNC'!A186="","",'📋 MIỂNG TNC'!K186)</f>
        <v/>
      </c>
      <c r="H4210">
        <f>IF('📋 MIỂNG TNC'!A186="","",'📋 MIỂNG TNC'!L186)</f>
        <v/>
      </c>
      <c r="I4210">
        <f>IF('📋 MIỂNG TNC'!A186="","",'📋 MIỂNG TNC'!M186)</f>
        <v/>
      </c>
      <c r="J4210">
        <f>IF('📋 MIỂNG TNC'!A186="","",'📋 MIỂNG TNC'!D186)</f>
        <v/>
      </c>
      <c r="L4210">
        <f>N(L4209)+IF(AND('🔎 TRA CỨU NHANH'!$C$2&lt;&gt;"",OR(ISNUMBER(SEARCH('🔎 TRA CỨU NHANH'!$C$2,$A4210)),ISNUMBER(SEARCH('🔎 TRA CỨU NHANH'!$C$2,$B4210)))),1,0)</f>
        <v/>
      </c>
      <c r="M4210">
        <f>IF(L4210&gt;N(L4209),L4210,"")</f>
        <v/>
      </c>
      <c r="N4210">
        <f>N(N4209)+IF(AND('💰 BÁO GIÁ'!$C$27&lt;&gt;"",OR(ISNUMBER(SEARCH('💰 BÁO GIÁ'!$C$27,$A4210)),ISNUMBER(SEARCH('💰 BÁO GIÁ'!$C$27,$B4210)))),1,0)</f>
        <v/>
      </c>
      <c r="O4210">
        <f>IF(N4210&gt;N(N4209),N4210,"")</f>
        <v/>
      </c>
    </row>
    <row r="4211">
      <c r="A4211">
        <f>IF('📋 MIỂNG TNC'!A187="","",'📋 MIỂNG TNC'!A187)</f>
        <v/>
      </c>
      <c r="B4211">
        <f>IF('📋 MIỂNG TNC'!A187="","",'📋 MIỂNG TNC'!P187)</f>
        <v/>
      </c>
      <c r="C4211">
        <f>IF('📋 MIỂNG TNC'!A187="","","Miểng")</f>
        <v/>
      </c>
      <c r="D4211">
        <f>IF('📋 MIỂNG TNC'!A187="","",'📋 MIỂNG TNC'!H187)</f>
        <v/>
      </c>
      <c r="E4211" s="37" t="e">
        <v>#VALUE!</v>
      </c>
      <c r="F4211" s="37">
        <f>IF('📋 MIỂNG TNC'!A187="","",'📋 MIỂNG TNC'!J187)</f>
        <v/>
      </c>
      <c r="G4211" s="37">
        <f>IF('📋 MIỂNG TNC'!A187="","",'📋 MIỂNG TNC'!K187)</f>
        <v/>
      </c>
      <c r="H4211">
        <f>IF('📋 MIỂNG TNC'!A187="","",'📋 MIỂNG TNC'!L187)</f>
        <v/>
      </c>
      <c r="I4211">
        <f>IF('📋 MIỂNG TNC'!A187="","",'📋 MIỂNG TNC'!M187)</f>
        <v/>
      </c>
      <c r="J4211">
        <f>IF('📋 MIỂNG TNC'!A187="","",'📋 MIỂNG TNC'!D187)</f>
        <v/>
      </c>
      <c r="L4211">
        <f>N(L4210)+IF(AND('🔎 TRA CỨU NHANH'!$C$2&lt;&gt;"",OR(ISNUMBER(SEARCH('🔎 TRA CỨU NHANH'!$C$2,$A4211)),ISNUMBER(SEARCH('🔎 TRA CỨU NHANH'!$C$2,$B4211)))),1,0)</f>
        <v/>
      </c>
      <c r="M4211">
        <f>IF(L4211&gt;N(L4210),L4211,"")</f>
        <v/>
      </c>
      <c r="N4211">
        <f>N(N4210)+IF(AND('💰 BÁO GIÁ'!$C$27&lt;&gt;"",OR(ISNUMBER(SEARCH('💰 BÁO GIÁ'!$C$27,$A4211)),ISNUMBER(SEARCH('💰 BÁO GIÁ'!$C$27,$B4211)))),1,0)</f>
        <v/>
      </c>
      <c r="O4211">
        <f>IF(N4211&gt;N(N4210),N4211,"")</f>
        <v/>
      </c>
    </row>
    <row r="4212">
      <c r="A4212">
        <f>IF('📋 MIỂNG TNC'!A188="","",'📋 MIỂNG TNC'!A188)</f>
        <v/>
      </c>
      <c r="B4212">
        <f>IF('📋 MIỂNG TNC'!A188="","",'📋 MIỂNG TNC'!P188)</f>
        <v/>
      </c>
      <c r="C4212">
        <f>IF('📋 MIỂNG TNC'!A188="","","Miểng")</f>
        <v/>
      </c>
      <c r="D4212">
        <f>IF('📋 MIỂNG TNC'!A188="","",'📋 MIỂNG TNC'!H188)</f>
        <v/>
      </c>
      <c r="E4212" s="37" t="e">
        <v>#VALUE!</v>
      </c>
      <c r="F4212" s="37">
        <f>IF('📋 MIỂNG TNC'!A188="","",'📋 MIỂNG TNC'!J188)</f>
        <v/>
      </c>
      <c r="G4212" s="37">
        <f>IF('📋 MIỂNG TNC'!A188="","",'📋 MIỂNG TNC'!K188)</f>
        <v/>
      </c>
      <c r="H4212">
        <f>IF('📋 MIỂNG TNC'!A188="","",'📋 MIỂNG TNC'!L188)</f>
        <v/>
      </c>
      <c r="I4212">
        <f>IF('📋 MIỂNG TNC'!A188="","",'📋 MIỂNG TNC'!M188)</f>
        <v/>
      </c>
      <c r="J4212">
        <f>IF('📋 MIỂNG TNC'!A188="","",'📋 MIỂNG TNC'!D188)</f>
        <v/>
      </c>
      <c r="L4212">
        <f>N(L4211)+IF(AND('🔎 TRA CỨU NHANH'!$C$2&lt;&gt;"",OR(ISNUMBER(SEARCH('🔎 TRA CỨU NHANH'!$C$2,$A4212)),ISNUMBER(SEARCH('🔎 TRA CỨU NHANH'!$C$2,$B4212)))),1,0)</f>
        <v/>
      </c>
      <c r="M4212">
        <f>IF(L4212&gt;N(L4211),L4212,"")</f>
        <v/>
      </c>
      <c r="N4212">
        <f>N(N4211)+IF(AND('💰 BÁO GIÁ'!$C$27&lt;&gt;"",OR(ISNUMBER(SEARCH('💰 BÁO GIÁ'!$C$27,$A4212)),ISNUMBER(SEARCH('💰 BÁO GIÁ'!$C$27,$B4212)))),1,0)</f>
        <v/>
      </c>
      <c r="O4212">
        <f>IF(N4212&gt;N(N4211),N4212,"")</f>
        <v/>
      </c>
    </row>
    <row r="4213">
      <c r="A4213">
        <f>IF('📋 MIỂNG TNC'!A189="","",'📋 MIỂNG TNC'!A189)</f>
        <v/>
      </c>
      <c r="B4213">
        <f>IF('📋 MIỂNG TNC'!A189="","",'📋 MIỂNG TNC'!P189)</f>
        <v/>
      </c>
      <c r="C4213">
        <f>IF('📋 MIỂNG TNC'!A189="","","Miểng")</f>
        <v/>
      </c>
      <c r="D4213">
        <f>IF('📋 MIỂNG TNC'!A189="","",'📋 MIỂNG TNC'!H189)</f>
        <v/>
      </c>
      <c r="E4213" s="37" t="e">
        <v>#VALUE!</v>
      </c>
      <c r="F4213" s="37">
        <f>IF('📋 MIỂNG TNC'!A189="","",'📋 MIỂNG TNC'!J189)</f>
        <v/>
      </c>
      <c r="G4213" s="37">
        <f>IF('📋 MIỂNG TNC'!A189="","",'📋 MIỂNG TNC'!K189)</f>
        <v/>
      </c>
      <c r="H4213" s="37">
        <f>IF('📋 MIỂNG TNC'!A189="","",'📋 MIỂNG TNC'!L189)</f>
        <v/>
      </c>
      <c r="I4213">
        <f>IF('📋 MIỂNG TNC'!A189="","",'📋 MIỂNG TNC'!M189)</f>
        <v/>
      </c>
      <c r="J4213">
        <f>IF('📋 MIỂNG TNC'!A189="","",'📋 MIỂNG TNC'!D189)</f>
        <v/>
      </c>
      <c r="L4213">
        <f>N(L4212)+IF(AND('🔎 TRA CỨU NHANH'!$C$2&lt;&gt;"",OR(ISNUMBER(SEARCH('🔎 TRA CỨU NHANH'!$C$2,$A4213)),ISNUMBER(SEARCH('🔎 TRA CỨU NHANH'!$C$2,$B4213)))),1,0)</f>
        <v/>
      </c>
      <c r="M4213">
        <f>IF(L4213&gt;N(L4212),L4213,"")</f>
        <v/>
      </c>
      <c r="N4213">
        <f>N(N4212)+IF(AND('💰 BÁO GIÁ'!$C$27&lt;&gt;"",OR(ISNUMBER(SEARCH('💰 BÁO GIÁ'!$C$27,$A4213)),ISNUMBER(SEARCH('💰 BÁO GIÁ'!$C$27,$B4213)))),1,0)</f>
        <v/>
      </c>
      <c r="O4213">
        <f>IF(N4213&gt;N(N4212),N4213,"")</f>
        <v/>
      </c>
    </row>
    <row r="4214">
      <c r="A4214">
        <f>IF('📋 MIỂNG TNC'!A190="","",'📋 MIỂNG TNC'!A190)</f>
        <v/>
      </c>
      <c r="B4214">
        <f>IF('📋 MIỂNG TNC'!A190="","",'📋 MIỂNG TNC'!P190)</f>
        <v/>
      </c>
      <c r="C4214">
        <f>IF('📋 MIỂNG TNC'!A190="","","Miểng")</f>
        <v/>
      </c>
      <c r="D4214">
        <f>IF('📋 MIỂNG TNC'!A190="","",'📋 MIỂNG TNC'!H190)</f>
        <v/>
      </c>
      <c r="E4214" s="37" t="e">
        <v>#VALUE!</v>
      </c>
      <c r="F4214" s="37">
        <f>IF('📋 MIỂNG TNC'!A190="","",'📋 MIỂNG TNC'!J190)</f>
        <v/>
      </c>
      <c r="G4214" s="37">
        <f>IF('📋 MIỂNG TNC'!A190="","",'📋 MIỂNG TNC'!K190)</f>
        <v/>
      </c>
      <c r="H4214">
        <f>IF('📋 MIỂNG TNC'!A190="","",'📋 MIỂNG TNC'!L190)</f>
        <v/>
      </c>
      <c r="I4214">
        <f>IF('📋 MIỂNG TNC'!A190="","",'📋 MIỂNG TNC'!M190)</f>
        <v/>
      </c>
      <c r="J4214">
        <f>IF('📋 MIỂNG TNC'!A190="","",'📋 MIỂNG TNC'!D190)</f>
        <v/>
      </c>
      <c r="L4214">
        <f>N(L4213)+IF(AND('🔎 TRA CỨU NHANH'!$C$2&lt;&gt;"",OR(ISNUMBER(SEARCH('🔎 TRA CỨU NHANH'!$C$2,$A4214)),ISNUMBER(SEARCH('🔎 TRA CỨU NHANH'!$C$2,$B4214)))),1,0)</f>
        <v/>
      </c>
      <c r="M4214">
        <f>IF(L4214&gt;N(L4213),L4214,"")</f>
        <v/>
      </c>
      <c r="N4214">
        <f>N(N4213)+IF(AND('💰 BÁO GIÁ'!$C$27&lt;&gt;"",OR(ISNUMBER(SEARCH('💰 BÁO GIÁ'!$C$27,$A4214)),ISNUMBER(SEARCH('💰 BÁO GIÁ'!$C$27,$B4214)))),1,0)</f>
        <v/>
      </c>
      <c r="O4214">
        <f>IF(N4214&gt;N(N4213),N4214,"")</f>
        <v/>
      </c>
    </row>
    <row r="4215">
      <c r="A4215">
        <f>IF('📋 MIỂNG TNC'!A191="","",'📋 MIỂNG TNC'!A191)</f>
        <v/>
      </c>
      <c r="B4215">
        <f>IF('📋 MIỂNG TNC'!A191="","",'📋 MIỂNG TNC'!P191)</f>
        <v/>
      </c>
      <c r="C4215">
        <f>IF('📋 MIỂNG TNC'!A191="","","Miểng")</f>
        <v/>
      </c>
      <c r="D4215">
        <f>IF('📋 MIỂNG TNC'!A191="","",'📋 MIỂNG TNC'!H191)</f>
        <v/>
      </c>
      <c r="E4215" s="37" t="e">
        <v>#VALUE!</v>
      </c>
      <c r="F4215" s="37">
        <f>IF('📋 MIỂNG TNC'!A191="","",'📋 MIỂNG TNC'!J191)</f>
        <v/>
      </c>
      <c r="G4215" s="37">
        <f>IF('📋 MIỂNG TNC'!A191="","",'📋 MIỂNG TNC'!K191)</f>
        <v/>
      </c>
      <c r="H4215">
        <f>IF('📋 MIỂNG TNC'!A191="","",'📋 MIỂNG TNC'!L191)</f>
        <v/>
      </c>
      <c r="I4215">
        <f>IF('📋 MIỂNG TNC'!A191="","",'📋 MIỂNG TNC'!M191)</f>
        <v/>
      </c>
      <c r="J4215">
        <f>IF('📋 MIỂNG TNC'!A191="","",'📋 MIỂNG TNC'!D191)</f>
        <v/>
      </c>
      <c r="L4215">
        <f>N(L4214)+IF(AND('🔎 TRA CỨU NHANH'!$C$2&lt;&gt;"",OR(ISNUMBER(SEARCH('🔎 TRA CỨU NHANH'!$C$2,$A4215)),ISNUMBER(SEARCH('🔎 TRA CỨU NHANH'!$C$2,$B4215)))),1,0)</f>
        <v/>
      </c>
      <c r="M4215">
        <f>IF(L4215&gt;N(L4214),L4215,"")</f>
        <v/>
      </c>
      <c r="N4215">
        <f>N(N4214)+IF(AND('💰 BÁO GIÁ'!$C$27&lt;&gt;"",OR(ISNUMBER(SEARCH('💰 BÁO GIÁ'!$C$27,$A4215)),ISNUMBER(SEARCH('💰 BÁO GIÁ'!$C$27,$B4215)))),1,0)</f>
        <v/>
      </c>
      <c r="O4215">
        <f>IF(N4215&gt;N(N4214),N4215,"")</f>
        <v/>
      </c>
    </row>
    <row r="4216">
      <c r="A4216">
        <f>IF('📋 MIỂNG TNC'!A192="","",'📋 MIỂNG TNC'!A192)</f>
        <v/>
      </c>
      <c r="B4216">
        <f>IF('📋 MIỂNG TNC'!A192="","",'📋 MIỂNG TNC'!P192)</f>
        <v/>
      </c>
      <c r="C4216">
        <f>IF('📋 MIỂNG TNC'!A192="","","Miểng")</f>
        <v/>
      </c>
      <c r="D4216">
        <f>IF('📋 MIỂNG TNC'!A192="","",'📋 MIỂNG TNC'!H192)</f>
        <v/>
      </c>
      <c r="E4216" s="37" t="e">
        <v>#VALUE!</v>
      </c>
      <c r="F4216" s="37">
        <f>IF('📋 MIỂNG TNC'!A192="","",'📋 MIỂNG TNC'!J192)</f>
        <v/>
      </c>
      <c r="G4216" s="37">
        <f>IF('📋 MIỂNG TNC'!A192="","",'📋 MIỂNG TNC'!K192)</f>
        <v/>
      </c>
      <c r="H4216" s="37">
        <f>IF('📋 MIỂNG TNC'!A192="","",'📋 MIỂNG TNC'!L192)</f>
        <v/>
      </c>
      <c r="I4216">
        <f>IF('📋 MIỂNG TNC'!A192="","",'📋 MIỂNG TNC'!M192)</f>
        <v/>
      </c>
      <c r="J4216">
        <f>IF('📋 MIỂNG TNC'!A192="","",'📋 MIỂNG TNC'!D192)</f>
        <v/>
      </c>
      <c r="L4216">
        <f>N(L4215)+IF(AND('🔎 TRA CỨU NHANH'!$C$2&lt;&gt;"",OR(ISNUMBER(SEARCH('🔎 TRA CỨU NHANH'!$C$2,$A4216)),ISNUMBER(SEARCH('🔎 TRA CỨU NHANH'!$C$2,$B4216)))),1,0)</f>
        <v/>
      </c>
      <c r="M4216">
        <f>IF(L4216&gt;N(L4215),L4216,"")</f>
        <v/>
      </c>
      <c r="N4216">
        <f>N(N4215)+IF(AND('💰 BÁO GIÁ'!$C$27&lt;&gt;"",OR(ISNUMBER(SEARCH('💰 BÁO GIÁ'!$C$27,$A4216)),ISNUMBER(SEARCH('💰 BÁO GIÁ'!$C$27,$B4216)))),1,0)</f>
        <v/>
      </c>
      <c r="O4216">
        <f>IF(N4216&gt;N(N4215),N4216,"")</f>
        <v/>
      </c>
    </row>
    <row r="4217">
      <c r="A4217">
        <f>IF('📋 MIỂNG TNC'!A193="","",'📋 MIỂNG TNC'!A193)</f>
        <v/>
      </c>
      <c r="B4217">
        <f>IF('📋 MIỂNG TNC'!A193="","",'📋 MIỂNG TNC'!P193)</f>
        <v/>
      </c>
      <c r="C4217">
        <f>IF('📋 MIỂNG TNC'!A193="","","Miểng")</f>
        <v/>
      </c>
      <c r="D4217">
        <f>IF('📋 MIỂNG TNC'!A193="","",'📋 MIỂNG TNC'!H193)</f>
        <v/>
      </c>
      <c r="E4217" s="37" t="e">
        <v>#VALUE!</v>
      </c>
      <c r="F4217" s="37">
        <f>IF('📋 MIỂNG TNC'!A193="","",'📋 MIỂNG TNC'!J193)</f>
        <v/>
      </c>
      <c r="G4217" s="37">
        <f>IF('📋 MIỂNG TNC'!A193="","",'📋 MIỂNG TNC'!K193)</f>
        <v/>
      </c>
      <c r="H4217" s="37">
        <f>IF('📋 MIỂNG TNC'!A193="","",'📋 MIỂNG TNC'!L193)</f>
        <v/>
      </c>
      <c r="I4217">
        <f>IF('📋 MIỂNG TNC'!A193="","",'📋 MIỂNG TNC'!M193)</f>
        <v/>
      </c>
      <c r="J4217">
        <f>IF('📋 MIỂNG TNC'!A193="","",'📋 MIỂNG TNC'!D193)</f>
        <v/>
      </c>
      <c r="L4217">
        <f>N(L4216)+IF(AND('🔎 TRA CỨU NHANH'!$C$2&lt;&gt;"",OR(ISNUMBER(SEARCH('🔎 TRA CỨU NHANH'!$C$2,$A4217)),ISNUMBER(SEARCH('🔎 TRA CỨU NHANH'!$C$2,$B4217)))),1,0)</f>
        <v/>
      </c>
      <c r="M4217">
        <f>IF(L4217&gt;N(L4216),L4217,"")</f>
        <v/>
      </c>
      <c r="N4217">
        <f>N(N4216)+IF(AND('💰 BÁO GIÁ'!$C$27&lt;&gt;"",OR(ISNUMBER(SEARCH('💰 BÁO GIÁ'!$C$27,$A4217)),ISNUMBER(SEARCH('💰 BÁO GIÁ'!$C$27,$B4217)))),1,0)</f>
        <v/>
      </c>
      <c r="O4217">
        <f>IF(N4217&gt;N(N4216),N4217,"")</f>
        <v/>
      </c>
    </row>
    <row r="4218">
      <c r="A4218">
        <f>IF('📋 MIỂNG TNC'!A194="","",'📋 MIỂNG TNC'!A194)</f>
        <v/>
      </c>
      <c r="B4218">
        <f>IF('📋 MIỂNG TNC'!A194="","",'📋 MIỂNG TNC'!P194)</f>
        <v/>
      </c>
      <c r="C4218">
        <f>IF('📋 MIỂNG TNC'!A194="","","Miểng")</f>
        <v/>
      </c>
      <c r="D4218">
        <f>IF('📋 MIỂNG TNC'!A194="","",'📋 MIỂNG TNC'!H194)</f>
        <v/>
      </c>
      <c r="E4218" s="37" t="e">
        <v>#VALUE!</v>
      </c>
      <c r="F4218" s="37">
        <f>IF('📋 MIỂNG TNC'!A194="","",'📋 MIỂNG TNC'!J194)</f>
        <v/>
      </c>
      <c r="G4218" s="37">
        <f>IF('📋 MIỂNG TNC'!A194="","",'📋 MIỂNG TNC'!K194)</f>
        <v/>
      </c>
      <c r="H4218">
        <f>IF('📋 MIỂNG TNC'!A194="","",'📋 MIỂNG TNC'!L194)</f>
        <v/>
      </c>
      <c r="I4218">
        <f>IF('📋 MIỂNG TNC'!A194="","",'📋 MIỂNG TNC'!M194)</f>
        <v/>
      </c>
      <c r="J4218">
        <f>IF('📋 MIỂNG TNC'!A194="","",'📋 MIỂNG TNC'!D194)</f>
        <v/>
      </c>
      <c r="L4218">
        <f>N(L4217)+IF(AND('🔎 TRA CỨU NHANH'!$C$2&lt;&gt;"",OR(ISNUMBER(SEARCH('🔎 TRA CỨU NHANH'!$C$2,$A4218)),ISNUMBER(SEARCH('🔎 TRA CỨU NHANH'!$C$2,$B4218)))),1,0)</f>
        <v/>
      </c>
      <c r="M4218">
        <f>IF(L4218&gt;N(L4217),L4218,"")</f>
        <v/>
      </c>
      <c r="N4218">
        <f>N(N4217)+IF(AND('💰 BÁO GIÁ'!$C$27&lt;&gt;"",OR(ISNUMBER(SEARCH('💰 BÁO GIÁ'!$C$27,$A4218)),ISNUMBER(SEARCH('💰 BÁO GIÁ'!$C$27,$B4218)))),1,0)</f>
        <v/>
      </c>
      <c r="O4218">
        <f>IF(N4218&gt;N(N4217),N4218,"")</f>
        <v/>
      </c>
    </row>
    <row r="4219">
      <c r="A4219">
        <f>IF('📋 MIỂNG TNC'!A195="","",'📋 MIỂNG TNC'!A195)</f>
        <v/>
      </c>
      <c r="B4219">
        <f>IF('📋 MIỂNG TNC'!A195="","",'📋 MIỂNG TNC'!P195)</f>
        <v/>
      </c>
      <c r="C4219">
        <f>IF('📋 MIỂNG TNC'!A195="","","Miểng")</f>
        <v/>
      </c>
      <c r="D4219">
        <f>IF('📋 MIỂNG TNC'!A195="","",'📋 MIỂNG TNC'!H195)</f>
        <v/>
      </c>
      <c r="E4219" s="37" t="e">
        <v>#VALUE!</v>
      </c>
      <c r="F4219" s="37">
        <f>IF('📋 MIỂNG TNC'!A195="","",'📋 MIỂNG TNC'!J195)</f>
        <v/>
      </c>
      <c r="G4219" s="37">
        <f>IF('📋 MIỂNG TNC'!A195="","",'📋 MIỂNG TNC'!K195)</f>
        <v/>
      </c>
      <c r="H4219">
        <f>IF('📋 MIỂNG TNC'!A195="","",'📋 MIỂNG TNC'!L195)</f>
        <v/>
      </c>
      <c r="I4219">
        <f>IF('📋 MIỂNG TNC'!A195="","",'📋 MIỂNG TNC'!M195)</f>
        <v/>
      </c>
      <c r="J4219">
        <f>IF('📋 MIỂNG TNC'!A195="","",'📋 MIỂNG TNC'!D195)</f>
        <v/>
      </c>
      <c r="L4219">
        <f>N(L4218)+IF(AND('🔎 TRA CỨU NHANH'!$C$2&lt;&gt;"",OR(ISNUMBER(SEARCH('🔎 TRA CỨU NHANH'!$C$2,$A4219)),ISNUMBER(SEARCH('🔎 TRA CỨU NHANH'!$C$2,$B4219)))),1,0)</f>
        <v/>
      </c>
      <c r="M4219">
        <f>IF(L4219&gt;N(L4218),L4219,"")</f>
        <v/>
      </c>
      <c r="N4219">
        <f>N(N4218)+IF(AND('💰 BÁO GIÁ'!$C$27&lt;&gt;"",OR(ISNUMBER(SEARCH('💰 BÁO GIÁ'!$C$27,$A4219)),ISNUMBER(SEARCH('💰 BÁO GIÁ'!$C$27,$B4219)))),1,0)</f>
        <v/>
      </c>
      <c r="O4219">
        <f>IF(N4219&gt;N(N4218),N4219,"")</f>
        <v/>
      </c>
    </row>
    <row r="4220">
      <c r="A4220">
        <f>IF('📋 MIỂNG TNC'!A196="","",'📋 MIỂNG TNC'!A196)</f>
        <v/>
      </c>
      <c r="B4220">
        <f>IF('📋 MIỂNG TNC'!A196="","",'📋 MIỂNG TNC'!P196)</f>
        <v/>
      </c>
      <c r="C4220">
        <f>IF('📋 MIỂNG TNC'!A196="","","Miểng")</f>
        <v/>
      </c>
      <c r="D4220">
        <f>IF('📋 MIỂNG TNC'!A196="","",'📋 MIỂNG TNC'!H196)</f>
        <v/>
      </c>
      <c r="E4220" s="37" t="e">
        <v>#VALUE!</v>
      </c>
      <c r="F4220" s="37">
        <f>IF('📋 MIỂNG TNC'!A196="","",'📋 MIỂNG TNC'!J196)</f>
        <v/>
      </c>
      <c r="G4220" s="37">
        <f>IF('📋 MIỂNG TNC'!A196="","",'📋 MIỂNG TNC'!K196)</f>
        <v/>
      </c>
      <c r="H4220" s="37">
        <f>IF('📋 MIỂNG TNC'!A196="","",'📋 MIỂNG TNC'!L196)</f>
        <v/>
      </c>
      <c r="I4220">
        <f>IF('📋 MIỂNG TNC'!A196="","",'📋 MIỂNG TNC'!M196)</f>
        <v/>
      </c>
      <c r="J4220">
        <f>IF('📋 MIỂNG TNC'!A196="","",'📋 MIỂNG TNC'!D196)</f>
        <v/>
      </c>
      <c r="L4220">
        <f>N(L4219)+IF(AND('🔎 TRA CỨU NHANH'!$C$2&lt;&gt;"",OR(ISNUMBER(SEARCH('🔎 TRA CỨU NHANH'!$C$2,$A4220)),ISNUMBER(SEARCH('🔎 TRA CỨU NHANH'!$C$2,$B4220)))),1,0)</f>
        <v/>
      </c>
      <c r="M4220">
        <f>IF(L4220&gt;N(L4219),L4220,"")</f>
        <v/>
      </c>
      <c r="N4220">
        <f>N(N4219)+IF(AND('💰 BÁO GIÁ'!$C$27&lt;&gt;"",OR(ISNUMBER(SEARCH('💰 BÁO GIÁ'!$C$27,$A4220)),ISNUMBER(SEARCH('💰 BÁO GIÁ'!$C$27,$B4220)))),1,0)</f>
        <v/>
      </c>
      <c r="O4220">
        <f>IF(N4220&gt;N(N4219),N4220,"")</f>
        <v/>
      </c>
    </row>
    <row r="4221">
      <c r="A4221">
        <f>IF('📋 MIỂNG TNC'!A197="","",'📋 MIỂNG TNC'!A197)</f>
        <v/>
      </c>
      <c r="B4221">
        <f>IF('📋 MIỂNG TNC'!A197="","",'📋 MIỂNG TNC'!P197)</f>
        <v/>
      </c>
      <c r="C4221">
        <f>IF('📋 MIỂNG TNC'!A197="","","Miểng")</f>
        <v/>
      </c>
      <c r="D4221">
        <f>IF('📋 MIỂNG TNC'!A197="","",'📋 MIỂNG TNC'!H197)</f>
        <v/>
      </c>
      <c r="E4221" s="37" t="e">
        <v>#VALUE!</v>
      </c>
      <c r="F4221" s="37">
        <f>IF('📋 MIỂNG TNC'!A197="","",'📋 MIỂNG TNC'!J197)</f>
        <v/>
      </c>
      <c r="G4221" s="37">
        <f>IF('📋 MIỂNG TNC'!A197="","",'📋 MIỂNG TNC'!K197)</f>
        <v/>
      </c>
      <c r="H4221">
        <f>IF('📋 MIỂNG TNC'!A197="","",'📋 MIỂNG TNC'!L197)</f>
        <v/>
      </c>
      <c r="I4221">
        <f>IF('📋 MIỂNG TNC'!A197="","",'📋 MIỂNG TNC'!M197)</f>
        <v/>
      </c>
      <c r="J4221">
        <f>IF('📋 MIỂNG TNC'!A197="","",'📋 MIỂNG TNC'!D197)</f>
        <v/>
      </c>
      <c r="L4221">
        <f>N(L4220)+IF(AND('🔎 TRA CỨU NHANH'!$C$2&lt;&gt;"",OR(ISNUMBER(SEARCH('🔎 TRA CỨU NHANH'!$C$2,$A4221)),ISNUMBER(SEARCH('🔎 TRA CỨU NHANH'!$C$2,$B4221)))),1,0)</f>
        <v/>
      </c>
      <c r="M4221">
        <f>IF(L4221&gt;N(L4220),L4221,"")</f>
        <v/>
      </c>
      <c r="N4221">
        <f>N(N4220)+IF(AND('💰 BÁO GIÁ'!$C$27&lt;&gt;"",OR(ISNUMBER(SEARCH('💰 BÁO GIÁ'!$C$27,$A4221)),ISNUMBER(SEARCH('💰 BÁO GIÁ'!$C$27,$B4221)))),1,0)</f>
        <v/>
      </c>
      <c r="O4221">
        <f>IF(N4221&gt;N(N4220),N4221,"")</f>
        <v/>
      </c>
    </row>
    <row r="4222">
      <c r="A4222">
        <f>IF('📋 MIỂNG TNC'!A198="","",'📋 MIỂNG TNC'!A198)</f>
        <v/>
      </c>
      <c r="B4222">
        <f>IF('📋 MIỂNG TNC'!A198="","",'📋 MIỂNG TNC'!P198)</f>
        <v/>
      </c>
      <c r="C4222">
        <f>IF('📋 MIỂNG TNC'!A198="","","Miểng")</f>
        <v/>
      </c>
      <c r="D4222">
        <f>IF('📋 MIỂNG TNC'!A198="","",'📋 MIỂNG TNC'!H198)</f>
        <v/>
      </c>
      <c r="E4222" s="37" t="e">
        <v>#VALUE!</v>
      </c>
      <c r="F4222" s="37">
        <f>IF('📋 MIỂNG TNC'!A198="","",'📋 MIỂNG TNC'!J198)</f>
        <v/>
      </c>
      <c r="G4222" s="37">
        <f>IF('📋 MIỂNG TNC'!A198="","",'📋 MIỂNG TNC'!K198)</f>
        <v/>
      </c>
      <c r="H4222">
        <f>IF('📋 MIỂNG TNC'!A198="","",'📋 MIỂNG TNC'!L198)</f>
        <v/>
      </c>
      <c r="I4222">
        <f>IF('📋 MIỂNG TNC'!A198="","",'📋 MIỂNG TNC'!M198)</f>
        <v/>
      </c>
      <c r="J4222">
        <f>IF('📋 MIỂNG TNC'!A198="","",'📋 MIỂNG TNC'!D198)</f>
        <v/>
      </c>
      <c r="L4222">
        <f>N(L4221)+IF(AND('🔎 TRA CỨU NHANH'!$C$2&lt;&gt;"",OR(ISNUMBER(SEARCH('🔎 TRA CỨU NHANH'!$C$2,$A4222)),ISNUMBER(SEARCH('🔎 TRA CỨU NHANH'!$C$2,$B4222)))),1,0)</f>
        <v/>
      </c>
      <c r="M4222">
        <f>IF(L4222&gt;N(L4221),L4222,"")</f>
        <v/>
      </c>
      <c r="N4222">
        <f>N(N4221)+IF(AND('💰 BÁO GIÁ'!$C$27&lt;&gt;"",OR(ISNUMBER(SEARCH('💰 BÁO GIÁ'!$C$27,$A4222)),ISNUMBER(SEARCH('💰 BÁO GIÁ'!$C$27,$B4222)))),1,0)</f>
        <v/>
      </c>
      <c r="O4222">
        <f>IF(N4222&gt;N(N4221),N4222,"")</f>
        <v/>
      </c>
    </row>
    <row r="4223">
      <c r="A4223">
        <f>IF('📋 MIỂNG TNC'!A199="","",'📋 MIỂNG TNC'!A199)</f>
        <v/>
      </c>
      <c r="B4223">
        <f>IF('📋 MIỂNG TNC'!A199="","",'📋 MIỂNG TNC'!P199)</f>
        <v/>
      </c>
      <c r="C4223">
        <f>IF('📋 MIỂNG TNC'!A199="","","Miểng")</f>
        <v/>
      </c>
      <c r="D4223">
        <f>IF('📋 MIỂNG TNC'!A199="","",'📋 MIỂNG TNC'!H199)</f>
        <v/>
      </c>
      <c r="E4223" s="37" t="e">
        <v>#VALUE!</v>
      </c>
      <c r="F4223" s="37">
        <f>IF('📋 MIỂNG TNC'!A199="","",'📋 MIỂNG TNC'!J199)</f>
        <v/>
      </c>
      <c r="G4223" s="37">
        <f>IF('📋 MIỂNG TNC'!A199="","",'📋 MIỂNG TNC'!K199)</f>
        <v/>
      </c>
      <c r="H4223" s="37">
        <f>IF('📋 MIỂNG TNC'!A199="","",'📋 MIỂNG TNC'!L199)</f>
        <v/>
      </c>
      <c r="I4223">
        <f>IF('📋 MIỂNG TNC'!A199="","",'📋 MIỂNG TNC'!M199)</f>
        <v/>
      </c>
      <c r="J4223">
        <f>IF('📋 MIỂNG TNC'!A199="","",'📋 MIỂNG TNC'!D199)</f>
        <v/>
      </c>
      <c r="L4223">
        <f>N(L4222)+IF(AND('🔎 TRA CỨU NHANH'!$C$2&lt;&gt;"",OR(ISNUMBER(SEARCH('🔎 TRA CỨU NHANH'!$C$2,$A4223)),ISNUMBER(SEARCH('🔎 TRA CỨU NHANH'!$C$2,$B4223)))),1,0)</f>
        <v/>
      </c>
      <c r="M4223">
        <f>IF(L4223&gt;N(L4222),L4223,"")</f>
        <v/>
      </c>
      <c r="N4223">
        <f>N(N4222)+IF(AND('💰 BÁO GIÁ'!$C$27&lt;&gt;"",OR(ISNUMBER(SEARCH('💰 BÁO GIÁ'!$C$27,$A4223)),ISNUMBER(SEARCH('💰 BÁO GIÁ'!$C$27,$B4223)))),1,0)</f>
        <v/>
      </c>
      <c r="O4223">
        <f>IF(N4223&gt;N(N4222),N4223,"")</f>
        <v/>
      </c>
    </row>
    <row r="4224">
      <c r="A4224">
        <f>IF('📋 MIỂNG TNC'!A200="","",'📋 MIỂNG TNC'!A200)</f>
        <v/>
      </c>
      <c r="B4224">
        <f>IF('📋 MIỂNG TNC'!A200="","",'📋 MIỂNG TNC'!P200)</f>
        <v/>
      </c>
      <c r="C4224">
        <f>IF('📋 MIỂNG TNC'!A200="","","Miểng")</f>
        <v/>
      </c>
      <c r="D4224">
        <f>IF('📋 MIỂNG TNC'!A200="","",'📋 MIỂNG TNC'!H200)</f>
        <v/>
      </c>
      <c r="E4224" s="37" t="e">
        <v>#VALUE!</v>
      </c>
      <c r="F4224" s="37">
        <f>IF('📋 MIỂNG TNC'!A200="","",'📋 MIỂNG TNC'!J200)</f>
        <v/>
      </c>
      <c r="G4224" s="37">
        <f>IF('📋 MIỂNG TNC'!A200="","",'📋 MIỂNG TNC'!K200)</f>
        <v/>
      </c>
      <c r="H4224" s="37">
        <f>IF('📋 MIỂNG TNC'!A200="","",'📋 MIỂNG TNC'!L200)</f>
        <v/>
      </c>
      <c r="I4224">
        <f>IF('📋 MIỂNG TNC'!A200="","",'📋 MIỂNG TNC'!M200)</f>
        <v/>
      </c>
      <c r="J4224">
        <f>IF('📋 MIỂNG TNC'!A200="","",'📋 MIỂNG TNC'!D200)</f>
        <v/>
      </c>
      <c r="L4224">
        <f>N(L4223)+IF(AND('🔎 TRA CỨU NHANH'!$C$2&lt;&gt;"",OR(ISNUMBER(SEARCH('🔎 TRA CỨU NHANH'!$C$2,$A4224)),ISNUMBER(SEARCH('🔎 TRA CỨU NHANH'!$C$2,$B4224)))),1,0)</f>
        <v/>
      </c>
      <c r="M4224">
        <f>IF(L4224&gt;N(L4223),L4224,"")</f>
        <v/>
      </c>
      <c r="N4224">
        <f>N(N4223)+IF(AND('💰 BÁO GIÁ'!$C$27&lt;&gt;"",OR(ISNUMBER(SEARCH('💰 BÁO GIÁ'!$C$27,$A4224)),ISNUMBER(SEARCH('💰 BÁO GIÁ'!$C$27,$B4224)))),1,0)</f>
        <v/>
      </c>
      <c r="O4224">
        <f>IF(N4224&gt;N(N4223),N4224,"")</f>
        <v/>
      </c>
    </row>
    <row r="4225">
      <c r="A4225">
        <f>IF('📋 MIỂNG TNC'!A201="","",'📋 MIỂNG TNC'!A201)</f>
        <v/>
      </c>
      <c r="B4225">
        <f>IF('📋 MIỂNG TNC'!A201="","",'📋 MIỂNG TNC'!P201)</f>
        <v/>
      </c>
      <c r="C4225">
        <f>IF('📋 MIỂNG TNC'!A201="","","Miểng")</f>
        <v/>
      </c>
      <c r="D4225">
        <f>IF('📋 MIỂNG TNC'!A201="","",'📋 MIỂNG TNC'!H201)</f>
        <v/>
      </c>
      <c r="E4225" s="37" t="e">
        <v>#VALUE!</v>
      </c>
      <c r="F4225" s="37">
        <f>IF('📋 MIỂNG TNC'!A201="","",'📋 MIỂNG TNC'!J201)</f>
        <v/>
      </c>
      <c r="G4225" s="37">
        <f>IF('📋 MIỂNG TNC'!A201="","",'📋 MIỂNG TNC'!K201)</f>
        <v/>
      </c>
      <c r="H4225">
        <f>IF('📋 MIỂNG TNC'!A201="","",'📋 MIỂNG TNC'!L201)</f>
        <v/>
      </c>
      <c r="I4225">
        <f>IF('📋 MIỂNG TNC'!A201="","",'📋 MIỂNG TNC'!M201)</f>
        <v/>
      </c>
      <c r="J4225">
        <f>IF('📋 MIỂNG TNC'!A201="","",'📋 MIỂNG TNC'!D201)</f>
        <v/>
      </c>
      <c r="L4225">
        <f>N(L4224)+IF(AND('🔎 TRA CỨU NHANH'!$C$2&lt;&gt;"",OR(ISNUMBER(SEARCH('🔎 TRA CỨU NHANH'!$C$2,$A4225)),ISNUMBER(SEARCH('🔎 TRA CỨU NHANH'!$C$2,$B4225)))),1,0)</f>
        <v/>
      </c>
      <c r="M4225">
        <f>IF(L4225&gt;N(L4224),L4225,"")</f>
        <v/>
      </c>
      <c r="N4225">
        <f>N(N4224)+IF(AND('💰 BÁO GIÁ'!$C$27&lt;&gt;"",OR(ISNUMBER(SEARCH('💰 BÁO GIÁ'!$C$27,$A4225)),ISNUMBER(SEARCH('💰 BÁO GIÁ'!$C$27,$B4225)))),1,0)</f>
        <v/>
      </c>
      <c r="O4225">
        <f>IF(N4225&gt;N(N4224),N4225,"")</f>
        <v/>
      </c>
    </row>
    <row r="4226">
      <c r="A4226">
        <f>IF('📋 MIỂNG TNC'!A202="","",'📋 MIỂNG TNC'!A202)</f>
        <v/>
      </c>
      <c r="B4226">
        <f>IF('📋 MIỂNG TNC'!A202="","",'📋 MIỂNG TNC'!P202)</f>
        <v/>
      </c>
      <c r="C4226">
        <f>IF('📋 MIỂNG TNC'!A202="","","Miểng")</f>
        <v/>
      </c>
      <c r="D4226">
        <f>IF('📋 MIỂNG TNC'!A202="","",'📋 MIỂNG TNC'!H202)</f>
        <v/>
      </c>
      <c r="E4226" s="37" t="e">
        <v>#VALUE!</v>
      </c>
      <c r="F4226" s="37">
        <f>IF('📋 MIỂNG TNC'!A202="","",'📋 MIỂNG TNC'!J202)</f>
        <v/>
      </c>
      <c r="G4226" s="37">
        <f>IF('📋 MIỂNG TNC'!A202="","",'📋 MIỂNG TNC'!K202)</f>
        <v/>
      </c>
      <c r="H4226">
        <f>IF('📋 MIỂNG TNC'!A202="","",'📋 MIỂNG TNC'!L202)</f>
        <v/>
      </c>
      <c r="I4226">
        <f>IF('📋 MIỂNG TNC'!A202="","",'📋 MIỂNG TNC'!M202)</f>
        <v/>
      </c>
      <c r="J4226">
        <f>IF('📋 MIỂNG TNC'!A202="","",'📋 MIỂNG TNC'!D202)</f>
        <v/>
      </c>
      <c r="L4226">
        <f>N(L4225)+IF(AND('🔎 TRA CỨU NHANH'!$C$2&lt;&gt;"",OR(ISNUMBER(SEARCH('🔎 TRA CỨU NHANH'!$C$2,$A4226)),ISNUMBER(SEARCH('🔎 TRA CỨU NHANH'!$C$2,$B4226)))),1,0)</f>
        <v/>
      </c>
      <c r="M4226">
        <f>IF(L4226&gt;N(L4225),L4226,"")</f>
        <v/>
      </c>
      <c r="N4226">
        <f>N(N4225)+IF(AND('💰 BÁO GIÁ'!$C$27&lt;&gt;"",OR(ISNUMBER(SEARCH('💰 BÁO GIÁ'!$C$27,$A4226)),ISNUMBER(SEARCH('💰 BÁO GIÁ'!$C$27,$B4226)))),1,0)</f>
        <v/>
      </c>
      <c r="O4226">
        <f>IF(N4226&gt;N(N4225),N4226,"")</f>
        <v/>
      </c>
    </row>
    <row r="4227">
      <c r="A4227">
        <f>IF('📋 MIỂNG TNC'!A203="","",'📋 MIỂNG TNC'!A203)</f>
        <v/>
      </c>
      <c r="B4227">
        <f>IF('📋 MIỂNG TNC'!A203="","",'📋 MIỂNG TNC'!P203)</f>
        <v/>
      </c>
      <c r="C4227">
        <f>IF('📋 MIỂNG TNC'!A203="","","Miểng")</f>
        <v/>
      </c>
      <c r="D4227">
        <f>IF('📋 MIỂNG TNC'!A203="","",'📋 MIỂNG TNC'!H203)</f>
        <v/>
      </c>
      <c r="E4227" s="37" t="e">
        <v>#VALUE!</v>
      </c>
      <c r="F4227" s="37">
        <f>IF('📋 MIỂNG TNC'!A203="","",'📋 MIỂNG TNC'!J203)</f>
        <v/>
      </c>
      <c r="G4227" s="37">
        <f>IF('📋 MIỂNG TNC'!A203="","",'📋 MIỂNG TNC'!K203)</f>
        <v/>
      </c>
      <c r="H4227">
        <f>IF('📋 MIỂNG TNC'!A203="","",'📋 MIỂNG TNC'!L203)</f>
        <v/>
      </c>
      <c r="I4227">
        <f>IF('📋 MIỂNG TNC'!A203="","",'📋 MIỂNG TNC'!M203)</f>
        <v/>
      </c>
      <c r="J4227">
        <f>IF('📋 MIỂNG TNC'!A203="","",'📋 MIỂNG TNC'!D203)</f>
        <v/>
      </c>
      <c r="L4227">
        <f>N(L4226)+IF(AND('🔎 TRA CỨU NHANH'!$C$2&lt;&gt;"",OR(ISNUMBER(SEARCH('🔎 TRA CỨU NHANH'!$C$2,$A4227)),ISNUMBER(SEARCH('🔎 TRA CỨU NHANH'!$C$2,$B4227)))),1,0)</f>
        <v/>
      </c>
      <c r="M4227">
        <f>IF(L4227&gt;N(L4226),L4227,"")</f>
        <v/>
      </c>
      <c r="N4227">
        <f>N(N4226)+IF(AND('💰 BÁO GIÁ'!$C$27&lt;&gt;"",OR(ISNUMBER(SEARCH('💰 BÁO GIÁ'!$C$27,$A4227)),ISNUMBER(SEARCH('💰 BÁO GIÁ'!$C$27,$B4227)))),1,0)</f>
        <v/>
      </c>
      <c r="O4227">
        <f>IF(N4227&gt;N(N4226),N4227,"")</f>
        <v/>
      </c>
    </row>
    <row r="4228">
      <c r="A4228">
        <f>IF('📋 MIỂNG TNC'!A204="","",'📋 MIỂNG TNC'!A204)</f>
        <v/>
      </c>
      <c r="B4228">
        <f>IF('📋 MIỂNG TNC'!A204="","",'📋 MIỂNG TNC'!P204)</f>
        <v/>
      </c>
      <c r="C4228">
        <f>IF('📋 MIỂNG TNC'!A204="","","Miểng")</f>
        <v/>
      </c>
      <c r="D4228">
        <f>IF('📋 MIỂNG TNC'!A204="","",'📋 MIỂNG TNC'!H204)</f>
        <v/>
      </c>
      <c r="E4228" s="37" t="e">
        <v>#VALUE!</v>
      </c>
      <c r="F4228" s="37">
        <f>IF('📋 MIỂNG TNC'!A204="","",'📋 MIỂNG TNC'!J204)</f>
        <v/>
      </c>
      <c r="G4228" s="37">
        <f>IF('📋 MIỂNG TNC'!A204="","",'📋 MIỂNG TNC'!K204)</f>
        <v/>
      </c>
      <c r="H4228" s="37">
        <f>IF('📋 MIỂNG TNC'!A204="","",'📋 MIỂNG TNC'!L204)</f>
        <v/>
      </c>
      <c r="I4228">
        <f>IF('📋 MIỂNG TNC'!A204="","",'📋 MIỂNG TNC'!M204)</f>
        <v/>
      </c>
      <c r="J4228">
        <f>IF('📋 MIỂNG TNC'!A204="","",'📋 MIỂNG TNC'!D204)</f>
        <v/>
      </c>
      <c r="L4228">
        <f>N(L4227)+IF(AND('🔎 TRA CỨU NHANH'!$C$2&lt;&gt;"",OR(ISNUMBER(SEARCH('🔎 TRA CỨU NHANH'!$C$2,$A4228)),ISNUMBER(SEARCH('🔎 TRA CỨU NHANH'!$C$2,$B4228)))),1,0)</f>
        <v/>
      </c>
      <c r="M4228">
        <f>IF(L4228&gt;N(L4227),L4228,"")</f>
        <v/>
      </c>
      <c r="N4228">
        <f>N(N4227)+IF(AND('💰 BÁO GIÁ'!$C$27&lt;&gt;"",OR(ISNUMBER(SEARCH('💰 BÁO GIÁ'!$C$27,$A4228)),ISNUMBER(SEARCH('💰 BÁO GIÁ'!$C$27,$B4228)))),1,0)</f>
        <v/>
      </c>
      <c r="O4228">
        <f>IF(N4228&gt;N(N4227),N4228,"")</f>
        <v/>
      </c>
    </row>
    <row r="4229">
      <c r="A4229">
        <f>IF('📋 MIỂNG TNC'!A205="","",'📋 MIỂNG TNC'!A205)</f>
        <v/>
      </c>
      <c r="B4229">
        <f>IF('📋 MIỂNG TNC'!A205="","",'📋 MIỂNG TNC'!P205)</f>
        <v/>
      </c>
      <c r="C4229">
        <f>IF('📋 MIỂNG TNC'!A205="","","Miểng")</f>
        <v/>
      </c>
      <c r="D4229">
        <f>IF('📋 MIỂNG TNC'!A205="","",'📋 MIỂNG TNC'!H205)</f>
        <v/>
      </c>
      <c r="E4229" s="37" t="e">
        <v>#VALUE!</v>
      </c>
      <c r="F4229" s="37">
        <f>IF('📋 MIỂNG TNC'!A205="","",'📋 MIỂNG TNC'!J205)</f>
        <v/>
      </c>
      <c r="G4229" s="37">
        <f>IF('📋 MIỂNG TNC'!A205="","",'📋 MIỂNG TNC'!K205)</f>
        <v/>
      </c>
      <c r="H4229" s="37">
        <f>IF('📋 MIỂNG TNC'!A205="","",'📋 MIỂNG TNC'!L205)</f>
        <v/>
      </c>
      <c r="I4229">
        <f>IF('📋 MIỂNG TNC'!A205="","",'📋 MIỂNG TNC'!M205)</f>
        <v/>
      </c>
      <c r="J4229">
        <f>IF('📋 MIỂNG TNC'!A205="","",'📋 MIỂNG TNC'!D205)</f>
        <v/>
      </c>
      <c r="L4229">
        <f>N(L4228)+IF(AND('🔎 TRA CỨU NHANH'!$C$2&lt;&gt;"",OR(ISNUMBER(SEARCH('🔎 TRA CỨU NHANH'!$C$2,$A4229)),ISNUMBER(SEARCH('🔎 TRA CỨU NHANH'!$C$2,$B4229)))),1,0)</f>
        <v/>
      </c>
      <c r="M4229">
        <f>IF(L4229&gt;N(L4228),L4229,"")</f>
        <v/>
      </c>
      <c r="N4229">
        <f>N(N4228)+IF(AND('💰 BÁO GIÁ'!$C$27&lt;&gt;"",OR(ISNUMBER(SEARCH('💰 BÁO GIÁ'!$C$27,$A4229)),ISNUMBER(SEARCH('💰 BÁO GIÁ'!$C$27,$B4229)))),1,0)</f>
        <v/>
      </c>
      <c r="O4229">
        <f>IF(N4229&gt;N(N4228),N4229,"")</f>
        <v/>
      </c>
    </row>
    <row r="4230">
      <c r="A4230">
        <f>IF('📋 MIỂNG TNC'!A206="","",'📋 MIỂNG TNC'!A206)</f>
        <v/>
      </c>
      <c r="B4230">
        <f>IF('📋 MIỂNG TNC'!A206="","",'📋 MIỂNG TNC'!P206)</f>
        <v/>
      </c>
      <c r="C4230">
        <f>IF('📋 MIỂNG TNC'!A206="","","Miểng")</f>
        <v/>
      </c>
      <c r="D4230">
        <f>IF('📋 MIỂNG TNC'!A206="","",'📋 MIỂNG TNC'!H206)</f>
        <v/>
      </c>
      <c r="E4230" s="37" t="e">
        <v>#VALUE!</v>
      </c>
      <c r="F4230" s="37">
        <f>IF('📋 MIỂNG TNC'!A206="","",'📋 MIỂNG TNC'!J206)</f>
        <v/>
      </c>
      <c r="G4230" s="37">
        <f>IF('📋 MIỂNG TNC'!A206="","",'📋 MIỂNG TNC'!K206)</f>
        <v/>
      </c>
      <c r="H4230" s="37">
        <f>IF('📋 MIỂNG TNC'!A206="","",'📋 MIỂNG TNC'!L206)</f>
        <v/>
      </c>
      <c r="I4230">
        <f>IF('📋 MIỂNG TNC'!A206="","",'📋 MIỂNG TNC'!M206)</f>
        <v/>
      </c>
      <c r="J4230">
        <f>IF('📋 MIỂNG TNC'!A206="","",'📋 MIỂNG TNC'!D206)</f>
        <v/>
      </c>
      <c r="L4230">
        <f>N(L4229)+IF(AND('🔎 TRA CỨU NHANH'!$C$2&lt;&gt;"",OR(ISNUMBER(SEARCH('🔎 TRA CỨU NHANH'!$C$2,$A4230)),ISNUMBER(SEARCH('🔎 TRA CỨU NHANH'!$C$2,$B4230)))),1,0)</f>
        <v/>
      </c>
      <c r="M4230">
        <f>IF(L4230&gt;N(L4229),L4230,"")</f>
        <v/>
      </c>
      <c r="N4230">
        <f>N(N4229)+IF(AND('💰 BÁO GIÁ'!$C$27&lt;&gt;"",OR(ISNUMBER(SEARCH('💰 BÁO GIÁ'!$C$27,$A4230)),ISNUMBER(SEARCH('💰 BÁO GIÁ'!$C$27,$B4230)))),1,0)</f>
        <v/>
      </c>
      <c r="O4230">
        <f>IF(N4230&gt;N(N4229),N4230,"")</f>
        <v/>
      </c>
    </row>
    <row r="4231">
      <c r="A4231">
        <f>IF('📋 MIỂNG TNC'!A207="","",'📋 MIỂNG TNC'!A207)</f>
        <v/>
      </c>
      <c r="B4231">
        <f>IF('📋 MIỂNG TNC'!A207="","",'📋 MIỂNG TNC'!P207)</f>
        <v/>
      </c>
      <c r="C4231">
        <f>IF('📋 MIỂNG TNC'!A207="","","Miểng")</f>
        <v/>
      </c>
      <c r="D4231">
        <f>IF('📋 MIỂNG TNC'!A207="","",'📋 MIỂNG TNC'!H207)</f>
        <v/>
      </c>
      <c r="E4231" s="37" t="e">
        <v>#VALUE!</v>
      </c>
      <c r="F4231" s="37">
        <f>IF('📋 MIỂNG TNC'!A207="","",'📋 MIỂNG TNC'!J207)</f>
        <v/>
      </c>
      <c r="G4231" s="37">
        <f>IF('📋 MIỂNG TNC'!A207="","",'📋 MIỂNG TNC'!K207)</f>
        <v/>
      </c>
      <c r="H4231">
        <f>IF('📋 MIỂNG TNC'!A207="","",'📋 MIỂNG TNC'!L207)</f>
        <v/>
      </c>
      <c r="I4231">
        <f>IF('📋 MIỂNG TNC'!A207="","",'📋 MIỂNG TNC'!M207)</f>
        <v/>
      </c>
      <c r="J4231">
        <f>IF('📋 MIỂNG TNC'!A207="","",'📋 MIỂNG TNC'!D207)</f>
        <v/>
      </c>
      <c r="L4231">
        <f>N(L4230)+IF(AND('🔎 TRA CỨU NHANH'!$C$2&lt;&gt;"",OR(ISNUMBER(SEARCH('🔎 TRA CỨU NHANH'!$C$2,$A4231)),ISNUMBER(SEARCH('🔎 TRA CỨU NHANH'!$C$2,$B4231)))),1,0)</f>
        <v/>
      </c>
      <c r="M4231">
        <f>IF(L4231&gt;N(L4230),L4231,"")</f>
        <v/>
      </c>
      <c r="N4231">
        <f>N(N4230)+IF(AND('💰 BÁO GIÁ'!$C$27&lt;&gt;"",OR(ISNUMBER(SEARCH('💰 BÁO GIÁ'!$C$27,$A4231)),ISNUMBER(SEARCH('💰 BÁO GIÁ'!$C$27,$B4231)))),1,0)</f>
        <v/>
      </c>
      <c r="O4231">
        <f>IF(N4231&gt;N(N4230),N4231,"")</f>
        <v/>
      </c>
    </row>
    <row r="4232">
      <c r="A4232">
        <f>IF('📋 MIỂNG TNC'!A208="","",'📋 MIỂNG TNC'!A208)</f>
        <v/>
      </c>
      <c r="B4232">
        <f>IF('📋 MIỂNG TNC'!A208="","",'📋 MIỂNG TNC'!P208)</f>
        <v/>
      </c>
      <c r="C4232">
        <f>IF('📋 MIỂNG TNC'!A208="","","Miểng")</f>
        <v/>
      </c>
      <c r="D4232">
        <f>IF('📋 MIỂNG TNC'!A208="","",'📋 MIỂNG TNC'!H208)</f>
        <v/>
      </c>
      <c r="E4232" s="37" t="e">
        <v>#VALUE!</v>
      </c>
      <c r="F4232" s="37">
        <f>IF('📋 MIỂNG TNC'!A208="","",'📋 MIỂNG TNC'!J208)</f>
        <v/>
      </c>
      <c r="G4232" s="37">
        <f>IF('📋 MIỂNG TNC'!A208="","",'📋 MIỂNG TNC'!K208)</f>
        <v/>
      </c>
      <c r="H4232">
        <f>IF('📋 MIỂNG TNC'!A208="","",'📋 MIỂNG TNC'!L208)</f>
        <v/>
      </c>
      <c r="I4232">
        <f>IF('📋 MIỂNG TNC'!A208="","",'📋 MIỂNG TNC'!M208)</f>
        <v/>
      </c>
      <c r="J4232">
        <f>IF('📋 MIỂNG TNC'!A208="","",'📋 MIỂNG TNC'!D208)</f>
        <v/>
      </c>
      <c r="L4232">
        <f>N(L4231)+IF(AND('🔎 TRA CỨU NHANH'!$C$2&lt;&gt;"",OR(ISNUMBER(SEARCH('🔎 TRA CỨU NHANH'!$C$2,$A4232)),ISNUMBER(SEARCH('🔎 TRA CỨU NHANH'!$C$2,$B4232)))),1,0)</f>
        <v/>
      </c>
      <c r="M4232">
        <f>IF(L4232&gt;N(L4231),L4232,"")</f>
        <v/>
      </c>
      <c r="N4232">
        <f>N(N4231)+IF(AND('💰 BÁO GIÁ'!$C$27&lt;&gt;"",OR(ISNUMBER(SEARCH('💰 BÁO GIÁ'!$C$27,$A4232)),ISNUMBER(SEARCH('💰 BÁO GIÁ'!$C$27,$B4232)))),1,0)</f>
        <v/>
      </c>
      <c r="O4232">
        <f>IF(N4232&gt;N(N4231),N4232,"")</f>
        <v/>
      </c>
    </row>
    <row r="4233">
      <c r="A4233">
        <f>IF('📋 MIỂNG TNC'!A209="","",'📋 MIỂNG TNC'!A209)</f>
        <v/>
      </c>
      <c r="B4233">
        <f>IF('📋 MIỂNG TNC'!A209="","",'📋 MIỂNG TNC'!P209)</f>
        <v/>
      </c>
      <c r="C4233">
        <f>IF('📋 MIỂNG TNC'!A209="","","Miểng")</f>
        <v/>
      </c>
      <c r="D4233">
        <f>IF('📋 MIỂNG TNC'!A209="","",'📋 MIỂNG TNC'!H209)</f>
        <v/>
      </c>
      <c r="E4233" s="37" t="e">
        <v>#VALUE!</v>
      </c>
      <c r="F4233" s="37">
        <f>IF('📋 MIỂNG TNC'!A209="","",'📋 MIỂNG TNC'!J209)</f>
        <v/>
      </c>
      <c r="G4233" s="37">
        <f>IF('📋 MIỂNG TNC'!A209="","",'📋 MIỂNG TNC'!K209)</f>
        <v/>
      </c>
      <c r="H4233">
        <f>IF('📋 MIỂNG TNC'!A209="","",'📋 MIỂNG TNC'!L209)</f>
        <v/>
      </c>
      <c r="I4233">
        <f>IF('📋 MIỂNG TNC'!A209="","",'📋 MIỂNG TNC'!M209)</f>
        <v/>
      </c>
      <c r="J4233">
        <f>IF('📋 MIỂNG TNC'!A209="","",'📋 MIỂNG TNC'!D209)</f>
        <v/>
      </c>
      <c r="L4233">
        <f>N(L4232)+IF(AND('🔎 TRA CỨU NHANH'!$C$2&lt;&gt;"",OR(ISNUMBER(SEARCH('🔎 TRA CỨU NHANH'!$C$2,$A4233)),ISNUMBER(SEARCH('🔎 TRA CỨU NHANH'!$C$2,$B4233)))),1,0)</f>
        <v/>
      </c>
      <c r="M4233">
        <f>IF(L4233&gt;N(L4232),L4233,"")</f>
        <v/>
      </c>
      <c r="N4233">
        <f>N(N4232)+IF(AND('💰 BÁO GIÁ'!$C$27&lt;&gt;"",OR(ISNUMBER(SEARCH('💰 BÁO GIÁ'!$C$27,$A4233)),ISNUMBER(SEARCH('💰 BÁO GIÁ'!$C$27,$B4233)))),1,0)</f>
        <v/>
      </c>
      <c r="O4233">
        <f>IF(N4233&gt;N(N4232),N4233,"")</f>
        <v/>
      </c>
    </row>
    <row r="4234">
      <c r="A4234">
        <f>IF('📋 MIỂNG TNC'!A210="","",'📋 MIỂNG TNC'!A210)</f>
        <v/>
      </c>
      <c r="B4234">
        <f>IF('📋 MIỂNG TNC'!A210="","",'📋 MIỂNG TNC'!P210)</f>
        <v/>
      </c>
      <c r="C4234">
        <f>IF('📋 MIỂNG TNC'!A210="","","Miểng")</f>
        <v/>
      </c>
      <c r="D4234">
        <f>IF('📋 MIỂNG TNC'!A210="","",'📋 MIỂNG TNC'!H210)</f>
        <v/>
      </c>
      <c r="E4234" s="37" t="e">
        <v>#VALUE!</v>
      </c>
      <c r="F4234" s="37">
        <f>IF('📋 MIỂNG TNC'!A210="","",'📋 MIỂNG TNC'!J210)</f>
        <v/>
      </c>
      <c r="G4234" s="37">
        <f>IF('📋 MIỂNG TNC'!A210="","",'📋 MIỂNG TNC'!K210)</f>
        <v/>
      </c>
      <c r="H4234">
        <f>IF('📋 MIỂNG TNC'!A210="","",'📋 MIỂNG TNC'!L210)</f>
        <v/>
      </c>
      <c r="I4234">
        <f>IF('📋 MIỂNG TNC'!A210="","",'📋 MIỂNG TNC'!M210)</f>
        <v/>
      </c>
      <c r="J4234">
        <f>IF('📋 MIỂNG TNC'!A210="","",'📋 MIỂNG TNC'!D210)</f>
        <v/>
      </c>
      <c r="L4234">
        <f>N(L4233)+IF(AND('🔎 TRA CỨU NHANH'!$C$2&lt;&gt;"",OR(ISNUMBER(SEARCH('🔎 TRA CỨU NHANH'!$C$2,$A4234)),ISNUMBER(SEARCH('🔎 TRA CỨU NHANH'!$C$2,$B4234)))),1,0)</f>
        <v/>
      </c>
      <c r="M4234">
        <f>IF(L4234&gt;N(L4233),L4234,"")</f>
        <v/>
      </c>
      <c r="N4234">
        <f>N(N4233)+IF(AND('💰 BÁO GIÁ'!$C$27&lt;&gt;"",OR(ISNUMBER(SEARCH('💰 BÁO GIÁ'!$C$27,$A4234)),ISNUMBER(SEARCH('💰 BÁO GIÁ'!$C$27,$B4234)))),1,0)</f>
        <v/>
      </c>
      <c r="O4234">
        <f>IF(N4234&gt;N(N4233),N4234,"")</f>
        <v/>
      </c>
    </row>
    <row r="4235">
      <c r="A4235">
        <f>IF('📋 MIỂNG TNC'!A211="","",'📋 MIỂNG TNC'!A211)</f>
        <v/>
      </c>
      <c r="B4235">
        <f>IF('📋 MIỂNG TNC'!A211="","",'📋 MIỂNG TNC'!P211)</f>
        <v/>
      </c>
      <c r="C4235">
        <f>IF('📋 MIỂNG TNC'!A211="","","Miểng")</f>
        <v/>
      </c>
      <c r="D4235">
        <f>IF('📋 MIỂNG TNC'!A211="","",'📋 MIỂNG TNC'!H211)</f>
        <v/>
      </c>
      <c r="E4235" s="37" t="e">
        <v>#VALUE!</v>
      </c>
      <c r="F4235" s="37">
        <f>IF('📋 MIỂNG TNC'!A211="","",'📋 MIỂNG TNC'!J211)</f>
        <v/>
      </c>
      <c r="G4235" s="37">
        <f>IF('📋 MIỂNG TNC'!A211="","",'📋 MIỂNG TNC'!K211)</f>
        <v/>
      </c>
      <c r="H4235">
        <f>IF('📋 MIỂNG TNC'!A211="","",'📋 MIỂNG TNC'!L211)</f>
        <v/>
      </c>
      <c r="I4235">
        <f>IF('📋 MIỂNG TNC'!A211="","",'📋 MIỂNG TNC'!M211)</f>
        <v/>
      </c>
      <c r="J4235">
        <f>IF('📋 MIỂNG TNC'!A211="","",'📋 MIỂNG TNC'!D211)</f>
        <v/>
      </c>
      <c r="L4235">
        <f>N(L4234)+IF(AND('🔎 TRA CỨU NHANH'!$C$2&lt;&gt;"",OR(ISNUMBER(SEARCH('🔎 TRA CỨU NHANH'!$C$2,$A4235)),ISNUMBER(SEARCH('🔎 TRA CỨU NHANH'!$C$2,$B4235)))),1,0)</f>
        <v/>
      </c>
      <c r="M4235">
        <f>IF(L4235&gt;N(L4234),L4235,"")</f>
        <v/>
      </c>
      <c r="N4235">
        <f>N(N4234)+IF(AND('💰 BÁO GIÁ'!$C$27&lt;&gt;"",OR(ISNUMBER(SEARCH('💰 BÁO GIÁ'!$C$27,$A4235)),ISNUMBER(SEARCH('💰 BÁO GIÁ'!$C$27,$B4235)))),1,0)</f>
        <v/>
      </c>
      <c r="O4235">
        <f>IF(N4235&gt;N(N4234),N4235,"")</f>
        <v/>
      </c>
    </row>
    <row r="4236">
      <c r="A4236">
        <f>IF('📋 MIỂNG TNC'!A212="","",'📋 MIỂNG TNC'!A212)</f>
        <v/>
      </c>
      <c r="B4236">
        <f>IF('📋 MIỂNG TNC'!A212="","",'📋 MIỂNG TNC'!P212)</f>
        <v/>
      </c>
      <c r="C4236">
        <f>IF('📋 MIỂNG TNC'!A212="","","Miểng")</f>
        <v/>
      </c>
      <c r="D4236">
        <f>IF('📋 MIỂNG TNC'!A212="","",'📋 MIỂNG TNC'!H212)</f>
        <v/>
      </c>
      <c r="E4236" s="37" t="e">
        <v>#VALUE!</v>
      </c>
      <c r="F4236" s="37">
        <f>IF('📋 MIỂNG TNC'!A212="","",'📋 MIỂNG TNC'!J212)</f>
        <v/>
      </c>
      <c r="G4236" s="37">
        <f>IF('📋 MIỂNG TNC'!A212="","",'📋 MIỂNG TNC'!K212)</f>
        <v/>
      </c>
      <c r="H4236">
        <f>IF('📋 MIỂNG TNC'!A212="","",'📋 MIỂNG TNC'!L212)</f>
        <v/>
      </c>
      <c r="I4236">
        <f>IF('📋 MIỂNG TNC'!A212="","",'📋 MIỂNG TNC'!M212)</f>
        <v/>
      </c>
      <c r="J4236">
        <f>IF('📋 MIỂNG TNC'!A212="","",'📋 MIỂNG TNC'!D212)</f>
        <v/>
      </c>
      <c r="L4236">
        <f>N(L4235)+IF(AND('🔎 TRA CỨU NHANH'!$C$2&lt;&gt;"",OR(ISNUMBER(SEARCH('🔎 TRA CỨU NHANH'!$C$2,$A4236)),ISNUMBER(SEARCH('🔎 TRA CỨU NHANH'!$C$2,$B4236)))),1,0)</f>
        <v/>
      </c>
      <c r="M4236">
        <f>IF(L4236&gt;N(L4235),L4236,"")</f>
        <v/>
      </c>
      <c r="N4236">
        <f>N(N4235)+IF(AND('💰 BÁO GIÁ'!$C$27&lt;&gt;"",OR(ISNUMBER(SEARCH('💰 BÁO GIÁ'!$C$27,$A4236)),ISNUMBER(SEARCH('💰 BÁO GIÁ'!$C$27,$B4236)))),1,0)</f>
        <v/>
      </c>
      <c r="O4236">
        <f>IF(N4236&gt;N(N4235),N4236,"")</f>
        <v/>
      </c>
    </row>
    <row r="4237">
      <c r="A4237">
        <f>IF('📋 MIỂNG TNC'!A213="","",'📋 MIỂNG TNC'!A213)</f>
        <v/>
      </c>
      <c r="B4237">
        <f>IF('📋 MIỂNG TNC'!A213="","",'📋 MIỂNG TNC'!P213)</f>
        <v/>
      </c>
      <c r="C4237">
        <f>IF('📋 MIỂNG TNC'!A213="","","Miểng")</f>
        <v/>
      </c>
      <c r="D4237">
        <f>IF('📋 MIỂNG TNC'!A213="","",'📋 MIỂNG TNC'!H213)</f>
        <v/>
      </c>
      <c r="E4237" s="37" t="e">
        <v>#VALUE!</v>
      </c>
      <c r="F4237" s="37">
        <f>IF('📋 MIỂNG TNC'!A213="","",'📋 MIỂNG TNC'!J213)</f>
        <v/>
      </c>
      <c r="G4237" s="37">
        <f>IF('📋 MIỂNG TNC'!A213="","",'📋 MIỂNG TNC'!K213)</f>
        <v/>
      </c>
      <c r="H4237">
        <f>IF('📋 MIỂNG TNC'!A213="","",'📋 MIỂNG TNC'!L213)</f>
        <v/>
      </c>
      <c r="I4237">
        <f>IF('📋 MIỂNG TNC'!A213="","",'📋 MIỂNG TNC'!M213)</f>
        <v/>
      </c>
      <c r="J4237">
        <f>IF('📋 MIỂNG TNC'!A213="","",'📋 MIỂNG TNC'!D213)</f>
        <v/>
      </c>
      <c r="L4237">
        <f>N(L4236)+IF(AND('🔎 TRA CỨU NHANH'!$C$2&lt;&gt;"",OR(ISNUMBER(SEARCH('🔎 TRA CỨU NHANH'!$C$2,$A4237)),ISNUMBER(SEARCH('🔎 TRA CỨU NHANH'!$C$2,$B4237)))),1,0)</f>
        <v/>
      </c>
      <c r="M4237">
        <f>IF(L4237&gt;N(L4236),L4237,"")</f>
        <v/>
      </c>
      <c r="N4237">
        <f>N(N4236)+IF(AND('💰 BÁO GIÁ'!$C$27&lt;&gt;"",OR(ISNUMBER(SEARCH('💰 BÁO GIÁ'!$C$27,$A4237)),ISNUMBER(SEARCH('💰 BÁO GIÁ'!$C$27,$B4237)))),1,0)</f>
        <v/>
      </c>
      <c r="O4237">
        <f>IF(N4237&gt;N(N4236),N4237,"")</f>
        <v/>
      </c>
    </row>
    <row r="4238">
      <c r="A4238">
        <f>IF('📋 MIỂNG TNC'!A214="","",'📋 MIỂNG TNC'!A214)</f>
        <v/>
      </c>
      <c r="B4238">
        <f>IF('📋 MIỂNG TNC'!A214="","",'📋 MIỂNG TNC'!P214)</f>
        <v/>
      </c>
      <c r="C4238">
        <f>IF('📋 MIỂNG TNC'!A214="","","Miểng")</f>
        <v/>
      </c>
      <c r="D4238">
        <f>IF('📋 MIỂNG TNC'!A214="","",'📋 MIỂNG TNC'!H214)</f>
        <v/>
      </c>
      <c r="E4238" s="37" t="e">
        <v>#VALUE!</v>
      </c>
      <c r="F4238" s="37">
        <f>IF('📋 MIỂNG TNC'!A214="","",'📋 MIỂNG TNC'!J214)</f>
        <v/>
      </c>
      <c r="G4238" s="37">
        <f>IF('📋 MIỂNG TNC'!A214="","",'📋 MIỂNG TNC'!K214)</f>
        <v/>
      </c>
      <c r="H4238" s="37">
        <f>IF('📋 MIỂNG TNC'!A214="","",'📋 MIỂNG TNC'!L214)</f>
        <v/>
      </c>
      <c r="I4238">
        <f>IF('📋 MIỂNG TNC'!A214="","",'📋 MIỂNG TNC'!M214)</f>
        <v/>
      </c>
      <c r="J4238">
        <f>IF('📋 MIỂNG TNC'!A214="","",'📋 MIỂNG TNC'!D214)</f>
        <v/>
      </c>
      <c r="L4238">
        <f>N(L4237)+IF(AND('🔎 TRA CỨU NHANH'!$C$2&lt;&gt;"",OR(ISNUMBER(SEARCH('🔎 TRA CỨU NHANH'!$C$2,$A4238)),ISNUMBER(SEARCH('🔎 TRA CỨU NHANH'!$C$2,$B4238)))),1,0)</f>
        <v/>
      </c>
      <c r="M4238">
        <f>IF(L4238&gt;N(L4237),L4238,"")</f>
        <v/>
      </c>
      <c r="N4238">
        <f>N(N4237)+IF(AND('💰 BÁO GIÁ'!$C$27&lt;&gt;"",OR(ISNUMBER(SEARCH('💰 BÁO GIÁ'!$C$27,$A4238)),ISNUMBER(SEARCH('💰 BÁO GIÁ'!$C$27,$B4238)))),1,0)</f>
        <v/>
      </c>
      <c r="O4238">
        <f>IF(N4238&gt;N(N4237),N4238,"")</f>
        <v/>
      </c>
    </row>
    <row r="4239">
      <c r="A4239">
        <f>IF('📋 MIỂNG TNC'!A215="","",'📋 MIỂNG TNC'!A215)</f>
        <v/>
      </c>
      <c r="B4239">
        <f>IF('📋 MIỂNG TNC'!A215="","",'📋 MIỂNG TNC'!P215)</f>
        <v/>
      </c>
      <c r="C4239">
        <f>IF('📋 MIỂNG TNC'!A215="","","Miểng")</f>
        <v/>
      </c>
      <c r="D4239">
        <f>IF('📋 MIỂNG TNC'!A215="","",'📋 MIỂNG TNC'!H215)</f>
        <v/>
      </c>
      <c r="E4239" s="37" t="e">
        <v>#VALUE!</v>
      </c>
      <c r="F4239" s="37">
        <f>IF('📋 MIỂNG TNC'!A215="","",'📋 MIỂNG TNC'!J215)</f>
        <v/>
      </c>
      <c r="G4239" s="37">
        <f>IF('📋 MIỂNG TNC'!A215="","",'📋 MIỂNG TNC'!K215)</f>
        <v/>
      </c>
      <c r="H4239">
        <f>IF('📋 MIỂNG TNC'!A215="","",'📋 MIỂNG TNC'!L215)</f>
        <v/>
      </c>
      <c r="I4239">
        <f>IF('📋 MIỂNG TNC'!A215="","",'📋 MIỂNG TNC'!M215)</f>
        <v/>
      </c>
      <c r="J4239">
        <f>IF('📋 MIỂNG TNC'!A215="","",'📋 MIỂNG TNC'!D215)</f>
        <v/>
      </c>
      <c r="L4239">
        <f>N(L4238)+IF(AND('🔎 TRA CỨU NHANH'!$C$2&lt;&gt;"",OR(ISNUMBER(SEARCH('🔎 TRA CỨU NHANH'!$C$2,$A4239)),ISNUMBER(SEARCH('🔎 TRA CỨU NHANH'!$C$2,$B4239)))),1,0)</f>
        <v/>
      </c>
      <c r="M4239">
        <f>IF(L4239&gt;N(L4238),L4239,"")</f>
        <v/>
      </c>
      <c r="N4239">
        <f>N(N4238)+IF(AND('💰 BÁO GIÁ'!$C$27&lt;&gt;"",OR(ISNUMBER(SEARCH('💰 BÁO GIÁ'!$C$27,$A4239)),ISNUMBER(SEARCH('💰 BÁO GIÁ'!$C$27,$B4239)))),1,0)</f>
        <v/>
      </c>
      <c r="O4239">
        <f>IF(N4239&gt;N(N4238),N4239,"")</f>
        <v/>
      </c>
    </row>
    <row r="4240">
      <c r="A4240">
        <f>IF('📋 MIỂNG TNC'!A216="","",'📋 MIỂNG TNC'!A216)</f>
        <v/>
      </c>
      <c r="B4240">
        <f>IF('📋 MIỂNG TNC'!A216="","",'📋 MIỂNG TNC'!P216)</f>
        <v/>
      </c>
      <c r="C4240">
        <f>IF('📋 MIỂNG TNC'!A216="","","Miểng")</f>
        <v/>
      </c>
      <c r="D4240">
        <f>IF('📋 MIỂNG TNC'!A216="","",'📋 MIỂNG TNC'!H216)</f>
        <v/>
      </c>
      <c r="E4240" s="37" t="e">
        <v>#VALUE!</v>
      </c>
      <c r="F4240" s="37">
        <f>IF('📋 MIỂNG TNC'!A216="","",'📋 MIỂNG TNC'!J216)</f>
        <v/>
      </c>
      <c r="G4240" s="37">
        <f>IF('📋 MIỂNG TNC'!A216="","",'📋 MIỂNG TNC'!K216)</f>
        <v/>
      </c>
      <c r="H4240" s="37">
        <f>IF('📋 MIỂNG TNC'!A216="","",'📋 MIỂNG TNC'!L216)</f>
        <v/>
      </c>
      <c r="I4240">
        <f>IF('📋 MIỂNG TNC'!A216="","",'📋 MIỂNG TNC'!M216)</f>
        <v/>
      </c>
      <c r="J4240">
        <f>IF('📋 MIỂNG TNC'!A216="","",'📋 MIỂNG TNC'!D216)</f>
        <v/>
      </c>
      <c r="L4240">
        <f>N(L4239)+IF(AND('🔎 TRA CỨU NHANH'!$C$2&lt;&gt;"",OR(ISNUMBER(SEARCH('🔎 TRA CỨU NHANH'!$C$2,$A4240)),ISNUMBER(SEARCH('🔎 TRA CỨU NHANH'!$C$2,$B4240)))),1,0)</f>
        <v/>
      </c>
      <c r="M4240">
        <f>IF(L4240&gt;N(L4239),L4240,"")</f>
        <v/>
      </c>
      <c r="N4240">
        <f>N(N4239)+IF(AND('💰 BÁO GIÁ'!$C$27&lt;&gt;"",OR(ISNUMBER(SEARCH('💰 BÁO GIÁ'!$C$27,$A4240)),ISNUMBER(SEARCH('💰 BÁO GIÁ'!$C$27,$B4240)))),1,0)</f>
        <v/>
      </c>
      <c r="O4240">
        <f>IF(N4240&gt;N(N4239),N4240,"")</f>
        <v/>
      </c>
    </row>
    <row r="4241">
      <c r="A4241">
        <f>IF('📋 MIỂNG TNC'!A217="","",'📋 MIỂNG TNC'!A217)</f>
        <v/>
      </c>
      <c r="B4241">
        <f>IF('📋 MIỂNG TNC'!A217="","",'📋 MIỂNG TNC'!P217)</f>
        <v/>
      </c>
      <c r="C4241">
        <f>IF('📋 MIỂNG TNC'!A217="","","Miểng")</f>
        <v/>
      </c>
      <c r="D4241">
        <f>IF('📋 MIỂNG TNC'!A217="","",'📋 MIỂNG TNC'!H217)</f>
        <v/>
      </c>
      <c r="E4241" s="37" t="e">
        <v>#VALUE!</v>
      </c>
      <c r="F4241" s="37">
        <f>IF('📋 MIỂNG TNC'!A217="","",'📋 MIỂNG TNC'!J217)</f>
        <v/>
      </c>
      <c r="G4241" s="37">
        <f>IF('📋 MIỂNG TNC'!A217="","",'📋 MIỂNG TNC'!K217)</f>
        <v/>
      </c>
      <c r="H4241">
        <f>IF('📋 MIỂNG TNC'!A217="","",'📋 MIỂNG TNC'!L217)</f>
        <v/>
      </c>
      <c r="I4241">
        <f>IF('📋 MIỂNG TNC'!A217="","",'📋 MIỂNG TNC'!M217)</f>
        <v/>
      </c>
      <c r="J4241">
        <f>IF('📋 MIỂNG TNC'!A217="","",'📋 MIỂNG TNC'!D217)</f>
        <v/>
      </c>
      <c r="L4241">
        <f>N(L4240)+IF(AND('🔎 TRA CỨU NHANH'!$C$2&lt;&gt;"",OR(ISNUMBER(SEARCH('🔎 TRA CỨU NHANH'!$C$2,$A4241)),ISNUMBER(SEARCH('🔎 TRA CỨU NHANH'!$C$2,$B4241)))),1,0)</f>
        <v/>
      </c>
      <c r="M4241">
        <f>IF(L4241&gt;N(L4240),L4241,"")</f>
        <v/>
      </c>
      <c r="N4241">
        <f>N(N4240)+IF(AND('💰 BÁO GIÁ'!$C$27&lt;&gt;"",OR(ISNUMBER(SEARCH('💰 BÁO GIÁ'!$C$27,$A4241)),ISNUMBER(SEARCH('💰 BÁO GIÁ'!$C$27,$B4241)))),1,0)</f>
        <v/>
      </c>
      <c r="O4241">
        <f>IF(N4241&gt;N(N4240),N4241,"")</f>
        <v/>
      </c>
    </row>
    <row r="4242">
      <c r="A4242">
        <f>IF('📋 MIỂNG TNC'!A218="","",'📋 MIỂNG TNC'!A218)</f>
        <v/>
      </c>
      <c r="B4242">
        <f>IF('📋 MIỂNG TNC'!A218="","",'📋 MIỂNG TNC'!P218)</f>
        <v/>
      </c>
      <c r="C4242">
        <f>IF('📋 MIỂNG TNC'!A218="","","Miểng")</f>
        <v/>
      </c>
      <c r="D4242">
        <f>IF('📋 MIỂNG TNC'!A218="","",'📋 MIỂNG TNC'!H218)</f>
        <v/>
      </c>
      <c r="E4242" s="37" t="e">
        <v>#VALUE!</v>
      </c>
      <c r="F4242" s="37">
        <f>IF('📋 MIỂNG TNC'!A218="","",'📋 MIỂNG TNC'!J218)</f>
        <v/>
      </c>
      <c r="G4242" s="37">
        <f>IF('📋 MIỂNG TNC'!A218="","",'📋 MIỂNG TNC'!K218)</f>
        <v/>
      </c>
      <c r="H4242">
        <f>IF('📋 MIỂNG TNC'!A218="","",'📋 MIỂNG TNC'!L218)</f>
        <v/>
      </c>
      <c r="I4242">
        <f>IF('📋 MIỂNG TNC'!A218="","",'📋 MIỂNG TNC'!M218)</f>
        <v/>
      </c>
      <c r="J4242">
        <f>IF('📋 MIỂNG TNC'!A218="","",'📋 MIỂNG TNC'!D218)</f>
        <v/>
      </c>
      <c r="L4242">
        <f>N(L4241)+IF(AND('🔎 TRA CỨU NHANH'!$C$2&lt;&gt;"",OR(ISNUMBER(SEARCH('🔎 TRA CỨU NHANH'!$C$2,$A4242)),ISNUMBER(SEARCH('🔎 TRA CỨU NHANH'!$C$2,$B4242)))),1,0)</f>
        <v/>
      </c>
      <c r="M4242">
        <f>IF(L4242&gt;N(L4241),L4242,"")</f>
        <v/>
      </c>
      <c r="N4242">
        <f>N(N4241)+IF(AND('💰 BÁO GIÁ'!$C$27&lt;&gt;"",OR(ISNUMBER(SEARCH('💰 BÁO GIÁ'!$C$27,$A4242)),ISNUMBER(SEARCH('💰 BÁO GIÁ'!$C$27,$B4242)))),1,0)</f>
        <v/>
      </c>
      <c r="O4242">
        <f>IF(N4242&gt;N(N4241),N4242,"")</f>
        <v/>
      </c>
    </row>
    <row r="4243">
      <c r="A4243">
        <f>IF('📋 MIỂNG TNC'!A219="","",'📋 MIỂNG TNC'!A219)</f>
        <v/>
      </c>
      <c r="B4243">
        <f>IF('📋 MIỂNG TNC'!A219="","",'📋 MIỂNG TNC'!P219)</f>
        <v/>
      </c>
      <c r="C4243">
        <f>IF('📋 MIỂNG TNC'!A219="","","Miểng")</f>
        <v/>
      </c>
      <c r="D4243">
        <f>IF('📋 MIỂNG TNC'!A219="","",'📋 MIỂNG TNC'!H219)</f>
        <v/>
      </c>
      <c r="E4243" s="37" t="e">
        <v>#VALUE!</v>
      </c>
      <c r="F4243" s="37">
        <f>IF('📋 MIỂNG TNC'!A219="","",'📋 MIỂNG TNC'!J219)</f>
        <v/>
      </c>
      <c r="G4243" s="37">
        <f>IF('📋 MIỂNG TNC'!A219="","",'📋 MIỂNG TNC'!K219)</f>
        <v/>
      </c>
      <c r="H4243">
        <f>IF('📋 MIỂNG TNC'!A219="","",'📋 MIỂNG TNC'!L219)</f>
        <v/>
      </c>
      <c r="I4243">
        <f>IF('📋 MIỂNG TNC'!A219="","",'📋 MIỂNG TNC'!M219)</f>
        <v/>
      </c>
      <c r="J4243">
        <f>IF('📋 MIỂNG TNC'!A219="","",'📋 MIỂNG TNC'!D219)</f>
        <v/>
      </c>
      <c r="L4243">
        <f>N(L4242)+IF(AND('🔎 TRA CỨU NHANH'!$C$2&lt;&gt;"",OR(ISNUMBER(SEARCH('🔎 TRA CỨU NHANH'!$C$2,$A4243)),ISNUMBER(SEARCH('🔎 TRA CỨU NHANH'!$C$2,$B4243)))),1,0)</f>
        <v/>
      </c>
      <c r="M4243">
        <f>IF(L4243&gt;N(L4242),L4243,"")</f>
        <v/>
      </c>
      <c r="N4243">
        <f>N(N4242)+IF(AND('💰 BÁO GIÁ'!$C$27&lt;&gt;"",OR(ISNUMBER(SEARCH('💰 BÁO GIÁ'!$C$27,$A4243)),ISNUMBER(SEARCH('💰 BÁO GIÁ'!$C$27,$B4243)))),1,0)</f>
        <v/>
      </c>
      <c r="O4243">
        <f>IF(N4243&gt;N(N4242),N4243,"")</f>
        <v/>
      </c>
    </row>
    <row r="4244">
      <c r="A4244">
        <f>IF('📋 MIỂNG TNC'!A220="","",'📋 MIỂNG TNC'!A220)</f>
        <v/>
      </c>
      <c r="B4244">
        <f>IF('📋 MIỂNG TNC'!A220="","",'📋 MIỂNG TNC'!P220)</f>
        <v/>
      </c>
      <c r="C4244">
        <f>IF('📋 MIỂNG TNC'!A220="","","Miểng")</f>
        <v/>
      </c>
      <c r="D4244">
        <f>IF('📋 MIỂNG TNC'!A220="","",'📋 MIỂNG TNC'!H220)</f>
        <v/>
      </c>
      <c r="E4244" s="37" t="e">
        <v>#VALUE!</v>
      </c>
      <c r="F4244" s="37">
        <f>IF('📋 MIỂNG TNC'!A220="","",'📋 MIỂNG TNC'!J220)</f>
        <v/>
      </c>
      <c r="G4244" s="37">
        <f>IF('📋 MIỂNG TNC'!A220="","",'📋 MIỂNG TNC'!K220)</f>
        <v/>
      </c>
      <c r="H4244" s="37">
        <f>IF('📋 MIỂNG TNC'!A220="","",'📋 MIỂNG TNC'!L220)</f>
        <v/>
      </c>
      <c r="I4244">
        <f>IF('📋 MIỂNG TNC'!A220="","",'📋 MIỂNG TNC'!M220)</f>
        <v/>
      </c>
      <c r="J4244">
        <f>IF('📋 MIỂNG TNC'!A220="","",'📋 MIỂNG TNC'!D220)</f>
        <v/>
      </c>
      <c r="L4244">
        <f>N(L4243)+IF(AND('🔎 TRA CỨU NHANH'!$C$2&lt;&gt;"",OR(ISNUMBER(SEARCH('🔎 TRA CỨU NHANH'!$C$2,$A4244)),ISNUMBER(SEARCH('🔎 TRA CỨU NHANH'!$C$2,$B4244)))),1,0)</f>
        <v/>
      </c>
      <c r="M4244">
        <f>IF(L4244&gt;N(L4243),L4244,"")</f>
        <v/>
      </c>
      <c r="N4244">
        <f>N(N4243)+IF(AND('💰 BÁO GIÁ'!$C$27&lt;&gt;"",OR(ISNUMBER(SEARCH('💰 BÁO GIÁ'!$C$27,$A4244)),ISNUMBER(SEARCH('💰 BÁO GIÁ'!$C$27,$B4244)))),1,0)</f>
        <v/>
      </c>
      <c r="O4244">
        <f>IF(N4244&gt;N(N4243),N4244,"")</f>
        <v/>
      </c>
    </row>
    <row r="4245">
      <c r="A4245">
        <f>IF('📋 MIỂNG TNC'!A221="","",'📋 MIỂNG TNC'!A221)</f>
        <v/>
      </c>
      <c r="B4245">
        <f>IF('📋 MIỂNG TNC'!A221="","",'📋 MIỂNG TNC'!P221)</f>
        <v/>
      </c>
      <c r="C4245">
        <f>IF('📋 MIỂNG TNC'!A221="","","Miểng")</f>
        <v/>
      </c>
      <c r="D4245">
        <f>IF('📋 MIỂNG TNC'!A221="","",'📋 MIỂNG TNC'!H221)</f>
        <v/>
      </c>
      <c r="E4245" s="37" t="e">
        <v>#VALUE!</v>
      </c>
      <c r="F4245" s="37">
        <f>IF('📋 MIỂNG TNC'!A221="","",'📋 MIỂNG TNC'!J221)</f>
        <v/>
      </c>
      <c r="G4245" s="37">
        <f>IF('📋 MIỂNG TNC'!A221="","",'📋 MIỂNG TNC'!K221)</f>
        <v/>
      </c>
      <c r="H4245" s="37">
        <f>IF('📋 MIỂNG TNC'!A221="","",'📋 MIỂNG TNC'!L221)</f>
        <v/>
      </c>
      <c r="I4245">
        <f>IF('📋 MIỂNG TNC'!A221="","",'📋 MIỂNG TNC'!M221)</f>
        <v/>
      </c>
      <c r="J4245">
        <f>IF('📋 MIỂNG TNC'!A221="","",'📋 MIỂNG TNC'!D221)</f>
        <v/>
      </c>
      <c r="L4245">
        <f>N(L4244)+IF(AND('🔎 TRA CỨU NHANH'!$C$2&lt;&gt;"",OR(ISNUMBER(SEARCH('🔎 TRA CỨU NHANH'!$C$2,$A4245)),ISNUMBER(SEARCH('🔎 TRA CỨU NHANH'!$C$2,$B4245)))),1,0)</f>
        <v/>
      </c>
      <c r="M4245">
        <f>IF(L4245&gt;N(L4244),L4245,"")</f>
        <v/>
      </c>
      <c r="N4245">
        <f>N(N4244)+IF(AND('💰 BÁO GIÁ'!$C$27&lt;&gt;"",OR(ISNUMBER(SEARCH('💰 BÁO GIÁ'!$C$27,$A4245)),ISNUMBER(SEARCH('💰 BÁO GIÁ'!$C$27,$B4245)))),1,0)</f>
        <v/>
      </c>
      <c r="O4245">
        <f>IF(N4245&gt;N(N4244),N4245,"")</f>
        <v/>
      </c>
    </row>
    <row r="4246">
      <c r="A4246">
        <f>IF('📋 MIỂNG TNC'!A222="","",'📋 MIỂNG TNC'!A222)</f>
        <v/>
      </c>
      <c r="B4246">
        <f>IF('📋 MIỂNG TNC'!A222="","",'📋 MIỂNG TNC'!P222)</f>
        <v/>
      </c>
      <c r="C4246">
        <f>IF('📋 MIỂNG TNC'!A222="","","Miểng")</f>
        <v/>
      </c>
      <c r="D4246">
        <f>IF('📋 MIỂNG TNC'!A222="","",'📋 MIỂNG TNC'!H222)</f>
        <v/>
      </c>
      <c r="E4246" s="37" t="e">
        <v>#VALUE!</v>
      </c>
      <c r="F4246" s="37">
        <f>IF('📋 MIỂNG TNC'!A222="","",'📋 MIỂNG TNC'!J222)</f>
        <v/>
      </c>
      <c r="G4246" s="37">
        <f>IF('📋 MIỂNG TNC'!A222="","",'📋 MIỂNG TNC'!K222)</f>
        <v/>
      </c>
      <c r="H4246">
        <f>IF('📋 MIỂNG TNC'!A222="","",'📋 MIỂNG TNC'!L222)</f>
        <v/>
      </c>
      <c r="I4246">
        <f>IF('📋 MIỂNG TNC'!A222="","",'📋 MIỂNG TNC'!M222)</f>
        <v/>
      </c>
      <c r="J4246">
        <f>IF('📋 MIỂNG TNC'!A222="","",'📋 MIỂNG TNC'!D222)</f>
        <v/>
      </c>
      <c r="L4246">
        <f>N(L4245)+IF(AND('🔎 TRA CỨU NHANH'!$C$2&lt;&gt;"",OR(ISNUMBER(SEARCH('🔎 TRA CỨU NHANH'!$C$2,$A4246)),ISNUMBER(SEARCH('🔎 TRA CỨU NHANH'!$C$2,$B4246)))),1,0)</f>
        <v/>
      </c>
      <c r="M4246">
        <f>IF(L4246&gt;N(L4245),L4246,"")</f>
        <v/>
      </c>
      <c r="N4246">
        <f>N(N4245)+IF(AND('💰 BÁO GIÁ'!$C$27&lt;&gt;"",OR(ISNUMBER(SEARCH('💰 BÁO GIÁ'!$C$27,$A4246)),ISNUMBER(SEARCH('💰 BÁO GIÁ'!$C$27,$B4246)))),1,0)</f>
        <v/>
      </c>
      <c r="O4246">
        <f>IF(N4246&gt;N(N4245),N4246,"")</f>
        <v/>
      </c>
    </row>
    <row r="4247">
      <c r="A4247">
        <f>IF('📋 MIỂNG TNC'!A223="","",'📋 MIỂNG TNC'!A223)</f>
        <v/>
      </c>
      <c r="B4247">
        <f>IF('📋 MIỂNG TNC'!A223="","",'📋 MIỂNG TNC'!P223)</f>
        <v/>
      </c>
      <c r="C4247">
        <f>IF('📋 MIỂNG TNC'!A223="","","Miểng")</f>
        <v/>
      </c>
      <c r="D4247">
        <f>IF('📋 MIỂNG TNC'!A223="","",'📋 MIỂNG TNC'!H223)</f>
        <v/>
      </c>
      <c r="E4247" s="37" t="e">
        <v>#VALUE!</v>
      </c>
      <c r="F4247" s="37">
        <f>IF('📋 MIỂNG TNC'!A223="","",'📋 MIỂNG TNC'!J223)</f>
        <v/>
      </c>
      <c r="G4247" s="37">
        <f>IF('📋 MIỂNG TNC'!A223="","",'📋 MIỂNG TNC'!K223)</f>
        <v/>
      </c>
      <c r="H4247" s="37">
        <f>IF('📋 MIỂNG TNC'!A223="","",'📋 MIỂNG TNC'!L223)</f>
        <v/>
      </c>
      <c r="I4247">
        <f>IF('📋 MIỂNG TNC'!A223="","",'📋 MIỂNG TNC'!M223)</f>
        <v/>
      </c>
      <c r="J4247">
        <f>IF('📋 MIỂNG TNC'!A223="","",'📋 MIỂNG TNC'!D223)</f>
        <v/>
      </c>
      <c r="L4247">
        <f>N(L4246)+IF(AND('🔎 TRA CỨU NHANH'!$C$2&lt;&gt;"",OR(ISNUMBER(SEARCH('🔎 TRA CỨU NHANH'!$C$2,$A4247)),ISNUMBER(SEARCH('🔎 TRA CỨU NHANH'!$C$2,$B4247)))),1,0)</f>
        <v/>
      </c>
      <c r="M4247">
        <f>IF(L4247&gt;N(L4246),L4247,"")</f>
        <v/>
      </c>
      <c r="N4247">
        <f>N(N4246)+IF(AND('💰 BÁO GIÁ'!$C$27&lt;&gt;"",OR(ISNUMBER(SEARCH('💰 BÁO GIÁ'!$C$27,$A4247)),ISNUMBER(SEARCH('💰 BÁO GIÁ'!$C$27,$B4247)))),1,0)</f>
        <v/>
      </c>
      <c r="O4247">
        <f>IF(N4247&gt;N(N4246),N4247,"")</f>
        <v/>
      </c>
    </row>
    <row r="4248">
      <c r="A4248">
        <f>IF('📋 MIỂNG TNC'!A224="","",'📋 MIỂNG TNC'!A224)</f>
        <v/>
      </c>
      <c r="B4248">
        <f>IF('📋 MIỂNG TNC'!A224="","",'📋 MIỂNG TNC'!P224)</f>
        <v/>
      </c>
      <c r="C4248">
        <f>IF('📋 MIỂNG TNC'!A224="","","Miểng")</f>
        <v/>
      </c>
      <c r="D4248">
        <f>IF('📋 MIỂNG TNC'!A224="","",'📋 MIỂNG TNC'!H224)</f>
        <v/>
      </c>
      <c r="E4248" s="37" t="e">
        <v>#VALUE!</v>
      </c>
      <c r="F4248" s="37">
        <f>IF('📋 MIỂNG TNC'!A224="","",'📋 MIỂNG TNC'!J224)</f>
        <v/>
      </c>
      <c r="G4248" s="37">
        <f>IF('📋 MIỂNG TNC'!A224="","",'📋 MIỂNG TNC'!K224)</f>
        <v/>
      </c>
      <c r="H4248" s="37">
        <f>IF('📋 MIỂNG TNC'!A224="","",'📋 MIỂNG TNC'!L224)</f>
        <v/>
      </c>
      <c r="I4248">
        <f>IF('📋 MIỂNG TNC'!A224="","",'📋 MIỂNG TNC'!M224)</f>
        <v/>
      </c>
      <c r="J4248">
        <f>IF('📋 MIỂNG TNC'!A224="","",'📋 MIỂNG TNC'!D224)</f>
        <v/>
      </c>
      <c r="L4248">
        <f>N(L4247)+IF(AND('🔎 TRA CỨU NHANH'!$C$2&lt;&gt;"",OR(ISNUMBER(SEARCH('🔎 TRA CỨU NHANH'!$C$2,$A4248)),ISNUMBER(SEARCH('🔎 TRA CỨU NHANH'!$C$2,$B4248)))),1,0)</f>
        <v/>
      </c>
      <c r="M4248">
        <f>IF(L4248&gt;N(L4247),L4248,"")</f>
        <v/>
      </c>
      <c r="N4248">
        <f>N(N4247)+IF(AND('💰 BÁO GIÁ'!$C$27&lt;&gt;"",OR(ISNUMBER(SEARCH('💰 BÁO GIÁ'!$C$27,$A4248)),ISNUMBER(SEARCH('💰 BÁO GIÁ'!$C$27,$B4248)))),1,0)</f>
        <v/>
      </c>
      <c r="O4248">
        <f>IF(N4248&gt;N(N4247),N4248,"")</f>
        <v/>
      </c>
    </row>
    <row r="4249">
      <c r="A4249">
        <f>IF('📋 MIỂNG TNC'!A225="","",'📋 MIỂNG TNC'!A225)</f>
        <v/>
      </c>
      <c r="B4249">
        <f>IF('📋 MIỂNG TNC'!A225="","",'📋 MIỂNG TNC'!P225)</f>
        <v/>
      </c>
      <c r="C4249">
        <f>IF('📋 MIỂNG TNC'!A225="","","Miểng")</f>
        <v/>
      </c>
      <c r="D4249">
        <f>IF('📋 MIỂNG TNC'!A225="","",'📋 MIỂNG TNC'!H225)</f>
        <v/>
      </c>
      <c r="E4249" s="37" t="e">
        <v>#VALUE!</v>
      </c>
      <c r="F4249" s="37">
        <f>IF('📋 MIỂNG TNC'!A225="","",'📋 MIỂNG TNC'!J225)</f>
        <v/>
      </c>
      <c r="G4249" s="37">
        <f>IF('📋 MIỂNG TNC'!A225="","",'📋 MIỂNG TNC'!K225)</f>
        <v/>
      </c>
      <c r="H4249">
        <f>IF('📋 MIỂNG TNC'!A225="","",'📋 MIỂNG TNC'!L225)</f>
        <v/>
      </c>
      <c r="I4249">
        <f>IF('📋 MIỂNG TNC'!A225="","",'📋 MIỂNG TNC'!M225)</f>
        <v/>
      </c>
      <c r="J4249">
        <f>IF('📋 MIỂNG TNC'!A225="","",'📋 MIỂNG TNC'!D225)</f>
        <v/>
      </c>
      <c r="L4249">
        <f>N(L4248)+IF(AND('🔎 TRA CỨU NHANH'!$C$2&lt;&gt;"",OR(ISNUMBER(SEARCH('🔎 TRA CỨU NHANH'!$C$2,$A4249)),ISNUMBER(SEARCH('🔎 TRA CỨU NHANH'!$C$2,$B4249)))),1,0)</f>
        <v/>
      </c>
      <c r="M4249">
        <f>IF(L4249&gt;N(L4248),L4249,"")</f>
        <v/>
      </c>
      <c r="N4249">
        <f>N(N4248)+IF(AND('💰 BÁO GIÁ'!$C$27&lt;&gt;"",OR(ISNUMBER(SEARCH('💰 BÁO GIÁ'!$C$27,$A4249)),ISNUMBER(SEARCH('💰 BÁO GIÁ'!$C$27,$B4249)))),1,0)</f>
        <v/>
      </c>
      <c r="O4249">
        <f>IF(N4249&gt;N(N4248),N4249,"")</f>
        <v/>
      </c>
    </row>
    <row r="4250">
      <c r="A4250">
        <f>IF('📋 MIỂNG TNC'!A226="","",'📋 MIỂNG TNC'!A226)</f>
        <v/>
      </c>
      <c r="B4250">
        <f>IF('📋 MIỂNG TNC'!A226="","",'📋 MIỂNG TNC'!P226)</f>
        <v/>
      </c>
      <c r="C4250">
        <f>IF('📋 MIỂNG TNC'!A226="","","Miểng")</f>
        <v/>
      </c>
      <c r="D4250">
        <f>IF('📋 MIỂNG TNC'!A226="","",'📋 MIỂNG TNC'!H226)</f>
        <v/>
      </c>
      <c r="E4250" s="37" t="e">
        <v>#VALUE!</v>
      </c>
      <c r="F4250" s="37">
        <f>IF('📋 MIỂNG TNC'!A226="","",'📋 MIỂNG TNC'!J226)</f>
        <v/>
      </c>
      <c r="G4250" s="37">
        <f>IF('📋 MIỂNG TNC'!A226="","",'📋 MIỂNG TNC'!K226)</f>
        <v/>
      </c>
      <c r="H4250" s="37">
        <f>IF('📋 MIỂNG TNC'!A226="","",'📋 MIỂNG TNC'!L226)</f>
        <v/>
      </c>
      <c r="I4250">
        <f>IF('📋 MIỂNG TNC'!A226="","",'📋 MIỂNG TNC'!M226)</f>
        <v/>
      </c>
      <c r="J4250">
        <f>IF('📋 MIỂNG TNC'!A226="","",'📋 MIỂNG TNC'!D226)</f>
        <v/>
      </c>
      <c r="L4250">
        <f>N(L4249)+IF(AND('🔎 TRA CỨU NHANH'!$C$2&lt;&gt;"",OR(ISNUMBER(SEARCH('🔎 TRA CỨU NHANH'!$C$2,$A4250)),ISNUMBER(SEARCH('🔎 TRA CỨU NHANH'!$C$2,$B4250)))),1,0)</f>
        <v/>
      </c>
      <c r="M4250">
        <f>IF(L4250&gt;N(L4249),L4250,"")</f>
        <v/>
      </c>
      <c r="N4250">
        <f>N(N4249)+IF(AND('💰 BÁO GIÁ'!$C$27&lt;&gt;"",OR(ISNUMBER(SEARCH('💰 BÁO GIÁ'!$C$27,$A4250)),ISNUMBER(SEARCH('💰 BÁO GIÁ'!$C$27,$B4250)))),1,0)</f>
        <v/>
      </c>
      <c r="O4250">
        <f>IF(N4250&gt;N(N4249),N4250,"")</f>
        <v/>
      </c>
    </row>
    <row r="4251">
      <c r="A4251">
        <f>IF('📋 MIỂNG TNC'!A227="","",'📋 MIỂNG TNC'!A227)</f>
        <v/>
      </c>
      <c r="B4251">
        <f>IF('📋 MIỂNG TNC'!A227="","",'📋 MIỂNG TNC'!P227)</f>
        <v/>
      </c>
      <c r="C4251">
        <f>IF('📋 MIỂNG TNC'!A227="","","Miểng")</f>
        <v/>
      </c>
      <c r="D4251">
        <f>IF('📋 MIỂNG TNC'!A227="","",'📋 MIỂNG TNC'!H227)</f>
        <v/>
      </c>
      <c r="E4251" s="37" t="e">
        <v>#VALUE!</v>
      </c>
      <c r="F4251" s="37">
        <f>IF('📋 MIỂNG TNC'!A227="","",'📋 MIỂNG TNC'!J227)</f>
        <v/>
      </c>
      <c r="G4251" s="37">
        <f>IF('📋 MIỂNG TNC'!A227="","",'📋 MIỂNG TNC'!K227)</f>
        <v/>
      </c>
      <c r="H4251" s="37">
        <f>IF('📋 MIỂNG TNC'!A227="","",'📋 MIỂNG TNC'!L227)</f>
        <v/>
      </c>
      <c r="I4251">
        <f>IF('📋 MIỂNG TNC'!A227="","",'📋 MIỂNG TNC'!M227)</f>
        <v/>
      </c>
      <c r="J4251">
        <f>IF('📋 MIỂNG TNC'!A227="","",'📋 MIỂNG TNC'!D227)</f>
        <v/>
      </c>
      <c r="L4251">
        <f>N(L4250)+IF(AND('🔎 TRA CỨU NHANH'!$C$2&lt;&gt;"",OR(ISNUMBER(SEARCH('🔎 TRA CỨU NHANH'!$C$2,$A4251)),ISNUMBER(SEARCH('🔎 TRA CỨU NHANH'!$C$2,$B4251)))),1,0)</f>
        <v/>
      </c>
      <c r="M4251">
        <f>IF(L4251&gt;N(L4250),L4251,"")</f>
        <v/>
      </c>
      <c r="N4251">
        <f>N(N4250)+IF(AND('💰 BÁO GIÁ'!$C$27&lt;&gt;"",OR(ISNUMBER(SEARCH('💰 BÁO GIÁ'!$C$27,$A4251)),ISNUMBER(SEARCH('💰 BÁO GIÁ'!$C$27,$B4251)))),1,0)</f>
        <v/>
      </c>
      <c r="O4251">
        <f>IF(N4251&gt;N(N4250),N4251,"")</f>
        <v/>
      </c>
    </row>
    <row r="4252">
      <c r="A4252">
        <f>IF('📋 MIỂNG TNC'!A228="","",'📋 MIỂNG TNC'!A228)</f>
        <v/>
      </c>
      <c r="B4252">
        <f>IF('📋 MIỂNG TNC'!A228="","",'📋 MIỂNG TNC'!P228)</f>
        <v/>
      </c>
      <c r="C4252">
        <f>IF('📋 MIỂNG TNC'!A228="","","Miểng")</f>
        <v/>
      </c>
      <c r="D4252">
        <f>IF('📋 MIỂNG TNC'!A228="","",'📋 MIỂNG TNC'!H228)</f>
        <v/>
      </c>
      <c r="E4252" s="37" t="e">
        <v>#VALUE!</v>
      </c>
      <c r="F4252" s="37">
        <f>IF('📋 MIỂNG TNC'!A228="","",'📋 MIỂNG TNC'!J228)</f>
        <v/>
      </c>
      <c r="G4252" s="37">
        <f>IF('📋 MIỂNG TNC'!A228="","",'📋 MIỂNG TNC'!K228)</f>
        <v/>
      </c>
      <c r="H4252" s="37">
        <f>IF('📋 MIỂNG TNC'!A228="","",'📋 MIỂNG TNC'!L228)</f>
        <v/>
      </c>
      <c r="I4252">
        <f>IF('📋 MIỂNG TNC'!A228="","",'📋 MIỂNG TNC'!M228)</f>
        <v/>
      </c>
      <c r="J4252">
        <f>IF('📋 MIỂNG TNC'!A228="","",'📋 MIỂNG TNC'!D228)</f>
        <v/>
      </c>
      <c r="L4252">
        <f>N(L4251)+IF(AND('🔎 TRA CỨU NHANH'!$C$2&lt;&gt;"",OR(ISNUMBER(SEARCH('🔎 TRA CỨU NHANH'!$C$2,$A4252)),ISNUMBER(SEARCH('🔎 TRA CỨU NHANH'!$C$2,$B4252)))),1,0)</f>
        <v/>
      </c>
      <c r="M4252">
        <f>IF(L4252&gt;N(L4251),L4252,"")</f>
        <v/>
      </c>
      <c r="N4252">
        <f>N(N4251)+IF(AND('💰 BÁO GIÁ'!$C$27&lt;&gt;"",OR(ISNUMBER(SEARCH('💰 BÁO GIÁ'!$C$27,$A4252)),ISNUMBER(SEARCH('💰 BÁO GIÁ'!$C$27,$B4252)))),1,0)</f>
        <v/>
      </c>
      <c r="O4252">
        <f>IF(N4252&gt;N(N4251),N4252,"")</f>
        <v/>
      </c>
    </row>
    <row r="4253">
      <c r="A4253">
        <f>IF('📋 MIỂNG TNC'!A229="","",'📋 MIỂNG TNC'!A229)</f>
        <v/>
      </c>
      <c r="B4253">
        <f>IF('📋 MIỂNG TNC'!A229="","",'📋 MIỂNG TNC'!P229)</f>
        <v/>
      </c>
      <c r="C4253">
        <f>IF('📋 MIỂNG TNC'!A229="","","Miểng")</f>
        <v/>
      </c>
      <c r="D4253">
        <f>IF('📋 MIỂNG TNC'!A229="","",'📋 MIỂNG TNC'!H229)</f>
        <v/>
      </c>
      <c r="E4253" s="37" t="e">
        <v>#VALUE!</v>
      </c>
      <c r="F4253" s="37">
        <f>IF('📋 MIỂNG TNC'!A229="","",'📋 MIỂNG TNC'!J229)</f>
        <v/>
      </c>
      <c r="G4253" s="37">
        <f>IF('📋 MIỂNG TNC'!A229="","",'📋 MIỂNG TNC'!K229)</f>
        <v/>
      </c>
      <c r="H4253">
        <f>IF('📋 MIỂNG TNC'!A229="","",'📋 MIỂNG TNC'!L229)</f>
        <v/>
      </c>
      <c r="I4253">
        <f>IF('📋 MIỂNG TNC'!A229="","",'📋 MIỂNG TNC'!M229)</f>
        <v/>
      </c>
      <c r="J4253">
        <f>IF('📋 MIỂNG TNC'!A229="","",'📋 MIỂNG TNC'!D229)</f>
        <v/>
      </c>
      <c r="L4253">
        <f>N(L4252)+IF(AND('🔎 TRA CỨU NHANH'!$C$2&lt;&gt;"",OR(ISNUMBER(SEARCH('🔎 TRA CỨU NHANH'!$C$2,$A4253)),ISNUMBER(SEARCH('🔎 TRA CỨU NHANH'!$C$2,$B4253)))),1,0)</f>
        <v/>
      </c>
      <c r="M4253">
        <f>IF(L4253&gt;N(L4252),L4253,"")</f>
        <v/>
      </c>
      <c r="N4253">
        <f>N(N4252)+IF(AND('💰 BÁO GIÁ'!$C$27&lt;&gt;"",OR(ISNUMBER(SEARCH('💰 BÁO GIÁ'!$C$27,$A4253)),ISNUMBER(SEARCH('💰 BÁO GIÁ'!$C$27,$B4253)))),1,0)</f>
        <v/>
      </c>
      <c r="O4253">
        <f>IF(N4253&gt;N(N4252),N4253,"")</f>
        <v/>
      </c>
    </row>
    <row r="4254">
      <c r="A4254">
        <f>IF('📋 MIỂNG TNC'!A230="","",'📋 MIỂNG TNC'!A230)</f>
        <v/>
      </c>
      <c r="B4254">
        <f>IF('📋 MIỂNG TNC'!A230="","",'📋 MIỂNG TNC'!P230)</f>
        <v/>
      </c>
      <c r="C4254">
        <f>IF('📋 MIỂNG TNC'!A230="","","Miểng")</f>
        <v/>
      </c>
      <c r="D4254">
        <f>IF('📋 MIỂNG TNC'!A230="","",'📋 MIỂNG TNC'!H230)</f>
        <v/>
      </c>
      <c r="E4254" s="37" t="e">
        <v>#VALUE!</v>
      </c>
      <c r="F4254" s="37">
        <f>IF('📋 MIỂNG TNC'!A230="","",'📋 MIỂNG TNC'!J230)</f>
        <v/>
      </c>
      <c r="G4254" s="37">
        <f>IF('📋 MIỂNG TNC'!A230="","",'📋 MIỂNG TNC'!K230)</f>
        <v/>
      </c>
      <c r="H4254">
        <f>IF('📋 MIỂNG TNC'!A230="","",'📋 MIỂNG TNC'!L230)</f>
        <v/>
      </c>
      <c r="I4254">
        <f>IF('📋 MIỂNG TNC'!A230="","",'📋 MIỂNG TNC'!M230)</f>
        <v/>
      </c>
      <c r="J4254">
        <f>IF('📋 MIỂNG TNC'!A230="","",'📋 MIỂNG TNC'!D230)</f>
        <v/>
      </c>
      <c r="L4254">
        <f>N(L4253)+IF(AND('🔎 TRA CỨU NHANH'!$C$2&lt;&gt;"",OR(ISNUMBER(SEARCH('🔎 TRA CỨU NHANH'!$C$2,$A4254)),ISNUMBER(SEARCH('🔎 TRA CỨU NHANH'!$C$2,$B4254)))),1,0)</f>
        <v/>
      </c>
      <c r="M4254">
        <f>IF(L4254&gt;N(L4253),L4254,"")</f>
        <v/>
      </c>
      <c r="N4254">
        <f>N(N4253)+IF(AND('💰 BÁO GIÁ'!$C$27&lt;&gt;"",OR(ISNUMBER(SEARCH('💰 BÁO GIÁ'!$C$27,$A4254)),ISNUMBER(SEARCH('💰 BÁO GIÁ'!$C$27,$B4254)))),1,0)</f>
        <v/>
      </c>
      <c r="O4254">
        <f>IF(N4254&gt;N(N4253),N4254,"")</f>
        <v/>
      </c>
    </row>
    <row r="4255">
      <c r="A4255">
        <f>IF('📋 MIỂNG TNC'!A231="","",'📋 MIỂNG TNC'!A231)</f>
        <v/>
      </c>
      <c r="B4255">
        <f>IF('📋 MIỂNG TNC'!A231="","",'📋 MIỂNG TNC'!P231)</f>
        <v/>
      </c>
      <c r="C4255">
        <f>IF('📋 MIỂNG TNC'!A231="","","Miểng")</f>
        <v/>
      </c>
      <c r="D4255">
        <f>IF('📋 MIỂNG TNC'!A231="","",'📋 MIỂNG TNC'!H231)</f>
        <v/>
      </c>
      <c r="E4255" s="37" t="e">
        <v>#VALUE!</v>
      </c>
      <c r="F4255" s="37">
        <f>IF('📋 MIỂNG TNC'!A231="","",'📋 MIỂNG TNC'!J231)</f>
        <v/>
      </c>
      <c r="G4255" s="37">
        <f>IF('📋 MIỂNG TNC'!A231="","",'📋 MIỂNG TNC'!K231)</f>
        <v/>
      </c>
      <c r="H4255">
        <f>IF('📋 MIỂNG TNC'!A231="","",'📋 MIỂNG TNC'!L231)</f>
        <v/>
      </c>
      <c r="I4255">
        <f>IF('📋 MIỂNG TNC'!A231="","",'📋 MIỂNG TNC'!M231)</f>
        <v/>
      </c>
      <c r="J4255">
        <f>IF('📋 MIỂNG TNC'!A231="","",'📋 MIỂNG TNC'!D231)</f>
        <v/>
      </c>
      <c r="L4255">
        <f>N(L4254)+IF(AND('🔎 TRA CỨU NHANH'!$C$2&lt;&gt;"",OR(ISNUMBER(SEARCH('🔎 TRA CỨU NHANH'!$C$2,$A4255)),ISNUMBER(SEARCH('🔎 TRA CỨU NHANH'!$C$2,$B4255)))),1,0)</f>
        <v/>
      </c>
      <c r="M4255">
        <f>IF(L4255&gt;N(L4254),L4255,"")</f>
        <v/>
      </c>
      <c r="N4255">
        <f>N(N4254)+IF(AND('💰 BÁO GIÁ'!$C$27&lt;&gt;"",OR(ISNUMBER(SEARCH('💰 BÁO GIÁ'!$C$27,$A4255)),ISNUMBER(SEARCH('💰 BÁO GIÁ'!$C$27,$B4255)))),1,0)</f>
        <v/>
      </c>
      <c r="O4255">
        <f>IF(N4255&gt;N(N4254),N4255,"")</f>
        <v/>
      </c>
    </row>
    <row r="4256">
      <c r="A4256">
        <f>IF('📋 MIỂNG TNC'!A232="","",'📋 MIỂNG TNC'!A232)</f>
        <v/>
      </c>
      <c r="B4256">
        <f>IF('📋 MIỂNG TNC'!A232="","",'📋 MIỂNG TNC'!P232)</f>
        <v/>
      </c>
      <c r="C4256">
        <f>IF('📋 MIỂNG TNC'!A232="","","Miểng")</f>
        <v/>
      </c>
      <c r="D4256">
        <f>IF('📋 MIỂNG TNC'!A232="","",'📋 MIỂNG TNC'!H232)</f>
        <v/>
      </c>
      <c r="E4256" s="37" t="e">
        <v>#VALUE!</v>
      </c>
      <c r="F4256" s="37">
        <f>IF('📋 MIỂNG TNC'!A232="","",'📋 MIỂNG TNC'!J232)</f>
        <v/>
      </c>
      <c r="G4256" s="37">
        <f>IF('📋 MIỂNG TNC'!A232="","",'📋 MIỂNG TNC'!K232)</f>
        <v/>
      </c>
      <c r="H4256" s="37">
        <f>IF('📋 MIỂNG TNC'!A232="","",'📋 MIỂNG TNC'!L232)</f>
        <v/>
      </c>
      <c r="I4256">
        <f>IF('📋 MIỂNG TNC'!A232="","",'📋 MIỂNG TNC'!M232)</f>
        <v/>
      </c>
      <c r="J4256">
        <f>IF('📋 MIỂNG TNC'!A232="","",'📋 MIỂNG TNC'!D232)</f>
        <v/>
      </c>
      <c r="L4256">
        <f>N(L4255)+IF(AND('🔎 TRA CỨU NHANH'!$C$2&lt;&gt;"",OR(ISNUMBER(SEARCH('🔎 TRA CỨU NHANH'!$C$2,$A4256)),ISNUMBER(SEARCH('🔎 TRA CỨU NHANH'!$C$2,$B4256)))),1,0)</f>
        <v/>
      </c>
      <c r="M4256">
        <f>IF(L4256&gt;N(L4255),L4256,"")</f>
        <v/>
      </c>
      <c r="N4256">
        <f>N(N4255)+IF(AND('💰 BÁO GIÁ'!$C$27&lt;&gt;"",OR(ISNUMBER(SEARCH('💰 BÁO GIÁ'!$C$27,$A4256)),ISNUMBER(SEARCH('💰 BÁO GIÁ'!$C$27,$B4256)))),1,0)</f>
        <v/>
      </c>
      <c r="O4256">
        <f>IF(N4256&gt;N(N4255),N4256,"")</f>
        <v/>
      </c>
    </row>
    <row r="4257">
      <c r="A4257">
        <f>IF('📋 MIỂNG TNC'!A233="","",'📋 MIỂNG TNC'!A233)</f>
        <v/>
      </c>
      <c r="B4257">
        <f>IF('📋 MIỂNG TNC'!A233="","",'📋 MIỂNG TNC'!P233)</f>
        <v/>
      </c>
      <c r="C4257">
        <f>IF('📋 MIỂNG TNC'!A233="","","Miểng")</f>
        <v/>
      </c>
      <c r="D4257">
        <f>IF('📋 MIỂNG TNC'!A233="","",'📋 MIỂNG TNC'!H233)</f>
        <v/>
      </c>
      <c r="E4257" s="37" t="e">
        <v>#VALUE!</v>
      </c>
      <c r="F4257" s="37">
        <f>IF('📋 MIỂNG TNC'!A233="","",'📋 MIỂNG TNC'!J233)</f>
        <v/>
      </c>
      <c r="G4257" s="37">
        <f>IF('📋 MIỂNG TNC'!A233="","",'📋 MIỂNG TNC'!K233)</f>
        <v/>
      </c>
      <c r="H4257" s="37">
        <f>IF('📋 MIỂNG TNC'!A233="","",'📋 MIỂNG TNC'!L233)</f>
        <v/>
      </c>
      <c r="I4257">
        <f>IF('📋 MIỂNG TNC'!A233="","",'📋 MIỂNG TNC'!M233)</f>
        <v/>
      </c>
      <c r="J4257">
        <f>IF('📋 MIỂNG TNC'!A233="","",'📋 MIỂNG TNC'!D233)</f>
        <v/>
      </c>
      <c r="L4257">
        <f>N(L4256)+IF(AND('🔎 TRA CỨU NHANH'!$C$2&lt;&gt;"",OR(ISNUMBER(SEARCH('🔎 TRA CỨU NHANH'!$C$2,$A4257)),ISNUMBER(SEARCH('🔎 TRA CỨU NHANH'!$C$2,$B4257)))),1,0)</f>
        <v/>
      </c>
      <c r="M4257">
        <f>IF(L4257&gt;N(L4256),L4257,"")</f>
        <v/>
      </c>
      <c r="N4257">
        <f>N(N4256)+IF(AND('💰 BÁO GIÁ'!$C$27&lt;&gt;"",OR(ISNUMBER(SEARCH('💰 BÁO GIÁ'!$C$27,$A4257)),ISNUMBER(SEARCH('💰 BÁO GIÁ'!$C$27,$B4257)))),1,0)</f>
        <v/>
      </c>
      <c r="O4257">
        <f>IF(N4257&gt;N(N4256),N4257,"")</f>
        <v/>
      </c>
    </row>
    <row r="4258">
      <c r="A4258">
        <f>IF('📋 MIỂNG TNC'!A234="","",'📋 MIỂNG TNC'!A234)</f>
        <v/>
      </c>
      <c r="B4258">
        <f>IF('📋 MIỂNG TNC'!A234="","",'📋 MIỂNG TNC'!P234)</f>
        <v/>
      </c>
      <c r="C4258">
        <f>IF('📋 MIỂNG TNC'!A234="","","Miểng")</f>
        <v/>
      </c>
      <c r="D4258">
        <f>IF('📋 MIỂNG TNC'!A234="","",'📋 MIỂNG TNC'!H234)</f>
        <v/>
      </c>
      <c r="E4258" s="37" t="e">
        <v>#VALUE!</v>
      </c>
      <c r="F4258" s="37">
        <f>IF('📋 MIỂNG TNC'!A234="","",'📋 MIỂNG TNC'!J234)</f>
        <v/>
      </c>
      <c r="G4258" s="37">
        <f>IF('📋 MIỂNG TNC'!A234="","",'📋 MIỂNG TNC'!K234)</f>
        <v/>
      </c>
      <c r="H4258">
        <f>IF('📋 MIỂNG TNC'!A234="","",'📋 MIỂNG TNC'!L234)</f>
        <v/>
      </c>
      <c r="I4258">
        <f>IF('📋 MIỂNG TNC'!A234="","",'📋 MIỂNG TNC'!M234)</f>
        <v/>
      </c>
      <c r="J4258">
        <f>IF('📋 MIỂNG TNC'!A234="","",'📋 MIỂNG TNC'!D234)</f>
        <v/>
      </c>
      <c r="L4258">
        <f>N(L4257)+IF(AND('🔎 TRA CỨU NHANH'!$C$2&lt;&gt;"",OR(ISNUMBER(SEARCH('🔎 TRA CỨU NHANH'!$C$2,$A4258)),ISNUMBER(SEARCH('🔎 TRA CỨU NHANH'!$C$2,$B4258)))),1,0)</f>
        <v/>
      </c>
      <c r="M4258">
        <f>IF(L4258&gt;N(L4257),L4258,"")</f>
        <v/>
      </c>
      <c r="N4258">
        <f>N(N4257)+IF(AND('💰 BÁO GIÁ'!$C$27&lt;&gt;"",OR(ISNUMBER(SEARCH('💰 BÁO GIÁ'!$C$27,$A4258)),ISNUMBER(SEARCH('💰 BÁO GIÁ'!$C$27,$B4258)))),1,0)</f>
        <v/>
      </c>
      <c r="O4258">
        <f>IF(N4258&gt;N(N4257),N4258,"")</f>
        <v/>
      </c>
    </row>
    <row r="4259">
      <c r="A4259">
        <f>IF('📋 MIỂNG TNC'!A235="","",'📋 MIỂNG TNC'!A235)</f>
        <v/>
      </c>
      <c r="B4259">
        <f>IF('📋 MIỂNG TNC'!A235="","",'📋 MIỂNG TNC'!P235)</f>
        <v/>
      </c>
      <c r="C4259">
        <f>IF('📋 MIỂNG TNC'!A235="","","Miểng")</f>
        <v/>
      </c>
      <c r="D4259">
        <f>IF('📋 MIỂNG TNC'!A235="","",'📋 MIỂNG TNC'!H235)</f>
        <v/>
      </c>
      <c r="E4259" s="37" t="e">
        <v>#VALUE!</v>
      </c>
      <c r="F4259" s="37">
        <f>IF('📋 MIỂNG TNC'!A235="","",'📋 MIỂNG TNC'!J235)</f>
        <v/>
      </c>
      <c r="G4259" s="37">
        <f>IF('📋 MIỂNG TNC'!A235="","",'📋 MIỂNG TNC'!K235)</f>
        <v/>
      </c>
      <c r="H4259">
        <f>IF('📋 MIỂNG TNC'!A235="","",'📋 MIỂNG TNC'!L235)</f>
        <v/>
      </c>
      <c r="I4259">
        <f>IF('📋 MIỂNG TNC'!A235="","",'📋 MIỂNG TNC'!M235)</f>
        <v/>
      </c>
      <c r="J4259">
        <f>IF('📋 MIỂNG TNC'!A235="","",'📋 MIỂNG TNC'!D235)</f>
        <v/>
      </c>
      <c r="L4259">
        <f>N(L4258)+IF(AND('🔎 TRA CỨU NHANH'!$C$2&lt;&gt;"",OR(ISNUMBER(SEARCH('🔎 TRA CỨU NHANH'!$C$2,$A4259)),ISNUMBER(SEARCH('🔎 TRA CỨU NHANH'!$C$2,$B4259)))),1,0)</f>
        <v/>
      </c>
      <c r="M4259">
        <f>IF(L4259&gt;N(L4258),L4259,"")</f>
        <v/>
      </c>
      <c r="N4259">
        <f>N(N4258)+IF(AND('💰 BÁO GIÁ'!$C$27&lt;&gt;"",OR(ISNUMBER(SEARCH('💰 BÁO GIÁ'!$C$27,$A4259)),ISNUMBER(SEARCH('💰 BÁO GIÁ'!$C$27,$B4259)))),1,0)</f>
        <v/>
      </c>
      <c r="O4259">
        <f>IF(N4259&gt;N(N4258),N4259,"")</f>
        <v/>
      </c>
    </row>
    <row r="4260">
      <c r="A4260">
        <f>IF('📋 MIỂNG TNC'!A236="","",'📋 MIỂNG TNC'!A236)</f>
        <v/>
      </c>
      <c r="B4260">
        <f>IF('📋 MIỂNG TNC'!A236="","",'📋 MIỂNG TNC'!P236)</f>
        <v/>
      </c>
      <c r="C4260">
        <f>IF('📋 MIỂNG TNC'!A236="","","Miểng")</f>
        <v/>
      </c>
      <c r="D4260">
        <f>IF('📋 MIỂNG TNC'!A236="","",'📋 MIỂNG TNC'!H236)</f>
        <v/>
      </c>
      <c r="E4260" s="37" t="e">
        <v>#VALUE!</v>
      </c>
      <c r="F4260" s="37">
        <f>IF('📋 MIỂNG TNC'!A236="","",'📋 MIỂNG TNC'!J236)</f>
        <v/>
      </c>
      <c r="G4260" s="37">
        <f>IF('📋 MIỂNG TNC'!A236="","",'📋 MIỂNG TNC'!K236)</f>
        <v/>
      </c>
      <c r="H4260" s="37">
        <f>IF('📋 MIỂNG TNC'!A236="","",'📋 MIỂNG TNC'!L236)</f>
        <v/>
      </c>
      <c r="I4260">
        <f>IF('📋 MIỂNG TNC'!A236="","",'📋 MIỂNG TNC'!M236)</f>
        <v/>
      </c>
      <c r="J4260">
        <f>IF('📋 MIỂNG TNC'!A236="","",'📋 MIỂNG TNC'!D236)</f>
        <v/>
      </c>
      <c r="L4260">
        <f>N(L4259)+IF(AND('🔎 TRA CỨU NHANH'!$C$2&lt;&gt;"",OR(ISNUMBER(SEARCH('🔎 TRA CỨU NHANH'!$C$2,$A4260)),ISNUMBER(SEARCH('🔎 TRA CỨU NHANH'!$C$2,$B4260)))),1,0)</f>
        <v/>
      </c>
      <c r="M4260">
        <f>IF(L4260&gt;N(L4259),L4260,"")</f>
        <v/>
      </c>
      <c r="N4260">
        <f>N(N4259)+IF(AND('💰 BÁO GIÁ'!$C$27&lt;&gt;"",OR(ISNUMBER(SEARCH('💰 BÁO GIÁ'!$C$27,$A4260)),ISNUMBER(SEARCH('💰 BÁO GIÁ'!$C$27,$B4260)))),1,0)</f>
        <v/>
      </c>
      <c r="O4260">
        <f>IF(N4260&gt;N(N4259),N4260,"")</f>
        <v/>
      </c>
    </row>
    <row r="4261">
      <c r="A4261">
        <f>IF('📋 MIỂNG TNC'!A237="","",'📋 MIỂNG TNC'!A237)</f>
        <v/>
      </c>
      <c r="B4261">
        <f>IF('📋 MIỂNG TNC'!A237="","",'📋 MIỂNG TNC'!P237)</f>
        <v/>
      </c>
      <c r="C4261">
        <f>IF('📋 MIỂNG TNC'!A237="","","Miểng")</f>
        <v/>
      </c>
      <c r="D4261">
        <f>IF('📋 MIỂNG TNC'!A237="","",'📋 MIỂNG TNC'!H237)</f>
        <v/>
      </c>
      <c r="E4261" s="37" t="e">
        <v>#VALUE!</v>
      </c>
      <c r="F4261" s="37">
        <f>IF('📋 MIỂNG TNC'!A237="","",'📋 MIỂNG TNC'!J237)</f>
        <v/>
      </c>
      <c r="G4261" s="37">
        <f>IF('📋 MIỂNG TNC'!A237="","",'📋 MIỂNG TNC'!K237)</f>
        <v/>
      </c>
      <c r="H4261">
        <f>IF('📋 MIỂNG TNC'!A237="","",'📋 MIỂNG TNC'!L237)</f>
        <v/>
      </c>
      <c r="I4261">
        <f>IF('📋 MIỂNG TNC'!A237="","",'📋 MIỂNG TNC'!M237)</f>
        <v/>
      </c>
      <c r="J4261">
        <f>IF('📋 MIỂNG TNC'!A237="","",'📋 MIỂNG TNC'!D237)</f>
        <v/>
      </c>
      <c r="L4261">
        <f>N(L4260)+IF(AND('🔎 TRA CỨU NHANH'!$C$2&lt;&gt;"",OR(ISNUMBER(SEARCH('🔎 TRA CỨU NHANH'!$C$2,$A4261)),ISNUMBER(SEARCH('🔎 TRA CỨU NHANH'!$C$2,$B4261)))),1,0)</f>
        <v/>
      </c>
      <c r="M4261">
        <f>IF(L4261&gt;N(L4260),L4261,"")</f>
        <v/>
      </c>
      <c r="N4261">
        <f>N(N4260)+IF(AND('💰 BÁO GIÁ'!$C$27&lt;&gt;"",OR(ISNUMBER(SEARCH('💰 BÁO GIÁ'!$C$27,$A4261)),ISNUMBER(SEARCH('💰 BÁO GIÁ'!$C$27,$B4261)))),1,0)</f>
        <v/>
      </c>
      <c r="O4261">
        <f>IF(N4261&gt;N(N4260),N4261,"")</f>
        <v/>
      </c>
    </row>
    <row r="4262">
      <c r="A4262">
        <f>IF('📋 MIỂNG TNC'!A238="","",'📋 MIỂNG TNC'!A238)</f>
        <v/>
      </c>
      <c r="B4262">
        <f>IF('📋 MIỂNG TNC'!A238="","",'📋 MIỂNG TNC'!P238)</f>
        <v/>
      </c>
      <c r="C4262">
        <f>IF('📋 MIỂNG TNC'!A238="","","Miểng")</f>
        <v/>
      </c>
      <c r="D4262">
        <f>IF('📋 MIỂNG TNC'!A238="","",'📋 MIỂNG TNC'!H238)</f>
        <v/>
      </c>
      <c r="E4262" s="37" t="e">
        <v>#VALUE!</v>
      </c>
      <c r="F4262" s="37">
        <f>IF('📋 MIỂNG TNC'!A238="","",'📋 MIỂNG TNC'!J238)</f>
        <v/>
      </c>
      <c r="G4262" s="37">
        <f>IF('📋 MIỂNG TNC'!A238="","",'📋 MIỂNG TNC'!K238)</f>
        <v/>
      </c>
      <c r="H4262">
        <f>IF('📋 MIỂNG TNC'!A238="","",'📋 MIỂNG TNC'!L238)</f>
        <v/>
      </c>
      <c r="I4262">
        <f>IF('📋 MIỂNG TNC'!A238="","",'📋 MIỂNG TNC'!M238)</f>
        <v/>
      </c>
      <c r="J4262">
        <f>IF('📋 MIỂNG TNC'!A238="","",'📋 MIỂNG TNC'!D238)</f>
        <v/>
      </c>
      <c r="L4262">
        <f>N(L4261)+IF(AND('🔎 TRA CỨU NHANH'!$C$2&lt;&gt;"",OR(ISNUMBER(SEARCH('🔎 TRA CỨU NHANH'!$C$2,$A4262)),ISNUMBER(SEARCH('🔎 TRA CỨU NHANH'!$C$2,$B4262)))),1,0)</f>
        <v/>
      </c>
      <c r="M4262">
        <f>IF(L4262&gt;N(L4261),L4262,"")</f>
        <v/>
      </c>
      <c r="N4262">
        <f>N(N4261)+IF(AND('💰 BÁO GIÁ'!$C$27&lt;&gt;"",OR(ISNUMBER(SEARCH('💰 BÁO GIÁ'!$C$27,$A4262)),ISNUMBER(SEARCH('💰 BÁO GIÁ'!$C$27,$B4262)))),1,0)</f>
        <v/>
      </c>
      <c r="O4262">
        <f>IF(N4262&gt;N(N4261),N4262,"")</f>
        <v/>
      </c>
    </row>
    <row r="4263">
      <c r="A4263">
        <f>IF('📋 MIỂNG TNC'!A239="","",'📋 MIỂNG TNC'!A239)</f>
        <v/>
      </c>
      <c r="B4263">
        <f>IF('📋 MIỂNG TNC'!A239="","",'📋 MIỂNG TNC'!P239)</f>
        <v/>
      </c>
      <c r="C4263">
        <f>IF('📋 MIỂNG TNC'!A239="","","Miểng")</f>
        <v/>
      </c>
      <c r="D4263">
        <f>IF('📋 MIỂNG TNC'!A239="","",'📋 MIỂNG TNC'!H239)</f>
        <v/>
      </c>
      <c r="E4263" s="37" t="e">
        <v>#VALUE!</v>
      </c>
      <c r="F4263" s="37">
        <f>IF('📋 MIỂNG TNC'!A239="","",'📋 MIỂNG TNC'!J239)</f>
        <v/>
      </c>
      <c r="G4263" s="37">
        <f>IF('📋 MIỂNG TNC'!A239="","",'📋 MIỂNG TNC'!K239)</f>
        <v/>
      </c>
      <c r="H4263">
        <f>IF('📋 MIỂNG TNC'!A239="","",'📋 MIỂNG TNC'!L239)</f>
        <v/>
      </c>
      <c r="I4263">
        <f>IF('📋 MIỂNG TNC'!A239="","",'📋 MIỂNG TNC'!M239)</f>
        <v/>
      </c>
      <c r="J4263">
        <f>IF('📋 MIỂNG TNC'!A239="","",'📋 MIỂNG TNC'!D239)</f>
        <v/>
      </c>
      <c r="L4263">
        <f>N(L4262)+IF(AND('🔎 TRA CỨU NHANH'!$C$2&lt;&gt;"",OR(ISNUMBER(SEARCH('🔎 TRA CỨU NHANH'!$C$2,$A4263)),ISNUMBER(SEARCH('🔎 TRA CỨU NHANH'!$C$2,$B4263)))),1,0)</f>
        <v/>
      </c>
      <c r="M4263">
        <f>IF(L4263&gt;N(L4262),L4263,"")</f>
        <v/>
      </c>
      <c r="N4263">
        <f>N(N4262)+IF(AND('💰 BÁO GIÁ'!$C$27&lt;&gt;"",OR(ISNUMBER(SEARCH('💰 BÁO GIÁ'!$C$27,$A4263)),ISNUMBER(SEARCH('💰 BÁO GIÁ'!$C$27,$B4263)))),1,0)</f>
        <v/>
      </c>
      <c r="O4263">
        <f>IF(N4263&gt;N(N4262),N4263,"")</f>
        <v/>
      </c>
    </row>
    <row r="4264">
      <c r="A4264">
        <f>IF('📋 MIỂNG TNC'!A240="","",'📋 MIỂNG TNC'!A240)</f>
        <v/>
      </c>
      <c r="B4264">
        <f>IF('📋 MIỂNG TNC'!A240="","",'📋 MIỂNG TNC'!P240)</f>
        <v/>
      </c>
      <c r="C4264">
        <f>IF('📋 MIỂNG TNC'!A240="","","Miểng")</f>
        <v/>
      </c>
      <c r="D4264">
        <f>IF('📋 MIỂNG TNC'!A240="","",'📋 MIỂNG TNC'!H240)</f>
        <v/>
      </c>
      <c r="E4264" s="37" t="e">
        <v>#VALUE!</v>
      </c>
      <c r="F4264" s="37">
        <f>IF('📋 MIỂNG TNC'!A240="","",'📋 MIỂNG TNC'!J240)</f>
        <v/>
      </c>
      <c r="G4264" s="37">
        <f>IF('📋 MIỂNG TNC'!A240="","",'📋 MIỂNG TNC'!K240)</f>
        <v/>
      </c>
      <c r="H4264">
        <f>IF('📋 MIỂNG TNC'!A240="","",'📋 MIỂNG TNC'!L240)</f>
        <v/>
      </c>
      <c r="I4264">
        <f>IF('📋 MIỂNG TNC'!A240="","",'📋 MIỂNG TNC'!M240)</f>
        <v/>
      </c>
      <c r="J4264">
        <f>IF('📋 MIỂNG TNC'!A240="","",'📋 MIỂNG TNC'!D240)</f>
        <v/>
      </c>
      <c r="L4264">
        <f>N(L4263)+IF(AND('🔎 TRA CỨU NHANH'!$C$2&lt;&gt;"",OR(ISNUMBER(SEARCH('🔎 TRA CỨU NHANH'!$C$2,$A4264)),ISNUMBER(SEARCH('🔎 TRA CỨU NHANH'!$C$2,$B4264)))),1,0)</f>
        <v/>
      </c>
      <c r="M4264">
        <f>IF(L4264&gt;N(L4263),L4264,"")</f>
        <v/>
      </c>
      <c r="N4264">
        <f>N(N4263)+IF(AND('💰 BÁO GIÁ'!$C$27&lt;&gt;"",OR(ISNUMBER(SEARCH('💰 BÁO GIÁ'!$C$27,$A4264)),ISNUMBER(SEARCH('💰 BÁO GIÁ'!$C$27,$B4264)))),1,0)</f>
        <v/>
      </c>
      <c r="O4264">
        <f>IF(N4264&gt;N(N4263),N4264,"")</f>
        <v/>
      </c>
    </row>
    <row r="4265">
      <c r="A4265">
        <f>IF('📋 MIỂNG TNC'!A241="","",'📋 MIỂNG TNC'!A241)</f>
        <v/>
      </c>
      <c r="B4265">
        <f>IF('📋 MIỂNG TNC'!A241="","",'📋 MIỂNG TNC'!P241)</f>
        <v/>
      </c>
      <c r="C4265">
        <f>IF('📋 MIỂNG TNC'!A241="","","Miểng")</f>
        <v/>
      </c>
      <c r="D4265">
        <f>IF('📋 MIỂNG TNC'!A241="","",'📋 MIỂNG TNC'!H241)</f>
        <v/>
      </c>
      <c r="E4265" s="37" t="e">
        <v>#VALUE!</v>
      </c>
      <c r="F4265" s="37">
        <f>IF('📋 MIỂNG TNC'!A241="","",'📋 MIỂNG TNC'!J241)</f>
        <v/>
      </c>
      <c r="G4265" s="37">
        <f>IF('📋 MIỂNG TNC'!A241="","",'📋 MIỂNG TNC'!K241)</f>
        <v/>
      </c>
      <c r="H4265">
        <f>IF('📋 MIỂNG TNC'!A241="","",'📋 MIỂNG TNC'!L241)</f>
        <v/>
      </c>
      <c r="I4265">
        <f>IF('📋 MIỂNG TNC'!A241="","",'📋 MIỂNG TNC'!M241)</f>
        <v/>
      </c>
      <c r="J4265">
        <f>IF('📋 MIỂNG TNC'!A241="","",'📋 MIỂNG TNC'!D241)</f>
        <v/>
      </c>
      <c r="L4265">
        <f>N(L4264)+IF(AND('🔎 TRA CỨU NHANH'!$C$2&lt;&gt;"",OR(ISNUMBER(SEARCH('🔎 TRA CỨU NHANH'!$C$2,$A4265)),ISNUMBER(SEARCH('🔎 TRA CỨU NHANH'!$C$2,$B4265)))),1,0)</f>
        <v/>
      </c>
      <c r="M4265">
        <f>IF(L4265&gt;N(L4264),L4265,"")</f>
        <v/>
      </c>
      <c r="N4265">
        <f>N(N4264)+IF(AND('💰 BÁO GIÁ'!$C$27&lt;&gt;"",OR(ISNUMBER(SEARCH('💰 BÁO GIÁ'!$C$27,$A4265)),ISNUMBER(SEARCH('💰 BÁO GIÁ'!$C$27,$B4265)))),1,0)</f>
        <v/>
      </c>
      <c r="O4265">
        <f>IF(N4265&gt;N(N4264),N4265,"")</f>
        <v/>
      </c>
    </row>
    <row r="4266">
      <c r="A4266">
        <f>IF('📋 MIỂNG TNC'!A242="","",'📋 MIỂNG TNC'!A242)</f>
        <v/>
      </c>
      <c r="B4266">
        <f>IF('📋 MIỂNG TNC'!A242="","",'📋 MIỂNG TNC'!P242)</f>
        <v/>
      </c>
      <c r="C4266">
        <f>IF('📋 MIỂNG TNC'!A242="","","Miểng")</f>
        <v/>
      </c>
      <c r="D4266">
        <f>IF('📋 MIỂNG TNC'!A242="","",'📋 MIỂNG TNC'!H242)</f>
        <v/>
      </c>
      <c r="E4266" s="37" t="e">
        <v>#VALUE!</v>
      </c>
      <c r="F4266" s="37">
        <f>IF('📋 MIỂNG TNC'!A242="","",'📋 MIỂNG TNC'!J242)</f>
        <v/>
      </c>
      <c r="G4266" s="37">
        <f>IF('📋 MIỂNG TNC'!A242="","",'📋 MIỂNG TNC'!K242)</f>
        <v/>
      </c>
      <c r="H4266">
        <f>IF('📋 MIỂNG TNC'!A242="","",'📋 MIỂNG TNC'!L242)</f>
        <v/>
      </c>
      <c r="I4266">
        <f>IF('📋 MIỂNG TNC'!A242="","",'📋 MIỂNG TNC'!M242)</f>
        <v/>
      </c>
      <c r="J4266">
        <f>IF('📋 MIỂNG TNC'!A242="","",'📋 MIỂNG TNC'!D242)</f>
        <v/>
      </c>
      <c r="L4266">
        <f>N(L4265)+IF(AND('🔎 TRA CỨU NHANH'!$C$2&lt;&gt;"",OR(ISNUMBER(SEARCH('🔎 TRA CỨU NHANH'!$C$2,$A4266)),ISNUMBER(SEARCH('🔎 TRA CỨU NHANH'!$C$2,$B4266)))),1,0)</f>
        <v/>
      </c>
      <c r="M4266">
        <f>IF(L4266&gt;N(L4265),L4266,"")</f>
        <v/>
      </c>
      <c r="N4266">
        <f>N(N4265)+IF(AND('💰 BÁO GIÁ'!$C$27&lt;&gt;"",OR(ISNUMBER(SEARCH('💰 BÁO GIÁ'!$C$27,$A4266)),ISNUMBER(SEARCH('💰 BÁO GIÁ'!$C$27,$B4266)))),1,0)</f>
        <v/>
      </c>
      <c r="O4266">
        <f>IF(N4266&gt;N(N4265),N4266,"")</f>
        <v/>
      </c>
    </row>
    <row r="4267">
      <c r="A4267">
        <f>IF('📋 MIỂNG TNC'!A243="","",'📋 MIỂNG TNC'!A243)</f>
        <v/>
      </c>
      <c r="B4267">
        <f>IF('📋 MIỂNG TNC'!A243="","",'📋 MIỂNG TNC'!P243)</f>
        <v/>
      </c>
      <c r="C4267">
        <f>IF('📋 MIỂNG TNC'!A243="","","Miểng")</f>
        <v/>
      </c>
      <c r="D4267">
        <f>IF('📋 MIỂNG TNC'!A243="","",'📋 MIỂNG TNC'!H243)</f>
        <v/>
      </c>
      <c r="E4267" s="37" t="e">
        <v>#VALUE!</v>
      </c>
      <c r="F4267" s="37">
        <f>IF('📋 MIỂNG TNC'!A243="","",'📋 MIỂNG TNC'!J243)</f>
        <v/>
      </c>
      <c r="G4267" s="37">
        <f>IF('📋 MIỂNG TNC'!A243="","",'📋 MIỂNG TNC'!K243)</f>
        <v/>
      </c>
      <c r="H4267">
        <f>IF('📋 MIỂNG TNC'!A243="","",'📋 MIỂNG TNC'!L243)</f>
        <v/>
      </c>
      <c r="I4267">
        <f>IF('📋 MIỂNG TNC'!A243="","",'📋 MIỂNG TNC'!M243)</f>
        <v/>
      </c>
      <c r="J4267">
        <f>IF('📋 MIỂNG TNC'!A243="","",'📋 MIỂNG TNC'!D243)</f>
        <v/>
      </c>
      <c r="L4267">
        <f>N(L4266)+IF(AND('🔎 TRA CỨU NHANH'!$C$2&lt;&gt;"",OR(ISNUMBER(SEARCH('🔎 TRA CỨU NHANH'!$C$2,$A4267)),ISNUMBER(SEARCH('🔎 TRA CỨU NHANH'!$C$2,$B4267)))),1,0)</f>
        <v/>
      </c>
      <c r="M4267">
        <f>IF(L4267&gt;N(L4266),L4267,"")</f>
        <v/>
      </c>
      <c r="N4267">
        <f>N(N4266)+IF(AND('💰 BÁO GIÁ'!$C$27&lt;&gt;"",OR(ISNUMBER(SEARCH('💰 BÁO GIÁ'!$C$27,$A4267)),ISNUMBER(SEARCH('💰 BÁO GIÁ'!$C$27,$B4267)))),1,0)</f>
        <v/>
      </c>
      <c r="O4267">
        <f>IF(N4267&gt;N(N4266),N4267,"")</f>
        <v/>
      </c>
    </row>
    <row r="4268">
      <c r="A4268">
        <f>IF('📋 MIỂNG TNC'!A244="","",'📋 MIỂNG TNC'!A244)</f>
        <v/>
      </c>
      <c r="B4268">
        <f>IF('📋 MIỂNG TNC'!A244="","",'📋 MIỂNG TNC'!P244)</f>
        <v/>
      </c>
      <c r="C4268">
        <f>IF('📋 MIỂNG TNC'!A244="","","Miểng")</f>
        <v/>
      </c>
      <c r="D4268">
        <f>IF('📋 MIỂNG TNC'!A244="","",'📋 MIỂNG TNC'!H244)</f>
        <v/>
      </c>
      <c r="E4268" s="37" t="e">
        <v>#VALUE!</v>
      </c>
      <c r="F4268" s="37">
        <f>IF('📋 MIỂNG TNC'!A244="","",'📋 MIỂNG TNC'!J244)</f>
        <v/>
      </c>
      <c r="G4268" s="37">
        <f>IF('📋 MIỂNG TNC'!A244="","",'📋 MIỂNG TNC'!K244)</f>
        <v/>
      </c>
      <c r="H4268">
        <f>IF('📋 MIỂNG TNC'!A244="","",'📋 MIỂNG TNC'!L244)</f>
        <v/>
      </c>
      <c r="I4268">
        <f>IF('📋 MIỂNG TNC'!A244="","",'📋 MIỂNG TNC'!M244)</f>
        <v/>
      </c>
      <c r="J4268">
        <f>IF('📋 MIỂNG TNC'!A244="","",'📋 MIỂNG TNC'!D244)</f>
        <v/>
      </c>
      <c r="L4268">
        <f>N(L4267)+IF(AND('🔎 TRA CỨU NHANH'!$C$2&lt;&gt;"",OR(ISNUMBER(SEARCH('🔎 TRA CỨU NHANH'!$C$2,$A4268)),ISNUMBER(SEARCH('🔎 TRA CỨU NHANH'!$C$2,$B4268)))),1,0)</f>
        <v/>
      </c>
      <c r="M4268">
        <f>IF(L4268&gt;N(L4267),L4268,"")</f>
        <v/>
      </c>
      <c r="N4268">
        <f>N(N4267)+IF(AND('💰 BÁO GIÁ'!$C$27&lt;&gt;"",OR(ISNUMBER(SEARCH('💰 BÁO GIÁ'!$C$27,$A4268)),ISNUMBER(SEARCH('💰 BÁO GIÁ'!$C$27,$B4268)))),1,0)</f>
        <v/>
      </c>
      <c r="O4268">
        <f>IF(N4268&gt;N(N4267),N4268,"")</f>
        <v/>
      </c>
    </row>
    <row r="4269">
      <c r="A4269">
        <f>IF('📋 MIỂNG TNC'!A245="","",'📋 MIỂNG TNC'!A245)</f>
        <v/>
      </c>
      <c r="B4269">
        <f>IF('📋 MIỂNG TNC'!A245="","",'📋 MIỂNG TNC'!P245)</f>
        <v/>
      </c>
      <c r="C4269">
        <f>IF('📋 MIỂNG TNC'!A245="","","Miểng")</f>
        <v/>
      </c>
      <c r="D4269">
        <f>IF('📋 MIỂNG TNC'!A245="","",'📋 MIỂNG TNC'!H245)</f>
        <v/>
      </c>
      <c r="E4269" s="37" t="e">
        <v>#VALUE!</v>
      </c>
      <c r="F4269" s="37">
        <f>IF('📋 MIỂNG TNC'!A245="","",'📋 MIỂNG TNC'!J245)</f>
        <v/>
      </c>
      <c r="G4269" s="37">
        <f>IF('📋 MIỂNG TNC'!A245="","",'📋 MIỂNG TNC'!K245)</f>
        <v/>
      </c>
      <c r="H4269">
        <f>IF('📋 MIỂNG TNC'!A245="","",'📋 MIỂNG TNC'!L245)</f>
        <v/>
      </c>
      <c r="I4269">
        <f>IF('📋 MIỂNG TNC'!A245="","",'📋 MIỂNG TNC'!M245)</f>
        <v/>
      </c>
      <c r="J4269">
        <f>IF('📋 MIỂNG TNC'!A245="","",'📋 MIỂNG TNC'!D245)</f>
        <v/>
      </c>
      <c r="L4269">
        <f>N(L4268)+IF(AND('🔎 TRA CỨU NHANH'!$C$2&lt;&gt;"",OR(ISNUMBER(SEARCH('🔎 TRA CỨU NHANH'!$C$2,$A4269)),ISNUMBER(SEARCH('🔎 TRA CỨU NHANH'!$C$2,$B4269)))),1,0)</f>
        <v/>
      </c>
      <c r="M4269">
        <f>IF(L4269&gt;N(L4268),L4269,"")</f>
        <v/>
      </c>
      <c r="N4269">
        <f>N(N4268)+IF(AND('💰 BÁO GIÁ'!$C$27&lt;&gt;"",OR(ISNUMBER(SEARCH('💰 BÁO GIÁ'!$C$27,$A4269)),ISNUMBER(SEARCH('💰 BÁO GIÁ'!$C$27,$B4269)))),1,0)</f>
        <v/>
      </c>
      <c r="O4269">
        <f>IF(N4269&gt;N(N4268),N4269,"")</f>
        <v/>
      </c>
    </row>
    <row r="4270">
      <c r="A4270">
        <f>IF('📋 MIỂNG TNC'!A246="","",'📋 MIỂNG TNC'!A246)</f>
        <v/>
      </c>
      <c r="B4270">
        <f>IF('📋 MIỂNG TNC'!A246="","",'📋 MIỂNG TNC'!P246)</f>
        <v/>
      </c>
      <c r="C4270">
        <f>IF('📋 MIỂNG TNC'!A246="","","Miểng")</f>
        <v/>
      </c>
      <c r="D4270">
        <f>IF('📋 MIỂNG TNC'!A246="","",'📋 MIỂNG TNC'!H246)</f>
        <v/>
      </c>
      <c r="E4270" s="37" t="e">
        <v>#VALUE!</v>
      </c>
      <c r="F4270" s="37">
        <f>IF('📋 MIỂNG TNC'!A246="","",'📋 MIỂNG TNC'!J246)</f>
        <v/>
      </c>
      <c r="G4270" s="37">
        <f>IF('📋 MIỂNG TNC'!A246="","",'📋 MIỂNG TNC'!K246)</f>
        <v/>
      </c>
      <c r="H4270">
        <f>IF('📋 MIỂNG TNC'!A246="","",'📋 MIỂNG TNC'!L246)</f>
        <v/>
      </c>
      <c r="I4270">
        <f>IF('📋 MIỂNG TNC'!A246="","",'📋 MIỂNG TNC'!M246)</f>
        <v/>
      </c>
      <c r="J4270">
        <f>IF('📋 MIỂNG TNC'!A246="","",'📋 MIỂNG TNC'!D246)</f>
        <v/>
      </c>
      <c r="L4270">
        <f>N(L4269)+IF(AND('🔎 TRA CỨU NHANH'!$C$2&lt;&gt;"",OR(ISNUMBER(SEARCH('🔎 TRA CỨU NHANH'!$C$2,$A4270)),ISNUMBER(SEARCH('🔎 TRA CỨU NHANH'!$C$2,$B4270)))),1,0)</f>
        <v/>
      </c>
      <c r="M4270">
        <f>IF(L4270&gt;N(L4269),L4270,"")</f>
        <v/>
      </c>
      <c r="N4270">
        <f>N(N4269)+IF(AND('💰 BÁO GIÁ'!$C$27&lt;&gt;"",OR(ISNUMBER(SEARCH('💰 BÁO GIÁ'!$C$27,$A4270)),ISNUMBER(SEARCH('💰 BÁO GIÁ'!$C$27,$B4270)))),1,0)</f>
        <v/>
      </c>
      <c r="O4270">
        <f>IF(N4270&gt;N(N4269),N4270,"")</f>
        <v/>
      </c>
    </row>
    <row r="4271">
      <c r="A4271">
        <f>IF('📋 MIỂNG TNC'!A247="","",'📋 MIỂNG TNC'!A247)</f>
        <v/>
      </c>
      <c r="B4271">
        <f>IF('📋 MIỂNG TNC'!A247="","",'📋 MIỂNG TNC'!P247)</f>
        <v/>
      </c>
      <c r="C4271">
        <f>IF('📋 MIỂNG TNC'!A247="","","Miểng")</f>
        <v/>
      </c>
      <c r="D4271">
        <f>IF('📋 MIỂNG TNC'!A247="","",'📋 MIỂNG TNC'!H247)</f>
        <v/>
      </c>
      <c r="E4271" s="37" t="e">
        <v>#VALUE!</v>
      </c>
      <c r="F4271" s="37">
        <f>IF('📋 MIỂNG TNC'!A247="","",'📋 MIỂNG TNC'!J247)</f>
        <v/>
      </c>
      <c r="G4271" s="37">
        <f>IF('📋 MIỂNG TNC'!A247="","",'📋 MIỂNG TNC'!K247)</f>
        <v/>
      </c>
      <c r="H4271">
        <f>IF('📋 MIỂNG TNC'!A247="","",'📋 MIỂNG TNC'!L247)</f>
        <v/>
      </c>
      <c r="I4271">
        <f>IF('📋 MIỂNG TNC'!A247="","",'📋 MIỂNG TNC'!M247)</f>
        <v/>
      </c>
      <c r="J4271">
        <f>IF('📋 MIỂNG TNC'!A247="","",'📋 MIỂNG TNC'!D247)</f>
        <v/>
      </c>
      <c r="L4271">
        <f>N(L4270)+IF(AND('🔎 TRA CỨU NHANH'!$C$2&lt;&gt;"",OR(ISNUMBER(SEARCH('🔎 TRA CỨU NHANH'!$C$2,$A4271)),ISNUMBER(SEARCH('🔎 TRA CỨU NHANH'!$C$2,$B4271)))),1,0)</f>
        <v/>
      </c>
      <c r="M4271">
        <f>IF(L4271&gt;N(L4270),L4271,"")</f>
        <v/>
      </c>
      <c r="N4271">
        <f>N(N4270)+IF(AND('💰 BÁO GIÁ'!$C$27&lt;&gt;"",OR(ISNUMBER(SEARCH('💰 BÁO GIÁ'!$C$27,$A4271)),ISNUMBER(SEARCH('💰 BÁO GIÁ'!$C$27,$B4271)))),1,0)</f>
        <v/>
      </c>
      <c r="O4271">
        <f>IF(N4271&gt;N(N4270),N4271,"")</f>
        <v/>
      </c>
    </row>
    <row r="4272">
      <c r="A4272">
        <f>IF('📋 MIỂNG TNC'!A248="","",'📋 MIỂNG TNC'!A248)</f>
        <v/>
      </c>
      <c r="B4272">
        <f>IF('📋 MIỂNG TNC'!A248="","",'📋 MIỂNG TNC'!P248)</f>
        <v/>
      </c>
      <c r="C4272">
        <f>IF('📋 MIỂNG TNC'!A248="","","Miểng")</f>
        <v/>
      </c>
      <c r="D4272">
        <f>IF('📋 MIỂNG TNC'!A248="","",'📋 MIỂNG TNC'!H248)</f>
        <v/>
      </c>
      <c r="E4272" s="37" t="e">
        <v>#VALUE!</v>
      </c>
      <c r="F4272" s="37">
        <f>IF('📋 MIỂNG TNC'!A248="","",'📋 MIỂNG TNC'!J248)</f>
        <v/>
      </c>
      <c r="G4272" s="37">
        <f>IF('📋 MIỂNG TNC'!A248="","",'📋 MIỂNG TNC'!K248)</f>
        <v/>
      </c>
      <c r="H4272">
        <f>IF('📋 MIỂNG TNC'!A248="","",'📋 MIỂNG TNC'!L248)</f>
        <v/>
      </c>
      <c r="I4272">
        <f>IF('📋 MIỂNG TNC'!A248="","",'📋 MIỂNG TNC'!M248)</f>
        <v/>
      </c>
      <c r="J4272">
        <f>IF('📋 MIỂNG TNC'!A248="","",'📋 MIỂNG TNC'!D248)</f>
        <v/>
      </c>
      <c r="L4272">
        <f>N(L4271)+IF(AND('🔎 TRA CỨU NHANH'!$C$2&lt;&gt;"",OR(ISNUMBER(SEARCH('🔎 TRA CỨU NHANH'!$C$2,$A4272)),ISNUMBER(SEARCH('🔎 TRA CỨU NHANH'!$C$2,$B4272)))),1,0)</f>
        <v/>
      </c>
      <c r="M4272">
        <f>IF(L4272&gt;N(L4271),L4272,"")</f>
        <v/>
      </c>
      <c r="N4272">
        <f>N(N4271)+IF(AND('💰 BÁO GIÁ'!$C$27&lt;&gt;"",OR(ISNUMBER(SEARCH('💰 BÁO GIÁ'!$C$27,$A4272)),ISNUMBER(SEARCH('💰 BÁO GIÁ'!$C$27,$B4272)))),1,0)</f>
        <v/>
      </c>
      <c r="O4272">
        <f>IF(N4272&gt;N(N4271),N4272,"")</f>
        <v/>
      </c>
    </row>
    <row r="4273">
      <c r="A4273">
        <f>IF('📋 MIỂNG TNC'!A249="","",'📋 MIỂNG TNC'!A249)</f>
        <v/>
      </c>
      <c r="B4273">
        <f>IF('📋 MIỂNG TNC'!A249="","",'📋 MIỂNG TNC'!P249)</f>
        <v/>
      </c>
      <c r="C4273">
        <f>IF('📋 MIỂNG TNC'!A249="","","Miểng")</f>
        <v/>
      </c>
      <c r="D4273">
        <f>IF('📋 MIỂNG TNC'!A249="","",'📋 MIỂNG TNC'!H249)</f>
        <v/>
      </c>
      <c r="E4273" s="37" t="e">
        <v>#VALUE!</v>
      </c>
      <c r="F4273" s="37">
        <f>IF('📋 MIỂNG TNC'!A249="","",'📋 MIỂNG TNC'!J249)</f>
        <v/>
      </c>
      <c r="G4273" s="37">
        <f>IF('📋 MIỂNG TNC'!A249="","",'📋 MIỂNG TNC'!K249)</f>
        <v/>
      </c>
      <c r="H4273">
        <f>IF('📋 MIỂNG TNC'!A249="","",'📋 MIỂNG TNC'!L249)</f>
        <v/>
      </c>
      <c r="I4273">
        <f>IF('📋 MIỂNG TNC'!A249="","",'📋 MIỂNG TNC'!M249)</f>
        <v/>
      </c>
      <c r="J4273">
        <f>IF('📋 MIỂNG TNC'!A249="","",'📋 MIỂNG TNC'!D249)</f>
        <v/>
      </c>
      <c r="L4273">
        <f>N(L4272)+IF(AND('🔎 TRA CỨU NHANH'!$C$2&lt;&gt;"",OR(ISNUMBER(SEARCH('🔎 TRA CỨU NHANH'!$C$2,$A4273)),ISNUMBER(SEARCH('🔎 TRA CỨU NHANH'!$C$2,$B4273)))),1,0)</f>
        <v/>
      </c>
      <c r="M4273">
        <f>IF(L4273&gt;N(L4272),L4273,"")</f>
        <v/>
      </c>
      <c r="N4273">
        <f>N(N4272)+IF(AND('💰 BÁO GIÁ'!$C$27&lt;&gt;"",OR(ISNUMBER(SEARCH('💰 BÁO GIÁ'!$C$27,$A4273)),ISNUMBER(SEARCH('💰 BÁO GIÁ'!$C$27,$B4273)))),1,0)</f>
        <v/>
      </c>
      <c r="O4273">
        <f>IF(N4273&gt;N(N4272),N4273,"")</f>
        <v/>
      </c>
    </row>
    <row r="4274">
      <c r="A4274">
        <f>IF('📋 MIỂNG TNC'!A250="","",'📋 MIỂNG TNC'!A250)</f>
        <v/>
      </c>
      <c r="B4274">
        <f>IF('📋 MIỂNG TNC'!A250="","",'📋 MIỂNG TNC'!P250)</f>
        <v/>
      </c>
      <c r="C4274">
        <f>IF('📋 MIỂNG TNC'!A250="","","Miểng")</f>
        <v/>
      </c>
      <c r="D4274">
        <f>IF('📋 MIỂNG TNC'!A250="","",'📋 MIỂNG TNC'!H250)</f>
        <v/>
      </c>
      <c r="E4274" s="37" t="e">
        <v>#VALUE!</v>
      </c>
      <c r="F4274" s="37">
        <f>IF('📋 MIỂNG TNC'!A250="","",'📋 MIỂNG TNC'!J250)</f>
        <v/>
      </c>
      <c r="G4274" s="37">
        <f>IF('📋 MIỂNG TNC'!A250="","",'📋 MIỂNG TNC'!K250)</f>
        <v/>
      </c>
      <c r="H4274">
        <f>IF('📋 MIỂNG TNC'!A250="","",'📋 MIỂNG TNC'!L250)</f>
        <v/>
      </c>
      <c r="I4274">
        <f>IF('📋 MIỂNG TNC'!A250="","",'📋 MIỂNG TNC'!M250)</f>
        <v/>
      </c>
      <c r="J4274">
        <f>IF('📋 MIỂNG TNC'!A250="","",'📋 MIỂNG TNC'!D250)</f>
        <v/>
      </c>
      <c r="L4274">
        <f>N(L4273)+IF(AND('🔎 TRA CỨU NHANH'!$C$2&lt;&gt;"",OR(ISNUMBER(SEARCH('🔎 TRA CỨU NHANH'!$C$2,$A4274)),ISNUMBER(SEARCH('🔎 TRA CỨU NHANH'!$C$2,$B4274)))),1,0)</f>
        <v/>
      </c>
      <c r="M4274">
        <f>IF(L4274&gt;N(L4273),L4274,"")</f>
        <v/>
      </c>
      <c r="N4274">
        <f>N(N4273)+IF(AND('💰 BÁO GIÁ'!$C$27&lt;&gt;"",OR(ISNUMBER(SEARCH('💰 BÁO GIÁ'!$C$27,$A4274)),ISNUMBER(SEARCH('💰 BÁO GIÁ'!$C$27,$B4274)))),1,0)</f>
        <v/>
      </c>
      <c r="O4274">
        <f>IF(N4274&gt;N(N4273),N4274,"")</f>
        <v/>
      </c>
    </row>
    <row r="4275">
      <c r="A4275">
        <f>IF('📋 MIỂNG TNC'!A251="","",'📋 MIỂNG TNC'!A251)</f>
        <v/>
      </c>
      <c r="B4275">
        <f>IF('📋 MIỂNG TNC'!A251="","",'📋 MIỂNG TNC'!P251)</f>
        <v/>
      </c>
      <c r="C4275">
        <f>IF('📋 MIỂNG TNC'!A251="","","Miểng")</f>
        <v/>
      </c>
      <c r="D4275">
        <f>IF('📋 MIỂNG TNC'!A251="","",'📋 MIỂNG TNC'!H251)</f>
        <v/>
      </c>
      <c r="E4275" s="37" t="e">
        <v>#VALUE!</v>
      </c>
      <c r="F4275" s="37">
        <f>IF('📋 MIỂNG TNC'!A251="","",'📋 MIỂNG TNC'!J251)</f>
        <v/>
      </c>
      <c r="G4275" s="37">
        <f>IF('📋 MIỂNG TNC'!A251="","",'📋 MIỂNG TNC'!K251)</f>
        <v/>
      </c>
      <c r="H4275">
        <f>IF('📋 MIỂNG TNC'!A251="","",'📋 MIỂNG TNC'!L251)</f>
        <v/>
      </c>
      <c r="I4275">
        <f>IF('📋 MIỂNG TNC'!A251="","",'📋 MIỂNG TNC'!M251)</f>
        <v/>
      </c>
      <c r="J4275">
        <f>IF('📋 MIỂNG TNC'!A251="","",'📋 MIỂNG TNC'!D251)</f>
        <v/>
      </c>
      <c r="L4275">
        <f>N(L4274)+IF(AND('🔎 TRA CỨU NHANH'!$C$2&lt;&gt;"",OR(ISNUMBER(SEARCH('🔎 TRA CỨU NHANH'!$C$2,$A4275)),ISNUMBER(SEARCH('🔎 TRA CỨU NHANH'!$C$2,$B4275)))),1,0)</f>
        <v/>
      </c>
      <c r="M4275">
        <f>IF(L4275&gt;N(L4274),L4275,"")</f>
        <v/>
      </c>
      <c r="N4275">
        <f>N(N4274)+IF(AND('💰 BÁO GIÁ'!$C$27&lt;&gt;"",OR(ISNUMBER(SEARCH('💰 BÁO GIÁ'!$C$27,$A4275)),ISNUMBER(SEARCH('💰 BÁO GIÁ'!$C$27,$B4275)))),1,0)</f>
        <v/>
      </c>
      <c r="O4275">
        <f>IF(N4275&gt;N(N4274),N4275,"")</f>
        <v/>
      </c>
    </row>
    <row r="4276">
      <c r="A4276">
        <f>IF('📋 MIỂNG TNC'!A252="","",'📋 MIỂNG TNC'!A252)</f>
        <v/>
      </c>
      <c r="B4276">
        <f>IF('📋 MIỂNG TNC'!A252="","",'📋 MIỂNG TNC'!P252)</f>
        <v/>
      </c>
      <c r="C4276">
        <f>IF('📋 MIỂNG TNC'!A252="","","Miểng")</f>
        <v/>
      </c>
      <c r="D4276">
        <f>IF('📋 MIỂNG TNC'!A252="","",'📋 MIỂNG TNC'!H252)</f>
        <v/>
      </c>
      <c r="E4276" s="37" t="e">
        <v>#VALUE!</v>
      </c>
      <c r="F4276" s="37">
        <f>IF('📋 MIỂNG TNC'!A252="","",'📋 MIỂNG TNC'!J252)</f>
        <v/>
      </c>
      <c r="G4276" s="37">
        <f>IF('📋 MIỂNG TNC'!A252="","",'📋 MIỂNG TNC'!K252)</f>
        <v/>
      </c>
      <c r="H4276">
        <f>IF('📋 MIỂNG TNC'!A252="","",'📋 MIỂNG TNC'!L252)</f>
        <v/>
      </c>
      <c r="I4276">
        <f>IF('📋 MIỂNG TNC'!A252="","",'📋 MIỂNG TNC'!M252)</f>
        <v/>
      </c>
      <c r="J4276">
        <f>IF('📋 MIỂNG TNC'!A252="","",'📋 MIỂNG TNC'!D252)</f>
        <v/>
      </c>
      <c r="L4276">
        <f>N(L4275)+IF(AND('🔎 TRA CỨU NHANH'!$C$2&lt;&gt;"",OR(ISNUMBER(SEARCH('🔎 TRA CỨU NHANH'!$C$2,$A4276)),ISNUMBER(SEARCH('🔎 TRA CỨU NHANH'!$C$2,$B4276)))),1,0)</f>
        <v/>
      </c>
      <c r="M4276">
        <f>IF(L4276&gt;N(L4275),L4276,"")</f>
        <v/>
      </c>
      <c r="N4276">
        <f>N(N4275)+IF(AND('💰 BÁO GIÁ'!$C$27&lt;&gt;"",OR(ISNUMBER(SEARCH('💰 BÁO GIÁ'!$C$27,$A4276)),ISNUMBER(SEARCH('💰 BÁO GIÁ'!$C$27,$B4276)))),1,0)</f>
        <v/>
      </c>
      <c r="O4276">
        <f>IF(N4276&gt;N(N4275),N4276,"")</f>
        <v/>
      </c>
    </row>
    <row r="4277">
      <c r="A4277">
        <f>IF('📋 MIỂNG TNC'!A253="","",'📋 MIỂNG TNC'!A253)</f>
        <v/>
      </c>
      <c r="B4277">
        <f>IF('📋 MIỂNG TNC'!A253="","",'📋 MIỂNG TNC'!P253)</f>
        <v/>
      </c>
      <c r="C4277">
        <f>IF('📋 MIỂNG TNC'!A253="","","Miểng")</f>
        <v/>
      </c>
      <c r="D4277">
        <f>IF('📋 MIỂNG TNC'!A253="","",'📋 MIỂNG TNC'!H253)</f>
        <v/>
      </c>
      <c r="E4277" s="37" t="e">
        <v>#VALUE!</v>
      </c>
      <c r="F4277" s="37">
        <f>IF('📋 MIỂNG TNC'!A253="","",'📋 MIỂNG TNC'!J253)</f>
        <v/>
      </c>
      <c r="G4277" s="37">
        <f>IF('📋 MIỂNG TNC'!A253="","",'📋 MIỂNG TNC'!K253)</f>
        <v/>
      </c>
      <c r="H4277">
        <f>IF('📋 MIỂNG TNC'!A253="","",'📋 MIỂNG TNC'!L253)</f>
        <v/>
      </c>
      <c r="I4277">
        <f>IF('📋 MIỂNG TNC'!A253="","",'📋 MIỂNG TNC'!M253)</f>
        <v/>
      </c>
      <c r="J4277">
        <f>IF('📋 MIỂNG TNC'!A253="","",'📋 MIỂNG TNC'!D253)</f>
        <v/>
      </c>
      <c r="L4277">
        <f>N(L4276)+IF(AND('🔎 TRA CỨU NHANH'!$C$2&lt;&gt;"",OR(ISNUMBER(SEARCH('🔎 TRA CỨU NHANH'!$C$2,$A4277)),ISNUMBER(SEARCH('🔎 TRA CỨU NHANH'!$C$2,$B4277)))),1,0)</f>
        <v/>
      </c>
      <c r="M4277">
        <f>IF(L4277&gt;N(L4276),L4277,"")</f>
        <v/>
      </c>
      <c r="N4277">
        <f>N(N4276)+IF(AND('💰 BÁO GIÁ'!$C$27&lt;&gt;"",OR(ISNUMBER(SEARCH('💰 BÁO GIÁ'!$C$27,$A4277)),ISNUMBER(SEARCH('💰 BÁO GIÁ'!$C$27,$B4277)))),1,0)</f>
        <v/>
      </c>
      <c r="O4277">
        <f>IF(N4277&gt;N(N4276),N4277,"")</f>
        <v/>
      </c>
    </row>
    <row r="4278">
      <c r="A4278">
        <f>IF('📋 MIỂNG TNC'!A254="","",'📋 MIỂNG TNC'!A254)</f>
        <v/>
      </c>
      <c r="B4278">
        <f>IF('📋 MIỂNG TNC'!A254="","",'📋 MIỂNG TNC'!P254)</f>
        <v/>
      </c>
      <c r="C4278">
        <f>IF('📋 MIỂNG TNC'!A254="","","Miểng")</f>
        <v/>
      </c>
      <c r="D4278">
        <f>IF('📋 MIỂNG TNC'!A254="","",'📋 MIỂNG TNC'!H254)</f>
        <v/>
      </c>
      <c r="E4278" s="37" t="e">
        <v>#VALUE!</v>
      </c>
      <c r="F4278" s="37">
        <f>IF('📋 MIỂNG TNC'!A254="","",'📋 MIỂNG TNC'!J254)</f>
        <v/>
      </c>
      <c r="G4278" s="37">
        <f>IF('📋 MIỂNG TNC'!A254="","",'📋 MIỂNG TNC'!K254)</f>
        <v/>
      </c>
      <c r="H4278">
        <f>IF('📋 MIỂNG TNC'!A254="","",'📋 MIỂNG TNC'!L254)</f>
        <v/>
      </c>
      <c r="I4278">
        <f>IF('📋 MIỂNG TNC'!A254="","",'📋 MIỂNG TNC'!M254)</f>
        <v/>
      </c>
      <c r="J4278">
        <f>IF('📋 MIỂNG TNC'!A254="","",'📋 MIỂNG TNC'!D254)</f>
        <v/>
      </c>
      <c r="L4278">
        <f>N(L4277)+IF(AND('🔎 TRA CỨU NHANH'!$C$2&lt;&gt;"",OR(ISNUMBER(SEARCH('🔎 TRA CỨU NHANH'!$C$2,$A4278)),ISNUMBER(SEARCH('🔎 TRA CỨU NHANH'!$C$2,$B4278)))),1,0)</f>
        <v/>
      </c>
      <c r="M4278">
        <f>IF(L4278&gt;N(L4277),L4278,"")</f>
        <v/>
      </c>
      <c r="N4278">
        <f>N(N4277)+IF(AND('💰 BÁO GIÁ'!$C$27&lt;&gt;"",OR(ISNUMBER(SEARCH('💰 BÁO GIÁ'!$C$27,$A4278)),ISNUMBER(SEARCH('💰 BÁO GIÁ'!$C$27,$B4278)))),1,0)</f>
        <v/>
      </c>
      <c r="O4278">
        <f>IF(N4278&gt;N(N4277),N4278,"")</f>
        <v/>
      </c>
    </row>
    <row r="4279">
      <c r="A4279">
        <f>IF('📋 MIỂNG TNC'!A255="","",'📋 MIỂNG TNC'!A255)</f>
        <v/>
      </c>
      <c r="B4279">
        <f>IF('📋 MIỂNG TNC'!A255="","",'📋 MIỂNG TNC'!P255)</f>
        <v/>
      </c>
      <c r="C4279">
        <f>IF('📋 MIỂNG TNC'!A255="","","Miểng")</f>
        <v/>
      </c>
      <c r="D4279">
        <f>IF('📋 MIỂNG TNC'!A255="","",'📋 MIỂNG TNC'!H255)</f>
        <v/>
      </c>
      <c r="E4279" s="37" t="e">
        <v>#VALUE!</v>
      </c>
      <c r="F4279" s="37">
        <f>IF('📋 MIỂNG TNC'!A255="","",'📋 MIỂNG TNC'!J255)</f>
        <v/>
      </c>
      <c r="G4279" s="37">
        <f>IF('📋 MIỂNG TNC'!A255="","",'📋 MIỂNG TNC'!K255)</f>
        <v/>
      </c>
      <c r="H4279">
        <f>IF('📋 MIỂNG TNC'!A255="","",'📋 MIỂNG TNC'!L255)</f>
        <v/>
      </c>
      <c r="I4279">
        <f>IF('📋 MIỂNG TNC'!A255="","",'📋 MIỂNG TNC'!M255)</f>
        <v/>
      </c>
      <c r="J4279">
        <f>IF('📋 MIỂNG TNC'!A255="","",'📋 MIỂNG TNC'!D255)</f>
        <v/>
      </c>
      <c r="L4279">
        <f>N(L4278)+IF(AND('🔎 TRA CỨU NHANH'!$C$2&lt;&gt;"",OR(ISNUMBER(SEARCH('🔎 TRA CỨU NHANH'!$C$2,$A4279)),ISNUMBER(SEARCH('🔎 TRA CỨU NHANH'!$C$2,$B4279)))),1,0)</f>
        <v/>
      </c>
      <c r="M4279">
        <f>IF(L4279&gt;N(L4278),L4279,"")</f>
        <v/>
      </c>
      <c r="N4279">
        <f>N(N4278)+IF(AND('💰 BÁO GIÁ'!$C$27&lt;&gt;"",OR(ISNUMBER(SEARCH('💰 BÁO GIÁ'!$C$27,$A4279)),ISNUMBER(SEARCH('💰 BÁO GIÁ'!$C$27,$B4279)))),1,0)</f>
        <v/>
      </c>
      <c r="O4279">
        <f>IF(N4279&gt;N(N4278),N4279,"")</f>
        <v/>
      </c>
    </row>
    <row r="4280">
      <c r="A4280">
        <f>IF('📋 MIỂNG TNC'!A256="","",'📋 MIỂNG TNC'!A256)</f>
        <v/>
      </c>
      <c r="B4280">
        <f>IF('📋 MIỂNG TNC'!A256="","",'📋 MIỂNG TNC'!P256)</f>
        <v/>
      </c>
      <c r="C4280">
        <f>IF('📋 MIỂNG TNC'!A256="","","Miểng")</f>
        <v/>
      </c>
      <c r="D4280">
        <f>IF('📋 MIỂNG TNC'!A256="","",'📋 MIỂNG TNC'!H256)</f>
        <v/>
      </c>
      <c r="E4280" s="37" t="e">
        <v>#VALUE!</v>
      </c>
      <c r="F4280" s="37">
        <f>IF('📋 MIỂNG TNC'!A256="","",'📋 MIỂNG TNC'!J256)</f>
        <v/>
      </c>
      <c r="G4280" s="37">
        <f>IF('📋 MIỂNG TNC'!A256="","",'📋 MIỂNG TNC'!K256)</f>
        <v/>
      </c>
      <c r="H4280">
        <f>IF('📋 MIỂNG TNC'!A256="","",'📋 MIỂNG TNC'!L256)</f>
        <v/>
      </c>
      <c r="I4280">
        <f>IF('📋 MIỂNG TNC'!A256="","",'📋 MIỂNG TNC'!M256)</f>
        <v/>
      </c>
      <c r="J4280">
        <f>IF('📋 MIỂNG TNC'!A256="","",'📋 MIỂNG TNC'!D256)</f>
        <v/>
      </c>
      <c r="L4280">
        <f>N(L4279)+IF(AND('🔎 TRA CỨU NHANH'!$C$2&lt;&gt;"",OR(ISNUMBER(SEARCH('🔎 TRA CỨU NHANH'!$C$2,$A4280)),ISNUMBER(SEARCH('🔎 TRA CỨU NHANH'!$C$2,$B4280)))),1,0)</f>
        <v/>
      </c>
      <c r="M4280">
        <f>IF(L4280&gt;N(L4279),L4280,"")</f>
        <v/>
      </c>
      <c r="N4280">
        <f>N(N4279)+IF(AND('💰 BÁO GIÁ'!$C$27&lt;&gt;"",OR(ISNUMBER(SEARCH('💰 BÁO GIÁ'!$C$27,$A4280)),ISNUMBER(SEARCH('💰 BÁO GIÁ'!$C$27,$B4280)))),1,0)</f>
        <v/>
      </c>
      <c r="O4280">
        <f>IF(N4280&gt;N(N4279),N4280,"")</f>
        <v/>
      </c>
    </row>
    <row r="4281">
      <c r="A4281">
        <f>IF('📋 MIỂNG TNC'!A257="","",'📋 MIỂNG TNC'!A257)</f>
        <v/>
      </c>
      <c r="B4281">
        <f>IF('📋 MIỂNG TNC'!A257="","",'📋 MIỂNG TNC'!P257)</f>
        <v/>
      </c>
      <c r="C4281">
        <f>IF('📋 MIỂNG TNC'!A257="","","Miểng")</f>
        <v/>
      </c>
      <c r="D4281">
        <f>IF('📋 MIỂNG TNC'!A257="","",'📋 MIỂNG TNC'!H257)</f>
        <v/>
      </c>
      <c r="E4281" s="37" t="e">
        <v>#VALUE!</v>
      </c>
      <c r="F4281" s="37">
        <f>IF('📋 MIỂNG TNC'!A257="","",'📋 MIỂNG TNC'!J257)</f>
        <v/>
      </c>
      <c r="G4281" s="37">
        <f>IF('📋 MIỂNG TNC'!A257="","",'📋 MIỂNG TNC'!K257)</f>
        <v/>
      </c>
      <c r="H4281">
        <f>IF('📋 MIỂNG TNC'!A257="","",'📋 MIỂNG TNC'!L257)</f>
        <v/>
      </c>
      <c r="I4281">
        <f>IF('📋 MIỂNG TNC'!A257="","",'📋 MIỂNG TNC'!M257)</f>
        <v/>
      </c>
      <c r="J4281">
        <f>IF('📋 MIỂNG TNC'!A257="","",'📋 MIỂNG TNC'!D257)</f>
        <v/>
      </c>
      <c r="L4281">
        <f>N(L4280)+IF(AND('🔎 TRA CỨU NHANH'!$C$2&lt;&gt;"",OR(ISNUMBER(SEARCH('🔎 TRA CỨU NHANH'!$C$2,$A4281)),ISNUMBER(SEARCH('🔎 TRA CỨU NHANH'!$C$2,$B4281)))),1,0)</f>
        <v/>
      </c>
      <c r="M4281">
        <f>IF(L4281&gt;N(L4280),L4281,"")</f>
        <v/>
      </c>
      <c r="N4281">
        <f>N(N4280)+IF(AND('💰 BÁO GIÁ'!$C$27&lt;&gt;"",OR(ISNUMBER(SEARCH('💰 BÁO GIÁ'!$C$27,$A4281)),ISNUMBER(SEARCH('💰 BÁO GIÁ'!$C$27,$B4281)))),1,0)</f>
        <v/>
      </c>
      <c r="O4281">
        <f>IF(N4281&gt;N(N4280),N4281,"")</f>
        <v/>
      </c>
    </row>
    <row r="4282">
      <c r="A4282">
        <f>IF('📋 MIỂNG TNC'!A258="","",'📋 MIỂNG TNC'!A258)</f>
        <v/>
      </c>
      <c r="B4282">
        <f>IF('📋 MIỂNG TNC'!A258="","",'📋 MIỂNG TNC'!P258)</f>
        <v/>
      </c>
      <c r="C4282">
        <f>IF('📋 MIỂNG TNC'!A258="","","Miểng")</f>
        <v/>
      </c>
      <c r="D4282">
        <f>IF('📋 MIỂNG TNC'!A258="","",'📋 MIỂNG TNC'!H258)</f>
        <v/>
      </c>
      <c r="E4282" s="37" t="e">
        <v>#VALUE!</v>
      </c>
      <c r="F4282" s="37">
        <f>IF('📋 MIỂNG TNC'!A258="","",'📋 MIỂNG TNC'!J258)</f>
        <v/>
      </c>
      <c r="G4282" s="37">
        <f>IF('📋 MIỂNG TNC'!A258="","",'📋 MIỂNG TNC'!K258)</f>
        <v/>
      </c>
      <c r="H4282">
        <f>IF('📋 MIỂNG TNC'!A258="","",'📋 MIỂNG TNC'!L258)</f>
        <v/>
      </c>
      <c r="I4282">
        <f>IF('📋 MIỂNG TNC'!A258="","",'📋 MIỂNG TNC'!M258)</f>
        <v/>
      </c>
      <c r="J4282">
        <f>IF('📋 MIỂNG TNC'!A258="","",'📋 MIỂNG TNC'!D258)</f>
        <v/>
      </c>
      <c r="L4282">
        <f>N(L4281)+IF(AND('🔎 TRA CỨU NHANH'!$C$2&lt;&gt;"",OR(ISNUMBER(SEARCH('🔎 TRA CỨU NHANH'!$C$2,$A4282)),ISNUMBER(SEARCH('🔎 TRA CỨU NHANH'!$C$2,$B4282)))),1,0)</f>
        <v/>
      </c>
      <c r="M4282">
        <f>IF(L4282&gt;N(L4281),L4282,"")</f>
        <v/>
      </c>
      <c r="N4282">
        <f>N(N4281)+IF(AND('💰 BÁO GIÁ'!$C$27&lt;&gt;"",OR(ISNUMBER(SEARCH('💰 BÁO GIÁ'!$C$27,$A4282)),ISNUMBER(SEARCH('💰 BÁO GIÁ'!$C$27,$B4282)))),1,0)</f>
        <v/>
      </c>
      <c r="O4282">
        <f>IF(N4282&gt;N(N4281),N4282,"")</f>
        <v/>
      </c>
    </row>
    <row r="4283">
      <c r="A4283">
        <f>IF('📋 MIỂNG TNC'!A259="","",'📋 MIỂNG TNC'!A259)</f>
        <v/>
      </c>
      <c r="B4283">
        <f>IF('📋 MIỂNG TNC'!A259="","",'📋 MIỂNG TNC'!P259)</f>
        <v/>
      </c>
      <c r="C4283">
        <f>IF('📋 MIỂNG TNC'!A259="","","Miểng")</f>
        <v/>
      </c>
      <c r="D4283">
        <f>IF('📋 MIỂNG TNC'!A259="","",'📋 MIỂNG TNC'!H259)</f>
        <v/>
      </c>
      <c r="E4283" s="37" t="e">
        <v>#VALUE!</v>
      </c>
      <c r="F4283" s="37">
        <f>IF('📋 MIỂNG TNC'!A259="","",'📋 MIỂNG TNC'!J259)</f>
        <v/>
      </c>
      <c r="G4283" s="37">
        <f>IF('📋 MIỂNG TNC'!A259="","",'📋 MIỂNG TNC'!K259)</f>
        <v/>
      </c>
      <c r="H4283">
        <f>IF('📋 MIỂNG TNC'!A259="","",'📋 MIỂNG TNC'!L259)</f>
        <v/>
      </c>
      <c r="I4283">
        <f>IF('📋 MIỂNG TNC'!A259="","",'📋 MIỂNG TNC'!M259)</f>
        <v/>
      </c>
      <c r="J4283">
        <f>IF('📋 MIỂNG TNC'!A259="","",'📋 MIỂNG TNC'!D259)</f>
        <v/>
      </c>
      <c r="L4283">
        <f>N(L4282)+IF(AND('🔎 TRA CỨU NHANH'!$C$2&lt;&gt;"",OR(ISNUMBER(SEARCH('🔎 TRA CỨU NHANH'!$C$2,$A4283)),ISNUMBER(SEARCH('🔎 TRA CỨU NHANH'!$C$2,$B4283)))),1,0)</f>
        <v/>
      </c>
      <c r="M4283">
        <f>IF(L4283&gt;N(L4282),L4283,"")</f>
        <v/>
      </c>
      <c r="N4283">
        <f>N(N4282)+IF(AND('💰 BÁO GIÁ'!$C$27&lt;&gt;"",OR(ISNUMBER(SEARCH('💰 BÁO GIÁ'!$C$27,$A4283)),ISNUMBER(SEARCH('💰 BÁO GIÁ'!$C$27,$B4283)))),1,0)</f>
        <v/>
      </c>
      <c r="O4283">
        <f>IF(N4283&gt;N(N4282),N4283,"")</f>
        <v/>
      </c>
    </row>
    <row r="4284">
      <c r="A4284">
        <f>IF('📋 MIỂNG TNC'!A260="","",'📋 MIỂNG TNC'!A260)</f>
        <v/>
      </c>
      <c r="B4284">
        <f>IF('📋 MIỂNG TNC'!A260="","",'📋 MIỂNG TNC'!P260)</f>
        <v/>
      </c>
      <c r="C4284">
        <f>IF('📋 MIỂNG TNC'!A260="","","Miểng")</f>
        <v/>
      </c>
      <c r="D4284">
        <f>IF('📋 MIỂNG TNC'!A260="","",'📋 MIỂNG TNC'!H260)</f>
        <v/>
      </c>
      <c r="E4284" s="37" t="e">
        <v>#VALUE!</v>
      </c>
      <c r="F4284" s="37">
        <f>IF('📋 MIỂNG TNC'!A260="","",'📋 MIỂNG TNC'!J260)</f>
        <v/>
      </c>
      <c r="G4284" s="37">
        <f>IF('📋 MIỂNG TNC'!A260="","",'📋 MIỂNG TNC'!K260)</f>
        <v/>
      </c>
      <c r="H4284">
        <f>IF('📋 MIỂNG TNC'!A260="","",'📋 MIỂNG TNC'!L260)</f>
        <v/>
      </c>
      <c r="I4284">
        <f>IF('📋 MIỂNG TNC'!A260="","",'📋 MIỂNG TNC'!M260)</f>
        <v/>
      </c>
      <c r="J4284">
        <f>IF('📋 MIỂNG TNC'!A260="","",'📋 MIỂNG TNC'!D260)</f>
        <v/>
      </c>
      <c r="L4284">
        <f>N(L4283)+IF(AND('🔎 TRA CỨU NHANH'!$C$2&lt;&gt;"",OR(ISNUMBER(SEARCH('🔎 TRA CỨU NHANH'!$C$2,$A4284)),ISNUMBER(SEARCH('🔎 TRA CỨU NHANH'!$C$2,$B4284)))),1,0)</f>
        <v/>
      </c>
      <c r="M4284">
        <f>IF(L4284&gt;N(L4283),L4284,"")</f>
        <v/>
      </c>
      <c r="N4284">
        <f>N(N4283)+IF(AND('💰 BÁO GIÁ'!$C$27&lt;&gt;"",OR(ISNUMBER(SEARCH('💰 BÁO GIÁ'!$C$27,$A4284)),ISNUMBER(SEARCH('💰 BÁO GIÁ'!$C$27,$B4284)))),1,0)</f>
        <v/>
      </c>
      <c r="O4284">
        <f>IF(N4284&gt;N(N4283),N4284,"")</f>
        <v/>
      </c>
    </row>
    <row r="4285">
      <c r="A4285">
        <f>IF('📋 MIỂNG TNC'!A261="","",'📋 MIỂNG TNC'!A261)</f>
        <v/>
      </c>
      <c r="B4285">
        <f>IF('📋 MIỂNG TNC'!A261="","",'📋 MIỂNG TNC'!P261)</f>
        <v/>
      </c>
      <c r="C4285">
        <f>IF('📋 MIỂNG TNC'!A261="","","Miểng")</f>
        <v/>
      </c>
      <c r="D4285">
        <f>IF('📋 MIỂNG TNC'!A261="","",'📋 MIỂNG TNC'!H261)</f>
        <v/>
      </c>
      <c r="E4285" s="37" t="e">
        <v>#VALUE!</v>
      </c>
      <c r="F4285" s="37">
        <f>IF('📋 MIỂNG TNC'!A261="","",'📋 MIỂNG TNC'!J261)</f>
        <v/>
      </c>
      <c r="G4285" s="37">
        <f>IF('📋 MIỂNG TNC'!A261="","",'📋 MIỂNG TNC'!K261)</f>
        <v/>
      </c>
      <c r="H4285">
        <f>IF('📋 MIỂNG TNC'!A261="","",'📋 MIỂNG TNC'!L261)</f>
        <v/>
      </c>
      <c r="I4285">
        <f>IF('📋 MIỂNG TNC'!A261="","",'📋 MIỂNG TNC'!M261)</f>
        <v/>
      </c>
      <c r="J4285">
        <f>IF('📋 MIỂNG TNC'!A261="","",'📋 MIỂNG TNC'!D261)</f>
        <v/>
      </c>
      <c r="L4285">
        <f>N(L4284)+IF(AND('🔎 TRA CỨU NHANH'!$C$2&lt;&gt;"",OR(ISNUMBER(SEARCH('🔎 TRA CỨU NHANH'!$C$2,$A4285)),ISNUMBER(SEARCH('🔎 TRA CỨU NHANH'!$C$2,$B4285)))),1,0)</f>
        <v/>
      </c>
      <c r="M4285">
        <f>IF(L4285&gt;N(L4284),L4285,"")</f>
        <v/>
      </c>
      <c r="N4285">
        <f>N(N4284)+IF(AND('💰 BÁO GIÁ'!$C$27&lt;&gt;"",OR(ISNUMBER(SEARCH('💰 BÁO GIÁ'!$C$27,$A4285)),ISNUMBER(SEARCH('💰 BÁO GIÁ'!$C$27,$B4285)))),1,0)</f>
        <v/>
      </c>
      <c r="O4285">
        <f>IF(N4285&gt;N(N4284),N4285,"")</f>
        <v/>
      </c>
    </row>
    <row r="4286">
      <c r="A4286">
        <f>IF('📋 MIỂNG TNC'!A262="","",'📋 MIỂNG TNC'!A262)</f>
        <v/>
      </c>
      <c r="B4286">
        <f>IF('📋 MIỂNG TNC'!A262="","",'📋 MIỂNG TNC'!P262)</f>
        <v/>
      </c>
      <c r="C4286">
        <f>IF('📋 MIỂNG TNC'!A262="","","Miểng")</f>
        <v/>
      </c>
      <c r="D4286">
        <f>IF('📋 MIỂNG TNC'!A262="","",'📋 MIỂNG TNC'!H262)</f>
        <v/>
      </c>
      <c r="E4286" s="37" t="e">
        <v>#VALUE!</v>
      </c>
      <c r="F4286" s="37">
        <f>IF('📋 MIỂNG TNC'!A262="","",'📋 MIỂNG TNC'!J262)</f>
        <v/>
      </c>
      <c r="G4286" s="37">
        <f>IF('📋 MIỂNG TNC'!A262="","",'📋 MIỂNG TNC'!K262)</f>
        <v/>
      </c>
      <c r="H4286">
        <f>IF('📋 MIỂNG TNC'!A262="","",'📋 MIỂNG TNC'!L262)</f>
        <v/>
      </c>
      <c r="I4286">
        <f>IF('📋 MIỂNG TNC'!A262="","",'📋 MIỂNG TNC'!M262)</f>
        <v/>
      </c>
      <c r="J4286">
        <f>IF('📋 MIỂNG TNC'!A262="","",'📋 MIỂNG TNC'!D262)</f>
        <v/>
      </c>
      <c r="L4286">
        <f>N(L4285)+IF(AND('🔎 TRA CỨU NHANH'!$C$2&lt;&gt;"",OR(ISNUMBER(SEARCH('🔎 TRA CỨU NHANH'!$C$2,$A4286)),ISNUMBER(SEARCH('🔎 TRA CỨU NHANH'!$C$2,$B4286)))),1,0)</f>
        <v/>
      </c>
      <c r="M4286">
        <f>IF(L4286&gt;N(L4285),L4286,"")</f>
        <v/>
      </c>
      <c r="N4286">
        <f>N(N4285)+IF(AND('💰 BÁO GIÁ'!$C$27&lt;&gt;"",OR(ISNUMBER(SEARCH('💰 BÁO GIÁ'!$C$27,$A4286)),ISNUMBER(SEARCH('💰 BÁO GIÁ'!$C$27,$B4286)))),1,0)</f>
        <v/>
      </c>
      <c r="O4286">
        <f>IF(N4286&gt;N(N4285),N4286,"")</f>
        <v/>
      </c>
    </row>
    <row r="4287">
      <c r="A4287">
        <f>IF('📋 MIỂNG TNC'!A263="","",'📋 MIỂNG TNC'!A263)</f>
        <v/>
      </c>
      <c r="B4287">
        <f>IF('📋 MIỂNG TNC'!A263="","",'📋 MIỂNG TNC'!P263)</f>
        <v/>
      </c>
      <c r="C4287">
        <f>IF('📋 MIỂNG TNC'!A263="","","Miểng")</f>
        <v/>
      </c>
      <c r="D4287">
        <f>IF('📋 MIỂNG TNC'!A263="","",'📋 MIỂNG TNC'!H263)</f>
        <v/>
      </c>
      <c r="E4287" s="37" t="e">
        <v>#VALUE!</v>
      </c>
      <c r="F4287" s="37">
        <f>IF('📋 MIỂNG TNC'!A263="","",'📋 MIỂNG TNC'!J263)</f>
        <v/>
      </c>
      <c r="G4287" s="37">
        <f>IF('📋 MIỂNG TNC'!A263="","",'📋 MIỂNG TNC'!K263)</f>
        <v/>
      </c>
      <c r="H4287">
        <f>IF('📋 MIỂNG TNC'!A263="","",'📋 MIỂNG TNC'!L263)</f>
        <v/>
      </c>
      <c r="I4287">
        <f>IF('📋 MIỂNG TNC'!A263="","",'📋 MIỂNG TNC'!M263)</f>
        <v/>
      </c>
      <c r="J4287">
        <f>IF('📋 MIỂNG TNC'!A263="","",'📋 MIỂNG TNC'!D263)</f>
        <v/>
      </c>
      <c r="L4287">
        <f>N(L4286)+IF(AND('🔎 TRA CỨU NHANH'!$C$2&lt;&gt;"",OR(ISNUMBER(SEARCH('🔎 TRA CỨU NHANH'!$C$2,$A4287)),ISNUMBER(SEARCH('🔎 TRA CỨU NHANH'!$C$2,$B4287)))),1,0)</f>
        <v/>
      </c>
      <c r="M4287">
        <f>IF(L4287&gt;N(L4286),L4287,"")</f>
        <v/>
      </c>
      <c r="N4287">
        <f>N(N4286)+IF(AND('💰 BÁO GIÁ'!$C$27&lt;&gt;"",OR(ISNUMBER(SEARCH('💰 BÁO GIÁ'!$C$27,$A4287)),ISNUMBER(SEARCH('💰 BÁO GIÁ'!$C$27,$B4287)))),1,0)</f>
        <v/>
      </c>
      <c r="O4287">
        <f>IF(N4287&gt;N(N4286),N4287,"")</f>
        <v/>
      </c>
    </row>
    <row r="4288">
      <c r="A4288">
        <f>IF('📋 MIỂNG TNC'!A264="","",'📋 MIỂNG TNC'!A264)</f>
        <v/>
      </c>
      <c r="B4288">
        <f>IF('📋 MIỂNG TNC'!A264="","",'📋 MIỂNG TNC'!P264)</f>
        <v/>
      </c>
      <c r="C4288">
        <f>IF('📋 MIỂNG TNC'!A264="","","Miểng")</f>
        <v/>
      </c>
      <c r="D4288">
        <f>IF('📋 MIỂNG TNC'!A264="","",'📋 MIỂNG TNC'!H264)</f>
        <v/>
      </c>
      <c r="E4288" s="37" t="e">
        <v>#VALUE!</v>
      </c>
      <c r="F4288" s="37">
        <f>IF('📋 MIỂNG TNC'!A264="","",'📋 MIỂNG TNC'!J264)</f>
        <v/>
      </c>
      <c r="G4288" s="37">
        <f>IF('📋 MIỂNG TNC'!A264="","",'📋 MIỂNG TNC'!K264)</f>
        <v/>
      </c>
      <c r="H4288">
        <f>IF('📋 MIỂNG TNC'!A264="","",'📋 MIỂNG TNC'!L264)</f>
        <v/>
      </c>
      <c r="I4288">
        <f>IF('📋 MIỂNG TNC'!A264="","",'📋 MIỂNG TNC'!M264)</f>
        <v/>
      </c>
      <c r="J4288">
        <f>IF('📋 MIỂNG TNC'!A264="","",'📋 MIỂNG TNC'!D264)</f>
        <v/>
      </c>
      <c r="L4288">
        <f>N(L4287)+IF(AND('🔎 TRA CỨU NHANH'!$C$2&lt;&gt;"",OR(ISNUMBER(SEARCH('🔎 TRA CỨU NHANH'!$C$2,$A4288)),ISNUMBER(SEARCH('🔎 TRA CỨU NHANH'!$C$2,$B4288)))),1,0)</f>
        <v/>
      </c>
      <c r="M4288">
        <f>IF(L4288&gt;N(L4287),L4288,"")</f>
        <v/>
      </c>
      <c r="N4288">
        <f>N(N4287)+IF(AND('💰 BÁO GIÁ'!$C$27&lt;&gt;"",OR(ISNUMBER(SEARCH('💰 BÁO GIÁ'!$C$27,$A4288)),ISNUMBER(SEARCH('💰 BÁO GIÁ'!$C$27,$B4288)))),1,0)</f>
        <v/>
      </c>
      <c r="O4288">
        <f>IF(N4288&gt;N(N4287),N4288,"")</f>
        <v/>
      </c>
    </row>
    <row r="4289">
      <c r="A4289">
        <f>IF('📋 MIỂNG TNC'!A265="","",'📋 MIỂNG TNC'!A265)</f>
        <v/>
      </c>
      <c r="B4289">
        <f>IF('📋 MIỂNG TNC'!A265="","",'📋 MIỂNG TNC'!P265)</f>
        <v/>
      </c>
      <c r="C4289">
        <f>IF('📋 MIỂNG TNC'!A265="","","Miểng")</f>
        <v/>
      </c>
      <c r="D4289">
        <f>IF('📋 MIỂNG TNC'!A265="","",'📋 MIỂNG TNC'!H265)</f>
        <v/>
      </c>
      <c r="E4289" s="37" t="e">
        <v>#VALUE!</v>
      </c>
      <c r="F4289" s="37">
        <f>IF('📋 MIỂNG TNC'!A265="","",'📋 MIỂNG TNC'!J265)</f>
        <v/>
      </c>
      <c r="G4289" s="37">
        <f>IF('📋 MIỂNG TNC'!A265="","",'📋 MIỂNG TNC'!K265)</f>
        <v/>
      </c>
      <c r="H4289">
        <f>IF('📋 MIỂNG TNC'!A265="","",'📋 MIỂNG TNC'!L265)</f>
        <v/>
      </c>
      <c r="I4289">
        <f>IF('📋 MIỂNG TNC'!A265="","",'📋 MIỂNG TNC'!M265)</f>
        <v/>
      </c>
      <c r="J4289">
        <f>IF('📋 MIỂNG TNC'!A265="","",'📋 MIỂNG TNC'!D265)</f>
        <v/>
      </c>
      <c r="L4289">
        <f>N(L4288)+IF(AND('🔎 TRA CỨU NHANH'!$C$2&lt;&gt;"",OR(ISNUMBER(SEARCH('🔎 TRA CỨU NHANH'!$C$2,$A4289)),ISNUMBER(SEARCH('🔎 TRA CỨU NHANH'!$C$2,$B4289)))),1,0)</f>
        <v/>
      </c>
      <c r="M4289">
        <f>IF(L4289&gt;N(L4288),L4289,"")</f>
        <v/>
      </c>
      <c r="N4289">
        <f>N(N4288)+IF(AND('💰 BÁO GIÁ'!$C$27&lt;&gt;"",OR(ISNUMBER(SEARCH('💰 BÁO GIÁ'!$C$27,$A4289)),ISNUMBER(SEARCH('💰 BÁO GIÁ'!$C$27,$B4289)))),1,0)</f>
        <v/>
      </c>
      <c r="O4289">
        <f>IF(N4289&gt;N(N4288),N4289,"")</f>
        <v/>
      </c>
    </row>
    <row r="4290">
      <c r="A4290">
        <f>IF('📋 MIỂNG TNC'!A266="","",'📋 MIỂNG TNC'!A266)</f>
        <v/>
      </c>
      <c r="B4290">
        <f>IF('📋 MIỂNG TNC'!A266="","",'📋 MIỂNG TNC'!P266)</f>
        <v/>
      </c>
      <c r="C4290">
        <f>IF('📋 MIỂNG TNC'!A266="","","Miểng")</f>
        <v/>
      </c>
      <c r="D4290">
        <f>IF('📋 MIỂNG TNC'!A266="","",'📋 MIỂNG TNC'!H266)</f>
        <v/>
      </c>
      <c r="E4290" s="37" t="e">
        <v>#VALUE!</v>
      </c>
      <c r="F4290" s="37">
        <f>IF('📋 MIỂNG TNC'!A266="","",'📋 MIỂNG TNC'!J266)</f>
        <v/>
      </c>
      <c r="G4290" s="37">
        <f>IF('📋 MIỂNG TNC'!A266="","",'📋 MIỂNG TNC'!K266)</f>
        <v/>
      </c>
      <c r="H4290" s="37">
        <f>IF('📋 MIỂNG TNC'!A266="","",'📋 MIỂNG TNC'!L266)</f>
        <v/>
      </c>
      <c r="I4290">
        <f>IF('📋 MIỂNG TNC'!A266="","",'📋 MIỂNG TNC'!M266)</f>
        <v/>
      </c>
      <c r="J4290">
        <f>IF('📋 MIỂNG TNC'!A266="","",'📋 MIỂNG TNC'!D266)</f>
        <v/>
      </c>
      <c r="L4290">
        <f>N(L4289)+IF(AND('🔎 TRA CỨU NHANH'!$C$2&lt;&gt;"",OR(ISNUMBER(SEARCH('🔎 TRA CỨU NHANH'!$C$2,$A4290)),ISNUMBER(SEARCH('🔎 TRA CỨU NHANH'!$C$2,$B4290)))),1,0)</f>
        <v/>
      </c>
      <c r="M4290">
        <f>IF(L4290&gt;N(L4289),L4290,"")</f>
        <v/>
      </c>
      <c r="N4290">
        <f>N(N4289)+IF(AND('💰 BÁO GIÁ'!$C$27&lt;&gt;"",OR(ISNUMBER(SEARCH('💰 BÁO GIÁ'!$C$27,$A4290)),ISNUMBER(SEARCH('💰 BÁO GIÁ'!$C$27,$B4290)))),1,0)</f>
        <v/>
      </c>
      <c r="O4290">
        <f>IF(N4290&gt;N(N4289),N4290,"")</f>
        <v/>
      </c>
    </row>
    <row r="4291">
      <c r="A4291">
        <f>IF('📋 MIỂNG TNC'!A267="","",'📋 MIỂNG TNC'!A267)</f>
        <v/>
      </c>
      <c r="B4291">
        <f>IF('📋 MIỂNG TNC'!A267="","",'📋 MIỂNG TNC'!P267)</f>
        <v/>
      </c>
      <c r="C4291">
        <f>IF('📋 MIỂNG TNC'!A267="","","Miểng")</f>
        <v/>
      </c>
      <c r="D4291">
        <f>IF('📋 MIỂNG TNC'!A267="","",'📋 MIỂNG TNC'!H267)</f>
        <v/>
      </c>
      <c r="E4291" s="37" t="e">
        <v>#VALUE!</v>
      </c>
      <c r="F4291" s="37">
        <f>IF('📋 MIỂNG TNC'!A267="","",'📋 MIỂNG TNC'!J267)</f>
        <v/>
      </c>
      <c r="G4291" s="37">
        <f>IF('📋 MIỂNG TNC'!A267="","",'📋 MIỂNG TNC'!K267)</f>
        <v/>
      </c>
      <c r="H4291">
        <f>IF('📋 MIỂNG TNC'!A267="","",'📋 MIỂNG TNC'!L267)</f>
        <v/>
      </c>
      <c r="I4291">
        <f>IF('📋 MIỂNG TNC'!A267="","",'📋 MIỂNG TNC'!M267)</f>
        <v/>
      </c>
      <c r="J4291">
        <f>IF('📋 MIỂNG TNC'!A267="","",'📋 MIỂNG TNC'!D267)</f>
        <v/>
      </c>
      <c r="L4291">
        <f>N(L4290)+IF(AND('🔎 TRA CỨU NHANH'!$C$2&lt;&gt;"",OR(ISNUMBER(SEARCH('🔎 TRA CỨU NHANH'!$C$2,$A4291)),ISNUMBER(SEARCH('🔎 TRA CỨU NHANH'!$C$2,$B4291)))),1,0)</f>
        <v/>
      </c>
      <c r="M4291">
        <f>IF(L4291&gt;N(L4290),L4291,"")</f>
        <v/>
      </c>
      <c r="N4291">
        <f>N(N4290)+IF(AND('💰 BÁO GIÁ'!$C$27&lt;&gt;"",OR(ISNUMBER(SEARCH('💰 BÁO GIÁ'!$C$27,$A4291)),ISNUMBER(SEARCH('💰 BÁO GIÁ'!$C$27,$B4291)))),1,0)</f>
        <v/>
      </c>
      <c r="O4291">
        <f>IF(N4291&gt;N(N4290),N4291,"")</f>
        <v/>
      </c>
    </row>
    <row r="4292">
      <c r="A4292">
        <f>IF('📋 MIỂNG TNC'!A268="","",'📋 MIỂNG TNC'!A268)</f>
        <v/>
      </c>
      <c r="B4292">
        <f>IF('📋 MIỂNG TNC'!A268="","",'📋 MIỂNG TNC'!P268)</f>
        <v/>
      </c>
      <c r="C4292">
        <f>IF('📋 MIỂNG TNC'!A268="","","Miểng")</f>
        <v/>
      </c>
      <c r="D4292">
        <f>IF('📋 MIỂNG TNC'!A268="","",'📋 MIỂNG TNC'!H268)</f>
        <v/>
      </c>
      <c r="E4292" s="37" t="e">
        <v>#VALUE!</v>
      </c>
      <c r="F4292" s="37">
        <f>IF('📋 MIỂNG TNC'!A268="","",'📋 MIỂNG TNC'!J268)</f>
        <v/>
      </c>
      <c r="G4292" s="37">
        <f>IF('📋 MIỂNG TNC'!A268="","",'📋 MIỂNG TNC'!K268)</f>
        <v/>
      </c>
      <c r="H4292">
        <f>IF('📋 MIỂNG TNC'!A268="","",'📋 MIỂNG TNC'!L268)</f>
        <v/>
      </c>
      <c r="I4292">
        <f>IF('📋 MIỂNG TNC'!A268="","",'📋 MIỂNG TNC'!M268)</f>
        <v/>
      </c>
      <c r="J4292">
        <f>IF('📋 MIỂNG TNC'!A268="","",'📋 MIỂNG TNC'!D268)</f>
        <v/>
      </c>
      <c r="L4292">
        <f>N(L4291)+IF(AND('🔎 TRA CỨU NHANH'!$C$2&lt;&gt;"",OR(ISNUMBER(SEARCH('🔎 TRA CỨU NHANH'!$C$2,$A4292)),ISNUMBER(SEARCH('🔎 TRA CỨU NHANH'!$C$2,$B4292)))),1,0)</f>
        <v/>
      </c>
      <c r="M4292">
        <f>IF(L4292&gt;N(L4291),L4292,"")</f>
        <v/>
      </c>
      <c r="N4292">
        <f>N(N4291)+IF(AND('💰 BÁO GIÁ'!$C$27&lt;&gt;"",OR(ISNUMBER(SEARCH('💰 BÁO GIÁ'!$C$27,$A4292)),ISNUMBER(SEARCH('💰 BÁO GIÁ'!$C$27,$B4292)))),1,0)</f>
        <v/>
      </c>
      <c r="O4292">
        <f>IF(N4292&gt;N(N4291),N4292,"")</f>
        <v/>
      </c>
    </row>
    <row r="4293">
      <c r="A4293">
        <f>IF('📋 MIỂNG TNC'!A269="","",'📋 MIỂNG TNC'!A269)</f>
        <v/>
      </c>
      <c r="B4293">
        <f>IF('📋 MIỂNG TNC'!A269="","",'📋 MIỂNG TNC'!P269)</f>
        <v/>
      </c>
      <c r="C4293">
        <f>IF('📋 MIỂNG TNC'!A269="","","Miểng")</f>
        <v/>
      </c>
      <c r="D4293">
        <f>IF('📋 MIỂNG TNC'!A269="","",'📋 MIỂNG TNC'!H269)</f>
        <v/>
      </c>
      <c r="E4293" s="37" t="e">
        <v>#VALUE!</v>
      </c>
      <c r="F4293" s="37">
        <f>IF('📋 MIỂNG TNC'!A269="","",'📋 MIỂNG TNC'!J269)</f>
        <v/>
      </c>
      <c r="G4293" s="37">
        <f>IF('📋 MIỂNG TNC'!A269="","",'📋 MIỂNG TNC'!K269)</f>
        <v/>
      </c>
      <c r="H4293">
        <f>IF('📋 MIỂNG TNC'!A269="","",'📋 MIỂNG TNC'!L269)</f>
        <v/>
      </c>
      <c r="I4293">
        <f>IF('📋 MIỂNG TNC'!A269="","",'📋 MIỂNG TNC'!M269)</f>
        <v/>
      </c>
      <c r="J4293">
        <f>IF('📋 MIỂNG TNC'!A269="","",'📋 MIỂNG TNC'!D269)</f>
        <v/>
      </c>
      <c r="L4293">
        <f>N(L4292)+IF(AND('🔎 TRA CỨU NHANH'!$C$2&lt;&gt;"",OR(ISNUMBER(SEARCH('🔎 TRA CỨU NHANH'!$C$2,$A4293)),ISNUMBER(SEARCH('🔎 TRA CỨU NHANH'!$C$2,$B4293)))),1,0)</f>
        <v/>
      </c>
      <c r="M4293">
        <f>IF(L4293&gt;N(L4292),L4293,"")</f>
        <v/>
      </c>
      <c r="N4293">
        <f>N(N4292)+IF(AND('💰 BÁO GIÁ'!$C$27&lt;&gt;"",OR(ISNUMBER(SEARCH('💰 BÁO GIÁ'!$C$27,$A4293)),ISNUMBER(SEARCH('💰 BÁO GIÁ'!$C$27,$B4293)))),1,0)</f>
        <v/>
      </c>
      <c r="O4293">
        <f>IF(N4293&gt;N(N4292),N4293,"")</f>
        <v/>
      </c>
    </row>
    <row r="4294">
      <c r="A4294">
        <f>IF('📋 MIỂNG TNC'!A270="","",'📋 MIỂNG TNC'!A270)</f>
        <v/>
      </c>
      <c r="B4294">
        <f>IF('📋 MIỂNG TNC'!A270="","",'📋 MIỂNG TNC'!P270)</f>
        <v/>
      </c>
      <c r="C4294">
        <f>IF('📋 MIỂNG TNC'!A270="","","Miểng")</f>
        <v/>
      </c>
      <c r="D4294">
        <f>IF('📋 MIỂNG TNC'!A270="","",'📋 MIỂNG TNC'!H270)</f>
        <v/>
      </c>
      <c r="E4294" s="37" t="e">
        <v>#VALUE!</v>
      </c>
      <c r="F4294" s="37">
        <f>IF('📋 MIỂNG TNC'!A270="","",'📋 MIỂNG TNC'!J270)</f>
        <v/>
      </c>
      <c r="G4294" s="37">
        <f>IF('📋 MIỂNG TNC'!A270="","",'📋 MIỂNG TNC'!K270)</f>
        <v/>
      </c>
      <c r="H4294">
        <f>IF('📋 MIỂNG TNC'!A270="","",'📋 MIỂNG TNC'!L270)</f>
        <v/>
      </c>
      <c r="I4294">
        <f>IF('📋 MIỂNG TNC'!A270="","",'📋 MIỂNG TNC'!M270)</f>
        <v/>
      </c>
      <c r="J4294">
        <f>IF('📋 MIỂNG TNC'!A270="","",'📋 MIỂNG TNC'!D270)</f>
        <v/>
      </c>
      <c r="L4294">
        <f>N(L4293)+IF(AND('🔎 TRA CỨU NHANH'!$C$2&lt;&gt;"",OR(ISNUMBER(SEARCH('🔎 TRA CỨU NHANH'!$C$2,$A4294)),ISNUMBER(SEARCH('🔎 TRA CỨU NHANH'!$C$2,$B4294)))),1,0)</f>
        <v/>
      </c>
      <c r="M4294">
        <f>IF(L4294&gt;N(L4293),L4294,"")</f>
        <v/>
      </c>
      <c r="N4294">
        <f>N(N4293)+IF(AND('💰 BÁO GIÁ'!$C$27&lt;&gt;"",OR(ISNUMBER(SEARCH('💰 BÁO GIÁ'!$C$27,$A4294)),ISNUMBER(SEARCH('💰 BÁO GIÁ'!$C$27,$B4294)))),1,0)</f>
        <v/>
      </c>
      <c r="O4294">
        <f>IF(N4294&gt;N(N4293),N4294,"")</f>
        <v/>
      </c>
    </row>
    <row r="4295">
      <c r="A4295">
        <f>IF('📋 MIỂNG TNC'!A271="","",'📋 MIỂNG TNC'!A271)</f>
        <v/>
      </c>
      <c r="B4295">
        <f>IF('📋 MIỂNG TNC'!A271="","",'📋 MIỂNG TNC'!P271)</f>
        <v/>
      </c>
      <c r="C4295">
        <f>IF('📋 MIỂNG TNC'!A271="","","Miểng")</f>
        <v/>
      </c>
      <c r="D4295">
        <f>IF('📋 MIỂNG TNC'!A271="","",'📋 MIỂNG TNC'!H271)</f>
        <v/>
      </c>
      <c r="E4295" s="37" t="e">
        <v>#VALUE!</v>
      </c>
      <c r="F4295" s="37">
        <f>IF('📋 MIỂNG TNC'!A271="","",'📋 MIỂNG TNC'!J271)</f>
        <v/>
      </c>
      <c r="G4295" s="37">
        <f>IF('📋 MIỂNG TNC'!A271="","",'📋 MIỂNG TNC'!K271)</f>
        <v/>
      </c>
      <c r="H4295">
        <f>IF('📋 MIỂNG TNC'!A271="","",'📋 MIỂNG TNC'!L271)</f>
        <v/>
      </c>
      <c r="I4295">
        <f>IF('📋 MIỂNG TNC'!A271="","",'📋 MIỂNG TNC'!M271)</f>
        <v/>
      </c>
      <c r="J4295">
        <f>IF('📋 MIỂNG TNC'!A271="","",'📋 MIỂNG TNC'!D271)</f>
        <v/>
      </c>
      <c r="L4295">
        <f>N(L4294)+IF(AND('🔎 TRA CỨU NHANH'!$C$2&lt;&gt;"",OR(ISNUMBER(SEARCH('🔎 TRA CỨU NHANH'!$C$2,$A4295)),ISNUMBER(SEARCH('🔎 TRA CỨU NHANH'!$C$2,$B4295)))),1,0)</f>
        <v/>
      </c>
      <c r="M4295">
        <f>IF(L4295&gt;N(L4294),L4295,"")</f>
        <v/>
      </c>
      <c r="N4295">
        <f>N(N4294)+IF(AND('💰 BÁO GIÁ'!$C$27&lt;&gt;"",OR(ISNUMBER(SEARCH('💰 BÁO GIÁ'!$C$27,$A4295)),ISNUMBER(SEARCH('💰 BÁO GIÁ'!$C$27,$B4295)))),1,0)</f>
        <v/>
      </c>
      <c r="O4295">
        <f>IF(N4295&gt;N(N4294),N4295,"")</f>
        <v/>
      </c>
    </row>
    <row r="4296">
      <c r="A4296">
        <f>IF('📋 MIỂNG TNC'!A272="","",'📋 MIỂNG TNC'!A272)</f>
        <v/>
      </c>
      <c r="B4296">
        <f>IF('📋 MIỂNG TNC'!A272="","",'📋 MIỂNG TNC'!P272)</f>
        <v/>
      </c>
      <c r="C4296">
        <f>IF('📋 MIỂNG TNC'!A272="","","Miểng")</f>
        <v/>
      </c>
      <c r="D4296">
        <f>IF('📋 MIỂNG TNC'!A272="","",'📋 MIỂNG TNC'!H272)</f>
        <v/>
      </c>
      <c r="E4296" s="37" t="e">
        <v>#VALUE!</v>
      </c>
      <c r="F4296" s="37">
        <f>IF('📋 MIỂNG TNC'!A272="","",'📋 MIỂNG TNC'!J272)</f>
        <v/>
      </c>
      <c r="G4296" s="37">
        <f>IF('📋 MIỂNG TNC'!A272="","",'📋 MIỂNG TNC'!K272)</f>
        <v/>
      </c>
      <c r="H4296" s="37">
        <f>IF('📋 MIỂNG TNC'!A272="","",'📋 MIỂNG TNC'!L272)</f>
        <v/>
      </c>
      <c r="I4296">
        <f>IF('📋 MIỂNG TNC'!A272="","",'📋 MIỂNG TNC'!M272)</f>
        <v/>
      </c>
      <c r="J4296">
        <f>IF('📋 MIỂNG TNC'!A272="","",'📋 MIỂNG TNC'!D272)</f>
        <v/>
      </c>
      <c r="L4296">
        <f>N(L4295)+IF(AND('🔎 TRA CỨU NHANH'!$C$2&lt;&gt;"",OR(ISNUMBER(SEARCH('🔎 TRA CỨU NHANH'!$C$2,$A4296)),ISNUMBER(SEARCH('🔎 TRA CỨU NHANH'!$C$2,$B4296)))),1,0)</f>
        <v/>
      </c>
      <c r="M4296">
        <f>IF(L4296&gt;N(L4295),L4296,"")</f>
        <v/>
      </c>
      <c r="N4296">
        <f>N(N4295)+IF(AND('💰 BÁO GIÁ'!$C$27&lt;&gt;"",OR(ISNUMBER(SEARCH('💰 BÁO GIÁ'!$C$27,$A4296)),ISNUMBER(SEARCH('💰 BÁO GIÁ'!$C$27,$B4296)))),1,0)</f>
        <v/>
      </c>
      <c r="O4296">
        <f>IF(N4296&gt;N(N4295),N4296,"")</f>
        <v/>
      </c>
    </row>
    <row r="4297">
      <c r="A4297">
        <f>IF('📋 MIỂNG TNC'!A273="","",'📋 MIỂNG TNC'!A273)</f>
        <v/>
      </c>
      <c r="B4297">
        <f>IF('📋 MIỂNG TNC'!A273="","",'📋 MIỂNG TNC'!P273)</f>
        <v/>
      </c>
      <c r="C4297">
        <f>IF('📋 MIỂNG TNC'!A273="","","Miểng")</f>
        <v/>
      </c>
      <c r="D4297">
        <f>IF('📋 MIỂNG TNC'!A273="","",'📋 MIỂNG TNC'!H273)</f>
        <v/>
      </c>
      <c r="E4297" s="37" t="e">
        <v>#VALUE!</v>
      </c>
      <c r="F4297" s="37">
        <f>IF('📋 MIỂNG TNC'!A273="","",'📋 MIỂNG TNC'!J273)</f>
        <v/>
      </c>
      <c r="G4297" s="37">
        <f>IF('📋 MIỂNG TNC'!A273="","",'📋 MIỂNG TNC'!K273)</f>
        <v/>
      </c>
      <c r="H4297">
        <f>IF('📋 MIỂNG TNC'!A273="","",'📋 MIỂNG TNC'!L273)</f>
        <v/>
      </c>
      <c r="I4297">
        <f>IF('📋 MIỂNG TNC'!A273="","",'📋 MIỂNG TNC'!M273)</f>
        <v/>
      </c>
      <c r="J4297">
        <f>IF('📋 MIỂNG TNC'!A273="","",'📋 MIỂNG TNC'!D273)</f>
        <v/>
      </c>
      <c r="L4297">
        <f>N(L4296)+IF(AND('🔎 TRA CỨU NHANH'!$C$2&lt;&gt;"",OR(ISNUMBER(SEARCH('🔎 TRA CỨU NHANH'!$C$2,$A4297)),ISNUMBER(SEARCH('🔎 TRA CỨU NHANH'!$C$2,$B4297)))),1,0)</f>
        <v/>
      </c>
      <c r="M4297">
        <f>IF(L4297&gt;N(L4296),L4297,"")</f>
        <v/>
      </c>
      <c r="N4297">
        <f>N(N4296)+IF(AND('💰 BÁO GIÁ'!$C$27&lt;&gt;"",OR(ISNUMBER(SEARCH('💰 BÁO GIÁ'!$C$27,$A4297)),ISNUMBER(SEARCH('💰 BÁO GIÁ'!$C$27,$B4297)))),1,0)</f>
        <v/>
      </c>
      <c r="O4297">
        <f>IF(N4297&gt;N(N4296),N4297,"")</f>
        <v/>
      </c>
    </row>
    <row r="4298">
      <c r="A4298">
        <f>IF('📋 MIỂNG TNC'!A274="","",'📋 MIỂNG TNC'!A274)</f>
        <v/>
      </c>
      <c r="B4298">
        <f>IF('📋 MIỂNG TNC'!A274="","",'📋 MIỂNG TNC'!P274)</f>
        <v/>
      </c>
      <c r="C4298">
        <f>IF('📋 MIỂNG TNC'!A274="","","Miểng")</f>
        <v/>
      </c>
      <c r="D4298">
        <f>IF('📋 MIỂNG TNC'!A274="","",'📋 MIỂNG TNC'!H274)</f>
        <v/>
      </c>
      <c r="E4298" s="37" t="e">
        <v>#VALUE!</v>
      </c>
      <c r="F4298" s="37">
        <f>IF('📋 MIỂNG TNC'!A274="","",'📋 MIỂNG TNC'!J274)</f>
        <v/>
      </c>
      <c r="G4298" s="37">
        <f>IF('📋 MIỂNG TNC'!A274="","",'📋 MIỂNG TNC'!K274)</f>
        <v/>
      </c>
      <c r="H4298" s="37">
        <f>IF('📋 MIỂNG TNC'!A274="","",'📋 MIỂNG TNC'!L274)</f>
        <v/>
      </c>
      <c r="I4298">
        <f>IF('📋 MIỂNG TNC'!A274="","",'📋 MIỂNG TNC'!M274)</f>
        <v/>
      </c>
      <c r="J4298">
        <f>IF('📋 MIỂNG TNC'!A274="","",'📋 MIỂNG TNC'!D274)</f>
        <v/>
      </c>
      <c r="L4298">
        <f>N(L4297)+IF(AND('🔎 TRA CỨU NHANH'!$C$2&lt;&gt;"",OR(ISNUMBER(SEARCH('🔎 TRA CỨU NHANH'!$C$2,$A4298)),ISNUMBER(SEARCH('🔎 TRA CỨU NHANH'!$C$2,$B4298)))),1,0)</f>
        <v/>
      </c>
      <c r="M4298">
        <f>IF(L4298&gt;N(L4297),L4298,"")</f>
        <v/>
      </c>
      <c r="N4298">
        <f>N(N4297)+IF(AND('💰 BÁO GIÁ'!$C$27&lt;&gt;"",OR(ISNUMBER(SEARCH('💰 BÁO GIÁ'!$C$27,$A4298)),ISNUMBER(SEARCH('💰 BÁO GIÁ'!$C$27,$B4298)))),1,0)</f>
        <v/>
      </c>
      <c r="O4298">
        <f>IF(N4298&gt;N(N4297),N4298,"")</f>
        <v/>
      </c>
    </row>
    <row r="4299">
      <c r="A4299">
        <f>IF('📋 MIỂNG TNC'!A275="","",'📋 MIỂNG TNC'!A275)</f>
        <v/>
      </c>
      <c r="B4299">
        <f>IF('📋 MIỂNG TNC'!A275="","",'📋 MIỂNG TNC'!P275)</f>
        <v/>
      </c>
      <c r="C4299">
        <f>IF('📋 MIỂNG TNC'!A275="","","Miểng")</f>
        <v/>
      </c>
      <c r="D4299">
        <f>IF('📋 MIỂNG TNC'!A275="","",'📋 MIỂNG TNC'!H275)</f>
        <v/>
      </c>
      <c r="E4299" s="37" t="e">
        <v>#VALUE!</v>
      </c>
      <c r="F4299" s="37">
        <f>IF('📋 MIỂNG TNC'!A275="","",'📋 MIỂNG TNC'!J275)</f>
        <v/>
      </c>
      <c r="G4299" s="37">
        <f>IF('📋 MIỂNG TNC'!A275="","",'📋 MIỂNG TNC'!K275)</f>
        <v/>
      </c>
      <c r="H4299">
        <f>IF('📋 MIỂNG TNC'!A275="","",'📋 MIỂNG TNC'!L275)</f>
        <v/>
      </c>
      <c r="I4299">
        <f>IF('📋 MIỂNG TNC'!A275="","",'📋 MIỂNG TNC'!M275)</f>
        <v/>
      </c>
      <c r="J4299">
        <f>IF('📋 MIỂNG TNC'!A275="","",'📋 MIỂNG TNC'!D275)</f>
        <v/>
      </c>
      <c r="L4299">
        <f>N(L4298)+IF(AND('🔎 TRA CỨU NHANH'!$C$2&lt;&gt;"",OR(ISNUMBER(SEARCH('🔎 TRA CỨU NHANH'!$C$2,$A4299)),ISNUMBER(SEARCH('🔎 TRA CỨU NHANH'!$C$2,$B4299)))),1,0)</f>
        <v/>
      </c>
      <c r="M4299">
        <f>IF(L4299&gt;N(L4298),L4299,"")</f>
        <v/>
      </c>
      <c r="N4299">
        <f>N(N4298)+IF(AND('💰 BÁO GIÁ'!$C$27&lt;&gt;"",OR(ISNUMBER(SEARCH('💰 BÁO GIÁ'!$C$27,$A4299)),ISNUMBER(SEARCH('💰 BÁO GIÁ'!$C$27,$B4299)))),1,0)</f>
        <v/>
      </c>
      <c r="O4299">
        <f>IF(N4299&gt;N(N4298),N4299,"")</f>
        <v/>
      </c>
    </row>
    <row r="4300">
      <c r="A4300">
        <f>IF('📋 MIỂNG TNC'!A276="","",'📋 MIỂNG TNC'!A276)</f>
        <v/>
      </c>
      <c r="B4300">
        <f>IF('📋 MIỂNG TNC'!A276="","",'📋 MIỂNG TNC'!P276)</f>
        <v/>
      </c>
      <c r="C4300">
        <f>IF('📋 MIỂNG TNC'!A276="","","Miểng")</f>
        <v/>
      </c>
      <c r="D4300">
        <f>IF('📋 MIỂNG TNC'!A276="","",'📋 MIỂNG TNC'!H276)</f>
        <v/>
      </c>
      <c r="E4300" s="37" t="e">
        <v>#VALUE!</v>
      </c>
      <c r="F4300" s="37">
        <f>IF('📋 MIỂNG TNC'!A276="","",'📋 MIỂNG TNC'!J276)</f>
        <v/>
      </c>
      <c r="G4300" s="37">
        <f>IF('📋 MIỂNG TNC'!A276="","",'📋 MIỂNG TNC'!K276)</f>
        <v/>
      </c>
      <c r="H4300">
        <f>IF('📋 MIỂNG TNC'!A276="","",'📋 MIỂNG TNC'!L276)</f>
        <v/>
      </c>
      <c r="I4300">
        <f>IF('📋 MIỂNG TNC'!A276="","",'📋 MIỂNG TNC'!M276)</f>
        <v/>
      </c>
      <c r="J4300">
        <f>IF('📋 MIỂNG TNC'!A276="","",'📋 MIỂNG TNC'!D276)</f>
        <v/>
      </c>
      <c r="L4300">
        <f>N(L4299)+IF(AND('🔎 TRA CỨU NHANH'!$C$2&lt;&gt;"",OR(ISNUMBER(SEARCH('🔎 TRA CỨU NHANH'!$C$2,$A4300)),ISNUMBER(SEARCH('🔎 TRA CỨU NHANH'!$C$2,$B4300)))),1,0)</f>
        <v/>
      </c>
      <c r="M4300">
        <f>IF(L4300&gt;N(L4299),L4300,"")</f>
        <v/>
      </c>
      <c r="N4300">
        <f>N(N4299)+IF(AND('💰 BÁO GIÁ'!$C$27&lt;&gt;"",OR(ISNUMBER(SEARCH('💰 BÁO GIÁ'!$C$27,$A4300)),ISNUMBER(SEARCH('💰 BÁO GIÁ'!$C$27,$B4300)))),1,0)</f>
        <v/>
      </c>
      <c r="O4300">
        <f>IF(N4300&gt;N(N4299),N4300,"")</f>
        <v/>
      </c>
    </row>
    <row r="4301">
      <c r="A4301">
        <f>IF('📋 MIỂNG TNC'!A277="","",'📋 MIỂNG TNC'!A277)</f>
        <v/>
      </c>
      <c r="B4301">
        <f>IF('📋 MIỂNG TNC'!A277="","",'📋 MIỂNG TNC'!P277)</f>
        <v/>
      </c>
      <c r="C4301">
        <f>IF('📋 MIỂNG TNC'!A277="","","Miểng")</f>
        <v/>
      </c>
      <c r="D4301">
        <f>IF('📋 MIỂNG TNC'!A277="","",'📋 MIỂNG TNC'!H277)</f>
        <v/>
      </c>
      <c r="E4301" s="37" t="e">
        <v>#VALUE!</v>
      </c>
      <c r="F4301" s="37">
        <f>IF('📋 MIỂNG TNC'!A277="","",'📋 MIỂNG TNC'!J277)</f>
        <v/>
      </c>
      <c r="G4301" s="37">
        <f>IF('📋 MIỂNG TNC'!A277="","",'📋 MIỂNG TNC'!K277)</f>
        <v/>
      </c>
      <c r="H4301">
        <f>IF('📋 MIỂNG TNC'!A277="","",'📋 MIỂNG TNC'!L277)</f>
        <v/>
      </c>
      <c r="I4301">
        <f>IF('📋 MIỂNG TNC'!A277="","",'📋 MIỂNG TNC'!M277)</f>
        <v/>
      </c>
      <c r="J4301">
        <f>IF('📋 MIỂNG TNC'!A277="","",'📋 MIỂNG TNC'!D277)</f>
        <v/>
      </c>
      <c r="L4301">
        <f>N(L4300)+IF(AND('🔎 TRA CỨU NHANH'!$C$2&lt;&gt;"",OR(ISNUMBER(SEARCH('🔎 TRA CỨU NHANH'!$C$2,$A4301)),ISNUMBER(SEARCH('🔎 TRA CỨU NHANH'!$C$2,$B4301)))),1,0)</f>
        <v/>
      </c>
      <c r="M4301">
        <f>IF(L4301&gt;N(L4300),L4301,"")</f>
        <v/>
      </c>
      <c r="N4301">
        <f>N(N4300)+IF(AND('💰 BÁO GIÁ'!$C$27&lt;&gt;"",OR(ISNUMBER(SEARCH('💰 BÁO GIÁ'!$C$27,$A4301)),ISNUMBER(SEARCH('💰 BÁO GIÁ'!$C$27,$B4301)))),1,0)</f>
        <v/>
      </c>
      <c r="O4301">
        <f>IF(N4301&gt;N(N4300),N4301,"")</f>
        <v/>
      </c>
    </row>
    <row r="4302">
      <c r="A4302">
        <f>IF('📋 MIỂNG TNC'!A278="","",'📋 MIỂNG TNC'!A278)</f>
        <v/>
      </c>
      <c r="B4302">
        <f>IF('📋 MIỂNG TNC'!A278="","",'📋 MIỂNG TNC'!P278)</f>
        <v/>
      </c>
      <c r="C4302">
        <f>IF('📋 MIỂNG TNC'!A278="","","Miểng")</f>
        <v/>
      </c>
      <c r="D4302">
        <f>IF('📋 MIỂNG TNC'!A278="","",'📋 MIỂNG TNC'!H278)</f>
        <v/>
      </c>
      <c r="E4302" s="37" t="e">
        <v>#VALUE!</v>
      </c>
      <c r="F4302" s="37">
        <f>IF('📋 MIỂNG TNC'!A278="","",'📋 MIỂNG TNC'!J278)</f>
        <v/>
      </c>
      <c r="G4302" s="37">
        <f>IF('📋 MIỂNG TNC'!A278="","",'📋 MIỂNG TNC'!K278)</f>
        <v/>
      </c>
      <c r="H4302">
        <f>IF('📋 MIỂNG TNC'!A278="","",'📋 MIỂNG TNC'!L278)</f>
        <v/>
      </c>
      <c r="I4302">
        <f>IF('📋 MIỂNG TNC'!A278="","",'📋 MIỂNG TNC'!M278)</f>
        <v/>
      </c>
      <c r="J4302">
        <f>IF('📋 MIỂNG TNC'!A278="","",'📋 MIỂNG TNC'!D278)</f>
        <v/>
      </c>
      <c r="L4302">
        <f>N(L4301)+IF(AND('🔎 TRA CỨU NHANH'!$C$2&lt;&gt;"",OR(ISNUMBER(SEARCH('🔎 TRA CỨU NHANH'!$C$2,$A4302)),ISNUMBER(SEARCH('🔎 TRA CỨU NHANH'!$C$2,$B4302)))),1,0)</f>
        <v/>
      </c>
      <c r="M4302">
        <f>IF(L4302&gt;N(L4301),L4302,"")</f>
        <v/>
      </c>
      <c r="N4302">
        <f>N(N4301)+IF(AND('💰 BÁO GIÁ'!$C$27&lt;&gt;"",OR(ISNUMBER(SEARCH('💰 BÁO GIÁ'!$C$27,$A4302)),ISNUMBER(SEARCH('💰 BÁO GIÁ'!$C$27,$B4302)))),1,0)</f>
        <v/>
      </c>
      <c r="O4302">
        <f>IF(N4302&gt;N(N4301),N4302,"")</f>
        <v/>
      </c>
    </row>
    <row r="4303">
      <c r="A4303">
        <f>IF('📋 MIỂNG TNC'!A279="","",'📋 MIỂNG TNC'!A279)</f>
        <v/>
      </c>
      <c r="B4303">
        <f>IF('📋 MIỂNG TNC'!A279="","",'📋 MIỂNG TNC'!P279)</f>
        <v/>
      </c>
      <c r="C4303">
        <f>IF('📋 MIỂNG TNC'!A279="","","Miểng")</f>
        <v/>
      </c>
      <c r="D4303">
        <f>IF('📋 MIỂNG TNC'!A279="","",'📋 MIỂNG TNC'!H279)</f>
        <v/>
      </c>
      <c r="E4303" s="37" t="e">
        <v>#VALUE!</v>
      </c>
      <c r="F4303" s="37">
        <f>IF('📋 MIỂNG TNC'!A279="","",'📋 MIỂNG TNC'!J279)</f>
        <v/>
      </c>
      <c r="G4303" s="37">
        <f>IF('📋 MIỂNG TNC'!A279="","",'📋 MIỂNG TNC'!K279)</f>
        <v/>
      </c>
      <c r="H4303" s="37">
        <f>IF('📋 MIỂNG TNC'!A279="","",'📋 MIỂNG TNC'!L279)</f>
        <v/>
      </c>
      <c r="I4303">
        <f>IF('📋 MIỂNG TNC'!A279="","",'📋 MIỂNG TNC'!M279)</f>
        <v/>
      </c>
      <c r="J4303">
        <f>IF('📋 MIỂNG TNC'!A279="","",'📋 MIỂNG TNC'!D279)</f>
        <v/>
      </c>
      <c r="L4303">
        <f>N(L4302)+IF(AND('🔎 TRA CỨU NHANH'!$C$2&lt;&gt;"",OR(ISNUMBER(SEARCH('🔎 TRA CỨU NHANH'!$C$2,$A4303)),ISNUMBER(SEARCH('🔎 TRA CỨU NHANH'!$C$2,$B4303)))),1,0)</f>
        <v/>
      </c>
      <c r="M4303">
        <f>IF(L4303&gt;N(L4302),L4303,"")</f>
        <v/>
      </c>
      <c r="N4303">
        <f>N(N4302)+IF(AND('💰 BÁO GIÁ'!$C$27&lt;&gt;"",OR(ISNUMBER(SEARCH('💰 BÁO GIÁ'!$C$27,$A4303)),ISNUMBER(SEARCH('💰 BÁO GIÁ'!$C$27,$B4303)))),1,0)</f>
        <v/>
      </c>
      <c r="O4303">
        <f>IF(N4303&gt;N(N4302),N4303,"")</f>
        <v/>
      </c>
    </row>
    <row r="4304">
      <c r="A4304">
        <f>IF('📋 MIỂNG TNC'!A280="","",'📋 MIỂNG TNC'!A280)</f>
        <v/>
      </c>
      <c r="B4304">
        <f>IF('📋 MIỂNG TNC'!A280="","",'📋 MIỂNG TNC'!P280)</f>
        <v/>
      </c>
      <c r="C4304">
        <f>IF('📋 MIỂNG TNC'!A280="","","Miểng")</f>
        <v/>
      </c>
      <c r="D4304">
        <f>IF('📋 MIỂNG TNC'!A280="","",'📋 MIỂNG TNC'!H280)</f>
        <v/>
      </c>
      <c r="E4304" s="37" t="e">
        <v>#VALUE!</v>
      </c>
      <c r="F4304" s="37">
        <f>IF('📋 MIỂNG TNC'!A280="","",'📋 MIỂNG TNC'!J280)</f>
        <v/>
      </c>
      <c r="G4304" s="37">
        <f>IF('📋 MIỂNG TNC'!A280="","",'📋 MIỂNG TNC'!K280)</f>
        <v/>
      </c>
      <c r="H4304">
        <f>IF('📋 MIỂNG TNC'!A280="","",'📋 MIỂNG TNC'!L280)</f>
        <v/>
      </c>
      <c r="I4304">
        <f>IF('📋 MIỂNG TNC'!A280="","",'📋 MIỂNG TNC'!M280)</f>
        <v/>
      </c>
      <c r="J4304">
        <f>IF('📋 MIỂNG TNC'!A280="","",'📋 MIỂNG TNC'!D280)</f>
        <v/>
      </c>
      <c r="L4304">
        <f>N(L4303)+IF(AND('🔎 TRA CỨU NHANH'!$C$2&lt;&gt;"",OR(ISNUMBER(SEARCH('🔎 TRA CỨU NHANH'!$C$2,$A4304)),ISNUMBER(SEARCH('🔎 TRA CỨU NHANH'!$C$2,$B4304)))),1,0)</f>
        <v/>
      </c>
      <c r="M4304">
        <f>IF(L4304&gt;N(L4303),L4304,"")</f>
        <v/>
      </c>
      <c r="N4304">
        <f>N(N4303)+IF(AND('💰 BÁO GIÁ'!$C$27&lt;&gt;"",OR(ISNUMBER(SEARCH('💰 BÁO GIÁ'!$C$27,$A4304)),ISNUMBER(SEARCH('💰 BÁO GIÁ'!$C$27,$B4304)))),1,0)</f>
        <v/>
      </c>
      <c r="O4304">
        <f>IF(N4304&gt;N(N4303),N4304,"")</f>
        <v/>
      </c>
    </row>
    <row r="4305">
      <c r="A4305">
        <f>IF('📋 MIỂNG TNC'!A281="","",'📋 MIỂNG TNC'!A281)</f>
        <v/>
      </c>
      <c r="B4305">
        <f>IF('📋 MIỂNG TNC'!A281="","",'📋 MIỂNG TNC'!P281)</f>
        <v/>
      </c>
      <c r="C4305">
        <f>IF('📋 MIỂNG TNC'!A281="","","Miểng")</f>
        <v/>
      </c>
      <c r="D4305">
        <f>IF('📋 MIỂNG TNC'!A281="","",'📋 MIỂNG TNC'!H281)</f>
        <v/>
      </c>
      <c r="E4305" s="37" t="e">
        <v>#VALUE!</v>
      </c>
      <c r="F4305" s="37">
        <f>IF('📋 MIỂNG TNC'!A281="","",'📋 MIỂNG TNC'!J281)</f>
        <v/>
      </c>
      <c r="G4305" s="37">
        <f>IF('📋 MIỂNG TNC'!A281="","",'📋 MIỂNG TNC'!K281)</f>
        <v/>
      </c>
      <c r="H4305">
        <f>IF('📋 MIỂNG TNC'!A281="","",'📋 MIỂNG TNC'!L281)</f>
        <v/>
      </c>
      <c r="I4305">
        <f>IF('📋 MIỂNG TNC'!A281="","",'📋 MIỂNG TNC'!M281)</f>
        <v/>
      </c>
      <c r="J4305">
        <f>IF('📋 MIỂNG TNC'!A281="","",'📋 MIỂNG TNC'!D281)</f>
        <v/>
      </c>
      <c r="L4305">
        <f>N(L4304)+IF(AND('🔎 TRA CỨU NHANH'!$C$2&lt;&gt;"",OR(ISNUMBER(SEARCH('🔎 TRA CỨU NHANH'!$C$2,$A4305)),ISNUMBER(SEARCH('🔎 TRA CỨU NHANH'!$C$2,$B4305)))),1,0)</f>
        <v/>
      </c>
      <c r="M4305">
        <f>IF(L4305&gt;N(L4304),L4305,"")</f>
        <v/>
      </c>
      <c r="N4305">
        <f>N(N4304)+IF(AND('💰 BÁO GIÁ'!$C$27&lt;&gt;"",OR(ISNUMBER(SEARCH('💰 BÁO GIÁ'!$C$27,$A4305)),ISNUMBER(SEARCH('💰 BÁO GIÁ'!$C$27,$B4305)))),1,0)</f>
        <v/>
      </c>
      <c r="O4305">
        <f>IF(N4305&gt;N(N4304),N4305,"")</f>
        <v/>
      </c>
    </row>
    <row r="4306">
      <c r="A4306">
        <f>IF('📋 MIỂNG TNC'!A282="","",'📋 MIỂNG TNC'!A282)</f>
        <v/>
      </c>
      <c r="B4306">
        <f>IF('📋 MIỂNG TNC'!A282="","",'📋 MIỂNG TNC'!P282)</f>
        <v/>
      </c>
      <c r="C4306">
        <f>IF('📋 MIỂNG TNC'!A282="","","Miểng")</f>
        <v/>
      </c>
      <c r="D4306">
        <f>IF('📋 MIỂNG TNC'!A282="","",'📋 MIỂNG TNC'!H282)</f>
        <v/>
      </c>
      <c r="E4306" s="37" t="e">
        <v>#VALUE!</v>
      </c>
      <c r="F4306" s="37">
        <f>IF('📋 MIỂNG TNC'!A282="","",'📋 MIỂNG TNC'!J282)</f>
        <v/>
      </c>
      <c r="G4306" s="37">
        <f>IF('📋 MIỂNG TNC'!A282="","",'📋 MIỂNG TNC'!K282)</f>
        <v/>
      </c>
      <c r="H4306">
        <f>IF('📋 MIỂNG TNC'!A282="","",'📋 MIỂNG TNC'!L282)</f>
        <v/>
      </c>
      <c r="I4306">
        <f>IF('📋 MIỂNG TNC'!A282="","",'📋 MIỂNG TNC'!M282)</f>
        <v/>
      </c>
      <c r="J4306">
        <f>IF('📋 MIỂNG TNC'!A282="","",'📋 MIỂNG TNC'!D282)</f>
        <v/>
      </c>
      <c r="L4306">
        <f>N(L4305)+IF(AND('🔎 TRA CỨU NHANH'!$C$2&lt;&gt;"",OR(ISNUMBER(SEARCH('🔎 TRA CỨU NHANH'!$C$2,$A4306)),ISNUMBER(SEARCH('🔎 TRA CỨU NHANH'!$C$2,$B4306)))),1,0)</f>
        <v/>
      </c>
      <c r="M4306">
        <f>IF(L4306&gt;N(L4305),L4306,"")</f>
        <v/>
      </c>
      <c r="N4306">
        <f>N(N4305)+IF(AND('💰 BÁO GIÁ'!$C$27&lt;&gt;"",OR(ISNUMBER(SEARCH('💰 BÁO GIÁ'!$C$27,$A4306)),ISNUMBER(SEARCH('💰 BÁO GIÁ'!$C$27,$B4306)))),1,0)</f>
        <v/>
      </c>
      <c r="O4306">
        <f>IF(N4306&gt;N(N4305),N4306,"")</f>
        <v/>
      </c>
    </row>
    <row r="4307">
      <c r="A4307">
        <f>IF('📋 MIỂNG TNC'!A283="","",'📋 MIỂNG TNC'!A283)</f>
        <v/>
      </c>
      <c r="B4307">
        <f>IF('📋 MIỂNG TNC'!A283="","",'📋 MIỂNG TNC'!P283)</f>
        <v/>
      </c>
      <c r="C4307">
        <f>IF('📋 MIỂNG TNC'!A283="","","Miểng")</f>
        <v/>
      </c>
      <c r="D4307">
        <f>IF('📋 MIỂNG TNC'!A283="","",'📋 MIỂNG TNC'!H283)</f>
        <v/>
      </c>
      <c r="E4307" s="37" t="e">
        <v>#VALUE!</v>
      </c>
      <c r="F4307" s="37">
        <f>IF('📋 MIỂNG TNC'!A283="","",'📋 MIỂNG TNC'!J283)</f>
        <v/>
      </c>
      <c r="G4307" s="37">
        <f>IF('📋 MIỂNG TNC'!A283="","",'📋 MIỂNG TNC'!K283)</f>
        <v/>
      </c>
      <c r="H4307" s="37">
        <f>IF('📋 MIỂNG TNC'!A283="","",'📋 MIỂNG TNC'!L283)</f>
        <v/>
      </c>
      <c r="I4307">
        <f>IF('📋 MIỂNG TNC'!A283="","",'📋 MIỂNG TNC'!M283)</f>
        <v/>
      </c>
      <c r="J4307">
        <f>IF('📋 MIỂNG TNC'!A283="","",'📋 MIỂNG TNC'!D283)</f>
        <v/>
      </c>
      <c r="L4307">
        <f>N(L4306)+IF(AND('🔎 TRA CỨU NHANH'!$C$2&lt;&gt;"",OR(ISNUMBER(SEARCH('🔎 TRA CỨU NHANH'!$C$2,$A4307)),ISNUMBER(SEARCH('🔎 TRA CỨU NHANH'!$C$2,$B4307)))),1,0)</f>
        <v/>
      </c>
      <c r="M4307">
        <f>IF(L4307&gt;N(L4306),L4307,"")</f>
        <v/>
      </c>
      <c r="N4307">
        <f>N(N4306)+IF(AND('💰 BÁO GIÁ'!$C$27&lt;&gt;"",OR(ISNUMBER(SEARCH('💰 BÁO GIÁ'!$C$27,$A4307)),ISNUMBER(SEARCH('💰 BÁO GIÁ'!$C$27,$B4307)))),1,0)</f>
        <v/>
      </c>
      <c r="O4307">
        <f>IF(N4307&gt;N(N4306),N4307,"")</f>
        <v/>
      </c>
    </row>
    <row r="4308">
      <c r="A4308">
        <f>IF('📋 MIỂNG TNC'!A284="","",'📋 MIỂNG TNC'!A284)</f>
        <v/>
      </c>
      <c r="B4308">
        <f>IF('📋 MIỂNG TNC'!A284="","",'📋 MIỂNG TNC'!P284)</f>
        <v/>
      </c>
      <c r="C4308">
        <f>IF('📋 MIỂNG TNC'!A284="","","Miểng")</f>
        <v/>
      </c>
      <c r="D4308">
        <f>IF('📋 MIỂNG TNC'!A284="","",'📋 MIỂNG TNC'!H284)</f>
        <v/>
      </c>
      <c r="E4308" s="37" t="e">
        <v>#VALUE!</v>
      </c>
      <c r="F4308" s="37">
        <f>IF('📋 MIỂNG TNC'!A284="","",'📋 MIỂNG TNC'!J284)</f>
        <v/>
      </c>
      <c r="G4308" s="37">
        <f>IF('📋 MIỂNG TNC'!A284="","",'📋 MIỂNG TNC'!K284)</f>
        <v/>
      </c>
      <c r="H4308">
        <f>IF('📋 MIỂNG TNC'!A284="","",'📋 MIỂNG TNC'!L284)</f>
        <v/>
      </c>
      <c r="I4308">
        <f>IF('📋 MIỂNG TNC'!A284="","",'📋 MIỂNG TNC'!M284)</f>
        <v/>
      </c>
      <c r="J4308">
        <f>IF('📋 MIỂNG TNC'!A284="","",'📋 MIỂNG TNC'!D284)</f>
        <v/>
      </c>
      <c r="L4308">
        <f>N(L4307)+IF(AND('🔎 TRA CỨU NHANH'!$C$2&lt;&gt;"",OR(ISNUMBER(SEARCH('🔎 TRA CỨU NHANH'!$C$2,$A4308)),ISNUMBER(SEARCH('🔎 TRA CỨU NHANH'!$C$2,$B4308)))),1,0)</f>
        <v/>
      </c>
      <c r="M4308">
        <f>IF(L4308&gt;N(L4307),L4308,"")</f>
        <v/>
      </c>
      <c r="N4308">
        <f>N(N4307)+IF(AND('💰 BÁO GIÁ'!$C$27&lt;&gt;"",OR(ISNUMBER(SEARCH('💰 BÁO GIÁ'!$C$27,$A4308)),ISNUMBER(SEARCH('💰 BÁO GIÁ'!$C$27,$B4308)))),1,0)</f>
        <v/>
      </c>
      <c r="O4308">
        <f>IF(N4308&gt;N(N4307),N4308,"")</f>
        <v/>
      </c>
    </row>
    <row r="4309">
      <c r="A4309">
        <f>IF('📋 MIỂNG TNC'!A285="","",'📋 MIỂNG TNC'!A285)</f>
        <v/>
      </c>
      <c r="B4309">
        <f>IF('📋 MIỂNG TNC'!A285="","",'📋 MIỂNG TNC'!P285)</f>
        <v/>
      </c>
      <c r="C4309">
        <f>IF('📋 MIỂNG TNC'!A285="","","Miểng")</f>
        <v/>
      </c>
      <c r="D4309">
        <f>IF('📋 MIỂNG TNC'!A285="","",'📋 MIỂNG TNC'!H285)</f>
        <v/>
      </c>
      <c r="E4309" s="37" t="e">
        <v>#VALUE!</v>
      </c>
      <c r="F4309" s="37">
        <f>IF('📋 MIỂNG TNC'!A285="","",'📋 MIỂNG TNC'!J285)</f>
        <v/>
      </c>
      <c r="G4309" s="37">
        <f>IF('📋 MIỂNG TNC'!A285="","",'📋 MIỂNG TNC'!K285)</f>
        <v/>
      </c>
      <c r="H4309">
        <f>IF('📋 MIỂNG TNC'!A285="","",'📋 MIỂNG TNC'!L285)</f>
        <v/>
      </c>
      <c r="I4309">
        <f>IF('📋 MIỂNG TNC'!A285="","",'📋 MIỂNG TNC'!M285)</f>
        <v/>
      </c>
      <c r="J4309">
        <f>IF('📋 MIỂNG TNC'!A285="","",'📋 MIỂNG TNC'!D285)</f>
        <v/>
      </c>
      <c r="L4309">
        <f>N(L4308)+IF(AND('🔎 TRA CỨU NHANH'!$C$2&lt;&gt;"",OR(ISNUMBER(SEARCH('🔎 TRA CỨU NHANH'!$C$2,$A4309)),ISNUMBER(SEARCH('🔎 TRA CỨU NHANH'!$C$2,$B4309)))),1,0)</f>
        <v/>
      </c>
      <c r="M4309">
        <f>IF(L4309&gt;N(L4308),L4309,"")</f>
        <v/>
      </c>
      <c r="N4309">
        <f>N(N4308)+IF(AND('💰 BÁO GIÁ'!$C$27&lt;&gt;"",OR(ISNUMBER(SEARCH('💰 BÁO GIÁ'!$C$27,$A4309)),ISNUMBER(SEARCH('💰 BÁO GIÁ'!$C$27,$B4309)))),1,0)</f>
        <v/>
      </c>
      <c r="O4309">
        <f>IF(N4309&gt;N(N4308),N4309,"")</f>
        <v/>
      </c>
    </row>
    <row r="4310">
      <c r="A4310">
        <f>IF('📋 MIỂNG TNC'!A286="","",'📋 MIỂNG TNC'!A286)</f>
        <v/>
      </c>
      <c r="B4310">
        <f>IF('📋 MIỂNG TNC'!A286="","",'📋 MIỂNG TNC'!P286)</f>
        <v/>
      </c>
      <c r="C4310">
        <f>IF('📋 MIỂNG TNC'!A286="","","Miểng")</f>
        <v/>
      </c>
      <c r="D4310">
        <f>IF('📋 MIỂNG TNC'!A286="","",'📋 MIỂNG TNC'!H286)</f>
        <v/>
      </c>
      <c r="E4310" s="37" t="e">
        <v>#VALUE!</v>
      </c>
      <c r="F4310" s="37">
        <f>IF('📋 MIỂNG TNC'!A286="","",'📋 MIỂNG TNC'!J286)</f>
        <v/>
      </c>
      <c r="G4310" s="37">
        <f>IF('📋 MIỂNG TNC'!A286="","",'📋 MIỂNG TNC'!K286)</f>
        <v/>
      </c>
      <c r="H4310">
        <f>IF('📋 MIỂNG TNC'!A286="","",'📋 MIỂNG TNC'!L286)</f>
        <v/>
      </c>
      <c r="I4310">
        <f>IF('📋 MIỂNG TNC'!A286="","",'📋 MIỂNG TNC'!M286)</f>
        <v/>
      </c>
      <c r="J4310">
        <f>IF('📋 MIỂNG TNC'!A286="","",'📋 MIỂNG TNC'!D286)</f>
        <v/>
      </c>
      <c r="L4310">
        <f>N(L4309)+IF(AND('🔎 TRA CỨU NHANH'!$C$2&lt;&gt;"",OR(ISNUMBER(SEARCH('🔎 TRA CỨU NHANH'!$C$2,$A4310)),ISNUMBER(SEARCH('🔎 TRA CỨU NHANH'!$C$2,$B4310)))),1,0)</f>
        <v/>
      </c>
      <c r="M4310">
        <f>IF(L4310&gt;N(L4309),L4310,"")</f>
        <v/>
      </c>
      <c r="N4310">
        <f>N(N4309)+IF(AND('💰 BÁO GIÁ'!$C$27&lt;&gt;"",OR(ISNUMBER(SEARCH('💰 BÁO GIÁ'!$C$27,$A4310)),ISNUMBER(SEARCH('💰 BÁO GIÁ'!$C$27,$B4310)))),1,0)</f>
        <v/>
      </c>
      <c r="O4310">
        <f>IF(N4310&gt;N(N4309),N4310,"")</f>
        <v/>
      </c>
    </row>
    <row r="4311">
      <c r="A4311">
        <f>IF('📋 MIỂNG TNC'!A287="","",'📋 MIỂNG TNC'!A287)</f>
        <v/>
      </c>
      <c r="B4311">
        <f>IF('📋 MIỂNG TNC'!A287="","",'📋 MIỂNG TNC'!P287)</f>
        <v/>
      </c>
      <c r="C4311">
        <f>IF('📋 MIỂNG TNC'!A287="","","Miểng")</f>
        <v/>
      </c>
      <c r="D4311">
        <f>IF('📋 MIỂNG TNC'!A287="","",'📋 MIỂNG TNC'!H287)</f>
        <v/>
      </c>
      <c r="E4311" s="37" t="e">
        <v>#VALUE!</v>
      </c>
      <c r="F4311" s="37">
        <f>IF('📋 MIỂNG TNC'!A287="","",'📋 MIỂNG TNC'!J287)</f>
        <v/>
      </c>
      <c r="G4311" s="37">
        <f>IF('📋 MIỂNG TNC'!A287="","",'📋 MIỂNG TNC'!K287)</f>
        <v/>
      </c>
      <c r="H4311">
        <f>IF('📋 MIỂNG TNC'!A287="","",'📋 MIỂNG TNC'!L287)</f>
        <v/>
      </c>
      <c r="I4311">
        <f>IF('📋 MIỂNG TNC'!A287="","",'📋 MIỂNG TNC'!M287)</f>
        <v/>
      </c>
      <c r="J4311">
        <f>IF('📋 MIỂNG TNC'!A287="","",'📋 MIỂNG TNC'!D287)</f>
        <v/>
      </c>
      <c r="L4311">
        <f>N(L4310)+IF(AND('🔎 TRA CỨU NHANH'!$C$2&lt;&gt;"",OR(ISNUMBER(SEARCH('🔎 TRA CỨU NHANH'!$C$2,$A4311)),ISNUMBER(SEARCH('🔎 TRA CỨU NHANH'!$C$2,$B4311)))),1,0)</f>
        <v/>
      </c>
      <c r="M4311">
        <f>IF(L4311&gt;N(L4310),L4311,"")</f>
        <v/>
      </c>
      <c r="N4311">
        <f>N(N4310)+IF(AND('💰 BÁO GIÁ'!$C$27&lt;&gt;"",OR(ISNUMBER(SEARCH('💰 BÁO GIÁ'!$C$27,$A4311)),ISNUMBER(SEARCH('💰 BÁO GIÁ'!$C$27,$B4311)))),1,0)</f>
        <v/>
      </c>
      <c r="O4311">
        <f>IF(N4311&gt;N(N4310),N4311,"")</f>
        <v/>
      </c>
    </row>
    <row r="4312">
      <c r="A4312">
        <f>IF('📋 MIỂNG TNC'!A288="","",'📋 MIỂNG TNC'!A288)</f>
        <v/>
      </c>
      <c r="B4312">
        <f>IF('📋 MIỂNG TNC'!A288="","",'📋 MIỂNG TNC'!P288)</f>
        <v/>
      </c>
      <c r="C4312">
        <f>IF('📋 MIỂNG TNC'!A288="","","Miểng")</f>
        <v/>
      </c>
      <c r="D4312">
        <f>IF('📋 MIỂNG TNC'!A288="","",'📋 MIỂNG TNC'!H288)</f>
        <v/>
      </c>
      <c r="E4312" s="37" t="e">
        <v>#VALUE!</v>
      </c>
      <c r="F4312" s="37">
        <f>IF('📋 MIỂNG TNC'!A288="","",'📋 MIỂNG TNC'!J288)</f>
        <v/>
      </c>
      <c r="G4312" s="37">
        <f>IF('📋 MIỂNG TNC'!A288="","",'📋 MIỂNG TNC'!K288)</f>
        <v/>
      </c>
      <c r="H4312">
        <f>IF('📋 MIỂNG TNC'!A288="","",'📋 MIỂNG TNC'!L288)</f>
        <v/>
      </c>
      <c r="I4312">
        <f>IF('📋 MIỂNG TNC'!A288="","",'📋 MIỂNG TNC'!M288)</f>
        <v/>
      </c>
      <c r="J4312">
        <f>IF('📋 MIỂNG TNC'!A288="","",'📋 MIỂNG TNC'!D288)</f>
        <v/>
      </c>
      <c r="L4312">
        <f>N(L4311)+IF(AND('🔎 TRA CỨU NHANH'!$C$2&lt;&gt;"",OR(ISNUMBER(SEARCH('🔎 TRA CỨU NHANH'!$C$2,$A4312)),ISNUMBER(SEARCH('🔎 TRA CỨU NHANH'!$C$2,$B4312)))),1,0)</f>
        <v/>
      </c>
      <c r="M4312">
        <f>IF(L4312&gt;N(L4311),L4312,"")</f>
        <v/>
      </c>
      <c r="N4312">
        <f>N(N4311)+IF(AND('💰 BÁO GIÁ'!$C$27&lt;&gt;"",OR(ISNUMBER(SEARCH('💰 BÁO GIÁ'!$C$27,$A4312)),ISNUMBER(SEARCH('💰 BÁO GIÁ'!$C$27,$B4312)))),1,0)</f>
        <v/>
      </c>
      <c r="O4312">
        <f>IF(N4312&gt;N(N4311),N4312,"")</f>
        <v/>
      </c>
    </row>
    <row r="4313">
      <c r="A4313">
        <f>IF('📋 MIỂNG TNC'!A289="","",'📋 MIỂNG TNC'!A289)</f>
        <v/>
      </c>
      <c r="B4313">
        <f>IF('📋 MIỂNG TNC'!A289="","",'📋 MIỂNG TNC'!P289)</f>
        <v/>
      </c>
      <c r="C4313">
        <f>IF('📋 MIỂNG TNC'!A289="","","Miểng")</f>
        <v/>
      </c>
      <c r="D4313">
        <f>IF('📋 MIỂNG TNC'!A289="","",'📋 MIỂNG TNC'!H289)</f>
        <v/>
      </c>
      <c r="E4313" s="37" t="e">
        <v>#VALUE!</v>
      </c>
      <c r="F4313" s="37">
        <f>IF('📋 MIỂNG TNC'!A289="","",'📋 MIỂNG TNC'!J289)</f>
        <v/>
      </c>
      <c r="G4313" s="37">
        <f>IF('📋 MIỂNG TNC'!A289="","",'📋 MIỂNG TNC'!K289)</f>
        <v/>
      </c>
      <c r="H4313" s="37">
        <f>IF('📋 MIỂNG TNC'!A289="","",'📋 MIỂNG TNC'!L289)</f>
        <v/>
      </c>
      <c r="I4313">
        <f>IF('📋 MIỂNG TNC'!A289="","",'📋 MIỂNG TNC'!M289)</f>
        <v/>
      </c>
      <c r="J4313">
        <f>IF('📋 MIỂNG TNC'!A289="","",'📋 MIỂNG TNC'!D289)</f>
        <v/>
      </c>
      <c r="L4313">
        <f>N(L4312)+IF(AND('🔎 TRA CỨU NHANH'!$C$2&lt;&gt;"",OR(ISNUMBER(SEARCH('🔎 TRA CỨU NHANH'!$C$2,$A4313)),ISNUMBER(SEARCH('🔎 TRA CỨU NHANH'!$C$2,$B4313)))),1,0)</f>
        <v/>
      </c>
      <c r="M4313">
        <f>IF(L4313&gt;N(L4312),L4313,"")</f>
        <v/>
      </c>
      <c r="N4313">
        <f>N(N4312)+IF(AND('💰 BÁO GIÁ'!$C$27&lt;&gt;"",OR(ISNUMBER(SEARCH('💰 BÁO GIÁ'!$C$27,$A4313)),ISNUMBER(SEARCH('💰 BÁO GIÁ'!$C$27,$B4313)))),1,0)</f>
        <v/>
      </c>
      <c r="O4313">
        <f>IF(N4313&gt;N(N4312),N4313,"")</f>
        <v/>
      </c>
    </row>
    <row r="4314">
      <c r="A4314">
        <f>IF('📋 MIỂNG TNC'!A290="","",'📋 MIỂNG TNC'!A290)</f>
        <v/>
      </c>
      <c r="B4314">
        <f>IF('📋 MIỂNG TNC'!A290="","",'📋 MIỂNG TNC'!P290)</f>
        <v/>
      </c>
      <c r="C4314">
        <f>IF('📋 MIỂNG TNC'!A290="","","Miểng")</f>
        <v/>
      </c>
      <c r="D4314">
        <f>IF('📋 MIỂNG TNC'!A290="","",'📋 MIỂNG TNC'!H290)</f>
        <v/>
      </c>
      <c r="E4314" s="37" t="e">
        <v>#VALUE!</v>
      </c>
      <c r="F4314" s="37">
        <f>IF('📋 MIỂNG TNC'!A290="","",'📋 MIỂNG TNC'!J290)</f>
        <v/>
      </c>
      <c r="G4314" s="37">
        <f>IF('📋 MIỂNG TNC'!A290="","",'📋 MIỂNG TNC'!K290)</f>
        <v/>
      </c>
      <c r="H4314">
        <f>IF('📋 MIỂNG TNC'!A290="","",'📋 MIỂNG TNC'!L290)</f>
        <v/>
      </c>
      <c r="I4314">
        <f>IF('📋 MIỂNG TNC'!A290="","",'📋 MIỂNG TNC'!M290)</f>
        <v/>
      </c>
      <c r="J4314">
        <f>IF('📋 MIỂNG TNC'!A290="","",'📋 MIỂNG TNC'!D290)</f>
        <v/>
      </c>
      <c r="L4314">
        <f>N(L4313)+IF(AND('🔎 TRA CỨU NHANH'!$C$2&lt;&gt;"",OR(ISNUMBER(SEARCH('🔎 TRA CỨU NHANH'!$C$2,$A4314)),ISNUMBER(SEARCH('🔎 TRA CỨU NHANH'!$C$2,$B4314)))),1,0)</f>
        <v/>
      </c>
      <c r="M4314">
        <f>IF(L4314&gt;N(L4313),L4314,"")</f>
        <v/>
      </c>
      <c r="N4314">
        <f>N(N4313)+IF(AND('💰 BÁO GIÁ'!$C$27&lt;&gt;"",OR(ISNUMBER(SEARCH('💰 BÁO GIÁ'!$C$27,$A4314)),ISNUMBER(SEARCH('💰 BÁO GIÁ'!$C$27,$B4314)))),1,0)</f>
        <v/>
      </c>
      <c r="O4314">
        <f>IF(N4314&gt;N(N4313),N4314,"")</f>
        <v/>
      </c>
    </row>
    <row r="4315">
      <c r="A4315">
        <f>IF('📋 MIỂNG TNC'!A291="","",'📋 MIỂNG TNC'!A291)</f>
        <v/>
      </c>
      <c r="B4315">
        <f>IF('📋 MIỂNG TNC'!A291="","",'📋 MIỂNG TNC'!P291)</f>
        <v/>
      </c>
      <c r="C4315">
        <f>IF('📋 MIỂNG TNC'!A291="","","Miểng")</f>
        <v/>
      </c>
      <c r="D4315">
        <f>IF('📋 MIỂNG TNC'!A291="","",'📋 MIỂNG TNC'!H291)</f>
        <v/>
      </c>
      <c r="E4315" s="37" t="e">
        <v>#VALUE!</v>
      </c>
      <c r="F4315" s="37">
        <f>IF('📋 MIỂNG TNC'!A291="","",'📋 MIỂNG TNC'!J291)</f>
        <v/>
      </c>
      <c r="G4315" s="37">
        <f>IF('📋 MIỂNG TNC'!A291="","",'📋 MIỂNG TNC'!K291)</f>
        <v/>
      </c>
      <c r="H4315">
        <f>IF('📋 MIỂNG TNC'!A291="","",'📋 MIỂNG TNC'!L291)</f>
        <v/>
      </c>
      <c r="I4315">
        <f>IF('📋 MIỂNG TNC'!A291="","",'📋 MIỂNG TNC'!M291)</f>
        <v/>
      </c>
      <c r="J4315">
        <f>IF('📋 MIỂNG TNC'!A291="","",'📋 MIỂNG TNC'!D291)</f>
        <v/>
      </c>
      <c r="L4315">
        <f>N(L4314)+IF(AND('🔎 TRA CỨU NHANH'!$C$2&lt;&gt;"",OR(ISNUMBER(SEARCH('🔎 TRA CỨU NHANH'!$C$2,$A4315)),ISNUMBER(SEARCH('🔎 TRA CỨU NHANH'!$C$2,$B4315)))),1,0)</f>
        <v/>
      </c>
      <c r="M4315">
        <f>IF(L4315&gt;N(L4314),L4315,"")</f>
        <v/>
      </c>
      <c r="N4315">
        <f>N(N4314)+IF(AND('💰 BÁO GIÁ'!$C$27&lt;&gt;"",OR(ISNUMBER(SEARCH('💰 BÁO GIÁ'!$C$27,$A4315)),ISNUMBER(SEARCH('💰 BÁO GIÁ'!$C$27,$B4315)))),1,0)</f>
        <v/>
      </c>
      <c r="O4315">
        <f>IF(N4315&gt;N(N4314),N4315,"")</f>
        <v/>
      </c>
    </row>
    <row r="4316">
      <c r="A4316">
        <f>IF('📋 MIỂNG TNC'!A292="","",'📋 MIỂNG TNC'!A292)</f>
        <v/>
      </c>
      <c r="B4316">
        <f>IF('📋 MIỂNG TNC'!A292="","",'📋 MIỂNG TNC'!P292)</f>
        <v/>
      </c>
      <c r="C4316">
        <f>IF('📋 MIỂNG TNC'!A292="","","Miểng")</f>
        <v/>
      </c>
      <c r="D4316">
        <f>IF('📋 MIỂNG TNC'!A292="","",'📋 MIỂNG TNC'!H292)</f>
        <v/>
      </c>
      <c r="E4316" s="37" t="e">
        <v>#VALUE!</v>
      </c>
      <c r="F4316" s="37">
        <f>IF('📋 MIỂNG TNC'!A292="","",'📋 MIỂNG TNC'!J292)</f>
        <v/>
      </c>
      <c r="G4316" s="37">
        <f>IF('📋 MIỂNG TNC'!A292="","",'📋 MIỂNG TNC'!K292)</f>
        <v/>
      </c>
      <c r="H4316">
        <f>IF('📋 MIỂNG TNC'!A292="","",'📋 MIỂNG TNC'!L292)</f>
        <v/>
      </c>
      <c r="I4316">
        <f>IF('📋 MIỂNG TNC'!A292="","",'📋 MIỂNG TNC'!M292)</f>
        <v/>
      </c>
      <c r="J4316">
        <f>IF('📋 MIỂNG TNC'!A292="","",'📋 MIỂNG TNC'!D292)</f>
        <v/>
      </c>
      <c r="L4316">
        <f>N(L4315)+IF(AND('🔎 TRA CỨU NHANH'!$C$2&lt;&gt;"",OR(ISNUMBER(SEARCH('🔎 TRA CỨU NHANH'!$C$2,$A4316)),ISNUMBER(SEARCH('🔎 TRA CỨU NHANH'!$C$2,$B4316)))),1,0)</f>
        <v/>
      </c>
      <c r="M4316">
        <f>IF(L4316&gt;N(L4315),L4316,"")</f>
        <v/>
      </c>
      <c r="N4316">
        <f>N(N4315)+IF(AND('💰 BÁO GIÁ'!$C$27&lt;&gt;"",OR(ISNUMBER(SEARCH('💰 BÁO GIÁ'!$C$27,$A4316)),ISNUMBER(SEARCH('💰 BÁO GIÁ'!$C$27,$B4316)))),1,0)</f>
        <v/>
      </c>
      <c r="O4316">
        <f>IF(N4316&gt;N(N4315),N4316,"")</f>
        <v/>
      </c>
    </row>
    <row r="4317">
      <c r="A4317">
        <f>IF('📋 MIỂNG TNC'!A293="","",'📋 MIỂNG TNC'!A293)</f>
        <v/>
      </c>
      <c r="B4317">
        <f>IF('📋 MIỂNG TNC'!A293="","",'📋 MIỂNG TNC'!P293)</f>
        <v/>
      </c>
      <c r="C4317">
        <f>IF('📋 MIỂNG TNC'!A293="","","Miểng")</f>
        <v/>
      </c>
      <c r="D4317">
        <f>IF('📋 MIỂNG TNC'!A293="","",'📋 MIỂNG TNC'!H293)</f>
        <v/>
      </c>
      <c r="E4317" s="37" t="e">
        <v>#VALUE!</v>
      </c>
      <c r="F4317" s="37">
        <f>IF('📋 MIỂNG TNC'!A293="","",'📋 MIỂNG TNC'!J293)</f>
        <v/>
      </c>
      <c r="G4317" s="37">
        <f>IF('📋 MIỂNG TNC'!A293="","",'📋 MIỂNG TNC'!K293)</f>
        <v/>
      </c>
      <c r="H4317">
        <f>IF('📋 MIỂNG TNC'!A293="","",'📋 MIỂNG TNC'!L293)</f>
        <v/>
      </c>
      <c r="I4317">
        <f>IF('📋 MIỂNG TNC'!A293="","",'📋 MIỂNG TNC'!M293)</f>
        <v/>
      </c>
      <c r="J4317">
        <f>IF('📋 MIỂNG TNC'!A293="","",'📋 MIỂNG TNC'!D293)</f>
        <v/>
      </c>
      <c r="L4317">
        <f>N(L4316)+IF(AND('🔎 TRA CỨU NHANH'!$C$2&lt;&gt;"",OR(ISNUMBER(SEARCH('🔎 TRA CỨU NHANH'!$C$2,$A4317)),ISNUMBER(SEARCH('🔎 TRA CỨU NHANH'!$C$2,$B4317)))),1,0)</f>
        <v/>
      </c>
      <c r="M4317">
        <f>IF(L4317&gt;N(L4316),L4317,"")</f>
        <v/>
      </c>
      <c r="N4317">
        <f>N(N4316)+IF(AND('💰 BÁO GIÁ'!$C$27&lt;&gt;"",OR(ISNUMBER(SEARCH('💰 BÁO GIÁ'!$C$27,$A4317)),ISNUMBER(SEARCH('💰 BÁO GIÁ'!$C$27,$B4317)))),1,0)</f>
        <v/>
      </c>
      <c r="O4317">
        <f>IF(N4317&gt;N(N4316),N4317,"")</f>
        <v/>
      </c>
    </row>
    <row r="4318">
      <c r="A4318">
        <f>IF('📋 MIỂNG TNC'!A294="","",'📋 MIỂNG TNC'!A294)</f>
        <v/>
      </c>
      <c r="B4318">
        <f>IF('📋 MIỂNG TNC'!A294="","",'📋 MIỂNG TNC'!P294)</f>
        <v/>
      </c>
      <c r="C4318">
        <f>IF('📋 MIỂNG TNC'!A294="","","Miểng")</f>
        <v/>
      </c>
      <c r="D4318">
        <f>IF('📋 MIỂNG TNC'!A294="","",'📋 MIỂNG TNC'!H294)</f>
        <v/>
      </c>
      <c r="E4318" s="37" t="e">
        <v>#VALUE!</v>
      </c>
      <c r="F4318" s="37">
        <f>IF('📋 MIỂNG TNC'!A294="","",'📋 MIỂNG TNC'!J294)</f>
        <v/>
      </c>
      <c r="G4318" s="37">
        <f>IF('📋 MIỂNG TNC'!A294="","",'📋 MIỂNG TNC'!K294)</f>
        <v/>
      </c>
      <c r="H4318">
        <f>IF('📋 MIỂNG TNC'!A294="","",'📋 MIỂNG TNC'!L294)</f>
        <v/>
      </c>
      <c r="I4318">
        <f>IF('📋 MIỂNG TNC'!A294="","",'📋 MIỂNG TNC'!M294)</f>
        <v/>
      </c>
      <c r="J4318">
        <f>IF('📋 MIỂNG TNC'!A294="","",'📋 MIỂNG TNC'!D294)</f>
        <v/>
      </c>
      <c r="L4318">
        <f>N(L4317)+IF(AND('🔎 TRA CỨU NHANH'!$C$2&lt;&gt;"",OR(ISNUMBER(SEARCH('🔎 TRA CỨU NHANH'!$C$2,$A4318)),ISNUMBER(SEARCH('🔎 TRA CỨU NHANH'!$C$2,$B4318)))),1,0)</f>
        <v/>
      </c>
      <c r="M4318">
        <f>IF(L4318&gt;N(L4317),L4318,"")</f>
        <v/>
      </c>
      <c r="N4318">
        <f>N(N4317)+IF(AND('💰 BÁO GIÁ'!$C$27&lt;&gt;"",OR(ISNUMBER(SEARCH('💰 BÁO GIÁ'!$C$27,$A4318)),ISNUMBER(SEARCH('💰 BÁO GIÁ'!$C$27,$B4318)))),1,0)</f>
        <v/>
      </c>
      <c r="O4318">
        <f>IF(N4318&gt;N(N4317),N4318,"")</f>
        <v/>
      </c>
    </row>
    <row r="4319">
      <c r="A4319">
        <f>IF('📋 MIỂNG TNC'!A295="","",'📋 MIỂNG TNC'!A295)</f>
        <v/>
      </c>
      <c r="B4319">
        <f>IF('📋 MIỂNG TNC'!A295="","",'📋 MIỂNG TNC'!P295)</f>
        <v/>
      </c>
      <c r="C4319">
        <f>IF('📋 MIỂNG TNC'!A295="","","Miểng")</f>
        <v/>
      </c>
      <c r="D4319">
        <f>IF('📋 MIỂNG TNC'!A295="","",'📋 MIỂNG TNC'!H295)</f>
        <v/>
      </c>
      <c r="E4319" s="37" t="e">
        <v>#VALUE!</v>
      </c>
      <c r="F4319" s="37">
        <f>IF('📋 MIỂNG TNC'!A295="","",'📋 MIỂNG TNC'!J295)</f>
        <v/>
      </c>
      <c r="G4319" s="37">
        <f>IF('📋 MIỂNG TNC'!A295="","",'📋 MIỂNG TNC'!K295)</f>
        <v/>
      </c>
      <c r="H4319">
        <f>IF('📋 MIỂNG TNC'!A295="","",'📋 MIỂNG TNC'!L295)</f>
        <v/>
      </c>
      <c r="I4319">
        <f>IF('📋 MIỂNG TNC'!A295="","",'📋 MIỂNG TNC'!M295)</f>
        <v/>
      </c>
      <c r="J4319">
        <f>IF('📋 MIỂNG TNC'!A295="","",'📋 MIỂNG TNC'!D295)</f>
        <v/>
      </c>
      <c r="L4319">
        <f>N(L4318)+IF(AND('🔎 TRA CỨU NHANH'!$C$2&lt;&gt;"",OR(ISNUMBER(SEARCH('🔎 TRA CỨU NHANH'!$C$2,$A4319)),ISNUMBER(SEARCH('🔎 TRA CỨU NHANH'!$C$2,$B4319)))),1,0)</f>
        <v/>
      </c>
      <c r="M4319">
        <f>IF(L4319&gt;N(L4318),L4319,"")</f>
        <v/>
      </c>
      <c r="N4319">
        <f>N(N4318)+IF(AND('💰 BÁO GIÁ'!$C$27&lt;&gt;"",OR(ISNUMBER(SEARCH('💰 BÁO GIÁ'!$C$27,$A4319)),ISNUMBER(SEARCH('💰 BÁO GIÁ'!$C$27,$B4319)))),1,0)</f>
        <v/>
      </c>
      <c r="O4319">
        <f>IF(N4319&gt;N(N4318),N4319,"")</f>
        <v/>
      </c>
    </row>
    <row r="4320">
      <c r="A4320">
        <f>IF('📋 MIỂNG TNC'!A296="","",'📋 MIỂNG TNC'!A296)</f>
        <v/>
      </c>
      <c r="B4320">
        <f>IF('📋 MIỂNG TNC'!A296="","",'📋 MIỂNG TNC'!P296)</f>
        <v/>
      </c>
      <c r="C4320">
        <f>IF('📋 MIỂNG TNC'!A296="","","Miểng")</f>
        <v/>
      </c>
      <c r="D4320">
        <f>IF('📋 MIỂNG TNC'!A296="","",'📋 MIỂNG TNC'!H296)</f>
        <v/>
      </c>
      <c r="E4320" s="37" t="e">
        <v>#VALUE!</v>
      </c>
      <c r="F4320" s="37">
        <f>IF('📋 MIỂNG TNC'!A296="","",'📋 MIỂNG TNC'!J296)</f>
        <v/>
      </c>
      <c r="G4320" s="37">
        <f>IF('📋 MIỂNG TNC'!A296="","",'📋 MIỂNG TNC'!K296)</f>
        <v/>
      </c>
      <c r="H4320">
        <f>IF('📋 MIỂNG TNC'!A296="","",'📋 MIỂNG TNC'!L296)</f>
        <v/>
      </c>
      <c r="I4320">
        <f>IF('📋 MIỂNG TNC'!A296="","",'📋 MIỂNG TNC'!M296)</f>
        <v/>
      </c>
      <c r="J4320">
        <f>IF('📋 MIỂNG TNC'!A296="","",'📋 MIỂNG TNC'!D296)</f>
        <v/>
      </c>
      <c r="L4320">
        <f>N(L4319)+IF(AND('🔎 TRA CỨU NHANH'!$C$2&lt;&gt;"",OR(ISNUMBER(SEARCH('🔎 TRA CỨU NHANH'!$C$2,$A4320)),ISNUMBER(SEARCH('🔎 TRA CỨU NHANH'!$C$2,$B4320)))),1,0)</f>
        <v/>
      </c>
      <c r="M4320">
        <f>IF(L4320&gt;N(L4319),L4320,"")</f>
        <v/>
      </c>
      <c r="N4320">
        <f>N(N4319)+IF(AND('💰 BÁO GIÁ'!$C$27&lt;&gt;"",OR(ISNUMBER(SEARCH('💰 BÁO GIÁ'!$C$27,$A4320)),ISNUMBER(SEARCH('💰 BÁO GIÁ'!$C$27,$B4320)))),1,0)</f>
        <v/>
      </c>
      <c r="O4320">
        <f>IF(N4320&gt;N(N4319),N4320,"")</f>
        <v/>
      </c>
    </row>
    <row r="4321">
      <c r="A4321">
        <f>IF('📋 MIỂNG TNC'!A297="","",'📋 MIỂNG TNC'!A297)</f>
        <v/>
      </c>
      <c r="B4321">
        <f>IF('📋 MIỂNG TNC'!A297="","",'📋 MIỂNG TNC'!P297)</f>
        <v/>
      </c>
      <c r="C4321">
        <f>IF('📋 MIỂNG TNC'!A297="","","Miểng")</f>
        <v/>
      </c>
      <c r="D4321">
        <f>IF('📋 MIỂNG TNC'!A297="","",'📋 MIỂNG TNC'!H297)</f>
        <v/>
      </c>
      <c r="E4321" s="37" t="e">
        <v>#VALUE!</v>
      </c>
      <c r="F4321" s="37">
        <f>IF('📋 MIỂNG TNC'!A297="","",'📋 MIỂNG TNC'!J297)</f>
        <v/>
      </c>
      <c r="G4321" s="37">
        <f>IF('📋 MIỂNG TNC'!A297="","",'📋 MIỂNG TNC'!K297)</f>
        <v/>
      </c>
      <c r="H4321">
        <f>IF('📋 MIỂNG TNC'!A297="","",'📋 MIỂNG TNC'!L297)</f>
        <v/>
      </c>
      <c r="I4321">
        <f>IF('📋 MIỂNG TNC'!A297="","",'📋 MIỂNG TNC'!M297)</f>
        <v/>
      </c>
      <c r="J4321">
        <f>IF('📋 MIỂNG TNC'!A297="","",'📋 MIỂNG TNC'!D297)</f>
        <v/>
      </c>
      <c r="L4321">
        <f>N(L4320)+IF(AND('🔎 TRA CỨU NHANH'!$C$2&lt;&gt;"",OR(ISNUMBER(SEARCH('🔎 TRA CỨU NHANH'!$C$2,$A4321)),ISNUMBER(SEARCH('🔎 TRA CỨU NHANH'!$C$2,$B4321)))),1,0)</f>
        <v/>
      </c>
      <c r="M4321">
        <f>IF(L4321&gt;N(L4320),L4321,"")</f>
        <v/>
      </c>
      <c r="N4321">
        <f>N(N4320)+IF(AND('💰 BÁO GIÁ'!$C$27&lt;&gt;"",OR(ISNUMBER(SEARCH('💰 BÁO GIÁ'!$C$27,$A4321)),ISNUMBER(SEARCH('💰 BÁO GIÁ'!$C$27,$B4321)))),1,0)</f>
        <v/>
      </c>
      <c r="O4321">
        <f>IF(N4321&gt;N(N4320),N4321,"")</f>
        <v/>
      </c>
    </row>
    <row r="4322">
      <c r="A4322">
        <f>IF('📋 MIỂNG TNC'!A298="","",'📋 MIỂNG TNC'!A298)</f>
        <v/>
      </c>
      <c r="B4322">
        <f>IF('📋 MIỂNG TNC'!A298="","",'📋 MIỂNG TNC'!P298)</f>
        <v/>
      </c>
      <c r="C4322">
        <f>IF('📋 MIỂNG TNC'!A298="","","Miểng")</f>
        <v/>
      </c>
      <c r="D4322">
        <f>IF('📋 MIỂNG TNC'!A298="","",'📋 MIỂNG TNC'!H298)</f>
        <v/>
      </c>
      <c r="E4322" s="37" t="e">
        <v>#VALUE!</v>
      </c>
      <c r="F4322" s="37">
        <f>IF('📋 MIỂNG TNC'!A298="","",'📋 MIỂNG TNC'!J298)</f>
        <v/>
      </c>
      <c r="G4322" s="37">
        <f>IF('📋 MIỂNG TNC'!A298="","",'📋 MIỂNG TNC'!K298)</f>
        <v/>
      </c>
      <c r="H4322">
        <f>IF('📋 MIỂNG TNC'!A298="","",'📋 MIỂNG TNC'!L298)</f>
        <v/>
      </c>
      <c r="I4322">
        <f>IF('📋 MIỂNG TNC'!A298="","",'📋 MIỂNG TNC'!M298)</f>
        <v/>
      </c>
      <c r="J4322">
        <f>IF('📋 MIỂNG TNC'!A298="","",'📋 MIỂNG TNC'!D298)</f>
        <v/>
      </c>
      <c r="L4322">
        <f>N(L4321)+IF(AND('🔎 TRA CỨU NHANH'!$C$2&lt;&gt;"",OR(ISNUMBER(SEARCH('🔎 TRA CỨU NHANH'!$C$2,$A4322)),ISNUMBER(SEARCH('🔎 TRA CỨU NHANH'!$C$2,$B4322)))),1,0)</f>
        <v/>
      </c>
      <c r="M4322">
        <f>IF(L4322&gt;N(L4321),L4322,"")</f>
        <v/>
      </c>
      <c r="N4322">
        <f>N(N4321)+IF(AND('💰 BÁO GIÁ'!$C$27&lt;&gt;"",OR(ISNUMBER(SEARCH('💰 BÁO GIÁ'!$C$27,$A4322)),ISNUMBER(SEARCH('💰 BÁO GIÁ'!$C$27,$B4322)))),1,0)</f>
        <v/>
      </c>
      <c r="O4322">
        <f>IF(N4322&gt;N(N4321),N4322,"")</f>
        <v/>
      </c>
    </row>
    <row r="4323">
      <c r="A4323">
        <f>IF('📋 MIỂNG TNC'!A299="","",'📋 MIỂNG TNC'!A299)</f>
        <v/>
      </c>
      <c r="B4323">
        <f>IF('📋 MIỂNG TNC'!A299="","",'📋 MIỂNG TNC'!P299)</f>
        <v/>
      </c>
      <c r="C4323">
        <f>IF('📋 MIỂNG TNC'!A299="","","Miểng")</f>
        <v/>
      </c>
      <c r="D4323">
        <f>IF('📋 MIỂNG TNC'!A299="","",'📋 MIỂNG TNC'!H299)</f>
        <v/>
      </c>
      <c r="E4323" s="37" t="e">
        <v>#VALUE!</v>
      </c>
      <c r="F4323" s="37">
        <f>IF('📋 MIỂNG TNC'!A299="","",'📋 MIỂNG TNC'!J299)</f>
        <v/>
      </c>
      <c r="G4323" s="37">
        <f>IF('📋 MIỂNG TNC'!A299="","",'📋 MIỂNG TNC'!K299)</f>
        <v/>
      </c>
      <c r="H4323" s="37">
        <f>IF('📋 MIỂNG TNC'!A299="","",'📋 MIỂNG TNC'!L299)</f>
        <v/>
      </c>
      <c r="I4323">
        <f>IF('📋 MIỂNG TNC'!A299="","",'📋 MIỂNG TNC'!M299)</f>
        <v/>
      </c>
      <c r="J4323">
        <f>IF('📋 MIỂNG TNC'!A299="","",'📋 MIỂNG TNC'!D299)</f>
        <v/>
      </c>
      <c r="L4323">
        <f>N(L4322)+IF(AND('🔎 TRA CỨU NHANH'!$C$2&lt;&gt;"",OR(ISNUMBER(SEARCH('🔎 TRA CỨU NHANH'!$C$2,$A4323)),ISNUMBER(SEARCH('🔎 TRA CỨU NHANH'!$C$2,$B4323)))),1,0)</f>
        <v/>
      </c>
      <c r="M4323">
        <f>IF(L4323&gt;N(L4322),L4323,"")</f>
        <v/>
      </c>
      <c r="N4323">
        <f>N(N4322)+IF(AND('💰 BÁO GIÁ'!$C$27&lt;&gt;"",OR(ISNUMBER(SEARCH('💰 BÁO GIÁ'!$C$27,$A4323)),ISNUMBER(SEARCH('💰 BÁO GIÁ'!$C$27,$B4323)))),1,0)</f>
        <v/>
      </c>
      <c r="O4323">
        <f>IF(N4323&gt;N(N4322),N4323,"")</f>
        <v/>
      </c>
    </row>
    <row r="4324">
      <c r="A4324">
        <f>IF('📋 MIỂNG TNC'!A300="","",'📋 MIỂNG TNC'!A300)</f>
        <v/>
      </c>
      <c r="B4324">
        <f>IF('📋 MIỂNG TNC'!A300="","",'📋 MIỂNG TNC'!P300)</f>
        <v/>
      </c>
      <c r="C4324">
        <f>IF('📋 MIỂNG TNC'!A300="","","Miểng")</f>
        <v/>
      </c>
      <c r="D4324">
        <f>IF('📋 MIỂNG TNC'!A300="","",'📋 MIỂNG TNC'!H300)</f>
        <v/>
      </c>
      <c r="E4324" s="37" t="e">
        <v>#VALUE!</v>
      </c>
      <c r="F4324" s="37">
        <f>IF('📋 MIỂNG TNC'!A300="","",'📋 MIỂNG TNC'!J300)</f>
        <v/>
      </c>
      <c r="G4324" s="37">
        <f>IF('📋 MIỂNG TNC'!A300="","",'📋 MIỂNG TNC'!K300)</f>
        <v/>
      </c>
      <c r="H4324" s="37">
        <f>IF('📋 MIỂNG TNC'!A300="","",'📋 MIỂNG TNC'!L300)</f>
        <v/>
      </c>
      <c r="I4324">
        <f>IF('📋 MIỂNG TNC'!A300="","",'📋 MIỂNG TNC'!M300)</f>
        <v/>
      </c>
      <c r="J4324">
        <f>IF('📋 MIỂNG TNC'!A300="","",'📋 MIỂNG TNC'!D300)</f>
        <v/>
      </c>
      <c r="L4324">
        <f>N(L4323)+IF(AND('🔎 TRA CỨU NHANH'!$C$2&lt;&gt;"",OR(ISNUMBER(SEARCH('🔎 TRA CỨU NHANH'!$C$2,$A4324)),ISNUMBER(SEARCH('🔎 TRA CỨU NHANH'!$C$2,$B4324)))),1,0)</f>
        <v/>
      </c>
      <c r="M4324">
        <f>IF(L4324&gt;N(L4323),L4324,"")</f>
        <v/>
      </c>
      <c r="N4324">
        <f>N(N4323)+IF(AND('💰 BÁO GIÁ'!$C$27&lt;&gt;"",OR(ISNUMBER(SEARCH('💰 BÁO GIÁ'!$C$27,$A4324)),ISNUMBER(SEARCH('💰 BÁO GIÁ'!$C$27,$B4324)))),1,0)</f>
        <v/>
      </c>
      <c r="O4324">
        <f>IF(N4324&gt;N(N4323),N4324,"")</f>
        <v/>
      </c>
    </row>
    <row r="4325">
      <c r="A4325">
        <f>IF('📋 MIỂNG TNC'!A301="","",'📋 MIỂNG TNC'!A301)</f>
        <v/>
      </c>
      <c r="B4325">
        <f>IF('📋 MIỂNG TNC'!A301="","",'📋 MIỂNG TNC'!P301)</f>
        <v/>
      </c>
      <c r="C4325">
        <f>IF('📋 MIỂNG TNC'!A301="","","Miểng")</f>
        <v/>
      </c>
      <c r="D4325">
        <f>IF('📋 MIỂNG TNC'!A301="","",'📋 MIỂNG TNC'!H301)</f>
        <v/>
      </c>
      <c r="E4325" s="37" t="e">
        <v>#VALUE!</v>
      </c>
      <c r="F4325" s="37">
        <f>IF('📋 MIỂNG TNC'!A301="","",'📋 MIỂNG TNC'!J301)</f>
        <v/>
      </c>
      <c r="G4325" s="37">
        <f>IF('📋 MIỂNG TNC'!A301="","",'📋 MIỂNG TNC'!K301)</f>
        <v/>
      </c>
      <c r="H4325" s="37">
        <f>IF('📋 MIỂNG TNC'!A301="","",'📋 MIỂNG TNC'!L301)</f>
        <v/>
      </c>
      <c r="I4325">
        <f>IF('📋 MIỂNG TNC'!A301="","",'📋 MIỂNG TNC'!M301)</f>
        <v/>
      </c>
      <c r="J4325">
        <f>IF('📋 MIỂNG TNC'!A301="","",'📋 MIỂNG TNC'!D301)</f>
        <v/>
      </c>
      <c r="L4325">
        <f>N(L4324)+IF(AND('🔎 TRA CỨU NHANH'!$C$2&lt;&gt;"",OR(ISNUMBER(SEARCH('🔎 TRA CỨU NHANH'!$C$2,$A4325)),ISNUMBER(SEARCH('🔎 TRA CỨU NHANH'!$C$2,$B4325)))),1,0)</f>
        <v/>
      </c>
      <c r="M4325">
        <f>IF(L4325&gt;N(L4324),L4325,"")</f>
        <v/>
      </c>
      <c r="N4325">
        <f>N(N4324)+IF(AND('💰 BÁO GIÁ'!$C$27&lt;&gt;"",OR(ISNUMBER(SEARCH('💰 BÁO GIÁ'!$C$27,$A4325)),ISNUMBER(SEARCH('💰 BÁO GIÁ'!$C$27,$B4325)))),1,0)</f>
        <v/>
      </c>
      <c r="O4325">
        <f>IF(N4325&gt;N(N4324),N4325,"")</f>
        <v/>
      </c>
    </row>
    <row r="4326">
      <c r="A4326">
        <f>IF('📋 MIỂNG TNC'!A302="","",'📋 MIỂNG TNC'!A302)</f>
        <v/>
      </c>
      <c r="B4326">
        <f>IF('📋 MIỂNG TNC'!A302="","",'📋 MIỂNG TNC'!P302)</f>
        <v/>
      </c>
      <c r="C4326">
        <f>IF('📋 MIỂNG TNC'!A302="","","Miểng")</f>
        <v/>
      </c>
      <c r="D4326">
        <f>IF('📋 MIỂNG TNC'!A302="","",'📋 MIỂNG TNC'!H302)</f>
        <v/>
      </c>
      <c r="E4326" s="37" t="e">
        <v>#VALUE!</v>
      </c>
      <c r="F4326" s="37">
        <f>IF('📋 MIỂNG TNC'!A302="","",'📋 MIỂNG TNC'!J302)</f>
        <v/>
      </c>
      <c r="G4326" s="37">
        <f>IF('📋 MIỂNG TNC'!A302="","",'📋 MIỂNG TNC'!K302)</f>
        <v/>
      </c>
      <c r="H4326" s="37">
        <f>IF('📋 MIỂNG TNC'!A302="","",'📋 MIỂNG TNC'!L302)</f>
        <v/>
      </c>
      <c r="I4326">
        <f>IF('📋 MIỂNG TNC'!A302="","",'📋 MIỂNG TNC'!M302)</f>
        <v/>
      </c>
      <c r="J4326">
        <f>IF('📋 MIỂNG TNC'!A302="","",'📋 MIỂNG TNC'!D302)</f>
        <v/>
      </c>
      <c r="L4326">
        <f>N(L4325)+IF(AND('🔎 TRA CỨU NHANH'!$C$2&lt;&gt;"",OR(ISNUMBER(SEARCH('🔎 TRA CỨU NHANH'!$C$2,$A4326)),ISNUMBER(SEARCH('🔎 TRA CỨU NHANH'!$C$2,$B4326)))),1,0)</f>
        <v/>
      </c>
      <c r="M4326">
        <f>IF(L4326&gt;N(L4325),L4326,"")</f>
        <v/>
      </c>
      <c r="N4326">
        <f>N(N4325)+IF(AND('💰 BÁO GIÁ'!$C$27&lt;&gt;"",OR(ISNUMBER(SEARCH('💰 BÁO GIÁ'!$C$27,$A4326)),ISNUMBER(SEARCH('💰 BÁO GIÁ'!$C$27,$B4326)))),1,0)</f>
        <v/>
      </c>
      <c r="O4326">
        <f>IF(N4326&gt;N(N4325),N4326,"")</f>
        <v/>
      </c>
    </row>
    <row r="4327">
      <c r="A4327">
        <f>IF('📋 MIỂNG TNC'!A303="","",'📋 MIỂNG TNC'!A303)</f>
        <v/>
      </c>
      <c r="B4327">
        <f>IF('📋 MIỂNG TNC'!A303="","",'📋 MIỂNG TNC'!P303)</f>
        <v/>
      </c>
      <c r="C4327">
        <f>IF('📋 MIỂNG TNC'!A303="","","Miểng")</f>
        <v/>
      </c>
      <c r="D4327">
        <f>IF('📋 MIỂNG TNC'!A303="","",'📋 MIỂNG TNC'!H303)</f>
        <v/>
      </c>
      <c r="E4327" s="37" t="e">
        <v>#VALUE!</v>
      </c>
      <c r="F4327" s="37">
        <f>IF('📋 MIỂNG TNC'!A303="","",'📋 MIỂNG TNC'!J303)</f>
        <v/>
      </c>
      <c r="G4327" s="37">
        <f>IF('📋 MIỂNG TNC'!A303="","",'📋 MIỂNG TNC'!K303)</f>
        <v/>
      </c>
      <c r="H4327" s="37">
        <f>IF('📋 MIỂNG TNC'!A303="","",'📋 MIỂNG TNC'!L303)</f>
        <v/>
      </c>
      <c r="I4327">
        <f>IF('📋 MIỂNG TNC'!A303="","",'📋 MIỂNG TNC'!M303)</f>
        <v/>
      </c>
      <c r="J4327">
        <f>IF('📋 MIỂNG TNC'!A303="","",'📋 MIỂNG TNC'!D303)</f>
        <v/>
      </c>
      <c r="L4327">
        <f>N(L4326)+IF(AND('🔎 TRA CỨU NHANH'!$C$2&lt;&gt;"",OR(ISNUMBER(SEARCH('🔎 TRA CỨU NHANH'!$C$2,$A4327)),ISNUMBER(SEARCH('🔎 TRA CỨU NHANH'!$C$2,$B4327)))),1,0)</f>
        <v/>
      </c>
      <c r="M4327">
        <f>IF(L4327&gt;N(L4326),L4327,"")</f>
        <v/>
      </c>
      <c r="N4327">
        <f>N(N4326)+IF(AND('💰 BÁO GIÁ'!$C$27&lt;&gt;"",OR(ISNUMBER(SEARCH('💰 BÁO GIÁ'!$C$27,$A4327)),ISNUMBER(SEARCH('💰 BÁO GIÁ'!$C$27,$B4327)))),1,0)</f>
        <v/>
      </c>
      <c r="O4327">
        <f>IF(N4327&gt;N(N4326),N4327,"")</f>
        <v/>
      </c>
    </row>
    <row r="4328">
      <c r="A4328">
        <f>IF('📋 MIỂNG TNC'!A304="","",'📋 MIỂNG TNC'!A304)</f>
        <v/>
      </c>
      <c r="B4328">
        <f>IF('📋 MIỂNG TNC'!A304="","",'📋 MIỂNG TNC'!P304)</f>
        <v/>
      </c>
      <c r="C4328">
        <f>IF('📋 MIỂNG TNC'!A304="","","Miểng")</f>
        <v/>
      </c>
      <c r="D4328">
        <f>IF('📋 MIỂNG TNC'!A304="","",'📋 MIỂNG TNC'!H304)</f>
        <v/>
      </c>
      <c r="E4328" s="37" t="e">
        <v>#VALUE!</v>
      </c>
      <c r="F4328" s="37">
        <f>IF('📋 MIỂNG TNC'!A304="","",'📋 MIỂNG TNC'!J304)</f>
        <v/>
      </c>
      <c r="G4328" s="37">
        <f>IF('📋 MIỂNG TNC'!A304="","",'📋 MIỂNG TNC'!K304)</f>
        <v/>
      </c>
      <c r="H4328">
        <f>IF('📋 MIỂNG TNC'!A304="","",'📋 MIỂNG TNC'!L304)</f>
        <v/>
      </c>
      <c r="I4328">
        <f>IF('📋 MIỂNG TNC'!A304="","",'📋 MIỂNG TNC'!M304)</f>
        <v/>
      </c>
      <c r="J4328">
        <f>IF('📋 MIỂNG TNC'!A304="","",'📋 MIỂNG TNC'!D304)</f>
        <v/>
      </c>
      <c r="L4328">
        <f>N(L4327)+IF(AND('🔎 TRA CỨU NHANH'!$C$2&lt;&gt;"",OR(ISNUMBER(SEARCH('🔎 TRA CỨU NHANH'!$C$2,$A4328)),ISNUMBER(SEARCH('🔎 TRA CỨU NHANH'!$C$2,$B4328)))),1,0)</f>
        <v/>
      </c>
      <c r="M4328">
        <f>IF(L4328&gt;N(L4327),L4328,"")</f>
        <v/>
      </c>
      <c r="N4328">
        <f>N(N4327)+IF(AND('💰 BÁO GIÁ'!$C$27&lt;&gt;"",OR(ISNUMBER(SEARCH('💰 BÁO GIÁ'!$C$27,$A4328)),ISNUMBER(SEARCH('💰 BÁO GIÁ'!$C$27,$B4328)))),1,0)</f>
        <v/>
      </c>
      <c r="O4328">
        <f>IF(N4328&gt;N(N4327),N4328,"")</f>
        <v/>
      </c>
    </row>
    <row r="4329">
      <c r="A4329">
        <f>IF('📋 MIỂNG TNC'!A305="","",'📋 MIỂNG TNC'!A305)</f>
        <v/>
      </c>
      <c r="B4329">
        <f>IF('📋 MIỂNG TNC'!A305="","",'📋 MIỂNG TNC'!P305)</f>
        <v/>
      </c>
      <c r="C4329">
        <f>IF('📋 MIỂNG TNC'!A305="","","Miểng")</f>
        <v/>
      </c>
      <c r="D4329">
        <f>IF('📋 MIỂNG TNC'!A305="","",'📋 MIỂNG TNC'!H305)</f>
        <v/>
      </c>
      <c r="E4329" s="37" t="e">
        <v>#VALUE!</v>
      </c>
      <c r="F4329" s="37">
        <f>IF('📋 MIỂNG TNC'!A305="","",'📋 MIỂNG TNC'!J305)</f>
        <v/>
      </c>
      <c r="G4329" s="37">
        <f>IF('📋 MIỂNG TNC'!A305="","",'📋 MIỂNG TNC'!K305)</f>
        <v/>
      </c>
      <c r="H4329">
        <f>IF('📋 MIỂNG TNC'!A305="","",'📋 MIỂNG TNC'!L305)</f>
        <v/>
      </c>
      <c r="I4329">
        <f>IF('📋 MIỂNG TNC'!A305="","",'📋 MIỂNG TNC'!M305)</f>
        <v/>
      </c>
      <c r="J4329">
        <f>IF('📋 MIỂNG TNC'!A305="","",'📋 MIỂNG TNC'!D305)</f>
        <v/>
      </c>
      <c r="L4329">
        <f>N(L4328)+IF(AND('🔎 TRA CỨU NHANH'!$C$2&lt;&gt;"",OR(ISNUMBER(SEARCH('🔎 TRA CỨU NHANH'!$C$2,$A4329)),ISNUMBER(SEARCH('🔎 TRA CỨU NHANH'!$C$2,$B4329)))),1,0)</f>
        <v/>
      </c>
      <c r="M4329">
        <f>IF(L4329&gt;N(L4328),L4329,"")</f>
        <v/>
      </c>
      <c r="N4329">
        <f>N(N4328)+IF(AND('💰 BÁO GIÁ'!$C$27&lt;&gt;"",OR(ISNUMBER(SEARCH('💰 BÁO GIÁ'!$C$27,$A4329)),ISNUMBER(SEARCH('💰 BÁO GIÁ'!$C$27,$B4329)))),1,0)</f>
        <v/>
      </c>
      <c r="O4329">
        <f>IF(N4329&gt;N(N4328),N4329,"")</f>
        <v/>
      </c>
    </row>
    <row r="4330">
      <c r="A4330">
        <f>IF('📋 MIỂNG TNC'!A306="","",'📋 MIỂNG TNC'!A306)</f>
        <v/>
      </c>
      <c r="B4330">
        <f>IF('📋 MIỂNG TNC'!A306="","",'📋 MIỂNG TNC'!P306)</f>
        <v/>
      </c>
      <c r="C4330">
        <f>IF('📋 MIỂNG TNC'!A306="","","Miểng")</f>
        <v/>
      </c>
      <c r="D4330">
        <f>IF('📋 MIỂNG TNC'!A306="","",'📋 MIỂNG TNC'!H306)</f>
        <v/>
      </c>
      <c r="E4330" s="37" t="e">
        <v>#VALUE!</v>
      </c>
      <c r="F4330" s="37">
        <f>IF('📋 MIỂNG TNC'!A306="","",'📋 MIỂNG TNC'!J306)</f>
        <v/>
      </c>
      <c r="G4330" s="37">
        <f>IF('📋 MIỂNG TNC'!A306="","",'📋 MIỂNG TNC'!K306)</f>
        <v/>
      </c>
      <c r="H4330">
        <f>IF('📋 MIỂNG TNC'!A306="","",'📋 MIỂNG TNC'!L306)</f>
        <v/>
      </c>
      <c r="I4330">
        <f>IF('📋 MIỂNG TNC'!A306="","",'📋 MIỂNG TNC'!M306)</f>
        <v/>
      </c>
      <c r="J4330">
        <f>IF('📋 MIỂNG TNC'!A306="","",'📋 MIỂNG TNC'!D306)</f>
        <v/>
      </c>
      <c r="L4330">
        <f>N(L4329)+IF(AND('🔎 TRA CỨU NHANH'!$C$2&lt;&gt;"",OR(ISNUMBER(SEARCH('🔎 TRA CỨU NHANH'!$C$2,$A4330)),ISNUMBER(SEARCH('🔎 TRA CỨU NHANH'!$C$2,$B4330)))),1,0)</f>
        <v/>
      </c>
      <c r="M4330">
        <f>IF(L4330&gt;N(L4329),L4330,"")</f>
        <v/>
      </c>
      <c r="N4330">
        <f>N(N4329)+IF(AND('💰 BÁO GIÁ'!$C$27&lt;&gt;"",OR(ISNUMBER(SEARCH('💰 BÁO GIÁ'!$C$27,$A4330)),ISNUMBER(SEARCH('💰 BÁO GIÁ'!$C$27,$B4330)))),1,0)</f>
        <v/>
      </c>
      <c r="O4330">
        <f>IF(N4330&gt;N(N4329),N4330,"")</f>
        <v/>
      </c>
    </row>
    <row r="4331">
      <c r="A4331">
        <f>IF('📋 MIỂNG TNC'!A307="","",'📋 MIỂNG TNC'!A307)</f>
        <v/>
      </c>
      <c r="B4331">
        <f>IF('📋 MIỂNG TNC'!A307="","",'📋 MIỂNG TNC'!P307)</f>
        <v/>
      </c>
      <c r="C4331">
        <f>IF('📋 MIỂNG TNC'!A307="","","Miểng")</f>
        <v/>
      </c>
      <c r="D4331">
        <f>IF('📋 MIỂNG TNC'!A307="","",'📋 MIỂNG TNC'!H307)</f>
        <v/>
      </c>
      <c r="E4331" s="37" t="e">
        <v>#VALUE!</v>
      </c>
      <c r="F4331" s="37">
        <f>IF('📋 MIỂNG TNC'!A307="","",'📋 MIỂNG TNC'!J307)</f>
        <v/>
      </c>
      <c r="G4331" s="37">
        <f>IF('📋 MIỂNG TNC'!A307="","",'📋 MIỂNG TNC'!K307)</f>
        <v/>
      </c>
      <c r="H4331">
        <f>IF('📋 MIỂNG TNC'!A307="","",'📋 MIỂNG TNC'!L307)</f>
        <v/>
      </c>
      <c r="I4331">
        <f>IF('📋 MIỂNG TNC'!A307="","",'📋 MIỂNG TNC'!M307)</f>
        <v/>
      </c>
      <c r="J4331">
        <f>IF('📋 MIỂNG TNC'!A307="","",'📋 MIỂNG TNC'!D307)</f>
        <v/>
      </c>
      <c r="L4331">
        <f>N(L4330)+IF(AND('🔎 TRA CỨU NHANH'!$C$2&lt;&gt;"",OR(ISNUMBER(SEARCH('🔎 TRA CỨU NHANH'!$C$2,$A4331)),ISNUMBER(SEARCH('🔎 TRA CỨU NHANH'!$C$2,$B4331)))),1,0)</f>
        <v/>
      </c>
      <c r="M4331">
        <f>IF(L4331&gt;N(L4330),L4331,"")</f>
        <v/>
      </c>
      <c r="N4331">
        <f>N(N4330)+IF(AND('💰 BÁO GIÁ'!$C$27&lt;&gt;"",OR(ISNUMBER(SEARCH('💰 BÁO GIÁ'!$C$27,$A4331)),ISNUMBER(SEARCH('💰 BÁO GIÁ'!$C$27,$B4331)))),1,0)</f>
        <v/>
      </c>
      <c r="O4331">
        <f>IF(N4331&gt;N(N4330),N4331,"")</f>
        <v/>
      </c>
    </row>
    <row r="4332">
      <c r="A4332">
        <f>IF('📋 MIỂNG TNC'!A308="","",'📋 MIỂNG TNC'!A308)</f>
        <v/>
      </c>
      <c r="B4332">
        <f>IF('📋 MIỂNG TNC'!A308="","",'📋 MIỂNG TNC'!P308)</f>
        <v/>
      </c>
      <c r="C4332">
        <f>IF('📋 MIỂNG TNC'!A308="","","Miểng")</f>
        <v/>
      </c>
      <c r="D4332">
        <f>IF('📋 MIỂNG TNC'!A308="","",'📋 MIỂNG TNC'!H308)</f>
        <v/>
      </c>
      <c r="E4332" s="37" t="e">
        <v>#VALUE!</v>
      </c>
      <c r="F4332" s="37">
        <f>IF('📋 MIỂNG TNC'!A308="","",'📋 MIỂNG TNC'!J308)</f>
        <v/>
      </c>
      <c r="G4332" s="37">
        <f>IF('📋 MIỂNG TNC'!A308="","",'📋 MIỂNG TNC'!K308)</f>
        <v/>
      </c>
      <c r="H4332">
        <f>IF('📋 MIỂNG TNC'!A308="","",'📋 MIỂNG TNC'!L308)</f>
        <v/>
      </c>
      <c r="I4332">
        <f>IF('📋 MIỂNG TNC'!A308="","",'📋 MIỂNG TNC'!M308)</f>
        <v/>
      </c>
      <c r="J4332">
        <f>IF('📋 MIỂNG TNC'!A308="","",'📋 MIỂNG TNC'!D308)</f>
        <v/>
      </c>
      <c r="L4332">
        <f>N(L4331)+IF(AND('🔎 TRA CỨU NHANH'!$C$2&lt;&gt;"",OR(ISNUMBER(SEARCH('🔎 TRA CỨU NHANH'!$C$2,$A4332)),ISNUMBER(SEARCH('🔎 TRA CỨU NHANH'!$C$2,$B4332)))),1,0)</f>
        <v/>
      </c>
      <c r="M4332">
        <f>IF(L4332&gt;N(L4331),L4332,"")</f>
        <v/>
      </c>
      <c r="N4332">
        <f>N(N4331)+IF(AND('💰 BÁO GIÁ'!$C$27&lt;&gt;"",OR(ISNUMBER(SEARCH('💰 BÁO GIÁ'!$C$27,$A4332)),ISNUMBER(SEARCH('💰 BÁO GIÁ'!$C$27,$B4332)))),1,0)</f>
        <v/>
      </c>
      <c r="O4332">
        <f>IF(N4332&gt;N(N4331),N4332,"")</f>
        <v/>
      </c>
    </row>
    <row r="4333">
      <c r="A4333">
        <f>IF('📋 MIỂNG TNC'!A309="","",'📋 MIỂNG TNC'!A309)</f>
        <v/>
      </c>
      <c r="B4333">
        <f>IF('📋 MIỂNG TNC'!A309="","",'📋 MIỂNG TNC'!P309)</f>
        <v/>
      </c>
      <c r="C4333">
        <f>IF('📋 MIỂNG TNC'!A309="","","Miểng")</f>
        <v/>
      </c>
      <c r="D4333">
        <f>IF('📋 MIỂNG TNC'!A309="","",'📋 MIỂNG TNC'!H309)</f>
        <v/>
      </c>
      <c r="E4333" s="37" t="e">
        <v>#VALUE!</v>
      </c>
      <c r="F4333" s="37">
        <f>IF('📋 MIỂNG TNC'!A309="","",'📋 MIỂNG TNC'!J309)</f>
        <v/>
      </c>
      <c r="G4333" s="37">
        <f>IF('📋 MIỂNG TNC'!A309="","",'📋 MIỂNG TNC'!K309)</f>
        <v/>
      </c>
      <c r="H4333" s="37">
        <f>IF('📋 MIỂNG TNC'!A309="","",'📋 MIỂNG TNC'!L309)</f>
        <v/>
      </c>
      <c r="I4333">
        <f>IF('📋 MIỂNG TNC'!A309="","",'📋 MIỂNG TNC'!M309)</f>
        <v/>
      </c>
      <c r="J4333">
        <f>IF('📋 MIỂNG TNC'!A309="","",'📋 MIỂNG TNC'!D309)</f>
        <v/>
      </c>
      <c r="L4333">
        <f>N(L4332)+IF(AND('🔎 TRA CỨU NHANH'!$C$2&lt;&gt;"",OR(ISNUMBER(SEARCH('🔎 TRA CỨU NHANH'!$C$2,$A4333)),ISNUMBER(SEARCH('🔎 TRA CỨU NHANH'!$C$2,$B4333)))),1,0)</f>
        <v/>
      </c>
      <c r="M4333">
        <f>IF(L4333&gt;N(L4332),L4333,"")</f>
        <v/>
      </c>
      <c r="N4333">
        <f>N(N4332)+IF(AND('💰 BÁO GIÁ'!$C$27&lt;&gt;"",OR(ISNUMBER(SEARCH('💰 BÁO GIÁ'!$C$27,$A4333)),ISNUMBER(SEARCH('💰 BÁO GIÁ'!$C$27,$B4333)))),1,0)</f>
        <v/>
      </c>
      <c r="O4333">
        <f>IF(N4333&gt;N(N4332),N4333,"")</f>
        <v/>
      </c>
    </row>
    <row r="4334">
      <c r="A4334">
        <f>IF('📋 MIỂNG TNC'!A310="","",'📋 MIỂNG TNC'!A310)</f>
        <v/>
      </c>
      <c r="B4334">
        <f>IF('📋 MIỂNG TNC'!A310="","",'📋 MIỂNG TNC'!P310)</f>
        <v/>
      </c>
      <c r="C4334">
        <f>IF('📋 MIỂNG TNC'!A310="","","Miểng")</f>
        <v/>
      </c>
      <c r="D4334">
        <f>IF('📋 MIỂNG TNC'!A310="","",'📋 MIỂNG TNC'!H310)</f>
        <v/>
      </c>
      <c r="E4334" s="37" t="e">
        <v>#VALUE!</v>
      </c>
      <c r="F4334" s="37">
        <f>IF('📋 MIỂNG TNC'!A310="","",'📋 MIỂNG TNC'!J310)</f>
        <v/>
      </c>
      <c r="G4334" s="37">
        <f>IF('📋 MIỂNG TNC'!A310="","",'📋 MIỂNG TNC'!K310)</f>
        <v/>
      </c>
      <c r="H4334">
        <f>IF('📋 MIỂNG TNC'!A310="","",'📋 MIỂNG TNC'!L310)</f>
        <v/>
      </c>
      <c r="I4334">
        <f>IF('📋 MIỂNG TNC'!A310="","",'📋 MIỂNG TNC'!M310)</f>
        <v/>
      </c>
      <c r="J4334">
        <f>IF('📋 MIỂNG TNC'!A310="","",'📋 MIỂNG TNC'!D310)</f>
        <v/>
      </c>
      <c r="L4334">
        <f>N(L4333)+IF(AND('🔎 TRA CỨU NHANH'!$C$2&lt;&gt;"",OR(ISNUMBER(SEARCH('🔎 TRA CỨU NHANH'!$C$2,$A4334)),ISNUMBER(SEARCH('🔎 TRA CỨU NHANH'!$C$2,$B4334)))),1,0)</f>
        <v/>
      </c>
      <c r="M4334">
        <f>IF(L4334&gt;N(L4333),L4334,"")</f>
        <v/>
      </c>
      <c r="N4334">
        <f>N(N4333)+IF(AND('💰 BÁO GIÁ'!$C$27&lt;&gt;"",OR(ISNUMBER(SEARCH('💰 BÁO GIÁ'!$C$27,$A4334)),ISNUMBER(SEARCH('💰 BÁO GIÁ'!$C$27,$B4334)))),1,0)</f>
        <v/>
      </c>
      <c r="O4334">
        <f>IF(N4334&gt;N(N4333),N4334,"")</f>
        <v/>
      </c>
    </row>
    <row r="4335">
      <c r="A4335">
        <f>IF('📋 MIỂNG TNC'!A311="","",'📋 MIỂNG TNC'!A311)</f>
        <v/>
      </c>
      <c r="B4335">
        <f>IF('📋 MIỂNG TNC'!A311="","",'📋 MIỂNG TNC'!P311)</f>
        <v/>
      </c>
      <c r="C4335">
        <f>IF('📋 MIỂNG TNC'!A311="","","Miểng")</f>
        <v/>
      </c>
      <c r="D4335">
        <f>IF('📋 MIỂNG TNC'!A311="","",'📋 MIỂNG TNC'!H311)</f>
        <v/>
      </c>
      <c r="E4335" s="37" t="e">
        <v>#VALUE!</v>
      </c>
      <c r="F4335" s="37">
        <f>IF('📋 MIỂNG TNC'!A311="","",'📋 MIỂNG TNC'!J311)</f>
        <v/>
      </c>
      <c r="G4335" s="37">
        <f>IF('📋 MIỂNG TNC'!A311="","",'📋 MIỂNG TNC'!K311)</f>
        <v/>
      </c>
      <c r="H4335" s="37">
        <f>IF('📋 MIỂNG TNC'!A311="","",'📋 MIỂNG TNC'!L311)</f>
        <v/>
      </c>
      <c r="I4335">
        <f>IF('📋 MIỂNG TNC'!A311="","",'📋 MIỂNG TNC'!M311)</f>
        <v/>
      </c>
      <c r="J4335">
        <f>IF('📋 MIỂNG TNC'!A311="","",'📋 MIỂNG TNC'!D311)</f>
        <v/>
      </c>
      <c r="L4335">
        <f>N(L4334)+IF(AND('🔎 TRA CỨU NHANH'!$C$2&lt;&gt;"",OR(ISNUMBER(SEARCH('🔎 TRA CỨU NHANH'!$C$2,$A4335)),ISNUMBER(SEARCH('🔎 TRA CỨU NHANH'!$C$2,$B4335)))),1,0)</f>
        <v/>
      </c>
      <c r="M4335">
        <f>IF(L4335&gt;N(L4334),L4335,"")</f>
        <v/>
      </c>
      <c r="N4335">
        <f>N(N4334)+IF(AND('💰 BÁO GIÁ'!$C$27&lt;&gt;"",OR(ISNUMBER(SEARCH('💰 BÁO GIÁ'!$C$27,$A4335)),ISNUMBER(SEARCH('💰 BÁO GIÁ'!$C$27,$B4335)))),1,0)</f>
        <v/>
      </c>
      <c r="O4335">
        <f>IF(N4335&gt;N(N4334),N4335,"")</f>
        <v/>
      </c>
    </row>
    <row r="4336">
      <c r="A4336">
        <f>IF('📋 MIỂNG TNC'!A312="","",'📋 MIỂNG TNC'!A312)</f>
        <v/>
      </c>
      <c r="B4336">
        <f>IF('📋 MIỂNG TNC'!A312="","",'📋 MIỂNG TNC'!P312)</f>
        <v/>
      </c>
      <c r="C4336">
        <f>IF('📋 MIỂNG TNC'!A312="","","Miểng")</f>
        <v/>
      </c>
      <c r="D4336">
        <f>IF('📋 MIỂNG TNC'!A312="","",'📋 MIỂNG TNC'!H312)</f>
        <v/>
      </c>
      <c r="E4336" s="37" t="e">
        <v>#VALUE!</v>
      </c>
      <c r="F4336" s="37">
        <f>IF('📋 MIỂNG TNC'!A312="","",'📋 MIỂNG TNC'!J312)</f>
        <v/>
      </c>
      <c r="G4336" s="37">
        <f>IF('📋 MIỂNG TNC'!A312="","",'📋 MIỂNG TNC'!K312)</f>
        <v/>
      </c>
      <c r="H4336">
        <f>IF('📋 MIỂNG TNC'!A312="","",'📋 MIỂNG TNC'!L312)</f>
        <v/>
      </c>
      <c r="I4336">
        <f>IF('📋 MIỂNG TNC'!A312="","",'📋 MIỂNG TNC'!M312)</f>
        <v/>
      </c>
      <c r="J4336">
        <f>IF('📋 MIỂNG TNC'!A312="","",'📋 MIỂNG TNC'!D312)</f>
        <v/>
      </c>
      <c r="L4336">
        <f>N(L4335)+IF(AND('🔎 TRA CỨU NHANH'!$C$2&lt;&gt;"",OR(ISNUMBER(SEARCH('🔎 TRA CỨU NHANH'!$C$2,$A4336)),ISNUMBER(SEARCH('🔎 TRA CỨU NHANH'!$C$2,$B4336)))),1,0)</f>
        <v/>
      </c>
      <c r="M4336">
        <f>IF(L4336&gt;N(L4335),L4336,"")</f>
        <v/>
      </c>
      <c r="N4336">
        <f>N(N4335)+IF(AND('💰 BÁO GIÁ'!$C$27&lt;&gt;"",OR(ISNUMBER(SEARCH('💰 BÁO GIÁ'!$C$27,$A4336)),ISNUMBER(SEARCH('💰 BÁO GIÁ'!$C$27,$B4336)))),1,0)</f>
        <v/>
      </c>
      <c r="O4336">
        <f>IF(N4336&gt;N(N4335),N4336,"")</f>
        <v/>
      </c>
    </row>
    <row r="4337">
      <c r="A4337">
        <f>IF('📋 MIỂNG TNC'!A313="","",'📋 MIỂNG TNC'!A313)</f>
        <v/>
      </c>
      <c r="B4337">
        <f>IF('📋 MIỂNG TNC'!A313="","",'📋 MIỂNG TNC'!P313)</f>
        <v/>
      </c>
      <c r="C4337">
        <f>IF('📋 MIỂNG TNC'!A313="","","Miểng")</f>
        <v/>
      </c>
      <c r="D4337">
        <f>IF('📋 MIỂNG TNC'!A313="","",'📋 MIỂNG TNC'!H313)</f>
        <v/>
      </c>
      <c r="E4337" s="37" t="e">
        <v>#VALUE!</v>
      </c>
      <c r="F4337" s="37">
        <f>IF('📋 MIỂNG TNC'!A313="","",'📋 MIỂNG TNC'!J313)</f>
        <v/>
      </c>
      <c r="G4337" s="37">
        <f>IF('📋 MIỂNG TNC'!A313="","",'📋 MIỂNG TNC'!K313)</f>
        <v/>
      </c>
      <c r="H4337">
        <f>IF('📋 MIỂNG TNC'!A313="","",'📋 MIỂNG TNC'!L313)</f>
        <v/>
      </c>
      <c r="I4337">
        <f>IF('📋 MIỂNG TNC'!A313="","",'📋 MIỂNG TNC'!M313)</f>
        <v/>
      </c>
      <c r="J4337">
        <f>IF('📋 MIỂNG TNC'!A313="","",'📋 MIỂNG TNC'!D313)</f>
        <v/>
      </c>
      <c r="L4337">
        <f>N(L4336)+IF(AND('🔎 TRA CỨU NHANH'!$C$2&lt;&gt;"",OR(ISNUMBER(SEARCH('🔎 TRA CỨU NHANH'!$C$2,$A4337)),ISNUMBER(SEARCH('🔎 TRA CỨU NHANH'!$C$2,$B4337)))),1,0)</f>
        <v/>
      </c>
      <c r="M4337">
        <f>IF(L4337&gt;N(L4336),L4337,"")</f>
        <v/>
      </c>
      <c r="N4337">
        <f>N(N4336)+IF(AND('💰 BÁO GIÁ'!$C$27&lt;&gt;"",OR(ISNUMBER(SEARCH('💰 BÁO GIÁ'!$C$27,$A4337)),ISNUMBER(SEARCH('💰 BÁO GIÁ'!$C$27,$B4337)))),1,0)</f>
        <v/>
      </c>
      <c r="O4337">
        <f>IF(N4337&gt;N(N4336),N4337,"")</f>
        <v/>
      </c>
    </row>
    <row r="4338">
      <c r="A4338">
        <f>IF('📋 MIỂNG TNC'!A314="","",'📋 MIỂNG TNC'!A314)</f>
        <v/>
      </c>
      <c r="B4338">
        <f>IF('📋 MIỂNG TNC'!A314="","",'📋 MIỂNG TNC'!P314)</f>
        <v/>
      </c>
      <c r="C4338">
        <f>IF('📋 MIỂNG TNC'!A314="","","Miểng")</f>
        <v/>
      </c>
      <c r="D4338">
        <f>IF('📋 MIỂNG TNC'!A314="","",'📋 MIỂNG TNC'!H314)</f>
        <v/>
      </c>
      <c r="E4338" s="37" t="e">
        <v>#VALUE!</v>
      </c>
      <c r="F4338" s="37">
        <f>IF('📋 MIỂNG TNC'!A314="","",'📋 MIỂNG TNC'!J314)</f>
        <v/>
      </c>
      <c r="G4338" s="37">
        <f>IF('📋 MIỂNG TNC'!A314="","",'📋 MIỂNG TNC'!K314)</f>
        <v/>
      </c>
      <c r="H4338">
        <f>IF('📋 MIỂNG TNC'!A314="","",'📋 MIỂNG TNC'!L314)</f>
        <v/>
      </c>
      <c r="I4338">
        <f>IF('📋 MIỂNG TNC'!A314="","",'📋 MIỂNG TNC'!M314)</f>
        <v/>
      </c>
      <c r="J4338">
        <f>IF('📋 MIỂNG TNC'!A314="","",'📋 MIỂNG TNC'!D314)</f>
        <v/>
      </c>
      <c r="L4338">
        <f>N(L4337)+IF(AND('🔎 TRA CỨU NHANH'!$C$2&lt;&gt;"",OR(ISNUMBER(SEARCH('🔎 TRA CỨU NHANH'!$C$2,$A4338)),ISNUMBER(SEARCH('🔎 TRA CỨU NHANH'!$C$2,$B4338)))),1,0)</f>
        <v/>
      </c>
      <c r="M4338">
        <f>IF(L4338&gt;N(L4337),L4338,"")</f>
        <v/>
      </c>
      <c r="N4338">
        <f>N(N4337)+IF(AND('💰 BÁO GIÁ'!$C$27&lt;&gt;"",OR(ISNUMBER(SEARCH('💰 BÁO GIÁ'!$C$27,$A4338)),ISNUMBER(SEARCH('💰 BÁO GIÁ'!$C$27,$B4338)))),1,0)</f>
        <v/>
      </c>
      <c r="O4338">
        <f>IF(N4338&gt;N(N4337),N4338,"")</f>
        <v/>
      </c>
    </row>
    <row r="4339">
      <c r="A4339">
        <f>IF('📋 MIỂNG TNC'!A315="","",'📋 MIỂNG TNC'!A315)</f>
        <v/>
      </c>
      <c r="B4339">
        <f>IF('📋 MIỂNG TNC'!A315="","",'📋 MIỂNG TNC'!P315)</f>
        <v/>
      </c>
      <c r="C4339">
        <f>IF('📋 MIỂNG TNC'!A315="","","Miểng")</f>
        <v/>
      </c>
      <c r="D4339">
        <f>IF('📋 MIỂNG TNC'!A315="","",'📋 MIỂNG TNC'!H315)</f>
        <v/>
      </c>
      <c r="E4339" s="37" t="e">
        <v>#VALUE!</v>
      </c>
      <c r="F4339" s="37">
        <f>IF('📋 MIỂNG TNC'!A315="","",'📋 MIỂNG TNC'!J315)</f>
        <v/>
      </c>
      <c r="G4339" s="37">
        <f>IF('📋 MIỂNG TNC'!A315="","",'📋 MIỂNG TNC'!K315)</f>
        <v/>
      </c>
      <c r="H4339">
        <f>IF('📋 MIỂNG TNC'!A315="","",'📋 MIỂNG TNC'!L315)</f>
        <v/>
      </c>
      <c r="I4339">
        <f>IF('📋 MIỂNG TNC'!A315="","",'📋 MIỂNG TNC'!M315)</f>
        <v/>
      </c>
      <c r="J4339">
        <f>IF('📋 MIỂNG TNC'!A315="","",'📋 MIỂNG TNC'!D315)</f>
        <v/>
      </c>
      <c r="L4339">
        <f>N(L4338)+IF(AND('🔎 TRA CỨU NHANH'!$C$2&lt;&gt;"",OR(ISNUMBER(SEARCH('🔎 TRA CỨU NHANH'!$C$2,$A4339)),ISNUMBER(SEARCH('🔎 TRA CỨU NHANH'!$C$2,$B4339)))),1,0)</f>
        <v/>
      </c>
      <c r="M4339">
        <f>IF(L4339&gt;N(L4338),L4339,"")</f>
        <v/>
      </c>
      <c r="N4339">
        <f>N(N4338)+IF(AND('💰 BÁO GIÁ'!$C$27&lt;&gt;"",OR(ISNUMBER(SEARCH('💰 BÁO GIÁ'!$C$27,$A4339)),ISNUMBER(SEARCH('💰 BÁO GIÁ'!$C$27,$B4339)))),1,0)</f>
        <v/>
      </c>
      <c r="O4339">
        <f>IF(N4339&gt;N(N4338),N4339,"")</f>
        <v/>
      </c>
    </row>
    <row r="4340">
      <c r="A4340">
        <f>IF('📋 MIỂNG TNC'!A316="","",'📋 MIỂNG TNC'!A316)</f>
        <v/>
      </c>
      <c r="B4340">
        <f>IF('📋 MIỂNG TNC'!A316="","",'📋 MIỂNG TNC'!P316)</f>
        <v/>
      </c>
      <c r="C4340">
        <f>IF('📋 MIỂNG TNC'!A316="","","Miểng")</f>
        <v/>
      </c>
      <c r="D4340">
        <f>IF('📋 MIỂNG TNC'!A316="","",'📋 MIỂNG TNC'!H316)</f>
        <v/>
      </c>
      <c r="E4340" s="37" t="e">
        <v>#VALUE!</v>
      </c>
      <c r="F4340" s="37">
        <f>IF('📋 MIỂNG TNC'!A316="","",'📋 MIỂNG TNC'!J316)</f>
        <v/>
      </c>
      <c r="G4340" s="37">
        <f>IF('📋 MIỂNG TNC'!A316="","",'📋 MIỂNG TNC'!K316)</f>
        <v/>
      </c>
      <c r="H4340">
        <f>IF('📋 MIỂNG TNC'!A316="","",'📋 MIỂNG TNC'!L316)</f>
        <v/>
      </c>
      <c r="I4340">
        <f>IF('📋 MIỂNG TNC'!A316="","",'📋 MIỂNG TNC'!M316)</f>
        <v/>
      </c>
      <c r="J4340">
        <f>IF('📋 MIỂNG TNC'!A316="","",'📋 MIỂNG TNC'!D316)</f>
        <v/>
      </c>
      <c r="L4340">
        <f>N(L4339)+IF(AND('🔎 TRA CỨU NHANH'!$C$2&lt;&gt;"",OR(ISNUMBER(SEARCH('🔎 TRA CỨU NHANH'!$C$2,$A4340)),ISNUMBER(SEARCH('🔎 TRA CỨU NHANH'!$C$2,$B4340)))),1,0)</f>
        <v/>
      </c>
      <c r="M4340">
        <f>IF(L4340&gt;N(L4339),L4340,"")</f>
        <v/>
      </c>
      <c r="N4340">
        <f>N(N4339)+IF(AND('💰 BÁO GIÁ'!$C$27&lt;&gt;"",OR(ISNUMBER(SEARCH('💰 BÁO GIÁ'!$C$27,$A4340)),ISNUMBER(SEARCH('💰 BÁO GIÁ'!$C$27,$B4340)))),1,0)</f>
        <v/>
      </c>
      <c r="O4340">
        <f>IF(N4340&gt;N(N4339),N4340,"")</f>
        <v/>
      </c>
    </row>
    <row r="4341">
      <c r="A4341">
        <f>IF('📋 MIỂNG TNC'!A317="","",'📋 MIỂNG TNC'!A317)</f>
        <v/>
      </c>
      <c r="B4341">
        <f>IF('📋 MIỂNG TNC'!A317="","",'📋 MIỂNG TNC'!P317)</f>
        <v/>
      </c>
      <c r="C4341">
        <f>IF('📋 MIỂNG TNC'!A317="","","Miểng")</f>
        <v/>
      </c>
      <c r="D4341">
        <f>IF('📋 MIỂNG TNC'!A317="","",'📋 MIỂNG TNC'!H317)</f>
        <v/>
      </c>
      <c r="E4341" s="37" t="e">
        <v>#VALUE!</v>
      </c>
      <c r="F4341" s="37">
        <f>IF('📋 MIỂNG TNC'!A317="","",'📋 MIỂNG TNC'!J317)</f>
        <v/>
      </c>
      <c r="G4341" s="37">
        <f>IF('📋 MIỂNG TNC'!A317="","",'📋 MIỂNG TNC'!K317)</f>
        <v/>
      </c>
      <c r="H4341">
        <f>IF('📋 MIỂNG TNC'!A317="","",'📋 MIỂNG TNC'!L317)</f>
        <v/>
      </c>
      <c r="I4341">
        <f>IF('📋 MIỂNG TNC'!A317="","",'📋 MIỂNG TNC'!M317)</f>
        <v/>
      </c>
      <c r="J4341">
        <f>IF('📋 MIỂNG TNC'!A317="","",'📋 MIỂNG TNC'!D317)</f>
        <v/>
      </c>
      <c r="L4341">
        <f>N(L4340)+IF(AND('🔎 TRA CỨU NHANH'!$C$2&lt;&gt;"",OR(ISNUMBER(SEARCH('🔎 TRA CỨU NHANH'!$C$2,$A4341)),ISNUMBER(SEARCH('🔎 TRA CỨU NHANH'!$C$2,$B4341)))),1,0)</f>
        <v/>
      </c>
      <c r="M4341">
        <f>IF(L4341&gt;N(L4340),L4341,"")</f>
        <v/>
      </c>
      <c r="N4341">
        <f>N(N4340)+IF(AND('💰 BÁO GIÁ'!$C$27&lt;&gt;"",OR(ISNUMBER(SEARCH('💰 BÁO GIÁ'!$C$27,$A4341)),ISNUMBER(SEARCH('💰 BÁO GIÁ'!$C$27,$B4341)))),1,0)</f>
        <v/>
      </c>
      <c r="O4341">
        <f>IF(N4341&gt;N(N4340),N4341,"")</f>
        <v/>
      </c>
    </row>
    <row r="4342">
      <c r="A4342">
        <f>IF('📋 MIỂNG TNC'!A318="","",'📋 MIỂNG TNC'!A318)</f>
        <v/>
      </c>
      <c r="B4342">
        <f>IF('📋 MIỂNG TNC'!A318="","",'📋 MIỂNG TNC'!P318)</f>
        <v/>
      </c>
      <c r="C4342">
        <f>IF('📋 MIỂNG TNC'!A318="","","Miểng")</f>
        <v/>
      </c>
      <c r="D4342">
        <f>IF('📋 MIỂNG TNC'!A318="","",'📋 MIỂNG TNC'!H318)</f>
        <v/>
      </c>
      <c r="E4342" s="37" t="e">
        <v>#VALUE!</v>
      </c>
      <c r="F4342" s="37">
        <f>IF('📋 MIỂNG TNC'!A318="","",'📋 MIỂNG TNC'!J318)</f>
        <v/>
      </c>
      <c r="G4342" s="37">
        <f>IF('📋 MIỂNG TNC'!A318="","",'📋 MIỂNG TNC'!K318)</f>
        <v/>
      </c>
      <c r="H4342">
        <f>IF('📋 MIỂNG TNC'!A318="","",'📋 MIỂNG TNC'!L318)</f>
        <v/>
      </c>
      <c r="I4342">
        <f>IF('📋 MIỂNG TNC'!A318="","",'📋 MIỂNG TNC'!M318)</f>
        <v/>
      </c>
      <c r="J4342">
        <f>IF('📋 MIỂNG TNC'!A318="","",'📋 MIỂNG TNC'!D318)</f>
        <v/>
      </c>
      <c r="L4342">
        <f>N(L4341)+IF(AND('🔎 TRA CỨU NHANH'!$C$2&lt;&gt;"",OR(ISNUMBER(SEARCH('🔎 TRA CỨU NHANH'!$C$2,$A4342)),ISNUMBER(SEARCH('🔎 TRA CỨU NHANH'!$C$2,$B4342)))),1,0)</f>
        <v/>
      </c>
      <c r="M4342">
        <f>IF(L4342&gt;N(L4341),L4342,"")</f>
        <v/>
      </c>
      <c r="N4342">
        <f>N(N4341)+IF(AND('💰 BÁO GIÁ'!$C$27&lt;&gt;"",OR(ISNUMBER(SEARCH('💰 BÁO GIÁ'!$C$27,$A4342)),ISNUMBER(SEARCH('💰 BÁO GIÁ'!$C$27,$B4342)))),1,0)</f>
        <v/>
      </c>
      <c r="O4342">
        <f>IF(N4342&gt;N(N4341),N4342,"")</f>
        <v/>
      </c>
    </row>
    <row r="4343">
      <c r="A4343">
        <f>IF('📋 MIỂNG TNC'!A319="","",'📋 MIỂNG TNC'!A319)</f>
        <v/>
      </c>
      <c r="B4343">
        <f>IF('📋 MIỂNG TNC'!A319="","",'📋 MIỂNG TNC'!P319)</f>
        <v/>
      </c>
      <c r="C4343">
        <f>IF('📋 MIỂNG TNC'!A319="","","Miểng")</f>
        <v/>
      </c>
      <c r="D4343">
        <f>IF('📋 MIỂNG TNC'!A319="","",'📋 MIỂNG TNC'!H319)</f>
        <v/>
      </c>
      <c r="E4343" s="37" t="e">
        <v>#VALUE!</v>
      </c>
      <c r="F4343" s="37">
        <f>IF('📋 MIỂNG TNC'!A319="","",'📋 MIỂNG TNC'!J319)</f>
        <v/>
      </c>
      <c r="G4343" s="37">
        <f>IF('📋 MIỂNG TNC'!A319="","",'📋 MIỂNG TNC'!K319)</f>
        <v/>
      </c>
      <c r="H4343">
        <f>IF('📋 MIỂNG TNC'!A319="","",'📋 MIỂNG TNC'!L319)</f>
        <v/>
      </c>
      <c r="I4343">
        <f>IF('📋 MIỂNG TNC'!A319="","",'📋 MIỂNG TNC'!M319)</f>
        <v/>
      </c>
      <c r="J4343">
        <f>IF('📋 MIỂNG TNC'!A319="","",'📋 MIỂNG TNC'!D319)</f>
        <v/>
      </c>
      <c r="L4343">
        <f>N(L4342)+IF(AND('🔎 TRA CỨU NHANH'!$C$2&lt;&gt;"",OR(ISNUMBER(SEARCH('🔎 TRA CỨU NHANH'!$C$2,$A4343)),ISNUMBER(SEARCH('🔎 TRA CỨU NHANH'!$C$2,$B4343)))),1,0)</f>
        <v/>
      </c>
      <c r="M4343">
        <f>IF(L4343&gt;N(L4342),L4343,"")</f>
        <v/>
      </c>
      <c r="N4343">
        <f>N(N4342)+IF(AND('💰 BÁO GIÁ'!$C$27&lt;&gt;"",OR(ISNUMBER(SEARCH('💰 BÁO GIÁ'!$C$27,$A4343)),ISNUMBER(SEARCH('💰 BÁO GIÁ'!$C$27,$B4343)))),1,0)</f>
        <v/>
      </c>
      <c r="O4343">
        <f>IF(N4343&gt;N(N4342),N4343,"")</f>
        <v/>
      </c>
    </row>
    <row r="4344">
      <c r="A4344">
        <f>IF('📋 MIỂNG TNC'!A320="","",'📋 MIỂNG TNC'!A320)</f>
        <v/>
      </c>
      <c r="B4344">
        <f>IF('📋 MIỂNG TNC'!A320="","",'📋 MIỂNG TNC'!P320)</f>
        <v/>
      </c>
      <c r="C4344">
        <f>IF('📋 MIỂNG TNC'!A320="","","Miểng")</f>
        <v/>
      </c>
      <c r="D4344">
        <f>IF('📋 MIỂNG TNC'!A320="","",'📋 MIỂNG TNC'!H320)</f>
        <v/>
      </c>
      <c r="E4344" s="37" t="e">
        <v>#VALUE!</v>
      </c>
      <c r="F4344" s="37">
        <f>IF('📋 MIỂNG TNC'!A320="","",'📋 MIỂNG TNC'!J320)</f>
        <v/>
      </c>
      <c r="G4344" s="37">
        <f>IF('📋 MIỂNG TNC'!A320="","",'📋 MIỂNG TNC'!K320)</f>
        <v/>
      </c>
      <c r="H4344">
        <f>IF('📋 MIỂNG TNC'!A320="","",'📋 MIỂNG TNC'!L320)</f>
        <v/>
      </c>
      <c r="I4344">
        <f>IF('📋 MIỂNG TNC'!A320="","",'📋 MIỂNG TNC'!M320)</f>
        <v/>
      </c>
      <c r="J4344">
        <f>IF('📋 MIỂNG TNC'!A320="","",'📋 MIỂNG TNC'!D320)</f>
        <v/>
      </c>
      <c r="L4344">
        <f>N(L4343)+IF(AND('🔎 TRA CỨU NHANH'!$C$2&lt;&gt;"",OR(ISNUMBER(SEARCH('🔎 TRA CỨU NHANH'!$C$2,$A4344)),ISNUMBER(SEARCH('🔎 TRA CỨU NHANH'!$C$2,$B4344)))),1,0)</f>
        <v/>
      </c>
      <c r="M4344">
        <f>IF(L4344&gt;N(L4343),L4344,"")</f>
        <v/>
      </c>
      <c r="N4344">
        <f>N(N4343)+IF(AND('💰 BÁO GIÁ'!$C$27&lt;&gt;"",OR(ISNUMBER(SEARCH('💰 BÁO GIÁ'!$C$27,$A4344)),ISNUMBER(SEARCH('💰 BÁO GIÁ'!$C$27,$B4344)))),1,0)</f>
        <v/>
      </c>
      <c r="O4344">
        <f>IF(N4344&gt;N(N4343),N4344,"")</f>
        <v/>
      </c>
    </row>
    <row r="4345">
      <c r="A4345">
        <f>IF('📋 MIỂNG TNC'!A321="","",'📋 MIỂNG TNC'!A321)</f>
        <v/>
      </c>
      <c r="B4345">
        <f>IF('📋 MIỂNG TNC'!A321="","",'📋 MIỂNG TNC'!P321)</f>
        <v/>
      </c>
      <c r="C4345">
        <f>IF('📋 MIỂNG TNC'!A321="","","Miểng")</f>
        <v/>
      </c>
      <c r="D4345">
        <f>IF('📋 MIỂNG TNC'!A321="","",'📋 MIỂNG TNC'!H321)</f>
        <v/>
      </c>
      <c r="E4345" s="37" t="e">
        <v>#VALUE!</v>
      </c>
      <c r="F4345" s="37">
        <f>IF('📋 MIỂNG TNC'!A321="","",'📋 MIỂNG TNC'!J321)</f>
        <v/>
      </c>
      <c r="G4345" s="37">
        <f>IF('📋 MIỂNG TNC'!A321="","",'📋 MIỂNG TNC'!K321)</f>
        <v/>
      </c>
      <c r="H4345">
        <f>IF('📋 MIỂNG TNC'!A321="","",'📋 MIỂNG TNC'!L321)</f>
        <v/>
      </c>
      <c r="I4345">
        <f>IF('📋 MIỂNG TNC'!A321="","",'📋 MIỂNG TNC'!M321)</f>
        <v/>
      </c>
      <c r="J4345">
        <f>IF('📋 MIỂNG TNC'!A321="","",'📋 MIỂNG TNC'!D321)</f>
        <v/>
      </c>
      <c r="L4345">
        <f>N(L4344)+IF(AND('🔎 TRA CỨU NHANH'!$C$2&lt;&gt;"",OR(ISNUMBER(SEARCH('🔎 TRA CỨU NHANH'!$C$2,$A4345)),ISNUMBER(SEARCH('🔎 TRA CỨU NHANH'!$C$2,$B4345)))),1,0)</f>
        <v/>
      </c>
      <c r="M4345">
        <f>IF(L4345&gt;N(L4344),L4345,"")</f>
        <v/>
      </c>
      <c r="N4345">
        <f>N(N4344)+IF(AND('💰 BÁO GIÁ'!$C$27&lt;&gt;"",OR(ISNUMBER(SEARCH('💰 BÁO GIÁ'!$C$27,$A4345)),ISNUMBER(SEARCH('💰 BÁO GIÁ'!$C$27,$B4345)))),1,0)</f>
        <v/>
      </c>
      <c r="O4345">
        <f>IF(N4345&gt;N(N4344),N4345,"")</f>
        <v/>
      </c>
    </row>
    <row r="4346">
      <c r="A4346">
        <f>IF('📋 MIỂNG TNC'!A322="","",'📋 MIỂNG TNC'!A322)</f>
        <v/>
      </c>
      <c r="B4346">
        <f>IF('📋 MIỂNG TNC'!A322="","",'📋 MIỂNG TNC'!P322)</f>
        <v/>
      </c>
      <c r="C4346">
        <f>IF('📋 MIỂNG TNC'!A322="","","Miểng")</f>
        <v/>
      </c>
      <c r="D4346">
        <f>IF('📋 MIỂNG TNC'!A322="","",'📋 MIỂNG TNC'!H322)</f>
        <v/>
      </c>
      <c r="E4346" s="37" t="e">
        <v>#VALUE!</v>
      </c>
      <c r="F4346" s="37">
        <f>IF('📋 MIỂNG TNC'!A322="","",'📋 MIỂNG TNC'!J322)</f>
        <v/>
      </c>
      <c r="G4346" s="37">
        <f>IF('📋 MIỂNG TNC'!A322="","",'📋 MIỂNG TNC'!K322)</f>
        <v/>
      </c>
      <c r="H4346">
        <f>IF('📋 MIỂNG TNC'!A322="","",'📋 MIỂNG TNC'!L322)</f>
        <v/>
      </c>
      <c r="I4346">
        <f>IF('📋 MIỂNG TNC'!A322="","",'📋 MIỂNG TNC'!M322)</f>
        <v/>
      </c>
      <c r="J4346">
        <f>IF('📋 MIỂNG TNC'!A322="","",'📋 MIỂNG TNC'!D322)</f>
        <v/>
      </c>
      <c r="L4346">
        <f>N(L4345)+IF(AND('🔎 TRA CỨU NHANH'!$C$2&lt;&gt;"",OR(ISNUMBER(SEARCH('🔎 TRA CỨU NHANH'!$C$2,$A4346)),ISNUMBER(SEARCH('🔎 TRA CỨU NHANH'!$C$2,$B4346)))),1,0)</f>
        <v/>
      </c>
      <c r="M4346">
        <f>IF(L4346&gt;N(L4345),L4346,"")</f>
        <v/>
      </c>
      <c r="N4346">
        <f>N(N4345)+IF(AND('💰 BÁO GIÁ'!$C$27&lt;&gt;"",OR(ISNUMBER(SEARCH('💰 BÁO GIÁ'!$C$27,$A4346)),ISNUMBER(SEARCH('💰 BÁO GIÁ'!$C$27,$B4346)))),1,0)</f>
        <v/>
      </c>
      <c r="O4346">
        <f>IF(N4346&gt;N(N4345),N4346,"")</f>
        <v/>
      </c>
    </row>
    <row r="4347">
      <c r="A4347">
        <f>IF('📋 MIỂNG TNC'!A323="","",'📋 MIỂNG TNC'!A323)</f>
        <v/>
      </c>
      <c r="B4347">
        <f>IF('📋 MIỂNG TNC'!A323="","",'📋 MIỂNG TNC'!P323)</f>
        <v/>
      </c>
      <c r="C4347">
        <f>IF('📋 MIỂNG TNC'!A323="","","Miểng")</f>
        <v/>
      </c>
      <c r="D4347">
        <f>IF('📋 MIỂNG TNC'!A323="","",'📋 MIỂNG TNC'!H323)</f>
        <v/>
      </c>
      <c r="E4347" s="37" t="e">
        <v>#VALUE!</v>
      </c>
      <c r="F4347" s="37">
        <f>IF('📋 MIỂNG TNC'!A323="","",'📋 MIỂNG TNC'!J323)</f>
        <v/>
      </c>
      <c r="G4347" s="37">
        <f>IF('📋 MIỂNG TNC'!A323="","",'📋 MIỂNG TNC'!K323)</f>
        <v/>
      </c>
      <c r="H4347">
        <f>IF('📋 MIỂNG TNC'!A323="","",'📋 MIỂNG TNC'!L323)</f>
        <v/>
      </c>
      <c r="I4347">
        <f>IF('📋 MIỂNG TNC'!A323="","",'📋 MIỂNG TNC'!M323)</f>
        <v/>
      </c>
      <c r="J4347">
        <f>IF('📋 MIỂNG TNC'!A323="","",'📋 MIỂNG TNC'!D323)</f>
        <v/>
      </c>
      <c r="L4347">
        <f>N(L4346)+IF(AND('🔎 TRA CỨU NHANH'!$C$2&lt;&gt;"",OR(ISNUMBER(SEARCH('🔎 TRA CỨU NHANH'!$C$2,$A4347)),ISNUMBER(SEARCH('🔎 TRA CỨU NHANH'!$C$2,$B4347)))),1,0)</f>
        <v/>
      </c>
      <c r="M4347">
        <f>IF(L4347&gt;N(L4346),L4347,"")</f>
        <v/>
      </c>
      <c r="N4347">
        <f>N(N4346)+IF(AND('💰 BÁO GIÁ'!$C$27&lt;&gt;"",OR(ISNUMBER(SEARCH('💰 BÁO GIÁ'!$C$27,$A4347)),ISNUMBER(SEARCH('💰 BÁO GIÁ'!$C$27,$B4347)))),1,0)</f>
        <v/>
      </c>
      <c r="O4347">
        <f>IF(N4347&gt;N(N4346),N4347,"")</f>
        <v/>
      </c>
    </row>
    <row r="4348">
      <c r="A4348">
        <f>IF('📋 MIỂNG TNC'!A324="","",'📋 MIỂNG TNC'!A324)</f>
        <v/>
      </c>
      <c r="B4348">
        <f>IF('📋 MIỂNG TNC'!A324="","",'📋 MIỂNG TNC'!P324)</f>
        <v/>
      </c>
      <c r="C4348">
        <f>IF('📋 MIỂNG TNC'!A324="","","Miểng")</f>
        <v/>
      </c>
      <c r="D4348">
        <f>IF('📋 MIỂNG TNC'!A324="","",'📋 MIỂNG TNC'!H324)</f>
        <v/>
      </c>
      <c r="E4348" s="37" t="e">
        <v>#VALUE!</v>
      </c>
      <c r="F4348" s="37">
        <f>IF('📋 MIỂNG TNC'!A324="","",'📋 MIỂNG TNC'!J324)</f>
        <v/>
      </c>
      <c r="G4348" s="37">
        <f>IF('📋 MIỂNG TNC'!A324="","",'📋 MIỂNG TNC'!K324)</f>
        <v/>
      </c>
      <c r="H4348">
        <f>IF('📋 MIỂNG TNC'!A324="","",'📋 MIỂNG TNC'!L324)</f>
        <v/>
      </c>
      <c r="I4348">
        <f>IF('📋 MIỂNG TNC'!A324="","",'📋 MIỂNG TNC'!M324)</f>
        <v/>
      </c>
      <c r="J4348">
        <f>IF('📋 MIỂNG TNC'!A324="","",'📋 MIỂNG TNC'!D324)</f>
        <v/>
      </c>
      <c r="L4348">
        <f>N(L4347)+IF(AND('🔎 TRA CỨU NHANH'!$C$2&lt;&gt;"",OR(ISNUMBER(SEARCH('🔎 TRA CỨU NHANH'!$C$2,$A4348)),ISNUMBER(SEARCH('🔎 TRA CỨU NHANH'!$C$2,$B4348)))),1,0)</f>
        <v/>
      </c>
      <c r="M4348">
        <f>IF(L4348&gt;N(L4347),L4348,"")</f>
        <v/>
      </c>
      <c r="N4348">
        <f>N(N4347)+IF(AND('💰 BÁO GIÁ'!$C$27&lt;&gt;"",OR(ISNUMBER(SEARCH('💰 BÁO GIÁ'!$C$27,$A4348)),ISNUMBER(SEARCH('💰 BÁO GIÁ'!$C$27,$B4348)))),1,0)</f>
        <v/>
      </c>
      <c r="O4348">
        <f>IF(N4348&gt;N(N4347),N4348,"")</f>
        <v/>
      </c>
    </row>
    <row r="4349">
      <c r="A4349">
        <f>IF('📋 MIỂNG TNC'!A325="","",'📋 MIỂNG TNC'!A325)</f>
        <v/>
      </c>
      <c r="B4349">
        <f>IF('📋 MIỂNG TNC'!A325="","",'📋 MIỂNG TNC'!P325)</f>
        <v/>
      </c>
      <c r="C4349">
        <f>IF('📋 MIỂNG TNC'!A325="","","Miểng")</f>
        <v/>
      </c>
      <c r="D4349">
        <f>IF('📋 MIỂNG TNC'!A325="","",'📋 MIỂNG TNC'!H325)</f>
        <v/>
      </c>
      <c r="E4349" s="37" t="e">
        <v>#VALUE!</v>
      </c>
      <c r="F4349" s="37">
        <f>IF('📋 MIỂNG TNC'!A325="","",'📋 MIỂNG TNC'!J325)</f>
        <v/>
      </c>
      <c r="G4349" s="37">
        <f>IF('📋 MIỂNG TNC'!A325="","",'📋 MIỂNG TNC'!K325)</f>
        <v/>
      </c>
      <c r="H4349" s="37">
        <f>IF('📋 MIỂNG TNC'!A325="","",'📋 MIỂNG TNC'!L325)</f>
        <v/>
      </c>
      <c r="I4349">
        <f>IF('📋 MIỂNG TNC'!A325="","",'📋 MIỂNG TNC'!M325)</f>
        <v/>
      </c>
      <c r="J4349">
        <f>IF('📋 MIỂNG TNC'!A325="","",'📋 MIỂNG TNC'!D325)</f>
        <v/>
      </c>
      <c r="L4349">
        <f>N(L4348)+IF(AND('🔎 TRA CỨU NHANH'!$C$2&lt;&gt;"",OR(ISNUMBER(SEARCH('🔎 TRA CỨU NHANH'!$C$2,$A4349)),ISNUMBER(SEARCH('🔎 TRA CỨU NHANH'!$C$2,$B4349)))),1,0)</f>
        <v/>
      </c>
      <c r="M4349">
        <f>IF(L4349&gt;N(L4348),L4349,"")</f>
        <v/>
      </c>
      <c r="N4349">
        <f>N(N4348)+IF(AND('💰 BÁO GIÁ'!$C$27&lt;&gt;"",OR(ISNUMBER(SEARCH('💰 BÁO GIÁ'!$C$27,$A4349)),ISNUMBER(SEARCH('💰 BÁO GIÁ'!$C$27,$B4349)))),1,0)</f>
        <v/>
      </c>
      <c r="O4349">
        <f>IF(N4349&gt;N(N4348),N4349,"")</f>
        <v/>
      </c>
    </row>
    <row r="4350">
      <c r="A4350">
        <f>IF('📋 MIỂNG TNC'!A326="","",'📋 MIỂNG TNC'!A326)</f>
        <v/>
      </c>
      <c r="B4350">
        <f>IF('📋 MIỂNG TNC'!A326="","",'📋 MIỂNG TNC'!P326)</f>
        <v/>
      </c>
      <c r="C4350">
        <f>IF('📋 MIỂNG TNC'!A326="","","Miểng")</f>
        <v/>
      </c>
      <c r="D4350">
        <f>IF('📋 MIỂNG TNC'!A326="","",'📋 MIỂNG TNC'!H326)</f>
        <v/>
      </c>
      <c r="E4350" s="37" t="e">
        <v>#VALUE!</v>
      </c>
      <c r="F4350" s="37">
        <f>IF('📋 MIỂNG TNC'!A326="","",'📋 MIỂNG TNC'!J326)</f>
        <v/>
      </c>
      <c r="G4350" s="37">
        <f>IF('📋 MIỂNG TNC'!A326="","",'📋 MIỂNG TNC'!K326)</f>
        <v/>
      </c>
      <c r="H4350">
        <f>IF('📋 MIỂNG TNC'!A326="","",'📋 MIỂNG TNC'!L326)</f>
        <v/>
      </c>
      <c r="I4350">
        <f>IF('📋 MIỂNG TNC'!A326="","",'📋 MIỂNG TNC'!M326)</f>
        <v/>
      </c>
      <c r="J4350">
        <f>IF('📋 MIỂNG TNC'!A326="","",'📋 MIỂNG TNC'!D326)</f>
        <v/>
      </c>
      <c r="L4350">
        <f>N(L4349)+IF(AND('🔎 TRA CỨU NHANH'!$C$2&lt;&gt;"",OR(ISNUMBER(SEARCH('🔎 TRA CỨU NHANH'!$C$2,$A4350)),ISNUMBER(SEARCH('🔎 TRA CỨU NHANH'!$C$2,$B4350)))),1,0)</f>
        <v/>
      </c>
      <c r="M4350">
        <f>IF(L4350&gt;N(L4349),L4350,"")</f>
        <v/>
      </c>
      <c r="N4350">
        <f>N(N4349)+IF(AND('💰 BÁO GIÁ'!$C$27&lt;&gt;"",OR(ISNUMBER(SEARCH('💰 BÁO GIÁ'!$C$27,$A4350)),ISNUMBER(SEARCH('💰 BÁO GIÁ'!$C$27,$B4350)))),1,0)</f>
        <v/>
      </c>
      <c r="O4350">
        <f>IF(N4350&gt;N(N4349),N4350,"")</f>
        <v/>
      </c>
    </row>
    <row r="4351">
      <c r="A4351">
        <f>IF('📋 MIỂNG TNC'!A327="","",'📋 MIỂNG TNC'!A327)</f>
        <v/>
      </c>
      <c r="B4351">
        <f>IF('📋 MIỂNG TNC'!A327="","",'📋 MIỂNG TNC'!P327)</f>
        <v/>
      </c>
      <c r="C4351">
        <f>IF('📋 MIỂNG TNC'!A327="","","Miểng")</f>
        <v/>
      </c>
      <c r="D4351">
        <f>IF('📋 MIỂNG TNC'!A327="","",'📋 MIỂNG TNC'!H327)</f>
        <v/>
      </c>
      <c r="E4351" s="37" t="e">
        <v>#VALUE!</v>
      </c>
      <c r="F4351" s="37">
        <f>IF('📋 MIỂNG TNC'!A327="","",'📋 MIỂNG TNC'!J327)</f>
        <v/>
      </c>
      <c r="G4351" s="37">
        <f>IF('📋 MIỂNG TNC'!A327="","",'📋 MIỂNG TNC'!K327)</f>
        <v/>
      </c>
      <c r="H4351">
        <f>IF('📋 MIỂNG TNC'!A327="","",'📋 MIỂNG TNC'!L327)</f>
        <v/>
      </c>
      <c r="I4351">
        <f>IF('📋 MIỂNG TNC'!A327="","",'📋 MIỂNG TNC'!M327)</f>
        <v/>
      </c>
      <c r="J4351">
        <f>IF('📋 MIỂNG TNC'!A327="","",'📋 MIỂNG TNC'!D327)</f>
        <v/>
      </c>
      <c r="L4351">
        <f>N(L4350)+IF(AND('🔎 TRA CỨU NHANH'!$C$2&lt;&gt;"",OR(ISNUMBER(SEARCH('🔎 TRA CỨU NHANH'!$C$2,$A4351)),ISNUMBER(SEARCH('🔎 TRA CỨU NHANH'!$C$2,$B4351)))),1,0)</f>
        <v/>
      </c>
      <c r="M4351">
        <f>IF(L4351&gt;N(L4350),L4351,"")</f>
        <v/>
      </c>
      <c r="N4351">
        <f>N(N4350)+IF(AND('💰 BÁO GIÁ'!$C$27&lt;&gt;"",OR(ISNUMBER(SEARCH('💰 BÁO GIÁ'!$C$27,$A4351)),ISNUMBER(SEARCH('💰 BÁO GIÁ'!$C$27,$B4351)))),1,0)</f>
        <v/>
      </c>
      <c r="O4351">
        <f>IF(N4351&gt;N(N4350),N4351,"")</f>
        <v/>
      </c>
    </row>
    <row r="4352">
      <c r="A4352">
        <f>IF('📋 MIỂNG TNC'!A328="","",'📋 MIỂNG TNC'!A328)</f>
        <v/>
      </c>
      <c r="B4352">
        <f>IF('📋 MIỂNG TNC'!A328="","",'📋 MIỂNG TNC'!P328)</f>
        <v/>
      </c>
      <c r="C4352">
        <f>IF('📋 MIỂNG TNC'!A328="","","Miểng")</f>
        <v/>
      </c>
      <c r="D4352">
        <f>IF('📋 MIỂNG TNC'!A328="","",'📋 MIỂNG TNC'!H328)</f>
        <v/>
      </c>
      <c r="E4352" s="37" t="e">
        <v>#VALUE!</v>
      </c>
      <c r="F4352" s="37">
        <f>IF('📋 MIỂNG TNC'!A328="","",'📋 MIỂNG TNC'!J328)</f>
        <v/>
      </c>
      <c r="G4352" s="37">
        <f>IF('📋 MIỂNG TNC'!A328="","",'📋 MIỂNG TNC'!K328)</f>
        <v/>
      </c>
      <c r="H4352">
        <f>IF('📋 MIỂNG TNC'!A328="","",'📋 MIỂNG TNC'!L328)</f>
        <v/>
      </c>
      <c r="I4352">
        <f>IF('📋 MIỂNG TNC'!A328="","",'📋 MIỂNG TNC'!M328)</f>
        <v/>
      </c>
      <c r="J4352">
        <f>IF('📋 MIỂNG TNC'!A328="","",'📋 MIỂNG TNC'!D328)</f>
        <v/>
      </c>
      <c r="L4352">
        <f>N(L4351)+IF(AND('🔎 TRA CỨU NHANH'!$C$2&lt;&gt;"",OR(ISNUMBER(SEARCH('🔎 TRA CỨU NHANH'!$C$2,$A4352)),ISNUMBER(SEARCH('🔎 TRA CỨU NHANH'!$C$2,$B4352)))),1,0)</f>
        <v/>
      </c>
      <c r="M4352">
        <f>IF(L4352&gt;N(L4351),L4352,"")</f>
        <v/>
      </c>
      <c r="N4352">
        <f>N(N4351)+IF(AND('💰 BÁO GIÁ'!$C$27&lt;&gt;"",OR(ISNUMBER(SEARCH('💰 BÁO GIÁ'!$C$27,$A4352)),ISNUMBER(SEARCH('💰 BÁO GIÁ'!$C$27,$B4352)))),1,0)</f>
        <v/>
      </c>
      <c r="O4352">
        <f>IF(N4352&gt;N(N4351),N4352,"")</f>
        <v/>
      </c>
    </row>
    <row r="4353">
      <c r="A4353">
        <f>IF('📋 MIỂNG TNC'!A329="","",'📋 MIỂNG TNC'!A329)</f>
        <v/>
      </c>
      <c r="B4353">
        <f>IF('📋 MIỂNG TNC'!A329="","",'📋 MIỂNG TNC'!P329)</f>
        <v/>
      </c>
      <c r="C4353">
        <f>IF('📋 MIỂNG TNC'!A329="","","Miểng")</f>
        <v/>
      </c>
      <c r="D4353">
        <f>IF('📋 MIỂNG TNC'!A329="","",'📋 MIỂNG TNC'!H329)</f>
        <v/>
      </c>
      <c r="E4353" s="37" t="e">
        <v>#VALUE!</v>
      </c>
      <c r="F4353" s="37">
        <f>IF('📋 MIỂNG TNC'!A329="","",'📋 MIỂNG TNC'!J329)</f>
        <v/>
      </c>
      <c r="G4353" s="37">
        <f>IF('📋 MIỂNG TNC'!A329="","",'📋 MIỂNG TNC'!K329)</f>
        <v/>
      </c>
      <c r="H4353">
        <f>IF('📋 MIỂNG TNC'!A329="","",'📋 MIỂNG TNC'!L329)</f>
        <v/>
      </c>
      <c r="I4353">
        <f>IF('📋 MIỂNG TNC'!A329="","",'📋 MIỂNG TNC'!M329)</f>
        <v/>
      </c>
      <c r="J4353">
        <f>IF('📋 MIỂNG TNC'!A329="","",'📋 MIỂNG TNC'!D329)</f>
        <v/>
      </c>
      <c r="L4353">
        <f>N(L4352)+IF(AND('🔎 TRA CỨU NHANH'!$C$2&lt;&gt;"",OR(ISNUMBER(SEARCH('🔎 TRA CỨU NHANH'!$C$2,$A4353)),ISNUMBER(SEARCH('🔎 TRA CỨU NHANH'!$C$2,$B4353)))),1,0)</f>
        <v/>
      </c>
      <c r="M4353">
        <f>IF(L4353&gt;N(L4352),L4353,"")</f>
        <v/>
      </c>
      <c r="N4353">
        <f>N(N4352)+IF(AND('💰 BÁO GIÁ'!$C$27&lt;&gt;"",OR(ISNUMBER(SEARCH('💰 BÁO GIÁ'!$C$27,$A4353)),ISNUMBER(SEARCH('💰 BÁO GIÁ'!$C$27,$B4353)))),1,0)</f>
        <v/>
      </c>
      <c r="O4353">
        <f>IF(N4353&gt;N(N4352),N4353,"")</f>
        <v/>
      </c>
    </row>
    <row r="4354">
      <c r="A4354">
        <f>IF('📋 MIỂNG TNC'!A330="","",'📋 MIỂNG TNC'!A330)</f>
        <v/>
      </c>
      <c r="B4354">
        <f>IF('📋 MIỂNG TNC'!A330="","",'📋 MIỂNG TNC'!P330)</f>
        <v/>
      </c>
      <c r="C4354">
        <f>IF('📋 MIỂNG TNC'!A330="","","Miểng")</f>
        <v/>
      </c>
      <c r="D4354">
        <f>IF('📋 MIỂNG TNC'!A330="","",'📋 MIỂNG TNC'!H330)</f>
        <v/>
      </c>
      <c r="E4354" s="37" t="e">
        <v>#VALUE!</v>
      </c>
      <c r="F4354" s="37">
        <f>IF('📋 MIỂNG TNC'!A330="","",'📋 MIỂNG TNC'!J330)</f>
        <v/>
      </c>
      <c r="G4354" s="37">
        <f>IF('📋 MIỂNG TNC'!A330="","",'📋 MIỂNG TNC'!K330)</f>
        <v/>
      </c>
      <c r="H4354">
        <f>IF('📋 MIỂNG TNC'!A330="","",'📋 MIỂNG TNC'!L330)</f>
        <v/>
      </c>
      <c r="I4354">
        <f>IF('📋 MIỂNG TNC'!A330="","",'📋 MIỂNG TNC'!M330)</f>
        <v/>
      </c>
      <c r="J4354">
        <f>IF('📋 MIỂNG TNC'!A330="","",'📋 MIỂNG TNC'!D330)</f>
        <v/>
      </c>
      <c r="L4354">
        <f>N(L4353)+IF(AND('🔎 TRA CỨU NHANH'!$C$2&lt;&gt;"",OR(ISNUMBER(SEARCH('🔎 TRA CỨU NHANH'!$C$2,$A4354)),ISNUMBER(SEARCH('🔎 TRA CỨU NHANH'!$C$2,$B4354)))),1,0)</f>
        <v/>
      </c>
      <c r="M4354">
        <f>IF(L4354&gt;N(L4353),L4354,"")</f>
        <v/>
      </c>
      <c r="N4354">
        <f>N(N4353)+IF(AND('💰 BÁO GIÁ'!$C$27&lt;&gt;"",OR(ISNUMBER(SEARCH('💰 BÁO GIÁ'!$C$27,$A4354)),ISNUMBER(SEARCH('💰 BÁO GIÁ'!$C$27,$B4354)))),1,0)</f>
        <v/>
      </c>
      <c r="O4354">
        <f>IF(N4354&gt;N(N4353),N4354,"")</f>
        <v/>
      </c>
    </row>
    <row r="4355">
      <c r="A4355">
        <f>IF('📋 MIỂNG TNC'!A331="","",'📋 MIỂNG TNC'!A331)</f>
        <v/>
      </c>
      <c r="B4355">
        <f>IF('📋 MIỂNG TNC'!A331="","",'📋 MIỂNG TNC'!P331)</f>
        <v/>
      </c>
      <c r="C4355">
        <f>IF('📋 MIỂNG TNC'!A331="","","Miểng")</f>
        <v/>
      </c>
      <c r="D4355">
        <f>IF('📋 MIỂNG TNC'!A331="","",'📋 MIỂNG TNC'!H331)</f>
        <v/>
      </c>
      <c r="E4355" s="37" t="e">
        <v>#VALUE!</v>
      </c>
      <c r="F4355" s="37">
        <f>IF('📋 MIỂNG TNC'!A331="","",'📋 MIỂNG TNC'!J331)</f>
        <v/>
      </c>
      <c r="G4355" s="37">
        <f>IF('📋 MIỂNG TNC'!A331="","",'📋 MIỂNG TNC'!K331)</f>
        <v/>
      </c>
      <c r="H4355">
        <f>IF('📋 MIỂNG TNC'!A331="","",'📋 MIỂNG TNC'!L331)</f>
        <v/>
      </c>
      <c r="I4355">
        <f>IF('📋 MIỂNG TNC'!A331="","",'📋 MIỂNG TNC'!M331)</f>
        <v/>
      </c>
      <c r="J4355">
        <f>IF('📋 MIỂNG TNC'!A331="","",'📋 MIỂNG TNC'!D331)</f>
        <v/>
      </c>
      <c r="L4355">
        <f>N(L4354)+IF(AND('🔎 TRA CỨU NHANH'!$C$2&lt;&gt;"",OR(ISNUMBER(SEARCH('🔎 TRA CỨU NHANH'!$C$2,$A4355)),ISNUMBER(SEARCH('🔎 TRA CỨU NHANH'!$C$2,$B4355)))),1,0)</f>
        <v/>
      </c>
      <c r="M4355">
        <f>IF(L4355&gt;N(L4354),L4355,"")</f>
        <v/>
      </c>
      <c r="N4355">
        <f>N(N4354)+IF(AND('💰 BÁO GIÁ'!$C$27&lt;&gt;"",OR(ISNUMBER(SEARCH('💰 BÁO GIÁ'!$C$27,$A4355)),ISNUMBER(SEARCH('💰 BÁO GIÁ'!$C$27,$B4355)))),1,0)</f>
        <v/>
      </c>
      <c r="O4355">
        <f>IF(N4355&gt;N(N4354),N4355,"")</f>
        <v/>
      </c>
    </row>
    <row r="4356">
      <c r="A4356">
        <f>IF('📋 MIỂNG TNC'!A332="","",'📋 MIỂNG TNC'!A332)</f>
        <v/>
      </c>
      <c r="B4356">
        <f>IF('📋 MIỂNG TNC'!A332="","",'📋 MIỂNG TNC'!P332)</f>
        <v/>
      </c>
      <c r="C4356">
        <f>IF('📋 MIỂNG TNC'!A332="","","Miểng")</f>
        <v/>
      </c>
      <c r="D4356">
        <f>IF('📋 MIỂNG TNC'!A332="","",'📋 MIỂNG TNC'!H332)</f>
        <v/>
      </c>
      <c r="E4356" s="37" t="e">
        <v>#VALUE!</v>
      </c>
      <c r="F4356" s="37">
        <f>IF('📋 MIỂNG TNC'!A332="","",'📋 MIỂNG TNC'!J332)</f>
        <v/>
      </c>
      <c r="G4356" s="37">
        <f>IF('📋 MIỂNG TNC'!A332="","",'📋 MIỂNG TNC'!K332)</f>
        <v/>
      </c>
      <c r="H4356">
        <f>IF('📋 MIỂNG TNC'!A332="","",'📋 MIỂNG TNC'!L332)</f>
        <v/>
      </c>
      <c r="I4356">
        <f>IF('📋 MIỂNG TNC'!A332="","",'📋 MIỂNG TNC'!M332)</f>
        <v/>
      </c>
      <c r="J4356">
        <f>IF('📋 MIỂNG TNC'!A332="","",'📋 MIỂNG TNC'!D332)</f>
        <v/>
      </c>
      <c r="L4356">
        <f>N(L4355)+IF(AND('🔎 TRA CỨU NHANH'!$C$2&lt;&gt;"",OR(ISNUMBER(SEARCH('🔎 TRA CỨU NHANH'!$C$2,$A4356)),ISNUMBER(SEARCH('🔎 TRA CỨU NHANH'!$C$2,$B4356)))),1,0)</f>
        <v/>
      </c>
      <c r="M4356">
        <f>IF(L4356&gt;N(L4355),L4356,"")</f>
        <v/>
      </c>
      <c r="N4356">
        <f>N(N4355)+IF(AND('💰 BÁO GIÁ'!$C$27&lt;&gt;"",OR(ISNUMBER(SEARCH('💰 BÁO GIÁ'!$C$27,$A4356)),ISNUMBER(SEARCH('💰 BÁO GIÁ'!$C$27,$B4356)))),1,0)</f>
        <v/>
      </c>
      <c r="O4356">
        <f>IF(N4356&gt;N(N4355),N4356,"")</f>
        <v/>
      </c>
    </row>
    <row r="4357">
      <c r="A4357">
        <f>IF('📋 MIỂNG TNC'!A333="","",'📋 MIỂNG TNC'!A333)</f>
        <v/>
      </c>
      <c r="B4357">
        <f>IF('📋 MIỂNG TNC'!A333="","",'📋 MIỂNG TNC'!P333)</f>
        <v/>
      </c>
      <c r="C4357">
        <f>IF('📋 MIỂNG TNC'!A333="","","Miểng")</f>
        <v/>
      </c>
      <c r="D4357">
        <f>IF('📋 MIỂNG TNC'!A333="","",'📋 MIỂNG TNC'!H333)</f>
        <v/>
      </c>
      <c r="E4357" s="37" t="e">
        <v>#VALUE!</v>
      </c>
      <c r="F4357" s="37">
        <f>IF('📋 MIỂNG TNC'!A333="","",'📋 MIỂNG TNC'!J333)</f>
        <v/>
      </c>
      <c r="G4357" s="37">
        <f>IF('📋 MIỂNG TNC'!A333="","",'📋 MIỂNG TNC'!K333)</f>
        <v/>
      </c>
      <c r="H4357">
        <f>IF('📋 MIỂNG TNC'!A333="","",'📋 MIỂNG TNC'!L333)</f>
        <v/>
      </c>
      <c r="I4357">
        <f>IF('📋 MIỂNG TNC'!A333="","",'📋 MIỂNG TNC'!M333)</f>
        <v/>
      </c>
      <c r="J4357">
        <f>IF('📋 MIỂNG TNC'!A333="","",'📋 MIỂNG TNC'!D333)</f>
        <v/>
      </c>
      <c r="L4357">
        <f>N(L4356)+IF(AND('🔎 TRA CỨU NHANH'!$C$2&lt;&gt;"",OR(ISNUMBER(SEARCH('🔎 TRA CỨU NHANH'!$C$2,$A4357)),ISNUMBER(SEARCH('🔎 TRA CỨU NHANH'!$C$2,$B4357)))),1,0)</f>
        <v/>
      </c>
      <c r="M4357">
        <f>IF(L4357&gt;N(L4356),L4357,"")</f>
        <v/>
      </c>
      <c r="N4357">
        <f>N(N4356)+IF(AND('💰 BÁO GIÁ'!$C$27&lt;&gt;"",OR(ISNUMBER(SEARCH('💰 BÁO GIÁ'!$C$27,$A4357)),ISNUMBER(SEARCH('💰 BÁO GIÁ'!$C$27,$B4357)))),1,0)</f>
        <v/>
      </c>
      <c r="O4357">
        <f>IF(N4357&gt;N(N4356),N4357,"")</f>
        <v/>
      </c>
    </row>
    <row r="4358">
      <c r="A4358">
        <f>IF('📋 MIỂNG TNC'!A334="","",'📋 MIỂNG TNC'!A334)</f>
        <v/>
      </c>
      <c r="B4358">
        <f>IF('📋 MIỂNG TNC'!A334="","",'📋 MIỂNG TNC'!P334)</f>
        <v/>
      </c>
      <c r="C4358">
        <f>IF('📋 MIỂNG TNC'!A334="","","Miểng")</f>
        <v/>
      </c>
      <c r="D4358">
        <f>IF('📋 MIỂNG TNC'!A334="","",'📋 MIỂNG TNC'!H334)</f>
        <v/>
      </c>
      <c r="E4358" s="37" t="e">
        <v>#VALUE!</v>
      </c>
      <c r="F4358" s="37">
        <f>IF('📋 MIỂNG TNC'!A334="","",'📋 MIỂNG TNC'!J334)</f>
        <v/>
      </c>
      <c r="G4358" s="37">
        <f>IF('📋 MIỂNG TNC'!A334="","",'📋 MIỂNG TNC'!K334)</f>
        <v/>
      </c>
      <c r="H4358">
        <f>IF('📋 MIỂNG TNC'!A334="","",'📋 MIỂNG TNC'!L334)</f>
        <v/>
      </c>
      <c r="I4358">
        <f>IF('📋 MIỂNG TNC'!A334="","",'📋 MIỂNG TNC'!M334)</f>
        <v/>
      </c>
      <c r="J4358">
        <f>IF('📋 MIỂNG TNC'!A334="","",'📋 MIỂNG TNC'!D334)</f>
        <v/>
      </c>
      <c r="L4358">
        <f>N(L4357)+IF(AND('🔎 TRA CỨU NHANH'!$C$2&lt;&gt;"",OR(ISNUMBER(SEARCH('🔎 TRA CỨU NHANH'!$C$2,$A4358)),ISNUMBER(SEARCH('🔎 TRA CỨU NHANH'!$C$2,$B4358)))),1,0)</f>
        <v/>
      </c>
      <c r="M4358">
        <f>IF(L4358&gt;N(L4357),L4358,"")</f>
        <v/>
      </c>
      <c r="N4358">
        <f>N(N4357)+IF(AND('💰 BÁO GIÁ'!$C$27&lt;&gt;"",OR(ISNUMBER(SEARCH('💰 BÁO GIÁ'!$C$27,$A4358)),ISNUMBER(SEARCH('💰 BÁO GIÁ'!$C$27,$B4358)))),1,0)</f>
        <v/>
      </c>
      <c r="O4358">
        <f>IF(N4358&gt;N(N4357),N4358,"")</f>
        <v/>
      </c>
    </row>
    <row r="4359">
      <c r="A4359">
        <f>IF('📋 MIỂNG TNC'!A335="","",'📋 MIỂNG TNC'!A335)</f>
        <v/>
      </c>
      <c r="B4359">
        <f>IF('📋 MIỂNG TNC'!A335="","",'📋 MIỂNG TNC'!P335)</f>
        <v/>
      </c>
      <c r="C4359">
        <f>IF('📋 MIỂNG TNC'!A335="","","Miểng")</f>
        <v/>
      </c>
      <c r="D4359">
        <f>IF('📋 MIỂNG TNC'!A335="","",'📋 MIỂNG TNC'!H335)</f>
        <v/>
      </c>
      <c r="E4359" s="37" t="e">
        <v>#VALUE!</v>
      </c>
      <c r="F4359" s="37">
        <f>IF('📋 MIỂNG TNC'!A335="","",'📋 MIỂNG TNC'!J335)</f>
        <v/>
      </c>
      <c r="G4359" s="37">
        <f>IF('📋 MIỂNG TNC'!A335="","",'📋 MIỂNG TNC'!K335)</f>
        <v/>
      </c>
      <c r="H4359">
        <f>IF('📋 MIỂNG TNC'!A335="","",'📋 MIỂNG TNC'!L335)</f>
        <v/>
      </c>
      <c r="I4359">
        <f>IF('📋 MIỂNG TNC'!A335="","",'📋 MIỂNG TNC'!M335)</f>
        <v/>
      </c>
      <c r="J4359">
        <f>IF('📋 MIỂNG TNC'!A335="","",'📋 MIỂNG TNC'!D335)</f>
        <v/>
      </c>
      <c r="L4359">
        <f>N(L4358)+IF(AND('🔎 TRA CỨU NHANH'!$C$2&lt;&gt;"",OR(ISNUMBER(SEARCH('🔎 TRA CỨU NHANH'!$C$2,$A4359)),ISNUMBER(SEARCH('🔎 TRA CỨU NHANH'!$C$2,$B4359)))),1,0)</f>
        <v/>
      </c>
      <c r="M4359">
        <f>IF(L4359&gt;N(L4358),L4359,"")</f>
        <v/>
      </c>
      <c r="N4359">
        <f>N(N4358)+IF(AND('💰 BÁO GIÁ'!$C$27&lt;&gt;"",OR(ISNUMBER(SEARCH('💰 BÁO GIÁ'!$C$27,$A4359)),ISNUMBER(SEARCH('💰 BÁO GIÁ'!$C$27,$B4359)))),1,0)</f>
        <v/>
      </c>
      <c r="O4359">
        <f>IF(N4359&gt;N(N4358),N4359,"")</f>
        <v/>
      </c>
    </row>
    <row r="4360">
      <c r="A4360">
        <f>IF('📋 MIỂNG TNC'!A336="","",'📋 MIỂNG TNC'!A336)</f>
        <v/>
      </c>
      <c r="B4360">
        <f>IF('📋 MIỂNG TNC'!A336="","",'📋 MIỂNG TNC'!P336)</f>
        <v/>
      </c>
      <c r="C4360">
        <f>IF('📋 MIỂNG TNC'!A336="","","Miểng")</f>
        <v/>
      </c>
      <c r="D4360">
        <f>IF('📋 MIỂNG TNC'!A336="","",'📋 MIỂNG TNC'!H336)</f>
        <v/>
      </c>
      <c r="E4360" s="37" t="e">
        <v>#VALUE!</v>
      </c>
      <c r="F4360" s="37">
        <f>IF('📋 MIỂNG TNC'!A336="","",'📋 MIỂNG TNC'!J336)</f>
        <v/>
      </c>
      <c r="G4360" s="37">
        <f>IF('📋 MIỂNG TNC'!A336="","",'📋 MIỂNG TNC'!K336)</f>
        <v/>
      </c>
      <c r="H4360">
        <f>IF('📋 MIỂNG TNC'!A336="","",'📋 MIỂNG TNC'!L336)</f>
        <v/>
      </c>
      <c r="I4360">
        <f>IF('📋 MIỂNG TNC'!A336="","",'📋 MIỂNG TNC'!M336)</f>
        <v/>
      </c>
      <c r="J4360">
        <f>IF('📋 MIỂNG TNC'!A336="","",'📋 MIỂNG TNC'!D336)</f>
        <v/>
      </c>
      <c r="L4360">
        <f>N(L4359)+IF(AND('🔎 TRA CỨU NHANH'!$C$2&lt;&gt;"",OR(ISNUMBER(SEARCH('🔎 TRA CỨU NHANH'!$C$2,$A4360)),ISNUMBER(SEARCH('🔎 TRA CỨU NHANH'!$C$2,$B4360)))),1,0)</f>
        <v/>
      </c>
      <c r="M4360">
        <f>IF(L4360&gt;N(L4359),L4360,"")</f>
        <v/>
      </c>
      <c r="N4360">
        <f>N(N4359)+IF(AND('💰 BÁO GIÁ'!$C$27&lt;&gt;"",OR(ISNUMBER(SEARCH('💰 BÁO GIÁ'!$C$27,$A4360)),ISNUMBER(SEARCH('💰 BÁO GIÁ'!$C$27,$B4360)))),1,0)</f>
        <v/>
      </c>
      <c r="O4360">
        <f>IF(N4360&gt;N(N4359),N4360,"")</f>
        <v/>
      </c>
    </row>
    <row r="4361">
      <c r="A4361">
        <f>IF('📋 MIỂNG TNC'!A337="","",'📋 MIỂNG TNC'!A337)</f>
        <v/>
      </c>
      <c r="B4361">
        <f>IF('📋 MIỂNG TNC'!A337="","",'📋 MIỂNG TNC'!P337)</f>
        <v/>
      </c>
      <c r="C4361">
        <f>IF('📋 MIỂNG TNC'!A337="","","Miểng")</f>
        <v/>
      </c>
      <c r="D4361">
        <f>IF('📋 MIỂNG TNC'!A337="","",'📋 MIỂNG TNC'!H337)</f>
        <v/>
      </c>
      <c r="E4361" s="37" t="e">
        <v>#VALUE!</v>
      </c>
      <c r="F4361" s="37">
        <f>IF('📋 MIỂNG TNC'!A337="","",'📋 MIỂNG TNC'!J337)</f>
        <v/>
      </c>
      <c r="G4361" s="37">
        <f>IF('📋 MIỂNG TNC'!A337="","",'📋 MIỂNG TNC'!K337)</f>
        <v/>
      </c>
      <c r="H4361">
        <f>IF('📋 MIỂNG TNC'!A337="","",'📋 MIỂNG TNC'!L337)</f>
        <v/>
      </c>
      <c r="I4361">
        <f>IF('📋 MIỂNG TNC'!A337="","",'📋 MIỂNG TNC'!M337)</f>
        <v/>
      </c>
      <c r="J4361">
        <f>IF('📋 MIỂNG TNC'!A337="","",'📋 MIỂNG TNC'!D337)</f>
        <v/>
      </c>
      <c r="L4361">
        <f>N(L4360)+IF(AND('🔎 TRA CỨU NHANH'!$C$2&lt;&gt;"",OR(ISNUMBER(SEARCH('🔎 TRA CỨU NHANH'!$C$2,$A4361)),ISNUMBER(SEARCH('🔎 TRA CỨU NHANH'!$C$2,$B4361)))),1,0)</f>
        <v/>
      </c>
      <c r="M4361">
        <f>IF(L4361&gt;N(L4360),L4361,"")</f>
        <v/>
      </c>
      <c r="N4361">
        <f>N(N4360)+IF(AND('💰 BÁO GIÁ'!$C$27&lt;&gt;"",OR(ISNUMBER(SEARCH('💰 BÁO GIÁ'!$C$27,$A4361)),ISNUMBER(SEARCH('💰 BÁO GIÁ'!$C$27,$B4361)))),1,0)</f>
        <v/>
      </c>
      <c r="O4361">
        <f>IF(N4361&gt;N(N4360),N4361,"")</f>
        <v/>
      </c>
    </row>
    <row r="4362">
      <c r="A4362">
        <f>IF('📋 MIỂNG TNC'!A338="","",'📋 MIỂNG TNC'!A338)</f>
        <v/>
      </c>
      <c r="B4362">
        <f>IF('📋 MIỂNG TNC'!A338="","",'📋 MIỂNG TNC'!P338)</f>
        <v/>
      </c>
      <c r="C4362">
        <f>IF('📋 MIỂNG TNC'!A338="","","Miểng")</f>
        <v/>
      </c>
      <c r="D4362">
        <f>IF('📋 MIỂNG TNC'!A338="","",'📋 MIỂNG TNC'!H338)</f>
        <v/>
      </c>
      <c r="E4362" s="37" t="e">
        <v>#VALUE!</v>
      </c>
      <c r="F4362" s="37">
        <f>IF('📋 MIỂNG TNC'!A338="","",'📋 MIỂNG TNC'!J338)</f>
        <v/>
      </c>
      <c r="G4362" s="37">
        <f>IF('📋 MIỂNG TNC'!A338="","",'📋 MIỂNG TNC'!K338)</f>
        <v/>
      </c>
      <c r="H4362">
        <f>IF('📋 MIỂNG TNC'!A338="","",'📋 MIỂNG TNC'!L338)</f>
        <v/>
      </c>
      <c r="I4362">
        <f>IF('📋 MIỂNG TNC'!A338="","",'📋 MIỂNG TNC'!M338)</f>
        <v/>
      </c>
      <c r="J4362">
        <f>IF('📋 MIỂNG TNC'!A338="","",'📋 MIỂNG TNC'!D338)</f>
        <v/>
      </c>
      <c r="L4362">
        <f>N(L4361)+IF(AND('🔎 TRA CỨU NHANH'!$C$2&lt;&gt;"",OR(ISNUMBER(SEARCH('🔎 TRA CỨU NHANH'!$C$2,$A4362)),ISNUMBER(SEARCH('🔎 TRA CỨU NHANH'!$C$2,$B4362)))),1,0)</f>
        <v/>
      </c>
      <c r="M4362">
        <f>IF(L4362&gt;N(L4361),L4362,"")</f>
        <v/>
      </c>
      <c r="N4362">
        <f>N(N4361)+IF(AND('💰 BÁO GIÁ'!$C$27&lt;&gt;"",OR(ISNUMBER(SEARCH('💰 BÁO GIÁ'!$C$27,$A4362)),ISNUMBER(SEARCH('💰 BÁO GIÁ'!$C$27,$B4362)))),1,0)</f>
        <v/>
      </c>
      <c r="O4362">
        <f>IF(N4362&gt;N(N4361),N4362,"")</f>
        <v/>
      </c>
    </row>
    <row r="4363">
      <c r="A4363">
        <f>IF('📋 MIỂNG TNC'!A339="","",'📋 MIỂNG TNC'!A339)</f>
        <v/>
      </c>
      <c r="B4363">
        <f>IF('📋 MIỂNG TNC'!A339="","",'📋 MIỂNG TNC'!P339)</f>
        <v/>
      </c>
      <c r="C4363">
        <f>IF('📋 MIỂNG TNC'!A339="","","Miểng")</f>
        <v/>
      </c>
      <c r="D4363">
        <f>IF('📋 MIỂNG TNC'!A339="","",'📋 MIỂNG TNC'!H339)</f>
        <v/>
      </c>
      <c r="E4363" s="37" t="e">
        <v>#VALUE!</v>
      </c>
      <c r="F4363" s="37">
        <f>IF('📋 MIỂNG TNC'!A339="","",'📋 MIỂNG TNC'!J339)</f>
        <v/>
      </c>
      <c r="G4363" s="37">
        <f>IF('📋 MIỂNG TNC'!A339="","",'📋 MIỂNG TNC'!K339)</f>
        <v/>
      </c>
      <c r="H4363">
        <f>IF('📋 MIỂNG TNC'!A339="","",'📋 MIỂNG TNC'!L339)</f>
        <v/>
      </c>
      <c r="I4363">
        <f>IF('📋 MIỂNG TNC'!A339="","",'📋 MIỂNG TNC'!M339)</f>
        <v/>
      </c>
      <c r="J4363">
        <f>IF('📋 MIỂNG TNC'!A339="","",'📋 MIỂNG TNC'!D339)</f>
        <v/>
      </c>
      <c r="L4363">
        <f>N(L4362)+IF(AND('🔎 TRA CỨU NHANH'!$C$2&lt;&gt;"",OR(ISNUMBER(SEARCH('🔎 TRA CỨU NHANH'!$C$2,$A4363)),ISNUMBER(SEARCH('🔎 TRA CỨU NHANH'!$C$2,$B4363)))),1,0)</f>
        <v/>
      </c>
      <c r="M4363">
        <f>IF(L4363&gt;N(L4362),L4363,"")</f>
        <v/>
      </c>
      <c r="N4363">
        <f>N(N4362)+IF(AND('💰 BÁO GIÁ'!$C$27&lt;&gt;"",OR(ISNUMBER(SEARCH('💰 BÁO GIÁ'!$C$27,$A4363)),ISNUMBER(SEARCH('💰 BÁO GIÁ'!$C$27,$B4363)))),1,0)</f>
        <v/>
      </c>
      <c r="O4363">
        <f>IF(N4363&gt;N(N4362),N4363,"")</f>
        <v/>
      </c>
    </row>
    <row r="4364">
      <c r="A4364">
        <f>IF('📋 MIỂNG TNC'!A340="","",'📋 MIỂNG TNC'!A340)</f>
        <v/>
      </c>
      <c r="B4364">
        <f>IF('📋 MIỂNG TNC'!A340="","",'📋 MIỂNG TNC'!P340)</f>
        <v/>
      </c>
      <c r="C4364">
        <f>IF('📋 MIỂNG TNC'!A340="","","Miểng")</f>
        <v/>
      </c>
      <c r="D4364">
        <f>IF('📋 MIỂNG TNC'!A340="","",'📋 MIỂNG TNC'!H340)</f>
        <v/>
      </c>
      <c r="E4364" s="37" t="e">
        <v>#VALUE!</v>
      </c>
      <c r="F4364" s="37">
        <f>IF('📋 MIỂNG TNC'!A340="","",'📋 MIỂNG TNC'!J340)</f>
        <v/>
      </c>
      <c r="G4364" s="37">
        <f>IF('📋 MIỂNG TNC'!A340="","",'📋 MIỂNG TNC'!K340)</f>
        <v/>
      </c>
      <c r="H4364" s="37">
        <f>IF('📋 MIỂNG TNC'!A340="","",'📋 MIỂNG TNC'!L340)</f>
        <v/>
      </c>
      <c r="I4364">
        <f>IF('📋 MIỂNG TNC'!A340="","",'📋 MIỂNG TNC'!M340)</f>
        <v/>
      </c>
      <c r="J4364">
        <f>IF('📋 MIỂNG TNC'!A340="","",'📋 MIỂNG TNC'!D340)</f>
        <v/>
      </c>
      <c r="L4364">
        <f>N(L4363)+IF(AND('🔎 TRA CỨU NHANH'!$C$2&lt;&gt;"",OR(ISNUMBER(SEARCH('🔎 TRA CỨU NHANH'!$C$2,$A4364)),ISNUMBER(SEARCH('🔎 TRA CỨU NHANH'!$C$2,$B4364)))),1,0)</f>
        <v/>
      </c>
      <c r="M4364">
        <f>IF(L4364&gt;N(L4363),L4364,"")</f>
        <v/>
      </c>
      <c r="N4364">
        <f>N(N4363)+IF(AND('💰 BÁO GIÁ'!$C$27&lt;&gt;"",OR(ISNUMBER(SEARCH('💰 BÁO GIÁ'!$C$27,$A4364)),ISNUMBER(SEARCH('💰 BÁO GIÁ'!$C$27,$B4364)))),1,0)</f>
        <v/>
      </c>
      <c r="O4364">
        <f>IF(N4364&gt;N(N4363),N4364,"")</f>
        <v/>
      </c>
    </row>
    <row r="4365">
      <c r="A4365">
        <f>IF('📋 MIỂNG TNC'!A341="","",'📋 MIỂNG TNC'!A341)</f>
        <v/>
      </c>
      <c r="B4365">
        <f>IF('📋 MIỂNG TNC'!A341="","",'📋 MIỂNG TNC'!P341)</f>
        <v/>
      </c>
      <c r="C4365">
        <f>IF('📋 MIỂNG TNC'!A341="","","Miểng")</f>
        <v/>
      </c>
      <c r="D4365">
        <f>IF('📋 MIỂNG TNC'!A341="","",'📋 MIỂNG TNC'!H341)</f>
        <v/>
      </c>
      <c r="E4365" s="37" t="e">
        <v>#VALUE!</v>
      </c>
      <c r="F4365" s="37">
        <f>IF('📋 MIỂNG TNC'!A341="","",'📋 MIỂNG TNC'!J341)</f>
        <v/>
      </c>
      <c r="G4365" s="37">
        <f>IF('📋 MIỂNG TNC'!A341="","",'📋 MIỂNG TNC'!K341)</f>
        <v/>
      </c>
      <c r="H4365" s="37">
        <f>IF('📋 MIỂNG TNC'!A341="","",'📋 MIỂNG TNC'!L341)</f>
        <v/>
      </c>
      <c r="I4365">
        <f>IF('📋 MIỂNG TNC'!A341="","",'📋 MIỂNG TNC'!M341)</f>
        <v/>
      </c>
      <c r="J4365">
        <f>IF('📋 MIỂNG TNC'!A341="","",'📋 MIỂNG TNC'!D341)</f>
        <v/>
      </c>
      <c r="L4365">
        <f>N(L4364)+IF(AND('🔎 TRA CỨU NHANH'!$C$2&lt;&gt;"",OR(ISNUMBER(SEARCH('🔎 TRA CỨU NHANH'!$C$2,$A4365)),ISNUMBER(SEARCH('🔎 TRA CỨU NHANH'!$C$2,$B4365)))),1,0)</f>
        <v/>
      </c>
      <c r="M4365">
        <f>IF(L4365&gt;N(L4364),L4365,"")</f>
        <v/>
      </c>
      <c r="N4365">
        <f>N(N4364)+IF(AND('💰 BÁO GIÁ'!$C$27&lt;&gt;"",OR(ISNUMBER(SEARCH('💰 BÁO GIÁ'!$C$27,$A4365)),ISNUMBER(SEARCH('💰 BÁO GIÁ'!$C$27,$B4365)))),1,0)</f>
        <v/>
      </c>
      <c r="O4365">
        <f>IF(N4365&gt;N(N4364),N4365,"")</f>
        <v/>
      </c>
    </row>
    <row r="4366">
      <c r="A4366">
        <f>IF('📋 MIỂNG TNC'!A342="","",'📋 MIỂNG TNC'!A342)</f>
        <v/>
      </c>
      <c r="B4366">
        <f>IF('📋 MIỂNG TNC'!A342="","",'📋 MIỂNG TNC'!P342)</f>
        <v/>
      </c>
      <c r="C4366">
        <f>IF('📋 MIỂNG TNC'!A342="","","Miểng")</f>
        <v/>
      </c>
      <c r="D4366">
        <f>IF('📋 MIỂNG TNC'!A342="","",'📋 MIỂNG TNC'!H342)</f>
        <v/>
      </c>
      <c r="E4366" s="37" t="e">
        <v>#VALUE!</v>
      </c>
      <c r="F4366" s="37">
        <f>IF('📋 MIỂNG TNC'!A342="","",'📋 MIỂNG TNC'!J342)</f>
        <v/>
      </c>
      <c r="G4366" s="37">
        <f>IF('📋 MIỂNG TNC'!A342="","",'📋 MIỂNG TNC'!K342)</f>
        <v/>
      </c>
      <c r="H4366">
        <f>IF('📋 MIỂNG TNC'!A342="","",'📋 MIỂNG TNC'!L342)</f>
        <v/>
      </c>
      <c r="I4366">
        <f>IF('📋 MIỂNG TNC'!A342="","",'📋 MIỂNG TNC'!M342)</f>
        <v/>
      </c>
      <c r="J4366">
        <f>IF('📋 MIỂNG TNC'!A342="","",'📋 MIỂNG TNC'!D342)</f>
        <v/>
      </c>
      <c r="L4366">
        <f>N(L4365)+IF(AND('🔎 TRA CỨU NHANH'!$C$2&lt;&gt;"",OR(ISNUMBER(SEARCH('🔎 TRA CỨU NHANH'!$C$2,$A4366)),ISNUMBER(SEARCH('🔎 TRA CỨU NHANH'!$C$2,$B4366)))),1,0)</f>
        <v/>
      </c>
      <c r="M4366">
        <f>IF(L4366&gt;N(L4365),L4366,"")</f>
        <v/>
      </c>
      <c r="N4366">
        <f>N(N4365)+IF(AND('💰 BÁO GIÁ'!$C$27&lt;&gt;"",OR(ISNUMBER(SEARCH('💰 BÁO GIÁ'!$C$27,$A4366)),ISNUMBER(SEARCH('💰 BÁO GIÁ'!$C$27,$B4366)))),1,0)</f>
        <v/>
      </c>
      <c r="O4366">
        <f>IF(N4366&gt;N(N4365),N4366,"")</f>
        <v/>
      </c>
    </row>
    <row r="4367">
      <c r="A4367">
        <f>IF('📋 MIỂNG TNC'!A343="","",'📋 MIỂNG TNC'!A343)</f>
        <v/>
      </c>
      <c r="B4367">
        <f>IF('📋 MIỂNG TNC'!A343="","",'📋 MIỂNG TNC'!P343)</f>
        <v/>
      </c>
      <c r="C4367">
        <f>IF('📋 MIỂNG TNC'!A343="","","Miểng")</f>
        <v/>
      </c>
      <c r="D4367">
        <f>IF('📋 MIỂNG TNC'!A343="","",'📋 MIỂNG TNC'!H343)</f>
        <v/>
      </c>
      <c r="E4367" s="37" t="e">
        <v>#VALUE!</v>
      </c>
      <c r="F4367" s="37">
        <f>IF('📋 MIỂNG TNC'!A343="","",'📋 MIỂNG TNC'!J343)</f>
        <v/>
      </c>
      <c r="G4367" s="37">
        <f>IF('📋 MIỂNG TNC'!A343="","",'📋 MIỂNG TNC'!K343)</f>
        <v/>
      </c>
      <c r="H4367">
        <f>IF('📋 MIỂNG TNC'!A343="","",'📋 MIỂNG TNC'!L343)</f>
        <v/>
      </c>
      <c r="I4367">
        <f>IF('📋 MIỂNG TNC'!A343="","",'📋 MIỂNG TNC'!M343)</f>
        <v/>
      </c>
      <c r="J4367">
        <f>IF('📋 MIỂNG TNC'!A343="","",'📋 MIỂNG TNC'!D343)</f>
        <v/>
      </c>
      <c r="L4367">
        <f>N(L4366)+IF(AND('🔎 TRA CỨU NHANH'!$C$2&lt;&gt;"",OR(ISNUMBER(SEARCH('🔎 TRA CỨU NHANH'!$C$2,$A4367)),ISNUMBER(SEARCH('🔎 TRA CỨU NHANH'!$C$2,$B4367)))),1,0)</f>
        <v/>
      </c>
      <c r="M4367">
        <f>IF(L4367&gt;N(L4366),L4367,"")</f>
        <v/>
      </c>
      <c r="N4367">
        <f>N(N4366)+IF(AND('💰 BÁO GIÁ'!$C$27&lt;&gt;"",OR(ISNUMBER(SEARCH('💰 BÁO GIÁ'!$C$27,$A4367)),ISNUMBER(SEARCH('💰 BÁO GIÁ'!$C$27,$B4367)))),1,0)</f>
        <v/>
      </c>
      <c r="O4367">
        <f>IF(N4367&gt;N(N4366),N4367,"")</f>
        <v/>
      </c>
    </row>
    <row r="4368">
      <c r="A4368">
        <f>IF('📋 MIỂNG TNC'!A344="","",'📋 MIỂNG TNC'!A344)</f>
        <v/>
      </c>
      <c r="B4368">
        <f>IF('📋 MIỂNG TNC'!A344="","",'📋 MIỂNG TNC'!P344)</f>
        <v/>
      </c>
      <c r="C4368">
        <f>IF('📋 MIỂNG TNC'!A344="","","Miểng")</f>
        <v/>
      </c>
      <c r="D4368">
        <f>IF('📋 MIỂNG TNC'!A344="","",'📋 MIỂNG TNC'!H344)</f>
        <v/>
      </c>
      <c r="E4368" s="37" t="e">
        <v>#VALUE!</v>
      </c>
      <c r="F4368" s="37">
        <f>IF('📋 MIỂNG TNC'!A344="","",'📋 MIỂNG TNC'!J344)</f>
        <v/>
      </c>
      <c r="G4368" s="37">
        <f>IF('📋 MIỂNG TNC'!A344="","",'📋 MIỂNG TNC'!K344)</f>
        <v/>
      </c>
      <c r="H4368">
        <f>IF('📋 MIỂNG TNC'!A344="","",'📋 MIỂNG TNC'!L344)</f>
        <v/>
      </c>
      <c r="I4368">
        <f>IF('📋 MIỂNG TNC'!A344="","",'📋 MIỂNG TNC'!M344)</f>
        <v/>
      </c>
      <c r="J4368">
        <f>IF('📋 MIỂNG TNC'!A344="","",'📋 MIỂNG TNC'!D344)</f>
        <v/>
      </c>
      <c r="L4368">
        <f>N(L4367)+IF(AND('🔎 TRA CỨU NHANH'!$C$2&lt;&gt;"",OR(ISNUMBER(SEARCH('🔎 TRA CỨU NHANH'!$C$2,$A4368)),ISNUMBER(SEARCH('🔎 TRA CỨU NHANH'!$C$2,$B4368)))),1,0)</f>
        <v/>
      </c>
      <c r="M4368">
        <f>IF(L4368&gt;N(L4367),L4368,"")</f>
        <v/>
      </c>
      <c r="N4368">
        <f>N(N4367)+IF(AND('💰 BÁO GIÁ'!$C$27&lt;&gt;"",OR(ISNUMBER(SEARCH('💰 BÁO GIÁ'!$C$27,$A4368)),ISNUMBER(SEARCH('💰 BÁO GIÁ'!$C$27,$B4368)))),1,0)</f>
        <v/>
      </c>
      <c r="O4368">
        <f>IF(N4368&gt;N(N4367),N4368,"")</f>
        <v/>
      </c>
    </row>
    <row r="4369">
      <c r="A4369">
        <f>IF('📋 MIỂNG TNC'!A345="","",'📋 MIỂNG TNC'!A345)</f>
        <v/>
      </c>
      <c r="B4369">
        <f>IF('📋 MIỂNG TNC'!A345="","",'📋 MIỂNG TNC'!P345)</f>
        <v/>
      </c>
      <c r="C4369">
        <f>IF('📋 MIỂNG TNC'!A345="","","Miểng")</f>
        <v/>
      </c>
      <c r="D4369">
        <f>IF('📋 MIỂNG TNC'!A345="","",'📋 MIỂNG TNC'!H345)</f>
        <v/>
      </c>
      <c r="E4369" s="37" t="e">
        <v>#VALUE!</v>
      </c>
      <c r="F4369" s="37">
        <f>IF('📋 MIỂNG TNC'!A345="","",'📋 MIỂNG TNC'!J345)</f>
        <v/>
      </c>
      <c r="G4369" s="37">
        <f>IF('📋 MIỂNG TNC'!A345="","",'📋 MIỂNG TNC'!K345)</f>
        <v/>
      </c>
      <c r="H4369" s="37">
        <f>IF('📋 MIỂNG TNC'!A345="","",'📋 MIỂNG TNC'!L345)</f>
        <v/>
      </c>
      <c r="I4369">
        <f>IF('📋 MIỂNG TNC'!A345="","",'📋 MIỂNG TNC'!M345)</f>
        <v/>
      </c>
      <c r="J4369">
        <f>IF('📋 MIỂNG TNC'!A345="","",'📋 MIỂNG TNC'!D345)</f>
        <v/>
      </c>
      <c r="L4369">
        <f>N(L4368)+IF(AND('🔎 TRA CỨU NHANH'!$C$2&lt;&gt;"",OR(ISNUMBER(SEARCH('🔎 TRA CỨU NHANH'!$C$2,$A4369)),ISNUMBER(SEARCH('🔎 TRA CỨU NHANH'!$C$2,$B4369)))),1,0)</f>
        <v/>
      </c>
      <c r="M4369">
        <f>IF(L4369&gt;N(L4368),L4369,"")</f>
        <v/>
      </c>
      <c r="N4369">
        <f>N(N4368)+IF(AND('💰 BÁO GIÁ'!$C$27&lt;&gt;"",OR(ISNUMBER(SEARCH('💰 BÁO GIÁ'!$C$27,$A4369)),ISNUMBER(SEARCH('💰 BÁO GIÁ'!$C$27,$B4369)))),1,0)</f>
        <v/>
      </c>
      <c r="O4369">
        <f>IF(N4369&gt;N(N4368),N4369,"")</f>
        <v/>
      </c>
    </row>
    <row r="4370">
      <c r="A4370">
        <f>IF('📋 MIỂNG TNC'!A346="","",'📋 MIỂNG TNC'!A346)</f>
        <v/>
      </c>
      <c r="B4370">
        <f>IF('📋 MIỂNG TNC'!A346="","",'📋 MIỂNG TNC'!P346)</f>
        <v/>
      </c>
      <c r="C4370">
        <f>IF('📋 MIỂNG TNC'!A346="","","Miểng")</f>
        <v/>
      </c>
      <c r="D4370">
        <f>IF('📋 MIỂNG TNC'!A346="","",'📋 MIỂNG TNC'!H346)</f>
        <v/>
      </c>
      <c r="E4370" s="37" t="e">
        <v>#VALUE!</v>
      </c>
      <c r="F4370" s="37">
        <f>IF('📋 MIỂNG TNC'!A346="","",'📋 MIỂNG TNC'!J346)</f>
        <v/>
      </c>
      <c r="G4370" s="37">
        <f>IF('📋 MIỂNG TNC'!A346="","",'📋 MIỂNG TNC'!K346)</f>
        <v/>
      </c>
      <c r="H4370">
        <f>IF('📋 MIỂNG TNC'!A346="","",'📋 MIỂNG TNC'!L346)</f>
        <v/>
      </c>
      <c r="I4370">
        <f>IF('📋 MIỂNG TNC'!A346="","",'📋 MIỂNG TNC'!M346)</f>
        <v/>
      </c>
      <c r="J4370">
        <f>IF('📋 MIỂNG TNC'!A346="","",'📋 MIỂNG TNC'!D346)</f>
        <v/>
      </c>
      <c r="L4370">
        <f>N(L4369)+IF(AND('🔎 TRA CỨU NHANH'!$C$2&lt;&gt;"",OR(ISNUMBER(SEARCH('🔎 TRA CỨU NHANH'!$C$2,$A4370)),ISNUMBER(SEARCH('🔎 TRA CỨU NHANH'!$C$2,$B4370)))),1,0)</f>
        <v/>
      </c>
      <c r="M4370">
        <f>IF(L4370&gt;N(L4369),L4370,"")</f>
        <v/>
      </c>
      <c r="N4370">
        <f>N(N4369)+IF(AND('💰 BÁO GIÁ'!$C$27&lt;&gt;"",OR(ISNUMBER(SEARCH('💰 BÁO GIÁ'!$C$27,$A4370)),ISNUMBER(SEARCH('💰 BÁO GIÁ'!$C$27,$B4370)))),1,0)</f>
        <v/>
      </c>
      <c r="O4370">
        <f>IF(N4370&gt;N(N4369),N4370,"")</f>
        <v/>
      </c>
    </row>
    <row r="4371">
      <c r="A4371">
        <f>IF('📋 MIỂNG TNC'!A347="","",'📋 MIỂNG TNC'!A347)</f>
        <v/>
      </c>
      <c r="B4371">
        <f>IF('📋 MIỂNG TNC'!A347="","",'📋 MIỂNG TNC'!P347)</f>
        <v/>
      </c>
      <c r="C4371">
        <f>IF('📋 MIỂNG TNC'!A347="","","Miểng")</f>
        <v/>
      </c>
      <c r="D4371">
        <f>IF('📋 MIỂNG TNC'!A347="","",'📋 MIỂNG TNC'!H347)</f>
        <v/>
      </c>
      <c r="E4371" s="37" t="e">
        <v>#VALUE!</v>
      </c>
      <c r="F4371" s="37">
        <f>IF('📋 MIỂNG TNC'!A347="","",'📋 MIỂNG TNC'!J347)</f>
        <v/>
      </c>
      <c r="G4371" s="37">
        <f>IF('📋 MIỂNG TNC'!A347="","",'📋 MIỂNG TNC'!K347)</f>
        <v/>
      </c>
      <c r="H4371" s="37">
        <f>IF('📋 MIỂNG TNC'!A347="","",'📋 MIỂNG TNC'!L347)</f>
        <v/>
      </c>
      <c r="I4371">
        <f>IF('📋 MIỂNG TNC'!A347="","",'📋 MIỂNG TNC'!M347)</f>
        <v/>
      </c>
      <c r="J4371">
        <f>IF('📋 MIỂNG TNC'!A347="","",'📋 MIỂNG TNC'!D347)</f>
        <v/>
      </c>
      <c r="L4371">
        <f>N(L4370)+IF(AND('🔎 TRA CỨU NHANH'!$C$2&lt;&gt;"",OR(ISNUMBER(SEARCH('🔎 TRA CỨU NHANH'!$C$2,$A4371)),ISNUMBER(SEARCH('🔎 TRA CỨU NHANH'!$C$2,$B4371)))),1,0)</f>
        <v/>
      </c>
      <c r="M4371">
        <f>IF(L4371&gt;N(L4370),L4371,"")</f>
        <v/>
      </c>
      <c r="N4371">
        <f>N(N4370)+IF(AND('💰 BÁO GIÁ'!$C$27&lt;&gt;"",OR(ISNUMBER(SEARCH('💰 BÁO GIÁ'!$C$27,$A4371)),ISNUMBER(SEARCH('💰 BÁO GIÁ'!$C$27,$B4371)))),1,0)</f>
        <v/>
      </c>
      <c r="O4371">
        <f>IF(N4371&gt;N(N4370),N4371,"")</f>
        <v/>
      </c>
    </row>
    <row r="4372">
      <c r="A4372">
        <f>IF('📋 MIỂNG TNC'!A348="","",'📋 MIỂNG TNC'!A348)</f>
        <v/>
      </c>
      <c r="B4372">
        <f>IF('📋 MIỂNG TNC'!A348="","",'📋 MIỂNG TNC'!P348)</f>
        <v/>
      </c>
      <c r="C4372">
        <f>IF('📋 MIỂNG TNC'!A348="","","Miểng")</f>
        <v/>
      </c>
      <c r="D4372">
        <f>IF('📋 MIỂNG TNC'!A348="","",'📋 MIỂNG TNC'!H348)</f>
        <v/>
      </c>
      <c r="E4372" s="37" t="e">
        <v>#VALUE!</v>
      </c>
      <c r="F4372" s="37">
        <f>IF('📋 MIỂNG TNC'!A348="","",'📋 MIỂNG TNC'!J348)</f>
        <v/>
      </c>
      <c r="G4372" s="37">
        <f>IF('📋 MIỂNG TNC'!A348="","",'📋 MIỂNG TNC'!K348)</f>
        <v/>
      </c>
      <c r="H4372">
        <f>IF('📋 MIỂNG TNC'!A348="","",'📋 MIỂNG TNC'!L348)</f>
        <v/>
      </c>
      <c r="I4372">
        <f>IF('📋 MIỂNG TNC'!A348="","",'📋 MIỂNG TNC'!M348)</f>
        <v/>
      </c>
      <c r="J4372">
        <f>IF('📋 MIỂNG TNC'!A348="","",'📋 MIỂNG TNC'!D348)</f>
        <v/>
      </c>
      <c r="L4372">
        <f>N(L4371)+IF(AND('🔎 TRA CỨU NHANH'!$C$2&lt;&gt;"",OR(ISNUMBER(SEARCH('🔎 TRA CỨU NHANH'!$C$2,$A4372)),ISNUMBER(SEARCH('🔎 TRA CỨU NHANH'!$C$2,$B4372)))),1,0)</f>
        <v/>
      </c>
      <c r="M4372">
        <f>IF(L4372&gt;N(L4371),L4372,"")</f>
        <v/>
      </c>
      <c r="N4372">
        <f>N(N4371)+IF(AND('💰 BÁO GIÁ'!$C$27&lt;&gt;"",OR(ISNUMBER(SEARCH('💰 BÁO GIÁ'!$C$27,$A4372)),ISNUMBER(SEARCH('💰 BÁO GIÁ'!$C$27,$B4372)))),1,0)</f>
        <v/>
      </c>
      <c r="O4372">
        <f>IF(N4372&gt;N(N4371),N4372,"")</f>
        <v/>
      </c>
    </row>
    <row r="4373">
      <c r="A4373">
        <f>IF('📋 MIỂNG TNC'!A349="","",'📋 MIỂNG TNC'!A349)</f>
        <v/>
      </c>
      <c r="B4373">
        <f>IF('📋 MIỂNG TNC'!A349="","",'📋 MIỂNG TNC'!P349)</f>
        <v/>
      </c>
      <c r="C4373">
        <f>IF('📋 MIỂNG TNC'!A349="","","Miểng")</f>
        <v/>
      </c>
      <c r="D4373">
        <f>IF('📋 MIỂNG TNC'!A349="","",'📋 MIỂNG TNC'!H349)</f>
        <v/>
      </c>
      <c r="E4373" s="37" t="e">
        <v>#VALUE!</v>
      </c>
      <c r="F4373" s="37">
        <f>IF('📋 MIỂNG TNC'!A349="","",'📋 MIỂNG TNC'!J349)</f>
        <v/>
      </c>
      <c r="G4373" s="37">
        <f>IF('📋 MIỂNG TNC'!A349="","",'📋 MIỂNG TNC'!K349)</f>
        <v/>
      </c>
      <c r="H4373">
        <f>IF('📋 MIỂNG TNC'!A349="","",'📋 MIỂNG TNC'!L349)</f>
        <v/>
      </c>
      <c r="I4373">
        <f>IF('📋 MIỂNG TNC'!A349="","",'📋 MIỂNG TNC'!M349)</f>
        <v/>
      </c>
      <c r="J4373">
        <f>IF('📋 MIỂNG TNC'!A349="","",'📋 MIỂNG TNC'!D349)</f>
        <v/>
      </c>
      <c r="L4373">
        <f>N(L4372)+IF(AND('🔎 TRA CỨU NHANH'!$C$2&lt;&gt;"",OR(ISNUMBER(SEARCH('🔎 TRA CỨU NHANH'!$C$2,$A4373)),ISNUMBER(SEARCH('🔎 TRA CỨU NHANH'!$C$2,$B4373)))),1,0)</f>
        <v/>
      </c>
      <c r="M4373">
        <f>IF(L4373&gt;N(L4372),L4373,"")</f>
        <v/>
      </c>
      <c r="N4373">
        <f>N(N4372)+IF(AND('💰 BÁO GIÁ'!$C$27&lt;&gt;"",OR(ISNUMBER(SEARCH('💰 BÁO GIÁ'!$C$27,$A4373)),ISNUMBER(SEARCH('💰 BÁO GIÁ'!$C$27,$B4373)))),1,0)</f>
        <v/>
      </c>
      <c r="O4373">
        <f>IF(N4373&gt;N(N4372),N4373,"")</f>
        <v/>
      </c>
    </row>
    <row r="4374">
      <c r="A4374">
        <f>IF('📋 MIỂNG TNC'!A350="","",'📋 MIỂNG TNC'!A350)</f>
        <v/>
      </c>
      <c r="B4374">
        <f>IF('📋 MIỂNG TNC'!A350="","",'📋 MIỂNG TNC'!P350)</f>
        <v/>
      </c>
      <c r="C4374">
        <f>IF('📋 MIỂNG TNC'!A350="","","Miểng")</f>
        <v/>
      </c>
      <c r="D4374">
        <f>IF('📋 MIỂNG TNC'!A350="","",'📋 MIỂNG TNC'!H350)</f>
        <v/>
      </c>
      <c r="E4374" s="37" t="e">
        <v>#VALUE!</v>
      </c>
      <c r="F4374" s="37">
        <f>IF('📋 MIỂNG TNC'!A350="","",'📋 MIỂNG TNC'!J350)</f>
        <v/>
      </c>
      <c r="G4374" s="37">
        <f>IF('📋 MIỂNG TNC'!A350="","",'📋 MIỂNG TNC'!K350)</f>
        <v/>
      </c>
      <c r="H4374">
        <f>IF('📋 MIỂNG TNC'!A350="","",'📋 MIỂNG TNC'!L350)</f>
        <v/>
      </c>
      <c r="I4374">
        <f>IF('📋 MIỂNG TNC'!A350="","",'📋 MIỂNG TNC'!M350)</f>
        <v/>
      </c>
      <c r="J4374">
        <f>IF('📋 MIỂNG TNC'!A350="","",'📋 MIỂNG TNC'!D350)</f>
        <v/>
      </c>
      <c r="L4374">
        <f>N(L4373)+IF(AND('🔎 TRA CỨU NHANH'!$C$2&lt;&gt;"",OR(ISNUMBER(SEARCH('🔎 TRA CỨU NHANH'!$C$2,$A4374)),ISNUMBER(SEARCH('🔎 TRA CỨU NHANH'!$C$2,$B4374)))),1,0)</f>
        <v/>
      </c>
      <c r="M4374">
        <f>IF(L4374&gt;N(L4373),L4374,"")</f>
        <v/>
      </c>
      <c r="N4374">
        <f>N(N4373)+IF(AND('💰 BÁO GIÁ'!$C$27&lt;&gt;"",OR(ISNUMBER(SEARCH('💰 BÁO GIÁ'!$C$27,$A4374)),ISNUMBER(SEARCH('💰 BÁO GIÁ'!$C$27,$B4374)))),1,0)</f>
        <v/>
      </c>
      <c r="O4374">
        <f>IF(N4374&gt;N(N4373),N4374,"")</f>
        <v/>
      </c>
    </row>
    <row r="4375">
      <c r="A4375">
        <f>IF('📋 MIỂNG TNC'!A351="","",'📋 MIỂNG TNC'!A351)</f>
        <v/>
      </c>
      <c r="B4375">
        <f>IF('📋 MIỂNG TNC'!A351="","",'📋 MIỂNG TNC'!P351)</f>
        <v/>
      </c>
      <c r="C4375">
        <f>IF('📋 MIỂNG TNC'!A351="","","Miểng")</f>
        <v/>
      </c>
      <c r="D4375">
        <f>IF('📋 MIỂNG TNC'!A351="","",'📋 MIỂNG TNC'!H351)</f>
        <v/>
      </c>
      <c r="E4375" s="37" t="e">
        <v>#VALUE!</v>
      </c>
      <c r="F4375" s="37">
        <f>IF('📋 MIỂNG TNC'!A351="","",'📋 MIỂNG TNC'!J351)</f>
        <v/>
      </c>
      <c r="G4375" s="37">
        <f>IF('📋 MIỂNG TNC'!A351="","",'📋 MIỂNG TNC'!K351)</f>
        <v/>
      </c>
      <c r="H4375">
        <f>IF('📋 MIỂNG TNC'!A351="","",'📋 MIỂNG TNC'!L351)</f>
        <v/>
      </c>
      <c r="I4375">
        <f>IF('📋 MIỂNG TNC'!A351="","",'📋 MIỂNG TNC'!M351)</f>
        <v/>
      </c>
      <c r="J4375">
        <f>IF('📋 MIỂNG TNC'!A351="","",'📋 MIỂNG TNC'!D351)</f>
        <v/>
      </c>
      <c r="L4375">
        <f>N(L4374)+IF(AND('🔎 TRA CỨU NHANH'!$C$2&lt;&gt;"",OR(ISNUMBER(SEARCH('🔎 TRA CỨU NHANH'!$C$2,$A4375)),ISNUMBER(SEARCH('🔎 TRA CỨU NHANH'!$C$2,$B4375)))),1,0)</f>
        <v/>
      </c>
      <c r="M4375">
        <f>IF(L4375&gt;N(L4374),L4375,"")</f>
        <v/>
      </c>
      <c r="N4375">
        <f>N(N4374)+IF(AND('💰 BÁO GIÁ'!$C$27&lt;&gt;"",OR(ISNUMBER(SEARCH('💰 BÁO GIÁ'!$C$27,$A4375)),ISNUMBER(SEARCH('💰 BÁO GIÁ'!$C$27,$B4375)))),1,0)</f>
        <v/>
      </c>
      <c r="O4375">
        <f>IF(N4375&gt;N(N4374),N4375,"")</f>
        <v/>
      </c>
    </row>
    <row r="4376">
      <c r="A4376">
        <f>IF('📋 MIỂNG TNC'!A352="","",'📋 MIỂNG TNC'!A352)</f>
        <v/>
      </c>
      <c r="B4376">
        <f>IF('📋 MIỂNG TNC'!A352="","",'📋 MIỂNG TNC'!P352)</f>
        <v/>
      </c>
      <c r="C4376">
        <f>IF('📋 MIỂNG TNC'!A352="","","Miểng")</f>
        <v/>
      </c>
      <c r="D4376">
        <f>IF('📋 MIỂNG TNC'!A352="","",'📋 MIỂNG TNC'!H352)</f>
        <v/>
      </c>
      <c r="E4376" s="37" t="e">
        <v>#VALUE!</v>
      </c>
      <c r="F4376" s="37">
        <f>IF('📋 MIỂNG TNC'!A352="","",'📋 MIỂNG TNC'!J352)</f>
        <v/>
      </c>
      <c r="G4376" s="37">
        <f>IF('📋 MIỂNG TNC'!A352="","",'📋 MIỂNG TNC'!K352)</f>
        <v/>
      </c>
      <c r="H4376">
        <f>IF('📋 MIỂNG TNC'!A352="","",'📋 MIỂNG TNC'!L352)</f>
        <v/>
      </c>
      <c r="I4376">
        <f>IF('📋 MIỂNG TNC'!A352="","",'📋 MIỂNG TNC'!M352)</f>
        <v/>
      </c>
      <c r="J4376">
        <f>IF('📋 MIỂNG TNC'!A352="","",'📋 MIỂNG TNC'!D352)</f>
        <v/>
      </c>
      <c r="L4376">
        <f>N(L4375)+IF(AND('🔎 TRA CỨU NHANH'!$C$2&lt;&gt;"",OR(ISNUMBER(SEARCH('🔎 TRA CỨU NHANH'!$C$2,$A4376)),ISNUMBER(SEARCH('🔎 TRA CỨU NHANH'!$C$2,$B4376)))),1,0)</f>
        <v/>
      </c>
      <c r="M4376">
        <f>IF(L4376&gt;N(L4375),L4376,"")</f>
        <v/>
      </c>
      <c r="N4376">
        <f>N(N4375)+IF(AND('💰 BÁO GIÁ'!$C$27&lt;&gt;"",OR(ISNUMBER(SEARCH('💰 BÁO GIÁ'!$C$27,$A4376)),ISNUMBER(SEARCH('💰 BÁO GIÁ'!$C$27,$B4376)))),1,0)</f>
        <v/>
      </c>
      <c r="O4376">
        <f>IF(N4376&gt;N(N4375),N4376,"")</f>
        <v/>
      </c>
    </row>
    <row r="4377">
      <c r="A4377">
        <f>IF('📋 MIỂNG TNC'!A353="","",'📋 MIỂNG TNC'!A353)</f>
        <v/>
      </c>
      <c r="B4377">
        <f>IF('📋 MIỂNG TNC'!A353="","",'📋 MIỂNG TNC'!P353)</f>
        <v/>
      </c>
      <c r="C4377">
        <f>IF('📋 MIỂNG TNC'!A353="","","Miểng")</f>
        <v/>
      </c>
      <c r="D4377">
        <f>IF('📋 MIỂNG TNC'!A353="","",'📋 MIỂNG TNC'!H353)</f>
        <v/>
      </c>
      <c r="E4377" s="37" t="e">
        <v>#VALUE!</v>
      </c>
      <c r="F4377" s="37">
        <f>IF('📋 MIỂNG TNC'!A353="","",'📋 MIỂNG TNC'!J353)</f>
        <v/>
      </c>
      <c r="G4377" s="37">
        <f>IF('📋 MIỂNG TNC'!A353="","",'📋 MIỂNG TNC'!K353)</f>
        <v/>
      </c>
      <c r="H4377">
        <f>IF('📋 MIỂNG TNC'!A353="","",'📋 MIỂNG TNC'!L353)</f>
        <v/>
      </c>
      <c r="I4377">
        <f>IF('📋 MIỂNG TNC'!A353="","",'📋 MIỂNG TNC'!M353)</f>
        <v/>
      </c>
      <c r="J4377">
        <f>IF('📋 MIỂNG TNC'!A353="","",'📋 MIỂNG TNC'!D353)</f>
        <v/>
      </c>
      <c r="L4377">
        <f>N(L4376)+IF(AND('🔎 TRA CỨU NHANH'!$C$2&lt;&gt;"",OR(ISNUMBER(SEARCH('🔎 TRA CỨU NHANH'!$C$2,$A4377)),ISNUMBER(SEARCH('🔎 TRA CỨU NHANH'!$C$2,$B4377)))),1,0)</f>
        <v/>
      </c>
      <c r="M4377">
        <f>IF(L4377&gt;N(L4376),L4377,"")</f>
        <v/>
      </c>
      <c r="N4377">
        <f>N(N4376)+IF(AND('💰 BÁO GIÁ'!$C$27&lt;&gt;"",OR(ISNUMBER(SEARCH('💰 BÁO GIÁ'!$C$27,$A4377)),ISNUMBER(SEARCH('💰 BÁO GIÁ'!$C$27,$B4377)))),1,0)</f>
        <v/>
      </c>
      <c r="O4377">
        <f>IF(N4377&gt;N(N4376),N4377,"")</f>
        <v/>
      </c>
    </row>
    <row r="4378">
      <c r="A4378">
        <f>IF('📋 MIỂNG TNC'!A354="","",'📋 MIỂNG TNC'!A354)</f>
        <v/>
      </c>
      <c r="B4378">
        <f>IF('📋 MIỂNG TNC'!A354="","",'📋 MIỂNG TNC'!P354)</f>
        <v/>
      </c>
      <c r="C4378">
        <f>IF('📋 MIỂNG TNC'!A354="","","Miểng")</f>
        <v/>
      </c>
      <c r="D4378">
        <f>IF('📋 MIỂNG TNC'!A354="","",'📋 MIỂNG TNC'!H354)</f>
        <v/>
      </c>
      <c r="E4378" s="37" t="e">
        <v>#VALUE!</v>
      </c>
      <c r="F4378" s="37">
        <f>IF('📋 MIỂNG TNC'!A354="","",'📋 MIỂNG TNC'!J354)</f>
        <v/>
      </c>
      <c r="G4378" s="37">
        <f>IF('📋 MIỂNG TNC'!A354="","",'📋 MIỂNG TNC'!K354)</f>
        <v/>
      </c>
      <c r="H4378">
        <f>IF('📋 MIỂNG TNC'!A354="","",'📋 MIỂNG TNC'!L354)</f>
        <v/>
      </c>
      <c r="I4378">
        <f>IF('📋 MIỂNG TNC'!A354="","",'📋 MIỂNG TNC'!M354)</f>
        <v/>
      </c>
      <c r="J4378">
        <f>IF('📋 MIỂNG TNC'!A354="","",'📋 MIỂNG TNC'!D354)</f>
        <v/>
      </c>
      <c r="L4378">
        <f>N(L4377)+IF(AND('🔎 TRA CỨU NHANH'!$C$2&lt;&gt;"",OR(ISNUMBER(SEARCH('🔎 TRA CỨU NHANH'!$C$2,$A4378)),ISNUMBER(SEARCH('🔎 TRA CỨU NHANH'!$C$2,$B4378)))),1,0)</f>
        <v/>
      </c>
      <c r="M4378">
        <f>IF(L4378&gt;N(L4377),L4378,"")</f>
        <v/>
      </c>
      <c r="N4378">
        <f>N(N4377)+IF(AND('💰 BÁO GIÁ'!$C$27&lt;&gt;"",OR(ISNUMBER(SEARCH('💰 BÁO GIÁ'!$C$27,$A4378)),ISNUMBER(SEARCH('💰 BÁO GIÁ'!$C$27,$B4378)))),1,0)</f>
        <v/>
      </c>
      <c r="O4378">
        <f>IF(N4378&gt;N(N4377),N4378,"")</f>
        <v/>
      </c>
    </row>
    <row r="4379">
      <c r="A4379">
        <f>IF('📋 MIỂNG TNC'!A355="","",'📋 MIỂNG TNC'!A355)</f>
        <v/>
      </c>
      <c r="B4379">
        <f>IF('📋 MIỂNG TNC'!A355="","",'📋 MIỂNG TNC'!P355)</f>
        <v/>
      </c>
      <c r="C4379">
        <f>IF('📋 MIỂNG TNC'!A355="","","Miểng")</f>
        <v/>
      </c>
      <c r="D4379">
        <f>IF('📋 MIỂNG TNC'!A355="","",'📋 MIỂNG TNC'!H355)</f>
        <v/>
      </c>
      <c r="E4379" s="37" t="e">
        <v>#VALUE!</v>
      </c>
      <c r="F4379" s="37">
        <f>IF('📋 MIỂNG TNC'!A355="","",'📋 MIỂNG TNC'!J355)</f>
        <v/>
      </c>
      <c r="G4379" s="37">
        <f>IF('📋 MIỂNG TNC'!A355="","",'📋 MIỂNG TNC'!K355)</f>
        <v/>
      </c>
      <c r="H4379">
        <f>IF('📋 MIỂNG TNC'!A355="","",'📋 MIỂNG TNC'!L355)</f>
        <v/>
      </c>
      <c r="I4379">
        <f>IF('📋 MIỂNG TNC'!A355="","",'📋 MIỂNG TNC'!M355)</f>
        <v/>
      </c>
      <c r="J4379">
        <f>IF('📋 MIỂNG TNC'!A355="","",'📋 MIỂNG TNC'!D355)</f>
        <v/>
      </c>
      <c r="L4379">
        <f>N(L4378)+IF(AND('🔎 TRA CỨU NHANH'!$C$2&lt;&gt;"",OR(ISNUMBER(SEARCH('🔎 TRA CỨU NHANH'!$C$2,$A4379)),ISNUMBER(SEARCH('🔎 TRA CỨU NHANH'!$C$2,$B4379)))),1,0)</f>
        <v/>
      </c>
      <c r="M4379">
        <f>IF(L4379&gt;N(L4378),L4379,"")</f>
        <v/>
      </c>
      <c r="N4379">
        <f>N(N4378)+IF(AND('💰 BÁO GIÁ'!$C$27&lt;&gt;"",OR(ISNUMBER(SEARCH('💰 BÁO GIÁ'!$C$27,$A4379)),ISNUMBER(SEARCH('💰 BÁO GIÁ'!$C$27,$B4379)))),1,0)</f>
        <v/>
      </c>
      <c r="O4379">
        <f>IF(N4379&gt;N(N4378),N4379,"")</f>
        <v/>
      </c>
    </row>
    <row r="4380">
      <c r="A4380">
        <f>IF('📋 MIỂNG TNC'!A356="","",'📋 MIỂNG TNC'!A356)</f>
        <v/>
      </c>
      <c r="B4380">
        <f>IF('📋 MIỂNG TNC'!A356="","",'📋 MIỂNG TNC'!P356)</f>
        <v/>
      </c>
      <c r="C4380">
        <f>IF('📋 MIỂNG TNC'!A356="","","Miểng")</f>
        <v/>
      </c>
      <c r="D4380">
        <f>IF('📋 MIỂNG TNC'!A356="","",'📋 MIỂNG TNC'!H356)</f>
        <v/>
      </c>
      <c r="E4380" s="37" t="e">
        <v>#VALUE!</v>
      </c>
      <c r="F4380" s="37">
        <f>IF('📋 MIỂNG TNC'!A356="","",'📋 MIỂNG TNC'!J356)</f>
        <v/>
      </c>
      <c r="G4380" s="37">
        <f>IF('📋 MIỂNG TNC'!A356="","",'📋 MIỂNG TNC'!K356)</f>
        <v/>
      </c>
      <c r="H4380">
        <f>IF('📋 MIỂNG TNC'!A356="","",'📋 MIỂNG TNC'!L356)</f>
        <v/>
      </c>
      <c r="I4380">
        <f>IF('📋 MIỂNG TNC'!A356="","",'📋 MIỂNG TNC'!M356)</f>
        <v/>
      </c>
      <c r="J4380">
        <f>IF('📋 MIỂNG TNC'!A356="","",'📋 MIỂNG TNC'!D356)</f>
        <v/>
      </c>
      <c r="L4380">
        <f>N(L4379)+IF(AND('🔎 TRA CỨU NHANH'!$C$2&lt;&gt;"",OR(ISNUMBER(SEARCH('🔎 TRA CỨU NHANH'!$C$2,$A4380)),ISNUMBER(SEARCH('🔎 TRA CỨU NHANH'!$C$2,$B4380)))),1,0)</f>
        <v/>
      </c>
      <c r="M4380">
        <f>IF(L4380&gt;N(L4379),L4380,"")</f>
        <v/>
      </c>
      <c r="N4380">
        <f>N(N4379)+IF(AND('💰 BÁO GIÁ'!$C$27&lt;&gt;"",OR(ISNUMBER(SEARCH('💰 BÁO GIÁ'!$C$27,$A4380)),ISNUMBER(SEARCH('💰 BÁO GIÁ'!$C$27,$B4380)))),1,0)</f>
        <v/>
      </c>
      <c r="O4380">
        <f>IF(N4380&gt;N(N4379),N4380,"")</f>
        <v/>
      </c>
    </row>
    <row r="4381">
      <c r="A4381">
        <f>IF('📋 MIỂNG TNC'!A357="","",'📋 MIỂNG TNC'!A357)</f>
        <v/>
      </c>
      <c r="B4381">
        <f>IF('📋 MIỂNG TNC'!A357="","",'📋 MIỂNG TNC'!P357)</f>
        <v/>
      </c>
      <c r="C4381">
        <f>IF('📋 MIỂNG TNC'!A357="","","Miểng")</f>
        <v/>
      </c>
      <c r="D4381">
        <f>IF('📋 MIỂNG TNC'!A357="","",'📋 MIỂNG TNC'!H357)</f>
        <v/>
      </c>
      <c r="E4381" s="37" t="e">
        <v>#VALUE!</v>
      </c>
      <c r="F4381" s="37">
        <f>IF('📋 MIỂNG TNC'!A357="","",'📋 MIỂNG TNC'!J357)</f>
        <v/>
      </c>
      <c r="G4381" s="37">
        <f>IF('📋 MIỂNG TNC'!A357="","",'📋 MIỂNG TNC'!K357)</f>
        <v/>
      </c>
      <c r="H4381" s="37">
        <f>IF('📋 MIỂNG TNC'!A357="","",'📋 MIỂNG TNC'!L357)</f>
        <v/>
      </c>
      <c r="I4381">
        <f>IF('📋 MIỂNG TNC'!A357="","",'📋 MIỂNG TNC'!M357)</f>
        <v/>
      </c>
      <c r="J4381">
        <f>IF('📋 MIỂNG TNC'!A357="","",'📋 MIỂNG TNC'!D357)</f>
        <v/>
      </c>
      <c r="L4381">
        <f>N(L4380)+IF(AND('🔎 TRA CỨU NHANH'!$C$2&lt;&gt;"",OR(ISNUMBER(SEARCH('🔎 TRA CỨU NHANH'!$C$2,$A4381)),ISNUMBER(SEARCH('🔎 TRA CỨU NHANH'!$C$2,$B4381)))),1,0)</f>
        <v/>
      </c>
      <c r="M4381">
        <f>IF(L4381&gt;N(L4380),L4381,"")</f>
        <v/>
      </c>
      <c r="N4381">
        <f>N(N4380)+IF(AND('💰 BÁO GIÁ'!$C$27&lt;&gt;"",OR(ISNUMBER(SEARCH('💰 BÁO GIÁ'!$C$27,$A4381)),ISNUMBER(SEARCH('💰 BÁO GIÁ'!$C$27,$B4381)))),1,0)</f>
        <v/>
      </c>
      <c r="O4381">
        <f>IF(N4381&gt;N(N4380),N4381,"")</f>
        <v/>
      </c>
    </row>
    <row r="4382">
      <c r="A4382">
        <f>IF('📋 MIỂNG TNC'!A358="","",'📋 MIỂNG TNC'!A358)</f>
        <v/>
      </c>
      <c r="B4382">
        <f>IF('📋 MIỂNG TNC'!A358="","",'📋 MIỂNG TNC'!P358)</f>
        <v/>
      </c>
      <c r="C4382">
        <f>IF('📋 MIỂNG TNC'!A358="","","Miểng")</f>
        <v/>
      </c>
      <c r="D4382">
        <f>IF('📋 MIỂNG TNC'!A358="","",'📋 MIỂNG TNC'!H358)</f>
        <v/>
      </c>
      <c r="E4382" s="37" t="e">
        <v>#VALUE!</v>
      </c>
      <c r="F4382" s="37">
        <f>IF('📋 MIỂNG TNC'!A358="","",'📋 MIỂNG TNC'!J358)</f>
        <v/>
      </c>
      <c r="G4382" s="37">
        <f>IF('📋 MIỂNG TNC'!A358="","",'📋 MIỂNG TNC'!K358)</f>
        <v/>
      </c>
      <c r="H4382">
        <f>IF('📋 MIỂNG TNC'!A358="","",'📋 MIỂNG TNC'!L358)</f>
        <v/>
      </c>
      <c r="I4382">
        <f>IF('📋 MIỂNG TNC'!A358="","",'📋 MIỂNG TNC'!M358)</f>
        <v/>
      </c>
      <c r="J4382">
        <f>IF('📋 MIỂNG TNC'!A358="","",'📋 MIỂNG TNC'!D358)</f>
        <v/>
      </c>
      <c r="L4382">
        <f>N(L4381)+IF(AND('🔎 TRA CỨU NHANH'!$C$2&lt;&gt;"",OR(ISNUMBER(SEARCH('🔎 TRA CỨU NHANH'!$C$2,$A4382)),ISNUMBER(SEARCH('🔎 TRA CỨU NHANH'!$C$2,$B4382)))),1,0)</f>
        <v/>
      </c>
      <c r="M4382">
        <f>IF(L4382&gt;N(L4381),L4382,"")</f>
        <v/>
      </c>
      <c r="N4382">
        <f>N(N4381)+IF(AND('💰 BÁO GIÁ'!$C$27&lt;&gt;"",OR(ISNUMBER(SEARCH('💰 BÁO GIÁ'!$C$27,$A4382)),ISNUMBER(SEARCH('💰 BÁO GIÁ'!$C$27,$B4382)))),1,0)</f>
        <v/>
      </c>
      <c r="O4382">
        <f>IF(N4382&gt;N(N4381),N4382,"")</f>
        <v/>
      </c>
    </row>
    <row r="4383">
      <c r="A4383">
        <f>IF('📋 MIỂNG TNC'!A359="","",'📋 MIỂNG TNC'!A359)</f>
        <v/>
      </c>
      <c r="B4383">
        <f>IF('📋 MIỂNG TNC'!A359="","",'📋 MIỂNG TNC'!P359)</f>
        <v/>
      </c>
      <c r="C4383">
        <f>IF('📋 MIỂNG TNC'!A359="","","Miểng")</f>
        <v/>
      </c>
      <c r="D4383">
        <f>IF('📋 MIỂNG TNC'!A359="","",'📋 MIỂNG TNC'!H359)</f>
        <v/>
      </c>
      <c r="E4383" s="37" t="e">
        <v>#VALUE!</v>
      </c>
      <c r="F4383" s="37">
        <f>IF('📋 MIỂNG TNC'!A359="","",'📋 MIỂNG TNC'!J359)</f>
        <v/>
      </c>
      <c r="G4383" s="37">
        <f>IF('📋 MIỂNG TNC'!A359="","",'📋 MIỂNG TNC'!K359)</f>
        <v/>
      </c>
      <c r="H4383">
        <f>IF('📋 MIỂNG TNC'!A359="","",'📋 MIỂNG TNC'!L359)</f>
        <v/>
      </c>
      <c r="I4383">
        <f>IF('📋 MIỂNG TNC'!A359="","",'📋 MIỂNG TNC'!M359)</f>
        <v/>
      </c>
      <c r="J4383">
        <f>IF('📋 MIỂNG TNC'!A359="","",'📋 MIỂNG TNC'!D359)</f>
        <v/>
      </c>
      <c r="L4383">
        <f>N(L4382)+IF(AND('🔎 TRA CỨU NHANH'!$C$2&lt;&gt;"",OR(ISNUMBER(SEARCH('🔎 TRA CỨU NHANH'!$C$2,$A4383)),ISNUMBER(SEARCH('🔎 TRA CỨU NHANH'!$C$2,$B4383)))),1,0)</f>
        <v/>
      </c>
      <c r="M4383">
        <f>IF(L4383&gt;N(L4382),L4383,"")</f>
        <v/>
      </c>
      <c r="N4383">
        <f>N(N4382)+IF(AND('💰 BÁO GIÁ'!$C$27&lt;&gt;"",OR(ISNUMBER(SEARCH('💰 BÁO GIÁ'!$C$27,$A4383)),ISNUMBER(SEARCH('💰 BÁO GIÁ'!$C$27,$B4383)))),1,0)</f>
        <v/>
      </c>
      <c r="O4383">
        <f>IF(N4383&gt;N(N4382),N4383,"")</f>
        <v/>
      </c>
    </row>
    <row r="4384">
      <c r="A4384">
        <f>IF('📋 MIỂNG TNC'!A360="","",'📋 MIỂNG TNC'!A360)</f>
        <v/>
      </c>
      <c r="B4384">
        <f>IF('📋 MIỂNG TNC'!A360="","",'📋 MIỂNG TNC'!P360)</f>
        <v/>
      </c>
      <c r="C4384">
        <f>IF('📋 MIỂNG TNC'!A360="","","Miểng")</f>
        <v/>
      </c>
      <c r="D4384">
        <f>IF('📋 MIỂNG TNC'!A360="","",'📋 MIỂNG TNC'!H360)</f>
        <v/>
      </c>
      <c r="E4384" s="37" t="e">
        <v>#VALUE!</v>
      </c>
      <c r="F4384" s="37">
        <f>IF('📋 MIỂNG TNC'!A360="","",'📋 MIỂNG TNC'!J360)</f>
        <v/>
      </c>
      <c r="G4384" s="37">
        <f>IF('📋 MIỂNG TNC'!A360="","",'📋 MIỂNG TNC'!K360)</f>
        <v/>
      </c>
      <c r="H4384">
        <f>IF('📋 MIỂNG TNC'!A360="","",'📋 MIỂNG TNC'!L360)</f>
        <v/>
      </c>
      <c r="I4384">
        <f>IF('📋 MIỂNG TNC'!A360="","",'📋 MIỂNG TNC'!M360)</f>
        <v/>
      </c>
      <c r="J4384">
        <f>IF('📋 MIỂNG TNC'!A360="","",'📋 MIỂNG TNC'!D360)</f>
        <v/>
      </c>
      <c r="L4384">
        <f>N(L4383)+IF(AND('🔎 TRA CỨU NHANH'!$C$2&lt;&gt;"",OR(ISNUMBER(SEARCH('🔎 TRA CỨU NHANH'!$C$2,$A4384)),ISNUMBER(SEARCH('🔎 TRA CỨU NHANH'!$C$2,$B4384)))),1,0)</f>
        <v/>
      </c>
      <c r="M4384">
        <f>IF(L4384&gt;N(L4383),L4384,"")</f>
        <v/>
      </c>
      <c r="N4384">
        <f>N(N4383)+IF(AND('💰 BÁO GIÁ'!$C$27&lt;&gt;"",OR(ISNUMBER(SEARCH('💰 BÁO GIÁ'!$C$27,$A4384)),ISNUMBER(SEARCH('💰 BÁO GIÁ'!$C$27,$B4384)))),1,0)</f>
        <v/>
      </c>
      <c r="O4384">
        <f>IF(N4384&gt;N(N4383),N4384,"")</f>
        <v/>
      </c>
    </row>
    <row r="4385">
      <c r="A4385">
        <f>IF('📋 MIỂNG TNC'!A361="","",'📋 MIỂNG TNC'!A361)</f>
        <v/>
      </c>
      <c r="B4385">
        <f>IF('📋 MIỂNG TNC'!A361="","",'📋 MIỂNG TNC'!P361)</f>
        <v/>
      </c>
      <c r="C4385">
        <f>IF('📋 MIỂNG TNC'!A361="","","Miểng")</f>
        <v/>
      </c>
      <c r="D4385">
        <f>IF('📋 MIỂNG TNC'!A361="","",'📋 MIỂNG TNC'!H361)</f>
        <v/>
      </c>
      <c r="E4385" s="37" t="e">
        <v>#VALUE!</v>
      </c>
      <c r="F4385" s="37">
        <f>IF('📋 MIỂNG TNC'!A361="","",'📋 MIỂNG TNC'!J361)</f>
        <v/>
      </c>
      <c r="G4385" s="37">
        <f>IF('📋 MIỂNG TNC'!A361="","",'📋 MIỂNG TNC'!K361)</f>
        <v/>
      </c>
      <c r="H4385">
        <f>IF('📋 MIỂNG TNC'!A361="","",'📋 MIỂNG TNC'!L361)</f>
        <v/>
      </c>
      <c r="I4385">
        <f>IF('📋 MIỂNG TNC'!A361="","",'📋 MIỂNG TNC'!M361)</f>
        <v/>
      </c>
      <c r="J4385">
        <f>IF('📋 MIỂNG TNC'!A361="","",'📋 MIỂNG TNC'!D361)</f>
        <v/>
      </c>
      <c r="L4385">
        <f>N(L4384)+IF(AND('🔎 TRA CỨU NHANH'!$C$2&lt;&gt;"",OR(ISNUMBER(SEARCH('🔎 TRA CỨU NHANH'!$C$2,$A4385)),ISNUMBER(SEARCH('🔎 TRA CỨU NHANH'!$C$2,$B4385)))),1,0)</f>
        <v/>
      </c>
      <c r="M4385">
        <f>IF(L4385&gt;N(L4384),L4385,"")</f>
        <v/>
      </c>
      <c r="N4385">
        <f>N(N4384)+IF(AND('💰 BÁO GIÁ'!$C$27&lt;&gt;"",OR(ISNUMBER(SEARCH('💰 BÁO GIÁ'!$C$27,$A4385)),ISNUMBER(SEARCH('💰 BÁO GIÁ'!$C$27,$B4385)))),1,0)</f>
        <v/>
      </c>
      <c r="O4385">
        <f>IF(N4385&gt;N(N4384),N4385,"")</f>
        <v/>
      </c>
    </row>
    <row r="4386">
      <c r="A4386">
        <f>IF('📋 MIỂNG TNC'!A362="","",'📋 MIỂNG TNC'!A362)</f>
        <v/>
      </c>
      <c r="B4386">
        <f>IF('📋 MIỂNG TNC'!A362="","",'📋 MIỂNG TNC'!P362)</f>
        <v/>
      </c>
      <c r="C4386">
        <f>IF('📋 MIỂNG TNC'!A362="","","Miểng")</f>
        <v/>
      </c>
      <c r="D4386">
        <f>IF('📋 MIỂNG TNC'!A362="","",'📋 MIỂNG TNC'!H362)</f>
        <v/>
      </c>
      <c r="E4386" s="37" t="e">
        <v>#VALUE!</v>
      </c>
      <c r="F4386" s="37">
        <f>IF('📋 MIỂNG TNC'!A362="","",'📋 MIỂNG TNC'!J362)</f>
        <v/>
      </c>
      <c r="G4386" s="37">
        <f>IF('📋 MIỂNG TNC'!A362="","",'📋 MIỂNG TNC'!K362)</f>
        <v/>
      </c>
      <c r="H4386" s="37">
        <f>IF('📋 MIỂNG TNC'!A362="","",'📋 MIỂNG TNC'!L362)</f>
        <v/>
      </c>
      <c r="I4386">
        <f>IF('📋 MIỂNG TNC'!A362="","",'📋 MIỂNG TNC'!M362)</f>
        <v/>
      </c>
      <c r="J4386">
        <f>IF('📋 MIỂNG TNC'!A362="","",'📋 MIỂNG TNC'!D362)</f>
        <v/>
      </c>
      <c r="L4386">
        <f>N(L4385)+IF(AND('🔎 TRA CỨU NHANH'!$C$2&lt;&gt;"",OR(ISNUMBER(SEARCH('🔎 TRA CỨU NHANH'!$C$2,$A4386)),ISNUMBER(SEARCH('🔎 TRA CỨU NHANH'!$C$2,$B4386)))),1,0)</f>
        <v/>
      </c>
      <c r="M4386">
        <f>IF(L4386&gt;N(L4385),L4386,"")</f>
        <v/>
      </c>
      <c r="N4386">
        <f>N(N4385)+IF(AND('💰 BÁO GIÁ'!$C$27&lt;&gt;"",OR(ISNUMBER(SEARCH('💰 BÁO GIÁ'!$C$27,$A4386)),ISNUMBER(SEARCH('💰 BÁO GIÁ'!$C$27,$B4386)))),1,0)</f>
        <v/>
      </c>
      <c r="O4386">
        <f>IF(N4386&gt;N(N4385),N4386,"")</f>
        <v/>
      </c>
    </row>
    <row r="4387">
      <c r="A4387">
        <f>IF('📋 MIỂNG TNC'!A363="","",'📋 MIỂNG TNC'!A363)</f>
        <v/>
      </c>
      <c r="B4387">
        <f>IF('📋 MIỂNG TNC'!A363="","",'📋 MIỂNG TNC'!P363)</f>
        <v/>
      </c>
      <c r="C4387">
        <f>IF('📋 MIỂNG TNC'!A363="","","Miểng")</f>
        <v/>
      </c>
      <c r="D4387">
        <f>IF('📋 MIỂNG TNC'!A363="","",'📋 MIỂNG TNC'!H363)</f>
        <v/>
      </c>
      <c r="E4387" s="37" t="e">
        <v>#VALUE!</v>
      </c>
      <c r="F4387" s="37">
        <f>IF('📋 MIỂNG TNC'!A363="","",'📋 MIỂNG TNC'!J363)</f>
        <v/>
      </c>
      <c r="G4387" s="37">
        <f>IF('📋 MIỂNG TNC'!A363="","",'📋 MIỂNG TNC'!K363)</f>
        <v/>
      </c>
      <c r="H4387">
        <f>IF('📋 MIỂNG TNC'!A363="","",'📋 MIỂNG TNC'!L363)</f>
        <v/>
      </c>
      <c r="I4387">
        <f>IF('📋 MIỂNG TNC'!A363="","",'📋 MIỂNG TNC'!M363)</f>
        <v/>
      </c>
      <c r="J4387">
        <f>IF('📋 MIỂNG TNC'!A363="","",'📋 MIỂNG TNC'!D363)</f>
        <v/>
      </c>
      <c r="L4387">
        <f>N(L4386)+IF(AND('🔎 TRA CỨU NHANH'!$C$2&lt;&gt;"",OR(ISNUMBER(SEARCH('🔎 TRA CỨU NHANH'!$C$2,$A4387)),ISNUMBER(SEARCH('🔎 TRA CỨU NHANH'!$C$2,$B4387)))),1,0)</f>
        <v/>
      </c>
      <c r="M4387">
        <f>IF(L4387&gt;N(L4386),L4387,"")</f>
        <v/>
      </c>
      <c r="N4387">
        <f>N(N4386)+IF(AND('💰 BÁO GIÁ'!$C$27&lt;&gt;"",OR(ISNUMBER(SEARCH('💰 BÁO GIÁ'!$C$27,$A4387)),ISNUMBER(SEARCH('💰 BÁO GIÁ'!$C$27,$B4387)))),1,0)</f>
        <v/>
      </c>
      <c r="O4387">
        <f>IF(N4387&gt;N(N4386),N4387,"")</f>
        <v/>
      </c>
    </row>
    <row r="4388">
      <c r="A4388">
        <f>IF('📋 MIỂNG TNC'!A364="","",'📋 MIỂNG TNC'!A364)</f>
        <v/>
      </c>
      <c r="B4388">
        <f>IF('📋 MIỂNG TNC'!A364="","",'📋 MIỂNG TNC'!P364)</f>
        <v/>
      </c>
      <c r="C4388">
        <f>IF('📋 MIỂNG TNC'!A364="","","Miểng")</f>
        <v/>
      </c>
      <c r="D4388">
        <f>IF('📋 MIỂNG TNC'!A364="","",'📋 MIỂNG TNC'!H364)</f>
        <v/>
      </c>
      <c r="E4388" s="37" t="e">
        <v>#VALUE!</v>
      </c>
      <c r="F4388" s="37">
        <f>IF('📋 MIỂNG TNC'!A364="","",'📋 MIỂNG TNC'!J364)</f>
        <v/>
      </c>
      <c r="G4388" s="37">
        <f>IF('📋 MIỂNG TNC'!A364="","",'📋 MIỂNG TNC'!K364)</f>
        <v/>
      </c>
      <c r="H4388">
        <f>IF('📋 MIỂNG TNC'!A364="","",'📋 MIỂNG TNC'!L364)</f>
        <v/>
      </c>
      <c r="I4388">
        <f>IF('📋 MIỂNG TNC'!A364="","",'📋 MIỂNG TNC'!M364)</f>
        <v/>
      </c>
      <c r="J4388">
        <f>IF('📋 MIỂNG TNC'!A364="","",'📋 MIỂNG TNC'!D364)</f>
        <v/>
      </c>
      <c r="L4388">
        <f>N(L4387)+IF(AND('🔎 TRA CỨU NHANH'!$C$2&lt;&gt;"",OR(ISNUMBER(SEARCH('🔎 TRA CỨU NHANH'!$C$2,$A4388)),ISNUMBER(SEARCH('🔎 TRA CỨU NHANH'!$C$2,$B4388)))),1,0)</f>
        <v/>
      </c>
      <c r="M4388">
        <f>IF(L4388&gt;N(L4387),L4388,"")</f>
        <v/>
      </c>
      <c r="N4388">
        <f>N(N4387)+IF(AND('💰 BÁO GIÁ'!$C$27&lt;&gt;"",OR(ISNUMBER(SEARCH('💰 BÁO GIÁ'!$C$27,$A4388)),ISNUMBER(SEARCH('💰 BÁO GIÁ'!$C$27,$B4388)))),1,0)</f>
        <v/>
      </c>
      <c r="O4388">
        <f>IF(N4388&gt;N(N4387),N4388,"")</f>
        <v/>
      </c>
    </row>
    <row r="4389">
      <c r="A4389">
        <f>IF('📋 MIỂNG TNC'!A365="","",'📋 MIỂNG TNC'!A365)</f>
        <v/>
      </c>
      <c r="B4389">
        <f>IF('📋 MIỂNG TNC'!A365="","",'📋 MIỂNG TNC'!P365)</f>
        <v/>
      </c>
      <c r="C4389">
        <f>IF('📋 MIỂNG TNC'!A365="","","Miểng")</f>
        <v/>
      </c>
      <c r="D4389">
        <f>IF('📋 MIỂNG TNC'!A365="","",'📋 MIỂNG TNC'!H365)</f>
        <v/>
      </c>
      <c r="E4389" s="37" t="e">
        <v>#VALUE!</v>
      </c>
      <c r="F4389" s="37">
        <f>IF('📋 MIỂNG TNC'!A365="","",'📋 MIỂNG TNC'!J365)</f>
        <v/>
      </c>
      <c r="G4389" s="37">
        <f>IF('📋 MIỂNG TNC'!A365="","",'📋 MIỂNG TNC'!K365)</f>
        <v/>
      </c>
      <c r="H4389">
        <f>IF('📋 MIỂNG TNC'!A365="","",'📋 MIỂNG TNC'!L365)</f>
        <v/>
      </c>
      <c r="I4389">
        <f>IF('📋 MIỂNG TNC'!A365="","",'📋 MIỂNG TNC'!M365)</f>
        <v/>
      </c>
      <c r="J4389">
        <f>IF('📋 MIỂNG TNC'!A365="","",'📋 MIỂNG TNC'!D365)</f>
        <v/>
      </c>
      <c r="L4389">
        <f>N(L4388)+IF(AND('🔎 TRA CỨU NHANH'!$C$2&lt;&gt;"",OR(ISNUMBER(SEARCH('🔎 TRA CỨU NHANH'!$C$2,$A4389)),ISNUMBER(SEARCH('🔎 TRA CỨU NHANH'!$C$2,$B4389)))),1,0)</f>
        <v/>
      </c>
      <c r="M4389">
        <f>IF(L4389&gt;N(L4388),L4389,"")</f>
        <v/>
      </c>
      <c r="N4389">
        <f>N(N4388)+IF(AND('💰 BÁO GIÁ'!$C$27&lt;&gt;"",OR(ISNUMBER(SEARCH('💰 BÁO GIÁ'!$C$27,$A4389)),ISNUMBER(SEARCH('💰 BÁO GIÁ'!$C$27,$B4389)))),1,0)</f>
        <v/>
      </c>
      <c r="O4389">
        <f>IF(N4389&gt;N(N4388),N4389,"")</f>
        <v/>
      </c>
    </row>
    <row r="4390">
      <c r="A4390">
        <f>IF('📋 MIỂNG TNC'!A366="","",'📋 MIỂNG TNC'!A366)</f>
        <v/>
      </c>
      <c r="B4390">
        <f>IF('📋 MIỂNG TNC'!A366="","",'📋 MIỂNG TNC'!P366)</f>
        <v/>
      </c>
      <c r="C4390">
        <f>IF('📋 MIỂNG TNC'!A366="","","Miểng")</f>
        <v/>
      </c>
      <c r="D4390">
        <f>IF('📋 MIỂNG TNC'!A366="","",'📋 MIỂNG TNC'!H366)</f>
        <v/>
      </c>
      <c r="E4390" s="37" t="e">
        <v>#VALUE!</v>
      </c>
      <c r="F4390" s="37">
        <f>IF('📋 MIỂNG TNC'!A366="","",'📋 MIỂNG TNC'!J366)</f>
        <v/>
      </c>
      <c r="G4390" s="37">
        <f>IF('📋 MIỂNG TNC'!A366="","",'📋 MIỂNG TNC'!K366)</f>
        <v/>
      </c>
      <c r="H4390">
        <f>IF('📋 MIỂNG TNC'!A366="","",'📋 MIỂNG TNC'!L366)</f>
        <v/>
      </c>
      <c r="I4390">
        <f>IF('📋 MIỂNG TNC'!A366="","",'📋 MIỂNG TNC'!M366)</f>
        <v/>
      </c>
      <c r="J4390">
        <f>IF('📋 MIỂNG TNC'!A366="","",'📋 MIỂNG TNC'!D366)</f>
        <v/>
      </c>
      <c r="L4390">
        <f>N(L4389)+IF(AND('🔎 TRA CỨU NHANH'!$C$2&lt;&gt;"",OR(ISNUMBER(SEARCH('🔎 TRA CỨU NHANH'!$C$2,$A4390)),ISNUMBER(SEARCH('🔎 TRA CỨU NHANH'!$C$2,$B4390)))),1,0)</f>
        <v/>
      </c>
      <c r="M4390">
        <f>IF(L4390&gt;N(L4389),L4390,"")</f>
        <v/>
      </c>
      <c r="N4390">
        <f>N(N4389)+IF(AND('💰 BÁO GIÁ'!$C$27&lt;&gt;"",OR(ISNUMBER(SEARCH('💰 BÁO GIÁ'!$C$27,$A4390)),ISNUMBER(SEARCH('💰 BÁO GIÁ'!$C$27,$B4390)))),1,0)</f>
        <v/>
      </c>
      <c r="O4390">
        <f>IF(N4390&gt;N(N4389),N4390,"")</f>
        <v/>
      </c>
    </row>
    <row r="4391">
      <c r="A4391">
        <f>IF('📋 MIỂNG TNC'!A367="","",'📋 MIỂNG TNC'!A367)</f>
        <v/>
      </c>
      <c r="B4391">
        <f>IF('📋 MIỂNG TNC'!A367="","",'📋 MIỂNG TNC'!P367)</f>
        <v/>
      </c>
      <c r="C4391">
        <f>IF('📋 MIỂNG TNC'!A367="","","Miểng")</f>
        <v/>
      </c>
      <c r="D4391">
        <f>IF('📋 MIỂNG TNC'!A367="","",'📋 MIỂNG TNC'!H367)</f>
        <v/>
      </c>
      <c r="E4391" s="37" t="e">
        <v>#VALUE!</v>
      </c>
      <c r="F4391" s="37">
        <f>IF('📋 MIỂNG TNC'!A367="","",'📋 MIỂNG TNC'!J367)</f>
        <v/>
      </c>
      <c r="G4391" s="37">
        <f>IF('📋 MIỂNG TNC'!A367="","",'📋 MIỂNG TNC'!K367)</f>
        <v/>
      </c>
      <c r="H4391" s="37">
        <f>IF('📋 MIỂNG TNC'!A367="","",'📋 MIỂNG TNC'!L367)</f>
        <v/>
      </c>
      <c r="I4391">
        <f>IF('📋 MIỂNG TNC'!A367="","",'📋 MIỂNG TNC'!M367)</f>
        <v/>
      </c>
      <c r="J4391">
        <f>IF('📋 MIỂNG TNC'!A367="","",'📋 MIỂNG TNC'!D367)</f>
        <v/>
      </c>
      <c r="L4391">
        <f>N(L4390)+IF(AND('🔎 TRA CỨU NHANH'!$C$2&lt;&gt;"",OR(ISNUMBER(SEARCH('🔎 TRA CỨU NHANH'!$C$2,$A4391)),ISNUMBER(SEARCH('🔎 TRA CỨU NHANH'!$C$2,$B4391)))),1,0)</f>
        <v/>
      </c>
      <c r="M4391">
        <f>IF(L4391&gt;N(L4390),L4391,"")</f>
        <v/>
      </c>
      <c r="N4391">
        <f>N(N4390)+IF(AND('💰 BÁO GIÁ'!$C$27&lt;&gt;"",OR(ISNUMBER(SEARCH('💰 BÁO GIÁ'!$C$27,$A4391)),ISNUMBER(SEARCH('💰 BÁO GIÁ'!$C$27,$B4391)))),1,0)</f>
        <v/>
      </c>
      <c r="O4391">
        <f>IF(N4391&gt;N(N4390),N4391,"")</f>
        <v/>
      </c>
    </row>
    <row r="4392">
      <c r="A4392">
        <f>IF('📋 MIỂNG TNC'!A368="","",'📋 MIỂNG TNC'!A368)</f>
        <v/>
      </c>
      <c r="B4392">
        <f>IF('📋 MIỂNG TNC'!A368="","",'📋 MIỂNG TNC'!P368)</f>
        <v/>
      </c>
      <c r="C4392">
        <f>IF('📋 MIỂNG TNC'!A368="","","Miểng")</f>
        <v/>
      </c>
      <c r="D4392">
        <f>IF('📋 MIỂNG TNC'!A368="","",'📋 MIỂNG TNC'!H368)</f>
        <v/>
      </c>
      <c r="E4392" s="37" t="e">
        <v>#VALUE!</v>
      </c>
      <c r="F4392" s="37">
        <f>IF('📋 MIỂNG TNC'!A368="","",'📋 MIỂNG TNC'!J368)</f>
        <v/>
      </c>
      <c r="G4392" s="37">
        <f>IF('📋 MIỂNG TNC'!A368="","",'📋 MIỂNG TNC'!K368)</f>
        <v/>
      </c>
      <c r="H4392">
        <f>IF('📋 MIỂNG TNC'!A368="","",'📋 MIỂNG TNC'!L368)</f>
        <v/>
      </c>
      <c r="I4392">
        <f>IF('📋 MIỂNG TNC'!A368="","",'📋 MIỂNG TNC'!M368)</f>
        <v/>
      </c>
      <c r="J4392">
        <f>IF('📋 MIỂNG TNC'!A368="","",'📋 MIỂNG TNC'!D368)</f>
        <v/>
      </c>
      <c r="L4392">
        <f>N(L4391)+IF(AND('🔎 TRA CỨU NHANH'!$C$2&lt;&gt;"",OR(ISNUMBER(SEARCH('🔎 TRA CỨU NHANH'!$C$2,$A4392)),ISNUMBER(SEARCH('🔎 TRA CỨU NHANH'!$C$2,$B4392)))),1,0)</f>
        <v/>
      </c>
      <c r="M4392">
        <f>IF(L4392&gt;N(L4391),L4392,"")</f>
        <v/>
      </c>
      <c r="N4392">
        <f>N(N4391)+IF(AND('💰 BÁO GIÁ'!$C$27&lt;&gt;"",OR(ISNUMBER(SEARCH('💰 BÁO GIÁ'!$C$27,$A4392)),ISNUMBER(SEARCH('💰 BÁO GIÁ'!$C$27,$B4392)))),1,0)</f>
        <v/>
      </c>
      <c r="O4392">
        <f>IF(N4392&gt;N(N4391),N4392,"")</f>
        <v/>
      </c>
    </row>
    <row r="4393">
      <c r="A4393">
        <f>IF('📋 MIỂNG TNC'!A369="","",'📋 MIỂNG TNC'!A369)</f>
        <v/>
      </c>
      <c r="B4393">
        <f>IF('📋 MIỂNG TNC'!A369="","",'📋 MIỂNG TNC'!P369)</f>
        <v/>
      </c>
      <c r="C4393">
        <f>IF('📋 MIỂNG TNC'!A369="","","Miểng")</f>
        <v/>
      </c>
      <c r="D4393">
        <f>IF('📋 MIỂNG TNC'!A369="","",'📋 MIỂNG TNC'!H369)</f>
        <v/>
      </c>
      <c r="E4393" s="37" t="e">
        <v>#VALUE!</v>
      </c>
      <c r="F4393" s="37">
        <f>IF('📋 MIỂNG TNC'!A369="","",'📋 MIỂNG TNC'!J369)</f>
        <v/>
      </c>
      <c r="G4393" s="37">
        <f>IF('📋 MIỂNG TNC'!A369="","",'📋 MIỂNG TNC'!K369)</f>
        <v/>
      </c>
      <c r="H4393">
        <f>IF('📋 MIỂNG TNC'!A369="","",'📋 MIỂNG TNC'!L369)</f>
        <v/>
      </c>
      <c r="I4393">
        <f>IF('📋 MIỂNG TNC'!A369="","",'📋 MIỂNG TNC'!M369)</f>
        <v/>
      </c>
      <c r="J4393">
        <f>IF('📋 MIỂNG TNC'!A369="","",'📋 MIỂNG TNC'!D369)</f>
        <v/>
      </c>
      <c r="L4393">
        <f>N(L4392)+IF(AND('🔎 TRA CỨU NHANH'!$C$2&lt;&gt;"",OR(ISNUMBER(SEARCH('🔎 TRA CỨU NHANH'!$C$2,$A4393)),ISNUMBER(SEARCH('🔎 TRA CỨU NHANH'!$C$2,$B4393)))),1,0)</f>
        <v/>
      </c>
      <c r="M4393">
        <f>IF(L4393&gt;N(L4392),L4393,"")</f>
        <v/>
      </c>
      <c r="N4393">
        <f>N(N4392)+IF(AND('💰 BÁO GIÁ'!$C$27&lt;&gt;"",OR(ISNUMBER(SEARCH('💰 BÁO GIÁ'!$C$27,$A4393)),ISNUMBER(SEARCH('💰 BÁO GIÁ'!$C$27,$B4393)))),1,0)</f>
        <v/>
      </c>
      <c r="O4393">
        <f>IF(N4393&gt;N(N4392),N4393,"")</f>
        <v/>
      </c>
    </row>
    <row r="4394">
      <c r="A4394">
        <f>IF('📋 MIỂNG TNC'!A370="","",'📋 MIỂNG TNC'!A370)</f>
        <v/>
      </c>
      <c r="B4394">
        <f>IF('📋 MIỂNG TNC'!A370="","",'📋 MIỂNG TNC'!P370)</f>
        <v/>
      </c>
      <c r="C4394">
        <f>IF('📋 MIỂNG TNC'!A370="","","Miểng")</f>
        <v/>
      </c>
      <c r="D4394">
        <f>IF('📋 MIỂNG TNC'!A370="","",'📋 MIỂNG TNC'!H370)</f>
        <v/>
      </c>
      <c r="E4394" s="37" t="e">
        <v>#VALUE!</v>
      </c>
      <c r="F4394" s="37">
        <f>IF('📋 MIỂNG TNC'!A370="","",'📋 MIỂNG TNC'!J370)</f>
        <v/>
      </c>
      <c r="G4394" s="37">
        <f>IF('📋 MIỂNG TNC'!A370="","",'📋 MIỂNG TNC'!K370)</f>
        <v/>
      </c>
      <c r="H4394">
        <f>IF('📋 MIỂNG TNC'!A370="","",'📋 MIỂNG TNC'!L370)</f>
        <v/>
      </c>
      <c r="I4394">
        <f>IF('📋 MIỂNG TNC'!A370="","",'📋 MIỂNG TNC'!M370)</f>
        <v/>
      </c>
      <c r="J4394">
        <f>IF('📋 MIỂNG TNC'!A370="","",'📋 MIỂNG TNC'!D370)</f>
        <v/>
      </c>
      <c r="L4394">
        <f>N(L4393)+IF(AND('🔎 TRA CỨU NHANH'!$C$2&lt;&gt;"",OR(ISNUMBER(SEARCH('🔎 TRA CỨU NHANH'!$C$2,$A4394)),ISNUMBER(SEARCH('🔎 TRA CỨU NHANH'!$C$2,$B4394)))),1,0)</f>
        <v/>
      </c>
      <c r="M4394">
        <f>IF(L4394&gt;N(L4393),L4394,"")</f>
        <v/>
      </c>
      <c r="N4394">
        <f>N(N4393)+IF(AND('💰 BÁO GIÁ'!$C$27&lt;&gt;"",OR(ISNUMBER(SEARCH('💰 BÁO GIÁ'!$C$27,$A4394)),ISNUMBER(SEARCH('💰 BÁO GIÁ'!$C$27,$B4394)))),1,0)</f>
        <v/>
      </c>
      <c r="O4394">
        <f>IF(N4394&gt;N(N4393),N4394,"")</f>
        <v/>
      </c>
    </row>
    <row r="4395">
      <c r="A4395">
        <f>IF('📋 MIỂNG TNC'!A371="","",'📋 MIỂNG TNC'!A371)</f>
        <v/>
      </c>
      <c r="B4395">
        <f>IF('📋 MIỂNG TNC'!A371="","",'📋 MIỂNG TNC'!P371)</f>
        <v/>
      </c>
      <c r="C4395">
        <f>IF('📋 MIỂNG TNC'!A371="","","Miểng")</f>
        <v/>
      </c>
      <c r="D4395">
        <f>IF('📋 MIỂNG TNC'!A371="","",'📋 MIỂNG TNC'!H371)</f>
        <v/>
      </c>
      <c r="E4395" s="37" t="e">
        <v>#VALUE!</v>
      </c>
      <c r="F4395" s="37">
        <f>IF('📋 MIỂNG TNC'!A371="","",'📋 MIỂNG TNC'!J371)</f>
        <v/>
      </c>
      <c r="G4395" s="37">
        <f>IF('📋 MIỂNG TNC'!A371="","",'📋 MIỂNG TNC'!K371)</f>
        <v/>
      </c>
      <c r="H4395">
        <f>IF('📋 MIỂNG TNC'!A371="","",'📋 MIỂNG TNC'!L371)</f>
        <v/>
      </c>
      <c r="I4395">
        <f>IF('📋 MIỂNG TNC'!A371="","",'📋 MIỂNG TNC'!M371)</f>
        <v/>
      </c>
      <c r="J4395">
        <f>IF('📋 MIỂNG TNC'!A371="","",'📋 MIỂNG TNC'!D371)</f>
        <v/>
      </c>
      <c r="L4395">
        <f>N(L4394)+IF(AND('🔎 TRA CỨU NHANH'!$C$2&lt;&gt;"",OR(ISNUMBER(SEARCH('🔎 TRA CỨU NHANH'!$C$2,$A4395)),ISNUMBER(SEARCH('🔎 TRA CỨU NHANH'!$C$2,$B4395)))),1,0)</f>
        <v/>
      </c>
      <c r="M4395">
        <f>IF(L4395&gt;N(L4394),L4395,"")</f>
        <v/>
      </c>
      <c r="N4395">
        <f>N(N4394)+IF(AND('💰 BÁO GIÁ'!$C$27&lt;&gt;"",OR(ISNUMBER(SEARCH('💰 BÁO GIÁ'!$C$27,$A4395)),ISNUMBER(SEARCH('💰 BÁO GIÁ'!$C$27,$B4395)))),1,0)</f>
        <v/>
      </c>
      <c r="O4395">
        <f>IF(N4395&gt;N(N4394),N4395,"")</f>
        <v/>
      </c>
    </row>
    <row r="4396">
      <c r="A4396">
        <f>IF('📋 MIỂNG TNC'!A372="","",'📋 MIỂNG TNC'!A372)</f>
        <v/>
      </c>
      <c r="B4396">
        <f>IF('📋 MIỂNG TNC'!A372="","",'📋 MIỂNG TNC'!P372)</f>
        <v/>
      </c>
      <c r="C4396">
        <f>IF('📋 MIỂNG TNC'!A372="","","Miểng")</f>
        <v/>
      </c>
      <c r="D4396">
        <f>IF('📋 MIỂNG TNC'!A372="","",'📋 MIỂNG TNC'!H372)</f>
        <v/>
      </c>
      <c r="E4396" s="37" t="e">
        <v>#VALUE!</v>
      </c>
      <c r="F4396" s="37">
        <f>IF('📋 MIỂNG TNC'!A372="","",'📋 MIỂNG TNC'!J372)</f>
        <v/>
      </c>
      <c r="G4396" s="37">
        <f>IF('📋 MIỂNG TNC'!A372="","",'📋 MIỂNG TNC'!K372)</f>
        <v/>
      </c>
      <c r="H4396">
        <f>IF('📋 MIỂNG TNC'!A372="","",'📋 MIỂNG TNC'!L372)</f>
        <v/>
      </c>
      <c r="I4396">
        <f>IF('📋 MIỂNG TNC'!A372="","",'📋 MIỂNG TNC'!M372)</f>
        <v/>
      </c>
      <c r="J4396">
        <f>IF('📋 MIỂNG TNC'!A372="","",'📋 MIỂNG TNC'!D372)</f>
        <v/>
      </c>
      <c r="L4396">
        <f>N(L4395)+IF(AND('🔎 TRA CỨU NHANH'!$C$2&lt;&gt;"",OR(ISNUMBER(SEARCH('🔎 TRA CỨU NHANH'!$C$2,$A4396)),ISNUMBER(SEARCH('🔎 TRA CỨU NHANH'!$C$2,$B4396)))),1,0)</f>
        <v/>
      </c>
      <c r="M4396">
        <f>IF(L4396&gt;N(L4395),L4396,"")</f>
        <v/>
      </c>
      <c r="N4396">
        <f>N(N4395)+IF(AND('💰 BÁO GIÁ'!$C$27&lt;&gt;"",OR(ISNUMBER(SEARCH('💰 BÁO GIÁ'!$C$27,$A4396)),ISNUMBER(SEARCH('💰 BÁO GIÁ'!$C$27,$B4396)))),1,0)</f>
        <v/>
      </c>
      <c r="O4396">
        <f>IF(N4396&gt;N(N4395),N4396,"")</f>
        <v/>
      </c>
    </row>
    <row r="4397">
      <c r="A4397">
        <f>IF('📋 MIỂNG TNC'!A373="","",'📋 MIỂNG TNC'!A373)</f>
        <v/>
      </c>
      <c r="B4397">
        <f>IF('📋 MIỂNG TNC'!A373="","",'📋 MIỂNG TNC'!P373)</f>
        <v/>
      </c>
      <c r="C4397">
        <f>IF('📋 MIỂNG TNC'!A373="","","Miểng")</f>
        <v/>
      </c>
      <c r="D4397">
        <f>IF('📋 MIỂNG TNC'!A373="","",'📋 MIỂNG TNC'!H373)</f>
        <v/>
      </c>
      <c r="E4397" s="37" t="e">
        <v>#VALUE!</v>
      </c>
      <c r="F4397" s="37">
        <f>IF('📋 MIỂNG TNC'!A373="","",'📋 MIỂNG TNC'!J373)</f>
        <v/>
      </c>
      <c r="G4397" s="37">
        <f>IF('📋 MIỂNG TNC'!A373="","",'📋 MIỂNG TNC'!K373)</f>
        <v/>
      </c>
      <c r="H4397" s="37">
        <f>IF('📋 MIỂNG TNC'!A373="","",'📋 MIỂNG TNC'!L373)</f>
        <v/>
      </c>
      <c r="I4397">
        <f>IF('📋 MIỂNG TNC'!A373="","",'📋 MIỂNG TNC'!M373)</f>
        <v/>
      </c>
      <c r="J4397">
        <f>IF('📋 MIỂNG TNC'!A373="","",'📋 MIỂNG TNC'!D373)</f>
        <v/>
      </c>
      <c r="L4397">
        <f>N(L4396)+IF(AND('🔎 TRA CỨU NHANH'!$C$2&lt;&gt;"",OR(ISNUMBER(SEARCH('🔎 TRA CỨU NHANH'!$C$2,$A4397)),ISNUMBER(SEARCH('🔎 TRA CỨU NHANH'!$C$2,$B4397)))),1,0)</f>
        <v/>
      </c>
      <c r="M4397">
        <f>IF(L4397&gt;N(L4396),L4397,"")</f>
        <v/>
      </c>
      <c r="N4397">
        <f>N(N4396)+IF(AND('💰 BÁO GIÁ'!$C$27&lt;&gt;"",OR(ISNUMBER(SEARCH('💰 BÁO GIÁ'!$C$27,$A4397)),ISNUMBER(SEARCH('💰 BÁO GIÁ'!$C$27,$B4397)))),1,0)</f>
        <v/>
      </c>
      <c r="O4397">
        <f>IF(N4397&gt;N(N4396),N4397,"")</f>
        <v/>
      </c>
    </row>
    <row r="4398">
      <c r="A4398">
        <f>IF('📋 MIỂNG TNC'!A374="","",'📋 MIỂNG TNC'!A374)</f>
        <v/>
      </c>
      <c r="B4398">
        <f>IF('📋 MIỂNG TNC'!A374="","",'📋 MIỂNG TNC'!P374)</f>
        <v/>
      </c>
      <c r="C4398">
        <f>IF('📋 MIỂNG TNC'!A374="","","Miểng")</f>
        <v/>
      </c>
      <c r="D4398">
        <f>IF('📋 MIỂNG TNC'!A374="","",'📋 MIỂNG TNC'!H374)</f>
        <v/>
      </c>
      <c r="E4398" s="37" t="e">
        <v>#VALUE!</v>
      </c>
      <c r="F4398" s="37">
        <f>IF('📋 MIỂNG TNC'!A374="","",'📋 MIỂNG TNC'!J374)</f>
        <v/>
      </c>
      <c r="G4398" s="37">
        <f>IF('📋 MIỂNG TNC'!A374="","",'📋 MIỂNG TNC'!K374)</f>
        <v/>
      </c>
      <c r="H4398">
        <f>IF('📋 MIỂNG TNC'!A374="","",'📋 MIỂNG TNC'!L374)</f>
        <v/>
      </c>
      <c r="I4398">
        <f>IF('📋 MIỂNG TNC'!A374="","",'📋 MIỂNG TNC'!M374)</f>
        <v/>
      </c>
      <c r="J4398">
        <f>IF('📋 MIỂNG TNC'!A374="","",'📋 MIỂNG TNC'!D374)</f>
        <v/>
      </c>
      <c r="L4398">
        <f>N(L4397)+IF(AND('🔎 TRA CỨU NHANH'!$C$2&lt;&gt;"",OR(ISNUMBER(SEARCH('🔎 TRA CỨU NHANH'!$C$2,$A4398)),ISNUMBER(SEARCH('🔎 TRA CỨU NHANH'!$C$2,$B4398)))),1,0)</f>
        <v/>
      </c>
      <c r="M4398">
        <f>IF(L4398&gt;N(L4397),L4398,"")</f>
        <v/>
      </c>
      <c r="N4398">
        <f>N(N4397)+IF(AND('💰 BÁO GIÁ'!$C$27&lt;&gt;"",OR(ISNUMBER(SEARCH('💰 BÁO GIÁ'!$C$27,$A4398)),ISNUMBER(SEARCH('💰 BÁO GIÁ'!$C$27,$B4398)))),1,0)</f>
        <v/>
      </c>
      <c r="O4398">
        <f>IF(N4398&gt;N(N4397),N4398,"")</f>
        <v/>
      </c>
    </row>
    <row r="4399">
      <c r="A4399">
        <f>IF('📋 MIỂNG TNC'!A375="","",'📋 MIỂNG TNC'!A375)</f>
        <v/>
      </c>
      <c r="B4399">
        <f>IF('📋 MIỂNG TNC'!A375="","",'📋 MIỂNG TNC'!P375)</f>
        <v/>
      </c>
      <c r="C4399">
        <f>IF('📋 MIỂNG TNC'!A375="","","Miểng")</f>
        <v/>
      </c>
      <c r="D4399">
        <f>IF('📋 MIỂNG TNC'!A375="","",'📋 MIỂNG TNC'!H375)</f>
        <v/>
      </c>
      <c r="E4399" s="37" t="e">
        <v>#VALUE!</v>
      </c>
      <c r="F4399" s="37">
        <f>IF('📋 MIỂNG TNC'!A375="","",'📋 MIỂNG TNC'!J375)</f>
        <v/>
      </c>
      <c r="G4399" s="37">
        <f>IF('📋 MIỂNG TNC'!A375="","",'📋 MIỂNG TNC'!K375)</f>
        <v/>
      </c>
      <c r="H4399">
        <f>IF('📋 MIỂNG TNC'!A375="","",'📋 MIỂNG TNC'!L375)</f>
        <v/>
      </c>
      <c r="I4399">
        <f>IF('📋 MIỂNG TNC'!A375="","",'📋 MIỂNG TNC'!M375)</f>
        <v/>
      </c>
      <c r="J4399">
        <f>IF('📋 MIỂNG TNC'!A375="","",'📋 MIỂNG TNC'!D375)</f>
        <v/>
      </c>
      <c r="L4399">
        <f>N(L4398)+IF(AND('🔎 TRA CỨU NHANH'!$C$2&lt;&gt;"",OR(ISNUMBER(SEARCH('🔎 TRA CỨU NHANH'!$C$2,$A4399)),ISNUMBER(SEARCH('🔎 TRA CỨU NHANH'!$C$2,$B4399)))),1,0)</f>
        <v/>
      </c>
      <c r="M4399">
        <f>IF(L4399&gt;N(L4398),L4399,"")</f>
        <v/>
      </c>
      <c r="N4399">
        <f>N(N4398)+IF(AND('💰 BÁO GIÁ'!$C$27&lt;&gt;"",OR(ISNUMBER(SEARCH('💰 BÁO GIÁ'!$C$27,$A4399)),ISNUMBER(SEARCH('💰 BÁO GIÁ'!$C$27,$B4399)))),1,0)</f>
        <v/>
      </c>
      <c r="O4399">
        <f>IF(N4399&gt;N(N4398),N4399,"")</f>
        <v/>
      </c>
    </row>
    <row r="4400">
      <c r="A4400">
        <f>IF('📋 MIỂNG TNC'!A376="","",'📋 MIỂNG TNC'!A376)</f>
        <v/>
      </c>
      <c r="B4400">
        <f>IF('📋 MIỂNG TNC'!A376="","",'📋 MIỂNG TNC'!P376)</f>
        <v/>
      </c>
      <c r="C4400">
        <f>IF('📋 MIỂNG TNC'!A376="","","Miểng")</f>
        <v/>
      </c>
      <c r="D4400">
        <f>IF('📋 MIỂNG TNC'!A376="","",'📋 MIỂNG TNC'!H376)</f>
        <v/>
      </c>
      <c r="E4400" s="37" t="e">
        <v>#VALUE!</v>
      </c>
      <c r="F4400" s="37">
        <f>IF('📋 MIỂNG TNC'!A376="","",'📋 MIỂNG TNC'!J376)</f>
        <v/>
      </c>
      <c r="G4400" s="37">
        <f>IF('📋 MIỂNG TNC'!A376="","",'📋 MIỂNG TNC'!K376)</f>
        <v/>
      </c>
      <c r="H4400">
        <f>IF('📋 MIỂNG TNC'!A376="","",'📋 MIỂNG TNC'!L376)</f>
        <v/>
      </c>
      <c r="I4400">
        <f>IF('📋 MIỂNG TNC'!A376="","",'📋 MIỂNG TNC'!M376)</f>
        <v/>
      </c>
      <c r="J4400">
        <f>IF('📋 MIỂNG TNC'!A376="","",'📋 MIỂNG TNC'!D376)</f>
        <v/>
      </c>
      <c r="L4400">
        <f>N(L4399)+IF(AND('🔎 TRA CỨU NHANH'!$C$2&lt;&gt;"",OR(ISNUMBER(SEARCH('🔎 TRA CỨU NHANH'!$C$2,$A4400)),ISNUMBER(SEARCH('🔎 TRA CỨU NHANH'!$C$2,$B4400)))),1,0)</f>
        <v/>
      </c>
      <c r="M4400">
        <f>IF(L4400&gt;N(L4399),L4400,"")</f>
        <v/>
      </c>
      <c r="N4400">
        <f>N(N4399)+IF(AND('💰 BÁO GIÁ'!$C$27&lt;&gt;"",OR(ISNUMBER(SEARCH('💰 BÁO GIÁ'!$C$27,$A4400)),ISNUMBER(SEARCH('💰 BÁO GIÁ'!$C$27,$B4400)))),1,0)</f>
        <v/>
      </c>
      <c r="O4400">
        <f>IF(N4400&gt;N(N4399),N4400,"")</f>
        <v/>
      </c>
    </row>
    <row r="4401">
      <c r="A4401">
        <f>IF('📋 MIỂNG TNC'!A377="","",'📋 MIỂNG TNC'!A377)</f>
        <v/>
      </c>
      <c r="B4401">
        <f>IF('📋 MIỂNG TNC'!A377="","",'📋 MIỂNG TNC'!P377)</f>
        <v/>
      </c>
      <c r="C4401">
        <f>IF('📋 MIỂNG TNC'!A377="","","Miểng")</f>
        <v/>
      </c>
      <c r="D4401">
        <f>IF('📋 MIỂNG TNC'!A377="","",'📋 MIỂNG TNC'!H377)</f>
        <v/>
      </c>
      <c r="E4401" s="37" t="e">
        <v>#VALUE!</v>
      </c>
      <c r="F4401" s="37">
        <f>IF('📋 MIỂNG TNC'!A377="","",'📋 MIỂNG TNC'!J377)</f>
        <v/>
      </c>
      <c r="G4401" s="37">
        <f>IF('📋 MIỂNG TNC'!A377="","",'📋 MIỂNG TNC'!K377)</f>
        <v/>
      </c>
      <c r="H4401">
        <f>IF('📋 MIỂNG TNC'!A377="","",'📋 MIỂNG TNC'!L377)</f>
        <v/>
      </c>
      <c r="I4401">
        <f>IF('📋 MIỂNG TNC'!A377="","",'📋 MIỂNG TNC'!M377)</f>
        <v/>
      </c>
      <c r="J4401">
        <f>IF('📋 MIỂNG TNC'!A377="","",'📋 MIỂNG TNC'!D377)</f>
        <v/>
      </c>
      <c r="L4401">
        <f>N(L4400)+IF(AND('🔎 TRA CỨU NHANH'!$C$2&lt;&gt;"",OR(ISNUMBER(SEARCH('🔎 TRA CỨU NHANH'!$C$2,$A4401)),ISNUMBER(SEARCH('🔎 TRA CỨU NHANH'!$C$2,$B4401)))),1,0)</f>
        <v/>
      </c>
      <c r="M4401">
        <f>IF(L4401&gt;N(L4400),L4401,"")</f>
        <v/>
      </c>
      <c r="N4401">
        <f>N(N4400)+IF(AND('💰 BÁO GIÁ'!$C$27&lt;&gt;"",OR(ISNUMBER(SEARCH('💰 BÁO GIÁ'!$C$27,$A4401)),ISNUMBER(SEARCH('💰 BÁO GIÁ'!$C$27,$B4401)))),1,0)</f>
        <v/>
      </c>
      <c r="O4401">
        <f>IF(N4401&gt;N(N4400),N4401,"")</f>
        <v/>
      </c>
    </row>
    <row r="4402">
      <c r="A4402">
        <f>IF('📋 MIỂNG TNC'!A378="","",'📋 MIỂNG TNC'!A378)</f>
        <v/>
      </c>
      <c r="B4402">
        <f>IF('📋 MIỂNG TNC'!A378="","",'📋 MIỂNG TNC'!P378)</f>
        <v/>
      </c>
      <c r="C4402">
        <f>IF('📋 MIỂNG TNC'!A378="","","Miểng")</f>
        <v/>
      </c>
      <c r="D4402">
        <f>IF('📋 MIỂNG TNC'!A378="","",'📋 MIỂNG TNC'!H378)</f>
        <v/>
      </c>
      <c r="E4402" s="37" t="e">
        <v>#VALUE!</v>
      </c>
      <c r="F4402" s="37">
        <f>IF('📋 MIỂNG TNC'!A378="","",'📋 MIỂNG TNC'!J378)</f>
        <v/>
      </c>
      <c r="G4402" s="37">
        <f>IF('📋 MIỂNG TNC'!A378="","",'📋 MIỂNG TNC'!K378)</f>
        <v/>
      </c>
      <c r="H4402">
        <f>IF('📋 MIỂNG TNC'!A378="","",'📋 MIỂNG TNC'!L378)</f>
        <v/>
      </c>
      <c r="I4402">
        <f>IF('📋 MIỂNG TNC'!A378="","",'📋 MIỂNG TNC'!M378)</f>
        <v/>
      </c>
      <c r="J4402">
        <f>IF('📋 MIỂNG TNC'!A378="","",'📋 MIỂNG TNC'!D378)</f>
        <v/>
      </c>
      <c r="L4402">
        <f>N(L4401)+IF(AND('🔎 TRA CỨU NHANH'!$C$2&lt;&gt;"",OR(ISNUMBER(SEARCH('🔎 TRA CỨU NHANH'!$C$2,$A4402)),ISNUMBER(SEARCH('🔎 TRA CỨU NHANH'!$C$2,$B4402)))),1,0)</f>
        <v/>
      </c>
      <c r="M4402">
        <f>IF(L4402&gt;N(L4401),L4402,"")</f>
        <v/>
      </c>
      <c r="N4402">
        <f>N(N4401)+IF(AND('💰 BÁO GIÁ'!$C$27&lt;&gt;"",OR(ISNUMBER(SEARCH('💰 BÁO GIÁ'!$C$27,$A4402)),ISNUMBER(SEARCH('💰 BÁO GIÁ'!$C$27,$B4402)))),1,0)</f>
        <v/>
      </c>
      <c r="O4402">
        <f>IF(N4402&gt;N(N4401),N4402,"")</f>
        <v/>
      </c>
    </row>
    <row r="4403">
      <c r="A4403">
        <f>IF('📋 MIỂNG TNC'!A379="","",'📋 MIỂNG TNC'!A379)</f>
        <v/>
      </c>
      <c r="B4403">
        <f>IF('📋 MIỂNG TNC'!A379="","",'📋 MIỂNG TNC'!P379)</f>
        <v/>
      </c>
      <c r="C4403">
        <f>IF('📋 MIỂNG TNC'!A379="","","Miểng")</f>
        <v/>
      </c>
      <c r="D4403">
        <f>IF('📋 MIỂNG TNC'!A379="","",'📋 MIỂNG TNC'!H379)</f>
        <v/>
      </c>
      <c r="E4403" s="37" t="e">
        <v>#VALUE!</v>
      </c>
      <c r="F4403" s="37">
        <f>IF('📋 MIỂNG TNC'!A379="","",'📋 MIỂNG TNC'!J379)</f>
        <v/>
      </c>
      <c r="G4403" s="37">
        <f>IF('📋 MIỂNG TNC'!A379="","",'📋 MIỂNG TNC'!K379)</f>
        <v/>
      </c>
      <c r="H4403" s="37">
        <f>IF('📋 MIỂNG TNC'!A379="","",'📋 MIỂNG TNC'!L379)</f>
        <v/>
      </c>
      <c r="I4403">
        <f>IF('📋 MIỂNG TNC'!A379="","",'📋 MIỂNG TNC'!M379)</f>
        <v/>
      </c>
      <c r="J4403">
        <f>IF('📋 MIỂNG TNC'!A379="","",'📋 MIỂNG TNC'!D379)</f>
        <v/>
      </c>
      <c r="L4403">
        <f>N(L4402)+IF(AND('🔎 TRA CỨU NHANH'!$C$2&lt;&gt;"",OR(ISNUMBER(SEARCH('🔎 TRA CỨU NHANH'!$C$2,$A4403)),ISNUMBER(SEARCH('🔎 TRA CỨU NHANH'!$C$2,$B4403)))),1,0)</f>
        <v/>
      </c>
      <c r="M4403">
        <f>IF(L4403&gt;N(L4402),L4403,"")</f>
        <v/>
      </c>
      <c r="N4403">
        <f>N(N4402)+IF(AND('💰 BÁO GIÁ'!$C$27&lt;&gt;"",OR(ISNUMBER(SEARCH('💰 BÁO GIÁ'!$C$27,$A4403)),ISNUMBER(SEARCH('💰 BÁO GIÁ'!$C$27,$B4403)))),1,0)</f>
        <v/>
      </c>
      <c r="O4403">
        <f>IF(N4403&gt;N(N4402),N4403,"")</f>
        <v/>
      </c>
    </row>
    <row r="4404">
      <c r="A4404">
        <f>IF('📋 MIỂNG TNC'!A380="","",'📋 MIỂNG TNC'!A380)</f>
        <v/>
      </c>
      <c r="B4404">
        <f>IF('📋 MIỂNG TNC'!A380="","",'📋 MIỂNG TNC'!P380)</f>
        <v/>
      </c>
      <c r="C4404">
        <f>IF('📋 MIỂNG TNC'!A380="","","Miểng")</f>
        <v/>
      </c>
      <c r="D4404">
        <f>IF('📋 MIỂNG TNC'!A380="","",'📋 MIỂNG TNC'!H380)</f>
        <v/>
      </c>
      <c r="E4404" s="37" t="e">
        <v>#VALUE!</v>
      </c>
      <c r="F4404" s="37">
        <f>IF('📋 MIỂNG TNC'!A380="","",'📋 MIỂNG TNC'!J380)</f>
        <v/>
      </c>
      <c r="G4404" s="37">
        <f>IF('📋 MIỂNG TNC'!A380="","",'📋 MIỂNG TNC'!K380)</f>
        <v/>
      </c>
      <c r="H4404">
        <f>IF('📋 MIỂNG TNC'!A380="","",'📋 MIỂNG TNC'!L380)</f>
        <v/>
      </c>
      <c r="I4404">
        <f>IF('📋 MIỂNG TNC'!A380="","",'📋 MIỂNG TNC'!M380)</f>
        <v/>
      </c>
      <c r="J4404">
        <f>IF('📋 MIỂNG TNC'!A380="","",'📋 MIỂNG TNC'!D380)</f>
        <v/>
      </c>
      <c r="L4404">
        <f>N(L4403)+IF(AND('🔎 TRA CỨU NHANH'!$C$2&lt;&gt;"",OR(ISNUMBER(SEARCH('🔎 TRA CỨU NHANH'!$C$2,$A4404)),ISNUMBER(SEARCH('🔎 TRA CỨU NHANH'!$C$2,$B4404)))),1,0)</f>
        <v/>
      </c>
      <c r="M4404">
        <f>IF(L4404&gt;N(L4403),L4404,"")</f>
        <v/>
      </c>
      <c r="N4404">
        <f>N(N4403)+IF(AND('💰 BÁO GIÁ'!$C$27&lt;&gt;"",OR(ISNUMBER(SEARCH('💰 BÁO GIÁ'!$C$27,$A4404)),ISNUMBER(SEARCH('💰 BÁO GIÁ'!$C$27,$B4404)))),1,0)</f>
        <v/>
      </c>
      <c r="O4404">
        <f>IF(N4404&gt;N(N4403),N4404,"")</f>
        <v/>
      </c>
    </row>
    <row r="4405">
      <c r="A4405">
        <f>IF('📋 MIỂNG TNC'!A381="","",'📋 MIỂNG TNC'!A381)</f>
        <v/>
      </c>
      <c r="B4405">
        <f>IF('📋 MIỂNG TNC'!A381="","",'📋 MIỂNG TNC'!P381)</f>
        <v/>
      </c>
      <c r="C4405">
        <f>IF('📋 MIỂNG TNC'!A381="","","Miểng")</f>
        <v/>
      </c>
      <c r="D4405">
        <f>IF('📋 MIỂNG TNC'!A381="","",'📋 MIỂNG TNC'!H381)</f>
        <v/>
      </c>
      <c r="E4405" s="37" t="e">
        <v>#VALUE!</v>
      </c>
      <c r="F4405" s="37">
        <f>IF('📋 MIỂNG TNC'!A381="","",'📋 MIỂNG TNC'!J381)</f>
        <v/>
      </c>
      <c r="G4405" s="37">
        <f>IF('📋 MIỂNG TNC'!A381="","",'📋 MIỂNG TNC'!K381)</f>
        <v/>
      </c>
      <c r="H4405">
        <f>IF('📋 MIỂNG TNC'!A381="","",'📋 MIỂNG TNC'!L381)</f>
        <v/>
      </c>
      <c r="I4405">
        <f>IF('📋 MIỂNG TNC'!A381="","",'📋 MIỂNG TNC'!M381)</f>
        <v/>
      </c>
      <c r="J4405">
        <f>IF('📋 MIỂNG TNC'!A381="","",'📋 MIỂNG TNC'!D381)</f>
        <v/>
      </c>
      <c r="L4405">
        <f>N(L4404)+IF(AND('🔎 TRA CỨU NHANH'!$C$2&lt;&gt;"",OR(ISNUMBER(SEARCH('🔎 TRA CỨU NHANH'!$C$2,$A4405)),ISNUMBER(SEARCH('🔎 TRA CỨU NHANH'!$C$2,$B4405)))),1,0)</f>
        <v/>
      </c>
      <c r="M4405">
        <f>IF(L4405&gt;N(L4404),L4405,"")</f>
        <v/>
      </c>
      <c r="N4405">
        <f>N(N4404)+IF(AND('💰 BÁO GIÁ'!$C$27&lt;&gt;"",OR(ISNUMBER(SEARCH('💰 BÁO GIÁ'!$C$27,$A4405)),ISNUMBER(SEARCH('💰 BÁO GIÁ'!$C$27,$B4405)))),1,0)</f>
        <v/>
      </c>
      <c r="O4405">
        <f>IF(N4405&gt;N(N4404),N4405,"")</f>
        <v/>
      </c>
    </row>
    <row r="4406">
      <c r="A4406">
        <f>IF('📋 MIỂNG TNC'!A382="","",'📋 MIỂNG TNC'!A382)</f>
        <v/>
      </c>
      <c r="B4406">
        <f>IF('📋 MIỂNG TNC'!A382="","",'📋 MIỂNG TNC'!P382)</f>
        <v/>
      </c>
      <c r="C4406">
        <f>IF('📋 MIỂNG TNC'!A382="","","Miểng")</f>
        <v/>
      </c>
      <c r="D4406">
        <f>IF('📋 MIỂNG TNC'!A382="","",'📋 MIỂNG TNC'!H382)</f>
        <v/>
      </c>
      <c r="E4406" s="37" t="e">
        <v>#VALUE!</v>
      </c>
      <c r="F4406" s="37">
        <f>IF('📋 MIỂNG TNC'!A382="","",'📋 MIỂNG TNC'!J382)</f>
        <v/>
      </c>
      <c r="G4406" s="37">
        <f>IF('📋 MIỂNG TNC'!A382="","",'📋 MIỂNG TNC'!K382)</f>
        <v/>
      </c>
      <c r="H4406">
        <f>IF('📋 MIỂNG TNC'!A382="","",'📋 MIỂNG TNC'!L382)</f>
        <v/>
      </c>
      <c r="I4406">
        <f>IF('📋 MIỂNG TNC'!A382="","",'📋 MIỂNG TNC'!M382)</f>
        <v/>
      </c>
      <c r="J4406">
        <f>IF('📋 MIỂNG TNC'!A382="","",'📋 MIỂNG TNC'!D382)</f>
        <v/>
      </c>
      <c r="L4406">
        <f>N(L4405)+IF(AND('🔎 TRA CỨU NHANH'!$C$2&lt;&gt;"",OR(ISNUMBER(SEARCH('🔎 TRA CỨU NHANH'!$C$2,$A4406)),ISNUMBER(SEARCH('🔎 TRA CỨU NHANH'!$C$2,$B4406)))),1,0)</f>
        <v/>
      </c>
      <c r="M4406">
        <f>IF(L4406&gt;N(L4405),L4406,"")</f>
        <v/>
      </c>
      <c r="N4406">
        <f>N(N4405)+IF(AND('💰 BÁO GIÁ'!$C$27&lt;&gt;"",OR(ISNUMBER(SEARCH('💰 BÁO GIÁ'!$C$27,$A4406)),ISNUMBER(SEARCH('💰 BÁO GIÁ'!$C$27,$B4406)))),1,0)</f>
        <v/>
      </c>
      <c r="O4406">
        <f>IF(N4406&gt;N(N4405),N4406,"")</f>
        <v/>
      </c>
    </row>
    <row r="4407">
      <c r="A4407">
        <f>IF('📋 MIỂNG TNC'!A383="","",'📋 MIỂNG TNC'!A383)</f>
        <v/>
      </c>
      <c r="B4407">
        <f>IF('📋 MIỂNG TNC'!A383="","",'📋 MIỂNG TNC'!P383)</f>
        <v/>
      </c>
      <c r="C4407">
        <f>IF('📋 MIỂNG TNC'!A383="","","Miểng")</f>
        <v/>
      </c>
      <c r="D4407">
        <f>IF('📋 MIỂNG TNC'!A383="","",'📋 MIỂNG TNC'!H383)</f>
        <v/>
      </c>
      <c r="E4407" s="37" t="e">
        <v>#VALUE!</v>
      </c>
      <c r="F4407" s="37">
        <f>IF('📋 MIỂNG TNC'!A383="","",'📋 MIỂNG TNC'!J383)</f>
        <v/>
      </c>
      <c r="G4407" s="37">
        <f>IF('📋 MIỂNG TNC'!A383="","",'📋 MIỂNG TNC'!K383)</f>
        <v/>
      </c>
      <c r="H4407">
        <f>IF('📋 MIỂNG TNC'!A383="","",'📋 MIỂNG TNC'!L383)</f>
        <v/>
      </c>
      <c r="I4407">
        <f>IF('📋 MIỂNG TNC'!A383="","",'📋 MIỂNG TNC'!M383)</f>
        <v/>
      </c>
      <c r="J4407">
        <f>IF('📋 MIỂNG TNC'!A383="","",'📋 MIỂNG TNC'!D383)</f>
        <v/>
      </c>
      <c r="L4407">
        <f>N(L4406)+IF(AND('🔎 TRA CỨU NHANH'!$C$2&lt;&gt;"",OR(ISNUMBER(SEARCH('🔎 TRA CỨU NHANH'!$C$2,$A4407)),ISNUMBER(SEARCH('🔎 TRA CỨU NHANH'!$C$2,$B4407)))),1,0)</f>
        <v/>
      </c>
      <c r="M4407">
        <f>IF(L4407&gt;N(L4406),L4407,"")</f>
        <v/>
      </c>
      <c r="N4407">
        <f>N(N4406)+IF(AND('💰 BÁO GIÁ'!$C$27&lt;&gt;"",OR(ISNUMBER(SEARCH('💰 BÁO GIÁ'!$C$27,$A4407)),ISNUMBER(SEARCH('💰 BÁO GIÁ'!$C$27,$B4407)))),1,0)</f>
        <v/>
      </c>
      <c r="O4407">
        <f>IF(N4407&gt;N(N4406),N4407,"")</f>
        <v/>
      </c>
    </row>
    <row r="4408">
      <c r="A4408">
        <f>IF('📋 MIỂNG TNC'!A384="","",'📋 MIỂNG TNC'!A384)</f>
        <v/>
      </c>
      <c r="B4408">
        <f>IF('📋 MIỂNG TNC'!A384="","",'📋 MIỂNG TNC'!P384)</f>
        <v/>
      </c>
      <c r="C4408">
        <f>IF('📋 MIỂNG TNC'!A384="","","Miểng")</f>
        <v/>
      </c>
      <c r="D4408">
        <f>IF('📋 MIỂNG TNC'!A384="","",'📋 MIỂNG TNC'!H384)</f>
        <v/>
      </c>
      <c r="E4408" s="37" t="e">
        <v>#VALUE!</v>
      </c>
      <c r="F4408" s="37">
        <f>IF('📋 MIỂNG TNC'!A384="","",'📋 MIỂNG TNC'!J384)</f>
        <v/>
      </c>
      <c r="G4408" s="37">
        <f>IF('📋 MIỂNG TNC'!A384="","",'📋 MIỂNG TNC'!K384)</f>
        <v/>
      </c>
      <c r="H4408">
        <f>IF('📋 MIỂNG TNC'!A384="","",'📋 MIỂNG TNC'!L384)</f>
        <v/>
      </c>
      <c r="I4408">
        <f>IF('📋 MIỂNG TNC'!A384="","",'📋 MIỂNG TNC'!M384)</f>
        <v/>
      </c>
      <c r="J4408">
        <f>IF('📋 MIỂNG TNC'!A384="","",'📋 MIỂNG TNC'!D384)</f>
        <v/>
      </c>
      <c r="L4408">
        <f>N(L4407)+IF(AND('🔎 TRA CỨU NHANH'!$C$2&lt;&gt;"",OR(ISNUMBER(SEARCH('🔎 TRA CỨU NHANH'!$C$2,$A4408)),ISNUMBER(SEARCH('🔎 TRA CỨU NHANH'!$C$2,$B4408)))),1,0)</f>
        <v/>
      </c>
      <c r="M4408">
        <f>IF(L4408&gt;N(L4407),L4408,"")</f>
        <v/>
      </c>
      <c r="N4408">
        <f>N(N4407)+IF(AND('💰 BÁO GIÁ'!$C$27&lt;&gt;"",OR(ISNUMBER(SEARCH('💰 BÁO GIÁ'!$C$27,$A4408)),ISNUMBER(SEARCH('💰 BÁO GIÁ'!$C$27,$B4408)))),1,0)</f>
        <v/>
      </c>
      <c r="O4408">
        <f>IF(N4408&gt;N(N4407),N4408,"")</f>
        <v/>
      </c>
    </row>
    <row r="4409">
      <c r="A4409">
        <f>IF('📋 MIỂNG TNC'!A385="","",'📋 MIỂNG TNC'!A385)</f>
        <v/>
      </c>
      <c r="B4409">
        <f>IF('📋 MIỂNG TNC'!A385="","",'📋 MIỂNG TNC'!P385)</f>
        <v/>
      </c>
      <c r="C4409">
        <f>IF('📋 MIỂNG TNC'!A385="","","Miểng")</f>
        <v/>
      </c>
      <c r="D4409">
        <f>IF('📋 MIỂNG TNC'!A385="","",'📋 MIỂNG TNC'!H385)</f>
        <v/>
      </c>
      <c r="E4409" s="37" t="e">
        <v>#VALUE!</v>
      </c>
      <c r="F4409" s="37">
        <f>IF('📋 MIỂNG TNC'!A385="","",'📋 MIỂNG TNC'!J385)</f>
        <v/>
      </c>
      <c r="G4409" s="37">
        <f>IF('📋 MIỂNG TNC'!A385="","",'📋 MIỂNG TNC'!K385)</f>
        <v/>
      </c>
      <c r="H4409" s="37">
        <f>IF('📋 MIỂNG TNC'!A385="","",'📋 MIỂNG TNC'!L385)</f>
        <v/>
      </c>
      <c r="I4409">
        <f>IF('📋 MIỂNG TNC'!A385="","",'📋 MIỂNG TNC'!M385)</f>
        <v/>
      </c>
      <c r="J4409">
        <f>IF('📋 MIỂNG TNC'!A385="","",'📋 MIỂNG TNC'!D385)</f>
        <v/>
      </c>
      <c r="L4409">
        <f>N(L4408)+IF(AND('🔎 TRA CỨU NHANH'!$C$2&lt;&gt;"",OR(ISNUMBER(SEARCH('🔎 TRA CỨU NHANH'!$C$2,$A4409)),ISNUMBER(SEARCH('🔎 TRA CỨU NHANH'!$C$2,$B4409)))),1,0)</f>
        <v/>
      </c>
      <c r="M4409">
        <f>IF(L4409&gt;N(L4408),L4409,"")</f>
        <v/>
      </c>
      <c r="N4409">
        <f>N(N4408)+IF(AND('💰 BÁO GIÁ'!$C$27&lt;&gt;"",OR(ISNUMBER(SEARCH('💰 BÁO GIÁ'!$C$27,$A4409)),ISNUMBER(SEARCH('💰 BÁO GIÁ'!$C$27,$B4409)))),1,0)</f>
        <v/>
      </c>
      <c r="O4409">
        <f>IF(N4409&gt;N(N4408),N4409,"")</f>
        <v/>
      </c>
    </row>
    <row r="4410">
      <c r="A4410">
        <f>IF('📋 MIỂNG TNC'!A386="","",'📋 MIỂNG TNC'!A386)</f>
        <v/>
      </c>
      <c r="B4410">
        <f>IF('📋 MIỂNG TNC'!A386="","",'📋 MIỂNG TNC'!P386)</f>
        <v/>
      </c>
      <c r="C4410">
        <f>IF('📋 MIỂNG TNC'!A386="","","Miểng")</f>
        <v/>
      </c>
      <c r="D4410">
        <f>IF('📋 MIỂNG TNC'!A386="","",'📋 MIỂNG TNC'!H386)</f>
        <v/>
      </c>
      <c r="E4410" s="37" t="e">
        <v>#VALUE!</v>
      </c>
      <c r="F4410" s="37">
        <f>IF('📋 MIỂNG TNC'!A386="","",'📋 MIỂNG TNC'!J386)</f>
        <v/>
      </c>
      <c r="G4410" s="37">
        <f>IF('📋 MIỂNG TNC'!A386="","",'📋 MIỂNG TNC'!K386)</f>
        <v/>
      </c>
      <c r="H4410">
        <f>IF('📋 MIỂNG TNC'!A386="","",'📋 MIỂNG TNC'!L386)</f>
        <v/>
      </c>
      <c r="I4410">
        <f>IF('📋 MIỂNG TNC'!A386="","",'📋 MIỂNG TNC'!M386)</f>
        <v/>
      </c>
      <c r="J4410">
        <f>IF('📋 MIỂNG TNC'!A386="","",'📋 MIỂNG TNC'!D386)</f>
        <v/>
      </c>
      <c r="L4410">
        <f>N(L4409)+IF(AND('🔎 TRA CỨU NHANH'!$C$2&lt;&gt;"",OR(ISNUMBER(SEARCH('🔎 TRA CỨU NHANH'!$C$2,$A4410)),ISNUMBER(SEARCH('🔎 TRA CỨU NHANH'!$C$2,$B4410)))),1,0)</f>
        <v/>
      </c>
      <c r="M4410">
        <f>IF(L4410&gt;N(L4409),L4410,"")</f>
        <v/>
      </c>
      <c r="N4410">
        <f>N(N4409)+IF(AND('💰 BÁO GIÁ'!$C$27&lt;&gt;"",OR(ISNUMBER(SEARCH('💰 BÁO GIÁ'!$C$27,$A4410)),ISNUMBER(SEARCH('💰 BÁO GIÁ'!$C$27,$B4410)))),1,0)</f>
        <v/>
      </c>
      <c r="O4410">
        <f>IF(N4410&gt;N(N4409),N4410,"")</f>
        <v/>
      </c>
    </row>
    <row r="4411">
      <c r="A4411">
        <f>IF('📋 MIỂNG TNC'!A387="","",'📋 MIỂNG TNC'!A387)</f>
        <v/>
      </c>
      <c r="B4411">
        <f>IF('📋 MIỂNG TNC'!A387="","",'📋 MIỂNG TNC'!P387)</f>
        <v/>
      </c>
      <c r="C4411">
        <f>IF('📋 MIỂNG TNC'!A387="","","Miểng")</f>
        <v/>
      </c>
      <c r="D4411">
        <f>IF('📋 MIỂNG TNC'!A387="","",'📋 MIỂNG TNC'!H387)</f>
        <v/>
      </c>
      <c r="E4411" s="37" t="e">
        <v>#VALUE!</v>
      </c>
      <c r="F4411" s="37">
        <f>IF('📋 MIỂNG TNC'!A387="","",'📋 MIỂNG TNC'!J387)</f>
        <v/>
      </c>
      <c r="G4411" s="37">
        <f>IF('📋 MIỂNG TNC'!A387="","",'📋 MIỂNG TNC'!K387)</f>
        <v/>
      </c>
      <c r="H4411">
        <f>IF('📋 MIỂNG TNC'!A387="","",'📋 MIỂNG TNC'!L387)</f>
        <v/>
      </c>
      <c r="I4411">
        <f>IF('📋 MIỂNG TNC'!A387="","",'📋 MIỂNG TNC'!M387)</f>
        <v/>
      </c>
      <c r="J4411">
        <f>IF('📋 MIỂNG TNC'!A387="","",'📋 MIỂNG TNC'!D387)</f>
        <v/>
      </c>
      <c r="L4411">
        <f>N(L4410)+IF(AND('🔎 TRA CỨU NHANH'!$C$2&lt;&gt;"",OR(ISNUMBER(SEARCH('🔎 TRA CỨU NHANH'!$C$2,$A4411)),ISNUMBER(SEARCH('🔎 TRA CỨU NHANH'!$C$2,$B4411)))),1,0)</f>
        <v/>
      </c>
      <c r="M4411">
        <f>IF(L4411&gt;N(L4410),L4411,"")</f>
        <v/>
      </c>
      <c r="N4411">
        <f>N(N4410)+IF(AND('💰 BÁO GIÁ'!$C$27&lt;&gt;"",OR(ISNUMBER(SEARCH('💰 BÁO GIÁ'!$C$27,$A4411)),ISNUMBER(SEARCH('💰 BÁO GIÁ'!$C$27,$B4411)))),1,0)</f>
        <v/>
      </c>
      <c r="O4411">
        <f>IF(N4411&gt;N(N4410),N4411,"")</f>
        <v/>
      </c>
    </row>
    <row r="4412">
      <c r="A4412">
        <f>IF('📋 MIỂNG TNC'!A388="","",'📋 MIỂNG TNC'!A388)</f>
        <v/>
      </c>
      <c r="B4412">
        <f>IF('📋 MIỂNG TNC'!A388="","",'📋 MIỂNG TNC'!P388)</f>
        <v/>
      </c>
      <c r="C4412">
        <f>IF('📋 MIỂNG TNC'!A388="","","Miểng")</f>
        <v/>
      </c>
      <c r="D4412">
        <f>IF('📋 MIỂNG TNC'!A388="","",'📋 MIỂNG TNC'!H388)</f>
        <v/>
      </c>
      <c r="E4412" s="37" t="e">
        <v>#VALUE!</v>
      </c>
      <c r="F4412" s="37">
        <f>IF('📋 MIỂNG TNC'!A388="","",'📋 MIỂNG TNC'!J388)</f>
        <v/>
      </c>
      <c r="G4412" s="37">
        <f>IF('📋 MIỂNG TNC'!A388="","",'📋 MIỂNG TNC'!K388)</f>
        <v/>
      </c>
      <c r="H4412">
        <f>IF('📋 MIỂNG TNC'!A388="","",'📋 MIỂNG TNC'!L388)</f>
        <v/>
      </c>
      <c r="I4412">
        <f>IF('📋 MIỂNG TNC'!A388="","",'📋 MIỂNG TNC'!M388)</f>
        <v/>
      </c>
      <c r="J4412">
        <f>IF('📋 MIỂNG TNC'!A388="","",'📋 MIỂNG TNC'!D388)</f>
        <v/>
      </c>
      <c r="L4412">
        <f>N(L4411)+IF(AND('🔎 TRA CỨU NHANH'!$C$2&lt;&gt;"",OR(ISNUMBER(SEARCH('🔎 TRA CỨU NHANH'!$C$2,$A4412)),ISNUMBER(SEARCH('🔎 TRA CỨU NHANH'!$C$2,$B4412)))),1,0)</f>
        <v/>
      </c>
      <c r="M4412">
        <f>IF(L4412&gt;N(L4411),L4412,"")</f>
        <v/>
      </c>
      <c r="N4412">
        <f>N(N4411)+IF(AND('💰 BÁO GIÁ'!$C$27&lt;&gt;"",OR(ISNUMBER(SEARCH('💰 BÁO GIÁ'!$C$27,$A4412)),ISNUMBER(SEARCH('💰 BÁO GIÁ'!$C$27,$B4412)))),1,0)</f>
        <v/>
      </c>
      <c r="O4412">
        <f>IF(N4412&gt;N(N4411),N4412,"")</f>
        <v/>
      </c>
    </row>
    <row r="4413">
      <c r="A4413">
        <f>IF('📋 MIỂNG TNC'!A389="","",'📋 MIỂNG TNC'!A389)</f>
        <v/>
      </c>
      <c r="B4413">
        <f>IF('📋 MIỂNG TNC'!A389="","",'📋 MIỂNG TNC'!P389)</f>
        <v/>
      </c>
      <c r="C4413">
        <f>IF('📋 MIỂNG TNC'!A389="","","Miểng")</f>
        <v/>
      </c>
      <c r="D4413">
        <f>IF('📋 MIỂNG TNC'!A389="","",'📋 MIỂNG TNC'!H389)</f>
        <v/>
      </c>
      <c r="E4413" s="37" t="e">
        <v>#VALUE!</v>
      </c>
      <c r="F4413" s="37">
        <f>IF('📋 MIỂNG TNC'!A389="","",'📋 MIỂNG TNC'!J389)</f>
        <v/>
      </c>
      <c r="G4413" s="37">
        <f>IF('📋 MIỂNG TNC'!A389="","",'📋 MIỂNG TNC'!K389)</f>
        <v/>
      </c>
      <c r="H4413">
        <f>IF('📋 MIỂNG TNC'!A389="","",'📋 MIỂNG TNC'!L389)</f>
        <v/>
      </c>
      <c r="I4413">
        <f>IF('📋 MIỂNG TNC'!A389="","",'📋 MIỂNG TNC'!M389)</f>
        <v/>
      </c>
      <c r="J4413">
        <f>IF('📋 MIỂNG TNC'!A389="","",'📋 MIỂNG TNC'!D389)</f>
        <v/>
      </c>
      <c r="L4413">
        <f>N(L4412)+IF(AND('🔎 TRA CỨU NHANH'!$C$2&lt;&gt;"",OR(ISNUMBER(SEARCH('🔎 TRA CỨU NHANH'!$C$2,$A4413)),ISNUMBER(SEARCH('🔎 TRA CỨU NHANH'!$C$2,$B4413)))),1,0)</f>
        <v/>
      </c>
      <c r="M4413">
        <f>IF(L4413&gt;N(L4412),L4413,"")</f>
        <v/>
      </c>
      <c r="N4413">
        <f>N(N4412)+IF(AND('💰 BÁO GIÁ'!$C$27&lt;&gt;"",OR(ISNUMBER(SEARCH('💰 BÁO GIÁ'!$C$27,$A4413)),ISNUMBER(SEARCH('💰 BÁO GIÁ'!$C$27,$B4413)))),1,0)</f>
        <v/>
      </c>
      <c r="O4413">
        <f>IF(N4413&gt;N(N4412),N4413,"")</f>
        <v/>
      </c>
    </row>
    <row r="4414">
      <c r="A4414">
        <f>IF('📋 MIỂNG TNC'!A390="","",'📋 MIỂNG TNC'!A390)</f>
        <v/>
      </c>
      <c r="B4414">
        <f>IF('📋 MIỂNG TNC'!A390="","",'📋 MIỂNG TNC'!P390)</f>
        <v/>
      </c>
      <c r="C4414">
        <f>IF('📋 MIỂNG TNC'!A390="","","Miểng")</f>
        <v/>
      </c>
      <c r="D4414">
        <f>IF('📋 MIỂNG TNC'!A390="","",'📋 MIỂNG TNC'!H390)</f>
        <v/>
      </c>
      <c r="E4414" s="37" t="e">
        <v>#VALUE!</v>
      </c>
      <c r="F4414" s="37">
        <f>IF('📋 MIỂNG TNC'!A390="","",'📋 MIỂNG TNC'!J390)</f>
        <v/>
      </c>
      <c r="G4414" s="37">
        <f>IF('📋 MIỂNG TNC'!A390="","",'📋 MIỂNG TNC'!K390)</f>
        <v/>
      </c>
      <c r="H4414">
        <f>IF('📋 MIỂNG TNC'!A390="","",'📋 MIỂNG TNC'!L390)</f>
        <v/>
      </c>
      <c r="I4414">
        <f>IF('📋 MIỂNG TNC'!A390="","",'📋 MIỂNG TNC'!M390)</f>
        <v/>
      </c>
      <c r="J4414">
        <f>IF('📋 MIỂNG TNC'!A390="","",'📋 MIỂNG TNC'!D390)</f>
        <v/>
      </c>
      <c r="L4414">
        <f>N(L4413)+IF(AND('🔎 TRA CỨU NHANH'!$C$2&lt;&gt;"",OR(ISNUMBER(SEARCH('🔎 TRA CỨU NHANH'!$C$2,$A4414)),ISNUMBER(SEARCH('🔎 TRA CỨU NHANH'!$C$2,$B4414)))),1,0)</f>
        <v/>
      </c>
      <c r="M4414">
        <f>IF(L4414&gt;N(L4413),L4414,"")</f>
        <v/>
      </c>
      <c r="N4414">
        <f>N(N4413)+IF(AND('💰 BÁO GIÁ'!$C$27&lt;&gt;"",OR(ISNUMBER(SEARCH('💰 BÁO GIÁ'!$C$27,$A4414)),ISNUMBER(SEARCH('💰 BÁO GIÁ'!$C$27,$B4414)))),1,0)</f>
        <v/>
      </c>
      <c r="O4414">
        <f>IF(N4414&gt;N(N4413),N4414,"")</f>
        <v/>
      </c>
    </row>
    <row r="4415">
      <c r="A4415">
        <f>IF('📋 MIỂNG TNC'!A391="","",'📋 MIỂNG TNC'!A391)</f>
        <v/>
      </c>
      <c r="B4415">
        <f>IF('📋 MIỂNG TNC'!A391="","",'📋 MIỂNG TNC'!P391)</f>
        <v/>
      </c>
      <c r="C4415">
        <f>IF('📋 MIỂNG TNC'!A391="","","Miểng")</f>
        <v/>
      </c>
      <c r="D4415">
        <f>IF('📋 MIỂNG TNC'!A391="","",'📋 MIỂNG TNC'!H391)</f>
        <v/>
      </c>
      <c r="E4415" s="37" t="e">
        <v>#VALUE!</v>
      </c>
      <c r="F4415" s="37">
        <f>IF('📋 MIỂNG TNC'!A391="","",'📋 MIỂNG TNC'!J391)</f>
        <v/>
      </c>
      <c r="G4415" s="37">
        <f>IF('📋 MIỂNG TNC'!A391="","",'📋 MIỂNG TNC'!K391)</f>
        <v/>
      </c>
      <c r="H4415" s="37">
        <f>IF('📋 MIỂNG TNC'!A391="","",'📋 MIỂNG TNC'!L391)</f>
        <v/>
      </c>
      <c r="I4415">
        <f>IF('📋 MIỂNG TNC'!A391="","",'📋 MIỂNG TNC'!M391)</f>
        <v/>
      </c>
      <c r="J4415">
        <f>IF('📋 MIỂNG TNC'!A391="","",'📋 MIỂNG TNC'!D391)</f>
        <v/>
      </c>
      <c r="L4415">
        <f>N(L4414)+IF(AND('🔎 TRA CỨU NHANH'!$C$2&lt;&gt;"",OR(ISNUMBER(SEARCH('🔎 TRA CỨU NHANH'!$C$2,$A4415)),ISNUMBER(SEARCH('🔎 TRA CỨU NHANH'!$C$2,$B4415)))),1,0)</f>
        <v/>
      </c>
      <c r="M4415">
        <f>IF(L4415&gt;N(L4414),L4415,"")</f>
        <v/>
      </c>
      <c r="N4415">
        <f>N(N4414)+IF(AND('💰 BÁO GIÁ'!$C$27&lt;&gt;"",OR(ISNUMBER(SEARCH('💰 BÁO GIÁ'!$C$27,$A4415)),ISNUMBER(SEARCH('💰 BÁO GIÁ'!$C$27,$B4415)))),1,0)</f>
        <v/>
      </c>
      <c r="O4415">
        <f>IF(N4415&gt;N(N4414),N4415,"")</f>
        <v/>
      </c>
    </row>
    <row r="4416">
      <c r="A4416">
        <f>IF('📋 MIỂNG TNC'!A392="","",'📋 MIỂNG TNC'!A392)</f>
        <v/>
      </c>
      <c r="B4416">
        <f>IF('📋 MIỂNG TNC'!A392="","",'📋 MIỂNG TNC'!P392)</f>
        <v/>
      </c>
      <c r="C4416">
        <f>IF('📋 MIỂNG TNC'!A392="","","Miểng")</f>
        <v/>
      </c>
      <c r="D4416">
        <f>IF('📋 MIỂNG TNC'!A392="","",'📋 MIỂNG TNC'!H392)</f>
        <v/>
      </c>
      <c r="E4416" s="37" t="e">
        <v>#VALUE!</v>
      </c>
      <c r="F4416" s="37">
        <f>IF('📋 MIỂNG TNC'!A392="","",'📋 MIỂNG TNC'!J392)</f>
        <v/>
      </c>
      <c r="G4416" s="37">
        <f>IF('📋 MIỂNG TNC'!A392="","",'📋 MIỂNG TNC'!K392)</f>
        <v/>
      </c>
      <c r="H4416">
        <f>IF('📋 MIỂNG TNC'!A392="","",'📋 MIỂNG TNC'!L392)</f>
        <v/>
      </c>
      <c r="I4416">
        <f>IF('📋 MIỂNG TNC'!A392="","",'📋 MIỂNG TNC'!M392)</f>
        <v/>
      </c>
      <c r="J4416">
        <f>IF('📋 MIỂNG TNC'!A392="","",'📋 MIỂNG TNC'!D392)</f>
        <v/>
      </c>
      <c r="L4416">
        <f>N(L4415)+IF(AND('🔎 TRA CỨU NHANH'!$C$2&lt;&gt;"",OR(ISNUMBER(SEARCH('🔎 TRA CỨU NHANH'!$C$2,$A4416)),ISNUMBER(SEARCH('🔎 TRA CỨU NHANH'!$C$2,$B4416)))),1,0)</f>
        <v/>
      </c>
      <c r="M4416">
        <f>IF(L4416&gt;N(L4415),L4416,"")</f>
        <v/>
      </c>
      <c r="N4416">
        <f>N(N4415)+IF(AND('💰 BÁO GIÁ'!$C$27&lt;&gt;"",OR(ISNUMBER(SEARCH('💰 BÁO GIÁ'!$C$27,$A4416)),ISNUMBER(SEARCH('💰 BÁO GIÁ'!$C$27,$B4416)))),1,0)</f>
        <v/>
      </c>
      <c r="O4416">
        <f>IF(N4416&gt;N(N4415),N4416,"")</f>
        <v/>
      </c>
    </row>
    <row r="4417">
      <c r="A4417">
        <f>IF('📋 MIỂNG TNC'!A393="","",'📋 MIỂNG TNC'!A393)</f>
        <v/>
      </c>
      <c r="B4417">
        <f>IF('📋 MIỂNG TNC'!A393="","",'📋 MIỂNG TNC'!P393)</f>
        <v/>
      </c>
      <c r="C4417">
        <f>IF('📋 MIỂNG TNC'!A393="","","Miểng")</f>
        <v/>
      </c>
      <c r="D4417">
        <f>IF('📋 MIỂNG TNC'!A393="","",'📋 MIỂNG TNC'!H393)</f>
        <v/>
      </c>
      <c r="E4417" s="37" t="e">
        <v>#VALUE!</v>
      </c>
      <c r="F4417" s="37">
        <f>IF('📋 MIỂNG TNC'!A393="","",'📋 MIỂNG TNC'!J393)</f>
        <v/>
      </c>
      <c r="G4417" s="37">
        <f>IF('📋 MIỂNG TNC'!A393="","",'📋 MIỂNG TNC'!K393)</f>
        <v/>
      </c>
      <c r="H4417">
        <f>IF('📋 MIỂNG TNC'!A393="","",'📋 MIỂNG TNC'!L393)</f>
        <v/>
      </c>
      <c r="I4417">
        <f>IF('📋 MIỂNG TNC'!A393="","",'📋 MIỂNG TNC'!M393)</f>
        <v/>
      </c>
      <c r="J4417">
        <f>IF('📋 MIỂNG TNC'!A393="","",'📋 MIỂNG TNC'!D393)</f>
        <v/>
      </c>
      <c r="L4417">
        <f>N(L4416)+IF(AND('🔎 TRA CỨU NHANH'!$C$2&lt;&gt;"",OR(ISNUMBER(SEARCH('🔎 TRA CỨU NHANH'!$C$2,$A4417)),ISNUMBER(SEARCH('🔎 TRA CỨU NHANH'!$C$2,$B4417)))),1,0)</f>
        <v/>
      </c>
      <c r="M4417">
        <f>IF(L4417&gt;N(L4416),L4417,"")</f>
        <v/>
      </c>
      <c r="N4417">
        <f>N(N4416)+IF(AND('💰 BÁO GIÁ'!$C$27&lt;&gt;"",OR(ISNUMBER(SEARCH('💰 BÁO GIÁ'!$C$27,$A4417)),ISNUMBER(SEARCH('💰 BÁO GIÁ'!$C$27,$B4417)))),1,0)</f>
        <v/>
      </c>
      <c r="O4417">
        <f>IF(N4417&gt;N(N4416),N4417,"")</f>
        <v/>
      </c>
    </row>
    <row r="4418">
      <c r="A4418">
        <f>IF('📋 MIỂNG TNC'!A394="","",'📋 MIỂNG TNC'!A394)</f>
        <v/>
      </c>
      <c r="B4418">
        <f>IF('📋 MIỂNG TNC'!A394="","",'📋 MIỂNG TNC'!P394)</f>
        <v/>
      </c>
      <c r="C4418">
        <f>IF('📋 MIỂNG TNC'!A394="","","Miểng")</f>
        <v/>
      </c>
      <c r="D4418">
        <f>IF('📋 MIỂNG TNC'!A394="","",'📋 MIỂNG TNC'!H394)</f>
        <v/>
      </c>
      <c r="E4418" s="37" t="e">
        <v>#VALUE!</v>
      </c>
      <c r="F4418" s="37">
        <f>IF('📋 MIỂNG TNC'!A394="","",'📋 MIỂNG TNC'!J394)</f>
        <v/>
      </c>
      <c r="G4418" s="37">
        <f>IF('📋 MIỂNG TNC'!A394="","",'📋 MIỂNG TNC'!K394)</f>
        <v/>
      </c>
      <c r="H4418" s="37">
        <f>IF('📋 MIỂNG TNC'!A394="","",'📋 MIỂNG TNC'!L394)</f>
        <v/>
      </c>
      <c r="I4418">
        <f>IF('📋 MIỂNG TNC'!A394="","",'📋 MIỂNG TNC'!M394)</f>
        <v/>
      </c>
      <c r="J4418">
        <f>IF('📋 MIỂNG TNC'!A394="","",'📋 MIỂNG TNC'!D394)</f>
        <v/>
      </c>
      <c r="L4418">
        <f>N(L4417)+IF(AND('🔎 TRA CỨU NHANH'!$C$2&lt;&gt;"",OR(ISNUMBER(SEARCH('🔎 TRA CỨU NHANH'!$C$2,$A4418)),ISNUMBER(SEARCH('🔎 TRA CỨU NHANH'!$C$2,$B4418)))),1,0)</f>
        <v/>
      </c>
      <c r="M4418">
        <f>IF(L4418&gt;N(L4417),L4418,"")</f>
        <v/>
      </c>
      <c r="N4418">
        <f>N(N4417)+IF(AND('💰 BÁO GIÁ'!$C$27&lt;&gt;"",OR(ISNUMBER(SEARCH('💰 BÁO GIÁ'!$C$27,$A4418)),ISNUMBER(SEARCH('💰 BÁO GIÁ'!$C$27,$B4418)))),1,0)</f>
        <v/>
      </c>
      <c r="O4418">
        <f>IF(N4418&gt;N(N4417),N4418,"")</f>
        <v/>
      </c>
    </row>
    <row r="4419">
      <c r="A4419">
        <f>IF('📋 MIỂNG TNC'!A395="","",'📋 MIỂNG TNC'!A395)</f>
        <v/>
      </c>
      <c r="B4419">
        <f>IF('📋 MIỂNG TNC'!A395="","",'📋 MIỂNG TNC'!P395)</f>
        <v/>
      </c>
      <c r="C4419">
        <f>IF('📋 MIỂNG TNC'!A395="","","Miểng")</f>
        <v/>
      </c>
      <c r="D4419">
        <f>IF('📋 MIỂNG TNC'!A395="","",'📋 MIỂNG TNC'!H395)</f>
        <v/>
      </c>
      <c r="E4419" s="37" t="e">
        <v>#VALUE!</v>
      </c>
      <c r="F4419" s="37">
        <f>IF('📋 MIỂNG TNC'!A395="","",'📋 MIỂNG TNC'!J395)</f>
        <v/>
      </c>
      <c r="G4419" s="37">
        <f>IF('📋 MIỂNG TNC'!A395="","",'📋 MIỂNG TNC'!K395)</f>
        <v/>
      </c>
      <c r="H4419">
        <f>IF('📋 MIỂNG TNC'!A395="","",'📋 MIỂNG TNC'!L395)</f>
        <v/>
      </c>
      <c r="I4419">
        <f>IF('📋 MIỂNG TNC'!A395="","",'📋 MIỂNG TNC'!M395)</f>
        <v/>
      </c>
      <c r="J4419">
        <f>IF('📋 MIỂNG TNC'!A395="","",'📋 MIỂNG TNC'!D395)</f>
        <v/>
      </c>
      <c r="L4419">
        <f>N(L4418)+IF(AND('🔎 TRA CỨU NHANH'!$C$2&lt;&gt;"",OR(ISNUMBER(SEARCH('🔎 TRA CỨU NHANH'!$C$2,$A4419)),ISNUMBER(SEARCH('🔎 TRA CỨU NHANH'!$C$2,$B4419)))),1,0)</f>
        <v/>
      </c>
      <c r="M4419">
        <f>IF(L4419&gt;N(L4418),L4419,"")</f>
        <v/>
      </c>
      <c r="N4419">
        <f>N(N4418)+IF(AND('💰 BÁO GIÁ'!$C$27&lt;&gt;"",OR(ISNUMBER(SEARCH('💰 BÁO GIÁ'!$C$27,$A4419)),ISNUMBER(SEARCH('💰 BÁO GIÁ'!$C$27,$B4419)))),1,0)</f>
        <v/>
      </c>
      <c r="O4419">
        <f>IF(N4419&gt;N(N4418),N4419,"")</f>
        <v/>
      </c>
    </row>
    <row r="4420">
      <c r="A4420">
        <f>IF('📋 MIỂNG TNC'!A396="","",'📋 MIỂNG TNC'!A396)</f>
        <v/>
      </c>
      <c r="B4420">
        <f>IF('📋 MIỂNG TNC'!A396="","",'📋 MIỂNG TNC'!P396)</f>
        <v/>
      </c>
      <c r="C4420">
        <f>IF('📋 MIỂNG TNC'!A396="","","Miểng")</f>
        <v/>
      </c>
      <c r="D4420">
        <f>IF('📋 MIỂNG TNC'!A396="","",'📋 MIỂNG TNC'!H396)</f>
        <v/>
      </c>
      <c r="E4420" s="37" t="e">
        <v>#VALUE!</v>
      </c>
      <c r="F4420" s="37">
        <f>IF('📋 MIỂNG TNC'!A396="","",'📋 MIỂNG TNC'!J396)</f>
        <v/>
      </c>
      <c r="G4420" s="37">
        <f>IF('📋 MIỂNG TNC'!A396="","",'📋 MIỂNG TNC'!K396)</f>
        <v/>
      </c>
      <c r="H4420">
        <f>IF('📋 MIỂNG TNC'!A396="","",'📋 MIỂNG TNC'!L396)</f>
        <v/>
      </c>
      <c r="I4420">
        <f>IF('📋 MIỂNG TNC'!A396="","",'📋 MIỂNG TNC'!M396)</f>
        <v/>
      </c>
      <c r="J4420">
        <f>IF('📋 MIỂNG TNC'!A396="","",'📋 MIỂNG TNC'!D396)</f>
        <v/>
      </c>
      <c r="L4420">
        <f>N(L4419)+IF(AND('🔎 TRA CỨU NHANH'!$C$2&lt;&gt;"",OR(ISNUMBER(SEARCH('🔎 TRA CỨU NHANH'!$C$2,$A4420)),ISNUMBER(SEARCH('🔎 TRA CỨU NHANH'!$C$2,$B4420)))),1,0)</f>
        <v/>
      </c>
      <c r="M4420">
        <f>IF(L4420&gt;N(L4419),L4420,"")</f>
        <v/>
      </c>
      <c r="N4420">
        <f>N(N4419)+IF(AND('💰 BÁO GIÁ'!$C$27&lt;&gt;"",OR(ISNUMBER(SEARCH('💰 BÁO GIÁ'!$C$27,$A4420)),ISNUMBER(SEARCH('💰 BÁO GIÁ'!$C$27,$B4420)))),1,0)</f>
        <v/>
      </c>
      <c r="O4420">
        <f>IF(N4420&gt;N(N4419),N4420,"")</f>
        <v/>
      </c>
    </row>
    <row r="4421">
      <c r="A4421">
        <f>IF('📋 MIỂNG TNC'!A397="","",'📋 MIỂNG TNC'!A397)</f>
        <v/>
      </c>
      <c r="B4421">
        <f>IF('📋 MIỂNG TNC'!A397="","",'📋 MIỂNG TNC'!P397)</f>
        <v/>
      </c>
      <c r="C4421">
        <f>IF('📋 MIỂNG TNC'!A397="","","Miểng")</f>
        <v/>
      </c>
      <c r="D4421">
        <f>IF('📋 MIỂNG TNC'!A397="","",'📋 MIỂNG TNC'!H397)</f>
        <v/>
      </c>
      <c r="E4421" s="37" t="e">
        <v>#VALUE!</v>
      </c>
      <c r="F4421" s="37">
        <f>IF('📋 MIỂNG TNC'!A397="","",'📋 MIỂNG TNC'!J397)</f>
        <v/>
      </c>
      <c r="G4421" s="37">
        <f>IF('📋 MIỂNG TNC'!A397="","",'📋 MIỂNG TNC'!K397)</f>
        <v/>
      </c>
      <c r="H4421">
        <f>IF('📋 MIỂNG TNC'!A397="","",'📋 MIỂNG TNC'!L397)</f>
        <v/>
      </c>
      <c r="I4421">
        <f>IF('📋 MIỂNG TNC'!A397="","",'📋 MIỂNG TNC'!M397)</f>
        <v/>
      </c>
      <c r="J4421">
        <f>IF('📋 MIỂNG TNC'!A397="","",'📋 MIỂNG TNC'!D397)</f>
        <v/>
      </c>
      <c r="L4421">
        <f>N(L4420)+IF(AND('🔎 TRA CỨU NHANH'!$C$2&lt;&gt;"",OR(ISNUMBER(SEARCH('🔎 TRA CỨU NHANH'!$C$2,$A4421)),ISNUMBER(SEARCH('🔎 TRA CỨU NHANH'!$C$2,$B4421)))),1,0)</f>
        <v/>
      </c>
      <c r="M4421">
        <f>IF(L4421&gt;N(L4420),L4421,"")</f>
        <v/>
      </c>
      <c r="N4421">
        <f>N(N4420)+IF(AND('💰 BÁO GIÁ'!$C$27&lt;&gt;"",OR(ISNUMBER(SEARCH('💰 BÁO GIÁ'!$C$27,$A4421)),ISNUMBER(SEARCH('💰 BÁO GIÁ'!$C$27,$B4421)))),1,0)</f>
        <v/>
      </c>
      <c r="O4421">
        <f>IF(N4421&gt;N(N4420),N4421,"")</f>
        <v/>
      </c>
    </row>
    <row r="4422">
      <c r="A4422">
        <f>IF('📋 MIỂNG TNC'!A398="","",'📋 MIỂNG TNC'!A398)</f>
        <v/>
      </c>
      <c r="B4422">
        <f>IF('📋 MIỂNG TNC'!A398="","",'📋 MIỂNG TNC'!P398)</f>
        <v/>
      </c>
      <c r="C4422">
        <f>IF('📋 MIỂNG TNC'!A398="","","Miểng")</f>
        <v/>
      </c>
      <c r="D4422">
        <f>IF('📋 MIỂNG TNC'!A398="","",'📋 MIỂNG TNC'!H398)</f>
        <v/>
      </c>
      <c r="E4422" s="37" t="e">
        <v>#VALUE!</v>
      </c>
      <c r="F4422" s="37">
        <f>IF('📋 MIỂNG TNC'!A398="","",'📋 MIỂNG TNC'!J398)</f>
        <v/>
      </c>
      <c r="G4422" s="37">
        <f>IF('📋 MIỂNG TNC'!A398="","",'📋 MIỂNG TNC'!K398)</f>
        <v/>
      </c>
      <c r="H4422">
        <f>IF('📋 MIỂNG TNC'!A398="","",'📋 MIỂNG TNC'!L398)</f>
        <v/>
      </c>
      <c r="I4422">
        <f>IF('📋 MIỂNG TNC'!A398="","",'📋 MIỂNG TNC'!M398)</f>
        <v/>
      </c>
      <c r="J4422">
        <f>IF('📋 MIỂNG TNC'!A398="","",'📋 MIỂNG TNC'!D398)</f>
        <v/>
      </c>
      <c r="L4422">
        <f>N(L4421)+IF(AND('🔎 TRA CỨU NHANH'!$C$2&lt;&gt;"",OR(ISNUMBER(SEARCH('🔎 TRA CỨU NHANH'!$C$2,$A4422)),ISNUMBER(SEARCH('🔎 TRA CỨU NHANH'!$C$2,$B4422)))),1,0)</f>
        <v/>
      </c>
      <c r="M4422">
        <f>IF(L4422&gt;N(L4421),L4422,"")</f>
        <v/>
      </c>
      <c r="N4422">
        <f>N(N4421)+IF(AND('💰 BÁO GIÁ'!$C$27&lt;&gt;"",OR(ISNUMBER(SEARCH('💰 BÁO GIÁ'!$C$27,$A4422)),ISNUMBER(SEARCH('💰 BÁO GIÁ'!$C$27,$B4422)))),1,0)</f>
        <v/>
      </c>
      <c r="O4422">
        <f>IF(N4422&gt;N(N4421),N4422,"")</f>
        <v/>
      </c>
    </row>
    <row r="4423">
      <c r="A4423">
        <f>IF('📋 MIỂNG TNC'!A399="","",'📋 MIỂNG TNC'!A399)</f>
        <v/>
      </c>
      <c r="B4423">
        <f>IF('📋 MIỂNG TNC'!A399="","",'📋 MIỂNG TNC'!P399)</f>
        <v/>
      </c>
      <c r="C4423">
        <f>IF('📋 MIỂNG TNC'!A399="","","Miểng")</f>
        <v/>
      </c>
      <c r="D4423">
        <f>IF('📋 MIỂNG TNC'!A399="","",'📋 MIỂNG TNC'!H399)</f>
        <v/>
      </c>
      <c r="E4423" s="37" t="e">
        <v>#VALUE!</v>
      </c>
      <c r="F4423" s="37">
        <f>IF('📋 MIỂNG TNC'!A399="","",'📋 MIỂNG TNC'!J399)</f>
        <v/>
      </c>
      <c r="G4423" s="37">
        <f>IF('📋 MIỂNG TNC'!A399="","",'📋 MIỂNG TNC'!K399)</f>
        <v/>
      </c>
      <c r="H4423">
        <f>IF('📋 MIỂNG TNC'!A399="","",'📋 MIỂNG TNC'!L399)</f>
        <v/>
      </c>
      <c r="I4423">
        <f>IF('📋 MIỂNG TNC'!A399="","",'📋 MIỂNG TNC'!M399)</f>
        <v/>
      </c>
      <c r="J4423">
        <f>IF('📋 MIỂNG TNC'!A399="","",'📋 MIỂNG TNC'!D399)</f>
        <v/>
      </c>
      <c r="L4423">
        <f>N(L4422)+IF(AND('🔎 TRA CỨU NHANH'!$C$2&lt;&gt;"",OR(ISNUMBER(SEARCH('🔎 TRA CỨU NHANH'!$C$2,$A4423)),ISNUMBER(SEARCH('🔎 TRA CỨU NHANH'!$C$2,$B4423)))),1,0)</f>
        <v/>
      </c>
      <c r="M4423">
        <f>IF(L4423&gt;N(L4422),L4423,"")</f>
        <v/>
      </c>
      <c r="N4423">
        <f>N(N4422)+IF(AND('💰 BÁO GIÁ'!$C$27&lt;&gt;"",OR(ISNUMBER(SEARCH('💰 BÁO GIÁ'!$C$27,$A4423)),ISNUMBER(SEARCH('💰 BÁO GIÁ'!$C$27,$B4423)))),1,0)</f>
        <v/>
      </c>
      <c r="O4423">
        <f>IF(N4423&gt;N(N4422),N4423,"")</f>
        <v/>
      </c>
    </row>
    <row r="4424">
      <c r="A4424">
        <f>IF('📋 MIỂNG TNC'!A400="","",'📋 MIỂNG TNC'!A400)</f>
        <v/>
      </c>
      <c r="B4424">
        <f>IF('📋 MIỂNG TNC'!A400="","",'📋 MIỂNG TNC'!P400)</f>
        <v/>
      </c>
      <c r="C4424">
        <f>IF('📋 MIỂNG TNC'!A400="","","Miểng")</f>
        <v/>
      </c>
      <c r="D4424">
        <f>IF('📋 MIỂNG TNC'!A400="","",'📋 MIỂNG TNC'!H400)</f>
        <v/>
      </c>
      <c r="E4424" s="37" t="e">
        <v>#VALUE!</v>
      </c>
      <c r="F4424" s="37">
        <f>IF('📋 MIỂNG TNC'!A400="","",'📋 MIỂNG TNC'!J400)</f>
        <v/>
      </c>
      <c r="G4424" s="37">
        <f>IF('📋 MIỂNG TNC'!A400="","",'📋 MIỂNG TNC'!K400)</f>
        <v/>
      </c>
      <c r="H4424" s="37">
        <f>IF('📋 MIỂNG TNC'!A400="","",'📋 MIỂNG TNC'!L400)</f>
        <v/>
      </c>
      <c r="I4424">
        <f>IF('📋 MIỂNG TNC'!A400="","",'📋 MIỂNG TNC'!M400)</f>
        <v/>
      </c>
      <c r="J4424">
        <f>IF('📋 MIỂNG TNC'!A400="","",'📋 MIỂNG TNC'!D400)</f>
        <v/>
      </c>
      <c r="L4424">
        <f>N(L4423)+IF(AND('🔎 TRA CỨU NHANH'!$C$2&lt;&gt;"",OR(ISNUMBER(SEARCH('🔎 TRA CỨU NHANH'!$C$2,$A4424)),ISNUMBER(SEARCH('🔎 TRA CỨU NHANH'!$C$2,$B4424)))),1,0)</f>
        <v/>
      </c>
      <c r="M4424">
        <f>IF(L4424&gt;N(L4423),L4424,"")</f>
        <v/>
      </c>
      <c r="N4424">
        <f>N(N4423)+IF(AND('💰 BÁO GIÁ'!$C$27&lt;&gt;"",OR(ISNUMBER(SEARCH('💰 BÁO GIÁ'!$C$27,$A4424)),ISNUMBER(SEARCH('💰 BÁO GIÁ'!$C$27,$B4424)))),1,0)</f>
        <v/>
      </c>
      <c r="O4424">
        <f>IF(N4424&gt;N(N4423),N4424,"")</f>
        <v/>
      </c>
    </row>
    <row r="4425">
      <c r="A4425">
        <f>IF('📋 MIỂNG TNC'!A401="","",'📋 MIỂNG TNC'!A401)</f>
        <v/>
      </c>
      <c r="B4425">
        <f>IF('📋 MIỂNG TNC'!A401="","",'📋 MIỂNG TNC'!P401)</f>
        <v/>
      </c>
      <c r="C4425">
        <f>IF('📋 MIỂNG TNC'!A401="","","Miểng")</f>
        <v/>
      </c>
      <c r="D4425">
        <f>IF('📋 MIỂNG TNC'!A401="","",'📋 MIỂNG TNC'!H401)</f>
        <v/>
      </c>
      <c r="E4425" s="37" t="e">
        <v>#VALUE!</v>
      </c>
      <c r="F4425" s="37">
        <f>IF('📋 MIỂNG TNC'!A401="","",'📋 MIỂNG TNC'!J401)</f>
        <v/>
      </c>
      <c r="G4425" s="37">
        <f>IF('📋 MIỂNG TNC'!A401="","",'📋 MIỂNG TNC'!K401)</f>
        <v/>
      </c>
      <c r="H4425">
        <f>IF('📋 MIỂNG TNC'!A401="","",'📋 MIỂNG TNC'!L401)</f>
        <v/>
      </c>
      <c r="I4425">
        <f>IF('📋 MIỂNG TNC'!A401="","",'📋 MIỂNG TNC'!M401)</f>
        <v/>
      </c>
      <c r="J4425">
        <f>IF('📋 MIỂNG TNC'!A401="","",'📋 MIỂNG TNC'!D401)</f>
        <v/>
      </c>
      <c r="L4425">
        <f>N(L4424)+IF(AND('🔎 TRA CỨU NHANH'!$C$2&lt;&gt;"",OR(ISNUMBER(SEARCH('🔎 TRA CỨU NHANH'!$C$2,$A4425)),ISNUMBER(SEARCH('🔎 TRA CỨU NHANH'!$C$2,$B4425)))),1,0)</f>
        <v/>
      </c>
      <c r="M4425">
        <f>IF(L4425&gt;N(L4424),L4425,"")</f>
        <v/>
      </c>
      <c r="N4425">
        <f>N(N4424)+IF(AND('💰 BÁO GIÁ'!$C$27&lt;&gt;"",OR(ISNUMBER(SEARCH('💰 BÁO GIÁ'!$C$27,$A4425)),ISNUMBER(SEARCH('💰 BÁO GIÁ'!$C$27,$B4425)))),1,0)</f>
        <v/>
      </c>
      <c r="O4425">
        <f>IF(N4425&gt;N(N4424),N4425,"")</f>
        <v/>
      </c>
    </row>
    <row r="4426">
      <c r="A4426">
        <f>IF('📋 MIỂNG TNC'!A402="","",'📋 MIỂNG TNC'!A402)</f>
        <v/>
      </c>
      <c r="B4426">
        <f>IF('📋 MIỂNG TNC'!A402="","",'📋 MIỂNG TNC'!P402)</f>
        <v/>
      </c>
      <c r="C4426">
        <f>IF('📋 MIỂNG TNC'!A402="","","Miểng")</f>
        <v/>
      </c>
      <c r="D4426">
        <f>IF('📋 MIỂNG TNC'!A402="","",'📋 MIỂNG TNC'!H402)</f>
        <v/>
      </c>
      <c r="E4426" s="37" t="e">
        <v>#VALUE!</v>
      </c>
      <c r="F4426" s="37">
        <f>IF('📋 MIỂNG TNC'!A402="","",'📋 MIỂNG TNC'!J402)</f>
        <v/>
      </c>
      <c r="G4426" s="37">
        <f>IF('📋 MIỂNG TNC'!A402="","",'📋 MIỂNG TNC'!K402)</f>
        <v/>
      </c>
      <c r="H4426" s="37">
        <f>IF('📋 MIỂNG TNC'!A402="","",'📋 MIỂNG TNC'!L402)</f>
        <v/>
      </c>
      <c r="I4426">
        <f>IF('📋 MIỂNG TNC'!A402="","",'📋 MIỂNG TNC'!M402)</f>
        <v/>
      </c>
      <c r="J4426">
        <f>IF('📋 MIỂNG TNC'!A402="","",'📋 MIỂNG TNC'!D402)</f>
        <v/>
      </c>
      <c r="L4426">
        <f>N(L4425)+IF(AND('🔎 TRA CỨU NHANH'!$C$2&lt;&gt;"",OR(ISNUMBER(SEARCH('🔎 TRA CỨU NHANH'!$C$2,$A4426)),ISNUMBER(SEARCH('🔎 TRA CỨU NHANH'!$C$2,$B4426)))),1,0)</f>
        <v/>
      </c>
      <c r="M4426">
        <f>IF(L4426&gt;N(L4425),L4426,"")</f>
        <v/>
      </c>
      <c r="N4426">
        <f>N(N4425)+IF(AND('💰 BÁO GIÁ'!$C$27&lt;&gt;"",OR(ISNUMBER(SEARCH('💰 BÁO GIÁ'!$C$27,$A4426)),ISNUMBER(SEARCH('💰 BÁO GIÁ'!$C$27,$B4426)))),1,0)</f>
        <v/>
      </c>
      <c r="O4426">
        <f>IF(N4426&gt;N(N4425),N4426,"")</f>
        <v/>
      </c>
    </row>
    <row r="4427">
      <c r="A4427">
        <f>IF('📋 MIỂNG TNC'!A403="","",'📋 MIỂNG TNC'!A403)</f>
        <v/>
      </c>
      <c r="B4427">
        <f>IF('📋 MIỂNG TNC'!A403="","",'📋 MIỂNG TNC'!P403)</f>
        <v/>
      </c>
      <c r="C4427">
        <f>IF('📋 MIỂNG TNC'!A403="","","Miểng")</f>
        <v/>
      </c>
      <c r="D4427">
        <f>IF('📋 MIỂNG TNC'!A403="","",'📋 MIỂNG TNC'!H403)</f>
        <v/>
      </c>
      <c r="E4427" s="37" t="e">
        <v>#VALUE!</v>
      </c>
      <c r="F4427" s="37">
        <f>IF('📋 MIỂNG TNC'!A403="","",'📋 MIỂNG TNC'!J403)</f>
        <v/>
      </c>
      <c r="G4427" s="37">
        <f>IF('📋 MIỂNG TNC'!A403="","",'📋 MIỂNG TNC'!K403)</f>
        <v/>
      </c>
      <c r="H4427">
        <f>IF('📋 MIỂNG TNC'!A403="","",'📋 MIỂNG TNC'!L403)</f>
        <v/>
      </c>
      <c r="I4427">
        <f>IF('📋 MIỂNG TNC'!A403="","",'📋 MIỂNG TNC'!M403)</f>
        <v/>
      </c>
      <c r="J4427">
        <f>IF('📋 MIỂNG TNC'!A403="","",'📋 MIỂNG TNC'!D403)</f>
        <v/>
      </c>
      <c r="L4427">
        <f>N(L4426)+IF(AND('🔎 TRA CỨU NHANH'!$C$2&lt;&gt;"",OR(ISNUMBER(SEARCH('🔎 TRA CỨU NHANH'!$C$2,$A4427)),ISNUMBER(SEARCH('🔎 TRA CỨU NHANH'!$C$2,$B4427)))),1,0)</f>
        <v/>
      </c>
      <c r="M4427">
        <f>IF(L4427&gt;N(L4426),L4427,"")</f>
        <v/>
      </c>
      <c r="N4427">
        <f>N(N4426)+IF(AND('💰 BÁO GIÁ'!$C$27&lt;&gt;"",OR(ISNUMBER(SEARCH('💰 BÁO GIÁ'!$C$27,$A4427)),ISNUMBER(SEARCH('💰 BÁO GIÁ'!$C$27,$B4427)))),1,0)</f>
        <v/>
      </c>
      <c r="O4427">
        <f>IF(N4427&gt;N(N4426),N4427,"")</f>
        <v/>
      </c>
    </row>
    <row r="4428">
      <c r="A4428">
        <f>IF('📋 MIỂNG TNC'!A404="","",'📋 MIỂNG TNC'!A404)</f>
        <v/>
      </c>
      <c r="B4428">
        <f>IF('📋 MIỂNG TNC'!A404="","",'📋 MIỂNG TNC'!P404)</f>
        <v/>
      </c>
      <c r="C4428">
        <f>IF('📋 MIỂNG TNC'!A404="","","Miểng")</f>
        <v/>
      </c>
      <c r="D4428">
        <f>IF('📋 MIỂNG TNC'!A404="","",'📋 MIỂNG TNC'!H404)</f>
        <v/>
      </c>
      <c r="E4428" s="37" t="e">
        <v>#VALUE!</v>
      </c>
      <c r="F4428" s="37">
        <f>IF('📋 MIỂNG TNC'!A404="","",'📋 MIỂNG TNC'!J404)</f>
        <v/>
      </c>
      <c r="G4428" s="37">
        <f>IF('📋 MIỂNG TNC'!A404="","",'📋 MIỂNG TNC'!K404)</f>
        <v/>
      </c>
      <c r="H4428">
        <f>IF('📋 MIỂNG TNC'!A404="","",'📋 MIỂNG TNC'!L404)</f>
        <v/>
      </c>
      <c r="I4428">
        <f>IF('📋 MIỂNG TNC'!A404="","",'📋 MIỂNG TNC'!M404)</f>
        <v/>
      </c>
      <c r="J4428">
        <f>IF('📋 MIỂNG TNC'!A404="","",'📋 MIỂNG TNC'!D404)</f>
        <v/>
      </c>
      <c r="L4428">
        <f>N(L4427)+IF(AND('🔎 TRA CỨU NHANH'!$C$2&lt;&gt;"",OR(ISNUMBER(SEARCH('🔎 TRA CỨU NHANH'!$C$2,$A4428)),ISNUMBER(SEARCH('🔎 TRA CỨU NHANH'!$C$2,$B4428)))),1,0)</f>
        <v/>
      </c>
      <c r="M4428">
        <f>IF(L4428&gt;N(L4427),L4428,"")</f>
        <v/>
      </c>
      <c r="N4428">
        <f>N(N4427)+IF(AND('💰 BÁO GIÁ'!$C$27&lt;&gt;"",OR(ISNUMBER(SEARCH('💰 BÁO GIÁ'!$C$27,$A4428)),ISNUMBER(SEARCH('💰 BÁO GIÁ'!$C$27,$B4428)))),1,0)</f>
        <v/>
      </c>
      <c r="O4428">
        <f>IF(N4428&gt;N(N4427),N4428,"")</f>
        <v/>
      </c>
    </row>
    <row r="4429">
      <c r="A4429">
        <f>IF('📋 MIỂNG TNC'!A405="","",'📋 MIỂNG TNC'!A405)</f>
        <v/>
      </c>
      <c r="B4429">
        <f>IF('📋 MIỂNG TNC'!A405="","",'📋 MIỂNG TNC'!P405)</f>
        <v/>
      </c>
      <c r="C4429">
        <f>IF('📋 MIỂNG TNC'!A405="","","Miểng")</f>
        <v/>
      </c>
      <c r="D4429">
        <f>IF('📋 MIỂNG TNC'!A405="","",'📋 MIỂNG TNC'!H405)</f>
        <v/>
      </c>
      <c r="E4429" s="37" t="e">
        <v>#VALUE!</v>
      </c>
      <c r="F4429" s="37">
        <f>IF('📋 MIỂNG TNC'!A405="","",'📋 MIỂNG TNC'!J405)</f>
        <v/>
      </c>
      <c r="G4429" s="37">
        <f>IF('📋 MIỂNG TNC'!A405="","",'📋 MIỂNG TNC'!K405)</f>
        <v/>
      </c>
      <c r="H4429">
        <f>IF('📋 MIỂNG TNC'!A405="","",'📋 MIỂNG TNC'!L405)</f>
        <v/>
      </c>
      <c r="I4429">
        <f>IF('📋 MIỂNG TNC'!A405="","",'📋 MIỂNG TNC'!M405)</f>
        <v/>
      </c>
      <c r="J4429">
        <f>IF('📋 MIỂNG TNC'!A405="","",'📋 MIỂNG TNC'!D405)</f>
        <v/>
      </c>
      <c r="L4429">
        <f>N(L4428)+IF(AND('🔎 TRA CỨU NHANH'!$C$2&lt;&gt;"",OR(ISNUMBER(SEARCH('🔎 TRA CỨU NHANH'!$C$2,$A4429)),ISNUMBER(SEARCH('🔎 TRA CỨU NHANH'!$C$2,$B4429)))),1,0)</f>
        <v/>
      </c>
      <c r="M4429">
        <f>IF(L4429&gt;N(L4428),L4429,"")</f>
        <v/>
      </c>
      <c r="N4429">
        <f>N(N4428)+IF(AND('💰 BÁO GIÁ'!$C$27&lt;&gt;"",OR(ISNUMBER(SEARCH('💰 BÁO GIÁ'!$C$27,$A4429)),ISNUMBER(SEARCH('💰 BÁO GIÁ'!$C$27,$B4429)))),1,0)</f>
        <v/>
      </c>
      <c r="O4429">
        <f>IF(N4429&gt;N(N4428),N4429,"")</f>
        <v/>
      </c>
    </row>
    <row r="4430">
      <c r="A4430">
        <f>IF('📋 MIỂNG TNC'!A406="","",'📋 MIỂNG TNC'!A406)</f>
        <v/>
      </c>
      <c r="B4430">
        <f>IF('📋 MIỂNG TNC'!A406="","",'📋 MIỂNG TNC'!P406)</f>
        <v/>
      </c>
      <c r="C4430">
        <f>IF('📋 MIỂNG TNC'!A406="","","Miểng")</f>
        <v/>
      </c>
      <c r="D4430">
        <f>IF('📋 MIỂNG TNC'!A406="","",'📋 MIỂNG TNC'!H406)</f>
        <v/>
      </c>
      <c r="E4430" s="37" t="e">
        <v>#VALUE!</v>
      </c>
      <c r="F4430" s="37">
        <f>IF('📋 MIỂNG TNC'!A406="","",'📋 MIỂNG TNC'!J406)</f>
        <v/>
      </c>
      <c r="G4430" s="37">
        <f>IF('📋 MIỂNG TNC'!A406="","",'📋 MIỂNG TNC'!K406)</f>
        <v/>
      </c>
      <c r="H4430">
        <f>IF('📋 MIỂNG TNC'!A406="","",'📋 MIỂNG TNC'!L406)</f>
        <v/>
      </c>
      <c r="I4430">
        <f>IF('📋 MIỂNG TNC'!A406="","",'📋 MIỂNG TNC'!M406)</f>
        <v/>
      </c>
      <c r="J4430">
        <f>IF('📋 MIỂNG TNC'!A406="","",'📋 MIỂNG TNC'!D406)</f>
        <v/>
      </c>
      <c r="L4430">
        <f>N(L4429)+IF(AND('🔎 TRA CỨU NHANH'!$C$2&lt;&gt;"",OR(ISNUMBER(SEARCH('🔎 TRA CỨU NHANH'!$C$2,$A4430)),ISNUMBER(SEARCH('🔎 TRA CỨU NHANH'!$C$2,$B4430)))),1,0)</f>
        <v/>
      </c>
      <c r="M4430">
        <f>IF(L4430&gt;N(L4429),L4430,"")</f>
        <v/>
      </c>
      <c r="N4430">
        <f>N(N4429)+IF(AND('💰 BÁO GIÁ'!$C$27&lt;&gt;"",OR(ISNUMBER(SEARCH('💰 BÁO GIÁ'!$C$27,$A4430)),ISNUMBER(SEARCH('💰 BÁO GIÁ'!$C$27,$B4430)))),1,0)</f>
        <v/>
      </c>
      <c r="O4430">
        <f>IF(N4430&gt;N(N4429),N4430,"")</f>
        <v/>
      </c>
    </row>
    <row r="4431">
      <c r="A4431">
        <f>IF('📋 MIỂNG TNC'!A407="","",'📋 MIỂNG TNC'!A407)</f>
        <v/>
      </c>
      <c r="B4431">
        <f>IF('📋 MIỂNG TNC'!A407="","",'📋 MIỂNG TNC'!P407)</f>
        <v/>
      </c>
      <c r="C4431">
        <f>IF('📋 MIỂNG TNC'!A407="","","Miểng")</f>
        <v/>
      </c>
      <c r="D4431">
        <f>IF('📋 MIỂNG TNC'!A407="","",'📋 MIỂNG TNC'!H407)</f>
        <v/>
      </c>
      <c r="E4431" t="e">
        <v>#VALUE!</v>
      </c>
      <c r="F4431">
        <f>IF('📋 MIỂNG TNC'!A407="","",'📋 MIỂNG TNC'!J407)</f>
        <v/>
      </c>
      <c r="G4431">
        <f>IF('📋 MIỂNG TNC'!A407="","",'📋 MIỂNG TNC'!K407)</f>
        <v/>
      </c>
      <c r="H4431">
        <f>IF('📋 MIỂNG TNC'!A407="","",'📋 MIỂNG TNC'!L407)</f>
        <v/>
      </c>
      <c r="I4431">
        <f>IF('📋 MIỂNG TNC'!A407="","",'📋 MIỂNG TNC'!M407)</f>
        <v/>
      </c>
      <c r="J4431">
        <f>IF('📋 MIỂNG TNC'!A407="","",'📋 MIỂNG TNC'!D407)</f>
        <v/>
      </c>
      <c r="L4431">
        <f>N(L4430)+IF(AND('🔎 TRA CỨU NHANH'!$C$2&lt;&gt;"",OR(ISNUMBER(SEARCH('🔎 TRA CỨU NHANH'!$C$2,$A4431)),ISNUMBER(SEARCH('🔎 TRA CỨU NHANH'!$C$2,$B4431)))),1,0)</f>
        <v/>
      </c>
      <c r="M4431">
        <f>IF(L4431&gt;N(L4430),L4431,"")</f>
        <v/>
      </c>
      <c r="N4431">
        <f>N(N4430)+IF(AND('💰 BÁO GIÁ'!$C$27&lt;&gt;"",OR(ISNUMBER(SEARCH('💰 BÁO GIÁ'!$C$27,$A4431)),ISNUMBER(SEARCH('💰 BÁO GIÁ'!$C$27,$B4431)))),1,0)</f>
        <v/>
      </c>
      <c r="O4431">
        <f>IF(N4431&gt;N(N4430),N4431,"")</f>
        <v/>
      </c>
    </row>
    <row r="4432">
      <c r="A4432">
        <f>IF('📋 MIỂNG TNC'!A408="","",'📋 MIỂNG TNC'!A408)</f>
        <v/>
      </c>
      <c r="B4432">
        <f>IF('📋 MIỂNG TNC'!A408="","",'📋 MIỂNG TNC'!P408)</f>
        <v/>
      </c>
      <c r="C4432">
        <f>IF('📋 MIỂNG TNC'!A408="","","Miểng")</f>
        <v/>
      </c>
      <c r="D4432">
        <f>IF('📋 MIỂNG TNC'!A408="","",'📋 MIỂNG TNC'!H408)</f>
        <v/>
      </c>
      <c r="E4432" s="37" t="e">
        <v>#VALUE!</v>
      </c>
      <c r="F4432" s="37">
        <f>IF('📋 MIỂNG TNC'!A408="","",'📋 MIỂNG TNC'!J408)</f>
        <v/>
      </c>
      <c r="G4432" s="37">
        <f>IF('📋 MIỂNG TNC'!A408="","",'📋 MIỂNG TNC'!K408)</f>
        <v/>
      </c>
      <c r="H4432">
        <f>IF('📋 MIỂNG TNC'!A408="","",'📋 MIỂNG TNC'!L408)</f>
        <v/>
      </c>
      <c r="I4432">
        <f>IF('📋 MIỂNG TNC'!A408="","",'📋 MIỂNG TNC'!M408)</f>
        <v/>
      </c>
      <c r="J4432">
        <f>IF('📋 MIỂNG TNC'!A408="","",'📋 MIỂNG TNC'!D408)</f>
        <v/>
      </c>
      <c r="L4432">
        <f>N(L4431)+IF(AND('🔎 TRA CỨU NHANH'!$C$2&lt;&gt;"",OR(ISNUMBER(SEARCH('🔎 TRA CỨU NHANH'!$C$2,$A4432)),ISNUMBER(SEARCH('🔎 TRA CỨU NHANH'!$C$2,$B4432)))),1,0)</f>
        <v/>
      </c>
      <c r="M4432">
        <f>IF(L4432&gt;N(L4431),L4432,"")</f>
        <v/>
      </c>
      <c r="N4432">
        <f>N(N4431)+IF(AND('💰 BÁO GIÁ'!$C$27&lt;&gt;"",OR(ISNUMBER(SEARCH('💰 BÁO GIÁ'!$C$27,$A4432)),ISNUMBER(SEARCH('💰 BÁO GIÁ'!$C$27,$B4432)))),1,0)</f>
        <v/>
      </c>
      <c r="O4432">
        <f>IF(N4432&gt;N(N4431),N4432,"")</f>
        <v/>
      </c>
    </row>
    <row r="4433">
      <c r="A4433">
        <f>IF('📋 MIỂNG TNC'!A409="","",'📋 MIỂNG TNC'!A409)</f>
        <v/>
      </c>
      <c r="B4433">
        <f>IF('📋 MIỂNG TNC'!A409="","",'📋 MIỂNG TNC'!P409)</f>
        <v/>
      </c>
      <c r="C4433">
        <f>IF('📋 MIỂNG TNC'!A409="","","Miểng")</f>
        <v/>
      </c>
      <c r="D4433">
        <f>IF('📋 MIỂNG TNC'!A409="","",'📋 MIỂNG TNC'!H409)</f>
        <v/>
      </c>
      <c r="E4433" s="37" t="e">
        <v>#VALUE!</v>
      </c>
      <c r="F4433" s="37">
        <f>IF('📋 MIỂNG TNC'!A409="","",'📋 MIỂNG TNC'!J409)</f>
        <v/>
      </c>
      <c r="G4433" s="37">
        <f>IF('📋 MIỂNG TNC'!A409="","",'📋 MIỂNG TNC'!K409)</f>
        <v/>
      </c>
      <c r="H4433">
        <f>IF('📋 MIỂNG TNC'!A409="","",'📋 MIỂNG TNC'!L409)</f>
        <v/>
      </c>
      <c r="I4433">
        <f>IF('📋 MIỂNG TNC'!A409="","",'📋 MIỂNG TNC'!M409)</f>
        <v/>
      </c>
      <c r="J4433">
        <f>IF('📋 MIỂNG TNC'!A409="","",'📋 MIỂNG TNC'!D409)</f>
        <v/>
      </c>
      <c r="L4433">
        <f>N(L4432)+IF(AND('🔎 TRA CỨU NHANH'!$C$2&lt;&gt;"",OR(ISNUMBER(SEARCH('🔎 TRA CỨU NHANH'!$C$2,$A4433)),ISNUMBER(SEARCH('🔎 TRA CỨU NHANH'!$C$2,$B4433)))),1,0)</f>
        <v/>
      </c>
      <c r="M4433">
        <f>IF(L4433&gt;N(L4432),L4433,"")</f>
        <v/>
      </c>
      <c r="N4433">
        <f>N(N4432)+IF(AND('💰 BÁO GIÁ'!$C$27&lt;&gt;"",OR(ISNUMBER(SEARCH('💰 BÁO GIÁ'!$C$27,$A4433)),ISNUMBER(SEARCH('💰 BÁO GIÁ'!$C$27,$B4433)))),1,0)</f>
        <v/>
      </c>
      <c r="O4433">
        <f>IF(N4433&gt;N(N4432),N4433,"")</f>
        <v/>
      </c>
    </row>
    <row r="4434">
      <c r="A4434">
        <f>IF('📋 MIỂNG TNC'!A410="","",'📋 MIỂNG TNC'!A410)</f>
        <v/>
      </c>
      <c r="B4434">
        <f>IF('📋 MIỂNG TNC'!A410="","",'📋 MIỂNG TNC'!P410)</f>
        <v/>
      </c>
      <c r="C4434">
        <f>IF('📋 MIỂNG TNC'!A410="","","Miểng")</f>
        <v/>
      </c>
      <c r="D4434">
        <f>IF('📋 MIỂNG TNC'!A410="","",'📋 MIỂNG TNC'!H410)</f>
        <v/>
      </c>
      <c r="E4434" s="37" t="e">
        <v>#VALUE!</v>
      </c>
      <c r="F4434" s="37">
        <f>IF('📋 MIỂNG TNC'!A410="","",'📋 MIỂNG TNC'!J410)</f>
        <v/>
      </c>
      <c r="G4434" s="37">
        <f>IF('📋 MIỂNG TNC'!A410="","",'📋 MIỂNG TNC'!K410)</f>
        <v/>
      </c>
      <c r="H4434" s="37">
        <f>IF('📋 MIỂNG TNC'!A410="","",'📋 MIỂNG TNC'!L410)</f>
        <v/>
      </c>
      <c r="I4434">
        <f>IF('📋 MIỂNG TNC'!A410="","",'📋 MIỂNG TNC'!M410)</f>
        <v/>
      </c>
      <c r="J4434">
        <f>IF('📋 MIỂNG TNC'!A410="","",'📋 MIỂNG TNC'!D410)</f>
        <v/>
      </c>
      <c r="L4434">
        <f>N(L4433)+IF(AND('🔎 TRA CỨU NHANH'!$C$2&lt;&gt;"",OR(ISNUMBER(SEARCH('🔎 TRA CỨU NHANH'!$C$2,$A4434)),ISNUMBER(SEARCH('🔎 TRA CỨU NHANH'!$C$2,$B4434)))),1,0)</f>
        <v/>
      </c>
      <c r="M4434">
        <f>IF(L4434&gt;N(L4433),L4434,"")</f>
        <v/>
      </c>
      <c r="N4434">
        <f>N(N4433)+IF(AND('💰 BÁO GIÁ'!$C$27&lt;&gt;"",OR(ISNUMBER(SEARCH('💰 BÁO GIÁ'!$C$27,$A4434)),ISNUMBER(SEARCH('💰 BÁO GIÁ'!$C$27,$B4434)))),1,0)</f>
        <v/>
      </c>
      <c r="O4434">
        <f>IF(N4434&gt;N(N4433),N4434,"")</f>
        <v/>
      </c>
    </row>
    <row r="4435">
      <c r="A4435">
        <f>IF('📋 MIỂNG TNC'!A411="","",'📋 MIỂNG TNC'!A411)</f>
        <v/>
      </c>
      <c r="B4435">
        <f>IF('📋 MIỂNG TNC'!A411="","",'📋 MIỂNG TNC'!P411)</f>
        <v/>
      </c>
      <c r="C4435">
        <f>IF('📋 MIỂNG TNC'!A411="","","Miểng")</f>
        <v/>
      </c>
      <c r="D4435">
        <f>IF('📋 MIỂNG TNC'!A411="","",'📋 MIỂNG TNC'!H411)</f>
        <v/>
      </c>
      <c r="E4435" t="e">
        <v>#VALUE!</v>
      </c>
      <c r="F4435" s="37">
        <f>IF('📋 MIỂNG TNC'!A411="","",'📋 MIỂNG TNC'!J411)</f>
        <v/>
      </c>
      <c r="G4435" s="37">
        <f>IF('📋 MIỂNG TNC'!A411="","",'📋 MIỂNG TNC'!K411)</f>
        <v/>
      </c>
      <c r="H4435" s="37">
        <f>IF('📋 MIỂNG TNC'!A411="","",'📋 MIỂNG TNC'!L411)</f>
        <v/>
      </c>
      <c r="I4435">
        <f>IF('📋 MIỂNG TNC'!A411="","",'📋 MIỂNG TNC'!M411)</f>
        <v/>
      </c>
      <c r="J4435">
        <f>IF('📋 MIỂNG TNC'!A411="","",'📋 MIỂNG TNC'!D411)</f>
        <v/>
      </c>
      <c r="L4435">
        <f>N(L4434)+IF(AND('🔎 TRA CỨU NHANH'!$C$2&lt;&gt;"",OR(ISNUMBER(SEARCH('🔎 TRA CỨU NHANH'!$C$2,$A4435)),ISNUMBER(SEARCH('🔎 TRA CỨU NHANH'!$C$2,$B4435)))),1,0)</f>
        <v/>
      </c>
      <c r="M4435">
        <f>IF(L4435&gt;N(L4434),L4435,"")</f>
        <v/>
      </c>
      <c r="N4435">
        <f>N(N4434)+IF(AND('💰 BÁO GIÁ'!$C$27&lt;&gt;"",OR(ISNUMBER(SEARCH('💰 BÁO GIÁ'!$C$27,$A4435)),ISNUMBER(SEARCH('💰 BÁO GIÁ'!$C$27,$B4435)))),1,0)</f>
        <v/>
      </c>
      <c r="O4435">
        <f>IF(N4435&gt;N(N4434),N4435,"")</f>
        <v/>
      </c>
    </row>
    <row r="4436">
      <c r="A4436">
        <f>IF('📋 MIỂNG TNC'!A412="","",'📋 MIỂNG TNC'!A412)</f>
        <v/>
      </c>
      <c r="B4436">
        <f>IF('📋 MIỂNG TNC'!A412="","",'📋 MIỂNG TNC'!P412)</f>
        <v/>
      </c>
      <c r="C4436">
        <f>IF('📋 MIỂNG TNC'!A412="","","Miểng")</f>
        <v/>
      </c>
      <c r="D4436">
        <f>IF('📋 MIỂNG TNC'!A412="","",'📋 MIỂNG TNC'!H412)</f>
        <v/>
      </c>
      <c r="E4436" s="37" t="e">
        <v>#VALUE!</v>
      </c>
      <c r="F4436" s="37">
        <f>IF('📋 MIỂNG TNC'!A412="","",'📋 MIỂNG TNC'!J412)</f>
        <v/>
      </c>
      <c r="G4436" s="37">
        <f>IF('📋 MIỂNG TNC'!A412="","",'📋 MIỂNG TNC'!K412)</f>
        <v/>
      </c>
      <c r="H4436" s="37">
        <f>IF('📋 MIỂNG TNC'!A412="","",'📋 MIỂNG TNC'!L412)</f>
        <v/>
      </c>
      <c r="I4436">
        <f>IF('📋 MIỂNG TNC'!A412="","",'📋 MIỂNG TNC'!M412)</f>
        <v/>
      </c>
      <c r="J4436">
        <f>IF('📋 MIỂNG TNC'!A412="","",'📋 MIỂNG TNC'!D412)</f>
        <v/>
      </c>
      <c r="L4436">
        <f>N(L4435)+IF(AND('🔎 TRA CỨU NHANH'!$C$2&lt;&gt;"",OR(ISNUMBER(SEARCH('🔎 TRA CỨU NHANH'!$C$2,$A4436)),ISNUMBER(SEARCH('🔎 TRA CỨU NHANH'!$C$2,$B4436)))),1,0)</f>
        <v/>
      </c>
      <c r="M4436">
        <f>IF(L4436&gt;N(L4435),L4436,"")</f>
        <v/>
      </c>
      <c r="N4436">
        <f>N(N4435)+IF(AND('💰 BÁO GIÁ'!$C$27&lt;&gt;"",OR(ISNUMBER(SEARCH('💰 BÁO GIÁ'!$C$27,$A4436)),ISNUMBER(SEARCH('💰 BÁO GIÁ'!$C$27,$B4436)))),1,0)</f>
        <v/>
      </c>
      <c r="O4436">
        <f>IF(N4436&gt;N(N4435),N4436,"")</f>
        <v/>
      </c>
    </row>
    <row r="4437">
      <c r="A4437">
        <f>IF('📋 MIỂNG TNC'!A413="","",'📋 MIỂNG TNC'!A413)</f>
        <v/>
      </c>
      <c r="B4437">
        <f>IF('📋 MIỂNG TNC'!A413="","",'📋 MIỂNG TNC'!P413)</f>
        <v/>
      </c>
      <c r="C4437">
        <f>IF('📋 MIỂNG TNC'!A413="","","Miểng")</f>
        <v/>
      </c>
      <c r="D4437">
        <f>IF('📋 MIỂNG TNC'!A413="","",'📋 MIỂNG TNC'!H413)</f>
        <v/>
      </c>
      <c r="E4437" t="e">
        <v>#VALUE!</v>
      </c>
      <c r="F4437">
        <f>IF('📋 MIỂNG TNC'!A413="","",'📋 MIỂNG TNC'!J413)</f>
        <v/>
      </c>
      <c r="G4437">
        <f>IF('📋 MIỂNG TNC'!A413="","",'📋 MIỂNG TNC'!K413)</f>
        <v/>
      </c>
      <c r="H4437">
        <f>IF('📋 MIỂNG TNC'!A413="","",'📋 MIỂNG TNC'!L413)</f>
        <v/>
      </c>
      <c r="I4437">
        <f>IF('📋 MIỂNG TNC'!A413="","",'📋 MIỂNG TNC'!M413)</f>
        <v/>
      </c>
      <c r="J4437">
        <f>IF('📋 MIỂNG TNC'!A413="","",'📋 MIỂNG TNC'!D413)</f>
        <v/>
      </c>
      <c r="L4437">
        <f>N(L4436)+IF(AND('🔎 TRA CỨU NHANH'!$C$2&lt;&gt;"",OR(ISNUMBER(SEARCH('🔎 TRA CỨU NHANH'!$C$2,$A4437)),ISNUMBER(SEARCH('🔎 TRA CỨU NHANH'!$C$2,$B4437)))),1,0)</f>
        <v/>
      </c>
      <c r="M4437">
        <f>IF(L4437&gt;N(L4436),L4437,"")</f>
        <v/>
      </c>
      <c r="N4437">
        <f>N(N4436)+IF(AND('💰 BÁO GIÁ'!$C$27&lt;&gt;"",OR(ISNUMBER(SEARCH('💰 BÁO GIÁ'!$C$27,$A4437)),ISNUMBER(SEARCH('💰 BÁO GIÁ'!$C$27,$B4437)))),1,0)</f>
        <v/>
      </c>
      <c r="O4437">
        <f>IF(N4437&gt;N(N4436),N4437,"")</f>
        <v/>
      </c>
    </row>
    <row r="4438">
      <c r="A4438">
        <f>IF('📋 MIỂNG TNC'!A414="","",'📋 MIỂNG TNC'!A414)</f>
        <v/>
      </c>
      <c r="B4438">
        <f>IF('📋 MIỂNG TNC'!A414="","",'📋 MIỂNG TNC'!P414)</f>
        <v/>
      </c>
      <c r="C4438">
        <f>IF('📋 MIỂNG TNC'!A414="","","Miểng")</f>
        <v/>
      </c>
      <c r="D4438">
        <f>IF('📋 MIỂNG TNC'!A414="","",'📋 MIỂNG TNC'!H414)</f>
        <v/>
      </c>
      <c r="E4438" s="37" t="e">
        <v>#VALUE!</v>
      </c>
      <c r="F4438" s="37">
        <f>IF('📋 MIỂNG TNC'!A414="","",'📋 MIỂNG TNC'!J414)</f>
        <v/>
      </c>
      <c r="G4438" s="37">
        <f>IF('📋 MIỂNG TNC'!A414="","",'📋 MIỂNG TNC'!K414)</f>
        <v/>
      </c>
      <c r="H4438">
        <f>IF('📋 MIỂNG TNC'!A414="","",'📋 MIỂNG TNC'!L414)</f>
        <v/>
      </c>
      <c r="I4438">
        <f>IF('📋 MIỂNG TNC'!A414="","",'📋 MIỂNG TNC'!M414)</f>
        <v/>
      </c>
      <c r="J4438">
        <f>IF('📋 MIỂNG TNC'!A414="","",'📋 MIỂNG TNC'!D414)</f>
        <v/>
      </c>
      <c r="L4438">
        <f>N(L4437)+IF(AND('🔎 TRA CỨU NHANH'!$C$2&lt;&gt;"",OR(ISNUMBER(SEARCH('🔎 TRA CỨU NHANH'!$C$2,$A4438)),ISNUMBER(SEARCH('🔎 TRA CỨU NHANH'!$C$2,$B4438)))),1,0)</f>
        <v/>
      </c>
      <c r="M4438">
        <f>IF(L4438&gt;N(L4437),L4438,"")</f>
        <v/>
      </c>
      <c r="N4438">
        <f>N(N4437)+IF(AND('💰 BÁO GIÁ'!$C$27&lt;&gt;"",OR(ISNUMBER(SEARCH('💰 BÁO GIÁ'!$C$27,$A4438)),ISNUMBER(SEARCH('💰 BÁO GIÁ'!$C$27,$B4438)))),1,0)</f>
        <v/>
      </c>
      <c r="O4438">
        <f>IF(N4438&gt;N(N4437),N4438,"")</f>
        <v/>
      </c>
    </row>
    <row r="4439">
      <c r="A4439">
        <f>IF('📋 MIỂNG TNC'!A415="","",'📋 MIỂNG TNC'!A415)</f>
        <v/>
      </c>
      <c r="B4439">
        <f>IF('📋 MIỂNG TNC'!A415="","",'📋 MIỂNG TNC'!P415)</f>
        <v/>
      </c>
      <c r="C4439">
        <f>IF('📋 MIỂNG TNC'!A415="","","Miểng")</f>
        <v/>
      </c>
      <c r="D4439">
        <f>IF('📋 MIỂNG TNC'!A415="","",'📋 MIỂNG TNC'!H415)</f>
        <v/>
      </c>
      <c r="E4439" s="37" t="e">
        <v>#VALUE!</v>
      </c>
      <c r="F4439" s="37">
        <f>IF('📋 MIỂNG TNC'!A415="","",'📋 MIỂNG TNC'!J415)</f>
        <v/>
      </c>
      <c r="G4439" s="37">
        <f>IF('📋 MIỂNG TNC'!A415="","",'📋 MIỂNG TNC'!K415)</f>
        <v/>
      </c>
      <c r="H4439">
        <f>IF('📋 MIỂNG TNC'!A415="","",'📋 MIỂNG TNC'!L415)</f>
        <v/>
      </c>
      <c r="I4439">
        <f>IF('📋 MIỂNG TNC'!A415="","",'📋 MIỂNG TNC'!M415)</f>
        <v/>
      </c>
      <c r="J4439">
        <f>IF('📋 MIỂNG TNC'!A415="","",'📋 MIỂNG TNC'!D415)</f>
        <v/>
      </c>
      <c r="L4439">
        <f>N(L4438)+IF(AND('🔎 TRA CỨU NHANH'!$C$2&lt;&gt;"",OR(ISNUMBER(SEARCH('🔎 TRA CỨU NHANH'!$C$2,$A4439)),ISNUMBER(SEARCH('🔎 TRA CỨU NHANH'!$C$2,$B4439)))),1,0)</f>
        <v/>
      </c>
      <c r="M4439">
        <f>IF(L4439&gt;N(L4438),L4439,"")</f>
        <v/>
      </c>
      <c r="N4439">
        <f>N(N4438)+IF(AND('💰 BÁO GIÁ'!$C$27&lt;&gt;"",OR(ISNUMBER(SEARCH('💰 BÁO GIÁ'!$C$27,$A4439)),ISNUMBER(SEARCH('💰 BÁO GIÁ'!$C$27,$B4439)))),1,0)</f>
        <v/>
      </c>
      <c r="O4439">
        <f>IF(N4439&gt;N(N4438),N4439,"")</f>
        <v/>
      </c>
    </row>
    <row r="4440">
      <c r="A4440">
        <f>IF('📋 MIỂNG TNC'!A416="","",'📋 MIỂNG TNC'!A416)</f>
        <v/>
      </c>
      <c r="B4440">
        <f>IF('📋 MIỂNG TNC'!A416="","",'📋 MIỂNG TNC'!P416)</f>
        <v/>
      </c>
      <c r="C4440">
        <f>IF('📋 MIỂNG TNC'!A416="","","Miểng")</f>
        <v/>
      </c>
      <c r="D4440">
        <f>IF('📋 MIỂNG TNC'!A416="","",'📋 MIỂNG TNC'!H416)</f>
        <v/>
      </c>
      <c r="E4440" s="37" t="e">
        <v>#VALUE!</v>
      </c>
      <c r="F4440" s="37">
        <f>IF('📋 MIỂNG TNC'!A416="","",'📋 MIỂNG TNC'!J416)</f>
        <v/>
      </c>
      <c r="G4440" s="37">
        <f>IF('📋 MIỂNG TNC'!A416="","",'📋 MIỂNG TNC'!K416)</f>
        <v/>
      </c>
      <c r="H4440">
        <f>IF('📋 MIỂNG TNC'!A416="","",'📋 MIỂNG TNC'!L416)</f>
        <v/>
      </c>
      <c r="I4440">
        <f>IF('📋 MIỂNG TNC'!A416="","",'📋 MIỂNG TNC'!M416)</f>
        <v/>
      </c>
      <c r="J4440">
        <f>IF('📋 MIỂNG TNC'!A416="","",'📋 MIỂNG TNC'!D416)</f>
        <v/>
      </c>
      <c r="L4440">
        <f>N(L4439)+IF(AND('🔎 TRA CỨU NHANH'!$C$2&lt;&gt;"",OR(ISNUMBER(SEARCH('🔎 TRA CỨU NHANH'!$C$2,$A4440)),ISNUMBER(SEARCH('🔎 TRA CỨU NHANH'!$C$2,$B4440)))),1,0)</f>
        <v/>
      </c>
      <c r="M4440">
        <f>IF(L4440&gt;N(L4439),L4440,"")</f>
        <v/>
      </c>
      <c r="N4440">
        <f>N(N4439)+IF(AND('💰 BÁO GIÁ'!$C$27&lt;&gt;"",OR(ISNUMBER(SEARCH('💰 BÁO GIÁ'!$C$27,$A4440)),ISNUMBER(SEARCH('💰 BÁO GIÁ'!$C$27,$B4440)))),1,0)</f>
        <v/>
      </c>
      <c r="O4440">
        <f>IF(N4440&gt;N(N4439),N4440,"")</f>
        <v/>
      </c>
    </row>
    <row r="4441">
      <c r="A4441">
        <f>IF('📋 MIỂNG TNC'!A417="","",'📋 MIỂNG TNC'!A417)</f>
        <v/>
      </c>
      <c r="B4441">
        <f>IF('📋 MIỂNG TNC'!A417="","",'📋 MIỂNG TNC'!P417)</f>
        <v/>
      </c>
      <c r="C4441">
        <f>IF('📋 MIỂNG TNC'!A417="","","Miểng")</f>
        <v/>
      </c>
      <c r="D4441">
        <f>IF('📋 MIỂNG TNC'!A417="","",'📋 MIỂNG TNC'!H417)</f>
        <v/>
      </c>
      <c r="E4441" s="37" t="e">
        <v>#VALUE!</v>
      </c>
      <c r="F4441" s="37">
        <f>IF('📋 MIỂNG TNC'!A417="","",'📋 MIỂNG TNC'!J417)</f>
        <v/>
      </c>
      <c r="G4441" s="37">
        <f>IF('📋 MIỂNG TNC'!A417="","",'📋 MIỂNG TNC'!K417)</f>
        <v/>
      </c>
      <c r="H4441">
        <f>IF('📋 MIỂNG TNC'!A417="","",'📋 MIỂNG TNC'!L417)</f>
        <v/>
      </c>
      <c r="I4441">
        <f>IF('📋 MIỂNG TNC'!A417="","",'📋 MIỂNG TNC'!M417)</f>
        <v/>
      </c>
      <c r="J4441">
        <f>IF('📋 MIỂNG TNC'!A417="","",'📋 MIỂNG TNC'!D417)</f>
        <v/>
      </c>
      <c r="L4441">
        <f>N(L4440)+IF(AND('🔎 TRA CỨU NHANH'!$C$2&lt;&gt;"",OR(ISNUMBER(SEARCH('🔎 TRA CỨU NHANH'!$C$2,$A4441)),ISNUMBER(SEARCH('🔎 TRA CỨU NHANH'!$C$2,$B4441)))),1,0)</f>
        <v/>
      </c>
      <c r="M4441">
        <f>IF(L4441&gt;N(L4440),L4441,"")</f>
        <v/>
      </c>
      <c r="N4441">
        <f>N(N4440)+IF(AND('💰 BÁO GIÁ'!$C$27&lt;&gt;"",OR(ISNUMBER(SEARCH('💰 BÁO GIÁ'!$C$27,$A4441)),ISNUMBER(SEARCH('💰 BÁO GIÁ'!$C$27,$B4441)))),1,0)</f>
        <v/>
      </c>
      <c r="O4441">
        <f>IF(N4441&gt;N(N4440),N4441,"")</f>
        <v/>
      </c>
    </row>
    <row r="4442">
      <c r="A4442">
        <f>IF('📋 MIỂNG TNC'!A418="","",'📋 MIỂNG TNC'!A418)</f>
        <v/>
      </c>
      <c r="B4442">
        <f>IF('📋 MIỂNG TNC'!A418="","",'📋 MIỂNG TNC'!P418)</f>
        <v/>
      </c>
      <c r="C4442">
        <f>IF('📋 MIỂNG TNC'!A418="","","Miểng")</f>
        <v/>
      </c>
      <c r="D4442">
        <f>IF('📋 MIỂNG TNC'!A418="","",'📋 MIỂNG TNC'!H418)</f>
        <v/>
      </c>
      <c r="E4442" t="e">
        <v>#VALUE!</v>
      </c>
      <c r="F4442" s="37">
        <f>IF('📋 MIỂNG TNC'!A418="","",'📋 MIỂNG TNC'!J418)</f>
        <v/>
      </c>
      <c r="G4442" s="37">
        <f>IF('📋 MIỂNG TNC'!A418="","",'📋 MIỂNG TNC'!K418)</f>
        <v/>
      </c>
      <c r="H4442" s="37">
        <f>IF('📋 MIỂNG TNC'!A418="","",'📋 MIỂNG TNC'!L418)</f>
        <v/>
      </c>
      <c r="I4442">
        <f>IF('📋 MIỂNG TNC'!A418="","",'📋 MIỂNG TNC'!M418)</f>
        <v/>
      </c>
      <c r="J4442">
        <f>IF('📋 MIỂNG TNC'!A418="","",'📋 MIỂNG TNC'!D418)</f>
        <v/>
      </c>
      <c r="L4442">
        <f>N(L4441)+IF(AND('🔎 TRA CỨU NHANH'!$C$2&lt;&gt;"",OR(ISNUMBER(SEARCH('🔎 TRA CỨU NHANH'!$C$2,$A4442)),ISNUMBER(SEARCH('🔎 TRA CỨU NHANH'!$C$2,$B4442)))),1,0)</f>
        <v/>
      </c>
      <c r="M4442">
        <f>IF(L4442&gt;N(L4441),L4442,"")</f>
        <v/>
      </c>
      <c r="N4442">
        <f>N(N4441)+IF(AND('💰 BÁO GIÁ'!$C$27&lt;&gt;"",OR(ISNUMBER(SEARCH('💰 BÁO GIÁ'!$C$27,$A4442)),ISNUMBER(SEARCH('💰 BÁO GIÁ'!$C$27,$B4442)))),1,0)</f>
        <v/>
      </c>
      <c r="O4442">
        <f>IF(N4442&gt;N(N4441),N4442,"")</f>
        <v/>
      </c>
    </row>
    <row r="4443">
      <c r="A4443">
        <f>IF('📋 MIỂNG TNC'!A419="","",'📋 MIỂNG TNC'!A419)</f>
        <v/>
      </c>
      <c r="B4443">
        <f>IF('📋 MIỂNG TNC'!A419="","",'📋 MIỂNG TNC'!P419)</f>
        <v/>
      </c>
      <c r="C4443">
        <f>IF('📋 MIỂNG TNC'!A419="","","Miểng")</f>
        <v/>
      </c>
      <c r="D4443">
        <f>IF('📋 MIỂNG TNC'!A419="","",'📋 MIỂNG TNC'!H419)</f>
        <v/>
      </c>
      <c r="E4443" s="37" t="e">
        <v>#VALUE!</v>
      </c>
      <c r="F4443" s="37">
        <f>IF('📋 MIỂNG TNC'!A419="","",'📋 MIỂNG TNC'!J419)</f>
        <v/>
      </c>
      <c r="G4443" s="37">
        <f>IF('📋 MIỂNG TNC'!A419="","",'📋 MIỂNG TNC'!K419)</f>
        <v/>
      </c>
      <c r="H4443">
        <f>IF('📋 MIỂNG TNC'!A419="","",'📋 MIỂNG TNC'!L419)</f>
        <v/>
      </c>
      <c r="I4443">
        <f>IF('📋 MIỂNG TNC'!A419="","",'📋 MIỂNG TNC'!M419)</f>
        <v/>
      </c>
      <c r="J4443">
        <f>IF('📋 MIỂNG TNC'!A419="","",'📋 MIỂNG TNC'!D419)</f>
        <v/>
      </c>
      <c r="L4443">
        <f>N(L4442)+IF(AND('🔎 TRA CỨU NHANH'!$C$2&lt;&gt;"",OR(ISNUMBER(SEARCH('🔎 TRA CỨU NHANH'!$C$2,$A4443)),ISNUMBER(SEARCH('🔎 TRA CỨU NHANH'!$C$2,$B4443)))),1,0)</f>
        <v/>
      </c>
      <c r="M4443">
        <f>IF(L4443&gt;N(L4442),L4443,"")</f>
        <v/>
      </c>
      <c r="N4443">
        <f>N(N4442)+IF(AND('💰 BÁO GIÁ'!$C$27&lt;&gt;"",OR(ISNUMBER(SEARCH('💰 BÁO GIÁ'!$C$27,$A4443)),ISNUMBER(SEARCH('💰 BÁO GIÁ'!$C$27,$B4443)))),1,0)</f>
        <v/>
      </c>
      <c r="O4443">
        <f>IF(N4443&gt;N(N4442),N4443,"")</f>
        <v/>
      </c>
    </row>
    <row r="4444">
      <c r="A4444">
        <f>IF('📋 MIỂNG TNC'!A420="","",'📋 MIỂNG TNC'!A420)</f>
        <v/>
      </c>
      <c r="B4444">
        <f>IF('📋 MIỂNG TNC'!A420="","",'📋 MIỂNG TNC'!P420)</f>
        <v/>
      </c>
      <c r="C4444">
        <f>IF('📋 MIỂNG TNC'!A420="","","Miểng")</f>
        <v/>
      </c>
      <c r="D4444">
        <f>IF('📋 MIỂNG TNC'!A420="","",'📋 MIỂNG TNC'!H420)</f>
        <v/>
      </c>
      <c r="E4444" s="37" t="e">
        <v>#VALUE!</v>
      </c>
      <c r="F4444" s="37">
        <f>IF('📋 MIỂNG TNC'!A420="","",'📋 MIỂNG TNC'!J420)</f>
        <v/>
      </c>
      <c r="G4444" s="37">
        <f>IF('📋 MIỂNG TNC'!A420="","",'📋 MIỂNG TNC'!K420)</f>
        <v/>
      </c>
      <c r="H4444">
        <f>IF('📋 MIỂNG TNC'!A420="","",'📋 MIỂNG TNC'!L420)</f>
        <v/>
      </c>
      <c r="I4444">
        <f>IF('📋 MIỂNG TNC'!A420="","",'📋 MIỂNG TNC'!M420)</f>
        <v/>
      </c>
      <c r="J4444">
        <f>IF('📋 MIỂNG TNC'!A420="","",'📋 MIỂNG TNC'!D420)</f>
        <v/>
      </c>
      <c r="L4444">
        <f>N(L4443)+IF(AND('🔎 TRA CỨU NHANH'!$C$2&lt;&gt;"",OR(ISNUMBER(SEARCH('🔎 TRA CỨU NHANH'!$C$2,$A4444)),ISNUMBER(SEARCH('🔎 TRA CỨU NHANH'!$C$2,$B4444)))),1,0)</f>
        <v/>
      </c>
      <c r="M4444">
        <f>IF(L4444&gt;N(L4443),L4444,"")</f>
        <v/>
      </c>
      <c r="N4444">
        <f>N(N4443)+IF(AND('💰 BÁO GIÁ'!$C$27&lt;&gt;"",OR(ISNUMBER(SEARCH('💰 BÁO GIÁ'!$C$27,$A4444)),ISNUMBER(SEARCH('💰 BÁO GIÁ'!$C$27,$B4444)))),1,0)</f>
        <v/>
      </c>
      <c r="O4444">
        <f>IF(N4444&gt;N(N4443),N4444,"")</f>
        <v/>
      </c>
    </row>
    <row r="4445">
      <c r="A4445">
        <f>IF('📋 MIỂNG TNC'!A421="","",'📋 MIỂNG TNC'!A421)</f>
        <v/>
      </c>
      <c r="B4445">
        <f>IF('📋 MIỂNG TNC'!A421="","",'📋 MIỂNG TNC'!P421)</f>
        <v/>
      </c>
      <c r="C4445">
        <f>IF('📋 MIỂNG TNC'!A421="","","Miểng")</f>
        <v/>
      </c>
      <c r="D4445">
        <f>IF('📋 MIỂNG TNC'!A421="","",'📋 MIỂNG TNC'!H421)</f>
        <v/>
      </c>
      <c r="E4445" s="37" t="e">
        <v>#VALUE!</v>
      </c>
      <c r="F4445" s="37">
        <f>IF('📋 MIỂNG TNC'!A421="","",'📋 MIỂNG TNC'!J421)</f>
        <v/>
      </c>
      <c r="G4445" s="37">
        <f>IF('📋 MIỂNG TNC'!A421="","",'📋 MIỂNG TNC'!K421)</f>
        <v/>
      </c>
      <c r="H4445">
        <f>IF('📋 MIỂNG TNC'!A421="","",'📋 MIỂNG TNC'!L421)</f>
        <v/>
      </c>
      <c r="I4445">
        <f>IF('📋 MIỂNG TNC'!A421="","",'📋 MIỂNG TNC'!M421)</f>
        <v/>
      </c>
      <c r="J4445">
        <f>IF('📋 MIỂNG TNC'!A421="","",'📋 MIỂNG TNC'!D421)</f>
        <v/>
      </c>
      <c r="L4445">
        <f>N(L4444)+IF(AND('🔎 TRA CỨU NHANH'!$C$2&lt;&gt;"",OR(ISNUMBER(SEARCH('🔎 TRA CỨU NHANH'!$C$2,$A4445)),ISNUMBER(SEARCH('🔎 TRA CỨU NHANH'!$C$2,$B4445)))),1,0)</f>
        <v/>
      </c>
      <c r="M4445">
        <f>IF(L4445&gt;N(L4444),L4445,"")</f>
        <v/>
      </c>
      <c r="N4445">
        <f>N(N4444)+IF(AND('💰 BÁO GIÁ'!$C$27&lt;&gt;"",OR(ISNUMBER(SEARCH('💰 BÁO GIÁ'!$C$27,$A4445)),ISNUMBER(SEARCH('💰 BÁO GIÁ'!$C$27,$B4445)))),1,0)</f>
        <v/>
      </c>
      <c r="O4445">
        <f>IF(N4445&gt;N(N4444),N4445,"")</f>
        <v/>
      </c>
    </row>
    <row r="4446">
      <c r="A4446">
        <f>IF('📋 MIỂNG TNC'!A422="","",'📋 MIỂNG TNC'!A422)</f>
        <v/>
      </c>
      <c r="B4446">
        <f>IF('📋 MIỂNG TNC'!A422="","",'📋 MIỂNG TNC'!P422)</f>
        <v/>
      </c>
      <c r="C4446">
        <f>IF('📋 MIỂNG TNC'!A422="","","Miểng")</f>
        <v/>
      </c>
      <c r="D4446">
        <f>IF('📋 MIỂNG TNC'!A422="","",'📋 MIỂNG TNC'!H422)</f>
        <v/>
      </c>
      <c r="E4446" s="37" t="e">
        <v>#VALUE!</v>
      </c>
      <c r="F4446" s="37">
        <f>IF('📋 MIỂNG TNC'!A422="","",'📋 MIỂNG TNC'!J422)</f>
        <v/>
      </c>
      <c r="G4446" s="37">
        <f>IF('📋 MIỂNG TNC'!A422="","",'📋 MIỂNG TNC'!K422)</f>
        <v/>
      </c>
      <c r="H4446">
        <f>IF('📋 MIỂNG TNC'!A422="","",'📋 MIỂNG TNC'!L422)</f>
        <v/>
      </c>
      <c r="I4446">
        <f>IF('📋 MIỂNG TNC'!A422="","",'📋 MIỂNG TNC'!M422)</f>
        <v/>
      </c>
      <c r="J4446">
        <f>IF('📋 MIỂNG TNC'!A422="","",'📋 MIỂNG TNC'!D422)</f>
        <v/>
      </c>
      <c r="L4446">
        <f>N(L4445)+IF(AND('🔎 TRA CỨU NHANH'!$C$2&lt;&gt;"",OR(ISNUMBER(SEARCH('🔎 TRA CỨU NHANH'!$C$2,$A4446)),ISNUMBER(SEARCH('🔎 TRA CỨU NHANH'!$C$2,$B4446)))),1,0)</f>
        <v/>
      </c>
      <c r="M4446">
        <f>IF(L4446&gt;N(L4445),L4446,"")</f>
        <v/>
      </c>
      <c r="N4446">
        <f>N(N4445)+IF(AND('💰 BÁO GIÁ'!$C$27&lt;&gt;"",OR(ISNUMBER(SEARCH('💰 BÁO GIÁ'!$C$27,$A4446)),ISNUMBER(SEARCH('💰 BÁO GIÁ'!$C$27,$B4446)))),1,0)</f>
        <v/>
      </c>
      <c r="O4446">
        <f>IF(N4446&gt;N(N4445),N4446,"")</f>
        <v/>
      </c>
    </row>
    <row r="4447">
      <c r="A4447">
        <f>IF('📋 MIỂNG TNC'!A423="","",'📋 MIỂNG TNC'!A423)</f>
        <v/>
      </c>
      <c r="B4447">
        <f>IF('📋 MIỂNG TNC'!A423="","",'📋 MIỂNG TNC'!P423)</f>
        <v/>
      </c>
      <c r="C4447">
        <f>IF('📋 MIỂNG TNC'!A423="","","Miểng")</f>
        <v/>
      </c>
      <c r="D4447">
        <f>IF('📋 MIỂNG TNC'!A423="","",'📋 MIỂNG TNC'!H423)</f>
        <v/>
      </c>
      <c r="E4447" s="37" t="e">
        <v>#VALUE!</v>
      </c>
      <c r="F4447" s="37">
        <f>IF('📋 MIỂNG TNC'!A423="","",'📋 MIỂNG TNC'!J423)</f>
        <v/>
      </c>
      <c r="G4447" s="37">
        <f>IF('📋 MIỂNG TNC'!A423="","",'📋 MIỂNG TNC'!K423)</f>
        <v/>
      </c>
      <c r="H4447">
        <f>IF('📋 MIỂNG TNC'!A423="","",'📋 MIỂNG TNC'!L423)</f>
        <v/>
      </c>
      <c r="I4447">
        <f>IF('📋 MIỂNG TNC'!A423="","",'📋 MIỂNG TNC'!M423)</f>
        <v/>
      </c>
      <c r="J4447">
        <f>IF('📋 MIỂNG TNC'!A423="","",'📋 MIỂNG TNC'!D423)</f>
        <v/>
      </c>
      <c r="L4447">
        <f>N(L4446)+IF(AND('🔎 TRA CỨU NHANH'!$C$2&lt;&gt;"",OR(ISNUMBER(SEARCH('🔎 TRA CỨU NHANH'!$C$2,$A4447)),ISNUMBER(SEARCH('🔎 TRA CỨU NHANH'!$C$2,$B4447)))),1,0)</f>
        <v/>
      </c>
      <c r="M4447">
        <f>IF(L4447&gt;N(L4446),L4447,"")</f>
        <v/>
      </c>
      <c r="N4447">
        <f>N(N4446)+IF(AND('💰 BÁO GIÁ'!$C$27&lt;&gt;"",OR(ISNUMBER(SEARCH('💰 BÁO GIÁ'!$C$27,$A4447)),ISNUMBER(SEARCH('💰 BÁO GIÁ'!$C$27,$B4447)))),1,0)</f>
        <v/>
      </c>
      <c r="O4447">
        <f>IF(N4447&gt;N(N4446),N4447,"")</f>
        <v/>
      </c>
    </row>
    <row r="4448">
      <c r="A4448">
        <f>IF('📋 MIỂNG TNC'!A424="","",'📋 MIỂNG TNC'!A424)</f>
        <v/>
      </c>
      <c r="B4448">
        <f>IF('📋 MIỂNG TNC'!A424="","",'📋 MIỂNG TNC'!P424)</f>
        <v/>
      </c>
      <c r="C4448">
        <f>IF('📋 MIỂNG TNC'!A424="","","Miểng")</f>
        <v/>
      </c>
      <c r="D4448">
        <f>IF('📋 MIỂNG TNC'!A424="","",'📋 MIỂNG TNC'!H424)</f>
        <v/>
      </c>
      <c r="E4448" s="37" t="e">
        <v>#VALUE!</v>
      </c>
      <c r="F4448" s="37">
        <f>IF('📋 MIỂNG TNC'!A424="","",'📋 MIỂNG TNC'!J424)</f>
        <v/>
      </c>
      <c r="G4448" s="37">
        <f>IF('📋 MIỂNG TNC'!A424="","",'📋 MIỂNG TNC'!K424)</f>
        <v/>
      </c>
      <c r="H4448">
        <f>IF('📋 MIỂNG TNC'!A424="","",'📋 MIỂNG TNC'!L424)</f>
        <v/>
      </c>
      <c r="I4448">
        <f>IF('📋 MIỂNG TNC'!A424="","",'📋 MIỂNG TNC'!M424)</f>
        <v/>
      </c>
      <c r="J4448">
        <f>IF('📋 MIỂNG TNC'!A424="","",'📋 MIỂNG TNC'!D424)</f>
        <v/>
      </c>
      <c r="L4448">
        <f>N(L4447)+IF(AND('🔎 TRA CỨU NHANH'!$C$2&lt;&gt;"",OR(ISNUMBER(SEARCH('🔎 TRA CỨU NHANH'!$C$2,$A4448)),ISNUMBER(SEARCH('🔎 TRA CỨU NHANH'!$C$2,$B4448)))),1,0)</f>
        <v/>
      </c>
      <c r="M4448">
        <f>IF(L4448&gt;N(L4447),L4448,"")</f>
        <v/>
      </c>
      <c r="N4448">
        <f>N(N4447)+IF(AND('💰 BÁO GIÁ'!$C$27&lt;&gt;"",OR(ISNUMBER(SEARCH('💰 BÁO GIÁ'!$C$27,$A4448)),ISNUMBER(SEARCH('💰 BÁO GIÁ'!$C$27,$B4448)))),1,0)</f>
        <v/>
      </c>
      <c r="O4448">
        <f>IF(N4448&gt;N(N4447),N4448,"")</f>
        <v/>
      </c>
    </row>
    <row r="4449">
      <c r="A4449">
        <f>IF('📋 MIỂNG TNC'!A425="","",'📋 MIỂNG TNC'!A425)</f>
        <v/>
      </c>
      <c r="B4449">
        <f>IF('📋 MIỂNG TNC'!A425="","",'📋 MIỂNG TNC'!P425)</f>
        <v/>
      </c>
      <c r="C4449">
        <f>IF('📋 MIỂNG TNC'!A425="","","Miểng")</f>
        <v/>
      </c>
      <c r="D4449">
        <f>IF('📋 MIỂNG TNC'!A425="","",'📋 MIỂNG TNC'!H425)</f>
        <v/>
      </c>
      <c r="E4449" s="37" t="e">
        <v>#VALUE!</v>
      </c>
      <c r="F4449" s="37">
        <f>IF('📋 MIỂNG TNC'!A425="","",'📋 MIỂNG TNC'!J425)</f>
        <v/>
      </c>
      <c r="G4449" s="37">
        <f>IF('📋 MIỂNG TNC'!A425="","",'📋 MIỂNG TNC'!K425)</f>
        <v/>
      </c>
      <c r="H4449">
        <f>IF('📋 MIỂNG TNC'!A425="","",'📋 MIỂNG TNC'!L425)</f>
        <v/>
      </c>
      <c r="I4449">
        <f>IF('📋 MIỂNG TNC'!A425="","",'📋 MIỂNG TNC'!M425)</f>
        <v/>
      </c>
      <c r="J4449">
        <f>IF('📋 MIỂNG TNC'!A425="","",'📋 MIỂNG TNC'!D425)</f>
        <v/>
      </c>
      <c r="L4449">
        <f>N(L4448)+IF(AND('🔎 TRA CỨU NHANH'!$C$2&lt;&gt;"",OR(ISNUMBER(SEARCH('🔎 TRA CỨU NHANH'!$C$2,$A4449)),ISNUMBER(SEARCH('🔎 TRA CỨU NHANH'!$C$2,$B4449)))),1,0)</f>
        <v/>
      </c>
      <c r="M4449">
        <f>IF(L4449&gt;N(L4448),L4449,"")</f>
        <v/>
      </c>
      <c r="N4449">
        <f>N(N4448)+IF(AND('💰 BÁO GIÁ'!$C$27&lt;&gt;"",OR(ISNUMBER(SEARCH('💰 BÁO GIÁ'!$C$27,$A4449)),ISNUMBER(SEARCH('💰 BÁO GIÁ'!$C$27,$B4449)))),1,0)</f>
        <v/>
      </c>
      <c r="O4449">
        <f>IF(N4449&gt;N(N4448),N4449,"")</f>
        <v/>
      </c>
    </row>
    <row r="4450">
      <c r="A4450">
        <f>IF('📋 MIỂNG TNC'!A426="","",'📋 MIỂNG TNC'!A426)</f>
        <v/>
      </c>
      <c r="B4450">
        <f>IF('📋 MIỂNG TNC'!A426="","",'📋 MIỂNG TNC'!P426)</f>
        <v/>
      </c>
      <c r="C4450">
        <f>IF('📋 MIỂNG TNC'!A426="","","Miểng")</f>
        <v/>
      </c>
      <c r="D4450">
        <f>IF('📋 MIỂNG TNC'!A426="","",'📋 MIỂNG TNC'!H426)</f>
        <v/>
      </c>
      <c r="E4450" s="37" t="e">
        <v>#VALUE!</v>
      </c>
      <c r="F4450" s="37">
        <f>IF('📋 MIỂNG TNC'!A426="","",'📋 MIỂNG TNC'!J426)</f>
        <v/>
      </c>
      <c r="G4450" s="37">
        <f>IF('📋 MIỂNG TNC'!A426="","",'📋 MIỂNG TNC'!K426)</f>
        <v/>
      </c>
      <c r="H4450">
        <f>IF('📋 MIỂNG TNC'!A426="","",'📋 MIỂNG TNC'!L426)</f>
        <v/>
      </c>
      <c r="I4450">
        <f>IF('📋 MIỂNG TNC'!A426="","",'📋 MIỂNG TNC'!M426)</f>
        <v/>
      </c>
      <c r="J4450">
        <f>IF('📋 MIỂNG TNC'!A426="","",'📋 MIỂNG TNC'!D426)</f>
        <v/>
      </c>
      <c r="L4450">
        <f>N(L4449)+IF(AND('🔎 TRA CỨU NHANH'!$C$2&lt;&gt;"",OR(ISNUMBER(SEARCH('🔎 TRA CỨU NHANH'!$C$2,$A4450)),ISNUMBER(SEARCH('🔎 TRA CỨU NHANH'!$C$2,$B4450)))),1,0)</f>
        <v/>
      </c>
      <c r="M4450">
        <f>IF(L4450&gt;N(L4449),L4450,"")</f>
        <v/>
      </c>
      <c r="N4450">
        <f>N(N4449)+IF(AND('💰 BÁO GIÁ'!$C$27&lt;&gt;"",OR(ISNUMBER(SEARCH('💰 BÁO GIÁ'!$C$27,$A4450)),ISNUMBER(SEARCH('💰 BÁO GIÁ'!$C$27,$B4450)))),1,0)</f>
        <v/>
      </c>
      <c r="O4450">
        <f>IF(N4450&gt;N(N4449),N4450,"")</f>
        <v/>
      </c>
    </row>
    <row r="4451">
      <c r="A4451">
        <f>IF('📋 MIỂNG TNC'!A427="","",'📋 MIỂNG TNC'!A427)</f>
        <v/>
      </c>
      <c r="B4451">
        <f>IF('📋 MIỂNG TNC'!A427="","",'📋 MIỂNG TNC'!P427)</f>
        <v/>
      </c>
      <c r="C4451">
        <f>IF('📋 MIỂNG TNC'!A427="","","Miểng")</f>
        <v/>
      </c>
      <c r="D4451">
        <f>IF('📋 MIỂNG TNC'!A427="","",'📋 MIỂNG TNC'!H427)</f>
        <v/>
      </c>
      <c r="E4451" t="e">
        <v>#VALUE!</v>
      </c>
      <c r="F4451" s="37">
        <f>IF('📋 MIỂNG TNC'!A427="","",'📋 MIỂNG TNC'!J427)</f>
        <v/>
      </c>
      <c r="G4451" s="37">
        <f>IF('📋 MIỂNG TNC'!A427="","",'📋 MIỂNG TNC'!K427)</f>
        <v/>
      </c>
      <c r="H4451">
        <f>IF('📋 MIỂNG TNC'!A427="","",'📋 MIỂNG TNC'!L427)</f>
        <v/>
      </c>
      <c r="I4451">
        <f>IF('📋 MIỂNG TNC'!A427="","",'📋 MIỂNG TNC'!M427)</f>
        <v/>
      </c>
      <c r="J4451">
        <f>IF('📋 MIỂNG TNC'!A427="","",'📋 MIỂNG TNC'!D427)</f>
        <v/>
      </c>
      <c r="L4451">
        <f>N(L4450)+IF(AND('🔎 TRA CỨU NHANH'!$C$2&lt;&gt;"",OR(ISNUMBER(SEARCH('🔎 TRA CỨU NHANH'!$C$2,$A4451)),ISNUMBER(SEARCH('🔎 TRA CỨU NHANH'!$C$2,$B4451)))),1,0)</f>
        <v/>
      </c>
      <c r="M4451">
        <f>IF(L4451&gt;N(L4450),L4451,"")</f>
        <v/>
      </c>
      <c r="N4451">
        <f>N(N4450)+IF(AND('💰 BÁO GIÁ'!$C$27&lt;&gt;"",OR(ISNUMBER(SEARCH('💰 BÁO GIÁ'!$C$27,$A4451)),ISNUMBER(SEARCH('💰 BÁO GIÁ'!$C$27,$B4451)))),1,0)</f>
        <v/>
      </c>
      <c r="O4451">
        <f>IF(N4451&gt;N(N4450),N4451,"")</f>
        <v/>
      </c>
    </row>
    <row r="4452">
      <c r="A4452">
        <f>IF('📋 MIỂNG TNC'!A428="","",'📋 MIỂNG TNC'!A428)</f>
        <v/>
      </c>
      <c r="B4452">
        <f>IF('📋 MIỂNG TNC'!A428="","",'📋 MIỂNG TNC'!P428)</f>
        <v/>
      </c>
      <c r="C4452">
        <f>IF('📋 MIỂNG TNC'!A428="","","Miểng")</f>
        <v/>
      </c>
      <c r="D4452">
        <f>IF('📋 MIỂNG TNC'!A428="","",'📋 MIỂNG TNC'!H428)</f>
        <v/>
      </c>
      <c r="E4452" s="37" t="e">
        <v>#VALUE!</v>
      </c>
      <c r="F4452" s="37">
        <f>IF('📋 MIỂNG TNC'!A428="","",'📋 MIỂNG TNC'!J428)</f>
        <v/>
      </c>
      <c r="G4452" s="37">
        <f>IF('📋 MIỂNG TNC'!A428="","",'📋 MIỂNG TNC'!K428)</f>
        <v/>
      </c>
      <c r="H4452">
        <f>IF('📋 MIỂNG TNC'!A428="","",'📋 MIỂNG TNC'!L428)</f>
        <v/>
      </c>
      <c r="I4452">
        <f>IF('📋 MIỂNG TNC'!A428="","",'📋 MIỂNG TNC'!M428)</f>
        <v/>
      </c>
      <c r="J4452">
        <f>IF('📋 MIỂNG TNC'!A428="","",'📋 MIỂNG TNC'!D428)</f>
        <v/>
      </c>
      <c r="L4452">
        <f>N(L4451)+IF(AND('🔎 TRA CỨU NHANH'!$C$2&lt;&gt;"",OR(ISNUMBER(SEARCH('🔎 TRA CỨU NHANH'!$C$2,$A4452)),ISNUMBER(SEARCH('🔎 TRA CỨU NHANH'!$C$2,$B4452)))),1,0)</f>
        <v/>
      </c>
      <c r="M4452">
        <f>IF(L4452&gt;N(L4451),L4452,"")</f>
        <v/>
      </c>
      <c r="N4452">
        <f>N(N4451)+IF(AND('💰 BÁO GIÁ'!$C$27&lt;&gt;"",OR(ISNUMBER(SEARCH('💰 BÁO GIÁ'!$C$27,$A4452)),ISNUMBER(SEARCH('💰 BÁO GIÁ'!$C$27,$B4452)))),1,0)</f>
        <v/>
      </c>
      <c r="O4452">
        <f>IF(N4452&gt;N(N4451),N4452,"")</f>
        <v/>
      </c>
    </row>
    <row r="4453">
      <c r="A4453">
        <f>IF('📋 MIỂNG TNC'!A429="","",'📋 MIỂNG TNC'!A429)</f>
        <v/>
      </c>
      <c r="B4453">
        <f>IF('📋 MIỂNG TNC'!A429="","",'📋 MIỂNG TNC'!P429)</f>
        <v/>
      </c>
      <c r="C4453">
        <f>IF('📋 MIỂNG TNC'!A429="","","Miểng")</f>
        <v/>
      </c>
      <c r="D4453">
        <f>IF('📋 MIỂNG TNC'!A429="","",'📋 MIỂNG TNC'!H429)</f>
        <v/>
      </c>
      <c r="E4453" s="37" t="e">
        <v>#VALUE!</v>
      </c>
      <c r="F4453" s="37">
        <f>IF('📋 MIỂNG TNC'!A429="","",'📋 MIỂNG TNC'!J429)</f>
        <v/>
      </c>
      <c r="G4453" s="37">
        <f>IF('📋 MIỂNG TNC'!A429="","",'📋 MIỂNG TNC'!K429)</f>
        <v/>
      </c>
      <c r="H4453">
        <f>IF('📋 MIỂNG TNC'!A429="","",'📋 MIỂNG TNC'!L429)</f>
        <v/>
      </c>
      <c r="I4453">
        <f>IF('📋 MIỂNG TNC'!A429="","",'📋 MIỂNG TNC'!M429)</f>
        <v/>
      </c>
      <c r="J4453">
        <f>IF('📋 MIỂNG TNC'!A429="","",'📋 MIỂNG TNC'!D429)</f>
        <v/>
      </c>
      <c r="L4453">
        <f>N(L4452)+IF(AND('🔎 TRA CỨU NHANH'!$C$2&lt;&gt;"",OR(ISNUMBER(SEARCH('🔎 TRA CỨU NHANH'!$C$2,$A4453)),ISNUMBER(SEARCH('🔎 TRA CỨU NHANH'!$C$2,$B4453)))),1,0)</f>
        <v/>
      </c>
      <c r="M4453">
        <f>IF(L4453&gt;N(L4452),L4453,"")</f>
        <v/>
      </c>
      <c r="N4453">
        <f>N(N4452)+IF(AND('💰 BÁO GIÁ'!$C$27&lt;&gt;"",OR(ISNUMBER(SEARCH('💰 BÁO GIÁ'!$C$27,$A4453)),ISNUMBER(SEARCH('💰 BÁO GIÁ'!$C$27,$B4453)))),1,0)</f>
        <v/>
      </c>
      <c r="O4453">
        <f>IF(N4453&gt;N(N4452),N4453,"")</f>
        <v/>
      </c>
    </row>
    <row r="4454">
      <c r="A4454">
        <f>IF('📋 MIỂNG TNC'!A430="","",'📋 MIỂNG TNC'!A430)</f>
        <v/>
      </c>
      <c r="B4454">
        <f>IF('📋 MIỂNG TNC'!A430="","",'📋 MIỂNG TNC'!P430)</f>
        <v/>
      </c>
      <c r="C4454">
        <f>IF('📋 MIỂNG TNC'!A430="","","Miểng")</f>
        <v/>
      </c>
      <c r="D4454">
        <f>IF('📋 MIỂNG TNC'!A430="","",'📋 MIỂNG TNC'!H430)</f>
        <v/>
      </c>
      <c r="E4454" s="37" t="e">
        <v>#VALUE!</v>
      </c>
      <c r="F4454" s="37">
        <f>IF('📋 MIỂNG TNC'!A430="","",'📋 MIỂNG TNC'!J430)</f>
        <v/>
      </c>
      <c r="G4454" s="37">
        <f>IF('📋 MIỂNG TNC'!A430="","",'📋 MIỂNG TNC'!K430)</f>
        <v/>
      </c>
      <c r="H4454">
        <f>IF('📋 MIỂNG TNC'!A430="","",'📋 MIỂNG TNC'!L430)</f>
        <v/>
      </c>
      <c r="I4454">
        <f>IF('📋 MIỂNG TNC'!A430="","",'📋 MIỂNG TNC'!M430)</f>
        <v/>
      </c>
      <c r="J4454">
        <f>IF('📋 MIỂNG TNC'!A430="","",'📋 MIỂNG TNC'!D430)</f>
        <v/>
      </c>
      <c r="L4454">
        <f>N(L4453)+IF(AND('🔎 TRA CỨU NHANH'!$C$2&lt;&gt;"",OR(ISNUMBER(SEARCH('🔎 TRA CỨU NHANH'!$C$2,$A4454)),ISNUMBER(SEARCH('🔎 TRA CỨU NHANH'!$C$2,$B4454)))),1,0)</f>
        <v/>
      </c>
      <c r="M4454">
        <f>IF(L4454&gt;N(L4453),L4454,"")</f>
        <v/>
      </c>
      <c r="N4454">
        <f>N(N4453)+IF(AND('💰 BÁO GIÁ'!$C$27&lt;&gt;"",OR(ISNUMBER(SEARCH('💰 BÁO GIÁ'!$C$27,$A4454)),ISNUMBER(SEARCH('💰 BÁO GIÁ'!$C$27,$B4454)))),1,0)</f>
        <v/>
      </c>
      <c r="O4454">
        <f>IF(N4454&gt;N(N4453),N4454,"")</f>
        <v/>
      </c>
    </row>
    <row r="4455">
      <c r="A4455">
        <f>IF('📋 MIỂNG TNC'!A431="","",'📋 MIỂNG TNC'!A431)</f>
        <v/>
      </c>
      <c r="B4455">
        <f>IF('📋 MIỂNG TNC'!A431="","",'📋 MIỂNG TNC'!P431)</f>
        <v/>
      </c>
      <c r="C4455">
        <f>IF('📋 MIỂNG TNC'!A431="","","Miểng")</f>
        <v/>
      </c>
      <c r="D4455">
        <f>IF('📋 MIỂNG TNC'!A431="","",'📋 MIỂNG TNC'!H431)</f>
        <v/>
      </c>
      <c r="E4455" s="37" t="e">
        <v>#VALUE!</v>
      </c>
      <c r="F4455" s="37">
        <f>IF('📋 MIỂNG TNC'!A431="","",'📋 MIỂNG TNC'!J431)</f>
        <v/>
      </c>
      <c r="G4455" s="37">
        <f>IF('📋 MIỂNG TNC'!A431="","",'📋 MIỂNG TNC'!K431)</f>
        <v/>
      </c>
      <c r="H4455">
        <f>IF('📋 MIỂNG TNC'!A431="","",'📋 MIỂNG TNC'!L431)</f>
        <v/>
      </c>
      <c r="I4455">
        <f>IF('📋 MIỂNG TNC'!A431="","",'📋 MIỂNG TNC'!M431)</f>
        <v/>
      </c>
      <c r="J4455">
        <f>IF('📋 MIỂNG TNC'!A431="","",'📋 MIỂNG TNC'!D431)</f>
        <v/>
      </c>
      <c r="L4455">
        <f>N(L4454)+IF(AND('🔎 TRA CỨU NHANH'!$C$2&lt;&gt;"",OR(ISNUMBER(SEARCH('🔎 TRA CỨU NHANH'!$C$2,$A4455)),ISNUMBER(SEARCH('🔎 TRA CỨU NHANH'!$C$2,$B4455)))),1,0)</f>
        <v/>
      </c>
      <c r="M4455">
        <f>IF(L4455&gt;N(L4454),L4455,"")</f>
        <v/>
      </c>
      <c r="N4455">
        <f>N(N4454)+IF(AND('💰 BÁO GIÁ'!$C$27&lt;&gt;"",OR(ISNUMBER(SEARCH('💰 BÁO GIÁ'!$C$27,$A4455)),ISNUMBER(SEARCH('💰 BÁO GIÁ'!$C$27,$B4455)))),1,0)</f>
        <v/>
      </c>
      <c r="O4455">
        <f>IF(N4455&gt;N(N4454),N4455,"")</f>
        <v/>
      </c>
    </row>
    <row r="4456">
      <c r="A4456">
        <f>IF('📋 MIỂNG TNC'!A432="","",'📋 MIỂNG TNC'!A432)</f>
        <v/>
      </c>
      <c r="B4456">
        <f>IF('📋 MIỂNG TNC'!A432="","",'📋 MIỂNG TNC'!P432)</f>
        <v/>
      </c>
      <c r="C4456">
        <f>IF('📋 MIỂNG TNC'!A432="","","Miểng")</f>
        <v/>
      </c>
      <c r="D4456">
        <f>IF('📋 MIỂNG TNC'!A432="","",'📋 MIỂNG TNC'!H432)</f>
        <v/>
      </c>
      <c r="E4456" s="37" t="e">
        <v>#VALUE!</v>
      </c>
      <c r="F4456" s="37">
        <f>IF('📋 MIỂNG TNC'!A432="","",'📋 MIỂNG TNC'!J432)</f>
        <v/>
      </c>
      <c r="G4456" s="37">
        <f>IF('📋 MIỂNG TNC'!A432="","",'📋 MIỂNG TNC'!K432)</f>
        <v/>
      </c>
      <c r="H4456">
        <f>IF('📋 MIỂNG TNC'!A432="","",'📋 MIỂNG TNC'!L432)</f>
        <v/>
      </c>
      <c r="I4456">
        <f>IF('📋 MIỂNG TNC'!A432="","",'📋 MIỂNG TNC'!M432)</f>
        <v/>
      </c>
      <c r="J4456">
        <f>IF('📋 MIỂNG TNC'!A432="","",'📋 MIỂNG TNC'!D432)</f>
        <v/>
      </c>
      <c r="L4456">
        <f>N(L4455)+IF(AND('🔎 TRA CỨU NHANH'!$C$2&lt;&gt;"",OR(ISNUMBER(SEARCH('🔎 TRA CỨU NHANH'!$C$2,$A4456)),ISNUMBER(SEARCH('🔎 TRA CỨU NHANH'!$C$2,$B4456)))),1,0)</f>
        <v/>
      </c>
      <c r="M4456">
        <f>IF(L4456&gt;N(L4455),L4456,"")</f>
        <v/>
      </c>
      <c r="N4456">
        <f>N(N4455)+IF(AND('💰 BÁO GIÁ'!$C$27&lt;&gt;"",OR(ISNUMBER(SEARCH('💰 BÁO GIÁ'!$C$27,$A4456)),ISNUMBER(SEARCH('💰 BÁO GIÁ'!$C$27,$B4456)))),1,0)</f>
        <v/>
      </c>
      <c r="O4456">
        <f>IF(N4456&gt;N(N4455),N4456,"")</f>
        <v/>
      </c>
    </row>
    <row r="4457">
      <c r="A4457">
        <f>IF('📋 MIỂNG TNC'!A433="","",'📋 MIỂNG TNC'!A433)</f>
        <v/>
      </c>
      <c r="B4457">
        <f>IF('📋 MIỂNG TNC'!A433="","",'📋 MIỂNG TNC'!P433)</f>
        <v/>
      </c>
      <c r="C4457">
        <f>IF('📋 MIỂNG TNC'!A433="","","Miểng")</f>
        <v/>
      </c>
      <c r="D4457">
        <f>IF('📋 MIỂNG TNC'!A433="","",'📋 MIỂNG TNC'!H433)</f>
        <v/>
      </c>
      <c r="E4457" s="37" t="e">
        <v>#VALUE!</v>
      </c>
      <c r="F4457" s="37">
        <f>IF('📋 MIỂNG TNC'!A433="","",'📋 MIỂNG TNC'!J433)</f>
        <v/>
      </c>
      <c r="G4457" s="37">
        <f>IF('📋 MIỂNG TNC'!A433="","",'📋 MIỂNG TNC'!K433)</f>
        <v/>
      </c>
      <c r="H4457">
        <f>IF('📋 MIỂNG TNC'!A433="","",'📋 MIỂNG TNC'!L433)</f>
        <v/>
      </c>
      <c r="I4457">
        <f>IF('📋 MIỂNG TNC'!A433="","",'📋 MIỂNG TNC'!M433)</f>
        <v/>
      </c>
      <c r="J4457">
        <f>IF('📋 MIỂNG TNC'!A433="","",'📋 MIỂNG TNC'!D433)</f>
        <v/>
      </c>
      <c r="L4457">
        <f>N(L4456)+IF(AND('🔎 TRA CỨU NHANH'!$C$2&lt;&gt;"",OR(ISNUMBER(SEARCH('🔎 TRA CỨU NHANH'!$C$2,$A4457)),ISNUMBER(SEARCH('🔎 TRA CỨU NHANH'!$C$2,$B4457)))),1,0)</f>
        <v/>
      </c>
      <c r="M4457">
        <f>IF(L4457&gt;N(L4456),L4457,"")</f>
        <v/>
      </c>
      <c r="N4457">
        <f>N(N4456)+IF(AND('💰 BÁO GIÁ'!$C$27&lt;&gt;"",OR(ISNUMBER(SEARCH('💰 BÁO GIÁ'!$C$27,$A4457)),ISNUMBER(SEARCH('💰 BÁO GIÁ'!$C$27,$B4457)))),1,0)</f>
        <v/>
      </c>
      <c r="O4457">
        <f>IF(N4457&gt;N(N4456),N4457,"")</f>
        <v/>
      </c>
    </row>
    <row r="4458">
      <c r="A4458">
        <f>IF('📋 MIỂNG TNC'!A434="","",'📋 MIỂNG TNC'!A434)</f>
        <v/>
      </c>
      <c r="B4458">
        <f>IF('📋 MIỂNG TNC'!A434="","",'📋 MIỂNG TNC'!P434)</f>
        <v/>
      </c>
      <c r="C4458">
        <f>IF('📋 MIỂNG TNC'!A434="","","Miểng")</f>
        <v/>
      </c>
      <c r="D4458">
        <f>IF('📋 MIỂNG TNC'!A434="","",'📋 MIỂNG TNC'!H434)</f>
        <v/>
      </c>
      <c r="E4458" t="e">
        <v>#VALUE!</v>
      </c>
      <c r="F4458">
        <f>IF('📋 MIỂNG TNC'!A434="","",'📋 MIỂNG TNC'!J434)</f>
        <v/>
      </c>
      <c r="G4458">
        <f>IF('📋 MIỂNG TNC'!A434="","",'📋 MIỂNG TNC'!K434)</f>
        <v/>
      </c>
      <c r="H4458">
        <f>IF('📋 MIỂNG TNC'!A434="","",'📋 MIỂNG TNC'!L434)</f>
        <v/>
      </c>
      <c r="I4458">
        <f>IF('📋 MIỂNG TNC'!A434="","",'📋 MIỂNG TNC'!M434)</f>
        <v/>
      </c>
      <c r="J4458">
        <f>IF('📋 MIỂNG TNC'!A434="","",'📋 MIỂNG TNC'!D434)</f>
        <v/>
      </c>
      <c r="L4458">
        <f>N(L4457)+IF(AND('🔎 TRA CỨU NHANH'!$C$2&lt;&gt;"",OR(ISNUMBER(SEARCH('🔎 TRA CỨU NHANH'!$C$2,$A4458)),ISNUMBER(SEARCH('🔎 TRA CỨU NHANH'!$C$2,$B4458)))),1,0)</f>
        <v/>
      </c>
      <c r="M4458">
        <f>IF(L4458&gt;N(L4457),L4458,"")</f>
        <v/>
      </c>
      <c r="N4458">
        <f>N(N4457)+IF(AND('💰 BÁO GIÁ'!$C$27&lt;&gt;"",OR(ISNUMBER(SEARCH('💰 BÁO GIÁ'!$C$27,$A4458)),ISNUMBER(SEARCH('💰 BÁO GIÁ'!$C$27,$B4458)))),1,0)</f>
        <v/>
      </c>
      <c r="O4458">
        <f>IF(N4458&gt;N(N4457),N4458,"")</f>
        <v/>
      </c>
    </row>
    <row r="4459">
      <c r="A4459">
        <f>IF('📋 MIỂNG TNC'!A435="","",'📋 MIỂNG TNC'!A435)</f>
        <v/>
      </c>
      <c r="B4459">
        <f>IF('📋 MIỂNG TNC'!A435="","",'📋 MIỂNG TNC'!P435)</f>
        <v/>
      </c>
      <c r="C4459">
        <f>IF('📋 MIỂNG TNC'!A435="","","Miểng")</f>
        <v/>
      </c>
      <c r="D4459">
        <f>IF('📋 MIỂNG TNC'!A435="","",'📋 MIỂNG TNC'!H435)</f>
        <v/>
      </c>
      <c r="E4459" s="37" t="e">
        <v>#VALUE!</v>
      </c>
      <c r="F4459" s="37">
        <f>IF('📋 MIỂNG TNC'!A435="","",'📋 MIỂNG TNC'!J435)</f>
        <v/>
      </c>
      <c r="G4459" s="37">
        <f>IF('📋 MIỂNG TNC'!A435="","",'📋 MIỂNG TNC'!K435)</f>
        <v/>
      </c>
      <c r="H4459">
        <f>IF('📋 MIỂNG TNC'!A435="","",'📋 MIỂNG TNC'!L435)</f>
        <v/>
      </c>
      <c r="I4459">
        <f>IF('📋 MIỂNG TNC'!A435="","",'📋 MIỂNG TNC'!M435)</f>
        <v/>
      </c>
      <c r="J4459">
        <f>IF('📋 MIỂNG TNC'!A435="","",'📋 MIỂNG TNC'!D435)</f>
        <v/>
      </c>
      <c r="L4459">
        <f>N(L4458)+IF(AND('🔎 TRA CỨU NHANH'!$C$2&lt;&gt;"",OR(ISNUMBER(SEARCH('🔎 TRA CỨU NHANH'!$C$2,$A4459)),ISNUMBER(SEARCH('🔎 TRA CỨU NHANH'!$C$2,$B4459)))),1,0)</f>
        <v/>
      </c>
      <c r="M4459">
        <f>IF(L4459&gt;N(L4458),L4459,"")</f>
        <v/>
      </c>
      <c r="N4459">
        <f>N(N4458)+IF(AND('💰 BÁO GIÁ'!$C$27&lt;&gt;"",OR(ISNUMBER(SEARCH('💰 BÁO GIÁ'!$C$27,$A4459)),ISNUMBER(SEARCH('💰 BÁO GIÁ'!$C$27,$B4459)))),1,0)</f>
        <v/>
      </c>
      <c r="O4459">
        <f>IF(N4459&gt;N(N4458),N4459,"")</f>
        <v/>
      </c>
    </row>
    <row r="4460">
      <c r="A4460">
        <f>IF('📋 MIỂNG TNC'!A436="","",'📋 MIỂNG TNC'!A436)</f>
        <v/>
      </c>
      <c r="B4460">
        <f>IF('📋 MIỂNG TNC'!A436="","",'📋 MIỂNG TNC'!P436)</f>
        <v/>
      </c>
      <c r="C4460">
        <f>IF('📋 MIỂNG TNC'!A436="","","Miểng")</f>
        <v/>
      </c>
      <c r="D4460">
        <f>IF('📋 MIỂNG TNC'!A436="","",'📋 MIỂNG TNC'!H436)</f>
        <v/>
      </c>
      <c r="E4460" t="e">
        <v>#VALUE!</v>
      </c>
      <c r="F4460" s="37">
        <f>IF('📋 MIỂNG TNC'!A436="","",'📋 MIỂNG TNC'!J436)</f>
        <v/>
      </c>
      <c r="G4460" s="37">
        <f>IF('📋 MIỂNG TNC'!A436="","",'📋 MIỂNG TNC'!K436)</f>
        <v/>
      </c>
      <c r="H4460">
        <f>IF('📋 MIỂNG TNC'!A436="","",'📋 MIỂNG TNC'!L436)</f>
        <v/>
      </c>
      <c r="I4460">
        <f>IF('📋 MIỂNG TNC'!A436="","",'📋 MIỂNG TNC'!M436)</f>
        <v/>
      </c>
      <c r="J4460">
        <f>IF('📋 MIỂNG TNC'!A436="","",'📋 MIỂNG TNC'!D436)</f>
        <v/>
      </c>
      <c r="L4460">
        <f>N(L4459)+IF(AND('🔎 TRA CỨU NHANH'!$C$2&lt;&gt;"",OR(ISNUMBER(SEARCH('🔎 TRA CỨU NHANH'!$C$2,$A4460)),ISNUMBER(SEARCH('🔎 TRA CỨU NHANH'!$C$2,$B4460)))),1,0)</f>
        <v/>
      </c>
      <c r="M4460">
        <f>IF(L4460&gt;N(L4459),L4460,"")</f>
        <v/>
      </c>
      <c r="N4460">
        <f>N(N4459)+IF(AND('💰 BÁO GIÁ'!$C$27&lt;&gt;"",OR(ISNUMBER(SEARCH('💰 BÁO GIÁ'!$C$27,$A4460)),ISNUMBER(SEARCH('💰 BÁO GIÁ'!$C$27,$B4460)))),1,0)</f>
        <v/>
      </c>
      <c r="O4460">
        <f>IF(N4460&gt;N(N4459),N4460,"")</f>
        <v/>
      </c>
    </row>
    <row r="4461">
      <c r="A4461">
        <f>IF('📋 MIỂNG TNC'!A437="","",'📋 MIỂNG TNC'!A437)</f>
        <v/>
      </c>
      <c r="B4461">
        <f>IF('📋 MIỂNG TNC'!A437="","",'📋 MIỂNG TNC'!P437)</f>
        <v/>
      </c>
      <c r="C4461">
        <f>IF('📋 MIỂNG TNC'!A437="","","Miểng")</f>
        <v/>
      </c>
      <c r="D4461">
        <f>IF('📋 MIỂNG TNC'!A437="","",'📋 MIỂNG TNC'!H437)</f>
        <v/>
      </c>
      <c r="E4461" s="37" t="e">
        <v>#VALUE!</v>
      </c>
      <c r="F4461" s="37">
        <f>IF('📋 MIỂNG TNC'!A437="","",'📋 MIỂNG TNC'!J437)</f>
        <v/>
      </c>
      <c r="G4461" s="37">
        <f>IF('📋 MIỂNG TNC'!A437="","",'📋 MIỂNG TNC'!K437)</f>
        <v/>
      </c>
      <c r="H4461" s="37">
        <f>IF('📋 MIỂNG TNC'!A437="","",'📋 MIỂNG TNC'!L437)</f>
        <v/>
      </c>
      <c r="I4461">
        <f>IF('📋 MIỂNG TNC'!A437="","",'📋 MIỂNG TNC'!M437)</f>
        <v/>
      </c>
      <c r="J4461">
        <f>IF('📋 MIỂNG TNC'!A437="","",'📋 MIỂNG TNC'!D437)</f>
        <v/>
      </c>
      <c r="L4461">
        <f>N(L4460)+IF(AND('🔎 TRA CỨU NHANH'!$C$2&lt;&gt;"",OR(ISNUMBER(SEARCH('🔎 TRA CỨU NHANH'!$C$2,$A4461)),ISNUMBER(SEARCH('🔎 TRA CỨU NHANH'!$C$2,$B4461)))),1,0)</f>
        <v/>
      </c>
      <c r="M4461">
        <f>IF(L4461&gt;N(L4460),L4461,"")</f>
        <v/>
      </c>
      <c r="N4461">
        <f>N(N4460)+IF(AND('💰 BÁO GIÁ'!$C$27&lt;&gt;"",OR(ISNUMBER(SEARCH('💰 BÁO GIÁ'!$C$27,$A4461)),ISNUMBER(SEARCH('💰 BÁO GIÁ'!$C$27,$B4461)))),1,0)</f>
        <v/>
      </c>
      <c r="O4461">
        <f>IF(N4461&gt;N(N4460),N4461,"")</f>
        <v/>
      </c>
    </row>
    <row r="4462">
      <c r="A4462">
        <f>IF('📋 MIỂNG TNC'!A438="","",'📋 MIỂNG TNC'!A438)</f>
        <v/>
      </c>
      <c r="B4462">
        <f>IF('📋 MIỂNG TNC'!A438="","",'📋 MIỂNG TNC'!P438)</f>
        <v/>
      </c>
      <c r="C4462">
        <f>IF('📋 MIỂNG TNC'!A438="","","Miểng")</f>
        <v/>
      </c>
      <c r="D4462">
        <f>IF('📋 MIỂNG TNC'!A438="","",'📋 MIỂNG TNC'!H438)</f>
        <v/>
      </c>
      <c r="E4462" s="37" t="e">
        <v>#VALUE!</v>
      </c>
      <c r="F4462" s="37">
        <f>IF('📋 MIỂNG TNC'!A438="","",'📋 MIỂNG TNC'!J438)</f>
        <v/>
      </c>
      <c r="G4462" s="37">
        <f>IF('📋 MIỂNG TNC'!A438="","",'📋 MIỂNG TNC'!K438)</f>
        <v/>
      </c>
      <c r="H4462">
        <f>IF('📋 MIỂNG TNC'!A438="","",'📋 MIỂNG TNC'!L438)</f>
        <v/>
      </c>
      <c r="I4462">
        <f>IF('📋 MIỂNG TNC'!A438="","",'📋 MIỂNG TNC'!M438)</f>
        <v/>
      </c>
      <c r="J4462">
        <f>IF('📋 MIỂNG TNC'!A438="","",'📋 MIỂNG TNC'!D438)</f>
        <v/>
      </c>
      <c r="L4462">
        <f>N(L4461)+IF(AND('🔎 TRA CỨU NHANH'!$C$2&lt;&gt;"",OR(ISNUMBER(SEARCH('🔎 TRA CỨU NHANH'!$C$2,$A4462)),ISNUMBER(SEARCH('🔎 TRA CỨU NHANH'!$C$2,$B4462)))),1,0)</f>
        <v/>
      </c>
      <c r="M4462">
        <f>IF(L4462&gt;N(L4461),L4462,"")</f>
        <v/>
      </c>
      <c r="N4462">
        <f>N(N4461)+IF(AND('💰 BÁO GIÁ'!$C$27&lt;&gt;"",OR(ISNUMBER(SEARCH('💰 BÁO GIÁ'!$C$27,$A4462)),ISNUMBER(SEARCH('💰 BÁO GIÁ'!$C$27,$B4462)))),1,0)</f>
        <v/>
      </c>
      <c r="O4462">
        <f>IF(N4462&gt;N(N4461),N4462,"")</f>
        <v/>
      </c>
    </row>
    <row r="4463">
      <c r="A4463">
        <f>IF('📋 MIỂNG TNC'!A439="","",'📋 MIỂNG TNC'!A439)</f>
        <v/>
      </c>
      <c r="B4463">
        <f>IF('📋 MIỂNG TNC'!A439="","",'📋 MIỂNG TNC'!P439)</f>
        <v/>
      </c>
      <c r="C4463">
        <f>IF('📋 MIỂNG TNC'!A439="","","Miểng")</f>
        <v/>
      </c>
      <c r="D4463">
        <f>IF('📋 MIỂNG TNC'!A439="","",'📋 MIỂNG TNC'!H439)</f>
        <v/>
      </c>
      <c r="E4463" s="37" t="e">
        <v>#VALUE!</v>
      </c>
      <c r="F4463" s="37">
        <f>IF('📋 MIỂNG TNC'!A439="","",'📋 MIỂNG TNC'!J439)</f>
        <v/>
      </c>
      <c r="G4463" s="37">
        <f>IF('📋 MIỂNG TNC'!A439="","",'📋 MIỂNG TNC'!K439)</f>
        <v/>
      </c>
      <c r="H4463" s="37">
        <f>IF('📋 MIỂNG TNC'!A439="","",'📋 MIỂNG TNC'!L439)</f>
        <v/>
      </c>
      <c r="I4463">
        <f>IF('📋 MIỂNG TNC'!A439="","",'📋 MIỂNG TNC'!M439)</f>
        <v/>
      </c>
      <c r="J4463">
        <f>IF('📋 MIỂNG TNC'!A439="","",'📋 MIỂNG TNC'!D439)</f>
        <v/>
      </c>
      <c r="L4463">
        <f>N(L4462)+IF(AND('🔎 TRA CỨU NHANH'!$C$2&lt;&gt;"",OR(ISNUMBER(SEARCH('🔎 TRA CỨU NHANH'!$C$2,$A4463)),ISNUMBER(SEARCH('🔎 TRA CỨU NHANH'!$C$2,$B4463)))),1,0)</f>
        <v/>
      </c>
      <c r="M4463">
        <f>IF(L4463&gt;N(L4462),L4463,"")</f>
        <v/>
      </c>
      <c r="N4463">
        <f>N(N4462)+IF(AND('💰 BÁO GIÁ'!$C$27&lt;&gt;"",OR(ISNUMBER(SEARCH('💰 BÁO GIÁ'!$C$27,$A4463)),ISNUMBER(SEARCH('💰 BÁO GIÁ'!$C$27,$B4463)))),1,0)</f>
        <v/>
      </c>
      <c r="O4463">
        <f>IF(N4463&gt;N(N4462),N4463,"")</f>
        <v/>
      </c>
    </row>
    <row r="4464">
      <c r="A4464">
        <f>IF('📋 MIỂNG TNC'!A440="","",'📋 MIỂNG TNC'!A440)</f>
        <v/>
      </c>
      <c r="B4464">
        <f>IF('📋 MIỂNG TNC'!A440="","",'📋 MIỂNG TNC'!P440)</f>
        <v/>
      </c>
      <c r="C4464">
        <f>IF('📋 MIỂNG TNC'!A440="","","Miểng")</f>
        <v/>
      </c>
      <c r="D4464">
        <f>IF('📋 MIỂNG TNC'!A440="","",'📋 MIỂNG TNC'!H440)</f>
        <v/>
      </c>
      <c r="E4464" s="37" t="e">
        <v>#VALUE!</v>
      </c>
      <c r="F4464" s="37">
        <f>IF('📋 MIỂNG TNC'!A440="","",'📋 MIỂNG TNC'!J440)</f>
        <v/>
      </c>
      <c r="G4464" s="37">
        <f>IF('📋 MIỂNG TNC'!A440="","",'📋 MIỂNG TNC'!K440)</f>
        <v/>
      </c>
      <c r="H4464">
        <f>IF('📋 MIỂNG TNC'!A440="","",'📋 MIỂNG TNC'!L440)</f>
        <v/>
      </c>
      <c r="I4464">
        <f>IF('📋 MIỂNG TNC'!A440="","",'📋 MIỂNG TNC'!M440)</f>
        <v/>
      </c>
      <c r="J4464">
        <f>IF('📋 MIỂNG TNC'!A440="","",'📋 MIỂNG TNC'!D440)</f>
        <v/>
      </c>
      <c r="L4464">
        <f>N(L4463)+IF(AND('🔎 TRA CỨU NHANH'!$C$2&lt;&gt;"",OR(ISNUMBER(SEARCH('🔎 TRA CỨU NHANH'!$C$2,$A4464)),ISNUMBER(SEARCH('🔎 TRA CỨU NHANH'!$C$2,$B4464)))),1,0)</f>
        <v/>
      </c>
      <c r="M4464">
        <f>IF(L4464&gt;N(L4463),L4464,"")</f>
        <v/>
      </c>
      <c r="N4464">
        <f>N(N4463)+IF(AND('💰 BÁO GIÁ'!$C$27&lt;&gt;"",OR(ISNUMBER(SEARCH('💰 BÁO GIÁ'!$C$27,$A4464)),ISNUMBER(SEARCH('💰 BÁO GIÁ'!$C$27,$B4464)))),1,0)</f>
        <v/>
      </c>
      <c r="O4464">
        <f>IF(N4464&gt;N(N4463),N4464,"")</f>
        <v/>
      </c>
    </row>
    <row r="4465">
      <c r="A4465">
        <f>IF('📋 MIỂNG TNC'!A441="","",'📋 MIỂNG TNC'!A441)</f>
        <v/>
      </c>
      <c r="B4465">
        <f>IF('📋 MIỂNG TNC'!A441="","",'📋 MIỂNG TNC'!P441)</f>
        <v/>
      </c>
      <c r="C4465">
        <f>IF('📋 MIỂNG TNC'!A441="","","Miểng")</f>
        <v/>
      </c>
      <c r="D4465">
        <f>IF('📋 MIỂNG TNC'!A441="","",'📋 MIỂNG TNC'!H441)</f>
        <v/>
      </c>
      <c r="E4465" s="37" t="e">
        <v>#VALUE!</v>
      </c>
      <c r="F4465" s="37">
        <f>IF('📋 MIỂNG TNC'!A441="","",'📋 MIỂNG TNC'!J441)</f>
        <v/>
      </c>
      <c r="G4465" s="37">
        <f>IF('📋 MIỂNG TNC'!A441="","",'📋 MIỂNG TNC'!K441)</f>
        <v/>
      </c>
      <c r="H4465">
        <f>IF('📋 MIỂNG TNC'!A441="","",'📋 MIỂNG TNC'!L441)</f>
        <v/>
      </c>
      <c r="I4465">
        <f>IF('📋 MIỂNG TNC'!A441="","",'📋 MIỂNG TNC'!M441)</f>
        <v/>
      </c>
      <c r="J4465">
        <f>IF('📋 MIỂNG TNC'!A441="","",'📋 MIỂNG TNC'!D441)</f>
        <v/>
      </c>
      <c r="L4465">
        <f>N(L4464)+IF(AND('🔎 TRA CỨU NHANH'!$C$2&lt;&gt;"",OR(ISNUMBER(SEARCH('🔎 TRA CỨU NHANH'!$C$2,$A4465)),ISNUMBER(SEARCH('🔎 TRA CỨU NHANH'!$C$2,$B4465)))),1,0)</f>
        <v/>
      </c>
      <c r="M4465">
        <f>IF(L4465&gt;N(L4464),L4465,"")</f>
        <v/>
      </c>
      <c r="N4465">
        <f>N(N4464)+IF(AND('💰 BÁO GIÁ'!$C$27&lt;&gt;"",OR(ISNUMBER(SEARCH('💰 BÁO GIÁ'!$C$27,$A4465)),ISNUMBER(SEARCH('💰 BÁO GIÁ'!$C$27,$B4465)))),1,0)</f>
        <v/>
      </c>
      <c r="O4465">
        <f>IF(N4465&gt;N(N4464),N4465,"")</f>
        <v/>
      </c>
    </row>
    <row r="4466">
      <c r="A4466">
        <f>IF('📋 MIỂNG TNC'!A442="","",'📋 MIỂNG TNC'!A442)</f>
        <v/>
      </c>
      <c r="B4466">
        <f>IF('📋 MIỂNG TNC'!A442="","",'📋 MIỂNG TNC'!P442)</f>
        <v/>
      </c>
      <c r="C4466">
        <f>IF('📋 MIỂNG TNC'!A442="","","Miểng")</f>
        <v/>
      </c>
      <c r="D4466">
        <f>IF('📋 MIỂNG TNC'!A442="","",'📋 MIỂNG TNC'!H442)</f>
        <v/>
      </c>
      <c r="E4466" s="37" t="e">
        <v>#VALUE!</v>
      </c>
      <c r="F4466" s="37">
        <f>IF('📋 MIỂNG TNC'!A442="","",'📋 MIỂNG TNC'!J442)</f>
        <v/>
      </c>
      <c r="G4466" s="37">
        <f>IF('📋 MIỂNG TNC'!A442="","",'📋 MIỂNG TNC'!K442)</f>
        <v/>
      </c>
      <c r="H4466">
        <f>IF('📋 MIỂNG TNC'!A442="","",'📋 MIỂNG TNC'!L442)</f>
        <v/>
      </c>
      <c r="I4466">
        <f>IF('📋 MIỂNG TNC'!A442="","",'📋 MIỂNG TNC'!M442)</f>
        <v/>
      </c>
      <c r="J4466">
        <f>IF('📋 MIỂNG TNC'!A442="","",'📋 MIỂNG TNC'!D442)</f>
        <v/>
      </c>
      <c r="L4466">
        <f>N(L4465)+IF(AND('🔎 TRA CỨU NHANH'!$C$2&lt;&gt;"",OR(ISNUMBER(SEARCH('🔎 TRA CỨU NHANH'!$C$2,$A4466)),ISNUMBER(SEARCH('🔎 TRA CỨU NHANH'!$C$2,$B4466)))),1,0)</f>
        <v/>
      </c>
      <c r="M4466">
        <f>IF(L4466&gt;N(L4465),L4466,"")</f>
        <v/>
      </c>
      <c r="N4466">
        <f>N(N4465)+IF(AND('💰 BÁO GIÁ'!$C$27&lt;&gt;"",OR(ISNUMBER(SEARCH('💰 BÁO GIÁ'!$C$27,$A4466)),ISNUMBER(SEARCH('💰 BÁO GIÁ'!$C$27,$B4466)))),1,0)</f>
        <v/>
      </c>
      <c r="O4466">
        <f>IF(N4466&gt;N(N4465),N4466,"")</f>
        <v/>
      </c>
    </row>
    <row r="4467">
      <c r="A4467">
        <f>IF('📋 MIỂNG TNC'!A443="","",'📋 MIỂNG TNC'!A443)</f>
        <v/>
      </c>
      <c r="B4467">
        <f>IF('📋 MIỂNG TNC'!A443="","",'📋 MIỂNG TNC'!P443)</f>
        <v/>
      </c>
      <c r="C4467">
        <f>IF('📋 MIỂNG TNC'!A443="","","Miểng")</f>
        <v/>
      </c>
      <c r="D4467">
        <f>IF('📋 MIỂNG TNC'!A443="","",'📋 MIỂNG TNC'!H443)</f>
        <v/>
      </c>
      <c r="E4467" s="37" t="e">
        <v>#VALUE!</v>
      </c>
      <c r="F4467" s="37">
        <f>IF('📋 MIỂNG TNC'!A443="","",'📋 MIỂNG TNC'!J443)</f>
        <v/>
      </c>
      <c r="G4467" s="37">
        <f>IF('📋 MIỂNG TNC'!A443="","",'📋 MIỂNG TNC'!K443)</f>
        <v/>
      </c>
      <c r="H4467">
        <f>IF('📋 MIỂNG TNC'!A443="","",'📋 MIỂNG TNC'!L443)</f>
        <v/>
      </c>
      <c r="I4467">
        <f>IF('📋 MIỂNG TNC'!A443="","",'📋 MIỂNG TNC'!M443)</f>
        <v/>
      </c>
      <c r="J4467">
        <f>IF('📋 MIỂNG TNC'!A443="","",'📋 MIỂNG TNC'!D443)</f>
        <v/>
      </c>
      <c r="L4467">
        <f>N(L4466)+IF(AND('🔎 TRA CỨU NHANH'!$C$2&lt;&gt;"",OR(ISNUMBER(SEARCH('🔎 TRA CỨU NHANH'!$C$2,$A4467)),ISNUMBER(SEARCH('🔎 TRA CỨU NHANH'!$C$2,$B4467)))),1,0)</f>
        <v/>
      </c>
      <c r="M4467">
        <f>IF(L4467&gt;N(L4466),L4467,"")</f>
        <v/>
      </c>
      <c r="N4467">
        <f>N(N4466)+IF(AND('💰 BÁO GIÁ'!$C$27&lt;&gt;"",OR(ISNUMBER(SEARCH('💰 BÁO GIÁ'!$C$27,$A4467)),ISNUMBER(SEARCH('💰 BÁO GIÁ'!$C$27,$B4467)))),1,0)</f>
        <v/>
      </c>
      <c r="O4467">
        <f>IF(N4467&gt;N(N4466),N4467,"")</f>
        <v/>
      </c>
    </row>
    <row r="4468">
      <c r="A4468">
        <f>IF('📋 MIỂNG TNC'!A444="","",'📋 MIỂNG TNC'!A444)</f>
        <v/>
      </c>
      <c r="B4468">
        <f>IF('📋 MIỂNG TNC'!A444="","",'📋 MIỂNG TNC'!P444)</f>
        <v/>
      </c>
      <c r="C4468">
        <f>IF('📋 MIỂNG TNC'!A444="","","Miểng")</f>
        <v/>
      </c>
      <c r="D4468">
        <f>IF('📋 MIỂNG TNC'!A444="","",'📋 MIỂNG TNC'!H444)</f>
        <v/>
      </c>
      <c r="E4468" s="37" t="e">
        <v>#VALUE!</v>
      </c>
      <c r="F4468" s="37">
        <f>IF('📋 MIỂNG TNC'!A444="","",'📋 MIỂNG TNC'!J444)</f>
        <v/>
      </c>
      <c r="G4468" s="37">
        <f>IF('📋 MIỂNG TNC'!A444="","",'📋 MIỂNG TNC'!K444)</f>
        <v/>
      </c>
      <c r="H4468" s="37">
        <f>IF('📋 MIỂNG TNC'!A444="","",'📋 MIỂNG TNC'!L444)</f>
        <v/>
      </c>
      <c r="I4468">
        <f>IF('📋 MIỂNG TNC'!A444="","",'📋 MIỂNG TNC'!M444)</f>
        <v/>
      </c>
      <c r="J4468">
        <f>IF('📋 MIỂNG TNC'!A444="","",'📋 MIỂNG TNC'!D444)</f>
        <v/>
      </c>
      <c r="L4468">
        <f>N(L4467)+IF(AND('🔎 TRA CỨU NHANH'!$C$2&lt;&gt;"",OR(ISNUMBER(SEARCH('🔎 TRA CỨU NHANH'!$C$2,$A4468)),ISNUMBER(SEARCH('🔎 TRA CỨU NHANH'!$C$2,$B4468)))),1,0)</f>
        <v/>
      </c>
      <c r="M4468">
        <f>IF(L4468&gt;N(L4467),L4468,"")</f>
        <v/>
      </c>
      <c r="N4468">
        <f>N(N4467)+IF(AND('💰 BÁO GIÁ'!$C$27&lt;&gt;"",OR(ISNUMBER(SEARCH('💰 BÁO GIÁ'!$C$27,$A4468)),ISNUMBER(SEARCH('💰 BÁO GIÁ'!$C$27,$B4468)))),1,0)</f>
        <v/>
      </c>
      <c r="O4468">
        <f>IF(N4468&gt;N(N4467),N4468,"")</f>
        <v/>
      </c>
    </row>
    <row r="4469">
      <c r="A4469">
        <f>IF('📋 MIỂNG TNC'!A445="","",'📋 MIỂNG TNC'!A445)</f>
        <v/>
      </c>
      <c r="B4469">
        <f>IF('📋 MIỂNG TNC'!A445="","",'📋 MIỂNG TNC'!P445)</f>
        <v/>
      </c>
      <c r="C4469">
        <f>IF('📋 MIỂNG TNC'!A445="","","Miểng")</f>
        <v/>
      </c>
      <c r="D4469">
        <f>IF('📋 MIỂNG TNC'!A445="","",'📋 MIỂNG TNC'!H445)</f>
        <v/>
      </c>
      <c r="E4469" s="37" t="e">
        <v>#VALUE!</v>
      </c>
      <c r="F4469" s="37">
        <f>IF('📋 MIỂNG TNC'!A445="","",'📋 MIỂNG TNC'!J445)</f>
        <v/>
      </c>
      <c r="G4469" s="37">
        <f>IF('📋 MIỂNG TNC'!A445="","",'📋 MIỂNG TNC'!K445)</f>
        <v/>
      </c>
      <c r="H4469">
        <f>IF('📋 MIỂNG TNC'!A445="","",'📋 MIỂNG TNC'!L445)</f>
        <v/>
      </c>
      <c r="I4469">
        <f>IF('📋 MIỂNG TNC'!A445="","",'📋 MIỂNG TNC'!M445)</f>
        <v/>
      </c>
      <c r="J4469">
        <f>IF('📋 MIỂNG TNC'!A445="","",'📋 MIỂNG TNC'!D445)</f>
        <v/>
      </c>
      <c r="L4469">
        <f>N(L4468)+IF(AND('🔎 TRA CỨU NHANH'!$C$2&lt;&gt;"",OR(ISNUMBER(SEARCH('🔎 TRA CỨU NHANH'!$C$2,$A4469)),ISNUMBER(SEARCH('🔎 TRA CỨU NHANH'!$C$2,$B4469)))),1,0)</f>
        <v/>
      </c>
      <c r="M4469">
        <f>IF(L4469&gt;N(L4468),L4469,"")</f>
        <v/>
      </c>
      <c r="N4469">
        <f>N(N4468)+IF(AND('💰 BÁO GIÁ'!$C$27&lt;&gt;"",OR(ISNUMBER(SEARCH('💰 BÁO GIÁ'!$C$27,$A4469)),ISNUMBER(SEARCH('💰 BÁO GIÁ'!$C$27,$B4469)))),1,0)</f>
        <v/>
      </c>
      <c r="O4469">
        <f>IF(N4469&gt;N(N4468),N4469,"")</f>
        <v/>
      </c>
    </row>
    <row r="4470">
      <c r="A4470">
        <f>IF('📋 MIỂNG TNC'!A446="","",'📋 MIỂNG TNC'!A446)</f>
        <v/>
      </c>
      <c r="B4470">
        <f>IF('📋 MIỂNG TNC'!A446="","",'📋 MIỂNG TNC'!P446)</f>
        <v/>
      </c>
      <c r="C4470">
        <f>IF('📋 MIỂNG TNC'!A446="","","Miểng")</f>
        <v/>
      </c>
      <c r="D4470">
        <f>IF('📋 MIỂNG TNC'!A446="","",'📋 MIỂNG TNC'!H446)</f>
        <v/>
      </c>
      <c r="E4470" s="37" t="e">
        <v>#VALUE!</v>
      </c>
      <c r="F4470" s="37">
        <f>IF('📋 MIỂNG TNC'!A446="","",'📋 MIỂNG TNC'!J446)</f>
        <v/>
      </c>
      <c r="G4470" s="37">
        <f>IF('📋 MIỂNG TNC'!A446="","",'📋 MIỂNG TNC'!K446)</f>
        <v/>
      </c>
      <c r="H4470">
        <f>IF('📋 MIỂNG TNC'!A446="","",'📋 MIỂNG TNC'!L446)</f>
        <v/>
      </c>
      <c r="I4470">
        <f>IF('📋 MIỂNG TNC'!A446="","",'📋 MIỂNG TNC'!M446)</f>
        <v/>
      </c>
      <c r="J4470">
        <f>IF('📋 MIỂNG TNC'!A446="","",'📋 MIỂNG TNC'!D446)</f>
        <v/>
      </c>
      <c r="L4470">
        <f>N(L4469)+IF(AND('🔎 TRA CỨU NHANH'!$C$2&lt;&gt;"",OR(ISNUMBER(SEARCH('🔎 TRA CỨU NHANH'!$C$2,$A4470)),ISNUMBER(SEARCH('🔎 TRA CỨU NHANH'!$C$2,$B4470)))),1,0)</f>
        <v/>
      </c>
      <c r="M4470">
        <f>IF(L4470&gt;N(L4469),L4470,"")</f>
        <v/>
      </c>
      <c r="N4470">
        <f>N(N4469)+IF(AND('💰 BÁO GIÁ'!$C$27&lt;&gt;"",OR(ISNUMBER(SEARCH('💰 BÁO GIÁ'!$C$27,$A4470)),ISNUMBER(SEARCH('💰 BÁO GIÁ'!$C$27,$B4470)))),1,0)</f>
        <v/>
      </c>
      <c r="O4470">
        <f>IF(N4470&gt;N(N4469),N4470,"")</f>
        <v/>
      </c>
    </row>
    <row r="4471">
      <c r="A4471">
        <f>IF('📋 MIỂNG TNC'!A447="","",'📋 MIỂNG TNC'!A447)</f>
        <v/>
      </c>
      <c r="B4471">
        <f>IF('📋 MIỂNG TNC'!A447="","",'📋 MIỂNG TNC'!P447)</f>
        <v/>
      </c>
      <c r="C4471">
        <f>IF('📋 MIỂNG TNC'!A447="","","Miểng")</f>
        <v/>
      </c>
      <c r="D4471">
        <f>IF('📋 MIỂNG TNC'!A447="","",'📋 MIỂNG TNC'!H447)</f>
        <v/>
      </c>
      <c r="E4471" t="e">
        <v>#VALUE!</v>
      </c>
      <c r="F4471">
        <f>IF('📋 MIỂNG TNC'!A447="","",'📋 MIỂNG TNC'!J447)</f>
        <v/>
      </c>
      <c r="G4471">
        <f>IF('📋 MIỂNG TNC'!A447="","",'📋 MIỂNG TNC'!K447)</f>
        <v/>
      </c>
      <c r="H4471">
        <f>IF('📋 MIỂNG TNC'!A447="","",'📋 MIỂNG TNC'!L447)</f>
        <v/>
      </c>
      <c r="I4471">
        <f>IF('📋 MIỂNG TNC'!A447="","",'📋 MIỂNG TNC'!M447)</f>
        <v/>
      </c>
      <c r="J4471">
        <f>IF('📋 MIỂNG TNC'!A447="","",'📋 MIỂNG TNC'!D447)</f>
        <v/>
      </c>
      <c r="L4471">
        <f>N(L4470)+IF(AND('🔎 TRA CỨU NHANH'!$C$2&lt;&gt;"",OR(ISNUMBER(SEARCH('🔎 TRA CỨU NHANH'!$C$2,$A4471)),ISNUMBER(SEARCH('🔎 TRA CỨU NHANH'!$C$2,$B4471)))),1,0)</f>
        <v/>
      </c>
      <c r="M4471">
        <f>IF(L4471&gt;N(L4470),L4471,"")</f>
        <v/>
      </c>
      <c r="N4471">
        <f>N(N4470)+IF(AND('💰 BÁO GIÁ'!$C$27&lt;&gt;"",OR(ISNUMBER(SEARCH('💰 BÁO GIÁ'!$C$27,$A4471)),ISNUMBER(SEARCH('💰 BÁO GIÁ'!$C$27,$B4471)))),1,0)</f>
        <v/>
      </c>
      <c r="O4471">
        <f>IF(N4471&gt;N(N4470),N4471,"")</f>
        <v/>
      </c>
    </row>
    <row r="4472">
      <c r="A4472">
        <f>IF('📋 MIỂNG TNC'!A448="","",'📋 MIỂNG TNC'!A448)</f>
        <v/>
      </c>
      <c r="B4472">
        <f>IF('📋 MIỂNG TNC'!A448="","",'📋 MIỂNG TNC'!P448)</f>
        <v/>
      </c>
      <c r="C4472">
        <f>IF('📋 MIỂNG TNC'!A448="","","Miểng")</f>
        <v/>
      </c>
      <c r="D4472">
        <f>IF('📋 MIỂNG TNC'!A448="","",'📋 MIỂNG TNC'!H448)</f>
        <v/>
      </c>
      <c r="E4472" s="37" t="e">
        <v>#VALUE!</v>
      </c>
      <c r="F4472" s="37">
        <f>IF('📋 MIỂNG TNC'!A448="","",'📋 MIỂNG TNC'!J448)</f>
        <v/>
      </c>
      <c r="G4472" s="37">
        <f>IF('📋 MIỂNG TNC'!A448="","",'📋 MIỂNG TNC'!K448)</f>
        <v/>
      </c>
      <c r="H4472">
        <f>IF('📋 MIỂNG TNC'!A448="","",'📋 MIỂNG TNC'!L448)</f>
        <v/>
      </c>
      <c r="I4472">
        <f>IF('📋 MIỂNG TNC'!A448="","",'📋 MIỂNG TNC'!M448)</f>
        <v/>
      </c>
      <c r="J4472">
        <f>IF('📋 MIỂNG TNC'!A448="","",'📋 MIỂNG TNC'!D448)</f>
        <v/>
      </c>
      <c r="L4472">
        <f>N(L4471)+IF(AND('🔎 TRA CỨU NHANH'!$C$2&lt;&gt;"",OR(ISNUMBER(SEARCH('🔎 TRA CỨU NHANH'!$C$2,$A4472)),ISNUMBER(SEARCH('🔎 TRA CỨU NHANH'!$C$2,$B4472)))),1,0)</f>
        <v/>
      </c>
      <c r="M4472">
        <f>IF(L4472&gt;N(L4471),L4472,"")</f>
        <v/>
      </c>
      <c r="N4472">
        <f>N(N4471)+IF(AND('💰 BÁO GIÁ'!$C$27&lt;&gt;"",OR(ISNUMBER(SEARCH('💰 BÁO GIÁ'!$C$27,$A4472)),ISNUMBER(SEARCH('💰 BÁO GIÁ'!$C$27,$B4472)))),1,0)</f>
        <v/>
      </c>
      <c r="O4472">
        <f>IF(N4472&gt;N(N4471),N4472,"")</f>
        <v/>
      </c>
    </row>
    <row r="4473">
      <c r="A4473">
        <f>IF('📋 MIỂNG TNC'!A449="","",'📋 MIỂNG TNC'!A449)</f>
        <v/>
      </c>
      <c r="B4473">
        <f>IF('📋 MIỂNG TNC'!A449="","",'📋 MIỂNG TNC'!P449)</f>
        <v/>
      </c>
      <c r="C4473">
        <f>IF('📋 MIỂNG TNC'!A449="","","Miểng")</f>
        <v/>
      </c>
      <c r="D4473">
        <f>IF('📋 MIỂNG TNC'!A449="","",'📋 MIỂNG TNC'!H449)</f>
        <v/>
      </c>
      <c r="E4473" t="e">
        <v>#VALUE!</v>
      </c>
      <c r="F4473">
        <f>IF('📋 MIỂNG TNC'!A449="","",'📋 MIỂNG TNC'!J449)</f>
        <v/>
      </c>
      <c r="G4473">
        <f>IF('📋 MIỂNG TNC'!A449="","",'📋 MIỂNG TNC'!K449)</f>
        <v/>
      </c>
      <c r="H4473">
        <f>IF('📋 MIỂNG TNC'!A449="","",'📋 MIỂNG TNC'!L449)</f>
        <v/>
      </c>
      <c r="I4473">
        <f>IF('📋 MIỂNG TNC'!A449="","",'📋 MIỂNG TNC'!M449)</f>
        <v/>
      </c>
      <c r="J4473">
        <f>IF('📋 MIỂNG TNC'!A449="","",'📋 MIỂNG TNC'!D449)</f>
        <v/>
      </c>
      <c r="L4473">
        <f>N(L4472)+IF(AND('🔎 TRA CỨU NHANH'!$C$2&lt;&gt;"",OR(ISNUMBER(SEARCH('🔎 TRA CỨU NHANH'!$C$2,$A4473)),ISNUMBER(SEARCH('🔎 TRA CỨU NHANH'!$C$2,$B4473)))),1,0)</f>
        <v/>
      </c>
      <c r="M4473">
        <f>IF(L4473&gt;N(L4472),L4473,"")</f>
        <v/>
      </c>
      <c r="N4473">
        <f>N(N4472)+IF(AND('💰 BÁO GIÁ'!$C$27&lt;&gt;"",OR(ISNUMBER(SEARCH('💰 BÁO GIÁ'!$C$27,$A4473)),ISNUMBER(SEARCH('💰 BÁO GIÁ'!$C$27,$B4473)))),1,0)</f>
        <v/>
      </c>
      <c r="O4473">
        <f>IF(N4473&gt;N(N4472),N4473,"")</f>
        <v/>
      </c>
    </row>
    <row r="4474">
      <c r="A4474">
        <f>IF('📋 MIỂNG TNC'!A450="","",'📋 MIỂNG TNC'!A450)</f>
        <v/>
      </c>
      <c r="B4474">
        <f>IF('📋 MIỂNG TNC'!A450="","",'📋 MIỂNG TNC'!P450)</f>
        <v/>
      </c>
      <c r="C4474">
        <f>IF('📋 MIỂNG TNC'!A450="","","Miểng")</f>
        <v/>
      </c>
      <c r="D4474">
        <f>IF('📋 MIỂNG TNC'!A450="","",'📋 MIỂNG TNC'!H450)</f>
        <v/>
      </c>
      <c r="E4474" t="e">
        <v>#VALUE!</v>
      </c>
      <c r="F4474" s="37">
        <f>IF('📋 MIỂNG TNC'!A450="","",'📋 MIỂNG TNC'!J450)</f>
        <v/>
      </c>
      <c r="G4474" s="37">
        <f>IF('📋 MIỂNG TNC'!A450="","",'📋 MIỂNG TNC'!K450)</f>
        <v/>
      </c>
      <c r="H4474">
        <f>IF('📋 MIỂNG TNC'!A450="","",'📋 MIỂNG TNC'!L450)</f>
        <v/>
      </c>
      <c r="I4474">
        <f>IF('📋 MIỂNG TNC'!A450="","",'📋 MIỂNG TNC'!M450)</f>
        <v/>
      </c>
      <c r="J4474">
        <f>IF('📋 MIỂNG TNC'!A450="","",'📋 MIỂNG TNC'!D450)</f>
        <v/>
      </c>
      <c r="L4474">
        <f>N(L4473)+IF(AND('🔎 TRA CỨU NHANH'!$C$2&lt;&gt;"",OR(ISNUMBER(SEARCH('🔎 TRA CỨU NHANH'!$C$2,$A4474)),ISNUMBER(SEARCH('🔎 TRA CỨU NHANH'!$C$2,$B4474)))),1,0)</f>
        <v/>
      </c>
      <c r="M4474">
        <f>IF(L4474&gt;N(L4473),L4474,"")</f>
        <v/>
      </c>
      <c r="N4474">
        <f>N(N4473)+IF(AND('💰 BÁO GIÁ'!$C$27&lt;&gt;"",OR(ISNUMBER(SEARCH('💰 BÁO GIÁ'!$C$27,$A4474)),ISNUMBER(SEARCH('💰 BÁO GIÁ'!$C$27,$B4474)))),1,0)</f>
        <v/>
      </c>
      <c r="O4474">
        <f>IF(N4474&gt;N(N4473),N4474,"")</f>
        <v/>
      </c>
    </row>
    <row r="4475">
      <c r="A4475">
        <f>IF('📋 MIỂNG TNC'!A451="","",'📋 MIỂNG TNC'!A451)</f>
        <v/>
      </c>
      <c r="B4475">
        <f>IF('📋 MIỂNG TNC'!A451="","",'📋 MIỂNG TNC'!P451)</f>
        <v/>
      </c>
      <c r="C4475">
        <f>IF('📋 MIỂNG TNC'!A451="","","Miểng")</f>
        <v/>
      </c>
      <c r="D4475">
        <f>IF('📋 MIỂNG TNC'!A451="","",'📋 MIỂNG TNC'!H451)</f>
        <v/>
      </c>
      <c r="E4475" s="37" t="e">
        <v>#VALUE!</v>
      </c>
      <c r="F4475" s="37">
        <f>IF('📋 MIỂNG TNC'!A451="","",'📋 MIỂNG TNC'!J451)</f>
        <v/>
      </c>
      <c r="G4475" s="37">
        <f>IF('📋 MIỂNG TNC'!A451="","",'📋 MIỂNG TNC'!K451)</f>
        <v/>
      </c>
      <c r="H4475">
        <f>IF('📋 MIỂNG TNC'!A451="","",'📋 MIỂNG TNC'!L451)</f>
        <v/>
      </c>
      <c r="I4475">
        <f>IF('📋 MIỂNG TNC'!A451="","",'📋 MIỂNG TNC'!M451)</f>
        <v/>
      </c>
      <c r="J4475">
        <f>IF('📋 MIỂNG TNC'!A451="","",'📋 MIỂNG TNC'!D451)</f>
        <v/>
      </c>
      <c r="L4475">
        <f>N(L4474)+IF(AND('🔎 TRA CỨU NHANH'!$C$2&lt;&gt;"",OR(ISNUMBER(SEARCH('🔎 TRA CỨU NHANH'!$C$2,$A4475)),ISNUMBER(SEARCH('🔎 TRA CỨU NHANH'!$C$2,$B4475)))),1,0)</f>
        <v/>
      </c>
      <c r="M4475">
        <f>IF(L4475&gt;N(L4474),L4475,"")</f>
        <v/>
      </c>
      <c r="N4475">
        <f>N(N4474)+IF(AND('💰 BÁO GIÁ'!$C$27&lt;&gt;"",OR(ISNUMBER(SEARCH('💰 BÁO GIÁ'!$C$27,$A4475)),ISNUMBER(SEARCH('💰 BÁO GIÁ'!$C$27,$B4475)))),1,0)</f>
        <v/>
      </c>
      <c r="O4475">
        <f>IF(N4475&gt;N(N4474),N4475,"")</f>
        <v/>
      </c>
    </row>
    <row r="4476">
      <c r="A4476">
        <f>IF('📋 MIỂNG TNC'!A452="","",'📋 MIỂNG TNC'!A452)</f>
        <v/>
      </c>
      <c r="B4476">
        <f>IF('📋 MIỂNG TNC'!A452="","",'📋 MIỂNG TNC'!P452)</f>
        <v/>
      </c>
      <c r="C4476">
        <f>IF('📋 MIỂNG TNC'!A452="","","Miểng")</f>
        <v/>
      </c>
      <c r="D4476">
        <f>IF('📋 MIỂNG TNC'!A452="","",'📋 MIỂNG TNC'!H452)</f>
        <v/>
      </c>
      <c r="E4476" s="37" t="e">
        <v>#VALUE!</v>
      </c>
      <c r="F4476" s="37">
        <f>IF('📋 MIỂNG TNC'!A452="","",'📋 MIỂNG TNC'!J452)</f>
        <v/>
      </c>
      <c r="G4476" s="37">
        <f>IF('📋 MIỂNG TNC'!A452="","",'📋 MIỂNG TNC'!K452)</f>
        <v/>
      </c>
      <c r="H4476" s="37">
        <f>IF('📋 MIỂNG TNC'!A452="","",'📋 MIỂNG TNC'!L452)</f>
        <v/>
      </c>
      <c r="I4476">
        <f>IF('📋 MIỂNG TNC'!A452="","",'📋 MIỂNG TNC'!M452)</f>
        <v/>
      </c>
      <c r="J4476">
        <f>IF('📋 MIỂNG TNC'!A452="","",'📋 MIỂNG TNC'!D452)</f>
        <v/>
      </c>
      <c r="L4476">
        <f>N(L4475)+IF(AND('🔎 TRA CỨU NHANH'!$C$2&lt;&gt;"",OR(ISNUMBER(SEARCH('🔎 TRA CỨU NHANH'!$C$2,$A4476)),ISNUMBER(SEARCH('🔎 TRA CỨU NHANH'!$C$2,$B4476)))),1,0)</f>
        <v/>
      </c>
      <c r="M4476">
        <f>IF(L4476&gt;N(L4475),L4476,"")</f>
        <v/>
      </c>
      <c r="N4476">
        <f>N(N4475)+IF(AND('💰 BÁO GIÁ'!$C$27&lt;&gt;"",OR(ISNUMBER(SEARCH('💰 BÁO GIÁ'!$C$27,$A4476)),ISNUMBER(SEARCH('💰 BÁO GIÁ'!$C$27,$B4476)))),1,0)</f>
        <v/>
      </c>
      <c r="O4476">
        <f>IF(N4476&gt;N(N4475),N4476,"")</f>
        <v/>
      </c>
    </row>
    <row r="4477">
      <c r="A4477">
        <f>IF('📋 MIỂNG TNC'!A453="","",'📋 MIỂNG TNC'!A453)</f>
        <v/>
      </c>
      <c r="B4477">
        <f>IF('📋 MIỂNG TNC'!A453="","",'📋 MIỂNG TNC'!P453)</f>
        <v/>
      </c>
      <c r="C4477">
        <f>IF('📋 MIỂNG TNC'!A453="","","Miểng")</f>
        <v/>
      </c>
      <c r="D4477">
        <f>IF('📋 MIỂNG TNC'!A453="","",'📋 MIỂNG TNC'!H453)</f>
        <v/>
      </c>
      <c r="E4477" s="37" t="e">
        <v>#VALUE!</v>
      </c>
      <c r="F4477" s="37">
        <f>IF('📋 MIỂNG TNC'!A453="","",'📋 MIỂNG TNC'!J453)</f>
        <v/>
      </c>
      <c r="G4477" s="37">
        <f>IF('📋 MIỂNG TNC'!A453="","",'📋 MIỂNG TNC'!K453)</f>
        <v/>
      </c>
      <c r="H4477">
        <f>IF('📋 MIỂNG TNC'!A453="","",'📋 MIỂNG TNC'!L453)</f>
        <v/>
      </c>
      <c r="I4477">
        <f>IF('📋 MIỂNG TNC'!A453="","",'📋 MIỂNG TNC'!M453)</f>
        <v/>
      </c>
      <c r="J4477">
        <f>IF('📋 MIỂNG TNC'!A453="","",'📋 MIỂNG TNC'!D453)</f>
        <v/>
      </c>
      <c r="L4477">
        <f>N(L4476)+IF(AND('🔎 TRA CỨU NHANH'!$C$2&lt;&gt;"",OR(ISNUMBER(SEARCH('🔎 TRA CỨU NHANH'!$C$2,$A4477)),ISNUMBER(SEARCH('🔎 TRA CỨU NHANH'!$C$2,$B4477)))),1,0)</f>
        <v/>
      </c>
      <c r="M4477">
        <f>IF(L4477&gt;N(L4476),L4477,"")</f>
        <v/>
      </c>
      <c r="N4477">
        <f>N(N4476)+IF(AND('💰 BÁO GIÁ'!$C$27&lt;&gt;"",OR(ISNUMBER(SEARCH('💰 BÁO GIÁ'!$C$27,$A4477)),ISNUMBER(SEARCH('💰 BÁO GIÁ'!$C$27,$B4477)))),1,0)</f>
        <v/>
      </c>
      <c r="O4477">
        <f>IF(N4477&gt;N(N4476),N4477,"")</f>
        <v/>
      </c>
    </row>
    <row r="4478">
      <c r="A4478">
        <f>IF('📋 MIỂNG TNC'!A454="","",'📋 MIỂNG TNC'!A454)</f>
        <v/>
      </c>
      <c r="B4478">
        <f>IF('📋 MIỂNG TNC'!A454="","",'📋 MIỂNG TNC'!P454)</f>
        <v/>
      </c>
      <c r="C4478">
        <f>IF('📋 MIỂNG TNC'!A454="","","Miểng")</f>
        <v/>
      </c>
      <c r="D4478">
        <f>IF('📋 MIỂNG TNC'!A454="","",'📋 MIỂNG TNC'!H454)</f>
        <v/>
      </c>
      <c r="E4478" t="e">
        <v>#VALUE!</v>
      </c>
      <c r="F4478">
        <f>IF('📋 MIỂNG TNC'!A454="","",'📋 MIỂNG TNC'!J454)</f>
        <v/>
      </c>
      <c r="G4478">
        <f>IF('📋 MIỂNG TNC'!A454="","",'📋 MIỂNG TNC'!K454)</f>
        <v/>
      </c>
      <c r="H4478">
        <f>IF('📋 MIỂNG TNC'!A454="","",'📋 MIỂNG TNC'!L454)</f>
        <v/>
      </c>
      <c r="I4478">
        <f>IF('📋 MIỂNG TNC'!A454="","",'📋 MIỂNG TNC'!M454)</f>
        <v/>
      </c>
      <c r="J4478">
        <f>IF('📋 MIỂNG TNC'!A454="","",'📋 MIỂNG TNC'!D454)</f>
        <v/>
      </c>
      <c r="L4478">
        <f>N(L4477)+IF(AND('🔎 TRA CỨU NHANH'!$C$2&lt;&gt;"",OR(ISNUMBER(SEARCH('🔎 TRA CỨU NHANH'!$C$2,$A4478)),ISNUMBER(SEARCH('🔎 TRA CỨU NHANH'!$C$2,$B4478)))),1,0)</f>
        <v/>
      </c>
      <c r="M4478">
        <f>IF(L4478&gt;N(L4477),L4478,"")</f>
        <v/>
      </c>
      <c r="N4478">
        <f>N(N4477)+IF(AND('💰 BÁO GIÁ'!$C$27&lt;&gt;"",OR(ISNUMBER(SEARCH('💰 BÁO GIÁ'!$C$27,$A4478)),ISNUMBER(SEARCH('💰 BÁO GIÁ'!$C$27,$B4478)))),1,0)</f>
        <v/>
      </c>
      <c r="O4478">
        <f>IF(N4478&gt;N(N4477),N4478,"")</f>
        <v/>
      </c>
    </row>
    <row r="4479">
      <c r="A4479">
        <f>IF('📋 MIỂNG TNC'!A455="","",'📋 MIỂNG TNC'!A455)</f>
        <v/>
      </c>
      <c r="B4479">
        <f>IF('📋 MIỂNG TNC'!A455="","",'📋 MIỂNG TNC'!P455)</f>
        <v/>
      </c>
      <c r="C4479">
        <f>IF('📋 MIỂNG TNC'!A455="","","Miểng")</f>
        <v/>
      </c>
      <c r="D4479">
        <f>IF('📋 MIỂNG TNC'!A455="","",'📋 MIỂNG TNC'!H455)</f>
        <v/>
      </c>
      <c r="E4479" t="e">
        <v>#VALUE!</v>
      </c>
      <c r="F4479">
        <f>IF('📋 MIỂNG TNC'!A455="","",'📋 MIỂNG TNC'!J455)</f>
        <v/>
      </c>
      <c r="G4479">
        <f>IF('📋 MIỂNG TNC'!A455="","",'📋 MIỂNG TNC'!K455)</f>
        <v/>
      </c>
      <c r="H4479">
        <f>IF('📋 MIỂNG TNC'!A455="","",'📋 MIỂNG TNC'!L455)</f>
        <v/>
      </c>
      <c r="I4479">
        <f>IF('📋 MIỂNG TNC'!A455="","",'📋 MIỂNG TNC'!M455)</f>
        <v/>
      </c>
      <c r="J4479">
        <f>IF('📋 MIỂNG TNC'!A455="","",'📋 MIỂNG TNC'!D455)</f>
        <v/>
      </c>
      <c r="L4479">
        <f>N(L4478)+IF(AND('🔎 TRA CỨU NHANH'!$C$2&lt;&gt;"",OR(ISNUMBER(SEARCH('🔎 TRA CỨU NHANH'!$C$2,$A4479)),ISNUMBER(SEARCH('🔎 TRA CỨU NHANH'!$C$2,$B4479)))),1,0)</f>
        <v/>
      </c>
      <c r="M4479">
        <f>IF(L4479&gt;N(L4478),L4479,"")</f>
        <v/>
      </c>
      <c r="N4479">
        <f>N(N4478)+IF(AND('💰 BÁO GIÁ'!$C$27&lt;&gt;"",OR(ISNUMBER(SEARCH('💰 BÁO GIÁ'!$C$27,$A4479)),ISNUMBER(SEARCH('💰 BÁO GIÁ'!$C$27,$B4479)))),1,0)</f>
        <v/>
      </c>
      <c r="O4479">
        <f>IF(N4479&gt;N(N4478),N4479,"")</f>
        <v/>
      </c>
    </row>
    <row r="4480">
      <c r="A4480">
        <f>IF('📋 MIỂNG TNC'!A456="","",'📋 MIỂNG TNC'!A456)</f>
        <v/>
      </c>
      <c r="B4480">
        <f>IF('📋 MIỂNG TNC'!A456="","",'📋 MIỂNG TNC'!P456)</f>
        <v/>
      </c>
      <c r="C4480">
        <f>IF('📋 MIỂNG TNC'!A456="","","Miểng")</f>
        <v/>
      </c>
      <c r="D4480">
        <f>IF('📋 MIỂNG TNC'!A456="","",'📋 MIỂNG TNC'!H456)</f>
        <v/>
      </c>
      <c r="E4480" s="37" t="e">
        <v>#VALUE!</v>
      </c>
      <c r="F4480" s="37">
        <f>IF('📋 MIỂNG TNC'!A456="","",'📋 MIỂNG TNC'!J456)</f>
        <v/>
      </c>
      <c r="G4480" s="37">
        <f>IF('📋 MIỂNG TNC'!A456="","",'📋 MIỂNG TNC'!K456)</f>
        <v/>
      </c>
      <c r="H4480">
        <f>IF('📋 MIỂNG TNC'!A456="","",'📋 MIỂNG TNC'!L456)</f>
        <v/>
      </c>
      <c r="I4480">
        <f>IF('📋 MIỂNG TNC'!A456="","",'📋 MIỂNG TNC'!M456)</f>
        <v/>
      </c>
      <c r="J4480">
        <f>IF('📋 MIỂNG TNC'!A456="","",'📋 MIỂNG TNC'!D456)</f>
        <v/>
      </c>
      <c r="L4480">
        <f>N(L4479)+IF(AND('🔎 TRA CỨU NHANH'!$C$2&lt;&gt;"",OR(ISNUMBER(SEARCH('🔎 TRA CỨU NHANH'!$C$2,$A4480)),ISNUMBER(SEARCH('🔎 TRA CỨU NHANH'!$C$2,$B4480)))),1,0)</f>
        <v/>
      </c>
      <c r="M4480">
        <f>IF(L4480&gt;N(L4479),L4480,"")</f>
        <v/>
      </c>
      <c r="N4480">
        <f>N(N4479)+IF(AND('💰 BÁO GIÁ'!$C$27&lt;&gt;"",OR(ISNUMBER(SEARCH('💰 BÁO GIÁ'!$C$27,$A4480)),ISNUMBER(SEARCH('💰 BÁO GIÁ'!$C$27,$B4480)))),1,0)</f>
        <v/>
      </c>
      <c r="O4480">
        <f>IF(N4480&gt;N(N4479),N4480,"")</f>
        <v/>
      </c>
    </row>
    <row r="4481">
      <c r="A4481">
        <f>IF('📋 MIỂNG TNC'!A457="","",'📋 MIỂNG TNC'!A457)</f>
        <v/>
      </c>
      <c r="B4481">
        <f>IF('📋 MIỂNG TNC'!A457="","",'📋 MIỂNG TNC'!P457)</f>
        <v/>
      </c>
      <c r="C4481">
        <f>IF('📋 MIỂNG TNC'!A457="","","Miểng")</f>
        <v/>
      </c>
      <c r="D4481">
        <f>IF('📋 MIỂNG TNC'!A457="","",'📋 MIỂNG TNC'!H457)</f>
        <v/>
      </c>
      <c r="E4481" s="37" t="e">
        <v>#VALUE!</v>
      </c>
      <c r="F4481" s="37">
        <f>IF('📋 MIỂNG TNC'!A457="","",'📋 MIỂNG TNC'!J457)</f>
        <v/>
      </c>
      <c r="G4481" s="37">
        <f>IF('📋 MIỂNG TNC'!A457="","",'📋 MIỂNG TNC'!K457)</f>
        <v/>
      </c>
      <c r="H4481">
        <f>IF('📋 MIỂNG TNC'!A457="","",'📋 MIỂNG TNC'!L457)</f>
        <v/>
      </c>
      <c r="I4481">
        <f>IF('📋 MIỂNG TNC'!A457="","",'📋 MIỂNG TNC'!M457)</f>
        <v/>
      </c>
      <c r="J4481">
        <f>IF('📋 MIỂNG TNC'!A457="","",'📋 MIỂNG TNC'!D457)</f>
        <v/>
      </c>
      <c r="L4481">
        <f>N(L4480)+IF(AND('🔎 TRA CỨU NHANH'!$C$2&lt;&gt;"",OR(ISNUMBER(SEARCH('🔎 TRA CỨU NHANH'!$C$2,$A4481)),ISNUMBER(SEARCH('🔎 TRA CỨU NHANH'!$C$2,$B4481)))),1,0)</f>
        <v/>
      </c>
      <c r="M4481">
        <f>IF(L4481&gt;N(L4480),L4481,"")</f>
        <v/>
      </c>
      <c r="N4481">
        <f>N(N4480)+IF(AND('💰 BÁO GIÁ'!$C$27&lt;&gt;"",OR(ISNUMBER(SEARCH('💰 BÁO GIÁ'!$C$27,$A4481)),ISNUMBER(SEARCH('💰 BÁO GIÁ'!$C$27,$B4481)))),1,0)</f>
        <v/>
      </c>
      <c r="O4481">
        <f>IF(N4481&gt;N(N4480),N4481,"")</f>
        <v/>
      </c>
    </row>
    <row r="4482">
      <c r="A4482">
        <f>IF('📋 MIỂNG TNC'!A458="","",'📋 MIỂNG TNC'!A458)</f>
        <v/>
      </c>
      <c r="B4482">
        <f>IF('📋 MIỂNG TNC'!A458="","",'📋 MIỂNG TNC'!P458)</f>
        <v/>
      </c>
      <c r="C4482">
        <f>IF('📋 MIỂNG TNC'!A458="","","Miểng")</f>
        <v/>
      </c>
      <c r="D4482">
        <f>IF('📋 MIỂNG TNC'!A458="","",'📋 MIỂNG TNC'!H458)</f>
        <v/>
      </c>
      <c r="E4482" s="37" t="e">
        <v>#VALUE!</v>
      </c>
      <c r="F4482" s="37">
        <f>IF('📋 MIỂNG TNC'!A458="","",'📋 MIỂNG TNC'!J458)</f>
        <v/>
      </c>
      <c r="G4482" s="37">
        <f>IF('📋 MIỂNG TNC'!A458="","",'📋 MIỂNG TNC'!K458)</f>
        <v/>
      </c>
      <c r="H4482" s="37">
        <f>IF('📋 MIỂNG TNC'!A458="","",'📋 MIỂNG TNC'!L458)</f>
        <v/>
      </c>
      <c r="I4482">
        <f>IF('📋 MIỂNG TNC'!A458="","",'📋 MIỂNG TNC'!M458)</f>
        <v/>
      </c>
      <c r="J4482">
        <f>IF('📋 MIỂNG TNC'!A458="","",'📋 MIỂNG TNC'!D458)</f>
        <v/>
      </c>
      <c r="L4482">
        <f>N(L4481)+IF(AND('🔎 TRA CỨU NHANH'!$C$2&lt;&gt;"",OR(ISNUMBER(SEARCH('🔎 TRA CỨU NHANH'!$C$2,$A4482)),ISNUMBER(SEARCH('🔎 TRA CỨU NHANH'!$C$2,$B4482)))),1,0)</f>
        <v/>
      </c>
      <c r="M4482">
        <f>IF(L4482&gt;N(L4481),L4482,"")</f>
        <v/>
      </c>
      <c r="N4482">
        <f>N(N4481)+IF(AND('💰 BÁO GIÁ'!$C$27&lt;&gt;"",OR(ISNUMBER(SEARCH('💰 BÁO GIÁ'!$C$27,$A4482)),ISNUMBER(SEARCH('💰 BÁO GIÁ'!$C$27,$B4482)))),1,0)</f>
        <v/>
      </c>
      <c r="O4482">
        <f>IF(N4482&gt;N(N4481),N4482,"")</f>
        <v/>
      </c>
    </row>
    <row r="4483">
      <c r="A4483">
        <f>IF('📋 MIỂNG TNC'!A459="","",'📋 MIỂNG TNC'!A459)</f>
        <v/>
      </c>
      <c r="B4483">
        <f>IF('📋 MIỂNG TNC'!A459="","",'📋 MIỂNG TNC'!P459)</f>
        <v/>
      </c>
      <c r="C4483">
        <f>IF('📋 MIỂNG TNC'!A459="","","Miểng")</f>
        <v/>
      </c>
      <c r="D4483">
        <f>IF('📋 MIỂNG TNC'!A459="","",'📋 MIỂNG TNC'!H459)</f>
        <v/>
      </c>
      <c r="E4483" t="e">
        <v>#VALUE!</v>
      </c>
      <c r="F4483">
        <f>IF('📋 MIỂNG TNC'!A459="","",'📋 MIỂNG TNC'!J459)</f>
        <v/>
      </c>
      <c r="G4483">
        <f>IF('📋 MIỂNG TNC'!A459="","",'📋 MIỂNG TNC'!K459)</f>
        <v/>
      </c>
      <c r="H4483">
        <f>IF('📋 MIỂNG TNC'!A459="","",'📋 MIỂNG TNC'!L459)</f>
        <v/>
      </c>
      <c r="I4483">
        <f>IF('📋 MIỂNG TNC'!A459="","",'📋 MIỂNG TNC'!M459)</f>
        <v/>
      </c>
      <c r="J4483">
        <f>IF('📋 MIỂNG TNC'!A459="","",'📋 MIỂNG TNC'!D459)</f>
        <v/>
      </c>
      <c r="L4483">
        <f>N(L4482)+IF(AND('🔎 TRA CỨU NHANH'!$C$2&lt;&gt;"",OR(ISNUMBER(SEARCH('🔎 TRA CỨU NHANH'!$C$2,$A4483)),ISNUMBER(SEARCH('🔎 TRA CỨU NHANH'!$C$2,$B4483)))),1,0)</f>
        <v/>
      </c>
      <c r="M4483">
        <f>IF(L4483&gt;N(L4482),L4483,"")</f>
        <v/>
      </c>
      <c r="N4483">
        <f>N(N4482)+IF(AND('💰 BÁO GIÁ'!$C$27&lt;&gt;"",OR(ISNUMBER(SEARCH('💰 BÁO GIÁ'!$C$27,$A4483)),ISNUMBER(SEARCH('💰 BÁO GIÁ'!$C$27,$B4483)))),1,0)</f>
        <v/>
      </c>
      <c r="O4483">
        <f>IF(N4483&gt;N(N4482),N4483,"")</f>
        <v/>
      </c>
    </row>
    <row r="4484">
      <c r="A4484">
        <f>IF('📋 MIỂNG TNC'!A460="","",'📋 MIỂNG TNC'!A460)</f>
        <v/>
      </c>
      <c r="B4484">
        <f>IF('📋 MIỂNG TNC'!A460="","",'📋 MIỂNG TNC'!P460)</f>
        <v/>
      </c>
      <c r="C4484">
        <f>IF('📋 MIỂNG TNC'!A460="","","Miểng")</f>
        <v/>
      </c>
      <c r="D4484">
        <f>IF('📋 MIỂNG TNC'!A460="","",'📋 MIỂNG TNC'!H460)</f>
        <v/>
      </c>
      <c r="E4484" s="37" t="e">
        <v>#VALUE!</v>
      </c>
      <c r="F4484" s="37">
        <f>IF('📋 MIỂNG TNC'!A460="","",'📋 MIỂNG TNC'!J460)</f>
        <v/>
      </c>
      <c r="G4484" s="37">
        <f>IF('📋 MIỂNG TNC'!A460="","",'📋 MIỂNG TNC'!K460)</f>
        <v/>
      </c>
      <c r="H4484">
        <f>IF('📋 MIỂNG TNC'!A460="","",'📋 MIỂNG TNC'!L460)</f>
        <v/>
      </c>
      <c r="I4484">
        <f>IF('📋 MIỂNG TNC'!A460="","",'📋 MIỂNG TNC'!M460)</f>
        <v/>
      </c>
      <c r="J4484">
        <f>IF('📋 MIỂNG TNC'!A460="","",'📋 MIỂNG TNC'!D460)</f>
        <v/>
      </c>
      <c r="L4484">
        <f>N(L4483)+IF(AND('🔎 TRA CỨU NHANH'!$C$2&lt;&gt;"",OR(ISNUMBER(SEARCH('🔎 TRA CỨU NHANH'!$C$2,$A4484)),ISNUMBER(SEARCH('🔎 TRA CỨU NHANH'!$C$2,$B4484)))),1,0)</f>
        <v/>
      </c>
      <c r="M4484">
        <f>IF(L4484&gt;N(L4483),L4484,"")</f>
        <v/>
      </c>
      <c r="N4484">
        <f>N(N4483)+IF(AND('💰 BÁO GIÁ'!$C$27&lt;&gt;"",OR(ISNUMBER(SEARCH('💰 BÁO GIÁ'!$C$27,$A4484)),ISNUMBER(SEARCH('💰 BÁO GIÁ'!$C$27,$B4484)))),1,0)</f>
        <v/>
      </c>
      <c r="O4484">
        <f>IF(N4484&gt;N(N4483),N4484,"")</f>
        <v/>
      </c>
    </row>
    <row r="4485">
      <c r="A4485">
        <f>IF('📋 MIỂNG TNC'!A461="","",'📋 MIỂNG TNC'!A461)</f>
        <v/>
      </c>
      <c r="B4485">
        <f>IF('📋 MIỂNG TNC'!A461="","",'📋 MIỂNG TNC'!P461)</f>
        <v/>
      </c>
      <c r="C4485">
        <f>IF('📋 MIỂNG TNC'!A461="","","Miểng")</f>
        <v/>
      </c>
      <c r="D4485">
        <f>IF('📋 MIỂNG TNC'!A461="","",'📋 MIỂNG TNC'!H461)</f>
        <v/>
      </c>
      <c r="E4485" s="37" t="e">
        <v>#VALUE!</v>
      </c>
      <c r="F4485" s="37">
        <f>IF('📋 MIỂNG TNC'!A461="","",'📋 MIỂNG TNC'!J461)</f>
        <v/>
      </c>
      <c r="G4485" s="37">
        <f>IF('📋 MIỂNG TNC'!A461="","",'📋 MIỂNG TNC'!K461)</f>
        <v/>
      </c>
      <c r="H4485">
        <f>IF('📋 MIỂNG TNC'!A461="","",'📋 MIỂNG TNC'!L461)</f>
        <v/>
      </c>
      <c r="I4485">
        <f>IF('📋 MIỂNG TNC'!A461="","",'📋 MIỂNG TNC'!M461)</f>
        <v/>
      </c>
      <c r="J4485">
        <f>IF('📋 MIỂNG TNC'!A461="","",'📋 MIỂNG TNC'!D461)</f>
        <v/>
      </c>
      <c r="L4485">
        <f>N(L4484)+IF(AND('🔎 TRA CỨU NHANH'!$C$2&lt;&gt;"",OR(ISNUMBER(SEARCH('🔎 TRA CỨU NHANH'!$C$2,$A4485)),ISNUMBER(SEARCH('🔎 TRA CỨU NHANH'!$C$2,$B4485)))),1,0)</f>
        <v/>
      </c>
      <c r="M4485">
        <f>IF(L4485&gt;N(L4484),L4485,"")</f>
        <v/>
      </c>
      <c r="N4485">
        <f>N(N4484)+IF(AND('💰 BÁO GIÁ'!$C$27&lt;&gt;"",OR(ISNUMBER(SEARCH('💰 BÁO GIÁ'!$C$27,$A4485)),ISNUMBER(SEARCH('💰 BÁO GIÁ'!$C$27,$B4485)))),1,0)</f>
        <v/>
      </c>
      <c r="O4485">
        <f>IF(N4485&gt;N(N4484),N4485,"")</f>
        <v/>
      </c>
    </row>
    <row r="4486">
      <c r="A4486">
        <f>IF('📋 MIỂNG TNC'!A462="","",'📋 MIỂNG TNC'!A462)</f>
        <v/>
      </c>
      <c r="B4486">
        <f>IF('📋 MIỂNG TNC'!A462="","",'📋 MIỂNG TNC'!P462)</f>
        <v/>
      </c>
      <c r="C4486">
        <f>IF('📋 MIỂNG TNC'!A462="","","Miểng")</f>
        <v/>
      </c>
      <c r="D4486">
        <f>IF('📋 MIỂNG TNC'!A462="","",'📋 MIỂNG TNC'!H462)</f>
        <v/>
      </c>
      <c r="E4486" s="37" t="e">
        <v>#VALUE!</v>
      </c>
      <c r="F4486" s="37">
        <f>IF('📋 MIỂNG TNC'!A462="","",'📋 MIỂNG TNC'!J462)</f>
        <v/>
      </c>
      <c r="G4486" s="37">
        <f>IF('📋 MIỂNG TNC'!A462="","",'📋 MIỂNG TNC'!K462)</f>
        <v/>
      </c>
      <c r="H4486" s="37">
        <f>IF('📋 MIỂNG TNC'!A462="","",'📋 MIỂNG TNC'!L462)</f>
        <v/>
      </c>
      <c r="I4486">
        <f>IF('📋 MIỂNG TNC'!A462="","",'📋 MIỂNG TNC'!M462)</f>
        <v/>
      </c>
      <c r="J4486">
        <f>IF('📋 MIỂNG TNC'!A462="","",'📋 MIỂNG TNC'!D462)</f>
        <v/>
      </c>
      <c r="L4486">
        <f>N(L4485)+IF(AND('🔎 TRA CỨU NHANH'!$C$2&lt;&gt;"",OR(ISNUMBER(SEARCH('🔎 TRA CỨU NHANH'!$C$2,$A4486)),ISNUMBER(SEARCH('🔎 TRA CỨU NHANH'!$C$2,$B4486)))),1,0)</f>
        <v/>
      </c>
      <c r="M4486">
        <f>IF(L4486&gt;N(L4485),L4486,"")</f>
        <v/>
      </c>
      <c r="N4486">
        <f>N(N4485)+IF(AND('💰 BÁO GIÁ'!$C$27&lt;&gt;"",OR(ISNUMBER(SEARCH('💰 BÁO GIÁ'!$C$27,$A4486)),ISNUMBER(SEARCH('💰 BÁO GIÁ'!$C$27,$B4486)))),1,0)</f>
        <v/>
      </c>
      <c r="O4486">
        <f>IF(N4486&gt;N(N4485),N4486,"")</f>
        <v/>
      </c>
    </row>
    <row r="4487">
      <c r="A4487">
        <f>IF('📋 MIỂNG TNC'!A463="","",'📋 MIỂNG TNC'!A463)</f>
        <v/>
      </c>
      <c r="B4487">
        <f>IF('📋 MIỂNG TNC'!A463="","",'📋 MIỂNG TNC'!P463)</f>
        <v/>
      </c>
      <c r="C4487">
        <f>IF('📋 MIỂNG TNC'!A463="","","Miểng")</f>
        <v/>
      </c>
      <c r="D4487">
        <f>IF('📋 MIỂNG TNC'!A463="","",'📋 MIỂNG TNC'!H463)</f>
        <v/>
      </c>
      <c r="E4487" t="e">
        <v>#VALUE!</v>
      </c>
      <c r="F4487" s="37">
        <f>IF('📋 MIỂNG TNC'!A463="","",'📋 MIỂNG TNC'!J463)</f>
        <v/>
      </c>
      <c r="G4487" s="37">
        <f>IF('📋 MIỂNG TNC'!A463="","",'📋 MIỂNG TNC'!K463)</f>
        <v/>
      </c>
      <c r="H4487">
        <f>IF('📋 MIỂNG TNC'!A463="","",'📋 MIỂNG TNC'!L463)</f>
        <v/>
      </c>
      <c r="I4487">
        <f>IF('📋 MIỂNG TNC'!A463="","",'📋 MIỂNG TNC'!M463)</f>
        <v/>
      </c>
      <c r="J4487">
        <f>IF('📋 MIỂNG TNC'!A463="","",'📋 MIỂNG TNC'!D463)</f>
        <v/>
      </c>
      <c r="L4487">
        <f>N(L4486)+IF(AND('🔎 TRA CỨU NHANH'!$C$2&lt;&gt;"",OR(ISNUMBER(SEARCH('🔎 TRA CỨU NHANH'!$C$2,$A4487)),ISNUMBER(SEARCH('🔎 TRA CỨU NHANH'!$C$2,$B4487)))),1,0)</f>
        <v/>
      </c>
      <c r="M4487">
        <f>IF(L4487&gt;N(L4486),L4487,"")</f>
        <v/>
      </c>
      <c r="N4487">
        <f>N(N4486)+IF(AND('💰 BÁO GIÁ'!$C$27&lt;&gt;"",OR(ISNUMBER(SEARCH('💰 BÁO GIÁ'!$C$27,$A4487)),ISNUMBER(SEARCH('💰 BÁO GIÁ'!$C$27,$B4487)))),1,0)</f>
        <v/>
      </c>
      <c r="O4487">
        <f>IF(N4487&gt;N(N4486),N4487,"")</f>
        <v/>
      </c>
    </row>
    <row r="4488">
      <c r="A4488">
        <f>IF('📋 MIỂNG TNC'!A464="","",'📋 MIỂNG TNC'!A464)</f>
        <v/>
      </c>
      <c r="B4488">
        <f>IF('📋 MIỂNG TNC'!A464="","",'📋 MIỂNG TNC'!P464)</f>
        <v/>
      </c>
      <c r="C4488">
        <f>IF('📋 MIỂNG TNC'!A464="","","Miểng")</f>
        <v/>
      </c>
      <c r="D4488">
        <f>IF('📋 MIỂNG TNC'!A464="","",'📋 MIỂNG TNC'!H464)</f>
        <v/>
      </c>
      <c r="E4488" t="e">
        <v>#VALUE!</v>
      </c>
      <c r="F4488">
        <f>IF('📋 MIỂNG TNC'!A464="","",'📋 MIỂNG TNC'!J464)</f>
        <v/>
      </c>
      <c r="G4488">
        <f>IF('📋 MIỂNG TNC'!A464="","",'📋 MIỂNG TNC'!K464)</f>
        <v/>
      </c>
      <c r="H4488">
        <f>IF('📋 MIỂNG TNC'!A464="","",'📋 MIỂNG TNC'!L464)</f>
        <v/>
      </c>
      <c r="I4488">
        <f>IF('📋 MIỂNG TNC'!A464="","",'📋 MIỂNG TNC'!M464)</f>
        <v/>
      </c>
      <c r="J4488">
        <f>IF('📋 MIỂNG TNC'!A464="","",'📋 MIỂNG TNC'!D464)</f>
        <v/>
      </c>
      <c r="L4488">
        <f>N(L4487)+IF(AND('🔎 TRA CỨU NHANH'!$C$2&lt;&gt;"",OR(ISNUMBER(SEARCH('🔎 TRA CỨU NHANH'!$C$2,$A4488)),ISNUMBER(SEARCH('🔎 TRA CỨU NHANH'!$C$2,$B4488)))),1,0)</f>
        <v/>
      </c>
      <c r="M4488">
        <f>IF(L4488&gt;N(L4487),L4488,"")</f>
        <v/>
      </c>
      <c r="N4488">
        <f>N(N4487)+IF(AND('💰 BÁO GIÁ'!$C$27&lt;&gt;"",OR(ISNUMBER(SEARCH('💰 BÁO GIÁ'!$C$27,$A4488)),ISNUMBER(SEARCH('💰 BÁO GIÁ'!$C$27,$B4488)))),1,0)</f>
        <v/>
      </c>
      <c r="O4488">
        <f>IF(N4488&gt;N(N4487),N4488,"")</f>
        <v/>
      </c>
    </row>
    <row r="4489">
      <c r="A4489">
        <f>IF('📋 MIỂNG TNC'!A465="","",'📋 MIỂNG TNC'!A465)</f>
        <v/>
      </c>
      <c r="B4489">
        <f>IF('📋 MIỂNG TNC'!A465="","",'📋 MIỂNG TNC'!P465)</f>
        <v/>
      </c>
      <c r="C4489">
        <f>IF('📋 MIỂNG TNC'!A465="","","Miểng")</f>
        <v/>
      </c>
      <c r="D4489">
        <f>IF('📋 MIỂNG TNC'!A465="","",'📋 MIỂNG TNC'!H465)</f>
        <v/>
      </c>
      <c r="E4489" s="37" t="e">
        <v>#VALUE!</v>
      </c>
      <c r="F4489" s="37">
        <f>IF('📋 MIỂNG TNC'!A465="","",'📋 MIỂNG TNC'!J465)</f>
        <v/>
      </c>
      <c r="G4489" s="37">
        <f>IF('📋 MIỂNG TNC'!A465="","",'📋 MIỂNG TNC'!K465)</f>
        <v/>
      </c>
      <c r="H4489">
        <f>IF('📋 MIỂNG TNC'!A465="","",'📋 MIỂNG TNC'!L465)</f>
        <v/>
      </c>
      <c r="I4489">
        <f>IF('📋 MIỂNG TNC'!A465="","",'📋 MIỂNG TNC'!M465)</f>
        <v/>
      </c>
      <c r="J4489">
        <f>IF('📋 MIỂNG TNC'!A465="","",'📋 MIỂNG TNC'!D465)</f>
        <v/>
      </c>
      <c r="L4489">
        <f>N(L4488)+IF(AND('🔎 TRA CỨU NHANH'!$C$2&lt;&gt;"",OR(ISNUMBER(SEARCH('🔎 TRA CỨU NHANH'!$C$2,$A4489)),ISNUMBER(SEARCH('🔎 TRA CỨU NHANH'!$C$2,$B4489)))),1,0)</f>
        <v/>
      </c>
      <c r="M4489">
        <f>IF(L4489&gt;N(L4488),L4489,"")</f>
        <v/>
      </c>
      <c r="N4489">
        <f>N(N4488)+IF(AND('💰 BÁO GIÁ'!$C$27&lt;&gt;"",OR(ISNUMBER(SEARCH('💰 BÁO GIÁ'!$C$27,$A4489)),ISNUMBER(SEARCH('💰 BÁO GIÁ'!$C$27,$B4489)))),1,0)</f>
        <v/>
      </c>
      <c r="O4489">
        <f>IF(N4489&gt;N(N4488),N4489,"")</f>
        <v/>
      </c>
    </row>
    <row r="4490">
      <c r="A4490">
        <f>IF('📋 MIỂNG TNC'!A466="","",'📋 MIỂNG TNC'!A466)</f>
        <v/>
      </c>
      <c r="B4490">
        <f>IF('📋 MIỂNG TNC'!A466="","",'📋 MIỂNG TNC'!P466)</f>
        <v/>
      </c>
      <c r="C4490">
        <f>IF('📋 MIỂNG TNC'!A466="","","Miểng")</f>
        <v/>
      </c>
      <c r="D4490">
        <f>IF('📋 MIỂNG TNC'!A466="","",'📋 MIỂNG TNC'!H466)</f>
        <v/>
      </c>
      <c r="E4490" s="37" t="e">
        <v>#VALUE!</v>
      </c>
      <c r="F4490" s="37">
        <f>IF('📋 MIỂNG TNC'!A466="","",'📋 MIỂNG TNC'!J466)</f>
        <v/>
      </c>
      <c r="G4490" s="37">
        <f>IF('📋 MIỂNG TNC'!A466="","",'📋 MIỂNG TNC'!K466)</f>
        <v/>
      </c>
      <c r="H4490" s="37">
        <f>IF('📋 MIỂNG TNC'!A466="","",'📋 MIỂNG TNC'!L466)</f>
        <v/>
      </c>
      <c r="I4490">
        <f>IF('📋 MIỂNG TNC'!A466="","",'📋 MIỂNG TNC'!M466)</f>
        <v/>
      </c>
      <c r="J4490">
        <f>IF('📋 MIỂNG TNC'!A466="","",'📋 MIỂNG TNC'!D466)</f>
        <v/>
      </c>
      <c r="L4490">
        <f>N(L4489)+IF(AND('🔎 TRA CỨU NHANH'!$C$2&lt;&gt;"",OR(ISNUMBER(SEARCH('🔎 TRA CỨU NHANH'!$C$2,$A4490)),ISNUMBER(SEARCH('🔎 TRA CỨU NHANH'!$C$2,$B4490)))),1,0)</f>
        <v/>
      </c>
      <c r="M4490">
        <f>IF(L4490&gt;N(L4489),L4490,"")</f>
        <v/>
      </c>
      <c r="N4490">
        <f>N(N4489)+IF(AND('💰 BÁO GIÁ'!$C$27&lt;&gt;"",OR(ISNUMBER(SEARCH('💰 BÁO GIÁ'!$C$27,$A4490)),ISNUMBER(SEARCH('💰 BÁO GIÁ'!$C$27,$B4490)))),1,0)</f>
        <v/>
      </c>
      <c r="O4490">
        <f>IF(N4490&gt;N(N4489),N4490,"")</f>
        <v/>
      </c>
    </row>
    <row r="4491">
      <c r="A4491">
        <f>IF('📋 MIỂNG TNC'!A467="","",'📋 MIỂNG TNC'!A467)</f>
        <v/>
      </c>
      <c r="B4491">
        <f>IF('📋 MIỂNG TNC'!A467="","",'📋 MIỂNG TNC'!P467)</f>
        <v/>
      </c>
      <c r="C4491">
        <f>IF('📋 MIỂNG TNC'!A467="","","Miểng")</f>
        <v/>
      </c>
      <c r="D4491">
        <f>IF('📋 MIỂNG TNC'!A467="","",'📋 MIỂNG TNC'!H467)</f>
        <v/>
      </c>
      <c r="E4491" s="37" t="e">
        <v>#VALUE!</v>
      </c>
      <c r="F4491" s="37">
        <f>IF('📋 MIỂNG TNC'!A467="","",'📋 MIỂNG TNC'!J467)</f>
        <v/>
      </c>
      <c r="G4491" s="37">
        <f>IF('📋 MIỂNG TNC'!A467="","",'📋 MIỂNG TNC'!K467)</f>
        <v/>
      </c>
      <c r="H4491" s="37">
        <f>IF('📋 MIỂNG TNC'!A467="","",'📋 MIỂNG TNC'!L467)</f>
        <v/>
      </c>
      <c r="I4491">
        <f>IF('📋 MIỂNG TNC'!A467="","",'📋 MIỂNG TNC'!M467)</f>
        <v/>
      </c>
      <c r="J4491">
        <f>IF('📋 MIỂNG TNC'!A467="","",'📋 MIỂNG TNC'!D467)</f>
        <v/>
      </c>
      <c r="L4491">
        <f>N(L4490)+IF(AND('🔎 TRA CỨU NHANH'!$C$2&lt;&gt;"",OR(ISNUMBER(SEARCH('🔎 TRA CỨU NHANH'!$C$2,$A4491)),ISNUMBER(SEARCH('🔎 TRA CỨU NHANH'!$C$2,$B4491)))),1,0)</f>
        <v/>
      </c>
      <c r="M4491">
        <f>IF(L4491&gt;N(L4490),L4491,"")</f>
        <v/>
      </c>
      <c r="N4491">
        <f>N(N4490)+IF(AND('💰 BÁO GIÁ'!$C$27&lt;&gt;"",OR(ISNUMBER(SEARCH('💰 BÁO GIÁ'!$C$27,$A4491)),ISNUMBER(SEARCH('💰 BÁO GIÁ'!$C$27,$B4491)))),1,0)</f>
        <v/>
      </c>
      <c r="O4491">
        <f>IF(N4491&gt;N(N4490),N4491,"")</f>
        <v/>
      </c>
    </row>
    <row r="4492">
      <c r="A4492">
        <f>IF('📋 MIỂNG TNC'!A468="","",'📋 MIỂNG TNC'!A468)</f>
        <v/>
      </c>
      <c r="B4492">
        <f>IF('📋 MIỂNG TNC'!A468="","",'📋 MIỂNG TNC'!P468)</f>
        <v/>
      </c>
      <c r="C4492">
        <f>IF('📋 MIỂNG TNC'!A468="","","Miểng")</f>
        <v/>
      </c>
      <c r="D4492">
        <f>IF('📋 MIỂNG TNC'!A468="","",'📋 MIỂNG TNC'!H468)</f>
        <v/>
      </c>
      <c r="E4492" s="37" t="e">
        <v>#VALUE!</v>
      </c>
      <c r="F4492" s="37">
        <f>IF('📋 MIỂNG TNC'!A468="","",'📋 MIỂNG TNC'!J468)</f>
        <v/>
      </c>
      <c r="G4492" s="37">
        <f>IF('📋 MIỂNG TNC'!A468="","",'📋 MIỂNG TNC'!K468)</f>
        <v/>
      </c>
      <c r="H4492">
        <f>IF('📋 MIỂNG TNC'!A468="","",'📋 MIỂNG TNC'!L468)</f>
        <v/>
      </c>
      <c r="I4492">
        <f>IF('📋 MIỂNG TNC'!A468="","",'📋 MIỂNG TNC'!M468)</f>
        <v/>
      </c>
      <c r="J4492">
        <f>IF('📋 MIỂNG TNC'!A468="","",'📋 MIỂNG TNC'!D468)</f>
        <v/>
      </c>
      <c r="L4492">
        <f>N(L4491)+IF(AND('🔎 TRA CỨU NHANH'!$C$2&lt;&gt;"",OR(ISNUMBER(SEARCH('🔎 TRA CỨU NHANH'!$C$2,$A4492)),ISNUMBER(SEARCH('🔎 TRA CỨU NHANH'!$C$2,$B4492)))),1,0)</f>
        <v/>
      </c>
      <c r="M4492">
        <f>IF(L4492&gt;N(L4491),L4492,"")</f>
        <v/>
      </c>
      <c r="N4492">
        <f>N(N4491)+IF(AND('💰 BÁO GIÁ'!$C$27&lt;&gt;"",OR(ISNUMBER(SEARCH('💰 BÁO GIÁ'!$C$27,$A4492)),ISNUMBER(SEARCH('💰 BÁO GIÁ'!$C$27,$B4492)))),1,0)</f>
        <v/>
      </c>
      <c r="O4492">
        <f>IF(N4492&gt;N(N4491),N4492,"")</f>
        <v/>
      </c>
    </row>
    <row r="4493">
      <c r="A4493">
        <f>IF('📋 MIỂNG TNC'!A469="","",'📋 MIỂNG TNC'!A469)</f>
        <v/>
      </c>
      <c r="B4493">
        <f>IF('📋 MIỂNG TNC'!A469="","",'📋 MIỂNG TNC'!P469)</f>
        <v/>
      </c>
      <c r="C4493">
        <f>IF('📋 MIỂNG TNC'!A469="","","Miểng")</f>
        <v/>
      </c>
      <c r="D4493">
        <f>IF('📋 MIỂNG TNC'!A469="","",'📋 MIỂNG TNC'!H469)</f>
        <v/>
      </c>
      <c r="E4493" s="37" t="e">
        <v>#VALUE!</v>
      </c>
      <c r="F4493" s="37">
        <f>IF('📋 MIỂNG TNC'!A469="","",'📋 MIỂNG TNC'!J469)</f>
        <v/>
      </c>
      <c r="G4493" s="37">
        <f>IF('📋 MIỂNG TNC'!A469="","",'📋 MIỂNG TNC'!K469)</f>
        <v/>
      </c>
      <c r="H4493">
        <f>IF('📋 MIỂNG TNC'!A469="","",'📋 MIỂNG TNC'!L469)</f>
        <v/>
      </c>
      <c r="I4493">
        <f>IF('📋 MIỂNG TNC'!A469="","",'📋 MIỂNG TNC'!M469)</f>
        <v/>
      </c>
      <c r="J4493">
        <f>IF('📋 MIỂNG TNC'!A469="","",'📋 MIỂNG TNC'!D469)</f>
        <v/>
      </c>
      <c r="L4493">
        <f>N(L4492)+IF(AND('🔎 TRA CỨU NHANH'!$C$2&lt;&gt;"",OR(ISNUMBER(SEARCH('🔎 TRA CỨU NHANH'!$C$2,$A4493)),ISNUMBER(SEARCH('🔎 TRA CỨU NHANH'!$C$2,$B4493)))),1,0)</f>
        <v/>
      </c>
      <c r="M4493">
        <f>IF(L4493&gt;N(L4492),L4493,"")</f>
        <v/>
      </c>
      <c r="N4493">
        <f>N(N4492)+IF(AND('💰 BÁO GIÁ'!$C$27&lt;&gt;"",OR(ISNUMBER(SEARCH('💰 BÁO GIÁ'!$C$27,$A4493)),ISNUMBER(SEARCH('💰 BÁO GIÁ'!$C$27,$B4493)))),1,0)</f>
        <v/>
      </c>
      <c r="O4493">
        <f>IF(N4493&gt;N(N4492),N4493,"")</f>
        <v/>
      </c>
    </row>
    <row r="4494">
      <c r="A4494">
        <f>IF('📋 MIỂNG TNC'!A470="","",'📋 MIỂNG TNC'!A470)</f>
        <v/>
      </c>
      <c r="B4494">
        <f>IF('📋 MIỂNG TNC'!A470="","",'📋 MIỂNG TNC'!P470)</f>
        <v/>
      </c>
      <c r="C4494">
        <f>IF('📋 MIỂNG TNC'!A470="","","Miểng")</f>
        <v/>
      </c>
      <c r="D4494">
        <f>IF('📋 MIỂNG TNC'!A470="","",'📋 MIỂNG TNC'!H470)</f>
        <v/>
      </c>
      <c r="E4494" s="37" t="e">
        <v>#VALUE!</v>
      </c>
      <c r="F4494" s="37">
        <f>IF('📋 MIỂNG TNC'!A470="","",'📋 MIỂNG TNC'!J470)</f>
        <v/>
      </c>
      <c r="G4494" s="37">
        <f>IF('📋 MIỂNG TNC'!A470="","",'📋 MIỂNG TNC'!K470)</f>
        <v/>
      </c>
      <c r="H4494">
        <f>IF('📋 MIỂNG TNC'!A470="","",'📋 MIỂNG TNC'!L470)</f>
        <v/>
      </c>
      <c r="I4494">
        <f>IF('📋 MIỂNG TNC'!A470="","",'📋 MIỂNG TNC'!M470)</f>
        <v/>
      </c>
      <c r="J4494">
        <f>IF('📋 MIỂNG TNC'!A470="","",'📋 MIỂNG TNC'!D470)</f>
        <v/>
      </c>
      <c r="L4494">
        <f>N(L4493)+IF(AND('🔎 TRA CỨU NHANH'!$C$2&lt;&gt;"",OR(ISNUMBER(SEARCH('🔎 TRA CỨU NHANH'!$C$2,$A4494)),ISNUMBER(SEARCH('🔎 TRA CỨU NHANH'!$C$2,$B4494)))),1,0)</f>
        <v/>
      </c>
      <c r="M4494">
        <f>IF(L4494&gt;N(L4493),L4494,"")</f>
        <v/>
      </c>
      <c r="N4494">
        <f>N(N4493)+IF(AND('💰 BÁO GIÁ'!$C$27&lt;&gt;"",OR(ISNUMBER(SEARCH('💰 BÁO GIÁ'!$C$27,$A4494)),ISNUMBER(SEARCH('💰 BÁO GIÁ'!$C$27,$B4494)))),1,0)</f>
        <v/>
      </c>
      <c r="O4494">
        <f>IF(N4494&gt;N(N4493),N4494,"")</f>
        <v/>
      </c>
    </row>
    <row r="4495">
      <c r="A4495">
        <f>IF('📋 MIỂNG TNC'!A471="","",'📋 MIỂNG TNC'!A471)</f>
        <v/>
      </c>
      <c r="B4495">
        <f>IF('📋 MIỂNG TNC'!A471="","",'📋 MIỂNG TNC'!P471)</f>
        <v/>
      </c>
      <c r="C4495">
        <f>IF('📋 MIỂNG TNC'!A471="","","Miểng")</f>
        <v/>
      </c>
      <c r="D4495">
        <f>IF('📋 MIỂNG TNC'!A471="","",'📋 MIỂNG TNC'!H471)</f>
        <v/>
      </c>
      <c r="E4495" t="e">
        <v>#VALUE!</v>
      </c>
      <c r="F4495">
        <f>IF('📋 MIỂNG TNC'!A471="","",'📋 MIỂNG TNC'!J471)</f>
        <v/>
      </c>
      <c r="G4495">
        <f>IF('📋 MIỂNG TNC'!A471="","",'📋 MIỂNG TNC'!K471)</f>
        <v/>
      </c>
      <c r="H4495">
        <f>IF('📋 MIỂNG TNC'!A471="","",'📋 MIỂNG TNC'!L471)</f>
        <v/>
      </c>
      <c r="I4495">
        <f>IF('📋 MIỂNG TNC'!A471="","",'📋 MIỂNG TNC'!M471)</f>
        <v/>
      </c>
      <c r="J4495">
        <f>IF('📋 MIỂNG TNC'!A471="","",'📋 MIỂNG TNC'!D471)</f>
        <v/>
      </c>
      <c r="L4495">
        <f>N(L4494)+IF(AND('🔎 TRA CỨU NHANH'!$C$2&lt;&gt;"",OR(ISNUMBER(SEARCH('🔎 TRA CỨU NHANH'!$C$2,$A4495)),ISNUMBER(SEARCH('🔎 TRA CỨU NHANH'!$C$2,$B4495)))),1,0)</f>
        <v/>
      </c>
      <c r="M4495">
        <f>IF(L4495&gt;N(L4494),L4495,"")</f>
        <v/>
      </c>
      <c r="N4495">
        <f>N(N4494)+IF(AND('💰 BÁO GIÁ'!$C$27&lt;&gt;"",OR(ISNUMBER(SEARCH('💰 BÁO GIÁ'!$C$27,$A4495)),ISNUMBER(SEARCH('💰 BÁO GIÁ'!$C$27,$B4495)))),1,0)</f>
        <v/>
      </c>
      <c r="O4495">
        <f>IF(N4495&gt;N(N4494),N4495,"")</f>
        <v/>
      </c>
    </row>
    <row r="4496">
      <c r="A4496">
        <f>IF('📋 MIỂNG TNC'!A472="","",'📋 MIỂNG TNC'!A472)</f>
        <v/>
      </c>
      <c r="B4496">
        <f>IF('📋 MIỂNG TNC'!A472="","",'📋 MIỂNG TNC'!P472)</f>
        <v/>
      </c>
      <c r="C4496">
        <f>IF('📋 MIỂNG TNC'!A472="","","Miểng")</f>
        <v/>
      </c>
      <c r="D4496">
        <f>IF('📋 MIỂNG TNC'!A472="","",'📋 MIỂNG TNC'!H472)</f>
        <v/>
      </c>
      <c r="E4496" t="e">
        <v>#VALUE!</v>
      </c>
      <c r="F4496" s="37">
        <f>IF('📋 MIỂNG TNC'!A472="","",'📋 MIỂNG TNC'!J472)</f>
        <v/>
      </c>
      <c r="G4496" s="37">
        <f>IF('📋 MIỂNG TNC'!A472="","",'📋 MIỂNG TNC'!K472)</f>
        <v/>
      </c>
      <c r="H4496" s="37">
        <f>IF('📋 MIỂNG TNC'!A472="","",'📋 MIỂNG TNC'!L472)</f>
        <v/>
      </c>
      <c r="I4496">
        <f>IF('📋 MIỂNG TNC'!A472="","",'📋 MIỂNG TNC'!M472)</f>
        <v/>
      </c>
      <c r="J4496">
        <f>IF('📋 MIỂNG TNC'!A472="","",'📋 MIỂNG TNC'!D472)</f>
        <v/>
      </c>
      <c r="L4496">
        <f>N(L4495)+IF(AND('🔎 TRA CỨU NHANH'!$C$2&lt;&gt;"",OR(ISNUMBER(SEARCH('🔎 TRA CỨU NHANH'!$C$2,$A4496)),ISNUMBER(SEARCH('🔎 TRA CỨU NHANH'!$C$2,$B4496)))),1,0)</f>
        <v/>
      </c>
      <c r="M4496">
        <f>IF(L4496&gt;N(L4495),L4496,"")</f>
        <v/>
      </c>
      <c r="N4496">
        <f>N(N4495)+IF(AND('💰 BÁO GIÁ'!$C$27&lt;&gt;"",OR(ISNUMBER(SEARCH('💰 BÁO GIÁ'!$C$27,$A4496)),ISNUMBER(SEARCH('💰 BÁO GIÁ'!$C$27,$B4496)))),1,0)</f>
        <v/>
      </c>
      <c r="O4496">
        <f>IF(N4496&gt;N(N4495),N4496,"")</f>
        <v/>
      </c>
    </row>
    <row r="4497">
      <c r="A4497">
        <f>IF('📋 MIỂNG TNC'!A473="","",'📋 MIỂNG TNC'!A473)</f>
        <v/>
      </c>
      <c r="B4497">
        <f>IF('📋 MIỂNG TNC'!A473="","",'📋 MIỂNG TNC'!P473)</f>
        <v/>
      </c>
      <c r="C4497">
        <f>IF('📋 MIỂNG TNC'!A473="","","Miểng")</f>
        <v/>
      </c>
      <c r="D4497">
        <f>IF('📋 MIỂNG TNC'!A473="","",'📋 MIỂNG TNC'!H473)</f>
        <v/>
      </c>
      <c r="E4497" s="37" t="e">
        <v>#VALUE!</v>
      </c>
      <c r="F4497" s="37">
        <f>IF('📋 MIỂNG TNC'!A473="","",'📋 MIỂNG TNC'!J473)</f>
        <v/>
      </c>
      <c r="G4497" s="37">
        <f>IF('📋 MIỂNG TNC'!A473="","",'📋 MIỂNG TNC'!K473)</f>
        <v/>
      </c>
      <c r="H4497" s="37">
        <f>IF('📋 MIỂNG TNC'!A473="","",'📋 MIỂNG TNC'!L473)</f>
        <v/>
      </c>
      <c r="I4497">
        <f>IF('📋 MIỂNG TNC'!A473="","",'📋 MIỂNG TNC'!M473)</f>
        <v/>
      </c>
      <c r="J4497">
        <f>IF('📋 MIỂNG TNC'!A473="","",'📋 MIỂNG TNC'!D473)</f>
        <v/>
      </c>
      <c r="L4497">
        <f>N(L4496)+IF(AND('🔎 TRA CỨU NHANH'!$C$2&lt;&gt;"",OR(ISNUMBER(SEARCH('🔎 TRA CỨU NHANH'!$C$2,$A4497)),ISNUMBER(SEARCH('🔎 TRA CỨU NHANH'!$C$2,$B4497)))),1,0)</f>
        <v/>
      </c>
      <c r="M4497">
        <f>IF(L4497&gt;N(L4496),L4497,"")</f>
        <v/>
      </c>
      <c r="N4497">
        <f>N(N4496)+IF(AND('💰 BÁO GIÁ'!$C$27&lt;&gt;"",OR(ISNUMBER(SEARCH('💰 BÁO GIÁ'!$C$27,$A4497)),ISNUMBER(SEARCH('💰 BÁO GIÁ'!$C$27,$B4497)))),1,0)</f>
        <v/>
      </c>
      <c r="O4497">
        <f>IF(N4497&gt;N(N4496),N4497,"")</f>
        <v/>
      </c>
    </row>
    <row r="4498">
      <c r="A4498">
        <f>IF('📋 MIỂNG TNC'!A474="","",'📋 MIỂNG TNC'!A474)</f>
        <v/>
      </c>
      <c r="B4498">
        <f>IF('📋 MIỂNG TNC'!A474="","",'📋 MIỂNG TNC'!P474)</f>
        <v/>
      </c>
      <c r="C4498">
        <f>IF('📋 MIỂNG TNC'!A474="","","Miểng")</f>
        <v/>
      </c>
      <c r="D4498">
        <f>IF('📋 MIỂNG TNC'!A474="","",'📋 MIỂNG TNC'!H474)</f>
        <v/>
      </c>
      <c r="E4498" s="37" t="e">
        <v>#VALUE!</v>
      </c>
      <c r="F4498" s="37">
        <f>IF('📋 MIỂNG TNC'!A474="","",'📋 MIỂNG TNC'!J474)</f>
        <v/>
      </c>
      <c r="G4498" s="37">
        <f>IF('📋 MIỂNG TNC'!A474="","",'📋 MIỂNG TNC'!K474)</f>
        <v/>
      </c>
      <c r="H4498" s="37">
        <f>IF('📋 MIỂNG TNC'!A474="","",'📋 MIỂNG TNC'!L474)</f>
        <v/>
      </c>
      <c r="I4498">
        <f>IF('📋 MIỂNG TNC'!A474="","",'📋 MIỂNG TNC'!M474)</f>
        <v/>
      </c>
      <c r="J4498">
        <f>IF('📋 MIỂNG TNC'!A474="","",'📋 MIỂNG TNC'!D474)</f>
        <v/>
      </c>
      <c r="L4498">
        <f>N(L4497)+IF(AND('🔎 TRA CỨU NHANH'!$C$2&lt;&gt;"",OR(ISNUMBER(SEARCH('🔎 TRA CỨU NHANH'!$C$2,$A4498)),ISNUMBER(SEARCH('🔎 TRA CỨU NHANH'!$C$2,$B4498)))),1,0)</f>
        <v/>
      </c>
      <c r="M4498">
        <f>IF(L4498&gt;N(L4497),L4498,"")</f>
        <v/>
      </c>
      <c r="N4498">
        <f>N(N4497)+IF(AND('💰 BÁO GIÁ'!$C$27&lt;&gt;"",OR(ISNUMBER(SEARCH('💰 BÁO GIÁ'!$C$27,$A4498)),ISNUMBER(SEARCH('💰 BÁO GIÁ'!$C$27,$B4498)))),1,0)</f>
        <v/>
      </c>
      <c r="O4498">
        <f>IF(N4498&gt;N(N4497),N4498,"")</f>
        <v/>
      </c>
    </row>
    <row r="4499">
      <c r="A4499">
        <f>IF('📋 MIỂNG TNC'!A475="","",'📋 MIỂNG TNC'!A475)</f>
        <v/>
      </c>
      <c r="B4499">
        <f>IF('📋 MIỂNG TNC'!A475="","",'📋 MIỂNG TNC'!P475)</f>
        <v/>
      </c>
      <c r="C4499">
        <f>IF('📋 MIỂNG TNC'!A475="","","Miểng")</f>
        <v/>
      </c>
      <c r="D4499">
        <f>IF('📋 MIỂNG TNC'!A475="","",'📋 MIỂNG TNC'!H475)</f>
        <v/>
      </c>
      <c r="E4499" s="37" t="e">
        <v>#VALUE!</v>
      </c>
      <c r="F4499" s="37">
        <f>IF('📋 MIỂNG TNC'!A475="","",'📋 MIỂNG TNC'!J475)</f>
        <v/>
      </c>
      <c r="G4499" s="37">
        <f>IF('📋 MIỂNG TNC'!A475="","",'📋 MIỂNG TNC'!K475)</f>
        <v/>
      </c>
      <c r="H4499">
        <f>IF('📋 MIỂNG TNC'!A475="","",'📋 MIỂNG TNC'!L475)</f>
        <v/>
      </c>
      <c r="I4499">
        <f>IF('📋 MIỂNG TNC'!A475="","",'📋 MIỂNG TNC'!M475)</f>
        <v/>
      </c>
      <c r="J4499">
        <f>IF('📋 MIỂNG TNC'!A475="","",'📋 MIỂNG TNC'!D475)</f>
        <v/>
      </c>
      <c r="L4499">
        <f>N(L4498)+IF(AND('🔎 TRA CỨU NHANH'!$C$2&lt;&gt;"",OR(ISNUMBER(SEARCH('🔎 TRA CỨU NHANH'!$C$2,$A4499)),ISNUMBER(SEARCH('🔎 TRA CỨU NHANH'!$C$2,$B4499)))),1,0)</f>
        <v/>
      </c>
      <c r="M4499">
        <f>IF(L4499&gt;N(L4498),L4499,"")</f>
        <v/>
      </c>
      <c r="N4499">
        <f>N(N4498)+IF(AND('💰 BÁO GIÁ'!$C$27&lt;&gt;"",OR(ISNUMBER(SEARCH('💰 BÁO GIÁ'!$C$27,$A4499)),ISNUMBER(SEARCH('💰 BÁO GIÁ'!$C$27,$B4499)))),1,0)</f>
        <v/>
      </c>
      <c r="O4499">
        <f>IF(N4499&gt;N(N4498),N4499,"")</f>
        <v/>
      </c>
    </row>
    <row r="4500">
      <c r="A4500">
        <f>IF('📋 MIỂNG TNC'!A476="","",'📋 MIỂNG TNC'!A476)</f>
        <v/>
      </c>
      <c r="B4500">
        <f>IF('📋 MIỂNG TNC'!A476="","",'📋 MIỂNG TNC'!P476)</f>
        <v/>
      </c>
      <c r="C4500">
        <f>IF('📋 MIỂNG TNC'!A476="","","Miểng")</f>
        <v/>
      </c>
      <c r="D4500">
        <f>IF('📋 MIỂNG TNC'!A476="","",'📋 MIỂNG TNC'!H476)</f>
        <v/>
      </c>
      <c r="E4500" s="37" t="e">
        <v>#VALUE!</v>
      </c>
      <c r="F4500" s="37">
        <f>IF('📋 MIỂNG TNC'!A476="","",'📋 MIỂNG TNC'!J476)</f>
        <v/>
      </c>
      <c r="G4500" s="37">
        <f>IF('📋 MIỂNG TNC'!A476="","",'📋 MIỂNG TNC'!K476)</f>
        <v/>
      </c>
      <c r="H4500">
        <f>IF('📋 MIỂNG TNC'!A476="","",'📋 MIỂNG TNC'!L476)</f>
        <v/>
      </c>
      <c r="I4500">
        <f>IF('📋 MIỂNG TNC'!A476="","",'📋 MIỂNG TNC'!M476)</f>
        <v/>
      </c>
      <c r="J4500">
        <f>IF('📋 MIỂNG TNC'!A476="","",'📋 MIỂNG TNC'!D476)</f>
        <v/>
      </c>
      <c r="L4500">
        <f>N(L4499)+IF(AND('🔎 TRA CỨU NHANH'!$C$2&lt;&gt;"",OR(ISNUMBER(SEARCH('🔎 TRA CỨU NHANH'!$C$2,$A4500)),ISNUMBER(SEARCH('🔎 TRA CỨU NHANH'!$C$2,$B4500)))),1,0)</f>
        <v/>
      </c>
      <c r="M4500">
        <f>IF(L4500&gt;N(L4499),L4500,"")</f>
        <v/>
      </c>
      <c r="N4500">
        <f>N(N4499)+IF(AND('💰 BÁO GIÁ'!$C$27&lt;&gt;"",OR(ISNUMBER(SEARCH('💰 BÁO GIÁ'!$C$27,$A4500)),ISNUMBER(SEARCH('💰 BÁO GIÁ'!$C$27,$B4500)))),1,0)</f>
        <v/>
      </c>
      <c r="O4500">
        <f>IF(N4500&gt;N(N4499),N4500,"")</f>
        <v/>
      </c>
    </row>
    <row r="4501">
      <c r="A4501">
        <f>IF('📋 MIỂNG TNC'!A477="","",'📋 MIỂNG TNC'!A477)</f>
        <v/>
      </c>
      <c r="B4501">
        <f>IF('📋 MIỂNG TNC'!A477="","",'📋 MIỂNG TNC'!P477)</f>
        <v/>
      </c>
      <c r="C4501">
        <f>IF('📋 MIỂNG TNC'!A477="","","Miểng")</f>
        <v/>
      </c>
      <c r="D4501">
        <f>IF('📋 MIỂNG TNC'!A477="","",'📋 MIỂNG TNC'!H477)</f>
        <v/>
      </c>
      <c r="E4501" s="37" t="e">
        <v>#VALUE!</v>
      </c>
      <c r="F4501" s="37">
        <f>IF('📋 MIỂNG TNC'!A477="","",'📋 MIỂNG TNC'!J477)</f>
        <v/>
      </c>
      <c r="G4501" s="37">
        <f>IF('📋 MIỂNG TNC'!A477="","",'📋 MIỂNG TNC'!K477)</f>
        <v/>
      </c>
      <c r="H4501">
        <f>IF('📋 MIỂNG TNC'!A477="","",'📋 MIỂNG TNC'!L477)</f>
        <v/>
      </c>
      <c r="I4501">
        <f>IF('📋 MIỂNG TNC'!A477="","",'📋 MIỂNG TNC'!M477)</f>
        <v/>
      </c>
      <c r="J4501">
        <f>IF('📋 MIỂNG TNC'!A477="","",'📋 MIỂNG TNC'!D477)</f>
        <v/>
      </c>
      <c r="L4501">
        <f>N(L4500)+IF(AND('🔎 TRA CỨU NHANH'!$C$2&lt;&gt;"",OR(ISNUMBER(SEARCH('🔎 TRA CỨU NHANH'!$C$2,$A4501)),ISNUMBER(SEARCH('🔎 TRA CỨU NHANH'!$C$2,$B4501)))),1,0)</f>
        <v/>
      </c>
      <c r="M4501">
        <f>IF(L4501&gt;N(L4500),L4501,"")</f>
        <v/>
      </c>
      <c r="N4501">
        <f>N(N4500)+IF(AND('💰 BÁO GIÁ'!$C$27&lt;&gt;"",OR(ISNUMBER(SEARCH('💰 BÁO GIÁ'!$C$27,$A4501)),ISNUMBER(SEARCH('💰 BÁO GIÁ'!$C$27,$B4501)))),1,0)</f>
        <v/>
      </c>
      <c r="O4501">
        <f>IF(N4501&gt;N(N4500),N4501,"")</f>
        <v/>
      </c>
    </row>
    <row r="4502">
      <c r="A4502">
        <f>IF('📋 MIỂNG TNC'!A478="","",'📋 MIỂNG TNC'!A478)</f>
        <v/>
      </c>
      <c r="B4502">
        <f>IF('📋 MIỂNG TNC'!A478="","",'📋 MIỂNG TNC'!P478)</f>
        <v/>
      </c>
      <c r="C4502">
        <f>IF('📋 MIỂNG TNC'!A478="","","Miểng")</f>
        <v/>
      </c>
      <c r="D4502">
        <f>IF('📋 MIỂNG TNC'!A478="","",'📋 MIỂNG TNC'!H478)</f>
        <v/>
      </c>
      <c r="E4502" s="37" t="e">
        <v>#VALUE!</v>
      </c>
      <c r="F4502" s="37">
        <f>IF('📋 MIỂNG TNC'!A478="","",'📋 MIỂNG TNC'!J478)</f>
        <v/>
      </c>
      <c r="G4502" s="37">
        <f>IF('📋 MIỂNG TNC'!A478="","",'📋 MIỂNG TNC'!K478)</f>
        <v/>
      </c>
      <c r="H4502">
        <f>IF('📋 MIỂNG TNC'!A478="","",'📋 MIỂNG TNC'!L478)</f>
        <v/>
      </c>
      <c r="I4502">
        <f>IF('📋 MIỂNG TNC'!A478="","",'📋 MIỂNG TNC'!M478)</f>
        <v/>
      </c>
      <c r="J4502">
        <f>IF('📋 MIỂNG TNC'!A478="","",'📋 MIỂNG TNC'!D478)</f>
        <v/>
      </c>
      <c r="L4502">
        <f>N(L4501)+IF(AND('🔎 TRA CỨU NHANH'!$C$2&lt;&gt;"",OR(ISNUMBER(SEARCH('🔎 TRA CỨU NHANH'!$C$2,$A4502)),ISNUMBER(SEARCH('🔎 TRA CỨU NHANH'!$C$2,$B4502)))),1,0)</f>
        <v/>
      </c>
      <c r="M4502">
        <f>IF(L4502&gt;N(L4501),L4502,"")</f>
        <v/>
      </c>
      <c r="N4502">
        <f>N(N4501)+IF(AND('💰 BÁO GIÁ'!$C$27&lt;&gt;"",OR(ISNUMBER(SEARCH('💰 BÁO GIÁ'!$C$27,$A4502)),ISNUMBER(SEARCH('💰 BÁO GIÁ'!$C$27,$B4502)))),1,0)</f>
        <v/>
      </c>
      <c r="O4502">
        <f>IF(N4502&gt;N(N4501),N4502,"")</f>
        <v/>
      </c>
    </row>
    <row r="4503">
      <c r="A4503">
        <f>IF('📋 MIỂNG TNC'!A479="","",'📋 MIỂNG TNC'!A479)</f>
        <v/>
      </c>
      <c r="B4503">
        <f>IF('📋 MIỂNG TNC'!A479="","",'📋 MIỂNG TNC'!P479)</f>
        <v/>
      </c>
      <c r="C4503">
        <f>IF('📋 MIỂNG TNC'!A479="","","Miểng")</f>
        <v/>
      </c>
      <c r="D4503">
        <f>IF('📋 MIỂNG TNC'!A479="","",'📋 MIỂNG TNC'!H479)</f>
        <v/>
      </c>
      <c r="E4503" s="37" t="e">
        <v>#VALUE!</v>
      </c>
      <c r="F4503" s="37">
        <f>IF('📋 MIỂNG TNC'!A479="","",'📋 MIỂNG TNC'!J479)</f>
        <v/>
      </c>
      <c r="G4503" s="37">
        <f>IF('📋 MIỂNG TNC'!A479="","",'📋 MIỂNG TNC'!K479)</f>
        <v/>
      </c>
      <c r="H4503">
        <f>IF('📋 MIỂNG TNC'!A479="","",'📋 MIỂNG TNC'!L479)</f>
        <v/>
      </c>
      <c r="I4503">
        <f>IF('📋 MIỂNG TNC'!A479="","",'📋 MIỂNG TNC'!M479)</f>
        <v/>
      </c>
      <c r="J4503">
        <f>IF('📋 MIỂNG TNC'!A479="","",'📋 MIỂNG TNC'!D479)</f>
        <v/>
      </c>
      <c r="L4503">
        <f>N(L4502)+IF(AND('🔎 TRA CỨU NHANH'!$C$2&lt;&gt;"",OR(ISNUMBER(SEARCH('🔎 TRA CỨU NHANH'!$C$2,$A4503)),ISNUMBER(SEARCH('🔎 TRA CỨU NHANH'!$C$2,$B4503)))),1,0)</f>
        <v/>
      </c>
      <c r="M4503">
        <f>IF(L4503&gt;N(L4502),L4503,"")</f>
        <v/>
      </c>
      <c r="N4503">
        <f>N(N4502)+IF(AND('💰 BÁO GIÁ'!$C$27&lt;&gt;"",OR(ISNUMBER(SEARCH('💰 BÁO GIÁ'!$C$27,$A4503)),ISNUMBER(SEARCH('💰 BÁO GIÁ'!$C$27,$B4503)))),1,0)</f>
        <v/>
      </c>
      <c r="O4503">
        <f>IF(N4503&gt;N(N4502),N4503,"")</f>
        <v/>
      </c>
    </row>
    <row r="4504">
      <c r="A4504">
        <f>IF('📋 MIỂNG TNC'!A480="","",'📋 MIỂNG TNC'!A480)</f>
        <v/>
      </c>
      <c r="B4504">
        <f>IF('📋 MIỂNG TNC'!A480="","",'📋 MIỂNG TNC'!P480)</f>
        <v/>
      </c>
      <c r="C4504">
        <f>IF('📋 MIỂNG TNC'!A480="","","Miểng")</f>
        <v/>
      </c>
      <c r="D4504">
        <f>IF('📋 MIỂNG TNC'!A480="","",'📋 MIỂNG TNC'!H480)</f>
        <v/>
      </c>
      <c r="E4504" t="e">
        <v>#VALUE!</v>
      </c>
      <c r="F4504" s="37">
        <f>IF('📋 MIỂNG TNC'!A480="","",'📋 MIỂNG TNC'!J480)</f>
        <v/>
      </c>
      <c r="G4504" s="37">
        <f>IF('📋 MIỂNG TNC'!A480="","",'📋 MIỂNG TNC'!K480)</f>
        <v/>
      </c>
      <c r="H4504" s="37">
        <f>IF('📋 MIỂNG TNC'!A480="","",'📋 MIỂNG TNC'!L480)</f>
        <v/>
      </c>
      <c r="I4504">
        <f>IF('📋 MIỂNG TNC'!A480="","",'📋 MIỂNG TNC'!M480)</f>
        <v/>
      </c>
      <c r="J4504">
        <f>IF('📋 MIỂNG TNC'!A480="","",'📋 MIỂNG TNC'!D480)</f>
        <v/>
      </c>
      <c r="L4504">
        <f>N(L4503)+IF(AND('🔎 TRA CỨU NHANH'!$C$2&lt;&gt;"",OR(ISNUMBER(SEARCH('🔎 TRA CỨU NHANH'!$C$2,$A4504)),ISNUMBER(SEARCH('🔎 TRA CỨU NHANH'!$C$2,$B4504)))),1,0)</f>
        <v/>
      </c>
      <c r="M4504">
        <f>IF(L4504&gt;N(L4503),L4504,"")</f>
        <v/>
      </c>
      <c r="N4504">
        <f>N(N4503)+IF(AND('💰 BÁO GIÁ'!$C$27&lt;&gt;"",OR(ISNUMBER(SEARCH('💰 BÁO GIÁ'!$C$27,$A4504)),ISNUMBER(SEARCH('💰 BÁO GIÁ'!$C$27,$B4504)))),1,0)</f>
        <v/>
      </c>
      <c r="O4504">
        <f>IF(N4504&gt;N(N4503),N4504,"")</f>
        <v/>
      </c>
    </row>
    <row r="4505">
      <c r="A4505">
        <f>IF('📋 MIỂNG TNC'!A481="","",'📋 MIỂNG TNC'!A481)</f>
        <v/>
      </c>
      <c r="B4505">
        <f>IF('📋 MIỂNG TNC'!A481="","",'📋 MIỂNG TNC'!P481)</f>
        <v/>
      </c>
      <c r="C4505">
        <f>IF('📋 MIỂNG TNC'!A481="","","Miểng")</f>
        <v/>
      </c>
      <c r="D4505">
        <f>IF('📋 MIỂNG TNC'!A481="","",'📋 MIỂNG TNC'!H481)</f>
        <v/>
      </c>
      <c r="E4505" t="e">
        <v>#VALUE!</v>
      </c>
      <c r="F4505">
        <f>IF('📋 MIỂNG TNC'!A481="","",'📋 MIỂNG TNC'!J481)</f>
        <v/>
      </c>
      <c r="G4505">
        <f>IF('📋 MIỂNG TNC'!A481="","",'📋 MIỂNG TNC'!K481)</f>
        <v/>
      </c>
      <c r="H4505">
        <f>IF('📋 MIỂNG TNC'!A481="","",'📋 MIỂNG TNC'!L481)</f>
        <v/>
      </c>
      <c r="I4505">
        <f>IF('📋 MIỂNG TNC'!A481="","",'📋 MIỂNG TNC'!M481)</f>
        <v/>
      </c>
      <c r="J4505">
        <f>IF('📋 MIỂNG TNC'!A481="","",'📋 MIỂNG TNC'!D481)</f>
        <v/>
      </c>
      <c r="L4505">
        <f>N(L4504)+IF(AND('🔎 TRA CỨU NHANH'!$C$2&lt;&gt;"",OR(ISNUMBER(SEARCH('🔎 TRA CỨU NHANH'!$C$2,$A4505)),ISNUMBER(SEARCH('🔎 TRA CỨU NHANH'!$C$2,$B4505)))),1,0)</f>
        <v/>
      </c>
      <c r="M4505">
        <f>IF(L4505&gt;N(L4504),L4505,"")</f>
        <v/>
      </c>
      <c r="N4505">
        <f>N(N4504)+IF(AND('💰 BÁO GIÁ'!$C$27&lt;&gt;"",OR(ISNUMBER(SEARCH('💰 BÁO GIÁ'!$C$27,$A4505)),ISNUMBER(SEARCH('💰 BÁO GIÁ'!$C$27,$B4505)))),1,0)</f>
        <v/>
      </c>
      <c r="O4505">
        <f>IF(N4505&gt;N(N4504),N4505,"")</f>
        <v/>
      </c>
    </row>
    <row r="4506">
      <c r="A4506">
        <f>IF('📋 MIỂNG TNC'!A482="","",'📋 MIỂNG TNC'!A482)</f>
        <v/>
      </c>
      <c r="B4506">
        <f>IF('📋 MIỂNG TNC'!A482="","",'📋 MIỂNG TNC'!P482)</f>
        <v/>
      </c>
      <c r="C4506">
        <f>IF('📋 MIỂNG TNC'!A482="","","Miểng")</f>
        <v/>
      </c>
      <c r="D4506">
        <f>IF('📋 MIỂNG TNC'!A482="","",'📋 MIỂNG TNC'!H482)</f>
        <v/>
      </c>
      <c r="E4506" s="37" t="e">
        <v>#VALUE!</v>
      </c>
      <c r="F4506" s="37">
        <f>IF('📋 MIỂNG TNC'!A482="","",'📋 MIỂNG TNC'!J482)</f>
        <v/>
      </c>
      <c r="G4506" s="37">
        <f>IF('📋 MIỂNG TNC'!A482="","",'📋 MIỂNG TNC'!K482)</f>
        <v/>
      </c>
      <c r="H4506">
        <f>IF('📋 MIỂNG TNC'!A482="","",'📋 MIỂNG TNC'!L482)</f>
        <v/>
      </c>
      <c r="I4506">
        <f>IF('📋 MIỂNG TNC'!A482="","",'📋 MIỂNG TNC'!M482)</f>
        <v/>
      </c>
      <c r="J4506">
        <f>IF('📋 MIỂNG TNC'!A482="","",'📋 MIỂNG TNC'!D482)</f>
        <v/>
      </c>
      <c r="L4506">
        <f>N(L4505)+IF(AND('🔎 TRA CỨU NHANH'!$C$2&lt;&gt;"",OR(ISNUMBER(SEARCH('🔎 TRA CỨU NHANH'!$C$2,$A4506)),ISNUMBER(SEARCH('🔎 TRA CỨU NHANH'!$C$2,$B4506)))),1,0)</f>
        <v/>
      </c>
      <c r="M4506">
        <f>IF(L4506&gt;N(L4505),L4506,"")</f>
        <v/>
      </c>
      <c r="N4506">
        <f>N(N4505)+IF(AND('💰 BÁO GIÁ'!$C$27&lt;&gt;"",OR(ISNUMBER(SEARCH('💰 BÁO GIÁ'!$C$27,$A4506)),ISNUMBER(SEARCH('💰 BÁO GIÁ'!$C$27,$B4506)))),1,0)</f>
        <v/>
      </c>
      <c r="O4506">
        <f>IF(N4506&gt;N(N4505),N4506,"")</f>
        <v/>
      </c>
    </row>
    <row r="4507">
      <c r="A4507">
        <f>IF('📋 MIỂNG TNC'!A483="","",'📋 MIỂNG TNC'!A483)</f>
        <v/>
      </c>
      <c r="B4507">
        <f>IF('📋 MIỂNG TNC'!A483="","",'📋 MIỂNG TNC'!P483)</f>
        <v/>
      </c>
      <c r="C4507">
        <f>IF('📋 MIỂNG TNC'!A483="","","Miểng")</f>
        <v/>
      </c>
      <c r="D4507">
        <f>IF('📋 MIỂNG TNC'!A483="","",'📋 MIỂNG TNC'!H483)</f>
        <v/>
      </c>
      <c r="E4507" s="37" t="e">
        <v>#VALUE!</v>
      </c>
      <c r="F4507" s="37">
        <f>IF('📋 MIỂNG TNC'!A483="","",'📋 MIỂNG TNC'!J483)</f>
        <v/>
      </c>
      <c r="G4507" s="37">
        <f>IF('📋 MIỂNG TNC'!A483="","",'📋 MIỂNG TNC'!K483)</f>
        <v/>
      </c>
      <c r="H4507" s="37">
        <f>IF('📋 MIỂNG TNC'!A483="","",'📋 MIỂNG TNC'!L483)</f>
        <v/>
      </c>
      <c r="I4507">
        <f>IF('📋 MIỂNG TNC'!A483="","",'📋 MIỂNG TNC'!M483)</f>
        <v/>
      </c>
      <c r="J4507">
        <f>IF('📋 MIỂNG TNC'!A483="","",'📋 MIỂNG TNC'!D483)</f>
        <v/>
      </c>
      <c r="L4507">
        <f>N(L4506)+IF(AND('🔎 TRA CỨU NHANH'!$C$2&lt;&gt;"",OR(ISNUMBER(SEARCH('🔎 TRA CỨU NHANH'!$C$2,$A4507)),ISNUMBER(SEARCH('🔎 TRA CỨU NHANH'!$C$2,$B4507)))),1,0)</f>
        <v/>
      </c>
      <c r="M4507">
        <f>IF(L4507&gt;N(L4506),L4507,"")</f>
        <v/>
      </c>
      <c r="N4507">
        <f>N(N4506)+IF(AND('💰 BÁO GIÁ'!$C$27&lt;&gt;"",OR(ISNUMBER(SEARCH('💰 BÁO GIÁ'!$C$27,$A4507)),ISNUMBER(SEARCH('💰 BÁO GIÁ'!$C$27,$B4507)))),1,0)</f>
        <v/>
      </c>
      <c r="O4507">
        <f>IF(N4507&gt;N(N4506),N4507,"")</f>
        <v/>
      </c>
    </row>
    <row r="4508">
      <c r="A4508">
        <f>IF('📋 MIỂNG TNC'!A484="","",'📋 MIỂNG TNC'!A484)</f>
        <v/>
      </c>
      <c r="B4508">
        <f>IF('📋 MIỂNG TNC'!A484="","",'📋 MIỂNG TNC'!P484)</f>
        <v/>
      </c>
      <c r="C4508">
        <f>IF('📋 MIỂNG TNC'!A484="","","Miểng")</f>
        <v/>
      </c>
      <c r="D4508">
        <f>IF('📋 MIỂNG TNC'!A484="","",'📋 MIỂNG TNC'!H484)</f>
        <v/>
      </c>
      <c r="E4508" t="e">
        <v>#VALUE!</v>
      </c>
      <c r="F4508" s="37">
        <f>IF('📋 MIỂNG TNC'!A484="","",'📋 MIỂNG TNC'!J484)</f>
        <v/>
      </c>
      <c r="G4508" s="37">
        <f>IF('📋 MIỂNG TNC'!A484="","",'📋 MIỂNG TNC'!K484)</f>
        <v/>
      </c>
      <c r="H4508" s="37">
        <f>IF('📋 MIỂNG TNC'!A484="","",'📋 MIỂNG TNC'!L484)</f>
        <v/>
      </c>
      <c r="I4508">
        <f>IF('📋 MIỂNG TNC'!A484="","",'📋 MIỂNG TNC'!M484)</f>
        <v/>
      </c>
      <c r="J4508">
        <f>IF('📋 MIỂNG TNC'!A484="","",'📋 MIỂNG TNC'!D484)</f>
        <v/>
      </c>
      <c r="L4508">
        <f>N(L4507)+IF(AND('🔎 TRA CỨU NHANH'!$C$2&lt;&gt;"",OR(ISNUMBER(SEARCH('🔎 TRA CỨU NHANH'!$C$2,$A4508)),ISNUMBER(SEARCH('🔎 TRA CỨU NHANH'!$C$2,$B4508)))),1,0)</f>
        <v/>
      </c>
      <c r="M4508">
        <f>IF(L4508&gt;N(L4507),L4508,"")</f>
        <v/>
      </c>
      <c r="N4508">
        <f>N(N4507)+IF(AND('💰 BÁO GIÁ'!$C$27&lt;&gt;"",OR(ISNUMBER(SEARCH('💰 BÁO GIÁ'!$C$27,$A4508)),ISNUMBER(SEARCH('💰 BÁO GIÁ'!$C$27,$B4508)))),1,0)</f>
        <v/>
      </c>
      <c r="O4508">
        <f>IF(N4508&gt;N(N4507),N4508,"")</f>
        <v/>
      </c>
    </row>
    <row r="4509">
      <c r="A4509">
        <f>IF('📋 MIỂNG TNC'!A485="","",'📋 MIỂNG TNC'!A485)</f>
        <v/>
      </c>
      <c r="B4509">
        <f>IF('📋 MIỂNG TNC'!A485="","",'📋 MIỂNG TNC'!P485)</f>
        <v/>
      </c>
      <c r="C4509">
        <f>IF('📋 MIỂNG TNC'!A485="","","Miểng")</f>
        <v/>
      </c>
      <c r="D4509">
        <f>IF('📋 MIỂNG TNC'!A485="","",'📋 MIỂNG TNC'!H485)</f>
        <v/>
      </c>
      <c r="E4509" s="37" t="e">
        <v>#VALUE!</v>
      </c>
      <c r="F4509" s="37">
        <f>IF('📋 MIỂNG TNC'!A485="","",'📋 MIỂNG TNC'!J485)</f>
        <v/>
      </c>
      <c r="G4509" s="37">
        <f>IF('📋 MIỂNG TNC'!A485="","",'📋 MIỂNG TNC'!K485)</f>
        <v/>
      </c>
      <c r="H4509">
        <f>IF('📋 MIỂNG TNC'!A485="","",'📋 MIỂNG TNC'!L485)</f>
        <v/>
      </c>
      <c r="I4509">
        <f>IF('📋 MIỂNG TNC'!A485="","",'📋 MIỂNG TNC'!M485)</f>
        <v/>
      </c>
      <c r="J4509">
        <f>IF('📋 MIỂNG TNC'!A485="","",'📋 MIỂNG TNC'!D485)</f>
        <v/>
      </c>
      <c r="L4509">
        <f>N(L4508)+IF(AND('🔎 TRA CỨU NHANH'!$C$2&lt;&gt;"",OR(ISNUMBER(SEARCH('🔎 TRA CỨU NHANH'!$C$2,$A4509)),ISNUMBER(SEARCH('🔎 TRA CỨU NHANH'!$C$2,$B4509)))),1,0)</f>
        <v/>
      </c>
      <c r="M4509">
        <f>IF(L4509&gt;N(L4508),L4509,"")</f>
        <v/>
      </c>
      <c r="N4509">
        <f>N(N4508)+IF(AND('💰 BÁO GIÁ'!$C$27&lt;&gt;"",OR(ISNUMBER(SEARCH('💰 BÁO GIÁ'!$C$27,$A4509)),ISNUMBER(SEARCH('💰 BÁO GIÁ'!$C$27,$B4509)))),1,0)</f>
        <v/>
      </c>
      <c r="O4509">
        <f>IF(N4509&gt;N(N4508),N4509,"")</f>
        <v/>
      </c>
    </row>
    <row r="4510">
      <c r="A4510">
        <f>IF('📋 MIỂNG TNC'!A486="","",'📋 MIỂNG TNC'!A486)</f>
        <v/>
      </c>
      <c r="B4510">
        <f>IF('📋 MIỂNG TNC'!A486="","",'📋 MIỂNG TNC'!P486)</f>
        <v/>
      </c>
      <c r="C4510">
        <f>IF('📋 MIỂNG TNC'!A486="","","Miểng")</f>
        <v/>
      </c>
      <c r="D4510">
        <f>IF('📋 MIỂNG TNC'!A486="","",'📋 MIỂNG TNC'!H486)</f>
        <v/>
      </c>
      <c r="E4510" t="e">
        <v>#VALUE!</v>
      </c>
      <c r="F4510">
        <f>IF('📋 MIỂNG TNC'!A486="","",'📋 MIỂNG TNC'!J486)</f>
        <v/>
      </c>
      <c r="G4510">
        <f>IF('📋 MIỂNG TNC'!A486="","",'📋 MIỂNG TNC'!K486)</f>
        <v/>
      </c>
      <c r="H4510">
        <f>IF('📋 MIỂNG TNC'!A486="","",'📋 MIỂNG TNC'!L486)</f>
        <v/>
      </c>
      <c r="I4510">
        <f>IF('📋 MIỂNG TNC'!A486="","",'📋 MIỂNG TNC'!M486)</f>
        <v/>
      </c>
      <c r="J4510">
        <f>IF('📋 MIỂNG TNC'!A486="","",'📋 MIỂNG TNC'!D486)</f>
        <v/>
      </c>
      <c r="L4510">
        <f>N(L4509)+IF(AND('🔎 TRA CỨU NHANH'!$C$2&lt;&gt;"",OR(ISNUMBER(SEARCH('🔎 TRA CỨU NHANH'!$C$2,$A4510)),ISNUMBER(SEARCH('🔎 TRA CỨU NHANH'!$C$2,$B4510)))),1,0)</f>
        <v/>
      </c>
      <c r="M4510">
        <f>IF(L4510&gt;N(L4509),L4510,"")</f>
        <v/>
      </c>
      <c r="N4510">
        <f>N(N4509)+IF(AND('💰 BÁO GIÁ'!$C$27&lt;&gt;"",OR(ISNUMBER(SEARCH('💰 BÁO GIÁ'!$C$27,$A4510)),ISNUMBER(SEARCH('💰 BÁO GIÁ'!$C$27,$B4510)))),1,0)</f>
        <v/>
      </c>
      <c r="O4510">
        <f>IF(N4510&gt;N(N4509),N4510,"")</f>
        <v/>
      </c>
    </row>
    <row r="4511">
      <c r="A4511">
        <f>IF('📋 MIỂNG TNC'!A487="","",'📋 MIỂNG TNC'!A487)</f>
        <v/>
      </c>
      <c r="B4511">
        <f>IF('📋 MIỂNG TNC'!A487="","",'📋 MIỂNG TNC'!P487)</f>
        <v/>
      </c>
      <c r="C4511">
        <f>IF('📋 MIỂNG TNC'!A487="","","Miểng")</f>
        <v/>
      </c>
      <c r="D4511">
        <f>IF('📋 MIỂNG TNC'!A487="","",'📋 MIỂNG TNC'!H487)</f>
        <v/>
      </c>
      <c r="E4511" t="e">
        <v>#VALUE!</v>
      </c>
      <c r="F4511">
        <f>IF('📋 MIỂNG TNC'!A487="","",'📋 MIỂNG TNC'!J487)</f>
        <v/>
      </c>
      <c r="G4511">
        <f>IF('📋 MIỂNG TNC'!A487="","",'📋 MIỂNG TNC'!K487)</f>
        <v/>
      </c>
      <c r="H4511">
        <f>IF('📋 MIỂNG TNC'!A487="","",'📋 MIỂNG TNC'!L487)</f>
        <v/>
      </c>
      <c r="I4511">
        <f>IF('📋 MIỂNG TNC'!A487="","",'📋 MIỂNG TNC'!M487)</f>
        <v/>
      </c>
      <c r="J4511">
        <f>IF('📋 MIỂNG TNC'!A487="","",'📋 MIỂNG TNC'!D487)</f>
        <v/>
      </c>
      <c r="L4511">
        <f>N(L4510)+IF(AND('🔎 TRA CỨU NHANH'!$C$2&lt;&gt;"",OR(ISNUMBER(SEARCH('🔎 TRA CỨU NHANH'!$C$2,$A4511)),ISNUMBER(SEARCH('🔎 TRA CỨU NHANH'!$C$2,$B4511)))),1,0)</f>
        <v/>
      </c>
      <c r="M4511">
        <f>IF(L4511&gt;N(L4510),L4511,"")</f>
        <v/>
      </c>
      <c r="N4511">
        <f>N(N4510)+IF(AND('💰 BÁO GIÁ'!$C$27&lt;&gt;"",OR(ISNUMBER(SEARCH('💰 BÁO GIÁ'!$C$27,$A4511)),ISNUMBER(SEARCH('💰 BÁO GIÁ'!$C$27,$B4511)))),1,0)</f>
        <v/>
      </c>
      <c r="O4511">
        <f>IF(N4511&gt;N(N4510),N4511,"")</f>
        <v/>
      </c>
    </row>
    <row r="4512">
      <c r="A4512">
        <f>IF('📋 MIỂNG TNC'!A488="","",'📋 MIỂNG TNC'!A488)</f>
        <v/>
      </c>
      <c r="B4512">
        <f>IF('📋 MIỂNG TNC'!A488="","",'📋 MIỂNG TNC'!P488)</f>
        <v/>
      </c>
      <c r="C4512">
        <f>IF('📋 MIỂNG TNC'!A488="","","Miểng")</f>
        <v/>
      </c>
      <c r="D4512">
        <f>IF('📋 MIỂNG TNC'!A488="","",'📋 MIỂNG TNC'!H488)</f>
        <v/>
      </c>
      <c r="E4512" s="37" t="e">
        <v>#VALUE!</v>
      </c>
      <c r="F4512" s="37">
        <f>IF('📋 MIỂNG TNC'!A488="","",'📋 MIỂNG TNC'!J488)</f>
        <v/>
      </c>
      <c r="G4512" s="37">
        <f>IF('📋 MIỂNG TNC'!A488="","",'📋 MIỂNG TNC'!K488)</f>
        <v/>
      </c>
      <c r="H4512" s="37">
        <f>IF('📋 MIỂNG TNC'!A488="","",'📋 MIỂNG TNC'!L488)</f>
        <v/>
      </c>
      <c r="I4512">
        <f>IF('📋 MIỂNG TNC'!A488="","",'📋 MIỂNG TNC'!M488)</f>
        <v/>
      </c>
      <c r="J4512">
        <f>IF('📋 MIỂNG TNC'!A488="","",'📋 MIỂNG TNC'!D488)</f>
        <v/>
      </c>
      <c r="L4512">
        <f>N(L4511)+IF(AND('🔎 TRA CỨU NHANH'!$C$2&lt;&gt;"",OR(ISNUMBER(SEARCH('🔎 TRA CỨU NHANH'!$C$2,$A4512)),ISNUMBER(SEARCH('🔎 TRA CỨU NHANH'!$C$2,$B4512)))),1,0)</f>
        <v/>
      </c>
      <c r="M4512">
        <f>IF(L4512&gt;N(L4511),L4512,"")</f>
        <v/>
      </c>
      <c r="N4512">
        <f>N(N4511)+IF(AND('💰 BÁO GIÁ'!$C$27&lt;&gt;"",OR(ISNUMBER(SEARCH('💰 BÁO GIÁ'!$C$27,$A4512)),ISNUMBER(SEARCH('💰 BÁO GIÁ'!$C$27,$B4512)))),1,0)</f>
        <v/>
      </c>
      <c r="O4512">
        <f>IF(N4512&gt;N(N4511),N4512,"")</f>
        <v/>
      </c>
    </row>
    <row r="4513">
      <c r="A4513">
        <f>IF('📋 MIỂNG TNC'!A489="","",'📋 MIỂNG TNC'!A489)</f>
        <v/>
      </c>
      <c r="B4513">
        <f>IF('📋 MIỂNG TNC'!A489="","",'📋 MIỂNG TNC'!P489)</f>
        <v/>
      </c>
      <c r="C4513">
        <f>IF('📋 MIỂNG TNC'!A489="","","Miểng")</f>
        <v/>
      </c>
      <c r="D4513">
        <f>IF('📋 MIỂNG TNC'!A489="","",'📋 MIỂNG TNC'!H489)</f>
        <v/>
      </c>
      <c r="E4513" s="37" t="e">
        <v>#VALUE!</v>
      </c>
      <c r="F4513" s="37">
        <f>IF('📋 MIỂNG TNC'!A489="","",'📋 MIỂNG TNC'!J489)</f>
        <v/>
      </c>
      <c r="G4513" s="37">
        <f>IF('📋 MIỂNG TNC'!A489="","",'📋 MIỂNG TNC'!K489)</f>
        <v/>
      </c>
      <c r="H4513" s="37">
        <f>IF('📋 MIỂNG TNC'!A489="","",'📋 MIỂNG TNC'!L489)</f>
        <v/>
      </c>
      <c r="I4513">
        <f>IF('📋 MIỂNG TNC'!A489="","",'📋 MIỂNG TNC'!M489)</f>
        <v/>
      </c>
      <c r="J4513">
        <f>IF('📋 MIỂNG TNC'!A489="","",'📋 MIỂNG TNC'!D489)</f>
        <v/>
      </c>
      <c r="L4513">
        <f>N(L4512)+IF(AND('🔎 TRA CỨU NHANH'!$C$2&lt;&gt;"",OR(ISNUMBER(SEARCH('🔎 TRA CỨU NHANH'!$C$2,$A4513)),ISNUMBER(SEARCH('🔎 TRA CỨU NHANH'!$C$2,$B4513)))),1,0)</f>
        <v/>
      </c>
      <c r="M4513">
        <f>IF(L4513&gt;N(L4512),L4513,"")</f>
        <v/>
      </c>
      <c r="N4513">
        <f>N(N4512)+IF(AND('💰 BÁO GIÁ'!$C$27&lt;&gt;"",OR(ISNUMBER(SEARCH('💰 BÁO GIÁ'!$C$27,$A4513)),ISNUMBER(SEARCH('💰 BÁO GIÁ'!$C$27,$B4513)))),1,0)</f>
        <v/>
      </c>
      <c r="O4513">
        <f>IF(N4513&gt;N(N4512),N4513,"")</f>
        <v/>
      </c>
    </row>
    <row r="4514">
      <c r="A4514">
        <f>IF('📋 MIỂNG TNC'!A490="","",'📋 MIỂNG TNC'!A490)</f>
        <v/>
      </c>
      <c r="B4514">
        <f>IF('📋 MIỂNG TNC'!A490="","",'📋 MIỂNG TNC'!P490)</f>
        <v/>
      </c>
      <c r="C4514">
        <f>IF('📋 MIỂNG TNC'!A490="","","Miểng")</f>
        <v/>
      </c>
      <c r="D4514">
        <f>IF('📋 MIỂNG TNC'!A490="","",'📋 MIỂNG TNC'!H490)</f>
        <v/>
      </c>
      <c r="E4514" t="e">
        <v>#VALUE!</v>
      </c>
      <c r="F4514">
        <f>IF('📋 MIỂNG TNC'!A490="","",'📋 MIỂNG TNC'!J490)</f>
        <v/>
      </c>
      <c r="G4514">
        <f>IF('📋 MIỂNG TNC'!A490="","",'📋 MIỂNG TNC'!K490)</f>
        <v/>
      </c>
      <c r="H4514">
        <f>IF('📋 MIỂNG TNC'!A490="","",'📋 MIỂNG TNC'!L490)</f>
        <v/>
      </c>
      <c r="I4514">
        <f>IF('📋 MIỂNG TNC'!A490="","",'📋 MIỂNG TNC'!M490)</f>
        <v/>
      </c>
      <c r="J4514">
        <f>IF('📋 MIỂNG TNC'!A490="","",'📋 MIỂNG TNC'!D490)</f>
        <v/>
      </c>
      <c r="L4514">
        <f>N(L4513)+IF(AND('🔎 TRA CỨU NHANH'!$C$2&lt;&gt;"",OR(ISNUMBER(SEARCH('🔎 TRA CỨU NHANH'!$C$2,$A4514)),ISNUMBER(SEARCH('🔎 TRA CỨU NHANH'!$C$2,$B4514)))),1,0)</f>
        <v/>
      </c>
      <c r="M4514">
        <f>IF(L4514&gt;N(L4513),L4514,"")</f>
        <v/>
      </c>
      <c r="N4514">
        <f>N(N4513)+IF(AND('💰 BÁO GIÁ'!$C$27&lt;&gt;"",OR(ISNUMBER(SEARCH('💰 BÁO GIÁ'!$C$27,$A4514)),ISNUMBER(SEARCH('💰 BÁO GIÁ'!$C$27,$B4514)))),1,0)</f>
        <v/>
      </c>
      <c r="O4514">
        <f>IF(N4514&gt;N(N4513),N4514,"")</f>
        <v/>
      </c>
    </row>
    <row r="4515">
      <c r="A4515">
        <f>IF('📋 MIỂNG TNC'!A491="","",'📋 MIỂNG TNC'!A491)</f>
        <v/>
      </c>
      <c r="B4515">
        <f>IF('📋 MIỂNG TNC'!A491="","",'📋 MIỂNG TNC'!P491)</f>
        <v/>
      </c>
      <c r="C4515">
        <f>IF('📋 MIỂNG TNC'!A491="","","Miểng")</f>
        <v/>
      </c>
      <c r="D4515">
        <f>IF('📋 MIỂNG TNC'!A491="","",'📋 MIỂNG TNC'!H491)</f>
        <v/>
      </c>
      <c r="E4515" t="e">
        <v>#VALUE!</v>
      </c>
      <c r="F4515">
        <f>IF('📋 MIỂNG TNC'!A491="","",'📋 MIỂNG TNC'!J491)</f>
        <v/>
      </c>
      <c r="G4515">
        <f>IF('📋 MIỂNG TNC'!A491="","",'📋 MIỂNG TNC'!K491)</f>
        <v/>
      </c>
      <c r="H4515">
        <f>IF('📋 MIỂNG TNC'!A491="","",'📋 MIỂNG TNC'!L491)</f>
        <v/>
      </c>
      <c r="I4515">
        <f>IF('📋 MIỂNG TNC'!A491="","",'📋 MIỂNG TNC'!M491)</f>
        <v/>
      </c>
      <c r="J4515">
        <f>IF('📋 MIỂNG TNC'!A491="","",'📋 MIỂNG TNC'!D491)</f>
        <v/>
      </c>
      <c r="L4515">
        <f>N(L4514)+IF(AND('🔎 TRA CỨU NHANH'!$C$2&lt;&gt;"",OR(ISNUMBER(SEARCH('🔎 TRA CỨU NHANH'!$C$2,$A4515)),ISNUMBER(SEARCH('🔎 TRA CỨU NHANH'!$C$2,$B4515)))),1,0)</f>
        <v/>
      </c>
      <c r="M4515">
        <f>IF(L4515&gt;N(L4514),L4515,"")</f>
        <v/>
      </c>
      <c r="N4515">
        <f>N(N4514)+IF(AND('💰 BÁO GIÁ'!$C$27&lt;&gt;"",OR(ISNUMBER(SEARCH('💰 BÁO GIÁ'!$C$27,$A4515)),ISNUMBER(SEARCH('💰 BÁO GIÁ'!$C$27,$B4515)))),1,0)</f>
        <v/>
      </c>
      <c r="O4515">
        <f>IF(N4515&gt;N(N4514),N4515,"")</f>
        <v/>
      </c>
    </row>
    <row r="4516">
      <c r="A4516">
        <f>IF('📋 MIỂNG TNC'!A492="","",'📋 MIỂNG TNC'!A492)</f>
        <v/>
      </c>
      <c r="B4516">
        <f>IF('📋 MIỂNG TNC'!A492="","",'📋 MIỂNG TNC'!P492)</f>
        <v/>
      </c>
      <c r="C4516">
        <f>IF('📋 MIỂNG TNC'!A492="","","Miểng")</f>
        <v/>
      </c>
      <c r="D4516">
        <f>IF('📋 MIỂNG TNC'!A492="","",'📋 MIỂNG TNC'!H492)</f>
        <v/>
      </c>
      <c r="E4516" t="e">
        <v>#VALUE!</v>
      </c>
      <c r="F4516">
        <f>IF('📋 MIỂNG TNC'!A492="","",'📋 MIỂNG TNC'!J492)</f>
        <v/>
      </c>
      <c r="G4516">
        <f>IF('📋 MIỂNG TNC'!A492="","",'📋 MIỂNG TNC'!K492)</f>
        <v/>
      </c>
      <c r="H4516">
        <f>IF('📋 MIỂNG TNC'!A492="","",'📋 MIỂNG TNC'!L492)</f>
        <v/>
      </c>
      <c r="I4516">
        <f>IF('📋 MIỂNG TNC'!A492="","",'📋 MIỂNG TNC'!M492)</f>
        <v/>
      </c>
      <c r="J4516">
        <f>IF('📋 MIỂNG TNC'!A492="","",'📋 MIỂNG TNC'!D492)</f>
        <v/>
      </c>
      <c r="L4516">
        <f>N(L4515)+IF(AND('🔎 TRA CỨU NHANH'!$C$2&lt;&gt;"",OR(ISNUMBER(SEARCH('🔎 TRA CỨU NHANH'!$C$2,$A4516)),ISNUMBER(SEARCH('🔎 TRA CỨU NHANH'!$C$2,$B4516)))),1,0)</f>
        <v/>
      </c>
      <c r="M4516">
        <f>IF(L4516&gt;N(L4515),L4516,"")</f>
        <v/>
      </c>
      <c r="N4516">
        <f>N(N4515)+IF(AND('💰 BÁO GIÁ'!$C$27&lt;&gt;"",OR(ISNUMBER(SEARCH('💰 BÁO GIÁ'!$C$27,$A4516)),ISNUMBER(SEARCH('💰 BÁO GIÁ'!$C$27,$B4516)))),1,0)</f>
        <v/>
      </c>
      <c r="O4516">
        <f>IF(N4516&gt;N(N4515),N4516,"")</f>
        <v/>
      </c>
    </row>
    <row r="4517">
      <c r="A4517">
        <f>IF('📋 MIỂNG TNC'!A493="","",'📋 MIỂNG TNC'!A493)</f>
        <v/>
      </c>
      <c r="B4517">
        <f>IF('📋 MIỂNG TNC'!A493="","",'📋 MIỂNG TNC'!P493)</f>
        <v/>
      </c>
      <c r="C4517">
        <f>IF('📋 MIỂNG TNC'!A493="","","Miểng")</f>
        <v/>
      </c>
      <c r="D4517">
        <f>IF('📋 MIỂNG TNC'!A493="","",'📋 MIỂNG TNC'!H493)</f>
        <v/>
      </c>
      <c r="E4517" t="e">
        <v>#VALUE!</v>
      </c>
      <c r="F4517" s="37">
        <f>IF('📋 MIỂNG TNC'!A493="","",'📋 MIỂNG TNC'!J493)</f>
        <v/>
      </c>
      <c r="G4517" s="37">
        <f>IF('📋 MIỂNG TNC'!A493="","",'📋 MIỂNG TNC'!K493)</f>
        <v/>
      </c>
      <c r="H4517" s="37">
        <f>IF('📋 MIỂNG TNC'!A493="","",'📋 MIỂNG TNC'!L493)</f>
        <v/>
      </c>
      <c r="I4517">
        <f>IF('📋 MIỂNG TNC'!A493="","",'📋 MIỂNG TNC'!M493)</f>
        <v/>
      </c>
      <c r="J4517">
        <f>IF('📋 MIỂNG TNC'!A493="","",'📋 MIỂNG TNC'!D493)</f>
        <v/>
      </c>
      <c r="L4517">
        <f>N(L4516)+IF(AND('🔎 TRA CỨU NHANH'!$C$2&lt;&gt;"",OR(ISNUMBER(SEARCH('🔎 TRA CỨU NHANH'!$C$2,$A4517)),ISNUMBER(SEARCH('🔎 TRA CỨU NHANH'!$C$2,$B4517)))),1,0)</f>
        <v/>
      </c>
      <c r="M4517">
        <f>IF(L4517&gt;N(L4516),L4517,"")</f>
        <v/>
      </c>
      <c r="N4517">
        <f>N(N4516)+IF(AND('💰 BÁO GIÁ'!$C$27&lt;&gt;"",OR(ISNUMBER(SEARCH('💰 BÁO GIÁ'!$C$27,$A4517)),ISNUMBER(SEARCH('💰 BÁO GIÁ'!$C$27,$B4517)))),1,0)</f>
        <v/>
      </c>
      <c r="O4517">
        <f>IF(N4517&gt;N(N4516),N4517,"")</f>
        <v/>
      </c>
    </row>
    <row r="4518">
      <c r="A4518">
        <f>IF('📋 MIỂNG TNC'!A494="","",'📋 MIỂNG TNC'!A494)</f>
        <v/>
      </c>
      <c r="B4518">
        <f>IF('📋 MIỂNG TNC'!A494="","",'📋 MIỂNG TNC'!P494)</f>
        <v/>
      </c>
      <c r="C4518">
        <f>IF('📋 MIỂNG TNC'!A494="","","Miểng")</f>
        <v/>
      </c>
      <c r="D4518">
        <f>IF('📋 MIỂNG TNC'!A494="","",'📋 MIỂNG TNC'!H494)</f>
        <v/>
      </c>
      <c r="E4518" s="37" t="e">
        <v>#VALUE!</v>
      </c>
      <c r="F4518" s="37">
        <f>IF('📋 MIỂNG TNC'!A494="","",'📋 MIỂNG TNC'!J494)</f>
        <v/>
      </c>
      <c r="G4518" s="37">
        <f>IF('📋 MIỂNG TNC'!A494="","",'📋 MIỂNG TNC'!K494)</f>
        <v/>
      </c>
      <c r="H4518" s="37">
        <f>IF('📋 MIỂNG TNC'!A494="","",'📋 MIỂNG TNC'!L494)</f>
        <v/>
      </c>
      <c r="I4518">
        <f>IF('📋 MIỂNG TNC'!A494="","",'📋 MIỂNG TNC'!M494)</f>
        <v/>
      </c>
      <c r="J4518">
        <f>IF('📋 MIỂNG TNC'!A494="","",'📋 MIỂNG TNC'!D494)</f>
        <v/>
      </c>
      <c r="L4518">
        <f>N(L4517)+IF(AND('🔎 TRA CỨU NHANH'!$C$2&lt;&gt;"",OR(ISNUMBER(SEARCH('🔎 TRA CỨU NHANH'!$C$2,$A4518)),ISNUMBER(SEARCH('🔎 TRA CỨU NHANH'!$C$2,$B4518)))),1,0)</f>
        <v/>
      </c>
      <c r="M4518">
        <f>IF(L4518&gt;N(L4517),L4518,"")</f>
        <v/>
      </c>
      <c r="N4518">
        <f>N(N4517)+IF(AND('💰 BÁO GIÁ'!$C$27&lt;&gt;"",OR(ISNUMBER(SEARCH('💰 BÁO GIÁ'!$C$27,$A4518)),ISNUMBER(SEARCH('💰 BÁO GIÁ'!$C$27,$B4518)))),1,0)</f>
        <v/>
      </c>
      <c r="O4518">
        <f>IF(N4518&gt;N(N4517),N4518,"")</f>
        <v/>
      </c>
    </row>
    <row r="4519">
      <c r="A4519">
        <f>IF('📋 MIỂNG TNC'!A495="","",'📋 MIỂNG TNC'!A495)</f>
        <v/>
      </c>
      <c r="B4519">
        <f>IF('📋 MIỂNG TNC'!A495="","",'📋 MIỂNG TNC'!P495)</f>
        <v/>
      </c>
      <c r="C4519">
        <f>IF('📋 MIỂNG TNC'!A495="","","Miểng")</f>
        <v/>
      </c>
      <c r="D4519">
        <f>IF('📋 MIỂNG TNC'!A495="","",'📋 MIỂNG TNC'!H495)</f>
        <v/>
      </c>
      <c r="E4519" s="37" t="e">
        <v>#VALUE!</v>
      </c>
      <c r="F4519" s="37">
        <f>IF('📋 MIỂNG TNC'!A495="","",'📋 MIỂNG TNC'!J495)</f>
        <v/>
      </c>
      <c r="G4519" s="37">
        <f>IF('📋 MIỂNG TNC'!A495="","",'📋 MIỂNG TNC'!K495)</f>
        <v/>
      </c>
      <c r="H4519" s="37">
        <f>IF('📋 MIỂNG TNC'!A495="","",'📋 MIỂNG TNC'!L495)</f>
        <v/>
      </c>
      <c r="I4519">
        <f>IF('📋 MIỂNG TNC'!A495="","",'📋 MIỂNG TNC'!M495)</f>
        <v/>
      </c>
      <c r="J4519">
        <f>IF('📋 MIỂNG TNC'!A495="","",'📋 MIỂNG TNC'!D495)</f>
        <v/>
      </c>
      <c r="L4519">
        <f>N(L4518)+IF(AND('🔎 TRA CỨU NHANH'!$C$2&lt;&gt;"",OR(ISNUMBER(SEARCH('🔎 TRA CỨU NHANH'!$C$2,$A4519)),ISNUMBER(SEARCH('🔎 TRA CỨU NHANH'!$C$2,$B4519)))),1,0)</f>
        <v/>
      </c>
      <c r="M4519">
        <f>IF(L4519&gt;N(L4518),L4519,"")</f>
        <v/>
      </c>
      <c r="N4519">
        <f>N(N4518)+IF(AND('💰 BÁO GIÁ'!$C$27&lt;&gt;"",OR(ISNUMBER(SEARCH('💰 BÁO GIÁ'!$C$27,$A4519)),ISNUMBER(SEARCH('💰 BÁO GIÁ'!$C$27,$B4519)))),1,0)</f>
        <v/>
      </c>
      <c r="O4519">
        <f>IF(N4519&gt;N(N4518),N4519,"")</f>
        <v/>
      </c>
    </row>
    <row r="4520">
      <c r="A4520">
        <f>IF('📋 MIỂNG TNC'!A496="","",'📋 MIỂNG TNC'!A496)</f>
        <v/>
      </c>
      <c r="B4520">
        <f>IF('📋 MIỂNG TNC'!A496="","",'📋 MIỂNG TNC'!P496)</f>
        <v/>
      </c>
      <c r="C4520">
        <f>IF('📋 MIỂNG TNC'!A496="","","Miểng")</f>
        <v/>
      </c>
      <c r="D4520">
        <f>IF('📋 MIỂNG TNC'!A496="","",'📋 MIỂNG TNC'!H496)</f>
        <v/>
      </c>
      <c r="E4520" t="e">
        <v>#VALUE!</v>
      </c>
      <c r="F4520">
        <f>IF('📋 MIỂNG TNC'!A496="","",'📋 MIỂNG TNC'!J496)</f>
        <v/>
      </c>
      <c r="G4520">
        <f>IF('📋 MIỂNG TNC'!A496="","",'📋 MIỂNG TNC'!K496)</f>
        <v/>
      </c>
      <c r="H4520">
        <f>IF('📋 MIỂNG TNC'!A496="","",'📋 MIỂNG TNC'!L496)</f>
        <v/>
      </c>
      <c r="I4520">
        <f>IF('📋 MIỂNG TNC'!A496="","",'📋 MIỂNG TNC'!M496)</f>
        <v/>
      </c>
      <c r="J4520">
        <f>IF('📋 MIỂNG TNC'!A496="","",'📋 MIỂNG TNC'!D496)</f>
        <v/>
      </c>
      <c r="L4520">
        <f>N(L4519)+IF(AND('🔎 TRA CỨU NHANH'!$C$2&lt;&gt;"",OR(ISNUMBER(SEARCH('🔎 TRA CỨU NHANH'!$C$2,$A4520)),ISNUMBER(SEARCH('🔎 TRA CỨU NHANH'!$C$2,$B4520)))),1,0)</f>
        <v/>
      </c>
      <c r="M4520">
        <f>IF(L4520&gt;N(L4519),L4520,"")</f>
        <v/>
      </c>
      <c r="N4520">
        <f>N(N4519)+IF(AND('💰 BÁO GIÁ'!$C$27&lt;&gt;"",OR(ISNUMBER(SEARCH('💰 BÁO GIÁ'!$C$27,$A4520)),ISNUMBER(SEARCH('💰 BÁO GIÁ'!$C$27,$B4520)))),1,0)</f>
        <v/>
      </c>
      <c r="O4520">
        <f>IF(N4520&gt;N(N4519),N4520,"")</f>
        <v/>
      </c>
    </row>
    <row r="4521">
      <c r="A4521">
        <f>IF('📋 MIỂNG TNC'!A497="","",'📋 MIỂNG TNC'!A497)</f>
        <v/>
      </c>
      <c r="B4521">
        <f>IF('📋 MIỂNG TNC'!A497="","",'📋 MIỂNG TNC'!P497)</f>
        <v/>
      </c>
      <c r="C4521">
        <f>IF('📋 MIỂNG TNC'!A497="","","Miểng")</f>
        <v/>
      </c>
      <c r="D4521">
        <f>IF('📋 MIỂNG TNC'!A497="","",'📋 MIỂNG TNC'!H497)</f>
        <v/>
      </c>
      <c r="E4521" s="37" t="e">
        <v>#VALUE!</v>
      </c>
      <c r="F4521" s="37">
        <f>IF('📋 MIỂNG TNC'!A497="","",'📋 MIỂNG TNC'!J497)</f>
        <v/>
      </c>
      <c r="G4521" s="37">
        <f>IF('📋 MIỂNG TNC'!A497="","",'📋 MIỂNG TNC'!K497)</f>
        <v/>
      </c>
      <c r="H4521">
        <f>IF('📋 MIỂNG TNC'!A497="","",'📋 MIỂNG TNC'!L497)</f>
        <v/>
      </c>
      <c r="I4521">
        <f>IF('📋 MIỂNG TNC'!A497="","",'📋 MIỂNG TNC'!M497)</f>
        <v/>
      </c>
      <c r="J4521">
        <f>IF('📋 MIỂNG TNC'!A497="","",'📋 MIỂNG TNC'!D497)</f>
        <v/>
      </c>
      <c r="L4521">
        <f>N(L4520)+IF(AND('🔎 TRA CỨU NHANH'!$C$2&lt;&gt;"",OR(ISNUMBER(SEARCH('🔎 TRA CỨU NHANH'!$C$2,$A4521)),ISNUMBER(SEARCH('🔎 TRA CỨU NHANH'!$C$2,$B4521)))),1,0)</f>
        <v/>
      </c>
      <c r="M4521">
        <f>IF(L4521&gt;N(L4520),L4521,"")</f>
        <v/>
      </c>
      <c r="N4521">
        <f>N(N4520)+IF(AND('💰 BÁO GIÁ'!$C$27&lt;&gt;"",OR(ISNUMBER(SEARCH('💰 BÁO GIÁ'!$C$27,$A4521)),ISNUMBER(SEARCH('💰 BÁO GIÁ'!$C$27,$B4521)))),1,0)</f>
        <v/>
      </c>
      <c r="O4521">
        <f>IF(N4521&gt;N(N4520),N4521,"")</f>
        <v/>
      </c>
    </row>
    <row r="4522">
      <c r="A4522">
        <f>IF('📋 MIỂNG TNC'!A498="","",'📋 MIỂNG TNC'!A498)</f>
        <v/>
      </c>
      <c r="B4522">
        <f>IF('📋 MIỂNG TNC'!A498="","",'📋 MIỂNG TNC'!P498)</f>
        <v/>
      </c>
      <c r="C4522">
        <f>IF('📋 MIỂNG TNC'!A498="","","Miểng")</f>
        <v/>
      </c>
      <c r="D4522">
        <f>IF('📋 MIỂNG TNC'!A498="","",'📋 MIỂNG TNC'!H498)</f>
        <v/>
      </c>
      <c r="E4522" s="37" t="e">
        <v>#VALUE!</v>
      </c>
      <c r="F4522" s="37">
        <f>IF('📋 MIỂNG TNC'!A498="","",'📋 MIỂNG TNC'!J498)</f>
        <v/>
      </c>
      <c r="G4522" s="37">
        <f>IF('📋 MIỂNG TNC'!A498="","",'📋 MIỂNG TNC'!K498)</f>
        <v/>
      </c>
      <c r="H4522">
        <f>IF('📋 MIỂNG TNC'!A498="","",'📋 MIỂNG TNC'!L498)</f>
        <v/>
      </c>
      <c r="I4522">
        <f>IF('📋 MIỂNG TNC'!A498="","",'📋 MIỂNG TNC'!M498)</f>
        <v/>
      </c>
      <c r="J4522">
        <f>IF('📋 MIỂNG TNC'!A498="","",'📋 MIỂNG TNC'!D498)</f>
        <v/>
      </c>
      <c r="L4522">
        <f>N(L4521)+IF(AND('🔎 TRA CỨU NHANH'!$C$2&lt;&gt;"",OR(ISNUMBER(SEARCH('🔎 TRA CỨU NHANH'!$C$2,$A4522)),ISNUMBER(SEARCH('🔎 TRA CỨU NHANH'!$C$2,$B4522)))),1,0)</f>
        <v/>
      </c>
      <c r="M4522">
        <f>IF(L4522&gt;N(L4521),L4522,"")</f>
        <v/>
      </c>
      <c r="N4522">
        <f>N(N4521)+IF(AND('💰 BÁO GIÁ'!$C$27&lt;&gt;"",OR(ISNUMBER(SEARCH('💰 BÁO GIÁ'!$C$27,$A4522)),ISNUMBER(SEARCH('💰 BÁO GIÁ'!$C$27,$B4522)))),1,0)</f>
        <v/>
      </c>
      <c r="O4522">
        <f>IF(N4522&gt;N(N4521),N4522,"")</f>
        <v/>
      </c>
    </row>
    <row r="4523">
      <c r="A4523">
        <f>IF('📋 MIỂNG TNC'!A499="","",'📋 MIỂNG TNC'!A499)</f>
        <v/>
      </c>
      <c r="B4523">
        <f>IF('📋 MIỂNG TNC'!A499="","",'📋 MIỂNG TNC'!P499)</f>
        <v/>
      </c>
      <c r="C4523">
        <f>IF('📋 MIỂNG TNC'!A499="","","Miểng")</f>
        <v/>
      </c>
      <c r="D4523">
        <f>IF('📋 MIỂNG TNC'!A499="","",'📋 MIỂNG TNC'!H499)</f>
        <v/>
      </c>
      <c r="E4523" s="37" t="e">
        <v>#VALUE!</v>
      </c>
      <c r="F4523" s="37">
        <f>IF('📋 MIỂNG TNC'!A499="","",'📋 MIỂNG TNC'!J499)</f>
        <v/>
      </c>
      <c r="G4523" s="37">
        <f>IF('📋 MIỂNG TNC'!A499="","",'📋 MIỂNG TNC'!K499)</f>
        <v/>
      </c>
      <c r="H4523">
        <f>IF('📋 MIỂNG TNC'!A499="","",'📋 MIỂNG TNC'!L499)</f>
        <v/>
      </c>
      <c r="I4523">
        <f>IF('📋 MIỂNG TNC'!A499="","",'📋 MIỂNG TNC'!M499)</f>
        <v/>
      </c>
      <c r="J4523">
        <f>IF('📋 MIỂNG TNC'!A499="","",'📋 MIỂNG TNC'!D499)</f>
        <v/>
      </c>
      <c r="L4523">
        <f>N(L4522)+IF(AND('🔎 TRA CỨU NHANH'!$C$2&lt;&gt;"",OR(ISNUMBER(SEARCH('🔎 TRA CỨU NHANH'!$C$2,$A4523)),ISNUMBER(SEARCH('🔎 TRA CỨU NHANH'!$C$2,$B4523)))),1,0)</f>
        <v/>
      </c>
      <c r="M4523">
        <f>IF(L4523&gt;N(L4522),L4523,"")</f>
        <v/>
      </c>
      <c r="N4523">
        <f>N(N4522)+IF(AND('💰 BÁO GIÁ'!$C$27&lt;&gt;"",OR(ISNUMBER(SEARCH('💰 BÁO GIÁ'!$C$27,$A4523)),ISNUMBER(SEARCH('💰 BÁO GIÁ'!$C$27,$B4523)))),1,0)</f>
        <v/>
      </c>
      <c r="O4523">
        <f>IF(N4523&gt;N(N4522),N4523,"")</f>
        <v/>
      </c>
    </row>
    <row r="4524">
      <c r="A4524">
        <f>IF('📋 MIỂNG TNC'!A500="","",'📋 MIỂNG TNC'!A500)</f>
        <v/>
      </c>
      <c r="B4524">
        <f>IF('📋 MIỂNG TNC'!A500="","",'📋 MIỂNG TNC'!P500)</f>
        <v/>
      </c>
      <c r="C4524">
        <f>IF('📋 MIỂNG TNC'!A500="","","Miểng")</f>
        <v/>
      </c>
      <c r="D4524">
        <f>IF('📋 MIỂNG TNC'!A500="","",'📋 MIỂNG TNC'!H500)</f>
        <v/>
      </c>
      <c r="E4524" s="37" t="e">
        <v>#VALUE!</v>
      </c>
      <c r="F4524" s="37">
        <f>IF('📋 MIỂNG TNC'!A500="","",'📋 MIỂNG TNC'!J500)</f>
        <v/>
      </c>
      <c r="G4524" s="37">
        <f>IF('📋 MIỂNG TNC'!A500="","",'📋 MIỂNG TNC'!K500)</f>
        <v/>
      </c>
      <c r="H4524">
        <f>IF('📋 MIỂNG TNC'!A500="","",'📋 MIỂNG TNC'!L500)</f>
        <v/>
      </c>
      <c r="I4524">
        <f>IF('📋 MIỂNG TNC'!A500="","",'📋 MIỂNG TNC'!M500)</f>
        <v/>
      </c>
      <c r="J4524">
        <f>IF('📋 MIỂNG TNC'!A500="","",'📋 MIỂNG TNC'!D500)</f>
        <v/>
      </c>
      <c r="L4524">
        <f>N(L4523)+IF(AND('🔎 TRA CỨU NHANH'!$C$2&lt;&gt;"",OR(ISNUMBER(SEARCH('🔎 TRA CỨU NHANH'!$C$2,$A4524)),ISNUMBER(SEARCH('🔎 TRA CỨU NHANH'!$C$2,$B4524)))),1,0)</f>
        <v/>
      </c>
      <c r="M4524">
        <f>IF(L4524&gt;N(L4523),L4524,"")</f>
        <v/>
      </c>
      <c r="N4524">
        <f>N(N4523)+IF(AND('💰 BÁO GIÁ'!$C$27&lt;&gt;"",OR(ISNUMBER(SEARCH('💰 BÁO GIÁ'!$C$27,$A4524)),ISNUMBER(SEARCH('💰 BÁO GIÁ'!$C$27,$B4524)))),1,0)</f>
        <v/>
      </c>
      <c r="O4524">
        <f>IF(N4524&gt;N(N4523),N4524,"")</f>
        <v/>
      </c>
    </row>
    <row r="4525">
      <c r="A4525">
        <f>IF('📋 MIỂNG TNC'!A501="","",'📋 MIỂNG TNC'!A501)</f>
        <v/>
      </c>
      <c r="B4525">
        <f>IF('📋 MIỂNG TNC'!A501="","",'📋 MIỂNG TNC'!P501)</f>
        <v/>
      </c>
      <c r="C4525">
        <f>IF('📋 MIỂNG TNC'!A501="","","Miểng")</f>
        <v/>
      </c>
      <c r="D4525">
        <f>IF('📋 MIỂNG TNC'!A501="","",'📋 MIỂNG TNC'!H501)</f>
        <v/>
      </c>
      <c r="E4525" s="37" t="e">
        <v>#VALUE!</v>
      </c>
      <c r="F4525" s="37">
        <f>IF('📋 MIỂNG TNC'!A501="","",'📋 MIỂNG TNC'!J501)</f>
        <v/>
      </c>
      <c r="G4525" s="37">
        <f>IF('📋 MIỂNG TNC'!A501="","",'📋 MIỂNG TNC'!K501)</f>
        <v/>
      </c>
      <c r="H4525">
        <f>IF('📋 MIỂNG TNC'!A501="","",'📋 MIỂNG TNC'!L501)</f>
        <v/>
      </c>
      <c r="I4525">
        <f>IF('📋 MIỂNG TNC'!A501="","",'📋 MIỂNG TNC'!M501)</f>
        <v/>
      </c>
      <c r="J4525">
        <f>IF('📋 MIỂNG TNC'!A501="","",'📋 MIỂNG TNC'!D501)</f>
        <v/>
      </c>
      <c r="L4525">
        <f>N(L4524)+IF(AND('🔎 TRA CỨU NHANH'!$C$2&lt;&gt;"",OR(ISNUMBER(SEARCH('🔎 TRA CỨU NHANH'!$C$2,$A4525)),ISNUMBER(SEARCH('🔎 TRA CỨU NHANH'!$C$2,$B4525)))),1,0)</f>
        <v/>
      </c>
      <c r="M4525">
        <f>IF(L4525&gt;N(L4524),L4525,"")</f>
        <v/>
      </c>
      <c r="N4525">
        <f>N(N4524)+IF(AND('💰 BÁO GIÁ'!$C$27&lt;&gt;"",OR(ISNUMBER(SEARCH('💰 BÁO GIÁ'!$C$27,$A4525)),ISNUMBER(SEARCH('💰 BÁO GIÁ'!$C$27,$B4525)))),1,0)</f>
        <v/>
      </c>
      <c r="O4525">
        <f>IF(N4525&gt;N(N4524),N4525,"")</f>
        <v/>
      </c>
    </row>
    <row r="4526">
      <c r="A4526">
        <f>IF('📋 MIỂNG TNC'!A502="","",'📋 MIỂNG TNC'!A502)</f>
        <v/>
      </c>
      <c r="B4526">
        <f>IF('📋 MIỂNG TNC'!A502="","",'📋 MIỂNG TNC'!P502)</f>
        <v/>
      </c>
      <c r="C4526">
        <f>IF('📋 MIỂNG TNC'!A502="","","Miểng")</f>
        <v/>
      </c>
      <c r="D4526">
        <f>IF('📋 MIỂNG TNC'!A502="","",'📋 MIỂNG TNC'!H502)</f>
        <v/>
      </c>
      <c r="E4526" s="37" t="e">
        <v>#VALUE!</v>
      </c>
      <c r="F4526" s="37">
        <f>IF('📋 MIỂNG TNC'!A502="","",'📋 MIỂNG TNC'!J502)</f>
        <v/>
      </c>
      <c r="G4526" s="37">
        <f>IF('📋 MIỂNG TNC'!A502="","",'📋 MIỂNG TNC'!K502)</f>
        <v/>
      </c>
      <c r="H4526">
        <f>IF('📋 MIỂNG TNC'!A502="","",'📋 MIỂNG TNC'!L502)</f>
        <v/>
      </c>
      <c r="I4526">
        <f>IF('📋 MIỂNG TNC'!A502="","",'📋 MIỂNG TNC'!M502)</f>
        <v/>
      </c>
      <c r="J4526">
        <f>IF('📋 MIỂNG TNC'!A502="","",'📋 MIỂNG TNC'!D502)</f>
        <v/>
      </c>
      <c r="L4526">
        <f>N(L4525)+IF(AND('🔎 TRA CỨU NHANH'!$C$2&lt;&gt;"",OR(ISNUMBER(SEARCH('🔎 TRA CỨU NHANH'!$C$2,$A4526)),ISNUMBER(SEARCH('🔎 TRA CỨU NHANH'!$C$2,$B4526)))),1,0)</f>
        <v/>
      </c>
      <c r="M4526">
        <f>IF(L4526&gt;N(L4525),L4526,"")</f>
        <v/>
      </c>
      <c r="N4526">
        <f>N(N4525)+IF(AND('💰 BÁO GIÁ'!$C$27&lt;&gt;"",OR(ISNUMBER(SEARCH('💰 BÁO GIÁ'!$C$27,$A4526)),ISNUMBER(SEARCH('💰 BÁO GIÁ'!$C$27,$B4526)))),1,0)</f>
        <v/>
      </c>
      <c r="O4526">
        <f>IF(N4526&gt;N(N4525),N4526,"")</f>
        <v/>
      </c>
    </row>
    <row r="4527">
      <c r="A4527">
        <f>IF('📋 MIỂNG TNC'!A503="","",'📋 MIỂNG TNC'!A503)</f>
        <v/>
      </c>
      <c r="B4527">
        <f>IF('📋 MIỂNG TNC'!A503="","",'📋 MIỂNG TNC'!P503)</f>
        <v/>
      </c>
      <c r="C4527">
        <f>IF('📋 MIỂNG TNC'!A503="","","Miểng")</f>
        <v/>
      </c>
      <c r="D4527">
        <f>IF('📋 MIỂNG TNC'!A503="","",'📋 MIỂNG TNC'!H503)</f>
        <v/>
      </c>
      <c r="E4527" s="37" t="e">
        <v>#VALUE!</v>
      </c>
      <c r="F4527" s="37">
        <f>IF('📋 MIỂNG TNC'!A503="","",'📋 MIỂNG TNC'!J503)</f>
        <v/>
      </c>
      <c r="G4527" s="37">
        <f>IF('📋 MIỂNG TNC'!A503="","",'📋 MIỂNG TNC'!K503)</f>
        <v/>
      </c>
      <c r="H4527">
        <f>IF('📋 MIỂNG TNC'!A503="","",'📋 MIỂNG TNC'!L503)</f>
        <v/>
      </c>
      <c r="I4527">
        <f>IF('📋 MIỂNG TNC'!A503="","",'📋 MIỂNG TNC'!M503)</f>
        <v/>
      </c>
      <c r="J4527">
        <f>IF('📋 MIỂNG TNC'!A503="","",'📋 MIỂNG TNC'!D503)</f>
        <v/>
      </c>
      <c r="L4527">
        <f>N(L4526)+IF(AND('🔎 TRA CỨU NHANH'!$C$2&lt;&gt;"",OR(ISNUMBER(SEARCH('🔎 TRA CỨU NHANH'!$C$2,$A4527)),ISNUMBER(SEARCH('🔎 TRA CỨU NHANH'!$C$2,$B4527)))),1,0)</f>
        <v/>
      </c>
      <c r="M4527">
        <f>IF(L4527&gt;N(L4526),L4527,"")</f>
        <v/>
      </c>
      <c r="N4527">
        <f>N(N4526)+IF(AND('💰 BÁO GIÁ'!$C$27&lt;&gt;"",OR(ISNUMBER(SEARCH('💰 BÁO GIÁ'!$C$27,$A4527)),ISNUMBER(SEARCH('💰 BÁO GIÁ'!$C$27,$B4527)))),1,0)</f>
        <v/>
      </c>
      <c r="O4527">
        <f>IF(N4527&gt;N(N4526),N4527,"")</f>
        <v/>
      </c>
    </row>
    <row r="4528">
      <c r="A4528">
        <f>IF('📋 MIỂNG TNC'!A504="","",'📋 MIỂNG TNC'!A504)</f>
        <v/>
      </c>
      <c r="B4528">
        <f>IF('📋 MIỂNG TNC'!A504="","",'📋 MIỂNG TNC'!P504)</f>
        <v/>
      </c>
      <c r="C4528">
        <f>IF('📋 MIỂNG TNC'!A504="","","Miểng")</f>
        <v/>
      </c>
      <c r="D4528">
        <f>IF('📋 MIỂNG TNC'!A504="","",'📋 MIỂNG TNC'!H504)</f>
        <v/>
      </c>
      <c r="E4528" s="37" t="e">
        <v>#VALUE!</v>
      </c>
      <c r="F4528" s="37">
        <f>IF('📋 MIỂNG TNC'!A504="","",'📋 MIỂNG TNC'!J504)</f>
        <v/>
      </c>
      <c r="G4528" s="37">
        <f>IF('📋 MIỂNG TNC'!A504="","",'📋 MIỂNG TNC'!K504)</f>
        <v/>
      </c>
      <c r="H4528">
        <f>IF('📋 MIỂNG TNC'!A504="","",'📋 MIỂNG TNC'!L504)</f>
        <v/>
      </c>
      <c r="I4528">
        <f>IF('📋 MIỂNG TNC'!A504="","",'📋 MIỂNG TNC'!M504)</f>
        <v/>
      </c>
      <c r="J4528">
        <f>IF('📋 MIỂNG TNC'!A504="","",'📋 MIỂNG TNC'!D504)</f>
        <v/>
      </c>
      <c r="L4528">
        <f>N(L4527)+IF(AND('🔎 TRA CỨU NHANH'!$C$2&lt;&gt;"",OR(ISNUMBER(SEARCH('🔎 TRA CỨU NHANH'!$C$2,$A4528)),ISNUMBER(SEARCH('🔎 TRA CỨU NHANH'!$C$2,$B4528)))),1,0)</f>
        <v/>
      </c>
      <c r="M4528">
        <f>IF(L4528&gt;N(L4527),L4528,"")</f>
        <v/>
      </c>
      <c r="N4528">
        <f>N(N4527)+IF(AND('💰 BÁO GIÁ'!$C$27&lt;&gt;"",OR(ISNUMBER(SEARCH('💰 BÁO GIÁ'!$C$27,$A4528)),ISNUMBER(SEARCH('💰 BÁO GIÁ'!$C$27,$B4528)))),1,0)</f>
        <v/>
      </c>
      <c r="O4528">
        <f>IF(N4528&gt;N(N4527),N4528,"")</f>
        <v/>
      </c>
    </row>
    <row r="4529">
      <c r="A4529">
        <f>IF('📋 MIỂNG TNC'!A505="","",'📋 MIỂNG TNC'!A505)</f>
        <v/>
      </c>
      <c r="B4529">
        <f>IF('📋 MIỂNG TNC'!A505="","",'📋 MIỂNG TNC'!P505)</f>
        <v/>
      </c>
      <c r="C4529">
        <f>IF('📋 MIỂNG TNC'!A505="","","Miểng")</f>
        <v/>
      </c>
      <c r="D4529">
        <f>IF('📋 MIỂNG TNC'!A505="","",'📋 MIỂNG TNC'!H505)</f>
        <v/>
      </c>
      <c r="E4529" t="e">
        <v>#VALUE!</v>
      </c>
      <c r="F4529" s="37">
        <f>IF('📋 MIỂNG TNC'!A505="","",'📋 MIỂNG TNC'!J505)</f>
        <v/>
      </c>
      <c r="G4529" s="37">
        <f>IF('📋 MIỂNG TNC'!A505="","",'📋 MIỂNG TNC'!K505)</f>
        <v/>
      </c>
      <c r="H4529" s="37">
        <f>IF('📋 MIỂNG TNC'!A505="","",'📋 MIỂNG TNC'!L505)</f>
        <v/>
      </c>
      <c r="I4529">
        <f>IF('📋 MIỂNG TNC'!A505="","",'📋 MIỂNG TNC'!M505)</f>
        <v/>
      </c>
      <c r="J4529">
        <f>IF('📋 MIỂNG TNC'!A505="","",'📋 MIỂNG TNC'!D505)</f>
        <v/>
      </c>
      <c r="L4529">
        <f>N(L4528)+IF(AND('🔎 TRA CỨU NHANH'!$C$2&lt;&gt;"",OR(ISNUMBER(SEARCH('🔎 TRA CỨU NHANH'!$C$2,$A4529)),ISNUMBER(SEARCH('🔎 TRA CỨU NHANH'!$C$2,$B4529)))),1,0)</f>
        <v/>
      </c>
      <c r="M4529">
        <f>IF(L4529&gt;N(L4528),L4529,"")</f>
        <v/>
      </c>
      <c r="N4529">
        <f>N(N4528)+IF(AND('💰 BÁO GIÁ'!$C$27&lt;&gt;"",OR(ISNUMBER(SEARCH('💰 BÁO GIÁ'!$C$27,$A4529)),ISNUMBER(SEARCH('💰 BÁO GIÁ'!$C$27,$B4529)))),1,0)</f>
        <v/>
      </c>
      <c r="O4529">
        <f>IF(N4529&gt;N(N4528),N4529,"")</f>
        <v/>
      </c>
    </row>
    <row r="4530">
      <c r="A4530">
        <f>IF('📋 MIỂNG TNC'!A506="","",'📋 MIỂNG TNC'!A506)</f>
        <v/>
      </c>
      <c r="B4530">
        <f>IF('📋 MIỂNG TNC'!A506="","",'📋 MIỂNG TNC'!P506)</f>
        <v/>
      </c>
      <c r="C4530">
        <f>IF('📋 MIỂNG TNC'!A506="","","Miểng")</f>
        <v/>
      </c>
      <c r="D4530">
        <f>IF('📋 MIỂNG TNC'!A506="","",'📋 MIỂNG TNC'!H506)</f>
        <v/>
      </c>
      <c r="E4530" s="37" t="e">
        <v>#VALUE!</v>
      </c>
      <c r="F4530" s="37">
        <f>IF('📋 MIỂNG TNC'!A506="","",'📋 MIỂNG TNC'!J506)</f>
        <v/>
      </c>
      <c r="G4530" s="37">
        <f>IF('📋 MIỂNG TNC'!A506="","",'📋 MIỂNG TNC'!K506)</f>
        <v/>
      </c>
      <c r="H4530">
        <f>IF('📋 MIỂNG TNC'!A506="","",'📋 MIỂNG TNC'!L506)</f>
        <v/>
      </c>
      <c r="I4530">
        <f>IF('📋 MIỂNG TNC'!A506="","",'📋 MIỂNG TNC'!M506)</f>
        <v/>
      </c>
      <c r="J4530">
        <f>IF('📋 MIỂNG TNC'!A506="","",'📋 MIỂNG TNC'!D506)</f>
        <v/>
      </c>
      <c r="L4530">
        <f>N(L4529)+IF(AND('🔎 TRA CỨU NHANH'!$C$2&lt;&gt;"",OR(ISNUMBER(SEARCH('🔎 TRA CỨU NHANH'!$C$2,$A4530)),ISNUMBER(SEARCH('🔎 TRA CỨU NHANH'!$C$2,$B4530)))),1,0)</f>
        <v/>
      </c>
      <c r="M4530">
        <f>IF(L4530&gt;N(L4529),L4530,"")</f>
        <v/>
      </c>
      <c r="N4530">
        <f>N(N4529)+IF(AND('💰 BÁO GIÁ'!$C$27&lt;&gt;"",OR(ISNUMBER(SEARCH('💰 BÁO GIÁ'!$C$27,$A4530)),ISNUMBER(SEARCH('💰 BÁO GIÁ'!$C$27,$B4530)))),1,0)</f>
        <v/>
      </c>
      <c r="O4530">
        <f>IF(N4530&gt;N(N4529),N4530,"")</f>
        <v/>
      </c>
    </row>
    <row r="4531">
      <c r="A4531">
        <f>IF('📋 MIỂNG TNC'!A507="","",'📋 MIỂNG TNC'!A507)</f>
        <v/>
      </c>
      <c r="B4531">
        <f>IF('📋 MIỂNG TNC'!A507="","",'📋 MIỂNG TNC'!P507)</f>
        <v/>
      </c>
      <c r="C4531">
        <f>IF('📋 MIỂNG TNC'!A507="","","Miểng")</f>
        <v/>
      </c>
      <c r="D4531">
        <f>IF('📋 MIỂNG TNC'!A507="","",'📋 MIỂNG TNC'!H507)</f>
        <v/>
      </c>
      <c r="E4531" s="37" t="e">
        <v>#VALUE!</v>
      </c>
      <c r="F4531" s="37">
        <f>IF('📋 MIỂNG TNC'!A507="","",'📋 MIỂNG TNC'!J507)</f>
        <v/>
      </c>
      <c r="G4531" s="37">
        <f>IF('📋 MIỂNG TNC'!A507="","",'📋 MIỂNG TNC'!K507)</f>
        <v/>
      </c>
      <c r="H4531">
        <f>IF('📋 MIỂNG TNC'!A507="","",'📋 MIỂNG TNC'!L507)</f>
        <v/>
      </c>
      <c r="I4531">
        <f>IF('📋 MIỂNG TNC'!A507="","",'📋 MIỂNG TNC'!M507)</f>
        <v/>
      </c>
      <c r="J4531">
        <f>IF('📋 MIỂNG TNC'!A507="","",'📋 MIỂNG TNC'!D507)</f>
        <v/>
      </c>
      <c r="L4531">
        <f>N(L4530)+IF(AND('🔎 TRA CỨU NHANH'!$C$2&lt;&gt;"",OR(ISNUMBER(SEARCH('🔎 TRA CỨU NHANH'!$C$2,$A4531)),ISNUMBER(SEARCH('🔎 TRA CỨU NHANH'!$C$2,$B4531)))),1,0)</f>
        <v/>
      </c>
      <c r="M4531">
        <f>IF(L4531&gt;N(L4530),L4531,"")</f>
        <v/>
      </c>
      <c r="N4531">
        <f>N(N4530)+IF(AND('💰 BÁO GIÁ'!$C$27&lt;&gt;"",OR(ISNUMBER(SEARCH('💰 BÁO GIÁ'!$C$27,$A4531)),ISNUMBER(SEARCH('💰 BÁO GIÁ'!$C$27,$B4531)))),1,0)</f>
        <v/>
      </c>
      <c r="O4531">
        <f>IF(N4531&gt;N(N4530),N4531,"")</f>
        <v/>
      </c>
    </row>
    <row r="4532">
      <c r="A4532">
        <f>IF('📋 MIỂNG TNC'!A508="","",'📋 MIỂNG TNC'!A508)</f>
        <v/>
      </c>
      <c r="B4532">
        <f>IF('📋 MIỂNG TNC'!A508="","",'📋 MIỂNG TNC'!P508)</f>
        <v/>
      </c>
      <c r="C4532">
        <f>IF('📋 MIỂNG TNC'!A508="","","Miểng")</f>
        <v/>
      </c>
      <c r="D4532">
        <f>IF('📋 MIỂNG TNC'!A508="","",'📋 MIỂNG TNC'!H508)</f>
        <v/>
      </c>
      <c r="E4532" t="e">
        <v>#VALUE!</v>
      </c>
      <c r="F4532">
        <f>IF('📋 MIỂNG TNC'!A508="","",'📋 MIỂNG TNC'!J508)</f>
        <v/>
      </c>
      <c r="G4532">
        <f>IF('📋 MIỂNG TNC'!A508="","",'📋 MIỂNG TNC'!K508)</f>
        <v/>
      </c>
      <c r="H4532">
        <f>IF('📋 MIỂNG TNC'!A508="","",'📋 MIỂNG TNC'!L508)</f>
        <v/>
      </c>
      <c r="I4532">
        <f>IF('📋 MIỂNG TNC'!A508="","",'📋 MIỂNG TNC'!M508)</f>
        <v/>
      </c>
      <c r="J4532">
        <f>IF('📋 MIỂNG TNC'!A508="","",'📋 MIỂNG TNC'!D508)</f>
        <v/>
      </c>
      <c r="L4532">
        <f>N(L4531)+IF(AND('🔎 TRA CỨU NHANH'!$C$2&lt;&gt;"",OR(ISNUMBER(SEARCH('🔎 TRA CỨU NHANH'!$C$2,$A4532)),ISNUMBER(SEARCH('🔎 TRA CỨU NHANH'!$C$2,$B4532)))),1,0)</f>
        <v/>
      </c>
      <c r="M4532">
        <f>IF(L4532&gt;N(L4531),L4532,"")</f>
        <v/>
      </c>
      <c r="N4532">
        <f>N(N4531)+IF(AND('💰 BÁO GIÁ'!$C$27&lt;&gt;"",OR(ISNUMBER(SEARCH('💰 BÁO GIÁ'!$C$27,$A4532)),ISNUMBER(SEARCH('💰 BÁO GIÁ'!$C$27,$B4532)))),1,0)</f>
        <v/>
      </c>
      <c r="O4532">
        <f>IF(N4532&gt;N(N4531),N4532,"")</f>
        <v/>
      </c>
    </row>
    <row r="4533">
      <c r="A4533">
        <f>IF('📋 MIỂNG TNC'!A509="","",'📋 MIỂNG TNC'!A509)</f>
        <v/>
      </c>
      <c r="B4533">
        <f>IF('📋 MIỂNG TNC'!A509="","",'📋 MIỂNG TNC'!P509)</f>
        <v/>
      </c>
      <c r="C4533">
        <f>IF('📋 MIỂNG TNC'!A509="","","Miểng")</f>
        <v/>
      </c>
      <c r="D4533">
        <f>IF('📋 MIỂNG TNC'!A509="","",'📋 MIỂNG TNC'!H509)</f>
        <v/>
      </c>
      <c r="E4533" s="37" t="e">
        <v>#VALUE!</v>
      </c>
      <c r="F4533" s="37">
        <f>IF('📋 MIỂNG TNC'!A509="","",'📋 MIỂNG TNC'!J509)</f>
        <v/>
      </c>
      <c r="G4533" s="37">
        <f>IF('📋 MIỂNG TNC'!A509="","",'📋 MIỂNG TNC'!K509)</f>
        <v/>
      </c>
      <c r="H4533">
        <f>IF('📋 MIỂNG TNC'!A509="","",'📋 MIỂNG TNC'!L509)</f>
        <v/>
      </c>
      <c r="I4533">
        <f>IF('📋 MIỂNG TNC'!A509="","",'📋 MIỂNG TNC'!M509)</f>
        <v/>
      </c>
      <c r="J4533">
        <f>IF('📋 MIỂNG TNC'!A509="","",'📋 MIỂNG TNC'!D509)</f>
        <v/>
      </c>
      <c r="L4533">
        <f>N(L4532)+IF(AND('🔎 TRA CỨU NHANH'!$C$2&lt;&gt;"",OR(ISNUMBER(SEARCH('🔎 TRA CỨU NHANH'!$C$2,$A4533)),ISNUMBER(SEARCH('🔎 TRA CỨU NHANH'!$C$2,$B4533)))),1,0)</f>
        <v/>
      </c>
      <c r="M4533">
        <f>IF(L4533&gt;N(L4532),L4533,"")</f>
        <v/>
      </c>
      <c r="N4533">
        <f>N(N4532)+IF(AND('💰 BÁO GIÁ'!$C$27&lt;&gt;"",OR(ISNUMBER(SEARCH('💰 BÁO GIÁ'!$C$27,$A4533)),ISNUMBER(SEARCH('💰 BÁO GIÁ'!$C$27,$B4533)))),1,0)</f>
        <v/>
      </c>
      <c r="O4533">
        <f>IF(N4533&gt;N(N4532),N4533,"")</f>
        <v/>
      </c>
    </row>
    <row r="4534">
      <c r="A4534">
        <f>IF('📋 MIỂNG TNC'!A510="","",'📋 MIỂNG TNC'!A510)</f>
        <v/>
      </c>
      <c r="B4534">
        <f>IF('📋 MIỂNG TNC'!A510="","",'📋 MIỂNG TNC'!P510)</f>
        <v/>
      </c>
      <c r="C4534">
        <f>IF('📋 MIỂNG TNC'!A510="","","Miểng")</f>
        <v/>
      </c>
      <c r="D4534">
        <f>IF('📋 MIỂNG TNC'!A510="","",'📋 MIỂNG TNC'!H510)</f>
        <v/>
      </c>
      <c r="E4534" s="37" t="e">
        <v>#VALUE!</v>
      </c>
      <c r="F4534" s="37">
        <f>IF('📋 MIỂNG TNC'!A510="","",'📋 MIỂNG TNC'!J510)</f>
        <v/>
      </c>
      <c r="G4534" s="37">
        <f>IF('📋 MIỂNG TNC'!A510="","",'📋 MIỂNG TNC'!K510)</f>
        <v/>
      </c>
      <c r="H4534">
        <f>IF('📋 MIỂNG TNC'!A510="","",'📋 MIỂNG TNC'!L510)</f>
        <v/>
      </c>
      <c r="I4534">
        <f>IF('📋 MIỂNG TNC'!A510="","",'📋 MIỂNG TNC'!M510)</f>
        <v/>
      </c>
      <c r="J4534">
        <f>IF('📋 MIỂNG TNC'!A510="","",'📋 MIỂNG TNC'!D510)</f>
        <v/>
      </c>
      <c r="L4534">
        <f>N(L4533)+IF(AND('🔎 TRA CỨU NHANH'!$C$2&lt;&gt;"",OR(ISNUMBER(SEARCH('🔎 TRA CỨU NHANH'!$C$2,$A4534)),ISNUMBER(SEARCH('🔎 TRA CỨU NHANH'!$C$2,$B4534)))),1,0)</f>
        <v/>
      </c>
      <c r="M4534">
        <f>IF(L4534&gt;N(L4533),L4534,"")</f>
        <v/>
      </c>
      <c r="N4534">
        <f>N(N4533)+IF(AND('💰 BÁO GIÁ'!$C$27&lt;&gt;"",OR(ISNUMBER(SEARCH('💰 BÁO GIÁ'!$C$27,$A4534)),ISNUMBER(SEARCH('💰 BÁO GIÁ'!$C$27,$B4534)))),1,0)</f>
        <v/>
      </c>
      <c r="O4534">
        <f>IF(N4534&gt;N(N4533),N4534,"")</f>
        <v/>
      </c>
    </row>
    <row r="4535">
      <c r="A4535">
        <f>IF('📋 MIỂNG TNC'!A511="","",'📋 MIỂNG TNC'!A511)</f>
        <v/>
      </c>
      <c r="B4535">
        <f>IF('📋 MIỂNG TNC'!A511="","",'📋 MIỂNG TNC'!P511)</f>
        <v/>
      </c>
      <c r="C4535">
        <f>IF('📋 MIỂNG TNC'!A511="","","Miểng")</f>
        <v/>
      </c>
      <c r="D4535">
        <f>IF('📋 MIỂNG TNC'!A511="","",'📋 MIỂNG TNC'!H511)</f>
        <v/>
      </c>
      <c r="E4535" s="37" t="e">
        <v>#VALUE!</v>
      </c>
      <c r="F4535" s="37">
        <f>IF('📋 MIỂNG TNC'!A511="","",'📋 MIỂNG TNC'!J511)</f>
        <v/>
      </c>
      <c r="G4535" s="37">
        <f>IF('📋 MIỂNG TNC'!A511="","",'📋 MIỂNG TNC'!K511)</f>
        <v/>
      </c>
      <c r="H4535">
        <f>IF('📋 MIỂNG TNC'!A511="","",'📋 MIỂNG TNC'!L511)</f>
        <v/>
      </c>
      <c r="I4535">
        <f>IF('📋 MIỂNG TNC'!A511="","",'📋 MIỂNG TNC'!M511)</f>
        <v/>
      </c>
      <c r="J4535">
        <f>IF('📋 MIỂNG TNC'!A511="","",'📋 MIỂNG TNC'!D511)</f>
        <v/>
      </c>
      <c r="L4535">
        <f>N(L4534)+IF(AND('🔎 TRA CỨU NHANH'!$C$2&lt;&gt;"",OR(ISNUMBER(SEARCH('🔎 TRA CỨU NHANH'!$C$2,$A4535)),ISNUMBER(SEARCH('🔎 TRA CỨU NHANH'!$C$2,$B4535)))),1,0)</f>
        <v/>
      </c>
      <c r="M4535">
        <f>IF(L4535&gt;N(L4534),L4535,"")</f>
        <v/>
      </c>
      <c r="N4535">
        <f>N(N4534)+IF(AND('💰 BÁO GIÁ'!$C$27&lt;&gt;"",OR(ISNUMBER(SEARCH('💰 BÁO GIÁ'!$C$27,$A4535)),ISNUMBER(SEARCH('💰 BÁO GIÁ'!$C$27,$B4535)))),1,0)</f>
        <v/>
      </c>
      <c r="O4535">
        <f>IF(N4535&gt;N(N4534),N4535,"")</f>
        <v/>
      </c>
    </row>
    <row r="4536">
      <c r="A4536">
        <f>IF('📋 MIỂNG TNC'!A512="","",'📋 MIỂNG TNC'!A512)</f>
        <v/>
      </c>
      <c r="B4536">
        <f>IF('📋 MIỂNG TNC'!A512="","",'📋 MIỂNG TNC'!P512)</f>
        <v/>
      </c>
      <c r="C4536">
        <f>IF('📋 MIỂNG TNC'!A512="","","Miểng")</f>
        <v/>
      </c>
      <c r="D4536">
        <f>IF('📋 MIỂNG TNC'!A512="","",'📋 MIỂNG TNC'!H512)</f>
        <v/>
      </c>
      <c r="E4536" t="e">
        <v>#VALUE!</v>
      </c>
      <c r="F4536">
        <f>IF('📋 MIỂNG TNC'!A512="","",'📋 MIỂNG TNC'!J512)</f>
        <v/>
      </c>
      <c r="G4536">
        <f>IF('📋 MIỂNG TNC'!A512="","",'📋 MIỂNG TNC'!K512)</f>
        <v/>
      </c>
      <c r="H4536">
        <f>IF('📋 MIỂNG TNC'!A512="","",'📋 MIỂNG TNC'!L512)</f>
        <v/>
      </c>
      <c r="I4536">
        <f>IF('📋 MIỂNG TNC'!A512="","",'📋 MIỂNG TNC'!M512)</f>
        <v/>
      </c>
      <c r="J4536">
        <f>IF('📋 MIỂNG TNC'!A512="","",'📋 MIỂNG TNC'!D512)</f>
        <v/>
      </c>
      <c r="L4536">
        <f>N(L4535)+IF(AND('🔎 TRA CỨU NHANH'!$C$2&lt;&gt;"",OR(ISNUMBER(SEARCH('🔎 TRA CỨU NHANH'!$C$2,$A4536)),ISNUMBER(SEARCH('🔎 TRA CỨU NHANH'!$C$2,$B4536)))),1,0)</f>
        <v/>
      </c>
      <c r="M4536">
        <f>IF(L4536&gt;N(L4535),L4536,"")</f>
        <v/>
      </c>
      <c r="N4536">
        <f>N(N4535)+IF(AND('💰 BÁO GIÁ'!$C$27&lt;&gt;"",OR(ISNUMBER(SEARCH('💰 BÁO GIÁ'!$C$27,$A4536)),ISNUMBER(SEARCH('💰 BÁO GIÁ'!$C$27,$B4536)))),1,0)</f>
        <v/>
      </c>
      <c r="O4536">
        <f>IF(N4536&gt;N(N4535),N4536,"")</f>
        <v/>
      </c>
    </row>
    <row r="4537">
      <c r="A4537">
        <f>IF('📋 MIỂNG TNC'!A513="","",'📋 MIỂNG TNC'!A513)</f>
        <v/>
      </c>
      <c r="B4537">
        <f>IF('📋 MIỂNG TNC'!A513="","",'📋 MIỂNG TNC'!P513)</f>
        <v/>
      </c>
      <c r="C4537">
        <f>IF('📋 MIỂNG TNC'!A513="","","Miểng")</f>
        <v/>
      </c>
      <c r="D4537">
        <f>IF('📋 MIỂNG TNC'!A513="","",'📋 MIỂNG TNC'!H513)</f>
        <v/>
      </c>
      <c r="E4537" s="37" t="e">
        <v>#VALUE!</v>
      </c>
      <c r="F4537" s="37">
        <f>IF('📋 MIỂNG TNC'!A513="","",'📋 MIỂNG TNC'!J513)</f>
        <v/>
      </c>
      <c r="G4537" s="37">
        <f>IF('📋 MIỂNG TNC'!A513="","",'📋 MIỂNG TNC'!K513)</f>
        <v/>
      </c>
      <c r="H4537" s="37">
        <f>IF('📋 MIỂNG TNC'!A513="","",'📋 MIỂNG TNC'!L513)</f>
        <v/>
      </c>
      <c r="I4537">
        <f>IF('📋 MIỂNG TNC'!A513="","",'📋 MIỂNG TNC'!M513)</f>
        <v/>
      </c>
      <c r="J4537">
        <f>IF('📋 MIỂNG TNC'!A513="","",'📋 MIỂNG TNC'!D513)</f>
        <v/>
      </c>
      <c r="L4537">
        <f>N(L4536)+IF(AND('🔎 TRA CỨU NHANH'!$C$2&lt;&gt;"",OR(ISNUMBER(SEARCH('🔎 TRA CỨU NHANH'!$C$2,$A4537)),ISNUMBER(SEARCH('🔎 TRA CỨU NHANH'!$C$2,$B4537)))),1,0)</f>
        <v/>
      </c>
      <c r="M4537">
        <f>IF(L4537&gt;N(L4536),L4537,"")</f>
        <v/>
      </c>
      <c r="N4537">
        <f>N(N4536)+IF(AND('💰 BÁO GIÁ'!$C$27&lt;&gt;"",OR(ISNUMBER(SEARCH('💰 BÁO GIÁ'!$C$27,$A4537)),ISNUMBER(SEARCH('💰 BÁO GIÁ'!$C$27,$B4537)))),1,0)</f>
        <v/>
      </c>
      <c r="O4537">
        <f>IF(N4537&gt;N(N4536),N4537,"")</f>
        <v/>
      </c>
    </row>
    <row r="4538">
      <c r="A4538">
        <f>IF('📋 MIỂNG TNC'!A514="","",'📋 MIỂNG TNC'!A514)</f>
        <v/>
      </c>
      <c r="B4538">
        <f>IF('📋 MIỂNG TNC'!A514="","",'📋 MIỂNG TNC'!P514)</f>
        <v/>
      </c>
      <c r="C4538">
        <f>IF('📋 MIỂNG TNC'!A514="","","Miểng")</f>
        <v/>
      </c>
      <c r="D4538">
        <f>IF('📋 MIỂNG TNC'!A514="","",'📋 MIỂNG TNC'!H514)</f>
        <v/>
      </c>
      <c r="E4538" s="37" t="e">
        <v>#VALUE!</v>
      </c>
      <c r="F4538" s="37">
        <f>IF('📋 MIỂNG TNC'!A514="","",'📋 MIỂNG TNC'!J514)</f>
        <v/>
      </c>
      <c r="G4538" s="37">
        <f>IF('📋 MIỂNG TNC'!A514="","",'📋 MIỂNG TNC'!K514)</f>
        <v/>
      </c>
      <c r="H4538">
        <f>IF('📋 MIỂNG TNC'!A514="","",'📋 MIỂNG TNC'!L514)</f>
        <v/>
      </c>
      <c r="I4538">
        <f>IF('📋 MIỂNG TNC'!A514="","",'📋 MIỂNG TNC'!M514)</f>
        <v/>
      </c>
      <c r="J4538">
        <f>IF('📋 MIỂNG TNC'!A514="","",'📋 MIỂNG TNC'!D514)</f>
        <v/>
      </c>
      <c r="L4538">
        <f>N(L4537)+IF(AND('🔎 TRA CỨU NHANH'!$C$2&lt;&gt;"",OR(ISNUMBER(SEARCH('🔎 TRA CỨU NHANH'!$C$2,$A4538)),ISNUMBER(SEARCH('🔎 TRA CỨU NHANH'!$C$2,$B4538)))),1,0)</f>
        <v/>
      </c>
      <c r="M4538">
        <f>IF(L4538&gt;N(L4537),L4538,"")</f>
        <v/>
      </c>
      <c r="N4538">
        <f>N(N4537)+IF(AND('💰 BÁO GIÁ'!$C$27&lt;&gt;"",OR(ISNUMBER(SEARCH('💰 BÁO GIÁ'!$C$27,$A4538)),ISNUMBER(SEARCH('💰 BÁO GIÁ'!$C$27,$B4538)))),1,0)</f>
        <v/>
      </c>
      <c r="O4538">
        <f>IF(N4538&gt;N(N4537),N4538,"")</f>
        <v/>
      </c>
    </row>
    <row r="4539">
      <c r="A4539">
        <f>IF('📋 MIỂNG TNC'!A515="","",'📋 MIỂNG TNC'!A515)</f>
        <v/>
      </c>
      <c r="B4539">
        <f>IF('📋 MIỂNG TNC'!A515="","",'📋 MIỂNG TNC'!P515)</f>
        <v/>
      </c>
      <c r="C4539">
        <f>IF('📋 MIỂNG TNC'!A515="","","Miểng")</f>
        <v/>
      </c>
      <c r="D4539">
        <f>IF('📋 MIỂNG TNC'!A515="","",'📋 MIỂNG TNC'!H515)</f>
        <v/>
      </c>
      <c r="E4539" t="e">
        <v>#VALUE!</v>
      </c>
      <c r="F4539">
        <f>IF('📋 MIỂNG TNC'!A515="","",'📋 MIỂNG TNC'!J515)</f>
        <v/>
      </c>
      <c r="G4539">
        <f>IF('📋 MIỂNG TNC'!A515="","",'📋 MIỂNG TNC'!K515)</f>
        <v/>
      </c>
      <c r="H4539">
        <f>IF('📋 MIỂNG TNC'!A515="","",'📋 MIỂNG TNC'!L515)</f>
        <v/>
      </c>
      <c r="I4539">
        <f>IF('📋 MIỂNG TNC'!A515="","",'📋 MIỂNG TNC'!M515)</f>
        <v/>
      </c>
      <c r="J4539">
        <f>IF('📋 MIỂNG TNC'!A515="","",'📋 MIỂNG TNC'!D515)</f>
        <v/>
      </c>
      <c r="L4539">
        <f>N(L4538)+IF(AND('🔎 TRA CỨU NHANH'!$C$2&lt;&gt;"",OR(ISNUMBER(SEARCH('🔎 TRA CỨU NHANH'!$C$2,$A4539)),ISNUMBER(SEARCH('🔎 TRA CỨU NHANH'!$C$2,$B4539)))),1,0)</f>
        <v/>
      </c>
      <c r="M4539">
        <f>IF(L4539&gt;N(L4538),L4539,"")</f>
        <v/>
      </c>
      <c r="N4539">
        <f>N(N4538)+IF(AND('💰 BÁO GIÁ'!$C$27&lt;&gt;"",OR(ISNUMBER(SEARCH('💰 BÁO GIÁ'!$C$27,$A4539)),ISNUMBER(SEARCH('💰 BÁO GIÁ'!$C$27,$B4539)))),1,0)</f>
        <v/>
      </c>
      <c r="O4539">
        <f>IF(N4539&gt;N(N4538),N4539,"")</f>
        <v/>
      </c>
    </row>
    <row r="4540">
      <c r="A4540">
        <f>IF('📋 MIỂNG TNC'!A516="","",'📋 MIỂNG TNC'!A516)</f>
        <v/>
      </c>
      <c r="B4540">
        <f>IF('📋 MIỂNG TNC'!A516="","",'📋 MIỂNG TNC'!P516)</f>
        <v/>
      </c>
      <c r="C4540">
        <f>IF('📋 MIỂNG TNC'!A516="","","Miểng")</f>
        <v/>
      </c>
      <c r="D4540">
        <f>IF('📋 MIỂNG TNC'!A516="","",'📋 MIỂNG TNC'!H516)</f>
        <v/>
      </c>
      <c r="E4540" t="e">
        <v>#VALUE!</v>
      </c>
      <c r="F4540" s="37">
        <f>IF('📋 MIỂNG TNC'!A516="","",'📋 MIỂNG TNC'!J516)</f>
        <v/>
      </c>
      <c r="G4540" s="37">
        <f>IF('📋 MIỂNG TNC'!A516="","",'📋 MIỂNG TNC'!K516)</f>
        <v/>
      </c>
      <c r="H4540">
        <f>IF('📋 MIỂNG TNC'!A516="","",'📋 MIỂNG TNC'!L516)</f>
        <v/>
      </c>
      <c r="I4540">
        <f>IF('📋 MIỂNG TNC'!A516="","",'📋 MIỂNG TNC'!M516)</f>
        <v/>
      </c>
      <c r="J4540">
        <f>IF('📋 MIỂNG TNC'!A516="","",'📋 MIỂNG TNC'!D516)</f>
        <v/>
      </c>
      <c r="L4540">
        <f>N(L4539)+IF(AND('🔎 TRA CỨU NHANH'!$C$2&lt;&gt;"",OR(ISNUMBER(SEARCH('🔎 TRA CỨU NHANH'!$C$2,$A4540)),ISNUMBER(SEARCH('🔎 TRA CỨU NHANH'!$C$2,$B4540)))),1,0)</f>
        <v/>
      </c>
      <c r="M4540">
        <f>IF(L4540&gt;N(L4539),L4540,"")</f>
        <v/>
      </c>
      <c r="N4540">
        <f>N(N4539)+IF(AND('💰 BÁO GIÁ'!$C$27&lt;&gt;"",OR(ISNUMBER(SEARCH('💰 BÁO GIÁ'!$C$27,$A4540)),ISNUMBER(SEARCH('💰 BÁO GIÁ'!$C$27,$B4540)))),1,0)</f>
        <v/>
      </c>
      <c r="O4540">
        <f>IF(N4540&gt;N(N4539),N4540,"")</f>
        <v/>
      </c>
    </row>
    <row r="4541">
      <c r="A4541">
        <f>IF('📋 MIỂNG TNC'!A517="","",'📋 MIỂNG TNC'!A517)</f>
        <v/>
      </c>
      <c r="B4541">
        <f>IF('📋 MIỂNG TNC'!A517="","",'📋 MIỂNG TNC'!P517)</f>
        <v/>
      </c>
      <c r="C4541">
        <f>IF('📋 MIỂNG TNC'!A517="","","Miểng")</f>
        <v/>
      </c>
      <c r="D4541">
        <f>IF('📋 MIỂNG TNC'!A517="","",'📋 MIỂNG TNC'!H517)</f>
        <v/>
      </c>
      <c r="E4541" t="e">
        <v>#VALUE!</v>
      </c>
      <c r="F4541" s="37">
        <f>IF('📋 MIỂNG TNC'!A517="","",'📋 MIỂNG TNC'!J517)</f>
        <v/>
      </c>
      <c r="G4541" s="37">
        <f>IF('📋 MIỂNG TNC'!A517="","",'📋 MIỂNG TNC'!K517)</f>
        <v/>
      </c>
      <c r="H4541">
        <f>IF('📋 MIỂNG TNC'!A517="","",'📋 MIỂNG TNC'!L517)</f>
        <v/>
      </c>
      <c r="I4541">
        <f>IF('📋 MIỂNG TNC'!A517="","",'📋 MIỂNG TNC'!M517)</f>
        <v/>
      </c>
      <c r="J4541">
        <f>IF('📋 MIỂNG TNC'!A517="","",'📋 MIỂNG TNC'!D517)</f>
        <v/>
      </c>
      <c r="L4541">
        <f>N(L4540)+IF(AND('🔎 TRA CỨU NHANH'!$C$2&lt;&gt;"",OR(ISNUMBER(SEARCH('🔎 TRA CỨU NHANH'!$C$2,$A4541)),ISNUMBER(SEARCH('🔎 TRA CỨU NHANH'!$C$2,$B4541)))),1,0)</f>
        <v/>
      </c>
      <c r="M4541">
        <f>IF(L4541&gt;N(L4540),L4541,"")</f>
        <v/>
      </c>
      <c r="N4541">
        <f>N(N4540)+IF(AND('💰 BÁO GIÁ'!$C$27&lt;&gt;"",OR(ISNUMBER(SEARCH('💰 BÁO GIÁ'!$C$27,$A4541)),ISNUMBER(SEARCH('💰 BÁO GIÁ'!$C$27,$B4541)))),1,0)</f>
        <v/>
      </c>
      <c r="O4541">
        <f>IF(N4541&gt;N(N4540),N4541,"")</f>
        <v/>
      </c>
    </row>
    <row r="4542">
      <c r="A4542">
        <f>IF('📋 MIỂNG TNC'!A518="","",'📋 MIỂNG TNC'!A518)</f>
        <v/>
      </c>
      <c r="B4542">
        <f>IF('📋 MIỂNG TNC'!A518="","",'📋 MIỂNG TNC'!P518)</f>
        <v/>
      </c>
      <c r="C4542">
        <f>IF('📋 MIỂNG TNC'!A518="","","Miểng")</f>
        <v/>
      </c>
      <c r="D4542">
        <f>IF('📋 MIỂNG TNC'!A518="","",'📋 MIỂNG TNC'!H518)</f>
        <v/>
      </c>
      <c r="E4542" s="37" t="e">
        <v>#VALUE!</v>
      </c>
      <c r="F4542" s="37">
        <f>IF('📋 MIỂNG TNC'!A518="","",'📋 MIỂNG TNC'!J518)</f>
        <v/>
      </c>
      <c r="G4542" s="37">
        <f>IF('📋 MIỂNG TNC'!A518="","",'📋 MIỂNG TNC'!K518)</f>
        <v/>
      </c>
      <c r="H4542">
        <f>IF('📋 MIỂNG TNC'!A518="","",'📋 MIỂNG TNC'!L518)</f>
        <v/>
      </c>
      <c r="I4542">
        <f>IF('📋 MIỂNG TNC'!A518="","",'📋 MIỂNG TNC'!M518)</f>
        <v/>
      </c>
      <c r="J4542">
        <f>IF('📋 MIỂNG TNC'!A518="","",'📋 MIỂNG TNC'!D518)</f>
        <v/>
      </c>
      <c r="L4542">
        <f>N(L4541)+IF(AND('🔎 TRA CỨU NHANH'!$C$2&lt;&gt;"",OR(ISNUMBER(SEARCH('🔎 TRA CỨU NHANH'!$C$2,$A4542)),ISNUMBER(SEARCH('🔎 TRA CỨU NHANH'!$C$2,$B4542)))),1,0)</f>
        <v/>
      </c>
      <c r="M4542">
        <f>IF(L4542&gt;N(L4541),L4542,"")</f>
        <v/>
      </c>
      <c r="N4542">
        <f>N(N4541)+IF(AND('💰 BÁO GIÁ'!$C$27&lt;&gt;"",OR(ISNUMBER(SEARCH('💰 BÁO GIÁ'!$C$27,$A4542)),ISNUMBER(SEARCH('💰 BÁO GIÁ'!$C$27,$B4542)))),1,0)</f>
        <v/>
      </c>
      <c r="O4542">
        <f>IF(N4542&gt;N(N4541),N4542,"")</f>
        <v/>
      </c>
    </row>
    <row r="4543">
      <c r="A4543">
        <f>IF('📋 MIỂNG TNC'!A519="","",'📋 MIỂNG TNC'!A519)</f>
        <v/>
      </c>
      <c r="B4543">
        <f>IF('📋 MIỂNG TNC'!A519="","",'📋 MIỂNG TNC'!P519)</f>
        <v/>
      </c>
      <c r="C4543">
        <f>IF('📋 MIỂNG TNC'!A519="","","Miểng")</f>
        <v/>
      </c>
      <c r="D4543">
        <f>IF('📋 MIỂNG TNC'!A519="","",'📋 MIỂNG TNC'!H519)</f>
        <v/>
      </c>
      <c r="E4543" s="37" t="e">
        <v>#VALUE!</v>
      </c>
      <c r="F4543" s="37">
        <f>IF('📋 MIỂNG TNC'!A519="","",'📋 MIỂNG TNC'!J519)</f>
        <v/>
      </c>
      <c r="G4543" s="37">
        <f>IF('📋 MIỂNG TNC'!A519="","",'📋 MIỂNG TNC'!K519)</f>
        <v/>
      </c>
      <c r="H4543">
        <f>IF('📋 MIỂNG TNC'!A519="","",'📋 MIỂNG TNC'!L519)</f>
        <v/>
      </c>
      <c r="I4543">
        <f>IF('📋 MIỂNG TNC'!A519="","",'📋 MIỂNG TNC'!M519)</f>
        <v/>
      </c>
      <c r="J4543">
        <f>IF('📋 MIỂNG TNC'!A519="","",'📋 MIỂNG TNC'!D519)</f>
        <v/>
      </c>
      <c r="L4543">
        <f>N(L4542)+IF(AND('🔎 TRA CỨU NHANH'!$C$2&lt;&gt;"",OR(ISNUMBER(SEARCH('🔎 TRA CỨU NHANH'!$C$2,$A4543)),ISNUMBER(SEARCH('🔎 TRA CỨU NHANH'!$C$2,$B4543)))),1,0)</f>
        <v/>
      </c>
      <c r="M4543">
        <f>IF(L4543&gt;N(L4542),L4543,"")</f>
        <v/>
      </c>
      <c r="N4543">
        <f>N(N4542)+IF(AND('💰 BÁO GIÁ'!$C$27&lt;&gt;"",OR(ISNUMBER(SEARCH('💰 BÁO GIÁ'!$C$27,$A4543)),ISNUMBER(SEARCH('💰 BÁO GIÁ'!$C$27,$B4543)))),1,0)</f>
        <v/>
      </c>
      <c r="O4543">
        <f>IF(N4543&gt;N(N4542),N4543,"")</f>
        <v/>
      </c>
    </row>
    <row r="4544">
      <c r="A4544">
        <f>IF('📋 MIỂNG TNC'!A520="","",'📋 MIỂNG TNC'!A520)</f>
        <v/>
      </c>
      <c r="B4544">
        <f>IF('📋 MIỂNG TNC'!A520="","",'📋 MIỂNG TNC'!P520)</f>
        <v/>
      </c>
      <c r="C4544">
        <f>IF('📋 MIỂNG TNC'!A520="","","Miểng")</f>
        <v/>
      </c>
      <c r="D4544">
        <f>IF('📋 MIỂNG TNC'!A520="","",'📋 MIỂNG TNC'!H520)</f>
        <v/>
      </c>
      <c r="E4544" s="37" t="e">
        <v>#VALUE!</v>
      </c>
      <c r="F4544" s="37">
        <f>IF('📋 MIỂNG TNC'!A520="","",'📋 MIỂNG TNC'!J520)</f>
        <v/>
      </c>
      <c r="G4544" s="37">
        <f>IF('📋 MIỂNG TNC'!A520="","",'📋 MIỂNG TNC'!K520)</f>
        <v/>
      </c>
      <c r="H4544" s="37">
        <f>IF('📋 MIỂNG TNC'!A520="","",'📋 MIỂNG TNC'!L520)</f>
        <v/>
      </c>
      <c r="I4544">
        <f>IF('📋 MIỂNG TNC'!A520="","",'📋 MIỂNG TNC'!M520)</f>
        <v/>
      </c>
      <c r="J4544">
        <f>IF('📋 MIỂNG TNC'!A520="","",'📋 MIỂNG TNC'!D520)</f>
        <v/>
      </c>
      <c r="L4544">
        <f>N(L4543)+IF(AND('🔎 TRA CỨU NHANH'!$C$2&lt;&gt;"",OR(ISNUMBER(SEARCH('🔎 TRA CỨU NHANH'!$C$2,$A4544)),ISNUMBER(SEARCH('🔎 TRA CỨU NHANH'!$C$2,$B4544)))),1,0)</f>
        <v/>
      </c>
      <c r="M4544">
        <f>IF(L4544&gt;N(L4543),L4544,"")</f>
        <v/>
      </c>
      <c r="N4544">
        <f>N(N4543)+IF(AND('💰 BÁO GIÁ'!$C$27&lt;&gt;"",OR(ISNUMBER(SEARCH('💰 BÁO GIÁ'!$C$27,$A4544)),ISNUMBER(SEARCH('💰 BÁO GIÁ'!$C$27,$B4544)))),1,0)</f>
        <v/>
      </c>
      <c r="O4544">
        <f>IF(N4544&gt;N(N4543),N4544,"")</f>
        <v/>
      </c>
    </row>
    <row r="4545">
      <c r="A4545">
        <f>IF('📋 MIỂNG TNC'!A521="","",'📋 MIỂNG TNC'!A521)</f>
        <v/>
      </c>
      <c r="B4545">
        <f>IF('📋 MIỂNG TNC'!A521="","",'📋 MIỂNG TNC'!P521)</f>
        <v/>
      </c>
      <c r="C4545">
        <f>IF('📋 MIỂNG TNC'!A521="","","Miểng")</f>
        <v/>
      </c>
      <c r="D4545">
        <f>IF('📋 MIỂNG TNC'!A521="","",'📋 MIỂNG TNC'!H521)</f>
        <v/>
      </c>
      <c r="E4545" s="37" t="e">
        <v>#VALUE!</v>
      </c>
      <c r="F4545" s="37">
        <f>IF('📋 MIỂNG TNC'!A521="","",'📋 MIỂNG TNC'!J521)</f>
        <v/>
      </c>
      <c r="G4545" s="37">
        <f>IF('📋 MIỂNG TNC'!A521="","",'📋 MIỂNG TNC'!K521)</f>
        <v/>
      </c>
      <c r="H4545" s="37">
        <f>IF('📋 MIỂNG TNC'!A521="","",'📋 MIỂNG TNC'!L521)</f>
        <v/>
      </c>
      <c r="I4545">
        <f>IF('📋 MIỂNG TNC'!A521="","",'📋 MIỂNG TNC'!M521)</f>
        <v/>
      </c>
      <c r="J4545">
        <f>IF('📋 MIỂNG TNC'!A521="","",'📋 MIỂNG TNC'!D521)</f>
        <v/>
      </c>
      <c r="L4545">
        <f>N(L4544)+IF(AND('🔎 TRA CỨU NHANH'!$C$2&lt;&gt;"",OR(ISNUMBER(SEARCH('🔎 TRA CỨU NHANH'!$C$2,$A4545)),ISNUMBER(SEARCH('🔎 TRA CỨU NHANH'!$C$2,$B4545)))),1,0)</f>
        <v/>
      </c>
      <c r="M4545">
        <f>IF(L4545&gt;N(L4544),L4545,"")</f>
        <v/>
      </c>
      <c r="N4545">
        <f>N(N4544)+IF(AND('💰 BÁO GIÁ'!$C$27&lt;&gt;"",OR(ISNUMBER(SEARCH('💰 BÁO GIÁ'!$C$27,$A4545)),ISNUMBER(SEARCH('💰 BÁO GIÁ'!$C$27,$B4545)))),1,0)</f>
        <v/>
      </c>
      <c r="O4545">
        <f>IF(N4545&gt;N(N4544),N4545,"")</f>
        <v/>
      </c>
    </row>
    <row r="4546">
      <c r="A4546">
        <f>IF('📋 MIỂNG TNC'!A522="","",'📋 MIỂNG TNC'!A522)</f>
        <v/>
      </c>
      <c r="B4546">
        <f>IF('📋 MIỂNG TNC'!A522="","",'📋 MIỂNG TNC'!P522)</f>
        <v/>
      </c>
      <c r="C4546">
        <f>IF('📋 MIỂNG TNC'!A522="","","Miểng")</f>
        <v/>
      </c>
      <c r="D4546">
        <f>IF('📋 MIỂNG TNC'!A522="","",'📋 MIỂNG TNC'!H522)</f>
        <v/>
      </c>
      <c r="E4546" s="37" t="e">
        <v>#VALUE!</v>
      </c>
      <c r="F4546" s="37">
        <f>IF('📋 MIỂNG TNC'!A522="","",'📋 MIỂNG TNC'!J522)</f>
        <v/>
      </c>
      <c r="G4546" s="37">
        <f>IF('📋 MIỂNG TNC'!A522="","",'📋 MIỂNG TNC'!K522)</f>
        <v/>
      </c>
      <c r="H4546">
        <f>IF('📋 MIỂNG TNC'!A522="","",'📋 MIỂNG TNC'!L522)</f>
        <v/>
      </c>
      <c r="I4546">
        <f>IF('📋 MIỂNG TNC'!A522="","",'📋 MIỂNG TNC'!M522)</f>
        <v/>
      </c>
      <c r="J4546">
        <f>IF('📋 MIỂNG TNC'!A522="","",'📋 MIỂNG TNC'!D522)</f>
        <v/>
      </c>
      <c r="L4546">
        <f>N(L4545)+IF(AND('🔎 TRA CỨU NHANH'!$C$2&lt;&gt;"",OR(ISNUMBER(SEARCH('🔎 TRA CỨU NHANH'!$C$2,$A4546)),ISNUMBER(SEARCH('🔎 TRA CỨU NHANH'!$C$2,$B4546)))),1,0)</f>
        <v/>
      </c>
      <c r="M4546">
        <f>IF(L4546&gt;N(L4545),L4546,"")</f>
        <v/>
      </c>
      <c r="N4546">
        <f>N(N4545)+IF(AND('💰 BÁO GIÁ'!$C$27&lt;&gt;"",OR(ISNUMBER(SEARCH('💰 BÁO GIÁ'!$C$27,$A4546)),ISNUMBER(SEARCH('💰 BÁO GIÁ'!$C$27,$B4546)))),1,0)</f>
        <v/>
      </c>
      <c r="O4546">
        <f>IF(N4546&gt;N(N4545),N4546,"")</f>
        <v/>
      </c>
    </row>
    <row r="4547">
      <c r="A4547">
        <f>IF('📋 MIỂNG TNC'!A523="","",'📋 MIỂNG TNC'!A523)</f>
        <v/>
      </c>
      <c r="B4547">
        <f>IF('📋 MIỂNG TNC'!A523="","",'📋 MIỂNG TNC'!P523)</f>
        <v/>
      </c>
      <c r="C4547">
        <f>IF('📋 MIỂNG TNC'!A523="","","Miểng")</f>
        <v/>
      </c>
      <c r="D4547">
        <f>IF('📋 MIỂNG TNC'!A523="","",'📋 MIỂNG TNC'!H523)</f>
        <v/>
      </c>
      <c r="E4547" s="37" t="e">
        <v>#VALUE!</v>
      </c>
      <c r="F4547" s="37">
        <f>IF('📋 MIỂNG TNC'!A523="","",'📋 MIỂNG TNC'!J523)</f>
        <v/>
      </c>
      <c r="G4547" s="37">
        <f>IF('📋 MIỂNG TNC'!A523="","",'📋 MIỂNG TNC'!K523)</f>
        <v/>
      </c>
      <c r="H4547">
        <f>IF('📋 MIỂNG TNC'!A523="","",'📋 MIỂNG TNC'!L523)</f>
        <v/>
      </c>
      <c r="I4547">
        <f>IF('📋 MIỂNG TNC'!A523="","",'📋 MIỂNG TNC'!M523)</f>
        <v/>
      </c>
      <c r="J4547">
        <f>IF('📋 MIỂNG TNC'!A523="","",'📋 MIỂNG TNC'!D523)</f>
        <v/>
      </c>
      <c r="L4547">
        <f>N(L4546)+IF(AND('🔎 TRA CỨU NHANH'!$C$2&lt;&gt;"",OR(ISNUMBER(SEARCH('🔎 TRA CỨU NHANH'!$C$2,$A4547)),ISNUMBER(SEARCH('🔎 TRA CỨU NHANH'!$C$2,$B4547)))),1,0)</f>
        <v/>
      </c>
      <c r="M4547">
        <f>IF(L4547&gt;N(L4546),L4547,"")</f>
        <v/>
      </c>
      <c r="N4547">
        <f>N(N4546)+IF(AND('💰 BÁO GIÁ'!$C$27&lt;&gt;"",OR(ISNUMBER(SEARCH('💰 BÁO GIÁ'!$C$27,$A4547)),ISNUMBER(SEARCH('💰 BÁO GIÁ'!$C$27,$B4547)))),1,0)</f>
        <v/>
      </c>
      <c r="O4547">
        <f>IF(N4547&gt;N(N4546),N4547,"")</f>
        <v/>
      </c>
    </row>
    <row r="4548">
      <c r="A4548">
        <f>IF('📋 MIỂNG TNC'!A524="","",'📋 MIỂNG TNC'!A524)</f>
        <v/>
      </c>
      <c r="B4548">
        <f>IF('📋 MIỂNG TNC'!A524="","",'📋 MIỂNG TNC'!P524)</f>
        <v/>
      </c>
      <c r="C4548">
        <f>IF('📋 MIỂNG TNC'!A524="","","Miểng")</f>
        <v/>
      </c>
      <c r="D4548">
        <f>IF('📋 MIỂNG TNC'!A524="","",'📋 MIỂNG TNC'!H524)</f>
        <v/>
      </c>
      <c r="E4548" s="37" t="e">
        <v>#VALUE!</v>
      </c>
      <c r="F4548" s="37">
        <f>IF('📋 MIỂNG TNC'!A524="","",'📋 MIỂNG TNC'!J524)</f>
        <v/>
      </c>
      <c r="G4548" s="37">
        <f>IF('📋 MIỂNG TNC'!A524="","",'📋 MIỂNG TNC'!K524)</f>
        <v/>
      </c>
      <c r="H4548">
        <f>IF('📋 MIỂNG TNC'!A524="","",'📋 MIỂNG TNC'!L524)</f>
        <v/>
      </c>
      <c r="I4548">
        <f>IF('📋 MIỂNG TNC'!A524="","",'📋 MIỂNG TNC'!M524)</f>
        <v/>
      </c>
      <c r="J4548">
        <f>IF('📋 MIỂNG TNC'!A524="","",'📋 MIỂNG TNC'!D524)</f>
        <v/>
      </c>
      <c r="L4548">
        <f>N(L4547)+IF(AND('🔎 TRA CỨU NHANH'!$C$2&lt;&gt;"",OR(ISNUMBER(SEARCH('🔎 TRA CỨU NHANH'!$C$2,$A4548)),ISNUMBER(SEARCH('🔎 TRA CỨU NHANH'!$C$2,$B4548)))),1,0)</f>
        <v/>
      </c>
      <c r="M4548">
        <f>IF(L4548&gt;N(L4547),L4548,"")</f>
        <v/>
      </c>
      <c r="N4548">
        <f>N(N4547)+IF(AND('💰 BÁO GIÁ'!$C$27&lt;&gt;"",OR(ISNUMBER(SEARCH('💰 BÁO GIÁ'!$C$27,$A4548)),ISNUMBER(SEARCH('💰 BÁO GIÁ'!$C$27,$B4548)))),1,0)</f>
        <v/>
      </c>
      <c r="O4548">
        <f>IF(N4548&gt;N(N4547),N4548,"")</f>
        <v/>
      </c>
    </row>
    <row r="4549">
      <c r="A4549">
        <f>IF('📋 MIỂNG TNC'!A525="","",'📋 MIỂNG TNC'!A525)</f>
        <v/>
      </c>
      <c r="B4549">
        <f>IF('📋 MIỂNG TNC'!A525="","",'📋 MIỂNG TNC'!P525)</f>
        <v/>
      </c>
      <c r="C4549">
        <f>IF('📋 MIỂNG TNC'!A525="","","Miểng")</f>
        <v/>
      </c>
      <c r="D4549">
        <f>IF('📋 MIỂNG TNC'!A525="","",'📋 MIỂNG TNC'!H525)</f>
        <v/>
      </c>
      <c r="E4549" s="37" t="e">
        <v>#VALUE!</v>
      </c>
      <c r="F4549" s="37">
        <f>IF('📋 MIỂNG TNC'!A525="","",'📋 MIỂNG TNC'!J525)</f>
        <v/>
      </c>
      <c r="G4549" s="37">
        <f>IF('📋 MIỂNG TNC'!A525="","",'📋 MIỂNG TNC'!K525)</f>
        <v/>
      </c>
      <c r="H4549">
        <f>IF('📋 MIỂNG TNC'!A525="","",'📋 MIỂNG TNC'!L525)</f>
        <v/>
      </c>
      <c r="I4549">
        <f>IF('📋 MIỂNG TNC'!A525="","",'📋 MIỂNG TNC'!M525)</f>
        <v/>
      </c>
      <c r="J4549">
        <f>IF('📋 MIỂNG TNC'!A525="","",'📋 MIỂNG TNC'!D525)</f>
        <v/>
      </c>
      <c r="L4549">
        <f>N(L4548)+IF(AND('🔎 TRA CỨU NHANH'!$C$2&lt;&gt;"",OR(ISNUMBER(SEARCH('🔎 TRA CỨU NHANH'!$C$2,$A4549)),ISNUMBER(SEARCH('🔎 TRA CỨU NHANH'!$C$2,$B4549)))),1,0)</f>
        <v/>
      </c>
      <c r="M4549">
        <f>IF(L4549&gt;N(L4548),L4549,"")</f>
        <v/>
      </c>
      <c r="N4549">
        <f>N(N4548)+IF(AND('💰 BÁO GIÁ'!$C$27&lt;&gt;"",OR(ISNUMBER(SEARCH('💰 BÁO GIÁ'!$C$27,$A4549)),ISNUMBER(SEARCH('💰 BÁO GIÁ'!$C$27,$B4549)))),1,0)</f>
        <v/>
      </c>
      <c r="O4549">
        <f>IF(N4549&gt;N(N4548),N4549,"")</f>
        <v/>
      </c>
    </row>
    <row r="4550">
      <c r="A4550">
        <f>IF('📋 MIỂNG TNC'!A526="","",'📋 MIỂNG TNC'!A526)</f>
        <v/>
      </c>
      <c r="B4550">
        <f>IF('📋 MIỂNG TNC'!A526="","",'📋 MIỂNG TNC'!P526)</f>
        <v/>
      </c>
      <c r="C4550">
        <f>IF('📋 MIỂNG TNC'!A526="","","Miểng")</f>
        <v/>
      </c>
      <c r="D4550">
        <f>IF('📋 MIỂNG TNC'!A526="","",'📋 MIỂNG TNC'!H526)</f>
        <v/>
      </c>
      <c r="E4550" s="37" t="e">
        <v>#VALUE!</v>
      </c>
      <c r="F4550" s="37">
        <f>IF('📋 MIỂNG TNC'!A526="","",'📋 MIỂNG TNC'!J526)</f>
        <v/>
      </c>
      <c r="G4550" s="37">
        <f>IF('📋 MIỂNG TNC'!A526="","",'📋 MIỂNG TNC'!K526)</f>
        <v/>
      </c>
      <c r="H4550" s="37">
        <f>IF('📋 MIỂNG TNC'!A526="","",'📋 MIỂNG TNC'!L526)</f>
        <v/>
      </c>
      <c r="I4550">
        <f>IF('📋 MIỂNG TNC'!A526="","",'📋 MIỂNG TNC'!M526)</f>
        <v/>
      </c>
      <c r="J4550">
        <f>IF('📋 MIỂNG TNC'!A526="","",'📋 MIỂNG TNC'!D526)</f>
        <v/>
      </c>
      <c r="L4550">
        <f>N(L4549)+IF(AND('🔎 TRA CỨU NHANH'!$C$2&lt;&gt;"",OR(ISNUMBER(SEARCH('🔎 TRA CỨU NHANH'!$C$2,$A4550)),ISNUMBER(SEARCH('🔎 TRA CỨU NHANH'!$C$2,$B4550)))),1,0)</f>
        <v/>
      </c>
      <c r="M4550">
        <f>IF(L4550&gt;N(L4549),L4550,"")</f>
        <v/>
      </c>
      <c r="N4550">
        <f>N(N4549)+IF(AND('💰 BÁO GIÁ'!$C$27&lt;&gt;"",OR(ISNUMBER(SEARCH('💰 BÁO GIÁ'!$C$27,$A4550)),ISNUMBER(SEARCH('💰 BÁO GIÁ'!$C$27,$B4550)))),1,0)</f>
        <v/>
      </c>
      <c r="O4550">
        <f>IF(N4550&gt;N(N4549),N4550,"")</f>
        <v/>
      </c>
    </row>
    <row r="4551">
      <c r="A4551">
        <f>IF('📋 MIỂNG TNC'!A527="","",'📋 MIỂNG TNC'!A527)</f>
        <v/>
      </c>
      <c r="B4551">
        <f>IF('📋 MIỂNG TNC'!A527="","",'📋 MIỂNG TNC'!P527)</f>
        <v/>
      </c>
      <c r="C4551">
        <f>IF('📋 MIỂNG TNC'!A527="","","Miểng")</f>
        <v/>
      </c>
      <c r="D4551">
        <f>IF('📋 MIỂNG TNC'!A527="","",'📋 MIỂNG TNC'!H527)</f>
        <v/>
      </c>
      <c r="E4551" s="37" t="e">
        <v>#VALUE!</v>
      </c>
      <c r="F4551" s="37">
        <f>IF('📋 MIỂNG TNC'!A527="","",'📋 MIỂNG TNC'!J527)</f>
        <v/>
      </c>
      <c r="G4551" s="37">
        <f>IF('📋 MIỂNG TNC'!A527="","",'📋 MIỂNG TNC'!K527)</f>
        <v/>
      </c>
      <c r="H4551">
        <f>IF('📋 MIỂNG TNC'!A527="","",'📋 MIỂNG TNC'!L527)</f>
        <v/>
      </c>
      <c r="I4551">
        <f>IF('📋 MIỂNG TNC'!A527="","",'📋 MIỂNG TNC'!M527)</f>
        <v/>
      </c>
      <c r="J4551">
        <f>IF('📋 MIỂNG TNC'!A527="","",'📋 MIỂNG TNC'!D527)</f>
        <v/>
      </c>
      <c r="L4551">
        <f>N(L4550)+IF(AND('🔎 TRA CỨU NHANH'!$C$2&lt;&gt;"",OR(ISNUMBER(SEARCH('🔎 TRA CỨU NHANH'!$C$2,$A4551)),ISNUMBER(SEARCH('🔎 TRA CỨU NHANH'!$C$2,$B4551)))),1,0)</f>
        <v/>
      </c>
      <c r="M4551">
        <f>IF(L4551&gt;N(L4550),L4551,"")</f>
        <v/>
      </c>
      <c r="N4551">
        <f>N(N4550)+IF(AND('💰 BÁO GIÁ'!$C$27&lt;&gt;"",OR(ISNUMBER(SEARCH('💰 BÁO GIÁ'!$C$27,$A4551)),ISNUMBER(SEARCH('💰 BÁO GIÁ'!$C$27,$B4551)))),1,0)</f>
        <v/>
      </c>
      <c r="O4551">
        <f>IF(N4551&gt;N(N4550),N4551,"")</f>
        <v/>
      </c>
    </row>
    <row r="4552">
      <c r="A4552">
        <f>IF('📋 MIỂNG TNC'!A528="","",'📋 MIỂNG TNC'!A528)</f>
        <v/>
      </c>
      <c r="B4552">
        <f>IF('📋 MIỂNG TNC'!A528="","",'📋 MIỂNG TNC'!P528)</f>
        <v/>
      </c>
      <c r="C4552">
        <f>IF('📋 MIỂNG TNC'!A528="","","Miểng")</f>
        <v/>
      </c>
      <c r="D4552">
        <f>IF('📋 MIỂNG TNC'!A528="","",'📋 MIỂNG TNC'!H528)</f>
        <v/>
      </c>
      <c r="E4552" t="e">
        <v>#VALUE!</v>
      </c>
      <c r="F4552">
        <f>IF('📋 MIỂNG TNC'!A528="","",'📋 MIỂNG TNC'!J528)</f>
        <v/>
      </c>
      <c r="G4552">
        <f>IF('📋 MIỂNG TNC'!A528="","",'📋 MIỂNG TNC'!K528)</f>
        <v/>
      </c>
      <c r="H4552">
        <f>IF('📋 MIỂNG TNC'!A528="","",'📋 MIỂNG TNC'!L528)</f>
        <v/>
      </c>
      <c r="I4552">
        <f>IF('📋 MIỂNG TNC'!A528="","",'📋 MIỂNG TNC'!M528)</f>
        <v/>
      </c>
      <c r="J4552">
        <f>IF('📋 MIỂNG TNC'!A528="","",'📋 MIỂNG TNC'!D528)</f>
        <v/>
      </c>
      <c r="L4552">
        <f>N(L4551)+IF(AND('🔎 TRA CỨU NHANH'!$C$2&lt;&gt;"",OR(ISNUMBER(SEARCH('🔎 TRA CỨU NHANH'!$C$2,$A4552)),ISNUMBER(SEARCH('🔎 TRA CỨU NHANH'!$C$2,$B4552)))),1,0)</f>
        <v/>
      </c>
      <c r="M4552">
        <f>IF(L4552&gt;N(L4551),L4552,"")</f>
        <v/>
      </c>
      <c r="N4552">
        <f>N(N4551)+IF(AND('💰 BÁO GIÁ'!$C$27&lt;&gt;"",OR(ISNUMBER(SEARCH('💰 BÁO GIÁ'!$C$27,$A4552)),ISNUMBER(SEARCH('💰 BÁO GIÁ'!$C$27,$B4552)))),1,0)</f>
        <v/>
      </c>
      <c r="O4552">
        <f>IF(N4552&gt;N(N4551),N4552,"")</f>
        <v/>
      </c>
    </row>
    <row r="4553">
      <c r="A4553">
        <f>IF('📋 MIỂNG TNC'!A529="","",'📋 MIỂNG TNC'!A529)</f>
        <v/>
      </c>
      <c r="B4553">
        <f>IF('📋 MIỂNG TNC'!A529="","",'📋 MIỂNG TNC'!P529)</f>
        <v/>
      </c>
      <c r="C4553">
        <f>IF('📋 MIỂNG TNC'!A529="","","Miểng")</f>
        <v/>
      </c>
      <c r="D4553">
        <f>IF('📋 MIỂNG TNC'!A529="","",'📋 MIỂNG TNC'!H529)</f>
        <v/>
      </c>
      <c r="E4553" s="37" t="e">
        <v>#VALUE!</v>
      </c>
      <c r="F4553" s="37">
        <f>IF('📋 MIỂNG TNC'!A529="","",'📋 MIỂNG TNC'!J529)</f>
        <v/>
      </c>
      <c r="G4553" s="37">
        <f>IF('📋 MIỂNG TNC'!A529="","",'📋 MIỂNG TNC'!K529)</f>
        <v/>
      </c>
      <c r="H4553">
        <f>IF('📋 MIỂNG TNC'!A529="","",'📋 MIỂNG TNC'!L529)</f>
        <v/>
      </c>
      <c r="I4553">
        <f>IF('📋 MIỂNG TNC'!A529="","",'📋 MIỂNG TNC'!M529)</f>
        <v/>
      </c>
      <c r="J4553">
        <f>IF('📋 MIỂNG TNC'!A529="","",'📋 MIỂNG TNC'!D529)</f>
        <v/>
      </c>
      <c r="L4553">
        <f>N(L4552)+IF(AND('🔎 TRA CỨU NHANH'!$C$2&lt;&gt;"",OR(ISNUMBER(SEARCH('🔎 TRA CỨU NHANH'!$C$2,$A4553)),ISNUMBER(SEARCH('🔎 TRA CỨU NHANH'!$C$2,$B4553)))),1,0)</f>
        <v/>
      </c>
      <c r="M4553">
        <f>IF(L4553&gt;N(L4552),L4553,"")</f>
        <v/>
      </c>
      <c r="N4553">
        <f>N(N4552)+IF(AND('💰 BÁO GIÁ'!$C$27&lt;&gt;"",OR(ISNUMBER(SEARCH('💰 BÁO GIÁ'!$C$27,$A4553)),ISNUMBER(SEARCH('💰 BÁO GIÁ'!$C$27,$B4553)))),1,0)</f>
        <v/>
      </c>
      <c r="O4553">
        <f>IF(N4553&gt;N(N4552),N4553,"")</f>
        <v/>
      </c>
    </row>
    <row r="4554">
      <c r="A4554">
        <f>IF('📋 MIỂNG TNC'!A530="","",'📋 MIỂNG TNC'!A530)</f>
        <v/>
      </c>
      <c r="B4554">
        <f>IF('📋 MIỂNG TNC'!A530="","",'📋 MIỂNG TNC'!P530)</f>
        <v/>
      </c>
      <c r="C4554">
        <f>IF('📋 MIỂNG TNC'!A530="","","Miểng")</f>
        <v/>
      </c>
      <c r="D4554">
        <f>IF('📋 MIỂNG TNC'!A530="","",'📋 MIỂNG TNC'!H530)</f>
        <v/>
      </c>
      <c r="E4554" s="37" t="e">
        <v>#VALUE!</v>
      </c>
      <c r="F4554" s="37">
        <f>IF('📋 MIỂNG TNC'!A530="","",'📋 MIỂNG TNC'!J530)</f>
        <v/>
      </c>
      <c r="G4554" s="37">
        <f>IF('📋 MIỂNG TNC'!A530="","",'📋 MIỂNG TNC'!K530)</f>
        <v/>
      </c>
      <c r="H4554" s="37">
        <f>IF('📋 MIỂNG TNC'!A530="","",'📋 MIỂNG TNC'!L530)</f>
        <v/>
      </c>
      <c r="I4554">
        <f>IF('📋 MIỂNG TNC'!A530="","",'📋 MIỂNG TNC'!M530)</f>
        <v/>
      </c>
      <c r="J4554">
        <f>IF('📋 MIỂNG TNC'!A530="","",'📋 MIỂNG TNC'!D530)</f>
        <v/>
      </c>
      <c r="L4554">
        <f>N(L4553)+IF(AND('🔎 TRA CỨU NHANH'!$C$2&lt;&gt;"",OR(ISNUMBER(SEARCH('🔎 TRA CỨU NHANH'!$C$2,$A4554)),ISNUMBER(SEARCH('🔎 TRA CỨU NHANH'!$C$2,$B4554)))),1,0)</f>
        <v/>
      </c>
      <c r="M4554">
        <f>IF(L4554&gt;N(L4553),L4554,"")</f>
        <v/>
      </c>
      <c r="N4554">
        <f>N(N4553)+IF(AND('💰 BÁO GIÁ'!$C$27&lt;&gt;"",OR(ISNUMBER(SEARCH('💰 BÁO GIÁ'!$C$27,$A4554)),ISNUMBER(SEARCH('💰 BÁO GIÁ'!$C$27,$B4554)))),1,0)</f>
        <v/>
      </c>
      <c r="O4554">
        <f>IF(N4554&gt;N(N4553),N4554,"")</f>
        <v/>
      </c>
    </row>
    <row r="4555">
      <c r="A4555">
        <f>IF('📋 MIỂNG TNC'!A531="","",'📋 MIỂNG TNC'!A531)</f>
        <v/>
      </c>
      <c r="B4555">
        <f>IF('📋 MIỂNG TNC'!A531="","",'📋 MIỂNG TNC'!P531)</f>
        <v/>
      </c>
      <c r="C4555">
        <f>IF('📋 MIỂNG TNC'!A531="","","Miểng")</f>
        <v/>
      </c>
      <c r="D4555">
        <f>IF('📋 MIỂNG TNC'!A531="","",'📋 MIỂNG TNC'!H531)</f>
        <v/>
      </c>
      <c r="E4555" s="37" t="e">
        <v>#VALUE!</v>
      </c>
      <c r="F4555" s="37">
        <f>IF('📋 MIỂNG TNC'!A531="","",'📋 MIỂNG TNC'!J531)</f>
        <v/>
      </c>
      <c r="G4555" s="37">
        <f>IF('📋 MIỂNG TNC'!A531="","",'📋 MIỂNG TNC'!K531)</f>
        <v/>
      </c>
      <c r="H4555">
        <f>IF('📋 MIỂNG TNC'!A531="","",'📋 MIỂNG TNC'!L531)</f>
        <v/>
      </c>
      <c r="I4555">
        <f>IF('📋 MIỂNG TNC'!A531="","",'📋 MIỂNG TNC'!M531)</f>
        <v/>
      </c>
      <c r="J4555">
        <f>IF('📋 MIỂNG TNC'!A531="","",'📋 MIỂNG TNC'!D531)</f>
        <v/>
      </c>
      <c r="L4555">
        <f>N(L4554)+IF(AND('🔎 TRA CỨU NHANH'!$C$2&lt;&gt;"",OR(ISNUMBER(SEARCH('🔎 TRA CỨU NHANH'!$C$2,$A4555)),ISNUMBER(SEARCH('🔎 TRA CỨU NHANH'!$C$2,$B4555)))),1,0)</f>
        <v/>
      </c>
      <c r="M4555">
        <f>IF(L4555&gt;N(L4554),L4555,"")</f>
        <v/>
      </c>
      <c r="N4555">
        <f>N(N4554)+IF(AND('💰 BÁO GIÁ'!$C$27&lt;&gt;"",OR(ISNUMBER(SEARCH('💰 BÁO GIÁ'!$C$27,$A4555)),ISNUMBER(SEARCH('💰 BÁO GIÁ'!$C$27,$B4555)))),1,0)</f>
        <v/>
      </c>
      <c r="O4555">
        <f>IF(N4555&gt;N(N4554),N4555,"")</f>
        <v/>
      </c>
    </row>
    <row r="4556">
      <c r="A4556">
        <f>IF('📋 MIỂNG TNC'!A532="","",'📋 MIỂNG TNC'!A532)</f>
        <v/>
      </c>
      <c r="B4556">
        <f>IF('📋 MIỂNG TNC'!A532="","",'📋 MIỂNG TNC'!P532)</f>
        <v/>
      </c>
      <c r="C4556">
        <f>IF('📋 MIỂNG TNC'!A532="","","Miểng")</f>
        <v/>
      </c>
      <c r="D4556">
        <f>IF('📋 MIỂNG TNC'!A532="","",'📋 MIỂNG TNC'!H532)</f>
        <v/>
      </c>
      <c r="E4556" s="37" t="e">
        <v>#VALUE!</v>
      </c>
      <c r="F4556" s="37">
        <f>IF('📋 MIỂNG TNC'!A532="","",'📋 MIỂNG TNC'!J532)</f>
        <v/>
      </c>
      <c r="G4556" s="37">
        <f>IF('📋 MIỂNG TNC'!A532="","",'📋 MIỂNG TNC'!K532)</f>
        <v/>
      </c>
      <c r="H4556" s="37">
        <f>IF('📋 MIỂNG TNC'!A532="","",'📋 MIỂNG TNC'!L532)</f>
        <v/>
      </c>
      <c r="I4556">
        <f>IF('📋 MIỂNG TNC'!A532="","",'📋 MIỂNG TNC'!M532)</f>
        <v/>
      </c>
      <c r="J4556">
        <f>IF('📋 MIỂNG TNC'!A532="","",'📋 MIỂNG TNC'!D532)</f>
        <v/>
      </c>
      <c r="L4556">
        <f>N(L4555)+IF(AND('🔎 TRA CỨU NHANH'!$C$2&lt;&gt;"",OR(ISNUMBER(SEARCH('🔎 TRA CỨU NHANH'!$C$2,$A4556)),ISNUMBER(SEARCH('🔎 TRA CỨU NHANH'!$C$2,$B4556)))),1,0)</f>
        <v/>
      </c>
      <c r="M4556">
        <f>IF(L4556&gt;N(L4555),L4556,"")</f>
        <v/>
      </c>
      <c r="N4556">
        <f>N(N4555)+IF(AND('💰 BÁO GIÁ'!$C$27&lt;&gt;"",OR(ISNUMBER(SEARCH('💰 BÁO GIÁ'!$C$27,$A4556)),ISNUMBER(SEARCH('💰 BÁO GIÁ'!$C$27,$B4556)))),1,0)</f>
        <v/>
      </c>
      <c r="O4556">
        <f>IF(N4556&gt;N(N4555),N4556,"")</f>
        <v/>
      </c>
    </row>
    <row r="4557">
      <c r="A4557">
        <f>IF('📋 MIỂNG TNC'!A533="","",'📋 MIỂNG TNC'!A533)</f>
        <v/>
      </c>
      <c r="B4557">
        <f>IF('📋 MIỂNG TNC'!A533="","",'📋 MIỂNG TNC'!P533)</f>
        <v/>
      </c>
      <c r="C4557">
        <f>IF('📋 MIỂNG TNC'!A533="","","Miểng")</f>
        <v/>
      </c>
      <c r="D4557">
        <f>IF('📋 MIỂNG TNC'!A533="","",'📋 MIỂNG TNC'!H533)</f>
        <v/>
      </c>
      <c r="E4557" t="e">
        <v>#VALUE!</v>
      </c>
      <c r="F4557" s="37">
        <f>IF('📋 MIỂNG TNC'!A533="","",'📋 MIỂNG TNC'!J533)</f>
        <v/>
      </c>
      <c r="G4557" s="37">
        <f>IF('📋 MIỂNG TNC'!A533="","",'📋 MIỂNG TNC'!K533)</f>
        <v/>
      </c>
      <c r="H4557">
        <f>IF('📋 MIỂNG TNC'!A533="","",'📋 MIỂNG TNC'!L533)</f>
        <v/>
      </c>
      <c r="I4557">
        <f>IF('📋 MIỂNG TNC'!A533="","",'📋 MIỂNG TNC'!M533)</f>
        <v/>
      </c>
      <c r="J4557">
        <f>IF('📋 MIỂNG TNC'!A533="","",'📋 MIỂNG TNC'!D533)</f>
        <v/>
      </c>
      <c r="L4557">
        <f>N(L4556)+IF(AND('🔎 TRA CỨU NHANH'!$C$2&lt;&gt;"",OR(ISNUMBER(SEARCH('🔎 TRA CỨU NHANH'!$C$2,$A4557)),ISNUMBER(SEARCH('🔎 TRA CỨU NHANH'!$C$2,$B4557)))),1,0)</f>
        <v/>
      </c>
      <c r="M4557">
        <f>IF(L4557&gt;N(L4556),L4557,"")</f>
        <v/>
      </c>
      <c r="N4557">
        <f>N(N4556)+IF(AND('💰 BÁO GIÁ'!$C$27&lt;&gt;"",OR(ISNUMBER(SEARCH('💰 BÁO GIÁ'!$C$27,$A4557)),ISNUMBER(SEARCH('💰 BÁO GIÁ'!$C$27,$B4557)))),1,0)</f>
        <v/>
      </c>
      <c r="O4557">
        <f>IF(N4557&gt;N(N4556),N4557,"")</f>
        <v/>
      </c>
    </row>
    <row r="4558">
      <c r="A4558">
        <f>IF('📋 MIỂNG TNC'!A534="","",'📋 MIỂNG TNC'!A534)</f>
        <v/>
      </c>
      <c r="B4558">
        <f>IF('📋 MIỂNG TNC'!A534="","",'📋 MIỂNG TNC'!P534)</f>
        <v/>
      </c>
      <c r="C4558">
        <f>IF('📋 MIỂNG TNC'!A534="","","Miểng")</f>
        <v/>
      </c>
      <c r="D4558">
        <f>IF('📋 MIỂNG TNC'!A534="","",'📋 MIỂNG TNC'!H534)</f>
        <v/>
      </c>
      <c r="E4558" s="37" t="e">
        <v>#VALUE!</v>
      </c>
      <c r="F4558" s="37">
        <f>IF('📋 MIỂNG TNC'!A534="","",'📋 MIỂNG TNC'!J534)</f>
        <v/>
      </c>
      <c r="G4558" s="37">
        <f>IF('📋 MIỂNG TNC'!A534="","",'📋 MIỂNG TNC'!K534)</f>
        <v/>
      </c>
      <c r="H4558">
        <f>IF('📋 MIỂNG TNC'!A534="","",'📋 MIỂNG TNC'!L534)</f>
        <v/>
      </c>
      <c r="I4558">
        <f>IF('📋 MIỂNG TNC'!A534="","",'📋 MIỂNG TNC'!M534)</f>
        <v/>
      </c>
      <c r="J4558">
        <f>IF('📋 MIỂNG TNC'!A534="","",'📋 MIỂNG TNC'!D534)</f>
        <v/>
      </c>
      <c r="L4558">
        <f>N(L4557)+IF(AND('🔎 TRA CỨU NHANH'!$C$2&lt;&gt;"",OR(ISNUMBER(SEARCH('🔎 TRA CỨU NHANH'!$C$2,$A4558)),ISNUMBER(SEARCH('🔎 TRA CỨU NHANH'!$C$2,$B4558)))),1,0)</f>
        <v/>
      </c>
      <c r="M4558">
        <f>IF(L4558&gt;N(L4557),L4558,"")</f>
        <v/>
      </c>
      <c r="N4558">
        <f>N(N4557)+IF(AND('💰 BÁO GIÁ'!$C$27&lt;&gt;"",OR(ISNUMBER(SEARCH('💰 BÁO GIÁ'!$C$27,$A4558)),ISNUMBER(SEARCH('💰 BÁO GIÁ'!$C$27,$B4558)))),1,0)</f>
        <v/>
      </c>
      <c r="O4558">
        <f>IF(N4558&gt;N(N4557),N4558,"")</f>
        <v/>
      </c>
    </row>
    <row r="4559">
      <c r="A4559">
        <f>IF('📋 MIỂNG TNC'!A535="","",'📋 MIỂNG TNC'!A535)</f>
        <v/>
      </c>
      <c r="B4559">
        <f>IF('📋 MIỂNG TNC'!A535="","",'📋 MIỂNG TNC'!P535)</f>
        <v/>
      </c>
      <c r="C4559">
        <f>IF('📋 MIỂNG TNC'!A535="","","Miểng")</f>
        <v/>
      </c>
      <c r="D4559">
        <f>IF('📋 MIỂNG TNC'!A535="","",'📋 MIỂNG TNC'!H535)</f>
        <v/>
      </c>
      <c r="E4559" s="37" t="e">
        <v>#VALUE!</v>
      </c>
      <c r="F4559" s="37">
        <f>IF('📋 MIỂNG TNC'!A535="","",'📋 MIỂNG TNC'!J535)</f>
        <v/>
      </c>
      <c r="G4559" s="37">
        <f>IF('📋 MIỂNG TNC'!A535="","",'📋 MIỂNG TNC'!K535)</f>
        <v/>
      </c>
      <c r="H4559">
        <f>IF('📋 MIỂNG TNC'!A535="","",'📋 MIỂNG TNC'!L535)</f>
        <v/>
      </c>
      <c r="I4559">
        <f>IF('📋 MIỂNG TNC'!A535="","",'📋 MIỂNG TNC'!M535)</f>
        <v/>
      </c>
      <c r="J4559">
        <f>IF('📋 MIỂNG TNC'!A535="","",'📋 MIỂNG TNC'!D535)</f>
        <v/>
      </c>
      <c r="L4559">
        <f>N(L4558)+IF(AND('🔎 TRA CỨU NHANH'!$C$2&lt;&gt;"",OR(ISNUMBER(SEARCH('🔎 TRA CỨU NHANH'!$C$2,$A4559)),ISNUMBER(SEARCH('🔎 TRA CỨU NHANH'!$C$2,$B4559)))),1,0)</f>
        <v/>
      </c>
      <c r="M4559">
        <f>IF(L4559&gt;N(L4558),L4559,"")</f>
        <v/>
      </c>
      <c r="N4559">
        <f>N(N4558)+IF(AND('💰 BÁO GIÁ'!$C$27&lt;&gt;"",OR(ISNUMBER(SEARCH('💰 BÁO GIÁ'!$C$27,$A4559)),ISNUMBER(SEARCH('💰 BÁO GIÁ'!$C$27,$B4559)))),1,0)</f>
        <v/>
      </c>
      <c r="O4559">
        <f>IF(N4559&gt;N(N4558),N4559,"")</f>
        <v/>
      </c>
    </row>
    <row r="4560">
      <c r="A4560">
        <f>IF('📋 MIỂNG TNC'!A536="","",'📋 MIỂNG TNC'!A536)</f>
        <v/>
      </c>
      <c r="B4560">
        <f>IF('📋 MIỂNG TNC'!A536="","",'📋 MIỂNG TNC'!P536)</f>
        <v/>
      </c>
      <c r="C4560">
        <f>IF('📋 MIỂNG TNC'!A536="","","Miểng")</f>
        <v/>
      </c>
      <c r="D4560">
        <f>IF('📋 MIỂNG TNC'!A536="","",'📋 MIỂNG TNC'!H536)</f>
        <v/>
      </c>
      <c r="E4560" s="37" t="e">
        <v>#VALUE!</v>
      </c>
      <c r="F4560" s="37">
        <f>IF('📋 MIỂNG TNC'!A536="","",'📋 MIỂNG TNC'!J536)</f>
        <v/>
      </c>
      <c r="G4560" s="37">
        <f>IF('📋 MIỂNG TNC'!A536="","",'📋 MIỂNG TNC'!K536)</f>
        <v/>
      </c>
      <c r="H4560" s="37">
        <f>IF('📋 MIỂNG TNC'!A536="","",'📋 MIỂNG TNC'!L536)</f>
        <v/>
      </c>
      <c r="I4560">
        <f>IF('📋 MIỂNG TNC'!A536="","",'📋 MIỂNG TNC'!M536)</f>
        <v/>
      </c>
      <c r="J4560">
        <f>IF('📋 MIỂNG TNC'!A536="","",'📋 MIỂNG TNC'!D536)</f>
        <v/>
      </c>
      <c r="L4560">
        <f>N(L4559)+IF(AND('🔎 TRA CỨU NHANH'!$C$2&lt;&gt;"",OR(ISNUMBER(SEARCH('🔎 TRA CỨU NHANH'!$C$2,$A4560)),ISNUMBER(SEARCH('🔎 TRA CỨU NHANH'!$C$2,$B4560)))),1,0)</f>
        <v/>
      </c>
      <c r="M4560">
        <f>IF(L4560&gt;N(L4559),L4560,"")</f>
        <v/>
      </c>
      <c r="N4560">
        <f>N(N4559)+IF(AND('💰 BÁO GIÁ'!$C$27&lt;&gt;"",OR(ISNUMBER(SEARCH('💰 BÁO GIÁ'!$C$27,$A4560)),ISNUMBER(SEARCH('💰 BÁO GIÁ'!$C$27,$B4560)))),1,0)</f>
        <v/>
      </c>
      <c r="O4560">
        <f>IF(N4560&gt;N(N4559),N4560,"")</f>
        <v/>
      </c>
    </row>
    <row r="4561">
      <c r="A4561">
        <f>IF('📋 MIỂNG TNC'!A537="","",'📋 MIỂNG TNC'!A537)</f>
        <v/>
      </c>
      <c r="B4561">
        <f>IF('📋 MIỂNG TNC'!A537="","",'📋 MIỂNG TNC'!P537)</f>
        <v/>
      </c>
      <c r="C4561">
        <f>IF('📋 MIỂNG TNC'!A537="","","Miểng")</f>
        <v/>
      </c>
      <c r="D4561">
        <f>IF('📋 MIỂNG TNC'!A537="","",'📋 MIỂNG TNC'!H537)</f>
        <v/>
      </c>
      <c r="E4561" s="37" t="e">
        <v>#VALUE!</v>
      </c>
      <c r="F4561" s="37">
        <f>IF('📋 MIỂNG TNC'!A537="","",'📋 MIỂNG TNC'!J537)</f>
        <v/>
      </c>
      <c r="G4561" s="37">
        <f>IF('📋 MIỂNG TNC'!A537="","",'📋 MIỂNG TNC'!K537)</f>
        <v/>
      </c>
      <c r="H4561" s="37">
        <f>IF('📋 MIỂNG TNC'!A537="","",'📋 MIỂNG TNC'!L537)</f>
        <v/>
      </c>
      <c r="I4561">
        <f>IF('📋 MIỂNG TNC'!A537="","",'📋 MIỂNG TNC'!M537)</f>
        <v/>
      </c>
      <c r="J4561">
        <f>IF('📋 MIỂNG TNC'!A537="","",'📋 MIỂNG TNC'!D537)</f>
        <v/>
      </c>
      <c r="L4561">
        <f>N(L4560)+IF(AND('🔎 TRA CỨU NHANH'!$C$2&lt;&gt;"",OR(ISNUMBER(SEARCH('🔎 TRA CỨU NHANH'!$C$2,$A4561)),ISNUMBER(SEARCH('🔎 TRA CỨU NHANH'!$C$2,$B4561)))),1,0)</f>
        <v/>
      </c>
      <c r="M4561">
        <f>IF(L4561&gt;N(L4560),L4561,"")</f>
        <v/>
      </c>
      <c r="N4561">
        <f>N(N4560)+IF(AND('💰 BÁO GIÁ'!$C$27&lt;&gt;"",OR(ISNUMBER(SEARCH('💰 BÁO GIÁ'!$C$27,$A4561)),ISNUMBER(SEARCH('💰 BÁO GIÁ'!$C$27,$B4561)))),1,0)</f>
        <v/>
      </c>
      <c r="O4561">
        <f>IF(N4561&gt;N(N4560),N4561,"")</f>
        <v/>
      </c>
    </row>
    <row r="4562">
      <c r="A4562">
        <f>IF('📋 MIỂNG TNC'!A538="","",'📋 MIỂNG TNC'!A538)</f>
        <v/>
      </c>
      <c r="B4562">
        <f>IF('📋 MIỂNG TNC'!A538="","",'📋 MIỂNG TNC'!P538)</f>
        <v/>
      </c>
      <c r="C4562">
        <f>IF('📋 MIỂNG TNC'!A538="","","Miểng")</f>
        <v/>
      </c>
      <c r="D4562">
        <f>IF('📋 MIỂNG TNC'!A538="","",'📋 MIỂNG TNC'!H538)</f>
        <v/>
      </c>
      <c r="E4562" s="37" t="e">
        <v>#VALUE!</v>
      </c>
      <c r="F4562" s="37">
        <f>IF('📋 MIỂNG TNC'!A538="","",'📋 MIỂNG TNC'!J538)</f>
        <v/>
      </c>
      <c r="G4562" s="37">
        <f>IF('📋 MIỂNG TNC'!A538="","",'📋 MIỂNG TNC'!K538)</f>
        <v/>
      </c>
      <c r="H4562" s="37">
        <f>IF('📋 MIỂNG TNC'!A538="","",'📋 MIỂNG TNC'!L538)</f>
        <v/>
      </c>
      <c r="I4562">
        <f>IF('📋 MIỂNG TNC'!A538="","",'📋 MIỂNG TNC'!M538)</f>
        <v/>
      </c>
      <c r="J4562">
        <f>IF('📋 MIỂNG TNC'!A538="","",'📋 MIỂNG TNC'!D538)</f>
        <v/>
      </c>
      <c r="L4562">
        <f>N(L4561)+IF(AND('🔎 TRA CỨU NHANH'!$C$2&lt;&gt;"",OR(ISNUMBER(SEARCH('🔎 TRA CỨU NHANH'!$C$2,$A4562)),ISNUMBER(SEARCH('🔎 TRA CỨU NHANH'!$C$2,$B4562)))),1,0)</f>
        <v/>
      </c>
      <c r="M4562">
        <f>IF(L4562&gt;N(L4561),L4562,"")</f>
        <v/>
      </c>
      <c r="N4562">
        <f>N(N4561)+IF(AND('💰 BÁO GIÁ'!$C$27&lt;&gt;"",OR(ISNUMBER(SEARCH('💰 BÁO GIÁ'!$C$27,$A4562)),ISNUMBER(SEARCH('💰 BÁO GIÁ'!$C$27,$B4562)))),1,0)</f>
        <v/>
      </c>
      <c r="O4562">
        <f>IF(N4562&gt;N(N4561),N4562,"")</f>
        <v/>
      </c>
    </row>
    <row r="4563">
      <c r="A4563">
        <f>IF('📋 MIỂNG TNC'!A539="","",'📋 MIỂNG TNC'!A539)</f>
        <v/>
      </c>
      <c r="B4563">
        <f>IF('📋 MIỂNG TNC'!A539="","",'📋 MIỂNG TNC'!P539)</f>
        <v/>
      </c>
      <c r="C4563">
        <f>IF('📋 MIỂNG TNC'!A539="","","Miểng")</f>
        <v/>
      </c>
      <c r="D4563">
        <f>IF('📋 MIỂNG TNC'!A539="","",'📋 MIỂNG TNC'!H539)</f>
        <v/>
      </c>
      <c r="E4563" s="37" t="e">
        <v>#VALUE!</v>
      </c>
      <c r="F4563" s="37">
        <f>IF('📋 MIỂNG TNC'!A539="","",'📋 MIỂNG TNC'!J539)</f>
        <v/>
      </c>
      <c r="G4563" s="37">
        <f>IF('📋 MIỂNG TNC'!A539="","",'📋 MIỂNG TNC'!K539)</f>
        <v/>
      </c>
      <c r="H4563">
        <f>IF('📋 MIỂNG TNC'!A539="","",'📋 MIỂNG TNC'!L539)</f>
        <v/>
      </c>
      <c r="I4563">
        <f>IF('📋 MIỂNG TNC'!A539="","",'📋 MIỂNG TNC'!M539)</f>
        <v/>
      </c>
      <c r="J4563">
        <f>IF('📋 MIỂNG TNC'!A539="","",'📋 MIỂNG TNC'!D539)</f>
        <v/>
      </c>
      <c r="L4563">
        <f>N(L4562)+IF(AND('🔎 TRA CỨU NHANH'!$C$2&lt;&gt;"",OR(ISNUMBER(SEARCH('🔎 TRA CỨU NHANH'!$C$2,$A4563)),ISNUMBER(SEARCH('🔎 TRA CỨU NHANH'!$C$2,$B4563)))),1,0)</f>
        <v/>
      </c>
      <c r="M4563">
        <f>IF(L4563&gt;N(L4562),L4563,"")</f>
        <v/>
      </c>
      <c r="N4563">
        <f>N(N4562)+IF(AND('💰 BÁO GIÁ'!$C$27&lt;&gt;"",OR(ISNUMBER(SEARCH('💰 BÁO GIÁ'!$C$27,$A4563)),ISNUMBER(SEARCH('💰 BÁO GIÁ'!$C$27,$B4563)))),1,0)</f>
        <v/>
      </c>
      <c r="O4563">
        <f>IF(N4563&gt;N(N4562),N4563,"")</f>
        <v/>
      </c>
    </row>
    <row r="4564">
      <c r="A4564">
        <f>IF('📋 MIỂNG TNC'!A540="","",'📋 MIỂNG TNC'!A540)</f>
        <v/>
      </c>
      <c r="B4564">
        <f>IF('📋 MIỂNG TNC'!A540="","",'📋 MIỂNG TNC'!P540)</f>
        <v/>
      </c>
      <c r="C4564">
        <f>IF('📋 MIỂNG TNC'!A540="","","Miểng")</f>
        <v/>
      </c>
      <c r="D4564">
        <f>IF('📋 MIỂNG TNC'!A540="","",'📋 MIỂNG TNC'!H540)</f>
        <v/>
      </c>
      <c r="E4564" t="e">
        <v>#VALUE!</v>
      </c>
      <c r="F4564">
        <f>IF('📋 MIỂNG TNC'!A540="","",'📋 MIỂNG TNC'!J540)</f>
        <v/>
      </c>
      <c r="G4564">
        <f>IF('📋 MIỂNG TNC'!A540="","",'📋 MIỂNG TNC'!K540)</f>
        <v/>
      </c>
      <c r="H4564">
        <f>IF('📋 MIỂNG TNC'!A540="","",'📋 MIỂNG TNC'!L540)</f>
        <v/>
      </c>
      <c r="I4564">
        <f>IF('📋 MIỂNG TNC'!A540="","",'📋 MIỂNG TNC'!M540)</f>
        <v/>
      </c>
      <c r="J4564">
        <f>IF('📋 MIỂNG TNC'!A540="","",'📋 MIỂNG TNC'!D540)</f>
        <v/>
      </c>
      <c r="L4564">
        <f>N(L4563)+IF(AND('🔎 TRA CỨU NHANH'!$C$2&lt;&gt;"",OR(ISNUMBER(SEARCH('🔎 TRA CỨU NHANH'!$C$2,$A4564)),ISNUMBER(SEARCH('🔎 TRA CỨU NHANH'!$C$2,$B4564)))),1,0)</f>
        <v/>
      </c>
      <c r="M4564">
        <f>IF(L4564&gt;N(L4563),L4564,"")</f>
        <v/>
      </c>
      <c r="N4564">
        <f>N(N4563)+IF(AND('💰 BÁO GIÁ'!$C$27&lt;&gt;"",OR(ISNUMBER(SEARCH('💰 BÁO GIÁ'!$C$27,$A4564)),ISNUMBER(SEARCH('💰 BÁO GIÁ'!$C$27,$B4564)))),1,0)</f>
        <v/>
      </c>
      <c r="O4564">
        <f>IF(N4564&gt;N(N4563),N4564,"")</f>
        <v/>
      </c>
    </row>
    <row r="4565">
      <c r="A4565">
        <f>IF('📋 MIỂNG TNC'!A541="","",'📋 MIỂNG TNC'!A541)</f>
        <v/>
      </c>
      <c r="B4565">
        <f>IF('📋 MIỂNG TNC'!A541="","",'📋 MIỂNG TNC'!P541)</f>
        <v/>
      </c>
      <c r="C4565">
        <f>IF('📋 MIỂNG TNC'!A541="","","Miểng")</f>
        <v/>
      </c>
      <c r="D4565">
        <f>IF('📋 MIỂNG TNC'!A541="","",'📋 MIỂNG TNC'!H541)</f>
        <v/>
      </c>
      <c r="E4565" s="37" t="e">
        <v>#VALUE!</v>
      </c>
      <c r="F4565" s="37">
        <f>IF('📋 MIỂNG TNC'!A541="","",'📋 MIỂNG TNC'!J541)</f>
        <v/>
      </c>
      <c r="G4565" s="37">
        <f>IF('📋 MIỂNG TNC'!A541="","",'📋 MIỂNG TNC'!K541)</f>
        <v/>
      </c>
      <c r="H4565">
        <f>IF('📋 MIỂNG TNC'!A541="","",'📋 MIỂNG TNC'!L541)</f>
        <v/>
      </c>
      <c r="I4565">
        <f>IF('📋 MIỂNG TNC'!A541="","",'📋 MIỂNG TNC'!M541)</f>
        <v/>
      </c>
      <c r="J4565">
        <f>IF('📋 MIỂNG TNC'!A541="","",'📋 MIỂNG TNC'!D541)</f>
        <v/>
      </c>
      <c r="L4565">
        <f>N(L4564)+IF(AND('🔎 TRA CỨU NHANH'!$C$2&lt;&gt;"",OR(ISNUMBER(SEARCH('🔎 TRA CỨU NHANH'!$C$2,$A4565)),ISNUMBER(SEARCH('🔎 TRA CỨU NHANH'!$C$2,$B4565)))),1,0)</f>
        <v/>
      </c>
      <c r="M4565">
        <f>IF(L4565&gt;N(L4564),L4565,"")</f>
        <v/>
      </c>
      <c r="N4565">
        <f>N(N4564)+IF(AND('💰 BÁO GIÁ'!$C$27&lt;&gt;"",OR(ISNUMBER(SEARCH('💰 BÁO GIÁ'!$C$27,$A4565)),ISNUMBER(SEARCH('💰 BÁO GIÁ'!$C$27,$B4565)))),1,0)</f>
        <v/>
      </c>
      <c r="O4565">
        <f>IF(N4565&gt;N(N4564),N4565,"")</f>
        <v/>
      </c>
    </row>
    <row r="4566">
      <c r="A4566">
        <f>IF('📋 MIỂNG TNC'!A542="","",'📋 MIỂNG TNC'!A542)</f>
        <v/>
      </c>
      <c r="B4566">
        <f>IF('📋 MIỂNG TNC'!A542="","",'📋 MIỂNG TNC'!P542)</f>
        <v/>
      </c>
      <c r="C4566">
        <f>IF('📋 MIỂNG TNC'!A542="","","Miểng")</f>
        <v/>
      </c>
      <c r="D4566">
        <f>IF('📋 MIỂNG TNC'!A542="","",'📋 MIỂNG TNC'!H542)</f>
        <v/>
      </c>
      <c r="E4566" s="37" t="e">
        <v>#VALUE!</v>
      </c>
      <c r="F4566" s="37">
        <f>IF('📋 MIỂNG TNC'!A542="","",'📋 MIỂNG TNC'!J542)</f>
        <v/>
      </c>
      <c r="G4566" s="37">
        <f>IF('📋 MIỂNG TNC'!A542="","",'📋 MIỂNG TNC'!K542)</f>
        <v/>
      </c>
      <c r="H4566" s="37">
        <f>IF('📋 MIỂNG TNC'!A542="","",'📋 MIỂNG TNC'!L542)</f>
        <v/>
      </c>
      <c r="I4566">
        <f>IF('📋 MIỂNG TNC'!A542="","",'📋 MIỂNG TNC'!M542)</f>
        <v/>
      </c>
      <c r="J4566">
        <f>IF('📋 MIỂNG TNC'!A542="","",'📋 MIỂNG TNC'!D542)</f>
        <v/>
      </c>
      <c r="L4566">
        <f>N(L4565)+IF(AND('🔎 TRA CỨU NHANH'!$C$2&lt;&gt;"",OR(ISNUMBER(SEARCH('🔎 TRA CỨU NHANH'!$C$2,$A4566)),ISNUMBER(SEARCH('🔎 TRA CỨU NHANH'!$C$2,$B4566)))),1,0)</f>
        <v/>
      </c>
      <c r="M4566">
        <f>IF(L4566&gt;N(L4565),L4566,"")</f>
        <v/>
      </c>
      <c r="N4566">
        <f>N(N4565)+IF(AND('💰 BÁO GIÁ'!$C$27&lt;&gt;"",OR(ISNUMBER(SEARCH('💰 BÁO GIÁ'!$C$27,$A4566)),ISNUMBER(SEARCH('💰 BÁO GIÁ'!$C$27,$B4566)))),1,0)</f>
        <v/>
      </c>
      <c r="O4566">
        <f>IF(N4566&gt;N(N4565),N4566,"")</f>
        <v/>
      </c>
    </row>
    <row r="4567">
      <c r="A4567">
        <f>IF('📋 MIỂNG TNC'!A543="","",'📋 MIỂNG TNC'!A543)</f>
        <v/>
      </c>
      <c r="B4567">
        <f>IF('📋 MIỂNG TNC'!A543="","",'📋 MIỂNG TNC'!P543)</f>
        <v/>
      </c>
      <c r="C4567">
        <f>IF('📋 MIỂNG TNC'!A543="","","Miểng")</f>
        <v/>
      </c>
      <c r="D4567">
        <f>IF('📋 MIỂNG TNC'!A543="","",'📋 MIỂNG TNC'!H543)</f>
        <v/>
      </c>
      <c r="E4567" s="37" t="e">
        <v>#VALUE!</v>
      </c>
      <c r="F4567" s="37">
        <f>IF('📋 MIỂNG TNC'!A543="","",'📋 MIỂNG TNC'!J543)</f>
        <v/>
      </c>
      <c r="G4567" s="37">
        <f>IF('📋 MIỂNG TNC'!A543="","",'📋 MIỂNG TNC'!K543)</f>
        <v/>
      </c>
      <c r="H4567">
        <f>IF('📋 MIỂNG TNC'!A543="","",'📋 MIỂNG TNC'!L543)</f>
        <v/>
      </c>
      <c r="I4567">
        <f>IF('📋 MIỂNG TNC'!A543="","",'📋 MIỂNG TNC'!M543)</f>
        <v/>
      </c>
      <c r="J4567">
        <f>IF('📋 MIỂNG TNC'!A543="","",'📋 MIỂNG TNC'!D543)</f>
        <v/>
      </c>
      <c r="L4567">
        <f>N(L4566)+IF(AND('🔎 TRA CỨU NHANH'!$C$2&lt;&gt;"",OR(ISNUMBER(SEARCH('🔎 TRA CỨU NHANH'!$C$2,$A4567)),ISNUMBER(SEARCH('🔎 TRA CỨU NHANH'!$C$2,$B4567)))),1,0)</f>
        <v/>
      </c>
      <c r="M4567">
        <f>IF(L4567&gt;N(L4566),L4567,"")</f>
        <v/>
      </c>
      <c r="N4567">
        <f>N(N4566)+IF(AND('💰 BÁO GIÁ'!$C$27&lt;&gt;"",OR(ISNUMBER(SEARCH('💰 BÁO GIÁ'!$C$27,$A4567)),ISNUMBER(SEARCH('💰 BÁO GIÁ'!$C$27,$B4567)))),1,0)</f>
        <v/>
      </c>
      <c r="O4567">
        <f>IF(N4567&gt;N(N4566),N4567,"")</f>
        <v/>
      </c>
    </row>
    <row r="4568">
      <c r="A4568">
        <f>IF('📋 MIỂNG TNC'!A544="","",'📋 MIỂNG TNC'!A544)</f>
        <v/>
      </c>
      <c r="B4568">
        <f>IF('📋 MIỂNG TNC'!A544="","",'📋 MIỂNG TNC'!P544)</f>
        <v/>
      </c>
      <c r="C4568">
        <f>IF('📋 MIỂNG TNC'!A544="","","Miểng")</f>
        <v/>
      </c>
      <c r="D4568">
        <f>IF('📋 MIỂNG TNC'!A544="","",'📋 MIỂNG TNC'!H544)</f>
        <v/>
      </c>
      <c r="E4568" t="e">
        <v>#VALUE!</v>
      </c>
      <c r="F4568" s="37">
        <f>IF('📋 MIỂNG TNC'!A544="","",'📋 MIỂNG TNC'!J544)</f>
        <v/>
      </c>
      <c r="G4568" s="37">
        <f>IF('📋 MIỂNG TNC'!A544="","",'📋 MIỂNG TNC'!K544)</f>
        <v/>
      </c>
      <c r="H4568" s="37">
        <f>IF('📋 MIỂNG TNC'!A544="","",'📋 MIỂNG TNC'!L544)</f>
        <v/>
      </c>
      <c r="I4568">
        <f>IF('📋 MIỂNG TNC'!A544="","",'📋 MIỂNG TNC'!M544)</f>
        <v/>
      </c>
      <c r="J4568">
        <f>IF('📋 MIỂNG TNC'!A544="","",'📋 MIỂNG TNC'!D544)</f>
        <v/>
      </c>
      <c r="L4568">
        <f>N(L4567)+IF(AND('🔎 TRA CỨU NHANH'!$C$2&lt;&gt;"",OR(ISNUMBER(SEARCH('🔎 TRA CỨU NHANH'!$C$2,$A4568)),ISNUMBER(SEARCH('🔎 TRA CỨU NHANH'!$C$2,$B4568)))),1,0)</f>
        <v/>
      </c>
      <c r="M4568">
        <f>IF(L4568&gt;N(L4567),L4568,"")</f>
        <v/>
      </c>
      <c r="N4568">
        <f>N(N4567)+IF(AND('💰 BÁO GIÁ'!$C$27&lt;&gt;"",OR(ISNUMBER(SEARCH('💰 BÁO GIÁ'!$C$27,$A4568)),ISNUMBER(SEARCH('💰 BÁO GIÁ'!$C$27,$B4568)))),1,0)</f>
        <v/>
      </c>
      <c r="O4568">
        <f>IF(N4568&gt;N(N4567),N4568,"")</f>
        <v/>
      </c>
    </row>
    <row r="4569">
      <c r="A4569">
        <f>IF('📋 MIỂNG TNC'!A545="","",'📋 MIỂNG TNC'!A545)</f>
        <v/>
      </c>
      <c r="B4569">
        <f>IF('📋 MIỂNG TNC'!A545="","",'📋 MIỂNG TNC'!P545)</f>
        <v/>
      </c>
      <c r="C4569">
        <f>IF('📋 MIỂNG TNC'!A545="","","Miểng")</f>
        <v/>
      </c>
      <c r="D4569">
        <f>IF('📋 MIỂNG TNC'!A545="","",'📋 MIỂNG TNC'!H545)</f>
        <v/>
      </c>
      <c r="E4569" s="37" t="e">
        <v>#VALUE!</v>
      </c>
      <c r="F4569" s="37">
        <f>IF('📋 MIỂNG TNC'!A545="","",'📋 MIỂNG TNC'!J545)</f>
        <v/>
      </c>
      <c r="G4569" s="37">
        <f>IF('📋 MIỂNG TNC'!A545="","",'📋 MIỂNG TNC'!K545)</f>
        <v/>
      </c>
      <c r="H4569">
        <f>IF('📋 MIỂNG TNC'!A545="","",'📋 MIỂNG TNC'!L545)</f>
        <v/>
      </c>
      <c r="I4569">
        <f>IF('📋 MIỂNG TNC'!A545="","",'📋 MIỂNG TNC'!M545)</f>
        <v/>
      </c>
      <c r="J4569">
        <f>IF('📋 MIỂNG TNC'!A545="","",'📋 MIỂNG TNC'!D545)</f>
        <v/>
      </c>
      <c r="L4569">
        <f>N(L4568)+IF(AND('🔎 TRA CỨU NHANH'!$C$2&lt;&gt;"",OR(ISNUMBER(SEARCH('🔎 TRA CỨU NHANH'!$C$2,$A4569)),ISNUMBER(SEARCH('🔎 TRA CỨU NHANH'!$C$2,$B4569)))),1,0)</f>
        <v/>
      </c>
      <c r="M4569">
        <f>IF(L4569&gt;N(L4568),L4569,"")</f>
        <v/>
      </c>
      <c r="N4569">
        <f>N(N4568)+IF(AND('💰 BÁO GIÁ'!$C$27&lt;&gt;"",OR(ISNUMBER(SEARCH('💰 BÁO GIÁ'!$C$27,$A4569)),ISNUMBER(SEARCH('💰 BÁO GIÁ'!$C$27,$B4569)))),1,0)</f>
        <v/>
      </c>
      <c r="O4569">
        <f>IF(N4569&gt;N(N4568),N4569,"")</f>
        <v/>
      </c>
    </row>
    <row r="4570">
      <c r="A4570">
        <f>IF('📋 MIỂNG TNC'!A546="","",'📋 MIỂNG TNC'!A546)</f>
        <v/>
      </c>
      <c r="B4570">
        <f>IF('📋 MIỂNG TNC'!A546="","",'📋 MIỂNG TNC'!P546)</f>
        <v/>
      </c>
      <c r="C4570">
        <f>IF('📋 MIỂNG TNC'!A546="","","Miểng")</f>
        <v/>
      </c>
      <c r="D4570">
        <f>IF('📋 MIỂNG TNC'!A546="","",'📋 MIỂNG TNC'!H546)</f>
        <v/>
      </c>
      <c r="E4570" s="37" t="e">
        <v>#VALUE!</v>
      </c>
      <c r="F4570" s="37">
        <f>IF('📋 MIỂNG TNC'!A546="","",'📋 MIỂNG TNC'!J546)</f>
        <v/>
      </c>
      <c r="G4570" s="37">
        <f>IF('📋 MIỂNG TNC'!A546="","",'📋 MIỂNG TNC'!K546)</f>
        <v/>
      </c>
      <c r="H4570">
        <f>IF('📋 MIỂNG TNC'!A546="","",'📋 MIỂNG TNC'!L546)</f>
        <v/>
      </c>
      <c r="I4570">
        <f>IF('📋 MIỂNG TNC'!A546="","",'📋 MIỂNG TNC'!M546)</f>
        <v/>
      </c>
      <c r="J4570">
        <f>IF('📋 MIỂNG TNC'!A546="","",'📋 MIỂNG TNC'!D546)</f>
        <v/>
      </c>
      <c r="L4570">
        <f>N(L4569)+IF(AND('🔎 TRA CỨU NHANH'!$C$2&lt;&gt;"",OR(ISNUMBER(SEARCH('🔎 TRA CỨU NHANH'!$C$2,$A4570)),ISNUMBER(SEARCH('🔎 TRA CỨU NHANH'!$C$2,$B4570)))),1,0)</f>
        <v/>
      </c>
      <c r="M4570">
        <f>IF(L4570&gt;N(L4569),L4570,"")</f>
        <v/>
      </c>
      <c r="N4570">
        <f>N(N4569)+IF(AND('💰 BÁO GIÁ'!$C$27&lt;&gt;"",OR(ISNUMBER(SEARCH('💰 BÁO GIÁ'!$C$27,$A4570)),ISNUMBER(SEARCH('💰 BÁO GIÁ'!$C$27,$B4570)))),1,0)</f>
        <v/>
      </c>
      <c r="O4570">
        <f>IF(N4570&gt;N(N4569),N4570,"")</f>
        <v/>
      </c>
    </row>
    <row r="4571">
      <c r="A4571">
        <f>IF('📋 MIỂNG TNC'!A547="","",'📋 MIỂNG TNC'!A547)</f>
        <v/>
      </c>
      <c r="B4571">
        <f>IF('📋 MIỂNG TNC'!A547="","",'📋 MIỂNG TNC'!P547)</f>
        <v/>
      </c>
      <c r="C4571">
        <f>IF('📋 MIỂNG TNC'!A547="","","Miểng")</f>
        <v/>
      </c>
      <c r="D4571">
        <f>IF('📋 MIỂNG TNC'!A547="","",'📋 MIỂNG TNC'!H547)</f>
        <v/>
      </c>
      <c r="E4571" s="37" t="e">
        <v>#VALUE!</v>
      </c>
      <c r="F4571" s="37">
        <f>IF('📋 MIỂNG TNC'!A547="","",'📋 MIỂNG TNC'!J547)</f>
        <v/>
      </c>
      <c r="G4571" s="37">
        <f>IF('📋 MIỂNG TNC'!A547="","",'📋 MIỂNG TNC'!K547)</f>
        <v/>
      </c>
      <c r="H4571">
        <f>IF('📋 MIỂNG TNC'!A547="","",'📋 MIỂNG TNC'!L547)</f>
        <v/>
      </c>
      <c r="I4571">
        <f>IF('📋 MIỂNG TNC'!A547="","",'📋 MIỂNG TNC'!M547)</f>
        <v/>
      </c>
      <c r="J4571">
        <f>IF('📋 MIỂNG TNC'!A547="","",'📋 MIỂNG TNC'!D547)</f>
        <v/>
      </c>
      <c r="L4571">
        <f>N(L4570)+IF(AND('🔎 TRA CỨU NHANH'!$C$2&lt;&gt;"",OR(ISNUMBER(SEARCH('🔎 TRA CỨU NHANH'!$C$2,$A4571)),ISNUMBER(SEARCH('🔎 TRA CỨU NHANH'!$C$2,$B4571)))),1,0)</f>
        <v/>
      </c>
      <c r="M4571">
        <f>IF(L4571&gt;N(L4570),L4571,"")</f>
        <v/>
      </c>
      <c r="N4571">
        <f>N(N4570)+IF(AND('💰 BÁO GIÁ'!$C$27&lt;&gt;"",OR(ISNUMBER(SEARCH('💰 BÁO GIÁ'!$C$27,$A4571)),ISNUMBER(SEARCH('💰 BÁO GIÁ'!$C$27,$B4571)))),1,0)</f>
        <v/>
      </c>
      <c r="O4571">
        <f>IF(N4571&gt;N(N4570),N4571,"")</f>
        <v/>
      </c>
    </row>
    <row r="4572">
      <c r="A4572">
        <f>IF('📋 MIỂNG TNC'!A548="","",'📋 MIỂNG TNC'!A548)</f>
        <v/>
      </c>
      <c r="B4572">
        <f>IF('📋 MIỂNG TNC'!A548="","",'📋 MIỂNG TNC'!P548)</f>
        <v/>
      </c>
      <c r="C4572">
        <f>IF('📋 MIỂNG TNC'!A548="","","Miểng")</f>
        <v/>
      </c>
      <c r="D4572">
        <f>IF('📋 MIỂNG TNC'!A548="","",'📋 MIỂNG TNC'!H548)</f>
        <v/>
      </c>
      <c r="E4572" s="37" t="e">
        <v>#VALUE!</v>
      </c>
      <c r="F4572" s="37">
        <f>IF('📋 MIỂNG TNC'!A548="","",'📋 MIỂNG TNC'!J548)</f>
        <v/>
      </c>
      <c r="G4572" s="37">
        <f>IF('📋 MIỂNG TNC'!A548="","",'📋 MIỂNG TNC'!K548)</f>
        <v/>
      </c>
      <c r="H4572" s="37">
        <f>IF('📋 MIỂNG TNC'!A548="","",'📋 MIỂNG TNC'!L548)</f>
        <v/>
      </c>
      <c r="I4572">
        <f>IF('📋 MIỂNG TNC'!A548="","",'📋 MIỂNG TNC'!M548)</f>
        <v/>
      </c>
      <c r="J4572">
        <f>IF('📋 MIỂNG TNC'!A548="","",'📋 MIỂNG TNC'!D548)</f>
        <v/>
      </c>
      <c r="L4572">
        <f>N(L4571)+IF(AND('🔎 TRA CỨU NHANH'!$C$2&lt;&gt;"",OR(ISNUMBER(SEARCH('🔎 TRA CỨU NHANH'!$C$2,$A4572)),ISNUMBER(SEARCH('🔎 TRA CỨU NHANH'!$C$2,$B4572)))),1,0)</f>
        <v/>
      </c>
      <c r="M4572">
        <f>IF(L4572&gt;N(L4571),L4572,"")</f>
        <v/>
      </c>
      <c r="N4572">
        <f>N(N4571)+IF(AND('💰 BÁO GIÁ'!$C$27&lt;&gt;"",OR(ISNUMBER(SEARCH('💰 BÁO GIÁ'!$C$27,$A4572)),ISNUMBER(SEARCH('💰 BÁO GIÁ'!$C$27,$B4572)))),1,0)</f>
        <v/>
      </c>
      <c r="O4572">
        <f>IF(N4572&gt;N(N4571),N4572,"")</f>
        <v/>
      </c>
    </row>
    <row r="4573">
      <c r="A4573">
        <f>IF('📋 MIỂNG TNC'!A549="","",'📋 MIỂNG TNC'!A549)</f>
        <v/>
      </c>
      <c r="B4573">
        <f>IF('📋 MIỂNG TNC'!A549="","",'📋 MIỂNG TNC'!P549)</f>
        <v/>
      </c>
      <c r="C4573">
        <f>IF('📋 MIỂNG TNC'!A549="","","Miểng")</f>
        <v/>
      </c>
      <c r="D4573">
        <f>IF('📋 MIỂNG TNC'!A549="","",'📋 MIỂNG TNC'!H549)</f>
        <v/>
      </c>
      <c r="E4573" s="37" t="e">
        <v>#VALUE!</v>
      </c>
      <c r="F4573" s="37">
        <f>IF('📋 MIỂNG TNC'!A549="","",'📋 MIỂNG TNC'!J549)</f>
        <v/>
      </c>
      <c r="G4573" s="37">
        <f>IF('📋 MIỂNG TNC'!A549="","",'📋 MIỂNG TNC'!K549)</f>
        <v/>
      </c>
      <c r="H4573" s="37">
        <f>IF('📋 MIỂNG TNC'!A549="","",'📋 MIỂNG TNC'!L549)</f>
        <v/>
      </c>
      <c r="I4573">
        <f>IF('📋 MIỂNG TNC'!A549="","",'📋 MIỂNG TNC'!M549)</f>
        <v/>
      </c>
      <c r="J4573">
        <f>IF('📋 MIỂNG TNC'!A549="","",'📋 MIỂNG TNC'!D549)</f>
        <v/>
      </c>
      <c r="L4573">
        <f>N(L4572)+IF(AND('🔎 TRA CỨU NHANH'!$C$2&lt;&gt;"",OR(ISNUMBER(SEARCH('🔎 TRA CỨU NHANH'!$C$2,$A4573)),ISNUMBER(SEARCH('🔎 TRA CỨU NHANH'!$C$2,$B4573)))),1,0)</f>
        <v/>
      </c>
      <c r="M4573">
        <f>IF(L4573&gt;N(L4572),L4573,"")</f>
        <v/>
      </c>
      <c r="N4573">
        <f>N(N4572)+IF(AND('💰 BÁO GIÁ'!$C$27&lt;&gt;"",OR(ISNUMBER(SEARCH('💰 BÁO GIÁ'!$C$27,$A4573)),ISNUMBER(SEARCH('💰 BÁO GIÁ'!$C$27,$B4573)))),1,0)</f>
        <v/>
      </c>
      <c r="O4573">
        <f>IF(N4573&gt;N(N4572),N4573,"")</f>
        <v/>
      </c>
    </row>
    <row r="4574">
      <c r="A4574">
        <f>IF('📋 MIỂNG TNC'!A550="","",'📋 MIỂNG TNC'!A550)</f>
        <v/>
      </c>
      <c r="B4574">
        <f>IF('📋 MIỂNG TNC'!A550="","",'📋 MIỂNG TNC'!P550)</f>
        <v/>
      </c>
      <c r="C4574">
        <f>IF('📋 MIỂNG TNC'!A550="","","Miểng")</f>
        <v/>
      </c>
      <c r="D4574">
        <f>IF('📋 MIỂNG TNC'!A550="","",'📋 MIỂNG TNC'!H550)</f>
        <v/>
      </c>
      <c r="E4574" t="e">
        <v>#VALUE!</v>
      </c>
      <c r="F4574" s="37">
        <f>IF('📋 MIỂNG TNC'!A550="","",'📋 MIỂNG TNC'!J550)</f>
        <v/>
      </c>
      <c r="G4574" s="37">
        <f>IF('📋 MIỂNG TNC'!A550="","",'📋 MIỂNG TNC'!K550)</f>
        <v/>
      </c>
      <c r="H4574" s="37">
        <f>IF('📋 MIỂNG TNC'!A550="","",'📋 MIỂNG TNC'!L550)</f>
        <v/>
      </c>
      <c r="I4574">
        <f>IF('📋 MIỂNG TNC'!A550="","",'📋 MIỂNG TNC'!M550)</f>
        <v/>
      </c>
      <c r="J4574">
        <f>IF('📋 MIỂNG TNC'!A550="","",'📋 MIỂNG TNC'!D550)</f>
        <v/>
      </c>
      <c r="L4574">
        <f>N(L4573)+IF(AND('🔎 TRA CỨU NHANH'!$C$2&lt;&gt;"",OR(ISNUMBER(SEARCH('🔎 TRA CỨU NHANH'!$C$2,$A4574)),ISNUMBER(SEARCH('🔎 TRA CỨU NHANH'!$C$2,$B4574)))),1,0)</f>
        <v/>
      </c>
      <c r="M4574">
        <f>IF(L4574&gt;N(L4573),L4574,"")</f>
        <v/>
      </c>
      <c r="N4574">
        <f>N(N4573)+IF(AND('💰 BÁO GIÁ'!$C$27&lt;&gt;"",OR(ISNUMBER(SEARCH('💰 BÁO GIÁ'!$C$27,$A4574)),ISNUMBER(SEARCH('💰 BÁO GIÁ'!$C$27,$B4574)))),1,0)</f>
        <v/>
      </c>
      <c r="O4574">
        <f>IF(N4574&gt;N(N4573),N4574,"")</f>
        <v/>
      </c>
    </row>
    <row r="4575">
      <c r="A4575">
        <f>IF('📋 MIỂNG TNC'!A551="","",'📋 MIỂNG TNC'!A551)</f>
        <v/>
      </c>
      <c r="B4575">
        <f>IF('📋 MIỂNG TNC'!A551="","",'📋 MIỂNG TNC'!P551)</f>
        <v/>
      </c>
      <c r="C4575">
        <f>IF('📋 MIỂNG TNC'!A551="","","Miểng")</f>
        <v/>
      </c>
      <c r="D4575">
        <f>IF('📋 MIỂNG TNC'!A551="","",'📋 MIỂNG TNC'!H551)</f>
        <v/>
      </c>
      <c r="E4575" s="37" t="e">
        <v>#VALUE!</v>
      </c>
      <c r="F4575" s="37">
        <f>IF('📋 MIỂNG TNC'!A551="","",'📋 MIỂNG TNC'!J551)</f>
        <v/>
      </c>
      <c r="G4575" s="37">
        <f>IF('📋 MIỂNG TNC'!A551="","",'📋 MIỂNG TNC'!K551)</f>
        <v/>
      </c>
      <c r="H4575">
        <f>IF('📋 MIỂNG TNC'!A551="","",'📋 MIỂNG TNC'!L551)</f>
        <v/>
      </c>
      <c r="I4575">
        <f>IF('📋 MIỂNG TNC'!A551="","",'📋 MIỂNG TNC'!M551)</f>
        <v/>
      </c>
      <c r="J4575">
        <f>IF('📋 MIỂNG TNC'!A551="","",'📋 MIỂNG TNC'!D551)</f>
        <v/>
      </c>
      <c r="L4575">
        <f>N(L4574)+IF(AND('🔎 TRA CỨU NHANH'!$C$2&lt;&gt;"",OR(ISNUMBER(SEARCH('🔎 TRA CỨU NHANH'!$C$2,$A4575)),ISNUMBER(SEARCH('🔎 TRA CỨU NHANH'!$C$2,$B4575)))),1,0)</f>
        <v/>
      </c>
      <c r="M4575">
        <f>IF(L4575&gt;N(L4574),L4575,"")</f>
        <v/>
      </c>
      <c r="N4575">
        <f>N(N4574)+IF(AND('💰 BÁO GIÁ'!$C$27&lt;&gt;"",OR(ISNUMBER(SEARCH('💰 BÁO GIÁ'!$C$27,$A4575)),ISNUMBER(SEARCH('💰 BÁO GIÁ'!$C$27,$B4575)))),1,0)</f>
        <v/>
      </c>
      <c r="O4575">
        <f>IF(N4575&gt;N(N4574),N4575,"")</f>
        <v/>
      </c>
    </row>
    <row r="4576">
      <c r="A4576">
        <f>IF('📋 MIỂNG TNC'!A552="","",'📋 MIỂNG TNC'!A552)</f>
        <v/>
      </c>
      <c r="B4576">
        <f>IF('📋 MIỂNG TNC'!A552="","",'📋 MIỂNG TNC'!P552)</f>
        <v/>
      </c>
      <c r="C4576">
        <f>IF('📋 MIỂNG TNC'!A552="","","Miểng")</f>
        <v/>
      </c>
      <c r="D4576">
        <f>IF('📋 MIỂNG TNC'!A552="","",'📋 MIỂNG TNC'!H552)</f>
        <v/>
      </c>
      <c r="E4576" t="e">
        <v>#VALUE!</v>
      </c>
      <c r="F4576">
        <f>IF('📋 MIỂNG TNC'!A552="","",'📋 MIỂNG TNC'!J552)</f>
        <v/>
      </c>
      <c r="G4576">
        <f>IF('📋 MIỂNG TNC'!A552="","",'📋 MIỂNG TNC'!K552)</f>
        <v/>
      </c>
      <c r="H4576">
        <f>IF('📋 MIỂNG TNC'!A552="","",'📋 MIỂNG TNC'!L552)</f>
        <v/>
      </c>
      <c r="I4576">
        <f>IF('📋 MIỂNG TNC'!A552="","",'📋 MIỂNG TNC'!M552)</f>
        <v/>
      </c>
      <c r="J4576">
        <f>IF('📋 MIỂNG TNC'!A552="","",'📋 MIỂNG TNC'!D552)</f>
        <v/>
      </c>
      <c r="L4576">
        <f>N(L4575)+IF(AND('🔎 TRA CỨU NHANH'!$C$2&lt;&gt;"",OR(ISNUMBER(SEARCH('🔎 TRA CỨU NHANH'!$C$2,$A4576)),ISNUMBER(SEARCH('🔎 TRA CỨU NHANH'!$C$2,$B4576)))),1,0)</f>
        <v/>
      </c>
      <c r="M4576">
        <f>IF(L4576&gt;N(L4575),L4576,"")</f>
        <v/>
      </c>
      <c r="N4576">
        <f>N(N4575)+IF(AND('💰 BÁO GIÁ'!$C$27&lt;&gt;"",OR(ISNUMBER(SEARCH('💰 BÁO GIÁ'!$C$27,$A4576)),ISNUMBER(SEARCH('💰 BÁO GIÁ'!$C$27,$B4576)))),1,0)</f>
        <v/>
      </c>
      <c r="O4576">
        <f>IF(N4576&gt;N(N4575),N4576,"")</f>
        <v/>
      </c>
    </row>
    <row r="4577">
      <c r="A4577">
        <f>IF('📋 MIỂNG TNC'!A553="","",'📋 MIỂNG TNC'!A553)</f>
        <v/>
      </c>
      <c r="B4577">
        <f>IF('📋 MIỂNG TNC'!A553="","",'📋 MIỂNG TNC'!P553)</f>
        <v/>
      </c>
      <c r="C4577">
        <f>IF('📋 MIỂNG TNC'!A553="","","Miểng")</f>
        <v/>
      </c>
      <c r="D4577">
        <f>IF('📋 MIỂNG TNC'!A553="","",'📋 MIỂNG TNC'!H553)</f>
        <v/>
      </c>
      <c r="E4577" s="37" t="e">
        <v>#VALUE!</v>
      </c>
      <c r="F4577" s="37">
        <f>IF('📋 MIỂNG TNC'!A553="","",'📋 MIỂNG TNC'!J553)</f>
        <v/>
      </c>
      <c r="G4577" s="37">
        <f>IF('📋 MIỂNG TNC'!A553="","",'📋 MIỂNG TNC'!K553)</f>
        <v/>
      </c>
      <c r="H4577">
        <f>IF('📋 MIỂNG TNC'!A553="","",'📋 MIỂNG TNC'!L553)</f>
        <v/>
      </c>
      <c r="I4577">
        <f>IF('📋 MIỂNG TNC'!A553="","",'📋 MIỂNG TNC'!M553)</f>
        <v/>
      </c>
      <c r="J4577">
        <f>IF('📋 MIỂNG TNC'!A553="","",'📋 MIỂNG TNC'!D553)</f>
        <v/>
      </c>
      <c r="L4577">
        <f>N(L4576)+IF(AND('🔎 TRA CỨU NHANH'!$C$2&lt;&gt;"",OR(ISNUMBER(SEARCH('🔎 TRA CỨU NHANH'!$C$2,$A4577)),ISNUMBER(SEARCH('🔎 TRA CỨU NHANH'!$C$2,$B4577)))),1,0)</f>
        <v/>
      </c>
      <c r="M4577">
        <f>IF(L4577&gt;N(L4576),L4577,"")</f>
        <v/>
      </c>
      <c r="N4577">
        <f>N(N4576)+IF(AND('💰 BÁO GIÁ'!$C$27&lt;&gt;"",OR(ISNUMBER(SEARCH('💰 BÁO GIÁ'!$C$27,$A4577)),ISNUMBER(SEARCH('💰 BÁO GIÁ'!$C$27,$B4577)))),1,0)</f>
        <v/>
      </c>
      <c r="O4577">
        <f>IF(N4577&gt;N(N4576),N4577,"")</f>
        <v/>
      </c>
    </row>
    <row r="4578">
      <c r="A4578">
        <f>IF('📋 MIỂNG TNC'!A554="","",'📋 MIỂNG TNC'!A554)</f>
        <v/>
      </c>
      <c r="B4578">
        <f>IF('📋 MIỂNG TNC'!A554="","",'📋 MIỂNG TNC'!P554)</f>
        <v/>
      </c>
      <c r="C4578">
        <f>IF('📋 MIỂNG TNC'!A554="","","Miểng")</f>
        <v/>
      </c>
      <c r="D4578">
        <f>IF('📋 MIỂNG TNC'!A554="","",'📋 MIỂNG TNC'!H554)</f>
        <v/>
      </c>
      <c r="E4578" s="37" t="e">
        <v>#VALUE!</v>
      </c>
      <c r="F4578" s="37">
        <f>IF('📋 MIỂNG TNC'!A554="","",'📋 MIỂNG TNC'!J554)</f>
        <v/>
      </c>
      <c r="G4578" s="37">
        <f>IF('📋 MIỂNG TNC'!A554="","",'📋 MIỂNG TNC'!K554)</f>
        <v/>
      </c>
      <c r="H4578">
        <f>IF('📋 MIỂNG TNC'!A554="","",'📋 MIỂNG TNC'!L554)</f>
        <v/>
      </c>
      <c r="I4578">
        <f>IF('📋 MIỂNG TNC'!A554="","",'📋 MIỂNG TNC'!M554)</f>
        <v/>
      </c>
      <c r="J4578">
        <f>IF('📋 MIỂNG TNC'!A554="","",'📋 MIỂNG TNC'!D554)</f>
        <v/>
      </c>
      <c r="L4578">
        <f>N(L4577)+IF(AND('🔎 TRA CỨU NHANH'!$C$2&lt;&gt;"",OR(ISNUMBER(SEARCH('🔎 TRA CỨU NHANH'!$C$2,$A4578)),ISNUMBER(SEARCH('🔎 TRA CỨU NHANH'!$C$2,$B4578)))),1,0)</f>
        <v/>
      </c>
      <c r="M4578">
        <f>IF(L4578&gt;N(L4577),L4578,"")</f>
        <v/>
      </c>
      <c r="N4578">
        <f>N(N4577)+IF(AND('💰 BÁO GIÁ'!$C$27&lt;&gt;"",OR(ISNUMBER(SEARCH('💰 BÁO GIÁ'!$C$27,$A4578)),ISNUMBER(SEARCH('💰 BÁO GIÁ'!$C$27,$B4578)))),1,0)</f>
        <v/>
      </c>
      <c r="O4578">
        <f>IF(N4578&gt;N(N4577),N4578,"")</f>
        <v/>
      </c>
    </row>
    <row r="4579">
      <c r="A4579">
        <f>IF('📋 MIỂNG TNC'!A555="","",'📋 MIỂNG TNC'!A555)</f>
        <v/>
      </c>
      <c r="B4579">
        <f>IF('📋 MIỂNG TNC'!A555="","",'📋 MIỂNG TNC'!P555)</f>
        <v/>
      </c>
      <c r="C4579">
        <f>IF('📋 MIỂNG TNC'!A555="","","Miểng")</f>
        <v/>
      </c>
      <c r="D4579">
        <f>IF('📋 MIỂNG TNC'!A555="","",'📋 MIỂNG TNC'!H555)</f>
        <v/>
      </c>
      <c r="E4579" t="e">
        <v>#VALUE!</v>
      </c>
      <c r="F4579" s="37">
        <f>IF('📋 MIỂNG TNC'!A555="","",'📋 MIỂNG TNC'!J555)</f>
        <v/>
      </c>
      <c r="G4579" s="37">
        <f>IF('📋 MIỂNG TNC'!A555="","",'📋 MIỂNG TNC'!K555)</f>
        <v/>
      </c>
      <c r="H4579">
        <f>IF('📋 MIỂNG TNC'!A555="","",'📋 MIỂNG TNC'!L555)</f>
        <v/>
      </c>
      <c r="I4579">
        <f>IF('📋 MIỂNG TNC'!A555="","",'📋 MIỂNG TNC'!M555)</f>
        <v/>
      </c>
      <c r="J4579">
        <f>IF('📋 MIỂNG TNC'!A555="","",'📋 MIỂNG TNC'!D555)</f>
        <v/>
      </c>
      <c r="L4579">
        <f>N(L4578)+IF(AND('🔎 TRA CỨU NHANH'!$C$2&lt;&gt;"",OR(ISNUMBER(SEARCH('🔎 TRA CỨU NHANH'!$C$2,$A4579)),ISNUMBER(SEARCH('🔎 TRA CỨU NHANH'!$C$2,$B4579)))),1,0)</f>
        <v/>
      </c>
      <c r="M4579">
        <f>IF(L4579&gt;N(L4578),L4579,"")</f>
        <v/>
      </c>
      <c r="N4579">
        <f>N(N4578)+IF(AND('💰 BÁO GIÁ'!$C$27&lt;&gt;"",OR(ISNUMBER(SEARCH('💰 BÁO GIÁ'!$C$27,$A4579)),ISNUMBER(SEARCH('💰 BÁO GIÁ'!$C$27,$B4579)))),1,0)</f>
        <v/>
      </c>
      <c r="O4579">
        <f>IF(N4579&gt;N(N4578),N4579,"")</f>
        <v/>
      </c>
    </row>
    <row r="4580">
      <c r="A4580">
        <f>IF('📋 MIỂNG TNC'!A556="","",'📋 MIỂNG TNC'!A556)</f>
        <v/>
      </c>
      <c r="B4580">
        <f>IF('📋 MIỂNG TNC'!A556="","",'📋 MIỂNG TNC'!P556)</f>
        <v/>
      </c>
      <c r="C4580">
        <f>IF('📋 MIỂNG TNC'!A556="","","Miểng")</f>
        <v/>
      </c>
      <c r="D4580">
        <f>IF('📋 MIỂNG TNC'!A556="","",'📋 MIỂNG TNC'!H556)</f>
        <v/>
      </c>
      <c r="E4580" t="e">
        <v>#VALUE!</v>
      </c>
      <c r="F4580" s="37">
        <f>IF('📋 MIỂNG TNC'!A556="","",'📋 MIỂNG TNC'!J556)</f>
        <v/>
      </c>
      <c r="G4580" s="37">
        <f>IF('📋 MIỂNG TNC'!A556="","",'📋 MIỂNG TNC'!K556)</f>
        <v/>
      </c>
      <c r="H4580" s="37">
        <f>IF('📋 MIỂNG TNC'!A556="","",'📋 MIỂNG TNC'!L556)</f>
        <v/>
      </c>
      <c r="I4580">
        <f>IF('📋 MIỂNG TNC'!A556="","",'📋 MIỂNG TNC'!M556)</f>
        <v/>
      </c>
      <c r="J4580">
        <f>IF('📋 MIỂNG TNC'!A556="","",'📋 MIỂNG TNC'!D556)</f>
        <v/>
      </c>
      <c r="L4580">
        <f>N(L4579)+IF(AND('🔎 TRA CỨU NHANH'!$C$2&lt;&gt;"",OR(ISNUMBER(SEARCH('🔎 TRA CỨU NHANH'!$C$2,$A4580)),ISNUMBER(SEARCH('🔎 TRA CỨU NHANH'!$C$2,$B4580)))),1,0)</f>
        <v/>
      </c>
      <c r="M4580">
        <f>IF(L4580&gt;N(L4579),L4580,"")</f>
        <v/>
      </c>
      <c r="N4580">
        <f>N(N4579)+IF(AND('💰 BÁO GIÁ'!$C$27&lt;&gt;"",OR(ISNUMBER(SEARCH('💰 BÁO GIÁ'!$C$27,$A4580)),ISNUMBER(SEARCH('💰 BÁO GIÁ'!$C$27,$B4580)))),1,0)</f>
        <v/>
      </c>
      <c r="O4580">
        <f>IF(N4580&gt;N(N4579),N4580,"")</f>
        <v/>
      </c>
    </row>
    <row r="4581">
      <c r="A4581">
        <f>IF('📋 MIỂNG TNC'!A557="","",'📋 MIỂNG TNC'!A557)</f>
        <v/>
      </c>
      <c r="B4581">
        <f>IF('📋 MIỂNG TNC'!A557="","",'📋 MIỂNG TNC'!P557)</f>
        <v/>
      </c>
      <c r="C4581">
        <f>IF('📋 MIỂNG TNC'!A557="","","Miểng")</f>
        <v/>
      </c>
      <c r="D4581">
        <f>IF('📋 MIỂNG TNC'!A557="","",'📋 MIỂNG TNC'!H557)</f>
        <v/>
      </c>
      <c r="E4581" s="37" t="e">
        <v>#VALUE!</v>
      </c>
      <c r="F4581" s="37">
        <f>IF('📋 MIỂNG TNC'!A557="","",'📋 MIỂNG TNC'!J557)</f>
        <v/>
      </c>
      <c r="G4581" s="37">
        <f>IF('📋 MIỂNG TNC'!A557="","",'📋 MIỂNG TNC'!K557)</f>
        <v/>
      </c>
      <c r="H4581">
        <f>IF('📋 MIỂNG TNC'!A557="","",'📋 MIỂNG TNC'!L557)</f>
        <v/>
      </c>
      <c r="I4581">
        <f>IF('📋 MIỂNG TNC'!A557="","",'📋 MIỂNG TNC'!M557)</f>
        <v/>
      </c>
      <c r="J4581">
        <f>IF('📋 MIỂNG TNC'!A557="","",'📋 MIỂNG TNC'!D557)</f>
        <v/>
      </c>
      <c r="L4581">
        <f>N(L4580)+IF(AND('🔎 TRA CỨU NHANH'!$C$2&lt;&gt;"",OR(ISNUMBER(SEARCH('🔎 TRA CỨU NHANH'!$C$2,$A4581)),ISNUMBER(SEARCH('🔎 TRA CỨU NHANH'!$C$2,$B4581)))),1,0)</f>
        <v/>
      </c>
      <c r="M4581">
        <f>IF(L4581&gt;N(L4580),L4581,"")</f>
        <v/>
      </c>
      <c r="N4581">
        <f>N(N4580)+IF(AND('💰 BÁO GIÁ'!$C$27&lt;&gt;"",OR(ISNUMBER(SEARCH('💰 BÁO GIÁ'!$C$27,$A4581)),ISNUMBER(SEARCH('💰 BÁO GIÁ'!$C$27,$B4581)))),1,0)</f>
        <v/>
      </c>
      <c r="O4581">
        <f>IF(N4581&gt;N(N4580),N4581,"")</f>
        <v/>
      </c>
    </row>
    <row r="4582">
      <c r="A4582">
        <f>IF('📋 MIỂNG TNC'!A558="","",'📋 MIỂNG TNC'!A558)</f>
        <v/>
      </c>
      <c r="B4582">
        <f>IF('📋 MIỂNG TNC'!A558="","",'📋 MIỂNG TNC'!P558)</f>
        <v/>
      </c>
      <c r="C4582">
        <f>IF('📋 MIỂNG TNC'!A558="","","Miểng")</f>
        <v/>
      </c>
      <c r="D4582">
        <f>IF('📋 MIỂNG TNC'!A558="","",'📋 MIỂNG TNC'!H558)</f>
        <v/>
      </c>
      <c r="E4582" s="37" t="e">
        <v>#VALUE!</v>
      </c>
      <c r="F4582" s="37">
        <f>IF('📋 MIỂNG TNC'!A558="","",'📋 MIỂNG TNC'!J558)</f>
        <v/>
      </c>
      <c r="G4582" s="37">
        <f>IF('📋 MIỂNG TNC'!A558="","",'📋 MIỂNG TNC'!K558)</f>
        <v/>
      </c>
      <c r="H4582">
        <f>IF('📋 MIỂNG TNC'!A558="","",'📋 MIỂNG TNC'!L558)</f>
        <v/>
      </c>
      <c r="I4582">
        <f>IF('📋 MIỂNG TNC'!A558="","",'📋 MIỂNG TNC'!M558)</f>
        <v/>
      </c>
      <c r="J4582">
        <f>IF('📋 MIỂNG TNC'!A558="","",'📋 MIỂNG TNC'!D558)</f>
        <v/>
      </c>
      <c r="L4582">
        <f>N(L4581)+IF(AND('🔎 TRA CỨU NHANH'!$C$2&lt;&gt;"",OR(ISNUMBER(SEARCH('🔎 TRA CỨU NHANH'!$C$2,$A4582)),ISNUMBER(SEARCH('🔎 TRA CỨU NHANH'!$C$2,$B4582)))),1,0)</f>
        <v/>
      </c>
      <c r="M4582">
        <f>IF(L4582&gt;N(L4581),L4582,"")</f>
        <v/>
      </c>
      <c r="N4582">
        <f>N(N4581)+IF(AND('💰 BÁO GIÁ'!$C$27&lt;&gt;"",OR(ISNUMBER(SEARCH('💰 BÁO GIÁ'!$C$27,$A4582)),ISNUMBER(SEARCH('💰 BÁO GIÁ'!$C$27,$B4582)))),1,0)</f>
        <v/>
      </c>
      <c r="O4582">
        <f>IF(N4582&gt;N(N4581),N4582,"")</f>
        <v/>
      </c>
    </row>
    <row r="4583">
      <c r="A4583">
        <f>IF('📋 MIỂNG TNC'!A559="","",'📋 MIỂNG TNC'!A559)</f>
        <v/>
      </c>
      <c r="B4583">
        <f>IF('📋 MIỂNG TNC'!A559="","",'📋 MIỂNG TNC'!P559)</f>
        <v/>
      </c>
      <c r="C4583">
        <f>IF('📋 MIỂNG TNC'!A559="","","Miểng")</f>
        <v/>
      </c>
      <c r="D4583">
        <f>IF('📋 MIỂNG TNC'!A559="","",'📋 MIỂNG TNC'!H559)</f>
        <v/>
      </c>
      <c r="E4583" s="37" t="e">
        <v>#VALUE!</v>
      </c>
      <c r="F4583" s="37">
        <f>IF('📋 MIỂNG TNC'!A559="","",'📋 MIỂNG TNC'!J559)</f>
        <v/>
      </c>
      <c r="G4583" s="37">
        <f>IF('📋 MIỂNG TNC'!A559="","",'📋 MIỂNG TNC'!K559)</f>
        <v/>
      </c>
      <c r="H4583">
        <f>IF('📋 MIỂNG TNC'!A559="","",'📋 MIỂNG TNC'!L559)</f>
        <v/>
      </c>
      <c r="I4583">
        <f>IF('📋 MIỂNG TNC'!A559="","",'📋 MIỂNG TNC'!M559)</f>
        <v/>
      </c>
      <c r="J4583">
        <f>IF('📋 MIỂNG TNC'!A559="","",'📋 MIỂNG TNC'!D559)</f>
        <v/>
      </c>
      <c r="L4583">
        <f>N(L4582)+IF(AND('🔎 TRA CỨU NHANH'!$C$2&lt;&gt;"",OR(ISNUMBER(SEARCH('🔎 TRA CỨU NHANH'!$C$2,$A4583)),ISNUMBER(SEARCH('🔎 TRA CỨU NHANH'!$C$2,$B4583)))),1,0)</f>
        <v/>
      </c>
      <c r="M4583">
        <f>IF(L4583&gt;N(L4582),L4583,"")</f>
        <v/>
      </c>
      <c r="N4583">
        <f>N(N4582)+IF(AND('💰 BÁO GIÁ'!$C$27&lt;&gt;"",OR(ISNUMBER(SEARCH('💰 BÁO GIÁ'!$C$27,$A4583)),ISNUMBER(SEARCH('💰 BÁO GIÁ'!$C$27,$B4583)))),1,0)</f>
        <v/>
      </c>
      <c r="O4583">
        <f>IF(N4583&gt;N(N4582),N4583,"")</f>
        <v/>
      </c>
    </row>
    <row r="4584">
      <c r="A4584">
        <f>IF('📋 MIỂNG TNC'!A560="","",'📋 MIỂNG TNC'!A560)</f>
        <v/>
      </c>
      <c r="B4584">
        <f>IF('📋 MIỂNG TNC'!A560="","",'📋 MIỂNG TNC'!P560)</f>
        <v/>
      </c>
      <c r="C4584">
        <f>IF('📋 MIỂNG TNC'!A560="","","Miểng")</f>
        <v/>
      </c>
      <c r="D4584">
        <f>IF('📋 MIỂNG TNC'!A560="","",'📋 MIỂNG TNC'!H560)</f>
        <v/>
      </c>
      <c r="E4584" s="37" t="e">
        <v>#VALUE!</v>
      </c>
      <c r="F4584" s="37">
        <f>IF('📋 MIỂNG TNC'!A560="","",'📋 MIỂNG TNC'!J560)</f>
        <v/>
      </c>
      <c r="G4584" s="37">
        <f>IF('📋 MIỂNG TNC'!A560="","",'📋 MIỂNG TNC'!K560)</f>
        <v/>
      </c>
      <c r="H4584" s="37">
        <f>IF('📋 MIỂNG TNC'!A560="","",'📋 MIỂNG TNC'!L560)</f>
        <v/>
      </c>
      <c r="I4584">
        <f>IF('📋 MIỂNG TNC'!A560="","",'📋 MIỂNG TNC'!M560)</f>
        <v/>
      </c>
      <c r="J4584">
        <f>IF('📋 MIỂNG TNC'!A560="","",'📋 MIỂNG TNC'!D560)</f>
        <v/>
      </c>
      <c r="L4584">
        <f>N(L4583)+IF(AND('🔎 TRA CỨU NHANH'!$C$2&lt;&gt;"",OR(ISNUMBER(SEARCH('🔎 TRA CỨU NHANH'!$C$2,$A4584)),ISNUMBER(SEARCH('🔎 TRA CỨU NHANH'!$C$2,$B4584)))),1,0)</f>
        <v/>
      </c>
      <c r="M4584">
        <f>IF(L4584&gt;N(L4583),L4584,"")</f>
        <v/>
      </c>
      <c r="N4584">
        <f>N(N4583)+IF(AND('💰 BÁO GIÁ'!$C$27&lt;&gt;"",OR(ISNUMBER(SEARCH('💰 BÁO GIÁ'!$C$27,$A4584)),ISNUMBER(SEARCH('💰 BÁO GIÁ'!$C$27,$B4584)))),1,0)</f>
        <v/>
      </c>
      <c r="O4584">
        <f>IF(N4584&gt;N(N4583),N4584,"")</f>
        <v/>
      </c>
    </row>
    <row r="4585">
      <c r="A4585">
        <f>IF('📋 MIỂNG TNC'!A561="","",'📋 MIỂNG TNC'!A561)</f>
        <v/>
      </c>
      <c r="B4585">
        <f>IF('📋 MIỂNG TNC'!A561="","",'📋 MIỂNG TNC'!P561)</f>
        <v/>
      </c>
      <c r="C4585">
        <f>IF('📋 MIỂNG TNC'!A561="","","Miểng")</f>
        <v/>
      </c>
      <c r="D4585">
        <f>IF('📋 MIỂNG TNC'!A561="","",'📋 MIỂNG TNC'!H561)</f>
        <v/>
      </c>
      <c r="E4585" t="e">
        <v>#VALUE!</v>
      </c>
      <c r="F4585" s="37">
        <f>IF('📋 MIỂNG TNC'!A561="","",'📋 MIỂNG TNC'!J561)</f>
        <v/>
      </c>
      <c r="G4585" s="37">
        <f>IF('📋 MIỂNG TNC'!A561="","",'📋 MIỂNG TNC'!K561)</f>
        <v/>
      </c>
      <c r="H4585" s="37">
        <f>IF('📋 MIỂNG TNC'!A561="","",'📋 MIỂNG TNC'!L561)</f>
        <v/>
      </c>
      <c r="I4585">
        <f>IF('📋 MIỂNG TNC'!A561="","",'📋 MIỂNG TNC'!M561)</f>
        <v/>
      </c>
      <c r="J4585">
        <f>IF('📋 MIỂNG TNC'!A561="","",'📋 MIỂNG TNC'!D561)</f>
        <v/>
      </c>
      <c r="L4585">
        <f>N(L4584)+IF(AND('🔎 TRA CỨU NHANH'!$C$2&lt;&gt;"",OR(ISNUMBER(SEARCH('🔎 TRA CỨU NHANH'!$C$2,$A4585)),ISNUMBER(SEARCH('🔎 TRA CỨU NHANH'!$C$2,$B4585)))),1,0)</f>
        <v/>
      </c>
      <c r="M4585">
        <f>IF(L4585&gt;N(L4584),L4585,"")</f>
        <v/>
      </c>
      <c r="N4585">
        <f>N(N4584)+IF(AND('💰 BÁO GIÁ'!$C$27&lt;&gt;"",OR(ISNUMBER(SEARCH('💰 BÁO GIÁ'!$C$27,$A4585)),ISNUMBER(SEARCH('💰 BÁO GIÁ'!$C$27,$B4585)))),1,0)</f>
        <v/>
      </c>
      <c r="O4585">
        <f>IF(N4585&gt;N(N4584),N4585,"")</f>
        <v/>
      </c>
    </row>
    <row r="4586">
      <c r="A4586">
        <f>IF('📋 MIỂNG TNC'!A562="","",'📋 MIỂNG TNC'!A562)</f>
        <v/>
      </c>
      <c r="B4586">
        <f>IF('📋 MIỂNG TNC'!A562="","",'📋 MIỂNG TNC'!P562)</f>
        <v/>
      </c>
      <c r="C4586">
        <f>IF('📋 MIỂNG TNC'!A562="","","Miểng")</f>
        <v/>
      </c>
      <c r="D4586">
        <f>IF('📋 MIỂNG TNC'!A562="","",'📋 MIỂNG TNC'!H562)</f>
        <v/>
      </c>
      <c r="E4586" s="37" t="e">
        <v>#VALUE!</v>
      </c>
      <c r="F4586" s="37">
        <f>IF('📋 MIỂNG TNC'!A562="","",'📋 MIỂNG TNC'!J562)</f>
        <v/>
      </c>
      <c r="G4586" s="37">
        <f>IF('📋 MIỂNG TNC'!A562="","",'📋 MIỂNG TNC'!K562)</f>
        <v/>
      </c>
      <c r="H4586">
        <f>IF('📋 MIỂNG TNC'!A562="","",'📋 MIỂNG TNC'!L562)</f>
        <v/>
      </c>
      <c r="I4586">
        <f>IF('📋 MIỂNG TNC'!A562="","",'📋 MIỂNG TNC'!M562)</f>
        <v/>
      </c>
      <c r="J4586">
        <f>IF('📋 MIỂNG TNC'!A562="","",'📋 MIỂNG TNC'!D562)</f>
        <v/>
      </c>
      <c r="L4586">
        <f>N(L4585)+IF(AND('🔎 TRA CỨU NHANH'!$C$2&lt;&gt;"",OR(ISNUMBER(SEARCH('🔎 TRA CỨU NHANH'!$C$2,$A4586)),ISNUMBER(SEARCH('🔎 TRA CỨU NHANH'!$C$2,$B4586)))),1,0)</f>
        <v/>
      </c>
      <c r="M4586">
        <f>IF(L4586&gt;N(L4585),L4586,"")</f>
        <v/>
      </c>
      <c r="N4586">
        <f>N(N4585)+IF(AND('💰 BÁO GIÁ'!$C$27&lt;&gt;"",OR(ISNUMBER(SEARCH('💰 BÁO GIÁ'!$C$27,$A4586)),ISNUMBER(SEARCH('💰 BÁO GIÁ'!$C$27,$B4586)))),1,0)</f>
        <v/>
      </c>
      <c r="O4586">
        <f>IF(N4586&gt;N(N4585),N4586,"")</f>
        <v/>
      </c>
    </row>
    <row r="4587">
      <c r="A4587">
        <f>IF('📋 MIỂNG TNC'!A563="","",'📋 MIỂNG TNC'!A563)</f>
        <v/>
      </c>
      <c r="B4587">
        <f>IF('📋 MIỂNG TNC'!A563="","",'📋 MIỂNG TNC'!P563)</f>
        <v/>
      </c>
      <c r="C4587">
        <f>IF('📋 MIỂNG TNC'!A563="","","Miểng")</f>
        <v/>
      </c>
      <c r="D4587">
        <f>IF('📋 MIỂNG TNC'!A563="","",'📋 MIỂNG TNC'!H563)</f>
        <v/>
      </c>
      <c r="E4587" s="37" t="e">
        <v>#VALUE!</v>
      </c>
      <c r="F4587" s="37">
        <f>IF('📋 MIỂNG TNC'!A563="","",'📋 MIỂNG TNC'!J563)</f>
        <v/>
      </c>
      <c r="G4587" s="37">
        <f>IF('📋 MIỂNG TNC'!A563="","",'📋 MIỂNG TNC'!K563)</f>
        <v/>
      </c>
      <c r="H4587">
        <f>IF('📋 MIỂNG TNC'!A563="","",'📋 MIỂNG TNC'!L563)</f>
        <v/>
      </c>
      <c r="I4587">
        <f>IF('📋 MIỂNG TNC'!A563="","",'📋 MIỂNG TNC'!M563)</f>
        <v/>
      </c>
      <c r="J4587">
        <f>IF('📋 MIỂNG TNC'!A563="","",'📋 MIỂNG TNC'!D563)</f>
        <v/>
      </c>
      <c r="L4587">
        <f>N(L4586)+IF(AND('🔎 TRA CỨU NHANH'!$C$2&lt;&gt;"",OR(ISNUMBER(SEARCH('🔎 TRA CỨU NHANH'!$C$2,$A4587)),ISNUMBER(SEARCH('🔎 TRA CỨU NHANH'!$C$2,$B4587)))),1,0)</f>
        <v/>
      </c>
      <c r="M4587">
        <f>IF(L4587&gt;N(L4586),L4587,"")</f>
        <v/>
      </c>
      <c r="N4587">
        <f>N(N4586)+IF(AND('💰 BÁO GIÁ'!$C$27&lt;&gt;"",OR(ISNUMBER(SEARCH('💰 BÁO GIÁ'!$C$27,$A4587)),ISNUMBER(SEARCH('💰 BÁO GIÁ'!$C$27,$B4587)))),1,0)</f>
        <v/>
      </c>
      <c r="O4587">
        <f>IF(N4587&gt;N(N4586),N4587,"")</f>
        <v/>
      </c>
    </row>
    <row r="4588">
      <c r="A4588">
        <f>IF('📋 MIỂNG TNC'!A564="","",'📋 MIỂNG TNC'!A564)</f>
        <v/>
      </c>
      <c r="B4588">
        <f>IF('📋 MIỂNG TNC'!A564="","",'📋 MIỂNG TNC'!P564)</f>
        <v/>
      </c>
      <c r="C4588">
        <f>IF('📋 MIỂNG TNC'!A564="","","Miểng")</f>
        <v/>
      </c>
      <c r="D4588">
        <f>IF('📋 MIỂNG TNC'!A564="","",'📋 MIỂNG TNC'!H564)</f>
        <v/>
      </c>
      <c r="E4588" s="37" t="e">
        <v>#VALUE!</v>
      </c>
      <c r="F4588" s="37">
        <f>IF('📋 MIỂNG TNC'!A564="","",'📋 MIỂNG TNC'!J564)</f>
        <v/>
      </c>
      <c r="G4588" s="37">
        <f>IF('📋 MIỂNG TNC'!A564="","",'📋 MIỂNG TNC'!K564)</f>
        <v/>
      </c>
      <c r="H4588">
        <f>IF('📋 MIỂNG TNC'!A564="","",'📋 MIỂNG TNC'!L564)</f>
        <v/>
      </c>
      <c r="I4588">
        <f>IF('📋 MIỂNG TNC'!A564="","",'📋 MIỂNG TNC'!M564)</f>
        <v/>
      </c>
      <c r="J4588">
        <f>IF('📋 MIỂNG TNC'!A564="","",'📋 MIỂNG TNC'!D564)</f>
        <v/>
      </c>
      <c r="L4588">
        <f>N(L4587)+IF(AND('🔎 TRA CỨU NHANH'!$C$2&lt;&gt;"",OR(ISNUMBER(SEARCH('🔎 TRA CỨU NHANH'!$C$2,$A4588)),ISNUMBER(SEARCH('🔎 TRA CỨU NHANH'!$C$2,$B4588)))),1,0)</f>
        <v/>
      </c>
      <c r="M4588">
        <f>IF(L4588&gt;N(L4587),L4588,"")</f>
        <v/>
      </c>
      <c r="N4588">
        <f>N(N4587)+IF(AND('💰 BÁO GIÁ'!$C$27&lt;&gt;"",OR(ISNUMBER(SEARCH('💰 BÁO GIÁ'!$C$27,$A4588)),ISNUMBER(SEARCH('💰 BÁO GIÁ'!$C$27,$B4588)))),1,0)</f>
        <v/>
      </c>
      <c r="O4588">
        <f>IF(N4588&gt;N(N4587),N4588,"")</f>
        <v/>
      </c>
    </row>
    <row r="4589">
      <c r="A4589">
        <f>IF('📋 MIỂNG TNC'!A565="","",'📋 MIỂNG TNC'!A565)</f>
        <v/>
      </c>
      <c r="B4589">
        <f>IF('📋 MIỂNG TNC'!A565="","",'📋 MIỂNG TNC'!P565)</f>
        <v/>
      </c>
      <c r="C4589">
        <f>IF('📋 MIỂNG TNC'!A565="","","Miểng")</f>
        <v/>
      </c>
      <c r="D4589">
        <f>IF('📋 MIỂNG TNC'!A565="","",'📋 MIỂNG TNC'!H565)</f>
        <v/>
      </c>
      <c r="E4589" s="37" t="e">
        <v>#VALUE!</v>
      </c>
      <c r="F4589" s="37">
        <f>IF('📋 MIỂNG TNC'!A565="","",'📋 MIỂNG TNC'!J565)</f>
        <v/>
      </c>
      <c r="G4589" s="37">
        <f>IF('📋 MIỂNG TNC'!A565="","",'📋 MIỂNG TNC'!K565)</f>
        <v/>
      </c>
      <c r="H4589" s="37">
        <f>IF('📋 MIỂNG TNC'!A565="","",'📋 MIỂNG TNC'!L565)</f>
        <v/>
      </c>
      <c r="I4589">
        <f>IF('📋 MIỂNG TNC'!A565="","",'📋 MIỂNG TNC'!M565)</f>
        <v/>
      </c>
      <c r="J4589">
        <f>IF('📋 MIỂNG TNC'!A565="","",'📋 MIỂNG TNC'!D565)</f>
        <v/>
      </c>
      <c r="L4589">
        <f>N(L4588)+IF(AND('🔎 TRA CỨU NHANH'!$C$2&lt;&gt;"",OR(ISNUMBER(SEARCH('🔎 TRA CỨU NHANH'!$C$2,$A4589)),ISNUMBER(SEARCH('🔎 TRA CỨU NHANH'!$C$2,$B4589)))),1,0)</f>
        <v/>
      </c>
      <c r="M4589">
        <f>IF(L4589&gt;N(L4588),L4589,"")</f>
        <v/>
      </c>
      <c r="N4589">
        <f>N(N4588)+IF(AND('💰 BÁO GIÁ'!$C$27&lt;&gt;"",OR(ISNUMBER(SEARCH('💰 BÁO GIÁ'!$C$27,$A4589)),ISNUMBER(SEARCH('💰 BÁO GIÁ'!$C$27,$B4589)))),1,0)</f>
        <v/>
      </c>
      <c r="O4589">
        <f>IF(N4589&gt;N(N4588),N4589,"")</f>
        <v/>
      </c>
    </row>
    <row r="4590">
      <c r="A4590">
        <f>IF('📋 MIỂNG TNC'!A566="","",'📋 MIỂNG TNC'!A566)</f>
        <v/>
      </c>
      <c r="B4590">
        <f>IF('📋 MIỂNG TNC'!A566="","",'📋 MIỂNG TNC'!P566)</f>
        <v/>
      </c>
      <c r="C4590">
        <f>IF('📋 MIỂNG TNC'!A566="","","Miểng")</f>
        <v/>
      </c>
      <c r="D4590">
        <f>IF('📋 MIỂNG TNC'!A566="","",'📋 MIỂNG TNC'!H566)</f>
        <v/>
      </c>
      <c r="E4590" t="e">
        <v>#VALUE!</v>
      </c>
      <c r="F4590">
        <f>IF('📋 MIỂNG TNC'!A566="","",'📋 MIỂNG TNC'!J566)</f>
        <v/>
      </c>
      <c r="G4590">
        <f>IF('📋 MIỂNG TNC'!A566="","",'📋 MIỂNG TNC'!K566)</f>
        <v/>
      </c>
      <c r="H4590">
        <f>IF('📋 MIỂNG TNC'!A566="","",'📋 MIỂNG TNC'!L566)</f>
        <v/>
      </c>
      <c r="I4590">
        <f>IF('📋 MIỂNG TNC'!A566="","",'📋 MIỂNG TNC'!M566)</f>
        <v/>
      </c>
      <c r="J4590">
        <f>IF('📋 MIỂNG TNC'!A566="","",'📋 MIỂNG TNC'!D566)</f>
        <v/>
      </c>
      <c r="L4590">
        <f>N(L4589)+IF(AND('🔎 TRA CỨU NHANH'!$C$2&lt;&gt;"",OR(ISNUMBER(SEARCH('🔎 TRA CỨU NHANH'!$C$2,$A4590)),ISNUMBER(SEARCH('🔎 TRA CỨU NHANH'!$C$2,$B4590)))),1,0)</f>
        <v/>
      </c>
      <c r="M4590">
        <f>IF(L4590&gt;N(L4589),L4590,"")</f>
        <v/>
      </c>
      <c r="N4590">
        <f>N(N4589)+IF(AND('💰 BÁO GIÁ'!$C$27&lt;&gt;"",OR(ISNUMBER(SEARCH('💰 BÁO GIÁ'!$C$27,$A4590)),ISNUMBER(SEARCH('💰 BÁO GIÁ'!$C$27,$B4590)))),1,0)</f>
        <v/>
      </c>
      <c r="O4590">
        <f>IF(N4590&gt;N(N4589),N4590,"")</f>
        <v/>
      </c>
    </row>
    <row r="4591">
      <c r="A4591">
        <f>IF('📋 MIỂNG TNC'!A567="","",'📋 MIỂNG TNC'!A567)</f>
        <v/>
      </c>
      <c r="B4591">
        <f>IF('📋 MIỂNG TNC'!A567="","",'📋 MIỂNG TNC'!P567)</f>
        <v/>
      </c>
      <c r="C4591">
        <f>IF('📋 MIỂNG TNC'!A567="","","Miểng")</f>
        <v/>
      </c>
      <c r="D4591">
        <f>IF('📋 MIỂNG TNC'!A567="","",'📋 MIỂNG TNC'!H567)</f>
        <v/>
      </c>
      <c r="E4591" t="e">
        <v>#VALUE!</v>
      </c>
      <c r="F4591" s="37">
        <f>IF('📋 MIỂNG TNC'!A567="","",'📋 MIỂNG TNC'!J567)</f>
        <v/>
      </c>
      <c r="G4591" s="37">
        <f>IF('📋 MIỂNG TNC'!A567="","",'📋 MIỂNG TNC'!K567)</f>
        <v/>
      </c>
      <c r="H4591" s="37">
        <f>IF('📋 MIỂNG TNC'!A567="","",'📋 MIỂNG TNC'!L567)</f>
        <v/>
      </c>
      <c r="I4591">
        <f>IF('📋 MIỂNG TNC'!A567="","",'📋 MIỂNG TNC'!M567)</f>
        <v/>
      </c>
      <c r="J4591">
        <f>IF('📋 MIỂNG TNC'!A567="","",'📋 MIỂNG TNC'!D567)</f>
        <v/>
      </c>
      <c r="L4591">
        <f>N(L4590)+IF(AND('🔎 TRA CỨU NHANH'!$C$2&lt;&gt;"",OR(ISNUMBER(SEARCH('🔎 TRA CỨU NHANH'!$C$2,$A4591)),ISNUMBER(SEARCH('🔎 TRA CỨU NHANH'!$C$2,$B4591)))),1,0)</f>
        <v/>
      </c>
      <c r="M4591">
        <f>IF(L4591&gt;N(L4590),L4591,"")</f>
        <v/>
      </c>
      <c r="N4591">
        <f>N(N4590)+IF(AND('💰 BÁO GIÁ'!$C$27&lt;&gt;"",OR(ISNUMBER(SEARCH('💰 BÁO GIÁ'!$C$27,$A4591)),ISNUMBER(SEARCH('💰 BÁO GIÁ'!$C$27,$B4591)))),1,0)</f>
        <v/>
      </c>
      <c r="O4591">
        <f>IF(N4591&gt;N(N4590),N4591,"")</f>
        <v/>
      </c>
    </row>
    <row r="4592">
      <c r="A4592">
        <f>IF('📋 MIỂNG TNC'!A568="","",'📋 MIỂNG TNC'!A568)</f>
        <v/>
      </c>
      <c r="B4592">
        <f>IF('📋 MIỂNG TNC'!A568="","",'📋 MIỂNG TNC'!P568)</f>
        <v/>
      </c>
      <c r="C4592">
        <f>IF('📋 MIỂNG TNC'!A568="","","Miểng")</f>
        <v/>
      </c>
      <c r="D4592">
        <f>IF('📋 MIỂNG TNC'!A568="","",'📋 MIỂNG TNC'!H568)</f>
        <v/>
      </c>
      <c r="E4592" s="37" t="e">
        <v>#VALUE!</v>
      </c>
      <c r="F4592" s="37">
        <f>IF('📋 MIỂNG TNC'!A568="","",'📋 MIỂNG TNC'!J568)</f>
        <v/>
      </c>
      <c r="G4592" s="37">
        <f>IF('📋 MIỂNG TNC'!A568="","",'📋 MIỂNG TNC'!K568)</f>
        <v/>
      </c>
      <c r="H4592">
        <f>IF('📋 MIỂNG TNC'!A568="","",'📋 MIỂNG TNC'!L568)</f>
        <v/>
      </c>
      <c r="I4592">
        <f>IF('📋 MIỂNG TNC'!A568="","",'📋 MIỂNG TNC'!M568)</f>
        <v/>
      </c>
      <c r="J4592">
        <f>IF('📋 MIỂNG TNC'!A568="","",'📋 MIỂNG TNC'!D568)</f>
        <v/>
      </c>
      <c r="L4592">
        <f>N(L4591)+IF(AND('🔎 TRA CỨU NHANH'!$C$2&lt;&gt;"",OR(ISNUMBER(SEARCH('🔎 TRA CỨU NHANH'!$C$2,$A4592)),ISNUMBER(SEARCH('🔎 TRA CỨU NHANH'!$C$2,$B4592)))),1,0)</f>
        <v/>
      </c>
      <c r="M4592">
        <f>IF(L4592&gt;N(L4591),L4592,"")</f>
        <v/>
      </c>
      <c r="N4592">
        <f>N(N4591)+IF(AND('💰 BÁO GIÁ'!$C$27&lt;&gt;"",OR(ISNUMBER(SEARCH('💰 BÁO GIÁ'!$C$27,$A4592)),ISNUMBER(SEARCH('💰 BÁO GIÁ'!$C$27,$B4592)))),1,0)</f>
        <v/>
      </c>
      <c r="O4592">
        <f>IF(N4592&gt;N(N4591),N4592,"")</f>
        <v/>
      </c>
    </row>
    <row r="4593">
      <c r="A4593">
        <f>IF('📋 MIỂNG TNC'!A569="","",'📋 MIỂNG TNC'!A569)</f>
        <v/>
      </c>
      <c r="B4593">
        <f>IF('📋 MIỂNG TNC'!A569="","",'📋 MIỂNG TNC'!P569)</f>
        <v/>
      </c>
      <c r="C4593">
        <f>IF('📋 MIỂNG TNC'!A569="","","Miểng")</f>
        <v/>
      </c>
      <c r="D4593">
        <f>IF('📋 MIỂNG TNC'!A569="","",'📋 MIỂNG TNC'!H569)</f>
        <v/>
      </c>
      <c r="E4593" t="e">
        <v>#VALUE!</v>
      </c>
      <c r="F4593">
        <f>IF('📋 MIỂNG TNC'!A569="","",'📋 MIỂNG TNC'!J569)</f>
        <v/>
      </c>
      <c r="G4593">
        <f>IF('📋 MIỂNG TNC'!A569="","",'📋 MIỂNG TNC'!K569)</f>
        <v/>
      </c>
      <c r="H4593">
        <f>IF('📋 MIỂNG TNC'!A569="","",'📋 MIỂNG TNC'!L569)</f>
        <v/>
      </c>
      <c r="I4593">
        <f>IF('📋 MIỂNG TNC'!A569="","",'📋 MIỂNG TNC'!M569)</f>
        <v/>
      </c>
      <c r="J4593">
        <f>IF('📋 MIỂNG TNC'!A569="","",'📋 MIỂNG TNC'!D569)</f>
        <v/>
      </c>
      <c r="L4593">
        <f>N(L4592)+IF(AND('🔎 TRA CỨU NHANH'!$C$2&lt;&gt;"",OR(ISNUMBER(SEARCH('🔎 TRA CỨU NHANH'!$C$2,$A4593)),ISNUMBER(SEARCH('🔎 TRA CỨU NHANH'!$C$2,$B4593)))),1,0)</f>
        <v/>
      </c>
      <c r="M4593">
        <f>IF(L4593&gt;N(L4592),L4593,"")</f>
        <v/>
      </c>
      <c r="N4593">
        <f>N(N4592)+IF(AND('💰 BÁO GIÁ'!$C$27&lt;&gt;"",OR(ISNUMBER(SEARCH('💰 BÁO GIÁ'!$C$27,$A4593)),ISNUMBER(SEARCH('💰 BÁO GIÁ'!$C$27,$B4593)))),1,0)</f>
        <v/>
      </c>
      <c r="O4593">
        <f>IF(N4593&gt;N(N4592),N4593,"")</f>
        <v/>
      </c>
    </row>
    <row r="4594">
      <c r="A4594">
        <f>IF('📋 MIỂNG TNC'!A570="","",'📋 MIỂNG TNC'!A570)</f>
        <v/>
      </c>
      <c r="B4594">
        <f>IF('📋 MIỂNG TNC'!A570="","",'📋 MIỂNG TNC'!P570)</f>
        <v/>
      </c>
      <c r="C4594">
        <f>IF('📋 MIỂNG TNC'!A570="","","Miểng")</f>
        <v/>
      </c>
      <c r="D4594">
        <f>IF('📋 MIỂNG TNC'!A570="","",'📋 MIỂNG TNC'!H570)</f>
        <v/>
      </c>
      <c r="E4594" s="37" t="e">
        <v>#VALUE!</v>
      </c>
      <c r="F4594" s="37">
        <f>IF('📋 MIỂNG TNC'!A570="","",'📋 MIỂNG TNC'!J570)</f>
        <v/>
      </c>
      <c r="G4594" s="37">
        <f>IF('📋 MIỂNG TNC'!A570="","",'📋 MIỂNG TNC'!K570)</f>
        <v/>
      </c>
      <c r="H4594" s="37">
        <f>IF('📋 MIỂNG TNC'!A570="","",'📋 MIỂNG TNC'!L570)</f>
        <v/>
      </c>
      <c r="I4594">
        <f>IF('📋 MIỂNG TNC'!A570="","",'📋 MIỂNG TNC'!M570)</f>
        <v/>
      </c>
      <c r="J4594">
        <f>IF('📋 MIỂNG TNC'!A570="","",'📋 MIỂNG TNC'!D570)</f>
        <v/>
      </c>
      <c r="L4594">
        <f>N(L4593)+IF(AND('🔎 TRA CỨU NHANH'!$C$2&lt;&gt;"",OR(ISNUMBER(SEARCH('🔎 TRA CỨU NHANH'!$C$2,$A4594)),ISNUMBER(SEARCH('🔎 TRA CỨU NHANH'!$C$2,$B4594)))),1,0)</f>
        <v/>
      </c>
      <c r="M4594">
        <f>IF(L4594&gt;N(L4593),L4594,"")</f>
        <v/>
      </c>
      <c r="N4594">
        <f>N(N4593)+IF(AND('💰 BÁO GIÁ'!$C$27&lt;&gt;"",OR(ISNUMBER(SEARCH('💰 BÁO GIÁ'!$C$27,$A4594)),ISNUMBER(SEARCH('💰 BÁO GIÁ'!$C$27,$B4594)))),1,0)</f>
        <v/>
      </c>
      <c r="O4594">
        <f>IF(N4594&gt;N(N4593),N4594,"")</f>
        <v/>
      </c>
    </row>
    <row r="4595">
      <c r="A4595">
        <f>IF('📋 MIỂNG TNC'!A571="","",'📋 MIỂNG TNC'!A571)</f>
        <v/>
      </c>
      <c r="B4595">
        <f>IF('📋 MIỂNG TNC'!A571="","",'📋 MIỂNG TNC'!P571)</f>
        <v/>
      </c>
      <c r="C4595">
        <f>IF('📋 MIỂNG TNC'!A571="","","Miểng")</f>
        <v/>
      </c>
      <c r="D4595">
        <f>IF('📋 MIỂNG TNC'!A571="","",'📋 MIỂNG TNC'!H571)</f>
        <v/>
      </c>
      <c r="E4595" s="37" t="e">
        <v>#VALUE!</v>
      </c>
      <c r="F4595" s="37">
        <f>IF('📋 MIỂNG TNC'!A571="","",'📋 MIỂNG TNC'!J571)</f>
        <v/>
      </c>
      <c r="G4595" s="37">
        <f>IF('📋 MIỂNG TNC'!A571="","",'📋 MIỂNG TNC'!K571)</f>
        <v/>
      </c>
      <c r="H4595" s="37">
        <f>IF('📋 MIỂNG TNC'!A571="","",'📋 MIỂNG TNC'!L571)</f>
        <v/>
      </c>
      <c r="I4595">
        <f>IF('📋 MIỂNG TNC'!A571="","",'📋 MIỂNG TNC'!M571)</f>
        <v/>
      </c>
      <c r="J4595">
        <f>IF('📋 MIỂNG TNC'!A571="","",'📋 MIỂNG TNC'!D571)</f>
        <v/>
      </c>
      <c r="L4595">
        <f>N(L4594)+IF(AND('🔎 TRA CỨU NHANH'!$C$2&lt;&gt;"",OR(ISNUMBER(SEARCH('🔎 TRA CỨU NHANH'!$C$2,$A4595)),ISNUMBER(SEARCH('🔎 TRA CỨU NHANH'!$C$2,$B4595)))),1,0)</f>
        <v/>
      </c>
      <c r="M4595">
        <f>IF(L4595&gt;N(L4594),L4595,"")</f>
        <v/>
      </c>
      <c r="N4595">
        <f>N(N4594)+IF(AND('💰 BÁO GIÁ'!$C$27&lt;&gt;"",OR(ISNUMBER(SEARCH('💰 BÁO GIÁ'!$C$27,$A4595)),ISNUMBER(SEARCH('💰 BÁO GIÁ'!$C$27,$B4595)))),1,0)</f>
        <v/>
      </c>
      <c r="O4595">
        <f>IF(N4595&gt;N(N4594),N4595,"")</f>
        <v/>
      </c>
    </row>
    <row r="4596">
      <c r="A4596">
        <f>IF('📋 MIỂNG TNC'!A572="","",'📋 MIỂNG TNC'!A572)</f>
        <v/>
      </c>
      <c r="B4596">
        <f>IF('📋 MIỂNG TNC'!A572="","",'📋 MIỂNG TNC'!P572)</f>
        <v/>
      </c>
      <c r="C4596">
        <f>IF('📋 MIỂNG TNC'!A572="","","Miểng")</f>
        <v/>
      </c>
      <c r="D4596">
        <f>IF('📋 MIỂNG TNC'!A572="","",'📋 MIỂNG TNC'!H572)</f>
        <v/>
      </c>
      <c r="E4596" t="e">
        <v>#VALUE!</v>
      </c>
      <c r="F4596">
        <f>IF('📋 MIỂNG TNC'!A572="","",'📋 MIỂNG TNC'!J572)</f>
        <v/>
      </c>
      <c r="G4596">
        <f>IF('📋 MIỂNG TNC'!A572="","",'📋 MIỂNG TNC'!K572)</f>
        <v/>
      </c>
      <c r="H4596">
        <f>IF('📋 MIỂNG TNC'!A572="","",'📋 MIỂNG TNC'!L572)</f>
        <v/>
      </c>
      <c r="I4596">
        <f>IF('📋 MIỂNG TNC'!A572="","",'📋 MIỂNG TNC'!M572)</f>
        <v/>
      </c>
      <c r="J4596">
        <f>IF('📋 MIỂNG TNC'!A572="","",'📋 MIỂNG TNC'!D572)</f>
        <v/>
      </c>
      <c r="L4596">
        <f>N(L4595)+IF(AND('🔎 TRA CỨU NHANH'!$C$2&lt;&gt;"",OR(ISNUMBER(SEARCH('🔎 TRA CỨU NHANH'!$C$2,$A4596)),ISNUMBER(SEARCH('🔎 TRA CỨU NHANH'!$C$2,$B4596)))),1,0)</f>
        <v/>
      </c>
      <c r="M4596">
        <f>IF(L4596&gt;N(L4595),L4596,"")</f>
        <v/>
      </c>
      <c r="N4596">
        <f>N(N4595)+IF(AND('💰 BÁO GIÁ'!$C$27&lt;&gt;"",OR(ISNUMBER(SEARCH('💰 BÁO GIÁ'!$C$27,$A4596)),ISNUMBER(SEARCH('💰 BÁO GIÁ'!$C$27,$B4596)))),1,0)</f>
        <v/>
      </c>
      <c r="O4596">
        <f>IF(N4596&gt;N(N4595),N4596,"")</f>
        <v/>
      </c>
    </row>
    <row r="4597">
      <c r="A4597">
        <f>IF('📋 MIỂNG TNC'!A573="","",'📋 MIỂNG TNC'!A573)</f>
        <v/>
      </c>
      <c r="B4597">
        <f>IF('📋 MIỂNG TNC'!A573="","",'📋 MIỂNG TNC'!P573)</f>
        <v/>
      </c>
      <c r="C4597">
        <f>IF('📋 MIỂNG TNC'!A573="","","Miểng")</f>
        <v/>
      </c>
      <c r="D4597">
        <f>IF('📋 MIỂNG TNC'!A573="","",'📋 MIỂNG TNC'!H573)</f>
        <v/>
      </c>
      <c r="E4597" s="37" t="e">
        <v>#VALUE!</v>
      </c>
      <c r="F4597" s="37">
        <f>IF('📋 MIỂNG TNC'!A573="","",'📋 MIỂNG TNC'!J573)</f>
        <v/>
      </c>
      <c r="G4597" s="37">
        <f>IF('📋 MIỂNG TNC'!A573="","",'📋 MIỂNG TNC'!K573)</f>
        <v/>
      </c>
      <c r="H4597">
        <f>IF('📋 MIỂNG TNC'!A573="","",'📋 MIỂNG TNC'!L573)</f>
        <v/>
      </c>
      <c r="I4597">
        <f>IF('📋 MIỂNG TNC'!A573="","",'📋 MIỂNG TNC'!M573)</f>
        <v/>
      </c>
      <c r="J4597">
        <f>IF('📋 MIỂNG TNC'!A573="","",'📋 MIỂNG TNC'!D573)</f>
        <v/>
      </c>
      <c r="L4597">
        <f>N(L4596)+IF(AND('🔎 TRA CỨU NHANH'!$C$2&lt;&gt;"",OR(ISNUMBER(SEARCH('🔎 TRA CỨU NHANH'!$C$2,$A4597)),ISNUMBER(SEARCH('🔎 TRA CỨU NHANH'!$C$2,$B4597)))),1,0)</f>
        <v/>
      </c>
      <c r="M4597">
        <f>IF(L4597&gt;N(L4596),L4597,"")</f>
        <v/>
      </c>
      <c r="N4597">
        <f>N(N4596)+IF(AND('💰 BÁO GIÁ'!$C$27&lt;&gt;"",OR(ISNUMBER(SEARCH('💰 BÁO GIÁ'!$C$27,$A4597)),ISNUMBER(SEARCH('💰 BÁO GIÁ'!$C$27,$B4597)))),1,0)</f>
        <v/>
      </c>
      <c r="O4597">
        <f>IF(N4597&gt;N(N4596),N4597,"")</f>
        <v/>
      </c>
    </row>
    <row r="4598">
      <c r="A4598">
        <f>IF('📋 MIỂNG TNC'!A574="","",'📋 MIỂNG TNC'!A574)</f>
        <v/>
      </c>
      <c r="B4598">
        <f>IF('📋 MIỂNG TNC'!A574="","",'📋 MIỂNG TNC'!P574)</f>
        <v/>
      </c>
      <c r="C4598">
        <f>IF('📋 MIỂNG TNC'!A574="","","Miểng")</f>
        <v/>
      </c>
      <c r="D4598">
        <f>IF('📋 MIỂNG TNC'!A574="","",'📋 MIỂNG TNC'!H574)</f>
        <v/>
      </c>
      <c r="E4598" s="37" t="e">
        <v>#VALUE!</v>
      </c>
      <c r="F4598" s="37">
        <f>IF('📋 MIỂNG TNC'!A574="","",'📋 MIỂNG TNC'!J574)</f>
        <v/>
      </c>
      <c r="G4598" s="37">
        <f>IF('📋 MIỂNG TNC'!A574="","",'📋 MIỂNG TNC'!K574)</f>
        <v/>
      </c>
      <c r="H4598">
        <f>IF('📋 MIỂNG TNC'!A574="","",'📋 MIỂNG TNC'!L574)</f>
        <v/>
      </c>
      <c r="I4598">
        <f>IF('📋 MIỂNG TNC'!A574="","",'📋 MIỂNG TNC'!M574)</f>
        <v/>
      </c>
      <c r="J4598">
        <f>IF('📋 MIỂNG TNC'!A574="","",'📋 MIỂNG TNC'!D574)</f>
        <v/>
      </c>
      <c r="L4598">
        <f>N(L4597)+IF(AND('🔎 TRA CỨU NHANH'!$C$2&lt;&gt;"",OR(ISNUMBER(SEARCH('🔎 TRA CỨU NHANH'!$C$2,$A4598)),ISNUMBER(SEARCH('🔎 TRA CỨU NHANH'!$C$2,$B4598)))),1,0)</f>
        <v/>
      </c>
      <c r="M4598">
        <f>IF(L4598&gt;N(L4597),L4598,"")</f>
        <v/>
      </c>
      <c r="N4598">
        <f>N(N4597)+IF(AND('💰 BÁO GIÁ'!$C$27&lt;&gt;"",OR(ISNUMBER(SEARCH('💰 BÁO GIÁ'!$C$27,$A4598)),ISNUMBER(SEARCH('💰 BÁO GIÁ'!$C$27,$B4598)))),1,0)</f>
        <v/>
      </c>
      <c r="O4598">
        <f>IF(N4598&gt;N(N4597),N4598,"")</f>
        <v/>
      </c>
    </row>
    <row r="4599">
      <c r="A4599">
        <f>IF('📋 MIỂNG TNC'!A575="","",'📋 MIỂNG TNC'!A575)</f>
        <v/>
      </c>
      <c r="B4599">
        <f>IF('📋 MIỂNG TNC'!A575="","",'📋 MIỂNG TNC'!P575)</f>
        <v/>
      </c>
      <c r="C4599">
        <f>IF('📋 MIỂNG TNC'!A575="","","Miểng")</f>
        <v/>
      </c>
      <c r="D4599">
        <f>IF('📋 MIỂNG TNC'!A575="","",'📋 MIỂNG TNC'!H575)</f>
        <v/>
      </c>
      <c r="E4599" s="37" t="e">
        <v>#VALUE!</v>
      </c>
      <c r="F4599" s="37">
        <f>IF('📋 MIỂNG TNC'!A575="","",'📋 MIỂNG TNC'!J575)</f>
        <v/>
      </c>
      <c r="G4599" s="37">
        <f>IF('📋 MIỂNG TNC'!A575="","",'📋 MIỂNG TNC'!K575)</f>
        <v/>
      </c>
      <c r="H4599">
        <f>IF('📋 MIỂNG TNC'!A575="","",'📋 MIỂNG TNC'!L575)</f>
        <v/>
      </c>
      <c r="I4599">
        <f>IF('📋 MIỂNG TNC'!A575="","",'📋 MIỂNG TNC'!M575)</f>
        <v/>
      </c>
      <c r="J4599">
        <f>IF('📋 MIỂNG TNC'!A575="","",'📋 MIỂNG TNC'!D575)</f>
        <v/>
      </c>
      <c r="L4599">
        <f>N(L4598)+IF(AND('🔎 TRA CỨU NHANH'!$C$2&lt;&gt;"",OR(ISNUMBER(SEARCH('🔎 TRA CỨU NHANH'!$C$2,$A4599)),ISNUMBER(SEARCH('🔎 TRA CỨU NHANH'!$C$2,$B4599)))),1,0)</f>
        <v/>
      </c>
      <c r="M4599">
        <f>IF(L4599&gt;N(L4598),L4599,"")</f>
        <v/>
      </c>
      <c r="N4599">
        <f>N(N4598)+IF(AND('💰 BÁO GIÁ'!$C$27&lt;&gt;"",OR(ISNUMBER(SEARCH('💰 BÁO GIÁ'!$C$27,$A4599)),ISNUMBER(SEARCH('💰 BÁO GIÁ'!$C$27,$B4599)))),1,0)</f>
        <v/>
      </c>
      <c r="O4599">
        <f>IF(N4599&gt;N(N4598),N4599,"")</f>
        <v/>
      </c>
    </row>
    <row r="4600">
      <c r="A4600">
        <f>IF('📋 MIỂNG TNC'!A576="","",'📋 MIỂNG TNC'!A576)</f>
        <v/>
      </c>
      <c r="B4600">
        <f>IF('📋 MIỂNG TNC'!A576="","",'📋 MIỂNG TNC'!P576)</f>
        <v/>
      </c>
      <c r="C4600">
        <f>IF('📋 MIỂNG TNC'!A576="","","Miểng")</f>
        <v/>
      </c>
      <c r="D4600">
        <f>IF('📋 MIỂNG TNC'!A576="","",'📋 MIỂNG TNC'!H576)</f>
        <v/>
      </c>
      <c r="E4600" s="37" t="e">
        <v>#VALUE!</v>
      </c>
      <c r="F4600" s="37">
        <f>IF('📋 MIỂNG TNC'!A576="","",'📋 MIỂNG TNC'!J576)</f>
        <v/>
      </c>
      <c r="G4600" s="37">
        <f>IF('📋 MIỂNG TNC'!A576="","",'📋 MIỂNG TNC'!K576)</f>
        <v/>
      </c>
      <c r="H4600">
        <f>IF('📋 MIỂNG TNC'!A576="","",'📋 MIỂNG TNC'!L576)</f>
        <v/>
      </c>
      <c r="I4600">
        <f>IF('📋 MIỂNG TNC'!A576="","",'📋 MIỂNG TNC'!M576)</f>
        <v/>
      </c>
      <c r="J4600">
        <f>IF('📋 MIỂNG TNC'!A576="","",'📋 MIỂNG TNC'!D576)</f>
        <v/>
      </c>
      <c r="L4600">
        <f>N(L4599)+IF(AND('🔎 TRA CỨU NHANH'!$C$2&lt;&gt;"",OR(ISNUMBER(SEARCH('🔎 TRA CỨU NHANH'!$C$2,$A4600)),ISNUMBER(SEARCH('🔎 TRA CỨU NHANH'!$C$2,$B4600)))),1,0)</f>
        <v/>
      </c>
      <c r="M4600">
        <f>IF(L4600&gt;N(L4599),L4600,"")</f>
        <v/>
      </c>
      <c r="N4600">
        <f>N(N4599)+IF(AND('💰 BÁO GIÁ'!$C$27&lt;&gt;"",OR(ISNUMBER(SEARCH('💰 BÁO GIÁ'!$C$27,$A4600)),ISNUMBER(SEARCH('💰 BÁO GIÁ'!$C$27,$B4600)))),1,0)</f>
        <v/>
      </c>
      <c r="O4600">
        <f>IF(N4600&gt;N(N4599),N4600,"")</f>
        <v/>
      </c>
    </row>
    <row r="4601">
      <c r="A4601">
        <f>IF('📋 MIỂNG TNC'!A577="","",'📋 MIỂNG TNC'!A577)</f>
        <v/>
      </c>
      <c r="B4601">
        <f>IF('📋 MIỂNG TNC'!A577="","",'📋 MIỂNG TNC'!P577)</f>
        <v/>
      </c>
      <c r="C4601">
        <f>IF('📋 MIỂNG TNC'!A577="","","Miểng")</f>
        <v/>
      </c>
      <c r="D4601">
        <f>IF('📋 MIỂNG TNC'!A577="","",'📋 MIỂNG TNC'!H577)</f>
        <v/>
      </c>
      <c r="E4601" s="37" t="e">
        <v>#VALUE!</v>
      </c>
      <c r="F4601" s="37">
        <f>IF('📋 MIỂNG TNC'!A577="","",'📋 MIỂNG TNC'!J577)</f>
        <v/>
      </c>
      <c r="G4601" s="37">
        <f>IF('📋 MIỂNG TNC'!A577="","",'📋 MIỂNG TNC'!K577)</f>
        <v/>
      </c>
      <c r="H4601">
        <f>IF('📋 MIỂNG TNC'!A577="","",'📋 MIỂNG TNC'!L577)</f>
        <v/>
      </c>
      <c r="I4601">
        <f>IF('📋 MIỂNG TNC'!A577="","",'📋 MIỂNG TNC'!M577)</f>
        <v/>
      </c>
      <c r="J4601">
        <f>IF('📋 MIỂNG TNC'!A577="","",'📋 MIỂNG TNC'!D577)</f>
        <v/>
      </c>
      <c r="L4601">
        <f>N(L4600)+IF(AND('🔎 TRA CỨU NHANH'!$C$2&lt;&gt;"",OR(ISNUMBER(SEARCH('🔎 TRA CỨU NHANH'!$C$2,$A4601)),ISNUMBER(SEARCH('🔎 TRA CỨU NHANH'!$C$2,$B4601)))),1,0)</f>
        <v/>
      </c>
      <c r="M4601">
        <f>IF(L4601&gt;N(L4600),L4601,"")</f>
        <v/>
      </c>
      <c r="N4601">
        <f>N(N4600)+IF(AND('💰 BÁO GIÁ'!$C$27&lt;&gt;"",OR(ISNUMBER(SEARCH('💰 BÁO GIÁ'!$C$27,$A4601)),ISNUMBER(SEARCH('💰 BÁO GIÁ'!$C$27,$B4601)))),1,0)</f>
        <v/>
      </c>
      <c r="O4601">
        <f>IF(N4601&gt;N(N4600),N4601,"")</f>
        <v/>
      </c>
    </row>
    <row r="4602">
      <c r="A4602">
        <f>IF('📋 MIỂNG TNC'!A578="","",'📋 MIỂNG TNC'!A578)</f>
        <v/>
      </c>
      <c r="B4602">
        <f>IF('📋 MIỂNG TNC'!A578="","",'📋 MIỂNG TNC'!P578)</f>
        <v/>
      </c>
      <c r="C4602">
        <f>IF('📋 MIỂNG TNC'!A578="","","Miểng")</f>
        <v/>
      </c>
      <c r="D4602">
        <f>IF('📋 MIỂNG TNC'!A578="","",'📋 MIỂNG TNC'!H578)</f>
        <v/>
      </c>
      <c r="E4602" s="37" t="e">
        <v>#VALUE!</v>
      </c>
      <c r="F4602" s="37">
        <f>IF('📋 MIỂNG TNC'!A578="","",'📋 MIỂNG TNC'!J578)</f>
        <v/>
      </c>
      <c r="G4602" s="37">
        <f>IF('📋 MIỂNG TNC'!A578="","",'📋 MIỂNG TNC'!K578)</f>
        <v/>
      </c>
      <c r="H4602">
        <f>IF('📋 MIỂNG TNC'!A578="","",'📋 MIỂNG TNC'!L578)</f>
        <v/>
      </c>
      <c r="I4602">
        <f>IF('📋 MIỂNG TNC'!A578="","",'📋 MIỂNG TNC'!M578)</f>
        <v/>
      </c>
      <c r="J4602">
        <f>IF('📋 MIỂNG TNC'!A578="","",'📋 MIỂNG TNC'!D578)</f>
        <v/>
      </c>
      <c r="L4602">
        <f>N(L4601)+IF(AND('🔎 TRA CỨU NHANH'!$C$2&lt;&gt;"",OR(ISNUMBER(SEARCH('🔎 TRA CỨU NHANH'!$C$2,$A4602)),ISNUMBER(SEARCH('🔎 TRA CỨU NHANH'!$C$2,$B4602)))),1,0)</f>
        <v/>
      </c>
      <c r="M4602">
        <f>IF(L4602&gt;N(L4601),L4602,"")</f>
        <v/>
      </c>
      <c r="N4602">
        <f>N(N4601)+IF(AND('💰 BÁO GIÁ'!$C$27&lt;&gt;"",OR(ISNUMBER(SEARCH('💰 BÁO GIÁ'!$C$27,$A4602)),ISNUMBER(SEARCH('💰 BÁO GIÁ'!$C$27,$B4602)))),1,0)</f>
        <v/>
      </c>
      <c r="O4602">
        <f>IF(N4602&gt;N(N4601),N4602,"")</f>
        <v/>
      </c>
    </row>
    <row r="4603">
      <c r="A4603">
        <f>IF('📋 MIỂNG TNC'!A579="","",'📋 MIỂNG TNC'!A579)</f>
        <v/>
      </c>
      <c r="B4603">
        <f>IF('📋 MIỂNG TNC'!A579="","",'📋 MIỂNG TNC'!P579)</f>
        <v/>
      </c>
      <c r="C4603">
        <f>IF('📋 MIỂNG TNC'!A579="","","Miểng")</f>
        <v/>
      </c>
      <c r="D4603">
        <f>IF('📋 MIỂNG TNC'!A579="","",'📋 MIỂNG TNC'!H579)</f>
        <v/>
      </c>
      <c r="E4603" s="37" t="e">
        <v>#VALUE!</v>
      </c>
      <c r="F4603" s="37">
        <f>IF('📋 MIỂNG TNC'!A579="","",'📋 MIỂNG TNC'!J579)</f>
        <v/>
      </c>
      <c r="G4603" s="37">
        <f>IF('📋 MIỂNG TNC'!A579="","",'📋 MIỂNG TNC'!K579)</f>
        <v/>
      </c>
      <c r="H4603">
        <f>IF('📋 MIỂNG TNC'!A579="","",'📋 MIỂNG TNC'!L579)</f>
        <v/>
      </c>
      <c r="I4603">
        <f>IF('📋 MIỂNG TNC'!A579="","",'📋 MIỂNG TNC'!M579)</f>
        <v/>
      </c>
      <c r="J4603">
        <f>IF('📋 MIỂNG TNC'!A579="","",'📋 MIỂNG TNC'!D579)</f>
        <v/>
      </c>
      <c r="L4603">
        <f>N(L4602)+IF(AND('🔎 TRA CỨU NHANH'!$C$2&lt;&gt;"",OR(ISNUMBER(SEARCH('🔎 TRA CỨU NHANH'!$C$2,$A4603)),ISNUMBER(SEARCH('🔎 TRA CỨU NHANH'!$C$2,$B4603)))),1,0)</f>
        <v/>
      </c>
      <c r="M4603">
        <f>IF(L4603&gt;N(L4602),L4603,"")</f>
        <v/>
      </c>
      <c r="N4603">
        <f>N(N4602)+IF(AND('💰 BÁO GIÁ'!$C$27&lt;&gt;"",OR(ISNUMBER(SEARCH('💰 BÁO GIÁ'!$C$27,$A4603)),ISNUMBER(SEARCH('💰 BÁO GIÁ'!$C$27,$B4603)))),1,0)</f>
        <v/>
      </c>
      <c r="O4603">
        <f>IF(N4603&gt;N(N4602),N4603,"")</f>
        <v/>
      </c>
    </row>
    <row r="4604">
      <c r="A4604">
        <f>IF('📋 MIỂNG TNC'!A580="","",'📋 MIỂNG TNC'!A580)</f>
        <v/>
      </c>
      <c r="B4604">
        <f>IF('📋 MIỂNG TNC'!A580="","",'📋 MIỂNG TNC'!P580)</f>
        <v/>
      </c>
      <c r="C4604">
        <f>IF('📋 MIỂNG TNC'!A580="","","Miểng")</f>
        <v/>
      </c>
      <c r="D4604">
        <f>IF('📋 MIỂNG TNC'!A580="","",'📋 MIỂNG TNC'!H580)</f>
        <v/>
      </c>
      <c r="E4604" t="e">
        <v>#VALUE!</v>
      </c>
      <c r="F4604">
        <f>IF('📋 MIỂNG TNC'!A580="","",'📋 MIỂNG TNC'!J580)</f>
        <v/>
      </c>
      <c r="G4604">
        <f>IF('📋 MIỂNG TNC'!A580="","",'📋 MIỂNG TNC'!K580)</f>
        <v/>
      </c>
      <c r="H4604">
        <f>IF('📋 MIỂNG TNC'!A580="","",'📋 MIỂNG TNC'!L580)</f>
        <v/>
      </c>
      <c r="I4604">
        <f>IF('📋 MIỂNG TNC'!A580="","",'📋 MIỂNG TNC'!M580)</f>
        <v/>
      </c>
      <c r="J4604">
        <f>IF('📋 MIỂNG TNC'!A580="","",'📋 MIỂNG TNC'!D580)</f>
        <v/>
      </c>
      <c r="L4604">
        <f>N(L4603)+IF(AND('🔎 TRA CỨU NHANH'!$C$2&lt;&gt;"",OR(ISNUMBER(SEARCH('🔎 TRA CỨU NHANH'!$C$2,$A4604)),ISNUMBER(SEARCH('🔎 TRA CỨU NHANH'!$C$2,$B4604)))),1,0)</f>
        <v/>
      </c>
      <c r="M4604">
        <f>IF(L4604&gt;N(L4603),L4604,"")</f>
        <v/>
      </c>
      <c r="N4604">
        <f>N(N4603)+IF(AND('💰 BÁO GIÁ'!$C$27&lt;&gt;"",OR(ISNUMBER(SEARCH('💰 BÁO GIÁ'!$C$27,$A4604)),ISNUMBER(SEARCH('💰 BÁO GIÁ'!$C$27,$B4604)))),1,0)</f>
        <v/>
      </c>
      <c r="O4604">
        <f>IF(N4604&gt;N(N4603),N4604,"")</f>
        <v/>
      </c>
    </row>
    <row r="4605">
      <c r="A4605">
        <f>IF('📋 MIỂNG TNC'!A581="","",'📋 MIỂNG TNC'!A581)</f>
        <v/>
      </c>
      <c r="B4605">
        <f>IF('📋 MIỂNG TNC'!A581="","",'📋 MIỂNG TNC'!P581)</f>
        <v/>
      </c>
      <c r="C4605">
        <f>IF('📋 MIỂNG TNC'!A581="","","Miểng")</f>
        <v/>
      </c>
      <c r="D4605">
        <f>IF('📋 MIỂNG TNC'!A581="","",'📋 MIỂNG TNC'!H581)</f>
        <v/>
      </c>
      <c r="E4605" t="e">
        <v>#VALUE!</v>
      </c>
      <c r="F4605" s="37">
        <f>IF('📋 MIỂNG TNC'!A581="","",'📋 MIỂNG TNC'!J581)</f>
        <v/>
      </c>
      <c r="G4605" s="37">
        <f>IF('📋 MIỂNG TNC'!A581="","",'📋 MIỂNG TNC'!K581)</f>
        <v/>
      </c>
      <c r="H4605">
        <f>IF('📋 MIỂNG TNC'!A581="","",'📋 MIỂNG TNC'!L581)</f>
        <v/>
      </c>
      <c r="I4605">
        <f>IF('📋 MIỂNG TNC'!A581="","",'📋 MIỂNG TNC'!M581)</f>
        <v/>
      </c>
      <c r="J4605">
        <f>IF('📋 MIỂNG TNC'!A581="","",'📋 MIỂNG TNC'!D581)</f>
        <v/>
      </c>
      <c r="L4605">
        <f>N(L4604)+IF(AND('🔎 TRA CỨU NHANH'!$C$2&lt;&gt;"",OR(ISNUMBER(SEARCH('🔎 TRA CỨU NHANH'!$C$2,$A4605)),ISNUMBER(SEARCH('🔎 TRA CỨU NHANH'!$C$2,$B4605)))),1,0)</f>
        <v/>
      </c>
      <c r="M4605">
        <f>IF(L4605&gt;N(L4604),L4605,"")</f>
        <v/>
      </c>
      <c r="N4605">
        <f>N(N4604)+IF(AND('💰 BÁO GIÁ'!$C$27&lt;&gt;"",OR(ISNUMBER(SEARCH('💰 BÁO GIÁ'!$C$27,$A4605)),ISNUMBER(SEARCH('💰 BÁO GIÁ'!$C$27,$B4605)))),1,0)</f>
        <v/>
      </c>
      <c r="O4605">
        <f>IF(N4605&gt;N(N4604),N4605,"")</f>
        <v/>
      </c>
    </row>
    <row r="4606">
      <c r="A4606">
        <f>IF('📋 MIỂNG TNC'!A582="","",'📋 MIỂNG TNC'!A582)</f>
        <v/>
      </c>
      <c r="B4606">
        <f>IF('📋 MIỂNG TNC'!A582="","",'📋 MIỂNG TNC'!P582)</f>
        <v/>
      </c>
      <c r="C4606">
        <f>IF('📋 MIỂNG TNC'!A582="","","Miểng")</f>
        <v/>
      </c>
      <c r="D4606">
        <f>IF('📋 MIỂNG TNC'!A582="","",'📋 MIỂNG TNC'!H582)</f>
        <v/>
      </c>
      <c r="E4606" t="e">
        <v>#VALUE!</v>
      </c>
      <c r="F4606" s="37">
        <f>IF('📋 MIỂNG TNC'!A582="","",'📋 MIỂNG TNC'!J582)</f>
        <v/>
      </c>
      <c r="G4606" s="37">
        <f>IF('📋 MIỂNG TNC'!A582="","",'📋 MIỂNG TNC'!K582)</f>
        <v/>
      </c>
      <c r="H4606">
        <f>IF('📋 MIỂNG TNC'!A582="","",'📋 MIỂNG TNC'!L582)</f>
        <v/>
      </c>
      <c r="I4606">
        <f>IF('📋 MIỂNG TNC'!A582="","",'📋 MIỂNG TNC'!M582)</f>
        <v/>
      </c>
      <c r="J4606">
        <f>IF('📋 MIỂNG TNC'!A582="","",'📋 MIỂNG TNC'!D582)</f>
        <v/>
      </c>
      <c r="L4606">
        <f>N(L4605)+IF(AND('🔎 TRA CỨU NHANH'!$C$2&lt;&gt;"",OR(ISNUMBER(SEARCH('🔎 TRA CỨU NHANH'!$C$2,$A4606)),ISNUMBER(SEARCH('🔎 TRA CỨU NHANH'!$C$2,$B4606)))),1,0)</f>
        <v/>
      </c>
      <c r="M4606">
        <f>IF(L4606&gt;N(L4605),L4606,"")</f>
        <v/>
      </c>
      <c r="N4606">
        <f>N(N4605)+IF(AND('💰 BÁO GIÁ'!$C$27&lt;&gt;"",OR(ISNUMBER(SEARCH('💰 BÁO GIÁ'!$C$27,$A4606)),ISNUMBER(SEARCH('💰 BÁO GIÁ'!$C$27,$B4606)))),1,0)</f>
        <v/>
      </c>
      <c r="O4606">
        <f>IF(N4606&gt;N(N4605),N4606,"")</f>
        <v/>
      </c>
    </row>
    <row r="4607">
      <c r="A4607">
        <f>IF('📋 MIỂNG TNC'!A583="","",'📋 MIỂNG TNC'!A583)</f>
        <v/>
      </c>
      <c r="B4607">
        <f>IF('📋 MIỂNG TNC'!A583="","",'📋 MIỂNG TNC'!P583)</f>
        <v/>
      </c>
      <c r="C4607">
        <f>IF('📋 MIỂNG TNC'!A583="","","Miểng")</f>
        <v/>
      </c>
      <c r="D4607">
        <f>IF('📋 MIỂNG TNC'!A583="","",'📋 MIỂNG TNC'!H583)</f>
        <v/>
      </c>
      <c r="E4607" s="37" t="e">
        <v>#VALUE!</v>
      </c>
      <c r="F4607" s="37">
        <f>IF('📋 MIỂNG TNC'!A583="","",'📋 MIỂNG TNC'!J583)</f>
        <v/>
      </c>
      <c r="G4607" s="37">
        <f>IF('📋 MIỂNG TNC'!A583="","",'📋 MIỂNG TNC'!K583)</f>
        <v/>
      </c>
      <c r="H4607">
        <f>IF('📋 MIỂNG TNC'!A583="","",'📋 MIỂNG TNC'!L583)</f>
        <v/>
      </c>
      <c r="I4607">
        <f>IF('📋 MIỂNG TNC'!A583="","",'📋 MIỂNG TNC'!M583)</f>
        <v/>
      </c>
      <c r="J4607">
        <f>IF('📋 MIỂNG TNC'!A583="","",'📋 MIỂNG TNC'!D583)</f>
        <v/>
      </c>
      <c r="L4607">
        <f>N(L4606)+IF(AND('🔎 TRA CỨU NHANH'!$C$2&lt;&gt;"",OR(ISNUMBER(SEARCH('🔎 TRA CỨU NHANH'!$C$2,$A4607)),ISNUMBER(SEARCH('🔎 TRA CỨU NHANH'!$C$2,$B4607)))),1,0)</f>
        <v/>
      </c>
      <c r="M4607">
        <f>IF(L4607&gt;N(L4606),L4607,"")</f>
        <v/>
      </c>
      <c r="N4607">
        <f>N(N4606)+IF(AND('💰 BÁO GIÁ'!$C$27&lt;&gt;"",OR(ISNUMBER(SEARCH('💰 BÁO GIÁ'!$C$27,$A4607)),ISNUMBER(SEARCH('💰 BÁO GIÁ'!$C$27,$B4607)))),1,0)</f>
        <v/>
      </c>
      <c r="O4607">
        <f>IF(N4607&gt;N(N4606),N4607,"")</f>
        <v/>
      </c>
    </row>
    <row r="4608">
      <c r="A4608">
        <f>IF('📋 MIỂNG TNC'!A584="","",'📋 MIỂNG TNC'!A584)</f>
        <v/>
      </c>
      <c r="B4608">
        <f>IF('📋 MIỂNG TNC'!A584="","",'📋 MIỂNG TNC'!P584)</f>
        <v/>
      </c>
      <c r="C4608">
        <f>IF('📋 MIỂNG TNC'!A584="","","Miểng")</f>
        <v/>
      </c>
      <c r="D4608">
        <f>IF('📋 MIỂNG TNC'!A584="","",'📋 MIỂNG TNC'!H584)</f>
        <v/>
      </c>
      <c r="E4608" t="e">
        <v>#VALUE!</v>
      </c>
      <c r="F4608">
        <f>IF('📋 MIỂNG TNC'!A584="","",'📋 MIỂNG TNC'!J584)</f>
        <v/>
      </c>
      <c r="G4608">
        <f>IF('📋 MIỂNG TNC'!A584="","",'📋 MIỂNG TNC'!K584)</f>
        <v/>
      </c>
      <c r="H4608">
        <f>IF('📋 MIỂNG TNC'!A584="","",'📋 MIỂNG TNC'!L584)</f>
        <v/>
      </c>
      <c r="I4608">
        <f>IF('📋 MIỂNG TNC'!A584="","",'📋 MIỂNG TNC'!M584)</f>
        <v/>
      </c>
      <c r="J4608">
        <f>IF('📋 MIỂNG TNC'!A584="","",'📋 MIỂNG TNC'!D584)</f>
        <v/>
      </c>
      <c r="L4608">
        <f>N(L4607)+IF(AND('🔎 TRA CỨU NHANH'!$C$2&lt;&gt;"",OR(ISNUMBER(SEARCH('🔎 TRA CỨU NHANH'!$C$2,$A4608)),ISNUMBER(SEARCH('🔎 TRA CỨU NHANH'!$C$2,$B4608)))),1,0)</f>
        <v/>
      </c>
      <c r="M4608">
        <f>IF(L4608&gt;N(L4607),L4608,"")</f>
        <v/>
      </c>
      <c r="N4608">
        <f>N(N4607)+IF(AND('💰 BÁO GIÁ'!$C$27&lt;&gt;"",OR(ISNUMBER(SEARCH('💰 BÁO GIÁ'!$C$27,$A4608)),ISNUMBER(SEARCH('💰 BÁO GIÁ'!$C$27,$B4608)))),1,0)</f>
        <v/>
      </c>
      <c r="O4608">
        <f>IF(N4608&gt;N(N4607),N4608,"")</f>
        <v/>
      </c>
    </row>
    <row r="4609">
      <c r="A4609">
        <f>IF('📋 MIỂNG TNC'!A585="","",'📋 MIỂNG TNC'!A585)</f>
        <v/>
      </c>
      <c r="B4609">
        <f>IF('📋 MIỂNG TNC'!A585="","",'📋 MIỂNG TNC'!P585)</f>
        <v/>
      </c>
      <c r="C4609">
        <f>IF('📋 MIỂNG TNC'!A585="","","Miểng")</f>
        <v/>
      </c>
      <c r="D4609">
        <f>IF('📋 MIỂNG TNC'!A585="","",'📋 MIỂNG TNC'!H585)</f>
        <v/>
      </c>
      <c r="E4609" s="37" t="e">
        <v>#VALUE!</v>
      </c>
      <c r="F4609" s="37">
        <f>IF('📋 MIỂNG TNC'!A585="","",'📋 MIỂNG TNC'!J585)</f>
        <v/>
      </c>
      <c r="G4609" s="37">
        <f>IF('📋 MIỂNG TNC'!A585="","",'📋 MIỂNG TNC'!K585)</f>
        <v/>
      </c>
      <c r="H4609">
        <f>IF('📋 MIỂNG TNC'!A585="","",'📋 MIỂNG TNC'!L585)</f>
        <v/>
      </c>
      <c r="I4609">
        <f>IF('📋 MIỂNG TNC'!A585="","",'📋 MIỂNG TNC'!M585)</f>
        <v/>
      </c>
      <c r="J4609">
        <f>IF('📋 MIỂNG TNC'!A585="","",'📋 MIỂNG TNC'!D585)</f>
        <v/>
      </c>
      <c r="L4609">
        <f>N(L4608)+IF(AND('🔎 TRA CỨU NHANH'!$C$2&lt;&gt;"",OR(ISNUMBER(SEARCH('🔎 TRA CỨU NHANH'!$C$2,$A4609)),ISNUMBER(SEARCH('🔎 TRA CỨU NHANH'!$C$2,$B4609)))),1,0)</f>
        <v/>
      </c>
      <c r="M4609">
        <f>IF(L4609&gt;N(L4608),L4609,"")</f>
        <v/>
      </c>
      <c r="N4609">
        <f>N(N4608)+IF(AND('💰 BÁO GIÁ'!$C$27&lt;&gt;"",OR(ISNUMBER(SEARCH('💰 BÁO GIÁ'!$C$27,$A4609)),ISNUMBER(SEARCH('💰 BÁO GIÁ'!$C$27,$B4609)))),1,0)</f>
        <v/>
      </c>
      <c r="O4609">
        <f>IF(N4609&gt;N(N4608),N4609,"")</f>
        <v/>
      </c>
    </row>
    <row r="4610">
      <c r="A4610">
        <f>IF('📋 MIỂNG TNC'!A586="","",'📋 MIỂNG TNC'!A586)</f>
        <v/>
      </c>
      <c r="B4610">
        <f>IF('📋 MIỂNG TNC'!A586="","",'📋 MIỂNG TNC'!P586)</f>
        <v/>
      </c>
      <c r="C4610">
        <f>IF('📋 MIỂNG TNC'!A586="","","Miểng")</f>
        <v/>
      </c>
      <c r="D4610">
        <f>IF('📋 MIỂNG TNC'!A586="","",'📋 MIỂNG TNC'!H586)</f>
        <v/>
      </c>
      <c r="E4610" s="37" t="e">
        <v>#VALUE!</v>
      </c>
      <c r="F4610" s="37">
        <f>IF('📋 MIỂNG TNC'!A586="","",'📋 MIỂNG TNC'!J586)</f>
        <v/>
      </c>
      <c r="G4610" s="37">
        <f>IF('📋 MIỂNG TNC'!A586="","",'📋 MIỂNG TNC'!K586)</f>
        <v/>
      </c>
      <c r="H4610" s="37">
        <f>IF('📋 MIỂNG TNC'!A586="","",'📋 MIỂNG TNC'!L586)</f>
        <v/>
      </c>
      <c r="I4610">
        <f>IF('📋 MIỂNG TNC'!A586="","",'📋 MIỂNG TNC'!M586)</f>
        <v/>
      </c>
      <c r="J4610">
        <f>IF('📋 MIỂNG TNC'!A586="","",'📋 MIỂNG TNC'!D586)</f>
        <v/>
      </c>
      <c r="L4610">
        <f>N(L4609)+IF(AND('🔎 TRA CỨU NHANH'!$C$2&lt;&gt;"",OR(ISNUMBER(SEARCH('🔎 TRA CỨU NHANH'!$C$2,$A4610)),ISNUMBER(SEARCH('🔎 TRA CỨU NHANH'!$C$2,$B4610)))),1,0)</f>
        <v/>
      </c>
      <c r="M4610">
        <f>IF(L4610&gt;N(L4609),L4610,"")</f>
        <v/>
      </c>
      <c r="N4610">
        <f>N(N4609)+IF(AND('💰 BÁO GIÁ'!$C$27&lt;&gt;"",OR(ISNUMBER(SEARCH('💰 BÁO GIÁ'!$C$27,$A4610)),ISNUMBER(SEARCH('💰 BÁO GIÁ'!$C$27,$B4610)))),1,0)</f>
        <v/>
      </c>
      <c r="O4610">
        <f>IF(N4610&gt;N(N4609),N4610,"")</f>
        <v/>
      </c>
    </row>
    <row r="4611">
      <c r="A4611">
        <f>IF('📋 MIỂNG TNC'!A587="","",'📋 MIỂNG TNC'!A587)</f>
        <v/>
      </c>
      <c r="B4611">
        <f>IF('📋 MIỂNG TNC'!A587="","",'📋 MIỂNG TNC'!P587)</f>
        <v/>
      </c>
      <c r="C4611">
        <f>IF('📋 MIỂNG TNC'!A587="","","Miểng")</f>
        <v/>
      </c>
      <c r="D4611">
        <f>IF('📋 MIỂNG TNC'!A587="","",'📋 MIỂNG TNC'!H587)</f>
        <v/>
      </c>
      <c r="E4611" t="e">
        <v>#VALUE!</v>
      </c>
      <c r="F4611">
        <f>IF('📋 MIỂNG TNC'!A587="","",'📋 MIỂNG TNC'!J587)</f>
        <v/>
      </c>
      <c r="G4611">
        <f>IF('📋 MIỂNG TNC'!A587="","",'📋 MIỂNG TNC'!K587)</f>
        <v/>
      </c>
      <c r="H4611">
        <f>IF('📋 MIỂNG TNC'!A587="","",'📋 MIỂNG TNC'!L587)</f>
        <v/>
      </c>
      <c r="I4611">
        <f>IF('📋 MIỂNG TNC'!A587="","",'📋 MIỂNG TNC'!M587)</f>
        <v/>
      </c>
      <c r="J4611">
        <f>IF('📋 MIỂNG TNC'!A587="","",'📋 MIỂNG TNC'!D587)</f>
        <v/>
      </c>
      <c r="L4611">
        <f>N(L4610)+IF(AND('🔎 TRA CỨU NHANH'!$C$2&lt;&gt;"",OR(ISNUMBER(SEARCH('🔎 TRA CỨU NHANH'!$C$2,$A4611)),ISNUMBER(SEARCH('🔎 TRA CỨU NHANH'!$C$2,$B4611)))),1,0)</f>
        <v/>
      </c>
      <c r="M4611">
        <f>IF(L4611&gt;N(L4610),L4611,"")</f>
        <v/>
      </c>
      <c r="N4611">
        <f>N(N4610)+IF(AND('💰 BÁO GIÁ'!$C$27&lt;&gt;"",OR(ISNUMBER(SEARCH('💰 BÁO GIÁ'!$C$27,$A4611)),ISNUMBER(SEARCH('💰 BÁO GIÁ'!$C$27,$B4611)))),1,0)</f>
        <v/>
      </c>
      <c r="O4611">
        <f>IF(N4611&gt;N(N4610),N4611,"")</f>
        <v/>
      </c>
    </row>
    <row r="4612">
      <c r="A4612">
        <f>IF('📋 MIỂNG TNC'!A588="","",'📋 MIỂNG TNC'!A588)</f>
        <v/>
      </c>
      <c r="B4612">
        <f>IF('📋 MIỂNG TNC'!A588="","",'📋 MIỂNG TNC'!P588)</f>
        <v/>
      </c>
      <c r="C4612">
        <f>IF('📋 MIỂNG TNC'!A588="","","Miểng")</f>
        <v/>
      </c>
      <c r="D4612">
        <f>IF('📋 MIỂNG TNC'!A588="","",'📋 MIỂNG TNC'!H588)</f>
        <v/>
      </c>
      <c r="E4612" s="37" t="e">
        <v>#VALUE!</v>
      </c>
      <c r="F4612" s="37">
        <f>IF('📋 MIỂNG TNC'!A588="","",'📋 MIỂNG TNC'!J588)</f>
        <v/>
      </c>
      <c r="G4612" s="37">
        <f>IF('📋 MIỂNG TNC'!A588="","",'📋 MIỂNG TNC'!K588)</f>
        <v/>
      </c>
      <c r="H4612">
        <f>IF('📋 MIỂNG TNC'!A588="","",'📋 MIỂNG TNC'!L588)</f>
        <v/>
      </c>
      <c r="I4612">
        <f>IF('📋 MIỂNG TNC'!A588="","",'📋 MIỂNG TNC'!M588)</f>
        <v/>
      </c>
      <c r="J4612">
        <f>IF('📋 MIỂNG TNC'!A588="","",'📋 MIỂNG TNC'!D588)</f>
        <v/>
      </c>
      <c r="L4612">
        <f>N(L4611)+IF(AND('🔎 TRA CỨU NHANH'!$C$2&lt;&gt;"",OR(ISNUMBER(SEARCH('🔎 TRA CỨU NHANH'!$C$2,$A4612)),ISNUMBER(SEARCH('🔎 TRA CỨU NHANH'!$C$2,$B4612)))),1,0)</f>
        <v/>
      </c>
      <c r="M4612">
        <f>IF(L4612&gt;N(L4611),L4612,"")</f>
        <v/>
      </c>
      <c r="N4612">
        <f>N(N4611)+IF(AND('💰 BÁO GIÁ'!$C$27&lt;&gt;"",OR(ISNUMBER(SEARCH('💰 BÁO GIÁ'!$C$27,$A4612)),ISNUMBER(SEARCH('💰 BÁO GIÁ'!$C$27,$B4612)))),1,0)</f>
        <v/>
      </c>
      <c r="O4612">
        <f>IF(N4612&gt;N(N4611),N4612,"")</f>
        <v/>
      </c>
    </row>
    <row r="4613">
      <c r="A4613">
        <f>IF('📋 MIỂNG TNC'!A589="","",'📋 MIỂNG TNC'!A589)</f>
        <v/>
      </c>
      <c r="B4613">
        <f>IF('📋 MIỂNG TNC'!A589="","",'📋 MIỂNG TNC'!P589)</f>
        <v/>
      </c>
      <c r="C4613">
        <f>IF('📋 MIỂNG TNC'!A589="","","Miểng")</f>
        <v/>
      </c>
      <c r="D4613">
        <f>IF('📋 MIỂNG TNC'!A589="","",'📋 MIỂNG TNC'!H589)</f>
        <v/>
      </c>
      <c r="E4613" t="e">
        <v>#VALUE!</v>
      </c>
      <c r="F4613">
        <f>IF('📋 MIỂNG TNC'!A589="","",'📋 MIỂNG TNC'!J589)</f>
        <v/>
      </c>
      <c r="G4613">
        <f>IF('📋 MIỂNG TNC'!A589="","",'📋 MIỂNG TNC'!K589)</f>
        <v/>
      </c>
      <c r="H4613">
        <f>IF('📋 MIỂNG TNC'!A589="","",'📋 MIỂNG TNC'!L589)</f>
        <v/>
      </c>
      <c r="I4613">
        <f>IF('📋 MIỂNG TNC'!A589="","",'📋 MIỂNG TNC'!M589)</f>
        <v/>
      </c>
      <c r="J4613">
        <f>IF('📋 MIỂNG TNC'!A589="","",'📋 MIỂNG TNC'!D589)</f>
        <v/>
      </c>
      <c r="L4613">
        <f>N(L4612)+IF(AND('🔎 TRA CỨU NHANH'!$C$2&lt;&gt;"",OR(ISNUMBER(SEARCH('🔎 TRA CỨU NHANH'!$C$2,$A4613)),ISNUMBER(SEARCH('🔎 TRA CỨU NHANH'!$C$2,$B4613)))),1,0)</f>
        <v/>
      </c>
      <c r="M4613">
        <f>IF(L4613&gt;N(L4612),L4613,"")</f>
        <v/>
      </c>
      <c r="N4613">
        <f>N(N4612)+IF(AND('💰 BÁO GIÁ'!$C$27&lt;&gt;"",OR(ISNUMBER(SEARCH('💰 BÁO GIÁ'!$C$27,$A4613)),ISNUMBER(SEARCH('💰 BÁO GIÁ'!$C$27,$B4613)))),1,0)</f>
        <v/>
      </c>
      <c r="O4613">
        <f>IF(N4613&gt;N(N4612),N4613,"")</f>
        <v/>
      </c>
    </row>
    <row r="4614">
      <c r="A4614">
        <f>IF('📋 MIỂNG TNC'!A590="","",'📋 MIỂNG TNC'!A590)</f>
        <v/>
      </c>
      <c r="B4614">
        <f>IF('📋 MIỂNG TNC'!A590="","",'📋 MIỂNG TNC'!P590)</f>
        <v/>
      </c>
      <c r="C4614">
        <f>IF('📋 MIỂNG TNC'!A590="","","Miểng")</f>
        <v/>
      </c>
      <c r="D4614">
        <f>IF('📋 MIỂNG TNC'!A590="","",'📋 MIỂNG TNC'!H590)</f>
        <v/>
      </c>
      <c r="E4614" s="37" t="e">
        <v>#VALUE!</v>
      </c>
      <c r="F4614" s="37">
        <f>IF('📋 MIỂNG TNC'!A590="","",'📋 MIỂNG TNC'!J590)</f>
        <v/>
      </c>
      <c r="G4614" s="37">
        <f>IF('📋 MIỂNG TNC'!A590="","",'📋 MIỂNG TNC'!K590)</f>
        <v/>
      </c>
      <c r="H4614" s="37">
        <f>IF('📋 MIỂNG TNC'!A590="","",'📋 MIỂNG TNC'!L590)</f>
        <v/>
      </c>
      <c r="I4614">
        <f>IF('📋 MIỂNG TNC'!A590="","",'📋 MIỂNG TNC'!M590)</f>
        <v/>
      </c>
      <c r="J4614">
        <f>IF('📋 MIỂNG TNC'!A590="","",'📋 MIỂNG TNC'!D590)</f>
        <v/>
      </c>
      <c r="L4614">
        <f>N(L4613)+IF(AND('🔎 TRA CỨU NHANH'!$C$2&lt;&gt;"",OR(ISNUMBER(SEARCH('🔎 TRA CỨU NHANH'!$C$2,$A4614)),ISNUMBER(SEARCH('🔎 TRA CỨU NHANH'!$C$2,$B4614)))),1,0)</f>
        <v/>
      </c>
      <c r="M4614">
        <f>IF(L4614&gt;N(L4613),L4614,"")</f>
        <v/>
      </c>
      <c r="N4614">
        <f>N(N4613)+IF(AND('💰 BÁO GIÁ'!$C$27&lt;&gt;"",OR(ISNUMBER(SEARCH('💰 BÁO GIÁ'!$C$27,$A4614)),ISNUMBER(SEARCH('💰 BÁO GIÁ'!$C$27,$B4614)))),1,0)</f>
        <v/>
      </c>
      <c r="O4614">
        <f>IF(N4614&gt;N(N4613),N4614,"")</f>
        <v/>
      </c>
    </row>
    <row r="4615">
      <c r="A4615">
        <f>IF('📋 MIỂNG TNC'!A591="","",'📋 MIỂNG TNC'!A591)</f>
        <v/>
      </c>
      <c r="B4615">
        <f>IF('📋 MIỂNG TNC'!A591="","",'📋 MIỂNG TNC'!P591)</f>
        <v/>
      </c>
      <c r="C4615">
        <f>IF('📋 MIỂNG TNC'!A591="","","Miểng")</f>
        <v/>
      </c>
      <c r="D4615">
        <f>IF('📋 MIỂNG TNC'!A591="","",'📋 MIỂNG TNC'!H591)</f>
        <v/>
      </c>
      <c r="E4615" s="37" t="e">
        <v>#VALUE!</v>
      </c>
      <c r="F4615" s="37">
        <f>IF('📋 MIỂNG TNC'!A591="","",'📋 MIỂNG TNC'!J591)</f>
        <v/>
      </c>
      <c r="G4615" s="37">
        <f>IF('📋 MIỂNG TNC'!A591="","",'📋 MIỂNG TNC'!K591)</f>
        <v/>
      </c>
      <c r="H4615">
        <f>IF('📋 MIỂNG TNC'!A591="","",'📋 MIỂNG TNC'!L591)</f>
        <v/>
      </c>
      <c r="I4615">
        <f>IF('📋 MIỂNG TNC'!A591="","",'📋 MIỂNG TNC'!M591)</f>
        <v/>
      </c>
      <c r="J4615">
        <f>IF('📋 MIỂNG TNC'!A591="","",'📋 MIỂNG TNC'!D591)</f>
        <v/>
      </c>
      <c r="L4615">
        <f>N(L4614)+IF(AND('🔎 TRA CỨU NHANH'!$C$2&lt;&gt;"",OR(ISNUMBER(SEARCH('🔎 TRA CỨU NHANH'!$C$2,$A4615)),ISNUMBER(SEARCH('🔎 TRA CỨU NHANH'!$C$2,$B4615)))),1,0)</f>
        <v/>
      </c>
      <c r="M4615">
        <f>IF(L4615&gt;N(L4614),L4615,"")</f>
        <v/>
      </c>
      <c r="N4615">
        <f>N(N4614)+IF(AND('💰 BÁO GIÁ'!$C$27&lt;&gt;"",OR(ISNUMBER(SEARCH('💰 BÁO GIÁ'!$C$27,$A4615)),ISNUMBER(SEARCH('💰 BÁO GIÁ'!$C$27,$B4615)))),1,0)</f>
        <v/>
      </c>
      <c r="O4615">
        <f>IF(N4615&gt;N(N4614),N4615,"")</f>
        <v/>
      </c>
    </row>
    <row r="4616">
      <c r="A4616">
        <f>IF('📋 MIỂNG TNC'!A592="","",'📋 MIỂNG TNC'!A592)</f>
        <v/>
      </c>
      <c r="B4616">
        <f>IF('📋 MIỂNG TNC'!A592="","",'📋 MIỂNG TNC'!P592)</f>
        <v/>
      </c>
      <c r="C4616">
        <f>IF('📋 MIỂNG TNC'!A592="","","Miểng")</f>
        <v/>
      </c>
      <c r="D4616">
        <f>IF('📋 MIỂNG TNC'!A592="","",'📋 MIỂNG TNC'!H592)</f>
        <v/>
      </c>
      <c r="E4616" s="37" t="e">
        <v>#VALUE!</v>
      </c>
      <c r="F4616" s="37">
        <f>IF('📋 MIỂNG TNC'!A592="","",'📋 MIỂNG TNC'!J592)</f>
        <v/>
      </c>
      <c r="G4616" s="37">
        <f>IF('📋 MIỂNG TNC'!A592="","",'📋 MIỂNG TNC'!K592)</f>
        <v/>
      </c>
      <c r="H4616">
        <f>IF('📋 MIỂNG TNC'!A592="","",'📋 MIỂNG TNC'!L592)</f>
        <v/>
      </c>
      <c r="I4616">
        <f>IF('📋 MIỂNG TNC'!A592="","",'📋 MIỂNG TNC'!M592)</f>
        <v/>
      </c>
      <c r="J4616">
        <f>IF('📋 MIỂNG TNC'!A592="","",'📋 MIỂNG TNC'!D592)</f>
        <v/>
      </c>
      <c r="L4616">
        <f>N(L4615)+IF(AND('🔎 TRA CỨU NHANH'!$C$2&lt;&gt;"",OR(ISNUMBER(SEARCH('🔎 TRA CỨU NHANH'!$C$2,$A4616)),ISNUMBER(SEARCH('🔎 TRA CỨU NHANH'!$C$2,$B4616)))),1,0)</f>
        <v/>
      </c>
      <c r="M4616">
        <f>IF(L4616&gt;N(L4615),L4616,"")</f>
        <v/>
      </c>
      <c r="N4616">
        <f>N(N4615)+IF(AND('💰 BÁO GIÁ'!$C$27&lt;&gt;"",OR(ISNUMBER(SEARCH('💰 BÁO GIÁ'!$C$27,$A4616)),ISNUMBER(SEARCH('💰 BÁO GIÁ'!$C$27,$B4616)))),1,0)</f>
        <v/>
      </c>
      <c r="O4616">
        <f>IF(N4616&gt;N(N4615),N4616,"")</f>
        <v/>
      </c>
    </row>
    <row r="4617">
      <c r="A4617">
        <f>IF('📋 MIỂNG TNC'!A593="","",'📋 MIỂNG TNC'!A593)</f>
        <v/>
      </c>
      <c r="B4617">
        <f>IF('📋 MIỂNG TNC'!A593="","",'📋 MIỂNG TNC'!P593)</f>
        <v/>
      </c>
      <c r="C4617">
        <f>IF('📋 MIỂNG TNC'!A593="","","Miểng")</f>
        <v/>
      </c>
      <c r="D4617">
        <f>IF('📋 MIỂNG TNC'!A593="","",'📋 MIỂNG TNC'!H593)</f>
        <v/>
      </c>
      <c r="E4617" t="e">
        <v>#VALUE!</v>
      </c>
      <c r="F4617">
        <f>IF('📋 MIỂNG TNC'!A593="","",'📋 MIỂNG TNC'!J593)</f>
        <v/>
      </c>
      <c r="G4617">
        <f>IF('📋 MIỂNG TNC'!A593="","",'📋 MIỂNG TNC'!K593)</f>
        <v/>
      </c>
      <c r="H4617">
        <f>IF('📋 MIỂNG TNC'!A593="","",'📋 MIỂNG TNC'!L593)</f>
        <v/>
      </c>
      <c r="I4617">
        <f>IF('📋 MIỂNG TNC'!A593="","",'📋 MIỂNG TNC'!M593)</f>
        <v/>
      </c>
      <c r="J4617">
        <f>IF('📋 MIỂNG TNC'!A593="","",'📋 MIỂNG TNC'!D593)</f>
        <v/>
      </c>
      <c r="L4617">
        <f>N(L4616)+IF(AND('🔎 TRA CỨU NHANH'!$C$2&lt;&gt;"",OR(ISNUMBER(SEARCH('🔎 TRA CỨU NHANH'!$C$2,$A4617)),ISNUMBER(SEARCH('🔎 TRA CỨU NHANH'!$C$2,$B4617)))),1,0)</f>
        <v/>
      </c>
      <c r="M4617">
        <f>IF(L4617&gt;N(L4616),L4617,"")</f>
        <v/>
      </c>
      <c r="N4617">
        <f>N(N4616)+IF(AND('💰 BÁO GIÁ'!$C$27&lt;&gt;"",OR(ISNUMBER(SEARCH('💰 BÁO GIÁ'!$C$27,$A4617)),ISNUMBER(SEARCH('💰 BÁO GIÁ'!$C$27,$B4617)))),1,0)</f>
        <v/>
      </c>
      <c r="O4617">
        <f>IF(N4617&gt;N(N4616),N4617,"")</f>
        <v/>
      </c>
    </row>
    <row r="4618">
      <c r="A4618">
        <f>IF('📋 MIỂNG TNC'!A594="","",'📋 MIỂNG TNC'!A594)</f>
        <v/>
      </c>
      <c r="B4618">
        <f>IF('📋 MIỂNG TNC'!A594="","",'📋 MIỂNG TNC'!P594)</f>
        <v/>
      </c>
      <c r="C4618">
        <f>IF('📋 MIỂNG TNC'!A594="","","Miểng")</f>
        <v/>
      </c>
      <c r="D4618">
        <f>IF('📋 MIỂNG TNC'!A594="","",'📋 MIỂNG TNC'!H594)</f>
        <v/>
      </c>
      <c r="E4618" s="37" t="e">
        <v>#VALUE!</v>
      </c>
      <c r="F4618" s="37">
        <f>IF('📋 MIỂNG TNC'!A594="","",'📋 MIỂNG TNC'!J594)</f>
        <v/>
      </c>
      <c r="G4618" s="37">
        <f>IF('📋 MIỂNG TNC'!A594="","",'📋 MIỂNG TNC'!K594)</f>
        <v/>
      </c>
      <c r="H4618">
        <f>IF('📋 MIỂNG TNC'!A594="","",'📋 MIỂNG TNC'!L594)</f>
        <v/>
      </c>
      <c r="I4618">
        <f>IF('📋 MIỂNG TNC'!A594="","",'📋 MIỂNG TNC'!M594)</f>
        <v/>
      </c>
      <c r="J4618">
        <f>IF('📋 MIỂNG TNC'!A594="","",'📋 MIỂNG TNC'!D594)</f>
        <v/>
      </c>
      <c r="L4618">
        <f>N(L4617)+IF(AND('🔎 TRA CỨU NHANH'!$C$2&lt;&gt;"",OR(ISNUMBER(SEARCH('🔎 TRA CỨU NHANH'!$C$2,$A4618)),ISNUMBER(SEARCH('🔎 TRA CỨU NHANH'!$C$2,$B4618)))),1,0)</f>
        <v/>
      </c>
      <c r="M4618">
        <f>IF(L4618&gt;N(L4617),L4618,"")</f>
        <v/>
      </c>
      <c r="N4618">
        <f>N(N4617)+IF(AND('💰 BÁO GIÁ'!$C$27&lt;&gt;"",OR(ISNUMBER(SEARCH('💰 BÁO GIÁ'!$C$27,$A4618)),ISNUMBER(SEARCH('💰 BÁO GIÁ'!$C$27,$B4618)))),1,0)</f>
        <v/>
      </c>
      <c r="O4618">
        <f>IF(N4618&gt;N(N4617),N4618,"")</f>
        <v/>
      </c>
    </row>
    <row r="4619">
      <c r="A4619">
        <f>IF('📋 MIỂNG TNC'!A595="","",'📋 MIỂNG TNC'!A595)</f>
        <v/>
      </c>
      <c r="B4619">
        <f>IF('📋 MIỂNG TNC'!A595="","",'📋 MIỂNG TNC'!P595)</f>
        <v/>
      </c>
      <c r="C4619">
        <f>IF('📋 MIỂNG TNC'!A595="","","Miểng")</f>
        <v/>
      </c>
      <c r="D4619">
        <f>IF('📋 MIỂNG TNC'!A595="","",'📋 MIỂNG TNC'!H595)</f>
        <v/>
      </c>
      <c r="E4619" t="e">
        <v>#VALUE!</v>
      </c>
      <c r="F4619" s="37">
        <f>IF('📋 MIỂNG TNC'!A595="","",'📋 MIỂNG TNC'!J595)</f>
        <v/>
      </c>
      <c r="G4619" s="37">
        <f>IF('📋 MIỂNG TNC'!A595="","",'📋 MIỂNG TNC'!K595)</f>
        <v/>
      </c>
      <c r="H4619" s="37">
        <f>IF('📋 MIỂNG TNC'!A595="","",'📋 MIỂNG TNC'!L595)</f>
        <v/>
      </c>
      <c r="I4619">
        <f>IF('📋 MIỂNG TNC'!A595="","",'📋 MIỂNG TNC'!M595)</f>
        <v/>
      </c>
      <c r="J4619">
        <f>IF('📋 MIỂNG TNC'!A595="","",'📋 MIỂNG TNC'!D595)</f>
        <v/>
      </c>
      <c r="L4619">
        <f>N(L4618)+IF(AND('🔎 TRA CỨU NHANH'!$C$2&lt;&gt;"",OR(ISNUMBER(SEARCH('🔎 TRA CỨU NHANH'!$C$2,$A4619)),ISNUMBER(SEARCH('🔎 TRA CỨU NHANH'!$C$2,$B4619)))),1,0)</f>
        <v/>
      </c>
      <c r="M4619">
        <f>IF(L4619&gt;N(L4618),L4619,"")</f>
        <v/>
      </c>
      <c r="N4619">
        <f>N(N4618)+IF(AND('💰 BÁO GIÁ'!$C$27&lt;&gt;"",OR(ISNUMBER(SEARCH('💰 BÁO GIÁ'!$C$27,$A4619)),ISNUMBER(SEARCH('💰 BÁO GIÁ'!$C$27,$B4619)))),1,0)</f>
        <v/>
      </c>
      <c r="O4619">
        <f>IF(N4619&gt;N(N4618),N4619,"")</f>
        <v/>
      </c>
    </row>
    <row r="4620">
      <c r="A4620">
        <f>IF('📋 MIỂNG TNC'!A596="","",'📋 MIỂNG TNC'!A596)</f>
        <v/>
      </c>
      <c r="B4620">
        <f>IF('📋 MIỂNG TNC'!A596="","",'📋 MIỂNG TNC'!P596)</f>
        <v/>
      </c>
      <c r="C4620">
        <f>IF('📋 MIỂNG TNC'!A596="","","Miểng")</f>
        <v/>
      </c>
      <c r="D4620">
        <f>IF('📋 MIỂNG TNC'!A596="","",'📋 MIỂNG TNC'!H596)</f>
        <v/>
      </c>
      <c r="E4620" t="e">
        <v>#VALUE!</v>
      </c>
      <c r="F4620">
        <f>IF('📋 MIỂNG TNC'!A596="","",'📋 MIỂNG TNC'!J596)</f>
        <v/>
      </c>
      <c r="G4620">
        <f>IF('📋 MIỂNG TNC'!A596="","",'📋 MIỂNG TNC'!K596)</f>
        <v/>
      </c>
      <c r="H4620">
        <f>IF('📋 MIỂNG TNC'!A596="","",'📋 MIỂNG TNC'!L596)</f>
        <v/>
      </c>
      <c r="I4620">
        <f>IF('📋 MIỂNG TNC'!A596="","",'📋 MIỂNG TNC'!M596)</f>
        <v/>
      </c>
      <c r="J4620">
        <f>IF('📋 MIỂNG TNC'!A596="","",'📋 MIỂNG TNC'!D596)</f>
        <v/>
      </c>
      <c r="L4620">
        <f>N(L4619)+IF(AND('🔎 TRA CỨU NHANH'!$C$2&lt;&gt;"",OR(ISNUMBER(SEARCH('🔎 TRA CỨU NHANH'!$C$2,$A4620)),ISNUMBER(SEARCH('🔎 TRA CỨU NHANH'!$C$2,$B4620)))),1,0)</f>
        <v/>
      </c>
      <c r="M4620">
        <f>IF(L4620&gt;N(L4619),L4620,"")</f>
        <v/>
      </c>
      <c r="N4620">
        <f>N(N4619)+IF(AND('💰 BÁO GIÁ'!$C$27&lt;&gt;"",OR(ISNUMBER(SEARCH('💰 BÁO GIÁ'!$C$27,$A4620)),ISNUMBER(SEARCH('💰 BÁO GIÁ'!$C$27,$B4620)))),1,0)</f>
        <v/>
      </c>
      <c r="O4620">
        <f>IF(N4620&gt;N(N4619),N4620,"")</f>
        <v/>
      </c>
    </row>
    <row r="4621">
      <c r="A4621">
        <f>IF('📋 MIỂNG TNC'!A597="","",'📋 MIỂNG TNC'!A597)</f>
        <v/>
      </c>
      <c r="B4621">
        <f>IF('📋 MIỂNG TNC'!A597="","",'📋 MIỂNG TNC'!P597)</f>
        <v/>
      </c>
      <c r="C4621">
        <f>IF('📋 MIỂNG TNC'!A597="","","Miểng")</f>
        <v/>
      </c>
      <c r="D4621">
        <f>IF('📋 MIỂNG TNC'!A597="","",'📋 MIỂNG TNC'!H597)</f>
        <v/>
      </c>
      <c r="E4621" s="37" t="e">
        <v>#VALUE!</v>
      </c>
      <c r="F4621" s="37">
        <f>IF('📋 MIỂNG TNC'!A597="","",'📋 MIỂNG TNC'!J597)</f>
        <v/>
      </c>
      <c r="G4621" s="37">
        <f>IF('📋 MIỂNG TNC'!A597="","",'📋 MIỂNG TNC'!K597)</f>
        <v/>
      </c>
      <c r="H4621">
        <f>IF('📋 MIỂNG TNC'!A597="","",'📋 MIỂNG TNC'!L597)</f>
        <v/>
      </c>
      <c r="I4621">
        <f>IF('📋 MIỂNG TNC'!A597="","",'📋 MIỂNG TNC'!M597)</f>
        <v/>
      </c>
      <c r="J4621">
        <f>IF('📋 MIỂNG TNC'!A597="","",'📋 MIỂNG TNC'!D597)</f>
        <v/>
      </c>
      <c r="L4621">
        <f>N(L4620)+IF(AND('🔎 TRA CỨU NHANH'!$C$2&lt;&gt;"",OR(ISNUMBER(SEARCH('🔎 TRA CỨU NHANH'!$C$2,$A4621)),ISNUMBER(SEARCH('🔎 TRA CỨU NHANH'!$C$2,$B4621)))),1,0)</f>
        <v/>
      </c>
      <c r="M4621">
        <f>IF(L4621&gt;N(L4620),L4621,"")</f>
        <v/>
      </c>
      <c r="N4621">
        <f>N(N4620)+IF(AND('💰 BÁO GIÁ'!$C$27&lt;&gt;"",OR(ISNUMBER(SEARCH('💰 BÁO GIÁ'!$C$27,$A4621)),ISNUMBER(SEARCH('💰 BÁO GIÁ'!$C$27,$B4621)))),1,0)</f>
        <v/>
      </c>
      <c r="O4621">
        <f>IF(N4621&gt;N(N4620),N4621,"")</f>
        <v/>
      </c>
    </row>
    <row r="4622">
      <c r="A4622">
        <f>IF('📋 MIỂNG TNC'!A598="","",'📋 MIỂNG TNC'!A598)</f>
        <v/>
      </c>
      <c r="B4622">
        <f>IF('📋 MIỂNG TNC'!A598="","",'📋 MIỂNG TNC'!P598)</f>
        <v/>
      </c>
      <c r="C4622">
        <f>IF('📋 MIỂNG TNC'!A598="","","Miểng")</f>
        <v/>
      </c>
      <c r="D4622">
        <f>IF('📋 MIỂNG TNC'!A598="","",'📋 MIỂNG TNC'!H598)</f>
        <v/>
      </c>
      <c r="E4622" s="37" t="e">
        <v>#VALUE!</v>
      </c>
      <c r="F4622" s="37">
        <f>IF('📋 MIỂNG TNC'!A598="","",'📋 MIỂNG TNC'!J598)</f>
        <v/>
      </c>
      <c r="G4622" s="37">
        <f>IF('📋 MIỂNG TNC'!A598="","",'📋 MIỂNG TNC'!K598)</f>
        <v/>
      </c>
      <c r="H4622">
        <f>IF('📋 MIỂNG TNC'!A598="","",'📋 MIỂNG TNC'!L598)</f>
        <v/>
      </c>
      <c r="I4622">
        <f>IF('📋 MIỂNG TNC'!A598="","",'📋 MIỂNG TNC'!M598)</f>
        <v/>
      </c>
      <c r="J4622">
        <f>IF('📋 MIỂNG TNC'!A598="","",'📋 MIỂNG TNC'!D598)</f>
        <v/>
      </c>
      <c r="L4622">
        <f>N(L4621)+IF(AND('🔎 TRA CỨU NHANH'!$C$2&lt;&gt;"",OR(ISNUMBER(SEARCH('🔎 TRA CỨU NHANH'!$C$2,$A4622)),ISNUMBER(SEARCH('🔎 TRA CỨU NHANH'!$C$2,$B4622)))),1,0)</f>
        <v/>
      </c>
      <c r="M4622">
        <f>IF(L4622&gt;N(L4621),L4622,"")</f>
        <v/>
      </c>
      <c r="N4622">
        <f>N(N4621)+IF(AND('💰 BÁO GIÁ'!$C$27&lt;&gt;"",OR(ISNUMBER(SEARCH('💰 BÁO GIÁ'!$C$27,$A4622)),ISNUMBER(SEARCH('💰 BÁO GIÁ'!$C$27,$B4622)))),1,0)</f>
        <v/>
      </c>
      <c r="O4622">
        <f>IF(N4622&gt;N(N4621),N4622,"")</f>
        <v/>
      </c>
    </row>
    <row r="4623">
      <c r="A4623">
        <f>IF('📋 MIỂNG TNC'!A599="","",'📋 MIỂNG TNC'!A599)</f>
        <v/>
      </c>
      <c r="B4623">
        <f>IF('📋 MIỂNG TNC'!A599="","",'📋 MIỂNG TNC'!P599)</f>
        <v/>
      </c>
      <c r="C4623">
        <f>IF('📋 MIỂNG TNC'!A599="","","Miểng")</f>
        <v/>
      </c>
      <c r="D4623">
        <f>IF('📋 MIỂNG TNC'!A599="","",'📋 MIỂNG TNC'!H599)</f>
        <v/>
      </c>
      <c r="E4623" s="37" t="e">
        <v>#VALUE!</v>
      </c>
      <c r="F4623" s="37">
        <f>IF('📋 MIỂNG TNC'!A599="","",'📋 MIỂNG TNC'!J599)</f>
        <v/>
      </c>
      <c r="G4623" s="37">
        <f>IF('📋 MIỂNG TNC'!A599="","",'📋 MIỂNG TNC'!K599)</f>
        <v/>
      </c>
      <c r="H4623">
        <f>IF('📋 MIỂNG TNC'!A599="","",'📋 MIỂNG TNC'!L599)</f>
        <v/>
      </c>
      <c r="I4623">
        <f>IF('📋 MIỂNG TNC'!A599="","",'📋 MIỂNG TNC'!M599)</f>
        <v/>
      </c>
      <c r="J4623">
        <f>IF('📋 MIỂNG TNC'!A599="","",'📋 MIỂNG TNC'!D599)</f>
        <v/>
      </c>
      <c r="L4623">
        <f>N(L4622)+IF(AND('🔎 TRA CỨU NHANH'!$C$2&lt;&gt;"",OR(ISNUMBER(SEARCH('🔎 TRA CỨU NHANH'!$C$2,$A4623)),ISNUMBER(SEARCH('🔎 TRA CỨU NHANH'!$C$2,$B4623)))),1,0)</f>
        <v/>
      </c>
      <c r="M4623">
        <f>IF(L4623&gt;N(L4622),L4623,"")</f>
        <v/>
      </c>
      <c r="N4623">
        <f>N(N4622)+IF(AND('💰 BÁO GIÁ'!$C$27&lt;&gt;"",OR(ISNUMBER(SEARCH('💰 BÁO GIÁ'!$C$27,$A4623)),ISNUMBER(SEARCH('💰 BÁO GIÁ'!$C$27,$B4623)))),1,0)</f>
        <v/>
      </c>
      <c r="O4623">
        <f>IF(N4623&gt;N(N4622),N4623,"")</f>
        <v/>
      </c>
    </row>
    <row r="4624">
      <c r="A4624">
        <f>IF('📋 MIỂNG TNC'!A600="","",'📋 MIỂNG TNC'!A600)</f>
        <v/>
      </c>
      <c r="B4624">
        <f>IF('📋 MIỂNG TNC'!A600="","",'📋 MIỂNG TNC'!P600)</f>
        <v/>
      </c>
      <c r="C4624">
        <f>IF('📋 MIỂNG TNC'!A600="","","Miểng")</f>
        <v/>
      </c>
      <c r="D4624">
        <f>IF('📋 MIỂNG TNC'!A600="","",'📋 MIỂNG TNC'!H600)</f>
        <v/>
      </c>
      <c r="E4624" s="37" t="e">
        <v>#VALUE!</v>
      </c>
      <c r="F4624" s="37">
        <f>IF('📋 MIỂNG TNC'!A600="","",'📋 MIỂNG TNC'!J600)</f>
        <v/>
      </c>
      <c r="G4624" s="37">
        <f>IF('📋 MIỂNG TNC'!A600="","",'📋 MIỂNG TNC'!K600)</f>
        <v/>
      </c>
      <c r="H4624">
        <f>IF('📋 MIỂNG TNC'!A600="","",'📋 MIỂNG TNC'!L600)</f>
        <v/>
      </c>
      <c r="I4624">
        <f>IF('📋 MIỂNG TNC'!A600="","",'📋 MIỂNG TNC'!M600)</f>
        <v/>
      </c>
      <c r="J4624">
        <f>IF('📋 MIỂNG TNC'!A600="","",'📋 MIỂNG TNC'!D600)</f>
        <v/>
      </c>
      <c r="L4624">
        <f>N(L4623)+IF(AND('🔎 TRA CỨU NHANH'!$C$2&lt;&gt;"",OR(ISNUMBER(SEARCH('🔎 TRA CỨU NHANH'!$C$2,$A4624)),ISNUMBER(SEARCH('🔎 TRA CỨU NHANH'!$C$2,$B4624)))),1,0)</f>
        <v/>
      </c>
      <c r="M4624">
        <f>IF(L4624&gt;N(L4623),L4624,"")</f>
        <v/>
      </c>
      <c r="N4624">
        <f>N(N4623)+IF(AND('💰 BÁO GIÁ'!$C$27&lt;&gt;"",OR(ISNUMBER(SEARCH('💰 BÁO GIÁ'!$C$27,$A4624)),ISNUMBER(SEARCH('💰 BÁO GIÁ'!$C$27,$B4624)))),1,0)</f>
        <v/>
      </c>
      <c r="O4624">
        <f>IF(N4624&gt;N(N4623),N4624,"")</f>
        <v/>
      </c>
    </row>
    <row r="4625">
      <c r="A4625">
        <f>IF('📋 MIỂNG TNC'!A601="","",'📋 MIỂNG TNC'!A601)</f>
        <v/>
      </c>
      <c r="B4625">
        <f>IF('📋 MIỂNG TNC'!A601="","",'📋 MIỂNG TNC'!P601)</f>
        <v/>
      </c>
      <c r="C4625">
        <f>IF('📋 MIỂNG TNC'!A601="","","Miểng")</f>
        <v/>
      </c>
      <c r="D4625">
        <f>IF('📋 MIỂNG TNC'!A601="","",'📋 MIỂNG TNC'!H601)</f>
        <v/>
      </c>
      <c r="E4625" s="37" t="e">
        <v>#VALUE!</v>
      </c>
      <c r="F4625" s="37">
        <f>IF('📋 MIỂNG TNC'!A601="","",'📋 MIỂNG TNC'!J601)</f>
        <v/>
      </c>
      <c r="G4625" s="37">
        <f>IF('📋 MIỂNG TNC'!A601="","",'📋 MIỂNG TNC'!K601)</f>
        <v/>
      </c>
      <c r="H4625" s="37">
        <f>IF('📋 MIỂNG TNC'!A601="","",'📋 MIỂNG TNC'!L601)</f>
        <v/>
      </c>
      <c r="I4625">
        <f>IF('📋 MIỂNG TNC'!A601="","",'📋 MIỂNG TNC'!M601)</f>
        <v/>
      </c>
      <c r="J4625">
        <f>IF('📋 MIỂNG TNC'!A601="","",'📋 MIỂNG TNC'!D601)</f>
        <v/>
      </c>
      <c r="L4625">
        <f>N(L4624)+IF(AND('🔎 TRA CỨU NHANH'!$C$2&lt;&gt;"",OR(ISNUMBER(SEARCH('🔎 TRA CỨU NHANH'!$C$2,$A4625)),ISNUMBER(SEARCH('🔎 TRA CỨU NHANH'!$C$2,$B4625)))),1,0)</f>
        <v/>
      </c>
      <c r="M4625">
        <f>IF(L4625&gt;N(L4624),L4625,"")</f>
        <v/>
      </c>
      <c r="N4625">
        <f>N(N4624)+IF(AND('💰 BÁO GIÁ'!$C$27&lt;&gt;"",OR(ISNUMBER(SEARCH('💰 BÁO GIÁ'!$C$27,$A4625)),ISNUMBER(SEARCH('💰 BÁO GIÁ'!$C$27,$B4625)))),1,0)</f>
        <v/>
      </c>
      <c r="O4625">
        <f>IF(N4625&gt;N(N4624),N4625,"")</f>
        <v/>
      </c>
    </row>
    <row r="4626">
      <c r="A4626">
        <f>IF('📋 MIỂNG TNC'!A602="","",'📋 MIỂNG TNC'!A602)</f>
        <v/>
      </c>
      <c r="B4626">
        <f>IF('📋 MIỂNG TNC'!A602="","",'📋 MIỂNG TNC'!P602)</f>
        <v/>
      </c>
      <c r="C4626">
        <f>IF('📋 MIỂNG TNC'!A602="","","Miểng")</f>
        <v/>
      </c>
      <c r="D4626">
        <f>IF('📋 MIỂNG TNC'!A602="","",'📋 MIỂNG TNC'!H602)</f>
        <v/>
      </c>
      <c r="E4626" s="37" t="e">
        <v>#VALUE!</v>
      </c>
      <c r="F4626" s="37">
        <f>IF('📋 MIỂNG TNC'!A602="","",'📋 MIỂNG TNC'!J602)</f>
        <v/>
      </c>
      <c r="G4626" s="37">
        <f>IF('📋 MIỂNG TNC'!A602="","",'📋 MIỂNG TNC'!K602)</f>
        <v/>
      </c>
      <c r="H4626">
        <f>IF('📋 MIỂNG TNC'!A602="","",'📋 MIỂNG TNC'!L602)</f>
        <v/>
      </c>
      <c r="I4626">
        <f>IF('📋 MIỂNG TNC'!A602="","",'📋 MIỂNG TNC'!M602)</f>
        <v/>
      </c>
      <c r="J4626">
        <f>IF('📋 MIỂNG TNC'!A602="","",'📋 MIỂNG TNC'!D602)</f>
        <v/>
      </c>
      <c r="L4626">
        <f>N(L4625)+IF(AND('🔎 TRA CỨU NHANH'!$C$2&lt;&gt;"",OR(ISNUMBER(SEARCH('🔎 TRA CỨU NHANH'!$C$2,$A4626)),ISNUMBER(SEARCH('🔎 TRA CỨU NHANH'!$C$2,$B4626)))),1,0)</f>
        <v/>
      </c>
      <c r="M4626">
        <f>IF(L4626&gt;N(L4625),L4626,"")</f>
        <v/>
      </c>
      <c r="N4626">
        <f>N(N4625)+IF(AND('💰 BÁO GIÁ'!$C$27&lt;&gt;"",OR(ISNUMBER(SEARCH('💰 BÁO GIÁ'!$C$27,$A4626)),ISNUMBER(SEARCH('💰 BÁO GIÁ'!$C$27,$B4626)))),1,0)</f>
        <v/>
      </c>
      <c r="O4626">
        <f>IF(N4626&gt;N(N4625),N4626,"")</f>
        <v/>
      </c>
    </row>
    <row r="4627">
      <c r="A4627">
        <f>IF('📋 MIỂNG TNC'!A603="","",'📋 MIỂNG TNC'!A603)</f>
        <v/>
      </c>
      <c r="B4627">
        <f>IF('📋 MIỂNG TNC'!A603="","",'📋 MIỂNG TNC'!P603)</f>
        <v/>
      </c>
      <c r="C4627">
        <f>IF('📋 MIỂNG TNC'!A603="","","Miểng")</f>
        <v/>
      </c>
      <c r="D4627">
        <f>IF('📋 MIỂNG TNC'!A603="","",'📋 MIỂNG TNC'!H603)</f>
        <v/>
      </c>
      <c r="E4627" s="37" t="e">
        <v>#VALUE!</v>
      </c>
      <c r="F4627" s="37">
        <f>IF('📋 MIỂNG TNC'!A603="","",'📋 MIỂNG TNC'!J603)</f>
        <v/>
      </c>
      <c r="G4627" s="37">
        <f>IF('📋 MIỂNG TNC'!A603="","",'📋 MIỂNG TNC'!K603)</f>
        <v/>
      </c>
      <c r="H4627">
        <f>IF('📋 MIỂNG TNC'!A603="","",'📋 MIỂNG TNC'!L603)</f>
        <v/>
      </c>
      <c r="I4627">
        <f>IF('📋 MIỂNG TNC'!A603="","",'📋 MIỂNG TNC'!M603)</f>
        <v/>
      </c>
      <c r="J4627">
        <f>IF('📋 MIỂNG TNC'!A603="","",'📋 MIỂNG TNC'!D603)</f>
        <v/>
      </c>
      <c r="L4627">
        <f>N(L4626)+IF(AND('🔎 TRA CỨU NHANH'!$C$2&lt;&gt;"",OR(ISNUMBER(SEARCH('🔎 TRA CỨU NHANH'!$C$2,$A4627)),ISNUMBER(SEARCH('🔎 TRA CỨU NHANH'!$C$2,$B4627)))),1,0)</f>
        <v/>
      </c>
      <c r="M4627">
        <f>IF(L4627&gt;N(L4626),L4627,"")</f>
        <v/>
      </c>
      <c r="N4627">
        <f>N(N4626)+IF(AND('💰 BÁO GIÁ'!$C$27&lt;&gt;"",OR(ISNUMBER(SEARCH('💰 BÁO GIÁ'!$C$27,$A4627)),ISNUMBER(SEARCH('💰 BÁO GIÁ'!$C$27,$B4627)))),1,0)</f>
        <v/>
      </c>
      <c r="O4627">
        <f>IF(N4627&gt;N(N4626),N4627,"")</f>
        <v/>
      </c>
    </row>
    <row r="4628">
      <c r="A4628">
        <f>IF('📋 MIỂNG TNC'!A604="","",'📋 MIỂNG TNC'!A604)</f>
        <v/>
      </c>
      <c r="B4628">
        <f>IF('📋 MIỂNG TNC'!A604="","",'📋 MIỂNG TNC'!P604)</f>
        <v/>
      </c>
      <c r="C4628">
        <f>IF('📋 MIỂNG TNC'!A604="","","Miểng")</f>
        <v/>
      </c>
      <c r="D4628">
        <f>IF('📋 MIỂNG TNC'!A604="","",'📋 MIỂNG TNC'!H604)</f>
        <v/>
      </c>
      <c r="E4628" s="37" t="e">
        <v>#VALUE!</v>
      </c>
      <c r="F4628" s="37">
        <f>IF('📋 MIỂNG TNC'!A604="","",'📋 MIỂNG TNC'!J604)</f>
        <v/>
      </c>
      <c r="G4628" s="37">
        <f>IF('📋 MIỂNG TNC'!A604="","",'📋 MIỂNG TNC'!K604)</f>
        <v/>
      </c>
      <c r="H4628">
        <f>IF('📋 MIỂNG TNC'!A604="","",'📋 MIỂNG TNC'!L604)</f>
        <v/>
      </c>
      <c r="I4628">
        <f>IF('📋 MIỂNG TNC'!A604="","",'📋 MIỂNG TNC'!M604)</f>
        <v/>
      </c>
      <c r="J4628">
        <f>IF('📋 MIỂNG TNC'!A604="","",'📋 MIỂNG TNC'!D604)</f>
        <v/>
      </c>
      <c r="L4628">
        <f>N(L4627)+IF(AND('🔎 TRA CỨU NHANH'!$C$2&lt;&gt;"",OR(ISNUMBER(SEARCH('🔎 TRA CỨU NHANH'!$C$2,$A4628)),ISNUMBER(SEARCH('🔎 TRA CỨU NHANH'!$C$2,$B4628)))),1,0)</f>
        <v/>
      </c>
      <c r="M4628">
        <f>IF(L4628&gt;N(L4627),L4628,"")</f>
        <v/>
      </c>
      <c r="N4628">
        <f>N(N4627)+IF(AND('💰 BÁO GIÁ'!$C$27&lt;&gt;"",OR(ISNUMBER(SEARCH('💰 BÁO GIÁ'!$C$27,$A4628)),ISNUMBER(SEARCH('💰 BÁO GIÁ'!$C$27,$B4628)))),1,0)</f>
        <v/>
      </c>
      <c r="O4628">
        <f>IF(N4628&gt;N(N4627),N4628,"")</f>
        <v/>
      </c>
    </row>
    <row r="4629">
      <c r="A4629">
        <f>IF('📋 MIỂNG TNC'!A605="","",'📋 MIỂNG TNC'!A605)</f>
        <v/>
      </c>
      <c r="B4629">
        <f>IF('📋 MIỂNG TNC'!A605="","",'📋 MIỂNG TNC'!P605)</f>
        <v/>
      </c>
      <c r="C4629">
        <f>IF('📋 MIỂNG TNC'!A605="","","Miểng")</f>
        <v/>
      </c>
      <c r="D4629">
        <f>IF('📋 MIỂNG TNC'!A605="","",'📋 MIỂNG TNC'!H605)</f>
        <v/>
      </c>
      <c r="E4629" s="37" t="e">
        <v>#VALUE!</v>
      </c>
      <c r="F4629" s="37">
        <f>IF('📋 MIỂNG TNC'!A605="","",'📋 MIỂNG TNC'!J605)</f>
        <v/>
      </c>
      <c r="G4629" s="37">
        <f>IF('📋 MIỂNG TNC'!A605="","",'📋 MIỂNG TNC'!K605)</f>
        <v/>
      </c>
      <c r="H4629">
        <f>IF('📋 MIỂNG TNC'!A605="","",'📋 MIỂNG TNC'!L605)</f>
        <v/>
      </c>
      <c r="I4629">
        <f>IF('📋 MIỂNG TNC'!A605="","",'📋 MIỂNG TNC'!M605)</f>
        <v/>
      </c>
      <c r="J4629">
        <f>IF('📋 MIỂNG TNC'!A605="","",'📋 MIỂNG TNC'!D605)</f>
        <v/>
      </c>
      <c r="L4629">
        <f>N(L4628)+IF(AND('🔎 TRA CỨU NHANH'!$C$2&lt;&gt;"",OR(ISNUMBER(SEARCH('🔎 TRA CỨU NHANH'!$C$2,$A4629)),ISNUMBER(SEARCH('🔎 TRA CỨU NHANH'!$C$2,$B4629)))),1,0)</f>
        <v/>
      </c>
      <c r="M4629">
        <f>IF(L4629&gt;N(L4628),L4629,"")</f>
        <v/>
      </c>
      <c r="N4629">
        <f>N(N4628)+IF(AND('💰 BÁO GIÁ'!$C$27&lt;&gt;"",OR(ISNUMBER(SEARCH('💰 BÁO GIÁ'!$C$27,$A4629)),ISNUMBER(SEARCH('💰 BÁO GIÁ'!$C$27,$B4629)))),1,0)</f>
        <v/>
      </c>
      <c r="O4629">
        <f>IF(N4629&gt;N(N4628),N4629,"")</f>
        <v/>
      </c>
    </row>
    <row r="4630">
      <c r="A4630">
        <f>IF('📋 MIỂNG TNC'!A606="","",'📋 MIỂNG TNC'!A606)</f>
        <v/>
      </c>
      <c r="B4630">
        <f>IF('📋 MIỂNG TNC'!A606="","",'📋 MIỂNG TNC'!P606)</f>
        <v/>
      </c>
      <c r="C4630">
        <f>IF('📋 MIỂNG TNC'!A606="","","Miểng")</f>
        <v/>
      </c>
      <c r="D4630">
        <f>IF('📋 MIỂNG TNC'!A606="","",'📋 MIỂNG TNC'!H606)</f>
        <v/>
      </c>
      <c r="E4630" s="37" t="e">
        <v>#VALUE!</v>
      </c>
      <c r="F4630" s="37">
        <f>IF('📋 MIỂNG TNC'!A606="","",'📋 MIỂNG TNC'!J606)</f>
        <v/>
      </c>
      <c r="G4630" s="37">
        <f>IF('📋 MIỂNG TNC'!A606="","",'📋 MIỂNG TNC'!K606)</f>
        <v/>
      </c>
      <c r="H4630">
        <f>IF('📋 MIỂNG TNC'!A606="","",'📋 MIỂNG TNC'!L606)</f>
        <v/>
      </c>
      <c r="I4630">
        <f>IF('📋 MIỂNG TNC'!A606="","",'📋 MIỂNG TNC'!M606)</f>
        <v/>
      </c>
      <c r="J4630">
        <f>IF('📋 MIỂNG TNC'!A606="","",'📋 MIỂNG TNC'!D606)</f>
        <v/>
      </c>
      <c r="L4630">
        <f>N(L4629)+IF(AND('🔎 TRA CỨU NHANH'!$C$2&lt;&gt;"",OR(ISNUMBER(SEARCH('🔎 TRA CỨU NHANH'!$C$2,$A4630)),ISNUMBER(SEARCH('🔎 TRA CỨU NHANH'!$C$2,$B4630)))),1,0)</f>
        <v/>
      </c>
      <c r="M4630">
        <f>IF(L4630&gt;N(L4629),L4630,"")</f>
        <v/>
      </c>
      <c r="N4630">
        <f>N(N4629)+IF(AND('💰 BÁO GIÁ'!$C$27&lt;&gt;"",OR(ISNUMBER(SEARCH('💰 BÁO GIÁ'!$C$27,$A4630)),ISNUMBER(SEARCH('💰 BÁO GIÁ'!$C$27,$B4630)))),1,0)</f>
        <v/>
      </c>
      <c r="O4630">
        <f>IF(N4630&gt;N(N4629),N4630,"")</f>
        <v/>
      </c>
    </row>
    <row r="4631">
      <c r="A4631">
        <f>IF('📋 MIỂNG TNC'!A607="","",'📋 MIỂNG TNC'!A607)</f>
        <v/>
      </c>
      <c r="B4631">
        <f>IF('📋 MIỂNG TNC'!A607="","",'📋 MIỂNG TNC'!P607)</f>
        <v/>
      </c>
      <c r="C4631">
        <f>IF('📋 MIỂNG TNC'!A607="","","Miểng")</f>
        <v/>
      </c>
      <c r="D4631">
        <f>IF('📋 MIỂNG TNC'!A607="","",'📋 MIỂNG TNC'!H607)</f>
        <v/>
      </c>
      <c r="E4631" s="37" t="e">
        <v>#VALUE!</v>
      </c>
      <c r="F4631" s="37">
        <f>IF('📋 MIỂNG TNC'!A607="","",'📋 MIỂNG TNC'!J607)</f>
        <v/>
      </c>
      <c r="G4631" s="37">
        <f>IF('📋 MIỂNG TNC'!A607="","",'📋 MIỂNG TNC'!K607)</f>
        <v/>
      </c>
      <c r="H4631">
        <f>IF('📋 MIỂNG TNC'!A607="","",'📋 MIỂNG TNC'!L607)</f>
        <v/>
      </c>
      <c r="I4631">
        <f>IF('📋 MIỂNG TNC'!A607="","",'📋 MIỂNG TNC'!M607)</f>
        <v/>
      </c>
      <c r="J4631">
        <f>IF('📋 MIỂNG TNC'!A607="","",'📋 MIỂNG TNC'!D607)</f>
        <v/>
      </c>
      <c r="L4631">
        <f>N(L4630)+IF(AND('🔎 TRA CỨU NHANH'!$C$2&lt;&gt;"",OR(ISNUMBER(SEARCH('🔎 TRA CỨU NHANH'!$C$2,$A4631)),ISNUMBER(SEARCH('🔎 TRA CỨU NHANH'!$C$2,$B4631)))),1,0)</f>
        <v/>
      </c>
      <c r="M4631">
        <f>IF(L4631&gt;N(L4630),L4631,"")</f>
        <v/>
      </c>
      <c r="N4631">
        <f>N(N4630)+IF(AND('💰 BÁO GIÁ'!$C$27&lt;&gt;"",OR(ISNUMBER(SEARCH('💰 BÁO GIÁ'!$C$27,$A4631)),ISNUMBER(SEARCH('💰 BÁO GIÁ'!$C$27,$B4631)))),1,0)</f>
        <v/>
      </c>
      <c r="O4631">
        <f>IF(N4631&gt;N(N4630),N4631,"")</f>
        <v/>
      </c>
    </row>
    <row r="4632">
      <c r="A4632">
        <f>IF('📋 MIỂNG TNC'!A608="","",'📋 MIỂNG TNC'!A608)</f>
        <v/>
      </c>
      <c r="B4632">
        <f>IF('📋 MIỂNG TNC'!A608="","",'📋 MIỂNG TNC'!P608)</f>
        <v/>
      </c>
      <c r="C4632">
        <f>IF('📋 MIỂNG TNC'!A608="","","Miểng")</f>
        <v/>
      </c>
      <c r="D4632">
        <f>IF('📋 MIỂNG TNC'!A608="","",'📋 MIỂNG TNC'!H608)</f>
        <v/>
      </c>
      <c r="E4632" s="37" t="e">
        <v>#VALUE!</v>
      </c>
      <c r="F4632" s="37">
        <f>IF('📋 MIỂNG TNC'!A608="","",'📋 MIỂNG TNC'!J608)</f>
        <v/>
      </c>
      <c r="G4632" s="37">
        <f>IF('📋 MIỂNG TNC'!A608="","",'📋 MIỂNG TNC'!K608)</f>
        <v/>
      </c>
      <c r="H4632">
        <f>IF('📋 MIỂNG TNC'!A608="","",'📋 MIỂNG TNC'!L608)</f>
        <v/>
      </c>
      <c r="I4632">
        <f>IF('📋 MIỂNG TNC'!A608="","",'📋 MIỂNG TNC'!M608)</f>
        <v/>
      </c>
      <c r="J4632">
        <f>IF('📋 MIỂNG TNC'!A608="","",'📋 MIỂNG TNC'!D608)</f>
        <v/>
      </c>
      <c r="L4632">
        <f>N(L4631)+IF(AND('🔎 TRA CỨU NHANH'!$C$2&lt;&gt;"",OR(ISNUMBER(SEARCH('🔎 TRA CỨU NHANH'!$C$2,$A4632)),ISNUMBER(SEARCH('🔎 TRA CỨU NHANH'!$C$2,$B4632)))),1,0)</f>
        <v/>
      </c>
      <c r="M4632">
        <f>IF(L4632&gt;N(L4631),L4632,"")</f>
        <v/>
      </c>
      <c r="N4632">
        <f>N(N4631)+IF(AND('💰 BÁO GIÁ'!$C$27&lt;&gt;"",OR(ISNUMBER(SEARCH('💰 BÁO GIÁ'!$C$27,$A4632)),ISNUMBER(SEARCH('💰 BÁO GIÁ'!$C$27,$B4632)))),1,0)</f>
        <v/>
      </c>
      <c r="O4632">
        <f>IF(N4632&gt;N(N4631),N4632,"")</f>
        <v/>
      </c>
    </row>
    <row r="4633">
      <c r="A4633">
        <f>IF('📋 MIỂNG TNC'!A609="","",'📋 MIỂNG TNC'!A609)</f>
        <v/>
      </c>
      <c r="B4633">
        <f>IF('📋 MIỂNG TNC'!A609="","",'📋 MIỂNG TNC'!P609)</f>
        <v/>
      </c>
      <c r="C4633">
        <f>IF('📋 MIỂNG TNC'!A609="","","Miểng")</f>
        <v/>
      </c>
      <c r="D4633">
        <f>IF('📋 MIỂNG TNC'!A609="","",'📋 MIỂNG TNC'!H609)</f>
        <v/>
      </c>
      <c r="E4633" s="37" t="e">
        <v>#VALUE!</v>
      </c>
      <c r="F4633" s="37">
        <f>IF('📋 MIỂNG TNC'!A609="","",'📋 MIỂNG TNC'!J609)</f>
        <v/>
      </c>
      <c r="G4633" s="37">
        <f>IF('📋 MIỂNG TNC'!A609="","",'📋 MIỂNG TNC'!K609)</f>
        <v/>
      </c>
      <c r="H4633">
        <f>IF('📋 MIỂNG TNC'!A609="","",'📋 MIỂNG TNC'!L609)</f>
        <v/>
      </c>
      <c r="I4633">
        <f>IF('📋 MIỂNG TNC'!A609="","",'📋 MIỂNG TNC'!M609)</f>
        <v/>
      </c>
      <c r="J4633">
        <f>IF('📋 MIỂNG TNC'!A609="","",'📋 MIỂNG TNC'!D609)</f>
        <v/>
      </c>
      <c r="L4633">
        <f>N(L4632)+IF(AND('🔎 TRA CỨU NHANH'!$C$2&lt;&gt;"",OR(ISNUMBER(SEARCH('🔎 TRA CỨU NHANH'!$C$2,$A4633)),ISNUMBER(SEARCH('🔎 TRA CỨU NHANH'!$C$2,$B4633)))),1,0)</f>
        <v/>
      </c>
      <c r="M4633">
        <f>IF(L4633&gt;N(L4632),L4633,"")</f>
        <v/>
      </c>
      <c r="N4633">
        <f>N(N4632)+IF(AND('💰 BÁO GIÁ'!$C$27&lt;&gt;"",OR(ISNUMBER(SEARCH('💰 BÁO GIÁ'!$C$27,$A4633)),ISNUMBER(SEARCH('💰 BÁO GIÁ'!$C$27,$B4633)))),1,0)</f>
        <v/>
      </c>
      <c r="O4633">
        <f>IF(N4633&gt;N(N4632),N4633,"")</f>
        <v/>
      </c>
    </row>
    <row r="4634">
      <c r="A4634">
        <f>IF('📋 MIỂNG TNC'!A610="","",'📋 MIỂNG TNC'!A610)</f>
        <v/>
      </c>
      <c r="B4634">
        <f>IF('📋 MIỂNG TNC'!A610="","",'📋 MIỂNG TNC'!P610)</f>
        <v/>
      </c>
      <c r="C4634">
        <f>IF('📋 MIỂNG TNC'!A610="","","Miểng")</f>
        <v/>
      </c>
      <c r="D4634">
        <f>IF('📋 MIỂNG TNC'!A610="","",'📋 MIỂNG TNC'!H610)</f>
        <v/>
      </c>
      <c r="E4634" s="37" t="e">
        <v>#VALUE!</v>
      </c>
      <c r="F4634" s="37">
        <f>IF('📋 MIỂNG TNC'!A610="","",'📋 MIỂNG TNC'!J610)</f>
        <v/>
      </c>
      <c r="G4634" s="37">
        <f>IF('📋 MIỂNG TNC'!A610="","",'📋 MIỂNG TNC'!K610)</f>
        <v/>
      </c>
      <c r="H4634">
        <f>IF('📋 MIỂNG TNC'!A610="","",'📋 MIỂNG TNC'!L610)</f>
        <v/>
      </c>
      <c r="I4634">
        <f>IF('📋 MIỂNG TNC'!A610="","",'📋 MIỂNG TNC'!M610)</f>
        <v/>
      </c>
      <c r="J4634">
        <f>IF('📋 MIỂNG TNC'!A610="","",'📋 MIỂNG TNC'!D610)</f>
        <v/>
      </c>
      <c r="L4634">
        <f>N(L4633)+IF(AND('🔎 TRA CỨU NHANH'!$C$2&lt;&gt;"",OR(ISNUMBER(SEARCH('🔎 TRA CỨU NHANH'!$C$2,$A4634)),ISNUMBER(SEARCH('🔎 TRA CỨU NHANH'!$C$2,$B4634)))),1,0)</f>
        <v/>
      </c>
      <c r="M4634">
        <f>IF(L4634&gt;N(L4633),L4634,"")</f>
        <v/>
      </c>
      <c r="N4634">
        <f>N(N4633)+IF(AND('💰 BÁO GIÁ'!$C$27&lt;&gt;"",OR(ISNUMBER(SEARCH('💰 BÁO GIÁ'!$C$27,$A4634)),ISNUMBER(SEARCH('💰 BÁO GIÁ'!$C$27,$B4634)))),1,0)</f>
        <v/>
      </c>
      <c r="O4634">
        <f>IF(N4634&gt;N(N4633),N4634,"")</f>
        <v/>
      </c>
    </row>
    <row r="4635">
      <c r="A4635">
        <f>IF('📋 MIỂNG TNC'!A611="","",'📋 MIỂNG TNC'!A611)</f>
        <v/>
      </c>
      <c r="B4635">
        <f>IF('📋 MIỂNG TNC'!A611="","",'📋 MIỂNG TNC'!P611)</f>
        <v/>
      </c>
      <c r="C4635">
        <f>IF('📋 MIỂNG TNC'!A611="","","Miểng")</f>
        <v/>
      </c>
      <c r="D4635">
        <f>IF('📋 MIỂNG TNC'!A611="","",'📋 MIỂNG TNC'!H611)</f>
        <v/>
      </c>
      <c r="E4635" s="37" t="e">
        <v>#VALUE!</v>
      </c>
      <c r="F4635" s="37">
        <f>IF('📋 MIỂNG TNC'!A611="","",'📋 MIỂNG TNC'!J611)</f>
        <v/>
      </c>
      <c r="G4635" s="37">
        <f>IF('📋 MIỂNG TNC'!A611="","",'📋 MIỂNG TNC'!K611)</f>
        <v/>
      </c>
      <c r="H4635" s="37">
        <f>IF('📋 MIỂNG TNC'!A611="","",'📋 MIỂNG TNC'!L611)</f>
        <v/>
      </c>
      <c r="I4635">
        <f>IF('📋 MIỂNG TNC'!A611="","",'📋 MIỂNG TNC'!M611)</f>
        <v/>
      </c>
      <c r="J4635">
        <f>IF('📋 MIỂNG TNC'!A611="","",'📋 MIỂNG TNC'!D611)</f>
        <v/>
      </c>
      <c r="L4635">
        <f>N(L4634)+IF(AND('🔎 TRA CỨU NHANH'!$C$2&lt;&gt;"",OR(ISNUMBER(SEARCH('🔎 TRA CỨU NHANH'!$C$2,$A4635)),ISNUMBER(SEARCH('🔎 TRA CỨU NHANH'!$C$2,$B4635)))),1,0)</f>
        <v/>
      </c>
      <c r="M4635">
        <f>IF(L4635&gt;N(L4634),L4635,"")</f>
        <v/>
      </c>
      <c r="N4635">
        <f>N(N4634)+IF(AND('💰 BÁO GIÁ'!$C$27&lt;&gt;"",OR(ISNUMBER(SEARCH('💰 BÁO GIÁ'!$C$27,$A4635)),ISNUMBER(SEARCH('💰 BÁO GIÁ'!$C$27,$B4635)))),1,0)</f>
        <v/>
      </c>
      <c r="O4635">
        <f>IF(N4635&gt;N(N4634),N4635,"")</f>
        <v/>
      </c>
    </row>
    <row r="4636">
      <c r="A4636">
        <f>IF('📋 MIỂNG TNC'!A612="","",'📋 MIỂNG TNC'!A612)</f>
        <v/>
      </c>
      <c r="B4636">
        <f>IF('📋 MIỂNG TNC'!A612="","",'📋 MIỂNG TNC'!P612)</f>
        <v/>
      </c>
      <c r="C4636">
        <f>IF('📋 MIỂNG TNC'!A612="","","Miểng")</f>
        <v/>
      </c>
      <c r="D4636">
        <f>IF('📋 MIỂNG TNC'!A612="","",'📋 MIỂNG TNC'!H612)</f>
        <v/>
      </c>
      <c r="E4636" t="e">
        <v>#VALUE!</v>
      </c>
      <c r="F4636" s="37">
        <f>IF('📋 MIỂNG TNC'!A612="","",'📋 MIỂNG TNC'!J612)</f>
        <v/>
      </c>
      <c r="G4636" s="37">
        <f>IF('📋 MIỂNG TNC'!A612="","",'📋 MIỂNG TNC'!K612)</f>
        <v/>
      </c>
      <c r="H4636" s="37">
        <f>IF('📋 MIỂNG TNC'!A612="","",'📋 MIỂNG TNC'!L612)</f>
        <v/>
      </c>
      <c r="I4636">
        <f>IF('📋 MIỂNG TNC'!A612="","",'📋 MIỂNG TNC'!M612)</f>
        <v/>
      </c>
      <c r="J4636">
        <f>IF('📋 MIỂNG TNC'!A612="","",'📋 MIỂNG TNC'!D612)</f>
        <v/>
      </c>
      <c r="L4636">
        <f>N(L4635)+IF(AND('🔎 TRA CỨU NHANH'!$C$2&lt;&gt;"",OR(ISNUMBER(SEARCH('🔎 TRA CỨU NHANH'!$C$2,$A4636)),ISNUMBER(SEARCH('🔎 TRA CỨU NHANH'!$C$2,$B4636)))),1,0)</f>
        <v/>
      </c>
      <c r="M4636">
        <f>IF(L4636&gt;N(L4635),L4636,"")</f>
        <v/>
      </c>
      <c r="N4636">
        <f>N(N4635)+IF(AND('💰 BÁO GIÁ'!$C$27&lt;&gt;"",OR(ISNUMBER(SEARCH('💰 BÁO GIÁ'!$C$27,$A4636)),ISNUMBER(SEARCH('💰 BÁO GIÁ'!$C$27,$B4636)))),1,0)</f>
        <v/>
      </c>
      <c r="O4636">
        <f>IF(N4636&gt;N(N4635),N4636,"")</f>
        <v/>
      </c>
    </row>
    <row r="4637">
      <c r="A4637">
        <f>IF('📋 MIỂNG TNC'!A613="","",'📋 MIỂNG TNC'!A613)</f>
        <v/>
      </c>
      <c r="B4637">
        <f>IF('📋 MIỂNG TNC'!A613="","",'📋 MIỂNG TNC'!P613)</f>
        <v/>
      </c>
      <c r="C4637">
        <f>IF('📋 MIỂNG TNC'!A613="","","Miểng")</f>
        <v/>
      </c>
      <c r="D4637">
        <f>IF('📋 MIỂNG TNC'!A613="","",'📋 MIỂNG TNC'!H613)</f>
        <v/>
      </c>
      <c r="E4637" s="37" t="e">
        <v>#VALUE!</v>
      </c>
      <c r="F4637" s="37">
        <f>IF('📋 MIỂNG TNC'!A613="","",'📋 MIỂNG TNC'!J613)</f>
        <v/>
      </c>
      <c r="G4637" s="37">
        <f>IF('📋 MIỂNG TNC'!A613="","",'📋 MIỂNG TNC'!K613)</f>
        <v/>
      </c>
      <c r="H4637" s="37">
        <f>IF('📋 MIỂNG TNC'!A613="","",'📋 MIỂNG TNC'!L613)</f>
        <v/>
      </c>
      <c r="I4637">
        <f>IF('📋 MIỂNG TNC'!A613="","",'📋 MIỂNG TNC'!M613)</f>
        <v/>
      </c>
      <c r="J4637">
        <f>IF('📋 MIỂNG TNC'!A613="","",'📋 MIỂNG TNC'!D613)</f>
        <v/>
      </c>
      <c r="L4637">
        <f>N(L4636)+IF(AND('🔎 TRA CỨU NHANH'!$C$2&lt;&gt;"",OR(ISNUMBER(SEARCH('🔎 TRA CỨU NHANH'!$C$2,$A4637)),ISNUMBER(SEARCH('🔎 TRA CỨU NHANH'!$C$2,$B4637)))),1,0)</f>
        <v/>
      </c>
      <c r="M4637">
        <f>IF(L4637&gt;N(L4636),L4637,"")</f>
        <v/>
      </c>
      <c r="N4637">
        <f>N(N4636)+IF(AND('💰 BÁO GIÁ'!$C$27&lt;&gt;"",OR(ISNUMBER(SEARCH('💰 BÁO GIÁ'!$C$27,$A4637)),ISNUMBER(SEARCH('💰 BÁO GIÁ'!$C$27,$B4637)))),1,0)</f>
        <v/>
      </c>
      <c r="O4637">
        <f>IF(N4637&gt;N(N4636),N4637,"")</f>
        <v/>
      </c>
    </row>
    <row r="4638">
      <c r="A4638">
        <f>IF('📋 MIỂNG TNC'!A614="","",'📋 MIỂNG TNC'!A614)</f>
        <v/>
      </c>
      <c r="B4638">
        <f>IF('📋 MIỂNG TNC'!A614="","",'📋 MIỂNG TNC'!P614)</f>
        <v/>
      </c>
      <c r="C4638">
        <f>IF('📋 MIỂNG TNC'!A614="","","Miểng")</f>
        <v/>
      </c>
      <c r="D4638">
        <f>IF('📋 MIỂNG TNC'!A614="","",'📋 MIỂNG TNC'!H614)</f>
        <v/>
      </c>
      <c r="E4638" s="37" t="e">
        <v>#VALUE!</v>
      </c>
      <c r="F4638" s="37">
        <f>IF('📋 MIỂNG TNC'!A614="","",'📋 MIỂNG TNC'!J614)</f>
        <v/>
      </c>
      <c r="G4638" s="37">
        <f>IF('📋 MIỂNG TNC'!A614="","",'📋 MIỂNG TNC'!K614)</f>
        <v/>
      </c>
      <c r="H4638">
        <f>IF('📋 MIỂNG TNC'!A614="","",'📋 MIỂNG TNC'!L614)</f>
        <v/>
      </c>
      <c r="I4638">
        <f>IF('📋 MIỂNG TNC'!A614="","",'📋 MIỂNG TNC'!M614)</f>
        <v/>
      </c>
      <c r="J4638">
        <f>IF('📋 MIỂNG TNC'!A614="","",'📋 MIỂNG TNC'!D614)</f>
        <v/>
      </c>
      <c r="L4638">
        <f>N(L4637)+IF(AND('🔎 TRA CỨU NHANH'!$C$2&lt;&gt;"",OR(ISNUMBER(SEARCH('🔎 TRA CỨU NHANH'!$C$2,$A4638)),ISNUMBER(SEARCH('🔎 TRA CỨU NHANH'!$C$2,$B4638)))),1,0)</f>
        <v/>
      </c>
      <c r="M4638">
        <f>IF(L4638&gt;N(L4637),L4638,"")</f>
        <v/>
      </c>
      <c r="N4638">
        <f>N(N4637)+IF(AND('💰 BÁO GIÁ'!$C$27&lt;&gt;"",OR(ISNUMBER(SEARCH('💰 BÁO GIÁ'!$C$27,$A4638)),ISNUMBER(SEARCH('💰 BÁO GIÁ'!$C$27,$B4638)))),1,0)</f>
        <v/>
      </c>
      <c r="O4638">
        <f>IF(N4638&gt;N(N4637),N4638,"")</f>
        <v/>
      </c>
    </row>
    <row r="4639">
      <c r="A4639">
        <f>IF('📋 MIỂNG TNC'!A615="","",'📋 MIỂNG TNC'!A615)</f>
        <v/>
      </c>
      <c r="B4639">
        <f>IF('📋 MIỂNG TNC'!A615="","",'📋 MIỂNG TNC'!P615)</f>
        <v/>
      </c>
      <c r="C4639">
        <f>IF('📋 MIỂNG TNC'!A615="","","Miểng")</f>
        <v/>
      </c>
      <c r="D4639">
        <f>IF('📋 MIỂNG TNC'!A615="","",'📋 MIỂNG TNC'!H615)</f>
        <v/>
      </c>
      <c r="E4639" s="37" t="e">
        <v>#VALUE!</v>
      </c>
      <c r="F4639" s="37">
        <f>IF('📋 MIỂNG TNC'!A615="","",'📋 MIỂNG TNC'!J615)</f>
        <v/>
      </c>
      <c r="G4639" s="37">
        <f>IF('📋 MIỂNG TNC'!A615="","",'📋 MIỂNG TNC'!K615)</f>
        <v/>
      </c>
      <c r="H4639">
        <f>IF('📋 MIỂNG TNC'!A615="","",'📋 MIỂNG TNC'!L615)</f>
        <v/>
      </c>
      <c r="I4639">
        <f>IF('📋 MIỂNG TNC'!A615="","",'📋 MIỂNG TNC'!M615)</f>
        <v/>
      </c>
      <c r="J4639">
        <f>IF('📋 MIỂNG TNC'!A615="","",'📋 MIỂNG TNC'!D615)</f>
        <v/>
      </c>
      <c r="L4639">
        <f>N(L4638)+IF(AND('🔎 TRA CỨU NHANH'!$C$2&lt;&gt;"",OR(ISNUMBER(SEARCH('🔎 TRA CỨU NHANH'!$C$2,$A4639)),ISNUMBER(SEARCH('🔎 TRA CỨU NHANH'!$C$2,$B4639)))),1,0)</f>
        <v/>
      </c>
      <c r="M4639">
        <f>IF(L4639&gt;N(L4638),L4639,"")</f>
        <v/>
      </c>
      <c r="N4639">
        <f>N(N4638)+IF(AND('💰 BÁO GIÁ'!$C$27&lt;&gt;"",OR(ISNUMBER(SEARCH('💰 BÁO GIÁ'!$C$27,$A4639)),ISNUMBER(SEARCH('💰 BÁO GIÁ'!$C$27,$B4639)))),1,0)</f>
        <v/>
      </c>
      <c r="O4639">
        <f>IF(N4639&gt;N(N4638),N4639,"")</f>
        <v/>
      </c>
    </row>
    <row r="4640">
      <c r="A4640">
        <f>IF('📋 MIỂNG TNC'!A616="","",'📋 MIỂNG TNC'!A616)</f>
        <v/>
      </c>
      <c r="B4640">
        <f>IF('📋 MIỂNG TNC'!A616="","",'📋 MIỂNG TNC'!P616)</f>
        <v/>
      </c>
      <c r="C4640">
        <f>IF('📋 MIỂNG TNC'!A616="","","Miểng")</f>
        <v/>
      </c>
      <c r="D4640">
        <f>IF('📋 MIỂNG TNC'!A616="","",'📋 MIỂNG TNC'!H616)</f>
        <v/>
      </c>
      <c r="E4640" t="e">
        <v>#VALUE!</v>
      </c>
      <c r="F4640" s="37">
        <f>IF('📋 MIỂNG TNC'!A616="","",'📋 MIỂNG TNC'!J616)</f>
        <v/>
      </c>
      <c r="G4640" s="37">
        <f>IF('📋 MIỂNG TNC'!A616="","",'📋 MIỂNG TNC'!K616)</f>
        <v/>
      </c>
      <c r="H4640" s="37">
        <f>IF('📋 MIỂNG TNC'!A616="","",'📋 MIỂNG TNC'!L616)</f>
        <v/>
      </c>
      <c r="I4640">
        <f>IF('📋 MIỂNG TNC'!A616="","",'📋 MIỂNG TNC'!M616)</f>
        <v/>
      </c>
      <c r="J4640">
        <f>IF('📋 MIỂNG TNC'!A616="","",'📋 MIỂNG TNC'!D616)</f>
        <v/>
      </c>
      <c r="L4640">
        <f>N(L4639)+IF(AND('🔎 TRA CỨU NHANH'!$C$2&lt;&gt;"",OR(ISNUMBER(SEARCH('🔎 TRA CỨU NHANH'!$C$2,$A4640)),ISNUMBER(SEARCH('🔎 TRA CỨU NHANH'!$C$2,$B4640)))),1,0)</f>
        <v/>
      </c>
      <c r="M4640">
        <f>IF(L4640&gt;N(L4639),L4640,"")</f>
        <v/>
      </c>
      <c r="N4640">
        <f>N(N4639)+IF(AND('💰 BÁO GIÁ'!$C$27&lt;&gt;"",OR(ISNUMBER(SEARCH('💰 BÁO GIÁ'!$C$27,$A4640)),ISNUMBER(SEARCH('💰 BÁO GIÁ'!$C$27,$B4640)))),1,0)</f>
        <v/>
      </c>
      <c r="O4640">
        <f>IF(N4640&gt;N(N4639),N4640,"")</f>
        <v/>
      </c>
    </row>
    <row r="4641">
      <c r="A4641">
        <f>IF('📋 MIỂNG TNC'!A617="","",'📋 MIỂNG TNC'!A617)</f>
        <v/>
      </c>
      <c r="B4641">
        <f>IF('📋 MIỂNG TNC'!A617="","",'📋 MIỂNG TNC'!P617)</f>
        <v/>
      </c>
      <c r="C4641">
        <f>IF('📋 MIỂNG TNC'!A617="","","Miểng")</f>
        <v/>
      </c>
      <c r="D4641">
        <f>IF('📋 MIỂNG TNC'!A617="","",'📋 MIỂNG TNC'!H617)</f>
        <v/>
      </c>
      <c r="E4641" s="37" t="e">
        <v>#VALUE!</v>
      </c>
      <c r="F4641" s="37">
        <f>IF('📋 MIỂNG TNC'!A617="","",'📋 MIỂNG TNC'!J617)</f>
        <v/>
      </c>
      <c r="G4641" s="37">
        <f>IF('📋 MIỂNG TNC'!A617="","",'📋 MIỂNG TNC'!K617)</f>
        <v/>
      </c>
      <c r="H4641" s="37">
        <f>IF('📋 MIỂNG TNC'!A617="","",'📋 MIỂNG TNC'!L617)</f>
        <v/>
      </c>
      <c r="I4641">
        <f>IF('📋 MIỂNG TNC'!A617="","",'📋 MIỂNG TNC'!M617)</f>
        <v/>
      </c>
      <c r="J4641">
        <f>IF('📋 MIỂNG TNC'!A617="","",'📋 MIỂNG TNC'!D617)</f>
        <v/>
      </c>
      <c r="L4641">
        <f>N(L4640)+IF(AND('🔎 TRA CỨU NHANH'!$C$2&lt;&gt;"",OR(ISNUMBER(SEARCH('🔎 TRA CỨU NHANH'!$C$2,$A4641)),ISNUMBER(SEARCH('🔎 TRA CỨU NHANH'!$C$2,$B4641)))),1,0)</f>
        <v/>
      </c>
      <c r="M4641">
        <f>IF(L4641&gt;N(L4640),L4641,"")</f>
        <v/>
      </c>
      <c r="N4641">
        <f>N(N4640)+IF(AND('💰 BÁO GIÁ'!$C$27&lt;&gt;"",OR(ISNUMBER(SEARCH('💰 BÁO GIÁ'!$C$27,$A4641)),ISNUMBER(SEARCH('💰 BÁO GIÁ'!$C$27,$B4641)))),1,0)</f>
        <v/>
      </c>
      <c r="O4641">
        <f>IF(N4641&gt;N(N4640),N4641,"")</f>
        <v/>
      </c>
    </row>
    <row r="4642">
      <c r="A4642">
        <f>IF('📋 MIỂNG TNC'!A618="","",'📋 MIỂNG TNC'!A618)</f>
        <v/>
      </c>
      <c r="B4642">
        <f>IF('📋 MIỂNG TNC'!A618="","",'📋 MIỂNG TNC'!P618)</f>
        <v/>
      </c>
      <c r="C4642">
        <f>IF('📋 MIỂNG TNC'!A618="","","Miểng")</f>
        <v/>
      </c>
      <c r="D4642">
        <f>IF('📋 MIỂNG TNC'!A618="","",'📋 MIỂNG TNC'!H618)</f>
        <v/>
      </c>
      <c r="E4642" s="37" t="e">
        <v>#VALUE!</v>
      </c>
      <c r="F4642" s="37">
        <f>IF('📋 MIỂNG TNC'!A618="","",'📋 MIỂNG TNC'!J618)</f>
        <v/>
      </c>
      <c r="G4642" s="37">
        <f>IF('📋 MIỂNG TNC'!A618="","",'📋 MIỂNG TNC'!K618)</f>
        <v/>
      </c>
      <c r="H4642">
        <f>IF('📋 MIỂNG TNC'!A618="","",'📋 MIỂNG TNC'!L618)</f>
        <v/>
      </c>
      <c r="I4642">
        <f>IF('📋 MIỂNG TNC'!A618="","",'📋 MIỂNG TNC'!M618)</f>
        <v/>
      </c>
      <c r="J4642">
        <f>IF('📋 MIỂNG TNC'!A618="","",'📋 MIỂNG TNC'!D618)</f>
        <v/>
      </c>
      <c r="L4642">
        <f>N(L4641)+IF(AND('🔎 TRA CỨU NHANH'!$C$2&lt;&gt;"",OR(ISNUMBER(SEARCH('🔎 TRA CỨU NHANH'!$C$2,$A4642)),ISNUMBER(SEARCH('🔎 TRA CỨU NHANH'!$C$2,$B4642)))),1,0)</f>
        <v/>
      </c>
      <c r="M4642">
        <f>IF(L4642&gt;N(L4641),L4642,"")</f>
        <v/>
      </c>
      <c r="N4642">
        <f>N(N4641)+IF(AND('💰 BÁO GIÁ'!$C$27&lt;&gt;"",OR(ISNUMBER(SEARCH('💰 BÁO GIÁ'!$C$27,$A4642)),ISNUMBER(SEARCH('💰 BÁO GIÁ'!$C$27,$B4642)))),1,0)</f>
        <v/>
      </c>
      <c r="O4642">
        <f>IF(N4642&gt;N(N4641),N4642,"")</f>
        <v/>
      </c>
    </row>
    <row r="4643">
      <c r="A4643">
        <f>IF('📋 MIỂNG TNC'!A619="","",'📋 MIỂNG TNC'!A619)</f>
        <v/>
      </c>
      <c r="B4643">
        <f>IF('📋 MIỂNG TNC'!A619="","",'📋 MIỂNG TNC'!P619)</f>
        <v/>
      </c>
      <c r="C4643">
        <f>IF('📋 MIỂNG TNC'!A619="","","Miểng")</f>
        <v/>
      </c>
      <c r="D4643">
        <f>IF('📋 MIỂNG TNC'!A619="","",'📋 MIỂNG TNC'!H619)</f>
        <v/>
      </c>
      <c r="E4643" s="37" t="e">
        <v>#VALUE!</v>
      </c>
      <c r="F4643" s="37">
        <f>IF('📋 MIỂNG TNC'!A619="","",'📋 MIỂNG TNC'!J619)</f>
        <v/>
      </c>
      <c r="G4643" s="37">
        <f>IF('📋 MIỂNG TNC'!A619="","",'📋 MIỂNG TNC'!K619)</f>
        <v/>
      </c>
      <c r="H4643">
        <f>IF('📋 MIỂNG TNC'!A619="","",'📋 MIỂNG TNC'!L619)</f>
        <v/>
      </c>
      <c r="I4643">
        <f>IF('📋 MIỂNG TNC'!A619="","",'📋 MIỂNG TNC'!M619)</f>
        <v/>
      </c>
      <c r="J4643">
        <f>IF('📋 MIỂNG TNC'!A619="","",'📋 MIỂNG TNC'!D619)</f>
        <v/>
      </c>
      <c r="L4643">
        <f>N(L4642)+IF(AND('🔎 TRA CỨU NHANH'!$C$2&lt;&gt;"",OR(ISNUMBER(SEARCH('🔎 TRA CỨU NHANH'!$C$2,$A4643)),ISNUMBER(SEARCH('🔎 TRA CỨU NHANH'!$C$2,$B4643)))),1,0)</f>
        <v/>
      </c>
      <c r="M4643">
        <f>IF(L4643&gt;N(L4642),L4643,"")</f>
        <v/>
      </c>
      <c r="N4643">
        <f>N(N4642)+IF(AND('💰 BÁO GIÁ'!$C$27&lt;&gt;"",OR(ISNUMBER(SEARCH('💰 BÁO GIÁ'!$C$27,$A4643)),ISNUMBER(SEARCH('💰 BÁO GIÁ'!$C$27,$B4643)))),1,0)</f>
        <v/>
      </c>
      <c r="O4643">
        <f>IF(N4643&gt;N(N4642),N4643,"")</f>
        <v/>
      </c>
    </row>
    <row r="4644">
      <c r="A4644">
        <f>IF('📋 MIỂNG TNC'!A620="","",'📋 MIỂNG TNC'!A620)</f>
        <v/>
      </c>
      <c r="B4644">
        <f>IF('📋 MIỂNG TNC'!A620="","",'📋 MIỂNG TNC'!P620)</f>
        <v/>
      </c>
      <c r="C4644">
        <f>IF('📋 MIỂNG TNC'!A620="","","Miểng")</f>
        <v/>
      </c>
      <c r="D4644">
        <f>IF('📋 MIỂNG TNC'!A620="","",'📋 MIỂNG TNC'!H620)</f>
        <v/>
      </c>
      <c r="E4644" s="37" t="e">
        <v>#VALUE!</v>
      </c>
      <c r="F4644" s="37">
        <f>IF('📋 MIỂNG TNC'!A620="","",'📋 MIỂNG TNC'!J620)</f>
        <v/>
      </c>
      <c r="G4644" s="37">
        <f>IF('📋 MIỂNG TNC'!A620="","",'📋 MIỂNG TNC'!K620)</f>
        <v/>
      </c>
      <c r="H4644">
        <f>IF('📋 MIỂNG TNC'!A620="","",'📋 MIỂNG TNC'!L620)</f>
        <v/>
      </c>
      <c r="I4644">
        <f>IF('📋 MIỂNG TNC'!A620="","",'📋 MIỂNG TNC'!M620)</f>
        <v/>
      </c>
      <c r="J4644">
        <f>IF('📋 MIỂNG TNC'!A620="","",'📋 MIỂNG TNC'!D620)</f>
        <v/>
      </c>
      <c r="L4644">
        <f>N(L4643)+IF(AND('🔎 TRA CỨU NHANH'!$C$2&lt;&gt;"",OR(ISNUMBER(SEARCH('🔎 TRA CỨU NHANH'!$C$2,$A4644)),ISNUMBER(SEARCH('🔎 TRA CỨU NHANH'!$C$2,$B4644)))),1,0)</f>
        <v/>
      </c>
      <c r="M4644">
        <f>IF(L4644&gt;N(L4643),L4644,"")</f>
        <v/>
      </c>
      <c r="N4644">
        <f>N(N4643)+IF(AND('💰 BÁO GIÁ'!$C$27&lt;&gt;"",OR(ISNUMBER(SEARCH('💰 BÁO GIÁ'!$C$27,$A4644)),ISNUMBER(SEARCH('💰 BÁO GIÁ'!$C$27,$B4644)))),1,0)</f>
        <v/>
      </c>
      <c r="O4644">
        <f>IF(N4644&gt;N(N4643),N4644,"")</f>
        <v/>
      </c>
    </row>
    <row r="4645">
      <c r="A4645">
        <f>IF('📋 MIỂNG TNC'!A621="","",'📋 MIỂNG TNC'!A621)</f>
        <v/>
      </c>
      <c r="B4645">
        <f>IF('📋 MIỂNG TNC'!A621="","",'📋 MIỂNG TNC'!P621)</f>
        <v/>
      </c>
      <c r="C4645">
        <f>IF('📋 MIỂNG TNC'!A621="","","Miểng")</f>
        <v/>
      </c>
      <c r="D4645">
        <f>IF('📋 MIỂNG TNC'!A621="","",'📋 MIỂNG TNC'!H621)</f>
        <v/>
      </c>
      <c r="E4645" s="37" t="e">
        <v>#VALUE!</v>
      </c>
      <c r="F4645" s="37">
        <f>IF('📋 MIỂNG TNC'!A621="","",'📋 MIỂNG TNC'!J621)</f>
        <v/>
      </c>
      <c r="G4645" s="37">
        <f>IF('📋 MIỂNG TNC'!A621="","",'📋 MIỂNG TNC'!K621)</f>
        <v/>
      </c>
      <c r="H4645" s="37">
        <f>IF('📋 MIỂNG TNC'!A621="","",'📋 MIỂNG TNC'!L621)</f>
        <v/>
      </c>
      <c r="I4645">
        <f>IF('📋 MIỂNG TNC'!A621="","",'📋 MIỂNG TNC'!M621)</f>
        <v/>
      </c>
      <c r="J4645">
        <f>IF('📋 MIỂNG TNC'!A621="","",'📋 MIỂNG TNC'!D621)</f>
        <v/>
      </c>
      <c r="L4645">
        <f>N(L4644)+IF(AND('🔎 TRA CỨU NHANH'!$C$2&lt;&gt;"",OR(ISNUMBER(SEARCH('🔎 TRA CỨU NHANH'!$C$2,$A4645)),ISNUMBER(SEARCH('🔎 TRA CỨU NHANH'!$C$2,$B4645)))),1,0)</f>
        <v/>
      </c>
      <c r="M4645">
        <f>IF(L4645&gt;N(L4644),L4645,"")</f>
        <v/>
      </c>
      <c r="N4645">
        <f>N(N4644)+IF(AND('💰 BÁO GIÁ'!$C$27&lt;&gt;"",OR(ISNUMBER(SEARCH('💰 BÁO GIÁ'!$C$27,$A4645)),ISNUMBER(SEARCH('💰 BÁO GIÁ'!$C$27,$B4645)))),1,0)</f>
        <v/>
      </c>
      <c r="O4645">
        <f>IF(N4645&gt;N(N4644),N4645,"")</f>
        <v/>
      </c>
    </row>
    <row r="4646">
      <c r="A4646">
        <f>IF('📋 MIỂNG TNC'!A622="","",'📋 MIỂNG TNC'!A622)</f>
        <v/>
      </c>
      <c r="B4646">
        <f>IF('📋 MIỂNG TNC'!A622="","",'📋 MIỂNG TNC'!P622)</f>
        <v/>
      </c>
      <c r="C4646">
        <f>IF('📋 MIỂNG TNC'!A622="","","Miểng")</f>
        <v/>
      </c>
      <c r="D4646">
        <f>IF('📋 MIỂNG TNC'!A622="","",'📋 MIỂNG TNC'!H622)</f>
        <v/>
      </c>
      <c r="E4646" t="e">
        <v>#VALUE!</v>
      </c>
      <c r="F4646" s="37">
        <f>IF('📋 MIỂNG TNC'!A622="","",'📋 MIỂNG TNC'!J622)</f>
        <v/>
      </c>
      <c r="G4646" s="37">
        <f>IF('📋 MIỂNG TNC'!A622="","",'📋 MIỂNG TNC'!K622)</f>
        <v/>
      </c>
      <c r="H4646">
        <f>IF('📋 MIỂNG TNC'!A622="","",'📋 MIỂNG TNC'!L622)</f>
        <v/>
      </c>
      <c r="I4646">
        <f>IF('📋 MIỂNG TNC'!A622="","",'📋 MIỂNG TNC'!M622)</f>
        <v/>
      </c>
      <c r="J4646">
        <f>IF('📋 MIỂNG TNC'!A622="","",'📋 MIỂNG TNC'!D622)</f>
        <v/>
      </c>
      <c r="L4646">
        <f>N(L4645)+IF(AND('🔎 TRA CỨU NHANH'!$C$2&lt;&gt;"",OR(ISNUMBER(SEARCH('🔎 TRA CỨU NHANH'!$C$2,$A4646)),ISNUMBER(SEARCH('🔎 TRA CỨU NHANH'!$C$2,$B4646)))),1,0)</f>
        <v/>
      </c>
      <c r="M4646">
        <f>IF(L4646&gt;N(L4645),L4646,"")</f>
        <v/>
      </c>
      <c r="N4646">
        <f>N(N4645)+IF(AND('💰 BÁO GIÁ'!$C$27&lt;&gt;"",OR(ISNUMBER(SEARCH('💰 BÁO GIÁ'!$C$27,$A4646)),ISNUMBER(SEARCH('💰 BÁO GIÁ'!$C$27,$B4646)))),1,0)</f>
        <v/>
      </c>
      <c r="O4646">
        <f>IF(N4646&gt;N(N4645),N4646,"")</f>
        <v/>
      </c>
    </row>
    <row r="4647">
      <c r="A4647">
        <f>IF('📋 MIỂNG TNC'!A623="","",'📋 MIỂNG TNC'!A623)</f>
        <v/>
      </c>
      <c r="B4647">
        <f>IF('📋 MIỂNG TNC'!A623="","",'📋 MIỂNG TNC'!P623)</f>
        <v/>
      </c>
      <c r="C4647">
        <f>IF('📋 MIỂNG TNC'!A623="","","Miểng")</f>
        <v/>
      </c>
      <c r="D4647">
        <f>IF('📋 MIỂNG TNC'!A623="","",'📋 MIỂNG TNC'!H623)</f>
        <v/>
      </c>
      <c r="E4647" s="37" t="e">
        <v>#VALUE!</v>
      </c>
      <c r="F4647" s="37">
        <f>IF('📋 MIỂNG TNC'!A623="","",'📋 MIỂNG TNC'!J623)</f>
        <v/>
      </c>
      <c r="G4647" s="37">
        <f>IF('📋 MIỂNG TNC'!A623="","",'📋 MIỂNG TNC'!K623)</f>
        <v/>
      </c>
      <c r="H4647">
        <f>IF('📋 MIỂNG TNC'!A623="","",'📋 MIỂNG TNC'!L623)</f>
        <v/>
      </c>
      <c r="I4647">
        <f>IF('📋 MIỂNG TNC'!A623="","",'📋 MIỂNG TNC'!M623)</f>
        <v/>
      </c>
      <c r="J4647">
        <f>IF('📋 MIỂNG TNC'!A623="","",'📋 MIỂNG TNC'!D623)</f>
        <v/>
      </c>
      <c r="L4647">
        <f>N(L4646)+IF(AND('🔎 TRA CỨU NHANH'!$C$2&lt;&gt;"",OR(ISNUMBER(SEARCH('🔎 TRA CỨU NHANH'!$C$2,$A4647)),ISNUMBER(SEARCH('🔎 TRA CỨU NHANH'!$C$2,$B4647)))),1,0)</f>
        <v/>
      </c>
      <c r="M4647">
        <f>IF(L4647&gt;N(L4646),L4647,"")</f>
        <v/>
      </c>
      <c r="N4647">
        <f>N(N4646)+IF(AND('💰 BÁO GIÁ'!$C$27&lt;&gt;"",OR(ISNUMBER(SEARCH('💰 BÁO GIÁ'!$C$27,$A4647)),ISNUMBER(SEARCH('💰 BÁO GIÁ'!$C$27,$B4647)))),1,0)</f>
        <v/>
      </c>
      <c r="O4647">
        <f>IF(N4647&gt;N(N4646),N4647,"")</f>
        <v/>
      </c>
    </row>
    <row r="4648">
      <c r="A4648">
        <f>IF('📋 MIỂNG TNC'!A624="","",'📋 MIỂNG TNC'!A624)</f>
        <v/>
      </c>
      <c r="B4648">
        <f>IF('📋 MIỂNG TNC'!A624="","",'📋 MIỂNG TNC'!P624)</f>
        <v/>
      </c>
      <c r="C4648">
        <f>IF('📋 MIỂNG TNC'!A624="","","Miểng")</f>
        <v/>
      </c>
      <c r="D4648">
        <f>IF('📋 MIỂNG TNC'!A624="","",'📋 MIỂNG TNC'!H624)</f>
        <v/>
      </c>
      <c r="E4648" s="37" t="e">
        <v>#VALUE!</v>
      </c>
      <c r="F4648" s="37">
        <f>IF('📋 MIỂNG TNC'!A624="","",'📋 MIỂNG TNC'!J624)</f>
        <v/>
      </c>
      <c r="G4648" s="37">
        <f>IF('📋 MIỂNG TNC'!A624="","",'📋 MIỂNG TNC'!K624)</f>
        <v/>
      </c>
      <c r="H4648">
        <f>IF('📋 MIỂNG TNC'!A624="","",'📋 MIỂNG TNC'!L624)</f>
        <v/>
      </c>
      <c r="I4648">
        <f>IF('📋 MIỂNG TNC'!A624="","",'📋 MIỂNG TNC'!M624)</f>
        <v/>
      </c>
      <c r="J4648">
        <f>IF('📋 MIỂNG TNC'!A624="","",'📋 MIỂNG TNC'!D624)</f>
        <v/>
      </c>
      <c r="L4648">
        <f>N(L4647)+IF(AND('🔎 TRA CỨU NHANH'!$C$2&lt;&gt;"",OR(ISNUMBER(SEARCH('🔎 TRA CỨU NHANH'!$C$2,$A4648)),ISNUMBER(SEARCH('🔎 TRA CỨU NHANH'!$C$2,$B4648)))),1,0)</f>
        <v/>
      </c>
      <c r="M4648">
        <f>IF(L4648&gt;N(L4647),L4648,"")</f>
        <v/>
      </c>
      <c r="N4648">
        <f>N(N4647)+IF(AND('💰 BÁO GIÁ'!$C$27&lt;&gt;"",OR(ISNUMBER(SEARCH('💰 BÁO GIÁ'!$C$27,$A4648)),ISNUMBER(SEARCH('💰 BÁO GIÁ'!$C$27,$B4648)))),1,0)</f>
        <v/>
      </c>
      <c r="O4648">
        <f>IF(N4648&gt;N(N4647),N4648,"")</f>
        <v/>
      </c>
    </row>
    <row r="4649">
      <c r="A4649">
        <f>IF('📋 MIỂNG TNC'!A625="","",'📋 MIỂNG TNC'!A625)</f>
        <v/>
      </c>
      <c r="B4649">
        <f>IF('📋 MIỂNG TNC'!A625="","",'📋 MIỂNG TNC'!P625)</f>
        <v/>
      </c>
      <c r="C4649">
        <f>IF('📋 MIỂNG TNC'!A625="","","Miểng")</f>
        <v/>
      </c>
      <c r="D4649">
        <f>IF('📋 MIỂNG TNC'!A625="","",'📋 MIỂNG TNC'!H625)</f>
        <v/>
      </c>
      <c r="E4649" s="37" t="e">
        <v>#VALUE!</v>
      </c>
      <c r="F4649" s="37">
        <f>IF('📋 MIỂNG TNC'!A625="","",'📋 MIỂNG TNC'!J625)</f>
        <v/>
      </c>
      <c r="G4649" s="37">
        <f>IF('📋 MIỂNG TNC'!A625="","",'📋 MIỂNG TNC'!K625)</f>
        <v/>
      </c>
      <c r="H4649">
        <f>IF('📋 MIỂNG TNC'!A625="","",'📋 MIỂNG TNC'!L625)</f>
        <v/>
      </c>
      <c r="I4649">
        <f>IF('📋 MIỂNG TNC'!A625="","",'📋 MIỂNG TNC'!M625)</f>
        <v/>
      </c>
      <c r="J4649">
        <f>IF('📋 MIỂNG TNC'!A625="","",'📋 MIỂNG TNC'!D625)</f>
        <v/>
      </c>
      <c r="L4649">
        <f>N(L4648)+IF(AND('🔎 TRA CỨU NHANH'!$C$2&lt;&gt;"",OR(ISNUMBER(SEARCH('🔎 TRA CỨU NHANH'!$C$2,$A4649)),ISNUMBER(SEARCH('🔎 TRA CỨU NHANH'!$C$2,$B4649)))),1,0)</f>
        <v/>
      </c>
      <c r="M4649">
        <f>IF(L4649&gt;N(L4648),L4649,"")</f>
        <v/>
      </c>
      <c r="N4649">
        <f>N(N4648)+IF(AND('💰 BÁO GIÁ'!$C$27&lt;&gt;"",OR(ISNUMBER(SEARCH('💰 BÁO GIÁ'!$C$27,$A4649)),ISNUMBER(SEARCH('💰 BÁO GIÁ'!$C$27,$B4649)))),1,0)</f>
        <v/>
      </c>
      <c r="O4649">
        <f>IF(N4649&gt;N(N4648),N4649,"")</f>
        <v/>
      </c>
    </row>
    <row r="4650">
      <c r="A4650">
        <f>IF('📋 MIỂNG TNC'!A626="","",'📋 MIỂNG TNC'!A626)</f>
        <v/>
      </c>
      <c r="B4650">
        <f>IF('📋 MIỂNG TNC'!A626="","",'📋 MIỂNG TNC'!P626)</f>
        <v/>
      </c>
      <c r="C4650">
        <f>IF('📋 MIỂNG TNC'!A626="","","Miểng")</f>
        <v/>
      </c>
      <c r="D4650">
        <f>IF('📋 MIỂNG TNC'!A626="","",'📋 MIỂNG TNC'!H626)</f>
        <v/>
      </c>
      <c r="E4650" s="37" t="e">
        <v>#VALUE!</v>
      </c>
      <c r="F4650" s="37">
        <f>IF('📋 MIỂNG TNC'!A626="","",'📋 MIỂNG TNC'!J626)</f>
        <v/>
      </c>
      <c r="G4650" s="37">
        <f>IF('📋 MIỂNG TNC'!A626="","",'📋 MIỂNG TNC'!K626)</f>
        <v/>
      </c>
      <c r="H4650">
        <f>IF('📋 MIỂNG TNC'!A626="","",'📋 MIỂNG TNC'!L626)</f>
        <v/>
      </c>
      <c r="I4650">
        <f>IF('📋 MIỂNG TNC'!A626="","",'📋 MIỂNG TNC'!M626)</f>
        <v/>
      </c>
      <c r="J4650">
        <f>IF('📋 MIỂNG TNC'!A626="","",'📋 MIỂNG TNC'!D626)</f>
        <v/>
      </c>
      <c r="L4650">
        <f>N(L4649)+IF(AND('🔎 TRA CỨU NHANH'!$C$2&lt;&gt;"",OR(ISNUMBER(SEARCH('🔎 TRA CỨU NHANH'!$C$2,$A4650)),ISNUMBER(SEARCH('🔎 TRA CỨU NHANH'!$C$2,$B4650)))),1,0)</f>
        <v/>
      </c>
      <c r="M4650">
        <f>IF(L4650&gt;N(L4649),L4650,"")</f>
        <v/>
      </c>
      <c r="N4650">
        <f>N(N4649)+IF(AND('💰 BÁO GIÁ'!$C$27&lt;&gt;"",OR(ISNUMBER(SEARCH('💰 BÁO GIÁ'!$C$27,$A4650)),ISNUMBER(SEARCH('💰 BÁO GIÁ'!$C$27,$B4650)))),1,0)</f>
        <v/>
      </c>
      <c r="O4650">
        <f>IF(N4650&gt;N(N4649),N4650,"")</f>
        <v/>
      </c>
    </row>
    <row r="4651">
      <c r="A4651">
        <f>IF('📋 MIỂNG TNC'!A627="","",'📋 MIỂNG TNC'!A627)</f>
        <v/>
      </c>
      <c r="B4651">
        <f>IF('📋 MIỂNG TNC'!A627="","",'📋 MIỂNG TNC'!P627)</f>
        <v/>
      </c>
      <c r="C4651">
        <f>IF('📋 MIỂNG TNC'!A627="","","Miểng")</f>
        <v/>
      </c>
      <c r="D4651">
        <f>IF('📋 MIỂNG TNC'!A627="","",'📋 MIỂNG TNC'!H627)</f>
        <v/>
      </c>
      <c r="E4651" s="37" t="e">
        <v>#VALUE!</v>
      </c>
      <c r="F4651" s="37">
        <f>IF('📋 MIỂNG TNC'!A627="","",'📋 MIỂNG TNC'!J627)</f>
        <v/>
      </c>
      <c r="G4651" s="37">
        <f>IF('📋 MIỂNG TNC'!A627="","",'📋 MIỂNG TNC'!K627)</f>
        <v/>
      </c>
      <c r="H4651">
        <f>IF('📋 MIỂNG TNC'!A627="","",'📋 MIỂNG TNC'!L627)</f>
        <v/>
      </c>
      <c r="I4651">
        <f>IF('📋 MIỂNG TNC'!A627="","",'📋 MIỂNG TNC'!M627)</f>
        <v/>
      </c>
      <c r="J4651">
        <f>IF('📋 MIỂNG TNC'!A627="","",'📋 MIỂNG TNC'!D627)</f>
        <v/>
      </c>
      <c r="L4651">
        <f>N(L4650)+IF(AND('🔎 TRA CỨU NHANH'!$C$2&lt;&gt;"",OR(ISNUMBER(SEARCH('🔎 TRA CỨU NHANH'!$C$2,$A4651)),ISNUMBER(SEARCH('🔎 TRA CỨU NHANH'!$C$2,$B4651)))),1,0)</f>
        <v/>
      </c>
      <c r="M4651">
        <f>IF(L4651&gt;N(L4650),L4651,"")</f>
        <v/>
      </c>
      <c r="N4651">
        <f>N(N4650)+IF(AND('💰 BÁO GIÁ'!$C$27&lt;&gt;"",OR(ISNUMBER(SEARCH('💰 BÁO GIÁ'!$C$27,$A4651)),ISNUMBER(SEARCH('💰 BÁO GIÁ'!$C$27,$B4651)))),1,0)</f>
        <v/>
      </c>
      <c r="O4651">
        <f>IF(N4651&gt;N(N4650),N4651,"")</f>
        <v/>
      </c>
    </row>
    <row r="4652">
      <c r="A4652">
        <f>IF('📋 MIỂNG TNC'!A628="","",'📋 MIỂNG TNC'!A628)</f>
        <v/>
      </c>
      <c r="B4652">
        <f>IF('📋 MIỂNG TNC'!A628="","",'📋 MIỂNG TNC'!P628)</f>
        <v/>
      </c>
      <c r="C4652">
        <f>IF('📋 MIỂNG TNC'!A628="","","Miểng")</f>
        <v/>
      </c>
      <c r="D4652">
        <f>IF('📋 MIỂNG TNC'!A628="","",'📋 MIỂNG TNC'!H628)</f>
        <v/>
      </c>
      <c r="E4652" t="e">
        <v>#VALUE!</v>
      </c>
      <c r="F4652">
        <f>IF('📋 MIỂNG TNC'!A628="","",'📋 MIỂNG TNC'!J628)</f>
        <v/>
      </c>
      <c r="G4652">
        <f>IF('📋 MIỂNG TNC'!A628="","",'📋 MIỂNG TNC'!K628)</f>
        <v/>
      </c>
      <c r="H4652">
        <f>IF('📋 MIỂNG TNC'!A628="","",'📋 MIỂNG TNC'!L628)</f>
        <v/>
      </c>
      <c r="I4652">
        <f>IF('📋 MIỂNG TNC'!A628="","",'📋 MIỂNG TNC'!M628)</f>
        <v/>
      </c>
      <c r="J4652">
        <f>IF('📋 MIỂNG TNC'!A628="","",'📋 MIỂNG TNC'!D628)</f>
        <v/>
      </c>
      <c r="L4652">
        <f>N(L4651)+IF(AND('🔎 TRA CỨU NHANH'!$C$2&lt;&gt;"",OR(ISNUMBER(SEARCH('🔎 TRA CỨU NHANH'!$C$2,$A4652)),ISNUMBER(SEARCH('🔎 TRA CỨU NHANH'!$C$2,$B4652)))),1,0)</f>
        <v/>
      </c>
      <c r="M4652">
        <f>IF(L4652&gt;N(L4651),L4652,"")</f>
        <v/>
      </c>
      <c r="N4652">
        <f>N(N4651)+IF(AND('💰 BÁO GIÁ'!$C$27&lt;&gt;"",OR(ISNUMBER(SEARCH('💰 BÁO GIÁ'!$C$27,$A4652)),ISNUMBER(SEARCH('💰 BÁO GIÁ'!$C$27,$B4652)))),1,0)</f>
        <v/>
      </c>
      <c r="O4652">
        <f>IF(N4652&gt;N(N4651),N4652,"")</f>
        <v/>
      </c>
    </row>
    <row r="4653">
      <c r="A4653">
        <f>IF('📋 MIỂNG TNC'!A629="","",'📋 MIỂNG TNC'!A629)</f>
        <v/>
      </c>
      <c r="B4653">
        <f>IF('📋 MIỂNG TNC'!A629="","",'📋 MIỂNG TNC'!P629)</f>
        <v/>
      </c>
      <c r="C4653">
        <f>IF('📋 MIỂNG TNC'!A629="","","Miểng")</f>
        <v/>
      </c>
      <c r="D4653">
        <f>IF('📋 MIỂNG TNC'!A629="","",'📋 MIỂNG TNC'!H629)</f>
        <v/>
      </c>
      <c r="E4653" s="37" t="e">
        <v>#VALUE!</v>
      </c>
      <c r="F4653" s="37">
        <f>IF('📋 MIỂNG TNC'!A629="","",'📋 MIỂNG TNC'!J629)</f>
        <v/>
      </c>
      <c r="G4653" s="37">
        <f>IF('📋 MIỂNG TNC'!A629="","",'📋 MIỂNG TNC'!K629)</f>
        <v/>
      </c>
      <c r="H4653">
        <f>IF('📋 MIỂNG TNC'!A629="","",'📋 MIỂNG TNC'!L629)</f>
        <v/>
      </c>
      <c r="I4653">
        <f>IF('📋 MIỂNG TNC'!A629="","",'📋 MIỂNG TNC'!M629)</f>
        <v/>
      </c>
      <c r="J4653">
        <f>IF('📋 MIỂNG TNC'!A629="","",'📋 MIỂNG TNC'!D629)</f>
        <v/>
      </c>
      <c r="L4653">
        <f>N(L4652)+IF(AND('🔎 TRA CỨU NHANH'!$C$2&lt;&gt;"",OR(ISNUMBER(SEARCH('🔎 TRA CỨU NHANH'!$C$2,$A4653)),ISNUMBER(SEARCH('🔎 TRA CỨU NHANH'!$C$2,$B4653)))),1,0)</f>
        <v/>
      </c>
      <c r="M4653">
        <f>IF(L4653&gt;N(L4652),L4653,"")</f>
        <v/>
      </c>
      <c r="N4653">
        <f>N(N4652)+IF(AND('💰 BÁO GIÁ'!$C$27&lt;&gt;"",OR(ISNUMBER(SEARCH('💰 BÁO GIÁ'!$C$27,$A4653)),ISNUMBER(SEARCH('💰 BÁO GIÁ'!$C$27,$B4653)))),1,0)</f>
        <v/>
      </c>
      <c r="O4653">
        <f>IF(N4653&gt;N(N4652),N4653,"")</f>
        <v/>
      </c>
    </row>
    <row r="4654">
      <c r="A4654">
        <f>IF('📋 MIỂNG TNC'!A630="","",'📋 MIỂNG TNC'!A630)</f>
        <v/>
      </c>
      <c r="B4654">
        <f>IF('📋 MIỂNG TNC'!A630="","",'📋 MIỂNG TNC'!P630)</f>
        <v/>
      </c>
      <c r="C4654">
        <f>IF('📋 MIỂNG TNC'!A630="","","Miểng")</f>
        <v/>
      </c>
      <c r="D4654">
        <f>IF('📋 MIỂNG TNC'!A630="","",'📋 MIỂNG TNC'!H630)</f>
        <v/>
      </c>
      <c r="E4654" s="37" t="e">
        <v>#VALUE!</v>
      </c>
      <c r="F4654" s="37">
        <f>IF('📋 MIỂNG TNC'!A630="","",'📋 MIỂNG TNC'!J630)</f>
        <v/>
      </c>
      <c r="G4654" s="37">
        <f>IF('📋 MIỂNG TNC'!A630="","",'📋 MIỂNG TNC'!K630)</f>
        <v/>
      </c>
      <c r="H4654">
        <f>IF('📋 MIỂNG TNC'!A630="","",'📋 MIỂNG TNC'!L630)</f>
        <v/>
      </c>
      <c r="I4654">
        <f>IF('📋 MIỂNG TNC'!A630="","",'📋 MIỂNG TNC'!M630)</f>
        <v/>
      </c>
      <c r="J4654">
        <f>IF('📋 MIỂNG TNC'!A630="","",'📋 MIỂNG TNC'!D630)</f>
        <v/>
      </c>
      <c r="L4654">
        <f>N(L4653)+IF(AND('🔎 TRA CỨU NHANH'!$C$2&lt;&gt;"",OR(ISNUMBER(SEARCH('🔎 TRA CỨU NHANH'!$C$2,$A4654)),ISNUMBER(SEARCH('🔎 TRA CỨU NHANH'!$C$2,$B4654)))),1,0)</f>
        <v/>
      </c>
      <c r="M4654">
        <f>IF(L4654&gt;N(L4653),L4654,"")</f>
        <v/>
      </c>
      <c r="N4654">
        <f>N(N4653)+IF(AND('💰 BÁO GIÁ'!$C$27&lt;&gt;"",OR(ISNUMBER(SEARCH('💰 BÁO GIÁ'!$C$27,$A4654)),ISNUMBER(SEARCH('💰 BÁO GIÁ'!$C$27,$B4654)))),1,0)</f>
        <v/>
      </c>
      <c r="O4654">
        <f>IF(N4654&gt;N(N4653),N4654,"")</f>
        <v/>
      </c>
    </row>
    <row r="4655">
      <c r="A4655">
        <f>IF('📋 MIỂNG TNC'!A631="","",'📋 MIỂNG TNC'!A631)</f>
        <v/>
      </c>
      <c r="B4655">
        <f>IF('📋 MIỂNG TNC'!A631="","",'📋 MIỂNG TNC'!P631)</f>
        <v/>
      </c>
      <c r="C4655">
        <f>IF('📋 MIỂNG TNC'!A631="","","Miểng")</f>
        <v/>
      </c>
      <c r="D4655">
        <f>IF('📋 MIỂNG TNC'!A631="","",'📋 MIỂNG TNC'!H631)</f>
        <v/>
      </c>
      <c r="E4655" s="37" t="e">
        <v>#VALUE!</v>
      </c>
      <c r="F4655" s="37">
        <f>IF('📋 MIỂNG TNC'!A631="","",'📋 MIỂNG TNC'!J631)</f>
        <v/>
      </c>
      <c r="G4655" s="37">
        <f>IF('📋 MIỂNG TNC'!A631="","",'📋 MIỂNG TNC'!K631)</f>
        <v/>
      </c>
      <c r="H4655">
        <f>IF('📋 MIỂNG TNC'!A631="","",'📋 MIỂNG TNC'!L631)</f>
        <v/>
      </c>
      <c r="I4655">
        <f>IF('📋 MIỂNG TNC'!A631="","",'📋 MIỂNG TNC'!M631)</f>
        <v/>
      </c>
      <c r="J4655">
        <f>IF('📋 MIỂNG TNC'!A631="","",'📋 MIỂNG TNC'!D631)</f>
        <v/>
      </c>
      <c r="L4655">
        <f>N(L4654)+IF(AND('🔎 TRA CỨU NHANH'!$C$2&lt;&gt;"",OR(ISNUMBER(SEARCH('🔎 TRA CỨU NHANH'!$C$2,$A4655)),ISNUMBER(SEARCH('🔎 TRA CỨU NHANH'!$C$2,$B4655)))),1,0)</f>
        <v/>
      </c>
      <c r="M4655">
        <f>IF(L4655&gt;N(L4654),L4655,"")</f>
        <v/>
      </c>
      <c r="N4655">
        <f>N(N4654)+IF(AND('💰 BÁO GIÁ'!$C$27&lt;&gt;"",OR(ISNUMBER(SEARCH('💰 BÁO GIÁ'!$C$27,$A4655)),ISNUMBER(SEARCH('💰 BÁO GIÁ'!$C$27,$B4655)))),1,0)</f>
        <v/>
      </c>
      <c r="O4655">
        <f>IF(N4655&gt;N(N4654),N4655,"")</f>
        <v/>
      </c>
    </row>
    <row r="4656">
      <c r="A4656">
        <f>IF('📋 MIỂNG TNC'!A632="","",'📋 MIỂNG TNC'!A632)</f>
        <v/>
      </c>
      <c r="B4656">
        <f>IF('📋 MIỂNG TNC'!A632="","",'📋 MIỂNG TNC'!P632)</f>
        <v/>
      </c>
      <c r="C4656">
        <f>IF('📋 MIỂNG TNC'!A632="","","Miểng")</f>
        <v/>
      </c>
      <c r="D4656">
        <f>IF('📋 MIỂNG TNC'!A632="","",'📋 MIỂNG TNC'!H632)</f>
        <v/>
      </c>
      <c r="E4656" s="37" t="e">
        <v>#VALUE!</v>
      </c>
      <c r="F4656" s="37">
        <f>IF('📋 MIỂNG TNC'!A632="","",'📋 MIỂNG TNC'!J632)</f>
        <v/>
      </c>
      <c r="G4656" s="37">
        <f>IF('📋 MIỂNG TNC'!A632="","",'📋 MIỂNG TNC'!K632)</f>
        <v/>
      </c>
      <c r="H4656">
        <f>IF('📋 MIỂNG TNC'!A632="","",'📋 MIỂNG TNC'!L632)</f>
        <v/>
      </c>
      <c r="I4656">
        <f>IF('📋 MIỂNG TNC'!A632="","",'📋 MIỂNG TNC'!M632)</f>
        <v/>
      </c>
      <c r="J4656">
        <f>IF('📋 MIỂNG TNC'!A632="","",'📋 MIỂNG TNC'!D632)</f>
        <v/>
      </c>
      <c r="L4656">
        <f>N(L4655)+IF(AND('🔎 TRA CỨU NHANH'!$C$2&lt;&gt;"",OR(ISNUMBER(SEARCH('🔎 TRA CỨU NHANH'!$C$2,$A4656)),ISNUMBER(SEARCH('🔎 TRA CỨU NHANH'!$C$2,$B4656)))),1,0)</f>
        <v/>
      </c>
      <c r="M4656">
        <f>IF(L4656&gt;N(L4655),L4656,"")</f>
        <v/>
      </c>
      <c r="N4656">
        <f>N(N4655)+IF(AND('💰 BÁO GIÁ'!$C$27&lt;&gt;"",OR(ISNUMBER(SEARCH('💰 BÁO GIÁ'!$C$27,$A4656)),ISNUMBER(SEARCH('💰 BÁO GIÁ'!$C$27,$B4656)))),1,0)</f>
        <v/>
      </c>
      <c r="O4656">
        <f>IF(N4656&gt;N(N4655),N4656,"")</f>
        <v/>
      </c>
    </row>
    <row r="4657">
      <c r="A4657">
        <f>IF('📋 MIỂNG TNC'!A633="","",'📋 MIỂNG TNC'!A633)</f>
        <v/>
      </c>
      <c r="B4657">
        <f>IF('📋 MIỂNG TNC'!A633="","",'📋 MIỂNG TNC'!P633)</f>
        <v/>
      </c>
      <c r="C4657">
        <f>IF('📋 MIỂNG TNC'!A633="","","Miểng")</f>
        <v/>
      </c>
      <c r="D4657">
        <f>IF('📋 MIỂNG TNC'!A633="","",'📋 MIỂNG TNC'!H633)</f>
        <v/>
      </c>
      <c r="E4657" s="37" t="e">
        <v>#VALUE!</v>
      </c>
      <c r="F4657" s="37">
        <f>IF('📋 MIỂNG TNC'!A633="","",'📋 MIỂNG TNC'!J633)</f>
        <v/>
      </c>
      <c r="G4657" s="37">
        <f>IF('📋 MIỂNG TNC'!A633="","",'📋 MIỂNG TNC'!K633)</f>
        <v/>
      </c>
      <c r="H4657">
        <f>IF('📋 MIỂNG TNC'!A633="","",'📋 MIỂNG TNC'!L633)</f>
        <v/>
      </c>
      <c r="I4657">
        <f>IF('📋 MIỂNG TNC'!A633="","",'📋 MIỂNG TNC'!M633)</f>
        <v/>
      </c>
      <c r="J4657">
        <f>IF('📋 MIỂNG TNC'!A633="","",'📋 MIỂNG TNC'!D633)</f>
        <v/>
      </c>
      <c r="L4657">
        <f>N(L4656)+IF(AND('🔎 TRA CỨU NHANH'!$C$2&lt;&gt;"",OR(ISNUMBER(SEARCH('🔎 TRA CỨU NHANH'!$C$2,$A4657)),ISNUMBER(SEARCH('🔎 TRA CỨU NHANH'!$C$2,$B4657)))),1,0)</f>
        <v/>
      </c>
      <c r="M4657">
        <f>IF(L4657&gt;N(L4656),L4657,"")</f>
        <v/>
      </c>
      <c r="N4657">
        <f>N(N4656)+IF(AND('💰 BÁO GIÁ'!$C$27&lt;&gt;"",OR(ISNUMBER(SEARCH('💰 BÁO GIÁ'!$C$27,$A4657)),ISNUMBER(SEARCH('💰 BÁO GIÁ'!$C$27,$B4657)))),1,0)</f>
        <v/>
      </c>
      <c r="O4657">
        <f>IF(N4657&gt;N(N4656),N4657,"")</f>
        <v/>
      </c>
    </row>
    <row r="4658">
      <c r="A4658">
        <f>IF('📋 MIỂNG TNC'!A634="","",'📋 MIỂNG TNC'!A634)</f>
        <v/>
      </c>
      <c r="B4658">
        <f>IF('📋 MIỂNG TNC'!A634="","",'📋 MIỂNG TNC'!P634)</f>
        <v/>
      </c>
      <c r="C4658">
        <f>IF('📋 MIỂNG TNC'!A634="","","Miểng")</f>
        <v/>
      </c>
      <c r="D4658">
        <f>IF('📋 MIỂNG TNC'!A634="","",'📋 MIỂNG TNC'!H634)</f>
        <v/>
      </c>
      <c r="E4658" s="37" t="e">
        <v>#VALUE!</v>
      </c>
      <c r="F4658" s="37">
        <f>IF('📋 MIỂNG TNC'!A634="","",'📋 MIỂNG TNC'!J634)</f>
        <v/>
      </c>
      <c r="G4658" s="37">
        <f>IF('📋 MIỂNG TNC'!A634="","",'📋 MIỂNG TNC'!K634)</f>
        <v/>
      </c>
      <c r="H4658">
        <f>IF('📋 MIỂNG TNC'!A634="","",'📋 MIỂNG TNC'!L634)</f>
        <v/>
      </c>
      <c r="I4658">
        <f>IF('📋 MIỂNG TNC'!A634="","",'📋 MIỂNG TNC'!M634)</f>
        <v/>
      </c>
      <c r="J4658">
        <f>IF('📋 MIỂNG TNC'!A634="","",'📋 MIỂNG TNC'!D634)</f>
        <v/>
      </c>
      <c r="L4658">
        <f>N(L4657)+IF(AND('🔎 TRA CỨU NHANH'!$C$2&lt;&gt;"",OR(ISNUMBER(SEARCH('🔎 TRA CỨU NHANH'!$C$2,$A4658)),ISNUMBER(SEARCH('🔎 TRA CỨU NHANH'!$C$2,$B4658)))),1,0)</f>
        <v/>
      </c>
      <c r="M4658">
        <f>IF(L4658&gt;N(L4657),L4658,"")</f>
        <v/>
      </c>
      <c r="N4658">
        <f>N(N4657)+IF(AND('💰 BÁO GIÁ'!$C$27&lt;&gt;"",OR(ISNUMBER(SEARCH('💰 BÁO GIÁ'!$C$27,$A4658)),ISNUMBER(SEARCH('💰 BÁO GIÁ'!$C$27,$B4658)))),1,0)</f>
        <v/>
      </c>
      <c r="O4658">
        <f>IF(N4658&gt;N(N4657),N4658,"")</f>
        <v/>
      </c>
    </row>
    <row r="4659">
      <c r="A4659">
        <f>IF('📋 MIỂNG TNC'!A635="","",'📋 MIỂNG TNC'!A635)</f>
        <v/>
      </c>
      <c r="B4659">
        <f>IF('📋 MIỂNG TNC'!A635="","",'📋 MIỂNG TNC'!P635)</f>
        <v/>
      </c>
      <c r="C4659">
        <f>IF('📋 MIỂNG TNC'!A635="","","Miểng")</f>
        <v/>
      </c>
      <c r="D4659">
        <f>IF('📋 MIỂNG TNC'!A635="","",'📋 MIỂNG TNC'!H635)</f>
        <v/>
      </c>
      <c r="E4659" s="37" t="e">
        <v>#VALUE!</v>
      </c>
      <c r="F4659" s="37">
        <f>IF('📋 MIỂNG TNC'!A635="","",'📋 MIỂNG TNC'!J635)</f>
        <v/>
      </c>
      <c r="G4659" s="37">
        <f>IF('📋 MIỂNG TNC'!A635="","",'📋 MIỂNG TNC'!K635)</f>
        <v/>
      </c>
      <c r="H4659">
        <f>IF('📋 MIỂNG TNC'!A635="","",'📋 MIỂNG TNC'!L635)</f>
        <v/>
      </c>
      <c r="I4659">
        <f>IF('📋 MIỂNG TNC'!A635="","",'📋 MIỂNG TNC'!M635)</f>
        <v/>
      </c>
      <c r="J4659">
        <f>IF('📋 MIỂNG TNC'!A635="","",'📋 MIỂNG TNC'!D635)</f>
        <v/>
      </c>
      <c r="L4659">
        <f>N(L4658)+IF(AND('🔎 TRA CỨU NHANH'!$C$2&lt;&gt;"",OR(ISNUMBER(SEARCH('🔎 TRA CỨU NHANH'!$C$2,$A4659)),ISNUMBER(SEARCH('🔎 TRA CỨU NHANH'!$C$2,$B4659)))),1,0)</f>
        <v/>
      </c>
      <c r="M4659">
        <f>IF(L4659&gt;N(L4658),L4659,"")</f>
        <v/>
      </c>
      <c r="N4659">
        <f>N(N4658)+IF(AND('💰 BÁO GIÁ'!$C$27&lt;&gt;"",OR(ISNUMBER(SEARCH('💰 BÁO GIÁ'!$C$27,$A4659)),ISNUMBER(SEARCH('💰 BÁO GIÁ'!$C$27,$B4659)))),1,0)</f>
        <v/>
      </c>
      <c r="O4659">
        <f>IF(N4659&gt;N(N4658),N4659,"")</f>
        <v/>
      </c>
    </row>
    <row r="4660">
      <c r="A4660">
        <f>IF('📋 MIỂNG TNC'!A636="","",'📋 MIỂNG TNC'!A636)</f>
        <v/>
      </c>
      <c r="B4660">
        <f>IF('📋 MIỂNG TNC'!A636="","",'📋 MIỂNG TNC'!P636)</f>
        <v/>
      </c>
      <c r="C4660">
        <f>IF('📋 MIỂNG TNC'!A636="","","Miểng")</f>
        <v/>
      </c>
      <c r="D4660">
        <f>IF('📋 MIỂNG TNC'!A636="","",'📋 MIỂNG TNC'!H636)</f>
        <v/>
      </c>
      <c r="E4660" s="37" t="e">
        <v>#VALUE!</v>
      </c>
      <c r="F4660" s="37">
        <f>IF('📋 MIỂNG TNC'!A636="","",'📋 MIỂNG TNC'!J636)</f>
        <v/>
      </c>
      <c r="G4660" s="37">
        <f>IF('📋 MIỂNG TNC'!A636="","",'📋 MIỂNG TNC'!K636)</f>
        <v/>
      </c>
      <c r="H4660">
        <f>IF('📋 MIỂNG TNC'!A636="","",'📋 MIỂNG TNC'!L636)</f>
        <v/>
      </c>
      <c r="I4660">
        <f>IF('📋 MIỂNG TNC'!A636="","",'📋 MIỂNG TNC'!M636)</f>
        <v/>
      </c>
      <c r="J4660">
        <f>IF('📋 MIỂNG TNC'!A636="","",'📋 MIỂNG TNC'!D636)</f>
        <v/>
      </c>
      <c r="L4660">
        <f>N(L4659)+IF(AND('🔎 TRA CỨU NHANH'!$C$2&lt;&gt;"",OR(ISNUMBER(SEARCH('🔎 TRA CỨU NHANH'!$C$2,$A4660)),ISNUMBER(SEARCH('🔎 TRA CỨU NHANH'!$C$2,$B4660)))),1,0)</f>
        <v/>
      </c>
      <c r="M4660">
        <f>IF(L4660&gt;N(L4659),L4660,"")</f>
        <v/>
      </c>
      <c r="N4660">
        <f>N(N4659)+IF(AND('💰 BÁO GIÁ'!$C$27&lt;&gt;"",OR(ISNUMBER(SEARCH('💰 BÁO GIÁ'!$C$27,$A4660)),ISNUMBER(SEARCH('💰 BÁO GIÁ'!$C$27,$B4660)))),1,0)</f>
        <v/>
      </c>
      <c r="O4660">
        <f>IF(N4660&gt;N(N4659),N4660,"")</f>
        <v/>
      </c>
    </row>
    <row r="4661">
      <c r="A4661">
        <f>IF('📋 MIỂNG TNC'!A637="","",'📋 MIỂNG TNC'!A637)</f>
        <v/>
      </c>
      <c r="B4661">
        <f>IF('📋 MIỂNG TNC'!A637="","",'📋 MIỂNG TNC'!P637)</f>
        <v/>
      </c>
      <c r="C4661">
        <f>IF('📋 MIỂNG TNC'!A637="","","Miểng")</f>
        <v/>
      </c>
      <c r="D4661">
        <f>IF('📋 MIỂNG TNC'!A637="","",'📋 MIỂNG TNC'!H637)</f>
        <v/>
      </c>
      <c r="E4661" s="37" t="e">
        <v>#VALUE!</v>
      </c>
      <c r="F4661" s="37">
        <f>IF('📋 MIỂNG TNC'!A637="","",'📋 MIỂNG TNC'!J637)</f>
        <v/>
      </c>
      <c r="G4661" s="37">
        <f>IF('📋 MIỂNG TNC'!A637="","",'📋 MIỂNG TNC'!K637)</f>
        <v/>
      </c>
      <c r="H4661">
        <f>IF('📋 MIỂNG TNC'!A637="","",'📋 MIỂNG TNC'!L637)</f>
        <v/>
      </c>
      <c r="I4661">
        <f>IF('📋 MIỂNG TNC'!A637="","",'📋 MIỂNG TNC'!M637)</f>
        <v/>
      </c>
      <c r="J4661">
        <f>IF('📋 MIỂNG TNC'!A637="","",'📋 MIỂNG TNC'!D637)</f>
        <v/>
      </c>
      <c r="L4661">
        <f>N(L4660)+IF(AND('🔎 TRA CỨU NHANH'!$C$2&lt;&gt;"",OR(ISNUMBER(SEARCH('🔎 TRA CỨU NHANH'!$C$2,$A4661)),ISNUMBER(SEARCH('🔎 TRA CỨU NHANH'!$C$2,$B4661)))),1,0)</f>
        <v/>
      </c>
      <c r="M4661">
        <f>IF(L4661&gt;N(L4660),L4661,"")</f>
        <v/>
      </c>
      <c r="N4661">
        <f>N(N4660)+IF(AND('💰 BÁO GIÁ'!$C$27&lt;&gt;"",OR(ISNUMBER(SEARCH('💰 BÁO GIÁ'!$C$27,$A4661)),ISNUMBER(SEARCH('💰 BÁO GIÁ'!$C$27,$B4661)))),1,0)</f>
        <v/>
      </c>
      <c r="O4661">
        <f>IF(N4661&gt;N(N4660),N4661,"")</f>
        <v/>
      </c>
    </row>
    <row r="4662">
      <c r="A4662">
        <f>IF('📋 MIỂNG TNC'!A638="","",'📋 MIỂNG TNC'!A638)</f>
        <v/>
      </c>
      <c r="B4662">
        <f>IF('📋 MIỂNG TNC'!A638="","",'📋 MIỂNG TNC'!P638)</f>
        <v/>
      </c>
      <c r="C4662">
        <f>IF('📋 MIỂNG TNC'!A638="","","Miểng")</f>
        <v/>
      </c>
      <c r="D4662">
        <f>IF('📋 MIỂNG TNC'!A638="","",'📋 MIỂNG TNC'!H638)</f>
        <v/>
      </c>
      <c r="E4662" t="e">
        <v>#VALUE!</v>
      </c>
      <c r="F4662">
        <f>IF('📋 MIỂNG TNC'!A638="","",'📋 MIỂNG TNC'!J638)</f>
        <v/>
      </c>
      <c r="G4662">
        <f>IF('📋 MIỂNG TNC'!A638="","",'📋 MIỂNG TNC'!K638)</f>
        <v/>
      </c>
      <c r="H4662">
        <f>IF('📋 MIỂNG TNC'!A638="","",'📋 MIỂNG TNC'!L638)</f>
        <v/>
      </c>
      <c r="I4662">
        <f>IF('📋 MIỂNG TNC'!A638="","",'📋 MIỂNG TNC'!M638)</f>
        <v/>
      </c>
      <c r="J4662">
        <f>IF('📋 MIỂNG TNC'!A638="","",'📋 MIỂNG TNC'!D638)</f>
        <v/>
      </c>
      <c r="L4662">
        <f>N(L4661)+IF(AND('🔎 TRA CỨU NHANH'!$C$2&lt;&gt;"",OR(ISNUMBER(SEARCH('🔎 TRA CỨU NHANH'!$C$2,$A4662)),ISNUMBER(SEARCH('🔎 TRA CỨU NHANH'!$C$2,$B4662)))),1,0)</f>
        <v/>
      </c>
      <c r="M4662">
        <f>IF(L4662&gt;N(L4661),L4662,"")</f>
        <v/>
      </c>
      <c r="N4662">
        <f>N(N4661)+IF(AND('💰 BÁO GIÁ'!$C$27&lt;&gt;"",OR(ISNUMBER(SEARCH('💰 BÁO GIÁ'!$C$27,$A4662)),ISNUMBER(SEARCH('💰 BÁO GIÁ'!$C$27,$B4662)))),1,0)</f>
        <v/>
      </c>
      <c r="O4662">
        <f>IF(N4662&gt;N(N4661),N4662,"")</f>
        <v/>
      </c>
    </row>
    <row r="4663">
      <c r="A4663">
        <f>IF('📋 MIỂNG TNC'!A639="","",'📋 MIỂNG TNC'!A639)</f>
        <v/>
      </c>
      <c r="B4663">
        <f>IF('📋 MIỂNG TNC'!A639="","",'📋 MIỂNG TNC'!P639)</f>
        <v/>
      </c>
      <c r="C4663">
        <f>IF('📋 MIỂNG TNC'!A639="","","Miểng")</f>
        <v/>
      </c>
      <c r="D4663">
        <f>IF('📋 MIỂNG TNC'!A639="","",'📋 MIỂNG TNC'!H639)</f>
        <v/>
      </c>
      <c r="E4663" s="37" t="e">
        <v>#VALUE!</v>
      </c>
      <c r="F4663" s="37">
        <f>IF('📋 MIỂNG TNC'!A639="","",'📋 MIỂNG TNC'!J639)</f>
        <v/>
      </c>
      <c r="G4663" s="37">
        <f>IF('📋 MIỂNG TNC'!A639="","",'📋 MIỂNG TNC'!K639)</f>
        <v/>
      </c>
      <c r="H4663">
        <f>IF('📋 MIỂNG TNC'!A639="","",'📋 MIỂNG TNC'!L639)</f>
        <v/>
      </c>
      <c r="I4663">
        <f>IF('📋 MIỂNG TNC'!A639="","",'📋 MIỂNG TNC'!M639)</f>
        <v/>
      </c>
      <c r="J4663">
        <f>IF('📋 MIỂNG TNC'!A639="","",'📋 MIỂNG TNC'!D639)</f>
        <v/>
      </c>
      <c r="L4663">
        <f>N(L4662)+IF(AND('🔎 TRA CỨU NHANH'!$C$2&lt;&gt;"",OR(ISNUMBER(SEARCH('🔎 TRA CỨU NHANH'!$C$2,$A4663)),ISNUMBER(SEARCH('🔎 TRA CỨU NHANH'!$C$2,$B4663)))),1,0)</f>
        <v/>
      </c>
      <c r="M4663">
        <f>IF(L4663&gt;N(L4662),L4663,"")</f>
        <v/>
      </c>
      <c r="N4663">
        <f>N(N4662)+IF(AND('💰 BÁO GIÁ'!$C$27&lt;&gt;"",OR(ISNUMBER(SEARCH('💰 BÁO GIÁ'!$C$27,$A4663)),ISNUMBER(SEARCH('💰 BÁO GIÁ'!$C$27,$B4663)))),1,0)</f>
        <v/>
      </c>
      <c r="O4663">
        <f>IF(N4663&gt;N(N4662),N4663,"")</f>
        <v/>
      </c>
    </row>
    <row r="4664">
      <c r="A4664">
        <f>IF('📋 MIỂNG TNC'!A640="","",'📋 MIỂNG TNC'!A640)</f>
        <v/>
      </c>
      <c r="B4664">
        <f>IF('📋 MIỂNG TNC'!A640="","",'📋 MIỂNG TNC'!P640)</f>
        <v/>
      </c>
      <c r="C4664">
        <f>IF('📋 MIỂNG TNC'!A640="","","Miểng")</f>
        <v/>
      </c>
      <c r="D4664">
        <f>IF('📋 MIỂNG TNC'!A640="","",'📋 MIỂNG TNC'!H640)</f>
        <v/>
      </c>
      <c r="E4664" s="37" t="e">
        <v>#VALUE!</v>
      </c>
      <c r="F4664" s="37">
        <f>IF('📋 MIỂNG TNC'!A640="","",'📋 MIỂNG TNC'!J640)</f>
        <v/>
      </c>
      <c r="G4664" s="37">
        <f>IF('📋 MIỂNG TNC'!A640="","",'📋 MIỂNG TNC'!K640)</f>
        <v/>
      </c>
      <c r="H4664">
        <f>IF('📋 MIỂNG TNC'!A640="","",'📋 MIỂNG TNC'!L640)</f>
        <v/>
      </c>
      <c r="I4664">
        <f>IF('📋 MIỂNG TNC'!A640="","",'📋 MIỂNG TNC'!M640)</f>
        <v/>
      </c>
      <c r="J4664">
        <f>IF('📋 MIỂNG TNC'!A640="","",'📋 MIỂNG TNC'!D640)</f>
        <v/>
      </c>
      <c r="L4664">
        <f>N(L4663)+IF(AND('🔎 TRA CỨU NHANH'!$C$2&lt;&gt;"",OR(ISNUMBER(SEARCH('🔎 TRA CỨU NHANH'!$C$2,$A4664)),ISNUMBER(SEARCH('🔎 TRA CỨU NHANH'!$C$2,$B4664)))),1,0)</f>
        <v/>
      </c>
      <c r="M4664">
        <f>IF(L4664&gt;N(L4663),L4664,"")</f>
        <v/>
      </c>
      <c r="N4664">
        <f>N(N4663)+IF(AND('💰 BÁO GIÁ'!$C$27&lt;&gt;"",OR(ISNUMBER(SEARCH('💰 BÁO GIÁ'!$C$27,$A4664)),ISNUMBER(SEARCH('💰 BÁO GIÁ'!$C$27,$B4664)))),1,0)</f>
        <v/>
      </c>
      <c r="O4664">
        <f>IF(N4664&gt;N(N4663),N4664,"")</f>
        <v/>
      </c>
    </row>
    <row r="4665">
      <c r="A4665">
        <f>IF('📋 MIỂNG TNC'!A641="","",'📋 MIỂNG TNC'!A641)</f>
        <v/>
      </c>
      <c r="B4665">
        <f>IF('📋 MIỂNG TNC'!A641="","",'📋 MIỂNG TNC'!P641)</f>
        <v/>
      </c>
      <c r="C4665">
        <f>IF('📋 MIỂNG TNC'!A641="","","Miểng")</f>
        <v/>
      </c>
      <c r="D4665">
        <f>IF('📋 MIỂNG TNC'!A641="","",'📋 MIỂNG TNC'!H641)</f>
        <v/>
      </c>
      <c r="E4665" s="37" t="e">
        <v>#VALUE!</v>
      </c>
      <c r="F4665" s="37">
        <f>IF('📋 MIỂNG TNC'!A641="","",'📋 MIỂNG TNC'!J641)</f>
        <v/>
      </c>
      <c r="G4665" s="37">
        <f>IF('📋 MIỂNG TNC'!A641="","",'📋 MIỂNG TNC'!K641)</f>
        <v/>
      </c>
      <c r="H4665" s="37">
        <f>IF('📋 MIỂNG TNC'!A641="","",'📋 MIỂNG TNC'!L641)</f>
        <v/>
      </c>
      <c r="I4665">
        <f>IF('📋 MIỂNG TNC'!A641="","",'📋 MIỂNG TNC'!M641)</f>
        <v/>
      </c>
      <c r="J4665">
        <f>IF('📋 MIỂNG TNC'!A641="","",'📋 MIỂNG TNC'!D641)</f>
        <v/>
      </c>
      <c r="L4665">
        <f>N(L4664)+IF(AND('🔎 TRA CỨU NHANH'!$C$2&lt;&gt;"",OR(ISNUMBER(SEARCH('🔎 TRA CỨU NHANH'!$C$2,$A4665)),ISNUMBER(SEARCH('🔎 TRA CỨU NHANH'!$C$2,$B4665)))),1,0)</f>
        <v/>
      </c>
      <c r="M4665">
        <f>IF(L4665&gt;N(L4664),L4665,"")</f>
        <v/>
      </c>
      <c r="N4665">
        <f>N(N4664)+IF(AND('💰 BÁO GIÁ'!$C$27&lt;&gt;"",OR(ISNUMBER(SEARCH('💰 BÁO GIÁ'!$C$27,$A4665)),ISNUMBER(SEARCH('💰 BÁO GIÁ'!$C$27,$B4665)))),1,0)</f>
        <v/>
      </c>
      <c r="O4665">
        <f>IF(N4665&gt;N(N4664),N4665,"")</f>
        <v/>
      </c>
    </row>
    <row r="4666">
      <c r="A4666">
        <f>IF('📋 MIỂNG TNC'!A642="","",'📋 MIỂNG TNC'!A642)</f>
        <v/>
      </c>
      <c r="B4666">
        <f>IF('📋 MIỂNG TNC'!A642="","",'📋 MIỂNG TNC'!P642)</f>
        <v/>
      </c>
      <c r="C4666">
        <f>IF('📋 MIỂNG TNC'!A642="","","Miểng")</f>
        <v/>
      </c>
      <c r="D4666">
        <f>IF('📋 MIỂNG TNC'!A642="","",'📋 MIỂNG TNC'!H642)</f>
        <v/>
      </c>
      <c r="E4666" t="e">
        <v>#VALUE!</v>
      </c>
      <c r="F4666">
        <f>IF('📋 MIỂNG TNC'!A642="","",'📋 MIỂNG TNC'!J642)</f>
        <v/>
      </c>
      <c r="G4666">
        <f>IF('📋 MIỂNG TNC'!A642="","",'📋 MIỂNG TNC'!K642)</f>
        <v/>
      </c>
      <c r="H4666">
        <f>IF('📋 MIỂNG TNC'!A642="","",'📋 MIỂNG TNC'!L642)</f>
        <v/>
      </c>
      <c r="I4666">
        <f>IF('📋 MIỂNG TNC'!A642="","",'📋 MIỂNG TNC'!M642)</f>
        <v/>
      </c>
      <c r="J4666">
        <f>IF('📋 MIỂNG TNC'!A642="","",'📋 MIỂNG TNC'!D642)</f>
        <v/>
      </c>
      <c r="L4666">
        <f>N(L4665)+IF(AND('🔎 TRA CỨU NHANH'!$C$2&lt;&gt;"",OR(ISNUMBER(SEARCH('🔎 TRA CỨU NHANH'!$C$2,$A4666)),ISNUMBER(SEARCH('🔎 TRA CỨU NHANH'!$C$2,$B4666)))),1,0)</f>
        <v/>
      </c>
      <c r="M4666">
        <f>IF(L4666&gt;N(L4665),L4666,"")</f>
        <v/>
      </c>
      <c r="N4666">
        <f>N(N4665)+IF(AND('💰 BÁO GIÁ'!$C$27&lt;&gt;"",OR(ISNUMBER(SEARCH('💰 BÁO GIÁ'!$C$27,$A4666)),ISNUMBER(SEARCH('💰 BÁO GIÁ'!$C$27,$B4666)))),1,0)</f>
        <v/>
      </c>
      <c r="O4666">
        <f>IF(N4666&gt;N(N4665),N4666,"")</f>
        <v/>
      </c>
    </row>
    <row r="4667">
      <c r="A4667">
        <f>IF('📋 MIỂNG TNC'!A643="","",'📋 MIỂNG TNC'!A643)</f>
        <v/>
      </c>
      <c r="B4667">
        <f>IF('📋 MIỂNG TNC'!A643="","",'📋 MIỂNG TNC'!P643)</f>
        <v/>
      </c>
      <c r="C4667">
        <f>IF('📋 MIỂNG TNC'!A643="","","Miểng")</f>
        <v/>
      </c>
      <c r="D4667">
        <f>IF('📋 MIỂNG TNC'!A643="","",'📋 MIỂNG TNC'!H643)</f>
        <v/>
      </c>
      <c r="E4667" s="37" t="e">
        <v>#VALUE!</v>
      </c>
      <c r="F4667" s="37">
        <f>IF('📋 MIỂNG TNC'!A643="","",'📋 MIỂNG TNC'!J643)</f>
        <v/>
      </c>
      <c r="G4667" s="37">
        <f>IF('📋 MIỂNG TNC'!A643="","",'📋 MIỂNG TNC'!K643)</f>
        <v/>
      </c>
      <c r="H4667">
        <f>IF('📋 MIỂNG TNC'!A643="","",'📋 MIỂNG TNC'!L643)</f>
        <v/>
      </c>
      <c r="I4667">
        <f>IF('📋 MIỂNG TNC'!A643="","",'📋 MIỂNG TNC'!M643)</f>
        <v/>
      </c>
      <c r="J4667">
        <f>IF('📋 MIỂNG TNC'!A643="","",'📋 MIỂNG TNC'!D643)</f>
        <v/>
      </c>
      <c r="L4667">
        <f>N(L4666)+IF(AND('🔎 TRA CỨU NHANH'!$C$2&lt;&gt;"",OR(ISNUMBER(SEARCH('🔎 TRA CỨU NHANH'!$C$2,$A4667)),ISNUMBER(SEARCH('🔎 TRA CỨU NHANH'!$C$2,$B4667)))),1,0)</f>
        <v/>
      </c>
      <c r="M4667">
        <f>IF(L4667&gt;N(L4666),L4667,"")</f>
        <v/>
      </c>
      <c r="N4667">
        <f>N(N4666)+IF(AND('💰 BÁO GIÁ'!$C$27&lt;&gt;"",OR(ISNUMBER(SEARCH('💰 BÁO GIÁ'!$C$27,$A4667)),ISNUMBER(SEARCH('💰 BÁO GIÁ'!$C$27,$B4667)))),1,0)</f>
        <v/>
      </c>
      <c r="O4667">
        <f>IF(N4667&gt;N(N4666),N4667,"")</f>
        <v/>
      </c>
    </row>
    <row r="4668">
      <c r="A4668">
        <f>IF('📋 MIỂNG TNC'!A644="","",'📋 MIỂNG TNC'!A644)</f>
        <v/>
      </c>
      <c r="B4668">
        <f>IF('📋 MIỂNG TNC'!A644="","",'📋 MIỂNG TNC'!P644)</f>
        <v/>
      </c>
      <c r="C4668">
        <f>IF('📋 MIỂNG TNC'!A644="","","Miểng")</f>
        <v/>
      </c>
      <c r="D4668">
        <f>IF('📋 MIỂNG TNC'!A644="","",'📋 MIỂNG TNC'!H644)</f>
        <v/>
      </c>
      <c r="E4668" s="37" t="e">
        <v>#VALUE!</v>
      </c>
      <c r="F4668" s="37">
        <f>IF('📋 MIỂNG TNC'!A644="","",'📋 MIỂNG TNC'!J644)</f>
        <v/>
      </c>
      <c r="G4668" s="37">
        <f>IF('📋 MIỂNG TNC'!A644="","",'📋 MIỂNG TNC'!K644)</f>
        <v/>
      </c>
      <c r="H4668">
        <f>IF('📋 MIỂNG TNC'!A644="","",'📋 MIỂNG TNC'!L644)</f>
        <v/>
      </c>
      <c r="I4668">
        <f>IF('📋 MIỂNG TNC'!A644="","",'📋 MIỂNG TNC'!M644)</f>
        <v/>
      </c>
      <c r="J4668">
        <f>IF('📋 MIỂNG TNC'!A644="","",'📋 MIỂNG TNC'!D644)</f>
        <v/>
      </c>
      <c r="L4668">
        <f>N(L4667)+IF(AND('🔎 TRA CỨU NHANH'!$C$2&lt;&gt;"",OR(ISNUMBER(SEARCH('🔎 TRA CỨU NHANH'!$C$2,$A4668)),ISNUMBER(SEARCH('🔎 TRA CỨU NHANH'!$C$2,$B4668)))),1,0)</f>
        <v/>
      </c>
      <c r="M4668">
        <f>IF(L4668&gt;N(L4667),L4668,"")</f>
        <v/>
      </c>
      <c r="N4668">
        <f>N(N4667)+IF(AND('💰 BÁO GIÁ'!$C$27&lt;&gt;"",OR(ISNUMBER(SEARCH('💰 BÁO GIÁ'!$C$27,$A4668)),ISNUMBER(SEARCH('💰 BÁO GIÁ'!$C$27,$B4668)))),1,0)</f>
        <v/>
      </c>
      <c r="O4668">
        <f>IF(N4668&gt;N(N4667),N4668,"")</f>
        <v/>
      </c>
    </row>
    <row r="4669">
      <c r="A4669">
        <f>IF('📋 MIỂNG TNC'!A645="","",'📋 MIỂNG TNC'!A645)</f>
        <v/>
      </c>
      <c r="B4669">
        <f>IF('📋 MIỂNG TNC'!A645="","",'📋 MIỂNG TNC'!P645)</f>
        <v/>
      </c>
      <c r="C4669">
        <f>IF('📋 MIỂNG TNC'!A645="","","Miểng")</f>
        <v/>
      </c>
      <c r="D4669">
        <f>IF('📋 MIỂNG TNC'!A645="","",'📋 MIỂNG TNC'!H645)</f>
        <v/>
      </c>
      <c r="E4669" s="37" t="e">
        <v>#VALUE!</v>
      </c>
      <c r="F4669" s="37">
        <f>IF('📋 MIỂNG TNC'!A645="","",'📋 MIỂNG TNC'!J645)</f>
        <v/>
      </c>
      <c r="G4669" s="37">
        <f>IF('📋 MIỂNG TNC'!A645="","",'📋 MIỂNG TNC'!K645)</f>
        <v/>
      </c>
      <c r="H4669">
        <f>IF('📋 MIỂNG TNC'!A645="","",'📋 MIỂNG TNC'!L645)</f>
        <v/>
      </c>
      <c r="I4669">
        <f>IF('📋 MIỂNG TNC'!A645="","",'📋 MIỂNG TNC'!M645)</f>
        <v/>
      </c>
      <c r="J4669">
        <f>IF('📋 MIỂNG TNC'!A645="","",'📋 MIỂNG TNC'!D645)</f>
        <v/>
      </c>
      <c r="L4669">
        <f>N(L4668)+IF(AND('🔎 TRA CỨU NHANH'!$C$2&lt;&gt;"",OR(ISNUMBER(SEARCH('🔎 TRA CỨU NHANH'!$C$2,$A4669)),ISNUMBER(SEARCH('🔎 TRA CỨU NHANH'!$C$2,$B4669)))),1,0)</f>
        <v/>
      </c>
      <c r="M4669">
        <f>IF(L4669&gt;N(L4668),L4669,"")</f>
        <v/>
      </c>
      <c r="N4669">
        <f>N(N4668)+IF(AND('💰 BÁO GIÁ'!$C$27&lt;&gt;"",OR(ISNUMBER(SEARCH('💰 BÁO GIÁ'!$C$27,$A4669)),ISNUMBER(SEARCH('💰 BÁO GIÁ'!$C$27,$B4669)))),1,0)</f>
        <v/>
      </c>
      <c r="O4669">
        <f>IF(N4669&gt;N(N4668),N4669,"")</f>
        <v/>
      </c>
    </row>
    <row r="4670">
      <c r="A4670">
        <f>IF('📋 MIỂNG TNC'!A646="","",'📋 MIỂNG TNC'!A646)</f>
        <v/>
      </c>
      <c r="B4670">
        <f>IF('📋 MIỂNG TNC'!A646="","",'📋 MIỂNG TNC'!P646)</f>
        <v/>
      </c>
      <c r="C4670">
        <f>IF('📋 MIỂNG TNC'!A646="","","Miểng")</f>
        <v/>
      </c>
      <c r="D4670">
        <f>IF('📋 MIỂNG TNC'!A646="","",'📋 MIỂNG TNC'!H646)</f>
        <v/>
      </c>
      <c r="E4670" s="37" t="e">
        <v>#VALUE!</v>
      </c>
      <c r="F4670" s="37">
        <f>IF('📋 MIỂNG TNC'!A646="","",'📋 MIỂNG TNC'!J646)</f>
        <v/>
      </c>
      <c r="G4670" s="37">
        <f>IF('📋 MIỂNG TNC'!A646="","",'📋 MIỂNG TNC'!K646)</f>
        <v/>
      </c>
      <c r="H4670">
        <f>IF('📋 MIỂNG TNC'!A646="","",'📋 MIỂNG TNC'!L646)</f>
        <v/>
      </c>
      <c r="I4670">
        <f>IF('📋 MIỂNG TNC'!A646="","",'📋 MIỂNG TNC'!M646)</f>
        <v/>
      </c>
      <c r="J4670">
        <f>IF('📋 MIỂNG TNC'!A646="","",'📋 MIỂNG TNC'!D646)</f>
        <v/>
      </c>
      <c r="L4670">
        <f>N(L4669)+IF(AND('🔎 TRA CỨU NHANH'!$C$2&lt;&gt;"",OR(ISNUMBER(SEARCH('🔎 TRA CỨU NHANH'!$C$2,$A4670)),ISNUMBER(SEARCH('🔎 TRA CỨU NHANH'!$C$2,$B4670)))),1,0)</f>
        <v/>
      </c>
      <c r="M4670">
        <f>IF(L4670&gt;N(L4669),L4670,"")</f>
        <v/>
      </c>
      <c r="N4670">
        <f>N(N4669)+IF(AND('💰 BÁO GIÁ'!$C$27&lt;&gt;"",OR(ISNUMBER(SEARCH('💰 BÁO GIÁ'!$C$27,$A4670)),ISNUMBER(SEARCH('💰 BÁO GIÁ'!$C$27,$B4670)))),1,0)</f>
        <v/>
      </c>
      <c r="O4670">
        <f>IF(N4670&gt;N(N4669),N4670,"")</f>
        <v/>
      </c>
    </row>
    <row r="4671">
      <c r="A4671">
        <f>IF('📋 MIỂNG TNC'!A647="","",'📋 MIỂNG TNC'!A647)</f>
        <v/>
      </c>
      <c r="B4671">
        <f>IF('📋 MIỂNG TNC'!A647="","",'📋 MIỂNG TNC'!P647)</f>
        <v/>
      </c>
      <c r="C4671">
        <f>IF('📋 MIỂNG TNC'!A647="","","Miểng")</f>
        <v/>
      </c>
      <c r="D4671">
        <f>IF('📋 MIỂNG TNC'!A647="","",'📋 MIỂNG TNC'!H647)</f>
        <v/>
      </c>
      <c r="E4671" s="37" t="e">
        <v>#VALUE!</v>
      </c>
      <c r="F4671" s="37">
        <f>IF('📋 MIỂNG TNC'!A647="","",'📋 MIỂNG TNC'!J647)</f>
        <v/>
      </c>
      <c r="G4671" s="37">
        <f>IF('📋 MIỂNG TNC'!A647="","",'📋 MIỂNG TNC'!K647)</f>
        <v/>
      </c>
      <c r="H4671" s="37">
        <f>IF('📋 MIỂNG TNC'!A647="","",'📋 MIỂNG TNC'!L647)</f>
        <v/>
      </c>
      <c r="I4671">
        <f>IF('📋 MIỂNG TNC'!A647="","",'📋 MIỂNG TNC'!M647)</f>
        <v/>
      </c>
      <c r="J4671">
        <f>IF('📋 MIỂNG TNC'!A647="","",'📋 MIỂNG TNC'!D647)</f>
        <v/>
      </c>
      <c r="L4671">
        <f>N(L4670)+IF(AND('🔎 TRA CỨU NHANH'!$C$2&lt;&gt;"",OR(ISNUMBER(SEARCH('🔎 TRA CỨU NHANH'!$C$2,$A4671)),ISNUMBER(SEARCH('🔎 TRA CỨU NHANH'!$C$2,$B4671)))),1,0)</f>
        <v/>
      </c>
      <c r="M4671">
        <f>IF(L4671&gt;N(L4670),L4671,"")</f>
        <v/>
      </c>
      <c r="N4671">
        <f>N(N4670)+IF(AND('💰 BÁO GIÁ'!$C$27&lt;&gt;"",OR(ISNUMBER(SEARCH('💰 BÁO GIÁ'!$C$27,$A4671)),ISNUMBER(SEARCH('💰 BÁO GIÁ'!$C$27,$B4671)))),1,0)</f>
        <v/>
      </c>
      <c r="O4671">
        <f>IF(N4671&gt;N(N4670),N4671,"")</f>
        <v/>
      </c>
    </row>
    <row r="4672">
      <c r="A4672">
        <f>IF('📋 MIỂNG TNC'!A648="","",'📋 MIỂNG TNC'!A648)</f>
        <v/>
      </c>
      <c r="B4672">
        <f>IF('📋 MIỂNG TNC'!A648="","",'📋 MIỂNG TNC'!P648)</f>
        <v/>
      </c>
      <c r="C4672">
        <f>IF('📋 MIỂNG TNC'!A648="","","Miểng")</f>
        <v/>
      </c>
      <c r="D4672">
        <f>IF('📋 MIỂNG TNC'!A648="","",'📋 MIỂNG TNC'!H648)</f>
        <v/>
      </c>
      <c r="E4672" s="37" t="e">
        <v>#VALUE!</v>
      </c>
      <c r="F4672" s="37">
        <f>IF('📋 MIỂNG TNC'!A648="","",'📋 MIỂNG TNC'!J648)</f>
        <v/>
      </c>
      <c r="G4672" s="37">
        <f>IF('📋 MIỂNG TNC'!A648="","",'📋 MIỂNG TNC'!K648)</f>
        <v/>
      </c>
      <c r="H4672">
        <f>IF('📋 MIỂNG TNC'!A648="","",'📋 MIỂNG TNC'!L648)</f>
        <v/>
      </c>
      <c r="I4672">
        <f>IF('📋 MIỂNG TNC'!A648="","",'📋 MIỂNG TNC'!M648)</f>
        <v/>
      </c>
      <c r="J4672">
        <f>IF('📋 MIỂNG TNC'!A648="","",'📋 MIỂNG TNC'!D648)</f>
        <v/>
      </c>
      <c r="L4672">
        <f>N(L4671)+IF(AND('🔎 TRA CỨU NHANH'!$C$2&lt;&gt;"",OR(ISNUMBER(SEARCH('🔎 TRA CỨU NHANH'!$C$2,$A4672)),ISNUMBER(SEARCH('🔎 TRA CỨU NHANH'!$C$2,$B4672)))),1,0)</f>
        <v/>
      </c>
      <c r="M4672">
        <f>IF(L4672&gt;N(L4671),L4672,"")</f>
        <v/>
      </c>
      <c r="N4672">
        <f>N(N4671)+IF(AND('💰 BÁO GIÁ'!$C$27&lt;&gt;"",OR(ISNUMBER(SEARCH('💰 BÁO GIÁ'!$C$27,$A4672)),ISNUMBER(SEARCH('💰 BÁO GIÁ'!$C$27,$B4672)))),1,0)</f>
        <v/>
      </c>
      <c r="O4672">
        <f>IF(N4672&gt;N(N4671),N4672,"")</f>
        <v/>
      </c>
    </row>
    <row r="4673">
      <c r="A4673">
        <f>IF('📋 MIỂNG TNC'!A649="","",'📋 MIỂNG TNC'!A649)</f>
        <v/>
      </c>
      <c r="B4673">
        <f>IF('📋 MIỂNG TNC'!A649="","",'📋 MIỂNG TNC'!P649)</f>
        <v/>
      </c>
      <c r="C4673">
        <f>IF('📋 MIỂNG TNC'!A649="","","Miểng")</f>
        <v/>
      </c>
      <c r="D4673">
        <f>IF('📋 MIỂNG TNC'!A649="","",'📋 MIỂNG TNC'!H649)</f>
        <v/>
      </c>
      <c r="E4673" s="37" t="e">
        <v>#VALUE!</v>
      </c>
      <c r="F4673" s="37">
        <f>IF('📋 MIỂNG TNC'!A649="","",'📋 MIỂNG TNC'!J649)</f>
        <v/>
      </c>
      <c r="G4673" s="37">
        <f>IF('📋 MIỂNG TNC'!A649="","",'📋 MIỂNG TNC'!K649)</f>
        <v/>
      </c>
      <c r="H4673">
        <f>IF('📋 MIỂNG TNC'!A649="","",'📋 MIỂNG TNC'!L649)</f>
        <v/>
      </c>
      <c r="I4673">
        <f>IF('📋 MIỂNG TNC'!A649="","",'📋 MIỂNG TNC'!M649)</f>
        <v/>
      </c>
      <c r="J4673">
        <f>IF('📋 MIỂNG TNC'!A649="","",'📋 MIỂNG TNC'!D649)</f>
        <v/>
      </c>
      <c r="L4673">
        <f>N(L4672)+IF(AND('🔎 TRA CỨU NHANH'!$C$2&lt;&gt;"",OR(ISNUMBER(SEARCH('🔎 TRA CỨU NHANH'!$C$2,$A4673)),ISNUMBER(SEARCH('🔎 TRA CỨU NHANH'!$C$2,$B4673)))),1,0)</f>
        <v/>
      </c>
      <c r="M4673">
        <f>IF(L4673&gt;N(L4672),L4673,"")</f>
        <v/>
      </c>
      <c r="N4673">
        <f>N(N4672)+IF(AND('💰 BÁO GIÁ'!$C$27&lt;&gt;"",OR(ISNUMBER(SEARCH('💰 BÁO GIÁ'!$C$27,$A4673)),ISNUMBER(SEARCH('💰 BÁO GIÁ'!$C$27,$B4673)))),1,0)</f>
        <v/>
      </c>
      <c r="O4673">
        <f>IF(N4673&gt;N(N4672),N4673,"")</f>
        <v/>
      </c>
    </row>
    <row r="4674">
      <c r="A4674">
        <f>IF('📋 MIỂNG TNC'!A650="","",'📋 MIỂNG TNC'!A650)</f>
        <v/>
      </c>
      <c r="B4674">
        <f>IF('📋 MIỂNG TNC'!A650="","",'📋 MIỂNG TNC'!P650)</f>
        <v/>
      </c>
      <c r="C4674">
        <f>IF('📋 MIỂNG TNC'!A650="","","Miểng")</f>
        <v/>
      </c>
      <c r="D4674">
        <f>IF('📋 MIỂNG TNC'!A650="","",'📋 MIỂNG TNC'!H650)</f>
        <v/>
      </c>
      <c r="E4674" s="37" t="e">
        <v>#VALUE!</v>
      </c>
      <c r="F4674" s="37">
        <f>IF('📋 MIỂNG TNC'!A650="","",'📋 MIỂNG TNC'!J650)</f>
        <v/>
      </c>
      <c r="G4674" s="37">
        <f>IF('📋 MIỂNG TNC'!A650="","",'📋 MIỂNG TNC'!K650)</f>
        <v/>
      </c>
      <c r="H4674" s="37">
        <f>IF('📋 MIỂNG TNC'!A650="","",'📋 MIỂNG TNC'!L650)</f>
        <v/>
      </c>
      <c r="I4674">
        <f>IF('📋 MIỂNG TNC'!A650="","",'📋 MIỂNG TNC'!M650)</f>
        <v/>
      </c>
      <c r="J4674">
        <f>IF('📋 MIỂNG TNC'!A650="","",'📋 MIỂNG TNC'!D650)</f>
        <v/>
      </c>
      <c r="L4674">
        <f>N(L4673)+IF(AND('🔎 TRA CỨU NHANH'!$C$2&lt;&gt;"",OR(ISNUMBER(SEARCH('🔎 TRA CỨU NHANH'!$C$2,$A4674)),ISNUMBER(SEARCH('🔎 TRA CỨU NHANH'!$C$2,$B4674)))),1,0)</f>
        <v/>
      </c>
      <c r="M4674">
        <f>IF(L4674&gt;N(L4673),L4674,"")</f>
        <v/>
      </c>
      <c r="N4674">
        <f>N(N4673)+IF(AND('💰 BÁO GIÁ'!$C$27&lt;&gt;"",OR(ISNUMBER(SEARCH('💰 BÁO GIÁ'!$C$27,$A4674)),ISNUMBER(SEARCH('💰 BÁO GIÁ'!$C$27,$B4674)))),1,0)</f>
        <v/>
      </c>
      <c r="O4674">
        <f>IF(N4674&gt;N(N4673),N4674,"")</f>
        <v/>
      </c>
    </row>
    <row r="4675">
      <c r="A4675">
        <f>IF('📋 MIỂNG TNC'!A651="","",'📋 MIỂNG TNC'!A651)</f>
        <v/>
      </c>
      <c r="B4675">
        <f>IF('📋 MIỂNG TNC'!A651="","",'📋 MIỂNG TNC'!P651)</f>
        <v/>
      </c>
      <c r="C4675">
        <f>IF('📋 MIỂNG TNC'!A651="","","Miểng")</f>
        <v/>
      </c>
      <c r="D4675">
        <f>IF('📋 MIỂNG TNC'!A651="","",'📋 MIỂNG TNC'!H651)</f>
        <v/>
      </c>
      <c r="E4675" s="37" t="e">
        <v>#VALUE!</v>
      </c>
      <c r="F4675" s="37">
        <f>IF('📋 MIỂNG TNC'!A651="","",'📋 MIỂNG TNC'!J651)</f>
        <v/>
      </c>
      <c r="G4675" s="37">
        <f>IF('📋 MIỂNG TNC'!A651="","",'📋 MIỂNG TNC'!K651)</f>
        <v/>
      </c>
      <c r="H4675" s="37">
        <f>IF('📋 MIỂNG TNC'!A651="","",'📋 MIỂNG TNC'!L651)</f>
        <v/>
      </c>
      <c r="I4675">
        <f>IF('📋 MIỂNG TNC'!A651="","",'📋 MIỂNG TNC'!M651)</f>
        <v/>
      </c>
      <c r="J4675">
        <f>IF('📋 MIỂNG TNC'!A651="","",'📋 MIỂNG TNC'!D651)</f>
        <v/>
      </c>
      <c r="L4675">
        <f>N(L4674)+IF(AND('🔎 TRA CỨU NHANH'!$C$2&lt;&gt;"",OR(ISNUMBER(SEARCH('🔎 TRA CỨU NHANH'!$C$2,$A4675)),ISNUMBER(SEARCH('🔎 TRA CỨU NHANH'!$C$2,$B4675)))),1,0)</f>
        <v/>
      </c>
      <c r="M4675">
        <f>IF(L4675&gt;N(L4674),L4675,"")</f>
        <v/>
      </c>
      <c r="N4675">
        <f>N(N4674)+IF(AND('💰 BÁO GIÁ'!$C$27&lt;&gt;"",OR(ISNUMBER(SEARCH('💰 BÁO GIÁ'!$C$27,$A4675)),ISNUMBER(SEARCH('💰 BÁO GIÁ'!$C$27,$B4675)))),1,0)</f>
        <v/>
      </c>
      <c r="O4675">
        <f>IF(N4675&gt;N(N4674),N4675,"")</f>
        <v/>
      </c>
    </row>
    <row r="4676">
      <c r="A4676">
        <f>IF('📋 MIỂNG TNC'!A652="","",'📋 MIỂNG TNC'!A652)</f>
        <v/>
      </c>
      <c r="B4676">
        <f>IF('📋 MIỂNG TNC'!A652="","",'📋 MIỂNG TNC'!P652)</f>
        <v/>
      </c>
      <c r="C4676">
        <f>IF('📋 MIỂNG TNC'!A652="","","Miểng")</f>
        <v/>
      </c>
      <c r="D4676">
        <f>IF('📋 MIỂNG TNC'!A652="","",'📋 MIỂNG TNC'!H652)</f>
        <v/>
      </c>
      <c r="E4676" t="e">
        <v>#VALUE!</v>
      </c>
      <c r="F4676" s="37">
        <f>IF('📋 MIỂNG TNC'!A652="","",'📋 MIỂNG TNC'!J652)</f>
        <v/>
      </c>
      <c r="G4676" s="37">
        <f>IF('📋 MIỂNG TNC'!A652="","",'📋 MIỂNG TNC'!K652)</f>
        <v/>
      </c>
      <c r="H4676" s="37">
        <f>IF('📋 MIỂNG TNC'!A652="","",'📋 MIỂNG TNC'!L652)</f>
        <v/>
      </c>
      <c r="I4676">
        <f>IF('📋 MIỂNG TNC'!A652="","",'📋 MIỂNG TNC'!M652)</f>
        <v/>
      </c>
      <c r="J4676">
        <f>IF('📋 MIỂNG TNC'!A652="","",'📋 MIỂNG TNC'!D652)</f>
        <v/>
      </c>
      <c r="L4676">
        <f>N(L4675)+IF(AND('🔎 TRA CỨU NHANH'!$C$2&lt;&gt;"",OR(ISNUMBER(SEARCH('🔎 TRA CỨU NHANH'!$C$2,$A4676)),ISNUMBER(SEARCH('🔎 TRA CỨU NHANH'!$C$2,$B4676)))),1,0)</f>
        <v/>
      </c>
      <c r="M4676">
        <f>IF(L4676&gt;N(L4675),L4676,"")</f>
        <v/>
      </c>
      <c r="N4676">
        <f>N(N4675)+IF(AND('💰 BÁO GIÁ'!$C$27&lt;&gt;"",OR(ISNUMBER(SEARCH('💰 BÁO GIÁ'!$C$27,$A4676)),ISNUMBER(SEARCH('💰 BÁO GIÁ'!$C$27,$B4676)))),1,0)</f>
        <v/>
      </c>
      <c r="O4676">
        <f>IF(N4676&gt;N(N4675),N4676,"")</f>
        <v/>
      </c>
    </row>
    <row r="4677">
      <c r="A4677">
        <f>IF('📋 MIỂNG TNC'!A653="","",'📋 MIỂNG TNC'!A653)</f>
        <v/>
      </c>
      <c r="B4677">
        <f>IF('📋 MIỂNG TNC'!A653="","",'📋 MIỂNG TNC'!P653)</f>
        <v/>
      </c>
      <c r="C4677">
        <f>IF('📋 MIỂNG TNC'!A653="","","Miểng")</f>
        <v/>
      </c>
      <c r="D4677">
        <f>IF('📋 MIỂNG TNC'!A653="","",'📋 MIỂNG TNC'!H653)</f>
        <v/>
      </c>
      <c r="E4677" s="37" t="e">
        <v>#VALUE!</v>
      </c>
      <c r="F4677" s="37">
        <f>IF('📋 MIỂNG TNC'!A653="","",'📋 MIỂNG TNC'!J653)</f>
        <v/>
      </c>
      <c r="G4677" s="37">
        <f>IF('📋 MIỂNG TNC'!A653="","",'📋 MIỂNG TNC'!K653)</f>
        <v/>
      </c>
      <c r="H4677">
        <f>IF('📋 MIỂNG TNC'!A653="","",'📋 MIỂNG TNC'!L653)</f>
        <v/>
      </c>
      <c r="I4677">
        <f>IF('📋 MIỂNG TNC'!A653="","",'📋 MIỂNG TNC'!M653)</f>
        <v/>
      </c>
      <c r="J4677">
        <f>IF('📋 MIỂNG TNC'!A653="","",'📋 MIỂNG TNC'!D653)</f>
        <v/>
      </c>
      <c r="L4677">
        <f>N(L4676)+IF(AND('🔎 TRA CỨU NHANH'!$C$2&lt;&gt;"",OR(ISNUMBER(SEARCH('🔎 TRA CỨU NHANH'!$C$2,$A4677)),ISNUMBER(SEARCH('🔎 TRA CỨU NHANH'!$C$2,$B4677)))),1,0)</f>
        <v/>
      </c>
      <c r="M4677">
        <f>IF(L4677&gt;N(L4676),L4677,"")</f>
        <v/>
      </c>
      <c r="N4677">
        <f>N(N4676)+IF(AND('💰 BÁO GIÁ'!$C$27&lt;&gt;"",OR(ISNUMBER(SEARCH('💰 BÁO GIÁ'!$C$27,$A4677)),ISNUMBER(SEARCH('💰 BÁO GIÁ'!$C$27,$B4677)))),1,0)</f>
        <v/>
      </c>
      <c r="O4677">
        <f>IF(N4677&gt;N(N4676),N4677,"")</f>
        <v/>
      </c>
    </row>
    <row r="4678">
      <c r="A4678">
        <f>IF('📋 MIỂNG TNC'!A654="","",'📋 MIỂNG TNC'!A654)</f>
        <v/>
      </c>
      <c r="B4678">
        <f>IF('📋 MIỂNG TNC'!A654="","",'📋 MIỂNG TNC'!P654)</f>
        <v/>
      </c>
      <c r="C4678">
        <f>IF('📋 MIỂNG TNC'!A654="","","Miểng")</f>
        <v/>
      </c>
      <c r="D4678">
        <f>IF('📋 MIỂNG TNC'!A654="","",'📋 MIỂNG TNC'!H654)</f>
        <v/>
      </c>
      <c r="E4678" s="37" t="e">
        <v>#VALUE!</v>
      </c>
      <c r="F4678" s="37">
        <f>IF('📋 MIỂNG TNC'!A654="","",'📋 MIỂNG TNC'!J654)</f>
        <v/>
      </c>
      <c r="G4678" s="37">
        <f>IF('📋 MIỂNG TNC'!A654="","",'📋 MIỂNG TNC'!K654)</f>
        <v/>
      </c>
      <c r="H4678" s="37">
        <f>IF('📋 MIỂNG TNC'!A654="","",'📋 MIỂNG TNC'!L654)</f>
        <v/>
      </c>
      <c r="I4678">
        <f>IF('📋 MIỂNG TNC'!A654="","",'📋 MIỂNG TNC'!M654)</f>
        <v/>
      </c>
      <c r="J4678">
        <f>IF('📋 MIỂNG TNC'!A654="","",'📋 MIỂNG TNC'!D654)</f>
        <v/>
      </c>
      <c r="L4678">
        <f>N(L4677)+IF(AND('🔎 TRA CỨU NHANH'!$C$2&lt;&gt;"",OR(ISNUMBER(SEARCH('🔎 TRA CỨU NHANH'!$C$2,$A4678)),ISNUMBER(SEARCH('🔎 TRA CỨU NHANH'!$C$2,$B4678)))),1,0)</f>
        <v/>
      </c>
      <c r="M4678">
        <f>IF(L4678&gt;N(L4677),L4678,"")</f>
        <v/>
      </c>
      <c r="N4678">
        <f>N(N4677)+IF(AND('💰 BÁO GIÁ'!$C$27&lt;&gt;"",OR(ISNUMBER(SEARCH('💰 BÁO GIÁ'!$C$27,$A4678)),ISNUMBER(SEARCH('💰 BÁO GIÁ'!$C$27,$B4678)))),1,0)</f>
        <v/>
      </c>
      <c r="O4678">
        <f>IF(N4678&gt;N(N4677),N4678,"")</f>
        <v/>
      </c>
    </row>
    <row r="4679">
      <c r="A4679">
        <f>IF('📋 MIỂNG TNC'!A655="","",'📋 MIỂNG TNC'!A655)</f>
        <v/>
      </c>
      <c r="B4679">
        <f>IF('📋 MIỂNG TNC'!A655="","",'📋 MIỂNG TNC'!P655)</f>
        <v/>
      </c>
      <c r="C4679">
        <f>IF('📋 MIỂNG TNC'!A655="","","Miểng")</f>
        <v/>
      </c>
      <c r="D4679">
        <f>IF('📋 MIỂNG TNC'!A655="","",'📋 MIỂNG TNC'!H655)</f>
        <v/>
      </c>
      <c r="E4679" t="e">
        <v>#VALUE!</v>
      </c>
      <c r="F4679" s="37">
        <f>IF('📋 MIỂNG TNC'!A655="","",'📋 MIỂNG TNC'!J655)</f>
        <v/>
      </c>
      <c r="G4679" s="37">
        <f>IF('📋 MIỂNG TNC'!A655="","",'📋 MIỂNG TNC'!K655)</f>
        <v/>
      </c>
      <c r="H4679" s="37">
        <f>IF('📋 MIỂNG TNC'!A655="","",'📋 MIỂNG TNC'!L655)</f>
        <v/>
      </c>
      <c r="I4679">
        <f>IF('📋 MIỂNG TNC'!A655="","",'📋 MIỂNG TNC'!M655)</f>
        <v/>
      </c>
      <c r="J4679">
        <f>IF('📋 MIỂNG TNC'!A655="","",'📋 MIỂNG TNC'!D655)</f>
        <v/>
      </c>
      <c r="L4679">
        <f>N(L4678)+IF(AND('🔎 TRA CỨU NHANH'!$C$2&lt;&gt;"",OR(ISNUMBER(SEARCH('🔎 TRA CỨU NHANH'!$C$2,$A4679)),ISNUMBER(SEARCH('🔎 TRA CỨU NHANH'!$C$2,$B4679)))),1,0)</f>
        <v/>
      </c>
      <c r="M4679">
        <f>IF(L4679&gt;N(L4678),L4679,"")</f>
        <v/>
      </c>
      <c r="N4679">
        <f>N(N4678)+IF(AND('💰 BÁO GIÁ'!$C$27&lt;&gt;"",OR(ISNUMBER(SEARCH('💰 BÁO GIÁ'!$C$27,$A4679)),ISNUMBER(SEARCH('💰 BÁO GIÁ'!$C$27,$B4679)))),1,0)</f>
        <v/>
      </c>
      <c r="O4679">
        <f>IF(N4679&gt;N(N4678),N4679,"")</f>
        <v/>
      </c>
    </row>
    <row r="4680">
      <c r="A4680">
        <f>IF('📋 MIỂNG TNC'!A656="","",'📋 MIỂNG TNC'!A656)</f>
        <v/>
      </c>
      <c r="B4680">
        <f>IF('📋 MIỂNG TNC'!A656="","",'📋 MIỂNG TNC'!P656)</f>
        <v/>
      </c>
      <c r="C4680">
        <f>IF('📋 MIỂNG TNC'!A656="","","Miểng")</f>
        <v/>
      </c>
      <c r="D4680">
        <f>IF('📋 MIỂNG TNC'!A656="","",'📋 MIỂNG TNC'!H656)</f>
        <v/>
      </c>
      <c r="E4680" s="37" t="e">
        <v>#VALUE!</v>
      </c>
      <c r="F4680" s="37">
        <f>IF('📋 MIỂNG TNC'!A656="","",'📋 MIỂNG TNC'!J656)</f>
        <v/>
      </c>
      <c r="G4680" s="37">
        <f>IF('📋 MIỂNG TNC'!A656="","",'📋 MIỂNG TNC'!K656)</f>
        <v/>
      </c>
      <c r="H4680">
        <f>IF('📋 MIỂNG TNC'!A656="","",'📋 MIỂNG TNC'!L656)</f>
        <v/>
      </c>
      <c r="I4680">
        <f>IF('📋 MIỂNG TNC'!A656="","",'📋 MIỂNG TNC'!M656)</f>
        <v/>
      </c>
      <c r="J4680">
        <f>IF('📋 MIỂNG TNC'!A656="","",'📋 MIỂNG TNC'!D656)</f>
        <v/>
      </c>
      <c r="L4680">
        <f>N(L4679)+IF(AND('🔎 TRA CỨU NHANH'!$C$2&lt;&gt;"",OR(ISNUMBER(SEARCH('🔎 TRA CỨU NHANH'!$C$2,$A4680)),ISNUMBER(SEARCH('🔎 TRA CỨU NHANH'!$C$2,$B4680)))),1,0)</f>
        <v/>
      </c>
      <c r="M4680">
        <f>IF(L4680&gt;N(L4679),L4680,"")</f>
        <v/>
      </c>
      <c r="N4680">
        <f>N(N4679)+IF(AND('💰 BÁO GIÁ'!$C$27&lt;&gt;"",OR(ISNUMBER(SEARCH('💰 BÁO GIÁ'!$C$27,$A4680)),ISNUMBER(SEARCH('💰 BÁO GIÁ'!$C$27,$B4680)))),1,0)</f>
        <v/>
      </c>
      <c r="O4680">
        <f>IF(N4680&gt;N(N4679),N4680,"")</f>
        <v/>
      </c>
    </row>
    <row r="4681">
      <c r="A4681">
        <f>IF('📋 MIỂNG TNC'!A657="","",'📋 MIỂNG TNC'!A657)</f>
        <v/>
      </c>
      <c r="B4681">
        <f>IF('📋 MIỂNG TNC'!A657="","",'📋 MIỂNG TNC'!P657)</f>
        <v/>
      </c>
      <c r="C4681">
        <f>IF('📋 MIỂNG TNC'!A657="","","Miểng")</f>
        <v/>
      </c>
      <c r="D4681">
        <f>IF('📋 MIỂNG TNC'!A657="","",'📋 MIỂNG TNC'!H657)</f>
        <v/>
      </c>
      <c r="E4681" s="37" t="e">
        <v>#VALUE!</v>
      </c>
      <c r="F4681" s="37">
        <f>IF('📋 MIỂNG TNC'!A657="","",'📋 MIỂNG TNC'!J657)</f>
        <v/>
      </c>
      <c r="G4681" s="37">
        <f>IF('📋 MIỂNG TNC'!A657="","",'📋 MIỂNG TNC'!K657)</f>
        <v/>
      </c>
      <c r="H4681">
        <f>IF('📋 MIỂNG TNC'!A657="","",'📋 MIỂNG TNC'!L657)</f>
        <v/>
      </c>
      <c r="I4681">
        <f>IF('📋 MIỂNG TNC'!A657="","",'📋 MIỂNG TNC'!M657)</f>
        <v/>
      </c>
      <c r="J4681">
        <f>IF('📋 MIỂNG TNC'!A657="","",'📋 MIỂNG TNC'!D657)</f>
        <v/>
      </c>
      <c r="L4681">
        <f>N(L4680)+IF(AND('🔎 TRA CỨU NHANH'!$C$2&lt;&gt;"",OR(ISNUMBER(SEARCH('🔎 TRA CỨU NHANH'!$C$2,$A4681)),ISNUMBER(SEARCH('🔎 TRA CỨU NHANH'!$C$2,$B4681)))),1,0)</f>
        <v/>
      </c>
      <c r="M4681">
        <f>IF(L4681&gt;N(L4680),L4681,"")</f>
        <v/>
      </c>
      <c r="N4681">
        <f>N(N4680)+IF(AND('💰 BÁO GIÁ'!$C$27&lt;&gt;"",OR(ISNUMBER(SEARCH('💰 BÁO GIÁ'!$C$27,$A4681)),ISNUMBER(SEARCH('💰 BÁO GIÁ'!$C$27,$B4681)))),1,0)</f>
        <v/>
      </c>
      <c r="O4681">
        <f>IF(N4681&gt;N(N4680),N4681,"")</f>
        <v/>
      </c>
    </row>
    <row r="4682">
      <c r="A4682">
        <f>IF('📋 MIỂNG TNC'!A658="","",'📋 MIỂNG TNC'!A658)</f>
        <v/>
      </c>
      <c r="B4682">
        <f>IF('📋 MIỂNG TNC'!A658="","",'📋 MIỂNG TNC'!P658)</f>
        <v/>
      </c>
      <c r="C4682">
        <f>IF('📋 MIỂNG TNC'!A658="","","Miểng")</f>
        <v/>
      </c>
      <c r="D4682">
        <f>IF('📋 MIỂNG TNC'!A658="","",'📋 MIỂNG TNC'!H658)</f>
        <v/>
      </c>
      <c r="E4682" s="37" t="e">
        <v>#VALUE!</v>
      </c>
      <c r="F4682" s="37">
        <f>IF('📋 MIỂNG TNC'!A658="","",'📋 MIỂNG TNC'!J658)</f>
        <v/>
      </c>
      <c r="G4682" s="37">
        <f>IF('📋 MIỂNG TNC'!A658="","",'📋 MIỂNG TNC'!K658)</f>
        <v/>
      </c>
      <c r="H4682" s="37">
        <f>IF('📋 MIỂNG TNC'!A658="","",'📋 MIỂNG TNC'!L658)</f>
        <v/>
      </c>
      <c r="I4682">
        <f>IF('📋 MIỂNG TNC'!A658="","",'📋 MIỂNG TNC'!M658)</f>
        <v/>
      </c>
      <c r="J4682">
        <f>IF('📋 MIỂNG TNC'!A658="","",'📋 MIỂNG TNC'!D658)</f>
        <v/>
      </c>
      <c r="L4682">
        <f>N(L4681)+IF(AND('🔎 TRA CỨU NHANH'!$C$2&lt;&gt;"",OR(ISNUMBER(SEARCH('🔎 TRA CỨU NHANH'!$C$2,$A4682)),ISNUMBER(SEARCH('🔎 TRA CỨU NHANH'!$C$2,$B4682)))),1,0)</f>
        <v/>
      </c>
      <c r="M4682">
        <f>IF(L4682&gt;N(L4681),L4682,"")</f>
        <v/>
      </c>
      <c r="N4682">
        <f>N(N4681)+IF(AND('💰 BÁO GIÁ'!$C$27&lt;&gt;"",OR(ISNUMBER(SEARCH('💰 BÁO GIÁ'!$C$27,$A4682)),ISNUMBER(SEARCH('💰 BÁO GIÁ'!$C$27,$B4682)))),1,0)</f>
        <v/>
      </c>
      <c r="O4682">
        <f>IF(N4682&gt;N(N4681),N4682,"")</f>
        <v/>
      </c>
    </row>
    <row r="4683">
      <c r="A4683">
        <f>IF('📋 MIỂNG TNC'!A659="","",'📋 MIỂNG TNC'!A659)</f>
        <v/>
      </c>
      <c r="B4683">
        <f>IF('📋 MIỂNG TNC'!A659="","",'📋 MIỂNG TNC'!P659)</f>
        <v/>
      </c>
      <c r="C4683">
        <f>IF('📋 MIỂNG TNC'!A659="","","Miểng")</f>
        <v/>
      </c>
      <c r="D4683">
        <f>IF('📋 MIỂNG TNC'!A659="","",'📋 MIỂNG TNC'!H659)</f>
        <v/>
      </c>
      <c r="E4683" s="37" t="e">
        <v>#VALUE!</v>
      </c>
      <c r="F4683" s="37">
        <f>IF('📋 MIỂNG TNC'!A659="","",'📋 MIỂNG TNC'!J659)</f>
        <v/>
      </c>
      <c r="G4683" s="37">
        <f>IF('📋 MIỂNG TNC'!A659="","",'📋 MIỂNG TNC'!K659)</f>
        <v/>
      </c>
      <c r="H4683">
        <f>IF('📋 MIỂNG TNC'!A659="","",'📋 MIỂNG TNC'!L659)</f>
        <v/>
      </c>
      <c r="I4683">
        <f>IF('📋 MIỂNG TNC'!A659="","",'📋 MIỂNG TNC'!M659)</f>
        <v/>
      </c>
      <c r="J4683">
        <f>IF('📋 MIỂNG TNC'!A659="","",'📋 MIỂNG TNC'!D659)</f>
        <v/>
      </c>
      <c r="L4683">
        <f>N(L4682)+IF(AND('🔎 TRA CỨU NHANH'!$C$2&lt;&gt;"",OR(ISNUMBER(SEARCH('🔎 TRA CỨU NHANH'!$C$2,$A4683)),ISNUMBER(SEARCH('🔎 TRA CỨU NHANH'!$C$2,$B4683)))),1,0)</f>
        <v/>
      </c>
      <c r="M4683">
        <f>IF(L4683&gt;N(L4682),L4683,"")</f>
        <v/>
      </c>
      <c r="N4683">
        <f>N(N4682)+IF(AND('💰 BÁO GIÁ'!$C$27&lt;&gt;"",OR(ISNUMBER(SEARCH('💰 BÁO GIÁ'!$C$27,$A4683)),ISNUMBER(SEARCH('💰 BÁO GIÁ'!$C$27,$B4683)))),1,0)</f>
        <v/>
      </c>
      <c r="O4683">
        <f>IF(N4683&gt;N(N4682),N4683,"")</f>
        <v/>
      </c>
    </row>
    <row r="4684">
      <c r="A4684">
        <f>IF('📋 MIỂNG TNC'!A660="","",'📋 MIỂNG TNC'!A660)</f>
        <v/>
      </c>
      <c r="B4684">
        <f>IF('📋 MIỂNG TNC'!A660="","",'📋 MIỂNG TNC'!P660)</f>
        <v/>
      </c>
      <c r="C4684">
        <f>IF('📋 MIỂNG TNC'!A660="","","Miểng")</f>
        <v/>
      </c>
      <c r="D4684">
        <f>IF('📋 MIỂNG TNC'!A660="","",'📋 MIỂNG TNC'!H660)</f>
        <v/>
      </c>
      <c r="E4684" t="e">
        <v>#VALUE!</v>
      </c>
      <c r="F4684">
        <f>IF('📋 MIỂNG TNC'!A660="","",'📋 MIỂNG TNC'!J660)</f>
        <v/>
      </c>
      <c r="G4684">
        <f>IF('📋 MIỂNG TNC'!A660="","",'📋 MIỂNG TNC'!K660)</f>
        <v/>
      </c>
      <c r="H4684">
        <f>IF('📋 MIỂNG TNC'!A660="","",'📋 MIỂNG TNC'!L660)</f>
        <v/>
      </c>
      <c r="I4684">
        <f>IF('📋 MIỂNG TNC'!A660="","",'📋 MIỂNG TNC'!M660)</f>
        <v/>
      </c>
      <c r="J4684">
        <f>IF('📋 MIỂNG TNC'!A660="","",'📋 MIỂNG TNC'!D660)</f>
        <v/>
      </c>
      <c r="L4684">
        <f>N(L4683)+IF(AND('🔎 TRA CỨU NHANH'!$C$2&lt;&gt;"",OR(ISNUMBER(SEARCH('🔎 TRA CỨU NHANH'!$C$2,$A4684)),ISNUMBER(SEARCH('🔎 TRA CỨU NHANH'!$C$2,$B4684)))),1,0)</f>
        <v/>
      </c>
      <c r="M4684">
        <f>IF(L4684&gt;N(L4683),L4684,"")</f>
        <v/>
      </c>
      <c r="N4684">
        <f>N(N4683)+IF(AND('💰 BÁO GIÁ'!$C$27&lt;&gt;"",OR(ISNUMBER(SEARCH('💰 BÁO GIÁ'!$C$27,$A4684)),ISNUMBER(SEARCH('💰 BÁO GIÁ'!$C$27,$B4684)))),1,0)</f>
        <v/>
      </c>
      <c r="O4684">
        <f>IF(N4684&gt;N(N4683),N4684,"")</f>
        <v/>
      </c>
    </row>
    <row r="4685">
      <c r="A4685">
        <f>IF('📋 MIỂNG TNC'!A661="","",'📋 MIỂNG TNC'!A661)</f>
        <v/>
      </c>
      <c r="B4685">
        <f>IF('📋 MIỂNG TNC'!A661="","",'📋 MIỂNG TNC'!P661)</f>
        <v/>
      </c>
      <c r="C4685">
        <f>IF('📋 MIỂNG TNC'!A661="","","Miểng")</f>
        <v/>
      </c>
      <c r="D4685">
        <f>IF('📋 MIỂNG TNC'!A661="","",'📋 MIỂNG TNC'!H661)</f>
        <v/>
      </c>
      <c r="E4685" t="e">
        <v>#VALUE!</v>
      </c>
      <c r="F4685">
        <f>IF('📋 MIỂNG TNC'!A661="","",'📋 MIỂNG TNC'!J661)</f>
        <v/>
      </c>
      <c r="G4685">
        <f>IF('📋 MIỂNG TNC'!A661="","",'📋 MIỂNG TNC'!K661)</f>
        <v/>
      </c>
      <c r="H4685">
        <f>IF('📋 MIỂNG TNC'!A661="","",'📋 MIỂNG TNC'!L661)</f>
        <v/>
      </c>
      <c r="I4685">
        <f>IF('📋 MIỂNG TNC'!A661="","",'📋 MIỂNG TNC'!M661)</f>
        <v/>
      </c>
      <c r="J4685">
        <f>IF('📋 MIỂNG TNC'!A661="","",'📋 MIỂNG TNC'!D661)</f>
        <v/>
      </c>
      <c r="L4685">
        <f>N(L4684)+IF(AND('🔎 TRA CỨU NHANH'!$C$2&lt;&gt;"",OR(ISNUMBER(SEARCH('🔎 TRA CỨU NHANH'!$C$2,$A4685)),ISNUMBER(SEARCH('🔎 TRA CỨU NHANH'!$C$2,$B4685)))),1,0)</f>
        <v/>
      </c>
      <c r="M4685">
        <f>IF(L4685&gt;N(L4684),L4685,"")</f>
        <v/>
      </c>
      <c r="N4685">
        <f>N(N4684)+IF(AND('💰 BÁO GIÁ'!$C$27&lt;&gt;"",OR(ISNUMBER(SEARCH('💰 BÁO GIÁ'!$C$27,$A4685)),ISNUMBER(SEARCH('💰 BÁO GIÁ'!$C$27,$B4685)))),1,0)</f>
        <v/>
      </c>
      <c r="O4685">
        <f>IF(N4685&gt;N(N4684),N4685,"")</f>
        <v/>
      </c>
    </row>
    <row r="4686">
      <c r="A4686">
        <f>IF('📋 MIỂNG TNC'!A662="","",'📋 MIỂNG TNC'!A662)</f>
        <v/>
      </c>
      <c r="B4686">
        <f>IF('📋 MIỂNG TNC'!A662="","",'📋 MIỂNG TNC'!P662)</f>
        <v/>
      </c>
      <c r="C4686">
        <f>IF('📋 MIỂNG TNC'!A662="","","Miểng")</f>
        <v/>
      </c>
      <c r="D4686">
        <f>IF('📋 MIỂNG TNC'!A662="","",'📋 MIỂNG TNC'!H662)</f>
        <v/>
      </c>
      <c r="E4686" s="37" t="e">
        <v>#VALUE!</v>
      </c>
      <c r="F4686" s="37">
        <f>IF('📋 MIỂNG TNC'!A662="","",'📋 MIỂNG TNC'!J662)</f>
        <v/>
      </c>
      <c r="G4686" s="37">
        <f>IF('📋 MIỂNG TNC'!A662="","",'📋 MIỂNG TNC'!K662)</f>
        <v/>
      </c>
      <c r="H4686">
        <f>IF('📋 MIỂNG TNC'!A662="","",'📋 MIỂNG TNC'!L662)</f>
        <v/>
      </c>
      <c r="I4686">
        <f>IF('📋 MIỂNG TNC'!A662="","",'📋 MIỂNG TNC'!M662)</f>
        <v/>
      </c>
      <c r="J4686">
        <f>IF('📋 MIỂNG TNC'!A662="","",'📋 MIỂNG TNC'!D662)</f>
        <v/>
      </c>
      <c r="L4686">
        <f>N(L4685)+IF(AND('🔎 TRA CỨU NHANH'!$C$2&lt;&gt;"",OR(ISNUMBER(SEARCH('🔎 TRA CỨU NHANH'!$C$2,$A4686)),ISNUMBER(SEARCH('🔎 TRA CỨU NHANH'!$C$2,$B4686)))),1,0)</f>
        <v/>
      </c>
      <c r="M4686">
        <f>IF(L4686&gt;N(L4685),L4686,"")</f>
        <v/>
      </c>
      <c r="N4686">
        <f>N(N4685)+IF(AND('💰 BÁO GIÁ'!$C$27&lt;&gt;"",OR(ISNUMBER(SEARCH('💰 BÁO GIÁ'!$C$27,$A4686)),ISNUMBER(SEARCH('💰 BÁO GIÁ'!$C$27,$B4686)))),1,0)</f>
        <v/>
      </c>
      <c r="O4686">
        <f>IF(N4686&gt;N(N4685),N4686,"")</f>
        <v/>
      </c>
    </row>
    <row r="4687">
      <c r="A4687">
        <f>IF('📋 MIỂNG TNC'!A663="","",'📋 MIỂNG TNC'!A663)</f>
        <v/>
      </c>
      <c r="B4687">
        <f>IF('📋 MIỂNG TNC'!A663="","",'📋 MIỂNG TNC'!P663)</f>
        <v/>
      </c>
      <c r="C4687">
        <f>IF('📋 MIỂNG TNC'!A663="","","Miểng")</f>
        <v/>
      </c>
      <c r="D4687">
        <f>IF('📋 MIỂNG TNC'!A663="","",'📋 MIỂNG TNC'!H663)</f>
        <v/>
      </c>
      <c r="E4687" s="37" t="e">
        <v>#VALUE!</v>
      </c>
      <c r="F4687" s="37">
        <f>IF('📋 MIỂNG TNC'!A663="","",'📋 MIỂNG TNC'!J663)</f>
        <v/>
      </c>
      <c r="G4687" s="37">
        <f>IF('📋 MIỂNG TNC'!A663="","",'📋 MIỂNG TNC'!K663)</f>
        <v/>
      </c>
      <c r="H4687" s="37">
        <f>IF('📋 MIỂNG TNC'!A663="","",'📋 MIỂNG TNC'!L663)</f>
        <v/>
      </c>
      <c r="I4687">
        <f>IF('📋 MIỂNG TNC'!A663="","",'📋 MIỂNG TNC'!M663)</f>
        <v/>
      </c>
      <c r="J4687">
        <f>IF('📋 MIỂNG TNC'!A663="","",'📋 MIỂNG TNC'!D663)</f>
        <v/>
      </c>
      <c r="L4687">
        <f>N(L4686)+IF(AND('🔎 TRA CỨU NHANH'!$C$2&lt;&gt;"",OR(ISNUMBER(SEARCH('🔎 TRA CỨU NHANH'!$C$2,$A4687)),ISNUMBER(SEARCH('🔎 TRA CỨU NHANH'!$C$2,$B4687)))),1,0)</f>
        <v/>
      </c>
      <c r="M4687">
        <f>IF(L4687&gt;N(L4686),L4687,"")</f>
        <v/>
      </c>
      <c r="N4687">
        <f>N(N4686)+IF(AND('💰 BÁO GIÁ'!$C$27&lt;&gt;"",OR(ISNUMBER(SEARCH('💰 BÁO GIÁ'!$C$27,$A4687)),ISNUMBER(SEARCH('💰 BÁO GIÁ'!$C$27,$B4687)))),1,0)</f>
        <v/>
      </c>
      <c r="O4687">
        <f>IF(N4687&gt;N(N4686),N4687,"")</f>
        <v/>
      </c>
    </row>
    <row r="4688">
      <c r="A4688">
        <f>IF('📋 MIỂNG TNC'!A664="","",'📋 MIỂNG TNC'!A664)</f>
        <v/>
      </c>
      <c r="B4688">
        <f>IF('📋 MIỂNG TNC'!A664="","",'📋 MIỂNG TNC'!P664)</f>
        <v/>
      </c>
      <c r="C4688">
        <f>IF('📋 MIỂNG TNC'!A664="","","Miểng")</f>
        <v/>
      </c>
      <c r="D4688">
        <f>IF('📋 MIỂNG TNC'!A664="","",'📋 MIỂNG TNC'!H664)</f>
        <v/>
      </c>
      <c r="E4688" s="37" t="e">
        <v>#VALUE!</v>
      </c>
      <c r="F4688" s="37">
        <f>IF('📋 MIỂNG TNC'!A664="","",'📋 MIỂNG TNC'!J664)</f>
        <v/>
      </c>
      <c r="G4688" s="37">
        <f>IF('📋 MIỂNG TNC'!A664="","",'📋 MIỂNG TNC'!K664)</f>
        <v/>
      </c>
      <c r="H4688">
        <f>IF('📋 MIỂNG TNC'!A664="","",'📋 MIỂNG TNC'!L664)</f>
        <v/>
      </c>
      <c r="I4688">
        <f>IF('📋 MIỂNG TNC'!A664="","",'📋 MIỂNG TNC'!M664)</f>
        <v/>
      </c>
      <c r="J4688">
        <f>IF('📋 MIỂNG TNC'!A664="","",'📋 MIỂNG TNC'!D664)</f>
        <v/>
      </c>
      <c r="L4688">
        <f>N(L4687)+IF(AND('🔎 TRA CỨU NHANH'!$C$2&lt;&gt;"",OR(ISNUMBER(SEARCH('🔎 TRA CỨU NHANH'!$C$2,$A4688)),ISNUMBER(SEARCH('🔎 TRA CỨU NHANH'!$C$2,$B4688)))),1,0)</f>
        <v/>
      </c>
      <c r="M4688">
        <f>IF(L4688&gt;N(L4687),L4688,"")</f>
        <v/>
      </c>
      <c r="N4688">
        <f>N(N4687)+IF(AND('💰 BÁO GIÁ'!$C$27&lt;&gt;"",OR(ISNUMBER(SEARCH('💰 BÁO GIÁ'!$C$27,$A4688)),ISNUMBER(SEARCH('💰 BÁO GIÁ'!$C$27,$B4688)))),1,0)</f>
        <v/>
      </c>
      <c r="O4688">
        <f>IF(N4688&gt;N(N4687),N4688,"")</f>
        <v/>
      </c>
    </row>
    <row r="4689">
      <c r="A4689">
        <f>IF('📋 MIỂNG TNC'!A665="","",'📋 MIỂNG TNC'!A665)</f>
        <v/>
      </c>
      <c r="B4689">
        <f>IF('📋 MIỂNG TNC'!A665="","",'📋 MIỂNG TNC'!P665)</f>
        <v/>
      </c>
      <c r="C4689">
        <f>IF('📋 MIỂNG TNC'!A665="","","Miểng")</f>
        <v/>
      </c>
      <c r="D4689">
        <f>IF('📋 MIỂNG TNC'!A665="","",'📋 MIỂNG TNC'!H665)</f>
        <v/>
      </c>
      <c r="E4689" s="37" t="e">
        <v>#VALUE!</v>
      </c>
      <c r="F4689" s="37">
        <f>IF('📋 MIỂNG TNC'!A665="","",'📋 MIỂNG TNC'!J665)</f>
        <v/>
      </c>
      <c r="G4689" s="37">
        <f>IF('📋 MIỂNG TNC'!A665="","",'📋 MIỂNG TNC'!K665)</f>
        <v/>
      </c>
      <c r="H4689">
        <f>IF('📋 MIỂNG TNC'!A665="","",'📋 MIỂNG TNC'!L665)</f>
        <v/>
      </c>
      <c r="I4689">
        <f>IF('📋 MIỂNG TNC'!A665="","",'📋 MIỂNG TNC'!M665)</f>
        <v/>
      </c>
      <c r="J4689">
        <f>IF('📋 MIỂNG TNC'!A665="","",'📋 MIỂNG TNC'!D665)</f>
        <v/>
      </c>
      <c r="L4689">
        <f>N(L4688)+IF(AND('🔎 TRA CỨU NHANH'!$C$2&lt;&gt;"",OR(ISNUMBER(SEARCH('🔎 TRA CỨU NHANH'!$C$2,$A4689)),ISNUMBER(SEARCH('🔎 TRA CỨU NHANH'!$C$2,$B4689)))),1,0)</f>
        <v/>
      </c>
      <c r="M4689">
        <f>IF(L4689&gt;N(L4688),L4689,"")</f>
        <v/>
      </c>
      <c r="N4689">
        <f>N(N4688)+IF(AND('💰 BÁO GIÁ'!$C$27&lt;&gt;"",OR(ISNUMBER(SEARCH('💰 BÁO GIÁ'!$C$27,$A4689)),ISNUMBER(SEARCH('💰 BÁO GIÁ'!$C$27,$B4689)))),1,0)</f>
        <v/>
      </c>
      <c r="O4689">
        <f>IF(N4689&gt;N(N4688),N4689,"")</f>
        <v/>
      </c>
    </row>
    <row r="4690">
      <c r="A4690">
        <f>IF('📋 MIỂNG TNC'!A666="","",'📋 MIỂNG TNC'!A666)</f>
        <v/>
      </c>
      <c r="B4690">
        <f>IF('📋 MIỂNG TNC'!A666="","",'📋 MIỂNG TNC'!P666)</f>
        <v/>
      </c>
      <c r="C4690">
        <f>IF('📋 MIỂNG TNC'!A666="","","Miểng")</f>
        <v/>
      </c>
      <c r="D4690">
        <f>IF('📋 MIỂNG TNC'!A666="","",'📋 MIỂNG TNC'!H666)</f>
        <v/>
      </c>
      <c r="E4690" s="37" t="e">
        <v>#VALUE!</v>
      </c>
      <c r="F4690" s="37">
        <f>IF('📋 MIỂNG TNC'!A666="","",'📋 MIỂNG TNC'!J666)</f>
        <v/>
      </c>
      <c r="G4690" s="37">
        <f>IF('📋 MIỂNG TNC'!A666="","",'📋 MIỂNG TNC'!K666)</f>
        <v/>
      </c>
      <c r="H4690">
        <f>IF('📋 MIỂNG TNC'!A666="","",'📋 MIỂNG TNC'!L666)</f>
        <v/>
      </c>
      <c r="I4690">
        <f>IF('📋 MIỂNG TNC'!A666="","",'📋 MIỂNG TNC'!M666)</f>
        <v/>
      </c>
      <c r="J4690">
        <f>IF('📋 MIỂNG TNC'!A666="","",'📋 MIỂNG TNC'!D666)</f>
        <v/>
      </c>
      <c r="L4690">
        <f>N(L4689)+IF(AND('🔎 TRA CỨU NHANH'!$C$2&lt;&gt;"",OR(ISNUMBER(SEARCH('🔎 TRA CỨU NHANH'!$C$2,$A4690)),ISNUMBER(SEARCH('🔎 TRA CỨU NHANH'!$C$2,$B4690)))),1,0)</f>
        <v/>
      </c>
      <c r="M4690">
        <f>IF(L4690&gt;N(L4689),L4690,"")</f>
        <v/>
      </c>
      <c r="N4690">
        <f>N(N4689)+IF(AND('💰 BÁO GIÁ'!$C$27&lt;&gt;"",OR(ISNUMBER(SEARCH('💰 BÁO GIÁ'!$C$27,$A4690)),ISNUMBER(SEARCH('💰 BÁO GIÁ'!$C$27,$B4690)))),1,0)</f>
        <v/>
      </c>
      <c r="O4690">
        <f>IF(N4690&gt;N(N4689),N4690,"")</f>
        <v/>
      </c>
    </row>
    <row r="4691">
      <c r="A4691">
        <f>IF('📋 MIỂNG TNC'!A667="","",'📋 MIỂNG TNC'!A667)</f>
        <v/>
      </c>
      <c r="B4691">
        <f>IF('📋 MIỂNG TNC'!A667="","",'📋 MIỂNG TNC'!P667)</f>
        <v/>
      </c>
      <c r="C4691">
        <f>IF('📋 MIỂNG TNC'!A667="","","Miểng")</f>
        <v/>
      </c>
      <c r="D4691">
        <f>IF('📋 MIỂNG TNC'!A667="","",'📋 MIỂNG TNC'!H667)</f>
        <v/>
      </c>
      <c r="E4691" t="e">
        <v>#VALUE!</v>
      </c>
      <c r="F4691">
        <f>IF('📋 MIỂNG TNC'!A667="","",'📋 MIỂNG TNC'!J667)</f>
        <v/>
      </c>
      <c r="G4691">
        <f>IF('📋 MIỂNG TNC'!A667="","",'📋 MIỂNG TNC'!K667)</f>
        <v/>
      </c>
      <c r="H4691">
        <f>IF('📋 MIỂNG TNC'!A667="","",'📋 MIỂNG TNC'!L667)</f>
        <v/>
      </c>
      <c r="I4691">
        <f>IF('📋 MIỂNG TNC'!A667="","",'📋 MIỂNG TNC'!M667)</f>
        <v/>
      </c>
      <c r="J4691">
        <f>IF('📋 MIỂNG TNC'!A667="","",'📋 MIỂNG TNC'!D667)</f>
        <v/>
      </c>
      <c r="L4691">
        <f>N(L4690)+IF(AND('🔎 TRA CỨU NHANH'!$C$2&lt;&gt;"",OR(ISNUMBER(SEARCH('🔎 TRA CỨU NHANH'!$C$2,$A4691)),ISNUMBER(SEARCH('🔎 TRA CỨU NHANH'!$C$2,$B4691)))),1,0)</f>
        <v/>
      </c>
      <c r="M4691">
        <f>IF(L4691&gt;N(L4690),L4691,"")</f>
        <v/>
      </c>
      <c r="N4691">
        <f>N(N4690)+IF(AND('💰 BÁO GIÁ'!$C$27&lt;&gt;"",OR(ISNUMBER(SEARCH('💰 BÁO GIÁ'!$C$27,$A4691)),ISNUMBER(SEARCH('💰 BÁO GIÁ'!$C$27,$B4691)))),1,0)</f>
        <v/>
      </c>
      <c r="O4691">
        <f>IF(N4691&gt;N(N4690),N4691,"")</f>
        <v/>
      </c>
    </row>
    <row r="4692">
      <c r="A4692">
        <f>IF('📋 MIỂNG TNC'!A668="","",'📋 MIỂNG TNC'!A668)</f>
        <v/>
      </c>
      <c r="B4692">
        <f>IF('📋 MIỂNG TNC'!A668="","",'📋 MIỂNG TNC'!P668)</f>
        <v/>
      </c>
      <c r="C4692">
        <f>IF('📋 MIỂNG TNC'!A668="","","Miểng")</f>
        <v/>
      </c>
      <c r="D4692">
        <f>IF('📋 MIỂNG TNC'!A668="","",'📋 MIỂNG TNC'!H668)</f>
        <v/>
      </c>
      <c r="E4692" t="e">
        <v>#VALUE!</v>
      </c>
      <c r="F4692">
        <f>IF('📋 MIỂNG TNC'!A668="","",'📋 MIỂNG TNC'!J668)</f>
        <v/>
      </c>
      <c r="G4692">
        <f>IF('📋 MIỂNG TNC'!A668="","",'📋 MIỂNG TNC'!K668)</f>
        <v/>
      </c>
      <c r="H4692">
        <f>IF('📋 MIỂNG TNC'!A668="","",'📋 MIỂNG TNC'!L668)</f>
        <v/>
      </c>
      <c r="I4692">
        <f>IF('📋 MIỂNG TNC'!A668="","",'📋 MIỂNG TNC'!M668)</f>
        <v/>
      </c>
      <c r="J4692">
        <f>IF('📋 MIỂNG TNC'!A668="","",'📋 MIỂNG TNC'!D668)</f>
        <v/>
      </c>
      <c r="L4692">
        <f>N(L4691)+IF(AND('🔎 TRA CỨU NHANH'!$C$2&lt;&gt;"",OR(ISNUMBER(SEARCH('🔎 TRA CỨU NHANH'!$C$2,$A4692)),ISNUMBER(SEARCH('🔎 TRA CỨU NHANH'!$C$2,$B4692)))),1,0)</f>
        <v/>
      </c>
      <c r="M4692">
        <f>IF(L4692&gt;N(L4691),L4692,"")</f>
        <v/>
      </c>
      <c r="N4692">
        <f>N(N4691)+IF(AND('💰 BÁO GIÁ'!$C$27&lt;&gt;"",OR(ISNUMBER(SEARCH('💰 BÁO GIÁ'!$C$27,$A4692)),ISNUMBER(SEARCH('💰 BÁO GIÁ'!$C$27,$B4692)))),1,0)</f>
        <v/>
      </c>
      <c r="O4692">
        <f>IF(N4692&gt;N(N4691),N4692,"")</f>
        <v/>
      </c>
    </row>
    <row r="4693">
      <c r="A4693">
        <f>IF('📋 MIỂNG TNC'!A669="","",'📋 MIỂNG TNC'!A669)</f>
        <v/>
      </c>
      <c r="B4693">
        <f>IF('📋 MIỂNG TNC'!A669="","",'📋 MIỂNG TNC'!P669)</f>
        <v/>
      </c>
      <c r="C4693">
        <f>IF('📋 MIỂNG TNC'!A669="","","Miểng")</f>
        <v/>
      </c>
      <c r="D4693">
        <f>IF('📋 MIỂNG TNC'!A669="","",'📋 MIỂNG TNC'!H669)</f>
        <v/>
      </c>
      <c r="E4693" t="e">
        <v>#VALUE!</v>
      </c>
      <c r="F4693">
        <f>IF('📋 MIỂNG TNC'!A669="","",'📋 MIỂNG TNC'!J669)</f>
        <v/>
      </c>
      <c r="G4693">
        <f>IF('📋 MIỂNG TNC'!A669="","",'📋 MIỂNG TNC'!K669)</f>
        <v/>
      </c>
      <c r="H4693">
        <f>IF('📋 MIỂNG TNC'!A669="","",'📋 MIỂNG TNC'!L669)</f>
        <v/>
      </c>
      <c r="I4693">
        <f>IF('📋 MIỂNG TNC'!A669="","",'📋 MIỂNG TNC'!M669)</f>
        <v/>
      </c>
      <c r="J4693">
        <f>IF('📋 MIỂNG TNC'!A669="","",'📋 MIỂNG TNC'!D669)</f>
        <v/>
      </c>
      <c r="L4693">
        <f>N(L4692)+IF(AND('🔎 TRA CỨU NHANH'!$C$2&lt;&gt;"",OR(ISNUMBER(SEARCH('🔎 TRA CỨU NHANH'!$C$2,$A4693)),ISNUMBER(SEARCH('🔎 TRA CỨU NHANH'!$C$2,$B4693)))),1,0)</f>
        <v/>
      </c>
      <c r="M4693">
        <f>IF(L4693&gt;N(L4692),L4693,"")</f>
        <v/>
      </c>
      <c r="N4693">
        <f>N(N4692)+IF(AND('💰 BÁO GIÁ'!$C$27&lt;&gt;"",OR(ISNUMBER(SEARCH('💰 BÁO GIÁ'!$C$27,$A4693)),ISNUMBER(SEARCH('💰 BÁO GIÁ'!$C$27,$B4693)))),1,0)</f>
        <v/>
      </c>
      <c r="O4693">
        <f>IF(N4693&gt;N(N4692),N4693,"")</f>
        <v/>
      </c>
    </row>
    <row r="4694">
      <c r="A4694">
        <f>IF('📋 MIỂNG TNC'!A670="","",'📋 MIỂNG TNC'!A670)</f>
        <v/>
      </c>
      <c r="B4694">
        <f>IF('📋 MIỂNG TNC'!A670="","",'📋 MIỂNG TNC'!P670)</f>
        <v/>
      </c>
      <c r="C4694">
        <f>IF('📋 MIỂNG TNC'!A670="","","Miểng")</f>
        <v/>
      </c>
      <c r="D4694">
        <f>IF('📋 MIỂNG TNC'!A670="","",'📋 MIỂNG TNC'!H670)</f>
        <v/>
      </c>
      <c r="E4694" t="e">
        <v>#VALUE!</v>
      </c>
      <c r="F4694">
        <f>IF('📋 MIỂNG TNC'!A670="","",'📋 MIỂNG TNC'!J670)</f>
        <v/>
      </c>
      <c r="G4694">
        <f>IF('📋 MIỂNG TNC'!A670="","",'📋 MIỂNG TNC'!K670)</f>
        <v/>
      </c>
      <c r="H4694">
        <f>IF('📋 MIỂNG TNC'!A670="","",'📋 MIỂNG TNC'!L670)</f>
        <v/>
      </c>
      <c r="I4694">
        <f>IF('📋 MIỂNG TNC'!A670="","",'📋 MIỂNG TNC'!M670)</f>
        <v/>
      </c>
      <c r="J4694">
        <f>IF('📋 MIỂNG TNC'!A670="","",'📋 MIỂNG TNC'!D670)</f>
        <v/>
      </c>
      <c r="L4694">
        <f>N(L4693)+IF(AND('🔎 TRA CỨU NHANH'!$C$2&lt;&gt;"",OR(ISNUMBER(SEARCH('🔎 TRA CỨU NHANH'!$C$2,$A4694)),ISNUMBER(SEARCH('🔎 TRA CỨU NHANH'!$C$2,$B4694)))),1,0)</f>
        <v/>
      </c>
      <c r="M4694">
        <f>IF(L4694&gt;N(L4693),L4694,"")</f>
        <v/>
      </c>
      <c r="N4694">
        <f>N(N4693)+IF(AND('💰 BÁO GIÁ'!$C$27&lt;&gt;"",OR(ISNUMBER(SEARCH('💰 BÁO GIÁ'!$C$27,$A4694)),ISNUMBER(SEARCH('💰 BÁO GIÁ'!$C$27,$B4694)))),1,0)</f>
        <v/>
      </c>
      <c r="O4694">
        <f>IF(N4694&gt;N(N4693),N4694,"")</f>
        <v/>
      </c>
    </row>
    <row r="4695">
      <c r="A4695">
        <f>IF('📋 MIỂNG TNC'!A671="","",'📋 MIỂNG TNC'!A671)</f>
        <v/>
      </c>
      <c r="B4695">
        <f>IF('📋 MIỂNG TNC'!A671="","",'📋 MIỂNG TNC'!P671)</f>
        <v/>
      </c>
      <c r="C4695">
        <f>IF('📋 MIỂNG TNC'!A671="","","Miểng")</f>
        <v/>
      </c>
      <c r="D4695">
        <f>IF('📋 MIỂNG TNC'!A671="","",'📋 MIỂNG TNC'!H671)</f>
        <v/>
      </c>
      <c r="E4695" s="37" t="e">
        <v>#VALUE!</v>
      </c>
      <c r="F4695" s="37">
        <f>IF('📋 MIỂNG TNC'!A671="","",'📋 MIỂNG TNC'!J671)</f>
        <v/>
      </c>
      <c r="G4695" s="37">
        <f>IF('📋 MIỂNG TNC'!A671="","",'📋 MIỂNG TNC'!K671)</f>
        <v/>
      </c>
      <c r="H4695">
        <f>IF('📋 MIỂNG TNC'!A671="","",'📋 MIỂNG TNC'!L671)</f>
        <v/>
      </c>
      <c r="I4695">
        <f>IF('📋 MIỂNG TNC'!A671="","",'📋 MIỂNG TNC'!M671)</f>
        <v/>
      </c>
      <c r="J4695">
        <f>IF('📋 MIỂNG TNC'!A671="","",'📋 MIỂNG TNC'!D671)</f>
        <v/>
      </c>
      <c r="L4695">
        <f>N(L4694)+IF(AND('🔎 TRA CỨU NHANH'!$C$2&lt;&gt;"",OR(ISNUMBER(SEARCH('🔎 TRA CỨU NHANH'!$C$2,$A4695)),ISNUMBER(SEARCH('🔎 TRA CỨU NHANH'!$C$2,$B4695)))),1,0)</f>
        <v/>
      </c>
      <c r="M4695">
        <f>IF(L4695&gt;N(L4694),L4695,"")</f>
        <v/>
      </c>
      <c r="N4695">
        <f>N(N4694)+IF(AND('💰 BÁO GIÁ'!$C$27&lt;&gt;"",OR(ISNUMBER(SEARCH('💰 BÁO GIÁ'!$C$27,$A4695)),ISNUMBER(SEARCH('💰 BÁO GIÁ'!$C$27,$B4695)))),1,0)</f>
        <v/>
      </c>
      <c r="O4695">
        <f>IF(N4695&gt;N(N4694),N4695,"")</f>
        <v/>
      </c>
    </row>
    <row r="4696">
      <c r="A4696">
        <f>IF('📋 MIỂNG TNC'!A672="","",'📋 MIỂNG TNC'!A672)</f>
        <v/>
      </c>
      <c r="B4696">
        <f>IF('📋 MIỂNG TNC'!A672="","",'📋 MIỂNG TNC'!P672)</f>
        <v/>
      </c>
      <c r="C4696">
        <f>IF('📋 MIỂNG TNC'!A672="","","Miểng")</f>
        <v/>
      </c>
      <c r="D4696">
        <f>IF('📋 MIỂNG TNC'!A672="","",'📋 MIỂNG TNC'!H672)</f>
        <v/>
      </c>
      <c r="E4696" s="37" t="e">
        <v>#VALUE!</v>
      </c>
      <c r="F4696" s="37">
        <f>IF('📋 MIỂNG TNC'!A672="","",'📋 MIỂNG TNC'!J672)</f>
        <v/>
      </c>
      <c r="G4696" s="37">
        <f>IF('📋 MIỂNG TNC'!A672="","",'📋 MIỂNG TNC'!K672)</f>
        <v/>
      </c>
      <c r="H4696">
        <f>IF('📋 MIỂNG TNC'!A672="","",'📋 MIỂNG TNC'!L672)</f>
        <v/>
      </c>
      <c r="I4696">
        <f>IF('📋 MIỂNG TNC'!A672="","",'📋 MIỂNG TNC'!M672)</f>
        <v/>
      </c>
      <c r="J4696">
        <f>IF('📋 MIỂNG TNC'!A672="","",'📋 MIỂNG TNC'!D672)</f>
        <v/>
      </c>
      <c r="L4696">
        <f>N(L4695)+IF(AND('🔎 TRA CỨU NHANH'!$C$2&lt;&gt;"",OR(ISNUMBER(SEARCH('🔎 TRA CỨU NHANH'!$C$2,$A4696)),ISNUMBER(SEARCH('🔎 TRA CỨU NHANH'!$C$2,$B4696)))),1,0)</f>
        <v/>
      </c>
      <c r="M4696">
        <f>IF(L4696&gt;N(L4695),L4696,"")</f>
        <v/>
      </c>
      <c r="N4696">
        <f>N(N4695)+IF(AND('💰 BÁO GIÁ'!$C$27&lt;&gt;"",OR(ISNUMBER(SEARCH('💰 BÁO GIÁ'!$C$27,$A4696)),ISNUMBER(SEARCH('💰 BÁO GIÁ'!$C$27,$B4696)))),1,0)</f>
        <v/>
      </c>
      <c r="O4696">
        <f>IF(N4696&gt;N(N4695),N4696,"")</f>
        <v/>
      </c>
    </row>
    <row r="4697">
      <c r="A4697">
        <f>IF('📋 MIỂNG TNC'!A673="","",'📋 MIỂNG TNC'!A673)</f>
        <v/>
      </c>
      <c r="B4697">
        <f>IF('📋 MIỂNG TNC'!A673="","",'📋 MIỂNG TNC'!P673)</f>
        <v/>
      </c>
      <c r="C4697">
        <f>IF('📋 MIỂNG TNC'!A673="","","Miểng")</f>
        <v/>
      </c>
      <c r="D4697">
        <f>IF('📋 MIỂNG TNC'!A673="","",'📋 MIỂNG TNC'!H673)</f>
        <v/>
      </c>
      <c r="E4697" s="37" t="e">
        <v>#VALUE!</v>
      </c>
      <c r="F4697" s="37">
        <f>IF('📋 MIỂNG TNC'!A673="","",'📋 MIỂNG TNC'!J673)</f>
        <v/>
      </c>
      <c r="G4697" s="37">
        <f>IF('📋 MIỂNG TNC'!A673="","",'📋 MIỂNG TNC'!K673)</f>
        <v/>
      </c>
      <c r="H4697">
        <f>IF('📋 MIỂNG TNC'!A673="","",'📋 MIỂNG TNC'!L673)</f>
        <v/>
      </c>
      <c r="I4697">
        <f>IF('📋 MIỂNG TNC'!A673="","",'📋 MIỂNG TNC'!M673)</f>
        <v/>
      </c>
      <c r="J4697">
        <f>IF('📋 MIỂNG TNC'!A673="","",'📋 MIỂNG TNC'!D673)</f>
        <v/>
      </c>
      <c r="L4697">
        <f>N(L4696)+IF(AND('🔎 TRA CỨU NHANH'!$C$2&lt;&gt;"",OR(ISNUMBER(SEARCH('🔎 TRA CỨU NHANH'!$C$2,$A4697)),ISNUMBER(SEARCH('🔎 TRA CỨU NHANH'!$C$2,$B4697)))),1,0)</f>
        <v/>
      </c>
      <c r="M4697">
        <f>IF(L4697&gt;N(L4696),L4697,"")</f>
        <v/>
      </c>
      <c r="N4697">
        <f>N(N4696)+IF(AND('💰 BÁO GIÁ'!$C$27&lt;&gt;"",OR(ISNUMBER(SEARCH('💰 BÁO GIÁ'!$C$27,$A4697)),ISNUMBER(SEARCH('💰 BÁO GIÁ'!$C$27,$B4697)))),1,0)</f>
        <v/>
      </c>
      <c r="O4697">
        <f>IF(N4697&gt;N(N4696),N4697,"")</f>
        <v/>
      </c>
    </row>
    <row r="4698">
      <c r="A4698">
        <f>IF('📋 MIỂNG TNC'!A674="","",'📋 MIỂNG TNC'!A674)</f>
        <v/>
      </c>
      <c r="B4698">
        <f>IF('📋 MIỂNG TNC'!A674="","",'📋 MIỂNG TNC'!P674)</f>
        <v/>
      </c>
      <c r="C4698">
        <f>IF('📋 MIỂNG TNC'!A674="","","Miểng")</f>
        <v/>
      </c>
      <c r="D4698">
        <f>IF('📋 MIỂNG TNC'!A674="","",'📋 MIỂNG TNC'!H674)</f>
        <v/>
      </c>
      <c r="E4698" s="37" t="e">
        <v>#VALUE!</v>
      </c>
      <c r="F4698" s="37">
        <f>IF('📋 MIỂNG TNC'!A674="","",'📋 MIỂNG TNC'!J674)</f>
        <v/>
      </c>
      <c r="G4698" s="37">
        <f>IF('📋 MIỂNG TNC'!A674="","",'📋 MIỂNG TNC'!K674)</f>
        <v/>
      </c>
      <c r="H4698">
        <f>IF('📋 MIỂNG TNC'!A674="","",'📋 MIỂNG TNC'!L674)</f>
        <v/>
      </c>
      <c r="I4698">
        <f>IF('📋 MIỂNG TNC'!A674="","",'📋 MIỂNG TNC'!M674)</f>
        <v/>
      </c>
      <c r="J4698">
        <f>IF('📋 MIỂNG TNC'!A674="","",'📋 MIỂNG TNC'!D674)</f>
        <v/>
      </c>
      <c r="L4698">
        <f>N(L4697)+IF(AND('🔎 TRA CỨU NHANH'!$C$2&lt;&gt;"",OR(ISNUMBER(SEARCH('🔎 TRA CỨU NHANH'!$C$2,$A4698)),ISNUMBER(SEARCH('🔎 TRA CỨU NHANH'!$C$2,$B4698)))),1,0)</f>
        <v/>
      </c>
      <c r="M4698">
        <f>IF(L4698&gt;N(L4697),L4698,"")</f>
        <v/>
      </c>
      <c r="N4698">
        <f>N(N4697)+IF(AND('💰 BÁO GIÁ'!$C$27&lt;&gt;"",OR(ISNUMBER(SEARCH('💰 BÁO GIÁ'!$C$27,$A4698)),ISNUMBER(SEARCH('💰 BÁO GIÁ'!$C$27,$B4698)))),1,0)</f>
        <v/>
      </c>
      <c r="O4698">
        <f>IF(N4698&gt;N(N4697),N4698,"")</f>
        <v/>
      </c>
    </row>
    <row r="4699">
      <c r="A4699">
        <f>IF('📋 MIỂNG TNC'!A675="","",'📋 MIỂNG TNC'!A675)</f>
        <v/>
      </c>
      <c r="B4699">
        <f>IF('📋 MIỂNG TNC'!A675="","",'📋 MIỂNG TNC'!P675)</f>
        <v/>
      </c>
      <c r="C4699">
        <f>IF('📋 MIỂNG TNC'!A675="","","Miểng")</f>
        <v/>
      </c>
      <c r="D4699">
        <f>IF('📋 MIỂNG TNC'!A675="","",'📋 MIỂNG TNC'!H675)</f>
        <v/>
      </c>
      <c r="E4699" s="37" t="e">
        <v>#VALUE!</v>
      </c>
      <c r="F4699" s="37">
        <f>IF('📋 MIỂNG TNC'!A675="","",'📋 MIỂNG TNC'!J675)</f>
        <v/>
      </c>
      <c r="G4699" s="37">
        <f>IF('📋 MIỂNG TNC'!A675="","",'📋 MIỂNG TNC'!K675)</f>
        <v/>
      </c>
      <c r="H4699">
        <f>IF('📋 MIỂNG TNC'!A675="","",'📋 MIỂNG TNC'!L675)</f>
        <v/>
      </c>
      <c r="I4699">
        <f>IF('📋 MIỂNG TNC'!A675="","",'📋 MIỂNG TNC'!M675)</f>
        <v/>
      </c>
      <c r="J4699">
        <f>IF('📋 MIỂNG TNC'!A675="","",'📋 MIỂNG TNC'!D675)</f>
        <v/>
      </c>
      <c r="L4699">
        <f>N(L4698)+IF(AND('🔎 TRA CỨU NHANH'!$C$2&lt;&gt;"",OR(ISNUMBER(SEARCH('🔎 TRA CỨU NHANH'!$C$2,$A4699)),ISNUMBER(SEARCH('🔎 TRA CỨU NHANH'!$C$2,$B4699)))),1,0)</f>
        <v/>
      </c>
      <c r="M4699">
        <f>IF(L4699&gt;N(L4698),L4699,"")</f>
        <v/>
      </c>
      <c r="N4699">
        <f>N(N4698)+IF(AND('💰 BÁO GIÁ'!$C$27&lt;&gt;"",OR(ISNUMBER(SEARCH('💰 BÁO GIÁ'!$C$27,$A4699)),ISNUMBER(SEARCH('💰 BÁO GIÁ'!$C$27,$B4699)))),1,0)</f>
        <v/>
      </c>
      <c r="O4699">
        <f>IF(N4699&gt;N(N4698),N4699,"")</f>
        <v/>
      </c>
    </row>
    <row r="4700">
      <c r="A4700">
        <f>IF('📋 MIỂNG TNC'!A676="","",'📋 MIỂNG TNC'!A676)</f>
        <v/>
      </c>
      <c r="B4700">
        <f>IF('📋 MIỂNG TNC'!A676="","",'📋 MIỂNG TNC'!P676)</f>
        <v/>
      </c>
      <c r="C4700">
        <f>IF('📋 MIỂNG TNC'!A676="","","Miểng")</f>
        <v/>
      </c>
      <c r="D4700">
        <f>IF('📋 MIỂNG TNC'!A676="","",'📋 MIỂNG TNC'!H676)</f>
        <v/>
      </c>
      <c r="E4700" t="e">
        <v>#VALUE!</v>
      </c>
      <c r="F4700">
        <f>IF('📋 MIỂNG TNC'!A676="","",'📋 MIỂNG TNC'!J676)</f>
        <v/>
      </c>
      <c r="G4700">
        <f>IF('📋 MIỂNG TNC'!A676="","",'📋 MIỂNG TNC'!K676)</f>
        <v/>
      </c>
      <c r="H4700">
        <f>IF('📋 MIỂNG TNC'!A676="","",'📋 MIỂNG TNC'!L676)</f>
        <v/>
      </c>
      <c r="I4700">
        <f>IF('📋 MIỂNG TNC'!A676="","",'📋 MIỂNG TNC'!M676)</f>
        <v/>
      </c>
      <c r="J4700">
        <f>IF('📋 MIỂNG TNC'!A676="","",'📋 MIỂNG TNC'!D676)</f>
        <v/>
      </c>
      <c r="L4700">
        <f>N(L4699)+IF(AND('🔎 TRA CỨU NHANH'!$C$2&lt;&gt;"",OR(ISNUMBER(SEARCH('🔎 TRA CỨU NHANH'!$C$2,$A4700)),ISNUMBER(SEARCH('🔎 TRA CỨU NHANH'!$C$2,$B4700)))),1,0)</f>
        <v/>
      </c>
      <c r="M4700">
        <f>IF(L4700&gt;N(L4699),L4700,"")</f>
        <v/>
      </c>
      <c r="N4700">
        <f>N(N4699)+IF(AND('💰 BÁO GIÁ'!$C$27&lt;&gt;"",OR(ISNUMBER(SEARCH('💰 BÁO GIÁ'!$C$27,$A4700)),ISNUMBER(SEARCH('💰 BÁO GIÁ'!$C$27,$B4700)))),1,0)</f>
        <v/>
      </c>
      <c r="O4700">
        <f>IF(N4700&gt;N(N4699),N4700,"")</f>
        <v/>
      </c>
    </row>
    <row r="4701">
      <c r="A4701">
        <f>IF('📋 MIỂNG TNC'!A677="","",'📋 MIỂNG TNC'!A677)</f>
        <v/>
      </c>
      <c r="B4701">
        <f>IF('📋 MIỂNG TNC'!A677="","",'📋 MIỂNG TNC'!P677)</f>
        <v/>
      </c>
      <c r="C4701">
        <f>IF('📋 MIỂNG TNC'!A677="","","Miểng")</f>
        <v/>
      </c>
      <c r="D4701">
        <f>IF('📋 MIỂNG TNC'!A677="","",'📋 MIỂNG TNC'!H677)</f>
        <v/>
      </c>
      <c r="E4701" s="37" t="e">
        <v>#VALUE!</v>
      </c>
      <c r="F4701" s="37">
        <f>IF('📋 MIỂNG TNC'!A677="","",'📋 MIỂNG TNC'!J677)</f>
        <v/>
      </c>
      <c r="G4701" s="37">
        <f>IF('📋 MIỂNG TNC'!A677="","",'📋 MIỂNG TNC'!K677)</f>
        <v/>
      </c>
      <c r="H4701">
        <f>IF('📋 MIỂNG TNC'!A677="","",'📋 MIỂNG TNC'!L677)</f>
        <v/>
      </c>
      <c r="I4701">
        <f>IF('📋 MIỂNG TNC'!A677="","",'📋 MIỂNG TNC'!M677)</f>
        <v/>
      </c>
      <c r="J4701">
        <f>IF('📋 MIỂNG TNC'!A677="","",'📋 MIỂNG TNC'!D677)</f>
        <v/>
      </c>
      <c r="L4701">
        <f>N(L4700)+IF(AND('🔎 TRA CỨU NHANH'!$C$2&lt;&gt;"",OR(ISNUMBER(SEARCH('🔎 TRA CỨU NHANH'!$C$2,$A4701)),ISNUMBER(SEARCH('🔎 TRA CỨU NHANH'!$C$2,$B4701)))),1,0)</f>
        <v/>
      </c>
      <c r="M4701">
        <f>IF(L4701&gt;N(L4700),L4701,"")</f>
        <v/>
      </c>
      <c r="N4701">
        <f>N(N4700)+IF(AND('💰 BÁO GIÁ'!$C$27&lt;&gt;"",OR(ISNUMBER(SEARCH('💰 BÁO GIÁ'!$C$27,$A4701)),ISNUMBER(SEARCH('💰 BÁO GIÁ'!$C$27,$B4701)))),1,0)</f>
        <v/>
      </c>
      <c r="O4701">
        <f>IF(N4701&gt;N(N4700),N4701,"")</f>
        <v/>
      </c>
    </row>
    <row r="4702">
      <c r="A4702">
        <f>IF('📋 MIỂNG TNC'!A678="","",'📋 MIỂNG TNC'!A678)</f>
        <v/>
      </c>
      <c r="B4702">
        <f>IF('📋 MIỂNG TNC'!A678="","",'📋 MIỂNG TNC'!P678)</f>
        <v/>
      </c>
      <c r="C4702">
        <f>IF('📋 MIỂNG TNC'!A678="","","Miểng")</f>
        <v/>
      </c>
      <c r="D4702">
        <f>IF('📋 MIỂNG TNC'!A678="","",'📋 MIỂNG TNC'!H678)</f>
        <v/>
      </c>
      <c r="E4702" s="37" t="e">
        <v>#VALUE!</v>
      </c>
      <c r="F4702" s="37">
        <f>IF('📋 MIỂNG TNC'!A678="","",'📋 MIỂNG TNC'!J678)</f>
        <v/>
      </c>
      <c r="G4702" s="37">
        <f>IF('📋 MIỂNG TNC'!A678="","",'📋 MIỂNG TNC'!K678)</f>
        <v/>
      </c>
      <c r="H4702">
        <f>IF('📋 MIỂNG TNC'!A678="","",'📋 MIỂNG TNC'!L678)</f>
        <v/>
      </c>
      <c r="I4702">
        <f>IF('📋 MIỂNG TNC'!A678="","",'📋 MIỂNG TNC'!M678)</f>
        <v/>
      </c>
      <c r="J4702">
        <f>IF('📋 MIỂNG TNC'!A678="","",'📋 MIỂNG TNC'!D678)</f>
        <v/>
      </c>
      <c r="L4702">
        <f>N(L4701)+IF(AND('🔎 TRA CỨU NHANH'!$C$2&lt;&gt;"",OR(ISNUMBER(SEARCH('🔎 TRA CỨU NHANH'!$C$2,$A4702)),ISNUMBER(SEARCH('🔎 TRA CỨU NHANH'!$C$2,$B4702)))),1,0)</f>
        <v/>
      </c>
      <c r="M4702">
        <f>IF(L4702&gt;N(L4701),L4702,"")</f>
        <v/>
      </c>
      <c r="N4702">
        <f>N(N4701)+IF(AND('💰 BÁO GIÁ'!$C$27&lt;&gt;"",OR(ISNUMBER(SEARCH('💰 BÁO GIÁ'!$C$27,$A4702)),ISNUMBER(SEARCH('💰 BÁO GIÁ'!$C$27,$B4702)))),1,0)</f>
        <v/>
      </c>
      <c r="O4702">
        <f>IF(N4702&gt;N(N4701),N4702,"")</f>
        <v/>
      </c>
    </row>
    <row r="4703">
      <c r="A4703">
        <f>IF('📋 MIỂNG TNC'!A679="","",'📋 MIỂNG TNC'!A679)</f>
        <v/>
      </c>
      <c r="B4703">
        <f>IF('📋 MIỂNG TNC'!A679="","",'📋 MIỂNG TNC'!P679)</f>
        <v/>
      </c>
      <c r="C4703">
        <f>IF('📋 MIỂNG TNC'!A679="","","Miểng")</f>
        <v/>
      </c>
      <c r="D4703">
        <f>IF('📋 MIỂNG TNC'!A679="","",'📋 MIỂNG TNC'!H679)</f>
        <v/>
      </c>
      <c r="E4703" s="37" t="e">
        <v>#VALUE!</v>
      </c>
      <c r="F4703" s="37">
        <f>IF('📋 MIỂNG TNC'!A679="","",'📋 MIỂNG TNC'!J679)</f>
        <v/>
      </c>
      <c r="G4703" s="37">
        <f>IF('📋 MIỂNG TNC'!A679="","",'📋 MIỂNG TNC'!K679)</f>
        <v/>
      </c>
      <c r="H4703">
        <f>IF('📋 MIỂNG TNC'!A679="","",'📋 MIỂNG TNC'!L679)</f>
        <v/>
      </c>
      <c r="I4703">
        <f>IF('📋 MIỂNG TNC'!A679="","",'📋 MIỂNG TNC'!M679)</f>
        <v/>
      </c>
      <c r="J4703">
        <f>IF('📋 MIỂNG TNC'!A679="","",'📋 MIỂNG TNC'!D679)</f>
        <v/>
      </c>
      <c r="L4703">
        <f>N(L4702)+IF(AND('🔎 TRA CỨU NHANH'!$C$2&lt;&gt;"",OR(ISNUMBER(SEARCH('🔎 TRA CỨU NHANH'!$C$2,$A4703)),ISNUMBER(SEARCH('🔎 TRA CỨU NHANH'!$C$2,$B4703)))),1,0)</f>
        <v/>
      </c>
      <c r="M4703">
        <f>IF(L4703&gt;N(L4702),L4703,"")</f>
        <v/>
      </c>
      <c r="N4703">
        <f>N(N4702)+IF(AND('💰 BÁO GIÁ'!$C$27&lt;&gt;"",OR(ISNUMBER(SEARCH('💰 BÁO GIÁ'!$C$27,$A4703)),ISNUMBER(SEARCH('💰 BÁO GIÁ'!$C$27,$B4703)))),1,0)</f>
        <v/>
      </c>
      <c r="O4703">
        <f>IF(N4703&gt;N(N4702),N4703,"")</f>
        <v/>
      </c>
    </row>
    <row r="4704">
      <c r="A4704">
        <f>IF('📋 MIỂNG TNC'!A680="","",'📋 MIỂNG TNC'!A680)</f>
        <v/>
      </c>
      <c r="B4704">
        <f>IF('📋 MIỂNG TNC'!A680="","",'📋 MIỂNG TNC'!P680)</f>
        <v/>
      </c>
      <c r="C4704">
        <f>IF('📋 MIỂNG TNC'!A680="","","Miểng")</f>
        <v/>
      </c>
      <c r="D4704">
        <f>IF('📋 MIỂNG TNC'!A680="","",'📋 MIỂNG TNC'!H680)</f>
        <v/>
      </c>
      <c r="E4704" t="e">
        <v>#VALUE!</v>
      </c>
      <c r="F4704">
        <f>IF('📋 MIỂNG TNC'!A680="","",'📋 MIỂNG TNC'!J680)</f>
        <v/>
      </c>
      <c r="G4704">
        <f>IF('📋 MIỂNG TNC'!A680="","",'📋 MIỂNG TNC'!K680)</f>
        <v/>
      </c>
      <c r="H4704">
        <f>IF('📋 MIỂNG TNC'!A680="","",'📋 MIỂNG TNC'!L680)</f>
        <v/>
      </c>
      <c r="I4704">
        <f>IF('📋 MIỂNG TNC'!A680="","",'📋 MIỂNG TNC'!M680)</f>
        <v/>
      </c>
      <c r="J4704">
        <f>IF('📋 MIỂNG TNC'!A680="","",'📋 MIỂNG TNC'!D680)</f>
        <v/>
      </c>
      <c r="L4704">
        <f>N(L4703)+IF(AND('🔎 TRA CỨU NHANH'!$C$2&lt;&gt;"",OR(ISNUMBER(SEARCH('🔎 TRA CỨU NHANH'!$C$2,$A4704)),ISNUMBER(SEARCH('🔎 TRA CỨU NHANH'!$C$2,$B4704)))),1,0)</f>
        <v/>
      </c>
      <c r="M4704">
        <f>IF(L4704&gt;N(L4703),L4704,"")</f>
        <v/>
      </c>
      <c r="N4704">
        <f>N(N4703)+IF(AND('💰 BÁO GIÁ'!$C$27&lt;&gt;"",OR(ISNUMBER(SEARCH('💰 BÁO GIÁ'!$C$27,$A4704)),ISNUMBER(SEARCH('💰 BÁO GIÁ'!$C$27,$B4704)))),1,0)</f>
        <v/>
      </c>
      <c r="O4704">
        <f>IF(N4704&gt;N(N4703),N4704,"")</f>
        <v/>
      </c>
    </row>
    <row r="4705">
      <c r="A4705">
        <f>IF('📋 MIỂNG TNC'!A681="","",'📋 MIỂNG TNC'!A681)</f>
        <v/>
      </c>
      <c r="B4705">
        <f>IF('📋 MIỂNG TNC'!A681="","",'📋 MIỂNG TNC'!P681)</f>
        <v/>
      </c>
      <c r="C4705">
        <f>IF('📋 MIỂNG TNC'!A681="","","Miểng")</f>
        <v/>
      </c>
      <c r="D4705">
        <f>IF('📋 MIỂNG TNC'!A681="","",'📋 MIỂNG TNC'!H681)</f>
        <v/>
      </c>
      <c r="E4705" s="37" t="e">
        <v>#VALUE!</v>
      </c>
      <c r="F4705" s="37">
        <f>IF('📋 MIỂNG TNC'!A681="","",'📋 MIỂNG TNC'!J681)</f>
        <v/>
      </c>
      <c r="G4705" s="37">
        <f>IF('📋 MIỂNG TNC'!A681="","",'📋 MIỂNG TNC'!K681)</f>
        <v/>
      </c>
      <c r="H4705">
        <f>IF('📋 MIỂNG TNC'!A681="","",'📋 MIỂNG TNC'!L681)</f>
        <v/>
      </c>
      <c r="I4705">
        <f>IF('📋 MIỂNG TNC'!A681="","",'📋 MIỂNG TNC'!M681)</f>
        <v/>
      </c>
      <c r="J4705">
        <f>IF('📋 MIỂNG TNC'!A681="","",'📋 MIỂNG TNC'!D681)</f>
        <v/>
      </c>
      <c r="L4705">
        <f>N(L4704)+IF(AND('🔎 TRA CỨU NHANH'!$C$2&lt;&gt;"",OR(ISNUMBER(SEARCH('🔎 TRA CỨU NHANH'!$C$2,$A4705)),ISNUMBER(SEARCH('🔎 TRA CỨU NHANH'!$C$2,$B4705)))),1,0)</f>
        <v/>
      </c>
      <c r="M4705">
        <f>IF(L4705&gt;N(L4704),L4705,"")</f>
        <v/>
      </c>
      <c r="N4705">
        <f>N(N4704)+IF(AND('💰 BÁO GIÁ'!$C$27&lt;&gt;"",OR(ISNUMBER(SEARCH('💰 BÁO GIÁ'!$C$27,$A4705)),ISNUMBER(SEARCH('💰 BÁO GIÁ'!$C$27,$B4705)))),1,0)</f>
        <v/>
      </c>
      <c r="O4705">
        <f>IF(N4705&gt;N(N4704),N4705,"")</f>
        <v/>
      </c>
    </row>
    <row r="4706">
      <c r="A4706">
        <f>IF('📋 MIỂNG TNC'!A682="","",'📋 MIỂNG TNC'!A682)</f>
        <v/>
      </c>
      <c r="B4706">
        <f>IF('📋 MIỂNG TNC'!A682="","",'📋 MIỂNG TNC'!P682)</f>
        <v/>
      </c>
      <c r="C4706">
        <f>IF('📋 MIỂNG TNC'!A682="","","Miểng")</f>
        <v/>
      </c>
      <c r="D4706">
        <f>IF('📋 MIỂNG TNC'!A682="","",'📋 MIỂNG TNC'!H682)</f>
        <v/>
      </c>
      <c r="E4706" s="37" t="e">
        <v>#VALUE!</v>
      </c>
      <c r="F4706" s="37">
        <f>IF('📋 MIỂNG TNC'!A682="","",'📋 MIỂNG TNC'!J682)</f>
        <v/>
      </c>
      <c r="G4706" s="37">
        <f>IF('📋 MIỂNG TNC'!A682="","",'📋 MIỂNG TNC'!K682)</f>
        <v/>
      </c>
      <c r="H4706">
        <f>IF('📋 MIỂNG TNC'!A682="","",'📋 MIỂNG TNC'!L682)</f>
        <v/>
      </c>
      <c r="I4706">
        <f>IF('📋 MIỂNG TNC'!A682="","",'📋 MIỂNG TNC'!M682)</f>
        <v/>
      </c>
      <c r="J4706">
        <f>IF('📋 MIỂNG TNC'!A682="","",'📋 MIỂNG TNC'!D682)</f>
        <v/>
      </c>
      <c r="L4706">
        <f>N(L4705)+IF(AND('🔎 TRA CỨU NHANH'!$C$2&lt;&gt;"",OR(ISNUMBER(SEARCH('🔎 TRA CỨU NHANH'!$C$2,$A4706)),ISNUMBER(SEARCH('🔎 TRA CỨU NHANH'!$C$2,$B4706)))),1,0)</f>
        <v/>
      </c>
      <c r="M4706">
        <f>IF(L4706&gt;N(L4705),L4706,"")</f>
        <v/>
      </c>
      <c r="N4706">
        <f>N(N4705)+IF(AND('💰 BÁO GIÁ'!$C$27&lt;&gt;"",OR(ISNUMBER(SEARCH('💰 BÁO GIÁ'!$C$27,$A4706)),ISNUMBER(SEARCH('💰 BÁO GIÁ'!$C$27,$B4706)))),1,0)</f>
        <v/>
      </c>
      <c r="O4706">
        <f>IF(N4706&gt;N(N4705),N4706,"")</f>
        <v/>
      </c>
    </row>
    <row r="4707">
      <c r="A4707">
        <f>IF('📋 MIỂNG TNC'!A683="","",'📋 MIỂNG TNC'!A683)</f>
        <v/>
      </c>
      <c r="B4707">
        <f>IF('📋 MIỂNG TNC'!A683="","",'📋 MIỂNG TNC'!P683)</f>
        <v/>
      </c>
      <c r="C4707">
        <f>IF('📋 MIỂNG TNC'!A683="","","Miểng")</f>
        <v/>
      </c>
      <c r="D4707">
        <f>IF('📋 MIỂNG TNC'!A683="","",'📋 MIỂNG TNC'!H683)</f>
        <v/>
      </c>
      <c r="E4707" s="37" t="e">
        <v>#VALUE!</v>
      </c>
      <c r="F4707" s="37">
        <f>IF('📋 MIỂNG TNC'!A683="","",'📋 MIỂNG TNC'!J683)</f>
        <v/>
      </c>
      <c r="G4707" s="37">
        <f>IF('📋 MIỂNG TNC'!A683="","",'📋 MIỂNG TNC'!K683)</f>
        <v/>
      </c>
      <c r="H4707">
        <f>IF('📋 MIỂNG TNC'!A683="","",'📋 MIỂNG TNC'!L683)</f>
        <v/>
      </c>
      <c r="I4707">
        <f>IF('📋 MIỂNG TNC'!A683="","",'📋 MIỂNG TNC'!M683)</f>
        <v/>
      </c>
      <c r="J4707">
        <f>IF('📋 MIỂNG TNC'!A683="","",'📋 MIỂNG TNC'!D683)</f>
        <v/>
      </c>
      <c r="L4707">
        <f>N(L4706)+IF(AND('🔎 TRA CỨU NHANH'!$C$2&lt;&gt;"",OR(ISNUMBER(SEARCH('🔎 TRA CỨU NHANH'!$C$2,$A4707)),ISNUMBER(SEARCH('🔎 TRA CỨU NHANH'!$C$2,$B4707)))),1,0)</f>
        <v/>
      </c>
      <c r="M4707">
        <f>IF(L4707&gt;N(L4706),L4707,"")</f>
        <v/>
      </c>
      <c r="N4707">
        <f>N(N4706)+IF(AND('💰 BÁO GIÁ'!$C$27&lt;&gt;"",OR(ISNUMBER(SEARCH('💰 BÁO GIÁ'!$C$27,$A4707)),ISNUMBER(SEARCH('💰 BÁO GIÁ'!$C$27,$B4707)))),1,0)</f>
        <v/>
      </c>
      <c r="O4707">
        <f>IF(N4707&gt;N(N4706),N4707,"")</f>
        <v/>
      </c>
    </row>
    <row r="4708">
      <c r="A4708">
        <f>IF('📋 MIỂNG TNC'!A684="","",'📋 MIỂNG TNC'!A684)</f>
        <v/>
      </c>
      <c r="B4708">
        <f>IF('📋 MIỂNG TNC'!A684="","",'📋 MIỂNG TNC'!P684)</f>
        <v/>
      </c>
      <c r="C4708">
        <f>IF('📋 MIỂNG TNC'!A684="","","Miểng")</f>
        <v/>
      </c>
      <c r="D4708">
        <f>IF('📋 MIỂNG TNC'!A684="","",'📋 MIỂNG TNC'!H684)</f>
        <v/>
      </c>
      <c r="E4708" t="e">
        <v>#VALUE!</v>
      </c>
      <c r="F4708">
        <f>IF('📋 MIỂNG TNC'!A684="","",'📋 MIỂNG TNC'!J684)</f>
        <v/>
      </c>
      <c r="G4708">
        <f>IF('📋 MIỂNG TNC'!A684="","",'📋 MIỂNG TNC'!K684)</f>
        <v/>
      </c>
      <c r="H4708">
        <f>IF('📋 MIỂNG TNC'!A684="","",'📋 MIỂNG TNC'!L684)</f>
        <v/>
      </c>
      <c r="I4708">
        <f>IF('📋 MIỂNG TNC'!A684="","",'📋 MIỂNG TNC'!M684)</f>
        <v/>
      </c>
      <c r="J4708">
        <f>IF('📋 MIỂNG TNC'!A684="","",'📋 MIỂNG TNC'!D684)</f>
        <v/>
      </c>
      <c r="L4708">
        <f>N(L4707)+IF(AND('🔎 TRA CỨU NHANH'!$C$2&lt;&gt;"",OR(ISNUMBER(SEARCH('🔎 TRA CỨU NHANH'!$C$2,$A4708)),ISNUMBER(SEARCH('🔎 TRA CỨU NHANH'!$C$2,$B4708)))),1,0)</f>
        <v/>
      </c>
      <c r="M4708">
        <f>IF(L4708&gt;N(L4707),L4708,"")</f>
        <v/>
      </c>
      <c r="N4708">
        <f>N(N4707)+IF(AND('💰 BÁO GIÁ'!$C$27&lt;&gt;"",OR(ISNUMBER(SEARCH('💰 BÁO GIÁ'!$C$27,$A4708)),ISNUMBER(SEARCH('💰 BÁO GIÁ'!$C$27,$B4708)))),1,0)</f>
        <v/>
      </c>
      <c r="O4708">
        <f>IF(N4708&gt;N(N4707),N4708,"")</f>
        <v/>
      </c>
    </row>
    <row r="4709">
      <c r="A4709">
        <f>IF('📋 MIỂNG TNC'!A685="","",'📋 MIỂNG TNC'!A685)</f>
        <v/>
      </c>
      <c r="B4709">
        <f>IF('📋 MIỂNG TNC'!A685="","",'📋 MIỂNG TNC'!P685)</f>
        <v/>
      </c>
      <c r="C4709">
        <f>IF('📋 MIỂNG TNC'!A685="","","Miểng")</f>
        <v/>
      </c>
      <c r="D4709">
        <f>IF('📋 MIỂNG TNC'!A685="","",'📋 MIỂNG TNC'!H685)</f>
        <v/>
      </c>
      <c r="E4709" s="37" t="e">
        <v>#VALUE!</v>
      </c>
      <c r="F4709" s="37">
        <f>IF('📋 MIỂNG TNC'!A685="","",'📋 MIỂNG TNC'!J685)</f>
        <v/>
      </c>
      <c r="G4709" s="37">
        <f>IF('📋 MIỂNG TNC'!A685="","",'📋 MIỂNG TNC'!K685)</f>
        <v/>
      </c>
      <c r="H4709">
        <f>IF('📋 MIỂNG TNC'!A685="","",'📋 MIỂNG TNC'!L685)</f>
        <v/>
      </c>
      <c r="I4709">
        <f>IF('📋 MIỂNG TNC'!A685="","",'📋 MIỂNG TNC'!M685)</f>
        <v/>
      </c>
      <c r="J4709">
        <f>IF('📋 MIỂNG TNC'!A685="","",'📋 MIỂNG TNC'!D685)</f>
        <v/>
      </c>
      <c r="L4709">
        <f>N(L4708)+IF(AND('🔎 TRA CỨU NHANH'!$C$2&lt;&gt;"",OR(ISNUMBER(SEARCH('🔎 TRA CỨU NHANH'!$C$2,$A4709)),ISNUMBER(SEARCH('🔎 TRA CỨU NHANH'!$C$2,$B4709)))),1,0)</f>
        <v/>
      </c>
      <c r="M4709">
        <f>IF(L4709&gt;N(L4708),L4709,"")</f>
        <v/>
      </c>
      <c r="N4709">
        <f>N(N4708)+IF(AND('💰 BÁO GIÁ'!$C$27&lt;&gt;"",OR(ISNUMBER(SEARCH('💰 BÁO GIÁ'!$C$27,$A4709)),ISNUMBER(SEARCH('💰 BÁO GIÁ'!$C$27,$B4709)))),1,0)</f>
        <v/>
      </c>
      <c r="O4709">
        <f>IF(N4709&gt;N(N4708),N4709,"")</f>
        <v/>
      </c>
    </row>
    <row r="4710">
      <c r="A4710">
        <f>IF('📋 MIỂNG TNC'!A686="","",'📋 MIỂNG TNC'!A686)</f>
        <v/>
      </c>
      <c r="B4710">
        <f>IF('📋 MIỂNG TNC'!A686="","",'📋 MIỂNG TNC'!P686)</f>
        <v/>
      </c>
      <c r="C4710">
        <f>IF('📋 MIỂNG TNC'!A686="","","Miểng")</f>
        <v/>
      </c>
      <c r="D4710">
        <f>IF('📋 MIỂNG TNC'!A686="","",'📋 MIỂNG TNC'!H686)</f>
        <v/>
      </c>
      <c r="E4710" s="37" t="e">
        <v>#VALUE!</v>
      </c>
      <c r="F4710" s="37">
        <f>IF('📋 MIỂNG TNC'!A686="","",'📋 MIỂNG TNC'!J686)</f>
        <v/>
      </c>
      <c r="G4710" s="37">
        <f>IF('📋 MIỂNG TNC'!A686="","",'📋 MIỂNG TNC'!K686)</f>
        <v/>
      </c>
      <c r="H4710">
        <f>IF('📋 MIỂNG TNC'!A686="","",'📋 MIỂNG TNC'!L686)</f>
        <v/>
      </c>
      <c r="I4710">
        <f>IF('📋 MIỂNG TNC'!A686="","",'📋 MIỂNG TNC'!M686)</f>
        <v/>
      </c>
      <c r="J4710">
        <f>IF('📋 MIỂNG TNC'!A686="","",'📋 MIỂNG TNC'!D686)</f>
        <v/>
      </c>
      <c r="L4710">
        <f>N(L4709)+IF(AND('🔎 TRA CỨU NHANH'!$C$2&lt;&gt;"",OR(ISNUMBER(SEARCH('🔎 TRA CỨU NHANH'!$C$2,$A4710)),ISNUMBER(SEARCH('🔎 TRA CỨU NHANH'!$C$2,$B4710)))),1,0)</f>
        <v/>
      </c>
      <c r="M4710">
        <f>IF(L4710&gt;N(L4709),L4710,"")</f>
        <v/>
      </c>
      <c r="N4710">
        <f>N(N4709)+IF(AND('💰 BÁO GIÁ'!$C$27&lt;&gt;"",OR(ISNUMBER(SEARCH('💰 BÁO GIÁ'!$C$27,$A4710)),ISNUMBER(SEARCH('💰 BÁO GIÁ'!$C$27,$B4710)))),1,0)</f>
        <v/>
      </c>
      <c r="O4710">
        <f>IF(N4710&gt;N(N4709),N4710,"")</f>
        <v/>
      </c>
    </row>
    <row r="4711">
      <c r="A4711">
        <f>IF('📋 MIỂNG TNC'!A687="","",'📋 MIỂNG TNC'!A687)</f>
        <v/>
      </c>
      <c r="B4711">
        <f>IF('📋 MIỂNG TNC'!A687="","",'📋 MIỂNG TNC'!P687)</f>
        <v/>
      </c>
      <c r="C4711">
        <f>IF('📋 MIỂNG TNC'!A687="","","Miểng")</f>
        <v/>
      </c>
      <c r="D4711">
        <f>IF('📋 MIỂNG TNC'!A687="","",'📋 MIỂNG TNC'!H687)</f>
        <v/>
      </c>
      <c r="E4711" s="37" t="e">
        <v>#VALUE!</v>
      </c>
      <c r="F4711" s="37">
        <f>IF('📋 MIỂNG TNC'!A687="","",'📋 MIỂNG TNC'!J687)</f>
        <v/>
      </c>
      <c r="G4711" s="37">
        <f>IF('📋 MIỂNG TNC'!A687="","",'📋 MIỂNG TNC'!K687)</f>
        <v/>
      </c>
      <c r="H4711">
        <f>IF('📋 MIỂNG TNC'!A687="","",'📋 MIỂNG TNC'!L687)</f>
        <v/>
      </c>
      <c r="I4711">
        <f>IF('📋 MIỂNG TNC'!A687="","",'📋 MIỂNG TNC'!M687)</f>
        <v/>
      </c>
      <c r="J4711">
        <f>IF('📋 MIỂNG TNC'!A687="","",'📋 MIỂNG TNC'!D687)</f>
        <v/>
      </c>
      <c r="L4711">
        <f>N(L4710)+IF(AND('🔎 TRA CỨU NHANH'!$C$2&lt;&gt;"",OR(ISNUMBER(SEARCH('🔎 TRA CỨU NHANH'!$C$2,$A4711)),ISNUMBER(SEARCH('🔎 TRA CỨU NHANH'!$C$2,$B4711)))),1,0)</f>
        <v/>
      </c>
      <c r="M4711">
        <f>IF(L4711&gt;N(L4710),L4711,"")</f>
        <v/>
      </c>
      <c r="N4711">
        <f>N(N4710)+IF(AND('💰 BÁO GIÁ'!$C$27&lt;&gt;"",OR(ISNUMBER(SEARCH('💰 BÁO GIÁ'!$C$27,$A4711)),ISNUMBER(SEARCH('💰 BÁO GIÁ'!$C$27,$B4711)))),1,0)</f>
        <v/>
      </c>
      <c r="O4711">
        <f>IF(N4711&gt;N(N4710),N4711,"")</f>
        <v/>
      </c>
    </row>
    <row r="4712">
      <c r="A4712">
        <f>IF('📋 MIỂNG TNC'!A688="","",'📋 MIỂNG TNC'!A688)</f>
        <v/>
      </c>
      <c r="B4712">
        <f>IF('📋 MIỂNG TNC'!A688="","",'📋 MIỂNG TNC'!P688)</f>
        <v/>
      </c>
      <c r="C4712">
        <f>IF('📋 MIỂNG TNC'!A688="","","Miểng")</f>
        <v/>
      </c>
      <c r="D4712">
        <f>IF('📋 MIỂNG TNC'!A688="","",'📋 MIỂNG TNC'!H688)</f>
        <v/>
      </c>
      <c r="E4712" s="37" t="e">
        <v>#VALUE!</v>
      </c>
      <c r="F4712" s="37">
        <f>IF('📋 MIỂNG TNC'!A688="","",'📋 MIỂNG TNC'!J688)</f>
        <v/>
      </c>
      <c r="G4712" s="37">
        <f>IF('📋 MIỂNG TNC'!A688="","",'📋 MIỂNG TNC'!K688)</f>
        <v/>
      </c>
      <c r="H4712">
        <f>IF('📋 MIỂNG TNC'!A688="","",'📋 MIỂNG TNC'!L688)</f>
        <v/>
      </c>
      <c r="I4712">
        <f>IF('📋 MIỂNG TNC'!A688="","",'📋 MIỂNG TNC'!M688)</f>
        <v/>
      </c>
      <c r="J4712">
        <f>IF('📋 MIỂNG TNC'!A688="","",'📋 MIỂNG TNC'!D688)</f>
        <v/>
      </c>
      <c r="L4712">
        <f>N(L4711)+IF(AND('🔎 TRA CỨU NHANH'!$C$2&lt;&gt;"",OR(ISNUMBER(SEARCH('🔎 TRA CỨU NHANH'!$C$2,$A4712)),ISNUMBER(SEARCH('🔎 TRA CỨU NHANH'!$C$2,$B4712)))),1,0)</f>
        <v/>
      </c>
      <c r="M4712">
        <f>IF(L4712&gt;N(L4711),L4712,"")</f>
        <v/>
      </c>
      <c r="N4712">
        <f>N(N4711)+IF(AND('💰 BÁO GIÁ'!$C$27&lt;&gt;"",OR(ISNUMBER(SEARCH('💰 BÁO GIÁ'!$C$27,$A4712)),ISNUMBER(SEARCH('💰 BÁO GIÁ'!$C$27,$B4712)))),1,0)</f>
        <v/>
      </c>
      <c r="O4712">
        <f>IF(N4712&gt;N(N4711),N4712,"")</f>
        <v/>
      </c>
    </row>
    <row r="4713">
      <c r="A4713">
        <f>IF('📋 MIỂNG TNC'!A689="","",'📋 MIỂNG TNC'!A689)</f>
        <v/>
      </c>
      <c r="B4713">
        <f>IF('📋 MIỂNG TNC'!A689="","",'📋 MIỂNG TNC'!P689)</f>
        <v/>
      </c>
      <c r="C4713">
        <f>IF('📋 MIỂNG TNC'!A689="","","Miểng")</f>
        <v/>
      </c>
      <c r="D4713">
        <f>IF('📋 MIỂNG TNC'!A689="","",'📋 MIỂNG TNC'!H689)</f>
        <v/>
      </c>
      <c r="E4713" s="37" t="e">
        <v>#VALUE!</v>
      </c>
      <c r="F4713" s="37">
        <f>IF('📋 MIỂNG TNC'!A689="","",'📋 MIỂNG TNC'!J689)</f>
        <v/>
      </c>
      <c r="G4713" s="37">
        <f>IF('📋 MIỂNG TNC'!A689="","",'📋 MIỂNG TNC'!K689)</f>
        <v/>
      </c>
      <c r="H4713" s="37">
        <f>IF('📋 MIỂNG TNC'!A689="","",'📋 MIỂNG TNC'!L689)</f>
        <v/>
      </c>
      <c r="I4713">
        <f>IF('📋 MIỂNG TNC'!A689="","",'📋 MIỂNG TNC'!M689)</f>
        <v/>
      </c>
      <c r="J4713">
        <f>IF('📋 MIỂNG TNC'!A689="","",'📋 MIỂNG TNC'!D689)</f>
        <v/>
      </c>
      <c r="L4713">
        <f>N(L4712)+IF(AND('🔎 TRA CỨU NHANH'!$C$2&lt;&gt;"",OR(ISNUMBER(SEARCH('🔎 TRA CỨU NHANH'!$C$2,$A4713)),ISNUMBER(SEARCH('🔎 TRA CỨU NHANH'!$C$2,$B4713)))),1,0)</f>
        <v/>
      </c>
      <c r="M4713">
        <f>IF(L4713&gt;N(L4712),L4713,"")</f>
        <v/>
      </c>
      <c r="N4713">
        <f>N(N4712)+IF(AND('💰 BÁO GIÁ'!$C$27&lt;&gt;"",OR(ISNUMBER(SEARCH('💰 BÁO GIÁ'!$C$27,$A4713)),ISNUMBER(SEARCH('💰 BÁO GIÁ'!$C$27,$B4713)))),1,0)</f>
        <v/>
      </c>
      <c r="O4713">
        <f>IF(N4713&gt;N(N4712),N4713,"")</f>
        <v/>
      </c>
    </row>
    <row r="4714">
      <c r="A4714">
        <f>IF('📋 MIỂNG TNC'!A690="","",'📋 MIỂNG TNC'!A690)</f>
        <v/>
      </c>
      <c r="B4714">
        <f>IF('📋 MIỂNG TNC'!A690="","",'📋 MIỂNG TNC'!P690)</f>
        <v/>
      </c>
      <c r="C4714">
        <f>IF('📋 MIỂNG TNC'!A690="","","Miểng")</f>
        <v/>
      </c>
      <c r="D4714">
        <f>IF('📋 MIỂNG TNC'!A690="","",'📋 MIỂNG TNC'!H690)</f>
        <v/>
      </c>
      <c r="E4714" s="37" t="e">
        <v>#VALUE!</v>
      </c>
      <c r="F4714" s="37">
        <f>IF('📋 MIỂNG TNC'!A690="","",'📋 MIỂNG TNC'!J690)</f>
        <v/>
      </c>
      <c r="G4714" s="37">
        <f>IF('📋 MIỂNG TNC'!A690="","",'📋 MIỂNG TNC'!K690)</f>
        <v/>
      </c>
      <c r="H4714">
        <f>IF('📋 MIỂNG TNC'!A690="","",'📋 MIỂNG TNC'!L690)</f>
        <v/>
      </c>
      <c r="I4714">
        <f>IF('📋 MIỂNG TNC'!A690="","",'📋 MIỂNG TNC'!M690)</f>
        <v/>
      </c>
      <c r="J4714">
        <f>IF('📋 MIỂNG TNC'!A690="","",'📋 MIỂNG TNC'!D690)</f>
        <v/>
      </c>
      <c r="L4714">
        <f>N(L4713)+IF(AND('🔎 TRA CỨU NHANH'!$C$2&lt;&gt;"",OR(ISNUMBER(SEARCH('🔎 TRA CỨU NHANH'!$C$2,$A4714)),ISNUMBER(SEARCH('🔎 TRA CỨU NHANH'!$C$2,$B4714)))),1,0)</f>
        <v/>
      </c>
      <c r="M4714">
        <f>IF(L4714&gt;N(L4713),L4714,"")</f>
        <v/>
      </c>
      <c r="N4714">
        <f>N(N4713)+IF(AND('💰 BÁO GIÁ'!$C$27&lt;&gt;"",OR(ISNUMBER(SEARCH('💰 BÁO GIÁ'!$C$27,$A4714)),ISNUMBER(SEARCH('💰 BÁO GIÁ'!$C$27,$B4714)))),1,0)</f>
        <v/>
      </c>
      <c r="O4714">
        <f>IF(N4714&gt;N(N4713),N4714,"")</f>
        <v/>
      </c>
    </row>
    <row r="4715">
      <c r="A4715">
        <f>IF('📋 MIỂNG TNC'!A691="","",'📋 MIỂNG TNC'!A691)</f>
        <v/>
      </c>
      <c r="B4715">
        <f>IF('📋 MIỂNG TNC'!A691="","",'📋 MIỂNG TNC'!P691)</f>
        <v/>
      </c>
      <c r="C4715">
        <f>IF('📋 MIỂNG TNC'!A691="","","Miểng")</f>
        <v/>
      </c>
      <c r="D4715">
        <f>IF('📋 MIỂNG TNC'!A691="","",'📋 MIỂNG TNC'!H691)</f>
        <v/>
      </c>
      <c r="E4715" s="37" t="e">
        <v>#VALUE!</v>
      </c>
      <c r="F4715" s="37">
        <f>IF('📋 MIỂNG TNC'!A691="","",'📋 MIỂNG TNC'!J691)</f>
        <v/>
      </c>
      <c r="G4715" s="37">
        <f>IF('📋 MIỂNG TNC'!A691="","",'📋 MIỂNG TNC'!K691)</f>
        <v/>
      </c>
      <c r="H4715">
        <f>IF('📋 MIỂNG TNC'!A691="","",'📋 MIỂNG TNC'!L691)</f>
        <v/>
      </c>
      <c r="I4715">
        <f>IF('📋 MIỂNG TNC'!A691="","",'📋 MIỂNG TNC'!M691)</f>
        <v/>
      </c>
      <c r="J4715">
        <f>IF('📋 MIỂNG TNC'!A691="","",'📋 MIỂNG TNC'!D691)</f>
        <v/>
      </c>
      <c r="L4715">
        <f>N(L4714)+IF(AND('🔎 TRA CỨU NHANH'!$C$2&lt;&gt;"",OR(ISNUMBER(SEARCH('🔎 TRA CỨU NHANH'!$C$2,$A4715)),ISNUMBER(SEARCH('🔎 TRA CỨU NHANH'!$C$2,$B4715)))),1,0)</f>
        <v/>
      </c>
      <c r="M4715">
        <f>IF(L4715&gt;N(L4714),L4715,"")</f>
        <v/>
      </c>
      <c r="N4715">
        <f>N(N4714)+IF(AND('💰 BÁO GIÁ'!$C$27&lt;&gt;"",OR(ISNUMBER(SEARCH('💰 BÁO GIÁ'!$C$27,$A4715)),ISNUMBER(SEARCH('💰 BÁO GIÁ'!$C$27,$B4715)))),1,0)</f>
        <v/>
      </c>
      <c r="O4715">
        <f>IF(N4715&gt;N(N4714),N4715,"")</f>
        <v/>
      </c>
    </row>
    <row r="4716">
      <c r="A4716">
        <f>IF('📋 MIỂNG TNC'!A692="","",'📋 MIỂNG TNC'!A692)</f>
        <v/>
      </c>
      <c r="B4716">
        <f>IF('📋 MIỂNG TNC'!A692="","",'📋 MIỂNG TNC'!P692)</f>
        <v/>
      </c>
      <c r="C4716">
        <f>IF('📋 MIỂNG TNC'!A692="","","Miểng")</f>
        <v/>
      </c>
      <c r="D4716">
        <f>IF('📋 MIỂNG TNC'!A692="","",'📋 MIỂNG TNC'!H692)</f>
        <v/>
      </c>
      <c r="E4716" s="37" t="e">
        <v>#VALUE!</v>
      </c>
      <c r="F4716" s="37">
        <f>IF('📋 MIỂNG TNC'!A692="","",'📋 MIỂNG TNC'!J692)</f>
        <v/>
      </c>
      <c r="G4716" s="37">
        <f>IF('📋 MIỂNG TNC'!A692="","",'📋 MIỂNG TNC'!K692)</f>
        <v/>
      </c>
      <c r="H4716">
        <f>IF('📋 MIỂNG TNC'!A692="","",'📋 MIỂNG TNC'!L692)</f>
        <v/>
      </c>
      <c r="I4716">
        <f>IF('📋 MIỂNG TNC'!A692="","",'📋 MIỂNG TNC'!M692)</f>
        <v/>
      </c>
      <c r="J4716">
        <f>IF('📋 MIỂNG TNC'!A692="","",'📋 MIỂNG TNC'!D692)</f>
        <v/>
      </c>
      <c r="L4716">
        <f>N(L4715)+IF(AND('🔎 TRA CỨU NHANH'!$C$2&lt;&gt;"",OR(ISNUMBER(SEARCH('🔎 TRA CỨU NHANH'!$C$2,$A4716)),ISNUMBER(SEARCH('🔎 TRA CỨU NHANH'!$C$2,$B4716)))),1,0)</f>
        <v/>
      </c>
      <c r="M4716">
        <f>IF(L4716&gt;N(L4715),L4716,"")</f>
        <v/>
      </c>
      <c r="N4716">
        <f>N(N4715)+IF(AND('💰 BÁO GIÁ'!$C$27&lt;&gt;"",OR(ISNUMBER(SEARCH('💰 BÁO GIÁ'!$C$27,$A4716)),ISNUMBER(SEARCH('💰 BÁO GIÁ'!$C$27,$B4716)))),1,0)</f>
        <v/>
      </c>
      <c r="O4716">
        <f>IF(N4716&gt;N(N4715),N4716,"")</f>
        <v/>
      </c>
    </row>
    <row r="4717">
      <c r="A4717">
        <f>IF('📋 MIỂNG TNC'!A693="","",'📋 MIỂNG TNC'!A693)</f>
        <v/>
      </c>
      <c r="B4717">
        <f>IF('📋 MIỂNG TNC'!A693="","",'📋 MIỂNG TNC'!P693)</f>
        <v/>
      </c>
      <c r="C4717">
        <f>IF('📋 MIỂNG TNC'!A693="","","Miểng")</f>
        <v/>
      </c>
      <c r="D4717">
        <f>IF('📋 MIỂNG TNC'!A693="","",'📋 MIỂNG TNC'!H693)</f>
        <v/>
      </c>
      <c r="E4717" s="37" t="e">
        <v>#VALUE!</v>
      </c>
      <c r="F4717" s="37">
        <f>IF('📋 MIỂNG TNC'!A693="","",'📋 MIỂNG TNC'!J693)</f>
        <v/>
      </c>
      <c r="G4717" s="37">
        <f>IF('📋 MIỂNG TNC'!A693="","",'📋 MIỂNG TNC'!K693)</f>
        <v/>
      </c>
      <c r="H4717">
        <f>IF('📋 MIỂNG TNC'!A693="","",'📋 MIỂNG TNC'!L693)</f>
        <v/>
      </c>
      <c r="I4717">
        <f>IF('📋 MIỂNG TNC'!A693="","",'📋 MIỂNG TNC'!M693)</f>
        <v/>
      </c>
      <c r="J4717">
        <f>IF('📋 MIỂNG TNC'!A693="","",'📋 MIỂNG TNC'!D693)</f>
        <v/>
      </c>
      <c r="L4717">
        <f>N(L4716)+IF(AND('🔎 TRA CỨU NHANH'!$C$2&lt;&gt;"",OR(ISNUMBER(SEARCH('🔎 TRA CỨU NHANH'!$C$2,$A4717)),ISNUMBER(SEARCH('🔎 TRA CỨU NHANH'!$C$2,$B4717)))),1,0)</f>
        <v/>
      </c>
      <c r="M4717">
        <f>IF(L4717&gt;N(L4716),L4717,"")</f>
        <v/>
      </c>
      <c r="N4717">
        <f>N(N4716)+IF(AND('💰 BÁO GIÁ'!$C$27&lt;&gt;"",OR(ISNUMBER(SEARCH('💰 BÁO GIÁ'!$C$27,$A4717)),ISNUMBER(SEARCH('💰 BÁO GIÁ'!$C$27,$B4717)))),1,0)</f>
        <v/>
      </c>
      <c r="O4717">
        <f>IF(N4717&gt;N(N4716),N4717,"")</f>
        <v/>
      </c>
    </row>
    <row r="4718">
      <c r="A4718">
        <f>IF('📋 MIỂNG TNC'!A694="","",'📋 MIỂNG TNC'!A694)</f>
        <v/>
      </c>
      <c r="B4718">
        <f>IF('📋 MIỂNG TNC'!A694="","",'📋 MIỂNG TNC'!P694)</f>
        <v/>
      </c>
      <c r="C4718">
        <f>IF('📋 MIỂNG TNC'!A694="","","Miểng")</f>
        <v/>
      </c>
      <c r="D4718">
        <f>IF('📋 MIỂNG TNC'!A694="","",'📋 MIỂNG TNC'!H694)</f>
        <v/>
      </c>
      <c r="E4718" s="37" t="e">
        <v>#VALUE!</v>
      </c>
      <c r="F4718" s="37">
        <f>IF('📋 MIỂNG TNC'!A694="","",'📋 MIỂNG TNC'!J694)</f>
        <v/>
      </c>
      <c r="G4718" s="37">
        <f>IF('📋 MIỂNG TNC'!A694="","",'📋 MIỂNG TNC'!K694)</f>
        <v/>
      </c>
      <c r="H4718">
        <f>IF('📋 MIỂNG TNC'!A694="","",'📋 MIỂNG TNC'!L694)</f>
        <v/>
      </c>
      <c r="I4718">
        <f>IF('📋 MIỂNG TNC'!A694="","",'📋 MIỂNG TNC'!M694)</f>
        <v/>
      </c>
      <c r="J4718">
        <f>IF('📋 MIỂNG TNC'!A694="","",'📋 MIỂNG TNC'!D694)</f>
        <v/>
      </c>
      <c r="L4718">
        <f>N(L4717)+IF(AND('🔎 TRA CỨU NHANH'!$C$2&lt;&gt;"",OR(ISNUMBER(SEARCH('🔎 TRA CỨU NHANH'!$C$2,$A4718)),ISNUMBER(SEARCH('🔎 TRA CỨU NHANH'!$C$2,$B4718)))),1,0)</f>
        <v/>
      </c>
      <c r="M4718">
        <f>IF(L4718&gt;N(L4717),L4718,"")</f>
        <v/>
      </c>
      <c r="N4718">
        <f>N(N4717)+IF(AND('💰 BÁO GIÁ'!$C$27&lt;&gt;"",OR(ISNUMBER(SEARCH('💰 BÁO GIÁ'!$C$27,$A4718)),ISNUMBER(SEARCH('💰 BÁO GIÁ'!$C$27,$B4718)))),1,0)</f>
        <v/>
      </c>
      <c r="O4718">
        <f>IF(N4718&gt;N(N4717),N4718,"")</f>
        <v/>
      </c>
    </row>
    <row r="4719">
      <c r="A4719">
        <f>IF('📋 MIỂNG TNC'!A695="","",'📋 MIỂNG TNC'!A695)</f>
        <v/>
      </c>
      <c r="B4719">
        <f>IF('📋 MIỂNG TNC'!A695="","",'📋 MIỂNG TNC'!P695)</f>
        <v/>
      </c>
      <c r="C4719">
        <f>IF('📋 MIỂNG TNC'!A695="","","Miểng")</f>
        <v/>
      </c>
      <c r="D4719">
        <f>IF('📋 MIỂNG TNC'!A695="","",'📋 MIỂNG TNC'!H695)</f>
        <v/>
      </c>
      <c r="E4719" s="37" t="e">
        <v>#VALUE!</v>
      </c>
      <c r="F4719" s="37">
        <f>IF('📋 MIỂNG TNC'!A695="","",'📋 MIỂNG TNC'!J695)</f>
        <v/>
      </c>
      <c r="G4719" s="37">
        <f>IF('📋 MIỂNG TNC'!A695="","",'📋 MIỂNG TNC'!K695)</f>
        <v/>
      </c>
      <c r="H4719" s="37">
        <f>IF('📋 MIỂNG TNC'!A695="","",'📋 MIỂNG TNC'!L695)</f>
        <v/>
      </c>
      <c r="I4719">
        <f>IF('📋 MIỂNG TNC'!A695="","",'📋 MIỂNG TNC'!M695)</f>
        <v/>
      </c>
      <c r="J4719">
        <f>IF('📋 MIỂNG TNC'!A695="","",'📋 MIỂNG TNC'!D695)</f>
        <v/>
      </c>
      <c r="L4719">
        <f>N(L4718)+IF(AND('🔎 TRA CỨU NHANH'!$C$2&lt;&gt;"",OR(ISNUMBER(SEARCH('🔎 TRA CỨU NHANH'!$C$2,$A4719)),ISNUMBER(SEARCH('🔎 TRA CỨU NHANH'!$C$2,$B4719)))),1,0)</f>
        <v/>
      </c>
      <c r="M4719">
        <f>IF(L4719&gt;N(L4718),L4719,"")</f>
        <v/>
      </c>
      <c r="N4719">
        <f>N(N4718)+IF(AND('💰 BÁO GIÁ'!$C$27&lt;&gt;"",OR(ISNUMBER(SEARCH('💰 BÁO GIÁ'!$C$27,$A4719)),ISNUMBER(SEARCH('💰 BÁO GIÁ'!$C$27,$B4719)))),1,0)</f>
        <v/>
      </c>
      <c r="O4719">
        <f>IF(N4719&gt;N(N4718),N4719,"")</f>
        <v/>
      </c>
    </row>
    <row r="4720">
      <c r="A4720">
        <f>IF('📋 MIỂNG TNC'!A696="","",'📋 MIỂNG TNC'!A696)</f>
        <v/>
      </c>
      <c r="B4720">
        <f>IF('📋 MIỂNG TNC'!A696="","",'📋 MIỂNG TNC'!P696)</f>
        <v/>
      </c>
      <c r="C4720">
        <f>IF('📋 MIỂNG TNC'!A696="","","Miểng")</f>
        <v/>
      </c>
      <c r="D4720">
        <f>IF('📋 MIỂNG TNC'!A696="","",'📋 MIỂNG TNC'!H696)</f>
        <v/>
      </c>
      <c r="E4720" s="37" t="e">
        <v>#VALUE!</v>
      </c>
      <c r="F4720" s="37">
        <f>IF('📋 MIỂNG TNC'!A696="","",'📋 MIỂNG TNC'!J696)</f>
        <v/>
      </c>
      <c r="G4720" s="37">
        <f>IF('📋 MIỂNG TNC'!A696="","",'📋 MIỂNG TNC'!K696)</f>
        <v/>
      </c>
      <c r="H4720">
        <f>IF('📋 MIỂNG TNC'!A696="","",'📋 MIỂNG TNC'!L696)</f>
        <v/>
      </c>
      <c r="I4720">
        <f>IF('📋 MIỂNG TNC'!A696="","",'📋 MIỂNG TNC'!M696)</f>
        <v/>
      </c>
      <c r="J4720">
        <f>IF('📋 MIỂNG TNC'!A696="","",'📋 MIỂNG TNC'!D696)</f>
        <v/>
      </c>
      <c r="L4720">
        <f>N(L4719)+IF(AND('🔎 TRA CỨU NHANH'!$C$2&lt;&gt;"",OR(ISNUMBER(SEARCH('🔎 TRA CỨU NHANH'!$C$2,$A4720)),ISNUMBER(SEARCH('🔎 TRA CỨU NHANH'!$C$2,$B4720)))),1,0)</f>
        <v/>
      </c>
      <c r="M4720">
        <f>IF(L4720&gt;N(L4719),L4720,"")</f>
        <v/>
      </c>
      <c r="N4720">
        <f>N(N4719)+IF(AND('💰 BÁO GIÁ'!$C$27&lt;&gt;"",OR(ISNUMBER(SEARCH('💰 BÁO GIÁ'!$C$27,$A4720)),ISNUMBER(SEARCH('💰 BÁO GIÁ'!$C$27,$B4720)))),1,0)</f>
        <v/>
      </c>
      <c r="O4720">
        <f>IF(N4720&gt;N(N4719),N4720,"")</f>
        <v/>
      </c>
    </row>
    <row r="4721">
      <c r="A4721">
        <f>IF('📋 MIỂNG TNC'!A697="","",'📋 MIỂNG TNC'!A697)</f>
        <v/>
      </c>
      <c r="B4721">
        <f>IF('📋 MIỂNG TNC'!A697="","",'📋 MIỂNG TNC'!P697)</f>
        <v/>
      </c>
      <c r="C4721">
        <f>IF('📋 MIỂNG TNC'!A697="","","Miểng")</f>
        <v/>
      </c>
      <c r="D4721">
        <f>IF('📋 MIỂNG TNC'!A697="","",'📋 MIỂNG TNC'!H697)</f>
        <v/>
      </c>
      <c r="E4721" t="e">
        <v>#VALUE!</v>
      </c>
      <c r="F4721" s="37">
        <f>IF('📋 MIỂNG TNC'!A697="","",'📋 MIỂNG TNC'!J697)</f>
        <v/>
      </c>
      <c r="G4721" s="37">
        <f>IF('📋 MIỂNG TNC'!A697="","",'📋 MIỂNG TNC'!K697)</f>
        <v/>
      </c>
      <c r="H4721">
        <f>IF('📋 MIỂNG TNC'!A697="","",'📋 MIỂNG TNC'!L697)</f>
        <v/>
      </c>
      <c r="I4721">
        <f>IF('📋 MIỂNG TNC'!A697="","",'📋 MIỂNG TNC'!M697)</f>
        <v/>
      </c>
      <c r="J4721">
        <f>IF('📋 MIỂNG TNC'!A697="","",'📋 MIỂNG TNC'!D697)</f>
        <v/>
      </c>
      <c r="L4721">
        <f>N(L4720)+IF(AND('🔎 TRA CỨU NHANH'!$C$2&lt;&gt;"",OR(ISNUMBER(SEARCH('🔎 TRA CỨU NHANH'!$C$2,$A4721)),ISNUMBER(SEARCH('🔎 TRA CỨU NHANH'!$C$2,$B4721)))),1,0)</f>
        <v/>
      </c>
      <c r="M4721">
        <f>IF(L4721&gt;N(L4720),L4721,"")</f>
        <v/>
      </c>
      <c r="N4721">
        <f>N(N4720)+IF(AND('💰 BÁO GIÁ'!$C$27&lt;&gt;"",OR(ISNUMBER(SEARCH('💰 BÁO GIÁ'!$C$27,$A4721)),ISNUMBER(SEARCH('💰 BÁO GIÁ'!$C$27,$B4721)))),1,0)</f>
        <v/>
      </c>
      <c r="O4721">
        <f>IF(N4721&gt;N(N4720),N4721,"")</f>
        <v/>
      </c>
    </row>
    <row r="4722">
      <c r="A4722">
        <f>IF('📋 MIỂNG TNC'!A698="","",'📋 MIỂNG TNC'!A698)</f>
        <v/>
      </c>
      <c r="B4722">
        <f>IF('📋 MIỂNG TNC'!A698="","",'📋 MIỂNG TNC'!P698)</f>
        <v/>
      </c>
      <c r="C4722">
        <f>IF('📋 MIỂNG TNC'!A698="","","Miểng")</f>
        <v/>
      </c>
      <c r="D4722">
        <f>IF('📋 MIỂNG TNC'!A698="","",'📋 MIỂNG TNC'!H698)</f>
        <v/>
      </c>
      <c r="E4722" t="e">
        <v>#VALUE!</v>
      </c>
      <c r="F4722">
        <f>IF('📋 MIỂNG TNC'!A698="","",'📋 MIỂNG TNC'!J698)</f>
        <v/>
      </c>
      <c r="G4722">
        <f>IF('📋 MIỂNG TNC'!A698="","",'📋 MIỂNG TNC'!K698)</f>
        <v/>
      </c>
      <c r="H4722">
        <f>IF('📋 MIỂNG TNC'!A698="","",'📋 MIỂNG TNC'!L698)</f>
        <v/>
      </c>
      <c r="I4722">
        <f>IF('📋 MIỂNG TNC'!A698="","",'📋 MIỂNG TNC'!M698)</f>
        <v/>
      </c>
      <c r="J4722">
        <f>IF('📋 MIỂNG TNC'!A698="","",'📋 MIỂNG TNC'!D698)</f>
        <v/>
      </c>
      <c r="L4722">
        <f>N(L4721)+IF(AND('🔎 TRA CỨU NHANH'!$C$2&lt;&gt;"",OR(ISNUMBER(SEARCH('🔎 TRA CỨU NHANH'!$C$2,$A4722)),ISNUMBER(SEARCH('🔎 TRA CỨU NHANH'!$C$2,$B4722)))),1,0)</f>
        <v/>
      </c>
      <c r="M4722">
        <f>IF(L4722&gt;N(L4721),L4722,"")</f>
        <v/>
      </c>
      <c r="N4722">
        <f>N(N4721)+IF(AND('💰 BÁO GIÁ'!$C$27&lt;&gt;"",OR(ISNUMBER(SEARCH('💰 BÁO GIÁ'!$C$27,$A4722)),ISNUMBER(SEARCH('💰 BÁO GIÁ'!$C$27,$B4722)))),1,0)</f>
        <v/>
      </c>
      <c r="O4722">
        <f>IF(N4722&gt;N(N4721),N4722,"")</f>
        <v/>
      </c>
    </row>
    <row r="4723">
      <c r="A4723">
        <f>IF('📋 MIỂNG TNC'!A699="","",'📋 MIỂNG TNC'!A699)</f>
        <v/>
      </c>
      <c r="B4723">
        <f>IF('📋 MIỂNG TNC'!A699="","",'📋 MIỂNG TNC'!P699)</f>
        <v/>
      </c>
      <c r="C4723">
        <f>IF('📋 MIỂNG TNC'!A699="","","Miểng")</f>
        <v/>
      </c>
      <c r="D4723">
        <f>IF('📋 MIỂNG TNC'!A699="","",'📋 MIỂNG TNC'!H699)</f>
        <v/>
      </c>
      <c r="E4723" t="e">
        <v>#VALUE!</v>
      </c>
      <c r="F4723" s="37">
        <f>IF('📋 MIỂNG TNC'!A699="","",'📋 MIỂNG TNC'!J699)</f>
        <v/>
      </c>
      <c r="G4723" s="37">
        <f>IF('📋 MIỂNG TNC'!A699="","",'📋 MIỂNG TNC'!K699)</f>
        <v/>
      </c>
      <c r="H4723">
        <f>IF('📋 MIỂNG TNC'!A699="","",'📋 MIỂNG TNC'!L699)</f>
        <v/>
      </c>
      <c r="I4723">
        <f>IF('📋 MIỂNG TNC'!A699="","",'📋 MIỂNG TNC'!M699)</f>
        <v/>
      </c>
      <c r="J4723">
        <f>IF('📋 MIỂNG TNC'!A699="","",'📋 MIỂNG TNC'!D699)</f>
        <v/>
      </c>
      <c r="L4723">
        <f>N(L4722)+IF(AND('🔎 TRA CỨU NHANH'!$C$2&lt;&gt;"",OR(ISNUMBER(SEARCH('🔎 TRA CỨU NHANH'!$C$2,$A4723)),ISNUMBER(SEARCH('🔎 TRA CỨU NHANH'!$C$2,$B4723)))),1,0)</f>
        <v/>
      </c>
      <c r="M4723">
        <f>IF(L4723&gt;N(L4722),L4723,"")</f>
        <v/>
      </c>
      <c r="N4723">
        <f>N(N4722)+IF(AND('💰 BÁO GIÁ'!$C$27&lt;&gt;"",OR(ISNUMBER(SEARCH('💰 BÁO GIÁ'!$C$27,$A4723)),ISNUMBER(SEARCH('💰 BÁO GIÁ'!$C$27,$B4723)))),1,0)</f>
        <v/>
      </c>
      <c r="O4723">
        <f>IF(N4723&gt;N(N4722),N4723,"")</f>
        <v/>
      </c>
    </row>
    <row r="4724">
      <c r="A4724">
        <f>IF('📋 MIỂNG TNC'!A700="","",'📋 MIỂNG TNC'!A700)</f>
        <v/>
      </c>
      <c r="B4724">
        <f>IF('📋 MIỂNG TNC'!A700="","",'📋 MIỂNG TNC'!P700)</f>
        <v/>
      </c>
      <c r="C4724">
        <f>IF('📋 MIỂNG TNC'!A700="","","Miểng")</f>
        <v/>
      </c>
      <c r="D4724">
        <f>IF('📋 MIỂNG TNC'!A700="","",'📋 MIỂNG TNC'!H700)</f>
        <v/>
      </c>
      <c r="E4724" t="e">
        <v>#VALUE!</v>
      </c>
      <c r="F4724" s="37">
        <f>IF('📋 MIỂNG TNC'!A700="","",'📋 MIỂNG TNC'!J700)</f>
        <v/>
      </c>
      <c r="G4724" s="37">
        <f>IF('📋 MIỂNG TNC'!A700="","",'📋 MIỂNG TNC'!K700)</f>
        <v/>
      </c>
      <c r="H4724">
        <f>IF('📋 MIỂNG TNC'!A700="","",'📋 MIỂNG TNC'!L700)</f>
        <v/>
      </c>
      <c r="I4724">
        <f>IF('📋 MIỂNG TNC'!A700="","",'📋 MIỂNG TNC'!M700)</f>
        <v/>
      </c>
      <c r="J4724">
        <f>IF('📋 MIỂNG TNC'!A700="","",'📋 MIỂNG TNC'!D700)</f>
        <v/>
      </c>
      <c r="L4724">
        <f>N(L4723)+IF(AND('🔎 TRA CỨU NHANH'!$C$2&lt;&gt;"",OR(ISNUMBER(SEARCH('🔎 TRA CỨU NHANH'!$C$2,$A4724)),ISNUMBER(SEARCH('🔎 TRA CỨU NHANH'!$C$2,$B4724)))),1,0)</f>
        <v/>
      </c>
      <c r="M4724">
        <f>IF(L4724&gt;N(L4723),L4724,"")</f>
        <v/>
      </c>
      <c r="N4724">
        <f>N(N4723)+IF(AND('💰 BÁO GIÁ'!$C$27&lt;&gt;"",OR(ISNUMBER(SEARCH('💰 BÁO GIÁ'!$C$27,$A4724)),ISNUMBER(SEARCH('💰 BÁO GIÁ'!$C$27,$B4724)))),1,0)</f>
        <v/>
      </c>
      <c r="O4724">
        <f>IF(N4724&gt;N(N4723),N4724,"")</f>
        <v/>
      </c>
    </row>
    <row r="4725">
      <c r="A4725">
        <f>IF('📋 MIỂNG TNC'!A701="","",'📋 MIỂNG TNC'!A701)</f>
        <v/>
      </c>
      <c r="B4725">
        <f>IF('📋 MIỂNG TNC'!A701="","",'📋 MIỂNG TNC'!P701)</f>
        <v/>
      </c>
      <c r="C4725">
        <f>IF('📋 MIỂNG TNC'!A701="","","Miểng")</f>
        <v/>
      </c>
      <c r="D4725">
        <f>IF('📋 MIỂNG TNC'!A701="","",'📋 MIỂNG TNC'!H701)</f>
        <v/>
      </c>
      <c r="E4725" s="37" t="e">
        <v>#VALUE!</v>
      </c>
      <c r="F4725" s="37">
        <f>IF('📋 MIỂNG TNC'!A701="","",'📋 MIỂNG TNC'!J701)</f>
        <v/>
      </c>
      <c r="G4725" s="37">
        <f>IF('📋 MIỂNG TNC'!A701="","",'📋 MIỂNG TNC'!K701)</f>
        <v/>
      </c>
      <c r="H4725">
        <f>IF('📋 MIỂNG TNC'!A701="","",'📋 MIỂNG TNC'!L701)</f>
        <v/>
      </c>
      <c r="I4725">
        <f>IF('📋 MIỂNG TNC'!A701="","",'📋 MIỂNG TNC'!M701)</f>
        <v/>
      </c>
      <c r="J4725">
        <f>IF('📋 MIỂNG TNC'!A701="","",'📋 MIỂNG TNC'!D701)</f>
        <v/>
      </c>
      <c r="L4725">
        <f>N(L4724)+IF(AND('🔎 TRA CỨU NHANH'!$C$2&lt;&gt;"",OR(ISNUMBER(SEARCH('🔎 TRA CỨU NHANH'!$C$2,$A4725)),ISNUMBER(SEARCH('🔎 TRA CỨU NHANH'!$C$2,$B4725)))),1,0)</f>
        <v/>
      </c>
      <c r="M4725">
        <f>IF(L4725&gt;N(L4724),L4725,"")</f>
        <v/>
      </c>
      <c r="N4725">
        <f>N(N4724)+IF(AND('💰 BÁO GIÁ'!$C$27&lt;&gt;"",OR(ISNUMBER(SEARCH('💰 BÁO GIÁ'!$C$27,$A4725)),ISNUMBER(SEARCH('💰 BÁO GIÁ'!$C$27,$B4725)))),1,0)</f>
        <v/>
      </c>
      <c r="O4725">
        <f>IF(N4725&gt;N(N4724),N4725,"")</f>
        <v/>
      </c>
    </row>
    <row r="4726">
      <c r="A4726">
        <f>IF('📋 MIỂNG TNC'!A702="","",'📋 MIỂNG TNC'!A702)</f>
        <v/>
      </c>
      <c r="B4726">
        <f>IF('📋 MIỂNG TNC'!A702="","",'📋 MIỂNG TNC'!P702)</f>
        <v/>
      </c>
      <c r="C4726">
        <f>IF('📋 MIỂNG TNC'!A702="","","Miểng")</f>
        <v/>
      </c>
      <c r="D4726">
        <f>IF('📋 MIỂNG TNC'!A702="","",'📋 MIỂNG TNC'!H702)</f>
        <v/>
      </c>
      <c r="E4726" t="e">
        <v>#VALUE!</v>
      </c>
      <c r="F4726" s="37">
        <f>IF('📋 MIỂNG TNC'!A702="","",'📋 MIỂNG TNC'!J702)</f>
        <v/>
      </c>
      <c r="G4726" s="37">
        <f>IF('📋 MIỂNG TNC'!A702="","",'📋 MIỂNG TNC'!K702)</f>
        <v/>
      </c>
      <c r="H4726">
        <f>IF('📋 MIỂNG TNC'!A702="","",'📋 MIỂNG TNC'!L702)</f>
        <v/>
      </c>
      <c r="I4726">
        <f>IF('📋 MIỂNG TNC'!A702="","",'📋 MIỂNG TNC'!M702)</f>
        <v/>
      </c>
      <c r="J4726">
        <f>IF('📋 MIỂNG TNC'!A702="","",'📋 MIỂNG TNC'!D702)</f>
        <v/>
      </c>
      <c r="L4726">
        <f>N(L4725)+IF(AND('🔎 TRA CỨU NHANH'!$C$2&lt;&gt;"",OR(ISNUMBER(SEARCH('🔎 TRA CỨU NHANH'!$C$2,$A4726)),ISNUMBER(SEARCH('🔎 TRA CỨU NHANH'!$C$2,$B4726)))),1,0)</f>
        <v/>
      </c>
      <c r="M4726">
        <f>IF(L4726&gt;N(L4725),L4726,"")</f>
        <v/>
      </c>
      <c r="N4726">
        <f>N(N4725)+IF(AND('💰 BÁO GIÁ'!$C$27&lt;&gt;"",OR(ISNUMBER(SEARCH('💰 BÁO GIÁ'!$C$27,$A4726)),ISNUMBER(SEARCH('💰 BÁO GIÁ'!$C$27,$B4726)))),1,0)</f>
        <v/>
      </c>
      <c r="O4726">
        <f>IF(N4726&gt;N(N4725),N4726,"")</f>
        <v/>
      </c>
    </row>
    <row r="4727">
      <c r="A4727">
        <f>IF('📋 MIỂNG TNC'!A703="","",'📋 MIỂNG TNC'!A703)</f>
        <v/>
      </c>
      <c r="B4727">
        <f>IF('📋 MIỂNG TNC'!A703="","",'📋 MIỂNG TNC'!P703)</f>
        <v/>
      </c>
      <c r="C4727">
        <f>IF('📋 MIỂNG TNC'!A703="","","Miểng")</f>
        <v/>
      </c>
      <c r="D4727">
        <f>IF('📋 MIỂNG TNC'!A703="","",'📋 MIỂNG TNC'!H703)</f>
        <v/>
      </c>
      <c r="E4727" s="37" t="e">
        <v>#VALUE!</v>
      </c>
      <c r="F4727" s="37">
        <f>IF('📋 MIỂNG TNC'!A703="","",'📋 MIỂNG TNC'!J703)</f>
        <v/>
      </c>
      <c r="G4727" s="37">
        <f>IF('📋 MIỂNG TNC'!A703="","",'📋 MIỂNG TNC'!K703)</f>
        <v/>
      </c>
      <c r="H4727" s="37">
        <f>IF('📋 MIỂNG TNC'!A703="","",'📋 MIỂNG TNC'!L703)</f>
        <v/>
      </c>
      <c r="I4727">
        <f>IF('📋 MIỂNG TNC'!A703="","",'📋 MIỂNG TNC'!M703)</f>
        <v/>
      </c>
      <c r="J4727">
        <f>IF('📋 MIỂNG TNC'!A703="","",'📋 MIỂNG TNC'!D703)</f>
        <v/>
      </c>
      <c r="L4727">
        <f>N(L4726)+IF(AND('🔎 TRA CỨU NHANH'!$C$2&lt;&gt;"",OR(ISNUMBER(SEARCH('🔎 TRA CỨU NHANH'!$C$2,$A4727)),ISNUMBER(SEARCH('🔎 TRA CỨU NHANH'!$C$2,$B4727)))),1,0)</f>
        <v/>
      </c>
      <c r="M4727">
        <f>IF(L4727&gt;N(L4726),L4727,"")</f>
        <v/>
      </c>
      <c r="N4727">
        <f>N(N4726)+IF(AND('💰 BÁO GIÁ'!$C$27&lt;&gt;"",OR(ISNUMBER(SEARCH('💰 BÁO GIÁ'!$C$27,$A4727)),ISNUMBER(SEARCH('💰 BÁO GIÁ'!$C$27,$B4727)))),1,0)</f>
        <v/>
      </c>
      <c r="O4727">
        <f>IF(N4727&gt;N(N4726),N4727,"")</f>
        <v/>
      </c>
    </row>
    <row r="4728">
      <c r="A4728">
        <f>IF('📋 MIỂNG TNC'!A704="","",'📋 MIỂNG TNC'!A704)</f>
        <v/>
      </c>
      <c r="B4728">
        <f>IF('📋 MIỂNG TNC'!A704="","",'📋 MIỂNG TNC'!P704)</f>
        <v/>
      </c>
      <c r="C4728">
        <f>IF('📋 MIỂNG TNC'!A704="","","Miểng")</f>
        <v/>
      </c>
      <c r="D4728">
        <f>IF('📋 MIỂNG TNC'!A704="","",'📋 MIỂNG TNC'!H704)</f>
        <v/>
      </c>
      <c r="E4728" t="e">
        <v>#VALUE!</v>
      </c>
      <c r="F4728" s="37">
        <f>IF('📋 MIỂNG TNC'!A704="","",'📋 MIỂNG TNC'!J704)</f>
        <v/>
      </c>
      <c r="G4728" s="37">
        <f>IF('📋 MIỂNG TNC'!A704="","",'📋 MIỂNG TNC'!K704)</f>
        <v/>
      </c>
      <c r="H4728" s="37">
        <f>IF('📋 MIỂNG TNC'!A704="","",'📋 MIỂNG TNC'!L704)</f>
        <v/>
      </c>
      <c r="I4728">
        <f>IF('📋 MIỂNG TNC'!A704="","",'📋 MIỂNG TNC'!M704)</f>
        <v/>
      </c>
      <c r="J4728">
        <f>IF('📋 MIỂNG TNC'!A704="","",'📋 MIỂNG TNC'!D704)</f>
        <v/>
      </c>
      <c r="L4728">
        <f>N(L4727)+IF(AND('🔎 TRA CỨU NHANH'!$C$2&lt;&gt;"",OR(ISNUMBER(SEARCH('🔎 TRA CỨU NHANH'!$C$2,$A4728)),ISNUMBER(SEARCH('🔎 TRA CỨU NHANH'!$C$2,$B4728)))),1,0)</f>
        <v/>
      </c>
      <c r="M4728">
        <f>IF(L4728&gt;N(L4727),L4728,"")</f>
        <v/>
      </c>
      <c r="N4728">
        <f>N(N4727)+IF(AND('💰 BÁO GIÁ'!$C$27&lt;&gt;"",OR(ISNUMBER(SEARCH('💰 BÁO GIÁ'!$C$27,$A4728)),ISNUMBER(SEARCH('💰 BÁO GIÁ'!$C$27,$B4728)))),1,0)</f>
        <v/>
      </c>
      <c r="O4728">
        <f>IF(N4728&gt;N(N4727),N4728,"")</f>
        <v/>
      </c>
    </row>
    <row r="4729">
      <c r="A4729">
        <f>IF('📋 MIỂNG TNC'!A705="","",'📋 MIỂNG TNC'!A705)</f>
        <v/>
      </c>
      <c r="B4729">
        <f>IF('📋 MIỂNG TNC'!A705="","",'📋 MIỂNG TNC'!P705)</f>
        <v/>
      </c>
      <c r="C4729">
        <f>IF('📋 MIỂNG TNC'!A705="","","Miểng")</f>
        <v/>
      </c>
      <c r="D4729">
        <f>IF('📋 MIỂNG TNC'!A705="","",'📋 MIỂNG TNC'!H705)</f>
        <v/>
      </c>
      <c r="E4729" s="37" t="e">
        <v>#VALUE!</v>
      </c>
      <c r="F4729" s="37">
        <f>IF('📋 MIỂNG TNC'!A705="","",'📋 MIỂNG TNC'!J705)</f>
        <v/>
      </c>
      <c r="G4729" s="37">
        <f>IF('📋 MIỂNG TNC'!A705="","",'📋 MIỂNG TNC'!K705)</f>
        <v/>
      </c>
      <c r="H4729">
        <f>IF('📋 MIỂNG TNC'!A705="","",'📋 MIỂNG TNC'!L705)</f>
        <v/>
      </c>
      <c r="I4729">
        <f>IF('📋 MIỂNG TNC'!A705="","",'📋 MIỂNG TNC'!M705)</f>
        <v/>
      </c>
      <c r="J4729">
        <f>IF('📋 MIỂNG TNC'!A705="","",'📋 MIỂNG TNC'!D705)</f>
        <v/>
      </c>
      <c r="L4729">
        <f>N(L4728)+IF(AND('🔎 TRA CỨU NHANH'!$C$2&lt;&gt;"",OR(ISNUMBER(SEARCH('🔎 TRA CỨU NHANH'!$C$2,$A4729)),ISNUMBER(SEARCH('🔎 TRA CỨU NHANH'!$C$2,$B4729)))),1,0)</f>
        <v/>
      </c>
      <c r="M4729">
        <f>IF(L4729&gt;N(L4728),L4729,"")</f>
        <v/>
      </c>
      <c r="N4729">
        <f>N(N4728)+IF(AND('💰 BÁO GIÁ'!$C$27&lt;&gt;"",OR(ISNUMBER(SEARCH('💰 BÁO GIÁ'!$C$27,$A4729)),ISNUMBER(SEARCH('💰 BÁO GIÁ'!$C$27,$B4729)))),1,0)</f>
        <v/>
      </c>
      <c r="O4729">
        <f>IF(N4729&gt;N(N4728),N4729,"")</f>
        <v/>
      </c>
    </row>
    <row r="4730">
      <c r="A4730">
        <f>IF('📋 MIỂNG TNC'!A706="","",'📋 MIỂNG TNC'!A706)</f>
        <v/>
      </c>
      <c r="B4730">
        <f>IF('📋 MIỂNG TNC'!A706="","",'📋 MIỂNG TNC'!P706)</f>
        <v/>
      </c>
      <c r="C4730">
        <f>IF('📋 MIỂNG TNC'!A706="","","Miểng")</f>
        <v/>
      </c>
      <c r="D4730">
        <f>IF('📋 MIỂNG TNC'!A706="","",'📋 MIỂNG TNC'!H706)</f>
        <v/>
      </c>
      <c r="E4730" t="e">
        <v>#VALUE!</v>
      </c>
      <c r="F4730">
        <f>IF('📋 MIỂNG TNC'!A706="","",'📋 MIỂNG TNC'!J706)</f>
        <v/>
      </c>
      <c r="G4730">
        <f>IF('📋 MIỂNG TNC'!A706="","",'📋 MIỂNG TNC'!K706)</f>
        <v/>
      </c>
      <c r="H4730">
        <f>IF('📋 MIỂNG TNC'!A706="","",'📋 MIỂNG TNC'!L706)</f>
        <v/>
      </c>
      <c r="I4730">
        <f>IF('📋 MIỂNG TNC'!A706="","",'📋 MIỂNG TNC'!M706)</f>
        <v/>
      </c>
      <c r="J4730">
        <f>IF('📋 MIỂNG TNC'!A706="","",'📋 MIỂNG TNC'!D706)</f>
        <v/>
      </c>
      <c r="L4730">
        <f>N(L4729)+IF(AND('🔎 TRA CỨU NHANH'!$C$2&lt;&gt;"",OR(ISNUMBER(SEARCH('🔎 TRA CỨU NHANH'!$C$2,$A4730)),ISNUMBER(SEARCH('🔎 TRA CỨU NHANH'!$C$2,$B4730)))),1,0)</f>
        <v/>
      </c>
      <c r="M4730">
        <f>IF(L4730&gt;N(L4729),L4730,"")</f>
        <v/>
      </c>
      <c r="N4730">
        <f>N(N4729)+IF(AND('💰 BÁO GIÁ'!$C$27&lt;&gt;"",OR(ISNUMBER(SEARCH('💰 BÁO GIÁ'!$C$27,$A4730)),ISNUMBER(SEARCH('💰 BÁO GIÁ'!$C$27,$B4730)))),1,0)</f>
        <v/>
      </c>
      <c r="O4730">
        <f>IF(N4730&gt;N(N4729),N4730,"")</f>
        <v/>
      </c>
    </row>
    <row r="4731">
      <c r="A4731">
        <f>IF('📋 MIỂNG TNC'!A707="","",'📋 MIỂNG TNC'!A707)</f>
        <v/>
      </c>
      <c r="B4731">
        <f>IF('📋 MIỂNG TNC'!A707="","",'📋 MIỂNG TNC'!P707)</f>
        <v/>
      </c>
      <c r="C4731">
        <f>IF('📋 MIỂNG TNC'!A707="","","Miểng")</f>
        <v/>
      </c>
      <c r="D4731">
        <f>IF('📋 MIỂNG TNC'!A707="","",'📋 MIỂNG TNC'!H707)</f>
        <v/>
      </c>
      <c r="E4731" t="e">
        <v>#VALUE!</v>
      </c>
      <c r="F4731">
        <f>IF('📋 MIỂNG TNC'!A707="","",'📋 MIỂNG TNC'!J707)</f>
        <v/>
      </c>
      <c r="G4731">
        <f>IF('📋 MIỂNG TNC'!A707="","",'📋 MIỂNG TNC'!K707)</f>
        <v/>
      </c>
      <c r="H4731">
        <f>IF('📋 MIỂNG TNC'!A707="","",'📋 MIỂNG TNC'!L707)</f>
        <v/>
      </c>
      <c r="I4731">
        <f>IF('📋 MIỂNG TNC'!A707="","",'📋 MIỂNG TNC'!M707)</f>
        <v/>
      </c>
      <c r="J4731">
        <f>IF('📋 MIỂNG TNC'!A707="","",'📋 MIỂNG TNC'!D707)</f>
        <v/>
      </c>
      <c r="L4731">
        <f>N(L4730)+IF(AND('🔎 TRA CỨU NHANH'!$C$2&lt;&gt;"",OR(ISNUMBER(SEARCH('🔎 TRA CỨU NHANH'!$C$2,$A4731)),ISNUMBER(SEARCH('🔎 TRA CỨU NHANH'!$C$2,$B4731)))),1,0)</f>
        <v/>
      </c>
      <c r="M4731">
        <f>IF(L4731&gt;N(L4730),L4731,"")</f>
        <v/>
      </c>
      <c r="N4731">
        <f>N(N4730)+IF(AND('💰 BÁO GIÁ'!$C$27&lt;&gt;"",OR(ISNUMBER(SEARCH('💰 BÁO GIÁ'!$C$27,$A4731)),ISNUMBER(SEARCH('💰 BÁO GIÁ'!$C$27,$B4731)))),1,0)</f>
        <v/>
      </c>
      <c r="O4731">
        <f>IF(N4731&gt;N(N4730),N4731,"")</f>
        <v/>
      </c>
    </row>
    <row r="4732">
      <c r="A4732">
        <f>IF('📋 MIỂNG TNC'!A708="","",'📋 MIỂNG TNC'!A708)</f>
        <v/>
      </c>
      <c r="B4732">
        <f>IF('📋 MIỂNG TNC'!A708="","",'📋 MIỂNG TNC'!P708)</f>
        <v/>
      </c>
      <c r="C4732">
        <f>IF('📋 MIỂNG TNC'!A708="","","Miểng")</f>
        <v/>
      </c>
      <c r="D4732">
        <f>IF('📋 MIỂNG TNC'!A708="","",'📋 MIỂNG TNC'!H708)</f>
        <v/>
      </c>
      <c r="E4732" t="e">
        <v>#VALUE!</v>
      </c>
      <c r="F4732">
        <f>IF('📋 MIỂNG TNC'!A708="","",'📋 MIỂNG TNC'!J708)</f>
        <v/>
      </c>
      <c r="G4732">
        <f>IF('📋 MIỂNG TNC'!A708="","",'📋 MIỂNG TNC'!K708)</f>
        <v/>
      </c>
      <c r="H4732">
        <f>IF('📋 MIỂNG TNC'!A708="","",'📋 MIỂNG TNC'!L708)</f>
        <v/>
      </c>
      <c r="I4732">
        <f>IF('📋 MIỂNG TNC'!A708="","",'📋 MIỂNG TNC'!M708)</f>
        <v/>
      </c>
      <c r="J4732">
        <f>IF('📋 MIỂNG TNC'!A708="","",'📋 MIỂNG TNC'!D708)</f>
        <v/>
      </c>
      <c r="L4732">
        <f>N(L4731)+IF(AND('🔎 TRA CỨU NHANH'!$C$2&lt;&gt;"",OR(ISNUMBER(SEARCH('🔎 TRA CỨU NHANH'!$C$2,$A4732)),ISNUMBER(SEARCH('🔎 TRA CỨU NHANH'!$C$2,$B4732)))),1,0)</f>
        <v/>
      </c>
      <c r="M4732">
        <f>IF(L4732&gt;N(L4731),L4732,"")</f>
        <v/>
      </c>
      <c r="N4732">
        <f>N(N4731)+IF(AND('💰 BÁO GIÁ'!$C$27&lt;&gt;"",OR(ISNUMBER(SEARCH('💰 BÁO GIÁ'!$C$27,$A4732)),ISNUMBER(SEARCH('💰 BÁO GIÁ'!$C$27,$B4732)))),1,0)</f>
        <v/>
      </c>
      <c r="O4732">
        <f>IF(N4732&gt;N(N4731),N4732,"")</f>
        <v/>
      </c>
    </row>
    <row r="4733">
      <c r="A4733">
        <f>IF('📋 MIỂNG TNC'!A709="","",'📋 MIỂNG TNC'!A709)</f>
        <v/>
      </c>
      <c r="B4733">
        <f>IF('📋 MIỂNG TNC'!A709="","",'📋 MIỂNG TNC'!P709)</f>
        <v/>
      </c>
      <c r="C4733">
        <f>IF('📋 MIỂNG TNC'!A709="","","Miểng")</f>
        <v/>
      </c>
      <c r="D4733">
        <f>IF('📋 MIỂNG TNC'!A709="","",'📋 MIỂNG TNC'!H709)</f>
        <v/>
      </c>
      <c r="E4733" t="e">
        <v>#VALUE!</v>
      </c>
      <c r="F4733">
        <f>IF('📋 MIỂNG TNC'!A709="","",'📋 MIỂNG TNC'!J709)</f>
        <v/>
      </c>
      <c r="G4733">
        <f>IF('📋 MIỂNG TNC'!A709="","",'📋 MIỂNG TNC'!K709)</f>
        <v/>
      </c>
      <c r="H4733">
        <f>IF('📋 MIỂNG TNC'!A709="","",'📋 MIỂNG TNC'!L709)</f>
        <v/>
      </c>
      <c r="I4733">
        <f>IF('📋 MIỂNG TNC'!A709="","",'📋 MIỂNG TNC'!M709)</f>
        <v/>
      </c>
      <c r="J4733">
        <f>IF('📋 MIỂNG TNC'!A709="","",'📋 MIỂNG TNC'!D709)</f>
        <v/>
      </c>
      <c r="L4733">
        <f>N(L4732)+IF(AND('🔎 TRA CỨU NHANH'!$C$2&lt;&gt;"",OR(ISNUMBER(SEARCH('🔎 TRA CỨU NHANH'!$C$2,$A4733)),ISNUMBER(SEARCH('🔎 TRA CỨU NHANH'!$C$2,$B4733)))),1,0)</f>
        <v/>
      </c>
      <c r="M4733">
        <f>IF(L4733&gt;N(L4732),L4733,"")</f>
        <v/>
      </c>
      <c r="N4733">
        <f>N(N4732)+IF(AND('💰 BÁO GIÁ'!$C$27&lt;&gt;"",OR(ISNUMBER(SEARCH('💰 BÁO GIÁ'!$C$27,$A4733)),ISNUMBER(SEARCH('💰 BÁO GIÁ'!$C$27,$B4733)))),1,0)</f>
        <v/>
      </c>
      <c r="O4733">
        <f>IF(N4733&gt;N(N4732),N4733,"")</f>
        <v/>
      </c>
    </row>
    <row r="4734">
      <c r="A4734">
        <f>IF('📋 MIỂNG TNC'!A710="","",'📋 MIỂNG TNC'!A710)</f>
        <v/>
      </c>
      <c r="B4734">
        <f>IF('📋 MIỂNG TNC'!A710="","",'📋 MIỂNG TNC'!P710)</f>
        <v/>
      </c>
      <c r="C4734">
        <f>IF('📋 MIỂNG TNC'!A710="","","Miểng")</f>
        <v/>
      </c>
      <c r="D4734">
        <f>IF('📋 MIỂNG TNC'!A710="","",'📋 MIỂNG TNC'!H710)</f>
        <v/>
      </c>
      <c r="E4734" s="37" t="e">
        <v>#VALUE!</v>
      </c>
      <c r="F4734" s="37">
        <f>IF('📋 MIỂNG TNC'!A710="","",'📋 MIỂNG TNC'!J710)</f>
        <v/>
      </c>
      <c r="G4734" s="37">
        <f>IF('📋 MIỂNG TNC'!A710="","",'📋 MIỂNG TNC'!K710)</f>
        <v/>
      </c>
      <c r="H4734">
        <f>IF('📋 MIỂNG TNC'!A710="","",'📋 MIỂNG TNC'!L710)</f>
        <v/>
      </c>
      <c r="I4734">
        <f>IF('📋 MIỂNG TNC'!A710="","",'📋 MIỂNG TNC'!M710)</f>
        <v/>
      </c>
      <c r="J4734">
        <f>IF('📋 MIỂNG TNC'!A710="","",'📋 MIỂNG TNC'!D710)</f>
        <v/>
      </c>
      <c r="L4734">
        <f>N(L4733)+IF(AND('🔎 TRA CỨU NHANH'!$C$2&lt;&gt;"",OR(ISNUMBER(SEARCH('🔎 TRA CỨU NHANH'!$C$2,$A4734)),ISNUMBER(SEARCH('🔎 TRA CỨU NHANH'!$C$2,$B4734)))),1,0)</f>
        <v/>
      </c>
      <c r="M4734">
        <f>IF(L4734&gt;N(L4733),L4734,"")</f>
        <v/>
      </c>
      <c r="N4734">
        <f>N(N4733)+IF(AND('💰 BÁO GIÁ'!$C$27&lt;&gt;"",OR(ISNUMBER(SEARCH('💰 BÁO GIÁ'!$C$27,$A4734)),ISNUMBER(SEARCH('💰 BÁO GIÁ'!$C$27,$B4734)))),1,0)</f>
        <v/>
      </c>
      <c r="O4734">
        <f>IF(N4734&gt;N(N4733),N4734,"")</f>
        <v/>
      </c>
    </row>
    <row r="4735">
      <c r="A4735">
        <f>IF('📋 MIỂNG TNC'!A711="","",'📋 MIỂNG TNC'!A711)</f>
        <v/>
      </c>
      <c r="B4735">
        <f>IF('📋 MIỂNG TNC'!A711="","",'📋 MIỂNG TNC'!P711)</f>
        <v/>
      </c>
      <c r="C4735">
        <f>IF('📋 MIỂNG TNC'!A711="","","Miểng")</f>
        <v/>
      </c>
      <c r="D4735">
        <f>IF('📋 MIỂNG TNC'!A711="","",'📋 MIỂNG TNC'!H711)</f>
        <v/>
      </c>
      <c r="E4735" s="37" t="e">
        <v>#VALUE!</v>
      </c>
      <c r="F4735" s="37">
        <f>IF('📋 MIỂNG TNC'!A711="","",'📋 MIỂNG TNC'!J711)</f>
        <v/>
      </c>
      <c r="G4735" s="37">
        <f>IF('📋 MIỂNG TNC'!A711="","",'📋 MIỂNG TNC'!K711)</f>
        <v/>
      </c>
      <c r="H4735">
        <f>IF('📋 MIỂNG TNC'!A711="","",'📋 MIỂNG TNC'!L711)</f>
        <v/>
      </c>
      <c r="I4735">
        <f>IF('📋 MIỂNG TNC'!A711="","",'📋 MIỂNG TNC'!M711)</f>
        <v/>
      </c>
      <c r="J4735">
        <f>IF('📋 MIỂNG TNC'!A711="","",'📋 MIỂNG TNC'!D711)</f>
        <v/>
      </c>
      <c r="L4735">
        <f>N(L4734)+IF(AND('🔎 TRA CỨU NHANH'!$C$2&lt;&gt;"",OR(ISNUMBER(SEARCH('🔎 TRA CỨU NHANH'!$C$2,$A4735)),ISNUMBER(SEARCH('🔎 TRA CỨU NHANH'!$C$2,$B4735)))),1,0)</f>
        <v/>
      </c>
      <c r="M4735">
        <f>IF(L4735&gt;N(L4734),L4735,"")</f>
        <v/>
      </c>
      <c r="N4735">
        <f>N(N4734)+IF(AND('💰 BÁO GIÁ'!$C$27&lt;&gt;"",OR(ISNUMBER(SEARCH('💰 BÁO GIÁ'!$C$27,$A4735)),ISNUMBER(SEARCH('💰 BÁO GIÁ'!$C$27,$B4735)))),1,0)</f>
        <v/>
      </c>
      <c r="O4735">
        <f>IF(N4735&gt;N(N4734),N4735,"")</f>
        <v/>
      </c>
    </row>
    <row r="4736">
      <c r="A4736">
        <f>IF('📋 MIỂNG TNC'!A712="","",'📋 MIỂNG TNC'!A712)</f>
        <v/>
      </c>
      <c r="B4736">
        <f>IF('📋 MIỂNG TNC'!A712="","",'📋 MIỂNG TNC'!P712)</f>
        <v/>
      </c>
      <c r="C4736">
        <f>IF('📋 MIỂNG TNC'!A712="","","Miểng")</f>
        <v/>
      </c>
      <c r="D4736">
        <f>IF('📋 MIỂNG TNC'!A712="","",'📋 MIỂNG TNC'!H712)</f>
        <v/>
      </c>
      <c r="E4736" s="37" t="e">
        <v>#VALUE!</v>
      </c>
      <c r="F4736" s="37">
        <f>IF('📋 MIỂNG TNC'!A712="","",'📋 MIỂNG TNC'!J712)</f>
        <v/>
      </c>
      <c r="G4736" s="37">
        <f>IF('📋 MIỂNG TNC'!A712="","",'📋 MIỂNG TNC'!K712)</f>
        <v/>
      </c>
      <c r="H4736">
        <f>IF('📋 MIỂNG TNC'!A712="","",'📋 MIỂNG TNC'!L712)</f>
        <v/>
      </c>
      <c r="I4736">
        <f>IF('📋 MIỂNG TNC'!A712="","",'📋 MIỂNG TNC'!M712)</f>
        <v/>
      </c>
      <c r="J4736">
        <f>IF('📋 MIỂNG TNC'!A712="","",'📋 MIỂNG TNC'!D712)</f>
        <v/>
      </c>
      <c r="L4736">
        <f>N(L4735)+IF(AND('🔎 TRA CỨU NHANH'!$C$2&lt;&gt;"",OR(ISNUMBER(SEARCH('🔎 TRA CỨU NHANH'!$C$2,$A4736)),ISNUMBER(SEARCH('🔎 TRA CỨU NHANH'!$C$2,$B4736)))),1,0)</f>
        <v/>
      </c>
      <c r="M4736">
        <f>IF(L4736&gt;N(L4735),L4736,"")</f>
        <v/>
      </c>
      <c r="N4736">
        <f>N(N4735)+IF(AND('💰 BÁO GIÁ'!$C$27&lt;&gt;"",OR(ISNUMBER(SEARCH('💰 BÁO GIÁ'!$C$27,$A4736)),ISNUMBER(SEARCH('💰 BÁO GIÁ'!$C$27,$B4736)))),1,0)</f>
        <v/>
      </c>
      <c r="O4736">
        <f>IF(N4736&gt;N(N4735),N4736,"")</f>
        <v/>
      </c>
    </row>
    <row r="4737">
      <c r="A4737">
        <f>IF('📋 MIỂNG TNC'!A713="","",'📋 MIỂNG TNC'!A713)</f>
        <v/>
      </c>
      <c r="B4737">
        <f>IF('📋 MIỂNG TNC'!A713="","",'📋 MIỂNG TNC'!P713)</f>
        <v/>
      </c>
      <c r="C4737">
        <f>IF('📋 MIỂNG TNC'!A713="","","Miểng")</f>
        <v/>
      </c>
      <c r="D4737">
        <f>IF('📋 MIỂNG TNC'!A713="","",'📋 MIỂNG TNC'!H713)</f>
        <v/>
      </c>
      <c r="E4737" t="e">
        <v>#VALUE!</v>
      </c>
      <c r="F4737">
        <f>IF('📋 MIỂNG TNC'!A713="","",'📋 MIỂNG TNC'!J713)</f>
        <v/>
      </c>
      <c r="G4737">
        <f>IF('📋 MIỂNG TNC'!A713="","",'📋 MIỂNG TNC'!K713)</f>
        <v/>
      </c>
      <c r="H4737">
        <f>IF('📋 MIỂNG TNC'!A713="","",'📋 MIỂNG TNC'!L713)</f>
        <v/>
      </c>
      <c r="I4737">
        <f>IF('📋 MIỂNG TNC'!A713="","",'📋 MIỂNG TNC'!M713)</f>
        <v/>
      </c>
      <c r="J4737">
        <f>IF('📋 MIỂNG TNC'!A713="","",'📋 MIỂNG TNC'!D713)</f>
        <v/>
      </c>
      <c r="L4737">
        <f>N(L4736)+IF(AND('🔎 TRA CỨU NHANH'!$C$2&lt;&gt;"",OR(ISNUMBER(SEARCH('🔎 TRA CỨU NHANH'!$C$2,$A4737)),ISNUMBER(SEARCH('🔎 TRA CỨU NHANH'!$C$2,$B4737)))),1,0)</f>
        <v/>
      </c>
      <c r="M4737">
        <f>IF(L4737&gt;N(L4736),L4737,"")</f>
        <v/>
      </c>
      <c r="N4737">
        <f>N(N4736)+IF(AND('💰 BÁO GIÁ'!$C$27&lt;&gt;"",OR(ISNUMBER(SEARCH('💰 BÁO GIÁ'!$C$27,$A4737)),ISNUMBER(SEARCH('💰 BÁO GIÁ'!$C$27,$B4737)))),1,0)</f>
        <v/>
      </c>
      <c r="O4737">
        <f>IF(N4737&gt;N(N4736),N4737,"")</f>
        <v/>
      </c>
    </row>
    <row r="4738">
      <c r="A4738">
        <f>IF('📋 MIỂNG TNC'!A714="","",'📋 MIỂNG TNC'!A714)</f>
        <v/>
      </c>
      <c r="B4738">
        <f>IF('📋 MIỂNG TNC'!A714="","",'📋 MIỂNG TNC'!P714)</f>
        <v/>
      </c>
      <c r="C4738">
        <f>IF('📋 MIỂNG TNC'!A714="","","Miểng")</f>
        <v/>
      </c>
      <c r="D4738">
        <f>IF('📋 MIỂNG TNC'!A714="","",'📋 MIỂNG TNC'!H714)</f>
        <v/>
      </c>
      <c r="E4738" t="e">
        <v>#VALUE!</v>
      </c>
      <c r="F4738" s="37">
        <f>IF('📋 MIỂNG TNC'!A714="","",'📋 MIỂNG TNC'!J714)</f>
        <v/>
      </c>
      <c r="G4738" s="37">
        <f>IF('📋 MIỂNG TNC'!A714="","",'📋 MIỂNG TNC'!K714)</f>
        <v/>
      </c>
      <c r="H4738">
        <f>IF('📋 MIỂNG TNC'!A714="","",'📋 MIỂNG TNC'!L714)</f>
        <v/>
      </c>
      <c r="I4738">
        <f>IF('📋 MIỂNG TNC'!A714="","",'📋 MIỂNG TNC'!M714)</f>
        <v/>
      </c>
      <c r="J4738">
        <f>IF('📋 MIỂNG TNC'!A714="","",'📋 MIỂNG TNC'!D714)</f>
        <v/>
      </c>
      <c r="L4738">
        <f>N(L4737)+IF(AND('🔎 TRA CỨU NHANH'!$C$2&lt;&gt;"",OR(ISNUMBER(SEARCH('🔎 TRA CỨU NHANH'!$C$2,$A4738)),ISNUMBER(SEARCH('🔎 TRA CỨU NHANH'!$C$2,$B4738)))),1,0)</f>
        <v/>
      </c>
      <c r="M4738">
        <f>IF(L4738&gt;N(L4737),L4738,"")</f>
        <v/>
      </c>
      <c r="N4738">
        <f>N(N4737)+IF(AND('💰 BÁO GIÁ'!$C$27&lt;&gt;"",OR(ISNUMBER(SEARCH('💰 BÁO GIÁ'!$C$27,$A4738)),ISNUMBER(SEARCH('💰 BÁO GIÁ'!$C$27,$B4738)))),1,0)</f>
        <v/>
      </c>
      <c r="O4738">
        <f>IF(N4738&gt;N(N4737),N4738,"")</f>
        <v/>
      </c>
    </row>
    <row r="4739">
      <c r="A4739">
        <f>IF('📋 MIỂNG TNC'!A715="","",'📋 MIỂNG TNC'!A715)</f>
        <v/>
      </c>
      <c r="B4739">
        <f>IF('📋 MIỂNG TNC'!A715="","",'📋 MIỂNG TNC'!P715)</f>
        <v/>
      </c>
      <c r="C4739">
        <f>IF('📋 MIỂNG TNC'!A715="","","Miểng")</f>
        <v/>
      </c>
      <c r="D4739">
        <f>IF('📋 MIỂNG TNC'!A715="","",'📋 MIỂNG TNC'!H715)</f>
        <v/>
      </c>
      <c r="E4739" s="37" t="e">
        <v>#VALUE!</v>
      </c>
      <c r="F4739" s="37">
        <f>IF('📋 MIỂNG TNC'!A715="","",'📋 MIỂNG TNC'!J715)</f>
        <v/>
      </c>
      <c r="G4739" s="37">
        <f>IF('📋 MIỂNG TNC'!A715="","",'📋 MIỂNG TNC'!K715)</f>
        <v/>
      </c>
      <c r="H4739">
        <f>IF('📋 MIỂNG TNC'!A715="","",'📋 MIỂNG TNC'!L715)</f>
        <v/>
      </c>
      <c r="I4739">
        <f>IF('📋 MIỂNG TNC'!A715="","",'📋 MIỂNG TNC'!M715)</f>
        <v/>
      </c>
      <c r="J4739">
        <f>IF('📋 MIỂNG TNC'!A715="","",'📋 MIỂNG TNC'!D715)</f>
        <v/>
      </c>
      <c r="L4739">
        <f>N(L4738)+IF(AND('🔎 TRA CỨU NHANH'!$C$2&lt;&gt;"",OR(ISNUMBER(SEARCH('🔎 TRA CỨU NHANH'!$C$2,$A4739)),ISNUMBER(SEARCH('🔎 TRA CỨU NHANH'!$C$2,$B4739)))),1,0)</f>
        <v/>
      </c>
      <c r="M4739">
        <f>IF(L4739&gt;N(L4738),L4739,"")</f>
        <v/>
      </c>
      <c r="N4739">
        <f>N(N4738)+IF(AND('💰 BÁO GIÁ'!$C$27&lt;&gt;"",OR(ISNUMBER(SEARCH('💰 BÁO GIÁ'!$C$27,$A4739)),ISNUMBER(SEARCH('💰 BÁO GIÁ'!$C$27,$B4739)))),1,0)</f>
        <v/>
      </c>
      <c r="O4739">
        <f>IF(N4739&gt;N(N4738),N4739,"")</f>
        <v/>
      </c>
    </row>
    <row r="4740">
      <c r="A4740">
        <f>IF('📋 MIỂNG TNC'!A716="","",'📋 MIỂNG TNC'!A716)</f>
        <v/>
      </c>
      <c r="B4740">
        <f>IF('📋 MIỂNG TNC'!A716="","",'📋 MIỂNG TNC'!P716)</f>
        <v/>
      </c>
      <c r="C4740">
        <f>IF('📋 MIỂNG TNC'!A716="","","Miểng")</f>
        <v/>
      </c>
      <c r="D4740">
        <f>IF('📋 MIỂNG TNC'!A716="","",'📋 MIỂNG TNC'!H716)</f>
        <v/>
      </c>
      <c r="E4740" t="e">
        <v>#VALUE!</v>
      </c>
      <c r="F4740">
        <f>IF('📋 MIỂNG TNC'!A716="","",'📋 MIỂNG TNC'!J716)</f>
        <v/>
      </c>
      <c r="G4740">
        <f>IF('📋 MIỂNG TNC'!A716="","",'📋 MIỂNG TNC'!K716)</f>
        <v/>
      </c>
      <c r="H4740">
        <f>IF('📋 MIỂNG TNC'!A716="","",'📋 MIỂNG TNC'!L716)</f>
        <v/>
      </c>
      <c r="I4740">
        <f>IF('📋 MIỂNG TNC'!A716="","",'📋 MIỂNG TNC'!M716)</f>
        <v/>
      </c>
      <c r="J4740">
        <f>IF('📋 MIỂNG TNC'!A716="","",'📋 MIỂNG TNC'!D716)</f>
        <v/>
      </c>
      <c r="L4740">
        <f>N(L4739)+IF(AND('🔎 TRA CỨU NHANH'!$C$2&lt;&gt;"",OR(ISNUMBER(SEARCH('🔎 TRA CỨU NHANH'!$C$2,$A4740)),ISNUMBER(SEARCH('🔎 TRA CỨU NHANH'!$C$2,$B4740)))),1,0)</f>
        <v/>
      </c>
      <c r="M4740">
        <f>IF(L4740&gt;N(L4739),L4740,"")</f>
        <v/>
      </c>
      <c r="N4740">
        <f>N(N4739)+IF(AND('💰 BÁO GIÁ'!$C$27&lt;&gt;"",OR(ISNUMBER(SEARCH('💰 BÁO GIÁ'!$C$27,$A4740)),ISNUMBER(SEARCH('💰 BÁO GIÁ'!$C$27,$B4740)))),1,0)</f>
        <v/>
      </c>
      <c r="O4740">
        <f>IF(N4740&gt;N(N4739),N4740,"")</f>
        <v/>
      </c>
    </row>
    <row r="4741">
      <c r="A4741">
        <f>IF('📋 MIỂNG TNC'!A717="","",'📋 MIỂNG TNC'!A717)</f>
        <v/>
      </c>
      <c r="B4741">
        <f>IF('📋 MIỂNG TNC'!A717="","",'📋 MIỂNG TNC'!P717)</f>
        <v/>
      </c>
      <c r="C4741">
        <f>IF('📋 MIỂNG TNC'!A717="","","Miểng")</f>
        <v/>
      </c>
      <c r="D4741">
        <f>IF('📋 MIỂNG TNC'!A717="","",'📋 MIỂNG TNC'!H717)</f>
        <v/>
      </c>
      <c r="E4741" t="e">
        <v>#VALUE!</v>
      </c>
      <c r="F4741">
        <f>IF('📋 MIỂNG TNC'!A717="","",'📋 MIỂNG TNC'!J717)</f>
        <v/>
      </c>
      <c r="G4741">
        <f>IF('📋 MIỂNG TNC'!A717="","",'📋 MIỂNG TNC'!K717)</f>
        <v/>
      </c>
      <c r="H4741">
        <f>IF('📋 MIỂNG TNC'!A717="","",'📋 MIỂNG TNC'!L717)</f>
        <v/>
      </c>
      <c r="I4741">
        <f>IF('📋 MIỂNG TNC'!A717="","",'📋 MIỂNG TNC'!M717)</f>
        <v/>
      </c>
      <c r="J4741">
        <f>IF('📋 MIỂNG TNC'!A717="","",'📋 MIỂNG TNC'!D717)</f>
        <v/>
      </c>
      <c r="L4741">
        <f>N(L4740)+IF(AND('🔎 TRA CỨU NHANH'!$C$2&lt;&gt;"",OR(ISNUMBER(SEARCH('🔎 TRA CỨU NHANH'!$C$2,$A4741)),ISNUMBER(SEARCH('🔎 TRA CỨU NHANH'!$C$2,$B4741)))),1,0)</f>
        <v/>
      </c>
      <c r="M4741">
        <f>IF(L4741&gt;N(L4740),L4741,"")</f>
        <v/>
      </c>
      <c r="N4741">
        <f>N(N4740)+IF(AND('💰 BÁO GIÁ'!$C$27&lt;&gt;"",OR(ISNUMBER(SEARCH('💰 BÁO GIÁ'!$C$27,$A4741)),ISNUMBER(SEARCH('💰 BÁO GIÁ'!$C$27,$B4741)))),1,0)</f>
        <v/>
      </c>
      <c r="O4741">
        <f>IF(N4741&gt;N(N4740),N4741,"")</f>
        <v/>
      </c>
    </row>
    <row r="4742">
      <c r="A4742">
        <f>IF('📋 MIỂNG TNC'!A718="","",'📋 MIỂNG TNC'!A718)</f>
        <v/>
      </c>
      <c r="B4742">
        <f>IF('📋 MIỂNG TNC'!A718="","",'📋 MIỂNG TNC'!P718)</f>
        <v/>
      </c>
      <c r="C4742">
        <f>IF('📋 MIỂNG TNC'!A718="","","Miểng")</f>
        <v/>
      </c>
      <c r="D4742">
        <f>IF('📋 MIỂNG TNC'!A718="","",'📋 MIỂNG TNC'!H718)</f>
        <v/>
      </c>
      <c r="E4742" s="37" t="e">
        <v>#VALUE!</v>
      </c>
      <c r="F4742" s="37">
        <f>IF('📋 MIỂNG TNC'!A718="","",'📋 MIỂNG TNC'!J718)</f>
        <v/>
      </c>
      <c r="G4742" s="37">
        <f>IF('📋 MIỂNG TNC'!A718="","",'📋 MIỂNG TNC'!K718)</f>
        <v/>
      </c>
      <c r="H4742">
        <f>IF('📋 MIỂNG TNC'!A718="","",'📋 MIỂNG TNC'!L718)</f>
        <v/>
      </c>
      <c r="I4742">
        <f>IF('📋 MIỂNG TNC'!A718="","",'📋 MIỂNG TNC'!M718)</f>
        <v/>
      </c>
      <c r="J4742">
        <f>IF('📋 MIỂNG TNC'!A718="","",'📋 MIỂNG TNC'!D718)</f>
        <v/>
      </c>
      <c r="L4742">
        <f>N(L4741)+IF(AND('🔎 TRA CỨU NHANH'!$C$2&lt;&gt;"",OR(ISNUMBER(SEARCH('🔎 TRA CỨU NHANH'!$C$2,$A4742)),ISNUMBER(SEARCH('🔎 TRA CỨU NHANH'!$C$2,$B4742)))),1,0)</f>
        <v/>
      </c>
      <c r="M4742">
        <f>IF(L4742&gt;N(L4741),L4742,"")</f>
        <v/>
      </c>
      <c r="N4742">
        <f>N(N4741)+IF(AND('💰 BÁO GIÁ'!$C$27&lt;&gt;"",OR(ISNUMBER(SEARCH('💰 BÁO GIÁ'!$C$27,$A4742)),ISNUMBER(SEARCH('💰 BÁO GIÁ'!$C$27,$B4742)))),1,0)</f>
        <v/>
      </c>
      <c r="O4742">
        <f>IF(N4742&gt;N(N4741),N4742,"")</f>
        <v/>
      </c>
    </row>
    <row r="4743">
      <c r="A4743">
        <f>IF('📋 MIỂNG TNC'!A719="","",'📋 MIỂNG TNC'!A719)</f>
        <v/>
      </c>
      <c r="B4743">
        <f>IF('📋 MIỂNG TNC'!A719="","",'📋 MIỂNG TNC'!P719)</f>
        <v/>
      </c>
      <c r="C4743">
        <f>IF('📋 MIỂNG TNC'!A719="","","Miểng")</f>
        <v/>
      </c>
      <c r="D4743">
        <f>IF('📋 MIỂNG TNC'!A719="","",'📋 MIỂNG TNC'!H719)</f>
        <v/>
      </c>
      <c r="E4743" s="37" t="e">
        <v>#VALUE!</v>
      </c>
      <c r="F4743" s="37">
        <f>IF('📋 MIỂNG TNC'!A719="","",'📋 MIỂNG TNC'!J719)</f>
        <v/>
      </c>
      <c r="G4743" s="37">
        <f>IF('📋 MIỂNG TNC'!A719="","",'📋 MIỂNG TNC'!K719)</f>
        <v/>
      </c>
      <c r="H4743" s="37">
        <f>IF('📋 MIỂNG TNC'!A719="","",'📋 MIỂNG TNC'!L719)</f>
        <v/>
      </c>
      <c r="I4743">
        <f>IF('📋 MIỂNG TNC'!A719="","",'📋 MIỂNG TNC'!M719)</f>
        <v/>
      </c>
      <c r="J4743">
        <f>IF('📋 MIỂNG TNC'!A719="","",'📋 MIỂNG TNC'!D719)</f>
        <v/>
      </c>
      <c r="L4743">
        <f>N(L4742)+IF(AND('🔎 TRA CỨU NHANH'!$C$2&lt;&gt;"",OR(ISNUMBER(SEARCH('🔎 TRA CỨU NHANH'!$C$2,$A4743)),ISNUMBER(SEARCH('🔎 TRA CỨU NHANH'!$C$2,$B4743)))),1,0)</f>
        <v/>
      </c>
      <c r="M4743">
        <f>IF(L4743&gt;N(L4742),L4743,"")</f>
        <v/>
      </c>
      <c r="N4743">
        <f>N(N4742)+IF(AND('💰 BÁO GIÁ'!$C$27&lt;&gt;"",OR(ISNUMBER(SEARCH('💰 BÁO GIÁ'!$C$27,$A4743)),ISNUMBER(SEARCH('💰 BÁO GIÁ'!$C$27,$B4743)))),1,0)</f>
        <v/>
      </c>
      <c r="O4743">
        <f>IF(N4743&gt;N(N4742),N4743,"")</f>
        <v/>
      </c>
    </row>
    <row r="4744">
      <c r="A4744">
        <f>IF('📋 MIỂNG TNC'!A720="","",'📋 MIỂNG TNC'!A720)</f>
        <v/>
      </c>
      <c r="B4744">
        <f>IF('📋 MIỂNG TNC'!A720="","",'📋 MIỂNG TNC'!P720)</f>
        <v/>
      </c>
      <c r="C4744">
        <f>IF('📋 MIỂNG TNC'!A720="","","Miểng")</f>
        <v/>
      </c>
      <c r="D4744">
        <f>IF('📋 MIỂNG TNC'!A720="","",'📋 MIỂNG TNC'!H720)</f>
        <v/>
      </c>
      <c r="E4744" t="e">
        <v>#VALUE!</v>
      </c>
      <c r="F4744" s="37">
        <f>IF('📋 MIỂNG TNC'!A720="","",'📋 MIỂNG TNC'!J720)</f>
        <v/>
      </c>
      <c r="G4744" s="37">
        <f>IF('📋 MIỂNG TNC'!A720="","",'📋 MIỂNG TNC'!K720)</f>
        <v/>
      </c>
      <c r="H4744" s="37">
        <f>IF('📋 MIỂNG TNC'!A720="","",'📋 MIỂNG TNC'!L720)</f>
        <v/>
      </c>
      <c r="I4744">
        <f>IF('📋 MIỂNG TNC'!A720="","",'📋 MIỂNG TNC'!M720)</f>
        <v/>
      </c>
      <c r="J4744">
        <f>IF('📋 MIỂNG TNC'!A720="","",'📋 MIỂNG TNC'!D720)</f>
        <v/>
      </c>
      <c r="L4744">
        <f>N(L4743)+IF(AND('🔎 TRA CỨU NHANH'!$C$2&lt;&gt;"",OR(ISNUMBER(SEARCH('🔎 TRA CỨU NHANH'!$C$2,$A4744)),ISNUMBER(SEARCH('🔎 TRA CỨU NHANH'!$C$2,$B4744)))),1,0)</f>
        <v/>
      </c>
      <c r="M4744">
        <f>IF(L4744&gt;N(L4743),L4744,"")</f>
        <v/>
      </c>
      <c r="N4744">
        <f>N(N4743)+IF(AND('💰 BÁO GIÁ'!$C$27&lt;&gt;"",OR(ISNUMBER(SEARCH('💰 BÁO GIÁ'!$C$27,$A4744)),ISNUMBER(SEARCH('💰 BÁO GIÁ'!$C$27,$B4744)))),1,0)</f>
        <v/>
      </c>
      <c r="O4744">
        <f>IF(N4744&gt;N(N4743),N4744,"")</f>
        <v/>
      </c>
    </row>
    <row r="4745">
      <c r="A4745">
        <f>IF('📋 MIỂNG TNC'!A721="","",'📋 MIỂNG TNC'!A721)</f>
        <v/>
      </c>
      <c r="B4745">
        <f>IF('📋 MIỂNG TNC'!A721="","",'📋 MIỂNG TNC'!P721)</f>
        <v/>
      </c>
      <c r="C4745">
        <f>IF('📋 MIỂNG TNC'!A721="","","Miểng")</f>
        <v/>
      </c>
      <c r="D4745">
        <f>IF('📋 MIỂNG TNC'!A721="","",'📋 MIỂNG TNC'!H721)</f>
        <v/>
      </c>
      <c r="E4745" s="37" t="e">
        <v>#VALUE!</v>
      </c>
      <c r="F4745" s="37">
        <f>IF('📋 MIỂNG TNC'!A721="","",'📋 MIỂNG TNC'!J721)</f>
        <v/>
      </c>
      <c r="G4745" s="37">
        <f>IF('📋 MIỂNG TNC'!A721="","",'📋 MIỂNG TNC'!K721)</f>
        <v/>
      </c>
      <c r="H4745" s="37">
        <f>IF('📋 MIỂNG TNC'!A721="","",'📋 MIỂNG TNC'!L721)</f>
        <v/>
      </c>
      <c r="I4745">
        <f>IF('📋 MIỂNG TNC'!A721="","",'📋 MIỂNG TNC'!M721)</f>
        <v/>
      </c>
      <c r="J4745">
        <f>IF('📋 MIỂNG TNC'!A721="","",'📋 MIỂNG TNC'!D721)</f>
        <v/>
      </c>
      <c r="L4745">
        <f>N(L4744)+IF(AND('🔎 TRA CỨU NHANH'!$C$2&lt;&gt;"",OR(ISNUMBER(SEARCH('🔎 TRA CỨU NHANH'!$C$2,$A4745)),ISNUMBER(SEARCH('🔎 TRA CỨU NHANH'!$C$2,$B4745)))),1,0)</f>
        <v/>
      </c>
      <c r="M4745">
        <f>IF(L4745&gt;N(L4744),L4745,"")</f>
        <v/>
      </c>
      <c r="N4745">
        <f>N(N4744)+IF(AND('💰 BÁO GIÁ'!$C$27&lt;&gt;"",OR(ISNUMBER(SEARCH('💰 BÁO GIÁ'!$C$27,$A4745)),ISNUMBER(SEARCH('💰 BÁO GIÁ'!$C$27,$B4745)))),1,0)</f>
        <v/>
      </c>
      <c r="O4745">
        <f>IF(N4745&gt;N(N4744),N4745,"")</f>
        <v/>
      </c>
    </row>
    <row r="4746">
      <c r="A4746">
        <f>IF('📋 MIỂNG TNC'!A722="","",'📋 MIỂNG TNC'!A722)</f>
        <v/>
      </c>
      <c r="B4746">
        <f>IF('📋 MIỂNG TNC'!A722="","",'📋 MIỂNG TNC'!P722)</f>
        <v/>
      </c>
      <c r="C4746">
        <f>IF('📋 MIỂNG TNC'!A722="","","Miểng")</f>
        <v/>
      </c>
      <c r="D4746">
        <f>IF('📋 MIỂNG TNC'!A722="","",'📋 MIỂNG TNC'!H722)</f>
        <v/>
      </c>
      <c r="E4746" s="37" t="e">
        <v>#VALUE!</v>
      </c>
      <c r="F4746" s="37">
        <f>IF('📋 MIỂNG TNC'!A722="","",'📋 MIỂNG TNC'!J722)</f>
        <v/>
      </c>
      <c r="G4746" s="37">
        <f>IF('📋 MIỂNG TNC'!A722="","",'📋 MIỂNG TNC'!K722)</f>
        <v/>
      </c>
      <c r="H4746">
        <f>IF('📋 MIỂNG TNC'!A722="","",'📋 MIỂNG TNC'!L722)</f>
        <v/>
      </c>
      <c r="I4746">
        <f>IF('📋 MIỂNG TNC'!A722="","",'📋 MIỂNG TNC'!M722)</f>
        <v/>
      </c>
      <c r="J4746">
        <f>IF('📋 MIỂNG TNC'!A722="","",'📋 MIỂNG TNC'!D722)</f>
        <v/>
      </c>
      <c r="L4746">
        <f>N(L4745)+IF(AND('🔎 TRA CỨU NHANH'!$C$2&lt;&gt;"",OR(ISNUMBER(SEARCH('🔎 TRA CỨU NHANH'!$C$2,$A4746)),ISNUMBER(SEARCH('🔎 TRA CỨU NHANH'!$C$2,$B4746)))),1,0)</f>
        <v/>
      </c>
      <c r="M4746">
        <f>IF(L4746&gt;N(L4745),L4746,"")</f>
        <v/>
      </c>
      <c r="N4746">
        <f>N(N4745)+IF(AND('💰 BÁO GIÁ'!$C$27&lt;&gt;"",OR(ISNUMBER(SEARCH('💰 BÁO GIÁ'!$C$27,$A4746)),ISNUMBER(SEARCH('💰 BÁO GIÁ'!$C$27,$B4746)))),1,0)</f>
        <v/>
      </c>
      <c r="O4746">
        <f>IF(N4746&gt;N(N4745),N4746,"")</f>
        <v/>
      </c>
    </row>
    <row r="4747">
      <c r="A4747">
        <f>IF('📋 MIỂNG TNC'!A723="","",'📋 MIỂNG TNC'!A723)</f>
        <v/>
      </c>
      <c r="B4747">
        <f>IF('📋 MIỂNG TNC'!A723="","",'📋 MIỂNG TNC'!P723)</f>
        <v/>
      </c>
      <c r="C4747">
        <f>IF('📋 MIỂNG TNC'!A723="","","Miểng")</f>
        <v/>
      </c>
      <c r="D4747">
        <f>IF('📋 MIỂNG TNC'!A723="","",'📋 MIỂNG TNC'!H723)</f>
        <v/>
      </c>
      <c r="E4747" s="37" t="e">
        <v>#VALUE!</v>
      </c>
      <c r="F4747" s="37">
        <f>IF('📋 MIỂNG TNC'!A723="","",'📋 MIỂNG TNC'!J723)</f>
        <v/>
      </c>
      <c r="G4747" s="37">
        <f>IF('📋 MIỂNG TNC'!A723="","",'📋 MIỂNG TNC'!K723)</f>
        <v/>
      </c>
      <c r="H4747">
        <f>IF('📋 MIỂNG TNC'!A723="","",'📋 MIỂNG TNC'!L723)</f>
        <v/>
      </c>
      <c r="I4747">
        <f>IF('📋 MIỂNG TNC'!A723="","",'📋 MIỂNG TNC'!M723)</f>
        <v/>
      </c>
      <c r="J4747">
        <f>IF('📋 MIỂNG TNC'!A723="","",'📋 MIỂNG TNC'!D723)</f>
        <v/>
      </c>
      <c r="L4747">
        <f>N(L4746)+IF(AND('🔎 TRA CỨU NHANH'!$C$2&lt;&gt;"",OR(ISNUMBER(SEARCH('🔎 TRA CỨU NHANH'!$C$2,$A4747)),ISNUMBER(SEARCH('🔎 TRA CỨU NHANH'!$C$2,$B4747)))),1,0)</f>
        <v/>
      </c>
      <c r="M4747">
        <f>IF(L4747&gt;N(L4746),L4747,"")</f>
        <v/>
      </c>
      <c r="N4747">
        <f>N(N4746)+IF(AND('💰 BÁO GIÁ'!$C$27&lt;&gt;"",OR(ISNUMBER(SEARCH('💰 BÁO GIÁ'!$C$27,$A4747)),ISNUMBER(SEARCH('💰 BÁO GIÁ'!$C$27,$B4747)))),1,0)</f>
        <v/>
      </c>
      <c r="O4747">
        <f>IF(N4747&gt;N(N4746),N4747,"")</f>
        <v/>
      </c>
    </row>
    <row r="4748">
      <c r="A4748">
        <f>IF('📋 MIỂNG TNC'!A724="","",'📋 MIỂNG TNC'!A724)</f>
        <v/>
      </c>
      <c r="B4748">
        <f>IF('📋 MIỂNG TNC'!A724="","",'📋 MIỂNG TNC'!P724)</f>
        <v/>
      </c>
      <c r="C4748">
        <f>IF('📋 MIỂNG TNC'!A724="","","Miểng")</f>
        <v/>
      </c>
      <c r="D4748">
        <f>IF('📋 MIỂNG TNC'!A724="","",'📋 MIỂNG TNC'!H724)</f>
        <v/>
      </c>
      <c r="E4748" s="37" t="e">
        <v>#VALUE!</v>
      </c>
      <c r="F4748" s="37">
        <f>IF('📋 MIỂNG TNC'!A724="","",'📋 MIỂNG TNC'!J724)</f>
        <v/>
      </c>
      <c r="G4748" s="37">
        <f>IF('📋 MIỂNG TNC'!A724="","",'📋 MIỂNG TNC'!K724)</f>
        <v/>
      </c>
      <c r="H4748">
        <f>IF('📋 MIỂNG TNC'!A724="","",'📋 MIỂNG TNC'!L724)</f>
        <v/>
      </c>
      <c r="I4748">
        <f>IF('📋 MIỂNG TNC'!A724="","",'📋 MIỂNG TNC'!M724)</f>
        <v/>
      </c>
      <c r="J4748">
        <f>IF('📋 MIỂNG TNC'!A724="","",'📋 MIỂNG TNC'!D724)</f>
        <v/>
      </c>
      <c r="L4748">
        <f>N(L4747)+IF(AND('🔎 TRA CỨU NHANH'!$C$2&lt;&gt;"",OR(ISNUMBER(SEARCH('🔎 TRA CỨU NHANH'!$C$2,$A4748)),ISNUMBER(SEARCH('🔎 TRA CỨU NHANH'!$C$2,$B4748)))),1,0)</f>
        <v/>
      </c>
      <c r="M4748">
        <f>IF(L4748&gt;N(L4747),L4748,"")</f>
        <v/>
      </c>
      <c r="N4748">
        <f>N(N4747)+IF(AND('💰 BÁO GIÁ'!$C$27&lt;&gt;"",OR(ISNUMBER(SEARCH('💰 BÁO GIÁ'!$C$27,$A4748)),ISNUMBER(SEARCH('💰 BÁO GIÁ'!$C$27,$B4748)))),1,0)</f>
        <v/>
      </c>
      <c r="O4748">
        <f>IF(N4748&gt;N(N4747),N4748,"")</f>
        <v/>
      </c>
    </row>
    <row r="4749">
      <c r="A4749">
        <f>IF('📋 MIỂNG TNC'!A725="","",'📋 MIỂNG TNC'!A725)</f>
        <v/>
      </c>
      <c r="B4749">
        <f>IF('📋 MIỂNG TNC'!A725="","",'📋 MIỂNG TNC'!P725)</f>
        <v/>
      </c>
      <c r="C4749">
        <f>IF('📋 MIỂNG TNC'!A725="","","Miểng")</f>
        <v/>
      </c>
      <c r="D4749">
        <f>IF('📋 MIỂNG TNC'!A725="","",'📋 MIỂNG TNC'!H725)</f>
        <v/>
      </c>
      <c r="E4749" s="37" t="e">
        <v>#VALUE!</v>
      </c>
      <c r="F4749" s="37">
        <f>IF('📋 MIỂNG TNC'!A725="","",'📋 MIỂNG TNC'!J725)</f>
        <v/>
      </c>
      <c r="G4749" s="37">
        <f>IF('📋 MIỂNG TNC'!A725="","",'📋 MIỂNG TNC'!K725)</f>
        <v/>
      </c>
      <c r="H4749">
        <f>IF('📋 MIỂNG TNC'!A725="","",'📋 MIỂNG TNC'!L725)</f>
        <v/>
      </c>
      <c r="I4749">
        <f>IF('📋 MIỂNG TNC'!A725="","",'📋 MIỂNG TNC'!M725)</f>
        <v/>
      </c>
      <c r="J4749">
        <f>IF('📋 MIỂNG TNC'!A725="","",'📋 MIỂNG TNC'!D725)</f>
        <v/>
      </c>
      <c r="L4749">
        <f>N(L4748)+IF(AND('🔎 TRA CỨU NHANH'!$C$2&lt;&gt;"",OR(ISNUMBER(SEARCH('🔎 TRA CỨU NHANH'!$C$2,$A4749)),ISNUMBER(SEARCH('🔎 TRA CỨU NHANH'!$C$2,$B4749)))),1,0)</f>
        <v/>
      </c>
      <c r="M4749">
        <f>IF(L4749&gt;N(L4748),L4749,"")</f>
        <v/>
      </c>
      <c r="N4749">
        <f>N(N4748)+IF(AND('💰 BÁO GIÁ'!$C$27&lt;&gt;"",OR(ISNUMBER(SEARCH('💰 BÁO GIÁ'!$C$27,$A4749)),ISNUMBER(SEARCH('💰 BÁO GIÁ'!$C$27,$B4749)))),1,0)</f>
        <v/>
      </c>
      <c r="O4749">
        <f>IF(N4749&gt;N(N4748),N4749,"")</f>
        <v/>
      </c>
    </row>
    <row r="4750">
      <c r="A4750">
        <f>IF('📋 MIỂNG TNC'!A726="","",'📋 MIỂNG TNC'!A726)</f>
        <v/>
      </c>
      <c r="B4750">
        <f>IF('📋 MIỂNG TNC'!A726="","",'📋 MIỂNG TNC'!P726)</f>
        <v/>
      </c>
      <c r="C4750">
        <f>IF('📋 MIỂNG TNC'!A726="","","Miểng")</f>
        <v/>
      </c>
      <c r="D4750">
        <f>IF('📋 MIỂNG TNC'!A726="","",'📋 MIỂNG TNC'!H726)</f>
        <v/>
      </c>
      <c r="E4750" s="37" t="e">
        <v>#VALUE!</v>
      </c>
      <c r="F4750" s="37">
        <f>IF('📋 MIỂNG TNC'!A726="","",'📋 MIỂNG TNC'!J726)</f>
        <v/>
      </c>
      <c r="G4750" s="37">
        <f>IF('📋 MIỂNG TNC'!A726="","",'📋 MIỂNG TNC'!K726)</f>
        <v/>
      </c>
      <c r="H4750">
        <f>IF('📋 MIỂNG TNC'!A726="","",'📋 MIỂNG TNC'!L726)</f>
        <v/>
      </c>
      <c r="I4750">
        <f>IF('📋 MIỂNG TNC'!A726="","",'📋 MIỂNG TNC'!M726)</f>
        <v/>
      </c>
      <c r="J4750">
        <f>IF('📋 MIỂNG TNC'!A726="","",'📋 MIỂNG TNC'!D726)</f>
        <v/>
      </c>
      <c r="L4750">
        <f>N(L4749)+IF(AND('🔎 TRA CỨU NHANH'!$C$2&lt;&gt;"",OR(ISNUMBER(SEARCH('🔎 TRA CỨU NHANH'!$C$2,$A4750)),ISNUMBER(SEARCH('🔎 TRA CỨU NHANH'!$C$2,$B4750)))),1,0)</f>
        <v/>
      </c>
      <c r="M4750">
        <f>IF(L4750&gt;N(L4749),L4750,"")</f>
        <v/>
      </c>
      <c r="N4750">
        <f>N(N4749)+IF(AND('💰 BÁO GIÁ'!$C$27&lt;&gt;"",OR(ISNUMBER(SEARCH('💰 BÁO GIÁ'!$C$27,$A4750)),ISNUMBER(SEARCH('💰 BÁO GIÁ'!$C$27,$B4750)))),1,0)</f>
        <v/>
      </c>
      <c r="O4750">
        <f>IF(N4750&gt;N(N4749),N4750,"")</f>
        <v/>
      </c>
    </row>
    <row r="4751">
      <c r="A4751">
        <f>IF('📋 MIỂNG TNC'!A727="","",'📋 MIỂNG TNC'!A727)</f>
        <v/>
      </c>
      <c r="B4751">
        <f>IF('📋 MIỂNG TNC'!A727="","",'📋 MIỂNG TNC'!P727)</f>
        <v/>
      </c>
      <c r="C4751">
        <f>IF('📋 MIỂNG TNC'!A727="","","Miểng")</f>
        <v/>
      </c>
      <c r="D4751">
        <f>IF('📋 MIỂNG TNC'!A727="","",'📋 MIỂNG TNC'!H727)</f>
        <v/>
      </c>
      <c r="E4751" t="e">
        <v>#VALUE!</v>
      </c>
      <c r="F4751" s="37">
        <f>IF('📋 MIỂNG TNC'!A727="","",'📋 MIỂNG TNC'!J727)</f>
        <v/>
      </c>
      <c r="G4751" s="37">
        <f>IF('📋 MIỂNG TNC'!A727="","",'📋 MIỂNG TNC'!K727)</f>
        <v/>
      </c>
      <c r="H4751">
        <f>IF('📋 MIỂNG TNC'!A727="","",'📋 MIỂNG TNC'!L727)</f>
        <v/>
      </c>
      <c r="I4751">
        <f>IF('📋 MIỂNG TNC'!A727="","",'📋 MIỂNG TNC'!M727)</f>
        <v/>
      </c>
      <c r="J4751">
        <f>IF('📋 MIỂNG TNC'!A727="","",'📋 MIỂNG TNC'!D727)</f>
        <v/>
      </c>
      <c r="L4751">
        <f>N(L4750)+IF(AND('🔎 TRA CỨU NHANH'!$C$2&lt;&gt;"",OR(ISNUMBER(SEARCH('🔎 TRA CỨU NHANH'!$C$2,$A4751)),ISNUMBER(SEARCH('🔎 TRA CỨU NHANH'!$C$2,$B4751)))),1,0)</f>
        <v/>
      </c>
      <c r="M4751">
        <f>IF(L4751&gt;N(L4750),L4751,"")</f>
        <v/>
      </c>
      <c r="N4751">
        <f>N(N4750)+IF(AND('💰 BÁO GIÁ'!$C$27&lt;&gt;"",OR(ISNUMBER(SEARCH('💰 BÁO GIÁ'!$C$27,$A4751)),ISNUMBER(SEARCH('💰 BÁO GIÁ'!$C$27,$B4751)))),1,0)</f>
        <v/>
      </c>
      <c r="O4751">
        <f>IF(N4751&gt;N(N4750),N4751,"")</f>
        <v/>
      </c>
    </row>
    <row r="4752">
      <c r="A4752">
        <f>IF('📋 MIỂNG TNC'!A728="","",'📋 MIỂNG TNC'!A728)</f>
        <v/>
      </c>
      <c r="B4752">
        <f>IF('📋 MIỂNG TNC'!A728="","",'📋 MIỂNG TNC'!P728)</f>
        <v/>
      </c>
      <c r="C4752">
        <f>IF('📋 MIỂNG TNC'!A728="","","Miểng")</f>
        <v/>
      </c>
      <c r="D4752">
        <f>IF('📋 MIỂNG TNC'!A728="","",'📋 MIỂNG TNC'!H728)</f>
        <v/>
      </c>
      <c r="E4752" t="e">
        <v>#VALUE!</v>
      </c>
      <c r="F4752" s="37">
        <f>IF('📋 MIỂNG TNC'!A728="","",'📋 MIỂNG TNC'!J728)</f>
        <v/>
      </c>
      <c r="G4752" s="37">
        <f>IF('📋 MIỂNG TNC'!A728="","",'📋 MIỂNG TNC'!K728)</f>
        <v/>
      </c>
      <c r="H4752">
        <f>IF('📋 MIỂNG TNC'!A728="","",'📋 MIỂNG TNC'!L728)</f>
        <v/>
      </c>
      <c r="I4752">
        <f>IF('📋 MIỂNG TNC'!A728="","",'📋 MIỂNG TNC'!M728)</f>
        <v/>
      </c>
      <c r="J4752">
        <f>IF('📋 MIỂNG TNC'!A728="","",'📋 MIỂNG TNC'!D728)</f>
        <v/>
      </c>
      <c r="L4752">
        <f>N(L4751)+IF(AND('🔎 TRA CỨU NHANH'!$C$2&lt;&gt;"",OR(ISNUMBER(SEARCH('🔎 TRA CỨU NHANH'!$C$2,$A4752)),ISNUMBER(SEARCH('🔎 TRA CỨU NHANH'!$C$2,$B4752)))),1,0)</f>
        <v/>
      </c>
      <c r="M4752">
        <f>IF(L4752&gt;N(L4751),L4752,"")</f>
        <v/>
      </c>
      <c r="N4752">
        <f>N(N4751)+IF(AND('💰 BÁO GIÁ'!$C$27&lt;&gt;"",OR(ISNUMBER(SEARCH('💰 BÁO GIÁ'!$C$27,$A4752)),ISNUMBER(SEARCH('💰 BÁO GIÁ'!$C$27,$B4752)))),1,0)</f>
        <v/>
      </c>
      <c r="O4752">
        <f>IF(N4752&gt;N(N4751),N4752,"")</f>
        <v/>
      </c>
    </row>
    <row r="4753">
      <c r="A4753">
        <f>IF('📋 MIỂNG TNC'!A729="","",'📋 MIỂNG TNC'!A729)</f>
        <v/>
      </c>
      <c r="B4753">
        <f>IF('📋 MIỂNG TNC'!A729="","",'📋 MIỂNG TNC'!P729)</f>
        <v/>
      </c>
      <c r="C4753">
        <f>IF('📋 MIỂNG TNC'!A729="","","Miểng")</f>
        <v/>
      </c>
      <c r="D4753">
        <f>IF('📋 MIỂNG TNC'!A729="","",'📋 MIỂNG TNC'!H729)</f>
        <v/>
      </c>
      <c r="E4753" s="37" t="e">
        <v>#VALUE!</v>
      </c>
      <c r="F4753" s="37">
        <f>IF('📋 MIỂNG TNC'!A729="","",'📋 MIỂNG TNC'!J729)</f>
        <v/>
      </c>
      <c r="G4753" s="37">
        <f>IF('📋 MIỂNG TNC'!A729="","",'📋 MIỂNG TNC'!K729)</f>
        <v/>
      </c>
      <c r="H4753">
        <f>IF('📋 MIỂNG TNC'!A729="","",'📋 MIỂNG TNC'!L729)</f>
        <v/>
      </c>
      <c r="I4753">
        <f>IF('📋 MIỂNG TNC'!A729="","",'📋 MIỂNG TNC'!M729)</f>
        <v/>
      </c>
      <c r="J4753">
        <f>IF('📋 MIỂNG TNC'!A729="","",'📋 MIỂNG TNC'!D729)</f>
        <v/>
      </c>
      <c r="L4753">
        <f>N(L4752)+IF(AND('🔎 TRA CỨU NHANH'!$C$2&lt;&gt;"",OR(ISNUMBER(SEARCH('🔎 TRA CỨU NHANH'!$C$2,$A4753)),ISNUMBER(SEARCH('🔎 TRA CỨU NHANH'!$C$2,$B4753)))),1,0)</f>
        <v/>
      </c>
      <c r="M4753">
        <f>IF(L4753&gt;N(L4752),L4753,"")</f>
        <v/>
      </c>
      <c r="N4753">
        <f>N(N4752)+IF(AND('💰 BÁO GIÁ'!$C$27&lt;&gt;"",OR(ISNUMBER(SEARCH('💰 BÁO GIÁ'!$C$27,$A4753)),ISNUMBER(SEARCH('💰 BÁO GIÁ'!$C$27,$B4753)))),1,0)</f>
        <v/>
      </c>
      <c r="O4753">
        <f>IF(N4753&gt;N(N4752),N4753,"")</f>
        <v/>
      </c>
    </row>
    <row r="4754">
      <c r="A4754">
        <f>IF('📋 MIỂNG TNC'!A730="","",'📋 MIỂNG TNC'!A730)</f>
        <v/>
      </c>
      <c r="B4754">
        <f>IF('📋 MIỂNG TNC'!A730="","",'📋 MIỂNG TNC'!P730)</f>
        <v/>
      </c>
      <c r="C4754">
        <f>IF('📋 MIỂNG TNC'!A730="","","Miểng")</f>
        <v/>
      </c>
      <c r="D4754">
        <f>IF('📋 MIỂNG TNC'!A730="","",'📋 MIỂNG TNC'!H730)</f>
        <v/>
      </c>
      <c r="E4754" s="37" t="e">
        <v>#VALUE!</v>
      </c>
      <c r="F4754" s="37">
        <f>IF('📋 MIỂNG TNC'!A730="","",'📋 MIỂNG TNC'!J730)</f>
        <v/>
      </c>
      <c r="G4754" s="37">
        <f>IF('📋 MIỂNG TNC'!A730="","",'📋 MIỂNG TNC'!K730)</f>
        <v/>
      </c>
      <c r="H4754" s="37">
        <f>IF('📋 MIỂNG TNC'!A730="","",'📋 MIỂNG TNC'!L730)</f>
        <v/>
      </c>
      <c r="I4754">
        <f>IF('📋 MIỂNG TNC'!A730="","",'📋 MIỂNG TNC'!M730)</f>
        <v/>
      </c>
      <c r="J4754">
        <f>IF('📋 MIỂNG TNC'!A730="","",'📋 MIỂNG TNC'!D730)</f>
        <v/>
      </c>
      <c r="L4754">
        <f>N(L4753)+IF(AND('🔎 TRA CỨU NHANH'!$C$2&lt;&gt;"",OR(ISNUMBER(SEARCH('🔎 TRA CỨU NHANH'!$C$2,$A4754)),ISNUMBER(SEARCH('🔎 TRA CỨU NHANH'!$C$2,$B4754)))),1,0)</f>
        <v/>
      </c>
      <c r="M4754">
        <f>IF(L4754&gt;N(L4753),L4754,"")</f>
        <v/>
      </c>
      <c r="N4754">
        <f>N(N4753)+IF(AND('💰 BÁO GIÁ'!$C$27&lt;&gt;"",OR(ISNUMBER(SEARCH('💰 BÁO GIÁ'!$C$27,$A4754)),ISNUMBER(SEARCH('💰 BÁO GIÁ'!$C$27,$B4754)))),1,0)</f>
        <v/>
      </c>
      <c r="O4754">
        <f>IF(N4754&gt;N(N4753),N4754,"")</f>
        <v/>
      </c>
    </row>
    <row r="4755">
      <c r="A4755">
        <f>IF('📋 MIỂNG TNC'!A731="","",'📋 MIỂNG TNC'!A731)</f>
        <v/>
      </c>
      <c r="B4755">
        <f>IF('📋 MIỂNG TNC'!A731="","",'📋 MIỂNG TNC'!P731)</f>
        <v/>
      </c>
      <c r="C4755">
        <f>IF('📋 MIỂNG TNC'!A731="","","Miểng")</f>
        <v/>
      </c>
      <c r="D4755">
        <f>IF('📋 MIỂNG TNC'!A731="","",'📋 MIỂNG TNC'!H731)</f>
        <v/>
      </c>
      <c r="E4755" s="37" t="e">
        <v>#VALUE!</v>
      </c>
      <c r="F4755" s="37">
        <f>IF('📋 MIỂNG TNC'!A731="","",'📋 MIỂNG TNC'!J731)</f>
        <v/>
      </c>
      <c r="G4755" s="37">
        <f>IF('📋 MIỂNG TNC'!A731="","",'📋 MIỂNG TNC'!K731)</f>
        <v/>
      </c>
      <c r="H4755" s="37">
        <f>IF('📋 MIỂNG TNC'!A731="","",'📋 MIỂNG TNC'!L731)</f>
        <v/>
      </c>
      <c r="I4755">
        <f>IF('📋 MIỂNG TNC'!A731="","",'📋 MIỂNG TNC'!M731)</f>
        <v/>
      </c>
      <c r="J4755">
        <f>IF('📋 MIỂNG TNC'!A731="","",'📋 MIỂNG TNC'!D731)</f>
        <v/>
      </c>
      <c r="L4755">
        <f>N(L4754)+IF(AND('🔎 TRA CỨU NHANH'!$C$2&lt;&gt;"",OR(ISNUMBER(SEARCH('🔎 TRA CỨU NHANH'!$C$2,$A4755)),ISNUMBER(SEARCH('🔎 TRA CỨU NHANH'!$C$2,$B4755)))),1,0)</f>
        <v/>
      </c>
      <c r="M4755">
        <f>IF(L4755&gt;N(L4754),L4755,"")</f>
        <v/>
      </c>
      <c r="N4755">
        <f>N(N4754)+IF(AND('💰 BÁO GIÁ'!$C$27&lt;&gt;"",OR(ISNUMBER(SEARCH('💰 BÁO GIÁ'!$C$27,$A4755)),ISNUMBER(SEARCH('💰 BÁO GIÁ'!$C$27,$B4755)))),1,0)</f>
        <v/>
      </c>
      <c r="O4755">
        <f>IF(N4755&gt;N(N4754),N4755,"")</f>
        <v/>
      </c>
    </row>
    <row r="4756">
      <c r="A4756">
        <f>IF('📋 MIỂNG TNC'!A732="","",'📋 MIỂNG TNC'!A732)</f>
        <v/>
      </c>
      <c r="B4756">
        <f>IF('📋 MIỂNG TNC'!A732="","",'📋 MIỂNG TNC'!P732)</f>
        <v/>
      </c>
      <c r="C4756">
        <f>IF('📋 MIỂNG TNC'!A732="","","Miểng")</f>
        <v/>
      </c>
      <c r="D4756">
        <f>IF('📋 MIỂNG TNC'!A732="","",'📋 MIỂNG TNC'!H732)</f>
        <v/>
      </c>
      <c r="E4756" s="37" t="e">
        <v>#VALUE!</v>
      </c>
      <c r="F4756" s="37">
        <f>IF('📋 MIỂNG TNC'!A732="","",'📋 MIỂNG TNC'!J732)</f>
        <v/>
      </c>
      <c r="G4756" s="37">
        <f>IF('📋 MIỂNG TNC'!A732="","",'📋 MIỂNG TNC'!K732)</f>
        <v/>
      </c>
      <c r="H4756" s="37">
        <f>IF('📋 MIỂNG TNC'!A732="","",'📋 MIỂNG TNC'!L732)</f>
        <v/>
      </c>
      <c r="I4756">
        <f>IF('📋 MIỂNG TNC'!A732="","",'📋 MIỂNG TNC'!M732)</f>
        <v/>
      </c>
      <c r="J4756">
        <f>IF('📋 MIỂNG TNC'!A732="","",'📋 MIỂNG TNC'!D732)</f>
        <v/>
      </c>
      <c r="L4756">
        <f>N(L4755)+IF(AND('🔎 TRA CỨU NHANH'!$C$2&lt;&gt;"",OR(ISNUMBER(SEARCH('🔎 TRA CỨU NHANH'!$C$2,$A4756)),ISNUMBER(SEARCH('🔎 TRA CỨU NHANH'!$C$2,$B4756)))),1,0)</f>
        <v/>
      </c>
      <c r="M4756">
        <f>IF(L4756&gt;N(L4755),L4756,"")</f>
        <v/>
      </c>
      <c r="N4756">
        <f>N(N4755)+IF(AND('💰 BÁO GIÁ'!$C$27&lt;&gt;"",OR(ISNUMBER(SEARCH('💰 BÁO GIÁ'!$C$27,$A4756)),ISNUMBER(SEARCH('💰 BÁO GIÁ'!$C$27,$B4756)))),1,0)</f>
        <v/>
      </c>
      <c r="O4756">
        <f>IF(N4756&gt;N(N4755),N4756,"")</f>
        <v/>
      </c>
    </row>
    <row r="4757">
      <c r="A4757">
        <f>IF('📋 MIỂNG TNC'!A733="","",'📋 MIỂNG TNC'!A733)</f>
        <v/>
      </c>
      <c r="B4757">
        <f>IF('📋 MIỂNG TNC'!A733="","",'📋 MIỂNG TNC'!P733)</f>
        <v/>
      </c>
      <c r="C4757">
        <f>IF('📋 MIỂNG TNC'!A733="","","Miểng")</f>
        <v/>
      </c>
      <c r="D4757">
        <f>IF('📋 MIỂNG TNC'!A733="","",'📋 MIỂNG TNC'!H733)</f>
        <v/>
      </c>
      <c r="E4757" s="37" t="e">
        <v>#VALUE!</v>
      </c>
      <c r="F4757" s="37">
        <f>IF('📋 MIỂNG TNC'!A733="","",'📋 MIỂNG TNC'!J733)</f>
        <v/>
      </c>
      <c r="G4757" s="37">
        <f>IF('📋 MIỂNG TNC'!A733="","",'📋 MIỂNG TNC'!K733)</f>
        <v/>
      </c>
      <c r="H4757" s="37">
        <f>IF('📋 MIỂNG TNC'!A733="","",'📋 MIỂNG TNC'!L733)</f>
        <v/>
      </c>
      <c r="I4757">
        <f>IF('📋 MIỂNG TNC'!A733="","",'📋 MIỂNG TNC'!M733)</f>
        <v/>
      </c>
      <c r="J4757">
        <f>IF('📋 MIỂNG TNC'!A733="","",'📋 MIỂNG TNC'!D733)</f>
        <v/>
      </c>
      <c r="L4757">
        <f>N(L4756)+IF(AND('🔎 TRA CỨU NHANH'!$C$2&lt;&gt;"",OR(ISNUMBER(SEARCH('🔎 TRA CỨU NHANH'!$C$2,$A4757)),ISNUMBER(SEARCH('🔎 TRA CỨU NHANH'!$C$2,$B4757)))),1,0)</f>
        <v/>
      </c>
      <c r="M4757">
        <f>IF(L4757&gt;N(L4756),L4757,"")</f>
        <v/>
      </c>
      <c r="N4757">
        <f>N(N4756)+IF(AND('💰 BÁO GIÁ'!$C$27&lt;&gt;"",OR(ISNUMBER(SEARCH('💰 BÁO GIÁ'!$C$27,$A4757)),ISNUMBER(SEARCH('💰 BÁO GIÁ'!$C$27,$B4757)))),1,0)</f>
        <v/>
      </c>
      <c r="O4757">
        <f>IF(N4757&gt;N(N4756),N4757,"")</f>
        <v/>
      </c>
    </row>
    <row r="4758">
      <c r="A4758">
        <f>IF('📋 MIỂNG TNC'!A734="","",'📋 MIỂNG TNC'!A734)</f>
        <v/>
      </c>
      <c r="B4758">
        <f>IF('📋 MIỂNG TNC'!A734="","",'📋 MIỂNG TNC'!P734)</f>
        <v/>
      </c>
      <c r="C4758">
        <f>IF('📋 MIỂNG TNC'!A734="","","Miểng")</f>
        <v/>
      </c>
      <c r="D4758">
        <f>IF('📋 MIỂNG TNC'!A734="","",'📋 MIỂNG TNC'!H734)</f>
        <v/>
      </c>
      <c r="E4758" s="37" t="e">
        <v>#VALUE!</v>
      </c>
      <c r="F4758" s="37">
        <f>IF('📋 MIỂNG TNC'!A734="","",'📋 MIỂNG TNC'!J734)</f>
        <v/>
      </c>
      <c r="G4758" s="37">
        <f>IF('📋 MIỂNG TNC'!A734="","",'📋 MIỂNG TNC'!K734)</f>
        <v/>
      </c>
      <c r="H4758" s="37">
        <f>IF('📋 MIỂNG TNC'!A734="","",'📋 MIỂNG TNC'!L734)</f>
        <v/>
      </c>
      <c r="I4758">
        <f>IF('📋 MIỂNG TNC'!A734="","",'📋 MIỂNG TNC'!M734)</f>
        <v/>
      </c>
      <c r="J4758">
        <f>IF('📋 MIỂNG TNC'!A734="","",'📋 MIỂNG TNC'!D734)</f>
        <v/>
      </c>
      <c r="L4758">
        <f>N(L4757)+IF(AND('🔎 TRA CỨU NHANH'!$C$2&lt;&gt;"",OR(ISNUMBER(SEARCH('🔎 TRA CỨU NHANH'!$C$2,$A4758)),ISNUMBER(SEARCH('🔎 TRA CỨU NHANH'!$C$2,$B4758)))),1,0)</f>
        <v/>
      </c>
      <c r="M4758">
        <f>IF(L4758&gt;N(L4757),L4758,"")</f>
        <v/>
      </c>
      <c r="N4758">
        <f>N(N4757)+IF(AND('💰 BÁO GIÁ'!$C$27&lt;&gt;"",OR(ISNUMBER(SEARCH('💰 BÁO GIÁ'!$C$27,$A4758)),ISNUMBER(SEARCH('💰 BÁO GIÁ'!$C$27,$B4758)))),1,0)</f>
        <v/>
      </c>
      <c r="O4758">
        <f>IF(N4758&gt;N(N4757),N4758,"")</f>
        <v/>
      </c>
    </row>
    <row r="4759">
      <c r="A4759">
        <f>IF('📋 MIỂNG TNC'!A735="","",'📋 MIỂNG TNC'!A735)</f>
        <v/>
      </c>
      <c r="B4759">
        <f>IF('📋 MIỂNG TNC'!A735="","",'📋 MIỂNG TNC'!P735)</f>
        <v/>
      </c>
      <c r="C4759">
        <f>IF('📋 MIỂNG TNC'!A735="","","Miểng")</f>
        <v/>
      </c>
      <c r="D4759">
        <f>IF('📋 MIỂNG TNC'!A735="","",'📋 MIỂNG TNC'!H735)</f>
        <v/>
      </c>
      <c r="E4759" t="e">
        <v>#VALUE!</v>
      </c>
      <c r="F4759" s="37">
        <f>IF('📋 MIỂNG TNC'!A735="","",'📋 MIỂNG TNC'!J735)</f>
        <v/>
      </c>
      <c r="G4759" s="37">
        <f>IF('📋 MIỂNG TNC'!A735="","",'📋 MIỂNG TNC'!K735)</f>
        <v/>
      </c>
      <c r="H4759" s="37">
        <f>IF('📋 MIỂNG TNC'!A735="","",'📋 MIỂNG TNC'!L735)</f>
        <v/>
      </c>
      <c r="I4759">
        <f>IF('📋 MIỂNG TNC'!A735="","",'📋 MIỂNG TNC'!M735)</f>
        <v/>
      </c>
      <c r="J4759">
        <f>IF('📋 MIỂNG TNC'!A735="","",'📋 MIỂNG TNC'!D735)</f>
        <v/>
      </c>
      <c r="L4759">
        <f>N(L4758)+IF(AND('🔎 TRA CỨU NHANH'!$C$2&lt;&gt;"",OR(ISNUMBER(SEARCH('🔎 TRA CỨU NHANH'!$C$2,$A4759)),ISNUMBER(SEARCH('🔎 TRA CỨU NHANH'!$C$2,$B4759)))),1,0)</f>
        <v/>
      </c>
      <c r="M4759">
        <f>IF(L4759&gt;N(L4758),L4759,"")</f>
        <v/>
      </c>
      <c r="N4759">
        <f>N(N4758)+IF(AND('💰 BÁO GIÁ'!$C$27&lt;&gt;"",OR(ISNUMBER(SEARCH('💰 BÁO GIÁ'!$C$27,$A4759)),ISNUMBER(SEARCH('💰 BÁO GIÁ'!$C$27,$B4759)))),1,0)</f>
        <v/>
      </c>
      <c r="O4759">
        <f>IF(N4759&gt;N(N4758),N4759,"")</f>
        <v/>
      </c>
    </row>
    <row r="4760">
      <c r="A4760">
        <f>IF('📋 MIỂNG TNC'!A736="","",'📋 MIỂNG TNC'!A736)</f>
        <v/>
      </c>
      <c r="B4760">
        <f>IF('📋 MIỂNG TNC'!A736="","",'📋 MIỂNG TNC'!P736)</f>
        <v/>
      </c>
      <c r="C4760">
        <f>IF('📋 MIỂNG TNC'!A736="","","Miểng")</f>
        <v/>
      </c>
      <c r="D4760">
        <f>IF('📋 MIỂNG TNC'!A736="","",'📋 MIỂNG TNC'!H736)</f>
        <v/>
      </c>
      <c r="E4760" t="e">
        <v>#VALUE!</v>
      </c>
      <c r="F4760">
        <f>IF('📋 MIỂNG TNC'!A736="","",'📋 MIỂNG TNC'!J736)</f>
        <v/>
      </c>
      <c r="G4760">
        <f>IF('📋 MIỂNG TNC'!A736="","",'📋 MIỂNG TNC'!K736)</f>
        <v/>
      </c>
      <c r="H4760">
        <f>IF('📋 MIỂNG TNC'!A736="","",'📋 MIỂNG TNC'!L736)</f>
        <v/>
      </c>
      <c r="I4760">
        <f>IF('📋 MIỂNG TNC'!A736="","",'📋 MIỂNG TNC'!M736)</f>
        <v/>
      </c>
      <c r="J4760">
        <f>IF('📋 MIỂNG TNC'!A736="","",'📋 MIỂNG TNC'!D736)</f>
        <v/>
      </c>
      <c r="L4760">
        <f>N(L4759)+IF(AND('🔎 TRA CỨU NHANH'!$C$2&lt;&gt;"",OR(ISNUMBER(SEARCH('🔎 TRA CỨU NHANH'!$C$2,$A4760)),ISNUMBER(SEARCH('🔎 TRA CỨU NHANH'!$C$2,$B4760)))),1,0)</f>
        <v/>
      </c>
      <c r="M4760">
        <f>IF(L4760&gt;N(L4759),L4760,"")</f>
        <v/>
      </c>
      <c r="N4760">
        <f>N(N4759)+IF(AND('💰 BÁO GIÁ'!$C$27&lt;&gt;"",OR(ISNUMBER(SEARCH('💰 BÁO GIÁ'!$C$27,$A4760)),ISNUMBER(SEARCH('💰 BÁO GIÁ'!$C$27,$B4760)))),1,0)</f>
        <v/>
      </c>
      <c r="O4760">
        <f>IF(N4760&gt;N(N4759),N4760,"")</f>
        <v/>
      </c>
    </row>
    <row r="4761">
      <c r="A4761">
        <f>IF('📋 MIỂNG TNC'!A737="","",'📋 MIỂNG TNC'!A737)</f>
        <v/>
      </c>
      <c r="B4761">
        <f>IF('📋 MIỂNG TNC'!A737="","",'📋 MIỂNG TNC'!P737)</f>
        <v/>
      </c>
      <c r="C4761">
        <f>IF('📋 MIỂNG TNC'!A737="","","Miểng")</f>
        <v/>
      </c>
      <c r="D4761">
        <f>IF('📋 MIỂNG TNC'!A737="","",'📋 MIỂNG TNC'!H737)</f>
        <v/>
      </c>
      <c r="E4761" s="37" t="e">
        <v>#VALUE!</v>
      </c>
      <c r="F4761" s="37">
        <f>IF('📋 MIỂNG TNC'!A737="","",'📋 MIỂNG TNC'!J737)</f>
        <v/>
      </c>
      <c r="G4761" s="37">
        <f>IF('📋 MIỂNG TNC'!A737="","",'📋 MIỂNG TNC'!K737)</f>
        <v/>
      </c>
      <c r="H4761">
        <f>IF('📋 MIỂNG TNC'!A737="","",'📋 MIỂNG TNC'!L737)</f>
        <v/>
      </c>
      <c r="I4761">
        <f>IF('📋 MIỂNG TNC'!A737="","",'📋 MIỂNG TNC'!M737)</f>
        <v/>
      </c>
      <c r="J4761">
        <f>IF('📋 MIỂNG TNC'!A737="","",'📋 MIỂNG TNC'!D737)</f>
        <v/>
      </c>
      <c r="L4761">
        <f>N(L4760)+IF(AND('🔎 TRA CỨU NHANH'!$C$2&lt;&gt;"",OR(ISNUMBER(SEARCH('🔎 TRA CỨU NHANH'!$C$2,$A4761)),ISNUMBER(SEARCH('🔎 TRA CỨU NHANH'!$C$2,$B4761)))),1,0)</f>
        <v/>
      </c>
      <c r="M4761">
        <f>IF(L4761&gt;N(L4760),L4761,"")</f>
        <v/>
      </c>
      <c r="N4761">
        <f>N(N4760)+IF(AND('💰 BÁO GIÁ'!$C$27&lt;&gt;"",OR(ISNUMBER(SEARCH('💰 BÁO GIÁ'!$C$27,$A4761)),ISNUMBER(SEARCH('💰 BÁO GIÁ'!$C$27,$B4761)))),1,0)</f>
        <v/>
      </c>
      <c r="O4761">
        <f>IF(N4761&gt;N(N4760),N4761,"")</f>
        <v/>
      </c>
    </row>
    <row r="4762">
      <c r="A4762">
        <f>IF('📋 MIỂNG TNC'!A738="","",'📋 MIỂNG TNC'!A738)</f>
        <v/>
      </c>
      <c r="B4762">
        <f>IF('📋 MIỂNG TNC'!A738="","",'📋 MIỂNG TNC'!P738)</f>
        <v/>
      </c>
      <c r="C4762">
        <f>IF('📋 MIỂNG TNC'!A738="","","Miểng")</f>
        <v/>
      </c>
      <c r="D4762">
        <f>IF('📋 MIỂNG TNC'!A738="","",'📋 MIỂNG TNC'!H738)</f>
        <v/>
      </c>
      <c r="E4762" t="e">
        <v>#VALUE!</v>
      </c>
      <c r="F4762" s="37">
        <f>IF('📋 MIỂNG TNC'!A738="","",'📋 MIỂNG TNC'!J738)</f>
        <v/>
      </c>
      <c r="G4762" s="37">
        <f>IF('📋 MIỂNG TNC'!A738="","",'📋 MIỂNG TNC'!K738)</f>
        <v/>
      </c>
      <c r="H4762" s="37">
        <f>IF('📋 MIỂNG TNC'!A738="","",'📋 MIỂNG TNC'!L738)</f>
        <v/>
      </c>
      <c r="I4762">
        <f>IF('📋 MIỂNG TNC'!A738="","",'📋 MIỂNG TNC'!M738)</f>
        <v/>
      </c>
      <c r="J4762">
        <f>IF('📋 MIỂNG TNC'!A738="","",'📋 MIỂNG TNC'!D738)</f>
        <v/>
      </c>
      <c r="L4762">
        <f>N(L4761)+IF(AND('🔎 TRA CỨU NHANH'!$C$2&lt;&gt;"",OR(ISNUMBER(SEARCH('🔎 TRA CỨU NHANH'!$C$2,$A4762)),ISNUMBER(SEARCH('🔎 TRA CỨU NHANH'!$C$2,$B4762)))),1,0)</f>
        <v/>
      </c>
      <c r="M4762">
        <f>IF(L4762&gt;N(L4761),L4762,"")</f>
        <v/>
      </c>
      <c r="N4762">
        <f>N(N4761)+IF(AND('💰 BÁO GIÁ'!$C$27&lt;&gt;"",OR(ISNUMBER(SEARCH('💰 BÁO GIÁ'!$C$27,$A4762)),ISNUMBER(SEARCH('💰 BÁO GIÁ'!$C$27,$B4762)))),1,0)</f>
        <v/>
      </c>
      <c r="O4762">
        <f>IF(N4762&gt;N(N4761),N4762,"")</f>
        <v/>
      </c>
    </row>
    <row r="4763">
      <c r="A4763">
        <f>IF('📋 MIỂNG TNC'!A739="","",'📋 MIỂNG TNC'!A739)</f>
        <v/>
      </c>
      <c r="B4763">
        <f>IF('📋 MIỂNG TNC'!A739="","",'📋 MIỂNG TNC'!P739)</f>
        <v/>
      </c>
      <c r="C4763">
        <f>IF('📋 MIỂNG TNC'!A739="","","Miểng")</f>
        <v/>
      </c>
      <c r="D4763">
        <f>IF('📋 MIỂNG TNC'!A739="","",'📋 MIỂNG TNC'!H739)</f>
        <v/>
      </c>
      <c r="E4763" s="37" t="e">
        <v>#VALUE!</v>
      </c>
      <c r="F4763" s="37">
        <f>IF('📋 MIỂNG TNC'!A739="","",'📋 MIỂNG TNC'!J739)</f>
        <v/>
      </c>
      <c r="G4763" s="37">
        <f>IF('📋 MIỂNG TNC'!A739="","",'📋 MIỂNG TNC'!K739)</f>
        <v/>
      </c>
      <c r="H4763" s="37">
        <f>IF('📋 MIỂNG TNC'!A739="","",'📋 MIỂNG TNC'!L739)</f>
        <v/>
      </c>
      <c r="I4763">
        <f>IF('📋 MIỂNG TNC'!A739="","",'📋 MIỂNG TNC'!M739)</f>
        <v/>
      </c>
      <c r="J4763">
        <f>IF('📋 MIỂNG TNC'!A739="","",'📋 MIỂNG TNC'!D739)</f>
        <v/>
      </c>
      <c r="L4763">
        <f>N(L4762)+IF(AND('🔎 TRA CỨU NHANH'!$C$2&lt;&gt;"",OR(ISNUMBER(SEARCH('🔎 TRA CỨU NHANH'!$C$2,$A4763)),ISNUMBER(SEARCH('🔎 TRA CỨU NHANH'!$C$2,$B4763)))),1,0)</f>
        <v/>
      </c>
      <c r="M4763">
        <f>IF(L4763&gt;N(L4762),L4763,"")</f>
        <v/>
      </c>
      <c r="N4763">
        <f>N(N4762)+IF(AND('💰 BÁO GIÁ'!$C$27&lt;&gt;"",OR(ISNUMBER(SEARCH('💰 BÁO GIÁ'!$C$27,$A4763)),ISNUMBER(SEARCH('💰 BÁO GIÁ'!$C$27,$B4763)))),1,0)</f>
        <v/>
      </c>
      <c r="O4763">
        <f>IF(N4763&gt;N(N4762),N4763,"")</f>
        <v/>
      </c>
    </row>
    <row r="4764">
      <c r="A4764">
        <f>IF('📋 MIỂNG TNC'!A740="","",'📋 MIỂNG TNC'!A740)</f>
        <v/>
      </c>
      <c r="B4764">
        <f>IF('📋 MIỂNG TNC'!A740="","",'📋 MIỂNG TNC'!P740)</f>
        <v/>
      </c>
      <c r="C4764">
        <f>IF('📋 MIỂNG TNC'!A740="","","Miểng")</f>
        <v/>
      </c>
      <c r="D4764">
        <f>IF('📋 MIỂNG TNC'!A740="","",'📋 MIỂNG TNC'!H740)</f>
        <v/>
      </c>
      <c r="E4764" t="e">
        <v>#VALUE!</v>
      </c>
      <c r="F4764" s="37">
        <f>IF('📋 MIỂNG TNC'!A740="","",'📋 MIỂNG TNC'!J740)</f>
        <v/>
      </c>
      <c r="G4764" s="37">
        <f>IF('📋 MIỂNG TNC'!A740="","",'📋 MIỂNG TNC'!K740)</f>
        <v/>
      </c>
      <c r="H4764" s="37">
        <f>IF('📋 MIỂNG TNC'!A740="","",'📋 MIỂNG TNC'!L740)</f>
        <v/>
      </c>
      <c r="I4764">
        <f>IF('📋 MIỂNG TNC'!A740="","",'📋 MIỂNG TNC'!M740)</f>
        <v/>
      </c>
      <c r="J4764">
        <f>IF('📋 MIỂNG TNC'!A740="","",'📋 MIỂNG TNC'!D740)</f>
        <v/>
      </c>
      <c r="L4764">
        <f>N(L4763)+IF(AND('🔎 TRA CỨU NHANH'!$C$2&lt;&gt;"",OR(ISNUMBER(SEARCH('🔎 TRA CỨU NHANH'!$C$2,$A4764)),ISNUMBER(SEARCH('🔎 TRA CỨU NHANH'!$C$2,$B4764)))),1,0)</f>
        <v/>
      </c>
      <c r="M4764">
        <f>IF(L4764&gt;N(L4763),L4764,"")</f>
        <v/>
      </c>
      <c r="N4764">
        <f>N(N4763)+IF(AND('💰 BÁO GIÁ'!$C$27&lt;&gt;"",OR(ISNUMBER(SEARCH('💰 BÁO GIÁ'!$C$27,$A4764)),ISNUMBER(SEARCH('💰 BÁO GIÁ'!$C$27,$B4764)))),1,0)</f>
        <v/>
      </c>
      <c r="O4764">
        <f>IF(N4764&gt;N(N4763),N4764,"")</f>
        <v/>
      </c>
    </row>
    <row r="4765">
      <c r="A4765">
        <f>IF('📋 MIỂNG TNC'!A741="","",'📋 MIỂNG TNC'!A741)</f>
        <v/>
      </c>
      <c r="B4765">
        <f>IF('📋 MIỂNG TNC'!A741="","",'📋 MIỂNG TNC'!P741)</f>
        <v/>
      </c>
      <c r="C4765">
        <f>IF('📋 MIỂNG TNC'!A741="","","Miểng")</f>
        <v/>
      </c>
      <c r="D4765">
        <f>IF('📋 MIỂNG TNC'!A741="","",'📋 MIỂNG TNC'!H741)</f>
        <v/>
      </c>
      <c r="E4765" t="e">
        <v>#VALUE!</v>
      </c>
      <c r="F4765" s="37">
        <f>IF('📋 MIỂNG TNC'!A741="","",'📋 MIỂNG TNC'!J741)</f>
        <v/>
      </c>
      <c r="G4765" s="37">
        <f>IF('📋 MIỂNG TNC'!A741="","",'📋 MIỂNG TNC'!K741)</f>
        <v/>
      </c>
      <c r="H4765" s="37">
        <f>IF('📋 MIỂNG TNC'!A741="","",'📋 MIỂNG TNC'!L741)</f>
        <v/>
      </c>
      <c r="I4765">
        <f>IF('📋 MIỂNG TNC'!A741="","",'📋 MIỂNG TNC'!M741)</f>
        <v/>
      </c>
      <c r="J4765">
        <f>IF('📋 MIỂNG TNC'!A741="","",'📋 MIỂNG TNC'!D741)</f>
        <v/>
      </c>
      <c r="L4765">
        <f>N(L4764)+IF(AND('🔎 TRA CỨU NHANH'!$C$2&lt;&gt;"",OR(ISNUMBER(SEARCH('🔎 TRA CỨU NHANH'!$C$2,$A4765)),ISNUMBER(SEARCH('🔎 TRA CỨU NHANH'!$C$2,$B4765)))),1,0)</f>
        <v/>
      </c>
      <c r="M4765">
        <f>IF(L4765&gt;N(L4764),L4765,"")</f>
        <v/>
      </c>
      <c r="N4765">
        <f>N(N4764)+IF(AND('💰 BÁO GIÁ'!$C$27&lt;&gt;"",OR(ISNUMBER(SEARCH('💰 BÁO GIÁ'!$C$27,$A4765)),ISNUMBER(SEARCH('💰 BÁO GIÁ'!$C$27,$B4765)))),1,0)</f>
        <v/>
      </c>
      <c r="O4765">
        <f>IF(N4765&gt;N(N4764),N4765,"")</f>
        <v/>
      </c>
    </row>
    <row r="4766">
      <c r="A4766">
        <f>IF('📋 MIỂNG TNC'!A742="","",'📋 MIỂNG TNC'!A742)</f>
        <v/>
      </c>
      <c r="B4766">
        <f>IF('📋 MIỂNG TNC'!A742="","",'📋 MIỂNG TNC'!P742)</f>
        <v/>
      </c>
      <c r="C4766">
        <f>IF('📋 MIỂNG TNC'!A742="","","Miểng")</f>
        <v/>
      </c>
      <c r="D4766">
        <f>IF('📋 MIỂNG TNC'!A742="","",'📋 MIỂNG TNC'!H742)</f>
        <v/>
      </c>
      <c r="E4766" s="37" t="e">
        <v>#VALUE!</v>
      </c>
      <c r="F4766" s="37">
        <f>IF('📋 MIỂNG TNC'!A742="","",'📋 MIỂNG TNC'!J742)</f>
        <v/>
      </c>
      <c r="G4766" s="37">
        <f>IF('📋 MIỂNG TNC'!A742="","",'📋 MIỂNG TNC'!K742)</f>
        <v/>
      </c>
      <c r="H4766" s="37">
        <f>IF('📋 MIỂNG TNC'!A742="","",'📋 MIỂNG TNC'!L742)</f>
        <v/>
      </c>
      <c r="I4766">
        <f>IF('📋 MIỂNG TNC'!A742="","",'📋 MIỂNG TNC'!M742)</f>
        <v/>
      </c>
      <c r="J4766">
        <f>IF('📋 MIỂNG TNC'!A742="","",'📋 MIỂNG TNC'!D742)</f>
        <v/>
      </c>
      <c r="L4766">
        <f>N(L4765)+IF(AND('🔎 TRA CỨU NHANH'!$C$2&lt;&gt;"",OR(ISNUMBER(SEARCH('🔎 TRA CỨU NHANH'!$C$2,$A4766)),ISNUMBER(SEARCH('🔎 TRA CỨU NHANH'!$C$2,$B4766)))),1,0)</f>
        <v/>
      </c>
      <c r="M4766">
        <f>IF(L4766&gt;N(L4765),L4766,"")</f>
        <v/>
      </c>
      <c r="N4766">
        <f>N(N4765)+IF(AND('💰 BÁO GIÁ'!$C$27&lt;&gt;"",OR(ISNUMBER(SEARCH('💰 BÁO GIÁ'!$C$27,$A4766)),ISNUMBER(SEARCH('💰 BÁO GIÁ'!$C$27,$B4766)))),1,0)</f>
        <v/>
      </c>
      <c r="O4766">
        <f>IF(N4766&gt;N(N4765),N4766,"")</f>
        <v/>
      </c>
    </row>
    <row r="4767">
      <c r="A4767">
        <f>IF('📋 MIỂNG TNC'!A743="","",'📋 MIỂNG TNC'!A743)</f>
        <v/>
      </c>
      <c r="B4767">
        <f>IF('📋 MIỂNG TNC'!A743="","",'📋 MIỂNG TNC'!P743)</f>
        <v/>
      </c>
      <c r="C4767">
        <f>IF('📋 MIỂNG TNC'!A743="","","Miểng")</f>
        <v/>
      </c>
      <c r="D4767">
        <f>IF('📋 MIỂNG TNC'!A743="","",'📋 MIỂNG TNC'!H743)</f>
        <v/>
      </c>
      <c r="E4767" s="37" t="e">
        <v>#VALUE!</v>
      </c>
      <c r="F4767" s="37">
        <f>IF('📋 MIỂNG TNC'!A743="","",'📋 MIỂNG TNC'!J743)</f>
        <v/>
      </c>
      <c r="G4767" s="37">
        <f>IF('📋 MIỂNG TNC'!A743="","",'📋 MIỂNG TNC'!K743)</f>
        <v/>
      </c>
      <c r="H4767" s="37">
        <f>IF('📋 MIỂNG TNC'!A743="","",'📋 MIỂNG TNC'!L743)</f>
        <v/>
      </c>
      <c r="I4767">
        <f>IF('📋 MIỂNG TNC'!A743="","",'📋 MIỂNG TNC'!M743)</f>
        <v/>
      </c>
      <c r="J4767">
        <f>IF('📋 MIỂNG TNC'!A743="","",'📋 MIỂNG TNC'!D743)</f>
        <v/>
      </c>
      <c r="L4767">
        <f>N(L4766)+IF(AND('🔎 TRA CỨU NHANH'!$C$2&lt;&gt;"",OR(ISNUMBER(SEARCH('🔎 TRA CỨU NHANH'!$C$2,$A4767)),ISNUMBER(SEARCH('🔎 TRA CỨU NHANH'!$C$2,$B4767)))),1,0)</f>
        <v/>
      </c>
      <c r="M4767">
        <f>IF(L4767&gt;N(L4766),L4767,"")</f>
        <v/>
      </c>
      <c r="N4767">
        <f>N(N4766)+IF(AND('💰 BÁO GIÁ'!$C$27&lt;&gt;"",OR(ISNUMBER(SEARCH('💰 BÁO GIÁ'!$C$27,$A4767)),ISNUMBER(SEARCH('💰 BÁO GIÁ'!$C$27,$B4767)))),1,0)</f>
        <v/>
      </c>
      <c r="O4767">
        <f>IF(N4767&gt;N(N4766),N4767,"")</f>
        <v/>
      </c>
    </row>
    <row r="4768">
      <c r="A4768">
        <f>IF('📋 MIỂNG TNC'!A744="","",'📋 MIỂNG TNC'!A744)</f>
        <v/>
      </c>
      <c r="B4768">
        <f>IF('📋 MIỂNG TNC'!A744="","",'📋 MIỂNG TNC'!P744)</f>
        <v/>
      </c>
      <c r="C4768">
        <f>IF('📋 MIỂNG TNC'!A744="","","Miểng")</f>
        <v/>
      </c>
      <c r="D4768">
        <f>IF('📋 MIỂNG TNC'!A744="","",'📋 MIỂNG TNC'!H744)</f>
        <v/>
      </c>
      <c r="E4768" s="37" t="e">
        <v>#VALUE!</v>
      </c>
      <c r="F4768" s="37">
        <f>IF('📋 MIỂNG TNC'!A744="","",'📋 MIỂNG TNC'!J744)</f>
        <v/>
      </c>
      <c r="G4768" s="37">
        <f>IF('📋 MIỂNG TNC'!A744="","",'📋 MIỂNG TNC'!K744)</f>
        <v/>
      </c>
      <c r="H4768">
        <f>IF('📋 MIỂNG TNC'!A744="","",'📋 MIỂNG TNC'!L744)</f>
        <v/>
      </c>
      <c r="I4768">
        <f>IF('📋 MIỂNG TNC'!A744="","",'📋 MIỂNG TNC'!M744)</f>
        <v/>
      </c>
      <c r="J4768">
        <f>IF('📋 MIỂNG TNC'!A744="","",'📋 MIỂNG TNC'!D744)</f>
        <v/>
      </c>
      <c r="L4768">
        <f>N(L4767)+IF(AND('🔎 TRA CỨU NHANH'!$C$2&lt;&gt;"",OR(ISNUMBER(SEARCH('🔎 TRA CỨU NHANH'!$C$2,$A4768)),ISNUMBER(SEARCH('🔎 TRA CỨU NHANH'!$C$2,$B4768)))),1,0)</f>
        <v/>
      </c>
      <c r="M4768">
        <f>IF(L4768&gt;N(L4767),L4768,"")</f>
        <v/>
      </c>
      <c r="N4768">
        <f>N(N4767)+IF(AND('💰 BÁO GIÁ'!$C$27&lt;&gt;"",OR(ISNUMBER(SEARCH('💰 BÁO GIÁ'!$C$27,$A4768)),ISNUMBER(SEARCH('💰 BÁO GIÁ'!$C$27,$B4768)))),1,0)</f>
        <v/>
      </c>
      <c r="O4768">
        <f>IF(N4768&gt;N(N4767),N4768,"")</f>
        <v/>
      </c>
    </row>
    <row r="4769">
      <c r="A4769">
        <f>IF('📋 MIỂNG TNC'!A745="","",'📋 MIỂNG TNC'!A745)</f>
        <v/>
      </c>
      <c r="B4769">
        <f>IF('📋 MIỂNG TNC'!A745="","",'📋 MIỂNG TNC'!P745)</f>
        <v/>
      </c>
      <c r="C4769">
        <f>IF('📋 MIỂNG TNC'!A745="","","Miểng")</f>
        <v/>
      </c>
      <c r="D4769">
        <f>IF('📋 MIỂNG TNC'!A745="","",'📋 MIỂNG TNC'!H745)</f>
        <v/>
      </c>
      <c r="E4769" s="37" t="e">
        <v>#VALUE!</v>
      </c>
      <c r="F4769" s="37">
        <f>IF('📋 MIỂNG TNC'!A745="","",'📋 MIỂNG TNC'!J745)</f>
        <v/>
      </c>
      <c r="G4769" s="37">
        <f>IF('📋 MIỂNG TNC'!A745="","",'📋 MIỂNG TNC'!K745)</f>
        <v/>
      </c>
      <c r="H4769">
        <f>IF('📋 MIỂNG TNC'!A745="","",'📋 MIỂNG TNC'!L745)</f>
        <v/>
      </c>
      <c r="I4769">
        <f>IF('📋 MIỂNG TNC'!A745="","",'📋 MIỂNG TNC'!M745)</f>
        <v/>
      </c>
      <c r="J4769">
        <f>IF('📋 MIỂNG TNC'!A745="","",'📋 MIỂNG TNC'!D745)</f>
        <v/>
      </c>
      <c r="L4769">
        <f>N(L4768)+IF(AND('🔎 TRA CỨU NHANH'!$C$2&lt;&gt;"",OR(ISNUMBER(SEARCH('🔎 TRA CỨU NHANH'!$C$2,$A4769)),ISNUMBER(SEARCH('🔎 TRA CỨU NHANH'!$C$2,$B4769)))),1,0)</f>
        <v/>
      </c>
      <c r="M4769">
        <f>IF(L4769&gt;N(L4768),L4769,"")</f>
        <v/>
      </c>
      <c r="N4769">
        <f>N(N4768)+IF(AND('💰 BÁO GIÁ'!$C$27&lt;&gt;"",OR(ISNUMBER(SEARCH('💰 BÁO GIÁ'!$C$27,$A4769)),ISNUMBER(SEARCH('💰 BÁO GIÁ'!$C$27,$B4769)))),1,0)</f>
        <v/>
      </c>
      <c r="O4769">
        <f>IF(N4769&gt;N(N4768),N4769,"")</f>
        <v/>
      </c>
    </row>
    <row r="4770">
      <c r="A4770">
        <f>IF('📋 MIỂNG TNC'!A746="","",'📋 MIỂNG TNC'!A746)</f>
        <v/>
      </c>
      <c r="B4770">
        <f>IF('📋 MIỂNG TNC'!A746="","",'📋 MIỂNG TNC'!P746)</f>
        <v/>
      </c>
      <c r="C4770">
        <f>IF('📋 MIỂNG TNC'!A746="","","Miểng")</f>
        <v/>
      </c>
      <c r="D4770">
        <f>IF('📋 MIỂNG TNC'!A746="","",'📋 MIỂNG TNC'!H746)</f>
        <v/>
      </c>
      <c r="E4770" s="37" t="e">
        <v>#VALUE!</v>
      </c>
      <c r="F4770" s="37">
        <f>IF('📋 MIỂNG TNC'!A746="","",'📋 MIỂNG TNC'!J746)</f>
        <v/>
      </c>
      <c r="G4770" s="37">
        <f>IF('📋 MIỂNG TNC'!A746="","",'📋 MIỂNG TNC'!K746)</f>
        <v/>
      </c>
      <c r="H4770" s="37">
        <f>IF('📋 MIỂNG TNC'!A746="","",'📋 MIỂNG TNC'!L746)</f>
        <v/>
      </c>
      <c r="I4770">
        <f>IF('📋 MIỂNG TNC'!A746="","",'📋 MIỂNG TNC'!M746)</f>
        <v/>
      </c>
      <c r="J4770">
        <f>IF('📋 MIỂNG TNC'!A746="","",'📋 MIỂNG TNC'!D746)</f>
        <v/>
      </c>
      <c r="L4770">
        <f>N(L4769)+IF(AND('🔎 TRA CỨU NHANH'!$C$2&lt;&gt;"",OR(ISNUMBER(SEARCH('🔎 TRA CỨU NHANH'!$C$2,$A4770)),ISNUMBER(SEARCH('🔎 TRA CỨU NHANH'!$C$2,$B4770)))),1,0)</f>
        <v/>
      </c>
      <c r="M4770">
        <f>IF(L4770&gt;N(L4769),L4770,"")</f>
        <v/>
      </c>
      <c r="N4770">
        <f>N(N4769)+IF(AND('💰 BÁO GIÁ'!$C$27&lt;&gt;"",OR(ISNUMBER(SEARCH('💰 BÁO GIÁ'!$C$27,$A4770)),ISNUMBER(SEARCH('💰 BÁO GIÁ'!$C$27,$B4770)))),1,0)</f>
        <v/>
      </c>
      <c r="O4770">
        <f>IF(N4770&gt;N(N4769),N4770,"")</f>
        <v/>
      </c>
    </row>
    <row r="4771">
      <c r="A4771">
        <f>IF('📋 MIỂNG TNC'!A747="","",'📋 MIỂNG TNC'!A747)</f>
        <v/>
      </c>
      <c r="B4771">
        <f>IF('📋 MIỂNG TNC'!A747="","",'📋 MIỂNG TNC'!P747)</f>
        <v/>
      </c>
      <c r="C4771">
        <f>IF('📋 MIỂNG TNC'!A747="","","Miểng")</f>
        <v/>
      </c>
      <c r="D4771">
        <f>IF('📋 MIỂNG TNC'!A747="","",'📋 MIỂNG TNC'!H747)</f>
        <v/>
      </c>
      <c r="E4771" t="e">
        <v>#VALUE!</v>
      </c>
      <c r="F4771">
        <f>IF('📋 MIỂNG TNC'!A747="","",'📋 MIỂNG TNC'!J747)</f>
        <v/>
      </c>
      <c r="G4771">
        <f>IF('📋 MIỂNG TNC'!A747="","",'📋 MIỂNG TNC'!K747)</f>
        <v/>
      </c>
      <c r="H4771">
        <f>IF('📋 MIỂNG TNC'!A747="","",'📋 MIỂNG TNC'!L747)</f>
        <v/>
      </c>
      <c r="I4771">
        <f>IF('📋 MIỂNG TNC'!A747="","",'📋 MIỂNG TNC'!M747)</f>
        <v/>
      </c>
      <c r="J4771">
        <f>IF('📋 MIỂNG TNC'!A747="","",'📋 MIỂNG TNC'!D747)</f>
        <v/>
      </c>
      <c r="L4771">
        <f>N(L4770)+IF(AND('🔎 TRA CỨU NHANH'!$C$2&lt;&gt;"",OR(ISNUMBER(SEARCH('🔎 TRA CỨU NHANH'!$C$2,$A4771)),ISNUMBER(SEARCH('🔎 TRA CỨU NHANH'!$C$2,$B4771)))),1,0)</f>
        <v/>
      </c>
      <c r="M4771">
        <f>IF(L4771&gt;N(L4770),L4771,"")</f>
        <v/>
      </c>
      <c r="N4771">
        <f>N(N4770)+IF(AND('💰 BÁO GIÁ'!$C$27&lt;&gt;"",OR(ISNUMBER(SEARCH('💰 BÁO GIÁ'!$C$27,$A4771)),ISNUMBER(SEARCH('💰 BÁO GIÁ'!$C$27,$B4771)))),1,0)</f>
        <v/>
      </c>
      <c r="O4771">
        <f>IF(N4771&gt;N(N4770),N4771,"")</f>
        <v/>
      </c>
    </row>
    <row r="4772">
      <c r="A4772">
        <f>IF('📋 MIỂNG TNC'!A748="","",'📋 MIỂNG TNC'!A748)</f>
        <v/>
      </c>
      <c r="B4772">
        <f>IF('📋 MIỂNG TNC'!A748="","",'📋 MIỂNG TNC'!P748)</f>
        <v/>
      </c>
      <c r="C4772">
        <f>IF('📋 MIỂNG TNC'!A748="","","Miểng")</f>
        <v/>
      </c>
      <c r="D4772">
        <f>IF('📋 MIỂNG TNC'!A748="","",'📋 MIỂNG TNC'!H748)</f>
        <v/>
      </c>
      <c r="E4772" s="37" t="e">
        <v>#VALUE!</v>
      </c>
      <c r="F4772" s="37">
        <f>IF('📋 MIỂNG TNC'!A748="","",'📋 MIỂNG TNC'!J748)</f>
        <v/>
      </c>
      <c r="G4772" s="37">
        <f>IF('📋 MIỂNG TNC'!A748="","",'📋 MIỂNG TNC'!K748)</f>
        <v/>
      </c>
      <c r="H4772" s="37">
        <f>IF('📋 MIỂNG TNC'!A748="","",'📋 MIỂNG TNC'!L748)</f>
        <v/>
      </c>
      <c r="I4772">
        <f>IF('📋 MIỂNG TNC'!A748="","",'📋 MIỂNG TNC'!M748)</f>
        <v/>
      </c>
      <c r="J4772">
        <f>IF('📋 MIỂNG TNC'!A748="","",'📋 MIỂNG TNC'!D748)</f>
        <v/>
      </c>
      <c r="L4772">
        <f>N(L4771)+IF(AND('🔎 TRA CỨU NHANH'!$C$2&lt;&gt;"",OR(ISNUMBER(SEARCH('🔎 TRA CỨU NHANH'!$C$2,$A4772)),ISNUMBER(SEARCH('🔎 TRA CỨU NHANH'!$C$2,$B4772)))),1,0)</f>
        <v/>
      </c>
      <c r="M4772">
        <f>IF(L4772&gt;N(L4771),L4772,"")</f>
        <v/>
      </c>
      <c r="N4772">
        <f>N(N4771)+IF(AND('💰 BÁO GIÁ'!$C$27&lt;&gt;"",OR(ISNUMBER(SEARCH('💰 BÁO GIÁ'!$C$27,$A4772)),ISNUMBER(SEARCH('💰 BÁO GIÁ'!$C$27,$B4772)))),1,0)</f>
        <v/>
      </c>
      <c r="O4772">
        <f>IF(N4772&gt;N(N4771),N4772,"")</f>
        <v/>
      </c>
    </row>
    <row r="4773">
      <c r="A4773">
        <f>IF('📋 MIỂNG TNC'!A749="","",'📋 MIỂNG TNC'!A749)</f>
        <v/>
      </c>
      <c r="B4773">
        <f>IF('📋 MIỂNG TNC'!A749="","",'📋 MIỂNG TNC'!P749)</f>
        <v/>
      </c>
      <c r="C4773">
        <f>IF('📋 MIỂNG TNC'!A749="","","Miểng")</f>
        <v/>
      </c>
      <c r="D4773">
        <f>IF('📋 MIỂNG TNC'!A749="","",'📋 MIỂNG TNC'!H749)</f>
        <v/>
      </c>
      <c r="E4773" s="37" t="e">
        <v>#VALUE!</v>
      </c>
      <c r="F4773" s="37">
        <f>IF('📋 MIỂNG TNC'!A749="","",'📋 MIỂNG TNC'!J749)</f>
        <v/>
      </c>
      <c r="G4773" s="37">
        <f>IF('📋 MIỂNG TNC'!A749="","",'📋 MIỂNG TNC'!K749)</f>
        <v/>
      </c>
      <c r="H4773">
        <f>IF('📋 MIỂNG TNC'!A749="","",'📋 MIỂNG TNC'!L749)</f>
        <v/>
      </c>
      <c r="I4773">
        <f>IF('📋 MIỂNG TNC'!A749="","",'📋 MIỂNG TNC'!M749)</f>
        <v/>
      </c>
      <c r="J4773">
        <f>IF('📋 MIỂNG TNC'!A749="","",'📋 MIỂNG TNC'!D749)</f>
        <v/>
      </c>
      <c r="L4773">
        <f>N(L4772)+IF(AND('🔎 TRA CỨU NHANH'!$C$2&lt;&gt;"",OR(ISNUMBER(SEARCH('🔎 TRA CỨU NHANH'!$C$2,$A4773)),ISNUMBER(SEARCH('🔎 TRA CỨU NHANH'!$C$2,$B4773)))),1,0)</f>
        <v/>
      </c>
      <c r="M4773">
        <f>IF(L4773&gt;N(L4772),L4773,"")</f>
        <v/>
      </c>
      <c r="N4773">
        <f>N(N4772)+IF(AND('💰 BÁO GIÁ'!$C$27&lt;&gt;"",OR(ISNUMBER(SEARCH('💰 BÁO GIÁ'!$C$27,$A4773)),ISNUMBER(SEARCH('💰 BÁO GIÁ'!$C$27,$B4773)))),1,0)</f>
        <v/>
      </c>
      <c r="O4773">
        <f>IF(N4773&gt;N(N4772),N4773,"")</f>
        <v/>
      </c>
    </row>
    <row r="4774">
      <c r="A4774">
        <f>IF('📋 MIỂNG TNC'!A750="","",'📋 MIỂNG TNC'!A750)</f>
        <v/>
      </c>
      <c r="B4774">
        <f>IF('📋 MIỂNG TNC'!A750="","",'📋 MIỂNG TNC'!P750)</f>
        <v/>
      </c>
      <c r="C4774">
        <f>IF('📋 MIỂNG TNC'!A750="","","Miểng")</f>
        <v/>
      </c>
      <c r="D4774">
        <f>IF('📋 MIỂNG TNC'!A750="","",'📋 MIỂNG TNC'!H750)</f>
        <v/>
      </c>
      <c r="E4774" t="e">
        <v>#VALUE!</v>
      </c>
      <c r="F4774">
        <f>IF('📋 MIỂNG TNC'!A750="","",'📋 MIỂNG TNC'!J750)</f>
        <v/>
      </c>
      <c r="G4774">
        <f>IF('📋 MIỂNG TNC'!A750="","",'📋 MIỂNG TNC'!K750)</f>
        <v/>
      </c>
      <c r="H4774">
        <f>IF('📋 MIỂNG TNC'!A750="","",'📋 MIỂNG TNC'!L750)</f>
        <v/>
      </c>
      <c r="I4774">
        <f>IF('📋 MIỂNG TNC'!A750="","",'📋 MIỂNG TNC'!M750)</f>
        <v/>
      </c>
      <c r="J4774">
        <f>IF('📋 MIỂNG TNC'!A750="","",'📋 MIỂNG TNC'!D750)</f>
        <v/>
      </c>
      <c r="L4774">
        <f>N(L4773)+IF(AND('🔎 TRA CỨU NHANH'!$C$2&lt;&gt;"",OR(ISNUMBER(SEARCH('🔎 TRA CỨU NHANH'!$C$2,$A4774)),ISNUMBER(SEARCH('🔎 TRA CỨU NHANH'!$C$2,$B4774)))),1,0)</f>
        <v/>
      </c>
      <c r="M4774">
        <f>IF(L4774&gt;N(L4773),L4774,"")</f>
        <v/>
      </c>
      <c r="N4774">
        <f>N(N4773)+IF(AND('💰 BÁO GIÁ'!$C$27&lt;&gt;"",OR(ISNUMBER(SEARCH('💰 BÁO GIÁ'!$C$27,$A4774)),ISNUMBER(SEARCH('💰 BÁO GIÁ'!$C$27,$B4774)))),1,0)</f>
        <v/>
      </c>
      <c r="O4774">
        <f>IF(N4774&gt;N(N4773),N4774,"")</f>
        <v/>
      </c>
    </row>
    <row r="4775">
      <c r="A4775">
        <f>IF('📋 MIỂNG TNC'!A751="","",'📋 MIỂNG TNC'!A751)</f>
        <v/>
      </c>
      <c r="B4775">
        <f>IF('📋 MIỂNG TNC'!A751="","",'📋 MIỂNG TNC'!P751)</f>
        <v/>
      </c>
      <c r="C4775">
        <f>IF('📋 MIỂNG TNC'!A751="","","Miểng")</f>
        <v/>
      </c>
      <c r="D4775">
        <f>IF('📋 MIỂNG TNC'!A751="","",'📋 MIỂNG TNC'!H751)</f>
        <v/>
      </c>
      <c r="E4775" t="e">
        <v>#VALUE!</v>
      </c>
      <c r="F4775" s="37">
        <f>IF('📋 MIỂNG TNC'!A751="","",'📋 MIỂNG TNC'!J751)</f>
        <v/>
      </c>
      <c r="G4775" s="37">
        <f>IF('📋 MIỂNG TNC'!A751="","",'📋 MIỂNG TNC'!K751)</f>
        <v/>
      </c>
      <c r="H4775" s="37">
        <f>IF('📋 MIỂNG TNC'!A751="","",'📋 MIỂNG TNC'!L751)</f>
        <v/>
      </c>
      <c r="I4775">
        <f>IF('📋 MIỂNG TNC'!A751="","",'📋 MIỂNG TNC'!M751)</f>
        <v/>
      </c>
      <c r="J4775">
        <f>IF('📋 MIỂNG TNC'!A751="","",'📋 MIỂNG TNC'!D751)</f>
        <v/>
      </c>
      <c r="L4775">
        <f>N(L4774)+IF(AND('🔎 TRA CỨU NHANH'!$C$2&lt;&gt;"",OR(ISNUMBER(SEARCH('🔎 TRA CỨU NHANH'!$C$2,$A4775)),ISNUMBER(SEARCH('🔎 TRA CỨU NHANH'!$C$2,$B4775)))),1,0)</f>
        <v/>
      </c>
      <c r="M4775">
        <f>IF(L4775&gt;N(L4774),L4775,"")</f>
        <v/>
      </c>
      <c r="N4775">
        <f>N(N4774)+IF(AND('💰 BÁO GIÁ'!$C$27&lt;&gt;"",OR(ISNUMBER(SEARCH('💰 BÁO GIÁ'!$C$27,$A4775)),ISNUMBER(SEARCH('💰 BÁO GIÁ'!$C$27,$B4775)))),1,0)</f>
        <v/>
      </c>
      <c r="O4775">
        <f>IF(N4775&gt;N(N4774),N4775,"")</f>
        <v/>
      </c>
    </row>
    <row r="4776">
      <c r="A4776">
        <f>IF('📋 MIỂNG TNC'!A752="","",'📋 MIỂNG TNC'!A752)</f>
        <v/>
      </c>
      <c r="B4776">
        <f>IF('📋 MIỂNG TNC'!A752="","",'📋 MIỂNG TNC'!P752)</f>
        <v/>
      </c>
      <c r="C4776">
        <f>IF('📋 MIỂNG TNC'!A752="","","Miểng")</f>
        <v/>
      </c>
      <c r="D4776">
        <f>IF('📋 MIỂNG TNC'!A752="","",'📋 MIỂNG TNC'!H752)</f>
        <v/>
      </c>
      <c r="E4776" s="37" t="e">
        <v>#VALUE!</v>
      </c>
      <c r="F4776" s="37">
        <f>IF('📋 MIỂNG TNC'!A752="","",'📋 MIỂNG TNC'!J752)</f>
        <v/>
      </c>
      <c r="G4776" s="37">
        <f>IF('📋 MIỂNG TNC'!A752="","",'📋 MIỂNG TNC'!K752)</f>
        <v/>
      </c>
      <c r="H4776" s="37">
        <f>IF('📋 MIỂNG TNC'!A752="","",'📋 MIỂNG TNC'!L752)</f>
        <v/>
      </c>
      <c r="I4776">
        <f>IF('📋 MIỂNG TNC'!A752="","",'📋 MIỂNG TNC'!M752)</f>
        <v/>
      </c>
      <c r="J4776">
        <f>IF('📋 MIỂNG TNC'!A752="","",'📋 MIỂNG TNC'!D752)</f>
        <v/>
      </c>
      <c r="L4776">
        <f>N(L4775)+IF(AND('🔎 TRA CỨU NHANH'!$C$2&lt;&gt;"",OR(ISNUMBER(SEARCH('🔎 TRA CỨU NHANH'!$C$2,$A4776)),ISNUMBER(SEARCH('🔎 TRA CỨU NHANH'!$C$2,$B4776)))),1,0)</f>
        <v/>
      </c>
      <c r="M4776">
        <f>IF(L4776&gt;N(L4775),L4776,"")</f>
        <v/>
      </c>
      <c r="N4776">
        <f>N(N4775)+IF(AND('💰 BÁO GIÁ'!$C$27&lt;&gt;"",OR(ISNUMBER(SEARCH('💰 BÁO GIÁ'!$C$27,$A4776)),ISNUMBER(SEARCH('💰 BÁO GIÁ'!$C$27,$B4776)))),1,0)</f>
        <v/>
      </c>
      <c r="O4776">
        <f>IF(N4776&gt;N(N4775),N4776,"")</f>
        <v/>
      </c>
    </row>
    <row r="4777">
      <c r="A4777">
        <f>IF('📋 MIỂNG TNC'!A753="","",'📋 MIỂNG TNC'!A753)</f>
        <v/>
      </c>
      <c r="B4777">
        <f>IF('📋 MIỂNG TNC'!A753="","",'📋 MIỂNG TNC'!P753)</f>
        <v/>
      </c>
      <c r="C4777">
        <f>IF('📋 MIỂNG TNC'!A753="","","Miểng")</f>
        <v/>
      </c>
      <c r="D4777">
        <f>IF('📋 MIỂNG TNC'!A753="","",'📋 MIỂNG TNC'!H753)</f>
        <v/>
      </c>
      <c r="E4777" t="e">
        <v>#VALUE!</v>
      </c>
      <c r="F4777" s="37">
        <f>IF('📋 MIỂNG TNC'!A753="","",'📋 MIỂNG TNC'!J753)</f>
        <v/>
      </c>
      <c r="G4777" s="37">
        <f>IF('📋 MIỂNG TNC'!A753="","",'📋 MIỂNG TNC'!K753)</f>
        <v/>
      </c>
      <c r="H4777" s="37">
        <f>IF('📋 MIỂNG TNC'!A753="","",'📋 MIỂNG TNC'!L753)</f>
        <v/>
      </c>
      <c r="I4777">
        <f>IF('📋 MIỂNG TNC'!A753="","",'📋 MIỂNG TNC'!M753)</f>
        <v/>
      </c>
      <c r="J4777">
        <f>IF('📋 MIỂNG TNC'!A753="","",'📋 MIỂNG TNC'!D753)</f>
        <v/>
      </c>
      <c r="L4777">
        <f>N(L4776)+IF(AND('🔎 TRA CỨU NHANH'!$C$2&lt;&gt;"",OR(ISNUMBER(SEARCH('🔎 TRA CỨU NHANH'!$C$2,$A4777)),ISNUMBER(SEARCH('🔎 TRA CỨU NHANH'!$C$2,$B4777)))),1,0)</f>
        <v/>
      </c>
      <c r="M4777">
        <f>IF(L4777&gt;N(L4776),L4777,"")</f>
        <v/>
      </c>
      <c r="N4777">
        <f>N(N4776)+IF(AND('💰 BÁO GIÁ'!$C$27&lt;&gt;"",OR(ISNUMBER(SEARCH('💰 BÁO GIÁ'!$C$27,$A4777)),ISNUMBER(SEARCH('💰 BÁO GIÁ'!$C$27,$B4777)))),1,0)</f>
        <v/>
      </c>
      <c r="O4777">
        <f>IF(N4777&gt;N(N4776),N4777,"")</f>
        <v/>
      </c>
    </row>
    <row r="4778">
      <c r="A4778">
        <f>IF('📋 MIỂNG TNC'!A754="","",'📋 MIỂNG TNC'!A754)</f>
        <v/>
      </c>
      <c r="B4778">
        <f>IF('📋 MIỂNG TNC'!A754="","",'📋 MIỂNG TNC'!P754)</f>
        <v/>
      </c>
      <c r="C4778">
        <f>IF('📋 MIỂNG TNC'!A754="","","Miểng")</f>
        <v/>
      </c>
      <c r="D4778">
        <f>IF('📋 MIỂNG TNC'!A754="","",'📋 MIỂNG TNC'!H754)</f>
        <v/>
      </c>
      <c r="E4778" t="e">
        <v>#VALUE!</v>
      </c>
      <c r="F4778" s="37">
        <f>IF('📋 MIỂNG TNC'!A754="","",'📋 MIỂNG TNC'!J754)</f>
        <v/>
      </c>
      <c r="G4778" s="37">
        <f>IF('📋 MIỂNG TNC'!A754="","",'📋 MIỂNG TNC'!K754)</f>
        <v/>
      </c>
      <c r="H4778">
        <f>IF('📋 MIỂNG TNC'!A754="","",'📋 MIỂNG TNC'!L754)</f>
        <v/>
      </c>
      <c r="I4778">
        <f>IF('📋 MIỂNG TNC'!A754="","",'📋 MIỂNG TNC'!M754)</f>
        <v/>
      </c>
      <c r="J4778">
        <f>IF('📋 MIỂNG TNC'!A754="","",'📋 MIỂNG TNC'!D754)</f>
        <v/>
      </c>
      <c r="L4778">
        <f>N(L4777)+IF(AND('🔎 TRA CỨU NHANH'!$C$2&lt;&gt;"",OR(ISNUMBER(SEARCH('🔎 TRA CỨU NHANH'!$C$2,$A4778)),ISNUMBER(SEARCH('🔎 TRA CỨU NHANH'!$C$2,$B4778)))),1,0)</f>
        <v/>
      </c>
      <c r="M4778">
        <f>IF(L4778&gt;N(L4777),L4778,"")</f>
        <v/>
      </c>
      <c r="N4778">
        <f>N(N4777)+IF(AND('💰 BÁO GIÁ'!$C$27&lt;&gt;"",OR(ISNUMBER(SEARCH('💰 BÁO GIÁ'!$C$27,$A4778)),ISNUMBER(SEARCH('💰 BÁO GIÁ'!$C$27,$B4778)))),1,0)</f>
        <v/>
      </c>
      <c r="O4778">
        <f>IF(N4778&gt;N(N4777),N4778,"")</f>
        <v/>
      </c>
    </row>
    <row r="4779">
      <c r="A4779">
        <f>IF('📋 MIỂNG TNC'!A755="","",'📋 MIỂNG TNC'!A755)</f>
        <v/>
      </c>
      <c r="B4779">
        <f>IF('📋 MIỂNG TNC'!A755="","",'📋 MIỂNG TNC'!P755)</f>
        <v/>
      </c>
      <c r="C4779">
        <f>IF('📋 MIỂNG TNC'!A755="","","Miểng")</f>
        <v/>
      </c>
      <c r="D4779">
        <f>IF('📋 MIỂNG TNC'!A755="","",'📋 MIỂNG TNC'!H755)</f>
        <v/>
      </c>
      <c r="E4779" t="e">
        <v>#VALUE!</v>
      </c>
      <c r="F4779" s="37">
        <f>IF('📋 MIỂNG TNC'!A755="","",'📋 MIỂNG TNC'!J755)</f>
        <v/>
      </c>
      <c r="G4779" s="37">
        <f>IF('📋 MIỂNG TNC'!A755="","",'📋 MIỂNG TNC'!K755)</f>
        <v/>
      </c>
      <c r="H4779">
        <f>IF('📋 MIỂNG TNC'!A755="","",'📋 MIỂNG TNC'!L755)</f>
        <v/>
      </c>
      <c r="I4779">
        <f>IF('📋 MIỂNG TNC'!A755="","",'📋 MIỂNG TNC'!M755)</f>
        <v/>
      </c>
      <c r="J4779">
        <f>IF('📋 MIỂNG TNC'!A755="","",'📋 MIỂNG TNC'!D755)</f>
        <v/>
      </c>
      <c r="L4779">
        <f>N(L4778)+IF(AND('🔎 TRA CỨU NHANH'!$C$2&lt;&gt;"",OR(ISNUMBER(SEARCH('🔎 TRA CỨU NHANH'!$C$2,$A4779)),ISNUMBER(SEARCH('🔎 TRA CỨU NHANH'!$C$2,$B4779)))),1,0)</f>
        <v/>
      </c>
      <c r="M4779">
        <f>IF(L4779&gt;N(L4778),L4779,"")</f>
        <v/>
      </c>
      <c r="N4779">
        <f>N(N4778)+IF(AND('💰 BÁO GIÁ'!$C$27&lt;&gt;"",OR(ISNUMBER(SEARCH('💰 BÁO GIÁ'!$C$27,$A4779)),ISNUMBER(SEARCH('💰 BÁO GIÁ'!$C$27,$B4779)))),1,0)</f>
        <v/>
      </c>
      <c r="O4779">
        <f>IF(N4779&gt;N(N4778),N4779,"")</f>
        <v/>
      </c>
    </row>
    <row r="4780">
      <c r="A4780">
        <f>IF('📋 MIỂNG TNC'!A756="","",'📋 MIỂNG TNC'!A756)</f>
        <v/>
      </c>
      <c r="B4780">
        <f>IF('📋 MIỂNG TNC'!A756="","",'📋 MIỂNG TNC'!P756)</f>
        <v/>
      </c>
      <c r="C4780">
        <f>IF('📋 MIỂNG TNC'!A756="","","Miểng")</f>
        <v/>
      </c>
      <c r="D4780">
        <f>IF('📋 MIỂNG TNC'!A756="","",'📋 MIỂNG TNC'!H756)</f>
        <v/>
      </c>
      <c r="E4780" t="e">
        <v>#VALUE!</v>
      </c>
      <c r="F4780">
        <f>IF('📋 MIỂNG TNC'!A756="","",'📋 MIỂNG TNC'!J756)</f>
        <v/>
      </c>
      <c r="G4780">
        <f>IF('📋 MIỂNG TNC'!A756="","",'📋 MIỂNG TNC'!K756)</f>
        <v/>
      </c>
      <c r="H4780">
        <f>IF('📋 MIỂNG TNC'!A756="","",'📋 MIỂNG TNC'!L756)</f>
        <v/>
      </c>
      <c r="I4780">
        <f>IF('📋 MIỂNG TNC'!A756="","",'📋 MIỂNG TNC'!M756)</f>
        <v/>
      </c>
      <c r="J4780">
        <f>IF('📋 MIỂNG TNC'!A756="","",'📋 MIỂNG TNC'!D756)</f>
        <v/>
      </c>
      <c r="L4780">
        <f>N(L4779)+IF(AND('🔎 TRA CỨU NHANH'!$C$2&lt;&gt;"",OR(ISNUMBER(SEARCH('🔎 TRA CỨU NHANH'!$C$2,$A4780)),ISNUMBER(SEARCH('🔎 TRA CỨU NHANH'!$C$2,$B4780)))),1,0)</f>
        <v/>
      </c>
      <c r="M4780">
        <f>IF(L4780&gt;N(L4779),L4780,"")</f>
        <v/>
      </c>
      <c r="N4780">
        <f>N(N4779)+IF(AND('💰 BÁO GIÁ'!$C$27&lt;&gt;"",OR(ISNUMBER(SEARCH('💰 BÁO GIÁ'!$C$27,$A4780)),ISNUMBER(SEARCH('💰 BÁO GIÁ'!$C$27,$B4780)))),1,0)</f>
        <v/>
      </c>
      <c r="O4780">
        <f>IF(N4780&gt;N(N4779),N4780,"")</f>
        <v/>
      </c>
    </row>
    <row r="4781">
      <c r="A4781">
        <f>IF('📋 MIỂNG TNC'!A757="","",'📋 MIỂNG TNC'!A757)</f>
        <v/>
      </c>
      <c r="B4781">
        <f>IF('📋 MIỂNG TNC'!A757="","",'📋 MIỂNG TNC'!P757)</f>
        <v/>
      </c>
      <c r="C4781">
        <f>IF('📋 MIỂNG TNC'!A757="","","Miểng")</f>
        <v/>
      </c>
      <c r="D4781">
        <f>IF('📋 MIỂNG TNC'!A757="","",'📋 MIỂNG TNC'!H757)</f>
        <v/>
      </c>
      <c r="E4781" s="37" t="e">
        <v>#VALUE!</v>
      </c>
      <c r="F4781" s="37">
        <f>IF('📋 MIỂNG TNC'!A757="","",'📋 MIỂNG TNC'!J757)</f>
        <v/>
      </c>
      <c r="G4781" s="37">
        <f>IF('📋 MIỂNG TNC'!A757="","",'📋 MIỂNG TNC'!K757)</f>
        <v/>
      </c>
      <c r="H4781">
        <f>IF('📋 MIỂNG TNC'!A757="","",'📋 MIỂNG TNC'!L757)</f>
        <v/>
      </c>
      <c r="I4781">
        <f>IF('📋 MIỂNG TNC'!A757="","",'📋 MIỂNG TNC'!M757)</f>
        <v/>
      </c>
      <c r="J4781">
        <f>IF('📋 MIỂNG TNC'!A757="","",'📋 MIỂNG TNC'!D757)</f>
        <v/>
      </c>
      <c r="L4781">
        <f>N(L4780)+IF(AND('🔎 TRA CỨU NHANH'!$C$2&lt;&gt;"",OR(ISNUMBER(SEARCH('🔎 TRA CỨU NHANH'!$C$2,$A4781)),ISNUMBER(SEARCH('🔎 TRA CỨU NHANH'!$C$2,$B4781)))),1,0)</f>
        <v/>
      </c>
      <c r="M4781">
        <f>IF(L4781&gt;N(L4780),L4781,"")</f>
        <v/>
      </c>
      <c r="N4781">
        <f>N(N4780)+IF(AND('💰 BÁO GIÁ'!$C$27&lt;&gt;"",OR(ISNUMBER(SEARCH('💰 BÁO GIÁ'!$C$27,$A4781)),ISNUMBER(SEARCH('💰 BÁO GIÁ'!$C$27,$B4781)))),1,0)</f>
        <v/>
      </c>
      <c r="O4781">
        <f>IF(N4781&gt;N(N4780),N4781,"")</f>
        <v/>
      </c>
    </row>
    <row r="4782">
      <c r="A4782">
        <f>IF('📋 MIỂNG TNC'!A758="","",'📋 MIỂNG TNC'!A758)</f>
        <v/>
      </c>
      <c r="B4782">
        <f>IF('📋 MIỂNG TNC'!A758="","",'📋 MIỂNG TNC'!P758)</f>
        <v/>
      </c>
      <c r="C4782">
        <f>IF('📋 MIỂNG TNC'!A758="","","Miểng")</f>
        <v/>
      </c>
      <c r="D4782">
        <f>IF('📋 MIỂNG TNC'!A758="","",'📋 MIỂNG TNC'!H758)</f>
        <v/>
      </c>
      <c r="E4782" s="37" t="e">
        <v>#VALUE!</v>
      </c>
      <c r="F4782" s="37">
        <f>IF('📋 MIỂNG TNC'!A758="","",'📋 MIỂNG TNC'!J758)</f>
        <v/>
      </c>
      <c r="G4782" s="37">
        <f>IF('📋 MIỂNG TNC'!A758="","",'📋 MIỂNG TNC'!K758)</f>
        <v/>
      </c>
      <c r="H4782">
        <f>IF('📋 MIỂNG TNC'!A758="","",'📋 MIỂNG TNC'!L758)</f>
        <v/>
      </c>
      <c r="I4782">
        <f>IF('📋 MIỂNG TNC'!A758="","",'📋 MIỂNG TNC'!M758)</f>
        <v/>
      </c>
      <c r="J4782">
        <f>IF('📋 MIỂNG TNC'!A758="","",'📋 MIỂNG TNC'!D758)</f>
        <v/>
      </c>
      <c r="L4782">
        <f>N(L4781)+IF(AND('🔎 TRA CỨU NHANH'!$C$2&lt;&gt;"",OR(ISNUMBER(SEARCH('🔎 TRA CỨU NHANH'!$C$2,$A4782)),ISNUMBER(SEARCH('🔎 TRA CỨU NHANH'!$C$2,$B4782)))),1,0)</f>
        <v/>
      </c>
      <c r="M4782">
        <f>IF(L4782&gt;N(L4781),L4782,"")</f>
        <v/>
      </c>
      <c r="N4782">
        <f>N(N4781)+IF(AND('💰 BÁO GIÁ'!$C$27&lt;&gt;"",OR(ISNUMBER(SEARCH('💰 BÁO GIÁ'!$C$27,$A4782)),ISNUMBER(SEARCH('💰 BÁO GIÁ'!$C$27,$B4782)))),1,0)</f>
        <v/>
      </c>
      <c r="O4782">
        <f>IF(N4782&gt;N(N4781),N4782,"")</f>
        <v/>
      </c>
    </row>
    <row r="4783">
      <c r="A4783">
        <f>IF('📋 MIỂNG TNC'!A759="","",'📋 MIỂNG TNC'!A759)</f>
        <v/>
      </c>
      <c r="B4783">
        <f>IF('📋 MIỂNG TNC'!A759="","",'📋 MIỂNG TNC'!P759)</f>
        <v/>
      </c>
      <c r="C4783">
        <f>IF('📋 MIỂNG TNC'!A759="","","Miểng")</f>
        <v/>
      </c>
      <c r="D4783">
        <f>IF('📋 MIỂNG TNC'!A759="","",'📋 MIỂNG TNC'!H759)</f>
        <v/>
      </c>
      <c r="E4783" s="37" t="e">
        <v>#VALUE!</v>
      </c>
      <c r="F4783" s="37">
        <f>IF('📋 MIỂNG TNC'!A759="","",'📋 MIỂNG TNC'!J759)</f>
        <v/>
      </c>
      <c r="G4783" s="37">
        <f>IF('📋 MIỂNG TNC'!A759="","",'📋 MIỂNG TNC'!K759)</f>
        <v/>
      </c>
      <c r="H4783">
        <f>IF('📋 MIỂNG TNC'!A759="","",'📋 MIỂNG TNC'!L759)</f>
        <v/>
      </c>
      <c r="I4783">
        <f>IF('📋 MIỂNG TNC'!A759="","",'📋 MIỂNG TNC'!M759)</f>
        <v/>
      </c>
      <c r="J4783">
        <f>IF('📋 MIỂNG TNC'!A759="","",'📋 MIỂNG TNC'!D759)</f>
        <v/>
      </c>
      <c r="L4783">
        <f>N(L4782)+IF(AND('🔎 TRA CỨU NHANH'!$C$2&lt;&gt;"",OR(ISNUMBER(SEARCH('🔎 TRA CỨU NHANH'!$C$2,$A4783)),ISNUMBER(SEARCH('🔎 TRA CỨU NHANH'!$C$2,$B4783)))),1,0)</f>
        <v/>
      </c>
      <c r="M4783">
        <f>IF(L4783&gt;N(L4782),L4783,"")</f>
        <v/>
      </c>
      <c r="N4783">
        <f>N(N4782)+IF(AND('💰 BÁO GIÁ'!$C$27&lt;&gt;"",OR(ISNUMBER(SEARCH('💰 BÁO GIÁ'!$C$27,$A4783)),ISNUMBER(SEARCH('💰 BÁO GIÁ'!$C$27,$B4783)))),1,0)</f>
        <v/>
      </c>
      <c r="O4783">
        <f>IF(N4783&gt;N(N4782),N4783,"")</f>
        <v/>
      </c>
    </row>
    <row r="4784">
      <c r="A4784">
        <f>IF('📋 MIỂNG TNC'!A760="","",'📋 MIỂNG TNC'!A760)</f>
        <v/>
      </c>
      <c r="B4784">
        <f>IF('📋 MIỂNG TNC'!A760="","",'📋 MIỂNG TNC'!P760)</f>
        <v/>
      </c>
      <c r="C4784">
        <f>IF('📋 MIỂNG TNC'!A760="","","Miểng")</f>
        <v/>
      </c>
      <c r="D4784">
        <f>IF('📋 MIỂNG TNC'!A760="","",'📋 MIỂNG TNC'!H760)</f>
        <v/>
      </c>
      <c r="E4784" s="37" t="e">
        <v>#VALUE!</v>
      </c>
      <c r="F4784" s="37">
        <f>IF('📋 MIỂNG TNC'!A760="","",'📋 MIỂNG TNC'!J760)</f>
        <v/>
      </c>
      <c r="G4784" s="37">
        <f>IF('📋 MIỂNG TNC'!A760="","",'📋 MIỂNG TNC'!K760)</f>
        <v/>
      </c>
      <c r="H4784">
        <f>IF('📋 MIỂNG TNC'!A760="","",'📋 MIỂNG TNC'!L760)</f>
        <v/>
      </c>
      <c r="I4784">
        <f>IF('📋 MIỂNG TNC'!A760="","",'📋 MIỂNG TNC'!M760)</f>
        <v/>
      </c>
      <c r="J4784">
        <f>IF('📋 MIỂNG TNC'!A760="","",'📋 MIỂNG TNC'!D760)</f>
        <v/>
      </c>
      <c r="L4784">
        <f>N(L4783)+IF(AND('🔎 TRA CỨU NHANH'!$C$2&lt;&gt;"",OR(ISNUMBER(SEARCH('🔎 TRA CỨU NHANH'!$C$2,$A4784)),ISNUMBER(SEARCH('🔎 TRA CỨU NHANH'!$C$2,$B4784)))),1,0)</f>
        <v/>
      </c>
      <c r="M4784">
        <f>IF(L4784&gt;N(L4783),L4784,"")</f>
        <v/>
      </c>
      <c r="N4784">
        <f>N(N4783)+IF(AND('💰 BÁO GIÁ'!$C$27&lt;&gt;"",OR(ISNUMBER(SEARCH('💰 BÁO GIÁ'!$C$27,$A4784)),ISNUMBER(SEARCH('💰 BÁO GIÁ'!$C$27,$B4784)))),1,0)</f>
        <v/>
      </c>
      <c r="O4784">
        <f>IF(N4784&gt;N(N4783),N4784,"")</f>
        <v/>
      </c>
    </row>
    <row r="4785">
      <c r="A4785">
        <f>IF('📋 MIỂNG TNC'!A761="","",'📋 MIỂNG TNC'!A761)</f>
        <v/>
      </c>
      <c r="B4785">
        <f>IF('📋 MIỂNG TNC'!A761="","",'📋 MIỂNG TNC'!P761)</f>
        <v/>
      </c>
      <c r="C4785">
        <f>IF('📋 MIỂNG TNC'!A761="","","Miểng")</f>
        <v/>
      </c>
      <c r="D4785">
        <f>IF('📋 MIỂNG TNC'!A761="","",'📋 MIỂNG TNC'!H761)</f>
        <v/>
      </c>
      <c r="E4785" s="37" t="e">
        <v>#VALUE!</v>
      </c>
      <c r="F4785" s="37">
        <f>IF('📋 MIỂNG TNC'!A761="","",'📋 MIỂNG TNC'!J761)</f>
        <v/>
      </c>
      <c r="G4785" s="37">
        <f>IF('📋 MIỂNG TNC'!A761="","",'📋 MIỂNG TNC'!K761)</f>
        <v/>
      </c>
      <c r="H4785">
        <f>IF('📋 MIỂNG TNC'!A761="","",'📋 MIỂNG TNC'!L761)</f>
        <v/>
      </c>
      <c r="I4785">
        <f>IF('📋 MIỂNG TNC'!A761="","",'📋 MIỂNG TNC'!M761)</f>
        <v/>
      </c>
      <c r="J4785">
        <f>IF('📋 MIỂNG TNC'!A761="","",'📋 MIỂNG TNC'!D761)</f>
        <v/>
      </c>
      <c r="L4785">
        <f>N(L4784)+IF(AND('🔎 TRA CỨU NHANH'!$C$2&lt;&gt;"",OR(ISNUMBER(SEARCH('🔎 TRA CỨU NHANH'!$C$2,$A4785)),ISNUMBER(SEARCH('🔎 TRA CỨU NHANH'!$C$2,$B4785)))),1,0)</f>
        <v/>
      </c>
      <c r="M4785">
        <f>IF(L4785&gt;N(L4784),L4785,"")</f>
        <v/>
      </c>
      <c r="N4785">
        <f>N(N4784)+IF(AND('💰 BÁO GIÁ'!$C$27&lt;&gt;"",OR(ISNUMBER(SEARCH('💰 BÁO GIÁ'!$C$27,$A4785)),ISNUMBER(SEARCH('💰 BÁO GIÁ'!$C$27,$B4785)))),1,0)</f>
        <v/>
      </c>
      <c r="O4785">
        <f>IF(N4785&gt;N(N4784),N4785,"")</f>
        <v/>
      </c>
    </row>
    <row r="4786">
      <c r="A4786">
        <f>IF('📋 MIỂNG TNC'!A762="","",'📋 MIỂNG TNC'!A762)</f>
        <v/>
      </c>
      <c r="B4786">
        <f>IF('📋 MIỂNG TNC'!A762="","",'📋 MIỂNG TNC'!P762)</f>
        <v/>
      </c>
      <c r="C4786">
        <f>IF('📋 MIỂNG TNC'!A762="","","Miểng")</f>
        <v/>
      </c>
      <c r="D4786">
        <f>IF('📋 MIỂNG TNC'!A762="","",'📋 MIỂNG TNC'!H762)</f>
        <v/>
      </c>
      <c r="E4786" t="e">
        <v>#VALUE!</v>
      </c>
      <c r="F4786">
        <f>IF('📋 MIỂNG TNC'!A762="","",'📋 MIỂNG TNC'!J762)</f>
        <v/>
      </c>
      <c r="G4786">
        <f>IF('📋 MIỂNG TNC'!A762="","",'📋 MIỂNG TNC'!K762)</f>
        <v/>
      </c>
      <c r="H4786">
        <f>IF('📋 MIỂNG TNC'!A762="","",'📋 MIỂNG TNC'!L762)</f>
        <v/>
      </c>
      <c r="I4786">
        <f>IF('📋 MIỂNG TNC'!A762="","",'📋 MIỂNG TNC'!M762)</f>
        <v/>
      </c>
      <c r="J4786">
        <f>IF('📋 MIỂNG TNC'!A762="","",'📋 MIỂNG TNC'!D762)</f>
        <v/>
      </c>
      <c r="L4786">
        <f>N(L4785)+IF(AND('🔎 TRA CỨU NHANH'!$C$2&lt;&gt;"",OR(ISNUMBER(SEARCH('🔎 TRA CỨU NHANH'!$C$2,$A4786)),ISNUMBER(SEARCH('🔎 TRA CỨU NHANH'!$C$2,$B4786)))),1,0)</f>
        <v/>
      </c>
      <c r="M4786">
        <f>IF(L4786&gt;N(L4785),L4786,"")</f>
        <v/>
      </c>
      <c r="N4786">
        <f>N(N4785)+IF(AND('💰 BÁO GIÁ'!$C$27&lt;&gt;"",OR(ISNUMBER(SEARCH('💰 BÁO GIÁ'!$C$27,$A4786)),ISNUMBER(SEARCH('💰 BÁO GIÁ'!$C$27,$B4786)))),1,0)</f>
        <v/>
      </c>
      <c r="O4786">
        <f>IF(N4786&gt;N(N4785),N4786,"")</f>
        <v/>
      </c>
    </row>
    <row r="4787">
      <c r="A4787">
        <f>IF('📋 MIỂNG TNC'!A763="","",'📋 MIỂNG TNC'!A763)</f>
        <v/>
      </c>
      <c r="B4787">
        <f>IF('📋 MIỂNG TNC'!A763="","",'📋 MIỂNG TNC'!P763)</f>
        <v/>
      </c>
      <c r="C4787">
        <f>IF('📋 MIỂNG TNC'!A763="","","Miểng")</f>
        <v/>
      </c>
      <c r="D4787">
        <f>IF('📋 MIỂNG TNC'!A763="","",'📋 MIỂNG TNC'!H763)</f>
        <v/>
      </c>
      <c r="E4787" s="37" t="e">
        <v>#VALUE!</v>
      </c>
      <c r="F4787" s="37">
        <f>IF('📋 MIỂNG TNC'!A763="","",'📋 MIỂNG TNC'!J763)</f>
        <v/>
      </c>
      <c r="G4787" s="37">
        <f>IF('📋 MIỂNG TNC'!A763="","",'📋 MIỂNG TNC'!K763)</f>
        <v/>
      </c>
      <c r="H4787">
        <f>IF('📋 MIỂNG TNC'!A763="","",'📋 MIỂNG TNC'!L763)</f>
        <v/>
      </c>
      <c r="I4787">
        <f>IF('📋 MIỂNG TNC'!A763="","",'📋 MIỂNG TNC'!M763)</f>
        <v/>
      </c>
      <c r="J4787">
        <f>IF('📋 MIỂNG TNC'!A763="","",'📋 MIỂNG TNC'!D763)</f>
        <v/>
      </c>
      <c r="L4787">
        <f>N(L4786)+IF(AND('🔎 TRA CỨU NHANH'!$C$2&lt;&gt;"",OR(ISNUMBER(SEARCH('🔎 TRA CỨU NHANH'!$C$2,$A4787)),ISNUMBER(SEARCH('🔎 TRA CỨU NHANH'!$C$2,$B4787)))),1,0)</f>
        <v/>
      </c>
      <c r="M4787">
        <f>IF(L4787&gt;N(L4786),L4787,"")</f>
        <v/>
      </c>
      <c r="N4787">
        <f>N(N4786)+IF(AND('💰 BÁO GIÁ'!$C$27&lt;&gt;"",OR(ISNUMBER(SEARCH('💰 BÁO GIÁ'!$C$27,$A4787)),ISNUMBER(SEARCH('💰 BÁO GIÁ'!$C$27,$B4787)))),1,0)</f>
        <v/>
      </c>
      <c r="O4787">
        <f>IF(N4787&gt;N(N4786),N4787,"")</f>
        <v/>
      </c>
    </row>
    <row r="4788">
      <c r="A4788">
        <f>IF('📋 MIỂNG TNC'!A764="","",'📋 MIỂNG TNC'!A764)</f>
        <v/>
      </c>
      <c r="B4788">
        <f>IF('📋 MIỂNG TNC'!A764="","",'📋 MIỂNG TNC'!P764)</f>
        <v/>
      </c>
      <c r="C4788">
        <f>IF('📋 MIỂNG TNC'!A764="","","Miểng")</f>
        <v/>
      </c>
      <c r="D4788">
        <f>IF('📋 MIỂNG TNC'!A764="","",'📋 MIỂNG TNC'!H764)</f>
        <v/>
      </c>
      <c r="E4788" s="37" t="e">
        <v>#VALUE!</v>
      </c>
      <c r="F4788" s="37">
        <f>IF('📋 MIỂNG TNC'!A764="","",'📋 MIỂNG TNC'!J764)</f>
        <v/>
      </c>
      <c r="G4788" s="37">
        <f>IF('📋 MIỂNG TNC'!A764="","",'📋 MIỂNG TNC'!K764)</f>
        <v/>
      </c>
      <c r="H4788">
        <f>IF('📋 MIỂNG TNC'!A764="","",'📋 MIỂNG TNC'!L764)</f>
        <v/>
      </c>
      <c r="I4788">
        <f>IF('📋 MIỂNG TNC'!A764="","",'📋 MIỂNG TNC'!M764)</f>
        <v/>
      </c>
      <c r="J4788">
        <f>IF('📋 MIỂNG TNC'!A764="","",'📋 MIỂNG TNC'!D764)</f>
        <v/>
      </c>
      <c r="L4788">
        <f>N(L4787)+IF(AND('🔎 TRA CỨU NHANH'!$C$2&lt;&gt;"",OR(ISNUMBER(SEARCH('🔎 TRA CỨU NHANH'!$C$2,$A4788)),ISNUMBER(SEARCH('🔎 TRA CỨU NHANH'!$C$2,$B4788)))),1,0)</f>
        <v/>
      </c>
      <c r="M4788">
        <f>IF(L4788&gt;N(L4787),L4788,"")</f>
        <v/>
      </c>
      <c r="N4788">
        <f>N(N4787)+IF(AND('💰 BÁO GIÁ'!$C$27&lt;&gt;"",OR(ISNUMBER(SEARCH('💰 BÁO GIÁ'!$C$27,$A4788)),ISNUMBER(SEARCH('💰 BÁO GIÁ'!$C$27,$B4788)))),1,0)</f>
        <v/>
      </c>
      <c r="O4788">
        <f>IF(N4788&gt;N(N4787),N4788,"")</f>
        <v/>
      </c>
    </row>
    <row r="4789">
      <c r="A4789">
        <f>IF('📋 MIỂNG TNC'!A765="","",'📋 MIỂNG TNC'!A765)</f>
        <v/>
      </c>
      <c r="B4789">
        <f>IF('📋 MIỂNG TNC'!A765="","",'📋 MIỂNG TNC'!P765)</f>
        <v/>
      </c>
      <c r="C4789">
        <f>IF('📋 MIỂNG TNC'!A765="","","Miểng")</f>
        <v/>
      </c>
      <c r="D4789">
        <f>IF('📋 MIỂNG TNC'!A765="","",'📋 MIỂNG TNC'!H765)</f>
        <v/>
      </c>
      <c r="E4789" s="37" t="e">
        <v>#VALUE!</v>
      </c>
      <c r="F4789" s="37">
        <f>IF('📋 MIỂNG TNC'!A765="","",'📋 MIỂNG TNC'!J765)</f>
        <v/>
      </c>
      <c r="G4789" s="37">
        <f>IF('📋 MIỂNG TNC'!A765="","",'📋 MIỂNG TNC'!K765)</f>
        <v/>
      </c>
      <c r="H4789">
        <f>IF('📋 MIỂNG TNC'!A765="","",'📋 MIỂNG TNC'!L765)</f>
        <v/>
      </c>
      <c r="I4789">
        <f>IF('📋 MIỂNG TNC'!A765="","",'📋 MIỂNG TNC'!M765)</f>
        <v/>
      </c>
      <c r="J4789">
        <f>IF('📋 MIỂNG TNC'!A765="","",'📋 MIỂNG TNC'!D765)</f>
        <v/>
      </c>
      <c r="L4789">
        <f>N(L4788)+IF(AND('🔎 TRA CỨU NHANH'!$C$2&lt;&gt;"",OR(ISNUMBER(SEARCH('🔎 TRA CỨU NHANH'!$C$2,$A4789)),ISNUMBER(SEARCH('🔎 TRA CỨU NHANH'!$C$2,$B4789)))),1,0)</f>
        <v/>
      </c>
      <c r="M4789">
        <f>IF(L4789&gt;N(L4788),L4789,"")</f>
        <v/>
      </c>
      <c r="N4789">
        <f>N(N4788)+IF(AND('💰 BÁO GIÁ'!$C$27&lt;&gt;"",OR(ISNUMBER(SEARCH('💰 BÁO GIÁ'!$C$27,$A4789)),ISNUMBER(SEARCH('💰 BÁO GIÁ'!$C$27,$B4789)))),1,0)</f>
        <v/>
      </c>
      <c r="O4789">
        <f>IF(N4789&gt;N(N4788),N4789,"")</f>
        <v/>
      </c>
    </row>
    <row r="4790">
      <c r="A4790">
        <f>IF('📋 MIỂNG TNC'!A766="","",'📋 MIỂNG TNC'!A766)</f>
        <v/>
      </c>
      <c r="B4790">
        <f>IF('📋 MIỂNG TNC'!A766="","",'📋 MIỂNG TNC'!P766)</f>
        <v/>
      </c>
      <c r="C4790">
        <f>IF('📋 MIỂNG TNC'!A766="","","Miểng")</f>
        <v/>
      </c>
      <c r="D4790">
        <f>IF('📋 MIỂNG TNC'!A766="","",'📋 MIỂNG TNC'!H766)</f>
        <v/>
      </c>
      <c r="E4790" t="e">
        <v>#VALUE!</v>
      </c>
      <c r="F4790" s="37">
        <f>IF('📋 MIỂNG TNC'!A766="","",'📋 MIỂNG TNC'!J766)</f>
        <v/>
      </c>
      <c r="G4790" s="37">
        <f>IF('📋 MIỂNG TNC'!A766="","",'📋 MIỂNG TNC'!K766)</f>
        <v/>
      </c>
      <c r="H4790" s="37">
        <f>IF('📋 MIỂNG TNC'!A766="","",'📋 MIỂNG TNC'!L766)</f>
        <v/>
      </c>
      <c r="I4790">
        <f>IF('📋 MIỂNG TNC'!A766="","",'📋 MIỂNG TNC'!M766)</f>
        <v/>
      </c>
      <c r="J4790">
        <f>IF('📋 MIỂNG TNC'!A766="","",'📋 MIỂNG TNC'!D766)</f>
        <v/>
      </c>
      <c r="L4790">
        <f>N(L4789)+IF(AND('🔎 TRA CỨU NHANH'!$C$2&lt;&gt;"",OR(ISNUMBER(SEARCH('🔎 TRA CỨU NHANH'!$C$2,$A4790)),ISNUMBER(SEARCH('🔎 TRA CỨU NHANH'!$C$2,$B4790)))),1,0)</f>
        <v/>
      </c>
      <c r="M4790">
        <f>IF(L4790&gt;N(L4789),L4790,"")</f>
        <v/>
      </c>
      <c r="N4790">
        <f>N(N4789)+IF(AND('💰 BÁO GIÁ'!$C$27&lt;&gt;"",OR(ISNUMBER(SEARCH('💰 BÁO GIÁ'!$C$27,$A4790)),ISNUMBER(SEARCH('💰 BÁO GIÁ'!$C$27,$B4790)))),1,0)</f>
        <v/>
      </c>
      <c r="O4790">
        <f>IF(N4790&gt;N(N4789),N4790,"")</f>
        <v/>
      </c>
    </row>
    <row r="4791">
      <c r="A4791">
        <f>IF('📋 MIỂNG TNC'!A767="","",'📋 MIỂNG TNC'!A767)</f>
        <v/>
      </c>
      <c r="B4791">
        <f>IF('📋 MIỂNG TNC'!A767="","",'📋 MIỂNG TNC'!P767)</f>
        <v/>
      </c>
      <c r="C4791">
        <f>IF('📋 MIỂNG TNC'!A767="","","Miểng")</f>
        <v/>
      </c>
      <c r="D4791">
        <f>IF('📋 MIỂNG TNC'!A767="","",'📋 MIỂNG TNC'!H767)</f>
        <v/>
      </c>
      <c r="E4791" s="37" t="e">
        <v>#VALUE!</v>
      </c>
      <c r="F4791" s="37">
        <f>IF('📋 MIỂNG TNC'!A767="","",'📋 MIỂNG TNC'!J767)</f>
        <v/>
      </c>
      <c r="G4791" s="37">
        <f>IF('📋 MIỂNG TNC'!A767="","",'📋 MIỂNG TNC'!K767)</f>
        <v/>
      </c>
      <c r="H4791" s="37">
        <f>IF('📋 MIỂNG TNC'!A767="","",'📋 MIỂNG TNC'!L767)</f>
        <v/>
      </c>
      <c r="I4791">
        <f>IF('📋 MIỂNG TNC'!A767="","",'📋 MIỂNG TNC'!M767)</f>
        <v/>
      </c>
      <c r="J4791">
        <f>IF('📋 MIỂNG TNC'!A767="","",'📋 MIỂNG TNC'!D767)</f>
        <v/>
      </c>
      <c r="L4791">
        <f>N(L4790)+IF(AND('🔎 TRA CỨU NHANH'!$C$2&lt;&gt;"",OR(ISNUMBER(SEARCH('🔎 TRA CỨU NHANH'!$C$2,$A4791)),ISNUMBER(SEARCH('🔎 TRA CỨU NHANH'!$C$2,$B4791)))),1,0)</f>
        <v/>
      </c>
      <c r="M4791">
        <f>IF(L4791&gt;N(L4790),L4791,"")</f>
        <v/>
      </c>
      <c r="N4791">
        <f>N(N4790)+IF(AND('💰 BÁO GIÁ'!$C$27&lt;&gt;"",OR(ISNUMBER(SEARCH('💰 BÁO GIÁ'!$C$27,$A4791)),ISNUMBER(SEARCH('💰 BÁO GIÁ'!$C$27,$B4791)))),1,0)</f>
        <v/>
      </c>
      <c r="O4791">
        <f>IF(N4791&gt;N(N4790),N4791,"")</f>
        <v/>
      </c>
    </row>
    <row r="4792">
      <c r="A4792">
        <f>IF('📋 MIỂNG TNC'!A768="","",'📋 MIỂNG TNC'!A768)</f>
        <v/>
      </c>
      <c r="B4792">
        <f>IF('📋 MIỂNG TNC'!A768="","",'📋 MIỂNG TNC'!P768)</f>
        <v/>
      </c>
      <c r="C4792">
        <f>IF('📋 MIỂNG TNC'!A768="","","Miểng")</f>
        <v/>
      </c>
      <c r="D4792">
        <f>IF('📋 MIỂNG TNC'!A768="","",'📋 MIỂNG TNC'!H768)</f>
        <v/>
      </c>
      <c r="E4792" s="37" t="e">
        <v>#VALUE!</v>
      </c>
      <c r="F4792" s="37">
        <f>IF('📋 MIỂNG TNC'!A768="","",'📋 MIỂNG TNC'!J768)</f>
        <v/>
      </c>
      <c r="G4792" s="37">
        <f>IF('📋 MIỂNG TNC'!A768="","",'📋 MIỂNG TNC'!K768)</f>
        <v/>
      </c>
      <c r="H4792" s="37">
        <f>IF('📋 MIỂNG TNC'!A768="","",'📋 MIỂNG TNC'!L768)</f>
        <v/>
      </c>
      <c r="I4792">
        <f>IF('📋 MIỂNG TNC'!A768="","",'📋 MIỂNG TNC'!M768)</f>
        <v/>
      </c>
      <c r="J4792">
        <f>IF('📋 MIỂNG TNC'!A768="","",'📋 MIỂNG TNC'!D768)</f>
        <v/>
      </c>
      <c r="L4792">
        <f>N(L4791)+IF(AND('🔎 TRA CỨU NHANH'!$C$2&lt;&gt;"",OR(ISNUMBER(SEARCH('🔎 TRA CỨU NHANH'!$C$2,$A4792)),ISNUMBER(SEARCH('🔎 TRA CỨU NHANH'!$C$2,$B4792)))),1,0)</f>
        <v/>
      </c>
      <c r="M4792">
        <f>IF(L4792&gt;N(L4791),L4792,"")</f>
        <v/>
      </c>
      <c r="N4792">
        <f>N(N4791)+IF(AND('💰 BÁO GIÁ'!$C$27&lt;&gt;"",OR(ISNUMBER(SEARCH('💰 BÁO GIÁ'!$C$27,$A4792)),ISNUMBER(SEARCH('💰 BÁO GIÁ'!$C$27,$B4792)))),1,0)</f>
        <v/>
      </c>
      <c r="O4792">
        <f>IF(N4792&gt;N(N4791),N4792,"")</f>
        <v/>
      </c>
    </row>
    <row r="4793">
      <c r="A4793">
        <f>IF('📋 MIỂNG TNC'!A769="","",'📋 MIỂNG TNC'!A769)</f>
        <v/>
      </c>
      <c r="B4793">
        <f>IF('📋 MIỂNG TNC'!A769="","",'📋 MIỂNG TNC'!P769)</f>
        <v/>
      </c>
      <c r="C4793">
        <f>IF('📋 MIỂNG TNC'!A769="","","Miểng")</f>
        <v/>
      </c>
      <c r="D4793">
        <f>IF('📋 MIỂNG TNC'!A769="","",'📋 MIỂNG TNC'!H769)</f>
        <v/>
      </c>
      <c r="E4793" s="37" t="e">
        <v>#VALUE!</v>
      </c>
      <c r="F4793" s="37">
        <f>IF('📋 MIỂNG TNC'!A769="","",'📋 MIỂNG TNC'!J769)</f>
        <v/>
      </c>
      <c r="G4793" s="37">
        <f>IF('📋 MIỂNG TNC'!A769="","",'📋 MIỂNG TNC'!K769)</f>
        <v/>
      </c>
      <c r="H4793" s="37">
        <f>IF('📋 MIỂNG TNC'!A769="","",'📋 MIỂNG TNC'!L769)</f>
        <v/>
      </c>
      <c r="I4793">
        <f>IF('📋 MIỂNG TNC'!A769="","",'📋 MIỂNG TNC'!M769)</f>
        <v/>
      </c>
      <c r="J4793">
        <f>IF('📋 MIỂNG TNC'!A769="","",'📋 MIỂNG TNC'!D769)</f>
        <v/>
      </c>
      <c r="L4793">
        <f>N(L4792)+IF(AND('🔎 TRA CỨU NHANH'!$C$2&lt;&gt;"",OR(ISNUMBER(SEARCH('🔎 TRA CỨU NHANH'!$C$2,$A4793)),ISNUMBER(SEARCH('🔎 TRA CỨU NHANH'!$C$2,$B4793)))),1,0)</f>
        <v/>
      </c>
      <c r="M4793">
        <f>IF(L4793&gt;N(L4792),L4793,"")</f>
        <v/>
      </c>
      <c r="N4793">
        <f>N(N4792)+IF(AND('💰 BÁO GIÁ'!$C$27&lt;&gt;"",OR(ISNUMBER(SEARCH('💰 BÁO GIÁ'!$C$27,$A4793)),ISNUMBER(SEARCH('💰 BÁO GIÁ'!$C$27,$B4793)))),1,0)</f>
        <v/>
      </c>
      <c r="O4793">
        <f>IF(N4793&gt;N(N4792),N4793,"")</f>
        <v/>
      </c>
    </row>
    <row r="4794">
      <c r="A4794">
        <f>IF('📋 MIỂNG TNC'!A770="","",'📋 MIỂNG TNC'!A770)</f>
        <v/>
      </c>
      <c r="B4794">
        <f>IF('📋 MIỂNG TNC'!A770="","",'📋 MIỂNG TNC'!P770)</f>
        <v/>
      </c>
      <c r="C4794">
        <f>IF('📋 MIỂNG TNC'!A770="","","Miểng")</f>
        <v/>
      </c>
      <c r="D4794">
        <f>IF('📋 MIỂNG TNC'!A770="","",'📋 MIỂNG TNC'!H770)</f>
        <v/>
      </c>
      <c r="E4794" t="e">
        <v>#VALUE!</v>
      </c>
      <c r="F4794" s="37">
        <f>IF('📋 MIỂNG TNC'!A770="","",'📋 MIỂNG TNC'!J770)</f>
        <v/>
      </c>
      <c r="G4794" s="37">
        <f>IF('📋 MIỂNG TNC'!A770="","",'📋 MIỂNG TNC'!K770)</f>
        <v/>
      </c>
      <c r="H4794">
        <f>IF('📋 MIỂNG TNC'!A770="","",'📋 MIỂNG TNC'!L770)</f>
        <v/>
      </c>
      <c r="I4794">
        <f>IF('📋 MIỂNG TNC'!A770="","",'📋 MIỂNG TNC'!M770)</f>
        <v/>
      </c>
      <c r="J4794">
        <f>IF('📋 MIỂNG TNC'!A770="","",'📋 MIỂNG TNC'!D770)</f>
        <v/>
      </c>
      <c r="L4794">
        <f>N(L4793)+IF(AND('🔎 TRA CỨU NHANH'!$C$2&lt;&gt;"",OR(ISNUMBER(SEARCH('🔎 TRA CỨU NHANH'!$C$2,$A4794)),ISNUMBER(SEARCH('🔎 TRA CỨU NHANH'!$C$2,$B4794)))),1,0)</f>
        <v/>
      </c>
      <c r="M4794">
        <f>IF(L4794&gt;N(L4793),L4794,"")</f>
        <v/>
      </c>
      <c r="N4794">
        <f>N(N4793)+IF(AND('💰 BÁO GIÁ'!$C$27&lt;&gt;"",OR(ISNUMBER(SEARCH('💰 BÁO GIÁ'!$C$27,$A4794)),ISNUMBER(SEARCH('💰 BÁO GIÁ'!$C$27,$B4794)))),1,0)</f>
        <v/>
      </c>
      <c r="O4794">
        <f>IF(N4794&gt;N(N4793),N4794,"")</f>
        <v/>
      </c>
    </row>
    <row r="4795">
      <c r="A4795">
        <f>IF('📋 MIỂNG TNC'!A771="","",'📋 MIỂNG TNC'!A771)</f>
        <v/>
      </c>
      <c r="B4795">
        <f>IF('📋 MIỂNG TNC'!A771="","",'📋 MIỂNG TNC'!P771)</f>
        <v/>
      </c>
      <c r="C4795">
        <f>IF('📋 MIỂNG TNC'!A771="","","Miểng")</f>
        <v/>
      </c>
      <c r="D4795">
        <f>IF('📋 MIỂNG TNC'!A771="","",'📋 MIỂNG TNC'!H771)</f>
        <v/>
      </c>
      <c r="E4795" t="e">
        <v>#VALUE!</v>
      </c>
      <c r="F4795" s="37">
        <f>IF('📋 MIỂNG TNC'!A771="","",'📋 MIỂNG TNC'!J771)</f>
        <v/>
      </c>
      <c r="G4795" s="37">
        <f>IF('📋 MIỂNG TNC'!A771="","",'📋 MIỂNG TNC'!K771)</f>
        <v/>
      </c>
      <c r="H4795" s="37">
        <f>IF('📋 MIỂNG TNC'!A771="","",'📋 MIỂNG TNC'!L771)</f>
        <v/>
      </c>
      <c r="I4795">
        <f>IF('📋 MIỂNG TNC'!A771="","",'📋 MIỂNG TNC'!M771)</f>
        <v/>
      </c>
      <c r="J4795">
        <f>IF('📋 MIỂNG TNC'!A771="","",'📋 MIỂNG TNC'!D771)</f>
        <v/>
      </c>
      <c r="L4795">
        <f>N(L4794)+IF(AND('🔎 TRA CỨU NHANH'!$C$2&lt;&gt;"",OR(ISNUMBER(SEARCH('🔎 TRA CỨU NHANH'!$C$2,$A4795)),ISNUMBER(SEARCH('🔎 TRA CỨU NHANH'!$C$2,$B4795)))),1,0)</f>
        <v/>
      </c>
      <c r="M4795">
        <f>IF(L4795&gt;N(L4794),L4795,"")</f>
        <v/>
      </c>
      <c r="N4795">
        <f>N(N4794)+IF(AND('💰 BÁO GIÁ'!$C$27&lt;&gt;"",OR(ISNUMBER(SEARCH('💰 BÁO GIÁ'!$C$27,$A4795)),ISNUMBER(SEARCH('💰 BÁO GIÁ'!$C$27,$B4795)))),1,0)</f>
        <v/>
      </c>
      <c r="O4795">
        <f>IF(N4795&gt;N(N4794),N4795,"")</f>
        <v/>
      </c>
    </row>
    <row r="4796">
      <c r="A4796">
        <f>IF('📋 MIỂNG TNC'!A772="","",'📋 MIỂNG TNC'!A772)</f>
        <v/>
      </c>
      <c r="B4796">
        <f>IF('📋 MIỂNG TNC'!A772="","",'📋 MIỂNG TNC'!P772)</f>
        <v/>
      </c>
      <c r="C4796">
        <f>IF('📋 MIỂNG TNC'!A772="","","Miểng")</f>
        <v/>
      </c>
      <c r="D4796">
        <f>IF('📋 MIỂNG TNC'!A772="","",'📋 MIỂNG TNC'!H772)</f>
        <v/>
      </c>
      <c r="E4796" t="e">
        <v>#VALUE!</v>
      </c>
      <c r="F4796" s="37">
        <f>IF('📋 MIỂNG TNC'!A772="","",'📋 MIỂNG TNC'!J772)</f>
        <v/>
      </c>
      <c r="G4796" s="37">
        <f>IF('📋 MIỂNG TNC'!A772="","",'📋 MIỂNG TNC'!K772)</f>
        <v/>
      </c>
      <c r="H4796" s="37">
        <f>IF('📋 MIỂNG TNC'!A772="","",'📋 MIỂNG TNC'!L772)</f>
        <v/>
      </c>
      <c r="I4796">
        <f>IF('📋 MIỂNG TNC'!A772="","",'📋 MIỂNG TNC'!M772)</f>
        <v/>
      </c>
      <c r="J4796">
        <f>IF('📋 MIỂNG TNC'!A772="","",'📋 MIỂNG TNC'!D772)</f>
        <v/>
      </c>
      <c r="L4796">
        <f>N(L4795)+IF(AND('🔎 TRA CỨU NHANH'!$C$2&lt;&gt;"",OR(ISNUMBER(SEARCH('🔎 TRA CỨU NHANH'!$C$2,$A4796)),ISNUMBER(SEARCH('🔎 TRA CỨU NHANH'!$C$2,$B4796)))),1,0)</f>
        <v/>
      </c>
      <c r="M4796">
        <f>IF(L4796&gt;N(L4795),L4796,"")</f>
        <v/>
      </c>
      <c r="N4796">
        <f>N(N4795)+IF(AND('💰 BÁO GIÁ'!$C$27&lt;&gt;"",OR(ISNUMBER(SEARCH('💰 BÁO GIÁ'!$C$27,$A4796)),ISNUMBER(SEARCH('💰 BÁO GIÁ'!$C$27,$B4796)))),1,0)</f>
        <v/>
      </c>
      <c r="O4796">
        <f>IF(N4796&gt;N(N4795),N4796,"")</f>
        <v/>
      </c>
    </row>
    <row r="4797">
      <c r="A4797">
        <f>IF('📋 MIỂNG TNC'!A773="","",'📋 MIỂNG TNC'!A773)</f>
        <v/>
      </c>
      <c r="B4797">
        <f>IF('📋 MIỂNG TNC'!A773="","",'📋 MIỂNG TNC'!P773)</f>
        <v/>
      </c>
      <c r="C4797">
        <f>IF('📋 MIỂNG TNC'!A773="","","Miểng")</f>
        <v/>
      </c>
      <c r="D4797">
        <f>IF('📋 MIỂNG TNC'!A773="","",'📋 MIỂNG TNC'!H773)</f>
        <v/>
      </c>
      <c r="E4797" s="37" t="e">
        <v>#VALUE!</v>
      </c>
      <c r="F4797" s="37">
        <f>IF('📋 MIỂNG TNC'!A773="","",'📋 MIỂNG TNC'!J773)</f>
        <v/>
      </c>
      <c r="G4797" s="37">
        <f>IF('📋 MIỂNG TNC'!A773="","",'📋 MIỂNG TNC'!K773)</f>
        <v/>
      </c>
      <c r="H4797">
        <f>IF('📋 MIỂNG TNC'!A773="","",'📋 MIỂNG TNC'!L773)</f>
        <v/>
      </c>
      <c r="I4797">
        <f>IF('📋 MIỂNG TNC'!A773="","",'📋 MIỂNG TNC'!M773)</f>
        <v/>
      </c>
      <c r="J4797">
        <f>IF('📋 MIỂNG TNC'!A773="","",'📋 MIỂNG TNC'!D773)</f>
        <v/>
      </c>
      <c r="L4797">
        <f>N(L4796)+IF(AND('🔎 TRA CỨU NHANH'!$C$2&lt;&gt;"",OR(ISNUMBER(SEARCH('🔎 TRA CỨU NHANH'!$C$2,$A4797)),ISNUMBER(SEARCH('🔎 TRA CỨU NHANH'!$C$2,$B4797)))),1,0)</f>
        <v/>
      </c>
      <c r="M4797">
        <f>IF(L4797&gt;N(L4796),L4797,"")</f>
        <v/>
      </c>
      <c r="N4797">
        <f>N(N4796)+IF(AND('💰 BÁO GIÁ'!$C$27&lt;&gt;"",OR(ISNUMBER(SEARCH('💰 BÁO GIÁ'!$C$27,$A4797)),ISNUMBER(SEARCH('💰 BÁO GIÁ'!$C$27,$B4797)))),1,0)</f>
        <v/>
      </c>
      <c r="O4797">
        <f>IF(N4797&gt;N(N4796),N4797,"")</f>
        <v/>
      </c>
    </row>
    <row r="4798">
      <c r="A4798">
        <f>IF('📋 MIỂNG TNC'!A774="","",'📋 MIỂNG TNC'!A774)</f>
        <v/>
      </c>
      <c r="B4798">
        <f>IF('📋 MIỂNG TNC'!A774="","",'📋 MIỂNG TNC'!P774)</f>
        <v/>
      </c>
      <c r="C4798">
        <f>IF('📋 MIỂNG TNC'!A774="","","Miểng")</f>
        <v/>
      </c>
      <c r="D4798">
        <f>IF('📋 MIỂNG TNC'!A774="","",'📋 MIỂNG TNC'!H774)</f>
        <v/>
      </c>
      <c r="E4798" s="37" t="e">
        <v>#VALUE!</v>
      </c>
      <c r="F4798" s="37">
        <f>IF('📋 MIỂNG TNC'!A774="","",'📋 MIỂNG TNC'!J774)</f>
        <v/>
      </c>
      <c r="G4798" s="37">
        <f>IF('📋 MIỂNG TNC'!A774="","",'📋 MIỂNG TNC'!K774)</f>
        <v/>
      </c>
      <c r="H4798">
        <f>IF('📋 MIỂNG TNC'!A774="","",'📋 MIỂNG TNC'!L774)</f>
        <v/>
      </c>
      <c r="I4798">
        <f>IF('📋 MIỂNG TNC'!A774="","",'📋 MIỂNG TNC'!M774)</f>
        <v/>
      </c>
      <c r="J4798">
        <f>IF('📋 MIỂNG TNC'!A774="","",'📋 MIỂNG TNC'!D774)</f>
        <v/>
      </c>
      <c r="L4798">
        <f>N(L4797)+IF(AND('🔎 TRA CỨU NHANH'!$C$2&lt;&gt;"",OR(ISNUMBER(SEARCH('🔎 TRA CỨU NHANH'!$C$2,$A4798)),ISNUMBER(SEARCH('🔎 TRA CỨU NHANH'!$C$2,$B4798)))),1,0)</f>
        <v/>
      </c>
      <c r="M4798">
        <f>IF(L4798&gt;N(L4797),L4798,"")</f>
        <v/>
      </c>
      <c r="N4798">
        <f>N(N4797)+IF(AND('💰 BÁO GIÁ'!$C$27&lt;&gt;"",OR(ISNUMBER(SEARCH('💰 BÁO GIÁ'!$C$27,$A4798)),ISNUMBER(SEARCH('💰 BÁO GIÁ'!$C$27,$B4798)))),1,0)</f>
        <v/>
      </c>
      <c r="O4798">
        <f>IF(N4798&gt;N(N4797),N4798,"")</f>
        <v/>
      </c>
    </row>
    <row r="4799">
      <c r="A4799">
        <f>IF('📋 MIỂNG TNC'!A775="","",'📋 MIỂNG TNC'!A775)</f>
        <v/>
      </c>
      <c r="B4799">
        <f>IF('📋 MIỂNG TNC'!A775="","",'📋 MIỂNG TNC'!P775)</f>
        <v/>
      </c>
      <c r="C4799">
        <f>IF('📋 MIỂNG TNC'!A775="","","Miểng")</f>
        <v/>
      </c>
      <c r="D4799">
        <f>IF('📋 MIỂNG TNC'!A775="","",'📋 MIỂNG TNC'!H775)</f>
        <v/>
      </c>
      <c r="E4799" t="e">
        <v>#VALUE!</v>
      </c>
      <c r="F4799" s="37">
        <f>IF('📋 MIỂNG TNC'!A775="","",'📋 MIỂNG TNC'!J775)</f>
        <v/>
      </c>
      <c r="G4799" s="37">
        <f>IF('📋 MIỂNG TNC'!A775="","",'📋 MIỂNG TNC'!K775)</f>
        <v/>
      </c>
      <c r="H4799">
        <f>IF('📋 MIỂNG TNC'!A775="","",'📋 MIỂNG TNC'!L775)</f>
        <v/>
      </c>
      <c r="I4799">
        <f>IF('📋 MIỂNG TNC'!A775="","",'📋 MIỂNG TNC'!M775)</f>
        <v/>
      </c>
      <c r="J4799">
        <f>IF('📋 MIỂNG TNC'!A775="","",'📋 MIỂNG TNC'!D775)</f>
        <v/>
      </c>
      <c r="L4799">
        <f>N(L4798)+IF(AND('🔎 TRA CỨU NHANH'!$C$2&lt;&gt;"",OR(ISNUMBER(SEARCH('🔎 TRA CỨU NHANH'!$C$2,$A4799)),ISNUMBER(SEARCH('🔎 TRA CỨU NHANH'!$C$2,$B4799)))),1,0)</f>
        <v/>
      </c>
      <c r="M4799">
        <f>IF(L4799&gt;N(L4798),L4799,"")</f>
        <v/>
      </c>
      <c r="N4799">
        <f>N(N4798)+IF(AND('💰 BÁO GIÁ'!$C$27&lt;&gt;"",OR(ISNUMBER(SEARCH('💰 BÁO GIÁ'!$C$27,$A4799)),ISNUMBER(SEARCH('💰 BÁO GIÁ'!$C$27,$B4799)))),1,0)</f>
        <v/>
      </c>
      <c r="O4799">
        <f>IF(N4799&gt;N(N4798),N4799,"")</f>
        <v/>
      </c>
    </row>
    <row r="4800">
      <c r="A4800">
        <f>IF('📋 MIỂNG TNC'!A776="","",'📋 MIỂNG TNC'!A776)</f>
        <v/>
      </c>
      <c r="B4800">
        <f>IF('📋 MIỂNG TNC'!A776="","",'📋 MIỂNG TNC'!P776)</f>
        <v/>
      </c>
      <c r="C4800">
        <f>IF('📋 MIỂNG TNC'!A776="","","Miểng")</f>
        <v/>
      </c>
      <c r="D4800">
        <f>IF('📋 MIỂNG TNC'!A776="","",'📋 MIỂNG TNC'!H776)</f>
        <v/>
      </c>
      <c r="E4800" t="e">
        <v>#VALUE!</v>
      </c>
      <c r="F4800" s="37">
        <f>IF('📋 MIỂNG TNC'!A776="","",'📋 MIỂNG TNC'!J776)</f>
        <v/>
      </c>
      <c r="G4800" s="37">
        <f>IF('📋 MIỂNG TNC'!A776="","",'📋 MIỂNG TNC'!K776)</f>
        <v/>
      </c>
      <c r="H4800">
        <f>IF('📋 MIỂNG TNC'!A776="","",'📋 MIỂNG TNC'!L776)</f>
        <v/>
      </c>
      <c r="I4800">
        <f>IF('📋 MIỂNG TNC'!A776="","",'📋 MIỂNG TNC'!M776)</f>
        <v/>
      </c>
      <c r="J4800">
        <f>IF('📋 MIỂNG TNC'!A776="","",'📋 MIỂNG TNC'!D776)</f>
        <v/>
      </c>
      <c r="L4800">
        <f>N(L4799)+IF(AND('🔎 TRA CỨU NHANH'!$C$2&lt;&gt;"",OR(ISNUMBER(SEARCH('🔎 TRA CỨU NHANH'!$C$2,$A4800)),ISNUMBER(SEARCH('🔎 TRA CỨU NHANH'!$C$2,$B4800)))),1,0)</f>
        <v/>
      </c>
      <c r="M4800">
        <f>IF(L4800&gt;N(L4799),L4800,"")</f>
        <v/>
      </c>
      <c r="N4800">
        <f>N(N4799)+IF(AND('💰 BÁO GIÁ'!$C$27&lt;&gt;"",OR(ISNUMBER(SEARCH('💰 BÁO GIÁ'!$C$27,$A4800)),ISNUMBER(SEARCH('💰 BÁO GIÁ'!$C$27,$B4800)))),1,0)</f>
        <v/>
      </c>
      <c r="O4800">
        <f>IF(N4800&gt;N(N4799),N4800,"")</f>
        <v/>
      </c>
    </row>
    <row r="4801">
      <c r="A4801">
        <f>IF('📋 MIỂNG TNC'!A777="","",'📋 MIỂNG TNC'!A777)</f>
        <v/>
      </c>
      <c r="B4801">
        <f>IF('📋 MIỂNG TNC'!A777="","",'📋 MIỂNG TNC'!P777)</f>
        <v/>
      </c>
      <c r="C4801">
        <f>IF('📋 MIỂNG TNC'!A777="","","Miểng")</f>
        <v/>
      </c>
      <c r="D4801">
        <f>IF('📋 MIỂNG TNC'!A777="","",'📋 MIỂNG TNC'!H777)</f>
        <v/>
      </c>
      <c r="E4801" t="e">
        <v>#VALUE!</v>
      </c>
      <c r="F4801" s="37">
        <f>IF('📋 MIỂNG TNC'!A777="","",'📋 MIỂNG TNC'!J777)</f>
        <v/>
      </c>
      <c r="G4801" s="37">
        <f>IF('📋 MIỂNG TNC'!A777="","",'📋 MIỂNG TNC'!K777)</f>
        <v/>
      </c>
      <c r="H4801">
        <f>IF('📋 MIỂNG TNC'!A777="","",'📋 MIỂNG TNC'!L777)</f>
        <v/>
      </c>
      <c r="I4801">
        <f>IF('📋 MIỂNG TNC'!A777="","",'📋 MIỂNG TNC'!M777)</f>
        <v/>
      </c>
      <c r="J4801">
        <f>IF('📋 MIỂNG TNC'!A777="","",'📋 MIỂNG TNC'!D777)</f>
        <v/>
      </c>
      <c r="L4801">
        <f>N(L4800)+IF(AND('🔎 TRA CỨU NHANH'!$C$2&lt;&gt;"",OR(ISNUMBER(SEARCH('🔎 TRA CỨU NHANH'!$C$2,$A4801)),ISNUMBER(SEARCH('🔎 TRA CỨU NHANH'!$C$2,$B4801)))),1,0)</f>
        <v/>
      </c>
      <c r="M4801">
        <f>IF(L4801&gt;N(L4800),L4801,"")</f>
        <v/>
      </c>
      <c r="N4801">
        <f>N(N4800)+IF(AND('💰 BÁO GIÁ'!$C$27&lt;&gt;"",OR(ISNUMBER(SEARCH('💰 BÁO GIÁ'!$C$27,$A4801)),ISNUMBER(SEARCH('💰 BÁO GIÁ'!$C$27,$B4801)))),1,0)</f>
        <v/>
      </c>
      <c r="O4801">
        <f>IF(N4801&gt;N(N4800),N4801,"")</f>
        <v/>
      </c>
    </row>
    <row r="4802">
      <c r="A4802">
        <f>IF('📋 MIỂNG TNC'!A778="","",'📋 MIỂNG TNC'!A778)</f>
        <v/>
      </c>
      <c r="B4802">
        <f>IF('📋 MIỂNG TNC'!A778="","",'📋 MIỂNG TNC'!P778)</f>
        <v/>
      </c>
      <c r="C4802">
        <f>IF('📋 MIỂNG TNC'!A778="","","Miểng")</f>
        <v/>
      </c>
      <c r="D4802">
        <f>IF('📋 MIỂNG TNC'!A778="","",'📋 MIỂNG TNC'!H778)</f>
        <v/>
      </c>
      <c r="E4802" s="37" t="e">
        <v>#VALUE!</v>
      </c>
      <c r="F4802" s="37">
        <f>IF('📋 MIỂNG TNC'!A778="","",'📋 MIỂNG TNC'!J778)</f>
        <v/>
      </c>
      <c r="G4802" s="37">
        <f>IF('📋 MIỂNG TNC'!A778="","",'📋 MIỂNG TNC'!K778)</f>
        <v/>
      </c>
      <c r="H4802">
        <f>IF('📋 MIỂNG TNC'!A778="","",'📋 MIỂNG TNC'!L778)</f>
        <v/>
      </c>
      <c r="I4802">
        <f>IF('📋 MIỂNG TNC'!A778="","",'📋 MIỂNG TNC'!M778)</f>
        <v/>
      </c>
      <c r="J4802">
        <f>IF('📋 MIỂNG TNC'!A778="","",'📋 MIỂNG TNC'!D778)</f>
        <v/>
      </c>
      <c r="L4802">
        <f>N(L4801)+IF(AND('🔎 TRA CỨU NHANH'!$C$2&lt;&gt;"",OR(ISNUMBER(SEARCH('🔎 TRA CỨU NHANH'!$C$2,$A4802)),ISNUMBER(SEARCH('🔎 TRA CỨU NHANH'!$C$2,$B4802)))),1,0)</f>
        <v/>
      </c>
      <c r="M4802">
        <f>IF(L4802&gt;N(L4801),L4802,"")</f>
        <v/>
      </c>
      <c r="N4802">
        <f>N(N4801)+IF(AND('💰 BÁO GIÁ'!$C$27&lt;&gt;"",OR(ISNUMBER(SEARCH('💰 BÁO GIÁ'!$C$27,$A4802)),ISNUMBER(SEARCH('💰 BÁO GIÁ'!$C$27,$B4802)))),1,0)</f>
        <v/>
      </c>
      <c r="O4802">
        <f>IF(N4802&gt;N(N4801),N4802,"")</f>
        <v/>
      </c>
    </row>
    <row r="4803">
      <c r="A4803">
        <f>IF('📋 MIỂNG TNC'!A779="","",'📋 MIỂNG TNC'!A779)</f>
        <v/>
      </c>
      <c r="B4803">
        <f>IF('📋 MIỂNG TNC'!A779="","",'📋 MIỂNG TNC'!P779)</f>
        <v/>
      </c>
      <c r="C4803">
        <f>IF('📋 MIỂNG TNC'!A779="","","Miểng")</f>
        <v/>
      </c>
      <c r="D4803">
        <f>IF('📋 MIỂNG TNC'!A779="","",'📋 MIỂNG TNC'!H779)</f>
        <v/>
      </c>
      <c r="E4803" s="37" t="e">
        <v>#VALUE!</v>
      </c>
      <c r="F4803" s="37">
        <f>IF('📋 MIỂNG TNC'!A779="","",'📋 MIỂNG TNC'!J779)</f>
        <v/>
      </c>
      <c r="G4803" s="37">
        <f>IF('📋 MIỂNG TNC'!A779="","",'📋 MIỂNG TNC'!K779)</f>
        <v/>
      </c>
      <c r="H4803">
        <f>IF('📋 MIỂNG TNC'!A779="","",'📋 MIỂNG TNC'!L779)</f>
        <v/>
      </c>
      <c r="I4803">
        <f>IF('📋 MIỂNG TNC'!A779="","",'📋 MIỂNG TNC'!M779)</f>
        <v/>
      </c>
      <c r="J4803">
        <f>IF('📋 MIỂNG TNC'!A779="","",'📋 MIỂNG TNC'!D779)</f>
        <v/>
      </c>
      <c r="L4803">
        <f>N(L4802)+IF(AND('🔎 TRA CỨU NHANH'!$C$2&lt;&gt;"",OR(ISNUMBER(SEARCH('🔎 TRA CỨU NHANH'!$C$2,$A4803)),ISNUMBER(SEARCH('🔎 TRA CỨU NHANH'!$C$2,$B4803)))),1,0)</f>
        <v/>
      </c>
      <c r="M4803">
        <f>IF(L4803&gt;N(L4802),L4803,"")</f>
        <v/>
      </c>
      <c r="N4803">
        <f>N(N4802)+IF(AND('💰 BÁO GIÁ'!$C$27&lt;&gt;"",OR(ISNUMBER(SEARCH('💰 BÁO GIÁ'!$C$27,$A4803)),ISNUMBER(SEARCH('💰 BÁO GIÁ'!$C$27,$B4803)))),1,0)</f>
        <v/>
      </c>
      <c r="O4803">
        <f>IF(N4803&gt;N(N4802),N4803,"")</f>
        <v/>
      </c>
    </row>
    <row r="4804">
      <c r="A4804">
        <f>IF('📋 MIỂNG TNC'!A780="","",'📋 MIỂNG TNC'!A780)</f>
        <v/>
      </c>
      <c r="B4804">
        <f>IF('📋 MIỂNG TNC'!A780="","",'📋 MIỂNG TNC'!P780)</f>
        <v/>
      </c>
      <c r="C4804">
        <f>IF('📋 MIỂNG TNC'!A780="","","Miểng")</f>
        <v/>
      </c>
      <c r="D4804">
        <f>IF('📋 MIỂNG TNC'!A780="","",'📋 MIỂNG TNC'!H780)</f>
        <v/>
      </c>
      <c r="E4804" s="37" t="e">
        <v>#VALUE!</v>
      </c>
      <c r="F4804" s="37">
        <f>IF('📋 MIỂNG TNC'!A780="","",'📋 MIỂNG TNC'!J780)</f>
        <v/>
      </c>
      <c r="G4804" s="37">
        <f>IF('📋 MIỂNG TNC'!A780="","",'📋 MIỂNG TNC'!K780)</f>
        <v/>
      </c>
      <c r="H4804" s="37">
        <f>IF('📋 MIỂNG TNC'!A780="","",'📋 MIỂNG TNC'!L780)</f>
        <v/>
      </c>
      <c r="I4804">
        <f>IF('📋 MIỂNG TNC'!A780="","",'📋 MIỂNG TNC'!M780)</f>
        <v/>
      </c>
      <c r="J4804">
        <f>IF('📋 MIỂNG TNC'!A780="","",'📋 MIỂNG TNC'!D780)</f>
        <v/>
      </c>
      <c r="L4804">
        <f>N(L4803)+IF(AND('🔎 TRA CỨU NHANH'!$C$2&lt;&gt;"",OR(ISNUMBER(SEARCH('🔎 TRA CỨU NHANH'!$C$2,$A4804)),ISNUMBER(SEARCH('🔎 TRA CỨU NHANH'!$C$2,$B4804)))),1,0)</f>
        <v/>
      </c>
      <c r="M4804">
        <f>IF(L4804&gt;N(L4803),L4804,"")</f>
        <v/>
      </c>
      <c r="N4804">
        <f>N(N4803)+IF(AND('💰 BÁO GIÁ'!$C$27&lt;&gt;"",OR(ISNUMBER(SEARCH('💰 BÁO GIÁ'!$C$27,$A4804)),ISNUMBER(SEARCH('💰 BÁO GIÁ'!$C$27,$B4804)))),1,0)</f>
        <v/>
      </c>
      <c r="O4804">
        <f>IF(N4804&gt;N(N4803),N4804,"")</f>
        <v/>
      </c>
    </row>
    <row r="4805">
      <c r="A4805">
        <f>IF('📋 MIỂNG TNC'!A781="","",'📋 MIỂNG TNC'!A781)</f>
        <v/>
      </c>
      <c r="B4805">
        <f>IF('📋 MIỂNG TNC'!A781="","",'📋 MIỂNG TNC'!P781)</f>
        <v/>
      </c>
      <c r="C4805">
        <f>IF('📋 MIỂNG TNC'!A781="","","Miểng")</f>
        <v/>
      </c>
      <c r="D4805">
        <f>IF('📋 MIỂNG TNC'!A781="","",'📋 MIỂNG TNC'!H781)</f>
        <v/>
      </c>
      <c r="E4805" s="37" t="e">
        <v>#VALUE!</v>
      </c>
      <c r="F4805" s="37">
        <f>IF('📋 MIỂNG TNC'!A781="","",'📋 MIỂNG TNC'!J781)</f>
        <v/>
      </c>
      <c r="G4805" s="37">
        <f>IF('📋 MIỂNG TNC'!A781="","",'📋 MIỂNG TNC'!K781)</f>
        <v/>
      </c>
      <c r="H4805" s="37">
        <f>IF('📋 MIỂNG TNC'!A781="","",'📋 MIỂNG TNC'!L781)</f>
        <v/>
      </c>
      <c r="I4805">
        <f>IF('📋 MIỂNG TNC'!A781="","",'📋 MIỂNG TNC'!M781)</f>
        <v/>
      </c>
      <c r="J4805">
        <f>IF('📋 MIỂNG TNC'!A781="","",'📋 MIỂNG TNC'!D781)</f>
        <v/>
      </c>
      <c r="L4805">
        <f>N(L4804)+IF(AND('🔎 TRA CỨU NHANH'!$C$2&lt;&gt;"",OR(ISNUMBER(SEARCH('🔎 TRA CỨU NHANH'!$C$2,$A4805)),ISNUMBER(SEARCH('🔎 TRA CỨU NHANH'!$C$2,$B4805)))),1,0)</f>
        <v/>
      </c>
      <c r="M4805">
        <f>IF(L4805&gt;N(L4804),L4805,"")</f>
        <v/>
      </c>
      <c r="N4805">
        <f>N(N4804)+IF(AND('💰 BÁO GIÁ'!$C$27&lt;&gt;"",OR(ISNUMBER(SEARCH('💰 BÁO GIÁ'!$C$27,$A4805)),ISNUMBER(SEARCH('💰 BÁO GIÁ'!$C$27,$B4805)))),1,0)</f>
        <v/>
      </c>
      <c r="O4805">
        <f>IF(N4805&gt;N(N4804),N4805,"")</f>
        <v/>
      </c>
    </row>
    <row r="4806">
      <c r="A4806">
        <f>IF('📋 MIỂNG TNC'!A782="","",'📋 MIỂNG TNC'!A782)</f>
        <v/>
      </c>
      <c r="B4806">
        <f>IF('📋 MIỂNG TNC'!A782="","",'📋 MIỂNG TNC'!P782)</f>
        <v/>
      </c>
      <c r="C4806">
        <f>IF('📋 MIỂNG TNC'!A782="","","Miểng")</f>
        <v/>
      </c>
      <c r="D4806">
        <f>IF('📋 MIỂNG TNC'!A782="","",'📋 MIỂNG TNC'!H782)</f>
        <v/>
      </c>
      <c r="E4806" t="e">
        <v>#VALUE!</v>
      </c>
      <c r="F4806">
        <f>IF('📋 MIỂNG TNC'!A782="","",'📋 MIỂNG TNC'!J782)</f>
        <v/>
      </c>
      <c r="G4806">
        <f>IF('📋 MIỂNG TNC'!A782="","",'📋 MIỂNG TNC'!K782)</f>
        <v/>
      </c>
      <c r="H4806">
        <f>IF('📋 MIỂNG TNC'!A782="","",'📋 MIỂNG TNC'!L782)</f>
        <v/>
      </c>
      <c r="I4806">
        <f>IF('📋 MIỂNG TNC'!A782="","",'📋 MIỂNG TNC'!M782)</f>
        <v/>
      </c>
      <c r="J4806">
        <f>IF('📋 MIỂNG TNC'!A782="","",'📋 MIỂNG TNC'!D782)</f>
        <v/>
      </c>
      <c r="L4806">
        <f>N(L4805)+IF(AND('🔎 TRA CỨU NHANH'!$C$2&lt;&gt;"",OR(ISNUMBER(SEARCH('🔎 TRA CỨU NHANH'!$C$2,$A4806)),ISNUMBER(SEARCH('🔎 TRA CỨU NHANH'!$C$2,$B4806)))),1,0)</f>
        <v/>
      </c>
      <c r="M4806">
        <f>IF(L4806&gt;N(L4805),L4806,"")</f>
        <v/>
      </c>
      <c r="N4806">
        <f>N(N4805)+IF(AND('💰 BÁO GIÁ'!$C$27&lt;&gt;"",OR(ISNUMBER(SEARCH('💰 BÁO GIÁ'!$C$27,$A4806)),ISNUMBER(SEARCH('💰 BÁO GIÁ'!$C$27,$B4806)))),1,0)</f>
        <v/>
      </c>
      <c r="O4806">
        <f>IF(N4806&gt;N(N4805),N4806,"")</f>
        <v/>
      </c>
    </row>
    <row r="4807">
      <c r="A4807">
        <f>IF('📋 MIỂNG TNC'!A783="","",'📋 MIỂNG TNC'!A783)</f>
        <v/>
      </c>
      <c r="B4807">
        <f>IF('📋 MIỂNG TNC'!A783="","",'📋 MIỂNG TNC'!P783)</f>
        <v/>
      </c>
      <c r="C4807">
        <f>IF('📋 MIỂNG TNC'!A783="","","Miểng")</f>
        <v/>
      </c>
      <c r="D4807">
        <f>IF('📋 MIỂNG TNC'!A783="","",'📋 MIỂNG TNC'!H783)</f>
        <v/>
      </c>
      <c r="E4807" t="e">
        <v>#VALUE!</v>
      </c>
      <c r="F4807">
        <f>IF('📋 MIỂNG TNC'!A783="","",'📋 MIỂNG TNC'!J783)</f>
        <v/>
      </c>
      <c r="G4807">
        <f>IF('📋 MIỂNG TNC'!A783="","",'📋 MIỂNG TNC'!K783)</f>
        <v/>
      </c>
      <c r="H4807">
        <f>IF('📋 MIỂNG TNC'!A783="","",'📋 MIỂNG TNC'!L783)</f>
        <v/>
      </c>
      <c r="I4807">
        <f>IF('📋 MIỂNG TNC'!A783="","",'📋 MIỂNG TNC'!M783)</f>
        <v/>
      </c>
      <c r="J4807">
        <f>IF('📋 MIỂNG TNC'!A783="","",'📋 MIỂNG TNC'!D783)</f>
        <v/>
      </c>
      <c r="L4807">
        <f>N(L4806)+IF(AND('🔎 TRA CỨU NHANH'!$C$2&lt;&gt;"",OR(ISNUMBER(SEARCH('🔎 TRA CỨU NHANH'!$C$2,$A4807)),ISNUMBER(SEARCH('🔎 TRA CỨU NHANH'!$C$2,$B4807)))),1,0)</f>
        <v/>
      </c>
      <c r="M4807">
        <f>IF(L4807&gt;N(L4806),L4807,"")</f>
        <v/>
      </c>
      <c r="N4807">
        <f>N(N4806)+IF(AND('💰 BÁO GIÁ'!$C$27&lt;&gt;"",OR(ISNUMBER(SEARCH('💰 BÁO GIÁ'!$C$27,$A4807)),ISNUMBER(SEARCH('💰 BÁO GIÁ'!$C$27,$B4807)))),1,0)</f>
        <v/>
      </c>
      <c r="O4807">
        <f>IF(N4807&gt;N(N4806),N4807,"")</f>
        <v/>
      </c>
    </row>
    <row r="4808">
      <c r="A4808">
        <f>IF('📋 MIỂNG TNC'!A784="","",'📋 MIỂNG TNC'!A784)</f>
        <v/>
      </c>
      <c r="B4808">
        <f>IF('📋 MIỂNG TNC'!A784="","",'📋 MIỂNG TNC'!P784)</f>
        <v/>
      </c>
      <c r="C4808">
        <f>IF('📋 MIỂNG TNC'!A784="","","Miểng")</f>
        <v/>
      </c>
      <c r="D4808">
        <f>IF('📋 MIỂNG TNC'!A784="","",'📋 MIỂNG TNC'!H784)</f>
        <v/>
      </c>
      <c r="E4808" s="37" t="e">
        <v>#VALUE!</v>
      </c>
      <c r="F4808" s="37">
        <f>IF('📋 MIỂNG TNC'!A784="","",'📋 MIỂNG TNC'!J784)</f>
        <v/>
      </c>
      <c r="G4808" s="37">
        <f>IF('📋 MIỂNG TNC'!A784="","",'📋 MIỂNG TNC'!K784)</f>
        <v/>
      </c>
      <c r="H4808">
        <f>IF('📋 MIỂNG TNC'!A784="","",'📋 MIỂNG TNC'!L784)</f>
        <v/>
      </c>
      <c r="I4808">
        <f>IF('📋 MIỂNG TNC'!A784="","",'📋 MIỂNG TNC'!M784)</f>
        <v/>
      </c>
      <c r="J4808">
        <f>IF('📋 MIỂNG TNC'!A784="","",'📋 MIỂNG TNC'!D784)</f>
        <v/>
      </c>
      <c r="L4808">
        <f>N(L4807)+IF(AND('🔎 TRA CỨU NHANH'!$C$2&lt;&gt;"",OR(ISNUMBER(SEARCH('🔎 TRA CỨU NHANH'!$C$2,$A4808)),ISNUMBER(SEARCH('🔎 TRA CỨU NHANH'!$C$2,$B4808)))),1,0)</f>
        <v/>
      </c>
      <c r="M4808">
        <f>IF(L4808&gt;N(L4807),L4808,"")</f>
        <v/>
      </c>
      <c r="N4808">
        <f>N(N4807)+IF(AND('💰 BÁO GIÁ'!$C$27&lt;&gt;"",OR(ISNUMBER(SEARCH('💰 BÁO GIÁ'!$C$27,$A4808)),ISNUMBER(SEARCH('💰 BÁO GIÁ'!$C$27,$B4808)))),1,0)</f>
        <v/>
      </c>
      <c r="O4808">
        <f>IF(N4808&gt;N(N4807),N4808,"")</f>
        <v/>
      </c>
    </row>
    <row r="4809">
      <c r="A4809">
        <f>IF('📋 MIỂNG TNC'!A785="","",'📋 MIỂNG TNC'!A785)</f>
        <v/>
      </c>
      <c r="B4809">
        <f>IF('📋 MIỂNG TNC'!A785="","",'📋 MIỂNG TNC'!P785)</f>
        <v/>
      </c>
      <c r="C4809">
        <f>IF('📋 MIỂNG TNC'!A785="","","Miểng")</f>
        <v/>
      </c>
      <c r="D4809">
        <f>IF('📋 MIỂNG TNC'!A785="","",'📋 MIỂNG TNC'!H785)</f>
        <v/>
      </c>
      <c r="E4809" s="37" t="e">
        <v>#VALUE!</v>
      </c>
      <c r="F4809" s="37">
        <f>IF('📋 MIỂNG TNC'!A785="","",'📋 MIỂNG TNC'!J785)</f>
        <v/>
      </c>
      <c r="G4809" s="37">
        <f>IF('📋 MIỂNG TNC'!A785="","",'📋 MIỂNG TNC'!K785)</f>
        <v/>
      </c>
      <c r="H4809" s="37">
        <f>IF('📋 MIỂNG TNC'!A785="","",'📋 MIỂNG TNC'!L785)</f>
        <v/>
      </c>
      <c r="I4809">
        <f>IF('📋 MIỂNG TNC'!A785="","",'📋 MIỂNG TNC'!M785)</f>
        <v/>
      </c>
      <c r="J4809">
        <f>IF('📋 MIỂNG TNC'!A785="","",'📋 MIỂNG TNC'!D785)</f>
        <v/>
      </c>
      <c r="L4809">
        <f>N(L4808)+IF(AND('🔎 TRA CỨU NHANH'!$C$2&lt;&gt;"",OR(ISNUMBER(SEARCH('🔎 TRA CỨU NHANH'!$C$2,$A4809)),ISNUMBER(SEARCH('🔎 TRA CỨU NHANH'!$C$2,$B4809)))),1,0)</f>
        <v/>
      </c>
      <c r="M4809">
        <f>IF(L4809&gt;N(L4808),L4809,"")</f>
        <v/>
      </c>
      <c r="N4809">
        <f>N(N4808)+IF(AND('💰 BÁO GIÁ'!$C$27&lt;&gt;"",OR(ISNUMBER(SEARCH('💰 BÁO GIÁ'!$C$27,$A4809)),ISNUMBER(SEARCH('💰 BÁO GIÁ'!$C$27,$B4809)))),1,0)</f>
        <v/>
      </c>
      <c r="O4809">
        <f>IF(N4809&gt;N(N4808),N4809,"")</f>
        <v/>
      </c>
    </row>
    <row r="4810">
      <c r="A4810">
        <f>IF('📋 MIỂNG TNC'!A786="","",'📋 MIỂNG TNC'!A786)</f>
        <v/>
      </c>
      <c r="B4810">
        <f>IF('📋 MIỂNG TNC'!A786="","",'📋 MIỂNG TNC'!P786)</f>
        <v/>
      </c>
      <c r="C4810">
        <f>IF('📋 MIỂNG TNC'!A786="","","Miểng")</f>
        <v/>
      </c>
      <c r="D4810">
        <f>IF('📋 MIỂNG TNC'!A786="","",'📋 MIỂNG TNC'!H786)</f>
        <v/>
      </c>
      <c r="E4810" t="e">
        <v>#VALUE!</v>
      </c>
      <c r="F4810" s="37">
        <f>IF('📋 MIỂNG TNC'!A786="","",'📋 MIỂNG TNC'!J786)</f>
        <v/>
      </c>
      <c r="G4810" s="37">
        <f>IF('📋 MIỂNG TNC'!A786="","",'📋 MIỂNG TNC'!K786)</f>
        <v/>
      </c>
      <c r="H4810" s="37">
        <f>IF('📋 MIỂNG TNC'!A786="","",'📋 MIỂNG TNC'!L786)</f>
        <v/>
      </c>
      <c r="I4810">
        <f>IF('📋 MIỂNG TNC'!A786="","",'📋 MIỂNG TNC'!M786)</f>
        <v/>
      </c>
      <c r="J4810">
        <f>IF('📋 MIỂNG TNC'!A786="","",'📋 MIỂNG TNC'!D786)</f>
        <v/>
      </c>
      <c r="L4810">
        <f>N(L4809)+IF(AND('🔎 TRA CỨU NHANH'!$C$2&lt;&gt;"",OR(ISNUMBER(SEARCH('🔎 TRA CỨU NHANH'!$C$2,$A4810)),ISNUMBER(SEARCH('🔎 TRA CỨU NHANH'!$C$2,$B4810)))),1,0)</f>
        <v/>
      </c>
      <c r="M4810">
        <f>IF(L4810&gt;N(L4809),L4810,"")</f>
        <v/>
      </c>
      <c r="N4810">
        <f>N(N4809)+IF(AND('💰 BÁO GIÁ'!$C$27&lt;&gt;"",OR(ISNUMBER(SEARCH('💰 BÁO GIÁ'!$C$27,$A4810)),ISNUMBER(SEARCH('💰 BÁO GIÁ'!$C$27,$B4810)))),1,0)</f>
        <v/>
      </c>
      <c r="O4810">
        <f>IF(N4810&gt;N(N4809),N4810,"")</f>
        <v/>
      </c>
    </row>
    <row r="4811">
      <c r="A4811">
        <f>IF('📋 MIỂNG TNC'!A787="","",'📋 MIỂNG TNC'!A787)</f>
        <v/>
      </c>
      <c r="B4811">
        <f>IF('📋 MIỂNG TNC'!A787="","",'📋 MIỂNG TNC'!P787)</f>
        <v/>
      </c>
      <c r="C4811">
        <f>IF('📋 MIỂNG TNC'!A787="","","Miểng")</f>
        <v/>
      </c>
      <c r="D4811">
        <f>IF('📋 MIỂNG TNC'!A787="","",'📋 MIỂNG TNC'!H787)</f>
        <v/>
      </c>
      <c r="E4811" t="e">
        <v>#VALUE!</v>
      </c>
      <c r="F4811">
        <f>IF('📋 MIỂNG TNC'!A787="","",'📋 MIỂNG TNC'!J787)</f>
        <v/>
      </c>
      <c r="G4811">
        <f>IF('📋 MIỂNG TNC'!A787="","",'📋 MIỂNG TNC'!K787)</f>
        <v/>
      </c>
      <c r="H4811">
        <f>IF('📋 MIỂNG TNC'!A787="","",'📋 MIỂNG TNC'!L787)</f>
        <v/>
      </c>
      <c r="I4811">
        <f>IF('📋 MIỂNG TNC'!A787="","",'📋 MIỂNG TNC'!M787)</f>
        <v/>
      </c>
      <c r="J4811">
        <f>IF('📋 MIỂNG TNC'!A787="","",'📋 MIỂNG TNC'!D787)</f>
        <v/>
      </c>
      <c r="L4811">
        <f>N(L4810)+IF(AND('🔎 TRA CỨU NHANH'!$C$2&lt;&gt;"",OR(ISNUMBER(SEARCH('🔎 TRA CỨU NHANH'!$C$2,$A4811)),ISNUMBER(SEARCH('🔎 TRA CỨU NHANH'!$C$2,$B4811)))),1,0)</f>
        <v/>
      </c>
      <c r="M4811">
        <f>IF(L4811&gt;N(L4810),L4811,"")</f>
        <v/>
      </c>
      <c r="N4811">
        <f>N(N4810)+IF(AND('💰 BÁO GIÁ'!$C$27&lt;&gt;"",OR(ISNUMBER(SEARCH('💰 BÁO GIÁ'!$C$27,$A4811)),ISNUMBER(SEARCH('💰 BÁO GIÁ'!$C$27,$B4811)))),1,0)</f>
        <v/>
      </c>
      <c r="O4811">
        <f>IF(N4811&gt;N(N4810),N4811,"")</f>
        <v/>
      </c>
    </row>
    <row r="4812">
      <c r="A4812">
        <f>IF('📋 MIỂNG TNC'!A788="","",'📋 MIỂNG TNC'!A788)</f>
        <v/>
      </c>
      <c r="B4812">
        <f>IF('📋 MIỂNG TNC'!A788="","",'📋 MIỂNG TNC'!P788)</f>
        <v/>
      </c>
      <c r="C4812">
        <f>IF('📋 MIỂNG TNC'!A788="","","Miểng")</f>
        <v/>
      </c>
      <c r="D4812">
        <f>IF('📋 MIỂNG TNC'!A788="","",'📋 MIỂNG TNC'!H788)</f>
        <v/>
      </c>
      <c r="E4812" t="e">
        <v>#VALUE!</v>
      </c>
      <c r="F4812">
        <f>IF('📋 MIỂNG TNC'!A788="","",'📋 MIỂNG TNC'!J788)</f>
        <v/>
      </c>
      <c r="G4812">
        <f>IF('📋 MIỂNG TNC'!A788="","",'📋 MIỂNG TNC'!K788)</f>
        <v/>
      </c>
      <c r="H4812">
        <f>IF('📋 MIỂNG TNC'!A788="","",'📋 MIỂNG TNC'!L788)</f>
        <v/>
      </c>
      <c r="I4812">
        <f>IF('📋 MIỂNG TNC'!A788="","",'📋 MIỂNG TNC'!M788)</f>
        <v/>
      </c>
      <c r="J4812">
        <f>IF('📋 MIỂNG TNC'!A788="","",'📋 MIỂNG TNC'!D788)</f>
        <v/>
      </c>
      <c r="L4812">
        <f>N(L4811)+IF(AND('🔎 TRA CỨU NHANH'!$C$2&lt;&gt;"",OR(ISNUMBER(SEARCH('🔎 TRA CỨU NHANH'!$C$2,$A4812)),ISNUMBER(SEARCH('🔎 TRA CỨU NHANH'!$C$2,$B4812)))),1,0)</f>
        <v/>
      </c>
      <c r="M4812">
        <f>IF(L4812&gt;N(L4811),L4812,"")</f>
        <v/>
      </c>
      <c r="N4812">
        <f>N(N4811)+IF(AND('💰 BÁO GIÁ'!$C$27&lt;&gt;"",OR(ISNUMBER(SEARCH('💰 BÁO GIÁ'!$C$27,$A4812)),ISNUMBER(SEARCH('💰 BÁO GIÁ'!$C$27,$B4812)))),1,0)</f>
        <v/>
      </c>
      <c r="O4812">
        <f>IF(N4812&gt;N(N4811),N4812,"")</f>
        <v/>
      </c>
    </row>
    <row r="4813">
      <c r="A4813">
        <f>IF('📋 MIỂNG TNC'!A789="","",'📋 MIỂNG TNC'!A789)</f>
        <v/>
      </c>
      <c r="B4813">
        <f>IF('📋 MIỂNG TNC'!A789="","",'📋 MIỂNG TNC'!P789)</f>
        <v/>
      </c>
      <c r="C4813">
        <f>IF('📋 MIỂNG TNC'!A789="","","Miểng")</f>
        <v/>
      </c>
      <c r="D4813">
        <f>IF('📋 MIỂNG TNC'!A789="","",'📋 MIỂNG TNC'!H789)</f>
        <v/>
      </c>
      <c r="E4813" t="e">
        <v>#VALUE!</v>
      </c>
      <c r="F4813">
        <f>IF('📋 MIỂNG TNC'!A789="","",'📋 MIỂNG TNC'!J789)</f>
        <v/>
      </c>
      <c r="G4813">
        <f>IF('📋 MIỂNG TNC'!A789="","",'📋 MIỂNG TNC'!K789)</f>
        <v/>
      </c>
      <c r="H4813">
        <f>IF('📋 MIỂNG TNC'!A789="","",'📋 MIỂNG TNC'!L789)</f>
        <v/>
      </c>
      <c r="I4813">
        <f>IF('📋 MIỂNG TNC'!A789="","",'📋 MIỂNG TNC'!M789)</f>
        <v/>
      </c>
      <c r="J4813">
        <f>IF('📋 MIỂNG TNC'!A789="","",'📋 MIỂNG TNC'!D789)</f>
        <v/>
      </c>
      <c r="L4813">
        <f>N(L4812)+IF(AND('🔎 TRA CỨU NHANH'!$C$2&lt;&gt;"",OR(ISNUMBER(SEARCH('🔎 TRA CỨU NHANH'!$C$2,$A4813)),ISNUMBER(SEARCH('🔎 TRA CỨU NHANH'!$C$2,$B4813)))),1,0)</f>
        <v/>
      </c>
      <c r="M4813">
        <f>IF(L4813&gt;N(L4812),L4813,"")</f>
        <v/>
      </c>
      <c r="N4813">
        <f>N(N4812)+IF(AND('💰 BÁO GIÁ'!$C$27&lt;&gt;"",OR(ISNUMBER(SEARCH('💰 BÁO GIÁ'!$C$27,$A4813)),ISNUMBER(SEARCH('💰 BÁO GIÁ'!$C$27,$B4813)))),1,0)</f>
        <v/>
      </c>
      <c r="O4813">
        <f>IF(N4813&gt;N(N4812),N4813,"")</f>
        <v/>
      </c>
    </row>
    <row r="4814">
      <c r="A4814">
        <f>IF('📋 MIỂNG TNC'!A790="","",'📋 MIỂNG TNC'!A790)</f>
        <v/>
      </c>
      <c r="B4814">
        <f>IF('📋 MIỂNG TNC'!A790="","",'📋 MIỂNG TNC'!P790)</f>
        <v/>
      </c>
      <c r="C4814">
        <f>IF('📋 MIỂNG TNC'!A790="","","Miểng")</f>
        <v/>
      </c>
      <c r="D4814">
        <f>IF('📋 MIỂNG TNC'!A790="","",'📋 MIỂNG TNC'!H790)</f>
        <v/>
      </c>
      <c r="E4814" s="37" t="e">
        <v>#VALUE!</v>
      </c>
      <c r="F4814" s="37">
        <f>IF('📋 MIỂNG TNC'!A790="","",'📋 MIỂNG TNC'!J790)</f>
        <v/>
      </c>
      <c r="G4814" s="37">
        <f>IF('📋 MIỂNG TNC'!A790="","",'📋 MIỂNG TNC'!K790)</f>
        <v/>
      </c>
      <c r="H4814">
        <f>IF('📋 MIỂNG TNC'!A790="","",'📋 MIỂNG TNC'!L790)</f>
        <v/>
      </c>
      <c r="I4814">
        <f>IF('📋 MIỂNG TNC'!A790="","",'📋 MIỂNG TNC'!M790)</f>
        <v/>
      </c>
      <c r="J4814">
        <f>IF('📋 MIỂNG TNC'!A790="","",'📋 MIỂNG TNC'!D790)</f>
        <v/>
      </c>
      <c r="L4814">
        <f>N(L4813)+IF(AND('🔎 TRA CỨU NHANH'!$C$2&lt;&gt;"",OR(ISNUMBER(SEARCH('🔎 TRA CỨU NHANH'!$C$2,$A4814)),ISNUMBER(SEARCH('🔎 TRA CỨU NHANH'!$C$2,$B4814)))),1,0)</f>
        <v/>
      </c>
      <c r="M4814">
        <f>IF(L4814&gt;N(L4813),L4814,"")</f>
        <v/>
      </c>
      <c r="N4814">
        <f>N(N4813)+IF(AND('💰 BÁO GIÁ'!$C$27&lt;&gt;"",OR(ISNUMBER(SEARCH('💰 BÁO GIÁ'!$C$27,$A4814)),ISNUMBER(SEARCH('💰 BÁO GIÁ'!$C$27,$B4814)))),1,0)</f>
        <v/>
      </c>
      <c r="O4814">
        <f>IF(N4814&gt;N(N4813),N4814,"")</f>
        <v/>
      </c>
    </row>
    <row r="4815">
      <c r="A4815">
        <f>IF('📋 MIỂNG TNC'!A791="","",'📋 MIỂNG TNC'!A791)</f>
        <v/>
      </c>
      <c r="B4815">
        <f>IF('📋 MIỂNG TNC'!A791="","",'📋 MIỂNG TNC'!P791)</f>
        <v/>
      </c>
      <c r="C4815">
        <f>IF('📋 MIỂNG TNC'!A791="","","Miểng")</f>
        <v/>
      </c>
      <c r="D4815">
        <f>IF('📋 MIỂNG TNC'!A791="","",'📋 MIỂNG TNC'!H791)</f>
        <v/>
      </c>
      <c r="E4815" s="37" t="e">
        <v>#VALUE!</v>
      </c>
      <c r="F4815" s="37">
        <f>IF('📋 MIỂNG TNC'!A791="","",'📋 MIỂNG TNC'!J791)</f>
        <v/>
      </c>
      <c r="G4815" s="37">
        <f>IF('📋 MIỂNG TNC'!A791="","",'📋 MIỂNG TNC'!K791)</f>
        <v/>
      </c>
      <c r="H4815">
        <f>IF('📋 MIỂNG TNC'!A791="","",'📋 MIỂNG TNC'!L791)</f>
        <v/>
      </c>
      <c r="I4815">
        <f>IF('📋 MIỂNG TNC'!A791="","",'📋 MIỂNG TNC'!M791)</f>
        <v/>
      </c>
      <c r="J4815">
        <f>IF('📋 MIỂNG TNC'!A791="","",'📋 MIỂNG TNC'!D791)</f>
        <v/>
      </c>
      <c r="L4815">
        <f>N(L4814)+IF(AND('🔎 TRA CỨU NHANH'!$C$2&lt;&gt;"",OR(ISNUMBER(SEARCH('🔎 TRA CỨU NHANH'!$C$2,$A4815)),ISNUMBER(SEARCH('🔎 TRA CỨU NHANH'!$C$2,$B4815)))),1,0)</f>
        <v/>
      </c>
      <c r="M4815">
        <f>IF(L4815&gt;N(L4814),L4815,"")</f>
        <v/>
      </c>
      <c r="N4815">
        <f>N(N4814)+IF(AND('💰 BÁO GIÁ'!$C$27&lt;&gt;"",OR(ISNUMBER(SEARCH('💰 BÁO GIÁ'!$C$27,$A4815)),ISNUMBER(SEARCH('💰 BÁO GIÁ'!$C$27,$B4815)))),1,0)</f>
        <v/>
      </c>
      <c r="O4815">
        <f>IF(N4815&gt;N(N4814),N4815,"")</f>
        <v/>
      </c>
    </row>
    <row r="4816">
      <c r="A4816">
        <f>IF('📋 MIỂNG TNC'!A792="","",'📋 MIỂNG TNC'!A792)</f>
        <v/>
      </c>
      <c r="B4816">
        <f>IF('📋 MIỂNG TNC'!A792="","",'📋 MIỂNG TNC'!P792)</f>
        <v/>
      </c>
      <c r="C4816">
        <f>IF('📋 MIỂNG TNC'!A792="","","Miểng")</f>
        <v/>
      </c>
      <c r="D4816">
        <f>IF('📋 MIỂNG TNC'!A792="","",'📋 MIỂNG TNC'!H792)</f>
        <v/>
      </c>
      <c r="E4816" t="e">
        <v>#VALUE!</v>
      </c>
      <c r="F4816" s="37">
        <f>IF('📋 MIỂNG TNC'!A792="","",'📋 MIỂNG TNC'!J792)</f>
        <v/>
      </c>
      <c r="G4816" s="37">
        <f>IF('📋 MIỂNG TNC'!A792="","",'📋 MIỂNG TNC'!K792)</f>
        <v/>
      </c>
      <c r="H4816">
        <f>IF('📋 MIỂNG TNC'!A792="","",'📋 MIỂNG TNC'!L792)</f>
        <v/>
      </c>
      <c r="I4816">
        <f>IF('📋 MIỂNG TNC'!A792="","",'📋 MIỂNG TNC'!M792)</f>
        <v/>
      </c>
      <c r="J4816">
        <f>IF('📋 MIỂNG TNC'!A792="","",'📋 MIỂNG TNC'!D792)</f>
        <v/>
      </c>
      <c r="L4816">
        <f>N(L4815)+IF(AND('🔎 TRA CỨU NHANH'!$C$2&lt;&gt;"",OR(ISNUMBER(SEARCH('🔎 TRA CỨU NHANH'!$C$2,$A4816)),ISNUMBER(SEARCH('🔎 TRA CỨU NHANH'!$C$2,$B4816)))),1,0)</f>
        <v/>
      </c>
      <c r="M4816">
        <f>IF(L4816&gt;N(L4815),L4816,"")</f>
        <v/>
      </c>
      <c r="N4816">
        <f>N(N4815)+IF(AND('💰 BÁO GIÁ'!$C$27&lt;&gt;"",OR(ISNUMBER(SEARCH('💰 BÁO GIÁ'!$C$27,$A4816)),ISNUMBER(SEARCH('💰 BÁO GIÁ'!$C$27,$B4816)))),1,0)</f>
        <v/>
      </c>
      <c r="O4816">
        <f>IF(N4816&gt;N(N4815),N4816,"")</f>
        <v/>
      </c>
    </row>
    <row r="4817">
      <c r="A4817">
        <f>IF('📋 MIỂNG TNC'!A793="","",'📋 MIỂNG TNC'!A793)</f>
        <v/>
      </c>
      <c r="B4817">
        <f>IF('📋 MIỂNG TNC'!A793="","",'📋 MIỂNG TNC'!P793)</f>
        <v/>
      </c>
      <c r="C4817">
        <f>IF('📋 MIỂNG TNC'!A793="","","Miểng")</f>
        <v/>
      </c>
      <c r="D4817">
        <f>IF('📋 MIỂNG TNC'!A793="","",'📋 MIỂNG TNC'!H793)</f>
        <v/>
      </c>
      <c r="E4817" t="e">
        <v>#VALUE!</v>
      </c>
      <c r="F4817" s="37">
        <f>IF('📋 MIỂNG TNC'!A793="","",'📋 MIỂNG TNC'!J793)</f>
        <v/>
      </c>
      <c r="G4817" s="37">
        <f>IF('📋 MIỂNG TNC'!A793="","",'📋 MIỂNG TNC'!K793)</f>
        <v/>
      </c>
      <c r="H4817">
        <f>IF('📋 MIỂNG TNC'!A793="","",'📋 MIỂNG TNC'!L793)</f>
        <v/>
      </c>
      <c r="I4817">
        <f>IF('📋 MIỂNG TNC'!A793="","",'📋 MIỂNG TNC'!M793)</f>
        <v/>
      </c>
      <c r="J4817">
        <f>IF('📋 MIỂNG TNC'!A793="","",'📋 MIỂNG TNC'!D793)</f>
        <v/>
      </c>
      <c r="L4817">
        <f>N(L4816)+IF(AND('🔎 TRA CỨU NHANH'!$C$2&lt;&gt;"",OR(ISNUMBER(SEARCH('🔎 TRA CỨU NHANH'!$C$2,$A4817)),ISNUMBER(SEARCH('🔎 TRA CỨU NHANH'!$C$2,$B4817)))),1,0)</f>
        <v/>
      </c>
      <c r="M4817">
        <f>IF(L4817&gt;N(L4816),L4817,"")</f>
        <v/>
      </c>
      <c r="N4817">
        <f>N(N4816)+IF(AND('💰 BÁO GIÁ'!$C$27&lt;&gt;"",OR(ISNUMBER(SEARCH('💰 BÁO GIÁ'!$C$27,$A4817)),ISNUMBER(SEARCH('💰 BÁO GIÁ'!$C$27,$B4817)))),1,0)</f>
        <v/>
      </c>
      <c r="O4817">
        <f>IF(N4817&gt;N(N4816),N4817,"")</f>
        <v/>
      </c>
    </row>
    <row r="4818">
      <c r="A4818">
        <f>IF('📋 MIỂNG TNC'!A794="","",'📋 MIỂNG TNC'!A794)</f>
        <v/>
      </c>
      <c r="B4818">
        <f>IF('📋 MIỂNG TNC'!A794="","",'📋 MIỂNG TNC'!P794)</f>
        <v/>
      </c>
      <c r="C4818">
        <f>IF('📋 MIỂNG TNC'!A794="","","Miểng")</f>
        <v/>
      </c>
      <c r="D4818">
        <f>IF('📋 MIỂNG TNC'!A794="","",'📋 MIỂNG TNC'!H794)</f>
        <v/>
      </c>
      <c r="E4818" t="e">
        <v>#VALUE!</v>
      </c>
      <c r="F4818">
        <f>IF('📋 MIỂNG TNC'!A794="","",'📋 MIỂNG TNC'!J794)</f>
        <v/>
      </c>
      <c r="G4818">
        <f>IF('📋 MIỂNG TNC'!A794="","",'📋 MIỂNG TNC'!K794)</f>
        <v/>
      </c>
      <c r="H4818">
        <f>IF('📋 MIỂNG TNC'!A794="","",'📋 MIỂNG TNC'!L794)</f>
        <v/>
      </c>
      <c r="I4818">
        <f>IF('📋 MIỂNG TNC'!A794="","",'📋 MIỂNG TNC'!M794)</f>
        <v/>
      </c>
      <c r="J4818">
        <f>IF('📋 MIỂNG TNC'!A794="","",'📋 MIỂNG TNC'!D794)</f>
        <v/>
      </c>
      <c r="L4818">
        <f>N(L4817)+IF(AND('🔎 TRA CỨU NHANH'!$C$2&lt;&gt;"",OR(ISNUMBER(SEARCH('🔎 TRA CỨU NHANH'!$C$2,$A4818)),ISNUMBER(SEARCH('🔎 TRA CỨU NHANH'!$C$2,$B4818)))),1,0)</f>
        <v/>
      </c>
      <c r="M4818">
        <f>IF(L4818&gt;N(L4817),L4818,"")</f>
        <v/>
      </c>
      <c r="N4818">
        <f>N(N4817)+IF(AND('💰 BÁO GIÁ'!$C$27&lt;&gt;"",OR(ISNUMBER(SEARCH('💰 BÁO GIÁ'!$C$27,$A4818)),ISNUMBER(SEARCH('💰 BÁO GIÁ'!$C$27,$B4818)))),1,0)</f>
        <v/>
      </c>
      <c r="O4818">
        <f>IF(N4818&gt;N(N4817),N4818,"")</f>
        <v/>
      </c>
    </row>
    <row r="4819">
      <c r="A4819">
        <f>IF('📋 MIỂNG TNC'!A795="","",'📋 MIỂNG TNC'!A795)</f>
        <v/>
      </c>
      <c r="B4819">
        <f>IF('📋 MIỂNG TNC'!A795="","",'📋 MIỂNG TNC'!P795)</f>
        <v/>
      </c>
      <c r="C4819">
        <f>IF('📋 MIỂNG TNC'!A795="","","Miểng")</f>
        <v/>
      </c>
      <c r="D4819">
        <f>IF('📋 MIỂNG TNC'!A795="","",'📋 MIỂNG TNC'!H795)</f>
        <v/>
      </c>
      <c r="E4819" s="37" t="e">
        <v>#VALUE!</v>
      </c>
      <c r="F4819" s="37">
        <f>IF('📋 MIỂNG TNC'!A795="","",'📋 MIỂNG TNC'!J795)</f>
        <v/>
      </c>
      <c r="G4819" s="37">
        <f>IF('📋 MIỂNG TNC'!A795="","",'📋 MIỂNG TNC'!K795)</f>
        <v/>
      </c>
      <c r="H4819">
        <f>IF('📋 MIỂNG TNC'!A795="","",'📋 MIỂNG TNC'!L795)</f>
        <v/>
      </c>
      <c r="I4819">
        <f>IF('📋 MIỂNG TNC'!A795="","",'📋 MIỂNG TNC'!M795)</f>
        <v/>
      </c>
      <c r="J4819">
        <f>IF('📋 MIỂNG TNC'!A795="","",'📋 MIỂNG TNC'!D795)</f>
        <v/>
      </c>
      <c r="L4819">
        <f>N(L4818)+IF(AND('🔎 TRA CỨU NHANH'!$C$2&lt;&gt;"",OR(ISNUMBER(SEARCH('🔎 TRA CỨU NHANH'!$C$2,$A4819)),ISNUMBER(SEARCH('🔎 TRA CỨU NHANH'!$C$2,$B4819)))),1,0)</f>
        <v/>
      </c>
      <c r="M4819">
        <f>IF(L4819&gt;N(L4818),L4819,"")</f>
        <v/>
      </c>
      <c r="N4819">
        <f>N(N4818)+IF(AND('💰 BÁO GIÁ'!$C$27&lt;&gt;"",OR(ISNUMBER(SEARCH('💰 BÁO GIÁ'!$C$27,$A4819)),ISNUMBER(SEARCH('💰 BÁO GIÁ'!$C$27,$B4819)))),1,0)</f>
        <v/>
      </c>
      <c r="O4819">
        <f>IF(N4819&gt;N(N4818),N4819,"")</f>
        <v/>
      </c>
    </row>
    <row r="4820">
      <c r="A4820">
        <f>IF('📋 MIỂNG TNC'!A796="","",'📋 MIỂNG TNC'!A796)</f>
        <v/>
      </c>
      <c r="B4820">
        <f>IF('📋 MIỂNG TNC'!A796="","",'📋 MIỂNG TNC'!P796)</f>
        <v/>
      </c>
      <c r="C4820">
        <f>IF('📋 MIỂNG TNC'!A796="","","Miểng")</f>
        <v/>
      </c>
      <c r="D4820">
        <f>IF('📋 MIỂNG TNC'!A796="","",'📋 MIỂNG TNC'!H796)</f>
        <v/>
      </c>
      <c r="E4820" s="37" t="e">
        <v>#VALUE!</v>
      </c>
      <c r="F4820" s="37">
        <f>IF('📋 MIỂNG TNC'!A796="","",'📋 MIỂNG TNC'!J796)</f>
        <v/>
      </c>
      <c r="G4820" s="37">
        <f>IF('📋 MIỂNG TNC'!A796="","",'📋 MIỂNG TNC'!K796)</f>
        <v/>
      </c>
      <c r="H4820" s="37">
        <f>IF('📋 MIỂNG TNC'!A796="","",'📋 MIỂNG TNC'!L796)</f>
        <v/>
      </c>
      <c r="I4820">
        <f>IF('📋 MIỂNG TNC'!A796="","",'📋 MIỂNG TNC'!M796)</f>
        <v/>
      </c>
      <c r="J4820">
        <f>IF('📋 MIỂNG TNC'!A796="","",'📋 MIỂNG TNC'!D796)</f>
        <v/>
      </c>
      <c r="L4820">
        <f>N(L4819)+IF(AND('🔎 TRA CỨU NHANH'!$C$2&lt;&gt;"",OR(ISNUMBER(SEARCH('🔎 TRA CỨU NHANH'!$C$2,$A4820)),ISNUMBER(SEARCH('🔎 TRA CỨU NHANH'!$C$2,$B4820)))),1,0)</f>
        <v/>
      </c>
      <c r="M4820">
        <f>IF(L4820&gt;N(L4819),L4820,"")</f>
        <v/>
      </c>
      <c r="N4820">
        <f>N(N4819)+IF(AND('💰 BÁO GIÁ'!$C$27&lt;&gt;"",OR(ISNUMBER(SEARCH('💰 BÁO GIÁ'!$C$27,$A4820)),ISNUMBER(SEARCH('💰 BÁO GIÁ'!$C$27,$B4820)))),1,0)</f>
        <v/>
      </c>
      <c r="O4820">
        <f>IF(N4820&gt;N(N4819),N4820,"")</f>
        <v/>
      </c>
    </row>
    <row r="4821">
      <c r="A4821">
        <f>IF('📋 MIỂNG TNC'!A797="","",'📋 MIỂNG TNC'!A797)</f>
        <v/>
      </c>
      <c r="B4821">
        <f>IF('📋 MIỂNG TNC'!A797="","",'📋 MIỂNG TNC'!P797)</f>
        <v/>
      </c>
      <c r="C4821">
        <f>IF('📋 MIỂNG TNC'!A797="","","Miểng")</f>
        <v/>
      </c>
      <c r="D4821">
        <f>IF('📋 MIỂNG TNC'!A797="","",'📋 MIỂNG TNC'!H797)</f>
        <v/>
      </c>
      <c r="E4821" s="37" t="e">
        <v>#VALUE!</v>
      </c>
      <c r="F4821" s="37">
        <f>IF('📋 MIỂNG TNC'!A797="","",'📋 MIỂNG TNC'!J797)</f>
        <v/>
      </c>
      <c r="G4821" s="37">
        <f>IF('📋 MIỂNG TNC'!A797="","",'📋 MIỂNG TNC'!K797)</f>
        <v/>
      </c>
      <c r="H4821" s="37">
        <f>IF('📋 MIỂNG TNC'!A797="","",'📋 MIỂNG TNC'!L797)</f>
        <v/>
      </c>
      <c r="I4821">
        <f>IF('📋 MIỂNG TNC'!A797="","",'📋 MIỂNG TNC'!M797)</f>
        <v/>
      </c>
      <c r="J4821">
        <f>IF('📋 MIỂNG TNC'!A797="","",'📋 MIỂNG TNC'!D797)</f>
        <v/>
      </c>
      <c r="L4821">
        <f>N(L4820)+IF(AND('🔎 TRA CỨU NHANH'!$C$2&lt;&gt;"",OR(ISNUMBER(SEARCH('🔎 TRA CỨU NHANH'!$C$2,$A4821)),ISNUMBER(SEARCH('🔎 TRA CỨU NHANH'!$C$2,$B4821)))),1,0)</f>
        <v/>
      </c>
      <c r="M4821">
        <f>IF(L4821&gt;N(L4820),L4821,"")</f>
        <v/>
      </c>
      <c r="N4821">
        <f>N(N4820)+IF(AND('💰 BÁO GIÁ'!$C$27&lt;&gt;"",OR(ISNUMBER(SEARCH('💰 BÁO GIÁ'!$C$27,$A4821)),ISNUMBER(SEARCH('💰 BÁO GIÁ'!$C$27,$B4821)))),1,0)</f>
        <v/>
      </c>
      <c r="O4821">
        <f>IF(N4821&gt;N(N4820),N4821,"")</f>
        <v/>
      </c>
    </row>
    <row r="4822">
      <c r="A4822">
        <f>IF('📋 MIỂNG TNC'!A798="","",'📋 MIỂNG TNC'!A798)</f>
        <v/>
      </c>
      <c r="B4822">
        <f>IF('📋 MIỂNG TNC'!A798="","",'📋 MIỂNG TNC'!P798)</f>
        <v/>
      </c>
      <c r="C4822">
        <f>IF('📋 MIỂNG TNC'!A798="","","Miểng")</f>
        <v/>
      </c>
      <c r="D4822">
        <f>IF('📋 MIỂNG TNC'!A798="","",'📋 MIỂNG TNC'!H798)</f>
        <v/>
      </c>
      <c r="E4822" s="37" t="e">
        <v>#VALUE!</v>
      </c>
      <c r="F4822" s="37">
        <f>IF('📋 MIỂNG TNC'!A798="","",'📋 MIỂNG TNC'!J798)</f>
        <v/>
      </c>
      <c r="G4822" s="37">
        <f>IF('📋 MIỂNG TNC'!A798="","",'📋 MIỂNG TNC'!K798)</f>
        <v/>
      </c>
      <c r="H4822">
        <f>IF('📋 MIỂNG TNC'!A798="","",'📋 MIỂNG TNC'!L798)</f>
        <v/>
      </c>
      <c r="I4822">
        <f>IF('📋 MIỂNG TNC'!A798="","",'📋 MIỂNG TNC'!M798)</f>
        <v/>
      </c>
      <c r="J4822">
        <f>IF('📋 MIỂNG TNC'!A798="","",'📋 MIỂNG TNC'!D798)</f>
        <v/>
      </c>
      <c r="L4822">
        <f>N(L4821)+IF(AND('🔎 TRA CỨU NHANH'!$C$2&lt;&gt;"",OR(ISNUMBER(SEARCH('🔎 TRA CỨU NHANH'!$C$2,$A4822)),ISNUMBER(SEARCH('🔎 TRA CỨU NHANH'!$C$2,$B4822)))),1,0)</f>
        <v/>
      </c>
      <c r="M4822">
        <f>IF(L4822&gt;N(L4821),L4822,"")</f>
        <v/>
      </c>
      <c r="N4822">
        <f>N(N4821)+IF(AND('💰 BÁO GIÁ'!$C$27&lt;&gt;"",OR(ISNUMBER(SEARCH('💰 BÁO GIÁ'!$C$27,$A4822)),ISNUMBER(SEARCH('💰 BÁO GIÁ'!$C$27,$B4822)))),1,0)</f>
        <v/>
      </c>
      <c r="O4822">
        <f>IF(N4822&gt;N(N4821),N4822,"")</f>
        <v/>
      </c>
    </row>
    <row r="4823">
      <c r="A4823">
        <f>IF('📋 MIỂNG TNC'!A799="","",'📋 MIỂNG TNC'!A799)</f>
        <v/>
      </c>
      <c r="B4823">
        <f>IF('📋 MIỂNG TNC'!A799="","",'📋 MIỂNG TNC'!P799)</f>
        <v/>
      </c>
      <c r="C4823">
        <f>IF('📋 MIỂNG TNC'!A799="","","Miểng")</f>
        <v/>
      </c>
      <c r="D4823">
        <f>IF('📋 MIỂNG TNC'!A799="","",'📋 MIỂNG TNC'!H799)</f>
        <v/>
      </c>
      <c r="E4823" t="e">
        <v>#VALUE!</v>
      </c>
      <c r="F4823">
        <f>IF('📋 MIỂNG TNC'!A799="","",'📋 MIỂNG TNC'!J799)</f>
        <v/>
      </c>
      <c r="G4823">
        <f>IF('📋 MIỂNG TNC'!A799="","",'📋 MIỂNG TNC'!K799)</f>
        <v/>
      </c>
      <c r="H4823">
        <f>IF('📋 MIỂNG TNC'!A799="","",'📋 MIỂNG TNC'!L799)</f>
        <v/>
      </c>
      <c r="I4823">
        <f>IF('📋 MIỂNG TNC'!A799="","",'📋 MIỂNG TNC'!M799)</f>
        <v/>
      </c>
      <c r="J4823">
        <f>IF('📋 MIỂNG TNC'!A799="","",'📋 MIỂNG TNC'!D799)</f>
        <v/>
      </c>
      <c r="L4823">
        <f>N(L4822)+IF(AND('🔎 TRA CỨU NHANH'!$C$2&lt;&gt;"",OR(ISNUMBER(SEARCH('🔎 TRA CỨU NHANH'!$C$2,$A4823)),ISNUMBER(SEARCH('🔎 TRA CỨU NHANH'!$C$2,$B4823)))),1,0)</f>
        <v/>
      </c>
      <c r="M4823">
        <f>IF(L4823&gt;N(L4822),L4823,"")</f>
        <v/>
      </c>
      <c r="N4823">
        <f>N(N4822)+IF(AND('💰 BÁO GIÁ'!$C$27&lt;&gt;"",OR(ISNUMBER(SEARCH('💰 BÁO GIÁ'!$C$27,$A4823)),ISNUMBER(SEARCH('💰 BÁO GIÁ'!$C$27,$B4823)))),1,0)</f>
        <v/>
      </c>
      <c r="O4823">
        <f>IF(N4823&gt;N(N4822),N4823,"")</f>
        <v/>
      </c>
    </row>
    <row r="4824">
      <c r="A4824">
        <f>IF('📋 MIỂNG TNC'!A800="","",'📋 MIỂNG TNC'!A800)</f>
        <v/>
      </c>
      <c r="B4824">
        <f>IF('📋 MIỂNG TNC'!A800="","",'📋 MIỂNG TNC'!P800)</f>
        <v/>
      </c>
      <c r="C4824">
        <f>IF('📋 MIỂNG TNC'!A800="","","Miểng")</f>
        <v/>
      </c>
      <c r="D4824">
        <f>IF('📋 MIỂNG TNC'!A800="","",'📋 MIỂNG TNC'!H800)</f>
        <v/>
      </c>
      <c r="E4824" t="e">
        <v>#VALUE!</v>
      </c>
      <c r="F4824">
        <f>IF('📋 MIỂNG TNC'!A800="","",'📋 MIỂNG TNC'!J800)</f>
        <v/>
      </c>
      <c r="G4824">
        <f>IF('📋 MIỂNG TNC'!A800="","",'📋 MIỂNG TNC'!K800)</f>
        <v/>
      </c>
      <c r="H4824">
        <f>IF('📋 MIỂNG TNC'!A800="","",'📋 MIỂNG TNC'!L800)</f>
        <v/>
      </c>
      <c r="I4824">
        <f>IF('📋 MIỂNG TNC'!A800="","",'📋 MIỂNG TNC'!M800)</f>
        <v/>
      </c>
      <c r="J4824">
        <f>IF('📋 MIỂNG TNC'!A800="","",'📋 MIỂNG TNC'!D800)</f>
        <v/>
      </c>
      <c r="L4824">
        <f>N(L4823)+IF(AND('🔎 TRA CỨU NHANH'!$C$2&lt;&gt;"",OR(ISNUMBER(SEARCH('🔎 TRA CỨU NHANH'!$C$2,$A4824)),ISNUMBER(SEARCH('🔎 TRA CỨU NHANH'!$C$2,$B4824)))),1,0)</f>
        <v/>
      </c>
      <c r="M4824">
        <f>IF(L4824&gt;N(L4823),L4824,"")</f>
        <v/>
      </c>
      <c r="N4824">
        <f>N(N4823)+IF(AND('💰 BÁO GIÁ'!$C$27&lt;&gt;"",OR(ISNUMBER(SEARCH('💰 BÁO GIÁ'!$C$27,$A4824)),ISNUMBER(SEARCH('💰 BÁO GIÁ'!$C$27,$B4824)))),1,0)</f>
        <v/>
      </c>
      <c r="O4824">
        <f>IF(N4824&gt;N(N4823),N4824,"")</f>
        <v/>
      </c>
    </row>
    <row r="4825">
      <c r="A4825">
        <f>IF('📋 MIỂNG TNC'!A801="","",'📋 MIỂNG TNC'!A801)</f>
        <v/>
      </c>
      <c r="B4825">
        <f>IF('📋 MIỂNG TNC'!A801="","",'📋 MIỂNG TNC'!P801)</f>
        <v/>
      </c>
      <c r="C4825">
        <f>IF('📋 MIỂNG TNC'!A801="","","Miểng")</f>
        <v/>
      </c>
      <c r="D4825">
        <f>IF('📋 MIỂNG TNC'!A801="","",'📋 MIỂNG TNC'!H801)</f>
        <v/>
      </c>
      <c r="E4825" t="e">
        <v>#VALUE!</v>
      </c>
      <c r="F4825">
        <f>IF('📋 MIỂNG TNC'!A801="","",'📋 MIỂNG TNC'!J801)</f>
        <v/>
      </c>
      <c r="G4825">
        <f>IF('📋 MIỂNG TNC'!A801="","",'📋 MIỂNG TNC'!K801)</f>
        <v/>
      </c>
      <c r="H4825">
        <f>IF('📋 MIỂNG TNC'!A801="","",'📋 MIỂNG TNC'!L801)</f>
        <v/>
      </c>
      <c r="I4825">
        <f>IF('📋 MIỂNG TNC'!A801="","",'📋 MIỂNG TNC'!M801)</f>
        <v/>
      </c>
      <c r="J4825">
        <f>IF('📋 MIỂNG TNC'!A801="","",'📋 MIỂNG TNC'!D801)</f>
        <v/>
      </c>
      <c r="L4825">
        <f>N(L4824)+IF(AND('🔎 TRA CỨU NHANH'!$C$2&lt;&gt;"",OR(ISNUMBER(SEARCH('🔎 TRA CỨU NHANH'!$C$2,$A4825)),ISNUMBER(SEARCH('🔎 TRA CỨU NHANH'!$C$2,$B4825)))),1,0)</f>
        <v/>
      </c>
      <c r="M4825">
        <f>IF(L4825&gt;N(L4824),L4825,"")</f>
        <v/>
      </c>
      <c r="N4825">
        <f>N(N4824)+IF(AND('💰 BÁO GIÁ'!$C$27&lt;&gt;"",OR(ISNUMBER(SEARCH('💰 BÁO GIÁ'!$C$27,$A4825)),ISNUMBER(SEARCH('💰 BÁO GIÁ'!$C$27,$B4825)))),1,0)</f>
        <v/>
      </c>
      <c r="O4825">
        <f>IF(N4825&gt;N(N4824),N4825,"")</f>
        <v/>
      </c>
    </row>
    <row r="4826">
      <c r="A4826">
        <f>IF('📋 MIỂNG TNC'!A802="","",'📋 MIỂNG TNC'!A802)</f>
        <v/>
      </c>
      <c r="B4826">
        <f>IF('📋 MIỂNG TNC'!A802="","",'📋 MIỂNG TNC'!P802)</f>
        <v/>
      </c>
      <c r="C4826">
        <f>IF('📋 MIỂNG TNC'!A802="","","Miểng")</f>
        <v/>
      </c>
      <c r="D4826">
        <f>IF('📋 MIỂNG TNC'!A802="","",'📋 MIỂNG TNC'!H802)</f>
        <v/>
      </c>
      <c r="E4826" t="e">
        <v>#VALUE!</v>
      </c>
      <c r="F4826" s="37">
        <f>IF('📋 MIỂNG TNC'!A802="","",'📋 MIỂNG TNC'!J802)</f>
        <v/>
      </c>
      <c r="G4826" s="37">
        <f>IF('📋 MIỂNG TNC'!A802="","",'📋 MIỂNG TNC'!K802)</f>
        <v/>
      </c>
      <c r="H4826">
        <f>IF('📋 MIỂNG TNC'!A802="","",'📋 MIỂNG TNC'!L802)</f>
        <v/>
      </c>
      <c r="I4826">
        <f>IF('📋 MIỂNG TNC'!A802="","",'📋 MIỂNG TNC'!M802)</f>
        <v/>
      </c>
      <c r="J4826">
        <f>IF('📋 MIỂNG TNC'!A802="","",'📋 MIỂNG TNC'!D802)</f>
        <v/>
      </c>
      <c r="L4826">
        <f>N(L4825)+IF(AND('🔎 TRA CỨU NHANH'!$C$2&lt;&gt;"",OR(ISNUMBER(SEARCH('🔎 TRA CỨU NHANH'!$C$2,$A4826)),ISNUMBER(SEARCH('🔎 TRA CỨU NHANH'!$C$2,$B4826)))),1,0)</f>
        <v/>
      </c>
      <c r="M4826">
        <f>IF(L4826&gt;N(L4825),L4826,"")</f>
        <v/>
      </c>
      <c r="N4826">
        <f>N(N4825)+IF(AND('💰 BÁO GIÁ'!$C$27&lt;&gt;"",OR(ISNUMBER(SEARCH('💰 BÁO GIÁ'!$C$27,$A4826)),ISNUMBER(SEARCH('💰 BÁO GIÁ'!$C$27,$B4826)))),1,0)</f>
        <v/>
      </c>
      <c r="O4826">
        <f>IF(N4826&gt;N(N4825),N4826,"")</f>
        <v/>
      </c>
    </row>
    <row r="4827">
      <c r="A4827">
        <f>IF('📋 MIỂNG TNC'!A803="","",'📋 MIỂNG TNC'!A803)</f>
        <v/>
      </c>
      <c r="B4827">
        <f>IF('📋 MIỂNG TNC'!A803="","",'📋 MIỂNG TNC'!P803)</f>
        <v/>
      </c>
      <c r="C4827">
        <f>IF('📋 MIỂNG TNC'!A803="","","Miểng")</f>
        <v/>
      </c>
      <c r="D4827">
        <f>IF('📋 MIỂNG TNC'!A803="","",'📋 MIỂNG TNC'!H803)</f>
        <v/>
      </c>
      <c r="E4827" t="e">
        <v>#VALUE!</v>
      </c>
      <c r="F4827" s="37">
        <f>IF('📋 MIỂNG TNC'!A803="","",'📋 MIỂNG TNC'!J803)</f>
        <v/>
      </c>
      <c r="G4827" s="37">
        <f>IF('📋 MIỂNG TNC'!A803="","",'📋 MIỂNG TNC'!K803)</f>
        <v/>
      </c>
      <c r="H4827">
        <f>IF('📋 MIỂNG TNC'!A803="","",'📋 MIỂNG TNC'!L803)</f>
        <v/>
      </c>
      <c r="I4827">
        <f>IF('📋 MIỂNG TNC'!A803="","",'📋 MIỂNG TNC'!M803)</f>
        <v/>
      </c>
      <c r="J4827">
        <f>IF('📋 MIỂNG TNC'!A803="","",'📋 MIỂNG TNC'!D803)</f>
        <v/>
      </c>
      <c r="L4827">
        <f>N(L4826)+IF(AND('🔎 TRA CỨU NHANH'!$C$2&lt;&gt;"",OR(ISNUMBER(SEARCH('🔎 TRA CỨU NHANH'!$C$2,$A4827)),ISNUMBER(SEARCH('🔎 TRA CỨU NHANH'!$C$2,$B4827)))),1,0)</f>
        <v/>
      </c>
      <c r="M4827">
        <f>IF(L4827&gt;N(L4826),L4827,"")</f>
        <v/>
      </c>
      <c r="N4827">
        <f>N(N4826)+IF(AND('💰 BÁO GIÁ'!$C$27&lt;&gt;"",OR(ISNUMBER(SEARCH('💰 BÁO GIÁ'!$C$27,$A4827)),ISNUMBER(SEARCH('💰 BÁO GIÁ'!$C$27,$B4827)))),1,0)</f>
        <v/>
      </c>
      <c r="O4827">
        <f>IF(N4827&gt;N(N4826),N4827,"")</f>
        <v/>
      </c>
    </row>
    <row r="4828">
      <c r="A4828">
        <f>IF('📋 MIỂNG TNC'!A804="","",'📋 MIỂNG TNC'!A804)</f>
        <v/>
      </c>
      <c r="B4828">
        <f>IF('📋 MIỂNG TNC'!A804="","",'📋 MIỂNG TNC'!P804)</f>
        <v/>
      </c>
      <c r="C4828">
        <f>IF('📋 MIỂNG TNC'!A804="","","Miểng")</f>
        <v/>
      </c>
      <c r="D4828">
        <f>IF('📋 MIỂNG TNC'!A804="","",'📋 MIỂNG TNC'!H804)</f>
        <v/>
      </c>
      <c r="E4828" t="e">
        <v>#VALUE!</v>
      </c>
      <c r="F4828">
        <f>IF('📋 MIỂNG TNC'!A804="","",'📋 MIỂNG TNC'!J804)</f>
        <v/>
      </c>
      <c r="G4828">
        <f>IF('📋 MIỂNG TNC'!A804="","",'📋 MIỂNG TNC'!K804)</f>
        <v/>
      </c>
      <c r="H4828">
        <f>IF('📋 MIỂNG TNC'!A804="","",'📋 MIỂNG TNC'!L804)</f>
        <v/>
      </c>
      <c r="I4828">
        <f>IF('📋 MIỂNG TNC'!A804="","",'📋 MIỂNG TNC'!M804)</f>
        <v/>
      </c>
      <c r="J4828">
        <f>IF('📋 MIỂNG TNC'!A804="","",'📋 MIỂNG TNC'!D804)</f>
        <v/>
      </c>
      <c r="L4828">
        <f>N(L4827)+IF(AND('🔎 TRA CỨU NHANH'!$C$2&lt;&gt;"",OR(ISNUMBER(SEARCH('🔎 TRA CỨU NHANH'!$C$2,$A4828)),ISNUMBER(SEARCH('🔎 TRA CỨU NHANH'!$C$2,$B4828)))),1,0)</f>
        <v/>
      </c>
      <c r="M4828">
        <f>IF(L4828&gt;N(L4827),L4828,"")</f>
        <v/>
      </c>
      <c r="N4828">
        <f>N(N4827)+IF(AND('💰 BÁO GIÁ'!$C$27&lt;&gt;"",OR(ISNUMBER(SEARCH('💰 BÁO GIÁ'!$C$27,$A4828)),ISNUMBER(SEARCH('💰 BÁO GIÁ'!$C$27,$B4828)))),1,0)</f>
        <v/>
      </c>
      <c r="O4828">
        <f>IF(N4828&gt;N(N4827),N4828,"")</f>
        <v/>
      </c>
    </row>
    <row r="4829">
      <c r="A4829">
        <f>IF('📋 MIỂNG TNC'!A805="","",'📋 MIỂNG TNC'!A805)</f>
        <v/>
      </c>
      <c r="B4829">
        <f>IF('📋 MIỂNG TNC'!A805="","",'📋 MIỂNG TNC'!P805)</f>
        <v/>
      </c>
      <c r="C4829">
        <f>IF('📋 MIỂNG TNC'!A805="","","Miểng")</f>
        <v/>
      </c>
      <c r="D4829">
        <f>IF('📋 MIỂNG TNC'!A805="","",'📋 MIỂNG TNC'!H805)</f>
        <v/>
      </c>
      <c r="E4829" s="37" t="e">
        <v>#VALUE!</v>
      </c>
      <c r="F4829" s="37">
        <f>IF('📋 MIỂNG TNC'!A805="","",'📋 MIỂNG TNC'!J805)</f>
        <v/>
      </c>
      <c r="G4829" s="37">
        <f>IF('📋 MIỂNG TNC'!A805="","",'📋 MIỂNG TNC'!K805)</f>
        <v/>
      </c>
      <c r="H4829">
        <f>IF('📋 MIỂNG TNC'!A805="","",'📋 MIỂNG TNC'!L805)</f>
        <v/>
      </c>
      <c r="I4829">
        <f>IF('📋 MIỂNG TNC'!A805="","",'📋 MIỂNG TNC'!M805)</f>
        <v/>
      </c>
      <c r="J4829">
        <f>IF('📋 MIỂNG TNC'!A805="","",'📋 MIỂNG TNC'!D805)</f>
        <v/>
      </c>
      <c r="L4829">
        <f>N(L4828)+IF(AND('🔎 TRA CỨU NHANH'!$C$2&lt;&gt;"",OR(ISNUMBER(SEARCH('🔎 TRA CỨU NHANH'!$C$2,$A4829)),ISNUMBER(SEARCH('🔎 TRA CỨU NHANH'!$C$2,$B4829)))),1,0)</f>
        <v/>
      </c>
      <c r="M4829">
        <f>IF(L4829&gt;N(L4828),L4829,"")</f>
        <v/>
      </c>
      <c r="N4829">
        <f>N(N4828)+IF(AND('💰 BÁO GIÁ'!$C$27&lt;&gt;"",OR(ISNUMBER(SEARCH('💰 BÁO GIÁ'!$C$27,$A4829)),ISNUMBER(SEARCH('💰 BÁO GIÁ'!$C$27,$B4829)))),1,0)</f>
        <v/>
      </c>
      <c r="O4829">
        <f>IF(N4829&gt;N(N4828),N4829,"")</f>
        <v/>
      </c>
    </row>
    <row r="4830">
      <c r="A4830">
        <f>IF('📋 MIỂNG TNC'!A806="","",'📋 MIỂNG TNC'!A806)</f>
        <v/>
      </c>
      <c r="B4830">
        <f>IF('📋 MIỂNG TNC'!A806="","",'📋 MIỂNG TNC'!P806)</f>
        <v/>
      </c>
      <c r="C4830">
        <f>IF('📋 MIỂNG TNC'!A806="","","Miểng")</f>
        <v/>
      </c>
      <c r="D4830">
        <f>IF('📋 MIỂNG TNC'!A806="","",'📋 MIỂNG TNC'!H806)</f>
        <v/>
      </c>
      <c r="E4830" s="37" t="e">
        <v>#VALUE!</v>
      </c>
      <c r="F4830" s="37">
        <f>IF('📋 MIỂNG TNC'!A806="","",'📋 MIỂNG TNC'!J806)</f>
        <v/>
      </c>
      <c r="G4830" s="37">
        <f>IF('📋 MIỂNG TNC'!A806="","",'📋 MIỂNG TNC'!K806)</f>
        <v/>
      </c>
      <c r="H4830">
        <f>IF('📋 MIỂNG TNC'!A806="","",'📋 MIỂNG TNC'!L806)</f>
        <v/>
      </c>
      <c r="I4830">
        <f>IF('📋 MIỂNG TNC'!A806="","",'📋 MIỂNG TNC'!M806)</f>
        <v/>
      </c>
      <c r="J4830">
        <f>IF('📋 MIỂNG TNC'!A806="","",'📋 MIỂNG TNC'!D806)</f>
        <v/>
      </c>
      <c r="L4830">
        <f>N(L4829)+IF(AND('🔎 TRA CỨU NHANH'!$C$2&lt;&gt;"",OR(ISNUMBER(SEARCH('🔎 TRA CỨU NHANH'!$C$2,$A4830)),ISNUMBER(SEARCH('🔎 TRA CỨU NHANH'!$C$2,$B4830)))),1,0)</f>
        <v/>
      </c>
      <c r="M4830">
        <f>IF(L4830&gt;N(L4829),L4830,"")</f>
        <v/>
      </c>
      <c r="N4830">
        <f>N(N4829)+IF(AND('💰 BÁO GIÁ'!$C$27&lt;&gt;"",OR(ISNUMBER(SEARCH('💰 BÁO GIÁ'!$C$27,$A4830)),ISNUMBER(SEARCH('💰 BÁO GIÁ'!$C$27,$B4830)))),1,0)</f>
        <v/>
      </c>
      <c r="O4830">
        <f>IF(N4830&gt;N(N4829),N4830,"")</f>
        <v/>
      </c>
    </row>
    <row r="4831">
      <c r="A4831">
        <f>IF('📋 MIỂNG TNC'!A807="","",'📋 MIỂNG TNC'!A807)</f>
        <v/>
      </c>
      <c r="B4831">
        <f>IF('📋 MIỂNG TNC'!A807="","",'📋 MIỂNG TNC'!P807)</f>
        <v/>
      </c>
      <c r="C4831">
        <f>IF('📋 MIỂNG TNC'!A807="","","Miểng")</f>
        <v/>
      </c>
      <c r="D4831">
        <f>IF('📋 MIỂNG TNC'!A807="","",'📋 MIỂNG TNC'!H807)</f>
        <v/>
      </c>
      <c r="E4831" s="37" t="e">
        <v>#VALUE!</v>
      </c>
      <c r="F4831" s="37">
        <f>IF('📋 MIỂNG TNC'!A807="","",'📋 MIỂNG TNC'!J807)</f>
        <v/>
      </c>
      <c r="G4831" s="37">
        <f>IF('📋 MIỂNG TNC'!A807="","",'📋 MIỂNG TNC'!K807)</f>
        <v/>
      </c>
      <c r="H4831" s="37">
        <f>IF('📋 MIỂNG TNC'!A807="","",'📋 MIỂNG TNC'!L807)</f>
        <v/>
      </c>
      <c r="I4831">
        <f>IF('📋 MIỂNG TNC'!A807="","",'📋 MIỂNG TNC'!M807)</f>
        <v/>
      </c>
      <c r="J4831">
        <f>IF('📋 MIỂNG TNC'!A807="","",'📋 MIỂNG TNC'!D807)</f>
        <v/>
      </c>
      <c r="L4831">
        <f>N(L4830)+IF(AND('🔎 TRA CỨU NHANH'!$C$2&lt;&gt;"",OR(ISNUMBER(SEARCH('🔎 TRA CỨU NHANH'!$C$2,$A4831)),ISNUMBER(SEARCH('🔎 TRA CỨU NHANH'!$C$2,$B4831)))),1,0)</f>
        <v/>
      </c>
      <c r="M4831">
        <f>IF(L4831&gt;N(L4830),L4831,"")</f>
        <v/>
      </c>
      <c r="N4831">
        <f>N(N4830)+IF(AND('💰 BÁO GIÁ'!$C$27&lt;&gt;"",OR(ISNUMBER(SEARCH('💰 BÁO GIÁ'!$C$27,$A4831)),ISNUMBER(SEARCH('💰 BÁO GIÁ'!$C$27,$B4831)))),1,0)</f>
        <v/>
      </c>
      <c r="O4831">
        <f>IF(N4831&gt;N(N4830),N4831,"")</f>
        <v/>
      </c>
    </row>
    <row r="4832">
      <c r="A4832">
        <f>IF('📋 MIỂNG TNC'!A808="","",'📋 MIỂNG TNC'!A808)</f>
        <v/>
      </c>
      <c r="B4832">
        <f>IF('📋 MIỂNG TNC'!A808="","",'📋 MIỂNG TNC'!P808)</f>
        <v/>
      </c>
      <c r="C4832">
        <f>IF('📋 MIỂNG TNC'!A808="","","Miểng")</f>
        <v/>
      </c>
      <c r="D4832">
        <f>IF('📋 MIỂNG TNC'!A808="","",'📋 MIỂNG TNC'!H808)</f>
        <v/>
      </c>
      <c r="E4832" s="37" t="e">
        <v>#VALUE!</v>
      </c>
      <c r="F4832" s="37">
        <f>IF('📋 MIỂNG TNC'!A808="","",'📋 MIỂNG TNC'!J808)</f>
        <v/>
      </c>
      <c r="G4832" s="37">
        <f>IF('📋 MIỂNG TNC'!A808="","",'📋 MIỂNG TNC'!K808)</f>
        <v/>
      </c>
      <c r="H4832" s="37">
        <f>IF('📋 MIỂNG TNC'!A808="","",'📋 MIỂNG TNC'!L808)</f>
        <v/>
      </c>
      <c r="I4832">
        <f>IF('📋 MIỂNG TNC'!A808="","",'📋 MIỂNG TNC'!M808)</f>
        <v/>
      </c>
      <c r="J4832">
        <f>IF('📋 MIỂNG TNC'!A808="","",'📋 MIỂNG TNC'!D808)</f>
        <v/>
      </c>
      <c r="L4832">
        <f>N(L4831)+IF(AND('🔎 TRA CỨU NHANH'!$C$2&lt;&gt;"",OR(ISNUMBER(SEARCH('🔎 TRA CỨU NHANH'!$C$2,$A4832)),ISNUMBER(SEARCH('🔎 TRA CỨU NHANH'!$C$2,$B4832)))),1,0)</f>
        <v/>
      </c>
      <c r="M4832">
        <f>IF(L4832&gt;N(L4831),L4832,"")</f>
        <v/>
      </c>
      <c r="N4832">
        <f>N(N4831)+IF(AND('💰 BÁO GIÁ'!$C$27&lt;&gt;"",OR(ISNUMBER(SEARCH('💰 BÁO GIÁ'!$C$27,$A4832)),ISNUMBER(SEARCH('💰 BÁO GIÁ'!$C$27,$B4832)))),1,0)</f>
        <v/>
      </c>
      <c r="O4832">
        <f>IF(N4832&gt;N(N4831),N4832,"")</f>
        <v/>
      </c>
    </row>
    <row r="4833">
      <c r="A4833">
        <f>IF('📋 MIỂNG TNC'!A809="","",'📋 MIỂNG TNC'!A809)</f>
        <v/>
      </c>
      <c r="B4833">
        <f>IF('📋 MIỂNG TNC'!A809="","",'📋 MIỂNG TNC'!P809)</f>
        <v/>
      </c>
      <c r="C4833">
        <f>IF('📋 MIỂNG TNC'!A809="","","Miểng")</f>
        <v/>
      </c>
      <c r="D4833">
        <f>IF('📋 MIỂNG TNC'!A809="","",'📋 MIỂNG TNC'!H809)</f>
        <v/>
      </c>
      <c r="E4833" s="37" t="e">
        <v>#VALUE!</v>
      </c>
      <c r="F4833" s="37">
        <f>IF('📋 MIỂNG TNC'!A809="","",'📋 MIỂNG TNC'!J809)</f>
        <v/>
      </c>
      <c r="G4833" s="37">
        <f>IF('📋 MIỂNG TNC'!A809="","",'📋 MIỂNG TNC'!K809)</f>
        <v/>
      </c>
      <c r="H4833">
        <f>IF('📋 MIỂNG TNC'!A809="","",'📋 MIỂNG TNC'!L809)</f>
        <v/>
      </c>
      <c r="I4833">
        <f>IF('📋 MIỂNG TNC'!A809="","",'📋 MIỂNG TNC'!M809)</f>
        <v/>
      </c>
      <c r="J4833">
        <f>IF('📋 MIỂNG TNC'!A809="","",'📋 MIỂNG TNC'!D809)</f>
        <v/>
      </c>
      <c r="L4833">
        <f>N(L4832)+IF(AND('🔎 TRA CỨU NHANH'!$C$2&lt;&gt;"",OR(ISNUMBER(SEARCH('🔎 TRA CỨU NHANH'!$C$2,$A4833)),ISNUMBER(SEARCH('🔎 TRA CỨU NHANH'!$C$2,$B4833)))),1,0)</f>
        <v/>
      </c>
      <c r="M4833">
        <f>IF(L4833&gt;N(L4832),L4833,"")</f>
        <v/>
      </c>
      <c r="N4833">
        <f>N(N4832)+IF(AND('💰 BÁO GIÁ'!$C$27&lt;&gt;"",OR(ISNUMBER(SEARCH('💰 BÁO GIÁ'!$C$27,$A4833)),ISNUMBER(SEARCH('💰 BÁO GIÁ'!$C$27,$B4833)))),1,0)</f>
        <v/>
      </c>
      <c r="O4833">
        <f>IF(N4833&gt;N(N4832),N4833,"")</f>
        <v/>
      </c>
    </row>
    <row r="4834">
      <c r="A4834">
        <f>IF('📋 MIỂNG TNC'!A810="","",'📋 MIỂNG TNC'!A810)</f>
        <v/>
      </c>
      <c r="B4834">
        <f>IF('📋 MIỂNG TNC'!A810="","",'📋 MIỂNG TNC'!P810)</f>
        <v/>
      </c>
      <c r="C4834">
        <f>IF('📋 MIỂNG TNC'!A810="","","Miểng")</f>
        <v/>
      </c>
      <c r="D4834">
        <f>IF('📋 MIỂNG TNC'!A810="","",'📋 MIỂNG TNC'!H810)</f>
        <v/>
      </c>
      <c r="E4834" t="e">
        <v>#VALUE!</v>
      </c>
      <c r="F4834" s="37">
        <f>IF('📋 MIỂNG TNC'!A810="","",'📋 MIỂNG TNC'!J810)</f>
        <v/>
      </c>
      <c r="G4834" s="37">
        <f>IF('📋 MIỂNG TNC'!A810="","",'📋 MIỂNG TNC'!K810)</f>
        <v/>
      </c>
      <c r="H4834">
        <f>IF('📋 MIỂNG TNC'!A810="","",'📋 MIỂNG TNC'!L810)</f>
        <v/>
      </c>
      <c r="I4834">
        <f>IF('📋 MIỂNG TNC'!A810="","",'📋 MIỂNG TNC'!M810)</f>
        <v/>
      </c>
      <c r="J4834">
        <f>IF('📋 MIỂNG TNC'!A810="","",'📋 MIỂNG TNC'!D810)</f>
        <v/>
      </c>
      <c r="L4834">
        <f>N(L4833)+IF(AND('🔎 TRA CỨU NHANH'!$C$2&lt;&gt;"",OR(ISNUMBER(SEARCH('🔎 TRA CỨU NHANH'!$C$2,$A4834)),ISNUMBER(SEARCH('🔎 TRA CỨU NHANH'!$C$2,$B4834)))),1,0)</f>
        <v/>
      </c>
      <c r="M4834">
        <f>IF(L4834&gt;N(L4833),L4834,"")</f>
        <v/>
      </c>
      <c r="N4834">
        <f>N(N4833)+IF(AND('💰 BÁO GIÁ'!$C$27&lt;&gt;"",OR(ISNUMBER(SEARCH('💰 BÁO GIÁ'!$C$27,$A4834)),ISNUMBER(SEARCH('💰 BÁO GIÁ'!$C$27,$B4834)))),1,0)</f>
        <v/>
      </c>
      <c r="O4834">
        <f>IF(N4834&gt;N(N4833),N4834,"")</f>
        <v/>
      </c>
    </row>
    <row r="4835">
      <c r="A4835">
        <f>IF('📋 MIỂNG TNC'!A811="","",'📋 MIỂNG TNC'!A811)</f>
        <v/>
      </c>
      <c r="B4835">
        <f>IF('📋 MIỂNG TNC'!A811="","",'📋 MIỂNG TNC'!P811)</f>
        <v/>
      </c>
      <c r="C4835">
        <f>IF('📋 MIỂNG TNC'!A811="","","Miểng")</f>
        <v/>
      </c>
      <c r="D4835">
        <f>IF('📋 MIỂNG TNC'!A811="","",'📋 MIỂNG TNC'!H811)</f>
        <v/>
      </c>
      <c r="E4835" t="e">
        <v>#VALUE!</v>
      </c>
      <c r="F4835">
        <f>IF('📋 MIỂNG TNC'!A811="","",'📋 MIỂNG TNC'!J811)</f>
        <v/>
      </c>
      <c r="G4835">
        <f>IF('📋 MIỂNG TNC'!A811="","",'📋 MIỂNG TNC'!K811)</f>
        <v/>
      </c>
      <c r="H4835">
        <f>IF('📋 MIỂNG TNC'!A811="","",'📋 MIỂNG TNC'!L811)</f>
        <v/>
      </c>
      <c r="I4835">
        <f>IF('📋 MIỂNG TNC'!A811="","",'📋 MIỂNG TNC'!M811)</f>
        <v/>
      </c>
      <c r="J4835">
        <f>IF('📋 MIỂNG TNC'!A811="","",'📋 MIỂNG TNC'!D811)</f>
        <v/>
      </c>
      <c r="L4835">
        <f>N(L4834)+IF(AND('🔎 TRA CỨU NHANH'!$C$2&lt;&gt;"",OR(ISNUMBER(SEARCH('🔎 TRA CỨU NHANH'!$C$2,$A4835)),ISNUMBER(SEARCH('🔎 TRA CỨU NHANH'!$C$2,$B4835)))),1,0)</f>
        <v/>
      </c>
      <c r="M4835">
        <f>IF(L4835&gt;N(L4834),L4835,"")</f>
        <v/>
      </c>
      <c r="N4835">
        <f>N(N4834)+IF(AND('💰 BÁO GIÁ'!$C$27&lt;&gt;"",OR(ISNUMBER(SEARCH('💰 BÁO GIÁ'!$C$27,$A4835)),ISNUMBER(SEARCH('💰 BÁO GIÁ'!$C$27,$B4835)))),1,0)</f>
        <v/>
      </c>
      <c r="O4835">
        <f>IF(N4835&gt;N(N4834),N4835,"")</f>
        <v/>
      </c>
    </row>
    <row r="4836">
      <c r="A4836">
        <f>IF('📋 MIỂNG TNC'!A812="","",'📋 MIỂNG TNC'!A812)</f>
        <v/>
      </c>
      <c r="B4836">
        <f>IF('📋 MIỂNG TNC'!A812="","",'📋 MIỂNG TNC'!P812)</f>
        <v/>
      </c>
      <c r="C4836">
        <f>IF('📋 MIỂNG TNC'!A812="","","Miểng")</f>
        <v/>
      </c>
      <c r="D4836">
        <f>IF('📋 MIỂNG TNC'!A812="","",'📋 MIỂNG TNC'!H812)</f>
        <v/>
      </c>
      <c r="E4836" s="37" t="e">
        <v>#VALUE!</v>
      </c>
      <c r="F4836" s="37">
        <f>IF('📋 MIỂNG TNC'!A812="","",'📋 MIỂNG TNC'!J812)</f>
        <v/>
      </c>
      <c r="G4836" s="37">
        <f>IF('📋 MIỂNG TNC'!A812="","",'📋 MIỂNG TNC'!K812)</f>
        <v/>
      </c>
      <c r="H4836">
        <f>IF('📋 MIỂNG TNC'!A812="","",'📋 MIỂNG TNC'!L812)</f>
        <v/>
      </c>
      <c r="I4836">
        <f>IF('📋 MIỂNG TNC'!A812="","",'📋 MIỂNG TNC'!M812)</f>
        <v/>
      </c>
      <c r="J4836">
        <f>IF('📋 MIỂNG TNC'!A812="","",'📋 MIỂNG TNC'!D812)</f>
        <v/>
      </c>
      <c r="L4836">
        <f>N(L4835)+IF(AND('🔎 TRA CỨU NHANH'!$C$2&lt;&gt;"",OR(ISNUMBER(SEARCH('🔎 TRA CỨU NHANH'!$C$2,$A4836)),ISNUMBER(SEARCH('🔎 TRA CỨU NHANH'!$C$2,$B4836)))),1,0)</f>
        <v/>
      </c>
      <c r="M4836">
        <f>IF(L4836&gt;N(L4835),L4836,"")</f>
        <v/>
      </c>
      <c r="N4836">
        <f>N(N4835)+IF(AND('💰 BÁO GIÁ'!$C$27&lt;&gt;"",OR(ISNUMBER(SEARCH('💰 BÁO GIÁ'!$C$27,$A4836)),ISNUMBER(SEARCH('💰 BÁO GIÁ'!$C$27,$B4836)))),1,0)</f>
        <v/>
      </c>
      <c r="O4836">
        <f>IF(N4836&gt;N(N4835),N4836,"")</f>
        <v/>
      </c>
    </row>
    <row r="4837">
      <c r="A4837">
        <f>IF('📋 MIỂNG TNC'!A813="","",'📋 MIỂNG TNC'!A813)</f>
        <v/>
      </c>
      <c r="B4837">
        <f>IF('📋 MIỂNG TNC'!A813="","",'📋 MIỂNG TNC'!P813)</f>
        <v/>
      </c>
      <c r="C4837">
        <f>IF('📋 MIỂNG TNC'!A813="","","Miểng")</f>
        <v/>
      </c>
      <c r="D4837">
        <f>IF('📋 MIỂNG TNC'!A813="","",'📋 MIỂNG TNC'!H813)</f>
        <v/>
      </c>
      <c r="E4837" s="37" t="e">
        <v>#VALUE!</v>
      </c>
      <c r="F4837" s="37">
        <f>IF('📋 MIỂNG TNC'!A813="","",'📋 MIỂNG TNC'!J813)</f>
        <v/>
      </c>
      <c r="G4837" s="37">
        <f>IF('📋 MIỂNG TNC'!A813="","",'📋 MIỂNG TNC'!K813)</f>
        <v/>
      </c>
      <c r="H4837">
        <f>IF('📋 MIỂNG TNC'!A813="","",'📋 MIỂNG TNC'!L813)</f>
        <v/>
      </c>
      <c r="I4837">
        <f>IF('📋 MIỂNG TNC'!A813="","",'📋 MIỂNG TNC'!M813)</f>
        <v/>
      </c>
      <c r="J4837">
        <f>IF('📋 MIỂNG TNC'!A813="","",'📋 MIỂNG TNC'!D813)</f>
        <v/>
      </c>
      <c r="L4837">
        <f>N(L4836)+IF(AND('🔎 TRA CỨU NHANH'!$C$2&lt;&gt;"",OR(ISNUMBER(SEARCH('🔎 TRA CỨU NHANH'!$C$2,$A4837)),ISNUMBER(SEARCH('🔎 TRA CỨU NHANH'!$C$2,$B4837)))),1,0)</f>
        <v/>
      </c>
      <c r="M4837">
        <f>IF(L4837&gt;N(L4836),L4837,"")</f>
        <v/>
      </c>
      <c r="N4837">
        <f>N(N4836)+IF(AND('💰 BÁO GIÁ'!$C$27&lt;&gt;"",OR(ISNUMBER(SEARCH('💰 BÁO GIÁ'!$C$27,$A4837)),ISNUMBER(SEARCH('💰 BÁO GIÁ'!$C$27,$B4837)))),1,0)</f>
        <v/>
      </c>
      <c r="O4837">
        <f>IF(N4837&gt;N(N4836),N4837,"")</f>
        <v/>
      </c>
    </row>
    <row r="4838">
      <c r="A4838">
        <f>IF('📋 MIỂNG TNC'!A814="","",'📋 MIỂNG TNC'!A814)</f>
        <v/>
      </c>
      <c r="B4838">
        <f>IF('📋 MIỂNG TNC'!A814="","",'📋 MIỂNG TNC'!P814)</f>
        <v/>
      </c>
      <c r="C4838">
        <f>IF('📋 MIỂNG TNC'!A814="","","Miểng")</f>
        <v/>
      </c>
      <c r="D4838">
        <f>IF('📋 MIỂNG TNC'!A814="","",'📋 MIỂNG TNC'!H814)</f>
        <v/>
      </c>
      <c r="E4838" s="37" t="e">
        <v>#VALUE!</v>
      </c>
      <c r="F4838" s="37">
        <f>IF('📋 MIỂNG TNC'!A814="","",'📋 MIỂNG TNC'!J814)</f>
        <v/>
      </c>
      <c r="G4838" s="37">
        <f>IF('📋 MIỂNG TNC'!A814="","",'📋 MIỂNG TNC'!K814)</f>
        <v/>
      </c>
      <c r="H4838">
        <f>IF('📋 MIỂNG TNC'!A814="","",'📋 MIỂNG TNC'!L814)</f>
        <v/>
      </c>
      <c r="I4838">
        <f>IF('📋 MIỂNG TNC'!A814="","",'📋 MIỂNG TNC'!M814)</f>
        <v/>
      </c>
      <c r="J4838">
        <f>IF('📋 MIỂNG TNC'!A814="","",'📋 MIỂNG TNC'!D814)</f>
        <v/>
      </c>
      <c r="L4838">
        <f>N(L4837)+IF(AND('🔎 TRA CỨU NHANH'!$C$2&lt;&gt;"",OR(ISNUMBER(SEARCH('🔎 TRA CỨU NHANH'!$C$2,$A4838)),ISNUMBER(SEARCH('🔎 TRA CỨU NHANH'!$C$2,$B4838)))),1,0)</f>
        <v/>
      </c>
      <c r="M4838">
        <f>IF(L4838&gt;N(L4837),L4838,"")</f>
        <v/>
      </c>
      <c r="N4838">
        <f>N(N4837)+IF(AND('💰 BÁO GIÁ'!$C$27&lt;&gt;"",OR(ISNUMBER(SEARCH('💰 BÁO GIÁ'!$C$27,$A4838)),ISNUMBER(SEARCH('💰 BÁO GIÁ'!$C$27,$B4838)))),1,0)</f>
        <v/>
      </c>
      <c r="O4838">
        <f>IF(N4838&gt;N(N4837),N4838,"")</f>
        <v/>
      </c>
    </row>
    <row r="4839">
      <c r="A4839">
        <f>IF('📋 MIỂNG TNC'!A815="","",'📋 MIỂNG TNC'!A815)</f>
        <v/>
      </c>
      <c r="B4839">
        <f>IF('📋 MIỂNG TNC'!A815="","",'📋 MIỂNG TNC'!P815)</f>
        <v/>
      </c>
      <c r="C4839">
        <f>IF('📋 MIỂNG TNC'!A815="","","Miểng")</f>
        <v/>
      </c>
      <c r="D4839">
        <f>IF('📋 MIỂNG TNC'!A815="","",'📋 MIỂNG TNC'!H815)</f>
        <v/>
      </c>
      <c r="E4839" t="e">
        <v>#VALUE!</v>
      </c>
      <c r="F4839">
        <f>IF('📋 MIỂNG TNC'!A815="","",'📋 MIỂNG TNC'!J815)</f>
        <v/>
      </c>
      <c r="G4839">
        <f>IF('📋 MIỂNG TNC'!A815="","",'📋 MIỂNG TNC'!K815)</f>
        <v/>
      </c>
      <c r="H4839">
        <f>IF('📋 MIỂNG TNC'!A815="","",'📋 MIỂNG TNC'!L815)</f>
        <v/>
      </c>
      <c r="I4839">
        <f>IF('📋 MIỂNG TNC'!A815="","",'📋 MIỂNG TNC'!M815)</f>
        <v/>
      </c>
      <c r="J4839">
        <f>IF('📋 MIỂNG TNC'!A815="","",'📋 MIỂNG TNC'!D815)</f>
        <v/>
      </c>
      <c r="L4839">
        <f>N(L4838)+IF(AND('🔎 TRA CỨU NHANH'!$C$2&lt;&gt;"",OR(ISNUMBER(SEARCH('🔎 TRA CỨU NHANH'!$C$2,$A4839)),ISNUMBER(SEARCH('🔎 TRA CỨU NHANH'!$C$2,$B4839)))),1,0)</f>
        <v/>
      </c>
      <c r="M4839">
        <f>IF(L4839&gt;N(L4838),L4839,"")</f>
        <v/>
      </c>
      <c r="N4839">
        <f>N(N4838)+IF(AND('💰 BÁO GIÁ'!$C$27&lt;&gt;"",OR(ISNUMBER(SEARCH('💰 BÁO GIÁ'!$C$27,$A4839)),ISNUMBER(SEARCH('💰 BÁO GIÁ'!$C$27,$B4839)))),1,0)</f>
        <v/>
      </c>
      <c r="O4839">
        <f>IF(N4839&gt;N(N4838),N4839,"")</f>
        <v/>
      </c>
    </row>
    <row r="4840">
      <c r="A4840">
        <f>IF('📋 MIỂNG TNC'!A816="","",'📋 MIỂNG TNC'!A816)</f>
        <v/>
      </c>
      <c r="B4840">
        <f>IF('📋 MIỂNG TNC'!A816="","",'📋 MIỂNG TNC'!P816)</f>
        <v/>
      </c>
      <c r="C4840">
        <f>IF('📋 MIỂNG TNC'!A816="","","Miểng")</f>
        <v/>
      </c>
      <c r="D4840">
        <f>IF('📋 MIỂNG TNC'!A816="","",'📋 MIỂNG TNC'!H816)</f>
        <v/>
      </c>
      <c r="E4840" t="e">
        <v>#VALUE!</v>
      </c>
      <c r="F4840">
        <f>IF('📋 MIỂNG TNC'!A816="","",'📋 MIỂNG TNC'!J816)</f>
        <v/>
      </c>
      <c r="G4840">
        <f>IF('📋 MIỂNG TNC'!A816="","",'📋 MIỂNG TNC'!K816)</f>
        <v/>
      </c>
      <c r="H4840">
        <f>IF('📋 MIỂNG TNC'!A816="","",'📋 MIỂNG TNC'!L816)</f>
        <v/>
      </c>
      <c r="I4840">
        <f>IF('📋 MIỂNG TNC'!A816="","",'📋 MIỂNG TNC'!M816)</f>
        <v/>
      </c>
      <c r="J4840">
        <f>IF('📋 MIỂNG TNC'!A816="","",'📋 MIỂNG TNC'!D816)</f>
        <v/>
      </c>
      <c r="L4840">
        <f>N(L4839)+IF(AND('🔎 TRA CỨU NHANH'!$C$2&lt;&gt;"",OR(ISNUMBER(SEARCH('🔎 TRA CỨU NHANH'!$C$2,$A4840)),ISNUMBER(SEARCH('🔎 TRA CỨU NHANH'!$C$2,$B4840)))),1,0)</f>
        <v/>
      </c>
      <c r="M4840">
        <f>IF(L4840&gt;N(L4839),L4840,"")</f>
        <v/>
      </c>
      <c r="N4840">
        <f>N(N4839)+IF(AND('💰 BÁO GIÁ'!$C$27&lt;&gt;"",OR(ISNUMBER(SEARCH('💰 BÁO GIÁ'!$C$27,$A4840)),ISNUMBER(SEARCH('💰 BÁO GIÁ'!$C$27,$B4840)))),1,0)</f>
        <v/>
      </c>
      <c r="O4840">
        <f>IF(N4840&gt;N(N4839),N4840,"")</f>
        <v/>
      </c>
    </row>
    <row r="4841">
      <c r="A4841">
        <f>IF('📋 MIỂNG TNC'!A817="","",'📋 MIỂNG TNC'!A817)</f>
        <v/>
      </c>
      <c r="B4841">
        <f>IF('📋 MIỂNG TNC'!A817="","",'📋 MIỂNG TNC'!P817)</f>
        <v/>
      </c>
      <c r="C4841">
        <f>IF('📋 MIỂNG TNC'!A817="","","Miểng")</f>
        <v/>
      </c>
      <c r="D4841">
        <f>IF('📋 MIỂNG TNC'!A817="","",'📋 MIỂNG TNC'!H817)</f>
        <v/>
      </c>
      <c r="E4841" t="e">
        <v>#VALUE!</v>
      </c>
      <c r="F4841" s="37">
        <f>IF('📋 MIỂNG TNC'!A817="","",'📋 MIỂNG TNC'!J817)</f>
        <v/>
      </c>
      <c r="G4841" s="37">
        <f>IF('📋 MIỂNG TNC'!A817="","",'📋 MIỂNG TNC'!K817)</f>
        <v/>
      </c>
      <c r="H4841">
        <f>IF('📋 MIỂNG TNC'!A817="","",'📋 MIỂNG TNC'!L817)</f>
        <v/>
      </c>
      <c r="I4841">
        <f>IF('📋 MIỂNG TNC'!A817="","",'📋 MIỂNG TNC'!M817)</f>
        <v/>
      </c>
      <c r="J4841">
        <f>IF('📋 MIỂNG TNC'!A817="","",'📋 MIỂNG TNC'!D817)</f>
        <v/>
      </c>
      <c r="L4841">
        <f>N(L4840)+IF(AND('🔎 TRA CỨU NHANH'!$C$2&lt;&gt;"",OR(ISNUMBER(SEARCH('🔎 TRA CỨU NHANH'!$C$2,$A4841)),ISNUMBER(SEARCH('🔎 TRA CỨU NHANH'!$C$2,$B4841)))),1,0)</f>
        <v/>
      </c>
      <c r="M4841">
        <f>IF(L4841&gt;N(L4840),L4841,"")</f>
        <v/>
      </c>
      <c r="N4841">
        <f>N(N4840)+IF(AND('💰 BÁO GIÁ'!$C$27&lt;&gt;"",OR(ISNUMBER(SEARCH('💰 BÁO GIÁ'!$C$27,$A4841)),ISNUMBER(SEARCH('💰 BÁO GIÁ'!$C$27,$B4841)))),1,0)</f>
        <v/>
      </c>
      <c r="O4841">
        <f>IF(N4841&gt;N(N4840),N4841,"")</f>
        <v/>
      </c>
    </row>
    <row r="4842">
      <c r="A4842">
        <f>IF('📋 MIỂNG TNC'!A818="","",'📋 MIỂNG TNC'!A818)</f>
        <v/>
      </c>
      <c r="B4842">
        <f>IF('📋 MIỂNG TNC'!A818="","",'📋 MIỂNG TNC'!P818)</f>
        <v/>
      </c>
      <c r="C4842">
        <f>IF('📋 MIỂNG TNC'!A818="","","Miểng")</f>
        <v/>
      </c>
      <c r="D4842">
        <f>IF('📋 MIỂNG TNC'!A818="","",'📋 MIỂNG TNC'!H818)</f>
        <v/>
      </c>
      <c r="E4842" s="37" t="e">
        <v>#VALUE!</v>
      </c>
      <c r="F4842" s="37">
        <f>IF('📋 MIỂNG TNC'!A818="","",'📋 MIỂNG TNC'!J818)</f>
        <v/>
      </c>
      <c r="G4842" s="37">
        <f>IF('📋 MIỂNG TNC'!A818="","",'📋 MIỂNG TNC'!K818)</f>
        <v/>
      </c>
      <c r="H4842">
        <f>IF('📋 MIỂNG TNC'!A818="","",'📋 MIỂNG TNC'!L818)</f>
        <v/>
      </c>
      <c r="I4842">
        <f>IF('📋 MIỂNG TNC'!A818="","",'📋 MIỂNG TNC'!M818)</f>
        <v/>
      </c>
      <c r="J4842">
        <f>IF('📋 MIỂNG TNC'!A818="","",'📋 MIỂNG TNC'!D818)</f>
        <v/>
      </c>
      <c r="L4842">
        <f>N(L4841)+IF(AND('🔎 TRA CỨU NHANH'!$C$2&lt;&gt;"",OR(ISNUMBER(SEARCH('🔎 TRA CỨU NHANH'!$C$2,$A4842)),ISNUMBER(SEARCH('🔎 TRA CỨU NHANH'!$C$2,$B4842)))),1,0)</f>
        <v/>
      </c>
      <c r="M4842">
        <f>IF(L4842&gt;N(L4841),L4842,"")</f>
        <v/>
      </c>
      <c r="N4842">
        <f>N(N4841)+IF(AND('💰 BÁO GIÁ'!$C$27&lt;&gt;"",OR(ISNUMBER(SEARCH('💰 BÁO GIÁ'!$C$27,$A4842)),ISNUMBER(SEARCH('💰 BÁO GIÁ'!$C$27,$B4842)))),1,0)</f>
        <v/>
      </c>
      <c r="O4842">
        <f>IF(N4842&gt;N(N4841),N4842,"")</f>
        <v/>
      </c>
    </row>
    <row r="4843">
      <c r="A4843">
        <f>IF('📋 MIỂNG TNC'!A819="","",'📋 MIỂNG TNC'!A819)</f>
        <v/>
      </c>
      <c r="B4843">
        <f>IF('📋 MIỂNG TNC'!A819="","",'📋 MIỂNG TNC'!P819)</f>
        <v/>
      </c>
      <c r="C4843">
        <f>IF('📋 MIỂNG TNC'!A819="","","Miểng")</f>
        <v/>
      </c>
      <c r="D4843">
        <f>IF('📋 MIỂNG TNC'!A819="","",'📋 MIỂNG TNC'!H819)</f>
        <v/>
      </c>
      <c r="E4843" s="37" t="e">
        <v>#VALUE!</v>
      </c>
      <c r="F4843" s="37">
        <f>IF('📋 MIỂNG TNC'!A819="","",'📋 MIỂNG TNC'!J819)</f>
        <v/>
      </c>
      <c r="G4843" s="37">
        <f>IF('📋 MIỂNG TNC'!A819="","",'📋 MIỂNG TNC'!K819)</f>
        <v/>
      </c>
      <c r="H4843">
        <f>IF('📋 MIỂNG TNC'!A819="","",'📋 MIỂNG TNC'!L819)</f>
        <v/>
      </c>
      <c r="I4843">
        <f>IF('📋 MIỂNG TNC'!A819="","",'📋 MIỂNG TNC'!M819)</f>
        <v/>
      </c>
      <c r="J4843">
        <f>IF('📋 MIỂNG TNC'!A819="","",'📋 MIỂNG TNC'!D819)</f>
        <v/>
      </c>
      <c r="L4843">
        <f>N(L4842)+IF(AND('🔎 TRA CỨU NHANH'!$C$2&lt;&gt;"",OR(ISNUMBER(SEARCH('🔎 TRA CỨU NHANH'!$C$2,$A4843)),ISNUMBER(SEARCH('🔎 TRA CỨU NHANH'!$C$2,$B4843)))),1,0)</f>
        <v/>
      </c>
      <c r="M4843">
        <f>IF(L4843&gt;N(L4842),L4843,"")</f>
        <v/>
      </c>
      <c r="N4843">
        <f>N(N4842)+IF(AND('💰 BÁO GIÁ'!$C$27&lt;&gt;"",OR(ISNUMBER(SEARCH('💰 BÁO GIÁ'!$C$27,$A4843)),ISNUMBER(SEARCH('💰 BÁO GIÁ'!$C$27,$B4843)))),1,0)</f>
        <v/>
      </c>
      <c r="O4843">
        <f>IF(N4843&gt;N(N4842),N4843,"")</f>
        <v/>
      </c>
    </row>
    <row r="4844">
      <c r="A4844">
        <f>IF('📋 MIỂNG TNC'!A820="","",'📋 MIỂNG TNC'!A820)</f>
        <v/>
      </c>
      <c r="B4844">
        <f>IF('📋 MIỂNG TNC'!A820="","",'📋 MIỂNG TNC'!P820)</f>
        <v/>
      </c>
      <c r="C4844">
        <f>IF('📋 MIỂNG TNC'!A820="","","Miểng")</f>
        <v/>
      </c>
      <c r="D4844">
        <f>IF('📋 MIỂNG TNC'!A820="","",'📋 MIỂNG TNC'!H820)</f>
        <v/>
      </c>
      <c r="E4844" t="e">
        <v>#VALUE!</v>
      </c>
      <c r="F4844" s="37">
        <f>IF('📋 MIỂNG TNC'!A820="","",'📋 MIỂNG TNC'!J820)</f>
        <v/>
      </c>
      <c r="G4844" s="37">
        <f>IF('📋 MIỂNG TNC'!A820="","",'📋 MIỂNG TNC'!K820)</f>
        <v/>
      </c>
      <c r="H4844">
        <f>IF('📋 MIỂNG TNC'!A820="","",'📋 MIỂNG TNC'!L820)</f>
        <v/>
      </c>
      <c r="I4844">
        <f>IF('📋 MIỂNG TNC'!A820="","",'📋 MIỂNG TNC'!M820)</f>
        <v/>
      </c>
      <c r="J4844">
        <f>IF('📋 MIỂNG TNC'!A820="","",'📋 MIỂNG TNC'!D820)</f>
        <v/>
      </c>
      <c r="L4844">
        <f>N(L4843)+IF(AND('🔎 TRA CỨU NHANH'!$C$2&lt;&gt;"",OR(ISNUMBER(SEARCH('🔎 TRA CỨU NHANH'!$C$2,$A4844)),ISNUMBER(SEARCH('🔎 TRA CỨU NHANH'!$C$2,$B4844)))),1,0)</f>
        <v/>
      </c>
      <c r="M4844">
        <f>IF(L4844&gt;N(L4843),L4844,"")</f>
        <v/>
      </c>
      <c r="N4844">
        <f>N(N4843)+IF(AND('💰 BÁO GIÁ'!$C$27&lt;&gt;"",OR(ISNUMBER(SEARCH('💰 BÁO GIÁ'!$C$27,$A4844)),ISNUMBER(SEARCH('💰 BÁO GIÁ'!$C$27,$B4844)))),1,0)</f>
        <v/>
      </c>
      <c r="O4844">
        <f>IF(N4844&gt;N(N4843),N4844,"")</f>
        <v/>
      </c>
    </row>
    <row r="4845">
      <c r="A4845">
        <f>IF('📋 MIỂNG TNC'!A821="","",'📋 MIỂNG TNC'!A821)</f>
        <v/>
      </c>
      <c r="B4845">
        <f>IF('📋 MIỂNG TNC'!A821="","",'📋 MIỂNG TNC'!P821)</f>
        <v/>
      </c>
      <c r="C4845">
        <f>IF('📋 MIỂNG TNC'!A821="","","Miểng")</f>
        <v/>
      </c>
      <c r="D4845">
        <f>IF('📋 MIỂNG TNC'!A821="","",'📋 MIỂNG TNC'!H821)</f>
        <v/>
      </c>
      <c r="E4845" t="e">
        <v>#VALUE!</v>
      </c>
      <c r="F4845" s="37">
        <f>IF('📋 MIỂNG TNC'!A821="","",'📋 MIỂNG TNC'!J821)</f>
        <v/>
      </c>
      <c r="G4845" s="37">
        <f>IF('📋 MIỂNG TNC'!A821="","",'📋 MIỂNG TNC'!K821)</f>
        <v/>
      </c>
      <c r="H4845">
        <f>IF('📋 MIỂNG TNC'!A821="","",'📋 MIỂNG TNC'!L821)</f>
        <v/>
      </c>
      <c r="I4845">
        <f>IF('📋 MIỂNG TNC'!A821="","",'📋 MIỂNG TNC'!M821)</f>
        <v/>
      </c>
      <c r="J4845">
        <f>IF('📋 MIỂNG TNC'!A821="","",'📋 MIỂNG TNC'!D821)</f>
        <v/>
      </c>
      <c r="L4845">
        <f>N(L4844)+IF(AND('🔎 TRA CỨU NHANH'!$C$2&lt;&gt;"",OR(ISNUMBER(SEARCH('🔎 TRA CỨU NHANH'!$C$2,$A4845)),ISNUMBER(SEARCH('🔎 TRA CỨU NHANH'!$C$2,$B4845)))),1,0)</f>
        <v/>
      </c>
      <c r="M4845">
        <f>IF(L4845&gt;N(L4844),L4845,"")</f>
        <v/>
      </c>
      <c r="N4845">
        <f>N(N4844)+IF(AND('💰 BÁO GIÁ'!$C$27&lt;&gt;"",OR(ISNUMBER(SEARCH('💰 BÁO GIÁ'!$C$27,$A4845)),ISNUMBER(SEARCH('💰 BÁO GIÁ'!$C$27,$B4845)))),1,0)</f>
        <v/>
      </c>
      <c r="O4845">
        <f>IF(N4845&gt;N(N4844),N4845,"")</f>
        <v/>
      </c>
    </row>
    <row r="4846">
      <c r="A4846">
        <f>IF('📋 MIỂNG TNC'!A822="","",'📋 MIỂNG TNC'!A822)</f>
        <v/>
      </c>
      <c r="B4846">
        <f>IF('📋 MIỂNG TNC'!A822="","",'📋 MIỂNG TNC'!P822)</f>
        <v/>
      </c>
      <c r="C4846">
        <f>IF('📋 MIỂNG TNC'!A822="","","Miểng")</f>
        <v/>
      </c>
      <c r="D4846">
        <f>IF('📋 MIỂNG TNC'!A822="","",'📋 MIỂNG TNC'!H822)</f>
        <v/>
      </c>
      <c r="E4846" s="37" t="e">
        <v>#VALUE!</v>
      </c>
      <c r="F4846" s="37">
        <f>IF('📋 MIỂNG TNC'!A822="","",'📋 MIỂNG TNC'!J822)</f>
        <v/>
      </c>
      <c r="G4846" s="37">
        <f>IF('📋 MIỂNG TNC'!A822="","",'📋 MIỂNG TNC'!K822)</f>
        <v/>
      </c>
      <c r="H4846">
        <f>IF('📋 MIỂNG TNC'!A822="","",'📋 MIỂNG TNC'!L822)</f>
        <v/>
      </c>
      <c r="I4846">
        <f>IF('📋 MIỂNG TNC'!A822="","",'📋 MIỂNG TNC'!M822)</f>
        <v/>
      </c>
      <c r="J4846">
        <f>IF('📋 MIỂNG TNC'!A822="","",'📋 MIỂNG TNC'!D822)</f>
        <v/>
      </c>
      <c r="L4846">
        <f>N(L4845)+IF(AND('🔎 TRA CỨU NHANH'!$C$2&lt;&gt;"",OR(ISNUMBER(SEARCH('🔎 TRA CỨU NHANH'!$C$2,$A4846)),ISNUMBER(SEARCH('🔎 TRA CỨU NHANH'!$C$2,$B4846)))),1,0)</f>
        <v/>
      </c>
      <c r="M4846">
        <f>IF(L4846&gt;N(L4845),L4846,"")</f>
        <v/>
      </c>
      <c r="N4846">
        <f>N(N4845)+IF(AND('💰 BÁO GIÁ'!$C$27&lt;&gt;"",OR(ISNUMBER(SEARCH('💰 BÁO GIÁ'!$C$27,$A4846)),ISNUMBER(SEARCH('💰 BÁO GIÁ'!$C$27,$B4846)))),1,0)</f>
        <v/>
      </c>
      <c r="O4846">
        <f>IF(N4846&gt;N(N4845),N4846,"")</f>
        <v/>
      </c>
    </row>
    <row r="4847">
      <c r="A4847">
        <f>IF('📋 MIỂNG TNC'!A823="","",'📋 MIỂNG TNC'!A823)</f>
        <v/>
      </c>
      <c r="B4847">
        <f>IF('📋 MIỂNG TNC'!A823="","",'📋 MIỂNG TNC'!P823)</f>
        <v/>
      </c>
      <c r="C4847">
        <f>IF('📋 MIỂNG TNC'!A823="","","Miểng")</f>
        <v/>
      </c>
      <c r="D4847">
        <f>IF('📋 MIỂNG TNC'!A823="","",'📋 MIỂNG TNC'!H823)</f>
        <v/>
      </c>
      <c r="E4847" s="37" t="e">
        <v>#VALUE!</v>
      </c>
      <c r="F4847" s="37">
        <f>IF('📋 MIỂNG TNC'!A823="","",'📋 MIỂNG TNC'!J823)</f>
        <v/>
      </c>
      <c r="G4847" s="37">
        <f>IF('📋 MIỂNG TNC'!A823="","",'📋 MIỂNG TNC'!K823)</f>
        <v/>
      </c>
      <c r="H4847">
        <f>IF('📋 MIỂNG TNC'!A823="","",'📋 MIỂNG TNC'!L823)</f>
        <v/>
      </c>
      <c r="I4847">
        <f>IF('📋 MIỂNG TNC'!A823="","",'📋 MIỂNG TNC'!M823)</f>
        <v/>
      </c>
      <c r="J4847">
        <f>IF('📋 MIỂNG TNC'!A823="","",'📋 MIỂNG TNC'!D823)</f>
        <v/>
      </c>
      <c r="L4847">
        <f>N(L4846)+IF(AND('🔎 TRA CỨU NHANH'!$C$2&lt;&gt;"",OR(ISNUMBER(SEARCH('🔎 TRA CỨU NHANH'!$C$2,$A4847)),ISNUMBER(SEARCH('🔎 TRA CỨU NHANH'!$C$2,$B4847)))),1,0)</f>
        <v/>
      </c>
      <c r="M4847">
        <f>IF(L4847&gt;N(L4846),L4847,"")</f>
        <v/>
      </c>
      <c r="N4847">
        <f>N(N4846)+IF(AND('💰 BÁO GIÁ'!$C$27&lt;&gt;"",OR(ISNUMBER(SEARCH('💰 BÁO GIÁ'!$C$27,$A4847)),ISNUMBER(SEARCH('💰 BÁO GIÁ'!$C$27,$B4847)))),1,0)</f>
        <v/>
      </c>
      <c r="O4847">
        <f>IF(N4847&gt;N(N4846),N4847,"")</f>
        <v/>
      </c>
    </row>
    <row r="4848">
      <c r="A4848">
        <f>IF('📋 MIỂNG TNC'!A824="","",'📋 MIỂNG TNC'!A824)</f>
        <v/>
      </c>
      <c r="B4848">
        <f>IF('📋 MIỂNG TNC'!A824="","",'📋 MIỂNG TNC'!P824)</f>
        <v/>
      </c>
      <c r="C4848">
        <f>IF('📋 MIỂNG TNC'!A824="","","Miểng")</f>
        <v/>
      </c>
      <c r="D4848">
        <f>IF('📋 MIỂNG TNC'!A824="","",'📋 MIỂNG TNC'!H824)</f>
        <v/>
      </c>
      <c r="E4848" s="37" t="e">
        <v>#VALUE!</v>
      </c>
      <c r="F4848" s="37">
        <f>IF('📋 MIỂNG TNC'!A824="","",'📋 MIỂNG TNC'!J824)</f>
        <v/>
      </c>
      <c r="G4848" s="37">
        <f>IF('📋 MIỂNG TNC'!A824="","",'📋 MIỂNG TNC'!K824)</f>
        <v/>
      </c>
      <c r="H4848" s="37">
        <f>IF('📋 MIỂNG TNC'!A824="","",'📋 MIỂNG TNC'!L824)</f>
        <v/>
      </c>
      <c r="I4848">
        <f>IF('📋 MIỂNG TNC'!A824="","",'📋 MIỂNG TNC'!M824)</f>
        <v/>
      </c>
      <c r="J4848">
        <f>IF('📋 MIỂNG TNC'!A824="","",'📋 MIỂNG TNC'!D824)</f>
        <v/>
      </c>
      <c r="L4848">
        <f>N(L4847)+IF(AND('🔎 TRA CỨU NHANH'!$C$2&lt;&gt;"",OR(ISNUMBER(SEARCH('🔎 TRA CỨU NHANH'!$C$2,$A4848)),ISNUMBER(SEARCH('🔎 TRA CỨU NHANH'!$C$2,$B4848)))),1,0)</f>
        <v/>
      </c>
      <c r="M4848">
        <f>IF(L4848&gt;N(L4847),L4848,"")</f>
        <v/>
      </c>
      <c r="N4848">
        <f>N(N4847)+IF(AND('💰 BÁO GIÁ'!$C$27&lt;&gt;"",OR(ISNUMBER(SEARCH('💰 BÁO GIÁ'!$C$27,$A4848)),ISNUMBER(SEARCH('💰 BÁO GIÁ'!$C$27,$B4848)))),1,0)</f>
        <v/>
      </c>
      <c r="O4848">
        <f>IF(N4848&gt;N(N4847),N4848,"")</f>
        <v/>
      </c>
    </row>
    <row r="4849">
      <c r="A4849">
        <f>IF('📋 MIỂNG TNC'!A825="","",'📋 MIỂNG TNC'!A825)</f>
        <v/>
      </c>
      <c r="B4849">
        <f>IF('📋 MIỂNG TNC'!A825="","",'📋 MIỂNG TNC'!P825)</f>
        <v/>
      </c>
      <c r="C4849">
        <f>IF('📋 MIỂNG TNC'!A825="","","Miểng")</f>
        <v/>
      </c>
      <c r="D4849">
        <f>IF('📋 MIỂNG TNC'!A825="","",'📋 MIỂNG TNC'!H825)</f>
        <v/>
      </c>
      <c r="E4849" t="e">
        <v>#VALUE!</v>
      </c>
      <c r="F4849" s="37">
        <f>IF('📋 MIỂNG TNC'!A825="","",'📋 MIỂNG TNC'!J825)</f>
        <v/>
      </c>
      <c r="G4849" s="37">
        <f>IF('📋 MIỂNG TNC'!A825="","",'📋 MIỂNG TNC'!K825)</f>
        <v/>
      </c>
      <c r="H4849" s="37">
        <f>IF('📋 MIỂNG TNC'!A825="","",'📋 MIỂNG TNC'!L825)</f>
        <v/>
      </c>
      <c r="I4849">
        <f>IF('📋 MIỂNG TNC'!A825="","",'📋 MIỂNG TNC'!M825)</f>
        <v/>
      </c>
      <c r="J4849">
        <f>IF('📋 MIỂNG TNC'!A825="","",'📋 MIỂNG TNC'!D825)</f>
        <v/>
      </c>
      <c r="L4849">
        <f>N(L4848)+IF(AND('🔎 TRA CỨU NHANH'!$C$2&lt;&gt;"",OR(ISNUMBER(SEARCH('🔎 TRA CỨU NHANH'!$C$2,$A4849)),ISNUMBER(SEARCH('🔎 TRA CỨU NHANH'!$C$2,$B4849)))),1,0)</f>
        <v/>
      </c>
      <c r="M4849">
        <f>IF(L4849&gt;N(L4848),L4849,"")</f>
        <v/>
      </c>
      <c r="N4849">
        <f>N(N4848)+IF(AND('💰 BÁO GIÁ'!$C$27&lt;&gt;"",OR(ISNUMBER(SEARCH('💰 BÁO GIÁ'!$C$27,$A4849)),ISNUMBER(SEARCH('💰 BÁO GIÁ'!$C$27,$B4849)))),1,0)</f>
        <v/>
      </c>
      <c r="O4849">
        <f>IF(N4849&gt;N(N4848),N4849,"")</f>
        <v/>
      </c>
    </row>
    <row r="4850">
      <c r="A4850">
        <f>IF('📋 MIỂNG TNC'!A826="","",'📋 MIỂNG TNC'!A826)</f>
        <v/>
      </c>
      <c r="B4850">
        <f>IF('📋 MIỂNG TNC'!A826="","",'📋 MIỂNG TNC'!P826)</f>
        <v/>
      </c>
      <c r="C4850">
        <f>IF('📋 MIỂNG TNC'!A826="","","Miểng")</f>
        <v/>
      </c>
      <c r="D4850">
        <f>IF('📋 MIỂNG TNC'!A826="","",'📋 MIỂNG TNC'!H826)</f>
        <v/>
      </c>
      <c r="E4850" t="e">
        <v>#VALUE!</v>
      </c>
      <c r="F4850" s="37">
        <f>IF('📋 MIỂNG TNC'!A826="","",'📋 MIỂNG TNC'!J826)</f>
        <v/>
      </c>
      <c r="G4850" s="37">
        <f>IF('📋 MIỂNG TNC'!A826="","",'📋 MIỂNG TNC'!K826)</f>
        <v/>
      </c>
      <c r="H4850" s="37">
        <f>IF('📋 MIỂNG TNC'!A826="","",'📋 MIỂNG TNC'!L826)</f>
        <v/>
      </c>
      <c r="I4850">
        <f>IF('📋 MIỂNG TNC'!A826="","",'📋 MIỂNG TNC'!M826)</f>
        <v/>
      </c>
      <c r="J4850">
        <f>IF('📋 MIỂNG TNC'!A826="","",'📋 MIỂNG TNC'!D826)</f>
        <v/>
      </c>
      <c r="L4850">
        <f>N(L4849)+IF(AND('🔎 TRA CỨU NHANH'!$C$2&lt;&gt;"",OR(ISNUMBER(SEARCH('🔎 TRA CỨU NHANH'!$C$2,$A4850)),ISNUMBER(SEARCH('🔎 TRA CỨU NHANH'!$C$2,$B4850)))),1,0)</f>
        <v/>
      </c>
      <c r="M4850">
        <f>IF(L4850&gt;N(L4849),L4850,"")</f>
        <v/>
      </c>
      <c r="N4850">
        <f>N(N4849)+IF(AND('💰 BÁO GIÁ'!$C$27&lt;&gt;"",OR(ISNUMBER(SEARCH('💰 BÁO GIÁ'!$C$27,$A4850)),ISNUMBER(SEARCH('💰 BÁO GIÁ'!$C$27,$B4850)))),1,0)</f>
        <v/>
      </c>
      <c r="O4850">
        <f>IF(N4850&gt;N(N4849),N4850,"")</f>
        <v/>
      </c>
    </row>
    <row r="4851">
      <c r="A4851">
        <f>IF('📋 MIỂNG TNC'!A827="","",'📋 MIỂNG TNC'!A827)</f>
        <v/>
      </c>
      <c r="B4851">
        <f>IF('📋 MIỂNG TNC'!A827="","",'📋 MIỂNG TNC'!P827)</f>
        <v/>
      </c>
      <c r="C4851">
        <f>IF('📋 MIỂNG TNC'!A827="","","Miểng")</f>
        <v/>
      </c>
      <c r="D4851">
        <f>IF('📋 MIỂNG TNC'!A827="","",'📋 MIỂNG TNC'!H827)</f>
        <v/>
      </c>
      <c r="E4851" s="37" t="e">
        <v>#VALUE!</v>
      </c>
      <c r="F4851" s="37">
        <f>IF('📋 MIỂNG TNC'!A827="","",'📋 MIỂNG TNC'!J827)</f>
        <v/>
      </c>
      <c r="G4851" s="37">
        <f>IF('📋 MIỂNG TNC'!A827="","",'📋 MIỂNG TNC'!K827)</f>
        <v/>
      </c>
      <c r="H4851">
        <f>IF('📋 MIỂNG TNC'!A827="","",'📋 MIỂNG TNC'!L827)</f>
        <v/>
      </c>
      <c r="I4851">
        <f>IF('📋 MIỂNG TNC'!A827="","",'📋 MIỂNG TNC'!M827)</f>
        <v/>
      </c>
      <c r="J4851">
        <f>IF('📋 MIỂNG TNC'!A827="","",'📋 MIỂNG TNC'!D827)</f>
        <v/>
      </c>
      <c r="L4851">
        <f>N(L4850)+IF(AND('🔎 TRA CỨU NHANH'!$C$2&lt;&gt;"",OR(ISNUMBER(SEARCH('🔎 TRA CỨU NHANH'!$C$2,$A4851)),ISNUMBER(SEARCH('🔎 TRA CỨU NHANH'!$C$2,$B4851)))),1,0)</f>
        <v/>
      </c>
      <c r="M4851">
        <f>IF(L4851&gt;N(L4850),L4851,"")</f>
        <v/>
      </c>
      <c r="N4851">
        <f>N(N4850)+IF(AND('💰 BÁO GIÁ'!$C$27&lt;&gt;"",OR(ISNUMBER(SEARCH('💰 BÁO GIÁ'!$C$27,$A4851)),ISNUMBER(SEARCH('💰 BÁO GIÁ'!$C$27,$B4851)))),1,0)</f>
        <v/>
      </c>
      <c r="O4851">
        <f>IF(N4851&gt;N(N4850),N4851,"")</f>
        <v/>
      </c>
    </row>
    <row r="4852">
      <c r="A4852">
        <f>IF('📋 MIỂNG TNC'!A828="","",'📋 MIỂNG TNC'!A828)</f>
        <v/>
      </c>
      <c r="B4852">
        <f>IF('📋 MIỂNG TNC'!A828="","",'📋 MIỂNG TNC'!P828)</f>
        <v/>
      </c>
      <c r="C4852">
        <f>IF('📋 MIỂNG TNC'!A828="","","Miểng")</f>
        <v/>
      </c>
      <c r="D4852">
        <f>IF('📋 MIỂNG TNC'!A828="","",'📋 MIỂNG TNC'!H828)</f>
        <v/>
      </c>
      <c r="E4852" s="37" t="e">
        <v>#VALUE!</v>
      </c>
      <c r="F4852" s="37">
        <f>IF('📋 MIỂNG TNC'!A828="","",'📋 MIỂNG TNC'!J828)</f>
        <v/>
      </c>
      <c r="G4852" s="37">
        <f>IF('📋 MIỂNG TNC'!A828="","",'📋 MIỂNG TNC'!K828)</f>
        <v/>
      </c>
      <c r="H4852">
        <f>IF('📋 MIỂNG TNC'!A828="","",'📋 MIỂNG TNC'!L828)</f>
        <v/>
      </c>
      <c r="I4852">
        <f>IF('📋 MIỂNG TNC'!A828="","",'📋 MIỂNG TNC'!M828)</f>
        <v/>
      </c>
      <c r="J4852">
        <f>IF('📋 MIỂNG TNC'!A828="","",'📋 MIỂNG TNC'!D828)</f>
        <v/>
      </c>
      <c r="L4852">
        <f>N(L4851)+IF(AND('🔎 TRA CỨU NHANH'!$C$2&lt;&gt;"",OR(ISNUMBER(SEARCH('🔎 TRA CỨU NHANH'!$C$2,$A4852)),ISNUMBER(SEARCH('🔎 TRA CỨU NHANH'!$C$2,$B4852)))),1,0)</f>
        <v/>
      </c>
      <c r="M4852">
        <f>IF(L4852&gt;N(L4851),L4852,"")</f>
        <v/>
      </c>
      <c r="N4852">
        <f>N(N4851)+IF(AND('💰 BÁO GIÁ'!$C$27&lt;&gt;"",OR(ISNUMBER(SEARCH('💰 BÁO GIÁ'!$C$27,$A4852)),ISNUMBER(SEARCH('💰 BÁO GIÁ'!$C$27,$B4852)))),1,0)</f>
        <v/>
      </c>
      <c r="O4852">
        <f>IF(N4852&gt;N(N4851),N4852,"")</f>
        <v/>
      </c>
    </row>
    <row r="4853">
      <c r="A4853">
        <f>IF('📋 MIỂNG TNC'!A829="","",'📋 MIỂNG TNC'!A829)</f>
        <v/>
      </c>
      <c r="B4853">
        <f>IF('📋 MIỂNG TNC'!A829="","",'📋 MIỂNG TNC'!P829)</f>
        <v/>
      </c>
      <c r="C4853">
        <f>IF('📋 MIỂNG TNC'!A829="","","Miểng")</f>
        <v/>
      </c>
      <c r="D4853">
        <f>IF('📋 MIỂNG TNC'!A829="","",'📋 MIỂNG TNC'!H829)</f>
        <v/>
      </c>
      <c r="E4853" s="37" t="e">
        <v>#VALUE!</v>
      </c>
      <c r="F4853" s="37">
        <f>IF('📋 MIỂNG TNC'!A829="","",'📋 MIỂNG TNC'!J829)</f>
        <v/>
      </c>
      <c r="G4853" s="37">
        <f>IF('📋 MIỂNG TNC'!A829="","",'📋 MIỂNG TNC'!K829)</f>
        <v/>
      </c>
      <c r="H4853">
        <f>IF('📋 MIỂNG TNC'!A829="","",'📋 MIỂNG TNC'!L829)</f>
        <v/>
      </c>
      <c r="I4853">
        <f>IF('📋 MIỂNG TNC'!A829="","",'📋 MIỂNG TNC'!M829)</f>
        <v/>
      </c>
      <c r="J4853">
        <f>IF('📋 MIỂNG TNC'!A829="","",'📋 MIỂNG TNC'!D829)</f>
        <v/>
      </c>
      <c r="L4853">
        <f>N(L4852)+IF(AND('🔎 TRA CỨU NHANH'!$C$2&lt;&gt;"",OR(ISNUMBER(SEARCH('🔎 TRA CỨU NHANH'!$C$2,$A4853)),ISNUMBER(SEARCH('🔎 TRA CỨU NHANH'!$C$2,$B4853)))),1,0)</f>
        <v/>
      </c>
      <c r="M4853">
        <f>IF(L4853&gt;N(L4852),L4853,"")</f>
        <v/>
      </c>
      <c r="N4853">
        <f>N(N4852)+IF(AND('💰 BÁO GIÁ'!$C$27&lt;&gt;"",OR(ISNUMBER(SEARCH('💰 BÁO GIÁ'!$C$27,$A4853)),ISNUMBER(SEARCH('💰 BÁO GIÁ'!$C$27,$B4853)))),1,0)</f>
        <v/>
      </c>
      <c r="O4853">
        <f>IF(N4853&gt;N(N4852),N4853,"")</f>
        <v/>
      </c>
    </row>
    <row r="4854">
      <c r="A4854">
        <f>IF('📋 MIỂNG TNC'!A830="","",'📋 MIỂNG TNC'!A830)</f>
        <v/>
      </c>
      <c r="B4854">
        <f>IF('📋 MIỂNG TNC'!A830="","",'📋 MIỂNG TNC'!P830)</f>
        <v/>
      </c>
      <c r="C4854">
        <f>IF('📋 MIỂNG TNC'!A830="","","Miểng")</f>
        <v/>
      </c>
      <c r="D4854">
        <f>IF('📋 MIỂNG TNC'!A830="","",'📋 MIỂNG TNC'!H830)</f>
        <v/>
      </c>
      <c r="E4854" s="37" t="e">
        <v>#VALUE!</v>
      </c>
      <c r="F4854" s="37">
        <f>IF('📋 MIỂNG TNC'!A830="","",'📋 MIỂNG TNC'!J830)</f>
        <v/>
      </c>
      <c r="G4854" s="37">
        <f>IF('📋 MIỂNG TNC'!A830="","",'📋 MIỂNG TNC'!K830)</f>
        <v/>
      </c>
      <c r="H4854">
        <f>IF('📋 MIỂNG TNC'!A830="","",'📋 MIỂNG TNC'!L830)</f>
        <v/>
      </c>
      <c r="I4854">
        <f>IF('📋 MIỂNG TNC'!A830="","",'📋 MIỂNG TNC'!M830)</f>
        <v/>
      </c>
      <c r="J4854">
        <f>IF('📋 MIỂNG TNC'!A830="","",'📋 MIỂNG TNC'!D830)</f>
        <v/>
      </c>
      <c r="L4854">
        <f>N(L4853)+IF(AND('🔎 TRA CỨU NHANH'!$C$2&lt;&gt;"",OR(ISNUMBER(SEARCH('🔎 TRA CỨU NHANH'!$C$2,$A4854)),ISNUMBER(SEARCH('🔎 TRA CỨU NHANH'!$C$2,$B4854)))),1,0)</f>
        <v/>
      </c>
      <c r="M4854">
        <f>IF(L4854&gt;N(L4853),L4854,"")</f>
        <v/>
      </c>
      <c r="N4854">
        <f>N(N4853)+IF(AND('💰 BÁO GIÁ'!$C$27&lt;&gt;"",OR(ISNUMBER(SEARCH('💰 BÁO GIÁ'!$C$27,$A4854)),ISNUMBER(SEARCH('💰 BÁO GIÁ'!$C$27,$B4854)))),1,0)</f>
        <v/>
      </c>
      <c r="O4854">
        <f>IF(N4854&gt;N(N4853),N4854,"")</f>
        <v/>
      </c>
    </row>
    <row r="4855">
      <c r="A4855">
        <f>IF('📋 MIỂNG TNC'!A831="","",'📋 MIỂNG TNC'!A831)</f>
        <v/>
      </c>
      <c r="B4855">
        <f>IF('📋 MIỂNG TNC'!A831="","",'📋 MIỂNG TNC'!P831)</f>
        <v/>
      </c>
      <c r="C4855">
        <f>IF('📋 MIỂNG TNC'!A831="","","Miểng")</f>
        <v/>
      </c>
      <c r="D4855">
        <f>IF('📋 MIỂNG TNC'!A831="","",'📋 MIỂNG TNC'!H831)</f>
        <v/>
      </c>
      <c r="E4855" t="e">
        <v>#VALUE!</v>
      </c>
      <c r="F4855" s="37">
        <f>IF('📋 MIỂNG TNC'!A831="","",'📋 MIỂNG TNC'!J831)</f>
        <v/>
      </c>
      <c r="G4855" s="37">
        <f>IF('📋 MIỂNG TNC'!A831="","",'📋 MIỂNG TNC'!K831)</f>
        <v/>
      </c>
      <c r="H4855">
        <f>IF('📋 MIỂNG TNC'!A831="","",'📋 MIỂNG TNC'!L831)</f>
        <v/>
      </c>
      <c r="I4855">
        <f>IF('📋 MIỂNG TNC'!A831="","",'📋 MIỂNG TNC'!M831)</f>
        <v/>
      </c>
      <c r="J4855">
        <f>IF('📋 MIỂNG TNC'!A831="","",'📋 MIỂNG TNC'!D831)</f>
        <v/>
      </c>
      <c r="L4855">
        <f>N(L4854)+IF(AND('🔎 TRA CỨU NHANH'!$C$2&lt;&gt;"",OR(ISNUMBER(SEARCH('🔎 TRA CỨU NHANH'!$C$2,$A4855)),ISNUMBER(SEARCH('🔎 TRA CỨU NHANH'!$C$2,$B4855)))),1,0)</f>
        <v/>
      </c>
      <c r="M4855">
        <f>IF(L4855&gt;N(L4854),L4855,"")</f>
        <v/>
      </c>
      <c r="N4855">
        <f>N(N4854)+IF(AND('💰 BÁO GIÁ'!$C$27&lt;&gt;"",OR(ISNUMBER(SEARCH('💰 BÁO GIÁ'!$C$27,$A4855)),ISNUMBER(SEARCH('💰 BÁO GIÁ'!$C$27,$B4855)))),1,0)</f>
        <v/>
      </c>
      <c r="O4855">
        <f>IF(N4855&gt;N(N4854),N4855,"")</f>
        <v/>
      </c>
    </row>
    <row r="4856">
      <c r="A4856">
        <f>IF('📋 MIỂNG TNC'!A832="","",'📋 MIỂNG TNC'!A832)</f>
        <v/>
      </c>
      <c r="B4856">
        <f>IF('📋 MIỂNG TNC'!A832="","",'📋 MIỂNG TNC'!P832)</f>
        <v/>
      </c>
      <c r="C4856">
        <f>IF('📋 MIỂNG TNC'!A832="","","Miểng")</f>
        <v/>
      </c>
      <c r="D4856">
        <f>IF('📋 MIỂNG TNC'!A832="","",'📋 MIỂNG TNC'!H832)</f>
        <v/>
      </c>
      <c r="E4856" t="e">
        <v>#VALUE!</v>
      </c>
      <c r="F4856">
        <f>IF('📋 MIỂNG TNC'!A832="","",'📋 MIỂNG TNC'!J832)</f>
        <v/>
      </c>
      <c r="G4856">
        <f>IF('📋 MIỂNG TNC'!A832="","",'📋 MIỂNG TNC'!K832)</f>
        <v/>
      </c>
      <c r="H4856">
        <f>IF('📋 MIỂNG TNC'!A832="","",'📋 MIỂNG TNC'!L832)</f>
        <v/>
      </c>
      <c r="I4856">
        <f>IF('📋 MIỂNG TNC'!A832="","",'📋 MIỂNG TNC'!M832)</f>
        <v/>
      </c>
      <c r="J4856">
        <f>IF('📋 MIỂNG TNC'!A832="","",'📋 MIỂNG TNC'!D832)</f>
        <v/>
      </c>
      <c r="L4856">
        <f>N(L4855)+IF(AND('🔎 TRA CỨU NHANH'!$C$2&lt;&gt;"",OR(ISNUMBER(SEARCH('🔎 TRA CỨU NHANH'!$C$2,$A4856)),ISNUMBER(SEARCH('🔎 TRA CỨU NHANH'!$C$2,$B4856)))),1,0)</f>
        <v/>
      </c>
      <c r="M4856">
        <f>IF(L4856&gt;N(L4855),L4856,"")</f>
        <v/>
      </c>
      <c r="N4856">
        <f>N(N4855)+IF(AND('💰 BÁO GIÁ'!$C$27&lt;&gt;"",OR(ISNUMBER(SEARCH('💰 BÁO GIÁ'!$C$27,$A4856)),ISNUMBER(SEARCH('💰 BÁO GIÁ'!$C$27,$B4856)))),1,0)</f>
        <v/>
      </c>
      <c r="O4856">
        <f>IF(N4856&gt;N(N4855),N4856,"")</f>
        <v/>
      </c>
    </row>
    <row r="4857">
      <c r="A4857">
        <f>IF('📋 MIỂNG TNC'!A833="","",'📋 MIỂNG TNC'!A833)</f>
        <v/>
      </c>
      <c r="B4857">
        <f>IF('📋 MIỂNG TNC'!A833="","",'📋 MIỂNG TNC'!P833)</f>
        <v/>
      </c>
      <c r="C4857">
        <f>IF('📋 MIỂNG TNC'!A833="","","Miểng")</f>
        <v/>
      </c>
      <c r="D4857">
        <f>IF('📋 MIỂNG TNC'!A833="","",'📋 MIỂNG TNC'!H833)</f>
        <v/>
      </c>
      <c r="E4857" t="e">
        <v>#VALUE!</v>
      </c>
      <c r="F4857">
        <f>IF('📋 MIỂNG TNC'!A833="","",'📋 MIỂNG TNC'!J833)</f>
        <v/>
      </c>
      <c r="G4857">
        <f>IF('📋 MIỂNG TNC'!A833="","",'📋 MIỂNG TNC'!K833)</f>
        <v/>
      </c>
      <c r="H4857">
        <f>IF('📋 MIỂNG TNC'!A833="","",'📋 MIỂNG TNC'!L833)</f>
        <v/>
      </c>
      <c r="I4857">
        <f>IF('📋 MIỂNG TNC'!A833="","",'📋 MIỂNG TNC'!M833)</f>
        <v/>
      </c>
      <c r="J4857">
        <f>IF('📋 MIỂNG TNC'!A833="","",'📋 MIỂNG TNC'!D833)</f>
        <v/>
      </c>
      <c r="L4857">
        <f>N(L4856)+IF(AND('🔎 TRA CỨU NHANH'!$C$2&lt;&gt;"",OR(ISNUMBER(SEARCH('🔎 TRA CỨU NHANH'!$C$2,$A4857)),ISNUMBER(SEARCH('🔎 TRA CỨU NHANH'!$C$2,$B4857)))),1,0)</f>
        <v/>
      </c>
      <c r="M4857">
        <f>IF(L4857&gt;N(L4856),L4857,"")</f>
        <v/>
      </c>
      <c r="N4857">
        <f>N(N4856)+IF(AND('💰 BÁO GIÁ'!$C$27&lt;&gt;"",OR(ISNUMBER(SEARCH('💰 BÁO GIÁ'!$C$27,$A4857)),ISNUMBER(SEARCH('💰 BÁO GIÁ'!$C$27,$B4857)))),1,0)</f>
        <v/>
      </c>
      <c r="O4857">
        <f>IF(N4857&gt;N(N4856),N4857,"")</f>
        <v/>
      </c>
    </row>
    <row r="4858">
      <c r="A4858">
        <f>IF('📋 MIỂNG TNC'!A834="","",'📋 MIỂNG TNC'!A834)</f>
        <v/>
      </c>
      <c r="B4858">
        <f>IF('📋 MIỂNG TNC'!A834="","",'📋 MIỂNG TNC'!P834)</f>
        <v/>
      </c>
      <c r="C4858">
        <f>IF('📋 MIỂNG TNC'!A834="","","Miểng")</f>
        <v/>
      </c>
      <c r="D4858">
        <f>IF('📋 MIỂNG TNC'!A834="","",'📋 MIỂNG TNC'!H834)</f>
        <v/>
      </c>
      <c r="E4858" t="e">
        <v>#VALUE!</v>
      </c>
      <c r="F4858" s="37">
        <f>IF('📋 MIỂNG TNC'!A834="","",'📋 MIỂNG TNC'!J834)</f>
        <v/>
      </c>
      <c r="G4858" s="37">
        <f>IF('📋 MIỂNG TNC'!A834="","",'📋 MIỂNG TNC'!K834)</f>
        <v/>
      </c>
      <c r="H4858" s="37">
        <f>IF('📋 MIỂNG TNC'!A834="","",'📋 MIỂNG TNC'!L834)</f>
        <v/>
      </c>
      <c r="I4858">
        <f>IF('📋 MIỂNG TNC'!A834="","",'📋 MIỂNG TNC'!M834)</f>
        <v/>
      </c>
      <c r="J4858">
        <f>IF('📋 MIỂNG TNC'!A834="","",'📋 MIỂNG TNC'!D834)</f>
        <v/>
      </c>
      <c r="L4858">
        <f>N(L4857)+IF(AND('🔎 TRA CỨU NHANH'!$C$2&lt;&gt;"",OR(ISNUMBER(SEARCH('🔎 TRA CỨU NHANH'!$C$2,$A4858)),ISNUMBER(SEARCH('🔎 TRA CỨU NHANH'!$C$2,$B4858)))),1,0)</f>
        <v/>
      </c>
      <c r="M4858">
        <f>IF(L4858&gt;N(L4857),L4858,"")</f>
        <v/>
      </c>
      <c r="N4858">
        <f>N(N4857)+IF(AND('💰 BÁO GIÁ'!$C$27&lt;&gt;"",OR(ISNUMBER(SEARCH('💰 BÁO GIÁ'!$C$27,$A4858)),ISNUMBER(SEARCH('💰 BÁO GIÁ'!$C$27,$B4858)))),1,0)</f>
        <v/>
      </c>
      <c r="O4858">
        <f>IF(N4858&gt;N(N4857),N4858,"")</f>
        <v/>
      </c>
    </row>
    <row r="4859">
      <c r="A4859">
        <f>IF('📋 MIỂNG TNC'!A835="","",'📋 MIỂNG TNC'!A835)</f>
        <v/>
      </c>
      <c r="B4859">
        <f>IF('📋 MIỂNG TNC'!A835="","",'📋 MIỂNG TNC'!P835)</f>
        <v/>
      </c>
      <c r="C4859">
        <f>IF('📋 MIỂNG TNC'!A835="","","Miểng")</f>
        <v/>
      </c>
      <c r="D4859">
        <f>IF('📋 MIỂNG TNC'!A835="","",'📋 MIỂNG TNC'!H835)</f>
        <v/>
      </c>
      <c r="E4859" t="e">
        <v>#VALUE!</v>
      </c>
      <c r="F4859" s="37">
        <f>IF('📋 MIỂNG TNC'!A835="","",'📋 MIỂNG TNC'!J835)</f>
        <v/>
      </c>
      <c r="G4859" s="37">
        <f>IF('📋 MIỂNG TNC'!A835="","",'📋 MIỂNG TNC'!K835)</f>
        <v/>
      </c>
      <c r="H4859" s="37">
        <f>IF('📋 MIỂNG TNC'!A835="","",'📋 MIỂNG TNC'!L835)</f>
        <v/>
      </c>
      <c r="I4859">
        <f>IF('📋 MIỂNG TNC'!A835="","",'📋 MIỂNG TNC'!M835)</f>
        <v/>
      </c>
      <c r="J4859">
        <f>IF('📋 MIỂNG TNC'!A835="","",'📋 MIỂNG TNC'!D835)</f>
        <v/>
      </c>
      <c r="L4859">
        <f>N(L4858)+IF(AND('🔎 TRA CỨU NHANH'!$C$2&lt;&gt;"",OR(ISNUMBER(SEARCH('🔎 TRA CỨU NHANH'!$C$2,$A4859)),ISNUMBER(SEARCH('🔎 TRA CỨU NHANH'!$C$2,$B4859)))),1,0)</f>
        <v/>
      </c>
      <c r="M4859">
        <f>IF(L4859&gt;N(L4858),L4859,"")</f>
        <v/>
      </c>
      <c r="N4859">
        <f>N(N4858)+IF(AND('💰 BÁO GIÁ'!$C$27&lt;&gt;"",OR(ISNUMBER(SEARCH('💰 BÁO GIÁ'!$C$27,$A4859)),ISNUMBER(SEARCH('💰 BÁO GIÁ'!$C$27,$B4859)))),1,0)</f>
        <v/>
      </c>
      <c r="O4859">
        <f>IF(N4859&gt;N(N4858),N4859,"")</f>
        <v/>
      </c>
    </row>
    <row r="4860">
      <c r="A4860">
        <f>IF('📋 MIỂNG TNC'!A836="","",'📋 MIỂNG TNC'!A836)</f>
        <v/>
      </c>
      <c r="B4860">
        <f>IF('📋 MIỂNG TNC'!A836="","",'📋 MIỂNG TNC'!P836)</f>
        <v/>
      </c>
      <c r="C4860">
        <f>IF('📋 MIỂNG TNC'!A836="","","Miểng")</f>
        <v/>
      </c>
      <c r="D4860">
        <f>IF('📋 MIỂNG TNC'!A836="","",'📋 MIỂNG TNC'!H836)</f>
        <v/>
      </c>
      <c r="E4860" t="e">
        <v>#VALUE!</v>
      </c>
      <c r="F4860" s="37">
        <f>IF('📋 MIỂNG TNC'!A836="","",'📋 MIỂNG TNC'!J836)</f>
        <v/>
      </c>
      <c r="G4860" s="37">
        <f>IF('📋 MIỂNG TNC'!A836="","",'📋 MIỂNG TNC'!K836)</f>
        <v/>
      </c>
      <c r="H4860" s="37">
        <f>IF('📋 MIỂNG TNC'!A836="","",'📋 MIỂNG TNC'!L836)</f>
        <v/>
      </c>
      <c r="I4860">
        <f>IF('📋 MIỂNG TNC'!A836="","",'📋 MIỂNG TNC'!M836)</f>
        <v/>
      </c>
      <c r="J4860">
        <f>IF('📋 MIỂNG TNC'!A836="","",'📋 MIỂNG TNC'!D836)</f>
        <v/>
      </c>
      <c r="L4860">
        <f>N(L4859)+IF(AND('🔎 TRA CỨU NHANH'!$C$2&lt;&gt;"",OR(ISNUMBER(SEARCH('🔎 TRA CỨU NHANH'!$C$2,$A4860)),ISNUMBER(SEARCH('🔎 TRA CỨU NHANH'!$C$2,$B4860)))),1,0)</f>
        <v/>
      </c>
      <c r="M4860">
        <f>IF(L4860&gt;N(L4859),L4860,"")</f>
        <v/>
      </c>
      <c r="N4860">
        <f>N(N4859)+IF(AND('💰 BÁO GIÁ'!$C$27&lt;&gt;"",OR(ISNUMBER(SEARCH('💰 BÁO GIÁ'!$C$27,$A4860)),ISNUMBER(SEARCH('💰 BÁO GIÁ'!$C$27,$B4860)))),1,0)</f>
        <v/>
      </c>
      <c r="O4860">
        <f>IF(N4860&gt;N(N4859),N4860,"")</f>
        <v/>
      </c>
    </row>
    <row r="4861">
      <c r="A4861">
        <f>IF('📋 MIỂNG TNC'!A837="","",'📋 MIỂNG TNC'!A837)</f>
        <v/>
      </c>
      <c r="B4861">
        <f>IF('📋 MIỂNG TNC'!A837="","",'📋 MIỂNG TNC'!P837)</f>
        <v/>
      </c>
      <c r="C4861">
        <f>IF('📋 MIỂNG TNC'!A837="","","Miểng")</f>
        <v/>
      </c>
      <c r="D4861">
        <f>IF('📋 MIỂNG TNC'!A837="","",'📋 MIỂNG TNC'!H837)</f>
        <v/>
      </c>
      <c r="E4861" t="e">
        <v>#VALUE!</v>
      </c>
      <c r="F4861">
        <f>IF('📋 MIỂNG TNC'!A837="","",'📋 MIỂNG TNC'!J837)</f>
        <v/>
      </c>
      <c r="G4861">
        <f>IF('📋 MIỂNG TNC'!A837="","",'📋 MIỂNG TNC'!K837)</f>
        <v/>
      </c>
      <c r="H4861">
        <f>IF('📋 MIỂNG TNC'!A837="","",'📋 MIỂNG TNC'!L837)</f>
        <v/>
      </c>
      <c r="I4861">
        <f>IF('📋 MIỂNG TNC'!A837="","",'📋 MIỂNG TNC'!M837)</f>
        <v/>
      </c>
      <c r="J4861">
        <f>IF('📋 MIỂNG TNC'!A837="","",'📋 MIỂNG TNC'!D837)</f>
        <v/>
      </c>
      <c r="L4861">
        <f>N(L4860)+IF(AND('🔎 TRA CỨU NHANH'!$C$2&lt;&gt;"",OR(ISNUMBER(SEARCH('🔎 TRA CỨU NHANH'!$C$2,$A4861)),ISNUMBER(SEARCH('🔎 TRA CỨU NHANH'!$C$2,$B4861)))),1,0)</f>
        <v/>
      </c>
      <c r="M4861">
        <f>IF(L4861&gt;N(L4860),L4861,"")</f>
        <v/>
      </c>
      <c r="N4861">
        <f>N(N4860)+IF(AND('💰 BÁO GIÁ'!$C$27&lt;&gt;"",OR(ISNUMBER(SEARCH('💰 BÁO GIÁ'!$C$27,$A4861)),ISNUMBER(SEARCH('💰 BÁO GIÁ'!$C$27,$B4861)))),1,0)</f>
        <v/>
      </c>
      <c r="O4861">
        <f>IF(N4861&gt;N(N4860),N4861,"")</f>
        <v/>
      </c>
    </row>
    <row r="4862">
      <c r="A4862">
        <f>IF('📋 MIỂNG TNC'!A838="","",'📋 MIỂNG TNC'!A838)</f>
        <v/>
      </c>
      <c r="B4862">
        <f>IF('📋 MIỂNG TNC'!A838="","",'📋 MIỂNG TNC'!P838)</f>
        <v/>
      </c>
      <c r="C4862">
        <f>IF('📋 MIỂNG TNC'!A838="","","Miểng")</f>
        <v/>
      </c>
      <c r="D4862">
        <f>IF('📋 MIỂNG TNC'!A838="","",'📋 MIỂNG TNC'!H838)</f>
        <v/>
      </c>
      <c r="E4862" t="e">
        <v>#VALUE!</v>
      </c>
      <c r="F4862">
        <f>IF('📋 MIỂNG TNC'!A838="","",'📋 MIỂNG TNC'!J838)</f>
        <v/>
      </c>
      <c r="G4862">
        <f>IF('📋 MIỂNG TNC'!A838="","",'📋 MIỂNG TNC'!K838)</f>
        <v/>
      </c>
      <c r="H4862">
        <f>IF('📋 MIỂNG TNC'!A838="","",'📋 MIỂNG TNC'!L838)</f>
        <v/>
      </c>
      <c r="I4862">
        <f>IF('📋 MIỂNG TNC'!A838="","",'📋 MIỂNG TNC'!M838)</f>
        <v/>
      </c>
      <c r="J4862">
        <f>IF('📋 MIỂNG TNC'!A838="","",'📋 MIỂNG TNC'!D838)</f>
        <v/>
      </c>
      <c r="L4862">
        <f>N(L4861)+IF(AND('🔎 TRA CỨU NHANH'!$C$2&lt;&gt;"",OR(ISNUMBER(SEARCH('🔎 TRA CỨU NHANH'!$C$2,$A4862)),ISNUMBER(SEARCH('🔎 TRA CỨU NHANH'!$C$2,$B4862)))),1,0)</f>
        <v/>
      </c>
      <c r="M4862">
        <f>IF(L4862&gt;N(L4861),L4862,"")</f>
        <v/>
      </c>
      <c r="N4862">
        <f>N(N4861)+IF(AND('💰 BÁO GIÁ'!$C$27&lt;&gt;"",OR(ISNUMBER(SEARCH('💰 BÁO GIÁ'!$C$27,$A4862)),ISNUMBER(SEARCH('💰 BÁO GIÁ'!$C$27,$B4862)))),1,0)</f>
        <v/>
      </c>
      <c r="O4862">
        <f>IF(N4862&gt;N(N4861),N4862,"")</f>
        <v/>
      </c>
    </row>
    <row r="4863">
      <c r="A4863">
        <f>IF('📋 MIỂNG TNC'!A839="","",'📋 MIỂNG TNC'!A839)</f>
        <v/>
      </c>
      <c r="B4863">
        <f>IF('📋 MIỂNG TNC'!A839="","",'📋 MIỂNG TNC'!P839)</f>
        <v/>
      </c>
      <c r="C4863">
        <f>IF('📋 MIỂNG TNC'!A839="","","Miểng")</f>
        <v/>
      </c>
      <c r="D4863">
        <f>IF('📋 MIỂNG TNC'!A839="","",'📋 MIỂNG TNC'!H839)</f>
        <v/>
      </c>
      <c r="E4863" t="e">
        <v>#VALUE!</v>
      </c>
      <c r="F4863" s="37">
        <f>IF('📋 MIỂNG TNC'!A839="","",'📋 MIỂNG TNC'!J839)</f>
        <v/>
      </c>
      <c r="G4863" s="37">
        <f>IF('📋 MIỂNG TNC'!A839="","",'📋 MIỂNG TNC'!K839)</f>
        <v/>
      </c>
      <c r="H4863">
        <f>IF('📋 MIỂNG TNC'!A839="","",'📋 MIỂNG TNC'!L839)</f>
        <v/>
      </c>
      <c r="I4863">
        <f>IF('📋 MIỂNG TNC'!A839="","",'📋 MIỂNG TNC'!M839)</f>
        <v/>
      </c>
      <c r="J4863">
        <f>IF('📋 MIỂNG TNC'!A839="","",'📋 MIỂNG TNC'!D839)</f>
        <v/>
      </c>
      <c r="L4863">
        <f>N(L4862)+IF(AND('🔎 TRA CỨU NHANH'!$C$2&lt;&gt;"",OR(ISNUMBER(SEARCH('🔎 TRA CỨU NHANH'!$C$2,$A4863)),ISNUMBER(SEARCH('🔎 TRA CỨU NHANH'!$C$2,$B4863)))),1,0)</f>
        <v/>
      </c>
      <c r="M4863">
        <f>IF(L4863&gt;N(L4862),L4863,"")</f>
        <v/>
      </c>
      <c r="N4863">
        <f>N(N4862)+IF(AND('💰 BÁO GIÁ'!$C$27&lt;&gt;"",OR(ISNUMBER(SEARCH('💰 BÁO GIÁ'!$C$27,$A4863)),ISNUMBER(SEARCH('💰 BÁO GIÁ'!$C$27,$B4863)))),1,0)</f>
        <v/>
      </c>
      <c r="O4863">
        <f>IF(N4863&gt;N(N4862),N4863,"")</f>
        <v/>
      </c>
    </row>
    <row r="4864">
      <c r="A4864">
        <f>IF('📋 MIỂNG TNC'!A840="","",'📋 MIỂNG TNC'!A840)</f>
        <v/>
      </c>
      <c r="B4864">
        <f>IF('📋 MIỂNG TNC'!A840="","",'📋 MIỂNG TNC'!P840)</f>
        <v/>
      </c>
      <c r="C4864">
        <f>IF('📋 MIỂNG TNC'!A840="","","Miểng")</f>
        <v/>
      </c>
      <c r="D4864">
        <f>IF('📋 MIỂNG TNC'!A840="","",'📋 MIỂNG TNC'!H840)</f>
        <v/>
      </c>
      <c r="E4864" t="e">
        <v>#VALUE!</v>
      </c>
      <c r="F4864" s="37">
        <f>IF('📋 MIỂNG TNC'!A840="","",'📋 MIỂNG TNC'!J840)</f>
        <v/>
      </c>
      <c r="G4864" s="37">
        <f>IF('📋 MIỂNG TNC'!A840="","",'📋 MIỂNG TNC'!K840)</f>
        <v/>
      </c>
      <c r="H4864">
        <f>IF('📋 MIỂNG TNC'!A840="","",'📋 MIỂNG TNC'!L840)</f>
        <v/>
      </c>
      <c r="I4864">
        <f>IF('📋 MIỂNG TNC'!A840="","",'📋 MIỂNG TNC'!M840)</f>
        <v/>
      </c>
      <c r="J4864">
        <f>IF('📋 MIỂNG TNC'!A840="","",'📋 MIỂNG TNC'!D840)</f>
        <v/>
      </c>
      <c r="L4864">
        <f>N(L4863)+IF(AND('🔎 TRA CỨU NHANH'!$C$2&lt;&gt;"",OR(ISNUMBER(SEARCH('🔎 TRA CỨU NHANH'!$C$2,$A4864)),ISNUMBER(SEARCH('🔎 TRA CỨU NHANH'!$C$2,$B4864)))),1,0)</f>
        <v/>
      </c>
      <c r="M4864">
        <f>IF(L4864&gt;N(L4863),L4864,"")</f>
        <v/>
      </c>
      <c r="N4864">
        <f>N(N4863)+IF(AND('💰 BÁO GIÁ'!$C$27&lt;&gt;"",OR(ISNUMBER(SEARCH('💰 BÁO GIÁ'!$C$27,$A4864)),ISNUMBER(SEARCH('💰 BÁO GIÁ'!$C$27,$B4864)))),1,0)</f>
        <v/>
      </c>
      <c r="O4864">
        <f>IF(N4864&gt;N(N4863),N4864,"")</f>
        <v/>
      </c>
    </row>
    <row r="4865">
      <c r="A4865">
        <f>IF('📋 MIỂNG TNC'!A841="","",'📋 MIỂNG TNC'!A841)</f>
        <v/>
      </c>
      <c r="B4865">
        <f>IF('📋 MIỂNG TNC'!A841="","",'📋 MIỂNG TNC'!P841)</f>
        <v/>
      </c>
      <c r="C4865">
        <f>IF('📋 MIỂNG TNC'!A841="","","Miểng")</f>
        <v/>
      </c>
      <c r="D4865">
        <f>IF('📋 MIỂNG TNC'!A841="","",'📋 MIỂNG TNC'!H841)</f>
        <v/>
      </c>
      <c r="E4865" t="e">
        <v>#VALUE!</v>
      </c>
      <c r="F4865" s="37">
        <f>IF('📋 MIỂNG TNC'!A841="","",'📋 MIỂNG TNC'!J841)</f>
        <v/>
      </c>
      <c r="G4865" s="37">
        <f>IF('📋 MIỂNG TNC'!A841="","",'📋 MIỂNG TNC'!K841)</f>
        <v/>
      </c>
      <c r="H4865">
        <f>IF('📋 MIỂNG TNC'!A841="","",'📋 MIỂNG TNC'!L841)</f>
        <v/>
      </c>
      <c r="I4865">
        <f>IF('📋 MIỂNG TNC'!A841="","",'📋 MIỂNG TNC'!M841)</f>
        <v/>
      </c>
      <c r="J4865">
        <f>IF('📋 MIỂNG TNC'!A841="","",'📋 MIỂNG TNC'!D841)</f>
        <v/>
      </c>
      <c r="L4865">
        <f>N(L4864)+IF(AND('🔎 TRA CỨU NHANH'!$C$2&lt;&gt;"",OR(ISNUMBER(SEARCH('🔎 TRA CỨU NHANH'!$C$2,$A4865)),ISNUMBER(SEARCH('🔎 TRA CỨU NHANH'!$C$2,$B4865)))),1,0)</f>
        <v/>
      </c>
      <c r="M4865">
        <f>IF(L4865&gt;N(L4864),L4865,"")</f>
        <v/>
      </c>
      <c r="N4865">
        <f>N(N4864)+IF(AND('💰 BÁO GIÁ'!$C$27&lt;&gt;"",OR(ISNUMBER(SEARCH('💰 BÁO GIÁ'!$C$27,$A4865)),ISNUMBER(SEARCH('💰 BÁO GIÁ'!$C$27,$B4865)))),1,0)</f>
        <v/>
      </c>
      <c r="O4865">
        <f>IF(N4865&gt;N(N4864),N4865,"")</f>
        <v/>
      </c>
    </row>
    <row r="4866">
      <c r="A4866">
        <f>IF('📋 MIỂNG TNC'!A842="","",'📋 MIỂNG TNC'!A842)</f>
        <v/>
      </c>
      <c r="B4866">
        <f>IF('📋 MIỂNG TNC'!A842="","",'📋 MIỂNG TNC'!P842)</f>
        <v/>
      </c>
      <c r="C4866">
        <f>IF('📋 MIỂNG TNC'!A842="","","Miểng")</f>
        <v/>
      </c>
      <c r="D4866">
        <f>IF('📋 MIỂNG TNC'!A842="","",'📋 MIỂNG TNC'!H842)</f>
        <v/>
      </c>
      <c r="E4866" t="e">
        <v>#VALUE!</v>
      </c>
      <c r="F4866" s="37">
        <f>IF('📋 MIỂNG TNC'!A842="","",'📋 MIỂNG TNC'!J842)</f>
        <v/>
      </c>
      <c r="G4866" s="37">
        <f>IF('📋 MIỂNG TNC'!A842="","",'📋 MIỂNG TNC'!K842)</f>
        <v/>
      </c>
      <c r="H4866">
        <f>IF('📋 MIỂNG TNC'!A842="","",'📋 MIỂNG TNC'!L842)</f>
        <v/>
      </c>
      <c r="I4866">
        <f>IF('📋 MIỂNG TNC'!A842="","",'📋 MIỂNG TNC'!M842)</f>
        <v/>
      </c>
      <c r="J4866">
        <f>IF('📋 MIỂNG TNC'!A842="","",'📋 MIỂNG TNC'!D842)</f>
        <v/>
      </c>
      <c r="L4866">
        <f>N(L4865)+IF(AND('🔎 TRA CỨU NHANH'!$C$2&lt;&gt;"",OR(ISNUMBER(SEARCH('🔎 TRA CỨU NHANH'!$C$2,$A4866)),ISNUMBER(SEARCH('🔎 TRA CỨU NHANH'!$C$2,$B4866)))),1,0)</f>
        <v/>
      </c>
      <c r="M4866">
        <f>IF(L4866&gt;N(L4865),L4866,"")</f>
        <v/>
      </c>
      <c r="N4866">
        <f>N(N4865)+IF(AND('💰 BÁO GIÁ'!$C$27&lt;&gt;"",OR(ISNUMBER(SEARCH('💰 BÁO GIÁ'!$C$27,$A4866)),ISNUMBER(SEARCH('💰 BÁO GIÁ'!$C$27,$B4866)))),1,0)</f>
        <v/>
      </c>
      <c r="O4866">
        <f>IF(N4866&gt;N(N4865),N4866,"")</f>
        <v/>
      </c>
    </row>
    <row r="4867">
      <c r="A4867">
        <f>IF('📋 MIỂNG TNC'!A843="","",'📋 MIỂNG TNC'!A843)</f>
        <v/>
      </c>
      <c r="B4867">
        <f>IF('📋 MIỂNG TNC'!A843="","",'📋 MIỂNG TNC'!P843)</f>
        <v/>
      </c>
      <c r="C4867">
        <f>IF('📋 MIỂNG TNC'!A843="","","Miểng")</f>
        <v/>
      </c>
      <c r="D4867">
        <f>IF('📋 MIỂNG TNC'!A843="","",'📋 MIỂNG TNC'!H843)</f>
        <v/>
      </c>
      <c r="E4867" t="e">
        <v>#VALUE!</v>
      </c>
      <c r="F4867">
        <f>IF('📋 MIỂNG TNC'!A843="","",'📋 MIỂNG TNC'!J843)</f>
        <v/>
      </c>
      <c r="G4867">
        <f>IF('📋 MIỂNG TNC'!A843="","",'📋 MIỂNG TNC'!K843)</f>
        <v/>
      </c>
      <c r="H4867">
        <f>IF('📋 MIỂNG TNC'!A843="","",'📋 MIỂNG TNC'!L843)</f>
        <v/>
      </c>
      <c r="I4867">
        <f>IF('📋 MIỂNG TNC'!A843="","",'📋 MIỂNG TNC'!M843)</f>
        <v/>
      </c>
      <c r="J4867">
        <f>IF('📋 MIỂNG TNC'!A843="","",'📋 MIỂNG TNC'!D843)</f>
        <v/>
      </c>
      <c r="L4867">
        <f>N(L4866)+IF(AND('🔎 TRA CỨU NHANH'!$C$2&lt;&gt;"",OR(ISNUMBER(SEARCH('🔎 TRA CỨU NHANH'!$C$2,$A4867)),ISNUMBER(SEARCH('🔎 TRA CỨU NHANH'!$C$2,$B4867)))),1,0)</f>
        <v/>
      </c>
      <c r="M4867">
        <f>IF(L4867&gt;N(L4866),L4867,"")</f>
        <v/>
      </c>
      <c r="N4867">
        <f>N(N4866)+IF(AND('💰 BÁO GIÁ'!$C$27&lt;&gt;"",OR(ISNUMBER(SEARCH('💰 BÁO GIÁ'!$C$27,$A4867)),ISNUMBER(SEARCH('💰 BÁO GIÁ'!$C$27,$B4867)))),1,0)</f>
        <v/>
      </c>
      <c r="O4867">
        <f>IF(N4867&gt;N(N4866),N4867,"")</f>
        <v/>
      </c>
    </row>
    <row r="4868">
      <c r="A4868">
        <f>IF('📋 MIỂNG TNC'!A844="","",'📋 MIỂNG TNC'!A844)</f>
        <v/>
      </c>
      <c r="B4868">
        <f>IF('📋 MIỂNG TNC'!A844="","",'📋 MIỂNG TNC'!P844)</f>
        <v/>
      </c>
      <c r="C4868">
        <f>IF('📋 MIỂNG TNC'!A844="","","Miểng")</f>
        <v/>
      </c>
      <c r="D4868">
        <f>IF('📋 MIỂNG TNC'!A844="","",'📋 MIỂNG TNC'!H844)</f>
        <v/>
      </c>
      <c r="E4868" t="e">
        <v>#VALUE!</v>
      </c>
      <c r="F4868" s="37">
        <f>IF('📋 MIỂNG TNC'!A844="","",'📋 MIỂNG TNC'!J844)</f>
        <v/>
      </c>
      <c r="G4868" s="37">
        <f>IF('📋 MIỂNG TNC'!A844="","",'📋 MIỂNG TNC'!K844)</f>
        <v/>
      </c>
      <c r="H4868" s="37">
        <f>IF('📋 MIỂNG TNC'!A844="","",'📋 MIỂNG TNC'!L844)</f>
        <v/>
      </c>
      <c r="I4868">
        <f>IF('📋 MIỂNG TNC'!A844="","",'📋 MIỂNG TNC'!M844)</f>
        <v/>
      </c>
      <c r="J4868">
        <f>IF('📋 MIỂNG TNC'!A844="","",'📋 MIỂNG TNC'!D844)</f>
        <v/>
      </c>
      <c r="L4868">
        <f>N(L4867)+IF(AND('🔎 TRA CỨU NHANH'!$C$2&lt;&gt;"",OR(ISNUMBER(SEARCH('🔎 TRA CỨU NHANH'!$C$2,$A4868)),ISNUMBER(SEARCH('🔎 TRA CỨU NHANH'!$C$2,$B4868)))),1,0)</f>
        <v/>
      </c>
      <c r="M4868">
        <f>IF(L4868&gt;N(L4867),L4868,"")</f>
        <v/>
      </c>
      <c r="N4868">
        <f>N(N4867)+IF(AND('💰 BÁO GIÁ'!$C$27&lt;&gt;"",OR(ISNUMBER(SEARCH('💰 BÁO GIÁ'!$C$27,$A4868)),ISNUMBER(SEARCH('💰 BÁO GIÁ'!$C$27,$B4868)))),1,0)</f>
        <v/>
      </c>
      <c r="O4868">
        <f>IF(N4868&gt;N(N4867),N4868,"")</f>
        <v/>
      </c>
    </row>
    <row r="4869">
      <c r="A4869">
        <f>IF('📋 MIỂNG TNC'!A845="","",'📋 MIỂNG TNC'!A845)</f>
        <v/>
      </c>
      <c r="B4869">
        <f>IF('📋 MIỂNG TNC'!A845="","",'📋 MIỂNG TNC'!P845)</f>
        <v/>
      </c>
      <c r="C4869">
        <f>IF('📋 MIỂNG TNC'!A845="","","Miểng")</f>
        <v/>
      </c>
      <c r="D4869">
        <f>IF('📋 MIỂNG TNC'!A845="","",'📋 MIỂNG TNC'!H845)</f>
        <v/>
      </c>
      <c r="E4869" t="e">
        <v>#VALUE!</v>
      </c>
      <c r="F4869">
        <f>IF('📋 MIỂNG TNC'!A845="","",'📋 MIỂNG TNC'!J845)</f>
        <v/>
      </c>
      <c r="G4869">
        <f>IF('📋 MIỂNG TNC'!A845="","",'📋 MIỂNG TNC'!K845)</f>
        <v/>
      </c>
      <c r="H4869">
        <f>IF('📋 MIỂNG TNC'!A845="","",'📋 MIỂNG TNC'!L845)</f>
        <v/>
      </c>
      <c r="I4869">
        <f>IF('📋 MIỂNG TNC'!A845="","",'📋 MIỂNG TNC'!M845)</f>
        <v/>
      </c>
      <c r="J4869">
        <f>IF('📋 MIỂNG TNC'!A845="","",'📋 MIỂNG TNC'!D845)</f>
        <v/>
      </c>
      <c r="L4869">
        <f>N(L4868)+IF(AND('🔎 TRA CỨU NHANH'!$C$2&lt;&gt;"",OR(ISNUMBER(SEARCH('🔎 TRA CỨU NHANH'!$C$2,$A4869)),ISNUMBER(SEARCH('🔎 TRA CỨU NHANH'!$C$2,$B4869)))),1,0)</f>
        <v/>
      </c>
      <c r="M4869">
        <f>IF(L4869&gt;N(L4868),L4869,"")</f>
        <v/>
      </c>
      <c r="N4869">
        <f>N(N4868)+IF(AND('💰 BÁO GIÁ'!$C$27&lt;&gt;"",OR(ISNUMBER(SEARCH('💰 BÁO GIÁ'!$C$27,$A4869)),ISNUMBER(SEARCH('💰 BÁO GIÁ'!$C$27,$B4869)))),1,0)</f>
        <v/>
      </c>
      <c r="O4869">
        <f>IF(N4869&gt;N(N4868),N4869,"")</f>
        <v/>
      </c>
    </row>
    <row r="4870">
      <c r="A4870">
        <f>IF('📋 MIỂNG TNC'!A846="","",'📋 MIỂNG TNC'!A846)</f>
        <v/>
      </c>
      <c r="B4870">
        <f>IF('📋 MIỂNG TNC'!A846="","",'📋 MIỂNG TNC'!P846)</f>
        <v/>
      </c>
      <c r="C4870">
        <f>IF('📋 MIỂNG TNC'!A846="","","Miểng")</f>
        <v/>
      </c>
      <c r="D4870">
        <f>IF('📋 MIỂNG TNC'!A846="","",'📋 MIỂNG TNC'!H846)</f>
        <v/>
      </c>
      <c r="E4870" t="e">
        <v>#VALUE!</v>
      </c>
      <c r="F4870">
        <f>IF('📋 MIỂNG TNC'!A846="","",'📋 MIỂNG TNC'!J846)</f>
        <v/>
      </c>
      <c r="G4870">
        <f>IF('📋 MIỂNG TNC'!A846="","",'📋 MIỂNG TNC'!K846)</f>
        <v/>
      </c>
      <c r="H4870">
        <f>IF('📋 MIỂNG TNC'!A846="","",'📋 MIỂNG TNC'!L846)</f>
        <v/>
      </c>
      <c r="I4870">
        <f>IF('📋 MIỂNG TNC'!A846="","",'📋 MIỂNG TNC'!M846)</f>
        <v/>
      </c>
      <c r="J4870">
        <f>IF('📋 MIỂNG TNC'!A846="","",'📋 MIỂNG TNC'!D846)</f>
        <v/>
      </c>
      <c r="L4870">
        <f>N(L4869)+IF(AND('🔎 TRA CỨU NHANH'!$C$2&lt;&gt;"",OR(ISNUMBER(SEARCH('🔎 TRA CỨU NHANH'!$C$2,$A4870)),ISNUMBER(SEARCH('🔎 TRA CỨU NHANH'!$C$2,$B4870)))),1,0)</f>
        <v/>
      </c>
      <c r="M4870">
        <f>IF(L4870&gt;N(L4869),L4870,"")</f>
        <v/>
      </c>
      <c r="N4870">
        <f>N(N4869)+IF(AND('💰 BÁO GIÁ'!$C$27&lt;&gt;"",OR(ISNUMBER(SEARCH('💰 BÁO GIÁ'!$C$27,$A4870)),ISNUMBER(SEARCH('💰 BÁO GIÁ'!$C$27,$B4870)))),1,0)</f>
        <v/>
      </c>
      <c r="O4870">
        <f>IF(N4870&gt;N(N4869),N4870,"")</f>
        <v/>
      </c>
    </row>
    <row r="4871">
      <c r="A4871">
        <f>IF('📋 MIỂNG TNC'!A847="","",'📋 MIỂNG TNC'!A847)</f>
        <v/>
      </c>
      <c r="B4871">
        <f>IF('📋 MIỂNG TNC'!A847="","",'📋 MIỂNG TNC'!P847)</f>
        <v/>
      </c>
      <c r="C4871">
        <f>IF('📋 MIỂNG TNC'!A847="","","Miểng")</f>
        <v/>
      </c>
      <c r="D4871">
        <f>IF('📋 MIỂNG TNC'!A847="","",'📋 MIỂNG TNC'!H847)</f>
        <v/>
      </c>
      <c r="E4871" t="e">
        <v>#VALUE!</v>
      </c>
      <c r="F4871">
        <f>IF('📋 MIỂNG TNC'!A847="","",'📋 MIỂNG TNC'!J847)</f>
        <v/>
      </c>
      <c r="G4871">
        <f>IF('📋 MIỂNG TNC'!A847="","",'📋 MIỂNG TNC'!K847)</f>
        <v/>
      </c>
      <c r="H4871">
        <f>IF('📋 MIỂNG TNC'!A847="","",'📋 MIỂNG TNC'!L847)</f>
        <v/>
      </c>
      <c r="I4871">
        <f>IF('📋 MIỂNG TNC'!A847="","",'📋 MIỂNG TNC'!M847)</f>
        <v/>
      </c>
      <c r="J4871">
        <f>IF('📋 MIỂNG TNC'!A847="","",'📋 MIỂNG TNC'!D847)</f>
        <v/>
      </c>
      <c r="L4871">
        <f>N(L4870)+IF(AND('🔎 TRA CỨU NHANH'!$C$2&lt;&gt;"",OR(ISNUMBER(SEARCH('🔎 TRA CỨU NHANH'!$C$2,$A4871)),ISNUMBER(SEARCH('🔎 TRA CỨU NHANH'!$C$2,$B4871)))),1,0)</f>
        <v/>
      </c>
      <c r="M4871">
        <f>IF(L4871&gt;N(L4870),L4871,"")</f>
        <v/>
      </c>
      <c r="N4871">
        <f>N(N4870)+IF(AND('💰 BÁO GIÁ'!$C$27&lt;&gt;"",OR(ISNUMBER(SEARCH('💰 BÁO GIÁ'!$C$27,$A4871)),ISNUMBER(SEARCH('💰 BÁO GIÁ'!$C$27,$B4871)))),1,0)</f>
        <v/>
      </c>
      <c r="O4871">
        <f>IF(N4871&gt;N(N4870),N4871,"")</f>
        <v/>
      </c>
    </row>
    <row r="4872">
      <c r="A4872">
        <f>IF('📋 MIỂNG TNC'!A848="","",'📋 MIỂNG TNC'!A848)</f>
        <v/>
      </c>
      <c r="B4872">
        <f>IF('📋 MIỂNG TNC'!A848="","",'📋 MIỂNG TNC'!P848)</f>
        <v/>
      </c>
      <c r="C4872">
        <f>IF('📋 MIỂNG TNC'!A848="","","Miểng")</f>
        <v/>
      </c>
      <c r="D4872">
        <f>IF('📋 MIỂNG TNC'!A848="","",'📋 MIỂNG TNC'!H848)</f>
        <v/>
      </c>
      <c r="E4872" t="e">
        <v>#VALUE!</v>
      </c>
      <c r="F4872">
        <f>IF('📋 MIỂNG TNC'!A848="","",'📋 MIỂNG TNC'!J848)</f>
        <v/>
      </c>
      <c r="G4872">
        <f>IF('📋 MIỂNG TNC'!A848="","",'📋 MIỂNG TNC'!K848)</f>
        <v/>
      </c>
      <c r="H4872">
        <f>IF('📋 MIỂNG TNC'!A848="","",'📋 MIỂNG TNC'!L848)</f>
        <v/>
      </c>
      <c r="I4872">
        <f>IF('📋 MIỂNG TNC'!A848="","",'📋 MIỂNG TNC'!M848)</f>
        <v/>
      </c>
      <c r="J4872">
        <f>IF('📋 MIỂNG TNC'!A848="","",'📋 MIỂNG TNC'!D848)</f>
        <v/>
      </c>
      <c r="L4872">
        <f>N(L4871)+IF(AND('🔎 TRA CỨU NHANH'!$C$2&lt;&gt;"",OR(ISNUMBER(SEARCH('🔎 TRA CỨU NHANH'!$C$2,$A4872)),ISNUMBER(SEARCH('🔎 TRA CỨU NHANH'!$C$2,$B4872)))),1,0)</f>
        <v/>
      </c>
      <c r="M4872">
        <f>IF(L4872&gt;N(L4871),L4872,"")</f>
        <v/>
      </c>
      <c r="N4872">
        <f>N(N4871)+IF(AND('💰 BÁO GIÁ'!$C$27&lt;&gt;"",OR(ISNUMBER(SEARCH('💰 BÁO GIÁ'!$C$27,$A4872)),ISNUMBER(SEARCH('💰 BÁO GIÁ'!$C$27,$B4872)))),1,0)</f>
        <v/>
      </c>
      <c r="O4872">
        <f>IF(N4872&gt;N(N4871),N4872,"")</f>
        <v/>
      </c>
    </row>
    <row r="4873">
      <c r="A4873">
        <f>IF('📋 MIỂNG TNC'!A849="","",'📋 MIỂNG TNC'!A849)</f>
        <v/>
      </c>
      <c r="B4873">
        <f>IF('📋 MIỂNG TNC'!A849="","",'📋 MIỂNG TNC'!P849)</f>
        <v/>
      </c>
      <c r="C4873">
        <f>IF('📋 MIỂNG TNC'!A849="","","Miểng")</f>
        <v/>
      </c>
      <c r="D4873">
        <f>IF('📋 MIỂNG TNC'!A849="","",'📋 MIỂNG TNC'!H849)</f>
        <v/>
      </c>
      <c r="E4873" t="e">
        <v>#VALUE!</v>
      </c>
      <c r="F4873" s="37">
        <f>IF('📋 MIỂNG TNC'!A849="","",'📋 MIỂNG TNC'!J849)</f>
        <v/>
      </c>
      <c r="G4873" s="37">
        <f>IF('📋 MIỂNG TNC'!A849="","",'📋 MIỂNG TNC'!K849)</f>
        <v/>
      </c>
      <c r="H4873" s="37">
        <f>IF('📋 MIỂNG TNC'!A849="","",'📋 MIỂNG TNC'!L849)</f>
        <v/>
      </c>
      <c r="I4873">
        <f>IF('📋 MIỂNG TNC'!A849="","",'📋 MIỂNG TNC'!M849)</f>
        <v/>
      </c>
      <c r="J4873">
        <f>IF('📋 MIỂNG TNC'!A849="","",'📋 MIỂNG TNC'!D849)</f>
        <v/>
      </c>
      <c r="L4873">
        <f>N(L4872)+IF(AND('🔎 TRA CỨU NHANH'!$C$2&lt;&gt;"",OR(ISNUMBER(SEARCH('🔎 TRA CỨU NHANH'!$C$2,$A4873)),ISNUMBER(SEARCH('🔎 TRA CỨU NHANH'!$C$2,$B4873)))),1,0)</f>
        <v/>
      </c>
      <c r="M4873">
        <f>IF(L4873&gt;N(L4872),L4873,"")</f>
        <v/>
      </c>
      <c r="N4873">
        <f>N(N4872)+IF(AND('💰 BÁO GIÁ'!$C$27&lt;&gt;"",OR(ISNUMBER(SEARCH('💰 BÁO GIÁ'!$C$27,$A4873)),ISNUMBER(SEARCH('💰 BÁO GIÁ'!$C$27,$B4873)))),1,0)</f>
        <v/>
      </c>
      <c r="O4873">
        <f>IF(N4873&gt;N(N4872),N4873,"")</f>
        <v/>
      </c>
    </row>
    <row r="4874">
      <c r="A4874">
        <f>IF('📋 MIỂNG TNC'!A850="","",'📋 MIỂNG TNC'!A850)</f>
        <v/>
      </c>
      <c r="B4874">
        <f>IF('📋 MIỂNG TNC'!A850="","",'📋 MIỂNG TNC'!P850)</f>
        <v/>
      </c>
      <c r="C4874">
        <f>IF('📋 MIỂNG TNC'!A850="","","Miểng")</f>
        <v/>
      </c>
      <c r="D4874">
        <f>IF('📋 MIỂNG TNC'!A850="","",'📋 MIỂNG TNC'!H850)</f>
        <v/>
      </c>
      <c r="E4874" t="e">
        <v>#VALUE!</v>
      </c>
      <c r="F4874" s="37">
        <f>IF('📋 MIỂNG TNC'!A850="","",'📋 MIỂNG TNC'!J850)</f>
        <v/>
      </c>
      <c r="G4874" s="37">
        <f>IF('📋 MIỂNG TNC'!A850="","",'📋 MIỂNG TNC'!K850)</f>
        <v/>
      </c>
      <c r="H4874" s="37">
        <f>IF('📋 MIỂNG TNC'!A850="","",'📋 MIỂNG TNC'!L850)</f>
        <v/>
      </c>
      <c r="I4874">
        <f>IF('📋 MIỂNG TNC'!A850="","",'📋 MIỂNG TNC'!M850)</f>
        <v/>
      </c>
      <c r="J4874">
        <f>IF('📋 MIỂNG TNC'!A850="","",'📋 MIỂNG TNC'!D850)</f>
        <v/>
      </c>
      <c r="L4874">
        <f>N(L4873)+IF(AND('🔎 TRA CỨU NHANH'!$C$2&lt;&gt;"",OR(ISNUMBER(SEARCH('🔎 TRA CỨU NHANH'!$C$2,$A4874)),ISNUMBER(SEARCH('🔎 TRA CỨU NHANH'!$C$2,$B4874)))),1,0)</f>
        <v/>
      </c>
      <c r="M4874">
        <f>IF(L4874&gt;N(L4873),L4874,"")</f>
        <v/>
      </c>
      <c r="N4874">
        <f>N(N4873)+IF(AND('💰 BÁO GIÁ'!$C$27&lt;&gt;"",OR(ISNUMBER(SEARCH('💰 BÁO GIÁ'!$C$27,$A4874)),ISNUMBER(SEARCH('💰 BÁO GIÁ'!$C$27,$B4874)))),1,0)</f>
        <v/>
      </c>
      <c r="O4874">
        <f>IF(N4874&gt;N(N4873),N4874,"")</f>
        <v/>
      </c>
    </row>
    <row r="4875">
      <c r="A4875">
        <f>IF('📋 MIỂNG TNC'!A851="","",'📋 MIỂNG TNC'!A851)</f>
        <v/>
      </c>
      <c r="B4875">
        <f>IF('📋 MIỂNG TNC'!A851="","",'📋 MIỂNG TNC'!P851)</f>
        <v/>
      </c>
      <c r="C4875">
        <f>IF('📋 MIỂNG TNC'!A851="","","Miểng")</f>
        <v/>
      </c>
      <c r="D4875">
        <f>IF('📋 MIỂNG TNC'!A851="","",'📋 MIỂNG TNC'!H851)</f>
        <v/>
      </c>
      <c r="E4875" t="e">
        <v>#VALUE!</v>
      </c>
      <c r="F4875">
        <f>IF('📋 MIỂNG TNC'!A851="","",'📋 MIỂNG TNC'!J851)</f>
        <v/>
      </c>
      <c r="G4875">
        <f>IF('📋 MIỂNG TNC'!A851="","",'📋 MIỂNG TNC'!K851)</f>
        <v/>
      </c>
      <c r="H4875">
        <f>IF('📋 MIỂNG TNC'!A851="","",'📋 MIỂNG TNC'!L851)</f>
        <v/>
      </c>
      <c r="I4875">
        <f>IF('📋 MIỂNG TNC'!A851="","",'📋 MIỂNG TNC'!M851)</f>
        <v/>
      </c>
      <c r="J4875">
        <f>IF('📋 MIỂNG TNC'!A851="","",'📋 MIỂNG TNC'!D851)</f>
        <v/>
      </c>
      <c r="L4875">
        <f>N(L4874)+IF(AND('🔎 TRA CỨU NHANH'!$C$2&lt;&gt;"",OR(ISNUMBER(SEARCH('🔎 TRA CỨU NHANH'!$C$2,$A4875)),ISNUMBER(SEARCH('🔎 TRA CỨU NHANH'!$C$2,$B4875)))),1,0)</f>
        <v/>
      </c>
      <c r="M4875">
        <f>IF(L4875&gt;N(L4874),L4875,"")</f>
        <v/>
      </c>
      <c r="N4875">
        <f>N(N4874)+IF(AND('💰 BÁO GIÁ'!$C$27&lt;&gt;"",OR(ISNUMBER(SEARCH('💰 BÁO GIÁ'!$C$27,$A4875)),ISNUMBER(SEARCH('💰 BÁO GIÁ'!$C$27,$B4875)))),1,0)</f>
        <v/>
      </c>
      <c r="O4875">
        <f>IF(N4875&gt;N(N4874),N4875,"")</f>
        <v/>
      </c>
    </row>
    <row r="4876">
      <c r="A4876">
        <f>IF('📋 MIỂNG TNC'!A852="","",'📋 MIỂNG TNC'!A852)</f>
        <v/>
      </c>
      <c r="B4876">
        <f>IF('📋 MIỂNG TNC'!A852="","",'📋 MIỂNG TNC'!P852)</f>
        <v/>
      </c>
      <c r="C4876">
        <f>IF('📋 MIỂNG TNC'!A852="","","Miểng")</f>
        <v/>
      </c>
      <c r="D4876">
        <f>IF('📋 MIỂNG TNC'!A852="","",'📋 MIỂNG TNC'!H852)</f>
        <v/>
      </c>
      <c r="E4876" t="e">
        <v>#VALUE!</v>
      </c>
      <c r="F4876">
        <f>IF('📋 MIỂNG TNC'!A852="","",'📋 MIỂNG TNC'!J852)</f>
        <v/>
      </c>
      <c r="G4876">
        <f>IF('📋 MIỂNG TNC'!A852="","",'📋 MIỂNG TNC'!K852)</f>
        <v/>
      </c>
      <c r="H4876">
        <f>IF('📋 MIỂNG TNC'!A852="","",'📋 MIỂNG TNC'!L852)</f>
        <v/>
      </c>
      <c r="I4876">
        <f>IF('📋 MIỂNG TNC'!A852="","",'📋 MIỂNG TNC'!M852)</f>
        <v/>
      </c>
      <c r="J4876">
        <f>IF('📋 MIỂNG TNC'!A852="","",'📋 MIỂNG TNC'!D852)</f>
        <v/>
      </c>
      <c r="L4876">
        <f>N(L4875)+IF(AND('🔎 TRA CỨU NHANH'!$C$2&lt;&gt;"",OR(ISNUMBER(SEARCH('🔎 TRA CỨU NHANH'!$C$2,$A4876)),ISNUMBER(SEARCH('🔎 TRA CỨU NHANH'!$C$2,$B4876)))),1,0)</f>
        <v/>
      </c>
      <c r="M4876">
        <f>IF(L4876&gt;N(L4875),L4876,"")</f>
        <v/>
      </c>
      <c r="N4876">
        <f>N(N4875)+IF(AND('💰 BÁO GIÁ'!$C$27&lt;&gt;"",OR(ISNUMBER(SEARCH('💰 BÁO GIÁ'!$C$27,$A4876)),ISNUMBER(SEARCH('💰 BÁO GIÁ'!$C$27,$B4876)))),1,0)</f>
        <v/>
      </c>
      <c r="O4876">
        <f>IF(N4876&gt;N(N4875),N4876,"")</f>
        <v/>
      </c>
    </row>
    <row r="4877">
      <c r="A4877">
        <f>IF('📋 MIỂNG TNC'!A853="","",'📋 MIỂNG TNC'!A853)</f>
        <v/>
      </c>
      <c r="B4877">
        <f>IF('📋 MIỂNG TNC'!A853="","",'📋 MIỂNG TNC'!P853)</f>
        <v/>
      </c>
      <c r="C4877">
        <f>IF('📋 MIỂNG TNC'!A853="","","Miểng")</f>
        <v/>
      </c>
      <c r="D4877">
        <f>IF('📋 MIỂNG TNC'!A853="","",'📋 MIỂNG TNC'!H853)</f>
        <v/>
      </c>
      <c r="E4877" t="e">
        <v>#VALUE!</v>
      </c>
      <c r="F4877">
        <f>IF('📋 MIỂNG TNC'!A853="","",'📋 MIỂNG TNC'!J853)</f>
        <v/>
      </c>
      <c r="G4877">
        <f>IF('📋 MIỂNG TNC'!A853="","",'📋 MIỂNG TNC'!K853)</f>
        <v/>
      </c>
      <c r="H4877">
        <f>IF('📋 MIỂNG TNC'!A853="","",'📋 MIỂNG TNC'!L853)</f>
        <v/>
      </c>
      <c r="I4877">
        <f>IF('📋 MIỂNG TNC'!A853="","",'📋 MIỂNG TNC'!M853)</f>
        <v/>
      </c>
      <c r="J4877">
        <f>IF('📋 MIỂNG TNC'!A853="","",'📋 MIỂNG TNC'!D853)</f>
        <v/>
      </c>
      <c r="L4877">
        <f>N(L4876)+IF(AND('🔎 TRA CỨU NHANH'!$C$2&lt;&gt;"",OR(ISNUMBER(SEARCH('🔎 TRA CỨU NHANH'!$C$2,$A4877)),ISNUMBER(SEARCH('🔎 TRA CỨU NHANH'!$C$2,$B4877)))),1,0)</f>
        <v/>
      </c>
      <c r="M4877">
        <f>IF(L4877&gt;N(L4876),L4877,"")</f>
        <v/>
      </c>
      <c r="N4877">
        <f>N(N4876)+IF(AND('💰 BÁO GIÁ'!$C$27&lt;&gt;"",OR(ISNUMBER(SEARCH('💰 BÁO GIÁ'!$C$27,$A4877)),ISNUMBER(SEARCH('💰 BÁO GIÁ'!$C$27,$B4877)))),1,0)</f>
        <v/>
      </c>
      <c r="O4877">
        <f>IF(N4877&gt;N(N4876),N4877,"")</f>
        <v/>
      </c>
    </row>
    <row r="4878">
      <c r="A4878">
        <f>IF('📋 MIỂNG TNC'!A854="","",'📋 MIỂNG TNC'!A854)</f>
        <v/>
      </c>
      <c r="B4878">
        <f>IF('📋 MIỂNG TNC'!A854="","",'📋 MIỂNG TNC'!P854)</f>
        <v/>
      </c>
      <c r="C4878">
        <f>IF('📋 MIỂNG TNC'!A854="","","Miểng")</f>
        <v/>
      </c>
      <c r="D4878">
        <f>IF('📋 MIỂNG TNC'!A854="","",'📋 MIỂNG TNC'!H854)</f>
        <v/>
      </c>
      <c r="E4878" t="e">
        <v>#VALUE!</v>
      </c>
      <c r="F4878" s="37">
        <f>IF('📋 MIỂNG TNC'!A854="","",'📋 MIỂNG TNC'!J854)</f>
        <v/>
      </c>
      <c r="G4878" s="37">
        <f>IF('📋 MIỂNG TNC'!A854="","",'📋 MIỂNG TNC'!K854)</f>
        <v/>
      </c>
      <c r="H4878" s="37">
        <f>IF('📋 MIỂNG TNC'!A854="","",'📋 MIỂNG TNC'!L854)</f>
        <v/>
      </c>
      <c r="I4878">
        <f>IF('📋 MIỂNG TNC'!A854="","",'📋 MIỂNG TNC'!M854)</f>
        <v/>
      </c>
      <c r="J4878">
        <f>IF('📋 MIỂNG TNC'!A854="","",'📋 MIỂNG TNC'!D854)</f>
        <v/>
      </c>
      <c r="L4878">
        <f>N(L4877)+IF(AND('🔎 TRA CỨU NHANH'!$C$2&lt;&gt;"",OR(ISNUMBER(SEARCH('🔎 TRA CỨU NHANH'!$C$2,$A4878)),ISNUMBER(SEARCH('🔎 TRA CỨU NHANH'!$C$2,$B4878)))),1,0)</f>
        <v/>
      </c>
      <c r="M4878">
        <f>IF(L4878&gt;N(L4877),L4878,"")</f>
        <v/>
      </c>
      <c r="N4878">
        <f>N(N4877)+IF(AND('💰 BÁO GIÁ'!$C$27&lt;&gt;"",OR(ISNUMBER(SEARCH('💰 BÁO GIÁ'!$C$27,$A4878)),ISNUMBER(SEARCH('💰 BÁO GIÁ'!$C$27,$B4878)))),1,0)</f>
        <v/>
      </c>
      <c r="O4878">
        <f>IF(N4878&gt;N(N4877),N4878,"")</f>
        <v/>
      </c>
    </row>
    <row r="4879">
      <c r="A4879">
        <f>IF('📋 MIỂNG TNC'!A855="","",'📋 MIỂNG TNC'!A855)</f>
        <v/>
      </c>
      <c r="B4879">
        <f>IF('📋 MIỂNG TNC'!A855="","",'📋 MIỂNG TNC'!P855)</f>
        <v/>
      </c>
      <c r="C4879">
        <f>IF('📋 MIỂNG TNC'!A855="","","Miểng")</f>
        <v/>
      </c>
      <c r="D4879">
        <f>IF('📋 MIỂNG TNC'!A855="","",'📋 MIỂNG TNC'!H855)</f>
        <v/>
      </c>
      <c r="E4879" t="e">
        <v>#VALUE!</v>
      </c>
      <c r="F4879" s="37">
        <f>IF('📋 MIỂNG TNC'!A855="","",'📋 MIỂNG TNC'!J855)</f>
        <v/>
      </c>
      <c r="G4879" s="37">
        <f>IF('📋 MIỂNG TNC'!A855="","",'📋 MIỂNG TNC'!K855)</f>
        <v/>
      </c>
      <c r="H4879" s="37">
        <f>IF('📋 MIỂNG TNC'!A855="","",'📋 MIỂNG TNC'!L855)</f>
        <v/>
      </c>
      <c r="I4879">
        <f>IF('📋 MIỂNG TNC'!A855="","",'📋 MIỂNG TNC'!M855)</f>
        <v/>
      </c>
      <c r="J4879">
        <f>IF('📋 MIỂNG TNC'!A855="","",'📋 MIỂNG TNC'!D855)</f>
        <v/>
      </c>
      <c r="L4879">
        <f>N(L4878)+IF(AND('🔎 TRA CỨU NHANH'!$C$2&lt;&gt;"",OR(ISNUMBER(SEARCH('🔎 TRA CỨU NHANH'!$C$2,$A4879)),ISNUMBER(SEARCH('🔎 TRA CỨU NHANH'!$C$2,$B4879)))),1,0)</f>
        <v/>
      </c>
      <c r="M4879">
        <f>IF(L4879&gt;N(L4878),L4879,"")</f>
        <v/>
      </c>
      <c r="N4879">
        <f>N(N4878)+IF(AND('💰 BÁO GIÁ'!$C$27&lt;&gt;"",OR(ISNUMBER(SEARCH('💰 BÁO GIÁ'!$C$27,$A4879)),ISNUMBER(SEARCH('💰 BÁO GIÁ'!$C$27,$B4879)))),1,0)</f>
        <v/>
      </c>
      <c r="O4879">
        <f>IF(N4879&gt;N(N4878),N4879,"")</f>
        <v/>
      </c>
    </row>
    <row r="4880">
      <c r="A4880">
        <f>IF('📋 MIỂNG TNC'!A856="","",'📋 MIỂNG TNC'!A856)</f>
        <v/>
      </c>
      <c r="B4880">
        <f>IF('📋 MIỂNG TNC'!A856="","",'📋 MIỂNG TNC'!P856)</f>
        <v/>
      </c>
      <c r="C4880">
        <f>IF('📋 MIỂNG TNC'!A856="","","Miểng")</f>
        <v/>
      </c>
      <c r="D4880">
        <f>IF('📋 MIỂNG TNC'!A856="","",'📋 MIỂNG TNC'!H856)</f>
        <v/>
      </c>
      <c r="E4880" t="e">
        <v>#VALUE!</v>
      </c>
      <c r="F4880">
        <f>IF('📋 MIỂNG TNC'!A856="","",'📋 MIỂNG TNC'!J856)</f>
        <v/>
      </c>
      <c r="G4880">
        <f>IF('📋 MIỂNG TNC'!A856="","",'📋 MIỂNG TNC'!K856)</f>
        <v/>
      </c>
      <c r="H4880">
        <f>IF('📋 MIỂNG TNC'!A856="","",'📋 MIỂNG TNC'!L856)</f>
        <v/>
      </c>
      <c r="I4880">
        <f>IF('📋 MIỂNG TNC'!A856="","",'📋 MIỂNG TNC'!M856)</f>
        <v/>
      </c>
      <c r="J4880">
        <f>IF('📋 MIỂNG TNC'!A856="","",'📋 MIỂNG TNC'!D856)</f>
        <v/>
      </c>
      <c r="L4880">
        <f>N(L4879)+IF(AND('🔎 TRA CỨU NHANH'!$C$2&lt;&gt;"",OR(ISNUMBER(SEARCH('🔎 TRA CỨU NHANH'!$C$2,$A4880)),ISNUMBER(SEARCH('🔎 TRA CỨU NHANH'!$C$2,$B4880)))),1,0)</f>
        <v/>
      </c>
      <c r="M4880">
        <f>IF(L4880&gt;N(L4879),L4880,"")</f>
        <v/>
      </c>
      <c r="N4880">
        <f>N(N4879)+IF(AND('💰 BÁO GIÁ'!$C$27&lt;&gt;"",OR(ISNUMBER(SEARCH('💰 BÁO GIÁ'!$C$27,$A4880)),ISNUMBER(SEARCH('💰 BÁO GIÁ'!$C$27,$B4880)))),1,0)</f>
        <v/>
      </c>
      <c r="O4880">
        <f>IF(N4880&gt;N(N4879),N4880,"")</f>
        <v/>
      </c>
    </row>
    <row r="4881">
      <c r="A4881">
        <f>IF('📋 MIỂNG TNC'!A857="","",'📋 MIỂNG TNC'!A857)</f>
        <v/>
      </c>
      <c r="B4881">
        <f>IF('📋 MIỂNG TNC'!A857="","",'📋 MIỂNG TNC'!P857)</f>
        <v/>
      </c>
      <c r="C4881">
        <f>IF('📋 MIỂNG TNC'!A857="","","Miểng")</f>
        <v/>
      </c>
      <c r="D4881">
        <f>IF('📋 MIỂNG TNC'!A857="","",'📋 MIỂNG TNC'!H857)</f>
        <v/>
      </c>
      <c r="E4881" t="e">
        <v>#VALUE!</v>
      </c>
      <c r="F4881">
        <f>IF('📋 MIỂNG TNC'!A857="","",'📋 MIỂNG TNC'!J857)</f>
        <v/>
      </c>
      <c r="G4881">
        <f>IF('📋 MIỂNG TNC'!A857="","",'📋 MIỂNG TNC'!K857)</f>
        <v/>
      </c>
      <c r="H4881">
        <f>IF('📋 MIỂNG TNC'!A857="","",'📋 MIỂNG TNC'!L857)</f>
        <v/>
      </c>
      <c r="I4881">
        <f>IF('📋 MIỂNG TNC'!A857="","",'📋 MIỂNG TNC'!M857)</f>
        <v/>
      </c>
      <c r="J4881">
        <f>IF('📋 MIỂNG TNC'!A857="","",'📋 MIỂNG TNC'!D857)</f>
        <v/>
      </c>
      <c r="L4881">
        <f>N(L4880)+IF(AND('🔎 TRA CỨU NHANH'!$C$2&lt;&gt;"",OR(ISNUMBER(SEARCH('🔎 TRA CỨU NHANH'!$C$2,$A4881)),ISNUMBER(SEARCH('🔎 TRA CỨU NHANH'!$C$2,$B4881)))),1,0)</f>
        <v/>
      </c>
      <c r="M4881">
        <f>IF(L4881&gt;N(L4880),L4881,"")</f>
        <v/>
      </c>
      <c r="N4881">
        <f>N(N4880)+IF(AND('💰 BÁO GIÁ'!$C$27&lt;&gt;"",OR(ISNUMBER(SEARCH('💰 BÁO GIÁ'!$C$27,$A4881)),ISNUMBER(SEARCH('💰 BÁO GIÁ'!$C$27,$B4881)))),1,0)</f>
        <v/>
      </c>
      <c r="O4881">
        <f>IF(N4881&gt;N(N4880),N4881,"")</f>
        <v/>
      </c>
    </row>
    <row r="4882">
      <c r="A4882">
        <f>IF('📋 MIỂNG TNC'!A858="","",'📋 MIỂNG TNC'!A858)</f>
        <v/>
      </c>
      <c r="B4882">
        <f>IF('📋 MIỂNG TNC'!A858="","",'📋 MIỂNG TNC'!P858)</f>
        <v/>
      </c>
      <c r="C4882">
        <f>IF('📋 MIỂNG TNC'!A858="","","Miểng")</f>
        <v/>
      </c>
      <c r="D4882">
        <f>IF('📋 MIỂNG TNC'!A858="","",'📋 MIỂNG TNC'!H858)</f>
        <v/>
      </c>
      <c r="E4882" t="e">
        <v>#VALUE!</v>
      </c>
      <c r="F4882">
        <f>IF('📋 MIỂNG TNC'!A858="","",'📋 MIỂNG TNC'!J858)</f>
        <v/>
      </c>
      <c r="G4882">
        <f>IF('📋 MIỂNG TNC'!A858="","",'📋 MIỂNG TNC'!K858)</f>
        <v/>
      </c>
      <c r="H4882">
        <f>IF('📋 MIỂNG TNC'!A858="","",'📋 MIỂNG TNC'!L858)</f>
        <v/>
      </c>
      <c r="I4882">
        <f>IF('📋 MIỂNG TNC'!A858="","",'📋 MIỂNG TNC'!M858)</f>
        <v/>
      </c>
      <c r="J4882">
        <f>IF('📋 MIỂNG TNC'!A858="","",'📋 MIỂNG TNC'!D858)</f>
        <v/>
      </c>
      <c r="L4882">
        <f>N(L4881)+IF(AND('🔎 TRA CỨU NHANH'!$C$2&lt;&gt;"",OR(ISNUMBER(SEARCH('🔎 TRA CỨU NHANH'!$C$2,$A4882)),ISNUMBER(SEARCH('🔎 TRA CỨU NHANH'!$C$2,$B4882)))),1,0)</f>
        <v/>
      </c>
      <c r="M4882">
        <f>IF(L4882&gt;N(L4881),L4882,"")</f>
        <v/>
      </c>
      <c r="N4882">
        <f>N(N4881)+IF(AND('💰 BÁO GIÁ'!$C$27&lt;&gt;"",OR(ISNUMBER(SEARCH('💰 BÁO GIÁ'!$C$27,$A4882)),ISNUMBER(SEARCH('💰 BÁO GIÁ'!$C$27,$B4882)))),1,0)</f>
        <v/>
      </c>
      <c r="O4882">
        <f>IF(N4882&gt;N(N4881),N4882,"")</f>
        <v/>
      </c>
    </row>
    <row r="4883">
      <c r="A4883">
        <f>IF('📋 MIỂNG TNC'!A859="","",'📋 MIỂNG TNC'!A859)</f>
        <v/>
      </c>
      <c r="B4883">
        <f>IF('📋 MIỂNG TNC'!A859="","",'📋 MIỂNG TNC'!P859)</f>
        <v/>
      </c>
      <c r="C4883">
        <f>IF('📋 MIỂNG TNC'!A859="","","Miểng")</f>
        <v/>
      </c>
      <c r="D4883">
        <f>IF('📋 MIỂNG TNC'!A859="","",'📋 MIỂNG TNC'!H859)</f>
        <v/>
      </c>
      <c r="E4883" t="e">
        <v>#VALUE!</v>
      </c>
      <c r="F4883">
        <f>IF('📋 MIỂNG TNC'!A859="","",'📋 MIỂNG TNC'!J859)</f>
        <v/>
      </c>
      <c r="G4883">
        <f>IF('📋 MIỂNG TNC'!A859="","",'📋 MIỂNG TNC'!K859)</f>
        <v/>
      </c>
      <c r="H4883">
        <f>IF('📋 MIỂNG TNC'!A859="","",'📋 MIỂNG TNC'!L859)</f>
        <v/>
      </c>
      <c r="I4883">
        <f>IF('📋 MIỂNG TNC'!A859="","",'📋 MIỂNG TNC'!M859)</f>
        <v/>
      </c>
      <c r="J4883">
        <f>IF('📋 MIỂNG TNC'!A859="","",'📋 MIỂNG TNC'!D859)</f>
        <v/>
      </c>
      <c r="L4883">
        <f>N(L4882)+IF(AND('🔎 TRA CỨU NHANH'!$C$2&lt;&gt;"",OR(ISNUMBER(SEARCH('🔎 TRA CỨU NHANH'!$C$2,$A4883)),ISNUMBER(SEARCH('🔎 TRA CỨU NHANH'!$C$2,$B4883)))),1,0)</f>
        <v/>
      </c>
      <c r="M4883">
        <f>IF(L4883&gt;N(L4882),L4883,"")</f>
        <v/>
      </c>
      <c r="N4883">
        <f>N(N4882)+IF(AND('💰 BÁO GIÁ'!$C$27&lt;&gt;"",OR(ISNUMBER(SEARCH('💰 BÁO GIÁ'!$C$27,$A4883)),ISNUMBER(SEARCH('💰 BÁO GIÁ'!$C$27,$B4883)))),1,0)</f>
        <v/>
      </c>
      <c r="O4883">
        <f>IF(N4883&gt;N(N4882),N4883,"")</f>
        <v/>
      </c>
    </row>
    <row r="4884">
      <c r="A4884">
        <f>IF('📋 MIỂNG TNC'!A860="","",'📋 MIỂNG TNC'!A860)</f>
        <v/>
      </c>
      <c r="B4884">
        <f>IF('📋 MIỂNG TNC'!A860="","",'📋 MIỂNG TNC'!P860)</f>
        <v/>
      </c>
      <c r="C4884">
        <f>IF('📋 MIỂNG TNC'!A860="","","Miểng")</f>
        <v/>
      </c>
      <c r="D4884">
        <f>IF('📋 MIỂNG TNC'!A860="","",'📋 MIỂNG TNC'!H860)</f>
        <v/>
      </c>
      <c r="E4884" t="e">
        <v>#VALUE!</v>
      </c>
      <c r="F4884">
        <f>IF('📋 MIỂNG TNC'!A860="","",'📋 MIỂNG TNC'!J860)</f>
        <v/>
      </c>
      <c r="G4884">
        <f>IF('📋 MIỂNG TNC'!A860="","",'📋 MIỂNG TNC'!K860)</f>
        <v/>
      </c>
      <c r="H4884">
        <f>IF('📋 MIỂNG TNC'!A860="","",'📋 MIỂNG TNC'!L860)</f>
        <v/>
      </c>
      <c r="I4884">
        <f>IF('📋 MIỂNG TNC'!A860="","",'📋 MIỂNG TNC'!M860)</f>
        <v/>
      </c>
      <c r="J4884">
        <f>IF('📋 MIỂNG TNC'!A860="","",'📋 MIỂNG TNC'!D860)</f>
        <v/>
      </c>
      <c r="L4884">
        <f>N(L4883)+IF(AND('🔎 TRA CỨU NHANH'!$C$2&lt;&gt;"",OR(ISNUMBER(SEARCH('🔎 TRA CỨU NHANH'!$C$2,$A4884)),ISNUMBER(SEARCH('🔎 TRA CỨU NHANH'!$C$2,$B4884)))),1,0)</f>
        <v/>
      </c>
      <c r="M4884">
        <f>IF(L4884&gt;N(L4883),L4884,"")</f>
        <v/>
      </c>
      <c r="N4884">
        <f>N(N4883)+IF(AND('💰 BÁO GIÁ'!$C$27&lt;&gt;"",OR(ISNUMBER(SEARCH('💰 BÁO GIÁ'!$C$27,$A4884)),ISNUMBER(SEARCH('💰 BÁO GIÁ'!$C$27,$B4884)))),1,0)</f>
        <v/>
      </c>
      <c r="O4884">
        <f>IF(N4884&gt;N(N4883),N4884,"")</f>
        <v/>
      </c>
    </row>
    <row r="4885">
      <c r="A4885">
        <f>IF('📋 MIỂNG TNC'!A861="","",'📋 MIỂNG TNC'!A861)</f>
        <v/>
      </c>
      <c r="B4885">
        <f>IF('📋 MIỂNG TNC'!A861="","",'📋 MIỂNG TNC'!P861)</f>
        <v/>
      </c>
      <c r="C4885">
        <f>IF('📋 MIỂNG TNC'!A861="","","Miểng")</f>
        <v/>
      </c>
      <c r="D4885">
        <f>IF('📋 MIỂNG TNC'!A861="","",'📋 MIỂNG TNC'!H861)</f>
        <v/>
      </c>
      <c r="E4885" t="e">
        <v>#VALUE!</v>
      </c>
      <c r="F4885">
        <f>IF('📋 MIỂNG TNC'!A861="","",'📋 MIỂNG TNC'!J861)</f>
        <v/>
      </c>
      <c r="G4885">
        <f>IF('📋 MIỂNG TNC'!A861="","",'📋 MIỂNG TNC'!K861)</f>
        <v/>
      </c>
      <c r="H4885">
        <f>IF('📋 MIỂNG TNC'!A861="","",'📋 MIỂNG TNC'!L861)</f>
        <v/>
      </c>
      <c r="I4885">
        <f>IF('📋 MIỂNG TNC'!A861="","",'📋 MIỂNG TNC'!M861)</f>
        <v/>
      </c>
      <c r="J4885">
        <f>IF('📋 MIỂNG TNC'!A861="","",'📋 MIỂNG TNC'!D861)</f>
        <v/>
      </c>
      <c r="L4885">
        <f>N(L4884)+IF(AND('🔎 TRA CỨU NHANH'!$C$2&lt;&gt;"",OR(ISNUMBER(SEARCH('🔎 TRA CỨU NHANH'!$C$2,$A4885)),ISNUMBER(SEARCH('🔎 TRA CỨU NHANH'!$C$2,$B4885)))),1,0)</f>
        <v/>
      </c>
      <c r="M4885">
        <f>IF(L4885&gt;N(L4884),L4885,"")</f>
        <v/>
      </c>
      <c r="N4885">
        <f>N(N4884)+IF(AND('💰 BÁO GIÁ'!$C$27&lt;&gt;"",OR(ISNUMBER(SEARCH('💰 BÁO GIÁ'!$C$27,$A4885)),ISNUMBER(SEARCH('💰 BÁO GIÁ'!$C$27,$B4885)))),1,0)</f>
        <v/>
      </c>
      <c r="O4885">
        <f>IF(N4885&gt;N(N4884),N4885,"")</f>
        <v/>
      </c>
    </row>
    <row r="4886">
      <c r="A4886">
        <f>IF('📋 MIỂNG TNC'!A862="","",'📋 MIỂNG TNC'!A862)</f>
        <v/>
      </c>
      <c r="B4886">
        <f>IF('📋 MIỂNG TNC'!A862="","",'📋 MIỂNG TNC'!P862)</f>
        <v/>
      </c>
      <c r="C4886">
        <f>IF('📋 MIỂNG TNC'!A862="","","Miểng")</f>
        <v/>
      </c>
      <c r="D4886">
        <f>IF('📋 MIỂNG TNC'!A862="","",'📋 MIỂNG TNC'!H862)</f>
        <v/>
      </c>
      <c r="E4886" t="e">
        <v>#VALUE!</v>
      </c>
      <c r="F4886">
        <f>IF('📋 MIỂNG TNC'!A862="","",'📋 MIỂNG TNC'!J862)</f>
        <v/>
      </c>
      <c r="G4886">
        <f>IF('📋 MIỂNG TNC'!A862="","",'📋 MIỂNG TNC'!K862)</f>
        <v/>
      </c>
      <c r="H4886">
        <f>IF('📋 MIỂNG TNC'!A862="","",'📋 MIỂNG TNC'!L862)</f>
        <v/>
      </c>
      <c r="I4886">
        <f>IF('📋 MIỂNG TNC'!A862="","",'📋 MIỂNG TNC'!M862)</f>
        <v/>
      </c>
      <c r="J4886">
        <f>IF('📋 MIỂNG TNC'!A862="","",'📋 MIỂNG TNC'!D862)</f>
        <v/>
      </c>
      <c r="L4886">
        <f>N(L4885)+IF(AND('🔎 TRA CỨU NHANH'!$C$2&lt;&gt;"",OR(ISNUMBER(SEARCH('🔎 TRA CỨU NHANH'!$C$2,$A4886)),ISNUMBER(SEARCH('🔎 TRA CỨU NHANH'!$C$2,$B4886)))),1,0)</f>
        <v/>
      </c>
      <c r="M4886">
        <f>IF(L4886&gt;N(L4885),L4886,"")</f>
        <v/>
      </c>
      <c r="N4886">
        <f>N(N4885)+IF(AND('💰 BÁO GIÁ'!$C$27&lt;&gt;"",OR(ISNUMBER(SEARCH('💰 BÁO GIÁ'!$C$27,$A4886)),ISNUMBER(SEARCH('💰 BÁO GIÁ'!$C$27,$B4886)))),1,0)</f>
        <v/>
      </c>
      <c r="O4886">
        <f>IF(N4886&gt;N(N4885),N4886,"")</f>
        <v/>
      </c>
    </row>
    <row r="4887">
      <c r="A4887">
        <f>IF('📋 MIỂNG TNC'!A863="","",'📋 MIỂNG TNC'!A863)</f>
        <v/>
      </c>
      <c r="B4887">
        <f>IF('📋 MIỂNG TNC'!A863="","",'📋 MIỂNG TNC'!P863)</f>
        <v/>
      </c>
      <c r="C4887">
        <f>IF('📋 MIỂNG TNC'!A863="","","Miểng")</f>
        <v/>
      </c>
      <c r="D4887">
        <f>IF('📋 MIỂNG TNC'!A863="","",'📋 MIỂNG TNC'!H863)</f>
        <v/>
      </c>
      <c r="E4887" t="e">
        <v>#VALUE!</v>
      </c>
      <c r="F4887">
        <f>IF('📋 MIỂNG TNC'!A863="","",'📋 MIỂNG TNC'!J863)</f>
        <v/>
      </c>
      <c r="G4887">
        <f>IF('📋 MIỂNG TNC'!A863="","",'📋 MIỂNG TNC'!K863)</f>
        <v/>
      </c>
      <c r="H4887">
        <f>IF('📋 MIỂNG TNC'!A863="","",'📋 MIỂNG TNC'!L863)</f>
        <v/>
      </c>
      <c r="I4887">
        <f>IF('📋 MIỂNG TNC'!A863="","",'📋 MIỂNG TNC'!M863)</f>
        <v/>
      </c>
      <c r="J4887">
        <f>IF('📋 MIỂNG TNC'!A863="","",'📋 MIỂNG TNC'!D863)</f>
        <v/>
      </c>
      <c r="L4887">
        <f>N(L4886)+IF(AND('🔎 TRA CỨU NHANH'!$C$2&lt;&gt;"",OR(ISNUMBER(SEARCH('🔎 TRA CỨU NHANH'!$C$2,$A4887)),ISNUMBER(SEARCH('🔎 TRA CỨU NHANH'!$C$2,$B4887)))),1,0)</f>
        <v/>
      </c>
      <c r="M4887">
        <f>IF(L4887&gt;N(L4886),L4887,"")</f>
        <v/>
      </c>
      <c r="N4887">
        <f>N(N4886)+IF(AND('💰 BÁO GIÁ'!$C$27&lt;&gt;"",OR(ISNUMBER(SEARCH('💰 BÁO GIÁ'!$C$27,$A4887)),ISNUMBER(SEARCH('💰 BÁO GIÁ'!$C$27,$B4887)))),1,0)</f>
        <v/>
      </c>
      <c r="O4887">
        <f>IF(N4887&gt;N(N4886),N4887,"")</f>
        <v/>
      </c>
    </row>
    <row r="4888">
      <c r="A4888">
        <f>IF('📋 MIỂNG TNC'!A864="","",'📋 MIỂNG TNC'!A864)</f>
        <v/>
      </c>
      <c r="B4888">
        <f>IF('📋 MIỂNG TNC'!A864="","",'📋 MIỂNG TNC'!P864)</f>
        <v/>
      </c>
      <c r="C4888">
        <f>IF('📋 MIỂNG TNC'!A864="","","Miểng")</f>
        <v/>
      </c>
      <c r="D4888">
        <f>IF('📋 MIỂNG TNC'!A864="","",'📋 MIỂNG TNC'!H864)</f>
        <v/>
      </c>
      <c r="E4888" t="e">
        <v>#VALUE!</v>
      </c>
      <c r="F4888" s="37">
        <f>IF('📋 MIỂNG TNC'!A864="","",'📋 MIỂNG TNC'!J864)</f>
        <v/>
      </c>
      <c r="G4888" s="37">
        <f>IF('📋 MIỂNG TNC'!A864="","",'📋 MIỂNG TNC'!K864)</f>
        <v/>
      </c>
      <c r="H4888" s="37">
        <f>IF('📋 MIỂNG TNC'!A864="","",'📋 MIỂNG TNC'!L864)</f>
        <v/>
      </c>
      <c r="I4888">
        <f>IF('📋 MIỂNG TNC'!A864="","",'📋 MIỂNG TNC'!M864)</f>
        <v/>
      </c>
      <c r="J4888">
        <f>IF('📋 MIỂNG TNC'!A864="","",'📋 MIỂNG TNC'!D864)</f>
        <v/>
      </c>
      <c r="L4888">
        <f>N(L4887)+IF(AND('🔎 TRA CỨU NHANH'!$C$2&lt;&gt;"",OR(ISNUMBER(SEARCH('🔎 TRA CỨU NHANH'!$C$2,$A4888)),ISNUMBER(SEARCH('🔎 TRA CỨU NHANH'!$C$2,$B4888)))),1,0)</f>
        <v/>
      </c>
      <c r="M4888">
        <f>IF(L4888&gt;N(L4887),L4888,"")</f>
        <v/>
      </c>
      <c r="N4888">
        <f>N(N4887)+IF(AND('💰 BÁO GIÁ'!$C$27&lt;&gt;"",OR(ISNUMBER(SEARCH('💰 BÁO GIÁ'!$C$27,$A4888)),ISNUMBER(SEARCH('💰 BÁO GIÁ'!$C$27,$B4888)))),1,0)</f>
        <v/>
      </c>
      <c r="O4888">
        <f>IF(N4888&gt;N(N4887),N4888,"")</f>
        <v/>
      </c>
    </row>
    <row r="4889">
      <c r="A4889">
        <f>IF('📋 MIỂNG TNC'!A865="","",'📋 MIỂNG TNC'!A865)</f>
        <v/>
      </c>
      <c r="B4889">
        <f>IF('📋 MIỂNG TNC'!A865="","",'📋 MIỂNG TNC'!P865)</f>
        <v/>
      </c>
      <c r="C4889">
        <f>IF('📋 MIỂNG TNC'!A865="","","Miểng")</f>
        <v/>
      </c>
      <c r="D4889">
        <f>IF('📋 MIỂNG TNC'!A865="","",'📋 MIỂNG TNC'!H865)</f>
        <v/>
      </c>
      <c r="E4889" t="e">
        <v>#VALUE!</v>
      </c>
      <c r="F4889">
        <f>IF('📋 MIỂNG TNC'!A865="","",'📋 MIỂNG TNC'!J865)</f>
        <v/>
      </c>
      <c r="G4889">
        <f>IF('📋 MIỂNG TNC'!A865="","",'📋 MIỂNG TNC'!K865)</f>
        <v/>
      </c>
      <c r="H4889">
        <f>IF('📋 MIỂNG TNC'!A865="","",'📋 MIỂNG TNC'!L865)</f>
        <v/>
      </c>
      <c r="I4889">
        <f>IF('📋 MIỂNG TNC'!A865="","",'📋 MIỂNG TNC'!M865)</f>
        <v/>
      </c>
      <c r="J4889">
        <f>IF('📋 MIỂNG TNC'!A865="","",'📋 MIỂNG TNC'!D865)</f>
        <v/>
      </c>
      <c r="L4889">
        <f>N(L4888)+IF(AND('🔎 TRA CỨU NHANH'!$C$2&lt;&gt;"",OR(ISNUMBER(SEARCH('🔎 TRA CỨU NHANH'!$C$2,$A4889)),ISNUMBER(SEARCH('🔎 TRA CỨU NHANH'!$C$2,$B4889)))),1,0)</f>
        <v/>
      </c>
      <c r="M4889">
        <f>IF(L4889&gt;N(L4888),L4889,"")</f>
        <v/>
      </c>
      <c r="N4889">
        <f>N(N4888)+IF(AND('💰 BÁO GIÁ'!$C$27&lt;&gt;"",OR(ISNUMBER(SEARCH('💰 BÁO GIÁ'!$C$27,$A4889)),ISNUMBER(SEARCH('💰 BÁO GIÁ'!$C$27,$B4889)))),1,0)</f>
        <v/>
      </c>
      <c r="O4889">
        <f>IF(N4889&gt;N(N4888),N4889,"")</f>
        <v/>
      </c>
    </row>
    <row r="4890">
      <c r="A4890">
        <f>IF('📋 MIỂNG TNC'!A866="","",'📋 MIỂNG TNC'!A866)</f>
        <v/>
      </c>
      <c r="B4890">
        <f>IF('📋 MIỂNG TNC'!A866="","",'📋 MIỂNG TNC'!P866)</f>
        <v/>
      </c>
      <c r="C4890">
        <f>IF('📋 MIỂNG TNC'!A866="","","Miểng")</f>
        <v/>
      </c>
      <c r="D4890">
        <f>IF('📋 MIỂNG TNC'!A866="","",'📋 MIỂNG TNC'!H866)</f>
        <v/>
      </c>
      <c r="E4890" t="e">
        <v>#VALUE!</v>
      </c>
      <c r="F4890">
        <f>IF('📋 MIỂNG TNC'!A866="","",'📋 MIỂNG TNC'!J866)</f>
        <v/>
      </c>
      <c r="G4890">
        <f>IF('📋 MIỂNG TNC'!A866="","",'📋 MIỂNG TNC'!K866)</f>
        <v/>
      </c>
      <c r="H4890">
        <f>IF('📋 MIỂNG TNC'!A866="","",'📋 MIỂNG TNC'!L866)</f>
        <v/>
      </c>
      <c r="I4890">
        <f>IF('📋 MIỂNG TNC'!A866="","",'📋 MIỂNG TNC'!M866)</f>
        <v/>
      </c>
      <c r="J4890">
        <f>IF('📋 MIỂNG TNC'!A866="","",'📋 MIỂNG TNC'!D866)</f>
        <v/>
      </c>
      <c r="L4890">
        <f>N(L4889)+IF(AND('🔎 TRA CỨU NHANH'!$C$2&lt;&gt;"",OR(ISNUMBER(SEARCH('🔎 TRA CỨU NHANH'!$C$2,$A4890)),ISNUMBER(SEARCH('🔎 TRA CỨU NHANH'!$C$2,$B4890)))),1,0)</f>
        <v/>
      </c>
      <c r="M4890">
        <f>IF(L4890&gt;N(L4889),L4890,"")</f>
        <v/>
      </c>
      <c r="N4890">
        <f>N(N4889)+IF(AND('💰 BÁO GIÁ'!$C$27&lt;&gt;"",OR(ISNUMBER(SEARCH('💰 BÁO GIÁ'!$C$27,$A4890)),ISNUMBER(SEARCH('💰 BÁO GIÁ'!$C$27,$B4890)))),1,0)</f>
        <v/>
      </c>
      <c r="O4890">
        <f>IF(N4890&gt;N(N4889),N4890,"")</f>
        <v/>
      </c>
    </row>
    <row r="4891">
      <c r="A4891">
        <f>IF('📋 MIỂNG TNC'!A867="","",'📋 MIỂNG TNC'!A867)</f>
        <v/>
      </c>
      <c r="B4891">
        <f>IF('📋 MIỂNG TNC'!A867="","",'📋 MIỂNG TNC'!P867)</f>
        <v/>
      </c>
      <c r="C4891">
        <f>IF('📋 MIỂNG TNC'!A867="","","Miểng")</f>
        <v/>
      </c>
      <c r="D4891">
        <f>IF('📋 MIỂNG TNC'!A867="","",'📋 MIỂNG TNC'!H867)</f>
        <v/>
      </c>
      <c r="E4891" t="e">
        <v>#VALUE!</v>
      </c>
      <c r="F4891">
        <f>IF('📋 MIỂNG TNC'!A867="","",'📋 MIỂNG TNC'!J867)</f>
        <v/>
      </c>
      <c r="G4891">
        <f>IF('📋 MIỂNG TNC'!A867="","",'📋 MIỂNG TNC'!K867)</f>
        <v/>
      </c>
      <c r="H4891">
        <f>IF('📋 MIỂNG TNC'!A867="","",'📋 MIỂNG TNC'!L867)</f>
        <v/>
      </c>
      <c r="I4891">
        <f>IF('📋 MIỂNG TNC'!A867="","",'📋 MIỂNG TNC'!M867)</f>
        <v/>
      </c>
      <c r="J4891">
        <f>IF('📋 MIỂNG TNC'!A867="","",'📋 MIỂNG TNC'!D867)</f>
        <v/>
      </c>
      <c r="L4891">
        <f>N(L4890)+IF(AND('🔎 TRA CỨU NHANH'!$C$2&lt;&gt;"",OR(ISNUMBER(SEARCH('🔎 TRA CỨU NHANH'!$C$2,$A4891)),ISNUMBER(SEARCH('🔎 TRA CỨU NHANH'!$C$2,$B4891)))),1,0)</f>
        <v/>
      </c>
      <c r="M4891">
        <f>IF(L4891&gt;N(L4890),L4891,"")</f>
        <v/>
      </c>
      <c r="N4891">
        <f>N(N4890)+IF(AND('💰 BÁO GIÁ'!$C$27&lt;&gt;"",OR(ISNUMBER(SEARCH('💰 BÁO GIÁ'!$C$27,$A4891)),ISNUMBER(SEARCH('💰 BÁO GIÁ'!$C$27,$B4891)))),1,0)</f>
        <v/>
      </c>
      <c r="O4891">
        <f>IF(N4891&gt;N(N4890),N4891,"")</f>
        <v/>
      </c>
    </row>
    <row r="4892">
      <c r="A4892">
        <f>IF('📋 MIỂNG TNC'!A868="","",'📋 MIỂNG TNC'!A868)</f>
        <v/>
      </c>
      <c r="B4892">
        <f>IF('📋 MIỂNG TNC'!A868="","",'📋 MIỂNG TNC'!P868)</f>
        <v/>
      </c>
      <c r="C4892">
        <f>IF('📋 MIỂNG TNC'!A868="","","Miểng")</f>
        <v/>
      </c>
      <c r="D4892">
        <f>IF('📋 MIỂNG TNC'!A868="","",'📋 MIỂNG TNC'!H868)</f>
        <v/>
      </c>
      <c r="E4892" t="e">
        <v>#VALUE!</v>
      </c>
      <c r="F4892">
        <f>IF('📋 MIỂNG TNC'!A868="","",'📋 MIỂNG TNC'!J868)</f>
        <v/>
      </c>
      <c r="G4892">
        <f>IF('📋 MIỂNG TNC'!A868="","",'📋 MIỂNG TNC'!K868)</f>
        <v/>
      </c>
      <c r="H4892">
        <f>IF('📋 MIỂNG TNC'!A868="","",'📋 MIỂNG TNC'!L868)</f>
        <v/>
      </c>
      <c r="I4892">
        <f>IF('📋 MIỂNG TNC'!A868="","",'📋 MIỂNG TNC'!M868)</f>
        <v/>
      </c>
      <c r="J4892">
        <f>IF('📋 MIỂNG TNC'!A868="","",'📋 MIỂNG TNC'!D868)</f>
        <v/>
      </c>
      <c r="L4892">
        <f>N(L4891)+IF(AND('🔎 TRA CỨU NHANH'!$C$2&lt;&gt;"",OR(ISNUMBER(SEARCH('🔎 TRA CỨU NHANH'!$C$2,$A4892)),ISNUMBER(SEARCH('🔎 TRA CỨU NHANH'!$C$2,$B4892)))),1,0)</f>
        <v/>
      </c>
      <c r="M4892">
        <f>IF(L4892&gt;N(L4891),L4892,"")</f>
        <v/>
      </c>
      <c r="N4892">
        <f>N(N4891)+IF(AND('💰 BÁO GIÁ'!$C$27&lt;&gt;"",OR(ISNUMBER(SEARCH('💰 BÁO GIÁ'!$C$27,$A4892)),ISNUMBER(SEARCH('💰 BÁO GIÁ'!$C$27,$B4892)))),1,0)</f>
        <v/>
      </c>
      <c r="O4892">
        <f>IF(N4892&gt;N(N4891),N4892,"")</f>
        <v/>
      </c>
    </row>
    <row r="4893">
      <c r="A4893">
        <f>IF('📋 MIỂNG TNC'!A869="","",'📋 MIỂNG TNC'!A869)</f>
        <v/>
      </c>
      <c r="B4893">
        <f>IF('📋 MIỂNG TNC'!A869="","",'📋 MIỂNG TNC'!P869)</f>
        <v/>
      </c>
      <c r="C4893">
        <f>IF('📋 MIỂNG TNC'!A869="","","Miểng")</f>
        <v/>
      </c>
      <c r="D4893">
        <f>IF('📋 MIỂNG TNC'!A869="","",'📋 MIỂNG TNC'!H869)</f>
        <v/>
      </c>
      <c r="E4893" t="e">
        <v>#VALUE!</v>
      </c>
      <c r="F4893">
        <f>IF('📋 MIỂNG TNC'!A869="","",'📋 MIỂNG TNC'!J869)</f>
        <v/>
      </c>
      <c r="G4893">
        <f>IF('📋 MIỂNG TNC'!A869="","",'📋 MIỂNG TNC'!K869)</f>
        <v/>
      </c>
      <c r="H4893">
        <f>IF('📋 MIỂNG TNC'!A869="","",'📋 MIỂNG TNC'!L869)</f>
        <v/>
      </c>
      <c r="I4893">
        <f>IF('📋 MIỂNG TNC'!A869="","",'📋 MIỂNG TNC'!M869)</f>
        <v/>
      </c>
      <c r="J4893">
        <f>IF('📋 MIỂNG TNC'!A869="","",'📋 MIỂNG TNC'!D869)</f>
        <v/>
      </c>
      <c r="L4893">
        <f>N(L4892)+IF(AND('🔎 TRA CỨU NHANH'!$C$2&lt;&gt;"",OR(ISNUMBER(SEARCH('🔎 TRA CỨU NHANH'!$C$2,$A4893)),ISNUMBER(SEARCH('🔎 TRA CỨU NHANH'!$C$2,$B4893)))),1,0)</f>
        <v/>
      </c>
      <c r="M4893">
        <f>IF(L4893&gt;N(L4892),L4893,"")</f>
        <v/>
      </c>
      <c r="N4893">
        <f>N(N4892)+IF(AND('💰 BÁO GIÁ'!$C$27&lt;&gt;"",OR(ISNUMBER(SEARCH('💰 BÁO GIÁ'!$C$27,$A4893)),ISNUMBER(SEARCH('💰 BÁO GIÁ'!$C$27,$B4893)))),1,0)</f>
        <v/>
      </c>
      <c r="O4893">
        <f>IF(N4893&gt;N(N4892),N4893,"")</f>
        <v/>
      </c>
    </row>
    <row r="4894">
      <c r="A4894">
        <f>IF('📋 MIỂNG TNC'!A870="","",'📋 MIỂNG TNC'!A870)</f>
        <v/>
      </c>
      <c r="B4894">
        <f>IF('📋 MIỂNG TNC'!A870="","",'📋 MIỂNG TNC'!P870)</f>
        <v/>
      </c>
      <c r="C4894">
        <f>IF('📋 MIỂNG TNC'!A870="","","Miểng")</f>
        <v/>
      </c>
      <c r="D4894">
        <f>IF('📋 MIỂNG TNC'!A870="","",'📋 MIỂNG TNC'!H870)</f>
        <v/>
      </c>
      <c r="E4894" t="e">
        <v>#VALUE!</v>
      </c>
      <c r="F4894">
        <f>IF('📋 MIỂNG TNC'!A870="","",'📋 MIỂNG TNC'!J870)</f>
        <v/>
      </c>
      <c r="G4894">
        <f>IF('📋 MIỂNG TNC'!A870="","",'📋 MIỂNG TNC'!K870)</f>
        <v/>
      </c>
      <c r="H4894">
        <f>IF('📋 MIỂNG TNC'!A870="","",'📋 MIỂNG TNC'!L870)</f>
        <v/>
      </c>
      <c r="I4894">
        <f>IF('📋 MIỂNG TNC'!A870="","",'📋 MIỂNG TNC'!M870)</f>
        <v/>
      </c>
      <c r="J4894">
        <f>IF('📋 MIỂNG TNC'!A870="","",'📋 MIỂNG TNC'!D870)</f>
        <v/>
      </c>
      <c r="L4894">
        <f>N(L4893)+IF(AND('🔎 TRA CỨU NHANH'!$C$2&lt;&gt;"",OR(ISNUMBER(SEARCH('🔎 TRA CỨU NHANH'!$C$2,$A4894)),ISNUMBER(SEARCH('🔎 TRA CỨU NHANH'!$C$2,$B4894)))),1,0)</f>
        <v/>
      </c>
      <c r="M4894">
        <f>IF(L4894&gt;N(L4893),L4894,"")</f>
        <v/>
      </c>
      <c r="N4894">
        <f>N(N4893)+IF(AND('💰 BÁO GIÁ'!$C$27&lt;&gt;"",OR(ISNUMBER(SEARCH('💰 BÁO GIÁ'!$C$27,$A4894)),ISNUMBER(SEARCH('💰 BÁO GIÁ'!$C$27,$B4894)))),1,0)</f>
        <v/>
      </c>
      <c r="O4894">
        <f>IF(N4894&gt;N(N4893),N4894,"")</f>
        <v/>
      </c>
    </row>
    <row r="4895">
      <c r="A4895">
        <f>IF('📋 MIỂNG TNC'!A871="","",'📋 MIỂNG TNC'!A871)</f>
        <v/>
      </c>
      <c r="B4895">
        <f>IF('📋 MIỂNG TNC'!A871="","",'📋 MIỂNG TNC'!P871)</f>
        <v/>
      </c>
      <c r="C4895">
        <f>IF('📋 MIỂNG TNC'!A871="","","Miểng")</f>
        <v/>
      </c>
      <c r="D4895">
        <f>IF('📋 MIỂNG TNC'!A871="","",'📋 MIỂNG TNC'!H871)</f>
        <v/>
      </c>
      <c r="E4895" t="e">
        <v>#VALUE!</v>
      </c>
      <c r="F4895">
        <f>IF('📋 MIỂNG TNC'!A871="","",'📋 MIỂNG TNC'!J871)</f>
        <v/>
      </c>
      <c r="G4895">
        <f>IF('📋 MIỂNG TNC'!A871="","",'📋 MIỂNG TNC'!K871)</f>
        <v/>
      </c>
      <c r="H4895">
        <f>IF('📋 MIỂNG TNC'!A871="","",'📋 MIỂNG TNC'!L871)</f>
        <v/>
      </c>
      <c r="I4895">
        <f>IF('📋 MIỂNG TNC'!A871="","",'📋 MIỂNG TNC'!M871)</f>
        <v/>
      </c>
      <c r="J4895">
        <f>IF('📋 MIỂNG TNC'!A871="","",'📋 MIỂNG TNC'!D871)</f>
        <v/>
      </c>
      <c r="L4895">
        <f>N(L4894)+IF(AND('🔎 TRA CỨU NHANH'!$C$2&lt;&gt;"",OR(ISNUMBER(SEARCH('🔎 TRA CỨU NHANH'!$C$2,$A4895)),ISNUMBER(SEARCH('🔎 TRA CỨU NHANH'!$C$2,$B4895)))),1,0)</f>
        <v/>
      </c>
      <c r="M4895">
        <f>IF(L4895&gt;N(L4894),L4895,"")</f>
        <v/>
      </c>
      <c r="N4895">
        <f>N(N4894)+IF(AND('💰 BÁO GIÁ'!$C$27&lt;&gt;"",OR(ISNUMBER(SEARCH('💰 BÁO GIÁ'!$C$27,$A4895)),ISNUMBER(SEARCH('💰 BÁO GIÁ'!$C$27,$B4895)))),1,0)</f>
        <v/>
      </c>
      <c r="O4895">
        <f>IF(N4895&gt;N(N4894),N4895,"")</f>
        <v/>
      </c>
    </row>
    <row r="4896">
      <c r="A4896">
        <f>IF('📋 MIỂNG TNC'!A872="","",'📋 MIỂNG TNC'!A872)</f>
        <v/>
      </c>
      <c r="B4896">
        <f>IF('📋 MIỂNG TNC'!A872="","",'📋 MIỂNG TNC'!P872)</f>
        <v/>
      </c>
      <c r="C4896">
        <f>IF('📋 MIỂNG TNC'!A872="","","Miểng")</f>
        <v/>
      </c>
      <c r="D4896">
        <f>IF('📋 MIỂNG TNC'!A872="","",'📋 MIỂNG TNC'!H872)</f>
        <v/>
      </c>
      <c r="E4896" t="e">
        <v>#VALUE!</v>
      </c>
      <c r="F4896">
        <f>IF('📋 MIỂNG TNC'!A872="","",'📋 MIỂNG TNC'!J872)</f>
        <v/>
      </c>
      <c r="G4896">
        <f>IF('📋 MIỂNG TNC'!A872="","",'📋 MIỂNG TNC'!K872)</f>
        <v/>
      </c>
      <c r="H4896">
        <f>IF('📋 MIỂNG TNC'!A872="","",'📋 MIỂNG TNC'!L872)</f>
        <v/>
      </c>
      <c r="I4896">
        <f>IF('📋 MIỂNG TNC'!A872="","",'📋 MIỂNG TNC'!M872)</f>
        <v/>
      </c>
      <c r="J4896">
        <f>IF('📋 MIỂNG TNC'!A872="","",'📋 MIỂNG TNC'!D872)</f>
        <v/>
      </c>
      <c r="L4896">
        <f>N(L4895)+IF(AND('🔎 TRA CỨU NHANH'!$C$2&lt;&gt;"",OR(ISNUMBER(SEARCH('🔎 TRA CỨU NHANH'!$C$2,$A4896)),ISNUMBER(SEARCH('🔎 TRA CỨU NHANH'!$C$2,$B4896)))),1,0)</f>
        <v/>
      </c>
      <c r="M4896">
        <f>IF(L4896&gt;N(L4895),L4896,"")</f>
        <v/>
      </c>
      <c r="N4896">
        <f>N(N4895)+IF(AND('💰 BÁO GIÁ'!$C$27&lt;&gt;"",OR(ISNUMBER(SEARCH('💰 BÁO GIÁ'!$C$27,$A4896)),ISNUMBER(SEARCH('💰 BÁO GIÁ'!$C$27,$B4896)))),1,0)</f>
        <v/>
      </c>
      <c r="O4896">
        <f>IF(N4896&gt;N(N4895),N4896,"")</f>
        <v/>
      </c>
    </row>
    <row r="4897">
      <c r="A4897">
        <f>IF('📋 MIỂNG TNC'!A873="","",'📋 MIỂNG TNC'!A873)</f>
        <v/>
      </c>
      <c r="B4897">
        <f>IF('📋 MIỂNG TNC'!A873="","",'📋 MIỂNG TNC'!P873)</f>
        <v/>
      </c>
      <c r="C4897">
        <f>IF('📋 MIỂNG TNC'!A873="","","Miểng")</f>
        <v/>
      </c>
      <c r="D4897">
        <f>IF('📋 MIỂNG TNC'!A873="","",'📋 MIỂNG TNC'!H873)</f>
        <v/>
      </c>
      <c r="E4897" t="e">
        <v>#VALUE!</v>
      </c>
      <c r="F4897">
        <f>IF('📋 MIỂNG TNC'!A873="","",'📋 MIỂNG TNC'!J873)</f>
        <v/>
      </c>
      <c r="G4897">
        <f>IF('📋 MIỂNG TNC'!A873="","",'📋 MIỂNG TNC'!K873)</f>
        <v/>
      </c>
      <c r="H4897">
        <f>IF('📋 MIỂNG TNC'!A873="","",'📋 MIỂNG TNC'!L873)</f>
        <v/>
      </c>
      <c r="I4897">
        <f>IF('📋 MIỂNG TNC'!A873="","",'📋 MIỂNG TNC'!M873)</f>
        <v/>
      </c>
      <c r="J4897">
        <f>IF('📋 MIỂNG TNC'!A873="","",'📋 MIỂNG TNC'!D873)</f>
        <v/>
      </c>
      <c r="L4897">
        <f>N(L4896)+IF(AND('🔎 TRA CỨU NHANH'!$C$2&lt;&gt;"",OR(ISNUMBER(SEARCH('🔎 TRA CỨU NHANH'!$C$2,$A4897)),ISNUMBER(SEARCH('🔎 TRA CỨU NHANH'!$C$2,$B4897)))),1,0)</f>
        <v/>
      </c>
      <c r="M4897">
        <f>IF(L4897&gt;N(L4896),L4897,"")</f>
        <v/>
      </c>
      <c r="N4897">
        <f>N(N4896)+IF(AND('💰 BÁO GIÁ'!$C$27&lt;&gt;"",OR(ISNUMBER(SEARCH('💰 BÁO GIÁ'!$C$27,$A4897)),ISNUMBER(SEARCH('💰 BÁO GIÁ'!$C$27,$B4897)))),1,0)</f>
        <v/>
      </c>
      <c r="O4897">
        <f>IF(N4897&gt;N(N4896),N4897,"")</f>
        <v/>
      </c>
    </row>
    <row r="4898">
      <c r="A4898">
        <f>IF('📋 MIỂNG TNC'!A874="","",'📋 MIỂNG TNC'!A874)</f>
        <v/>
      </c>
      <c r="B4898">
        <f>IF('📋 MIỂNG TNC'!A874="","",'📋 MIỂNG TNC'!P874)</f>
        <v/>
      </c>
      <c r="C4898">
        <f>IF('📋 MIỂNG TNC'!A874="","","Miểng")</f>
        <v/>
      </c>
      <c r="D4898">
        <f>IF('📋 MIỂNG TNC'!A874="","",'📋 MIỂNG TNC'!H874)</f>
        <v/>
      </c>
      <c r="E4898" t="e">
        <v>#VALUE!</v>
      </c>
      <c r="F4898" s="37">
        <f>IF('📋 MIỂNG TNC'!A874="","",'📋 MIỂNG TNC'!J874)</f>
        <v/>
      </c>
      <c r="G4898" s="37">
        <f>IF('📋 MIỂNG TNC'!A874="","",'📋 MIỂNG TNC'!K874)</f>
        <v/>
      </c>
      <c r="H4898" s="37">
        <f>IF('📋 MIỂNG TNC'!A874="","",'📋 MIỂNG TNC'!L874)</f>
        <v/>
      </c>
      <c r="I4898">
        <f>IF('📋 MIỂNG TNC'!A874="","",'📋 MIỂNG TNC'!M874)</f>
        <v/>
      </c>
      <c r="J4898">
        <f>IF('📋 MIỂNG TNC'!A874="","",'📋 MIỂNG TNC'!D874)</f>
        <v/>
      </c>
      <c r="L4898">
        <f>N(L4897)+IF(AND('🔎 TRA CỨU NHANH'!$C$2&lt;&gt;"",OR(ISNUMBER(SEARCH('🔎 TRA CỨU NHANH'!$C$2,$A4898)),ISNUMBER(SEARCH('🔎 TRA CỨU NHANH'!$C$2,$B4898)))),1,0)</f>
        <v/>
      </c>
      <c r="M4898">
        <f>IF(L4898&gt;N(L4897),L4898,"")</f>
        <v/>
      </c>
      <c r="N4898">
        <f>N(N4897)+IF(AND('💰 BÁO GIÁ'!$C$27&lt;&gt;"",OR(ISNUMBER(SEARCH('💰 BÁO GIÁ'!$C$27,$A4898)),ISNUMBER(SEARCH('💰 BÁO GIÁ'!$C$27,$B4898)))),1,0)</f>
        <v/>
      </c>
      <c r="O4898">
        <f>IF(N4898&gt;N(N4897),N4898,"")</f>
        <v/>
      </c>
    </row>
    <row r="4899">
      <c r="A4899">
        <f>IF('📋 MIỂNG TNC'!A875="","",'📋 MIỂNG TNC'!A875)</f>
        <v/>
      </c>
      <c r="B4899">
        <f>IF('📋 MIỂNG TNC'!A875="","",'📋 MIỂNG TNC'!P875)</f>
        <v/>
      </c>
      <c r="C4899">
        <f>IF('📋 MIỂNG TNC'!A875="","","Miểng")</f>
        <v/>
      </c>
      <c r="D4899">
        <f>IF('📋 MIỂNG TNC'!A875="","",'📋 MIỂNG TNC'!H875)</f>
        <v/>
      </c>
      <c r="E4899" t="e">
        <v>#VALUE!</v>
      </c>
      <c r="F4899">
        <f>IF('📋 MIỂNG TNC'!A875="","",'📋 MIỂNG TNC'!J875)</f>
        <v/>
      </c>
      <c r="G4899">
        <f>IF('📋 MIỂNG TNC'!A875="","",'📋 MIỂNG TNC'!K875)</f>
        <v/>
      </c>
      <c r="H4899">
        <f>IF('📋 MIỂNG TNC'!A875="","",'📋 MIỂNG TNC'!L875)</f>
        <v/>
      </c>
      <c r="I4899">
        <f>IF('📋 MIỂNG TNC'!A875="","",'📋 MIỂNG TNC'!M875)</f>
        <v/>
      </c>
      <c r="J4899">
        <f>IF('📋 MIỂNG TNC'!A875="","",'📋 MIỂNG TNC'!D875)</f>
        <v/>
      </c>
      <c r="L4899">
        <f>N(L4898)+IF(AND('🔎 TRA CỨU NHANH'!$C$2&lt;&gt;"",OR(ISNUMBER(SEARCH('🔎 TRA CỨU NHANH'!$C$2,$A4899)),ISNUMBER(SEARCH('🔎 TRA CỨU NHANH'!$C$2,$B4899)))),1,0)</f>
        <v/>
      </c>
      <c r="M4899">
        <f>IF(L4899&gt;N(L4898),L4899,"")</f>
        <v/>
      </c>
      <c r="N4899">
        <f>N(N4898)+IF(AND('💰 BÁO GIÁ'!$C$27&lt;&gt;"",OR(ISNUMBER(SEARCH('💰 BÁO GIÁ'!$C$27,$A4899)),ISNUMBER(SEARCH('💰 BÁO GIÁ'!$C$27,$B4899)))),1,0)</f>
        <v/>
      </c>
      <c r="O4899">
        <f>IF(N4899&gt;N(N4898),N4899,"")</f>
        <v/>
      </c>
    </row>
    <row r="4900">
      <c r="A4900">
        <f>IF('📋 MIỂNG TNC'!A876="","",'📋 MIỂNG TNC'!A876)</f>
        <v/>
      </c>
      <c r="B4900">
        <f>IF('📋 MIỂNG TNC'!A876="","",'📋 MIỂNG TNC'!P876)</f>
        <v/>
      </c>
      <c r="C4900">
        <f>IF('📋 MIỂNG TNC'!A876="","","Miểng")</f>
        <v/>
      </c>
      <c r="D4900">
        <f>IF('📋 MIỂNG TNC'!A876="","",'📋 MIỂNG TNC'!H876)</f>
        <v/>
      </c>
      <c r="E4900" t="e">
        <v>#VALUE!</v>
      </c>
      <c r="F4900">
        <f>IF('📋 MIỂNG TNC'!A876="","",'📋 MIỂNG TNC'!J876)</f>
        <v/>
      </c>
      <c r="G4900">
        <f>IF('📋 MIỂNG TNC'!A876="","",'📋 MIỂNG TNC'!K876)</f>
        <v/>
      </c>
      <c r="H4900">
        <f>IF('📋 MIỂNG TNC'!A876="","",'📋 MIỂNG TNC'!L876)</f>
        <v/>
      </c>
      <c r="I4900">
        <f>IF('📋 MIỂNG TNC'!A876="","",'📋 MIỂNG TNC'!M876)</f>
        <v/>
      </c>
      <c r="J4900">
        <f>IF('📋 MIỂNG TNC'!A876="","",'📋 MIỂNG TNC'!D876)</f>
        <v/>
      </c>
      <c r="L4900">
        <f>N(L4899)+IF(AND('🔎 TRA CỨU NHANH'!$C$2&lt;&gt;"",OR(ISNUMBER(SEARCH('🔎 TRA CỨU NHANH'!$C$2,$A4900)),ISNUMBER(SEARCH('🔎 TRA CỨU NHANH'!$C$2,$B4900)))),1,0)</f>
        <v/>
      </c>
      <c r="M4900">
        <f>IF(L4900&gt;N(L4899),L4900,"")</f>
        <v/>
      </c>
      <c r="N4900">
        <f>N(N4899)+IF(AND('💰 BÁO GIÁ'!$C$27&lt;&gt;"",OR(ISNUMBER(SEARCH('💰 BÁO GIÁ'!$C$27,$A4900)),ISNUMBER(SEARCH('💰 BÁO GIÁ'!$C$27,$B4900)))),1,0)</f>
        <v/>
      </c>
      <c r="O4900">
        <f>IF(N4900&gt;N(N4899),N4900,"")</f>
        <v/>
      </c>
    </row>
    <row r="4901">
      <c r="A4901">
        <f>IF('📋 MIỂNG TNC'!A877="","",'📋 MIỂNG TNC'!A877)</f>
        <v/>
      </c>
      <c r="B4901">
        <f>IF('📋 MIỂNG TNC'!A877="","",'📋 MIỂNG TNC'!P877)</f>
        <v/>
      </c>
      <c r="C4901">
        <f>IF('📋 MIỂNG TNC'!A877="","","Miểng")</f>
        <v/>
      </c>
      <c r="D4901">
        <f>IF('📋 MIỂNG TNC'!A877="","",'📋 MIỂNG TNC'!H877)</f>
        <v/>
      </c>
      <c r="E4901" t="e">
        <v>#VALUE!</v>
      </c>
      <c r="F4901">
        <f>IF('📋 MIỂNG TNC'!A877="","",'📋 MIỂNG TNC'!J877)</f>
        <v/>
      </c>
      <c r="G4901">
        <f>IF('📋 MIỂNG TNC'!A877="","",'📋 MIỂNG TNC'!K877)</f>
        <v/>
      </c>
      <c r="H4901">
        <f>IF('📋 MIỂNG TNC'!A877="","",'📋 MIỂNG TNC'!L877)</f>
        <v/>
      </c>
      <c r="I4901">
        <f>IF('📋 MIỂNG TNC'!A877="","",'📋 MIỂNG TNC'!M877)</f>
        <v/>
      </c>
      <c r="J4901">
        <f>IF('📋 MIỂNG TNC'!A877="","",'📋 MIỂNG TNC'!D877)</f>
        <v/>
      </c>
      <c r="L4901">
        <f>N(L4900)+IF(AND('🔎 TRA CỨU NHANH'!$C$2&lt;&gt;"",OR(ISNUMBER(SEARCH('🔎 TRA CỨU NHANH'!$C$2,$A4901)),ISNUMBER(SEARCH('🔎 TRA CỨU NHANH'!$C$2,$B4901)))),1,0)</f>
        <v/>
      </c>
      <c r="M4901">
        <f>IF(L4901&gt;N(L4900),L4901,"")</f>
        <v/>
      </c>
      <c r="N4901">
        <f>N(N4900)+IF(AND('💰 BÁO GIÁ'!$C$27&lt;&gt;"",OR(ISNUMBER(SEARCH('💰 BÁO GIÁ'!$C$27,$A4901)),ISNUMBER(SEARCH('💰 BÁO GIÁ'!$C$27,$B4901)))),1,0)</f>
        <v/>
      </c>
      <c r="O4901">
        <f>IF(N4901&gt;N(N4900),N4901,"")</f>
        <v/>
      </c>
    </row>
    <row r="4902">
      <c r="A4902">
        <f>IF('📋 MIỂNG TNC'!A878="","",'📋 MIỂNG TNC'!A878)</f>
        <v/>
      </c>
      <c r="B4902">
        <f>IF('📋 MIỂNG TNC'!A878="","",'📋 MIỂNG TNC'!P878)</f>
        <v/>
      </c>
      <c r="C4902">
        <f>IF('📋 MIỂNG TNC'!A878="","","Miểng")</f>
        <v/>
      </c>
      <c r="D4902">
        <f>IF('📋 MIỂNG TNC'!A878="","",'📋 MIỂNG TNC'!H878)</f>
        <v/>
      </c>
      <c r="E4902" t="e">
        <v>#VALUE!</v>
      </c>
      <c r="F4902">
        <f>IF('📋 MIỂNG TNC'!A878="","",'📋 MIỂNG TNC'!J878)</f>
        <v/>
      </c>
      <c r="G4902">
        <f>IF('📋 MIỂNG TNC'!A878="","",'📋 MIỂNG TNC'!K878)</f>
        <v/>
      </c>
      <c r="H4902">
        <f>IF('📋 MIỂNG TNC'!A878="","",'📋 MIỂNG TNC'!L878)</f>
        <v/>
      </c>
      <c r="I4902">
        <f>IF('📋 MIỂNG TNC'!A878="","",'📋 MIỂNG TNC'!M878)</f>
        <v/>
      </c>
      <c r="J4902">
        <f>IF('📋 MIỂNG TNC'!A878="","",'📋 MIỂNG TNC'!D878)</f>
        <v/>
      </c>
      <c r="L4902">
        <f>N(L4901)+IF(AND('🔎 TRA CỨU NHANH'!$C$2&lt;&gt;"",OR(ISNUMBER(SEARCH('🔎 TRA CỨU NHANH'!$C$2,$A4902)),ISNUMBER(SEARCH('🔎 TRA CỨU NHANH'!$C$2,$B4902)))),1,0)</f>
        <v/>
      </c>
      <c r="M4902">
        <f>IF(L4902&gt;N(L4901),L4902,"")</f>
        <v/>
      </c>
      <c r="N4902">
        <f>N(N4901)+IF(AND('💰 BÁO GIÁ'!$C$27&lt;&gt;"",OR(ISNUMBER(SEARCH('💰 BÁO GIÁ'!$C$27,$A4902)),ISNUMBER(SEARCH('💰 BÁO GIÁ'!$C$27,$B4902)))),1,0)</f>
        <v/>
      </c>
      <c r="O4902">
        <f>IF(N4902&gt;N(N4901),N4902,"")</f>
        <v/>
      </c>
    </row>
    <row r="4903">
      <c r="A4903">
        <f>IF('📋 MIỂNG TNC'!A879="","",'📋 MIỂNG TNC'!A879)</f>
        <v/>
      </c>
      <c r="B4903">
        <f>IF('📋 MIỂNG TNC'!A879="","",'📋 MIỂNG TNC'!P879)</f>
        <v/>
      </c>
      <c r="C4903">
        <f>IF('📋 MIỂNG TNC'!A879="","","Miểng")</f>
        <v/>
      </c>
      <c r="D4903">
        <f>IF('📋 MIỂNG TNC'!A879="","",'📋 MIỂNG TNC'!H879)</f>
        <v/>
      </c>
      <c r="E4903" t="e">
        <v>#VALUE!</v>
      </c>
      <c r="F4903">
        <f>IF('📋 MIỂNG TNC'!A879="","",'📋 MIỂNG TNC'!J879)</f>
        <v/>
      </c>
      <c r="G4903">
        <f>IF('📋 MIỂNG TNC'!A879="","",'📋 MIỂNG TNC'!K879)</f>
        <v/>
      </c>
      <c r="H4903">
        <f>IF('📋 MIỂNG TNC'!A879="","",'📋 MIỂNG TNC'!L879)</f>
        <v/>
      </c>
      <c r="I4903">
        <f>IF('📋 MIỂNG TNC'!A879="","",'📋 MIỂNG TNC'!M879)</f>
        <v/>
      </c>
      <c r="J4903">
        <f>IF('📋 MIỂNG TNC'!A879="","",'📋 MIỂNG TNC'!D879)</f>
        <v/>
      </c>
      <c r="L4903">
        <f>N(L4902)+IF(AND('🔎 TRA CỨU NHANH'!$C$2&lt;&gt;"",OR(ISNUMBER(SEARCH('🔎 TRA CỨU NHANH'!$C$2,$A4903)),ISNUMBER(SEARCH('🔎 TRA CỨU NHANH'!$C$2,$B4903)))),1,0)</f>
        <v/>
      </c>
      <c r="M4903">
        <f>IF(L4903&gt;N(L4902),L4903,"")</f>
        <v/>
      </c>
      <c r="N4903">
        <f>N(N4902)+IF(AND('💰 BÁO GIÁ'!$C$27&lt;&gt;"",OR(ISNUMBER(SEARCH('💰 BÁO GIÁ'!$C$27,$A4903)),ISNUMBER(SEARCH('💰 BÁO GIÁ'!$C$27,$B4903)))),1,0)</f>
        <v/>
      </c>
      <c r="O4903">
        <f>IF(N4903&gt;N(N4902),N4903,"")</f>
        <v/>
      </c>
    </row>
    <row r="4904">
      <c r="A4904">
        <f>IF('📋 MIỂNG TNC'!A880="","",'📋 MIỂNG TNC'!A880)</f>
        <v/>
      </c>
      <c r="B4904">
        <f>IF('📋 MIỂNG TNC'!A880="","",'📋 MIỂNG TNC'!P880)</f>
        <v/>
      </c>
      <c r="C4904">
        <f>IF('📋 MIỂNG TNC'!A880="","","Miểng")</f>
        <v/>
      </c>
      <c r="D4904">
        <f>IF('📋 MIỂNG TNC'!A880="","",'📋 MIỂNG TNC'!H880)</f>
        <v/>
      </c>
      <c r="E4904" t="e">
        <v>#VALUE!</v>
      </c>
      <c r="F4904">
        <f>IF('📋 MIỂNG TNC'!A880="","",'📋 MIỂNG TNC'!J880)</f>
        <v/>
      </c>
      <c r="G4904">
        <f>IF('📋 MIỂNG TNC'!A880="","",'📋 MIỂNG TNC'!K880)</f>
        <v/>
      </c>
      <c r="H4904">
        <f>IF('📋 MIỂNG TNC'!A880="","",'📋 MIỂNG TNC'!L880)</f>
        <v/>
      </c>
      <c r="I4904">
        <f>IF('📋 MIỂNG TNC'!A880="","",'📋 MIỂNG TNC'!M880)</f>
        <v/>
      </c>
      <c r="J4904">
        <f>IF('📋 MIỂNG TNC'!A880="","",'📋 MIỂNG TNC'!D880)</f>
        <v/>
      </c>
      <c r="L4904">
        <f>N(L4903)+IF(AND('🔎 TRA CỨU NHANH'!$C$2&lt;&gt;"",OR(ISNUMBER(SEARCH('🔎 TRA CỨU NHANH'!$C$2,$A4904)),ISNUMBER(SEARCH('🔎 TRA CỨU NHANH'!$C$2,$B4904)))),1,0)</f>
        <v/>
      </c>
      <c r="M4904">
        <f>IF(L4904&gt;N(L4903),L4904,"")</f>
        <v/>
      </c>
      <c r="N4904">
        <f>N(N4903)+IF(AND('💰 BÁO GIÁ'!$C$27&lt;&gt;"",OR(ISNUMBER(SEARCH('💰 BÁO GIÁ'!$C$27,$A4904)),ISNUMBER(SEARCH('💰 BÁO GIÁ'!$C$27,$B4904)))),1,0)</f>
        <v/>
      </c>
      <c r="O4904">
        <f>IF(N4904&gt;N(N4903),N4904,"")</f>
        <v/>
      </c>
    </row>
    <row r="4905">
      <c r="A4905">
        <f>IF('📋 MIỂNG TNC'!A881="","",'📋 MIỂNG TNC'!A881)</f>
        <v/>
      </c>
      <c r="B4905">
        <f>IF('📋 MIỂNG TNC'!A881="","",'📋 MIỂNG TNC'!P881)</f>
        <v/>
      </c>
      <c r="C4905">
        <f>IF('📋 MIỂNG TNC'!A881="","","Miểng")</f>
        <v/>
      </c>
      <c r="D4905">
        <f>IF('📋 MIỂNG TNC'!A881="","",'📋 MIỂNG TNC'!H881)</f>
        <v/>
      </c>
      <c r="E4905" t="e">
        <v>#VALUE!</v>
      </c>
      <c r="F4905">
        <f>IF('📋 MIỂNG TNC'!A881="","",'📋 MIỂNG TNC'!J881)</f>
        <v/>
      </c>
      <c r="G4905">
        <f>IF('📋 MIỂNG TNC'!A881="","",'📋 MIỂNG TNC'!K881)</f>
        <v/>
      </c>
      <c r="H4905">
        <f>IF('📋 MIỂNG TNC'!A881="","",'📋 MIỂNG TNC'!L881)</f>
        <v/>
      </c>
      <c r="I4905">
        <f>IF('📋 MIỂNG TNC'!A881="","",'📋 MIỂNG TNC'!M881)</f>
        <v/>
      </c>
      <c r="J4905">
        <f>IF('📋 MIỂNG TNC'!A881="","",'📋 MIỂNG TNC'!D881)</f>
        <v/>
      </c>
      <c r="L4905">
        <f>N(L4904)+IF(AND('🔎 TRA CỨU NHANH'!$C$2&lt;&gt;"",OR(ISNUMBER(SEARCH('🔎 TRA CỨU NHANH'!$C$2,$A4905)),ISNUMBER(SEARCH('🔎 TRA CỨU NHANH'!$C$2,$B4905)))),1,0)</f>
        <v/>
      </c>
      <c r="M4905">
        <f>IF(L4905&gt;N(L4904),L4905,"")</f>
        <v/>
      </c>
      <c r="N4905">
        <f>N(N4904)+IF(AND('💰 BÁO GIÁ'!$C$27&lt;&gt;"",OR(ISNUMBER(SEARCH('💰 BÁO GIÁ'!$C$27,$A4905)),ISNUMBER(SEARCH('💰 BÁO GIÁ'!$C$27,$B4905)))),1,0)</f>
        <v/>
      </c>
      <c r="O4905">
        <f>IF(N4905&gt;N(N4904),N4905,"")</f>
        <v/>
      </c>
    </row>
    <row r="4906">
      <c r="A4906">
        <f>IF('📋 MIỂNG TNC'!A882="","",'📋 MIỂNG TNC'!A882)</f>
        <v/>
      </c>
      <c r="B4906">
        <f>IF('📋 MIỂNG TNC'!A882="","",'📋 MIỂNG TNC'!P882)</f>
        <v/>
      </c>
      <c r="C4906">
        <f>IF('📋 MIỂNG TNC'!A882="","","Miểng")</f>
        <v/>
      </c>
      <c r="D4906">
        <f>IF('📋 MIỂNG TNC'!A882="","",'📋 MIỂNG TNC'!H882)</f>
        <v/>
      </c>
      <c r="E4906" t="e">
        <v>#VALUE!</v>
      </c>
      <c r="F4906">
        <f>IF('📋 MIỂNG TNC'!A882="","",'📋 MIỂNG TNC'!J882)</f>
        <v/>
      </c>
      <c r="G4906">
        <f>IF('📋 MIỂNG TNC'!A882="","",'📋 MIỂNG TNC'!K882)</f>
        <v/>
      </c>
      <c r="H4906">
        <f>IF('📋 MIỂNG TNC'!A882="","",'📋 MIỂNG TNC'!L882)</f>
        <v/>
      </c>
      <c r="I4906">
        <f>IF('📋 MIỂNG TNC'!A882="","",'📋 MIỂNG TNC'!M882)</f>
        <v/>
      </c>
      <c r="J4906">
        <f>IF('📋 MIỂNG TNC'!A882="","",'📋 MIỂNG TNC'!D882)</f>
        <v/>
      </c>
      <c r="L4906">
        <f>N(L4905)+IF(AND('🔎 TRA CỨU NHANH'!$C$2&lt;&gt;"",OR(ISNUMBER(SEARCH('🔎 TRA CỨU NHANH'!$C$2,$A4906)),ISNUMBER(SEARCH('🔎 TRA CỨU NHANH'!$C$2,$B4906)))),1,0)</f>
        <v/>
      </c>
      <c r="M4906">
        <f>IF(L4906&gt;N(L4905),L4906,"")</f>
        <v/>
      </c>
      <c r="N4906">
        <f>N(N4905)+IF(AND('💰 BÁO GIÁ'!$C$27&lt;&gt;"",OR(ISNUMBER(SEARCH('💰 BÁO GIÁ'!$C$27,$A4906)),ISNUMBER(SEARCH('💰 BÁO GIÁ'!$C$27,$B4906)))),1,0)</f>
        <v/>
      </c>
      <c r="O4906">
        <f>IF(N4906&gt;N(N4905),N4906,"")</f>
        <v/>
      </c>
    </row>
    <row r="4907">
      <c r="A4907">
        <f>IF('📋 MIỂNG TNC'!A883="","",'📋 MIỂNG TNC'!A883)</f>
        <v/>
      </c>
      <c r="B4907">
        <f>IF('📋 MIỂNG TNC'!A883="","",'📋 MIỂNG TNC'!P883)</f>
        <v/>
      </c>
      <c r="C4907">
        <f>IF('📋 MIỂNG TNC'!A883="","","Miểng")</f>
        <v/>
      </c>
      <c r="D4907">
        <f>IF('📋 MIỂNG TNC'!A883="","",'📋 MIỂNG TNC'!H883)</f>
        <v/>
      </c>
      <c r="E4907" t="e">
        <v>#VALUE!</v>
      </c>
      <c r="F4907">
        <f>IF('📋 MIỂNG TNC'!A883="","",'📋 MIỂNG TNC'!J883)</f>
        <v/>
      </c>
      <c r="G4907">
        <f>IF('📋 MIỂNG TNC'!A883="","",'📋 MIỂNG TNC'!K883)</f>
        <v/>
      </c>
      <c r="H4907">
        <f>IF('📋 MIỂNG TNC'!A883="","",'📋 MIỂNG TNC'!L883)</f>
        <v/>
      </c>
      <c r="I4907">
        <f>IF('📋 MIỂNG TNC'!A883="","",'📋 MIỂNG TNC'!M883)</f>
        <v/>
      </c>
      <c r="J4907">
        <f>IF('📋 MIỂNG TNC'!A883="","",'📋 MIỂNG TNC'!D883)</f>
        <v/>
      </c>
      <c r="L4907">
        <f>N(L4906)+IF(AND('🔎 TRA CỨU NHANH'!$C$2&lt;&gt;"",OR(ISNUMBER(SEARCH('🔎 TRA CỨU NHANH'!$C$2,$A4907)),ISNUMBER(SEARCH('🔎 TRA CỨU NHANH'!$C$2,$B4907)))),1,0)</f>
        <v/>
      </c>
      <c r="M4907">
        <f>IF(L4907&gt;N(L4906),L4907,"")</f>
        <v/>
      </c>
      <c r="N4907">
        <f>N(N4906)+IF(AND('💰 BÁO GIÁ'!$C$27&lt;&gt;"",OR(ISNUMBER(SEARCH('💰 BÁO GIÁ'!$C$27,$A4907)),ISNUMBER(SEARCH('💰 BÁO GIÁ'!$C$27,$B4907)))),1,0)</f>
        <v/>
      </c>
      <c r="O4907">
        <f>IF(N4907&gt;N(N4906),N4907,"")</f>
        <v/>
      </c>
    </row>
    <row r="4908">
      <c r="A4908">
        <f>IF('📋 MIỂNG TNC'!A884="","",'📋 MIỂNG TNC'!A884)</f>
        <v/>
      </c>
      <c r="B4908">
        <f>IF('📋 MIỂNG TNC'!A884="","",'📋 MIỂNG TNC'!P884)</f>
        <v/>
      </c>
      <c r="C4908">
        <f>IF('📋 MIỂNG TNC'!A884="","","Miểng")</f>
        <v/>
      </c>
      <c r="D4908">
        <f>IF('📋 MIỂNG TNC'!A884="","",'📋 MIỂNG TNC'!H884)</f>
        <v/>
      </c>
      <c r="E4908" t="e">
        <v>#VALUE!</v>
      </c>
      <c r="F4908">
        <f>IF('📋 MIỂNG TNC'!A884="","",'📋 MIỂNG TNC'!J884)</f>
        <v/>
      </c>
      <c r="G4908">
        <f>IF('📋 MIỂNG TNC'!A884="","",'📋 MIỂNG TNC'!K884)</f>
        <v/>
      </c>
      <c r="H4908">
        <f>IF('📋 MIỂNG TNC'!A884="","",'📋 MIỂNG TNC'!L884)</f>
        <v/>
      </c>
      <c r="I4908">
        <f>IF('📋 MIỂNG TNC'!A884="","",'📋 MIỂNG TNC'!M884)</f>
        <v/>
      </c>
      <c r="J4908">
        <f>IF('📋 MIỂNG TNC'!A884="","",'📋 MIỂNG TNC'!D884)</f>
        <v/>
      </c>
      <c r="L4908">
        <f>N(L4907)+IF(AND('🔎 TRA CỨU NHANH'!$C$2&lt;&gt;"",OR(ISNUMBER(SEARCH('🔎 TRA CỨU NHANH'!$C$2,$A4908)),ISNUMBER(SEARCH('🔎 TRA CỨU NHANH'!$C$2,$B4908)))),1,0)</f>
        <v/>
      </c>
      <c r="M4908">
        <f>IF(L4908&gt;N(L4907),L4908,"")</f>
        <v/>
      </c>
      <c r="N4908">
        <f>N(N4907)+IF(AND('💰 BÁO GIÁ'!$C$27&lt;&gt;"",OR(ISNUMBER(SEARCH('💰 BÁO GIÁ'!$C$27,$A4908)),ISNUMBER(SEARCH('💰 BÁO GIÁ'!$C$27,$B4908)))),1,0)</f>
        <v/>
      </c>
      <c r="O4908">
        <f>IF(N4908&gt;N(N4907),N4908,"")</f>
        <v/>
      </c>
    </row>
    <row r="4909">
      <c r="A4909">
        <f>IF('📋 MIỂNG TNC'!A885="","",'📋 MIỂNG TNC'!A885)</f>
        <v/>
      </c>
      <c r="B4909">
        <f>IF('📋 MIỂNG TNC'!A885="","",'📋 MIỂNG TNC'!P885)</f>
        <v/>
      </c>
      <c r="C4909">
        <f>IF('📋 MIỂNG TNC'!A885="","","Miểng")</f>
        <v/>
      </c>
      <c r="D4909">
        <f>IF('📋 MIỂNG TNC'!A885="","",'📋 MIỂNG TNC'!H885)</f>
        <v/>
      </c>
      <c r="E4909" t="e">
        <v>#VALUE!</v>
      </c>
      <c r="F4909" s="37">
        <f>IF('📋 MIỂNG TNC'!A885="","",'📋 MIỂNG TNC'!J885)</f>
        <v/>
      </c>
      <c r="G4909" s="37">
        <f>IF('📋 MIỂNG TNC'!A885="","",'📋 MIỂNG TNC'!K885)</f>
        <v/>
      </c>
      <c r="H4909" s="37">
        <f>IF('📋 MIỂNG TNC'!A885="","",'📋 MIỂNG TNC'!L885)</f>
        <v/>
      </c>
      <c r="I4909">
        <f>IF('📋 MIỂNG TNC'!A885="","",'📋 MIỂNG TNC'!M885)</f>
        <v/>
      </c>
      <c r="J4909">
        <f>IF('📋 MIỂNG TNC'!A885="","",'📋 MIỂNG TNC'!D885)</f>
        <v/>
      </c>
      <c r="L4909">
        <f>N(L4908)+IF(AND('🔎 TRA CỨU NHANH'!$C$2&lt;&gt;"",OR(ISNUMBER(SEARCH('🔎 TRA CỨU NHANH'!$C$2,$A4909)),ISNUMBER(SEARCH('🔎 TRA CỨU NHANH'!$C$2,$B4909)))),1,0)</f>
        <v/>
      </c>
      <c r="M4909">
        <f>IF(L4909&gt;N(L4908),L4909,"")</f>
        <v/>
      </c>
      <c r="N4909">
        <f>N(N4908)+IF(AND('💰 BÁO GIÁ'!$C$27&lt;&gt;"",OR(ISNUMBER(SEARCH('💰 BÁO GIÁ'!$C$27,$A4909)),ISNUMBER(SEARCH('💰 BÁO GIÁ'!$C$27,$B4909)))),1,0)</f>
        <v/>
      </c>
      <c r="O4909">
        <f>IF(N4909&gt;N(N4908),N4909,"")</f>
        <v/>
      </c>
    </row>
    <row r="4910">
      <c r="A4910">
        <f>IF('📋 MIỂNG TNC'!A886="","",'📋 MIỂNG TNC'!A886)</f>
        <v/>
      </c>
      <c r="B4910">
        <f>IF('📋 MIỂNG TNC'!A886="","",'📋 MIỂNG TNC'!P886)</f>
        <v/>
      </c>
      <c r="C4910">
        <f>IF('📋 MIỂNG TNC'!A886="","","Miểng")</f>
        <v/>
      </c>
      <c r="D4910">
        <f>IF('📋 MIỂNG TNC'!A886="","",'📋 MIỂNG TNC'!H886)</f>
        <v/>
      </c>
      <c r="E4910" t="e">
        <v>#VALUE!</v>
      </c>
      <c r="F4910">
        <f>IF('📋 MIỂNG TNC'!A886="","",'📋 MIỂNG TNC'!J886)</f>
        <v/>
      </c>
      <c r="G4910">
        <f>IF('📋 MIỂNG TNC'!A886="","",'📋 MIỂNG TNC'!K886)</f>
        <v/>
      </c>
      <c r="H4910">
        <f>IF('📋 MIỂNG TNC'!A886="","",'📋 MIỂNG TNC'!L886)</f>
        <v/>
      </c>
      <c r="I4910">
        <f>IF('📋 MIỂNG TNC'!A886="","",'📋 MIỂNG TNC'!M886)</f>
        <v/>
      </c>
      <c r="J4910">
        <f>IF('📋 MIỂNG TNC'!A886="","",'📋 MIỂNG TNC'!D886)</f>
        <v/>
      </c>
      <c r="L4910">
        <f>N(L4909)+IF(AND('🔎 TRA CỨU NHANH'!$C$2&lt;&gt;"",OR(ISNUMBER(SEARCH('🔎 TRA CỨU NHANH'!$C$2,$A4910)),ISNUMBER(SEARCH('🔎 TRA CỨU NHANH'!$C$2,$B4910)))),1,0)</f>
        <v/>
      </c>
      <c r="M4910">
        <f>IF(L4910&gt;N(L4909),L4910,"")</f>
        <v/>
      </c>
      <c r="N4910">
        <f>N(N4909)+IF(AND('💰 BÁO GIÁ'!$C$27&lt;&gt;"",OR(ISNUMBER(SEARCH('💰 BÁO GIÁ'!$C$27,$A4910)),ISNUMBER(SEARCH('💰 BÁO GIÁ'!$C$27,$B4910)))),1,0)</f>
        <v/>
      </c>
      <c r="O4910">
        <f>IF(N4910&gt;N(N4909),N4910,"")</f>
        <v/>
      </c>
    </row>
    <row r="4911">
      <c r="A4911">
        <f>IF('📋 MIỂNG TNC'!A887="","",'📋 MIỂNG TNC'!A887)</f>
        <v/>
      </c>
      <c r="B4911">
        <f>IF('📋 MIỂNG TNC'!A887="","",'📋 MIỂNG TNC'!P887)</f>
        <v/>
      </c>
      <c r="C4911">
        <f>IF('📋 MIỂNG TNC'!A887="","","Miểng")</f>
        <v/>
      </c>
      <c r="D4911">
        <f>IF('📋 MIỂNG TNC'!A887="","",'📋 MIỂNG TNC'!H887)</f>
        <v/>
      </c>
      <c r="E4911" t="e">
        <v>#VALUE!</v>
      </c>
      <c r="F4911">
        <f>IF('📋 MIỂNG TNC'!A887="","",'📋 MIỂNG TNC'!J887)</f>
        <v/>
      </c>
      <c r="G4911">
        <f>IF('📋 MIỂNG TNC'!A887="","",'📋 MIỂNG TNC'!K887)</f>
        <v/>
      </c>
      <c r="H4911">
        <f>IF('📋 MIỂNG TNC'!A887="","",'📋 MIỂNG TNC'!L887)</f>
        <v/>
      </c>
      <c r="I4911">
        <f>IF('📋 MIỂNG TNC'!A887="","",'📋 MIỂNG TNC'!M887)</f>
        <v/>
      </c>
      <c r="J4911">
        <f>IF('📋 MIỂNG TNC'!A887="","",'📋 MIỂNG TNC'!D887)</f>
        <v/>
      </c>
      <c r="L4911">
        <f>N(L4910)+IF(AND('🔎 TRA CỨU NHANH'!$C$2&lt;&gt;"",OR(ISNUMBER(SEARCH('🔎 TRA CỨU NHANH'!$C$2,$A4911)),ISNUMBER(SEARCH('🔎 TRA CỨU NHANH'!$C$2,$B4911)))),1,0)</f>
        <v/>
      </c>
      <c r="M4911">
        <f>IF(L4911&gt;N(L4910),L4911,"")</f>
        <v/>
      </c>
      <c r="N4911">
        <f>N(N4910)+IF(AND('💰 BÁO GIÁ'!$C$27&lt;&gt;"",OR(ISNUMBER(SEARCH('💰 BÁO GIÁ'!$C$27,$A4911)),ISNUMBER(SEARCH('💰 BÁO GIÁ'!$C$27,$B4911)))),1,0)</f>
        <v/>
      </c>
      <c r="O4911">
        <f>IF(N4911&gt;N(N4910),N4911,"")</f>
        <v/>
      </c>
    </row>
    <row r="4912">
      <c r="A4912">
        <f>IF('📋 MIỂNG TNC'!A888="","",'📋 MIỂNG TNC'!A888)</f>
        <v/>
      </c>
      <c r="B4912">
        <f>IF('📋 MIỂNG TNC'!A888="","",'📋 MIỂNG TNC'!P888)</f>
        <v/>
      </c>
      <c r="C4912">
        <f>IF('📋 MIỂNG TNC'!A888="","","Miểng")</f>
        <v/>
      </c>
      <c r="D4912">
        <f>IF('📋 MIỂNG TNC'!A888="","",'📋 MIỂNG TNC'!H888)</f>
        <v/>
      </c>
      <c r="E4912" t="e">
        <v>#VALUE!</v>
      </c>
      <c r="F4912">
        <f>IF('📋 MIỂNG TNC'!A888="","",'📋 MIỂNG TNC'!J888)</f>
        <v/>
      </c>
      <c r="G4912">
        <f>IF('📋 MIỂNG TNC'!A888="","",'📋 MIỂNG TNC'!K888)</f>
        <v/>
      </c>
      <c r="H4912">
        <f>IF('📋 MIỂNG TNC'!A888="","",'📋 MIỂNG TNC'!L888)</f>
        <v/>
      </c>
      <c r="I4912">
        <f>IF('📋 MIỂNG TNC'!A888="","",'📋 MIỂNG TNC'!M888)</f>
        <v/>
      </c>
      <c r="J4912">
        <f>IF('📋 MIỂNG TNC'!A888="","",'📋 MIỂNG TNC'!D888)</f>
        <v/>
      </c>
      <c r="L4912">
        <f>N(L4911)+IF(AND('🔎 TRA CỨU NHANH'!$C$2&lt;&gt;"",OR(ISNUMBER(SEARCH('🔎 TRA CỨU NHANH'!$C$2,$A4912)),ISNUMBER(SEARCH('🔎 TRA CỨU NHANH'!$C$2,$B4912)))),1,0)</f>
        <v/>
      </c>
      <c r="M4912">
        <f>IF(L4912&gt;N(L4911),L4912,"")</f>
        <v/>
      </c>
      <c r="N4912">
        <f>N(N4911)+IF(AND('💰 BÁO GIÁ'!$C$27&lt;&gt;"",OR(ISNUMBER(SEARCH('💰 BÁO GIÁ'!$C$27,$A4912)),ISNUMBER(SEARCH('💰 BÁO GIÁ'!$C$27,$B4912)))),1,0)</f>
        <v/>
      </c>
      <c r="O4912">
        <f>IF(N4912&gt;N(N4911),N4912,"")</f>
        <v/>
      </c>
    </row>
    <row r="4913">
      <c r="A4913">
        <f>IF('📋 MIỂNG TNC'!A889="","",'📋 MIỂNG TNC'!A889)</f>
        <v/>
      </c>
      <c r="B4913">
        <f>IF('📋 MIỂNG TNC'!A889="","",'📋 MIỂNG TNC'!P889)</f>
        <v/>
      </c>
      <c r="C4913">
        <f>IF('📋 MIỂNG TNC'!A889="","","Miểng")</f>
        <v/>
      </c>
      <c r="D4913">
        <f>IF('📋 MIỂNG TNC'!A889="","",'📋 MIỂNG TNC'!H889)</f>
        <v/>
      </c>
      <c r="E4913" t="e">
        <v>#VALUE!</v>
      </c>
      <c r="F4913">
        <f>IF('📋 MIỂNG TNC'!A889="","",'📋 MIỂNG TNC'!J889)</f>
        <v/>
      </c>
      <c r="G4913">
        <f>IF('📋 MIỂNG TNC'!A889="","",'📋 MIỂNG TNC'!K889)</f>
        <v/>
      </c>
      <c r="H4913">
        <f>IF('📋 MIỂNG TNC'!A889="","",'📋 MIỂNG TNC'!L889)</f>
        <v/>
      </c>
      <c r="I4913">
        <f>IF('📋 MIỂNG TNC'!A889="","",'📋 MIỂNG TNC'!M889)</f>
        <v/>
      </c>
      <c r="J4913">
        <f>IF('📋 MIỂNG TNC'!A889="","",'📋 MIỂNG TNC'!D889)</f>
        <v/>
      </c>
      <c r="L4913">
        <f>N(L4912)+IF(AND('🔎 TRA CỨU NHANH'!$C$2&lt;&gt;"",OR(ISNUMBER(SEARCH('🔎 TRA CỨU NHANH'!$C$2,$A4913)),ISNUMBER(SEARCH('🔎 TRA CỨU NHANH'!$C$2,$B4913)))),1,0)</f>
        <v/>
      </c>
      <c r="M4913">
        <f>IF(L4913&gt;N(L4912),L4913,"")</f>
        <v/>
      </c>
      <c r="N4913">
        <f>N(N4912)+IF(AND('💰 BÁO GIÁ'!$C$27&lt;&gt;"",OR(ISNUMBER(SEARCH('💰 BÁO GIÁ'!$C$27,$A4913)),ISNUMBER(SEARCH('💰 BÁO GIÁ'!$C$27,$B4913)))),1,0)</f>
        <v/>
      </c>
      <c r="O4913">
        <f>IF(N4913&gt;N(N4912),N4913,"")</f>
        <v/>
      </c>
    </row>
    <row r="4914">
      <c r="A4914">
        <f>IF('📋 MIỂNG TNC'!A890="","",'📋 MIỂNG TNC'!A890)</f>
        <v/>
      </c>
      <c r="B4914">
        <f>IF('📋 MIỂNG TNC'!A890="","",'📋 MIỂNG TNC'!P890)</f>
        <v/>
      </c>
      <c r="C4914">
        <f>IF('📋 MIỂNG TNC'!A890="","","Miểng")</f>
        <v/>
      </c>
      <c r="D4914">
        <f>IF('📋 MIỂNG TNC'!A890="","",'📋 MIỂNG TNC'!H890)</f>
        <v/>
      </c>
      <c r="E4914" t="e">
        <v>#VALUE!</v>
      </c>
      <c r="F4914" s="37">
        <f>IF('📋 MIỂNG TNC'!A890="","",'📋 MIỂNG TNC'!J890)</f>
        <v/>
      </c>
      <c r="G4914" s="37">
        <f>IF('📋 MIỂNG TNC'!A890="","",'📋 MIỂNG TNC'!K890)</f>
        <v/>
      </c>
      <c r="H4914" s="37">
        <f>IF('📋 MIỂNG TNC'!A890="","",'📋 MIỂNG TNC'!L890)</f>
        <v/>
      </c>
      <c r="I4914">
        <f>IF('📋 MIỂNG TNC'!A890="","",'📋 MIỂNG TNC'!M890)</f>
        <v/>
      </c>
      <c r="J4914">
        <f>IF('📋 MIỂNG TNC'!A890="","",'📋 MIỂNG TNC'!D890)</f>
        <v/>
      </c>
      <c r="L4914">
        <f>N(L4913)+IF(AND('🔎 TRA CỨU NHANH'!$C$2&lt;&gt;"",OR(ISNUMBER(SEARCH('🔎 TRA CỨU NHANH'!$C$2,$A4914)),ISNUMBER(SEARCH('🔎 TRA CỨU NHANH'!$C$2,$B4914)))),1,0)</f>
        <v/>
      </c>
      <c r="M4914">
        <f>IF(L4914&gt;N(L4913),L4914,"")</f>
        <v/>
      </c>
      <c r="N4914">
        <f>N(N4913)+IF(AND('💰 BÁO GIÁ'!$C$27&lt;&gt;"",OR(ISNUMBER(SEARCH('💰 BÁO GIÁ'!$C$27,$A4914)),ISNUMBER(SEARCH('💰 BÁO GIÁ'!$C$27,$B4914)))),1,0)</f>
        <v/>
      </c>
      <c r="O4914">
        <f>IF(N4914&gt;N(N4913),N4914,"")</f>
        <v/>
      </c>
    </row>
    <row r="4915">
      <c r="A4915">
        <f>IF('📋 MIỂNG TNC'!A891="","",'📋 MIỂNG TNC'!A891)</f>
        <v/>
      </c>
      <c r="B4915">
        <f>IF('📋 MIỂNG TNC'!A891="","",'📋 MIỂNG TNC'!P891)</f>
        <v/>
      </c>
      <c r="C4915">
        <f>IF('📋 MIỂNG TNC'!A891="","","Miểng")</f>
        <v/>
      </c>
      <c r="D4915">
        <f>IF('📋 MIỂNG TNC'!A891="","",'📋 MIỂNG TNC'!H891)</f>
        <v/>
      </c>
      <c r="E4915" t="e">
        <v>#VALUE!</v>
      </c>
      <c r="F4915">
        <f>IF('📋 MIỂNG TNC'!A891="","",'📋 MIỂNG TNC'!J891)</f>
        <v/>
      </c>
      <c r="G4915">
        <f>IF('📋 MIỂNG TNC'!A891="","",'📋 MIỂNG TNC'!K891)</f>
        <v/>
      </c>
      <c r="H4915">
        <f>IF('📋 MIỂNG TNC'!A891="","",'📋 MIỂNG TNC'!L891)</f>
        <v/>
      </c>
      <c r="I4915">
        <f>IF('📋 MIỂNG TNC'!A891="","",'📋 MIỂNG TNC'!M891)</f>
        <v/>
      </c>
      <c r="J4915">
        <f>IF('📋 MIỂNG TNC'!A891="","",'📋 MIỂNG TNC'!D891)</f>
        <v/>
      </c>
      <c r="L4915">
        <f>N(L4914)+IF(AND('🔎 TRA CỨU NHANH'!$C$2&lt;&gt;"",OR(ISNUMBER(SEARCH('🔎 TRA CỨU NHANH'!$C$2,$A4915)),ISNUMBER(SEARCH('🔎 TRA CỨU NHANH'!$C$2,$B4915)))),1,0)</f>
        <v/>
      </c>
      <c r="M4915">
        <f>IF(L4915&gt;N(L4914),L4915,"")</f>
        <v/>
      </c>
      <c r="N4915">
        <f>N(N4914)+IF(AND('💰 BÁO GIÁ'!$C$27&lt;&gt;"",OR(ISNUMBER(SEARCH('💰 BÁO GIÁ'!$C$27,$A4915)),ISNUMBER(SEARCH('💰 BÁO GIÁ'!$C$27,$B4915)))),1,0)</f>
        <v/>
      </c>
      <c r="O4915">
        <f>IF(N4915&gt;N(N4914),N4915,"")</f>
        <v/>
      </c>
    </row>
    <row r="4916">
      <c r="A4916">
        <f>IF('📋 MIỂNG TNC'!A892="","",'📋 MIỂNG TNC'!A892)</f>
        <v/>
      </c>
      <c r="B4916">
        <f>IF('📋 MIỂNG TNC'!A892="","",'📋 MIỂNG TNC'!P892)</f>
        <v/>
      </c>
      <c r="C4916">
        <f>IF('📋 MIỂNG TNC'!A892="","","Miểng")</f>
        <v/>
      </c>
      <c r="D4916">
        <f>IF('📋 MIỂNG TNC'!A892="","",'📋 MIỂNG TNC'!H892)</f>
        <v/>
      </c>
      <c r="E4916" t="e">
        <v>#VALUE!</v>
      </c>
      <c r="F4916">
        <f>IF('📋 MIỂNG TNC'!A892="","",'📋 MIỂNG TNC'!J892)</f>
        <v/>
      </c>
      <c r="G4916">
        <f>IF('📋 MIỂNG TNC'!A892="","",'📋 MIỂNG TNC'!K892)</f>
        <v/>
      </c>
      <c r="H4916">
        <f>IF('📋 MIỂNG TNC'!A892="","",'📋 MIỂNG TNC'!L892)</f>
        <v/>
      </c>
      <c r="I4916">
        <f>IF('📋 MIỂNG TNC'!A892="","",'📋 MIỂNG TNC'!M892)</f>
        <v/>
      </c>
      <c r="J4916">
        <f>IF('📋 MIỂNG TNC'!A892="","",'📋 MIỂNG TNC'!D892)</f>
        <v/>
      </c>
      <c r="L4916">
        <f>N(L4915)+IF(AND('🔎 TRA CỨU NHANH'!$C$2&lt;&gt;"",OR(ISNUMBER(SEARCH('🔎 TRA CỨU NHANH'!$C$2,$A4916)),ISNUMBER(SEARCH('🔎 TRA CỨU NHANH'!$C$2,$B4916)))),1,0)</f>
        <v/>
      </c>
      <c r="M4916">
        <f>IF(L4916&gt;N(L4915),L4916,"")</f>
        <v/>
      </c>
      <c r="N4916">
        <f>N(N4915)+IF(AND('💰 BÁO GIÁ'!$C$27&lt;&gt;"",OR(ISNUMBER(SEARCH('💰 BÁO GIÁ'!$C$27,$A4916)),ISNUMBER(SEARCH('💰 BÁO GIÁ'!$C$27,$B4916)))),1,0)</f>
        <v/>
      </c>
      <c r="O4916">
        <f>IF(N4916&gt;N(N4915),N4916,"")</f>
        <v/>
      </c>
    </row>
    <row r="4917">
      <c r="A4917">
        <f>IF('📋 MIỂNG TNC'!A893="","",'📋 MIỂNG TNC'!A893)</f>
        <v/>
      </c>
      <c r="B4917">
        <f>IF('📋 MIỂNG TNC'!A893="","",'📋 MIỂNG TNC'!P893)</f>
        <v/>
      </c>
      <c r="C4917">
        <f>IF('📋 MIỂNG TNC'!A893="","","Miểng")</f>
        <v/>
      </c>
      <c r="D4917">
        <f>IF('📋 MIỂNG TNC'!A893="","",'📋 MIỂNG TNC'!H893)</f>
        <v/>
      </c>
      <c r="E4917" t="e">
        <v>#VALUE!</v>
      </c>
      <c r="F4917">
        <f>IF('📋 MIỂNG TNC'!A893="","",'📋 MIỂNG TNC'!J893)</f>
        <v/>
      </c>
      <c r="G4917">
        <f>IF('📋 MIỂNG TNC'!A893="","",'📋 MIỂNG TNC'!K893)</f>
        <v/>
      </c>
      <c r="H4917">
        <f>IF('📋 MIỂNG TNC'!A893="","",'📋 MIỂNG TNC'!L893)</f>
        <v/>
      </c>
      <c r="I4917">
        <f>IF('📋 MIỂNG TNC'!A893="","",'📋 MIỂNG TNC'!M893)</f>
        <v/>
      </c>
      <c r="J4917">
        <f>IF('📋 MIỂNG TNC'!A893="","",'📋 MIỂNG TNC'!D893)</f>
        <v/>
      </c>
      <c r="L4917">
        <f>N(L4916)+IF(AND('🔎 TRA CỨU NHANH'!$C$2&lt;&gt;"",OR(ISNUMBER(SEARCH('🔎 TRA CỨU NHANH'!$C$2,$A4917)),ISNUMBER(SEARCH('🔎 TRA CỨU NHANH'!$C$2,$B4917)))),1,0)</f>
        <v/>
      </c>
      <c r="M4917">
        <f>IF(L4917&gt;N(L4916),L4917,"")</f>
        <v/>
      </c>
      <c r="N4917">
        <f>N(N4916)+IF(AND('💰 BÁO GIÁ'!$C$27&lt;&gt;"",OR(ISNUMBER(SEARCH('💰 BÁO GIÁ'!$C$27,$A4917)),ISNUMBER(SEARCH('💰 BÁO GIÁ'!$C$27,$B4917)))),1,0)</f>
        <v/>
      </c>
      <c r="O4917">
        <f>IF(N4917&gt;N(N4916),N4917,"")</f>
        <v/>
      </c>
    </row>
    <row r="4918">
      <c r="A4918">
        <f>IF('📋 MIỂNG TNC'!A894="","",'📋 MIỂNG TNC'!A894)</f>
        <v/>
      </c>
      <c r="B4918">
        <f>IF('📋 MIỂNG TNC'!A894="","",'📋 MIỂNG TNC'!P894)</f>
        <v/>
      </c>
      <c r="C4918">
        <f>IF('📋 MIỂNG TNC'!A894="","","Miểng")</f>
        <v/>
      </c>
      <c r="D4918">
        <f>IF('📋 MIỂNG TNC'!A894="","",'📋 MIỂNG TNC'!H894)</f>
        <v/>
      </c>
      <c r="E4918" t="e">
        <v>#VALUE!</v>
      </c>
      <c r="F4918">
        <f>IF('📋 MIỂNG TNC'!A894="","",'📋 MIỂNG TNC'!J894)</f>
        <v/>
      </c>
      <c r="G4918">
        <f>IF('📋 MIỂNG TNC'!A894="","",'📋 MIỂNG TNC'!K894)</f>
        <v/>
      </c>
      <c r="H4918">
        <f>IF('📋 MIỂNG TNC'!A894="","",'📋 MIỂNG TNC'!L894)</f>
        <v/>
      </c>
      <c r="I4918">
        <f>IF('📋 MIỂNG TNC'!A894="","",'📋 MIỂNG TNC'!M894)</f>
        <v/>
      </c>
      <c r="J4918">
        <f>IF('📋 MIỂNG TNC'!A894="","",'📋 MIỂNG TNC'!D894)</f>
        <v/>
      </c>
      <c r="L4918">
        <f>N(L4917)+IF(AND('🔎 TRA CỨU NHANH'!$C$2&lt;&gt;"",OR(ISNUMBER(SEARCH('🔎 TRA CỨU NHANH'!$C$2,$A4918)),ISNUMBER(SEARCH('🔎 TRA CỨU NHANH'!$C$2,$B4918)))),1,0)</f>
        <v/>
      </c>
      <c r="M4918">
        <f>IF(L4918&gt;N(L4917),L4918,"")</f>
        <v/>
      </c>
      <c r="N4918">
        <f>N(N4917)+IF(AND('💰 BÁO GIÁ'!$C$27&lt;&gt;"",OR(ISNUMBER(SEARCH('💰 BÁO GIÁ'!$C$27,$A4918)),ISNUMBER(SEARCH('💰 BÁO GIÁ'!$C$27,$B4918)))),1,0)</f>
        <v/>
      </c>
      <c r="O4918">
        <f>IF(N4918&gt;N(N4917),N4918,"")</f>
        <v/>
      </c>
    </row>
    <row r="4919">
      <c r="A4919">
        <f>IF('📋 MIỂNG TNC'!A895="","",'📋 MIỂNG TNC'!A895)</f>
        <v/>
      </c>
      <c r="B4919">
        <f>IF('📋 MIỂNG TNC'!A895="","",'📋 MIỂNG TNC'!P895)</f>
        <v/>
      </c>
      <c r="C4919">
        <f>IF('📋 MIỂNG TNC'!A895="","","Miểng")</f>
        <v/>
      </c>
      <c r="D4919">
        <f>IF('📋 MIỂNG TNC'!A895="","",'📋 MIỂNG TNC'!H895)</f>
        <v/>
      </c>
      <c r="E4919" t="e">
        <v>#VALUE!</v>
      </c>
      <c r="F4919">
        <f>IF('📋 MIỂNG TNC'!A895="","",'📋 MIỂNG TNC'!J895)</f>
        <v/>
      </c>
      <c r="G4919">
        <f>IF('📋 MIỂNG TNC'!A895="","",'📋 MIỂNG TNC'!K895)</f>
        <v/>
      </c>
      <c r="H4919">
        <f>IF('📋 MIỂNG TNC'!A895="","",'📋 MIỂNG TNC'!L895)</f>
        <v/>
      </c>
      <c r="I4919">
        <f>IF('📋 MIỂNG TNC'!A895="","",'📋 MIỂNG TNC'!M895)</f>
        <v/>
      </c>
      <c r="J4919">
        <f>IF('📋 MIỂNG TNC'!A895="","",'📋 MIỂNG TNC'!D895)</f>
        <v/>
      </c>
      <c r="L4919">
        <f>N(L4918)+IF(AND('🔎 TRA CỨU NHANH'!$C$2&lt;&gt;"",OR(ISNUMBER(SEARCH('🔎 TRA CỨU NHANH'!$C$2,$A4919)),ISNUMBER(SEARCH('🔎 TRA CỨU NHANH'!$C$2,$B4919)))),1,0)</f>
        <v/>
      </c>
      <c r="M4919">
        <f>IF(L4919&gt;N(L4918),L4919,"")</f>
        <v/>
      </c>
      <c r="N4919">
        <f>N(N4918)+IF(AND('💰 BÁO GIÁ'!$C$27&lt;&gt;"",OR(ISNUMBER(SEARCH('💰 BÁO GIÁ'!$C$27,$A4919)),ISNUMBER(SEARCH('💰 BÁO GIÁ'!$C$27,$B4919)))),1,0)</f>
        <v/>
      </c>
      <c r="O4919">
        <f>IF(N4919&gt;N(N4918),N4919,"")</f>
        <v/>
      </c>
    </row>
    <row r="4920">
      <c r="A4920">
        <f>IF('📋 MIỂNG TNC'!A896="","",'📋 MIỂNG TNC'!A896)</f>
        <v/>
      </c>
      <c r="B4920">
        <f>IF('📋 MIỂNG TNC'!A896="","",'📋 MIỂNG TNC'!P896)</f>
        <v/>
      </c>
      <c r="C4920">
        <f>IF('📋 MIỂNG TNC'!A896="","","Miểng")</f>
        <v/>
      </c>
      <c r="D4920">
        <f>IF('📋 MIỂNG TNC'!A896="","",'📋 MIỂNG TNC'!H896)</f>
        <v/>
      </c>
      <c r="E4920" t="e">
        <v>#VALUE!</v>
      </c>
      <c r="F4920">
        <f>IF('📋 MIỂNG TNC'!A896="","",'📋 MIỂNG TNC'!J896)</f>
        <v/>
      </c>
      <c r="G4920">
        <f>IF('📋 MIỂNG TNC'!A896="","",'📋 MIỂNG TNC'!K896)</f>
        <v/>
      </c>
      <c r="H4920">
        <f>IF('📋 MIỂNG TNC'!A896="","",'📋 MIỂNG TNC'!L896)</f>
        <v/>
      </c>
      <c r="I4920">
        <f>IF('📋 MIỂNG TNC'!A896="","",'📋 MIỂNG TNC'!M896)</f>
        <v/>
      </c>
      <c r="J4920">
        <f>IF('📋 MIỂNG TNC'!A896="","",'📋 MIỂNG TNC'!D896)</f>
        <v/>
      </c>
      <c r="L4920">
        <f>N(L4919)+IF(AND('🔎 TRA CỨU NHANH'!$C$2&lt;&gt;"",OR(ISNUMBER(SEARCH('🔎 TRA CỨU NHANH'!$C$2,$A4920)),ISNUMBER(SEARCH('🔎 TRA CỨU NHANH'!$C$2,$B4920)))),1,0)</f>
        <v/>
      </c>
      <c r="M4920">
        <f>IF(L4920&gt;N(L4919),L4920,"")</f>
        <v/>
      </c>
      <c r="N4920">
        <f>N(N4919)+IF(AND('💰 BÁO GIÁ'!$C$27&lt;&gt;"",OR(ISNUMBER(SEARCH('💰 BÁO GIÁ'!$C$27,$A4920)),ISNUMBER(SEARCH('💰 BÁO GIÁ'!$C$27,$B4920)))),1,0)</f>
        <v/>
      </c>
      <c r="O4920">
        <f>IF(N4920&gt;N(N4919),N4920,"")</f>
        <v/>
      </c>
    </row>
    <row r="4921">
      <c r="A4921">
        <f>IF('📋 MIỂNG TNC'!A897="","",'📋 MIỂNG TNC'!A897)</f>
        <v/>
      </c>
      <c r="B4921">
        <f>IF('📋 MIỂNG TNC'!A897="","",'📋 MIỂNG TNC'!P897)</f>
        <v/>
      </c>
      <c r="C4921">
        <f>IF('📋 MIỂNG TNC'!A897="","","Miểng")</f>
        <v/>
      </c>
      <c r="D4921">
        <f>IF('📋 MIỂNG TNC'!A897="","",'📋 MIỂNG TNC'!H897)</f>
        <v/>
      </c>
      <c r="E4921" t="e">
        <v>#VALUE!</v>
      </c>
      <c r="F4921">
        <f>IF('📋 MIỂNG TNC'!A897="","",'📋 MIỂNG TNC'!J897)</f>
        <v/>
      </c>
      <c r="G4921">
        <f>IF('📋 MIỂNG TNC'!A897="","",'📋 MIỂNG TNC'!K897)</f>
        <v/>
      </c>
      <c r="H4921">
        <f>IF('📋 MIỂNG TNC'!A897="","",'📋 MIỂNG TNC'!L897)</f>
        <v/>
      </c>
      <c r="I4921">
        <f>IF('📋 MIỂNG TNC'!A897="","",'📋 MIỂNG TNC'!M897)</f>
        <v/>
      </c>
      <c r="J4921">
        <f>IF('📋 MIỂNG TNC'!A897="","",'📋 MIỂNG TNC'!D897)</f>
        <v/>
      </c>
      <c r="L4921">
        <f>N(L4920)+IF(AND('🔎 TRA CỨU NHANH'!$C$2&lt;&gt;"",OR(ISNUMBER(SEARCH('🔎 TRA CỨU NHANH'!$C$2,$A4921)),ISNUMBER(SEARCH('🔎 TRA CỨU NHANH'!$C$2,$B4921)))),1,0)</f>
        <v/>
      </c>
      <c r="M4921">
        <f>IF(L4921&gt;N(L4920),L4921,"")</f>
        <v/>
      </c>
      <c r="N4921">
        <f>N(N4920)+IF(AND('💰 BÁO GIÁ'!$C$27&lt;&gt;"",OR(ISNUMBER(SEARCH('💰 BÁO GIÁ'!$C$27,$A4921)),ISNUMBER(SEARCH('💰 BÁO GIÁ'!$C$27,$B4921)))),1,0)</f>
        <v/>
      </c>
      <c r="O4921">
        <f>IF(N4921&gt;N(N4920),N4921,"")</f>
        <v/>
      </c>
    </row>
    <row r="4922">
      <c r="A4922">
        <f>IF('📋 MIỂNG TNC'!A898="","",'📋 MIỂNG TNC'!A898)</f>
        <v/>
      </c>
      <c r="B4922">
        <f>IF('📋 MIỂNG TNC'!A898="","",'📋 MIỂNG TNC'!P898)</f>
        <v/>
      </c>
      <c r="C4922">
        <f>IF('📋 MIỂNG TNC'!A898="","","Miểng")</f>
        <v/>
      </c>
      <c r="D4922">
        <f>IF('📋 MIỂNG TNC'!A898="","",'📋 MIỂNG TNC'!H898)</f>
        <v/>
      </c>
      <c r="E4922" t="e">
        <v>#VALUE!</v>
      </c>
      <c r="F4922">
        <f>IF('📋 MIỂNG TNC'!A898="","",'📋 MIỂNG TNC'!J898)</f>
        <v/>
      </c>
      <c r="G4922">
        <f>IF('📋 MIỂNG TNC'!A898="","",'📋 MIỂNG TNC'!K898)</f>
        <v/>
      </c>
      <c r="H4922">
        <f>IF('📋 MIỂNG TNC'!A898="","",'📋 MIỂNG TNC'!L898)</f>
        <v/>
      </c>
      <c r="I4922">
        <f>IF('📋 MIỂNG TNC'!A898="","",'📋 MIỂNG TNC'!M898)</f>
        <v/>
      </c>
      <c r="J4922">
        <f>IF('📋 MIỂNG TNC'!A898="","",'📋 MIỂNG TNC'!D898)</f>
        <v/>
      </c>
      <c r="L4922">
        <f>N(L4921)+IF(AND('🔎 TRA CỨU NHANH'!$C$2&lt;&gt;"",OR(ISNUMBER(SEARCH('🔎 TRA CỨU NHANH'!$C$2,$A4922)),ISNUMBER(SEARCH('🔎 TRA CỨU NHANH'!$C$2,$B4922)))),1,0)</f>
        <v/>
      </c>
      <c r="M4922">
        <f>IF(L4922&gt;N(L4921),L4922,"")</f>
        <v/>
      </c>
      <c r="N4922">
        <f>N(N4921)+IF(AND('💰 BÁO GIÁ'!$C$27&lt;&gt;"",OR(ISNUMBER(SEARCH('💰 BÁO GIÁ'!$C$27,$A4922)),ISNUMBER(SEARCH('💰 BÁO GIÁ'!$C$27,$B4922)))),1,0)</f>
        <v/>
      </c>
      <c r="O4922">
        <f>IF(N4922&gt;N(N4921),N4922,"")</f>
        <v/>
      </c>
    </row>
    <row r="4923">
      <c r="A4923">
        <f>IF('📋 MIỂNG TNC'!A899="","",'📋 MIỂNG TNC'!A899)</f>
        <v/>
      </c>
      <c r="B4923">
        <f>IF('📋 MIỂNG TNC'!A899="","",'📋 MIỂNG TNC'!P899)</f>
        <v/>
      </c>
      <c r="C4923">
        <f>IF('📋 MIỂNG TNC'!A899="","","Miểng")</f>
        <v/>
      </c>
      <c r="D4923">
        <f>IF('📋 MIỂNG TNC'!A899="","",'📋 MIỂNG TNC'!H899)</f>
        <v/>
      </c>
      <c r="E4923" t="e">
        <v>#VALUE!</v>
      </c>
      <c r="F4923">
        <f>IF('📋 MIỂNG TNC'!A899="","",'📋 MIỂNG TNC'!J899)</f>
        <v/>
      </c>
      <c r="G4923">
        <f>IF('📋 MIỂNG TNC'!A899="","",'📋 MIỂNG TNC'!K899)</f>
        <v/>
      </c>
      <c r="H4923">
        <f>IF('📋 MIỂNG TNC'!A899="","",'📋 MIỂNG TNC'!L899)</f>
        <v/>
      </c>
      <c r="I4923">
        <f>IF('📋 MIỂNG TNC'!A899="","",'📋 MIỂNG TNC'!M899)</f>
        <v/>
      </c>
      <c r="J4923">
        <f>IF('📋 MIỂNG TNC'!A899="","",'📋 MIỂNG TNC'!D899)</f>
        <v/>
      </c>
      <c r="L4923">
        <f>N(L4922)+IF(AND('🔎 TRA CỨU NHANH'!$C$2&lt;&gt;"",OR(ISNUMBER(SEARCH('🔎 TRA CỨU NHANH'!$C$2,$A4923)),ISNUMBER(SEARCH('🔎 TRA CỨU NHANH'!$C$2,$B4923)))),1,0)</f>
        <v/>
      </c>
      <c r="M4923">
        <f>IF(L4923&gt;N(L4922),L4923,"")</f>
        <v/>
      </c>
      <c r="N4923">
        <f>N(N4922)+IF(AND('💰 BÁO GIÁ'!$C$27&lt;&gt;"",OR(ISNUMBER(SEARCH('💰 BÁO GIÁ'!$C$27,$A4923)),ISNUMBER(SEARCH('💰 BÁO GIÁ'!$C$27,$B4923)))),1,0)</f>
        <v/>
      </c>
      <c r="O4923">
        <f>IF(N4923&gt;N(N4922),N4923,"")</f>
        <v/>
      </c>
    </row>
    <row r="4924">
      <c r="A4924">
        <f>IF('📋 MIỂNG TNC'!A900="","",'📋 MIỂNG TNC'!A900)</f>
        <v/>
      </c>
      <c r="B4924">
        <f>IF('📋 MIỂNG TNC'!A900="","",'📋 MIỂNG TNC'!P900)</f>
        <v/>
      </c>
      <c r="C4924">
        <f>IF('📋 MIỂNG TNC'!A900="","","Miểng")</f>
        <v/>
      </c>
      <c r="D4924">
        <f>IF('📋 MIỂNG TNC'!A900="","",'📋 MIỂNG TNC'!H900)</f>
        <v/>
      </c>
      <c r="E4924" t="e">
        <v>#VALUE!</v>
      </c>
      <c r="F4924">
        <f>IF('📋 MIỂNG TNC'!A900="","",'📋 MIỂNG TNC'!J900)</f>
        <v/>
      </c>
      <c r="G4924">
        <f>IF('📋 MIỂNG TNC'!A900="","",'📋 MIỂNG TNC'!K900)</f>
        <v/>
      </c>
      <c r="H4924">
        <f>IF('📋 MIỂNG TNC'!A900="","",'📋 MIỂNG TNC'!L900)</f>
        <v/>
      </c>
      <c r="I4924">
        <f>IF('📋 MIỂNG TNC'!A900="","",'📋 MIỂNG TNC'!M900)</f>
        <v/>
      </c>
      <c r="J4924">
        <f>IF('📋 MIỂNG TNC'!A900="","",'📋 MIỂNG TNC'!D900)</f>
        <v/>
      </c>
      <c r="L4924">
        <f>N(L4923)+IF(AND('🔎 TRA CỨU NHANH'!$C$2&lt;&gt;"",OR(ISNUMBER(SEARCH('🔎 TRA CỨU NHANH'!$C$2,$A4924)),ISNUMBER(SEARCH('🔎 TRA CỨU NHANH'!$C$2,$B4924)))),1,0)</f>
        <v/>
      </c>
      <c r="M4924">
        <f>IF(L4924&gt;N(L4923),L4924,"")</f>
        <v/>
      </c>
      <c r="N4924">
        <f>N(N4923)+IF(AND('💰 BÁO GIÁ'!$C$27&lt;&gt;"",OR(ISNUMBER(SEARCH('💰 BÁO GIÁ'!$C$27,$A4924)),ISNUMBER(SEARCH('💰 BÁO GIÁ'!$C$27,$B4924)))),1,0)</f>
        <v/>
      </c>
      <c r="O4924">
        <f>IF(N4924&gt;N(N4923),N4924,"")</f>
        <v/>
      </c>
    </row>
    <row r="4925">
      <c r="A4925">
        <f>IF('📋 MIỂNG TNC'!A901="","",'📋 MIỂNG TNC'!A901)</f>
        <v/>
      </c>
      <c r="B4925">
        <f>IF('📋 MIỂNG TNC'!A901="","",'📋 MIỂNG TNC'!P901)</f>
        <v/>
      </c>
      <c r="C4925">
        <f>IF('📋 MIỂNG TNC'!A901="","","Miểng")</f>
        <v/>
      </c>
      <c r="D4925">
        <f>IF('📋 MIỂNG TNC'!A901="","",'📋 MIỂNG TNC'!H901)</f>
        <v/>
      </c>
      <c r="E4925" t="e">
        <v>#VALUE!</v>
      </c>
      <c r="F4925">
        <f>IF('📋 MIỂNG TNC'!A901="","",'📋 MIỂNG TNC'!J901)</f>
        <v/>
      </c>
      <c r="G4925">
        <f>IF('📋 MIỂNG TNC'!A901="","",'📋 MIỂNG TNC'!K901)</f>
        <v/>
      </c>
      <c r="H4925">
        <f>IF('📋 MIỂNG TNC'!A901="","",'📋 MIỂNG TNC'!L901)</f>
        <v/>
      </c>
      <c r="I4925">
        <f>IF('📋 MIỂNG TNC'!A901="","",'📋 MIỂNG TNC'!M901)</f>
        <v/>
      </c>
      <c r="J4925">
        <f>IF('📋 MIỂNG TNC'!A901="","",'📋 MIỂNG TNC'!D901)</f>
        <v/>
      </c>
      <c r="L4925">
        <f>N(L4924)+IF(AND('🔎 TRA CỨU NHANH'!$C$2&lt;&gt;"",OR(ISNUMBER(SEARCH('🔎 TRA CỨU NHANH'!$C$2,$A4925)),ISNUMBER(SEARCH('🔎 TRA CỨU NHANH'!$C$2,$B4925)))),1,0)</f>
        <v/>
      </c>
      <c r="M4925">
        <f>IF(L4925&gt;N(L4924),L4925,"")</f>
        <v/>
      </c>
      <c r="N4925">
        <f>N(N4924)+IF(AND('💰 BÁO GIÁ'!$C$27&lt;&gt;"",OR(ISNUMBER(SEARCH('💰 BÁO GIÁ'!$C$27,$A4925)),ISNUMBER(SEARCH('💰 BÁO GIÁ'!$C$27,$B4925)))),1,0)</f>
        <v/>
      </c>
      <c r="O4925">
        <f>IF(N4925&gt;N(N4924),N4925,"")</f>
        <v/>
      </c>
    </row>
    <row r="4926">
      <c r="A4926">
        <f>IF('📋 MIỂNG TNC'!A902="","",'📋 MIỂNG TNC'!A902)</f>
        <v/>
      </c>
      <c r="B4926">
        <f>IF('📋 MIỂNG TNC'!A902="","",'📋 MIỂNG TNC'!P902)</f>
        <v/>
      </c>
      <c r="C4926">
        <f>IF('📋 MIỂNG TNC'!A902="","","Miểng")</f>
        <v/>
      </c>
      <c r="D4926">
        <f>IF('📋 MIỂNG TNC'!A902="","",'📋 MIỂNG TNC'!H902)</f>
        <v/>
      </c>
      <c r="E4926" t="e">
        <v>#VALUE!</v>
      </c>
      <c r="F4926">
        <f>IF('📋 MIỂNG TNC'!A902="","",'📋 MIỂNG TNC'!J902)</f>
        <v/>
      </c>
      <c r="G4926">
        <f>IF('📋 MIỂNG TNC'!A902="","",'📋 MIỂNG TNC'!K902)</f>
        <v/>
      </c>
      <c r="H4926">
        <f>IF('📋 MIỂNG TNC'!A902="","",'📋 MIỂNG TNC'!L902)</f>
        <v/>
      </c>
      <c r="I4926">
        <f>IF('📋 MIỂNG TNC'!A902="","",'📋 MIỂNG TNC'!M902)</f>
        <v/>
      </c>
      <c r="J4926">
        <f>IF('📋 MIỂNG TNC'!A902="","",'📋 MIỂNG TNC'!D902)</f>
        <v/>
      </c>
      <c r="L4926">
        <f>N(L4925)+IF(AND('🔎 TRA CỨU NHANH'!$C$2&lt;&gt;"",OR(ISNUMBER(SEARCH('🔎 TRA CỨU NHANH'!$C$2,$A4926)),ISNUMBER(SEARCH('🔎 TRA CỨU NHANH'!$C$2,$B4926)))),1,0)</f>
        <v/>
      </c>
      <c r="M4926">
        <f>IF(L4926&gt;N(L4925),L4926,"")</f>
        <v/>
      </c>
      <c r="N4926">
        <f>N(N4925)+IF(AND('💰 BÁO GIÁ'!$C$27&lt;&gt;"",OR(ISNUMBER(SEARCH('💰 BÁO GIÁ'!$C$27,$A4926)),ISNUMBER(SEARCH('💰 BÁO GIÁ'!$C$27,$B4926)))),1,0)</f>
        <v/>
      </c>
      <c r="O4926">
        <f>IF(N4926&gt;N(N4925),N4926,"")</f>
        <v/>
      </c>
    </row>
    <row r="4927">
      <c r="A4927" t="e">
        <v>#NAME?</v>
      </c>
      <c r="B4927" t="e">
        <v>#NAME?</v>
      </c>
      <c r="C4927" t="e">
        <v>#NAME?</v>
      </c>
      <c r="D4927" t="e">
        <v>#NAME?</v>
      </c>
      <c r="E4927" t="e">
        <v>#NAME?</v>
      </c>
      <c r="F4927" t="e">
        <v>#NAME?</v>
      </c>
      <c r="G4927" t="e">
        <v>#NAME?</v>
      </c>
      <c r="H4927" t="e">
        <v>#NAME?</v>
      </c>
      <c r="I4927" t="e">
        <v>#NAME?</v>
      </c>
      <c r="J4927" t="e">
        <v>#NAME?</v>
      </c>
      <c r="L4927">
        <f>N(L4926)+IF(AND('🔎 TRA CỨU NHANH'!$C$2&lt;&gt;"",OR(ISNUMBER(SEARCH('🔎 TRA CỨU NHANH'!$C$2,$A4927)),ISNUMBER(SEARCH('🔎 TRA CỨU NHANH'!$C$2,$B4927)))),1,0)</f>
        <v/>
      </c>
      <c r="M4927">
        <f>IF(L4927&gt;N(L4926),L4927,"")</f>
        <v/>
      </c>
      <c r="N4927">
        <f>N(N4926)+IF(AND('💰 BÁO GIÁ'!$C$27&lt;&gt;"",OR(ISNUMBER(SEARCH('💰 BÁO GIÁ'!$C$27,$A4927)),ISNUMBER(SEARCH('💰 BÁO GIÁ'!$C$27,$B4927)))),1,0)</f>
        <v/>
      </c>
      <c r="O4927">
        <f>IF(N4927&gt;N(N4926),N4927,"")</f>
        <v/>
      </c>
    </row>
    <row r="4928">
      <c r="A4928" t="e">
        <v>#NAME?</v>
      </c>
      <c r="B4928" t="e">
        <v>#NAME?</v>
      </c>
      <c r="C4928" t="e">
        <v>#NAME?</v>
      </c>
      <c r="D4928" t="e">
        <v>#NAME?</v>
      </c>
      <c r="E4928" t="e">
        <v>#NAME?</v>
      </c>
      <c r="F4928" t="e">
        <v>#NAME?</v>
      </c>
      <c r="G4928" t="e">
        <v>#NAME?</v>
      </c>
      <c r="H4928" t="e">
        <v>#NAME?</v>
      </c>
      <c r="I4928" t="e">
        <v>#NAME?</v>
      </c>
      <c r="J4928" t="e">
        <v>#NAME?</v>
      </c>
      <c r="L4928">
        <f>N(L4927)+IF(AND('🔎 TRA CỨU NHANH'!$C$2&lt;&gt;"",OR(ISNUMBER(SEARCH('🔎 TRA CỨU NHANH'!$C$2,$A4928)),ISNUMBER(SEARCH('🔎 TRA CỨU NHANH'!$C$2,$B4928)))),1,0)</f>
        <v/>
      </c>
      <c r="M4928">
        <f>IF(L4928&gt;N(L4927),L4928,"")</f>
        <v/>
      </c>
      <c r="N4928">
        <f>N(N4927)+IF(AND('💰 BÁO GIÁ'!$C$27&lt;&gt;"",OR(ISNUMBER(SEARCH('💰 BÁO GIÁ'!$C$27,$A4928)),ISNUMBER(SEARCH('💰 BÁO GIÁ'!$C$27,$B4928)))),1,0)</f>
        <v/>
      </c>
      <c r="O4928">
        <f>IF(N4928&gt;N(N4927),N4928,"")</f>
        <v/>
      </c>
    </row>
    <row r="4929">
      <c r="A4929" t="e">
        <v>#NAME?</v>
      </c>
      <c r="B4929" t="e">
        <v>#NAME?</v>
      </c>
      <c r="C4929" t="e">
        <v>#NAME?</v>
      </c>
      <c r="D4929" t="e">
        <v>#NAME?</v>
      </c>
      <c r="E4929" t="e">
        <v>#NAME?</v>
      </c>
      <c r="F4929" t="e">
        <v>#NAME?</v>
      </c>
      <c r="G4929" t="e">
        <v>#NAME?</v>
      </c>
      <c r="H4929" t="e">
        <v>#NAME?</v>
      </c>
      <c r="I4929" t="e">
        <v>#NAME?</v>
      </c>
      <c r="J4929" t="e">
        <v>#NAME?</v>
      </c>
      <c r="L4929">
        <f>N(L4928)+IF(AND('🔎 TRA CỨU NHANH'!$C$2&lt;&gt;"",OR(ISNUMBER(SEARCH('🔎 TRA CỨU NHANH'!$C$2,$A4929)),ISNUMBER(SEARCH('🔎 TRA CỨU NHANH'!$C$2,$B4929)))),1,0)</f>
        <v/>
      </c>
      <c r="M4929">
        <f>IF(L4929&gt;N(L4928),L4929,"")</f>
        <v/>
      </c>
      <c r="N4929">
        <f>N(N4928)+IF(AND('💰 BÁO GIÁ'!$C$27&lt;&gt;"",OR(ISNUMBER(SEARCH('💰 BÁO GIÁ'!$C$27,$A4929)),ISNUMBER(SEARCH('💰 BÁO GIÁ'!$C$27,$B4929)))),1,0)</f>
        <v/>
      </c>
      <c r="O4929">
        <f>IF(N4929&gt;N(N4928),N4929,"")</f>
        <v/>
      </c>
    </row>
    <row r="4930">
      <c r="A4930" t="e">
        <v>#NAME?</v>
      </c>
      <c r="B4930" t="e">
        <v>#NAME?</v>
      </c>
      <c r="C4930" t="e">
        <v>#NAME?</v>
      </c>
      <c r="D4930" t="e">
        <v>#NAME?</v>
      </c>
      <c r="E4930" t="e">
        <v>#NAME?</v>
      </c>
      <c r="F4930" t="e">
        <v>#NAME?</v>
      </c>
      <c r="G4930" t="e">
        <v>#NAME?</v>
      </c>
      <c r="H4930" t="e">
        <v>#NAME?</v>
      </c>
      <c r="I4930" t="e">
        <v>#NAME?</v>
      </c>
      <c r="J4930" t="e">
        <v>#NAME?</v>
      </c>
      <c r="L4930">
        <f>N(L4929)+IF(AND('🔎 TRA CỨU NHANH'!$C$2&lt;&gt;"",OR(ISNUMBER(SEARCH('🔎 TRA CỨU NHANH'!$C$2,$A4930)),ISNUMBER(SEARCH('🔎 TRA CỨU NHANH'!$C$2,$B4930)))),1,0)</f>
        <v/>
      </c>
      <c r="M4930">
        <f>IF(L4930&gt;N(L4929),L4930,"")</f>
        <v/>
      </c>
      <c r="N4930">
        <f>N(N4929)+IF(AND('💰 BÁO GIÁ'!$C$27&lt;&gt;"",OR(ISNUMBER(SEARCH('💰 BÁO GIÁ'!$C$27,$A4930)),ISNUMBER(SEARCH('💰 BÁO GIÁ'!$C$27,$B4930)))),1,0)</f>
        <v/>
      </c>
      <c r="O4930">
        <f>IF(N4930&gt;N(N4929),N4930,"")</f>
        <v/>
      </c>
    </row>
    <row r="4931">
      <c r="A4931" t="e">
        <v>#NAME?</v>
      </c>
      <c r="B4931" t="e">
        <v>#NAME?</v>
      </c>
      <c r="C4931" t="e">
        <v>#NAME?</v>
      </c>
      <c r="D4931" t="e">
        <v>#NAME?</v>
      </c>
      <c r="E4931" t="e">
        <v>#NAME?</v>
      </c>
      <c r="F4931" t="e">
        <v>#NAME?</v>
      </c>
      <c r="G4931" t="e">
        <v>#NAME?</v>
      </c>
      <c r="H4931" t="e">
        <v>#NAME?</v>
      </c>
      <c r="I4931" t="e">
        <v>#NAME?</v>
      </c>
      <c r="J4931" t="e">
        <v>#NAME?</v>
      </c>
      <c r="L4931">
        <f>N(L4930)+IF(AND('🔎 TRA CỨU NHANH'!$C$2&lt;&gt;"",OR(ISNUMBER(SEARCH('🔎 TRA CỨU NHANH'!$C$2,$A4931)),ISNUMBER(SEARCH('🔎 TRA CỨU NHANH'!$C$2,$B4931)))),1,0)</f>
        <v/>
      </c>
      <c r="M4931">
        <f>IF(L4931&gt;N(L4930),L4931,"")</f>
        <v/>
      </c>
      <c r="N4931">
        <f>N(N4930)+IF(AND('💰 BÁO GIÁ'!$C$27&lt;&gt;"",OR(ISNUMBER(SEARCH('💰 BÁO GIÁ'!$C$27,$A4931)),ISNUMBER(SEARCH('💰 BÁO GIÁ'!$C$27,$B4931)))),1,0)</f>
        <v/>
      </c>
      <c r="O4931">
        <f>IF(N4931&gt;N(N4930),N4931,"")</f>
        <v/>
      </c>
    </row>
    <row r="4932">
      <c r="A4932" t="e">
        <v>#NAME?</v>
      </c>
      <c r="B4932" t="e">
        <v>#NAME?</v>
      </c>
      <c r="C4932" t="e">
        <v>#NAME?</v>
      </c>
      <c r="D4932" t="e">
        <v>#NAME?</v>
      </c>
      <c r="E4932" t="e">
        <v>#NAME?</v>
      </c>
      <c r="F4932" t="e">
        <v>#NAME?</v>
      </c>
      <c r="G4932" t="e">
        <v>#NAME?</v>
      </c>
      <c r="H4932" t="e">
        <v>#NAME?</v>
      </c>
      <c r="I4932" t="e">
        <v>#NAME?</v>
      </c>
      <c r="J4932" t="e">
        <v>#NAME?</v>
      </c>
      <c r="L4932">
        <f>N(L4931)+IF(AND('🔎 TRA CỨU NHANH'!$C$2&lt;&gt;"",OR(ISNUMBER(SEARCH('🔎 TRA CỨU NHANH'!$C$2,$A4932)),ISNUMBER(SEARCH('🔎 TRA CỨU NHANH'!$C$2,$B4932)))),1,0)</f>
        <v/>
      </c>
      <c r="M4932">
        <f>IF(L4932&gt;N(L4931),L4932,"")</f>
        <v/>
      </c>
      <c r="N4932">
        <f>N(N4931)+IF(AND('💰 BÁO GIÁ'!$C$27&lt;&gt;"",OR(ISNUMBER(SEARCH('💰 BÁO GIÁ'!$C$27,$A4932)),ISNUMBER(SEARCH('💰 BÁO GIÁ'!$C$27,$B4932)))),1,0)</f>
        <v/>
      </c>
      <c r="O4932">
        <f>IF(N4932&gt;N(N4931),N4932,"")</f>
        <v/>
      </c>
    </row>
    <row r="4933">
      <c r="A4933" t="e">
        <v>#NAME?</v>
      </c>
      <c r="B4933" t="e">
        <v>#NAME?</v>
      </c>
      <c r="C4933" t="e">
        <v>#NAME?</v>
      </c>
      <c r="D4933" t="e">
        <v>#NAME?</v>
      </c>
      <c r="E4933" t="e">
        <v>#NAME?</v>
      </c>
      <c r="F4933" t="e">
        <v>#NAME?</v>
      </c>
      <c r="G4933" t="e">
        <v>#NAME?</v>
      </c>
      <c r="H4933" t="e">
        <v>#NAME?</v>
      </c>
      <c r="I4933" t="e">
        <v>#NAME?</v>
      </c>
      <c r="J4933" t="e">
        <v>#NAME?</v>
      </c>
      <c r="L4933">
        <f>N(L4932)+IF(AND('🔎 TRA CỨU NHANH'!$C$2&lt;&gt;"",OR(ISNUMBER(SEARCH('🔎 TRA CỨU NHANH'!$C$2,$A4933)),ISNUMBER(SEARCH('🔎 TRA CỨU NHANH'!$C$2,$B4933)))),1,0)</f>
        <v/>
      </c>
      <c r="M4933">
        <f>IF(L4933&gt;N(L4932),L4933,"")</f>
        <v/>
      </c>
      <c r="N4933">
        <f>N(N4932)+IF(AND('💰 BÁO GIÁ'!$C$27&lt;&gt;"",OR(ISNUMBER(SEARCH('💰 BÁO GIÁ'!$C$27,$A4933)),ISNUMBER(SEARCH('💰 BÁO GIÁ'!$C$27,$B4933)))),1,0)</f>
        <v/>
      </c>
      <c r="O4933">
        <f>IF(N4933&gt;N(N4932),N4933,"")</f>
        <v/>
      </c>
    </row>
    <row r="4934">
      <c r="A4934" t="e">
        <v>#NAME?</v>
      </c>
      <c r="B4934" t="e">
        <v>#NAME?</v>
      </c>
      <c r="C4934" t="e">
        <v>#NAME?</v>
      </c>
      <c r="D4934" t="e">
        <v>#NAME?</v>
      </c>
      <c r="E4934" t="e">
        <v>#NAME?</v>
      </c>
      <c r="F4934" t="e">
        <v>#NAME?</v>
      </c>
      <c r="G4934" t="e">
        <v>#NAME?</v>
      </c>
      <c r="H4934" t="e">
        <v>#NAME?</v>
      </c>
      <c r="I4934" t="e">
        <v>#NAME?</v>
      </c>
      <c r="J4934" t="e">
        <v>#NAME?</v>
      </c>
      <c r="L4934">
        <f>N(L4933)+IF(AND('🔎 TRA CỨU NHANH'!$C$2&lt;&gt;"",OR(ISNUMBER(SEARCH('🔎 TRA CỨU NHANH'!$C$2,$A4934)),ISNUMBER(SEARCH('🔎 TRA CỨU NHANH'!$C$2,$B4934)))),1,0)</f>
        <v/>
      </c>
      <c r="M4934">
        <f>IF(L4934&gt;N(L4933),L4934,"")</f>
        <v/>
      </c>
      <c r="N4934">
        <f>N(N4933)+IF(AND('💰 BÁO GIÁ'!$C$27&lt;&gt;"",OR(ISNUMBER(SEARCH('💰 BÁO GIÁ'!$C$27,$A4934)),ISNUMBER(SEARCH('💰 BÁO GIÁ'!$C$27,$B4934)))),1,0)</f>
        <v/>
      </c>
      <c r="O4934">
        <f>IF(N4934&gt;N(N4933),N4934,"")</f>
        <v/>
      </c>
    </row>
    <row r="4935">
      <c r="A4935" t="e">
        <v>#NAME?</v>
      </c>
      <c r="B4935" t="e">
        <v>#NAME?</v>
      </c>
      <c r="C4935" t="e">
        <v>#NAME?</v>
      </c>
      <c r="D4935" t="e">
        <v>#NAME?</v>
      </c>
      <c r="E4935" t="e">
        <v>#NAME?</v>
      </c>
      <c r="F4935" t="e">
        <v>#NAME?</v>
      </c>
      <c r="G4935" t="e">
        <v>#NAME?</v>
      </c>
      <c r="H4935" t="e">
        <v>#NAME?</v>
      </c>
      <c r="I4935" t="e">
        <v>#NAME?</v>
      </c>
      <c r="J4935" t="e">
        <v>#NAME?</v>
      </c>
      <c r="L4935">
        <f>N(L4934)+IF(AND('🔎 TRA CỨU NHANH'!$C$2&lt;&gt;"",OR(ISNUMBER(SEARCH('🔎 TRA CỨU NHANH'!$C$2,$A4935)),ISNUMBER(SEARCH('🔎 TRA CỨU NHANH'!$C$2,$B4935)))),1,0)</f>
        <v/>
      </c>
      <c r="M4935">
        <f>IF(L4935&gt;N(L4934),L4935,"")</f>
        <v/>
      </c>
      <c r="N4935">
        <f>N(N4934)+IF(AND('💰 BÁO GIÁ'!$C$27&lt;&gt;"",OR(ISNUMBER(SEARCH('💰 BÁO GIÁ'!$C$27,$A4935)),ISNUMBER(SEARCH('💰 BÁO GIÁ'!$C$27,$B4935)))),1,0)</f>
        <v/>
      </c>
      <c r="O4935">
        <f>IF(N4935&gt;N(N4934),N4935,"")</f>
        <v/>
      </c>
    </row>
    <row r="4936">
      <c r="A4936" t="e">
        <v>#NAME?</v>
      </c>
      <c r="B4936" t="e">
        <v>#NAME?</v>
      </c>
      <c r="C4936" t="e">
        <v>#NAME?</v>
      </c>
      <c r="D4936" t="e">
        <v>#NAME?</v>
      </c>
      <c r="E4936" t="e">
        <v>#NAME?</v>
      </c>
      <c r="F4936" t="e">
        <v>#NAME?</v>
      </c>
      <c r="G4936" t="e">
        <v>#NAME?</v>
      </c>
      <c r="H4936" t="e">
        <v>#NAME?</v>
      </c>
      <c r="I4936" t="e">
        <v>#NAME?</v>
      </c>
      <c r="J4936" t="e">
        <v>#NAME?</v>
      </c>
      <c r="L4936">
        <f>N(L4935)+IF(AND('🔎 TRA CỨU NHANH'!$C$2&lt;&gt;"",OR(ISNUMBER(SEARCH('🔎 TRA CỨU NHANH'!$C$2,$A4936)),ISNUMBER(SEARCH('🔎 TRA CỨU NHANH'!$C$2,$B4936)))),1,0)</f>
        <v/>
      </c>
      <c r="M4936">
        <f>IF(L4936&gt;N(L4935),L4936,"")</f>
        <v/>
      </c>
      <c r="N4936">
        <f>N(N4935)+IF(AND('💰 BÁO GIÁ'!$C$27&lt;&gt;"",OR(ISNUMBER(SEARCH('💰 BÁO GIÁ'!$C$27,$A4936)),ISNUMBER(SEARCH('💰 BÁO GIÁ'!$C$27,$B4936)))),1,0)</f>
        <v/>
      </c>
      <c r="O4936">
        <f>IF(N4936&gt;N(N4935),N4936,"")</f>
        <v/>
      </c>
    </row>
    <row r="4937">
      <c r="A4937" t="e">
        <v>#NAME?</v>
      </c>
      <c r="B4937" t="e">
        <v>#NAME?</v>
      </c>
      <c r="C4937" t="e">
        <v>#NAME?</v>
      </c>
      <c r="D4937" t="e">
        <v>#NAME?</v>
      </c>
      <c r="E4937" t="e">
        <v>#NAME?</v>
      </c>
      <c r="F4937" t="e">
        <v>#NAME?</v>
      </c>
      <c r="G4937" t="e">
        <v>#NAME?</v>
      </c>
      <c r="H4937" t="e">
        <v>#NAME?</v>
      </c>
      <c r="I4937" t="e">
        <v>#NAME?</v>
      </c>
      <c r="J4937" t="e">
        <v>#NAME?</v>
      </c>
      <c r="L4937">
        <f>N(L4936)+IF(AND('🔎 TRA CỨU NHANH'!$C$2&lt;&gt;"",OR(ISNUMBER(SEARCH('🔎 TRA CỨU NHANH'!$C$2,$A4937)),ISNUMBER(SEARCH('🔎 TRA CỨU NHANH'!$C$2,$B4937)))),1,0)</f>
        <v/>
      </c>
      <c r="M4937">
        <f>IF(L4937&gt;N(L4936),L4937,"")</f>
        <v/>
      </c>
      <c r="N4937">
        <f>N(N4936)+IF(AND('💰 BÁO GIÁ'!$C$27&lt;&gt;"",OR(ISNUMBER(SEARCH('💰 BÁO GIÁ'!$C$27,$A4937)),ISNUMBER(SEARCH('💰 BÁO GIÁ'!$C$27,$B4937)))),1,0)</f>
        <v/>
      </c>
      <c r="O4937">
        <f>IF(N4937&gt;N(N4936),N4937,"")</f>
        <v/>
      </c>
    </row>
    <row r="4938">
      <c r="A4938" t="e">
        <v>#NAME?</v>
      </c>
      <c r="B4938" t="e">
        <v>#NAME?</v>
      </c>
      <c r="C4938" t="e">
        <v>#NAME?</v>
      </c>
      <c r="D4938" t="e">
        <v>#NAME?</v>
      </c>
      <c r="E4938" t="e">
        <v>#NAME?</v>
      </c>
      <c r="F4938" t="e">
        <v>#NAME?</v>
      </c>
      <c r="G4938" t="e">
        <v>#NAME?</v>
      </c>
      <c r="H4938" t="e">
        <v>#NAME?</v>
      </c>
      <c r="I4938" t="e">
        <v>#NAME?</v>
      </c>
      <c r="J4938" t="e">
        <v>#NAME?</v>
      </c>
      <c r="L4938">
        <f>N(L4937)+IF(AND('🔎 TRA CỨU NHANH'!$C$2&lt;&gt;"",OR(ISNUMBER(SEARCH('🔎 TRA CỨU NHANH'!$C$2,$A4938)),ISNUMBER(SEARCH('🔎 TRA CỨU NHANH'!$C$2,$B4938)))),1,0)</f>
        <v/>
      </c>
      <c r="M4938">
        <f>IF(L4938&gt;N(L4937),L4938,"")</f>
        <v/>
      </c>
      <c r="N4938">
        <f>N(N4937)+IF(AND('💰 BÁO GIÁ'!$C$27&lt;&gt;"",OR(ISNUMBER(SEARCH('💰 BÁO GIÁ'!$C$27,$A4938)),ISNUMBER(SEARCH('💰 BÁO GIÁ'!$C$27,$B4938)))),1,0)</f>
        <v/>
      </c>
      <c r="O4938">
        <f>IF(N4938&gt;N(N4937),N4938,"")</f>
        <v/>
      </c>
    </row>
    <row r="4939">
      <c r="A4939" t="e">
        <v>#NAME?</v>
      </c>
      <c r="B4939" t="e">
        <v>#NAME?</v>
      </c>
      <c r="C4939" t="e">
        <v>#NAME?</v>
      </c>
      <c r="D4939" t="e">
        <v>#NAME?</v>
      </c>
      <c r="E4939" t="e">
        <v>#NAME?</v>
      </c>
      <c r="F4939" t="e">
        <v>#NAME?</v>
      </c>
      <c r="G4939" t="e">
        <v>#NAME?</v>
      </c>
      <c r="H4939" t="e">
        <v>#NAME?</v>
      </c>
      <c r="I4939" t="e">
        <v>#NAME?</v>
      </c>
      <c r="J4939" t="e">
        <v>#NAME?</v>
      </c>
      <c r="L4939">
        <f>N(L4938)+IF(AND('🔎 TRA CỨU NHANH'!$C$2&lt;&gt;"",OR(ISNUMBER(SEARCH('🔎 TRA CỨU NHANH'!$C$2,$A4939)),ISNUMBER(SEARCH('🔎 TRA CỨU NHANH'!$C$2,$B4939)))),1,0)</f>
        <v/>
      </c>
      <c r="M4939">
        <f>IF(L4939&gt;N(L4938),L4939,"")</f>
        <v/>
      </c>
      <c r="N4939">
        <f>N(N4938)+IF(AND('💰 BÁO GIÁ'!$C$27&lt;&gt;"",OR(ISNUMBER(SEARCH('💰 BÁO GIÁ'!$C$27,$A4939)),ISNUMBER(SEARCH('💰 BÁO GIÁ'!$C$27,$B4939)))),1,0)</f>
        <v/>
      </c>
      <c r="O4939">
        <f>IF(N4939&gt;N(N4938),N4939,"")</f>
        <v/>
      </c>
    </row>
    <row r="4940">
      <c r="A4940" t="e">
        <v>#NAME?</v>
      </c>
      <c r="B4940" t="e">
        <v>#NAME?</v>
      </c>
      <c r="C4940" t="e">
        <v>#NAME?</v>
      </c>
      <c r="D4940" t="e">
        <v>#NAME?</v>
      </c>
      <c r="E4940" t="e">
        <v>#NAME?</v>
      </c>
      <c r="F4940" t="e">
        <v>#NAME?</v>
      </c>
      <c r="G4940" t="e">
        <v>#NAME?</v>
      </c>
      <c r="H4940" t="e">
        <v>#NAME?</v>
      </c>
      <c r="I4940" t="e">
        <v>#NAME?</v>
      </c>
      <c r="J4940" t="e">
        <v>#NAME?</v>
      </c>
      <c r="L4940">
        <f>N(L4939)+IF(AND('🔎 TRA CỨU NHANH'!$C$2&lt;&gt;"",OR(ISNUMBER(SEARCH('🔎 TRA CỨU NHANH'!$C$2,$A4940)),ISNUMBER(SEARCH('🔎 TRA CỨU NHANH'!$C$2,$B4940)))),1,0)</f>
        <v/>
      </c>
      <c r="M4940">
        <f>IF(L4940&gt;N(L4939),L4940,"")</f>
        <v/>
      </c>
      <c r="N4940">
        <f>N(N4939)+IF(AND('💰 BÁO GIÁ'!$C$27&lt;&gt;"",OR(ISNUMBER(SEARCH('💰 BÁO GIÁ'!$C$27,$A4940)),ISNUMBER(SEARCH('💰 BÁO GIÁ'!$C$27,$B4940)))),1,0)</f>
        <v/>
      </c>
      <c r="O4940">
        <f>IF(N4940&gt;N(N4939),N4940,"")</f>
        <v/>
      </c>
    </row>
    <row r="4941">
      <c r="A4941" t="e">
        <v>#NAME?</v>
      </c>
      <c r="B4941" t="e">
        <v>#NAME?</v>
      </c>
      <c r="C4941" t="e">
        <v>#NAME?</v>
      </c>
      <c r="D4941" t="e">
        <v>#NAME?</v>
      </c>
      <c r="E4941" t="e">
        <v>#NAME?</v>
      </c>
      <c r="F4941" t="e">
        <v>#NAME?</v>
      </c>
      <c r="G4941" t="e">
        <v>#NAME?</v>
      </c>
      <c r="H4941" t="e">
        <v>#NAME?</v>
      </c>
      <c r="I4941" t="e">
        <v>#NAME?</v>
      </c>
      <c r="J4941" t="e">
        <v>#NAME?</v>
      </c>
      <c r="L4941">
        <f>N(L4940)+IF(AND('🔎 TRA CỨU NHANH'!$C$2&lt;&gt;"",OR(ISNUMBER(SEARCH('🔎 TRA CỨU NHANH'!$C$2,$A4941)),ISNUMBER(SEARCH('🔎 TRA CỨU NHANH'!$C$2,$B4941)))),1,0)</f>
        <v/>
      </c>
      <c r="M4941">
        <f>IF(L4941&gt;N(L4940),L4941,"")</f>
        <v/>
      </c>
      <c r="N4941">
        <f>N(N4940)+IF(AND('💰 BÁO GIÁ'!$C$27&lt;&gt;"",OR(ISNUMBER(SEARCH('💰 BÁO GIÁ'!$C$27,$A4941)),ISNUMBER(SEARCH('💰 BÁO GIÁ'!$C$27,$B4941)))),1,0)</f>
        <v/>
      </c>
      <c r="O4941">
        <f>IF(N4941&gt;N(N4940),N4941,"")</f>
        <v/>
      </c>
    </row>
    <row r="4942">
      <c r="A4942" t="e">
        <v>#NAME?</v>
      </c>
      <c r="B4942" t="e">
        <v>#NAME?</v>
      </c>
      <c r="C4942" t="e">
        <v>#NAME?</v>
      </c>
      <c r="D4942" t="e">
        <v>#NAME?</v>
      </c>
      <c r="E4942" t="e">
        <v>#NAME?</v>
      </c>
      <c r="F4942" t="e">
        <v>#NAME?</v>
      </c>
      <c r="G4942" t="e">
        <v>#NAME?</v>
      </c>
      <c r="H4942" t="e">
        <v>#NAME?</v>
      </c>
      <c r="I4942" t="e">
        <v>#NAME?</v>
      </c>
      <c r="J4942" t="e">
        <v>#NAME?</v>
      </c>
      <c r="L4942">
        <f>N(L4941)+IF(AND('🔎 TRA CỨU NHANH'!$C$2&lt;&gt;"",OR(ISNUMBER(SEARCH('🔎 TRA CỨU NHANH'!$C$2,$A4942)),ISNUMBER(SEARCH('🔎 TRA CỨU NHANH'!$C$2,$B4942)))),1,0)</f>
        <v/>
      </c>
      <c r="M4942">
        <f>IF(L4942&gt;N(L4941),L4942,"")</f>
        <v/>
      </c>
      <c r="N4942">
        <f>N(N4941)+IF(AND('💰 BÁO GIÁ'!$C$27&lt;&gt;"",OR(ISNUMBER(SEARCH('💰 BÁO GIÁ'!$C$27,$A4942)),ISNUMBER(SEARCH('💰 BÁO GIÁ'!$C$27,$B4942)))),1,0)</f>
        <v/>
      </c>
      <c r="O4942">
        <f>IF(N4942&gt;N(N4941),N4942,"")</f>
        <v/>
      </c>
    </row>
    <row r="4943">
      <c r="A4943" t="e">
        <v>#NAME?</v>
      </c>
      <c r="B4943" t="e">
        <v>#NAME?</v>
      </c>
      <c r="C4943" t="e">
        <v>#NAME?</v>
      </c>
      <c r="D4943" t="e">
        <v>#NAME?</v>
      </c>
      <c r="E4943" t="e">
        <v>#NAME?</v>
      </c>
      <c r="F4943" t="e">
        <v>#NAME?</v>
      </c>
      <c r="G4943" t="e">
        <v>#NAME?</v>
      </c>
      <c r="H4943" t="e">
        <v>#NAME?</v>
      </c>
      <c r="I4943" t="e">
        <v>#NAME?</v>
      </c>
      <c r="J4943" t="e">
        <v>#NAME?</v>
      </c>
      <c r="L4943">
        <f>N(L4942)+IF(AND('🔎 TRA CỨU NHANH'!$C$2&lt;&gt;"",OR(ISNUMBER(SEARCH('🔎 TRA CỨU NHANH'!$C$2,$A4943)),ISNUMBER(SEARCH('🔎 TRA CỨU NHANH'!$C$2,$B4943)))),1,0)</f>
        <v/>
      </c>
      <c r="M4943">
        <f>IF(L4943&gt;N(L4942),L4943,"")</f>
        <v/>
      </c>
      <c r="N4943">
        <f>N(N4942)+IF(AND('💰 BÁO GIÁ'!$C$27&lt;&gt;"",OR(ISNUMBER(SEARCH('💰 BÁO GIÁ'!$C$27,$A4943)),ISNUMBER(SEARCH('💰 BÁO GIÁ'!$C$27,$B4943)))),1,0)</f>
        <v/>
      </c>
      <c r="O4943">
        <f>IF(N4943&gt;N(N4942),N4943,"")</f>
        <v/>
      </c>
    </row>
    <row r="4944">
      <c r="A4944" t="e">
        <v>#NAME?</v>
      </c>
      <c r="B4944" t="e">
        <v>#NAME?</v>
      </c>
      <c r="C4944" t="e">
        <v>#NAME?</v>
      </c>
      <c r="D4944" t="e">
        <v>#NAME?</v>
      </c>
      <c r="E4944" t="e">
        <v>#NAME?</v>
      </c>
      <c r="F4944" t="e">
        <v>#NAME?</v>
      </c>
      <c r="G4944" t="e">
        <v>#NAME?</v>
      </c>
      <c r="H4944" t="e">
        <v>#NAME?</v>
      </c>
      <c r="I4944" t="e">
        <v>#NAME?</v>
      </c>
      <c r="J4944" t="e">
        <v>#NAME?</v>
      </c>
      <c r="L4944">
        <f>N(L4943)+IF(AND('🔎 TRA CỨU NHANH'!$C$2&lt;&gt;"",OR(ISNUMBER(SEARCH('🔎 TRA CỨU NHANH'!$C$2,$A4944)),ISNUMBER(SEARCH('🔎 TRA CỨU NHANH'!$C$2,$B4944)))),1,0)</f>
        <v/>
      </c>
      <c r="M4944">
        <f>IF(L4944&gt;N(L4943),L4944,"")</f>
        <v/>
      </c>
      <c r="N4944">
        <f>N(N4943)+IF(AND('💰 BÁO GIÁ'!$C$27&lt;&gt;"",OR(ISNUMBER(SEARCH('💰 BÁO GIÁ'!$C$27,$A4944)),ISNUMBER(SEARCH('💰 BÁO GIÁ'!$C$27,$B4944)))),1,0)</f>
        <v/>
      </c>
      <c r="O4944">
        <f>IF(N4944&gt;N(N4943),N4944,"")</f>
        <v/>
      </c>
    </row>
    <row r="4945">
      <c r="A4945" t="e">
        <v>#NAME?</v>
      </c>
      <c r="B4945" t="e">
        <v>#NAME?</v>
      </c>
      <c r="C4945" t="e">
        <v>#NAME?</v>
      </c>
      <c r="D4945" t="e">
        <v>#NAME?</v>
      </c>
      <c r="E4945" t="e">
        <v>#NAME?</v>
      </c>
      <c r="F4945" t="e">
        <v>#NAME?</v>
      </c>
      <c r="G4945" t="e">
        <v>#NAME?</v>
      </c>
      <c r="H4945" t="e">
        <v>#NAME?</v>
      </c>
      <c r="I4945" t="e">
        <v>#NAME?</v>
      </c>
      <c r="J4945" t="e">
        <v>#NAME?</v>
      </c>
      <c r="L4945">
        <f>N(L4944)+IF(AND('🔎 TRA CỨU NHANH'!$C$2&lt;&gt;"",OR(ISNUMBER(SEARCH('🔎 TRA CỨU NHANH'!$C$2,$A4945)),ISNUMBER(SEARCH('🔎 TRA CỨU NHANH'!$C$2,$B4945)))),1,0)</f>
        <v/>
      </c>
      <c r="M4945">
        <f>IF(L4945&gt;N(L4944),L4945,"")</f>
        <v/>
      </c>
      <c r="N4945">
        <f>N(N4944)+IF(AND('💰 BÁO GIÁ'!$C$27&lt;&gt;"",OR(ISNUMBER(SEARCH('💰 BÁO GIÁ'!$C$27,$A4945)),ISNUMBER(SEARCH('💰 BÁO GIÁ'!$C$27,$B4945)))),1,0)</f>
        <v/>
      </c>
      <c r="O4945">
        <f>IF(N4945&gt;N(N4944),N4945,"")</f>
        <v/>
      </c>
    </row>
    <row r="4946">
      <c r="A4946" t="e">
        <v>#NAME?</v>
      </c>
      <c r="B4946" t="e">
        <v>#NAME?</v>
      </c>
      <c r="C4946" t="e">
        <v>#NAME?</v>
      </c>
      <c r="D4946" t="e">
        <v>#NAME?</v>
      </c>
      <c r="E4946" t="e">
        <v>#NAME?</v>
      </c>
      <c r="F4946" t="e">
        <v>#NAME?</v>
      </c>
      <c r="G4946" t="e">
        <v>#NAME?</v>
      </c>
      <c r="H4946" t="e">
        <v>#NAME?</v>
      </c>
      <c r="I4946" t="e">
        <v>#NAME?</v>
      </c>
      <c r="J4946" t="e">
        <v>#NAME?</v>
      </c>
      <c r="L4946">
        <f>N(L4945)+IF(AND('🔎 TRA CỨU NHANH'!$C$2&lt;&gt;"",OR(ISNUMBER(SEARCH('🔎 TRA CỨU NHANH'!$C$2,$A4946)),ISNUMBER(SEARCH('🔎 TRA CỨU NHANH'!$C$2,$B4946)))),1,0)</f>
        <v/>
      </c>
      <c r="M4946">
        <f>IF(L4946&gt;N(L4945),L4946,"")</f>
        <v/>
      </c>
      <c r="N4946">
        <f>N(N4945)+IF(AND('💰 BÁO GIÁ'!$C$27&lt;&gt;"",OR(ISNUMBER(SEARCH('💰 BÁO GIÁ'!$C$27,$A4946)),ISNUMBER(SEARCH('💰 BÁO GIÁ'!$C$27,$B4946)))),1,0)</f>
        <v/>
      </c>
      <c r="O4946">
        <f>IF(N4946&gt;N(N4945),N4946,"")</f>
        <v/>
      </c>
    </row>
    <row r="4947">
      <c r="A4947" t="e">
        <v>#NAME?</v>
      </c>
      <c r="B4947" t="e">
        <v>#NAME?</v>
      </c>
      <c r="C4947" t="e">
        <v>#NAME?</v>
      </c>
      <c r="D4947" t="e">
        <v>#NAME?</v>
      </c>
      <c r="E4947" t="e">
        <v>#NAME?</v>
      </c>
      <c r="F4947" t="e">
        <v>#NAME?</v>
      </c>
      <c r="G4947" t="e">
        <v>#NAME?</v>
      </c>
      <c r="H4947" t="e">
        <v>#NAME?</v>
      </c>
      <c r="I4947" t="e">
        <v>#NAME?</v>
      </c>
      <c r="J4947" t="e">
        <v>#NAME?</v>
      </c>
      <c r="L4947">
        <f>N(L4946)+IF(AND('🔎 TRA CỨU NHANH'!$C$2&lt;&gt;"",OR(ISNUMBER(SEARCH('🔎 TRA CỨU NHANH'!$C$2,$A4947)),ISNUMBER(SEARCH('🔎 TRA CỨU NHANH'!$C$2,$B4947)))),1,0)</f>
        <v/>
      </c>
      <c r="M4947">
        <f>IF(L4947&gt;N(L4946),L4947,"")</f>
        <v/>
      </c>
      <c r="N4947">
        <f>N(N4946)+IF(AND('💰 BÁO GIÁ'!$C$27&lt;&gt;"",OR(ISNUMBER(SEARCH('💰 BÁO GIÁ'!$C$27,$A4947)),ISNUMBER(SEARCH('💰 BÁO GIÁ'!$C$27,$B4947)))),1,0)</f>
        <v/>
      </c>
      <c r="O4947">
        <f>IF(N4947&gt;N(N4946),N4947,"")</f>
        <v/>
      </c>
    </row>
    <row r="4948">
      <c r="A4948" t="e">
        <v>#NAME?</v>
      </c>
      <c r="B4948" t="e">
        <v>#NAME?</v>
      </c>
      <c r="C4948" t="e">
        <v>#NAME?</v>
      </c>
      <c r="D4948" t="e">
        <v>#NAME?</v>
      </c>
      <c r="E4948" t="e">
        <v>#NAME?</v>
      </c>
      <c r="F4948" t="e">
        <v>#NAME?</v>
      </c>
      <c r="G4948" t="e">
        <v>#NAME?</v>
      </c>
      <c r="H4948" t="e">
        <v>#NAME?</v>
      </c>
      <c r="I4948" t="e">
        <v>#NAME?</v>
      </c>
      <c r="J4948" t="e">
        <v>#NAME?</v>
      </c>
      <c r="L4948">
        <f>N(L4947)+IF(AND('🔎 TRA CỨU NHANH'!$C$2&lt;&gt;"",OR(ISNUMBER(SEARCH('🔎 TRA CỨU NHANH'!$C$2,$A4948)),ISNUMBER(SEARCH('🔎 TRA CỨU NHANH'!$C$2,$B4948)))),1,0)</f>
        <v/>
      </c>
      <c r="M4948">
        <f>IF(L4948&gt;N(L4947),L4948,"")</f>
        <v/>
      </c>
      <c r="N4948">
        <f>N(N4947)+IF(AND('💰 BÁO GIÁ'!$C$27&lt;&gt;"",OR(ISNUMBER(SEARCH('💰 BÁO GIÁ'!$C$27,$A4948)),ISNUMBER(SEARCH('💰 BÁO GIÁ'!$C$27,$B4948)))),1,0)</f>
        <v/>
      </c>
      <c r="O4948">
        <f>IF(N4948&gt;N(N4947),N4948,"")</f>
        <v/>
      </c>
    </row>
    <row r="4949">
      <c r="A4949" t="e">
        <v>#NAME?</v>
      </c>
      <c r="B4949" t="e">
        <v>#NAME?</v>
      </c>
      <c r="C4949" t="e">
        <v>#NAME?</v>
      </c>
      <c r="D4949" t="e">
        <v>#NAME?</v>
      </c>
      <c r="E4949" t="e">
        <v>#NAME?</v>
      </c>
      <c r="F4949" t="e">
        <v>#NAME?</v>
      </c>
      <c r="G4949" t="e">
        <v>#NAME?</v>
      </c>
      <c r="H4949" t="e">
        <v>#NAME?</v>
      </c>
      <c r="I4949" t="e">
        <v>#NAME?</v>
      </c>
      <c r="J4949" t="e">
        <v>#NAME?</v>
      </c>
      <c r="L4949">
        <f>N(L4948)+IF(AND('🔎 TRA CỨU NHANH'!$C$2&lt;&gt;"",OR(ISNUMBER(SEARCH('🔎 TRA CỨU NHANH'!$C$2,$A4949)),ISNUMBER(SEARCH('🔎 TRA CỨU NHANH'!$C$2,$B4949)))),1,0)</f>
        <v/>
      </c>
      <c r="M4949">
        <f>IF(L4949&gt;N(L4948),L4949,"")</f>
        <v/>
      </c>
      <c r="N4949">
        <f>N(N4948)+IF(AND('💰 BÁO GIÁ'!$C$27&lt;&gt;"",OR(ISNUMBER(SEARCH('💰 BÁO GIÁ'!$C$27,$A4949)),ISNUMBER(SEARCH('💰 BÁO GIÁ'!$C$27,$B4949)))),1,0)</f>
        <v/>
      </c>
      <c r="O4949">
        <f>IF(N4949&gt;N(N4948),N4949,"")</f>
        <v/>
      </c>
    </row>
    <row r="4950">
      <c r="A4950" t="e">
        <v>#NAME?</v>
      </c>
      <c r="B4950" t="e">
        <v>#NAME?</v>
      </c>
      <c r="C4950" t="e">
        <v>#NAME?</v>
      </c>
      <c r="D4950" t="e">
        <v>#NAME?</v>
      </c>
      <c r="E4950" t="e">
        <v>#NAME?</v>
      </c>
      <c r="F4950" t="e">
        <v>#NAME?</v>
      </c>
      <c r="G4950" t="e">
        <v>#NAME?</v>
      </c>
      <c r="H4950" t="e">
        <v>#NAME?</v>
      </c>
      <c r="I4950" t="e">
        <v>#NAME?</v>
      </c>
      <c r="J4950" t="e">
        <v>#NAME?</v>
      </c>
      <c r="L4950">
        <f>N(L4949)+IF(AND('🔎 TRA CỨU NHANH'!$C$2&lt;&gt;"",OR(ISNUMBER(SEARCH('🔎 TRA CỨU NHANH'!$C$2,$A4950)),ISNUMBER(SEARCH('🔎 TRA CỨU NHANH'!$C$2,$B4950)))),1,0)</f>
        <v/>
      </c>
      <c r="M4950">
        <f>IF(L4950&gt;N(L4949),L4950,"")</f>
        <v/>
      </c>
      <c r="N4950">
        <f>N(N4949)+IF(AND('💰 BÁO GIÁ'!$C$27&lt;&gt;"",OR(ISNUMBER(SEARCH('💰 BÁO GIÁ'!$C$27,$A4950)),ISNUMBER(SEARCH('💰 BÁO GIÁ'!$C$27,$B4950)))),1,0)</f>
        <v/>
      </c>
      <c r="O4950">
        <f>IF(N4950&gt;N(N4949),N4950,"")</f>
        <v/>
      </c>
    </row>
    <row r="4951">
      <c r="A4951" t="e">
        <v>#NAME?</v>
      </c>
      <c r="B4951" t="e">
        <v>#NAME?</v>
      </c>
      <c r="C4951" t="e">
        <v>#NAME?</v>
      </c>
      <c r="D4951" t="e">
        <v>#NAME?</v>
      </c>
      <c r="E4951" t="e">
        <v>#NAME?</v>
      </c>
      <c r="F4951" t="e">
        <v>#NAME?</v>
      </c>
      <c r="G4951" t="e">
        <v>#NAME?</v>
      </c>
      <c r="H4951" t="e">
        <v>#NAME?</v>
      </c>
      <c r="I4951" t="e">
        <v>#NAME?</v>
      </c>
      <c r="J4951" t="e">
        <v>#NAME?</v>
      </c>
      <c r="L4951">
        <f>N(L4950)+IF(AND('🔎 TRA CỨU NHANH'!$C$2&lt;&gt;"",OR(ISNUMBER(SEARCH('🔎 TRA CỨU NHANH'!$C$2,$A4951)),ISNUMBER(SEARCH('🔎 TRA CỨU NHANH'!$C$2,$B4951)))),1,0)</f>
        <v/>
      </c>
      <c r="M4951">
        <f>IF(L4951&gt;N(L4950),L4951,"")</f>
        <v/>
      </c>
      <c r="N4951">
        <f>N(N4950)+IF(AND('💰 BÁO GIÁ'!$C$27&lt;&gt;"",OR(ISNUMBER(SEARCH('💰 BÁO GIÁ'!$C$27,$A4951)),ISNUMBER(SEARCH('💰 BÁO GIÁ'!$C$27,$B4951)))),1,0)</f>
        <v/>
      </c>
      <c r="O4951">
        <f>IF(N4951&gt;N(N4950),N4951,"")</f>
        <v/>
      </c>
    </row>
    <row r="4952">
      <c r="A4952" t="e">
        <v>#NAME?</v>
      </c>
      <c r="B4952" t="e">
        <v>#NAME?</v>
      </c>
      <c r="C4952" t="e">
        <v>#NAME?</v>
      </c>
      <c r="D4952" t="e">
        <v>#NAME?</v>
      </c>
      <c r="E4952" t="e">
        <v>#NAME?</v>
      </c>
      <c r="F4952" t="e">
        <v>#NAME?</v>
      </c>
      <c r="G4952" t="e">
        <v>#NAME?</v>
      </c>
      <c r="H4952" t="e">
        <v>#NAME?</v>
      </c>
      <c r="I4952" t="e">
        <v>#NAME?</v>
      </c>
      <c r="J4952" t="e">
        <v>#NAME?</v>
      </c>
      <c r="L4952">
        <f>N(L4951)+IF(AND('🔎 TRA CỨU NHANH'!$C$2&lt;&gt;"",OR(ISNUMBER(SEARCH('🔎 TRA CỨU NHANH'!$C$2,$A4952)),ISNUMBER(SEARCH('🔎 TRA CỨU NHANH'!$C$2,$B4952)))),1,0)</f>
        <v/>
      </c>
      <c r="M4952">
        <f>IF(L4952&gt;N(L4951),L4952,"")</f>
        <v/>
      </c>
      <c r="N4952">
        <f>N(N4951)+IF(AND('💰 BÁO GIÁ'!$C$27&lt;&gt;"",OR(ISNUMBER(SEARCH('💰 BÁO GIÁ'!$C$27,$A4952)),ISNUMBER(SEARCH('💰 BÁO GIÁ'!$C$27,$B4952)))),1,0)</f>
        <v/>
      </c>
      <c r="O4952">
        <f>IF(N4952&gt;N(N4951),N4952,"")</f>
        <v/>
      </c>
    </row>
    <row r="4953">
      <c r="A4953" t="e">
        <v>#NAME?</v>
      </c>
      <c r="B4953" t="e">
        <v>#NAME?</v>
      </c>
      <c r="C4953" t="e">
        <v>#NAME?</v>
      </c>
      <c r="D4953" t="e">
        <v>#NAME?</v>
      </c>
      <c r="E4953" t="e">
        <v>#NAME?</v>
      </c>
      <c r="F4953" t="e">
        <v>#NAME?</v>
      </c>
      <c r="G4953" t="e">
        <v>#NAME?</v>
      </c>
      <c r="H4953" t="e">
        <v>#NAME?</v>
      </c>
      <c r="I4953" t="e">
        <v>#NAME?</v>
      </c>
      <c r="J4953" t="e">
        <v>#NAME?</v>
      </c>
      <c r="L4953">
        <f>N(L4952)+IF(AND('🔎 TRA CỨU NHANH'!$C$2&lt;&gt;"",OR(ISNUMBER(SEARCH('🔎 TRA CỨU NHANH'!$C$2,$A4953)),ISNUMBER(SEARCH('🔎 TRA CỨU NHANH'!$C$2,$B4953)))),1,0)</f>
        <v/>
      </c>
      <c r="M4953">
        <f>IF(L4953&gt;N(L4952),L4953,"")</f>
        <v/>
      </c>
      <c r="N4953">
        <f>N(N4952)+IF(AND('💰 BÁO GIÁ'!$C$27&lt;&gt;"",OR(ISNUMBER(SEARCH('💰 BÁO GIÁ'!$C$27,$A4953)),ISNUMBER(SEARCH('💰 BÁO GIÁ'!$C$27,$B4953)))),1,0)</f>
        <v/>
      </c>
      <c r="O4953">
        <f>IF(N4953&gt;N(N4952),N4953,"")</f>
        <v/>
      </c>
    </row>
    <row r="4954">
      <c r="A4954" t="e">
        <v>#NAME?</v>
      </c>
      <c r="B4954" t="e">
        <v>#NAME?</v>
      </c>
      <c r="C4954" t="e">
        <v>#NAME?</v>
      </c>
      <c r="D4954" t="e">
        <v>#NAME?</v>
      </c>
      <c r="E4954" t="e">
        <v>#NAME?</v>
      </c>
      <c r="F4954" t="e">
        <v>#NAME?</v>
      </c>
      <c r="G4954" t="e">
        <v>#NAME?</v>
      </c>
      <c r="H4954" t="e">
        <v>#NAME?</v>
      </c>
      <c r="I4954" t="e">
        <v>#NAME?</v>
      </c>
      <c r="J4954" t="e">
        <v>#NAME?</v>
      </c>
      <c r="L4954">
        <f>N(L4953)+IF(AND('🔎 TRA CỨU NHANH'!$C$2&lt;&gt;"",OR(ISNUMBER(SEARCH('🔎 TRA CỨU NHANH'!$C$2,$A4954)),ISNUMBER(SEARCH('🔎 TRA CỨU NHANH'!$C$2,$B4954)))),1,0)</f>
        <v/>
      </c>
      <c r="M4954">
        <f>IF(L4954&gt;N(L4953),L4954,"")</f>
        <v/>
      </c>
      <c r="N4954">
        <f>N(N4953)+IF(AND('💰 BÁO GIÁ'!$C$27&lt;&gt;"",OR(ISNUMBER(SEARCH('💰 BÁO GIÁ'!$C$27,$A4954)),ISNUMBER(SEARCH('💰 BÁO GIÁ'!$C$27,$B4954)))),1,0)</f>
        <v/>
      </c>
      <c r="O4954">
        <f>IF(N4954&gt;N(N4953),N4954,"")</f>
        <v/>
      </c>
    </row>
    <row r="4955">
      <c r="A4955" t="e">
        <v>#NAME?</v>
      </c>
      <c r="B4955" t="e">
        <v>#NAME?</v>
      </c>
      <c r="C4955" t="e">
        <v>#NAME?</v>
      </c>
      <c r="D4955" t="e">
        <v>#NAME?</v>
      </c>
      <c r="E4955" t="e">
        <v>#NAME?</v>
      </c>
      <c r="F4955" t="e">
        <v>#NAME?</v>
      </c>
      <c r="G4955" t="e">
        <v>#NAME?</v>
      </c>
      <c r="H4955" t="e">
        <v>#NAME?</v>
      </c>
      <c r="I4955" t="e">
        <v>#NAME?</v>
      </c>
      <c r="J4955" t="e">
        <v>#NAME?</v>
      </c>
      <c r="L4955">
        <f>N(L4954)+IF(AND('🔎 TRA CỨU NHANH'!$C$2&lt;&gt;"",OR(ISNUMBER(SEARCH('🔎 TRA CỨU NHANH'!$C$2,$A4955)),ISNUMBER(SEARCH('🔎 TRA CỨU NHANH'!$C$2,$B4955)))),1,0)</f>
        <v/>
      </c>
      <c r="M4955">
        <f>IF(L4955&gt;N(L4954),L4955,"")</f>
        <v/>
      </c>
      <c r="N4955">
        <f>N(N4954)+IF(AND('💰 BÁO GIÁ'!$C$27&lt;&gt;"",OR(ISNUMBER(SEARCH('💰 BÁO GIÁ'!$C$27,$A4955)),ISNUMBER(SEARCH('💰 BÁO GIÁ'!$C$27,$B4955)))),1,0)</f>
        <v/>
      </c>
      <c r="O4955">
        <f>IF(N4955&gt;N(N4954),N4955,"")</f>
        <v/>
      </c>
    </row>
    <row r="4956">
      <c r="A4956" t="e">
        <v>#NAME?</v>
      </c>
      <c r="B4956" t="e">
        <v>#NAME?</v>
      </c>
      <c r="C4956" t="e">
        <v>#NAME?</v>
      </c>
      <c r="D4956" t="e">
        <v>#NAME?</v>
      </c>
      <c r="E4956" t="e">
        <v>#NAME?</v>
      </c>
      <c r="F4956" t="e">
        <v>#NAME?</v>
      </c>
      <c r="G4956" t="e">
        <v>#NAME?</v>
      </c>
      <c r="H4956" t="e">
        <v>#NAME?</v>
      </c>
      <c r="I4956" t="e">
        <v>#NAME?</v>
      </c>
      <c r="J4956" t="e">
        <v>#NAME?</v>
      </c>
      <c r="L4956">
        <f>N(L4955)+IF(AND('🔎 TRA CỨU NHANH'!$C$2&lt;&gt;"",OR(ISNUMBER(SEARCH('🔎 TRA CỨU NHANH'!$C$2,$A4956)),ISNUMBER(SEARCH('🔎 TRA CỨU NHANH'!$C$2,$B4956)))),1,0)</f>
        <v/>
      </c>
      <c r="M4956">
        <f>IF(L4956&gt;N(L4955),L4956,"")</f>
        <v/>
      </c>
      <c r="N4956">
        <f>N(N4955)+IF(AND('💰 BÁO GIÁ'!$C$27&lt;&gt;"",OR(ISNUMBER(SEARCH('💰 BÁO GIÁ'!$C$27,$A4956)),ISNUMBER(SEARCH('💰 BÁO GIÁ'!$C$27,$B4956)))),1,0)</f>
        <v/>
      </c>
      <c r="O4956">
        <f>IF(N4956&gt;N(N4955),N4956,"")</f>
        <v/>
      </c>
    </row>
    <row r="4957">
      <c r="A4957" t="e">
        <v>#NAME?</v>
      </c>
      <c r="B4957" t="e">
        <v>#NAME?</v>
      </c>
      <c r="C4957" t="e">
        <v>#NAME?</v>
      </c>
      <c r="D4957" t="e">
        <v>#NAME?</v>
      </c>
      <c r="E4957" t="e">
        <v>#NAME?</v>
      </c>
      <c r="F4957" t="e">
        <v>#NAME?</v>
      </c>
      <c r="G4957" t="e">
        <v>#NAME?</v>
      </c>
      <c r="H4957" t="e">
        <v>#NAME?</v>
      </c>
      <c r="I4957" t="e">
        <v>#NAME?</v>
      </c>
      <c r="J4957" t="e">
        <v>#NAME?</v>
      </c>
      <c r="L4957">
        <f>N(L4956)+IF(AND('🔎 TRA CỨU NHANH'!$C$2&lt;&gt;"",OR(ISNUMBER(SEARCH('🔎 TRA CỨU NHANH'!$C$2,$A4957)),ISNUMBER(SEARCH('🔎 TRA CỨU NHANH'!$C$2,$B4957)))),1,0)</f>
        <v/>
      </c>
      <c r="M4957">
        <f>IF(L4957&gt;N(L4956),L4957,"")</f>
        <v/>
      </c>
      <c r="N4957">
        <f>N(N4956)+IF(AND('💰 BÁO GIÁ'!$C$27&lt;&gt;"",OR(ISNUMBER(SEARCH('💰 BÁO GIÁ'!$C$27,$A4957)),ISNUMBER(SEARCH('💰 BÁO GIÁ'!$C$27,$B4957)))),1,0)</f>
        <v/>
      </c>
      <c r="O4957">
        <f>IF(N4957&gt;N(N4956),N4957,"")</f>
        <v/>
      </c>
    </row>
    <row r="4958">
      <c r="A4958" t="e">
        <v>#NAME?</v>
      </c>
      <c r="B4958" t="e">
        <v>#NAME?</v>
      </c>
      <c r="C4958" t="e">
        <v>#NAME?</v>
      </c>
      <c r="D4958" t="e">
        <v>#NAME?</v>
      </c>
      <c r="E4958" t="e">
        <v>#NAME?</v>
      </c>
      <c r="F4958" t="e">
        <v>#NAME?</v>
      </c>
      <c r="G4958" t="e">
        <v>#NAME?</v>
      </c>
      <c r="H4958" t="e">
        <v>#NAME?</v>
      </c>
      <c r="I4958" t="e">
        <v>#NAME?</v>
      </c>
      <c r="J4958" t="e">
        <v>#NAME?</v>
      </c>
      <c r="L4958">
        <f>N(L4957)+IF(AND('🔎 TRA CỨU NHANH'!$C$2&lt;&gt;"",OR(ISNUMBER(SEARCH('🔎 TRA CỨU NHANH'!$C$2,$A4958)),ISNUMBER(SEARCH('🔎 TRA CỨU NHANH'!$C$2,$B4958)))),1,0)</f>
        <v/>
      </c>
      <c r="M4958">
        <f>IF(L4958&gt;N(L4957),L4958,"")</f>
        <v/>
      </c>
      <c r="N4958">
        <f>N(N4957)+IF(AND('💰 BÁO GIÁ'!$C$27&lt;&gt;"",OR(ISNUMBER(SEARCH('💰 BÁO GIÁ'!$C$27,$A4958)),ISNUMBER(SEARCH('💰 BÁO GIÁ'!$C$27,$B4958)))),1,0)</f>
        <v/>
      </c>
      <c r="O4958">
        <f>IF(N4958&gt;N(N4957),N4958,"")</f>
        <v/>
      </c>
    </row>
    <row r="4959">
      <c r="A4959" t="e">
        <v>#NAME?</v>
      </c>
      <c r="B4959" t="e">
        <v>#NAME?</v>
      </c>
      <c r="C4959" t="e">
        <v>#NAME?</v>
      </c>
      <c r="D4959" t="e">
        <v>#NAME?</v>
      </c>
      <c r="E4959" t="e">
        <v>#NAME?</v>
      </c>
      <c r="F4959" t="e">
        <v>#NAME?</v>
      </c>
      <c r="G4959" t="e">
        <v>#NAME?</v>
      </c>
      <c r="H4959" t="e">
        <v>#NAME?</v>
      </c>
      <c r="I4959" t="e">
        <v>#NAME?</v>
      </c>
      <c r="J4959" t="e">
        <v>#NAME?</v>
      </c>
      <c r="L4959">
        <f>N(L4958)+IF(AND('🔎 TRA CỨU NHANH'!$C$2&lt;&gt;"",OR(ISNUMBER(SEARCH('🔎 TRA CỨU NHANH'!$C$2,$A4959)),ISNUMBER(SEARCH('🔎 TRA CỨU NHANH'!$C$2,$B4959)))),1,0)</f>
        <v/>
      </c>
      <c r="M4959">
        <f>IF(L4959&gt;N(L4958),L4959,"")</f>
        <v/>
      </c>
      <c r="N4959">
        <f>N(N4958)+IF(AND('💰 BÁO GIÁ'!$C$27&lt;&gt;"",OR(ISNUMBER(SEARCH('💰 BÁO GIÁ'!$C$27,$A4959)),ISNUMBER(SEARCH('💰 BÁO GIÁ'!$C$27,$B4959)))),1,0)</f>
        <v/>
      </c>
      <c r="O4959">
        <f>IF(N4959&gt;N(N4958),N4959,"")</f>
        <v/>
      </c>
    </row>
    <row r="4960">
      <c r="A4960" t="e">
        <v>#NAME?</v>
      </c>
      <c r="B4960" t="e">
        <v>#NAME?</v>
      </c>
      <c r="C4960" t="e">
        <v>#NAME?</v>
      </c>
      <c r="D4960" t="e">
        <v>#NAME?</v>
      </c>
      <c r="E4960" t="e">
        <v>#NAME?</v>
      </c>
      <c r="F4960" t="e">
        <v>#NAME?</v>
      </c>
      <c r="G4960" t="e">
        <v>#NAME?</v>
      </c>
      <c r="H4960" t="e">
        <v>#NAME?</v>
      </c>
      <c r="I4960" t="e">
        <v>#NAME?</v>
      </c>
      <c r="J4960" t="e">
        <v>#NAME?</v>
      </c>
      <c r="L4960">
        <f>N(L4959)+IF(AND('🔎 TRA CỨU NHANH'!$C$2&lt;&gt;"",OR(ISNUMBER(SEARCH('🔎 TRA CỨU NHANH'!$C$2,$A4960)),ISNUMBER(SEARCH('🔎 TRA CỨU NHANH'!$C$2,$B4960)))),1,0)</f>
        <v/>
      </c>
      <c r="M4960">
        <f>IF(L4960&gt;N(L4959),L4960,"")</f>
        <v/>
      </c>
      <c r="N4960">
        <f>N(N4959)+IF(AND('💰 BÁO GIÁ'!$C$27&lt;&gt;"",OR(ISNUMBER(SEARCH('💰 BÁO GIÁ'!$C$27,$A4960)),ISNUMBER(SEARCH('💰 BÁO GIÁ'!$C$27,$B4960)))),1,0)</f>
        <v/>
      </c>
      <c r="O4960">
        <f>IF(N4960&gt;N(N4959),N4960,"")</f>
        <v/>
      </c>
    </row>
    <row r="4961">
      <c r="A4961" t="e">
        <v>#NAME?</v>
      </c>
      <c r="B4961" t="e">
        <v>#NAME?</v>
      </c>
      <c r="C4961" t="e">
        <v>#NAME?</v>
      </c>
      <c r="D4961" t="e">
        <v>#NAME?</v>
      </c>
      <c r="E4961" t="e">
        <v>#NAME?</v>
      </c>
      <c r="F4961" t="e">
        <v>#NAME?</v>
      </c>
      <c r="G4961" t="e">
        <v>#NAME?</v>
      </c>
      <c r="H4961" t="e">
        <v>#NAME?</v>
      </c>
      <c r="I4961" t="e">
        <v>#NAME?</v>
      </c>
      <c r="J4961" t="e">
        <v>#NAME?</v>
      </c>
      <c r="L4961">
        <f>N(L4960)+IF(AND('🔎 TRA CỨU NHANH'!$C$2&lt;&gt;"",OR(ISNUMBER(SEARCH('🔎 TRA CỨU NHANH'!$C$2,$A4961)),ISNUMBER(SEARCH('🔎 TRA CỨU NHANH'!$C$2,$B4961)))),1,0)</f>
        <v/>
      </c>
      <c r="M4961">
        <f>IF(L4961&gt;N(L4960),L4961,"")</f>
        <v/>
      </c>
      <c r="N4961">
        <f>N(N4960)+IF(AND('💰 BÁO GIÁ'!$C$27&lt;&gt;"",OR(ISNUMBER(SEARCH('💰 BÁO GIÁ'!$C$27,$A4961)),ISNUMBER(SEARCH('💰 BÁO GIÁ'!$C$27,$B4961)))),1,0)</f>
        <v/>
      </c>
      <c r="O4961">
        <f>IF(N4961&gt;N(N4960),N4961,"")</f>
        <v/>
      </c>
    </row>
    <row r="4962">
      <c r="A4962" t="e">
        <v>#NAME?</v>
      </c>
      <c r="B4962" t="e">
        <v>#NAME?</v>
      </c>
      <c r="C4962" t="e">
        <v>#NAME?</v>
      </c>
      <c r="D4962" t="e">
        <v>#NAME?</v>
      </c>
      <c r="E4962" t="e">
        <v>#NAME?</v>
      </c>
      <c r="F4962" t="e">
        <v>#NAME?</v>
      </c>
      <c r="G4962" t="e">
        <v>#NAME?</v>
      </c>
      <c r="H4962" t="e">
        <v>#NAME?</v>
      </c>
      <c r="I4962" t="e">
        <v>#NAME?</v>
      </c>
      <c r="J4962" t="e">
        <v>#NAME?</v>
      </c>
      <c r="L4962">
        <f>N(L4961)+IF(AND('🔎 TRA CỨU NHANH'!$C$2&lt;&gt;"",OR(ISNUMBER(SEARCH('🔎 TRA CỨU NHANH'!$C$2,$A4962)),ISNUMBER(SEARCH('🔎 TRA CỨU NHANH'!$C$2,$B4962)))),1,0)</f>
        <v/>
      </c>
      <c r="M4962">
        <f>IF(L4962&gt;N(L4961),L4962,"")</f>
        <v/>
      </c>
      <c r="N4962">
        <f>N(N4961)+IF(AND('💰 BÁO GIÁ'!$C$27&lt;&gt;"",OR(ISNUMBER(SEARCH('💰 BÁO GIÁ'!$C$27,$A4962)),ISNUMBER(SEARCH('💰 BÁO GIÁ'!$C$27,$B4962)))),1,0)</f>
        <v/>
      </c>
      <c r="O4962">
        <f>IF(N4962&gt;N(N4961),N4962,"")</f>
        <v/>
      </c>
    </row>
    <row r="4963">
      <c r="A4963" t="e">
        <v>#NAME?</v>
      </c>
      <c r="B4963" t="e">
        <v>#NAME?</v>
      </c>
      <c r="C4963" t="e">
        <v>#NAME?</v>
      </c>
      <c r="D4963" t="e">
        <v>#NAME?</v>
      </c>
      <c r="E4963" t="e">
        <v>#NAME?</v>
      </c>
      <c r="F4963" t="e">
        <v>#NAME?</v>
      </c>
      <c r="G4963" t="e">
        <v>#NAME?</v>
      </c>
      <c r="H4963" t="e">
        <v>#NAME?</v>
      </c>
      <c r="I4963" t="e">
        <v>#NAME?</v>
      </c>
      <c r="J4963" t="e">
        <v>#NAME?</v>
      </c>
      <c r="L4963">
        <f>N(L4962)+IF(AND('🔎 TRA CỨU NHANH'!$C$2&lt;&gt;"",OR(ISNUMBER(SEARCH('🔎 TRA CỨU NHANH'!$C$2,$A4963)),ISNUMBER(SEARCH('🔎 TRA CỨU NHANH'!$C$2,$B4963)))),1,0)</f>
        <v/>
      </c>
      <c r="M4963">
        <f>IF(L4963&gt;N(L4962),L4963,"")</f>
        <v/>
      </c>
      <c r="N4963">
        <f>N(N4962)+IF(AND('💰 BÁO GIÁ'!$C$27&lt;&gt;"",OR(ISNUMBER(SEARCH('💰 BÁO GIÁ'!$C$27,$A4963)),ISNUMBER(SEARCH('💰 BÁO GIÁ'!$C$27,$B4963)))),1,0)</f>
        <v/>
      </c>
      <c r="O4963">
        <f>IF(N4963&gt;N(N4962),N4963,"")</f>
        <v/>
      </c>
    </row>
    <row r="4964">
      <c r="A4964" t="e">
        <v>#NAME?</v>
      </c>
      <c r="B4964" t="e">
        <v>#NAME?</v>
      </c>
      <c r="C4964" t="e">
        <v>#NAME?</v>
      </c>
      <c r="D4964" t="e">
        <v>#NAME?</v>
      </c>
      <c r="E4964" t="e">
        <v>#NAME?</v>
      </c>
      <c r="F4964" t="e">
        <v>#NAME?</v>
      </c>
      <c r="G4964" t="e">
        <v>#NAME?</v>
      </c>
      <c r="H4964" t="e">
        <v>#NAME?</v>
      </c>
      <c r="I4964" t="e">
        <v>#NAME?</v>
      </c>
      <c r="J4964" t="e">
        <v>#NAME?</v>
      </c>
      <c r="L4964">
        <f>N(L4963)+IF(AND('🔎 TRA CỨU NHANH'!$C$2&lt;&gt;"",OR(ISNUMBER(SEARCH('🔎 TRA CỨU NHANH'!$C$2,$A4964)),ISNUMBER(SEARCH('🔎 TRA CỨU NHANH'!$C$2,$B4964)))),1,0)</f>
        <v/>
      </c>
      <c r="M4964">
        <f>IF(L4964&gt;N(L4963),L4964,"")</f>
        <v/>
      </c>
      <c r="N4964">
        <f>N(N4963)+IF(AND('💰 BÁO GIÁ'!$C$27&lt;&gt;"",OR(ISNUMBER(SEARCH('💰 BÁO GIÁ'!$C$27,$A4964)),ISNUMBER(SEARCH('💰 BÁO GIÁ'!$C$27,$B4964)))),1,0)</f>
        <v/>
      </c>
      <c r="O4964">
        <f>IF(N4964&gt;N(N4963),N4964,"")</f>
        <v/>
      </c>
    </row>
    <row r="4965">
      <c r="A4965" t="e">
        <v>#NAME?</v>
      </c>
      <c r="B4965" t="e">
        <v>#NAME?</v>
      </c>
      <c r="C4965" t="e">
        <v>#NAME?</v>
      </c>
      <c r="D4965" t="e">
        <v>#NAME?</v>
      </c>
      <c r="E4965" t="e">
        <v>#NAME?</v>
      </c>
      <c r="F4965" t="e">
        <v>#NAME?</v>
      </c>
      <c r="G4965" t="e">
        <v>#NAME?</v>
      </c>
      <c r="H4965" t="e">
        <v>#NAME?</v>
      </c>
      <c r="I4965" t="e">
        <v>#NAME?</v>
      </c>
      <c r="J4965" t="e">
        <v>#NAME?</v>
      </c>
      <c r="L4965">
        <f>N(L4964)+IF(AND('🔎 TRA CỨU NHANH'!$C$2&lt;&gt;"",OR(ISNUMBER(SEARCH('🔎 TRA CỨU NHANH'!$C$2,$A4965)),ISNUMBER(SEARCH('🔎 TRA CỨU NHANH'!$C$2,$B4965)))),1,0)</f>
        <v/>
      </c>
      <c r="M4965">
        <f>IF(L4965&gt;N(L4964),L4965,"")</f>
        <v/>
      </c>
      <c r="N4965">
        <f>N(N4964)+IF(AND('💰 BÁO GIÁ'!$C$27&lt;&gt;"",OR(ISNUMBER(SEARCH('💰 BÁO GIÁ'!$C$27,$A4965)),ISNUMBER(SEARCH('💰 BÁO GIÁ'!$C$27,$B4965)))),1,0)</f>
        <v/>
      </c>
      <c r="O4965">
        <f>IF(N4965&gt;N(N4964),N4965,"")</f>
        <v/>
      </c>
    </row>
    <row r="4966">
      <c r="A4966" t="e">
        <v>#NAME?</v>
      </c>
      <c r="B4966" t="e">
        <v>#NAME?</v>
      </c>
      <c r="C4966" t="e">
        <v>#NAME?</v>
      </c>
      <c r="D4966" t="e">
        <v>#NAME?</v>
      </c>
      <c r="E4966" t="e">
        <v>#NAME?</v>
      </c>
      <c r="F4966" t="e">
        <v>#NAME?</v>
      </c>
      <c r="G4966" t="e">
        <v>#NAME?</v>
      </c>
      <c r="H4966" t="e">
        <v>#NAME?</v>
      </c>
      <c r="I4966" t="e">
        <v>#NAME?</v>
      </c>
      <c r="J4966" t="e">
        <v>#NAME?</v>
      </c>
      <c r="L4966">
        <f>N(L4965)+IF(AND('🔎 TRA CỨU NHANH'!$C$2&lt;&gt;"",OR(ISNUMBER(SEARCH('🔎 TRA CỨU NHANH'!$C$2,$A4966)),ISNUMBER(SEARCH('🔎 TRA CỨU NHANH'!$C$2,$B4966)))),1,0)</f>
        <v/>
      </c>
      <c r="M4966">
        <f>IF(L4966&gt;N(L4965),L4966,"")</f>
        <v/>
      </c>
      <c r="N4966">
        <f>N(N4965)+IF(AND('💰 BÁO GIÁ'!$C$27&lt;&gt;"",OR(ISNUMBER(SEARCH('💰 BÁO GIÁ'!$C$27,$A4966)),ISNUMBER(SEARCH('💰 BÁO GIÁ'!$C$27,$B4966)))),1,0)</f>
        <v/>
      </c>
      <c r="O4966">
        <f>IF(N4966&gt;N(N4965),N4966,"")</f>
        <v/>
      </c>
    </row>
    <row r="4967">
      <c r="A4967" t="e">
        <v>#NAME?</v>
      </c>
      <c r="B4967" t="e">
        <v>#NAME?</v>
      </c>
      <c r="C4967" t="e">
        <v>#NAME?</v>
      </c>
      <c r="D4967" t="e">
        <v>#NAME?</v>
      </c>
      <c r="E4967" t="e">
        <v>#NAME?</v>
      </c>
      <c r="F4967" t="e">
        <v>#NAME?</v>
      </c>
      <c r="G4967" t="e">
        <v>#NAME?</v>
      </c>
      <c r="H4967" t="e">
        <v>#NAME?</v>
      </c>
      <c r="I4967" t="e">
        <v>#NAME?</v>
      </c>
      <c r="J4967" t="e">
        <v>#NAME?</v>
      </c>
      <c r="L4967">
        <f>N(L4966)+IF(AND('🔎 TRA CỨU NHANH'!$C$2&lt;&gt;"",OR(ISNUMBER(SEARCH('🔎 TRA CỨU NHANH'!$C$2,$A4967)),ISNUMBER(SEARCH('🔎 TRA CỨU NHANH'!$C$2,$B4967)))),1,0)</f>
        <v/>
      </c>
      <c r="M4967">
        <f>IF(L4967&gt;N(L4966),L4967,"")</f>
        <v/>
      </c>
      <c r="N4967">
        <f>N(N4966)+IF(AND('💰 BÁO GIÁ'!$C$27&lt;&gt;"",OR(ISNUMBER(SEARCH('💰 BÁO GIÁ'!$C$27,$A4967)),ISNUMBER(SEARCH('💰 BÁO GIÁ'!$C$27,$B4967)))),1,0)</f>
        <v/>
      </c>
      <c r="O4967">
        <f>IF(N4967&gt;N(N4966),N4967,"")</f>
        <v/>
      </c>
    </row>
    <row r="4968">
      <c r="A4968" t="e">
        <v>#NAME?</v>
      </c>
      <c r="B4968" t="e">
        <v>#NAME?</v>
      </c>
      <c r="C4968" t="e">
        <v>#NAME?</v>
      </c>
      <c r="D4968" t="e">
        <v>#NAME?</v>
      </c>
      <c r="E4968" t="e">
        <v>#NAME?</v>
      </c>
      <c r="F4968" t="e">
        <v>#NAME?</v>
      </c>
      <c r="G4968" t="e">
        <v>#NAME?</v>
      </c>
      <c r="H4968" t="e">
        <v>#NAME?</v>
      </c>
      <c r="I4968" t="e">
        <v>#NAME?</v>
      </c>
      <c r="J4968" t="e">
        <v>#NAME?</v>
      </c>
      <c r="L4968">
        <f>N(L4967)+IF(AND('🔎 TRA CỨU NHANH'!$C$2&lt;&gt;"",OR(ISNUMBER(SEARCH('🔎 TRA CỨU NHANH'!$C$2,$A4968)),ISNUMBER(SEARCH('🔎 TRA CỨU NHANH'!$C$2,$B4968)))),1,0)</f>
        <v/>
      </c>
      <c r="M4968">
        <f>IF(L4968&gt;N(L4967),L4968,"")</f>
        <v/>
      </c>
      <c r="N4968">
        <f>N(N4967)+IF(AND('💰 BÁO GIÁ'!$C$27&lt;&gt;"",OR(ISNUMBER(SEARCH('💰 BÁO GIÁ'!$C$27,$A4968)),ISNUMBER(SEARCH('💰 BÁO GIÁ'!$C$27,$B4968)))),1,0)</f>
        <v/>
      </c>
      <c r="O4968">
        <f>IF(N4968&gt;N(N4967),N4968,"")</f>
        <v/>
      </c>
    </row>
    <row r="4969">
      <c r="A4969" t="e">
        <v>#NAME?</v>
      </c>
      <c r="B4969" t="e">
        <v>#NAME?</v>
      </c>
      <c r="C4969" t="e">
        <v>#NAME?</v>
      </c>
      <c r="D4969" t="e">
        <v>#NAME?</v>
      </c>
      <c r="E4969" t="e">
        <v>#NAME?</v>
      </c>
      <c r="F4969" t="e">
        <v>#NAME?</v>
      </c>
      <c r="G4969" t="e">
        <v>#NAME?</v>
      </c>
      <c r="H4969" t="e">
        <v>#NAME?</v>
      </c>
      <c r="I4969" t="e">
        <v>#NAME?</v>
      </c>
      <c r="J4969" t="e">
        <v>#NAME?</v>
      </c>
      <c r="L4969">
        <f>N(L4968)+IF(AND('🔎 TRA CỨU NHANH'!$C$2&lt;&gt;"",OR(ISNUMBER(SEARCH('🔎 TRA CỨU NHANH'!$C$2,$A4969)),ISNUMBER(SEARCH('🔎 TRA CỨU NHANH'!$C$2,$B4969)))),1,0)</f>
        <v/>
      </c>
      <c r="M4969">
        <f>IF(L4969&gt;N(L4968),L4969,"")</f>
        <v/>
      </c>
      <c r="N4969">
        <f>N(N4968)+IF(AND('💰 BÁO GIÁ'!$C$27&lt;&gt;"",OR(ISNUMBER(SEARCH('💰 BÁO GIÁ'!$C$27,$A4969)),ISNUMBER(SEARCH('💰 BÁO GIÁ'!$C$27,$B4969)))),1,0)</f>
        <v/>
      </c>
      <c r="O4969">
        <f>IF(N4969&gt;N(N4968),N4969,"")</f>
        <v/>
      </c>
    </row>
    <row r="4970">
      <c r="A4970" t="e">
        <v>#NAME?</v>
      </c>
      <c r="B4970" t="e">
        <v>#NAME?</v>
      </c>
      <c r="C4970" t="e">
        <v>#NAME?</v>
      </c>
      <c r="D4970" t="e">
        <v>#NAME?</v>
      </c>
      <c r="E4970" t="e">
        <v>#NAME?</v>
      </c>
      <c r="F4970" t="e">
        <v>#NAME?</v>
      </c>
      <c r="G4970" t="e">
        <v>#NAME?</v>
      </c>
      <c r="H4970" t="e">
        <v>#NAME?</v>
      </c>
      <c r="I4970" t="e">
        <v>#NAME?</v>
      </c>
      <c r="J4970" t="e">
        <v>#NAME?</v>
      </c>
      <c r="L4970">
        <f>N(L4969)+IF(AND('🔎 TRA CỨU NHANH'!$C$2&lt;&gt;"",OR(ISNUMBER(SEARCH('🔎 TRA CỨU NHANH'!$C$2,$A4970)),ISNUMBER(SEARCH('🔎 TRA CỨU NHANH'!$C$2,$B4970)))),1,0)</f>
        <v/>
      </c>
      <c r="M4970">
        <f>IF(L4970&gt;N(L4969),L4970,"")</f>
        <v/>
      </c>
      <c r="N4970">
        <f>N(N4969)+IF(AND('💰 BÁO GIÁ'!$C$27&lt;&gt;"",OR(ISNUMBER(SEARCH('💰 BÁO GIÁ'!$C$27,$A4970)),ISNUMBER(SEARCH('💰 BÁO GIÁ'!$C$27,$B4970)))),1,0)</f>
        <v/>
      </c>
      <c r="O4970">
        <f>IF(N4970&gt;N(N4969),N4970,"")</f>
        <v/>
      </c>
    </row>
    <row r="4971">
      <c r="A4971" t="e">
        <v>#NAME?</v>
      </c>
      <c r="B4971" t="e">
        <v>#NAME?</v>
      </c>
      <c r="C4971" t="e">
        <v>#NAME?</v>
      </c>
      <c r="D4971" t="e">
        <v>#NAME?</v>
      </c>
      <c r="E4971" t="e">
        <v>#NAME?</v>
      </c>
      <c r="F4971" t="e">
        <v>#NAME?</v>
      </c>
      <c r="G4971" t="e">
        <v>#NAME?</v>
      </c>
      <c r="H4971" t="e">
        <v>#NAME?</v>
      </c>
      <c r="I4971" t="e">
        <v>#NAME?</v>
      </c>
      <c r="J4971" t="e">
        <v>#NAME?</v>
      </c>
      <c r="L4971">
        <f>N(L4970)+IF(AND('🔎 TRA CỨU NHANH'!$C$2&lt;&gt;"",OR(ISNUMBER(SEARCH('🔎 TRA CỨU NHANH'!$C$2,$A4971)),ISNUMBER(SEARCH('🔎 TRA CỨU NHANH'!$C$2,$B4971)))),1,0)</f>
        <v/>
      </c>
      <c r="M4971">
        <f>IF(L4971&gt;N(L4970),L4971,"")</f>
        <v/>
      </c>
      <c r="N4971">
        <f>N(N4970)+IF(AND('💰 BÁO GIÁ'!$C$27&lt;&gt;"",OR(ISNUMBER(SEARCH('💰 BÁO GIÁ'!$C$27,$A4971)),ISNUMBER(SEARCH('💰 BÁO GIÁ'!$C$27,$B4971)))),1,0)</f>
        <v/>
      </c>
      <c r="O4971">
        <f>IF(N4971&gt;N(N4970),N4971,"")</f>
        <v/>
      </c>
    </row>
    <row r="4972">
      <c r="A4972" t="e">
        <v>#NAME?</v>
      </c>
      <c r="B4972" t="e">
        <v>#NAME?</v>
      </c>
      <c r="C4972" t="e">
        <v>#NAME?</v>
      </c>
      <c r="D4972" t="e">
        <v>#NAME?</v>
      </c>
      <c r="E4972" t="e">
        <v>#NAME?</v>
      </c>
      <c r="F4972" t="e">
        <v>#NAME?</v>
      </c>
      <c r="G4972" t="e">
        <v>#NAME?</v>
      </c>
      <c r="H4972" t="e">
        <v>#NAME?</v>
      </c>
      <c r="I4972" t="e">
        <v>#NAME?</v>
      </c>
      <c r="J4972" t="e">
        <v>#NAME?</v>
      </c>
      <c r="L4972">
        <f>N(L4971)+IF(AND('🔎 TRA CỨU NHANH'!$C$2&lt;&gt;"",OR(ISNUMBER(SEARCH('🔎 TRA CỨU NHANH'!$C$2,$A4972)),ISNUMBER(SEARCH('🔎 TRA CỨU NHANH'!$C$2,$B4972)))),1,0)</f>
        <v/>
      </c>
      <c r="M4972">
        <f>IF(L4972&gt;N(L4971),L4972,"")</f>
        <v/>
      </c>
      <c r="N4972">
        <f>N(N4971)+IF(AND('💰 BÁO GIÁ'!$C$27&lt;&gt;"",OR(ISNUMBER(SEARCH('💰 BÁO GIÁ'!$C$27,$A4972)),ISNUMBER(SEARCH('💰 BÁO GIÁ'!$C$27,$B4972)))),1,0)</f>
        <v/>
      </c>
      <c r="O4972">
        <f>IF(N4972&gt;N(N4971),N4972,"")</f>
        <v/>
      </c>
    </row>
    <row r="4973">
      <c r="A4973" t="e">
        <v>#NAME?</v>
      </c>
      <c r="B4973" t="e">
        <v>#NAME?</v>
      </c>
      <c r="C4973" t="e">
        <v>#NAME?</v>
      </c>
      <c r="D4973" t="e">
        <v>#NAME?</v>
      </c>
      <c r="E4973" t="e">
        <v>#NAME?</v>
      </c>
      <c r="F4973" t="e">
        <v>#NAME?</v>
      </c>
      <c r="G4973" t="e">
        <v>#NAME?</v>
      </c>
      <c r="H4973" t="e">
        <v>#NAME?</v>
      </c>
      <c r="I4973" t="e">
        <v>#NAME?</v>
      </c>
      <c r="J4973" t="e">
        <v>#NAME?</v>
      </c>
      <c r="L4973">
        <f>N(L4972)+IF(AND('🔎 TRA CỨU NHANH'!$C$2&lt;&gt;"",OR(ISNUMBER(SEARCH('🔎 TRA CỨU NHANH'!$C$2,$A4973)),ISNUMBER(SEARCH('🔎 TRA CỨU NHANH'!$C$2,$B4973)))),1,0)</f>
        <v/>
      </c>
      <c r="M4973">
        <f>IF(L4973&gt;N(L4972),L4973,"")</f>
        <v/>
      </c>
      <c r="N4973">
        <f>N(N4972)+IF(AND('💰 BÁO GIÁ'!$C$27&lt;&gt;"",OR(ISNUMBER(SEARCH('💰 BÁO GIÁ'!$C$27,$A4973)),ISNUMBER(SEARCH('💰 BÁO GIÁ'!$C$27,$B4973)))),1,0)</f>
        <v/>
      </c>
      <c r="O4973">
        <f>IF(N4973&gt;N(N4972),N4973,"")</f>
        <v/>
      </c>
    </row>
    <row r="4974">
      <c r="A4974" t="e">
        <v>#NAME?</v>
      </c>
      <c r="B4974" t="e">
        <v>#NAME?</v>
      </c>
      <c r="C4974" t="e">
        <v>#NAME?</v>
      </c>
      <c r="D4974" t="e">
        <v>#NAME?</v>
      </c>
      <c r="E4974" t="e">
        <v>#NAME?</v>
      </c>
      <c r="F4974" t="e">
        <v>#NAME?</v>
      </c>
      <c r="G4974" t="e">
        <v>#NAME?</v>
      </c>
      <c r="H4974" t="e">
        <v>#NAME?</v>
      </c>
      <c r="I4974" t="e">
        <v>#NAME?</v>
      </c>
      <c r="J4974" t="e">
        <v>#NAME?</v>
      </c>
      <c r="L4974">
        <f>N(L4973)+IF(AND('🔎 TRA CỨU NHANH'!$C$2&lt;&gt;"",OR(ISNUMBER(SEARCH('🔎 TRA CỨU NHANH'!$C$2,$A4974)),ISNUMBER(SEARCH('🔎 TRA CỨU NHANH'!$C$2,$B4974)))),1,0)</f>
        <v/>
      </c>
      <c r="M4974">
        <f>IF(L4974&gt;N(L4973),L4974,"")</f>
        <v/>
      </c>
      <c r="N4974">
        <f>N(N4973)+IF(AND('💰 BÁO GIÁ'!$C$27&lt;&gt;"",OR(ISNUMBER(SEARCH('💰 BÁO GIÁ'!$C$27,$A4974)),ISNUMBER(SEARCH('💰 BÁO GIÁ'!$C$27,$B4974)))),1,0)</f>
        <v/>
      </c>
      <c r="O4974">
        <f>IF(N4974&gt;N(N4973),N4974,"")</f>
        <v/>
      </c>
    </row>
    <row r="4975">
      <c r="A4975" t="e">
        <v>#NAME?</v>
      </c>
      <c r="B4975" t="e">
        <v>#NAME?</v>
      </c>
      <c r="C4975" t="e">
        <v>#NAME?</v>
      </c>
      <c r="D4975" t="e">
        <v>#NAME?</v>
      </c>
      <c r="E4975" t="e">
        <v>#NAME?</v>
      </c>
      <c r="F4975" t="e">
        <v>#NAME?</v>
      </c>
      <c r="G4975" t="e">
        <v>#NAME?</v>
      </c>
      <c r="H4975" t="e">
        <v>#NAME?</v>
      </c>
      <c r="I4975" t="e">
        <v>#NAME?</v>
      </c>
      <c r="J4975" t="e">
        <v>#NAME?</v>
      </c>
      <c r="L4975">
        <f>N(L4974)+IF(AND('🔎 TRA CỨU NHANH'!$C$2&lt;&gt;"",OR(ISNUMBER(SEARCH('🔎 TRA CỨU NHANH'!$C$2,$A4975)),ISNUMBER(SEARCH('🔎 TRA CỨU NHANH'!$C$2,$B4975)))),1,0)</f>
        <v/>
      </c>
      <c r="M4975">
        <f>IF(L4975&gt;N(L4974),L4975,"")</f>
        <v/>
      </c>
      <c r="N4975">
        <f>N(N4974)+IF(AND('💰 BÁO GIÁ'!$C$27&lt;&gt;"",OR(ISNUMBER(SEARCH('💰 BÁO GIÁ'!$C$27,$A4975)),ISNUMBER(SEARCH('💰 BÁO GIÁ'!$C$27,$B4975)))),1,0)</f>
        <v/>
      </c>
      <c r="O4975">
        <f>IF(N4975&gt;N(N4974),N4975,"")</f>
        <v/>
      </c>
    </row>
    <row r="4976">
      <c r="A4976" t="e">
        <v>#NAME?</v>
      </c>
      <c r="B4976" t="e">
        <v>#NAME?</v>
      </c>
      <c r="C4976" t="e">
        <v>#NAME?</v>
      </c>
      <c r="D4976" t="e">
        <v>#NAME?</v>
      </c>
      <c r="E4976" t="e">
        <v>#NAME?</v>
      </c>
      <c r="F4976" t="e">
        <v>#NAME?</v>
      </c>
      <c r="G4976" t="e">
        <v>#NAME?</v>
      </c>
      <c r="H4976" t="e">
        <v>#NAME?</v>
      </c>
      <c r="I4976" t="e">
        <v>#NAME?</v>
      </c>
      <c r="J4976" t="e">
        <v>#NAME?</v>
      </c>
      <c r="L4976">
        <f>N(L4975)+IF(AND('🔎 TRA CỨU NHANH'!$C$2&lt;&gt;"",OR(ISNUMBER(SEARCH('🔎 TRA CỨU NHANH'!$C$2,$A4976)),ISNUMBER(SEARCH('🔎 TRA CỨU NHANH'!$C$2,$B4976)))),1,0)</f>
        <v/>
      </c>
      <c r="M4976">
        <f>IF(L4976&gt;N(L4975),L4976,"")</f>
        <v/>
      </c>
      <c r="N4976">
        <f>N(N4975)+IF(AND('💰 BÁO GIÁ'!$C$27&lt;&gt;"",OR(ISNUMBER(SEARCH('💰 BÁO GIÁ'!$C$27,$A4976)),ISNUMBER(SEARCH('💰 BÁO GIÁ'!$C$27,$B4976)))),1,0)</f>
        <v/>
      </c>
      <c r="O4976">
        <f>IF(N4976&gt;N(N4975),N4976,"")</f>
        <v/>
      </c>
    </row>
    <row r="4977">
      <c r="A4977" t="e">
        <v>#NAME?</v>
      </c>
      <c r="B4977" t="e">
        <v>#NAME?</v>
      </c>
      <c r="C4977" t="e">
        <v>#NAME?</v>
      </c>
      <c r="D4977" t="e">
        <v>#NAME?</v>
      </c>
      <c r="E4977" t="e">
        <v>#NAME?</v>
      </c>
      <c r="F4977" t="e">
        <v>#NAME?</v>
      </c>
      <c r="G4977" t="e">
        <v>#NAME?</v>
      </c>
      <c r="H4977" t="e">
        <v>#NAME?</v>
      </c>
      <c r="I4977" t="e">
        <v>#NAME?</v>
      </c>
      <c r="J4977" t="e">
        <v>#NAME?</v>
      </c>
      <c r="L4977">
        <f>N(L4976)+IF(AND('🔎 TRA CỨU NHANH'!$C$2&lt;&gt;"",OR(ISNUMBER(SEARCH('🔎 TRA CỨU NHANH'!$C$2,$A4977)),ISNUMBER(SEARCH('🔎 TRA CỨU NHANH'!$C$2,$B4977)))),1,0)</f>
        <v/>
      </c>
      <c r="M4977">
        <f>IF(L4977&gt;N(L4976),L4977,"")</f>
        <v/>
      </c>
      <c r="N4977">
        <f>N(N4976)+IF(AND('💰 BÁO GIÁ'!$C$27&lt;&gt;"",OR(ISNUMBER(SEARCH('💰 BÁO GIÁ'!$C$27,$A4977)),ISNUMBER(SEARCH('💰 BÁO GIÁ'!$C$27,$B4977)))),1,0)</f>
        <v/>
      </c>
      <c r="O4977">
        <f>IF(N4977&gt;N(N4976),N4977,"")</f>
        <v/>
      </c>
    </row>
    <row r="4978">
      <c r="A4978" t="e">
        <v>#NAME?</v>
      </c>
      <c r="B4978" t="e">
        <v>#NAME?</v>
      </c>
      <c r="C4978" t="e">
        <v>#NAME?</v>
      </c>
      <c r="D4978" t="e">
        <v>#NAME?</v>
      </c>
      <c r="E4978" t="e">
        <v>#NAME?</v>
      </c>
      <c r="F4978" t="e">
        <v>#NAME?</v>
      </c>
      <c r="G4978" t="e">
        <v>#NAME?</v>
      </c>
      <c r="H4978" t="e">
        <v>#NAME?</v>
      </c>
      <c r="I4978" t="e">
        <v>#NAME?</v>
      </c>
      <c r="J4978" t="e">
        <v>#NAME?</v>
      </c>
      <c r="L4978">
        <f>N(L4977)+IF(AND('🔎 TRA CỨU NHANH'!$C$2&lt;&gt;"",OR(ISNUMBER(SEARCH('🔎 TRA CỨU NHANH'!$C$2,$A4978)),ISNUMBER(SEARCH('🔎 TRA CỨU NHANH'!$C$2,$B4978)))),1,0)</f>
        <v/>
      </c>
      <c r="M4978">
        <f>IF(L4978&gt;N(L4977),L4978,"")</f>
        <v/>
      </c>
      <c r="N4978">
        <f>N(N4977)+IF(AND('💰 BÁO GIÁ'!$C$27&lt;&gt;"",OR(ISNUMBER(SEARCH('💰 BÁO GIÁ'!$C$27,$A4978)),ISNUMBER(SEARCH('💰 BÁO GIÁ'!$C$27,$B4978)))),1,0)</f>
        <v/>
      </c>
      <c r="O4978">
        <f>IF(N4978&gt;N(N4977),N4978,"")</f>
        <v/>
      </c>
    </row>
    <row r="4979">
      <c r="A4979" t="e">
        <v>#NAME?</v>
      </c>
      <c r="B4979" t="e">
        <v>#NAME?</v>
      </c>
      <c r="C4979" t="e">
        <v>#NAME?</v>
      </c>
      <c r="D4979" t="e">
        <v>#NAME?</v>
      </c>
      <c r="E4979" t="e">
        <v>#NAME?</v>
      </c>
      <c r="F4979" t="e">
        <v>#NAME?</v>
      </c>
      <c r="G4979" t="e">
        <v>#NAME?</v>
      </c>
      <c r="H4979" t="e">
        <v>#NAME?</v>
      </c>
      <c r="I4979" t="e">
        <v>#NAME?</v>
      </c>
      <c r="J4979" t="e">
        <v>#NAME?</v>
      </c>
      <c r="L4979">
        <f>N(L4978)+IF(AND('🔎 TRA CỨU NHANH'!$C$2&lt;&gt;"",OR(ISNUMBER(SEARCH('🔎 TRA CỨU NHANH'!$C$2,$A4979)),ISNUMBER(SEARCH('🔎 TRA CỨU NHANH'!$C$2,$B4979)))),1,0)</f>
        <v/>
      </c>
      <c r="M4979">
        <f>IF(L4979&gt;N(L4978),L4979,"")</f>
        <v/>
      </c>
      <c r="N4979">
        <f>N(N4978)+IF(AND('💰 BÁO GIÁ'!$C$27&lt;&gt;"",OR(ISNUMBER(SEARCH('💰 BÁO GIÁ'!$C$27,$A4979)),ISNUMBER(SEARCH('💰 BÁO GIÁ'!$C$27,$B4979)))),1,0)</f>
        <v/>
      </c>
      <c r="O4979">
        <f>IF(N4979&gt;N(N4978),N4979,"")</f>
        <v/>
      </c>
    </row>
    <row r="4980">
      <c r="A4980" t="e">
        <v>#NAME?</v>
      </c>
      <c r="B4980" t="e">
        <v>#NAME?</v>
      </c>
      <c r="C4980" t="e">
        <v>#NAME?</v>
      </c>
      <c r="D4980" t="e">
        <v>#NAME?</v>
      </c>
      <c r="E4980" t="e">
        <v>#NAME?</v>
      </c>
      <c r="F4980" t="e">
        <v>#NAME?</v>
      </c>
      <c r="G4980" t="e">
        <v>#NAME?</v>
      </c>
      <c r="H4980" t="e">
        <v>#NAME?</v>
      </c>
      <c r="I4980" t="e">
        <v>#NAME?</v>
      </c>
      <c r="J4980" t="e">
        <v>#NAME?</v>
      </c>
      <c r="L4980">
        <f>N(L4979)+IF(AND('🔎 TRA CỨU NHANH'!$C$2&lt;&gt;"",OR(ISNUMBER(SEARCH('🔎 TRA CỨU NHANH'!$C$2,$A4980)),ISNUMBER(SEARCH('🔎 TRA CỨU NHANH'!$C$2,$B4980)))),1,0)</f>
        <v/>
      </c>
      <c r="M4980">
        <f>IF(L4980&gt;N(L4979),L4980,"")</f>
        <v/>
      </c>
      <c r="N4980">
        <f>N(N4979)+IF(AND('💰 BÁO GIÁ'!$C$27&lt;&gt;"",OR(ISNUMBER(SEARCH('💰 BÁO GIÁ'!$C$27,$A4980)),ISNUMBER(SEARCH('💰 BÁO GIÁ'!$C$27,$B4980)))),1,0)</f>
        <v/>
      </c>
      <c r="O4980">
        <f>IF(N4980&gt;N(N4979),N4980,"")</f>
        <v/>
      </c>
    </row>
    <row r="4981">
      <c r="A4981" t="e">
        <v>#NAME?</v>
      </c>
      <c r="B4981" t="e">
        <v>#NAME?</v>
      </c>
      <c r="C4981" t="e">
        <v>#NAME?</v>
      </c>
      <c r="D4981" t="e">
        <v>#NAME?</v>
      </c>
      <c r="E4981" t="e">
        <v>#NAME?</v>
      </c>
      <c r="F4981" t="e">
        <v>#NAME?</v>
      </c>
      <c r="G4981" t="e">
        <v>#NAME?</v>
      </c>
      <c r="H4981" t="e">
        <v>#NAME?</v>
      </c>
      <c r="I4981" t="e">
        <v>#NAME?</v>
      </c>
      <c r="J4981" t="e">
        <v>#NAME?</v>
      </c>
      <c r="L4981">
        <f>N(L4980)+IF(AND('🔎 TRA CỨU NHANH'!$C$2&lt;&gt;"",OR(ISNUMBER(SEARCH('🔎 TRA CỨU NHANH'!$C$2,$A4981)),ISNUMBER(SEARCH('🔎 TRA CỨU NHANH'!$C$2,$B4981)))),1,0)</f>
        <v/>
      </c>
      <c r="M4981">
        <f>IF(L4981&gt;N(L4980),L4981,"")</f>
        <v/>
      </c>
      <c r="N4981">
        <f>N(N4980)+IF(AND('💰 BÁO GIÁ'!$C$27&lt;&gt;"",OR(ISNUMBER(SEARCH('💰 BÁO GIÁ'!$C$27,$A4981)),ISNUMBER(SEARCH('💰 BÁO GIÁ'!$C$27,$B4981)))),1,0)</f>
        <v/>
      </c>
      <c r="O4981">
        <f>IF(N4981&gt;N(N4980),N4981,"")</f>
        <v/>
      </c>
    </row>
    <row r="4982">
      <c r="A4982" t="e">
        <v>#NAME?</v>
      </c>
      <c r="B4982" t="e">
        <v>#NAME?</v>
      </c>
      <c r="C4982" t="e">
        <v>#NAME?</v>
      </c>
      <c r="D4982" t="e">
        <v>#NAME?</v>
      </c>
      <c r="E4982" t="e">
        <v>#NAME?</v>
      </c>
      <c r="F4982" t="e">
        <v>#NAME?</v>
      </c>
      <c r="G4982" t="e">
        <v>#NAME?</v>
      </c>
      <c r="H4982" t="e">
        <v>#NAME?</v>
      </c>
      <c r="I4982" t="e">
        <v>#NAME?</v>
      </c>
      <c r="J4982" t="e">
        <v>#NAME?</v>
      </c>
      <c r="L4982">
        <f>N(L4981)+IF(AND('🔎 TRA CỨU NHANH'!$C$2&lt;&gt;"",OR(ISNUMBER(SEARCH('🔎 TRA CỨU NHANH'!$C$2,$A4982)),ISNUMBER(SEARCH('🔎 TRA CỨU NHANH'!$C$2,$B4982)))),1,0)</f>
        <v/>
      </c>
      <c r="M4982">
        <f>IF(L4982&gt;N(L4981),L4982,"")</f>
        <v/>
      </c>
      <c r="N4982">
        <f>N(N4981)+IF(AND('💰 BÁO GIÁ'!$C$27&lt;&gt;"",OR(ISNUMBER(SEARCH('💰 BÁO GIÁ'!$C$27,$A4982)),ISNUMBER(SEARCH('💰 BÁO GIÁ'!$C$27,$B4982)))),1,0)</f>
        <v/>
      </c>
      <c r="O4982">
        <f>IF(N4982&gt;N(N4981),N4982,"")</f>
        <v/>
      </c>
    </row>
    <row r="4983">
      <c r="A4983" t="e">
        <v>#NAME?</v>
      </c>
      <c r="B4983" t="e">
        <v>#NAME?</v>
      </c>
      <c r="C4983" t="e">
        <v>#NAME?</v>
      </c>
      <c r="D4983" t="e">
        <v>#NAME?</v>
      </c>
      <c r="E4983" t="e">
        <v>#NAME?</v>
      </c>
      <c r="F4983" t="e">
        <v>#NAME?</v>
      </c>
      <c r="G4983" t="e">
        <v>#NAME?</v>
      </c>
      <c r="H4983" t="e">
        <v>#NAME?</v>
      </c>
      <c r="I4983" t="e">
        <v>#NAME?</v>
      </c>
      <c r="J4983" t="e">
        <v>#NAME?</v>
      </c>
      <c r="L4983">
        <f>N(L4982)+IF(AND('🔎 TRA CỨU NHANH'!$C$2&lt;&gt;"",OR(ISNUMBER(SEARCH('🔎 TRA CỨU NHANH'!$C$2,$A4983)),ISNUMBER(SEARCH('🔎 TRA CỨU NHANH'!$C$2,$B4983)))),1,0)</f>
        <v/>
      </c>
      <c r="M4983">
        <f>IF(L4983&gt;N(L4982),L4983,"")</f>
        <v/>
      </c>
      <c r="N4983">
        <f>N(N4982)+IF(AND('💰 BÁO GIÁ'!$C$27&lt;&gt;"",OR(ISNUMBER(SEARCH('💰 BÁO GIÁ'!$C$27,$A4983)),ISNUMBER(SEARCH('💰 BÁO GIÁ'!$C$27,$B4983)))),1,0)</f>
        <v/>
      </c>
      <c r="O4983">
        <f>IF(N4983&gt;N(N4982),N4983,"")</f>
        <v/>
      </c>
    </row>
    <row r="4984">
      <c r="A4984" t="e">
        <v>#NAME?</v>
      </c>
      <c r="B4984" t="e">
        <v>#NAME?</v>
      </c>
      <c r="C4984" t="e">
        <v>#NAME?</v>
      </c>
      <c r="D4984" t="e">
        <v>#NAME?</v>
      </c>
      <c r="E4984" t="e">
        <v>#NAME?</v>
      </c>
      <c r="F4984" t="e">
        <v>#NAME?</v>
      </c>
      <c r="G4984" t="e">
        <v>#NAME?</v>
      </c>
      <c r="H4984" t="e">
        <v>#NAME?</v>
      </c>
      <c r="I4984" t="e">
        <v>#NAME?</v>
      </c>
      <c r="J4984" t="e">
        <v>#NAME?</v>
      </c>
      <c r="L4984">
        <f>N(L4983)+IF(AND('🔎 TRA CỨU NHANH'!$C$2&lt;&gt;"",OR(ISNUMBER(SEARCH('🔎 TRA CỨU NHANH'!$C$2,$A4984)),ISNUMBER(SEARCH('🔎 TRA CỨU NHANH'!$C$2,$B4984)))),1,0)</f>
        <v/>
      </c>
      <c r="M4984">
        <f>IF(L4984&gt;N(L4983),L4984,"")</f>
        <v/>
      </c>
      <c r="N4984">
        <f>N(N4983)+IF(AND('💰 BÁO GIÁ'!$C$27&lt;&gt;"",OR(ISNUMBER(SEARCH('💰 BÁO GIÁ'!$C$27,$A4984)),ISNUMBER(SEARCH('💰 BÁO GIÁ'!$C$27,$B4984)))),1,0)</f>
        <v/>
      </c>
      <c r="O4984">
        <f>IF(N4984&gt;N(N4983),N4984,"")</f>
        <v/>
      </c>
    </row>
    <row r="4985">
      <c r="A4985" t="e">
        <v>#NAME?</v>
      </c>
      <c r="B4985" t="e">
        <v>#NAME?</v>
      </c>
      <c r="C4985" t="e">
        <v>#NAME?</v>
      </c>
      <c r="D4985" t="e">
        <v>#NAME?</v>
      </c>
      <c r="E4985" t="e">
        <v>#NAME?</v>
      </c>
      <c r="F4985" t="e">
        <v>#NAME?</v>
      </c>
      <c r="G4985" t="e">
        <v>#NAME?</v>
      </c>
      <c r="H4985" t="e">
        <v>#NAME?</v>
      </c>
      <c r="I4985" t="e">
        <v>#NAME?</v>
      </c>
      <c r="J4985" t="e">
        <v>#NAME?</v>
      </c>
      <c r="L4985">
        <f>N(L4984)+IF(AND('🔎 TRA CỨU NHANH'!$C$2&lt;&gt;"",OR(ISNUMBER(SEARCH('🔎 TRA CỨU NHANH'!$C$2,$A4985)),ISNUMBER(SEARCH('🔎 TRA CỨU NHANH'!$C$2,$B4985)))),1,0)</f>
        <v/>
      </c>
      <c r="M4985">
        <f>IF(L4985&gt;N(L4984),L4985,"")</f>
        <v/>
      </c>
      <c r="N4985">
        <f>N(N4984)+IF(AND('💰 BÁO GIÁ'!$C$27&lt;&gt;"",OR(ISNUMBER(SEARCH('💰 BÁO GIÁ'!$C$27,$A4985)),ISNUMBER(SEARCH('💰 BÁO GIÁ'!$C$27,$B4985)))),1,0)</f>
        <v/>
      </c>
      <c r="O4985">
        <f>IF(N4985&gt;N(N4984),N4985,"")</f>
        <v/>
      </c>
    </row>
    <row r="4986">
      <c r="A4986" t="e">
        <v>#NAME?</v>
      </c>
      <c r="B4986" t="e">
        <v>#NAME?</v>
      </c>
      <c r="C4986" t="e">
        <v>#NAME?</v>
      </c>
      <c r="D4986" t="e">
        <v>#NAME?</v>
      </c>
      <c r="E4986" t="e">
        <v>#NAME?</v>
      </c>
      <c r="F4986" t="e">
        <v>#NAME?</v>
      </c>
      <c r="G4986" t="e">
        <v>#NAME?</v>
      </c>
      <c r="H4986" t="e">
        <v>#NAME?</v>
      </c>
      <c r="I4986" t="e">
        <v>#NAME?</v>
      </c>
      <c r="J4986" t="e">
        <v>#NAME?</v>
      </c>
      <c r="L4986">
        <f>N(L4985)+IF(AND('🔎 TRA CỨU NHANH'!$C$2&lt;&gt;"",OR(ISNUMBER(SEARCH('🔎 TRA CỨU NHANH'!$C$2,$A4986)),ISNUMBER(SEARCH('🔎 TRA CỨU NHANH'!$C$2,$B4986)))),1,0)</f>
        <v/>
      </c>
      <c r="M4986">
        <f>IF(L4986&gt;N(L4985),L4986,"")</f>
        <v/>
      </c>
      <c r="N4986">
        <f>N(N4985)+IF(AND('💰 BÁO GIÁ'!$C$27&lt;&gt;"",OR(ISNUMBER(SEARCH('💰 BÁO GIÁ'!$C$27,$A4986)),ISNUMBER(SEARCH('💰 BÁO GIÁ'!$C$27,$B4986)))),1,0)</f>
        <v/>
      </c>
      <c r="O4986">
        <f>IF(N4986&gt;N(N4985),N4986,"")</f>
        <v/>
      </c>
    </row>
    <row r="4987">
      <c r="A4987" t="e">
        <v>#NAME?</v>
      </c>
      <c r="B4987" t="e">
        <v>#NAME?</v>
      </c>
      <c r="C4987" t="e">
        <v>#NAME?</v>
      </c>
      <c r="D4987" t="e">
        <v>#NAME?</v>
      </c>
      <c r="E4987" t="e">
        <v>#NAME?</v>
      </c>
      <c r="F4987" t="e">
        <v>#NAME?</v>
      </c>
      <c r="G4987" t="e">
        <v>#NAME?</v>
      </c>
      <c r="H4987" t="e">
        <v>#NAME?</v>
      </c>
      <c r="I4987" t="e">
        <v>#NAME?</v>
      </c>
      <c r="J4987" t="e">
        <v>#NAME?</v>
      </c>
      <c r="L4987">
        <f>N(L4986)+IF(AND('🔎 TRA CỨU NHANH'!$C$2&lt;&gt;"",OR(ISNUMBER(SEARCH('🔎 TRA CỨU NHANH'!$C$2,$A4987)),ISNUMBER(SEARCH('🔎 TRA CỨU NHANH'!$C$2,$B4987)))),1,0)</f>
        <v/>
      </c>
      <c r="M4987">
        <f>IF(L4987&gt;N(L4986),L4987,"")</f>
        <v/>
      </c>
      <c r="N4987">
        <f>N(N4986)+IF(AND('💰 BÁO GIÁ'!$C$27&lt;&gt;"",OR(ISNUMBER(SEARCH('💰 BÁO GIÁ'!$C$27,$A4987)),ISNUMBER(SEARCH('💰 BÁO GIÁ'!$C$27,$B4987)))),1,0)</f>
        <v/>
      </c>
      <c r="O4987">
        <f>IF(N4987&gt;N(N4986),N4987,"")</f>
        <v/>
      </c>
    </row>
    <row r="4988">
      <c r="A4988" t="e">
        <v>#NAME?</v>
      </c>
      <c r="B4988" t="e">
        <v>#NAME?</v>
      </c>
      <c r="C4988" t="e">
        <v>#NAME?</v>
      </c>
      <c r="D4988" t="e">
        <v>#NAME?</v>
      </c>
      <c r="E4988" t="e">
        <v>#NAME?</v>
      </c>
      <c r="F4988" t="e">
        <v>#NAME?</v>
      </c>
      <c r="G4988" t="e">
        <v>#NAME?</v>
      </c>
      <c r="H4988" t="e">
        <v>#NAME?</v>
      </c>
      <c r="I4988" t="e">
        <v>#NAME?</v>
      </c>
      <c r="J4988" t="e">
        <v>#NAME?</v>
      </c>
      <c r="L4988">
        <f>N(L4987)+IF(AND('🔎 TRA CỨU NHANH'!$C$2&lt;&gt;"",OR(ISNUMBER(SEARCH('🔎 TRA CỨU NHANH'!$C$2,$A4988)),ISNUMBER(SEARCH('🔎 TRA CỨU NHANH'!$C$2,$B4988)))),1,0)</f>
        <v/>
      </c>
      <c r="M4988">
        <f>IF(L4988&gt;N(L4987),L4988,"")</f>
        <v/>
      </c>
      <c r="N4988">
        <f>N(N4987)+IF(AND('💰 BÁO GIÁ'!$C$27&lt;&gt;"",OR(ISNUMBER(SEARCH('💰 BÁO GIÁ'!$C$27,$A4988)),ISNUMBER(SEARCH('💰 BÁO GIÁ'!$C$27,$B4988)))),1,0)</f>
        <v/>
      </c>
      <c r="O4988">
        <f>IF(N4988&gt;N(N4987),N4988,"")</f>
        <v/>
      </c>
    </row>
    <row r="4989">
      <c r="A4989" t="e">
        <v>#NAME?</v>
      </c>
      <c r="B4989" t="e">
        <v>#NAME?</v>
      </c>
      <c r="C4989" t="e">
        <v>#NAME?</v>
      </c>
      <c r="D4989" t="e">
        <v>#NAME?</v>
      </c>
      <c r="E4989" t="e">
        <v>#NAME?</v>
      </c>
      <c r="F4989" t="e">
        <v>#NAME?</v>
      </c>
      <c r="G4989" t="e">
        <v>#NAME?</v>
      </c>
      <c r="H4989" t="e">
        <v>#NAME?</v>
      </c>
      <c r="I4989" t="e">
        <v>#NAME?</v>
      </c>
      <c r="J4989" t="e">
        <v>#NAME?</v>
      </c>
      <c r="L4989">
        <f>N(L4988)+IF(AND('🔎 TRA CỨU NHANH'!$C$2&lt;&gt;"",OR(ISNUMBER(SEARCH('🔎 TRA CỨU NHANH'!$C$2,$A4989)),ISNUMBER(SEARCH('🔎 TRA CỨU NHANH'!$C$2,$B4989)))),1,0)</f>
        <v/>
      </c>
      <c r="M4989">
        <f>IF(L4989&gt;N(L4988),L4989,"")</f>
        <v/>
      </c>
      <c r="N4989">
        <f>N(N4988)+IF(AND('💰 BÁO GIÁ'!$C$27&lt;&gt;"",OR(ISNUMBER(SEARCH('💰 BÁO GIÁ'!$C$27,$A4989)),ISNUMBER(SEARCH('💰 BÁO GIÁ'!$C$27,$B4989)))),1,0)</f>
        <v/>
      </c>
      <c r="O4989">
        <f>IF(N4989&gt;N(N4988),N4989,"")</f>
        <v/>
      </c>
    </row>
    <row r="4990">
      <c r="A4990" t="e">
        <v>#NAME?</v>
      </c>
      <c r="B4990" t="e">
        <v>#NAME?</v>
      </c>
      <c r="C4990" t="e">
        <v>#NAME?</v>
      </c>
      <c r="D4990" t="e">
        <v>#NAME?</v>
      </c>
      <c r="E4990" t="e">
        <v>#NAME?</v>
      </c>
      <c r="F4990" t="e">
        <v>#NAME?</v>
      </c>
      <c r="G4990" t="e">
        <v>#NAME?</v>
      </c>
      <c r="H4990" t="e">
        <v>#NAME?</v>
      </c>
      <c r="I4990" t="e">
        <v>#NAME?</v>
      </c>
      <c r="J4990" t="e">
        <v>#NAME?</v>
      </c>
      <c r="L4990">
        <f>N(L4989)+IF(AND('🔎 TRA CỨU NHANH'!$C$2&lt;&gt;"",OR(ISNUMBER(SEARCH('🔎 TRA CỨU NHANH'!$C$2,$A4990)),ISNUMBER(SEARCH('🔎 TRA CỨU NHANH'!$C$2,$B4990)))),1,0)</f>
        <v/>
      </c>
      <c r="M4990">
        <f>IF(L4990&gt;N(L4989),L4990,"")</f>
        <v/>
      </c>
      <c r="N4990">
        <f>N(N4989)+IF(AND('💰 BÁO GIÁ'!$C$27&lt;&gt;"",OR(ISNUMBER(SEARCH('💰 BÁO GIÁ'!$C$27,$A4990)),ISNUMBER(SEARCH('💰 BÁO GIÁ'!$C$27,$B4990)))),1,0)</f>
        <v/>
      </c>
      <c r="O4990">
        <f>IF(N4990&gt;N(N4989),N4990,"")</f>
        <v/>
      </c>
    </row>
    <row r="4991">
      <c r="A4991" t="e">
        <v>#NAME?</v>
      </c>
      <c r="B4991" t="e">
        <v>#NAME?</v>
      </c>
      <c r="C4991" t="e">
        <v>#NAME?</v>
      </c>
      <c r="D4991" t="e">
        <v>#NAME?</v>
      </c>
      <c r="E4991" t="e">
        <v>#NAME?</v>
      </c>
      <c r="F4991" t="e">
        <v>#NAME?</v>
      </c>
      <c r="G4991" t="e">
        <v>#NAME?</v>
      </c>
      <c r="H4991" t="e">
        <v>#NAME?</v>
      </c>
      <c r="I4991" t="e">
        <v>#NAME?</v>
      </c>
      <c r="J4991" t="e">
        <v>#NAME?</v>
      </c>
      <c r="L4991">
        <f>N(L4990)+IF(AND('🔎 TRA CỨU NHANH'!$C$2&lt;&gt;"",OR(ISNUMBER(SEARCH('🔎 TRA CỨU NHANH'!$C$2,$A4991)),ISNUMBER(SEARCH('🔎 TRA CỨU NHANH'!$C$2,$B4991)))),1,0)</f>
        <v/>
      </c>
      <c r="M4991">
        <f>IF(L4991&gt;N(L4990),L4991,"")</f>
        <v/>
      </c>
      <c r="N4991">
        <f>N(N4990)+IF(AND('💰 BÁO GIÁ'!$C$27&lt;&gt;"",OR(ISNUMBER(SEARCH('💰 BÁO GIÁ'!$C$27,$A4991)),ISNUMBER(SEARCH('💰 BÁO GIÁ'!$C$27,$B4991)))),1,0)</f>
        <v/>
      </c>
      <c r="O4991">
        <f>IF(N4991&gt;N(N4990),N4991,"")</f>
        <v/>
      </c>
    </row>
    <row r="4992">
      <c r="A4992" t="e">
        <v>#NAME?</v>
      </c>
      <c r="B4992" t="e">
        <v>#NAME?</v>
      </c>
      <c r="C4992" t="e">
        <v>#NAME?</v>
      </c>
      <c r="D4992" t="e">
        <v>#NAME?</v>
      </c>
      <c r="E4992" t="e">
        <v>#NAME?</v>
      </c>
      <c r="F4992" t="e">
        <v>#NAME?</v>
      </c>
      <c r="G4992" t="e">
        <v>#NAME?</v>
      </c>
      <c r="H4992" t="e">
        <v>#NAME?</v>
      </c>
      <c r="I4992" t="e">
        <v>#NAME?</v>
      </c>
      <c r="J4992" t="e">
        <v>#NAME?</v>
      </c>
      <c r="L4992">
        <f>N(L4991)+IF(AND('🔎 TRA CỨU NHANH'!$C$2&lt;&gt;"",OR(ISNUMBER(SEARCH('🔎 TRA CỨU NHANH'!$C$2,$A4992)),ISNUMBER(SEARCH('🔎 TRA CỨU NHANH'!$C$2,$B4992)))),1,0)</f>
        <v/>
      </c>
      <c r="M4992">
        <f>IF(L4992&gt;N(L4991),L4992,"")</f>
        <v/>
      </c>
      <c r="N4992">
        <f>N(N4991)+IF(AND('💰 BÁO GIÁ'!$C$27&lt;&gt;"",OR(ISNUMBER(SEARCH('💰 BÁO GIÁ'!$C$27,$A4992)),ISNUMBER(SEARCH('💰 BÁO GIÁ'!$C$27,$B4992)))),1,0)</f>
        <v/>
      </c>
      <c r="O4992">
        <f>IF(N4992&gt;N(N4991),N4992,"")</f>
        <v/>
      </c>
    </row>
    <row r="4993">
      <c r="A4993" t="e">
        <v>#NAME?</v>
      </c>
      <c r="B4993" t="e">
        <v>#NAME?</v>
      </c>
      <c r="C4993" t="e">
        <v>#NAME?</v>
      </c>
      <c r="D4993" t="e">
        <v>#NAME?</v>
      </c>
      <c r="E4993" t="e">
        <v>#NAME?</v>
      </c>
      <c r="F4993" t="e">
        <v>#NAME?</v>
      </c>
      <c r="G4993" t="e">
        <v>#NAME?</v>
      </c>
      <c r="H4993" t="e">
        <v>#NAME?</v>
      </c>
      <c r="I4993" t="e">
        <v>#NAME?</v>
      </c>
      <c r="J4993" t="e">
        <v>#NAME?</v>
      </c>
      <c r="L4993">
        <f>N(L4992)+IF(AND('🔎 TRA CỨU NHANH'!$C$2&lt;&gt;"",OR(ISNUMBER(SEARCH('🔎 TRA CỨU NHANH'!$C$2,$A4993)),ISNUMBER(SEARCH('🔎 TRA CỨU NHANH'!$C$2,$B4993)))),1,0)</f>
        <v/>
      </c>
      <c r="M4993">
        <f>IF(L4993&gt;N(L4992),L4993,"")</f>
        <v/>
      </c>
      <c r="N4993">
        <f>N(N4992)+IF(AND('💰 BÁO GIÁ'!$C$27&lt;&gt;"",OR(ISNUMBER(SEARCH('💰 BÁO GIÁ'!$C$27,$A4993)),ISNUMBER(SEARCH('💰 BÁO GIÁ'!$C$27,$B4993)))),1,0)</f>
        <v/>
      </c>
      <c r="O4993">
        <f>IF(N4993&gt;N(N4992),N4993,"")</f>
        <v/>
      </c>
    </row>
    <row r="4994">
      <c r="A4994" t="e">
        <v>#NAME?</v>
      </c>
      <c r="B4994" t="e">
        <v>#NAME?</v>
      </c>
      <c r="C4994" t="e">
        <v>#NAME?</v>
      </c>
      <c r="D4994" t="e">
        <v>#NAME?</v>
      </c>
      <c r="E4994" t="e">
        <v>#NAME?</v>
      </c>
      <c r="F4994" t="e">
        <v>#NAME?</v>
      </c>
      <c r="G4994" t="e">
        <v>#NAME?</v>
      </c>
      <c r="H4994" t="e">
        <v>#NAME?</v>
      </c>
      <c r="I4994" t="e">
        <v>#NAME?</v>
      </c>
      <c r="J4994" t="e">
        <v>#NAME?</v>
      </c>
      <c r="L4994">
        <f>N(L4993)+IF(AND('🔎 TRA CỨU NHANH'!$C$2&lt;&gt;"",OR(ISNUMBER(SEARCH('🔎 TRA CỨU NHANH'!$C$2,$A4994)),ISNUMBER(SEARCH('🔎 TRA CỨU NHANH'!$C$2,$B4994)))),1,0)</f>
        <v/>
      </c>
      <c r="M4994">
        <f>IF(L4994&gt;N(L4993),L4994,"")</f>
        <v/>
      </c>
      <c r="N4994">
        <f>N(N4993)+IF(AND('💰 BÁO GIÁ'!$C$27&lt;&gt;"",OR(ISNUMBER(SEARCH('💰 BÁO GIÁ'!$C$27,$A4994)),ISNUMBER(SEARCH('💰 BÁO GIÁ'!$C$27,$B4994)))),1,0)</f>
        <v/>
      </c>
      <c r="O4994">
        <f>IF(N4994&gt;N(N4993),N4994,"")</f>
        <v/>
      </c>
    </row>
    <row r="4995">
      <c r="A4995" t="e">
        <v>#NAME?</v>
      </c>
      <c r="B4995" t="e">
        <v>#NAME?</v>
      </c>
      <c r="C4995" t="e">
        <v>#NAME?</v>
      </c>
      <c r="D4995" t="e">
        <v>#NAME?</v>
      </c>
      <c r="E4995" t="e">
        <v>#NAME?</v>
      </c>
      <c r="F4995" t="e">
        <v>#NAME?</v>
      </c>
      <c r="G4995" t="e">
        <v>#NAME?</v>
      </c>
      <c r="H4995" t="e">
        <v>#NAME?</v>
      </c>
      <c r="I4995" t="e">
        <v>#NAME?</v>
      </c>
      <c r="J4995" t="e">
        <v>#NAME?</v>
      </c>
      <c r="L4995">
        <f>N(L4994)+IF(AND('🔎 TRA CỨU NHANH'!$C$2&lt;&gt;"",OR(ISNUMBER(SEARCH('🔎 TRA CỨU NHANH'!$C$2,$A4995)),ISNUMBER(SEARCH('🔎 TRA CỨU NHANH'!$C$2,$B4995)))),1,0)</f>
        <v/>
      </c>
      <c r="M4995">
        <f>IF(L4995&gt;N(L4994),L4995,"")</f>
        <v/>
      </c>
      <c r="N4995">
        <f>N(N4994)+IF(AND('💰 BÁO GIÁ'!$C$27&lt;&gt;"",OR(ISNUMBER(SEARCH('💰 BÁO GIÁ'!$C$27,$A4995)),ISNUMBER(SEARCH('💰 BÁO GIÁ'!$C$27,$B4995)))),1,0)</f>
        <v/>
      </c>
      <c r="O4995">
        <f>IF(N4995&gt;N(N4994),N4995,"")</f>
        <v/>
      </c>
    </row>
    <row r="4996">
      <c r="A4996" t="e">
        <v>#NAME?</v>
      </c>
      <c r="B4996" t="e">
        <v>#NAME?</v>
      </c>
      <c r="C4996" t="e">
        <v>#NAME?</v>
      </c>
      <c r="D4996" t="e">
        <v>#NAME?</v>
      </c>
      <c r="E4996" t="e">
        <v>#NAME?</v>
      </c>
      <c r="F4996" t="e">
        <v>#NAME?</v>
      </c>
      <c r="G4996" t="e">
        <v>#NAME?</v>
      </c>
      <c r="H4996" t="e">
        <v>#NAME?</v>
      </c>
      <c r="I4996" t="e">
        <v>#NAME?</v>
      </c>
      <c r="J4996" t="e">
        <v>#NAME?</v>
      </c>
      <c r="L4996">
        <f>N(L4995)+IF(AND('🔎 TRA CỨU NHANH'!$C$2&lt;&gt;"",OR(ISNUMBER(SEARCH('🔎 TRA CỨU NHANH'!$C$2,$A4996)),ISNUMBER(SEARCH('🔎 TRA CỨU NHANH'!$C$2,$B4996)))),1,0)</f>
        <v/>
      </c>
      <c r="M4996">
        <f>IF(L4996&gt;N(L4995),L4996,"")</f>
        <v/>
      </c>
      <c r="N4996">
        <f>N(N4995)+IF(AND('💰 BÁO GIÁ'!$C$27&lt;&gt;"",OR(ISNUMBER(SEARCH('💰 BÁO GIÁ'!$C$27,$A4996)),ISNUMBER(SEARCH('💰 BÁO GIÁ'!$C$27,$B4996)))),1,0)</f>
        <v/>
      </c>
      <c r="O4996">
        <f>IF(N4996&gt;N(N4995),N4996,"")</f>
        <v/>
      </c>
    </row>
    <row r="4997">
      <c r="A4997" t="e">
        <v>#NAME?</v>
      </c>
      <c r="B4997" t="e">
        <v>#NAME?</v>
      </c>
      <c r="C4997" t="e">
        <v>#NAME?</v>
      </c>
      <c r="D4997" t="e">
        <v>#NAME?</v>
      </c>
      <c r="E4997" t="e">
        <v>#NAME?</v>
      </c>
      <c r="F4997" t="e">
        <v>#NAME?</v>
      </c>
      <c r="G4997" t="e">
        <v>#NAME?</v>
      </c>
      <c r="H4997" t="e">
        <v>#NAME?</v>
      </c>
      <c r="I4997" t="e">
        <v>#NAME?</v>
      </c>
      <c r="J4997" t="e">
        <v>#NAME?</v>
      </c>
      <c r="L4997">
        <f>N(L4996)+IF(AND('🔎 TRA CỨU NHANH'!$C$2&lt;&gt;"",OR(ISNUMBER(SEARCH('🔎 TRA CỨU NHANH'!$C$2,$A4997)),ISNUMBER(SEARCH('🔎 TRA CỨU NHANH'!$C$2,$B4997)))),1,0)</f>
        <v/>
      </c>
      <c r="M4997">
        <f>IF(L4997&gt;N(L4996),L4997,"")</f>
        <v/>
      </c>
      <c r="N4997">
        <f>N(N4996)+IF(AND('💰 BÁO GIÁ'!$C$27&lt;&gt;"",OR(ISNUMBER(SEARCH('💰 BÁO GIÁ'!$C$27,$A4997)),ISNUMBER(SEARCH('💰 BÁO GIÁ'!$C$27,$B4997)))),1,0)</f>
        <v/>
      </c>
      <c r="O4997">
        <f>IF(N4997&gt;N(N4996),N4997,"")</f>
        <v/>
      </c>
    </row>
    <row r="4998">
      <c r="A4998" t="e">
        <v>#NAME?</v>
      </c>
      <c r="B4998" t="e">
        <v>#NAME?</v>
      </c>
      <c r="C4998" t="e">
        <v>#NAME?</v>
      </c>
      <c r="D4998" t="e">
        <v>#NAME?</v>
      </c>
      <c r="E4998" t="e">
        <v>#NAME?</v>
      </c>
      <c r="F4998" t="e">
        <v>#NAME?</v>
      </c>
      <c r="G4998" t="e">
        <v>#NAME?</v>
      </c>
      <c r="H4998" t="e">
        <v>#NAME?</v>
      </c>
      <c r="I4998" t="e">
        <v>#NAME?</v>
      </c>
      <c r="J4998" t="e">
        <v>#NAME?</v>
      </c>
      <c r="L4998">
        <f>N(L4997)+IF(AND('🔎 TRA CỨU NHANH'!$C$2&lt;&gt;"",OR(ISNUMBER(SEARCH('🔎 TRA CỨU NHANH'!$C$2,$A4998)),ISNUMBER(SEARCH('🔎 TRA CỨU NHANH'!$C$2,$B4998)))),1,0)</f>
        <v/>
      </c>
      <c r="M4998">
        <f>IF(L4998&gt;N(L4997),L4998,"")</f>
        <v/>
      </c>
      <c r="N4998">
        <f>N(N4997)+IF(AND('💰 BÁO GIÁ'!$C$27&lt;&gt;"",OR(ISNUMBER(SEARCH('💰 BÁO GIÁ'!$C$27,$A4998)),ISNUMBER(SEARCH('💰 BÁO GIÁ'!$C$27,$B4998)))),1,0)</f>
        <v/>
      </c>
      <c r="O4998">
        <f>IF(N4998&gt;N(N4997),N4998,"")</f>
        <v/>
      </c>
    </row>
    <row r="4999">
      <c r="A4999" t="e">
        <v>#NAME?</v>
      </c>
      <c r="B4999" t="e">
        <v>#NAME?</v>
      </c>
      <c r="C4999" t="e">
        <v>#NAME?</v>
      </c>
      <c r="D4999" t="e">
        <v>#NAME?</v>
      </c>
      <c r="E4999" t="e">
        <v>#NAME?</v>
      </c>
      <c r="F4999" t="e">
        <v>#NAME?</v>
      </c>
      <c r="G4999" t="e">
        <v>#NAME?</v>
      </c>
      <c r="H4999" t="e">
        <v>#NAME?</v>
      </c>
      <c r="I4999" t="e">
        <v>#NAME?</v>
      </c>
      <c r="J4999" t="e">
        <v>#NAME?</v>
      </c>
      <c r="L4999">
        <f>N(L4998)+IF(AND('🔎 TRA CỨU NHANH'!$C$2&lt;&gt;"",OR(ISNUMBER(SEARCH('🔎 TRA CỨU NHANH'!$C$2,$A4999)),ISNUMBER(SEARCH('🔎 TRA CỨU NHANH'!$C$2,$B4999)))),1,0)</f>
        <v/>
      </c>
      <c r="M4999">
        <f>IF(L4999&gt;N(L4998),L4999,"")</f>
        <v/>
      </c>
      <c r="N4999">
        <f>N(N4998)+IF(AND('💰 BÁO GIÁ'!$C$27&lt;&gt;"",OR(ISNUMBER(SEARCH('💰 BÁO GIÁ'!$C$27,$A4999)),ISNUMBER(SEARCH('💰 BÁO GIÁ'!$C$27,$B4999)))),1,0)</f>
        <v/>
      </c>
      <c r="O4999">
        <f>IF(N4999&gt;N(N4998),N4999,"")</f>
        <v/>
      </c>
    </row>
    <row r="5000">
      <c r="A5000" t="e">
        <v>#NAME?</v>
      </c>
      <c r="B5000" t="e">
        <v>#NAME?</v>
      </c>
      <c r="C5000" t="e">
        <v>#NAME?</v>
      </c>
      <c r="D5000" t="e">
        <v>#NAME?</v>
      </c>
      <c r="E5000" t="e">
        <v>#NAME?</v>
      </c>
      <c r="F5000" t="e">
        <v>#NAME?</v>
      </c>
      <c r="G5000" t="e">
        <v>#NAME?</v>
      </c>
      <c r="H5000" t="e">
        <v>#NAME?</v>
      </c>
      <c r="I5000" t="e">
        <v>#NAME?</v>
      </c>
      <c r="J5000" t="e">
        <v>#NAME?</v>
      </c>
      <c r="L5000">
        <f>N(L4999)+IF(AND('🔎 TRA CỨU NHANH'!$C$2&lt;&gt;"",OR(ISNUMBER(SEARCH('🔎 TRA CỨU NHANH'!$C$2,$A5000)),ISNUMBER(SEARCH('🔎 TRA CỨU NHANH'!$C$2,$B5000)))),1,0)</f>
        <v/>
      </c>
      <c r="M5000">
        <f>IF(L5000&gt;N(L4999),L5000,"")</f>
        <v/>
      </c>
      <c r="N5000">
        <f>N(N4999)+IF(AND('💰 BÁO GIÁ'!$C$27&lt;&gt;"",OR(ISNUMBER(SEARCH('💰 BÁO GIÁ'!$C$27,$A5000)),ISNUMBER(SEARCH('💰 BÁO GIÁ'!$C$27,$B5000)))),1,0)</f>
        <v/>
      </c>
      <c r="O5000">
        <f>IF(N5000&gt;N(N4999),N5000,"")</f>
        <v/>
      </c>
    </row>
    <row r="5001">
      <c r="A5001" t="e">
        <v>#NAME?</v>
      </c>
      <c r="B5001" t="e">
        <v>#NAME?</v>
      </c>
      <c r="C5001" t="e">
        <v>#NAME?</v>
      </c>
      <c r="D5001" t="e">
        <v>#NAME?</v>
      </c>
      <c r="E5001" t="e">
        <v>#NAME?</v>
      </c>
      <c r="F5001" t="e">
        <v>#NAME?</v>
      </c>
      <c r="G5001" t="e">
        <v>#NAME?</v>
      </c>
      <c r="H5001" t="e">
        <v>#NAME?</v>
      </c>
      <c r="I5001" t="e">
        <v>#NAME?</v>
      </c>
      <c r="J5001" t="e">
        <v>#NAME?</v>
      </c>
      <c r="L5001">
        <f>N(L5000)+IF(AND('🔎 TRA CỨU NHANH'!$C$2&lt;&gt;"",OR(ISNUMBER(SEARCH('🔎 TRA CỨU NHANH'!$C$2,$A5001)),ISNUMBER(SEARCH('🔎 TRA CỨU NHANH'!$C$2,$B5001)))),1,0)</f>
        <v/>
      </c>
      <c r="M5001">
        <f>IF(L5001&gt;N(L5000),L5001,"")</f>
        <v/>
      </c>
      <c r="N5001">
        <f>N(N5000)+IF(AND('💰 BÁO GIÁ'!$C$27&lt;&gt;"",OR(ISNUMBER(SEARCH('💰 BÁO GIÁ'!$C$27,$A5001)),ISNUMBER(SEARCH('💰 BÁO GIÁ'!$C$27,$B5001)))),1,0)</f>
        <v/>
      </c>
      <c r="O5001">
        <f>IF(N5001&gt;N(N5000),N5001,"")</f>
        <v/>
      </c>
    </row>
    <row r="5002">
      <c r="A5002" t="e">
        <v>#NAME?</v>
      </c>
      <c r="B5002" t="e">
        <v>#NAME?</v>
      </c>
      <c r="C5002" t="e">
        <v>#NAME?</v>
      </c>
      <c r="D5002" t="e">
        <v>#NAME?</v>
      </c>
      <c r="E5002" t="e">
        <v>#NAME?</v>
      </c>
      <c r="F5002" t="e">
        <v>#NAME?</v>
      </c>
      <c r="G5002" t="e">
        <v>#NAME?</v>
      </c>
      <c r="H5002" t="e">
        <v>#NAME?</v>
      </c>
      <c r="I5002" t="e">
        <v>#NAME?</v>
      </c>
      <c r="J5002" t="e">
        <v>#NAME?</v>
      </c>
      <c r="L5002">
        <f>N(L5001)+IF(AND('🔎 TRA CỨU NHANH'!$C$2&lt;&gt;"",OR(ISNUMBER(SEARCH('🔎 TRA CỨU NHANH'!$C$2,$A5002)),ISNUMBER(SEARCH('🔎 TRA CỨU NHANH'!$C$2,$B5002)))),1,0)</f>
        <v/>
      </c>
      <c r="M5002">
        <f>IF(L5002&gt;N(L5001),L5002,"")</f>
        <v/>
      </c>
      <c r="N5002">
        <f>N(N5001)+IF(AND('💰 BÁO GIÁ'!$C$27&lt;&gt;"",OR(ISNUMBER(SEARCH('💰 BÁO GIÁ'!$C$27,$A5002)),ISNUMBER(SEARCH('💰 BÁO GIÁ'!$C$27,$B5002)))),1,0)</f>
        <v/>
      </c>
      <c r="O5002">
        <f>IF(N5002&gt;N(N5001),N5002,"")</f>
        <v/>
      </c>
    </row>
    <row r="5003">
      <c r="A5003" t="e">
        <v>#NAME?</v>
      </c>
      <c r="B5003" t="e">
        <v>#NAME?</v>
      </c>
      <c r="C5003" t="e">
        <v>#NAME?</v>
      </c>
      <c r="D5003" t="e">
        <v>#NAME?</v>
      </c>
      <c r="E5003" t="e">
        <v>#NAME?</v>
      </c>
      <c r="F5003" t="e">
        <v>#NAME?</v>
      </c>
      <c r="G5003" t="e">
        <v>#NAME?</v>
      </c>
      <c r="H5003" t="e">
        <v>#NAME?</v>
      </c>
      <c r="I5003" t="e">
        <v>#NAME?</v>
      </c>
      <c r="J5003" t="e">
        <v>#NAME?</v>
      </c>
      <c r="L5003">
        <f>N(L5002)+IF(AND('🔎 TRA CỨU NHANH'!$C$2&lt;&gt;"",OR(ISNUMBER(SEARCH('🔎 TRA CỨU NHANH'!$C$2,$A5003)),ISNUMBER(SEARCH('🔎 TRA CỨU NHANH'!$C$2,$B5003)))),1,0)</f>
        <v/>
      </c>
      <c r="M5003">
        <f>IF(L5003&gt;N(L5002),L5003,"")</f>
        <v/>
      </c>
      <c r="N5003">
        <f>N(N5002)+IF(AND('💰 BÁO GIÁ'!$C$27&lt;&gt;"",OR(ISNUMBER(SEARCH('💰 BÁO GIÁ'!$C$27,$A5003)),ISNUMBER(SEARCH('💰 BÁO GIÁ'!$C$27,$B5003)))),1,0)</f>
        <v/>
      </c>
      <c r="O5003">
        <f>IF(N5003&gt;N(N5002),N5003,"")</f>
        <v/>
      </c>
    </row>
    <row r="5004">
      <c r="A5004" t="e">
        <v>#NAME?</v>
      </c>
      <c r="B5004" t="e">
        <v>#NAME?</v>
      </c>
      <c r="C5004" t="e">
        <v>#NAME?</v>
      </c>
      <c r="D5004" t="e">
        <v>#NAME?</v>
      </c>
      <c r="E5004" t="e">
        <v>#NAME?</v>
      </c>
      <c r="F5004" t="e">
        <v>#NAME?</v>
      </c>
      <c r="G5004" t="e">
        <v>#NAME?</v>
      </c>
      <c r="H5004" t="e">
        <v>#NAME?</v>
      </c>
      <c r="I5004" t="e">
        <v>#NAME?</v>
      </c>
      <c r="J5004" t="e">
        <v>#NAME?</v>
      </c>
      <c r="L5004">
        <f>N(L5003)+IF(AND('🔎 TRA CỨU NHANH'!$C$2&lt;&gt;"",OR(ISNUMBER(SEARCH('🔎 TRA CỨU NHANH'!$C$2,$A5004)),ISNUMBER(SEARCH('🔎 TRA CỨU NHANH'!$C$2,$B5004)))),1,0)</f>
        <v/>
      </c>
      <c r="M5004">
        <f>IF(L5004&gt;N(L5003),L5004,"")</f>
        <v/>
      </c>
      <c r="N5004">
        <f>N(N5003)+IF(AND('💰 BÁO GIÁ'!$C$27&lt;&gt;"",OR(ISNUMBER(SEARCH('💰 BÁO GIÁ'!$C$27,$A5004)),ISNUMBER(SEARCH('💰 BÁO GIÁ'!$C$27,$B5004)))),1,0)</f>
        <v/>
      </c>
      <c r="O5004">
        <f>IF(N5004&gt;N(N5003),N5004,"")</f>
        <v/>
      </c>
    </row>
    <row r="5005">
      <c r="A5005" t="e">
        <v>#NAME?</v>
      </c>
      <c r="B5005" t="e">
        <v>#NAME?</v>
      </c>
      <c r="C5005" t="e">
        <v>#NAME?</v>
      </c>
      <c r="D5005" t="e">
        <v>#NAME?</v>
      </c>
      <c r="E5005" t="e">
        <v>#NAME?</v>
      </c>
      <c r="F5005" t="e">
        <v>#NAME?</v>
      </c>
      <c r="G5005" t="e">
        <v>#NAME?</v>
      </c>
      <c r="H5005" t="e">
        <v>#NAME?</v>
      </c>
      <c r="I5005" t="e">
        <v>#NAME?</v>
      </c>
      <c r="J5005" t="e">
        <v>#NAME?</v>
      </c>
      <c r="L5005">
        <f>N(L5004)+IF(AND('🔎 TRA CỨU NHANH'!$C$2&lt;&gt;"",OR(ISNUMBER(SEARCH('🔎 TRA CỨU NHANH'!$C$2,$A5005)),ISNUMBER(SEARCH('🔎 TRA CỨU NHANH'!$C$2,$B5005)))),1,0)</f>
        <v/>
      </c>
      <c r="M5005">
        <f>IF(L5005&gt;N(L5004),L5005,"")</f>
        <v/>
      </c>
      <c r="N5005">
        <f>N(N5004)+IF(AND('💰 BÁO GIÁ'!$C$27&lt;&gt;"",OR(ISNUMBER(SEARCH('💰 BÁO GIÁ'!$C$27,$A5005)),ISNUMBER(SEARCH('💰 BÁO GIÁ'!$C$27,$B5005)))),1,0)</f>
        <v/>
      </c>
      <c r="O5005">
        <f>IF(N5005&gt;N(N5004),N5005,"")</f>
        <v/>
      </c>
    </row>
    <row r="5006">
      <c r="A5006" t="e">
        <v>#NAME?</v>
      </c>
      <c r="B5006" t="e">
        <v>#NAME?</v>
      </c>
      <c r="C5006" t="e">
        <v>#NAME?</v>
      </c>
      <c r="D5006" t="e">
        <v>#NAME?</v>
      </c>
      <c r="E5006" t="e">
        <v>#NAME?</v>
      </c>
      <c r="F5006" t="e">
        <v>#NAME?</v>
      </c>
      <c r="G5006" t="e">
        <v>#NAME?</v>
      </c>
      <c r="H5006" t="e">
        <v>#NAME?</v>
      </c>
      <c r="I5006" t="e">
        <v>#NAME?</v>
      </c>
      <c r="J5006" t="e">
        <v>#NAME?</v>
      </c>
      <c r="L5006">
        <f>N(L5005)+IF(AND('🔎 TRA CỨU NHANH'!$C$2&lt;&gt;"",OR(ISNUMBER(SEARCH('🔎 TRA CỨU NHANH'!$C$2,$A5006)),ISNUMBER(SEARCH('🔎 TRA CỨU NHANH'!$C$2,$B5006)))),1,0)</f>
        <v/>
      </c>
      <c r="M5006">
        <f>IF(L5006&gt;N(L5005),L5006,"")</f>
        <v/>
      </c>
      <c r="N5006">
        <f>N(N5005)+IF(AND('💰 BÁO GIÁ'!$C$27&lt;&gt;"",OR(ISNUMBER(SEARCH('💰 BÁO GIÁ'!$C$27,$A5006)),ISNUMBER(SEARCH('💰 BÁO GIÁ'!$C$27,$B5006)))),1,0)</f>
        <v/>
      </c>
      <c r="O5006">
        <f>IF(N5006&gt;N(N5005),N5006,"")</f>
        <v/>
      </c>
    </row>
    <row r="5007">
      <c r="A5007" t="e">
        <v>#NAME?</v>
      </c>
      <c r="B5007" t="e">
        <v>#NAME?</v>
      </c>
      <c r="C5007" t="e">
        <v>#NAME?</v>
      </c>
      <c r="D5007" t="e">
        <v>#NAME?</v>
      </c>
      <c r="E5007" t="e">
        <v>#NAME?</v>
      </c>
      <c r="F5007" t="e">
        <v>#NAME?</v>
      </c>
      <c r="G5007" t="e">
        <v>#NAME?</v>
      </c>
      <c r="H5007" t="e">
        <v>#NAME?</v>
      </c>
      <c r="I5007" t="e">
        <v>#NAME?</v>
      </c>
      <c r="J5007" t="e">
        <v>#NAME?</v>
      </c>
      <c r="L5007">
        <f>N(L5006)+IF(AND('🔎 TRA CỨU NHANH'!$C$2&lt;&gt;"",OR(ISNUMBER(SEARCH('🔎 TRA CỨU NHANH'!$C$2,$A5007)),ISNUMBER(SEARCH('🔎 TRA CỨU NHANH'!$C$2,$B5007)))),1,0)</f>
        <v/>
      </c>
      <c r="M5007">
        <f>IF(L5007&gt;N(L5006),L5007,"")</f>
        <v/>
      </c>
      <c r="N5007">
        <f>N(N5006)+IF(AND('💰 BÁO GIÁ'!$C$27&lt;&gt;"",OR(ISNUMBER(SEARCH('💰 BÁO GIÁ'!$C$27,$A5007)),ISNUMBER(SEARCH('💰 BÁO GIÁ'!$C$27,$B5007)))),1,0)</f>
        <v/>
      </c>
      <c r="O5007">
        <f>IF(N5007&gt;N(N5006),N5007,"")</f>
        <v/>
      </c>
    </row>
    <row r="5008">
      <c r="A5008" t="e">
        <v>#NAME?</v>
      </c>
      <c r="B5008" t="e">
        <v>#NAME?</v>
      </c>
      <c r="C5008" t="e">
        <v>#NAME?</v>
      </c>
      <c r="D5008" t="e">
        <v>#NAME?</v>
      </c>
      <c r="E5008" t="e">
        <v>#NAME?</v>
      </c>
      <c r="F5008" t="e">
        <v>#NAME?</v>
      </c>
      <c r="G5008" t="e">
        <v>#NAME?</v>
      </c>
      <c r="H5008" t="e">
        <v>#NAME?</v>
      </c>
      <c r="I5008" t="e">
        <v>#NAME?</v>
      </c>
      <c r="J5008" t="e">
        <v>#NAME?</v>
      </c>
      <c r="L5008">
        <f>N(L5007)+IF(AND('🔎 TRA CỨU NHANH'!$C$2&lt;&gt;"",OR(ISNUMBER(SEARCH('🔎 TRA CỨU NHANH'!$C$2,$A5008)),ISNUMBER(SEARCH('🔎 TRA CỨU NHANH'!$C$2,$B5008)))),1,0)</f>
        <v/>
      </c>
      <c r="M5008">
        <f>IF(L5008&gt;N(L5007),L5008,"")</f>
        <v/>
      </c>
      <c r="N5008">
        <f>N(N5007)+IF(AND('💰 BÁO GIÁ'!$C$27&lt;&gt;"",OR(ISNUMBER(SEARCH('💰 BÁO GIÁ'!$C$27,$A5008)),ISNUMBER(SEARCH('💰 BÁO GIÁ'!$C$27,$B5008)))),1,0)</f>
        <v/>
      </c>
      <c r="O5008">
        <f>IF(N5008&gt;N(N5007),N5008,"")</f>
        <v/>
      </c>
    </row>
    <row r="5009">
      <c r="A5009" t="e">
        <v>#NAME?</v>
      </c>
      <c r="B5009" t="e">
        <v>#NAME?</v>
      </c>
      <c r="C5009" t="e">
        <v>#NAME?</v>
      </c>
      <c r="D5009" t="e">
        <v>#NAME?</v>
      </c>
      <c r="E5009" t="e">
        <v>#NAME?</v>
      </c>
      <c r="F5009" t="e">
        <v>#NAME?</v>
      </c>
      <c r="G5009" t="e">
        <v>#NAME?</v>
      </c>
      <c r="H5009" t="e">
        <v>#NAME?</v>
      </c>
      <c r="I5009" t="e">
        <v>#NAME?</v>
      </c>
      <c r="J5009" t="e">
        <v>#NAME?</v>
      </c>
      <c r="L5009">
        <f>N(L5008)+IF(AND('🔎 TRA CỨU NHANH'!$C$2&lt;&gt;"",OR(ISNUMBER(SEARCH('🔎 TRA CỨU NHANH'!$C$2,$A5009)),ISNUMBER(SEARCH('🔎 TRA CỨU NHANH'!$C$2,$B5009)))),1,0)</f>
        <v/>
      </c>
      <c r="M5009">
        <f>IF(L5009&gt;N(L5008),L5009,"")</f>
        <v/>
      </c>
      <c r="N5009">
        <f>N(N5008)+IF(AND('💰 BÁO GIÁ'!$C$27&lt;&gt;"",OR(ISNUMBER(SEARCH('💰 BÁO GIÁ'!$C$27,$A5009)),ISNUMBER(SEARCH('💰 BÁO GIÁ'!$C$27,$B5009)))),1,0)</f>
        <v/>
      </c>
      <c r="O5009">
        <f>IF(N5009&gt;N(N5008),N5009,"")</f>
        <v/>
      </c>
    </row>
    <row r="5010">
      <c r="A5010" t="e">
        <v>#NAME?</v>
      </c>
      <c r="B5010" t="e">
        <v>#NAME?</v>
      </c>
      <c r="C5010" t="e">
        <v>#NAME?</v>
      </c>
      <c r="D5010" t="e">
        <v>#NAME?</v>
      </c>
      <c r="E5010" t="e">
        <v>#NAME?</v>
      </c>
      <c r="F5010" t="e">
        <v>#NAME?</v>
      </c>
      <c r="G5010" t="e">
        <v>#NAME?</v>
      </c>
      <c r="H5010" t="e">
        <v>#NAME?</v>
      </c>
      <c r="I5010" t="e">
        <v>#NAME?</v>
      </c>
      <c r="J5010" t="e">
        <v>#NAME?</v>
      </c>
      <c r="L5010">
        <f>N(L5009)+IF(AND('🔎 TRA CỨU NHANH'!$C$2&lt;&gt;"",OR(ISNUMBER(SEARCH('🔎 TRA CỨU NHANH'!$C$2,$A5010)),ISNUMBER(SEARCH('🔎 TRA CỨU NHANH'!$C$2,$B5010)))),1,0)</f>
        <v/>
      </c>
      <c r="M5010">
        <f>IF(L5010&gt;N(L5009),L5010,"")</f>
        <v/>
      </c>
      <c r="N5010">
        <f>N(N5009)+IF(AND('💰 BÁO GIÁ'!$C$27&lt;&gt;"",OR(ISNUMBER(SEARCH('💰 BÁO GIÁ'!$C$27,$A5010)),ISNUMBER(SEARCH('💰 BÁO GIÁ'!$C$27,$B5010)))),1,0)</f>
        <v/>
      </c>
      <c r="O5010">
        <f>IF(N5010&gt;N(N5009),N5010,"")</f>
        <v/>
      </c>
    </row>
    <row r="5011">
      <c r="A5011" t="e">
        <v>#NAME?</v>
      </c>
      <c r="B5011" t="e">
        <v>#NAME?</v>
      </c>
      <c r="C5011" t="e">
        <v>#NAME?</v>
      </c>
      <c r="D5011" t="e">
        <v>#NAME?</v>
      </c>
      <c r="E5011" t="e">
        <v>#NAME?</v>
      </c>
      <c r="F5011" t="e">
        <v>#NAME?</v>
      </c>
      <c r="G5011" t="e">
        <v>#NAME?</v>
      </c>
      <c r="H5011" t="e">
        <v>#NAME?</v>
      </c>
      <c r="I5011" t="e">
        <v>#NAME?</v>
      </c>
      <c r="J5011" t="e">
        <v>#NAME?</v>
      </c>
      <c r="L5011">
        <f>N(L5010)+IF(AND('🔎 TRA CỨU NHANH'!$C$2&lt;&gt;"",OR(ISNUMBER(SEARCH('🔎 TRA CỨU NHANH'!$C$2,$A5011)),ISNUMBER(SEARCH('🔎 TRA CỨU NHANH'!$C$2,$B5011)))),1,0)</f>
        <v/>
      </c>
      <c r="M5011">
        <f>IF(L5011&gt;N(L5010),L5011,"")</f>
        <v/>
      </c>
      <c r="N5011">
        <f>N(N5010)+IF(AND('💰 BÁO GIÁ'!$C$27&lt;&gt;"",OR(ISNUMBER(SEARCH('💰 BÁO GIÁ'!$C$27,$A5011)),ISNUMBER(SEARCH('💰 BÁO GIÁ'!$C$27,$B5011)))),1,0)</f>
        <v/>
      </c>
      <c r="O5011">
        <f>IF(N5011&gt;N(N5010),N5011,"")</f>
        <v/>
      </c>
    </row>
    <row r="5012">
      <c r="A5012" t="e">
        <v>#NAME?</v>
      </c>
      <c r="B5012" t="e">
        <v>#NAME?</v>
      </c>
      <c r="C5012" t="e">
        <v>#NAME?</v>
      </c>
      <c r="D5012" t="e">
        <v>#NAME?</v>
      </c>
      <c r="E5012" t="e">
        <v>#NAME?</v>
      </c>
      <c r="F5012" t="e">
        <v>#NAME?</v>
      </c>
      <c r="G5012" t="e">
        <v>#NAME?</v>
      </c>
      <c r="H5012" t="e">
        <v>#NAME?</v>
      </c>
      <c r="I5012" t="e">
        <v>#NAME?</v>
      </c>
      <c r="J5012" t="e">
        <v>#NAME?</v>
      </c>
      <c r="L5012">
        <f>N(L5011)+IF(AND('🔎 TRA CỨU NHANH'!$C$2&lt;&gt;"",OR(ISNUMBER(SEARCH('🔎 TRA CỨU NHANH'!$C$2,$A5012)),ISNUMBER(SEARCH('🔎 TRA CỨU NHANH'!$C$2,$B5012)))),1,0)</f>
        <v/>
      </c>
      <c r="M5012">
        <f>IF(L5012&gt;N(L5011),L5012,"")</f>
        <v/>
      </c>
      <c r="N5012">
        <f>N(N5011)+IF(AND('💰 BÁO GIÁ'!$C$27&lt;&gt;"",OR(ISNUMBER(SEARCH('💰 BÁO GIÁ'!$C$27,$A5012)),ISNUMBER(SEARCH('💰 BÁO GIÁ'!$C$27,$B5012)))),1,0)</f>
        <v/>
      </c>
      <c r="O5012">
        <f>IF(N5012&gt;N(N5011),N5012,"")</f>
        <v/>
      </c>
    </row>
    <row r="5013">
      <c r="A5013" t="e">
        <v>#NAME?</v>
      </c>
      <c r="B5013" t="e">
        <v>#NAME?</v>
      </c>
      <c r="C5013" t="e">
        <v>#NAME?</v>
      </c>
      <c r="D5013" t="e">
        <v>#NAME?</v>
      </c>
      <c r="E5013" t="e">
        <v>#NAME?</v>
      </c>
      <c r="F5013" t="e">
        <v>#NAME?</v>
      </c>
      <c r="G5013" t="e">
        <v>#NAME?</v>
      </c>
      <c r="H5013" t="e">
        <v>#NAME?</v>
      </c>
      <c r="I5013" t="e">
        <v>#NAME?</v>
      </c>
      <c r="J5013" t="e">
        <v>#NAME?</v>
      </c>
      <c r="L5013">
        <f>N(L5012)+IF(AND('🔎 TRA CỨU NHANH'!$C$2&lt;&gt;"",OR(ISNUMBER(SEARCH('🔎 TRA CỨU NHANH'!$C$2,$A5013)),ISNUMBER(SEARCH('🔎 TRA CỨU NHANH'!$C$2,$B5013)))),1,0)</f>
        <v/>
      </c>
      <c r="M5013">
        <f>IF(L5013&gt;N(L5012),L5013,"")</f>
        <v/>
      </c>
      <c r="N5013">
        <f>N(N5012)+IF(AND('💰 BÁO GIÁ'!$C$27&lt;&gt;"",OR(ISNUMBER(SEARCH('💰 BÁO GIÁ'!$C$27,$A5013)),ISNUMBER(SEARCH('💰 BÁO GIÁ'!$C$27,$B5013)))),1,0)</f>
        <v/>
      </c>
      <c r="O5013">
        <f>IF(N5013&gt;N(N5012),N5013,"")</f>
        <v/>
      </c>
    </row>
    <row r="5014">
      <c r="A5014" t="e">
        <v>#NAME?</v>
      </c>
      <c r="B5014" t="e">
        <v>#NAME?</v>
      </c>
      <c r="C5014" t="e">
        <v>#NAME?</v>
      </c>
      <c r="D5014" t="e">
        <v>#NAME?</v>
      </c>
      <c r="E5014" t="e">
        <v>#NAME?</v>
      </c>
      <c r="F5014" t="e">
        <v>#NAME?</v>
      </c>
      <c r="G5014" t="e">
        <v>#NAME?</v>
      </c>
      <c r="H5014" t="e">
        <v>#NAME?</v>
      </c>
      <c r="I5014" t="e">
        <v>#NAME?</v>
      </c>
      <c r="J5014" t="e">
        <v>#NAME?</v>
      </c>
      <c r="L5014">
        <f>N(L5013)+IF(AND('🔎 TRA CỨU NHANH'!$C$2&lt;&gt;"",OR(ISNUMBER(SEARCH('🔎 TRA CỨU NHANH'!$C$2,$A5014)),ISNUMBER(SEARCH('🔎 TRA CỨU NHANH'!$C$2,$B5014)))),1,0)</f>
        <v/>
      </c>
      <c r="M5014">
        <f>IF(L5014&gt;N(L5013),L5014,"")</f>
        <v/>
      </c>
      <c r="N5014">
        <f>N(N5013)+IF(AND('💰 BÁO GIÁ'!$C$27&lt;&gt;"",OR(ISNUMBER(SEARCH('💰 BÁO GIÁ'!$C$27,$A5014)),ISNUMBER(SEARCH('💰 BÁO GIÁ'!$C$27,$B5014)))),1,0)</f>
        <v/>
      </c>
      <c r="O5014">
        <f>IF(N5014&gt;N(N5013),N5014,"")</f>
        <v/>
      </c>
    </row>
    <row r="5015">
      <c r="A5015" t="e">
        <v>#NAME?</v>
      </c>
      <c r="B5015" t="e">
        <v>#NAME?</v>
      </c>
      <c r="C5015" t="e">
        <v>#NAME?</v>
      </c>
      <c r="D5015" t="e">
        <v>#NAME?</v>
      </c>
      <c r="E5015" t="e">
        <v>#NAME?</v>
      </c>
      <c r="F5015" t="e">
        <v>#NAME?</v>
      </c>
      <c r="G5015" t="e">
        <v>#NAME?</v>
      </c>
      <c r="H5015" t="e">
        <v>#NAME?</v>
      </c>
      <c r="I5015" t="e">
        <v>#NAME?</v>
      </c>
      <c r="J5015" t="e">
        <v>#NAME?</v>
      </c>
      <c r="L5015">
        <f>N(L5014)+IF(AND('🔎 TRA CỨU NHANH'!$C$2&lt;&gt;"",OR(ISNUMBER(SEARCH('🔎 TRA CỨU NHANH'!$C$2,$A5015)),ISNUMBER(SEARCH('🔎 TRA CỨU NHANH'!$C$2,$B5015)))),1,0)</f>
        <v/>
      </c>
      <c r="M5015">
        <f>IF(L5015&gt;N(L5014),L5015,"")</f>
        <v/>
      </c>
      <c r="N5015">
        <f>N(N5014)+IF(AND('💰 BÁO GIÁ'!$C$27&lt;&gt;"",OR(ISNUMBER(SEARCH('💰 BÁO GIÁ'!$C$27,$A5015)),ISNUMBER(SEARCH('💰 BÁO GIÁ'!$C$27,$B5015)))),1,0)</f>
        <v/>
      </c>
      <c r="O5015">
        <f>IF(N5015&gt;N(N5014),N5015,"")</f>
        <v/>
      </c>
    </row>
    <row r="5016">
      <c r="A5016" t="e">
        <v>#NAME?</v>
      </c>
      <c r="B5016" t="e">
        <v>#NAME?</v>
      </c>
      <c r="C5016" t="e">
        <v>#NAME?</v>
      </c>
      <c r="D5016" t="e">
        <v>#NAME?</v>
      </c>
      <c r="E5016" t="e">
        <v>#NAME?</v>
      </c>
      <c r="F5016" t="e">
        <v>#NAME?</v>
      </c>
      <c r="G5016" t="e">
        <v>#NAME?</v>
      </c>
      <c r="H5016" t="e">
        <v>#NAME?</v>
      </c>
      <c r="I5016" t="e">
        <v>#NAME?</v>
      </c>
      <c r="J5016" t="e">
        <v>#NAME?</v>
      </c>
      <c r="L5016">
        <f>N(L5015)+IF(AND('🔎 TRA CỨU NHANH'!$C$2&lt;&gt;"",OR(ISNUMBER(SEARCH('🔎 TRA CỨU NHANH'!$C$2,$A5016)),ISNUMBER(SEARCH('🔎 TRA CỨU NHANH'!$C$2,$B5016)))),1,0)</f>
        <v/>
      </c>
      <c r="M5016">
        <f>IF(L5016&gt;N(L5015),L5016,"")</f>
        <v/>
      </c>
      <c r="N5016">
        <f>N(N5015)+IF(AND('💰 BÁO GIÁ'!$C$27&lt;&gt;"",OR(ISNUMBER(SEARCH('💰 BÁO GIÁ'!$C$27,$A5016)),ISNUMBER(SEARCH('💰 BÁO GIÁ'!$C$27,$B5016)))),1,0)</f>
        <v/>
      </c>
      <c r="O5016">
        <f>IF(N5016&gt;N(N5015),N5016,"")</f>
        <v/>
      </c>
    </row>
    <row r="5017">
      <c r="A5017" t="e">
        <v>#NAME?</v>
      </c>
      <c r="B5017" t="e">
        <v>#NAME?</v>
      </c>
      <c r="C5017" t="e">
        <v>#NAME?</v>
      </c>
      <c r="D5017" t="e">
        <v>#NAME?</v>
      </c>
      <c r="E5017" t="e">
        <v>#NAME?</v>
      </c>
      <c r="F5017" t="e">
        <v>#NAME?</v>
      </c>
      <c r="G5017" t="e">
        <v>#NAME?</v>
      </c>
      <c r="H5017" t="e">
        <v>#NAME?</v>
      </c>
      <c r="I5017" t="e">
        <v>#NAME?</v>
      </c>
      <c r="J5017" t="e">
        <v>#NAME?</v>
      </c>
      <c r="L5017">
        <f>N(L5016)+IF(AND('🔎 TRA CỨU NHANH'!$C$2&lt;&gt;"",OR(ISNUMBER(SEARCH('🔎 TRA CỨU NHANH'!$C$2,$A5017)),ISNUMBER(SEARCH('🔎 TRA CỨU NHANH'!$C$2,$B5017)))),1,0)</f>
        <v/>
      </c>
      <c r="M5017">
        <f>IF(L5017&gt;N(L5016),L5017,"")</f>
        <v/>
      </c>
      <c r="N5017">
        <f>N(N5016)+IF(AND('💰 BÁO GIÁ'!$C$27&lt;&gt;"",OR(ISNUMBER(SEARCH('💰 BÁO GIÁ'!$C$27,$A5017)),ISNUMBER(SEARCH('💰 BÁO GIÁ'!$C$27,$B5017)))),1,0)</f>
        <v/>
      </c>
      <c r="O5017">
        <f>IF(N5017&gt;N(N5016),N5017,"")</f>
        <v/>
      </c>
    </row>
    <row r="5018">
      <c r="A5018" t="e">
        <v>#NAME?</v>
      </c>
      <c r="B5018" t="e">
        <v>#NAME?</v>
      </c>
      <c r="C5018" t="e">
        <v>#NAME?</v>
      </c>
      <c r="D5018" t="e">
        <v>#NAME?</v>
      </c>
      <c r="E5018" t="e">
        <v>#NAME?</v>
      </c>
      <c r="F5018" t="e">
        <v>#NAME?</v>
      </c>
      <c r="G5018" t="e">
        <v>#NAME?</v>
      </c>
      <c r="H5018" t="e">
        <v>#NAME?</v>
      </c>
      <c r="I5018" t="e">
        <v>#NAME?</v>
      </c>
      <c r="J5018" t="e">
        <v>#NAME?</v>
      </c>
      <c r="L5018">
        <f>N(L5017)+IF(AND('🔎 TRA CỨU NHANH'!$C$2&lt;&gt;"",OR(ISNUMBER(SEARCH('🔎 TRA CỨU NHANH'!$C$2,$A5018)),ISNUMBER(SEARCH('🔎 TRA CỨU NHANH'!$C$2,$B5018)))),1,0)</f>
        <v/>
      </c>
      <c r="M5018">
        <f>IF(L5018&gt;N(L5017),L5018,"")</f>
        <v/>
      </c>
      <c r="N5018">
        <f>N(N5017)+IF(AND('💰 BÁO GIÁ'!$C$27&lt;&gt;"",OR(ISNUMBER(SEARCH('💰 BÁO GIÁ'!$C$27,$A5018)),ISNUMBER(SEARCH('💰 BÁO GIÁ'!$C$27,$B5018)))),1,0)</f>
        <v/>
      </c>
      <c r="O5018">
        <f>IF(N5018&gt;N(N5017),N5018,"")</f>
        <v/>
      </c>
    </row>
    <row r="5019">
      <c r="A5019" t="e">
        <v>#NAME?</v>
      </c>
      <c r="B5019" t="e">
        <v>#NAME?</v>
      </c>
      <c r="C5019" t="e">
        <v>#NAME?</v>
      </c>
      <c r="D5019" t="e">
        <v>#NAME?</v>
      </c>
      <c r="E5019" t="e">
        <v>#NAME?</v>
      </c>
      <c r="F5019" t="e">
        <v>#NAME?</v>
      </c>
      <c r="G5019" t="e">
        <v>#NAME?</v>
      </c>
      <c r="H5019" t="e">
        <v>#NAME?</v>
      </c>
      <c r="I5019" t="e">
        <v>#NAME?</v>
      </c>
      <c r="J5019" t="e">
        <v>#NAME?</v>
      </c>
      <c r="L5019">
        <f>N(L5018)+IF(AND('🔎 TRA CỨU NHANH'!$C$2&lt;&gt;"",OR(ISNUMBER(SEARCH('🔎 TRA CỨU NHANH'!$C$2,$A5019)),ISNUMBER(SEARCH('🔎 TRA CỨU NHANH'!$C$2,$B5019)))),1,0)</f>
        <v/>
      </c>
      <c r="M5019">
        <f>IF(L5019&gt;N(L5018),L5019,"")</f>
        <v/>
      </c>
      <c r="N5019">
        <f>N(N5018)+IF(AND('💰 BÁO GIÁ'!$C$27&lt;&gt;"",OR(ISNUMBER(SEARCH('💰 BÁO GIÁ'!$C$27,$A5019)),ISNUMBER(SEARCH('💰 BÁO GIÁ'!$C$27,$B5019)))),1,0)</f>
        <v/>
      </c>
      <c r="O5019">
        <f>IF(N5019&gt;N(N5018),N5019,"")</f>
        <v/>
      </c>
    </row>
    <row r="5020">
      <c r="A5020" t="e">
        <v>#NAME?</v>
      </c>
      <c r="B5020" t="e">
        <v>#NAME?</v>
      </c>
      <c r="C5020" t="e">
        <v>#NAME?</v>
      </c>
      <c r="D5020" t="e">
        <v>#NAME?</v>
      </c>
      <c r="E5020" t="e">
        <v>#NAME?</v>
      </c>
      <c r="F5020" t="e">
        <v>#NAME?</v>
      </c>
      <c r="G5020" t="e">
        <v>#NAME?</v>
      </c>
      <c r="H5020" t="e">
        <v>#NAME?</v>
      </c>
      <c r="I5020" t="e">
        <v>#NAME?</v>
      </c>
      <c r="J5020" t="e">
        <v>#NAME?</v>
      </c>
      <c r="L5020">
        <f>N(L5019)+IF(AND('🔎 TRA CỨU NHANH'!$C$2&lt;&gt;"",OR(ISNUMBER(SEARCH('🔎 TRA CỨU NHANH'!$C$2,$A5020)),ISNUMBER(SEARCH('🔎 TRA CỨU NHANH'!$C$2,$B5020)))),1,0)</f>
        <v/>
      </c>
      <c r="M5020">
        <f>IF(L5020&gt;N(L5019),L5020,"")</f>
        <v/>
      </c>
      <c r="N5020">
        <f>N(N5019)+IF(AND('💰 BÁO GIÁ'!$C$27&lt;&gt;"",OR(ISNUMBER(SEARCH('💰 BÁO GIÁ'!$C$27,$A5020)),ISNUMBER(SEARCH('💰 BÁO GIÁ'!$C$27,$B5020)))),1,0)</f>
        <v/>
      </c>
      <c r="O5020">
        <f>IF(N5020&gt;N(N5019),N5020,"")</f>
        <v/>
      </c>
    </row>
    <row r="5021">
      <c r="A5021" t="e">
        <v>#NAME?</v>
      </c>
      <c r="B5021" t="e">
        <v>#NAME?</v>
      </c>
      <c r="C5021" t="e">
        <v>#NAME?</v>
      </c>
      <c r="D5021" t="e">
        <v>#NAME?</v>
      </c>
      <c r="E5021" t="e">
        <v>#NAME?</v>
      </c>
      <c r="F5021" t="e">
        <v>#NAME?</v>
      </c>
      <c r="G5021" t="e">
        <v>#NAME?</v>
      </c>
      <c r="H5021" t="e">
        <v>#NAME?</v>
      </c>
      <c r="I5021" t="e">
        <v>#NAME?</v>
      </c>
      <c r="J5021" t="e">
        <v>#NAME?</v>
      </c>
      <c r="L5021">
        <f>N(L5020)+IF(AND('🔎 TRA CỨU NHANH'!$C$2&lt;&gt;"",OR(ISNUMBER(SEARCH('🔎 TRA CỨU NHANH'!$C$2,$A5021)),ISNUMBER(SEARCH('🔎 TRA CỨU NHANH'!$C$2,$B5021)))),1,0)</f>
        <v/>
      </c>
      <c r="M5021">
        <f>IF(L5021&gt;N(L5020),L5021,"")</f>
        <v/>
      </c>
      <c r="N5021">
        <f>N(N5020)+IF(AND('💰 BÁO GIÁ'!$C$27&lt;&gt;"",OR(ISNUMBER(SEARCH('💰 BÁO GIÁ'!$C$27,$A5021)),ISNUMBER(SEARCH('💰 BÁO GIÁ'!$C$27,$B5021)))),1,0)</f>
        <v/>
      </c>
      <c r="O5021">
        <f>IF(N5021&gt;N(N5020),N5021,"")</f>
        <v/>
      </c>
    </row>
    <row r="5022">
      <c r="A5022" t="e">
        <v>#NAME?</v>
      </c>
      <c r="B5022" t="e">
        <v>#NAME?</v>
      </c>
      <c r="C5022" t="e">
        <v>#NAME?</v>
      </c>
      <c r="D5022" t="e">
        <v>#NAME?</v>
      </c>
      <c r="E5022" t="e">
        <v>#NAME?</v>
      </c>
      <c r="F5022" t="e">
        <v>#NAME?</v>
      </c>
      <c r="G5022" t="e">
        <v>#NAME?</v>
      </c>
      <c r="H5022" t="e">
        <v>#NAME?</v>
      </c>
      <c r="I5022" t="e">
        <v>#NAME?</v>
      </c>
      <c r="J5022" t="e">
        <v>#NAME?</v>
      </c>
      <c r="L5022">
        <f>N(L5021)+IF(AND('🔎 TRA CỨU NHANH'!$C$2&lt;&gt;"",OR(ISNUMBER(SEARCH('🔎 TRA CỨU NHANH'!$C$2,$A5022)),ISNUMBER(SEARCH('🔎 TRA CỨU NHANH'!$C$2,$B5022)))),1,0)</f>
        <v/>
      </c>
      <c r="M5022">
        <f>IF(L5022&gt;N(L5021),L5022,"")</f>
        <v/>
      </c>
      <c r="N5022">
        <f>N(N5021)+IF(AND('💰 BÁO GIÁ'!$C$27&lt;&gt;"",OR(ISNUMBER(SEARCH('💰 BÁO GIÁ'!$C$27,$A5022)),ISNUMBER(SEARCH('💰 BÁO GIÁ'!$C$27,$B5022)))),1,0)</f>
        <v/>
      </c>
      <c r="O5022">
        <f>IF(N5022&gt;N(N5021),N5022,"")</f>
        <v/>
      </c>
    </row>
    <row r="5023">
      <c r="A5023" t="e">
        <v>#NAME?</v>
      </c>
      <c r="B5023" t="e">
        <v>#NAME?</v>
      </c>
      <c r="C5023" t="e">
        <v>#NAME?</v>
      </c>
      <c r="D5023" t="e">
        <v>#NAME?</v>
      </c>
      <c r="E5023" t="e">
        <v>#NAME?</v>
      </c>
      <c r="F5023" t="e">
        <v>#NAME?</v>
      </c>
      <c r="G5023" t="e">
        <v>#NAME?</v>
      </c>
      <c r="H5023" t="e">
        <v>#NAME?</v>
      </c>
      <c r="I5023" t="e">
        <v>#NAME?</v>
      </c>
      <c r="J5023" t="e">
        <v>#NAME?</v>
      </c>
      <c r="L5023">
        <f>N(L5022)+IF(AND('🔎 TRA CỨU NHANH'!$C$2&lt;&gt;"",OR(ISNUMBER(SEARCH('🔎 TRA CỨU NHANH'!$C$2,$A5023)),ISNUMBER(SEARCH('🔎 TRA CỨU NHANH'!$C$2,$B5023)))),1,0)</f>
        <v/>
      </c>
      <c r="M5023">
        <f>IF(L5023&gt;N(L5022),L5023,"")</f>
        <v/>
      </c>
      <c r="N5023">
        <f>N(N5022)+IF(AND('💰 BÁO GIÁ'!$C$27&lt;&gt;"",OR(ISNUMBER(SEARCH('💰 BÁO GIÁ'!$C$27,$A5023)),ISNUMBER(SEARCH('💰 BÁO GIÁ'!$C$27,$B5023)))),1,0)</f>
        <v/>
      </c>
      <c r="O5023">
        <f>IF(N5023&gt;N(N5022),N5023,"")</f>
        <v/>
      </c>
    </row>
    <row r="5024">
      <c r="A5024" t="e">
        <v>#NAME?</v>
      </c>
      <c r="B5024" t="e">
        <v>#NAME?</v>
      </c>
      <c r="C5024" t="e">
        <v>#NAME?</v>
      </c>
      <c r="D5024" t="e">
        <v>#NAME?</v>
      </c>
      <c r="E5024" t="e">
        <v>#NAME?</v>
      </c>
      <c r="F5024" t="e">
        <v>#NAME?</v>
      </c>
      <c r="G5024" t="e">
        <v>#NAME?</v>
      </c>
      <c r="H5024" t="e">
        <v>#NAME?</v>
      </c>
      <c r="I5024" t="e">
        <v>#NAME?</v>
      </c>
      <c r="J5024" t="e">
        <v>#NAME?</v>
      </c>
      <c r="L5024">
        <f>N(L5023)+IF(AND('🔎 TRA CỨU NHANH'!$C$2&lt;&gt;"",OR(ISNUMBER(SEARCH('🔎 TRA CỨU NHANH'!$C$2,$A5024)),ISNUMBER(SEARCH('🔎 TRA CỨU NHANH'!$C$2,$B5024)))),1,0)</f>
        <v/>
      </c>
      <c r="M5024">
        <f>IF(L5024&gt;N(L5023),L5024,"")</f>
        <v/>
      </c>
      <c r="N5024">
        <f>N(N5023)+IF(AND('💰 BÁO GIÁ'!$C$27&lt;&gt;"",OR(ISNUMBER(SEARCH('💰 BÁO GIÁ'!$C$27,$A5024)),ISNUMBER(SEARCH('💰 BÁO GIÁ'!$C$27,$B5024)))),1,0)</f>
        <v/>
      </c>
      <c r="O5024">
        <f>IF(N5024&gt;N(N5023),N5024,"")</f>
        <v/>
      </c>
    </row>
    <row r="5025">
      <c r="A5025" t="e">
        <v>#NAME?</v>
      </c>
      <c r="B5025" t="e">
        <v>#NAME?</v>
      </c>
      <c r="C5025" t="e">
        <v>#NAME?</v>
      </c>
      <c r="D5025" t="e">
        <v>#NAME?</v>
      </c>
      <c r="E5025" t="e">
        <v>#NAME?</v>
      </c>
      <c r="F5025" t="e">
        <v>#NAME?</v>
      </c>
      <c r="G5025" t="e">
        <v>#NAME?</v>
      </c>
      <c r="H5025" t="e">
        <v>#NAME?</v>
      </c>
      <c r="I5025" t="e">
        <v>#NAME?</v>
      </c>
      <c r="J5025" t="e">
        <v>#NAME?</v>
      </c>
      <c r="L5025">
        <f>N(L5024)+IF(AND('🔎 TRA CỨU NHANH'!$C$2&lt;&gt;"",OR(ISNUMBER(SEARCH('🔎 TRA CỨU NHANH'!$C$2,$A5025)),ISNUMBER(SEARCH('🔎 TRA CỨU NHANH'!$C$2,$B5025)))),1,0)</f>
        <v/>
      </c>
      <c r="M5025">
        <f>IF(L5025&gt;N(L5024),L5025,"")</f>
        <v/>
      </c>
      <c r="N5025">
        <f>N(N5024)+IF(AND('💰 BÁO GIÁ'!$C$27&lt;&gt;"",OR(ISNUMBER(SEARCH('💰 BÁO GIÁ'!$C$27,$A5025)),ISNUMBER(SEARCH('💰 BÁO GIÁ'!$C$27,$B5025)))),1,0)</f>
        <v/>
      </c>
      <c r="O5025">
        <f>IF(N5025&gt;N(N5024),N5025,"")</f>
        <v/>
      </c>
    </row>
    <row r="5026">
      <c r="A5026" t="e">
        <v>#NAME?</v>
      </c>
      <c r="B5026" t="e">
        <v>#NAME?</v>
      </c>
      <c r="C5026" t="e">
        <v>#NAME?</v>
      </c>
      <c r="D5026" t="e">
        <v>#NAME?</v>
      </c>
      <c r="E5026" t="e">
        <v>#NAME?</v>
      </c>
      <c r="F5026" t="e">
        <v>#NAME?</v>
      </c>
      <c r="G5026" t="e">
        <v>#NAME?</v>
      </c>
      <c r="H5026" t="e">
        <v>#NAME?</v>
      </c>
      <c r="I5026" t="e">
        <v>#NAME?</v>
      </c>
      <c r="J5026" t="e">
        <v>#NAME?</v>
      </c>
      <c r="L5026">
        <f>N(L5025)+IF(AND('🔎 TRA CỨU NHANH'!$C$2&lt;&gt;"",OR(ISNUMBER(SEARCH('🔎 TRA CỨU NHANH'!$C$2,$A5026)),ISNUMBER(SEARCH('🔎 TRA CỨU NHANH'!$C$2,$B5026)))),1,0)</f>
        <v/>
      </c>
      <c r="M5026">
        <f>IF(L5026&gt;N(L5025),L5026,"")</f>
        <v/>
      </c>
      <c r="N5026">
        <f>N(N5025)+IF(AND('💰 BÁO GIÁ'!$C$27&lt;&gt;"",OR(ISNUMBER(SEARCH('💰 BÁO GIÁ'!$C$27,$A5026)),ISNUMBER(SEARCH('💰 BÁO GIÁ'!$C$27,$B5026)))),1,0)</f>
        <v/>
      </c>
      <c r="O5026">
        <f>IF(N5026&gt;N(N5025),N5026,"")</f>
        <v/>
      </c>
    </row>
    <row r="5027">
      <c r="A5027" t="e">
        <v>#NAME?</v>
      </c>
      <c r="B5027" t="e">
        <v>#NAME?</v>
      </c>
      <c r="C5027" t="e">
        <v>#NAME?</v>
      </c>
      <c r="D5027" t="e">
        <v>#NAME?</v>
      </c>
      <c r="E5027" t="e">
        <v>#NAME?</v>
      </c>
      <c r="F5027" t="e">
        <v>#NAME?</v>
      </c>
      <c r="G5027" t="e">
        <v>#NAME?</v>
      </c>
      <c r="H5027" t="e">
        <v>#NAME?</v>
      </c>
      <c r="I5027" t="e">
        <v>#NAME?</v>
      </c>
      <c r="J5027" t="e">
        <v>#NAME?</v>
      </c>
      <c r="L5027">
        <f>N(L5026)+IF(AND('🔎 TRA CỨU NHANH'!$C$2&lt;&gt;"",OR(ISNUMBER(SEARCH('🔎 TRA CỨU NHANH'!$C$2,$A5027)),ISNUMBER(SEARCH('🔎 TRA CỨU NHANH'!$C$2,$B5027)))),1,0)</f>
        <v/>
      </c>
      <c r="M5027">
        <f>IF(L5027&gt;N(L5026),L5027,"")</f>
        <v/>
      </c>
      <c r="N5027">
        <f>N(N5026)+IF(AND('💰 BÁO GIÁ'!$C$27&lt;&gt;"",OR(ISNUMBER(SEARCH('💰 BÁO GIÁ'!$C$27,$A5027)),ISNUMBER(SEARCH('💰 BÁO GIÁ'!$C$27,$B5027)))),1,0)</f>
        <v/>
      </c>
      <c r="O5027">
        <f>IF(N5027&gt;N(N5026),N5027,"")</f>
        <v/>
      </c>
    </row>
    <row r="5028">
      <c r="A5028" t="e">
        <v>#NAME?</v>
      </c>
      <c r="B5028" t="e">
        <v>#NAME?</v>
      </c>
      <c r="C5028" t="e">
        <v>#NAME?</v>
      </c>
      <c r="D5028" t="e">
        <v>#NAME?</v>
      </c>
      <c r="E5028" t="e">
        <v>#NAME?</v>
      </c>
      <c r="F5028" t="e">
        <v>#NAME?</v>
      </c>
      <c r="G5028" t="e">
        <v>#NAME?</v>
      </c>
      <c r="H5028" t="e">
        <v>#NAME?</v>
      </c>
      <c r="I5028" t="e">
        <v>#NAME?</v>
      </c>
      <c r="J5028" t="e">
        <v>#NAME?</v>
      </c>
      <c r="L5028">
        <f>N(L5027)+IF(AND('🔎 TRA CỨU NHANH'!$C$2&lt;&gt;"",OR(ISNUMBER(SEARCH('🔎 TRA CỨU NHANH'!$C$2,$A5028)),ISNUMBER(SEARCH('🔎 TRA CỨU NHANH'!$C$2,$B5028)))),1,0)</f>
        <v/>
      </c>
      <c r="M5028">
        <f>IF(L5028&gt;N(L5027),L5028,"")</f>
        <v/>
      </c>
      <c r="N5028">
        <f>N(N5027)+IF(AND('💰 BÁO GIÁ'!$C$27&lt;&gt;"",OR(ISNUMBER(SEARCH('💰 BÁO GIÁ'!$C$27,$A5028)),ISNUMBER(SEARCH('💰 BÁO GIÁ'!$C$27,$B5028)))),1,0)</f>
        <v/>
      </c>
      <c r="O5028">
        <f>IF(N5028&gt;N(N5027),N5028,"")</f>
        <v/>
      </c>
    </row>
    <row r="5029">
      <c r="A5029" t="e">
        <v>#NAME?</v>
      </c>
      <c r="B5029" t="e">
        <v>#NAME?</v>
      </c>
      <c r="C5029" t="e">
        <v>#NAME?</v>
      </c>
      <c r="D5029" t="e">
        <v>#NAME?</v>
      </c>
      <c r="E5029" t="e">
        <v>#NAME?</v>
      </c>
      <c r="F5029" t="e">
        <v>#NAME?</v>
      </c>
      <c r="G5029" t="e">
        <v>#NAME?</v>
      </c>
      <c r="H5029" t="e">
        <v>#NAME?</v>
      </c>
      <c r="I5029" t="e">
        <v>#NAME?</v>
      </c>
      <c r="J5029" t="e">
        <v>#NAME?</v>
      </c>
      <c r="L5029">
        <f>N(L5028)+IF(AND('🔎 TRA CỨU NHANH'!$C$2&lt;&gt;"",OR(ISNUMBER(SEARCH('🔎 TRA CỨU NHANH'!$C$2,$A5029)),ISNUMBER(SEARCH('🔎 TRA CỨU NHANH'!$C$2,$B5029)))),1,0)</f>
        <v/>
      </c>
      <c r="M5029">
        <f>IF(L5029&gt;N(L5028),L5029,"")</f>
        <v/>
      </c>
      <c r="N5029">
        <f>N(N5028)+IF(AND('💰 BÁO GIÁ'!$C$27&lt;&gt;"",OR(ISNUMBER(SEARCH('💰 BÁO GIÁ'!$C$27,$A5029)),ISNUMBER(SEARCH('💰 BÁO GIÁ'!$C$27,$B5029)))),1,0)</f>
        <v/>
      </c>
      <c r="O5029">
        <f>IF(N5029&gt;N(N5028),N5029,"")</f>
        <v/>
      </c>
    </row>
    <row r="5030">
      <c r="A5030" t="e">
        <v>#NAME?</v>
      </c>
      <c r="B5030" t="e">
        <v>#NAME?</v>
      </c>
      <c r="C5030" t="e">
        <v>#NAME?</v>
      </c>
      <c r="D5030" t="e">
        <v>#NAME?</v>
      </c>
      <c r="E5030" t="e">
        <v>#NAME?</v>
      </c>
      <c r="F5030" t="e">
        <v>#NAME?</v>
      </c>
      <c r="G5030" t="e">
        <v>#NAME?</v>
      </c>
      <c r="H5030" t="e">
        <v>#NAME?</v>
      </c>
      <c r="I5030" t="e">
        <v>#NAME?</v>
      </c>
      <c r="J5030" t="e">
        <v>#NAME?</v>
      </c>
      <c r="L5030">
        <f>N(L5029)+IF(AND('🔎 TRA CỨU NHANH'!$C$2&lt;&gt;"",OR(ISNUMBER(SEARCH('🔎 TRA CỨU NHANH'!$C$2,$A5030)),ISNUMBER(SEARCH('🔎 TRA CỨU NHANH'!$C$2,$B5030)))),1,0)</f>
        <v/>
      </c>
      <c r="M5030">
        <f>IF(L5030&gt;N(L5029),L5030,"")</f>
        <v/>
      </c>
      <c r="N5030">
        <f>N(N5029)+IF(AND('💰 BÁO GIÁ'!$C$27&lt;&gt;"",OR(ISNUMBER(SEARCH('💰 BÁO GIÁ'!$C$27,$A5030)),ISNUMBER(SEARCH('💰 BÁO GIÁ'!$C$27,$B5030)))),1,0)</f>
        <v/>
      </c>
      <c r="O5030">
        <f>IF(N5030&gt;N(N5029),N5030,"")</f>
        <v/>
      </c>
    </row>
    <row r="5031">
      <c r="A5031" t="e">
        <v>#NAME?</v>
      </c>
      <c r="B5031" t="e">
        <v>#NAME?</v>
      </c>
      <c r="C5031" t="e">
        <v>#NAME?</v>
      </c>
      <c r="D5031" t="e">
        <v>#NAME?</v>
      </c>
      <c r="E5031" t="e">
        <v>#NAME?</v>
      </c>
      <c r="F5031" t="e">
        <v>#NAME?</v>
      </c>
      <c r="G5031" t="e">
        <v>#NAME?</v>
      </c>
      <c r="H5031" t="e">
        <v>#NAME?</v>
      </c>
      <c r="I5031" t="e">
        <v>#NAME?</v>
      </c>
      <c r="J5031" t="e">
        <v>#NAME?</v>
      </c>
      <c r="L5031">
        <f>N(L5030)+IF(AND('🔎 TRA CỨU NHANH'!$C$2&lt;&gt;"",OR(ISNUMBER(SEARCH('🔎 TRA CỨU NHANH'!$C$2,$A5031)),ISNUMBER(SEARCH('🔎 TRA CỨU NHANH'!$C$2,$B5031)))),1,0)</f>
        <v/>
      </c>
      <c r="M5031">
        <f>IF(L5031&gt;N(L5030),L5031,"")</f>
        <v/>
      </c>
      <c r="N5031">
        <f>N(N5030)+IF(AND('💰 BÁO GIÁ'!$C$27&lt;&gt;"",OR(ISNUMBER(SEARCH('💰 BÁO GIÁ'!$C$27,$A5031)),ISNUMBER(SEARCH('💰 BÁO GIÁ'!$C$27,$B5031)))),1,0)</f>
        <v/>
      </c>
      <c r="O5031">
        <f>IF(N5031&gt;N(N5030),N5031,"")</f>
        <v/>
      </c>
    </row>
    <row r="5032">
      <c r="A5032" t="e">
        <v>#NAME?</v>
      </c>
      <c r="B5032" t="e">
        <v>#NAME?</v>
      </c>
      <c r="C5032" t="e">
        <v>#NAME?</v>
      </c>
      <c r="D5032" t="e">
        <v>#NAME?</v>
      </c>
      <c r="E5032" t="e">
        <v>#NAME?</v>
      </c>
      <c r="F5032" t="e">
        <v>#NAME?</v>
      </c>
      <c r="G5032" t="e">
        <v>#NAME?</v>
      </c>
      <c r="H5032" t="e">
        <v>#NAME?</v>
      </c>
      <c r="I5032" t="e">
        <v>#NAME?</v>
      </c>
      <c r="J5032" t="e">
        <v>#NAME?</v>
      </c>
      <c r="L5032">
        <f>N(L5031)+IF(AND('🔎 TRA CỨU NHANH'!$C$2&lt;&gt;"",OR(ISNUMBER(SEARCH('🔎 TRA CỨU NHANH'!$C$2,$A5032)),ISNUMBER(SEARCH('🔎 TRA CỨU NHANH'!$C$2,$B5032)))),1,0)</f>
        <v/>
      </c>
      <c r="M5032">
        <f>IF(L5032&gt;N(L5031),L5032,"")</f>
        <v/>
      </c>
      <c r="N5032">
        <f>N(N5031)+IF(AND('💰 BÁO GIÁ'!$C$27&lt;&gt;"",OR(ISNUMBER(SEARCH('💰 BÁO GIÁ'!$C$27,$A5032)),ISNUMBER(SEARCH('💰 BÁO GIÁ'!$C$27,$B5032)))),1,0)</f>
        <v/>
      </c>
      <c r="O5032">
        <f>IF(N5032&gt;N(N5031),N5032,"")</f>
        <v/>
      </c>
    </row>
    <row r="5033">
      <c r="A5033" t="e">
        <v>#NAME?</v>
      </c>
      <c r="B5033" t="e">
        <v>#NAME?</v>
      </c>
      <c r="C5033" t="e">
        <v>#NAME?</v>
      </c>
      <c r="D5033" t="e">
        <v>#NAME?</v>
      </c>
      <c r="E5033" t="e">
        <v>#NAME?</v>
      </c>
      <c r="F5033" t="e">
        <v>#NAME?</v>
      </c>
      <c r="G5033" t="e">
        <v>#NAME?</v>
      </c>
      <c r="H5033" t="e">
        <v>#NAME?</v>
      </c>
      <c r="I5033" t="e">
        <v>#NAME?</v>
      </c>
      <c r="J5033" t="e">
        <v>#NAME?</v>
      </c>
      <c r="L5033">
        <f>N(L5032)+IF(AND('🔎 TRA CỨU NHANH'!$C$2&lt;&gt;"",OR(ISNUMBER(SEARCH('🔎 TRA CỨU NHANH'!$C$2,$A5033)),ISNUMBER(SEARCH('🔎 TRA CỨU NHANH'!$C$2,$B5033)))),1,0)</f>
        <v/>
      </c>
      <c r="M5033">
        <f>IF(L5033&gt;N(L5032),L5033,"")</f>
        <v/>
      </c>
      <c r="N5033">
        <f>N(N5032)+IF(AND('💰 BÁO GIÁ'!$C$27&lt;&gt;"",OR(ISNUMBER(SEARCH('💰 BÁO GIÁ'!$C$27,$A5033)),ISNUMBER(SEARCH('💰 BÁO GIÁ'!$C$27,$B5033)))),1,0)</f>
        <v/>
      </c>
      <c r="O5033">
        <f>IF(N5033&gt;N(N5032),N5033,"")</f>
        <v/>
      </c>
    </row>
    <row r="5034">
      <c r="A5034" t="e">
        <v>#NAME?</v>
      </c>
      <c r="B5034" t="e">
        <v>#NAME?</v>
      </c>
      <c r="C5034" t="e">
        <v>#NAME?</v>
      </c>
      <c r="D5034" t="e">
        <v>#NAME?</v>
      </c>
      <c r="E5034" t="e">
        <v>#NAME?</v>
      </c>
      <c r="F5034" t="e">
        <v>#NAME?</v>
      </c>
      <c r="G5034" t="e">
        <v>#NAME?</v>
      </c>
      <c r="H5034" t="e">
        <v>#NAME?</v>
      </c>
      <c r="I5034" t="e">
        <v>#NAME?</v>
      </c>
      <c r="J5034" t="e">
        <v>#NAME?</v>
      </c>
      <c r="L5034">
        <f>N(L5033)+IF(AND('🔎 TRA CỨU NHANH'!$C$2&lt;&gt;"",OR(ISNUMBER(SEARCH('🔎 TRA CỨU NHANH'!$C$2,$A5034)),ISNUMBER(SEARCH('🔎 TRA CỨU NHANH'!$C$2,$B5034)))),1,0)</f>
        <v/>
      </c>
      <c r="M5034">
        <f>IF(L5034&gt;N(L5033),L5034,"")</f>
        <v/>
      </c>
      <c r="N5034">
        <f>N(N5033)+IF(AND('💰 BÁO GIÁ'!$C$27&lt;&gt;"",OR(ISNUMBER(SEARCH('💰 BÁO GIÁ'!$C$27,$A5034)),ISNUMBER(SEARCH('💰 BÁO GIÁ'!$C$27,$B5034)))),1,0)</f>
        <v/>
      </c>
      <c r="O5034">
        <f>IF(N5034&gt;N(N5033),N5034,"")</f>
        <v/>
      </c>
    </row>
    <row r="5035">
      <c r="A5035" t="e">
        <v>#NAME?</v>
      </c>
      <c r="B5035" t="e">
        <v>#NAME?</v>
      </c>
      <c r="C5035" t="e">
        <v>#NAME?</v>
      </c>
      <c r="D5035" t="e">
        <v>#NAME?</v>
      </c>
      <c r="E5035" t="e">
        <v>#NAME?</v>
      </c>
      <c r="F5035" t="e">
        <v>#NAME?</v>
      </c>
      <c r="G5035" t="e">
        <v>#NAME?</v>
      </c>
      <c r="H5035" t="e">
        <v>#NAME?</v>
      </c>
      <c r="I5035" t="e">
        <v>#NAME?</v>
      </c>
      <c r="J5035" t="e">
        <v>#NAME?</v>
      </c>
      <c r="L5035">
        <f>N(L5034)+IF(AND('🔎 TRA CỨU NHANH'!$C$2&lt;&gt;"",OR(ISNUMBER(SEARCH('🔎 TRA CỨU NHANH'!$C$2,$A5035)),ISNUMBER(SEARCH('🔎 TRA CỨU NHANH'!$C$2,$B5035)))),1,0)</f>
        <v/>
      </c>
      <c r="M5035">
        <f>IF(L5035&gt;N(L5034),L5035,"")</f>
        <v/>
      </c>
      <c r="N5035">
        <f>N(N5034)+IF(AND('💰 BÁO GIÁ'!$C$27&lt;&gt;"",OR(ISNUMBER(SEARCH('💰 BÁO GIÁ'!$C$27,$A5035)),ISNUMBER(SEARCH('💰 BÁO GIÁ'!$C$27,$B5035)))),1,0)</f>
        <v/>
      </c>
      <c r="O5035">
        <f>IF(N5035&gt;N(N5034),N5035,"")</f>
        <v/>
      </c>
    </row>
    <row r="5036">
      <c r="A5036" t="e">
        <v>#NAME?</v>
      </c>
      <c r="B5036" t="e">
        <v>#NAME?</v>
      </c>
      <c r="C5036" t="e">
        <v>#NAME?</v>
      </c>
      <c r="D5036" t="e">
        <v>#NAME?</v>
      </c>
      <c r="E5036" t="e">
        <v>#NAME?</v>
      </c>
      <c r="F5036" t="e">
        <v>#NAME?</v>
      </c>
      <c r="G5036" t="e">
        <v>#NAME?</v>
      </c>
      <c r="H5036" t="e">
        <v>#NAME?</v>
      </c>
      <c r="I5036" t="e">
        <v>#NAME?</v>
      </c>
      <c r="J5036" t="e">
        <v>#NAME?</v>
      </c>
      <c r="L5036">
        <f>N(L5035)+IF(AND('🔎 TRA CỨU NHANH'!$C$2&lt;&gt;"",OR(ISNUMBER(SEARCH('🔎 TRA CỨU NHANH'!$C$2,$A5036)),ISNUMBER(SEARCH('🔎 TRA CỨU NHANH'!$C$2,$B5036)))),1,0)</f>
        <v/>
      </c>
      <c r="M5036">
        <f>IF(L5036&gt;N(L5035),L5036,"")</f>
        <v/>
      </c>
      <c r="N5036">
        <f>N(N5035)+IF(AND('💰 BÁO GIÁ'!$C$27&lt;&gt;"",OR(ISNUMBER(SEARCH('💰 BÁO GIÁ'!$C$27,$A5036)),ISNUMBER(SEARCH('💰 BÁO GIÁ'!$C$27,$B5036)))),1,0)</f>
        <v/>
      </c>
      <c r="O5036">
        <f>IF(N5036&gt;N(N5035),N5036,"")</f>
        <v/>
      </c>
    </row>
    <row r="5037">
      <c r="A5037" t="e">
        <v>#NAME?</v>
      </c>
      <c r="B5037" t="e">
        <v>#NAME?</v>
      </c>
      <c r="C5037" t="e">
        <v>#NAME?</v>
      </c>
      <c r="D5037" t="e">
        <v>#NAME?</v>
      </c>
      <c r="E5037" t="e">
        <v>#NAME?</v>
      </c>
      <c r="F5037" t="e">
        <v>#NAME?</v>
      </c>
      <c r="G5037" t="e">
        <v>#NAME?</v>
      </c>
      <c r="H5037" t="e">
        <v>#NAME?</v>
      </c>
      <c r="I5037" t="e">
        <v>#NAME?</v>
      </c>
      <c r="J5037" t="e">
        <v>#NAME?</v>
      </c>
      <c r="L5037">
        <f>N(L5036)+IF(AND('🔎 TRA CỨU NHANH'!$C$2&lt;&gt;"",OR(ISNUMBER(SEARCH('🔎 TRA CỨU NHANH'!$C$2,$A5037)),ISNUMBER(SEARCH('🔎 TRA CỨU NHANH'!$C$2,$B5037)))),1,0)</f>
        <v/>
      </c>
      <c r="M5037">
        <f>IF(L5037&gt;N(L5036),L5037,"")</f>
        <v/>
      </c>
      <c r="N5037">
        <f>N(N5036)+IF(AND('💰 BÁO GIÁ'!$C$27&lt;&gt;"",OR(ISNUMBER(SEARCH('💰 BÁO GIÁ'!$C$27,$A5037)),ISNUMBER(SEARCH('💰 BÁO GIÁ'!$C$27,$B5037)))),1,0)</f>
        <v/>
      </c>
      <c r="O5037">
        <f>IF(N5037&gt;N(N5036),N5037,"")</f>
        <v/>
      </c>
    </row>
    <row r="5038">
      <c r="A5038" t="e">
        <v>#NAME?</v>
      </c>
      <c r="B5038" t="e">
        <v>#NAME?</v>
      </c>
      <c r="C5038" t="e">
        <v>#NAME?</v>
      </c>
      <c r="D5038" t="e">
        <v>#NAME?</v>
      </c>
      <c r="E5038" t="e">
        <v>#NAME?</v>
      </c>
      <c r="F5038" t="e">
        <v>#NAME?</v>
      </c>
      <c r="G5038" t="e">
        <v>#NAME?</v>
      </c>
      <c r="H5038" t="e">
        <v>#NAME?</v>
      </c>
      <c r="I5038" t="e">
        <v>#NAME?</v>
      </c>
      <c r="J5038" t="e">
        <v>#NAME?</v>
      </c>
      <c r="L5038">
        <f>N(L5037)+IF(AND('🔎 TRA CỨU NHANH'!$C$2&lt;&gt;"",OR(ISNUMBER(SEARCH('🔎 TRA CỨU NHANH'!$C$2,$A5038)),ISNUMBER(SEARCH('🔎 TRA CỨU NHANH'!$C$2,$B5038)))),1,0)</f>
        <v/>
      </c>
      <c r="M5038">
        <f>IF(L5038&gt;N(L5037),L5038,"")</f>
        <v/>
      </c>
      <c r="N5038">
        <f>N(N5037)+IF(AND('💰 BÁO GIÁ'!$C$27&lt;&gt;"",OR(ISNUMBER(SEARCH('💰 BÁO GIÁ'!$C$27,$A5038)),ISNUMBER(SEARCH('💰 BÁO GIÁ'!$C$27,$B5038)))),1,0)</f>
        <v/>
      </c>
      <c r="O5038">
        <f>IF(N5038&gt;N(N5037),N5038,"")</f>
        <v/>
      </c>
    </row>
    <row r="5039">
      <c r="A5039" t="e">
        <v>#NAME?</v>
      </c>
      <c r="B5039" t="e">
        <v>#NAME?</v>
      </c>
      <c r="C5039" t="e">
        <v>#NAME?</v>
      </c>
      <c r="D5039" t="e">
        <v>#NAME?</v>
      </c>
      <c r="E5039" t="e">
        <v>#NAME?</v>
      </c>
      <c r="F5039" t="e">
        <v>#NAME?</v>
      </c>
      <c r="G5039" t="e">
        <v>#NAME?</v>
      </c>
      <c r="H5039" t="e">
        <v>#NAME?</v>
      </c>
      <c r="I5039" t="e">
        <v>#NAME?</v>
      </c>
      <c r="J5039" t="e">
        <v>#NAME?</v>
      </c>
      <c r="L5039">
        <f>N(L5038)+IF(AND('🔎 TRA CỨU NHANH'!$C$2&lt;&gt;"",OR(ISNUMBER(SEARCH('🔎 TRA CỨU NHANH'!$C$2,$A5039)),ISNUMBER(SEARCH('🔎 TRA CỨU NHANH'!$C$2,$B5039)))),1,0)</f>
        <v/>
      </c>
      <c r="M5039">
        <f>IF(L5039&gt;N(L5038),L5039,"")</f>
        <v/>
      </c>
      <c r="N5039">
        <f>N(N5038)+IF(AND('💰 BÁO GIÁ'!$C$27&lt;&gt;"",OR(ISNUMBER(SEARCH('💰 BÁO GIÁ'!$C$27,$A5039)),ISNUMBER(SEARCH('💰 BÁO GIÁ'!$C$27,$B5039)))),1,0)</f>
        <v/>
      </c>
      <c r="O5039">
        <f>IF(N5039&gt;N(N5038),N5039,"")</f>
        <v/>
      </c>
    </row>
    <row r="5040">
      <c r="A5040" t="e">
        <v>#NAME?</v>
      </c>
      <c r="B5040" t="e">
        <v>#NAME?</v>
      </c>
      <c r="C5040" t="e">
        <v>#NAME?</v>
      </c>
      <c r="D5040" t="e">
        <v>#NAME?</v>
      </c>
      <c r="E5040" t="e">
        <v>#NAME?</v>
      </c>
      <c r="F5040" t="e">
        <v>#NAME?</v>
      </c>
      <c r="G5040" t="e">
        <v>#NAME?</v>
      </c>
      <c r="H5040" t="e">
        <v>#NAME?</v>
      </c>
      <c r="I5040" t="e">
        <v>#NAME?</v>
      </c>
      <c r="J5040" t="e">
        <v>#NAME?</v>
      </c>
      <c r="L5040">
        <f>N(L5039)+IF(AND('🔎 TRA CỨU NHANH'!$C$2&lt;&gt;"",OR(ISNUMBER(SEARCH('🔎 TRA CỨU NHANH'!$C$2,$A5040)),ISNUMBER(SEARCH('🔎 TRA CỨU NHANH'!$C$2,$B5040)))),1,0)</f>
        <v/>
      </c>
      <c r="M5040">
        <f>IF(L5040&gt;N(L5039),L5040,"")</f>
        <v/>
      </c>
      <c r="N5040">
        <f>N(N5039)+IF(AND('💰 BÁO GIÁ'!$C$27&lt;&gt;"",OR(ISNUMBER(SEARCH('💰 BÁO GIÁ'!$C$27,$A5040)),ISNUMBER(SEARCH('💰 BÁO GIÁ'!$C$27,$B5040)))),1,0)</f>
        <v/>
      </c>
      <c r="O5040">
        <f>IF(N5040&gt;N(N5039),N5040,"")</f>
        <v/>
      </c>
    </row>
    <row r="5041">
      <c r="A5041" t="e">
        <v>#NAME?</v>
      </c>
      <c r="B5041" t="e">
        <v>#NAME?</v>
      </c>
      <c r="C5041" t="e">
        <v>#NAME?</v>
      </c>
      <c r="D5041" t="e">
        <v>#NAME?</v>
      </c>
      <c r="E5041" t="e">
        <v>#NAME?</v>
      </c>
      <c r="F5041" t="e">
        <v>#NAME?</v>
      </c>
      <c r="G5041" t="e">
        <v>#NAME?</v>
      </c>
      <c r="H5041" t="e">
        <v>#NAME?</v>
      </c>
      <c r="I5041" t="e">
        <v>#NAME?</v>
      </c>
      <c r="J5041" t="e">
        <v>#NAME?</v>
      </c>
      <c r="L5041">
        <f>N(L5040)+IF(AND('🔎 TRA CỨU NHANH'!$C$2&lt;&gt;"",OR(ISNUMBER(SEARCH('🔎 TRA CỨU NHANH'!$C$2,$A5041)),ISNUMBER(SEARCH('🔎 TRA CỨU NHANH'!$C$2,$B5041)))),1,0)</f>
        <v/>
      </c>
      <c r="M5041">
        <f>IF(L5041&gt;N(L5040),L5041,"")</f>
        <v/>
      </c>
      <c r="N5041">
        <f>N(N5040)+IF(AND('💰 BÁO GIÁ'!$C$27&lt;&gt;"",OR(ISNUMBER(SEARCH('💰 BÁO GIÁ'!$C$27,$A5041)),ISNUMBER(SEARCH('💰 BÁO GIÁ'!$C$27,$B5041)))),1,0)</f>
        <v/>
      </c>
      <c r="O5041">
        <f>IF(N5041&gt;N(N5040),N5041,"")</f>
        <v/>
      </c>
    </row>
    <row r="5042">
      <c r="A5042" t="e">
        <v>#NAME?</v>
      </c>
      <c r="B5042" t="e">
        <v>#NAME?</v>
      </c>
      <c r="C5042" t="e">
        <v>#NAME?</v>
      </c>
      <c r="D5042" t="e">
        <v>#NAME?</v>
      </c>
      <c r="E5042" t="e">
        <v>#NAME?</v>
      </c>
      <c r="F5042" t="e">
        <v>#NAME?</v>
      </c>
      <c r="G5042" t="e">
        <v>#NAME?</v>
      </c>
      <c r="H5042" t="e">
        <v>#NAME?</v>
      </c>
      <c r="I5042" t="e">
        <v>#NAME?</v>
      </c>
      <c r="J5042" t="e">
        <v>#NAME?</v>
      </c>
      <c r="L5042">
        <f>N(L5041)+IF(AND('🔎 TRA CỨU NHANH'!$C$2&lt;&gt;"",OR(ISNUMBER(SEARCH('🔎 TRA CỨU NHANH'!$C$2,$A5042)),ISNUMBER(SEARCH('🔎 TRA CỨU NHANH'!$C$2,$B5042)))),1,0)</f>
        <v/>
      </c>
      <c r="M5042">
        <f>IF(L5042&gt;N(L5041),L5042,"")</f>
        <v/>
      </c>
      <c r="N5042">
        <f>N(N5041)+IF(AND('💰 BÁO GIÁ'!$C$27&lt;&gt;"",OR(ISNUMBER(SEARCH('💰 BÁO GIÁ'!$C$27,$A5042)),ISNUMBER(SEARCH('💰 BÁO GIÁ'!$C$27,$B5042)))),1,0)</f>
        <v/>
      </c>
      <c r="O5042">
        <f>IF(N5042&gt;N(N5041),N5042,"")</f>
        <v/>
      </c>
    </row>
    <row r="5043">
      <c r="A5043" t="e">
        <v>#NAME?</v>
      </c>
      <c r="B5043" t="e">
        <v>#NAME?</v>
      </c>
      <c r="C5043" t="e">
        <v>#NAME?</v>
      </c>
      <c r="D5043" t="e">
        <v>#NAME?</v>
      </c>
      <c r="E5043" t="e">
        <v>#NAME?</v>
      </c>
      <c r="F5043" t="e">
        <v>#NAME?</v>
      </c>
      <c r="G5043" t="e">
        <v>#NAME?</v>
      </c>
      <c r="H5043" t="e">
        <v>#NAME?</v>
      </c>
      <c r="I5043" t="e">
        <v>#NAME?</v>
      </c>
      <c r="J5043" t="e">
        <v>#NAME?</v>
      </c>
      <c r="L5043">
        <f>N(L5042)+IF(AND('🔎 TRA CỨU NHANH'!$C$2&lt;&gt;"",OR(ISNUMBER(SEARCH('🔎 TRA CỨU NHANH'!$C$2,$A5043)),ISNUMBER(SEARCH('🔎 TRA CỨU NHANH'!$C$2,$B5043)))),1,0)</f>
        <v/>
      </c>
      <c r="M5043">
        <f>IF(L5043&gt;N(L5042),L5043,"")</f>
        <v/>
      </c>
      <c r="N5043">
        <f>N(N5042)+IF(AND('💰 BÁO GIÁ'!$C$27&lt;&gt;"",OR(ISNUMBER(SEARCH('💰 BÁO GIÁ'!$C$27,$A5043)),ISNUMBER(SEARCH('💰 BÁO GIÁ'!$C$27,$B5043)))),1,0)</f>
        <v/>
      </c>
      <c r="O5043">
        <f>IF(N5043&gt;N(N5042),N5043,"")</f>
        <v/>
      </c>
    </row>
    <row r="5044">
      <c r="A5044" t="e">
        <v>#NAME?</v>
      </c>
      <c r="B5044" t="e">
        <v>#NAME?</v>
      </c>
      <c r="C5044" t="e">
        <v>#NAME?</v>
      </c>
      <c r="D5044" t="e">
        <v>#NAME?</v>
      </c>
      <c r="E5044" t="e">
        <v>#NAME?</v>
      </c>
      <c r="F5044" t="e">
        <v>#NAME?</v>
      </c>
      <c r="G5044" t="e">
        <v>#NAME?</v>
      </c>
      <c r="H5044" t="e">
        <v>#NAME?</v>
      </c>
      <c r="I5044" t="e">
        <v>#NAME?</v>
      </c>
      <c r="J5044" t="e">
        <v>#NAME?</v>
      </c>
      <c r="L5044">
        <f>N(L5043)+IF(AND('🔎 TRA CỨU NHANH'!$C$2&lt;&gt;"",OR(ISNUMBER(SEARCH('🔎 TRA CỨU NHANH'!$C$2,$A5044)),ISNUMBER(SEARCH('🔎 TRA CỨU NHANH'!$C$2,$B5044)))),1,0)</f>
        <v/>
      </c>
      <c r="M5044">
        <f>IF(L5044&gt;N(L5043),L5044,"")</f>
        <v/>
      </c>
      <c r="N5044">
        <f>N(N5043)+IF(AND('💰 BÁO GIÁ'!$C$27&lt;&gt;"",OR(ISNUMBER(SEARCH('💰 BÁO GIÁ'!$C$27,$A5044)),ISNUMBER(SEARCH('💰 BÁO GIÁ'!$C$27,$B5044)))),1,0)</f>
        <v/>
      </c>
      <c r="O5044">
        <f>IF(N5044&gt;N(N5043),N5044,"")</f>
        <v/>
      </c>
    </row>
    <row r="5045">
      <c r="A5045" t="e">
        <v>#NAME?</v>
      </c>
      <c r="B5045" t="e">
        <v>#NAME?</v>
      </c>
      <c r="C5045" t="e">
        <v>#NAME?</v>
      </c>
      <c r="D5045" t="e">
        <v>#NAME?</v>
      </c>
      <c r="E5045" t="e">
        <v>#NAME?</v>
      </c>
      <c r="F5045" t="e">
        <v>#NAME?</v>
      </c>
      <c r="G5045" t="e">
        <v>#NAME?</v>
      </c>
      <c r="H5045" t="e">
        <v>#NAME?</v>
      </c>
      <c r="I5045" t="e">
        <v>#NAME?</v>
      </c>
      <c r="J5045" t="e">
        <v>#NAME?</v>
      </c>
      <c r="L5045">
        <f>N(L5044)+IF(AND('🔎 TRA CỨU NHANH'!$C$2&lt;&gt;"",OR(ISNUMBER(SEARCH('🔎 TRA CỨU NHANH'!$C$2,$A5045)),ISNUMBER(SEARCH('🔎 TRA CỨU NHANH'!$C$2,$B5045)))),1,0)</f>
        <v/>
      </c>
      <c r="M5045">
        <f>IF(L5045&gt;N(L5044),L5045,"")</f>
        <v/>
      </c>
      <c r="N5045">
        <f>N(N5044)+IF(AND('💰 BÁO GIÁ'!$C$27&lt;&gt;"",OR(ISNUMBER(SEARCH('💰 BÁO GIÁ'!$C$27,$A5045)),ISNUMBER(SEARCH('💰 BÁO GIÁ'!$C$27,$B5045)))),1,0)</f>
        <v/>
      </c>
      <c r="O5045">
        <f>IF(N5045&gt;N(N5044),N5045,"")</f>
        <v/>
      </c>
    </row>
    <row r="5046">
      <c r="A5046" t="e">
        <v>#NAME?</v>
      </c>
      <c r="B5046" t="e">
        <v>#NAME?</v>
      </c>
      <c r="C5046" t="e">
        <v>#NAME?</v>
      </c>
      <c r="D5046" t="e">
        <v>#NAME?</v>
      </c>
      <c r="E5046" t="e">
        <v>#NAME?</v>
      </c>
      <c r="F5046" t="e">
        <v>#NAME?</v>
      </c>
      <c r="G5046" t="e">
        <v>#NAME?</v>
      </c>
      <c r="H5046" t="e">
        <v>#NAME?</v>
      </c>
      <c r="I5046" t="e">
        <v>#NAME?</v>
      </c>
      <c r="J5046" t="e">
        <v>#NAME?</v>
      </c>
      <c r="L5046">
        <f>N(L5045)+IF(AND('🔎 TRA CỨU NHANH'!$C$2&lt;&gt;"",OR(ISNUMBER(SEARCH('🔎 TRA CỨU NHANH'!$C$2,$A5046)),ISNUMBER(SEARCH('🔎 TRA CỨU NHANH'!$C$2,$B5046)))),1,0)</f>
        <v/>
      </c>
      <c r="M5046">
        <f>IF(L5046&gt;N(L5045),L5046,"")</f>
        <v/>
      </c>
      <c r="N5046">
        <f>N(N5045)+IF(AND('💰 BÁO GIÁ'!$C$27&lt;&gt;"",OR(ISNUMBER(SEARCH('💰 BÁO GIÁ'!$C$27,$A5046)),ISNUMBER(SEARCH('💰 BÁO GIÁ'!$C$27,$B5046)))),1,0)</f>
        <v/>
      </c>
      <c r="O5046">
        <f>IF(N5046&gt;N(N5045),N5046,"")</f>
        <v/>
      </c>
    </row>
    <row r="5047">
      <c r="A5047" t="e">
        <v>#NAME?</v>
      </c>
      <c r="B5047" t="e">
        <v>#NAME?</v>
      </c>
      <c r="C5047" t="e">
        <v>#NAME?</v>
      </c>
      <c r="D5047" t="e">
        <v>#NAME?</v>
      </c>
      <c r="E5047" t="e">
        <v>#NAME?</v>
      </c>
      <c r="F5047" t="e">
        <v>#NAME?</v>
      </c>
      <c r="G5047" t="e">
        <v>#NAME?</v>
      </c>
      <c r="H5047" t="e">
        <v>#NAME?</v>
      </c>
      <c r="I5047" t="e">
        <v>#NAME?</v>
      </c>
      <c r="J5047" t="e">
        <v>#NAME?</v>
      </c>
      <c r="L5047">
        <f>N(L5046)+IF(AND('🔎 TRA CỨU NHANH'!$C$2&lt;&gt;"",OR(ISNUMBER(SEARCH('🔎 TRA CỨU NHANH'!$C$2,$A5047)),ISNUMBER(SEARCH('🔎 TRA CỨU NHANH'!$C$2,$B5047)))),1,0)</f>
        <v/>
      </c>
      <c r="M5047">
        <f>IF(L5047&gt;N(L5046),L5047,"")</f>
        <v/>
      </c>
      <c r="N5047">
        <f>N(N5046)+IF(AND('💰 BÁO GIÁ'!$C$27&lt;&gt;"",OR(ISNUMBER(SEARCH('💰 BÁO GIÁ'!$C$27,$A5047)),ISNUMBER(SEARCH('💰 BÁO GIÁ'!$C$27,$B5047)))),1,0)</f>
        <v/>
      </c>
      <c r="O5047">
        <f>IF(N5047&gt;N(N5046),N5047,"")</f>
        <v/>
      </c>
    </row>
    <row r="5048">
      <c r="A5048" t="e">
        <v>#NAME?</v>
      </c>
      <c r="B5048" t="e">
        <v>#NAME?</v>
      </c>
      <c r="C5048" t="e">
        <v>#NAME?</v>
      </c>
      <c r="D5048" t="e">
        <v>#NAME?</v>
      </c>
      <c r="E5048" t="e">
        <v>#NAME?</v>
      </c>
      <c r="F5048" t="e">
        <v>#NAME?</v>
      </c>
      <c r="G5048" t="e">
        <v>#NAME?</v>
      </c>
      <c r="H5048" t="e">
        <v>#NAME?</v>
      </c>
      <c r="I5048" t="e">
        <v>#NAME?</v>
      </c>
      <c r="J5048" t="e">
        <v>#NAME?</v>
      </c>
      <c r="L5048">
        <f>N(L5047)+IF(AND('🔎 TRA CỨU NHANH'!$C$2&lt;&gt;"",OR(ISNUMBER(SEARCH('🔎 TRA CỨU NHANH'!$C$2,$A5048)),ISNUMBER(SEARCH('🔎 TRA CỨU NHANH'!$C$2,$B5048)))),1,0)</f>
        <v/>
      </c>
      <c r="M5048">
        <f>IF(L5048&gt;N(L5047),L5048,"")</f>
        <v/>
      </c>
      <c r="N5048">
        <f>N(N5047)+IF(AND('💰 BÁO GIÁ'!$C$27&lt;&gt;"",OR(ISNUMBER(SEARCH('💰 BÁO GIÁ'!$C$27,$A5048)),ISNUMBER(SEARCH('💰 BÁO GIÁ'!$C$27,$B5048)))),1,0)</f>
        <v/>
      </c>
      <c r="O5048">
        <f>IF(N5048&gt;N(N5047),N5048,"")</f>
        <v/>
      </c>
    </row>
    <row r="5049">
      <c r="A5049" t="e">
        <v>#NAME?</v>
      </c>
      <c r="B5049" t="e">
        <v>#NAME?</v>
      </c>
      <c r="C5049" t="e">
        <v>#NAME?</v>
      </c>
      <c r="D5049" t="e">
        <v>#NAME?</v>
      </c>
      <c r="E5049" t="e">
        <v>#NAME?</v>
      </c>
      <c r="F5049" t="e">
        <v>#NAME?</v>
      </c>
      <c r="G5049" t="e">
        <v>#NAME?</v>
      </c>
      <c r="H5049" t="e">
        <v>#NAME?</v>
      </c>
      <c r="I5049" t="e">
        <v>#NAME?</v>
      </c>
      <c r="J5049" t="e">
        <v>#NAME?</v>
      </c>
      <c r="L5049">
        <f>N(L5048)+IF(AND('🔎 TRA CỨU NHANH'!$C$2&lt;&gt;"",OR(ISNUMBER(SEARCH('🔎 TRA CỨU NHANH'!$C$2,$A5049)),ISNUMBER(SEARCH('🔎 TRA CỨU NHANH'!$C$2,$B5049)))),1,0)</f>
        <v/>
      </c>
      <c r="M5049">
        <f>IF(L5049&gt;N(L5048),L5049,"")</f>
        <v/>
      </c>
      <c r="N5049">
        <f>N(N5048)+IF(AND('💰 BÁO GIÁ'!$C$27&lt;&gt;"",OR(ISNUMBER(SEARCH('💰 BÁO GIÁ'!$C$27,$A5049)),ISNUMBER(SEARCH('💰 BÁO GIÁ'!$C$27,$B5049)))),1,0)</f>
        <v/>
      </c>
      <c r="O5049">
        <f>IF(N5049&gt;N(N5048),N5049,"")</f>
        <v/>
      </c>
    </row>
    <row r="5050">
      <c r="A5050" t="e">
        <v>#NAME?</v>
      </c>
      <c r="B5050" t="e">
        <v>#NAME?</v>
      </c>
      <c r="C5050" t="e">
        <v>#NAME?</v>
      </c>
      <c r="D5050" t="e">
        <v>#NAME?</v>
      </c>
      <c r="E5050" t="e">
        <v>#NAME?</v>
      </c>
      <c r="F5050" t="e">
        <v>#NAME?</v>
      </c>
      <c r="G5050" t="e">
        <v>#NAME?</v>
      </c>
      <c r="H5050" t="e">
        <v>#NAME?</v>
      </c>
      <c r="I5050" t="e">
        <v>#NAME?</v>
      </c>
      <c r="J5050" t="e">
        <v>#NAME?</v>
      </c>
      <c r="L5050">
        <f>N(L5049)+IF(AND('🔎 TRA CỨU NHANH'!$C$2&lt;&gt;"",OR(ISNUMBER(SEARCH('🔎 TRA CỨU NHANH'!$C$2,$A5050)),ISNUMBER(SEARCH('🔎 TRA CỨU NHANH'!$C$2,$B5050)))),1,0)</f>
        <v/>
      </c>
      <c r="M5050">
        <f>IF(L5050&gt;N(L5049),L5050,"")</f>
        <v/>
      </c>
      <c r="N5050">
        <f>N(N5049)+IF(AND('💰 BÁO GIÁ'!$C$27&lt;&gt;"",OR(ISNUMBER(SEARCH('💰 BÁO GIÁ'!$C$27,$A5050)),ISNUMBER(SEARCH('💰 BÁO GIÁ'!$C$27,$B5050)))),1,0)</f>
        <v/>
      </c>
      <c r="O5050">
        <f>IF(N5050&gt;N(N5049),N5050,"")</f>
        <v/>
      </c>
    </row>
    <row r="5051">
      <c r="A5051" t="e">
        <v>#NAME?</v>
      </c>
      <c r="B5051" t="e">
        <v>#NAME?</v>
      </c>
      <c r="C5051" t="e">
        <v>#NAME?</v>
      </c>
      <c r="D5051" t="e">
        <v>#NAME?</v>
      </c>
      <c r="E5051" t="e">
        <v>#NAME?</v>
      </c>
      <c r="F5051" t="e">
        <v>#NAME?</v>
      </c>
      <c r="G5051" t="e">
        <v>#NAME?</v>
      </c>
      <c r="H5051" t="e">
        <v>#NAME?</v>
      </c>
      <c r="I5051" t="e">
        <v>#NAME?</v>
      </c>
      <c r="J5051" t="e">
        <v>#NAME?</v>
      </c>
      <c r="L5051">
        <f>N(L5050)+IF(AND('🔎 TRA CỨU NHANH'!$C$2&lt;&gt;"",OR(ISNUMBER(SEARCH('🔎 TRA CỨU NHANH'!$C$2,$A5051)),ISNUMBER(SEARCH('🔎 TRA CỨU NHANH'!$C$2,$B5051)))),1,0)</f>
        <v/>
      </c>
      <c r="M5051">
        <f>IF(L5051&gt;N(L5050),L5051,"")</f>
        <v/>
      </c>
      <c r="N5051">
        <f>N(N5050)+IF(AND('💰 BÁO GIÁ'!$C$27&lt;&gt;"",OR(ISNUMBER(SEARCH('💰 BÁO GIÁ'!$C$27,$A5051)),ISNUMBER(SEARCH('💰 BÁO GIÁ'!$C$27,$B5051)))),1,0)</f>
        <v/>
      </c>
      <c r="O5051">
        <f>IF(N5051&gt;N(N5050),N5051,"")</f>
        <v/>
      </c>
    </row>
    <row r="5052">
      <c r="A5052" t="e">
        <v>#NAME?</v>
      </c>
      <c r="B5052" t="e">
        <v>#NAME?</v>
      </c>
      <c r="C5052" t="e">
        <v>#NAME?</v>
      </c>
      <c r="D5052" t="e">
        <v>#NAME?</v>
      </c>
      <c r="E5052" t="e">
        <v>#NAME?</v>
      </c>
      <c r="F5052" t="e">
        <v>#NAME?</v>
      </c>
      <c r="G5052" t="e">
        <v>#NAME?</v>
      </c>
      <c r="H5052" t="e">
        <v>#NAME?</v>
      </c>
      <c r="I5052" t="e">
        <v>#NAME?</v>
      </c>
      <c r="J5052" t="e">
        <v>#NAME?</v>
      </c>
      <c r="L5052">
        <f>N(L5051)+IF(AND('🔎 TRA CỨU NHANH'!$C$2&lt;&gt;"",OR(ISNUMBER(SEARCH('🔎 TRA CỨU NHANH'!$C$2,$A5052)),ISNUMBER(SEARCH('🔎 TRA CỨU NHANH'!$C$2,$B5052)))),1,0)</f>
        <v/>
      </c>
      <c r="M5052">
        <f>IF(L5052&gt;N(L5051),L5052,"")</f>
        <v/>
      </c>
      <c r="N5052">
        <f>N(N5051)+IF(AND('💰 BÁO GIÁ'!$C$27&lt;&gt;"",OR(ISNUMBER(SEARCH('💰 BÁO GIÁ'!$C$27,$A5052)),ISNUMBER(SEARCH('💰 BÁO GIÁ'!$C$27,$B5052)))),1,0)</f>
        <v/>
      </c>
      <c r="O5052">
        <f>IF(N5052&gt;N(N5051),N5052,"")</f>
        <v/>
      </c>
    </row>
    <row r="5053">
      <c r="A5053" t="e">
        <v>#NAME?</v>
      </c>
      <c r="B5053" t="e">
        <v>#NAME?</v>
      </c>
      <c r="C5053" t="e">
        <v>#NAME?</v>
      </c>
      <c r="D5053" t="e">
        <v>#NAME?</v>
      </c>
      <c r="E5053" t="e">
        <v>#NAME?</v>
      </c>
      <c r="F5053" t="e">
        <v>#NAME?</v>
      </c>
      <c r="G5053" t="e">
        <v>#NAME?</v>
      </c>
      <c r="H5053" t="e">
        <v>#NAME?</v>
      </c>
      <c r="I5053" t="e">
        <v>#NAME?</v>
      </c>
      <c r="J5053" t="e">
        <v>#NAME?</v>
      </c>
      <c r="L5053">
        <f>N(L5052)+IF(AND('🔎 TRA CỨU NHANH'!$C$2&lt;&gt;"",OR(ISNUMBER(SEARCH('🔎 TRA CỨU NHANH'!$C$2,$A5053)),ISNUMBER(SEARCH('🔎 TRA CỨU NHANH'!$C$2,$B5053)))),1,0)</f>
        <v/>
      </c>
      <c r="M5053">
        <f>IF(L5053&gt;N(L5052),L5053,"")</f>
        <v/>
      </c>
      <c r="N5053">
        <f>N(N5052)+IF(AND('💰 BÁO GIÁ'!$C$27&lt;&gt;"",OR(ISNUMBER(SEARCH('💰 BÁO GIÁ'!$C$27,$A5053)),ISNUMBER(SEARCH('💰 BÁO GIÁ'!$C$27,$B5053)))),1,0)</f>
        <v/>
      </c>
      <c r="O5053">
        <f>IF(N5053&gt;N(N5052),N5053,"")</f>
        <v/>
      </c>
    </row>
    <row r="5054">
      <c r="A5054" t="e">
        <v>#NAME?</v>
      </c>
      <c r="B5054" t="e">
        <v>#NAME?</v>
      </c>
      <c r="C5054" t="e">
        <v>#NAME?</v>
      </c>
      <c r="D5054" t="e">
        <v>#NAME?</v>
      </c>
      <c r="E5054" t="e">
        <v>#NAME?</v>
      </c>
      <c r="F5054" t="e">
        <v>#NAME?</v>
      </c>
      <c r="G5054" t="e">
        <v>#NAME?</v>
      </c>
      <c r="H5054" t="e">
        <v>#NAME?</v>
      </c>
      <c r="I5054" t="e">
        <v>#NAME?</v>
      </c>
      <c r="J5054" t="e">
        <v>#NAME?</v>
      </c>
      <c r="L5054">
        <f>N(L5053)+IF(AND('🔎 TRA CỨU NHANH'!$C$2&lt;&gt;"",OR(ISNUMBER(SEARCH('🔎 TRA CỨU NHANH'!$C$2,$A5054)),ISNUMBER(SEARCH('🔎 TRA CỨU NHANH'!$C$2,$B5054)))),1,0)</f>
        <v/>
      </c>
      <c r="M5054">
        <f>IF(L5054&gt;N(L5053),L5054,"")</f>
        <v/>
      </c>
      <c r="N5054">
        <f>N(N5053)+IF(AND('💰 BÁO GIÁ'!$C$27&lt;&gt;"",OR(ISNUMBER(SEARCH('💰 BÁO GIÁ'!$C$27,$A5054)),ISNUMBER(SEARCH('💰 BÁO GIÁ'!$C$27,$B5054)))),1,0)</f>
        <v/>
      </c>
      <c r="O5054">
        <f>IF(N5054&gt;N(N5053),N5054,"")</f>
        <v/>
      </c>
    </row>
    <row r="5055">
      <c r="A5055" t="e">
        <v>#NAME?</v>
      </c>
      <c r="B5055" t="e">
        <v>#NAME?</v>
      </c>
      <c r="C5055" t="e">
        <v>#NAME?</v>
      </c>
      <c r="D5055" t="e">
        <v>#NAME?</v>
      </c>
      <c r="E5055" t="e">
        <v>#NAME?</v>
      </c>
      <c r="F5055" t="e">
        <v>#NAME?</v>
      </c>
      <c r="G5055" t="e">
        <v>#NAME?</v>
      </c>
      <c r="H5055" t="e">
        <v>#NAME?</v>
      </c>
      <c r="I5055" t="e">
        <v>#NAME?</v>
      </c>
      <c r="J5055" t="e">
        <v>#NAME?</v>
      </c>
      <c r="L5055">
        <f>N(L5054)+IF(AND('🔎 TRA CỨU NHANH'!$C$2&lt;&gt;"",OR(ISNUMBER(SEARCH('🔎 TRA CỨU NHANH'!$C$2,$A5055)),ISNUMBER(SEARCH('🔎 TRA CỨU NHANH'!$C$2,$B5055)))),1,0)</f>
        <v/>
      </c>
      <c r="M5055">
        <f>IF(L5055&gt;N(L5054),L5055,"")</f>
        <v/>
      </c>
      <c r="N5055">
        <f>N(N5054)+IF(AND('💰 BÁO GIÁ'!$C$27&lt;&gt;"",OR(ISNUMBER(SEARCH('💰 BÁO GIÁ'!$C$27,$A5055)),ISNUMBER(SEARCH('💰 BÁO GIÁ'!$C$27,$B5055)))),1,0)</f>
        <v/>
      </c>
      <c r="O5055">
        <f>IF(N5055&gt;N(N5054),N5055,"")</f>
        <v/>
      </c>
    </row>
    <row r="5056">
      <c r="A5056" t="e">
        <v>#NAME?</v>
      </c>
      <c r="B5056" t="e">
        <v>#NAME?</v>
      </c>
      <c r="C5056" t="e">
        <v>#NAME?</v>
      </c>
      <c r="D5056" t="e">
        <v>#NAME?</v>
      </c>
      <c r="E5056" t="e">
        <v>#NAME?</v>
      </c>
      <c r="F5056" t="e">
        <v>#NAME?</v>
      </c>
      <c r="G5056" t="e">
        <v>#NAME?</v>
      </c>
      <c r="H5056" t="e">
        <v>#NAME?</v>
      </c>
      <c r="I5056" t="e">
        <v>#NAME?</v>
      </c>
      <c r="J5056" t="e">
        <v>#NAME?</v>
      </c>
      <c r="L5056">
        <f>N(L5055)+IF(AND('🔎 TRA CỨU NHANH'!$C$2&lt;&gt;"",OR(ISNUMBER(SEARCH('🔎 TRA CỨU NHANH'!$C$2,$A5056)),ISNUMBER(SEARCH('🔎 TRA CỨU NHANH'!$C$2,$B5056)))),1,0)</f>
        <v/>
      </c>
      <c r="M5056">
        <f>IF(L5056&gt;N(L5055),L5056,"")</f>
        <v/>
      </c>
      <c r="N5056">
        <f>N(N5055)+IF(AND('💰 BÁO GIÁ'!$C$27&lt;&gt;"",OR(ISNUMBER(SEARCH('💰 BÁO GIÁ'!$C$27,$A5056)),ISNUMBER(SEARCH('💰 BÁO GIÁ'!$C$27,$B5056)))),1,0)</f>
        <v/>
      </c>
      <c r="O5056">
        <f>IF(N5056&gt;N(N5055),N5056,"")</f>
        <v/>
      </c>
    </row>
    <row r="5057">
      <c r="A5057" t="e">
        <v>#NAME?</v>
      </c>
      <c r="B5057" t="e">
        <v>#NAME?</v>
      </c>
      <c r="C5057" t="e">
        <v>#NAME?</v>
      </c>
      <c r="D5057" t="e">
        <v>#NAME?</v>
      </c>
      <c r="E5057" t="e">
        <v>#NAME?</v>
      </c>
      <c r="F5057" t="e">
        <v>#NAME?</v>
      </c>
      <c r="G5057" t="e">
        <v>#NAME?</v>
      </c>
      <c r="H5057" t="e">
        <v>#NAME?</v>
      </c>
      <c r="I5057" t="e">
        <v>#NAME?</v>
      </c>
      <c r="J5057" t="e">
        <v>#NAME?</v>
      </c>
      <c r="L5057">
        <f>N(L5056)+IF(AND('🔎 TRA CỨU NHANH'!$C$2&lt;&gt;"",OR(ISNUMBER(SEARCH('🔎 TRA CỨU NHANH'!$C$2,$A5057)),ISNUMBER(SEARCH('🔎 TRA CỨU NHANH'!$C$2,$B5057)))),1,0)</f>
        <v/>
      </c>
      <c r="M5057">
        <f>IF(L5057&gt;N(L5056),L5057,"")</f>
        <v/>
      </c>
      <c r="N5057">
        <f>N(N5056)+IF(AND('💰 BÁO GIÁ'!$C$27&lt;&gt;"",OR(ISNUMBER(SEARCH('💰 BÁO GIÁ'!$C$27,$A5057)),ISNUMBER(SEARCH('💰 BÁO GIÁ'!$C$27,$B5057)))),1,0)</f>
        <v/>
      </c>
      <c r="O5057">
        <f>IF(N5057&gt;N(N5056),N5057,"")</f>
        <v/>
      </c>
    </row>
    <row r="5058">
      <c r="A5058" t="e">
        <v>#NAME?</v>
      </c>
      <c r="B5058" t="e">
        <v>#NAME?</v>
      </c>
      <c r="C5058" t="e">
        <v>#NAME?</v>
      </c>
      <c r="D5058" t="e">
        <v>#NAME?</v>
      </c>
      <c r="E5058" t="e">
        <v>#NAME?</v>
      </c>
      <c r="F5058" t="e">
        <v>#NAME?</v>
      </c>
      <c r="G5058" t="e">
        <v>#NAME?</v>
      </c>
      <c r="H5058" t="e">
        <v>#NAME?</v>
      </c>
      <c r="I5058" t="e">
        <v>#NAME?</v>
      </c>
      <c r="J5058" t="e">
        <v>#NAME?</v>
      </c>
      <c r="L5058">
        <f>N(L5057)+IF(AND('🔎 TRA CỨU NHANH'!$C$2&lt;&gt;"",OR(ISNUMBER(SEARCH('🔎 TRA CỨU NHANH'!$C$2,$A5058)),ISNUMBER(SEARCH('🔎 TRA CỨU NHANH'!$C$2,$B5058)))),1,0)</f>
        <v/>
      </c>
      <c r="M5058">
        <f>IF(L5058&gt;N(L5057),L5058,"")</f>
        <v/>
      </c>
      <c r="N5058">
        <f>N(N5057)+IF(AND('💰 BÁO GIÁ'!$C$27&lt;&gt;"",OR(ISNUMBER(SEARCH('💰 BÁO GIÁ'!$C$27,$A5058)),ISNUMBER(SEARCH('💰 BÁO GIÁ'!$C$27,$B5058)))),1,0)</f>
        <v/>
      </c>
      <c r="O5058">
        <f>IF(N5058&gt;N(N5057),N5058,"")</f>
        <v/>
      </c>
    </row>
    <row r="5059">
      <c r="A5059" t="e">
        <v>#NAME?</v>
      </c>
      <c r="B5059" t="e">
        <v>#NAME?</v>
      </c>
      <c r="C5059" t="e">
        <v>#NAME?</v>
      </c>
      <c r="D5059" t="e">
        <v>#NAME?</v>
      </c>
      <c r="E5059" t="e">
        <v>#NAME?</v>
      </c>
      <c r="F5059" t="e">
        <v>#NAME?</v>
      </c>
      <c r="G5059" t="e">
        <v>#NAME?</v>
      </c>
      <c r="H5059" t="e">
        <v>#NAME?</v>
      </c>
      <c r="I5059" t="e">
        <v>#NAME?</v>
      </c>
      <c r="J5059" t="e">
        <v>#NAME?</v>
      </c>
      <c r="L5059">
        <f>N(L5058)+IF(AND('🔎 TRA CỨU NHANH'!$C$2&lt;&gt;"",OR(ISNUMBER(SEARCH('🔎 TRA CỨU NHANH'!$C$2,$A5059)),ISNUMBER(SEARCH('🔎 TRA CỨU NHANH'!$C$2,$B5059)))),1,0)</f>
        <v/>
      </c>
      <c r="M5059">
        <f>IF(L5059&gt;N(L5058),L5059,"")</f>
        <v/>
      </c>
      <c r="N5059">
        <f>N(N5058)+IF(AND('💰 BÁO GIÁ'!$C$27&lt;&gt;"",OR(ISNUMBER(SEARCH('💰 BÁO GIÁ'!$C$27,$A5059)),ISNUMBER(SEARCH('💰 BÁO GIÁ'!$C$27,$B5059)))),1,0)</f>
        <v/>
      </c>
      <c r="O5059">
        <f>IF(N5059&gt;N(N5058),N5059,"")</f>
        <v/>
      </c>
    </row>
    <row r="5060">
      <c r="A5060" t="e">
        <v>#NAME?</v>
      </c>
      <c r="B5060" t="e">
        <v>#NAME?</v>
      </c>
      <c r="C5060" t="e">
        <v>#NAME?</v>
      </c>
      <c r="D5060" t="e">
        <v>#NAME?</v>
      </c>
      <c r="E5060" t="e">
        <v>#NAME?</v>
      </c>
      <c r="F5060" t="e">
        <v>#NAME?</v>
      </c>
      <c r="G5060" t="e">
        <v>#NAME?</v>
      </c>
      <c r="H5060" t="e">
        <v>#NAME?</v>
      </c>
      <c r="I5060" t="e">
        <v>#NAME?</v>
      </c>
      <c r="J5060" t="e">
        <v>#NAME?</v>
      </c>
      <c r="L5060">
        <f>N(L5059)+IF(AND('🔎 TRA CỨU NHANH'!$C$2&lt;&gt;"",OR(ISNUMBER(SEARCH('🔎 TRA CỨU NHANH'!$C$2,$A5060)),ISNUMBER(SEARCH('🔎 TRA CỨU NHANH'!$C$2,$B5060)))),1,0)</f>
        <v/>
      </c>
      <c r="M5060">
        <f>IF(L5060&gt;N(L5059),L5060,"")</f>
        <v/>
      </c>
      <c r="N5060">
        <f>N(N5059)+IF(AND('💰 BÁO GIÁ'!$C$27&lt;&gt;"",OR(ISNUMBER(SEARCH('💰 BÁO GIÁ'!$C$27,$A5060)),ISNUMBER(SEARCH('💰 BÁO GIÁ'!$C$27,$B5060)))),1,0)</f>
        <v/>
      </c>
      <c r="O5060">
        <f>IF(N5060&gt;N(N5059),N5060,"")</f>
        <v/>
      </c>
    </row>
    <row r="5061">
      <c r="A5061" t="e">
        <v>#NAME?</v>
      </c>
      <c r="B5061" t="e">
        <v>#NAME?</v>
      </c>
      <c r="C5061" t="e">
        <v>#NAME?</v>
      </c>
      <c r="D5061" t="e">
        <v>#NAME?</v>
      </c>
      <c r="E5061" t="e">
        <v>#NAME?</v>
      </c>
      <c r="F5061" t="e">
        <v>#NAME?</v>
      </c>
      <c r="G5061" t="e">
        <v>#NAME?</v>
      </c>
      <c r="H5061" t="e">
        <v>#NAME?</v>
      </c>
      <c r="I5061" t="e">
        <v>#NAME?</v>
      </c>
      <c r="J5061" t="e">
        <v>#NAME?</v>
      </c>
      <c r="L5061">
        <f>N(L5060)+IF(AND('🔎 TRA CỨU NHANH'!$C$2&lt;&gt;"",OR(ISNUMBER(SEARCH('🔎 TRA CỨU NHANH'!$C$2,$A5061)),ISNUMBER(SEARCH('🔎 TRA CỨU NHANH'!$C$2,$B5061)))),1,0)</f>
        <v/>
      </c>
      <c r="M5061">
        <f>IF(L5061&gt;N(L5060),L5061,"")</f>
        <v/>
      </c>
      <c r="N5061">
        <f>N(N5060)+IF(AND('💰 BÁO GIÁ'!$C$27&lt;&gt;"",OR(ISNUMBER(SEARCH('💰 BÁO GIÁ'!$C$27,$A5061)),ISNUMBER(SEARCH('💰 BÁO GIÁ'!$C$27,$B5061)))),1,0)</f>
        <v/>
      </c>
      <c r="O5061">
        <f>IF(N5061&gt;N(N5060),N5061,"")</f>
        <v/>
      </c>
    </row>
    <row r="5062">
      <c r="A5062" t="e">
        <v>#NAME?</v>
      </c>
      <c r="B5062" t="e">
        <v>#NAME?</v>
      </c>
      <c r="C5062" t="e">
        <v>#NAME?</v>
      </c>
      <c r="D5062" t="e">
        <v>#NAME?</v>
      </c>
      <c r="E5062" t="e">
        <v>#NAME?</v>
      </c>
      <c r="F5062" t="e">
        <v>#NAME?</v>
      </c>
      <c r="G5062" t="e">
        <v>#NAME?</v>
      </c>
      <c r="H5062" t="e">
        <v>#NAME?</v>
      </c>
      <c r="I5062" t="e">
        <v>#NAME?</v>
      </c>
      <c r="J5062" t="e">
        <v>#NAME?</v>
      </c>
      <c r="L5062">
        <f>N(L5061)+IF(AND('🔎 TRA CỨU NHANH'!$C$2&lt;&gt;"",OR(ISNUMBER(SEARCH('🔎 TRA CỨU NHANH'!$C$2,$A5062)),ISNUMBER(SEARCH('🔎 TRA CỨU NHANH'!$C$2,$B5062)))),1,0)</f>
        <v/>
      </c>
      <c r="M5062">
        <f>IF(L5062&gt;N(L5061),L5062,"")</f>
        <v/>
      </c>
      <c r="N5062">
        <f>N(N5061)+IF(AND('💰 BÁO GIÁ'!$C$27&lt;&gt;"",OR(ISNUMBER(SEARCH('💰 BÁO GIÁ'!$C$27,$A5062)),ISNUMBER(SEARCH('💰 BÁO GIÁ'!$C$27,$B5062)))),1,0)</f>
        <v/>
      </c>
      <c r="O5062">
        <f>IF(N5062&gt;N(N5061),N5062,"")</f>
        <v/>
      </c>
    </row>
    <row r="5063">
      <c r="A5063" t="e">
        <v>#NAME?</v>
      </c>
      <c r="B5063" t="e">
        <v>#NAME?</v>
      </c>
      <c r="C5063" t="e">
        <v>#NAME?</v>
      </c>
      <c r="D5063" t="e">
        <v>#NAME?</v>
      </c>
      <c r="E5063" t="e">
        <v>#NAME?</v>
      </c>
      <c r="F5063" t="e">
        <v>#NAME?</v>
      </c>
      <c r="G5063" t="e">
        <v>#NAME?</v>
      </c>
      <c r="H5063" t="e">
        <v>#NAME?</v>
      </c>
      <c r="I5063" t="e">
        <v>#NAME?</v>
      </c>
      <c r="J5063" t="e">
        <v>#NAME?</v>
      </c>
      <c r="L5063">
        <f>N(L5062)+IF(AND('🔎 TRA CỨU NHANH'!$C$2&lt;&gt;"",OR(ISNUMBER(SEARCH('🔎 TRA CỨU NHANH'!$C$2,$A5063)),ISNUMBER(SEARCH('🔎 TRA CỨU NHANH'!$C$2,$B5063)))),1,0)</f>
        <v/>
      </c>
      <c r="M5063">
        <f>IF(L5063&gt;N(L5062),L5063,"")</f>
        <v/>
      </c>
      <c r="N5063">
        <f>N(N5062)+IF(AND('💰 BÁO GIÁ'!$C$27&lt;&gt;"",OR(ISNUMBER(SEARCH('💰 BÁO GIÁ'!$C$27,$A5063)),ISNUMBER(SEARCH('💰 BÁO GIÁ'!$C$27,$B5063)))),1,0)</f>
        <v/>
      </c>
      <c r="O5063">
        <f>IF(N5063&gt;N(N5062),N5063,"")</f>
        <v/>
      </c>
    </row>
    <row r="5064">
      <c r="A5064" t="e">
        <v>#NAME?</v>
      </c>
      <c r="B5064" t="e">
        <v>#NAME?</v>
      </c>
      <c r="C5064" t="e">
        <v>#NAME?</v>
      </c>
      <c r="D5064" t="e">
        <v>#NAME?</v>
      </c>
      <c r="E5064" t="e">
        <v>#NAME?</v>
      </c>
      <c r="F5064" t="e">
        <v>#NAME?</v>
      </c>
      <c r="G5064" t="e">
        <v>#NAME?</v>
      </c>
      <c r="H5064" t="e">
        <v>#NAME?</v>
      </c>
      <c r="I5064" t="e">
        <v>#NAME?</v>
      </c>
      <c r="J5064" t="e">
        <v>#NAME?</v>
      </c>
      <c r="L5064">
        <f>N(L5063)+IF(AND('🔎 TRA CỨU NHANH'!$C$2&lt;&gt;"",OR(ISNUMBER(SEARCH('🔎 TRA CỨU NHANH'!$C$2,$A5064)),ISNUMBER(SEARCH('🔎 TRA CỨU NHANH'!$C$2,$B5064)))),1,0)</f>
        <v/>
      </c>
      <c r="M5064">
        <f>IF(L5064&gt;N(L5063),L5064,"")</f>
        <v/>
      </c>
      <c r="N5064">
        <f>N(N5063)+IF(AND('💰 BÁO GIÁ'!$C$27&lt;&gt;"",OR(ISNUMBER(SEARCH('💰 BÁO GIÁ'!$C$27,$A5064)),ISNUMBER(SEARCH('💰 BÁO GIÁ'!$C$27,$B5064)))),1,0)</f>
        <v/>
      </c>
      <c r="O5064">
        <f>IF(N5064&gt;N(N5063),N5064,"")</f>
        <v/>
      </c>
    </row>
    <row r="5065">
      <c r="A5065" t="e">
        <v>#NAME?</v>
      </c>
      <c r="B5065" t="e">
        <v>#NAME?</v>
      </c>
      <c r="C5065" t="e">
        <v>#NAME?</v>
      </c>
      <c r="D5065" t="e">
        <v>#NAME?</v>
      </c>
      <c r="E5065" t="e">
        <v>#NAME?</v>
      </c>
      <c r="F5065" t="e">
        <v>#NAME?</v>
      </c>
      <c r="G5065" t="e">
        <v>#NAME?</v>
      </c>
      <c r="H5065" t="e">
        <v>#NAME?</v>
      </c>
      <c r="I5065" t="e">
        <v>#NAME?</v>
      </c>
      <c r="J5065" t="e">
        <v>#NAME?</v>
      </c>
      <c r="L5065">
        <f>N(L5064)+IF(AND('🔎 TRA CỨU NHANH'!$C$2&lt;&gt;"",OR(ISNUMBER(SEARCH('🔎 TRA CỨU NHANH'!$C$2,$A5065)),ISNUMBER(SEARCH('🔎 TRA CỨU NHANH'!$C$2,$B5065)))),1,0)</f>
        <v/>
      </c>
      <c r="M5065">
        <f>IF(L5065&gt;N(L5064),L5065,"")</f>
        <v/>
      </c>
      <c r="N5065">
        <f>N(N5064)+IF(AND('💰 BÁO GIÁ'!$C$27&lt;&gt;"",OR(ISNUMBER(SEARCH('💰 BÁO GIÁ'!$C$27,$A5065)),ISNUMBER(SEARCH('💰 BÁO GIÁ'!$C$27,$B5065)))),1,0)</f>
        <v/>
      </c>
      <c r="O5065">
        <f>IF(N5065&gt;N(N5064),N5065,"")</f>
        <v/>
      </c>
    </row>
    <row r="5066">
      <c r="A5066" t="e">
        <v>#NAME?</v>
      </c>
      <c r="B5066" t="e">
        <v>#NAME?</v>
      </c>
      <c r="C5066" t="e">
        <v>#NAME?</v>
      </c>
      <c r="D5066" t="e">
        <v>#NAME?</v>
      </c>
      <c r="E5066" t="e">
        <v>#NAME?</v>
      </c>
      <c r="F5066" t="e">
        <v>#NAME?</v>
      </c>
      <c r="G5066" t="e">
        <v>#NAME?</v>
      </c>
      <c r="H5066" t="e">
        <v>#NAME?</v>
      </c>
      <c r="I5066" t="e">
        <v>#NAME?</v>
      </c>
      <c r="J5066" t="e">
        <v>#NAME?</v>
      </c>
      <c r="L5066">
        <f>N(L5065)+IF(AND('🔎 TRA CỨU NHANH'!$C$2&lt;&gt;"",OR(ISNUMBER(SEARCH('🔎 TRA CỨU NHANH'!$C$2,$A5066)),ISNUMBER(SEARCH('🔎 TRA CỨU NHANH'!$C$2,$B5066)))),1,0)</f>
        <v/>
      </c>
      <c r="M5066">
        <f>IF(L5066&gt;N(L5065),L5066,"")</f>
        <v/>
      </c>
      <c r="N5066">
        <f>N(N5065)+IF(AND('💰 BÁO GIÁ'!$C$27&lt;&gt;"",OR(ISNUMBER(SEARCH('💰 BÁO GIÁ'!$C$27,$A5066)),ISNUMBER(SEARCH('💰 BÁO GIÁ'!$C$27,$B5066)))),1,0)</f>
        <v/>
      </c>
      <c r="O5066">
        <f>IF(N5066&gt;N(N5065),N5066,"")</f>
        <v/>
      </c>
    </row>
    <row r="5067">
      <c r="A5067" t="e">
        <v>#NAME?</v>
      </c>
      <c r="B5067" t="e">
        <v>#NAME?</v>
      </c>
      <c r="C5067" t="e">
        <v>#NAME?</v>
      </c>
      <c r="D5067" t="e">
        <v>#NAME?</v>
      </c>
      <c r="E5067" t="e">
        <v>#NAME?</v>
      </c>
      <c r="F5067" t="e">
        <v>#NAME?</v>
      </c>
      <c r="G5067" t="e">
        <v>#NAME?</v>
      </c>
      <c r="H5067" t="e">
        <v>#NAME?</v>
      </c>
      <c r="I5067" t="e">
        <v>#NAME?</v>
      </c>
      <c r="J5067" t="e">
        <v>#NAME?</v>
      </c>
      <c r="L5067">
        <f>N(L5066)+IF(AND('🔎 TRA CỨU NHANH'!$C$2&lt;&gt;"",OR(ISNUMBER(SEARCH('🔎 TRA CỨU NHANH'!$C$2,$A5067)),ISNUMBER(SEARCH('🔎 TRA CỨU NHANH'!$C$2,$B5067)))),1,0)</f>
        <v/>
      </c>
      <c r="M5067">
        <f>IF(L5067&gt;N(L5066),L5067,"")</f>
        <v/>
      </c>
      <c r="N5067">
        <f>N(N5066)+IF(AND('💰 BÁO GIÁ'!$C$27&lt;&gt;"",OR(ISNUMBER(SEARCH('💰 BÁO GIÁ'!$C$27,$A5067)),ISNUMBER(SEARCH('💰 BÁO GIÁ'!$C$27,$B5067)))),1,0)</f>
        <v/>
      </c>
      <c r="O5067">
        <f>IF(N5067&gt;N(N5066),N5067,"")</f>
        <v/>
      </c>
    </row>
    <row r="5068">
      <c r="A5068" t="e">
        <v>#NAME?</v>
      </c>
      <c r="B5068" t="e">
        <v>#NAME?</v>
      </c>
      <c r="C5068" t="e">
        <v>#NAME?</v>
      </c>
      <c r="D5068" t="e">
        <v>#NAME?</v>
      </c>
      <c r="E5068" t="e">
        <v>#NAME?</v>
      </c>
      <c r="F5068" t="e">
        <v>#NAME?</v>
      </c>
      <c r="G5068" t="e">
        <v>#NAME?</v>
      </c>
      <c r="H5068" t="e">
        <v>#NAME?</v>
      </c>
      <c r="I5068" t="e">
        <v>#NAME?</v>
      </c>
      <c r="J5068" t="e">
        <v>#NAME?</v>
      </c>
      <c r="L5068">
        <f>N(L5067)+IF(AND('🔎 TRA CỨU NHANH'!$C$2&lt;&gt;"",OR(ISNUMBER(SEARCH('🔎 TRA CỨU NHANH'!$C$2,$A5068)),ISNUMBER(SEARCH('🔎 TRA CỨU NHANH'!$C$2,$B5068)))),1,0)</f>
        <v/>
      </c>
      <c r="M5068">
        <f>IF(L5068&gt;N(L5067),L5068,"")</f>
        <v/>
      </c>
      <c r="N5068">
        <f>N(N5067)+IF(AND('💰 BÁO GIÁ'!$C$27&lt;&gt;"",OR(ISNUMBER(SEARCH('💰 BÁO GIÁ'!$C$27,$A5068)),ISNUMBER(SEARCH('💰 BÁO GIÁ'!$C$27,$B5068)))),1,0)</f>
        <v/>
      </c>
      <c r="O5068">
        <f>IF(N5068&gt;N(N5067),N5068,"")</f>
        <v/>
      </c>
    </row>
    <row r="5069">
      <c r="A5069" t="e">
        <v>#NAME?</v>
      </c>
      <c r="B5069" t="e">
        <v>#NAME?</v>
      </c>
      <c r="C5069" t="e">
        <v>#NAME?</v>
      </c>
      <c r="D5069" t="e">
        <v>#NAME?</v>
      </c>
      <c r="E5069" t="e">
        <v>#NAME?</v>
      </c>
      <c r="F5069" t="e">
        <v>#NAME?</v>
      </c>
      <c r="G5069" t="e">
        <v>#NAME?</v>
      </c>
      <c r="H5069" t="e">
        <v>#NAME?</v>
      </c>
      <c r="I5069" t="e">
        <v>#NAME?</v>
      </c>
      <c r="J5069" t="e">
        <v>#NAME?</v>
      </c>
      <c r="L5069">
        <f>N(L5068)+IF(AND('🔎 TRA CỨU NHANH'!$C$2&lt;&gt;"",OR(ISNUMBER(SEARCH('🔎 TRA CỨU NHANH'!$C$2,$A5069)),ISNUMBER(SEARCH('🔎 TRA CỨU NHANH'!$C$2,$B5069)))),1,0)</f>
        <v/>
      </c>
      <c r="M5069">
        <f>IF(L5069&gt;N(L5068),L5069,"")</f>
        <v/>
      </c>
      <c r="N5069">
        <f>N(N5068)+IF(AND('💰 BÁO GIÁ'!$C$27&lt;&gt;"",OR(ISNUMBER(SEARCH('💰 BÁO GIÁ'!$C$27,$A5069)),ISNUMBER(SEARCH('💰 BÁO GIÁ'!$C$27,$B5069)))),1,0)</f>
        <v/>
      </c>
      <c r="O5069">
        <f>IF(N5069&gt;N(N5068),N5069,"")</f>
        <v/>
      </c>
    </row>
    <row r="5070">
      <c r="A5070" t="e">
        <v>#NAME?</v>
      </c>
      <c r="B5070" t="e">
        <v>#NAME?</v>
      </c>
      <c r="C5070" t="e">
        <v>#NAME?</v>
      </c>
      <c r="D5070" t="e">
        <v>#NAME?</v>
      </c>
      <c r="E5070" t="e">
        <v>#NAME?</v>
      </c>
      <c r="F5070" t="e">
        <v>#NAME?</v>
      </c>
      <c r="G5070" t="e">
        <v>#NAME?</v>
      </c>
      <c r="H5070" t="e">
        <v>#NAME?</v>
      </c>
      <c r="I5070" t="e">
        <v>#NAME?</v>
      </c>
      <c r="J5070" t="e">
        <v>#NAME?</v>
      </c>
      <c r="L5070">
        <f>N(L5069)+IF(AND('🔎 TRA CỨU NHANH'!$C$2&lt;&gt;"",OR(ISNUMBER(SEARCH('🔎 TRA CỨU NHANH'!$C$2,$A5070)),ISNUMBER(SEARCH('🔎 TRA CỨU NHANH'!$C$2,$B5070)))),1,0)</f>
        <v/>
      </c>
      <c r="M5070">
        <f>IF(L5070&gt;N(L5069),L5070,"")</f>
        <v/>
      </c>
      <c r="N5070">
        <f>N(N5069)+IF(AND('💰 BÁO GIÁ'!$C$27&lt;&gt;"",OR(ISNUMBER(SEARCH('💰 BÁO GIÁ'!$C$27,$A5070)),ISNUMBER(SEARCH('💰 BÁO GIÁ'!$C$27,$B5070)))),1,0)</f>
        <v/>
      </c>
      <c r="O5070">
        <f>IF(N5070&gt;N(N5069),N5070,"")</f>
        <v/>
      </c>
    </row>
    <row r="5071">
      <c r="A5071" t="e">
        <v>#NAME?</v>
      </c>
      <c r="B5071" t="e">
        <v>#NAME?</v>
      </c>
      <c r="C5071" t="e">
        <v>#NAME?</v>
      </c>
      <c r="D5071" t="e">
        <v>#NAME?</v>
      </c>
      <c r="E5071" t="e">
        <v>#NAME?</v>
      </c>
      <c r="F5071" t="e">
        <v>#NAME?</v>
      </c>
      <c r="G5071" t="e">
        <v>#NAME?</v>
      </c>
      <c r="H5071" t="e">
        <v>#NAME?</v>
      </c>
      <c r="I5071" t="e">
        <v>#NAME?</v>
      </c>
      <c r="J5071" t="e">
        <v>#NAME?</v>
      </c>
      <c r="L5071">
        <f>N(L5070)+IF(AND('🔎 TRA CỨU NHANH'!$C$2&lt;&gt;"",OR(ISNUMBER(SEARCH('🔎 TRA CỨU NHANH'!$C$2,$A5071)),ISNUMBER(SEARCH('🔎 TRA CỨU NHANH'!$C$2,$B5071)))),1,0)</f>
        <v/>
      </c>
      <c r="M5071">
        <f>IF(L5071&gt;N(L5070),L5071,"")</f>
        <v/>
      </c>
      <c r="N5071">
        <f>N(N5070)+IF(AND('💰 BÁO GIÁ'!$C$27&lt;&gt;"",OR(ISNUMBER(SEARCH('💰 BÁO GIÁ'!$C$27,$A5071)),ISNUMBER(SEARCH('💰 BÁO GIÁ'!$C$27,$B5071)))),1,0)</f>
        <v/>
      </c>
      <c r="O5071">
        <f>IF(N5071&gt;N(N5070),N5071,"")</f>
        <v/>
      </c>
    </row>
    <row r="5072">
      <c r="A5072" t="e">
        <v>#NAME?</v>
      </c>
      <c r="B5072" t="e">
        <v>#NAME?</v>
      </c>
      <c r="C5072" t="e">
        <v>#NAME?</v>
      </c>
      <c r="D5072" t="e">
        <v>#NAME?</v>
      </c>
      <c r="E5072" t="e">
        <v>#NAME?</v>
      </c>
      <c r="F5072" t="e">
        <v>#NAME?</v>
      </c>
      <c r="G5072" t="e">
        <v>#NAME?</v>
      </c>
      <c r="H5072" t="e">
        <v>#NAME?</v>
      </c>
      <c r="I5072" t="e">
        <v>#NAME?</v>
      </c>
      <c r="J5072" t="e">
        <v>#NAME?</v>
      </c>
      <c r="L5072">
        <f>N(L5071)+IF(AND('🔎 TRA CỨU NHANH'!$C$2&lt;&gt;"",OR(ISNUMBER(SEARCH('🔎 TRA CỨU NHANH'!$C$2,$A5072)),ISNUMBER(SEARCH('🔎 TRA CỨU NHANH'!$C$2,$B5072)))),1,0)</f>
        <v/>
      </c>
      <c r="M5072">
        <f>IF(L5072&gt;N(L5071),L5072,"")</f>
        <v/>
      </c>
      <c r="N5072">
        <f>N(N5071)+IF(AND('💰 BÁO GIÁ'!$C$27&lt;&gt;"",OR(ISNUMBER(SEARCH('💰 BÁO GIÁ'!$C$27,$A5072)),ISNUMBER(SEARCH('💰 BÁO GIÁ'!$C$27,$B5072)))),1,0)</f>
        <v/>
      </c>
      <c r="O5072">
        <f>IF(N5072&gt;N(N5071),N5072,"")</f>
        <v/>
      </c>
    </row>
    <row r="5073">
      <c r="A5073" t="e">
        <v>#NAME?</v>
      </c>
      <c r="B5073" t="e">
        <v>#NAME?</v>
      </c>
      <c r="C5073" t="e">
        <v>#NAME?</v>
      </c>
      <c r="D5073" t="e">
        <v>#NAME?</v>
      </c>
      <c r="E5073" t="e">
        <v>#NAME?</v>
      </c>
      <c r="F5073" t="e">
        <v>#NAME?</v>
      </c>
      <c r="G5073" t="e">
        <v>#NAME?</v>
      </c>
      <c r="H5073" t="e">
        <v>#NAME?</v>
      </c>
      <c r="I5073" t="e">
        <v>#NAME?</v>
      </c>
      <c r="J5073" t="e">
        <v>#NAME?</v>
      </c>
      <c r="L5073">
        <f>N(L5072)+IF(AND('🔎 TRA CỨU NHANH'!$C$2&lt;&gt;"",OR(ISNUMBER(SEARCH('🔎 TRA CỨU NHANH'!$C$2,$A5073)),ISNUMBER(SEARCH('🔎 TRA CỨU NHANH'!$C$2,$B5073)))),1,0)</f>
        <v/>
      </c>
      <c r="M5073">
        <f>IF(L5073&gt;N(L5072),L5073,"")</f>
        <v/>
      </c>
      <c r="N5073">
        <f>N(N5072)+IF(AND('💰 BÁO GIÁ'!$C$27&lt;&gt;"",OR(ISNUMBER(SEARCH('💰 BÁO GIÁ'!$C$27,$A5073)),ISNUMBER(SEARCH('💰 BÁO GIÁ'!$C$27,$B5073)))),1,0)</f>
        <v/>
      </c>
      <c r="O5073">
        <f>IF(N5073&gt;N(N5072),N5073,"")</f>
        <v/>
      </c>
    </row>
    <row r="5074">
      <c r="A5074" t="e">
        <v>#NAME?</v>
      </c>
      <c r="B5074" t="e">
        <v>#NAME?</v>
      </c>
      <c r="C5074" t="e">
        <v>#NAME?</v>
      </c>
      <c r="D5074" t="e">
        <v>#NAME?</v>
      </c>
      <c r="E5074" t="e">
        <v>#NAME?</v>
      </c>
      <c r="F5074" t="e">
        <v>#NAME?</v>
      </c>
      <c r="G5074" t="e">
        <v>#NAME?</v>
      </c>
      <c r="H5074" t="e">
        <v>#NAME?</v>
      </c>
      <c r="I5074" t="e">
        <v>#NAME?</v>
      </c>
      <c r="J5074" t="e">
        <v>#NAME?</v>
      </c>
      <c r="L5074">
        <f>N(L5073)+IF(AND('🔎 TRA CỨU NHANH'!$C$2&lt;&gt;"",OR(ISNUMBER(SEARCH('🔎 TRA CỨU NHANH'!$C$2,$A5074)),ISNUMBER(SEARCH('🔎 TRA CỨU NHANH'!$C$2,$B5074)))),1,0)</f>
        <v/>
      </c>
      <c r="M5074">
        <f>IF(L5074&gt;N(L5073),L5074,"")</f>
        <v/>
      </c>
      <c r="N5074">
        <f>N(N5073)+IF(AND('💰 BÁO GIÁ'!$C$27&lt;&gt;"",OR(ISNUMBER(SEARCH('💰 BÁO GIÁ'!$C$27,$A5074)),ISNUMBER(SEARCH('💰 BÁO GIÁ'!$C$27,$B5074)))),1,0)</f>
        <v/>
      </c>
      <c r="O5074">
        <f>IF(N5074&gt;N(N5073),N5074,"")</f>
        <v/>
      </c>
    </row>
    <row r="5075">
      <c r="A5075" t="e">
        <v>#NAME?</v>
      </c>
      <c r="B5075" t="e">
        <v>#NAME?</v>
      </c>
      <c r="C5075" t="e">
        <v>#NAME?</v>
      </c>
      <c r="D5075" t="e">
        <v>#NAME?</v>
      </c>
      <c r="E5075" t="e">
        <v>#NAME?</v>
      </c>
      <c r="F5075" t="e">
        <v>#NAME?</v>
      </c>
      <c r="G5075" t="e">
        <v>#NAME?</v>
      </c>
      <c r="H5075" t="e">
        <v>#NAME?</v>
      </c>
      <c r="I5075" t="e">
        <v>#NAME?</v>
      </c>
      <c r="J5075" t="e">
        <v>#NAME?</v>
      </c>
      <c r="L5075">
        <f>N(L5074)+IF(AND('🔎 TRA CỨU NHANH'!$C$2&lt;&gt;"",OR(ISNUMBER(SEARCH('🔎 TRA CỨU NHANH'!$C$2,$A5075)),ISNUMBER(SEARCH('🔎 TRA CỨU NHANH'!$C$2,$B5075)))),1,0)</f>
        <v/>
      </c>
      <c r="M5075">
        <f>IF(L5075&gt;N(L5074),L5075,"")</f>
        <v/>
      </c>
      <c r="N5075">
        <f>N(N5074)+IF(AND('💰 BÁO GIÁ'!$C$27&lt;&gt;"",OR(ISNUMBER(SEARCH('💰 BÁO GIÁ'!$C$27,$A5075)),ISNUMBER(SEARCH('💰 BÁO GIÁ'!$C$27,$B5075)))),1,0)</f>
        <v/>
      </c>
      <c r="O5075">
        <f>IF(N5075&gt;N(N5074),N5075,"")</f>
        <v/>
      </c>
    </row>
    <row r="5076">
      <c r="A5076" t="e">
        <v>#NAME?</v>
      </c>
      <c r="B5076" t="e">
        <v>#NAME?</v>
      </c>
      <c r="C5076" t="e">
        <v>#NAME?</v>
      </c>
      <c r="D5076" t="e">
        <v>#NAME?</v>
      </c>
      <c r="E5076" t="e">
        <v>#NAME?</v>
      </c>
      <c r="F5076" t="e">
        <v>#NAME?</v>
      </c>
      <c r="G5076" t="e">
        <v>#NAME?</v>
      </c>
      <c r="H5076" t="e">
        <v>#NAME?</v>
      </c>
      <c r="I5076" t="e">
        <v>#NAME?</v>
      </c>
      <c r="J5076" t="e">
        <v>#NAME?</v>
      </c>
      <c r="L5076">
        <f>N(L5075)+IF(AND('🔎 TRA CỨU NHANH'!$C$2&lt;&gt;"",OR(ISNUMBER(SEARCH('🔎 TRA CỨU NHANH'!$C$2,$A5076)),ISNUMBER(SEARCH('🔎 TRA CỨU NHANH'!$C$2,$B5076)))),1,0)</f>
        <v/>
      </c>
      <c r="M5076">
        <f>IF(L5076&gt;N(L5075),L5076,"")</f>
        <v/>
      </c>
      <c r="N5076">
        <f>N(N5075)+IF(AND('💰 BÁO GIÁ'!$C$27&lt;&gt;"",OR(ISNUMBER(SEARCH('💰 BÁO GIÁ'!$C$27,$A5076)),ISNUMBER(SEARCH('💰 BÁO GIÁ'!$C$27,$B5076)))),1,0)</f>
        <v/>
      </c>
      <c r="O5076">
        <f>IF(N5076&gt;N(N5075),N5076,"")</f>
        <v/>
      </c>
    </row>
    <row r="5077">
      <c r="A5077" t="e">
        <v>#NAME?</v>
      </c>
      <c r="B5077" t="e">
        <v>#NAME?</v>
      </c>
      <c r="C5077" t="e">
        <v>#NAME?</v>
      </c>
      <c r="D5077" t="e">
        <v>#NAME?</v>
      </c>
      <c r="E5077" t="e">
        <v>#NAME?</v>
      </c>
      <c r="F5077" t="e">
        <v>#NAME?</v>
      </c>
      <c r="G5077" t="e">
        <v>#NAME?</v>
      </c>
      <c r="H5077" t="e">
        <v>#NAME?</v>
      </c>
      <c r="I5077" t="e">
        <v>#NAME?</v>
      </c>
      <c r="J5077" t="e">
        <v>#NAME?</v>
      </c>
      <c r="L5077">
        <f>N(L5076)+IF(AND('🔎 TRA CỨU NHANH'!$C$2&lt;&gt;"",OR(ISNUMBER(SEARCH('🔎 TRA CỨU NHANH'!$C$2,$A5077)),ISNUMBER(SEARCH('🔎 TRA CỨU NHANH'!$C$2,$B5077)))),1,0)</f>
        <v/>
      </c>
      <c r="M5077">
        <f>IF(L5077&gt;N(L5076),L5077,"")</f>
        <v/>
      </c>
      <c r="N5077">
        <f>N(N5076)+IF(AND('💰 BÁO GIÁ'!$C$27&lt;&gt;"",OR(ISNUMBER(SEARCH('💰 BÁO GIÁ'!$C$27,$A5077)),ISNUMBER(SEARCH('💰 BÁO GIÁ'!$C$27,$B5077)))),1,0)</f>
        <v/>
      </c>
      <c r="O5077">
        <f>IF(N5077&gt;N(N5076),N5077,"")</f>
        <v/>
      </c>
    </row>
    <row r="5078">
      <c r="A5078" t="e">
        <v>#NAME?</v>
      </c>
      <c r="B5078" t="e">
        <v>#NAME?</v>
      </c>
      <c r="C5078" t="e">
        <v>#NAME?</v>
      </c>
      <c r="D5078" t="e">
        <v>#NAME?</v>
      </c>
      <c r="E5078" t="e">
        <v>#NAME?</v>
      </c>
      <c r="F5078" t="e">
        <v>#NAME?</v>
      </c>
      <c r="G5078" t="e">
        <v>#NAME?</v>
      </c>
      <c r="H5078" t="e">
        <v>#NAME?</v>
      </c>
      <c r="I5078" t="e">
        <v>#NAME?</v>
      </c>
      <c r="J5078" t="e">
        <v>#NAME?</v>
      </c>
      <c r="L5078">
        <f>N(L5077)+IF(AND('🔎 TRA CỨU NHANH'!$C$2&lt;&gt;"",OR(ISNUMBER(SEARCH('🔎 TRA CỨU NHANH'!$C$2,$A5078)),ISNUMBER(SEARCH('🔎 TRA CỨU NHANH'!$C$2,$B5078)))),1,0)</f>
        <v/>
      </c>
      <c r="M5078">
        <f>IF(L5078&gt;N(L5077),L5078,"")</f>
        <v/>
      </c>
      <c r="N5078">
        <f>N(N5077)+IF(AND('💰 BÁO GIÁ'!$C$27&lt;&gt;"",OR(ISNUMBER(SEARCH('💰 BÁO GIÁ'!$C$27,$A5078)),ISNUMBER(SEARCH('💰 BÁO GIÁ'!$C$27,$B5078)))),1,0)</f>
        <v/>
      </c>
      <c r="O5078">
        <f>IF(N5078&gt;N(N5077),N5078,"")</f>
        <v/>
      </c>
    </row>
    <row r="5079">
      <c r="A5079" t="e">
        <v>#NAME?</v>
      </c>
      <c r="B5079" t="e">
        <v>#NAME?</v>
      </c>
      <c r="C5079" t="e">
        <v>#NAME?</v>
      </c>
      <c r="D5079" t="e">
        <v>#NAME?</v>
      </c>
      <c r="E5079" t="e">
        <v>#NAME?</v>
      </c>
      <c r="F5079" t="e">
        <v>#NAME?</v>
      </c>
      <c r="G5079" t="e">
        <v>#NAME?</v>
      </c>
      <c r="H5079" t="e">
        <v>#NAME?</v>
      </c>
      <c r="I5079" t="e">
        <v>#NAME?</v>
      </c>
      <c r="J5079" t="e">
        <v>#NAME?</v>
      </c>
      <c r="L5079">
        <f>N(L5078)+IF(AND('🔎 TRA CỨU NHANH'!$C$2&lt;&gt;"",OR(ISNUMBER(SEARCH('🔎 TRA CỨU NHANH'!$C$2,$A5079)),ISNUMBER(SEARCH('🔎 TRA CỨU NHANH'!$C$2,$B5079)))),1,0)</f>
        <v/>
      </c>
      <c r="M5079">
        <f>IF(L5079&gt;N(L5078),L5079,"")</f>
        <v/>
      </c>
      <c r="N5079">
        <f>N(N5078)+IF(AND('💰 BÁO GIÁ'!$C$27&lt;&gt;"",OR(ISNUMBER(SEARCH('💰 BÁO GIÁ'!$C$27,$A5079)),ISNUMBER(SEARCH('💰 BÁO GIÁ'!$C$27,$B5079)))),1,0)</f>
        <v/>
      </c>
      <c r="O5079">
        <f>IF(N5079&gt;N(N5078),N5079,"")</f>
        <v/>
      </c>
    </row>
    <row r="5080">
      <c r="A5080" t="e">
        <v>#NAME?</v>
      </c>
      <c r="B5080" t="e">
        <v>#NAME?</v>
      </c>
      <c r="C5080" t="e">
        <v>#NAME?</v>
      </c>
      <c r="D5080" t="e">
        <v>#NAME?</v>
      </c>
      <c r="E5080" t="e">
        <v>#NAME?</v>
      </c>
      <c r="F5080" t="e">
        <v>#NAME?</v>
      </c>
      <c r="G5080" t="e">
        <v>#NAME?</v>
      </c>
      <c r="H5080" t="e">
        <v>#NAME?</v>
      </c>
      <c r="I5080" t="e">
        <v>#NAME?</v>
      </c>
      <c r="J5080" t="e">
        <v>#NAME?</v>
      </c>
      <c r="L5080">
        <f>N(L5079)+IF(AND('🔎 TRA CỨU NHANH'!$C$2&lt;&gt;"",OR(ISNUMBER(SEARCH('🔎 TRA CỨU NHANH'!$C$2,$A5080)),ISNUMBER(SEARCH('🔎 TRA CỨU NHANH'!$C$2,$B5080)))),1,0)</f>
        <v/>
      </c>
      <c r="M5080">
        <f>IF(L5080&gt;N(L5079),L5080,"")</f>
        <v/>
      </c>
      <c r="N5080">
        <f>N(N5079)+IF(AND('💰 BÁO GIÁ'!$C$27&lt;&gt;"",OR(ISNUMBER(SEARCH('💰 BÁO GIÁ'!$C$27,$A5080)),ISNUMBER(SEARCH('💰 BÁO GIÁ'!$C$27,$B5080)))),1,0)</f>
        <v/>
      </c>
      <c r="O5080">
        <f>IF(N5080&gt;N(N5079),N5080,"")</f>
        <v/>
      </c>
    </row>
    <row r="5081">
      <c r="A5081" t="e">
        <v>#NAME?</v>
      </c>
      <c r="B5081" t="e">
        <v>#NAME?</v>
      </c>
      <c r="C5081" t="e">
        <v>#NAME?</v>
      </c>
      <c r="D5081" t="e">
        <v>#NAME?</v>
      </c>
      <c r="E5081" t="e">
        <v>#NAME?</v>
      </c>
      <c r="F5081" t="e">
        <v>#NAME?</v>
      </c>
      <c r="G5081" t="e">
        <v>#NAME?</v>
      </c>
      <c r="H5081" t="e">
        <v>#NAME?</v>
      </c>
      <c r="I5081" t="e">
        <v>#NAME?</v>
      </c>
      <c r="J5081" t="e">
        <v>#NAME?</v>
      </c>
      <c r="L5081">
        <f>N(L5080)+IF(AND('🔎 TRA CỨU NHANH'!$C$2&lt;&gt;"",OR(ISNUMBER(SEARCH('🔎 TRA CỨU NHANH'!$C$2,$A5081)),ISNUMBER(SEARCH('🔎 TRA CỨU NHANH'!$C$2,$B5081)))),1,0)</f>
        <v/>
      </c>
      <c r="M5081">
        <f>IF(L5081&gt;N(L5080),L5081,"")</f>
        <v/>
      </c>
      <c r="N5081">
        <f>N(N5080)+IF(AND('💰 BÁO GIÁ'!$C$27&lt;&gt;"",OR(ISNUMBER(SEARCH('💰 BÁO GIÁ'!$C$27,$A5081)),ISNUMBER(SEARCH('💰 BÁO GIÁ'!$C$27,$B5081)))),1,0)</f>
        <v/>
      </c>
      <c r="O5081">
        <f>IF(N5081&gt;N(N5080),N5081,"")</f>
        <v/>
      </c>
    </row>
    <row r="5082">
      <c r="A5082" t="e">
        <v>#NAME?</v>
      </c>
      <c r="B5082" t="e">
        <v>#NAME?</v>
      </c>
      <c r="C5082" t="e">
        <v>#NAME?</v>
      </c>
      <c r="D5082" t="e">
        <v>#NAME?</v>
      </c>
      <c r="E5082" t="e">
        <v>#NAME?</v>
      </c>
      <c r="F5082" t="e">
        <v>#NAME?</v>
      </c>
      <c r="G5082" t="e">
        <v>#NAME?</v>
      </c>
      <c r="H5082" t="e">
        <v>#NAME?</v>
      </c>
      <c r="I5082" t="e">
        <v>#NAME?</v>
      </c>
      <c r="J5082" t="e">
        <v>#NAME?</v>
      </c>
      <c r="L5082">
        <f>N(L5081)+IF(AND('🔎 TRA CỨU NHANH'!$C$2&lt;&gt;"",OR(ISNUMBER(SEARCH('🔎 TRA CỨU NHANH'!$C$2,$A5082)),ISNUMBER(SEARCH('🔎 TRA CỨU NHANH'!$C$2,$B5082)))),1,0)</f>
        <v/>
      </c>
      <c r="M5082">
        <f>IF(L5082&gt;N(L5081),L5082,"")</f>
        <v/>
      </c>
      <c r="N5082">
        <f>N(N5081)+IF(AND('💰 BÁO GIÁ'!$C$27&lt;&gt;"",OR(ISNUMBER(SEARCH('💰 BÁO GIÁ'!$C$27,$A5082)),ISNUMBER(SEARCH('💰 BÁO GIÁ'!$C$27,$B5082)))),1,0)</f>
        <v/>
      </c>
      <c r="O5082">
        <f>IF(N5082&gt;N(N5081),N5082,"")</f>
        <v/>
      </c>
    </row>
    <row r="5083">
      <c r="A5083" t="e">
        <v>#NAME?</v>
      </c>
      <c r="B5083" t="e">
        <v>#NAME?</v>
      </c>
      <c r="C5083" t="e">
        <v>#NAME?</v>
      </c>
      <c r="D5083" t="e">
        <v>#NAME?</v>
      </c>
      <c r="E5083" t="e">
        <v>#NAME?</v>
      </c>
      <c r="F5083" t="e">
        <v>#NAME?</v>
      </c>
      <c r="G5083" t="e">
        <v>#NAME?</v>
      </c>
      <c r="H5083" t="e">
        <v>#NAME?</v>
      </c>
      <c r="I5083" t="e">
        <v>#NAME?</v>
      </c>
      <c r="J5083" t="e">
        <v>#NAME?</v>
      </c>
      <c r="L5083">
        <f>N(L5082)+IF(AND('🔎 TRA CỨU NHANH'!$C$2&lt;&gt;"",OR(ISNUMBER(SEARCH('🔎 TRA CỨU NHANH'!$C$2,$A5083)),ISNUMBER(SEARCH('🔎 TRA CỨU NHANH'!$C$2,$B5083)))),1,0)</f>
        <v/>
      </c>
      <c r="M5083">
        <f>IF(L5083&gt;N(L5082),L5083,"")</f>
        <v/>
      </c>
      <c r="N5083">
        <f>N(N5082)+IF(AND('💰 BÁO GIÁ'!$C$27&lt;&gt;"",OR(ISNUMBER(SEARCH('💰 BÁO GIÁ'!$C$27,$A5083)),ISNUMBER(SEARCH('💰 BÁO GIÁ'!$C$27,$B5083)))),1,0)</f>
        <v/>
      </c>
      <c r="O5083">
        <f>IF(N5083&gt;N(N5082),N5083,"")</f>
        <v/>
      </c>
    </row>
    <row r="5084">
      <c r="A5084" t="e">
        <v>#NAME?</v>
      </c>
      <c r="B5084" t="e">
        <v>#NAME?</v>
      </c>
      <c r="C5084" t="e">
        <v>#NAME?</v>
      </c>
      <c r="D5084" t="e">
        <v>#NAME?</v>
      </c>
      <c r="E5084" t="e">
        <v>#NAME?</v>
      </c>
      <c r="F5084" t="e">
        <v>#NAME?</v>
      </c>
      <c r="G5084" t="e">
        <v>#NAME?</v>
      </c>
      <c r="H5084" t="e">
        <v>#NAME?</v>
      </c>
      <c r="I5084" t="e">
        <v>#NAME?</v>
      </c>
      <c r="J5084" t="e">
        <v>#NAME?</v>
      </c>
      <c r="L5084">
        <f>N(L5083)+IF(AND('🔎 TRA CỨU NHANH'!$C$2&lt;&gt;"",OR(ISNUMBER(SEARCH('🔎 TRA CỨU NHANH'!$C$2,$A5084)),ISNUMBER(SEARCH('🔎 TRA CỨU NHANH'!$C$2,$B5084)))),1,0)</f>
        <v/>
      </c>
      <c r="M5084">
        <f>IF(L5084&gt;N(L5083),L5084,"")</f>
        <v/>
      </c>
      <c r="N5084">
        <f>N(N5083)+IF(AND('💰 BÁO GIÁ'!$C$27&lt;&gt;"",OR(ISNUMBER(SEARCH('💰 BÁO GIÁ'!$C$27,$A5084)),ISNUMBER(SEARCH('💰 BÁO GIÁ'!$C$27,$B5084)))),1,0)</f>
        <v/>
      </c>
      <c r="O5084">
        <f>IF(N5084&gt;N(N5083),N5084,"")</f>
        <v/>
      </c>
    </row>
    <row r="5085">
      <c r="A5085" t="e">
        <v>#NAME?</v>
      </c>
      <c r="B5085" t="e">
        <v>#NAME?</v>
      </c>
      <c r="C5085" t="e">
        <v>#NAME?</v>
      </c>
      <c r="D5085" t="e">
        <v>#NAME?</v>
      </c>
      <c r="E5085" t="e">
        <v>#NAME?</v>
      </c>
      <c r="F5085" t="e">
        <v>#NAME?</v>
      </c>
      <c r="G5085" t="e">
        <v>#NAME?</v>
      </c>
      <c r="H5085" t="e">
        <v>#NAME?</v>
      </c>
      <c r="I5085" t="e">
        <v>#NAME?</v>
      </c>
      <c r="J5085" t="e">
        <v>#NAME?</v>
      </c>
      <c r="L5085">
        <f>N(L5084)+IF(AND('🔎 TRA CỨU NHANH'!$C$2&lt;&gt;"",OR(ISNUMBER(SEARCH('🔎 TRA CỨU NHANH'!$C$2,$A5085)),ISNUMBER(SEARCH('🔎 TRA CỨU NHANH'!$C$2,$B5085)))),1,0)</f>
        <v/>
      </c>
      <c r="M5085">
        <f>IF(L5085&gt;N(L5084),L5085,"")</f>
        <v/>
      </c>
      <c r="N5085">
        <f>N(N5084)+IF(AND('💰 BÁO GIÁ'!$C$27&lt;&gt;"",OR(ISNUMBER(SEARCH('💰 BÁO GIÁ'!$C$27,$A5085)),ISNUMBER(SEARCH('💰 BÁO GIÁ'!$C$27,$B5085)))),1,0)</f>
        <v/>
      </c>
      <c r="O5085">
        <f>IF(N5085&gt;N(N5084),N5085,"")</f>
        <v/>
      </c>
    </row>
    <row r="5086">
      <c r="A5086" t="e">
        <v>#NAME?</v>
      </c>
      <c r="B5086" t="e">
        <v>#NAME?</v>
      </c>
      <c r="C5086" t="e">
        <v>#NAME?</v>
      </c>
      <c r="D5086" t="e">
        <v>#NAME?</v>
      </c>
      <c r="E5086" t="e">
        <v>#NAME?</v>
      </c>
      <c r="F5086" t="e">
        <v>#NAME?</v>
      </c>
      <c r="G5086" t="e">
        <v>#NAME?</v>
      </c>
      <c r="H5086" t="e">
        <v>#NAME?</v>
      </c>
      <c r="I5086" t="e">
        <v>#NAME?</v>
      </c>
      <c r="J5086" t="e">
        <v>#NAME?</v>
      </c>
      <c r="L5086">
        <f>N(L5085)+IF(AND('🔎 TRA CỨU NHANH'!$C$2&lt;&gt;"",OR(ISNUMBER(SEARCH('🔎 TRA CỨU NHANH'!$C$2,$A5086)),ISNUMBER(SEARCH('🔎 TRA CỨU NHANH'!$C$2,$B5086)))),1,0)</f>
        <v/>
      </c>
      <c r="M5086">
        <f>IF(L5086&gt;N(L5085),L5086,"")</f>
        <v/>
      </c>
      <c r="N5086">
        <f>N(N5085)+IF(AND('💰 BÁO GIÁ'!$C$27&lt;&gt;"",OR(ISNUMBER(SEARCH('💰 BÁO GIÁ'!$C$27,$A5086)),ISNUMBER(SEARCH('💰 BÁO GIÁ'!$C$27,$B5086)))),1,0)</f>
        <v/>
      </c>
      <c r="O5086">
        <f>IF(N5086&gt;N(N5085),N5086,"")</f>
        <v/>
      </c>
    </row>
    <row r="5087">
      <c r="A5087" t="e">
        <v>#NAME?</v>
      </c>
      <c r="B5087" t="e">
        <v>#NAME?</v>
      </c>
      <c r="C5087" t="e">
        <v>#NAME?</v>
      </c>
      <c r="D5087" t="e">
        <v>#NAME?</v>
      </c>
      <c r="E5087" t="e">
        <v>#NAME?</v>
      </c>
      <c r="F5087" t="e">
        <v>#NAME?</v>
      </c>
      <c r="G5087" t="e">
        <v>#NAME?</v>
      </c>
      <c r="H5087" t="e">
        <v>#NAME?</v>
      </c>
      <c r="I5087" t="e">
        <v>#NAME?</v>
      </c>
      <c r="J5087" t="e">
        <v>#NAME?</v>
      </c>
      <c r="L5087">
        <f>N(L5086)+IF(AND('🔎 TRA CỨU NHANH'!$C$2&lt;&gt;"",OR(ISNUMBER(SEARCH('🔎 TRA CỨU NHANH'!$C$2,$A5087)),ISNUMBER(SEARCH('🔎 TRA CỨU NHANH'!$C$2,$B5087)))),1,0)</f>
        <v/>
      </c>
      <c r="M5087">
        <f>IF(L5087&gt;N(L5086),L5087,"")</f>
        <v/>
      </c>
      <c r="N5087">
        <f>N(N5086)+IF(AND('💰 BÁO GIÁ'!$C$27&lt;&gt;"",OR(ISNUMBER(SEARCH('💰 BÁO GIÁ'!$C$27,$A5087)),ISNUMBER(SEARCH('💰 BÁO GIÁ'!$C$27,$B5087)))),1,0)</f>
        <v/>
      </c>
      <c r="O5087">
        <f>IF(N5087&gt;N(N5086),N5087,"")</f>
        <v/>
      </c>
    </row>
    <row r="5088">
      <c r="A5088" t="e">
        <v>#NAME?</v>
      </c>
      <c r="B5088" t="e">
        <v>#NAME?</v>
      </c>
      <c r="C5088" t="e">
        <v>#NAME?</v>
      </c>
      <c r="D5088" t="e">
        <v>#NAME?</v>
      </c>
      <c r="E5088" t="e">
        <v>#NAME?</v>
      </c>
      <c r="F5088" t="e">
        <v>#NAME?</v>
      </c>
      <c r="G5088" t="e">
        <v>#NAME?</v>
      </c>
      <c r="H5088" t="e">
        <v>#NAME?</v>
      </c>
      <c r="I5088" t="e">
        <v>#NAME?</v>
      </c>
      <c r="J5088" t="e">
        <v>#NAME?</v>
      </c>
      <c r="L5088">
        <f>N(L5087)+IF(AND('🔎 TRA CỨU NHANH'!$C$2&lt;&gt;"",OR(ISNUMBER(SEARCH('🔎 TRA CỨU NHANH'!$C$2,$A5088)),ISNUMBER(SEARCH('🔎 TRA CỨU NHANH'!$C$2,$B5088)))),1,0)</f>
        <v/>
      </c>
      <c r="M5088">
        <f>IF(L5088&gt;N(L5087),L5088,"")</f>
        <v/>
      </c>
      <c r="N5088">
        <f>N(N5087)+IF(AND('💰 BÁO GIÁ'!$C$27&lt;&gt;"",OR(ISNUMBER(SEARCH('💰 BÁO GIÁ'!$C$27,$A5088)),ISNUMBER(SEARCH('💰 BÁO GIÁ'!$C$27,$B5088)))),1,0)</f>
        <v/>
      </c>
      <c r="O5088">
        <f>IF(N5088&gt;N(N5087),N5088,"")</f>
        <v/>
      </c>
    </row>
    <row r="5089">
      <c r="A5089" t="e">
        <v>#NAME?</v>
      </c>
      <c r="B5089" t="e">
        <v>#NAME?</v>
      </c>
      <c r="C5089" t="e">
        <v>#NAME?</v>
      </c>
      <c r="D5089" t="e">
        <v>#NAME?</v>
      </c>
      <c r="E5089" t="e">
        <v>#NAME?</v>
      </c>
      <c r="F5089" t="e">
        <v>#NAME?</v>
      </c>
      <c r="G5089" t="e">
        <v>#NAME?</v>
      </c>
      <c r="H5089" t="e">
        <v>#NAME?</v>
      </c>
      <c r="I5089" t="e">
        <v>#NAME?</v>
      </c>
      <c r="J5089" t="e">
        <v>#NAME?</v>
      </c>
      <c r="L5089">
        <f>N(L5088)+IF(AND('🔎 TRA CỨU NHANH'!$C$2&lt;&gt;"",OR(ISNUMBER(SEARCH('🔎 TRA CỨU NHANH'!$C$2,$A5089)),ISNUMBER(SEARCH('🔎 TRA CỨU NHANH'!$C$2,$B5089)))),1,0)</f>
        <v/>
      </c>
      <c r="M5089">
        <f>IF(L5089&gt;N(L5088),L5089,"")</f>
        <v/>
      </c>
      <c r="N5089">
        <f>N(N5088)+IF(AND('💰 BÁO GIÁ'!$C$27&lt;&gt;"",OR(ISNUMBER(SEARCH('💰 BÁO GIÁ'!$C$27,$A5089)),ISNUMBER(SEARCH('💰 BÁO GIÁ'!$C$27,$B5089)))),1,0)</f>
        <v/>
      </c>
      <c r="O5089">
        <f>IF(N5089&gt;N(N5088),N5089,"")</f>
        <v/>
      </c>
    </row>
    <row r="5090">
      <c r="A5090" t="e">
        <v>#NAME?</v>
      </c>
      <c r="B5090" t="e">
        <v>#NAME?</v>
      </c>
      <c r="C5090" t="e">
        <v>#NAME?</v>
      </c>
      <c r="D5090" t="e">
        <v>#NAME?</v>
      </c>
      <c r="E5090" t="e">
        <v>#NAME?</v>
      </c>
      <c r="F5090" t="e">
        <v>#NAME?</v>
      </c>
      <c r="G5090" t="e">
        <v>#NAME?</v>
      </c>
      <c r="H5090" t="e">
        <v>#NAME?</v>
      </c>
      <c r="I5090" t="e">
        <v>#NAME?</v>
      </c>
      <c r="J5090" t="e">
        <v>#NAME?</v>
      </c>
      <c r="L5090">
        <f>N(L5089)+IF(AND('🔎 TRA CỨU NHANH'!$C$2&lt;&gt;"",OR(ISNUMBER(SEARCH('🔎 TRA CỨU NHANH'!$C$2,$A5090)),ISNUMBER(SEARCH('🔎 TRA CỨU NHANH'!$C$2,$B5090)))),1,0)</f>
        <v/>
      </c>
      <c r="M5090">
        <f>IF(L5090&gt;N(L5089),L5090,"")</f>
        <v/>
      </c>
      <c r="N5090">
        <f>N(N5089)+IF(AND('💰 BÁO GIÁ'!$C$27&lt;&gt;"",OR(ISNUMBER(SEARCH('💰 BÁO GIÁ'!$C$27,$A5090)),ISNUMBER(SEARCH('💰 BÁO GIÁ'!$C$27,$B5090)))),1,0)</f>
        <v/>
      </c>
      <c r="O5090">
        <f>IF(N5090&gt;N(N5089),N5090,"")</f>
        <v/>
      </c>
    </row>
    <row r="5091">
      <c r="A5091" t="e">
        <v>#NAME?</v>
      </c>
      <c r="B5091" t="e">
        <v>#NAME?</v>
      </c>
      <c r="C5091" t="e">
        <v>#NAME?</v>
      </c>
      <c r="D5091" t="e">
        <v>#NAME?</v>
      </c>
      <c r="E5091" t="e">
        <v>#NAME?</v>
      </c>
      <c r="F5091" t="e">
        <v>#NAME?</v>
      </c>
      <c r="G5091" t="e">
        <v>#NAME?</v>
      </c>
      <c r="H5091" t="e">
        <v>#NAME?</v>
      </c>
      <c r="I5091" t="e">
        <v>#NAME?</v>
      </c>
      <c r="J5091" t="e">
        <v>#NAME?</v>
      </c>
      <c r="L5091">
        <f>N(L5090)+IF(AND('🔎 TRA CỨU NHANH'!$C$2&lt;&gt;"",OR(ISNUMBER(SEARCH('🔎 TRA CỨU NHANH'!$C$2,$A5091)),ISNUMBER(SEARCH('🔎 TRA CỨU NHANH'!$C$2,$B5091)))),1,0)</f>
        <v/>
      </c>
      <c r="M5091">
        <f>IF(L5091&gt;N(L5090),L5091,"")</f>
        <v/>
      </c>
      <c r="N5091">
        <f>N(N5090)+IF(AND('💰 BÁO GIÁ'!$C$27&lt;&gt;"",OR(ISNUMBER(SEARCH('💰 BÁO GIÁ'!$C$27,$A5091)),ISNUMBER(SEARCH('💰 BÁO GIÁ'!$C$27,$B5091)))),1,0)</f>
        <v/>
      </c>
      <c r="O5091">
        <f>IF(N5091&gt;N(N5090),N5091,"")</f>
        <v/>
      </c>
    </row>
    <row r="5092">
      <c r="A5092" t="e">
        <v>#NAME?</v>
      </c>
      <c r="B5092" t="e">
        <v>#NAME?</v>
      </c>
      <c r="C5092" t="e">
        <v>#NAME?</v>
      </c>
      <c r="D5092" t="e">
        <v>#NAME?</v>
      </c>
      <c r="E5092" t="e">
        <v>#NAME?</v>
      </c>
      <c r="F5092" t="e">
        <v>#NAME?</v>
      </c>
      <c r="G5092" t="e">
        <v>#NAME?</v>
      </c>
      <c r="H5092" t="e">
        <v>#NAME?</v>
      </c>
      <c r="I5092" t="e">
        <v>#NAME?</v>
      </c>
      <c r="J5092" t="e">
        <v>#NAME?</v>
      </c>
      <c r="L5092">
        <f>N(L5091)+IF(AND('🔎 TRA CỨU NHANH'!$C$2&lt;&gt;"",OR(ISNUMBER(SEARCH('🔎 TRA CỨU NHANH'!$C$2,$A5092)),ISNUMBER(SEARCH('🔎 TRA CỨU NHANH'!$C$2,$B5092)))),1,0)</f>
        <v/>
      </c>
      <c r="M5092">
        <f>IF(L5092&gt;N(L5091),L5092,"")</f>
        <v/>
      </c>
      <c r="N5092">
        <f>N(N5091)+IF(AND('💰 BÁO GIÁ'!$C$27&lt;&gt;"",OR(ISNUMBER(SEARCH('💰 BÁO GIÁ'!$C$27,$A5092)),ISNUMBER(SEARCH('💰 BÁO GIÁ'!$C$27,$B5092)))),1,0)</f>
        <v/>
      </c>
      <c r="O5092">
        <f>IF(N5092&gt;N(N5091),N5092,"")</f>
        <v/>
      </c>
    </row>
    <row r="5093">
      <c r="A5093" t="e">
        <v>#NAME?</v>
      </c>
      <c r="B5093" t="e">
        <v>#NAME?</v>
      </c>
      <c r="C5093" t="e">
        <v>#NAME?</v>
      </c>
      <c r="D5093" t="e">
        <v>#NAME?</v>
      </c>
      <c r="E5093" t="e">
        <v>#NAME?</v>
      </c>
      <c r="F5093" t="e">
        <v>#NAME?</v>
      </c>
      <c r="G5093" t="e">
        <v>#NAME?</v>
      </c>
      <c r="H5093" t="e">
        <v>#NAME?</v>
      </c>
      <c r="I5093" t="e">
        <v>#NAME?</v>
      </c>
      <c r="J5093" t="e">
        <v>#NAME?</v>
      </c>
      <c r="L5093">
        <f>N(L5092)+IF(AND('🔎 TRA CỨU NHANH'!$C$2&lt;&gt;"",OR(ISNUMBER(SEARCH('🔎 TRA CỨU NHANH'!$C$2,$A5093)),ISNUMBER(SEARCH('🔎 TRA CỨU NHANH'!$C$2,$B5093)))),1,0)</f>
        <v/>
      </c>
      <c r="M5093">
        <f>IF(L5093&gt;N(L5092),L5093,"")</f>
        <v/>
      </c>
      <c r="N5093">
        <f>N(N5092)+IF(AND('💰 BÁO GIÁ'!$C$27&lt;&gt;"",OR(ISNUMBER(SEARCH('💰 BÁO GIÁ'!$C$27,$A5093)),ISNUMBER(SEARCH('💰 BÁO GIÁ'!$C$27,$B5093)))),1,0)</f>
        <v/>
      </c>
      <c r="O5093">
        <f>IF(N5093&gt;N(N5092),N5093,"")</f>
        <v/>
      </c>
    </row>
    <row r="5094">
      <c r="A5094" t="e">
        <v>#NAME?</v>
      </c>
      <c r="B5094" t="e">
        <v>#NAME?</v>
      </c>
      <c r="C5094" t="e">
        <v>#NAME?</v>
      </c>
      <c r="D5094" t="e">
        <v>#NAME?</v>
      </c>
      <c r="E5094" t="e">
        <v>#NAME?</v>
      </c>
      <c r="F5094" t="e">
        <v>#NAME?</v>
      </c>
      <c r="G5094" t="e">
        <v>#NAME?</v>
      </c>
      <c r="H5094" t="e">
        <v>#NAME?</v>
      </c>
      <c r="I5094" t="e">
        <v>#NAME?</v>
      </c>
      <c r="J5094" t="e">
        <v>#NAME?</v>
      </c>
      <c r="L5094">
        <f>N(L5093)+IF(AND('🔎 TRA CỨU NHANH'!$C$2&lt;&gt;"",OR(ISNUMBER(SEARCH('🔎 TRA CỨU NHANH'!$C$2,$A5094)),ISNUMBER(SEARCH('🔎 TRA CỨU NHANH'!$C$2,$B5094)))),1,0)</f>
        <v/>
      </c>
      <c r="M5094">
        <f>IF(L5094&gt;N(L5093),L5094,"")</f>
        <v/>
      </c>
      <c r="N5094">
        <f>N(N5093)+IF(AND('💰 BÁO GIÁ'!$C$27&lt;&gt;"",OR(ISNUMBER(SEARCH('💰 BÁO GIÁ'!$C$27,$A5094)),ISNUMBER(SEARCH('💰 BÁO GIÁ'!$C$27,$B5094)))),1,0)</f>
        <v/>
      </c>
      <c r="O5094">
        <f>IF(N5094&gt;N(N5093),N5094,"")</f>
        <v/>
      </c>
    </row>
    <row r="5095">
      <c r="A5095" t="e">
        <v>#NAME?</v>
      </c>
      <c r="B5095" t="e">
        <v>#NAME?</v>
      </c>
      <c r="C5095" t="e">
        <v>#NAME?</v>
      </c>
      <c r="D5095" t="e">
        <v>#NAME?</v>
      </c>
      <c r="E5095" t="e">
        <v>#NAME?</v>
      </c>
      <c r="F5095" t="e">
        <v>#NAME?</v>
      </c>
      <c r="G5095" t="e">
        <v>#NAME?</v>
      </c>
      <c r="H5095" t="e">
        <v>#NAME?</v>
      </c>
      <c r="I5095" t="e">
        <v>#NAME?</v>
      </c>
      <c r="J5095" t="e">
        <v>#NAME?</v>
      </c>
      <c r="L5095">
        <f>N(L5094)+IF(AND('🔎 TRA CỨU NHANH'!$C$2&lt;&gt;"",OR(ISNUMBER(SEARCH('🔎 TRA CỨU NHANH'!$C$2,$A5095)),ISNUMBER(SEARCH('🔎 TRA CỨU NHANH'!$C$2,$B5095)))),1,0)</f>
        <v/>
      </c>
      <c r="M5095">
        <f>IF(L5095&gt;N(L5094),L5095,"")</f>
        <v/>
      </c>
      <c r="N5095">
        <f>N(N5094)+IF(AND('💰 BÁO GIÁ'!$C$27&lt;&gt;"",OR(ISNUMBER(SEARCH('💰 BÁO GIÁ'!$C$27,$A5095)),ISNUMBER(SEARCH('💰 BÁO GIÁ'!$C$27,$B5095)))),1,0)</f>
        <v/>
      </c>
      <c r="O5095">
        <f>IF(N5095&gt;N(N5094),N5095,"")</f>
        <v/>
      </c>
    </row>
    <row r="5096">
      <c r="A5096" t="e">
        <v>#NAME?</v>
      </c>
      <c r="B5096" t="e">
        <v>#NAME?</v>
      </c>
      <c r="C5096" t="e">
        <v>#NAME?</v>
      </c>
      <c r="D5096" t="e">
        <v>#NAME?</v>
      </c>
      <c r="E5096" t="e">
        <v>#NAME?</v>
      </c>
      <c r="F5096" t="e">
        <v>#NAME?</v>
      </c>
      <c r="G5096" t="e">
        <v>#NAME?</v>
      </c>
      <c r="H5096" t="e">
        <v>#NAME?</v>
      </c>
      <c r="I5096" t="e">
        <v>#NAME?</v>
      </c>
      <c r="J5096" t="e">
        <v>#NAME?</v>
      </c>
      <c r="L5096">
        <f>N(L5095)+IF(AND('🔎 TRA CỨU NHANH'!$C$2&lt;&gt;"",OR(ISNUMBER(SEARCH('🔎 TRA CỨU NHANH'!$C$2,$A5096)),ISNUMBER(SEARCH('🔎 TRA CỨU NHANH'!$C$2,$B5096)))),1,0)</f>
        <v/>
      </c>
      <c r="M5096">
        <f>IF(L5096&gt;N(L5095),L5096,"")</f>
        <v/>
      </c>
      <c r="N5096">
        <f>N(N5095)+IF(AND('💰 BÁO GIÁ'!$C$27&lt;&gt;"",OR(ISNUMBER(SEARCH('💰 BÁO GIÁ'!$C$27,$A5096)),ISNUMBER(SEARCH('💰 BÁO GIÁ'!$C$27,$B5096)))),1,0)</f>
        <v/>
      </c>
      <c r="O5096">
        <f>IF(N5096&gt;N(N5095),N5096,"")</f>
        <v/>
      </c>
    </row>
    <row r="5097">
      <c r="A5097" t="e">
        <v>#NAME?</v>
      </c>
      <c r="B5097" t="e">
        <v>#NAME?</v>
      </c>
      <c r="C5097" t="e">
        <v>#NAME?</v>
      </c>
      <c r="D5097" t="e">
        <v>#NAME?</v>
      </c>
      <c r="E5097" t="e">
        <v>#NAME?</v>
      </c>
      <c r="F5097" t="e">
        <v>#NAME?</v>
      </c>
      <c r="G5097" t="e">
        <v>#NAME?</v>
      </c>
      <c r="H5097" t="e">
        <v>#NAME?</v>
      </c>
      <c r="I5097" t="e">
        <v>#NAME?</v>
      </c>
      <c r="J5097" t="e">
        <v>#NAME?</v>
      </c>
      <c r="L5097">
        <f>N(L5096)+IF(AND('🔎 TRA CỨU NHANH'!$C$2&lt;&gt;"",OR(ISNUMBER(SEARCH('🔎 TRA CỨU NHANH'!$C$2,$A5097)),ISNUMBER(SEARCH('🔎 TRA CỨU NHANH'!$C$2,$B5097)))),1,0)</f>
        <v/>
      </c>
      <c r="M5097">
        <f>IF(L5097&gt;N(L5096),L5097,"")</f>
        <v/>
      </c>
      <c r="N5097">
        <f>N(N5096)+IF(AND('💰 BÁO GIÁ'!$C$27&lt;&gt;"",OR(ISNUMBER(SEARCH('💰 BÁO GIÁ'!$C$27,$A5097)),ISNUMBER(SEARCH('💰 BÁO GIÁ'!$C$27,$B5097)))),1,0)</f>
        <v/>
      </c>
      <c r="O5097">
        <f>IF(N5097&gt;N(N5096),N5097,"")</f>
        <v/>
      </c>
    </row>
    <row r="5098">
      <c r="A5098" t="e">
        <v>#NAME?</v>
      </c>
      <c r="B5098" t="e">
        <v>#NAME?</v>
      </c>
      <c r="C5098" t="e">
        <v>#NAME?</v>
      </c>
      <c r="D5098" t="e">
        <v>#NAME?</v>
      </c>
      <c r="E5098" t="e">
        <v>#NAME?</v>
      </c>
      <c r="F5098" t="e">
        <v>#NAME?</v>
      </c>
      <c r="G5098" t="e">
        <v>#NAME?</v>
      </c>
      <c r="H5098" t="e">
        <v>#NAME?</v>
      </c>
      <c r="I5098" t="e">
        <v>#NAME?</v>
      </c>
      <c r="J5098" t="e">
        <v>#NAME?</v>
      </c>
      <c r="L5098">
        <f>N(L5097)+IF(AND('🔎 TRA CỨU NHANH'!$C$2&lt;&gt;"",OR(ISNUMBER(SEARCH('🔎 TRA CỨU NHANH'!$C$2,$A5098)),ISNUMBER(SEARCH('🔎 TRA CỨU NHANH'!$C$2,$B5098)))),1,0)</f>
        <v/>
      </c>
      <c r="M5098">
        <f>IF(L5098&gt;N(L5097),L5098,"")</f>
        <v/>
      </c>
      <c r="N5098">
        <f>N(N5097)+IF(AND('💰 BÁO GIÁ'!$C$27&lt;&gt;"",OR(ISNUMBER(SEARCH('💰 BÁO GIÁ'!$C$27,$A5098)),ISNUMBER(SEARCH('💰 BÁO GIÁ'!$C$27,$B5098)))),1,0)</f>
        <v/>
      </c>
      <c r="O5098">
        <f>IF(N5098&gt;N(N5097),N5098,"")</f>
        <v/>
      </c>
    </row>
    <row r="5099">
      <c r="A5099" t="e">
        <v>#NAME?</v>
      </c>
      <c r="B5099" t="e">
        <v>#NAME?</v>
      </c>
      <c r="C5099" t="e">
        <v>#NAME?</v>
      </c>
      <c r="D5099" t="e">
        <v>#NAME?</v>
      </c>
      <c r="E5099" t="e">
        <v>#NAME?</v>
      </c>
      <c r="F5099" t="e">
        <v>#NAME?</v>
      </c>
      <c r="G5099" t="e">
        <v>#NAME?</v>
      </c>
      <c r="H5099" t="e">
        <v>#NAME?</v>
      </c>
      <c r="I5099" t="e">
        <v>#NAME?</v>
      </c>
      <c r="J5099" t="e">
        <v>#NAME?</v>
      </c>
      <c r="L5099">
        <f>N(L5098)+IF(AND('🔎 TRA CỨU NHANH'!$C$2&lt;&gt;"",OR(ISNUMBER(SEARCH('🔎 TRA CỨU NHANH'!$C$2,$A5099)),ISNUMBER(SEARCH('🔎 TRA CỨU NHANH'!$C$2,$B5099)))),1,0)</f>
        <v/>
      </c>
      <c r="M5099">
        <f>IF(L5099&gt;N(L5098),L5099,"")</f>
        <v/>
      </c>
      <c r="N5099">
        <f>N(N5098)+IF(AND('💰 BÁO GIÁ'!$C$27&lt;&gt;"",OR(ISNUMBER(SEARCH('💰 BÁO GIÁ'!$C$27,$A5099)),ISNUMBER(SEARCH('💰 BÁO GIÁ'!$C$27,$B5099)))),1,0)</f>
        <v/>
      </c>
      <c r="O5099">
        <f>IF(N5099&gt;N(N5098),N5099,"")</f>
        <v/>
      </c>
    </row>
    <row r="5100">
      <c r="A5100" t="e">
        <v>#NAME?</v>
      </c>
      <c r="B5100" t="e">
        <v>#NAME?</v>
      </c>
      <c r="C5100" t="e">
        <v>#NAME?</v>
      </c>
      <c r="D5100" t="e">
        <v>#NAME?</v>
      </c>
      <c r="E5100" t="e">
        <v>#NAME?</v>
      </c>
      <c r="F5100" t="e">
        <v>#NAME?</v>
      </c>
      <c r="G5100" t="e">
        <v>#NAME?</v>
      </c>
      <c r="H5100" t="e">
        <v>#NAME?</v>
      </c>
      <c r="I5100" t="e">
        <v>#NAME?</v>
      </c>
      <c r="J5100" t="e">
        <v>#NAME?</v>
      </c>
      <c r="L5100">
        <f>N(L5099)+IF(AND('🔎 TRA CỨU NHANH'!$C$2&lt;&gt;"",OR(ISNUMBER(SEARCH('🔎 TRA CỨU NHANH'!$C$2,$A5100)),ISNUMBER(SEARCH('🔎 TRA CỨU NHANH'!$C$2,$B5100)))),1,0)</f>
        <v/>
      </c>
      <c r="M5100">
        <f>IF(L5100&gt;N(L5099),L5100,"")</f>
        <v/>
      </c>
      <c r="N5100">
        <f>N(N5099)+IF(AND('💰 BÁO GIÁ'!$C$27&lt;&gt;"",OR(ISNUMBER(SEARCH('💰 BÁO GIÁ'!$C$27,$A5100)),ISNUMBER(SEARCH('💰 BÁO GIÁ'!$C$27,$B5100)))),1,0)</f>
        <v/>
      </c>
      <c r="O5100">
        <f>IF(N5100&gt;N(N5099),N5100,"")</f>
        <v/>
      </c>
    </row>
    <row r="5101">
      <c r="A5101" t="e">
        <v>#NAME?</v>
      </c>
      <c r="B5101" t="e">
        <v>#NAME?</v>
      </c>
      <c r="C5101" t="e">
        <v>#NAME?</v>
      </c>
      <c r="D5101" t="e">
        <v>#NAME?</v>
      </c>
      <c r="E5101" t="e">
        <v>#NAME?</v>
      </c>
      <c r="F5101" t="e">
        <v>#NAME?</v>
      </c>
      <c r="G5101" t="e">
        <v>#NAME?</v>
      </c>
      <c r="H5101" t="e">
        <v>#NAME?</v>
      </c>
      <c r="I5101" t="e">
        <v>#NAME?</v>
      </c>
      <c r="J5101" t="e">
        <v>#NAME?</v>
      </c>
      <c r="L5101">
        <f>N(L5100)+IF(AND('🔎 TRA CỨU NHANH'!$C$2&lt;&gt;"",OR(ISNUMBER(SEARCH('🔎 TRA CỨU NHANH'!$C$2,$A5101)),ISNUMBER(SEARCH('🔎 TRA CỨU NHANH'!$C$2,$B5101)))),1,0)</f>
        <v/>
      </c>
      <c r="M5101">
        <f>IF(L5101&gt;N(L5100),L5101,"")</f>
        <v/>
      </c>
      <c r="N5101">
        <f>N(N5100)+IF(AND('💰 BÁO GIÁ'!$C$27&lt;&gt;"",OR(ISNUMBER(SEARCH('💰 BÁO GIÁ'!$C$27,$A5101)),ISNUMBER(SEARCH('💰 BÁO GIÁ'!$C$27,$B5101)))),1,0)</f>
        <v/>
      </c>
      <c r="O5101">
        <f>IF(N5101&gt;N(N5100),N5101,"")</f>
        <v/>
      </c>
    </row>
    <row r="5102">
      <c r="A5102" t="e">
        <v>#NAME?</v>
      </c>
      <c r="B5102" t="e">
        <v>#NAME?</v>
      </c>
      <c r="C5102" t="e">
        <v>#NAME?</v>
      </c>
      <c r="D5102" t="e">
        <v>#NAME?</v>
      </c>
      <c r="E5102" t="e">
        <v>#NAME?</v>
      </c>
      <c r="F5102" t="e">
        <v>#NAME?</v>
      </c>
      <c r="G5102" t="e">
        <v>#NAME?</v>
      </c>
      <c r="H5102" t="e">
        <v>#NAME?</v>
      </c>
      <c r="I5102" t="e">
        <v>#NAME?</v>
      </c>
      <c r="J5102" t="e">
        <v>#NAME?</v>
      </c>
      <c r="L5102">
        <f>N(L5101)+IF(AND('🔎 TRA CỨU NHANH'!$C$2&lt;&gt;"",OR(ISNUMBER(SEARCH('🔎 TRA CỨU NHANH'!$C$2,$A5102)),ISNUMBER(SEARCH('🔎 TRA CỨU NHANH'!$C$2,$B5102)))),1,0)</f>
        <v/>
      </c>
      <c r="M5102">
        <f>IF(L5102&gt;N(L5101),L5102,"")</f>
        <v/>
      </c>
      <c r="N5102">
        <f>N(N5101)+IF(AND('💰 BÁO GIÁ'!$C$27&lt;&gt;"",OR(ISNUMBER(SEARCH('💰 BÁO GIÁ'!$C$27,$A5102)),ISNUMBER(SEARCH('💰 BÁO GIÁ'!$C$27,$B5102)))),1,0)</f>
        <v/>
      </c>
      <c r="O5102">
        <f>IF(N5102&gt;N(N5101),N5102,"")</f>
        <v/>
      </c>
    </row>
    <row r="5103">
      <c r="A5103" t="e">
        <v>#NAME?</v>
      </c>
      <c r="B5103" t="e">
        <v>#NAME?</v>
      </c>
      <c r="C5103" t="e">
        <v>#NAME?</v>
      </c>
      <c r="D5103" t="e">
        <v>#NAME?</v>
      </c>
      <c r="E5103" t="e">
        <v>#NAME?</v>
      </c>
      <c r="F5103" t="e">
        <v>#NAME?</v>
      </c>
      <c r="G5103" t="e">
        <v>#NAME?</v>
      </c>
      <c r="H5103" t="e">
        <v>#NAME?</v>
      </c>
      <c r="I5103" t="e">
        <v>#NAME?</v>
      </c>
      <c r="J5103" t="e">
        <v>#NAME?</v>
      </c>
      <c r="L5103">
        <f>N(L5102)+IF(AND('🔎 TRA CỨU NHANH'!$C$2&lt;&gt;"",OR(ISNUMBER(SEARCH('🔎 TRA CỨU NHANH'!$C$2,$A5103)),ISNUMBER(SEARCH('🔎 TRA CỨU NHANH'!$C$2,$B5103)))),1,0)</f>
        <v/>
      </c>
      <c r="M5103">
        <f>IF(L5103&gt;N(L5102),L5103,"")</f>
        <v/>
      </c>
      <c r="N5103">
        <f>N(N5102)+IF(AND('💰 BÁO GIÁ'!$C$27&lt;&gt;"",OR(ISNUMBER(SEARCH('💰 BÁO GIÁ'!$C$27,$A5103)),ISNUMBER(SEARCH('💰 BÁO GIÁ'!$C$27,$B5103)))),1,0)</f>
        <v/>
      </c>
      <c r="O5103">
        <f>IF(N5103&gt;N(N5102),N5103,"")</f>
        <v/>
      </c>
    </row>
    <row r="5104">
      <c r="A5104" t="e">
        <v>#NAME?</v>
      </c>
      <c r="B5104" t="e">
        <v>#NAME?</v>
      </c>
      <c r="C5104" t="e">
        <v>#NAME?</v>
      </c>
      <c r="D5104" t="e">
        <v>#NAME?</v>
      </c>
      <c r="E5104" t="e">
        <v>#NAME?</v>
      </c>
      <c r="F5104" t="e">
        <v>#NAME?</v>
      </c>
      <c r="G5104" t="e">
        <v>#NAME?</v>
      </c>
      <c r="H5104" t="e">
        <v>#NAME?</v>
      </c>
      <c r="I5104" t="e">
        <v>#NAME?</v>
      </c>
      <c r="J5104" t="e">
        <v>#NAME?</v>
      </c>
      <c r="L5104">
        <f>N(L5103)+IF(AND('🔎 TRA CỨU NHANH'!$C$2&lt;&gt;"",OR(ISNUMBER(SEARCH('🔎 TRA CỨU NHANH'!$C$2,$A5104)),ISNUMBER(SEARCH('🔎 TRA CỨU NHANH'!$C$2,$B5104)))),1,0)</f>
        <v/>
      </c>
      <c r="M5104">
        <f>IF(L5104&gt;N(L5103),L5104,"")</f>
        <v/>
      </c>
      <c r="N5104">
        <f>N(N5103)+IF(AND('💰 BÁO GIÁ'!$C$27&lt;&gt;"",OR(ISNUMBER(SEARCH('💰 BÁO GIÁ'!$C$27,$A5104)),ISNUMBER(SEARCH('💰 BÁO GIÁ'!$C$27,$B5104)))),1,0)</f>
        <v/>
      </c>
      <c r="O5104">
        <f>IF(N5104&gt;N(N5103),N5104,"")</f>
        <v/>
      </c>
    </row>
    <row r="5105">
      <c r="A5105" t="e">
        <v>#NAME?</v>
      </c>
      <c r="B5105" t="e">
        <v>#NAME?</v>
      </c>
      <c r="C5105" t="e">
        <v>#NAME?</v>
      </c>
      <c r="D5105" t="e">
        <v>#NAME?</v>
      </c>
      <c r="E5105" t="e">
        <v>#NAME?</v>
      </c>
      <c r="F5105" t="e">
        <v>#NAME?</v>
      </c>
      <c r="G5105" t="e">
        <v>#NAME?</v>
      </c>
      <c r="H5105" t="e">
        <v>#NAME?</v>
      </c>
      <c r="I5105" t="e">
        <v>#NAME?</v>
      </c>
      <c r="J5105" t="e">
        <v>#NAME?</v>
      </c>
      <c r="L5105">
        <f>N(L5104)+IF(AND('🔎 TRA CỨU NHANH'!$C$2&lt;&gt;"",OR(ISNUMBER(SEARCH('🔎 TRA CỨU NHANH'!$C$2,$A5105)),ISNUMBER(SEARCH('🔎 TRA CỨU NHANH'!$C$2,$B5105)))),1,0)</f>
        <v/>
      </c>
      <c r="M5105">
        <f>IF(L5105&gt;N(L5104),L5105,"")</f>
        <v/>
      </c>
      <c r="N5105">
        <f>N(N5104)+IF(AND('💰 BÁO GIÁ'!$C$27&lt;&gt;"",OR(ISNUMBER(SEARCH('💰 BÁO GIÁ'!$C$27,$A5105)),ISNUMBER(SEARCH('💰 BÁO GIÁ'!$C$27,$B5105)))),1,0)</f>
        <v/>
      </c>
      <c r="O5105">
        <f>IF(N5105&gt;N(N5104),N5105,"")</f>
        <v/>
      </c>
    </row>
    <row r="5106">
      <c r="A5106" t="e">
        <v>#NAME?</v>
      </c>
      <c r="B5106" t="e">
        <v>#NAME?</v>
      </c>
      <c r="C5106" t="e">
        <v>#NAME?</v>
      </c>
      <c r="D5106" t="e">
        <v>#NAME?</v>
      </c>
      <c r="E5106" t="e">
        <v>#NAME?</v>
      </c>
      <c r="F5106" t="e">
        <v>#NAME?</v>
      </c>
      <c r="G5106" t="e">
        <v>#NAME?</v>
      </c>
      <c r="H5106" t="e">
        <v>#NAME?</v>
      </c>
      <c r="I5106" t="e">
        <v>#NAME?</v>
      </c>
      <c r="J5106" t="e">
        <v>#NAME?</v>
      </c>
      <c r="L5106">
        <f>N(L5105)+IF(AND('🔎 TRA CỨU NHANH'!$C$2&lt;&gt;"",OR(ISNUMBER(SEARCH('🔎 TRA CỨU NHANH'!$C$2,$A5106)),ISNUMBER(SEARCH('🔎 TRA CỨU NHANH'!$C$2,$B5106)))),1,0)</f>
        <v/>
      </c>
      <c r="M5106">
        <f>IF(L5106&gt;N(L5105),L5106,"")</f>
        <v/>
      </c>
      <c r="N5106">
        <f>N(N5105)+IF(AND('💰 BÁO GIÁ'!$C$27&lt;&gt;"",OR(ISNUMBER(SEARCH('💰 BÁO GIÁ'!$C$27,$A5106)),ISNUMBER(SEARCH('💰 BÁO GIÁ'!$C$27,$B5106)))),1,0)</f>
        <v/>
      </c>
      <c r="O5106">
        <f>IF(N5106&gt;N(N5105),N5106,"")</f>
        <v/>
      </c>
    </row>
    <row r="5107">
      <c r="A5107" t="e">
        <v>#NAME?</v>
      </c>
      <c r="B5107" t="e">
        <v>#NAME?</v>
      </c>
      <c r="C5107" t="e">
        <v>#NAME?</v>
      </c>
      <c r="D5107" t="e">
        <v>#NAME?</v>
      </c>
      <c r="E5107" t="e">
        <v>#NAME?</v>
      </c>
      <c r="F5107" t="e">
        <v>#NAME?</v>
      </c>
      <c r="G5107" t="e">
        <v>#NAME?</v>
      </c>
      <c r="H5107" t="e">
        <v>#NAME?</v>
      </c>
      <c r="I5107" t="e">
        <v>#NAME?</v>
      </c>
      <c r="J5107" t="e">
        <v>#NAME?</v>
      </c>
      <c r="L5107">
        <f>N(L5106)+IF(AND('🔎 TRA CỨU NHANH'!$C$2&lt;&gt;"",OR(ISNUMBER(SEARCH('🔎 TRA CỨU NHANH'!$C$2,$A5107)),ISNUMBER(SEARCH('🔎 TRA CỨU NHANH'!$C$2,$B5107)))),1,0)</f>
        <v/>
      </c>
      <c r="M5107">
        <f>IF(L5107&gt;N(L5106),L5107,"")</f>
        <v/>
      </c>
      <c r="N5107">
        <f>N(N5106)+IF(AND('💰 BÁO GIÁ'!$C$27&lt;&gt;"",OR(ISNUMBER(SEARCH('💰 BÁO GIÁ'!$C$27,$A5107)),ISNUMBER(SEARCH('💰 BÁO GIÁ'!$C$27,$B5107)))),1,0)</f>
        <v/>
      </c>
      <c r="O5107">
        <f>IF(N5107&gt;N(N5106),N5107,"")</f>
        <v/>
      </c>
    </row>
    <row r="5108">
      <c r="A5108" t="e">
        <v>#NAME?</v>
      </c>
      <c r="B5108" t="e">
        <v>#NAME?</v>
      </c>
      <c r="C5108" t="e">
        <v>#NAME?</v>
      </c>
      <c r="D5108" t="e">
        <v>#NAME?</v>
      </c>
      <c r="E5108" t="e">
        <v>#NAME?</v>
      </c>
      <c r="F5108" t="e">
        <v>#NAME?</v>
      </c>
      <c r="G5108" t="e">
        <v>#NAME?</v>
      </c>
      <c r="H5108" t="e">
        <v>#NAME?</v>
      </c>
      <c r="I5108" t="e">
        <v>#NAME?</v>
      </c>
      <c r="J5108" t="e">
        <v>#NAME?</v>
      </c>
      <c r="L5108">
        <f>N(L5107)+IF(AND('🔎 TRA CỨU NHANH'!$C$2&lt;&gt;"",OR(ISNUMBER(SEARCH('🔎 TRA CỨU NHANH'!$C$2,$A5108)),ISNUMBER(SEARCH('🔎 TRA CỨU NHANH'!$C$2,$B5108)))),1,0)</f>
        <v/>
      </c>
      <c r="M5108">
        <f>IF(L5108&gt;N(L5107),L5108,"")</f>
        <v/>
      </c>
      <c r="N5108">
        <f>N(N5107)+IF(AND('💰 BÁO GIÁ'!$C$27&lt;&gt;"",OR(ISNUMBER(SEARCH('💰 BÁO GIÁ'!$C$27,$A5108)),ISNUMBER(SEARCH('💰 BÁO GIÁ'!$C$27,$B5108)))),1,0)</f>
        <v/>
      </c>
      <c r="O5108">
        <f>IF(N5108&gt;N(N5107),N5108,"")</f>
        <v/>
      </c>
    </row>
    <row r="5109">
      <c r="A5109" t="e">
        <v>#NAME?</v>
      </c>
      <c r="B5109" t="e">
        <v>#NAME?</v>
      </c>
      <c r="C5109" t="e">
        <v>#NAME?</v>
      </c>
      <c r="D5109" t="e">
        <v>#NAME?</v>
      </c>
      <c r="E5109" t="e">
        <v>#NAME?</v>
      </c>
      <c r="F5109" t="e">
        <v>#NAME?</v>
      </c>
      <c r="G5109" t="e">
        <v>#NAME?</v>
      </c>
      <c r="H5109" t="e">
        <v>#NAME?</v>
      </c>
      <c r="I5109" t="e">
        <v>#NAME?</v>
      </c>
      <c r="J5109" t="e">
        <v>#NAME?</v>
      </c>
      <c r="L5109">
        <f>N(L5108)+IF(AND('🔎 TRA CỨU NHANH'!$C$2&lt;&gt;"",OR(ISNUMBER(SEARCH('🔎 TRA CỨU NHANH'!$C$2,$A5109)),ISNUMBER(SEARCH('🔎 TRA CỨU NHANH'!$C$2,$B5109)))),1,0)</f>
        <v/>
      </c>
      <c r="M5109">
        <f>IF(L5109&gt;N(L5108),L5109,"")</f>
        <v/>
      </c>
      <c r="N5109">
        <f>N(N5108)+IF(AND('💰 BÁO GIÁ'!$C$27&lt;&gt;"",OR(ISNUMBER(SEARCH('💰 BÁO GIÁ'!$C$27,$A5109)),ISNUMBER(SEARCH('💰 BÁO GIÁ'!$C$27,$B5109)))),1,0)</f>
        <v/>
      </c>
      <c r="O5109">
        <f>IF(N5109&gt;N(N5108),N5109,"")</f>
        <v/>
      </c>
    </row>
    <row r="5110">
      <c r="A5110" t="e">
        <v>#NAME?</v>
      </c>
      <c r="B5110" t="e">
        <v>#NAME?</v>
      </c>
      <c r="C5110" t="e">
        <v>#NAME?</v>
      </c>
      <c r="D5110" t="e">
        <v>#NAME?</v>
      </c>
      <c r="E5110" t="e">
        <v>#NAME?</v>
      </c>
      <c r="F5110" t="e">
        <v>#NAME?</v>
      </c>
      <c r="G5110" t="e">
        <v>#NAME?</v>
      </c>
      <c r="H5110" t="e">
        <v>#NAME?</v>
      </c>
      <c r="I5110" t="e">
        <v>#NAME?</v>
      </c>
      <c r="J5110" t="e">
        <v>#NAME?</v>
      </c>
      <c r="L5110">
        <f>N(L5109)+IF(AND('🔎 TRA CỨU NHANH'!$C$2&lt;&gt;"",OR(ISNUMBER(SEARCH('🔎 TRA CỨU NHANH'!$C$2,$A5110)),ISNUMBER(SEARCH('🔎 TRA CỨU NHANH'!$C$2,$B5110)))),1,0)</f>
        <v/>
      </c>
      <c r="M5110">
        <f>IF(L5110&gt;N(L5109),L5110,"")</f>
        <v/>
      </c>
      <c r="N5110">
        <f>N(N5109)+IF(AND('💰 BÁO GIÁ'!$C$27&lt;&gt;"",OR(ISNUMBER(SEARCH('💰 BÁO GIÁ'!$C$27,$A5110)),ISNUMBER(SEARCH('💰 BÁO GIÁ'!$C$27,$B5110)))),1,0)</f>
        <v/>
      </c>
      <c r="O5110">
        <f>IF(N5110&gt;N(N5109),N5110,"")</f>
        <v/>
      </c>
    </row>
    <row r="5111">
      <c r="A5111" t="e">
        <v>#NAME?</v>
      </c>
      <c r="B5111" t="e">
        <v>#NAME?</v>
      </c>
      <c r="C5111" t="e">
        <v>#NAME?</v>
      </c>
      <c r="D5111" t="e">
        <v>#NAME?</v>
      </c>
      <c r="E5111" t="e">
        <v>#NAME?</v>
      </c>
      <c r="F5111" t="e">
        <v>#NAME?</v>
      </c>
      <c r="G5111" t="e">
        <v>#NAME?</v>
      </c>
      <c r="H5111" t="e">
        <v>#NAME?</v>
      </c>
      <c r="I5111" t="e">
        <v>#NAME?</v>
      </c>
      <c r="J5111" t="e">
        <v>#NAME?</v>
      </c>
      <c r="L5111">
        <f>N(L5110)+IF(AND('🔎 TRA CỨU NHANH'!$C$2&lt;&gt;"",OR(ISNUMBER(SEARCH('🔎 TRA CỨU NHANH'!$C$2,$A5111)),ISNUMBER(SEARCH('🔎 TRA CỨU NHANH'!$C$2,$B5111)))),1,0)</f>
        <v/>
      </c>
      <c r="M5111">
        <f>IF(L5111&gt;N(L5110),L5111,"")</f>
        <v/>
      </c>
      <c r="N5111">
        <f>N(N5110)+IF(AND('💰 BÁO GIÁ'!$C$27&lt;&gt;"",OR(ISNUMBER(SEARCH('💰 BÁO GIÁ'!$C$27,$A5111)),ISNUMBER(SEARCH('💰 BÁO GIÁ'!$C$27,$B5111)))),1,0)</f>
        <v/>
      </c>
      <c r="O5111">
        <f>IF(N5111&gt;N(N5110),N5111,"")</f>
        <v/>
      </c>
    </row>
    <row r="5112">
      <c r="A5112" t="e">
        <v>#NAME?</v>
      </c>
      <c r="B5112" t="e">
        <v>#NAME?</v>
      </c>
      <c r="C5112" t="e">
        <v>#NAME?</v>
      </c>
      <c r="D5112" t="e">
        <v>#NAME?</v>
      </c>
      <c r="E5112" t="e">
        <v>#NAME?</v>
      </c>
      <c r="F5112" t="e">
        <v>#NAME?</v>
      </c>
      <c r="G5112" t="e">
        <v>#NAME?</v>
      </c>
      <c r="H5112" t="e">
        <v>#NAME?</v>
      </c>
      <c r="I5112" t="e">
        <v>#NAME?</v>
      </c>
      <c r="J5112" t="e">
        <v>#NAME?</v>
      </c>
      <c r="L5112">
        <f>N(L5111)+IF(AND('🔎 TRA CỨU NHANH'!$C$2&lt;&gt;"",OR(ISNUMBER(SEARCH('🔎 TRA CỨU NHANH'!$C$2,$A5112)),ISNUMBER(SEARCH('🔎 TRA CỨU NHANH'!$C$2,$B5112)))),1,0)</f>
        <v/>
      </c>
      <c r="M5112">
        <f>IF(L5112&gt;N(L5111),L5112,"")</f>
        <v/>
      </c>
      <c r="N5112">
        <f>N(N5111)+IF(AND('💰 BÁO GIÁ'!$C$27&lt;&gt;"",OR(ISNUMBER(SEARCH('💰 BÁO GIÁ'!$C$27,$A5112)),ISNUMBER(SEARCH('💰 BÁO GIÁ'!$C$27,$B5112)))),1,0)</f>
        <v/>
      </c>
      <c r="O5112">
        <f>IF(N5112&gt;N(N5111),N5112,"")</f>
        <v/>
      </c>
    </row>
    <row r="5113">
      <c r="A5113" t="e">
        <v>#NAME?</v>
      </c>
      <c r="B5113" t="e">
        <v>#NAME?</v>
      </c>
      <c r="C5113" t="e">
        <v>#NAME?</v>
      </c>
      <c r="D5113" t="e">
        <v>#NAME?</v>
      </c>
      <c r="E5113" t="e">
        <v>#NAME?</v>
      </c>
      <c r="F5113" t="e">
        <v>#NAME?</v>
      </c>
      <c r="G5113" t="e">
        <v>#NAME?</v>
      </c>
      <c r="H5113" t="e">
        <v>#NAME?</v>
      </c>
      <c r="I5113" t="e">
        <v>#NAME?</v>
      </c>
      <c r="J5113" t="e">
        <v>#NAME?</v>
      </c>
      <c r="L5113">
        <f>N(L5112)+IF(AND('🔎 TRA CỨU NHANH'!$C$2&lt;&gt;"",OR(ISNUMBER(SEARCH('🔎 TRA CỨU NHANH'!$C$2,$A5113)),ISNUMBER(SEARCH('🔎 TRA CỨU NHANH'!$C$2,$B5113)))),1,0)</f>
        <v/>
      </c>
      <c r="M5113">
        <f>IF(L5113&gt;N(L5112),L5113,"")</f>
        <v/>
      </c>
      <c r="N5113">
        <f>N(N5112)+IF(AND('💰 BÁO GIÁ'!$C$27&lt;&gt;"",OR(ISNUMBER(SEARCH('💰 BÁO GIÁ'!$C$27,$A5113)),ISNUMBER(SEARCH('💰 BÁO GIÁ'!$C$27,$B5113)))),1,0)</f>
        <v/>
      </c>
      <c r="O5113">
        <f>IF(N5113&gt;N(N5112),N5113,"")</f>
        <v/>
      </c>
    </row>
    <row r="5114">
      <c r="A5114" t="e">
        <v>#NAME?</v>
      </c>
      <c r="B5114" t="e">
        <v>#NAME?</v>
      </c>
      <c r="C5114" t="e">
        <v>#NAME?</v>
      </c>
      <c r="D5114" t="e">
        <v>#NAME?</v>
      </c>
      <c r="E5114" t="e">
        <v>#NAME?</v>
      </c>
      <c r="F5114" t="e">
        <v>#NAME?</v>
      </c>
      <c r="G5114" t="e">
        <v>#NAME?</v>
      </c>
      <c r="H5114" t="e">
        <v>#NAME?</v>
      </c>
      <c r="I5114" t="e">
        <v>#NAME?</v>
      </c>
      <c r="J5114" t="e">
        <v>#NAME?</v>
      </c>
      <c r="L5114">
        <f>N(L5113)+IF(AND('🔎 TRA CỨU NHANH'!$C$2&lt;&gt;"",OR(ISNUMBER(SEARCH('🔎 TRA CỨU NHANH'!$C$2,$A5114)),ISNUMBER(SEARCH('🔎 TRA CỨU NHANH'!$C$2,$B5114)))),1,0)</f>
        <v/>
      </c>
      <c r="M5114">
        <f>IF(L5114&gt;N(L5113),L5114,"")</f>
        <v/>
      </c>
      <c r="N5114">
        <f>N(N5113)+IF(AND('💰 BÁO GIÁ'!$C$27&lt;&gt;"",OR(ISNUMBER(SEARCH('💰 BÁO GIÁ'!$C$27,$A5114)),ISNUMBER(SEARCH('💰 BÁO GIÁ'!$C$27,$B5114)))),1,0)</f>
        <v/>
      </c>
      <c r="O5114">
        <f>IF(N5114&gt;N(N5113),N5114,"")</f>
        <v/>
      </c>
    </row>
    <row r="5115">
      <c r="A5115" t="e">
        <v>#NAME?</v>
      </c>
      <c r="B5115" t="e">
        <v>#NAME?</v>
      </c>
      <c r="C5115" t="e">
        <v>#NAME?</v>
      </c>
      <c r="D5115" t="e">
        <v>#NAME?</v>
      </c>
      <c r="E5115" t="e">
        <v>#NAME?</v>
      </c>
      <c r="F5115" t="e">
        <v>#NAME?</v>
      </c>
      <c r="G5115" t="e">
        <v>#NAME?</v>
      </c>
      <c r="H5115" t="e">
        <v>#NAME?</v>
      </c>
      <c r="I5115" t="e">
        <v>#NAME?</v>
      </c>
      <c r="J5115" t="e">
        <v>#NAME?</v>
      </c>
      <c r="L5115">
        <f>N(L5114)+IF(AND('🔎 TRA CỨU NHANH'!$C$2&lt;&gt;"",OR(ISNUMBER(SEARCH('🔎 TRA CỨU NHANH'!$C$2,$A5115)),ISNUMBER(SEARCH('🔎 TRA CỨU NHANH'!$C$2,$B5115)))),1,0)</f>
        <v/>
      </c>
      <c r="M5115">
        <f>IF(L5115&gt;N(L5114),L5115,"")</f>
        <v/>
      </c>
      <c r="N5115">
        <f>N(N5114)+IF(AND('💰 BÁO GIÁ'!$C$27&lt;&gt;"",OR(ISNUMBER(SEARCH('💰 BÁO GIÁ'!$C$27,$A5115)),ISNUMBER(SEARCH('💰 BÁO GIÁ'!$C$27,$B5115)))),1,0)</f>
        <v/>
      </c>
      <c r="O5115">
        <f>IF(N5115&gt;N(N5114),N5115,"")</f>
        <v/>
      </c>
    </row>
    <row r="5116">
      <c r="A5116" t="e">
        <v>#NAME?</v>
      </c>
      <c r="B5116" t="e">
        <v>#NAME?</v>
      </c>
      <c r="C5116" t="e">
        <v>#NAME?</v>
      </c>
      <c r="D5116" t="e">
        <v>#NAME?</v>
      </c>
      <c r="E5116" t="e">
        <v>#NAME?</v>
      </c>
      <c r="F5116" t="e">
        <v>#NAME?</v>
      </c>
      <c r="G5116" t="e">
        <v>#NAME?</v>
      </c>
      <c r="H5116" t="e">
        <v>#NAME?</v>
      </c>
      <c r="I5116" t="e">
        <v>#NAME?</v>
      </c>
      <c r="J5116" t="e">
        <v>#NAME?</v>
      </c>
      <c r="L5116">
        <f>N(L5115)+IF(AND('🔎 TRA CỨU NHANH'!$C$2&lt;&gt;"",OR(ISNUMBER(SEARCH('🔎 TRA CỨU NHANH'!$C$2,$A5116)),ISNUMBER(SEARCH('🔎 TRA CỨU NHANH'!$C$2,$B5116)))),1,0)</f>
        <v/>
      </c>
      <c r="M5116">
        <f>IF(L5116&gt;N(L5115),L5116,"")</f>
        <v/>
      </c>
      <c r="N5116">
        <f>N(N5115)+IF(AND('💰 BÁO GIÁ'!$C$27&lt;&gt;"",OR(ISNUMBER(SEARCH('💰 BÁO GIÁ'!$C$27,$A5116)),ISNUMBER(SEARCH('💰 BÁO GIÁ'!$C$27,$B5116)))),1,0)</f>
        <v/>
      </c>
      <c r="O5116">
        <f>IF(N5116&gt;N(N5115),N5116,"")</f>
        <v/>
      </c>
    </row>
    <row r="5117">
      <c r="A5117" t="e">
        <v>#NAME?</v>
      </c>
      <c r="B5117" t="e">
        <v>#NAME?</v>
      </c>
      <c r="C5117" t="e">
        <v>#NAME?</v>
      </c>
      <c r="D5117" t="e">
        <v>#NAME?</v>
      </c>
      <c r="E5117" t="e">
        <v>#NAME?</v>
      </c>
      <c r="F5117" t="e">
        <v>#NAME?</v>
      </c>
      <c r="G5117" t="e">
        <v>#NAME?</v>
      </c>
      <c r="H5117" t="e">
        <v>#NAME?</v>
      </c>
      <c r="I5117" t="e">
        <v>#NAME?</v>
      </c>
      <c r="J5117" t="e">
        <v>#NAME?</v>
      </c>
      <c r="L5117">
        <f>N(L5116)+IF(AND('🔎 TRA CỨU NHANH'!$C$2&lt;&gt;"",OR(ISNUMBER(SEARCH('🔎 TRA CỨU NHANH'!$C$2,$A5117)),ISNUMBER(SEARCH('🔎 TRA CỨU NHANH'!$C$2,$B5117)))),1,0)</f>
        <v/>
      </c>
      <c r="M5117">
        <f>IF(L5117&gt;N(L5116),L5117,"")</f>
        <v/>
      </c>
      <c r="N5117">
        <f>N(N5116)+IF(AND('💰 BÁO GIÁ'!$C$27&lt;&gt;"",OR(ISNUMBER(SEARCH('💰 BÁO GIÁ'!$C$27,$A5117)),ISNUMBER(SEARCH('💰 BÁO GIÁ'!$C$27,$B5117)))),1,0)</f>
        <v/>
      </c>
      <c r="O5117">
        <f>IF(N5117&gt;N(N5116),N5117,"")</f>
        <v/>
      </c>
    </row>
    <row r="5118">
      <c r="A5118" t="e">
        <v>#NAME?</v>
      </c>
      <c r="B5118" t="e">
        <v>#NAME?</v>
      </c>
      <c r="C5118" t="e">
        <v>#NAME?</v>
      </c>
      <c r="D5118" t="e">
        <v>#NAME?</v>
      </c>
      <c r="E5118" t="e">
        <v>#NAME?</v>
      </c>
      <c r="F5118" t="e">
        <v>#NAME?</v>
      </c>
      <c r="G5118" t="e">
        <v>#NAME?</v>
      </c>
      <c r="H5118" t="e">
        <v>#NAME?</v>
      </c>
      <c r="I5118" t="e">
        <v>#NAME?</v>
      </c>
      <c r="J5118" t="e">
        <v>#NAME?</v>
      </c>
      <c r="L5118">
        <f>N(L5117)+IF(AND('🔎 TRA CỨU NHANH'!$C$2&lt;&gt;"",OR(ISNUMBER(SEARCH('🔎 TRA CỨU NHANH'!$C$2,$A5118)),ISNUMBER(SEARCH('🔎 TRA CỨU NHANH'!$C$2,$B5118)))),1,0)</f>
        <v/>
      </c>
      <c r="M5118">
        <f>IF(L5118&gt;N(L5117),L5118,"")</f>
        <v/>
      </c>
      <c r="N5118">
        <f>N(N5117)+IF(AND('💰 BÁO GIÁ'!$C$27&lt;&gt;"",OR(ISNUMBER(SEARCH('💰 BÁO GIÁ'!$C$27,$A5118)),ISNUMBER(SEARCH('💰 BÁO GIÁ'!$C$27,$B5118)))),1,0)</f>
        <v/>
      </c>
      <c r="O5118">
        <f>IF(N5118&gt;N(N5117),N5118,"")</f>
        <v/>
      </c>
    </row>
    <row r="5119">
      <c r="A5119" t="e">
        <v>#NAME?</v>
      </c>
      <c r="B5119" t="e">
        <v>#NAME?</v>
      </c>
      <c r="C5119" t="e">
        <v>#NAME?</v>
      </c>
      <c r="D5119" t="e">
        <v>#NAME?</v>
      </c>
      <c r="E5119" t="e">
        <v>#NAME?</v>
      </c>
      <c r="F5119" t="e">
        <v>#NAME?</v>
      </c>
      <c r="G5119" t="e">
        <v>#NAME?</v>
      </c>
      <c r="H5119" t="e">
        <v>#NAME?</v>
      </c>
      <c r="I5119" t="e">
        <v>#NAME?</v>
      </c>
      <c r="J5119" t="e">
        <v>#NAME?</v>
      </c>
      <c r="L5119">
        <f>N(L5118)+IF(AND('🔎 TRA CỨU NHANH'!$C$2&lt;&gt;"",OR(ISNUMBER(SEARCH('🔎 TRA CỨU NHANH'!$C$2,$A5119)),ISNUMBER(SEARCH('🔎 TRA CỨU NHANH'!$C$2,$B5119)))),1,0)</f>
        <v/>
      </c>
      <c r="M5119">
        <f>IF(L5119&gt;N(L5118),L5119,"")</f>
        <v/>
      </c>
      <c r="N5119">
        <f>N(N5118)+IF(AND('💰 BÁO GIÁ'!$C$27&lt;&gt;"",OR(ISNUMBER(SEARCH('💰 BÁO GIÁ'!$C$27,$A5119)),ISNUMBER(SEARCH('💰 BÁO GIÁ'!$C$27,$B5119)))),1,0)</f>
        <v/>
      </c>
      <c r="O5119">
        <f>IF(N5119&gt;N(N5118),N5119,"")</f>
        <v/>
      </c>
    </row>
    <row r="5120">
      <c r="A5120" t="e">
        <v>#NAME?</v>
      </c>
      <c r="B5120" t="e">
        <v>#NAME?</v>
      </c>
      <c r="C5120" t="e">
        <v>#NAME?</v>
      </c>
      <c r="D5120" t="e">
        <v>#NAME?</v>
      </c>
      <c r="E5120" t="e">
        <v>#NAME?</v>
      </c>
      <c r="F5120" t="e">
        <v>#NAME?</v>
      </c>
      <c r="G5120" t="e">
        <v>#NAME?</v>
      </c>
      <c r="H5120" t="e">
        <v>#NAME?</v>
      </c>
      <c r="I5120" t="e">
        <v>#NAME?</v>
      </c>
      <c r="J5120" t="e">
        <v>#NAME?</v>
      </c>
      <c r="L5120">
        <f>N(L5119)+IF(AND('🔎 TRA CỨU NHANH'!$C$2&lt;&gt;"",OR(ISNUMBER(SEARCH('🔎 TRA CỨU NHANH'!$C$2,$A5120)),ISNUMBER(SEARCH('🔎 TRA CỨU NHANH'!$C$2,$B5120)))),1,0)</f>
        <v/>
      </c>
      <c r="M5120">
        <f>IF(L5120&gt;N(L5119),L5120,"")</f>
        <v/>
      </c>
      <c r="N5120">
        <f>N(N5119)+IF(AND('💰 BÁO GIÁ'!$C$27&lt;&gt;"",OR(ISNUMBER(SEARCH('💰 BÁO GIÁ'!$C$27,$A5120)),ISNUMBER(SEARCH('💰 BÁO GIÁ'!$C$27,$B5120)))),1,0)</f>
        <v/>
      </c>
      <c r="O5120">
        <f>IF(N5120&gt;N(N5119),N5120,"")</f>
        <v/>
      </c>
    </row>
    <row r="5121">
      <c r="A5121" t="e">
        <v>#NAME?</v>
      </c>
      <c r="B5121" t="e">
        <v>#NAME?</v>
      </c>
      <c r="C5121" t="e">
        <v>#NAME?</v>
      </c>
      <c r="D5121" t="e">
        <v>#NAME?</v>
      </c>
      <c r="E5121" t="e">
        <v>#NAME?</v>
      </c>
      <c r="F5121" t="e">
        <v>#NAME?</v>
      </c>
      <c r="G5121" t="e">
        <v>#NAME?</v>
      </c>
      <c r="H5121" t="e">
        <v>#NAME?</v>
      </c>
      <c r="I5121" t="e">
        <v>#NAME?</v>
      </c>
      <c r="J5121" t="e">
        <v>#NAME?</v>
      </c>
      <c r="L5121">
        <f>N(L5120)+IF(AND('🔎 TRA CỨU NHANH'!$C$2&lt;&gt;"",OR(ISNUMBER(SEARCH('🔎 TRA CỨU NHANH'!$C$2,$A5121)),ISNUMBER(SEARCH('🔎 TRA CỨU NHANH'!$C$2,$B5121)))),1,0)</f>
        <v/>
      </c>
      <c r="M5121">
        <f>IF(L5121&gt;N(L5120),L5121,"")</f>
        <v/>
      </c>
      <c r="N5121">
        <f>N(N5120)+IF(AND('💰 BÁO GIÁ'!$C$27&lt;&gt;"",OR(ISNUMBER(SEARCH('💰 BÁO GIÁ'!$C$27,$A5121)),ISNUMBER(SEARCH('💰 BÁO GIÁ'!$C$27,$B5121)))),1,0)</f>
        <v/>
      </c>
      <c r="O5121">
        <f>IF(N5121&gt;N(N5120),N5121,"")</f>
        <v/>
      </c>
    </row>
    <row r="5122">
      <c r="A5122" t="e">
        <v>#NAME?</v>
      </c>
      <c r="B5122" t="e">
        <v>#NAME?</v>
      </c>
      <c r="C5122" t="e">
        <v>#NAME?</v>
      </c>
      <c r="D5122" t="e">
        <v>#NAME?</v>
      </c>
      <c r="E5122" t="e">
        <v>#NAME?</v>
      </c>
      <c r="F5122" t="e">
        <v>#NAME?</v>
      </c>
      <c r="G5122" t="e">
        <v>#NAME?</v>
      </c>
      <c r="H5122" t="e">
        <v>#NAME?</v>
      </c>
      <c r="I5122" t="e">
        <v>#NAME?</v>
      </c>
      <c r="J5122" t="e">
        <v>#NAME?</v>
      </c>
      <c r="L5122">
        <f>N(L5121)+IF(AND('🔎 TRA CỨU NHANH'!$C$2&lt;&gt;"",OR(ISNUMBER(SEARCH('🔎 TRA CỨU NHANH'!$C$2,$A5122)),ISNUMBER(SEARCH('🔎 TRA CỨU NHANH'!$C$2,$B5122)))),1,0)</f>
        <v/>
      </c>
      <c r="M5122">
        <f>IF(L5122&gt;N(L5121),L5122,"")</f>
        <v/>
      </c>
      <c r="N5122">
        <f>N(N5121)+IF(AND('💰 BÁO GIÁ'!$C$27&lt;&gt;"",OR(ISNUMBER(SEARCH('💰 BÁO GIÁ'!$C$27,$A5122)),ISNUMBER(SEARCH('💰 BÁO GIÁ'!$C$27,$B5122)))),1,0)</f>
        <v/>
      </c>
      <c r="O5122">
        <f>IF(N5122&gt;N(N5121),N5122,"")</f>
        <v/>
      </c>
    </row>
    <row r="5123">
      <c r="A5123" t="e">
        <v>#NAME?</v>
      </c>
      <c r="B5123" t="e">
        <v>#NAME?</v>
      </c>
      <c r="C5123" t="e">
        <v>#NAME?</v>
      </c>
      <c r="D5123" t="e">
        <v>#NAME?</v>
      </c>
      <c r="E5123" t="e">
        <v>#NAME?</v>
      </c>
      <c r="F5123" t="e">
        <v>#NAME?</v>
      </c>
      <c r="G5123" t="e">
        <v>#NAME?</v>
      </c>
      <c r="H5123" t="e">
        <v>#NAME?</v>
      </c>
      <c r="I5123" t="e">
        <v>#NAME?</v>
      </c>
      <c r="J5123" t="e">
        <v>#NAME?</v>
      </c>
      <c r="L5123">
        <f>N(L5122)+IF(AND('🔎 TRA CỨU NHANH'!$C$2&lt;&gt;"",OR(ISNUMBER(SEARCH('🔎 TRA CỨU NHANH'!$C$2,$A5123)),ISNUMBER(SEARCH('🔎 TRA CỨU NHANH'!$C$2,$B5123)))),1,0)</f>
        <v/>
      </c>
      <c r="M5123">
        <f>IF(L5123&gt;N(L5122),L5123,"")</f>
        <v/>
      </c>
      <c r="N5123">
        <f>N(N5122)+IF(AND('💰 BÁO GIÁ'!$C$27&lt;&gt;"",OR(ISNUMBER(SEARCH('💰 BÁO GIÁ'!$C$27,$A5123)),ISNUMBER(SEARCH('💰 BÁO GIÁ'!$C$27,$B5123)))),1,0)</f>
        <v/>
      </c>
      <c r="O5123">
        <f>IF(N5123&gt;N(N5122),N5123,"")</f>
        <v/>
      </c>
    </row>
    <row r="5124">
      <c r="A5124" t="e">
        <v>#NAME?</v>
      </c>
      <c r="B5124" t="e">
        <v>#NAME?</v>
      </c>
      <c r="C5124" t="e">
        <v>#NAME?</v>
      </c>
      <c r="D5124" t="e">
        <v>#NAME?</v>
      </c>
      <c r="E5124" t="e">
        <v>#NAME?</v>
      </c>
      <c r="F5124" t="e">
        <v>#NAME?</v>
      </c>
      <c r="G5124" t="e">
        <v>#NAME?</v>
      </c>
      <c r="H5124" t="e">
        <v>#NAME?</v>
      </c>
      <c r="I5124" t="e">
        <v>#NAME?</v>
      </c>
      <c r="J5124" t="e">
        <v>#NAME?</v>
      </c>
      <c r="L5124">
        <f>N(L5123)+IF(AND('🔎 TRA CỨU NHANH'!$C$2&lt;&gt;"",OR(ISNUMBER(SEARCH('🔎 TRA CỨU NHANH'!$C$2,$A5124)),ISNUMBER(SEARCH('🔎 TRA CỨU NHANH'!$C$2,$B5124)))),1,0)</f>
        <v/>
      </c>
      <c r="M5124">
        <f>IF(L5124&gt;N(L5123),L5124,"")</f>
        <v/>
      </c>
      <c r="N5124">
        <f>N(N5123)+IF(AND('💰 BÁO GIÁ'!$C$27&lt;&gt;"",OR(ISNUMBER(SEARCH('💰 BÁO GIÁ'!$C$27,$A5124)),ISNUMBER(SEARCH('💰 BÁO GIÁ'!$C$27,$B5124)))),1,0)</f>
        <v/>
      </c>
      <c r="O5124">
        <f>IF(N5124&gt;N(N5123),N5124,"")</f>
        <v/>
      </c>
    </row>
    <row r="5125">
      <c r="A5125" t="e">
        <v>#NAME?</v>
      </c>
      <c r="B5125" t="e">
        <v>#NAME?</v>
      </c>
      <c r="C5125" t="e">
        <v>#NAME?</v>
      </c>
      <c r="D5125" t="e">
        <v>#NAME?</v>
      </c>
      <c r="E5125" t="e">
        <v>#NAME?</v>
      </c>
      <c r="F5125" t="e">
        <v>#NAME?</v>
      </c>
      <c r="G5125" t="e">
        <v>#NAME?</v>
      </c>
      <c r="H5125" t="e">
        <v>#NAME?</v>
      </c>
      <c r="I5125" t="e">
        <v>#NAME?</v>
      </c>
      <c r="J5125" t="e">
        <v>#NAME?</v>
      </c>
      <c r="L5125">
        <f>N(L5124)+IF(AND('🔎 TRA CỨU NHANH'!$C$2&lt;&gt;"",OR(ISNUMBER(SEARCH('🔎 TRA CỨU NHANH'!$C$2,$A5125)),ISNUMBER(SEARCH('🔎 TRA CỨU NHANH'!$C$2,$B5125)))),1,0)</f>
        <v/>
      </c>
      <c r="M5125">
        <f>IF(L5125&gt;N(L5124),L5125,"")</f>
        <v/>
      </c>
      <c r="N5125">
        <f>N(N5124)+IF(AND('💰 BÁO GIÁ'!$C$27&lt;&gt;"",OR(ISNUMBER(SEARCH('💰 BÁO GIÁ'!$C$27,$A5125)),ISNUMBER(SEARCH('💰 BÁO GIÁ'!$C$27,$B5125)))),1,0)</f>
        <v/>
      </c>
      <c r="O5125">
        <f>IF(N5125&gt;N(N5124),N5125,"")</f>
        <v/>
      </c>
    </row>
    <row r="5126">
      <c r="A5126" t="e">
        <v>#NAME?</v>
      </c>
      <c r="B5126" t="e">
        <v>#NAME?</v>
      </c>
      <c r="C5126" t="e">
        <v>#NAME?</v>
      </c>
      <c r="D5126" t="e">
        <v>#NAME?</v>
      </c>
      <c r="E5126" t="e">
        <v>#NAME?</v>
      </c>
      <c r="F5126" t="e">
        <v>#NAME?</v>
      </c>
      <c r="G5126" t="e">
        <v>#NAME?</v>
      </c>
      <c r="H5126" t="e">
        <v>#NAME?</v>
      </c>
      <c r="I5126" t="e">
        <v>#NAME?</v>
      </c>
      <c r="J5126" t="e">
        <v>#NAME?</v>
      </c>
      <c r="L5126">
        <f>N(L5125)+IF(AND('🔎 TRA CỨU NHANH'!$C$2&lt;&gt;"",OR(ISNUMBER(SEARCH('🔎 TRA CỨU NHANH'!$C$2,$A5126)),ISNUMBER(SEARCH('🔎 TRA CỨU NHANH'!$C$2,$B5126)))),1,0)</f>
        <v/>
      </c>
      <c r="M5126">
        <f>IF(L5126&gt;N(L5125),L5126,"")</f>
        <v/>
      </c>
      <c r="N5126">
        <f>N(N5125)+IF(AND('💰 BÁO GIÁ'!$C$27&lt;&gt;"",OR(ISNUMBER(SEARCH('💰 BÁO GIÁ'!$C$27,$A5126)),ISNUMBER(SEARCH('💰 BÁO GIÁ'!$C$27,$B5126)))),1,0)</f>
        <v/>
      </c>
      <c r="O5126">
        <f>IF(N5126&gt;N(N5125),N5126,"")</f>
        <v/>
      </c>
    </row>
    <row r="5127">
      <c r="A5127" t="e">
        <v>#NAME?</v>
      </c>
      <c r="B5127" t="e">
        <v>#NAME?</v>
      </c>
      <c r="C5127" t="e">
        <v>#NAME?</v>
      </c>
      <c r="D5127" t="e">
        <v>#NAME?</v>
      </c>
      <c r="E5127" t="e">
        <v>#NAME?</v>
      </c>
      <c r="F5127" t="e">
        <v>#NAME?</v>
      </c>
      <c r="G5127" t="e">
        <v>#NAME?</v>
      </c>
      <c r="H5127" t="e">
        <v>#NAME?</v>
      </c>
      <c r="I5127" t="e">
        <v>#NAME?</v>
      </c>
      <c r="J5127" t="e">
        <v>#NAME?</v>
      </c>
      <c r="L5127">
        <f>N(L5126)+IF(AND('🔎 TRA CỨU NHANH'!$C$2&lt;&gt;"",OR(ISNUMBER(SEARCH('🔎 TRA CỨU NHANH'!$C$2,$A5127)),ISNUMBER(SEARCH('🔎 TRA CỨU NHANH'!$C$2,$B5127)))),1,0)</f>
        <v/>
      </c>
      <c r="M5127">
        <f>IF(L5127&gt;N(L5126),L5127,"")</f>
        <v/>
      </c>
      <c r="N5127">
        <f>N(N5126)+IF(AND('💰 BÁO GIÁ'!$C$27&lt;&gt;"",OR(ISNUMBER(SEARCH('💰 BÁO GIÁ'!$C$27,$A5127)),ISNUMBER(SEARCH('💰 BÁO GIÁ'!$C$27,$B5127)))),1,0)</f>
        <v/>
      </c>
      <c r="O5127">
        <f>IF(N5127&gt;N(N5126),N5127,"")</f>
        <v/>
      </c>
    </row>
    <row r="5128">
      <c r="A5128" t="e">
        <v>#NAME?</v>
      </c>
      <c r="B5128" t="e">
        <v>#NAME?</v>
      </c>
      <c r="C5128" t="e">
        <v>#NAME?</v>
      </c>
      <c r="D5128" t="e">
        <v>#NAME?</v>
      </c>
      <c r="E5128" t="e">
        <v>#NAME?</v>
      </c>
      <c r="F5128" t="e">
        <v>#NAME?</v>
      </c>
      <c r="G5128" t="e">
        <v>#NAME?</v>
      </c>
      <c r="H5128" t="e">
        <v>#NAME?</v>
      </c>
      <c r="I5128" t="e">
        <v>#NAME?</v>
      </c>
      <c r="J5128" t="e">
        <v>#NAME?</v>
      </c>
      <c r="L5128">
        <f>N(L5127)+IF(AND('🔎 TRA CỨU NHANH'!$C$2&lt;&gt;"",OR(ISNUMBER(SEARCH('🔎 TRA CỨU NHANH'!$C$2,$A5128)),ISNUMBER(SEARCH('🔎 TRA CỨU NHANH'!$C$2,$B5128)))),1,0)</f>
        <v/>
      </c>
      <c r="M5128">
        <f>IF(L5128&gt;N(L5127),L5128,"")</f>
        <v/>
      </c>
      <c r="N5128">
        <f>N(N5127)+IF(AND('💰 BÁO GIÁ'!$C$27&lt;&gt;"",OR(ISNUMBER(SEARCH('💰 BÁO GIÁ'!$C$27,$A5128)),ISNUMBER(SEARCH('💰 BÁO GIÁ'!$C$27,$B5128)))),1,0)</f>
        <v/>
      </c>
      <c r="O5128">
        <f>IF(N5128&gt;N(N5127),N5128,"")</f>
        <v/>
      </c>
    </row>
    <row r="5129">
      <c r="A5129" t="e">
        <v>#NAME?</v>
      </c>
      <c r="B5129" t="e">
        <v>#NAME?</v>
      </c>
      <c r="C5129" t="e">
        <v>#NAME?</v>
      </c>
      <c r="D5129" t="e">
        <v>#NAME?</v>
      </c>
      <c r="E5129" t="e">
        <v>#NAME?</v>
      </c>
      <c r="F5129" t="e">
        <v>#NAME?</v>
      </c>
      <c r="G5129" t="e">
        <v>#NAME?</v>
      </c>
      <c r="H5129" t="e">
        <v>#NAME?</v>
      </c>
      <c r="I5129" t="e">
        <v>#NAME?</v>
      </c>
      <c r="J5129" t="e">
        <v>#NAME?</v>
      </c>
      <c r="L5129">
        <f>N(L5128)+IF(AND('🔎 TRA CỨU NHANH'!$C$2&lt;&gt;"",OR(ISNUMBER(SEARCH('🔎 TRA CỨU NHANH'!$C$2,$A5129)),ISNUMBER(SEARCH('🔎 TRA CỨU NHANH'!$C$2,$B5129)))),1,0)</f>
        <v/>
      </c>
      <c r="M5129">
        <f>IF(L5129&gt;N(L5128),L5129,"")</f>
        <v/>
      </c>
      <c r="N5129">
        <f>N(N5128)+IF(AND('💰 BÁO GIÁ'!$C$27&lt;&gt;"",OR(ISNUMBER(SEARCH('💰 BÁO GIÁ'!$C$27,$A5129)),ISNUMBER(SEARCH('💰 BÁO GIÁ'!$C$27,$B5129)))),1,0)</f>
        <v/>
      </c>
      <c r="O5129">
        <f>IF(N5129&gt;N(N5128),N5129,"")</f>
        <v/>
      </c>
    </row>
    <row r="5130">
      <c r="A5130" t="e">
        <v>#NAME?</v>
      </c>
      <c r="B5130" t="e">
        <v>#NAME?</v>
      </c>
      <c r="C5130" t="e">
        <v>#NAME?</v>
      </c>
      <c r="D5130" t="e">
        <v>#NAME?</v>
      </c>
      <c r="E5130" t="e">
        <v>#NAME?</v>
      </c>
      <c r="F5130" t="e">
        <v>#NAME?</v>
      </c>
      <c r="G5130" t="e">
        <v>#NAME?</v>
      </c>
      <c r="H5130" t="e">
        <v>#NAME?</v>
      </c>
      <c r="I5130" t="e">
        <v>#NAME?</v>
      </c>
      <c r="J5130" t="e">
        <v>#NAME?</v>
      </c>
      <c r="L5130">
        <f>N(L5129)+IF(AND('🔎 TRA CỨU NHANH'!$C$2&lt;&gt;"",OR(ISNUMBER(SEARCH('🔎 TRA CỨU NHANH'!$C$2,$A5130)),ISNUMBER(SEARCH('🔎 TRA CỨU NHANH'!$C$2,$B5130)))),1,0)</f>
        <v/>
      </c>
      <c r="M5130">
        <f>IF(L5130&gt;N(L5129),L5130,"")</f>
        <v/>
      </c>
      <c r="N5130">
        <f>N(N5129)+IF(AND('💰 BÁO GIÁ'!$C$27&lt;&gt;"",OR(ISNUMBER(SEARCH('💰 BÁO GIÁ'!$C$27,$A5130)),ISNUMBER(SEARCH('💰 BÁO GIÁ'!$C$27,$B5130)))),1,0)</f>
        <v/>
      </c>
      <c r="O5130">
        <f>IF(N5130&gt;N(N5129),N5130,"")</f>
        <v/>
      </c>
    </row>
    <row r="5131">
      <c r="A5131" t="e">
        <v>#NAME?</v>
      </c>
      <c r="B5131" t="e">
        <v>#NAME?</v>
      </c>
      <c r="C5131" t="e">
        <v>#NAME?</v>
      </c>
      <c r="D5131" t="e">
        <v>#NAME?</v>
      </c>
      <c r="E5131" t="e">
        <v>#NAME?</v>
      </c>
      <c r="F5131" t="e">
        <v>#NAME?</v>
      </c>
      <c r="G5131" t="e">
        <v>#NAME?</v>
      </c>
      <c r="H5131" t="e">
        <v>#NAME?</v>
      </c>
      <c r="I5131" t="e">
        <v>#NAME?</v>
      </c>
      <c r="J5131" t="e">
        <v>#NAME?</v>
      </c>
      <c r="L5131">
        <f>N(L5130)+IF(AND('🔎 TRA CỨU NHANH'!$C$2&lt;&gt;"",OR(ISNUMBER(SEARCH('🔎 TRA CỨU NHANH'!$C$2,$A5131)),ISNUMBER(SEARCH('🔎 TRA CỨU NHANH'!$C$2,$B5131)))),1,0)</f>
        <v/>
      </c>
      <c r="M5131">
        <f>IF(L5131&gt;N(L5130),L5131,"")</f>
        <v/>
      </c>
      <c r="N5131">
        <f>N(N5130)+IF(AND('💰 BÁO GIÁ'!$C$27&lt;&gt;"",OR(ISNUMBER(SEARCH('💰 BÁO GIÁ'!$C$27,$A5131)),ISNUMBER(SEARCH('💰 BÁO GIÁ'!$C$27,$B5131)))),1,0)</f>
        <v/>
      </c>
      <c r="O5131">
        <f>IF(N5131&gt;N(N5130),N5131,"")</f>
        <v/>
      </c>
    </row>
    <row r="5132">
      <c r="A5132" t="e">
        <v>#NAME?</v>
      </c>
      <c r="B5132" t="e">
        <v>#NAME?</v>
      </c>
      <c r="C5132" t="e">
        <v>#NAME?</v>
      </c>
      <c r="D5132" t="e">
        <v>#NAME?</v>
      </c>
      <c r="E5132" t="e">
        <v>#NAME?</v>
      </c>
      <c r="F5132" t="e">
        <v>#NAME?</v>
      </c>
      <c r="G5132" t="e">
        <v>#NAME?</v>
      </c>
      <c r="H5132" t="e">
        <v>#NAME?</v>
      </c>
      <c r="I5132" t="e">
        <v>#NAME?</v>
      </c>
      <c r="J5132" t="e">
        <v>#NAME?</v>
      </c>
      <c r="L5132">
        <f>N(L5131)+IF(AND('🔎 TRA CỨU NHANH'!$C$2&lt;&gt;"",OR(ISNUMBER(SEARCH('🔎 TRA CỨU NHANH'!$C$2,$A5132)),ISNUMBER(SEARCH('🔎 TRA CỨU NHANH'!$C$2,$B5132)))),1,0)</f>
        <v/>
      </c>
      <c r="M5132">
        <f>IF(L5132&gt;N(L5131),L5132,"")</f>
        <v/>
      </c>
      <c r="N5132">
        <f>N(N5131)+IF(AND('💰 BÁO GIÁ'!$C$27&lt;&gt;"",OR(ISNUMBER(SEARCH('💰 BÁO GIÁ'!$C$27,$A5132)),ISNUMBER(SEARCH('💰 BÁO GIÁ'!$C$27,$B5132)))),1,0)</f>
        <v/>
      </c>
      <c r="O5132">
        <f>IF(N5132&gt;N(N5131),N5132,"")</f>
        <v/>
      </c>
    </row>
    <row r="5133">
      <c r="A5133" t="e">
        <v>#NAME?</v>
      </c>
      <c r="B5133" t="e">
        <v>#NAME?</v>
      </c>
      <c r="C5133" t="e">
        <v>#NAME?</v>
      </c>
      <c r="D5133" t="e">
        <v>#NAME?</v>
      </c>
      <c r="E5133" t="e">
        <v>#NAME?</v>
      </c>
      <c r="F5133" t="e">
        <v>#NAME?</v>
      </c>
      <c r="G5133" t="e">
        <v>#NAME?</v>
      </c>
      <c r="H5133" t="e">
        <v>#NAME?</v>
      </c>
      <c r="I5133" t="e">
        <v>#NAME?</v>
      </c>
      <c r="J5133" t="e">
        <v>#NAME?</v>
      </c>
      <c r="L5133">
        <f>N(L5132)+IF(AND('🔎 TRA CỨU NHANH'!$C$2&lt;&gt;"",OR(ISNUMBER(SEARCH('🔎 TRA CỨU NHANH'!$C$2,$A5133)),ISNUMBER(SEARCH('🔎 TRA CỨU NHANH'!$C$2,$B5133)))),1,0)</f>
        <v/>
      </c>
      <c r="M5133">
        <f>IF(L5133&gt;N(L5132),L5133,"")</f>
        <v/>
      </c>
      <c r="N5133">
        <f>N(N5132)+IF(AND('💰 BÁO GIÁ'!$C$27&lt;&gt;"",OR(ISNUMBER(SEARCH('💰 BÁO GIÁ'!$C$27,$A5133)),ISNUMBER(SEARCH('💰 BÁO GIÁ'!$C$27,$B5133)))),1,0)</f>
        <v/>
      </c>
      <c r="O5133">
        <f>IF(N5133&gt;N(N5132),N5133,"")</f>
        <v/>
      </c>
    </row>
    <row r="5134">
      <c r="A5134" t="e">
        <v>#NAME?</v>
      </c>
      <c r="B5134" t="e">
        <v>#NAME?</v>
      </c>
      <c r="C5134" t="e">
        <v>#NAME?</v>
      </c>
      <c r="D5134" t="e">
        <v>#NAME?</v>
      </c>
      <c r="E5134" t="e">
        <v>#NAME?</v>
      </c>
      <c r="F5134" t="e">
        <v>#NAME?</v>
      </c>
      <c r="G5134" t="e">
        <v>#NAME?</v>
      </c>
      <c r="H5134" t="e">
        <v>#NAME?</v>
      </c>
      <c r="I5134" t="e">
        <v>#NAME?</v>
      </c>
      <c r="J5134" t="e">
        <v>#NAME?</v>
      </c>
      <c r="L5134">
        <f>N(L5133)+IF(AND('🔎 TRA CỨU NHANH'!$C$2&lt;&gt;"",OR(ISNUMBER(SEARCH('🔎 TRA CỨU NHANH'!$C$2,$A5134)),ISNUMBER(SEARCH('🔎 TRA CỨU NHANH'!$C$2,$B5134)))),1,0)</f>
        <v/>
      </c>
      <c r="M5134">
        <f>IF(L5134&gt;N(L5133),L5134,"")</f>
        <v/>
      </c>
      <c r="N5134">
        <f>N(N5133)+IF(AND('💰 BÁO GIÁ'!$C$27&lt;&gt;"",OR(ISNUMBER(SEARCH('💰 BÁO GIÁ'!$C$27,$A5134)),ISNUMBER(SEARCH('💰 BÁO GIÁ'!$C$27,$B5134)))),1,0)</f>
        <v/>
      </c>
      <c r="O5134">
        <f>IF(N5134&gt;N(N5133),N5134,"")</f>
        <v/>
      </c>
    </row>
    <row r="5135">
      <c r="A5135" t="e">
        <v>#NAME?</v>
      </c>
      <c r="B5135" t="e">
        <v>#NAME?</v>
      </c>
      <c r="C5135" t="e">
        <v>#NAME?</v>
      </c>
      <c r="D5135" t="e">
        <v>#NAME?</v>
      </c>
      <c r="E5135" t="e">
        <v>#NAME?</v>
      </c>
      <c r="F5135" t="e">
        <v>#NAME?</v>
      </c>
      <c r="G5135" t="e">
        <v>#NAME?</v>
      </c>
      <c r="H5135" t="e">
        <v>#NAME?</v>
      </c>
      <c r="I5135" t="e">
        <v>#NAME?</v>
      </c>
      <c r="J5135" t="e">
        <v>#NAME?</v>
      </c>
      <c r="L5135">
        <f>N(L5134)+IF(AND('🔎 TRA CỨU NHANH'!$C$2&lt;&gt;"",OR(ISNUMBER(SEARCH('🔎 TRA CỨU NHANH'!$C$2,$A5135)),ISNUMBER(SEARCH('🔎 TRA CỨU NHANH'!$C$2,$B5135)))),1,0)</f>
        <v/>
      </c>
      <c r="M5135">
        <f>IF(L5135&gt;N(L5134),L5135,"")</f>
        <v/>
      </c>
      <c r="N5135">
        <f>N(N5134)+IF(AND('💰 BÁO GIÁ'!$C$27&lt;&gt;"",OR(ISNUMBER(SEARCH('💰 BÁO GIÁ'!$C$27,$A5135)),ISNUMBER(SEARCH('💰 BÁO GIÁ'!$C$27,$B5135)))),1,0)</f>
        <v/>
      </c>
      <c r="O5135">
        <f>IF(N5135&gt;N(N5134),N5135,"")</f>
        <v/>
      </c>
    </row>
    <row r="5136">
      <c r="A5136" t="e">
        <v>#NAME?</v>
      </c>
      <c r="B5136" t="e">
        <v>#NAME?</v>
      </c>
      <c r="C5136" t="e">
        <v>#NAME?</v>
      </c>
      <c r="D5136" t="e">
        <v>#NAME?</v>
      </c>
      <c r="E5136" t="e">
        <v>#NAME?</v>
      </c>
      <c r="F5136" t="e">
        <v>#NAME?</v>
      </c>
      <c r="G5136" t="e">
        <v>#NAME?</v>
      </c>
      <c r="H5136" t="e">
        <v>#NAME?</v>
      </c>
      <c r="I5136" t="e">
        <v>#NAME?</v>
      </c>
      <c r="J5136" t="e">
        <v>#NAME?</v>
      </c>
      <c r="L5136">
        <f>N(L5135)+IF(AND('🔎 TRA CỨU NHANH'!$C$2&lt;&gt;"",OR(ISNUMBER(SEARCH('🔎 TRA CỨU NHANH'!$C$2,$A5136)),ISNUMBER(SEARCH('🔎 TRA CỨU NHANH'!$C$2,$B5136)))),1,0)</f>
        <v/>
      </c>
      <c r="M5136">
        <f>IF(L5136&gt;N(L5135),L5136,"")</f>
        <v/>
      </c>
      <c r="N5136">
        <f>N(N5135)+IF(AND('💰 BÁO GIÁ'!$C$27&lt;&gt;"",OR(ISNUMBER(SEARCH('💰 BÁO GIÁ'!$C$27,$A5136)),ISNUMBER(SEARCH('💰 BÁO GIÁ'!$C$27,$B5136)))),1,0)</f>
        <v/>
      </c>
      <c r="O5136">
        <f>IF(N5136&gt;N(N5135),N5136,"")</f>
        <v/>
      </c>
    </row>
    <row r="5137">
      <c r="A5137" t="e">
        <v>#NAME?</v>
      </c>
      <c r="B5137" t="e">
        <v>#NAME?</v>
      </c>
      <c r="C5137" t="e">
        <v>#NAME?</v>
      </c>
      <c r="D5137" t="e">
        <v>#NAME?</v>
      </c>
      <c r="E5137" t="e">
        <v>#NAME?</v>
      </c>
      <c r="F5137" t="e">
        <v>#NAME?</v>
      </c>
      <c r="G5137" t="e">
        <v>#NAME?</v>
      </c>
      <c r="H5137" t="e">
        <v>#NAME?</v>
      </c>
      <c r="I5137" t="e">
        <v>#NAME?</v>
      </c>
      <c r="J5137" t="e">
        <v>#NAME?</v>
      </c>
      <c r="L5137">
        <f>N(L5136)+IF(AND('🔎 TRA CỨU NHANH'!$C$2&lt;&gt;"",OR(ISNUMBER(SEARCH('🔎 TRA CỨU NHANH'!$C$2,$A5137)),ISNUMBER(SEARCH('🔎 TRA CỨU NHANH'!$C$2,$B5137)))),1,0)</f>
        <v/>
      </c>
      <c r="M5137">
        <f>IF(L5137&gt;N(L5136),L5137,"")</f>
        <v/>
      </c>
      <c r="N5137">
        <f>N(N5136)+IF(AND('💰 BÁO GIÁ'!$C$27&lt;&gt;"",OR(ISNUMBER(SEARCH('💰 BÁO GIÁ'!$C$27,$A5137)),ISNUMBER(SEARCH('💰 BÁO GIÁ'!$C$27,$B5137)))),1,0)</f>
        <v/>
      </c>
      <c r="O5137">
        <f>IF(N5137&gt;N(N5136),N5137,"")</f>
        <v/>
      </c>
    </row>
    <row r="5138">
      <c r="A5138" t="e">
        <v>#NAME?</v>
      </c>
      <c r="B5138" t="e">
        <v>#NAME?</v>
      </c>
      <c r="C5138" t="e">
        <v>#NAME?</v>
      </c>
      <c r="D5138" t="e">
        <v>#NAME?</v>
      </c>
      <c r="E5138" t="e">
        <v>#NAME?</v>
      </c>
      <c r="F5138" t="e">
        <v>#NAME?</v>
      </c>
      <c r="G5138" t="e">
        <v>#NAME?</v>
      </c>
      <c r="H5138" t="e">
        <v>#NAME?</v>
      </c>
      <c r="I5138" t="e">
        <v>#NAME?</v>
      </c>
      <c r="J5138" t="e">
        <v>#NAME?</v>
      </c>
      <c r="L5138">
        <f>N(L5137)+IF(AND('🔎 TRA CỨU NHANH'!$C$2&lt;&gt;"",OR(ISNUMBER(SEARCH('🔎 TRA CỨU NHANH'!$C$2,$A5138)),ISNUMBER(SEARCH('🔎 TRA CỨU NHANH'!$C$2,$B5138)))),1,0)</f>
        <v/>
      </c>
      <c r="M5138">
        <f>IF(L5138&gt;N(L5137),L5138,"")</f>
        <v/>
      </c>
      <c r="N5138">
        <f>N(N5137)+IF(AND('💰 BÁO GIÁ'!$C$27&lt;&gt;"",OR(ISNUMBER(SEARCH('💰 BÁO GIÁ'!$C$27,$A5138)),ISNUMBER(SEARCH('💰 BÁO GIÁ'!$C$27,$B5138)))),1,0)</f>
        <v/>
      </c>
      <c r="O5138">
        <f>IF(N5138&gt;N(N5137),N5138,"")</f>
        <v/>
      </c>
    </row>
    <row r="5139">
      <c r="A5139" t="e">
        <v>#NAME?</v>
      </c>
      <c r="B5139" t="e">
        <v>#NAME?</v>
      </c>
      <c r="C5139" t="e">
        <v>#NAME?</v>
      </c>
      <c r="D5139" t="e">
        <v>#NAME?</v>
      </c>
      <c r="E5139" t="e">
        <v>#NAME?</v>
      </c>
      <c r="F5139" t="e">
        <v>#NAME?</v>
      </c>
      <c r="G5139" t="e">
        <v>#NAME?</v>
      </c>
      <c r="H5139" t="e">
        <v>#NAME?</v>
      </c>
      <c r="I5139" t="e">
        <v>#NAME?</v>
      </c>
      <c r="J5139" t="e">
        <v>#NAME?</v>
      </c>
      <c r="L5139">
        <f>N(L5138)+IF(AND('🔎 TRA CỨU NHANH'!$C$2&lt;&gt;"",OR(ISNUMBER(SEARCH('🔎 TRA CỨU NHANH'!$C$2,$A5139)),ISNUMBER(SEARCH('🔎 TRA CỨU NHANH'!$C$2,$B5139)))),1,0)</f>
        <v/>
      </c>
      <c r="M5139">
        <f>IF(L5139&gt;N(L5138),L5139,"")</f>
        <v/>
      </c>
      <c r="N5139">
        <f>N(N5138)+IF(AND('💰 BÁO GIÁ'!$C$27&lt;&gt;"",OR(ISNUMBER(SEARCH('💰 BÁO GIÁ'!$C$27,$A5139)),ISNUMBER(SEARCH('💰 BÁO GIÁ'!$C$27,$B5139)))),1,0)</f>
        <v/>
      </c>
      <c r="O5139">
        <f>IF(N5139&gt;N(N5138),N5139,"")</f>
        <v/>
      </c>
    </row>
    <row r="5140">
      <c r="A5140" t="e">
        <v>#NAME?</v>
      </c>
      <c r="B5140" t="e">
        <v>#NAME?</v>
      </c>
      <c r="C5140" t="e">
        <v>#NAME?</v>
      </c>
      <c r="D5140" t="e">
        <v>#NAME?</v>
      </c>
      <c r="E5140" t="e">
        <v>#NAME?</v>
      </c>
      <c r="F5140" t="e">
        <v>#NAME?</v>
      </c>
      <c r="G5140" t="e">
        <v>#NAME?</v>
      </c>
      <c r="H5140" t="e">
        <v>#NAME?</v>
      </c>
      <c r="I5140" t="e">
        <v>#NAME?</v>
      </c>
      <c r="J5140" t="e">
        <v>#NAME?</v>
      </c>
      <c r="L5140">
        <f>N(L5139)+IF(AND('🔎 TRA CỨU NHANH'!$C$2&lt;&gt;"",OR(ISNUMBER(SEARCH('🔎 TRA CỨU NHANH'!$C$2,$A5140)),ISNUMBER(SEARCH('🔎 TRA CỨU NHANH'!$C$2,$B5140)))),1,0)</f>
        <v/>
      </c>
      <c r="M5140">
        <f>IF(L5140&gt;N(L5139),L5140,"")</f>
        <v/>
      </c>
      <c r="N5140">
        <f>N(N5139)+IF(AND('💰 BÁO GIÁ'!$C$27&lt;&gt;"",OR(ISNUMBER(SEARCH('💰 BÁO GIÁ'!$C$27,$A5140)),ISNUMBER(SEARCH('💰 BÁO GIÁ'!$C$27,$B5140)))),1,0)</f>
        <v/>
      </c>
      <c r="O5140">
        <f>IF(N5140&gt;N(N5139),N5140,"")</f>
        <v/>
      </c>
    </row>
    <row r="5141">
      <c r="A5141" t="e">
        <v>#NAME?</v>
      </c>
      <c r="B5141" t="e">
        <v>#NAME?</v>
      </c>
      <c r="C5141" t="e">
        <v>#NAME?</v>
      </c>
      <c r="D5141" t="e">
        <v>#NAME?</v>
      </c>
      <c r="E5141" t="e">
        <v>#NAME?</v>
      </c>
      <c r="F5141" t="e">
        <v>#NAME?</v>
      </c>
      <c r="G5141" t="e">
        <v>#NAME?</v>
      </c>
      <c r="H5141" t="e">
        <v>#NAME?</v>
      </c>
      <c r="I5141" t="e">
        <v>#NAME?</v>
      </c>
      <c r="J5141" t="e">
        <v>#NAME?</v>
      </c>
      <c r="L5141">
        <f>N(L5140)+IF(AND('🔎 TRA CỨU NHANH'!$C$2&lt;&gt;"",OR(ISNUMBER(SEARCH('🔎 TRA CỨU NHANH'!$C$2,$A5141)),ISNUMBER(SEARCH('🔎 TRA CỨU NHANH'!$C$2,$B5141)))),1,0)</f>
        <v/>
      </c>
      <c r="M5141">
        <f>IF(L5141&gt;N(L5140),L5141,"")</f>
        <v/>
      </c>
      <c r="N5141">
        <f>N(N5140)+IF(AND('💰 BÁO GIÁ'!$C$27&lt;&gt;"",OR(ISNUMBER(SEARCH('💰 BÁO GIÁ'!$C$27,$A5141)),ISNUMBER(SEARCH('💰 BÁO GIÁ'!$C$27,$B5141)))),1,0)</f>
        <v/>
      </c>
      <c r="O5141">
        <f>IF(N5141&gt;N(N5140),N5141,"")</f>
        <v/>
      </c>
    </row>
    <row r="5142">
      <c r="A5142" t="e">
        <v>#NAME?</v>
      </c>
      <c r="B5142" t="e">
        <v>#NAME?</v>
      </c>
      <c r="C5142" t="e">
        <v>#NAME?</v>
      </c>
      <c r="D5142" t="e">
        <v>#NAME?</v>
      </c>
      <c r="E5142" t="e">
        <v>#NAME?</v>
      </c>
      <c r="F5142" t="e">
        <v>#NAME?</v>
      </c>
      <c r="G5142" t="e">
        <v>#NAME?</v>
      </c>
      <c r="H5142" t="e">
        <v>#NAME?</v>
      </c>
      <c r="I5142" t="e">
        <v>#NAME?</v>
      </c>
      <c r="J5142" t="e">
        <v>#NAME?</v>
      </c>
      <c r="L5142">
        <f>N(L5141)+IF(AND('🔎 TRA CỨU NHANH'!$C$2&lt;&gt;"",OR(ISNUMBER(SEARCH('🔎 TRA CỨU NHANH'!$C$2,$A5142)),ISNUMBER(SEARCH('🔎 TRA CỨU NHANH'!$C$2,$B5142)))),1,0)</f>
        <v/>
      </c>
      <c r="M5142">
        <f>IF(L5142&gt;N(L5141),L5142,"")</f>
        <v/>
      </c>
      <c r="N5142">
        <f>N(N5141)+IF(AND('💰 BÁO GIÁ'!$C$27&lt;&gt;"",OR(ISNUMBER(SEARCH('💰 BÁO GIÁ'!$C$27,$A5142)),ISNUMBER(SEARCH('💰 BÁO GIÁ'!$C$27,$B5142)))),1,0)</f>
        <v/>
      </c>
      <c r="O5142">
        <f>IF(N5142&gt;N(N5141),N5142,"")</f>
        <v/>
      </c>
    </row>
    <row r="5143">
      <c r="A5143" t="e">
        <v>#NAME?</v>
      </c>
      <c r="B5143" t="e">
        <v>#NAME?</v>
      </c>
      <c r="C5143" t="e">
        <v>#NAME?</v>
      </c>
      <c r="D5143" t="e">
        <v>#NAME?</v>
      </c>
      <c r="E5143" t="e">
        <v>#NAME?</v>
      </c>
      <c r="F5143" t="e">
        <v>#NAME?</v>
      </c>
      <c r="G5143" t="e">
        <v>#NAME?</v>
      </c>
      <c r="H5143" t="e">
        <v>#NAME?</v>
      </c>
      <c r="I5143" t="e">
        <v>#NAME?</v>
      </c>
      <c r="J5143" t="e">
        <v>#NAME?</v>
      </c>
      <c r="L5143">
        <f>N(L5142)+IF(AND('🔎 TRA CỨU NHANH'!$C$2&lt;&gt;"",OR(ISNUMBER(SEARCH('🔎 TRA CỨU NHANH'!$C$2,$A5143)),ISNUMBER(SEARCH('🔎 TRA CỨU NHANH'!$C$2,$B5143)))),1,0)</f>
        <v/>
      </c>
      <c r="M5143">
        <f>IF(L5143&gt;N(L5142),L5143,"")</f>
        <v/>
      </c>
      <c r="N5143">
        <f>N(N5142)+IF(AND('💰 BÁO GIÁ'!$C$27&lt;&gt;"",OR(ISNUMBER(SEARCH('💰 BÁO GIÁ'!$C$27,$A5143)),ISNUMBER(SEARCH('💰 BÁO GIÁ'!$C$27,$B5143)))),1,0)</f>
        <v/>
      </c>
      <c r="O5143">
        <f>IF(N5143&gt;N(N5142),N5143,"")</f>
        <v/>
      </c>
    </row>
    <row r="5144">
      <c r="A5144" t="e">
        <v>#NAME?</v>
      </c>
      <c r="B5144" t="e">
        <v>#NAME?</v>
      </c>
      <c r="C5144" t="e">
        <v>#NAME?</v>
      </c>
      <c r="D5144" t="e">
        <v>#NAME?</v>
      </c>
      <c r="E5144" t="e">
        <v>#NAME?</v>
      </c>
      <c r="F5144" t="e">
        <v>#NAME?</v>
      </c>
      <c r="G5144" t="e">
        <v>#NAME?</v>
      </c>
      <c r="H5144" t="e">
        <v>#NAME?</v>
      </c>
      <c r="I5144" t="e">
        <v>#NAME?</v>
      </c>
      <c r="J5144" t="e">
        <v>#NAME?</v>
      </c>
      <c r="L5144">
        <f>N(L5143)+IF(AND('🔎 TRA CỨU NHANH'!$C$2&lt;&gt;"",OR(ISNUMBER(SEARCH('🔎 TRA CỨU NHANH'!$C$2,$A5144)),ISNUMBER(SEARCH('🔎 TRA CỨU NHANH'!$C$2,$B5144)))),1,0)</f>
        <v/>
      </c>
      <c r="M5144">
        <f>IF(L5144&gt;N(L5143),L5144,"")</f>
        <v/>
      </c>
      <c r="N5144">
        <f>N(N5143)+IF(AND('💰 BÁO GIÁ'!$C$27&lt;&gt;"",OR(ISNUMBER(SEARCH('💰 BÁO GIÁ'!$C$27,$A5144)),ISNUMBER(SEARCH('💰 BÁO GIÁ'!$C$27,$B5144)))),1,0)</f>
        <v/>
      </c>
      <c r="O5144">
        <f>IF(N5144&gt;N(N5143),N5144,"")</f>
        <v/>
      </c>
    </row>
    <row r="5145">
      <c r="A5145" t="e">
        <v>#NAME?</v>
      </c>
      <c r="B5145" t="e">
        <v>#NAME?</v>
      </c>
      <c r="C5145" t="e">
        <v>#NAME?</v>
      </c>
      <c r="D5145" t="e">
        <v>#NAME?</v>
      </c>
      <c r="E5145" t="e">
        <v>#NAME?</v>
      </c>
      <c r="F5145" t="e">
        <v>#NAME?</v>
      </c>
      <c r="G5145" t="e">
        <v>#NAME?</v>
      </c>
      <c r="H5145" t="e">
        <v>#NAME?</v>
      </c>
      <c r="I5145" t="e">
        <v>#NAME?</v>
      </c>
      <c r="J5145" t="e">
        <v>#NAME?</v>
      </c>
      <c r="L5145">
        <f>N(L5144)+IF(AND('🔎 TRA CỨU NHANH'!$C$2&lt;&gt;"",OR(ISNUMBER(SEARCH('🔎 TRA CỨU NHANH'!$C$2,$A5145)),ISNUMBER(SEARCH('🔎 TRA CỨU NHANH'!$C$2,$B5145)))),1,0)</f>
        <v/>
      </c>
      <c r="M5145">
        <f>IF(L5145&gt;N(L5144),L5145,"")</f>
        <v/>
      </c>
      <c r="N5145">
        <f>N(N5144)+IF(AND('💰 BÁO GIÁ'!$C$27&lt;&gt;"",OR(ISNUMBER(SEARCH('💰 BÁO GIÁ'!$C$27,$A5145)),ISNUMBER(SEARCH('💰 BÁO GIÁ'!$C$27,$B5145)))),1,0)</f>
        <v/>
      </c>
      <c r="O5145">
        <f>IF(N5145&gt;N(N5144),N5145,"")</f>
        <v/>
      </c>
    </row>
    <row r="5146">
      <c r="A5146" t="e">
        <v>#NAME?</v>
      </c>
      <c r="B5146" t="e">
        <v>#NAME?</v>
      </c>
      <c r="C5146" t="e">
        <v>#NAME?</v>
      </c>
      <c r="D5146" t="e">
        <v>#NAME?</v>
      </c>
      <c r="E5146" t="e">
        <v>#NAME?</v>
      </c>
      <c r="F5146" t="e">
        <v>#NAME?</v>
      </c>
      <c r="G5146" t="e">
        <v>#NAME?</v>
      </c>
      <c r="H5146" t="e">
        <v>#NAME?</v>
      </c>
      <c r="I5146" t="e">
        <v>#NAME?</v>
      </c>
      <c r="J5146" t="e">
        <v>#NAME?</v>
      </c>
      <c r="L5146">
        <f>N(L5145)+IF(AND('🔎 TRA CỨU NHANH'!$C$2&lt;&gt;"",OR(ISNUMBER(SEARCH('🔎 TRA CỨU NHANH'!$C$2,$A5146)),ISNUMBER(SEARCH('🔎 TRA CỨU NHANH'!$C$2,$B5146)))),1,0)</f>
        <v/>
      </c>
      <c r="M5146">
        <f>IF(L5146&gt;N(L5145),L5146,"")</f>
        <v/>
      </c>
      <c r="N5146">
        <f>N(N5145)+IF(AND('💰 BÁO GIÁ'!$C$27&lt;&gt;"",OR(ISNUMBER(SEARCH('💰 BÁO GIÁ'!$C$27,$A5146)),ISNUMBER(SEARCH('💰 BÁO GIÁ'!$C$27,$B5146)))),1,0)</f>
        <v/>
      </c>
      <c r="O5146">
        <f>IF(N5146&gt;N(N5145),N5146,"")</f>
        <v/>
      </c>
    </row>
    <row r="5147">
      <c r="A5147" t="e">
        <v>#NAME?</v>
      </c>
      <c r="B5147" t="e">
        <v>#NAME?</v>
      </c>
      <c r="C5147" t="e">
        <v>#NAME?</v>
      </c>
      <c r="D5147" t="e">
        <v>#NAME?</v>
      </c>
      <c r="E5147" t="e">
        <v>#NAME?</v>
      </c>
      <c r="F5147" t="e">
        <v>#NAME?</v>
      </c>
      <c r="G5147" t="e">
        <v>#NAME?</v>
      </c>
      <c r="H5147" t="e">
        <v>#NAME?</v>
      </c>
      <c r="I5147" t="e">
        <v>#NAME?</v>
      </c>
      <c r="J5147" t="e">
        <v>#NAME?</v>
      </c>
      <c r="L5147">
        <f>N(L5146)+IF(AND('🔎 TRA CỨU NHANH'!$C$2&lt;&gt;"",OR(ISNUMBER(SEARCH('🔎 TRA CỨU NHANH'!$C$2,$A5147)),ISNUMBER(SEARCH('🔎 TRA CỨU NHANH'!$C$2,$B5147)))),1,0)</f>
        <v/>
      </c>
      <c r="M5147">
        <f>IF(L5147&gt;N(L5146),L5147,"")</f>
        <v/>
      </c>
      <c r="N5147">
        <f>N(N5146)+IF(AND('💰 BÁO GIÁ'!$C$27&lt;&gt;"",OR(ISNUMBER(SEARCH('💰 BÁO GIÁ'!$C$27,$A5147)),ISNUMBER(SEARCH('💰 BÁO GIÁ'!$C$27,$B5147)))),1,0)</f>
        <v/>
      </c>
      <c r="O5147">
        <f>IF(N5147&gt;N(N5146),N5147,"")</f>
        <v/>
      </c>
    </row>
    <row r="5148">
      <c r="A5148" t="e">
        <v>#NAME?</v>
      </c>
      <c r="B5148" t="e">
        <v>#NAME?</v>
      </c>
      <c r="C5148" t="e">
        <v>#NAME?</v>
      </c>
      <c r="D5148" t="e">
        <v>#NAME?</v>
      </c>
      <c r="E5148" t="e">
        <v>#NAME?</v>
      </c>
      <c r="F5148" t="e">
        <v>#NAME?</v>
      </c>
      <c r="G5148" t="e">
        <v>#NAME?</v>
      </c>
      <c r="H5148" t="e">
        <v>#NAME?</v>
      </c>
      <c r="I5148" t="e">
        <v>#NAME?</v>
      </c>
      <c r="J5148" t="e">
        <v>#NAME?</v>
      </c>
      <c r="L5148">
        <f>N(L5147)+IF(AND('🔎 TRA CỨU NHANH'!$C$2&lt;&gt;"",OR(ISNUMBER(SEARCH('🔎 TRA CỨU NHANH'!$C$2,$A5148)),ISNUMBER(SEARCH('🔎 TRA CỨU NHANH'!$C$2,$B5148)))),1,0)</f>
        <v/>
      </c>
      <c r="M5148">
        <f>IF(L5148&gt;N(L5147),L5148,"")</f>
        <v/>
      </c>
      <c r="N5148">
        <f>N(N5147)+IF(AND('💰 BÁO GIÁ'!$C$27&lt;&gt;"",OR(ISNUMBER(SEARCH('💰 BÁO GIÁ'!$C$27,$A5148)),ISNUMBER(SEARCH('💰 BÁO GIÁ'!$C$27,$B5148)))),1,0)</f>
        <v/>
      </c>
      <c r="O5148">
        <f>IF(N5148&gt;N(N5147),N5148,"")</f>
        <v/>
      </c>
    </row>
    <row r="5149">
      <c r="A5149" t="e">
        <v>#NAME?</v>
      </c>
      <c r="B5149" t="e">
        <v>#NAME?</v>
      </c>
      <c r="C5149" t="e">
        <v>#NAME?</v>
      </c>
      <c r="D5149" t="e">
        <v>#NAME?</v>
      </c>
      <c r="E5149" t="e">
        <v>#NAME?</v>
      </c>
      <c r="F5149" t="e">
        <v>#NAME?</v>
      </c>
      <c r="G5149" t="e">
        <v>#NAME?</v>
      </c>
      <c r="H5149" t="e">
        <v>#NAME?</v>
      </c>
      <c r="I5149" t="e">
        <v>#NAME?</v>
      </c>
      <c r="J5149" t="e">
        <v>#NAME?</v>
      </c>
      <c r="L5149">
        <f>N(L5148)+IF(AND('🔎 TRA CỨU NHANH'!$C$2&lt;&gt;"",OR(ISNUMBER(SEARCH('🔎 TRA CỨU NHANH'!$C$2,$A5149)),ISNUMBER(SEARCH('🔎 TRA CỨU NHANH'!$C$2,$B5149)))),1,0)</f>
        <v/>
      </c>
      <c r="M5149">
        <f>IF(L5149&gt;N(L5148),L5149,"")</f>
        <v/>
      </c>
      <c r="N5149">
        <f>N(N5148)+IF(AND('💰 BÁO GIÁ'!$C$27&lt;&gt;"",OR(ISNUMBER(SEARCH('💰 BÁO GIÁ'!$C$27,$A5149)),ISNUMBER(SEARCH('💰 BÁO GIÁ'!$C$27,$B5149)))),1,0)</f>
        <v/>
      </c>
      <c r="O5149">
        <f>IF(N5149&gt;N(N5148),N5149,"")</f>
        <v/>
      </c>
    </row>
    <row r="5150">
      <c r="A5150" t="e">
        <v>#NAME?</v>
      </c>
      <c r="B5150" t="e">
        <v>#NAME?</v>
      </c>
      <c r="C5150" t="e">
        <v>#NAME?</v>
      </c>
      <c r="D5150" t="e">
        <v>#NAME?</v>
      </c>
      <c r="E5150" t="e">
        <v>#NAME?</v>
      </c>
      <c r="F5150" t="e">
        <v>#NAME?</v>
      </c>
      <c r="G5150" t="e">
        <v>#NAME?</v>
      </c>
      <c r="H5150" t="e">
        <v>#NAME?</v>
      </c>
      <c r="I5150" t="e">
        <v>#NAME?</v>
      </c>
      <c r="J5150" t="e">
        <v>#NAME?</v>
      </c>
      <c r="L5150">
        <f>N(L5149)+IF(AND('🔎 TRA CỨU NHANH'!$C$2&lt;&gt;"",OR(ISNUMBER(SEARCH('🔎 TRA CỨU NHANH'!$C$2,$A5150)),ISNUMBER(SEARCH('🔎 TRA CỨU NHANH'!$C$2,$B5150)))),1,0)</f>
        <v/>
      </c>
      <c r="M5150">
        <f>IF(L5150&gt;N(L5149),L5150,"")</f>
        <v/>
      </c>
      <c r="N5150">
        <f>N(N5149)+IF(AND('💰 BÁO GIÁ'!$C$27&lt;&gt;"",OR(ISNUMBER(SEARCH('💰 BÁO GIÁ'!$C$27,$A5150)),ISNUMBER(SEARCH('💰 BÁO GIÁ'!$C$27,$B5150)))),1,0)</f>
        <v/>
      </c>
      <c r="O5150">
        <f>IF(N5150&gt;N(N5149),N5150,"")</f>
        <v/>
      </c>
    </row>
    <row r="5151">
      <c r="A5151" t="e">
        <v>#NAME?</v>
      </c>
      <c r="B5151" t="e">
        <v>#NAME?</v>
      </c>
      <c r="C5151" t="e">
        <v>#NAME?</v>
      </c>
      <c r="D5151" t="e">
        <v>#NAME?</v>
      </c>
      <c r="E5151" t="e">
        <v>#NAME?</v>
      </c>
      <c r="F5151" t="e">
        <v>#NAME?</v>
      </c>
      <c r="G5151" t="e">
        <v>#NAME?</v>
      </c>
      <c r="H5151" t="e">
        <v>#NAME?</v>
      </c>
      <c r="I5151" t="e">
        <v>#NAME?</v>
      </c>
      <c r="J5151" t="e">
        <v>#NAME?</v>
      </c>
      <c r="L5151">
        <f>N(L5150)+IF(AND('🔎 TRA CỨU NHANH'!$C$2&lt;&gt;"",OR(ISNUMBER(SEARCH('🔎 TRA CỨU NHANH'!$C$2,$A5151)),ISNUMBER(SEARCH('🔎 TRA CỨU NHANH'!$C$2,$B5151)))),1,0)</f>
        <v/>
      </c>
      <c r="M5151">
        <f>IF(L5151&gt;N(L5150),L5151,"")</f>
        <v/>
      </c>
      <c r="N5151">
        <f>N(N5150)+IF(AND('💰 BÁO GIÁ'!$C$27&lt;&gt;"",OR(ISNUMBER(SEARCH('💰 BÁO GIÁ'!$C$27,$A5151)),ISNUMBER(SEARCH('💰 BÁO GIÁ'!$C$27,$B5151)))),1,0)</f>
        <v/>
      </c>
      <c r="O5151">
        <f>IF(N5151&gt;N(N5150),N5151,"")</f>
        <v/>
      </c>
    </row>
    <row r="5152">
      <c r="A5152" t="e">
        <v>#NAME?</v>
      </c>
      <c r="B5152" t="e">
        <v>#NAME?</v>
      </c>
      <c r="C5152" t="e">
        <v>#NAME?</v>
      </c>
      <c r="D5152" t="e">
        <v>#NAME?</v>
      </c>
      <c r="E5152" t="e">
        <v>#NAME?</v>
      </c>
      <c r="F5152" t="e">
        <v>#NAME?</v>
      </c>
      <c r="G5152" t="e">
        <v>#NAME?</v>
      </c>
      <c r="H5152" t="e">
        <v>#NAME?</v>
      </c>
      <c r="I5152" t="e">
        <v>#NAME?</v>
      </c>
      <c r="J5152" t="e">
        <v>#NAME?</v>
      </c>
      <c r="L5152">
        <f>N(L5151)+IF(AND('🔎 TRA CỨU NHANH'!$C$2&lt;&gt;"",OR(ISNUMBER(SEARCH('🔎 TRA CỨU NHANH'!$C$2,$A5152)),ISNUMBER(SEARCH('🔎 TRA CỨU NHANH'!$C$2,$B5152)))),1,0)</f>
        <v/>
      </c>
      <c r="M5152">
        <f>IF(L5152&gt;N(L5151),L5152,"")</f>
        <v/>
      </c>
      <c r="N5152">
        <f>N(N5151)+IF(AND('💰 BÁO GIÁ'!$C$27&lt;&gt;"",OR(ISNUMBER(SEARCH('💰 BÁO GIÁ'!$C$27,$A5152)),ISNUMBER(SEARCH('💰 BÁO GIÁ'!$C$27,$B5152)))),1,0)</f>
        <v/>
      </c>
      <c r="O5152">
        <f>IF(N5152&gt;N(N5151),N5152,"")</f>
        <v/>
      </c>
    </row>
    <row r="5153">
      <c r="A5153" t="e">
        <v>#NAME?</v>
      </c>
      <c r="B5153" t="e">
        <v>#NAME?</v>
      </c>
      <c r="C5153" t="e">
        <v>#NAME?</v>
      </c>
      <c r="D5153" t="e">
        <v>#NAME?</v>
      </c>
      <c r="E5153" t="e">
        <v>#NAME?</v>
      </c>
      <c r="F5153" t="e">
        <v>#NAME?</v>
      </c>
      <c r="G5153" t="e">
        <v>#NAME?</v>
      </c>
      <c r="H5153" t="e">
        <v>#NAME?</v>
      </c>
      <c r="I5153" t="e">
        <v>#NAME?</v>
      </c>
      <c r="J5153" t="e">
        <v>#NAME?</v>
      </c>
      <c r="L5153">
        <f>N(L5152)+IF(AND('🔎 TRA CỨU NHANH'!$C$2&lt;&gt;"",OR(ISNUMBER(SEARCH('🔎 TRA CỨU NHANH'!$C$2,$A5153)),ISNUMBER(SEARCH('🔎 TRA CỨU NHANH'!$C$2,$B5153)))),1,0)</f>
        <v/>
      </c>
      <c r="M5153">
        <f>IF(L5153&gt;N(L5152),L5153,"")</f>
        <v/>
      </c>
      <c r="N5153">
        <f>N(N5152)+IF(AND('💰 BÁO GIÁ'!$C$27&lt;&gt;"",OR(ISNUMBER(SEARCH('💰 BÁO GIÁ'!$C$27,$A5153)),ISNUMBER(SEARCH('💰 BÁO GIÁ'!$C$27,$B5153)))),1,0)</f>
        <v/>
      </c>
      <c r="O5153">
        <f>IF(N5153&gt;N(N5152),N5153,"")</f>
        <v/>
      </c>
    </row>
    <row r="5154">
      <c r="A5154" t="e">
        <v>#NAME?</v>
      </c>
      <c r="B5154" t="e">
        <v>#NAME?</v>
      </c>
      <c r="C5154" t="e">
        <v>#NAME?</v>
      </c>
      <c r="D5154" t="e">
        <v>#NAME?</v>
      </c>
      <c r="E5154" t="e">
        <v>#NAME?</v>
      </c>
      <c r="F5154" t="e">
        <v>#NAME?</v>
      </c>
      <c r="G5154" t="e">
        <v>#NAME?</v>
      </c>
      <c r="H5154" t="e">
        <v>#NAME?</v>
      </c>
      <c r="I5154" t="e">
        <v>#NAME?</v>
      </c>
      <c r="J5154" t="e">
        <v>#NAME?</v>
      </c>
      <c r="L5154">
        <f>N(L5153)+IF(AND('🔎 TRA CỨU NHANH'!$C$2&lt;&gt;"",OR(ISNUMBER(SEARCH('🔎 TRA CỨU NHANH'!$C$2,$A5154)),ISNUMBER(SEARCH('🔎 TRA CỨU NHANH'!$C$2,$B5154)))),1,0)</f>
        <v/>
      </c>
      <c r="M5154">
        <f>IF(L5154&gt;N(L5153),L5154,"")</f>
        <v/>
      </c>
      <c r="N5154">
        <f>N(N5153)+IF(AND('💰 BÁO GIÁ'!$C$27&lt;&gt;"",OR(ISNUMBER(SEARCH('💰 BÁO GIÁ'!$C$27,$A5154)),ISNUMBER(SEARCH('💰 BÁO GIÁ'!$C$27,$B5154)))),1,0)</f>
        <v/>
      </c>
      <c r="O5154">
        <f>IF(N5154&gt;N(N5153),N5154,"")</f>
        <v/>
      </c>
    </row>
    <row r="5155">
      <c r="A5155" t="e">
        <v>#NAME?</v>
      </c>
      <c r="B5155" t="e">
        <v>#NAME?</v>
      </c>
      <c r="C5155" t="e">
        <v>#NAME?</v>
      </c>
      <c r="D5155" t="e">
        <v>#NAME?</v>
      </c>
      <c r="E5155" t="e">
        <v>#NAME?</v>
      </c>
      <c r="F5155" t="e">
        <v>#NAME?</v>
      </c>
      <c r="G5155" t="e">
        <v>#NAME?</v>
      </c>
      <c r="H5155" t="e">
        <v>#NAME?</v>
      </c>
      <c r="I5155" t="e">
        <v>#NAME?</v>
      </c>
      <c r="J5155" t="e">
        <v>#NAME?</v>
      </c>
      <c r="L5155">
        <f>N(L5154)+IF(AND('🔎 TRA CỨU NHANH'!$C$2&lt;&gt;"",OR(ISNUMBER(SEARCH('🔎 TRA CỨU NHANH'!$C$2,$A5155)),ISNUMBER(SEARCH('🔎 TRA CỨU NHANH'!$C$2,$B5155)))),1,0)</f>
        <v/>
      </c>
      <c r="M5155">
        <f>IF(L5155&gt;N(L5154),L5155,"")</f>
        <v/>
      </c>
      <c r="N5155">
        <f>N(N5154)+IF(AND('💰 BÁO GIÁ'!$C$27&lt;&gt;"",OR(ISNUMBER(SEARCH('💰 BÁO GIÁ'!$C$27,$A5155)),ISNUMBER(SEARCH('💰 BÁO GIÁ'!$C$27,$B5155)))),1,0)</f>
        <v/>
      </c>
      <c r="O5155">
        <f>IF(N5155&gt;N(N5154),N5155,"")</f>
        <v/>
      </c>
    </row>
    <row r="5156">
      <c r="A5156" t="e">
        <v>#NAME?</v>
      </c>
      <c r="B5156" t="e">
        <v>#NAME?</v>
      </c>
      <c r="C5156" t="e">
        <v>#NAME?</v>
      </c>
      <c r="D5156" t="e">
        <v>#NAME?</v>
      </c>
      <c r="E5156" t="e">
        <v>#NAME?</v>
      </c>
      <c r="F5156" t="e">
        <v>#NAME?</v>
      </c>
      <c r="G5156" t="e">
        <v>#NAME?</v>
      </c>
      <c r="H5156" t="e">
        <v>#NAME?</v>
      </c>
      <c r="I5156" t="e">
        <v>#NAME?</v>
      </c>
      <c r="J5156" t="e">
        <v>#NAME?</v>
      </c>
      <c r="L5156">
        <f>N(L5155)+IF(AND('🔎 TRA CỨU NHANH'!$C$2&lt;&gt;"",OR(ISNUMBER(SEARCH('🔎 TRA CỨU NHANH'!$C$2,$A5156)),ISNUMBER(SEARCH('🔎 TRA CỨU NHANH'!$C$2,$B5156)))),1,0)</f>
        <v/>
      </c>
      <c r="M5156">
        <f>IF(L5156&gt;N(L5155),L5156,"")</f>
        <v/>
      </c>
      <c r="N5156">
        <f>N(N5155)+IF(AND('💰 BÁO GIÁ'!$C$27&lt;&gt;"",OR(ISNUMBER(SEARCH('💰 BÁO GIÁ'!$C$27,$A5156)),ISNUMBER(SEARCH('💰 BÁO GIÁ'!$C$27,$B5156)))),1,0)</f>
        <v/>
      </c>
      <c r="O5156">
        <f>IF(N5156&gt;N(N5155),N5156,"")</f>
        <v/>
      </c>
    </row>
    <row r="5157">
      <c r="A5157" t="e">
        <v>#NAME?</v>
      </c>
      <c r="B5157" t="e">
        <v>#NAME?</v>
      </c>
      <c r="C5157" t="e">
        <v>#NAME?</v>
      </c>
      <c r="D5157" t="e">
        <v>#NAME?</v>
      </c>
      <c r="E5157" t="e">
        <v>#NAME?</v>
      </c>
      <c r="F5157" t="e">
        <v>#NAME?</v>
      </c>
      <c r="G5157" t="e">
        <v>#NAME?</v>
      </c>
      <c r="H5157" t="e">
        <v>#NAME?</v>
      </c>
      <c r="I5157" t="e">
        <v>#NAME?</v>
      </c>
      <c r="J5157" t="e">
        <v>#NAME?</v>
      </c>
      <c r="L5157">
        <f>N(L5156)+IF(AND('🔎 TRA CỨU NHANH'!$C$2&lt;&gt;"",OR(ISNUMBER(SEARCH('🔎 TRA CỨU NHANH'!$C$2,$A5157)),ISNUMBER(SEARCH('🔎 TRA CỨU NHANH'!$C$2,$B5157)))),1,0)</f>
        <v/>
      </c>
      <c r="M5157">
        <f>IF(L5157&gt;N(L5156),L5157,"")</f>
        <v/>
      </c>
      <c r="N5157">
        <f>N(N5156)+IF(AND('💰 BÁO GIÁ'!$C$27&lt;&gt;"",OR(ISNUMBER(SEARCH('💰 BÁO GIÁ'!$C$27,$A5157)),ISNUMBER(SEARCH('💰 BÁO GIÁ'!$C$27,$B5157)))),1,0)</f>
        <v/>
      </c>
      <c r="O5157">
        <f>IF(N5157&gt;N(N5156),N5157,"")</f>
        <v/>
      </c>
    </row>
    <row r="5158">
      <c r="A5158" t="e">
        <v>#NAME?</v>
      </c>
      <c r="B5158" t="e">
        <v>#NAME?</v>
      </c>
      <c r="C5158" t="e">
        <v>#NAME?</v>
      </c>
      <c r="D5158" t="e">
        <v>#NAME?</v>
      </c>
      <c r="E5158" t="e">
        <v>#NAME?</v>
      </c>
      <c r="F5158" t="e">
        <v>#NAME?</v>
      </c>
      <c r="G5158" t="e">
        <v>#NAME?</v>
      </c>
      <c r="H5158" t="e">
        <v>#NAME?</v>
      </c>
      <c r="I5158" t="e">
        <v>#NAME?</v>
      </c>
      <c r="J5158" t="e">
        <v>#NAME?</v>
      </c>
      <c r="L5158">
        <f>N(L5157)+IF(AND('🔎 TRA CỨU NHANH'!$C$2&lt;&gt;"",OR(ISNUMBER(SEARCH('🔎 TRA CỨU NHANH'!$C$2,$A5158)),ISNUMBER(SEARCH('🔎 TRA CỨU NHANH'!$C$2,$B5158)))),1,0)</f>
        <v/>
      </c>
      <c r="M5158">
        <f>IF(L5158&gt;N(L5157),L5158,"")</f>
        <v/>
      </c>
      <c r="N5158">
        <f>N(N5157)+IF(AND('💰 BÁO GIÁ'!$C$27&lt;&gt;"",OR(ISNUMBER(SEARCH('💰 BÁO GIÁ'!$C$27,$A5158)),ISNUMBER(SEARCH('💰 BÁO GIÁ'!$C$27,$B5158)))),1,0)</f>
        <v/>
      </c>
      <c r="O5158">
        <f>IF(N5158&gt;N(N5157),N5158,"")</f>
        <v/>
      </c>
    </row>
    <row r="5159">
      <c r="A5159" t="e">
        <v>#NAME?</v>
      </c>
      <c r="B5159" t="e">
        <v>#NAME?</v>
      </c>
      <c r="C5159" t="e">
        <v>#NAME?</v>
      </c>
      <c r="D5159" t="e">
        <v>#NAME?</v>
      </c>
      <c r="E5159" t="e">
        <v>#NAME?</v>
      </c>
      <c r="F5159" t="e">
        <v>#NAME?</v>
      </c>
      <c r="G5159" t="e">
        <v>#NAME?</v>
      </c>
      <c r="H5159" t="e">
        <v>#NAME?</v>
      </c>
      <c r="I5159" t="e">
        <v>#NAME?</v>
      </c>
      <c r="J5159" t="e">
        <v>#NAME?</v>
      </c>
      <c r="L5159">
        <f>N(L5158)+IF(AND('🔎 TRA CỨU NHANH'!$C$2&lt;&gt;"",OR(ISNUMBER(SEARCH('🔎 TRA CỨU NHANH'!$C$2,$A5159)),ISNUMBER(SEARCH('🔎 TRA CỨU NHANH'!$C$2,$B5159)))),1,0)</f>
        <v/>
      </c>
      <c r="M5159">
        <f>IF(L5159&gt;N(L5158),L5159,"")</f>
        <v/>
      </c>
      <c r="N5159">
        <f>N(N5158)+IF(AND('💰 BÁO GIÁ'!$C$27&lt;&gt;"",OR(ISNUMBER(SEARCH('💰 BÁO GIÁ'!$C$27,$A5159)),ISNUMBER(SEARCH('💰 BÁO GIÁ'!$C$27,$B5159)))),1,0)</f>
        <v/>
      </c>
      <c r="O5159">
        <f>IF(N5159&gt;N(N5158),N5159,"")</f>
        <v/>
      </c>
    </row>
    <row r="5160">
      <c r="A5160" t="e">
        <v>#NAME?</v>
      </c>
      <c r="B5160" t="e">
        <v>#NAME?</v>
      </c>
      <c r="C5160" t="e">
        <v>#NAME?</v>
      </c>
      <c r="D5160" t="e">
        <v>#NAME?</v>
      </c>
      <c r="E5160" t="e">
        <v>#NAME?</v>
      </c>
      <c r="F5160" t="e">
        <v>#NAME?</v>
      </c>
      <c r="G5160" t="e">
        <v>#NAME?</v>
      </c>
      <c r="H5160" t="e">
        <v>#NAME?</v>
      </c>
      <c r="I5160" t="e">
        <v>#NAME?</v>
      </c>
      <c r="J5160" t="e">
        <v>#NAME?</v>
      </c>
      <c r="L5160">
        <f>N(L5159)+IF(AND('🔎 TRA CỨU NHANH'!$C$2&lt;&gt;"",OR(ISNUMBER(SEARCH('🔎 TRA CỨU NHANH'!$C$2,$A5160)),ISNUMBER(SEARCH('🔎 TRA CỨU NHANH'!$C$2,$B5160)))),1,0)</f>
        <v/>
      </c>
      <c r="M5160">
        <f>IF(L5160&gt;N(L5159),L5160,"")</f>
        <v/>
      </c>
      <c r="N5160">
        <f>N(N5159)+IF(AND('💰 BÁO GIÁ'!$C$27&lt;&gt;"",OR(ISNUMBER(SEARCH('💰 BÁO GIÁ'!$C$27,$A5160)),ISNUMBER(SEARCH('💰 BÁO GIÁ'!$C$27,$B5160)))),1,0)</f>
        <v/>
      </c>
      <c r="O5160">
        <f>IF(N5160&gt;N(N5159),N5160,"")</f>
        <v/>
      </c>
    </row>
    <row r="5161">
      <c r="A5161" t="e">
        <v>#NAME?</v>
      </c>
      <c r="B5161" t="e">
        <v>#NAME?</v>
      </c>
      <c r="C5161" t="e">
        <v>#NAME?</v>
      </c>
      <c r="D5161" t="e">
        <v>#NAME?</v>
      </c>
      <c r="E5161" t="e">
        <v>#NAME?</v>
      </c>
      <c r="F5161" t="e">
        <v>#NAME?</v>
      </c>
      <c r="G5161" t="e">
        <v>#NAME?</v>
      </c>
      <c r="H5161" t="e">
        <v>#NAME?</v>
      </c>
      <c r="I5161" t="e">
        <v>#NAME?</v>
      </c>
      <c r="J5161" t="e">
        <v>#NAME?</v>
      </c>
      <c r="L5161">
        <f>N(L5160)+IF(AND('🔎 TRA CỨU NHANH'!$C$2&lt;&gt;"",OR(ISNUMBER(SEARCH('🔎 TRA CỨU NHANH'!$C$2,$A5161)),ISNUMBER(SEARCH('🔎 TRA CỨU NHANH'!$C$2,$B5161)))),1,0)</f>
        <v/>
      </c>
      <c r="M5161">
        <f>IF(L5161&gt;N(L5160),L5161,"")</f>
        <v/>
      </c>
      <c r="N5161">
        <f>N(N5160)+IF(AND('💰 BÁO GIÁ'!$C$27&lt;&gt;"",OR(ISNUMBER(SEARCH('💰 BÁO GIÁ'!$C$27,$A5161)),ISNUMBER(SEARCH('💰 BÁO GIÁ'!$C$27,$B5161)))),1,0)</f>
        <v/>
      </c>
      <c r="O5161">
        <f>IF(N5161&gt;N(N5160),N5161,"")</f>
        <v/>
      </c>
    </row>
    <row r="5162">
      <c r="A5162" t="e">
        <v>#NAME?</v>
      </c>
      <c r="B5162" t="e">
        <v>#NAME?</v>
      </c>
      <c r="C5162" t="e">
        <v>#NAME?</v>
      </c>
      <c r="D5162" t="e">
        <v>#NAME?</v>
      </c>
      <c r="E5162" t="e">
        <v>#NAME?</v>
      </c>
      <c r="F5162" t="e">
        <v>#NAME?</v>
      </c>
      <c r="G5162" t="e">
        <v>#NAME?</v>
      </c>
      <c r="H5162" t="e">
        <v>#NAME?</v>
      </c>
      <c r="I5162" t="e">
        <v>#NAME?</v>
      </c>
      <c r="J5162" t="e">
        <v>#NAME?</v>
      </c>
      <c r="L5162">
        <f>N(L5161)+IF(AND('🔎 TRA CỨU NHANH'!$C$2&lt;&gt;"",OR(ISNUMBER(SEARCH('🔎 TRA CỨU NHANH'!$C$2,$A5162)),ISNUMBER(SEARCH('🔎 TRA CỨU NHANH'!$C$2,$B5162)))),1,0)</f>
        <v/>
      </c>
      <c r="M5162">
        <f>IF(L5162&gt;N(L5161),L5162,"")</f>
        <v/>
      </c>
      <c r="N5162">
        <f>N(N5161)+IF(AND('💰 BÁO GIÁ'!$C$27&lt;&gt;"",OR(ISNUMBER(SEARCH('💰 BÁO GIÁ'!$C$27,$A5162)),ISNUMBER(SEARCH('💰 BÁO GIÁ'!$C$27,$B5162)))),1,0)</f>
        <v/>
      </c>
      <c r="O5162">
        <f>IF(N5162&gt;N(N5161),N5162,"")</f>
        <v/>
      </c>
    </row>
    <row r="5163">
      <c r="A5163" t="e">
        <v>#NAME?</v>
      </c>
      <c r="B5163" t="e">
        <v>#NAME?</v>
      </c>
      <c r="C5163" t="e">
        <v>#NAME?</v>
      </c>
      <c r="D5163" t="e">
        <v>#NAME?</v>
      </c>
      <c r="E5163" t="e">
        <v>#NAME?</v>
      </c>
      <c r="F5163" t="e">
        <v>#NAME?</v>
      </c>
      <c r="G5163" t="e">
        <v>#NAME?</v>
      </c>
      <c r="H5163" t="e">
        <v>#NAME?</v>
      </c>
      <c r="I5163" t="e">
        <v>#NAME?</v>
      </c>
      <c r="J5163" t="e">
        <v>#NAME?</v>
      </c>
      <c r="L5163">
        <f>N(L5162)+IF(AND('🔎 TRA CỨU NHANH'!$C$2&lt;&gt;"",OR(ISNUMBER(SEARCH('🔎 TRA CỨU NHANH'!$C$2,$A5163)),ISNUMBER(SEARCH('🔎 TRA CỨU NHANH'!$C$2,$B5163)))),1,0)</f>
        <v/>
      </c>
      <c r="M5163">
        <f>IF(L5163&gt;N(L5162),L5163,"")</f>
        <v/>
      </c>
      <c r="N5163">
        <f>N(N5162)+IF(AND('💰 BÁO GIÁ'!$C$27&lt;&gt;"",OR(ISNUMBER(SEARCH('💰 BÁO GIÁ'!$C$27,$A5163)),ISNUMBER(SEARCH('💰 BÁO GIÁ'!$C$27,$B5163)))),1,0)</f>
        <v/>
      </c>
      <c r="O5163">
        <f>IF(N5163&gt;N(N5162),N5163,"")</f>
        <v/>
      </c>
    </row>
    <row r="5164">
      <c r="A5164" t="e">
        <v>#NAME?</v>
      </c>
      <c r="B5164" t="e">
        <v>#NAME?</v>
      </c>
      <c r="C5164" t="e">
        <v>#NAME?</v>
      </c>
      <c r="D5164" t="e">
        <v>#NAME?</v>
      </c>
      <c r="E5164" t="e">
        <v>#NAME?</v>
      </c>
      <c r="F5164" t="e">
        <v>#NAME?</v>
      </c>
      <c r="G5164" t="e">
        <v>#NAME?</v>
      </c>
      <c r="H5164" t="e">
        <v>#NAME?</v>
      </c>
      <c r="I5164" t="e">
        <v>#NAME?</v>
      </c>
      <c r="J5164" t="e">
        <v>#NAME?</v>
      </c>
      <c r="L5164">
        <f>N(L5163)+IF(AND('🔎 TRA CỨU NHANH'!$C$2&lt;&gt;"",OR(ISNUMBER(SEARCH('🔎 TRA CỨU NHANH'!$C$2,$A5164)),ISNUMBER(SEARCH('🔎 TRA CỨU NHANH'!$C$2,$B5164)))),1,0)</f>
        <v/>
      </c>
      <c r="M5164">
        <f>IF(L5164&gt;N(L5163),L5164,"")</f>
        <v/>
      </c>
      <c r="N5164">
        <f>N(N5163)+IF(AND('💰 BÁO GIÁ'!$C$27&lt;&gt;"",OR(ISNUMBER(SEARCH('💰 BÁO GIÁ'!$C$27,$A5164)),ISNUMBER(SEARCH('💰 BÁO GIÁ'!$C$27,$B5164)))),1,0)</f>
        <v/>
      </c>
      <c r="O5164">
        <f>IF(N5164&gt;N(N5163),N5164,"")</f>
        <v/>
      </c>
    </row>
    <row r="5165">
      <c r="A5165" t="e">
        <v>#NAME?</v>
      </c>
      <c r="B5165" t="e">
        <v>#NAME?</v>
      </c>
      <c r="C5165" t="e">
        <v>#NAME?</v>
      </c>
      <c r="D5165" t="e">
        <v>#NAME?</v>
      </c>
      <c r="E5165" t="e">
        <v>#NAME?</v>
      </c>
      <c r="F5165" t="e">
        <v>#NAME?</v>
      </c>
      <c r="G5165" t="e">
        <v>#NAME?</v>
      </c>
      <c r="H5165" t="e">
        <v>#NAME?</v>
      </c>
      <c r="I5165" t="e">
        <v>#NAME?</v>
      </c>
      <c r="J5165" t="e">
        <v>#NAME?</v>
      </c>
      <c r="L5165">
        <f>N(L5164)+IF(AND('🔎 TRA CỨU NHANH'!$C$2&lt;&gt;"",OR(ISNUMBER(SEARCH('🔎 TRA CỨU NHANH'!$C$2,$A5165)),ISNUMBER(SEARCH('🔎 TRA CỨU NHANH'!$C$2,$B5165)))),1,0)</f>
        <v/>
      </c>
      <c r="M5165">
        <f>IF(L5165&gt;N(L5164),L5165,"")</f>
        <v/>
      </c>
      <c r="N5165">
        <f>N(N5164)+IF(AND('💰 BÁO GIÁ'!$C$27&lt;&gt;"",OR(ISNUMBER(SEARCH('💰 BÁO GIÁ'!$C$27,$A5165)),ISNUMBER(SEARCH('💰 BÁO GIÁ'!$C$27,$B5165)))),1,0)</f>
        <v/>
      </c>
      <c r="O5165">
        <f>IF(N5165&gt;N(N5164),N5165,"")</f>
        <v/>
      </c>
    </row>
    <row r="5166">
      <c r="A5166" t="e">
        <v>#NAME?</v>
      </c>
      <c r="B5166" t="e">
        <v>#NAME?</v>
      </c>
      <c r="C5166" t="e">
        <v>#NAME?</v>
      </c>
      <c r="D5166" t="e">
        <v>#NAME?</v>
      </c>
      <c r="E5166" t="e">
        <v>#NAME?</v>
      </c>
      <c r="F5166" t="e">
        <v>#NAME?</v>
      </c>
      <c r="G5166" t="e">
        <v>#NAME?</v>
      </c>
      <c r="H5166" t="e">
        <v>#NAME?</v>
      </c>
      <c r="I5166" t="e">
        <v>#NAME?</v>
      </c>
      <c r="J5166" t="e">
        <v>#NAME?</v>
      </c>
      <c r="L5166">
        <f>N(L5165)+IF(AND('🔎 TRA CỨU NHANH'!$C$2&lt;&gt;"",OR(ISNUMBER(SEARCH('🔎 TRA CỨU NHANH'!$C$2,$A5166)),ISNUMBER(SEARCH('🔎 TRA CỨU NHANH'!$C$2,$B5166)))),1,0)</f>
        <v/>
      </c>
      <c r="M5166">
        <f>IF(L5166&gt;N(L5165),L5166,"")</f>
        <v/>
      </c>
      <c r="N5166">
        <f>N(N5165)+IF(AND('💰 BÁO GIÁ'!$C$27&lt;&gt;"",OR(ISNUMBER(SEARCH('💰 BÁO GIÁ'!$C$27,$A5166)),ISNUMBER(SEARCH('💰 BÁO GIÁ'!$C$27,$B5166)))),1,0)</f>
        <v/>
      </c>
      <c r="O5166">
        <f>IF(N5166&gt;N(N5165),N5166,"")</f>
        <v/>
      </c>
    </row>
    <row r="5167">
      <c r="A5167" t="e">
        <v>#NAME?</v>
      </c>
      <c r="B5167" t="e">
        <v>#NAME?</v>
      </c>
      <c r="C5167" t="e">
        <v>#NAME?</v>
      </c>
      <c r="D5167" t="e">
        <v>#NAME?</v>
      </c>
      <c r="E5167" t="e">
        <v>#NAME?</v>
      </c>
      <c r="F5167" t="e">
        <v>#NAME?</v>
      </c>
      <c r="G5167" t="e">
        <v>#NAME?</v>
      </c>
      <c r="H5167" t="e">
        <v>#NAME?</v>
      </c>
      <c r="I5167" t="e">
        <v>#NAME?</v>
      </c>
      <c r="J5167" t="e">
        <v>#NAME?</v>
      </c>
      <c r="L5167">
        <f>N(L5166)+IF(AND('🔎 TRA CỨU NHANH'!$C$2&lt;&gt;"",OR(ISNUMBER(SEARCH('🔎 TRA CỨU NHANH'!$C$2,$A5167)),ISNUMBER(SEARCH('🔎 TRA CỨU NHANH'!$C$2,$B5167)))),1,0)</f>
        <v/>
      </c>
      <c r="M5167">
        <f>IF(L5167&gt;N(L5166),L5167,"")</f>
        <v/>
      </c>
      <c r="N5167">
        <f>N(N5166)+IF(AND('💰 BÁO GIÁ'!$C$27&lt;&gt;"",OR(ISNUMBER(SEARCH('💰 BÁO GIÁ'!$C$27,$A5167)),ISNUMBER(SEARCH('💰 BÁO GIÁ'!$C$27,$B5167)))),1,0)</f>
        <v/>
      </c>
      <c r="O5167">
        <f>IF(N5167&gt;N(N5166),N5167,"")</f>
        <v/>
      </c>
    </row>
    <row r="5168">
      <c r="A5168" t="e">
        <v>#NAME?</v>
      </c>
      <c r="B5168" t="e">
        <v>#NAME?</v>
      </c>
      <c r="C5168" t="e">
        <v>#NAME?</v>
      </c>
      <c r="D5168" t="e">
        <v>#NAME?</v>
      </c>
      <c r="E5168" t="e">
        <v>#NAME?</v>
      </c>
      <c r="F5168" t="e">
        <v>#NAME?</v>
      </c>
      <c r="G5168" t="e">
        <v>#NAME?</v>
      </c>
      <c r="H5168" t="e">
        <v>#NAME?</v>
      </c>
      <c r="I5168" t="e">
        <v>#NAME?</v>
      </c>
      <c r="J5168" t="e">
        <v>#NAME?</v>
      </c>
      <c r="L5168">
        <f>N(L5167)+IF(AND('🔎 TRA CỨU NHANH'!$C$2&lt;&gt;"",OR(ISNUMBER(SEARCH('🔎 TRA CỨU NHANH'!$C$2,$A5168)),ISNUMBER(SEARCH('🔎 TRA CỨU NHANH'!$C$2,$B5168)))),1,0)</f>
        <v/>
      </c>
      <c r="M5168">
        <f>IF(L5168&gt;N(L5167),L5168,"")</f>
        <v/>
      </c>
      <c r="N5168">
        <f>N(N5167)+IF(AND('💰 BÁO GIÁ'!$C$27&lt;&gt;"",OR(ISNUMBER(SEARCH('💰 BÁO GIÁ'!$C$27,$A5168)),ISNUMBER(SEARCH('💰 BÁO GIÁ'!$C$27,$B5168)))),1,0)</f>
        <v/>
      </c>
      <c r="O5168">
        <f>IF(N5168&gt;N(N5167),N5168,"")</f>
        <v/>
      </c>
    </row>
    <row r="5169">
      <c r="A5169" t="e">
        <v>#NAME?</v>
      </c>
      <c r="B5169" t="e">
        <v>#NAME?</v>
      </c>
      <c r="C5169" t="e">
        <v>#NAME?</v>
      </c>
      <c r="D5169" t="e">
        <v>#NAME?</v>
      </c>
      <c r="E5169" t="e">
        <v>#NAME?</v>
      </c>
      <c r="F5169" t="e">
        <v>#NAME?</v>
      </c>
      <c r="G5169" t="e">
        <v>#NAME?</v>
      </c>
      <c r="H5169" t="e">
        <v>#NAME?</v>
      </c>
      <c r="I5169" t="e">
        <v>#NAME?</v>
      </c>
      <c r="J5169" t="e">
        <v>#NAME?</v>
      </c>
      <c r="L5169">
        <f>N(L5168)+IF(AND('🔎 TRA CỨU NHANH'!$C$2&lt;&gt;"",OR(ISNUMBER(SEARCH('🔎 TRA CỨU NHANH'!$C$2,$A5169)),ISNUMBER(SEARCH('🔎 TRA CỨU NHANH'!$C$2,$B5169)))),1,0)</f>
        <v/>
      </c>
      <c r="M5169">
        <f>IF(L5169&gt;N(L5168),L5169,"")</f>
        <v/>
      </c>
      <c r="N5169">
        <f>N(N5168)+IF(AND('💰 BÁO GIÁ'!$C$27&lt;&gt;"",OR(ISNUMBER(SEARCH('💰 BÁO GIÁ'!$C$27,$A5169)),ISNUMBER(SEARCH('💰 BÁO GIÁ'!$C$27,$B5169)))),1,0)</f>
        <v/>
      </c>
      <c r="O5169">
        <f>IF(N5169&gt;N(N5168),N5169,"")</f>
        <v/>
      </c>
    </row>
    <row r="5170">
      <c r="A5170" t="e">
        <v>#NAME?</v>
      </c>
      <c r="B5170" t="e">
        <v>#NAME?</v>
      </c>
      <c r="C5170" t="e">
        <v>#NAME?</v>
      </c>
      <c r="D5170" t="e">
        <v>#NAME?</v>
      </c>
      <c r="E5170" t="e">
        <v>#NAME?</v>
      </c>
      <c r="F5170" t="e">
        <v>#NAME?</v>
      </c>
      <c r="G5170" t="e">
        <v>#NAME?</v>
      </c>
      <c r="H5170" t="e">
        <v>#NAME?</v>
      </c>
      <c r="I5170" t="e">
        <v>#NAME?</v>
      </c>
      <c r="J5170" t="e">
        <v>#NAME?</v>
      </c>
      <c r="L5170">
        <f>N(L5169)+IF(AND('🔎 TRA CỨU NHANH'!$C$2&lt;&gt;"",OR(ISNUMBER(SEARCH('🔎 TRA CỨU NHANH'!$C$2,$A5170)),ISNUMBER(SEARCH('🔎 TRA CỨU NHANH'!$C$2,$B5170)))),1,0)</f>
        <v/>
      </c>
      <c r="M5170">
        <f>IF(L5170&gt;N(L5169),L5170,"")</f>
        <v/>
      </c>
      <c r="N5170">
        <f>N(N5169)+IF(AND('💰 BÁO GIÁ'!$C$27&lt;&gt;"",OR(ISNUMBER(SEARCH('💰 BÁO GIÁ'!$C$27,$A5170)),ISNUMBER(SEARCH('💰 BÁO GIÁ'!$C$27,$B5170)))),1,0)</f>
        <v/>
      </c>
      <c r="O5170">
        <f>IF(N5170&gt;N(N5169),N5170,"")</f>
        <v/>
      </c>
    </row>
    <row r="5171">
      <c r="A5171" t="e">
        <v>#NAME?</v>
      </c>
      <c r="B5171" t="e">
        <v>#NAME?</v>
      </c>
      <c r="C5171" t="e">
        <v>#NAME?</v>
      </c>
      <c r="D5171" t="e">
        <v>#NAME?</v>
      </c>
      <c r="E5171" t="e">
        <v>#NAME?</v>
      </c>
      <c r="F5171" t="e">
        <v>#NAME?</v>
      </c>
      <c r="G5171" t="e">
        <v>#NAME?</v>
      </c>
      <c r="H5171" t="e">
        <v>#NAME?</v>
      </c>
      <c r="I5171" t="e">
        <v>#NAME?</v>
      </c>
      <c r="J5171" t="e">
        <v>#NAME?</v>
      </c>
      <c r="L5171">
        <f>N(L5170)+IF(AND('🔎 TRA CỨU NHANH'!$C$2&lt;&gt;"",OR(ISNUMBER(SEARCH('🔎 TRA CỨU NHANH'!$C$2,$A5171)),ISNUMBER(SEARCH('🔎 TRA CỨU NHANH'!$C$2,$B5171)))),1,0)</f>
        <v/>
      </c>
      <c r="M5171">
        <f>IF(L5171&gt;N(L5170),L5171,"")</f>
        <v/>
      </c>
      <c r="N5171">
        <f>N(N5170)+IF(AND('💰 BÁO GIÁ'!$C$27&lt;&gt;"",OR(ISNUMBER(SEARCH('💰 BÁO GIÁ'!$C$27,$A5171)),ISNUMBER(SEARCH('💰 BÁO GIÁ'!$C$27,$B5171)))),1,0)</f>
        <v/>
      </c>
      <c r="O5171">
        <f>IF(N5171&gt;N(N5170),N5171,"")</f>
        <v/>
      </c>
    </row>
    <row r="5172">
      <c r="A5172" t="e">
        <v>#NAME?</v>
      </c>
      <c r="B5172" t="e">
        <v>#NAME?</v>
      </c>
      <c r="C5172" t="e">
        <v>#NAME?</v>
      </c>
      <c r="D5172" t="e">
        <v>#NAME?</v>
      </c>
      <c r="E5172" t="e">
        <v>#NAME?</v>
      </c>
      <c r="F5172" t="e">
        <v>#NAME?</v>
      </c>
      <c r="G5172" t="e">
        <v>#NAME?</v>
      </c>
      <c r="H5172" t="e">
        <v>#NAME?</v>
      </c>
      <c r="I5172" t="e">
        <v>#NAME?</v>
      </c>
      <c r="J5172" t="e">
        <v>#NAME?</v>
      </c>
      <c r="L5172">
        <f>N(L5171)+IF(AND('🔎 TRA CỨU NHANH'!$C$2&lt;&gt;"",OR(ISNUMBER(SEARCH('🔎 TRA CỨU NHANH'!$C$2,$A5172)),ISNUMBER(SEARCH('🔎 TRA CỨU NHANH'!$C$2,$B5172)))),1,0)</f>
        <v/>
      </c>
      <c r="M5172">
        <f>IF(L5172&gt;N(L5171),L5172,"")</f>
        <v/>
      </c>
      <c r="N5172">
        <f>N(N5171)+IF(AND('💰 BÁO GIÁ'!$C$27&lt;&gt;"",OR(ISNUMBER(SEARCH('💰 BÁO GIÁ'!$C$27,$A5172)),ISNUMBER(SEARCH('💰 BÁO GIÁ'!$C$27,$B5172)))),1,0)</f>
        <v/>
      </c>
      <c r="O5172">
        <f>IF(N5172&gt;N(N5171),N5172,"")</f>
        <v/>
      </c>
    </row>
    <row r="5173">
      <c r="A5173" t="e">
        <v>#NAME?</v>
      </c>
      <c r="B5173" t="e">
        <v>#NAME?</v>
      </c>
      <c r="C5173" t="e">
        <v>#NAME?</v>
      </c>
      <c r="D5173" t="e">
        <v>#NAME?</v>
      </c>
      <c r="E5173" t="e">
        <v>#NAME?</v>
      </c>
      <c r="F5173" t="e">
        <v>#NAME?</v>
      </c>
      <c r="G5173" t="e">
        <v>#NAME?</v>
      </c>
      <c r="H5173" t="e">
        <v>#NAME?</v>
      </c>
      <c r="I5173" t="e">
        <v>#NAME?</v>
      </c>
      <c r="J5173" t="e">
        <v>#NAME?</v>
      </c>
      <c r="L5173">
        <f>N(L5172)+IF(AND('🔎 TRA CỨU NHANH'!$C$2&lt;&gt;"",OR(ISNUMBER(SEARCH('🔎 TRA CỨU NHANH'!$C$2,$A5173)),ISNUMBER(SEARCH('🔎 TRA CỨU NHANH'!$C$2,$B5173)))),1,0)</f>
        <v/>
      </c>
      <c r="M5173">
        <f>IF(L5173&gt;N(L5172),L5173,"")</f>
        <v/>
      </c>
      <c r="N5173">
        <f>N(N5172)+IF(AND('💰 BÁO GIÁ'!$C$27&lt;&gt;"",OR(ISNUMBER(SEARCH('💰 BÁO GIÁ'!$C$27,$A5173)),ISNUMBER(SEARCH('💰 BÁO GIÁ'!$C$27,$B5173)))),1,0)</f>
        <v/>
      </c>
      <c r="O5173">
        <f>IF(N5173&gt;N(N5172),N5173,"")</f>
        <v/>
      </c>
    </row>
    <row r="5174">
      <c r="A5174" t="e">
        <v>#NAME?</v>
      </c>
      <c r="B5174" t="e">
        <v>#NAME?</v>
      </c>
      <c r="C5174" t="e">
        <v>#NAME?</v>
      </c>
      <c r="D5174" t="e">
        <v>#NAME?</v>
      </c>
      <c r="E5174" t="e">
        <v>#NAME?</v>
      </c>
      <c r="F5174" t="e">
        <v>#NAME?</v>
      </c>
      <c r="G5174" t="e">
        <v>#NAME?</v>
      </c>
      <c r="H5174" t="e">
        <v>#NAME?</v>
      </c>
      <c r="I5174" t="e">
        <v>#NAME?</v>
      </c>
      <c r="J5174" t="e">
        <v>#NAME?</v>
      </c>
      <c r="L5174">
        <f>N(L5173)+IF(AND('🔎 TRA CỨU NHANH'!$C$2&lt;&gt;"",OR(ISNUMBER(SEARCH('🔎 TRA CỨU NHANH'!$C$2,$A5174)),ISNUMBER(SEARCH('🔎 TRA CỨU NHANH'!$C$2,$B5174)))),1,0)</f>
        <v/>
      </c>
      <c r="M5174">
        <f>IF(L5174&gt;N(L5173),L5174,"")</f>
        <v/>
      </c>
      <c r="N5174">
        <f>N(N5173)+IF(AND('💰 BÁO GIÁ'!$C$27&lt;&gt;"",OR(ISNUMBER(SEARCH('💰 BÁO GIÁ'!$C$27,$A5174)),ISNUMBER(SEARCH('💰 BÁO GIÁ'!$C$27,$B5174)))),1,0)</f>
        <v/>
      </c>
      <c r="O5174">
        <f>IF(N5174&gt;N(N5173),N5174,"")</f>
        <v/>
      </c>
    </row>
    <row r="5175">
      <c r="A5175" t="e">
        <v>#NAME?</v>
      </c>
      <c r="B5175" t="e">
        <v>#NAME?</v>
      </c>
      <c r="C5175" t="e">
        <v>#NAME?</v>
      </c>
      <c r="D5175" t="e">
        <v>#NAME?</v>
      </c>
      <c r="E5175" t="e">
        <v>#NAME?</v>
      </c>
      <c r="F5175" t="e">
        <v>#NAME?</v>
      </c>
      <c r="G5175" t="e">
        <v>#NAME?</v>
      </c>
      <c r="H5175" t="e">
        <v>#NAME?</v>
      </c>
      <c r="I5175" t="e">
        <v>#NAME?</v>
      </c>
      <c r="J5175" t="e">
        <v>#NAME?</v>
      </c>
      <c r="L5175">
        <f>N(L5174)+IF(AND('🔎 TRA CỨU NHANH'!$C$2&lt;&gt;"",OR(ISNUMBER(SEARCH('🔎 TRA CỨU NHANH'!$C$2,$A5175)),ISNUMBER(SEARCH('🔎 TRA CỨU NHANH'!$C$2,$B5175)))),1,0)</f>
        <v/>
      </c>
      <c r="M5175">
        <f>IF(L5175&gt;N(L5174),L5175,"")</f>
        <v/>
      </c>
      <c r="N5175">
        <f>N(N5174)+IF(AND('💰 BÁO GIÁ'!$C$27&lt;&gt;"",OR(ISNUMBER(SEARCH('💰 BÁO GIÁ'!$C$27,$A5175)),ISNUMBER(SEARCH('💰 BÁO GIÁ'!$C$27,$B5175)))),1,0)</f>
        <v/>
      </c>
      <c r="O5175">
        <f>IF(N5175&gt;N(N5174),N5175,"")</f>
        <v/>
      </c>
    </row>
    <row r="5176">
      <c r="A5176" t="e">
        <v>#NAME?</v>
      </c>
      <c r="B5176" t="e">
        <v>#NAME?</v>
      </c>
      <c r="C5176" t="e">
        <v>#NAME?</v>
      </c>
      <c r="D5176" t="e">
        <v>#NAME?</v>
      </c>
      <c r="E5176" t="e">
        <v>#NAME?</v>
      </c>
      <c r="F5176" t="e">
        <v>#NAME?</v>
      </c>
      <c r="G5176" t="e">
        <v>#NAME?</v>
      </c>
      <c r="H5176" t="e">
        <v>#NAME?</v>
      </c>
      <c r="I5176" t="e">
        <v>#NAME?</v>
      </c>
      <c r="J5176" t="e">
        <v>#NAME?</v>
      </c>
      <c r="L5176">
        <f>N(L5175)+IF(AND('🔎 TRA CỨU NHANH'!$C$2&lt;&gt;"",OR(ISNUMBER(SEARCH('🔎 TRA CỨU NHANH'!$C$2,$A5176)),ISNUMBER(SEARCH('🔎 TRA CỨU NHANH'!$C$2,$B5176)))),1,0)</f>
        <v/>
      </c>
      <c r="M5176">
        <f>IF(L5176&gt;N(L5175),L5176,"")</f>
        <v/>
      </c>
      <c r="N5176">
        <f>N(N5175)+IF(AND('💰 BÁO GIÁ'!$C$27&lt;&gt;"",OR(ISNUMBER(SEARCH('💰 BÁO GIÁ'!$C$27,$A5176)),ISNUMBER(SEARCH('💰 BÁO GIÁ'!$C$27,$B5176)))),1,0)</f>
        <v/>
      </c>
      <c r="O5176">
        <f>IF(N5176&gt;N(N5175),N5176,"")</f>
        <v/>
      </c>
    </row>
    <row r="5177">
      <c r="A5177" t="e">
        <v>#NAME?</v>
      </c>
      <c r="B5177" t="e">
        <v>#NAME?</v>
      </c>
      <c r="C5177" t="e">
        <v>#NAME?</v>
      </c>
      <c r="D5177" t="e">
        <v>#NAME?</v>
      </c>
      <c r="E5177" t="e">
        <v>#NAME?</v>
      </c>
      <c r="F5177" t="e">
        <v>#NAME?</v>
      </c>
      <c r="G5177" t="e">
        <v>#NAME?</v>
      </c>
      <c r="H5177" t="e">
        <v>#NAME?</v>
      </c>
      <c r="I5177" t="e">
        <v>#NAME?</v>
      </c>
      <c r="J5177" t="e">
        <v>#NAME?</v>
      </c>
      <c r="L5177">
        <f>N(L5176)+IF(AND('🔎 TRA CỨU NHANH'!$C$2&lt;&gt;"",OR(ISNUMBER(SEARCH('🔎 TRA CỨU NHANH'!$C$2,$A5177)),ISNUMBER(SEARCH('🔎 TRA CỨU NHANH'!$C$2,$B5177)))),1,0)</f>
        <v/>
      </c>
      <c r="M5177">
        <f>IF(L5177&gt;N(L5176),L5177,"")</f>
        <v/>
      </c>
      <c r="N5177">
        <f>N(N5176)+IF(AND('💰 BÁO GIÁ'!$C$27&lt;&gt;"",OR(ISNUMBER(SEARCH('💰 BÁO GIÁ'!$C$27,$A5177)),ISNUMBER(SEARCH('💰 BÁO GIÁ'!$C$27,$B5177)))),1,0)</f>
        <v/>
      </c>
      <c r="O5177">
        <f>IF(N5177&gt;N(N5176),N5177,"")</f>
        <v/>
      </c>
    </row>
    <row r="5178">
      <c r="A5178" t="e">
        <v>#NAME?</v>
      </c>
      <c r="B5178" t="e">
        <v>#NAME?</v>
      </c>
      <c r="C5178" t="e">
        <v>#NAME?</v>
      </c>
      <c r="D5178" t="e">
        <v>#NAME?</v>
      </c>
      <c r="E5178" t="e">
        <v>#NAME?</v>
      </c>
      <c r="F5178" t="e">
        <v>#NAME?</v>
      </c>
      <c r="G5178" t="e">
        <v>#NAME?</v>
      </c>
      <c r="H5178" t="e">
        <v>#NAME?</v>
      </c>
      <c r="I5178" t="e">
        <v>#NAME?</v>
      </c>
      <c r="J5178" t="e">
        <v>#NAME?</v>
      </c>
      <c r="L5178">
        <f>N(L5177)+IF(AND('🔎 TRA CỨU NHANH'!$C$2&lt;&gt;"",OR(ISNUMBER(SEARCH('🔎 TRA CỨU NHANH'!$C$2,$A5178)),ISNUMBER(SEARCH('🔎 TRA CỨU NHANH'!$C$2,$B5178)))),1,0)</f>
        <v/>
      </c>
      <c r="M5178">
        <f>IF(L5178&gt;N(L5177),L5178,"")</f>
        <v/>
      </c>
      <c r="N5178">
        <f>N(N5177)+IF(AND('💰 BÁO GIÁ'!$C$27&lt;&gt;"",OR(ISNUMBER(SEARCH('💰 BÁO GIÁ'!$C$27,$A5178)),ISNUMBER(SEARCH('💰 BÁO GIÁ'!$C$27,$B5178)))),1,0)</f>
        <v/>
      </c>
      <c r="O5178">
        <f>IF(N5178&gt;N(N5177),N5178,"")</f>
        <v/>
      </c>
    </row>
    <row r="5179">
      <c r="A5179" t="e">
        <v>#NAME?</v>
      </c>
      <c r="B5179" t="e">
        <v>#NAME?</v>
      </c>
      <c r="C5179" t="e">
        <v>#NAME?</v>
      </c>
      <c r="D5179" t="e">
        <v>#NAME?</v>
      </c>
      <c r="E5179" t="e">
        <v>#NAME?</v>
      </c>
      <c r="F5179" t="e">
        <v>#NAME?</v>
      </c>
      <c r="G5179" t="e">
        <v>#NAME?</v>
      </c>
      <c r="H5179" t="e">
        <v>#NAME?</v>
      </c>
      <c r="I5179" t="e">
        <v>#NAME?</v>
      </c>
      <c r="J5179" t="e">
        <v>#NAME?</v>
      </c>
      <c r="L5179">
        <f>N(L5178)+IF(AND('🔎 TRA CỨU NHANH'!$C$2&lt;&gt;"",OR(ISNUMBER(SEARCH('🔎 TRA CỨU NHANH'!$C$2,$A5179)),ISNUMBER(SEARCH('🔎 TRA CỨU NHANH'!$C$2,$B5179)))),1,0)</f>
        <v/>
      </c>
      <c r="M5179">
        <f>IF(L5179&gt;N(L5178),L5179,"")</f>
        <v/>
      </c>
      <c r="N5179">
        <f>N(N5178)+IF(AND('💰 BÁO GIÁ'!$C$27&lt;&gt;"",OR(ISNUMBER(SEARCH('💰 BÁO GIÁ'!$C$27,$A5179)),ISNUMBER(SEARCH('💰 BÁO GIÁ'!$C$27,$B5179)))),1,0)</f>
        <v/>
      </c>
      <c r="O5179">
        <f>IF(N5179&gt;N(N5178),N5179,"")</f>
        <v/>
      </c>
    </row>
    <row r="5180">
      <c r="A5180" t="e">
        <v>#NAME?</v>
      </c>
      <c r="B5180" t="e">
        <v>#NAME?</v>
      </c>
      <c r="C5180" t="e">
        <v>#NAME?</v>
      </c>
      <c r="D5180" t="e">
        <v>#NAME?</v>
      </c>
      <c r="E5180" t="e">
        <v>#NAME?</v>
      </c>
      <c r="F5180" t="e">
        <v>#NAME?</v>
      </c>
      <c r="G5180" t="e">
        <v>#NAME?</v>
      </c>
      <c r="H5180" t="e">
        <v>#NAME?</v>
      </c>
      <c r="I5180" t="e">
        <v>#NAME?</v>
      </c>
      <c r="J5180" t="e">
        <v>#NAME?</v>
      </c>
      <c r="L5180">
        <f>N(L5179)+IF(AND('🔎 TRA CỨU NHANH'!$C$2&lt;&gt;"",OR(ISNUMBER(SEARCH('🔎 TRA CỨU NHANH'!$C$2,$A5180)),ISNUMBER(SEARCH('🔎 TRA CỨU NHANH'!$C$2,$B5180)))),1,0)</f>
        <v/>
      </c>
      <c r="M5180">
        <f>IF(L5180&gt;N(L5179),L5180,"")</f>
        <v/>
      </c>
      <c r="N5180">
        <f>N(N5179)+IF(AND('💰 BÁO GIÁ'!$C$27&lt;&gt;"",OR(ISNUMBER(SEARCH('💰 BÁO GIÁ'!$C$27,$A5180)),ISNUMBER(SEARCH('💰 BÁO GIÁ'!$C$27,$B5180)))),1,0)</f>
        <v/>
      </c>
      <c r="O5180">
        <f>IF(N5180&gt;N(N5179),N5180,"")</f>
        <v/>
      </c>
    </row>
    <row r="5181">
      <c r="A5181" t="e">
        <v>#NAME?</v>
      </c>
      <c r="B5181" t="e">
        <v>#NAME?</v>
      </c>
      <c r="C5181" t="e">
        <v>#NAME?</v>
      </c>
      <c r="D5181" t="e">
        <v>#NAME?</v>
      </c>
      <c r="E5181" t="e">
        <v>#NAME?</v>
      </c>
      <c r="F5181" t="e">
        <v>#NAME?</v>
      </c>
      <c r="G5181" t="e">
        <v>#NAME?</v>
      </c>
      <c r="H5181" t="e">
        <v>#NAME?</v>
      </c>
      <c r="I5181" t="e">
        <v>#NAME?</v>
      </c>
      <c r="J5181" t="e">
        <v>#NAME?</v>
      </c>
      <c r="L5181">
        <f>N(L5180)+IF(AND('🔎 TRA CỨU NHANH'!$C$2&lt;&gt;"",OR(ISNUMBER(SEARCH('🔎 TRA CỨU NHANH'!$C$2,$A5181)),ISNUMBER(SEARCH('🔎 TRA CỨU NHANH'!$C$2,$B5181)))),1,0)</f>
        <v/>
      </c>
      <c r="M5181">
        <f>IF(L5181&gt;N(L5180),L5181,"")</f>
        <v/>
      </c>
      <c r="N5181">
        <f>N(N5180)+IF(AND('💰 BÁO GIÁ'!$C$27&lt;&gt;"",OR(ISNUMBER(SEARCH('💰 BÁO GIÁ'!$C$27,$A5181)),ISNUMBER(SEARCH('💰 BÁO GIÁ'!$C$27,$B5181)))),1,0)</f>
        <v/>
      </c>
      <c r="O5181">
        <f>IF(N5181&gt;N(N5180),N5181,"")</f>
        <v/>
      </c>
    </row>
    <row r="5182">
      <c r="A5182" t="e">
        <v>#NAME?</v>
      </c>
      <c r="B5182" t="e">
        <v>#NAME?</v>
      </c>
      <c r="C5182" t="e">
        <v>#NAME?</v>
      </c>
      <c r="D5182" t="e">
        <v>#NAME?</v>
      </c>
      <c r="E5182" t="e">
        <v>#NAME?</v>
      </c>
      <c r="F5182" t="e">
        <v>#NAME?</v>
      </c>
      <c r="G5182" t="e">
        <v>#NAME?</v>
      </c>
      <c r="H5182" t="e">
        <v>#NAME?</v>
      </c>
      <c r="I5182" t="e">
        <v>#NAME?</v>
      </c>
      <c r="J5182" t="e">
        <v>#NAME?</v>
      </c>
      <c r="L5182">
        <f>N(L5181)+IF(AND('🔎 TRA CỨU NHANH'!$C$2&lt;&gt;"",OR(ISNUMBER(SEARCH('🔎 TRA CỨU NHANH'!$C$2,$A5182)),ISNUMBER(SEARCH('🔎 TRA CỨU NHANH'!$C$2,$B5182)))),1,0)</f>
        <v/>
      </c>
      <c r="M5182">
        <f>IF(L5182&gt;N(L5181),L5182,"")</f>
        <v/>
      </c>
      <c r="N5182">
        <f>N(N5181)+IF(AND('💰 BÁO GIÁ'!$C$27&lt;&gt;"",OR(ISNUMBER(SEARCH('💰 BÁO GIÁ'!$C$27,$A5182)),ISNUMBER(SEARCH('💰 BÁO GIÁ'!$C$27,$B5182)))),1,0)</f>
        <v/>
      </c>
      <c r="O5182">
        <f>IF(N5182&gt;N(N5181),N5182,"")</f>
        <v/>
      </c>
    </row>
    <row r="5183">
      <c r="A5183" t="e">
        <v>#NAME?</v>
      </c>
      <c r="B5183" t="e">
        <v>#NAME?</v>
      </c>
      <c r="C5183" t="e">
        <v>#NAME?</v>
      </c>
      <c r="D5183" t="e">
        <v>#NAME?</v>
      </c>
      <c r="E5183" t="e">
        <v>#NAME?</v>
      </c>
      <c r="F5183" t="e">
        <v>#NAME?</v>
      </c>
      <c r="G5183" t="e">
        <v>#NAME?</v>
      </c>
      <c r="H5183" t="e">
        <v>#NAME?</v>
      </c>
      <c r="I5183" t="e">
        <v>#NAME?</v>
      </c>
      <c r="J5183" t="e">
        <v>#NAME?</v>
      </c>
      <c r="L5183">
        <f>N(L5182)+IF(AND('🔎 TRA CỨU NHANH'!$C$2&lt;&gt;"",OR(ISNUMBER(SEARCH('🔎 TRA CỨU NHANH'!$C$2,$A5183)),ISNUMBER(SEARCH('🔎 TRA CỨU NHANH'!$C$2,$B5183)))),1,0)</f>
        <v/>
      </c>
      <c r="M5183">
        <f>IF(L5183&gt;N(L5182),L5183,"")</f>
        <v/>
      </c>
      <c r="N5183">
        <f>N(N5182)+IF(AND('💰 BÁO GIÁ'!$C$27&lt;&gt;"",OR(ISNUMBER(SEARCH('💰 BÁO GIÁ'!$C$27,$A5183)),ISNUMBER(SEARCH('💰 BÁO GIÁ'!$C$27,$B5183)))),1,0)</f>
        <v/>
      </c>
      <c r="O5183">
        <f>IF(N5183&gt;N(N5182),N5183,"")</f>
        <v/>
      </c>
    </row>
    <row r="5184">
      <c r="A5184" t="e">
        <v>#NAME?</v>
      </c>
      <c r="B5184" t="e">
        <v>#NAME?</v>
      </c>
      <c r="C5184" t="e">
        <v>#NAME?</v>
      </c>
      <c r="D5184" t="e">
        <v>#NAME?</v>
      </c>
      <c r="E5184" t="e">
        <v>#NAME?</v>
      </c>
      <c r="F5184" t="e">
        <v>#NAME?</v>
      </c>
      <c r="G5184" t="e">
        <v>#NAME?</v>
      </c>
      <c r="H5184" t="e">
        <v>#NAME?</v>
      </c>
      <c r="I5184" t="e">
        <v>#NAME?</v>
      </c>
      <c r="J5184" t="e">
        <v>#NAME?</v>
      </c>
      <c r="L5184">
        <f>N(L5183)+IF(AND('🔎 TRA CỨU NHANH'!$C$2&lt;&gt;"",OR(ISNUMBER(SEARCH('🔎 TRA CỨU NHANH'!$C$2,$A5184)),ISNUMBER(SEARCH('🔎 TRA CỨU NHANH'!$C$2,$B5184)))),1,0)</f>
        <v/>
      </c>
      <c r="M5184">
        <f>IF(L5184&gt;N(L5183),L5184,"")</f>
        <v/>
      </c>
      <c r="N5184">
        <f>N(N5183)+IF(AND('💰 BÁO GIÁ'!$C$27&lt;&gt;"",OR(ISNUMBER(SEARCH('💰 BÁO GIÁ'!$C$27,$A5184)),ISNUMBER(SEARCH('💰 BÁO GIÁ'!$C$27,$B5184)))),1,0)</f>
        <v/>
      </c>
      <c r="O5184">
        <f>IF(N5184&gt;N(N5183),N5184,"")</f>
        <v/>
      </c>
    </row>
    <row r="5185">
      <c r="A5185" t="e">
        <v>#NAME?</v>
      </c>
      <c r="B5185" t="e">
        <v>#NAME?</v>
      </c>
      <c r="C5185" t="e">
        <v>#NAME?</v>
      </c>
      <c r="D5185" t="e">
        <v>#NAME?</v>
      </c>
      <c r="E5185" t="e">
        <v>#NAME?</v>
      </c>
      <c r="F5185" t="e">
        <v>#NAME?</v>
      </c>
      <c r="G5185" t="e">
        <v>#NAME?</v>
      </c>
      <c r="H5185" t="e">
        <v>#NAME?</v>
      </c>
      <c r="I5185" t="e">
        <v>#NAME?</v>
      </c>
      <c r="J5185" t="e">
        <v>#NAME?</v>
      </c>
      <c r="L5185">
        <f>N(L5184)+IF(AND('🔎 TRA CỨU NHANH'!$C$2&lt;&gt;"",OR(ISNUMBER(SEARCH('🔎 TRA CỨU NHANH'!$C$2,$A5185)),ISNUMBER(SEARCH('🔎 TRA CỨU NHANH'!$C$2,$B5185)))),1,0)</f>
        <v/>
      </c>
      <c r="M5185">
        <f>IF(L5185&gt;N(L5184),L5185,"")</f>
        <v/>
      </c>
      <c r="N5185">
        <f>N(N5184)+IF(AND('💰 BÁO GIÁ'!$C$27&lt;&gt;"",OR(ISNUMBER(SEARCH('💰 BÁO GIÁ'!$C$27,$A5185)),ISNUMBER(SEARCH('💰 BÁO GIÁ'!$C$27,$B5185)))),1,0)</f>
        <v/>
      </c>
      <c r="O5185">
        <f>IF(N5185&gt;N(N5184),N5185,"")</f>
        <v/>
      </c>
    </row>
    <row r="5186">
      <c r="A5186" t="e">
        <v>#NAME?</v>
      </c>
      <c r="B5186" t="e">
        <v>#NAME?</v>
      </c>
      <c r="C5186" t="e">
        <v>#NAME?</v>
      </c>
      <c r="D5186" t="e">
        <v>#NAME?</v>
      </c>
      <c r="E5186" t="e">
        <v>#NAME?</v>
      </c>
      <c r="F5186" t="e">
        <v>#NAME?</v>
      </c>
      <c r="G5186" t="e">
        <v>#NAME?</v>
      </c>
      <c r="H5186" t="e">
        <v>#NAME?</v>
      </c>
      <c r="I5186" t="e">
        <v>#NAME?</v>
      </c>
      <c r="J5186" t="e">
        <v>#NAME?</v>
      </c>
      <c r="L5186">
        <f>N(L5185)+IF(AND('🔎 TRA CỨU NHANH'!$C$2&lt;&gt;"",OR(ISNUMBER(SEARCH('🔎 TRA CỨU NHANH'!$C$2,$A5186)),ISNUMBER(SEARCH('🔎 TRA CỨU NHANH'!$C$2,$B5186)))),1,0)</f>
        <v/>
      </c>
      <c r="M5186">
        <f>IF(L5186&gt;N(L5185),L5186,"")</f>
        <v/>
      </c>
      <c r="N5186">
        <f>N(N5185)+IF(AND('💰 BÁO GIÁ'!$C$27&lt;&gt;"",OR(ISNUMBER(SEARCH('💰 BÁO GIÁ'!$C$27,$A5186)),ISNUMBER(SEARCH('💰 BÁO GIÁ'!$C$27,$B5186)))),1,0)</f>
        <v/>
      </c>
      <c r="O5186">
        <f>IF(N5186&gt;N(N5185),N5186,"")</f>
        <v/>
      </c>
    </row>
    <row r="5187">
      <c r="A5187" t="e">
        <v>#NAME?</v>
      </c>
      <c r="B5187" t="e">
        <v>#NAME?</v>
      </c>
      <c r="C5187" t="e">
        <v>#NAME?</v>
      </c>
      <c r="D5187" t="e">
        <v>#NAME?</v>
      </c>
      <c r="E5187" t="e">
        <v>#NAME?</v>
      </c>
      <c r="F5187" t="e">
        <v>#NAME?</v>
      </c>
      <c r="G5187" t="e">
        <v>#NAME?</v>
      </c>
      <c r="H5187" t="e">
        <v>#NAME?</v>
      </c>
      <c r="I5187" t="e">
        <v>#NAME?</v>
      </c>
      <c r="J5187" t="e">
        <v>#NAME?</v>
      </c>
      <c r="L5187">
        <f>N(L5186)+IF(AND('🔎 TRA CỨU NHANH'!$C$2&lt;&gt;"",OR(ISNUMBER(SEARCH('🔎 TRA CỨU NHANH'!$C$2,$A5187)),ISNUMBER(SEARCH('🔎 TRA CỨU NHANH'!$C$2,$B5187)))),1,0)</f>
        <v/>
      </c>
      <c r="M5187">
        <f>IF(L5187&gt;N(L5186),L5187,"")</f>
        <v/>
      </c>
      <c r="N5187">
        <f>N(N5186)+IF(AND('💰 BÁO GIÁ'!$C$27&lt;&gt;"",OR(ISNUMBER(SEARCH('💰 BÁO GIÁ'!$C$27,$A5187)),ISNUMBER(SEARCH('💰 BÁO GIÁ'!$C$27,$B5187)))),1,0)</f>
        <v/>
      </c>
      <c r="O5187">
        <f>IF(N5187&gt;N(N5186),N5187,"")</f>
        <v/>
      </c>
    </row>
    <row r="5188">
      <c r="A5188" t="e">
        <v>#NAME?</v>
      </c>
      <c r="B5188" t="e">
        <v>#NAME?</v>
      </c>
      <c r="C5188" t="e">
        <v>#NAME?</v>
      </c>
      <c r="D5188" t="e">
        <v>#NAME?</v>
      </c>
      <c r="E5188" t="e">
        <v>#NAME?</v>
      </c>
      <c r="F5188" t="e">
        <v>#NAME?</v>
      </c>
      <c r="G5188" t="e">
        <v>#NAME?</v>
      </c>
      <c r="H5188" t="e">
        <v>#NAME?</v>
      </c>
      <c r="I5188" t="e">
        <v>#NAME?</v>
      </c>
      <c r="J5188" t="e">
        <v>#NAME?</v>
      </c>
      <c r="L5188">
        <f>N(L5187)+IF(AND('🔎 TRA CỨU NHANH'!$C$2&lt;&gt;"",OR(ISNUMBER(SEARCH('🔎 TRA CỨU NHANH'!$C$2,$A5188)),ISNUMBER(SEARCH('🔎 TRA CỨU NHANH'!$C$2,$B5188)))),1,0)</f>
        <v/>
      </c>
      <c r="M5188">
        <f>IF(L5188&gt;N(L5187),L5188,"")</f>
        <v/>
      </c>
      <c r="N5188">
        <f>N(N5187)+IF(AND('💰 BÁO GIÁ'!$C$27&lt;&gt;"",OR(ISNUMBER(SEARCH('💰 BÁO GIÁ'!$C$27,$A5188)),ISNUMBER(SEARCH('💰 BÁO GIÁ'!$C$27,$B5188)))),1,0)</f>
        <v/>
      </c>
      <c r="O5188">
        <f>IF(N5188&gt;N(N5187),N5188,"")</f>
        <v/>
      </c>
    </row>
    <row r="5189">
      <c r="A5189" t="e">
        <v>#NAME?</v>
      </c>
      <c r="B5189" t="e">
        <v>#NAME?</v>
      </c>
      <c r="C5189" t="e">
        <v>#NAME?</v>
      </c>
      <c r="D5189" t="e">
        <v>#NAME?</v>
      </c>
      <c r="E5189" t="e">
        <v>#NAME?</v>
      </c>
      <c r="F5189" t="e">
        <v>#NAME?</v>
      </c>
      <c r="G5189" t="e">
        <v>#NAME?</v>
      </c>
      <c r="H5189" t="e">
        <v>#NAME?</v>
      </c>
      <c r="I5189" t="e">
        <v>#NAME?</v>
      </c>
      <c r="J5189" t="e">
        <v>#NAME?</v>
      </c>
      <c r="L5189">
        <f>N(L5188)+IF(AND('🔎 TRA CỨU NHANH'!$C$2&lt;&gt;"",OR(ISNUMBER(SEARCH('🔎 TRA CỨU NHANH'!$C$2,$A5189)),ISNUMBER(SEARCH('🔎 TRA CỨU NHANH'!$C$2,$B5189)))),1,0)</f>
        <v/>
      </c>
      <c r="M5189">
        <f>IF(L5189&gt;N(L5188),L5189,"")</f>
        <v/>
      </c>
      <c r="N5189">
        <f>N(N5188)+IF(AND('💰 BÁO GIÁ'!$C$27&lt;&gt;"",OR(ISNUMBER(SEARCH('💰 BÁO GIÁ'!$C$27,$A5189)),ISNUMBER(SEARCH('💰 BÁO GIÁ'!$C$27,$B5189)))),1,0)</f>
        <v/>
      </c>
      <c r="O5189">
        <f>IF(N5189&gt;N(N5188),N5189,"")</f>
        <v/>
      </c>
    </row>
    <row r="5190">
      <c r="A5190" t="e">
        <v>#NAME?</v>
      </c>
      <c r="B5190" t="e">
        <v>#NAME?</v>
      </c>
      <c r="C5190" t="e">
        <v>#NAME?</v>
      </c>
      <c r="D5190" t="e">
        <v>#NAME?</v>
      </c>
      <c r="E5190" t="e">
        <v>#NAME?</v>
      </c>
      <c r="F5190" t="e">
        <v>#NAME?</v>
      </c>
      <c r="G5190" t="e">
        <v>#NAME?</v>
      </c>
      <c r="H5190" t="e">
        <v>#NAME?</v>
      </c>
      <c r="I5190" t="e">
        <v>#NAME?</v>
      </c>
      <c r="J5190" t="e">
        <v>#NAME?</v>
      </c>
      <c r="L5190">
        <f>N(L5189)+IF(AND('🔎 TRA CỨU NHANH'!$C$2&lt;&gt;"",OR(ISNUMBER(SEARCH('🔎 TRA CỨU NHANH'!$C$2,$A5190)),ISNUMBER(SEARCH('🔎 TRA CỨU NHANH'!$C$2,$B5190)))),1,0)</f>
        <v/>
      </c>
      <c r="M5190">
        <f>IF(L5190&gt;N(L5189),L5190,"")</f>
        <v/>
      </c>
      <c r="N5190">
        <f>N(N5189)+IF(AND('💰 BÁO GIÁ'!$C$27&lt;&gt;"",OR(ISNUMBER(SEARCH('💰 BÁO GIÁ'!$C$27,$A5190)),ISNUMBER(SEARCH('💰 BÁO GIÁ'!$C$27,$B5190)))),1,0)</f>
        <v/>
      </c>
      <c r="O5190">
        <f>IF(N5190&gt;N(N5189),N5190,"")</f>
        <v/>
      </c>
    </row>
    <row r="5191">
      <c r="A5191" t="e">
        <v>#NAME?</v>
      </c>
      <c r="B5191" t="e">
        <v>#NAME?</v>
      </c>
      <c r="C5191" t="e">
        <v>#NAME?</v>
      </c>
      <c r="D5191" t="e">
        <v>#NAME?</v>
      </c>
      <c r="E5191" t="e">
        <v>#NAME?</v>
      </c>
      <c r="F5191" t="e">
        <v>#NAME?</v>
      </c>
      <c r="G5191" t="e">
        <v>#NAME?</v>
      </c>
      <c r="H5191" t="e">
        <v>#NAME?</v>
      </c>
      <c r="I5191" t="e">
        <v>#NAME?</v>
      </c>
      <c r="J5191" t="e">
        <v>#NAME?</v>
      </c>
      <c r="L5191">
        <f>N(L5190)+IF(AND('🔎 TRA CỨU NHANH'!$C$2&lt;&gt;"",OR(ISNUMBER(SEARCH('🔎 TRA CỨU NHANH'!$C$2,$A5191)),ISNUMBER(SEARCH('🔎 TRA CỨU NHANH'!$C$2,$B5191)))),1,0)</f>
        <v/>
      </c>
      <c r="M5191">
        <f>IF(L5191&gt;N(L5190),L5191,"")</f>
        <v/>
      </c>
      <c r="N5191">
        <f>N(N5190)+IF(AND('💰 BÁO GIÁ'!$C$27&lt;&gt;"",OR(ISNUMBER(SEARCH('💰 BÁO GIÁ'!$C$27,$A5191)),ISNUMBER(SEARCH('💰 BÁO GIÁ'!$C$27,$B5191)))),1,0)</f>
        <v/>
      </c>
      <c r="O5191">
        <f>IF(N5191&gt;N(N5190),N5191,"")</f>
        <v/>
      </c>
    </row>
    <row r="5192">
      <c r="A5192" t="e">
        <v>#NAME?</v>
      </c>
      <c r="B5192" t="e">
        <v>#NAME?</v>
      </c>
      <c r="C5192" t="e">
        <v>#NAME?</v>
      </c>
      <c r="D5192" t="e">
        <v>#NAME?</v>
      </c>
      <c r="E5192" t="e">
        <v>#NAME?</v>
      </c>
      <c r="F5192" t="e">
        <v>#NAME?</v>
      </c>
      <c r="G5192" t="e">
        <v>#NAME?</v>
      </c>
      <c r="H5192" t="e">
        <v>#NAME?</v>
      </c>
      <c r="I5192" t="e">
        <v>#NAME?</v>
      </c>
      <c r="J5192" t="e">
        <v>#NAME?</v>
      </c>
      <c r="L5192">
        <f>N(L5191)+IF(AND('🔎 TRA CỨU NHANH'!$C$2&lt;&gt;"",OR(ISNUMBER(SEARCH('🔎 TRA CỨU NHANH'!$C$2,$A5192)),ISNUMBER(SEARCH('🔎 TRA CỨU NHANH'!$C$2,$B5192)))),1,0)</f>
        <v/>
      </c>
      <c r="M5192">
        <f>IF(L5192&gt;N(L5191),L5192,"")</f>
        <v/>
      </c>
      <c r="N5192">
        <f>N(N5191)+IF(AND('💰 BÁO GIÁ'!$C$27&lt;&gt;"",OR(ISNUMBER(SEARCH('💰 BÁO GIÁ'!$C$27,$A5192)),ISNUMBER(SEARCH('💰 BÁO GIÁ'!$C$27,$B5192)))),1,0)</f>
        <v/>
      </c>
      <c r="O5192">
        <f>IF(N5192&gt;N(N5191),N5192,"")</f>
        <v/>
      </c>
    </row>
    <row r="5193">
      <c r="A5193" t="e">
        <v>#NAME?</v>
      </c>
      <c r="B5193" t="e">
        <v>#NAME?</v>
      </c>
      <c r="C5193" t="e">
        <v>#NAME?</v>
      </c>
      <c r="D5193" t="e">
        <v>#NAME?</v>
      </c>
      <c r="E5193" t="e">
        <v>#NAME?</v>
      </c>
      <c r="F5193" t="e">
        <v>#NAME?</v>
      </c>
      <c r="G5193" t="e">
        <v>#NAME?</v>
      </c>
      <c r="H5193" t="e">
        <v>#NAME?</v>
      </c>
      <c r="I5193" t="e">
        <v>#NAME?</v>
      </c>
      <c r="J5193" t="e">
        <v>#NAME?</v>
      </c>
      <c r="L5193">
        <f>N(L5192)+IF(AND('🔎 TRA CỨU NHANH'!$C$2&lt;&gt;"",OR(ISNUMBER(SEARCH('🔎 TRA CỨU NHANH'!$C$2,$A5193)),ISNUMBER(SEARCH('🔎 TRA CỨU NHANH'!$C$2,$B5193)))),1,0)</f>
        <v/>
      </c>
      <c r="M5193">
        <f>IF(L5193&gt;N(L5192),L5193,"")</f>
        <v/>
      </c>
      <c r="N5193">
        <f>N(N5192)+IF(AND('💰 BÁO GIÁ'!$C$27&lt;&gt;"",OR(ISNUMBER(SEARCH('💰 BÁO GIÁ'!$C$27,$A5193)),ISNUMBER(SEARCH('💰 BÁO GIÁ'!$C$27,$B5193)))),1,0)</f>
        <v/>
      </c>
      <c r="O5193">
        <f>IF(N5193&gt;N(N5192),N5193,"")</f>
        <v/>
      </c>
    </row>
    <row r="5194">
      <c r="A5194" t="e">
        <v>#NAME?</v>
      </c>
      <c r="B5194" t="e">
        <v>#NAME?</v>
      </c>
      <c r="C5194" t="e">
        <v>#NAME?</v>
      </c>
      <c r="D5194" t="e">
        <v>#NAME?</v>
      </c>
      <c r="E5194" t="e">
        <v>#NAME?</v>
      </c>
      <c r="F5194" t="e">
        <v>#NAME?</v>
      </c>
      <c r="G5194" t="e">
        <v>#NAME?</v>
      </c>
      <c r="H5194" t="e">
        <v>#NAME?</v>
      </c>
      <c r="I5194" t="e">
        <v>#NAME?</v>
      </c>
      <c r="J5194" t="e">
        <v>#NAME?</v>
      </c>
      <c r="L5194">
        <f>N(L5193)+IF(AND('🔎 TRA CỨU NHANH'!$C$2&lt;&gt;"",OR(ISNUMBER(SEARCH('🔎 TRA CỨU NHANH'!$C$2,$A5194)),ISNUMBER(SEARCH('🔎 TRA CỨU NHANH'!$C$2,$B5194)))),1,0)</f>
        <v/>
      </c>
      <c r="M5194">
        <f>IF(L5194&gt;N(L5193),L5194,"")</f>
        <v/>
      </c>
      <c r="N5194">
        <f>N(N5193)+IF(AND('💰 BÁO GIÁ'!$C$27&lt;&gt;"",OR(ISNUMBER(SEARCH('💰 BÁO GIÁ'!$C$27,$A5194)),ISNUMBER(SEARCH('💰 BÁO GIÁ'!$C$27,$B5194)))),1,0)</f>
        <v/>
      </c>
      <c r="O5194">
        <f>IF(N5194&gt;N(N5193),N5194,"")</f>
        <v/>
      </c>
    </row>
    <row r="5195">
      <c r="A5195" t="e">
        <v>#NAME?</v>
      </c>
      <c r="B5195" t="e">
        <v>#NAME?</v>
      </c>
      <c r="C5195" t="e">
        <v>#NAME?</v>
      </c>
      <c r="D5195" t="e">
        <v>#NAME?</v>
      </c>
      <c r="E5195" t="e">
        <v>#NAME?</v>
      </c>
      <c r="F5195" t="e">
        <v>#NAME?</v>
      </c>
      <c r="G5195" t="e">
        <v>#NAME?</v>
      </c>
      <c r="H5195" t="e">
        <v>#NAME?</v>
      </c>
      <c r="I5195" t="e">
        <v>#NAME?</v>
      </c>
      <c r="J5195" t="e">
        <v>#NAME?</v>
      </c>
      <c r="L5195">
        <f>N(L5194)+IF(AND('🔎 TRA CỨU NHANH'!$C$2&lt;&gt;"",OR(ISNUMBER(SEARCH('🔎 TRA CỨU NHANH'!$C$2,$A5195)),ISNUMBER(SEARCH('🔎 TRA CỨU NHANH'!$C$2,$B5195)))),1,0)</f>
        <v/>
      </c>
      <c r="M5195">
        <f>IF(L5195&gt;N(L5194),L5195,"")</f>
        <v/>
      </c>
      <c r="N5195">
        <f>N(N5194)+IF(AND('💰 BÁO GIÁ'!$C$27&lt;&gt;"",OR(ISNUMBER(SEARCH('💰 BÁO GIÁ'!$C$27,$A5195)),ISNUMBER(SEARCH('💰 BÁO GIÁ'!$C$27,$B5195)))),1,0)</f>
        <v/>
      </c>
      <c r="O5195">
        <f>IF(N5195&gt;N(N5194),N5195,"")</f>
        <v/>
      </c>
    </row>
    <row r="5196">
      <c r="A5196" t="e">
        <v>#NAME?</v>
      </c>
      <c r="B5196" t="e">
        <v>#NAME?</v>
      </c>
      <c r="C5196" t="e">
        <v>#NAME?</v>
      </c>
      <c r="D5196" t="e">
        <v>#NAME?</v>
      </c>
      <c r="E5196" t="e">
        <v>#NAME?</v>
      </c>
      <c r="F5196" t="e">
        <v>#NAME?</v>
      </c>
      <c r="G5196" t="e">
        <v>#NAME?</v>
      </c>
      <c r="H5196" t="e">
        <v>#NAME?</v>
      </c>
      <c r="I5196" t="e">
        <v>#NAME?</v>
      </c>
      <c r="J5196" t="e">
        <v>#NAME?</v>
      </c>
      <c r="L5196">
        <f>N(L5195)+IF(AND('🔎 TRA CỨU NHANH'!$C$2&lt;&gt;"",OR(ISNUMBER(SEARCH('🔎 TRA CỨU NHANH'!$C$2,$A5196)),ISNUMBER(SEARCH('🔎 TRA CỨU NHANH'!$C$2,$B5196)))),1,0)</f>
        <v/>
      </c>
      <c r="M5196">
        <f>IF(L5196&gt;N(L5195),L5196,"")</f>
        <v/>
      </c>
      <c r="N5196">
        <f>N(N5195)+IF(AND('💰 BÁO GIÁ'!$C$27&lt;&gt;"",OR(ISNUMBER(SEARCH('💰 BÁO GIÁ'!$C$27,$A5196)),ISNUMBER(SEARCH('💰 BÁO GIÁ'!$C$27,$B5196)))),1,0)</f>
        <v/>
      </c>
      <c r="O5196">
        <f>IF(N5196&gt;N(N5195),N5196,"")</f>
        <v/>
      </c>
    </row>
    <row r="5197">
      <c r="A5197" t="e">
        <v>#NAME?</v>
      </c>
      <c r="B5197" t="e">
        <v>#NAME?</v>
      </c>
      <c r="C5197" t="e">
        <v>#NAME?</v>
      </c>
      <c r="D5197" t="e">
        <v>#NAME?</v>
      </c>
      <c r="E5197" t="e">
        <v>#NAME?</v>
      </c>
      <c r="F5197" t="e">
        <v>#NAME?</v>
      </c>
      <c r="G5197" t="e">
        <v>#NAME?</v>
      </c>
      <c r="H5197" t="e">
        <v>#NAME?</v>
      </c>
      <c r="I5197" t="e">
        <v>#NAME?</v>
      </c>
      <c r="J5197" t="e">
        <v>#NAME?</v>
      </c>
      <c r="L5197">
        <f>N(L5196)+IF(AND('🔎 TRA CỨU NHANH'!$C$2&lt;&gt;"",OR(ISNUMBER(SEARCH('🔎 TRA CỨU NHANH'!$C$2,$A5197)),ISNUMBER(SEARCH('🔎 TRA CỨU NHANH'!$C$2,$B5197)))),1,0)</f>
        <v/>
      </c>
      <c r="M5197">
        <f>IF(L5197&gt;N(L5196),L5197,"")</f>
        <v/>
      </c>
      <c r="N5197">
        <f>N(N5196)+IF(AND('💰 BÁO GIÁ'!$C$27&lt;&gt;"",OR(ISNUMBER(SEARCH('💰 BÁO GIÁ'!$C$27,$A5197)),ISNUMBER(SEARCH('💰 BÁO GIÁ'!$C$27,$B5197)))),1,0)</f>
        <v/>
      </c>
      <c r="O5197">
        <f>IF(N5197&gt;N(N5196),N5197,"")</f>
        <v/>
      </c>
    </row>
    <row r="5198">
      <c r="A5198" t="e">
        <v>#NAME?</v>
      </c>
      <c r="B5198" t="e">
        <v>#NAME?</v>
      </c>
      <c r="C5198" t="e">
        <v>#NAME?</v>
      </c>
      <c r="D5198" t="e">
        <v>#NAME?</v>
      </c>
      <c r="E5198" t="e">
        <v>#NAME?</v>
      </c>
      <c r="F5198" t="e">
        <v>#NAME?</v>
      </c>
      <c r="G5198" t="e">
        <v>#NAME?</v>
      </c>
      <c r="H5198" t="e">
        <v>#NAME?</v>
      </c>
      <c r="I5198" t="e">
        <v>#NAME?</v>
      </c>
      <c r="J5198" t="e">
        <v>#NAME?</v>
      </c>
      <c r="L5198">
        <f>N(L5197)+IF(AND('🔎 TRA CỨU NHANH'!$C$2&lt;&gt;"",OR(ISNUMBER(SEARCH('🔎 TRA CỨU NHANH'!$C$2,$A5198)),ISNUMBER(SEARCH('🔎 TRA CỨU NHANH'!$C$2,$B5198)))),1,0)</f>
        <v/>
      </c>
      <c r="M5198">
        <f>IF(L5198&gt;N(L5197),L5198,"")</f>
        <v/>
      </c>
      <c r="N5198">
        <f>N(N5197)+IF(AND('💰 BÁO GIÁ'!$C$27&lt;&gt;"",OR(ISNUMBER(SEARCH('💰 BÁO GIÁ'!$C$27,$A5198)),ISNUMBER(SEARCH('💰 BÁO GIÁ'!$C$27,$B5198)))),1,0)</f>
        <v/>
      </c>
      <c r="O5198">
        <f>IF(N5198&gt;N(N5197),N5198,"")</f>
        <v/>
      </c>
    </row>
    <row r="5199">
      <c r="A5199" t="e">
        <v>#NAME?</v>
      </c>
      <c r="B5199" t="e">
        <v>#NAME?</v>
      </c>
      <c r="C5199" t="e">
        <v>#NAME?</v>
      </c>
      <c r="D5199" t="e">
        <v>#NAME?</v>
      </c>
      <c r="E5199" t="e">
        <v>#NAME?</v>
      </c>
      <c r="F5199" t="e">
        <v>#NAME?</v>
      </c>
      <c r="G5199" t="e">
        <v>#NAME?</v>
      </c>
      <c r="H5199" t="e">
        <v>#NAME?</v>
      </c>
      <c r="I5199" t="e">
        <v>#NAME?</v>
      </c>
      <c r="J5199" t="e">
        <v>#NAME?</v>
      </c>
      <c r="L5199">
        <f>N(L5198)+IF(AND('🔎 TRA CỨU NHANH'!$C$2&lt;&gt;"",OR(ISNUMBER(SEARCH('🔎 TRA CỨU NHANH'!$C$2,$A5199)),ISNUMBER(SEARCH('🔎 TRA CỨU NHANH'!$C$2,$B5199)))),1,0)</f>
        <v/>
      </c>
      <c r="M5199">
        <f>IF(L5199&gt;N(L5198),L5199,"")</f>
        <v/>
      </c>
      <c r="N5199">
        <f>N(N5198)+IF(AND('💰 BÁO GIÁ'!$C$27&lt;&gt;"",OR(ISNUMBER(SEARCH('💰 BÁO GIÁ'!$C$27,$A5199)),ISNUMBER(SEARCH('💰 BÁO GIÁ'!$C$27,$B5199)))),1,0)</f>
        <v/>
      </c>
      <c r="O5199">
        <f>IF(N5199&gt;N(N5198),N5199,"")</f>
        <v/>
      </c>
    </row>
    <row r="5200">
      <c r="A5200" t="e">
        <v>#NAME?</v>
      </c>
      <c r="B5200" t="e">
        <v>#NAME?</v>
      </c>
      <c r="C5200" t="e">
        <v>#NAME?</v>
      </c>
      <c r="D5200" t="e">
        <v>#NAME?</v>
      </c>
      <c r="E5200" t="e">
        <v>#NAME?</v>
      </c>
      <c r="F5200" t="e">
        <v>#NAME?</v>
      </c>
      <c r="G5200" t="e">
        <v>#NAME?</v>
      </c>
      <c r="H5200" t="e">
        <v>#NAME?</v>
      </c>
      <c r="I5200" t="e">
        <v>#NAME?</v>
      </c>
      <c r="J5200" t="e">
        <v>#NAME?</v>
      </c>
      <c r="L5200">
        <f>N(L5199)+IF(AND('🔎 TRA CỨU NHANH'!$C$2&lt;&gt;"",OR(ISNUMBER(SEARCH('🔎 TRA CỨU NHANH'!$C$2,$A5200)),ISNUMBER(SEARCH('🔎 TRA CỨU NHANH'!$C$2,$B5200)))),1,0)</f>
        <v/>
      </c>
      <c r="M5200">
        <f>IF(L5200&gt;N(L5199),L5200,"")</f>
        <v/>
      </c>
      <c r="N5200">
        <f>N(N5199)+IF(AND('💰 BÁO GIÁ'!$C$27&lt;&gt;"",OR(ISNUMBER(SEARCH('💰 BÁO GIÁ'!$C$27,$A5200)),ISNUMBER(SEARCH('💰 BÁO GIÁ'!$C$27,$B5200)))),1,0)</f>
        <v/>
      </c>
      <c r="O5200">
        <f>IF(N5200&gt;N(N5199),N5200,"")</f>
        <v/>
      </c>
    </row>
    <row r="5201">
      <c r="A5201" t="e">
        <v>#NAME?</v>
      </c>
      <c r="B5201" t="e">
        <v>#NAME?</v>
      </c>
      <c r="C5201" t="e">
        <v>#NAME?</v>
      </c>
      <c r="D5201" t="e">
        <v>#NAME?</v>
      </c>
      <c r="E5201" t="e">
        <v>#NAME?</v>
      </c>
      <c r="F5201" t="e">
        <v>#NAME?</v>
      </c>
      <c r="G5201" t="e">
        <v>#NAME?</v>
      </c>
      <c r="H5201" t="e">
        <v>#NAME?</v>
      </c>
      <c r="I5201" t="e">
        <v>#NAME?</v>
      </c>
      <c r="J5201" t="e">
        <v>#NAME?</v>
      </c>
      <c r="L5201">
        <f>N(L5200)+IF(AND('🔎 TRA CỨU NHANH'!$C$2&lt;&gt;"",OR(ISNUMBER(SEARCH('🔎 TRA CỨU NHANH'!$C$2,$A5201)),ISNUMBER(SEARCH('🔎 TRA CỨU NHANH'!$C$2,$B5201)))),1,0)</f>
        <v/>
      </c>
      <c r="M5201">
        <f>IF(L5201&gt;N(L5200),L5201,"")</f>
        <v/>
      </c>
      <c r="N5201">
        <f>N(N5200)+IF(AND('💰 BÁO GIÁ'!$C$27&lt;&gt;"",OR(ISNUMBER(SEARCH('💰 BÁO GIÁ'!$C$27,$A5201)),ISNUMBER(SEARCH('💰 BÁO GIÁ'!$C$27,$B5201)))),1,0)</f>
        <v/>
      </c>
      <c r="O5201">
        <f>IF(N5201&gt;N(N5200),N5201,"")</f>
        <v/>
      </c>
    </row>
    <row r="5202">
      <c r="A5202" t="e">
        <v>#NAME?</v>
      </c>
      <c r="B5202" t="e">
        <v>#NAME?</v>
      </c>
      <c r="C5202" t="e">
        <v>#NAME?</v>
      </c>
      <c r="D5202" t="e">
        <v>#NAME?</v>
      </c>
      <c r="E5202" t="e">
        <v>#NAME?</v>
      </c>
      <c r="F5202" t="e">
        <v>#NAME?</v>
      </c>
      <c r="G5202" t="e">
        <v>#NAME?</v>
      </c>
      <c r="H5202" t="e">
        <v>#NAME?</v>
      </c>
      <c r="I5202" t="e">
        <v>#NAME?</v>
      </c>
      <c r="J5202" t="e">
        <v>#NAME?</v>
      </c>
      <c r="L5202">
        <f>N(L5201)+IF(AND('🔎 TRA CỨU NHANH'!$C$2&lt;&gt;"",OR(ISNUMBER(SEARCH('🔎 TRA CỨU NHANH'!$C$2,$A5202)),ISNUMBER(SEARCH('🔎 TRA CỨU NHANH'!$C$2,$B5202)))),1,0)</f>
        <v/>
      </c>
      <c r="M5202">
        <f>IF(L5202&gt;N(L5201),L5202,"")</f>
        <v/>
      </c>
      <c r="N5202">
        <f>N(N5201)+IF(AND('💰 BÁO GIÁ'!$C$27&lt;&gt;"",OR(ISNUMBER(SEARCH('💰 BÁO GIÁ'!$C$27,$A5202)),ISNUMBER(SEARCH('💰 BÁO GIÁ'!$C$27,$B5202)))),1,0)</f>
        <v/>
      </c>
      <c r="O5202">
        <f>IF(N5202&gt;N(N5201),N5202,"")</f>
        <v/>
      </c>
    </row>
    <row r="5203">
      <c r="A5203" t="e">
        <v>#NAME?</v>
      </c>
      <c r="B5203" t="e">
        <v>#NAME?</v>
      </c>
      <c r="C5203" t="e">
        <v>#NAME?</v>
      </c>
      <c r="D5203" t="e">
        <v>#NAME?</v>
      </c>
      <c r="E5203" t="e">
        <v>#NAME?</v>
      </c>
      <c r="F5203" t="e">
        <v>#NAME?</v>
      </c>
      <c r="G5203" t="e">
        <v>#NAME?</v>
      </c>
      <c r="H5203" t="e">
        <v>#NAME?</v>
      </c>
      <c r="I5203" t="e">
        <v>#NAME?</v>
      </c>
      <c r="J5203" t="e">
        <v>#NAME?</v>
      </c>
      <c r="L5203">
        <f>N(L5202)+IF(AND('🔎 TRA CỨU NHANH'!$C$2&lt;&gt;"",OR(ISNUMBER(SEARCH('🔎 TRA CỨU NHANH'!$C$2,$A5203)),ISNUMBER(SEARCH('🔎 TRA CỨU NHANH'!$C$2,$B5203)))),1,0)</f>
        <v/>
      </c>
      <c r="M5203">
        <f>IF(L5203&gt;N(L5202),L5203,"")</f>
        <v/>
      </c>
      <c r="N5203">
        <f>N(N5202)+IF(AND('💰 BÁO GIÁ'!$C$27&lt;&gt;"",OR(ISNUMBER(SEARCH('💰 BÁO GIÁ'!$C$27,$A5203)),ISNUMBER(SEARCH('💰 BÁO GIÁ'!$C$27,$B5203)))),1,0)</f>
        <v/>
      </c>
      <c r="O5203">
        <f>IF(N5203&gt;N(N5202),N5203,"")</f>
        <v/>
      </c>
    </row>
    <row r="5204">
      <c r="A5204" t="e">
        <v>#NAME?</v>
      </c>
      <c r="B5204" t="e">
        <v>#NAME?</v>
      </c>
      <c r="C5204" t="e">
        <v>#NAME?</v>
      </c>
      <c r="D5204" t="e">
        <v>#NAME?</v>
      </c>
      <c r="E5204" t="e">
        <v>#NAME?</v>
      </c>
      <c r="F5204" t="e">
        <v>#NAME?</v>
      </c>
      <c r="G5204" t="e">
        <v>#NAME?</v>
      </c>
      <c r="H5204" t="e">
        <v>#NAME?</v>
      </c>
      <c r="I5204" t="e">
        <v>#NAME?</v>
      </c>
      <c r="J5204" t="e">
        <v>#NAME?</v>
      </c>
      <c r="L5204">
        <f>N(L5203)+IF(AND('🔎 TRA CỨU NHANH'!$C$2&lt;&gt;"",OR(ISNUMBER(SEARCH('🔎 TRA CỨU NHANH'!$C$2,$A5204)),ISNUMBER(SEARCH('🔎 TRA CỨU NHANH'!$C$2,$B5204)))),1,0)</f>
        <v/>
      </c>
      <c r="M5204">
        <f>IF(L5204&gt;N(L5203),L5204,"")</f>
        <v/>
      </c>
      <c r="N5204">
        <f>N(N5203)+IF(AND('💰 BÁO GIÁ'!$C$27&lt;&gt;"",OR(ISNUMBER(SEARCH('💰 BÁO GIÁ'!$C$27,$A5204)),ISNUMBER(SEARCH('💰 BÁO GIÁ'!$C$27,$B5204)))),1,0)</f>
        <v/>
      </c>
      <c r="O5204">
        <f>IF(N5204&gt;N(N5203),N5204,"")</f>
        <v/>
      </c>
    </row>
    <row r="5205">
      <c r="A5205" t="e">
        <v>#NAME?</v>
      </c>
      <c r="B5205" t="e">
        <v>#NAME?</v>
      </c>
      <c r="C5205" t="e">
        <v>#NAME?</v>
      </c>
      <c r="D5205" t="e">
        <v>#NAME?</v>
      </c>
      <c r="E5205" t="e">
        <v>#NAME?</v>
      </c>
      <c r="F5205" t="e">
        <v>#NAME?</v>
      </c>
      <c r="G5205" t="e">
        <v>#NAME?</v>
      </c>
      <c r="H5205" t="e">
        <v>#NAME?</v>
      </c>
      <c r="I5205" t="e">
        <v>#NAME?</v>
      </c>
      <c r="J5205" t="e">
        <v>#NAME?</v>
      </c>
      <c r="L5205">
        <f>N(L5204)+IF(AND('🔎 TRA CỨU NHANH'!$C$2&lt;&gt;"",OR(ISNUMBER(SEARCH('🔎 TRA CỨU NHANH'!$C$2,$A5205)),ISNUMBER(SEARCH('🔎 TRA CỨU NHANH'!$C$2,$B5205)))),1,0)</f>
        <v/>
      </c>
      <c r="M5205">
        <f>IF(L5205&gt;N(L5204),L5205,"")</f>
        <v/>
      </c>
      <c r="N5205">
        <f>N(N5204)+IF(AND('💰 BÁO GIÁ'!$C$27&lt;&gt;"",OR(ISNUMBER(SEARCH('💰 BÁO GIÁ'!$C$27,$A5205)),ISNUMBER(SEARCH('💰 BÁO GIÁ'!$C$27,$B5205)))),1,0)</f>
        <v/>
      </c>
      <c r="O5205">
        <f>IF(N5205&gt;N(N5204),N5205,"")</f>
        <v/>
      </c>
    </row>
    <row r="5206">
      <c r="A5206" t="e">
        <v>#NAME?</v>
      </c>
      <c r="B5206" t="e">
        <v>#NAME?</v>
      </c>
      <c r="C5206" t="e">
        <v>#NAME?</v>
      </c>
      <c r="D5206" t="e">
        <v>#NAME?</v>
      </c>
      <c r="E5206" t="e">
        <v>#NAME?</v>
      </c>
      <c r="F5206" t="e">
        <v>#NAME?</v>
      </c>
      <c r="G5206" t="e">
        <v>#NAME?</v>
      </c>
      <c r="H5206" t="e">
        <v>#NAME?</v>
      </c>
      <c r="I5206" t="e">
        <v>#NAME?</v>
      </c>
      <c r="J5206" t="e">
        <v>#NAME?</v>
      </c>
      <c r="L5206">
        <f>N(L5205)+IF(AND('🔎 TRA CỨU NHANH'!$C$2&lt;&gt;"",OR(ISNUMBER(SEARCH('🔎 TRA CỨU NHANH'!$C$2,$A5206)),ISNUMBER(SEARCH('🔎 TRA CỨU NHANH'!$C$2,$B5206)))),1,0)</f>
        <v/>
      </c>
      <c r="M5206">
        <f>IF(L5206&gt;N(L5205),L5206,"")</f>
        <v/>
      </c>
      <c r="N5206">
        <f>N(N5205)+IF(AND('💰 BÁO GIÁ'!$C$27&lt;&gt;"",OR(ISNUMBER(SEARCH('💰 BÁO GIÁ'!$C$27,$A5206)),ISNUMBER(SEARCH('💰 BÁO GIÁ'!$C$27,$B5206)))),1,0)</f>
        <v/>
      </c>
      <c r="O5206">
        <f>IF(N5206&gt;N(N5205),N5206,"")</f>
        <v/>
      </c>
    </row>
    <row r="5207">
      <c r="A5207" t="e">
        <v>#NAME?</v>
      </c>
      <c r="B5207" t="e">
        <v>#NAME?</v>
      </c>
      <c r="C5207" t="e">
        <v>#NAME?</v>
      </c>
      <c r="D5207" t="e">
        <v>#NAME?</v>
      </c>
      <c r="E5207" t="e">
        <v>#NAME?</v>
      </c>
      <c r="F5207" t="e">
        <v>#NAME?</v>
      </c>
      <c r="G5207" t="e">
        <v>#NAME?</v>
      </c>
      <c r="H5207" t="e">
        <v>#NAME?</v>
      </c>
      <c r="I5207" t="e">
        <v>#NAME?</v>
      </c>
      <c r="J5207" t="e">
        <v>#NAME?</v>
      </c>
      <c r="L5207">
        <f>N(L5206)+IF(AND('🔎 TRA CỨU NHANH'!$C$2&lt;&gt;"",OR(ISNUMBER(SEARCH('🔎 TRA CỨU NHANH'!$C$2,$A5207)),ISNUMBER(SEARCH('🔎 TRA CỨU NHANH'!$C$2,$B5207)))),1,0)</f>
        <v/>
      </c>
      <c r="M5207">
        <f>IF(L5207&gt;N(L5206),L5207,"")</f>
        <v/>
      </c>
      <c r="N5207">
        <f>N(N5206)+IF(AND('💰 BÁO GIÁ'!$C$27&lt;&gt;"",OR(ISNUMBER(SEARCH('💰 BÁO GIÁ'!$C$27,$A5207)),ISNUMBER(SEARCH('💰 BÁO GIÁ'!$C$27,$B5207)))),1,0)</f>
        <v/>
      </c>
      <c r="O5207">
        <f>IF(N5207&gt;N(N5206),N5207,"")</f>
        <v/>
      </c>
    </row>
    <row r="5208">
      <c r="A5208" t="e">
        <v>#NAME?</v>
      </c>
      <c r="B5208" t="e">
        <v>#NAME?</v>
      </c>
      <c r="C5208" t="e">
        <v>#NAME?</v>
      </c>
      <c r="D5208" t="e">
        <v>#NAME?</v>
      </c>
      <c r="E5208" t="e">
        <v>#NAME?</v>
      </c>
      <c r="F5208" t="e">
        <v>#NAME?</v>
      </c>
      <c r="G5208" t="e">
        <v>#NAME?</v>
      </c>
      <c r="H5208" t="e">
        <v>#NAME?</v>
      </c>
      <c r="I5208" t="e">
        <v>#NAME?</v>
      </c>
      <c r="J5208" t="e">
        <v>#NAME?</v>
      </c>
      <c r="L5208">
        <f>N(L5207)+IF(AND('🔎 TRA CỨU NHANH'!$C$2&lt;&gt;"",OR(ISNUMBER(SEARCH('🔎 TRA CỨU NHANH'!$C$2,$A5208)),ISNUMBER(SEARCH('🔎 TRA CỨU NHANH'!$C$2,$B5208)))),1,0)</f>
        <v/>
      </c>
      <c r="M5208">
        <f>IF(L5208&gt;N(L5207),L5208,"")</f>
        <v/>
      </c>
      <c r="N5208">
        <f>N(N5207)+IF(AND('💰 BÁO GIÁ'!$C$27&lt;&gt;"",OR(ISNUMBER(SEARCH('💰 BÁO GIÁ'!$C$27,$A5208)),ISNUMBER(SEARCH('💰 BÁO GIÁ'!$C$27,$B5208)))),1,0)</f>
        <v/>
      </c>
      <c r="O5208">
        <f>IF(N5208&gt;N(N5207),N5208,"")</f>
        <v/>
      </c>
    </row>
    <row r="5209">
      <c r="A5209" t="e">
        <v>#NAME?</v>
      </c>
      <c r="B5209" t="e">
        <v>#NAME?</v>
      </c>
      <c r="C5209" t="e">
        <v>#NAME?</v>
      </c>
      <c r="D5209" t="e">
        <v>#NAME?</v>
      </c>
      <c r="E5209" t="e">
        <v>#NAME?</v>
      </c>
      <c r="F5209" t="e">
        <v>#NAME?</v>
      </c>
      <c r="G5209" t="e">
        <v>#NAME?</v>
      </c>
      <c r="H5209" t="e">
        <v>#NAME?</v>
      </c>
      <c r="I5209" t="e">
        <v>#NAME?</v>
      </c>
      <c r="J5209" t="e">
        <v>#NAME?</v>
      </c>
      <c r="L5209">
        <f>N(L5208)+IF(AND('🔎 TRA CỨU NHANH'!$C$2&lt;&gt;"",OR(ISNUMBER(SEARCH('🔎 TRA CỨU NHANH'!$C$2,$A5209)),ISNUMBER(SEARCH('🔎 TRA CỨU NHANH'!$C$2,$B5209)))),1,0)</f>
        <v/>
      </c>
      <c r="M5209">
        <f>IF(L5209&gt;N(L5208),L5209,"")</f>
        <v/>
      </c>
      <c r="N5209">
        <f>N(N5208)+IF(AND('💰 BÁO GIÁ'!$C$27&lt;&gt;"",OR(ISNUMBER(SEARCH('💰 BÁO GIÁ'!$C$27,$A5209)),ISNUMBER(SEARCH('💰 BÁO GIÁ'!$C$27,$B5209)))),1,0)</f>
        <v/>
      </c>
      <c r="O5209">
        <f>IF(N5209&gt;N(N5208),N5209,"")</f>
        <v/>
      </c>
    </row>
    <row r="5210">
      <c r="A5210" t="e">
        <v>#NAME?</v>
      </c>
      <c r="B5210" t="e">
        <v>#NAME?</v>
      </c>
      <c r="C5210" t="e">
        <v>#NAME?</v>
      </c>
      <c r="D5210" t="e">
        <v>#NAME?</v>
      </c>
      <c r="E5210" t="e">
        <v>#NAME?</v>
      </c>
      <c r="F5210" t="e">
        <v>#NAME?</v>
      </c>
      <c r="G5210" t="e">
        <v>#NAME?</v>
      </c>
      <c r="H5210" t="e">
        <v>#NAME?</v>
      </c>
      <c r="I5210" t="e">
        <v>#NAME?</v>
      </c>
      <c r="J5210" t="e">
        <v>#NAME?</v>
      </c>
      <c r="L5210">
        <f>N(L5209)+IF(AND('🔎 TRA CỨU NHANH'!$C$2&lt;&gt;"",OR(ISNUMBER(SEARCH('🔎 TRA CỨU NHANH'!$C$2,$A5210)),ISNUMBER(SEARCH('🔎 TRA CỨU NHANH'!$C$2,$B5210)))),1,0)</f>
        <v/>
      </c>
      <c r="M5210">
        <f>IF(L5210&gt;N(L5209),L5210,"")</f>
        <v/>
      </c>
      <c r="N5210">
        <f>N(N5209)+IF(AND('💰 BÁO GIÁ'!$C$27&lt;&gt;"",OR(ISNUMBER(SEARCH('💰 BÁO GIÁ'!$C$27,$A5210)),ISNUMBER(SEARCH('💰 BÁO GIÁ'!$C$27,$B5210)))),1,0)</f>
        <v/>
      </c>
      <c r="O5210">
        <f>IF(N5210&gt;N(N5209),N5210,"")</f>
        <v/>
      </c>
    </row>
    <row r="5211">
      <c r="A5211" t="e">
        <v>#NAME?</v>
      </c>
      <c r="B5211" t="e">
        <v>#NAME?</v>
      </c>
      <c r="C5211" t="e">
        <v>#NAME?</v>
      </c>
      <c r="D5211" t="e">
        <v>#NAME?</v>
      </c>
      <c r="E5211" t="e">
        <v>#NAME?</v>
      </c>
      <c r="F5211" t="e">
        <v>#NAME?</v>
      </c>
      <c r="G5211" t="e">
        <v>#NAME?</v>
      </c>
      <c r="H5211" t="e">
        <v>#NAME?</v>
      </c>
      <c r="I5211" t="e">
        <v>#NAME?</v>
      </c>
      <c r="J5211" t="e">
        <v>#NAME?</v>
      </c>
      <c r="L5211">
        <f>N(L5210)+IF(AND('🔎 TRA CỨU NHANH'!$C$2&lt;&gt;"",OR(ISNUMBER(SEARCH('🔎 TRA CỨU NHANH'!$C$2,$A5211)),ISNUMBER(SEARCH('🔎 TRA CỨU NHANH'!$C$2,$B5211)))),1,0)</f>
        <v/>
      </c>
      <c r="M5211">
        <f>IF(L5211&gt;N(L5210),L5211,"")</f>
        <v/>
      </c>
      <c r="N5211">
        <f>N(N5210)+IF(AND('💰 BÁO GIÁ'!$C$27&lt;&gt;"",OR(ISNUMBER(SEARCH('💰 BÁO GIÁ'!$C$27,$A5211)),ISNUMBER(SEARCH('💰 BÁO GIÁ'!$C$27,$B5211)))),1,0)</f>
        <v/>
      </c>
      <c r="O5211">
        <f>IF(N5211&gt;N(N5210),N5211,"")</f>
        <v/>
      </c>
    </row>
    <row r="5212">
      <c r="A5212" t="e">
        <v>#NAME?</v>
      </c>
      <c r="B5212" t="e">
        <v>#NAME?</v>
      </c>
      <c r="C5212" t="e">
        <v>#NAME?</v>
      </c>
      <c r="D5212" t="e">
        <v>#NAME?</v>
      </c>
      <c r="E5212" t="e">
        <v>#NAME?</v>
      </c>
      <c r="F5212" t="e">
        <v>#NAME?</v>
      </c>
      <c r="G5212" t="e">
        <v>#NAME?</v>
      </c>
      <c r="H5212" t="e">
        <v>#NAME?</v>
      </c>
      <c r="I5212" t="e">
        <v>#NAME?</v>
      </c>
      <c r="J5212" t="e">
        <v>#NAME?</v>
      </c>
      <c r="L5212">
        <f>N(L5211)+IF(AND('🔎 TRA CỨU NHANH'!$C$2&lt;&gt;"",OR(ISNUMBER(SEARCH('🔎 TRA CỨU NHANH'!$C$2,$A5212)),ISNUMBER(SEARCH('🔎 TRA CỨU NHANH'!$C$2,$B5212)))),1,0)</f>
        <v/>
      </c>
      <c r="M5212">
        <f>IF(L5212&gt;N(L5211),L5212,"")</f>
        <v/>
      </c>
      <c r="N5212">
        <f>N(N5211)+IF(AND('💰 BÁO GIÁ'!$C$27&lt;&gt;"",OR(ISNUMBER(SEARCH('💰 BÁO GIÁ'!$C$27,$A5212)),ISNUMBER(SEARCH('💰 BÁO GIÁ'!$C$27,$B5212)))),1,0)</f>
        <v/>
      </c>
      <c r="O5212">
        <f>IF(N5212&gt;N(N5211),N5212,"")</f>
        <v/>
      </c>
    </row>
    <row r="5213">
      <c r="A5213" t="e">
        <v>#NAME?</v>
      </c>
      <c r="B5213" t="e">
        <v>#NAME?</v>
      </c>
      <c r="C5213" t="e">
        <v>#NAME?</v>
      </c>
      <c r="D5213" t="e">
        <v>#NAME?</v>
      </c>
      <c r="E5213" t="e">
        <v>#NAME?</v>
      </c>
      <c r="F5213" t="e">
        <v>#NAME?</v>
      </c>
      <c r="G5213" t="e">
        <v>#NAME?</v>
      </c>
      <c r="H5213" t="e">
        <v>#NAME?</v>
      </c>
      <c r="I5213" t="e">
        <v>#NAME?</v>
      </c>
      <c r="J5213" t="e">
        <v>#NAME?</v>
      </c>
      <c r="L5213">
        <f>N(L5212)+IF(AND('🔎 TRA CỨU NHANH'!$C$2&lt;&gt;"",OR(ISNUMBER(SEARCH('🔎 TRA CỨU NHANH'!$C$2,$A5213)),ISNUMBER(SEARCH('🔎 TRA CỨU NHANH'!$C$2,$B5213)))),1,0)</f>
        <v/>
      </c>
      <c r="M5213">
        <f>IF(L5213&gt;N(L5212),L5213,"")</f>
        <v/>
      </c>
      <c r="N5213">
        <f>N(N5212)+IF(AND('💰 BÁO GIÁ'!$C$27&lt;&gt;"",OR(ISNUMBER(SEARCH('💰 BÁO GIÁ'!$C$27,$A5213)),ISNUMBER(SEARCH('💰 BÁO GIÁ'!$C$27,$B5213)))),1,0)</f>
        <v/>
      </c>
      <c r="O5213">
        <f>IF(N5213&gt;N(N5212),N5213,"")</f>
        <v/>
      </c>
    </row>
    <row r="5214">
      <c r="A5214" t="e">
        <v>#NAME?</v>
      </c>
      <c r="B5214" t="e">
        <v>#NAME?</v>
      </c>
      <c r="C5214" t="e">
        <v>#NAME?</v>
      </c>
      <c r="D5214" t="e">
        <v>#NAME?</v>
      </c>
      <c r="E5214" t="e">
        <v>#NAME?</v>
      </c>
      <c r="F5214" t="e">
        <v>#NAME?</v>
      </c>
      <c r="G5214" t="e">
        <v>#NAME?</v>
      </c>
      <c r="H5214" t="e">
        <v>#NAME?</v>
      </c>
      <c r="I5214" t="e">
        <v>#NAME?</v>
      </c>
      <c r="J5214" t="e">
        <v>#NAME?</v>
      </c>
      <c r="L5214">
        <f>N(L5213)+IF(AND('🔎 TRA CỨU NHANH'!$C$2&lt;&gt;"",OR(ISNUMBER(SEARCH('🔎 TRA CỨU NHANH'!$C$2,$A5214)),ISNUMBER(SEARCH('🔎 TRA CỨU NHANH'!$C$2,$B5214)))),1,0)</f>
        <v/>
      </c>
      <c r="M5214">
        <f>IF(L5214&gt;N(L5213),L5214,"")</f>
        <v/>
      </c>
      <c r="N5214">
        <f>N(N5213)+IF(AND('💰 BÁO GIÁ'!$C$27&lt;&gt;"",OR(ISNUMBER(SEARCH('💰 BÁO GIÁ'!$C$27,$A5214)),ISNUMBER(SEARCH('💰 BÁO GIÁ'!$C$27,$B5214)))),1,0)</f>
        <v/>
      </c>
      <c r="O5214">
        <f>IF(N5214&gt;N(N5213),N5214,"")</f>
        <v/>
      </c>
    </row>
    <row r="5215">
      <c r="A5215" t="e">
        <v>#NAME?</v>
      </c>
      <c r="B5215" t="e">
        <v>#NAME?</v>
      </c>
      <c r="C5215" t="e">
        <v>#NAME?</v>
      </c>
      <c r="D5215" t="e">
        <v>#NAME?</v>
      </c>
      <c r="E5215" t="e">
        <v>#NAME?</v>
      </c>
      <c r="F5215" t="e">
        <v>#NAME?</v>
      </c>
      <c r="G5215" t="e">
        <v>#NAME?</v>
      </c>
      <c r="H5215" t="e">
        <v>#NAME?</v>
      </c>
      <c r="I5215" t="e">
        <v>#NAME?</v>
      </c>
      <c r="J5215" t="e">
        <v>#NAME?</v>
      </c>
      <c r="L5215">
        <f>N(L5214)+IF(AND('🔎 TRA CỨU NHANH'!$C$2&lt;&gt;"",OR(ISNUMBER(SEARCH('🔎 TRA CỨU NHANH'!$C$2,$A5215)),ISNUMBER(SEARCH('🔎 TRA CỨU NHANH'!$C$2,$B5215)))),1,0)</f>
        <v/>
      </c>
      <c r="M5215">
        <f>IF(L5215&gt;N(L5214),L5215,"")</f>
        <v/>
      </c>
      <c r="N5215">
        <f>N(N5214)+IF(AND('💰 BÁO GIÁ'!$C$27&lt;&gt;"",OR(ISNUMBER(SEARCH('💰 BÁO GIÁ'!$C$27,$A5215)),ISNUMBER(SEARCH('💰 BÁO GIÁ'!$C$27,$B5215)))),1,0)</f>
        <v/>
      </c>
      <c r="O5215">
        <f>IF(N5215&gt;N(N5214),N5215,"")</f>
        <v/>
      </c>
    </row>
    <row r="5216">
      <c r="A5216" t="e">
        <v>#NAME?</v>
      </c>
      <c r="B5216" t="e">
        <v>#NAME?</v>
      </c>
      <c r="C5216" t="e">
        <v>#NAME?</v>
      </c>
      <c r="D5216" t="e">
        <v>#NAME?</v>
      </c>
      <c r="E5216" t="e">
        <v>#NAME?</v>
      </c>
      <c r="F5216" t="e">
        <v>#NAME?</v>
      </c>
      <c r="G5216" t="e">
        <v>#NAME?</v>
      </c>
      <c r="H5216" t="e">
        <v>#NAME?</v>
      </c>
      <c r="I5216" t="e">
        <v>#NAME?</v>
      </c>
      <c r="J5216" t="e">
        <v>#NAME?</v>
      </c>
      <c r="L5216">
        <f>N(L5215)+IF(AND('🔎 TRA CỨU NHANH'!$C$2&lt;&gt;"",OR(ISNUMBER(SEARCH('🔎 TRA CỨU NHANH'!$C$2,$A5216)),ISNUMBER(SEARCH('🔎 TRA CỨU NHANH'!$C$2,$B5216)))),1,0)</f>
        <v/>
      </c>
      <c r="M5216">
        <f>IF(L5216&gt;N(L5215),L5216,"")</f>
        <v/>
      </c>
      <c r="N5216">
        <f>N(N5215)+IF(AND('💰 BÁO GIÁ'!$C$27&lt;&gt;"",OR(ISNUMBER(SEARCH('💰 BÁO GIÁ'!$C$27,$A5216)),ISNUMBER(SEARCH('💰 BÁO GIÁ'!$C$27,$B5216)))),1,0)</f>
        <v/>
      </c>
      <c r="O5216">
        <f>IF(N5216&gt;N(N5215),N5216,"")</f>
        <v/>
      </c>
    </row>
    <row r="5217">
      <c r="A5217" t="e">
        <v>#NAME?</v>
      </c>
      <c r="B5217" t="e">
        <v>#NAME?</v>
      </c>
      <c r="C5217" t="e">
        <v>#NAME?</v>
      </c>
      <c r="D5217" t="e">
        <v>#NAME?</v>
      </c>
      <c r="E5217" t="e">
        <v>#NAME?</v>
      </c>
      <c r="F5217" t="e">
        <v>#NAME?</v>
      </c>
      <c r="G5217" t="e">
        <v>#NAME?</v>
      </c>
      <c r="H5217" t="e">
        <v>#NAME?</v>
      </c>
      <c r="I5217" t="e">
        <v>#NAME?</v>
      </c>
      <c r="J5217" t="e">
        <v>#NAME?</v>
      </c>
      <c r="L5217">
        <f>N(L5216)+IF(AND('🔎 TRA CỨU NHANH'!$C$2&lt;&gt;"",OR(ISNUMBER(SEARCH('🔎 TRA CỨU NHANH'!$C$2,$A5217)),ISNUMBER(SEARCH('🔎 TRA CỨU NHANH'!$C$2,$B5217)))),1,0)</f>
        <v/>
      </c>
      <c r="M5217">
        <f>IF(L5217&gt;N(L5216),L5217,"")</f>
        <v/>
      </c>
      <c r="N5217">
        <f>N(N5216)+IF(AND('💰 BÁO GIÁ'!$C$27&lt;&gt;"",OR(ISNUMBER(SEARCH('💰 BÁO GIÁ'!$C$27,$A5217)),ISNUMBER(SEARCH('💰 BÁO GIÁ'!$C$27,$B5217)))),1,0)</f>
        <v/>
      </c>
      <c r="O5217">
        <f>IF(N5217&gt;N(N5216),N5217,"")</f>
        <v/>
      </c>
    </row>
    <row r="5218">
      <c r="A5218" t="e">
        <v>#NAME?</v>
      </c>
      <c r="B5218" t="e">
        <v>#NAME?</v>
      </c>
      <c r="C5218" t="e">
        <v>#NAME?</v>
      </c>
      <c r="D5218" t="e">
        <v>#NAME?</v>
      </c>
      <c r="E5218" t="e">
        <v>#NAME?</v>
      </c>
      <c r="F5218" t="e">
        <v>#NAME?</v>
      </c>
      <c r="G5218" t="e">
        <v>#NAME?</v>
      </c>
      <c r="H5218" t="e">
        <v>#NAME?</v>
      </c>
      <c r="I5218" t="e">
        <v>#NAME?</v>
      </c>
      <c r="J5218" t="e">
        <v>#NAME?</v>
      </c>
      <c r="L5218">
        <f>N(L5217)+IF(AND('🔎 TRA CỨU NHANH'!$C$2&lt;&gt;"",OR(ISNUMBER(SEARCH('🔎 TRA CỨU NHANH'!$C$2,$A5218)),ISNUMBER(SEARCH('🔎 TRA CỨU NHANH'!$C$2,$B5218)))),1,0)</f>
        <v/>
      </c>
      <c r="M5218">
        <f>IF(L5218&gt;N(L5217),L5218,"")</f>
        <v/>
      </c>
      <c r="N5218">
        <f>N(N5217)+IF(AND('💰 BÁO GIÁ'!$C$27&lt;&gt;"",OR(ISNUMBER(SEARCH('💰 BÁO GIÁ'!$C$27,$A5218)),ISNUMBER(SEARCH('💰 BÁO GIÁ'!$C$27,$B5218)))),1,0)</f>
        <v/>
      </c>
      <c r="O5218">
        <f>IF(N5218&gt;N(N5217),N5218,"")</f>
        <v/>
      </c>
    </row>
    <row r="5219">
      <c r="A5219" t="e">
        <v>#NAME?</v>
      </c>
      <c r="B5219" t="e">
        <v>#NAME?</v>
      </c>
      <c r="C5219" t="e">
        <v>#NAME?</v>
      </c>
      <c r="D5219" t="e">
        <v>#NAME?</v>
      </c>
      <c r="E5219" t="e">
        <v>#NAME?</v>
      </c>
      <c r="F5219" t="e">
        <v>#NAME?</v>
      </c>
      <c r="G5219" t="e">
        <v>#NAME?</v>
      </c>
      <c r="H5219" t="e">
        <v>#NAME?</v>
      </c>
      <c r="I5219" t="e">
        <v>#NAME?</v>
      </c>
      <c r="J5219" t="e">
        <v>#NAME?</v>
      </c>
      <c r="L5219">
        <f>N(L5218)+IF(AND('🔎 TRA CỨU NHANH'!$C$2&lt;&gt;"",OR(ISNUMBER(SEARCH('🔎 TRA CỨU NHANH'!$C$2,$A5219)),ISNUMBER(SEARCH('🔎 TRA CỨU NHANH'!$C$2,$B5219)))),1,0)</f>
        <v/>
      </c>
      <c r="M5219">
        <f>IF(L5219&gt;N(L5218),L5219,"")</f>
        <v/>
      </c>
      <c r="N5219">
        <f>N(N5218)+IF(AND('💰 BÁO GIÁ'!$C$27&lt;&gt;"",OR(ISNUMBER(SEARCH('💰 BÁO GIÁ'!$C$27,$A5219)),ISNUMBER(SEARCH('💰 BÁO GIÁ'!$C$27,$B5219)))),1,0)</f>
        <v/>
      </c>
      <c r="O5219">
        <f>IF(N5219&gt;N(N5218),N5219,"")</f>
        <v/>
      </c>
    </row>
    <row r="5220">
      <c r="A5220" t="e">
        <v>#NAME?</v>
      </c>
      <c r="B5220" t="e">
        <v>#NAME?</v>
      </c>
      <c r="C5220" t="e">
        <v>#NAME?</v>
      </c>
      <c r="D5220" t="e">
        <v>#NAME?</v>
      </c>
      <c r="E5220" t="e">
        <v>#NAME?</v>
      </c>
      <c r="F5220" t="e">
        <v>#NAME?</v>
      </c>
      <c r="G5220" t="e">
        <v>#NAME?</v>
      </c>
      <c r="H5220" t="e">
        <v>#NAME?</v>
      </c>
      <c r="I5220" t="e">
        <v>#NAME?</v>
      </c>
      <c r="J5220" t="e">
        <v>#NAME?</v>
      </c>
      <c r="L5220">
        <f>N(L5219)+IF(AND('🔎 TRA CỨU NHANH'!$C$2&lt;&gt;"",OR(ISNUMBER(SEARCH('🔎 TRA CỨU NHANH'!$C$2,$A5220)),ISNUMBER(SEARCH('🔎 TRA CỨU NHANH'!$C$2,$B5220)))),1,0)</f>
        <v/>
      </c>
      <c r="M5220">
        <f>IF(L5220&gt;N(L5219),L5220,"")</f>
        <v/>
      </c>
      <c r="N5220">
        <f>N(N5219)+IF(AND('💰 BÁO GIÁ'!$C$27&lt;&gt;"",OR(ISNUMBER(SEARCH('💰 BÁO GIÁ'!$C$27,$A5220)),ISNUMBER(SEARCH('💰 BÁO GIÁ'!$C$27,$B5220)))),1,0)</f>
        <v/>
      </c>
      <c r="O5220">
        <f>IF(N5220&gt;N(N5219),N5220,"")</f>
        <v/>
      </c>
    </row>
    <row r="5221">
      <c r="A5221" t="e">
        <v>#NAME?</v>
      </c>
      <c r="B5221" t="e">
        <v>#NAME?</v>
      </c>
      <c r="C5221" t="e">
        <v>#NAME?</v>
      </c>
      <c r="D5221" t="e">
        <v>#NAME?</v>
      </c>
      <c r="E5221" t="e">
        <v>#NAME?</v>
      </c>
      <c r="F5221" t="e">
        <v>#NAME?</v>
      </c>
      <c r="G5221" t="e">
        <v>#NAME?</v>
      </c>
      <c r="H5221" t="e">
        <v>#NAME?</v>
      </c>
      <c r="I5221" t="e">
        <v>#NAME?</v>
      </c>
      <c r="J5221" t="e">
        <v>#NAME?</v>
      </c>
      <c r="L5221">
        <f>N(L5220)+IF(AND('🔎 TRA CỨU NHANH'!$C$2&lt;&gt;"",OR(ISNUMBER(SEARCH('🔎 TRA CỨU NHANH'!$C$2,$A5221)),ISNUMBER(SEARCH('🔎 TRA CỨU NHANH'!$C$2,$B5221)))),1,0)</f>
        <v/>
      </c>
      <c r="M5221">
        <f>IF(L5221&gt;N(L5220),L5221,"")</f>
        <v/>
      </c>
      <c r="N5221">
        <f>N(N5220)+IF(AND('💰 BÁO GIÁ'!$C$27&lt;&gt;"",OR(ISNUMBER(SEARCH('💰 BÁO GIÁ'!$C$27,$A5221)),ISNUMBER(SEARCH('💰 BÁO GIÁ'!$C$27,$B5221)))),1,0)</f>
        <v/>
      </c>
      <c r="O5221">
        <f>IF(N5221&gt;N(N5220),N5221,"")</f>
        <v/>
      </c>
    </row>
    <row r="5222">
      <c r="A5222" t="e">
        <v>#NAME?</v>
      </c>
      <c r="B5222" t="e">
        <v>#NAME?</v>
      </c>
      <c r="C5222" t="e">
        <v>#NAME?</v>
      </c>
      <c r="D5222" t="e">
        <v>#NAME?</v>
      </c>
      <c r="E5222" t="e">
        <v>#NAME?</v>
      </c>
      <c r="F5222" t="e">
        <v>#NAME?</v>
      </c>
      <c r="G5222" t="e">
        <v>#NAME?</v>
      </c>
      <c r="H5222" t="e">
        <v>#NAME?</v>
      </c>
      <c r="I5222" t="e">
        <v>#NAME?</v>
      </c>
      <c r="J5222" t="e">
        <v>#NAME?</v>
      </c>
      <c r="L5222">
        <f>N(L5221)+IF(AND('🔎 TRA CỨU NHANH'!$C$2&lt;&gt;"",OR(ISNUMBER(SEARCH('🔎 TRA CỨU NHANH'!$C$2,$A5222)),ISNUMBER(SEARCH('🔎 TRA CỨU NHANH'!$C$2,$B5222)))),1,0)</f>
        <v/>
      </c>
      <c r="M5222">
        <f>IF(L5222&gt;N(L5221),L5222,"")</f>
        <v/>
      </c>
      <c r="N5222">
        <f>N(N5221)+IF(AND('💰 BÁO GIÁ'!$C$27&lt;&gt;"",OR(ISNUMBER(SEARCH('💰 BÁO GIÁ'!$C$27,$A5222)),ISNUMBER(SEARCH('💰 BÁO GIÁ'!$C$27,$B5222)))),1,0)</f>
        <v/>
      </c>
      <c r="O5222">
        <f>IF(N5222&gt;N(N5221),N5222,"")</f>
        <v/>
      </c>
    </row>
    <row r="5223">
      <c r="A5223" t="e">
        <v>#NAME?</v>
      </c>
      <c r="B5223" t="e">
        <v>#NAME?</v>
      </c>
      <c r="C5223" t="e">
        <v>#NAME?</v>
      </c>
      <c r="D5223" t="e">
        <v>#NAME?</v>
      </c>
      <c r="E5223" t="e">
        <v>#NAME?</v>
      </c>
      <c r="F5223" t="e">
        <v>#NAME?</v>
      </c>
      <c r="G5223" t="e">
        <v>#NAME?</v>
      </c>
      <c r="H5223" t="e">
        <v>#NAME?</v>
      </c>
      <c r="I5223" t="e">
        <v>#NAME?</v>
      </c>
      <c r="J5223" t="e">
        <v>#NAME?</v>
      </c>
      <c r="L5223">
        <f>N(L5222)+IF(AND('🔎 TRA CỨU NHANH'!$C$2&lt;&gt;"",OR(ISNUMBER(SEARCH('🔎 TRA CỨU NHANH'!$C$2,$A5223)),ISNUMBER(SEARCH('🔎 TRA CỨU NHANH'!$C$2,$B5223)))),1,0)</f>
        <v/>
      </c>
      <c r="M5223">
        <f>IF(L5223&gt;N(L5222),L5223,"")</f>
        <v/>
      </c>
      <c r="N5223">
        <f>N(N5222)+IF(AND('💰 BÁO GIÁ'!$C$27&lt;&gt;"",OR(ISNUMBER(SEARCH('💰 BÁO GIÁ'!$C$27,$A5223)),ISNUMBER(SEARCH('💰 BÁO GIÁ'!$C$27,$B5223)))),1,0)</f>
        <v/>
      </c>
      <c r="O5223">
        <f>IF(N5223&gt;N(N5222),N5223,"")</f>
        <v/>
      </c>
    </row>
    <row r="5224">
      <c r="A5224" t="e">
        <v>#NAME?</v>
      </c>
      <c r="B5224" t="e">
        <v>#NAME?</v>
      </c>
      <c r="C5224" t="e">
        <v>#NAME?</v>
      </c>
      <c r="D5224" t="e">
        <v>#NAME?</v>
      </c>
      <c r="E5224" t="e">
        <v>#NAME?</v>
      </c>
      <c r="F5224" t="e">
        <v>#NAME?</v>
      </c>
      <c r="G5224" t="e">
        <v>#NAME?</v>
      </c>
      <c r="H5224" t="e">
        <v>#NAME?</v>
      </c>
      <c r="I5224" t="e">
        <v>#NAME?</v>
      </c>
      <c r="J5224" t="e">
        <v>#NAME?</v>
      </c>
      <c r="L5224">
        <f>N(L5223)+IF(AND('🔎 TRA CỨU NHANH'!$C$2&lt;&gt;"",OR(ISNUMBER(SEARCH('🔎 TRA CỨU NHANH'!$C$2,$A5224)),ISNUMBER(SEARCH('🔎 TRA CỨU NHANH'!$C$2,$B5224)))),1,0)</f>
        <v/>
      </c>
      <c r="M5224">
        <f>IF(L5224&gt;N(L5223),L5224,"")</f>
        <v/>
      </c>
      <c r="N5224">
        <f>N(N5223)+IF(AND('💰 BÁO GIÁ'!$C$27&lt;&gt;"",OR(ISNUMBER(SEARCH('💰 BÁO GIÁ'!$C$27,$A5224)),ISNUMBER(SEARCH('💰 BÁO GIÁ'!$C$27,$B5224)))),1,0)</f>
        <v/>
      </c>
      <c r="O5224">
        <f>IF(N5224&gt;N(N5223),N5224,"")</f>
        <v/>
      </c>
    </row>
    <row r="5225">
      <c r="A5225" t="e">
        <v>#NAME?</v>
      </c>
      <c r="B5225" t="e">
        <v>#NAME?</v>
      </c>
      <c r="C5225" t="e">
        <v>#NAME?</v>
      </c>
      <c r="D5225" t="e">
        <v>#NAME?</v>
      </c>
      <c r="E5225" t="e">
        <v>#NAME?</v>
      </c>
      <c r="F5225" t="e">
        <v>#NAME?</v>
      </c>
      <c r="G5225" t="e">
        <v>#NAME?</v>
      </c>
      <c r="H5225" t="e">
        <v>#NAME?</v>
      </c>
      <c r="I5225" t="e">
        <v>#NAME?</v>
      </c>
      <c r="J5225" t="e">
        <v>#NAME?</v>
      </c>
      <c r="L5225">
        <f>N(L5224)+IF(AND('🔎 TRA CỨU NHANH'!$C$2&lt;&gt;"",OR(ISNUMBER(SEARCH('🔎 TRA CỨU NHANH'!$C$2,$A5225)),ISNUMBER(SEARCH('🔎 TRA CỨU NHANH'!$C$2,$B5225)))),1,0)</f>
        <v/>
      </c>
      <c r="M5225">
        <f>IF(L5225&gt;N(L5224),L5225,"")</f>
        <v/>
      </c>
      <c r="N5225">
        <f>N(N5224)+IF(AND('💰 BÁO GIÁ'!$C$27&lt;&gt;"",OR(ISNUMBER(SEARCH('💰 BÁO GIÁ'!$C$27,$A5225)),ISNUMBER(SEARCH('💰 BÁO GIÁ'!$C$27,$B5225)))),1,0)</f>
        <v/>
      </c>
      <c r="O5225">
        <f>IF(N5225&gt;N(N5224),N5225,"")</f>
        <v/>
      </c>
    </row>
    <row r="5226">
      <c r="A5226" t="e">
        <v>#NAME?</v>
      </c>
      <c r="B5226" t="e">
        <v>#NAME?</v>
      </c>
      <c r="C5226" t="e">
        <v>#NAME?</v>
      </c>
      <c r="D5226" t="e">
        <v>#NAME?</v>
      </c>
      <c r="E5226" t="e">
        <v>#NAME?</v>
      </c>
      <c r="F5226" t="e">
        <v>#NAME?</v>
      </c>
      <c r="G5226" t="e">
        <v>#NAME?</v>
      </c>
      <c r="H5226" t="e">
        <v>#NAME?</v>
      </c>
      <c r="I5226" t="e">
        <v>#NAME?</v>
      </c>
      <c r="J5226" t="e">
        <v>#NAME?</v>
      </c>
      <c r="L5226">
        <f>N(L5225)+IF(AND('🔎 TRA CỨU NHANH'!$C$2&lt;&gt;"",OR(ISNUMBER(SEARCH('🔎 TRA CỨU NHANH'!$C$2,$A5226)),ISNUMBER(SEARCH('🔎 TRA CỨU NHANH'!$C$2,$B5226)))),1,0)</f>
        <v/>
      </c>
      <c r="M5226">
        <f>IF(L5226&gt;N(L5225),L5226,"")</f>
        <v/>
      </c>
      <c r="N5226">
        <f>N(N5225)+IF(AND('💰 BÁO GIÁ'!$C$27&lt;&gt;"",OR(ISNUMBER(SEARCH('💰 BÁO GIÁ'!$C$27,$A5226)),ISNUMBER(SEARCH('💰 BÁO GIÁ'!$C$27,$B5226)))),1,0)</f>
        <v/>
      </c>
      <c r="O5226">
        <f>IF(N5226&gt;N(N5225),N5226,"")</f>
        <v/>
      </c>
    </row>
    <row r="5227">
      <c r="A5227" t="e">
        <v>#NAME?</v>
      </c>
      <c r="B5227" t="e">
        <v>#NAME?</v>
      </c>
      <c r="C5227" t="e">
        <v>#NAME?</v>
      </c>
      <c r="D5227" t="e">
        <v>#NAME?</v>
      </c>
      <c r="E5227" t="e">
        <v>#NAME?</v>
      </c>
      <c r="F5227" t="e">
        <v>#NAME?</v>
      </c>
      <c r="G5227" t="e">
        <v>#NAME?</v>
      </c>
      <c r="H5227" t="e">
        <v>#NAME?</v>
      </c>
      <c r="I5227" t="e">
        <v>#NAME?</v>
      </c>
      <c r="J5227" t="e">
        <v>#NAME?</v>
      </c>
      <c r="L5227">
        <f>N(L5226)+IF(AND('🔎 TRA CỨU NHANH'!$C$2&lt;&gt;"",OR(ISNUMBER(SEARCH('🔎 TRA CỨU NHANH'!$C$2,$A5227)),ISNUMBER(SEARCH('🔎 TRA CỨU NHANH'!$C$2,$B5227)))),1,0)</f>
        <v/>
      </c>
      <c r="M5227">
        <f>IF(L5227&gt;N(L5226),L5227,"")</f>
        <v/>
      </c>
      <c r="N5227">
        <f>N(N5226)+IF(AND('💰 BÁO GIÁ'!$C$27&lt;&gt;"",OR(ISNUMBER(SEARCH('💰 BÁO GIÁ'!$C$27,$A5227)),ISNUMBER(SEARCH('💰 BÁO GIÁ'!$C$27,$B5227)))),1,0)</f>
        <v/>
      </c>
      <c r="O5227">
        <f>IF(N5227&gt;N(N5226),N5227,"")</f>
        <v/>
      </c>
    </row>
    <row r="5228">
      <c r="A5228" t="e">
        <v>#NAME?</v>
      </c>
      <c r="B5228" t="e">
        <v>#NAME?</v>
      </c>
      <c r="C5228" t="e">
        <v>#NAME?</v>
      </c>
      <c r="D5228" t="e">
        <v>#NAME?</v>
      </c>
      <c r="E5228" t="e">
        <v>#NAME?</v>
      </c>
      <c r="F5228" t="e">
        <v>#NAME?</v>
      </c>
      <c r="G5228" t="e">
        <v>#NAME?</v>
      </c>
      <c r="H5228" t="e">
        <v>#NAME?</v>
      </c>
      <c r="I5228" t="e">
        <v>#NAME?</v>
      </c>
      <c r="J5228" t="e">
        <v>#NAME?</v>
      </c>
      <c r="L5228">
        <f>N(L5227)+IF(AND('🔎 TRA CỨU NHANH'!$C$2&lt;&gt;"",OR(ISNUMBER(SEARCH('🔎 TRA CỨU NHANH'!$C$2,$A5228)),ISNUMBER(SEARCH('🔎 TRA CỨU NHANH'!$C$2,$B5228)))),1,0)</f>
        <v/>
      </c>
      <c r="M5228">
        <f>IF(L5228&gt;N(L5227),L5228,"")</f>
        <v/>
      </c>
      <c r="N5228">
        <f>N(N5227)+IF(AND('💰 BÁO GIÁ'!$C$27&lt;&gt;"",OR(ISNUMBER(SEARCH('💰 BÁO GIÁ'!$C$27,$A5228)),ISNUMBER(SEARCH('💰 BÁO GIÁ'!$C$27,$B5228)))),1,0)</f>
        <v/>
      </c>
      <c r="O5228">
        <f>IF(N5228&gt;N(N5227),N5228,"")</f>
        <v/>
      </c>
    </row>
    <row r="5229">
      <c r="A5229" t="e">
        <v>#NAME?</v>
      </c>
      <c r="B5229" t="e">
        <v>#NAME?</v>
      </c>
      <c r="C5229" t="e">
        <v>#NAME?</v>
      </c>
      <c r="D5229" t="e">
        <v>#NAME?</v>
      </c>
      <c r="E5229" t="e">
        <v>#NAME?</v>
      </c>
      <c r="F5229" t="e">
        <v>#NAME?</v>
      </c>
      <c r="G5229" t="e">
        <v>#NAME?</v>
      </c>
      <c r="H5229" t="e">
        <v>#NAME?</v>
      </c>
      <c r="I5229" t="e">
        <v>#NAME?</v>
      </c>
      <c r="J5229" t="e">
        <v>#NAME?</v>
      </c>
      <c r="L5229">
        <f>N(L5228)+IF(AND('🔎 TRA CỨU NHANH'!$C$2&lt;&gt;"",OR(ISNUMBER(SEARCH('🔎 TRA CỨU NHANH'!$C$2,$A5229)),ISNUMBER(SEARCH('🔎 TRA CỨU NHANH'!$C$2,$B5229)))),1,0)</f>
        <v/>
      </c>
      <c r="M5229">
        <f>IF(L5229&gt;N(L5228),L5229,"")</f>
        <v/>
      </c>
      <c r="N5229">
        <f>N(N5228)+IF(AND('💰 BÁO GIÁ'!$C$27&lt;&gt;"",OR(ISNUMBER(SEARCH('💰 BÁO GIÁ'!$C$27,$A5229)),ISNUMBER(SEARCH('💰 BÁO GIÁ'!$C$27,$B5229)))),1,0)</f>
        <v/>
      </c>
      <c r="O5229">
        <f>IF(N5229&gt;N(N5228),N5229,"")</f>
        <v/>
      </c>
    </row>
    <row r="5230">
      <c r="A5230" t="e">
        <v>#NAME?</v>
      </c>
      <c r="B5230" t="e">
        <v>#NAME?</v>
      </c>
      <c r="C5230" t="e">
        <v>#NAME?</v>
      </c>
      <c r="D5230" t="e">
        <v>#NAME?</v>
      </c>
      <c r="E5230" t="e">
        <v>#NAME?</v>
      </c>
      <c r="F5230" t="e">
        <v>#NAME?</v>
      </c>
      <c r="G5230" t="e">
        <v>#NAME?</v>
      </c>
      <c r="H5230" t="e">
        <v>#NAME?</v>
      </c>
      <c r="I5230" t="e">
        <v>#NAME?</v>
      </c>
      <c r="J5230" t="e">
        <v>#NAME?</v>
      </c>
      <c r="L5230">
        <f>N(L5229)+IF(AND('🔎 TRA CỨU NHANH'!$C$2&lt;&gt;"",OR(ISNUMBER(SEARCH('🔎 TRA CỨU NHANH'!$C$2,$A5230)),ISNUMBER(SEARCH('🔎 TRA CỨU NHANH'!$C$2,$B5230)))),1,0)</f>
        <v/>
      </c>
      <c r="M5230">
        <f>IF(L5230&gt;N(L5229),L5230,"")</f>
        <v/>
      </c>
      <c r="N5230">
        <f>N(N5229)+IF(AND('💰 BÁO GIÁ'!$C$27&lt;&gt;"",OR(ISNUMBER(SEARCH('💰 BÁO GIÁ'!$C$27,$A5230)),ISNUMBER(SEARCH('💰 BÁO GIÁ'!$C$27,$B5230)))),1,0)</f>
        <v/>
      </c>
      <c r="O5230">
        <f>IF(N5230&gt;N(N5229),N5230,"")</f>
        <v/>
      </c>
    </row>
    <row r="5231">
      <c r="A5231" t="e">
        <v>#NAME?</v>
      </c>
      <c r="B5231" t="e">
        <v>#NAME?</v>
      </c>
      <c r="C5231" t="e">
        <v>#NAME?</v>
      </c>
      <c r="D5231" t="e">
        <v>#NAME?</v>
      </c>
      <c r="E5231" t="e">
        <v>#NAME?</v>
      </c>
      <c r="F5231" t="e">
        <v>#NAME?</v>
      </c>
      <c r="G5231" t="e">
        <v>#NAME?</v>
      </c>
      <c r="H5231" t="e">
        <v>#NAME?</v>
      </c>
      <c r="I5231" t="e">
        <v>#NAME?</v>
      </c>
      <c r="J5231" t="e">
        <v>#NAME?</v>
      </c>
      <c r="L5231">
        <f>N(L5230)+IF(AND('🔎 TRA CỨU NHANH'!$C$2&lt;&gt;"",OR(ISNUMBER(SEARCH('🔎 TRA CỨU NHANH'!$C$2,$A5231)),ISNUMBER(SEARCH('🔎 TRA CỨU NHANH'!$C$2,$B5231)))),1,0)</f>
        <v/>
      </c>
      <c r="M5231">
        <f>IF(L5231&gt;N(L5230),L5231,"")</f>
        <v/>
      </c>
      <c r="N5231">
        <f>N(N5230)+IF(AND('💰 BÁO GIÁ'!$C$27&lt;&gt;"",OR(ISNUMBER(SEARCH('💰 BÁO GIÁ'!$C$27,$A5231)),ISNUMBER(SEARCH('💰 BÁO GIÁ'!$C$27,$B5231)))),1,0)</f>
        <v/>
      </c>
      <c r="O5231">
        <f>IF(N5231&gt;N(N5230),N5231,"")</f>
        <v/>
      </c>
    </row>
    <row r="5232">
      <c r="A5232" t="e">
        <v>#NAME?</v>
      </c>
      <c r="B5232" t="e">
        <v>#NAME?</v>
      </c>
      <c r="C5232" t="e">
        <v>#NAME?</v>
      </c>
      <c r="D5232" t="e">
        <v>#NAME?</v>
      </c>
      <c r="E5232" t="e">
        <v>#NAME?</v>
      </c>
      <c r="F5232" t="e">
        <v>#NAME?</v>
      </c>
      <c r="G5232" t="e">
        <v>#NAME?</v>
      </c>
      <c r="H5232" t="e">
        <v>#NAME?</v>
      </c>
      <c r="I5232" t="e">
        <v>#NAME?</v>
      </c>
      <c r="J5232" t="e">
        <v>#NAME?</v>
      </c>
      <c r="L5232">
        <f>N(L5231)+IF(AND('🔎 TRA CỨU NHANH'!$C$2&lt;&gt;"",OR(ISNUMBER(SEARCH('🔎 TRA CỨU NHANH'!$C$2,$A5232)),ISNUMBER(SEARCH('🔎 TRA CỨU NHANH'!$C$2,$B5232)))),1,0)</f>
        <v/>
      </c>
      <c r="M5232">
        <f>IF(L5232&gt;N(L5231),L5232,"")</f>
        <v/>
      </c>
      <c r="N5232">
        <f>N(N5231)+IF(AND('💰 BÁO GIÁ'!$C$27&lt;&gt;"",OR(ISNUMBER(SEARCH('💰 BÁO GIÁ'!$C$27,$A5232)),ISNUMBER(SEARCH('💰 BÁO GIÁ'!$C$27,$B5232)))),1,0)</f>
        <v/>
      </c>
      <c r="O5232">
        <f>IF(N5232&gt;N(N5231),N5232,"")</f>
        <v/>
      </c>
    </row>
    <row r="5233">
      <c r="A5233" t="e">
        <v>#NAME?</v>
      </c>
      <c r="B5233" t="e">
        <v>#NAME?</v>
      </c>
      <c r="C5233" t="e">
        <v>#NAME?</v>
      </c>
      <c r="D5233" t="e">
        <v>#NAME?</v>
      </c>
      <c r="E5233" t="e">
        <v>#NAME?</v>
      </c>
      <c r="F5233" t="e">
        <v>#NAME?</v>
      </c>
      <c r="G5233" t="e">
        <v>#NAME?</v>
      </c>
      <c r="H5233" t="e">
        <v>#NAME?</v>
      </c>
      <c r="I5233" t="e">
        <v>#NAME?</v>
      </c>
      <c r="J5233" t="e">
        <v>#NAME?</v>
      </c>
      <c r="L5233">
        <f>N(L5232)+IF(AND('🔎 TRA CỨU NHANH'!$C$2&lt;&gt;"",OR(ISNUMBER(SEARCH('🔎 TRA CỨU NHANH'!$C$2,$A5233)),ISNUMBER(SEARCH('🔎 TRA CỨU NHANH'!$C$2,$B5233)))),1,0)</f>
        <v/>
      </c>
      <c r="M5233">
        <f>IF(L5233&gt;N(L5232),L5233,"")</f>
        <v/>
      </c>
      <c r="N5233">
        <f>N(N5232)+IF(AND('💰 BÁO GIÁ'!$C$27&lt;&gt;"",OR(ISNUMBER(SEARCH('💰 BÁO GIÁ'!$C$27,$A5233)),ISNUMBER(SEARCH('💰 BÁO GIÁ'!$C$27,$B5233)))),1,0)</f>
        <v/>
      </c>
      <c r="O5233">
        <f>IF(N5233&gt;N(N5232),N5233,"")</f>
        <v/>
      </c>
    </row>
    <row r="5234">
      <c r="A5234" t="e">
        <v>#NAME?</v>
      </c>
      <c r="B5234" t="e">
        <v>#NAME?</v>
      </c>
      <c r="C5234" t="e">
        <v>#NAME?</v>
      </c>
      <c r="D5234" t="e">
        <v>#NAME?</v>
      </c>
      <c r="E5234" t="e">
        <v>#NAME?</v>
      </c>
      <c r="F5234" t="e">
        <v>#NAME?</v>
      </c>
      <c r="G5234" t="e">
        <v>#NAME?</v>
      </c>
      <c r="H5234" t="e">
        <v>#NAME?</v>
      </c>
      <c r="I5234" t="e">
        <v>#NAME?</v>
      </c>
      <c r="J5234" t="e">
        <v>#NAME?</v>
      </c>
      <c r="L5234">
        <f>N(L5233)+IF(AND('🔎 TRA CỨU NHANH'!$C$2&lt;&gt;"",OR(ISNUMBER(SEARCH('🔎 TRA CỨU NHANH'!$C$2,$A5234)),ISNUMBER(SEARCH('🔎 TRA CỨU NHANH'!$C$2,$B5234)))),1,0)</f>
        <v/>
      </c>
      <c r="M5234">
        <f>IF(L5234&gt;N(L5233),L5234,"")</f>
        <v/>
      </c>
      <c r="N5234">
        <f>N(N5233)+IF(AND('💰 BÁO GIÁ'!$C$27&lt;&gt;"",OR(ISNUMBER(SEARCH('💰 BÁO GIÁ'!$C$27,$A5234)),ISNUMBER(SEARCH('💰 BÁO GIÁ'!$C$27,$B5234)))),1,0)</f>
        <v/>
      </c>
      <c r="O5234">
        <f>IF(N5234&gt;N(N5233),N5234,"")</f>
        <v/>
      </c>
    </row>
    <row r="5235">
      <c r="A5235" t="e">
        <v>#NAME?</v>
      </c>
      <c r="B5235" t="e">
        <v>#NAME?</v>
      </c>
      <c r="C5235" t="e">
        <v>#NAME?</v>
      </c>
      <c r="D5235" t="e">
        <v>#NAME?</v>
      </c>
      <c r="E5235" t="e">
        <v>#NAME?</v>
      </c>
      <c r="F5235" t="e">
        <v>#NAME?</v>
      </c>
      <c r="G5235" t="e">
        <v>#NAME?</v>
      </c>
      <c r="H5235" t="e">
        <v>#NAME?</v>
      </c>
      <c r="I5235" t="e">
        <v>#NAME?</v>
      </c>
      <c r="J5235" t="e">
        <v>#NAME?</v>
      </c>
      <c r="L5235">
        <f>N(L5234)+IF(AND('🔎 TRA CỨU NHANH'!$C$2&lt;&gt;"",OR(ISNUMBER(SEARCH('🔎 TRA CỨU NHANH'!$C$2,$A5235)),ISNUMBER(SEARCH('🔎 TRA CỨU NHANH'!$C$2,$B5235)))),1,0)</f>
        <v/>
      </c>
      <c r="M5235">
        <f>IF(L5235&gt;N(L5234),L5235,"")</f>
        <v/>
      </c>
      <c r="N5235">
        <f>N(N5234)+IF(AND('💰 BÁO GIÁ'!$C$27&lt;&gt;"",OR(ISNUMBER(SEARCH('💰 BÁO GIÁ'!$C$27,$A5235)),ISNUMBER(SEARCH('💰 BÁO GIÁ'!$C$27,$B5235)))),1,0)</f>
        <v/>
      </c>
      <c r="O5235">
        <f>IF(N5235&gt;N(N5234),N5235,"")</f>
        <v/>
      </c>
    </row>
    <row r="5236">
      <c r="A5236" t="e">
        <v>#NAME?</v>
      </c>
      <c r="B5236" t="e">
        <v>#NAME?</v>
      </c>
      <c r="C5236" t="e">
        <v>#NAME?</v>
      </c>
      <c r="D5236" t="e">
        <v>#NAME?</v>
      </c>
      <c r="E5236" t="e">
        <v>#NAME?</v>
      </c>
      <c r="F5236" t="e">
        <v>#NAME?</v>
      </c>
      <c r="G5236" t="e">
        <v>#NAME?</v>
      </c>
      <c r="H5236" t="e">
        <v>#NAME?</v>
      </c>
      <c r="I5236" t="e">
        <v>#NAME?</v>
      </c>
      <c r="J5236" t="e">
        <v>#NAME?</v>
      </c>
      <c r="L5236">
        <f>N(L5235)+IF(AND('🔎 TRA CỨU NHANH'!$C$2&lt;&gt;"",OR(ISNUMBER(SEARCH('🔎 TRA CỨU NHANH'!$C$2,$A5236)),ISNUMBER(SEARCH('🔎 TRA CỨU NHANH'!$C$2,$B5236)))),1,0)</f>
        <v/>
      </c>
      <c r="M5236">
        <f>IF(L5236&gt;N(L5235),L5236,"")</f>
        <v/>
      </c>
      <c r="N5236">
        <f>N(N5235)+IF(AND('💰 BÁO GIÁ'!$C$27&lt;&gt;"",OR(ISNUMBER(SEARCH('💰 BÁO GIÁ'!$C$27,$A5236)),ISNUMBER(SEARCH('💰 BÁO GIÁ'!$C$27,$B5236)))),1,0)</f>
        <v/>
      </c>
      <c r="O5236">
        <f>IF(N5236&gt;N(N5235),N5236,"")</f>
        <v/>
      </c>
    </row>
    <row r="5237">
      <c r="A5237" t="e">
        <v>#NAME?</v>
      </c>
      <c r="B5237" t="e">
        <v>#NAME?</v>
      </c>
      <c r="C5237" t="e">
        <v>#NAME?</v>
      </c>
      <c r="D5237" t="e">
        <v>#NAME?</v>
      </c>
      <c r="E5237" t="e">
        <v>#NAME?</v>
      </c>
      <c r="F5237" t="e">
        <v>#NAME?</v>
      </c>
      <c r="G5237" t="e">
        <v>#NAME?</v>
      </c>
      <c r="H5237" t="e">
        <v>#NAME?</v>
      </c>
      <c r="I5237" t="e">
        <v>#NAME?</v>
      </c>
      <c r="J5237" t="e">
        <v>#NAME?</v>
      </c>
      <c r="L5237">
        <f>N(L5236)+IF(AND('🔎 TRA CỨU NHANH'!$C$2&lt;&gt;"",OR(ISNUMBER(SEARCH('🔎 TRA CỨU NHANH'!$C$2,$A5237)),ISNUMBER(SEARCH('🔎 TRA CỨU NHANH'!$C$2,$B5237)))),1,0)</f>
        <v/>
      </c>
      <c r="M5237">
        <f>IF(L5237&gt;N(L5236),L5237,"")</f>
        <v/>
      </c>
      <c r="N5237">
        <f>N(N5236)+IF(AND('💰 BÁO GIÁ'!$C$27&lt;&gt;"",OR(ISNUMBER(SEARCH('💰 BÁO GIÁ'!$C$27,$A5237)),ISNUMBER(SEARCH('💰 BÁO GIÁ'!$C$27,$B5237)))),1,0)</f>
        <v/>
      </c>
      <c r="O5237">
        <f>IF(N5237&gt;N(N5236),N5237,"")</f>
        <v/>
      </c>
    </row>
    <row r="5238">
      <c r="A5238" t="e">
        <v>#NAME?</v>
      </c>
      <c r="B5238" t="e">
        <v>#NAME?</v>
      </c>
      <c r="C5238" t="e">
        <v>#NAME?</v>
      </c>
      <c r="D5238" t="e">
        <v>#NAME?</v>
      </c>
      <c r="E5238" t="e">
        <v>#NAME?</v>
      </c>
      <c r="F5238" t="e">
        <v>#NAME?</v>
      </c>
      <c r="G5238" t="e">
        <v>#NAME?</v>
      </c>
      <c r="H5238" t="e">
        <v>#NAME?</v>
      </c>
      <c r="I5238" t="e">
        <v>#NAME?</v>
      </c>
      <c r="J5238" t="e">
        <v>#NAME?</v>
      </c>
      <c r="L5238">
        <f>N(L5237)+IF(AND('🔎 TRA CỨU NHANH'!$C$2&lt;&gt;"",OR(ISNUMBER(SEARCH('🔎 TRA CỨU NHANH'!$C$2,$A5238)),ISNUMBER(SEARCH('🔎 TRA CỨU NHANH'!$C$2,$B5238)))),1,0)</f>
        <v/>
      </c>
      <c r="M5238">
        <f>IF(L5238&gt;N(L5237),L5238,"")</f>
        <v/>
      </c>
      <c r="N5238">
        <f>N(N5237)+IF(AND('💰 BÁO GIÁ'!$C$27&lt;&gt;"",OR(ISNUMBER(SEARCH('💰 BÁO GIÁ'!$C$27,$A5238)),ISNUMBER(SEARCH('💰 BÁO GIÁ'!$C$27,$B5238)))),1,0)</f>
        <v/>
      </c>
      <c r="O5238">
        <f>IF(N5238&gt;N(N5237),N5238,"")</f>
        <v/>
      </c>
    </row>
    <row r="5239">
      <c r="A5239" t="e">
        <v>#NAME?</v>
      </c>
      <c r="B5239" t="e">
        <v>#NAME?</v>
      </c>
      <c r="C5239" t="e">
        <v>#NAME?</v>
      </c>
      <c r="D5239" t="e">
        <v>#NAME?</v>
      </c>
      <c r="E5239" t="e">
        <v>#NAME?</v>
      </c>
      <c r="F5239" t="e">
        <v>#NAME?</v>
      </c>
      <c r="G5239" t="e">
        <v>#NAME?</v>
      </c>
      <c r="H5239" t="e">
        <v>#NAME?</v>
      </c>
      <c r="I5239" t="e">
        <v>#NAME?</v>
      </c>
      <c r="J5239" t="e">
        <v>#NAME?</v>
      </c>
      <c r="L5239">
        <f>N(L5238)+IF(AND('🔎 TRA CỨU NHANH'!$C$2&lt;&gt;"",OR(ISNUMBER(SEARCH('🔎 TRA CỨU NHANH'!$C$2,$A5239)),ISNUMBER(SEARCH('🔎 TRA CỨU NHANH'!$C$2,$B5239)))),1,0)</f>
        <v/>
      </c>
      <c r="M5239">
        <f>IF(L5239&gt;N(L5238),L5239,"")</f>
        <v/>
      </c>
      <c r="N5239">
        <f>N(N5238)+IF(AND('💰 BÁO GIÁ'!$C$27&lt;&gt;"",OR(ISNUMBER(SEARCH('💰 BÁO GIÁ'!$C$27,$A5239)),ISNUMBER(SEARCH('💰 BÁO GIÁ'!$C$27,$B5239)))),1,0)</f>
        <v/>
      </c>
      <c r="O5239">
        <f>IF(N5239&gt;N(N5238),N5239,"")</f>
        <v/>
      </c>
    </row>
    <row r="5240">
      <c r="A5240" t="e">
        <v>#NAME?</v>
      </c>
      <c r="B5240" t="e">
        <v>#NAME?</v>
      </c>
      <c r="C5240" t="e">
        <v>#NAME?</v>
      </c>
      <c r="D5240" t="e">
        <v>#NAME?</v>
      </c>
      <c r="E5240" t="e">
        <v>#NAME?</v>
      </c>
      <c r="F5240" t="e">
        <v>#NAME?</v>
      </c>
      <c r="G5240" t="e">
        <v>#NAME?</v>
      </c>
      <c r="H5240" t="e">
        <v>#NAME?</v>
      </c>
      <c r="I5240" t="e">
        <v>#NAME?</v>
      </c>
      <c r="J5240" t="e">
        <v>#NAME?</v>
      </c>
      <c r="L5240">
        <f>N(L5239)+IF(AND('🔎 TRA CỨU NHANH'!$C$2&lt;&gt;"",OR(ISNUMBER(SEARCH('🔎 TRA CỨU NHANH'!$C$2,$A5240)),ISNUMBER(SEARCH('🔎 TRA CỨU NHANH'!$C$2,$B5240)))),1,0)</f>
        <v/>
      </c>
      <c r="M5240">
        <f>IF(L5240&gt;N(L5239),L5240,"")</f>
        <v/>
      </c>
      <c r="N5240">
        <f>N(N5239)+IF(AND('💰 BÁO GIÁ'!$C$27&lt;&gt;"",OR(ISNUMBER(SEARCH('💰 BÁO GIÁ'!$C$27,$A5240)),ISNUMBER(SEARCH('💰 BÁO GIÁ'!$C$27,$B5240)))),1,0)</f>
        <v/>
      </c>
      <c r="O5240">
        <f>IF(N5240&gt;N(N5239),N5240,"")</f>
        <v/>
      </c>
    </row>
    <row r="5241">
      <c r="A5241" t="e">
        <v>#NAME?</v>
      </c>
      <c r="B5241" t="e">
        <v>#NAME?</v>
      </c>
      <c r="C5241" t="e">
        <v>#NAME?</v>
      </c>
      <c r="D5241" t="e">
        <v>#NAME?</v>
      </c>
      <c r="E5241" t="e">
        <v>#NAME?</v>
      </c>
      <c r="F5241" t="e">
        <v>#NAME?</v>
      </c>
      <c r="G5241" t="e">
        <v>#NAME?</v>
      </c>
      <c r="H5241" t="e">
        <v>#NAME?</v>
      </c>
      <c r="I5241" t="e">
        <v>#NAME?</v>
      </c>
      <c r="J5241" t="e">
        <v>#NAME?</v>
      </c>
      <c r="L5241">
        <f>N(L5240)+IF(AND('🔎 TRA CỨU NHANH'!$C$2&lt;&gt;"",OR(ISNUMBER(SEARCH('🔎 TRA CỨU NHANH'!$C$2,$A5241)),ISNUMBER(SEARCH('🔎 TRA CỨU NHANH'!$C$2,$B5241)))),1,0)</f>
        <v/>
      </c>
      <c r="M5241">
        <f>IF(L5241&gt;N(L5240),L5241,"")</f>
        <v/>
      </c>
      <c r="N5241">
        <f>N(N5240)+IF(AND('💰 BÁO GIÁ'!$C$27&lt;&gt;"",OR(ISNUMBER(SEARCH('💰 BÁO GIÁ'!$C$27,$A5241)),ISNUMBER(SEARCH('💰 BÁO GIÁ'!$C$27,$B5241)))),1,0)</f>
        <v/>
      </c>
      <c r="O5241">
        <f>IF(N5241&gt;N(N5240),N5241,"")</f>
        <v/>
      </c>
    </row>
    <row r="5242">
      <c r="A5242" t="e">
        <v>#NAME?</v>
      </c>
      <c r="B5242" t="e">
        <v>#NAME?</v>
      </c>
      <c r="C5242" t="e">
        <v>#NAME?</v>
      </c>
      <c r="D5242" t="e">
        <v>#NAME?</v>
      </c>
      <c r="E5242" t="e">
        <v>#NAME?</v>
      </c>
      <c r="F5242" t="e">
        <v>#NAME?</v>
      </c>
      <c r="G5242" t="e">
        <v>#NAME?</v>
      </c>
      <c r="H5242" t="e">
        <v>#NAME?</v>
      </c>
      <c r="I5242" t="e">
        <v>#NAME?</v>
      </c>
      <c r="J5242" t="e">
        <v>#NAME?</v>
      </c>
      <c r="L5242">
        <f>N(L5241)+IF(AND('🔎 TRA CỨU NHANH'!$C$2&lt;&gt;"",OR(ISNUMBER(SEARCH('🔎 TRA CỨU NHANH'!$C$2,$A5242)),ISNUMBER(SEARCH('🔎 TRA CỨU NHANH'!$C$2,$B5242)))),1,0)</f>
        <v/>
      </c>
      <c r="M5242">
        <f>IF(L5242&gt;N(L5241),L5242,"")</f>
        <v/>
      </c>
      <c r="N5242">
        <f>N(N5241)+IF(AND('💰 BÁO GIÁ'!$C$27&lt;&gt;"",OR(ISNUMBER(SEARCH('💰 BÁO GIÁ'!$C$27,$A5242)),ISNUMBER(SEARCH('💰 BÁO GIÁ'!$C$27,$B5242)))),1,0)</f>
        <v/>
      </c>
      <c r="O5242">
        <f>IF(N5242&gt;N(N5241),N5242,"")</f>
        <v/>
      </c>
    </row>
    <row r="5243">
      <c r="A5243" t="e">
        <v>#NAME?</v>
      </c>
      <c r="B5243" t="e">
        <v>#NAME?</v>
      </c>
      <c r="C5243" t="e">
        <v>#NAME?</v>
      </c>
      <c r="D5243" t="e">
        <v>#NAME?</v>
      </c>
      <c r="E5243" t="e">
        <v>#NAME?</v>
      </c>
      <c r="F5243" t="e">
        <v>#NAME?</v>
      </c>
      <c r="G5243" t="e">
        <v>#NAME?</v>
      </c>
      <c r="H5243" t="e">
        <v>#NAME?</v>
      </c>
      <c r="I5243" t="e">
        <v>#NAME?</v>
      </c>
      <c r="J5243" t="e">
        <v>#NAME?</v>
      </c>
      <c r="L5243">
        <f>N(L5242)+IF(AND('🔎 TRA CỨU NHANH'!$C$2&lt;&gt;"",OR(ISNUMBER(SEARCH('🔎 TRA CỨU NHANH'!$C$2,$A5243)),ISNUMBER(SEARCH('🔎 TRA CỨU NHANH'!$C$2,$B5243)))),1,0)</f>
        <v/>
      </c>
      <c r="M5243">
        <f>IF(L5243&gt;N(L5242),L5243,"")</f>
        <v/>
      </c>
      <c r="N5243">
        <f>N(N5242)+IF(AND('💰 BÁO GIÁ'!$C$27&lt;&gt;"",OR(ISNUMBER(SEARCH('💰 BÁO GIÁ'!$C$27,$A5243)),ISNUMBER(SEARCH('💰 BÁO GIÁ'!$C$27,$B5243)))),1,0)</f>
        <v/>
      </c>
      <c r="O5243">
        <f>IF(N5243&gt;N(N5242),N5243,"")</f>
        <v/>
      </c>
    </row>
    <row r="5244">
      <c r="A5244" t="e">
        <v>#NAME?</v>
      </c>
      <c r="B5244" t="e">
        <v>#NAME?</v>
      </c>
      <c r="C5244" t="e">
        <v>#NAME?</v>
      </c>
      <c r="D5244" t="e">
        <v>#NAME?</v>
      </c>
      <c r="E5244" t="e">
        <v>#NAME?</v>
      </c>
      <c r="F5244" t="e">
        <v>#NAME?</v>
      </c>
      <c r="G5244" t="e">
        <v>#NAME?</v>
      </c>
      <c r="H5244" t="e">
        <v>#NAME?</v>
      </c>
      <c r="I5244" t="e">
        <v>#NAME?</v>
      </c>
      <c r="J5244" t="e">
        <v>#NAME?</v>
      </c>
      <c r="L5244">
        <f>N(L5243)+IF(AND('🔎 TRA CỨU NHANH'!$C$2&lt;&gt;"",OR(ISNUMBER(SEARCH('🔎 TRA CỨU NHANH'!$C$2,$A5244)),ISNUMBER(SEARCH('🔎 TRA CỨU NHANH'!$C$2,$B5244)))),1,0)</f>
        <v/>
      </c>
      <c r="M5244">
        <f>IF(L5244&gt;N(L5243),L5244,"")</f>
        <v/>
      </c>
      <c r="N5244">
        <f>N(N5243)+IF(AND('💰 BÁO GIÁ'!$C$27&lt;&gt;"",OR(ISNUMBER(SEARCH('💰 BÁO GIÁ'!$C$27,$A5244)),ISNUMBER(SEARCH('💰 BÁO GIÁ'!$C$27,$B5244)))),1,0)</f>
        <v/>
      </c>
      <c r="O5244">
        <f>IF(N5244&gt;N(N5243),N5244,"")</f>
        <v/>
      </c>
    </row>
    <row r="5245">
      <c r="A5245" t="e">
        <v>#NAME?</v>
      </c>
      <c r="B5245" t="e">
        <v>#NAME?</v>
      </c>
      <c r="C5245" t="e">
        <v>#NAME?</v>
      </c>
      <c r="D5245" t="e">
        <v>#NAME?</v>
      </c>
      <c r="E5245" t="e">
        <v>#NAME?</v>
      </c>
      <c r="F5245" t="e">
        <v>#NAME?</v>
      </c>
      <c r="G5245" t="e">
        <v>#NAME?</v>
      </c>
      <c r="H5245" t="e">
        <v>#NAME?</v>
      </c>
      <c r="I5245" t="e">
        <v>#NAME?</v>
      </c>
      <c r="J5245" t="e">
        <v>#NAME?</v>
      </c>
      <c r="L5245">
        <f>N(L5244)+IF(AND('🔎 TRA CỨU NHANH'!$C$2&lt;&gt;"",OR(ISNUMBER(SEARCH('🔎 TRA CỨU NHANH'!$C$2,$A5245)),ISNUMBER(SEARCH('🔎 TRA CỨU NHANH'!$C$2,$B5245)))),1,0)</f>
        <v/>
      </c>
      <c r="M5245">
        <f>IF(L5245&gt;N(L5244),L5245,"")</f>
        <v/>
      </c>
      <c r="N5245">
        <f>N(N5244)+IF(AND('💰 BÁO GIÁ'!$C$27&lt;&gt;"",OR(ISNUMBER(SEARCH('💰 BÁO GIÁ'!$C$27,$A5245)),ISNUMBER(SEARCH('💰 BÁO GIÁ'!$C$27,$B5245)))),1,0)</f>
        <v/>
      </c>
      <c r="O5245">
        <f>IF(N5245&gt;N(N5244),N5245,"")</f>
        <v/>
      </c>
    </row>
    <row r="5246">
      <c r="A5246" t="e">
        <v>#NAME?</v>
      </c>
      <c r="B5246" t="e">
        <v>#NAME?</v>
      </c>
      <c r="C5246" t="e">
        <v>#NAME?</v>
      </c>
      <c r="D5246" t="e">
        <v>#NAME?</v>
      </c>
      <c r="E5246" t="e">
        <v>#NAME?</v>
      </c>
      <c r="F5246" t="e">
        <v>#NAME?</v>
      </c>
      <c r="G5246" t="e">
        <v>#NAME?</v>
      </c>
      <c r="H5246" t="e">
        <v>#NAME?</v>
      </c>
      <c r="I5246" t="e">
        <v>#NAME?</v>
      </c>
      <c r="J5246" t="e">
        <v>#NAME?</v>
      </c>
      <c r="L5246">
        <f>N(L5245)+IF(AND('🔎 TRA CỨU NHANH'!$C$2&lt;&gt;"",OR(ISNUMBER(SEARCH('🔎 TRA CỨU NHANH'!$C$2,$A5246)),ISNUMBER(SEARCH('🔎 TRA CỨU NHANH'!$C$2,$B5246)))),1,0)</f>
        <v/>
      </c>
      <c r="M5246">
        <f>IF(L5246&gt;N(L5245),L5246,"")</f>
        <v/>
      </c>
      <c r="N5246">
        <f>N(N5245)+IF(AND('💰 BÁO GIÁ'!$C$27&lt;&gt;"",OR(ISNUMBER(SEARCH('💰 BÁO GIÁ'!$C$27,$A5246)),ISNUMBER(SEARCH('💰 BÁO GIÁ'!$C$27,$B5246)))),1,0)</f>
        <v/>
      </c>
      <c r="O5246">
        <f>IF(N5246&gt;N(N5245),N5246,"")</f>
        <v/>
      </c>
    </row>
    <row r="5247">
      <c r="A5247" t="e">
        <v>#NAME?</v>
      </c>
      <c r="B5247" t="e">
        <v>#NAME?</v>
      </c>
      <c r="C5247" t="e">
        <v>#NAME?</v>
      </c>
      <c r="D5247" t="e">
        <v>#NAME?</v>
      </c>
      <c r="E5247" t="e">
        <v>#NAME?</v>
      </c>
      <c r="F5247" t="e">
        <v>#NAME?</v>
      </c>
      <c r="G5247" t="e">
        <v>#NAME?</v>
      </c>
      <c r="H5247" t="e">
        <v>#NAME?</v>
      </c>
      <c r="I5247" t="e">
        <v>#NAME?</v>
      </c>
      <c r="J5247" t="e">
        <v>#NAME?</v>
      </c>
      <c r="L5247">
        <f>N(L5246)+IF(AND('🔎 TRA CỨU NHANH'!$C$2&lt;&gt;"",OR(ISNUMBER(SEARCH('🔎 TRA CỨU NHANH'!$C$2,$A5247)),ISNUMBER(SEARCH('🔎 TRA CỨU NHANH'!$C$2,$B5247)))),1,0)</f>
        <v/>
      </c>
      <c r="M5247">
        <f>IF(L5247&gt;N(L5246),L5247,"")</f>
        <v/>
      </c>
      <c r="N5247">
        <f>N(N5246)+IF(AND('💰 BÁO GIÁ'!$C$27&lt;&gt;"",OR(ISNUMBER(SEARCH('💰 BÁO GIÁ'!$C$27,$A5247)),ISNUMBER(SEARCH('💰 BÁO GIÁ'!$C$27,$B5247)))),1,0)</f>
        <v/>
      </c>
      <c r="O5247">
        <f>IF(N5247&gt;N(N5246),N5247,"")</f>
        <v/>
      </c>
    </row>
    <row r="5248">
      <c r="A5248" t="e">
        <v>#NAME?</v>
      </c>
      <c r="B5248" t="e">
        <v>#NAME?</v>
      </c>
      <c r="C5248" t="e">
        <v>#NAME?</v>
      </c>
      <c r="D5248" t="e">
        <v>#NAME?</v>
      </c>
      <c r="E5248" t="e">
        <v>#NAME?</v>
      </c>
      <c r="F5248" t="e">
        <v>#NAME?</v>
      </c>
      <c r="G5248" t="e">
        <v>#NAME?</v>
      </c>
      <c r="H5248" t="e">
        <v>#NAME?</v>
      </c>
      <c r="I5248" t="e">
        <v>#NAME?</v>
      </c>
      <c r="J5248" t="e">
        <v>#NAME?</v>
      </c>
      <c r="L5248">
        <f>N(L5247)+IF(AND('🔎 TRA CỨU NHANH'!$C$2&lt;&gt;"",OR(ISNUMBER(SEARCH('🔎 TRA CỨU NHANH'!$C$2,$A5248)),ISNUMBER(SEARCH('🔎 TRA CỨU NHANH'!$C$2,$B5248)))),1,0)</f>
        <v/>
      </c>
      <c r="M5248">
        <f>IF(L5248&gt;N(L5247),L5248,"")</f>
        <v/>
      </c>
      <c r="N5248">
        <f>N(N5247)+IF(AND('💰 BÁO GIÁ'!$C$27&lt;&gt;"",OR(ISNUMBER(SEARCH('💰 BÁO GIÁ'!$C$27,$A5248)),ISNUMBER(SEARCH('💰 BÁO GIÁ'!$C$27,$B5248)))),1,0)</f>
        <v/>
      </c>
      <c r="O5248">
        <f>IF(N5248&gt;N(N5247),N5248,"")</f>
        <v/>
      </c>
    </row>
    <row r="5249">
      <c r="A5249" t="e">
        <v>#NAME?</v>
      </c>
      <c r="B5249" t="e">
        <v>#NAME?</v>
      </c>
      <c r="C5249" t="e">
        <v>#NAME?</v>
      </c>
      <c r="D5249" t="e">
        <v>#NAME?</v>
      </c>
      <c r="E5249" t="e">
        <v>#NAME?</v>
      </c>
      <c r="F5249" t="e">
        <v>#NAME?</v>
      </c>
      <c r="G5249" t="e">
        <v>#NAME?</v>
      </c>
      <c r="H5249" t="e">
        <v>#NAME?</v>
      </c>
      <c r="I5249" t="e">
        <v>#NAME?</v>
      </c>
      <c r="J5249" t="e">
        <v>#NAME?</v>
      </c>
      <c r="L5249">
        <f>N(L5248)+IF(AND('🔎 TRA CỨU NHANH'!$C$2&lt;&gt;"",OR(ISNUMBER(SEARCH('🔎 TRA CỨU NHANH'!$C$2,$A5249)),ISNUMBER(SEARCH('🔎 TRA CỨU NHANH'!$C$2,$B5249)))),1,0)</f>
        <v/>
      </c>
      <c r="M5249">
        <f>IF(L5249&gt;N(L5248),L5249,"")</f>
        <v/>
      </c>
      <c r="N5249">
        <f>N(N5248)+IF(AND('💰 BÁO GIÁ'!$C$27&lt;&gt;"",OR(ISNUMBER(SEARCH('💰 BÁO GIÁ'!$C$27,$A5249)),ISNUMBER(SEARCH('💰 BÁO GIÁ'!$C$27,$B5249)))),1,0)</f>
        <v/>
      </c>
      <c r="O5249">
        <f>IF(N5249&gt;N(N5248),N5249,"")</f>
        <v/>
      </c>
    </row>
    <row r="5250">
      <c r="A5250" t="e">
        <v>#NAME?</v>
      </c>
      <c r="B5250" t="e">
        <v>#NAME?</v>
      </c>
      <c r="C5250" t="e">
        <v>#NAME?</v>
      </c>
      <c r="D5250" t="e">
        <v>#NAME?</v>
      </c>
      <c r="E5250" t="e">
        <v>#NAME?</v>
      </c>
      <c r="F5250" t="e">
        <v>#NAME?</v>
      </c>
      <c r="G5250" t="e">
        <v>#NAME?</v>
      </c>
      <c r="H5250" t="e">
        <v>#NAME?</v>
      </c>
      <c r="I5250" t="e">
        <v>#NAME?</v>
      </c>
      <c r="J5250" t="e">
        <v>#NAME?</v>
      </c>
      <c r="L5250">
        <f>N(L5249)+IF(AND('🔎 TRA CỨU NHANH'!$C$2&lt;&gt;"",OR(ISNUMBER(SEARCH('🔎 TRA CỨU NHANH'!$C$2,$A5250)),ISNUMBER(SEARCH('🔎 TRA CỨU NHANH'!$C$2,$B5250)))),1,0)</f>
        <v/>
      </c>
      <c r="M5250">
        <f>IF(L5250&gt;N(L5249),L5250,"")</f>
        <v/>
      </c>
      <c r="N5250">
        <f>N(N5249)+IF(AND('💰 BÁO GIÁ'!$C$27&lt;&gt;"",OR(ISNUMBER(SEARCH('💰 BÁO GIÁ'!$C$27,$A5250)),ISNUMBER(SEARCH('💰 BÁO GIÁ'!$C$27,$B5250)))),1,0)</f>
        <v/>
      </c>
      <c r="O5250">
        <f>IF(N5250&gt;N(N5249),N5250,"")</f>
        <v/>
      </c>
    </row>
    <row r="5251">
      <c r="A5251" t="e">
        <v>#NAME?</v>
      </c>
      <c r="B5251" t="e">
        <v>#NAME?</v>
      </c>
      <c r="C5251" t="e">
        <v>#NAME?</v>
      </c>
      <c r="D5251" t="e">
        <v>#NAME?</v>
      </c>
      <c r="E5251" t="e">
        <v>#NAME?</v>
      </c>
      <c r="F5251" t="e">
        <v>#NAME?</v>
      </c>
      <c r="G5251" t="e">
        <v>#NAME?</v>
      </c>
      <c r="H5251" t="e">
        <v>#NAME?</v>
      </c>
      <c r="I5251" t="e">
        <v>#NAME?</v>
      </c>
      <c r="J5251" t="e">
        <v>#NAME?</v>
      </c>
      <c r="L5251">
        <f>N(L5250)+IF(AND('🔎 TRA CỨU NHANH'!$C$2&lt;&gt;"",OR(ISNUMBER(SEARCH('🔎 TRA CỨU NHANH'!$C$2,$A5251)),ISNUMBER(SEARCH('🔎 TRA CỨU NHANH'!$C$2,$B5251)))),1,0)</f>
        <v/>
      </c>
      <c r="M5251">
        <f>IF(L5251&gt;N(L5250),L5251,"")</f>
        <v/>
      </c>
      <c r="N5251">
        <f>N(N5250)+IF(AND('💰 BÁO GIÁ'!$C$27&lt;&gt;"",OR(ISNUMBER(SEARCH('💰 BÁO GIÁ'!$C$27,$A5251)),ISNUMBER(SEARCH('💰 BÁO GIÁ'!$C$27,$B5251)))),1,0)</f>
        <v/>
      </c>
      <c r="O5251">
        <f>IF(N5251&gt;N(N5250),N5251,"")</f>
        <v/>
      </c>
    </row>
    <row r="5252">
      <c r="A5252" t="e">
        <v>#NAME?</v>
      </c>
      <c r="B5252" t="e">
        <v>#NAME?</v>
      </c>
      <c r="C5252" t="e">
        <v>#NAME?</v>
      </c>
      <c r="D5252" t="e">
        <v>#NAME?</v>
      </c>
      <c r="E5252" t="e">
        <v>#NAME?</v>
      </c>
      <c r="F5252" t="e">
        <v>#NAME?</v>
      </c>
      <c r="G5252" t="e">
        <v>#NAME?</v>
      </c>
      <c r="H5252" t="e">
        <v>#NAME?</v>
      </c>
      <c r="I5252" t="e">
        <v>#NAME?</v>
      </c>
      <c r="J5252" t="e">
        <v>#NAME?</v>
      </c>
      <c r="L5252">
        <f>N(L5251)+IF(AND('🔎 TRA CỨU NHANH'!$C$2&lt;&gt;"",OR(ISNUMBER(SEARCH('🔎 TRA CỨU NHANH'!$C$2,$A5252)),ISNUMBER(SEARCH('🔎 TRA CỨU NHANH'!$C$2,$B5252)))),1,0)</f>
        <v/>
      </c>
      <c r="M5252">
        <f>IF(L5252&gt;N(L5251),L5252,"")</f>
        <v/>
      </c>
      <c r="N5252">
        <f>N(N5251)+IF(AND('💰 BÁO GIÁ'!$C$27&lt;&gt;"",OR(ISNUMBER(SEARCH('💰 BÁO GIÁ'!$C$27,$A5252)),ISNUMBER(SEARCH('💰 BÁO GIÁ'!$C$27,$B5252)))),1,0)</f>
        <v/>
      </c>
      <c r="O5252">
        <f>IF(N5252&gt;N(N5251),N5252,"")</f>
        <v/>
      </c>
    </row>
    <row r="5253">
      <c r="A5253" t="e">
        <v>#NAME?</v>
      </c>
      <c r="B5253" t="e">
        <v>#NAME?</v>
      </c>
      <c r="C5253" t="e">
        <v>#NAME?</v>
      </c>
      <c r="D5253" t="e">
        <v>#NAME?</v>
      </c>
      <c r="E5253" t="e">
        <v>#NAME?</v>
      </c>
      <c r="F5253" t="e">
        <v>#NAME?</v>
      </c>
      <c r="G5253" t="e">
        <v>#NAME?</v>
      </c>
      <c r="H5253" t="e">
        <v>#NAME?</v>
      </c>
      <c r="I5253" t="e">
        <v>#NAME?</v>
      </c>
      <c r="J5253" t="e">
        <v>#NAME?</v>
      </c>
      <c r="L5253">
        <f>N(L5252)+IF(AND('🔎 TRA CỨU NHANH'!$C$2&lt;&gt;"",OR(ISNUMBER(SEARCH('🔎 TRA CỨU NHANH'!$C$2,$A5253)),ISNUMBER(SEARCH('🔎 TRA CỨU NHANH'!$C$2,$B5253)))),1,0)</f>
        <v/>
      </c>
      <c r="M5253">
        <f>IF(L5253&gt;N(L5252),L5253,"")</f>
        <v/>
      </c>
      <c r="N5253">
        <f>N(N5252)+IF(AND('💰 BÁO GIÁ'!$C$27&lt;&gt;"",OR(ISNUMBER(SEARCH('💰 BÁO GIÁ'!$C$27,$A5253)),ISNUMBER(SEARCH('💰 BÁO GIÁ'!$C$27,$B5253)))),1,0)</f>
        <v/>
      </c>
      <c r="O5253">
        <f>IF(N5253&gt;N(N5252),N5253,"")</f>
        <v/>
      </c>
    </row>
    <row r="5254">
      <c r="A5254" t="e">
        <v>#NAME?</v>
      </c>
      <c r="B5254" t="e">
        <v>#NAME?</v>
      </c>
      <c r="C5254" t="e">
        <v>#NAME?</v>
      </c>
      <c r="D5254" t="e">
        <v>#NAME?</v>
      </c>
      <c r="E5254" t="e">
        <v>#NAME?</v>
      </c>
      <c r="F5254" t="e">
        <v>#NAME?</v>
      </c>
      <c r="G5254" t="e">
        <v>#NAME?</v>
      </c>
      <c r="H5254" t="e">
        <v>#NAME?</v>
      </c>
      <c r="I5254" t="e">
        <v>#NAME?</v>
      </c>
      <c r="J5254" t="e">
        <v>#NAME?</v>
      </c>
      <c r="L5254">
        <f>N(L5253)+IF(AND('🔎 TRA CỨU NHANH'!$C$2&lt;&gt;"",OR(ISNUMBER(SEARCH('🔎 TRA CỨU NHANH'!$C$2,$A5254)),ISNUMBER(SEARCH('🔎 TRA CỨU NHANH'!$C$2,$B5254)))),1,0)</f>
        <v/>
      </c>
      <c r="M5254">
        <f>IF(L5254&gt;N(L5253),L5254,"")</f>
        <v/>
      </c>
      <c r="N5254">
        <f>N(N5253)+IF(AND('💰 BÁO GIÁ'!$C$27&lt;&gt;"",OR(ISNUMBER(SEARCH('💰 BÁO GIÁ'!$C$27,$A5254)),ISNUMBER(SEARCH('💰 BÁO GIÁ'!$C$27,$B5254)))),1,0)</f>
        <v/>
      </c>
      <c r="O5254">
        <f>IF(N5254&gt;N(N5253),N5254,"")</f>
        <v/>
      </c>
    </row>
    <row r="5255">
      <c r="A5255" t="e">
        <v>#NAME?</v>
      </c>
      <c r="B5255" t="e">
        <v>#NAME?</v>
      </c>
      <c r="C5255" t="e">
        <v>#NAME?</v>
      </c>
      <c r="D5255" t="e">
        <v>#NAME?</v>
      </c>
      <c r="E5255" t="e">
        <v>#NAME?</v>
      </c>
      <c r="F5255" t="e">
        <v>#NAME?</v>
      </c>
      <c r="G5255" t="e">
        <v>#NAME?</v>
      </c>
      <c r="H5255" t="e">
        <v>#NAME?</v>
      </c>
      <c r="I5255" t="e">
        <v>#NAME?</v>
      </c>
      <c r="J5255" t="e">
        <v>#NAME?</v>
      </c>
      <c r="L5255">
        <f>N(L5254)+IF(AND('🔎 TRA CỨU NHANH'!$C$2&lt;&gt;"",OR(ISNUMBER(SEARCH('🔎 TRA CỨU NHANH'!$C$2,$A5255)),ISNUMBER(SEARCH('🔎 TRA CỨU NHANH'!$C$2,$B5255)))),1,0)</f>
        <v/>
      </c>
      <c r="M5255">
        <f>IF(L5255&gt;N(L5254),L5255,"")</f>
        <v/>
      </c>
      <c r="N5255">
        <f>N(N5254)+IF(AND('💰 BÁO GIÁ'!$C$27&lt;&gt;"",OR(ISNUMBER(SEARCH('💰 BÁO GIÁ'!$C$27,$A5255)),ISNUMBER(SEARCH('💰 BÁO GIÁ'!$C$27,$B5255)))),1,0)</f>
        <v/>
      </c>
      <c r="O5255">
        <f>IF(N5255&gt;N(N5254),N5255,"")</f>
        <v/>
      </c>
    </row>
    <row r="5256">
      <c r="A5256" t="e">
        <v>#NAME?</v>
      </c>
      <c r="B5256" t="e">
        <v>#NAME?</v>
      </c>
      <c r="C5256" t="e">
        <v>#NAME?</v>
      </c>
      <c r="D5256" t="e">
        <v>#NAME?</v>
      </c>
      <c r="E5256" t="e">
        <v>#NAME?</v>
      </c>
      <c r="F5256" t="e">
        <v>#NAME?</v>
      </c>
      <c r="G5256" t="e">
        <v>#NAME?</v>
      </c>
      <c r="H5256" t="e">
        <v>#NAME?</v>
      </c>
      <c r="I5256" t="e">
        <v>#NAME?</v>
      </c>
      <c r="J5256" t="e">
        <v>#NAME?</v>
      </c>
      <c r="L5256">
        <f>N(L5255)+IF(AND('🔎 TRA CỨU NHANH'!$C$2&lt;&gt;"",OR(ISNUMBER(SEARCH('🔎 TRA CỨU NHANH'!$C$2,$A5256)),ISNUMBER(SEARCH('🔎 TRA CỨU NHANH'!$C$2,$B5256)))),1,0)</f>
        <v/>
      </c>
      <c r="M5256">
        <f>IF(L5256&gt;N(L5255),L5256,"")</f>
        <v/>
      </c>
      <c r="N5256">
        <f>N(N5255)+IF(AND('💰 BÁO GIÁ'!$C$27&lt;&gt;"",OR(ISNUMBER(SEARCH('💰 BÁO GIÁ'!$C$27,$A5256)),ISNUMBER(SEARCH('💰 BÁO GIÁ'!$C$27,$B5256)))),1,0)</f>
        <v/>
      </c>
      <c r="O5256">
        <f>IF(N5256&gt;N(N5255),N5256,"")</f>
        <v/>
      </c>
    </row>
    <row r="5257">
      <c r="A5257" t="e">
        <v>#NAME?</v>
      </c>
      <c r="B5257" t="e">
        <v>#NAME?</v>
      </c>
      <c r="C5257" t="e">
        <v>#NAME?</v>
      </c>
      <c r="D5257" t="e">
        <v>#NAME?</v>
      </c>
      <c r="E5257" t="e">
        <v>#NAME?</v>
      </c>
      <c r="F5257" t="e">
        <v>#NAME?</v>
      </c>
      <c r="G5257" t="e">
        <v>#NAME?</v>
      </c>
      <c r="H5257" t="e">
        <v>#NAME?</v>
      </c>
      <c r="I5257" t="e">
        <v>#NAME?</v>
      </c>
      <c r="J5257" t="e">
        <v>#NAME?</v>
      </c>
      <c r="L5257">
        <f>N(L5256)+IF(AND('🔎 TRA CỨU NHANH'!$C$2&lt;&gt;"",OR(ISNUMBER(SEARCH('🔎 TRA CỨU NHANH'!$C$2,$A5257)),ISNUMBER(SEARCH('🔎 TRA CỨU NHANH'!$C$2,$B5257)))),1,0)</f>
        <v/>
      </c>
      <c r="M5257">
        <f>IF(L5257&gt;N(L5256),L5257,"")</f>
        <v/>
      </c>
      <c r="N5257">
        <f>N(N5256)+IF(AND('💰 BÁO GIÁ'!$C$27&lt;&gt;"",OR(ISNUMBER(SEARCH('💰 BÁO GIÁ'!$C$27,$A5257)),ISNUMBER(SEARCH('💰 BÁO GIÁ'!$C$27,$B5257)))),1,0)</f>
        <v/>
      </c>
      <c r="O5257">
        <f>IF(N5257&gt;N(N5256),N5257,"")</f>
        <v/>
      </c>
    </row>
    <row r="5258">
      <c r="A5258" t="e">
        <v>#NAME?</v>
      </c>
      <c r="B5258" t="e">
        <v>#NAME?</v>
      </c>
      <c r="C5258" t="e">
        <v>#NAME?</v>
      </c>
      <c r="D5258" t="e">
        <v>#NAME?</v>
      </c>
      <c r="E5258" t="e">
        <v>#NAME?</v>
      </c>
      <c r="F5258" t="e">
        <v>#NAME?</v>
      </c>
      <c r="G5258" t="e">
        <v>#NAME?</v>
      </c>
      <c r="H5258" t="e">
        <v>#NAME?</v>
      </c>
      <c r="I5258" t="e">
        <v>#NAME?</v>
      </c>
      <c r="J5258" t="e">
        <v>#NAME?</v>
      </c>
      <c r="L5258">
        <f>N(L5257)+IF(AND('🔎 TRA CỨU NHANH'!$C$2&lt;&gt;"",OR(ISNUMBER(SEARCH('🔎 TRA CỨU NHANH'!$C$2,$A5258)),ISNUMBER(SEARCH('🔎 TRA CỨU NHANH'!$C$2,$B5258)))),1,0)</f>
        <v/>
      </c>
      <c r="M5258">
        <f>IF(L5258&gt;N(L5257),L5258,"")</f>
        <v/>
      </c>
      <c r="N5258">
        <f>N(N5257)+IF(AND('💰 BÁO GIÁ'!$C$27&lt;&gt;"",OR(ISNUMBER(SEARCH('💰 BÁO GIÁ'!$C$27,$A5258)),ISNUMBER(SEARCH('💰 BÁO GIÁ'!$C$27,$B5258)))),1,0)</f>
        <v/>
      </c>
      <c r="O5258">
        <f>IF(N5258&gt;N(N5257),N5258,"")</f>
        <v/>
      </c>
    </row>
    <row r="5259">
      <c r="A5259" t="e">
        <v>#NAME?</v>
      </c>
      <c r="B5259" t="e">
        <v>#NAME?</v>
      </c>
      <c r="C5259" t="e">
        <v>#NAME?</v>
      </c>
      <c r="D5259" t="e">
        <v>#NAME?</v>
      </c>
      <c r="E5259" t="e">
        <v>#NAME?</v>
      </c>
      <c r="F5259" t="e">
        <v>#NAME?</v>
      </c>
      <c r="G5259" t="e">
        <v>#NAME?</v>
      </c>
      <c r="H5259" t="e">
        <v>#NAME?</v>
      </c>
      <c r="I5259" t="e">
        <v>#NAME?</v>
      </c>
      <c r="J5259" t="e">
        <v>#NAME?</v>
      </c>
      <c r="L5259">
        <f>N(L5258)+IF(AND('🔎 TRA CỨU NHANH'!$C$2&lt;&gt;"",OR(ISNUMBER(SEARCH('🔎 TRA CỨU NHANH'!$C$2,$A5259)),ISNUMBER(SEARCH('🔎 TRA CỨU NHANH'!$C$2,$B5259)))),1,0)</f>
        <v/>
      </c>
      <c r="M5259">
        <f>IF(L5259&gt;N(L5258),L5259,"")</f>
        <v/>
      </c>
      <c r="N5259">
        <f>N(N5258)+IF(AND('💰 BÁO GIÁ'!$C$27&lt;&gt;"",OR(ISNUMBER(SEARCH('💰 BÁO GIÁ'!$C$27,$A5259)),ISNUMBER(SEARCH('💰 BÁO GIÁ'!$C$27,$B5259)))),1,0)</f>
        <v/>
      </c>
      <c r="O5259">
        <f>IF(N5259&gt;N(N5258),N5259,"")</f>
        <v/>
      </c>
    </row>
    <row r="5260">
      <c r="A5260" t="e">
        <v>#NAME?</v>
      </c>
      <c r="B5260" t="e">
        <v>#NAME?</v>
      </c>
      <c r="C5260" t="e">
        <v>#NAME?</v>
      </c>
      <c r="D5260" t="e">
        <v>#NAME?</v>
      </c>
      <c r="E5260" t="e">
        <v>#NAME?</v>
      </c>
      <c r="F5260" t="e">
        <v>#NAME?</v>
      </c>
      <c r="G5260" t="e">
        <v>#NAME?</v>
      </c>
      <c r="H5260" t="e">
        <v>#NAME?</v>
      </c>
      <c r="I5260" t="e">
        <v>#NAME?</v>
      </c>
      <c r="J5260" t="e">
        <v>#NAME?</v>
      </c>
      <c r="L5260">
        <f>N(L5259)+IF(AND('🔎 TRA CỨU NHANH'!$C$2&lt;&gt;"",OR(ISNUMBER(SEARCH('🔎 TRA CỨU NHANH'!$C$2,$A5260)),ISNUMBER(SEARCH('🔎 TRA CỨU NHANH'!$C$2,$B5260)))),1,0)</f>
        <v/>
      </c>
      <c r="M5260">
        <f>IF(L5260&gt;N(L5259),L5260,"")</f>
        <v/>
      </c>
      <c r="N5260">
        <f>N(N5259)+IF(AND('💰 BÁO GIÁ'!$C$27&lt;&gt;"",OR(ISNUMBER(SEARCH('💰 BÁO GIÁ'!$C$27,$A5260)),ISNUMBER(SEARCH('💰 BÁO GIÁ'!$C$27,$B5260)))),1,0)</f>
        <v/>
      </c>
      <c r="O5260">
        <f>IF(N5260&gt;N(N5259),N5260,"")</f>
        <v/>
      </c>
    </row>
    <row r="5261">
      <c r="A5261" t="e">
        <v>#NAME?</v>
      </c>
      <c r="B5261" t="e">
        <v>#NAME?</v>
      </c>
      <c r="C5261" t="e">
        <v>#NAME?</v>
      </c>
      <c r="D5261" t="e">
        <v>#NAME?</v>
      </c>
      <c r="E5261" t="e">
        <v>#NAME?</v>
      </c>
      <c r="F5261" t="e">
        <v>#NAME?</v>
      </c>
      <c r="G5261" t="e">
        <v>#NAME?</v>
      </c>
      <c r="H5261" t="e">
        <v>#NAME?</v>
      </c>
      <c r="I5261" t="e">
        <v>#NAME?</v>
      </c>
      <c r="J5261" t="e">
        <v>#NAME?</v>
      </c>
      <c r="L5261">
        <f>N(L5260)+IF(AND('🔎 TRA CỨU NHANH'!$C$2&lt;&gt;"",OR(ISNUMBER(SEARCH('🔎 TRA CỨU NHANH'!$C$2,$A5261)),ISNUMBER(SEARCH('🔎 TRA CỨU NHANH'!$C$2,$B5261)))),1,0)</f>
        <v/>
      </c>
      <c r="M5261">
        <f>IF(L5261&gt;N(L5260),L5261,"")</f>
        <v/>
      </c>
      <c r="N5261">
        <f>N(N5260)+IF(AND('💰 BÁO GIÁ'!$C$27&lt;&gt;"",OR(ISNUMBER(SEARCH('💰 BÁO GIÁ'!$C$27,$A5261)),ISNUMBER(SEARCH('💰 BÁO GIÁ'!$C$27,$B5261)))),1,0)</f>
        <v/>
      </c>
      <c r="O5261">
        <f>IF(N5261&gt;N(N5260),N5261,"")</f>
        <v/>
      </c>
    </row>
    <row r="5262">
      <c r="A5262" t="e">
        <v>#NAME?</v>
      </c>
      <c r="B5262" t="e">
        <v>#NAME?</v>
      </c>
      <c r="C5262" t="e">
        <v>#NAME?</v>
      </c>
      <c r="D5262" t="e">
        <v>#NAME?</v>
      </c>
      <c r="E5262" t="e">
        <v>#NAME?</v>
      </c>
      <c r="F5262" t="e">
        <v>#NAME?</v>
      </c>
      <c r="G5262" t="e">
        <v>#NAME?</v>
      </c>
      <c r="H5262" t="e">
        <v>#NAME?</v>
      </c>
      <c r="I5262" t="e">
        <v>#NAME?</v>
      </c>
      <c r="J5262" t="e">
        <v>#NAME?</v>
      </c>
      <c r="L5262">
        <f>N(L5261)+IF(AND('🔎 TRA CỨU NHANH'!$C$2&lt;&gt;"",OR(ISNUMBER(SEARCH('🔎 TRA CỨU NHANH'!$C$2,$A5262)),ISNUMBER(SEARCH('🔎 TRA CỨU NHANH'!$C$2,$B5262)))),1,0)</f>
        <v/>
      </c>
      <c r="M5262">
        <f>IF(L5262&gt;N(L5261),L5262,"")</f>
        <v/>
      </c>
      <c r="N5262">
        <f>N(N5261)+IF(AND('💰 BÁO GIÁ'!$C$27&lt;&gt;"",OR(ISNUMBER(SEARCH('💰 BÁO GIÁ'!$C$27,$A5262)),ISNUMBER(SEARCH('💰 BÁO GIÁ'!$C$27,$B5262)))),1,0)</f>
        <v/>
      </c>
      <c r="O5262">
        <f>IF(N5262&gt;N(N5261),N5262,"")</f>
        <v/>
      </c>
    </row>
    <row r="5263">
      <c r="A5263" t="e">
        <v>#NAME?</v>
      </c>
      <c r="B5263" t="e">
        <v>#NAME?</v>
      </c>
      <c r="C5263" t="e">
        <v>#NAME?</v>
      </c>
      <c r="D5263" t="e">
        <v>#NAME?</v>
      </c>
      <c r="E5263" t="e">
        <v>#NAME?</v>
      </c>
      <c r="F5263" t="e">
        <v>#NAME?</v>
      </c>
      <c r="G5263" t="e">
        <v>#NAME?</v>
      </c>
      <c r="H5263" t="e">
        <v>#NAME?</v>
      </c>
      <c r="I5263" t="e">
        <v>#NAME?</v>
      </c>
      <c r="J5263" t="e">
        <v>#NAME?</v>
      </c>
      <c r="L5263">
        <f>N(L5262)+IF(AND('🔎 TRA CỨU NHANH'!$C$2&lt;&gt;"",OR(ISNUMBER(SEARCH('🔎 TRA CỨU NHANH'!$C$2,$A5263)),ISNUMBER(SEARCH('🔎 TRA CỨU NHANH'!$C$2,$B5263)))),1,0)</f>
        <v/>
      </c>
      <c r="M5263">
        <f>IF(L5263&gt;N(L5262),L5263,"")</f>
        <v/>
      </c>
      <c r="N5263">
        <f>N(N5262)+IF(AND('💰 BÁO GIÁ'!$C$27&lt;&gt;"",OR(ISNUMBER(SEARCH('💰 BÁO GIÁ'!$C$27,$A5263)),ISNUMBER(SEARCH('💰 BÁO GIÁ'!$C$27,$B5263)))),1,0)</f>
        <v/>
      </c>
      <c r="O5263">
        <f>IF(N5263&gt;N(N5262),N5263,"")</f>
        <v/>
      </c>
    </row>
    <row r="5264">
      <c r="A5264" t="e">
        <v>#NAME?</v>
      </c>
      <c r="B5264" t="e">
        <v>#NAME?</v>
      </c>
      <c r="C5264" t="e">
        <v>#NAME?</v>
      </c>
      <c r="D5264" t="e">
        <v>#NAME?</v>
      </c>
      <c r="E5264" t="e">
        <v>#NAME?</v>
      </c>
      <c r="F5264" t="e">
        <v>#NAME?</v>
      </c>
      <c r="G5264" t="e">
        <v>#NAME?</v>
      </c>
      <c r="H5264" t="e">
        <v>#NAME?</v>
      </c>
      <c r="I5264" t="e">
        <v>#NAME?</v>
      </c>
      <c r="J5264" t="e">
        <v>#NAME?</v>
      </c>
      <c r="L5264">
        <f>N(L5263)+IF(AND('🔎 TRA CỨU NHANH'!$C$2&lt;&gt;"",OR(ISNUMBER(SEARCH('🔎 TRA CỨU NHANH'!$C$2,$A5264)),ISNUMBER(SEARCH('🔎 TRA CỨU NHANH'!$C$2,$B5264)))),1,0)</f>
        <v/>
      </c>
      <c r="M5264">
        <f>IF(L5264&gt;N(L5263),L5264,"")</f>
        <v/>
      </c>
      <c r="N5264">
        <f>N(N5263)+IF(AND('💰 BÁO GIÁ'!$C$27&lt;&gt;"",OR(ISNUMBER(SEARCH('💰 BÁO GIÁ'!$C$27,$A5264)),ISNUMBER(SEARCH('💰 BÁO GIÁ'!$C$27,$B5264)))),1,0)</f>
        <v/>
      </c>
      <c r="O5264">
        <f>IF(N5264&gt;N(N5263),N5264,"")</f>
        <v/>
      </c>
    </row>
    <row r="5265">
      <c r="A5265" t="e">
        <v>#NAME?</v>
      </c>
      <c r="B5265" t="e">
        <v>#NAME?</v>
      </c>
      <c r="C5265" t="e">
        <v>#NAME?</v>
      </c>
      <c r="D5265" t="e">
        <v>#NAME?</v>
      </c>
      <c r="E5265" t="e">
        <v>#NAME?</v>
      </c>
      <c r="F5265" t="e">
        <v>#NAME?</v>
      </c>
      <c r="G5265" t="e">
        <v>#NAME?</v>
      </c>
      <c r="H5265" t="e">
        <v>#NAME?</v>
      </c>
      <c r="I5265" t="e">
        <v>#NAME?</v>
      </c>
      <c r="J5265" t="e">
        <v>#NAME?</v>
      </c>
      <c r="L5265">
        <f>N(L5264)+IF(AND('🔎 TRA CỨU NHANH'!$C$2&lt;&gt;"",OR(ISNUMBER(SEARCH('🔎 TRA CỨU NHANH'!$C$2,$A5265)),ISNUMBER(SEARCH('🔎 TRA CỨU NHANH'!$C$2,$B5265)))),1,0)</f>
        <v/>
      </c>
      <c r="M5265">
        <f>IF(L5265&gt;N(L5264),L5265,"")</f>
        <v/>
      </c>
      <c r="N5265">
        <f>N(N5264)+IF(AND('💰 BÁO GIÁ'!$C$27&lt;&gt;"",OR(ISNUMBER(SEARCH('💰 BÁO GIÁ'!$C$27,$A5265)),ISNUMBER(SEARCH('💰 BÁO GIÁ'!$C$27,$B5265)))),1,0)</f>
        <v/>
      </c>
      <c r="O5265">
        <f>IF(N5265&gt;N(N5264),N5265,"")</f>
        <v/>
      </c>
    </row>
    <row r="5266">
      <c r="A5266" t="e">
        <v>#NAME?</v>
      </c>
      <c r="B5266" t="e">
        <v>#NAME?</v>
      </c>
      <c r="C5266" t="e">
        <v>#NAME?</v>
      </c>
      <c r="D5266" t="e">
        <v>#NAME?</v>
      </c>
      <c r="E5266" t="e">
        <v>#NAME?</v>
      </c>
      <c r="F5266" t="e">
        <v>#NAME?</v>
      </c>
      <c r="G5266" t="e">
        <v>#NAME?</v>
      </c>
      <c r="H5266" t="e">
        <v>#NAME?</v>
      </c>
      <c r="I5266" t="e">
        <v>#NAME?</v>
      </c>
      <c r="J5266" t="e">
        <v>#NAME?</v>
      </c>
      <c r="L5266">
        <f>N(L5265)+IF(AND('🔎 TRA CỨU NHANH'!$C$2&lt;&gt;"",OR(ISNUMBER(SEARCH('🔎 TRA CỨU NHANH'!$C$2,$A5266)),ISNUMBER(SEARCH('🔎 TRA CỨU NHANH'!$C$2,$B5266)))),1,0)</f>
        <v/>
      </c>
      <c r="M5266">
        <f>IF(L5266&gt;N(L5265),L5266,"")</f>
        <v/>
      </c>
      <c r="N5266">
        <f>N(N5265)+IF(AND('💰 BÁO GIÁ'!$C$27&lt;&gt;"",OR(ISNUMBER(SEARCH('💰 BÁO GIÁ'!$C$27,$A5266)),ISNUMBER(SEARCH('💰 BÁO GIÁ'!$C$27,$B5266)))),1,0)</f>
        <v/>
      </c>
      <c r="O5266">
        <f>IF(N5266&gt;N(N5265),N5266,"")</f>
        <v/>
      </c>
    </row>
    <row r="5267">
      <c r="A5267" t="e">
        <v>#NAME?</v>
      </c>
      <c r="B5267" t="e">
        <v>#NAME?</v>
      </c>
      <c r="C5267" t="e">
        <v>#NAME?</v>
      </c>
      <c r="D5267" t="e">
        <v>#NAME?</v>
      </c>
      <c r="E5267" t="e">
        <v>#NAME?</v>
      </c>
      <c r="F5267" t="e">
        <v>#NAME?</v>
      </c>
      <c r="G5267" t="e">
        <v>#NAME?</v>
      </c>
      <c r="H5267" t="e">
        <v>#NAME?</v>
      </c>
      <c r="I5267" t="e">
        <v>#NAME?</v>
      </c>
      <c r="J5267" t="e">
        <v>#NAME?</v>
      </c>
      <c r="L5267">
        <f>N(L5266)+IF(AND('🔎 TRA CỨU NHANH'!$C$2&lt;&gt;"",OR(ISNUMBER(SEARCH('🔎 TRA CỨU NHANH'!$C$2,$A5267)),ISNUMBER(SEARCH('🔎 TRA CỨU NHANH'!$C$2,$B5267)))),1,0)</f>
        <v/>
      </c>
      <c r="M5267">
        <f>IF(L5267&gt;N(L5266),L5267,"")</f>
        <v/>
      </c>
      <c r="N5267">
        <f>N(N5266)+IF(AND('💰 BÁO GIÁ'!$C$27&lt;&gt;"",OR(ISNUMBER(SEARCH('💰 BÁO GIÁ'!$C$27,$A5267)),ISNUMBER(SEARCH('💰 BÁO GIÁ'!$C$27,$B5267)))),1,0)</f>
        <v/>
      </c>
      <c r="O5267">
        <f>IF(N5267&gt;N(N5266),N5267,"")</f>
        <v/>
      </c>
    </row>
    <row r="5268">
      <c r="A5268" t="e">
        <v>#NAME?</v>
      </c>
      <c r="B5268" t="e">
        <v>#NAME?</v>
      </c>
      <c r="C5268" t="e">
        <v>#NAME?</v>
      </c>
      <c r="D5268" t="e">
        <v>#NAME?</v>
      </c>
      <c r="E5268" t="e">
        <v>#NAME?</v>
      </c>
      <c r="F5268" t="e">
        <v>#NAME?</v>
      </c>
      <c r="G5268" t="e">
        <v>#NAME?</v>
      </c>
      <c r="H5268" t="e">
        <v>#NAME?</v>
      </c>
      <c r="I5268" t="e">
        <v>#NAME?</v>
      </c>
      <c r="J5268" t="e">
        <v>#NAME?</v>
      </c>
      <c r="L5268">
        <f>N(L5267)+IF(AND('🔎 TRA CỨU NHANH'!$C$2&lt;&gt;"",OR(ISNUMBER(SEARCH('🔎 TRA CỨU NHANH'!$C$2,$A5268)),ISNUMBER(SEARCH('🔎 TRA CỨU NHANH'!$C$2,$B5268)))),1,0)</f>
        <v/>
      </c>
      <c r="M5268">
        <f>IF(L5268&gt;N(L5267),L5268,"")</f>
        <v/>
      </c>
      <c r="N5268">
        <f>N(N5267)+IF(AND('💰 BÁO GIÁ'!$C$27&lt;&gt;"",OR(ISNUMBER(SEARCH('💰 BÁO GIÁ'!$C$27,$A5268)),ISNUMBER(SEARCH('💰 BÁO GIÁ'!$C$27,$B5268)))),1,0)</f>
        <v/>
      </c>
      <c r="O5268">
        <f>IF(N5268&gt;N(N5267),N5268,"")</f>
        <v/>
      </c>
    </row>
    <row r="5269">
      <c r="A5269" t="e">
        <v>#NAME?</v>
      </c>
      <c r="B5269" t="e">
        <v>#NAME?</v>
      </c>
      <c r="C5269" t="e">
        <v>#NAME?</v>
      </c>
      <c r="D5269" t="e">
        <v>#NAME?</v>
      </c>
      <c r="E5269" t="e">
        <v>#NAME?</v>
      </c>
      <c r="F5269" t="e">
        <v>#NAME?</v>
      </c>
      <c r="G5269" t="e">
        <v>#NAME?</v>
      </c>
      <c r="H5269" t="e">
        <v>#NAME?</v>
      </c>
      <c r="I5269" t="e">
        <v>#NAME?</v>
      </c>
      <c r="J5269" t="e">
        <v>#NAME?</v>
      </c>
      <c r="L5269">
        <f>N(L5268)+IF(AND('🔎 TRA CỨU NHANH'!$C$2&lt;&gt;"",OR(ISNUMBER(SEARCH('🔎 TRA CỨU NHANH'!$C$2,$A5269)),ISNUMBER(SEARCH('🔎 TRA CỨU NHANH'!$C$2,$B5269)))),1,0)</f>
        <v/>
      </c>
      <c r="M5269">
        <f>IF(L5269&gt;N(L5268),L5269,"")</f>
        <v/>
      </c>
      <c r="N5269">
        <f>N(N5268)+IF(AND('💰 BÁO GIÁ'!$C$27&lt;&gt;"",OR(ISNUMBER(SEARCH('💰 BÁO GIÁ'!$C$27,$A5269)),ISNUMBER(SEARCH('💰 BÁO GIÁ'!$C$27,$B5269)))),1,0)</f>
        <v/>
      </c>
      <c r="O5269">
        <f>IF(N5269&gt;N(N5268),N5269,"")</f>
        <v/>
      </c>
    </row>
    <row r="5270">
      <c r="A5270" t="e">
        <v>#NAME?</v>
      </c>
      <c r="B5270" t="e">
        <v>#NAME?</v>
      </c>
      <c r="C5270" t="e">
        <v>#NAME?</v>
      </c>
      <c r="D5270" t="e">
        <v>#NAME?</v>
      </c>
      <c r="E5270" t="e">
        <v>#NAME?</v>
      </c>
      <c r="F5270" t="e">
        <v>#NAME?</v>
      </c>
      <c r="G5270" t="e">
        <v>#NAME?</v>
      </c>
      <c r="H5270" t="e">
        <v>#NAME?</v>
      </c>
      <c r="I5270" t="e">
        <v>#NAME?</v>
      </c>
      <c r="J5270" t="e">
        <v>#NAME?</v>
      </c>
      <c r="L5270">
        <f>N(L5269)+IF(AND('🔎 TRA CỨU NHANH'!$C$2&lt;&gt;"",OR(ISNUMBER(SEARCH('🔎 TRA CỨU NHANH'!$C$2,$A5270)),ISNUMBER(SEARCH('🔎 TRA CỨU NHANH'!$C$2,$B5270)))),1,0)</f>
        <v/>
      </c>
      <c r="M5270">
        <f>IF(L5270&gt;N(L5269),L5270,"")</f>
        <v/>
      </c>
      <c r="N5270">
        <f>N(N5269)+IF(AND('💰 BÁO GIÁ'!$C$27&lt;&gt;"",OR(ISNUMBER(SEARCH('💰 BÁO GIÁ'!$C$27,$A5270)),ISNUMBER(SEARCH('💰 BÁO GIÁ'!$C$27,$B5270)))),1,0)</f>
        <v/>
      </c>
      <c r="O5270">
        <f>IF(N5270&gt;N(N5269),N5270,"")</f>
        <v/>
      </c>
    </row>
    <row r="5271">
      <c r="A5271" t="e">
        <v>#NAME?</v>
      </c>
      <c r="B5271" t="e">
        <v>#NAME?</v>
      </c>
      <c r="C5271" t="e">
        <v>#NAME?</v>
      </c>
      <c r="D5271" t="e">
        <v>#NAME?</v>
      </c>
      <c r="E5271" t="e">
        <v>#NAME?</v>
      </c>
      <c r="F5271" t="e">
        <v>#NAME?</v>
      </c>
      <c r="G5271" t="e">
        <v>#NAME?</v>
      </c>
      <c r="H5271" t="e">
        <v>#NAME?</v>
      </c>
      <c r="I5271" t="e">
        <v>#NAME?</v>
      </c>
      <c r="J5271" t="e">
        <v>#NAME?</v>
      </c>
      <c r="L5271">
        <f>N(L5270)+IF(AND('🔎 TRA CỨU NHANH'!$C$2&lt;&gt;"",OR(ISNUMBER(SEARCH('🔎 TRA CỨU NHANH'!$C$2,$A5271)),ISNUMBER(SEARCH('🔎 TRA CỨU NHANH'!$C$2,$B5271)))),1,0)</f>
        <v/>
      </c>
      <c r="M5271">
        <f>IF(L5271&gt;N(L5270),L5271,"")</f>
        <v/>
      </c>
      <c r="N5271">
        <f>N(N5270)+IF(AND('💰 BÁO GIÁ'!$C$27&lt;&gt;"",OR(ISNUMBER(SEARCH('💰 BÁO GIÁ'!$C$27,$A5271)),ISNUMBER(SEARCH('💰 BÁO GIÁ'!$C$27,$B5271)))),1,0)</f>
        <v/>
      </c>
      <c r="O5271">
        <f>IF(N5271&gt;N(N5270),N5271,"")</f>
        <v/>
      </c>
    </row>
    <row r="5272">
      <c r="A5272" t="e">
        <v>#NAME?</v>
      </c>
      <c r="B5272" t="e">
        <v>#NAME?</v>
      </c>
      <c r="C5272" t="e">
        <v>#NAME?</v>
      </c>
      <c r="D5272" t="e">
        <v>#NAME?</v>
      </c>
      <c r="E5272" t="e">
        <v>#NAME?</v>
      </c>
      <c r="F5272" t="e">
        <v>#NAME?</v>
      </c>
      <c r="G5272" t="e">
        <v>#NAME?</v>
      </c>
      <c r="H5272" t="e">
        <v>#NAME?</v>
      </c>
      <c r="I5272" t="e">
        <v>#NAME?</v>
      </c>
      <c r="J5272" t="e">
        <v>#NAME?</v>
      </c>
      <c r="L5272">
        <f>N(L5271)+IF(AND('🔎 TRA CỨU NHANH'!$C$2&lt;&gt;"",OR(ISNUMBER(SEARCH('🔎 TRA CỨU NHANH'!$C$2,$A5272)),ISNUMBER(SEARCH('🔎 TRA CỨU NHANH'!$C$2,$B5272)))),1,0)</f>
        <v/>
      </c>
      <c r="M5272">
        <f>IF(L5272&gt;N(L5271),L5272,"")</f>
        <v/>
      </c>
      <c r="N5272">
        <f>N(N5271)+IF(AND('💰 BÁO GIÁ'!$C$27&lt;&gt;"",OR(ISNUMBER(SEARCH('💰 BÁO GIÁ'!$C$27,$A5272)),ISNUMBER(SEARCH('💰 BÁO GIÁ'!$C$27,$B5272)))),1,0)</f>
        <v/>
      </c>
      <c r="O5272">
        <f>IF(N5272&gt;N(N5271),N5272,"")</f>
        <v/>
      </c>
    </row>
    <row r="5273">
      <c r="A5273" t="e">
        <v>#NAME?</v>
      </c>
      <c r="B5273" t="e">
        <v>#NAME?</v>
      </c>
      <c r="C5273" t="e">
        <v>#NAME?</v>
      </c>
      <c r="D5273" t="e">
        <v>#NAME?</v>
      </c>
      <c r="E5273" t="e">
        <v>#NAME?</v>
      </c>
      <c r="F5273" t="e">
        <v>#NAME?</v>
      </c>
      <c r="G5273" t="e">
        <v>#NAME?</v>
      </c>
      <c r="H5273" t="e">
        <v>#NAME?</v>
      </c>
      <c r="I5273" t="e">
        <v>#NAME?</v>
      </c>
      <c r="J5273" t="e">
        <v>#NAME?</v>
      </c>
      <c r="L5273">
        <f>N(L5272)+IF(AND('🔎 TRA CỨU NHANH'!$C$2&lt;&gt;"",OR(ISNUMBER(SEARCH('🔎 TRA CỨU NHANH'!$C$2,$A5273)),ISNUMBER(SEARCH('🔎 TRA CỨU NHANH'!$C$2,$B5273)))),1,0)</f>
        <v/>
      </c>
      <c r="M5273">
        <f>IF(L5273&gt;N(L5272),L5273,"")</f>
        <v/>
      </c>
      <c r="N5273">
        <f>N(N5272)+IF(AND('💰 BÁO GIÁ'!$C$27&lt;&gt;"",OR(ISNUMBER(SEARCH('💰 BÁO GIÁ'!$C$27,$A5273)),ISNUMBER(SEARCH('💰 BÁO GIÁ'!$C$27,$B5273)))),1,0)</f>
        <v/>
      </c>
      <c r="O5273">
        <f>IF(N5273&gt;N(N5272),N5273,"")</f>
        <v/>
      </c>
    </row>
    <row r="5274">
      <c r="A5274" t="e">
        <v>#NAME?</v>
      </c>
      <c r="B5274" t="e">
        <v>#NAME?</v>
      </c>
      <c r="C5274" t="e">
        <v>#NAME?</v>
      </c>
      <c r="D5274" t="e">
        <v>#NAME?</v>
      </c>
      <c r="E5274" t="e">
        <v>#NAME?</v>
      </c>
      <c r="F5274" t="e">
        <v>#NAME?</v>
      </c>
      <c r="G5274" t="e">
        <v>#NAME?</v>
      </c>
      <c r="H5274" t="e">
        <v>#NAME?</v>
      </c>
      <c r="I5274" t="e">
        <v>#NAME?</v>
      </c>
      <c r="J5274" t="e">
        <v>#NAME?</v>
      </c>
      <c r="L5274">
        <f>N(L5273)+IF(AND('🔎 TRA CỨU NHANH'!$C$2&lt;&gt;"",OR(ISNUMBER(SEARCH('🔎 TRA CỨU NHANH'!$C$2,$A5274)),ISNUMBER(SEARCH('🔎 TRA CỨU NHANH'!$C$2,$B5274)))),1,0)</f>
        <v/>
      </c>
      <c r="M5274">
        <f>IF(L5274&gt;N(L5273),L5274,"")</f>
        <v/>
      </c>
      <c r="N5274">
        <f>N(N5273)+IF(AND('💰 BÁO GIÁ'!$C$27&lt;&gt;"",OR(ISNUMBER(SEARCH('💰 BÁO GIÁ'!$C$27,$A5274)),ISNUMBER(SEARCH('💰 BÁO GIÁ'!$C$27,$B5274)))),1,0)</f>
        <v/>
      </c>
      <c r="O5274">
        <f>IF(N5274&gt;N(N5273),N5274,"")</f>
        <v/>
      </c>
    </row>
    <row r="5275">
      <c r="A5275" t="e">
        <v>#NAME?</v>
      </c>
      <c r="B5275" t="e">
        <v>#NAME?</v>
      </c>
      <c r="C5275" t="e">
        <v>#NAME?</v>
      </c>
      <c r="D5275" t="e">
        <v>#NAME?</v>
      </c>
      <c r="E5275" t="e">
        <v>#NAME?</v>
      </c>
      <c r="F5275" t="e">
        <v>#NAME?</v>
      </c>
      <c r="G5275" t="e">
        <v>#NAME?</v>
      </c>
      <c r="H5275" t="e">
        <v>#NAME?</v>
      </c>
      <c r="I5275" t="e">
        <v>#NAME?</v>
      </c>
      <c r="J5275" t="e">
        <v>#NAME?</v>
      </c>
      <c r="L5275">
        <f>N(L5274)+IF(AND('🔎 TRA CỨU NHANH'!$C$2&lt;&gt;"",OR(ISNUMBER(SEARCH('🔎 TRA CỨU NHANH'!$C$2,$A5275)),ISNUMBER(SEARCH('🔎 TRA CỨU NHANH'!$C$2,$B5275)))),1,0)</f>
        <v/>
      </c>
      <c r="M5275">
        <f>IF(L5275&gt;N(L5274),L5275,"")</f>
        <v/>
      </c>
      <c r="N5275">
        <f>N(N5274)+IF(AND('💰 BÁO GIÁ'!$C$27&lt;&gt;"",OR(ISNUMBER(SEARCH('💰 BÁO GIÁ'!$C$27,$A5275)),ISNUMBER(SEARCH('💰 BÁO GIÁ'!$C$27,$B5275)))),1,0)</f>
        <v/>
      </c>
      <c r="O5275">
        <f>IF(N5275&gt;N(N5274),N5275,"")</f>
        <v/>
      </c>
    </row>
    <row r="5276">
      <c r="A5276" t="e">
        <v>#NAME?</v>
      </c>
      <c r="B5276" t="e">
        <v>#NAME?</v>
      </c>
      <c r="C5276" t="e">
        <v>#NAME?</v>
      </c>
      <c r="D5276" t="e">
        <v>#NAME?</v>
      </c>
      <c r="E5276" t="e">
        <v>#NAME?</v>
      </c>
      <c r="F5276" t="e">
        <v>#NAME?</v>
      </c>
      <c r="G5276" t="e">
        <v>#NAME?</v>
      </c>
      <c r="H5276" t="e">
        <v>#NAME?</v>
      </c>
      <c r="I5276" t="e">
        <v>#NAME?</v>
      </c>
      <c r="J5276" t="e">
        <v>#NAME?</v>
      </c>
      <c r="L5276">
        <f>N(L5275)+IF(AND('🔎 TRA CỨU NHANH'!$C$2&lt;&gt;"",OR(ISNUMBER(SEARCH('🔎 TRA CỨU NHANH'!$C$2,$A5276)),ISNUMBER(SEARCH('🔎 TRA CỨU NHANH'!$C$2,$B5276)))),1,0)</f>
        <v/>
      </c>
      <c r="M5276">
        <f>IF(L5276&gt;N(L5275),L5276,"")</f>
        <v/>
      </c>
      <c r="N5276">
        <f>N(N5275)+IF(AND('💰 BÁO GIÁ'!$C$27&lt;&gt;"",OR(ISNUMBER(SEARCH('💰 BÁO GIÁ'!$C$27,$A5276)),ISNUMBER(SEARCH('💰 BÁO GIÁ'!$C$27,$B5276)))),1,0)</f>
        <v/>
      </c>
      <c r="O5276">
        <f>IF(N5276&gt;N(N5275),N5276,"")</f>
        <v/>
      </c>
    </row>
    <row r="5277">
      <c r="A5277" t="e">
        <v>#NAME?</v>
      </c>
      <c r="B5277" t="e">
        <v>#NAME?</v>
      </c>
      <c r="C5277" t="e">
        <v>#NAME?</v>
      </c>
      <c r="D5277" t="e">
        <v>#NAME?</v>
      </c>
      <c r="E5277" t="e">
        <v>#NAME?</v>
      </c>
      <c r="F5277" t="e">
        <v>#NAME?</v>
      </c>
      <c r="G5277" t="e">
        <v>#NAME?</v>
      </c>
      <c r="H5277" t="e">
        <v>#NAME?</v>
      </c>
      <c r="I5277" t="e">
        <v>#NAME?</v>
      </c>
      <c r="J5277" t="e">
        <v>#NAME?</v>
      </c>
      <c r="L5277">
        <f>N(L5276)+IF(AND('🔎 TRA CỨU NHANH'!$C$2&lt;&gt;"",OR(ISNUMBER(SEARCH('🔎 TRA CỨU NHANH'!$C$2,$A5277)),ISNUMBER(SEARCH('🔎 TRA CỨU NHANH'!$C$2,$B5277)))),1,0)</f>
        <v/>
      </c>
      <c r="M5277">
        <f>IF(L5277&gt;N(L5276),L5277,"")</f>
        <v/>
      </c>
      <c r="N5277">
        <f>N(N5276)+IF(AND('💰 BÁO GIÁ'!$C$27&lt;&gt;"",OR(ISNUMBER(SEARCH('💰 BÁO GIÁ'!$C$27,$A5277)),ISNUMBER(SEARCH('💰 BÁO GIÁ'!$C$27,$B5277)))),1,0)</f>
        <v/>
      </c>
      <c r="O5277">
        <f>IF(N5277&gt;N(N5276),N5277,"")</f>
        <v/>
      </c>
    </row>
    <row r="5278">
      <c r="A5278" t="e">
        <v>#NAME?</v>
      </c>
      <c r="B5278" t="e">
        <v>#NAME?</v>
      </c>
      <c r="C5278" t="e">
        <v>#NAME?</v>
      </c>
      <c r="D5278" t="e">
        <v>#NAME?</v>
      </c>
      <c r="E5278" t="e">
        <v>#NAME?</v>
      </c>
      <c r="F5278" t="e">
        <v>#NAME?</v>
      </c>
      <c r="G5278" t="e">
        <v>#NAME?</v>
      </c>
      <c r="H5278" t="e">
        <v>#NAME?</v>
      </c>
      <c r="I5278" t="e">
        <v>#NAME?</v>
      </c>
      <c r="J5278" t="e">
        <v>#NAME?</v>
      </c>
      <c r="L5278">
        <f>N(L5277)+IF(AND('🔎 TRA CỨU NHANH'!$C$2&lt;&gt;"",OR(ISNUMBER(SEARCH('🔎 TRA CỨU NHANH'!$C$2,$A5278)),ISNUMBER(SEARCH('🔎 TRA CỨU NHANH'!$C$2,$B5278)))),1,0)</f>
        <v/>
      </c>
      <c r="M5278">
        <f>IF(L5278&gt;N(L5277),L5278,"")</f>
        <v/>
      </c>
      <c r="N5278">
        <f>N(N5277)+IF(AND('💰 BÁO GIÁ'!$C$27&lt;&gt;"",OR(ISNUMBER(SEARCH('💰 BÁO GIÁ'!$C$27,$A5278)),ISNUMBER(SEARCH('💰 BÁO GIÁ'!$C$27,$B5278)))),1,0)</f>
        <v/>
      </c>
      <c r="O5278">
        <f>IF(N5278&gt;N(N5277),N5278,"")</f>
        <v/>
      </c>
    </row>
    <row r="5279">
      <c r="A5279" t="e">
        <v>#NAME?</v>
      </c>
      <c r="B5279" t="e">
        <v>#NAME?</v>
      </c>
      <c r="C5279" t="e">
        <v>#NAME?</v>
      </c>
      <c r="D5279" t="e">
        <v>#NAME?</v>
      </c>
      <c r="E5279" t="e">
        <v>#NAME?</v>
      </c>
      <c r="F5279" t="e">
        <v>#NAME?</v>
      </c>
      <c r="G5279" t="e">
        <v>#NAME?</v>
      </c>
      <c r="H5279" t="e">
        <v>#NAME?</v>
      </c>
      <c r="I5279" t="e">
        <v>#NAME?</v>
      </c>
      <c r="J5279" t="e">
        <v>#NAME?</v>
      </c>
      <c r="L5279">
        <f>N(L5278)+IF(AND('🔎 TRA CỨU NHANH'!$C$2&lt;&gt;"",OR(ISNUMBER(SEARCH('🔎 TRA CỨU NHANH'!$C$2,$A5279)),ISNUMBER(SEARCH('🔎 TRA CỨU NHANH'!$C$2,$B5279)))),1,0)</f>
        <v/>
      </c>
      <c r="M5279">
        <f>IF(L5279&gt;N(L5278),L5279,"")</f>
        <v/>
      </c>
      <c r="N5279">
        <f>N(N5278)+IF(AND('💰 BÁO GIÁ'!$C$27&lt;&gt;"",OR(ISNUMBER(SEARCH('💰 BÁO GIÁ'!$C$27,$A5279)),ISNUMBER(SEARCH('💰 BÁO GIÁ'!$C$27,$B5279)))),1,0)</f>
        <v/>
      </c>
      <c r="O5279">
        <f>IF(N5279&gt;N(N5278),N5279,"")</f>
        <v/>
      </c>
    </row>
    <row r="5280">
      <c r="A5280" t="e">
        <v>#NAME?</v>
      </c>
      <c r="B5280" t="e">
        <v>#NAME?</v>
      </c>
      <c r="C5280" t="e">
        <v>#NAME?</v>
      </c>
      <c r="D5280" t="e">
        <v>#NAME?</v>
      </c>
      <c r="E5280" t="e">
        <v>#NAME?</v>
      </c>
      <c r="F5280" t="e">
        <v>#NAME?</v>
      </c>
      <c r="G5280" t="e">
        <v>#NAME?</v>
      </c>
      <c r="H5280" t="e">
        <v>#NAME?</v>
      </c>
      <c r="I5280" t="e">
        <v>#NAME?</v>
      </c>
      <c r="J5280" t="e">
        <v>#NAME?</v>
      </c>
      <c r="L5280">
        <f>N(L5279)+IF(AND('🔎 TRA CỨU NHANH'!$C$2&lt;&gt;"",OR(ISNUMBER(SEARCH('🔎 TRA CỨU NHANH'!$C$2,$A5280)),ISNUMBER(SEARCH('🔎 TRA CỨU NHANH'!$C$2,$B5280)))),1,0)</f>
        <v/>
      </c>
      <c r="M5280">
        <f>IF(L5280&gt;N(L5279),L5280,"")</f>
        <v/>
      </c>
      <c r="N5280">
        <f>N(N5279)+IF(AND('💰 BÁO GIÁ'!$C$27&lt;&gt;"",OR(ISNUMBER(SEARCH('💰 BÁO GIÁ'!$C$27,$A5280)),ISNUMBER(SEARCH('💰 BÁO GIÁ'!$C$27,$B5280)))),1,0)</f>
        <v/>
      </c>
      <c r="O5280">
        <f>IF(N5280&gt;N(N5279),N5280,"")</f>
        <v/>
      </c>
    </row>
    <row r="5281">
      <c r="A5281" t="e">
        <v>#NAME?</v>
      </c>
      <c r="B5281" t="e">
        <v>#NAME?</v>
      </c>
      <c r="C5281" t="e">
        <v>#NAME?</v>
      </c>
      <c r="D5281" t="e">
        <v>#NAME?</v>
      </c>
      <c r="E5281" t="e">
        <v>#NAME?</v>
      </c>
      <c r="F5281" t="e">
        <v>#NAME?</v>
      </c>
      <c r="G5281" t="e">
        <v>#NAME?</v>
      </c>
      <c r="H5281" t="e">
        <v>#NAME?</v>
      </c>
      <c r="I5281" t="e">
        <v>#NAME?</v>
      </c>
      <c r="J5281" t="e">
        <v>#NAME?</v>
      </c>
      <c r="L5281">
        <f>N(L5280)+IF(AND('🔎 TRA CỨU NHANH'!$C$2&lt;&gt;"",OR(ISNUMBER(SEARCH('🔎 TRA CỨU NHANH'!$C$2,$A5281)),ISNUMBER(SEARCH('🔎 TRA CỨU NHANH'!$C$2,$B5281)))),1,0)</f>
        <v/>
      </c>
      <c r="M5281">
        <f>IF(L5281&gt;N(L5280),L5281,"")</f>
        <v/>
      </c>
      <c r="N5281">
        <f>N(N5280)+IF(AND('💰 BÁO GIÁ'!$C$27&lt;&gt;"",OR(ISNUMBER(SEARCH('💰 BÁO GIÁ'!$C$27,$A5281)),ISNUMBER(SEARCH('💰 BÁO GIÁ'!$C$27,$B5281)))),1,0)</f>
        <v/>
      </c>
      <c r="O5281">
        <f>IF(N5281&gt;N(N5280),N5281,"")</f>
        <v/>
      </c>
    </row>
    <row r="5282">
      <c r="A5282" t="e">
        <v>#NAME?</v>
      </c>
      <c r="B5282" t="e">
        <v>#NAME?</v>
      </c>
      <c r="C5282" t="e">
        <v>#NAME?</v>
      </c>
      <c r="D5282" t="e">
        <v>#NAME?</v>
      </c>
      <c r="E5282" t="e">
        <v>#NAME?</v>
      </c>
      <c r="F5282" t="e">
        <v>#NAME?</v>
      </c>
      <c r="G5282" t="e">
        <v>#NAME?</v>
      </c>
      <c r="H5282" t="e">
        <v>#NAME?</v>
      </c>
      <c r="I5282" t="e">
        <v>#NAME?</v>
      </c>
      <c r="J5282" t="e">
        <v>#NAME?</v>
      </c>
      <c r="L5282">
        <f>N(L5281)+IF(AND('🔎 TRA CỨU NHANH'!$C$2&lt;&gt;"",OR(ISNUMBER(SEARCH('🔎 TRA CỨU NHANH'!$C$2,$A5282)),ISNUMBER(SEARCH('🔎 TRA CỨU NHANH'!$C$2,$B5282)))),1,0)</f>
        <v/>
      </c>
      <c r="M5282">
        <f>IF(L5282&gt;N(L5281),L5282,"")</f>
        <v/>
      </c>
      <c r="N5282">
        <f>N(N5281)+IF(AND('💰 BÁO GIÁ'!$C$27&lt;&gt;"",OR(ISNUMBER(SEARCH('💰 BÁO GIÁ'!$C$27,$A5282)),ISNUMBER(SEARCH('💰 BÁO GIÁ'!$C$27,$B5282)))),1,0)</f>
        <v/>
      </c>
      <c r="O5282">
        <f>IF(N5282&gt;N(N5281),N5282,"")</f>
        <v/>
      </c>
    </row>
    <row r="5283">
      <c r="A5283" t="e">
        <v>#NAME?</v>
      </c>
      <c r="B5283" t="e">
        <v>#NAME?</v>
      </c>
      <c r="C5283" t="e">
        <v>#NAME?</v>
      </c>
      <c r="D5283" t="e">
        <v>#NAME?</v>
      </c>
      <c r="E5283" t="e">
        <v>#NAME?</v>
      </c>
      <c r="F5283" t="e">
        <v>#NAME?</v>
      </c>
      <c r="G5283" t="e">
        <v>#NAME?</v>
      </c>
      <c r="H5283" t="e">
        <v>#NAME?</v>
      </c>
      <c r="I5283" t="e">
        <v>#NAME?</v>
      </c>
      <c r="J5283" t="e">
        <v>#NAME?</v>
      </c>
      <c r="L5283">
        <f>N(L5282)+IF(AND('🔎 TRA CỨU NHANH'!$C$2&lt;&gt;"",OR(ISNUMBER(SEARCH('🔎 TRA CỨU NHANH'!$C$2,$A5283)),ISNUMBER(SEARCH('🔎 TRA CỨU NHANH'!$C$2,$B5283)))),1,0)</f>
        <v/>
      </c>
      <c r="M5283">
        <f>IF(L5283&gt;N(L5282),L5283,"")</f>
        <v/>
      </c>
      <c r="N5283">
        <f>N(N5282)+IF(AND('💰 BÁO GIÁ'!$C$27&lt;&gt;"",OR(ISNUMBER(SEARCH('💰 BÁO GIÁ'!$C$27,$A5283)),ISNUMBER(SEARCH('💰 BÁO GIÁ'!$C$27,$B5283)))),1,0)</f>
        <v/>
      </c>
      <c r="O5283">
        <f>IF(N5283&gt;N(N5282),N5283,"")</f>
        <v/>
      </c>
    </row>
    <row r="5284">
      <c r="A5284" t="e">
        <v>#NAME?</v>
      </c>
      <c r="B5284" t="e">
        <v>#NAME?</v>
      </c>
      <c r="C5284" t="e">
        <v>#NAME?</v>
      </c>
      <c r="D5284" t="e">
        <v>#NAME?</v>
      </c>
      <c r="E5284" t="e">
        <v>#NAME?</v>
      </c>
      <c r="F5284" t="e">
        <v>#NAME?</v>
      </c>
      <c r="G5284" t="e">
        <v>#NAME?</v>
      </c>
      <c r="H5284" t="e">
        <v>#NAME?</v>
      </c>
      <c r="I5284" t="e">
        <v>#NAME?</v>
      </c>
      <c r="J5284" t="e">
        <v>#NAME?</v>
      </c>
      <c r="L5284">
        <f>N(L5283)+IF(AND('🔎 TRA CỨU NHANH'!$C$2&lt;&gt;"",OR(ISNUMBER(SEARCH('🔎 TRA CỨU NHANH'!$C$2,$A5284)),ISNUMBER(SEARCH('🔎 TRA CỨU NHANH'!$C$2,$B5284)))),1,0)</f>
        <v/>
      </c>
      <c r="M5284">
        <f>IF(L5284&gt;N(L5283),L5284,"")</f>
        <v/>
      </c>
      <c r="N5284">
        <f>N(N5283)+IF(AND('💰 BÁO GIÁ'!$C$27&lt;&gt;"",OR(ISNUMBER(SEARCH('💰 BÁO GIÁ'!$C$27,$A5284)),ISNUMBER(SEARCH('💰 BÁO GIÁ'!$C$27,$B5284)))),1,0)</f>
        <v/>
      </c>
      <c r="O5284">
        <f>IF(N5284&gt;N(N5283),N5284,"")</f>
        <v/>
      </c>
    </row>
    <row r="5285">
      <c r="A5285" t="e">
        <v>#NAME?</v>
      </c>
      <c r="B5285" t="e">
        <v>#NAME?</v>
      </c>
      <c r="C5285" t="e">
        <v>#NAME?</v>
      </c>
      <c r="D5285" t="e">
        <v>#NAME?</v>
      </c>
      <c r="E5285" t="e">
        <v>#NAME?</v>
      </c>
      <c r="F5285" t="e">
        <v>#NAME?</v>
      </c>
      <c r="G5285" t="e">
        <v>#NAME?</v>
      </c>
      <c r="H5285" t="e">
        <v>#NAME?</v>
      </c>
      <c r="I5285" t="e">
        <v>#NAME?</v>
      </c>
      <c r="J5285" t="e">
        <v>#NAME?</v>
      </c>
      <c r="L5285">
        <f>N(L5284)+IF(AND('🔎 TRA CỨU NHANH'!$C$2&lt;&gt;"",OR(ISNUMBER(SEARCH('🔎 TRA CỨU NHANH'!$C$2,$A5285)),ISNUMBER(SEARCH('🔎 TRA CỨU NHANH'!$C$2,$B5285)))),1,0)</f>
        <v/>
      </c>
      <c r="M5285">
        <f>IF(L5285&gt;N(L5284),L5285,"")</f>
        <v/>
      </c>
      <c r="N5285">
        <f>N(N5284)+IF(AND('💰 BÁO GIÁ'!$C$27&lt;&gt;"",OR(ISNUMBER(SEARCH('💰 BÁO GIÁ'!$C$27,$A5285)),ISNUMBER(SEARCH('💰 BÁO GIÁ'!$C$27,$B5285)))),1,0)</f>
        <v/>
      </c>
      <c r="O5285">
        <f>IF(N5285&gt;N(N5284),N5285,"")</f>
        <v/>
      </c>
    </row>
    <row r="5286">
      <c r="A5286" t="e">
        <v>#NAME?</v>
      </c>
      <c r="B5286" t="e">
        <v>#NAME?</v>
      </c>
      <c r="C5286" t="e">
        <v>#NAME?</v>
      </c>
      <c r="D5286" t="e">
        <v>#NAME?</v>
      </c>
      <c r="E5286" t="e">
        <v>#NAME?</v>
      </c>
      <c r="F5286" t="e">
        <v>#NAME?</v>
      </c>
      <c r="G5286" t="e">
        <v>#NAME?</v>
      </c>
      <c r="H5286" t="e">
        <v>#NAME?</v>
      </c>
      <c r="I5286" t="e">
        <v>#NAME?</v>
      </c>
      <c r="J5286" t="e">
        <v>#NAME?</v>
      </c>
      <c r="L5286">
        <f>N(L5285)+IF(AND('🔎 TRA CỨU NHANH'!$C$2&lt;&gt;"",OR(ISNUMBER(SEARCH('🔎 TRA CỨU NHANH'!$C$2,$A5286)),ISNUMBER(SEARCH('🔎 TRA CỨU NHANH'!$C$2,$B5286)))),1,0)</f>
        <v/>
      </c>
      <c r="M5286">
        <f>IF(L5286&gt;N(L5285),L5286,"")</f>
        <v/>
      </c>
      <c r="N5286">
        <f>N(N5285)+IF(AND('💰 BÁO GIÁ'!$C$27&lt;&gt;"",OR(ISNUMBER(SEARCH('💰 BÁO GIÁ'!$C$27,$A5286)),ISNUMBER(SEARCH('💰 BÁO GIÁ'!$C$27,$B5286)))),1,0)</f>
        <v/>
      </c>
      <c r="O5286">
        <f>IF(N5286&gt;N(N5285),N5286,"")</f>
        <v/>
      </c>
    </row>
    <row r="5287">
      <c r="A5287" t="e">
        <v>#NAME?</v>
      </c>
      <c r="B5287" t="e">
        <v>#NAME?</v>
      </c>
      <c r="C5287" t="e">
        <v>#NAME?</v>
      </c>
      <c r="D5287" t="e">
        <v>#NAME?</v>
      </c>
      <c r="E5287" t="e">
        <v>#NAME?</v>
      </c>
      <c r="F5287" t="e">
        <v>#NAME?</v>
      </c>
      <c r="G5287" t="e">
        <v>#NAME?</v>
      </c>
      <c r="H5287" t="e">
        <v>#NAME?</v>
      </c>
      <c r="I5287" t="e">
        <v>#NAME?</v>
      </c>
      <c r="J5287" t="e">
        <v>#NAME?</v>
      </c>
      <c r="L5287">
        <f>N(L5286)+IF(AND('🔎 TRA CỨU NHANH'!$C$2&lt;&gt;"",OR(ISNUMBER(SEARCH('🔎 TRA CỨU NHANH'!$C$2,$A5287)),ISNUMBER(SEARCH('🔎 TRA CỨU NHANH'!$C$2,$B5287)))),1,0)</f>
        <v/>
      </c>
      <c r="M5287">
        <f>IF(L5287&gt;N(L5286),L5287,"")</f>
        <v/>
      </c>
      <c r="N5287">
        <f>N(N5286)+IF(AND('💰 BÁO GIÁ'!$C$27&lt;&gt;"",OR(ISNUMBER(SEARCH('💰 BÁO GIÁ'!$C$27,$A5287)),ISNUMBER(SEARCH('💰 BÁO GIÁ'!$C$27,$B5287)))),1,0)</f>
        <v/>
      </c>
      <c r="O5287">
        <f>IF(N5287&gt;N(N5286),N5287,"")</f>
        <v/>
      </c>
    </row>
    <row r="5288">
      <c r="A5288" t="e">
        <v>#NAME?</v>
      </c>
      <c r="B5288" t="e">
        <v>#NAME?</v>
      </c>
      <c r="C5288" t="e">
        <v>#NAME?</v>
      </c>
      <c r="D5288" t="e">
        <v>#NAME?</v>
      </c>
      <c r="E5288" t="e">
        <v>#NAME?</v>
      </c>
      <c r="F5288" t="e">
        <v>#NAME?</v>
      </c>
      <c r="G5288" t="e">
        <v>#NAME?</v>
      </c>
      <c r="H5288" t="e">
        <v>#NAME?</v>
      </c>
      <c r="I5288" t="e">
        <v>#NAME?</v>
      </c>
      <c r="J5288" t="e">
        <v>#NAME?</v>
      </c>
      <c r="L5288">
        <f>N(L5287)+IF(AND('🔎 TRA CỨU NHANH'!$C$2&lt;&gt;"",OR(ISNUMBER(SEARCH('🔎 TRA CỨU NHANH'!$C$2,$A5288)),ISNUMBER(SEARCH('🔎 TRA CỨU NHANH'!$C$2,$B5288)))),1,0)</f>
        <v/>
      </c>
      <c r="M5288">
        <f>IF(L5288&gt;N(L5287),L5288,"")</f>
        <v/>
      </c>
      <c r="N5288">
        <f>N(N5287)+IF(AND('💰 BÁO GIÁ'!$C$27&lt;&gt;"",OR(ISNUMBER(SEARCH('💰 BÁO GIÁ'!$C$27,$A5288)),ISNUMBER(SEARCH('💰 BÁO GIÁ'!$C$27,$B5288)))),1,0)</f>
        <v/>
      </c>
      <c r="O5288">
        <f>IF(N5288&gt;N(N5287),N5288,"")</f>
        <v/>
      </c>
    </row>
    <row r="5289">
      <c r="A5289" t="e">
        <v>#NAME?</v>
      </c>
      <c r="B5289" t="e">
        <v>#NAME?</v>
      </c>
      <c r="C5289" t="e">
        <v>#NAME?</v>
      </c>
      <c r="D5289" t="e">
        <v>#NAME?</v>
      </c>
      <c r="E5289" t="e">
        <v>#NAME?</v>
      </c>
      <c r="F5289" t="e">
        <v>#NAME?</v>
      </c>
      <c r="G5289" t="e">
        <v>#NAME?</v>
      </c>
      <c r="H5289" t="e">
        <v>#NAME?</v>
      </c>
      <c r="I5289" t="e">
        <v>#NAME?</v>
      </c>
      <c r="J5289" t="e">
        <v>#NAME?</v>
      </c>
      <c r="L5289">
        <f>N(L5288)+IF(AND('🔎 TRA CỨU NHANH'!$C$2&lt;&gt;"",OR(ISNUMBER(SEARCH('🔎 TRA CỨU NHANH'!$C$2,$A5289)),ISNUMBER(SEARCH('🔎 TRA CỨU NHANH'!$C$2,$B5289)))),1,0)</f>
        <v/>
      </c>
      <c r="M5289">
        <f>IF(L5289&gt;N(L5288),L5289,"")</f>
        <v/>
      </c>
      <c r="N5289">
        <f>N(N5288)+IF(AND('💰 BÁO GIÁ'!$C$27&lt;&gt;"",OR(ISNUMBER(SEARCH('💰 BÁO GIÁ'!$C$27,$A5289)),ISNUMBER(SEARCH('💰 BÁO GIÁ'!$C$27,$B5289)))),1,0)</f>
        <v/>
      </c>
      <c r="O5289">
        <f>IF(N5289&gt;N(N5288),N5289,"")</f>
        <v/>
      </c>
    </row>
    <row r="5290">
      <c r="A5290" t="e">
        <v>#NAME?</v>
      </c>
      <c r="B5290" t="e">
        <v>#NAME?</v>
      </c>
      <c r="C5290" t="e">
        <v>#NAME?</v>
      </c>
      <c r="D5290" t="e">
        <v>#NAME?</v>
      </c>
      <c r="E5290" t="e">
        <v>#NAME?</v>
      </c>
      <c r="F5290" t="e">
        <v>#NAME?</v>
      </c>
      <c r="G5290" t="e">
        <v>#NAME?</v>
      </c>
      <c r="H5290" t="e">
        <v>#NAME?</v>
      </c>
      <c r="I5290" t="e">
        <v>#NAME?</v>
      </c>
      <c r="J5290" t="e">
        <v>#NAME?</v>
      </c>
      <c r="L5290">
        <f>N(L5289)+IF(AND('🔎 TRA CỨU NHANH'!$C$2&lt;&gt;"",OR(ISNUMBER(SEARCH('🔎 TRA CỨU NHANH'!$C$2,$A5290)),ISNUMBER(SEARCH('🔎 TRA CỨU NHANH'!$C$2,$B5290)))),1,0)</f>
        <v/>
      </c>
      <c r="M5290">
        <f>IF(L5290&gt;N(L5289),L5290,"")</f>
        <v/>
      </c>
      <c r="N5290">
        <f>N(N5289)+IF(AND('💰 BÁO GIÁ'!$C$27&lt;&gt;"",OR(ISNUMBER(SEARCH('💰 BÁO GIÁ'!$C$27,$A5290)),ISNUMBER(SEARCH('💰 BÁO GIÁ'!$C$27,$B5290)))),1,0)</f>
        <v/>
      </c>
      <c r="O5290">
        <f>IF(N5290&gt;N(N5289),N5290,"")</f>
        <v/>
      </c>
    </row>
    <row r="5291">
      <c r="A5291" t="e">
        <v>#NAME?</v>
      </c>
      <c r="B5291" t="e">
        <v>#NAME?</v>
      </c>
      <c r="C5291" t="e">
        <v>#NAME?</v>
      </c>
      <c r="D5291" t="e">
        <v>#NAME?</v>
      </c>
      <c r="E5291" t="e">
        <v>#NAME?</v>
      </c>
      <c r="F5291" t="e">
        <v>#NAME?</v>
      </c>
      <c r="G5291" t="e">
        <v>#NAME?</v>
      </c>
      <c r="H5291" t="e">
        <v>#NAME?</v>
      </c>
      <c r="I5291" t="e">
        <v>#NAME?</v>
      </c>
      <c r="J5291" t="e">
        <v>#NAME?</v>
      </c>
      <c r="L5291">
        <f>N(L5290)+IF(AND('🔎 TRA CỨU NHANH'!$C$2&lt;&gt;"",OR(ISNUMBER(SEARCH('🔎 TRA CỨU NHANH'!$C$2,$A5291)),ISNUMBER(SEARCH('🔎 TRA CỨU NHANH'!$C$2,$B5291)))),1,0)</f>
        <v/>
      </c>
      <c r="M5291">
        <f>IF(L5291&gt;N(L5290),L5291,"")</f>
        <v/>
      </c>
      <c r="N5291">
        <f>N(N5290)+IF(AND('💰 BÁO GIÁ'!$C$27&lt;&gt;"",OR(ISNUMBER(SEARCH('💰 BÁO GIÁ'!$C$27,$A5291)),ISNUMBER(SEARCH('💰 BÁO GIÁ'!$C$27,$B5291)))),1,0)</f>
        <v/>
      </c>
      <c r="O5291">
        <f>IF(N5291&gt;N(N5290),N5291,"")</f>
        <v/>
      </c>
    </row>
    <row r="5292">
      <c r="A5292" t="e">
        <v>#NAME?</v>
      </c>
      <c r="B5292" t="e">
        <v>#NAME?</v>
      </c>
      <c r="C5292" t="e">
        <v>#NAME?</v>
      </c>
      <c r="D5292" t="e">
        <v>#NAME?</v>
      </c>
      <c r="E5292" t="e">
        <v>#NAME?</v>
      </c>
      <c r="F5292" t="e">
        <v>#NAME?</v>
      </c>
      <c r="G5292" t="e">
        <v>#NAME?</v>
      </c>
      <c r="H5292" t="e">
        <v>#NAME?</v>
      </c>
      <c r="I5292" t="e">
        <v>#NAME?</v>
      </c>
      <c r="J5292" t="e">
        <v>#NAME?</v>
      </c>
      <c r="L5292">
        <f>N(L5291)+IF(AND('🔎 TRA CỨU NHANH'!$C$2&lt;&gt;"",OR(ISNUMBER(SEARCH('🔎 TRA CỨU NHANH'!$C$2,$A5292)),ISNUMBER(SEARCH('🔎 TRA CỨU NHANH'!$C$2,$B5292)))),1,0)</f>
        <v/>
      </c>
      <c r="M5292">
        <f>IF(L5292&gt;N(L5291),L5292,"")</f>
        <v/>
      </c>
      <c r="N5292">
        <f>N(N5291)+IF(AND('💰 BÁO GIÁ'!$C$27&lt;&gt;"",OR(ISNUMBER(SEARCH('💰 BÁO GIÁ'!$C$27,$A5292)),ISNUMBER(SEARCH('💰 BÁO GIÁ'!$C$27,$B5292)))),1,0)</f>
        <v/>
      </c>
      <c r="O5292">
        <f>IF(N5292&gt;N(N5291),N5292,"")</f>
        <v/>
      </c>
    </row>
    <row r="5293">
      <c r="A5293" t="e">
        <v>#NAME?</v>
      </c>
      <c r="B5293" t="e">
        <v>#NAME?</v>
      </c>
      <c r="C5293" t="e">
        <v>#NAME?</v>
      </c>
      <c r="D5293" t="e">
        <v>#NAME?</v>
      </c>
      <c r="E5293" t="e">
        <v>#NAME?</v>
      </c>
      <c r="F5293" t="e">
        <v>#NAME?</v>
      </c>
      <c r="G5293" t="e">
        <v>#NAME?</v>
      </c>
      <c r="H5293" t="e">
        <v>#NAME?</v>
      </c>
      <c r="I5293" t="e">
        <v>#NAME?</v>
      </c>
      <c r="J5293" t="e">
        <v>#NAME?</v>
      </c>
      <c r="L5293">
        <f>N(L5292)+IF(AND('🔎 TRA CỨU NHANH'!$C$2&lt;&gt;"",OR(ISNUMBER(SEARCH('🔎 TRA CỨU NHANH'!$C$2,$A5293)),ISNUMBER(SEARCH('🔎 TRA CỨU NHANH'!$C$2,$B5293)))),1,0)</f>
        <v/>
      </c>
      <c r="M5293">
        <f>IF(L5293&gt;N(L5292),L5293,"")</f>
        <v/>
      </c>
      <c r="N5293">
        <f>N(N5292)+IF(AND('💰 BÁO GIÁ'!$C$27&lt;&gt;"",OR(ISNUMBER(SEARCH('💰 BÁO GIÁ'!$C$27,$A5293)),ISNUMBER(SEARCH('💰 BÁO GIÁ'!$C$27,$B5293)))),1,0)</f>
        <v/>
      </c>
      <c r="O5293">
        <f>IF(N5293&gt;N(N5292),N5293,"")</f>
        <v/>
      </c>
    </row>
    <row r="5294">
      <c r="A5294" t="e">
        <v>#NAME?</v>
      </c>
      <c r="B5294" t="e">
        <v>#NAME?</v>
      </c>
      <c r="C5294" t="e">
        <v>#NAME?</v>
      </c>
      <c r="D5294" t="e">
        <v>#NAME?</v>
      </c>
      <c r="E5294" t="e">
        <v>#NAME?</v>
      </c>
      <c r="F5294" t="e">
        <v>#NAME?</v>
      </c>
      <c r="G5294" t="e">
        <v>#NAME?</v>
      </c>
      <c r="H5294" t="e">
        <v>#NAME?</v>
      </c>
      <c r="I5294" t="e">
        <v>#NAME?</v>
      </c>
      <c r="J5294" t="e">
        <v>#NAME?</v>
      </c>
      <c r="L5294">
        <f>N(L5293)+IF(AND('🔎 TRA CỨU NHANH'!$C$2&lt;&gt;"",OR(ISNUMBER(SEARCH('🔎 TRA CỨU NHANH'!$C$2,$A5294)),ISNUMBER(SEARCH('🔎 TRA CỨU NHANH'!$C$2,$B5294)))),1,0)</f>
        <v/>
      </c>
      <c r="M5294">
        <f>IF(L5294&gt;N(L5293),L5294,"")</f>
        <v/>
      </c>
      <c r="N5294">
        <f>N(N5293)+IF(AND('💰 BÁO GIÁ'!$C$27&lt;&gt;"",OR(ISNUMBER(SEARCH('💰 BÁO GIÁ'!$C$27,$A5294)),ISNUMBER(SEARCH('💰 BÁO GIÁ'!$C$27,$B5294)))),1,0)</f>
        <v/>
      </c>
      <c r="O5294">
        <f>IF(N5294&gt;N(N5293),N5294,"")</f>
        <v/>
      </c>
    </row>
    <row r="5295">
      <c r="A5295" t="e">
        <v>#NAME?</v>
      </c>
      <c r="B5295" t="e">
        <v>#NAME?</v>
      </c>
      <c r="C5295" t="e">
        <v>#NAME?</v>
      </c>
      <c r="D5295" t="e">
        <v>#NAME?</v>
      </c>
      <c r="E5295" t="e">
        <v>#NAME?</v>
      </c>
      <c r="F5295" t="e">
        <v>#NAME?</v>
      </c>
      <c r="G5295" t="e">
        <v>#NAME?</v>
      </c>
      <c r="H5295" t="e">
        <v>#NAME?</v>
      </c>
      <c r="I5295" t="e">
        <v>#NAME?</v>
      </c>
      <c r="J5295" t="e">
        <v>#NAME?</v>
      </c>
      <c r="L5295">
        <f>N(L5294)+IF(AND('🔎 TRA CỨU NHANH'!$C$2&lt;&gt;"",OR(ISNUMBER(SEARCH('🔎 TRA CỨU NHANH'!$C$2,$A5295)),ISNUMBER(SEARCH('🔎 TRA CỨU NHANH'!$C$2,$B5295)))),1,0)</f>
        <v/>
      </c>
      <c r="M5295">
        <f>IF(L5295&gt;N(L5294),L5295,"")</f>
        <v/>
      </c>
      <c r="N5295">
        <f>N(N5294)+IF(AND('💰 BÁO GIÁ'!$C$27&lt;&gt;"",OR(ISNUMBER(SEARCH('💰 BÁO GIÁ'!$C$27,$A5295)),ISNUMBER(SEARCH('💰 BÁO GIÁ'!$C$27,$B5295)))),1,0)</f>
        <v/>
      </c>
      <c r="O5295">
        <f>IF(N5295&gt;N(N5294),N5295,"")</f>
        <v/>
      </c>
    </row>
    <row r="5296">
      <c r="A5296" t="e">
        <v>#NAME?</v>
      </c>
      <c r="B5296" t="e">
        <v>#NAME?</v>
      </c>
      <c r="C5296" t="e">
        <v>#NAME?</v>
      </c>
      <c r="D5296" t="e">
        <v>#NAME?</v>
      </c>
      <c r="E5296" t="e">
        <v>#NAME?</v>
      </c>
      <c r="F5296" t="e">
        <v>#NAME?</v>
      </c>
      <c r="G5296" t="e">
        <v>#NAME?</v>
      </c>
      <c r="H5296" t="e">
        <v>#NAME?</v>
      </c>
      <c r="I5296" t="e">
        <v>#NAME?</v>
      </c>
      <c r="J5296" t="e">
        <v>#NAME?</v>
      </c>
      <c r="L5296">
        <f>N(L5295)+IF(AND('🔎 TRA CỨU NHANH'!$C$2&lt;&gt;"",OR(ISNUMBER(SEARCH('🔎 TRA CỨU NHANH'!$C$2,$A5296)),ISNUMBER(SEARCH('🔎 TRA CỨU NHANH'!$C$2,$B5296)))),1,0)</f>
        <v/>
      </c>
      <c r="M5296">
        <f>IF(L5296&gt;N(L5295),L5296,"")</f>
        <v/>
      </c>
      <c r="N5296">
        <f>N(N5295)+IF(AND('💰 BÁO GIÁ'!$C$27&lt;&gt;"",OR(ISNUMBER(SEARCH('💰 BÁO GIÁ'!$C$27,$A5296)),ISNUMBER(SEARCH('💰 BÁO GIÁ'!$C$27,$B5296)))),1,0)</f>
        <v/>
      </c>
      <c r="O5296">
        <f>IF(N5296&gt;N(N5295),N5296,"")</f>
        <v/>
      </c>
    </row>
    <row r="5297">
      <c r="A5297" t="e">
        <v>#NAME?</v>
      </c>
      <c r="B5297" t="e">
        <v>#NAME?</v>
      </c>
      <c r="C5297" t="e">
        <v>#NAME?</v>
      </c>
      <c r="D5297" t="e">
        <v>#NAME?</v>
      </c>
      <c r="E5297" t="e">
        <v>#NAME?</v>
      </c>
      <c r="F5297" t="e">
        <v>#NAME?</v>
      </c>
      <c r="G5297" t="e">
        <v>#NAME?</v>
      </c>
      <c r="H5297" t="e">
        <v>#NAME?</v>
      </c>
      <c r="I5297" t="e">
        <v>#NAME?</v>
      </c>
      <c r="J5297" t="e">
        <v>#NAME?</v>
      </c>
      <c r="L5297">
        <f>N(L5296)+IF(AND('🔎 TRA CỨU NHANH'!$C$2&lt;&gt;"",OR(ISNUMBER(SEARCH('🔎 TRA CỨU NHANH'!$C$2,$A5297)),ISNUMBER(SEARCH('🔎 TRA CỨU NHANH'!$C$2,$B5297)))),1,0)</f>
        <v/>
      </c>
      <c r="M5297">
        <f>IF(L5297&gt;N(L5296),L5297,"")</f>
        <v/>
      </c>
      <c r="N5297">
        <f>N(N5296)+IF(AND('💰 BÁO GIÁ'!$C$27&lt;&gt;"",OR(ISNUMBER(SEARCH('💰 BÁO GIÁ'!$C$27,$A5297)),ISNUMBER(SEARCH('💰 BÁO GIÁ'!$C$27,$B5297)))),1,0)</f>
        <v/>
      </c>
      <c r="O5297">
        <f>IF(N5297&gt;N(N5296),N5297,"")</f>
        <v/>
      </c>
    </row>
    <row r="5298">
      <c r="A5298" t="e">
        <v>#NAME?</v>
      </c>
      <c r="B5298" t="e">
        <v>#NAME?</v>
      </c>
      <c r="C5298" t="e">
        <v>#NAME?</v>
      </c>
      <c r="D5298" t="e">
        <v>#NAME?</v>
      </c>
      <c r="E5298" t="e">
        <v>#NAME?</v>
      </c>
      <c r="F5298" t="e">
        <v>#NAME?</v>
      </c>
      <c r="G5298" t="e">
        <v>#NAME?</v>
      </c>
      <c r="H5298" t="e">
        <v>#NAME?</v>
      </c>
      <c r="I5298" t="e">
        <v>#NAME?</v>
      </c>
      <c r="J5298" t="e">
        <v>#NAME?</v>
      </c>
      <c r="L5298">
        <f>N(L5297)+IF(AND('🔎 TRA CỨU NHANH'!$C$2&lt;&gt;"",OR(ISNUMBER(SEARCH('🔎 TRA CỨU NHANH'!$C$2,$A5298)),ISNUMBER(SEARCH('🔎 TRA CỨU NHANH'!$C$2,$B5298)))),1,0)</f>
        <v/>
      </c>
      <c r="M5298">
        <f>IF(L5298&gt;N(L5297),L5298,"")</f>
        <v/>
      </c>
      <c r="N5298">
        <f>N(N5297)+IF(AND('💰 BÁO GIÁ'!$C$27&lt;&gt;"",OR(ISNUMBER(SEARCH('💰 BÁO GIÁ'!$C$27,$A5298)),ISNUMBER(SEARCH('💰 BÁO GIÁ'!$C$27,$B5298)))),1,0)</f>
        <v/>
      </c>
      <c r="O5298">
        <f>IF(N5298&gt;N(N5297),N5298,"")</f>
        <v/>
      </c>
    </row>
    <row r="5299">
      <c r="A5299" t="e">
        <v>#NAME?</v>
      </c>
      <c r="B5299" t="e">
        <v>#NAME?</v>
      </c>
      <c r="C5299" t="e">
        <v>#NAME?</v>
      </c>
      <c r="D5299" t="e">
        <v>#NAME?</v>
      </c>
      <c r="E5299" t="e">
        <v>#NAME?</v>
      </c>
      <c r="F5299" t="e">
        <v>#NAME?</v>
      </c>
      <c r="G5299" t="e">
        <v>#NAME?</v>
      </c>
      <c r="H5299" t="e">
        <v>#NAME?</v>
      </c>
      <c r="I5299" t="e">
        <v>#NAME?</v>
      </c>
      <c r="J5299" t="e">
        <v>#NAME?</v>
      </c>
      <c r="L5299">
        <f>N(L5298)+IF(AND('🔎 TRA CỨU NHANH'!$C$2&lt;&gt;"",OR(ISNUMBER(SEARCH('🔎 TRA CỨU NHANH'!$C$2,$A5299)),ISNUMBER(SEARCH('🔎 TRA CỨU NHANH'!$C$2,$B5299)))),1,0)</f>
        <v/>
      </c>
      <c r="M5299">
        <f>IF(L5299&gt;N(L5298),L5299,"")</f>
        <v/>
      </c>
      <c r="N5299">
        <f>N(N5298)+IF(AND('💰 BÁO GIÁ'!$C$27&lt;&gt;"",OR(ISNUMBER(SEARCH('💰 BÁO GIÁ'!$C$27,$A5299)),ISNUMBER(SEARCH('💰 BÁO GIÁ'!$C$27,$B5299)))),1,0)</f>
        <v/>
      </c>
      <c r="O5299">
        <f>IF(N5299&gt;N(N5298),N5299,"")</f>
        <v/>
      </c>
    </row>
    <row r="5300">
      <c r="A5300" t="e">
        <v>#NAME?</v>
      </c>
      <c r="B5300" t="e">
        <v>#NAME?</v>
      </c>
      <c r="C5300" t="e">
        <v>#NAME?</v>
      </c>
      <c r="D5300" t="e">
        <v>#NAME?</v>
      </c>
      <c r="E5300" t="e">
        <v>#NAME?</v>
      </c>
      <c r="F5300" t="e">
        <v>#NAME?</v>
      </c>
      <c r="G5300" t="e">
        <v>#NAME?</v>
      </c>
      <c r="H5300" t="e">
        <v>#NAME?</v>
      </c>
      <c r="I5300" t="e">
        <v>#NAME?</v>
      </c>
      <c r="J5300" t="e">
        <v>#NAME?</v>
      </c>
      <c r="L5300">
        <f>N(L5299)+IF(AND('🔎 TRA CỨU NHANH'!$C$2&lt;&gt;"",OR(ISNUMBER(SEARCH('🔎 TRA CỨU NHANH'!$C$2,$A5300)),ISNUMBER(SEARCH('🔎 TRA CỨU NHANH'!$C$2,$B5300)))),1,0)</f>
        <v/>
      </c>
      <c r="M5300">
        <f>IF(L5300&gt;N(L5299),L5300,"")</f>
        <v/>
      </c>
      <c r="N5300">
        <f>N(N5299)+IF(AND('💰 BÁO GIÁ'!$C$27&lt;&gt;"",OR(ISNUMBER(SEARCH('💰 BÁO GIÁ'!$C$27,$A5300)),ISNUMBER(SEARCH('💰 BÁO GIÁ'!$C$27,$B5300)))),1,0)</f>
        <v/>
      </c>
      <c r="O5300">
        <f>IF(N5300&gt;N(N5299),N5300,"")</f>
        <v/>
      </c>
    </row>
    <row r="5301">
      <c r="A5301" t="e">
        <v>#NAME?</v>
      </c>
      <c r="B5301" t="e">
        <v>#NAME?</v>
      </c>
      <c r="C5301" t="e">
        <v>#NAME?</v>
      </c>
      <c r="D5301" t="e">
        <v>#NAME?</v>
      </c>
      <c r="E5301" t="e">
        <v>#NAME?</v>
      </c>
      <c r="F5301" t="e">
        <v>#NAME?</v>
      </c>
      <c r="G5301" t="e">
        <v>#NAME?</v>
      </c>
      <c r="H5301" t="e">
        <v>#NAME?</v>
      </c>
      <c r="I5301" t="e">
        <v>#NAME?</v>
      </c>
      <c r="J5301" t="e">
        <v>#NAME?</v>
      </c>
      <c r="L5301">
        <f>N(L5300)+IF(AND('🔎 TRA CỨU NHANH'!$C$2&lt;&gt;"",OR(ISNUMBER(SEARCH('🔎 TRA CỨU NHANH'!$C$2,$A5301)),ISNUMBER(SEARCH('🔎 TRA CỨU NHANH'!$C$2,$B5301)))),1,0)</f>
        <v/>
      </c>
      <c r="M5301">
        <f>IF(L5301&gt;N(L5300),L5301,"")</f>
        <v/>
      </c>
      <c r="N5301">
        <f>N(N5300)+IF(AND('💰 BÁO GIÁ'!$C$27&lt;&gt;"",OR(ISNUMBER(SEARCH('💰 BÁO GIÁ'!$C$27,$A5301)),ISNUMBER(SEARCH('💰 BÁO GIÁ'!$C$27,$B5301)))),1,0)</f>
        <v/>
      </c>
      <c r="O5301">
        <f>IF(N5301&gt;N(N5300),N5301,"")</f>
        <v/>
      </c>
    </row>
    <row r="5302">
      <c r="A5302" t="e">
        <v>#NAME?</v>
      </c>
      <c r="B5302" t="e">
        <v>#NAME?</v>
      </c>
      <c r="C5302" t="e">
        <v>#NAME?</v>
      </c>
      <c r="D5302" t="e">
        <v>#NAME?</v>
      </c>
      <c r="E5302" t="e">
        <v>#NAME?</v>
      </c>
      <c r="F5302" t="e">
        <v>#NAME?</v>
      </c>
      <c r="G5302" t="e">
        <v>#NAME?</v>
      </c>
      <c r="H5302" t="e">
        <v>#NAME?</v>
      </c>
      <c r="I5302" t="e">
        <v>#NAME?</v>
      </c>
      <c r="J5302" t="e">
        <v>#NAME?</v>
      </c>
      <c r="L5302">
        <f>N(L5301)+IF(AND('🔎 TRA CỨU NHANH'!$C$2&lt;&gt;"",OR(ISNUMBER(SEARCH('🔎 TRA CỨU NHANH'!$C$2,$A5302)),ISNUMBER(SEARCH('🔎 TRA CỨU NHANH'!$C$2,$B5302)))),1,0)</f>
        <v/>
      </c>
      <c r="M5302">
        <f>IF(L5302&gt;N(L5301),L5302,"")</f>
        <v/>
      </c>
      <c r="N5302">
        <f>N(N5301)+IF(AND('💰 BÁO GIÁ'!$C$27&lt;&gt;"",OR(ISNUMBER(SEARCH('💰 BÁO GIÁ'!$C$27,$A5302)),ISNUMBER(SEARCH('💰 BÁO GIÁ'!$C$27,$B5302)))),1,0)</f>
        <v/>
      </c>
      <c r="O5302">
        <f>IF(N5302&gt;N(N5301),N5302,"")</f>
        <v/>
      </c>
    </row>
    <row r="5303">
      <c r="A5303" t="e">
        <v>#NAME?</v>
      </c>
      <c r="B5303" t="e">
        <v>#NAME?</v>
      </c>
      <c r="C5303" t="e">
        <v>#NAME?</v>
      </c>
      <c r="D5303" t="e">
        <v>#NAME?</v>
      </c>
      <c r="E5303" t="e">
        <v>#NAME?</v>
      </c>
      <c r="F5303" t="e">
        <v>#NAME?</v>
      </c>
      <c r="G5303" t="e">
        <v>#NAME?</v>
      </c>
      <c r="H5303" t="e">
        <v>#NAME?</v>
      </c>
      <c r="I5303" t="e">
        <v>#NAME?</v>
      </c>
      <c r="J5303" t="e">
        <v>#NAME?</v>
      </c>
      <c r="L5303">
        <f>N(L5302)+IF(AND('🔎 TRA CỨU NHANH'!$C$2&lt;&gt;"",OR(ISNUMBER(SEARCH('🔎 TRA CỨU NHANH'!$C$2,$A5303)),ISNUMBER(SEARCH('🔎 TRA CỨU NHANH'!$C$2,$B5303)))),1,0)</f>
        <v/>
      </c>
      <c r="M5303">
        <f>IF(L5303&gt;N(L5302),L5303,"")</f>
        <v/>
      </c>
      <c r="N5303">
        <f>N(N5302)+IF(AND('💰 BÁO GIÁ'!$C$27&lt;&gt;"",OR(ISNUMBER(SEARCH('💰 BÁO GIÁ'!$C$27,$A5303)),ISNUMBER(SEARCH('💰 BÁO GIÁ'!$C$27,$B5303)))),1,0)</f>
        <v/>
      </c>
      <c r="O5303">
        <f>IF(N5303&gt;N(N5302),N5303,"")</f>
        <v/>
      </c>
    </row>
    <row r="5304">
      <c r="A5304" t="e">
        <v>#NAME?</v>
      </c>
      <c r="B5304" t="e">
        <v>#NAME?</v>
      </c>
      <c r="C5304" t="e">
        <v>#NAME?</v>
      </c>
      <c r="D5304" t="e">
        <v>#NAME?</v>
      </c>
      <c r="E5304" t="e">
        <v>#NAME?</v>
      </c>
      <c r="F5304" t="e">
        <v>#NAME?</v>
      </c>
      <c r="G5304" t="e">
        <v>#NAME?</v>
      </c>
      <c r="H5304" t="e">
        <v>#NAME?</v>
      </c>
      <c r="I5304" t="e">
        <v>#NAME?</v>
      </c>
      <c r="J5304" t="e">
        <v>#NAME?</v>
      </c>
      <c r="L5304">
        <f>N(L5303)+IF(AND('🔎 TRA CỨU NHANH'!$C$2&lt;&gt;"",OR(ISNUMBER(SEARCH('🔎 TRA CỨU NHANH'!$C$2,$A5304)),ISNUMBER(SEARCH('🔎 TRA CỨU NHANH'!$C$2,$B5304)))),1,0)</f>
        <v/>
      </c>
      <c r="M5304">
        <f>IF(L5304&gt;N(L5303),L5304,"")</f>
        <v/>
      </c>
      <c r="N5304">
        <f>N(N5303)+IF(AND('💰 BÁO GIÁ'!$C$27&lt;&gt;"",OR(ISNUMBER(SEARCH('💰 BÁO GIÁ'!$C$27,$A5304)),ISNUMBER(SEARCH('💰 BÁO GIÁ'!$C$27,$B5304)))),1,0)</f>
        <v/>
      </c>
      <c r="O5304">
        <f>IF(N5304&gt;N(N5303),N5304,"")</f>
        <v/>
      </c>
    </row>
    <row r="5305">
      <c r="A5305" t="e">
        <v>#NAME?</v>
      </c>
      <c r="B5305" t="e">
        <v>#NAME?</v>
      </c>
      <c r="C5305" t="e">
        <v>#NAME?</v>
      </c>
      <c r="D5305" t="e">
        <v>#NAME?</v>
      </c>
      <c r="E5305" t="e">
        <v>#NAME?</v>
      </c>
      <c r="F5305" t="e">
        <v>#NAME?</v>
      </c>
      <c r="G5305" t="e">
        <v>#NAME?</v>
      </c>
      <c r="H5305" t="e">
        <v>#NAME?</v>
      </c>
      <c r="I5305" t="e">
        <v>#NAME?</v>
      </c>
      <c r="J5305" t="e">
        <v>#NAME?</v>
      </c>
      <c r="L5305">
        <f>N(L5304)+IF(AND('🔎 TRA CỨU NHANH'!$C$2&lt;&gt;"",OR(ISNUMBER(SEARCH('🔎 TRA CỨU NHANH'!$C$2,$A5305)),ISNUMBER(SEARCH('🔎 TRA CỨU NHANH'!$C$2,$B5305)))),1,0)</f>
        <v/>
      </c>
      <c r="M5305">
        <f>IF(L5305&gt;N(L5304),L5305,"")</f>
        <v/>
      </c>
      <c r="N5305">
        <f>N(N5304)+IF(AND('💰 BÁO GIÁ'!$C$27&lt;&gt;"",OR(ISNUMBER(SEARCH('💰 BÁO GIÁ'!$C$27,$A5305)),ISNUMBER(SEARCH('💰 BÁO GIÁ'!$C$27,$B5305)))),1,0)</f>
        <v/>
      </c>
      <c r="O5305">
        <f>IF(N5305&gt;N(N5304),N5305,"")</f>
        <v/>
      </c>
    </row>
    <row r="5306">
      <c r="A5306" t="e">
        <v>#NAME?</v>
      </c>
      <c r="B5306" t="e">
        <v>#NAME?</v>
      </c>
      <c r="C5306" t="e">
        <v>#NAME?</v>
      </c>
      <c r="D5306" t="e">
        <v>#NAME?</v>
      </c>
      <c r="E5306" t="e">
        <v>#NAME?</v>
      </c>
      <c r="F5306" t="e">
        <v>#NAME?</v>
      </c>
      <c r="G5306" t="e">
        <v>#NAME?</v>
      </c>
      <c r="H5306" t="e">
        <v>#NAME?</v>
      </c>
      <c r="I5306" t="e">
        <v>#NAME?</v>
      </c>
      <c r="J5306" t="e">
        <v>#NAME?</v>
      </c>
      <c r="L5306">
        <f>N(L5305)+IF(AND('🔎 TRA CỨU NHANH'!$C$2&lt;&gt;"",OR(ISNUMBER(SEARCH('🔎 TRA CỨU NHANH'!$C$2,$A5306)),ISNUMBER(SEARCH('🔎 TRA CỨU NHANH'!$C$2,$B5306)))),1,0)</f>
        <v/>
      </c>
      <c r="M5306">
        <f>IF(L5306&gt;N(L5305),L5306,"")</f>
        <v/>
      </c>
      <c r="N5306">
        <f>N(N5305)+IF(AND('💰 BÁO GIÁ'!$C$27&lt;&gt;"",OR(ISNUMBER(SEARCH('💰 BÁO GIÁ'!$C$27,$A5306)),ISNUMBER(SEARCH('💰 BÁO GIÁ'!$C$27,$B5306)))),1,0)</f>
        <v/>
      </c>
      <c r="O5306">
        <f>IF(N5306&gt;N(N5305),N5306,"")</f>
        <v/>
      </c>
    </row>
    <row r="5307">
      <c r="A5307" t="e">
        <v>#NAME?</v>
      </c>
      <c r="B5307" t="e">
        <v>#NAME?</v>
      </c>
      <c r="C5307" t="e">
        <v>#NAME?</v>
      </c>
      <c r="D5307" t="e">
        <v>#NAME?</v>
      </c>
      <c r="E5307" t="e">
        <v>#NAME?</v>
      </c>
      <c r="F5307" t="e">
        <v>#NAME?</v>
      </c>
      <c r="G5307" t="e">
        <v>#NAME?</v>
      </c>
      <c r="H5307" t="e">
        <v>#NAME?</v>
      </c>
      <c r="I5307" t="e">
        <v>#NAME?</v>
      </c>
      <c r="J5307" t="e">
        <v>#NAME?</v>
      </c>
      <c r="L5307">
        <f>N(L5306)+IF(AND('🔎 TRA CỨU NHANH'!$C$2&lt;&gt;"",OR(ISNUMBER(SEARCH('🔎 TRA CỨU NHANH'!$C$2,$A5307)),ISNUMBER(SEARCH('🔎 TRA CỨU NHANH'!$C$2,$B5307)))),1,0)</f>
        <v/>
      </c>
      <c r="M5307">
        <f>IF(L5307&gt;N(L5306),L5307,"")</f>
        <v/>
      </c>
      <c r="N5307">
        <f>N(N5306)+IF(AND('💰 BÁO GIÁ'!$C$27&lt;&gt;"",OR(ISNUMBER(SEARCH('💰 BÁO GIÁ'!$C$27,$A5307)),ISNUMBER(SEARCH('💰 BÁO GIÁ'!$C$27,$B5307)))),1,0)</f>
        <v/>
      </c>
      <c r="O5307">
        <f>IF(N5307&gt;N(N5306),N5307,"")</f>
        <v/>
      </c>
    </row>
    <row r="5308">
      <c r="A5308" t="e">
        <v>#NAME?</v>
      </c>
      <c r="B5308" t="e">
        <v>#NAME?</v>
      </c>
      <c r="C5308" t="e">
        <v>#NAME?</v>
      </c>
      <c r="D5308" t="e">
        <v>#NAME?</v>
      </c>
      <c r="E5308" t="e">
        <v>#NAME?</v>
      </c>
      <c r="F5308" t="e">
        <v>#NAME?</v>
      </c>
      <c r="G5308" t="e">
        <v>#NAME?</v>
      </c>
      <c r="H5308" t="e">
        <v>#NAME?</v>
      </c>
      <c r="I5308" t="e">
        <v>#NAME?</v>
      </c>
      <c r="J5308" t="e">
        <v>#NAME?</v>
      </c>
      <c r="L5308">
        <f>N(L5307)+IF(AND('🔎 TRA CỨU NHANH'!$C$2&lt;&gt;"",OR(ISNUMBER(SEARCH('🔎 TRA CỨU NHANH'!$C$2,$A5308)),ISNUMBER(SEARCH('🔎 TRA CỨU NHANH'!$C$2,$B5308)))),1,0)</f>
        <v/>
      </c>
      <c r="M5308">
        <f>IF(L5308&gt;N(L5307),L5308,"")</f>
        <v/>
      </c>
      <c r="N5308">
        <f>N(N5307)+IF(AND('💰 BÁO GIÁ'!$C$27&lt;&gt;"",OR(ISNUMBER(SEARCH('💰 BÁO GIÁ'!$C$27,$A5308)),ISNUMBER(SEARCH('💰 BÁO GIÁ'!$C$27,$B5308)))),1,0)</f>
        <v/>
      </c>
      <c r="O5308">
        <f>IF(N5308&gt;N(N5307),N5308,"")</f>
        <v/>
      </c>
    </row>
    <row r="5309">
      <c r="A5309" t="e">
        <v>#NAME?</v>
      </c>
      <c r="B5309" t="e">
        <v>#NAME?</v>
      </c>
      <c r="C5309" t="e">
        <v>#NAME?</v>
      </c>
      <c r="D5309" t="e">
        <v>#NAME?</v>
      </c>
      <c r="E5309" t="e">
        <v>#NAME?</v>
      </c>
      <c r="F5309" t="e">
        <v>#NAME?</v>
      </c>
      <c r="G5309" t="e">
        <v>#NAME?</v>
      </c>
      <c r="H5309" t="e">
        <v>#NAME?</v>
      </c>
      <c r="I5309" t="e">
        <v>#NAME?</v>
      </c>
      <c r="J5309" t="e">
        <v>#NAME?</v>
      </c>
      <c r="L5309">
        <f>N(L5308)+IF(AND('🔎 TRA CỨU NHANH'!$C$2&lt;&gt;"",OR(ISNUMBER(SEARCH('🔎 TRA CỨU NHANH'!$C$2,$A5309)),ISNUMBER(SEARCH('🔎 TRA CỨU NHANH'!$C$2,$B5309)))),1,0)</f>
        <v/>
      </c>
      <c r="M5309">
        <f>IF(L5309&gt;N(L5308),L5309,"")</f>
        <v/>
      </c>
      <c r="N5309">
        <f>N(N5308)+IF(AND('💰 BÁO GIÁ'!$C$27&lt;&gt;"",OR(ISNUMBER(SEARCH('💰 BÁO GIÁ'!$C$27,$A5309)),ISNUMBER(SEARCH('💰 BÁO GIÁ'!$C$27,$B5309)))),1,0)</f>
        <v/>
      </c>
      <c r="O5309">
        <f>IF(N5309&gt;N(N5308),N5309,"")</f>
        <v/>
      </c>
    </row>
    <row r="5310">
      <c r="A5310" t="e">
        <v>#NAME?</v>
      </c>
      <c r="B5310" t="e">
        <v>#NAME?</v>
      </c>
      <c r="C5310" t="e">
        <v>#NAME?</v>
      </c>
      <c r="D5310" t="e">
        <v>#NAME?</v>
      </c>
      <c r="E5310" t="e">
        <v>#NAME?</v>
      </c>
      <c r="F5310" t="e">
        <v>#NAME?</v>
      </c>
      <c r="G5310" t="e">
        <v>#NAME?</v>
      </c>
      <c r="H5310" t="e">
        <v>#NAME?</v>
      </c>
      <c r="I5310" t="e">
        <v>#NAME?</v>
      </c>
      <c r="J5310" t="e">
        <v>#NAME?</v>
      </c>
      <c r="L5310">
        <f>N(L5309)+IF(AND('🔎 TRA CỨU NHANH'!$C$2&lt;&gt;"",OR(ISNUMBER(SEARCH('🔎 TRA CỨU NHANH'!$C$2,$A5310)),ISNUMBER(SEARCH('🔎 TRA CỨU NHANH'!$C$2,$B5310)))),1,0)</f>
        <v/>
      </c>
      <c r="M5310">
        <f>IF(L5310&gt;N(L5309),L5310,"")</f>
        <v/>
      </c>
      <c r="N5310">
        <f>N(N5309)+IF(AND('💰 BÁO GIÁ'!$C$27&lt;&gt;"",OR(ISNUMBER(SEARCH('💰 BÁO GIÁ'!$C$27,$A5310)),ISNUMBER(SEARCH('💰 BÁO GIÁ'!$C$27,$B5310)))),1,0)</f>
        <v/>
      </c>
      <c r="O5310">
        <f>IF(N5310&gt;N(N5309),N5310,"")</f>
        <v/>
      </c>
    </row>
    <row r="5311">
      <c r="A5311" t="e">
        <v>#NAME?</v>
      </c>
      <c r="B5311" t="e">
        <v>#NAME?</v>
      </c>
      <c r="C5311" t="e">
        <v>#NAME?</v>
      </c>
      <c r="D5311" t="e">
        <v>#NAME?</v>
      </c>
      <c r="E5311" t="e">
        <v>#NAME?</v>
      </c>
      <c r="F5311" t="e">
        <v>#NAME?</v>
      </c>
      <c r="G5311" t="e">
        <v>#NAME?</v>
      </c>
      <c r="H5311" t="e">
        <v>#NAME?</v>
      </c>
      <c r="I5311" t="e">
        <v>#NAME?</v>
      </c>
      <c r="J5311" t="e">
        <v>#NAME?</v>
      </c>
      <c r="L5311">
        <f>N(L5310)+IF(AND('🔎 TRA CỨU NHANH'!$C$2&lt;&gt;"",OR(ISNUMBER(SEARCH('🔎 TRA CỨU NHANH'!$C$2,$A5311)),ISNUMBER(SEARCH('🔎 TRA CỨU NHANH'!$C$2,$B5311)))),1,0)</f>
        <v/>
      </c>
      <c r="M5311">
        <f>IF(L5311&gt;N(L5310),L5311,"")</f>
        <v/>
      </c>
      <c r="N5311">
        <f>N(N5310)+IF(AND('💰 BÁO GIÁ'!$C$27&lt;&gt;"",OR(ISNUMBER(SEARCH('💰 BÁO GIÁ'!$C$27,$A5311)),ISNUMBER(SEARCH('💰 BÁO GIÁ'!$C$27,$B5311)))),1,0)</f>
        <v/>
      </c>
      <c r="O5311">
        <f>IF(N5311&gt;N(N5310),N5311,"")</f>
        <v/>
      </c>
    </row>
    <row r="5312">
      <c r="A5312" t="e">
        <v>#NAME?</v>
      </c>
      <c r="B5312" t="e">
        <v>#NAME?</v>
      </c>
      <c r="C5312" t="e">
        <v>#NAME?</v>
      </c>
      <c r="D5312" t="e">
        <v>#NAME?</v>
      </c>
      <c r="E5312" t="e">
        <v>#NAME?</v>
      </c>
      <c r="F5312" t="e">
        <v>#NAME?</v>
      </c>
      <c r="G5312" t="e">
        <v>#NAME?</v>
      </c>
      <c r="H5312" t="e">
        <v>#NAME?</v>
      </c>
      <c r="I5312" t="e">
        <v>#NAME?</v>
      </c>
      <c r="J5312" t="e">
        <v>#NAME?</v>
      </c>
      <c r="L5312">
        <f>N(L5311)+IF(AND('🔎 TRA CỨU NHANH'!$C$2&lt;&gt;"",OR(ISNUMBER(SEARCH('🔎 TRA CỨU NHANH'!$C$2,$A5312)),ISNUMBER(SEARCH('🔎 TRA CỨU NHANH'!$C$2,$B5312)))),1,0)</f>
        <v/>
      </c>
      <c r="M5312">
        <f>IF(L5312&gt;N(L5311),L5312,"")</f>
        <v/>
      </c>
      <c r="N5312">
        <f>N(N5311)+IF(AND('💰 BÁO GIÁ'!$C$27&lt;&gt;"",OR(ISNUMBER(SEARCH('💰 BÁO GIÁ'!$C$27,$A5312)),ISNUMBER(SEARCH('💰 BÁO GIÁ'!$C$27,$B5312)))),1,0)</f>
        <v/>
      </c>
      <c r="O5312">
        <f>IF(N5312&gt;N(N5311),N5312,"")</f>
        <v/>
      </c>
    </row>
    <row r="5313">
      <c r="A5313" t="e">
        <v>#NAME?</v>
      </c>
      <c r="B5313" t="e">
        <v>#NAME?</v>
      </c>
      <c r="C5313" t="e">
        <v>#NAME?</v>
      </c>
      <c r="D5313" t="e">
        <v>#NAME?</v>
      </c>
      <c r="E5313" t="e">
        <v>#NAME?</v>
      </c>
      <c r="F5313" t="e">
        <v>#NAME?</v>
      </c>
      <c r="G5313" t="e">
        <v>#NAME?</v>
      </c>
      <c r="H5313" t="e">
        <v>#NAME?</v>
      </c>
      <c r="I5313" t="e">
        <v>#NAME?</v>
      </c>
      <c r="J5313" t="e">
        <v>#NAME?</v>
      </c>
      <c r="L5313">
        <f>N(L5312)+IF(AND('🔎 TRA CỨU NHANH'!$C$2&lt;&gt;"",OR(ISNUMBER(SEARCH('🔎 TRA CỨU NHANH'!$C$2,$A5313)),ISNUMBER(SEARCH('🔎 TRA CỨU NHANH'!$C$2,$B5313)))),1,0)</f>
        <v/>
      </c>
      <c r="M5313">
        <f>IF(L5313&gt;N(L5312),L5313,"")</f>
        <v/>
      </c>
      <c r="N5313">
        <f>N(N5312)+IF(AND('💰 BÁO GIÁ'!$C$27&lt;&gt;"",OR(ISNUMBER(SEARCH('💰 BÁO GIÁ'!$C$27,$A5313)),ISNUMBER(SEARCH('💰 BÁO GIÁ'!$C$27,$B5313)))),1,0)</f>
        <v/>
      </c>
      <c r="O5313">
        <f>IF(N5313&gt;N(N5312),N5313,"")</f>
        <v/>
      </c>
    </row>
    <row r="5314">
      <c r="A5314" t="e">
        <v>#NAME?</v>
      </c>
      <c r="B5314" t="e">
        <v>#NAME?</v>
      </c>
      <c r="C5314" t="e">
        <v>#NAME?</v>
      </c>
      <c r="D5314" t="e">
        <v>#NAME?</v>
      </c>
      <c r="E5314" t="e">
        <v>#NAME?</v>
      </c>
      <c r="F5314" t="e">
        <v>#NAME?</v>
      </c>
      <c r="G5314" t="e">
        <v>#NAME?</v>
      </c>
      <c r="H5314" t="e">
        <v>#NAME?</v>
      </c>
      <c r="I5314" t="e">
        <v>#NAME?</v>
      </c>
      <c r="J5314" t="e">
        <v>#NAME?</v>
      </c>
      <c r="L5314">
        <f>N(L5313)+IF(AND('🔎 TRA CỨU NHANH'!$C$2&lt;&gt;"",OR(ISNUMBER(SEARCH('🔎 TRA CỨU NHANH'!$C$2,$A5314)),ISNUMBER(SEARCH('🔎 TRA CỨU NHANH'!$C$2,$B5314)))),1,0)</f>
        <v/>
      </c>
      <c r="M5314">
        <f>IF(L5314&gt;N(L5313),L5314,"")</f>
        <v/>
      </c>
      <c r="N5314">
        <f>N(N5313)+IF(AND('💰 BÁO GIÁ'!$C$27&lt;&gt;"",OR(ISNUMBER(SEARCH('💰 BÁO GIÁ'!$C$27,$A5314)),ISNUMBER(SEARCH('💰 BÁO GIÁ'!$C$27,$B5314)))),1,0)</f>
        <v/>
      </c>
      <c r="O5314">
        <f>IF(N5314&gt;N(N5313),N5314,"")</f>
        <v/>
      </c>
    </row>
    <row r="5315">
      <c r="A5315" t="e">
        <v>#NAME?</v>
      </c>
      <c r="B5315" t="e">
        <v>#NAME?</v>
      </c>
      <c r="C5315" t="e">
        <v>#NAME?</v>
      </c>
      <c r="D5315" t="e">
        <v>#NAME?</v>
      </c>
      <c r="E5315" t="e">
        <v>#NAME?</v>
      </c>
      <c r="F5315" t="e">
        <v>#NAME?</v>
      </c>
      <c r="G5315" t="e">
        <v>#NAME?</v>
      </c>
      <c r="H5315" t="e">
        <v>#NAME?</v>
      </c>
      <c r="I5315" t="e">
        <v>#NAME?</v>
      </c>
      <c r="J5315" t="e">
        <v>#NAME?</v>
      </c>
      <c r="L5315">
        <f>N(L5314)+IF(AND('🔎 TRA CỨU NHANH'!$C$2&lt;&gt;"",OR(ISNUMBER(SEARCH('🔎 TRA CỨU NHANH'!$C$2,$A5315)),ISNUMBER(SEARCH('🔎 TRA CỨU NHANH'!$C$2,$B5315)))),1,0)</f>
        <v/>
      </c>
      <c r="M5315">
        <f>IF(L5315&gt;N(L5314),L5315,"")</f>
        <v/>
      </c>
      <c r="N5315">
        <f>N(N5314)+IF(AND('💰 BÁO GIÁ'!$C$27&lt;&gt;"",OR(ISNUMBER(SEARCH('💰 BÁO GIÁ'!$C$27,$A5315)),ISNUMBER(SEARCH('💰 BÁO GIÁ'!$C$27,$B5315)))),1,0)</f>
        <v/>
      </c>
      <c r="O5315">
        <f>IF(N5315&gt;N(N5314),N5315,"")</f>
        <v/>
      </c>
    </row>
    <row r="5316">
      <c r="A5316" t="e">
        <v>#NAME?</v>
      </c>
      <c r="B5316" t="e">
        <v>#NAME?</v>
      </c>
      <c r="C5316" t="e">
        <v>#NAME?</v>
      </c>
      <c r="D5316" t="e">
        <v>#NAME?</v>
      </c>
      <c r="E5316" t="e">
        <v>#NAME?</v>
      </c>
      <c r="F5316" t="e">
        <v>#NAME?</v>
      </c>
      <c r="G5316" t="e">
        <v>#NAME?</v>
      </c>
      <c r="H5316" t="e">
        <v>#NAME?</v>
      </c>
      <c r="I5316" t="e">
        <v>#NAME?</v>
      </c>
      <c r="J5316" t="e">
        <v>#NAME?</v>
      </c>
      <c r="L5316">
        <f>N(L5315)+IF(AND('🔎 TRA CỨU NHANH'!$C$2&lt;&gt;"",OR(ISNUMBER(SEARCH('🔎 TRA CỨU NHANH'!$C$2,$A5316)),ISNUMBER(SEARCH('🔎 TRA CỨU NHANH'!$C$2,$B5316)))),1,0)</f>
        <v/>
      </c>
      <c r="M5316">
        <f>IF(L5316&gt;N(L5315),L5316,"")</f>
        <v/>
      </c>
      <c r="N5316">
        <f>N(N5315)+IF(AND('💰 BÁO GIÁ'!$C$27&lt;&gt;"",OR(ISNUMBER(SEARCH('💰 BÁO GIÁ'!$C$27,$A5316)),ISNUMBER(SEARCH('💰 BÁO GIÁ'!$C$27,$B5316)))),1,0)</f>
        <v/>
      </c>
      <c r="O5316">
        <f>IF(N5316&gt;N(N5315),N5316,"")</f>
        <v/>
      </c>
    </row>
    <row r="5317">
      <c r="A5317" t="e">
        <v>#NAME?</v>
      </c>
      <c r="B5317" t="e">
        <v>#NAME?</v>
      </c>
      <c r="C5317" t="e">
        <v>#NAME?</v>
      </c>
      <c r="D5317" t="e">
        <v>#NAME?</v>
      </c>
      <c r="E5317" t="e">
        <v>#NAME?</v>
      </c>
      <c r="F5317" t="e">
        <v>#NAME?</v>
      </c>
      <c r="G5317" t="e">
        <v>#NAME?</v>
      </c>
      <c r="H5317" t="e">
        <v>#NAME?</v>
      </c>
      <c r="I5317" t="e">
        <v>#NAME?</v>
      </c>
      <c r="J5317" t="e">
        <v>#NAME?</v>
      </c>
      <c r="L5317">
        <f>N(L5316)+IF(AND('🔎 TRA CỨU NHANH'!$C$2&lt;&gt;"",OR(ISNUMBER(SEARCH('🔎 TRA CỨU NHANH'!$C$2,$A5317)),ISNUMBER(SEARCH('🔎 TRA CỨU NHANH'!$C$2,$B5317)))),1,0)</f>
        <v/>
      </c>
      <c r="M5317">
        <f>IF(L5317&gt;N(L5316),L5317,"")</f>
        <v/>
      </c>
      <c r="N5317">
        <f>N(N5316)+IF(AND('💰 BÁO GIÁ'!$C$27&lt;&gt;"",OR(ISNUMBER(SEARCH('💰 BÁO GIÁ'!$C$27,$A5317)),ISNUMBER(SEARCH('💰 BÁO GIÁ'!$C$27,$B5317)))),1,0)</f>
        <v/>
      </c>
      <c r="O5317">
        <f>IF(N5317&gt;N(N5316),N5317,"")</f>
        <v/>
      </c>
    </row>
    <row r="5318">
      <c r="A5318" t="e">
        <v>#NAME?</v>
      </c>
      <c r="B5318" t="e">
        <v>#NAME?</v>
      </c>
      <c r="C5318" t="e">
        <v>#NAME?</v>
      </c>
      <c r="D5318" t="e">
        <v>#NAME?</v>
      </c>
      <c r="E5318" t="e">
        <v>#NAME?</v>
      </c>
      <c r="F5318" t="e">
        <v>#NAME?</v>
      </c>
      <c r="G5318" t="e">
        <v>#NAME?</v>
      </c>
      <c r="H5318" t="e">
        <v>#NAME?</v>
      </c>
      <c r="I5318" t="e">
        <v>#NAME?</v>
      </c>
      <c r="J5318" t="e">
        <v>#NAME?</v>
      </c>
      <c r="L5318">
        <f>N(L5317)+IF(AND('🔎 TRA CỨU NHANH'!$C$2&lt;&gt;"",OR(ISNUMBER(SEARCH('🔎 TRA CỨU NHANH'!$C$2,$A5318)),ISNUMBER(SEARCH('🔎 TRA CỨU NHANH'!$C$2,$B5318)))),1,0)</f>
        <v/>
      </c>
      <c r="M5318">
        <f>IF(L5318&gt;N(L5317),L5318,"")</f>
        <v/>
      </c>
      <c r="N5318">
        <f>N(N5317)+IF(AND('💰 BÁO GIÁ'!$C$27&lt;&gt;"",OR(ISNUMBER(SEARCH('💰 BÁO GIÁ'!$C$27,$A5318)),ISNUMBER(SEARCH('💰 BÁO GIÁ'!$C$27,$B5318)))),1,0)</f>
        <v/>
      </c>
      <c r="O5318">
        <f>IF(N5318&gt;N(N5317),N5318,"")</f>
        <v/>
      </c>
    </row>
    <row r="5319">
      <c r="A5319" t="e">
        <v>#NAME?</v>
      </c>
      <c r="B5319" t="e">
        <v>#NAME?</v>
      </c>
      <c r="C5319" t="e">
        <v>#NAME?</v>
      </c>
      <c r="D5319" t="e">
        <v>#NAME?</v>
      </c>
      <c r="E5319" t="e">
        <v>#NAME?</v>
      </c>
      <c r="F5319" t="e">
        <v>#NAME?</v>
      </c>
      <c r="G5319" t="e">
        <v>#NAME?</v>
      </c>
      <c r="H5319" t="e">
        <v>#NAME?</v>
      </c>
      <c r="I5319" t="e">
        <v>#NAME?</v>
      </c>
      <c r="J5319" t="e">
        <v>#NAME?</v>
      </c>
      <c r="L5319">
        <f>N(L5318)+IF(AND('🔎 TRA CỨU NHANH'!$C$2&lt;&gt;"",OR(ISNUMBER(SEARCH('🔎 TRA CỨU NHANH'!$C$2,$A5319)),ISNUMBER(SEARCH('🔎 TRA CỨU NHANH'!$C$2,$B5319)))),1,0)</f>
        <v/>
      </c>
      <c r="M5319">
        <f>IF(L5319&gt;N(L5318),L5319,"")</f>
        <v/>
      </c>
      <c r="N5319">
        <f>N(N5318)+IF(AND('💰 BÁO GIÁ'!$C$27&lt;&gt;"",OR(ISNUMBER(SEARCH('💰 BÁO GIÁ'!$C$27,$A5319)),ISNUMBER(SEARCH('💰 BÁO GIÁ'!$C$27,$B5319)))),1,0)</f>
        <v/>
      </c>
      <c r="O5319">
        <f>IF(N5319&gt;N(N5318),N5319,"")</f>
        <v/>
      </c>
    </row>
    <row r="5320">
      <c r="A5320" t="e">
        <v>#NAME?</v>
      </c>
      <c r="B5320" t="e">
        <v>#NAME?</v>
      </c>
      <c r="C5320" t="e">
        <v>#NAME?</v>
      </c>
      <c r="D5320" t="e">
        <v>#NAME?</v>
      </c>
      <c r="E5320" t="e">
        <v>#NAME?</v>
      </c>
      <c r="F5320" t="e">
        <v>#NAME?</v>
      </c>
      <c r="G5320" t="e">
        <v>#NAME?</v>
      </c>
      <c r="H5320" t="e">
        <v>#NAME?</v>
      </c>
      <c r="I5320" t="e">
        <v>#NAME?</v>
      </c>
      <c r="J5320" t="e">
        <v>#NAME?</v>
      </c>
      <c r="L5320">
        <f>N(L5319)+IF(AND('🔎 TRA CỨU NHANH'!$C$2&lt;&gt;"",OR(ISNUMBER(SEARCH('🔎 TRA CỨU NHANH'!$C$2,$A5320)),ISNUMBER(SEARCH('🔎 TRA CỨU NHANH'!$C$2,$B5320)))),1,0)</f>
        <v/>
      </c>
      <c r="M5320">
        <f>IF(L5320&gt;N(L5319),L5320,"")</f>
        <v/>
      </c>
      <c r="N5320">
        <f>N(N5319)+IF(AND('💰 BÁO GIÁ'!$C$27&lt;&gt;"",OR(ISNUMBER(SEARCH('💰 BÁO GIÁ'!$C$27,$A5320)),ISNUMBER(SEARCH('💰 BÁO GIÁ'!$C$27,$B5320)))),1,0)</f>
        <v/>
      </c>
      <c r="O5320">
        <f>IF(N5320&gt;N(N5319),N5320,"")</f>
        <v/>
      </c>
    </row>
    <row r="5321">
      <c r="A5321" t="e">
        <v>#NAME?</v>
      </c>
      <c r="B5321" t="e">
        <v>#NAME?</v>
      </c>
      <c r="C5321" t="e">
        <v>#NAME?</v>
      </c>
      <c r="D5321" t="e">
        <v>#NAME?</v>
      </c>
      <c r="E5321" t="e">
        <v>#NAME?</v>
      </c>
      <c r="F5321" t="e">
        <v>#NAME?</v>
      </c>
      <c r="G5321" t="e">
        <v>#NAME?</v>
      </c>
      <c r="H5321" t="e">
        <v>#NAME?</v>
      </c>
      <c r="I5321" t="e">
        <v>#NAME?</v>
      </c>
      <c r="J5321" t="e">
        <v>#NAME?</v>
      </c>
      <c r="L5321">
        <f>N(L5320)+IF(AND('🔎 TRA CỨU NHANH'!$C$2&lt;&gt;"",OR(ISNUMBER(SEARCH('🔎 TRA CỨU NHANH'!$C$2,$A5321)),ISNUMBER(SEARCH('🔎 TRA CỨU NHANH'!$C$2,$B5321)))),1,0)</f>
        <v/>
      </c>
      <c r="M5321">
        <f>IF(L5321&gt;N(L5320),L5321,"")</f>
        <v/>
      </c>
      <c r="N5321">
        <f>N(N5320)+IF(AND('💰 BÁO GIÁ'!$C$27&lt;&gt;"",OR(ISNUMBER(SEARCH('💰 BÁO GIÁ'!$C$27,$A5321)),ISNUMBER(SEARCH('💰 BÁO GIÁ'!$C$27,$B5321)))),1,0)</f>
        <v/>
      </c>
      <c r="O5321">
        <f>IF(N5321&gt;N(N5320),N5321,"")</f>
        <v/>
      </c>
    </row>
    <row r="5322">
      <c r="A5322" t="e">
        <v>#NAME?</v>
      </c>
      <c r="B5322" t="e">
        <v>#NAME?</v>
      </c>
      <c r="C5322" t="e">
        <v>#NAME?</v>
      </c>
      <c r="D5322" t="e">
        <v>#NAME?</v>
      </c>
      <c r="E5322" t="e">
        <v>#NAME?</v>
      </c>
      <c r="F5322" t="e">
        <v>#NAME?</v>
      </c>
      <c r="G5322" t="e">
        <v>#NAME?</v>
      </c>
      <c r="H5322" t="e">
        <v>#NAME?</v>
      </c>
      <c r="I5322" t="e">
        <v>#NAME?</v>
      </c>
      <c r="J5322" t="e">
        <v>#NAME?</v>
      </c>
      <c r="L5322">
        <f>N(L5321)+IF(AND('🔎 TRA CỨU NHANH'!$C$2&lt;&gt;"",OR(ISNUMBER(SEARCH('🔎 TRA CỨU NHANH'!$C$2,$A5322)),ISNUMBER(SEARCH('🔎 TRA CỨU NHANH'!$C$2,$B5322)))),1,0)</f>
        <v/>
      </c>
      <c r="M5322">
        <f>IF(L5322&gt;N(L5321),L5322,"")</f>
        <v/>
      </c>
      <c r="N5322">
        <f>N(N5321)+IF(AND('💰 BÁO GIÁ'!$C$27&lt;&gt;"",OR(ISNUMBER(SEARCH('💰 BÁO GIÁ'!$C$27,$A5322)),ISNUMBER(SEARCH('💰 BÁO GIÁ'!$C$27,$B5322)))),1,0)</f>
        <v/>
      </c>
      <c r="O5322">
        <f>IF(N5322&gt;N(N5321),N5322,"")</f>
        <v/>
      </c>
    </row>
    <row r="5323">
      <c r="A5323" t="e">
        <v>#NAME?</v>
      </c>
      <c r="B5323" t="e">
        <v>#NAME?</v>
      </c>
      <c r="C5323" t="e">
        <v>#NAME?</v>
      </c>
      <c r="D5323" t="e">
        <v>#NAME?</v>
      </c>
      <c r="E5323" t="e">
        <v>#NAME?</v>
      </c>
      <c r="F5323" t="e">
        <v>#NAME?</v>
      </c>
      <c r="G5323" t="e">
        <v>#NAME?</v>
      </c>
      <c r="H5323" t="e">
        <v>#NAME?</v>
      </c>
      <c r="I5323" t="e">
        <v>#NAME?</v>
      </c>
      <c r="J5323" t="e">
        <v>#NAME?</v>
      </c>
      <c r="L5323">
        <f>N(L5322)+IF(AND('🔎 TRA CỨU NHANH'!$C$2&lt;&gt;"",OR(ISNUMBER(SEARCH('🔎 TRA CỨU NHANH'!$C$2,$A5323)),ISNUMBER(SEARCH('🔎 TRA CỨU NHANH'!$C$2,$B5323)))),1,0)</f>
        <v/>
      </c>
      <c r="M5323">
        <f>IF(L5323&gt;N(L5322),L5323,"")</f>
        <v/>
      </c>
      <c r="N5323">
        <f>N(N5322)+IF(AND('💰 BÁO GIÁ'!$C$27&lt;&gt;"",OR(ISNUMBER(SEARCH('💰 BÁO GIÁ'!$C$27,$A5323)),ISNUMBER(SEARCH('💰 BÁO GIÁ'!$C$27,$B5323)))),1,0)</f>
        <v/>
      </c>
      <c r="O5323">
        <f>IF(N5323&gt;N(N5322),N5323,"")</f>
        <v/>
      </c>
    </row>
    <row r="5324">
      <c r="A5324" t="e">
        <v>#NAME?</v>
      </c>
      <c r="B5324" t="e">
        <v>#NAME?</v>
      </c>
      <c r="C5324" t="e">
        <v>#NAME?</v>
      </c>
      <c r="D5324" t="e">
        <v>#NAME?</v>
      </c>
      <c r="E5324" t="e">
        <v>#NAME?</v>
      </c>
      <c r="F5324" t="e">
        <v>#NAME?</v>
      </c>
      <c r="G5324" t="e">
        <v>#NAME?</v>
      </c>
      <c r="H5324" t="e">
        <v>#NAME?</v>
      </c>
      <c r="I5324" t="e">
        <v>#NAME?</v>
      </c>
      <c r="J5324" t="e">
        <v>#NAME?</v>
      </c>
      <c r="L5324">
        <f>N(L5323)+IF(AND('🔎 TRA CỨU NHANH'!$C$2&lt;&gt;"",OR(ISNUMBER(SEARCH('🔎 TRA CỨU NHANH'!$C$2,$A5324)),ISNUMBER(SEARCH('🔎 TRA CỨU NHANH'!$C$2,$B5324)))),1,0)</f>
        <v/>
      </c>
      <c r="M5324">
        <f>IF(L5324&gt;N(L5323),L5324,"")</f>
        <v/>
      </c>
      <c r="N5324">
        <f>N(N5323)+IF(AND('💰 BÁO GIÁ'!$C$27&lt;&gt;"",OR(ISNUMBER(SEARCH('💰 BÁO GIÁ'!$C$27,$A5324)),ISNUMBER(SEARCH('💰 BÁO GIÁ'!$C$27,$B5324)))),1,0)</f>
        <v/>
      </c>
      <c r="O5324">
        <f>IF(N5324&gt;N(N5323),N5324,"")</f>
        <v/>
      </c>
    </row>
    <row r="5325">
      <c r="A5325" t="e">
        <v>#NAME?</v>
      </c>
      <c r="B5325" t="e">
        <v>#NAME?</v>
      </c>
      <c r="C5325" t="e">
        <v>#NAME?</v>
      </c>
      <c r="D5325" t="e">
        <v>#NAME?</v>
      </c>
      <c r="E5325" t="e">
        <v>#NAME?</v>
      </c>
      <c r="F5325" t="e">
        <v>#NAME?</v>
      </c>
      <c r="G5325" t="e">
        <v>#NAME?</v>
      </c>
      <c r="H5325" t="e">
        <v>#NAME?</v>
      </c>
      <c r="I5325" t="e">
        <v>#NAME?</v>
      </c>
      <c r="J5325" t="e">
        <v>#NAME?</v>
      </c>
      <c r="L5325">
        <f>N(L5324)+IF(AND('🔎 TRA CỨU NHANH'!$C$2&lt;&gt;"",OR(ISNUMBER(SEARCH('🔎 TRA CỨU NHANH'!$C$2,$A5325)),ISNUMBER(SEARCH('🔎 TRA CỨU NHANH'!$C$2,$B5325)))),1,0)</f>
        <v/>
      </c>
      <c r="M5325">
        <f>IF(L5325&gt;N(L5324),L5325,"")</f>
        <v/>
      </c>
      <c r="N5325">
        <f>N(N5324)+IF(AND('💰 BÁO GIÁ'!$C$27&lt;&gt;"",OR(ISNUMBER(SEARCH('💰 BÁO GIÁ'!$C$27,$A5325)),ISNUMBER(SEARCH('💰 BÁO GIÁ'!$C$27,$B5325)))),1,0)</f>
        <v/>
      </c>
      <c r="O5325">
        <f>IF(N5325&gt;N(N5324),N5325,"")</f>
        <v/>
      </c>
    </row>
    <row r="5326">
      <c r="A5326" t="e">
        <v>#NAME?</v>
      </c>
      <c r="B5326" t="e">
        <v>#NAME?</v>
      </c>
      <c r="C5326" t="e">
        <v>#NAME?</v>
      </c>
      <c r="D5326" t="e">
        <v>#NAME?</v>
      </c>
      <c r="E5326" t="e">
        <v>#NAME?</v>
      </c>
      <c r="F5326" t="e">
        <v>#NAME?</v>
      </c>
      <c r="G5326" t="e">
        <v>#NAME?</v>
      </c>
      <c r="H5326" t="e">
        <v>#NAME?</v>
      </c>
      <c r="I5326" t="e">
        <v>#NAME?</v>
      </c>
      <c r="J5326" t="e">
        <v>#NAME?</v>
      </c>
      <c r="L5326">
        <f>N(L5325)+IF(AND('🔎 TRA CỨU NHANH'!$C$2&lt;&gt;"",OR(ISNUMBER(SEARCH('🔎 TRA CỨU NHANH'!$C$2,$A5326)),ISNUMBER(SEARCH('🔎 TRA CỨU NHANH'!$C$2,$B5326)))),1,0)</f>
        <v/>
      </c>
      <c r="M5326">
        <f>IF(L5326&gt;N(L5325),L5326,"")</f>
        <v/>
      </c>
      <c r="N5326">
        <f>N(N5325)+IF(AND('💰 BÁO GIÁ'!$C$27&lt;&gt;"",OR(ISNUMBER(SEARCH('💰 BÁO GIÁ'!$C$27,$A5326)),ISNUMBER(SEARCH('💰 BÁO GIÁ'!$C$27,$B5326)))),1,0)</f>
        <v/>
      </c>
      <c r="O5326">
        <f>IF(N5326&gt;N(N5325),N5326,"")</f>
        <v/>
      </c>
    </row>
    <row r="5327">
      <c r="A5327" t="e">
        <v>#NAME?</v>
      </c>
      <c r="B5327" t="e">
        <v>#NAME?</v>
      </c>
      <c r="C5327" t="e">
        <v>#NAME?</v>
      </c>
      <c r="D5327" t="e">
        <v>#NAME?</v>
      </c>
      <c r="E5327" t="e">
        <v>#NAME?</v>
      </c>
      <c r="F5327" t="e">
        <v>#NAME?</v>
      </c>
      <c r="G5327" t="e">
        <v>#NAME?</v>
      </c>
      <c r="H5327" t="e">
        <v>#NAME?</v>
      </c>
      <c r="I5327" t="e">
        <v>#NAME?</v>
      </c>
      <c r="J5327" t="e">
        <v>#NAME?</v>
      </c>
      <c r="L5327">
        <f>N(L5326)+IF(AND('🔎 TRA CỨU NHANH'!$C$2&lt;&gt;"",OR(ISNUMBER(SEARCH('🔎 TRA CỨU NHANH'!$C$2,$A5327)),ISNUMBER(SEARCH('🔎 TRA CỨU NHANH'!$C$2,$B5327)))),1,0)</f>
        <v/>
      </c>
      <c r="M5327">
        <f>IF(L5327&gt;N(L5326),L5327,"")</f>
        <v/>
      </c>
      <c r="N5327">
        <f>N(N5326)+IF(AND('💰 BÁO GIÁ'!$C$27&lt;&gt;"",OR(ISNUMBER(SEARCH('💰 BÁO GIÁ'!$C$27,$A5327)),ISNUMBER(SEARCH('💰 BÁO GIÁ'!$C$27,$B5327)))),1,0)</f>
        <v/>
      </c>
      <c r="O5327">
        <f>IF(N5327&gt;N(N5326),N5327,"")</f>
        <v/>
      </c>
    </row>
    <row r="5328">
      <c r="A5328" t="e">
        <v>#NAME?</v>
      </c>
      <c r="B5328" t="e">
        <v>#NAME?</v>
      </c>
      <c r="C5328" t="e">
        <v>#NAME?</v>
      </c>
      <c r="D5328" t="e">
        <v>#NAME?</v>
      </c>
      <c r="E5328" t="e">
        <v>#NAME?</v>
      </c>
      <c r="F5328" t="e">
        <v>#NAME?</v>
      </c>
      <c r="G5328" t="e">
        <v>#NAME?</v>
      </c>
      <c r="H5328" t="e">
        <v>#NAME?</v>
      </c>
      <c r="I5328" t="e">
        <v>#NAME?</v>
      </c>
      <c r="J5328" t="e">
        <v>#NAME?</v>
      </c>
      <c r="L5328">
        <f>N(L5327)+IF(AND('🔎 TRA CỨU NHANH'!$C$2&lt;&gt;"",OR(ISNUMBER(SEARCH('🔎 TRA CỨU NHANH'!$C$2,$A5328)),ISNUMBER(SEARCH('🔎 TRA CỨU NHANH'!$C$2,$B5328)))),1,0)</f>
        <v/>
      </c>
      <c r="M5328">
        <f>IF(L5328&gt;N(L5327),L5328,"")</f>
        <v/>
      </c>
      <c r="N5328">
        <f>N(N5327)+IF(AND('💰 BÁO GIÁ'!$C$27&lt;&gt;"",OR(ISNUMBER(SEARCH('💰 BÁO GIÁ'!$C$27,$A5328)),ISNUMBER(SEARCH('💰 BÁO GIÁ'!$C$27,$B5328)))),1,0)</f>
        <v/>
      </c>
      <c r="O5328">
        <f>IF(N5328&gt;N(N5327),N5328,"")</f>
        <v/>
      </c>
    </row>
    <row r="5329">
      <c r="A5329" t="e">
        <v>#NAME?</v>
      </c>
      <c r="B5329" t="e">
        <v>#NAME?</v>
      </c>
      <c r="C5329" t="e">
        <v>#NAME?</v>
      </c>
      <c r="D5329" t="e">
        <v>#NAME?</v>
      </c>
      <c r="E5329" t="e">
        <v>#NAME?</v>
      </c>
      <c r="F5329" t="e">
        <v>#NAME?</v>
      </c>
      <c r="G5329" t="e">
        <v>#NAME?</v>
      </c>
      <c r="H5329" t="e">
        <v>#NAME?</v>
      </c>
      <c r="I5329" t="e">
        <v>#NAME?</v>
      </c>
      <c r="J5329" t="e">
        <v>#NAME?</v>
      </c>
      <c r="L5329">
        <f>N(L5328)+IF(AND('🔎 TRA CỨU NHANH'!$C$2&lt;&gt;"",OR(ISNUMBER(SEARCH('🔎 TRA CỨU NHANH'!$C$2,$A5329)),ISNUMBER(SEARCH('🔎 TRA CỨU NHANH'!$C$2,$B5329)))),1,0)</f>
        <v/>
      </c>
      <c r="M5329">
        <f>IF(L5329&gt;N(L5328),L5329,"")</f>
        <v/>
      </c>
      <c r="N5329">
        <f>N(N5328)+IF(AND('💰 BÁO GIÁ'!$C$27&lt;&gt;"",OR(ISNUMBER(SEARCH('💰 BÁO GIÁ'!$C$27,$A5329)),ISNUMBER(SEARCH('💰 BÁO GIÁ'!$C$27,$B5329)))),1,0)</f>
        <v/>
      </c>
      <c r="O5329">
        <f>IF(N5329&gt;N(N5328),N5329,"")</f>
        <v/>
      </c>
    </row>
    <row r="5330">
      <c r="A5330" t="e">
        <v>#NAME?</v>
      </c>
      <c r="B5330" t="e">
        <v>#NAME?</v>
      </c>
      <c r="C5330" t="e">
        <v>#NAME?</v>
      </c>
      <c r="D5330" t="e">
        <v>#NAME?</v>
      </c>
      <c r="E5330" t="e">
        <v>#NAME?</v>
      </c>
      <c r="F5330" t="e">
        <v>#NAME?</v>
      </c>
      <c r="G5330" t="e">
        <v>#NAME?</v>
      </c>
      <c r="H5330" t="e">
        <v>#NAME?</v>
      </c>
      <c r="I5330" t="e">
        <v>#NAME?</v>
      </c>
      <c r="J5330" t="e">
        <v>#NAME?</v>
      </c>
      <c r="L5330">
        <f>N(L5329)+IF(AND('🔎 TRA CỨU NHANH'!$C$2&lt;&gt;"",OR(ISNUMBER(SEARCH('🔎 TRA CỨU NHANH'!$C$2,$A5330)),ISNUMBER(SEARCH('🔎 TRA CỨU NHANH'!$C$2,$B5330)))),1,0)</f>
        <v/>
      </c>
      <c r="M5330">
        <f>IF(L5330&gt;N(L5329),L5330,"")</f>
        <v/>
      </c>
      <c r="N5330">
        <f>N(N5329)+IF(AND('💰 BÁO GIÁ'!$C$27&lt;&gt;"",OR(ISNUMBER(SEARCH('💰 BÁO GIÁ'!$C$27,$A5330)),ISNUMBER(SEARCH('💰 BÁO GIÁ'!$C$27,$B5330)))),1,0)</f>
        <v/>
      </c>
      <c r="O5330">
        <f>IF(N5330&gt;N(N5329),N5330,"")</f>
        <v/>
      </c>
    </row>
    <row r="5331">
      <c r="A5331" t="e">
        <v>#NAME?</v>
      </c>
      <c r="B5331" t="e">
        <v>#NAME?</v>
      </c>
      <c r="C5331" t="e">
        <v>#NAME?</v>
      </c>
      <c r="D5331" t="e">
        <v>#NAME?</v>
      </c>
      <c r="E5331" t="e">
        <v>#NAME?</v>
      </c>
      <c r="F5331" t="e">
        <v>#NAME?</v>
      </c>
      <c r="G5331" t="e">
        <v>#NAME?</v>
      </c>
      <c r="H5331" t="e">
        <v>#NAME?</v>
      </c>
      <c r="I5331" t="e">
        <v>#NAME?</v>
      </c>
      <c r="J5331" t="e">
        <v>#NAME?</v>
      </c>
      <c r="L5331">
        <f>N(L5330)+IF(AND('🔎 TRA CỨU NHANH'!$C$2&lt;&gt;"",OR(ISNUMBER(SEARCH('🔎 TRA CỨU NHANH'!$C$2,$A5331)),ISNUMBER(SEARCH('🔎 TRA CỨU NHANH'!$C$2,$B5331)))),1,0)</f>
        <v/>
      </c>
      <c r="M5331">
        <f>IF(L5331&gt;N(L5330),L5331,"")</f>
        <v/>
      </c>
      <c r="N5331">
        <f>N(N5330)+IF(AND('💰 BÁO GIÁ'!$C$27&lt;&gt;"",OR(ISNUMBER(SEARCH('💰 BÁO GIÁ'!$C$27,$A5331)),ISNUMBER(SEARCH('💰 BÁO GIÁ'!$C$27,$B5331)))),1,0)</f>
        <v/>
      </c>
      <c r="O5331">
        <f>IF(N5331&gt;N(N5330),N5331,"")</f>
        <v/>
      </c>
    </row>
    <row r="5332">
      <c r="A5332" t="e">
        <v>#NAME?</v>
      </c>
      <c r="B5332" t="e">
        <v>#NAME?</v>
      </c>
      <c r="C5332" t="e">
        <v>#NAME?</v>
      </c>
      <c r="D5332" t="e">
        <v>#NAME?</v>
      </c>
      <c r="E5332" t="e">
        <v>#NAME?</v>
      </c>
      <c r="F5332" t="e">
        <v>#NAME?</v>
      </c>
      <c r="G5332" t="e">
        <v>#NAME?</v>
      </c>
      <c r="H5332" t="e">
        <v>#NAME?</v>
      </c>
      <c r="I5332" t="e">
        <v>#NAME?</v>
      </c>
      <c r="J5332" t="e">
        <v>#NAME?</v>
      </c>
      <c r="L5332">
        <f>N(L5331)+IF(AND('🔎 TRA CỨU NHANH'!$C$2&lt;&gt;"",OR(ISNUMBER(SEARCH('🔎 TRA CỨU NHANH'!$C$2,$A5332)),ISNUMBER(SEARCH('🔎 TRA CỨU NHANH'!$C$2,$B5332)))),1,0)</f>
        <v/>
      </c>
      <c r="M5332">
        <f>IF(L5332&gt;N(L5331),L5332,"")</f>
        <v/>
      </c>
      <c r="N5332">
        <f>N(N5331)+IF(AND('💰 BÁO GIÁ'!$C$27&lt;&gt;"",OR(ISNUMBER(SEARCH('💰 BÁO GIÁ'!$C$27,$A5332)),ISNUMBER(SEARCH('💰 BÁO GIÁ'!$C$27,$B5332)))),1,0)</f>
        <v/>
      </c>
      <c r="O5332">
        <f>IF(N5332&gt;N(N5331),N5332,"")</f>
        <v/>
      </c>
    </row>
    <row r="5333">
      <c r="A5333" t="e">
        <v>#NAME?</v>
      </c>
      <c r="B5333" t="e">
        <v>#NAME?</v>
      </c>
      <c r="C5333" t="e">
        <v>#NAME?</v>
      </c>
      <c r="D5333" t="e">
        <v>#NAME?</v>
      </c>
      <c r="E5333" t="e">
        <v>#NAME?</v>
      </c>
      <c r="F5333" t="e">
        <v>#NAME?</v>
      </c>
      <c r="G5333" t="e">
        <v>#NAME?</v>
      </c>
      <c r="H5333" t="e">
        <v>#NAME?</v>
      </c>
      <c r="I5333" t="e">
        <v>#NAME?</v>
      </c>
      <c r="J5333" t="e">
        <v>#NAME?</v>
      </c>
      <c r="L5333">
        <f>N(L5332)+IF(AND('🔎 TRA CỨU NHANH'!$C$2&lt;&gt;"",OR(ISNUMBER(SEARCH('🔎 TRA CỨU NHANH'!$C$2,$A5333)),ISNUMBER(SEARCH('🔎 TRA CỨU NHANH'!$C$2,$B5333)))),1,0)</f>
        <v/>
      </c>
      <c r="M5333">
        <f>IF(L5333&gt;N(L5332),L5333,"")</f>
        <v/>
      </c>
      <c r="N5333">
        <f>N(N5332)+IF(AND('💰 BÁO GIÁ'!$C$27&lt;&gt;"",OR(ISNUMBER(SEARCH('💰 BÁO GIÁ'!$C$27,$A5333)),ISNUMBER(SEARCH('💰 BÁO GIÁ'!$C$27,$B5333)))),1,0)</f>
        <v/>
      </c>
      <c r="O5333">
        <f>IF(N5333&gt;N(N5332),N5333,"")</f>
        <v/>
      </c>
    </row>
    <row r="5334">
      <c r="A5334" t="e">
        <v>#NAME?</v>
      </c>
      <c r="B5334" t="e">
        <v>#NAME?</v>
      </c>
      <c r="C5334" t="e">
        <v>#NAME?</v>
      </c>
      <c r="D5334" t="e">
        <v>#NAME?</v>
      </c>
      <c r="E5334" t="e">
        <v>#NAME?</v>
      </c>
      <c r="F5334" t="e">
        <v>#NAME?</v>
      </c>
      <c r="G5334" t="e">
        <v>#NAME?</v>
      </c>
      <c r="H5334" t="e">
        <v>#NAME?</v>
      </c>
      <c r="I5334" t="e">
        <v>#NAME?</v>
      </c>
      <c r="J5334" t="e">
        <v>#NAME?</v>
      </c>
      <c r="L5334">
        <f>N(L5333)+IF(AND('🔎 TRA CỨU NHANH'!$C$2&lt;&gt;"",OR(ISNUMBER(SEARCH('🔎 TRA CỨU NHANH'!$C$2,$A5334)),ISNUMBER(SEARCH('🔎 TRA CỨU NHANH'!$C$2,$B5334)))),1,0)</f>
        <v/>
      </c>
      <c r="M5334">
        <f>IF(L5334&gt;N(L5333),L5334,"")</f>
        <v/>
      </c>
      <c r="N5334">
        <f>N(N5333)+IF(AND('💰 BÁO GIÁ'!$C$27&lt;&gt;"",OR(ISNUMBER(SEARCH('💰 BÁO GIÁ'!$C$27,$A5334)),ISNUMBER(SEARCH('💰 BÁO GIÁ'!$C$27,$B5334)))),1,0)</f>
        <v/>
      </c>
      <c r="O5334">
        <f>IF(N5334&gt;N(N5333),N5334,"")</f>
        <v/>
      </c>
    </row>
    <row r="5335">
      <c r="A5335" t="e">
        <v>#NAME?</v>
      </c>
      <c r="B5335" t="e">
        <v>#NAME?</v>
      </c>
      <c r="C5335" t="e">
        <v>#NAME?</v>
      </c>
      <c r="D5335" t="e">
        <v>#NAME?</v>
      </c>
      <c r="E5335" t="e">
        <v>#NAME?</v>
      </c>
      <c r="F5335" t="e">
        <v>#NAME?</v>
      </c>
      <c r="G5335" t="e">
        <v>#NAME?</v>
      </c>
      <c r="H5335" t="e">
        <v>#NAME?</v>
      </c>
      <c r="I5335" t="e">
        <v>#NAME?</v>
      </c>
      <c r="J5335" t="e">
        <v>#NAME?</v>
      </c>
      <c r="L5335">
        <f>N(L5334)+IF(AND('🔎 TRA CỨU NHANH'!$C$2&lt;&gt;"",OR(ISNUMBER(SEARCH('🔎 TRA CỨU NHANH'!$C$2,$A5335)),ISNUMBER(SEARCH('🔎 TRA CỨU NHANH'!$C$2,$B5335)))),1,0)</f>
        <v/>
      </c>
      <c r="M5335">
        <f>IF(L5335&gt;N(L5334),L5335,"")</f>
        <v/>
      </c>
      <c r="N5335">
        <f>N(N5334)+IF(AND('💰 BÁO GIÁ'!$C$27&lt;&gt;"",OR(ISNUMBER(SEARCH('💰 BÁO GIÁ'!$C$27,$A5335)),ISNUMBER(SEARCH('💰 BÁO GIÁ'!$C$27,$B5335)))),1,0)</f>
        <v/>
      </c>
      <c r="O5335">
        <f>IF(N5335&gt;N(N5334),N5335,"")</f>
        <v/>
      </c>
    </row>
    <row r="5336">
      <c r="A5336" t="e">
        <v>#NAME?</v>
      </c>
      <c r="B5336" t="e">
        <v>#NAME?</v>
      </c>
      <c r="C5336" t="e">
        <v>#NAME?</v>
      </c>
      <c r="D5336" t="e">
        <v>#NAME?</v>
      </c>
      <c r="E5336" t="e">
        <v>#NAME?</v>
      </c>
      <c r="F5336" t="e">
        <v>#NAME?</v>
      </c>
      <c r="G5336" t="e">
        <v>#NAME?</v>
      </c>
      <c r="H5336" t="e">
        <v>#NAME?</v>
      </c>
      <c r="I5336" t="e">
        <v>#NAME?</v>
      </c>
      <c r="J5336" t="e">
        <v>#NAME?</v>
      </c>
      <c r="L5336">
        <f>N(L5335)+IF(AND('🔎 TRA CỨU NHANH'!$C$2&lt;&gt;"",OR(ISNUMBER(SEARCH('🔎 TRA CỨU NHANH'!$C$2,$A5336)),ISNUMBER(SEARCH('🔎 TRA CỨU NHANH'!$C$2,$B5336)))),1,0)</f>
        <v/>
      </c>
      <c r="M5336">
        <f>IF(L5336&gt;N(L5335),L5336,"")</f>
        <v/>
      </c>
      <c r="N5336">
        <f>N(N5335)+IF(AND('💰 BÁO GIÁ'!$C$27&lt;&gt;"",OR(ISNUMBER(SEARCH('💰 BÁO GIÁ'!$C$27,$A5336)),ISNUMBER(SEARCH('💰 BÁO GIÁ'!$C$27,$B5336)))),1,0)</f>
        <v/>
      </c>
      <c r="O5336">
        <f>IF(N5336&gt;N(N5335),N5336,"")</f>
        <v/>
      </c>
    </row>
    <row r="5337">
      <c r="A5337" t="e">
        <v>#NAME?</v>
      </c>
      <c r="B5337" t="e">
        <v>#NAME?</v>
      </c>
      <c r="C5337" t="e">
        <v>#NAME?</v>
      </c>
      <c r="D5337" t="e">
        <v>#NAME?</v>
      </c>
      <c r="E5337" t="e">
        <v>#NAME?</v>
      </c>
      <c r="F5337" t="e">
        <v>#NAME?</v>
      </c>
      <c r="G5337" t="e">
        <v>#NAME?</v>
      </c>
      <c r="H5337" t="e">
        <v>#NAME?</v>
      </c>
      <c r="I5337" t="e">
        <v>#NAME?</v>
      </c>
      <c r="J5337" t="e">
        <v>#NAME?</v>
      </c>
      <c r="L5337">
        <f>N(L5336)+IF(AND('🔎 TRA CỨU NHANH'!$C$2&lt;&gt;"",OR(ISNUMBER(SEARCH('🔎 TRA CỨU NHANH'!$C$2,$A5337)),ISNUMBER(SEARCH('🔎 TRA CỨU NHANH'!$C$2,$B5337)))),1,0)</f>
        <v/>
      </c>
      <c r="M5337">
        <f>IF(L5337&gt;N(L5336),L5337,"")</f>
        <v/>
      </c>
      <c r="N5337">
        <f>N(N5336)+IF(AND('💰 BÁO GIÁ'!$C$27&lt;&gt;"",OR(ISNUMBER(SEARCH('💰 BÁO GIÁ'!$C$27,$A5337)),ISNUMBER(SEARCH('💰 BÁO GIÁ'!$C$27,$B5337)))),1,0)</f>
        <v/>
      </c>
      <c r="O5337">
        <f>IF(N5337&gt;N(N5336),N5337,"")</f>
        <v/>
      </c>
    </row>
    <row r="5338">
      <c r="A5338" t="e">
        <v>#NAME?</v>
      </c>
      <c r="B5338" t="e">
        <v>#NAME?</v>
      </c>
      <c r="C5338" t="e">
        <v>#NAME?</v>
      </c>
      <c r="D5338" t="e">
        <v>#NAME?</v>
      </c>
      <c r="E5338" t="e">
        <v>#NAME?</v>
      </c>
      <c r="F5338" t="e">
        <v>#NAME?</v>
      </c>
      <c r="G5338" t="e">
        <v>#NAME?</v>
      </c>
      <c r="H5338" t="e">
        <v>#NAME?</v>
      </c>
      <c r="I5338" t="e">
        <v>#NAME?</v>
      </c>
      <c r="J5338" t="e">
        <v>#NAME?</v>
      </c>
      <c r="L5338">
        <f>N(L5337)+IF(AND('🔎 TRA CỨU NHANH'!$C$2&lt;&gt;"",OR(ISNUMBER(SEARCH('🔎 TRA CỨU NHANH'!$C$2,$A5338)),ISNUMBER(SEARCH('🔎 TRA CỨU NHANH'!$C$2,$B5338)))),1,0)</f>
        <v/>
      </c>
      <c r="M5338">
        <f>IF(L5338&gt;N(L5337),L5338,"")</f>
        <v/>
      </c>
      <c r="N5338">
        <f>N(N5337)+IF(AND('💰 BÁO GIÁ'!$C$27&lt;&gt;"",OR(ISNUMBER(SEARCH('💰 BÁO GIÁ'!$C$27,$A5338)),ISNUMBER(SEARCH('💰 BÁO GIÁ'!$C$27,$B5338)))),1,0)</f>
        <v/>
      </c>
      <c r="O5338">
        <f>IF(N5338&gt;N(N5337),N5338,"")</f>
        <v/>
      </c>
    </row>
    <row r="5339">
      <c r="A5339" t="e">
        <v>#NAME?</v>
      </c>
      <c r="B5339" t="e">
        <v>#NAME?</v>
      </c>
      <c r="C5339" t="e">
        <v>#NAME?</v>
      </c>
      <c r="D5339" t="e">
        <v>#NAME?</v>
      </c>
      <c r="E5339" t="e">
        <v>#NAME?</v>
      </c>
      <c r="F5339" t="e">
        <v>#NAME?</v>
      </c>
      <c r="G5339" t="e">
        <v>#NAME?</v>
      </c>
      <c r="H5339" t="e">
        <v>#NAME?</v>
      </c>
      <c r="I5339" t="e">
        <v>#NAME?</v>
      </c>
      <c r="J5339" t="e">
        <v>#NAME?</v>
      </c>
      <c r="L5339">
        <f>N(L5338)+IF(AND('🔎 TRA CỨU NHANH'!$C$2&lt;&gt;"",OR(ISNUMBER(SEARCH('🔎 TRA CỨU NHANH'!$C$2,$A5339)),ISNUMBER(SEARCH('🔎 TRA CỨU NHANH'!$C$2,$B5339)))),1,0)</f>
        <v/>
      </c>
      <c r="M5339">
        <f>IF(L5339&gt;N(L5338),L5339,"")</f>
        <v/>
      </c>
      <c r="N5339">
        <f>N(N5338)+IF(AND('💰 BÁO GIÁ'!$C$27&lt;&gt;"",OR(ISNUMBER(SEARCH('💰 BÁO GIÁ'!$C$27,$A5339)),ISNUMBER(SEARCH('💰 BÁO GIÁ'!$C$27,$B5339)))),1,0)</f>
        <v/>
      </c>
      <c r="O5339">
        <f>IF(N5339&gt;N(N5338),N5339,"")</f>
        <v/>
      </c>
    </row>
    <row r="5340">
      <c r="A5340" t="e">
        <v>#NAME?</v>
      </c>
      <c r="B5340" t="e">
        <v>#NAME?</v>
      </c>
      <c r="C5340" t="e">
        <v>#NAME?</v>
      </c>
      <c r="D5340" t="e">
        <v>#NAME?</v>
      </c>
      <c r="E5340" t="e">
        <v>#NAME?</v>
      </c>
      <c r="F5340" t="e">
        <v>#NAME?</v>
      </c>
      <c r="G5340" t="e">
        <v>#NAME?</v>
      </c>
      <c r="H5340" t="e">
        <v>#NAME?</v>
      </c>
      <c r="I5340" t="e">
        <v>#NAME?</v>
      </c>
      <c r="J5340" t="e">
        <v>#NAME?</v>
      </c>
      <c r="L5340">
        <f>N(L5339)+IF(AND('🔎 TRA CỨU NHANH'!$C$2&lt;&gt;"",OR(ISNUMBER(SEARCH('🔎 TRA CỨU NHANH'!$C$2,$A5340)),ISNUMBER(SEARCH('🔎 TRA CỨU NHANH'!$C$2,$B5340)))),1,0)</f>
        <v/>
      </c>
      <c r="M5340">
        <f>IF(L5340&gt;N(L5339),L5340,"")</f>
        <v/>
      </c>
      <c r="N5340">
        <f>N(N5339)+IF(AND('💰 BÁO GIÁ'!$C$27&lt;&gt;"",OR(ISNUMBER(SEARCH('💰 BÁO GIÁ'!$C$27,$A5340)),ISNUMBER(SEARCH('💰 BÁO GIÁ'!$C$27,$B5340)))),1,0)</f>
        <v/>
      </c>
      <c r="O5340">
        <f>IF(N5340&gt;N(N5339),N5340,"")</f>
        <v/>
      </c>
    </row>
    <row r="5341">
      <c r="A5341" t="e">
        <v>#NAME?</v>
      </c>
      <c r="B5341" t="e">
        <v>#NAME?</v>
      </c>
      <c r="C5341" t="e">
        <v>#NAME?</v>
      </c>
      <c r="D5341" t="e">
        <v>#NAME?</v>
      </c>
      <c r="E5341" t="e">
        <v>#NAME?</v>
      </c>
      <c r="F5341" t="e">
        <v>#NAME?</v>
      </c>
      <c r="G5341" t="e">
        <v>#NAME?</v>
      </c>
      <c r="H5341" t="e">
        <v>#NAME?</v>
      </c>
      <c r="I5341" t="e">
        <v>#NAME?</v>
      </c>
      <c r="J5341" t="e">
        <v>#NAME?</v>
      </c>
      <c r="L5341">
        <f>N(L5340)+IF(AND('🔎 TRA CỨU NHANH'!$C$2&lt;&gt;"",OR(ISNUMBER(SEARCH('🔎 TRA CỨU NHANH'!$C$2,$A5341)),ISNUMBER(SEARCH('🔎 TRA CỨU NHANH'!$C$2,$B5341)))),1,0)</f>
        <v/>
      </c>
      <c r="M5341">
        <f>IF(L5341&gt;N(L5340),L5341,"")</f>
        <v/>
      </c>
      <c r="N5341">
        <f>N(N5340)+IF(AND('💰 BÁO GIÁ'!$C$27&lt;&gt;"",OR(ISNUMBER(SEARCH('💰 BÁO GIÁ'!$C$27,$A5341)),ISNUMBER(SEARCH('💰 BÁO GIÁ'!$C$27,$B5341)))),1,0)</f>
        <v/>
      </c>
      <c r="O5341">
        <f>IF(N5341&gt;N(N5340),N5341,"")</f>
        <v/>
      </c>
    </row>
    <row r="5342">
      <c r="A5342" t="e">
        <v>#NAME?</v>
      </c>
      <c r="B5342" t="e">
        <v>#NAME?</v>
      </c>
      <c r="C5342" t="e">
        <v>#NAME?</v>
      </c>
      <c r="D5342" t="e">
        <v>#NAME?</v>
      </c>
      <c r="E5342" t="e">
        <v>#NAME?</v>
      </c>
      <c r="F5342" t="e">
        <v>#NAME?</v>
      </c>
      <c r="G5342" t="e">
        <v>#NAME?</v>
      </c>
      <c r="H5342" t="e">
        <v>#NAME?</v>
      </c>
      <c r="I5342" t="e">
        <v>#NAME?</v>
      </c>
      <c r="J5342" t="e">
        <v>#NAME?</v>
      </c>
      <c r="L5342">
        <f>N(L5341)+IF(AND('🔎 TRA CỨU NHANH'!$C$2&lt;&gt;"",OR(ISNUMBER(SEARCH('🔎 TRA CỨU NHANH'!$C$2,$A5342)),ISNUMBER(SEARCH('🔎 TRA CỨU NHANH'!$C$2,$B5342)))),1,0)</f>
        <v/>
      </c>
      <c r="M5342">
        <f>IF(L5342&gt;N(L5341),L5342,"")</f>
        <v/>
      </c>
      <c r="N5342">
        <f>N(N5341)+IF(AND('💰 BÁO GIÁ'!$C$27&lt;&gt;"",OR(ISNUMBER(SEARCH('💰 BÁO GIÁ'!$C$27,$A5342)),ISNUMBER(SEARCH('💰 BÁO GIÁ'!$C$27,$B5342)))),1,0)</f>
        <v/>
      </c>
      <c r="O5342">
        <f>IF(N5342&gt;N(N5341),N5342,"")</f>
        <v/>
      </c>
    </row>
    <row r="5343">
      <c r="A5343" t="e">
        <v>#NAME?</v>
      </c>
      <c r="B5343" t="e">
        <v>#NAME?</v>
      </c>
      <c r="C5343" t="e">
        <v>#NAME?</v>
      </c>
      <c r="D5343" t="e">
        <v>#NAME?</v>
      </c>
      <c r="E5343" t="e">
        <v>#NAME?</v>
      </c>
      <c r="F5343" t="e">
        <v>#NAME?</v>
      </c>
      <c r="G5343" t="e">
        <v>#NAME?</v>
      </c>
      <c r="H5343" t="e">
        <v>#NAME?</v>
      </c>
      <c r="I5343" t="e">
        <v>#NAME?</v>
      </c>
      <c r="J5343" t="e">
        <v>#NAME?</v>
      </c>
      <c r="L5343">
        <f>N(L5342)+IF(AND('🔎 TRA CỨU NHANH'!$C$2&lt;&gt;"",OR(ISNUMBER(SEARCH('🔎 TRA CỨU NHANH'!$C$2,$A5343)),ISNUMBER(SEARCH('🔎 TRA CỨU NHANH'!$C$2,$B5343)))),1,0)</f>
        <v/>
      </c>
      <c r="M5343">
        <f>IF(L5343&gt;N(L5342),L5343,"")</f>
        <v/>
      </c>
      <c r="N5343">
        <f>N(N5342)+IF(AND('💰 BÁO GIÁ'!$C$27&lt;&gt;"",OR(ISNUMBER(SEARCH('💰 BÁO GIÁ'!$C$27,$A5343)),ISNUMBER(SEARCH('💰 BÁO GIÁ'!$C$27,$B5343)))),1,0)</f>
        <v/>
      </c>
      <c r="O5343">
        <f>IF(N5343&gt;N(N5342),N5343,"")</f>
        <v/>
      </c>
    </row>
    <row r="5344">
      <c r="A5344" t="e">
        <v>#NAME?</v>
      </c>
      <c r="B5344" t="e">
        <v>#NAME?</v>
      </c>
      <c r="C5344" t="e">
        <v>#NAME?</v>
      </c>
      <c r="D5344" t="e">
        <v>#NAME?</v>
      </c>
      <c r="E5344" t="e">
        <v>#NAME?</v>
      </c>
      <c r="F5344" t="e">
        <v>#NAME?</v>
      </c>
      <c r="G5344" t="e">
        <v>#NAME?</v>
      </c>
      <c r="H5344" t="e">
        <v>#NAME?</v>
      </c>
      <c r="I5344" t="e">
        <v>#NAME?</v>
      </c>
      <c r="J5344" t="e">
        <v>#NAME?</v>
      </c>
      <c r="L5344">
        <f>N(L5343)+IF(AND('🔎 TRA CỨU NHANH'!$C$2&lt;&gt;"",OR(ISNUMBER(SEARCH('🔎 TRA CỨU NHANH'!$C$2,$A5344)),ISNUMBER(SEARCH('🔎 TRA CỨU NHANH'!$C$2,$B5344)))),1,0)</f>
        <v/>
      </c>
      <c r="M5344">
        <f>IF(L5344&gt;N(L5343),L5344,"")</f>
        <v/>
      </c>
      <c r="N5344">
        <f>N(N5343)+IF(AND('💰 BÁO GIÁ'!$C$27&lt;&gt;"",OR(ISNUMBER(SEARCH('💰 BÁO GIÁ'!$C$27,$A5344)),ISNUMBER(SEARCH('💰 BÁO GIÁ'!$C$27,$B5344)))),1,0)</f>
        <v/>
      </c>
      <c r="O5344">
        <f>IF(N5344&gt;N(N5343),N5344,"")</f>
        <v/>
      </c>
    </row>
    <row r="5345">
      <c r="A5345" t="e">
        <v>#NAME?</v>
      </c>
      <c r="B5345" t="e">
        <v>#NAME?</v>
      </c>
      <c r="C5345" t="e">
        <v>#NAME?</v>
      </c>
      <c r="D5345" t="e">
        <v>#NAME?</v>
      </c>
      <c r="E5345" t="e">
        <v>#NAME?</v>
      </c>
      <c r="F5345" t="e">
        <v>#NAME?</v>
      </c>
      <c r="G5345" t="e">
        <v>#NAME?</v>
      </c>
      <c r="H5345" t="e">
        <v>#NAME?</v>
      </c>
      <c r="I5345" t="e">
        <v>#NAME?</v>
      </c>
      <c r="J5345" t="e">
        <v>#NAME?</v>
      </c>
      <c r="L5345">
        <f>N(L5344)+IF(AND('🔎 TRA CỨU NHANH'!$C$2&lt;&gt;"",OR(ISNUMBER(SEARCH('🔎 TRA CỨU NHANH'!$C$2,$A5345)),ISNUMBER(SEARCH('🔎 TRA CỨU NHANH'!$C$2,$B5345)))),1,0)</f>
        <v/>
      </c>
      <c r="M5345">
        <f>IF(L5345&gt;N(L5344),L5345,"")</f>
        <v/>
      </c>
      <c r="N5345">
        <f>N(N5344)+IF(AND('💰 BÁO GIÁ'!$C$27&lt;&gt;"",OR(ISNUMBER(SEARCH('💰 BÁO GIÁ'!$C$27,$A5345)),ISNUMBER(SEARCH('💰 BÁO GIÁ'!$C$27,$B5345)))),1,0)</f>
        <v/>
      </c>
      <c r="O5345">
        <f>IF(N5345&gt;N(N5344),N5345,"")</f>
        <v/>
      </c>
    </row>
    <row r="5346">
      <c r="A5346" t="e">
        <v>#NAME?</v>
      </c>
      <c r="B5346" t="e">
        <v>#NAME?</v>
      </c>
      <c r="C5346" t="e">
        <v>#NAME?</v>
      </c>
      <c r="D5346" t="e">
        <v>#NAME?</v>
      </c>
      <c r="E5346" t="e">
        <v>#NAME?</v>
      </c>
      <c r="F5346" t="e">
        <v>#NAME?</v>
      </c>
      <c r="G5346" t="e">
        <v>#NAME?</v>
      </c>
      <c r="H5346" t="e">
        <v>#NAME?</v>
      </c>
      <c r="I5346" t="e">
        <v>#NAME?</v>
      </c>
      <c r="J5346" t="e">
        <v>#NAME?</v>
      </c>
      <c r="L5346">
        <f>N(L5345)+IF(AND('🔎 TRA CỨU NHANH'!$C$2&lt;&gt;"",OR(ISNUMBER(SEARCH('🔎 TRA CỨU NHANH'!$C$2,$A5346)),ISNUMBER(SEARCH('🔎 TRA CỨU NHANH'!$C$2,$B5346)))),1,0)</f>
        <v/>
      </c>
      <c r="M5346">
        <f>IF(L5346&gt;N(L5345),L5346,"")</f>
        <v/>
      </c>
      <c r="N5346">
        <f>N(N5345)+IF(AND('💰 BÁO GIÁ'!$C$27&lt;&gt;"",OR(ISNUMBER(SEARCH('💰 BÁO GIÁ'!$C$27,$A5346)),ISNUMBER(SEARCH('💰 BÁO GIÁ'!$C$27,$B5346)))),1,0)</f>
        <v/>
      </c>
      <c r="O5346">
        <f>IF(N5346&gt;N(N5345),N5346,"")</f>
        <v/>
      </c>
    </row>
    <row r="5347">
      <c r="A5347" t="e">
        <v>#NAME?</v>
      </c>
      <c r="B5347" t="e">
        <v>#NAME?</v>
      </c>
      <c r="C5347" t="e">
        <v>#NAME?</v>
      </c>
      <c r="D5347" t="e">
        <v>#NAME?</v>
      </c>
      <c r="E5347" t="e">
        <v>#NAME?</v>
      </c>
      <c r="F5347" t="e">
        <v>#NAME?</v>
      </c>
      <c r="G5347" t="e">
        <v>#NAME?</v>
      </c>
      <c r="H5347" t="e">
        <v>#NAME?</v>
      </c>
      <c r="I5347" t="e">
        <v>#NAME?</v>
      </c>
      <c r="J5347" t="e">
        <v>#NAME?</v>
      </c>
      <c r="L5347">
        <f>N(L5346)+IF(AND('🔎 TRA CỨU NHANH'!$C$2&lt;&gt;"",OR(ISNUMBER(SEARCH('🔎 TRA CỨU NHANH'!$C$2,$A5347)),ISNUMBER(SEARCH('🔎 TRA CỨU NHANH'!$C$2,$B5347)))),1,0)</f>
        <v/>
      </c>
      <c r="M5347">
        <f>IF(L5347&gt;N(L5346),L5347,"")</f>
        <v/>
      </c>
      <c r="N5347">
        <f>N(N5346)+IF(AND('💰 BÁO GIÁ'!$C$27&lt;&gt;"",OR(ISNUMBER(SEARCH('💰 BÁO GIÁ'!$C$27,$A5347)),ISNUMBER(SEARCH('💰 BÁO GIÁ'!$C$27,$B5347)))),1,0)</f>
        <v/>
      </c>
      <c r="O5347">
        <f>IF(N5347&gt;N(N5346),N5347,"")</f>
        <v/>
      </c>
    </row>
    <row r="5348">
      <c r="A5348" t="e">
        <v>#NAME?</v>
      </c>
      <c r="B5348" t="e">
        <v>#NAME?</v>
      </c>
      <c r="C5348" t="e">
        <v>#NAME?</v>
      </c>
      <c r="D5348" t="e">
        <v>#NAME?</v>
      </c>
      <c r="E5348" t="e">
        <v>#NAME?</v>
      </c>
      <c r="F5348" t="e">
        <v>#NAME?</v>
      </c>
      <c r="G5348" t="e">
        <v>#NAME?</v>
      </c>
      <c r="H5348" t="e">
        <v>#NAME?</v>
      </c>
      <c r="I5348" t="e">
        <v>#NAME?</v>
      </c>
      <c r="J5348" t="e">
        <v>#NAME?</v>
      </c>
      <c r="L5348">
        <f>N(L5347)+IF(AND('🔎 TRA CỨU NHANH'!$C$2&lt;&gt;"",OR(ISNUMBER(SEARCH('🔎 TRA CỨU NHANH'!$C$2,$A5348)),ISNUMBER(SEARCH('🔎 TRA CỨU NHANH'!$C$2,$B5348)))),1,0)</f>
        <v/>
      </c>
      <c r="M5348">
        <f>IF(L5348&gt;N(L5347),L5348,"")</f>
        <v/>
      </c>
      <c r="N5348">
        <f>N(N5347)+IF(AND('💰 BÁO GIÁ'!$C$27&lt;&gt;"",OR(ISNUMBER(SEARCH('💰 BÁO GIÁ'!$C$27,$A5348)),ISNUMBER(SEARCH('💰 BÁO GIÁ'!$C$27,$B5348)))),1,0)</f>
        <v/>
      </c>
      <c r="O5348">
        <f>IF(N5348&gt;N(N5347),N5348,"")</f>
        <v/>
      </c>
    </row>
    <row r="5349">
      <c r="A5349" t="e">
        <v>#NAME?</v>
      </c>
      <c r="B5349" t="e">
        <v>#NAME?</v>
      </c>
      <c r="C5349" t="e">
        <v>#NAME?</v>
      </c>
      <c r="D5349" t="e">
        <v>#NAME?</v>
      </c>
      <c r="E5349" t="e">
        <v>#NAME?</v>
      </c>
      <c r="F5349" t="e">
        <v>#NAME?</v>
      </c>
      <c r="G5349" t="e">
        <v>#NAME?</v>
      </c>
      <c r="H5349" t="e">
        <v>#NAME?</v>
      </c>
      <c r="I5349" t="e">
        <v>#NAME?</v>
      </c>
      <c r="J5349" t="e">
        <v>#NAME?</v>
      </c>
      <c r="L5349">
        <f>N(L5348)+IF(AND('🔎 TRA CỨU NHANH'!$C$2&lt;&gt;"",OR(ISNUMBER(SEARCH('🔎 TRA CỨU NHANH'!$C$2,$A5349)),ISNUMBER(SEARCH('🔎 TRA CỨU NHANH'!$C$2,$B5349)))),1,0)</f>
        <v/>
      </c>
      <c r="M5349">
        <f>IF(L5349&gt;N(L5348),L5349,"")</f>
        <v/>
      </c>
      <c r="N5349">
        <f>N(N5348)+IF(AND('💰 BÁO GIÁ'!$C$27&lt;&gt;"",OR(ISNUMBER(SEARCH('💰 BÁO GIÁ'!$C$27,$A5349)),ISNUMBER(SEARCH('💰 BÁO GIÁ'!$C$27,$B5349)))),1,0)</f>
        <v/>
      </c>
      <c r="O5349">
        <f>IF(N5349&gt;N(N5348),N5349,"")</f>
        <v/>
      </c>
    </row>
    <row r="5350">
      <c r="A5350" t="e">
        <v>#NAME?</v>
      </c>
      <c r="B5350" t="e">
        <v>#NAME?</v>
      </c>
      <c r="C5350" t="e">
        <v>#NAME?</v>
      </c>
      <c r="D5350" t="e">
        <v>#NAME?</v>
      </c>
      <c r="E5350" t="e">
        <v>#NAME?</v>
      </c>
      <c r="F5350" t="e">
        <v>#NAME?</v>
      </c>
      <c r="G5350" t="e">
        <v>#NAME?</v>
      </c>
      <c r="H5350" t="e">
        <v>#NAME?</v>
      </c>
      <c r="I5350" t="e">
        <v>#NAME?</v>
      </c>
      <c r="J5350" t="e">
        <v>#NAME?</v>
      </c>
      <c r="L5350">
        <f>N(L5349)+IF(AND('🔎 TRA CỨU NHANH'!$C$2&lt;&gt;"",OR(ISNUMBER(SEARCH('🔎 TRA CỨU NHANH'!$C$2,$A5350)),ISNUMBER(SEARCH('🔎 TRA CỨU NHANH'!$C$2,$B5350)))),1,0)</f>
        <v/>
      </c>
      <c r="M5350">
        <f>IF(L5350&gt;N(L5349),L5350,"")</f>
        <v/>
      </c>
      <c r="N5350">
        <f>N(N5349)+IF(AND('💰 BÁO GIÁ'!$C$27&lt;&gt;"",OR(ISNUMBER(SEARCH('💰 BÁO GIÁ'!$C$27,$A5350)),ISNUMBER(SEARCH('💰 BÁO GIÁ'!$C$27,$B5350)))),1,0)</f>
        <v/>
      </c>
      <c r="O5350">
        <f>IF(N5350&gt;N(N5349),N5350,"")</f>
        <v/>
      </c>
    </row>
    <row r="5351">
      <c r="A5351" t="e">
        <v>#NAME?</v>
      </c>
      <c r="B5351" t="e">
        <v>#NAME?</v>
      </c>
      <c r="C5351" t="e">
        <v>#NAME?</v>
      </c>
      <c r="D5351" t="e">
        <v>#NAME?</v>
      </c>
      <c r="E5351" t="e">
        <v>#NAME?</v>
      </c>
      <c r="F5351" t="e">
        <v>#NAME?</v>
      </c>
      <c r="G5351" t="e">
        <v>#NAME?</v>
      </c>
      <c r="H5351" t="e">
        <v>#NAME?</v>
      </c>
      <c r="I5351" t="e">
        <v>#NAME?</v>
      </c>
      <c r="J5351" t="e">
        <v>#NAME?</v>
      </c>
      <c r="L5351">
        <f>N(L5350)+IF(AND('🔎 TRA CỨU NHANH'!$C$2&lt;&gt;"",OR(ISNUMBER(SEARCH('🔎 TRA CỨU NHANH'!$C$2,$A5351)),ISNUMBER(SEARCH('🔎 TRA CỨU NHANH'!$C$2,$B5351)))),1,0)</f>
        <v/>
      </c>
      <c r="M5351">
        <f>IF(L5351&gt;N(L5350),L5351,"")</f>
        <v/>
      </c>
      <c r="N5351">
        <f>N(N5350)+IF(AND('💰 BÁO GIÁ'!$C$27&lt;&gt;"",OR(ISNUMBER(SEARCH('💰 BÁO GIÁ'!$C$27,$A5351)),ISNUMBER(SEARCH('💰 BÁO GIÁ'!$C$27,$B5351)))),1,0)</f>
        <v/>
      </c>
      <c r="O5351">
        <f>IF(N5351&gt;N(N5350),N5351,"")</f>
        <v/>
      </c>
    </row>
    <row r="5352">
      <c r="A5352" t="e">
        <v>#NAME?</v>
      </c>
      <c r="B5352" t="e">
        <v>#NAME?</v>
      </c>
      <c r="C5352" t="e">
        <v>#NAME?</v>
      </c>
      <c r="D5352" t="e">
        <v>#NAME?</v>
      </c>
      <c r="E5352" t="e">
        <v>#NAME?</v>
      </c>
      <c r="F5352" t="e">
        <v>#NAME?</v>
      </c>
      <c r="G5352" t="e">
        <v>#NAME?</v>
      </c>
      <c r="H5352" t="e">
        <v>#NAME?</v>
      </c>
      <c r="I5352" t="e">
        <v>#NAME?</v>
      </c>
      <c r="J5352" t="e">
        <v>#NAME?</v>
      </c>
      <c r="L5352">
        <f>N(L5351)+IF(AND('🔎 TRA CỨU NHANH'!$C$2&lt;&gt;"",OR(ISNUMBER(SEARCH('🔎 TRA CỨU NHANH'!$C$2,$A5352)),ISNUMBER(SEARCH('🔎 TRA CỨU NHANH'!$C$2,$B5352)))),1,0)</f>
        <v/>
      </c>
      <c r="M5352">
        <f>IF(L5352&gt;N(L5351),L5352,"")</f>
        <v/>
      </c>
      <c r="N5352">
        <f>N(N5351)+IF(AND('💰 BÁO GIÁ'!$C$27&lt;&gt;"",OR(ISNUMBER(SEARCH('💰 BÁO GIÁ'!$C$27,$A5352)),ISNUMBER(SEARCH('💰 BÁO GIÁ'!$C$27,$B5352)))),1,0)</f>
        <v/>
      </c>
      <c r="O5352">
        <f>IF(N5352&gt;N(N5351),N5352,"")</f>
        <v/>
      </c>
    </row>
    <row r="5353">
      <c r="A5353" t="e">
        <v>#NAME?</v>
      </c>
      <c r="B5353" t="e">
        <v>#NAME?</v>
      </c>
      <c r="C5353" t="e">
        <v>#NAME?</v>
      </c>
      <c r="D5353" t="e">
        <v>#NAME?</v>
      </c>
      <c r="E5353" t="e">
        <v>#NAME?</v>
      </c>
      <c r="F5353" t="e">
        <v>#NAME?</v>
      </c>
      <c r="G5353" t="e">
        <v>#NAME?</v>
      </c>
      <c r="H5353" t="e">
        <v>#NAME?</v>
      </c>
      <c r="I5353" t="e">
        <v>#NAME?</v>
      </c>
      <c r="J5353" t="e">
        <v>#NAME?</v>
      </c>
      <c r="L5353">
        <f>N(L5352)+IF(AND('🔎 TRA CỨU NHANH'!$C$2&lt;&gt;"",OR(ISNUMBER(SEARCH('🔎 TRA CỨU NHANH'!$C$2,$A5353)),ISNUMBER(SEARCH('🔎 TRA CỨU NHANH'!$C$2,$B5353)))),1,0)</f>
        <v/>
      </c>
      <c r="M5353">
        <f>IF(L5353&gt;N(L5352),L5353,"")</f>
        <v/>
      </c>
      <c r="N5353">
        <f>N(N5352)+IF(AND('💰 BÁO GIÁ'!$C$27&lt;&gt;"",OR(ISNUMBER(SEARCH('💰 BÁO GIÁ'!$C$27,$A5353)),ISNUMBER(SEARCH('💰 BÁO GIÁ'!$C$27,$B5353)))),1,0)</f>
        <v/>
      </c>
      <c r="O5353">
        <f>IF(N5353&gt;N(N5352),N5353,"")</f>
        <v/>
      </c>
    </row>
    <row r="5354">
      <c r="A5354" t="e">
        <v>#NAME?</v>
      </c>
      <c r="B5354" t="e">
        <v>#NAME?</v>
      </c>
      <c r="C5354" t="e">
        <v>#NAME?</v>
      </c>
      <c r="D5354" t="e">
        <v>#NAME?</v>
      </c>
      <c r="E5354" t="e">
        <v>#NAME?</v>
      </c>
      <c r="F5354" t="e">
        <v>#NAME?</v>
      </c>
      <c r="G5354" t="e">
        <v>#NAME?</v>
      </c>
      <c r="H5354" t="e">
        <v>#NAME?</v>
      </c>
      <c r="I5354" t="e">
        <v>#NAME?</v>
      </c>
      <c r="J5354" t="e">
        <v>#NAME?</v>
      </c>
      <c r="L5354">
        <f>N(L5353)+IF(AND('🔎 TRA CỨU NHANH'!$C$2&lt;&gt;"",OR(ISNUMBER(SEARCH('🔎 TRA CỨU NHANH'!$C$2,$A5354)),ISNUMBER(SEARCH('🔎 TRA CỨU NHANH'!$C$2,$B5354)))),1,0)</f>
        <v/>
      </c>
      <c r="M5354">
        <f>IF(L5354&gt;N(L5353),L5354,"")</f>
        <v/>
      </c>
      <c r="N5354">
        <f>N(N5353)+IF(AND('💰 BÁO GIÁ'!$C$27&lt;&gt;"",OR(ISNUMBER(SEARCH('💰 BÁO GIÁ'!$C$27,$A5354)),ISNUMBER(SEARCH('💰 BÁO GIÁ'!$C$27,$B5354)))),1,0)</f>
        <v/>
      </c>
      <c r="O5354">
        <f>IF(N5354&gt;N(N5353),N5354,"")</f>
        <v/>
      </c>
    </row>
    <row r="5355">
      <c r="A5355" t="e">
        <v>#NAME?</v>
      </c>
      <c r="B5355" t="e">
        <v>#NAME?</v>
      </c>
      <c r="C5355" t="e">
        <v>#NAME?</v>
      </c>
      <c r="D5355" t="e">
        <v>#NAME?</v>
      </c>
      <c r="E5355" t="e">
        <v>#NAME?</v>
      </c>
      <c r="F5355" t="e">
        <v>#NAME?</v>
      </c>
      <c r="G5355" t="e">
        <v>#NAME?</v>
      </c>
      <c r="H5355" t="e">
        <v>#NAME?</v>
      </c>
      <c r="I5355" t="e">
        <v>#NAME?</v>
      </c>
      <c r="J5355" t="e">
        <v>#NAME?</v>
      </c>
      <c r="L5355">
        <f>N(L5354)+IF(AND('🔎 TRA CỨU NHANH'!$C$2&lt;&gt;"",OR(ISNUMBER(SEARCH('🔎 TRA CỨU NHANH'!$C$2,$A5355)),ISNUMBER(SEARCH('🔎 TRA CỨU NHANH'!$C$2,$B5355)))),1,0)</f>
        <v/>
      </c>
      <c r="M5355">
        <f>IF(L5355&gt;N(L5354),L5355,"")</f>
        <v/>
      </c>
      <c r="N5355">
        <f>N(N5354)+IF(AND('💰 BÁO GIÁ'!$C$27&lt;&gt;"",OR(ISNUMBER(SEARCH('💰 BÁO GIÁ'!$C$27,$A5355)),ISNUMBER(SEARCH('💰 BÁO GIÁ'!$C$27,$B5355)))),1,0)</f>
        <v/>
      </c>
      <c r="O5355">
        <f>IF(N5355&gt;N(N5354),N5355,"")</f>
        <v/>
      </c>
    </row>
    <row r="5356">
      <c r="A5356" t="e">
        <v>#NAME?</v>
      </c>
      <c r="B5356" t="e">
        <v>#NAME?</v>
      </c>
      <c r="C5356" t="e">
        <v>#NAME?</v>
      </c>
      <c r="D5356" t="e">
        <v>#NAME?</v>
      </c>
      <c r="E5356" t="e">
        <v>#NAME?</v>
      </c>
      <c r="F5356" t="e">
        <v>#NAME?</v>
      </c>
      <c r="G5356" t="e">
        <v>#NAME?</v>
      </c>
      <c r="H5356" t="e">
        <v>#NAME?</v>
      </c>
      <c r="I5356" t="e">
        <v>#NAME?</v>
      </c>
      <c r="J5356" t="e">
        <v>#NAME?</v>
      </c>
      <c r="L5356">
        <f>N(L5355)+IF(AND('🔎 TRA CỨU NHANH'!$C$2&lt;&gt;"",OR(ISNUMBER(SEARCH('🔎 TRA CỨU NHANH'!$C$2,$A5356)),ISNUMBER(SEARCH('🔎 TRA CỨU NHANH'!$C$2,$B5356)))),1,0)</f>
        <v/>
      </c>
      <c r="M5356">
        <f>IF(L5356&gt;N(L5355),L5356,"")</f>
        <v/>
      </c>
      <c r="N5356">
        <f>N(N5355)+IF(AND('💰 BÁO GIÁ'!$C$27&lt;&gt;"",OR(ISNUMBER(SEARCH('💰 BÁO GIÁ'!$C$27,$A5356)),ISNUMBER(SEARCH('💰 BÁO GIÁ'!$C$27,$B5356)))),1,0)</f>
        <v/>
      </c>
      <c r="O5356">
        <f>IF(N5356&gt;N(N5355),N5356,"")</f>
        <v/>
      </c>
    </row>
    <row r="5357">
      <c r="A5357" t="e">
        <v>#NAME?</v>
      </c>
      <c r="B5357" t="e">
        <v>#NAME?</v>
      </c>
      <c r="C5357" t="e">
        <v>#NAME?</v>
      </c>
      <c r="D5357" t="e">
        <v>#NAME?</v>
      </c>
      <c r="E5357" t="e">
        <v>#NAME?</v>
      </c>
      <c r="F5357" t="e">
        <v>#NAME?</v>
      </c>
      <c r="G5357" t="e">
        <v>#NAME?</v>
      </c>
      <c r="H5357" t="e">
        <v>#NAME?</v>
      </c>
      <c r="I5357" t="e">
        <v>#NAME?</v>
      </c>
      <c r="J5357" t="e">
        <v>#NAME?</v>
      </c>
      <c r="L5357">
        <f>N(L5356)+IF(AND('🔎 TRA CỨU NHANH'!$C$2&lt;&gt;"",OR(ISNUMBER(SEARCH('🔎 TRA CỨU NHANH'!$C$2,$A5357)),ISNUMBER(SEARCH('🔎 TRA CỨU NHANH'!$C$2,$B5357)))),1,0)</f>
        <v/>
      </c>
      <c r="M5357">
        <f>IF(L5357&gt;N(L5356),L5357,"")</f>
        <v/>
      </c>
      <c r="N5357">
        <f>N(N5356)+IF(AND('💰 BÁO GIÁ'!$C$27&lt;&gt;"",OR(ISNUMBER(SEARCH('💰 BÁO GIÁ'!$C$27,$A5357)),ISNUMBER(SEARCH('💰 BÁO GIÁ'!$C$27,$B5357)))),1,0)</f>
        <v/>
      </c>
      <c r="O5357">
        <f>IF(N5357&gt;N(N5356),N5357,"")</f>
        <v/>
      </c>
    </row>
    <row r="5358">
      <c r="A5358" t="e">
        <v>#NAME?</v>
      </c>
      <c r="B5358" t="e">
        <v>#NAME?</v>
      </c>
      <c r="C5358" t="e">
        <v>#NAME?</v>
      </c>
      <c r="D5358" t="e">
        <v>#NAME?</v>
      </c>
      <c r="E5358" t="e">
        <v>#NAME?</v>
      </c>
      <c r="F5358" t="e">
        <v>#NAME?</v>
      </c>
      <c r="G5358" t="e">
        <v>#NAME?</v>
      </c>
      <c r="H5358" t="e">
        <v>#NAME?</v>
      </c>
      <c r="I5358" t="e">
        <v>#NAME?</v>
      </c>
      <c r="J5358" t="e">
        <v>#NAME?</v>
      </c>
      <c r="L5358">
        <f>N(L5357)+IF(AND('🔎 TRA CỨU NHANH'!$C$2&lt;&gt;"",OR(ISNUMBER(SEARCH('🔎 TRA CỨU NHANH'!$C$2,$A5358)),ISNUMBER(SEARCH('🔎 TRA CỨU NHANH'!$C$2,$B5358)))),1,0)</f>
        <v/>
      </c>
      <c r="M5358">
        <f>IF(L5358&gt;N(L5357),L5358,"")</f>
        <v/>
      </c>
      <c r="N5358">
        <f>N(N5357)+IF(AND('💰 BÁO GIÁ'!$C$27&lt;&gt;"",OR(ISNUMBER(SEARCH('💰 BÁO GIÁ'!$C$27,$A5358)),ISNUMBER(SEARCH('💰 BÁO GIÁ'!$C$27,$B5358)))),1,0)</f>
        <v/>
      </c>
      <c r="O5358">
        <f>IF(N5358&gt;N(N5357),N5358,"")</f>
        <v/>
      </c>
    </row>
    <row r="5359">
      <c r="A5359" t="e">
        <v>#NAME?</v>
      </c>
      <c r="B5359" t="e">
        <v>#NAME?</v>
      </c>
      <c r="C5359" t="e">
        <v>#NAME?</v>
      </c>
      <c r="D5359" t="e">
        <v>#NAME?</v>
      </c>
      <c r="E5359" t="e">
        <v>#NAME?</v>
      </c>
      <c r="F5359" t="e">
        <v>#NAME?</v>
      </c>
      <c r="G5359" t="e">
        <v>#NAME?</v>
      </c>
      <c r="H5359" t="e">
        <v>#NAME?</v>
      </c>
      <c r="I5359" t="e">
        <v>#NAME?</v>
      </c>
      <c r="J5359" t="e">
        <v>#NAME?</v>
      </c>
      <c r="L5359">
        <f>N(L5358)+IF(AND('🔎 TRA CỨU NHANH'!$C$2&lt;&gt;"",OR(ISNUMBER(SEARCH('🔎 TRA CỨU NHANH'!$C$2,$A5359)),ISNUMBER(SEARCH('🔎 TRA CỨU NHANH'!$C$2,$B5359)))),1,0)</f>
        <v/>
      </c>
      <c r="M5359">
        <f>IF(L5359&gt;N(L5358),L5359,"")</f>
        <v/>
      </c>
      <c r="N5359">
        <f>N(N5358)+IF(AND('💰 BÁO GIÁ'!$C$27&lt;&gt;"",OR(ISNUMBER(SEARCH('💰 BÁO GIÁ'!$C$27,$A5359)),ISNUMBER(SEARCH('💰 BÁO GIÁ'!$C$27,$B5359)))),1,0)</f>
        <v/>
      </c>
      <c r="O5359">
        <f>IF(N5359&gt;N(N5358),N5359,"")</f>
        <v/>
      </c>
    </row>
    <row r="5360">
      <c r="A5360" t="e">
        <v>#NAME?</v>
      </c>
      <c r="B5360" t="e">
        <v>#NAME?</v>
      </c>
      <c r="C5360" t="e">
        <v>#NAME?</v>
      </c>
      <c r="D5360" t="e">
        <v>#NAME?</v>
      </c>
      <c r="E5360" t="e">
        <v>#NAME?</v>
      </c>
      <c r="F5360" t="e">
        <v>#NAME?</v>
      </c>
      <c r="G5360" t="e">
        <v>#NAME?</v>
      </c>
      <c r="H5360" t="e">
        <v>#NAME?</v>
      </c>
      <c r="I5360" t="e">
        <v>#NAME?</v>
      </c>
      <c r="J5360" t="e">
        <v>#NAME?</v>
      </c>
      <c r="L5360">
        <f>N(L5359)+IF(AND('🔎 TRA CỨU NHANH'!$C$2&lt;&gt;"",OR(ISNUMBER(SEARCH('🔎 TRA CỨU NHANH'!$C$2,$A5360)),ISNUMBER(SEARCH('🔎 TRA CỨU NHANH'!$C$2,$B5360)))),1,0)</f>
        <v/>
      </c>
      <c r="M5360">
        <f>IF(L5360&gt;N(L5359),L5360,"")</f>
        <v/>
      </c>
      <c r="N5360">
        <f>N(N5359)+IF(AND('💰 BÁO GIÁ'!$C$27&lt;&gt;"",OR(ISNUMBER(SEARCH('💰 BÁO GIÁ'!$C$27,$A5360)),ISNUMBER(SEARCH('💰 BÁO GIÁ'!$C$27,$B5360)))),1,0)</f>
        <v/>
      </c>
      <c r="O5360">
        <f>IF(N5360&gt;N(N5359),N5360,"")</f>
        <v/>
      </c>
    </row>
    <row r="5361">
      <c r="A5361" t="e">
        <v>#NAME?</v>
      </c>
      <c r="B5361" t="e">
        <v>#NAME?</v>
      </c>
      <c r="C5361" t="e">
        <v>#NAME?</v>
      </c>
      <c r="D5361" t="e">
        <v>#NAME?</v>
      </c>
      <c r="E5361" t="e">
        <v>#NAME?</v>
      </c>
      <c r="F5361" t="e">
        <v>#NAME?</v>
      </c>
      <c r="G5361" t="e">
        <v>#NAME?</v>
      </c>
      <c r="H5361" t="e">
        <v>#NAME?</v>
      </c>
      <c r="I5361" t="e">
        <v>#NAME?</v>
      </c>
      <c r="J5361" t="e">
        <v>#NAME?</v>
      </c>
      <c r="L5361">
        <f>N(L5360)+IF(AND('🔎 TRA CỨU NHANH'!$C$2&lt;&gt;"",OR(ISNUMBER(SEARCH('🔎 TRA CỨU NHANH'!$C$2,$A5361)),ISNUMBER(SEARCH('🔎 TRA CỨU NHANH'!$C$2,$B5361)))),1,0)</f>
        <v/>
      </c>
      <c r="M5361">
        <f>IF(L5361&gt;N(L5360),L5361,"")</f>
        <v/>
      </c>
      <c r="N5361">
        <f>N(N5360)+IF(AND('💰 BÁO GIÁ'!$C$27&lt;&gt;"",OR(ISNUMBER(SEARCH('💰 BÁO GIÁ'!$C$27,$A5361)),ISNUMBER(SEARCH('💰 BÁO GIÁ'!$C$27,$B5361)))),1,0)</f>
        <v/>
      </c>
      <c r="O5361">
        <f>IF(N5361&gt;N(N5360),N5361,"")</f>
        <v/>
      </c>
    </row>
    <row r="5362">
      <c r="A5362" t="e">
        <v>#NAME?</v>
      </c>
      <c r="B5362" t="e">
        <v>#NAME?</v>
      </c>
      <c r="C5362" t="e">
        <v>#NAME?</v>
      </c>
      <c r="D5362" t="e">
        <v>#NAME?</v>
      </c>
      <c r="E5362" t="e">
        <v>#NAME?</v>
      </c>
      <c r="F5362" t="e">
        <v>#NAME?</v>
      </c>
      <c r="G5362" t="e">
        <v>#NAME?</v>
      </c>
      <c r="H5362" t="e">
        <v>#NAME?</v>
      </c>
      <c r="I5362" t="e">
        <v>#NAME?</v>
      </c>
      <c r="J5362" t="e">
        <v>#NAME?</v>
      </c>
      <c r="L5362">
        <f>N(L5361)+IF(AND('🔎 TRA CỨU NHANH'!$C$2&lt;&gt;"",OR(ISNUMBER(SEARCH('🔎 TRA CỨU NHANH'!$C$2,$A5362)),ISNUMBER(SEARCH('🔎 TRA CỨU NHANH'!$C$2,$B5362)))),1,0)</f>
        <v/>
      </c>
      <c r="M5362">
        <f>IF(L5362&gt;N(L5361),L5362,"")</f>
        <v/>
      </c>
      <c r="N5362">
        <f>N(N5361)+IF(AND('💰 BÁO GIÁ'!$C$27&lt;&gt;"",OR(ISNUMBER(SEARCH('💰 BÁO GIÁ'!$C$27,$A5362)),ISNUMBER(SEARCH('💰 BÁO GIÁ'!$C$27,$B5362)))),1,0)</f>
        <v/>
      </c>
      <c r="O5362">
        <f>IF(N5362&gt;N(N5361),N5362,"")</f>
        <v/>
      </c>
    </row>
    <row r="5363">
      <c r="A5363" t="e">
        <v>#NAME?</v>
      </c>
      <c r="B5363" t="e">
        <v>#NAME?</v>
      </c>
      <c r="C5363" t="e">
        <v>#NAME?</v>
      </c>
      <c r="D5363" t="e">
        <v>#NAME?</v>
      </c>
      <c r="E5363" t="e">
        <v>#NAME?</v>
      </c>
      <c r="F5363" t="e">
        <v>#NAME?</v>
      </c>
      <c r="G5363" t="e">
        <v>#NAME?</v>
      </c>
      <c r="H5363" t="e">
        <v>#NAME?</v>
      </c>
      <c r="I5363" t="e">
        <v>#NAME?</v>
      </c>
      <c r="J5363" t="e">
        <v>#NAME?</v>
      </c>
      <c r="L5363">
        <f>N(L5362)+IF(AND('🔎 TRA CỨU NHANH'!$C$2&lt;&gt;"",OR(ISNUMBER(SEARCH('🔎 TRA CỨU NHANH'!$C$2,$A5363)),ISNUMBER(SEARCH('🔎 TRA CỨU NHANH'!$C$2,$B5363)))),1,0)</f>
        <v/>
      </c>
      <c r="M5363">
        <f>IF(L5363&gt;N(L5362),L5363,"")</f>
        <v/>
      </c>
      <c r="N5363">
        <f>N(N5362)+IF(AND('💰 BÁO GIÁ'!$C$27&lt;&gt;"",OR(ISNUMBER(SEARCH('💰 BÁO GIÁ'!$C$27,$A5363)),ISNUMBER(SEARCH('💰 BÁO GIÁ'!$C$27,$B5363)))),1,0)</f>
        <v/>
      </c>
      <c r="O5363">
        <f>IF(N5363&gt;N(N5362),N5363,"")</f>
        <v/>
      </c>
    </row>
    <row r="5364">
      <c r="A5364" t="e">
        <v>#NAME?</v>
      </c>
      <c r="B5364" t="e">
        <v>#NAME?</v>
      </c>
      <c r="C5364" t="e">
        <v>#NAME?</v>
      </c>
      <c r="D5364" t="e">
        <v>#NAME?</v>
      </c>
      <c r="E5364" t="e">
        <v>#NAME?</v>
      </c>
      <c r="F5364" t="e">
        <v>#NAME?</v>
      </c>
      <c r="G5364" t="e">
        <v>#NAME?</v>
      </c>
      <c r="H5364" t="e">
        <v>#NAME?</v>
      </c>
      <c r="I5364" t="e">
        <v>#NAME?</v>
      </c>
      <c r="J5364" t="e">
        <v>#NAME?</v>
      </c>
      <c r="L5364">
        <f>N(L5363)+IF(AND('🔎 TRA CỨU NHANH'!$C$2&lt;&gt;"",OR(ISNUMBER(SEARCH('🔎 TRA CỨU NHANH'!$C$2,$A5364)),ISNUMBER(SEARCH('🔎 TRA CỨU NHANH'!$C$2,$B5364)))),1,0)</f>
        <v/>
      </c>
      <c r="M5364">
        <f>IF(L5364&gt;N(L5363),L5364,"")</f>
        <v/>
      </c>
      <c r="N5364">
        <f>N(N5363)+IF(AND('💰 BÁO GIÁ'!$C$27&lt;&gt;"",OR(ISNUMBER(SEARCH('💰 BÁO GIÁ'!$C$27,$A5364)),ISNUMBER(SEARCH('💰 BÁO GIÁ'!$C$27,$B5364)))),1,0)</f>
        <v/>
      </c>
      <c r="O5364">
        <f>IF(N5364&gt;N(N5363),N5364,"")</f>
        <v/>
      </c>
    </row>
    <row r="5365">
      <c r="A5365" t="e">
        <v>#NAME?</v>
      </c>
      <c r="B5365" t="e">
        <v>#NAME?</v>
      </c>
      <c r="C5365" t="e">
        <v>#NAME?</v>
      </c>
      <c r="D5365" t="e">
        <v>#NAME?</v>
      </c>
      <c r="E5365" t="e">
        <v>#NAME?</v>
      </c>
      <c r="F5365" t="e">
        <v>#NAME?</v>
      </c>
      <c r="G5365" t="e">
        <v>#NAME?</v>
      </c>
      <c r="H5365" t="e">
        <v>#NAME?</v>
      </c>
      <c r="I5365" t="e">
        <v>#NAME?</v>
      </c>
      <c r="J5365" t="e">
        <v>#NAME?</v>
      </c>
      <c r="L5365">
        <f>N(L5364)+IF(AND('🔎 TRA CỨU NHANH'!$C$2&lt;&gt;"",OR(ISNUMBER(SEARCH('🔎 TRA CỨU NHANH'!$C$2,$A5365)),ISNUMBER(SEARCH('🔎 TRA CỨU NHANH'!$C$2,$B5365)))),1,0)</f>
        <v/>
      </c>
      <c r="M5365">
        <f>IF(L5365&gt;N(L5364),L5365,"")</f>
        <v/>
      </c>
      <c r="N5365">
        <f>N(N5364)+IF(AND('💰 BÁO GIÁ'!$C$27&lt;&gt;"",OR(ISNUMBER(SEARCH('💰 BÁO GIÁ'!$C$27,$A5365)),ISNUMBER(SEARCH('💰 BÁO GIÁ'!$C$27,$B5365)))),1,0)</f>
        <v/>
      </c>
      <c r="O5365">
        <f>IF(N5365&gt;N(N5364),N5365,"")</f>
        <v/>
      </c>
    </row>
    <row r="5366">
      <c r="A5366" t="e">
        <v>#NAME?</v>
      </c>
      <c r="B5366" t="e">
        <v>#NAME?</v>
      </c>
      <c r="C5366" t="e">
        <v>#NAME?</v>
      </c>
      <c r="D5366" t="e">
        <v>#NAME?</v>
      </c>
      <c r="E5366" t="e">
        <v>#NAME?</v>
      </c>
      <c r="F5366" t="e">
        <v>#NAME?</v>
      </c>
      <c r="G5366" t="e">
        <v>#NAME?</v>
      </c>
      <c r="H5366" t="e">
        <v>#NAME?</v>
      </c>
      <c r="I5366" t="e">
        <v>#NAME?</v>
      </c>
      <c r="J5366" t="e">
        <v>#NAME?</v>
      </c>
      <c r="L5366">
        <f>N(L5365)+IF(AND('🔎 TRA CỨU NHANH'!$C$2&lt;&gt;"",OR(ISNUMBER(SEARCH('🔎 TRA CỨU NHANH'!$C$2,$A5366)),ISNUMBER(SEARCH('🔎 TRA CỨU NHANH'!$C$2,$B5366)))),1,0)</f>
        <v/>
      </c>
      <c r="M5366">
        <f>IF(L5366&gt;N(L5365),L5366,"")</f>
        <v/>
      </c>
      <c r="N5366">
        <f>N(N5365)+IF(AND('💰 BÁO GIÁ'!$C$27&lt;&gt;"",OR(ISNUMBER(SEARCH('💰 BÁO GIÁ'!$C$27,$A5366)),ISNUMBER(SEARCH('💰 BÁO GIÁ'!$C$27,$B5366)))),1,0)</f>
        <v/>
      </c>
      <c r="O5366">
        <f>IF(N5366&gt;N(N5365),N5366,"")</f>
        <v/>
      </c>
    </row>
    <row r="5367">
      <c r="A5367" t="e">
        <v>#NAME?</v>
      </c>
      <c r="B5367" t="e">
        <v>#NAME?</v>
      </c>
      <c r="C5367" t="e">
        <v>#NAME?</v>
      </c>
      <c r="D5367" t="e">
        <v>#NAME?</v>
      </c>
      <c r="E5367" t="e">
        <v>#NAME?</v>
      </c>
      <c r="F5367" t="e">
        <v>#NAME?</v>
      </c>
      <c r="G5367" t="e">
        <v>#NAME?</v>
      </c>
      <c r="H5367" t="e">
        <v>#NAME?</v>
      </c>
      <c r="I5367" t="e">
        <v>#NAME?</v>
      </c>
      <c r="J5367" t="e">
        <v>#NAME?</v>
      </c>
      <c r="L5367">
        <f>N(L5366)+IF(AND('🔎 TRA CỨU NHANH'!$C$2&lt;&gt;"",OR(ISNUMBER(SEARCH('🔎 TRA CỨU NHANH'!$C$2,$A5367)),ISNUMBER(SEARCH('🔎 TRA CỨU NHANH'!$C$2,$B5367)))),1,0)</f>
        <v/>
      </c>
      <c r="M5367">
        <f>IF(L5367&gt;N(L5366),L5367,"")</f>
        <v/>
      </c>
      <c r="N5367">
        <f>N(N5366)+IF(AND('💰 BÁO GIÁ'!$C$27&lt;&gt;"",OR(ISNUMBER(SEARCH('💰 BÁO GIÁ'!$C$27,$A5367)),ISNUMBER(SEARCH('💰 BÁO GIÁ'!$C$27,$B5367)))),1,0)</f>
        <v/>
      </c>
      <c r="O5367">
        <f>IF(N5367&gt;N(N5366),N5367,"")</f>
        <v/>
      </c>
    </row>
    <row r="5368">
      <c r="A5368" t="e">
        <v>#NAME?</v>
      </c>
      <c r="B5368" t="e">
        <v>#NAME?</v>
      </c>
      <c r="C5368" t="e">
        <v>#NAME?</v>
      </c>
      <c r="D5368" t="e">
        <v>#NAME?</v>
      </c>
      <c r="E5368" t="e">
        <v>#NAME?</v>
      </c>
      <c r="F5368" t="e">
        <v>#NAME?</v>
      </c>
      <c r="G5368" t="e">
        <v>#NAME?</v>
      </c>
      <c r="H5368" t="e">
        <v>#NAME?</v>
      </c>
      <c r="I5368" t="e">
        <v>#NAME?</v>
      </c>
      <c r="J5368" t="e">
        <v>#NAME?</v>
      </c>
      <c r="L5368">
        <f>N(L5367)+IF(AND('🔎 TRA CỨU NHANH'!$C$2&lt;&gt;"",OR(ISNUMBER(SEARCH('🔎 TRA CỨU NHANH'!$C$2,$A5368)),ISNUMBER(SEARCH('🔎 TRA CỨU NHANH'!$C$2,$B5368)))),1,0)</f>
        <v/>
      </c>
      <c r="M5368">
        <f>IF(L5368&gt;N(L5367),L5368,"")</f>
        <v/>
      </c>
      <c r="N5368">
        <f>N(N5367)+IF(AND('💰 BÁO GIÁ'!$C$27&lt;&gt;"",OR(ISNUMBER(SEARCH('💰 BÁO GIÁ'!$C$27,$A5368)),ISNUMBER(SEARCH('💰 BÁO GIÁ'!$C$27,$B5368)))),1,0)</f>
        <v/>
      </c>
      <c r="O5368">
        <f>IF(N5368&gt;N(N5367),N5368,"")</f>
        <v/>
      </c>
    </row>
    <row r="5369">
      <c r="A5369" t="e">
        <v>#NAME?</v>
      </c>
      <c r="B5369" t="e">
        <v>#NAME?</v>
      </c>
      <c r="C5369" t="e">
        <v>#NAME?</v>
      </c>
      <c r="D5369" t="e">
        <v>#NAME?</v>
      </c>
      <c r="E5369" t="e">
        <v>#NAME?</v>
      </c>
      <c r="F5369" t="e">
        <v>#NAME?</v>
      </c>
      <c r="G5369" t="e">
        <v>#NAME?</v>
      </c>
      <c r="H5369" t="e">
        <v>#NAME?</v>
      </c>
      <c r="I5369" t="e">
        <v>#NAME?</v>
      </c>
      <c r="J5369" t="e">
        <v>#NAME?</v>
      </c>
      <c r="L5369">
        <f>N(L5368)+IF(AND('🔎 TRA CỨU NHANH'!$C$2&lt;&gt;"",OR(ISNUMBER(SEARCH('🔎 TRA CỨU NHANH'!$C$2,$A5369)),ISNUMBER(SEARCH('🔎 TRA CỨU NHANH'!$C$2,$B5369)))),1,0)</f>
        <v/>
      </c>
      <c r="M5369">
        <f>IF(L5369&gt;N(L5368),L5369,"")</f>
        <v/>
      </c>
      <c r="N5369">
        <f>N(N5368)+IF(AND('💰 BÁO GIÁ'!$C$27&lt;&gt;"",OR(ISNUMBER(SEARCH('💰 BÁO GIÁ'!$C$27,$A5369)),ISNUMBER(SEARCH('💰 BÁO GIÁ'!$C$27,$B5369)))),1,0)</f>
        <v/>
      </c>
      <c r="O5369">
        <f>IF(N5369&gt;N(N5368),N5369,"")</f>
        <v/>
      </c>
    </row>
    <row r="5370">
      <c r="A5370" t="e">
        <v>#NAME?</v>
      </c>
      <c r="B5370" t="e">
        <v>#NAME?</v>
      </c>
      <c r="C5370" t="e">
        <v>#NAME?</v>
      </c>
      <c r="D5370" t="e">
        <v>#NAME?</v>
      </c>
      <c r="E5370" t="e">
        <v>#NAME?</v>
      </c>
      <c r="F5370" t="e">
        <v>#NAME?</v>
      </c>
      <c r="G5370" t="e">
        <v>#NAME?</v>
      </c>
      <c r="H5370" t="e">
        <v>#NAME?</v>
      </c>
      <c r="I5370" t="e">
        <v>#NAME?</v>
      </c>
      <c r="J5370" t="e">
        <v>#NAME?</v>
      </c>
      <c r="L5370">
        <f>N(L5369)+IF(AND('🔎 TRA CỨU NHANH'!$C$2&lt;&gt;"",OR(ISNUMBER(SEARCH('🔎 TRA CỨU NHANH'!$C$2,$A5370)),ISNUMBER(SEARCH('🔎 TRA CỨU NHANH'!$C$2,$B5370)))),1,0)</f>
        <v/>
      </c>
      <c r="M5370">
        <f>IF(L5370&gt;N(L5369),L5370,"")</f>
        <v/>
      </c>
      <c r="N5370">
        <f>N(N5369)+IF(AND('💰 BÁO GIÁ'!$C$27&lt;&gt;"",OR(ISNUMBER(SEARCH('💰 BÁO GIÁ'!$C$27,$A5370)),ISNUMBER(SEARCH('💰 BÁO GIÁ'!$C$27,$B5370)))),1,0)</f>
        <v/>
      </c>
      <c r="O5370">
        <f>IF(N5370&gt;N(N5369),N5370,"")</f>
        <v/>
      </c>
    </row>
    <row r="5371">
      <c r="A5371" t="e">
        <v>#NAME?</v>
      </c>
      <c r="B5371" t="e">
        <v>#NAME?</v>
      </c>
      <c r="C5371" t="e">
        <v>#NAME?</v>
      </c>
      <c r="D5371" t="e">
        <v>#NAME?</v>
      </c>
      <c r="E5371" t="e">
        <v>#NAME?</v>
      </c>
      <c r="F5371" t="e">
        <v>#NAME?</v>
      </c>
      <c r="G5371" t="e">
        <v>#NAME?</v>
      </c>
      <c r="H5371" t="e">
        <v>#NAME?</v>
      </c>
      <c r="I5371" t="e">
        <v>#NAME?</v>
      </c>
      <c r="J5371" t="e">
        <v>#NAME?</v>
      </c>
      <c r="L5371">
        <f>N(L5370)+IF(AND('🔎 TRA CỨU NHANH'!$C$2&lt;&gt;"",OR(ISNUMBER(SEARCH('🔎 TRA CỨU NHANH'!$C$2,$A5371)),ISNUMBER(SEARCH('🔎 TRA CỨU NHANH'!$C$2,$B5371)))),1,0)</f>
        <v/>
      </c>
      <c r="M5371">
        <f>IF(L5371&gt;N(L5370),L5371,"")</f>
        <v/>
      </c>
      <c r="N5371">
        <f>N(N5370)+IF(AND('💰 BÁO GIÁ'!$C$27&lt;&gt;"",OR(ISNUMBER(SEARCH('💰 BÁO GIÁ'!$C$27,$A5371)),ISNUMBER(SEARCH('💰 BÁO GIÁ'!$C$27,$B5371)))),1,0)</f>
        <v/>
      </c>
      <c r="O5371">
        <f>IF(N5371&gt;N(N5370),N5371,"")</f>
        <v/>
      </c>
    </row>
    <row r="5372">
      <c r="A5372" t="e">
        <v>#NAME?</v>
      </c>
      <c r="B5372" t="e">
        <v>#NAME?</v>
      </c>
      <c r="C5372" t="e">
        <v>#NAME?</v>
      </c>
      <c r="D5372" t="e">
        <v>#NAME?</v>
      </c>
      <c r="E5372" t="e">
        <v>#NAME?</v>
      </c>
      <c r="F5372" t="e">
        <v>#NAME?</v>
      </c>
      <c r="G5372" t="e">
        <v>#NAME?</v>
      </c>
      <c r="H5372" t="e">
        <v>#NAME?</v>
      </c>
      <c r="I5372" t="e">
        <v>#NAME?</v>
      </c>
      <c r="J5372" t="e">
        <v>#NAME?</v>
      </c>
      <c r="L5372">
        <f>N(L5371)+IF(AND('🔎 TRA CỨU NHANH'!$C$2&lt;&gt;"",OR(ISNUMBER(SEARCH('🔎 TRA CỨU NHANH'!$C$2,$A5372)),ISNUMBER(SEARCH('🔎 TRA CỨU NHANH'!$C$2,$B5372)))),1,0)</f>
        <v/>
      </c>
      <c r="M5372">
        <f>IF(L5372&gt;N(L5371),L5372,"")</f>
        <v/>
      </c>
      <c r="N5372">
        <f>N(N5371)+IF(AND('💰 BÁO GIÁ'!$C$27&lt;&gt;"",OR(ISNUMBER(SEARCH('💰 BÁO GIÁ'!$C$27,$A5372)),ISNUMBER(SEARCH('💰 BÁO GIÁ'!$C$27,$B5372)))),1,0)</f>
        <v/>
      </c>
      <c r="O5372">
        <f>IF(N5372&gt;N(N5371),N5372,"")</f>
        <v/>
      </c>
    </row>
    <row r="5373">
      <c r="A5373" t="e">
        <v>#NAME?</v>
      </c>
      <c r="B5373" t="e">
        <v>#NAME?</v>
      </c>
      <c r="C5373" t="e">
        <v>#NAME?</v>
      </c>
      <c r="D5373" t="e">
        <v>#NAME?</v>
      </c>
      <c r="E5373" t="e">
        <v>#NAME?</v>
      </c>
      <c r="F5373" t="e">
        <v>#NAME?</v>
      </c>
      <c r="G5373" t="e">
        <v>#NAME?</v>
      </c>
      <c r="H5373" t="e">
        <v>#NAME?</v>
      </c>
      <c r="I5373" t="e">
        <v>#NAME?</v>
      </c>
      <c r="J5373" t="e">
        <v>#NAME?</v>
      </c>
      <c r="L5373">
        <f>N(L5372)+IF(AND('🔎 TRA CỨU NHANH'!$C$2&lt;&gt;"",OR(ISNUMBER(SEARCH('🔎 TRA CỨU NHANH'!$C$2,$A5373)),ISNUMBER(SEARCH('🔎 TRA CỨU NHANH'!$C$2,$B5373)))),1,0)</f>
        <v/>
      </c>
      <c r="M5373">
        <f>IF(L5373&gt;N(L5372),L5373,"")</f>
        <v/>
      </c>
      <c r="N5373">
        <f>N(N5372)+IF(AND('💰 BÁO GIÁ'!$C$27&lt;&gt;"",OR(ISNUMBER(SEARCH('💰 BÁO GIÁ'!$C$27,$A5373)),ISNUMBER(SEARCH('💰 BÁO GIÁ'!$C$27,$B5373)))),1,0)</f>
        <v/>
      </c>
      <c r="O5373">
        <f>IF(N5373&gt;N(N5372),N5373,"")</f>
        <v/>
      </c>
    </row>
    <row r="5374">
      <c r="A5374" t="e">
        <v>#NAME?</v>
      </c>
      <c r="B5374" t="e">
        <v>#NAME?</v>
      </c>
      <c r="C5374" t="e">
        <v>#NAME?</v>
      </c>
      <c r="D5374" t="e">
        <v>#NAME?</v>
      </c>
      <c r="E5374" t="e">
        <v>#NAME?</v>
      </c>
      <c r="F5374" t="e">
        <v>#NAME?</v>
      </c>
      <c r="G5374" t="e">
        <v>#NAME?</v>
      </c>
      <c r="H5374" t="e">
        <v>#NAME?</v>
      </c>
      <c r="I5374" t="e">
        <v>#NAME?</v>
      </c>
      <c r="J5374" t="e">
        <v>#NAME?</v>
      </c>
      <c r="L5374">
        <f>N(L5373)+IF(AND('🔎 TRA CỨU NHANH'!$C$2&lt;&gt;"",OR(ISNUMBER(SEARCH('🔎 TRA CỨU NHANH'!$C$2,$A5374)),ISNUMBER(SEARCH('🔎 TRA CỨU NHANH'!$C$2,$B5374)))),1,0)</f>
        <v/>
      </c>
      <c r="M5374">
        <f>IF(L5374&gt;N(L5373),L5374,"")</f>
        <v/>
      </c>
      <c r="N5374">
        <f>N(N5373)+IF(AND('💰 BÁO GIÁ'!$C$27&lt;&gt;"",OR(ISNUMBER(SEARCH('💰 BÁO GIÁ'!$C$27,$A5374)),ISNUMBER(SEARCH('💰 BÁO GIÁ'!$C$27,$B5374)))),1,0)</f>
        <v/>
      </c>
      <c r="O5374">
        <f>IF(N5374&gt;N(N5373),N5374,"")</f>
        <v/>
      </c>
    </row>
    <row r="5375">
      <c r="A5375" t="e">
        <v>#NAME?</v>
      </c>
      <c r="B5375" t="e">
        <v>#NAME?</v>
      </c>
      <c r="C5375" t="e">
        <v>#NAME?</v>
      </c>
      <c r="D5375" t="e">
        <v>#NAME?</v>
      </c>
      <c r="E5375" t="e">
        <v>#NAME?</v>
      </c>
      <c r="F5375" t="e">
        <v>#NAME?</v>
      </c>
      <c r="G5375" t="e">
        <v>#NAME?</v>
      </c>
      <c r="H5375" t="e">
        <v>#NAME?</v>
      </c>
      <c r="I5375" t="e">
        <v>#NAME?</v>
      </c>
      <c r="J5375" t="e">
        <v>#NAME?</v>
      </c>
      <c r="L5375">
        <f>N(L5374)+IF(AND('🔎 TRA CỨU NHANH'!$C$2&lt;&gt;"",OR(ISNUMBER(SEARCH('🔎 TRA CỨU NHANH'!$C$2,$A5375)),ISNUMBER(SEARCH('🔎 TRA CỨU NHANH'!$C$2,$B5375)))),1,0)</f>
        <v/>
      </c>
      <c r="M5375">
        <f>IF(L5375&gt;N(L5374),L5375,"")</f>
        <v/>
      </c>
      <c r="N5375">
        <f>N(N5374)+IF(AND('💰 BÁO GIÁ'!$C$27&lt;&gt;"",OR(ISNUMBER(SEARCH('💰 BÁO GIÁ'!$C$27,$A5375)),ISNUMBER(SEARCH('💰 BÁO GIÁ'!$C$27,$B5375)))),1,0)</f>
        <v/>
      </c>
      <c r="O5375">
        <f>IF(N5375&gt;N(N5374),N5375,"")</f>
        <v/>
      </c>
    </row>
    <row r="5376">
      <c r="A5376" t="e">
        <v>#NAME?</v>
      </c>
      <c r="B5376" t="e">
        <v>#NAME?</v>
      </c>
      <c r="C5376" t="e">
        <v>#NAME?</v>
      </c>
      <c r="D5376" t="e">
        <v>#NAME?</v>
      </c>
      <c r="E5376" t="e">
        <v>#NAME?</v>
      </c>
      <c r="F5376" t="e">
        <v>#NAME?</v>
      </c>
      <c r="G5376" t="e">
        <v>#NAME?</v>
      </c>
      <c r="H5376" t="e">
        <v>#NAME?</v>
      </c>
      <c r="I5376" t="e">
        <v>#NAME?</v>
      </c>
      <c r="J5376" t="e">
        <v>#NAME?</v>
      </c>
      <c r="L5376">
        <f>N(L5375)+IF(AND('🔎 TRA CỨU NHANH'!$C$2&lt;&gt;"",OR(ISNUMBER(SEARCH('🔎 TRA CỨU NHANH'!$C$2,$A5376)),ISNUMBER(SEARCH('🔎 TRA CỨU NHANH'!$C$2,$B5376)))),1,0)</f>
        <v/>
      </c>
      <c r="M5376">
        <f>IF(L5376&gt;N(L5375),L5376,"")</f>
        <v/>
      </c>
      <c r="N5376">
        <f>N(N5375)+IF(AND('💰 BÁO GIÁ'!$C$27&lt;&gt;"",OR(ISNUMBER(SEARCH('💰 BÁO GIÁ'!$C$27,$A5376)),ISNUMBER(SEARCH('💰 BÁO GIÁ'!$C$27,$B5376)))),1,0)</f>
        <v/>
      </c>
      <c r="O5376">
        <f>IF(N5376&gt;N(N5375),N5376,"")</f>
        <v/>
      </c>
    </row>
    <row r="5377">
      <c r="A5377" t="e">
        <v>#NAME?</v>
      </c>
      <c r="B5377" t="e">
        <v>#NAME?</v>
      </c>
      <c r="C5377" t="e">
        <v>#NAME?</v>
      </c>
      <c r="D5377" t="e">
        <v>#NAME?</v>
      </c>
      <c r="E5377" t="e">
        <v>#NAME?</v>
      </c>
      <c r="F5377" t="e">
        <v>#NAME?</v>
      </c>
      <c r="G5377" t="e">
        <v>#NAME?</v>
      </c>
      <c r="H5377" t="e">
        <v>#NAME?</v>
      </c>
      <c r="I5377" t="e">
        <v>#NAME?</v>
      </c>
      <c r="J5377" t="e">
        <v>#NAME?</v>
      </c>
      <c r="L5377">
        <f>N(L5376)+IF(AND('🔎 TRA CỨU NHANH'!$C$2&lt;&gt;"",OR(ISNUMBER(SEARCH('🔎 TRA CỨU NHANH'!$C$2,$A5377)),ISNUMBER(SEARCH('🔎 TRA CỨU NHANH'!$C$2,$B5377)))),1,0)</f>
        <v/>
      </c>
      <c r="M5377">
        <f>IF(L5377&gt;N(L5376),L5377,"")</f>
        <v/>
      </c>
      <c r="N5377">
        <f>N(N5376)+IF(AND('💰 BÁO GIÁ'!$C$27&lt;&gt;"",OR(ISNUMBER(SEARCH('💰 BÁO GIÁ'!$C$27,$A5377)),ISNUMBER(SEARCH('💰 BÁO GIÁ'!$C$27,$B5377)))),1,0)</f>
        <v/>
      </c>
      <c r="O5377">
        <f>IF(N5377&gt;N(N5376),N5377,"")</f>
        <v/>
      </c>
    </row>
    <row r="5378">
      <c r="A5378" t="e">
        <v>#NAME?</v>
      </c>
      <c r="B5378" t="e">
        <v>#NAME?</v>
      </c>
      <c r="C5378" t="e">
        <v>#NAME?</v>
      </c>
      <c r="D5378" t="e">
        <v>#NAME?</v>
      </c>
      <c r="E5378" t="e">
        <v>#NAME?</v>
      </c>
      <c r="F5378" t="e">
        <v>#NAME?</v>
      </c>
      <c r="G5378" t="e">
        <v>#NAME?</v>
      </c>
      <c r="H5378" t="e">
        <v>#NAME?</v>
      </c>
      <c r="I5378" t="e">
        <v>#NAME?</v>
      </c>
      <c r="J5378" t="e">
        <v>#NAME?</v>
      </c>
      <c r="L5378">
        <f>N(L5377)+IF(AND('🔎 TRA CỨU NHANH'!$C$2&lt;&gt;"",OR(ISNUMBER(SEARCH('🔎 TRA CỨU NHANH'!$C$2,$A5378)),ISNUMBER(SEARCH('🔎 TRA CỨU NHANH'!$C$2,$B5378)))),1,0)</f>
        <v/>
      </c>
      <c r="M5378">
        <f>IF(L5378&gt;N(L5377),L5378,"")</f>
        <v/>
      </c>
      <c r="N5378">
        <f>N(N5377)+IF(AND('💰 BÁO GIÁ'!$C$27&lt;&gt;"",OR(ISNUMBER(SEARCH('💰 BÁO GIÁ'!$C$27,$A5378)),ISNUMBER(SEARCH('💰 BÁO GIÁ'!$C$27,$B5378)))),1,0)</f>
        <v/>
      </c>
      <c r="O5378">
        <f>IF(N5378&gt;N(N5377),N5378,"")</f>
        <v/>
      </c>
    </row>
    <row r="5379">
      <c r="A5379" t="e">
        <v>#NAME?</v>
      </c>
      <c r="B5379" t="e">
        <v>#NAME?</v>
      </c>
      <c r="C5379" t="e">
        <v>#NAME?</v>
      </c>
      <c r="D5379" t="e">
        <v>#NAME?</v>
      </c>
      <c r="E5379" t="e">
        <v>#NAME?</v>
      </c>
      <c r="F5379" t="e">
        <v>#NAME?</v>
      </c>
      <c r="G5379" t="e">
        <v>#NAME?</v>
      </c>
      <c r="H5379" t="e">
        <v>#NAME?</v>
      </c>
      <c r="I5379" t="e">
        <v>#NAME?</v>
      </c>
      <c r="J5379" t="e">
        <v>#NAME?</v>
      </c>
      <c r="L5379">
        <f>N(L5378)+IF(AND('🔎 TRA CỨU NHANH'!$C$2&lt;&gt;"",OR(ISNUMBER(SEARCH('🔎 TRA CỨU NHANH'!$C$2,$A5379)),ISNUMBER(SEARCH('🔎 TRA CỨU NHANH'!$C$2,$B5379)))),1,0)</f>
        <v/>
      </c>
      <c r="M5379">
        <f>IF(L5379&gt;N(L5378),L5379,"")</f>
        <v/>
      </c>
      <c r="N5379">
        <f>N(N5378)+IF(AND('💰 BÁO GIÁ'!$C$27&lt;&gt;"",OR(ISNUMBER(SEARCH('💰 BÁO GIÁ'!$C$27,$A5379)),ISNUMBER(SEARCH('💰 BÁO GIÁ'!$C$27,$B5379)))),1,0)</f>
        <v/>
      </c>
      <c r="O5379">
        <f>IF(N5379&gt;N(N5378),N5379,"")</f>
        <v/>
      </c>
    </row>
    <row r="5380">
      <c r="A5380" t="e">
        <v>#NAME?</v>
      </c>
      <c r="B5380" t="e">
        <v>#NAME?</v>
      </c>
      <c r="C5380" t="e">
        <v>#NAME?</v>
      </c>
      <c r="D5380" t="e">
        <v>#NAME?</v>
      </c>
      <c r="E5380" t="e">
        <v>#NAME?</v>
      </c>
      <c r="F5380" t="e">
        <v>#NAME?</v>
      </c>
      <c r="G5380" t="e">
        <v>#NAME?</v>
      </c>
      <c r="H5380" t="e">
        <v>#NAME?</v>
      </c>
      <c r="I5380" t="e">
        <v>#NAME?</v>
      </c>
      <c r="J5380" t="e">
        <v>#NAME?</v>
      </c>
      <c r="L5380">
        <f>N(L5379)+IF(AND('🔎 TRA CỨU NHANH'!$C$2&lt;&gt;"",OR(ISNUMBER(SEARCH('🔎 TRA CỨU NHANH'!$C$2,$A5380)),ISNUMBER(SEARCH('🔎 TRA CỨU NHANH'!$C$2,$B5380)))),1,0)</f>
        <v/>
      </c>
      <c r="M5380">
        <f>IF(L5380&gt;N(L5379),L5380,"")</f>
        <v/>
      </c>
      <c r="N5380">
        <f>N(N5379)+IF(AND('💰 BÁO GIÁ'!$C$27&lt;&gt;"",OR(ISNUMBER(SEARCH('💰 BÁO GIÁ'!$C$27,$A5380)),ISNUMBER(SEARCH('💰 BÁO GIÁ'!$C$27,$B5380)))),1,0)</f>
        <v/>
      </c>
      <c r="O5380">
        <f>IF(N5380&gt;N(N5379),N5380,"")</f>
        <v/>
      </c>
    </row>
    <row r="5381">
      <c r="A5381" t="e">
        <v>#NAME?</v>
      </c>
      <c r="B5381" t="e">
        <v>#NAME?</v>
      </c>
      <c r="C5381" t="e">
        <v>#NAME?</v>
      </c>
      <c r="D5381" t="e">
        <v>#NAME?</v>
      </c>
      <c r="E5381" t="e">
        <v>#NAME?</v>
      </c>
      <c r="F5381" t="e">
        <v>#NAME?</v>
      </c>
      <c r="G5381" t="e">
        <v>#NAME?</v>
      </c>
      <c r="H5381" t="e">
        <v>#NAME?</v>
      </c>
      <c r="I5381" t="e">
        <v>#NAME?</v>
      </c>
      <c r="J5381" t="e">
        <v>#NAME?</v>
      </c>
      <c r="L5381">
        <f>N(L5380)+IF(AND('🔎 TRA CỨU NHANH'!$C$2&lt;&gt;"",OR(ISNUMBER(SEARCH('🔎 TRA CỨU NHANH'!$C$2,$A5381)),ISNUMBER(SEARCH('🔎 TRA CỨU NHANH'!$C$2,$B5381)))),1,0)</f>
        <v/>
      </c>
      <c r="M5381">
        <f>IF(L5381&gt;N(L5380),L5381,"")</f>
        <v/>
      </c>
      <c r="N5381">
        <f>N(N5380)+IF(AND('💰 BÁO GIÁ'!$C$27&lt;&gt;"",OR(ISNUMBER(SEARCH('💰 BÁO GIÁ'!$C$27,$A5381)),ISNUMBER(SEARCH('💰 BÁO GIÁ'!$C$27,$B5381)))),1,0)</f>
        <v/>
      </c>
      <c r="O5381">
        <f>IF(N5381&gt;N(N5380),N5381,"")</f>
        <v/>
      </c>
    </row>
    <row r="5382">
      <c r="A5382" t="e">
        <v>#NAME?</v>
      </c>
      <c r="B5382" t="e">
        <v>#NAME?</v>
      </c>
      <c r="C5382" t="e">
        <v>#NAME?</v>
      </c>
      <c r="D5382" t="e">
        <v>#NAME?</v>
      </c>
      <c r="E5382" t="e">
        <v>#NAME?</v>
      </c>
      <c r="F5382" t="e">
        <v>#NAME?</v>
      </c>
      <c r="G5382" t="e">
        <v>#NAME?</v>
      </c>
      <c r="H5382" t="e">
        <v>#NAME?</v>
      </c>
      <c r="I5382" t="e">
        <v>#NAME?</v>
      </c>
      <c r="J5382" t="e">
        <v>#NAME?</v>
      </c>
      <c r="L5382">
        <f>N(L5381)+IF(AND('🔎 TRA CỨU NHANH'!$C$2&lt;&gt;"",OR(ISNUMBER(SEARCH('🔎 TRA CỨU NHANH'!$C$2,$A5382)),ISNUMBER(SEARCH('🔎 TRA CỨU NHANH'!$C$2,$B5382)))),1,0)</f>
        <v/>
      </c>
      <c r="M5382">
        <f>IF(L5382&gt;N(L5381),L5382,"")</f>
        <v/>
      </c>
      <c r="N5382">
        <f>N(N5381)+IF(AND('💰 BÁO GIÁ'!$C$27&lt;&gt;"",OR(ISNUMBER(SEARCH('💰 BÁO GIÁ'!$C$27,$A5382)),ISNUMBER(SEARCH('💰 BÁO GIÁ'!$C$27,$B5382)))),1,0)</f>
        <v/>
      </c>
      <c r="O5382">
        <f>IF(N5382&gt;N(N5381),N5382,"")</f>
        <v/>
      </c>
    </row>
    <row r="5383">
      <c r="A5383" t="e">
        <v>#NAME?</v>
      </c>
      <c r="B5383" t="e">
        <v>#NAME?</v>
      </c>
      <c r="C5383" t="e">
        <v>#NAME?</v>
      </c>
      <c r="D5383" t="e">
        <v>#NAME?</v>
      </c>
      <c r="E5383" t="e">
        <v>#NAME?</v>
      </c>
      <c r="F5383" t="e">
        <v>#NAME?</v>
      </c>
      <c r="G5383" t="e">
        <v>#NAME?</v>
      </c>
      <c r="H5383" t="e">
        <v>#NAME?</v>
      </c>
      <c r="I5383" t="e">
        <v>#NAME?</v>
      </c>
      <c r="J5383" t="e">
        <v>#NAME?</v>
      </c>
      <c r="L5383">
        <f>N(L5382)+IF(AND('🔎 TRA CỨU NHANH'!$C$2&lt;&gt;"",OR(ISNUMBER(SEARCH('🔎 TRA CỨU NHANH'!$C$2,$A5383)),ISNUMBER(SEARCH('🔎 TRA CỨU NHANH'!$C$2,$B5383)))),1,0)</f>
        <v/>
      </c>
      <c r="M5383">
        <f>IF(L5383&gt;N(L5382),L5383,"")</f>
        <v/>
      </c>
      <c r="N5383">
        <f>N(N5382)+IF(AND('💰 BÁO GIÁ'!$C$27&lt;&gt;"",OR(ISNUMBER(SEARCH('💰 BÁO GIÁ'!$C$27,$A5383)),ISNUMBER(SEARCH('💰 BÁO GIÁ'!$C$27,$B5383)))),1,0)</f>
        <v/>
      </c>
      <c r="O5383">
        <f>IF(N5383&gt;N(N5382),N5383,"")</f>
        <v/>
      </c>
    </row>
    <row r="5384">
      <c r="A5384" t="e">
        <v>#NAME?</v>
      </c>
      <c r="B5384" t="e">
        <v>#NAME?</v>
      </c>
      <c r="C5384" t="e">
        <v>#NAME?</v>
      </c>
      <c r="D5384" t="e">
        <v>#NAME?</v>
      </c>
      <c r="E5384" t="e">
        <v>#NAME?</v>
      </c>
      <c r="F5384" t="e">
        <v>#NAME?</v>
      </c>
      <c r="G5384" t="e">
        <v>#NAME?</v>
      </c>
      <c r="H5384" t="e">
        <v>#NAME?</v>
      </c>
      <c r="I5384" t="e">
        <v>#NAME?</v>
      </c>
      <c r="J5384" t="e">
        <v>#NAME?</v>
      </c>
      <c r="L5384">
        <f>N(L5383)+IF(AND('🔎 TRA CỨU NHANH'!$C$2&lt;&gt;"",OR(ISNUMBER(SEARCH('🔎 TRA CỨU NHANH'!$C$2,$A5384)),ISNUMBER(SEARCH('🔎 TRA CỨU NHANH'!$C$2,$B5384)))),1,0)</f>
        <v/>
      </c>
      <c r="M5384">
        <f>IF(L5384&gt;N(L5383),L5384,"")</f>
        <v/>
      </c>
      <c r="N5384">
        <f>N(N5383)+IF(AND('💰 BÁO GIÁ'!$C$27&lt;&gt;"",OR(ISNUMBER(SEARCH('💰 BÁO GIÁ'!$C$27,$A5384)),ISNUMBER(SEARCH('💰 BÁO GIÁ'!$C$27,$B5384)))),1,0)</f>
        <v/>
      </c>
      <c r="O5384">
        <f>IF(N5384&gt;N(N5383),N5384,"")</f>
        <v/>
      </c>
    </row>
    <row r="5385">
      <c r="A5385" t="e">
        <v>#NAME?</v>
      </c>
      <c r="B5385" t="e">
        <v>#NAME?</v>
      </c>
      <c r="C5385" t="e">
        <v>#NAME?</v>
      </c>
      <c r="D5385" t="e">
        <v>#NAME?</v>
      </c>
      <c r="E5385" t="e">
        <v>#NAME?</v>
      </c>
      <c r="F5385" t="e">
        <v>#NAME?</v>
      </c>
      <c r="G5385" t="e">
        <v>#NAME?</v>
      </c>
      <c r="H5385" t="e">
        <v>#NAME?</v>
      </c>
      <c r="I5385" t="e">
        <v>#NAME?</v>
      </c>
      <c r="J5385" t="e">
        <v>#NAME?</v>
      </c>
      <c r="L5385">
        <f>N(L5384)+IF(AND('🔎 TRA CỨU NHANH'!$C$2&lt;&gt;"",OR(ISNUMBER(SEARCH('🔎 TRA CỨU NHANH'!$C$2,$A5385)),ISNUMBER(SEARCH('🔎 TRA CỨU NHANH'!$C$2,$B5385)))),1,0)</f>
        <v/>
      </c>
      <c r="M5385">
        <f>IF(L5385&gt;N(L5384),L5385,"")</f>
        <v/>
      </c>
      <c r="N5385">
        <f>N(N5384)+IF(AND('💰 BÁO GIÁ'!$C$27&lt;&gt;"",OR(ISNUMBER(SEARCH('💰 BÁO GIÁ'!$C$27,$A5385)),ISNUMBER(SEARCH('💰 BÁO GIÁ'!$C$27,$B5385)))),1,0)</f>
        <v/>
      </c>
      <c r="O5385">
        <f>IF(N5385&gt;N(N5384),N5385,"")</f>
        <v/>
      </c>
    </row>
    <row r="5386">
      <c r="A5386" t="e">
        <v>#NAME?</v>
      </c>
      <c r="B5386" t="e">
        <v>#NAME?</v>
      </c>
      <c r="C5386" t="e">
        <v>#NAME?</v>
      </c>
      <c r="D5386" t="e">
        <v>#NAME?</v>
      </c>
      <c r="E5386" t="e">
        <v>#NAME?</v>
      </c>
      <c r="F5386" t="e">
        <v>#NAME?</v>
      </c>
      <c r="G5386" t="e">
        <v>#NAME?</v>
      </c>
      <c r="H5386" t="e">
        <v>#NAME?</v>
      </c>
      <c r="I5386" t="e">
        <v>#NAME?</v>
      </c>
      <c r="J5386" t="e">
        <v>#NAME?</v>
      </c>
      <c r="L5386">
        <f>N(L5385)+IF(AND('🔎 TRA CỨU NHANH'!$C$2&lt;&gt;"",OR(ISNUMBER(SEARCH('🔎 TRA CỨU NHANH'!$C$2,$A5386)),ISNUMBER(SEARCH('🔎 TRA CỨU NHANH'!$C$2,$B5386)))),1,0)</f>
        <v/>
      </c>
      <c r="M5386">
        <f>IF(L5386&gt;N(L5385),L5386,"")</f>
        <v/>
      </c>
      <c r="N5386">
        <f>N(N5385)+IF(AND('💰 BÁO GIÁ'!$C$27&lt;&gt;"",OR(ISNUMBER(SEARCH('💰 BÁO GIÁ'!$C$27,$A5386)),ISNUMBER(SEARCH('💰 BÁO GIÁ'!$C$27,$B5386)))),1,0)</f>
        <v/>
      </c>
      <c r="O5386">
        <f>IF(N5386&gt;N(N5385),N5386,"")</f>
        <v/>
      </c>
    </row>
    <row r="5387">
      <c r="A5387" t="e">
        <v>#NAME?</v>
      </c>
      <c r="B5387" t="e">
        <v>#NAME?</v>
      </c>
      <c r="C5387" t="e">
        <v>#NAME?</v>
      </c>
      <c r="D5387" t="e">
        <v>#NAME?</v>
      </c>
      <c r="E5387" t="e">
        <v>#NAME?</v>
      </c>
      <c r="F5387" t="e">
        <v>#NAME?</v>
      </c>
      <c r="G5387" t="e">
        <v>#NAME?</v>
      </c>
      <c r="H5387" t="e">
        <v>#NAME?</v>
      </c>
      <c r="I5387" t="e">
        <v>#NAME?</v>
      </c>
      <c r="J5387" t="e">
        <v>#NAME?</v>
      </c>
      <c r="L5387">
        <f>N(L5386)+IF(AND('🔎 TRA CỨU NHANH'!$C$2&lt;&gt;"",OR(ISNUMBER(SEARCH('🔎 TRA CỨU NHANH'!$C$2,$A5387)),ISNUMBER(SEARCH('🔎 TRA CỨU NHANH'!$C$2,$B5387)))),1,0)</f>
        <v/>
      </c>
      <c r="M5387">
        <f>IF(L5387&gt;N(L5386),L5387,"")</f>
        <v/>
      </c>
      <c r="N5387">
        <f>N(N5386)+IF(AND('💰 BÁO GIÁ'!$C$27&lt;&gt;"",OR(ISNUMBER(SEARCH('💰 BÁO GIÁ'!$C$27,$A5387)),ISNUMBER(SEARCH('💰 BÁO GIÁ'!$C$27,$B5387)))),1,0)</f>
        <v/>
      </c>
      <c r="O5387">
        <f>IF(N5387&gt;N(N5386),N5387,"")</f>
        <v/>
      </c>
    </row>
    <row r="5388">
      <c r="A5388" t="e">
        <v>#NAME?</v>
      </c>
      <c r="B5388" t="e">
        <v>#NAME?</v>
      </c>
      <c r="C5388" t="e">
        <v>#NAME?</v>
      </c>
      <c r="D5388" t="e">
        <v>#NAME?</v>
      </c>
      <c r="E5388" t="e">
        <v>#NAME?</v>
      </c>
      <c r="F5388" t="e">
        <v>#NAME?</v>
      </c>
      <c r="G5388" t="e">
        <v>#NAME?</v>
      </c>
      <c r="H5388" t="e">
        <v>#NAME?</v>
      </c>
      <c r="I5388" t="e">
        <v>#NAME?</v>
      </c>
      <c r="J5388" t="e">
        <v>#NAME?</v>
      </c>
      <c r="L5388">
        <f>N(L5387)+IF(AND('🔎 TRA CỨU NHANH'!$C$2&lt;&gt;"",OR(ISNUMBER(SEARCH('🔎 TRA CỨU NHANH'!$C$2,$A5388)),ISNUMBER(SEARCH('🔎 TRA CỨU NHANH'!$C$2,$B5388)))),1,0)</f>
        <v/>
      </c>
      <c r="M5388">
        <f>IF(L5388&gt;N(L5387),L5388,"")</f>
        <v/>
      </c>
      <c r="N5388">
        <f>N(N5387)+IF(AND('💰 BÁO GIÁ'!$C$27&lt;&gt;"",OR(ISNUMBER(SEARCH('💰 BÁO GIÁ'!$C$27,$A5388)),ISNUMBER(SEARCH('💰 BÁO GIÁ'!$C$27,$B5388)))),1,0)</f>
        <v/>
      </c>
      <c r="O5388">
        <f>IF(N5388&gt;N(N5387),N5388,"")</f>
        <v/>
      </c>
    </row>
    <row r="5389">
      <c r="A5389" t="e">
        <v>#NAME?</v>
      </c>
      <c r="B5389" t="e">
        <v>#NAME?</v>
      </c>
      <c r="C5389" t="e">
        <v>#NAME?</v>
      </c>
      <c r="D5389" t="e">
        <v>#NAME?</v>
      </c>
      <c r="E5389" t="e">
        <v>#NAME?</v>
      </c>
      <c r="F5389" t="e">
        <v>#NAME?</v>
      </c>
      <c r="G5389" t="e">
        <v>#NAME?</v>
      </c>
      <c r="H5389" t="e">
        <v>#NAME?</v>
      </c>
      <c r="I5389" t="e">
        <v>#NAME?</v>
      </c>
      <c r="J5389" t="e">
        <v>#NAME?</v>
      </c>
      <c r="L5389">
        <f>N(L5388)+IF(AND('🔎 TRA CỨU NHANH'!$C$2&lt;&gt;"",OR(ISNUMBER(SEARCH('🔎 TRA CỨU NHANH'!$C$2,$A5389)),ISNUMBER(SEARCH('🔎 TRA CỨU NHANH'!$C$2,$B5389)))),1,0)</f>
        <v/>
      </c>
      <c r="M5389">
        <f>IF(L5389&gt;N(L5388),L5389,"")</f>
        <v/>
      </c>
      <c r="N5389">
        <f>N(N5388)+IF(AND('💰 BÁO GIÁ'!$C$27&lt;&gt;"",OR(ISNUMBER(SEARCH('💰 BÁO GIÁ'!$C$27,$A5389)),ISNUMBER(SEARCH('💰 BÁO GIÁ'!$C$27,$B5389)))),1,0)</f>
        <v/>
      </c>
      <c r="O5389">
        <f>IF(N5389&gt;N(N5388),N5389,"")</f>
        <v/>
      </c>
    </row>
    <row r="5390">
      <c r="A5390" t="e">
        <v>#NAME?</v>
      </c>
      <c r="B5390" t="e">
        <v>#NAME?</v>
      </c>
      <c r="C5390" t="e">
        <v>#NAME?</v>
      </c>
      <c r="D5390" t="e">
        <v>#NAME?</v>
      </c>
      <c r="E5390" t="e">
        <v>#NAME?</v>
      </c>
      <c r="F5390" t="e">
        <v>#NAME?</v>
      </c>
      <c r="G5390" t="e">
        <v>#NAME?</v>
      </c>
      <c r="H5390" t="e">
        <v>#NAME?</v>
      </c>
      <c r="I5390" t="e">
        <v>#NAME?</v>
      </c>
      <c r="J5390" t="e">
        <v>#NAME?</v>
      </c>
      <c r="L5390">
        <f>N(L5389)+IF(AND('🔎 TRA CỨU NHANH'!$C$2&lt;&gt;"",OR(ISNUMBER(SEARCH('🔎 TRA CỨU NHANH'!$C$2,$A5390)),ISNUMBER(SEARCH('🔎 TRA CỨU NHANH'!$C$2,$B5390)))),1,0)</f>
        <v/>
      </c>
      <c r="M5390">
        <f>IF(L5390&gt;N(L5389),L5390,"")</f>
        <v/>
      </c>
      <c r="N5390">
        <f>N(N5389)+IF(AND('💰 BÁO GIÁ'!$C$27&lt;&gt;"",OR(ISNUMBER(SEARCH('💰 BÁO GIÁ'!$C$27,$A5390)),ISNUMBER(SEARCH('💰 BÁO GIÁ'!$C$27,$B5390)))),1,0)</f>
        <v/>
      </c>
      <c r="O5390">
        <f>IF(N5390&gt;N(N5389),N5390,"")</f>
        <v/>
      </c>
    </row>
    <row r="5391">
      <c r="A5391" t="e">
        <v>#NAME?</v>
      </c>
      <c r="B5391" t="e">
        <v>#NAME?</v>
      </c>
      <c r="C5391" t="e">
        <v>#NAME?</v>
      </c>
      <c r="D5391" t="e">
        <v>#NAME?</v>
      </c>
      <c r="E5391" t="e">
        <v>#NAME?</v>
      </c>
      <c r="F5391" t="e">
        <v>#NAME?</v>
      </c>
      <c r="G5391" t="e">
        <v>#NAME?</v>
      </c>
      <c r="H5391" t="e">
        <v>#NAME?</v>
      </c>
      <c r="I5391" t="e">
        <v>#NAME?</v>
      </c>
      <c r="J5391" t="e">
        <v>#NAME?</v>
      </c>
      <c r="L5391">
        <f>N(L5390)+IF(AND('🔎 TRA CỨU NHANH'!$C$2&lt;&gt;"",OR(ISNUMBER(SEARCH('🔎 TRA CỨU NHANH'!$C$2,$A5391)),ISNUMBER(SEARCH('🔎 TRA CỨU NHANH'!$C$2,$B5391)))),1,0)</f>
        <v/>
      </c>
      <c r="M5391">
        <f>IF(L5391&gt;N(L5390),L5391,"")</f>
        <v/>
      </c>
      <c r="N5391">
        <f>N(N5390)+IF(AND('💰 BÁO GIÁ'!$C$27&lt;&gt;"",OR(ISNUMBER(SEARCH('💰 BÁO GIÁ'!$C$27,$A5391)),ISNUMBER(SEARCH('💰 BÁO GIÁ'!$C$27,$B5391)))),1,0)</f>
        <v/>
      </c>
      <c r="O5391">
        <f>IF(N5391&gt;N(N5390),N5391,"")</f>
        <v/>
      </c>
    </row>
    <row r="5392">
      <c r="A5392" t="e">
        <v>#NAME?</v>
      </c>
      <c r="B5392" t="e">
        <v>#NAME?</v>
      </c>
      <c r="C5392" t="e">
        <v>#NAME?</v>
      </c>
      <c r="D5392" t="e">
        <v>#NAME?</v>
      </c>
      <c r="E5392" t="e">
        <v>#NAME?</v>
      </c>
      <c r="F5392" t="e">
        <v>#NAME?</v>
      </c>
      <c r="G5392" t="e">
        <v>#NAME?</v>
      </c>
      <c r="H5392" t="e">
        <v>#NAME?</v>
      </c>
      <c r="I5392" t="e">
        <v>#NAME?</v>
      </c>
      <c r="J5392" t="e">
        <v>#NAME?</v>
      </c>
      <c r="L5392">
        <f>N(L5391)+IF(AND('🔎 TRA CỨU NHANH'!$C$2&lt;&gt;"",OR(ISNUMBER(SEARCH('🔎 TRA CỨU NHANH'!$C$2,$A5392)),ISNUMBER(SEARCH('🔎 TRA CỨU NHANH'!$C$2,$B5392)))),1,0)</f>
        <v/>
      </c>
      <c r="M5392">
        <f>IF(L5392&gt;N(L5391),L5392,"")</f>
        <v/>
      </c>
      <c r="N5392">
        <f>N(N5391)+IF(AND('💰 BÁO GIÁ'!$C$27&lt;&gt;"",OR(ISNUMBER(SEARCH('💰 BÁO GIÁ'!$C$27,$A5392)),ISNUMBER(SEARCH('💰 BÁO GIÁ'!$C$27,$B5392)))),1,0)</f>
        <v/>
      </c>
      <c r="O5392">
        <f>IF(N5392&gt;N(N5391),N5392,"")</f>
        <v/>
      </c>
    </row>
    <row r="5393">
      <c r="A5393" t="e">
        <v>#NAME?</v>
      </c>
      <c r="B5393" t="e">
        <v>#NAME?</v>
      </c>
      <c r="C5393" t="e">
        <v>#NAME?</v>
      </c>
      <c r="D5393" t="e">
        <v>#NAME?</v>
      </c>
      <c r="E5393" t="e">
        <v>#NAME?</v>
      </c>
      <c r="F5393" t="e">
        <v>#NAME?</v>
      </c>
      <c r="G5393" t="e">
        <v>#NAME?</v>
      </c>
      <c r="H5393" t="e">
        <v>#NAME?</v>
      </c>
      <c r="I5393" t="e">
        <v>#NAME?</v>
      </c>
      <c r="J5393" t="e">
        <v>#NAME?</v>
      </c>
      <c r="L5393">
        <f>N(L5392)+IF(AND('🔎 TRA CỨU NHANH'!$C$2&lt;&gt;"",OR(ISNUMBER(SEARCH('🔎 TRA CỨU NHANH'!$C$2,$A5393)),ISNUMBER(SEARCH('🔎 TRA CỨU NHANH'!$C$2,$B5393)))),1,0)</f>
        <v/>
      </c>
      <c r="M5393">
        <f>IF(L5393&gt;N(L5392),L5393,"")</f>
        <v/>
      </c>
      <c r="N5393">
        <f>N(N5392)+IF(AND('💰 BÁO GIÁ'!$C$27&lt;&gt;"",OR(ISNUMBER(SEARCH('💰 BÁO GIÁ'!$C$27,$A5393)),ISNUMBER(SEARCH('💰 BÁO GIÁ'!$C$27,$B5393)))),1,0)</f>
        <v/>
      </c>
      <c r="O5393">
        <f>IF(N5393&gt;N(N5392),N5393,"")</f>
        <v/>
      </c>
    </row>
    <row r="5394">
      <c r="A5394" t="e">
        <v>#NAME?</v>
      </c>
      <c r="B5394" t="e">
        <v>#NAME?</v>
      </c>
      <c r="C5394" t="e">
        <v>#NAME?</v>
      </c>
      <c r="D5394" t="e">
        <v>#NAME?</v>
      </c>
      <c r="E5394" t="e">
        <v>#NAME?</v>
      </c>
      <c r="F5394" t="e">
        <v>#NAME?</v>
      </c>
      <c r="G5394" t="e">
        <v>#NAME?</v>
      </c>
      <c r="H5394" t="e">
        <v>#NAME?</v>
      </c>
      <c r="I5394" t="e">
        <v>#NAME?</v>
      </c>
      <c r="J5394" t="e">
        <v>#NAME?</v>
      </c>
      <c r="L5394">
        <f>N(L5393)+IF(AND('🔎 TRA CỨU NHANH'!$C$2&lt;&gt;"",OR(ISNUMBER(SEARCH('🔎 TRA CỨU NHANH'!$C$2,$A5394)),ISNUMBER(SEARCH('🔎 TRA CỨU NHANH'!$C$2,$B5394)))),1,0)</f>
        <v/>
      </c>
      <c r="M5394">
        <f>IF(L5394&gt;N(L5393),L5394,"")</f>
        <v/>
      </c>
      <c r="N5394">
        <f>N(N5393)+IF(AND('💰 BÁO GIÁ'!$C$27&lt;&gt;"",OR(ISNUMBER(SEARCH('💰 BÁO GIÁ'!$C$27,$A5394)),ISNUMBER(SEARCH('💰 BÁO GIÁ'!$C$27,$B5394)))),1,0)</f>
        <v/>
      </c>
      <c r="O5394">
        <f>IF(N5394&gt;N(N5393),N5394,"")</f>
        <v/>
      </c>
    </row>
    <row r="5395">
      <c r="A5395" t="e">
        <v>#NAME?</v>
      </c>
      <c r="B5395" t="e">
        <v>#NAME?</v>
      </c>
      <c r="C5395" t="e">
        <v>#NAME?</v>
      </c>
      <c r="D5395" t="e">
        <v>#NAME?</v>
      </c>
      <c r="E5395" t="e">
        <v>#NAME?</v>
      </c>
      <c r="F5395" t="e">
        <v>#NAME?</v>
      </c>
      <c r="G5395" t="e">
        <v>#NAME?</v>
      </c>
      <c r="H5395" t="e">
        <v>#NAME?</v>
      </c>
      <c r="I5395" t="e">
        <v>#NAME?</v>
      </c>
      <c r="J5395" t="e">
        <v>#NAME?</v>
      </c>
      <c r="L5395">
        <f>N(L5394)+IF(AND('🔎 TRA CỨU NHANH'!$C$2&lt;&gt;"",OR(ISNUMBER(SEARCH('🔎 TRA CỨU NHANH'!$C$2,$A5395)),ISNUMBER(SEARCH('🔎 TRA CỨU NHANH'!$C$2,$B5395)))),1,0)</f>
        <v/>
      </c>
      <c r="M5395">
        <f>IF(L5395&gt;N(L5394),L5395,"")</f>
        <v/>
      </c>
      <c r="N5395">
        <f>N(N5394)+IF(AND('💰 BÁO GIÁ'!$C$27&lt;&gt;"",OR(ISNUMBER(SEARCH('💰 BÁO GIÁ'!$C$27,$A5395)),ISNUMBER(SEARCH('💰 BÁO GIÁ'!$C$27,$B5395)))),1,0)</f>
        <v/>
      </c>
      <c r="O5395">
        <f>IF(N5395&gt;N(N5394),N5395,"")</f>
        <v/>
      </c>
    </row>
    <row r="5396">
      <c r="A5396" t="e">
        <v>#NAME?</v>
      </c>
      <c r="B5396" t="e">
        <v>#NAME?</v>
      </c>
      <c r="C5396" t="e">
        <v>#NAME?</v>
      </c>
      <c r="D5396" t="e">
        <v>#NAME?</v>
      </c>
      <c r="E5396" t="e">
        <v>#NAME?</v>
      </c>
      <c r="F5396" t="e">
        <v>#NAME?</v>
      </c>
      <c r="G5396" t="e">
        <v>#NAME?</v>
      </c>
      <c r="H5396" t="e">
        <v>#NAME?</v>
      </c>
      <c r="I5396" t="e">
        <v>#NAME?</v>
      </c>
      <c r="J5396" t="e">
        <v>#NAME?</v>
      </c>
      <c r="L5396">
        <f>N(L5395)+IF(AND('🔎 TRA CỨU NHANH'!$C$2&lt;&gt;"",OR(ISNUMBER(SEARCH('🔎 TRA CỨU NHANH'!$C$2,$A5396)),ISNUMBER(SEARCH('🔎 TRA CỨU NHANH'!$C$2,$B5396)))),1,0)</f>
        <v/>
      </c>
      <c r="M5396">
        <f>IF(L5396&gt;N(L5395),L5396,"")</f>
        <v/>
      </c>
      <c r="N5396">
        <f>N(N5395)+IF(AND('💰 BÁO GIÁ'!$C$27&lt;&gt;"",OR(ISNUMBER(SEARCH('💰 BÁO GIÁ'!$C$27,$A5396)),ISNUMBER(SEARCH('💰 BÁO GIÁ'!$C$27,$B5396)))),1,0)</f>
        <v/>
      </c>
      <c r="O5396">
        <f>IF(N5396&gt;N(N5395),N5396,"")</f>
        <v/>
      </c>
    </row>
    <row r="5397">
      <c r="A5397" t="e">
        <v>#NAME?</v>
      </c>
      <c r="B5397" t="e">
        <v>#NAME?</v>
      </c>
      <c r="C5397" t="e">
        <v>#NAME?</v>
      </c>
      <c r="D5397" t="e">
        <v>#NAME?</v>
      </c>
      <c r="E5397" t="e">
        <v>#NAME?</v>
      </c>
      <c r="F5397" t="e">
        <v>#NAME?</v>
      </c>
      <c r="G5397" t="e">
        <v>#NAME?</v>
      </c>
      <c r="H5397" t="e">
        <v>#NAME?</v>
      </c>
      <c r="I5397" t="e">
        <v>#NAME?</v>
      </c>
      <c r="J5397" t="e">
        <v>#NAME?</v>
      </c>
      <c r="L5397">
        <f>N(L5396)+IF(AND('🔎 TRA CỨU NHANH'!$C$2&lt;&gt;"",OR(ISNUMBER(SEARCH('🔎 TRA CỨU NHANH'!$C$2,$A5397)),ISNUMBER(SEARCH('🔎 TRA CỨU NHANH'!$C$2,$B5397)))),1,0)</f>
        <v/>
      </c>
      <c r="M5397">
        <f>IF(L5397&gt;N(L5396),L5397,"")</f>
        <v/>
      </c>
      <c r="N5397">
        <f>N(N5396)+IF(AND('💰 BÁO GIÁ'!$C$27&lt;&gt;"",OR(ISNUMBER(SEARCH('💰 BÁO GIÁ'!$C$27,$A5397)),ISNUMBER(SEARCH('💰 BÁO GIÁ'!$C$27,$B5397)))),1,0)</f>
        <v/>
      </c>
      <c r="O5397">
        <f>IF(N5397&gt;N(N5396),N5397,"")</f>
        <v/>
      </c>
    </row>
    <row r="5398">
      <c r="A5398" t="e">
        <v>#NAME?</v>
      </c>
      <c r="B5398" t="e">
        <v>#NAME?</v>
      </c>
      <c r="C5398" t="e">
        <v>#NAME?</v>
      </c>
      <c r="D5398" t="e">
        <v>#NAME?</v>
      </c>
      <c r="E5398" t="e">
        <v>#NAME?</v>
      </c>
      <c r="F5398" t="e">
        <v>#NAME?</v>
      </c>
      <c r="G5398" t="e">
        <v>#NAME?</v>
      </c>
      <c r="H5398" t="e">
        <v>#NAME?</v>
      </c>
      <c r="I5398" t="e">
        <v>#NAME?</v>
      </c>
      <c r="J5398" t="e">
        <v>#NAME?</v>
      </c>
      <c r="L5398">
        <f>N(L5397)+IF(AND('🔎 TRA CỨU NHANH'!$C$2&lt;&gt;"",OR(ISNUMBER(SEARCH('🔎 TRA CỨU NHANH'!$C$2,$A5398)),ISNUMBER(SEARCH('🔎 TRA CỨU NHANH'!$C$2,$B5398)))),1,0)</f>
        <v/>
      </c>
      <c r="M5398">
        <f>IF(L5398&gt;N(L5397),L5398,"")</f>
        <v/>
      </c>
      <c r="N5398">
        <f>N(N5397)+IF(AND('💰 BÁO GIÁ'!$C$27&lt;&gt;"",OR(ISNUMBER(SEARCH('💰 BÁO GIÁ'!$C$27,$A5398)),ISNUMBER(SEARCH('💰 BÁO GIÁ'!$C$27,$B5398)))),1,0)</f>
        <v/>
      </c>
      <c r="O5398">
        <f>IF(N5398&gt;N(N5397),N5398,"")</f>
        <v/>
      </c>
    </row>
    <row r="5399">
      <c r="A5399" t="e">
        <v>#NAME?</v>
      </c>
      <c r="B5399" t="e">
        <v>#NAME?</v>
      </c>
      <c r="C5399" t="e">
        <v>#NAME?</v>
      </c>
      <c r="D5399" t="e">
        <v>#NAME?</v>
      </c>
      <c r="E5399" t="e">
        <v>#NAME?</v>
      </c>
      <c r="F5399" t="e">
        <v>#NAME?</v>
      </c>
      <c r="G5399" t="e">
        <v>#NAME?</v>
      </c>
      <c r="H5399" t="e">
        <v>#NAME?</v>
      </c>
      <c r="I5399" t="e">
        <v>#NAME?</v>
      </c>
      <c r="J5399" t="e">
        <v>#NAME?</v>
      </c>
      <c r="L5399">
        <f>N(L5398)+IF(AND('🔎 TRA CỨU NHANH'!$C$2&lt;&gt;"",OR(ISNUMBER(SEARCH('🔎 TRA CỨU NHANH'!$C$2,$A5399)),ISNUMBER(SEARCH('🔎 TRA CỨU NHANH'!$C$2,$B5399)))),1,0)</f>
        <v/>
      </c>
      <c r="M5399">
        <f>IF(L5399&gt;N(L5398),L5399,"")</f>
        <v/>
      </c>
      <c r="N5399">
        <f>N(N5398)+IF(AND('💰 BÁO GIÁ'!$C$27&lt;&gt;"",OR(ISNUMBER(SEARCH('💰 BÁO GIÁ'!$C$27,$A5399)),ISNUMBER(SEARCH('💰 BÁO GIÁ'!$C$27,$B5399)))),1,0)</f>
        <v/>
      </c>
      <c r="O5399">
        <f>IF(N5399&gt;N(N5398),N5399,"")</f>
        <v/>
      </c>
    </row>
    <row r="5400">
      <c r="A5400" t="e">
        <v>#NAME?</v>
      </c>
      <c r="B5400" t="e">
        <v>#NAME?</v>
      </c>
      <c r="C5400" t="e">
        <v>#NAME?</v>
      </c>
      <c r="D5400" t="e">
        <v>#NAME?</v>
      </c>
      <c r="E5400" t="e">
        <v>#NAME?</v>
      </c>
      <c r="F5400" t="e">
        <v>#NAME?</v>
      </c>
      <c r="G5400" t="e">
        <v>#NAME?</v>
      </c>
      <c r="H5400" t="e">
        <v>#NAME?</v>
      </c>
      <c r="I5400" t="e">
        <v>#NAME?</v>
      </c>
      <c r="J5400" t="e">
        <v>#NAME?</v>
      </c>
      <c r="L5400">
        <f>N(L5399)+IF(AND('🔎 TRA CỨU NHANH'!$C$2&lt;&gt;"",OR(ISNUMBER(SEARCH('🔎 TRA CỨU NHANH'!$C$2,$A5400)),ISNUMBER(SEARCH('🔎 TRA CỨU NHANH'!$C$2,$B5400)))),1,0)</f>
        <v/>
      </c>
      <c r="M5400">
        <f>IF(L5400&gt;N(L5399),L5400,"")</f>
        <v/>
      </c>
      <c r="N5400">
        <f>N(N5399)+IF(AND('💰 BÁO GIÁ'!$C$27&lt;&gt;"",OR(ISNUMBER(SEARCH('💰 BÁO GIÁ'!$C$27,$A5400)),ISNUMBER(SEARCH('💰 BÁO GIÁ'!$C$27,$B5400)))),1,0)</f>
        <v/>
      </c>
      <c r="O5400">
        <f>IF(N5400&gt;N(N5399),N5400,"")</f>
        <v/>
      </c>
    </row>
    <row r="5401">
      <c r="A5401" t="e">
        <v>#NAME?</v>
      </c>
      <c r="B5401" t="e">
        <v>#NAME?</v>
      </c>
      <c r="C5401" t="e">
        <v>#NAME?</v>
      </c>
      <c r="D5401" t="e">
        <v>#NAME?</v>
      </c>
      <c r="E5401" t="e">
        <v>#NAME?</v>
      </c>
      <c r="F5401" t="e">
        <v>#NAME?</v>
      </c>
      <c r="G5401" t="e">
        <v>#NAME?</v>
      </c>
      <c r="H5401" t="e">
        <v>#NAME?</v>
      </c>
      <c r="I5401" t="e">
        <v>#NAME?</v>
      </c>
      <c r="J5401" t="e">
        <v>#NAME?</v>
      </c>
      <c r="L5401">
        <f>N(L5400)+IF(AND('🔎 TRA CỨU NHANH'!$C$2&lt;&gt;"",OR(ISNUMBER(SEARCH('🔎 TRA CỨU NHANH'!$C$2,$A5401)),ISNUMBER(SEARCH('🔎 TRA CỨU NHANH'!$C$2,$B5401)))),1,0)</f>
        <v/>
      </c>
      <c r="M5401">
        <f>IF(L5401&gt;N(L5400),L5401,"")</f>
        <v/>
      </c>
      <c r="N5401">
        <f>N(N5400)+IF(AND('💰 BÁO GIÁ'!$C$27&lt;&gt;"",OR(ISNUMBER(SEARCH('💰 BÁO GIÁ'!$C$27,$A5401)),ISNUMBER(SEARCH('💰 BÁO GIÁ'!$C$27,$B5401)))),1,0)</f>
        <v/>
      </c>
      <c r="O5401">
        <f>IF(N5401&gt;N(N5400),N5401,"")</f>
        <v/>
      </c>
    </row>
    <row r="5402">
      <c r="A5402" t="e">
        <v>#NAME?</v>
      </c>
      <c r="B5402" t="e">
        <v>#NAME?</v>
      </c>
      <c r="C5402" t="e">
        <v>#NAME?</v>
      </c>
      <c r="D5402" t="e">
        <v>#NAME?</v>
      </c>
      <c r="E5402" t="e">
        <v>#NAME?</v>
      </c>
      <c r="F5402" t="e">
        <v>#NAME?</v>
      </c>
      <c r="G5402" t="e">
        <v>#NAME?</v>
      </c>
      <c r="H5402" t="e">
        <v>#NAME?</v>
      </c>
      <c r="I5402" t="e">
        <v>#NAME?</v>
      </c>
      <c r="J5402" t="e">
        <v>#NAME?</v>
      </c>
      <c r="L5402">
        <f>N(L5401)+IF(AND('🔎 TRA CỨU NHANH'!$C$2&lt;&gt;"",OR(ISNUMBER(SEARCH('🔎 TRA CỨU NHANH'!$C$2,$A5402)),ISNUMBER(SEARCH('🔎 TRA CỨU NHANH'!$C$2,$B5402)))),1,0)</f>
        <v/>
      </c>
      <c r="M5402">
        <f>IF(L5402&gt;N(L5401),L5402,"")</f>
        <v/>
      </c>
      <c r="N5402">
        <f>N(N5401)+IF(AND('💰 BÁO GIÁ'!$C$27&lt;&gt;"",OR(ISNUMBER(SEARCH('💰 BÁO GIÁ'!$C$27,$A5402)),ISNUMBER(SEARCH('💰 BÁO GIÁ'!$C$27,$B5402)))),1,0)</f>
        <v/>
      </c>
      <c r="O5402">
        <f>IF(N5402&gt;N(N5401),N5402,"")</f>
        <v/>
      </c>
    </row>
    <row r="5403">
      <c r="A5403" t="e">
        <v>#NAME?</v>
      </c>
      <c r="B5403" t="e">
        <v>#NAME?</v>
      </c>
      <c r="C5403" t="e">
        <v>#NAME?</v>
      </c>
      <c r="D5403" t="e">
        <v>#NAME?</v>
      </c>
      <c r="E5403" t="e">
        <v>#NAME?</v>
      </c>
      <c r="F5403" t="e">
        <v>#NAME?</v>
      </c>
      <c r="G5403" t="e">
        <v>#NAME?</v>
      </c>
      <c r="H5403" t="e">
        <v>#NAME?</v>
      </c>
      <c r="I5403" t="e">
        <v>#NAME?</v>
      </c>
      <c r="J5403" t="e">
        <v>#NAME?</v>
      </c>
      <c r="L5403">
        <f>N(L5402)+IF(AND('🔎 TRA CỨU NHANH'!$C$2&lt;&gt;"",OR(ISNUMBER(SEARCH('🔎 TRA CỨU NHANH'!$C$2,$A5403)),ISNUMBER(SEARCH('🔎 TRA CỨU NHANH'!$C$2,$B5403)))),1,0)</f>
        <v/>
      </c>
      <c r="M5403">
        <f>IF(L5403&gt;N(L5402),L5403,"")</f>
        <v/>
      </c>
      <c r="N5403">
        <f>N(N5402)+IF(AND('💰 BÁO GIÁ'!$C$27&lt;&gt;"",OR(ISNUMBER(SEARCH('💰 BÁO GIÁ'!$C$27,$A5403)),ISNUMBER(SEARCH('💰 BÁO GIÁ'!$C$27,$B5403)))),1,0)</f>
        <v/>
      </c>
      <c r="O5403">
        <f>IF(N5403&gt;N(N5402),N5403,"")</f>
        <v/>
      </c>
    </row>
    <row r="5404">
      <c r="A5404" t="e">
        <v>#NAME?</v>
      </c>
      <c r="B5404" t="e">
        <v>#NAME?</v>
      </c>
      <c r="C5404" t="e">
        <v>#NAME?</v>
      </c>
      <c r="D5404" t="e">
        <v>#NAME?</v>
      </c>
      <c r="E5404" t="e">
        <v>#NAME?</v>
      </c>
      <c r="F5404" t="e">
        <v>#NAME?</v>
      </c>
      <c r="G5404" t="e">
        <v>#NAME?</v>
      </c>
      <c r="H5404" t="e">
        <v>#NAME?</v>
      </c>
      <c r="I5404" t="e">
        <v>#NAME?</v>
      </c>
      <c r="J5404" t="e">
        <v>#NAME?</v>
      </c>
      <c r="L5404">
        <f>N(L5403)+IF(AND('🔎 TRA CỨU NHANH'!$C$2&lt;&gt;"",OR(ISNUMBER(SEARCH('🔎 TRA CỨU NHANH'!$C$2,$A5404)),ISNUMBER(SEARCH('🔎 TRA CỨU NHANH'!$C$2,$B5404)))),1,0)</f>
        <v/>
      </c>
      <c r="M5404">
        <f>IF(L5404&gt;N(L5403),L5404,"")</f>
        <v/>
      </c>
      <c r="N5404">
        <f>N(N5403)+IF(AND('💰 BÁO GIÁ'!$C$27&lt;&gt;"",OR(ISNUMBER(SEARCH('💰 BÁO GIÁ'!$C$27,$A5404)),ISNUMBER(SEARCH('💰 BÁO GIÁ'!$C$27,$B5404)))),1,0)</f>
        <v/>
      </c>
      <c r="O5404">
        <f>IF(N5404&gt;N(N5403),N5404,"")</f>
        <v/>
      </c>
    </row>
    <row r="5405">
      <c r="A5405" t="e">
        <v>#NAME?</v>
      </c>
      <c r="B5405" t="e">
        <v>#NAME?</v>
      </c>
      <c r="C5405" t="e">
        <v>#NAME?</v>
      </c>
      <c r="D5405" t="e">
        <v>#NAME?</v>
      </c>
      <c r="E5405" t="e">
        <v>#NAME?</v>
      </c>
      <c r="F5405" t="e">
        <v>#NAME?</v>
      </c>
      <c r="G5405" t="e">
        <v>#NAME?</v>
      </c>
      <c r="H5405" t="e">
        <v>#NAME?</v>
      </c>
      <c r="I5405" t="e">
        <v>#NAME?</v>
      </c>
      <c r="J5405" t="e">
        <v>#NAME?</v>
      </c>
      <c r="L5405">
        <f>N(L5404)+IF(AND('🔎 TRA CỨU NHANH'!$C$2&lt;&gt;"",OR(ISNUMBER(SEARCH('🔎 TRA CỨU NHANH'!$C$2,$A5405)),ISNUMBER(SEARCH('🔎 TRA CỨU NHANH'!$C$2,$B5405)))),1,0)</f>
        <v/>
      </c>
      <c r="M5405">
        <f>IF(L5405&gt;N(L5404),L5405,"")</f>
        <v/>
      </c>
      <c r="N5405">
        <f>N(N5404)+IF(AND('💰 BÁO GIÁ'!$C$27&lt;&gt;"",OR(ISNUMBER(SEARCH('💰 BÁO GIÁ'!$C$27,$A5405)),ISNUMBER(SEARCH('💰 BÁO GIÁ'!$C$27,$B5405)))),1,0)</f>
        <v/>
      </c>
      <c r="O5405">
        <f>IF(N5405&gt;N(N5404),N5405,"")</f>
        <v/>
      </c>
    </row>
    <row r="5406">
      <c r="A5406" t="e">
        <v>#NAME?</v>
      </c>
      <c r="B5406" t="e">
        <v>#NAME?</v>
      </c>
      <c r="C5406" t="e">
        <v>#NAME?</v>
      </c>
      <c r="D5406" t="e">
        <v>#NAME?</v>
      </c>
      <c r="E5406" t="e">
        <v>#NAME?</v>
      </c>
      <c r="F5406" t="e">
        <v>#NAME?</v>
      </c>
      <c r="G5406" t="e">
        <v>#NAME?</v>
      </c>
      <c r="H5406" t="e">
        <v>#NAME?</v>
      </c>
      <c r="I5406" t="e">
        <v>#NAME?</v>
      </c>
      <c r="J5406" t="e">
        <v>#NAME?</v>
      </c>
      <c r="L5406">
        <f>N(L5405)+IF(AND('🔎 TRA CỨU NHANH'!$C$2&lt;&gt;"",OR(ISNUMBER(SEARCH('🔎 TRA CỨU NHANH'!$C$2,$A5406)),ISNUMBER(SEARCH('🔎 TRA CỨU NHANH'!$C$2,$B5406)))),1,0)</f>
        <v/>
      </c>
      <c r="M5406">
        <f>IF(L5406&gt;N(L5405),L5406,"")</f>
        <v/>
      </c>
      <c r="N5406">
        <f>N(N5405)+IF(AND('💰 BÁO GIÁ'!$C$27&lt;&gt;"",OR(ISNUMBER(SEARCH('💰 BÁO GIÁ'!$C$27,$A5406)),ISNUMBER(SEARCH('💰 BÁO GIÁ'!$C$27,$B5406)))),1,0)</f>
        <v/>
      </c>
      <c r="O5406">
        <f>IF(N5406&gt;N(N5405),N5406,"")</f>
        <v/>
      </c>
    </row>
    <row r="5407">
      <c r="A5407" t="e">
        <v>#NAME?</v>
      </c>
      <c r="B5407" t="e">
        <v>#NAME?</v>
      </c>
      <c r="C5407" t="e">
        <v>#NAME?</v>
      </c>
      <c r="D5407" t="e">
        <v>#NAME?</v>
      </c>
      <c r="E5407" t="e">
        <v>#NAME?</v>
      </c>
      <c r="F5407" t="e">
        <v>#NAME?</v>
      </c>
      <c r="G5407" t="e">
        <v>#NAME?</v>
      </c>
      <c r="H5407" t="e">
        <v>#NAME?</v>
      </c>
      <c r="I5407" t="e">
        <v>#NAME?</v>
      </c>
      <c r="J5407" t="e">
        <v>#NAME?</v>
      </c>
      <c r="L5407">
        <f>N(L5406)+IF(AND('🔎 TRA CỨU NHANH'!$C$2&lt;&gt;"",OR(ISNUMBER(SEARCH('🔎 TRA CỨU NHANH'!$C$2,$A5407)),ISNUMBER(SEARCH('🔎 TRA CỨU NHANH'!$C$2,$B5407)))),1,0)</f>
        <v/>
      </c>
      <c r="M5407">
        <f>IF(L5407&gt;N(L5406),L5407,"")</f>
        <v/>
      </c>
      <c r="N5407">
        <f>N(N5406)+IF(AND('💰 BÁO GIÁ'!$C$27&lt;&gt;"",OR(ISNUMBER(SEARCH('💰 BÁO GIÁ'!$C$27,$A5407)),ISNUMBER(SEARCH('💰 BÁO GIÁ'!$C$27,$B5407)))),1,0)</f>
        <v/>
      </c>
      <c r="O5407">
        <f>IF(N5407&gt;N(N5406),N5407,"")</f>
        <v/>
      </c>
    </row>
    <row r="5408">
      <c r="A5408" t="e">
        <v>#NAME?</v>
      </c>
      <c r="B5408" t="e">
        <v>#NAME?</v>
      </c>
      <c r="C5408" t="e">
        <v>#NAME?</v>
      </c>
      <c r="D5408" t="e">
        <v>#NAME?</v>
      </c>
      <c r="E5408" t="e">
        <v>#NAME?</v>
      </c>
      <c r="F5408" t="e">
        <v>#NAME?</v>
      </c>
      <c r="G5408" t="e">
        <v>#NAME?</v>
      </c>
      <c r="H5408" t="e">
        <v>#NAME?</v>
      </c>
      <c r="I5408" t="e">
        <v>#NAME?</v>
      </c>
      <c r="J5408" t="e">
        <v>#NAME?</v>
      </c>
      <c r="L5408">
        <f>N(L5407)+IF(AND('🔎 TRA CỨU NHANH'!$C$2&lt;&gt;"",OR(ISNUMBER(SEARCH('🔎 TRA CỨU NHANH'!$C$2,$A5408)),ISNUMBER(SEARCH('🔎 TRA CỨU NHANH'!$C$2,$B5408)))),1,0)</f>
        <v/>
      </c>
      <c r="M5408">
        <f>IF(L5408&gt;N(L5407),L5408,"")</f>
        <v/>
      </c>
      <c r="N5408">
        <f>N(N5407)+IF(AND('💰 BÁO GIÁ'!$C$27&lt;&gt;"",OR(ISNUMBER(SEARCH('💰 BÁO GIÁ'!$C$27,$A5408)),ISNUMBER(SEARCH('💰 BÁO GIÁ'!$C$27,$B5408)))),1,0)</f>
        <v/>
      </c>
      <c r="O5408">
        <f>IF(N5408&gt;N(N5407),N5408,"")</f>
        <v/>
      </c>
    </row>
    <row r="5409">
      <c r="A5409" t="e">
        <v>#NAME?</v>
      </c>
      <c r="B5409" t="e">
        <v>#NAME?</v>
      </c>
      <c r="C5409" t="e">
        <v>#NAME?</v>
      </c>
      <c r="D5409" t="e">
        <v>#NAME?</v>
      </c>
      <c r="E5409" t="e">
        <v>#NAME?</v>
      </c>
      <c r="F5409" t="e">
        <v>#NAME?</v>
      </c>
      <c r="G5409" t="e">
        <v>#NAME?</v>
      </c>
      <c r="H5409" t="e">
        <v>#NAME?</v>
      </c>
      <c r="I5409" t="e">
        <v>#NAME?</v>
      </c>
      <c r="J5409" t="e">
        <v>#NAME?</v>
      </c>
      <c r="L5409">
        <f>N(L5408)+IF(AND('🔎 TRA CỨU NHANH'!$C$2&lt;&gt;"",OR(ISNUMBER(SEARCH('🔎 TRA CỨU NHANH'!$C$2,$A5409)),ISNUMBER(SEARCH('🔎 TRA CỨU NHANH'!$C$2,$B5409)))),1,0)</f>
        <v/>
      </c>
      <c r="M5409">
        <f>IF(L5409&gt;N(L5408),L5409,"")</f>
        <v/>
      </c>
      <c r="N5409">
        <f>N(N5408)+IF(AND('💰 BÁO GIÁ'!$C$27&lt;&gt;"",OR(ISNUMBER(SEARCH('💰 BÁO GIÁ'!$C$27,$A5409)),ISNUMBER(SEARCH('💰 BÁO GIÁ'!$C$27,$B5409)))),1,0)</f>
        <v/>
      </c>
      <c r="O5409">
        <f>IF(N5409&gt;N(N5408),N5409,"")</f>
        <v/>
      </c>
    </row>
    <row r="5410">
      <c r="A5410" t="e">
        <v>#NAME?</v>
      </c>
      <c r="B5410" t="e">
        <v>#NAME?</v>
      </c>
      <c r="C5410" t="e">
        <v>#NAME?</v>
      </c>
      <c r="D5410" t="e">
        <v>#NAME?</v>
      </c>
      <c r="E5410" t="e">
        <v>#NAME?</v>
      </c>
      <c r="F5410" t="e">
        <v>#NAME?</v>
      </c>
      <c r="G5410" t="e">
        <v>#NAME?</v>
      </c>
      <c r="H5410" t="e">
        <v>#NAME?</v>
      </c>
      <c r="I5410" t="e">
        <v>#NAME?</v>
      </c>
      <c r="J5410" t="e">
        <v>#NAME?</v>
      </c>
      <c r="L5410">
        <f>N(L5409)+IF(AND('🔎 TRA CỨU NHANH'!$C$2&lt;&gt;"",OR(ISNUMBER(SEARCH('🔎 TRA CỨU NHANH'!$C$2,$A5410)),ISNUMBER(SEARCH('🔎 TRA CỨU NHANH'!$C$2,$B5410)))),1,0)</f>
        <v/>
      </c>
      <c r="M5410">
        <f>IF(L5410&gt;N(L5409),L5410,"")</f>
        <v/>
      </c>
      <c r="N5410">
        <f>N(N5409)+IF(AND('💰 BÁO GIÁ'!$C$27&lt;&gt;"",OR(ISNUMBER(SEARCH('💰 BÁO GIÁ'!$C$27,$A5410)),ISNUMBER(SEARCH('💰 BÁO GIÁ'!$C$27,$B5410)))),1,0)</f>
        <v/>
      </c>
      <c r="O5410">
        <f>IF(N5410&gt;N(N5409),N5410,"")</f>
        <v/>
      </c>
    </row>
    <row r="5411">
      <c r="A5411" t="e">
        <v>#NAME?</v>
      </c>
      <c r="B5411" t="e">
        <v>#NAME?</v>
      </c>
      <c r="C5411" t="e">
        <v>#NAME?</v>
      </c>
      <c r="D5411" t="e">
        <v>#NAME?</v>
      </c>
      <c r="E5411" t="e">
        <v>#NAME?</v>
      </c>
      <c r="F5411" t="e">
        <v>#NAME?</v>
      </c>
      <c r="G5411" t="e">
        <v>#NAME?</v>
      </c>
      <c r="H5411" t="e">
        <v>#NAME?</v>
      </c>
      <c r="I5411" t="e">
        <v>#NAME?</v>
      </c>
      <c r="J5411" t="e">
        <v>#NAME?</v>
      </c>
      <c r="L5411">
        <f>N(L5410)+IF(AND('🔎 TRA CỨU NHANH'!$C$2&lt;&gt;"",OR(ISNUMBER(SEARCH('🔎 TRA CỨU NHANH'!$C$2,$A5411)),ISNUMBER(SEARCH('🔎 TRA CỨU NHANH'!$C$2,$B5411)))),1,0)</f>
        <v/>
      </c>
      <c r="M5411">
        <f>IF(L5411&gt;N(L5410),L5411,"")</f>
        <v/>
      </c>
      <c r="N5411">
        <f>N(N5410)+IF(AND('💰 BÁO GIÁ'!$C$27&lt;&gt;"",OR(ISNUMBER(SEARCH('💰 BÁO GIÁ'!$C$27,$A5411)),ISNUMBER(SEARCH('💰 BÁO GIÁ'!$C$27,$B5411)))),1,0)</f>
        <v/>
      </c>
      <c r="O5411">
        <f>IF(N5411&gt;N(N5410),N5411,"")</f>
        <v/>
      </c>
    </row>
    <row r="5412">
      <c r="A5412" t="e">
        <v>#NAME?</v>
      </c>
      <c r="B5412" t="e">
        <v>#NAME?</v>
      </c>
      <c r="C5412" t="e">
        <v>#NAME?</v>
      </c>
      <c r="D5412" t="e">
        <v>#NAME?</v>
      </c>
      <c r="E5412" t="e">
        <v>#NAME?</v>
      </c>
      <c r="F5412" t="e">
        <v>#NAME?</v>
      </c>
      <c r="G5412" t="e">
        <v>#NAME?</v>
      </c>
      <c r="H5412" t="e">
        <v>#NAME?</v>
      </c>
      <c r="I5412" t="e">
        <v>#NAME?</v>
      </c>
      <c r="J5412" t="e">
        <v>#NAME?</v>
      </c>
      <c r="L5412">
        <f>N(L5411)+IF(AND('🔎 TRA CỨU NHANH'!$C$2&lt;&gt;"",OR(ISNUMBER(SEARCH('🔎 TRA CỨU NHANH'!$C$2,$A5412)),ISNUMBER(SEARCH('🔎 TRA CỨU NHANH'!$C$2,$B5412)))),1,0)</f>
        <v/>
      </c>
      <c r="M5412">
        <f>IF(L5412&gt;N(L5411),L5412,"")</f>
        <v/>
      </c>
      <c r="N5412">
        <f>N(N5411)+IF(AND('💰 BÁO GIÁ'!$C$27&lt;&gt;"",OR(ISNUMBER(SEARCH('💰 BÁO GIÁ'!$C$27,$A5412)),ISNUMBER(SEARCH('💰 BÁO GIÁ'!$C$27,$B5412)))),1,0)</f>
        <v/>
      </c>
      <c r="O5412">
        <f>IF(N5412&gt;N(N5411),N5412,"")</f>
        <v/>
      </c>
    </row>
    <row r="5413">
      <c r="A5413" t="e">
        <v>#NAME?</v>
      </c>
      <c r="B5413" t="e">
        <v>#NAME?</v>
      </c>
      <c r="C5413" t="e">
        <v>#NAME?</v>
      </c>
      <c r="D5413" t="e">
        <v>#NAME?</v>
      </c>
      <c r="E5413" t="e">
        <v>#NAME?</v>
      </c>
      <c r="F5413" t="e">
        <v>#NAME?</v>
      </c>
      <c r="G5413" t="e">
        <v>#NAME?</v>
      </c>
      <c r="H5413" t="e">
        <v>#NAME?</v>
      </c>
      <c r="I5413" t="e">
        <v>#NAME?</v>
      </c>
      <c r="J5413" t="e">
        <v>#NAME?</v>
      </c>
      <c r="L5413">
        <f>N(L5412)+IF(AND('🔎 TRA CỨU NHANH'!$C$2&lt;&gt;"",OR(ISNUMBER(SEARCH('🔎 TRA CỨU NHANH'!$C$2,$A5413)),ISNUMBER(SEARCH('🔎 TRA CỨU NHANH'!$C$2,$B5413)))),1,0)</f>
        <v/>
      </c>
      <c r="M5413">
        <f>IF(L5413&gt;N(L5412),L5413,"")</f>
        <v/>
      </c>
      <c r="N5413">
        <f>N(N5412)+IF(AND('💰 BÁO GIÁ'!$C$27&lt;&gt;"",OR(ISNUMBER(SEARCH('💰 BÁO GIÁ'!$C$27,$A5413)),ISNUMBER(SEARCH('💰 BÁO GIÁ'!$C$27,$B5413)))),1,0)</f>
        <v/>
      </c>
      <c r="O5413">
        <f>IF(N5413&gt;N(N5412),N5413,"")</f>
        <v/>
      </c>
    </row>
    <row r="5414">
      <c r="A5414" t="e">
        <v>#NAME?</v>
      </c>
      <c r="B5414" t="e">
        <v>#NAME?</v>
      </c>
      <c r="C5414" t="e">
        <v>#NAME?</v>
      </c>
      <c r="D5414" t="e">
        <v>#NAME?</v>
      </c>
      <c r="E5414" t="e">
        <v>#NAME?</v>
      </c>
      <c r="F5414" t="e">
        <v>#NAME?</v>
      </c>
      <c r="G5414" t="e">
        <v>#NAME?</v>
      </c>
      <c r="H5414" t="e">
        <v>#NAME?</v>
      </c>
      <c r="I5414" t="e">
        <v>#NAME?</v>
      </c>
      <c r="J5414" t="e">
        <v>#NAME?</v>
      </c>
      <c r="L5414">
        <f>N(L5413)+IF(AND('🔎 TRA CỨU NHANH'!$C$2&lt;&gt;"",OR(ISNUMBER(SEARCH('🔎 TRA CỨU NHANH'!$C$2,$A5414)),ISNUMBER(SEARCH('🔎 TRA CỨU NHANH'!$C$2,$B5414)))),1,0)</f>
        <v/>
      </c>
      <c r="M5414">
        <f>IF(L5414&gt;N(L5413),L5414,"")</f>
        <v/>
      </c>
      <c r="N5414">
        <f>N(N5413)+IF(AND('💰 BÁO GIÁ'!$C$27&lt;&gt;"",OR(ISNUMBER(SEARCH('💰 BÁO GIÁ'!$C$27,$A5414)),ISNUMBER(SEARCH('💰 BÁO GIÁ'!$C$27,$B5414)))),1,0)</f>
        <v/>
      </c>
      <c r="O5414">
        <f>IF(N5414&gt;N(N5413),N5414,"")</f>
        <v/>
      </c>
    </row>
    <row r="5415">
      <c r="A5415" t="e">
        <v>#NAME?</v>
      </c>
      <c r="B5415" t="e">
        <v>#NAME?</v>
      </c>
      <c r="C5415" t="e">
        <v>#NAME?</v>
      </c>
      <c r="D5415" t="e">
        <v>#NAME?</v>
      </c>
      <c r="E5415" t="e">
        <v>#NAME?</v>
      </c>
      <c r="F5415" t="e">
        <v>#NAME?</v>
      </c>
      <c r="G5415" t="e">
        <v>#NAME?</v>
      </c>
      <c r="H5415" t="e">
        <v>#NAME?</v>
      </c>
      <c r="I5415" t="e">
        <v>#NAME?</v>
      </c>
      <c r="J5415" t="e">
        <v>#NAME?</v>
      </c>
      <c r="L5415">
        <f>N(L5414)+IF(AND('🔎 TRA CỨU NHANH'!$C$2&lt;&gt;"",OR(ISNUMBER(SEARCH('🔎 TRA CỨU NHANH'!$C$2,$A5415)),ISNUMBER(SEARCH('🔎 TRA CỨU NHANH'!$C$2,$B5415)))),1,0)</f>
        <v/>
      </c>
      <c r="M5415">
        <f>IF(L5415&gt;N(L5414),L5415,"")</f>
        <v/>
      </c>
      <c r="N5415">
        <f>N(N5414)+IF(AND('💰 BÁO GIÁ'!$C$27&lt;&gt;"",OR(ISNUMBER(SEARCH('💰 BÁO GIÁ'!$C$27,$A5415)),ISNUMBER(SEARCH('💰 BÁO GIÁ'!$C$27,$B5415)))),1,0)</f>
        <v/>
      </c>
      <c r="O5415">
        <f>IF(N5415&gt;N(N5414),N5415,"")</f>
        <v/>
      </c>
    </row>
    <row r="5416">
      <c r="A5416" t="e">
        <v>#NAME?</v>
      </c>
      <c r="B5416" t="e">
        <v>#NAME?</v>
      </c>
      <c r="C5416" t="e">
        <v>#NAME?</v>
      </c>
      <c r="D5416" t="e">
        <v>#NAME?</v>
      </c>
      <c r="E5416" t="e">
        <v>#NAME?</v>
      </c>
      <c r="F5416" t="e">
        <v>#NAME?</v>
      </c>
      <c r="G5416" t="e">
        <v>#NAME?</v>
      </c>
      <c r="H5416" t="e">
        <v>#NAME?</v>
      </c>
      <c r="I5416" t="e">
        <v>#NAME?</v>
      </c>
      <c r="J5416" t="e">
        <v>#NAME?</v>
      </c>
      <c r="L5416">
        <f>N(L5415)+IF(AND('🔎 TRA CỨU NHANH'!$C$2&lt;&gt;"",OR(ISNUMBER(SEARCH('🔎 TRA CỨU NHANH'!$C$2,$A5416)),ISNUMBER(SEARCH('🔎 TRA CỨU NHANH'!$C$2,$B5416)))),1,0)</f>
        <v/>
      </c>
      <c r="M5416">
        <f>IF(L5416&gt;N(L5415),L5416,"")</f>
        <v/>
      </c>
      <c r="N5416">
        <f>N(N5415)+IF(AND('💰 BÁO GIÁ'!$C$27&lt;&gt;"",OR(ISNUMBER(SEARCH('💰 BÁO GIÁ'!$C$27,$A5416)),ISNUMBER(SEARCH('💰 BÁO GIÁ'!$C$27,$B5416)))),1,0)</f>
        <v/>
      </c>
      <c r="O5416">
        <f>IF(N5416&gt;N(N5415),N5416,"")</f>
        <v/>
      </c>
    </row>
    <row r="5417">
      <c r="A5417" t="e">
        <v>#NAME?</v>
      </c>
      <c r="B5417" t="e">
        <v>#NAME?</v>
      </c>
      <c r="C5417" t="e">
        <v>#NAME?</v>
      </c>
      <c r="D5417" t="e">
        <v>#NAME?</v>
      </c>
      <c r="E5417" t="e">
        <v>#NAME?</v>
      </c>
      <c r="F5417" t="e">
        <v>#NAME?</v>
      </c>
      <c r="G5417" t="e">
        <v>#NAME?</v>
      </c>
      <c r="H5417" t="e">
        <v>#NAME?</v>
      </c>
      <c r="I5417" t="e">
        <v>#NAME?</v>
      </c>
      <c r="J5417" t="e">
        <v>#NAME?</v>
      </c>
      <c r="L5417">
        <f>N(L5416)+IF(AND('🔎 TRA CỨU NHANH'!$C$2&lt;&gt;"",OR(ISNUMBER(SEARCH('🔎 TRA CỨU NHANH'!$C$2,$A5417)),ISNUMBER(SEARCH('🔎 TRA CỨU NHANH'!$C$2,$B5417)))),1,0)</f>
        <v/>
      </c>
      <c r="M5417">
        <f>IF(L5417&gt;N(L5416),L5417,"")</f>
        <v/>
      </c>
      <c r="N5417">
        <f>N(N5416)+IF(AND('💰 BÁO GIÁ'!$C$27&lt;&gt;"",OR(ISNUMBER(SEARCH('💰 BÁO GIÁ'!$C$27,$A5417)),ISNUMBER(SEARCH('💰 BÁO GIÁ'!$C$27,$B5417)))),1,0)</f>
        <v/>
      </c>
      <c r="O5417">
        <f>IF(N5417&gt;N(N5416),N5417,"")</f>
        <v/>
      </c>
    </row>
    <row r="5418">
      <c r="A5418" t="e">
        <v>#NAME?</v>
      </c>
      <c r="B5418" t="e">
        <v>#NAME?</v>
      </c>
      <c r="C5418" t="e">
        <v>#NAME?</v>
      </c>
      <c r="D5418" t="e">
        <v>#NAME?</v>
      </c>
      <c r="E5418" t="e">
        <v>#NAME?</v>
      </c>
      <c r="F5418" t="e">
        <v>#NAME?</v>
      </c>
      <c r="G5418" t="e">
        <v>#NAME?</v>
      </c>
      <c r="H5418" t="e">
        <v>#NAME?</v>
      </c>
      <c r="I5418" t="e">
        <v>#NAME?</v>
      </c>
      <c r="J5418" t="e">
        <v>#NAME?</v>
      </c>
      <c r="L5418">
        <f>N(L5417)+IF(AND('🔎 TRA CỨU NHANH'!$C$2&lt;&gt;"",OR(ISNUMBER(SEARCH('🔎 TRA CỨU NHANH'!$C$2,$A5418)),ISNUMBER(SEARCH('🔎 TRA CỨU NHANH'!$C$2,$B5418)))),1,0)</f>
        <v/>
      </c>
      <c r="M5418">
        <f>IF(L5418&gt;N(L5417),L5418,"")</f>
        <v/>
      </c>
      <c r="N5418">
        <f>N(N5417)+IF(AND('💰 BÁO GIÁ'!$C$27&lt;&gt;"",OR(ISNUMBER(SEARCH('💰 BÁO GIÁ'!$C$27,$A5418)),ISNUMBER(SEARCH('💰 BÁO GIÁ'!$C$27,$B5418)))),1,0)</f>
        <v/>
      </c>
      <c r="O5418">
        <f>IF(N5418&gt;N(N5417),N5418,"")</f>
        <v/>
      </c>
    </row>
    <row r="5419">
      <c r="A5419" t="e">
        <v>#NAME?</v>
      </c>
      <c r="B5419" t="e">
        <v>#NAME?</v>
      </c>
      <c r="C5419" t="e">
        <v>#NAME?</v>
      </c>
      <c r="D5419" t="e">
        <v>#NAME?</v>
      </c>
      <c r="E5419" t="e">
        <v>#NAME?</v>
      </c>
      <c r="F5419" t="e">
        <v>#NAME?</v>
      </c>
      <c r="G5419" t="e">
        <v>#NAME?</v>
      </c>
      <c r="H5419" t="e">
        <v>#NAME?</v>
      </c>
      <c r="I5419" t="e">
        <v>#NAME?</v>
      </c>
      <c r="J5419" t="e">
        <v>#NAME?</v>
      </c>
      <c r="L5419">
        <f>N(L5418)+IF(AND('🔎 TRA CỨU NHANH'!$C$2&lt;&gt;"",OR(ISNUMBER(SEARCH('🔎 TRA CỨU NHANH'!$C$2,$A5419)),ISNUMBER(SEARCH('🔎 TRA CỨU NHANH'!$C$2,$B5419)))),1,0)</f>
        <v/>
      </c>
      <c r="M5419">
        <f>IF(L5419&gt;N(L5418),L5419,"")</f>
        <v/>
      </c>
      <c r="N5419">
        <f>N(N5418)+IF(AND('💰 BÁO GIÁ'!$C$27&lt;&gt;"",OR(ISNUMBER(SEARCH('💰 BÁO GIÁ'!$C$27,$A5419)),ISNUMBER(SEARCH('💰 BÁO GIÁ'!$C$27,$B5419)))),1,0)</f>
        <v/>
      </c>
      <c r="O5419">
        <f>IF(N5419&gt;N(N5418),N5419,"")</f>
        <v/>
      </c>
    </row>
    <row r="5420">
      <c r="A5420" t="e">
        <v>#NAME?</v>
      </c>
      <c r="B5420" t="e">
        <v>#NAME?</v>
      </c>
      <c r="C5420" t="e">
        <v>#NAME?</v>
      </c>
      <c r="D5420" t="e">
        <v>#NAME?</v>
      </c>
      <c r="E5420" t="e">
        <v>#NAME?</v>
      </c>
      <c r="F5420" t="e">
        <v>#NAME?</v>
      </c>
      <c r="G5420" t="e">
        <v>#NAME?</v>
      </c>
      <c r="H5420" t="e">
        <v>#NAME?</v>
      </c>
      <c r="I5420" t="e">
        <v>#NAME?</v>
      </c>
      <c r="J5420" t="e">
        <v>#NAME?</v>
      </c>
      <c r="L5420">
        <f>N(L5419)+IF(AND('🔎 TRA CỨU NHANH'!$C$2&lt;&gt;"",OR(ISNUMBER(SEARCH('🔎 TRA CỨU NHANH'!$C$2,$A5420)),ISNUMBER(SEARCH('🔎 TRA CỨU NHANH'!$C$2,$B5420)))),1,0)</f>
        <v/>
      </c>
      <c r="M5420">
        <f>IF(L5420&gt;N(L5419),L5420,"")</f>
        <v/>
      </c>
      <c r="N5420">
        <f>N(N5419)+IF(AND('💰 BÁO GIÁ'!$C$27&lt;&gt;"",OR(ISNUMBER(SEARCH('💰 BÁO GIÁ'!$C$27,$A5420)),ISNUMBER(SEARCH('💰 BÁO GIÁ'!$C$27,$B5420)))),1,0)</f>
        <v/>
      </c>
      <c r="O5420">
        <f>IF(N5420&gt;N(N5419),N5420,"")</f>
        <v/>
      </c>
    </row>
    <row r="5421">
      <c r="A5421" t="e">
        <v>#NAME?</v>
      </c>
      <c r="B5421" t="e">
        <v>#NAME?</v>
      </c>
      <c r="C5421" t="e">
        <v>#NAME?</v>
      </c>
      <c r="D5421" t="e">
        <v>#NAME?</v>
      </c>
      <c r="E5421" t="e">
        <v>#NAME?</v>
      </c>
      <c r="F5421" t="e">
        <v>#NAME?</v>
      </c>
      <c r="G5421" t="e">
        <v>#NAME?</v>
      </c>
      <c r="H5421" t="e">
        <v>#NAME?</v>
      </c>
      <c r="I5421" t="e">
        <v>#NAME?</v>
      </c>
      <c r="J5421" t="e">
        <v>#NAME?</v>
      </c>
      <c r="L5421">
        <f>N(L5420)+IF(AND('🔎 TRA CỨU NHANH'!$C$2&lt;&gt;"",OR(ISNUMBER(SEARCH('🔎 TRA CỨU NHANH'!$C$2,$A5421)),ISNUMBER(SEARCH('🔎 TRA CỨU NHANH'!$C$2,$B5421)))),1,0)</f>
        <v/>
      </c>
      <c r="M5421">
        <f>IF(L5421&gt;N(L5420),L5421,"")</f>
        <v/>
      </c>
      <c r="N5421">
        <f>N(N5420)+IF(AND('💰 BÁO GIÁ'!$C$27&lt;&gt;"",OR(ISNUMBER(SEARCH('💰 BÁO GIÁ'!$C$27,$A5421)),ISNUMBER(SEARCH('💰 BÁO GIÁ'!$C$27,$B5421)))),1,0)</f>
        <v/>
      </c>
      <c r="O5421">
        <f>IF(N5421&gt;N(N5420),N5421,"")</f>
        <v/>
      </c>
    </row>
    <row r="5422">
      <c r="A5422" t="e">
        <v>#NAME?</v>
      </c>
      <c r="B5422" t="e">
        <v>#NAME?</v>
      </c>
      <c r="C5422" t="e">
        <v>#NAME?</v>
      </c>
      <c r="D5422" t="e">
        <v>#NAME?</v>
      </c>
      <c r="E5422" t="e">
        <v>#NAME?</v>
      </c>
      <c r="F5422" t="e">
        <v>#NAME?</v>
      </c>
      <c r="G5422" t="e">
        <v>#NAME?</v>
      </c>
      <c r="H5422" t="e">
        <v>#NAME?</v>
      </c>
      <c r="I5422" t="e">
        <v>#NAME?</v>
      </c>
      <c r="J5422" t="e">
        <v>#NAME?</v>
      </c>
      <c r="L5422">
        <f>N(L5421)+IF(AND('🔎 TRA CỨU NHANH'!$C$2&lt;&gt;"",OR(ISNUMBER(SEARCH('🔎 TRA CỨU NHANH'!$C$2,$A5422)),ISNUMBER(SEARCH('🔎 TRA CỨU NHANH'!$C$2,$B5422)))),1,0)</f>
        <v/>
      </c>
      <c r="M5422">
        <f>IF(L5422&gt;N(L5421),L5422,"")</f>
        <v/>
      </c>
      <c r="N5422">
        <f>N(N5421)+IF(AND('💰 BÁO GIÁ'!$C$27&lt;&gt;"",OR(ISNUMBER(SEARCH('💰 BÁO GIÁ'!$C$27,$A5422)),ISNUMBER(SEARCH('💰 BÁO GIÁ'!$C$27,$B5422)))),1,0)</f>
        <v/>
      </c>
      <c r="O5422">
        <f>IF(N5422&gt;N(N5421),N5422,"")</f>
        <v/>
      </c>
    </row>
    <row r="5423">
      <c r="A5423" t="e">
        <v>#NAME?</v>
      </c>
      <c r="B5423" t="e">
        <v>#NAME?</v>
      </c>
      <c r="C5423" t="e">
        <v>#NAME?</v>
      </c>
      <c r="D5423" t="e">
        <v>#NAME?</v>
      </c>
      <c r="E5423" t="e">
        <v>#NAME?</v>
      </c>
      <c r="F5423" t="e">
        <v>#NAME?</v>
      </c>
      <c r="G5423" t="e">
        <v>#NAME?</v>
      </c>
      <c r="H5423" t="e">
        <v>#NAME?</v>
      </c>
      <c r="I5423" t="e">
        <v>#NAME?</v>
      </c>
      <c r="J5423" t="e">
        <v>#NAME?</v>
      </c>
      <c r="L5423">
        <f>N(L5422)+IF(AND('🔎 TRA CỨU NHANH'!$C$2&lt;&gt;"",OR(ISNUMBER(SEARCH('🔎 TRA CỨU NHANH'!$C$2,$A5423)),ISNUMBER(SEARCH('🔎 TRA CỨU NHANH'!$C$2,$B5423)))),1,0)</f>
        <v/>
      </c>
      <c r="M5423">
        <f>IF(L5423&gt;N(L5422),L5423,"")</f>
        <v/>
      </c>
      <c r="N5423">
        <f>N(N5422)+IF(AND('💰 BÁO GIÁ'!$C$27&lt;&gt;"",OR(ISNUMBER(SEARCH('💰 BÁO GIÁ'!$C$27,$A5423)),ISNUMBER(SEARCH('💰 BÁO GIÁ'!$C$27,$B5423)))),1,0)</f>
        <v/>
      </c>
      <c r="O5423">
        <f>IF(N5423&gt;N(N5422),N5423,"")</f>
        <v/>
      </c>
    </row>
    <row r="5424">
      <c r="A5424" t="e">
        <v>#NAME?</v>
      </c>
      <c r="B5424" t="e">
        <v>#NAME?</v>
      </c>
      <c r="C5424" t="e">
        <v>#NAME?</v>
      </c>
      <c r="D5424" t="e">
        <v>#NAME?</v>
      </c>
      <c r="E5424" t="e">
        <v>#NAME?</v>
      </c>
      <c r="F5424" t="e">
        <v>#NAME?</v>
      </c>
      <c r="G5424" t="e">
        <v>#NAME?</v>
      </c>
      <c r="H5424" t="e">
        <v>#NAME?</v>
      </c>
      <c r="I5424" t="e">
        <v>#NAME?</v>
      </c>
      <c r="J5424" t="e">
        <v>#NAME?</v>
      </c>
      <c r="L5424">
        <f>N(L5423)+IF(AND('🔎 TRA CỨU NHANH'!$C$2&lt;&gt;"",OR(ISNUMBER(SEARCH('🔎 TRA CỨU NHANH'!$C$2,$A5424)),ISNUMBER(SEARCH('🔎 TRA CỨU NHANH'!$C$2,$B5424)))),1,0)</f>
        <v/>
      </c>
      <c r="M5424">
        <f>IF(L5424&gt;N(L5423),L5424,"")</f>
        <v/>
      </c>
      <c r="N5424">
        <f>N(N5423)+IF(AND('💰 BÁO GIÁ'!$C$27&lt;&gt;"",OR(ISNUMBER(SEARCH('💰 BÁO GIÁ'!$C$27,$A5424)),ISNUMBER(SEARCH('💰 BÁO GIÁ'!$C$27,$B5424)))),1,0)</f>
        <v/>
      </c>
      <c r="O5424">
        <f>IF(N5424&gt;N(N5423),N5424,"")</f>
        <v/>
      </c>
    </row>
    <row r="5425">
      <c r="A5425" t="e">
        <v>#NAME?</v>
      </c>
      <c r="B5425" t="e">
        <v>#NAME?</v>
      </c>
      <c r="C5425" t="e">
        <v>#NAME?</v>
      </c>
      <c r="D5425" t="e">
        <v>#NAME?</v>
      </c>
      <c r="E5425" t="e">
        <v>#NAME?</v>
      </c>
      <c r="F5425" t="e">
        <v>#NAME?</v>
      </c>
      <c r="G5425" t="e">
        <v>#NAME?</v>
      </c>
      <c r="H5425" t="e">
        <v>#NAME?</v>
      </c>
      <c r="I5425" t="e">
        <v>#NAME?</v>
      </c>
      <c r="J5425" t="e">
        <v>#NAME?</v>
      </c>
      <c r="L5425">
        <f>N(L5424)+IF(AND('🔎 TRA CỨU NHANH'!$C$2&lt;&gt;"",OR(ISNUMBER(SEARCH('🔎 TRA CỨU NHANH'!$C$2,$A5425)),ISNUMBER(SEARCH('🔎 TRA CỨU NHANH'!$C$2,$B5425)))),1,0)</f>
        <v/>
      </c>
      <c r="M5425">
        <f>IF(L5425&gt;N(L5424),L5425,"")</f>
        <v/>
      </c>
      <c r="N5425">
        <f>N(N5424)+IF(AND('💰 BÁO GIÁ'!$C$27&lt;&gt;"",OR(ISNUMBER(SEARCH('💰 BÁO GIÁ'!$C$27,$A5425)),ISNUMBER(SEARCH('💰 BÁO GIÁ'!$C$27,$B5425)))),1,0)</f>
        <v/>
      </c>
      <c r="O5425">
        <f>IF(N5425&gt;N(N5424),N5425,"")</f>
        <v/>
      </c>
    </row>
    <row r="5426">
      <c r="A5426" t="e">
        <v>#NAME?</v>
      </c>
      <c r="B5426" t="e">
        <v>#NAME?</v>
      </c>
      <c r="C5426" t="e">
        <v>#NAME?</v>
      </c>
      <c r="D5426" t="e">
        <v>#NAME?</v>
      </c>
      <c r="E5426" t="e">
        <v>#NAME?</v>
      </c>
      <c r="F5426" t="e">
        <v>#NAME?</v>
      </c>
      <c r="G5426" t="e">
        <v>#NAME?</v>
      </c>
      <c r="H5426" t="e">
        <v>#NAME?</v>
      </c>
      <c r="I5426" t="e">
        <v>#NAME?</v>
      </c>
      <c r="J5426" t="e">
        <v>#NAME?</v>
      </c>
      <c r="L5426">
        <f>N(L5425)+IF(AND('🔎 TRA CỨU NHANH'!$C$2&lt;&gt;"",OR(ISNUMBER(SEARCH('🔎 TRA CỨU NHANH'!$C$2,$A5426)),ISNUMBER(SEARCH('🔎 TRA CỨU NHANH'!$C$2,$B5426)))),1,0)</f>
        <v/>
      </c>
      <c r="M5426">
        <f>IF(L5426&gt;N(L5425),L5426,"")</f>
        <v/>
      </c>
      <c r="N5426">
        <f>N(N5425)+IF(AND('💰 BÁO GIÁ'!$C$27&lt;&gt;"",OR(ISNUMBER(SEARCH('💰 BÁO GIÁ'!$C$27,$A5426)),ISNUMBER(SEARCH('💰 BÁO GIÁ'!$C$27,$B5426)))),1,0)</f>
        <v/>
      </c>
      <c r="O5426">
        <f>IF(N5426&gt;N(N5425),N5426,"")</f>
        <v/>
      </c>
    </row>
    <row r="5427">
      <c r="A5427" t="e">
        <v>#NAME?</v>
      </c>
      <c r="B5427" t="e">
        <v>#NAME?</v>
      </c>
      <c r="C5427" t="e">
        <v>#NAME?</v>
      </c>
      <c r="D5427" t="e">
        <v>#NAME?</v>
      </c>
      <c r="E5427" t="e">
        <v>#NAME?</v>
      </c>
      <c r="F5427" t="e">
        <v>#NAME?</v>
      </c>
      <c r="G5427" t="e">
        <v>#NAME?</v>
      </c>
      <c r="H5427" t="e">
        <v>#NAME?</v>
      </c>
      <c r="I5427" t="e">
        <v>#NAME?</v>
      </c>
      <c r="J5427" t="e">
        <v>#NAME?</v>
      </c>
      <c r="L5427">
        <f>N(L5426)+IF(AND('🔎 TRA CỨU NHANH'!$C$2&lt;&gt;"",OR(ISNUMBER(SEARCH('🔎 TRA CỨU NHANH'!$C$2,$A5427)),ISNUMBER(SEARCH('🔎 TRA CỨU NHANH'!$C$2,$B5427)))),1,0)</f>
        <v/>
      </c>
      <c r="M5427">
        <f>IF(L5427&gt;N(L5426),L5427,"")</f>
        <v/>
      </c>
      <c r="N5427">
        <f>N(N5426)+IF(AND('💰 BÁO GIÁ'!$C$27&lt;&gt;"",OR(ISNUMBER(SEARCH('💰 BÁO GIÁ'!$C$27,$A5427)),ISNUMBER(SEARCH('💰 BÁO GIÁ'!$C$27,$B5427)))),1,0)</f>
        <v/>
      </c>
      <c r="O5427">
        <f>IF(N5427&gt;N(N5426),N5427,"")</f>
        <v/>
      </c>
    </row>
    <row r="5428">
      <c r="A5428" t="e">
        <v>#NAME?</v>
      </c>
      <c r="B5428" t="e">
        <v>#NAME?</v>
      </c>
      <c r="C5428" t="e">
        <v>#NAME?</v>
      </c>
      <c r="D5428" t="e">
        <v>#NAME?</v>
      </c>
      <c r="E5428" t="e">
        <v>#NAME?</v>
      </c>
      <c r="F5428" t="e">
        <v>#NAME?</v>
      </c>
      <c r="G5428" t="e">
        <v>#NAME?</v>
      </c>
      <c r="H5428" t="e">
        <v>#NAME?</v>
      </c>
      <c r="I5428" t="e">
        <v>#NAME?</v>
      </c>
      <c r="J5428" t="e">
        <v>#NAME?</v>
      </c>
      <c r="L5428">
        <f>N(L5427)+IF(AND('🔎 TRA CỨU NHANH'!$C$2&lt;&gt;"",OR(ISNUMBER(SEARCH('🔎 TRA CỨU NHANH'!$C$2,$A5428)),ISNUMBER(SEARCH('🔎 TRA CỨU NHANH'!$C$2,$B5428)))),1,0)</f>
        <v/>
      </c>
      <c r="M5428">
        <f>IF(L5428&gt;N(L5427),L5428,"")</f>
        <v/>
      </c>
      <c r="N5428">
        <f>N(N5427)+IF(AND('💰 BÁO GIÁ'!$C$27&lt;&gt;"",OR(ISNUMBER(SEARCH('💰 BÁO GIÁ'!$C$27,$A5428)),ISNUMBER(SEARCH('💰 BÁO GIÁ'!$C$27,$B5428)))),1,0)</f>
        <v/>
      </c>
      <c r="O5428">
        <f>IF(N5428&gt;N(N5427),N5428,"")</f>
        <v/>
      </c>
    </row>
    <row r="5429">
      <c r="A5429" t="e">
        <v>#NAME?</v>
      </c>
      <c r="B5429" t="e">
        <v>#NAME?</v>
      </c>
      <c r="C5429" t="e">
        <v>#NAME?</v>
      </c>
      <c r="D5429" t="e">
        <v>#NAME?</v>
      </c>
      <c r="E5429" t="e">
        <v>#NAME?</v>
      </c>
      <c r="F5429" t="e">
        <v>#NAME?</v>
      </c>
      <c r="G5429" t="e">
        <v>#NAME?</v>
      </c>
      <c r="H5429" t="e">
        <v>#NAME?</v>
      </c>
      <c r="I5429" t="e">
        <v>#NAME?</v>
      </c>
      <c r="J5429" t="e">
        <v>#NAME?</v>
      </c>
      <c r="L5429">
        <f>N(L5428)+IF(AND('🔎 TRA CỨU NHANH'!$C$2&lt;&gt;"",OR(ISNUMBER(SEARCH('🔎 TRA CỨU NHANH'!$C$2,$A5429)),ISNUMBER(SEARCH('🔎 TRA CỨU NHANH'!$C$2,$B5429)))),1,0)</f>
        <v/>
      </c>
      <c r="M5429">
        <f>IF(L5429&gt;N(L5428),L5429,"")</f>
        <v/>
      </c>
      <c r="N5429">
        <f>N(N5428)+IF(AND('💰 BÁO GIÁ'!$C$27&lt;&gt;"",OR(ISNUMBER(SEARCH('💰 BÁO GIÁ'!$C$27,$A5429)),ISNUMBER(SEARCH('💰 BÁO GIÁ'!$C$27,$B5429)))),1,0)</f>
        <v/>
      </c>
      <c r="O5429">
        <f>IF(N5429&gt;N(N5428),N5429,"")</f>
        <v/>
      </c>
    </row>
    <row r="5430">
      <c r="A5430" t="e">
        <v>#NAME?</v>
      </c>
      <c r="B5430" t="e">
        <v>#NAME?</v>
      </c>
      <c r="C5430" t="e">
        <v>#NAME?</v>
      </c>
      <c r="D5430" t="e">
        <v>#NAME?</v>
      </c>
      <c r="E5430" t="e">
        <v>#NAME?</v>
      </c>
      <c r="F5430" t="e">
        <v>#NAME?</v>
      </c>
      <c r="G5430" t="e">
        <v>#NAME?</v>
      </c>
      <c r="H5430" t="e">
        <v>#NAME?</v>
      </c>
      <c r="I5430" t="e">
        <v>#NAME?</v>
      </c>
      <c r="J5430" t="e">
        <v>#NAME?</v>
      </c>
      <c r="L5430">
        <f>N(L5429)+IF(AND('🔎 TRA CỨU NHANH'!$C$2&lt;&gt;"",OR(ISNUMBER(SEARCH('🔎 TRA CỨU NHANH'!$C$2,$A5430)),ISNUMBER(SEARCH('🔎 TRA CỨU NHANH'!$C$2,$B5430)))),1,0)</f>
        <v/>
      </c>
      <c r="M5430">
        <f>IF(L5430&gt;N(L5429),L5430,"")</f>
        <v/>
      </c>
      <c r="N5430">
        <f>N(N5429)+IF(AND('💰 BÁO GIÁ'!$C$27&lt;&gt;"",OR(ISNUMBER(SEARCH('💰 BÁO GIÁ'!$C$27,$A5430)),ISNUMBER(SEARCH('💰 BÁO GIÁ'!$C$27,$B5430)))),1,0)</f>
        <v/>
      </c>
      <c r="O5430">
        <f>IF(N5430&gt;N(N5429),N5430,"")</f>
        <v/>
      </c>
    </row>
    <row r="5431">
      <c r="A5431" t="e">
        <v>#NAME?</v>
      </c>
      <c r="B5431" t="e">
        <v>#NAME?</v>
      </c>
      <c r="C5431" t="e">
        <v>#NAME?</v>
      </c>
      <c r="D5431" t="e">
        <v>#NAME?</v>
      </c>
      <c r="E5431" t="e">
        <v>#NAME?</v>
      </c>
      <c r="F5431" t="e">
        <v>#NAME?</v>
      </c>
      <c r="G5431" t="e">
        <v>#NAME?</v>
      </c>
      <c r="H5431" t="e">
        <v>#NAME?</v>
      </c>
      <c r="I5431" t="e">
        <v>#NAME?</v>
      </c>
      <c r="J5431" t="e">
        <v>#NAME?</v>
      </c>
      <c r="L5431">
        <f>N(L5430)+IF(AND('🔎 TRA CỨU NHANH'!$C$2&lt;&gt;"",OR(ISNUMBER(SEARCH('🔎 TRA CỨU NHANH'!$C$2,$A5431)),ISNUMBER(SEARCH('🔎 TRA CỨU NHANH'!$C$2,$B5431)))),1,0)</f>
        <v/>
      </c>
      <c r="M5431">
        <f>IF(L5431&gt;N(L5430),L5431,"")</f>
        <v/>
      </c>
      <c r="N5431">
        <f>N(N5430)+IF(AND('💰 BÁO GIÁ'!$C$27&lt;&gt;"",OR(ISNUMBER(SEARCH('💰 BÁO GIÁ'!$C$27,$A5431)),ISNUMBER(SEARCH('💰 BÁO GIÁ'!$C$27,$B5431)))),1,0)</f>
        <v/>
      </c>
      <c r="O5431">
        <f>IF(N5431&gt;N(N5430),N5431,"")</f>
        <v/>
      </c>
    </row>
    <row r="5432">
      <c r="A5432" t="e">
        <v>#NAME?</v>
      </c>
      <c r="B5432" t="e">
        <v>#NAME?</v>
      </c>
      <c r="C5432" t="e">
        <v>#NAME?</v>
      </c>
      <c r="D5432" t="e">
        <v>#NAME?</v>
      </c>
      <c r="E5432" t="e">
        <v>#NAME?</v>
      </c>
      <c r="F5432" t="e">
        <v>#NAME?</v>
      </c>
      <c r="G5432" t="e">
        <v>#NAME?</v>
      </c>
      <c r="H5432" t="e">
        <v>#NAME?</v>
      </c>
      <c r="I5432" t="e">
        <v>#NAME?</v>
      </c>
      <c r="J5432" t="e">
        <v>#NAME?</v>
      </c>
      <c r="L5432">
        <f>N(L5431)+IF(AND('🔎 TRA CỨU NHANH'!$C$2&lt;&gt;"",OR(ISNUMBER(SEARCH('🔎 TRA CỨU NHANH'!$C$2,$A5432)),ISNUMBER(SEARCH('🔎 TRA CỨU NHANH'!$C$2,$B5432)))),1,0)</f>
        <v/>
      </c>
      <c r="M5432">
        <f>IF(L5432&gt;N(L5431),L5432,"")</f>
        <v/>
      </c>
      <c r="N5432">
        <f>N(N5431)+IF(AND('💰 BÁO GIÁ'!$C$27&lt;&gt;"",OR(ISNUMBER(SEARCH('💰 BÁO GIÁ'!$C$27,$A5432)),ISNUMBER(SEARCH('💰 BÁO GIÁ'!$C$27,$B5432)))),1,0)</f>
        <v/>
      </c>
      <c r="O5432">
        <f>IF(N5432&gt;N(N5431),N5432,"")</f>
        <v/>
      </c>
    </row>
    <row r="5433">
      <c r="A5433" t="e">
        <v>#NAME?</v>
      </c>
      <c r="B5433" t="e">
        <v>#NAME?</v>
      </c>
      <c r="C5433" t="e">
        <v>#NAME?</v>
      </c>
      <c r="D5433" t="e">
        <v>#NAME?</v>
      </c>
      <c r="E5433" t="e">
        <v>#NAME?</v>
      </c>
      <c r="F5433" t="e">
        <v>#NAME?</v>
      </c>
      <c r="G5433" t="e">
        <v>#NAME?</v>
      </c>
      <c r="H5433" t="e">
        <v>#NAME?</v>
      </c>
      <c r="I5433" t="e">
        <v>#NAME?</v>
      </c>
      <c r="J5433" t="e">
        <v>#NAME?</v>
      </c>
      <c r="L5433">
        <f>N(L5432)+IF(AND('🔎 TRA CỨU NHANH'!$C$2&lt;&gt;"",OR(ISNUMBER(SEARCH('🔎 TRA CỨU NHANH'!$C$2,$A5433)),ISNUMBER(SEARCH('🔎 TRA CỨU NHANH'!$C$2,$B5433)))),1,0)</f>
        <v/>
      </c>
      <c r="M5433">
        <f>IF(L5433&gt;N(L5432),L5433,"")</f>
        <v/>
      </c>
      <c r="N5433">
        <f>N(N5432)+IF(AND('💰 BÁO GIÁ'!$C$27&lt;&gt;"",OR(ISNUMBER(SEARCH('💰 BÁO GIÁ'!$C$27,$A5433)),ISNUMBER(SEARCH('💰 BÁO GIÁ'!$C$27,$B5433)))),1,0)</f>
        <v/>
      </c>
      <c r="O5433">
        <f>IF(N5433&gt;N(N5432),N5433,"")</f>
        <v/>
      </c>
    </row>
    <row r="5434">
      <c r="A5434" t="e">
        <v>#NAME?</v>
      </c>
      <c r="B5434" t="e">
        <v>#NAME?</v>
      </c>
      <c r="C5434" t="e">
        <v>#NAME?</v>
      </c>
      <c r="D5434" t="e">
        <v>#NAME?</v>
      </c>
      <c r="E5434" t="e">
        <v>#NAME?</v>
      </c>
      <c r="F5434" t="e">
        <v>#NAME?</v>
      </c>
      <c r="G5434" t="e">
        <v>#NAME?</v>
      </c>
      <c r="H5434" t="e">
        <v>#NAME?</v>
      </c>
      <c r="I5434" t="e">
        <v>#NAME?</v>
      </c>
      <c r="J5434" t="e">
        <v>#NAME?</v>
      </c>
      <c r="L5434">
        <f>N(L5433)+IF(AND('🔎 TRA CỨU NHANH'!$C$2&lt;&gt;"",OR(ISNUMBER(SEARCH('🔎 TRA CỨU NHANH'!$C$2,$A5434)),ISNUMBER(SEARCH('🔎 TRA CỨU NHANH'!$C$2,$B5434)))),1,0)</f>
        <v/>
      </c>
      <c r="M5434">
        <f>IF(L5434&gt;N(L5433),L5434,"")</f>
        <v/>
      </c>
      <c r="N5434">
        <f>N(N5433)+IF(AND('💰 BÁO GIÁ'!$C$27&lt;&gt;"",OR(ISNUMBER(SEARCH('💰 BÁO GIÁ'!$C$27,$A5434)),ISNUMBER(SEARCH('💰 BÁO GIÁ'!$C$27,$B5434)))),1,0)</f>
        <v/>
      </c>
      <c r="O5434">
        <f>IF(N5434&gt;N(N5433),N5434,"")</f>
        <v/>
      </c>
    </row>
    <row r="5435">
      <c r="A5435" t="e">
        <v>#NAME?</v>
      </c>
      <c r="B5435" t="e">
        <v>#NAME?</v>
      </c>
      <c r="C5435" t="e">
        <v>#NAME?</v>
      </c>
      <c r="D5435" t="e">
        <v>#NAME?</v>
      </c>
      <c r="E5435" t="e">
        <v>#NAME?</v>
      </c>
      <c r="F5435" t="e">
        <v>#NAME?</v>
      </c>
      <c r="G5435" t="e">
        <v>#NAME?</v>
      </c>
      <c r="H5435" t="e">
        <v>#NAME?</v>
      </c>
      <c r="I5435" t="e">
        <v>#NAME?</v>
      </c>
      <c r="J5435" t="e">
        <v>#NAME?</v>
      </c>
      <c r="L5435">
        <f>N(L5434)+IF(AND('🔎 TRA CỨU NHANH'!$C$2&lt;&gt;"",OR(ISNUMBER(SEARCH('🔎 TRA CỨU NHANH'!$C$2,$A5435)),ISNUMBER(SEARCH('🔎 TRA CỨU NHANH'!$C$2,$B5435)))),1,0)</f>
        <v/>
      </c>
      <c r="M5435">
        <f>IF(L5435&gt;N(L5434),L5435,"")</f>
        <v/>
      </c>
      <c r="N5435">
        <f>N(N5434)+IF(AND('💰 BÁO GIÁ'!$C$27&lt;&gt;"",OR(ISNUMBER(SEARCH('💰 BÁO GIÁ'!$C$27,$A5435)),ISNUMBER(SEARCH('💰 BÁO GIÁ'!$C$27,$B5435)))),1,0)</f>
        <v/>
      </c>
      <c r="O5435">
        <f>IF(N5435&gt;N(N5434),N5435,"")</f>
        <v/>
      </c>
    </row>
    <row r="5436">
      <c r="A5436" t="e">
        <v>#NAME?</v>
      </c>
      <c r="B5436" t="e">
        <v>#NAME?</v>
      </c>
      <c r="C5436" t="e">
        <v>#NAME?</v>
      </c>
      <c r="D5436" t="e">
        <v>#NAME?</v>
      </c>
      <c r="E5436" t="e">
        <v>#NAME?</v>
      </c>
      <c r="F5436" t="e">
        <v>#NAME?</v>
      </c>
      <c r="G5436" t="e">
        <v>#NAME?</v>
      </c>
      <c r="H5436" t="e">
        <v>#NAME?</v>
      </c>
      <c r="I5436" t="e">
        <v>#NAME?</v>
      </c>
      <c r="J5436" t="e">
        <v>#NAME?</v>
      </c>
      <c r="L5436">
        <f>N(L5435)+IF(AND('🔎 TRA CỨU NHANH'!$C$2&lt;&gt;"",OR(ISNUMBER(SEARCH('🔎 TRA CỨU NHANH'!$C$2,$A5436)),ISNUMBER(SEARCH('🔎 TRA CỨU NHANH'!$C$2,$B5436)))),1,0)</f>
        <v/>
      </c>
      <c r="M5436">
        <f>IF(L5436&gt;N(L5435),L5436,"")</f>
        <v/>
      </c>
      <c r="N5436">
        <f>N(N5435)+IF(AND('💰 BÁO GIÁ'!$C$27&lt;&gt;"",OR(ISNUMBER(SEARCH('💰 BÁO GIÁ'!$C$27,$A5436)),ISNUMBER(SEARCH('💰 BÁO GIÁ'!$C$27,$B5436)))),1,0)</f>
        <v/>
      </c>
      <c r="O5436">
        <f>IF(N5436&gt;N(N5435),N5436,"")</f>
        <v/>
      </c>
    </row>
    <row r="5437">
      <c r="A5437" t="e">
        <v>#NAME?</v>
      </c>
      <c r="B5437" t="e">
        <v>#NAME?</v>
      </c>
      <c r="C5437" t="e">
        <v>#NAME?</v>
      </c>
      <c r="D5437" t="e">
        <v>#NAME?</v>
      </c>
      <c r="E5437" t="e">
        <v>#NAME?</v>
      </c>
      <c r="F5437" t="e">
        <v>#NAME?</v>
      </c>
      <c r="G5437" t="e">
        <v>#NAME?</v>
      </c>
      <c r="H5437" t="e">
        <v>#NAME?</v>
      </c>
      <c r="I5437" t="e">
        <v>#NAME?</v>
      </c>
      <c r="J5437" t="e">
        <v>#NAME?</v>
      </c>
      <c r="L5437">
        <f>N(L5436)+IF(AND('🔎 TRA CỨU NHANH'!$C$2&lt;&gt;"",OR(ISNUMBER(SEARCH('🔎 TRA CỨU NHANH'!$C$2,$A5437)),ISNUMBER(SEARCH('🔎 TRA CỨU NHANH'!$C$2,$B5437)))),1,0)</f>
        <v/>
      </c>
      <c r="M5437">
        <f>IF(L5437&gt;N(L5436),L5437,"")</f>
        <v/>
      </c>
      <c r="N5437">
        <f>N(N5436)+IF(AND('💰 BÁO GIÁ'!$C$27&lt;&gt;"",OR(ISNUMBER(SEARCH('💰 BÁO GIÁ'!$C$27,$A5437)),ISNUMBER(SEARCH('💰 BÁO GIÁ'!$C$27,$B5437)))),1,0)</f>
        <v/>
      </c>
      <c r="O5437">
        <f>IF(N5437&gt;N(N5436),N5437,"")</f>
        <v/>
      </c>
    </row>
    <row r="5438">
      <c r="A5438" t="e">
        <v>#NAME?</v>
      </c>
      <c r="B5438" t="e">
        <v>#NAME?</v>
      </c>
      <c r="C5438" t="e">
        <v>#NAME?</v>
      </c>
      <c r="D5438" t="e">
        <v>#NAME?</v>
      </c>
      <c r="E5438" t="e">
        <v>#NAME?</v>
      </c>
      <c r="F5438" t="e">
        <v>#NAME?</v>
      </c>
      <c r="G5438" t="e">
        <v>#NAME?</v>
      </c>
      <c r="H5438" t="e">
        <v>#NAME?</v>
      </c>
      <c r="I5438" t="e">
        <v>#NAME?</v>
      </c>
      <c r="J5438" t="e">
        <v>#NAME?</v>
      </c>
      <c r="L5438">
        <f>N(L5437)+IF(AND('🔎 TRA CỨU NHANH'!$C$2&lt;&gt;"",OR(ISNUMBER(SEARCH('🔎 TRA CỨU NHANH'!$C$2,$A5438)),ISNUMBER(SEARCH('🔎 TRA CỨU NHANH'!$C$2,$B5438)))),1,0)</f>
        <v/>
      </c>
      <c r="M5438">
        <f>IF(L5438&gt;N(L5437),L5438,"")</f>
        <v/>
      </c>
      <c r="N5438">
        <f>N(N5437)+IF(AND('💰 BÁO GIÁ'!$C$27&lt;&gt;"",OR(ISNUMBER(SEARCH('💰 BÁO GIÁ'!$C$27,$A5438)),ISNUMBER(SEARCH('💰 BÁO GIÁ'!$C$27,$B5438)))),1,0)</f>
        <v/>
      </c>
      <c r="O5438">
        <f>IF(N5438&gt;N(N5437),N5438,"")</f>
        <v/>
      </c>
    </row>
    <row r="5439">
      <c r="A5439" t="e">
        <v>#NAME?</v>
      </c>
      <c r="B5439" t="e">
        <v>#NAME?</v>
      </c>
      <c r="C5439" t="e">
        <v>#NAME?</v>
      </c>
      <c r="D5439" t="e">
        <v>#NAME?</v>
      </c>
      <c r="E5439" t="e">
        <v>#NAME?</v>
      </c>
      <c r="F5439" t="e">
        <v>#NAME?</v>
      </c>
      <c r="G5439" t="e">
        <v>#NAME?</v>
      </c>
      <c r="H5439" t="e">
        <v>#NAME?</v>
      </c>
      <c r="I5439" t="e">
        <v>#NAME?</v>
      </c>
      <c r="J5439" t="e">
        <v>#NAME?</v>
      </c>
      <c r="L5439">
        <f>N(L5438)+IF(AND('🔎 TRA CỨU NHANH'!$C$2&lt;&gt;"",OR(ISNUMBER(SEARCH('🔎 TRA CỨU NHANH'!$C$2,$A5439)),ISNUMBER(SEARCH('🔎 TRA CỨU NHANH'!$C$2,$B5439)))),1,0)</f>
        <v/>
      </c>
      <c r="M5439">
        <f>IF(L5439&gt;N(L5438),L5439,"")</f>
        <v/>
      </c>
      <c r="N5439">
        <f>N(N5438)+IF(AND('💰 BÁO GIÁ'!$C$27&lt;&gt;"",OR(ISNUMBER(SEARCH('💰 BÁO GIÁ'!$C$27,$A5439)),ISNUMBER(SEARCH('💰 BÁO GIÁ'!$C$27,$B5439)))),1,0)</f>
        <v/>
      </c>
      <c r="O5439">
        <f>IF(N5439&gt;N(N5438),N5439,"")</f>
        <v/>
      </c>
    </row>
    <row r="5440">
      <c r="A5440" t="e">
        <v>#NAME?</v>
      </c>
      <c r="B5440" t="e">
        <v>#NAME?</v>
      </c>
      <c r="C5440" t="e">
        <v>#NAME?</v>
      </c>
      <c r="D5440" t="e">
        <v>#NAME?</v>
      </c>
      <c r="E5440" t="e">
        <v>#NAME?</v>
      </c>
      <c r="F5440" t="e">
        <v>#NAME?</v>
      </c>
      <c r="G5440" t="e">
        <v>#NAME?</v>
      </c>
      <c r="H5440" t="e">
        <v>#NAME?</v>
      </c>
      <c r="I5440" t="e">
        <v>#NAME?</v>
      </c>
      <c r="J5440" t="e">
        <v>#NAME?</v>
      </c>
      <c r="L5440">
        <f>N(L5439)+IF(AND('🔎 TRA CỨU NHANH'!$C$2&lt;&gt;"",OR(ISNUMBER(SEARCH('🔎 TRA CỨU NHANH'!$C$2,$A5440)),ISNUMBER(SEARCH('🔎 TRA CỨU NHANH'!$C$2,$B5440)))),1,0)</f>
        <v/>
      </c>
      <c r="M5440">
        <f>IF(L5440&gt;N(L5439),L5440,"")</f>
        <v/>
      </c>
      <c r="N5440">
        <f>N(N5439)+IF(AND('💰 BÁO GIÁ'!$C$27&lt;&gt;"",OR(ISNUMBER(SEARCH('💰 BÁO GIÁ'!$C$27,$A5440)),ISNUMBER(SEARCH('💰 BÁO GIÁ'!$C$27,$B5440)))),1,0)</f>
        <v/>
      </c>
      <c r="O5440">
        <f>IF(N5440&gt;N(N5439),N5440,"")</f>
        <v/>
      </c>
    </row>
    <row r="5441">
      <c r="A5441" t="e">
        <v>#NAME?</v>
      </c>
      <c r="B5441" t="e">
        <v>#NAME?</v>
      </c>
      <c r="C5441" t="e">
        <v>#NAME?</v>
      </c>
      <c r="D5441" t="e">
        <v>#NAME?</v>
      </c>
      <c r="E5441" t="e">
        <v>#NAME?</v>
      </c>
      <c r="F5441" t="e">
        <v>#NAME?</v>
      </c>
      <c r="G5441" t="e">
        <v>#NAME?</v>
      </c>
      <c r="H5441" t="e">
        <v>#NAME?</v>
      </c>
      <c r="I5441" t="e">
        <v>#NAME?</v>
      </c>
      <c r="J5441" t="e">
        <v>#NAME?</v>
      </c>
      <c r="L5441">
        <f>N(L5440)+IF(AND('🔎 TRA CỨU NHANH'!$C$2&lt;&gt;"",OR(ISNUMBER(SEARCH('🔎 TRA CỨU NHANH'!$C$2,$A5441)),ISNUMBER(SEARCH('🔎 TRA CỨU NHANH'!$C$2,$B5441)))),1,0)</f>
        <v/>
      </c>
      <c r="M5441">
        <f>IF(L5441&gt;N(L5440),L5441,"")</f>
        <v/>
      </c>
      <c r="N5441">
        <f>N(N5440)+IF(AND('💰 BÁO GIÁ'!$C$27&lt;&gt;"",OR(ISNUMBER(SEARCH('💰 BÁO GIÁ'!$C$27,$A5441)),ISNUMBER(SEARCH('💰 BÁO GIÁ'!$C$27,$B5441)))),1,0)</f>
        <v/>
      </c>
      <c r="O5441">
        <f>IF(N5441&gt;N(N5440),N5441,"")</f>
        <v/>
      </c>
    </row>
    <row r="5442">
      <c r="A5442" t="e">
        <v>#NAME?</v>
      </c>
      <c r="B5442" t="e">
        <v>#NAME?</v>
      </c>
      <c r="C5442" t="e">
        <v>#NAME?</v>
      </c>
      <c r="D5442" t="e">
        <v>#NAME?</v>
      </c>
      <c r="E5442" t="e">
        <v>#NAME?</v>
      </c>
      <c r="F5442" t="e">
        <v>#NAME?</v>
      </c>
      <c r="G5442" t="e">
        <v>#NAME?</v>
      </c>
      <c r="H5442" t="e">
        <v>#NAME?</v>
      </c>
      <c r="I5442" t="e">
        <v>#NAME?</v>
      </c>
      <c r="J5442" t="e">
        <v>#NAME?</v>
      </c>
      <c r="L5442">
        <f>N(L5441)+IF(AND('🔎 TRA CỨU NHANH'!$C$2&lt;&gt;"",OR(ISNUMBER(SEARCH('🔎 TRA CỨU NHANH'!$C$2,$A5442)),ISNUMBER(SEARCH('🔎 TRA CỨU NHANH'!$C$2,$B5442)))),1,0)</f>
        <v/>
      </c>
      <c r="M5442">
        <f>IF(L5442&gt;N(L5441),L5442,"")</f>
        <v/>
      </c>
      <c r="N5442">
        <f>N(N5441)+IF(AND('💰 BÁO GIÁ'!$C$27&lt;&gt;"",OR(ISNUMBER(SEARCH('💰 BÁO GIÁ'!$C$27,$A5442)),ISNUMBER(SEARCH('💰 BÁO GIÁ'!$C$27,$B5442)))),1,0)</f>
        <v/>
      </c>
      <c r="O5442">
        <f>IF(N5442&gt;N(N5441),N5442,"")</f>
        <v/>
      </c>
    </row>
    <row r="5443">
      <c r="A5443" t="e">
        <v>#NAME?</v>
      </c>
      <c r="B5443" t="e">
        <v>#NAME?</v>
      </c>
      <c r="C5443" t="e">
        <v>#NAME?</v>
      </c>
      <c r="D5443" t="e">
        <v>#NAME?</v>
      </c>
      <c r="E5443" t="e">
        <v>#NAME?</v>
      </c>
      <c r="F5443" t="e">
        <v>#NAME?</v>
      </c>
      <c r="G5443" t="e">
        <v>#NAME?</v>
      </c>
      <c r="H5443" t="e">
        <v>#NAME?</v>
      </c>
      <c r="I5443" t="e">
        <v>#NAME?</v>
      </c>
      <c r="J5443" t="e">
        <v>#NAME?</v>
      </c>
      <c r="L5443">
        <f>N(L5442)+IF(AND('🔎 TRA CỨU NHANH'!$C$2&lt;&gt;"",OR(ISNUMBER(SEARCH('🔎 TRA CỨU NHANH'!$C$2,$A5443)),ISNUMBER(SEARCH('🔎 TRA CỨU NHANH'!$C$2,$B5443)))),1,0)</f>
        <v/>
      </c>
      <c r="M5443">
        <f>IF(L5443&gt;N(L5442),L5443,"")</f>
        <v/>
      </c>
      <c r="N5443">
        <f>N(N5442)+IF(AND('💰 BÁO GIÁ'!$C$27&lt;&gt;"",OR(ISNUMBER(SEARCH('💰 BÁO GIÁ'!$C$27,$A5443)),ISNUMBER(SEARCH('💰 BÁO GIÁ'!$C$27,$B5443)))),1,0)</f>
        <v/>
      </c>
      <c r="O5443">
        <f>IF(N5443&gt;N(N5442),N5443,"")</f>
        <v/>
      </c>
    </row>
    <row r="5444">
      <c r="A5444" t="e">
        <v>#NAME?</v>
      </c>
      <c r="B5444" t="e">
        <v>#NAME?</v>
      </c>
      <c r="C5444" t="e">
        <v>#NAME?</v>
      </c>
      <c r="D5444" t="e">
        <v>#NAME?</v>
      </c>
      <c r="E5444" t="e">
        <v>#NAME?</v>
      </c>
      <c r="F5444" t="e">
        <v>#NAME?</v>
      </c>
      <c r="G5444" t="e">
        <v>#NAME?</v>
      </c>
      <c r="H5444" t="e">
        <v>#NAME?</v>
      </c>
      <c r="I5444" t="e">
        <v>#NAME?</v>
      </c>
      <c r="J5444" t="e">
        <v>#NAME?</v>
      </c>
      <c r="L5444">
        <f>N(L5443)+IF(AND('🔎 TRA CỨU NHANH'!$C$2&lt;&gt;"",OR(ISNUMBER(SEARCH('🔎 TRA CỨU NHANH'!$C$2,$A5444)),ISNUMBER(SEARCH('🔎 TRA CỨU NHANH'!$C$2,$B5444)))),1,0)</f>
        <v/>
      </c>
      <c r="M5444">
        <f>IF(L5444&gt;N(L5443),L5444,"")</f>
        <v/>
      </c>
      <c r="N5444">
        <f>N(N5443)+IF(AND('💰 BÁO GIÁ'!$C$27&lt;&gt;"",OR(ISNUMBER(SEARCH('💰 BÁO GIÁ'!$C$27,$A5444)),ISNUMBER(SEARCH('💰 BÁO GIÁ'!$C$27,$B5444)))),1,0)</f>
        <v/>
      </c>
      <c r="O5444">
        <f>IF(N5444&gt;N(N5443),N5444,"")</f>
        <v/>
      </c>
    </row>
    <row r="5445">
      <c r="A5445" t="e">
        <v>#NAME?</v>
      </c>
      <c r="B5445" t="e">
        <v>#NAME?</v>
      </c>
      <c r="C5445" t="e">
        <v>#NAME?</v>
      </c>
      <c r="D5445" t="e">
        <v>#NAME?</v>
      </c>
      <c r="E5445" t="e">
        <v>#NAME?</v>
      </c>
      <c r="F5445" t="e">
        <v>#NAME?</v>
      </c>
      <c r="G5445" t="e">
        <v>#NAME?</v>
      </c>
      <c r="H5445" t="e">
        <v>#NAME?</v>
      </c>
      <c r="I5445" t="e">
        <v>#NAME?</v>
      </c>
      <c r="J5445" t="e">
        <v>#NAME?</v>
      </c>
      <c r="L5445">
        <f>N(L5444)+IF(AND('🔎 TRA CỨU NHANH'!$C$2&lt;&gt;"",OR(ISNUMBER(SEARCH('🔎 TRA CỨU NHANH'!$C$2,$A5445)),ISNUMBER(SEARCH('🔎 TRA CỨU NHANH'!$C$2,$B5445)))),1,0)</f>
        <v/>
      </c>
      <c r="M5445">
        <f>IF(L5445&gt;N(L5444),L5445,"")</f>
        <v/>
      </c>
      <c r="N5445">
        <f>N(N5444)+IF(AND('💰 BÁO GIÁ'!$C$27&lt;&gt;"",OR(ISNUMBER(SEARCH('💰 BÁO GIÁ'!$C$27,$A5445)),ISNUMBER(SEARCH('💰 BÁO GIÁ'!$C$27,$B5445)))),1,0)</f>
        <v/>
      </c>
      <c r="O5445">
        <f>IF(N5445&gt;N(N5444),N5445,"")</f>
        <v/>
      </c>
    </row>
    <row r="5446">
      <c r="A5446" t="e">
        <v>#NAME?</v>
      </c>
      <c r="B5446" t="e">
        <v>#NAME?</v>
      </c>
      <c r="C5446" t="e">
        <v>#NAME?</v>
      </c>
      <c r="D5446" t="e">
        <v>#NAME?</v>
      </c>
      <c r="E5446" t="e">
        <v>#NAME?</v>
      </c>
      <c r="F5446" t="e">
        <v>#NAME?</v>
      </c>
      <c r="G5446" t="e">
        <v>#NAME?</v>
      </c>
      <c r="H5446" t="e">
        <v>#NAME?</v>
      </c>
      <c r="I5446" t="e">
        <v>#NAME?</v>
      </c>
      <c r="J5446" t="e">
        <v>#NAME?</v>
      </c>
      <c r="L5446">
        <f>N(L5445)+IF(AND('🔎 TRA CỨU NHANH'!$C$2&lt;&gt;"",OR(ISNUMBER(SEARCH('🔎 TRA CỨU NHANH'!$C$2,$A5446)),ISNUMBER(SEARCH('🔎 TRA CỨU NHANH'!$C$2,$B5446)))),1,0)</f>
        <v/>
      </c>
      <c r="M5446">
        <f>IF(L5446&gt;N(L5445),L5446,"")</f>
        <v/>
      </c>
      <c r="N5446">
        <f>N(N5445)+IF(AND('💰 BÁO GIÁ'!$C$27&lt;&gt;"",OR(ISNUMBER(SEARCH('💰 BÁO GIÁ'!$C$27,$A5446)),ISNUMBER(SEARCH('💰 BÁO GIÁ'!$C$27,$B5446)))),1,0)</f>
        <v/>
      </c>
      <c r="O5446">
        <f>IF(N5446&gt;N(N5445),N5446,"")</f>
        <v/>
      </c>
    </row>
    <row r="5447">
      <c r="A5447" t="e">
        <v>#NAME?</v>
      </c>
      <c r="B5447" t="e">
        <v>#NAME?</v>
      </c>
      <c r="C5447" t="e">
        <v>#NAME?</v>
      </c>
      <c r="D5447" t="e">
        <v>#NAME?</v>
      </c>
      <c r="E5447" t="e">
        <v>#NAME?</v>
      </c>
      <c r="F5447" t="e">
        <v>#NAME?</v>
      </c>
      <c r="G5447" t="e">
        <v>#NAME?</v>
      </c>
      <c r="H5447" t="e">
        <v>#NAME?</v>
      </c>
      <c r="I5447" t="e">
        <v>#NAME?</v>
      </c>
      <c r="J5447" t="e">
        <v>#NAME?</v>
      </c>
      <c r="L5447">
        <f>N(L5446)+IF(AND('🔎 TRA CỨU NHANH'!$C$2&lt;&gt;"",OR(ISNUMBER(SEARCH('🔎 TRA CỨU NHANH'!$C$2,$A5447)),ISNUMBER(SEARCH('🔎 TRA CỨU NHANH'!$C$2,$B5447)))),1,0)</f>
        <v/>
      </c>
      <c r="M5447">
        <f>IF(L5447&gt;N(L5446),L5447,"")</f>
        <v/>
      </c>
      <c r="N5447">
        <f>N(N5446)+IF(AND('💰 BÁO GIÁ'!$C$27&lt;&gt;"",OR(ISNUMBER(SEARCH('💰 BÁO GIÁ'!$C$27,$A5447)),ISNUMBER(SEARCH('💰 BÁO GIÁ'!$C$27,$B5447)))),1,0)</f>
        <v/>
      </c>
      <c r="O5447">
        <f>IF(N5447&gt;N(N5446),N5447,"")</f>
        <v/>
      </c>
    </row>
    <row r="5448">
      <c r="A5448" t="e">
        <v>#NAME?</v>
      </c>
      <c r="B5448" t="e">
        <v>#NAME?</v>
      </c>
      <c r="C5448" t="e">
        <v>#NAME?</v>
      </c>
      <c r="D5448" t="e">
        <v>#NAME?</v>
      </c>
      <c r="E5448" t="e">
        <v>#NAME?</v>
      </c>
      <c r="F5448" t="e">
        <v>#NAME?</v>
      </c>
      <c r="G5448" t="e">
        <v>#NAME?</v>
      </c>
      <c r="H5448" t="e">
        <v>#NAME?</v>
      </c>
      <c r="I5448" t="e">
        <v>#NAME?</v>
      </c>
      <c r="J5448" t="e">
        <v>#NAME?</v>
      </c>
      <c r="L5448">
        <f>N(L5447)+IF(AND('🔎 TRA CỨU NHANH'!$C$2&lt;&gt;"",OR(ISNUMBER(SEARCH('🔎 TRA CỨU NHANH'!$C$2,$A5448)),ISNUMBER(SEARCH('🔎 TRA CỨU NHANH'!$C$2,$B5448)))),1,0)</f>
        <v/>
      </c>
      <c r="M5448">
        <f>IF(L5448&gt;N(L5447),L5448,"")</f>
        <v/>
      </c>
      <c r="N5448">
        <f>N(N5447)+IF(AND('💰 BÁO GIÁ'!$C$27&lt;&gt;"",OR(ISNUMBER(SEARCH('💰 BÁO GIÁ'!$C$27,$A5448)),ISNUMBER(SEARCH('💰 BÁO GIÁ'!$C$27,$B5448)))),1,0)</f>
        <v/>
      </c>
      <c r="O5448">
        <f>IF(N5448&gt;N(N5447),N5448,"")</f>
        <v/>
      </c>
    </row>
    <row r="5449">
      <c r="A5449" t="e">
        <v>#NAME?</v>
      </c>
      <c r="B5449" t="e">
        <v>#NAME?</v>
      </c>
      <c r="C5449" t="e">
        <v>#NAME?</v>
      </c>
      <c r="D5449" t="e">
        <v>#NAME?</v>
      </c>
      <c r="E5449" t="e">
        <v>#NAME?</v>
      </c>
      <c r="F5449" t="e">
        <v>#NAME?</v>
      </c>
      <c r="G5449" t="e">
        <v>#NAME?</v>
      </c>
      <c r="H5449" t="e">
        <v>#NAME?</v>
      </c>
      <c r="I5449" t="e">
        <v>#NAME?</v>
      </c>
      <c r="J5449" t="e">
        <v>#NAME?</v>
      </c>
      <c r="L5449">
        <f>N(L5448)+IF(AND('🔎 TRA CỨU NHANH'!$C$2&lt;&gt;"",OR(ISNUMBER(SEARCH('🔎 TRA CỨU NHANH'!$C$2,$A5449)),ISNUMBER(SEARCH('🔎 TRA CỨU NHANH'!$C$2,$B5449)))),1,0)</f>
        <v/>
      </c>
      <c r="M5449">
        <f>IF(L5449&gt;N(L5448),L5449,"")</f>
        <v/>
      </c>
      <c r="N5449">
        <f>N(N5448)+IF(AND('💰 BÁO GIÁ'!$C$27&lt;&gt;"",OR(ISNUMBER(SEARCH('💰 BÁO GIÁ'!$C$27,$A5449)),ISNUMBER(SEARCH('💰 BÁO GIÁ'!$C$27,$B5449)))),1,0)</f>
        <v/>
      </c>
      <c r="O5449">
        <f>IF(N5449&gt;N(N5448),N5449,"")</f>
        <v/>
      </c>
    </row>
    <row r="5450">
      <c r="A5450" t="e">
        <v>#NAME?</v>
      </c>
      <c r="B5450" t="e">
        <v>#NAME?</v>
      </c>
      <c r="C5450" t="e">
        <v>#NAME?</v>
      </c>
      <c r="D5450" t="e">
        <v>#NAME?</v>
      </c>
      <c r="E5450" t="e">
        <v>#NAME?</v>
      </c>
      <c r="F5450" t="e">
        <v>#NAME?</v>
      </c>
      <c r="G5450" t="e">
        <v>#NAME?</v>
      </c>
      <c r="H5450" t="e">
        <v>#NAME?</v>
      </c>
      <c r="I5450" t="e">
        <v>#NAME?</v>
      </c>
      <c r="J5450" t="e">
        <v>#NAME?</v>
      </c>
      <c r="L5450">
        <f>N(L5449)+IF(AND('🔎 TRA CỨU NHANH'!$C$2&lt;&gt;"",OR(ISNUMBER(SEARCH('🔎 TRA CỨU NHANH'!$C$2,$A5450)),ISNUMBER(SEARCH('🔎 TRA CỨU NHANH'!$C$2,$B5450)))),1,0)</f>
        <v/>
      </c>
      <c r="M5450">
        <f>IF(L5450&gt;N(L5449),L5450,"")</f>
        <v/>
      </c>
      <c r="N5450">
        <f>N(N5449)+IF(AND('💰 BÁO GIÁ'!$C$27&lt;&gt;"",OR(ISNUMBER(SEARCH('💰 BÁO GIÁ'!$C$27,$A5450)),ISNUMBER(SEARCH('💰 BÁO GIÁ'!$C$27,$B5450)))),1,0)</f>
        <v/>
      </c>
      <c r="O5450">
        <f>IF(N5450&gt;N(N5449),N5450,"")</f>
        <v/>
      </c>
    </row>
    <row r="5451">
      <c r="A5451" t="e">
        <v>#NAME?</v>
      </c>
      <c r="B5451" t="e">
        <v>#NAME?</v>
      </c>
      <c r="C5451" t="e">
        <v>#NAME?</v>
      </c>
      <c r="D5451" t="e">
        <v>#NAME?</v>
      </c>
      <c r="E5451" t="e">
        <v>#NAME?</v>
      </c>
      <c r="F5451" t="e">
        <v>#NAME?</v>
      </c>
      <c r="G5451" t="e">
        <v>#NAME?</v>
      </c>
      <c r="H5451" t="e">
        <v>#NAME?</v>
      </c>
      <c r="I5451" t="e">
        <v>#NAME?</v>
      </c>
      <c r="J5451" t="e">
        <v>#NAME?</v>
      </c>
      <c r="L5451">
        <f>N(L5450)+IF(AND('🔎 TRA CỨU NHANH'!$C$2&lt;&gt;"",OR(ISNUMBER(SEARCH('🔎 TRA CỨU NHANH'!$C$2,$A5451)),ISNUMBER(SEARCH('🔎 TRA CỨU NHANH'!$C$2,$B5451)))),1,0)</f>
        <v/>
      </c>
      <c r="M5451">
        <f>IF(L5451&gt;N(L5450),L5451,"")</f>
        <v/>
      </c>
      <c r="N5451">
        <f>N(N5450)+IF(AND('💰 BÁO GIÁ'!$C$27&lt;&gt;"",OR(ISNUMBER(SEARCH('💰 BÁO GIÁ'!$C$27,$A5451)),ISNUMBER(SEARCH('💰 BÁO GIÁ'!$C$27,$B5451)))),1,0)</f>
        <v/>
      </c>
      <c r="O5451">
        <f>IF(N5451&gt;N(N5450),N5451,"")</f>
        <v/>
      </c>
    </row>
    <row r="5452">
      <c r="A5452" t="e">
        <v>#NAME?</v>
      </c>
      <c r="B5452" t="e">
        <v>#NAME?</v>
      </c>
      <c r="C5452" t="e">
        <v>#NAME?</v>
      </c>
      <c r="D5452" t="e">
        <v>#NAME?</v>
      </c>
      <c r="E5452" t="e">
        <v>#NAME?</v>
      </c>
      <c r="F5452" t="e">
        <v>#NAME?</v>
      </c>
      <c r="G5452" t="e">
        <v>#NAME?</v>
      </c>
      <c r="H5452" t="e">
        <v>#NAME?</v>
      </c>
      <c r="I5452" t="e">
        <v>#NAME?</v>
      </c>
      <c r="J5452" t="e">
        <v>#NAME?</v>
      </c>
      <c r="L5452">
        <f>N(L5451)+IF(AND('🔎 TRA CỨU NHANH'!$C$2&lt;&gt;"",OR(ISNUMBER(SEARCH('🔎 TRA CỨU NHANH'!$C$2,$A5452)),ISNUMBER(SEARCH('🔎 TRA CỨU NHANH'!$C$2,$B5452)))),1,0)</f>
        <v/>
      </c>
      <c r="M5452">
        <f>IF(L5452&gt;N(L5451),L5452,"")</f>
        <v/>
      </c>
      <c r="N5452">
        <f>N(N5451)+IF(AND('💰 BÁO GIÁ'!$C$27&lt;&gt;"",OR(ISNUMBER(SEARCH('💰 BÁO GIÁ'!$C$27,$A5452)),ISNUMBER(SEARCH('💰 BÁO GIÁ'!$C$27,$B5452)))),1,0)</f>
        <v/>
      </c>
      <c r="O5452">
        <f>IF(N5452&gt;N(N5451),N5452,"")</f>
        <v/>
      </c>
    </row>
    <row r="5453">
      <c r="A5453" t="e">
        <v>#NAME?</v>
      </c>
      <c r="B5453" t="e">
        <v>#NAME?</v>
      </c>
      <c r="C5453" t="e">
        <v>#NAME?</v>
      </c>
      <c r="D5453" t="e">
        <v>#NAME?</v>
      </c>
      <c r="E5453" t="e">
        <v>#NAME?</v>
      </c>
      <c r="F5453" t="e">
        <v>#NAME?</v>
      </c>
      <c r="G5453" t="e">
        <v>#NAME?</v>
      </c>
      <c r="H5453" t="e">
        <v>#NAME?</v>
      </c>
      <c r="I5453" t="e">
        <v>#NAME?</v>
      </c>
      <c r="J5453" t="e">
        <v>#NAME?</v>
      </c>
      <c r="L5453">
        <f>N(L5452)+IF(AND('🔎 TRA CỨU NHANH'!$C$2&lt;&gt;"",OR(ISNUMBER(SEARCH('🔎 TRA CỨU NHANH'!$C$2,$A5453)),ISNUMBER(SEARCH('🔎 TRA CỨU NHANH'!$C$2,$B5453)))),1,0)</f>
        <v/>
      </c>
      <c r="M5453">
        <f>IF(L5453&gt;N(L5452),L5453,"")</f>
        <v/>
      </c>
      <c r="N5453">
        <f>N(N5452)+IF(AND('💰 BÁO GIÁ'!$C$27&lt;&gt;"",OR(ISNUMBER(SEARCH('💰 BÁO GIÁ'!$C$27,$A5453)),ISNUMBER(SEARCH('💰 BÁO GIÁ'!$C$27,$B5453)))),1,0)</f>
        <v/>
      </c>
      <c r="O5453">
        <f>IF(N5453&gt;N(N5452),N5453,"")</f>
        <v/>
      </c>
    </row>
    <row r="5454">
      <c r="A5454" t="e">
        <v>#NAME?</v>
      </c>
      <c r="B5454" t="e">
        <v>#NAME?</v>
      </c>
      <c r="C5454" t="e">
        <v>#NAME?</v>
      </c>
      <c r="D5454" t="e">
        <v>#NAME?</v>
      </c>
      <c r="E5454" t="e">
        <v>#NAME?</v>
      </c>
      <c r="F5454" t="e">
        <v>#NAME?</v>
      </c>
      <c r="G5454" t="e">
        <v>#NAME?</v>
      </c>
      <c r="H5454" t="e">
        <v>#NAME?</v>
      </c>
      <c r="I5454" t="e">
        <v>#NAME?</v>
      </c>
      <c r="J5454" t="e">
        <v>#NAME?</v>
      </c>
      <c r="L5454">
        <f>N(L5453)+IF(AND('🔎 TRA CỨU NHANH'!$C$2&lt;&gt;"",OR(ISNUMBER(SEARCH('🔎 TRA CỨU NHANH'!$C$2,$A5454)),ISNUMBER(SEARCH('🔎 TRA CỨU NHANH'!$C$2,$B5454)))),1,0)</f>
        <v/>
      </c>
      <c r="M5454">
        <f>IF(L5454&gt;N(L5453),L5454,"")</f>
        <v/>
      </c>
      <c r="N5454">
        <f>N(N5453)+IF(AND('💰 BÁO GIÁ'!$C$27&lt;&gt;"",OR(ISNUMBER(SEARCH('💰 BÁO GIÁ'!$C$27,$A5454)),ISNUMBER(SEARCH('💰 BÁO GIÁ'!$C$27,$B5454)))),1,0)</f>
        <v/>
      </c>
      <c r="O5454">
        <f>IF(N5454&gt;N(N5453),N5454,"")</f>
        <v/>
      </c>
    </row>
    <row r="5455">
      <c r="A5455" t="e">
        <v>#NAME?</v>
      </c>
      <c r="B5455" t="e">
        <v>#NAME?</v>
      </c>
      <c r="C5455" t="e">
        <v>#NAME?</v>
      </c>
      <c r="D5455" t="e">
        <v>#NAME?</v>
      </c>
      <c r="E5455" t="e">
        <v>#NAME?</v>
      </c>
      <c r="F5455" t="e">
        <v>#NAME?</v>
      </c>
      <c r="G5455" t="e">
        <v>#NAME?</v>
      </c>
      <c r="H5455" t="e">
        <v>#NAME?</v>
      </c>
      <c r="I5455" t="e">
        <v>#NAME?</v>
      </c>
      <c r="J5455" t="e">
        <v>#NAME?</v>
      </c>
      <c r="L5455">
        <f>N(L5454)+IF(AND('🔎 TRA CỨU NHANH'!$C$2&lt;&gt;"",OR(ISNUMBER(SEARCH('🔎 TRA CỨU NHANH'!$C$2,$A5455)),ISNUMBER(SEARCH('🔎 TRA CỨU NHANH'!$C$2,$B5455)))),1,0)</f>
        <v/>
      </c>
      <c r="M5455">
        <f>IF(L5455&gt;N(L5454),L5455,"")</f>
        <v/>
      </c>
      <c r="N5455">
        <f>N(N5454)+IF(AND('💰 BÁO GIÁ'!$C$27&lt;&gt;"",OR(ISNUMBER(SEARCH('💰 BÁO GIÁ'!$C$27,$A5455)),ISNUMBER(SEARCH('💰 BÁO GIÁ'!$C$27,$B5455)))),1,0)</f>
        <v/>
      </c>
      <c r="O5455">
        <f>IF(N5455&gt;N(N5454),N5455,"")</f>
        <v/>
      </c>
    </row>
    <row r="5456">
      <c r="A5456" t="e">
        <v>#NAME?</v>
      </c>
      <c r="B5456" t="e">
        <v>#NAME?</v>
      </c>
      <c r="C5456" t="e">
        <v>#NAME?</v>
      </c>
      <c r="D5456" t="e">
        <v>#NAME?</v>
      </c>
      <c r="E5456" t="e">
        <v>#NAME?</v>
      </c>
      <c r="F5456" t="e">
        <v>#NAME?</v>
      </c>
      <c r="G5456" t="e">
        <v>#NAME?</v>
      </c>
      <c r="H5456" t="e">
        <v>#NAME?</v>
      </c>
      <c r="I5456" t="e">
        <v>#NAME?</v>
      </c>
      <c r="J5456" t="e">
        <v>#NAME?</v>
      </c>
      <c r="L5456">
        <f>N(L5455)+IF(AND('🔎 TRA CỨU NHANH'!$C$2&lt;&gt;"",OR(ISNUMBER(SEARCH('🔎 TRA CỨU NHANH'!$C$2,$A5456)),ISNUMBER(SEARCH('🔎 TRA CỨU NHANH'!$C$2,$B5456)))),1,0)</f>
        <v/>
      </c>
      <c r="M5456">
        <f>IF(L5456&gt;N(L5455),L5456,"")</f>
        <v/>
      </c>
      <c r="N5456">
        <f>N(N5455)+IF(AND('💰 BÁO GIÁ'!$C$27&lt;&gt;"",OR(ISNUMBER(SEARCH('💰 BÁO GIÁ'!$C$27,$A5456)),ISNUMBER(SEARCH('💰 BÁO GIÁ'!$C$27,$B5456)))),1,0)</f>
        <v/>
      </c>
      <c r="O5456">
        <f>IF(N5456&gt;N(N5455),N5456,"")</f>
        <v/>
      </c>
    </row>
    <row r="5457">
      <c r="A5457" t="e">
        <v>#NAME?</v>
      </c>
      <c r="B5457" t="e">
        <v>#NAME?</v>
      </c>
      <c r="C5457" t="e">
        <v>#NAME?</v>
      </c>
      <c r="D5457" t="e">
        <v>#NAME?</v>
      </c>
      <c r="E5457" t="e">
        <v>#NAME?</v>
      </c>
      <c r="F5457" t="e">
        <v>#NAME?</v>
      </c>
      <c r="G5457" t="e">
        <v>#NAME?</v>
      </c>
      <c r="H5457" t="e">
        <v>#NAME?</v>
      </c>
      <c r="I5457" t="e">
        <v>#NAME?</v>
      </c>
      <c r="J5457" t="e">
        <v>#NAME?</v>
      </c>
      <c r="L5457">
        <f>N(L5456)+IF(AND('🔎 TRA CỨU NHANH'!$C$2&lt;&gt;"",OR(ISNUMBER(SEARCH('🔎 TRA CỨU NHANH'!$C$2,$A5457)),ISNUMBER(SEARCH('🔎 TRA CỨU NHANH'!$C$2,$B5457)))),1,0)</f>
        <v/>
      </c>
      <c r="M5457">
        <f>IF(L5457&gt;N(L5456),L5457,"")</f>
        <v/>
      </c>
      <c r="N5457">
        <f>N(N5456)+IF(AND('💰 BÁO GIÁ'!$C$27&lt;&gt;"",OR(ISNUMBER(SEARCH('💰 BÁO GIÁ'!$C$27,$A5457)),ISNUMBER(SEARCH('💰 BÁO GIÁ'!$C$27,$B5457)))),1,0)</f>
        <v/>
      </c>
      <c r="O5457">
        <f>IF(N5457&gt;N(N5456),N5457,"")</f>
        <v/>
      </c>
    </row>
    <row r="5458">
      <c r="A5458" t="e">
        <v>#NAME?</v>
      </c>
      <c r="B5458" t="e">
        <v>#NAME?</v>
      </c>
      <c r="C5458" t="e">
        <v>#NAME?</v>
      </c>
      <c r="D5458" t="e">
        <v>#NAME?</v>
      </c>
      <c r="E5458" t="e">
        <v>#NAME?</v>
      </c>
      <c r="F5458" t="e">
        <v>#NAME?</v>
      </c>
      <c r="G5458" t="e">
        <v>#NAME?</v>
      </c>
      <c r="H5458" t="e">
        <v>#NAME?</v>
      </c>
      <c r="I5458" t="e">
        <v>#NAME?</v>
      </c>
      <c r="J5458" t="e">
        <v>#NAME?</v>
      </c>
      <c r="L5458">
        <f>N(L5457)+IF(AND('🔎 TRA CỨU NHANH'!$C$2&lt;&gt;"",OR(ISNUMBER(SEARCH('🔎 TRA CỨU NHANH'!$C$2,$A5458)),ISNUMBER(SEARCH('🔎 TRA CỨU NHANH'!$C$2,$B5458)))),1,0)</f>
        <v/>
      </c>
      <c r="M5458">
        <f>IF(L5458&gt;N(L5457),L5458,"")</f>
        <v/>
      </c>
      <c r="N5458">
        <f>N(N5457)+IF(AND('💰 BÁO GIÁ'!$C$27&lt;&gt;"",OR(ISNUMBER(SEARCH('💰 BÁO GIÁ'!$C$27,$A5458)),ISNUMBER(SEARCH('💰 BÁO GIÁ'!$C$27,$B5458)))),1,0)</f>
        <v/>
      </c>
      <c r="O5458">
        <f>IF(N5458&gt;N(N5457),N5458,"")</f>
        <v/>
      </c>
    </row>
    <row r="5459">
      <c r="A5459" t="e">
        <v>#NAME?</v>
      </c>
      <c r="B5459" t="e">
        <v>#NAME?</v>
      </c>
      <c r="C5459" t="e">
        <v>#NAME?</v>
      </c>
      <c r="D5459" t="e">
        <v>#NAME?</v>
      </c>
      <c r="E5459" t="e">
        <v>#NAME?</v>
      </c>
      <c r="F5459" t="e">
        <v>#NAME?</v>
      </c>
      <c r="G5459" t="e">
        <v>#NAME?</v>
      </c>
      <c r="H5459" t="e">
        <v>#NAME?</v>
      </c>
      <c r="I5459" t="e">
        <v>#NAME?</v>
      </c>
      <c r="J5459" t="e">
        <v>#NAME?</v>
      </c>
      <c r="L5459">
        <f>N(L5458)+IF(AND('🔎 TRA CỨU NHANH'!$C$2&lt;&gt;"",OR(ISNUMBER(SEARCH('🔎 TRA CỨU NHANH'!$C$2,$A5459)),ISNUMBER(SEARCH('🔎 TRA CỨU NHANH'!$C$2,$B5459)))),1,0)</f>
        <v/>
      </c>
      <c r="M5459">
        <f>IF(L5459&gt;N(L5458),L5459,"")</f>
        <v/>
      </c>
      <c r="N5459">
        <f>N(N5458)+IF(AND('💰 BÁO GIÁ'!$C$27&lt;&gt;"",OR(ISNUMBER(SEARCH('💰 BÁO GIÁ'!$C$27,$A5459)),ISNUMBER(SEARCH('💰 BÁO GIÁ'!$C$27,$B5459)))),1,0)</f>
        <v/>
      </c>
      <c r="O5459">
        <f>IF(N5459&gt;N(N5458),N5459,"")</f>
        <v/>
      </c>
    </row>
    <row r="5460">
      <c r="A5460" t="e">
        <v>#NAME?</v>
      </c>
      <c r="B5460" t="e">
        <v>#NAME?</v>
      </c>
      <c r="C5460" t="e">
        <v>#NAME?</v>
      </c>
      <c r="D5460" t="e">
        <v>#NAME?</v>
      </c>
      <c r="E5460" t="e">
        <v>#NAME?</v>
      </c>
      <c r="F5460" t="e">
        <v>#NAME?</v>
      </c>
      <c r="G5460" t="e">
        <v>#NAME?</v>
      </c>
      <c r="H5460" t="e">
        <v>#NAME?</v>
      </c>
      <c r="I5460" t="e">
        <v>#NAME?</v>
      </c>
      <c r="J5460" t="e">
        <v>#NAME?</v>
      </c>
      <c r="L5460">
        <f>N(L5459)+IF(AND('🔎 TRA CỨU NHANH'!$C$2&lt;&gt;"",OR(ISNUMBER(SEARCH('🔎 TRA CỨU NHANH'!$C$2,$A5460)),ISNUMBER(SEARCH('🔎 TRA CỨU NHANH'!$C$2,$B5460)))),1,0)</f>
        <v/>
      </c>
      <c r="M5460">
        <f>IF(L5460&gt;N(L5459),L5460,"")</f>
        <v/>
      </c>
      <c r="N5460">
        <f>N(N5459)+IF(AND('💰 BÁO GIÁ'!$C$27&lt;&gt;"",OR(ISNUMBER(SEARCH('💰 BÁO GIÁ'!$C$27,$A5460)),ISNUMBER(SEARCH('💰 BÁO GIÁ'!$C$27,$B5460)))),1,0)</f>
        <v/>
      </c>
      <c r="O5460">
        <f>IF(N5460&gt;N(N5459),N5460,"")</f>
        <v/>
      </c>
    </row>
    <row r="5461">
      <c r="A5461" t="e">
        <v>#NAME?</v>
      </c>
      <c r="B5461" t="e">
        <v>#NAME?</v>
      </c>
      <c r="C5461" t="e">
        <v>#NAME?</v>
      </c>
      <c r="D5461" t="e">
        <v>#NAME?</v>
      </c>
      <c r="E5461" t="e">
        <v>#NAME?</v>
      </c>
      <c r="F5461" t="e">
        <v>#NAME?</v>
      </c>
      <c r="G5461" t="e">
        <v>#NAME?</v>
      </c>
      <c r="H5461" t="e">
        <v>#NAME?</v>
      </c>
      <c r="I5461" t="e">
        <v>#NAME?</v>
      </c>
      <c r="J5461" t="e">
        <v>#NAME?</v>
      </c>
      <c r="L5461">
        <f>N(L5460)+IF(AND('🔎 TRA CỨU NHANH'!$C$2&lt;&gt;"",OR(ISNUMBER(SEARCH('🔎 TRA CỨU NHANH'!$C$2,$A5461)),ISNUMBER(SEARCH('🔎 TRA CỨU NHANH'!$C$2,$B5461)))),1,0)</f>
        <v/>
      </c>
      <c r="M5461">
        <f>IF(L5461&gt;N(L5460),L5461,"")</f>
        <v/>
      </c>
      <c r="N5461">
        <f>N(N5460)+IF(AND('💰 BÁO GIÁ'!$C$27&lt;&gt;"",OR(ISNUMBER(SEARCH('💰 BÁO GIÁ'!$C$27,$A5461)),ISNUMBER(SEARCH('💰 BÁO GIÁ'!$C$27,$B5461)))),1,0)</f>
        <v/>
      </c>
      <c r="O5461">
        <f>IF(N5461&gt;N(N5460),N5461,"")</f>
        <v/>
      </c>
    </row>
    <row r="5462">
      <c r="A5462" t="e">
        <v>#NAME?</v>
      </c>
      <c r="B5462" t="e">
        <v>#NAME?</v>
      </c>
      <c r="C5462" t="e">
        <v>#NAME?</v>
      </c>
      <c r="D5462" t="e">
        <v>#NAME?</v>
      </c>
      <c r="E5462" t="e">
        <v>#NAME?</v>
      </c>
      <c r="F5462" t="e">
        <v>#NAME?</v>
      </c>
      <c r="G5462" t="e">
        <v>#NAME?</v>
      </c>
      <c r="H5462" t="e">
        <v>#NAME?</v>
      </c>
      <c r="I5462" t="e">
        <v>#NAME?</v>
      </c>
      <c r="J5462" t="e">
        <v>#NAME?</v>
      </c>
      <c r="L5462">
        <f>N(L5461)+IF(AND('🔎 TRA CỨU NHANH'!$C$2&lt;&gt;"",OR(ISNUMBER(SEARCH('🔎 TRA CỨU NHANH'!$C$2,$A5462)),ISNUMBER(SEARCH('🔎 TRA CỨU NHANH'!$C$2,$B5462)))),1,0)</f>
        <v/>
      </c>
      <c r="M5462">
        <f>IF(L5462&gt;N(L5461),L5462,"")</f>
        <v/>
      </c>
      <c r="N5462">
        <f>N(N5461)+IF(AND('💰 BÁO GIÁ'!$C$27&lt;&gt;"",OR(ISNUMBER(SEARCH('💰 BÁO GIÁ'!$C$27,$A5462)),ISNUMBER(SEARCH('💰 BÁO GIÁ'!$C$27,$B5462)))),1,0)</f>
        <v/>
      </c>
      <c r="O5462">
        <f>IF(N5462&gt;N(N5461),N5462,"")</f>
        <v/>
      </c>
    </row>
    <row r="5463">
      <c r="A5463" t="e">
        <v>#NAME?</v>
      </c>
      <c r="B5463" t="e">
        <v>#NAME?</v>
      </c>
      <c r="C5463" t="e">
        <v>#NAME?</v>
      </c>
      <c r="D5463" t="e">
        <v>#NAME?</v>
      </c>
      <c r="E5463" t="e">
        <v>#NAME?</v>
      </c>
      <c r="F5463" t="e">
        <v>#NAME?</v>
      </c>
      <c r="G5463" t="e">
        <v>#NAME?</v>
      </c>
      <c r="H5463" t="e">
        <v>#NAME?</v>
      </c>
      <c r="I5463" t="e">
        <v>#NAME?</v>
      </c>
      <c r="J5463" t="e">
        <v>#NAME?</v>
      </c>
      <c r="L5463">
        <f>N(L5462)+IF(AND('🔎 TRA CỨU NHANH'!$C$2&lt;&gt;"",OR(ISNUMBER(SEARCH('🔎 TRA CỨU NHANH'!$C$2,$A5463)),ISNUMBER(SEARCH('🔎 TRA CỨU NHANH'!$C$2,$B5463)))),1,0)</f>
        <v/>
      </c>
      <c r="M5463">
        <f>IF(L5463&gt;N(L5462),L5463,"")</f>
        <v/>
      </c>
      <c r="N5463">
        <f>N(N5462)+IF(AND('💰 BÁO GIÁ'!$C$27&lt;&gt;"",OR(ISNUMBER(SEARCH('💰 BÁO GIÁ'!$C$27,$A5463)),ISNUMBER(SEARCH('💰 BÁO GIÁ'!$C$27,$B5463)))),1,0)</f>
        <v/>
      </c>
      <c r="O5463">
        <f>IF(N5463&gt;N(N5462),N5463,"")</f>
        <v/>
      </c>
    </row>
    <row r="5464">
      <c r="A5464" t="e">
        <v>#NAME?</v>
      </c>
      <c r="B5464" t="e">
        <v>#NAME?</v>
      </c>
      <c r="C5464" t="e">
        <v>#NAME?</v>
      </c>
      <c r="D5464" t="e">
        <v>#NAME?</v>
      </c>
      <c r="E5464" t="e">
        <v>#NAME?</v>
      </c>
      <c r="F5464" t="e">
        <v>#NAME?</v>
      </c>
      <c r="G5464" t="e">
        <v>#NAME?</v>
      </c>
      <c r="H5464" t="e">
        <v>#NAME?</v>
      </c>
      <c r="I5464" t="e">
        <v>#NAME?</v>
      </c>
      <c r="J5464" t="e">
        <v>#NAME?</v>
      </c>
      <c r="L5464">
        <f>N(L5463)+IF(AND('🔎 TRA CỨU NHANH'!$C$2&lt;&gt;"",OR(ISNUMBER(SEARCH('🔎 TRA CỨU NHANH'!$C$2,$A5464)),ISNUMBER(SEARCH('🔎 TRA CỨU NHANH'!$C$2,$B5464)))),1,0)</f>
        <v/>
      </c>
      <c r="M5464">
        <f>IF(L5464&gt;N(L5463),L5464,"")</f>
        <v/>
      </c>
      <c r="N5464">
        <f>N(N5463)+IF(AND('💰 BÁO GIÁ'!$C$27&lt;&gt;"",OR(ISNUMBER(SEARCH('💰 BÁO GIÁ'!$C$27,$A5464)),ISNUMBER(SEARCH('💰 BÁO GIÁ'!$C$27,$B5464)))),1,0)</f>
        <v/>
      </c>
      <c r="O5464">
        <f>IF(N5464&gt;N(N5463),N5464,"")</f>
        <v/>
      </c>
    </row>
    <row r="5465">
      <c r="A5465" t="e">
        <v>#NAME?</v>
      </c>
      <c r="B5465" t="e">
        <v>#NAME?</v>
      </c>
      <c r="C5465" t="e">
        <v>#NAME?</v>
      </c>
      <c r="D5465" t="e">
        <v>#NAME?</v>
      </c>
      <c r="E5465" t="e">
        <v>#NAME?</v>
      </c>
      <c r="F5465" t="e">
        <v>#NAME?</v>
      </c>
      <c r="G5465" t="e">
        <v>#NAME?</v>
      </c>
      <c r="H5465" t="e">
        <v>#NAME?</v>
      </c>
      <c r="I5465" t="e">
        <v>#NAME?</v>
      </c>
      <c r="J5465" t="e">
        <v>#NAME?</v>
      </c>
      <c r="L5465">
        <f>N(L5464)+IF(AND('🔎 TRA CỨU NHANH'!$C$2&lt;&gt;"",OR(ISNUMBER(SEARCH('🔎 TRA CỨU NHANH'!$C$2,$A5465)),ISNUMBER(SEARCH('🔎 TRA CỨU NHANH'!$C$2,$B5465)))),1,0)</f>
        <v/>
      </c>
      <c r="M5465">
        <f>IF(L5465&gt;N(L5464),L5465,"")</f>
        <v/>
      </c>
      <c r="N5465">
        <f>N(N5464)+IF(AND('💰 BÁO GIÁ'!$C$27&lt;&gt;"",OR(ISNUMBER(SEARCH('💰 BÁO GIÁ'!$C$27,$A5465)),ISNUMBER(SEARCH('💰 BÁO GIÁ'!$C$27,$B5465)))),1,0)</f>
        <v/>
      </c>
      <c r="O5465">
        <f>IF(N5465&gt;N(N5464),N5465,"")</f>
        <v/>
      </c>
    </row>
    <row r="5466">
      <c r="A5466" t="e">
        <v>#NAME?</v>
      </c>
      <c r="B5466" t="e">
        <v>#NAME?</v>
      </c>
      <c r="C5466" t="e">
        <v>#NAME?</v>
      </c>
      <c r="D5466" t="e">
        <v>#NAME?</v>
      </c>
      <c r="E5466" t="e">
        <v>#NAME?</v>
      </c>
      <c r="F5466" t="e">
        <v>#NAME?</v>
      </c>
      <c r="G5466" t="e">
        <v>#NAME?</v>
      </c>
      <c r="H5466" t="e">
        <v>#NAME?</v>
      </c>
      <c r="I5466" t="e">
        <v>#NAME?</v>
      </c>
      <c r="J5466" t="e">
        <v>#NAME?</v>
      </c>
      <c r="L5466">
        <f>N(L5465)+IF(AND('🔎 TRA CỨU NHANH'!$C$2&lt;&gt;"",OR(ISNUMBER(SEARCH('🔎 TRA CỨU NHANH'!$C$2,$A5466)),ISNUMBER(SEARCH('🔎 TRA CỨU NHANH'!$C$2,$B5466)))),1,0)</f>
        <v/>
      </c>
      <c r="M5466">
        <f>IF(L5466&gt;N(L5465),L5466,"")</f>
        <v/>
      </c>
      <c r="N5466">
        <f>N(N5465)+IF(AND('💰 BÁO GIÁ'!$C$27&lt;&gt;"",OR(ISNUMBER(SEARCH('💰 BÁO GIÁ'!$C$27,$A5466)),ISNUMBER(SEARCH('💰 BÁO GIÁ'!$C$27,$B5466)))),1,0)</f>
        <v/>
      </c>
      <c r="O5466">
        <f>IF(N5466&gt;N(N5465),N5466,"")</f>
        <v/>
      </c>
    </row>
    <row r="5467">
      <c r="A5467" t="e">
        <v>#NAME?</v>
      </c>
      <c r="B5467" t="e">
        <v>#NAME?</v>
      </c>
      <c r="C5467" t="e">
        <v>#NAME?</v>
      </c>
      <c r="D5467" t="e">
        <v>#NAME?</v>
      </c>
      <c r="E5467" t="e">
        <v>#NAME?</v>
      </c>
      <c r="F5467" t="e">
        <v>#NAME?</v>
      </c>
      <c r="G5467" t="e">
        <v>#NAME?</v>
      </c>
      <c r="H5467" t="e">
        <v>#NAME?</v>
      </c>
      <c r="I5467" t="e">
        <v>#NAME?</v>
      </c>
      <c r="J5467" t="e">
        <v>#NAME?</v>
      </c>
      <c r="L5467">
        <f>N(L5466)+IF(AND('🔎 TRA CỨU NHANH'!$C$2&lt;&gt;"",OR(ISNUMBER(SEARCH('🔎 TRA CỨU NHANH'!$C$2,$A5467)),ISNUMBER(SEARCH('🔎 TRA CỨU NHANH'!$C$2,$B5467)))),1,0)</f>
        <v/>
      </c>
      <c r="M5467">
        <f>IF(L5467&gt;N(L5466),L5467,"")</f>
        <v/>
      </c>
      <c r="N5467">
        <f>N(N5466)+IF(AND('💰 BÁO GIÁ'!$C$27&lt;&gt;"",OR(ISNUMBER(SEARCH('💰 BÁO GIÁ'!$C$27,$A5467)),ISNUMBER(SEARCH('💰 BÁO GIÁ'!$C$27,$B5467)))),1,0)</f>
        <v/>
      </c>
      <c r="O5467">
        <f>IF(N5467&gt;N(N5466),N5467,"")</f>
        <v/>
      </c>
    </row>
    <row r="5468">
      <c r="A5468" t="e">
        <v>#NAME?</v>
      </c>
      <c r="B5468" t="e">
        <v>#NAME?</v>
      </c>
      <c r="C5468" t="e">
        <v>#NAME?</v>
      </c>
      <c r="D5468" t="e">
        <v>#NAME?</v>
      </c>
      <c r="E5468" t="e">
        <v>#NAME?</v>
      </c>
      <c r="F5468" t="e">
        <v>#NAME?</v>
      </c>
      <c r="G5468" t="e">
        <v>#NAME?</v>
      </c>
      <c r="H5468" t="e">
        <v>#NAME?</v>
      </c>
      <c r="I5468" t="e">
        <v>#NAME?</v>
      </c>
      <c r="J5468" t="e">
        <v>#NAME?</v>
      </c>
      <c r="L5468">
        <f>N(L5467)+IF(AND('🔎 TRA CỨU NHANH'!$C$2&lt;&gt;"",OR(ISNUMBER(SEARCH('🔎 TRA CỨU NHANH'!$C$2,$A5468)),ISNUMBER(SEARCH('🔎 TRA CỨU NHANH'!$C$2,$B5468)))),1,0)</f>
        <v/>
      </c>
      <c r="M5468">
        <f>IF(L5468&gt;N(L5467),L5468,"")</f>
        <v/>
      </c>
      <c r="N5468">
        <f>N(N5467)+IF(AND('💰 BÁO GIÁ'!$C$27&lt;&gt;"",OR(ISNUMBER(SEARCH('💰 BÁO GIÁ'!$C$27,$A5468)),ISNUMBER(SEARCH('💰 BÁO GIÁ'!$C$27,$B5468)))),1,0)</f>
        <v/>
      </c>
      <c r="O5468">
        <f>IF(N5468&gt;N(N5467),N5468,"")</f>
        <v/>
      </c>
    </row>
    <row r="5469">
      <c r="A5469" t="e">
        <v>#NAME?</v>
      </c>
      <c r="B5469" t="e">
        <v>#NAME?</v>
      </c>
      <c r="C5469" t="e">
        <v>#NAME?</v>
      </c>
      <c r="D5469" t="e">
        <v>#NAME?</v>
      </c>
      <c r="E5469" t="e">
        <v>#NAME?</v>
      </c>
      <c r="F5469" t="e">
        <v>#NAME?</v>
      </c>
      <c r="G5469" t="e">
        <v>#NAME?</v>
      </c>
      <c r="H5469" t="e">
        <v>#NAME?</v>
      </c>
      <c r="I5469" t="e">
        <v>#NAME?</v>
      </c>
      <c r="J5469" t="e">
        <v>#NAME?</v>
      </c>
      <c r="L5469">
        <f>N(L5468)+IF(AND('🔎 TRA CỨU NHANH'!$C$2&lt;&gt;"",OR(ISNUMBER(SEARCH('🔎 TRA CỨU NHANH'!$C$2,$A5469)),ISNUMBER(SEARCH('🔎 TRA CỨU NHANH'!$C$2,$B5469)))),1,0)</f>
        <v/>
      </c>
      <c r="M5469">
        <f>IF(L5469&gt;N(L5468),L5469,"")</f>
        <v/>
      </c>
      <c r="N5469">
        <f>N(N5468)+IF(AND('💰 BÁO GIÁ'!$C$27&lt;&gt;"",OR(ISNUMBER(SEARCH('💰 BÁO GIÁ'!$C$27,$A5469)),ISNUMBER(SEARCH('💰 BÁO GIÁ'!$C$27,$B5469)))),1,0)</f>
        <v/>
      </c>
      <c r="O5469">
        <f>IF(N5469&gt;N(N5468),N5469,"")</f>
        <v/>
      </c>
    </row>
    <row r="5470">
      <c r="A5470" t="e">
        <v>#NAME?</v>
      </c>
      <c r="B5470" t="e">
        <v>#NAME?</v>
      </c>
      <c r="C5470" t="e">
        <v>#NAME?</v>
      </c>
      <c r="D5470" t="e">
        <v>#NAME?</v>
      </c>
      <c r="E5470" t="e">
        <v>#NAME?</v>
      </c>
      <c r="F5470" t="e">
        <v>#NAME?</v>
      </c>
      <c r="G5470" t="e">
        <v>#NAME?</v>
      </c>
      <c r="H5470" t="e">
        <v>#NAME?</v>
      </c>
      <c r="I5470" t="e">
        <v>#NAME?</v>
      </c>
      <c r="J5470" t="e">
        <v>#NAME?</v>
      </c>
      <c r="L5470">
        <f>N(L5469)+IF(AND('🔎 TRA CỨU NHANH'!$C$2&lt;&gt;"",OR(ISNUMBER(SEARCH('🔎 TRA CỨU NHANH'!$C$2,$A5470)),ISNUMBER(SEARCH('🔎 TRA CỨU NHANH'!$C$2,$B5470)))),1,0)</f>
        <v/>
      </c>
      <c r="M5470">
        <f>IF(L5470&gt;N(L5469),L5470,"")</f>
        <v/>
      </c>
      <c r="N5470">
        <f>N(N5469)+IF(AND('💰 BÁO GIÁ'!$C$27&lt;&gt;"",OR(ISNUMBER(SEARCH('💰 BÁO GIÁ'!$C$27,$A5470)),ISNUMBER(SEARCH('💰 BÁO GIÁ'!$C$27,$B5470)))),1,0)</f>
        <v/>
      </c>
      <c r="O5470">
        <f>IF(N5470&gt;N(N5469),N5470,"")</f>
        <v/>
      </c>
    </row>
    <row r="5471">
      <c r="A5471" t="e">
        <v>#NAME?</v>
      </c>
      <c r="B5471" t="e">
        <v>#NAME?</v>
      </c>
      <c r="C5471" t="e">
        <v>#NAME?</v>
      </c>
      <c r="D5471" t="e">
        <v>#NAME?</v>
      </c>
      <c r="E5471" t="e">
        <v>#NAME?</v>
      </c>
      <c r="F5471" t="e">
        <v>#NAME?</v>
      </c>
      <c r="G5471" t="e">
        <v>#NAME?</v>
      </c>
      <c r="H5471" t="e">
        <v>#NAME?</v>
      </c>
      <c r="I5471" t="e">
        <v>#NAME?</v>
      </c>
      <c r="J5471" t="e">
        <v>#NAME?</v>
      </c>
      <c r="L5471">
        <f>N(L5470)+IF(AND('🔎 TRA CỨU NHANH'!$C$2&lt;&gt;"",OR(ISNUMBER(SEARCH('🔎 TRA CỨU NHANH'!$C$2,$A5471)),ISNUMBER(SEARCH('🔎 TRA CỨU NHANH'!$C$2,$B5471)))),1,0)</f>
        <v/>
      </c>
      <c r="M5471">
        <f>IF(L5471&gt;N(L5470),L5471,"")</f>
        <v/>
      </c>
      <c r="N5471">
        <f>N(N5470)+IF(AND('💰 BÁO GIÁ'!$C$27&lt;&gt;"",OR(ISNUMBER(SEARCH('💰 BÁO GIÁ'!$C$27,$A5471)),ISNUMBER(SEARCH('💰 BÁO GIÁ'!$C$27,$B5471)))),1,0)</f>
        <v/>
      </c>
      <c r="O5471">
        <f>IF(N5471&gt;N(N5470),N5471,"")</f>
        <v/>
      </c>
    </row>
    <row r="5472">
      <c r="A5472" t="e">
        <v>#NAME?</v>
      </c>
      <c r="B5472" t="e">
        <v>#NAME?</v>
      </c>
      <c r="C5472" t="e">
        <v>#NAME?</v>
      </c>
      <c r="D5472" t="e">
        <v>#NAME?</v>
      </c>
      <c r="E5472" t="e">
        <v>#NAME?</v>
      </c>
      <c r="F5472" t="e">
        <v>#NAME?</v>
      </c>
      <c r="G5472" t="e">
        <v>#NAME?</v>
      </c>
      <c r="H5472" t="e">
        <v>#NAME?</v>
      </c>
      <c r="I5472" t="e">
        <v>#NAME?</v>
      </c>
      <c r="J5472" t="e">
        <v>#NAME?</v>
      </c>
      <c r="L5472">
        <f>N(L5471)+IF(AND('🔎 TRA CỨU NHANH'!$C$2&lt;&gt;"",OR(ISNUMBER(SEARCH('🔎 TRA CỨU NHANH'!$C$2,$A5472)),ISNUMBER(SEARCH('🔎 TRA CỨU NHANH'!$C$2,$B5472)))),1,0)</f>
        <v/>
      </c>
      <c r="M5472">
        <f>IF(L5472&gt;N(L5471),L5472,"")</f>
        <v/>
      </c>
      <c r="N5472">
        <f>N(N5471)+IF(AND('💰 BÁO GIÁ'!$C$27&lt;&gt;"",OR(ISNUMBER(SEARCH('💰 BÁO GIÁ'!$C$27,$A5472)),ISNUMBER(SEARCH('💰 BÁO GIÁ'!$C$27,$B5472)))),1,0)</f>
        <v/>
      </c>
      <c r="O5472">
        <f>IF(N5472&gt;N(N5471),N5472,"")</f>
        <v/>
      </c>
    </row>
    <row r="5473">
      <c r="A5473" t="e">
        <v>#NAME?</v>
      </c>
      <c r="B5473" t="e">
        <v>#NAME?</v>
      </c>
      <c r="C5473" t="e">
        <v>#NAME?</v>
      </c>
      <c r="D5473" t="e">
        <v>#NAME?</v>
      </c>
      <c r="E5473" t="e">
        <v>#NAME?</v>
      </c>
      <c r="F5473" t="e">
        <v>#NAME?</v>
      </c>
      <c r="G5473" t="e">
        <v>#NAME?</v>
      </c>
      <c r="H5473" t="e">
        <v>#NAME?</v>
      </c>
      <c r="I5473" t="e">
        <v>#NAME?</v>
      </c>
      <c r="J5473" t="e">
        <v>#NAME?</v>
      </c>
      <c r="L5473">
        <f>N(L5472)+IF(AND('🔎 TRA CỨU NHANH'!$C$2&lt;&gt;"",OR(ISNUMBER(SEARCH('🔎 TRA CỨU NHANH'!$C$2,$A5473)),ISNUMBER(SEARCH('🔎 TRA CỨU NHANH'!$C$2,$B5473)))),1,0)</f>
        <v/>
      </c>
      <c r="M5473">
        <f>IF(L5473&gt;N(L5472),L5473,"")</f>
        <v/>
      </c>
      <c r="N5473">
        <f>N(N5472)+IF(AND('💰 BÁO GIÁ'!$C$27&lt;&gt;"",OR(ISNUMBER(SEARCH('💰 BÁO GIÁ'!$C$27,$A5473)),ISNUMBER(SEARCH('💰 BÁO GIÁ'!$C$27,$B5473)))),1,0)</f>
        <v/>
      </c>
      <c r="O5473">
        <f>IF(N5473&gt;N(N5472),N5473,"")</f>
        <v/>
      </c>
    </row>
    <row r="5474">
      <c r="A5474" t="e">
        <v>#NAME?</v>
      </c>
      <c r="B5474" t="e">
        <v>#NAME?</v>
      </c>
      <c r="C5474" t="e">
        <v>#NAME?</v>
      </c>
      <c r="D5474" t="e">
        <v>#NAME?</v>
      </c>
      <c r="E5474" t="e">
        <v>#NAME?</v>
      </c>
      <c r="F5474" t="e">
        <v>#NAME?</v>
      </c>
      <c r="G5474" t="e">
        <v>#NAME?</v>
      </c>
      <c r="H5474" t="e">
        <v>#NAME?</v>
      </c>
      <c r="I5474" t="e">
        <v>#NAME?</v>
      </c>
      <c r="J5474" t="e">
        <v>#NAME?</v>
      </c>
      <c r="L5474">
        <f>N(L5473)+IF(AND('🔎 TRA CỨU NHANH'!$C$2&lt;&gt;"",OR(ISNUMBER(SEARCH('🔎 TRA CỨU NHANH'!$C$2,$A5474)),ISNUMBER(SEARCH('🔎 TRA CỨU NHANH'!$C$2,$B5474)))),1,0)</f>
        <v/>
      </c>
      <c r="M5474">
        <f>IF(L5474&gt;N(L5473),L5474,"")</f>
        <v/>
      </c>
      <c r="N5474">
        <f>N(N5473)+IF(AND('💰 BÁO GIÁ'!$C$27&lt;&gt;"",OR(ISNUMBER(SEARCH('💰 BÁO GIÁ'!$C$27,$A5474)),ISNUMBER(SEARCH('💰 BÁO GIÁ'!$C$27,$B5474)))),1,0)</f>
        <v/>
      </c>
      <c r="O5474">
        <f>IF(N5474&gt;N(N5473),N5474,"")</f>
        <v/>
      </c>
    </row>
    <row r="5475">
      <c r="A5475" t="e">
        <v>#NAME?</v>
      </c>
      <c r="B5475" t="e">
        <v>#NAME?</v>
      </c>
      <c r="C5475" t="e">
        <v>#NAME?</v>
      </c>
      <c r="D5475" t="e">
        <v>#NAME?</v>
      </c>
      <c r="E5475" t="e">
        <v>#NAME?</v>
      </c>
      <c r="F5475" t="e">
        <v>#NAME?</v>
      </c>
      <c r="G5475" t="e">
        <v>#NAME?</v>
      </c>
      <c r="H5475" t="e">
        <v>#NAME?</v>
      </c>
      <c r="I5475" t="e">
        <v>#NAME?</v>
      </c>
      <c r="J5475" t="e">
        <v>#NAME?</v>
      </c>
      <c r="L5475">
        <f>N(L5474)+IF(AND('🔎 TRA CỨU NHANH'!$C$2&lt;&gt;"",OR(ISNUMBER(SEARCH('🔎 TRA CỨU NHANH'!$C$2,$A5475)),ISNUMBER(SEARCH('🔎 TRA CỨU NHANH'!$C$2,$B5475)))),1,0)</f>
        <v/>
      </c>
      <c r="M5475">
        <f>IF(L5475&gt;N(L5474),L5475,"")</f>
        <v/>
      </c>
      <c r="N5475">
        <f>N(N5474)+IF(AND('💰 BÁO GIÁ'!$C$27&lt;&gt;"",OR(ISNUMBER(SEARCH('💰 BÁO GIÁ'!$C$27,$A5475)),ISNUMBER(SEARCH('💰 BÁO GIÁ'!$C$27,$B5475)))),1,0)</f>
        <v/>
      </c>
      <c r="O5475">
        <f>IF(N5475&gt;N(N5474),N5475,"")</f>
        <v/>
      </c>
    </row>
    <row r="5476">
      <c r="A5476" t="e">
        <v>#NAME?</v>
      </c>
      <c r="B5476" t="e">
        <v>#NAME?</v>
      </c>
      <c r="C5476" t="e">
        <v>#NAME?</v>
      </c>
      <c r="D5476" t="e">
        <v>#NAME?</v>
      </c>
      <c r="E5476" t="e">
        <v>#NAME?</v>
      </c>
      <c r="F5476" t="e">
        <v>#NAME?</v>
      </c>
      <c r="G5476" t="e">
        <v>#NAME?</v>
      </c>
      <c r="H5476" t="e">
        <v>#NAME?</v>
      </c>
      <c r="I5476" t="e">
        <v>#NAME?</v>
      </c>
      <c r="J5476" t="e">
        <v>#NAME?</v>
      </c>
      <c r="L5476">
        <f>N(L5475)+IF(AND('🔎 TRA CỨU NHANH'!$C$2&lt;&gt;"",OR(ISNUMBER(SEARCH('🔎 TRA CỨU NHANH'!$C$2,$A5476)),ISNUMBER(SEARCH('🔎 TRA CỨU NHANH'!$C$2,$B5476)))),1,0)</f>
        <v/>
      </c>
      <c r="M5476">
        <f>IF(L5476&gt;N(L5475),L5476,"")</f>
        <v/>
      </c>
      <c r="N5476">
        <f>N(N5475)+IF(AND('💰 BÁO GIÁ'!$C$27&lt;&gt;"",OR(ISNUMBER(SEARCH('💰 BÁO GIÁ'!$C$27,$A5476)),ISNUMBER(SEARCH('💰 BÁO GIÁ'!$C$27,$B5476)))),1,0)</f>
        <v/>
      </c>
      <c r="O5476">
        <f>IF(N5476&gt;N(N5475),N5476,"")</f>
        <v/>
      </c>
    </row>
    <row r="5477">
      <c r="A5477" t="e">
        <v>#NAME?</v>
      </c>
      <c r="B5477" t="e">
        <v>#NAME?</v>
      </c>
      <c r="C5477" t="e">
        <v>#NAME?</v>
      </c>
      <c r="D5477" t="e">
        <v>#NAME?</v>
      </c>
      <c r="E5477" t="e">
        <v>#NAME?</v>
      </c>
      <c r="F5477" t="e">
        <v>#NAME?</v>
      </c>
      <c r="G5477" t="e">
        <v>#NAME?</v>
      </c>
      <c r="H5477" t="e">
        <v>#NAME?</v>
      </c>
      <c r="I5477" t="e">
        <v>#NAME?</v>
      </c>
      <c r="J5477" t="e">
        <v>#NAME?</v>
      </c>
      <c r="L5477">
        <f>N(L5476)+IF(AND('🔎 TRA CỨU NHANH'!$C$2&lt;&gt;"",OR(ISNUMBER(SEARCH('🔎 TRA CỨU NHANH'!$C$2,$A5477)),ISNUMBER(SEARCH('🔎 TRA CỨU NHANH'!$C$2,$B5477)))),1,0)</f>
        <v/>
      </c>
      <c r="M5477">
        <f>IF(L5477&gt;N(L5476),L5477,"")</f>
        <v/>
      </c>
      <c r="N5477">
        <f>N(N5476)+IF(AND('💰 BÁO GIÁ'!$C$27&lt;&gt;"",OR(ISNUMBER(SEARCH('💰 BÁO GIÁ'!$C$27,$A5477)),ISNUMBER(SEARCH('💰 BÁO GIÁ'!$C$27,$B5477)))),1,0)</f>
        <v/>
      </c>
      <c r="O5477">
        <f>IF(N5477&gt;N(N5476),N5477,"")</f>
        <v/>
      </c>
    </row>
    <row r="5478">
      <c r="A5478" t="e">
        <v>#NAME?</v>
      </c>
      <c r="B5478" t="e">
        <v>#NAME?</v>
      </c>
      <c r="C5478" t="e">
        <v>#NAME?</v>
      </c>
      <c r="D5478" t="e">
        <v>#NAME?</v>
      </c>
      <c r="E5478" t="e">
        <v>#NAME?</v>
      </c>
      <c r="F5478" t="e">
        <v>#NAME?</v>
      </c>
      <c r="G5478" t="e">
        <v>#NAME?</v>
      </c>
      <c r="H5478" t="e">
        <v>#NAME?</v>
      </c>
      <c r="I5478" t="e">
        <v>#NAME?</v>
      </c>
      <c r="J5478" t="e">
        <v>#NAME?</v>
      </c>
      <c r="L5478">
        <f>N(L5477)+IF(AND('🔎 TRA CỨU NHANH'!$C$2&lt;&gt;"",OR(ISNUMBER(SEARCH('🔎 TRA CỨU NHANH'!$C$2,$A5478)),ISNUMBER(SEARCH('🔎 TRA CỨU NHANH'!$C$2,$B5478)))),1,0)</f>
        <v/>
      </c>
      <c r="M5478">
        <f>IF(L5478&gt;N(L5477),L5478,"")</f>
        <v/>
      </c>
      <c r="N5478">
        <f>N(N5477)+IF(AND('💰 BÁO GIÁ'!$C$27&lt;&gt;"",OR(ISNUMBER(SEARCH('💰 BÁO GIÁ'!$C$27,$A5478)),ISNUMBER(SEARCH('💰 BÁO GIÁ'!$C$27,$B5478)))),1,0)</f>
        <v/>
      </c>
      <c r="O5478">
        <f>IF(N5478&gt;N(N5477),N5478,"")</f>
        <v/>
      </c>
    </row>
    <row r="5479">
      <c r="A5479" t="e">
        <v>#NAME?</v>
      </c>
      <c r="B5479" t="e">
        <v>#NAME?</v>
      </c>
      <c r="C5479" t="e">
        <v>#NAME?</v>
      </c>
      <c r="D5479" t="e">
        <v>#NAME?</v>
      </c>
      <c r="E5479" t="e">
        <v>#NAME?</v>
      </c>
      <c r="F5479" t="e">
        <v>#NAME?</v>
      </c>
      <c r="G5479" t="e">
        <v>#NAME?</v>
      </c>
      <c r="H5479" t="e">
        <v>#NAME?</v>
      </c>
      <c r="I5479" t="e">
        <v>#NAME?</v>
      </c>
      <c r="J5479" t="e">
        <v>#NAME?</v>
      </c>
      <c r="L5479">
        <f>N(L5478)+IF(AND('🔎 TRA CỨU NHANH'!$C$2&lt;&gt;"",OR(ISNUMBER(SEARCH('🔎 TRA CỨU NHANH'!$C$2,$A5479)),ISNUMBER(SEARCH('🔎 TRA CỨU NHANH'!$C$2,$B5479)))),1,0)</f>
        <v/>
      </c>
      <c r="M5479">
        <f>IF(L5479&gt;N(L5478),L5479,"")</f>
        <v/>
      </c>
      <c r="N5479">
        <f>N(N5478)+IF(AND('💰 BÁO GIÁ'!$C$27&lt;&gt;"",OR(ISNUMBER(SEARCH('💰 BÁO GIÁ'!$C$27,$A5479)),ISNUMBER(SEARCH('💰 BÁO GIÁ'!$C$27,$B5479)))),1,0)</f>
        <v/>
      </c>
      <c r="O5479">
        <f>IF(N5479&gt;N(N5478),N5479,"")</f>
        <v/>
      </c>
    </row>
    <row r="5480">
      <c r="A5480" t="e">
        <v>#NAME?</v>
      </c>
      <c r="B5480" t="e">
        <v>#NAME?</v>
      </c>
      <c r="C5480" t="e">
        <v>#NAME?</v>
      </c>
      <c r="D5480" t="e">
        <v>#NAME?</v>
      </c>
      <c r="E5480" t="e">
        <v>#NAME?</v>
      </c>
      <c r="F5480" t="e">
        <v>#NAME?</v>
      </c>
      <c r="G5480" t="e">
        <v>#NAME?</v>
      </c>
      <c r="H5480" t="e">
        <v>#NAME?</v>
      </c>
      <c r="I5480" t="e">
        <v>#NAME?</v>
      </c>
      <c r="J5480" t="e">
        <v>#NAME?</v>
      </c>
      <c r="L5480">
        <f>N(L5479)+IF(AND('🔎 TRA CỨU NHANH'!$C$2&lt;&gt;"",OR(ISNUMBER(SEARCH('🔎 TRA CỨU NHANH'!$C$2,$A5480)),ISNUMBER(SEARCH('🔎 TRA CỨU NHANH'!$C$2,$B5480)))),1,0)</f>
        <v/>
      </c>
      <c r="M5480">
        <f>IF(L5480&gt;N(L5479),L5480,"")</f>
        <v/>
      </c>
      <c r="N5480">
        <f>N(N5479)+IF(AND('💰 BÁO GIÁ'!$C$27&lt;&gt;"",OR(ISNUMBER(SEARCH('💰 BÁO GIÁ'!$C$27,$A5480)),ISNUMBER(SEARCH('💰 BÁO GIÁ'!$C$27,$B5480)))),1,0)</f>
        <v/>
      </c>
      <c r="O5480">
        <f>IF(N5480&gt;N(N5479),N5480,"")</f>
        <v/>
      </c>
    </row>
    <row r="5481">
      <c r="A5481" t="e">
        <v>#NAME?</v>
      </c>
      <c r="B5481" t="e">
        <v>#NAME?</v>
      </c>
      <c r="C5481" t="e">
        <v>#NAME?</v>
      </c>
      <c r="D5481" t="e">
        <v>#NAME?</v>
      </c>
      <c r="E5481" t="e">
        <v>#NAME?</v>
      </c>
      <c r="F5481" t="e">
        <v>#NAME?</v>
      </c>
      <c r="G5481" t="e">
        <v>#NAME?</v>
      </c>
      <c r="H5481" t="e">
        <v>#NAME?</v>
      </c>
      <c r="I5481" t="e">
        <v>#NAME?</v>
      </c>
      <c r="J5481" t="e">
        <v>#NAME?</v>
      </c>
      <c r="L5481">
        <f>N(L5480)+IF(AND('🔎 TRA CỨU NHANH'!$C$2&lt;&gt;"",OR(ISNUMBER(SEARCH('🔎 TRA CỨU NHANH'!$C$2,$A5481)),ISNUMBER(SEARCH('🔎 TRA CỨU NHANH'!$C$2,$B5481)))),1,0)</f>
        <v/>
      </c>
      <c r="M5481">
        <f>IF(L5481&gt;N(L5480),L5481,"")</f>
        <v/>
      </c>
      <c r="N5481">
        <f>N(N5480)+IF(AND('💰 BÁO GIÁ'!$C$27&lt;&gt;"",OR(ISNUMBER(SEARCH('💰 BÁO GIÁ'!$C$27,$A5481)),ISNUMBER(SEARCH('💰 BÁO GIÁ'!$C$27,$B5481)))),1,0)</f>
        <v/>
      </c>
      <c r="O5481">
        <f>IF(N5481&gt;N(N5480),N5481,"")</f>
        <v/>
      </c>
    </row>
    <row r="5482">
      <c r="A5482" t="e">
        <v>#NAME?</v>
      </c>
      <c r="B5482" t="e">
        <v>#NAME?</v>
      </c>
      <c r="C5482" t="e">
        <v>#NAME?</v>
      </c>
      <c r="D5482" t="e">
        <v>#NAME?</v>
      </c>
      <c r="E5482" t="e">
        <v>#NAME?</v>
      </c>
      <c r="F5482" t="e">
        <v>#NAME?</v>
      </c>
      <c r="G5482" t="e">
        <v>#NAME?</v>
      </c>
      <c r="H5482" t="e">
        <v>#NAME?</v>
      </c>
      <c r="I5482" t="e">
        <v>#NAME?</v>
      </c>
      <c r="J5482" t="e">
        <v>#NAME?</v>
      </c>
      <c r="L5482">
        <f>N(L5481)+IF(AND('🔎 TRA CỨU NHANH'!$C$2&lt;&gt;"",OR(ISNUMBER(SEARCH('🔎 TRA CỨU NHANH'!$C$2,$A5482)),ISNUMBER(SEARCH('🔎 TRA CỨU NHANH'!$C$2,$B5482)))),1,0)</f>
        <v/>
      </c>
      <c r="M5482">
        <f>IF(L5482&gt;N(L5481),L5482,"")</f>
        <v/>
      </c>
      <c r="N5482">
        <f>N(N5481)+IF(AND('💰 BÁO GIÁ'!$C$27&lt;&gt;"",OR(ISNUMBER(SEARCH('💰 BÁO GIÁ'!$C$27,$A5482)),ISNUMBER(SEARCH('💰 BÁO GIÁ'!$C$27,$B5482)))),1,0)</f>
        <v/>
      </c>
      <c r="O5482">
        <f>IF(N5482&gt;N(N5481),N5482,"")</f>
        <v/>
      </c>
    </row>
    <row r="5483">
      <c r="A5483" t="e">
        <v>#NAME?</v>
      </c>
      <c r="B5483" t="e">
        <v>#NAME?</v>
      </c>
      <c r="C5483" t="e">
        <v>#NAME?</v>
      </c>
      <c r="D5483" t="e">
        <v>#NAME?</v>
      </c>
      <c r="E5483" t="e">
        <v>#NAME?</v>
      </c>
      <c r="F5483" t="e">
        <v>#NAME?</v>
      </c>
      <c r="G5483" t="e">
        <v>#NAME?</v>
      </c>
      <c r="H5483" t="e">
        <v>#NAME?</v>
      </c>
      <c r="I5483" t="e">
        <v>#NAME?</v>
      </c>
      <c r="J5483" t="e">
        <v>#NAME?</v>
      </c>
      <c r="L5483">
        <f>N(L5482)+IF(AND('🔎 TRA CỨU NHANH'!$C$2&lt;&gt;"",OR(ISNUMBER(SEARCH('🔎 TRA CỨU NHANH'!$C$2,$A5483)),ISNUMBER(SEARCH('🔎 TRA CỨU NHANH'!$C$2,$B5483)))),1,0)</f>
        <v/>
      </c>
      <c r="M5483">
        <f>IF(L5483&gt;N(L5482),L5483,"")</f>
        <v/>
      </c>
      <c r="N5483">
        <f>N(N5482)+IF(AND('💰 BÁO GIÁ'!$C$27&lt;&gt;"",OR(ISNUMBER(SEARCH('💰 BÁO GIÁ'!$C$27,$A5483)),ISNUMBER(SEARCH('💰 BÁO GIÁ'!$C$27,$B5483)))),1,0)</f>
        <v/>
      </c>
      <c r="O5483">
        <f>IF(N5483&gt;N(N5482),N5483,"")</f>
        <v/>
      </c>
    </row>
    <row r="5484">
      <c r="A5484" t="e">
        <v>#NAME?</v>
      </c>
      <c r="B5484" t="e">
        <v>#NAME?</v>
      </c>
      <c r="C5484" t="e">
        <v>#NAME?</v>
      </c>
      <c r="D5484" t="e">
        <v>#NAME?</v>
      </c>
      <c r="E5484" t="e">
        <v>#NAME?</v>
      </c>
      <c r="F5484" t="e">
        <v>#NAME?</v>
      </c>
      <c r="G5484" t="e">
        <v>#NAME?</v>
      </c>
      <c r="H5484" t="e">
        <v>#NAME?</v>
      </c>
      <c r="I5484" t="e">
        <v>#NAME?</v>
      </c>
      <c r="J5484" t="e">
        <v>#NAME?</v>
      </c>
      <c r="L5484">
        <f>N(L5483)+IF(AND('🔎 TRA CỨU NHANH'!$C$2&lt;&gt;"",OR(ISNUMBER(SEARCH('🔎 TRA CỨU NHANH'!$C$2,$A5484)),ISNUMBER(SEARCH('🔎 TRA CỨU NHANH'!$C$2,$B5484)))),1,0)</f>
        <v/>
      </c>
      <c r="M5484">
        <f>IF(L5484&gt;N(L5483),L5484,"")</f>
        <v/>
      </c>
      <c r="N5484">
        <f>N(N5483)+IF(AND('💰 BÁO GIÁ'!$C$27&lt;&gt;"",OR(ISNUMBER(SEARCH('💰 BÁO GIÁ'!$C$27,$A5484)),ISNUMBER(SEARCH('💰 BÁO GIÁ'!$C$27,$B5484)))),1,0)</f>
        <v/>
      </c>
      <c r="O5484">
        <f>IF(N5484&gt;N(N5483),N5484,"")</f>
        <v/>
      </c>
    </row>
    <row r="5485">
      <c r="A5485" t="e">
        <v>#NAME?</v>
      </c>
      <c r="B5485" t="e">
        <v>#NAME?</v>
      </c>
      <c r="C5485" t="e">
        <v>#NAME?</v>
      </c>
      <c r="D5485" t="e">
        <v>#NAME?</v>
      </c>
      <c r="E5485" t="e">
        <v>#NAME?</v>
      </c>
      <c r="F5485" t="e">
        <v>#NAME?</v>
      </c>
      <c r="G5485" t="e">
        <v>#NAME?</v>
      </c>
      <c r="H5485" t="e">
        <v>#NAME?</v>
      </c>
      <c r="I5485" t="e">
        <v>#NAME?</v>
      </c>
      <c r="J5485" t="e">
        <v>#NAME?</v>
      </c>
      <c r="L5485">
        <f>N(L5484)+IF(AND('🔎 TRA CỨU NHANH'!$C$2&lt;&gt;"",OR(ISNUMBER(SEARCH('🔎 TRA CỨU NHANH'!$C$2,$A5485)),ISNUMBER(SEARCH('🔎 TRA CỨU NHANH'!$C$2,$B5485)))),1,0)</f>
        <v/>
      </c>
      <c r="M5485">
        <f>IF(L5485&gt;N(L5484),L5485,"")</f>
        <v/>
      </c>
      <c r="N5485">
        <f>N(N5484)+IF(AND('💰 BÁO GIÁ'!$C$27&lt;&gt;"",OR(ISNUMBER(SEARCH('💰 BÁO GIÁ'!$C$27,$A5485)),ISNUMBER(SEARCH('💰 BÁO GIÁ'!$C$27,$B5485)))),1,0)</f>
        <v/>
      </c>
      <c r="O5485">
        <f>IF(N5485&gt;N(N5484),N5485,"")</f>
        <v/>
      </c>
    </row>
    <row r="5486">
      <c r="A5486" t="e">
        <v>#NAME?</v>
      </c>
      <c r="B5486" t="e">
        <v>#NAME?</v>
      </c>
      <c r="C5486" t="e">
        <v>#NAME?</v>
      </c>
      <c r="D5486" t="e">
        <v>#NAME?</v>
      </c>
      <c r="E5486" t="e">
        <v>#NAME?</v>
      </c>
      <c r="F5486" t="e">
        <v>#NAME?</v>
      </c>
      <c r="G5486" t="e">
        <v>#NAME?</v>
      </c>
      <c r="H5486" t="e">
        <v>#NAME?</v>
      </c>
      <c r="I5486" t="e">
        <v>#NAME?</v>
      </c>
      <c r="J5486" t="e">
        <v>#NAME?</v>
      </c>
      <c r="L5486">
        <f>N(L5485)+IF(AND('🔎 TRA CỨU NHANH'!$C$2&lt;&gt;"",OR(ISNUMBER(SEARCH('🔎 TRA CỨU NHANH'!$C$2,$A5486)),ISNUMBER(SEARCH('🔎 TRA CỨU NHANH'!$C$2,$B5486)))),1,0)</f>
        <v/>
      </c>
      <c r="M5486">
        <f>IF(L5486&gt;N(L5485),L5486,"")</f>
        <v/>
      </c>
      <c r="N5486">
        <f>N(N5485)+IF(AND('💰 BÁO GIÁ'!$C$27&lt;&gt;"",OR(ISNUMBER(SEARCH('💰 BÁO GIÁ'!$C$27,$A5486)),ISNUMBER(SEARCH('💰 BÁO GIÁ'!$C$27,$B5486)))),1,0)</f>
        <v/>
      </c>
      <c r="O5486">
        <f>IF(N5486&gt;N(N5485),N5486,"")</f>
        <v/>
      </c>
    </row>
    <row r="5487">
      <c r="A5487" t="e">
        <v>#NAME?</v>
      </c>
      <c r="B5487" t="e">
        <v>#NAME?</v>
      </c>
      <c r="C5487" t="e">
        <v>#NAME?</v>
      </c>
      <c r="D5487" t="e">
        <v>#NAME?</v>
      </c>
      <c r="E5487" t="e">
        <v>#NAME?</v>
      </c>
      <c r="F5487" t="e">
        <v>#NAME?</v>
      </c>
      <c r="G5487" t="e">
        <v>#NAME?</v>
      </c>
      <c r="H5487" t="e">
        <v>#NAME?</v>
      </c>
      <c r="I5487" t="e">
        <v>#NAME?</v>
      </c>
      <c r="J5487" t="e">
        <v>#NAME?</v>
      </c>
      <c r="L5487">
        <f>N(L5486)+IF(AND('🔎 TRA CỨU NHANH'!$C$2&lt;&gt;"",OR(ISNUMBER(SEARCH('🔎 TRA CỨU NHANH'!$C$2,$A5487)),ISNUMBER(SEARCH('🔎 TRA CỨU NHANH'!$C$2,$B5487)))),1,0)</f>
        <v/>
      </c>
      <c r="M5487">
        <f>IF(L5487&gt;N(L5486),L5487,"")</f>
        <v/>
      </c>
      <c r="N5487">
        <f>N(N5486)+IF(AND('💰 BÁO GIÁ'!$C$27&lt;&gt;"",OR(ISNUMBER(SEARCH('💰 BÁO GIÁ'!$C$27,$A5487)),ISNUMBER(SEARCH('💰 BÁO GIÁ'!$C$27,$B5487)))),1,0)</f>
        <v/>
      </c>
      <c r="O5487">
        <f>IF(N5487&gt;N(N5486),N5487,"")</f>
        <v/>
      </c>
    </row>
    <row r="5488">
      <c r="A5488" t="e">
        <v>#NAME?</v>
      </c>
      <c r="B5488" t="e">
        <v>#NAME?</v>
      </c>
      <c r="C5488" t="e">
        <v>#NAME?</v>
      </c>
      <c r="D5488" t="e">
        <v>#NAME?</v>
      </c>
      <c r="E5488" t="e">
        <v>#NAME?</v>
      </c>
      <c r="F5488" t="e">
        <v>#NAME?</v>
      </c>
      <c r="G5488" t="e">
        <v>#NAME?</v>
      </c>
      <c r="H5488" t="e">
        <v>#NAME?</v>
      </c>
      <c r="I5488" t="e">
        <v>#NAME?</v>
      </c>
      <c r="J5488" t="e">
        <v>#NAME?</v>
      </c>
      <c r="L5488">
        <f>N(L5487)+IF(AND('🔎 TRA CỨU NHANH'!$C$2&lt;&gt;"",OR(ISNUMBER(SEARCH('🔎 TRA CỨU NHANH'!$C$2,$A5488)),ISNUMBER(SEARCH('🔎 TRA CỨU NHANH'!$C$2,$B5488)))),1,0)</f>
        <v/>
      </c>
      <c r="M5488">
        <f>IF(L5488&gt;N(L5487),L5488,"")</f>
        <v/>
      </c>
      <c r="N5488">
        <f>N(N5487)+IF(AND('💰 BÁO GIÁ'!$C$27&lt;&gt;"",OR(ISNUMBER(SEARCH('💰 BÁO GIÁ'!$C$27,$A5488)),ISNUMBER(SEARCH('💰 BÁO GIÁ'!$C$27,$B5488)))),1,0)</f>
        <v/>
      </c>
      <c r="O5488">
        <f>IF(N5488&gt;N(N5487),N5488,"")</f>
        <v/>
      </c>
    </row>
    <row r="5489">
      <c r="A5489" t="e">
        <v>#NAME?</v>
      </c>
      <c r="B5489" t="e">
        <v>#NAME?</v>
      </c>
      <c r="C5489" t="e">
        <v>#NAME?</v>
      </c>
      <c r="D5489" t="e">
        <v>#NAME?</v>
      </c>
      <c r="E5489" t="e">
        <v>#NAME?</v>
      </c>
      <c r="F5489" t="e">
        <v>#NAME?</v>
      </c>
      <c r="G5489" t="e">
        <v>#NAME?</v>
      </c>
      <c r="H5489" t="e">
        <v>#NAME?</v>
      </c>
      <c r="I5489" t="e">
        <v>#NAME?</v>
      </c>
      <c r="J5489" t="e">
        <v>#NAME?</v>
      </c>
      <c r="L5489">
        <f>N(L5488)+IF(AND('🔎 TRA CỨU NHANH'!$C$2&lt;&gt;"",OR(ISNUMBER(SEARCH('🔎 TRA CỨU NHANH'!$C$2,$A5489)),ISNUMBER(SEARCH('🔎 TRA CỨU NHANH'!$C$2,$B5489)))),1,0)</f>
        <v/>
      </c>
      <c r="M5489">
        <f>IF(L5489&gt;N(L5488),L5489,"")</f>
        <v/>
      </c>
      <c r="N5489">
        <f>N(N5488)+IF(AND('💰 BÁO GIÁ'!$C$27&lt;&gt;"",OR(ISNUMBER(SEARCH('💰 BÁO GIÁ'!$C$27,$A5489)),ISNUMBER(SEARCH('💰 BÁO GIÁ'!$C$27,$B5489)))),1,0)</f>
        <v/>
      </c>
      <c r="O5489">
        <f>IF(N5489&gt;N(N5488),N5489,"")</f>
        <v/>
      </c>
    </row>
    <row r="5490">
      <c r="A5490" t="e">
        <v>#NAME?</v>
      </c>
      <c r="B5490" t="e">
        <v>#NAME?</v>
      </c>
      <c r="C5490" t="e">
        <v>#NAME?</v>
      </c>
      <c r="D5490" t="e">
        <v>#NAME?</v>
      </c>
      <c r="E5490" t="e">
        <v>#NAME?</v>
      </c>
      <c r="F5490" t="e">
        <v>#NAME?</v>
      </c>
      <c r="G5490" t="e">
        <v>#NAME?</v>
      </c>
      <c r="H5490" t="e">
        <v>#NAME?</v>
      </c>
      <c r="I5490" t="e">
        <v>#NAME?</v>
      </c>
      <c r="J5490" t="e">
        <v>#NAME?</v>
      </c>
      <c r="L5490">
        <f>N(L5489)+IF(AND('🔎 TRA CỨU NHANH'!$C$2&lt;&gt;"",OR(ISNUMBER(SEARCH('🔎 TRA CỨU NHANH'!$C$2,$A5490)),ISNUMBER(SEARCH('🔎 TRA CỨU NHANH'!$C$2,$B5490)))),1,0)</f>
        <v/>
      </c>
      <c r="M5490">
        <f>IF(L5490&gt;N(L5489),L5490,"")</f>
        <v/>
      </c>
      <c r="N5490">
        <f>N(N5489)+IF(AND('💰 BÁO GIÁ'!$C$27&lt;&gt;"",OR(ISNUMBER(SEARCH('💰 BÁO GIÁ'!$C$27,$A5490)),ISNUMBER(SEARCH('💰 BÁO GIÁ'!$C$27,$B5490)))),1,0)</f>
        <v/>
      </c>
      <c r="O5490">
        <f>IF(N5490&gt;N(N5489),N5490,"")</f>
        <v/>
      </c>
    </row>
    <row r="5491">
      <c r="A5491" t="e">
        <v>#NAME?</v>
      </c>
      <c r="B5491" t="e">
        <v>#NAME?</v>
      </c>
      <c r="C5491" t="e">
        <v>#NAME?</v>
      </c>
      <c r="D5491" t="e">
        <v>#NAME?</v>
      </c>
      <c r="E5491" t="e">
        <v>#NAME?</v>
      </c>
      <c r="F5491" t="e">
        <v>#NAME?</v>
      </c>
      <c r="G5491" t="e">
        <v>#NAME?</v>
      </c>
      <c r="H5491" t="e">
        <v>#NAME?</v>
      </c>
      <c r="I5491" t="e">
        <v>#NAME?</v>
      </c>
      <c r="J5491" t="e">
        <v>#NAME?</v>
      </c>
      <c r="L5491">
        <f>N(L5490)+IF(AND('🔎 TRA CỨU NHANH'!$C$2&lt;&gt;"",OR(ISNUMBER(SEARCH('🔎 TRA CỨU NHANH'!$C$2,$A5491)),ISNUMBER(SEARCH('🔎 TRA CỨU NHANH'!$C$2,$B5491)))),1,0)</f>
        <v/>
      </c>
      <c r="M5491">
        <f>IF(L5491&gt;N(L5490),L5491,"")</f>
        <v/>
      </c>
      <c r="N5491">
        <f>N(N5490)+IF(AND('💰 BÁO GIÁ'!$C$27&lt;&gt;"",OR(ISNUMBER(SEARCH('💰 BÁO GIÁ'!$C$27,$A5491)),ISNUMBER(SEARCH('💰 BÁO GIÁ'!$C$27,$B5491)))),1,0)</f>
        <v/>
      </c>
      <c r="O5491">
        <f>IF(N5491&gt;N(N5490),N5491,"")</f>
        <v/>
      </c>
    </row>
    <row r="5492">
      <c r="A5492" t="e">
        <v>#NAME?</v>
      </c>
      <c r="B5492" t="e">
        <v>#NAME?</v>
      </c>
      <c r="C5492" t="e">
        <v>#NAME?</v>
      </c>
      <c r="D5492" t="e">
        <v>#NAME?</v>
      </c>
      <c r="E5492" t="e">
        <v>#NAME?</v>
      </c>
      <c r="F5492" t="e">
        <v>#NAME?</v>
      </c>
      <c r="G5492" t="e">
        <v>#NAME?</v>
      </c>
      <c r="H5492" t="e">
        <v>#NAME?</v>
      </c>
      <c r="I5492" t="e">
        <v>#NAME?</v>
      </c>
      <c r="J5492" t="e">
        <v>#NAME?</v>
      </c>
      <c r="L5492">
        <f>N(L5491)+IF(AND('🔎 TRA CỨU NHANH'!$C$2&lt;&gt;"",OR(ISNUMBER(SEARCH('🔎 TRA CỨU NHANH'!$C$2,$A5492)),ISNUMBER(SEARCH('🔎 TRA CỨU NHANH'!$C$2,$B5492)))),1,0)</f>
        <v/>
      </c>
      <c r="M5492">
        <f>IF(L5492&gt;N(L5491),L5492,"")</f>
        <v/>
      </c>
      <c r="N5492">
        <f>N(N5491)+IF(AND('💰 BÁO GIÁ'!$C$27&lt;&gt;"",OR(ISNUMBER(SEARCH('💰 BÁO GIÁ'!$C$27,$A5492)),ISNUMBER(SEARCH('💰 BÁO GIÁ'!$C$27,$B5492)))),1,0)</f>
        <v/>
      </c>
      <c r="O5492">
        <f>IF(N5492&gt;N(N5491),N5492,"")</f>
        <v/>
      </c>
    </row>
    <row r="5493">
      <c r="A5493" t="e">
        <v>#NAME?</v>
      </c>
      <c r="B5493" t="e">
        <v>#NAME?</v>
      </c>
      <c r="C5493" t="e">
        <v>#NAME?</v>
      </c>
      <c r="D5493" t="e">
        <v>#NAME?</v>
      </c>
      <c r="E5493" t="e">
        <v>#NAME?</v>
      </c>
      <c r="F5493" t="e">
        <v>#NAME?</v>
      </c>
      <c r="G5493" t="e">
        <v>#NAME?</v>
      </c>
      <c r="H5493" t="e">
        <v>#NAME?</v>
      </c>
      <c r="I5493" t="e">
        <v>#NAME?</v>
      </c>
      <c r="J5493" t="e">
        <v>#NAME?</v>
      </c>
      <c r="L5493">
        <f>N(L5492)+IF(AND('🔎 TRA CỨU NHANH'!$C$2&lt;&gt;"",OR(ISNUMBER(SEARCH('🔎 TRA CỨU NHANH'!$C$2,$A5493)),ISNUMBER(SEARCH('🔎 TRA CỨU NHANH'!$C$2,$B5493)))),1,0)</f>
        <v/>
      </c>
      <c r="M5493">
        <f>IF(L5493&gt;N(L5492),L5493,"")</f>
        <v/>
      </c>
      <c r="N5493">
        <f>N(N5492)+IF(AND('💰 BÁO GIÁ'!$C$27&lt;&gt;"",OR(ISNUMBER(SEARCH('💰 BÁO GIÁ'!$C$27,$A5493)),ISNUMBER(SEARCH('💰 BÁO GIÁ'!$C$27,$B5493)))),1,0)</f>
        <v/>
      </c>
      <c r="O5493">
        <f>IF(N5493&gt;N(N5492),N5493,"")</f>
        <v/>
      </c>
    </row>
    <row r="5494">
      <c r="A5494" t="e">
        <v>#NAME?</v>
      </c>
      <c r="B5494" t="e">
        <v>#NAME?</v>
      </c>
      <c r="C5494" t="e">
        <v>#NAME?</v>
      </c>
      <c r="D5494" t="e">
        <v>#NAME?</v>
      </c>
      <c r="E5494" t="e">
        <v>#NAME?</v>
      </c>
      <c r="F5494" t="e">
        <v>#NAME?</v>
      </c>
      <c r="G5494" t="e">
        <v>#NAME?</v>
      </c>
      <c r="H5494" t="e">
        <v>#NAME?</v>
      </c>
      <c r="I5494" t="e">
        <v>#NAME?</v>
      </c>
      <c r="J5494" t="e">
        <v>#NAME?</v>
      </c>
      <c r="L5494">
        <f>N(L5493)+IF(AND('🔎 TRA CỨU NHANH'!$C$2&lt;&gt;"",OR(ISNUMBER(SEARCH('🔎 TRA CỨU NHANH'!$C$2,$A5494)),ISNUMBER(SEARCH('🔎 TRA CỨU NHANH'!$C$2,$B5494)))),1,0)</f>
        <v/>
      </c>
      <c r="M5494">
        <f>IF(L5494&gt;N(L5493),L5494,"")</f>
        <v/>
      </c>
      <c r="N5494">
        <f>N(N5493)+IF(AND('💰 BÁO GIÁ'!$C$27&lt;&gt;"",OR(ISNUMBER(SEARCH('💰 BÁO GIÁ'!$C$27,$A5494)),ISNUMBER(SEARCH('💰 BÁO GIÁ'!$C$27,$B5494)))),1,0)</f>
        <v/>
      </c>
      <c r="O5494">
        <f>IF(N5494&gt;N(N5493),N5494,"")</f>
        <v/>
      </c>
    </row>
    <row r="5495">
      <c r="A5495" t="e">
        <v>#NAME?</v>
      </c>
      <c r="B5495" t="e">
        <v>#NAME?</v>
      </c>
      <c r="C5495" t="e">
        <v>#NAME?</v>
      </c>
      <c r="D5495" t="e">
        <v>#NAME?</v>
      </c>
      <c r="E5495" t="e">
        <v>#NAME?</v>
      </c>
      <c r="F5495" t="e">
        <v>#NAME?</v>
      </c>
      <c r="G5495" t="e">
        <v>#NAME?</v>
      </c>
      <c r="H5495" t="e">
        <v>#NAME?</v>
      </c>
      <c r="I5495" t="e">
        <v>#NAME?</v>
      </c>
      <c r="J5495" t="e">
        <v>#NAME?</v>
      </c>
      <c r="L5495">
        <f>N(L5494)+IF(AND('🔎 TRA CỨU NHANH'!$C$2&lt;&gt;"",OR(ISNUMBER(SEARCH('🔎 TRA CỨU NHANH'!$C$2,$A5495)),ISNUMBER(SEARCH('🔎 TRA CỨU NHANH'!$C$2,$B5495)))),1,0)</f>
        <v/>
      </c>
      <c r="M5495">
        <f>IF(L5495&gt;N(L5494),L5495,"")</f>
        <v/>
      </c>
      <c r="N5495">
        <f>N(N5494)+IF(AND('💰 BÁO GIÁ'!$C$27&lt;&gt;"",OR(ISNUMBER(SEARCH('💰 BÁO GIÁ'!$C$27,$A5495)),ISNUMBER(SEARCH('💰 BÁO GIÁ'!$C$27,$B5495)))),1,0)</f>
        <v/>
      </c>
      <c r="O5495">
        <f>IF(N5495&gt;N(N5494),N5495,"")</f>
        <v/>
      </c>
    </row>
    <row r="5496">
      <c r="A5496" t="e">
        <v>#NAME?</v>
      </c>
      <c r="B5496" t="e">
        <v>#NAME?</v>
      </c>
      <c r="C5496" t="e">
        <v>#NAME?</v>
      </c>
      <c r="D5496" t="e">
        <v>#NAME?</v>
      </c>
      <c r="E5496" t="e">
        <v>#NAME?</v>
      </c>
      <c r="F5496" t="e">
        <v>#NAME?</v>
      </c>
      <c r="G5496" t="e">
        <v>#NAME?</v>
      </c>
      <c r="H5496" t="e">
        <v>#NAME?</v>
      </c>
      <c r="I5496" t="e">
        <v>#NAME?</v>
      </c>
      <c r="J5496" t="e">
        <v>#NAME?</v>
      </c>
      <c r="L5496">
        <f>N(L5495)+IF(AND('🔎 TRA CỨU NHANH'!$C$2&lt;&gt;"",OR(ISNUMBER(SEARCH('🔎 TRA CỨU NHANH'!$C$2,$A5496)),ISNUMBER(SEARCH('🔎 TRA CỨU NHANH'!$C$2,$B5496)))),1,0)</f>
        <v/>
      </c>
      <c r="M5496">
        <f>IF(L5496&gt;N(L5495),L5496,"")</f>
        <v/>
      </c>
      <c r="N5496">
        <f>N(N5495)+IF(AND('💰 BÁO GIÁ'!$C$27&lt;&gt;"",OR(ISNUMBER(SEARCH('💰 BÁO GIÁ'!$C$27,$A5496)),ISNUMBER(SEARCH('💰 BÁO GIÁ'!$C$27,$B5496)))),1,0)</f>
        <v/>
      </c>
      <c r="O5496">
        <f>IF(N5496&gt;N(N5495),N5496,"")</f>
        <v/>
      </c>
    </row>
    <row r="5497">
      <c r="A5497" t="e">
        <v>#NAME?</v>
      </c>
      <c r="B5497" t="e">
        <v>#NAME?</v>
      </c>
      <c r="C5497" t="e">
        <v>#NAME?</v>
      </c>
      <c r="D5497" t="e">
        <v>#NAME?</v>
      </c>
      <c r="E5497" t="e">
        <v>#NAME?</v>
      </c>
      <c r="F5497" t="e">
        <v>#NAME?</v>
      </c>
      <c r="G5497" t="e">
        <v>#NAME?</v>
      </c>
      <c r="H5497" t="e">
        <v>#NAME?</v>
      </c>
      <c r="I5497" t="e">
        <v>#NAME?</v>
      </c>
      <c r="J5497" t="e">
        <v>#NAME?</v>
      </c>
      <c r="L5497">
        <f>N(L5496)+IF(AND('🔎 TRA CỨU NHANH'!$C$2&lt;&gt;"",OR(ISNUMBER(SEARCH('🔎 TRA CỨU NHANH'!$C$2,$A5497)),ISNUMBER(SEARCH('🔎 TRA CỨU NHANH'!$C$2,$B5497)))),1,0)</f>
        <v/>
      </c>
      <c r="M5497">
        <f>IF(L5497&gt;N(L5496),L5497,"")</f>
        <v/>
      </c>
      <c r="N5497">
        <f>N(N5496)+IF(AND('💰 BÁO GIÁ'!$C$27&lt;&gt;"",OR(ISNUMBER(SEARCH('💰 BÁO GIÁ'!$C$27,$A5497)),ISNUMBER(SEARCH('💰 BÁO GIÁ'!$C$27,$B5497)))),1,0)</f>
        <v/>
      </c>
      <c r="O5497">
        <f>IF(N5497&gt;N(N5496),N5497,"")</f>
        <v/>
      </c>
    </row>
    <row r="5498">
      <c r="A5498" t="e">
        <v>#NAME?</v>
      </c>
      <c r="B5498" t="e">
        <v>#NAME?</v>
      </c>
      <c r="C5498" t="e">
        <v>#NAME?</v>
      </c>
      <c r="D5498" t="e">
        <v>#NAME?</v>
      </c>
      <c r="E5498" t="e">
        <v>#NAME?</v>
      </c>
      <c r="F5498" t="e">
        <v>#NAME?</v>
      </c>
      <c r="G5498" t="e">
        <v>#NAME?</v>
      </c>
      <c r="H5498" t="e">
        <v>#NAME?</v>
      </c>
      <c r="I5498" t="e">
        <v>#NAME?</v>
      </c>
      <c r="J5498" t="e">
        <v>#NAME?</v>
      </c>
      <c r="L5498">
        <f>N(L5497)+IF(AND('🔎 TRA CỨU NHANH'!$C$2&lt;&gt;"",OR(ISNUMBER(SEARCH('🔎 TRA CỨU NHANH'!$C$2,$A5498)),ISNUMBER(SEARCH('🔎 TRA CỨU NHANH'!$C$2,$B5498)))),1,0)</f>
        <v/>
      </c>
      <c r="M5498">
        <f>IF(L5498&gt;N(L5497),L5498,"")</f>
        <v/>
      </c>
      <c r="N5498">
        <f>N(N5497)+IF(AND('💰 BÁO GIÁ'!$C$27&lt;&gt;"",OR(ISNUMBER(SEARCH('💰 BÁO GIÁ'!$C$27,$A5498)),ISNUMBER(SEARCH('💰 BÁO GIÁ'!$C$27,$B5498)))),1,0)</f>
        <v/>
      </c>
      <c r="O5498">
        <f>IF(N5498&gt;N(N5497),N5498,"")</f>
        <v/>
      </c>
    </row>
    <row r="5499">
      <c r="A5499" t="e">
        <v>#NAME?</v>
      </c>
      <c r="B5499" t="e">
        <v>#NAME?</v>
      </c>
      <c r="C5499" t="e">
        <v>#NAME?</v>
      </c>
      <c r="D5499" t="e">
        <v>#NAME?</v>
      </c>
      <c r="E5499" t="e">
        <v>#NAME?</v>
      </c>
      <c r="F5499" t="e">
        <v>#NAME?</v>
      </c>
      <c r="G5499" t="e">
        <v>#NAME?</v>
      </c>
      <c r="H5499" t="e">
        <v>#NAME?</v>
      </c>
      <c r="I5499" t="e">
        <v>#NAME?</v>
      </c>
      <c r="J5499" t="e">
        <v>#NAME?</v>
      </c>
      <c r="L5499">
        <f>N(L5498)+IF(AND('🔎 TRA CỨU NHANH'!$C$2&lt;&gt;"",OR(ISNUMBER(SEARCH('🔎 TRA CỨU NHANH'!$C$2,$A5499)),ISNUMBER(SEARCH('🔎 TRA CỨU NHANH'!$C$2,$B5499)))),1,0)</f>
        <v/>
      </c>
      <c r="M5499">
        <f>IF(L5499&gt;N(L5498),L5499,"")</f>
        <v/>
      </c>
      <c r="N5499">
        <f>N(N5498)+IF(AND('💰 BÁO GIÁ'!$C$27&lt;&gt;"",OR(ISNUMBER(SEARCH('💰 BÁO GIÁ'!$C$27,$A5499)),ISNUMBER(SEARCH('💰 BÁO GIÁ'!$C$27,$B5499)))),1,0)</f>
        <v/>
      </c>
      <c r="O5499">
        <f>IF(N5499&gt;N(N5498),N5499,"")</f>
        <v/>
      </c>
    </row>
    <row r="5500">
      <c r="A5500" t="e">
        <v>#NAME?</v>
      </c>
      <c r="B5500" t="e">
        <v>#NAME?</v>
      </c>
      <c r="C5500" t="e">
        <v>#NAME?</v>
      </c>
      <c r="D5500" t="e">
        <v>#NAME?</v>
      </c>
      <c r="E5500" t="e">
        <v>#NAME?</v>
      </c>
      <c r="F5500" t="e">
        <v>#NAME?</v>
      </c>
      <c r="G5500" t="e">
        <v>#NAME?</v>
      </c>
      <c r="H5500" t="e">
        <v>#NAME?</v>
      </c>
      <c r="I5500" t="e">
        <v>#NAME?</v>
      </c>
      <c r="J5500" t="e">
        <v>#NAME?</v>
      </c>
      <c r="L5500">
        <f>N(L5499)+IF(AND('🔎 TRA CỨU NHANH'!$C$2&lt;&gt;"",OR(ISNUMBER(SEARCH('🔎 TRA CỨU NHANH'!$C$2,$A5500)),ISNUMBER(SEARCH('🔎 TRA CỨU NHANH'!$C$2,$B5500)))),1,0)</f>
        <v/>
      </c>
      <c r="M5500">
        <f>IF(L5500&gt;N(L5499),L5500,"")</f>
        <v/>
      </c>
      <c r="N5500">
        <f>N(N5499)+IF(AND('💰 BÁO GIÁ'!$C$27&lt;&gt;"",OR(ISNUMBER(SEARCH('💰 BÁO GIÁ'!$C$27,$A5500)),ISNUMBER(SEARCH('💰 BÁO GIÁ'!$C$27,$B5500)))),1,0)</f>
        <v/>
      </c>
      <c r="O5500">
        <f>IF(N5500&gt;N(N5499),N5500,"")</f>
        <v/>
      </c>
    </row>
    <row r="5501">
      <c r="A5501" t="e">
        <v>#NAME?</v>
      </c>
      <c r="B5501" t="e">
        <v>#NAME?</v>
      </c>
      <c r="C5501" t="e">
        <v>#NAME?</v>
      </c>
      <c r="D5501" t="e">
        <v>#NAME?</v>
      </c>
      <c r="E5501" t="e">
        <v>#NAME?</v>
      </c>
      <c r="F5501" t="e">
        <v>#NAME?</v>
      </c>
      <c r="G5501" t="e">
        <v>#NAME?</v>
      </c>
      <c r="H5501" t="e">
        <v>#NAME?</v>
      </c>
      <c r="I5501" t="e">
        <v>#NAME?</v>
      </c>
      <c r="J5501" t="e">
        <v>#NAME?</v>
      </c>
      <c r="L5501">
        <f>N(L5500)+IF(AND('🔎 TRA CỨU NHANH'!$C$2&lt;&gt;"",OR(ISNUMBER(SEARCH('🔎 TRA CỨU NHANH'!$C$2,$A5501)),ISNUMBER(SEARCH('🔎 TRA CỨU NHANH'!$C$2,$B5501)))),1,0)</f>
        <v/>
      </c>
      <c r="M5501">
        <f>IF(L5501&gt;N(L5500),L5501,"")</f>
        <v/>
      </c>
      <c r="N5501">
        <f>N(N5500)+IF(AND('💰 BÁO GIÁ'!$C$27&lt;&gt;"",OR(ISNUMBER(SEARCH('💰 BÁO GIÁ'!$C$27,$A5501)),ISNUMBER(SEARCH('💰 BÁO GIÁ'!$C$27,$B5501)))),1,0)</f>
        <v/>
      </c>
      <c r="O5501">
        <f>IF(N5501&gt;N(N5500),N5501,"")</f>
        <v/>
      </c>
    </row>
    <row r="5502">
      <c r="A5502" t="e">
        <v>#NAME?</v>
      </c>
      <c r="B5502" t="e">
        <v>#NAME?</v>
      </c>
      <c r="C5502" t="e">
        <v>#NAME?</v>
      </c>
      <c r="D5502" t="e">
        <v>#NAME?</v>
      </c>
      <c r="E5502" t="e">
        <v>#NAME?</v>
      </c>
      <c r="F5502" t="e">
        <v>#NAME?</v>
      </c>
      <c r="G5502" t="e">
        <v>#NAME?</v>
      </c>
      <c r="H5502" t="e">
        <v>#NAME?</v>
      </c>
      <c r="I5502" t="e">
        <v>#NAME?</v>
      </c>
      <c r="J5502" t="e">
        <v>#NAME?</v>
      </c>
      <c r="L5502">
        <f>N(L5501)+IF(AND('🔎 TRA CỨU NHANH'!$C$2&lt;&gt;"",OR(ISNUMBER(SEARCH('🔎 TRA CỨU NHANH'!$C$2,$A5502)),ISNUMBER(SEARCH('🔎 TRA CỨU NHANH'!$C$2,$B5502)))),1,0)</f>
        <v/>
      </c>
      <c r="M5502">
        <f>IF(L5502&gt;N(L5501),L5502,"")</f>
        <v/>
      </c>
      <c r="N5502">
        <f>N(N5501)+IF(AND('💰 BÁO GIÁ'!$C$27&lt;&gt;"",OR(ISNUMBER(SEARCH('💰 BÁO GIÁ'!$C$27,$A5502)),ISNUMBER(SEARCH('💰 BÁO GIÁ'!$C$27,$B5502)))),1,0)</f>
        <v/>
      </c>
      <c r="O5502">
        <f>IF(N5502&gt;N(N5501),N5502,"")</f>
        <v/>
      </c>
    </row>
    <row r="5503">
      <c r="A5503" t="e">
        <v>#NAME?</v>
      </c>
      <c r="B5503" t="e">
        <v>#NAME?</v>
      </c>
      <c r="C5503" t="e">
        <v>#NAME?</v>
      </c>
      <c r="D5503" t="e">
        <v>#NAME?</v>
      </c>
      <c r="E5503" t="e">
        <v>#NAME?</v>
      </c>
      <c r="F5503" t="e">
        <v>#NAME?</v>
      </c>
      <c r="G5503" t="e">
        <v>#NAME?</v>
      </c>
      <c r="H5503" t="e">
        <v>#NAME?</v>
      </c>
      <c r="I5503" t="e">
        <v>#NAME?</v>
      </c>
      <c r="J5503" t="e">
        <v>#NAME?</v>
      </c>
      <c r="L5503">
        <f>N(L5502)+IF(AND('🔎 TRA CỨU NHANH'!$C$2&lt;&gt;"",OR(ISNUMBER(SEARCH('🔎 TRA CỨU NHANH'!$C$2,$A5503)),ISNUMBER(SEARCH('🔎 TRA CỨU NHANH'!$C$2,$B5503)))),1,0)</f>
        <v/>
      </c>
      <c r="M5503">
        <f>IF(L5503&gt;N(L5502),L5503,"")</f>
        <v/>
      </c>
      <c r="N5503">
        <f>N(N5502)+IF(AND('💰 BÁO GIÁ'!$C$27&lt;&gt;"",OR(ISNUMBER(SEARCH('💰 BÁO GIÁ'!$C$27,$A5503)),ISNUMBER(SEARCH('💰 BÁO GIÁ'!$C$27,$B5503)))),1,0)</f>
        <v/>
      </c>
      <c r="O5503">
        <f>IF(N5503&gt;N(N5502),N5503,"")</f>
        <v/>
      </c>
    </row>
    <row r="5504">
      <c r="A5504" t="e">
        <v>#NAME?</v>
      </c>
      <c r="B5504" t="e">
        <v>#NAME?</v>
      </c>
      <c r="C5504" t="e">
        <v>#NAME?</v>
      </c>
      <c r="D5504" t="e">
        <v>#NAME?</v>
      </c>
      <c r="E5504" t="e">
        <v>#NAME?</v>
      </c>
      <c r="F5504" t="e">
        <v>#NAME?</v>
      </c>
      <c r="G5504" t="e">
        <v>#NAME?</v>
      </c>
      <c r="H5504" t="e">
        <v>#NAME?</v>
      </c>
      <c r="I5504" t="e">
        <v>#NAME?</v>
      </c>
      <c r="J5504" t="e">
        <v>#NAME?</v>
      </c>
      <c r="L5504">
        <f>N(L5503)+IF(AND('🔎 TRA CỨU NHANH'!$C$2&lt;&gt;"",OR(ISNUMBER(SEARCH('🔎 TRA CỨU NHANH'!$C$2,$A5504)),ISNUMBER(SEARCH('🔎 TRA CỨU NHANH'!$C$2,$B5504)))),1,0)</f>
        <v/>
      </c>
      <c r="M5504">
        <f>IF(L5504&gt;N(L5503),L5504,"")</f>
        <v/>
      </c>
      <c r="N5504">
        <f>N(N5503)+IF(AND('💰 BÁO GIÁ'!$C$27&lt;&gt;"",OR(ISNUMBER(SEARCH('💰 BÁO GIÁ'!$C$27,$A5504)),ISNUMBER(SEARCH('💰 BÁO GIÁ'!$C$27,$B5504)))),1,0)</f>
        <v/>
      </c>
      <c r="O5504">
        <f>IF(N5504&gt;N(N5503),N5504,"")</f>
        <v/>
      </c>
    </row>
    <row r="5505">
      <c r="A5505" t="e">
        <v>#NAME?</v>
      </c>
      <c r="B5505" t="e">
        <v>#NAME?</v>
      </c>
      <c r="C5505" t="e">
        <v>#NAME?</v>
      </c>
      <c r="D5505" t="e">
        <v>#NAME?</v>
      </c>
      <c r="E5505" t="e">
        <v>#NAME?</v>
      </c>
      <c r="F5505" t="e">
        <v>#NAME?</v>
      </c>
      <c r="G5505" t="e">
        <v>#NAME?</v>
      </c>
      <c r="H5505" t="e">
        <v>#NAME?</v>
      </c>
      <c r="I5505" t="e">
        <v>#NAME?</v>
      </c>
      <c r="J5505" t="e">
        <v>#NAME?</v>
      </c>
      <c r="L5505">
        <f>N(L5504)+IF(AND('🔎 TRA CỨU NHANH'!$C$2&lt;&gt;"",OR(ISNUMBER(SEARCH('🔎 TRA CỨU NHANH'!$C$2,$A5505)),ISNUMBER(SEARCH('🔎 TRA CỨU NHANH'!$C$2,$B5505)))),1,0)</f>
        <v/>
      </c>
      <c r="M5505">
        <f>IF(L5505&gt;N(L5504),L5505,"")</f>
        <v/>
      </c>
      <c r="N5505">
        <f>N(N5504)+IF(AND('💰 BÁO GIÁ'!$C$27&lt;&gt;"",OR(ISNUMBER(SEARCH('💰 BÁO GIÁ'!$C$27,$A5505)),ISNUMBER(SEARCH('💰 BÁO GIÁ'!$C$27,$B5505)))),1,0)</f>
        <v/>
      </c>
      <c r="O5505">
        <f>IF(N5505&gt;N(N5504),N5505,"")</f>
        <v/>
      </c>
    </row>
    <row r="5506">
      <c r="A5506" t="e">
        <v>#NAME?</v>
      </c>
      <c r="B5506" t="e">
        <v>#NAME?</v>
      </c>
      <c r="C5506" t="e">
        <v>#NAME?</v>
      </c>
      <c r="D5506" t="e">
        <v>#NAME?</v>
      </c>
      <c r="E5506" t="e">
        <v>#NAME?</v>
      </c>
      <c r="F5506" t="e">
        <v>#NAME?</v>
      </c>
      <c r="G5506" t="e">
        <v>#NAME?</v>
      </c>
      <c r="H5506" t="e">
        <v>#NAME?</v>
      </c>
      <c r="I5506" t="e">
        <v>#NAME?</v>
      </c>
      <c r="J5506" t="e">
        <v>#NAME?</v>
      </c>
      <c r="L5506">
        <f>N(L5505)+IF(AND('🔎 TRA CỨU NHANH'!$C$2&lt;&gt;"",OR(ISNUMBER(SEARCH('🔎 TRA CỨU NHANH'!$C$2,$A5506)),ISNUMBER(SEARCH('🔎 TRA CỨU NHANH'!$C$2,$B5506)))),1,0)</f>
        <v/>
      </c>
      <c r="M5506">
        <f>IF(L5506&gt;N(L5505),L5506,"")</f>
        <v/>
      </c>
      <c r="N5506">
        <f>N(N5505)+IF(AND('💰 BÁO GIÁ'!$C$27&lt;&gt;"",OR(ISNUMBER(SEARCH('💰 BÁO GIÁ'!$C$27,$A5506)),ISNUMBER(SEARCH('💰 BÁO GIÁ'!$C$27,$B5506)))),1,0)</f>
        <v/>
      </c>
      <c r="O5506">
        <f>IF(N5506&gt;N(N5505),N5506,"")</f>
        <v/>
      </c>
    </row>
    <row r="5507">
      <c r="A5507" t="e">
        <v>#NAME?</v>
      </c>
      <c r="B5507" t="e">
        <v>#NAME?</v>
      </c>
      <c r="C5507" t="e">
        <v>#NAME?</v>
      </c>
      <c r="D5507" t="e">
        <v>#NAME?</v>
      </c>
      <c r="E5507" t="e">
        <v>#NAME?</v>
      </c>
      <c r="F5507" t="e">
        <v>#NAME?</v>
      </c>
      <c r="G5507" t="e">
        <v>#NAME?</v>
      </c>
      <c r="H5507" t="e">
        <v>#NAME?</v>
      </c>
      <c r="I5507" t="e">
        <v>#NAME?</v>
      </c>
      <c r="J5507" t="e">
        <v>#NAME?</v>
      </c>
      <c r="L5507">
        <f>N(L5506)+IF(AND('🔎 TRA CỨU NHANH'!$C$2&lt;&gt;"",OR(ISNUMBER(SEARCH('🔎 TRA CỨU NHANH'!$C$2,$A5507)),ISNUMBER(SEARCH('🔎 TRA CỨU NHANH'!$C$2,$B5507)))),1,0)</f>
        <v/>
      </c>
      <c r="M5507">
        <f>IF(L5507&gt;N(L5506),L5507,"")</f>
        <v/>
      </c>
      <c r="N5507">
        <f>N(N5506)+IF(AND('💰 BÁO GIÁ'!$C$27&lt;&gt;"",OR(ISNUMBER(SEARCH('💰 BÁO GIÁ'!$C$27,$A5507)),ISNUMBER(SEARCH('💰 BÁO GIÁ'!$C$27,$B5507)))),1,0)</f>
        <v/>
      </c>
      <c r="O5507">
        <f>IF(N5507&gt;N(N5506),N5507,"")</f>
        <v/>
      </c>
    </row>
    <row r="5508">
      <c r="A5508" t="e">
        <v>#NAME?</v>
      </c>
      <c r="B5508" t="e">
        <v>#NAME?</v>
      </c>
      <c r="C5508" t="e">
        <v>#NAME?</v>
      </c>
      <c r="D5508" t="e">
        <v>#NAME?</v>
      </c>
      <c r="E5508" t="e">
        <v>#NAME?</v>
      </c>
      <c r="F5508" t="e">
        <v>#NAME?</v>
      </c>
      <c r="G5508" t="e">
        <v>#NAME?</v>
      </c>
      <c r="H5508" t="e">
        <v>#NAME?</v>
      </c>
      <c r="I5508" t="e">
        <v>#NAME?</v>
      </c>
      <c r="J5508" t="e">
        <v>#NAME?</v>
      </c>
      <c r="L5508">
        <f>N(L5507)+IF(AND('🔎 TRA CỨU NHANH'!$C$2&lt;&gt;"",OR(ISNUMBER(SEARCH('🔎 TRA CỨU NHANH'!$C$2,$A5508)),ISNUMBER(SEARCH('🔎 TRA CỨU NHANH'!$C$2,$B5508)))),1,0)</f>
        <v/>
      </c>
      <c r="M5508">
        <f>IF(L5508&gt;N(L5507),L5508,"")</f>
        <v/>
      </c>
      <c r="N5508">
        <f>N(N5507)+IF(AND('💰 BÁO GIÁ'!$C$27&lt;&gt;"",OR(ISNUMBER(SEARCH('💰 BÁO GIÁ'!$C$27,$A5508)),ISNUMBER(SEARCH('💰 BÁO GIÁ'!$C$27,$B5508)))),1,0)</f>
        <v/>
      </c>
      <c r="O5508">
        <f>IF(N5508&gt;N(N5507),N5508,"")</f>
        <v/>
      </c>
    </row>
    <row r="5509">
      <c r="A5509" t="e">
        <v>#NAME?</v>
      </c>
      <c r="B5509" t="e">
        <v>#NAME?</v>
      </c>
      <c r="C5509" t="e">
        <v>#NAME?</v>
      </c>
      <c r="D5509" t="e">
        <v>#NAME?</v>
      </c>
      <c r="E5509" t="e">
        <v>#NAME?</v>
      </c>
      <c r="F5509" t="e">
        <v>#NAME?</v>
      </c>
      <c r="G5509" t="e">
        <v>#NAME?</v>
      </c>
      <c r="H5509" t="e">
        <v>#NAME?</v>
      </c>
      <c r="I5509" t="e">
        <v>#NAME?</v>
      </c>
      <c r="J5509" t="e">
        <v>#NAME?</v>
      </c>
      <c r="L5509">
        <f>N(L5508)+IF(AND('🔎 TRA CỨU NHANH'!$C$2&lt;&gt;"",OR(ISNUMBER(SEARCH('🔎 TRA CỨU NHANH'!$C$2,$A5509)),ISNUMBER(SEARCH('🔎 TRA CỨU NHANH'!$C$2,$B5509)))),1,0)</f>
        <v/>
      </c>
      <c r="M5509">
        <f>IF(L5509&gt;N(L5508),L5509,"")</f>
        <v/>
      </c>
      <c r="N5509">
        <f>N(N5508)+IF(AND('💰 BÁO GIÁ'!$C$27&lt;&gt;"",OR(ISNUMBER(SEARCH('💰 BÁO GIÁ'!$C$27,$A5509)),ISNUMBER(SEARCH('💰 BÁO GIÁ'!$C$27,$B5509)))),1,0)</f>
        <v/>
      </c>
      <c r="O5509">
        <f>IF(N5509&gt;N(N5508),N5509,"")</f>
        <v/>
      </c>
    </row>
    <row r="5510">
      <c r="A5510" t="e">
        <v>#NAME?</v>
      </c>
      <c r="B5510" t="e">
        <v>#NAME?</v>
      </c>
      <c r="C5510" t="e">
        <v>#NAME?</v>
      </c>
      <c r="D5510" t="e">
        <v>#NAME?</v>
      </c>
      <c r="E5510" t="e">
        <v>#NAME?</v>
      </c>
      <c r="F5510" t="e">
        <v>#NAME?</v>
      </c>
      <c r="G5510" t="e">
        <v>#NAME?</v>
      </c>
      <c r="H5510" t="e">
        <v>#NAME?</v>
      </c>
      <c r="I5510" t="e">
        <v>#NAME?</v>
      </c>
      <c r="J5510" t="e">
        <v>#NAME?</v>
      </c>
      <c r="L5510">
        <f>N(L5509)+IF(AND('🔎 TRA CỨU NHANH'!$C$2&lt;&gt;"",OR(ISNUMBER(SEARCH('🔎 TRA CỨU NHANH'!$C$2,$A5510)),ISNUMBER(SEARCH('🔎 TRA CỨU NHANH'!$C$2,$B5510)))),1,0)</f>
        <v/>
      </c>
      <c r="M5510">
        <f>IF(L5510&gt;N(L5509),L5510,"")</f>
        <v/>
      </c>
      <c r="N5510">
        <f>N(N5509)+IF(AND('💰 BÁO GIÁ'!$C$27&lt;&gt;"",OR(ISNUMBER(SEARCH('💰 BÁO GIÁ'!$C$27,$A5510)),ISNUMBER(SEARCH('💰 BÁO GIÁ'!$C$27,$B5510)))),1,0)</f>
        <v/>
      </c>
      <c r="O5510">
        <f>IF(N5510&gt;N(N5509),N5510,"")</f>
        <v/>
      </c>
    </row>
    <row r="5511">
      <c r="A5511" t="e">
        <v>#NAME?</v>
      </c>
      <c r="B5511" t="e">
        <v>#NAME?</v>
      </c>
      <c r="C5511" t="e">
        <v>#NAME?</v>
      </c>
      <c r="D5511" t="e">
        <v>#NAME?</v>
      </c>
      <c r="E5511" t="e">
        <v>#NAME?</v>
      </c>
      <c r="F5511" t="e">
        <v>#NAME?</v>
      </c>
      <c r="G5511" t="e">
        <v>#NAME?</v>
      </c>
      <c r="H5511" t="e">
        <v>#NAME?</v>
      </c>
      <c r="I5511" t="e">
        <v>#NAME?</v>
      </c>
      <c r="J5511" t="e">
        <v>#NAME?</v>
      </c>
      <c r="L5511">
        <f>N(L5510)+IF(AND('🔎 TRA CỨU NHANH'!$C$2&lt;&gt;"",OR(ISNUMBER(SEARCH('🔎 TRA CỨU NHANH'!$C$2,$A5511)),ISNUMBER(SEARCH('🔎 TRA CỨU NHANH'!$C$2,$B5511)))),1,0)</f>
        <v/>
      </c>
      <c r="M5511">
        <f>IF(L5511&gt;N(L5510),L5511,"")</f>
        <v/>
      </c>
      <c r="N5511">
        <f>N(N5510)+IF(AND('💰 BÁO GIÁ'!$C$27&lt;&gt;"",OR(ISNUMBER(SEARCH('💰 BÁO GIÁ'!$C$27,$A5511)),ISNUMBER(SEARCH('💰 BÁO GIÁ'!$C$27,$B5511)))),1,0)</f>
        <v/>
      </c>
      <c r="O5511">
        <f>IF(N5511&gt;N(N5510),N5511,"")</f>
        <v/>
      </c>
    </row>
    <row r="5512">
      <c r="A5512" t="e">
        <v>#NAME?</v>
      </c>
      <c r="B5512" t="e">
        <v>#NAME?</v>
      </c>
      <c r="C5512" t="e">
        <v>#NAME?</v>
      </c>
      <c r="D5512" t="e">
        <v>#NAME?</v>
      </c>
      <c r="E5512" t="e">
        <v>#NAME?</v>
      </c>
      <c r="F5512" t="e">
        <v>#NAME?</v>
      </c>
      <c r="G5512" t="e">
        <v>#NAME?</v>
      </c>
      <c r="H5512" t="e">
        <v>#NAME?</v>
      </c>
      <c r="I5512" t="e">
        <v>#NAME?</v>
      </c>
      <c r="J5512" t="e">
        <v>#NAME?</v>
      </c>
      <c r="L5512">
        <f>N(L5511)+IF(AND('🔎 TRA CỨU NHANH'!$C$2&lt;&gt;"",OR(ISNUMBER(SEARCH('🔎 TRA CỨU NHANH'!$C$2,$A5512)),ISNUMBER(SEARCH('🔎 TRA CỨU NHANH'!$C$2,$B5512)))),1,0)</f>
        <v/>
      </c>
      <c r="M5512">
        <f>IF(L5512&gt;N(L5511),L5512,"")</f>
        <v/>
      </c>
      <c r="N5512">
        <f>N(N5511)+IF(AND('💰 BÁO GIÁ'!$C$27&lt;&gt;"",OR(ISNUMBER(SEARCH('💰 BÁO GIÁ'!$C$27,$A5512)),ISNUMBER(SEARCH('💰 BÁO GIÁ'!$C$27,$B5512)))),1,0)</f>
        <v/>
      </c>
      <c r="O5512">
        <f>IF(N5512&gt;N(N5511),N5512,"")</f>
        <v/>
      </c>
    </row>
    <row r="5513">
      <c r="A5513" t="e">
        <v>#NAME?</v>
      </c>
      <c r="B5513" t="e">
        <v>#NAME?</v>
      </c>
      <c r="C5513" t="e">
        <v>#NAME?</v>
      </c>
      <c r="D5513" t="e">
        <v>#NAME?</v>
      </c>
      <c r="E5513" t="e">
        <v>#NAME?</v>
      </c>
      <c r="F5513" t="e">
        <v>#NAME?</v>
      </c>
      <c r="G5513" t="e">
        <v>#NAME?</v>
      </c>
      <c r="H5513" t="e">
        <v>#NAME?</v>
      </c>
      <c r="I5513" t="e">
        <v>#NAME?</v>
      </c>
      <c r="J5513" t="e">
        <v>#NAME?</v>
      </c>
      <c r="L5513">
        <f>N(L5512)+IF(AND('🔎 TRA CỨU NHANH'!$C$2&lt;&gt;"",OR(ISNUMBER(SEARCH('🔎 TRA CỨU NHANH'!$C$2,$A5513)),ISNUMBER(SEARCH('🔎 TRA CỨU NHANH'!$C$2,$B5513)))),1,0)</f>
        <v/>
      </c>
      <c r="M5513">
        <f>IF(L5513&gt;N(L5512),L5513,"")</f>
        <v/>
      </c>
      <c r="N5513">
        <f>N(N5512)+IF(AND('💰 BÁO GIÁ'!$C$27&lt;&gt;"",OR(ISNUMBER(SEARCH('💰 BÁO GIÁ'!$C$27,$A5513)),ISNUMBER(SEARCH('💰 BÁO GIÁ'!$C$27,$B5513)))),1,0)</f>
        <v/>
      </c>
      <c r="O5513">
        <f>IF(N5513&gt;N(N5512),N5513,"")</f>
        <v/>
      </c>
    </row>
    <row r="5514">
      <c r="A5514" t="e">
        <v>#NAME?</v>
      </c>
      <c r="B5514" t="e">
        <v>#NAME?</v>
      </c>
      <c r="C5514" t="e">
        <v>#NAME?</v>
      </c>
      <c r="D5514" t="e">
        <v>#NAME?</v>
      </c>
      <c r="E5514" t="e">
        <v>#NAME?</v>
      </c>
      <c r="F5514" t="e">
        <v>#NAME?</v>
      </c>
      <c r="G5514" t="e">
        <v>#NAME?</v>
      </c>
      <c r="H5514" t="e">
        <v>#NAME?</v>
      </c>
      <c r="I5514" t="e">
        <v>#NAME?</v>
      </c>
      <c r="J5514" t="e">
        <v>#NAME?</v>
      </c>
      <c r="L5514">
        <f>N(L5513)+IF(AND('🔎 TRA CỨU NHANH'!$C$2&lt;&gt;"",OR(ISNUMBER(SEARCH('🔎 TRA CỨU NHANH'!$C$2,$A5514)),ISNUMBER(SEARCH('🔎 TRA CỨU NHANH'!$C$2,$B5514)))),1,0)</f>
        <v/>
      </c>
      <c r="M5514">
        <f>IF(L5514&gt;N(L5513),L5514,"")</f>
        <v/>
      </c>
      <c r="N5514">
        <f>N(N5513)+IF(AND('💰 BÁO GIÁ'!$C$27&lt;&gt;"",OR(ISNUMBER(SEARCH('💰 BÁO GIÁ'!$C$27,$A5514)),ISNUMBER(SEARCH('💰 BÁO GIÁ'!$C$27,$B5514)))),1,0)</f>
        <v/>
      </c>
      <c r="O5514">
        <f>IF(N5514&gt;N(N5513),N5514,"")</f>
        <v/>
      </c>
    </row>
    <row r="5515">
      <c r="A5515" t="e">
        <v>#NAME?</v>
      </c>
      <c r="B5515" t="e">
        <v>#NAME?</v>
      </c>
      <c r="C5515" t="e">
        <v>#NAME?</v>
      </c>
      <c r="D5515" t="e">
        <v>#NAME?</v>
      </c>
      <c r="E5515" t="e">
        <v>#NAME?</v>
      </c>
      <c r="F5515" t="e">
        <v>#NAME?</v>
      </c>
      <c r="G5515" t="e">
        <v>#NAME?</v>
      </c>
      <c r="H5515" t="e">
        <v>#NAME?</v>
      </c>
      <c r="I5515" t="e">
        <v>#NAME?</v>
      </c>
      <c r="J5515" t="e">
        <v>#NAME?</v>
      </c>
      <c r="L5515">
        <f>N(L5514)+IF(AND('🔎 TRA CỨU NHANH'!$C$2&lt;&gt;"",OR(ISNUMBER(SEARCH('🔎 TRA CỨU NHANH'!$C$2,$A5515)),ISNUMBER(SEARCH('🔎 TRA CỨU NHANH'!$C$2,$B5515)))),1,0)</f>
        <v/>
      </c>
      <c r="M5515">
        <f>IF(L5515&gt;N(L5514),L5515,"")</f>
        <v/>
      </c>
      <c r="N5515">
        <f>N(N5514)+IF(AND('💰 BÁO GIÁ'!$C$27&lt;&gt;"",OR(ISNUMBER(SEARCH('💰 BÁO GIÁ'!$C$27,$A5515)),ISNUMBER(SEARCH('💰 BÁO GIÁ'!$C$27,$B5515)))),1,0)</f>
        <v/>
      </c>
      <c r="O5515">
        <f>IF(N5515&gt;N(N5514),N5515,"")</f>
        <v/>
      </c>
    </row>
    <row r="5516">
      <c r="A5516" t="e">
        <v>#NAME?</v>
      </c>
      <c r="B5516" t="e">
        <v>#NAME?</v>
      </c>
      <c r="C5516" t="e">
        <v>#NAME?</v>
      </c>
      <c r="D5516" t="e">
        <v>#NAME?</v>
      </c>
      <c r="E5516" t="e">
        <v>#NAME?</v>
      </c>
      <c r="F5516" t="e">
        <v>#NAME?</v>
      </c>
      <c r="G5516" t="e">
        <v>#NAME?</v>
      </c>
      <c r="H5516" t="e">
        <v>#NAME?</v>
      </c>
      <c r="I5516" t="e">
        <v>#NAME?</v>
      </c>
      <c r="J5516" t="e">
        <v>#NAME?</v>
      </c>
      <c r="L5516">
        <f>N(L5515)+IF(AND('🔎 TRA CỨU NHANH'!$C$2&lt;&gt;"",OR(ISNUMBER(SEARCH('🔎 TRA CỨU NHANH'!$C$2,$A5516)),ISNUMBER(SEARCH('🔎 TRA CỨU NHANH'!$C$2,$B5516)))),1,0)</f>
        <v/>
      </c>
      <c r="M5516">
        <f>IF(L5516&gt;N(L5515),L5516,"")</f>
        <v/>
      </c>
      <c r="N5516">
        <f>N(N5515)+IF(AND('💰 BÁO GIÁ'!$C$27&lt;&gt;"",OR(ISNUMBER(SEARCH('💰 BÁO GIÁ'!$C$27,$A5516)),ISNUMBER(SEARCH('💰 BÁO GIÁ'!$C$27,$B5516)))),1,0)</f>
        <v/>
      </c>
      <c r="O5516">
        <f>IF(N5516&gt;N(N5515),N5516,"")</f>
        <v/>
      </c>
    </row>
    <row r="5517">
      <c r="A5517" t="e">
        <v>#NAME?</v>
      </c>
      <c r="B5517" t="e">
        <v>#NAME?</v>
      </c>
      <c r="C5517" t="e">
        <v>#NAME?</v>
      </c>
      <c r="D5517" t="e">
        <v>#NAME?</v>
      </c>
      <c r="E5517" t="e">
        <v>#NAME?</v>
      </c>
      <c r="F5517" t="e">
        <v>#NAME?</v>
      </c>
      <c r="G5517" t="e">
        <v>#NAME?</v>
      </c>
      <c r="H5517" t="e">
        <v>#NAME?</v>
      </c>
      <c r="I5517" t="e">
        <v>#NAME?</v>
      </c>
      <c r="J5517" t="e">
        <v>#NAME?</v>
      </c>
      <c r="L5517">
        <f>N(L5516)+IF(AND('🔎 TRA CỨU NHANH'!$C$2&lt;&gt;"",OR(ISNUMBER(SEARCH('🔎 TRA CỨU NHANH'!$C$2,$A5517)),ISNUMBER(SEARCH('🔎 TRA CỨU NHANH'!$C$2,$B5517)))),1,0)</f>
        <v/>
      </c>
      <c r="M5517">
        <f>IF(L5517&gt;N(L5516),L5517,"")</f>
        <v/>
      </c>
      <c r="N5517">
        <f>N(N5516)+IF(AND('💰 BÁO GIÁ'!$C$27&lt;&gt;"",OR(ISNUMBER(SEARCH('💰 BÁO GIÁ'!$C$27,$A5517)),ISNUMBER(SEARCH('💰 BÁO GIÁ'!$C$27,$B5517)))),1,0)</f>
        <v/>
      </c>
      <c r="O5517">
        <f>IF(N5517&gt;N(N5516),N5517,"")</f>
        <v/>
      </c>
    </row>
    <row r="5518">
      <c r="A5518" t="e">
        <v>#NAME?</v>
      </c>
      <c r="B5518" t="e">
        <v>#NAME?</v>
      </c>
      <c r="C5518" t="e">
        <v>#NAME?</v>
      </c>
      <c r="D5518" t="e">
        <v>#NAME?</v>
      </c>
      <c r="E5518" t="e">
        <v>#NAME?</v>
      </c>
      <c r="F5518" t="e">
        <v>#NAME?</v>
      </c>
      <c r="G5518" t="e">
        <v>#NAME?</v>
      </c>
      <c r="H5518" t="e">
        <v>#NAME?</v>
      </c>
      <c r="I5518" t="e">
        <v>#NAME?</v>
      </c>
      <c r="J5518" t="e">
        <v>#NAME?</v>
      </c>
      <c r="L5518">
        <f>N(L5517)+IF(AND('🔎 TRA CỨU NHANH'!$C$2&lt;&gt;"",OR(ISNUMBER(SEARCH('🔎 TRA CỨU NHANH'!$C$2,$A5518)),ISNUMBER(SEARCH('🔎 TRA CỨU NHANH'!$C$2,$B5518)))),1,0)</f>
        <v/>
      </c>
      <c r="M5518">
        <f>IF(L5518&gt;N(L5517),L5518,"")</f>
        <v/>
      </c>
      <c r="N5518">
        <f>N(N5517)+IF(AND('💰 BÁO GIÁ'!$C$27&lt;&gt;"",OR(ISNUMBER(SEARCH('💰 BÁO GIÁ'!$C$27,$A5518)),ISNUMBER(SEARCH('💰 BÁO GIÁ'!$C$27,$B5518)))),1,0)</f>
        <v/>
      </c>
      <c r="O5518">
        <f>IF(N5518&gt;N(N5517),N5518,"")</f>
        <v/>
      </c>
    </row>
    <row r="5519">
      <c r="A5519" t="e">
        <v>#NAME?</v>
      </c>
      <c r="B5519" t="e">
        <v>#NAME?</v>
      </c>
      <c r="C5519" t="e">
        <v>#NAME?</v>
      </c>
      <c r="D5519" t="e">
        <v>#NAME?</v>
      </c>
      <c r="E5519" t="e">
        <v>#NAME?</v>
      </c>
      <c r="F5519" t="e">
        <v>#NAME?</v>
      </c>
      <c r="G5519" t="e">
        <v>#NAME?</v>
      </c>
      <c r="H5519" t="e">
        <v>#NAME?</v>
      </c>
      <c r="I5519" t="e">
        <v>#NAME?</v>
      </c>
      <c r="J5519" t="e">
        <v>#NAME?</v>
      </c>
      <c r="L5519">
        <f>N(L5518)+IF(AND('🔎 TRA CỨU NHANH'!$C$2&lt;&gt;"",OR(ISNUMBER(SEARCH('🔎 TRA CỨU NHANH'!$C$2,$A5519)),ISNUMBER(SEARCH('🔎 TRA CỨU NHANH'!$C$2,$B5519)))),1,0)</f>
        <v/>
      </c>
      <c r="M5519">
        <f>IF(L5519&gt;N(L5518),L5519,"")</f>
        <v/>
      </c>
      <c r="N5519">
        <f>N(N5518)+IF(AND('💰 BÁO GIÁ'!$C$27&lt;&gt;"",OR(ISNUMBER(SEARCH('💰 BÁO GIÁ'!$C$27,$A5519)),ISNUMBER(SEARCH('💰 BÁO GIÁ'!$C$27,$B5519)))),1,0)</f>
        <v/>
      </c>
      <c r="O5519">
        <f>IF(N5519&gt;N(N5518),N5519,"")</f>
        <v/>
      </c>
    </row>
    <row r="5520">
      <c r="A5520" t="e">
        <v>#NAME?</v>
      </c>
      <c r="B5520" t="e">
        <v>#NAME?</v>
      </c>
      <c r="C5520" t="e">
        <v>#NAME?</v>
      </c>
      <c r="D5520" t="e">
        <v>#NAME?</v>
      </c>
      <c r="E5520" t="e">
        <v>#NAME?</v>
      </c>
      <c r="F5520" t="e">
        <v>#NAME?</v>
      </c>
      <c r="G5520" t="e">
        <v>#NAME?</v>
      </c>
      <c r="H5520" t="e">
        <v>#NAME?</v>
      </c>
      <c r="I5520" t="e">
        <v>#NAME?</v>
      </c>
      <c r="J5520" t="e">
        <v>#NAME?</v>
      </c>
      <c r="L5520">
        <f>N(L5519)+IF(AND('🔎 TRA CỨU NHANH'!$C$2&lt;&gt;"",OR(ISNUMBER(SEARCH('🔎 TRA CỨU NHANH'!$C$2,$A5520)),ISNUMBER(SEARCH('🔎 TRA CỨU NHANH'!$C$2,$B5520)))),1,0)</f>
        <v/>
      </c>
      <c r="M5520">
        <f>IF(L5520&gt;N(L5519),L5520,"")</f>
        <v/>
      </c>
      <c r="N5520">
        <f>N(N5519)+IF(AND('💰 BÁO GIÁ'!$C$27&lt;&gt;"",OR(ISNUMBER(SEARCH('💰 BÁO GIÁ'!$C$27,$A5520)),ISNUMBER(SEARCH('💰 BÁO GIÁ'!$C$27,$B5520)))),1,0)</f>
        <v/>
      </c>
      <c r="O5520">
        <f>IF(N5520&gt;N(N5519),N5520,"")</f>
        <v/>
      </c>
    </row>
    <row r="5521">
      <c r="A5521" t="e">
        <v>#NAME?</v>
      </c>
      <c r="B5521" t="e">
        <v>#NAME?</v>
      </c>
      <c r="C5521" t="e">
        <v>#NAME?</v>
      </c>
      <c r="D5521" t="e">
        <v>#NAME?</v>
      </c>
      <c r="E5521" t="e">
        <v>#NAME?</v>
      </c>
      <c r="F5521" t="e">
        <v>#NAME?</v>
      </c>
      <c r="G5521" t="e">
        <v>#NAME?</v>
      </c>
      <c r="H5521" t="e">
        <v>#NAME?</v>
      </c>
      <c r="I5521" t="e">
        <v>#NAME?</v>
      </c>
      <c r="J5521" t="e">
        <v>#NAME?</v>
      </c>
      <c r="L5521">
        <f>N(L5520)+IF(AND('🔎 TRA CỨU NHANH'!$C$2&lt;&gt;"",OR(ISNUMBER(SEARCH('🔎 TRA CỨU NHANH'!$C$2,$A5521)),ISNUMBER(SEARCH('🔎 TRA CỨU NHANH'!$C$2,$B5521)))),1,0)</f>
        <v/>
      </c>
      <c r="M5521">
        <f>IF(L5521&gt;N(L5520),L5521,"")</f>
        <v/>
      </c>
      <c r="N5521">
        <f>N(N5520)+IF(AND('💰 BÁO GIÁ'!$C$27&lt;&gt;"",OR(ISNUMBER(SEARCH('💰 BÁO GIÁ'!$C$27,$A5521)),ISNUMBER(SEARCH('💰 BÁO GIÁ'!$C$27,$B5521)))),1,0)</f>
        <v/>
      </c>
      <c r="O5521">
        <f>IF(N5521&gt;N(N5520),N5521,"")</f>
        <v/>
      </c>
    </row>
    <row r="5522">
      <c r="A5522" t="e">
        <v>#NAME?</v>
      </c>
      <c r="B5522" t="e">
        <v>#NAME?</v>
      </c>
      <c r="C5522" t="e">
        <v>#NAME?</v>
      </c>
      <c r="D5522" t="e">
        <v>#NAME?</v>
      </c>
      <c r="E5522" t="e">
        <v>#NAME?</v>
      </c>
      <c r="F5522" t="e">
        <v>#NAME?</v>
      </c>
      <c r="G5522" t="e">
        <v>#NAME?</v>
      </c>
      <c r="H5522" t="e">
        <v>#NAME?</v>
      </c>
      <c r="I5522" t="e">
        <v>#NAME?</v>
      </c>
      <c r="J5522" t="e">
        <v>#NAME?</v>
      </c>
      <c r="L5522">
        <f>N(L5521)+IF(AND('🔎 TRA CỨU NHANH'!$C$2&lt;&gt;"",OR(ISNUMBER(SEARCH('🔎 TRA CỨU NHANH'!$C$2,$A5522)),ISNUMBER(SEARCH('🔎 TRA CỨU NHANH'!$C$2,$B5522)))),1,0)</f>
        <v/>
      </c>
      <c r="M5522">
        <f>IF(L5522&gt;N(L5521),L5522,"")</f>
        <v/>
      </c>
      <c r="N5522">
        <f>N(N5521)+IF(AND('💰 BÁO GIÁ'!$C$27&lt;&gt;"",OR(ISNUMBER(SEARCH('💰 BÁO GIÁ'!$C$27,$A5522)),ISNUMBER(SEARCH('💰 BÁO GIÁ'!$C$27,$B5522)))),1,0)</f>
        <v/>
      </c>
      <c r="O5522">
        <f>IF(N5522&gt;N(N5521),N5522,"")</f>
        <v/>
      </c>
    </row>
    <row r="5523">
      <c r="A5523" t="e">
        <v>#NAME?</v>
      </c>
      <c r="B5523" t="e">
        <v>#NAME?</v>
      </c>
      <c r="C5523" t="e">
        <v>#NAME?</v>
      </c>
      <c r="D5523" t="e">
        <v>#NAME?</v>
      </c>
      <c r="E5523" t="e">
        <v>#NAME?</v>
      </c>
      <c r="F5523" t="e">
        <v>#NAME?</v>
      </c>
      <c r="G5523" t="e">
        <v>#NAME?</v>
      </c>
      <c r="H5523" t="e">
        <v>#NAME?</v>
      </c>
      <c r="I5523" t="e">
        <v>#NAME?</v>
      </c>
      <c r="J5523" t="e">
        <v>#NAME?</v>
      </c>
      <c r="L5523">
        <f>N(L5522)+IF(AND('🔎 TRA CỨU NHANH'!$C$2&lt;&gt;"",OR(ISNUMBER(SEARCH('🔎 TRA CỨU NHANH'!$C$2,$A5523)),ISNUMBER(SEARCH('🔎 TRA CỨU NHANH'!$C$2,$B5523)))),1,0)</f>
        <v/>
      </c>
      <c r="M5523">
        <f>IF(L5523&gt;N(L5522),L5523,"")</f>
        <v/>
      </c>
      <c r="N5523">
        <f>N(N5522)+IF(AND('💰 BÁO GIÁ'!$C$27&lt;&gt;"",OR(ISNUMBER(SEARCH('💰 BÁO GIÁ'!$C$27,$A5523)),ISNUMBER(SEARCH('💰 BÁO GIÁ'!$C$27,$B5523)))),1,0)</f>
        <v/>
      </c>
      <c r="O5523">
        <f>IF(N5523&gt;N(N5522),N5523,"")</f>
        <v/>
      </c>
    </row>
    <row r="5524">
      <c r="A5524" t="e">
        <v>#NAME?</v>
      </c>
      <c r="B5524" t="e">
        <v>#NAME?</v>
      </c>
      <c r="C5524" t="e">
        <v>#NAME?</v>
      </c>
      <c r="D5524" t="e">
        <v>#NAME?</v>
      </c>
      <c r="E5524" t="e">
        <v>#NAME?</v>
      </c>
      <c r="F5524" t="e">
        <v>#NAME?</v>
      </c>
      <c r="G5524" t="e">
        <v>#NAME?</v>
      </c>
      <c r="H5524" t="e">
        <v>#NAME?</v>
      </c>
      <c r="I5524" t="e">
        <v>#NAME?</v>
      </c>
      <c r="J5524" t="e">
        <v>#NAME?</v>
      </c>
      <c r="L5524">
        <f>N(L5523)+IF(AND('🔎 TRA CỨU NHANH'!$C$2&lt;&gt;"",OR(ISNUMBER(SEARCH('🔎 TRA CỨU NHANH'!$C$2,$A5524)),ISNUMBER(SEARCH('🔎 TRA CỨU NHANH'!$C$2,$B5524)))),1,0)</f>
        <v/>
      </c>
      <c r="M5524">
        <f>IF(L5524&gt;N(L5523),L5524,"")</f>
        <v/>
      </c>
      <c r="N5524">
        <f>N(N5523)+IF(AND('💰 BÁO GIÁ'!$C$27&lt;&gt;"",OR(ISNUMBER(SEARCH('💰 BÁO GIÁ'!$C$27,$A5524)),ISNUMBER(SEARCH('💰 BÁO GIÁ'!$C$27,$B5524)))),1,0)</f>
        <v/>
      </c>
      <c r="O5524">
        <f>IF(N5524&gt;N(N5523),N5524,"")</f>
        <v/>
      </c>
    </row>
    <row r="5525">
      <c r="A5525" t="e">
        <v>#NAME?</v>
      </c>
      <c r="B5525" t="e">
        <v>#NAME?</v>
      </c>
      <c r="C5525" t="e">
        <v>#NAME?</v>
      </c>
      <c r="D5525" t="e">
        <v>#NAME?</v>
      </c>
      <c r="E5525" t="e">
        <v>#NAME?</v>
      </c>
      <c r="F5525" t="e">
        <v>#NAME?</v>
      </c>
      <c r="G5525" t="e">
        <v>#NAME?</v>
      </c>
      <c r="H5525" t="e">
        <v>#NAME?</v>
      </c>
      <c r="I5525" t="e">
        <v>#NAME?</v>
      </c>
      <c r="J5525" t="e">
        <v>#NAME?</v>
      </c>
      <c r="L5525">
        <f>N(L5524)+IF(AND('🔎 TRA CỨU NHANH'!$C$2&lt;&gt;"",OR(ISNUMBER(SEARCH('🔎 TRA CỨU NHANH'!$C$2,$A5525)),ISNUMBER(SEARCH('🔎 TRA CỨU NHANH'!$C$2,$B5525)))),1,0)</f>
        <v/>
      </c>
      <c r="M5525">
        <f>IF(L5525&gt;N(L5524),L5525,"")</f>
        <v/>
      </c>
      <c r="N5525">
        <f>N(N5524)+IF(AND('💰 BÁO GIÁ'!$C$27&lt;&gt;"",OR(ISNUMBER(SEARCH('💰 BÁO GIÁ'!$C$27,$A5525)),ISNUMBER(SEARCH('💰 BÁO GIÁ'!$C$27,$B5525)))),1,0)</f>
        <v/>
      </c>
      <c r="O5525">
        <f>IF(N5525&gt;N(N5524),N5525,"")</f>
        <v/>
      </c>
    </row>
    <row r="5526">
      <c r="A5526" t="e">
        <v>#NAME?</v>
      </c>
      <c r="B5526" t="e">
        <v>#NAME?</v>
      </c>
      <c r="C5526" t="e">
        <v>#NAME?</v>
      </c>
      <c r="D5526" t="e">
        <v>#NAME?</v>
      </c>
      <c r="E5526" t="e">
        <v>#NAME?</v>
      </c>
      <c r="F5526" t="e">
        <v>#NAME?</v>
      </c>
      <c r="G5526" t="e">
        <v>#NAME?</v>
      </c>
      <c r="H5526" t="e">
        <v>#NAME?</v>
      </c>
      <c r="I5526" t="e">
        <v>#NAME?</v>
      </c>
      <c r="J5526" t="e">
        <v>#NAME?</v>
      </c>
      <c r="L5526">
        <f>N(L5525)+IF(AND('🔎 TRA CỨU NHANH'!$C$2&lt;&gt;"",OR(ISNUMBER(SEARCH('🔎 TRA CỨU NHANH'!$C$2,$A5526)),ISNUMBER(SEARCH('🔎 TRA CỨU NHANH'!$C$2,$B5526)))),1,0)</f>
        <v/>
      </c>
      <c r="M5526">
        <f>IF(L5526&gt;N(L5525),L5526,"")</f>
        <v/>
      </c>
      <c r="N5526">
        <f>N(N5525)+IF(AND('💰 BÁO GIÁ'!$C$27&lt;&gt;"",OR(ISNUMBER(SEARCH('💰 BÁO GIÁ'!$C$27,$A5526)),ISNUMBER(SEARCH('💰 BÁO GIÁ'!$C$27,$B5526)))),1,0)</f>
        <v/>
      </c>
      <c r="O5526">
        <f>IF(N5526&gt;N(N5525),N5526,"")</f>
        <v/>
      </c>
    </row>
    <row r="5527">
      <c r="A5527" t="e">
        <v>#NAME?</v>
      </c>
      <c r="B5527" t="e">
        <v>#NAME?</v>
      </c>
      <c r="C5527" t="e">
        <v>#NAME?</v>
      </c>
      <c r="D5527" t="e">
        <v>#NAME?</v>
      </c>
      <c r="E5527" t="e">
        <v>#NAME?</v>
      </c>
      <c r="F5527" t="e">
        <v>#NAME?</v>
      </c>
      <c r="G5527" t="e">
        <v>#NAME?</v>
      </c>
      <c r="H5527" t="e">
        <v>#NAME?</v>
      </c>
      <c r="I5527" t="e">
        <v>#NAME?</v>
      </c>
      <c r="J5527" t="e">
        <v>#NAME?</v>
      </c>
      <c r="L5527">
        <f>N(L5526)+IF(AND('🔎 TRA CỨU NHANH'!$C$2&lt;&gt;"",OR(ISNUMBER(SEARCH('🔎 TRA CỨU NHANH'!$C$2,$A5527)),ISNUMBER(SEARCH('🔎 TRA CỨU NHANH'!$C$2,$B5527)))),1,0)</f>
        <v/>
      </c>
      <c r="M5527">
        <f>IF(L5527&gt;N(L5526),L5527,"")</f>
        <v/>
      </c>
      <c r="N5527">
        <f>N(N5526)+IF(AND('💰 BÁO GIÁ'!$C$27&lt;&gt;"",OR(ISNUMBER(SEARCH('💰 BÁO GIÁ'!$C$27,$A5527)),ISNUMBER(SEARCH('💰 BÁO GIÁ'!$C$27,$B5527)))),1,0)</f>
        <v/>
      </c>
      <c r="O5527">
        <f>IF(N5527&gt;N(N5526),N5527,"")</f>
        <v/>
      </c>
    </row>
    <row r="5528">
      <c r="A5528" t="e">
        <v>#NAME?</v>
      </c>
      <c r="B5528" t="e">
        <v>#NAME?</v>
      </c>
      <c r="C5528" t="e">
        <v>#NAME?</v>
      </c>
      <c r="D5528" t="e">
        <v>#NAME?</v>
      </c>
      <c r="E5528" t="e">
        <v>#NAME?</v>
      </c>
      <c r="F5528" t="e">
        <v>#NAME?</v>
      </c>
      <c r="G5528" t="e">
        <v>#NAME?</v>
      </c>
      <c r="H5528" t="e">
        <v>#NAME?</v>
      </c>
      <c r="I5528" t="e">
        <v>#NAME?</v>
      </c>
      <c r="J5528" t="e">
        <v>#NAME?</v>
      </c>
      <c r="L5528">
        <f>N(L5527)+IF(AND('🔎 TRA CỨU NHANH'!$C$2&lt;&gt;"",OR(ISNUMBER(SEARCH('🔎 TRA CỨU NHANH'!$C$2,$A5528)),ISNUMBER(SEARCH('🔎 TRA CỨU NHANH'!$C$2,$B5528)))),1,0)</f>
        <v/>
      </c>
      <c r="M5528">
        <f>IF(L5528&gt;N(L5527),L5528,"")</f>
        <v/>
      </c>
      <c r="N5528">
        <f>N(N5527)+IF(AND('💰 BÁO GIÁ'!$C$27&lt;&gt;"",OR(ISNUMBER(SEARCH('💰 BÁO GIÁ'!$C$27,$A5528)),ISNUMBER(SEARCH('💰 BÁO GIÁ'!$C$27,$B5528)))),1,0)</f>
        <v/>
      </c>
      <c r="O5528">
        <f>IF(N5528&gt;N(N5527),N5528,"")</f>
        <v/>
      </c>
    </row>
    <row r="5529">
      <c r="A5529" t="e">
        <v>#NAME?</v>
      </c>
      <c r="B5529" t="e">
        <v>#NAME?</v>
      </c>
      <c r="C5529" t="e">
        <v>#NAME?</v>
      </c>
      <c r="D5529" t="e">
        <v>#NAME?</v>
      </c>
      <c r="E5529" t="e">
        <v>#NAME?</v>
      </c>
      <c r="F5529" t="e">
        <v>#NAME?</v>
      </c>
      <c r="G5529" t="e">
        <v>#NAME?</v>
      </c>
      <c r="H5529" t="e">
        <v>#NAME?</v>
      </c>
      <c r="I5529" t="e">
        <v>#NAME?</v>
      </c>
      <c r="J5529" t="e">
        <v>#NAME?</v>
      </c>
      <c r="L5529">
        <f>N(L5528)+IF(AND('🔎 TRA CỨU NHANH'!$C$2&lt;&gt;"",OR(ISNUMBER(SEARCH('🔎 TRA CỨU NHANH'!$C$2,$A5529)),ISNUMBER(SEARCH('🔎 TRA CỨU NHANH'!$C$2,$B5529)))),1,0)</f>
        <v/>
      </c>
      <c r="M5529">
        <f>IF(L5529&gt;N(L5528),L5529,"")</f>
        <v/>
      </c>
      <c r="N5529">
        <f>N(N5528)+IF(AND('💰 BÁO GIÁ'!$C$27&lt;&gt;"",OR(ISNUMBER(SEARCH('💰 BÁO GIÁ'!$C$27,$A5529)),ISNUMBER(SEARCH('💰 BÁO GIÁ'!$C$27,$B5529)))),1,0)</f>
        <v/>
      </c>
      <c r="O5529">
        <f>IF(N5529&gt;N(N5528),N5529,"")</f>
        <v/>
      </c>
    </row>
    <row r="5530">
      <c r="A5530" t="e">
        <v>#NAME?</v>
      </c>
      <c r="B5530" t="e">
        <v>#NAME?</v>
      </c>
      <c r="C5530" t="e">
        <v>#NAME?</v>
      </c>
      <c r="D5530" t="e">
        <v>#NAME?</v>
      </c>
      <c r="E5530" t="e">
        <v>#NAME?</v>
      </c>
      <c r="F5530" t="e">
        <v>#NAME?</v>
      </c>
      <c r="G5530" t="e">
        <v>#NAME?</v>
      </c>
      <c r="H5530" t="e">
        <v>#NAME?</v>
      </c>
      <c r="I5530" t="e">
        <v>#NAME?</v>
      </c>
      <c r="J5530" t="e">
        <v>#NAME?</v>
      </c>
      <c r="L5530">
        <f>N(L5529)+IF(AND('🔎 TRA CỨU NHANH'!$C$2&lt;&gt;"",OR(ISNUMBER(SEARCH('🔎 TRA CỨU NHANH'!$C$2,$A5530)),ISNUMBER(SEARCH('🔎 TRA CỨU NHANH'!$C$2,$B5530)))),1,0)</f>
        <v/>
      </c>
      <c r="M5530">
        <f>IF(L5530&gt;N(L5529),L5530,"")</f>
        <v/>
      </c>
      <c r="N5530">
        <f>N(N5529)+IF(AND('💰 BÁO GIÁ'!$C$27&lt;&gt;"",OR(ISNUMBER(SEARCH('💰 BÁO GIÁ'!$C$27,$A5530)),ISNUMBER(SEARCH('💰 BÁO GIÁ'!$C$27,$B5530)))),1,0)</f>
        <v/>
      </c>
      <c r="O5530">
        <f>IF(N5530&gt;N(N5529),N5530,"")</f>
        <v/>
      </c>
    </row>
    <row r="5531">
      <c r="A5531" t="e">
        <v>#NAME?</v>
      </c>
      <c r="B5531" t="e">
        <v>#NAME?</v>
      </c>
      <c r="C5531" t="e">
        <v>#NAME?</v>
      </c>
      <c r="D5531" t="e">
        <v>#NAME?</v>
      </c>
      <c r="E5531" t="e">
        <v>#NAME?</v>
      </c>
      <c r="F5531" t="e">
        <v>#NAME?</v>
      </c>
      <c r="G5531" t="e">
        <v>#NAME?</v>
      </c>
      <c r="H5531" t="e">
        <v>#NAME?</v>
      </c>
      <c r="I5531" t="e">
        <v>#NAME?</v>
      </c>
      <c r="J5531" t="e">
        <v>#NAME?</v>
      </c>
      <c r="L5531">
        <f>N(L5530)+IF(AND('🔎 TRA CỨU NHANH'!$C$2&lt;&gt;"",OR(ISNUMBER(SEARCH('🔎 TRA CỨU NHANH'!$C$2,$A5531)),ISNUMBER(SEARCH('🔎 TRA CỨU NHANH'!$C$2,$B5531)))),1,0)</f>
        <v/>
      </c>
      <c r="M5531">
        <f>IF(L5531&gt;N(L5530),L5531,"")</f>
        <v/>
      </c>
      <c r="N5531">
        <f>N(N5530)+IF(AND('💰 BÁO GIÁ'!$C$27&lt;&gt;"",OR(ISNUMBER(SEARCH('💰 BÁO GIÁ'!$C$27,$A5531)),ISNUMBER(SEARCH('💰 BÁO GIÁ'!$C$27,$B5531)))),1,0)</f>
        <v/>
      </c>
      <c r="O5531">
        <f>IF(N5531&gt;N(N5530),N5531,"")</f>
        <v/>
      </c>
    </row>
    <row r="5532">
      <c r="A5532" t="e">
        <v>#NAME?</v>
      </c>
      <c r="B5532" t="e">
        <v>#NAME?</v>
      </c>
      <c r="C5532" t="e">
        <v>#NAME?</v>
      </c>
      <c r="D5532" t="e">
        <v>#NAME?</v>
      </c>
      <c r="E5532" t="e">
        <v>#NAME?</v>
      </c>
      <c r="F5532" t="e">
        <v>#NAME?</v>
      </c>
      <c r="G5532" t="e">
        <v>#NAME?</v>
      </c>
      <c r="H5532" t="e">
        <v>#NAME?</v>
      </c>
      <c r="I5532" t="e">
        <v>#NAME?</v>
      </c>
      <c r="J5532" t="e">
        <v>#NAME?</v>
      </c>
      <c r="L5532">
        <f>N(L5531)+IF(AND('🔎 TRA CỨU NHANH'!$C$2&lt;&gt;"",OR(ISNUMBER(SEARCH('🔎 TRA CỨU NHANH'!$C$2,$A5532)),ISNUMBER(SEARCH('🔎 TRA CỨU NHANH'!$C$2,$B5532)))),1,0)</f>
        <v/>
      </c>
      <c r="M5532">
        <f>IF(L5532&gt;N(L5531),L5532,"")</f>
        <v/>
      </c>
      <c r="N5532">
        <f>N(N5531)+IF(AND('💰 BÁO GIÁ'!$C$27&lt;&gt;"",OR(ISNUMBER(SEARCH('💰 BÁO GIÁ'!$C$27,$A5532)),ISNUMBER(SEARCH('💰 BÁO GIÁ'!$C$27,$B5532)))),1,0)</f>
        <v/>
      </c>
      <c r="O5532">
        <f>IF(N5532&gt;N(N5531),N5532,"")</f>
        <v/>
      </c>
    </row>
    <row r="5533">
      <c r="A5533" t="e">
        <v>#NAME?</v>
      </c>
      <c r="B5533" t="e">
        <v>#NAME?</v>
      </c>
      <c r="C5533" t="e">
        <v>#NAME?</v>
      </c>
      <c r="D5533" t="e">
        <v>#NAME?</v>
      </c>
      <c r="E5533" t="e">
        <v>#NAME?</v>
      </c>
      <c r="F5533" t="e">
        <v>#NAME?</v>
      </c>
      <c r="G5533" t="e">
        <v>#NAME?</v>
      </c>
      <c r="H5533" t="e">
        <v>#NAME?</v>
      </c>
      <c r="I5533" t="e">
        <v>#NAME?</v>
      </c>
      <c r="J5533" t="e">
        <v>#NAME?</v>
      </c>
      <c r="L5533">
        <f>N(L5532)+IF(AND('🔎 TRA CỨU NHANH'!$C$2&lt;&gt;"",OR(ISNUMBER(SEARCH('🔎 TRA CỨU NHANH'!$C$2,$A5533)),ISNUMBER(SEARCH('🔎 TRA CỨU NHANH'!$C$2,$B5533)))),1,0)</f>
        <v/>
      </c>
      <c r="M5533">
        <f>IF(L5533&gt;N(L5532),L5533,"")</f>
        <v/>
      </c>
      <c r="N5533">
        <f>N(N5532)+IF(AND('💰 BÁO GIÁ'!$C$27&lt;&gt;"",OR(ISNUMBER(SEARCH('💰 BÁO GIÁ'!$C$27,$A5533)),ISNUMBER(SEARCH('💰 BÁO GIÁ'!$C$27,$B5533)))),1,0)</f>
        <v/>
      </c>
      <c r="O5533">
        <f>IF(N5533&gt;N(N5532),N5533,"")</f>
        <v/>
      </c>
    </row>
    <row r="5534">
      <c r="A5534" t="e">
        <v>#NAME?</v>
      </c>
      <c r="B5534" t="e">
        <v>#NAME?</v>
      </c>
      <c r="C5534" t="e">
        <v>#NAME?</v>
      </c>
      <c r="D5534" t="e">
        <v>#NAME?</v>
      </c>
      <c r="E5534" t="e">
        <v>#NAME?</v>
      </c>
      <c r="F5534" t="e">
        <v>#NAME?</v>
      </c>
      <c r="G5534" t="e">
        <v>#NAME?</v>
      </c>
      <c r="H5534" t="e">
        <v>#NAME?</v>
      </c>
      <c r="I5534" t="e">
        <v>#NAME?</v>
      </c>
      <c r="J5534" t="e">
        <v>#NAME?</v>
      </c>
      <c r="L5534">
        <f>N(L5533)+IF(AND('🔎 TRA CỨU NHANH'!$C$2&lt;&gt;"",OR(ISNUMBER(SEARCH('🔎 TRA CỨU NHANH'!$C$2,$A5534)),ISNUMBER(SEARCH('🔎 TRA CỨU NHANH'!$C$2,$B5534)))),1,0)</f>
        <v/>
      </c>
      <c r="M5534">
        <f>IF(L5534&gt;N(L5533),L5534,"")</f>
        <v/>
      </c>
      <c r="N5534">
        <f>N(N5533)+IF(AND('💰 BÁO GIÁ'!$C$27&lt;&gt;"",OR(ISNUMBER(SEARCH('💰 BÁO GIÁ'!$C$27,$A5534)),ISNUMBER(SEARCH('💰 BÁO GIÁ'!$C$27,$B5534)))),1,0)</f>
        <v/>
      </c>
      <c r="O5534">
        <f>IF(N5534&gt;N(N5533),N5534,"")</f>
        <v/>
      </c>
    </row>
    <row r="5535">
      <c r="A5535" t="e">
        <v>#NAME?</v>
      </c>
      <c r="B5535" t="e">
        <v>#NAME?</v>
      </c>
      <c r="C5535" t="e">
        <v>#NAME?</v>
      </c>
      <c r="D5535" t="e">
        <v>#NAME?</v>
      </c>
      <c r="E5535" t="e">
        <v>#NAME?</v>
      </c>
      <c r="F5535" t="e">
        <v>#NAME?</v>
      </c>
      <c r="G5535" t="e">
        <v>#NAME?</v>
      </c>
      <c r="H5535" t="e">
        <v>#NAME?</v>
      </c>
      <c r="I5535" t="e">
        <v>#NAME?</v>
      </c>
      <c r="J5535" t="e">
        <v>#NAME?</v>
      </c>
      <c r="L5535">
        <f>N(L5534)+IF(AND('🔎 TRA CỨU NHANH'!$C$2&lt;&gt;"",OR(ISNUMBER(SEARCH('🔎 TRA CỨU NHANH'!$C$2,$A5535)),ISNUMBER(SEARCH('🔎 TRA CỨU NHANH'!$C$2,$B5535)))),1,0)</f>
        <v/>
      </c>
      <c r="M5535">
        <f>IF(L5535&gt;N(L5534),L5535,"")</f>
        <v/>
      </c>
      <c r="N5535">
        <f>N(N5534)+IF(AND('💰 BÁO GIÁ'!$C$27&lt;&gt;"",OR(ISNUMBER(SEARCH('💰 BÁO GIÁ'!$C$27,$A5535)),ISNUMBER(SEARCH('💰 BÁO GIÁ'!$C$27,$B5535)))),1,0)</f>
        <v/>
      </c>
      <c r="O5535">
        <f>IF(N5535&gt;N(N5534),N5535,"")</f>
        <v/>
      </c>
    </row>
    <row r="5536">
      <c r="A5536" t="e">
        <v>#NAME?</v>
      </c>
      <c r="B5536" t="e">
        <v>#NAME?</v>
      </c>
      <c r="C5536" t="e">
        <v>#NAME?</v>
      </c>
      <c r="D5536" t="e">
        <v>#NAME?</v>
      </c>
      <c r="E5536" t="e">
        <v>#NAME?</v>
      </c>
      <c r="F5536" t="e">
        <v>#NAME?</v>
      </c>
      <c r="G5536" t="e">
        <v>#NAME?</v>
      </c>
      <c r="H5536" t="e">
        <v>#NAME?</v>
      </c>
      <c r="I5536" t="e">
        <v>#NAME?</v>
      </c>
      <c r="J5536" t="e">
        <v>#NAME?</v>
      </c>
      <c r="L5536">
        <f>N(L5535)+IF(AND('🔎 TRA CỨU NHANH'!$C$2&lt;&gt;"",OR(ISNUMBER(SEARCH('🔎 TRA CỨU NHANH'!$C$2,$A5536)),ISNUMBER(SEARCH('🔎 TRA CỨU NHANH'!$C$2,$B5536)))),1,0)</f>
        <v/>
      </c>
      <c r="M5536">
        <f>IF(L5536&gt;N(L5535),L5536,"")</f>
        <v/>
      </c>
      <c r="N5536">
        <f>N(N5535)+IF(AND('💰 BÁO GIÁ'!$C$27&lt;&gt;"",OR(ISNUMBER(SEARCH('💰 BÁO GIÁ'!$C$27,$A5536)),ISNUMBER(SEARCH('💰 BÁO GIÁ'!$C$27,$B5536)))),1,0)</f>
        <v/>
      </c>
      <c r="O5536">
        <f>IF(N5536&gt;N(N5535),N5536,"")</f>
        <v/>
      </c>
    </row>
    <row r="5537">
      <c r="A5537" t="e">
        <v>#NAME?</v>
      </c>
      <c r="B5537" t="e">
        <v>#NAME?</v>
      </c>
      <c r="C5537" t="e">
        <v>#NAME?</v>
      </c>
      <c r="D5537" t="e">
        <v>#NAME?</v>
      </c>
      <c r="E5537" t="e">
        <v>#NAME?</v>
      </c>
      <c r="F5537" t="e">
        <v>#NAME?</v>
      </c>
      <c r="G5537" t="e">
        <v>#NAME?</v>
      </c>
      <c r="H5537" t="e">
        <v>#NAME?</v>
      </c>
      <c r="I5537" t="e">
        <v>#NAME?</v>
      </c>
      <c r="J5537" t="e">
        <v>#NAME?</v>
      </c>
      <c r="L5537">
        <f>N(L5536)+IF(AND('🔎 TRA CỨU NHANH'!$C$2&lt;&gt;"",OR(ISNUMBER(SEARCH('🔎 TRA CỨU NHANH'!$C$2,$A5537)),ISNUMBER(SEARCH('🔎 TRA CỨU NHANH'!$C$2,$B5537)))),1,0)</f>
        <v/>
      </c>
      <c r="M5537">
        <f>IF(L5537&gt;N(L5536),L5537,"")</f>
        <v/>
      </c>
      <c r="N5537">
        <f>N(N5536)+IF(AND('💰 BÁO GIÁ'!$C$27&lt;&gt;"",OR(ISNUMBER(SEARCH('💰 BÁO GIÁ'!$C$27,$A5537)),ISNUMBER(SEARCH('💰 BÁO GIÁ'!$C$27,$B5537)))),1,0)</f>
        <v/>
      </c>
      <c r="O5537">
        <f>IF(N5537&gt;N(N5536),N5537,"")</f>
        <v/>
      </c>
    </row>
    <row r="5538">
      <c r="A5538" t="e">
        <v>#NAME?</v>
      </c>
      <c r="B5538" t="e">
        <v>#NAME?</v>
      </c>
      <c r="C5538" t="e">
        <v>#NAME?</v>
      </c>
      <c r="D5538" t="e">
        <v>#NAME?</v>
      </c>
      <c r="E5538" t="e">
        <v>#NAME?</v>
      </c>
      <c r="F5538" t="e">
        <v>#NAME?</v>
      </c>
      <c r="G5538" t="e">
        <v>#NAME?</v>
      </c>
      <c r="H5538" t="e">
        <v>#NAME?</v>
      </c>
      <c r="I5538" t="e">
        <v>#NAME?</v>
      </c>
      <c r="J5538" t="e">
        <v>#NAME?</v>
      </c>
      <c r="L5538">
        <f>N(L5537)+IF(AND('🔎 TRA CỨU NHANH'!$C$2&lt;&gt;"",OR(ISNUMBER(SEARCH('🔎 TRA CỨU NHANH'!$C$2,$A5538)),ISNUMBER(SEARCH('🔎 TRA CỨU NHANH'!$C$2,$B5538)))),1,0)</f>
        <v/>
      </c>
      <c r="M5538">
        <f>IF(L5538&gt;N(L5537),L5538,"")</f>
        <v/>
      </c>
      <c r="N5538">
        <f>N(N5537)+IF(AND('💰 BÁO GIÁ'!$C$27&lt;&gt;"",OR(ISNUMBER(SEARCH('💰 BÁO GIÁ'!$C$27,$A5538)),ISNUMBER(SEARCH('💰 BÁO GIÁ'!$C$27,$B5538)))),1,0)</f>
        <v/>
      </c>
      <c r="O5538">
        <f>IF(N5538&gt;N(N5537),N5538,"")</f>
        <v/>
      </c>
    </row>
    <row r="5539">
      <c r="A5539" t="e">
        <v>#NAME?</v>
      </c>
      <c r="B5539" t="e">
        <v>#NAME?</v>
      </c>
      <c r="C5539" t="e">
        <v>#NAME?</v>
      </c>
      <c r="D5539" t="e">
        <v>#NAME?</v>
      </c>
      <c r="E5539" t="e">
        <v>#NAME?</v>
      </c>
      <c r="F5539" t="e">
        <v>#NAME?</v>
      </c>
      <c r="G5539" t="e">
        <v>#NAME?</v>
      </c>
      <c r="H5539" t="e">
        <v>#NAME?</v>
      </c>
      <c r="I5539" t="e">
        <v>#NAME?</v>
      </c>
      <c r="J5539" t="e">
        <v>#NAME?</v>
      </c>
      <c r="L5539">
        <f>N(L5538)+IF(AND('🔎 TRA CỨU NHANH'!$C$2&lt;&gt;"",OR(ISNUMBER(SEARCH('🔎 TRA CỨU NHANH'!$C$2,$A5539)),ISNUMBER(SEARCH('🔎 TRA CỨU NHANH'!$C$2,$B5539)))),1,0)</f>
        <v/>
      </c>
      <c r="M5539">
        <f>IF(L5539&gt;N(L5538),L5539,"")</f>
        <v/>
      </c>
      <c r="N5539">
        <f>N(N5538)+IF(AND('💰 BÁO GIÁ'!$C$27&lt;&gt;"",OR(ISNUMBER(SEARCH('💰 BÁO GIÁ'!$C$27,$A5539)),ISNUMBER(SEARCH('💰 BÁO GIÁ'!$C$27,$B5539)))),1,0)</f>
        <v/>
      </c>
      <c r="O5539">
        <f>IF(N5539&gt;N(N5538),N5539,"")</f>
        <v/>
      </c>
    </row>
    <row r="5540">
      <c r="A5540" t="e">
        <v>#NAME?</v>
      </c>
      <c r="B5540" t="e">
        <v>#NAME?</v>
      </c>
      <c r="C5540" t="e">
        <v>#NAME?</v>
      </c>
      <c r="D5540" t="e">
        <v>#NAME?</v>
      </c>
      <c r="E5540" t="e">
        <v>#NAME?</v>
      </c>
      <c r="F5540" t="e">
        <v>#NAME?</v>
      </c>
      <c r="G5540" t="e">
        <v>#NAME?</v>
      </c>
      <c r="H5540" t="e">
        <v>#NAME?</v>
      </c>
      <c r="I5540" t="e">
        <v>#NAME?</v>
      </c>
      <c r="J5540" t="e">
        <v>#NAME?</v>
      </c>
      <c r="L5540">
        <f>N(L5539)+IF(AND('🔎 TRA CỨU NHANH'!$C$2&lt;&gt;"",OR(ISNUMBER(SEARCH('🔎 TRA CỨU NHANH'!$C$2,$A5540)),ISNUMBER(SEARCH('🔎 TRA CỨU NHANH'!$C$2,$B5540)))),1,0)</f>
        <v/>
      </c>
      <c r="M5540">
        <f>IF(L5540&gt;N(L5539),L5540,"")</f>
        <v/>
      </c>
      <c r="N5540">
        <f>N(N5539)+IF(AND('💰 BÁO GIÁ'!$C$27&lt;&gt;"",OR(ISNUMBER(SEARCH('💰 BÁO GIÁ'!$C$27,$A5540)),ISNUMBER(SEARCH('💰 BÁO GIÁ'!$C$27,$B5540)))),1,0)</f>
        <v/>
      </c>
      <c r="O5540">
        <f>IF(N5540&gt;N(N5539),N5540,"")</f>
        <v/>
      </c>
    </row>
    <row r="5541">
      <c r="A5541" t="e">
        <v>#NAME?</v>
      </c>
      <c r="B5541" t="e">
        <v>#NAME?</v>
      </c>
      <c r="C5541" t="e">
        <v>#NAME?</v>
      </c>
      <c r="D5541" t="e">
        <v>#NAME?</v>
      </c>
      <c r="E5541" t="e">
        <v>#NAME?</v>
      </c>
      <c r="F5541" t="e">
        <v>#NAME?</v>
      </c>
      <c r="G5541" t="e">
        <v>#NAME?</v>
      </c>
      <c r="H5541" t="e">
        <v>#NAME?</v>
      </c>
      <c r="I5541" t="e">
        <v>#NAME?</v>
      </c>
      <c r="J5541" t="e">
        <v>#NAME?</v>
      </c>
      <c r="L5541">
        <f>N(L5540)+IF(AND('🔎 TRA CỨU NHANH'!$C$2&lt;&gt;"",OR(ISNUMBER(SEARCH('🔎 TRA CỨU NHANH'!$C$2,$A5541)),ISNUMBER(SEARCH('🔎 TRA CỨU NHANH'!$C$2,$B5541)))),1,0)</f>
        <v/>
      </c>
      <c r="M5541">
        <f>IF(L5541&gt;N(L5540),L5541,"")</f>
        <v/>
      </c>
      <c r="N5541">
        <f>N(N5540)+IF(AND('💰 BÁO GIÁ'!$C$27&lt;&gt;"",OR(ISNUMBER(SEARCH('💰 BÁO GIÁ'!$C$27,$A5541)),ISNUMBER(SEARCH('💰 BÁO GIÁ'!$C$27,$B5541)))),1,0)</f>
        <v/>
      </c>
      <c r="O5541">
        <f>IF(N5541&gt;N(N5540),N5541,"")</f>
        <v/>
      </c>
    </row>
    <row r="5542">
      <c r="A5542" t="e">
        <v>#NAME?</v>
      </c>
      <c r="B5542" t="e">
        <v>#NAME?</v>
      </c>
      <c r="C5542" t="e">
        <v>#NAME?</v>
      </c>
      <c r="D5542" t="e">
        <v>#NAME?</v>
      </c>
      <c r="E5542" t="e">
        <v>#NAME?</v>
      </c>
      <c r="F5542" t="e">
        <v>#NAME?</v>
      </c>
      <c r="G5542" t="e">
        <v>#NAME?</v>
      </c>
      <c r="H5542" t="e">
        <v>#NAME?</v>
      </c>
      <c r="I5542" t="e">
        <v>#NAME?</v>
      </c>
      <c r="J5542" t="e">
        <v>#NAME?</v>
      </c>
      <c r="L5542">
        <f>N(L5541)+IF(AND('🔎 TRA CỨU NHANH'!$C$2&lt;&gt;"",OR(ISNUMBER(SEARCH('🔎 TRA CỨU NHANH'!$C$2,$A5542)),ISNUMBER(SEARCH('🔎 TRA CỨU NHANH'!$C$2,$B5542)))),1,0)</f>
        <v/>
      </c>
      <c r="M5542">
        <f>IF(L5542&gt;N(L5541),L5542,"")</f>
        <v/>
      </c>
      <c r="N5542">
        <f>N(N5541)+IF(AND('💰 BÁO GIÁ'!$C$27&lt;&gt;"",OR(ISNUMBER(SEARCH('💰 BÁO GIÁ'!$C$27,$A5542)),ISNUMBER(SEARCH('💰 BÁO GIÁ'!$C$27,$B5542)))),1,0)</f>
        <v/>
      </c>
      <c r="O5542">
        <f>IF(N5542&gt;N(N5541),N5542,"")</f>
        <v/>
      </c>
    </row>
    <row r="5543">
      <c r="A5543" t="e">
        <v>#NAME?</v>
      </c>
      <c r="B5543" t="e">
        <v>#NAME?</v>
      </c>
      <c r="C5543" t="e">
        <v>#NAME?</v>
      </c>
      <c r="D5543" t="e">
        <v>#NAME?</v>
      </c>
      <c r="E5543" t="e">
        <v>#NAME?</v>
      </c>
      <c r="F5543" t="e">
        <v>#NAME?</v>
      </c>
      <c r="G5543" t="e">
        <v>#NAME?</v>
      </c>
      <c r="H5543" t="e">
        <v>#NAME?</v>
      </c>
      <c r="I5543" t="e">
        <v>#NAME?</v>
      </c>
      <c r="J5543" t="e">
        <v>#NAME?</v>
      </c>
      <c r="L5543">
        <f>N(L5542)+IF(AND('🔎 TRA CỨU NHANH'!$C$2&lt;&gt;"",OR(ISNUMBER(SEARCH('🔎 TRA CỨU NHANH'!$C$2,$A5543)),ISNUMBER(SEARCH('🔎 TRA CỨU NHANH'!$C$2,$B5543)))),1,0)</f>
        <v/>
      </c>
      <c r="M5543">
        <f>IF(L5543&gt;N(L5542),L5543,"")</f>
        <v/>
      </c>
      <c r="N5543">
        <f>N(N5542)+IF(AND('💰 BÁO GIÁ'!$C$27&lt;&gt;"",OR(ISNUMBER(SEARCH('💰 BÁO GIÁ'!$C$27,$A5543)),ISNUMBER(SEARCH('💰 BÁO GIÁ'!$C$27,$B5543)))),1,0)</f>
        <v/>
      </c>
      <c r="O5543">
        <f>IF(N5543&gt;N(N5542),N5543,"")</f>
        <v/>
      </c>
    </row>
    <row r="5544">
      <c r="A5544" t="e">
        <v>#NAME?</v>
      </c>
      <c r="B5544" t="e">
        <v>#NAME?</v>
      </c>
      <c r="C5544" t="e">
        <v>#NAME?</v>
      </c>
      <c r="D5544" t="e">
        <v>#NAME?</v>
      </c>
      <c r="E5544" t="e">
        <v>#NAME?</v>
      </c>
      <c r="F5544" t="e">
        <v>#NAME?</v>
      </c>
      <c r="G5544" t="e">
        <v>#NAME?</v>
      </c>
      <c r="H5544" t="e">
        <v>#NAME?</v>
      </c>
      <c r="I5544" t="e">
        <v>#NAME?</v>
      </c>
      <c r="J5544" t="e">
        <v>#NAME?</v>
      </c>
      <c r="L5544">
        <f>N(L5543)+IF(AND('🔎 TRA CỨU NHANH'!$C$2&lt;&gt;"",OR(ISNUMBER(SEARCH('🔎 TRA CỨU NHANH'!$C$2,$A5544)),ISNUMBER(SEARCH('🔎 TRA CỨU NHANH'!$C$2,$B5544)))),1,0)</f>
        <v/>
      </c>
      <c r="M5544">
        <f>IF(L5544&gt;N(L5543),L5544,"")</f>
        <v/>
      </c>
      <c r="N5544">
        <f>N(N5543)+IF(AND('💰 BÁO GIÁ'!$C$27&lt;&gt;"",OR(ISNUMBER(SEARCH('💰 BÁO GIÁ'!$C$27,$A5544)),ISNUMBER(SEARCH('💰 BÁO GIÁ'!$C$27,$B5544)))),1,0)</f>
        <v/>
      </c>
      <c r="O5544">
        <f>IF(N5544&gt;N(N5543),N5544,"")</f>
        <v/>
      </c>
    </row>
    <row r="5545">
      <c r="A5545" t="e">
        <v>#NAME?</v>
      </c>
      <c r="B5545" t="e">
        <v>#NAME?</v>
      </c>
      <c r="C5545" t="e">
        <v>#NAME?</v>
      </c>
      <c r="D5545" t="e">
        <v>#NAME?</v>
      </c>
      <c r="E5545" t="e">
        <v>#NAME?</v>
      </c>
      <c r="F5545" t="e">
        <v>#NAME?</v>
      </c>
      <c r="G5545" t="e">
        <v>#NAME?</v>
      </c>
      <c r="H5545" t="e">
        <v>#NAME?</v>
      </c>
      <c r="I5545" t="e">
        <v>#NAME?</v>
      </c>
      <c r="J5545" t="e">
        <v>#NAME?</v>
      </c>
      <c r="L5545">
        <f>N(L5544)+IF(AND('🔎 TRA CỨU NHANH'!$C$2&lt;&gt;"",OR(ISNUMBER(SEARCH('🔎 TRA CỨU NHANH'!$C$2,$A5545)),ISNUMBER(SEARCH('🔎 TRA CỨU NHANH'!$C$2,$B5545)))),1,0)</f>
        <v/>
      </c>
      <c r="M5545">
        <f>IF(L5545&gt;N(L5544),L5545,"")</f>
        <v/>
      </c>
      <c r="N5545">
        <f>N(N5544)+IF(AND('💰 BÁO GIÁ'!$C$27&lt;&gt;"",OR(ISNUMBER(SEARCH('💰 BÁO GIÁ'!$C$27,$A5545)),ISNUMBER(SEARCH('💰 BÁO GIÁ'!$C$27,$B5545)))),1,0)</f>
        <v/>
      </c>
      <c r="O5545">
        <f>IF(N5545&gt;N(N5544),N5545,"")</f>
        <v/>
      </c>
    </row>
    <row r="5546">
      <c r="A5546" t="e">
        <v>#NAME?</v>
      </c>
      <c r="B5546" t="e">
        <v>#NAME?</v>
      </c>
      <c r="C5546" t="e">
        <v>#NAME?</v>
      </c>
      <c r="D5546" t="e">
        <v>#NAME?</v>
      </c>
      <c r="E5546" t="e">
        <v>#NAME?</v>
      </c>
      <c r="F5546" t="e">
        <v>#NAME?</v>
      </c>
      <c r="G5546" t="e">
        <v>#NAME?</v>
      </c>
      <c r="H5546" t="e">
        <v>#NAME?</v>
      </c>
      <c r="I5546" t="e">
        <v>#NAME?</v>
      </c>
      <c r="J5546" t="e">
        <v>#NAME?</v>
      </c>
      <c r="L5546">
        <f>N(L5545)+IF(AND('🔎 TRA CỨU NHANH'!$C$2&lt;&gt;"",OR(ISNUMBER(SEARCH('🔎 TRA CỨU NHANH'!$C$2,$A5546)),ISNUMBER(SEARCH('🔎 TRA CỨU NHANH'!$C$2,$B5546)))),1,0)</f>
        <v/>
      </c>
      <c r="M5546">
        <f>IF(L5546&gt;N(L5545),L5546,"")</f>
        <v/>
      </c>
      <c r="N5546">
        <f>N(N5545)+IF(AND('💰 BÁO GIÁ'!$C$27&lt;&gt;"",OR(ISNUMBER(SEARCH('💰 BÁO GIÁ'!$C$27,$A5546)),ISNUMBER(SEARCH('💰 BÁO GIÁ'!$C$27,$B5546)))),1,0)</f>
        <v/>
      </c>
      <c r="O5546">
        <f>IF(N5546&gt;N(N5545),N5546,"")</f>
        <v/>
      </c>
    </row>
    <row r="5547">
      <c r="A5547" t="e">
        <v>#NAME?</v>
      </c>
      <c r="B5547" t="e">
        <v>#NAME?</v>
      </c>
      <c r="C5547" t="e">
        <v>#NAME?</v>
      </c>
      <c r="D5547" t="e">
        <v>#NAME?</v>
      </c>
      <c r="E5547" t="e">
        <v>#NAME?</v>
      </c>
      <c r="F5547" t="e">
        <v>#NAME?</v>
      </c>
      <c r="G5547" t="e">
        <v>#NAME?</v>
      </c>
      <c r="H5547" t="e">
        <v>#NAME?</v>
      </c>
      <c r="I5547" t="e">
        <v>#NAME?</v>
      </c>
      <c r="J5547" t="e">
        <v>#NAME?</v>
      </c>
      <c r="L5547">
        <f>N(L5546)+IF(AND('🔎 TRA CỨU NHANH'!$C$2&lt;&gt;"",OR(ISNUMBER(SEARCH('🔎 TRA CỨU NHANH'!$C$2,$A5547)),ISNUMBER(SEARCH('🔎 TRA CỨU NHANH'!$C$2,$B5547)))),1,0)</f>
        <v/>
      </c>
      <c r="M5547">
        <f>IF(L5547&gt;N(L5546),L5547,"")</f>
        <v/>
      </c>
      <c r="N5547">
        <f>N(N5546)+IF(AND('💰 BÁO GIÁ'!$C$27&lt;&gt;"",OR(ISNUMBER(SEARCH('💰 BÁO GIÁ'!$C$27,$A5547)),ISNUMBER(SEARCH('💰 BÁO GIÁ'!$C$27,$B5547)))),1,0)</f>
        <v/>
      </c>
      <c r="O5547">
        <f>IF(N5547&gt;N(N5546),N5547,"")</f>
        <v/>
      </c>
    </row>
    <row r="5548">
      <c r="A5548" t="e">
        <v>#NAME?</v>
      </c>
      <c r="B5548" t="e">
        <v>#NAME?</v>
      </c>
      <c r="C5548" t="e">
        <v>#NAME?</v>
      </c>
      <c r="D5548" t="e">
        <v>#NAME?</v>
      </c>
      <c r="E5548" t="e">
        <v>#NAME?</v>
      </c>
      <c r="F5548" t="e">
        <v>#NAME?</v>
      </c>
      <c r="G5548" t="e">
        <v>#NAME?</v>
      </c>
      <c r="H5548" t="e">
        <v>#NAME?</v>
      </c>
      <c r="I5548" t="e">
        <v>#NAME?</v>
      </c>
      <c r="J5548" t="e">
        <v>#NAME?</v>
      </c>
      <c r="L5548">
        <f>N(L5547)+IF(AND('🔎 TRA CỨU NHANH'!$C$2&lt;&gt;"",OR(ISNUMBER(SEARCH('🔎 TRA CỨU NHANH'!$C$2,$A5548)),ISNUMBER(SEARCH('🔎 TRA CỨU NHANH'!$C$2,$B5548)))),1,0)</f>
        <v/>
      </c>
      <c r="M5548">
        <f>IF(L5548&gt;N(L5547),L5548,"")</f>
        <v/>
      </c>
      <c r="N5548">
        <f>N(N5547)+IF(AND('💰 BÁO GIÁ'!$C$27&lt;&gt;"",OR(ISNUMBER(SEARCH('💰 BÁO GIÁ'!$C$27,$A5548)),ISNUMBER(SEARCH('💰 BÁO GIÁ'!$C$27,$B5548)))),1,0)</f>
        <v/>
      </c>
      <c r="O5548">
        <f>IF(N5548&gt;N(N5547),N5548,"")</f>
        <v/>
      </c>
    </row>
    <row r="5549">
      <c r="A5549" t="e">
        <v>#NAME?</v>
      </c>
      <c r="B5549" t="e">
        <v>#NAME?</v>
      </c>
      <c r="C5549" t="e">
        <v>#NAME?</v>
      </c>
      <c r="D5549" t="e">
        <v>#NAME?</v>
      </c>
      <c r="E5549" t="e">
        <v>#NAME?</v>
      </c>
      <c r="F5549" t="e">
        <v>#NAME?</v>
      </c>
      <c r="G5549" t="e">
        <v>#NAME?</v>
      </c>
      <c r="H5549" t="e">
        <v>#NAME?</v>
      </c>
      <c r="I5549" t="e">
        <v>#NAME?</v>
      </c>
      <c r="J5549" t="e">
        <v>#NAME?</v>
      </c>
      <c r="L5549">
        <f>N(L5548)+IF(AND('🔎 TRA CỨU NHANH'!$C$2&lt;&gt;"",OR(ISNUMBER(SEARCH('🔎 TRA CỨU NHANH'!$C$2,$A5549)),ISNUMBER(SEARCH('🔎 TRA CỨU NHANH'!$C$2,$B5549)))),1,0)</f>
        <v/>
      </c>
      <c r="M5549">
        <f>IF(L5549&gt;N(L5548),L5549,"")</f>
        <v/>
      </c>
      <c r="N5549">
        <f>N(N5548)+IF(AND('💰 BÁO GIÁ'!$C$27&lt;&gt;"",OR(ISNUMBER(SEARCH('💰 BÁO GIÁ'!$C$27,$A5549)),ISNUMBER(SEARCH('💰 BÁO GIÁ'!$C$27,$B5549)))),1,0)</f>
        <v/>
      </c>
      <c r="O5549">
        <f>IF(N5549&gt;N(N5548),N5549,"")</f>
        <v/>
      </c>
    </row>
    <row r="5550">
      <c r="A5550" t="e">
        <v>#NAME?</v>
      </c>
      <c r="B5550" t="e">
        <v>#NAME?</v>
      </c>
      <c r="C5550" t="e">
        <v>#NAME?</v>
      </c>
      <c r="D5550" t="e">
        <v>#NAME?</v>
      </c>
      <c r="E5550" t="e">
        <v>#NAME?</v>
      </c>
      <c r="F5550" t="e">
        <v>#NAME?</v>
      </c>
      <c r="G5550" t="e">
        <v>#NAME?</v>
      </c>
      <c r="H5550" t="e">
        <v>#NAME?</v>
      </c>
      <c r="I5550" t="e">
        <v>#NAME?</v>
      </c>
      <c r="J5550" t="e">
        <v>#NAME?</v>
      </c>
      <c r="L5550">
        <f>N(L5549)+IF(AND('🔎 TRA CỨU NHANH'!$C$2&lt;&gt;"",OR(ISNUMBER(SEARCH('🔎 TRA CỨU NHANH'!$C$2,$A5550)),ISNUMBER(SEARCH('🔎 TRA CỨU NHANH'!$C$2,$B5550)))),1,0)</f>
        <v/>
      </c>
      <c r="M5550">
        <f>IF(L5550&gt;N(L5549),L5550,"")</f>
        <v/>
      </c>
      <c r="N5550">
        <f>N(N5549)+IF(AND('💰 BÁO GIÁ'!$C$27&lt;&gt;"",OR(ISNUMBER(SEARCH('💰 BÁO GIÁ'!$C$27,$A5550)),ISNUMBER(SEARCH('💰 BÁO GIÁ'!$C$27,$B5550)))),1,0)</f>
        <v/>
      </c>
      <c r="O5550">
        <f>IF(N5550&gt;N(N5549),N5550,"")</f>
        <v/>
      </c>
    </row>
    <row r="5551">
      <c r="A5551" t="e">
        <v>#NAME?</v>
      </c>
      <c r="B5551" t="e">
        <v>#NAME?</v>
      </c>
      <c r="C5551" t="e">
        <v>#NAME?</v>
      </c>
      <c r="D5551" t="e">
        <v>#NAME?</v>
      </c>
      <c r="E5551" t="e">
        <v>#NAME?</v>
      </c>
      <c r="F5551" t="e">
        <v>#NAME?</v>
      </c>
      <c r="G5551" t="e">
        <v>#NAME?</v>
      </c>
      <c r="H5551" t="e">
        <v>#NAME?</v>
      </c>
      <c r="I5551" t="e">
        <v>#NAME?</v>
      </c>
      <c r="J5551" t="e">
        <v>#NAME?</v>
      </c>
      <c r="L5551">
        <f>N(L5550)+IF(AND('🔎 TRA CỨU NHANH'!$C$2&lt;&gt;"",OR(ISNUMBER(SEARCH('🔎 TRA CỨU NHANH'!$C$2,$A5551)),ISNUMBER(SEARCH('🔎 TRA CỨU NHANH'!$C$2,$B5551)))),1,0)</f>
        <v/>
      </c>
      <c r="M5551">
        <f>IF(L5551&gt;N(L5550),L5551,"")</f>
        <v/>
      </c>
      <c r="N5551">
        <f>N(N5550)+IF(AND('💰 BÁO GIÁ'!$C$27&lt;&gt;"",OR(ISNUMBER(SEARCH('💰 BÁO GIÁ'!$C$27,$A5551)),ISNUMBER(SEARCH('💰 BÁO GIÁ'!$C$27,$B5551)))),1,0)</f>
        <v/>
      </c>
      <c r="O5551">
        <f>IF(N5551&gt;N(N5550),N5551,"")</f>
        <v/>
      </c>
    </row>
    <row r="5552">
      <c r="A5552" t="e">
        <v>#NAME?</v>
      </c>
      <c r="B5552" t="e">
        <v>#NAME?</v>
      </c>
      <c r="C5552" t="e">
        <v>#NAME?</v>
      </c>
      <c r="D5552" t="e">
        <v>#NAME?</v>
      </c>
      <c r="E5552" t="e">
        <v>#NAME?</v>
      </c>
      <c r="F5552" t="e">
        <v>#NAME?</v>
      </c>
      <c r="G5552" t="e">
        <v>#NAME?</v>
      </c>
      <c r="H5552" t="e">
        <v>#NAME?</v>
      </c>
      <c r="I5552" t="e">
        <v>#NAME?</v>
      </c>
      <c r="J5552" t="e">
        <v>#NAME?</v>
      </c>
      <c r="L5552">
        <f>N(L5551)+IF(AND('🔎 TRA CỨU NHANH'!$C$2&lt;&gt;"",OR(ISNUMBER(SEARCH('🔎 TRA CỨU NHANH'!$C$2,$A5552)),ISNUMBER(SEARCH('🔎 TRA CỨU NHANH'!$C$2,$B5552)))),1,0)</f>
        <v/>
      </c>
      <c r="M5552">
        <f>IF(L5552&gt;N(L5551),L5552,"")</f>
        <v/>
      </c>
      <c r="N5552">
        <f>N(N5551)+IF(AND('💰 BÁO GIÁ'!$C$27&lt;&gt;"",OR(ISNUMBER(SEARCH('💰 BÁO GIÁ'!$C$27,$A5552)),ISNUMBER(SEARCH('💰 BÁO GIÁ'!$C$27,$B5552)))),1,0)</f>
        <v/>
      </c>
      <c r="O5552">
        <f>IF(N5552&gt;N(N5551),N5552,"")</f>
        <v/>
      </c>
    </row>
    <row r="5553">
      <c r="A5553" t="e">
        <v>#NAME?</v>
      </c>
      <c r="B5553" t="e">
        <v>#NAME?</v>
      </c>
      <c r="C5553" t="e">
        <v>#NAME?</v>
      </c>
      <c r="D5553" t="e">
        <v>#NAME?</v>
      </c>
      <c r="E5553" t="e">
        <v>#NAME?</v>
      </c>
      <c r="F5553" t="e">
        <v>#NAME?</v>
      </c>
      <c r="G5553" t="e">
        <v>#NAME?</v>
      </c>
      <c r="H5553" t="e">
        <v>#NAME?</v>
      </c>
      <c r="I5553" t="e">
        <v>#NAME?</v>
      </c>
      <c r="J5553" t="e">
        <v>#NAME?</v>
      </c>
      <c r="L5553">
        <f>N(L5552)+IF(AND('🔎 TRA CỨU NHANH'!$C$2&lt;&gt;"",OR(ISNUMBER(SEARCH('🔎 TRA CỨU NHANH'!$C$2,$A5553)),ISNUMBER(SEARCH('🔎 TRA CỨU NHANH'!$C$2,$B5553)))),1,0)</f>
        <v/>
      </c>
      <c r="M5553">
        <f>IF(L5553&gt;N(L5552),L5553,"")</f>
        <v/>
      </c>
      <c r="N5553">
        <f>N(N5552)+IF(AND('💰 BÁO GIÁ'!$C$27&lt;&gt;"",OR(ISNUMBER(SEARCH('💰 BÁO GIÁ'!$C$27,$A5553)),ISNUMBER(SEARCH('💰 BÁO GIÁ'!$C$27,$B5553)))),1,0)</f>
        <v/>
      </c>
      <c r="O5553">
        <f>IF(N5553&gt;N(N5552),N5553,"")</f>
        <v/>
      </c>
    </row>
    <row r="5554">
      <c r="A5554" t="e">
        <v>#NAME?</v>
      </c>
      <c r="B5554" t="e">
        <v>#NAME?</v>
      </c>
      <c r="C5554" t="e">
        <v>#NAME?</v>
      </c>
      <c r="D5554" t="e">
        <v>#NAME?</v>
      </c>
      <c r="E5554" t="e">
        <v>#NAME?</v>
      </c>
      <c r="F5554" t="e">
        <v>#NAME?</v>
      </c>
      <c r="G5554" t="e">
        <v>#NAME?</v>
      </c>
      <c r="H5554" t="e">
        <v>#NAME?</v>
      </c>
      <c r="I5554" t="e">
        <v>#NAME?</v>
      </c>
      <c r="J5554" t="e">
        <v>#NAME?</v>
      </c>
      <c r="L5554">
        <f>N(L5553)+IF(AND('🔎 TRA CỨU NHANH'!$C$2&lt;&gt;"",OR(ISNUMBER(SEARCH('🔎 TRA CỨU NHANH'!$C$2,$A5554)),ISNUMBER(SEARCH('🔎 TRA CỨU NHANH'!$C$2,$B5554)))),1,0)</f>
        <v/>
      </c>
      <c r="M5554">
        <f>IF(L5554&gt;N(L5553),L5554,"")</f>
        <v/>
      </c>
      <c r="N5554">
        <f>N(N5553)+IF(AND('💰 BÁO GIÁ'!$C$27&lt;&gt;"",OR(ISNUMBER(SEARCH('💰 BÁO GIÁ'!$C$27,$A5554)),ISNUMBER(SEARCH('💰 BÁO GIÁ'!$C$27,$B5554)))),1,0)</f>
        <v/>
      </c>
      <c r="O5554">
        <f>IF(N5554&gt;N(N5553),N5554,"")</f>
        <v/>
      </c>
    </row>
    <row r="5555">
      <c r="A5555" t="e">
        <v>#NAME?</v>
      </c>
      <c r="B5555" t="e">
        <v>#NAME?</v>
      </c>
      <c r="C5555" t="e">
        <v>#NAME?</v>
      </c>
      <c r="D5555" t="e">
        <v>#NAME?</v>
      </c>
      <c r="E5555" t="e">
        <v>#NAME?</v>
      </c>
      <c r="F5555" t="e">
        <v>#NAME?</v>
      </c>
      <c r="G5555" t="e">
        <v>#NAME?</v>
      </c>
      <c r="H5555" t="e">
        <v>#NAME?</v>
      </c>
      <c r="I5555" t="e">
        <v>#NAME?</v>
      </c>
      <c r="J5555" t="e">
        <v>#NAME?</v>
      </c>
      <c r="L5555">
        <f>N(L5554)+IF(AND('🔎 TRA CỨU NHANH'!$C$2&lt;&gt;"",OR(ISNUMBER(SEARCH('🔎 TRA CỨU NHANH'!$C$2,$A5555)),ISNUMBER(SEARCH('🔎 TRA CỨU NHANH'!$C$2,$B5555)))),1,0)</f>
        <v/>
      </c>
      <c r="M5555">
        <f>IF(L5555&gt;N(L5554),L5555,"")</f>
        <v/>
      </c>
      <c r="N5555">
        <f>N(N5554)+IF(AND('💰 BÁO GIÁ'!$C$27&lt;&gt;"",OR(ISNUMBER(SEARCH('💰 BÁO GIÁ'!$C$27,$A5555)),ISNUMBER(SEARCH('💰 BÁO GIÁ'!$C$27,$B5555)))),1,0)</f>
        <v/>
      </c>
      <c r="O5555">
        <f>IF(N5555&gt;N(N5554),N5555,"")</f>
        <v/>
      </c>
    </row>
    <row r="5556">
      <c r="A5556" t="e">
        <v>#NAME?</v>
      </c>
      <c r="B5556" t="e">
        <v>#NAME?</v>
      </c>
      <c r="C5556" t="e">
        <v>#NAME?</v>
      </c>
      <c r="D5556" t="e">
        <v>#NAME?</v>
      </c>
      <c r="E5556" t="e">
        <v>#NAME?</v>
      </c>
      <c r="F5556" t="e">
        <v>#NAME?</v>
      </c>
      <c r="G5556" t="e">
        <v>#NAME?</v>
      </c>
      <c r="H5556" t="e">
        <v>#NAME?</v>
      </c>
      <c r="I5556" t="e">
        <v>#NAME?</v>
      </c>
      <c r="J5556" t="e">
        <v>#NAME?</v>
      </c>
      <c r="L5556">
        <f>N(L5555)+IF(AND('🔎 TRA CỨU NHANH'!$C$2&lt;&gt;"",OR(ISNUMBER(SEARCH('🔎 TRA CỨU NHANH'!$C$2,$A5556)),ISNUMBER(SEARCH('🔎 TRA CỨU NHANH'!$C$2,$B5556)))),1,0)</f>
        <v/>
      </c>
      <c r="M5556">
        <f>IF(L5556&gt;N(L5555),L5556,"")</f>
        <v/>
      </c>
      <c r="N5556">
        <f>N(N5555)+IF(AND('💰 BÁO GIÁ'!$C$27&lt;&gt;"",OR(ISNUMBER(SEARCH('💰 BÁO GIÁ'!$C$27,$A5556)),ISNUMBER(SEARCH('💰 BÁO GIÁ'!$C$27,$B5556)))),1,0)</f>
        <v/>
      </c>
      <c r="O5556">
        <f>IF(N5556&gt;N(N5555),N5556,"")</f>
        <v/>
      </c>
    </row>
    <row r="5557">
      <c r="A5557" t="e">
        <v>#NAME?</v>
      </c>
      <c r="B5557" t="e">
        <v>#NAME?</v>
      </c>
      <c r="C5557" t="e">
        <v>#NAME?</v>
      </c>
      <c r="D5557" t="e">
        <v>#NAME?</v>
      </c>
      <c r="E5557" t="e">
        <v>#NAME?</v>
      </c>
      <c r="F5557" t="e">
        <v>#NAME?</v>
      </c>
      <c r="G5557" t="e">
        <v>#NAME?</v>
      </c>
      <c r="H5557" t="e">
        <v>#NAME?</v>
      </c>
      <c r="I5557" t="e">
        <v>#NAME?</v>
      </c>
      <c r="J5557" t="e">
        <v>#NAME?</v>
      </c>
      <c r="L5557">
        <f>N(L5556)+IF(AND('🔎 TRA CỨU NHANH'!$C$2&lt;&gt;"",OR(ISNUMBER(SEARCH('🔎 TRA CỨU NHANH'!$C$2,$A5557)),ISNUMBER(SEARCH('🔎 TRA CỨU NHANH'!$C$2,$B5557)))),1,0)</f>
        <v/>
      </c>
      <c r="M5557">
        <f>IF(L5557&gt;N(L5556),L5557,"")</f>
        <v/>
      </c>
      <c r="N5557">
        <f>N(N5556)+IF(AND('💰 BÁO GIÁ'!$C$27&lt;&gt;"",OR(ISNUMBER(SEARCH('💰 BÁO GIÁ'!$C$27,$A5557)),ISNUMBER(SEARCH('💰 BÁO GIÁ'!$C$27,$B5557)))),1,0)</f>
        <v/>
      </c>
      <c r="O5557">
        <f>IF(N5557&gt;N(N5556),N5557,"")</f>
        <v/>
      </c>
    </row>
    <row r="5558">
      <c r="A5558" t="e">
        <v>#NAME?</v>
      </c>
      <c r="B5558" t="e">
        <v>#NAME?</v>
      </c>
      <c r="C5558" t="e">
        <v>#NAME?</v>
      </c>
      <c r="D5558" t="e">
        <v>#NAME?</v>
      </c>
      <c r="E5558" t="e">
        <v>#NAME?</v>
      </c>
      <c r="F5558" t="e">
        <v>#NAME?</v>
      </c>
      <c r="G5558" t="e">
        <v>#NAME?</v>
      </c>
      <c r="H5558" t="e">
        <v>#NAME?</v>
      </c>
      <c r="I5558" t="e">
        <v>#NAME?</v>
      </c>
      <c r="J5558" t="e">
        <v>#NAME?</v>
      </c>
      <c r="L5558">
        <f>N(L5557)+IF(AND('🔎 TRA CỨU NHANH'!$C$2&lt;&gt;"",OR(ISNUMBER(SEARCH('🔎 TRA CỨU NHANH'!$C$2,$A5558)),ISNUMBER(SEARCH('🔎 TRA CỨU NHANH'!$C$2,$B5558)))),1,0)</f>
        <v/>
      </c>
      <c r="M5558">
        <f>IF(L5558&gt;N(L5557),L5558,"")</f>
        <v/>
      </c>
      <c r="N5558">
        <f>N(N5557)+IF(AND('💰 BÁO GIÁ'!$C$27&lt;&gt;"",OR(ISNUMBER(SEARCH('💰 BÁO GIÁ'!$C$27,$A5558)),ISNUMBER(SEARCH('💰 BÁO GIÁ'!$C$27,$B5558)))),1,0)</f>
        <v/>
      </c>
      <c r="O5558">
        <f>IF(N5558&gt;N(N5557),N5558,"")</f>
        <v/>
      </c>
    </row>
    <row r="5559">
      <c r="A5559" t="e">
        <v>#NAME?</v>
      </c>
      <c r="B5559" t="e">
        <v>#NAME?</v>
      </c>
      <c r="C5559" t="e">
        <v>#NAME?</v>
      </c>
      <c r="D5559" t="e">
        <v>#NAME?</v>
      </c>
      <c r="E5559" t="e">
        <v>#NAME?</v>
      </c>
      <c r="F5559" t="e">
        <v>#NAME?</v>
      </c>
      <c r="G5559" t="e">
        <v>#NAME?</v>
      </c>
      <c r="H5559" t="e">
        <v>#NAME?</v>
      </c>
      <c r="I5559" t="e">
        <v>#NAME?</v>
      </c>
      <c r="J5559" t="e">
        <v>#NAME?</v>
      </c>
      <c r="L5559">
        <f>N(L5558)+IF(AND('🔎 TRA CỨU NHANH'!$C$2&lt;&gt;"",OR(ISNUMBER(SEARCH('🔎 TRA CỨU NHANH'!$C$2,$A5559)),ISNUMBER(SEARCH('🔎 TRA CỨU NHANH'!$C$2,$B5559)))),1,0)</f>
        <v/>
      </c>
      <c r="M5559">
        <f>IF(L5559&gt;N(L5558),L5559,"")</f>
        <v/>
      </c>
      <c r="N5559">
        <f>N(N5558)+IF(AND('💰 BÁO GIÁ'!$C$27&lt;&gt;"",OR(ISNUMBER(SEARCH('💰 BÁO GIÁ'!$C$27,$A5559)),ISNUMBER(SEARCH('💰 BÁO GIÁ'!$C$27,$B5559)))),1,0)</f>
        <v/>
      </c>
      <c r="O5559">
        <f>IF(N5559&gt;N(N5558),N5559,"")</f>
        <v/>
      </c>
    </row>
    <row r="5560">
      <c r="A5560" t="e">
        <v>#NAME?</v>
      </c>
      <c r="B5560" t="e">
        <v>#NAME?</v>
      </c>
      <c r="C5560" t="e">
        <v>#NAME?</v>
      </c>
      <c r="D5560" t="e">
        <v>#NAME?</v>
      </c>
      <c r="E5560" t="e">
        <v>#NAME?</v>
      </c>
      <c r="F5560" t="e">
        <v>#NAME?</v>
      </c>
      <c r="G5560" t="e">
        <v>#NAME?</v>
      </c>
      <c r="H5560" t="e">
        <v>#NAME?</v>
      </c>
      <c r="I5560" t="e">
        <v>#NAME?</v>
      </c>
      <c r="J5560" t="e">
        <v>#NAME?</v>
      </c>
      <c r="L5560">
        <f>N(L5559)+IF(AND('🔎 TRA CỨU NHANH'!$C$2&lt;&gt;"",OR(ISNUMBER(SEARCH('🔎 TRA CỨU NHANH'!$C$2,$A5560)),ISNUMBER(SEARCH('🔎 TRA CỨU NHANH'!$C$2,$B5560)))),1,0)</f>
        <v/>
      </c>
      <c r="M5560">
        <f>IF(L5560&gt;N(L5559),L5560,"")</f>
        <v/>
      </c>
      <c r="N5560">
        <f>N(N5559)+IF(AND('💰 BÁO GIÁ'!$C$27&lt;&gt;"",OR(ISNUMBER(SEARCH('💰 BÁO GIÁ'!$C$27,$A5560)),ISNUMBER(SEARCH('💰 BÁO GIÁ'!$C$27,$B5560)))),1,0)</f>
        <v/>
      </c>
      <c r="O5560">
        <f>IF(N5560&gt;N(N5559),N5560,"")</f>
        <v/>
      </c>
    </row>
    <row r="5561">
      <c r="A5561" t="e">
        <v>#NAME?</v>
      </c>
      <c r="B5561" t="e">
        <v>#NAME?</v>
      </c>
      <c r="C5561" t="e">
        <v>#NAME?</v>
      </c>
      <c r="D5561" t="e">
        <v>#NAME?</v>
      </c>
      <c r="E5561" t="e">
        <v>#NAME?</v>
      </c>
      <c r="F5561" t="e">
        <v>#NAME?</v>
      </c>
      <c r="G5561" t="e">
        <v>#NAME?</v>
      </c>
      <c r="H5561" t="e">
        <v>#NAME?</v>
      </c>
      <c r="I5561" t="e">
        <v>#NAME?</v>
      </c>
      <c r="J5561" t="e">
        <v>#NAME?</v>
      </c>
      <c r="L5561">
        <f>N(L5560)+IF(AND('🔎 TRA CỨU NHANH'!$C$2&lt;&gt;"",OR(ISNUMBER(SEARCH('🔎 TRA CỨU NHANH'!$C$2,$A5561)),ISNUMBER(SEARCH('🔎 TRA CỨU NHANH'!$C$2,$B5561)))),1,0)</f>
        <v/>
      </c>
      <c r="M5561">
        <f>IF(L5561&gt;N(L5560),L5561,"")</f>
        <v/>
      </c>
      <c r="N5561">
        <f>N(N5560)+IF(AND('💰 BÁO GIÁ'!$C$27&lt;&gt;"",OR(ISNUMBER(SEARCH('💰 BÁO GIÁ'!$C$27,$A5561)),ISNUMBER(SEARCH('💰 BÁO GIÁ'!$C$27,$B5561)))),1,0)</f>
        <v/>
      </c>
      <c r="O5561">
        <f>IF(N5561&gt;N(N5560),N5561,"")</f>
        <v/>
      </c>
    </row>
    <row r="5562">
      <c r="A5562" t="e">
        <v>#NAME?</v>
      </c>
      <c r="B5562" t="e">
        <v>#NAME?</v>
      </c>
      <c r="C5562" t="e">
        <v>#NAME?</v>
      </c>
      <c r="D5562" t="e">
        <v>#NAME?</v>
      </c>
      <c r="E5562" t="e">
        <v>#NAME?</v>
      </c>
      <c r="F5562" t="e">
        <v>#NAME?</v>
      </c>
      <c r="G5562" t="e">
        <v>#NAME?</v>
      </c>
      <c r="H5562" t="e">
        <v>#NAME?</v>
      </c>
      <c r="I5562" t="e">
        <v>#NAME?</v>
      </c>
      <c r="J5562" t="e">
        <v>#NAME?</v>
      </c>
      <c r="L5562">
        <f>N(L5561)+IF(AND('🔎 TRA CỨU NHANH'!$C$2&lt;&gt;"",OR(ISNUMBER(SEARCH('🔎 TRA CỨU NHANH'!$C$2,$A5562)),ISNUMBER(SEARCH('🔎 TRA CỨU NHANH'!$C$2,$B5562)))),1,0)</f>
        <v/>
      </c>
      <c r="M5562">
        <f>IF(L5562&gt;N(L5561),L5562,"")</f>
        <v/>
      </c>
      <c r="N5562">
        <f>N(N5561)+IF(AND('💰 BÁO GIÁ'!$C$27&lt;&gt;"",OR(ISNUMBER(SEARCH('💰 BÁO GIÁ'!$C$27,$A5562)),ISNUMBER(SEARCH('💰 BÁO GIÁ'!$C$27,$B5562)))),1,0)</f>
        <v/>
      </c>
      <c r="O5562">
        <f>IF(N5562&gt;N(N5561),N5562,"")</f>
        <v/>
      </c>
    </row>
    <row r="5563">
      <c r="A5563" t="e">
        <v>#NAME?</v>
      </c>
      <c r="B5563" t="e">
        <v>#NAME?</v>
      </c>
      <c r="C5563" t="e">
        <v>#NAME?</v>
      </c>
      <c r="D5563" t="e">
        <v>#NAME?</v>
      </c>
      <c r="E5563" t="e">
        <v>#NAME?</v>
      </c>
      <c r="F5563" t="e">
        <v>#NAME?</v>
      </c>
      <c r="G5563" t="e">
        <v>#NAME?</v>
      </c>
      <c r="H5563" t="e">
        <v>#NAME?</v>
      </c>
      <c r="I5563" t="e">
        <v>#NAME?</v>
      </c>
      <c r="J5563" t="e">
        <v>#NAME?</v>
      </c>
      <c r="L5563">
        <f>N(L5562)+IF(AND('🔎 TRA CỨU NHANH'!$C$2&lt;&gt;"",OR(ISNUMBER(SEARCH('🔎 TRA CỨU NHANH'!$C$2,$A5563)),ISNUMBER(SEARCH('🔎 TRA CỨU NHANH'!$C$2,$B5563)))),1,0)</f>
        <v/>
      </c>
      <c r="M5563">
        <f>IF(L5563&gt;N(L5562),L5563,"")</f>
        <v/>
      </c>
      <c r="N5563">
        <f>N(N5562)+IF(AND('💰 BÁO GIÁ'!$C$27&lt;&gt;"",OR(ISNUMBER(SEARCH('💰 BÁO GIÁ'!$C$27,$A5563)),ISNUMBER(SEARCH('💰 BÁO GIÁ'!$C$27,$B5563)))),1,0)</f>
        <v/>
      </c>
      <c r="O5563">
        <f>IF(N5563&gt;N(N5562),N5563,"")</f>
        <v/>
      </c>
    </row>
    <row r="5564">
      <c r="A5564" t="e">
        <v>#NAME?</v>
      </c>
      <c r="B5564" t="e">
        <v>#NAME?</v>
      </c>
      <c r="C5564" t="e">
        <v>#NAME?</v>
      </c>
      <c r="D5564" t="e">
        <v>#NAME?</v>
      </c>
      <c r="E5564" t="e">
        <v>#NAME?</v>
      </c>
      <c r="F5564" t="e">
        <v>#NAME?</v>
      </c>
      <c r="G5564" t="e">
        <v>#NAME?</v>
      </c>
      <c r="H5564" t="e">
        <v>#NAME?</v>
      </c>
      <c r="I5564" t="e">
        <v>#NAME?</v>
      </c>
      <c r="J5564" t="e">
        <v>#NAME?</v>
      </c>
      <c r="L5564">
        <f>N(L5563)+IF(AND('🔎 TRA CỨU NHANH'!$C$2&lt;&gt;"",OR(ISNUMBER(SEARCH('🔎 TRA CỨU NHANH'!$C$2,$A5564)),ISNUMBER(SEARCH('🔎 TRA CỨU NHANH'!$C$2,$B5564)))),1,0)</f>
        <v/>
      </c>
      <c r="M5564">
        <f>IF(L5564&gt;N(L5563),L5564,"")</f>
        <v/>
      </c>
      <c r="N5564">
        <f>N(N5563)+IF(AND('💰 BÁO GIÁ'!$C$27&lt;&gt;"",OR(ISNUMBER(SEARCH('💰 BÁO GIÁ'!$C$27,$A5564)),ISNUMBER(SEARCH('💰 BÁO GIÁ'!$C$27,$B5564)))),1,0)</f>
        <v/>
      </c>
      <c r="O5564">
        <f>IF(N5564&gt;N(N5563),N5564,"")</f>
        <v/>
      </c>
    </row>
    <row r="5565">
      <c r="A5565" t="e">
        <v>#NAME?</v>
      </c>
      <c r="B5565" t="e">
        <v>#NAME?</v>
      </c>
      <c r="C5565" t="e">
        <v>#NAME?</v>
      </c>
      <c r="D5565" t="e">
        <v>#NAME?</v>
      </c>
      <c r="E5565" t="e">
        <v>#NAME?</v>
      </c>
      <c r="F5565" t="e">
        <v>#NAME?</v>
      </c>
      <c r="G5565" t="e">
        <v>#NAME?</v>
      </c>
      <c r="H5565" t="e">
        <v>#NAME?</v>
      </c>
      <c r="I5565" t="e">
        <v>#NAME?</v>
      </c>
      <c r="J5565" t="e">
        <v>#NAME?</v>
      </c>
      <c r="L5565">
        <f>N(L5564)+IF(AND('🔎 TRA CỨU NHANH'!$C$2&lt;&gt;"",OR(ISNUMBER(SEARCH('🔎 TRA CỨU NHANH'!$C$2,$A5565)),ISNUMBER(SEARCH('🔎 TRA CỨU NHANH'!$C$2,$B5565)))),1,0)</f>
        <v/>
      </c>
      <c r="M5565">
        <f>IF(L5565&gt;N(L5564),L5565,"")</f>
        <v/>
      </c>
      <c r="N5565">
        <f>N(N5564)+IF(AND('💰 BÁO GIÁ'!$C$27&lt;&gt;"",OR(ISNUMBER(SEARCH('💰 BÁO GIÁ'!$C$27,$A5565)),ISNUMBER(SEARCH('💰 BÁO GIÁ'!$C$27,$B5565)))),1,0)</f>
        <v/>
      </c>
      <c r="O5565">
        <f>IF(N5565&gt;N(N5564),N5565,"")</f>
        <v/>
      </c>
    </row>
    <row r="5566">
      <c r="A5566" t="e">
        <v>#NAME?</v>
      </c>
      <c r="B5566" t="e">
        <v>#NAME?</v>
      </c>
      <c r="C5566" t="e">
        <v>#NAME?</v>
      </c>
      <c r="D5566" t="e">
        <v>#NAME?</v>
      </c>
      <c r="E5566" t="e">
        <v>#NAME?</v>
      </c>
      <c r="F5566" t="e">
        <v>#NAME?</v>
      </c>
      <c r="G5566" t="e">
        <v>#NAME?</v>
      </c>
      <c r="H5566" t="e">
        <v>#NAME?</v>
      </c>
      <c r="I5566" t="e">
        <v>#NAME?</v>
      </c>
      <c r="J5566" t="e">
        <v>#NAME?</v>
      </c>
      <c r="L5566">
        <f>N(L5565)+IF(AND('🔎 TRA CỨU NHANH'!$C$2&lt;&gt;"",OR(ISNUMBER(SEARCH('🔎 TRA CỨU NHANH'!$C$2,$A5566)),ISNUMBER(SEARCH('🔎 TRA CỨU NHANH'!$C$2,$B5566)))),1,0)</f>
        <v/>
      </c>
      <c r="M5566">
        <f>IF(L5566&gt;N(L5565),L5566,"")</f>
        <v/>
      </c>
      <c r="N5566">
        <f>N(N5565)+IF(AND('💰 BÁO GIÁ'!$C$27&lt;&gt;"",OR(ISNUMBER(SEARCH('💰 BÁO GIÁ'!$C$27,$A5566)),ISNUMBER(SEARCH('💰 BÁO GIÁ'!$C$27,$B5566)))),1,0)</f>
        <v/>
      </c>
      <c r="O5566">
        <f>IF(N5566&gt;N(N5565),N5566,"")</f>
        <v/>
      </c>
    </row>
    <row r="5567">
      <c r="A5567" t="e">
        <v>#NAME?</v>
      </c>
      <c r="B5567" t="e">
        <v>#NAME?</v>
      </c>
      <c r="C5567" t="e">
        <v>#NAME?</v>
      </c>
      <c r="D5567" t="e">
        <v>#NAME?</v>
      </c>
      <c r="E5567" t="e">
        <v>#NAME?</v>
      </c>
      <c r="F5567" t="e">
        <v>#NAME?</v>
      </c>
      <c r="G5567" t="e">
        <v>#NAME?</v>
      </c>
      <c r="H5567" t="e">
        <v>#NAME?</v>
      </c>
      <c r="I5567" t="e">
        <v>#NAME?</v>
      </c>
      <c r="J5567" t="e">
        <v>#NAME?</v>
      </c>
      <c r="L5567">
        <f>N(L5566)+IF(AND('🔎 TRA CỨU NHANH'!$C$2&lt;&gt;"",OR(ISNUMBER(SEARCH('🔎 TRA CỨU NHANH'!$C$2,$A5567)),ISNUMBER(SEARCH('🔎 TRA CỨU NHANH'!$C$2,$B5567)))),1,0)</f>
        <v/>
      </c>
      <c r="M5567">
        <f>IF(L5567&gt;N(L5566),L5567,"")</f>
        <v/>
      </c>
      <c r="N5567">
        <f>N(N5566)+IF(AND('💰 BÁO GIÁ'!$C$27&lt;&gt;"",OR(ISNUMBER(SEARCH('💰 BÁO GIÁ'!$C$27,$A5567)),ISNUMBER(SEARCH('💰 BÁO GIÁ'!$C$27,$B5567)))),1,0)</f>
        <v/>
      </c>
      <c r="O5567">
        <f>IF(N5567&gt;N(N5566),N5567,"")</f>
        <v/>
      </c>
    </row>
    <row r="5568">
      <c r="A5568" t="e">
        <v>#NAME?</v>
      </c>
      <c r="B5568" t="e">
        <v>#NAME?</v>
      </c>
      <c r="C5568" t="e">
        <v>#NAME?</v>
      </c>
      <c r="D5568" t="e">
        <v>#NAME?</v>
      </c>
      <c r="E5568" t="e">
        <v>#NAME?</v>
      </c>
      <c r="F5568" t="e">
        <v>#NAME?</v>
      </c>
      <c r="G5568" t="e">
        <v>#NAME?</v>
      </c>
      <c r="H5568" t="e">
        <v>#NAME?</v>
      </c>
      <c r="I5568" t="e">
        <v>#NAME?</v>
      </c>
      <c r="J5568" t="e">
        <v>#NAME?</v>
      </c>
      <c r="L5568">
        <f>N(L5567)+IF(AND('🔎 TRA CỨU NHANH'!$C$2&lt;&gt;"",OR(ISNUMBER(SEARCH('🔎 TRA CỨU NHANH'!$C$2,$A5568)),ISNUMBER(SEARCH('🔎 TRA CỨU NHANH'!$C$2,$B5568)))),1,0)</f>
        <v/>
      </c>
      <c r="M5568">
        <f>IF(L5568&gt;N(L5567),L5568,"")</f>
        <v/>
      </c>
      <c r="N5568">
        <f>N(N5567)+IF(AND('💰 BÁO GIÁ'!$C$27&lt;&gt;"",OR(ISNUMBER(SEARCH('💰 BÁO GIÁ'!$C$27,$A5568)),ISNUMBER(SEARCH('💰 BÁO GIÁ'!$C$27,$B5568)))),1,0)</f>
        <v/>
      </c>
      <c r="O5568">
        <f>IF(N5568&gt;N(N5567),N5568,"")</f>
        <v/>
      </c>
    </row>
    <row r="5569">
      <c r="A5569" t="e">
        <v>#NAME?</v>
      </c>
      <c r="B5569" t="e">
        <v>#NAME?</v>
      </c>
      <c r="C5569" t="e">
        <v>#NAME?</v>
      </c>
      <c r="D5569" t="e">
        <v>#NAME?</v>
      </c>
      <c r="E5569" t="e">
        <v>#NAME?</v>
      </c>
      <c r="F5569" t="e">
        <v>#NAME?</v>
      </c>
      <c r="G5569" t="e">
        <v>#NAME?</v>
      </c>
      <c r="H5569" t="e">
        <v>#NAME?</v>
      </c>
      <c r="I5569" t="e">
        <v>#NAME?</v>
      </c>
      <c r="J5569" t="e">
        <v>#NAME?</v>
      </c>
      <c r="L5569">
        <f>N(L5568)+IF(AND('🔎 TRA CỨU NHANH'!$C$2&lt;&gt;"",OR(ISNUMBER(SEARCH('🔎 TRA CỨU NHANH'!$C$2,$A5569)),ISNUMBER(SEARCH('🔎 TRA CỨU NHANH'!$C$2,$B5569)))),1,0)</f>
        <v/>
      </c>
      <c r="M5569">
        <f>IF(L5569&gt;N(L5568),L5569,"")</f>
        <v/>
      </c>
      <c r="N5569">
        <f>N(N5568)+IF(AND('💰 BÁO GIÁ'!$C$27&lt;&gt;"",OR(ISNUMBER(SEARCH('💰 BÁO GIÁ'!$C$27,$A5569)),ISNUMBER(SEARCH('💰 BÁO GIÁ'!$C$27,$B5569)))),1,0)</f>
        <v/>
      </c>
      <c r="O5569">
        <f>IF(N5569&gt;N(N5568),N5569,"")</f>
        <v/>
      </c>
    </row>
    <row r="5570">
      <c r="A5570" t="e">
        <v>#NAME?</v>
      </c>
      <c r="B5570" t="e">
        <v>#NAME?</v>
      </c>
      <c r="C5570" t="e">
        <v>#NAME?</v>
      </c>
      <c r="D5570" t="e">
        <v>#NAME?</v>
      </c>
      <c r="E5570" t="e">
        <v>#NAME?</v>
      </c>
      <c r="F5570" t="e">
        <v>#NAME?</v>
      </c>
      <c r="G5570" t="e">
        <v>#NAME?</v>
      </c>
      <c r="H5570" t="e">
        <v>#NAME?</v>
      </c>
      <c r="I5570" t="e">
        <v>#NAME?</v>
      </c>
      <c r="J5570" t="e">
        <v>#NAME?</v>
      </c>
      <c r="L5570">
        <f>N(L5569)+IF(AND('🔎 TRA CỨU NHANH'!$C$2&lt;&gt;"",OR(ISNUMBER(SEARCH('🔎 TRA CỨU NHANH'!$C$2,$A5570)),ISNUMBER(SEARCH('🔎 TRA CỨU NHANH'!$C$2,$B5570)))),1,0)</f>
        <v/>
      </c>
      <c r="M5570">
        <f>IF(L5570&gt;N(L5569),L5570,"")</f>
        <v/>
      </c>
      <c r="N5570">
        <f>N(N5569)+IF(AND('💰 BÁO GIÁ'!$C$27&lt;&gt;"",OR(ISNUMBER(SEARCH('💰 BÁO GIÁ'!$C$27,$A5570)),ISNUMBER(SEARCH('💰 BÁO GIÁ'!$C$27,$B5570)))),1,0)</f>
        <v/>
      </c>
      <c r="O5570">
        <f>IF(N5570&gt;N(N5569),N5570,"")</f>
        <v/>
      </c>
    </row>
    <row r="5571">
      <c r="A5571" t="e">
        <v>#NAME?</v>
      </c>
      <c r="B5571" t="e">
        <v>#NAME?</v>
      </c>
      <c r="C5571" t="e">
        <v>#NAME?</v>
      </c>
      <c r="D5571" t="e">
        <v>#NAME?</v>
      </c>
      <c r="E5571" t="e">
        <v>#NAME?</v>
      </c>
      <c r="F5571" t="e">
        <v>#NAME?</v>
      </c>
      <c r="G5571" t="e">
        <v>#NAME?</v>
      </c>
      <c r="H5571" t="e">
        <v>#NAME?</v>
      </c>
      <c r="I5571" t="e">
        <v>#NAME?</v>
      </c>
      <c r="J5571" t="e">
        <v>#NAME?</v>
      </c>
      <c r="L5571">
        <f>N(L5570)+IF(AND('🔎 TRA CỨU NHANH'!$C$2&lt;&gt;"",OR(ISNUMBER(SEARCH('🔎 TRA CỨU NHANH'!$C$2,$A5571)),ISNUMBER(SEARCH('🔎 TRA CỨU NHANH'!$C$2,$B5571)))),1,0)</f>
        <v/>
      </c>
      <c r="M5571">
        <f>IF(L5571&gt;N(L5570),L5571,"")</f>
        <v/>
      </c>
      <c r="N5571">
        <f>N(N5570)+IF(AND('💰 BÁO GIÁ'!$C$27&lt;&gt;"",OR(ISNUMBER(SEARCH('💰 BÁO GIÁ'!$C$27,$A5571)),ISNUMBER(SEARCH('💰 BÁO GIÁ'!$C$27,$B5571)))),1,0)</f>
        <v/>
      </c>
      <c r="O5571">
        <f>IF(N5571&gt;N(N5570),N5571,"")</f>
        <v/>
      </c>
    </row>
    <row r="5572">
      <c r="A5572" t="e">
        <v>#NAME?</v>
      </c>
      <c r="B5572" t="e">
        <v>#NAME?</v>
      </c>
      <c r="C5572" t="e">
        <v>#NAME?</v>
      </c>
      <c r="D5572" t="e">
        <v>#NAME?</v>
      </c>
      <c r="E5572" t="e">
        <v>#NAME?</v>
      </c>
      <c r="F5572" t="e">
        <v>#NAME?</v>
      </c>
      <c r="G5572" t="e">
        <v>#NAME?</v>
      </c>
      <c r="H5572" t="e">
        <v>#NAME?</v>
      </c>
      <c r="I5572" t="e">
        <v>#NAME?</v>
      </c>
      <c r="J5572" t="e">
        <v>#NAME?</v>
      </c>
      <c r="L5572">
        <f>N(L5571)+IF(AND('🔎 TRA CỨU NHANH'!$C$2&lt;&gt;"",OR(ISNUMBER(SEARCH('🔎 TRA CỨU NHANH'!$C$2,$A5572)),ISNUMBER(SEARCH('🔎 TRA CỨU NHANH'!$C$2,$B5572)))),1,0)</f>
        <v/>
      </c>
      <c r="M5572">
        <f>IF(L5572&gt;N(L5571),L5572,"")</f>
        <v/>
      </c>
      <c r="N5572">
        <f>N(N5571)+IF(AND('💰 BÁO GIÁ'!$C$27&lt;&gt;"",OR(ISNUMBER(SEARCH('💰 BÁO GIÁ'!$C$27,$A5572)),ISNUMBER(SEARCH('💰 BÁO GIÁ'!$C$27,$B5572)))),1,0)</f>
        <v/>
      </c>
      <c r="O5572">
        <f>IF(N5572&gt;N(N5571),N5572,"")</f>
        <v/>
      </c>
    </row>
    <row r="5573">
      <c r="A5573" t="e">
        <v>#NAME?</v>
      </c>
      <c r="B5573" t="e">
        <v>#NAME?</v>
      </c>
      <c r="C5573" t="e">
        <v>#NAME?</v>
      </c>
      <c r="D5573" t="e">
        <v>#NAME?</v>
      </c>
      <c r="E5573" t="e">
        <v>#NAME?</v>
      </c>
      <c r="F5573" t="e">
        <v>#NAME?</v>
      </c>
      <c r="G5573" t="e">
        <v>#NAME?</v>
      </c>
      <c r="H5573" t="e">
        <v>#NAME?</v>
      </c>
      <c r="I5573" t="e">
        <v>#NAME?</v>
      </c>
      <c r="J5573" t="e">
        <v>#NAME?</v>
      </c>
      <c r="L5573">
        <f>N(L5572)+IF(AND('🔎 TRA CỨU NHANH'!$C$2&lt;&gt;"",OR(ISNUMBER(SEARCH('🔎 TRA CỨU NHANH'!$C$2,$A5573)),ISNUMBER(SEARCH('🔎 TRA CỨU NHANH'!$C$2,$B5573)))),1,0)</f>
        <v/>
      </c>
      <c r="M5573">
        <f>IF(L5573&gt;N(L5572),L5573,"")</f>
        <v/>
      </c>
      <c r="N5573">
        <f>N(N5572)+IF(AND('💰 BÁO GIÁ'!$C$27&lt;&gt;"",OR(ISNUMBER(SEARCH('💰 BÁO GIÁ'!$C$27,$A5573)),ISNUMBER(SEARCH('💰 BÁO GIÁ'!$C$27,$B5573)))),1,0)</f>
        <v/>
      </c>
      <c r="O5573">
        <f>IF(N5573&gt;N(N5572),N5573,"")</f>
        <v/>
      </c>
    </row>
    <row r="5574">
      <c r="A5574" t="e">
        <v>#NAME?</v>
      </c>
      <c r="B5574" t="e">
        <v>#NAME?</v>
      </c>
      <c r="C5574" t="e">
        <v>#NAME?</v>
      </c>
      <c r="D5574" t="e">
        <v>#NAME?</v>
      </c>
      <c r="E5574" t="e">
        <v>#NAME?</v>
      </c>
      <c r="F5574" t="e">
        <v>#NAME?</v>
      </c>
      <c r="G5574" t="e">
        <v>#NAME?</v>
      </c>
      <c r="H5574" t="e">
        <v>#NAME?</v>
      </c>
      <c r="I5574" t="e">
        <v>#NAME?</v>
      </c>
      <c r="J5574" t="e">
        <v>#NAME?</v>
      </c>
      <c r="L5574">
        <f>N(L5573)+IF(AND('🔎 TRA CỨU NHANH'!$C$2&lt;&gt;"",OR(ISNUMBER(SEARCH('🔎 TRA CỨU NHANH'!$C$2,$A5574)),ISNUMBER(SEARCH('🔎 TRA CỨU NHANH'!$C$2,$B5574)))),1,0)</f>
        <v/>
      </c>
      <c r="M5574">
        <f>IF(L5574&gt;N(L5573),L5574,"")</f>
        <v/>
      </c>
      <c r="N5574">
        <f>N(N5573)+IF(AND('💰 BÁO GIÁ'!$C$27&lt;&gt;"",OR(ISNUMBER(SEARCH('💰 BÁO GIÁ'!$C$27,$A5574)),ISNUMBER(SEARCH('💰 BÁO GIÁ'!$C$27,$B5574)))),1,0)</f>
        <v/>
      </c>
      <c r="O5574">
        <f>IF(N5574&gt;N(N5573),N5574,"")</f>
        <v/>
      </c>
    </row>
    <row r="5575">
      <c r="A5575" t="e">
        <v>#NAME?</v>
      </c>
      <c r="B5575" t="e">
        <v>#NAME?</v>
      </c>
      <c r="C5575" t="e">
        <v>#NAME?</v>
      </c>
      <c r="D5575" t="e">
        <v>#NAME?</v>
      </c>
      <c r="E5575" t="e">
        <v>#NAME?</v>
      </c>
      <c r="F5575" t="e">
        <v>#NAME?</v>
      </c>
      <c r="G5575" t="e">
        <v>#NAME?</v>
      </c>
      <c r="H5575" t="e">
        <v>#NAME?</v>
      </c>
      <c r="I5575" t="e">
        <v>#NAME?</v>
      </c>
      <c r="J5575" t="e">
        <v>#NAME?</v>
      </c>
      <c r="L5575">
        <f>N(L5574)+IF(AND('🔎 TRA CỨU NHANH'!$C$2&lt;&gt;"",OR(ISNUMBER(SEARCH('🔎 TRA CỨU NHANH'!$C$2,$A5575)),ISNUMBER(SEARCH('🔎 TRA CỨU NHANH'!$C$2,$B5575)))),1,0)</f>
        <v/>
      </c>
      <c r="M5575">
        <f>IF(L5575&gt;N(L5574),L5575,"")</f>
        <v/>
      </c>
      <c r="N5575">
        <f>N(N5574)+IF(AND('💰 BÁO GIÁ'!$C$27&lt;&gt;"",OR(ISNUMBER(SEARCH('💰 BÁO GIÁ'!$C$27,$A5575)),ISNUMBER(SEARCH('💰 BÁO GIÁ'!$C$27,$B5575)))),1,0)</f>
        <v/>
      </c>
      <c r="O5575">
        <f>IF(N5575&gt;N(N5574),N5575,"")</f>
        <v/>
      </c>
    </row>
    <row r="5576">
      <c r="A5576" t="e">
        <v>#NAME?</v>
      </c>
      <c r="B5576" t="e">
        <v>#NAME?</v>
      </c>
      <c r="C5576" t="e">
        <v>#NAME?</v>
      </c>
      <c r="D5576" t="e">
        <v>#NAME?</v>
      </c>
      <c r="E5576" t="e">
        <v>#NAME?</v>
      </c>
      <c r="F5576" t="e">
        <v>#NAME?</v>
      </c>
      <c r="G5576" t="e">
        <v>#NAME?</v>
      </c>
      <c r="H5576" t="e">
        <v>#NAME?</v>
      </c>
      <c r="I5576" t="e">
        <v>#NAME?</v>
      </c>
      <c r="J5576" t="e">
        <v>#NAME?</v>
      </c>
      <c r="L5576">
        <f>N(L5575)+IF(AND('🔎 TRA CỨU NHANH'!$C$2&lt;&gt;"",OR(ISNUMBER(SEARCH('🔎 TRA CỨU NHANH'!$C$2,$A5576)),ISNUMBER(SEARCH('🔎 TRA CỨU NHANH'!$C$2,$B5576)))),1,0)</f>
        <v/>
      </c>
      <c r="M5576">
        <f>IF(L5576&gt;N(L5575),L5576,"")</f>
        <v/>
      </c>
      <c r="N5576">
        <f>N(N5575)+IF(AND('💰 BÁO GIÁ'!$C$27&lt;&gt;"",OR(ISNUMBER(SEARCH('💰 BÁO GIÁ'!$C$27,$A5576)),ISNUMBER(SEARCH('💰 BÁO GIÁ'!$C$27,$B5576)))),1,0)</f>
        <v/>
      </c>
      <c r="O5576">
        <f>IF(N5576&gt;N(N5575),N5576,"")</f>
        <v/>
      </c>
    </row>
    <row r="5577">
      <c r="A5577" t="e">
        <v>#NAME?</v>
      </c>
      <c r="B5577" t="e">
        <v>#NAME?</v>
      </c>
      <c r="C5577" t="e">
        <v>#NAME?</v>
      </c>
      <c r="D5577" t="e">
        <v>#NAME?</v>
      </c>
      <c r="E5577" t="e">
        <v>#NAME?</v>
      </c>
      <c r="F5577" t="e">
        <v>#NAME?</v>
      </c>
      <c r="G5577" t="e">
        <v>#NAME?</v>
      </c>
      <c r="H5577" t="e">
        <v>#NAME?</v>
      </c>
      <c r="I5577" t="e">
        <v>#NAME?</v>
      </c>
      <c r="J5577" t="e">
        <v>#NAME?</v>
      </c>
      <c r="L5577">
        <f>N(L5576)+IF(AND('🔎 TRA CỨU NHANH'!$C$2&lt;&gt;"",OR(ISNUMBER(SEARCH('🔎 TRA CỨU NHANH'!$C$2,$A5577)),ISNUMBER(SEARCH('🔎 TRA CỨU NHANH'!$C$2,$B5577)))),1,0)</f>
        <v/>
      </c>
      <c r="M5577">
        <f>IF(L5577&gt;N(L5576),L5577,"")</f>
        <v/>
      </c>
      <c r="N5577">
        <f>N(N5576)+IF(AND('💰 BÁO GIÁ'!$C$27&lt;&gt;"",OR(ISNUMBER(SEARCH('💰 BÁO GIÁ'!$C$27,$A5577)),ISNUMBER(SEARCH('💰 BÁO GIÁ'!$C$27,$B5577)))),1,0)</f>
        <v/>
      </c>
      <c r="O5577">
        <f>IF(N5577&gt;N(N5576),N5577,"")</f>
        <v/>
      </c>
    </row>
    <row r="5578">
      <c r="A5578" t="e">
        <v>#NAME?</v>
      </c>
      <c r="B5578" t="e">
        <v>#NAME?</v>
      </c>
      <c r="C5578" t="e">
        <v>#NAME?</v>
      </c>
      <c r="D5578" t="e">
        <v>#NAME?</v>
      </c>
      <c r="E5578" t="e">
        <v>#NAME?</v>
      </c>
      <c r="F5578" t="e">
        <v>#NAME?</v>
      </c>
      <c r="G5578" t="e">
        <v>#NAME?</v>
      </c>
      <c r="H5578" t="e">
        <v>#NAME?</v>
      </c>
      <c r="I5578" t="e">
        <v>#NAME?</v>
      </c>
      <c r="J5578" t="e">
        <v>#NAME?</v>
      </c>
      <c r="L5578">
        <f>N(L5577)+IF(AND('🔎 TRA CỨU NHANH'!$C$2&lt;&gt;"",OR(ISNUMBER(SEARCH('🔎 TRA CỨU NHANH'!$C$2,$A5578)),ISNUMBER(SEARCH('🔎 TRA CỨU NHANH'!$C$2,$B5578)))),1,0)</f>
        <v/>
      </c>
      <c r="M5578">
        <f>IF(L5578&gt;N(L5577),L5578,"")</f>
        <v/>
      </c>
      <c r="N5578">
        <f>N(N5577)+IF(AND('💰 BÁO GIÁ'!$C$27&lt;&gt;"",OR(ISNUMBER(SEARCH('💰 BÁO GIÁ'!$C$27,$A5578)),ISNUMBER(SEARCH('💰 BÁO GIÁ'!$C$27,$B5578)))),1,0)</f>
        <v/>
      </c>
      <c r="O5578">
        <f>IF(N5578&gt;N(N5577),N5578,"")</f>
        <v/>
      </c>
    </row>
    <row r="5579">
      <c r="A5579" t="e">
        <v>#NAME?</v>
      </c>
      <c r="B5579" t="e">
        <v>#NAME?</v>
      </c>
      <c r="C5579" t="e">
        <v>#NAME?</v>
      </c>
      <c r="D5579" t="e">
        <v>#NAME?</v>
      </c>
      <c r="E5579" t="e">
        <v>#NAME?</v>
      </c>
      <c r="F5579" t="e">
        <v>#NAME?</v>
      </c>
      <c r="G5579" t="e">
        <v>#NAME?</v>
      </c>
      <c r="H5579" t="e">
        <v>#NAME?</v>
      </c>
      <c r="I5579" t="e">
        <v>#NAME?</v>
      </c>
      <c r="J5579" t="e">
        <v>#NAME?</v>
      </c>
      <c r="L5579">
        <f>N(L5578)+IF(AND('🔎 TRA CỨU NHANH'!$C$2&lt;&gt;"",OR(ISNUMBER(SEARCH('🔎 TRA CỨU NHANH'!$C$2,$A5579)),ISNUMBER(SEARCH('🔎 TRA CỨU NHANH'!$C$2,$B5579)))),1,0)</f>
        <v/>
      </c>
      <c r="M5579">
        <f>IF(L5579&gt;N(L5578),L5579,"")</f>
        <v/>
      </c>
      <c r="N5579">
        <f>N(N5578)+IF(AND('💰 BÁO GIÁ'!$C$27&lt;&gt;"",OR(ISNUMBER(SEARCH('💰 BÁO GIÁ'!$C$27,$A5579)),ISNUMBER(SEARCH('💰 BÁO GIÁ'!$C$27,$B5579)))),1,0)</f>
        <v/>
      </c>
      <c r="O5579">
        <f>IF(N5579&gt;N(N5578),N5579,"")</f>
        <v/>
      </c>
    </row>
    <row r="5580">
      <c r="A5580" t="e">
        <v>#NAME?</v>
      </c>
      <c r="B5580" t="e">
        <v>#NAME?</v>
      </c>
      <c r="C5580" t="e">
        <v>#NAME?</v>
      </c>
      <c r="D5580" t="e">
        <v>#NAME?</v>
      </c>
      <c r="E5580" t="e">
        <v>#NAME?</v>
      </c>
      <c r="F5580" t="e">
        <v>#NAME?</v>
      </c>
      <c r="G5580" t="e">
        <v>#NAME?</v>
      </c>
      <c r="H5580" t="e">
        <v>#NAME?</v>
      </c>
      <c r="I5580" t="e">
        <v>#NAME?</v>
      </c>
      <c r="J5580" t="e">
        <v>#NAME?</v>
      </c>
      <c r="L5580">
        <f>N(L5579)+IF(AND('🔎 TRA CỨU NHANH'!$C$2&lt;&gt;"",OR(ISNUMBER(SEARCH('🔎 TRA CỨU NHANH'!$C$2,$A5580)),ISNUMBER(SEARCH('🔎 TRA CỨU NHANH'!$C$2,$B5580)))),1,0)</f>
        <v/>
      </c>
      <c r="M5580">
        <f>IF(L5580&gt;N(L5579),L5580,"")</f>
        <v/>
      </c>
      <c r="N5580">
        <f>N(N5579)+IF(AND('💰 BÁO GIÁ'!$C$27&lt;&gt;"",OR(ISNUMBER(SEARCH('💰 BÁO GIÁ'!$C$27,$A5580)),ISNUMBER(SEARCH('💰 BÁO GIÁ'!$C$27,$B5580)))),1,0)</f>
        <v/>
      </c>
      <c r="O5580">
        <f>IF(N5580&gt;N(N5579),N5580,"")</f>
        <v/>
      </c>
    </row>
    <row r="5581">
      <c r="A5581" t="e">
        <v>#NAME?</v>
      </c>
      <c r="B5581" t="e">
        <v>#NAME?</v>
      </c>
      <c r="C5581" t="e">
        <v>#NAME?</v>
      </c>
      <c r="D5581" t="e">
        <v>#NAME?</v>
      </c>
      <c r="E5581" t="e">
        <v>#NAME?</v>
      </c>
      <c r="F5581" t="e">
        <v>#NAME?</v>
      </c>
      <c r="G5581" t="e">
        <v>#NAME?</v>
      </c>
      <c r="H5581" t="e">
        <v>#NAME?</v>
      </c>
      <c r="I5581" t="e">
        <v>#NAME?</v>
      </c>
      <c r="J5581" t="e">
        <v>#NAME?</v>
      </c>
      <c r="L5581">
        <f>N(L5580)+IF(AND('🔎 TRA CỨU NHANH'!$C$2&lt;&gt;"",OR(ISNUMBER(SEARCH('🔎 TRA CỨU NHANH'!$C$2,$A5581)),ISNUMBER(SEARCH('🔎 TRA CỨU NHANH'!$C$2,$B5581)))),1,0)</f>
        <v/>
      </c>
      <c r="M5581">
        <f>IF(L5581&gt;N(L5580),L5581,"")</f>
        <v/>
      </c>
      <c r="N5581">
        <f>N(N5580)+IF(AND('💰 BÁO GIÁ'!$C$27&lt;&gt;"",OR(ISNUMBER(SEARCH('💰 BÁO GIÁ'!$C$27,$A5581)),ISNUMBER(SEARCH('💰 BÁO GIÁ'!$C$27,$B5581)))),1,0)</f>
        <v/>
      </c>
      <c r="O5581">
        <f>IF(N5581&gt;N(N5580),N5581,"")</f>
        <v/>
      </c>
    </row>
    <row r="5582">
      <c r="A5582" t="e">
        <v>#NAME?</v>
      </c>
      <c r="B5582" t="e">
        <v>#NAME?</v>
      </c>
      <c r="C5582" t="e">
        <v>#NAME?</v>
      </c>
      <c r="D5582" t="e">
        <v>#NAME?</v>
      </c>
      <c r="E5582" t="e">
        <v>#NAME?</v>
      </c>
      <c r="F5582" t="e">
        <v>#NAME?</v>
      </c>
      <c r="G5582" t="e">
        <v>#NAME?</v>
      </c>
      <c r="H5582" t="e">
        <v>#NAME?</v>
      </c>
      <c r="I5582" t="e">
        <v>#NAME?</v>
      </c>
      <c r="J5582" t="e">
        <v>#NAME?</v>
      </c>
      <c r="L5582">
        <f>N(L5581)+IF(AND('🔎 TRA CỨU NHANH'!$C$2&lt;&gt;"",OR(ISNUMBER(SEARCH('🔎 TRA CỨU NHANH'!$C$2,$A5582)),ISNUMBER(SEARCH('🔎 TRA CỨU NHANH'!$C$2,$B5582)))),1,0)</f>
        <v/>
      </c>
      <c r="M5582">
        <f>IF(L5582&gt;N(L5581),L5582,"")</f>
        <v/>
      </c>
      <c r="N5582">
        <f>N(N5581)+IF(AND('💰 BÁO GIÁ'!$C$27&lt;&gt;"",OR(ISNUMBER(SEARCH('💰 BÁO GIÁ'!$C$27,$A5582)),ISNUMBER(SEARCH('💰 BÁO GIÁ'!$C$27,$B5582)))),1,0)</f>
        <v/>
      </c>
      <c r="O5582">
        <f>IF(N5582&gt;N(N5581),N5582,"")</f>
        <v/>
      </c>
    </row>
    <row r="5583">
      <c r="A5583" t="e">
        <v>#NAME?</v>
      </c>
      <c r="B5583" t="e">
        <v>#NAME?</v>
      </c>
      <c r="C5583" t="e">
        <v>#NAME?</v>
      </c>
      <c r="D5583" t="e">
        <v>#NAME?</v>
      </c>
      <c r="E5583" t="e">
        <v>#NAME?</v>
      </c>
      <c r="F5583" t="e">
        <v>#NAME?</v>
      </c>
      <c r="G5583" t="e">
        <v>#NAME?</v>
      </c>
      <c r="H5583" t="e">
        <v>#NAME?</v>
      </c>
      <c r="I5583" t="e">
        <v>#NAME?</v>
      </c>
      <c r="J5583" t="e">
        <v>#NAME?</v>
      </c>
      <c r="L5583">
        <f>N(L5582)+IF(AND('🔎 TRA CỨU NHANH'!$C$2&lt;&gt;"",OR(ISNUMBER(SEARCH('🔎 TRA CỨU NHANH'!$C$2,$A5583)),ISNUMBER(SEARCH('🔎 TRA CỨU NHANH'!$C$2,$B5583)))),1,0)</f>
        <v/>
      </c>
      <c r="M5583">
        <f>IF(L5583&gt;N(L5582),L5583,"")</f>
        <v/>
      </c>
      <c r="N5583">
        <f>N(N5582)+IF(AND('💰 BÁO GIÁ'!$C$27&lt;&gt;"",OR(ISNUMBER(SEARCH('💰 BÁO GIÁ'!$C$27,$A5583)),ISNUMBER(SEARCH('💰 BÁO GIÁ'!$C$27,$B5583)))),1,0)</f>
        <v/>
      </c>
      <c r="O5583">
        <f>IF(N5583&gt;N(N5582),N5583,"")</f>
        <v/>
      </c>
    </row>
    <row r="5584">
      <c r="A5584" t="e">
        <v>#NAME?</v>
      </c>
      <c r="B5584" t="e">
        <v>#NAME?</v>
      </c>
      <c r="C5584" t="e">
        <v>#NAME?</v>
      </c>
      <c r="D5584" t="e">
        <v>#NAME?</v>
      </c>
      <c r="E5584" t="e">
        <v>#NAME?</v>
      </c>
      <c r="F5584" t="e">
        <v>#NAME?</v>
      </c>
      <c r="G5584" t="e">
        <v>#NAME?</v>
      </c>
      <c r="H5584" t="e">
        <v>#NAME?</v>
      </c>
      <c r="I5584" t="e">
        <v>#NAME?</v>
      </c>
      <c r="J5584" t="e">
        <v>#NAME?</v>
      </c>
      <c r="L5584">
        <f>N(L5583)+IF(AND('🔎 TRA CỨU NHANH'!$C$2&lt;&gt;"",OR(ISNUMBER(SEARCH('🔎 TRA CỨU NHANH'!$C$2,$A5584)),ISNUMBER(SEARCH('🔎 TRA CỨU NHANH'!$C$2,$B5584)))),1,0)</f>
        <v/>
      </c>
      <c r="M5584">
        <f>IF(L5584&gt;N(L5583),L5584,"")</f>
        <v/>
      </c>
      <c r="N5584">
        <f>N(N5583)+IF(AND('💰 BÁO GIÁ'!$C$27&lt;&gt;"",OR(ISNUMBER(SEARCH('💰 BÁO GIÁ'!$C$27,$A5584)),ISNUMBER(SEARCH('💰 BÁO GIÁ'!$C$27,$B5584)))),1,0)</f>
        <v/>
      </c>
      <c r="O5584">
        <f>IF(N5584&gt;N(N5583),N5584,"")</f>
        <v/>
      </c>
    </row>
    <row r="5585">
      <c r="A5585" t="e">
        <v>#NAME?</v>
      </c>
      <c r="B5585" t="e">
        <v>#NAME?</v>
      </c>
      <c r="C5585" t="e">
        <v>#NAME?</v>
      </c>
      <c r="D5585" t="e">
        <v>#NAME?</v>
      </c>
      <c r="E5585" t="e">
        <v>#NAME?</v>
      </c>
      <c r="F5585" t="e">
        <v>#NAME?</v>
      </c>
      <c r="G5585" t="e">
        <v>#NAME?</v>
      </c>
      <c r="H5585" t="e">
        <v>#NAME?</v>
      </c>
      <c r="I5585" t="e">
        <v>#NAME?</v>
      </c>
      <c r="J5585" t="e">
        <v>#NAME?</v>
      </c>
      <c r="L5585">
        <f>N(L5584)+IF(AND('🔎 TRA CỨU NHANH'!$C$2&lt;&gt;"",OR(ISNUMBER(SEARCH('🔎 TRA CỨU NHANH'!$C$2,$A5585)),ISNUMBER(SEARCH('🔎 TRA CỨU NHANH'!$C$2,$B5585)))),1,0)</f>
        <v/>
      </c>
      <c r="M5585">
        <f>IF(L5585&gt;N(L5584),L5585,"")</f>
        <v/>
      </c>
      <c r="N5585">
        <f>N(N5584)+IF(AND('💰 BÁO GIÁ'!$C$27&lt;&gt;"",OR(ISNUMBER(SEARCH('💰 BÁO GIÁ'!$C$27,$A5585)),ISNUMBER(SEARCH('💰 BÁO GIÁ'!$C$27,$B5585)))),1,0)</f>
        <v/>
      </c>
      <c r="O5585">
        <f>IF(N5585&gt;N(N5584),N5585,"")</f>
        <v/>
      </c>
    </row>
    <row r="5586">
      <c r="A5586" t="e">
        <v>#NAME?</v>
      </c>
      <c r="B5586" t="e">
        <v>#NAME?</v>
      </c>
      <c r="C5586" t="e">
        <v>#NAME?</v>
      </c>
      <c r="D5586" t="e">
        <v>#NAME?</v>
      </c>
      <c r="E5586" t="e">
        <v>#NAME?</v>
      </c>
      <c r="F5586" t="e">
        <v>#NAME?</v>
      </c>
      <c r="G5586" t="e">
        <v>#NAME?</v>
      </c>
      <c r="H5586" t="e">
        <v>#NAME?</v>
      </c>
      <c r="I5586" t="e">
        <v>#NAME?</v>
      </c>
      <c r="J5586" t="e">
        <v>#NAME?</v>
      </c>
      <c r="L5586">
        <f>N(L5585)+IF(AND('🔎 TRA CỨU NHANH'!$C$2&lt;&gt;"",OR(ISNUMBER(SEARCH('🔎 TRA CỨU NHANH'!$C$2,$A5586)),ISNUMBER(SEARCH('🔎 TRA CỨU NHANH'!$C$2,$B5586)))),1,0)</f>
        <v/>
      </c>
      <c r="M5586">
        <f>IF(L5586&gt;N(L5585),L5586,"")</f>
        <v/>
      </c>
      <c r="N5586">
        <f>N(N5585)+IF(AND('💰 BÁO GIÁ'!$C$27&lt;&gt;"",OR(ISNUMBER(SEARCH('💰 BÁO GIÁ'!$C$27,$A5586)),ISNUMBER(SEARCH('💰 BÁO GIÁ'!$C$27,$B5586)))),1,0)</f>
        <v/>
      </c>
      <c r="O5586">
        <f>IF(N5586&gt;N(N5585),N5586,"")</f>
        <v/>
      </c>
    </row>
    <row r="5587">
      <c r="A5587" t="e">
        <v>#NAME?</v>
      </c>
      <c r="B5587" t="e">
        <v>#NAME?</v>
      </c>
      <c r="C5587" t="e">
        <v>#NAME?</v>
      </c>
      <c r="D5587" t="e">
        <v>#NAME?</v>
      </c>
      <c r="E5587" t="e">
        <v>#NAME?</v>
      </c>
      <c r="F5587" t="e">
        <v>#NAME?</v>
      </c>
      <c r="G5587" t="e">
        <v>#NAME?</v>
      </c>
      <c r="H5587" t="e">
        <v>#NAME?</v>
      </c>
      <c r="I5587" t="e">
        <v>#NAME?</v>
      </c>
      <c r="J5587" t="e">
        <v>#NAME?</v>
      </c>
      <c r="L5587">
        <f>N(L5586)+IF(AND('🔎 TRA CỨU NHANH'!$C$2&lt;&gt;"",OR(ISNUMBER(SEARCH('🔎 TRA CỨU NHANH'!$C$2,$A5587)),ISNUMBER(SEARCH('🔎 TRA CỨU NHANH'!$C$2,$B5587)))),1,0)</f>
        <v/>
      </c>
      <c r="M5587">
        <f>IF(L5587&gt;N(L5586),L5587,"")</f>
        <v/>
      </c>
      <c r="N5587">
        <f>N(N5586)+IF(AND('💰 BÁO GIÁ'!$C$27&lt;&gt;"",OR(ISNUMBER(SEARCH('💰 BÁO GIÁ'!$C$27,$A5587)),ISNUMBER(SEARCH('💰 BÁO GIÁ'!$C$27,$B5587)))),1,0)</f>
        <v/>
      </c>
      <c r="O5587">
        <f>IF(N5587&gt;N(N5586),N5587,"")</f>
        <v/>
      </c>
    </row>
    <row r="5588">
      <c r="A5588" t="e">
        <v>#NAME?</v>
      </c>
      <c r="B5588" t="e">
        <v>#NAME?</v>
      </c>
      <c r="C5588" t="e">
        <v>#NAME?</v>
      </c>
      <c r="D5588" t="e">
        <v>#NAME?</v>
      </c>
      <c r="E5588" t="e">
        <v>#NAME?</v>
      </c>
      <c r="F5588" t="e">
        <v>#NAME?</v>
      </c>
      <c r="G5588" t="e">
        <v>#NAME?</v>
      </c>
      <c r="H5588" t="e">
        <v>#NAME?</v>
      </c>
      <c r="I5588" t="e">
        <v>#NAME?</v>
      </c>
      <c r="J5588" t="e">
        <v>#NAME?</v>
      </c>
      <c r="L5588">
        <f>N(L5587)+IF(AND('🔎 TRA CỨU NHANH'!$C$2&lt;&gt;"",OR(ISNUMBER(SEARCH('🔎 TRA CỨU NHANH'!$C$2,$A5588)),ISNUMBER(SEARCH('🔎 TRA CỨU NHANH'!$C$2,$B5588)))),1,0)</f>
        <v/>
      </c>
      <c r="M5588">
        <f>IF(L5588&gt;N(L5587),L5588,"")</f>
        <v/>
      </c>
      <c r="N5588">
        <f>N(N5587)+IF(AND('💰 BÁO GIÁ'!$C$27&lt;&gt;"",OR(ISNUMBER(SEARCH('💰 BÁO GIÁ'!$C$27,$A5588)),ISNUMBER(SEARCH('💰 BÁO GIÁ'!$C$27,$B5588)))),1,0)</f>
        <v/>
      </c>
      <c r="O5588">
        <f>IF(N5588&gt;N(N5587),N5588,"")</f>
        <v/>
      </c>
    </row>
    <row r="5589">
      <c r="A5589" t="e">
        <v>#NAME?</v>
      </c>
      <c r="B5589" t="e">
        <v>#NAME?</v>
      </c>
      <c r="C5589" t="e">
        <v>#NAME?</v>
      </c>
      <c r="D5589" t="e">
        <v>#NAME?</v>
      </c>
      <c r="E5589" t="e">
        <v>#NAME?</v>
      </c>
      <c r="F5589" t="e">
        <v>#NAME?</v>
      </c>
      <c r="G5589" t="e">
        <v>#NAME?</v>
      </c>
      <c r="H5589" t="e">
        <v>#NAME?</v>
      </c>
      <c r="I5589" t="e">
        <v>#NAME?</v>
      </c>
      <c r="J5589" t="e">
        <v>#NAME?</v>
      </c>
      <c r="L5589">
        <f>N(L5588)+IF(AND('🔎 TRA CỨU NHANH'!$C$2&lt;&gt;"",OR(ISNUMBER(SEARCH('🔎 TRA CỨU NHANH'!$C$2,$A5589)),ISNUMBER(SEARCH('🔎 TRA CỨU NHANH'!$C$2,$B5589)))),1,0)</f>
        <v/>
      </c>
      <c r="M5589">
        <f>IF(L5589&gt;N(L5588),L5589,"")</f>
        <v/>
      </c>
      <c r="N5589">
        <f>N(N5588)+IF(AND('💰 BÁO GIÁ'!$C$27&lt;&gt;"",OR(ISNUMBER(SEARCH('💰 BÁO GIÁ'!$C$27,$A5589)),ISNUMBER(SEARCH('💰 BÁO GIÁ'!$C$27,$B5589)))),1,0)</f>
        <v/>
      </c>
      <c r="O5589">
        <f>IF(N5589&gt;N(N5588),N5589,"")</f>
        <v/>
      </c>
    </row>
    <row r="5590">
      <c r="A5590" t="e">
        <v>#NAME?</v>
      </c>
      <c r="B5590" t="e">
        <v>#NAME?</v>
      </c>
      <c r="C5590" t="e">
        <v>#NAME?</v>
      </c>
      <c r="D5590" t="e">
        <v>#NAME?</v>
      </c>
      <c r="E5590" t="e">
        <v>#NAME?</v>
      </c>
      <c r="F5590" t="e">
        <v>#NAME?</v>
      </c>
      <c r="G5590" t="e">
        <v>#NAME?</v>
      </c>
      <c r="H5590" t="e">
        <v>#NAME?</v>
      </c>
      <c r="I5590" t="e">
        <v>#NAME?</v>
      </c>
      <c r="J5590" t="e">
        <v>#NAME?</v>
      </c>
      <c r="L5590">
        <f>N(L5589)+IF(AND('🔎 TRA CỨU NHANH'!$C$2&lt;&gt;"",OR(ISNUMBER(SEARCH('🔎 TRA CỨU NHANH'!$C$2,$A5590)),ISNUMBER(SEARCH('🔎 TRA CỨU NHANH'!$C$2,$B5590)))),1,0)</f>
        <v/>
      </c>
      <c r="M5590">
        <f>IF(L5590&gt;N(L5589),L5590,"")</f>
        <v/>
      </c>
      <c r="N5590">
        <f>N(N5589)+IF(AND('💰 BÁO GIÁ'!$C$27&lt;&gt;"",OR(ISNUMBER(SEARCH('💰 BÁO GIÁ'!$C$27,$A5590)),ISNUMBER(SEARCH('💰 BÁO GIÁ'!$C$27,$B5590)))),1,0)</f>
        <v/>
      </c>
      <c r="O5590">
        <f>IF(N5590&gt;N(N5589),N5590,"")</f>
        <v/>
      </c>
    </row>
    <row r="5591">
      <c r="A5591" t="e">
        <v>#NAME?</v>
      </c>
      <c r="B5591" t="e">
        <v>#NAME?</v>
      </c>
      <c r="C5591" t="e">
        <v>#NAME?</v>
      </c>
      <c r="D5591" t="e">
        <v>#NAME?</v>
      </c>
      <c r="E5591" t="e">
        <v>#NAME?</v>
      </c>
      <c r="F5591" t="e">
        <v>#NAME?</v>
      </c>
      <c r="G5591" t="e">
        <v>#NAME?</v>
      </c>
      <c r="H5591" t="e">
        <v>#NAME?</v>
      </c>
      <c r="I5591" t="e">
        <v>#NAME?</v>
      </c>
      <c r="J5591" t="e">
        <v>#NAME?</v>
      </c>
      <c r="L5591">
        <f>N(L5590)+IF(AND('🔎 TRA CỨU NHANH'!$C$2&lt;&gt;"",OR(ISNUMBER(SEARCH('🔎 TRA CỨU NHANH'!$C$2,$A5591)),ISNUMBER(SEARCH('🔎 TRA CỨU NHANH'!$C$2,$B5591)))),1,0)</f>
        <v/>
      </c>
      <c r="M5591">
        <f>IF(L5591&gt;N(L5590),L5591,"")</f>
        <v/>
      </c>
      <c r="N5591">
        <f>N(N5590)+IF(AND('💰 BÁO GIÁ'!$C$27&lt;&gt;"",OR(ISNUMBER(SEARCH('💰 BÁO GIÁ'!$C$27,$A5591)),ISNUMBER(SEARCH('💰 BÁO GIÁ'!$C$27,$B5591)))),1,0)</f>
        <v/>
      </c>
      <c r="O5591">
        <f>IF(N5591&gt;N(N5590),N5591,"")</f>
        <v/>
      </c>
    </row>
    <row r="5592">
      <c r="A5592" t="e">
        <v>#NAME?</v>
      </c>
      <c r="B5592" t="e">
        <v>#NAME?</v>
      </c>
      <c r="C5592" t="e">
        <v>#NAME?</v>
      </c>
      <c r="D5592" t="e">
        <v>#NAME?</v>
      </c>
      <c r="E5592" t="e">
        <v>#NAME?</v>
      </c>
      <c r="F5592" t="e">
        <v>#NAME?</v>
      </c>
      <c r="G5592" t="e">
        <v>#NAME?</v>
      </c>
      <c r="H5592" t="e">
        <v>#NAME?</v>
      </c>
      <c r="I5592" t="e">
        <v>#NAME?</v>
      </c>
      <c r="J5592" t="e">
        <v>#NAME?</v>
      </c>
      <c r="L5592">
        <f>N(L5591)+IF(AND('🔎 TRA CỨU NHANH'!$C$2&lt;&gt;"",OR(ISNUMBER(SEARCH('🔎 TRA CỨU NHANH'!$C$2,$A5592)),ISNUMBER(SEARCH('🔎 TRA CỨU NHANH'!$C$2,$B5592)))),1,0)</f>
        <v/>
      </c>
      <c r="M5592">
        <f>IF(L5592&gt;N(L5591),L5592,"")</f>
        <v/>
      </c>
      <c r="N5592">
        <f>N(N5591)+IF(AND('💰 BÁO GIÁ'!$C$27&lt;&gt;"",OR(ISNUMBER(SEARCH('💰 BÁO GIÁ'!$C$27,$A5592)),ISNUMBER(SEARCH('💰 BÁO GIÁ'!$C$27,$B5592)))),1,0)</f>
        <v/>
      </c>
      <c r="O5592">
        <f>IF(N5592&gt;N(N5591),N5592,"")</f>
        <v/>
      </c>
    </row>
    <row r="5593">
      <c r="A5593" t="e">
        <v>#NAME?</v>
      </c>
      <c r="B5593" t="e">
        <v>#NAME?</v>
      </c>
      <c r="C5593" t="e">
        <v>#NAME?</v>
      </c>
      <c r="D5593" t="e">
        <v>#NAME?</v>
      </c>
      <c r="E5593" t="e">
        <v>#NAME?</v>
      </c>
      <c r="F5593" t="e">
        <v>#NAME?</v>
      </c>
      <c r="G5593" t="e">
        <v>#NAME?</v>
      </c>
      <c r="H5593" t="e">
        <v>#NAME?</v>
      </c>
      <c r="I5593" t="e">
        <v>#NAME?</v>
      </c>
      <c r="J5593" t="e">
        <v>#NAME?</v>
      </c>
      <c r="L5593">
        <f>N(L5592)+IF(AND('🔎 TRA CỨU NHANH'!$C$2&lt;&gt;"",OR(ISNUMBER(SEARCH('🔎 TRA CỨU NHANH'!$C$2,$A5593)),ISNUMBER(SEARCH('🔎 TRA CỨU NHANH'!$C$2,$B5593)))),1,0)</f>
        <v/>
      </c>
      <c r="M5593">
        <f>IF(L5593&gt;N(L5592),L5593,"")</f>
        <v/>
      </c>
      <c r="N5593">
        <f>N(N5592)+IF(AND('💰 BÁO GIÁ'!$C$27&lt;&gt;"",OR(ISNUMBER(SEARCH('💰 BÁO GIÁ'!$C$27,$A5593)),ISNUMBER(SEARCH('💰 BÁO GIÁ'!$C$27,$B5593)))),1,0)</f>
        <v/>
      </c>
      <c r="O5593">
        <f>IF(N5593&gt;N(N5592),N5593,"")</f>
        <v/>
      </c>
    </row>
    <row r="5594">
      <c r="A5594" t="e">
        <v>#NAME?</v>
      </c>
      <c r="B5594" t="e">
        <v>#NAME?</v>
      </c>
      <c r="C5594" t="e">
        <v>#NAME?</v>
      </c>
      <c r="D5594" t="e">
        <v>#NAME?</v>
      </c>
      <c r="E5594" t="e">
        <v>#NAME?</v>
      </c>
      <c r="F5594" t="e">
        <v>#NAME?</v>
      </c>
      <c r="G5594" t="e">
        <v>#NAME?</v>
      </c>
      <c r="H5594" t="e">
        <v>#NAME?</v>
      </c>
      <c r="I5594" t="e">
        <v>#NAME?</v>
      </c>
      <c r="J5594" t="e">
        <v>#NAME?</v>
      </c>
      <c r="L5594">
        <f>N(L5593)+IF(AND('🔎 TRA CỨU NHANH'!$C$2&lt;&gt;"",OR(ISNUMBER(SEARCH('🔎 TRA CỨU NHANH'!$C$2,$A5594)),ISNUMBER(SEARCH('🔎 TRA CỨU NHANH'!$C$2,$B5594)))),1,0)</f>
        <v/>
      </c>
      <c r="M5594">
        <f>IF(L5594&gt;N(L5593),L5594,"")</f>
        <v/>
      </c>
      <c r="N5594">
        <f>N(N5593)+IF(AND('💰 BÁO GIÁ'!$C$27&lt;&gt;"",OR(ISNUMBER(SEARCH('💰 BÁO GIÁ'!$C$27,$A5594)),ISNUMBER(SEARCH('💰 BÁO GIÁ'!$C$27,$B5594)))),1,0)</f>
        <v/>
      </c>
      <c r="O5594">
        <f>IF(N5594&gt;N(N5593),N5594,"")</f>
        <v/>
      </c>
    </row>
    <row r="5595">
      <c r="A5595" t="e">
        <v>#NAME?</v>
      </c>
      <c r="B5595" t="e">
        <v>#NAME?</v>
      </c>
      <c r="C5595" t="e">
        <v>#NAME?</v>
      </c>
      <c r="D5595" t="e">
        <v>#NAME?</v>
      </c>
      <c r="E5595" t="e">
        <v>#NAME?</v>
      </c>
      <c r="F5595" t="e">
        <v>#NAME?</v>
      </c>
      <c r="G5595" t="e">
        <v>#NAME?</v>
      </c>
      <c r="H5595" t="e">
        <v>#NAME?</v>
      </c>
      <c r="I5595" t="e">
        <v>#NAME?</v>
      </c>
      <c r="J5595" t="e">
        <v>#NAME?</v>
      </c>
      <c r="L5595">
        <f>N(L5594)+IF(AND('🔎 TRA CỨU NHANH'!$C$2&lt;&gt;"",OR(ISNUMBER(SEARCH('🔎 TRA CỨU NHANH'!$C$2,$A5595)),ISNUMBER(SEARCH('🔎 TRA CỨU NHANH'!$C$2,$B5595)))),1,0)</f>
        <v/>
      </c>
      <c r="M5595">
        <f>IF(L5595&gt;N(L5594),L5595,"")</f>
        <v/>
      </c>
      <c r="N5595">
        <f>N(N5594)+IF(AND('💰 BÁO GIÁ'!$C$27&lt;&gt;"",OR(ISNUMBER(SEARCH('💰 BÁO GIÁ'!$C$27,$A5595)),ISNUMBER(SEARCH('💰 BÁO GIÁ'!$C$27,$B5595)))),1,0)</f>
        <v/>
      </c>
      <c r="O5595">
        <f>IF(N5595&gt;N(N5594),N5595,"")</f>
        <v/>
      </c>
    </row>
    <row r="5596">
      <c r="A5596" t="e">
        <v>#NAME?</v>
      </c>
      <c r="B5596" t="e">
        <v>#NAME?</v>
      </c>
      <c r="C5596" t="e">
        <v>#NAME?</v>
      </c>
      <c r="D5596" t="e">
        <v>#NAME?</v>
      </c>
      <c r="E5596" t="e">
        <v>#NAME?</v>
      </c>
      <c r="F5596" t="e">
        <v>#NAME?</v>
      </c>
      <c r="G5596" t="e">
        <v>#NAME?</v>
      </c>
      <c r="H5596" t="e">
        <v>#NAME?</v>
      </c>
      <c r="I5596" t="e">
        <v>#NAME?</v>
      </c>
      <c r="J5596" t="e">
        <v>#NAME?</v>
      </c>
      <c r="L5596">
        <f>N(L5595)+IF(AND('🔎 TRA CỨU NHANH'!$C$2&lt;&gt;"",OR(ISNUMBER(SEARCH('🔎 TRA CỨU NHANH'!$C$2,$A5596)),ISNUMBER(SEARCH('🔎 TRA CỨU NHANH'!$C$2,$B5596)))),1,0)</f>
        <v/>
      </c>
      <c r="M5596">
        <f>IF(L5596&gt;N(L5595),L5596,"")</f>
        <v/>
      </c>
      <c r="N5596">
        <f>N(N5595)+IF(AND('💰 BÁO GIÁ'!$C$27&lt;&gt;"",OR(ISNUMBER(SEARCH('💰 BÁO GIÁ'!$C$27,$A5596)),ISNUMBER(SEARCH('💰 BÁO GIÁ'!$C$27,$B5596)))),1,0)</f>
        <v/>
      </c>
      <c r="O5596">
        <f>IF(N5596&gt;N(N5595),N5596,"")</f>
        <v/>
      </c>
    </row>
    <row r="5597">
      <c r="A5597" t="e">
        <v>#NAME?</v>
      </c>
      <c r="B5597" t="e">
        <v>#NAME?</v>
      </c>
      <c r="C5597" t="e">
        <v>#NAME?</v>
      </c>
      <c r="D5597" t="e">
        <v>#NAME?</v>
      </c>
      <c r="E5597" t="e">
        <v>#NAME?</v>
      </c>
      <c r="F5597" t="e">
        <v>#NAME?</v>
      </c>
      <c r="G5597" t="e">
        <v>#NAME?</v>
      </c>
      <c r="H5597" t="e">
        <v>#NAME?</v>
      </c>
      <c r="I5597" t="e">
        <v>#NAME?</v>
      </c>
      <c r="J5597" t="e">
        <v>#NAME?</v>
      </c>
      <c r="L5597">
        <f>N(L5596)+IF(AND('🔎 TRA CỨU NHANH'!$C$2&lt;&gt;"",OR(ISNUMBER(SEARCH('🔎 TRA CỨU NHANH'!$C$2,$A5597)),ISNUMBER(SEARCH('🔎 TRA CỨU NHANH'!$C$2,$B5597)))),1,0)</f>
        <v/>
      </c>
      <c r="M5597">
        <f>IF(L5597&gt;N(L5596),L5597,"")</f>
        <v/>
      </c>
      <c r="N5597">
        <f>N(N5596)+IF(AND('💰 BÁO GIÁ'!$C$27&lt;&gt;"",OR(ISNUMBER(SEARCH('💰 BÁO GIÁ'!$C$27,$A5597)),ISNUMBER(SEARCH('💰 BÁO GIÁ'!$C$27,$B5597)))),1,0)</f>
        <v/>
      </c>
      <c r="O5597">
        <f>IF(N5597&gt;N(N5596),N5597,"")</f>
        <v/>
      </c>
    </row>
    <row r="5598">
      <c r="A5598" t="e">
        <v>#NAME?</v>
      </c>
      <c r="B5598" t="e">
        <v>#NAME?</v>
      </c>
      <c r="C5598" t="e">
        <v>#NAME?</v>
      </c>
      <c r="D5598" t="e">
        <v>#NAME?</v>
      </c>
      <c r="E5598" t="e">
        <v>#NAME?</v>
      </c>
      <c r="F5598" t="e">
        <v>#NAME?</v>
      </c>
      <c r="G5598" t="e">
        <v>#NAME?</v>
      </c>
      <c r="H5598" t="e">
        <v>#NAME?</v>
      </c>
      <c r="I5598" t="e">
        <v>#NAME?</v>
      </c>
      <c r="J5598" t="e">
        <v>#NAME?</v>
      </c>
      <c r="L5598">
        <f>N(L5597)+IF(AND('🔎 TRA CỨU NHANH'!$C$2&lt;&gt;"",OR(ISNUMBER(SEARCH('🔎 TRA CỨU NHANH'!$C$2,$A5598)),ISNUMBER(SEARCH('🔎 TRA CỨU NHANH'!$C$2,$B5598)))),1,0)</f>
        <v/>
      </c>
      <c r="M5598">
        <f>IF(L5598&gt;N(L5597),L5598,"")</f>
        <v/>
      </c>
      <c r="N5598">
        <f>N(N5597)+IF(AND('💰 BÁO GIÁ'!$C$27&lt;&gt;"",OR(ISNUMBER(SEARCH('💰 BÁO GIÁ'!$C$27,$A5598)),ISNUMBER(SEARCH('💰 BÁO GIÁ'!$C$27,$B5598)))),1,0)</f>
        <v/>
      </c>
      <c r="O5598">
        <f>IF(N5598&gt;N(N5597),N5598,"")</f>
        <v/>
      </c>
    </row>
    <row r="5599">
      <c r="A5599" t="e">
        <v>#NAME?</v>
      </c>
      <c r="B5599" t="e">
        <v>#NAME?</v>
      </c>
      <c r="C5599" t="e">
        <v>#NAME?</v>
      </c>
      <c r="D5599" t="e">
        <v>#NAME?</v>
      </c>
      <c r="E5599" t="e">
        <v>#NAME?</v>
      </c>
      <c r="F5599" t="e">
        <v>#NAME?</v>
      </c>
      <c r="G5599" t="e">
        <v>#NAME?</v>
      </c>
      <c r="H5599" t="e">
        <v>#NAME?</v>
      </c>
      <c r="I5599" t="e">
        <v>#NAME?</v>
      </c>
      <c r="J5599" t="e">
        <v>#NAME?</v>
      </c>
      <c r="L5599">
        <f>N(L5598)+IF(AND('🔎 TRA CỨU NHANH'!$C$2&lt;&gt;"",OR(ISNUMBER(SEARCH('🔎 TRA CỨU NHANH'!$C$2,$A5599)),ISNUMBER(SEARCH('🔎 TRA CỨU NHANH'!$C$2,$B5599)))),1,0)</f>
        <v/>
      </c>
      <c r="M5599">
        <f>IF(L5599&gt;N(L5598),L5599,"")</f>
        <v/>
      </c>
      <c r="N5599">
        <f>N(N5598)+IF(AND('💰 BÁO GIÁ'!$C$27&lt;&gt;"",OR(ISNUMBER(SEARCH('💰 BÁO GIÁ'!$C$27,$A5599)),ISNUMBER(SEARCH('💰 BÁO GIÁ'!$C$27,$B5599)))),1,0)</f>
        <v/>
      </c>
      <c r="O5599">
        <f>IF(N5599&gt;N(N5598),N5599,"")</f>
        <v/>
      </c>
    </row>
    <row r="5600">
      <c r="A5600" t="e">
        <v>#NAME?</v>
      </c>
      <c r="B5600" t="e">
        <v>#NAME?</v>
      </c>
      <c r="C5600" t="e">
        <v>#NAME?</v>
      </c>
      <c r="D5600" t="e">
        <v>#NAME?</v>
      </c>
      <c r="E5600" t="e">
        <v>#NAME?</v>
      </c>
      <c r="F5600" t="e">
        <v>#NAME?</v>
      </c>
      <c r="G5600" t="e">
        <v>#NAME?</v>
      </c>
      <c r="H5600" t="e">
        <v>#NAME?</v>
      </c>
      <c r="I5600" t="e">
        <v>#NAME?</v>
      </c>
      <c r="J5600" t="e">
        <v>#NAME?</v>
      </c>
      <c r="L5600">
        <f>N(L5599)+IF(AND('🔎 TRA CỨU NHANH'!$C$2&lt;&gt;"",OR(ISNUMBER(SEARCH('🔎 TRA CỨU NHANH'!$C$2,$A5600)),ISNUMBER(SEARCH('🔎 TRA CỨU NHANH'!$C$2,$B5600)))),1,0)</f>
        <v/>
      </c>
      <c r="M5600">
        <f>IF(L5600&gt;N(L5599),L5600,"")</f>
        <v/>
      </c>
      <c r="N5600">
        <f>N(N5599)+IF(AND('💰 BÁO GIÁ'!$C$27&lt;&gt;"",OR(ISNUMBER(SEARCH('💰 BÁO GIÁ'!$C$27,$A5600)),ISNUMBER(SEARCH('💰 BÁO GIÁ'!$C$27,$B5600)))),1,0)</f>
        <v/>
      </c>
      <c r="O5600">
        <f>IF(N5600&gt;N(N5599),N5600,"")</f>
        <v/>
      </c>
    </row>
    <row r="5601">
      <c r="A5601" t="e">
        <v>#NAME?</v>
      </c>
      <c r="B5601" t="e">
        <v>#NAME?</v>
      </c>
      <c r="C5601" t="e">
        <v>#NAME?</v>
      </c>
      <c r="D5601" t="e">
        <v>#NAME?</v>
      </c>
      <c r="E5601" t="e">
        <v>#NAME?</v>
      </c>
      <c r="F5601" t="e">
        <v>#NAME?</v>
      </c>
      <c r="G5601" t="e">
        <v>#NAME?</v>
      </c>
      <c r="H5601" t="e">
        <v>#NAME?</v>
      </c>
      <c r="I5601" t="e">
        <v>#NAME?</v>
      </c>
      <c r="J5601" t="e">
        <v>#NAME?</v>
      </c>
      <c r="L5601">
        <f>N(L5600)+IF(AND('🔎 TRA CỨU NHANH'!$C$2&lt;&gt;"",OR(ISNUMBER(SEARCH('🔎 TRA CỨU NHANH'!$C$2,$A5601)),ISNUMBER(SEARCH('🔎 TRA CỨU NHANH'!$C$2,$B5601)))),1,0)</f>
        <v/>
      </c>
      <c r="M5601">
        <f>IF(L5601&gt;N(L5600),L5601,"")</f>
        <v/>
      </c>
      <c r="N5601">
        <f>N(N5600)+IF(AND('💰 BÁO GIÁ'!$C$27&lt;&gt;"",OR(ISNUMBER(SEARCH('💰 BÁO GIÁ'!$C$27,$A5601)),ISNUMBER(SEARCH('💰 BÁO GIÁ'!$C$27,$B5601)))),1,0)</f>
        <v/>
      </c>
      <c r="O5601">
        <f>IF(N5601&gt;N(N5600),N5601,"")</f>
        <v/>
      </c>
    </row>
    <row r="5602">
      <c r="A5602" t="e">
        <v>#NAME?</v>
      </c>
      <c r="B5602" t="e">
        <v>#NAME?</v>
      </c>
      <c r="C5602" t="e">
        <v>#NAME?</v>
      </c>
      <c r="D5602" t="e">
        <v>#NAME?</v>
      </c>
      <c r="E5602" t="e">
        <v>#NAME?</v>
      </c>
      <c r="F5602" t="e">
        <v>#NAME?</v>
      </c>
      <c r="G5602" t="e">
        <v>#NAME?</v>
      </c>
      <c r="H5602" t="e">
        <v>#NAME?</v>
      </c>
      <c r="I5602" t="e">
        <v>#NAME?</v>
      </c>
      <c r="J5602" t="e">
        <v>#NAME?</v>
      </c>
      <c r="L5602">
        <f>N(L5601)+IF(AND('🔎 TRA CỨU NHANH'!$C$2&lt;&gt;"",OR(ISNUMBER(SEARCH('🔎 TRA CỨU NHANH'!$C$2,$A5602)),ISNUMBER(SEARCH('🔎 TRA CỨU NHANH'!$C$2,$B5602)))),1,0)</f>
        <v/>
      </c>
      <c r="M5602">
        <f>IF(L5602&gt;N(L5601),L5602,"")</f>
        <v/>
      </c>
      <c r="N5602">
        <f>N(N5601)+IF(AND('💰 BÁO GIÁ'!$C$27&lt;&gt;"",OR(ISNUMBER(SEARCH('💰 BÁO GIÁ'!$C$27,$A5602)),ISNUMBER(SEARCH('💰 BÁO GIÁ'!$C$27,$B5602)))),1,0)</f>
        <v/>
      </c>
      <c r="O5602">
        <f>IF(N5602&gt;N(N5601),N5602,"")</f>
        <v/>
      </c>
    </row>
    <row r="5603">
      <c r="A5603" t="e">
        <v>#NAME?</v>
      </c>
      <c r="B5603" t="e">
        <v>#NAME?</v>
      </c>
      <c r="C5603" t="e">
        <v>#NAME?</v>
      </c>
      <c r="D5603" t="e">
        <v>#NAME?</v>
      </c>
      <c r="E5603" t="e">
        <v>#NAME?</v>
      </c>
      <c r="F5603" t="e">
        <v>#NAME?</v>
      </c>
      <c r="G5603" t="e">
        <v>#NAME?</v>
      </c>
      <c r="H5603" t="e">
        <v>#NAME?</v>
      </c>
      <c r="I5603" t="e">
        <v>#NAME?</v>
      </c>
      <c r="J5603" t="e">
        <v>#NAME?</v>
      </c>
      <c r="L5603">
        <f>N(L5602)+IF(AND('🔎 TRA CỨU NHANH'!$C$2&lt;&gt;"",OR(ISNUMBER(SEARCH('🔎 TRA CỨU NHANH'!$C$2,$A5603)),ISNUMBER(SEARCH('🔎 TRA CỨU NHANH'!$C$2,$B5603)))),1,0)</f>
        <v/>
      </c>
      <c r="M5603">
        <f>IF(L5603&gt;N(L5602),L5603,"")</f>
        <v/>
      </c>
      <c r="N5603">
        <f>N(N5602)+IF(AND('💰 BÁO GIÁ'!$C$27&lt;&gt;"",OR(ISNUMBER(SEARCH('💰 BÁO GIÁ'!$C$27,$A5603)),ISNUMBER(SEARCH('💰 BÁO GIÁ'!$C$27,$B5603)))),1,0)</f>
        <v/>
      </c>
      <c r="O5603">
        <f>IF(N5603&gt;N(N5602),N5603,"")</f>
        <v/>
      </c>
    </row>
    <row r="5604">
      <c r="A5604" t="e">
        <v>#NAME?</v>
      </c>
      <c r="B5604" t="e">
        <v>#NAME?</v>
      </c>
      <c r="C5604" t="e">
        <v>#NAME?</v>
      </c>
      <c r="D5604" t="e">
        <v>#NAME?</v>
      </c>
      <c r="E5604" t="e">
        <v>#NAME?</v>
      </c>
      <c r="F5604" t="e">
        <v>#NAME?</v>
      </c>
      <c r="G5604" t="e">
        <v>#NAME?</v>
      </c>
      <c r="H5604" t="e">
        <v>#NAME?</v>
      </c>
      <c r="I5604" t="e">
        <v>#NAME?</v>
      </c>
      <c r="J5604" t="e">
        <v>#NAME?</v>
      </c>
      <c r="L5604">
        <f>N(L5603)+IF(AND('🔎 TRA CỨU NHANH'!$C$2&lt;&gt;"",OR(ISNUMBER(SEARCH('🔎 TRA CỨU NHANH'!$C$2,$A5604)),ISNUMBER(SEARCH('🔎 TRA CỨU NHANH'!$C$2,$B5604)))),1,0)</f>
        <v/>
      </c>
      <c r="M5604">
        <f>IF(L5604&gt;N(L5603),L5604,"")</f>
        <v/>
      </c>
      <c r="N5604">
        <f>N(N5603)+IF(AND('💰 BÁO GIÁ'!$C$27&lt;&gt;"",OR(ISNUMBER(SEARCH('💰 BÁO GIÁ'!$C$27,$A5604)),ISNUMBER(SEARCH('💰 BÁO GIÁ'!$C$27,$B5604)))),1,0)</f>
        <v/>
      </c>
      <c r="O5604">
        <f>IF(N5604&gt;N(N5603),N5604,"")</f>
        <v/>
      </c>
    </row>
    <row r="5605">
      <c r="A5605" t="e">
        <v>#NAME?</v>
      </c>
      <c r="B5605" t="e">
        <v>#NAME?</v>
      </c>
      <c r="C5605" t="e">
        <v>#NAME?</v>
      </c>
      <c r="D5605" t="e">
        <v>#NAME?</v>
      </c>
      <c r="E5605" t="e">
        <v>#NAME?</v>
      </c>
      <c r="F5605" t="e">
        <v>#NAME?</v>
      </c>
      <c r="G5605" t="e">
        <v>#NAME?</v>
      </c>
      <c r="H5605" t="e">
        <v>#NAME?</v>
      </c>
      <c r="I5605" t="e">
        <v>#NAME?</v>
      </c>
      <c r="J5605" t="e">
        <v>#NAME?</v>
      </c>
      <c r="L5605">
        <f>N(L5604)+IF(AND('🔎 TRA CỨU NHANH'!$C$2&lt;&gt;"",OR(ISNUMBER(SEARCH('🔎 TRA CỨU NHANH'!$C$2,$A5605)),ISNUMBER(SEARCH('🔎 TRA CỨU NHANH'!$C$2,$B5605)))),1,0)</f>
        <v/>
      </c>
      <c r="M5605">
        <f>IF(L5605&gt;N(L5604),L5605,"")</f>
        <v/>
      </c>
      <c r="N5605">
        <f>N(N5604)+IF(AND('💰 BÁO GIÁ'!$C$27&lt;&gt;"",OR(ISNUMBER(SEARCH('💰 BÁO GIÁ'!$C$27,$A5605)),ISNUMBER(SEARCH('💰 BÁO GIÁ'!$C$27,$B5605)))),1,0)</f>
        <v/>
      </c>
      <c r="O5605">
        <f>IF(N5605&gt;N(N5604),N5605,"")</f>
        <v/>
      </c>
    </row>
    <row r="5606">
      <c r="A5606" t="e">
        <v>#NAME?</v>
      </c>
      <c r="B5606" t="e">
        <v>#NAME?</v>
      </c>
      <c r="C5606" t="e">
        <v>#NAME?</v>
      </c>
      <c r="D5606" t="e">
        <v>#NAME?</v>
      </c>
      <c r="E5606" t="e">
        <v>#NAME?</v>
      </c>
      <c r="F5606" t="e">
        <v>#NAME?</v>
      </c>
      <c r="G5606" t="e">
        <v>#NAME?</v>
      </c>
      <c r="H5606" t="e">
        <v>#NAME?</v>
      </c>
      <c r="I5606" t="e">
        <v>#NAME?</v>
      </c>
      <c r="J5606" t="e">
        <v>#NAME?</v>
      </c>
      <c r="L5606">
        <f>N(L5605)+IF(AND('🔎 TRA CỨU NHANH'!$C$2&lt;&gt;"",OR(ISNUMBER(SEARCH('🔎 TRA CỨU NHANH'!$C$2,$A5606)),ISNUMBER(SEARCH('🔎 TRA CỨU NHANH'!$C$2,$B5606)))),1,0)</f>
        <v/>
      </c>
      <c r="M5606">
        <f>IF(L5606&gt;N(L5605),L5606,"")</f>
        <v/>
      </c>
      <c r="N5606">
        <f>N(N5605)+IF(AND('💰 BÁO GIÁ'!$C$27&lt;&gt;"",OR(ISNUMBER(SEARCH('💰 BÁO GIÁ'!$C$27,$A5606)),ISNUMBER(SEARCH('💰 BÁO GIÁ'!$C$27,$B5606)))),1,0)</f>
        <v/>
      </c>
      <c r="O5606">
        <f>IF(N5606&gt;N(N5605),N5606,"")</f>
        <v/>
      </c>
    </row>
    <row r="5607">
      <c r="A5607" t="e">
        <v>#NAME?</v>
      </c>
      <c r="B5607" t="e">
        <v>#NAME?</v>
      </c>
      <c r="C5607" t="e">
        <v>#NAME?</v>
      </c>
      <c r="D5607" t="e">
        <v>#NAME?</v>
      </c>
      <c r="E5607" t="e">
        <v>#NAME?</v>
      </c>
      <c r="F5607" t="e">
        <v>#NAME?</v>
      </c>
      <c r="G5607" t="e">
        <v>#NAME?</v>
      </c>
      <c r="H5607" t="e">
        <v>#NAME?</v>
      </c>
      <c r="I5607" t="e">
        <v>#NAME?</v>
      </c>
      <c r="J5607" t="e">
        <v>#NAME?</v>
      </c>
      <c r="L5607">
        <f>N(L5606)+IF(AND('🔎 TRA CỨU NHANH'!$C$2&lt;&gt;"",OR(ISNUMBER(SEARCH('🔎 TRA CỨU NHANH'!$C$2,$A5607)),ISNUMBER(SEARCH('🔎 TRA CỨU NHANH'!$C$2,$B5607)))),1,0)</f>
        <v/>
      </c>
      <c r="M5607">
        <f>IF(L5607&gt;N(L5606),L5607,"")</f>
        <v/>
      </c>
      <c r="N5607">
        <f>N(N5606)+IF(AND('💰 BÁO GIÁ'!$C$27&lt;&gt;"",OR(ISNUMBER(SEARCH('💰 BÁO GIÁ'!$C$27,$A5607)),ISNUMBER(SEARCH('💰 BÁO GIÁ'!$C$27,$B5607)))),1,0)</f>
        <v/>
      </c>
      <c r="O5607">
        <f>IF(N5607&gt;N(N5606),N5607,"")</f>
        <v/>
      </c>
    </row>
    <row r="5608">
      <c r="A5608" t="e">
        <v>#NAME?</v>
      </c>
      <c r="B5608" t="e">
        <v>#NAME?</v>
      </c>
      <c r="C5608" t="e">
        <v>#NAME?</v>
      </c>
      <c r="D5608" t="e">
        <v>#NAME?</v>
      </c>
      <c r="E5608" t="e">
        <v>#NAME?</v>
      </c>
      <c r="F5608" t="e">
        <v>#NAME?</v>
      </c>
      <c r="G5608" t="e">
        <v>#NAME?</v>
      </c>
      <c r="H5608" t="e">
        <v>#NAME?</v>
      </c>
      <c r="I5608" t="e">
        <v>#NAME?</v>
      </c>
      <c r="J5608" t="e">
        <v>#NAME?</v>
      </c>
      <c r="L5608">
        <f>N(L5607)+IF(AND('🔎 TRA CỨU NHANH'!$C$2&lt;&gt;"",OR(ISNUMBER(SEARCH('🔎 TRA CỨU NHANH'!$C$2,$A5608)),ISNUMBER(SEARCH('🔎 TRA CỨU NHANH'!$C$2,$B5608)))),1,0)</f>
        <v/>
      </c>
      <c r="M5608">
        <f>IF(L5608&gt;N(L5607),L5608,"")</f>
        <v/>
      </c>
      <c r="N5608">
        <f>N(N5607)+IF(AND('💰 BÁO GIÁ'!$C$27&lt;&gt;"",OR(ISNUMBER(SEARCH('💰 BÁO GIÁ'!$C$27,$A5608)),ISNUMBER(SEARCH('💰 BÁO GIÁ'!$C$27,$B5608)))),1,0)</f>
        <v/>
      </c>
      <c r="O5608">
        <f>IF(N5608&gt;N(N5607),N5608,"")</f>
        <v/>
      </c>
    </row>
    <row r="5609">
      <c r="A5609" t="e">
        <v>#NAME?</v>
      </c>
      <c r="B5609" t="e">
        <v>#NAME?</v>
      </c>
      <c r="C5609" t="e">
        <v>#NAME?</v>
      </c>
      <c r="D5609" t="e">
        <v>#NAME?</v>
      </c>
      <c r="E5609" t="e">
        <v>#NAME?</v>
      </c>
      <c r="F5609" t="e">
        <v>#NAME?</v>
      </c>
      <c r="G5609" t="e">
        <v>#NAME?</v>
      </c>
      <c r="H5609" t="e">
        <v>#NAME?</v>
      </c>
      <c r="I5609" t="e">
        <v>#NAME?</v>
      </c>
      <c r="J5609" t="e">
        <v>#NAME?</v>
      </c>
      <c r="L5609">
        <f>N(L5608)+IF(AND('🔎 TRA CỨU NHANH'!$C$2&lt;&gt;"",OR(ISNUMBER(SEARCH('🔎 TRA CỨU NHANH'!$C$2,$A5609)),ISNUMBER(SEARCH('🔎 TRA CỨU NHANH'!$C$2,$B5609)))),1,0)</f>
        <v/>
      </c>
      <c r="M5609">
        <f>IF(L5609&gt;N(L5608),L5609,"")</f>
        <v/>
      </c>
      <c r="N5609">
        <f>N(N5608)+IF(AND('💰 BÁO GIÁ'!$C$27&lt;&gt;"",OR(ISNUMBER(SEARCH('💰 BÁO GIÁ'!$C$27,$A5609)),ISNUMBER(SEARCH('💰 BÁO GIÁ'!$C$27,$B5609)))),1,0)</f>
        <v/>
      </c>
      <c r="O5609">
        <f>IF(N5609&gt;N(N5608),N5609,"")</f>
        <v/>
      </c>
    </row>
    <row r="5610">
      <c r="A5610" t="e">
        <v>#NAME?</v>
      </c>
      <c r="B5610" t="e">
        <v>#NAME?</v>
      </c>
      <c r="C5610" t="e">
        <v>#NAME?</v>
      </c>
      <c r="D5610" t="e">
        <v>#NAME?</v>
      </c>
      <c r="E5610" t="e">
        <v>#NAME?</v>
      </c>
      <c r="F5610" t="e">
        <v>#NAME?</v>
      </c>
      <c r="G5610" t="e">
        <v>#NAME?</v>
      </c>
      <c r="H5610" t="e">
        <v>#NAME?</v>
      </c>
      <c r="I5610" t="e">
        <v>#NAME?</v>
      </c>
      <c r="J5610" t="e">
        <v>#NAME?</v>
      </c>
      <c r="L5610">
        <f>N(L5609)+IF(AND('🔎 TRA CỨU NHANH'!$C$2&lt;&gt;"",OR(ISNUMBER(SEARCH('🔎 TRA CỨU NHANH'!$C$2,$A5610)),ISNUMBER(SEARCH('🔎 TRA CỨU NHANH'!$C$2,$B5610)))),1,0)</f>
        <v/>
      </c>
      <c r="M5610">
        <f>IF(L5610&gt;N(L5609),L5610,"")</f>
        <v/>
      </c>
      <c r="N5610">
        <f>N(N5609)+IF(AND('💰 BÁO GIÁ'!$C$27&lt;&gt;"",OR(ISNUMBER(SEARCH('💰 BÁO GIÁ'!$C$27,$A5610)),ISNUMBER(SEARCH('💰 BÁO GIÁ'!$C$27,$B5610)))),1,0)</f>
        <v/>
      </c>
      <c r="O5610">
        <f>IF(N5610&gt;N(N5609),N5610,"")</f>
        <v/>
      </c>
    </row>
    <row r="5611">
      <c r="A5611" t="e">
        <v>#NAME?</v>
      </c>
      <c r="B5611" t="e">
        <v>#NAME?</v>
      </c>
      <c r="C5611" t="e">
        <v>#NAME?</v>
      </c>
      <c r="D5611" t="e">
        <v>#NAME?</v>
      </c>
      <c r="E5611" t="e">
        <v>#NAME?</v>
      </c>
      <c r="F5611" t="e">
        <v>#NAME?</v>
      </c>
      <c r="G5611" t="e">
        <v>#NAME?</v>
      </c>
      <c r="H5611" t="e">
        <v>#NAME?</v>
      </c>
      <c r="I5611" t="e">
        <v>#NAME?</v>
      </c>
      <c r="J5611" t="e">
        <v>#NAME?</v>
      </c>
      <c r="L5611">
        <f>N(L5610)+IF(AND('🔎 TRA CỨU NHANH'!$C$2&lt;&gt;"",OR(ISNUMBER(SEARCH('🔎 TRA CỨU NHANH'!$C$2,$A5611)),ISNUMBER(SEARCH('🔎 TRA CỨU NHANH'!$C$2,$B5611)))),1,0)</f>
        <v/>
      </c>
      <c r="M5611">
        <f>IF(L5611&gt;N(L5610),L5611,"")</f>
        <v/>
      </c>
      <c r="N5611">
        <f>N(N5610)+IF(AND('💰 BÁO GIÁ'!$C$27&lt;&gt;"",OR(ISNUMBER(SEARCH('💰 BÁO GIÁ'!$C$27,$A5611)),ISNUMBER(SEARCH('💰 BÁO GIÁ'!$C$27,$B5611)))),1,0)</f>
        <v/>
      </c>
      <c r="O5611">
        <f>IF(N5611&gt;N(N5610),N5611,"")</f>
        <v/>
      </c>
    </row>
    <row r="5612">
      <c r="A5612" t="e">
        <v>#NAME?</v>
      </c>
      <c r="B5612" t="e">
        <v>#NAME?</v>
      </c>
      <c r="C5612" t="e">
        <v>#NAME?</v>
      </c>
      <c r="D5612" t="e">
        <v>#NAME?</v>
      </c>
      <c r="E5612" t="e">
        <v>#NAME?</v>
      </c>
      <c r="F5612" t="e">
        <v>#NAME?</v>
      </c>
      <c r="G5612" t="e">
        <v>#NAME?</v>
      </c>
      <c r="H5612" t="e">
        <v>#NAME?</v>
      </c>
      <c r="I5612" t="e">
        <v>#NAME?</v>
      </c>
      <c r="J5612" t="e">
        <v>#NAME?</v>
      </c>
      <c r="L5612">
        <f>N(L5611)+IF(AND('🔎 TRA CỨU NHANH'!$C$2&lt;&gt;"",OR(ISNUMBER(SEARCH('🔎 TRA CỨU NHANH'!$C$2,$A5612)),ISNUMBER(SEARCH('🔎 TRA CỨU NHANH'!$C$2,$B5612)))),1,0)</f>
        <v/>
      </c>
      <c r="M5612">
        <f>IF(L5612&gt;N(L5611),L5612,"")</f>
        <v/>
      </c>
      <c r="N5612">
        <f>N(N5611)+IF(AND('💰 BÁO GIÁ'!$C$27&lt;&gt;"",OR(ISNUMBER(SEARCH('💰 BÁO GIÁ'!$C$27,$A5612)),ISNUMBER(SEARCH('💰 BÁO GIÁ'!$C$27,$B5612)))),1,0)</f>
        <v/>
      </c>
      <c r="O5612">
        <f>IF(N5612&gt;N(N5611),N5612,"")</f>
        <v/>
      </c>
    </row>
    <row r="5613">
      <c r="A5613" t="e">
        <v>#NAME?</v>
      </c>
      <c r="B5613" t="e">
        <v>#NAME?</v>
      </c>
      <c r="C5613" t="e">
        <v>#NAME?</v>
      </c>
      <c r="D5613" t="e">
        <v>#NAME?</v>
      </c>
      <c r="E5613" t="e">
        <v>#NAME?</v>
      </c>
      <c r="F5613" t="e">
        <v>#NAME?</v>
      </c>
      <c r="G5613" t="e">
        <v>#NAME?</v>
      </c>
      <c r="H5613" t="e">
        <v>#NAME?</v>
      </c>
      <c r="I5613" t="e">
        <v>#NAME?</v>
      </c>
      <c r="J5613" t="e">
        <v>#NAME?</v>
      </c>
      <c r="L5613">
        <f>N(L5612)+IF(AND('🔎 TRA CỨU NHANH'!$C$2&lt;&gt;"",OR(ISNUMBER(SEARCH('🔎 TRA CỨU NHANH'!$C$2,$A5613)),ISNUMBER(SEARCH('🔎 TRA CỨU NHANH'!$C$2,$B5613)))),1,0)</f>
        <v/>
      </c>
      <c r="M5613">
        <f>IF(L5613&gt;N(L5612),L5613,"")</f>
        <v/>
      </c>
      <c r="N5613">
        <f>N(N5612)+IF(AND('💰 BÁO GIÁ'!$C$27&lt;&gt;"",OR(ISNUMBER(SEARCH('💰 BÁO GIÁ'!$C$27,$A5613)),ISNUMBER(SEARCH('💰 BÁO GIÁ'!$C$27,$B5613)))),1,0)</f>
        <v/>
      </c>
      <c r="O5613">
        <f>IF(N5613&gt;N(N5612),N5613,"")</f>
        <v/>
      </c>
    </row>
    <row r="5614">
      <c r="A5614" t="e">
        <v>#NAME?</v>
      </c>
      <c r="B5614" t="e">
        <v>#NAME?</v>
      </c>
      <c r="C5614" t="e">
        <v>#NAME?</v>
      </c>
      <c r="D5614" t="e">
        <v>#NAME?</v>
      </c>
      <c r="E5614" t="e">
        <v>#NAME?</v>
      </c>
      <c r="F5614" t="e">
        <v>#NAME?</v>
      </c>
      <c r="G5614" t="e">
        <v>#NAME?</v>
      </c>
      <c r="H5614" t="e">
        <v>#NAME?</v>
      </c>
      <c r="I5614" t="e">
        <v>#NAME?</v>
      </c>
      <c r="J5614" t="e">
        <v>#NAME?</v>
      </c>
      <c r="L5614">
        <f>N(L5613)+IF(AND('🔎 TRA CỨU NHANH'!$C$2&lt;&gt;"",OR(ISNUMBER(SEARCH('🔎 TRA CỨU NHANH'!$C$2,$A5614)),ISNUMBER(SEARCH('🔎 TRA CỨU NHANH'!$C$2,$B5614)))),1,0)</f>
        <v/>
      </c>
      <c r="M5614">
        <f>IF(L5614&gt;N(L5613),L5614,"")</f>
        <v/>
      </c>
      <c r="N5614">
        <f>N(N5613)+IF(AND('💰 BÁO GIÁ'!$C$27&lt;&gt;"",OR(ISNUMBER(SEARCH('💰 BÁO GIÁ'!$C$27,$A5614)),ISNUMBER(SEARCH('💰 BÁO GIÁ'!$C$27,$B5614)))),1,0)</f>
        <v/>
      </c>
      <c r="O5614">
        <f>IF(N5614&gt;N(N5613),N5614,"")</f>
        <v/>
      </c>
    </row>
    <row r="5615">
      <c r="A5615" t="e">
        <v>#NAME?</v>
      </c>
      <c r="B5615" t="e">
        <v>#NAME?</v>
      </c>
      <c r="C5615" t="e">
        <v>#NAME?</v>
      </c>
      <c r="D5615" t="e">
        <v>#NAME?</v>
      </c>
      <c r="E5615" t="e">
        <v>#NAME?</v>
      </c>
      <c r="F5615" t="e">
        <v>#NAME?</v>
      </c>
      <c r="G5615" t="e">
        <v>#NAME?</v>
      </c>
      <c r="H5615" t="e">
        <v>#NAME?</v>
      </c>
      <c r="I5615" t="e">
        <v>#NAME?</v>
      </c>
      <c r="J5615" t="e">
        <v>#NAME?</v>
      </c>
      <c r="L5615">
        <f>N(L5614)+IF(AND('🔎 TRA CỨU NHANH'!$C$2&lt;&gt;"",OR(ISNUMBER(SEARCH('🔎 TRA CỨU NHANH'!$C$2,$A5615)),ISNUMBER(SEARCH('🔎 TRA CỨU NHANH'!$C$2,$B5615)))),1,0)</f>
        <v/>
      </c>
      <c r="M5615">
        <f>IF(L5615&gt;N(L5614),L5615,"")</f>
        <v/>
      </c>
      <c r="N5615">
        <f>N(N5614)+IF(AND('💰 BÁO GIÁ'!$C$27&lt;&gt;"",OR(ISNUMBER(SEARCH('💰 BÁO GIÁ'!$C$27,$A5615)),ISNUMBER(SEARCH('💰 BÁO GIÁ'!$C$27,$B5615)))),1,0)</f>
        <v/>
      </c>
      <c r="O5615">
        <f>IF(N5615&gt;N(N5614),N5615,"")</f>
        <v/>
      </c>
    </row>
    <row r="5616">
      <c r="A5616" t="e">
        <v>#NAME?</v>
      </c>
      <c r="B5616" t="e">
        <v>#NAME?</v>
      </c>
      <c r="C5616" t="e">
        <v>#NAME?</v>
      </c>
      <c r="D5616" t="e">
        <v>#NAME?</v>
      </c>
      <c r="E5616" t="e">
        <v>#NAME?</v>
      </c>
      <c r="F5616" t="e">
        <v>#NAME?</v>
      </c>
      <c r="G5616" t="e">
        <v>#NAME?</v>
      </c>
      <c r="H5616" t="e">
        <v>#NAME?</v>
      </c>
      <c r="I5616" t="e">
        <v>#NAME?</v>
      </c>
      <c r="J5616" t="e">
        <v>#NAME?</v>
      </c>
      <c r="L5616">
        <f>N(L5615)+IF(AND('🔎 TRA CỨU NHANH'!$C$2&lt;&gt;"",OR(ISNUMBER(SEARCH('🔎 TRA CỨU NHANH'!$C$2,$A5616)),ISNUMBER(SEARCH('🔎 TRA CỨU NHANH'!$C$2,$B5616)))),1,0)</f>
        <v/>
      </c>
      <c r="M5616">
        <f>IF(L5616&gt;N(L5615),L5616,"")</f>
        <v/>
      </c>
      <c r="N5616">
        <f>N(N5615)+IF(AND('💰 BÁO GIÁ'!$C$27&lt;&gt;"",OR(ISNUMBER(SEARCH('💰 BÁO GIÁ'!$C$27,$A5616)),ISNUMBER(SEARCH('💰 BÁO GIÁ'!$C$27,$B5616)))),1,0)</f>
        <v/>
      </c>
      <c r="O5616">
        <f>IF(N5616&gt;N(N5615),N5616,"")</f>
        <v/>
      </c>
    </row>
    <row r="5617">
      <c r="A5617" t="e">
        <v>#NAME?</v>
      </c>
      <c r="B5617" t="e">
        <v>#NAME?</v>
      </c>
      <c r="C5617" t="e">
        <v>#NAME?</v>
      </c>
      <c r="D5617" t="e">
        <v>#NAME?</v>
      </c>
      <c r="E5617" t="e">
        <v>#NAME?</v>
      </c>
      <c r="F5617" t="e">
        <v>#NAME?</v>
      </c>
      <c r="G5617" t="e">
        <v>#NAME?</v>
      </c>
      <c r="H5617" t="e">
        <v>#NAME?</v>
      </c>
      <c r="I5617" t="e">
        <v>#NAME?</v>
      </c>
      <c r="J5617" t="e">
        <v>#NAME?</v>
      </c>
      <c r="L5617">
        <f>N(L5616)+IF(AND('🔎 TRA CỨU NHANH'!$C$2&lt;&gt;"",OR(ISNUMBER(SEARCH('🔎 TRA CỨU NHANH'!$C$2,$A5617)),ISNUMBER(SEARCH('🔎 TRA CỨU NHANH'!$C$2,$B5617)))),1,0)</f>
        <v/>
      </c>
      <c r="M5617">
        <f>IF(L5617&gt;N(L5616),L5617,"")</f>
        <v/>
      </c>
      <c r="N5617">
        <f>N(N5616)+IF(AND('💰 BÁO GIÁ'!$C$27&lt;&gt;"",OR(ISNUMBER(SEARCH('💰 BÁO GIÁ'!$C$27,$A5617)),ISNUMBER(SEARCH('💰 BÁO GIÁ'!$C$27,$B5617)))),1,0)</f>
        <v/>
      </c>
      <c r="O5617">
        <f>IF(N5617&gt;N(N5616),N5617,"")</f>
        <v/>
      </c>
    </row>
    <row r="5618">
      <c r="A5618" t="e">
        <v>#NAME?</v>
      </c>
      <c r="B5618" t="e">
        <v>#NAME?</v>
      </c>
      <c r="C5618" t="e">
        <v>#NAME?</v>
      </c>
      <c r="D5618" t="e">
        <v>#NAME?</v>
      </c>
      <c r="E5618" t="e">
        <v>#NAME?</v>
      </c>
      <c r="F5618" t="e">
        <v>#NAME?</v>
      </c>
      <c r="G5618" t="e">
        <v>#NAME?</v>
      </c>
      <c r="H5618" t="e">
        <v>#NAME?</v>
      </c>
      <c r="I5618" t="e">
        <v>#NAME?</v>
      </c>
      <c r="J5618" t="e">
        <v>#NAME?</v>
      </c>
      <c r="L5618">
        <f>N(L5617)+IF(AND('🔎 TRA CỨU NHANH'!$C$2&lt;&gt;"",OR(ISNUMBER(SEARCH('🔎 TRA CỨU NHANH'!$C$2,$A5618)),ISNUMBER(SEARCH('🔎 TRA CỨU NHANH'!$C$2,$B5618)))),1,0)</f>
        <v/>
      </c>
      <c r="M5618">
        <f>IF(L5618&gt;N(L5617),L5618,"")</f>
        <v/>
      </c>
      <c r="N5618">
        <f>N(N5617)+IF(AND('💰 BÁO GIÁ'!$C$27&lt;&gt;"",OR(ISNUMBER(SEARCH('💰 BÁO GIÁ'!$C$27,$A5618)),ISNUMBER(SEARCH('💰 BÁO GIÁ'!$C$27,$B5618)))),1,0)</f>
        <v/>
      </c>
      <c r="O5618">
        <f>IF(N5618&gt;N(N5617),N5618,"")</f>
        <v/>
      </c>
    </row>
    <row r="5619">
      <c r="A5619" t="e">
        <v>#NAME?</v>
      </c>
      <c r="B5619" t="e">
        <v>#NAME?</v>
      </c>
      <c r="C5619" t="e">
        <v>#NAME?</v>
      </c>
      <c r="D5619" t="e">
        <v>#NAME?</v>
      </c>
      <c r="E5619" t="e">
        <v>#NAME?</v>
      </c>
      <c r="F5619" t="e">
        <v>#NAME?</v>
      </c>
      <c r="G5619" t="e">
        <v>#NAME?</v>
      </c>
      <c r="H5619" t="e">
        <v>#NAME?</v>
      </c>
      <c r="I5619" t="e">
        <v>#NAME?</v>
      </c>
      <c r="J5619" t="e">
        <v>#NAME?</v>
      </c>
      <c r="L5619">
        <f>N(L5618)+IF(AND('🔎 TRA CỨU NHANH'!$C$2&lt;&gt;"",OR(ISNUMBER(SEARCH('🔎 TRA CỨU NHANH'!$C$2,$A5619)),ISNUMBER(SEARCH('🔎 TRA CỨU NHANH'!$C$2,$B5619)))),1,0)</f>
        <v/>
      </c>
      <c r="M5619">
        <f>IF(L5619&gt;N(L5618),L5619,"")</f>
        <v/>
      </c>
      <c r="N5619">
        <f>N(N5618)+IF(AND('💰 BÁO GIÁ'!$C$27&lt;&gt;"",OR(ISNUMBER(SEARCH('💰 BÁO GIÁ'!$C$27,$A5619)),ISNUMBER(SEARCH('💰 BÁO GIÁ'!$C$27,$B5619)))),1,0)</f>
        <v/>
      </c>
      <c r="O5619">
        <f>IF(N5619&gt;N(N5618),N5619,"")</f>
        <v/>
      </c>
    </row>
    <row r="5620">
      <c r="A5620" t="e">
        <v>#NAME?</v>
      </c>
      <c r="B5620" t="e">
        <v>#NAME?</v>
      </c>
      <c r="C5620" t="e">
        <v>#NAME?</v>
      </c>
      <c r="D5620" t="e">
        <v>#NAME?</v>
      </c>
      <c r="E5620" t="e">
        <v>#NAME?</v>
      </c>
      <c r="F5620" t="e">
        <v>#NAME?</v>
      </c>
      <c r="G5620" t="e">
        <v>#NAME?</v>
      </c>
      <c r="H5620" t="e">
        <v>#NAME?</v>
      </c>
      <c r="I5620" t="e">
        <v>#NAME?</v>
      </c>
      <c r="J5620" t="e">
        <v>#NAME?</v>
      </c>
      <c r="L5620">
        <f>N(L5619)+IF(AND('🔎 TRA CỨU NHANH'!$C$2&lt;&gt;"",OR(ISNUMBER(SEARCH('🔎 TRA CỨU NHANH'!$C$2,$A5620)),ISNUMBER(SEARCH('🔎 TRA CỨU NHANH'!$C$2,$B5620)))),1,0)</f>
        <v/>
      </c>
      <c r="M5620">
        <f>IF(L5620&gt;N(L5619),L5620,"")</f>
        <v/>
      </c>
      <c r="N5620">
        <f>N(N5619)+IF(AND('💰 BÁO GIÁ'!$C$27&lt;&gt;"",OR(ISNUMBER(SEARCH('💰 BÁO GIÁ'!$C$27,$A5620)),ISNUMBER(SEARCH('💰 BÁO GIÁ'!$C$27,$B5620)))),1,0)</f>
        <v/>
      </c>
      <c r="O5620">
        <f>IF(N5620&gt;N(N5619),N5620,"")</f>
        <v/>
      </c>
    </row>
    <row r="5621">
      <c r="A5621" t="e">
        <v>#NAME?</v>
      </c>
      <c r="B5621" t="e">
        <v>#NAME?</v>
      </c>
      <c r="C5621" t="e">
        <v>#NAME?</v>
      </c>
      <c r="D5621" t="e">
        <v>#NAME?</v>
      </c>
      <c r="E5621" t="e">
        <v>#NAME?</v>
      </c>
      <c r="F5621" t="e">
        <v>#NAME?</v>
      </c>
      <c r="G5621" t="e">
        <v>#NAME?</v>
      </c>
      <c r="H5621" t="e">
        <v>#NAME?</v>
      </c>
      <c r="I5621" t="e">
        <v>#NAME?</v>
      </c>
      <c r="J5621" t="e">
        <v>#NAME?</v>
      </c>
      <c r="L5621">
        <f>N(L5620)+IF(AND('🔎 TRA CỨU NHANH'!$C$2&lt;&gt;"",OR(ISNUMBER(SEARCH('🔎 TRA CỨU NHANH'!$C$2,$A5621)),ISNUMBER(SEARCH('🔎 TRA CỨU NHANH'!$C$2,$B5621)))),1,0)</f>
        <v/>
      </c>
      <c r="M5621">
        <f>IF(L5621&gt;N(L5620),L5621,"")</f>
        <v/>
      </c>
      <c r="N5621">
        <f>N(N5620)+IF(AND('💰 BÁO GIÁ'!$C$27&lt;&gt;"",OR(ISNUMBER(SEARCH('💰 BÁO GIÁ'!$C$27,$A5621)),ISNUMBER(SEARCH('💰 BÁO GIÁ'!$C$27,$B5621)))),1,0)</f>
        <v/>
      </c>
      <c r="O5621">
        <f>IF(N5621&gt;N(N5620),N5621,"")</f>
        <v/>
      </c>
    </row>
    <row r="5622">
      <c r="A5622" t="e">
        <v>#NAME?</v>
      </c>
      <c r="B5622" t="e">
        <v>#NAME?</v>
      </c>
      <c r="C5622" t="e">
        <v>#NAME?</v>
      </c>
      <c r="D5622" t="e">
        <v>#NAME?</v>
      </c>
      <c r="E5622" t="e">
        <v>#NAME?</v>
      </c>
      <c r="F5622" t="e">
        <v>#NAME?</v>
      </c>
      <c r="G5622" t="e">
        <v>#NAME?</v>
      </c>
      <c r="H5622" t="e">
        <v>#NAME?</v>
      </c>
      <c r="I5622" t="e">
        <v>#NAME?</v>
      </c>
      <c r="J5622" t="e">
        <v>#NAME?</v>
      </c>
      <c r="L5622">
        <f>N(L5621)+IF(AND('🔎 TRA CỨU NHANH'!$C$2&lt;&gt;"",OR(ISNUMBER(SEARCH('🔎 TRA CỨU NHANH'!$C$2,$A5622)),ISNUMBER(SEARCH('🔎 TRA CỨU NHANH'!$C$2,$B5622)))),1,0)</f>
        <v/>
      </c>
      <c r="M5622">
        <f>IF(L5622&gt;N(L5621),L5622,"")</f>
        <v/>
      </c>
      <c r="N5622">
        <f>N(N5621)+IF(AND('💰 BÁO GIÁ'!$C$27&lt;&gt;"",OR(ISNUMBER(SEARCH('💰 BÁO GIÁ'!$C$27,$A5622)),ISNUMBER(SEARCH('💰 BÁO GIÁ'!$C$27,$B5622)))),1,0)</f>
        <v/>
      </c>
      <c r="O5622">
        <f>IF(N5622&gt;N(N5621),N5622,"")</f>
        <v/>
      </c>
    </row>
    <row r="5623">
      <c r="A5623" t="e">
        <v>#NAME?</v>
      </c>
      <c r="B5623" t="e">
        <v>#NAME?</v>
      </c>
      <c r="C5623" t="e">
        <v>#NAME?</v>
      </c>
      <c r="D5623" t="e">
        <v>#NAME?</v>
      </c>
      <c r="E5623" t="e">
        <v>#NAME?</v>
      </c>
      <c r="F5623" t="e">
        <v>#NAME?</v>
      </c>
      <c r="G5623" t="e">
        <v>#NAME?</v>
      </c>
      <c r="H5623" t="e">
        <v>#NAME?</v>
      </c>
      <c r="I5623" t="e">
        <v>#NAME?</v>
      </c>
      <c r="J5623" t="e">
        <v>#NAME?</v>
      </c>
      <c r="L5623">
        <f>N(L5622)+IF(AND('🔎 TRA CỨU NHANH'!$C$2&lt;&gt;"",OR(ISNUMBER(SEARCH('🔎 TRA CỨU NHANH'!$C$2,$A5623)),ISNUMBER(SEARCH('🔎 TRA CỨU NHANH'!$C$2,$B5623)))),1,0)</f>
        <v/>
      </c>
      <c r="M5623">
        <f>IF(L5623&gt;N(L5622),L5623,"")</f>
        <v/>
      </c>
      <c r="N5623">
        <f>N(N5622)+IF(AND('💰 BÁO GIÁ'!$C$27&lt;&gt;"",OR(ISNUMBER(SEARCH('💰 BÁO GIÁ'!$C$27,$A5623)),ISNUMBER(SEARCH('💰 BÁO GIÁ'!$C$27,$B5623)))),1,0)</f>
        <v/>
      </c>
      <c r="O5623">
        <f>IF(N5623&gt;N(N5622),N5623,"")</f>
        <v/>
      </c>
    </row>
    <row r="5624">
      <c r="A5624" t="e">
        <v>#NAME?</v>
      </c>
      <c r="B5624" t="e">
        <v>#NAME?</v>
      </c>
      <c r="C5624" t="e">
        <v>#NAME?</v>
      </c>
      <c r="D5624" t="e">
        <v>#NAME?</v>
      </c>
      <c r="E5624" t="e">
        <v>#NAME?</v>
      </c>
      <c r="F5624" t="e">
        <v>#NAME?</v>
      </c>
      <c r="G5624" t="e">
        <v>#NAME?</v>
      </c>
      <c r="H5624" t="e">
        <v>#NAME?</v>
      </c>
      <c r="I5624" t="e">
        <v>#NAME?</v>
      </c>
      <c r="J5624" t="e">
        <v>#NAME?</v>
      </c>
      <c r="L5624">
        <f>N(L5623)+IF(AND('🔎 TRA CỨU NHANH'!$C$2&lt;&gt;"",OR(ISNUMBER(SEARCH('🔎 TRA CỨU NHANH'!$C$2,$A5624)),ISNUMBER(SEARCH('🔎 TRA CỨU NHANH'!$C$2,$B5624)))),1,0)</f>
        <v/>
      </c>
      <c r="M5624">
        <f>IF(L5624&gt;N(L5623),L5624,"")</f>
        <v/>
      </c>
      <c r="N5624">
        <f>N(N5623)+IF(AND('💰 BÁO GIÁ'!$C$27&lt;&gt;"",OR(ISNUMBER(SEARCH('💰 BÁO GIÁ'!$C$27,$A5624)),ISNUMBER(SEARCH('💰 BÁO GIÁ'!$C$27,$B5624)))),1,0)</f>
        <v/>
      </c>
      <c r="O5624">
        <f>IF(N5624&gt;N(N5623),N5624,"")</f>
        <v/>
      </c>
    </row>
    <row r="5625">
      <c r="A5625" t="e">
        <v>#NAME?</v>
      </c>
      <c r="B5625" t="e">
        <v>#NAME?</v>
      </c>
      <c r="C5625" t="e">
        <v>#NAME?</v>
      </c>
      <c r="D5625" t="e">
        <v>#NAME?</v>
      </c>
      <c r="E5625" t="e">
        <v>#NAME?</v>
      </c>
      <c r="F5625" t="e">
        <v>#NAME?</v>
      </c>
      <c r="G5625" t="e">
        <v>#NAME?</v>
      </c>
      <c r="H5625" t="e">
        <v>#NAME?</v>
      </c>
      <c r="I5625" t="e">
        <v>#NAME?</v>
      </c>
      <c r="J5625" t="e">
        <v>#NAME?</v>
      </c>
      <c r="L5625">
        <f>N(L5624)+IF(AND('🔎 TRA CỨU NHANH'!$C$2&lt;&gt;"",OR(ISNUMBER(SEARCH('🔎 TRA CỨU NHANH'!$C$2,$A5625)),ISNUMBER(SEARCH('🔎 TRA CỨU NHANH'!$C$2,$B5625)))),1,0)</f>
        <v/>
      </c>
      <c r="M5625">
        <f>IF(L5625&gt;N(L5624),L5625,"")</f>
        <v/>
      </c>
      <c r="N5625">
        <f>N(N5624)+IF(AND('💰 BÁO GIÁ'!$C$27&lt;&gt;"",OR(ISNUMBER(SEARCH('💰 BÁO GIÁ'!$C$27,$A5625)),ISNUMBER(SEARCH('💰 BÁO GIÁ'!$C$27,$B5625)))),1,0)</f>
        <v/>
      </c>
      <c r="O5625">
        <f>IF(N5625&gt;N(N5624),N5625,"")</f>
        <v/>
      </c>
    </row>
    <row r="5626">
      <c r="A5626" t="e">
        <v>#NAME?</v>
      </c>
      <c r="B5626" t="e">
        <v>#NAME?</v>
      </c>
      <c r="C5626" t="e">
        <v>#NAME?</v>
      </c>
      <c r="D5626" t="e">
        <v>#NAME?</v>
      </c>
      <c r="E5626" t="e">
        <v>#NAME?</v>
      </c>
      <c r="F5626" t="e">
        <v>#NAME?</v>
      </c>
      <c r="G5626" t="e">
        <v>#NAME?</v>
      </c>
      <c r="H5626" t="e">
        <v>#NAME?</v>
      </c>
      <c r="I5626" t="e">
        <v>#NAME?</v>
      </c>
      <c r="J5626" t="e">
        <v>#NAME?</v>
      </c>
      <c r="L5626">
        <f>N(L5625)+IF(AND('🔎 TRA CỨU NHANH'!$C$2&lt;&gt;"",OR(ISNUMBER(SEARCH('🔎 TRA CỨU NHANH'!$C$2,$A5626)),ISNUMBER(SEARCH('🔎 TRA CỨU NHANH'!$C$2,$B5626)))),1,0)</f>
        <v/>
      </c>
      <c r="M5626">
        <f>IF(L5626&gt;N(L5625),L5626,"")</f>
        <v/>
      </c>
      <c r="N5626">
        <f>N(N5625)+IF(AND('💰 BÁO GIÁ'!$C$27&lt;&gt;"",OR(ISNUMBER(SEARCH('💰 BÁO GIÁ'!$C$27,$A5626)),ISNUMBER(SEARCH('💰 BÁO GIÁ'!$C$27,$B5626)))),1,0)</f>
        <v/>
      </c>
      <c r="O5626">
        <f>IF(N5626&gt;N(N5625),N5626,"")</f>
        <v/>
      </c>
    </row>
    <row r="5627">
      <c r="A5627" t="e">
        <v>#NAME?</v>
      </c>
      <c r="B5627" t="e">
        <v>#NAME?</v>
      </c>
      <c r="C5627" t="e">
        <v>#NAME?</v>
      </c>
      <c r="D5627" t="e">
        <v>#NAME?</v>
      </c>
      <c r="E5627" t="e">
        <v>#NAME?</v>
      </c>
      <c r="F5627" t="e">
        <v>#NAME?</v>
      </c>
      <c r="G5627" t="e">
        <v>#NAME?</v>
      </c>
      <c r="H5627" t="e">
        <v>#NAME?</v>
      </c>
      <c r="I5627" t="e">
        <v>#NAME?</v>
      </c>
      <c r="J5627" t="e">
        <v>#NAME?</v>
      </c>
      <c r="L5627">
        <f>N(L5626)+IF(AND('🔎 TRA CỨU NHANH'!$C$2&lt;&gt;"",OR(ISNUMBER(SEARCH('🔎 TRA CỨU NHANH'!$C$2,$A5627)),ISNUMBER(SEARCH('🔎 TRA CỨU NHANH'!$C$2,$B5627)))),1,0)</f>
        <v/>
      </c>
      <c r="M5627">
        <f>IF(L5627&gt;N(L5626),L5627,"")</f>
        <v/>
      </c>
      <c r="N5627">
        <f>N(N5626)+IF(AND('💰 BÁO GIÁ'!$C$27&lt;&gt;"",OR(ISNUMBER(SEARCH('💰 BÁO GIÁ'!$C$27,$A5627)),ISNUMBER(SEARCH('💰 BÁO GIÁ'!$C$27,$B5627)))),1,0)</f>
        <v/>
      </c>
      <c r="O5627">
        <f>IF(N5627&gt;N(N5626),N5627,"")</f>
        <v/>
      </c>
    </row>
    <row r="5628">
      <c r="A5628" t="e">
        <v>#NAME?</v>
      </c>
      <c r="B5628" t="e">
        <v>#NAME?</v>
      </c>
      <c r="C5628" t="e">
        <v>#NAME?</v>
      </c>
      <c r="D5628" t="e">
        <v>#NAME?</v>
      </c>
      <c r="E5628" t="e">
        <v>#NAME?</v>
      </c>
      <c r="F5628" t="e">
        <v>#NAME?</v>
      </c>
      <c r="G5628" t="e">
        <v>#NAME?</v>
      </c>
      <c r="H5628" t="e">
        <v>#NAME?</v>
      </c>
      <c r="I5628" t="e">
        <v>#NAME?</v>
      </c>
      <c r="J5628" t="e">
        <v>#NAME?</v>
      </c>
      <c r="L5628">
        <f>N(L5627)+IF(AND('🔎 TRA CỨU NHANH'!$C$2&lt;&gt;"",OR(ISNUMBER(SEARCH('🔎 TRA CỨU NHANH'!$C$2,$A5628)),ISNUMBER(SEARCH('🔎 TRA CỨU NHANH'!$C$2,$B5628)))),1,0)</f>
        <v/>
      </c>
      <c r="M5628">
        <f>IF(L5628&gt;N(L5627),L5628,"")</f>
        <v/>
      </c>
      <c r="N5628">
        <f>N(N5627)+IF(AND('💰 BÁO GIÁ'!$C$27&lt;&gt;"",OR(ISNUMBER(SEARCH('💰 BÁO GIÁ'!$C$27,$A5628)),ISNUMBER(SEARCH('💰 BÁO GIÁ'!$C$27,$B5628)))),1,0)</f>
        <v/>
      </c>
      <c r="O5628">
        <f>IF(N5628&gt;N(N5627),N5628,"")</f>
        <v/>
      </c>
    </row>
    <row r="5629">
      <c r="A5629" t="e">
        <v>#NAME?</v>
      </c>
      <c r="B5629" t="e">
        <v>#NAME?</v>
      </c>
      <c r="C5629" t="e">
        <v>#NAME?</v>
      </c>
      <c r="D5629" t="e">
        <v>#NAME?</v>
      </c>
      <c r="E5629" t="e">
        <v>#NAME?</v>
      </c>
      <c r="F5629" t="e">
        <v>#NAME?</v>
      </c>
      <c r="G5629" t="e">
        <v>#NAME?</v>
      </c>
      <c r="H5629" t="e">
        <v>#NAME?</v>
      </c>
      <c r="I5629" t="e">
        <v>#NAME?</v>
      </c>
      <c r="J5629" t="e">
        <v>#NAME?</v>
      </c>
      <c r="L5629">
        <f>N(L5628)+IF(AND('🔎 TRA CỨU NHANH'!$C$2&lt;&gt;"",OR(ISNUMBER(SEARCH('🔎 TRA CỨU NHANH'!$C$2,$A5629)),ISNUMBER(SEARCH('🔎 TRA CỨU NHANH'!$C$2,$B5629)))),1,0)</f>
        <v/>
      </c>
      <c r="M5629">
        <f>IF(L5629&gt;N(L5628),L5629,"")</f>
        <v/>
      </c>
      <c r="N5629">
        <f>N(N5628)+IF(AND('💰 BÁO GIÁ'!$C$27&lt;&gt;"",OR(ISNUMBER(SEARCH('💰 BÁO GIÁ'!$C$27,$A5629)),ISNUMBER(SEARCH('💰 BÁO GIÁ'!$C$27,$B5629)))),1,0)</f>
        <v/>
      </c>
      <c r="O5629">
        <f>IF(N5629&gt;N(N5628),N5629,"")</f>
        <v/>
      </c>
    </row>
    <row r="5630">
      <c r="A5630" t="e">
        <v>#NAME?</v>
      </c>
      <c r="B5630" t="e">
        <v>#NAME?</v>
      </c>
      <c r="C5630" t="e">
        <v>#NAME?</v>
      </c>
      <c r="D5630" t="e">
        <v>#NAME?</v>
      </c>
      <c r="E5630" t="e">
        <v>#NAME?</v>
      </c>
      <c r="F5630" t="e">
        <v>#NAME?</v>
      </c>
      <c r="G5630" t="e">
        <v>#NAME?</v>
      </c>
      <c r="H5630" t="e">
        <v>#NAME?</v>
      </c>
      <c r="I5630" t="e">
        <v>#NAME?</v>
      </c>
      <c r="J5630" t="e">
        <v>#NAME?</v>
      </c>
      <c r="L5630">
        <f>N(L5629)+IF(AND('🔎 TRA CỨU NHANH'!$C$2&lt;&gt;"",OR(ISNUMBER(SEARCH('🔎 TRA CỨU NHANH'!$C$2,$A5630)),ISNUMBER(SEARCH('🔎 TRA CỨU NHANH'!$C$2,$B5630)))),1,0)</f>
        <v/>
      </c>
      <c r="M5630">
        <f>IF(L5630&gt;N(L5629),L5630,"")</f>
        <v/>
      </c>
      <c r="N5630">
        <f>N(N5629)+IF(AND('💰 BÁO GIÁ'!$C$27&lt;&gt;"",OR(ISNUMBER(SEARCH('💰 BÁO GIÁ'!$C$27,$A5630)),ISNUMBER(SEARCH('💰 BÁO GIÁ'!$C$27,$B5630)))),1,0)</f>
        <v/>
      </c>
      <c r="O5630">
        <f>IF(N5630&gt;N(N5629),N5630,"")</f>
        <v/>
      </c>
    </row>
    <row r="5631">
      <c r="A5631" t="e">
        <v>#NAME?</v>
      </c>
      <c r="B5631" t="e">
        <v>#NAME?</v>
      </c>
      <c r="C5631" t="e">
        <v>#NAME?</v>
      </c>
      <c r="D5631" t="e">
        <v>#NAME?</v>
      </c>
      <c r="E5631" t="e">
        <v>#NAME?</v>
      </c>
      <c r="F5631" t="e">
        <v>#NAME?</v>
      </c>
      <c r="G5631" t="e">
        <v>#NAME?</v>
      </c>
      <c r="H5631" t="e">
        <v>#NAME?</v>
      </c>
      <c r="I5631" t="e">
        <v>#NAME?</v>
      </c>
      <c r="J5631" t="e">
        <v>#NAME?</v>
      </c>
      <c r="L5631">
        <f>N(L5630)+IF(AND('🔎 TRA CỨU NHANH'!$C$2&lt;&gt;"",OR(ISNUMBER(SEARCH('🔎 TRA CỨU NHANH'!$C$2,$A5631)),ISNUMBER(SEARCH('🔎 TRA CỨU NHANH'!$C$2,$B5631)))),1,0)</f>
        <v/>
      </c>
      <c r="M5631">
        <f>IF(L5631&gt;N(L5630),L5631,"")</f>
        <v/>
      </c>
      <c r="N5631">
        <f>N(N5630)+IF(AND('💰 BÁO GIÁ'!$C$27&lt;&gt;"",OR(ISNUMBER(SEARCH('💰 BÁO GIÁ'!$C$27,$A5631)),ISNUMBER(SEARCH('💰 BÁO GIÁ'!$C$27,$B5631)))),1,0)</f>
        <v/>
      </c>
      <c r="O5631">
        <f>IF(N5631&gt;N(N5630),N5631,"")</f>
        <v/>
      </c>
    </row>
    <row r="5632">
      <c r="A5632" t="e">
        <v>#NAME?</v>
      </c>
      <c r="B5632" t="e">
        <v>#NAME?</v>
      </c>
      <c r="C5632" t="e">
        <v>#NAME?</v>
      </c>
      <c r="D5632" t="e">
        <v>#NAME?</v>
      </c>
      <c r="E5632" t="e">
        <v>#NAME?</v>
      </c>
      <c r="F5632" t="e">
        <v>#NAME?</v>
      </c>
      <c r="G5632" t="e">
        <v>#NAME?</v>
      </c>
      <c r="H5632" t="e">
        <v>#NAME?</v>
      </c>
      <c r="I5632" t="e">
        <v>#NAME?</v>
      </c>
      <c r="J5632" t="e">
        <v>#NAME?</v>
      </c>
      <c r="L5632">
        <f>N(L5631)+IF(AND('🔎 TRA CỨU NHANH'!$C$2&lt;&gt;"",OR(ISNUMBER(SEARCH('🔎 TRA CỨU NHANH'!$C$2,$A5632)),ISNUMBER(SEARCH('🔎 TRA CỨU NHANH'!$C$2,$B5632)))),1,0)</f>
        <v/>
      </c>
      <c r="M5632">
        <f>IF(L5632&gt;N(L5631),L5632,"")</f>
        <v/>
      </c>
      <c r="N5632">
        <f>N(N5631)+IF(AND('💰 BÁO GIÁ'!$C$27&lt;&gt;"",OR(ISNUMBER(SEARCH('💰 BÁO GIÁ'!$C$27,$A5632)),ISNUMBER(SEARCH('💰 BÁO GIÁ'!$C$27,$B5632)))),1,0)</f>
        <v/>
      </c>
      <c r="O5632">
        <f>IF(N5632&gt;N(N5631),N5632,"")</f>
        <v/>
      </c>
    </row>
    <row r="5633">
      <c r="A5633" t="e">
        <v>#NAME?</v>
      </c>
      <c r="B5633" t="e">
        <v>#NAME?</v>
      </c>
      <c r="C5633" t="e">
        <v>#NAME?</v>
      </c>
      <c r="D5633" t="e">
        <v>#NAME?</v>
      </c>
      <c r="E5633" t="e">
        <v>#NAME?</v>
      </c>
      <c r="F5633" t="e">
        <v>#NAME?</v>
      </c>
      <c r="G5633" t="e">
        <v>#NAME?</v>
      </c>
      <c r="H5633" t="e">
        <v>#NAME?</v>
      </c>
      <c r="I5633" t="e">
        <v>#NAME?</v>
      </c>
      <c r="J5633" t="e">
        <v>#NAME?</v>
      </c>
      <c r="L5633">
        <f>N(L5632)+IF(AND('🔎 TRA CỨU NHANH'!$C$2&lt;&gt;"",OR(ISNUMBER(SEARCH('🔎 TRA CỨU NHANH'!$C$2,$A5633)),ISNUMBER(SEARCH('🔎 TRA CỨU NHANH'!$C$2,$B5633)))),1,0)</f>
        <v/>
      </c>
      <c r="M5633">
        <f>IF(L5633&gt;N(L5632),L5633,"")</f>
        <v/>
      </c>
      <c r="N5633">
        <f>N(N5632)+IF(AND('💰 BÁO GIÁ'!$C$27&lt;&gt;"",OR(ISNUMBER(SEARCH('💰 BÁO GIÁ'!$C$27,$A5633)),ISNUMBER(SEARCH('💰 BÁO GIÁ'!$C$27,$B5633)))),1,0)</f>
        <v/>
      </c>
      <c r="O5633">
        <f>IF(N5633&gt;N(N5632),N5633,"")</f>
        <v/>
      </c>
    </row>
    <row r="5634">
      <c r="A5634" t="e">
        <v>#NAME?</v>
      </c>
      <c r="B5634" t="e">
        <v>#NAME?</v>
      </c>
      <c r="C5634" t="e">
        <v>#NAME?</v>
      </c>
      <c r="D5634" t="e">
        <v>#NAME?</v>
      </c>
      <c r="E5634" t="e">
        <v>#NAME?</v>
      </c>
      <c r="F5634" t="e">
        <v>#NAME?</v>
      </c>
      <c r="G5634" t="e">
        <v>#NAME?</v>
      </c>
      <c r="H5634" t="e">
        <v>#NAME?</v>
      </c>
      <c r="I5634" t="e">
        <v>#NAME?</v>
      </c>
      <c r="J5634" t="e">
        <v>#NAME?</v>
      </c>
      <c r="L5634">
        <f>N(L5633)+IF(AND('🔎 TRA CỨU NHANH'!$C$2&lt;&gt;"",OR(ISNUMBER(SEARCH('🔎 TRA CỨU NHANH'!$C$2,$A5634)),ISNUMBER(SEARCH('🔎 TRA CỨU NHANH'!$C$2,$B5634)))),1,0)</f>
        <v/>
      </c>
      <c r="M5634">
        <f>IF(L5634&gt;N(L5633),L5634,"")</f>
        <v/>
      </c>
      <c r="N5634">
        <f>N(N5633)+IF(AND('💰 BÁO GIÁ'!$C$27&lt;&gt;"",OR(ISNUMBER(SEARCH('💰 BÁO GIÁ'!$C$27,$A5634)),ISNUMBER(SEARCH('💰 BÁO GIÁ'!$C$27,$B5634)))),1,0)</f>
        <v/>
      </c>
      <c r="O5634">
        <f>IF(N5634&gt;N(N5633),N5634,"")</f>
        <v/>
      </c>
    </row>
    <row r="5635">
      <c r="A5635" t="e">
        <v>#NAME?</v>
      </c>
      <c r="B5635" t="e">
        <v>#NAME?</v>
      </c>
      <c r="C5635" t="e">
        <v>#NAME?</v>
      </c>
      <c r="D5635" t="e">
        <v>#NAME?</v>
      </c>
      <c r="E5635" t="e">
        <v>#NAME?</v>
      </c>
      <c r="F5635" t="e">
        <v>#NAME?</v>
      </c>
      <c r="G5635" t="e">
        <v>#NAME?</v>
      </c>
      <c r="H5635" t="e">
        <v>#NAME?</v>
      </c>
      <c r="I5635" t="e">
        <v>#NAME?</v>
      </c>
      <c r="J5635" t="e">
        <v>#NAME?</v>
      </c>
      <c r="L5635">
        <f>N(L5634)+IF(AND('🔎 TRA CỨU NHANH'!$C$2&lt;&gt;"",OR(ISNUMBER(SEARCH('🔎 TRA CỨU NHANH'!$C$2,$A5635)),ISNUMBER(SEARCH('🔎 TRA CỨU NHANH'!$C$2,$B5635)))),1,0)</f>
        <v/>
      </c>
      <c r="M5635">
        <f>IF(L5635&gt;N(L5634),L5635,"")</f>
        <v/>
      </c>
      <c r="N5635">
        <f>N(N5634)+IF(AND('💰 BÁO GIÁ'!$C$27&lt;&gt;"",OR(ISNUMBER(SEARCH('💰 BÁO GIÁ'!$C$27,$A5635)),ISNUMBER(SEARCH('💰 BÁO GIÁ'!$C$27,$B5635)))),1,0)</f>
        <v/>
      </c>
      <c r="O5635">
        <f>IF(N5635&gt;N(N5634),N5635,"")</f>
        <v/>
      </c>
    </row>
    <row r="5636">
      <c r="A5636" t="e">
        <v>#NAME?</v>
      </c>
      <c r="B5636" t="e">
        <v>#NAME?</v>
      </c>
      <c r="C5636" t="e">
        <v>#NAME?</v>
      </c>
      <c r="D5636" t="e">
        <v>#NAME?</v>
      </c>
      <c r="E5636" t="e">
        <v>#NAME?</v>
      </c>
      <c r="F5636" t="e">
        <v>#NAME?</v>
      </c>
      <c r="G5636" t="e">
        <v>#NAME?</v>
      </c>
      <c r="H5636" t="e">
        <v>#NAME?</v>
      </c>
      <c r="I5636" t="e">
        <v>#NAME?</v>
      </c>
      <c r="J5636" t="e">
        <v>#NAME?</v>
      </c>
      <c r="L5636">
        <f>N(L5635)+IF(AND('🔎 TRA CỨU NHANH'!$C$2&lt;&gt;"",OR(ISNUMBER(SEARCH('🔎 TRA CỨU NHANH'!$C$2,$A5636)),ISNUMBER(SEARCH('🔎 TRA CỨU NHANH'!$C$2,$B5636)))),1,0)</f>
        <v/>
      </c>
      <c r="M5636">
        <f>IF(L5636&gt;N(L5635),L5636,"")</f>
        <v/>
      </c>
      <c r="N5636">
        <f>N(N5635)+IF(AND('💰 BÁO GIÁ'!$C$27&lt;&gt;"",OR(ISNUMBER(SEARCH('💰 BÁO GIÁ'!$C$27,$A5636)),ISNUMBER(SEARCH('💰 BÁO GIÁ'!$C$27,$B5636)))),1,0)</f>
        <v/>
      </c>
      <c r="O5636">
        <f>IF(N5636&gt;N(N5635),N5636,"")</f>
        <v/>
      </c>
    </row>
    <row r="5637">
      <c r="A5637">
        <f>IF('🛢️ RON CẠT TE'!A3="","",'🛢️ RON CẠT TE'!A3)</f>
        <v/>
      </c>
      <c r="B5637">
        <f>IF('🛢️ RON CẠT TE'!A3="","",'🛢️ RON CẠT TE'!O3)</f>
        <v/>
      </c>
      <c r="C5637">
        <f>IF('🛢️ RON CẠT TE'!A3="","","Ron cạt te")</f>
        <v/>
      </c>
      <c r="D5637">
        <f>IF('🛢️ RON CẠT TE'!A3="","",'🛢️ RON CẠT TE'!F3)</f>
        <v/>
      </c>
      <c r="E5637">
        <f>IF('🛢️ RON CẠT TE'!A3="","",'🛢️ RON CẠT TE'!G3)</f>
        <v/>
      </c>
      <c r="F5637">
        <f>IF('🛢️ RON CẠT TE'!A3="","",'🛢️ RON CẠT TE'!H3)</f>
        <v/>
      </c>
      <c r="G5637">
        <f>IF('🛢️ RON CẠT TE'!A3="","",'🛢️ RON CẠT TE'!I3)</f>
        <v/>
      </c>
      <c r="H5637">
        <f>IF('🛢️ RON CẠT TE'!A3="","",'🛢️ RON CẠT TE'!J3)</f>
        <v/>
      </c>
      <c r="I5637">
        <f>IF('🛢️ RON CẠT TE'!A3="","",'🛢️ RON CẠT TE'!K3)</f>
        <v/>
      </c>
      <c r="J5637">
        <f>IF('🛢️ RON CẠT TE'!A3="","",'🛢️ RON CẠT TE'!D3)</f>
        <v/>
      </c>
      <c r="L5637">
        <f>N(L5636)+IF(AND('🔎 TRA CỨU NHANH'!$C$2&lt;&gt;"",OR(ISNUMBER(SEARCH('🔎 TRA CỨU NHANH'!$C$2,$A5637)),ISNUMBER(SEARCH('🔎 TRA CỨU NHANH'!$C$2,$B5637)))),1,0)</f>
        <v/>
      </c>
      <c r="M5637">
        <f>IF(L5637&gt;N(L5636),L5637,"")</f>
        <v/>
      </c>
      <c r="N5637">
        <f>N(N5636)+IF(AND('💰 BÁO GIÁ'!$C$27&lt;&gt;"",OR(ISNUMBER(SEARCH('💰 BÁO GIÁ'!$C$27,$A5637)),ISNUMBER(SEARCH('💰 BÁO GIÁ'!$C$27,$B5637)))),1,0)</f>
        <v/>
      </c>
      <c r="O5637">
        <f>IF(N5637&gt;N(N5636),N5637,"")</f>
        <v/>
      </c>
    </row>
    <row r="5638">
      <c r="A5638">
        <f>IF('🛢️ RON CẠT TE'!A4="","",'🛢️ RON CẠT TE'!A4)</f>
        <v/>
      </c>
      <c r="B5638">
        <f>IF('🛢️ RON CẠT TE'!A4="","",'🛢️ RON CẠT TE'!O4)</f>
        <v/>
      </c>
      <c r="C5638">
        <f>IF('🛢️ RON CẠT TE'!A4="","","Ron cạt te")</f>
        <v/>
      </c>
      <c r="D5638">
        <f>IF('🛢️ RON CẠT TE'!A4="","",'🛢️ RON CẠT TE'!F4)</f>
        <v/>
      </c>
      <c r="E5638">
        <f>IF('🛢️ RON CẠT TE'!A4="","",'🛢️ RON CẠT TE'!G4)</f>
        <v/>
      </c>
      <c r="F5638">
        <f>IF('🛢️ RON CẠT TE'!A4="","",'🛢️ RON CẠT TE'!H4)</f>
        <v/>
      </c>
      <c r="G5638">
        <f>IF('🛢️ RON CẠT TE'!A4="","",'🛢️ RON CẠT TE'!I4)</f>
        <v/>
      </c>
      <c r="H5638">
        <f>IF('🛢️ RON CẠT TE'!A4="","",'🛢️ RON CẠT TE'!J4)</f>
        <v/>
      </c>
      <c r="I5638">
        <f>IF('🛢️ RON CẠT TE'!A4="","",'🛢️ RON CẠT TE'!K4)</f>
        <v/>
      </c>
      <c r="J5638">
        <f>IF('🛢️ RON CẠT TE'!A4="","",'🛢️ RON CẠT TE'!D4)</f>
        <v/>
      </c>
      <c r="L5638">
        <f>N(L5637)+IF(AND('🔎 TRA CỨU NHANH'!$C$2&lt;&gt;"",OR(ISNUMBER(SEARCH('🔎 TRA CỨU NHANH'!$C$2,$A5638)),ISNUMBER(SEARCH('🔎 TRA CỨU NHANH'!$C$2,$B5638)))),1,0)</f>
        <v/>
      </c>
      <c r="M5638">
        <f>IF(L5638&gt;N(L5637),L5638,"")</f>
        <v/>
      </c>
      <c r="N5638">
        <f>N(N5637)+IF(AND('💰 BÁO GIÁ'!$C$27&lt;&gt;"",OR(ISNUMBER(SEARCH('💰 BÁO GIÁ'!$C$27,$A5638)),ISNUMBER(SEARCH('💰 BÁO GIÁ'!$C$27,$B5638)))),1,0)</f>
        <v/>
      </c>
      <c r="O5638">
        <f>IF(N5638&gt;N(N5637),N5638,"")</f>
        <v/>
      </c>
    </row>
    <row r="5639">
      <c r="A5639">
        <f>IF('🛢️ RON CẠT TE'!A5="","",'🛢️ RON CẠT TE'!A5)</f>
        <v/>
      </c>
      <c r="B5639">
        <f>IF('🛢️ RON CẠT TE'!A5="","",'🛢️ RON CẠT TE'!O5)</f>
        <v/>
      </c>
      <c r="C5639">
        <f>IF('🛢️ RON CẠT TE'!A5="","","Ron cạt te")</f>
        <v/>
      </c>
      <c r="D5639">
        <f>IF('🛢️ RON CẠT TE'!A5="","",'🛢️ RON CẠT TE'!F5)</f>
        <v/>
      </c>
      <c r="E5639">
        <f>IF('🛢️ RON CẠT TE'!A5="","",'🛢️ RON CẠT TE'!G5)</f>
        <v/>
      </c>
      <c r="F5639">
        <f>IF('🛢️ RON CẠT TE'!A5="","",'🛢️ RON CẠT TE'!H5)</f>
        <v/>
      </c>
      <c r="G5639">
        <f>IF('🛢️ RON CẠT TE'!A5="","",'🛢️ RON CẠT TE'!I5)</f>
        <v/>
      </c>
      <c r="H5639">
        <f>IF('🛢️ RON CẠT TE'!A5="","",'🛢️ RON CẠT TE'!J5)</f>
        <v/>
      </c>
      <c r="I5639">
        <f>IF('🛢️ RON CẠT TE'!A5="","",'🛢️ RON CẠT TE'!K5)</f>
        <v/>
      </c>
      <c r="J5639">
        <f>IF('🛢️ RON CẠT TE'!A5="","",'🛢️ RON CẠT TE'!D5)</f>
        <v/>
      </c>
      <c r="L5639">
        <f>N(L5638)+IF(AND('🔎 TRA CỨU NHANH'!$C$2&lt;&gt;"",OR(ISNUMBER(SEARCH('🔎 TRA CỨU NHANH'!$C$2,$A5639)),ISNUMBER(SEARCH('🔎 TRA CỨU NHANH'!$C$2,$B5639)))),1,0)</f>
        <v/>
      </c>
      <c r="M5639">
        <f>IF(L5639&gt;N(L5638),L5639,"")</f>
        <v/>
      </c>
      <c r="N5639">
        <f>N(N5638)+IF(AND('💰 BÁO GIÁ'!$C$27&lt;&gt;"",OR(ISNUMBER(SEARCH('💰 BÁO GIÁ'!$C$27,$A5639)),ISNUMBER(SEARCH('💰 BÁO GIÁ'!$C$27,$B5639)))),1,0)</f>
        <v/>
      </c>
      <c r="O5639">
        <f>IF(N5639&gt;N(N5638),N5639,"")</f>
        <v/>
      </c>
    </row>
    <row r="5640">
      <c r="A5640">
        <f>IF('🛢️ RON CẠT TE'!A6="","",'🛢️ RON CẠT TE'!A6)</f>
        <v/>
      </c>
      <c r="B5640">
        <f>IF('🛢️ RON CẠT TE'!A6="","",'🛢️ RON CẠT TE'!O6)</f>
        <v/>
      </c>
      <c r="C5640">
        <f>IF('🛢️ RON CẠT TE'!A6="","","Ron cạt te")</f>
        <v/>
      </c>
      <c r="D5640">
        <f>IF('🛢️ RON CẠT TE'!A6="","",'🛢️ RON CẠT TE'!F6)</f>
        <v/>
      </c>
      <c r="E5640">
        <f>IF('🛢️ RON CẠT TE'!A6="","",'🛢️ RON CẠT TE'!G6)</f>
        <v/>
      </c>
      <c r="F5640">
        <f>IF('🛢️ RON CẠT TE'!A6="","",'🛢️ RON CẠT TE'!H6)</f>
        <v/>
      </c>
      <c r="G5640">
        <f>IF('🛢️ RON CẠT TE'!A6="","",'🛢️ RON CẠT TE'!I6)</f>
        <v/>
      </c>
      <c r="H5640">
        <f>IF('🛢️ RON CẠT TE'!A6="","",'🛢️ RON CẠT TE'!J6)</f>
        <v/>
      </c>
      <c r="I5640">
        <f>IF('🛢️ RON CẠT TE'!A6="","",'🛢️ RON CẠT TE'!K6)</f>
        <v/>
      </c>
      <c r="J5640">
        <f>IF('🛢️ RON CẠT TE'!A6="","",'🛢️ RON CẠT TE'!D6)</f>
        <v/>
      </c>
      <c r="L5640">
        <f>N(L5639)+IF(AND('🔎 TRA CỨU NHANH'!$C$2&lt;&gt;"",OR(ISNUMBER(SEARCH('🔎 TRA CỨU NHANH'!$C$2,$A5640)),ISNUMBER(SEARCH('🔎 TRA CỨU NHANH'!$C$2,$B5640)))),1,0)</f>
        <v/>
      </c>
      <c r="M5640">
        <f>IF(L5640&gt;N(L5639),L5640,"")</f>
        <v/>
      </c>
      <c r="N5640">
        <f>N(N5639)+IF(AND('💰 BÁO GIÁ'!$C$27&lt;&gt;"",OR(ISNUMBER(SEARCH('💰 BÁO GIÁ'!$C$27,$A5640)),ISNUMBER(SEARCH('💰 BÁO GIÁ'!$C$27,$B5640)))),1,0)</f>
        <v/>
      </c>
      <c r="O5640">
        <f>IF(N5640&gt;N(N5639),N5640,"")</f>
        <v/>
      </c>
    </row>
    <row r="5641">
      <c r="A5641">
        <f>IF('🛢️ RON CẠT TE'!A7="","",'🛢️ RON CẠT TE'!A7)</f>
        <v/>
      </c>
      <c r="B5641">
        <f>IF('🛢️ RON CẠT TE'!A7="","",'🛢️ RON CẠT TE'!O7)</f>
        <v/>
      </c>
      <c r="C5641">
        <f>IF('🛢️ RON CẠT TE'!A7="","","Ron cạt te")</f>
        <v/>
      </c>
      <c r="D5641">
        <f>IF('🛢️ RON CẠT TE'!A7="","",'🛢️ RON CẠT TE'!F7)</f>
        <v/>
      </c>
      <c r="E5641">
        <f>IF('🛢️ RON CẠT TE'!A7="","",'🛢️ RON CẠT TE'!G7)</f>
        <v/>
      </c>
      <c r="F5641">
        <f>IF('🛢️ RON CẠT TE'!A7="","",'🛢️ RON CẠT TE'!H7)</f>
        <v/>
      </c>
      <c r="G5641">
        <f>IF('🛢️ RON CẠT TE'!A7="","",'🛢️ RON CẠT TE'!I7)</f>
        <v/>
      </c>
      <c r="H5641">
        <f>IF('🛢️ RON CẠT TE'!A7="","",'🛢️ RON CẠT TE'!J7)</f>
        <v/>
      </c>
      <c r="I5641">
        <f>IF('🛢️ RON CẠT TE'!A7="","",'🛢️ RON CẠT TE'!K7)</f>
        <v/>
      </c>
      <c r="J5641">
        <f>IF('🛢️ RON CẠT TE'!A7="","",'🛢️ RON CẠT TE'!D7)</f>
        <v/>
      </c>
      <c r="L5641">
        <f>N(L5640)+IF(AND('🔎 TRA CỨU NHANH'!$C$2&lt;&gt;"",OR(ISNUMBER(SEARCH('🔎 TRA CỨU NHANH'!$C$2,$A5641)),ISNUMBER(SEARCH('🔎 TRA CỨU NHANH'!$C$2,$B5641)))),1,0)</f>
        <v/>
      </c>
      <c r="M5641">
        <f>IF(L5641&gt;N(L5640),L5641,"")</f>
        <v/>
      </c>
      <c r="N5641">
        <f>N(N5640)+IF(AND('💰 BÁO GIÁ'!$C$27&lt;&gt;"",OR(ISNUMBER(SEARCH('💰 BÁO GIÁ'!$C$27,$A5641)),ISNUMBER(SEARCH('💰 BÁO GIÁ'!$C$27,$B5641)))),1,0)</f>
        <v/>
      </c>
      <c r="O5641">
        <f>IF(N5641&gt;N(N5640),N5641,"")</f>
        <v/>
      </c>
    </row>
    <row r="5642">
      <c r="A5642">
        <f>IF('🛢️ RON CẠT TE'!A8="","",'🛢️ RON CẠT TE'!A8)</f>
        <v/>
      </c>
      <c r="B5642">
        <f>IF('🛢️ RON CẠT TE'!A8="","",'🛢️ RON CẠT TE'!O8)</f>
        <v/>
      </c>
      <c r="C5642">
        <f>IF('🛢️ RON CẠT TE'!A8="","","Ron cạt te")</f>
        <v/>
      </c>
      <c r="D5642">
        <f>IF('🛢️ RON CẠT TE'!A8="","",'🛢️ RON CẠT TE'!F8)</f>
        <v/>
      </c>
      <c r="E5642">
        <f>IF('🛢️ RON CẠT TE'!A8="","",'🛢️ RON CẠT TE'!G8)</f>
        <v/>
      </c>
      <c r="F5642" s="37">
        <f>IF('🛢️ RON CẠT TE'!A8="","",'🛢️ RON CẠT TE'!H8)</f>
        <v/>
      </c>
      <c r="G5642" s="37">
        <f>IF('🛢️ RON CẠT TE'!A8="","",'🛢️ RON CẠT TE'!I8)</f>
        <v/>
      </c>
      <c r="H5642" s="37">
        <f>IF('🛢️ RON CẠT TE'!A8="","",'🛢️ RON CẠT TE'!J8)</f>
        <v/>
      </c>
      <c r="I5642">
        <f>IF('🛢️ RON CẠT TE'!A8="","",'🛢️ RON CẠT TE'!K8)</f>
        <v/>
      </c>
      <c r="J5642">
        <f>IF('🛢️ RON CẠT TE'!A8="","",'🛢️ RON CẠT TE'!D8)</f>
        <v/>
      </c>
      <c r="L5642">
        <f>N(L5641)+IF(AND('🔎 TRA CỨU NHANH'!$C$2&lt;&gt;"",OR(ISNUMBER(SEARCH('🔎 TRA CỨU NHANH'!$C$2,$A5642)),ISNUMBER(SEARCH('🔎 TRA CỨU NHANH'!$C$2,$B5642)))),1,0)</f>
        <v/>
      </c>
      <c r="M5642">
        <f>IF(L5642&gt;N(L5641),L5642,"")</f>
        <v/>
      </c>
      <c r="N5642">
        <f>N(N5641)+IF(AND('💰 BÁO GIÁ'!$C$27&lt;&gt;"",OR(ISNUMBER(SEARCH('💰 BÁO GIÁ'!$C$27,$A5642)),ISNUMBER(SEARCH('💰 BÁO GIÁ'!$C$27,$B5642)))),1,0)</f>
        <v/>
      </c>
      <c r="O5642">
        <f>IF(N5642&gt;N(N5641),N5642,"")</f>
        <v/>
      </c>
    </row>
    <row r="5643">
      <c r="A5643">
        <f>IF('🛢️ RON CẠT TE'!A9="","",'🛢️ RON CẠT TE'!A9)</f>
        <v/>
      </c>
      <c r="B5643">
        <f>IF('🛢️ RON CẠT TE'!A9="","",'🛢️ RON CẠT TE'!O9)</f>
        <v/>
      </c>
      <c r="C5643">
        <f>IF('🛢️ RON CẠT TE'!A9="","","Ron cạt te")</f>
        <v/>
      </c>
      <c r="D5643">
        <f>IF('🛢️ RON CẠT TE'!A9="","",'🛢️ RON CẠT TE'!F9)</f>
        <v/>
      </c>
      <c r="E5643">
        <f>IF('🛢️ RON CẠT TE'!A9="","",'🛢️ RON CẠT TE'!G9)</f>
        <v/>
      </c>
      <c r="F5643" s="37">
        <f>IF('🛢️ RON CẠT TE'!A9="","",'🛢️ RON CẠT TE'!H9)</f>
        <v/>
      </c>
      <c r="G5643" s="37">
        <f>IF('🛢️ RON CẠT TE'!A9="","",'🛢️ RON CẠT TE'!I9)</f>
        <v/>
      </c>
      <c r="H5643" s="37">
        <f>IF('🛢️ RON CẠT TE'!A9="","",'🛢️ RON CẠT TE'!J9)</f>
        <v/>
      </c>
      <c r="I5643">
        <f>IF('🛢️ RON CẠT TE'!A9="","",'🛢️ RON CẠT TE'!K9)</f>
        <v/>
      </c>
      <c r="J5643">
        <f>IF('🛢️ RON CẠT TE'!A9="","",'🛢️ RON CẠT TE'!D9)</f>
        <v/>
      </c>
      <c r="L5643">
        <f>N(L5642)+IF(AND('🔎 TRA CỨU NHANH'!$C$2&lt;&gt;"",OR(ISNUMBER(SEARCH('🔎 TRA CỨU NHANH'!$C$2,$A5643)),ISNUMBER(SEARCH('🔎 TRA CỨU NHANH'!$C$2,$B5643)))),1,0)</f>
        <v/>
      </c>
      <c r="M5643">
        <f>IF(L5643&gt;N(L5642),L5643,"")</f>
        <v/>
      </c>
      <c r="N5643">
        <f>N(N5642)+IF(AND('💰 BÁO GIÁ'!$C$27&lt;&gt;"",OR(ISNUMBER(SEARCH('💰 BÁO GIÁ'!$C$27,$A5643)),ISNUMBER(SEARCH('💰 BÁO GIÁ'!$C$27,$B5643)))),1,0)</f>
        <v/>
      </c>
      <c r="O5643">
        <f>IF(N5643&gt;N(N5642),N5643,"")</f>
        <v/>
      </c>
    </row>
    <row r="5644">
      <c r="A5644">
        <f>IF('🛢️ RON CẠT TE'!A10="","",'🛢️ RON CẠT TE'!A10)</f>
        <v/>
      </c>
      <c r="B5644">
        <f>IF('🛢️ RON CẠT TE'!A10="","",'🛢️ RON CẠT TE'!O10)</f>
        <v/>
      </c>
      <c r="C5644">
        <f>IF('🛢️ RON CẠT TE'!A10="","","Ron cạt te")</f>
        <v/>
      </c>
      <c r="D5644">
        <f>IF('🛢️ RON CẠT TE'!A10="","",'🛢️ RON CẠT TE'!F10)</f>
        <v/>
      </c>
      <c r="E5644">
        <f>IF('🛢️ RON CẠT TE'!A10="","",'🛢️ RON CẠT TE'!G10)</f>
        <v/>
      </c>
      <c r="F5644" s="37">
        <f>IF('🛢️ RON CẠT TE'!A10="","",'🛢️ RON CẠT TE'!H10)</f>
        <v/>
      </c>
      <c r="G5644" s="37">
        <f>IF('🛢️ RON CẠT TE'!A10="","",'🛢️ RON CẠT TE'!I10)</f>
        <v/>
      </c>
      <c r="H5644" s="37">
        <f>IF('🛢️ RON CẠT TE'!A10="","",'🛢️ RON CẠT TE'!J10)</f>
        <v/>
      </c>
      <c r="I5644">
        <f>IF('🛢️ RON CẠT TE'!A10="","",'🛢️ RON CẠT TE'!K10)</f>
        <v/>
      </c>
      <c r="J5644">
        <f>IF('🛢️ RON CẠT TE'!A10="","",'🛢️ RON CẠT TE'!D10)</f>
        <v/>
      </c>
      <c r="L5644">
        <f>N(L5643)+IF(AND('🔎 TRA CỨU NHANH'!$C$2&lt;&gt;"",OR(ISNUMBER(SEARCH('🔎 TRA CỨU NHANH'!$C$2,$A5644)),ISNUMBER(SEARCH('🔎 TRA CỨU NHANH'!$C$2,$B5644)))),1,0)</f>
        <v/>
      </c>
      <c r="M5644">
        <f>IF(L5644&gt;N(L5643),L5644,"")</f>
        <v/>
      </c>
      <c r="N5644">
        <f>N(N5643)+IF(AND('💰 BÁO GIÁ'!$C$27&lt;&gt;"",OR(ISNUMBER(SEARCH('💰 BÁO GIÁ'!$C$27,$A5644)),ISNUMBER(SEARCH('💰 BÁO GIÁ'!$C$27,$B5644)))),1,0)</f>
        <v/>
      </c>
      <c r="O5644">
        <f>IF(N5644&gt;N(N5643),N5644,"")</f>
        <v/>
      </c>
    </row>
    <row r="5645">
      <c r="A5645">
        <f>IF('🛢️ RON CẠT TE'!A11="","",'🛢️ RON CẠT TE'!A11)</f>
        <v/>
      </c>
      <c r="B5645">
        <f>IF('🛢️ RON CẠT TE'!A11="","",'🛢️ RON CẠT TE'!O11)</f>
        <v/>
      </c>
      <c r="C5645">
        <f>IF('🛢️ RON CẠT TE'!A11="","","Ron cạt te")</f>
        <v/>
      </c>
      <c r="D5645">
        <f>IF('🛢️ RON CẠT TE'!A11="","",'🛢️ RON CẠT TE'!F11)</f>
        <v/>
      </c>
      <c r="E5645">
        <f>IF('🛢️ RON CẠT TE'!A11="","",'🛢️ RON CẠT TE'!G11)</f>
        <v/>
      </c>
      <c r="F5645" s="37">
        <f>IF('🛢️ RON CẠT TE'!A11="","",'🛢️ RON CẠT TE'!H11)</f>
        <v/>
      </c>
      <c r="G5645" s="37">
        <f>IF('🛢️ RON CẠT TE'!A11="","",'🛢️ RON CẠT TE'!I11)</f>
        <v/>
      </c>
      <c r="H5645" s="37">
        <f>IF('🛢️ RON CẠT TE'!A11="","",'🛢️ RON CẠT TE'!J11)</f>
        <v/>
      </c>
      <c r="I5645">
        <f>IF('🛢️ RON CẠT TE'!A11="","",'🛢️ RON CẠT TE'!K11)</f>
        <v/>
      </c>
      <c r="J5645">
        <f>IF('🛢️ RON CẠT TE'!A11="","",'🛢️ RON CẠT TE'!D11)</f>
        <v/>
      </c>
      <c r="L5645">
        <f>N(L5644)+IF(AND('🔎 TRA CỨU NHANH'!$C$2&lt;&gt;"",OR(ISNUMBER(SEARCH('🔎 TRA CỨU NHANH'!$C$2,$A5645)),ISNUMBER(SEARCH('🔎 TRA CỨU NHANH'!$C$2,$B5645)))),1,0)</f>
        <v/>
      </c>
      <c r="M5645">
        <f>IF(L5645&gt;N(L5644),L5645,"")</f>
        <v/>
      </c>
      <c r="N5645">
        <f>N(N5644)+IF(AND('💰 BÁO GIÁ'!$C$27&lt;&gt;"",OR(ISNUMBER(SEARCH('💰 BÁO GIÁ'!$C$27,$A5645)),ISNUMBER(SEARCH('💰 BÁO GIÁ'!$C$27,$B5645)))),1,0)</f>
        <v/>
      </c>
      <c r="O5645">
        <f>IF(N5645&gt;N(N5644),N5645,"")</f>
        <v/>
      </c>
    </row>
    <row r="5646">
      <c r="A5646">
        <f>IF('🛢️ RON CẠT TE'!A12="","",'🛢️ RON CẠT TE'!A12)</f>
        <v/>
      </c>
      <c r="B5646">
        <f>IF('🛢️ RON CẠT TE'!A12="","",'🛢️ RON CẠT TE'!O12)</f>
        <v/>
      </c>
      <c r="C5646">
        <f>IF('🛢️ RON CẠT TE'!A12="","","Ron cạt te")</f>
        <v/>
      </c>
      <c r="D5646">
        <f>IF('🛢️ RON CẠT TE'!A12="","",'🛢️ RON CẠT TE'!F12)</f>
        <v/>
      </c>
      <c r="E5646">
        <f>IF('🛢️ RON CẠT TE'!A12="","",'🛢️ RON CẠT TE'!G12)</f>
        <v/>
      </c>
      <c r="F5646" s="37">
        <f>IF('🛢️ RON CẠT TE'!A12="","",'🛢️ RON CẠT TE'!H12)</f>
        <v/>
      </c>
      <c r="G5646" s="37">
        <f>IF('🛢️ RON CẠT TE'!A12="","",'🛢️ RON CẠT TE'!I12)</f>
        <v/>
      </c>
      <c r="H5646" s="37">
        <f>IF('🛢️ RON CẠT TE'!A12="","",'🛢️ RON CẠT TE'!J12)</f>
        <v/>
      </c>
      <c r="I5646">
        <f>IF('🛢️ RON CẠT TE'!A12="","",'🛢️ RON CẠT TE'!K12)</f>
        <v/>
      </c>
      <c r="J5646">
        <f>IF('🛢️ RON CẠT TE'!A12="","",'🛢️ RON CẠT TE'!D12)</f>
        <v/>
      </c>
      <c r="L5646">
        <f>N(L5645)+IF(AND('🔎 TRA CỨU NHANH'!$C$2&lt;&gt;"",OR(ISNUMBER(SEARCH('🔎 TRA CỨU NHANH'!$C$2,$A5646)),ISNUMBER(SEARCH('🔎 TRA CỨU NHANH'!$C$2,$B5646)))),1,0)</f>
        <v/>
      </c>
      <c r="M5646">
        <f>IF(L5646&gt;N(L5645),L5646,"")</f>
        <v/>
      </c>
      <c r="N5646">
        <f>N(N5645)+IF(AND('💰 BÁO GIÁ'!$C$27&lt;&gt;"",OR(ISNUMBER(SEARCH('💰 BÁO GIÁ'!$C$27,$A5646)),ISNUMBER(SEARCH('💰 BÁO GIÁ'!$C$27,$B5646)))),1,0)</f>
        <v/>
      </c>
      <c r="O5646">
        <f>IF(N5646&gt;N(N5645),N5646,"")</f>
        <v/>
      </c>
    </row>
    <row r="5647">
      <c r="A5647">
        <f>IF('🛢️ RON CẠT TE'!A13="","",'🛢️ RON CẠT TE'!A13)</f>
        <v/>
      </c>
      <c r="B5647">
        <f>IF('🛢️ RON CẠT TE'!A13="","",'🛢️ RON CẠT TE'!O13)</f>
        <v/>
      </c>
      <c r="C5647">
        <f>IF('🛢️ RON CẠT TE'!A13="","","Ron cạt te")</f>
        <v/>
      </c>
      <c r="D5647">
        <f>IF('🛢️ RON CẠT TE'!A13="","",'🛢️ RON CẠT TE'!F13)</f>
        <v/>
      </c>
      <c r="E5647">
        <f>IF('🛢️ RON CẠT TE'!A13="","",'🛢️ RON CẠT TE'!G13)</f>
        <v/>
      </c>
      <c r="F5647">
        <f>IF('🛢️ RON CẠT TE'!A13="","",'🛢️ RON CẠT TE'!H13)</f>
        <v/>
      </c>
      <c r="G5647">
        <f>IF('🛢️ RON CẠT TE'!A13="","",'🛢️ RON CẠT TE'!I13)</f>
        <v/>
      </c>
      <c r="H5647">
        <f>IF('🛢️ RON CẠT TE'!A13="","",'🛢️ RON CẠT TE'!J13)</f>
        <v/>
      </c>
      <c r="I5647">
        <f>IF('🛢️ RON CẠT TE'!A13="","",'🛢️ RON CẠT TE'!K13)</f>
        <v/>
      </c>
      <c r="J5647">
        <f>IF('🛢️ RON CẠT TE'!A13="","",'🛢️ RON CẠT TE'!D13)</f>
        <v/>
      </c>
      <c r="L5647">
        <f>N(L5646)+IF(AND('🔎 TRA CỨU NHANH'!$C$2&lt;&gt;"",OR(ISNUMBER(SEARCH('🔎 TRA CỨU NHANH'!$C$2,$A5647)),ISNUMBER(SEARCH('🔎 TRA CỨU NHANH'!$C$2,$B5647)))),1,0)</f>
        <v/>
      </c>
      <c r="M5647">
        <f>IF(L5647&gt;N(L5646),L5647,"")</f>
        <v/>
      </c>
      <c r="N5647">
        <f>N(N5646)+IF(AND('💰 BÁO GIÁ'!$C$27&lt;&gt;"",OR(ISNUMBER(SEARCH('💰 BÁO GIÁ'!$C$27,$A5647)),ISNUMBER(SEARCH('💰 BÁO GIÁ'!$C$27,$B5647)))),1,0)</f>
        <v/>
      </c>
      <c r="O5647">
        <f>IF(N5647&gt;N(N5646),N5647,"")</f>
        <v/>
      </c>
    </row>
    <row r="5648">
      <c r="A5648">
        <f>IF('🛢️ RON CẠT TE'!A14="","",'🛢️ RON CẠT TE'!A14)</f>
        <v/>
      </c>
      <c r="B5648">
        <f>IF('🛢️ RON CẠT TE'!A14="","",'🛢️ RON CẠT TE'!O14)</f>
        <v/>
      </c>
      <c r="C5648">
        <f>IF('🛢️ RON CẠT TE'!A14="","","Ron cạt te")</f>
        <v/>
      </c>
      <c r="D5648">
        <f>IF('🛢️ RON CẠT TE'!A14="","",'🛢️ RON CẠT TE'!F14)</f>
        <v/>
      </c>
      <c r="E5648">
        <f>IF('🛢️ RON CẠT TE'!A14="","",'🛢️ RON CẠT TE'!G14)</f>
        <v/>
      </c>
      <c r="F5648" s="37">
        <f>IF('🛢️ RON CẠT TE'!A14="","",'🛢️ RON CẠT TE'!H14)</f>
        <v/>
      </c>
      <c r="G5648" s="37">
        <f>IF('🛢️ RON CẠT TE'!A14="","",'🛢️ RON CẠT TE'!I14)</f>
        <v/>
      </c>
      <c r="H5648" s="37">
        <f>IF('🛢️ RON CẠT TE'!A14="","",'🛢️ RON CẠT TE'!J14)</f>
        <v/>
      </c>
      <c r="I5648">
        <f>IF('🛢️ RON CẠT TE'!A14="","",'🛢️ RON CẠT TE'!K14)</f>
        <v/>
      </c>
      <c r="J5648">
        <f>IF('🛢️ RON CẠT TE'!A14="","",'🛢️ RON CẠT TE'!D14)</f>
        <v/>
      </c>
      <c r="L5648">
        <f>N(L5647)+IF(AND('🔎 TRA CỨU NHANH'!$C$2&lt;&gt;"",OR(ISNUMBER(SEARCH('🔎 TRA CỨU NHANH'!$C$2,$A5648)),ISNUMBER(SEARCH('🔎 TRA CỨU NHANH'!$C$2,$B5648)))),1,0)</f>
        <v/>
      </c>
      <c r="M5648">
        <f>IF(L5648&gt;N(L5647),L5648,"")</f>
        <v/>
      </c>
      <c r="N5648">
        <f>N(N5647)+IF(AND('💰 BÁO GIÁ'!$C$27&lt;&gt;"",OR(ISNUMBER(SEARCH('💰 BÁO GIÁ'!$C$27,$A5648)),ISNUMBER(SEARCH('💰 BÁO GIÁ'!$C$27,$B5648)))),1,0)</f>
        <v/>
      </c>
      <c r="O5648">
        <f>IF(N5648&gt;N(N5647),N5648,"")</f>
        <v/>
      </c>
    </row>
    <row r="5649">
      <c r="A5649">
        <f>IF('🛢️ RON CẠT TE'!A15="","",'🛢️ RON CẠT TE'!A15)</f>
        <v/>
      </c>
      <c r="B5649">
        <f>IF('🛢️ RON CẠT TE'!A15="","",'🛢️ RON CẠT TE'!O15)</f>
        <v/>
      </c>
      <c r="C5649">
        <f>IF('🛢️ RON CẠT TE'!A15="","","Ron cạt te")</f>
        <v/>
      </c>
      <c r="D5649">
        <f>IF('🛢️ RON CẠT TE'!A15="","",'🛢️ RON CẠT TE'!F15)</f>
        <v/>
      </c>
      <c r="E5649">
        <f>IF('🛢️ RON CẠT TE'!A15="","",'🛢️ RON CẠT TE'!G15)</f>
        <v/>
      </c>
      <c r="F5649">
        <f>IF('🛢️ RON CẠT TE'!A15="","",'🛢️ RON CẠT TE'!H15)</f>
        <v/>
      </c>
      <c r="G5649">
        <f>IF('🛢️ RON CẠT TE'!A15="","",'🛢️ RON CẠT TE'!I15)</f>
        <v/>
      </c>
      <c r="H5649">
        <f>IF('🛢️ RON CẠT TE'!A15="","",'🛢️ RON CẠT TE'!J15)</f>
        <v/>
      </c>
      <c r="I5649">
        <f>IF('🛢️ RON CẠT TE'!A15="","",'🛢️ RON CẠT TE'!K15)</f>
        <v/>
      </c>
      <c r="J5649">
        <f>IF('🛢️ RON CẠT TE'!A15="","",'🛢️ RON CẠT TE'!D15)</f>
        <v/>
      </c>
      <c r="L5649">
        <f>N(L5648)+IF(AND('🔎 TRA CỨU NHANH'!$C$2&lt;&gt;"",OR(ISNUMBER(SEARCH('🔎 TRA CỨU NHANH'!$C$2,$A5649)),ISNUMBER(SEARCH('🔎 TRA CỨU NHANH'!$C$2,$B5649)))),1,0)</f>
        <v/>
      </c>
      <c r="M5649">
        <f>IF(L5649&gt;N(L5648),L5649,"")</f>
        <v/>
      </c>
      <c r="N5649">
        <f>N(N5648)+IF(AND('💰 BÁO GIÁ'!$C$27&lt;&gt;"",OR(ISNUMBER(SEARCH('💰 BÁO GIÁ'!$C$27,$A5649)),ISNUMBER(SEARCH('💰 BÁO GIÁ'!$C$27,$B5649)))),1,0)</f>
        <v/>
      </c>
      <c r="O5649">
        <f>IF(N5649&gt;N(N5648),N5649,"")</f>
        <v/>
      </c>
    </row>
    <row r="5650">
      <c r="A5650">
        <f>IF('🛢️ RON CẠT TE'!A16="","",'🛢️ RON CẠT TE'!A16)</f>
        <v/>
      </c>
      <c r="B5650">
        <f>IF('🛢️ RON CẠT TE'!A16="","",'🛢️ RON CẠT TE'!O16)</f>
        <v/>
      </c>
      <c r="C5650">
        <f>IF('🛢️ RON CẠT TE'!A16="","","Ron cạt te")</f>
        <v/>
      </c>
      <c r="D5650">
        <f>IF('🛢️ RON CẠT TE'!A16="","",'🛢️ RON CẠT TE'!F16)</f>
        <v/>
      </c>
      <c r="E5650">
        <f>IF('🛢️ RON CẠT TE'!A16="","",'🛢️ RON CẠT TE'!G16)</f>
        <v/>
      </c>
      <c r="F5650" s="37">
        <f>IF('🛢️ RON CẠT TE'!A16="","",'🛢️ RON CẠT TE'!H16)</f>
        <v/>
      </c>
      <c r="G5650" s="37">
        <f>IF('🛢️ RON CẠT TE'!A16="","",'🛢️ RON CẠT TE'!I16)</f>
        <v/>
      </c>
      <c r="H5650" s="37">
        <f>IF('🛢️ RON CẠT TE'!A16="","",'🛢️ RON CẠT TE'!J16)</f>
        <v/>
      </c>
      <c r="I5650">
        <f>IF('🛢️ RON CẠT TE'!A16="","",'🛢️ RON CẠT TE'!K16)</f>
        <v/>
      </c>
      <c r="J5650">
        <f>IF('🛢️ RON CẠT TE'!A16="","",'🛢️ RON CẠT TE'!D16)</f>
        <v/>
      </c>
      <c r="L5650">
        <f>N(L5649)+IF(AND('🔎 TRA CỨU NHANH'!$C$2&lt;&gt;"",OR(ISNUMBER(SEARCH('🔎 TRA CỨU NHANH'!$C$2,$A5650)),ISNUMBER(SEARCH('🔎 TRA CỨU NHANH'!$C$2,$B5650)))),1,0)</f>
        <v/>
      </c>
      <c r="M5650">
        <f>IF(L5650&gt;N(L5649),L5650,"")</f>
        <v/>
      </c>
      <c r="N5650">
        <f>N(N5649)+IF(AND('💰 BÁO GIÁ'!$C$27&lt;&gt;"",OR(ISNUMBER(SEARCH('💰 BÁO GIÁ'!$C$27,$A5650)),ISNUMBER(SEARCH('💰 BÁO GIÁ'!$C$27,$B5650)))),1,0)</f>
        <v/>
      </c>
      <c r="O5650">
        <f>IF(N5650&gt;N(N5649),N5650,"")</f>
        <v/>
      </c>
    </row>
    <row r="5651">
      <c r="A5651">
        <f>IF('🛢️ RON CẠT TE'!A17="","",'🛢️ RON CẠT TE'!A17)</f>
        <v/>
      </c>
      <c r="B5651">
        <f>IF('🛢️ RON CẠT TE'!A17="","",'🛢️ RON CẠT TE'!O17)</f>
        <v/>
      </c>
      <c r="C5651">
        <f>IF('🛢️ RON CẠT TE'!A17="","","Ron cạt te")</f>
        <v/>
      </c>
      <c r="D5651">
        <f>IF('🛢️ RON CẠT TE'!A17="","",'🛢️ RON CẠT TE'!F17)</f>
        <v/>
      </c>
      <c r="E5651">
        <f>IF('🛢️ RON CẠT TE'!A17="","",'🛢️ RON CẠT TE'!G17)</f>
        <v/>
      </c>
      <c r="F5651">
        <f>IF('🛢️ RON CẠT TE'!A17="","",'🛢️ RON CẠT TE'!H17)</f>
        <v/>
      </c>
      <c r="G5651">
        <f>IF('🛢️ RON CẠT TE'!A17="","",'🛢️ RON CẠT TE'!I17)</f>
        <v/>
      </c>
      <c r="H5651">
        <f>IF('🛢️ RON CẠT TE'!A17="","",'🛢️ RON CẠT TE'!J17)</f>
        <v/>
      </c>
      <c r="I5651">
        <f>IF('🛢️ RON CẠT TE'!A17="","",'🛢️ RON CẠT TE'!K17)</f>
        <v/>
      </c>
      <c r="J5651">
        <f>IF('🛢️ RON CẠT TE'!A17="","",'🛢️ RON CẠT TE'!D17)</f>
        <v/>
      </c>
      <c r="L5651">
        <f>N(L5650)+IF(AND('🔎 TRA CỨU NHANH'!$C$2&lt;&gt;"",OR(ISNUMBER(SEARCH('🔎 TRA CỨU NHANH'!$C$2,$A5651)),ISNUMBER(SEARCH('🔎 TRA CỨU NHANH'!$C$2,$B5651)))),1,0)</f>
        <v/>
      </c>
      <c r="M5651">
        <f>IF(L5651&gt;N(L5650),L5651,"")</f>
        <v/>
      </c>
      <c r="N5651">
        <f>N(N5650)+IF(AND('💰 BÁO GIÁ'!$C$27&lt;&gt;"",OR(ISNUMBER(SEARCH('💰 BÁO GIÁ'!$C$27,$A5651)),ISNUMBER(SEARCH('💰 BÁO GIÁ'!$C$27,$B5651)))),1,0)</f>
        <v/>
      </c>
      <c r="O5651">
        <f>IF(N5651&gt;N(N5650),N5651,"")</f>
        <v/>
      </c>
    </row>
    <row r="5652">
      <c r="A5652">
        <f>IF('🛢️ RON CẠT TE'!A18="","",'🛢️ RON CẠT TE'!A18)</f>
        <v/>
      </c>
      <c r="B5652">
        <f>IF('🛢️ RON CẠT TE'!A18="","",'🛢️ RON CẠT TE'!O18)</f>
        <v/>
      </c>
      <c r="C5652">
        <f>IF('🛢️ RON CẠT TE'!A18="","","Ron cạt te")</f>
        <v/>
      </c>
      <c r="D5652">
        <f>IF('🛢️ RON CẠT TE'!A18="","",'🛢️ RON CẠT TE'!F18)</f>
        <v/>
      </c>
      <c r="E5652">
        <f>IF('🛢️ RON CẠT TE'!A18="","",'🛢️ RON CẠT TE'!G18)</f>
        <v/>
      </c>
      <c r="F5652">
        <f>IF('🛢️ RON CẠT TE'!A18="","",'🛢️ RON CẠT TE'!H18)</f>
        <v/>
      </c>
      <c r="G5652">
        <f>IF('🛢️ RON CẠT TE'!A18="","",'🛢️ RON CẠT TE'!I18)</f>
        <v/>
      </c>
      <c r="H5652">
        <f>IF('🛢️ RON CẠT TE'!A18="","",'🛢️ RON CẠT TE'!J18)</f>
        <v/>
      </c>
      <c r="I5652">
        <f>IF('🛢️ RON CẠT TE'!A18="","",'🛢️ RON CẠT TE'!K18)</f>
        <v/>
      </c>
      <c r="J5652">
        <f>IF('🛢️ RON CẠT TE'!A18="","",'🛢️ RON CẠT TE'!D18)</f>
        <v/>
      </c>
      <c r="L5652">
        <f>N(L5651)+IF(AND('🔎 TRA CỨU NHANH'!$C$2&lt;&gt;"",OR(ISNUMBER(SEARCH('🔎 TRA CỨU NHANH'!$C$2,$A5652)),ISNUMBER(SEARCH('🔎 TRA CỨU NHANH'!$C$2,$B5652)))),1,0)</f>
        <v/>
      </c>
      <c r="M5652">
        <f>IF(L5652&gt;N(L5651),L5652,"")</f>
        <v/>
      </c>
      <c r="N5652">
        <f>N(N5651)+IF(AND('💰 BÁO GIÁ'!$C$27&lt;&gt;"",OR(ISNUMBER(SEARCH('💰 BÁO GIÁ'!$C$27,$A5652)),ISNUMBER(SEARCH('💰 BÁO GIÁ'!$C$27,$B5652)))),1,0)</f>
        <v/>
      </c>
      <c r="O5652">
        <f>IF(N5652&gt;N(N5651),N5652,"")</f>
        <v/>
      </c>
    </row>
    <row r="5653">
      <c r="A5653">
        <f>IF('🛢️ RON CẠT TE'!A19="","",'🛢️ RON CẠT TE'!A19)</f>
        <v/>
      </c>
      <c r="B5653">
        <f>IF('🛢️ RON CẠT TE'!A19="","",'🛢️ RON CẠT TE'!O19)</f>
        <v/>
      </c>
      <c r="C5653">
        <f>IF('🛢️ RON CẠT TE'!A19="","","Ron cạt te")</f>
        <v/>
      </c>
      <c r="D5653">
        <f>IF('🛢️ RON CẠT TE'!A19="","",'🛢️ RON CẠT TE'!F19)</f>
        <v/>
      </c>
      <c r="E5653">
        <f>IF('🛢️ RON CẠT TE'!A19="","",'🛢️ RON CẠT TE'!G19)</f>
        <v/>
      </c>
      <c r="F5653">
        <f>IF('🛢️ RON CẠT TE'!A19="","",'🛢️ RON CẠT TE'!H19)</f>
        <v/>
      </c>
      <c r="G5653">
        <f>IF('🛢️ RON CẠT TE'!A19="","",'🛢️ RON CẠT TE'!I19)</f>
        <v/>
      </c>
      <c r="H5653">
        <f>IF('🛢️ RON CẠT TE'!A19="","",'🛢️ RON CẠT TE'!J19)</f>
        <v/>
      </c>
      <c r="I5653">
        <f>IF('🛢️ RON CẠT TE'!A19="","",'🛢️ RON CẠT TE'!K19)</f>
        <v/>
      </c>
      <c r="J5653">
        <f>IF('🛢️ RON CẠT TE'!A19="","",'🛢️ RON CẠT TE'!D19)</f>
        <v/>
      </c>
      <c r="L5653">
        <f>N(L5652)+IF(AND('🔎 TRA CỨU NHANH'!$C$2&lt;&gt;"",OR(ISNUMBER(SEARCH('🔎 TRA CỨU NHANH'!$C$2,$A5653)),ISNUMBER(SEARCH('🔎 TRA CỨU NHANH'!$C$2,$B5653)))),1,0)</f>
        <v/>
      </c>
      <c r="M5653">
        <f>IF(L5653&gt;N(L5652),L5653,"")</f>
        <v/>
      </c>
      <c r="N5653">
        <f>N(N5652)+IF(AND('💰 BÁO GIÁ'!$C$27&lt;&gt;"",OR(ISNUMBER(SEARCH('💰 BÁO GIÁ'!$C$27,$A5653)),ISNUMBER(SEARCH('💰 BÁO GIÁ'!$C$27,$B5653)))),1,0)</f>
        <v/>
      </c>
      <c r="O5653">
        <f>IF(N5653&gt;N(N5652),N5653,"")</f>
        <v/>
      </c>
    </row>
    <row r="5654">
      <c r="A5654">
        <f>IF('🛢️ RON CẠT TE'!A20="","",'🛢️ RON CẠT TE'!A20)</f>
        <v/>
      </c>
      <c r="B5654">
        <f>IF('🛢️ RON CẠT TE'!A20="","",'🛢️ RON CẠT TE'!O20)</f>
        <v/>
      </c>
      <c r="C5654">
        <f>IF('🛢️ RON CẠT TE'!A20="","","Ron cạt te")</f>
        <v/>
      </c>
      <c r="D5654">
        <f>IF('🛢️ RON CẠT TE'!A20="","",'🛢️ RON CẠT TE'!F20)</f>
        <v/>
      </c>
      <c r="E5654">
        <f>IF('🛢️ RON CẠT TE'!A20="","",'🛢️ RON CẠT TE'!G20)</f>
        <v/>
      </c>
      <c r="F5654">
        <f>IF('🛢️ RON CẠT TE'!A20="","",'🛢️ RON CẠT TE'!H20)</f>
        <v/>
      </c>
      <c r="G5654">
        <f>IF('🛢️ RON CẠT TE'!A20="","",'🛢️ RON CẠT TE'!I20)</f>
        <v/>
      </c>
      <c r="H5654">
        <f>IF('🛢️ RON CẠT TE'!A20="","",'🛢️ RON CẠT TE'!J20)</f>
        <v/>
      </c>
      <c r="I5654">
        <f>IF('🛢️ RON CẠT TE'!A20="","",'🛢️ RON CẠT TE'!K20)</f>
        <v/>
      </c>
      <c r="J5654">
        <f>IF('🛢️ RON CẠT TE'!A20="","",'🛢️ RON CẠT TE'!D20)</f>
        <v/>
      </c>
      <c r="L5654">
        <f>N(L5653)+IF(AND('🔎 TRA CỨU NHANH'!$C$2&lt;&gt;"",OR(ISNUMBER(SEARCH('🔎 TRA CỨU NHANH'!$C$2,$A5654)),ISNUMBER(SEARCH('🔎 TRA CỨU NHANH'!$C$2,$B5654)))),1,0)</f>
        <v/>
      </c>
      <c r="M5654">
        <f>IF(L5654&gt;N(L5653),L5654,"")</f>
        <v/>
      </c>
      <c r="N5654">
        <f>N(N5653)+IF(AND('💰 BÁO GIÁ'!$C$27&lt;&gt;"",OR(ISNUMBER(SEARCH('💰 BÁO GIÁ'!$C$27,$A5654)),ISNUMBER(SEARCH('💰 BÁO GIÁ'!$C$27,$B5654)))),1,0)</f>
        <v/>
      </c>
      <c r="O5654">
        <f>IF(N5654&gt;N(N5653),N5654,"")</f>
        <v/>
      </c>
    </row>
    <row r="5655">
      <c r="A5655">
        <f>IF('🛢️ RON CẠT TE'!A21="","",'🛢️ RON CẠT TE'!A21)</f>
        <v/>
      </c>
      <c r="B5655">
        <f>IF('🛢️ RON CẠT TE'!A21="","",'🛢️ RON CẠT TE'!O21)</f>
        <v/>
      </c>
      <c r="C5655">
        <f>IF('🛢️ RON CẠT TE'!A21="","","Ron cạt te")</f>
        <v/>
      </c>
      <c r="D5655">
        <f>IF('🛢️ RON CẠT TE'!A21="","",'🛢️ RON CẠT TE'!F21)</f>
        <v/>
      </c>
      <c r="E5655">
        <f>IF('🛢️ RON CẠT TE'!A21="","",'🛢️ RON CẠT TE'!G21)</f>
        <v/>
      </c>
      <c r="F5655">
        <f>IF('🛢️ RON CẠT TE'!A21="","",'🛢️ RON CẠT TE'!H21)</f>
        <v/>
      </c>
      <c r="G5655">
        <f>IF('🛢️ RON CẠT TE'!A21="","",'🛢️ RON CẠT TE'!I21)</f>
        <v/>
      </c>
      <c r="H5655">
        <f>IF('🛢️ RON CẠT TE'!A21="","",'🛢️ RON CẠT TE'!J21)</f>
        <v/>
      </c>
      <c r="I5655">
        <f>IF('🛢️ RON CẠT TE'!A21="","",'🛢️ RON CẠT TE'!K21)</f>
        <v/>
      </c>
      <c r="J5655">
        <f>IF('🛢️ RON CẠT TE'!A21="","",'🛢️ RON CẠT TE'!D21)</f>
        <v/>
      </c>
      <c r="L5655">
        <f>N(L5654)+IF(AND('🔎 TRA CỨU NHANH'!$C$2&lt;&gt;"",OR(ISNUMBER(SEARCH('🔎 TRA CỨU NHANH'!$C$2,$A5655)),ISNUMBER(SEARCH('🔎 TRA CỨU NHANH'!$C$2,$B5655)))),1,0)</f>
        <v/>
      </c>
      <c r="M5655">
        <f>IF(L5655&gt;N(L5654),L5655,"")</f>
        <v/>
      </c>
      <c r="N5655">
        <f>N(N5654)+IF(AND('💰 BÁO GIÁ'!$C$27&lt;&gt;"",OR(ISNUMBER(SEARCH('💰 BÁO GIÁ'!$C$27,$A5655)),ISNUMBER(SEARCH('💰 BÁO GIÁ'!$C$27,$B5655)))),1,0)</f>
        <v/>
      </c>
      <c r="O5655">
        <f>IF(N5655&gt;N(N5654),N5655,"")</f>
        <v/>
      </c>
    </row>
    <row r="5656">
      <c r="A5656">
        <f>IF('🛢️ RON CẠT TE'!A22="","",'🛢️ RON CẠT TE'!A22)</f>
        <v/>
      </c>
      <c r="B5656">
        <f>IF('🛢️ RON CẠT TE'!A22="","",'🛢️ RON CẠT TE'!O22)</f>
        <v/>
      </c>
      <c r="C5656">
        <f>IF('🛢️ RON CẠT TE'!A22="","","Ron cạt te")</f>
        <v/>
      </c>
      <c r="D5656">
        <f>IF('🛢️ RON CẠT TE'!A22="","",'🛢️ RON CẠT TE'!F22)</f>
        <v/>
      </c>
      <c r="E5656">
        <f>IF('🛢️ RON CẠT TE'!A22="","",'🛢️ RON CẠT TE'!G22)</f>
        <v/>
      </c>
      <c r="F5656">
        <f>IF('🛢️ RON CẠT TE'!A22="","",'🛢️ RON CẠT TE'!H22)</f>
        <v/>
      </c>
      <c r="G5656">
        <f>IF('🛢️ RON CẠT TE'!A22="","",'🛢️ RON CẠT TE'!I22)</f>
        <v/>
      </c>
      <c r="H5656">
        <f>IF('🛢️ RON CẠT TE'!A22="","",'🛢️ RON CẠT TE'!J22)</f>
        <v/>
      </c>
      <c r="I5656">
        <f>IF('🛢️ RON CẠT TE'!A22="","",'🛢️ RON CẠT TE'!K22)</f>
        <v/>
      </c>
      <c r="J5656">
        <f>IF('🛢️ RON CẠT TE'!A22="","",'🛢️ RON CẠT TE'!D22)</f>
        <v/>
      </c>
      <c r="L5656">
        <f>N(L5655)+IF(AND('🔎 TRA CỨU NHANH'!$C$2&lt;&gt;"",OR(ISNUMBER(SEARCH('🔎 TRA CỨU NHANH'!$C$2,$A5656)),ISNUMBER(SEARCH('🔎 TRA CỨU NHANH'!$C$2,$B5656)))),1,0)</f>
        <v/>
      </c>
      <c r="M5656">
        <f>IF(L5656&gt;N(L5655),L5656,"")</f>
        <v/>
      </c>
      <c r="N5656">
        <f>N(N5655)+IF(AND('💰 BÁO GIÁ'!$C$27&lt;&gt;"",OR(ISNUMBER(SEARCH('💰 BÁO GIÁ'!$C$27,$A5656)),ISNUMBER(SEARCH('💰 BÁO GIÁ'!$C$27,$B5656)))),1,0)</f>
        <v/>
      </c>
      <c r="O5656">
        <f>IF(N5656&gt;N(N5655),N5656,"")</f>
        <v/>
      </c>
    </row>
    <row r="5657">
      <c r="A5657">
        <f>IF('🛢️ RON CẠT TE'!A23="","",'🛢️ RON CẠT TE'!A23)</f>
        <v/>
      </c>
      <c r="B5657">
        <f>IF('🛢️ RON CẠT TE'!A23="","",'🛢️ RON CẠT TE'!O23)</f>
        <v/>
      </c>
      <c r="C5657">
        <f>IF('🛢️ RON CẠT TE'!A23="","","Ron cạt te")</f>
        <v/>
      </c>
      <c r="D5657">
        <f>IF('🛢️ RON CẠT TE'!A23="","",'🛢️ RON CẠT TE'!F23)</f>
        <v/>
      </c>
      <c r="E5657">
        <f>IF('🛢️ RON CẠT TE'!A23="","",'🛢️ RON CẠT TE'!G23)</f>
        <v/>
      </c>
      <c r="F5657" s="37">
        <f>IF('🛢️ RON CẠT TE'!A23="","",'🛢️ RON CẠT TE'!H23)</f>
        <v/>
      </c>
      <c r="G5657" s="37">
        <f>IF('🛢️ RON CẠT TE'!A23="","",'🛢️ RON CẠT TE'!I23)</f>
        <v/>
      </c>
      <c r="H5657" s="37">
        <f>IF('🛢️ RON CẠT TE'!A23="","",'🛢️ RON CẠT TE'!J23)</f>
        <v/>
      </c>
      <c r="I5657">
        <f>IF('🛢️ RON CẠT TE'!A23="","",'🛢️ RON CẠT TE'!K23)</f>
        <v/>
      </c>
      <c r="J5657">
        <f>IF('🛢️ RON CẠT TE'!A23="","",'🛢️ RON CẠT TE'!D23)</f>
        <v/>
      </c>
      <c r="L5657">
        <f>N(L5656)+IF(AND('🔎 TRA CỨU NHANH'!$C$2&lt;&gt;"",OR(ISNUMBER(SEARCH('🔎 TRA CỨU NHANH'!$C$2,$A5657)),ISNUMBER(SEARCH('🔎 TRA CỨU NHANH'!$C$2,$B5657)))),1,0)</f>
        <v/>
      </c>
      <c r="M5657">
        <f>IF(L5657&gt;N(L5656),L5657,"")</f>
        <v/>
      </c>
      <c r="N5657">
        <f>N(N5656)+IF(AND('💰 BÁO GIÁ'!$C$27&lt;&gt;"",OR(ISNUMBER(SEARCH('💰 BÁO GIÁ'!$C$27,$A5657)),ISNUMBER(SEARCH('💰 BÁO GIÁ'!$C$27,$B5657)))),1,0)</f>
        <v/>
      </c>
      <c r="O5657">
        <f>IF(N5657&gt;N(N5656),N5657,"")</f>
        <v/>
      </c>
    </row>
    <row r="5658">
      <c r="A5658">
        <f>IF('🛢️ RON CẠT TE'!A24="","",'🛢️ RON CẠT TE'!A24)</f>
        <v/>
      </c>
      <c r="B5658">
        <f>IF('🛢️ RON CẠT TE'!A24="","",'🛢️ RON CẠT TE'!O24)</f>
        <v/>
      </c>
      <c r="C5658">
        <f>IF('🛢️ RON CẠT TE'!A24="","","Ron cạt te")</f>
        <v/>
      </c>
      <c r="D5658">
        <f>IF('🛢️ RON CẠT TE'!A24="","",'🛢️ RON CẠT TE'!F24)</f>
        <v/>
      </c>
      <c r="E5658">
        <f>IF('🛢️ RON CẠT TE'!A24="","",'🛢️ RON CẠT TE'!G24)</f>
        <v/>
      </c>
      <c r="F5658" s="37">
        <f>IF('🛢️ RON CẠT TE'!A24="","",'🛢️ RON CẠT TE'!H24)</f>
        <v/>
      </c>
      <c r="G5658" s="37">
        <f>IF('🛢️ RON CẠT TE'!A24="","",'🛢️ RON CẠT TE'!I24)</f>
        <v/>
      </c>
      <c r="H5658" s="37">
        <f>IF('🛢️ RON CẠT TE'!A24="","",'🛢️ RON CẠT TE'!J24)</f>
        <v/>
      </c>
      <c r="I5658">
        <f>IF('🛢️ RON CẠT TE'!A24="","",'🛢️ RON CẠT TE'!K24)</f>
        <v/>
      </c>
      <c r="J5658">
        <f>IF('🛢️ RON CẠT TE'!A24="","",'🛢️ RON CẠT TE'!D24)</f>
        <v/>
      </c>
      <c r="L5658">
        <f>N(L5657)+IF(AND('🔎 TRA CỨU NHANH'!$C$2&lt;&gt;"",OR(ISNUMBER(SEARCH('🔎 TRA CỨU NHANH'!$C$2,$A5658)),ISNUMBER(SEARCH('🔎 TRA CỨU NHANH'!$C$2,$B5658)))),1,0)</f>
        <v/>
      </c>
      <c r="M5658">
        <f>IF(L5658&gt;N(L5657),L5658,"")</f>
        <v/>
      </c>
      <c r="N5658">
        <f>N(N5657)+IF(AND('💰 BÁO GIÁ'!$C$27&lt;&gt;"",OR(ISNUMBER(SEARCH('💰 BÁO GIÁ'!$C$27,$A5658)),ISNUMBER(SEARCH('💰 BÁO GIÁ'!$C$27,$B5658)))),1,0)</f>
        <v/>
      </c>
      <c r="O5658">
        <f>IF(N5658&gt;N(N5657),N5658,"")</f>
        <v/>
      </c>
    </row>
    <row r="5659">
      <c r="A5659">
        <f>IF('🛢️ RON CẠT TE'!A25="","",'🛢️ RON CẠT TE'!A25)</f>
        <v/>
      </c>
      <c r="B5659">
        <f>IF('🛢️ RON CẠT TE'!A25="","",'🛢️ RON CẠT TE'!O25)</f>
        <v/>
      </c>
      <c r="C5659">
        <f>IF('🛢️ RON CẠT TE'!A25="","","Ron cạt te")</f>
        <v/>
      </c>
      <c r="D5659">
        <f>IF('🛢️ RON CẠT TE'!A25="","",'🛢️ RON CẠT TE'!F25)</f>
        <v/>
      </c>
      <c r="E5659">
        <f>IF('🛢️ RON CẠT TE'!A25="","",'🛢️ RON CẠT TE'!G25)</f>
        <v/>
      </c>
      <c r="F5659">
        <f>IF('🛢️ RON CẠT TE'!A25="","",'🛢️ RON CẠT TE'!H25)</f>
        <v/>
      </c>
      <c r="G5659">
        <f>IF('🛢️ RON CẠT TE'!A25="","",'🛢️ RON CẠT TE'!I25)</f>
        <v/>
      </c>
      <c r="H5659">
        <f>IF('🛢️ RON CẠT TE'!A25="","",'🛢️ RON CẠT TE'!J25)</f>
        <v/>
      </c>
      <c r="I5659">
        <f>IF('🛢️ RON CẠT TE'!A25="","",'🛢️ RON CẠT TE'!K25)</f>
        <v/>
      </c>
      <c r="J5659">
        <f>IF('🛢️ RON CẠT TE'!A25="","",'🛢️ RON CẠT TE'!D25)</f>
        <v/>
      </c>
      <c r="L5659">
        <f>N(L5658)+IF(AND('🔎 TRA CỨU NHANH'!$C$2&lt;&gt;"",OR(ISNUMBER(SEARCH('🔎 TRA CỨU NHANH'!$C$2,$A5659)),ISNUMBER(SEARCH('🔎 TRA CỨU NHANH'!$C$2,$B5659)))),1,0)</f>
        <v/>
      </c>
      <c r="M5659">
        <f>IF(L5659&gt;N(L5658),L5659,"")</f>
        <v/>
      </c>
      <c r="N5659">
        <f>N(N5658)+IF(AND('💰 BÁO GIÁ'!$C$27&lt;&gt;"",OR(ISNUMBER(SEARCH('💰 BÁO GIÁ'!$C$27,$A5659)),ISNUMBER(SEARCH('💰 BÁO GIÁ'!$C$27,$B5659)))),1,0)</f>
        <v/>
      </c>
      <c r="O5659">
        <f>IF(N5659&gt;N(N5658),N5659,"")</f>
        <v/>
      </c>
    </row>
    <row r="5660">
      <c r="A5660">
        <f>IF('🛢️ RON CẠT TE'!A26="","",'🛢️ RON CẠT TE'!A26)</f>
        <v/>
      </c>
      <c r="B5660">
        <f>IF('🛢️ RON CẠT TE'!A26="","",'🛢️ RON CẠT TE'!O26)</f>
        <v/>
      </c>
      <c r="C5660">
        <f>IF('🛢️ RON CẠT TE'!A26="","","Ron cạt te")</f>
        <v/>
      </c>
      <c r="D5660">
        <f>IF('🛢️ RON CẠT TE'!A26="","",'🛢️ RON CẠT TE'!F26)</f>
        <v/>
      </c>
      <c r="E5660">
        <f>IF('🛢️ RON CẠT TE'!A26="","",'🛢️ RON CẠT TE'!G26)</f>
        <v/>
      </c>
      <c r="F5660" s="37">
        <f>IF('🛢️ RON CẠT TE'!A26="","",'🛢️ RON CẠT TE'!H26)</f>
        <v/>
      </c>
      <c r="G5660" s="37">
        <f>IF('🛢️ RON CẠT TE'!A26="","",'🛢️ RON CẠT TE'!I26)</f>
        <v/>
      </c>
      <c r="H5660" s="37">
        <f>IF('🛢️ RON CẠT TE'!A26="","",'🛢️ RON CẠT TE'!J26)</f>
        <v/>
      </c>
      <c r="I5660">
        <f>IF('🛢️ RON CẠT TE'!A26="","",'🛢️ RON CẠT TE'!K26)</f>
        <v/>
      </c>
      <c r="J5660">
        <f>IF('🛢️ RON CẠT TE'!A26="","",'🛢️ RON CẠT TE'!D26)</f>
        <v/>
      </c>
      <c r="L5660">
        <f>N(L5659)+IF(AND('🔎 TRA CỨU NHANH'!$C$2&lt;&gt;"",OR(ISNUMBER(SEARCH('🔎 TRA CỨU NHANH'!$C$2,$A5660)),ISNUMBER(SEARCH('🔎 TRA CỨU NHANH'!$C$2,$B5660)))),1,0)</f>
        <v/>
      </c>
      <c r="M5660">
        <f>IF(L5660&gt;N(L5659),L5660,"")</f>
        <v/>
      </c>
      <c r="N5660">
        <f>N(N5659)+IF(AND('💰 BÁO GIÁ'!$C$27&lt;&gt;"",OR(ISNUMBER(SEARCH('💰 BÁO GIÁ'!$C$27,$A5660)),ISNUMBER(SEARCH('💰 BÁO GIÁ'!$C$27,$B5660)))),1,0)</f>
        <v/>
      </c>
      <c r="O5660">
        <f>IF(N5660&gt;N(N5659),N5660,"")</f>
        <v/>
      </c>
    </row>
    <row r="5661">
      <c r="A5661">
        <f>IF('🛢️ RON CẠT TE'!A27="","",'🛢️ RON CẠT TE'!A27)</f>
        <v/>
      </c>
      <c r="B5661">
        <f>IF('🛢️ RON CẠT TE'!A27="","",'🛢️ RON CẠT TE'!O27)</f>
        <v/>
      </c>
      <c r="C5661">
        <f>IF('🛢️ RON CẠT TE'!A27="","","Ron cạt te")</f>
        <v/>
      </c>
      <c r="D5661">
        <f>IF('🛢️ RON CẠT TE'!A27="","",'🛢️ RON CẠT TE'!F27)</f>
        <v/>
      </c>
      <c r="E5661">
        <f>IF('🛢️ RON CẠT TE'!A27="","",'🛢️ RON CẠT TE'!G27)</f>
        <v/>
      </c>
      <c r="F5661">
        <f>IF('🛢️ RON CẠT TE'!A27="","",'🛢️ RON CẠT TE'!H27)</f>
        <v/>
      </c>
      <c r="G5661">
        <f>IF('🛢️ RON CẠT TE'!A27="","",'🛢️ RON CẠT TE'!I27)</f>
        <v/>
      </c>
      <c r="H5661">
        <f>IF('🛢️ RON CẠT TE'!A27="","",'🛢️ RON CẠT TE'!J27)</f>
        <v/>
      </c>
      <c r="I5661">
        <f>IF('🛢️ RON CẠT TE'!A27="","",'🛢️ RON CẠT TE'!K27)</f>
        <v/>
      </c>
      <c r="J5661">
        <f>IF('🛢️ RON CẠT TE'!A27="","",'🛢️ RON CẠT TE'!D27)</f>
        <v/>
      </c>
      <c r="L5661">
        <f>N(L5660)+IF(AND('🔎 TRA CỨU NHANH'!$C$2&lt;&gt;"",OR(ISNUMBER(SEARCH('🔎 TRA CỨU NHANH'!$C$2,$A5661)),ISNUMBER(SEARCH('🔎 TRA CỨU NHANH'!$C$2,$B5661)))),1,0)</f>
        <v/>
      </c>
      <c r="M5661">
        <f>IF(L5661&gt;N(L5660),L5661,"")</f>
        <v/>
      </c>
      <c r="N5661">
        <f>N(N5660)+IF(AND('💰 BÁO GIÁ'!$C$27&lt;&gt;"",OR(ISNUMBER(SEARCH('💰 BÁO GIÁ'!$C$27,$A5661)),ISNUMBER(SEARCH('💰 BÁO GIÁ'!$C$27,$B5661)))),1,0)</f>
        <v/>
      </c>
      <c r="O5661">
        <f>IF(N5661&gt;N(N5660),N5661,"")</f>
        <v/>
      </c>
    </row>
    <row r="5662">
      <c r="A5662">
        <f>IF('🛢️ RON CẠT TE'!A28="","",'🛢️ RON CẠT TE'!A28)</f>
        <v/>
      </c>
      <c r="B5662">
        <f>IF('🛢️ RON CẠT TE'!A28="","",'🛢️ RON CẠT TE'!O28)</f>
        <v/>
      </c>
      <c r="C5662">
        <f>IF('🛢️ RON CẠT TE'!A28="","","Ron cạt te")</f>
        <v/>
      </c>
      <c r="D5662">
        <f>IF('🛢️ RON CẠT TE'!A28="","",'🛢️ RON CẠT TE'!F28)</f>
        <v/>
      </c>
      <c r="E5662">
        <f>IF('🛢️ RON CẠT TE'!A28="","",'🛢️ RON CẠT TE'!G28)</f>
        <v/>
      </c>
      <c r="F5662">
        <f>IF('🛢️ RON CẠT TE'!A28="","",'🛢️ RON CẠT TE'!H28)</f>
        <v/>
      </c>
      <c r="G5662">
        <f>IF('🛢️ RON CẠT TE'!A28="","",'🛢️ RON CẠT TE'!I28)</f>
        <v/>
      </c>
      <c r="H5662">
        <f>IF('🛢️ RON CẠT TE'!A28="","",'🛢️ RON CẠT TE'!J28)</f>
        <v/>
      </c>
      <c r="I5662">
        <f>IF('🛢️ RON CẠT TE'!A28="","",'🛢️ RON CẠT TE'!K28)</f>
        <v/>
      </c>
      <c r="J5662">
        <f>IF('🛢️ RON CẠT TE'!A28="","",'🛢️ RON CẠT TE'!D28)</f>
        <v/>
      </c>
      <c r="L5662">
        <f>N(L5661)+IF(AND('🔎 TRA CỨU NHANH'!$C$2&lt;&gt;"",OR(ISNUMBER(SEARCH('🔎 TRA CỨU NHANH'!$C$2,$A5662)),ISNUMBER(SEARCH('🔎 TRA CỨU NHANH'!$C$2,$B5662)))),1,0)</f>
        <v/>
      </c>
      <c r="M5662">
        <f>IF(L5662&gt;N(L5661),L5662,"")</f>
        <v/>
      </c>
      <c r="N5662">
        <f>N(N5661)+IF(AND('💰 BÁO GIÁ'!$C$27&lt;&gt;"",OR(ISNUMBER(SEARCH('💰 BÁO GIÁ'!$C$27,$A5662)),ISNUMBER(SEARCH('💰 BÁO GIÁ'!$C$27,$B5662)))),1,0)</f>
        <v/>
      </c>
      <c r="O5662">
        <f>IF(N5662&gt;N(N5661),N5662,"")</f>
        <v/>
      </c>
    </row>
    <row r="5663">
      <c r="A5663">
        <f>IF('🛢️ RON CẠT TE'!A29="","",'🛢️ RON CẠT TE'!A29)</f>
        <v/>
      </c>
      <c r="B5663">
        <f>IF('🛢️ RON CẠT TE'!A29="","",'🛢️ RON CẠT TE'!O29)</f>
        <v/>
      </c>
      <c r="C5663">
        <f>IF('🛢️ RON CẠT TE'!A29="","","Ron cạt te")</f>
        <v/>
      </c>
      <c r="D5663">
        <f>IF('🛢️ RON CẠT TE'!A29="","",'🛢️ RON CẠT TE'!F29)</f>
        <v/>
      </c>
      <c r="E5663">
        <f>IF('🛢️ RON CẠT TE'!A29="","",'🛢️ RON CẠT TE'!G29)</f>
        <v/>
      </c>
      <c r="F5663">
        <f>IF('🛢️ RON CẠT TE'!A29="","",'🛢️ RON CẠT TE'!H29)</f>
        <v/>
      </c>
      <c r="G5663">
        <f>IF('🛢️ RON CẠT TE'!A29="","",'🛢️ RON CẠT TE'!I29)</f>
        <v/>
      </c>
      <c r="H5663">
        <f>IF('🛢️ RON CẠT TE'!A29="","",'🛢️ RON CẠT TE'!J29)</f>
        <v/>
      </c>
      <c r="I5663">
        <f>IF('🛢️ RON CẠT TE'!A29="","",'🛢️ RON CẠT TE'!K29)</f>
        <v/>
      </c>
      <c r="J5663">
        <f>IF('🛢️ RON CẠT TE'!A29="","",'🛢️ RON CẠT TE'!D29)</f>
        <v/>
      </c>
      <c r="L5663">
        <f>N(L5662)+IF(AND('🔎 TRA CỨU NHANH'!$C$2&lt;&gt;"",OR(ISNUMBER(SEARCH('🔎 TRA CỨU NHANH'!$C$2,$A5663)),ISNUMBER(SEARCH('🔎 TRA CỨU NHANH'!$C$2,$B5663)))),1,0)</f>
        <v/>
      </c>
      <c r="M5663">
        <f>IF(L5663&gt;N(L5662),L5663,"")</f>
        <v/>
      </c>
      <c r="N5663">
        <f>N(N5662)+IF(AND('💰 BÁO GIÁ'!$C$27&lt;&gt;"",OR(ISNUMBER(SEARCH('💰 BÁO GIÁ'!$C$27,$A5663)),ISNUMBER(SEARCH('💰 BÁO GIÁ'!$C$27,$B5663)))),1,0)</f>
        <v/>
      </c>
      <c r="O5663">
        <f>IF(N5663&gt;N(N5662),N5663,"")</f>
        <v/>
      </c>
    </row>
    <row r="5664">
      <c r="A5664">
        <f>IF('🛢️ RON CẠT TE'!A30="","",'🛢️ RON CẠT TE'!A30)</f>
        <v/>
      </c>
      <c r="B5664">
        <f>IF('🛢️ RON CẠT TE'!A30="","",'🛢️ RON CẠT TE'!O30)</f>
        <v/>
      </c>
      <c r="C5664">
        <f>IF('🛢️ RON CẠT TE'!A30="","","Ron cạt te")</f>
        <v/>
      </c>
      <c r="D5664">
        <f>IF('🛢️ RON CẠT TE'!A30="","",'🛢️ RON CẠT TE'!F30)</f>
        <v/>
      </c>
      <c r="E5664">
        <f>IF('🛢️ RON CẠT TE'!A30="","",'🛢️ RON CẠT TE'!G30)</f>
        <v/>
      </c>
      <c r="F5664">
        <f>IF('🛢️ RON CẠT TE'!A30="","",'🛢️ RON CẠT TE'!H30)</f>
        <v/>
      </c>
      <c r="G5664">
        <f>IF('🛢️ RON CẠT TE'!A30="","",'🛢️ RON CẠT TE'!I30)</f>
        <v/>
      </c>
      <c r="H5664">
        <f>IF('🛢️ RON CẠT TE'!A30="","",'🛢️ RON CẠT TE'!J30)</f>
        <v/>
      </c>
      <c r="I5664">
        <f>IF('🛢️ RON CẠT TE'!A30="","",'🛢️ RON CẠT TE'!K30)</f>
        <v/>
      </c>
      <c r="J5664">
        <f>IF('🛢️ RON CẠT TE'!A30="","",'🛢️ RON CẠT TE'!D30)</f>
        <v/>
      </c>
      <c r="L5664">
        <f>N(L5663)+IF(AND('🔎 TRA CỨU NHANH'!$C$2&lt;&gt;"",OR(ISNUMBER(SEARCH('🔎 TRA CỨU NHANH'!$C$2,$A5664)),ISNUMBER(SEARCH('🔎 TRA CỨU NHANH'!$C$2,$B5664)))),1,0)</f>
        <v/>
      </c>
      <c r="M5664">
        <f>IF(L5664&gt;N(L5663),L5664,"")</f>
        <v/>
      </c>
      <c r="N5664">
        <f>N(N5663)+IF(AND('💰 BÁO GIÁ'!$C$27&lt;&gt;"",OR(ISNUMBER(SEARCH('💰 BÁO GIÁ'!$C$27,$A5664)),ISNUMBER(SEARCH('💰 BÁO GIÁ'!$C$27,$B5664)))),1,0)</f>
        <v/>
      </c>
      <c r="O5664">
        <f>IF(N5664&gt;N(N5663),N5664,"")</f>
        <v/>
      </c>
    </row>
    <row r="5665">
      <c r="A5665">
        <f>IF('🛢️ RON CẠT TE'!A31="","",'🛢️ RON CẠT TE'!A31)</f>
        <v/>
      </c>
      <c r="B5665">
        <f>IF('🛢️ RON CẠT TE'!A31="","",'🛢️ RON CẠT TE'!O31)</f>
        <v/>
      </c>
      <c r="C5665">
        <f>IF('🛢️ RON CẠT TE'!A31="","","Ron cạt te")</f>
        <v/>
      </c>
      <c r="D5665">
        <f>IF('🛢️ RON CẠT TE'!A31="","",'🛢️ RON CẠT TE'!F31)</f>
        <v/>
      </c>
      <c r="E5665">
        <f>IF('🛢️ RON CẠT TE'!A31="","",'🛢️ RON CẠT TE'!G31)</f>
        <v/>
      </c>
      <c r="F5665" s="37">
        <f>IF('🛢️ RON CẠT TE'!A31="","",'🛢️ RON CẠT TE'!H31)</f>
        <v/>
      </c>
      <c r="G5665" s="37">
        <f>IF('🛢️ RON CẠT TE'!A31="","",'🛢️ RON CẠT TE'!I31)</f>
        <v/>
      </c>
      <c r="H5665" s="37">
        <f>IF('🛢️ RON CẠT TE'!A31="","",'🛢️ RON CẠT TE'!J31)</f>
        <v/>
      </c>
      <c r="I5665">
        <f>IF('🛢️ RON CẠT TE'!A31="","",'🛢️ RON CẠT TE'!K31)</f>
        <v/>
      </c>
      <c r="J5665">
        <f>IF('🛢️ RON CẠT TE'!A31="","",'🛢️ RON CẠT TE'!D31)</f>
        <v/>
      </c>
      <c r="L5665">
        <f>N(L5664)+IF(AND('🔎 TRA CỨU NHANH'!$C$2&lt;&gt;"",OR(ISNUMBER(SEARCH('🔎 TRA CỨU NHANH'!$C$2,$A5665)),ISNUMBER(SEARCH('🔎 TRA CỨU NHANH'!$C$2,$B5665)))),1,0)</f>
        <v/>
      </c>
      <c r="M5665">
        <f>IF(L5665&gt;N(L5664),L5665,"")</f>
        <v/>
      </c>
      <c r="N5665">
        <f>N(N5664)+IF(AND('💰 BÁO GIÁ'!$C$27&lt;&gt;"",OR(ISNUMBER(SEARCH('💰 BÁO GIÁ'!$C$27,$A5665)),ISNUMBER(SEARCH('💰 BÁO GIÁ'!$C$27,$B5665)))),1,0)</f>
        <v/>
      </c>
      <c r="O5665">
        <f>IF(N5665&gt;N(N5664),N5665,"")</f>
        <v/>
      </c>
    </row>
    <row r="5666">
      <c r="A5666">
        <f>IF('🛢️ RON CẠT TE'!A32="","",'🛢️ RON CẠT TE'!A32)</f>
        <v/>
      </c>
      <c r="B5666">
        <f>IF('🛢️ RON CẠT TE'!A32="","",'🛢️ RON CẠT TE'!O32)</f>
        <v/>
      </c>
      <c r="C5666">
        <f>IF('🛢️ RON CẠT TE'!A32="","","Ron cạt te")</f>
        <v/>
      </c>
      <c r="D5666">
        <f>IF('🛢️ RON CẠT TE'!A32="","",'🛢️ RON CẠT TE'!F32)</f>
        <v/>
      </c>
      <c r="E5666">
        <f>IF('🛢️ RON CẠT TE'!A32="","",'🛢️ RON CẠT TE'!G32)</f>
        <v/>
      </c>
      <c r="F5666">
        <f>IF('🛢️ RON CẠT TE'!A32="","",'🛢️ RON CẠT TE'!H32)</f>
        <v/>
      </c>
      <c r="G5666">
        <f>IF('🛢️ RON CẠT TE'!A32="","",'🛢️ RON CẠT TE'!I32)</f>
        <v/>
      </c>
      <c r="H5666">
        <f>IF('🛢️ RON CẠT TE'!A32="","",'🛢️ RON CẠT TE'!J32)</f>
        <v/>
      </c>
      <c r="I5666">
        <f>IF('🛢️ RON CẠT TE'!A32="","",'🛢️ RON CẠT TE'!K32)</f>
        <v/>
      </c>
      <c r="J5666">
        <f>IF('🛢️ RON CẠT TE'!A32="","",'🛢️ RON CẠT TE'!D32)</f>
        <v/>
      </c>
      <c r="L5666">
        <f>N(L5665)+IF(AND('🔎 TRA CỨU NHANH'!$C$2&lt;&gt;"",OR(ISNUMBER(SEARCH('🔎 TRA CỨU NHANH'!$C$2,$A5666)),ISNUMBER(SEARCH('🔎 TRA CỨU NHANH'!$C$2,$B5666)))),1,0)</f>
        <v/>
      </c>
      <c r="M5666">
        <f>IF(L5666&gt;N(L5665),L5666,"")</f>
        <v/>
      </c>
      <c r="N5666">
        <f>N(N5665)+IF(AND('💰 BÁO GIÁ'!$C$27&lt;&gt;"",OR(ISNUMBER(SEARCH('💰 BÁO GIÁ'!$C$27,$A5666)),ISNUMBER(SEARCH('💰 BÁO GIÁ'!$C$27,$B5666)))),1,0)</f>
        <v/>
      </c>
      <c r="O5666">
        <f>IF(N5666&gt;N(N5665),N5666,"")</f>
        <v/>
      </c>
    </row>
    <row r="5667">
      <c r="A5667">
        <f>IF('🛢️ RON CẠT TE'!A33="","",'🛢️ RON CẠT TE'!A33)</f>
        <v/>
      </c>
      <c r="B5667">
        <f>IF('🛢️ RON CẠT TE'!A33="","",'🛢️ RON CẠT TE'!O33)</f>
        <v/>
      </c>
      <c r="C5667">
        <f>IF('🛢️ RON CẠT TE'!A33="","","Ron cạt te")</f>
        <v/>
      </c>
      <c r="D5667">
        <f>IF('🛢️ RON CẠT TE'!A33="","",'🛢️ RON CẠT TE'!F33)</f>
        <v/>
      </c>
      <c r="E5667">
        <f>IF('🛢️ RON CẠT TE'!A33="","",'🛢️ RON CẠT TE'!G33)</f>
        <v/>
      </c>
      <c r="F5667">
        <f>IF('🛢️ RON CẠT TE'!A33="","",'🛢️ RON CẠT TE'!H33)</f>
        <v/>
      </c>
      <c r="G5667">
        <f>IF('🛢️ RON CẠT TE'!A33="","",'🛢️ RON CẠT TE'!I33)</f>
        <v/>
      </c>
      <c r="H5667">
        <f>IF('🛢️ RON CẠT TE'!A33="","",'🛢️ RON CẠT TE'!J33)</f>
        <v/>
      </c>
      <c r="I5667">
        <f>IF('🛢️ RON CẠT TE'!A33="","",'🛢️ RON CẠT TE'!K33)</f>
        <v/>
      </c>
      <c r="J5667">
        <f>IF('🛢️ RON CẠT TE'!A33="","",'🛢️ RON CẠT TE'!D33)</f>
        <v/>
      </c>
      <c r="L5667">
        <f>N(L5666)+IF(AND('🔎 TRA CỨU NHANH'!$C$2&lt;&gt;"",OR(ISNUMBER(SEARCH('🔎 TRA CỨU NHANH'!$C$2,$A5667)),ISNUMBER(SEARCH('🔎 TRA CỨU NHANH'!$C$2,$B5667)))),1,0)</f>
        <v/>
      </c>
      <c r="M5667">
        <f>IF(L5667&gt;N(L5666),L5667,"")</f>
        <v/>
      </c>
      <c r="N5667">
        <f>N(N5666)+IF(AND('💰 BÁO GIÁ'!$C$27&lt;&gt;"",OR(ISNUMBER(SEARCH('💰 BÁO GIÁ'!$C$27,$A5667)),ISNUMBER(SEARCH('💰 BÁO GIÁ'!$C$27,$B5667)))),1,0)</f>
        <v/>
      </c>
      <c r="O5667">
        <f>IF(N5667&gt;N(N5666),N5667,"")</f>
        <v/>
      </c>
    </row>
    <row r="5668">
      <c r="A5668">
        <f>IF('🛢️ RON CẠT TE'!A34="","",'🛢️ RON CẠT TE'!A34)</f>
        <v/>
      </c>
      <c r="B5668">
        <f>IF('🛢️ RON CẠT TE'!A34="","",'🛢️ RON CẠT TE'!O34)</f>
        <v/>
      </c>
      <c r="C5668">
        <f>IF('🛢️ RON CẠT TE'!A34="","","Ron cạt te")</f>
        <v/>
      </c>
      <c r="D5668">
        <f>IF('🛢️ RON CẠT TE'!A34="","",'🛢️ RON CẠT TE'!F34)</f>
        <v/>
      </c>
      <c r="E5668">
        <f>IF('🛢️ RON CẠT TE'!A34="","",'🛢️ RON CẠT TE'!G34)</f>
        <v/>
      </c>
      <c r="F5668">
        <f>IF('🛢️ RON CẠT TE'!A34="","",'🛢️ RON CẠT TE'!H34)</f>
        <v/>
      </c>
      <c r="G5668">
        <f>IF('🛢️ RON CẠT TE'!A34="","",'🛢️ RON CẠT TE'!I34)</f>
        <v/>
      </c>
      <c r="H5668">
        <f>IF('🛢️ RON CẠT TE'!A34="","",'🛢️ RON CẠT TE'!J34)</f>
        <v/>
      </c>
      <c r="I5668">
        <f>IF('🛢️ RON CẠT TE'!A34="","",'🛢️ RON CẠT TE'!K34)</f>
        <v/>
      </c>
      <c r="J5668">
        <f>IF('🛢️ RON CẠT TE'!A34="","",'🛢️ RON CẠT TE'!D34)</f>
        <v/>
      </c>
      <c r="L5668">
        <f>N(L5667)+IF(AND('🔎 TRA CỨU NHANH'!$C$2&lt;&gt;"",OR(ISNUMBER(SEARCH('🔎 TRA CỨU NHANH'!$C$2,$A5668)),ISNUMBER(SEARCH('🔎 TRA CỨU NHANH'!$C$2,$B5668)))),1,0)</f>
        <v/>
      </c>
      <c r="M5668">
        <f>IF(L5668&gt;N(L5667),L5668,"")</f>
        <v/>
      </c>
      <c r="N5668">
        <f>N(N5667)+IF(AND('💰 BÁO GIÁ'!$C$27&lt;&gt;"",OR(ISNUMBER(SEARCH('💰 BÁO GIÁ'!$C$27,$A5668)),ISNUMBER(SEARCH('💰 BÁO GIÁ'!$C$27,$B5668)))),1,0)</f>
        <v/>
      </c>
      <c r="O5668">
        <f>IF(N5668&gt;N(N5667),N5668,"")</f>
        <v/>
      </c>
    </row>
    <row r="5669">
      <c r="A5669">
        <f>IF('🛢️ RON CẠT TE'!A35="","",'🛢️ RON CẠT TE'!A35)</f>
        <v/>
      </c>
      <c r="B5669">
        <f>IF('🛢️ RON CẠT TE'!A35="","",'🛢️ RON CẠT TE'!O35)</f>
        <v/>
      </c>
      <c r="C5669">
        <f>IF('🛢️ RON CẠT TE'!A35="","","Ron cạt te")</f>
        <v/>
      </c>
      <c r="D5669">
        <f>IF('🛢️ RON CẠT TE'!A35="","",'🛢️ RON CẠT TE'!F35)</f>
        <v/>
      </c>
      <c r="E5669">
        <f>IF('🛢️ RON CẠT TE'!A35="","",'🛢️ RON CẠT TE'!G35)</f>
        <v/>
      </c>
      <c r="F5669" s="37">
        <f>IF('🛢️ RON CẠT TE'!A35="","",'🛢️ RON CẠT TE'!H35)</f>
        <v/>
      </c>
      <c r="G5669" s="37">
        <f>IF('🛢️ RON CẠT TE'!A35="","",'🛢️ RON CẠT TE'!I35)</f>
        <v/>
      </c>
      <c r="H5669" s="37">
        <f>IF('🛢️ RON CẠT TE'!A35="","",'🛢️ RON CẠT TE'!J35)</f>
        <v/>
      </c>
      <c r="I5669">
        <f>IF('🛢️ RON CẠT TE'!A35="","",'🛢️ RON CẠT TE'!K35)</f>
        <v/>
      </c>
      <c r="J5669">
        <f>IF('🛢️ RON CẠT TE'!A35="","",'🛢️ RON CẠT TE'!D35)</f>
        <v/>
      </c>
      <c r="L5669">
        <f>N(L5668)+IF(AND('🔎 TRA CỨU NHANH'!$C$2&lt;&gt;"",OR(ISNUMBER(SEARCH('🔎 TRA CỨU NHANH'!$C$2,$A5669)),ISNUMBER(SEARCH('🔎 TRA CỨU NHANH'!$C$2,$B5669)))),1,0)</f>
        <v/>
      </c>
      <c r="M5669">
        <f>IF(L5669&gt;N(L5668),L5669,"")</f>
        <v/>
      </c>
      <c r="N5669">
        <f>N(N5668)+IF(AND('💰 BÁO GIÁ'!$C$27&lt;&gt;"",OR(ISNUMBER(SEARCH('💰 BÁO GIÁ'!$C$27,$A5669)),ISNUMBER(SEARCH('💰 BÁO GIÁ'!$C$27,$B5669)))),1,0)</f>
        <v/>
      </c>
      <c r="O5669">
        <f>IF(N5669&gt;N(N5668),N5669,"")</f>
        <v/>
      </c>
    </row>
    <row r="5670">
      <c r="A5670">
        <f>IF('🛢️ RON CẠT TE'!A36="","",'🛢️ RON CẠT TE'!A36)</f>
        <v/>
      </c>
      <c r="B5670">
        <f>IF('🛢️ RON CẠT TE'!A36="","",'🛢️ RON CẠT TE'!O36)</f>
        <v/>
      </c>
      <c r="C5670">
        <f>IF('🛢️ RON CẠT TE'!A36="","","Ron cạt te")</f>
        <v/>
      </c>
      <c r="D5670">
        <f>IF('🛢️ RON CẠT TE'!A36="","",'🛢️ RON CẠT TE'!F36)</f>
        <v/>
      </c>
      <c r="E5670">
        <f>IF('🛢️ RON CẠT TE'!A36="","",'🛢️ RON CẠT TE'!G36)</f>
        <v/>
      </c>
      <c r="F5670">
        <f>IF('🛢️ RON CẠT TE'!A36="","",'🛢️ RON CẠT TE'!H36)</f>
        <v/>
      </c>
      <c r="G5670">
        <f>IF('🛢️ RON CẠT TE'!A36="","",'🛢️ RON CẠT TE'!I36)</f>
        <v/>
      </c>
      <c r="H5670">
        <f>IF('🛢️ RON CẠT TE'!A36="","",'🛢️ RON CẠT TE'!J36)</f>
        <v/>
      </c>
      <c r="I5670">
        <f>IF('🛢️ RON CẠT TE'!A36="","",'🛢️ RON CẠT TE'!K36)</f>
        <v/>
      </c>
      <c r="J5670">
        <f>IF('🛢️ RON CẠT TE'!A36="","",'🛢️ RON CẠT TE'!D36)</f>
        <v/>
      </c>
      <c r="L5670">
        <f>N(L5669)+IF(AND('🔎 TRA CỨU NHANH'!$C$2&lt;&gt;"",OR(ISNUMBER(SEARCH('🔎 TRA CỨU NHANH'!$C$2,$A5670)),ISNUMBER(SEARCH('🔎 TRA CỨU NHANH'!$C$2,$B5670)))),1,0)</f>
        <v/>
      </c>
      <c r="M5670">
        <f>IF(L5670&gt;N(L5669),L5670,"")</f>
        <v/>
      </c>
      <c r="N5670">
        <f>N(N5669)+IF(AND('💰 BÁO GIÁ'!$C$27&lt;&gt;"",OR(ISNUMBER(SEARCH('💰 BÁO GIÁ'!$C$27,$A5670)),ISNUMBER(SEARCH('💰 BÁO GIÁ'!$C$27,$B5670)))),1,0)</f>
        <v/>
      </c>
      <c r="O5670">
        <f>IF(N5670&gt;N(N5669),N5670,"")</f>
        <v/>
      </c>
    </row>
    <row r="5671">
      <c r="A5671">
        <f>IF('🛢️ RON CẠT TE'!A37="","",'🛢️ RON CẠT TE'!A37)</f>
        <v/>
      </c>
      <c r="B5671">
        <f>IF('🛢️ RON CẠT TE'!A37="","",'🛢️ RON CẠT TE'!O37)</f>
        <v/>
      </c>
      <c r="C5671">
        <f>IF('🛢️ RON CẠT TE'!A37="","","Ron cạt te")</f>
        <v/>
      </c>
      <c r="D5671">
        <f>IF('🛢️ RON CẠT TE'!A37="","",'🛢️ RON CẠT TE'!F37)</f>
        <v/>
      </c>
      <c r="E5671">
        <f>IF('🛢️ RON CẠT TE'!A37="","",'🛢️ RON CẠT TE'!G37)</f>
        <v/>
      </c>
      <c r="F5671">
        <f>IF('🛢️ RON CẠT TE'!A37="","",'🛢️ RON CẠT TE'!H37)</f>
        <v/>
      </c>
      <c r="G5671">
        <f>IF('🛢️ RON CẠT TE'!A37="","",'🛢️ RON CẠT TE'!I37)</f>
        <v/>
      </c>
      <c r="H5671">
        <f>IF('🛢️ RON CẠT TE'!A37="","",'🛢️ RON CẠT TE'!J37)</f>
        <v/>
      </c>
      <c r="I5671">
        <f>IF('🛢️ RON CẠT TE'!A37="","",'🛢️ RON CẠT TE'!K37)</f>
        <v/>
      </c>
      <c r="J5671">
        <f>IF('🛢️ RON CẠT TE'!A37="","",'🛢️ RON CẠT TE'!D37)</f>
        <v/>
      </c>
      <c r="L5671">
        <f>N(L5670)+IF(AND('🔎 TRA CỨU NHANH'!$C$2&lt;&gt;"",OR(ISNUMBER(SEARCH('🔎 TRA CỨU NHANH'!$C$2,$A5671)),ISNUMBER(SEARCH('🔎 TRA CỨU NHANH'!$C$2,$B5671)))),1,0)</f>
        <v/>
      </c>
      <c r="M5671">
        <f>IF(L5671&gt;N(L5670),L5671,"")</f>
        <v/>
      </c>
      <c r="N5671">
        <f>N(N5670)+IF(AND('💰 BÁO GIÁ'!$C$27&lt;&gt;"",OR(ISNUMBER(SEARCH('💰 BÁO GIÁ'!$C$27,$A5671)),ISNUMBER(SEARCH('💰 BÁO GIÁ'!$C$27,$B5671)))),1,0)</f>
        <v/>
      </c>
      <c r="O5671">
        <f>IF(N5671&gt;N(N5670),N5671,"")</f>
        <v/>
      </c>
    </row>
    <row r="5672">
      <c r="A5672">
        <f>IF('🛢️ RON CẠT TE'!A38="","",'🛢️ RON CẠT TE'!A38)</f>
        <v/>
      </c>
      <c r="B5672">
        <f>IF('🛢️ RON CẠT TE'!A38="","",'🛢️ RON CẠT TE'!O38)</f>
        <v/>
      </c>
      <c r="C5672">
        <f>IF('🛢️ RON CẠT TE'!A38="","","Ron cạt te")</f>
        <v/>
      </c>
      <c r="D5672">
        <f>IF('🛢️ RON CẠT TE'!A38="","",'🛢️ RON CẠT TE'!F38)</f>
        <v/>
      </c>
      <c r="E5672">
        <f>IF('🛢️ RON CẠT TE'!A38="","",'🛢️ RON CẠT TE'!G38)</f>
        <v/>
      </c>
      <c r="F5672">
        <f>IF('🛢️ RON CẠT TE'!A38="","",'🛢️ RON CẠT TE'!H38)</f>
        <v/>
      </c>
      <c r="G5672">
        <f>IF('🛢️ RON CẠT TE'!A38="","",'🛢️ RON CẠT TE'!I38)</f>
        <v/>
      </c>
      <c r="H5672">
        <f>IF('🛢️ RON CẠT TE'!A38="","",'🛢️ RON CẠT TE'!J38)</f>
        <v/>
      </c>
      <c r="I5672">
        <f>IF('🛢️ RON CẠT TE'!A38="","",'🛢️ RON CẠT TE'!K38)</f>
        <v/>
      </c>
      <c r="J5672">
        <f>IF('🛢️ RON CẠT TE'!A38="","",'🛢️ RON CẠT TE'!D38)</f>
        <v/>
      </c>
      <c r="L5672">
        <f>N(L5671)+IF(AND('🔎 TRA CỨU NHANH'!$C$2&lt;&gt;"",OR(ISNUMBER(SEARCH('🔎 TRA CỨU NHANH'!$C$2,$A5672)),ISNUMBER(SEARCH('🔎 TRA CỨU NHANH'!$C$2,$B5672)))),1,0)</f>
        <v/>
      </c>
      <c r="M5672">
        <f>IF(L5672&gt;N(L5671),L5672,"")</f>
        <v/>
      </c>
      <c r="N5672">
        <f>N(N5671)+IF(AND('💰 BÁO GIÁ'!$C$27&lt;&gt;"",OR(ISNUMBER(SEARCH('💰 BÁO GIÁ'!$C$27,$A5672)),ISNUMBER(SEARCH('💰 BÁO GIÁ'!$C$27,$B5672)))),1,0)</f>
        <v/>
      </c>
      <c r="O5672">
        <f>IF(N5672&gt;N(N5671),N5672,"")</f>
        <v/>
      </c>
    </row>
    <row r="5673">
      <c r="A5673">
        <f>IF('🛢️ RON CẠT TE'!A39="","",'🛢️ RON CẠT TE'!A39)</f>
        <v/>
      </c>
      <c r="B5673">
        <f>IF('🛢️ RON CẠT TE'!A39="","",'🛢️ RON CẠT TE'!O39)</f>
        <v/>
      </c>
      <c r="C5673">
        <f>IF('🛢️ RON CẠT TE'!A39="","","Ron cạt te")</f>
        <v/>
      </c>
      <c r="D5673">
        <f>IF('🛢️ RON CẠT TE'!A39="","",'🛢️ RON CẠT TE'!F39)</f>
        <v/>
      </c>
      <c r="E5673">
        <f>IF('🛢️ RON CẠT TE'!A39="","",'🛢️ RON CẠT TE'!G39)</f>
        <v/>
      </c>
      <c r="F5673" s="37">
        <f>IF('🛢️ RON CẠT TE'!A39="","",'🛢️ RON CẠT TE'!H39)</f>
        <v/>
      </c>
      <c r="G5673" s="37">
        <f>IF('🛢️ RON CẠT TE'!A39="","",'🛢️ RON CẠT TE'!I39)</f>
        <v/>
      </c>
      <c r="H5673" s="37">
        <f>IF('🛢️ RON CẠT TE'!A39="","",'🛢️ RON CẠT TE'!J39)</f>
        <v/>
      </c>
      <c r="I5673">
        <f>IF('🛢️ RON CẠT TE'!A39="","",'🛢️ RON CẠT TE'!K39)</f>
        <v/>
      </c>
      <c r="J5673">
        <f>IF('🛢️ RON CẠT TE'!A39="","",'🛢️ RON CẠT TE'!D39)</f>
        <v/>
      </c>
      <c r="L5673">
        <f>N(L5672)+IF(AND('🔎 TRA CỨU NHANH'!$C$2&lt;&gt;"",OR(ISNUMBER(SEARCH('🔎 TRA CỨU NHANH'!$C$2,$A5673)),ISNUMBER(SEARCH('🔎 TRA CỨU NHANH'!$C$2,$B5673)))),1,0)</f>
        <v/>
      </c>
      <c r="M5673">
        <f>IF(L5673&gt;N(L5672),L5673,"")</f>
        <v/>
      </c>
      <c r="N5673">
        <f>N(N5672)+IF(AND('💰 BÁO GIÁ'!$C$27&lt;&gt;"",OR(ISNUMBER(SEARCH('💰 BÁO GIÁ'!$C$27,$A5673)),ISNUMBER(SEARCH('💰 BÁO GIÁ'!$C$27,$B5673)))),1,0)</f>
        <v/>
      </c>
      <c r="O5673">
        <f>IF(N5673&gt;N(N5672),N5673,"")</f>
        <v/>
      </c>
    </row>
    <row r="5674">
      <c r="A5674">
        <f>IF('🛢️ RON CẠT TE'!A40="","",'🛢️ RON CẠT TE'!A40)</f>
        <v/>
      </c>
      <c r="B5674">
        <f>IF('🛢️ RON CẠT TE'!A40="","",'🛢️ RON CẠT TE'!O40)</f>
        <v/>
      </c>
      <c r="C5674">
        <f>IF('🛢️ RON CẠT TE'!A40="","","Ron cạt te")</f>
        <v/>
      </c>
      <c r="D5674">
        <f>IF('🛢️ RON CẠT TE'!A40="","",'🛢️ RON CẠT TE'!F40)</f>
        <v/>
      </c>
      <c r="E5674">
        <f>IF('🛢️ RON CẠT TE'!A40="","",'🛢️ RON CẠT TE'!G40)</f>
        <v/>
      </c>
      <c r="F5674" s="37">
        <f>IF('🛢️ RON CẠT TE'!A40="","",'🛢️ RON CẠT TE'!H40)</f>
        <v/>
      </c>
      <c r="G5674" s="37">
        <f>IF('🛢️ RON CẠT TE'!A40="","",'🛢️ RON CẠT TE'!I40)</f>
        <v/>
      </c>
      <c r="H5674" s="37">
        <f>IF('🛢️ RON CẠT TE'!A40="","",'🛢️ RON CẠT TE'!J40)</f>
        <v/>
      </c>
      <c r="I5674">
        <f>IF('🛢️ RON CẠT TE'!A40="","",'🛢️ RON CẠT TE'!K40)</f>
        <v/>
      </c>
      <c r="J5674">
        <f>IF('🛢️ RON CẠT TE'!A40="","",'🛢️ RON CẠT TE'!D40)</f>
        <v/>
      </c>
      <c r="L5674">
        <f>N(L5673)+IF(AND('🔎 TRA CỨU NHANH'!$C$2&lt;&gt;"",OR(ISNUMBER(SEARCH('🔎 TRA CỨU NHANH'!$C$2,$A5674)),ISNUMBER(SEARCH('🔎 TRA CỨU NHANH'!$C$2,$B5674)))),1,0)</f>
        <v/>
      </c>
      <c r="M5674">
        <f>IF(L5674&gt;N(L5673),L5674,"")</f>
        <v/>
      </c>
      <c r="N5674">
        <f>N(N5673)+IF(AND('💰 BÁO GIÁ'!$C$27&lt;&gt;"",OR(ISNUMBER(SEARCH('💰 BÁO GIÁ'!$C$27,$A5674)),ISNUMBER(SEARCH('💰 BÁO GIÁ'!$C$27,$B5674)))),1,0)</f>
        <v/>
      </c>
      <c r="O5674">
        <f>IF(N5674&gt;N(N5673),N5674,"")</f>
        <v/>
      </c>
    </row>
    <row r="5675">
      <c r="A5675">
        <f>IF('🛢️ RON CẠT TE'!A41="","",'🛢️ RON CẠT TE'!A41)</f>
        <v/>
      </c>
      <c r="B5675">
        <f>IF('🛢️ RON CẠT TE'!A41="","",'🛢️ RON CẠT TE'!O41)</f>
        <v/>
      </c>
      <c r="C5675">
        <f>IF('🛢️ RON CẠT TE'!A41="","","Ron cạt te")</f>
        <v/>
      </c>
      <c r="D5675">
        <f>IF('🛢️ RON CẠT TE'!A41="","",'🛢️ RON CẠT TE'!F41)</f>
        <v/>
      </c>
      <c r="E5675">
        <f>IF('🛢️ RON CẠT TE'!A41="","",'🛢️ RON CẠT TE'!G41)</f>
        <v/>
      </c>
      <c r="F5675" s="37">
        <f>IF('🛢️ RON CẠT TE'!A41="","",'🛢️ RON CẠT TE'!H41)</f>
        <v/>
      </c>
      <c r="G5675" s="37">
        <f>IF('🛢️ RON CẠT TE'!A41="","",'🛢️ RON CẠT TE'!I41)</f>
        <v/>
      </c>
      <c r="H5675" s="37">
        <f>IF('🛢️ RON CẠT TE'!A41="","",'🛢️ RON CẠT TE'!J41)</f>
        <v/>
      </c>
      <c r="I5675">
        <f>IF('🛢️ RON CẠT TE'!A41="","",'🛢️ RON CẠT TE'!K41)</f>
        <v/>
      </c>
      <c r="J5675">
        <f>IF('🛢️ RON CẠT TE'!A41="","",'🛢️ RON CẠT TE'!D41)</f>
        <v/>
      </c>
      <c r="L5675">
        <f>N(L5674)+IF(AND('🔎 TRA CỨU NHANH'!$C$2&lt;&gt;"",OR(ISNUMBER(SEARCH('🔎 TRA CỨU NHANH'!$C$2,$A5675)),ISNUMBER(SEARCH('🔎 TRA CỨU NHANH'!$C$2,$B5675)))),1,0)</f>
        <v/>
      </c>
      <c r="M5675">
        <f>IF(L5675&gt;N(L5674),L5675,"")</f>
        <v/>
      </c>
      <c r="N5675">
        <f>N(N5674)+IF(AND('💰 BÁO GIÁ'!$C$27&lt;&gt;"",OR(ISNUMBER(SEARCH('💰 BÁO GIÁ'!$C$27,$A5675)),ISNUMBER(SEARCH('💰 BÁO GIÁ'!$C$27,$B5675)))),1,0)</f>
        <v/>
      </c>
      <c r="O5675">
        <f>IF(N5675&gt;N(N5674),N5675,"")</f>
        <v/>
      </c>
    </row>
    <row r="5676">
      <c r="A5676">
        <f>IF('🛢️ RON CẠT TE'!A42="","",'🛢️ RON CẠT TE'!A42)</f>
        <v/>
      </c>
      <c r="B5676">
        <f>IF('🛢️ RON CẠT TE'!A42="","",'🛢️ RON CẠT TE'!O42)</f>
        <v/>
      </c>
      <c r="C5676">
        <f>IF('🛢️ RON CẠT TE'!A42="","","Ron cạt te")</f>
        <v/>
      </c>
      <c r="D5676">
        <f>IF('🛢️ RON CẠT TE'!A42="","",'🛢️ RON CẠT TE'!F42)</f>
        <v/>
      </c>
      <c r="E5676">
        <f>IF('🛢️ RON CẠT TE'!A42="","",'🛢️ RON CẠT TE'!G42)</f>
        <v/>
      </c>
      <c r="F5676" s="37">
        <f>IF('🛢️ RON CẠT TE'!A42="","",'🛢️ RON CẠT TE'!H42)</f>
        <v/>
      </c>
      <c r="G5676" s="37">
        <f>IF('🛢️ RON CẠT TE'!A42="","",'🛢️ RON CẠT TE'!I42)</f>
        <v/>
      </c>
      <c r="H5676" s="37">
        <f>IF('🛢️ RON CẠT TE'!A42="","",'🛢️ RON CẠT TE'!J42)</f>
        <v/>
      </c>
      <c r="I5676">
        <f>IF('🛢️ RON CẠT TE'!A42="","",'🛢️ RON CẠT TE'!K42)</f>
        <v/>
      </c>
      <c r="J5676">
        <f>IF('🛢️ RON CẠT TE'!A42="","",'🛢️ RON CẠT TE'!D42)</f>
        <v/>
      </c>
      <c r="L5676">
        <f>N(L5675)+IF(AND('🔎 TRA CỨU NHANH'!$C$2&lt;&gt;"",OR(ISNUMBER(SEARCH('🔎 TRA CỨU NHANH'!$C$2,$A5676)),ISNUMBER(SEARCH('🔎 TRA CỨU NHANH'!$C$2,$B5676)))),1,0)</f>
        <v/>
      </c>
      <c r="M5676">
        <f>IF(L5676&gt;N(L5675),L5676,"")</f>
        <v/>
      </c>
      <c r="N5676">
        <f>N(N5675)+IF(AND('💰 BÁO GIÁ'!$C$27&lt;&gt;"",OR(ISNUMBER(SEARCH('💰 BÁO GIÁ'!$C$27,$A5676)),ISNUMBER(SEARCH('💰 BÁO GIÁ'!$C$27,$B5676)))),1,0)</f>
        <v/>
      </c>
      <c r="O5676">
        <f>IF(N5676&gt;N(N5675),N5676,"")</f>
        <v/>
      </c>
    </row>
    <row r="5677">
      <c r="A5677">
        <f>IF('🛢️ RON CẠT TE'!A43="","",'🛢️ RON CẠT TE'!A43)</f>
        <v/>
      </c>
      <c r="B5677">
        <f>IF('🛢️ RON CẠT TE'!A43="","",'🛢️ RON CẠT TE'!O43)</f>
        <v/>
      </c>
      <c r="C5677">
        <f>IF('🛢️ RON CẠT TE'!A43="","","Ron cạt te")</f>
        <v/>
      </c>
      <c r="D5677">
        <f>IF('🛢️ RON CẠT TE'!A43="","",'🛢️ RON CẠT TE'!F43)</f>
        <v/>
      </c>
      <c r="E5677">
        <f>IF('🛢️ RON CẠT TE'!A43="","",'🛢️ RON CẠT TE'!G43)</f>
        <v/>
      </c>
      <c r="F5677" s="37">
        <f>IF('🛢️ RON CẠT TE'!A43="","",'🛢️ RON CẠT TE'!H43)</f>
        <v/>
      </c>
      <c r="G5677" s="37">
        <f>IF('🛢️ RON CẠT TE'!A43="","",'🛢️ RON CẠT TE'!I43)</f>
        <v/>
      </c>
      <c r="H5677" s="37">
        <f>IF('🛢️ RON CẠT TE'!A43="","",'🛢️ RON CẠT TE'!J43)</f>
        <v/>
      </c>
      <c r="I5677">
        <f>IF('🛢️ RON CẠT TE'!A43="","",'🛢️ RON CẠT TE'!K43)</f>
        <v/>
      </c>
      <c r="J5677">
        <f>IF('🛢️ RON CẠT TE'!A43="","",'🛢️ RON CẠT TE'!D43)</f>
        <v/>
      </c>
      <c r="L5677">
        <f>N(L5676)+IF(AND('🔎 TRA CỨU NHANH'!$C$2&lt;&gt;"",OR(ISNUMBER(SEARCH('🔎 TRA CỨU NHANH'!$C$2,$A5677)),ISNUMBER(SEARCH('🔎 TRA CỨU NHANH'!$C$2,$B5677)))),1,0)</f>
        <v/>
      </c>
      <c r="M5677">
        <f>IF(L5677&gt;N(L5676),L5677,"")</f>
        <v/>
      </c>
      <c r="N5677">
        <f>N(N5676)+IF(AND('💰 BÁO GIÁ'!$C$27&lt;&gt;"",OR(ISNUMBER(SEARCH('💰 BÁO GIÁ'!$C$27,$A5677)),ISNUMBER(SEARCH('💰 BÁO GIÁ'!$C$27,$B5677)))),1,0)</f>
        <v/>
      </c>
      <c r="O5677">
        <f>IF(N5677&gt;N(N5676),N5677,"")</f>
        <v/>
      </c>
    </row>
    <row r="5678">
      <c r="A5678">
        <f>IF('🛢️ RON CẠT TE'!A44="","",'🛢️ RON CẠT TE'!A44)</f>
        <v/>
      </c>
      <c r="B5678">
        <f>IF('🛢️ RON CẠT TE'!A44="","",'🛢️ RON CẠT TE'!O44)</f>
        <v/>
      </c>
      <c r="C5678">
        <f>IF('🛢️ RON CẠT TE'!A44="","","Ron cạt te")</f>
        <v/>
      </c>
      <c r="D5678">
        <f>IF('🛢️ RON CẠT TE'!A44="","",'🛢️ RON CẠT TE'!F44)</f>
        <v/>
      </c>
      <c r="E5678">
        <f>IF('🛢️ RON CẠT TE'!A44="","",'🛢️ RON CẠT TE'!G44)</f>
        <v/>
      </c>
      <c r="F5678">
        <f>IF('🛢️ RON CẠT TE'!A44="","",'🛢️ RON CẠT TE'!H44)</f>
        <v/>
      </c>
      <c r="G5678">
        <f>IF('🛢️ RON CẠT TE'!A44="","",'🛢️ RON CẠT TE'!I44)</f>
        <v/>
      </c>
      <c r="H5678">
        <f>IF('🛢️ RON CẠT TE'!A44="","",'🛢️ RON CẠT TE'!J44)</f>
        <v/>
      </c>
      <c r="I5678">
        <f>IF('🛢️ RON CẠT TE'!A44="","",'🛢️ RON CẠT TE'!K44)</f>
        <v/>
      </c>
      <c r="J5678">
        <f>IF('🛢️ RON CẠT TE'!A44="","",'🛢️ RON CẠT TE'!D44)</f>
        <v/>
      </c>
      <c r="L5678">
        <f>N(L5677)+IF(AND('🔎 TRA CỨU NHANH'!$C$2&lt;&gt;"",OR(ISNUMBER(SEARCH('🔎 TRA CỨU NHANH'!$C$2,$A5678)),ISNUMBER(SEARCH('🔎 TRA CỨU NHANH'!$C$2,$B5678)))),1,0)</f>
        <v/>
      </c>
      <c r="M5678">
        <f>IF(L5678&gt;N(L5677),L5678,"")</f>
        <v/>
      </c>
      <c r="N5678">
        <f>N(N5677)+IF(AND('💰 BÁO GIÁ'!$C$27&lt;&gt;"",OR(ISNUMBER(SEARCH('💰 BÁO GIÁ'!$C$27,$A5678)),ISNUMBER(SEARCH('💰 BÁO GIÁ'!$C$27,$B5678)))),1,0)</f>
        <v/>
      </c>
      <c r="O5678">
        <f>IF(N5678&gt;N(N5677),N5678,"")</f>
        <v/>
      </c>
    </row>
    <row r="5679">
      <c r="A5679">
        <f>IF('🛢️ RON CẠT TE'!A45="","",'🛢️ RON CẠT TE'!A45)</f>
        <v/>
      </c>
      <c r="B5679">
        <f>IF('🛢️ RON CẠT TE'!A45="","",'🛢️ RON CẠT TE'!O45)</f>
        <v/>
      </c>
      <c r="C5679">
        <f>IF('🛢️ RON CẠT TE'!A45="","","Ron cạt te")</f>
        <v/>
      </c>
      <c r="D5679">
        <f>IF('🛢️ RON CẠT TE'!A45="","",'🛢️ RON CẠT TE'!F45)</f>
        <v/>
      </c>
      <c r="E5679">
        <f>IF('🛢️ RON CẠT TE'!A45="","",'🛢️ RON CẠT TE'!G45)</f>
        <v/>
      </c>
      <c r="F5679" s="37">
        <f>IF('🛢️ RON CẠT TE'!A45="","",'🛢️ RON CẠT TE'!H45)</f>
        <v/>
      </c>
      <c r="G5679" s="37">
        <f>IF('🛢️ RON CẠT TE'!A45="","",'🛢️ RON CẠT TE'!I45)</f>
        <v/>
      </c>
      <c r="H5679" s="37">
        <f>IF('🛢️ RON CẠT TE'!A45="","",'🛢️ RON CẠT TE'!J45)</f>
        <v/>
      </c>
      <c r="I5679">
        <f>IF('🛢️ RON CẠT TE'!A45="","",'🛢️ RON CẠT TE'!K45)</f>
        <v/>
      </c>
      <c r="J5679">
        <f>IF('🛢️ RON CẠT TE'!A45="","",'🛢️ RON CẠT TE'!D45)</f>
        <v/>
      </c>
      <c r="L5679">
        <f>N(L5678)+IF(AND('🔎 TRA CỨU NHANH'!$C$2&lt;&gt;"",OR(ISNUMBER(SEARCH('🔎 TRA CỨU NHANH'!$C$2,$A5679)),ISNUMBER(SEARCH('🔎 TRA CỨU NHANH'!$C$2,$B5679)))),1,0)</f>
        <v/>
      </c>
      <c r="M5679">
        <f>IF(L5679&gt;N(L5678),L5679,"")</f>
        <v/>
      </c>
      <c r="N5679">
        <f>N(N5678)+IF(AND('💰 BÁO GIÁ'!$C$27&lt;&gt;"",OR(ISNUMBER(SEARCH('💰 BÁO GIÁ'!$C$27,$A5679)),ISNUMBER(SEARCH('💰 BÁO GIÁ'!$C$27,$B5679)))),1,0)</f>
        <v/>
      </c>
      <c r="O5679">
        <f>IF(N5679&gt;N(N5678),N5679,"")</f>
        <v/>
      </c>
    </row>
    <row r="5680">
      <c r="A5680">
        <f>IF('🛢️ RON CẠT TE'!A46="","",'🛢️ RON CẠT TE'!A46)</f>
        <v/>
      </c>
      <c r="B5680">
        <f>IF('🛢️ RON CẠT TE'!A46="","",'🛢️ RON CẠT TE'!O46)</f>
        <v/>
      </c>
      <c r="C5680">
        <f>IF('🛢️ RON CẠT TE'!A46="","","Ron cạt te")</f>
        <v/>
      </c>
      <c r="D5680">
        <f>IF('🛢️ RON CẠT TE'!A46="","",'🛢️ RON CẠT TE'!F46)</f>
        <v/>
      </c>
      <c r="E5680">
        <f>IF('🛢️ RON CẠT TE'!A46="","",'🛢️ RON CẠT TE'!G46)</f>
        <v/>
      </c>
      <c r="F5680">
        <f>IF('🛢️ RON CẠT TE'!A46="","",'🛢️ RON CẠT TE'!H46)</f>
        <v/>
      </c>
      <c r="G5680">
        <f>IF('🛢️ RON CẠT TE'!A46="","",'🛢️ RON CẠT TE'!I46)</f>
        <v/>
      </c>
      <c r="H5680">
        <f>IF('🛢️ RON CẠT TE'!A46="","",'🛢️ RON CẠT TE'!J46)</f>
        <v/>
      </c>
      <c r="I5680">
        <f>IF('🛢️ RON CẠT TE'!A46="","",'🛢️ RON CẠT TE'!K46)</f>
        <v/>
      </c>
      <c r="J5680">
        <f>IF('🛢️ RON CẠT TE'!A46="","",'🛢️ RON CẠT TE'!D46)</f>
        <v/>
      </c>
      <c r="L5680">
        <f>N(L5679)+IF(AND('🔎 TRA CỨU NHANH'!$C$2&lt;&gt;"",OR(ISNUMBER(SEARCH('🔎 TRA CỨU NHANH'!$C$2,$A5680)),ISNUMBER(SEARCH('🔎 TRA CỨU NHANH'!$C$2,$B5680)))),1,0)</f>
        <v/>
      </c>
      <c r="M5680">
        <f>IF(L5680&gt;N(L5679),L5680,"")</f>
        <v/>
      </c>
      <c r="N5680">
        <f>N(N5679)+IF(AND('💰 BÁO GIÁ'!$C$27&lt;&gt;"",OR(ISNUMBER(SEARCH('💰 BÁO GIÁ'!$C$27,$A5680)),ISNUMBER(SEARCH('💰 BÁO GIÁ'!$C$27,$B5680)))),1,0)</f>
        <v/>
      </c>
      <c r="O5680">
        <f>IF(N5680&gt;N(N5679),N5680,"")</f>
        <v/>
      </c>
    </row>
    <row r="5681">
      <c r="A5681">
        <f>IF('🛢️ RON CẠT TE'!A47="","",'🛢️ RON CẠT TE'!A47)</f>
        <v/>
      </c>
      <c r="B5681">
        <f>IF('🛢️ RON CẠT TE'!A47="","",'🛢️ RON CẠT TE'!O47)</f>
        <v/>
      </c>
      <c r="C5681">
        <f>IF('🛢️ RON CẠT TE'!A47="","","Ron cạt te")</f>
        <v/>
      </c>
      <c r="D5681">
        <f>IF('🛢️ RON CẠT TE'!A47="","",'🛢️ RON CẠT TE'!F47)</f>
        <v/>
      </c>
      <c r="E5681">
        <f>IF('🛢️ RON CẠT TE'!A47="","",'🛢️ RON CẠT TE'!G47)</f>
        <v/>
      </c>
      <c r="F5681" s="37">
        <f>IF('🛢️ RON CẠT TE'!A47="","",'🛢️ RON CẠT TE'!H47)</f>
        <v/>
      </c>
      <c r="G5681" s="37">
        <f>IF('🛢️ RON CẠT TE'!A47="","",'🛢️ RON CẠT TE'!I47)</f>
        <v/>
      </c>
      <c r="H5681" s="37">
        <f>IF('🛢️ RON CẠT TE'!A47="","",'🛢️ RON CẠT TE'!J47)</f>
        <v/>
      </c>
      <c r="I5681">
        <f>IF('🛢️ RON CẠT TE'!A47="","",'🛢️ RON CẠT TE'!K47)</f>
        <v/>
      </c>
      <c r="J5681">
        <f>IF('🛢️ RON CẠT TE'!A47="","",'🛢️ RON CẠT TE'!D47)</f>
        <v/>
      </c>
      <c r="L5681">
        <f>N(L5680)+IF(AND('🔎 TRA CỨU NHANH'!$C$2&lt;&gt;"",OR(ISNUMBER(SEARCH('🔎 TRA CỨU NHANH'!$C$2,$A5681)),ISNUMBER(SEARCH('🔎 TRA CỨU NHANH'!$C$2,$B5681)))),1,0)</f>
        <v/>
      </c>
      <c r="M5681">
        <f>IF(L5681&gt;N(L5680),L5681,"")</f>
        <v/>
      </c>
      <c r="N5681">
        <f>N(N5680)+IF(AND('💰 BÁO GIÁ'!$C$27&lt;&gt;"",OR(ISNUMBER(SEARCH('💰 BÁO GIÁ'!$C$27,$A5681)),ISNUMBER(SEARCH('💰 BÁO GIÁ'!$C$27,$B5681)))),1,0)</f>
        <v/>
      </c>
      <c r="O5681">
        <f>IF(N5681&gt;N(N5680),N5681,"")</f>
        <v/>
      </c>
    </row>
    <row r="5682">
      <c r="A5682">
        <f>IF('🛢️ RON CẠT TE'!A48="","",'🛢️ RON CẠT TE'!A48)</f>
        <v/>
      </c>
      <c r="B5682">
        <f>IF('🛢️ RON CẠT TE'!A48="","",'🛢️ RON CẠT TE'!O48)</f>
        <v/>
      </c>
      <c r="C5682">
        <f>IF('🛢️ RON CẠT TE'!A48="","","Ron cạt te")</f>
        <v/>
      </c>
      <c r="D5682">
        <f>IF('🛢️ RON CẠT TE'!A48="","",'🛢️ RON CẠT TE'!F48)</f>
        <v/>
      </c>
      <c r="E5682">
        <f>IF('🛢️ RON CẠT TE'!A48="","",'🛢️ RON CẠT TE'!G48)</f>
        <v/>
      </c>
      <c r="F5682">
        <f>IF('🛢️ RON CẠT TE'!A48="","",'🛢️ RON CẠT TE'!H48)</f>
        <v/>
      </c>
      <c r="G5682">
        <f>IF('🛢️ RON CẠT TE'!A48="","",'🛢️ RON CẠT TE'!I48)</f>
        <v/>
      </c>
      <c r="H5682">
        <f>IF('🛢️ RON CẠT TE'!A48="","",'🛢️ RON CẠT TE'!J48)</f>
        <v/>
      </c>
      <c r="I5682">
        <f>IF('🛢️ RON CẠT TE'!A48="","",'🛢️ RON CẠT TE'!K48)</f>
        <v/>
      </c>
      <c r="J5682">
        <f>IF('🛢️ RON CẠT TE'!A48="","",'🛢️ RON CẠT TE'!D48)</f>
        <v/>
      </c>
      <c r="L5682">
        <f>N(L5681)+IF(AND('🔎 TRA CỨU NHANH'!$C$2&lt;&gt;"",OR(ISNUMBER(SEARCH('🔎 TRA CỨU NHANH'!$C$2,$A5682)),ISNUMBER(SEARCH('🔎 TRA CỨU NHANH'!$C$2,$B5682)))),1,0)</f>
        <v/>
      </c>
      <c r="M5682">
        <f>IF(L5682&gt;N(L5681),L5682,"")</f>
        <v/>
      </c>
      <c r="N5682">
        <f>N(N5681)+IF(AND('💰 BÁO GIÁ'!$C$27&lt;&gt;"",OR(ISNUMBER(SEARCH('💰 BÁO GIÁ'!$C$27,$A5682)),ISNUMBER(SEARCH('💰 BÁO GIÁ'!$C$27,$B5682)))),1,0)</f>
        <v/>
      </c>
      <c r="O5682">
        <f>IF(N5682&gt;N(N5681),N5682,"")</f>
        <v/>
      </c>
    </row>
    <row r="5683">
      <c r="A5683">
        <f>IF('🛢️ RON CẠT TE'!A49="","",'🛢️ RON CẠT TE'!A49)</f>
        <v/>
      </c>
      <c r="B5683">
        <f>IF('🛢️ RON CẠT TE'!A49="","",'🛢️ RON CẠT TE'!O49)</f>
        <v/>
      </c>
      <c r="C5683">
        <f>IF('🛢️ RON CẠT TE'!A49="","","Ron cạt te")</f>
        <v/>
      </c>
      <c r="D5683">
        <f>IF('🛢️ RON CẠT TE'!A49="","",'🛢️ RON CẠT TE'!F49)</f>
        <v/>
      </c>
      <c r="E5683">
        <f>IF('🛢️ RON CẠT TE'!A49="","",'🛢️ RON CẠT TE'!G49)</f>
        <v/>
      </c>
      <c r="F5683">
        <f>IF('🛢️ RON CẠT TE'!A49="","",'🛢️ RON CẠT TE'!H49)</f>
        <v/>
      </c>
      <c r="G5683">
        <f>IF('🛢️ RON CẠT TE'!A49="","",'🛢️ RON CẠT TE'!I49)</f>
        <v/>
      </c>
      <c r="H5683">
        <f>IF('🛢️ RON CẠT TE'!A49="","",'🛢️ RON CẠT TE'!J49)</f>
        <v/>
      </c>
      <c r="I5683">
        <f>IF('🛢️ RON CẠT TE'!A49="","",'🛢️ RON CẠT TE'!K49)</f>
        <v/>
      </c>
      <c r="J5683">
        <f>IF('🛢️ RON CẠT TE'!A49="","",'🛢️ RON CẠT TE'!D49)</f>
        <v/>
      </c>
      <c r="L5683">
        <f>N(L5682)+IF(AND('🔎 TRA CỨU NHANH'!$C$2&lt;&gt;"",OR(ISNUMBER(SEARCH('🔎 TRA CỨU NHANH'!$C$2,$A5683)),ISNUMBER(SEARCH('🔎 TRA CỨU NHANH'!$C$2,$B5683)))),1,0)</f>
        <v/>
      </c>
      <c r="M5683">
        <f>IF(L5683&gt;N(L5682),L5683,"")</f>
        <v/>
      </c>
      <c r="N5683">
        <f>N(N5682)+IF(AND('💰 BÁO GIÁ'!$C$27&lt;&gt;"",OR(ISNUMBER(SEARCH('💰 BÁO GIÁ'!$C$27,$A5683)),ISNUMBER(SEARCH('💰 BÁO GIÁ'!$C$27,$B5683)))),1,0)</f>
        <v/>
      </c>
      <c r="O5683">
        <f>IF(N5683&gt;N(N5682),N5683,"")</f>
        <v/>
      </c>
    </row>
    <row r="5684">
      <c r="A5684">
        <f>IF('🛢️ RON CẠT TE'!A50="","",'🛢️ RON CẠT TE'!A50)</f>
        <v/>
      </c>
      <c r="B5684">
        <f>IF('🛢️ RON CẠT TE'!A50="","",'🛢️ RON CẠT TE'!O50)</f>
        <v/>
      </c>
      <c r="C5684">
        <f>IF('🛢️ RON CẠT TE'!A50="","","Ron cạt te")</f>
        <v/>
      </c>
      <c r="D5684">
        <f>IF('🛢️ RON CẠT TE'!A50="","",'🛢️ RON CẠT TE'!F50)</f>
        <v/>
      </c>
      <c r="E5684">
        <f>IF('🛢️ RON CẠT TE'!A50="","",'🛢️ RON CẠT TE'!G50)</f>
        <v/>
      </c>
      <c r="F5684" s="37">
        <f>IF('🛢️ RON CẠT TE'!A50="","",'🛢️ RON CẠT TE'!H50)</f>
        <v/>
      </c>
      <c r="G5684" s="37">
        <f>IF('🛢️ RON CẠT TE'!A50="","",'🛢️ RON CẠT TE'!I50)</f>
        <v/>
      </c>
      <c r="H5684" s="37">
        <f>IF('🛢️ RON CẠT TE'!A50="","",'🛢️ RON CẠT TE'!J50)</f>
        <v/>
      </c>
      <c r="I5684">
        <f>IF('🛢️ RON CẠT TE'!A50="","",'🛢️ RON CẠT TE'!K50)</f>
        <v/>
      </c>
      <c r="J5684">
        <f>IF('🛢️ RON CẠT TE'!A50="","",'🛢️ RON CẠT TE'!D50)</f>
        <v/>
      </c>
      <c r="L5684">
        <f>N(L5683)+IF(AND('🔎 TRA CỨU NHANH'!$C$2&lt;&gt;"",OR(ISNUMBER(SEARCH('🔎 TRA CỨU NHANH'!$C$2,$A5684)),ISNUMBER(SEARCH('🔎 TRA CỨU NHANH'!$C$2,$B5684)))),1,0)</f>
        <v/>
      </c>
      <c r="M5684">
        <f>IF(L5684&gt;N(L5683),L5684,"")</f>
        <v/>
      </c>
      <c r="N5684">
        <f>N(N5683)+IF(AND('💰 BÁO GIÁ'!$C$27&lt;&gt;"",OR(ISNUMBER(SEARCH('💰 BÁO GIÁ'!$C$27,$A5684)),ISNUMBER(SEARCH('💰 BÁO GIÁ'!$C$27,$B5684)))),1,0)</f>
        <v/>
      </c>
      <c r="O5684">
        <f>IF(N5684&gt;N(N5683),N5684,"")</f>
        <v/>
      </c>
    </row>
    <row r="5685">
      <c r="A5685">
        <f>IF('🛢️ RON CẠT TE'!A51="","",'🛢️ RON CẠT TE'!A51)</f>
        <v/>
      </c>
      <c r="B5685">
        <f>IF('🛢️ RON CẠT TE'!A51="","",'🛢️ RON CẠT TE'!O51)</f>
        <v/>
      </c>
      <c r="C5685">
        <f>IF('🛢️ RON CẠT TE'!A51="","","Ron cạt te")</f>
        <v/>
      </c>
      <c r="D5685">
        <f>IF('🛢️ RON CẠT TE'!A51="","",'🛢️ RON CẠT TE'!F51)</f>
        <v/>
      </c>
      <c r="E5685">
        <f>IF('🛢️ RON CẠT TE'!A51="","",'🛢️ RON CẠT TE'!G51)</f>
        <v/>
      </c>
      <c r="F5685">
        <f>IF('🛢️ RON CẠT TE'!A51="","",'🛢️ RON CẠT TE'!H51)</f>
        <v/>
      </c>
      <c r="G5685">
        <f>IF('🛢️ RON CẠT TE'!A51="","",'🛢️ RON CẠT TE'!I51)</f>
        <v/>
      </c>
      <c r="H5685">
        <f>IF('🛢️ RON CẠT TE'!A51="","",'🛢️ RON CẠT TE'!J51)</f>
        <v/>
      </c>
      <c r="I5685">
        <f>IF('🛢️ RON CẠT TE'!A51="","",'🛢️ RON CẠT TE'!K51)</f>
        <v/>
      </c>
      <c r="J5685">
        <f>IF('🛢️ RON CẠT TE'!A51="","",'🛢️ RON CẠT TE'!D51)</f>
        <v/>
      </c>
      <c r="L5685">
        <f>N(L5684)+IF(AND('🔎 TRA CỨU NHANH'!$C$2&lt;&gt;"",OR(ISNUMBER(SEARCH('🔎 TRA CỨU NHANH'!$C$2,$A5685)),ISNUMBER(SEARCH('🔎 TRA CỨU NHANH'!$C$2,$B5685)))),1,0)</f>
        <v/>
      </c>
      <c r="M5685">
        <f>IF(L5685&gt;N(L5684),L5685,"")</f>
        <v/>
      </c>
      <c r="N5685">
        <f>N(N5684)+IF(AND('💰 BÁO GIÁ'!$C$27&lt;&gt;"",OR(ISNUMBER(SEARCH('💰 BÁO GIÁ'!$C$27,$A5685)),ISNUMBER(SEARCH('💰 BÁO GIÁ'!$C$27,$B5685)))),1,0)</f>
        <v/>
      </c>
      <c r="O5685">
        <f>IF(N5685&gt;N(N5684),N5685,"")</f>
        <v/>
      </c>
    </row>
    <row r="5686">
      <c r="A5686">
        <f>IF('🛢️ RON CẠT TE'!A52="","",'🛢️ RON CẠT TE'!A52)</f>
        <v/>
      </c>
      <c r="B5686">
        <f>IF('🛢️ RON CẠT TE'!A52="","",'🛢️ RON CẠT TE'!O52)</f>
        <v/>
      </c>
      <c r="C5686">
        <f>IF('🛢️ RON CẠT TE'!A52="","","Ron cạt te")</f>
        <v/>
      </c>
      <c r="D5686">
        <f>IF('🛢️ RON CẠT TE'!A52="","",'🛢️ RON CẠT TE'!F52)</f>
        <v/>
      </c>
      <c r="E5686">
        <f>IF('🛢️ RON CẠT TE'!A52="","",'🛢️ RON CẠT TE'!G52)</f>
        <v/>
      </c>
      <c r="F5686" s="37">
        <f>IF('🛢️ RON CẠT TE'!A52="","",'🛢️ RON CẠT TE'!H52)</f>
        <v/>
      </c>
      <c r="G5686" s="37">
        <f>IF('🛢️ RON CẠT TE'!A52="","",'🛢️ RON CẠT TE'!I52)</f>
        <v/>
      </c>
      <c r="H5686" s="37">
        <f>IF('🛢️ RON CẠT TE'!A52="","",'🛢️ RON CẠT TE'!J52)</f>
        <v/>
      </c>
      <c r="I5686">
        <f>IF('🛢️ RON CẠT TE'!A52="","",'🛢️ RON CẠT TE'!K52)</f>
        <v/>
      </c>
      <c r="J5686">
        <f>IF('🛢️ RON CẠT TE'!A52="","",'🛢️ RON CẠT TE'!D52)</f>
        <v/>
      </c>
      <c r="L5686">
        <f>N(L5685)+IF(AND('🔎 TRA CỨU NHANH'!$C$2&lt;&gt;"",OR(ISNUMBER(SEARCH('🔎 TRA CỨU NHANH'!$C$2,$A5686)),ISNUMBER(SEARCH('🔎 TRA CỨU NHANH'!$C$2,$B5686)))),1,0)</f>
        <v/>
      </c>
      <c r="M5686">
        <f>IF(L5686&gt;N(L5685),L5686,"")</f>
        <v/>
      </c>
      <c r="N5686">
        <f>N(N5685)+IF(AND('💰 BÁO GIÁ'!$C$27&lt;&gt;"",OR(ISNUMBER(SEARCH('💰 BÁO GIÁ'!$C$27,$A5686)),ISNUMBER(SEARCH('💰 BÁO GIÁ'!$C$27,$B5686)))),1,0)</f>
        <v/>
      </c>
      <c r="O5686">
        <f>IF(N5686&gt;N(N5685),N5686,"")</f>
        <v/>
      </c>
    </row>
    <row r="5687">
      <c r="A5687">
        <f>IF('🛢️ RON CẠT TE'!A53="","",'🛢️ RON CẠT TE'!A53)</f>
        <v/>
      </c>
      <c r="B5687">
        <f>IF('🛢️ RON CẠT TE'!A53="","",'🛢️ RON CẠT TE'!O53)</f>
        <v/>
      </c>
      <c r="C5687">
        <f>IF('🛢️ RON CẠT TE'!A53="","","Ron cạt te")</f>
        <v/>
      </c>
      <c r="D5687">
        <f>IF('🛢️ RON CẠT TE'!A53="","",'🛢️ RON CẠT TE'!F53)</f>
        <v/>
      </c>
      <c r="E5687">
        <f>IF('🛢️ RON CẠT TE'!A53="","",'🛢️ RON CẠT TE'!G53)</f>
        <v/>
      </c>
      <c r="F5687" s="37">
        <f>IF('🛢️ RON CẠT TE'!A53="","",'🛢️ RON CẠT TE'!H53)</f>
        <v/>
      </c>
      <c r="G5687" s="37">
        <f>IF('🛢️ RON CẠT TE'!A53="","",'🛢️ RON CẠT TE'!I53)</f>
        <v/>
      </c>
      <c r="H5687" s="37">
        <f>IF('🛢️ RON CẠT TE'!A53="","",'🛢️ RON CẠT TE'!J53)</f>
        <v/>
      </c>
      <c r="I5687">
        <f>IF('🛢️ RON CẠT TE'!A53="","",'🛢️ RON CẠT TE'!K53)</f>
        <v/>
      </c>
      <c r="J5687">
        <f>IF('🛢️ RON CẠT TE'!A53="","",'🛢️ RON CẠT TE'!D53)</f>
        <v/>
      </c>
      <c r="L5687">
        <f>N(L5686)+IF(AND('🔎 TRA CỨU NHANH'!$C$2&lt;&gt;"",OR(ISNUMBER(SEARCH('🔎 TRA CỨU NHANH'!$C$2,$A5687)),ISNUMBER(SEARCH('🔎 TRA CỨU NHANH'!$C$2,$B5687)))),1,0)</f>
        <v/>
      </c>
      <c r="M5687">
        <f>IF(L5687&gt;N(L5686),L5687,"")</f>
        <v/>
      </c>
      <c r="N5687">
        <f>N(N5686)+IF(AND('💰 BÁO GIÁ'!$C$27&lt;&gt;"",OR(ISNUMBER(SEARCH('💰 BÁO GIÁ'!$C$27,$A5687)),ISNUMBER(SEARCH('💰 BÁO GIÁ'!$C$27,$B5687)))),1,0)</f>
        <v/>
      </c>
      <c r="O5687">
        <f>IF(N5687&gt;N(N5686),N5687,"")</f>
        <v/>
      </c>
    </row>
    <row r="5688">
      <c r="A5688">
        <f>IF('🛢️ RON CẠT TE'!A54="","",'🛢️ RON CẠT TE'!A54)</f>
        <v/>
      </c>
      <c r="B5688">
        <f>IF('🛢️ RON CẠT TE'!A54="","",'🛢️ RON CẠT TE'!O54)</f>
        <v/>
      </c>
      <c r="C5688">
        <f>IF('🛢️ RON CẠT TE'!A54="","","Ron cạt te")</f>
        <v/>
      </c>
      <c r="D5688">
        <f>IF('🛢️ RON CẠT TE'!A54="","",'🛢️ RON CẠT TE'!F54)</f>
        <v/>
      </c>
      <c r="E5688">
        <f>IF('🛢️ RON CẠT TE'!A54="","",'🛢️ RON CẠT TE'!G54)</f>
        <v/>
      </c>
      <c r="F5688">
        <f>IF('🛢️ RON CẠT TE'!A54="","",'🛢️ RON CẠT TE'!H54)</f>
        <v/>
      </c>
      <c r="G5688">
        <f>IF('🛢️ RON CẠT TE'!A54="","",'🛢️ RON CẠT TE'!I54)</f>
        <v/>
      </c>
      <c r="H5688">
        <f>IF('🛢️ RON CẠT TE'!A54="","",'🛢️ RON CẠT TE'!J54)</f>
        <v/>
      </c>
      <c r="I5688">
        <f>IF('🛢️ RON CẠT TE'!A54="","",'🛢️ RON CẠT TE'!K54)</f>
        <v/>
      </c>
      <c r="J5688">
        <f>IF('🛢️ RON CẠT TE'!A54="","",'🛢️ RON CẠT TE'!D54)</f>
        <v/>
      </c>
      <c r="L5688">
        <f>N(L5687)+IF(AND('🔎 TRA CỨU NHANH'!$C$2&lt;&gt;"",OR(ISNUMBER(SEARCH('🔎 TRA CỨU NHANH'!$C$2,$A5688)),ISNUMBER(SEARCH('🔎 TRA CỨU NHANH'!$C$2,$B5688)))),1,0)</f>
        <v/>
      </c>
      <c r="M5688">
        <f>IF(L5688&gt;N(L5687),L5688,"")</f>
        <v/>
      </c>
      <c r="N5688">
        <f>N(N5687)+IF(AND('💰 BÁO GIÁ'!$C$27&lt;&gt;"",OR(ISNUMBER(SEARCH('💰 BÁO GIÁ'!$C$27,$A5688)),ISNUMBER(SEARCH('💰 BÁO GIÁ'!$C$27,$B5688)))),1,0)</f>
        <v/>
      </c>
      <c r="O5688">
        <f>IF(N5688&gt;N(N5687),N5688,"")</f>
        <v/>
      </c>
    </row>
    <row r="5689">
      <c r="A5689">
        <f>IF('🛢️ RON CẠT TE'!A55="","",'🛢️ RON CẠT TE'!A55)</f>
        <v/>
      </c>
      <c r="B5689">
        <f>IF('🛢️ RON CẠT TE'!A55="","",'🛢️ RON CẠT TE'!O55)</f>
        <v/>
      </c>
      <c r="C5689">
        <f>IF('🛢️ RON CẠT TE'!A55="","","Ron cạt te")</f>
        <v/>
      </c>
      <c r="D5689">
        <f>IF('🛢️ RON CẠT TE'!A55="","",'🛢️ RON CẠT TE'!F55)</f>
        <v/>
      </c>
      <c r="E5689">
        <f>IF('🛢️ RON CẠT TE'!A55="","",'🛢️ RON CẠT TE'!G55)</f>
        <v/>
      </c>
      <c r="F5689" s="37">
        <f>IF('🛢️ RON CẠT TE'!A55="","",'🛢️ RON CẠT TE'!H55)</f>
        <v/>
      </c>
      <c r="G5689" s="37">
        <f>IF('🛢️ RON CẠT TE'!A55="","",'🛢️ RON CẠT TE'!I55)</f>
        <v/>
      </c>
      <c r="H5689" s="37">
        <f>IF('🛢️ RON CẠT TE'!A55="","",'🛢️ RON CẠT TE'!J55)</f>
        <v/>
      </c>
      <c r="I5689">
        <f>IF('🛢️ RON CẠT TE'!A55="","",'🛢️ RON CẠT TE'!K55)</f>
        <v/>
      </c>
      <c r="J5689">
        <f>IF('🛢️ RON CẠT TE'!A55="","",'🛢️ RON CẠT TE'!D55)</f>
        <v/>
      </c>
      <c r="L5689">
        <f>N(L5688)+IF(AND('🔎 TRA CỨU NHANH'!$C$2&lt;&gt;"",OR(ISNUMBER(SEARCH('🔎 TRA CỨU NHANH'!$C$2,$A5689)),ISNUMBER(SEARCH('🔎 TRA CỨU NHANH'!$C$2,$B5689)))),1,0)</f>
        <v/>
      </c>
      <c r="M5689">
        <f>IF(L5689&gt;N(L5688),L5689,"")</f>
        <v/>
      </c>
      <c r="N5689">
        <f>N(N5688)+IF(AND('💰 BÁO GIÁ'!$C$27&lt;&gt;"",OR(ISNUMBER(SEARCH('💰 BÁO GIÁ'!$C$27,$A5689)),ISNUMBER(SEARCH('💰 BÁO GIÁ'!$C$27,$B5689)))),1,0)</f>
        <v/>
      </c>
      <c r="O5689">
        <f>IF(N5689&gt;N(N5688),N5689,"")</f>
        <v/>
      </c>
    </row>
    <row r="5690">
      <c r="A5690">
        <f>IF('🛢️ RON CẠT TE'!A56="","",'🛢️ RON CẠT TE'!A56)</f>
        <v/>
      </c>
      <c r="B5690">
        <f>IF('🛢️ RON CẠT TE'!A56="","",'🛢️ RON CẠT TE'!O56)</f>
        <v/>
      </c>
      <c r="C5690">
        <f>IF('🛢️ RON CẠT TE'!A56="","","Ron cạt te")</f>
        <v/>
      </c>
      <c r="D5690">
        <f>IF('🛢️ RON CẠT TE'!A56="","",'🛢️ RON CẠT TE'!F56)</f>
        <v/>
      </c>
      <c r="E5690">
        <f>IF('🛢️ RON CẠT TE'!A56="","",'🛢️ RON CẠT TE'!G56)</f>
        <v/>
      </c>
      <c r="F5690" s="37">
        <f>IF('🛢️ RON CẠT TE'!A56="","",'🛢️ RON CẠT TE'!H56)</f>
        <v/>
      </c>
      <c r="G5690" s="37">
        <f>IF('🛢️ RON CẠT TE'!A56="","",'🛢️ RON CẠT TE'!I56)</f>
        <v/>
      </c>
      <c r="H5690" s="37">
        <f>IF('🛢️ RON CẠT TE'!A56="","",'🛢️ RON CẠT TE'!J56)</f>
        <v/>
      </c>
      <c r="I5690">
        <f>IF('🛢️ RON CẠT TE'!A56="","",'🛢️ RON CẠT TE'!K56)</f>
        <v/>
      </c>
      <c r="J5690">
        <f>IF('🛢️ RON CẠT TE'!A56="","",'🛢️ RON CẠT TE'!D56)</f>
        <v/>
      </c>
      <c r="L5690">
        <f>N(L5689)+IF(AND('🔎 TRA CỨU NHANH'!$C$2&lt;&gt;"",OR(ISNUMBER(SEARCH('🔎 TRA CỨU NHANH'!$C$2,$A5690)),ISNUMBER(SEARCH('🔎 TRA CỨU NHANH'!$C$2,$B5690)))),1,0)</f>
        <v/>
      </c>
      <c r="M5690">
        <f>IF(L5690&gt;N(L5689),L5690,"")</f>
        <v/>
      </c>
      <c r="N5690">
        <f>N(N5689)+IF(AND('💰 BÁO GIÁ'!$C$27&lt;&gt;"",OR(ISNUMBER(SEARCH('💰 BÁO GIÁ'!$C$27,$A5690)),ISNUMBER(SEARCH('💰 BÁO GIÁ'!$C$27,$B5690)))),1,0)</f>
        <v/>
      </c>
      <c r="O5690">
        <f>IF(N5690&gt;N(N5689),N5690,"")</f>
        <v/>
      </c>
    </row>
    <row r="5691">
      <c r="A5691">
        <f>IF('🛢️ RON CẠT TE'!A57="","",'🛢️ RON CẠT TE'!A57)</f>
        <v/>
      </c>
      <c r="B5691">
        <f>IF('🛢️ RON CẠT TE'!A57="","",'🛢️ RON CẠT TE'!O57)</f>
        <v/>
      </c>
      <c r="C5691">
        <f>IF('🛢️ RON CẠT TE'!A57="","","Ron cạt te")</f>
        <v/>
      </c>
      <c r="D5691">
        <f>IF('🛢️ RON CẠT TE'!A57="","",'🛢️ RON CẠT TE'!F57)</f>
        <v/>
      </c>
      <c r="E5691">
        <f>IF('🛢️ RON CẠT TE'!A57="","",'🛢️ RON CẠT TE'!G57)</f>
        <v/>
      </c>
      <c r="F5691">
        <f>IF('🛢️ RON CẠT TE'!A57="","",'🛢️ RON CẠT TE'!H57)</f>
        <v/>
      </c>
      <c r="G5691">
        <f>IF('🛢️ RON CẠT TE'!A57="","",'🛢️ RON CẠT TE'!I57)</f>
        <v/>
      </c>
      <c r="H5691">
        <f>IF('🛢️ RON CẠT TE'!A57="","",'🛢️ RON CẠT TE'!J57)</f>
        <v/>
      </c>
      <c r="I5691">
        <f>IF('🛢️ RON CẠT TE'!A57="","",'🛢️ RON CẠT TE'!K57)</f>
        <v/>
      </c>
      <c r="J5691">
        <f>IF('🛢️ RON CẠT TE'!A57="","",'🛢️ RON CẠT TE'!D57)</f>
        <v/>
      </c>
      <c r="L5691">
        <f>N(L5690)+IF(AND('🔎 TRA CỨU NHANH'!$C$2&lt;&gt;"",OR(ISNUMBER(SEARCH('🔎 TRA CỨU NHANH'!$C$2,$A5691)),ISNUMBER(SEARCH('🔎 TRA CỨU NHANH'!$C$2,$B5691)))),1,0)</f>
        <v/>
      </c>
      <c r="M5691">
        <f>IF(L5691&gt;N(L5690),L5691,"")</f>
        <v/>
      </c>
      <c r="N5691">
        <f>N(N5690)+IF(AND('💰 BÁO GIÁ'!$C$27&lt;&gt;"",OR(ISNUMBER(SEARCH('💰 BÁO GIÁ'!$C$27,$A5691)),ISNUMBER(SEARCH('💰 BÁO GIÁ'!$C$27,$B5691)))),1,0)</f>
        <v/>
      </c>
      <c r="O5691">
        <f>IF(N5691&gt;N(N5690),N5691,"")</f>
        <v/>
      </c>
    </row>
    <row r="5692">
      <c r="A5692">
        <f>IF('🛢️ RON CẠT TE'!A58="","",'🛢️ RON CẠT TE'!A58)</f>
        <v/>
      </c>
      <c r="B5692">
        <f>IF('🛢️ RON CẠT TE'!A58="","",'🛢️ RON CẠT TE'!O58)</f>
        <v/>
      </c>
      <c r="C5692">
        <f>IF('🛢️ RON CẠT TE'!A58="","","Ron cạt te")</f>
        <v/>
      </c>
      <c r="D5692">
        <f>IF('🛢️ RON CẠT TE'!A58="","",'🛢️ RON CẠT TE'!F58)</f>
        <v/>
      </c>
      <c r="E5692">
        <f>IF('🛢️ RON CẠT TE'!A58="","",'🛢️ RON CẠT TE'!G58)</f>
        <v/>
      </c>
      <c r="F5692" s="37">
        <f>IF('🛢️ RON CẠT TE'!A58="","",'🛢️ RON CẠT TE'!H58)</f>
        <v/>
      </c>
      <c r="G5692" s="37">
        <f>IF('🛢️ RON CẠT TE'!A58="","",'🛢️ RON CẠT TE'!I58)</f>
        <v/>
      </c>
      <c r="H5692" s="37">
        <f>IF('🛢️ RON CẠT TE'!A58="","",'🛢️ RON CẠT TE'!J58)</f>
        <v/>
      </c>
      <c r="I5692">
        <f>IF('🛢️ RON CẠT TE'!A58="","",'🛢️ RON CẠT TE'!K58)</f>
        <v/>
      </c>
      <c r="J5692">
        <f>IF('🛢️ RON CẠT TE'!A58="","",'🛢️ RON CẠT TE'!D58)</f>
        <v/>
      </c>
      <c r="L5692">
        <f>N(L5691)+IF(AND('🔎 TRA CỨU NHANH'!$C$2&lt;&gt;"",OR(ISNUMBER(SEARCH('🔎 TRA CỨU NHANH'!$C$2,$A5692)),ISNUMBER(SEARCH('🔎 TRA CỨU NHANH'!$C$2,$B5692)))),1,0)</f>
        <v/>
      </c>
      <c r="M5692">
        <f>IF(L5692&gt;N(L5691),L5692,"")</f>
        <v/>
      </c>
      <c r="N5692">
        <f>N(N5691)+IF(AND('💰 BÁO GIÁ'!$C$27&lt;&gt;"",OR(ISNUMBER(SEARCH('💰 BÁO GIÁ'!$C$27,$A5692)),ISNUMBER(SEARCH('💰 BÁO GIÁ'!$C$27,$B5692)))),1,0)</f>
        <v/>
      </c>
      <c r="O5692">
        <f>IF(N5692&gt;N(N5691),N5692,"")</f>
        <v/>
      </c>
    </row>
    <row r="5693">
      <c r="A5693">
        <f>IF('🛢️ RON CẠT TE'!A59="","",'🛢️ RON CẠT TE'!A59)</f>
        <v/>
      </c>
      <c r="B5693">
        <f>IF('🛢️ RON CẠT TE'!A59="","",'🛢️ RON CẠT TE'!O59)</f>
        <v/>
      </c>
      <c r="C5693">
        <f>IF('🛢️ RON CẠT TE'!A59="","","Ron cạt te")</f>
        <v/>
      </c>
      <c r="D5693">
        <f>IF('🛢️ RON CẠT TE'!A59="","",'🛢️ RON CẠT TE'!F59)</f>
        <v/>
      </c>
      <c r="E5693">
        <f>IF('🛢️ RON CẠT TE'!A59="","",'🛢️ RON CẠT TE'!G59)</f>
        <v/>
      </c>
      <c r="F5693" s="37">
        <f>IF('🛢️ RON CẠT TE'!A59="","",'🛢️ RON CẠT TE'!H59)</f>
        <v/>
      </c>
      <c r="G5693" s="37">
        <f>IF('🛢️ RON CẠT TE'!A59="","",'🛢️ RON CẠT TE'!I59)</f>
        <v/>
      </c>
      <c r="H5693" s="37">
        <f>IF('🛢️ RON CẠT TE'!A59="","",'🛢️ RON CẠT TE'!J59)</f>
        <v/>
      </c>
      <c r="I5693">
        <f>IF('🛢️ RON CẠT TE'!A59="","",'🛢️ RON CẠT TE'!K59)</f>
        <v/>
      </c>
      <c r="J5693">
        <f>IF('🛢️ RON CẠT TE'!A59="","",'🛢️ RON CẠT TE'!D59)</f>
        <v/>
      </c>
      <c r="L5693">
        <f>N(L5692)+IF(AND('🔎 TRA CỨU NHANH'!$C$2&lt;&gt;"",OR(ISNUMBER(SEARCH('🔎 TRA CỨU NHANH'!$C$2,$A5693)),ISNUMBER(SEARCH('🔎 TRA CỨU NHANH'!$C$2,$B5693)))),1,0)</f>
        <v/>
      </c>
      <c r="M5693">
        <f>IF(L5693&gt;N(L5692),L5693,"")</f>
        <v/>
      </c>
      <c r="N5693">
        <f>N(N5692)+IF(AND('💰 BÁO GIÁ'!$C$27&lt;&gt;"",OR(ISNUMBER(SEARCH('💰 BÁO GIÁ'!$C$27,$A5693)),ISNUMBER(SEARCH('💰 BÁO GIÁ'!$C$27,$B5693)))),1,0)</f>
        <v/>
      </c>
      <c r="O5693">
        <f>IF(N5693&gt;N(N5692),N5693,"")</f>
        <v/>
      </c>
    </row>
    <row r="5694">
      <c r="A5694">
        <f>IF('🛢️ RON CẠT TE'!A60="","",'🛢️ RON CẠT TE'!A60)</f>
        <v/>
      </c>
      <c r="B5694">
        <f>IF('🛢️ RON CẠT TE'!A60="","",'🛢️ RON CẠT TE'!O60)</f>
        <v/>
      </c>
      <c r="C5694">
        <f>IF('🛢️ RON CẠT TE'!A60="","","Ron cạt te")</f>
        <v/>
      </c>
      <c r="D5694">
        <f>IF('🛢️ RON CẠT TE'!A60="","",'🛢️ RON CẠT TE'!F60)</f>
        <v/>
      </c>
      <c r="E5694">
        <f>IF('🛢️ RON CẠT TE'!A60="","",'🛢️ RON CẠT TE'!G60)</f>
        <v/>
      </c>
      <c r="F5694" s="37">
        <f>IF('🛢️ RON CẠT TE'!A60="","",'🛢️ RON CẠT TE'!H60)</f>
        <v/>
      </c>
      <c r="G5694" s="37">
        <f>IF('🛢️ RON CẠT TE'!A60="","",'🛢️ RON CẠT TE'!I60)</f>
        <v/>
      </c>
      <c r="H5694" s="37">
        <f>IF('🛢️ RON CẠT TE'!A60="","",'🛢️ RON CẠT TE'!J60)</f>
        <v/>
      </c>
      <c r="I5694">
        <f>IF('🛢️ RON CẠT TE'!A60="","",'🛢️ RON CẠT TE'!K60)</f>
        <v/>
      </c>
      <c r="J5694">
        <f>IF('🛢️ RON CẠT TE'!A60="","",'🛢️ RON CẠT TE'!D60)</f>
        <v/>
      </c>
      <c r="L5694">
        <f>N(L5693)+IF(AND('🔎 TRA CỨU NHANH'!$C$2&lt;&gt;"",OR(ISNUMBER(SEARCH('🔎 TRA CỨU NHANH'!$C$2,$A5694)),ISNUMBER(SEARCH('🔎 TRA CỨU NHANH'!$C$2,$B5694)))),1,0)</f>
        <v/>
      </c>
      <c r="M5694">
        <f>IF(L5694&gt;N(L5693),L5694,"")</f>
        <v/>
      </c>
      <c r="N5694">
        <f>N(N5693)+IF(AND('💰 BÁO GIÁ'!$C$27&lt;&gt;"",OR(ISNUMBER(SEARCH('💰 BÁO GIÁ'!$C$27,$A5694)),ISNUMBER(SEARCH('💰 BÁO GIÁ'!$C$27,$B5694)))),1,0)</f>
        <v/>
      </c>
      <c r="O5694">
        <f>IF(N5694&gt;N(N5693),N5694,"")</f>
        <v/>
      </c>
    </row>
    <row r="5695">
      <c r="A5695">
        <f>IF('🛢️ RON CẠT TE'!A61="","",'🛢️ RON CẠT TE'!A61)</f>
        <v/>
      </c>
      <c r="B5695">
        <f>IF('🛢️ RON CẠT TE'!A61="","",'🛢️ RON CẠT TE'!O61)</f>
        <v/>
      </c>
      <c r="C5695">
        <f>IF('🛢️ RON CẠT TE'!A61="","","Ron cạt te")</f>
        <v/>
      </c>
      <c r="D5695">
        <f>IF('🛢️ RON CẠT TE'!A61="","",'🛢️ RON CẠT TE'!F61)</f>
        <v/>
      </c>
      <c r="E5695">
        <f>IF('🛢️ RON CẠT TE'!A61="","",'🛢️ RON CẠT TE'!G61)</f>
        <v/>
      </c>
      <c r="F5695">
        <f>IF('🛢️ RON CẠT TE'!A61="","",'🛢️ RON CẠT TE'!H61)</f>
        <v/>
      </c>
      <c r="G5695">
        <f>IF('🛢️ RON CẠT TE'!A61="","",'🛢️ RON CẠT TE'!I61)</f>
        <v/>
      </c>
      <c r="H5695">
        <f>IF('🛢️ RON CẠT TE'!A61="","",'🛢️ RON CẠT TE'!J61)</f>
        <v/>
      </c>
      <c r="I5695">
        <f>IF('🛢️ RON CẠT TE'!A61="","",'🛢️ RON CẠT TE'!K61)</f>
        <v/>
      </c>
      <c r="J5695">
        <f>IF('🛢️ RON CẠT TE'!A61="","",'🛢️ RON CẠT TE'!D61)</f>
        <v/>
      </c>
      <c r="L5695">
        <f>N(L5694)+IF(AND('🔎 TRA CỨU NHANH'!$C$2&lt;&gt;"",OR(ISNUMBER(SEARCH('🔎 TRA CỨU NHANH'!$C$2,$A5695)),ISNUMBER(SEARCH('🔎 TRA CỨU NHANH'!$C$2,$B5695)))),1,0)</f>
        <v/>
      </c>
      <c r="M5695">
        <f>IF(L5695&gt;N(L5694),L5695,"")</f>
        <v/>
      </c>
      <c r="N5695">
        <f>N(N5694)+IF(AND('💰 BÁO GIÁ'!$C$27&lt;&gt;"",OR(ISNUMBER(SEARCH('💰 BÁO GIÁ'!$C$27,$A5695)),ISNUMBER(SEARCH('💰 BÁO GIÁ'!$C$27,$B5695)))),1,0)</f>
        <v/>
      </c>
      <c r="O5695">
        <f>IF(N5695&gt;N(N5694),N5695,"")</f>
        <v/>
      </c>
    </row>
    <row r="5696">
      <c r="A5696">
        <f>IF('🛢️ RON CẠT TE'!A62="","",'🛢️ RON CẠT TE'!A62)</f>
        <v/>
      </c>
      <c r="B5696">
        <f>IF('🛢️ RON CẠT TE'!A62="","",'🛢️ RON CẠT TE'!O62)</f>
        <v/>
      </c>
      <c r="C5696">
        <f>IF('🛢️ RON CẠT TE'!A62="","","Ron cạt te")</f>
        <v/>
      </c>
      <c r="D5696">
        <f>IF('🛢️ RON CẠT TE'!A62="","",'🛢️ RON CẠT TE'!F62)</f>
        <v/>
      </c>
      <c r="E5696">
        <f>IF('🛢️ RON CẠT TE'!A62="","",'🛢️ RON CẠT TE'!G62)</f>
        <v/>
      </c>
      <c r="F5696" s="37">
        <f>IF('🛢️ RON CẠT TE'!A62="","",'🛢️ RON CẠT TE'!H62)</f>
        <v/>
      </c>
      <c r="G5696" s="37">
        <f>IF('🛢️ RON CẠT TE'!A62="","",'🛢️ RON CẠT TE'!I62)</f>
        <v/>
      </c>
      <c r="H5696" s="37">
        <f>IF('🛢️ RON CẠT TE'!A62="","",'🛢️ RON CẠT TE'!J62)</f>
        <v/>
      </c>
      <c r="I5696">
        <f>IF('🛢️ RON CẠT TE'!A62="","",'🛢️ RON CẠT TE'!K62)</f>
        <v/>
      </c>
      <c r="J5696">
        <f>IF('🛢️ RON CẠT TE'!A62="","",'🛢️ RON CẠT TE'!D62)</f>
        <v/>
      </c>
      <c r="L5696">
        <f>N(L5695)+IF(AND('🔎 TRA CỨU NHANH'!$C$2&lt;&gt;"",OR(ISNUMBER(SEARCH('🔎 TRA CỨU NHANH'!$C$2,$A5696)),ISNUMBER(SEARCH('🔎 TRA CỨU NHANH'!$C$2,$B5696)))),1,0)</f>
        <v/>
      </c>
      <c r="M5696">
        <f>IF(L5696&gt;N(L5695),L5696,"")</f>
        <v/>
      </c>
      <c r="N5696">
        <f>N(N5695)+IF(AND('💰 BÁO GIÁ'!$C$27&lt;&gt;"",OR(ISNUMBER(SEARCH('💰 BÁO GIÁ'!$C$27,$A5696)),ISNUMBER(SEARCH('💰 BÁO GIÁ'!$C$27,$B5696)))),1,0)</f>
        <v/>
      </c>
      <c r="O5696">
        <f>IF(N5696&gt;N(N5695),N5696,"")</f>
        <v/>
      </c>
    </row>
    <row r="5697">
      <c r="A5697">
        <f>IF('🛢️ RON CẠT TE'!A63="","",'🛢️ RON CẠT TE'!A63)</f>
        <v/>
      </c>
      <c r="B5697">
        <f>IF('🛢️ RON CẠT TE'!A63="","",'🛢️ RON CẠT TE'!O63)</f>
        <v/>
      </c>
      <c r="C5697">
        <f>IF('🛢️ RON CẠT TE'!A63="","","Ron cạt te")</f>
        <v/>
      </c>
      <c r="D5697">
        <f>IF('🛢️ RON CẠT TE'!A63="","",'🛢️ RON CẠT TE'!F63)</f>
        <v/>
      </c>
      <c r="E5697">
        <f>IF('🛢️ RON CẠT TE'!A63="","",'🛢️ RON CẠT TE'!G63)</f>
        <v/>
      </c>
      <c r="F5697">
        <f>IF('🛢️ RON CẠT TE'!A63="","",'🛢️ RON CẠT TE'!H63)</f>
        <v/>
      </c>
      <c r="G5697">
        <f>IF('🛢️ RON CẠT TE'!A63="","",'🛢️ RON CẠT TE'!I63)</f>
        <v/>
      </c>
      <c r="H5697">
        <f>IF('🛢️ RON CẠT TE'!A63="","",'🛢️ RON CẠT TE'!J63)</f>
        <v/>
      </c>
      <c r="I5697">
        <f>IF('🛢️ RON CẠT TE'!A63="","",'🛢️ RON CẠT TE'!K63)</f>
        <v/>
      </c>
      <c r="J5697">
        <f>IF('🛢️ RON CẠT TE'!A63="","",'🛢️ RON CẠT TE'!D63)</f>
        <v/>
      </c>
      <c r="L5697">
        <f>N(L5696)+IF(AND('🔎 TRA CỨU NHANH'!$C$2&lt;&gt;"",OR(ISNUMBER(SEARCH('🔎 TRA CỨU NHANH'!$C$2,$A5697)),ISNUMBER(SEARCH('🔎 TRA CỨU NHANH'!$C$2,$B5697)))),1,0)</f>
        <v/>
      </c>
      <c r="M5697">
        <f>IF(L5697&gt;N(L5696),L5697,"")</f>
        <v/>
      </c>
      <c r="N5697">
        <f>N(N5696)+IF(AND('💰 BÁO GIÁ'!$C$27&lt;&gt;"",OR(ISNUMBER(SEARCH('💰 BÁO GIÁ'!$C$27,$A5697)),ISNUMBER(SEARCH('💰 BÁO GIÁ'!$C$27,$B5697)))),1,0)</f>
        <v/>
      </c>
      <c r="O5697">
        <f>IF(N5697&gt;N(N5696),N5697,"")</f>
        <v/>
      </c>
    </row>
    <row r="5698">
      <c r="A5698">
        <f>IF('🛢️ RON CẠT TE'!A64="","",'🛢️ RON CẠT TE'!A64)</f>
        <v/>
      </c>
      <c r="B5698">
        <f>IF('🛢️ RON CẠT TE'!A64="","",'🛢️ RON CẠT TE'!O64)</f>
        <v/>
      </c>
      <c r="C5698">
        <f>IF('🛢️ RON CẠT TE'!A64="","","Ron cạt te")</f>
        <v/>
      </c>
      <c r="D5698">
        <f>IF('🛢️ RON CẠT TE'!A64="","",'🛢️ RON CẠT TE'!F64)</f>
        <v/>
      </c>
      <c r="E5698">
        <f>IF('🛢️ RON CẠT TE'!A64="","",'🛢️ RON CẠT TE'!G64)</f>
        <v/>
      </c>
      <c r="F5698" s="37">
        <f>IF('🛢️ RON CẠT TE'!A64="","",'🛢️ RON CẠT TE'!H64)</f>
        <v/>
      </c>
      <c r="G5698" s="37">
        <f>IF('🛢️ RON CẠT TE'!A64="","",'🛢️ RON CẠT TE'!I64)</f>
        <v/>
      </c>
      <c r="H5698" s="37">
        <f>IF('🛢️ RON CẠT TE'!A64="","",'🛢️ RON CẠT TE'!J64)</f>
        <v/>
      </c>
      <c r="I5698">
        <f>IF('🛢️ RON CẠT TE'!A64="","",'🛢️ RON CẠT TE'!K64)</f>
        <v/>
      </c>
      <c r="J5698">
        <f>IF('🛢️ RON CẠT TE'!A64="","",'🛢️ RON CẠT TE'!D64)</f>
        <v/>
      </c>
      <c r="L5698">
        <f>N(L5697)+IF(AND('🔎 TRA CỨU NHANH'!$C$2&lt;&gt;"",OR(ISNUMBER(SEARCH('🔎 TRA CỨU NHANH'!$C$2,$A5698)),ISNUMBER(SEARCH('🔎 TRA CỨU NHANH'!$C$2,$B5698)))),1,0)</f>
        <v/>
      </c>
      <c r="M5698">
        <f>IF(L5698&gt;N(L5697),L5698,"")</f>
        <v/>
      </c>
      <c r="N5698">
        <f>N(N5697)+IF(AND('💰 BÁO GIÁ'!$C$27&lt;&gt;"",OR(ISNUMBER(SEARCH('💰 BÁO GIÁ'!$C$27,$A5698)),ISNUMBER(SEARCH('💰 BÁO GIÁ'!$C$27,$B5698)))),1,0)</f>
        <v/>
      </c>
      <c r="O5698">
        <f>IF(N5698&gt;N(N5697),N5698,"")</f>
        <v/>
      </c>
    </row>
    <row r="5699">
      <c r="A5699">
        <f>IF('🛢️ RON CẠT TE'!A65="","",'🛢️ RON CẠT TE'!A65)</f>
        <v/>
      </c>
      <c r="B5699">
        <f>IF('🛢️ RON CẠT TE'!A65="","",'🛢️ RON CẠT TE'!O65)</f>
        <v/>
      </c>
      <c r="C5699">
        <f>IF('🛢️ RON CẠT TE'!A65="","","Ron cạt te")</f>
        <v/>
      </c>
      <c r="D5699">
        <f>IF('🛢️ RON CẠT TE'!A65="","",'🛢️ RON CẠT TE'!F65)</f>
        <v/>
      </c>
      <c r="E5699">
        <f>IF('🛢️ RON CẠT TE'!A65="","",'🛢️ RON CẠT TE'!G65)</f>
        <v/>
      </c>
      <c r="F5699" s="37">
        <f>IF('🛢️ RON CẠT TE'!A65="","",'🛢️ RON CẠT TE'!H65)</f>
        <v/>
      </c>
      <c r="G5699" s="37">
        <f>IF('🛢️ RON CẠT TE'!A65="","",'🛢️ RON CẠT TE'!I65)</f>
        <v/>
      </c>
      <c r="H5699" s="37">
        <f>IF('🛢️ RON CẠT TE'!A65="","",'🛢️ RON CẠT TE'!J65)</f>
        <v/>
      </c>
      <c r="I5699">
        <f>IF('🛢️ RON CẠT TE'!A65="","",'🛢️ RON CẠT TE'!K65)</f>
        <v/>
      </c>
      <c r="J5699">
        <f>IF('🛢️ RON CẠT TE'!A65="","",'🛢️ RON CẠT TE'!D65)</f>
        <v/>
      </c>
      <c r="L5699">
        <f>N(L5698)+IF(AND('🔎 TRA CỨU NHANH'!$C$2&lt;&gt;"",OR(ISNUMBER(SEARCH('🔎 TRA CỨU NHANH'!$C$2,$A5699)),ISNUMBER(SEARCH('🔎 TRA CỨU NHANH'!$C$2,$B5699)))),1,0)</f>
        <v/>
      </c>
      <c r="M5699">
        <f>IF(L5699&gt;N(L5698),L5699,"")</f>
        <v/>
      </c>
      <c r="N5699">
        <f>N(N5698)+IF(AND('💰 BÁO GIÁ'!$C$27&lt;&gt;"",OR(ISNUMBER(SEARCH('💰 BÁO GIÁ'!$C$27,$A5699)),ISNUMBER(SEARCH('💰 BÁO GIÁ'!$C$27,$B5699)))),1,0)</f>
        <v/>
      </c>
      <c r="O5699">
        <f>IF(N5699&gt;N(N5698),N5699,"")</f>
        <v/>
      </c>
    </row>
    <row r="5700">
      <c r="A5700">
        <f>IF('🛢️ RON CẠT TE'!A66="","",'🛢️ RON CẠT TE'!A66)</f>
        <v/>
      </c>
      <c r="B5700">
        <f>IF('🛢️ RON CẠT TE'!A66="","",'🛢️ RON CẠT TE'!O66)</f>
        <v/>
      </c>
      <c r="C5700">
        <f>IF('🛢️ RON CẠT TE'!A66="","","Ron cạt te")</f>
        <v/>
      </c>
      <c r="D5700">
        <f>IF('🛢️ RON CẠT TE'!A66="","",'🛢️ RON CẠT TE'!F66)</f>
        <v/>
      </c>
      <c r="E5700">
        <f>IF('🛢️ RON CẠT TE'!A66="","",'🛢️ RON CẠT TE'!G66)</f>
        <v/>
      </c>
      <c r="F5700">
        <f>IF('🛢️ RON CẠT TE'!A66="","",'🛢️ RON CẠT TE'!H66)</f>
        <v/>
      </c>
      <c r="G5700">
        <f>IF('🛢️ RON CẠT TE'!A66="","",'🛢️ RON CẠT TE'!I66)</f>
        <v/>
      </c>
      <c r="H5700">
        <f>IF('🛢️ RON CẠT TE'!A66="","",'🛢️ RON CẠT TE'!J66)</f>
        <v/>
      </c>
      <c r="I5700">
        <f>IF('🛢️ RON CẠT TE'!A66="","",'🛢️ RON CẠT TE'!K66)</f>
        <v/>
      </c>
      <c r="J5700">
        <f>IF('🛢️ RON CẠT TE'!A66="","",'🛢️ RON CẠT TE'!D66)</f>
        <v/>
      </c>
      <c r="L5700">
        <f>N(L5699)+IF(AND('🔎 TRA CỨU NHANH'!$C$2&lt;&gt;"",OR(ISNUMBER(SEARCH('🔎 TRA CỨU NHANH'!$C$2,$A5700)),ISNUMBER(SEARCH('🔎 TRA CỨU NHANH'!$C$2,$B5700)))),1,0)</f>
        <v/>
      </c>
      <c r="M5700">
        <f>IF(L5700&gt;N(L5699),L5700,"")</f>
        <v/>
      </c>
      <c r="N5700">
        <f>N(N5699)+IF(AND('💰 BÁO GIÁ'!$C$27&lt;&gt;"",OR(ISNUMBER(SEARCH('💰 BÁO GIÁ'!$C$27,$A5700)),ISNUMBER(SEARCH('💰 BÁO GIÁ'!$C$27,$B5700)))),1,0)</f>
        <v/>
      </c>
      <c r="O5700">
        <f>IF(N5700&gt;N(N5699),N5700,"")</f>
        <v/>
      </c>
    </row>
    <row r="5701">
      <c r="A5701">
        <f>IF('🛢️ RON CẠT TE'!A67="","",'🛢️ RON CẠT TE'!A67)</f>
        <v/>
      </c>
      <c r="B5701">
        <f>IF('🛢️ RON CẠT TE'!A67="","",'🛢️ RON CẠT TE'!O67)</f>
        <v/>
      </c>
      <c r="C5701">
        <f>IF('🛢️ RON CẠT TE'!A67="","","Ron cạt te")</f>
        <v/>
      </c>
      <c r="D5701">
        <f>IF('🛢️ RON CẠT TE'!A67="","",'🛢️ RON CẠT TE'!F67)</f>
        <v/>
      </c>
      <c r="E5701">
        <f>IF('🛢️ RON CẠT TE'!A67="","",'🛢️ RON CẠT TE'!G67)</f>
        <v/>
      </c>
      <c r="F5701">
        <f>IF('🛢️ RON CẠT TE'!A67="","",'🛢️ RON CẠT TE'!H67)</f>
        <v/>
      </c>
      <c r="G5701">
        <f>IF('🛢️ RON CẠT TE'!A67="","",'🛢️ RON CẠT TE'!I67)</f>
        <v/>
      </c>
      <c r="H5701">
        <f>IF('🛢️ RON CẠT TE'!A67="","",'🛢️ RON CẠT TE'!J67)</f>
        <v/>
      </c>
      <c r="I5701">
        <f>IF('🛢️ RON CẠT TE'!A67="","",'🛢️ RON CẠT TE'!K67)</f>
        <v/>
      </c>
      <c r="J5701">
        <f>IF('🛢️ RON CẠT TE'!A67="","",'🛢️ RON CẠT TE'!D67)</f>
        <v/>
      </c>
      <c r="L5701">
        <f>N(L5700)+IF(AND('🔎 TRA CỨU NHANH'!$C$2&lt;&gt;"",OR(ISNUMBER(SEARCH('🔎 TRA CỨU NHANH'!$C$2,$A5701)),ISNUMBER(SEARCH('🔎 TRA CỨU NHANH'!$C$2,$B5701)))),1,0)</f>
        <v/>
      </c>
      <c r="M5701">
        <f>IF(L5701&gt;N(L5700),L5701,"")</f>
        <v/>
      </c>
      <c r="N5701">
        <f>N(N5700)+IF(AND('💰 BÁO GIÁ'!$C$27&lt;&gt;"",OR(ISNUMBER(SEARCH('💰 BÁO GIÁ'!$C$27,$A5701)),ISNUMBER(SEARCH('💰 BÁO GIÁ'!$C$27,$B5701)))),1,0)</f>
        <v/>
      </c>
      <c r="O5701">
        <f>IF(N5701&gt;N(N5700),N5701,"")</f>
        <v/>
      </c>
    </row>
    <row r="5702">
      <c r="A5702">
        <f>IF('🛢️ RON CẠT TE'!A68="","",'🛢️ RON CẠT TE'!A68)</f>
        <v/>
      </c>
      <c r="B5702">
        <f>IF('🛢️ RON CẠT TE'!A68="","",'🛢️ RON CẠT TE'!O68)</f>
        <v/>
      </c>
      <c r="C5702">
        <f>IF('🛢️ RON CẠT TE'!A68="","","Ron cạt te")</f>
        <v/>
      </c>
      <c r="D5702">
        <f>IF('🛢️ RON CẠT TE'!A68="","",'🛢️ RON CẠT TE'!F68)</f>
        <v/>
      </c>
      <c r="E5702">
        <f>IF('🛢️ RON CẠT TE'!A68="","",'🛢️ RON CẠT TE'!G68)</f>
        <v/>
      </c>
      <c r="F5702" s="37">
        <f>IF('🛢️ RON CẠT TE'!A68="","",'🛢️ RON CẠT TE'!H68)</f>
        <v/>
      </c>
      <c r="G5702" s="37">
        <f>IF('🛢️ RON CẠT TE'!A68="","",'🛢️ RON CẠT TE'!I68)</f>
        <v/>
      </c>
      <c r="H5702" s="37">
        <f>IF('🛢️ RON CẠT TE'!A68="","",'🛢️ RON CẠT TE'!J68)</f>
        <v/>
      </c>
      <c r="I5702">
        <f>IF('🛢️ RON CẠT TE'!A68="","",'🛢️ RON CẠT TE'!K68)</f>
        <v/>
      </c>
      <c r="J5702">
        <f>IF('🛢️ RON CẠT TE'!A68="","",'🛢️ RON CẠT TE'!D68)</f>
        <v/>
      </c>
      <c r="L5702">
        <f>N(L5701)+IF(AND('🔎 TRA CỨU NHANH'!$C$2&lt;&gt;"",OR(ISNUMBER(SEARCH('🔎 TRA CỨU NHANH'!$C$2,$A5702)),ISNUMBER(SEARCH('🔎 TRA CỨU NHANH'!$C$2,$B5702)))),1,0)</f>
        <v/>
      </c>
      <c r="M5702">
        <f>IF(L5702&gt;N(L5701),L5702,"")</f>
        <v/>
      </c>
      <c r="N5702">
        <f>N(N5701)+IF(AND('💰 BÁO GIÁ'!$C$27&lt;&gt;"",OR(ISNUMBER(SEARCH('💰 BÁO GIÁ'!$C$27,$A5702)),ISNUMBER(SEARCH('💰 BÁO GIÁ'!$C$27,$B5702)))),1,0)</f>
        <v/>
      </c>
      <c r="O5702">
        <f>IF(N5702&gt;N(N5701),N5702,"")</f>
        <v/>
      </c>
    </row>
    <row r="5703">
      <c r="A5703">
        <f>IF('🛢️ RON CẠT TE'!A69="","",'🛢️ RON CẠT TE'!A69)</f>
        <v/>
      </c>
      <c r="B5703">
        <f>IF('🛢️ RON CẠT TE'!A69="","",'🛢️ RON CẠT TE'!O69)</f>
        <v/>
      </c>
      <c r="C5703">
        <f>IF('🛢️ RON CẠT TE'!A69="","","Ron cạt te")</f>
        <v/>
      </c>
      <c r="D5703">
        <f>IF('🛢️ RON CẠT TE'!A69="","",'🛢️ RON CẠT TE'!F69)</f>
        <v/>
      </c>
      <c r="E5703">
        <f>IF('🛢️ RON CẠT TE'!A69="","",'🛢️ RON CẠT TE'!G69)</f>
        <v/>
      </c>
      <c r="F5703">
        <f>IF('🛢️ RON CẠT TE'!A69="","",'🛢️ RON CẠT TE'!H69)</f>
        <v/>
      </c>
      <c r="G5703">
        <f>IF('🛢️ RON CẠT TE'!A69="","",'🛢️ RON CẠT TE'!I69)</f>
        <v/>
      </c>
      <c r="H5703">
        <f>IF('🛢️ RON CẠT TE'!A69="","",'🛢️ RON CẠT TE'!J69)</f>
        <v/>
      </c>
      <c r="I5703">
        <f>IF('🛢️ RON CẠT TE'!A69="","",'🛢️ RON CẠT TE'!K69)</f>
        <v/>
      </c>
      <c r="J5703">
        <f>IF('🛢️ RON CẠT TE'!A69="","",'🛢️ RON CẠT TE'!D69)</f>
        <v/>
      </c>
      <c r="L5703">
        <f>N(L5702)+IF(AND('🔎 TRA CỨU NHANH'!$C$2&lt;&gt;"",OR(ISNUMBER(SEARCH('🔎 TRA CỨU NHANH'!$C$2,$A5703)),ISNUMBER(SEARCH('🔎 TRA CỨU NHANH'!$C$2,$B5703)))),1,0)</f>
        <v/>
      </c>
      <c r="M5703">
        <f>IF(L5703&gt;N(L5702),L5703,"")</f>
        <v/>
      </c>
      <c r="N5703">
        <f>N(N5702)+IF(AND('💰 BÁO GIÁ'!$C$27&lt;&gt;"",OR(ISNUMBER(SEARCH('💰 BÁO GIÁ'!$C$27,$A5703)),ISNUMBER(SEARCH('💰 BÁO GIÁ'!$C$27,$B5703)))),1,0)</f>
        <v/>
      </c>
      <c r="O5703">
        <f>IF(N5703&gt;N(N5702),N5703,"")</f>
        <v/>
      </c>
    </row>
    <row r="5704">
      <c r="A5704">
        <f>IF('🛢️ RON CẠT TE'!A70="","",'🛢️ RON CẠT TE'!A70)</f>
        <v/>
      </c>
      <c r="B5704">
        <f>IF('🛢️ RON CẠT TE'!A70="","",'🛢️ RON CẠT TE'!O70)</f>
        <v/>
      </c>
      <c r="C5704">
        <f>IF('🛢️ RON CẠT TE'!A70="","","Ron cạt te")</f>
        <v/>
      </c>
      <c r="D5704">
        <f>IF('🛢️ RON CẠT TE'!A70="","",'🛢️ RON CẠT TE'!F70)</f>
        <v/>
      </c>
      <c r="E5704">
        <f>IF('🛢️ RON CẠT TE'!A70="","",'🛢️ RON CẠT TE'!G70)</f>
        <v/>
      </c>
      <c r="F5704" s="37">
        <f>IF('🛢️ RON CẠT TE'!A70="","",'🛢️ RON CẠT TE'!H70)</f>
        <v/>
      </c>
      <c r="G5704" s="37">
        <f>IF('🛢️ RON CẠT TE'!A70="","",'🛢️ RON CẠT TE'!I70)</f>
        <v/>
      </c>
      <c r="H5704" s="37">
        <f>IF('🛢️ RON CẠT TE'!A70="","",'🛢️ RON CẠT TE'!J70)</f>
        <v/>
      </c>
      <c r="I5704">
        <f>IF('🛢️ RON CẠT TE'!A70="","",'🛢️ RON CẠT TE'!K70)</f>
        <v/>
      </c>
      <c r="J5704">
        <f>IF('🛢️ RON CẠT TE'!A70="","",'🛢️ RON CẠT TE'!D70)</f>
        <v/>
      </c>
      <c r="L5704">
        <f>N(L5703)+IF(AND('🔎 TRA CỨU NHANH'!$C$2&lt;&gt;"",OR(ISNUMBER(SEARCH('🔎 TRA CỨU NHANH'!$C$2,$A5704)),ISNUMBER(SEARCH('🔎 TRA CỨU NHANH'!$C$2,$B5704)))),1,0)</f>
        <v/>
      </c>
      <c r="M5704">
        <f>IF(L5704&gt;N(L5703),L5704,"")</f>
        <v/>
      </c>
      <c r="N5704">
        <f>N(N5703)+IF(AND('💰 BÁO GIÁ'!$C$27&lt;&gt;"",OR(ISNUMBER(SEARCH('💰 BÁO GIÁ'!$C$27,$A5704)),ISNUMBER(SEARCH('💰 BÁO GIÁ'!$C$27,$B5704)))),1,0)</f>
        <v/>
      </c>
      <c r="O5704">
        <f>IF(N5704&gt;N(N5703),N5704,"")</f>
        <v/>
      </c>
    </row>
    <row r="5705">
      <c r="A5705">
        <f>IF('🛢️ RON CẠT TE'!A71="","",'🛢️ RON CẠT TE'!A71)</f>
        <v/>
      </c>
      <c r="B5705">
        <f>IF('🛢️ RON CẠT TE'!A71="","",'🛢️ RON CẠT TE'!O71)</f>
        <v/>
      </c>
      <c r="C5705">
        <f>IF('🛢️ RON CẠT TE'!A71="","","Ron cạt te")</f>
        <v/>
      </c>
      <c r="D5705">
        <f>IF('🛢️ RON CẠT TE'!A71="","",'🛢️ RON CẠT TE'!F71)</f>
        <v/>
      </c>
      <c r="E5705">
        <f>IF('🛢️ RON CẠT TE'!A71="","",'🛢️ RON CẠT TE'!G71)</f>
        <v/>
      </c>
      <c r="F5705">
        <f>IF('🛢️ RON CẠT TE'!A71="","",'🛢️ RON CẠT TE'!H71)</f>
        <v/>
      </c>
      <c r="G5705">
        <f>IF('🛢️ RON CẠT TE'!A71="","",'🛢️ RON CẠT TE'!I71)</f>
        <v/>
      </c>
      <c r="H5705">
        <f>IF('🛢️ RON CẠT TE'!A71="","",'🛢️ RON CẠT TE'!J71)</f>
        <v/>
      </c>
      <c r="I5705">
        <f>IF('🛢️ RON CẠT TE'!A71="","",'🛢️ RON CẠT TE'!K71)</f>
        <v/>
      </c>
      <c r="J5705">
        <f>IF('🛢️ RON CẠT TE'!A71="","",'🛢️ RON CẠT TE'!D71)</f>
        <v/>
      </c>
      <c r="L5705">
        <f>N(L5704)+IF(AND('🔎 TRA CỨU NHANH'!$C$2&lt;&gt;"",OR(ISNUMBER(SEARCH('🔎 TRA CỨU NHANH'!$C$2,$A5705)),ISNUMBER(SEARCH('🔎 TRA CỨU NHANH'!$C$2,$B5705)))),1,0)</f>
        <v/>
      </c>
      <c r="M5705">
        <f>IF(L5705&gt;N(L5704),L5705,"")</f>
        <v/>
      </c>
      <c r="N5705">
        <f>N(N5704)+IF(AND('💰 BÁO GIÁ'!$C$27&lt;&gt;"",OR(ISNUMBER(SEARCH('💰 BÁO GIÁ'!$C$27,$A5705)),ISNUMBER(SEARCH('💰 BÁO GIÁ'!$C$27,$B5705)))),1,0)</f>
        <v/>
      </c>
      <c r="O5705">
        <f>IF(N5705&gt;N(N5704),N5705,"")</f>
        <v/>
      </c>
    </row>
    <row r="5706">
      <c r="A5706">
        <f>IF('🛢️ RON CẠT TE'!A72="","",'🛢️ RON CẠT TE'!A72)</f>
        <v/>
      </c>
      <c r="B5706">
        <f>IF('🛢️ RON CẠT TE'!A72="","",'🛢️ RON CẠT TE'!O72)</f>
        <v/>
      </c>
      <c r="C5706">
        <f>IF('🛢️ RON CẠT TE'!A72="","","Ron cạt te")</f>
        <v/>
      </c>
      <c r="D5706">
        <f>IF('🛢️ RON CẠT TE'!A72="","",'🛢️ RON CẠT TE'!F72)</f>
        <v/>
      </c>
      <c r="E5706">
        <f>IF('🛢️ RON CẠT TE'!A72="","",'🛢️ RON CẠT TE'!G72)</f>
        <v/>
      </c>
      <c r="F5706" s="37">
        <f>IF('🛢️ RON CẠT TE'!A72="","",'🛢️ RON CẠT TE'!H72)</f>
        <v/>
      </c>
      <c r="G5706" s="37">
        <f>IF('🛢️ RON CẠT TE'!A72="","",'🛢️ RON CẠT TE'!I72)</f>
        <v/>
      </c>
      <c r="H5706" s="37">
        <f>IF('🛢️ RON CẠT TE'!A72="","",'🛢️ RON CẠT TE'!J72)</f>
        <v/>
      </c>
      <c r="I5706">
        <f>IF('🛢️ RON CẠT TE'!A72="","",'🛢️ RON CẠT TE'!K72)</f>
        <v/>
      </c>
      <c r="J5706">
        <f>IF('🛢️ RON CẠT TE'!A72="","",'🛢️ RON CẠT TE'!D72)</f>
        <v/>
      </c>
      <c r="L5706">
        <f>N(L5705)+IF(AND('🔎 TRA CỨU NHANH'!$C$2&lt;&gt;"",OR(ISNUMBER(SEARCH('🔎 TRA CỨU NHANH'!$C$2,$A5706)),ISNUMBER(SEARCH('🔎 TRA CỨU NHANH'!$C$2,$B5706)))),1,0)</f>
        <v/>
      </c>
      <c r="M5706">
        <f>IF(L5706&gt;N(L5705),L5706,"")</f>
        <v/>
      </c>
      <c r="N5706">
        <f>N(N5705)+IF(AND('💰 BÁO GIÁ'!$C$27&lt;&gt;"",OR(ISNUMBER(SEARCH('💰 BÁO GIÁ'!$C$27,$A5706)),ISNUMBER(SEARCH('💰 BÁO GIÁ'!$C$27,$B5706)))),1,0)</f>
        <v/>
      </c>
      <c r="O5706">
        <f>IF(N5706&gt;N(N5705),N5706,"")</f>
        <v/>
      </c>
    </row>
    <row r="5707">
      <c r="A5707">
        <f>IF('🛢️ RON CẠT TE'!A73="","",'🛢️ RON CẠT TE'!A73)</f>
        <v/>
      </c>
      <c r="B5707">
        <f>IF('🛢️ RON CẠT TE'!A73="","",'🛢️ RON CẠT TE'!O73)</f>
        <v/>
      </c>
      <c r="C5707">
        <f>IF('🛢️ RON CẠT TE'!A73="","","Ron cạt te")</f>
        <v/>
      </c>
      <c r="D5707">
        <f>IF('🛢️ RON CẠT TE'!A73="","",'🛢️ RON CẠT TE'!F73)</f>
        <v/>
      </c>
      <c r="E5707">
        <f>IF('🛢️ RON CẠT TE'!A73="","",'🛢️ RON CẠT TE'!G73)</f>
        <v/>
      </c>
      <c r="F5707">
        <f>IF('🛢️ RON CẠT TE'!A73="","",'🛢️ RON CẠT TE'!H73)</f>
        <v/>
      </c>
      <c r="G5707">
        <f>IF('🛢️ RON CẠT TE'!A73="","",'🛢️ RON CẠT TE'!I73)</f>
        <v/>
      </c>
      <c r="H5707">
        <f>IF('🛢️ RON CẠT TE'!A73="","",'🛢️ RON CẠT TE'!J73)</f>
        <v/>
      </c>
      <c r="I5707">
        <f>IF('🛢️ RON CẠT TE'!A73="","",'🛢️ RON CẠT TE'!K73)</f>
        <v/>
      </c>
      <c r="J5707">
        <f>IF('🛢️ RON CẠT TE'!A73="","",'🛢️ RON CẠT TE'!D73)</f>
        <v/>
      </c>
      <c r="L5707">
        <f>N(L5706)+IF(AND('🔎 TRA CỨU NHANH'!$C$2&lt;&gt;"",OR(ISNUMBER(SEARCH('🔎 TRA CỨU NHANH'!$C$2,$A5707)),ISNUMBER(SEARCH('🔎 TRA CỨU NHANH'!$C$2,$B5707)))),1,0)</f>
        <v/>
      </c>
      <c r="M5707">
        <f>IF(L5707&gt;N(L5706),L5707,"")</f>
        <v/>
      </c>
      <c r="N5707">
        <f>N(N5706)+IF(AND('💰 BÁO GIÁ'!$C$27&lt;&gt;"",OR(ISNUMBER(SEARCH('💰 BÁO GIÁ'!$C$27,$A5707)),ISNUMBER(SEARCH('💰 BÁO GIÁ'!$C$27,$B5707)))),1,0)</f>
        <v/>
      </c>
      <c r="O5707">
        <f>IF(N5707&gt;N(N5706),N5707,"")</f>
        <v/>
      </c>
    </row>
    <row r="5708">
      <c r="A5708">
        <f>IF('🛢️ RON CẠT TE'!A74="","",'🛢️ RON CẠT TE'!A74)</f>
        <v/>
      </c>
      <c r="B5708">
        <f>IF('🛢️ RON CẠT TE'!A74="","",'🛢️ RON CẠT TE'!O74)</f>
        <v/>
      </c>
      <c r="C5708">
        <f>IF('🛢️ RON CẠT TE'!A74="","","Ron cạt te")</f>
        <v/>
      </c>
      <c r="D5708">
        <f>IF('🛢️ RON CẠT TE'!A74="","",'🛢️ RON CẠT TE'!F74)</f>
        <v/>
      </c>
      <c r="E5708">
        <f>IF('🛢️ RON CẠT TE'!A74="","",'🛢️ RON CẠT TE'!G74)</f>
        <v/>
      </c>
      <c r="F5708">
        <f>IF('🛢️ RON CẠT TE'!A74="","",'🛢️ RON CẠT TE'!H74)</f>
        <v/>
      </c>
      <c r="G5708">
        <f>IF('🛢️ RON CẠT TE'!A74="","",'🛢️ RON CẠT TE'!I74)</f>
        <v/>
      </c>
      <c r="H5708">
        <f>IF('🛢️ RON CẠT TE'!A74="","",'🛢️ RON CẠT TE'!J74)</f>
        <v/>
      </c>
      <c r="I5708">
        <f>IF('🛢️ RON CẠT TE'!A74="","",'🛢️ RON CẠT TE'!K74)</f>
        <v/>
      </c>
      <c r="J5708">
        <f>IF('🛢️ RON CẠT TE'!A74="","",'🛢️ RON CẠT TE'!D74)</f>
        <v/>
      </c>
      <c r="L5708">
        <f>N(L5707)+IF(AND('🔎 TRA CỨU NHANH'!$C$2&lt;&gt;"",OR(ISNUMBER(SEARCH('🔎 TRA CỨU NHANH'!$C$2,$A5708)),ISNUMBER(SEARCH('🔎 TRA CỨU NHANH'!$C$2,$B5708)))),1,0)</f>
        <v/>
      </c>
      <c r="M5708">
        <f>IF(L5708&gt;N(L5707),L5708,"")</f>
        <v/>
      </c>
      <c r="N5708">
        <f>N(N5707)+IF(AND('💰 BÁO GIÁ'!$C$27&lt;&gt;"",OR(ISNUMBER(SEARCH('💰 BÁO GIÁ'!$C$27,$A5708)),ISNUMBER(SEARCH('💰 BÁO GIÁ'!$C$27,$B5708)))),1,0)</f>
        <v/>
      </c>
      <c r="O5708">
        <f>IF(N5708&gt;N(N5707),N5708,"")</f>
        <v/>
      </c>
    </row>
    <row r="5709">
      <c r="A5709">
        <f>IF('🛢️ RON CẠT TE'!A75="","",'🛢️ RON CẠT TE'!A75)</f>
        <v/>
      </c>
      <c r="B5709">
        <f>IF('🛢️ RON CẠT TE'!A75="","",'🛢️ RON CẠT TE'!O75)</f>
        <v/>
      </c>
      <c r="C5709">
        <f>IF('🛢️ RON CẠT TE'!A75="","","Ron cạt te")</f>
        <v/>
      </c>
      <c r="D5709">
        <f>IF('🛢️ RON CẠT TE'!A75="","",'🛢️ RON CẠT TE'!F75)</f>
        <v/>
      </c>
      <c r="E5709">
        <f>IF('🛢️ RON CẠT TE'!A75="","",'🛢️ RON CẠT TE'!G75)</f>
        <v/>
      </c>
      <c r="F5709" s="37">
        <f>IF('🛢️ RON CẠT TE'!A75="","",'🛢️ RON CẠT TE'!H75)</f>
        <v/>
      </c>
      <c r="G5709" s="37">
        <f>IF('🛢️ RON CẠT TE'!A75="","",'🛢️ RON CẠT TE'!I75)</f>
        <v/>
      </c>
      <c r="H5709" s="37">
        <f>IF('🛢️ RON CẠT TE'!A75="","",'🛢️ RON CẠT TE'!J75)</f>
        <v/>
      </c>
      <c r="I5709">
        <f>IF('🛢️ RON CẠT TE'!A75="","",'🛢️ RON CẠT TE'!K75)</f>
        <v/>
      </c>
      <c r="J5709">
        <f>IF('🛢️ RON CẠT TE'!A75="","",'🛢️ RON CẠT TE'!D75)</f>
        <v/>
      </c>
      <c r="L5709">
        <f>N(L5708)+IF(AND('🔎 TRA CỨU NHANH'!$C$2&lt;&gt;"",OR(ISNUMBER(SEARCH('🔎 TRA CỨU NHANH'!$C$2,$A5709)),ISNUMBER(SEARCH('🔎 TRA CỨU NHANH'!$C$2,$B5709)))),1,0)</f>
        <v/>
      </c>
      <c r="M5709">
        <f>IF(L5709&gt;N(L5708),L5709,"")</f>
        <v/>
      </c>
      <c r="N5709">
        <f>N(N5708)+IF(AND('💰 BÁO GIÁ'!$C$27&lt;&gt;"",OR(ISNUMBER(SEARCH('💰 BÁO GIÁ'!$C$27,$A5709)),ISNUMBER(SEARCH('💰 BÁO GIÁ'!$C$27,$B5709)))),1,0)</f>
        <v/>
      </c>
      <c r="O5709">
        <f>IF(N5709&gt;N(N5708),N5709,"")</f>
        <v/>
      </c>
    </row>
    <row r="5710">
      <c r="A5710">
        <f>IF('🛢️ RON CẠT TE'!A76="","",'🛢️ RON CẠT TE'!A76)</f>
        <v/>
      </c>
      <c r="B5710">
        <f>IF('🛢️ RON CẠT TE'!A76="","",'🛢️ RON CẠT TE'!O76)</f>
        <v/>
      </c>
      <c r="C5710">
        <f>IF('🛢️ RON CẠT TE'!A76="","","Ron cạt te")</f>
        <v/>
      </c>
      <c r="D5710">
        <f>IF('🛢️ RON CẠT TE'!A76="","",'🛢️ RON CẠT TE'!F76)</f>
        <v/>
      </c>
      <c r="E5710">
        <f>IF('🛢️ RON CẠT TE'!A76="","",'🛢️ RON CẠT TE'!G76)</f>
        <v/>
      </c>
      <c r="F5710">
        <f>IF('🛢️ RON CẠT TE'!A76="","",'🛢️ RON CẠT TE'!H76)</f>
        <v/>
      </c>
      <c r="G5710">
        <f>IF('🛢️ RON CẠT TE'!A76="","",'🛢️ RON CẠT TE'!I76)</f>
        <v/>
      </c>
      <c r="H5710">
        <f>IF('🛢️ RON CẠT TE'!A76="","",'🛢️ RON CẠT TE'!J76)</f>
        <v/>
      </c>
      <c r="I5710">
        <f>IF('🛢️ RON CẠT TE'!A76="","",'🛢️ RON CẠT TE'!K76)</f>
        <v/>
      </c>
      <c r="J5710">
        <f>IF('🛢️ RON CẠT TE'!A76="","",'🛢️ RON CẠT TE'!D76)</f>
        <v/>
      </c>
      <c r="L5710">
        <f>N(L5709)+IF(AND('🔎 TRA CỨU NHANH'!$C$2&lt;&gt;"",OR(ISNUMBER(SEARCH('🔎 TRA CỨU NHANH'!$C$2,$A5710)),ISNUMBER(SEARCH('🔎 TRA CỨU NHANH'!$C$2,$B5710)))),1,0)</f>
        <v/>
      </c>
      <c r="M5710">
        <f>IF(L5710&gt;N(L5709),L5710,"")</f>
        <v/>
      </c>
      <c r="N5710">
        <f>N(N5709)+IF(AND('💰 BÁO GIÁ'!$C$27&lt;&gt;"",OR(ISNUMBER(SEARCH('💰 BÁO GIÁ'!$C$27,$A5710)),ISNUMBER(SEARCH('💰 BÁO GIÁ'!$C$27,$B5710)))),1,0)</f>
        <v/>
      </c>
      <c r="O5710">
        <f>IF(N5710&gt;N(N5709),N5710,"")</f>
        <v/>
      </c>
    </row>
    <row r="5711">
      <c r="A5711">
        <f>IF('🛢️ RON CẠT TE'!A77="","",'🛢️ RON CẠT TE'!A77)</f>
        <v/>
      </c>
      <c r="B5711">
        <f>IF('🛢️ RON CẠT TE'!A77="","",'🛢️ RON CẠT TE'!O77)</f>
        <v/>
      </c>
      <c r="C5711">
        <f>IF('🛢️ RON CẠT TE'!A77="","","Ron cạt te")</f>
        <v/>
      </c>
      <c r="D5711">
        <f>IF('🛢️ RON CẠT TE'!A77="","",'🛢️ RON CẠT TE'!F77)</f>
        <v/>
      </c>
      <c r="E5711">
        <f>IF('🛢️ RON CẠT TE'!A77="","",'🛢️ RON CẠT TE'!G77)</f>
        <v/>
      </c>
      <c r="F5711" s="37">
        <f>IF('🛢️ RON CẠT TE'!A77="","",'🛢️ RON CẠT TE'!H77)</f>
        <v/>
      </c>
      <c r="G5711" s="37">
        <f>IF('🛢️ RON CẠT TE'!A77="","",'🛢️ RON CẠT TE'!I77)</f>
        <v/>
      </c>
      <c r="H5711" s="37">
        <f>IF('🛢️ RON CẠT TE'!A77="","",'🛢️ RON CẠT TE'!J77)</f>
        <v/>
      </c>
      <c r="I5711">
        <f>IF('🛢️ RON CẠT TE'!A77="","",'🛢️ RON CẠT TE'!K77)</f>
        <v/>
      </c>
      <c r="J5711">
        <f>IF('🛢️ RON CẠT TE'!A77="","",'🛢️ RON CẠT TE'!D77)</f>
        <v/>
      </c>
      <c r="L5711">
        <f>N(L5710)+IF(AND('🔎 TRA CỨU NHANH'!$C$2&lt;&gt;"",OR(ISNUMBER(SEARCH('🔎 TRA CỨU NHANH'!$C$2,$A5711)),ISNUMBER(SEARCH('🔎 TRA CỨU NHANH'!$C$2,$B5711)))),1,0)</f>
        <v/>
      </c>
      <c r="M5711">
        <f>IF(L5711&gt;N(L5710),L5711,"")</f>
        <v/>
      </c>
      <c r="N5711">
        <f>N(N5710)+IF(AND('💰 BÁO GIÁ'!$C$27&lt;&gt;"",OR(ISNUMBER(SEARCH('💰 BÁO GIÁ'!$C$27,$A5711)),ISNUMBER(SEARCH('💰 BÁO GIÁ'!$C$27,$B5711)))),1,0)</f>
        <v/>
      </c>
      <c r="O5711">
        <f>IF(N5711&gt;N(N5710),N5711,"")</f>
        <v/>
      </c>
    </row>
    <row r="5712">
      <c r="A5712">
        <f>IF('🛢️ RON CẠT TE'!A78="","",'🛢️ RON CẠT TE'!A78)</f>
        <v/>
      </c>
      <c r="B5712">
        <f>IF('🛢️ RON CẠT TE'!A78="","",'🛢️ RON CẠT TE'!O78)</f>
        <v/>
      </c>
      <c r="C5712">
        <f>IF('🛢️ RON CẠT TE'!A78="","","Ron cạt te")</f>
        <v/>
      </c>
      <c r="D5712">
        <f>IF('🛢️ RON CẠT TE'!A78="","",'🛢️ RON CẠT TE'!F78)</f>
        <v/>
      </c>
      <c r="E5712">
        <f>IF('🛢️ RON CẠT TE'!A78="","",'🛢️ RON CẠT TE'!G78)</f>
        <v/>
      </c>
      <c r="F5712">
        <f>IF('🛢️ RON CẠT TE'!A78="","",'🛢️ RON CẠT TE'!H78)</f>
        <v/>
      </c>
      <c r="G5712">
        <f>IF('🛢️ RON CẠT TE'!A78="","",'🛢️ RON CẠT TE'!I78)</f>
        <v/>
      </c>
      <c r="H5712">
        <f>IF('🛢️ RON CẠT TE'!A78="","",'🛢️ RON CẠT TE'!J78)</f>
        <v/>
      </c>
      <c r="I5712">
        <f>IF('🛢️ RON CẠT TE'!A78="","",'🛢️ RON CẠT TE'!K78)</f>
        <v/>
      </c>
      <c r="J5712">
        <f>IF('🛢️ RON CẠT TE'!A78="","",'🛢️ RON CẠT TE'!D78)</f>
        <v/>
      </c>
      <c r="L5712">
        <f>N(L5711)+IF(AND('🔎 TRA CỨU NHANH'!$C$2&lt;&gt;"",OR(ISNUMBER(SEARCH('🔎 TRA CỨU NHANH'!$C$2,$A5712)),ISNUMBER(SEARCH('🔎 TRA CỨU NHANH'!$C$2,$B5712)))),1,0)</f>
        <v/>
      </c>
      <c r="M5712">
        <f>IF(L5712&gt;N(L5711),L5712,"")</f>
        <v/>
      </c>
      <c r="N5712">
        <f>N(N5711)+IF(AND('💰 BÁO GIÁ'!$C$27&lt;&gt;"",OR(ISNUMBER(SEARCH('💰 BÁO GIÁ'!$C$27,$A5712)),ISNUMBER(SEARCH('💰 BÁO GIÁ'!$C$27,$B5712)))),1,0)</f>
        <v/>
      </c>
      <c r="O5712">
        <f>IF(N5712&gt;N(N5711),N5712,"")</f>
        <v/>
      </c>
    </row>
    <row r="5713">
      <c r="A5713">
        <f>IF('🛢️ RON CẠT TE'!A79="","",'🛢️ RON CẠT TE'!A79)</f>
        <v/>
      </c>
      <c r="B5713">
        <f>IF('🛢️ RON CẠT TE'!A79="","",'🛢️ RON CẠT TE'!O79)</f>
        <v/>
      </c>
      <c r="C5713">
        <f>IF('🛢️ RON CẠT TE'!A79="","","Ron cạt te")</f>
        <v/>
      </c>
      <c r="D5713">
        <f>IF('🛢️ RON CẠT TE'!A79="","",'🛢️ RON CẠT TE'!F79)</f>
        <v/>
      </c>
      <c r="E5713">
        <f>IF('🛢️ RON CẠT TE'!A79="","",'🛢️ RON CẠT TE'!G79)</f>
        <v/>
      </c>
      <c r="F5713" s="37">
        <f>IF('🛢️ RON CẠT TE'!A79="","",'🛢️ RON CẠT TE'!H79)</f>
        <v/>
      </c>
      <c r="G5713" s="37">
        <f>IF('🛢️ RON CẠT TE'!A79="","",'🛢️ RON CẠT TE'!I79)</f>
        <v/>
      </c>
      <c r="H5713" s="37">
        <f>IF('🛢️ RON CẠT TE'!A79="","",'🛢️ RON CẠT TE'!J79)</f>
        <v/>
      </c>
      <c r="I5713">
        <f>IF('🛢️ RON CẠT TE'!A79="","",'🛢️ RON CẠT TE'!K79)</f>
        <v/>
      </c>
      <c r="J5713">
        <f>IF('🛢️ RON CẠT TE'!A79="","",'🛢️ RON CẠT TE'!D79)</f>
        <v/>
      </c>
      <c r="L5713">
        <f>N(L5712)+IF(AND('🔎 TRA CỨU NHANH'!$C$2&lt;&gt;"",OR(ISNUMBER(SEARCH('🔎 TRA CỨU NHANH'!$C$2,$A5713)),ISNUMBER(SEARCH('🔎 TRA CỨU NHANH'!$C$2,$B5713)))),1,0)</f>
        <v/>
      </c>
      <c r="M5713">
        <f>IF(L5713&gt;N(L5712),L5713,"")</f>
        <v/>
      </c>
      <c r="N5713">
        <f>N(N5712)+IF(AND('💰 BÁO GIÁ'!$C$27&lt;&gt;"",OR(ISNUMBER(SEARCH('💰 BÁO GIÁ'!$C$27,$A5713)),ISNUMBER(SEARCH('💰 BÁO GIÁ'!$C$27,$B5713)))),1,0)</f>
        <v/>
      </c>
      <c r="O5713">
        <f>IF(N5713&gt;N(N5712),N5713,"")</f>
        <v/>
      </c>
    </row>
    <row r="5714">
      <c r="A5714">
        <f>IF('🛢️ RON CẠT TE'!A80="","",'🛢️ RON CẠT TE'!A80)</f>
        <v/>
      </c>
      <c r="B5714">
        <f>IF('🛢️ RON CẠT TE'!A80="","",'🛢️ RON CẠT TE'!O80)</f>
        <v/>
      </c>
      <c r="C5714">
        <f>IF('🛢️ RON CẠT TE'!A80="","","Ron cạt te")</f>
        <v/>
      </c>
      <c r="D5714">
        <f>IF('🛢️ RON CẠT TE'!A80="","",'🛢️ RON CẠT TE'!F80)</f>
        <v/>
      </c>
      <c r="E5714">
        <f>IF('🛢️ RON CẠT TE'!A80="","",'🛢️ RON CẠT TE'!G80)</f>
        <v/>
      </c>
      <c r="F5714" s="37">
        <f>IF('🛢️ RON CẠT TE'!A80="","",'🛢️ RON CẠT TE'!H80)</f>
        <v/>
      </c>
      <c r="G5714" s="37">
        <f>IF('🛢️ RON CẠT TE'!A80="","",'🛢️ RON CẠT TE'!I80)</f>
        <v/>
      </c>
      <c r="H5714" s="37">
        <f>IF('🛢️ RON CẠT TE'!A80="","",'🛢️ RON CẠT TE'!J80)</f>
        <v/>
      </c>
      <c r="I5714">
        <f>IF('🛢️ RON CẠT TE'!A80="","",'🛢️ RON CẠT TE'!K80)</f>
        <v/>
      </c>
      <c r="J5714">
        <f>IF('🛢️ RON CẠT TE'!A80="","",'🛢️ RON CẠT TE'!D80)</f>
        <v/>
      </c>
      <c r="L5714">
        <f>N(L5713)+IF(AND('🔎 TRA CỨU NHANH'!$C$2&lt;&gt;"",OR(ISNUMBER(SEARCH('🔎 TRA CỨU NHANH'!$C$2,$A5714)),ISNUMBER(SEARCH('🔎 TRA CỨU NHANH'!$C$2,$B5714)))),1,0)</f>
        <v/>
      </c>
      <c r="M5714">
        <f>IF(L5714&gt;N(L5713),L5714,"")</f>
        <v/>
      </c>
      <c r="N5714">
        <f>N(N5713)+IF(AND('💰 BÁO GIÁ'!$C$27&lt;&gt;"",OR(ISNUMBER(SEARCH('💰 BÁO GIÁ'!$C$27,$A5714)),ISNUMBER(SEARCH('💰 BÁO GIÁ'!$C$27,$B5714)))),1,0)</f>
        <v/>
      </c>
      <c r="O5714">
        <f>IF(N5714&gt;N(N5713),N5714,"")</f>
        <v/>
      </c>
    </row>
    <row r="5715">
      <c r="A5715">
        <f>IF('🛢️ RON CẠT TE'!A81="","",'🛢️ RON CẠT TE'!A81)</f>
        <v/>
      </c>
      <c r="B5715">
        <f>IF('🛢️ RON CẠT TE'!A81="","",'🛢️ RON CẠT TE'!O81)</f>
        <v/>
      </c>
      <c r="C5715">
        <f>IF('🛢️ RON CẠT TE'!A81="","","Ron cạt te")</f>
        <v/>
      </c>
      <c r="D5715">
        <f>IF('🛢️ RON CẠT TE'!A81="","",'🛢️ RON CẠT TE'!F81)</f>
        <v/>
      </c>
      <c r="E5715">
        <f>IF('🛢️ RON CẠT TE'!A81="","",'🛢️ RON CẠT TE'!G81)</f>
        <v/>
      </c>
      <c r="F5715">
        <f>IF('🛢️ RON CẠT TE'!A81="","",'🛢️ RON CẠT TE'!H81)</f>
        <v/>
      </c>
      <c r="G5715">
        <f>IF('🛢️ RON CẠT TE'!A81="","",'🛢️ RON CẠT TE'!I81)</f>
        <v/>
      </c>
      <c r="H5715">
        <f>IF('🛢️ RON CẠT TE'!A81="","",'🛢️ RON CẠT TE'!J81)</f>
        <v/>
      </c>
      <c r="I5715">
        <f>IF('🛢️ RON CẠT TE'!A81="","",'🛢️ RON CẠT TE'!K81)</f>
        <v/>
      </c>
      <c r="J5715">
        <f>IF('🛢️ RON CẠT TE'!A81="","",'🛢️ RON CẠT TE'!D81)</f>
        <v/>
      </c>
      <c r="L5715">
        <f>N(L5714)+IF(AND('🔎 TRA CỨU NHANH'!$C$2&lt;&gt;"",OR(ISNUMBER(SEARCH('🔎 TRA CỨU NHANH'!$C$2,$A5715)),ISNUMBER(SEARCH('🔎 TRA CỨU NHANH'!$C$2,$B5715)))),1,0)</f>
        <v/>
      </c>
      <c r="M5715">
        <f>IF(L5715&gt;N(L5714),L5715,"")</f>
        <v/>
      </c>
      <c r="N5715">
        <f>N(N5714)+IF(AND('💰 BÁO GIÁ'!$C$27&lt;&gt;"",OR(ISNUMBER(SEARCH('💰 BÁO GIÁ'!$C$27,$A5715)),ISNUMBER(SEARCH('💰 BÁO GIÁ'!$C$27,$B5715)))),1,0)</f>
        <v/>
      </c>
      <c r="O5715">
        <f>IF(N5715&gt;N(N5714),N5715,"")</f>
        <v/>
      </c>
    </row>
    <row r="5716">
      <c r="A5716">
        <f>IF('🛢️ RON CẠT TE'!A82="","",'🛢️ RON CẠT TE'!A82)</f>
        <v/>
      </c>
      <c r="B5716">
        <f>IF('🛢️ RON CẠT TE'!A82="","",'🛢️ RON CẠT TE'!O82)</f>
        <v/>
      </c>
      <c r="C5716">
        <f>IF('🛢️ RON CẠT TE'!A82="","","Ron cạt te")</f>
        <v/>
      </c>
      <c r="D5716">
        <f>IF('🛢️ RON CẠT TE'!A82="","",'🛢️ RON CẠT TE'!F82)</f>
        <v/>
      </c>
      <c r="E5716">
        <f>IF('🛢️ RON CẠT TE'!A82="","",'🛢️ RON CẠT TE'!G82)</f>
        <v/>
      </c>
      <c r="F5716">
        <f>IF('🛢️ RON CẠT TE'!A82="","",'🛢️ RON CẠT TE'!H82)</f>
        <v/>
      </c>
      <c r="G5716">
        <f>IF('🛢️ RON CẠT TE'!A82="","",'🛢️ RON CẠT TE'!I82)</f>
        <v/>
      </c>
      <c r="H5716">
        <f>IF('🛢️ RON CẠT TE'!A82="","",'🛢️ RON CẠT TE'!J82)</f>
        <v/>
      </c>
      <c r="I5716">
        <f>IF('🛢️ RON CẠT TE'!A82="","",'🛢️ RON CẠT TE'!K82)</f>
        <v/>
      </c>
      <c r="J5716">
        <f>IF('🛢️ RON CẠT TE'!A82="","",'🛢️ RON CẠT TE'!D82)</f>
        <v/>
      </c>
      <c r="L5716">
        <f>N(L5715)+IF(AND('🔎 TRA CỨU NHANH'!$C$2&lt;&gt;"",OR(ISNUMBER(SEARCH('🔎 TRA CỨU NHANH'!$C$2,$A5716)),ISNUMBER(SEARCH('🔎 TRA CỨU NHANH'!$C$2,$B5716)))),1,0)</f>
        <v/>
      </c>
      <c r="M5716">
        <f>IF(L5716&gt;N(L5715),L5716,"")</f>
        <v/>
      </c>
      <c r="N5716">
        <f>N(N5715)+IF(AND('💰 BÁO GIÁ'!$C$27&lt;&gt;"",OR(ISNUMBER(SEARCH('💰 BÁO GIÁ'!$C$27,$A5716)),ISNUMBER(SEARCH('💰 BÁO GIÁ'!$C$27,$B5716)))),1,0)</f>
        <v/>
      </c>
      <c r="O5716">
        <f>IF(N5716&gt;N(N5715),N5716,"")</f>
        <v/>
      </c>
    </row>
    <row r="5717">
      <c r="A5717">
        <f>IF('🛢️ RON CẠT TE'!A83="","",'🛢️ RON CẠT TE'!A83)</f>
        <v/>
      </c>
      <c r="B5717">
        <f>IF('🛢️ RON CẠT TE'!A83="","",'🛢️ RON CẠT TE'!O83)</f>
        <v/>
      </c>
      <c r="C5717">
        <f>IF('🛢️ RON CẠT TE'!A83="","","Ron cạt te")</f>
        <v/>
      </c>
      <c r="D5717">
        <f>IF('🛢️ RON CẠT TE'!A83="","",'🛢️ RON CẠT TE'!F83)</f>
        <v/>
      </c>
      <c r="E5717">
        <f>IF('🛢️ RON CẠT TE'!A83="","",'🛢️ RON CẠT TE'!G83)</f>
        <v/>
      </c>
      <c r="F5717">
        <f>IF('🛢️ RON CẠT TE'!A83="","",'🛢️ RON CẠT TE'!H83)</f>
        <v/>
      </c>
      <c r="G5717">
        <f>IF('🛢️ RON CẠT TE'!A83="","",'🛢️ RON CẠT TE'!I83)</f>
        <v/>
      </c>
      <c r="H5717">
        <f>IF('🛢️ RON CẠT TE'!A83="","",'🛢️ RON CẠT TE'!J83)</f>
        <v/>
      </c>
      <c r="I5717">
        <f>IF('🛢️ RON CẠT TE'!A83="","",'🛢️ RON CẠT TE'!K83)</f>
        <v/>
      </c>
      <c r="J5717">
        <f>IF('🛢️ RON CẠT TE'!A83="","",'🛢️ RON CẠT TE'!D83)</f>
        <v/>
      </c>
      <c r="L5717">
        <f>N(L5716)+IF(AND('🔎 TRA CỨU NHANH'!$C$2&lt;&gt;"",OR(ISNUMBER(SEARCH('🔎 TRA CỨU NHANH'!$C$2,$A5717)),ISNUMBER(SEARCH('🔎 TRA CỨU NHANH'!$C$2,$B5717)))),1,0)</f>
        <v/>
      </c>
      <c r="M5717">
        <f>IF(L5717&gt;N(L5716),L5717,"")</f>
        <v/>
      </c>
      <c r="N5717">
        <f>N(N5716)+IF(AND('💰 BÁO GIÁ'!$C$27&lt;&gt;"",OR(ISNUMBER(SEARCH('💰 BÁO GIÁ'!$C$27,$A5717)),ISNUMBER(SEARCH('💰 BÁO GIÁ'!$C$27,$B5717)))),1,0)</f>
        <v/>
      </c>
      <c r="O5717">
        <f>IF(N5717&gt;N(N5716),N5717,"")</f>
        <v/>
      </c>
    </row>
    <row r="5718">
      <c r="A5718">
        <f>IF('🛢️ RON CẠT TE'!A84="","",'🛢️ RON CẠT TE'!A84)</f>
        <v/>
      </c>
      <c r="B5718">
        <f>IF('🛢️ RON CẠT TE'!A84="","",'🛢️ RON CẠT TE'!O84)</f>
        <v/>
      </c>
      <c r="C5718">
        <f>IF('🛢️ RON CẠT TE'!A84="","","Ron cạt te")</f>
        <v/>
      </c>
      <c r="D5718">
        <f>IF('🛢️ RON CẠT TE'!A84="","",'🛢️ RON CẠT TE'!F84)</f>
        <v/>
      </c>
      <c r="E5718">
        <f>IF('🛢️ RON CẠT TE'!A84="","",'🛢️ RON CẠT TE'!G84)</f>
        <v/>
      </c>
      <c r="F5718">
        <f>IF('🛢️ RON CẠT TE'!A84="","",'🛢️ RON CẠT TE'!H84)</f>
        <v/>
      </c>
      <c r="G5718">
        <f>IF('🛢️ RON CẠT TE'!A84="","",'🛢️ RON CẠT TE'!I84)</f>
        <v/>
      </c>
      <c r="H5718">
        <f>IF('🛢️ RON CẠT TE'!A84="","",'🛢️ RON CẠT TE'!J84)</f>
        <v/>
      </c>
      <c r="I5718">
        <f>IF('🛢️ RON CẠT TE'!A84="","",'🛢️ RON CẠT TE'!K84)</f>
        <v/>
      </c>
      <c r="J5718">
        <f>IF('🛢️ RON CẠT TE'!A84="","",'🛢️ RON CẠT TE'!D84)</f>
        <v/>
      </c>
      <c r="L5718">
        <f>N(L5717)+IF(AND('🔎 TRA CỨU NHANH'!$C$2&lt;&gt;"",OR(ISNUMBER(SEARCH('🔎 TRA CỨU NHANH'!$C$2,$A5718)),ISNUMBER(SEARCH('🔎 TRA CỨU NHANH'!$C$2,$B5718)))),1,0)</f>
        <v/>
      </c>
      <c r="M5718">
        <f>IF(L5718&gt;N(L5717),L5718,"")</f>
        <v/>
      </c>
      <c r="N5718">
        <f>N(N5717)+IF(AND('💰 BÁO GIÁ'!$C$27&lt;&gt;"",OR(ISNUMBER(SEARCH('💰 BÁO GIÁ'!$C$27,$A5718)),ISNUMBER(SEARCH('💰 BÁO GIÁ'!$C$27,$B5718)))),1,0)</f>
        <v/>
      </c>
      <c r="O5718">
        <f>IF(N5718&gt;N(N5717),N5718,"")</f>
        <v/>
      </c>
    </row>
    <row r="5719">
      <c r="A5719">
        <f>IF('🛢️ RON CẠT TE'!A85="","",'🛢️ RON CẠT TE'!A85)</f>
        <v/>
      </c>
      <c r="B5719">
        <f>IF('🛢️ RON CẠT TE'!A85="","",'🛢️ RON CẠT TE'!O85)</f>
        <v/>
      </c>
      <c r="C5719">
        <f>IF('🛢️ RON CẠT TE'!A85="","","Ron cạt te")</f>
        <v/>
      </c>
      <c r="D5719">
        <f>IF('🛢️ RON CẠT TE'!A85="","",'🛢️ RON CẠT TE'!F85)</f>
        <v/>
      </c>
      <c r="E5719">
        <f>IF('🛢️ RON CẠT TE'!A85="","",'🛢️ RON CẠT TE'!G85)</f>
        <v/>
      </c>
      <c r="F5719">
        <f>IF('🛢️ RON CẠT TE'!A85="","",'🛢️ RON CẠT TE'!H85)</f>
        <v/>
      </c>
      <c r="G5719">
        <f>IF('🛢️ RON CẠT TE'!A85="","",'🛢️ RON CẠT TE'!I85)</f>
        <v/>
      </c>
      <c r="H5719">
        <f>IF('🛢️ RON CẠT TE'!A85="","",'🛢️ RON CẠT TE'!J85)</f>
        <v/>
      </c>
      <c r="I5719">
        <f>IF('🛢️ RON CẠT TE'!A85="","",'🛢️ RON CẠT TE'!K85)</f>
        <v/>
      </c>
      <c r="J5719">
        <f>IF('🛢️ RON CẠT TE'!A85="","",'🛢️ RON CẠT TE'!D85)</f>
        <v/>
      </c>
      <c r="L5719">
        <f>N(L5718)+IF(AND('🔎 TRA CỨU NHANH'!$C$2&lt;&gt;"",OR(ISNUMBER(SEARCH('🔎 TRA CỨU NHANH'!$C$2,$A5719)),ISNUMBER(SEARCH('🔎 TRA CỨU NHANH'!$C$2,$B5719)))),1,0)</f>
        <v/>
      </c>
      <c r="M5719">
        <f>IF(L5719&gt;N(L5718),L5719,"")</f>
        <v/>
      </c>
      <c r="N5719">
        <f>N(N5718)+IF(AND('💰 BÁO GIÁ'!$C$27&lt;&gt;"",OR(ISNUMBER(SEARCH('💰 BÁO GIÁ'!$C$27,$A5719)),ISNUMBER(SEARCH('💰 BÁO GIÁ'!$C$27,$B5719)))),1,0)</f>
        <v/>
      </c>
      <c r="O5719">
        <f>IF(N5719&gt;N(N5718),N5719,"")</f>
        <v/>
      </c>
    </row>
    <row r="5720">
      <c r="A5720">
        <f>IF('🛢️ RON CẠT TE'!A86="","",'🛢️ RON CẠT TE'!A86)</f>
        <v/>
      </c>
      <c r="B5720">
        <f>IF('🛢️ RON CẠT TE'!A86="","",'🛢️ RON CẠT TE'!O86)</f>
        <v/>
      </c>
      <c r="C5720">
        <f>IF('🛢️ RON CẠT TE'!A86="","","Ron cạt te")</f>
        <v/>
      </c>
      <c r="D5720">
        <f>IF('🛢️ RON CẠT TE'!A86="","",'🛢️ RON CẠT TE'!F86)</f>
        <v/>
      </c>
      <c r="E5720">
        <f>IF('🛢️ RON CẠT TE'!A86="","",'🛢️ RON CẠT TE'!G86)</f>
        <v/>
      </c>
      <c r="F5720">
        <f>IF('🛢️ RON CẠT TE'!A86="","",'🛢️ RON CẠT TE'!H86)</f>
        <v/>
      </c>
      <c r="G5720">
        <f>IF('🛢️ RON CẠT TE'!A86="","",'🛢️ RON CẠT TE'!I86)</f>
        <v/>
      </c>
      <c r="H5720">
        <f>IF('🛢️ RON CẠT TE'!A86="","",'🛢️ RON CẠT TE'!J86)</f>
        <v/>
      </c>
      <c r="I5720">
        <f>IF('🛢️ RON CẠT TE'!A86="","",'🛢️ RON CẠT TE'!K86)</f>
        <v/>
      </c>
      <c r="J5720">
        <f>IF('🛢️ RON CẠT TE'!A86="","",'🛢️ RON CẠT TE'!D86)</f>
        <v/>
      </c>
      <c r="L5720">
        <f>N(L5719)+IF(AND('🔎 TRA CỨU NHANH'!$C$2&lt;&gt;"",OR(ISNUMBER(SEARCH('🔎 TRA CỨU NHANH'!$C$2,$A5720)),ISNUMBER(SEARCH('🔎 TRA CỨU NHANH'!$C$2,$B5720)))),1,0)</f>
        <v/>
      </c>
      <c r="M5720">
        <f>IF(L5720&gt;N(L5719),L5720,"")</f>
        <v/>
      </c>
      <c r="N5720">
        <f>N(N5719)+IF(AND('💰 BÁO GIÁ'!$C$27&lt;&gt;"",OR(ISNUMBER(SEARCH('💰 BÁO GIÁ'!$C$27,$A5720)),ISNUMBER(SEARCH('💰 BÁO GIÁ'!$C$27,$B5720)))),1,0)</f>
        <v/>
      </c>
      <c r="O5720">
        <f>IF(N5720&gt;N(N5719),N5720,"")</f>
        <v/>
      </c>
    </row>
    <row r="5721">
      <c r="A5721">
        <f>IF('🛢️ RON CẠT TE'!A87="","",'🛢️ RON CẠT TE'!A87)</f>
        <v/>
      </c>
      <c r="B5721">
        <f>IF('🛢️ RON CẠT TE'!A87="","",'🛢️ RON CẠT TE'!O87)</f>
        <v/>
      </c>
      <c r="C5721">
        <f>IF('🛢️ RON CẠT TE'!A87="","","Ron cạt te")</f>
        <v/>
      </c>
      <c r="D5721">
        <f>IF('🛢️ RON CẠT TE'!A87="","",'🛢️ RON CẠT TE'!F87)</f>
        <v/>
      </c>
      <c r="E5721">
        <f>IF('🛢️ RON CẠT TE'!A87="","",'🛢️ RON CẠT TE'!G87)</f>
        <v/>
      </c>
      <c r="F5721">
        <f>IF('🛢️ RON CẠT TE'!A87="","",'🛢️ RON CẠT TE'!H87)</f>
        <v/>
      </c>
      <c r="G5721">
        <f>IF('🛢️ RON CẠT TE'!A87="","",'🛢️ RON CẠT TE'!I87)</f>
        <v/>
      </c>
      <c r="H5721">
        <f>IF('🛢️ RON CẠT TE'!A87="","",'🛢️ RON CẠT TE'!J87)</f>
        <v/>
      </c>
      <c r="I5721">
        <f>IF('🛢️ RON CẠT TE'!A87="","",'🛢️ RON CẠT TE'!K87)</f>
        <v/>
      </c>
      <c r="J5721">
        <f>IF('🛢️ RON CẠT TE'!A87="","",'🛢️ RON CẠT TE'!D87)</f>
        <v/>
      </c>
      <c r="L5721">
        <f>N(L5720)+IF(AND('🔎 TRA CỨU NHANH'!$C$2&lt;&gt;"",OR(ISNUMBER(SEARCH('🔎 TRA CỨU NHANH'!$C$2,$A5721)),ISNUMBER(SEARCH('🔎 TRA CỨU NHANH'!$C$2,$B5721)))),1,0)</f>
        <v/>
      </c>
      <c r="M5721">
        <f>IF(L5721&gt;N(L5720),L5721,"")</f>
        <v/>
      </c>
      <c r="N5721">
        <f>N(N5720)+IF(AND('💰 BÁO GIÁ'!$C$27&lt;&gt;"",OR(ISNUMBER(SEARCH('💰 BÁO GIÁ'!$C$27,$A5721)),ISNUMBER(SEARCH('💰 BÁO GIÁ'!$C$27,$B5721)))),1,0)</f>
        <v/>
      </c>
      <c r="O5721">
        <f>IF(N5721&gt;N(N5720),N5721,"")</f>
        <v/>
      </c>
    </row>
    <row r="5722">
      <c r="A5722">
        <f>IF('🛢️ RON CẠT TE'!A88="","",'🛢️ RON CẠT TE'!A88)</f>
        <v/>
      </c>
      <c r="B5722">
        <f>IF('🛢️ RON CẠT TE'!A88="","",'🛢️ RON CẠT TE'!O88)</f>
        <v/>
      </c>
      <c r="C5722">
        <f>IF('🛢️ RON CẠT TE'!A88="","","Ron cạt te")</f>
        <v/>
      </c>
      <c r="D5722">
        <f>IF('🛢️ RON CẠT TE'!A88="","",'🛢️ RON CẠT TE'!F88)</f>
        <v/>
      </c>
      <c r="E5722">
        <f>IF('🛢️ RON CẠT TE'!A88="","",'🛢️ RON CẠT TE'!G88)</f>
        <v/>
      </c>
      <c r="F5722">
        <f>IF('🛢️ RON CẠT TE'!A88="","",'🛢️ RON CẠT TE'!H88)</f>
        <v/>
      </c>
      <c r="G5722">
        <f>IF('🛢️ RON CẠT TE'!A88="","",'🛢️ RON CẠT TE'!I88)</f>
        <v/>
      </c>
      <c r="H5722">
        <f>IF('🛢️ RON CẠT TE'!A88="","",'🛢️ RON CẠT TE'!J88)</f>
        <v/>
      </c>
      <c r="I5722">
        <f>IF('🛢️ RON CẠT TE'!A88="","",'🛢️ RON CẠT TE'!K88)</f>
        <v/>
      </c>
      <c r="J5722">
        <f>IF('🛢️ RON CẠT TE'!A88="","",'🛢️ RON CẠT TE'!D88)</f>
        <v/>
      </c>
      <c r="L5722">
        <f>N(L5721)+IF(AND('🔎 TRA CỨU NHANH'!$C$2&lt;&gt;"",OR(ISNUMBER(SEARCH('🔎 TRA CỨU NHANH'!$C$2,$A5722)),ISNUMBER(SEARCH('🔎 TRA CỨU NHANH'!$C$2,$B5722)))),1,0)</f>
        <v/>
      </c>
      <c r="M5722">
        <f>IF(L5722&gt;N(L5721),L5722,"")</f>
        <v/>
      </c>
      <c r="N5722">
        <f>N(N5721)+IF(AND('💰 BÁO GIÁ'!$C$27&lt;&gt;"",OR(ISNUMBER(SEARCH('💰 BÁO GIÁ'!$C$27,$A5722)),ISNUMBER(SEARCH('💰 BÁO GIÁ'!$C$27,$B5722)))),1,0)</f>
        <v/>
      </c>
      <c r="O5722">
        <f>IF(N5722&gt;N(N5721),N5722,"")</f>
        <v/>
      </c>
    </row>
    <row r="5723">
      <c r="A5723">
        <f>IF('🛢️ RON CẠT TE'!A89="","",'🛢️ RON CẠT TE'!A89)</f>
        <v/>
      </c>
      <c r="B5723">
        <f>IF('🛢️ RON CẠT TE'!A89="","",'🛢️ RON CẠT TE'!O89)</f>
        <v/>
      </c>
      <c r="C5723">
        <f>IF('🛢️ RON CẠT TE'!A89="","","Ron cạt te")</f>
        <v/>
      </c>
      <c r="D5723">
        <f>IF('🛢️ RON CẠT TE'!A89="","",'🛢️ RON CẠT TE'!F89)</f>
        <v/>
      </c>
      <c r="E5723">
        <f>IF('🛢️ RON CẠT TE'!A89="","",'🛢️ RON CẠT TE'!G89)</f>
        <v/>
      </c>
      <c r="F5723">
        <f>IF('🛢️ RON CẠT TE'!A89="","",'🛢️ RON CẠT TE'!H89)</f>
        <v/>
      </c>
      <c r="G5723">
        <f>IF('🛢️ RON CẠT TE'!A89="","",'🛢️ RON CẠT TE'!I89)</f>
        <v/>
      </c>
      <c r="H5723">
        <f>IF('🛢️ RON CẠT TE'!A89="","",'🛢️ RON CẠT TE'!J89)</f>
        <v/>
      </c>
      <c r="I5723">
        <f>IF('🛢️ RON CẠT TE'!A89="","",'🛢️ RON CẠT TE'!K89)</f>
        <v/>
      </c>
      <c r="J5723">
        <f>IF('🛢️ RON CẠT TE'!A89="","",'🛢️ RON CẠT TE'!D89)</f>
        <v/>
      </c>
      <c r="L5723">
        <f>N(L5722)+IF(AND('🔎 TRA CỨU NHANH'!$C$2&lt;&gt;"",OR(ISNUMBER(SEARCH('🔎 TRA CỨU NHANH'!$C$2,$A5723)),ISNUMBER(SEARCH('🔎 TRA CỨU NHANH'!$C$2,$B5723)))),1,0)</f>
        <v/>
      </c>
      <c r="M5723">
        <f>IF(L5723&gt;N(L5722),L5723,"")</f>
        <v/>
      </c>
      <c r="N5723">
        <f>N(N5722)+IF(AND('💰 BÁO GIÁ'!$C$27&lt;&gt;"",OR(ISNUMBER(SEARCH('💰 BÁO GIÁ'!$C$27,$A5723)),ISNUMBER(SEARCH('💰 BÁO GIÁ'!$C$27,$B5723)))),1,0)</f>
        <v/>
      </c>
      <c r="O5723">
        <f>IF(N5723&gt;N(N5722),N5723,"")</f>
        <v/>
      </c>
    </row>
    <row r="5724">
      <c r="A5724">
        <f>IF('🛢️ RON CẠT TE'!A90="","",'🛢️ RON CẠT TE'!A90)</f>
        <v/>
      </c>
      <c r="B5724">
        <f>IF('🛢️ RON CẠT TE'!A90="","",'🛢️ RON CẠT TE'!O90)</f>
        <v/>
      </c>
      <c r="C5724">
        <f>IF('🛢️ RON CẠT TE'!A90="","","Ron cạt te")</f>
        <v/>
      </c>
      <c r="D5724">
        <f>IF('🛢️ RON CẠT TE'!A90="","",'🛢️ RON CẠT TE'!F90)</f>
        <v/>
      </c>
      <c r="E5724">
        <f>IF('🛢️ RON CẠT TE'!A90="","",'🛢️ RON CẠT TE'!G90)</f>
        <v/>
      </c>
      <c r="F5724">
        <f>IF('🛢️ RON CẠT TE'!A90="","",'🛢️ RON CẠT TE'!H90)</f>
        <v/>
      </c>
      <c r="G5724">
        <f>IF('🛢️ RON CẠT TE'!A90="","",'🛢️ RON CẠT TE'!I90)</f>
        <v/>
      </c>
      <c r="H5724">
        <f>IF('🛢️ RON CẠT TE'!A90="","",'🛢️ RON CẠT TE'!J90)</f>
        <v/>
      </c>
      <c r="I5724">
        <f>IF('🛢️ RON CẠT TE'!A90="","",'🛢️ RON CẠT TE'!K90)</f>
        <v/>
      </c>
      <c r="J5724">
        <f>IF('🛢️ RON CẠT TE'!A90="","",'🛢️ RON CẠT TE'!D90)</f>
        <v/>
      </c>
      <c r="L5724">
        <f>N(L5723)+IF(AND('🔎 TRA CỨU NHANH'!$C$2&lt;&gt;"",OR(ISNUMBER(SEARCH('🔎 TRA CỨU NHANH'!$C$2,$A5724)),ISNUMBER(SEARCH('🔎 TRA CỨU NHANH'!$C$2,$B5724)))),1,0)</f>
        <v/>
      </c>
      <c r="M5724">
        <f>IF(L5724&gt;N(L5723),L5724,"")</f>
        <v/>
      </c>
      <c r="N5724">
        <f>N(N5723)+IF(AND('💰 BÁO GIÁ'!$C$27&lt;&gt;"",OR(ISNUMBER(SEARCH('💰 BÁO GIÁ'!$C$27,$A5724)),ISNUMBER(SEARCH('💰 BÁO GIÁ'!$C$27,$B5724)))),1,0)</f>
        <v/>
      </c>
      <c r="O5724">
        <f>IF(N5724&gt;N(N5723),N5724,"")</f>
        <v/>
      </c>
    </row>
    <row r="5725">
      <c r="A5725">
        <f>IF('🛢️ RON CẠT TE'!A91="","",'🛢️ RON CẠT TE'!A91)</f>
        <v/>
      </c>
      <c r="B5725">
        <f>IF('🛢️ RON CẠT TE'!A91="","",'🛢️ RON CẠT TE'!O91)</f>
        <v/>
      </c>
      <c r="C5725">
        <f>IF('🛢️ RON CẠT TE'!A91="","","Ron cạt te")</f>
        <v/>
      </c>
      <c r="D5725">
        <f>IF('🛢️ RON CẠT TE'!A91="","",'🛢️ RON CẠT TE'!F91)</f>
        <v/>
      </c>
      <c r="E5725">
        <f>IF('🛢️ RON CẠT TE'!A91="","",'🛢️ RON CẠT TE'!G91)</f>
        <v/>
      </c>
      <c r="F5725">
        <f>IF('🛢️ RON CẠT TE'!A91="","",'🛢️ RON CẠT TE'!H91)</f>
        <v/>
      </c>
      <c r="G5725">
        <f>IF('🛢️ RON CẠT TE'!A91="","",'🛢️ RON CẠT TE'!I91)</f>
        <v/>
      </c>
      <c r="H5725">
        <f>IF('🛢️ RON CẠT TE'!A91="","",'🛢️ RON CẠT TE'!J91)</f>
        <v/>
      </c>
      <c r="I5725">
        <f>IF('🛢️ RON CẠT TE'!A91="","",'🛢️ RON CẠT TE'!K91)</f>
        <v/>
      </c>
      <c r="J5725">
        <f>IF('🛢️ RON CẠT TE'!A91="","",'🛢️ RON CẠT TE'!D91)</f>
        <v/>
      </c>
      <c r="L5725">
        <f>N(L5724)+IF(AND('🔎 TRA CỨU NHANH'!$C$2&lt;&gt;"",OR(ISNUMBER(SEARCH('🔎 TRA CỨU NHANH'!$C$2,$A5725)),ISNUMBER(SEARCH('🔎 TRA CỨU NHANH'!$C$2,$B5725)))),1,0)</f>
        <v/>
      </c>
      <c r="M5725">
        <f>IF(L5725&gt;N(L5724),L5725,"")</f>
        <v/>
      </c>
      <c r="N5725">
        <f>N(N5724)+IF(AND('💰 BÁO GIÁ'!$C$27&lt;&gt;"",OR(ISNUMBER(SEARCH('💰 BÁO GIÁ'!$C$27,$A5725)),ISNUMBER(SEARCH('💰 BÁO GIÁ'!$C$27,$B5725)))),1,0)</f>
        <v/>
      </c>
      <c r="O5725">
        <f>IF(N5725&gt;N(N5724),N5725,"")</f>
        <v/>
      </c>
    </row>
    <row r="5726">
      <c r="A5726">
        <f>IF('🛢️ RON CẠT TE'!A92="","",'🛢️ RON CẠT TE'!A92)</f>
        <v/>
      </c>
      <c r="B5726">
        <f>IF('🛢️ RON CẠT TE'!A92="","",'🛢️ RON CẠT TE'!O92)</f>
        <v/>
      </c>
      <c r="C5726">
        <f>IF('🛢️ RON CẠT TE'!A92="","","Ron cạt te")</f>
        <v/>
      </c>
      <c r="D5726">
        <f>IF('🛢️ RON CẠT TE'!A92="","",'🛢️ RON CẠT TE'!F92)</f>
        <v/>
      </c>
      <c r="E5726">
        <f>IF('🛢️ RON CẠT TE'!A92="","",'🛢️ RON CẠT TE'!G92)</f>
        <v/>
      </c>
      <c r="F5726">
        <f>IF('🛢️ RON CẠT TE'!A92="","",'🛢️ RON CẠT TE'!H92)</f>
        <v/>
      </c>
      <c r="G5726">
        <f>IF('🛢️ RON CẠT TE'!A92="","",'🛢️ RON CẠT TE'!I92)</f>
        <v/>
      </c>
      <c r="H5726">
        <f>IF('🛢️ RON CẠT TE'!A92="","",'🛢️ RON CẠT TE'!J92)</f>
        <v/>
      </c>
      <c r="I5726">
        <f>IF('🛢️ RON CẠT TE'!A92="","",'🛢️ RON CẠT TE'!K92)</f>
        <v/>
      </c>
      <c r="J5726">
        <f>IF('🛢️ RON CẠT TE'!A92="","",'🛢️ RON CẠT TE'!D92)</f>
        <v/>
      </c>
      <c r="L5726">
        <f>N(L5725)+IF(AND('🔎 TRA CỨU NHANH'!$C$2&lt;&gt;"",OR(ISNUMBER(SEARCH('🔎 TRA CỨU NHANH'!$C$2,$A5726)),ISNUMBER(SEARCH('🔎 TRA CỨU NHANH'!$C$2,$B5726)))),1,0)</f>
        <v/>
      </c>
      <c r="M5726">
        <f>IF(L5726&gt;N(L5725),L5726,"")</f>
        <v/>
      </c>
      <c r="N5726">
        <f>N(N5725)+IF(AND('💰 BÁO GIÁ'!$C$27&lt;&gt;"",OR(ISNUMBER(SEARCH('💰 BÁO GIÁ'!$C$27,$A5726)),ISNUMBER(SEARCH('💰 BÁO GIÁ'!$C$27,$B5726)))),1,0)</f>
        <v/>
      </c>
      <c r="O5726">
        <f>IF(N5726&gt;N(N5725),N5726,"")</f>
        <v/>
      </c>
    </row>
    <row r="5727">
      <c r="A5727">
        <f>IF('〰️ THUN CÒ'!A3="","",'〰️ THUN CÒ'!A3)</f>
        <v/>
      </c>
      <c r="B5727">
        <f>IF('〰️ THUN CÒ'!A3="","",'〰️ THUN CÒ'!O3)</f>
        <v/>
      </c>
      <c r="C5727">
        <f>IF('〰️ THUN CÒ'!A3="","","Thun cò")</f>
        <v/>
      </c>
      <c r="D5727">
        <f>IF('〰️ THUN CÒ'!A3="","",'〰️ THUN CÒ'!F3)</f>
        <v/>
      </c>
      <c r="E5727">
        <f>IF('〰️ THUN CÒ'!A3="","",'〰️ THUN CÒ'!G3)</f>
        <v/>
      </c>
      <c r="F5727">
        <f>IF('〰️ THUN CÒ'!A3="","",'〰️ THUN CÒ'!H3)</f>
        <v/>
      </c>
      <c r="G5727">
        <f>IF('〰️ THUN CÒ'!A3="","",'〰️ THUN CÒ'!I3)</f>
        <v/>
      </c>
      <c r="H5727">
        <f>IF('〰️ THUN CÒ'!A3="","",'〰️ THUN CÒ'!J3)</f>
        <v/>
      </c>
      <c r="I5727">
        <f>IF('〰️ THUN CÒ'!A3="","",'〰️ THUN CÒ'!K3)</f>
        <v/>
      </c>
      <c r="J5727">
        <f>IF('〰️ THUN CÒ'!A3="","",'〰️ THUN CÒ'!D3)</f>
        <v/>
      </c>
      <c r="L5727">
        <f>N(L5726)+IF(AND('🔎 TRA CỨU NHANH'!$C$2&lt;&gt;"",OR(ISNUMBER(SEARCH('🔎 TRA CỨU NHANH'!$C$2,$A5727)),ISNUMBER(SEARCH('🔎 TRA CỨU NHANH'!$C$2,$B5727)))),1,0)</f>
        <v/>
      </c>
      <c r="M5727">
        <f>IF(L5727&gt;N(L5726),L5727,"")</f>
        <v/>
      </c>
      <c r="N5727">
        <f>N(N5726)+IF(AND('💰 BÁO GIÁ'!$C$27&lt;&gt;"",OR(ISNUMBER(SEARCH('💰 BÁO GIÁ'!$C$27,$A5727)),ISNUMBER(SEARCH('💰 BÁO GIÁ'!$C$27,$B5727)))),1,0)</f>
        <v/>
      </c>
      <c r="O5727">
        <f>IF(N5727&gt;N(N5726),N5727,"")</f>
        <v/>
      </c>
    </row>
    <row r="5728">
      <c r="A5728">
        <f>IF('〰️ THUN CÒ'!A4="","",'〰️ THUN CÒ'!A4)</f>
        <v/>
      </c>
      <c r="B5728">
        <f>IF('〰️ THUN CÒ'!A4="","",'〰️ THUN CÒ'!O4)</f>
        <v/>
      </c>
      <c r="C5728">
        <f>IF('〰️ THUN CÒ'!A4="","","Thun cò")</f>
        <v/>
      </c>
      <c r="D5728">
        <f>IF('〰️ THUN CÒ'!A4="","",'〰️ THUN CÒ'!F4)</f>
        <v/>
      </c>
      <c r="E5728">
        <f>IF('〰️ THUN CÒ'!A4="","",'〰️ THUN CÒ'!G4)</f>
        <v/>
      </c>
      <c r="F5728">
        <f>IF('〰️ THUN CÒ'!A4="","",'〰️ THUN CÒ'!H4)</f>
        <v/>
      </c>
      <c r="G5728">
        <f>IF('〰️ THUN CÒ'!A4="","",'〰️ THUN CÒ'!I4)</f>
        <v/>
      </c>
      <c r="H5728">
        <f>IF('〰️ THUN CÒ'!A4="","",'〰️ THUN CÒ'!J4)</f>
        <v/>
      </c>
      <c r="I5728">
        <f>IF('〰️ THUN CÒ'!A4="","",'〰️ THUN CÒ'!K4)</f>
        <v/>
      </c>
      <c r="J5728">
        <f>IF('〰️ THUN CÒ'!A4="","",'〰️ THUN CÒ'!D4)</f>
        <v/>
      </c>
      <c r="L5728">
        <f>N(L5727)+IF(AND('🔎 TRA CỨU NHANH'!$C$2&lt;&gt;"",OR(ISNUMBER(SEARCH('🔎 TRA CỨU NHANH'!$C$2,$A5728)),ISNUMBER(SEARCH('🔎 TRA CỨU NHANH'!$C$2,$B5728)))),1,0)</f>
        <v/>
      </c>
      <c r="M5728">
        <f>IF(L5728&gt;N(L5727),L5728,"")</f>
        <v/>
      </c>
      <c r="N5728">
        <f>N(N5727)+IF(AND('💰 BÁO GIÁ'!$C$27&lt;&gt;"",OR(ISNUMBER(SEARCH('💰 BÁO GIÁ'!$C$27,$A5728)),ISNUMBER(SEARCH('💰 BÁO GIÁ'!$C$27,$B5728)))),1,0)</f>
        <v/>
      </c>
      <c r="O5728">
        <f>IF(N5728&gt;N(N5727),N5728,"")</f>
        <v/>
      </c>
    </row>
    <row r="5729">
      <c r="A5729">
        <f>IF('〰️ THUN CÒ'!A5="","",'〰️ THUN CÒ'!A5)</f>
        <v/>
      </c>
      <c r="B5729">
        <f>IF('〰️ THUN CÒ'!A5="","",'〰️ THUN CÒ'!O5)</f>
        <v/>
      </c>
      <c r="C5729">
        <f>IF('〰️ THUN CÒ'!A5="","","Thun cò")</f>
        <v/>
      </c>
      <c r="D5729">
        <f>IF('〰️ THUN CÒ'!A5="","",'〰️ THUN CÒ'!F5)</f>
        <v/>
      </c>
      <c r="E5729">
        <f>IF('〰️ THUN CÒ'!A5="","",'〰️ THUN CÒ'!G5)</f>
        <v/>
      </c>
      <c r="F5729">
        <f>IF('〰️ THUN CÒ'!A5="","",'〰️ THUN CÒ'!H5)</f>
        <v/>
      </c>
      <c r="G5729">
        <f>IF('〰️ THUN CÒ'!A5="","",'〰️ THUN CÒ'!I5)</f>
        <v/>
      </c>
      <c r="H5729">
        <f>IF('〰️ THUN CÒ'!A5="","",'〰️ THUN CÒ'!J5)</f>
        <v/>
      </c>
      <c r="I5729">
        <f>IF('〰️ THUN CÒ'!A5="","",'〰️ THUN CÒ'!K5)</f>
        <v/>
      </c>
      <c r="J5729">
        <f>IF('〰️ THUN CÒ'!A5="","",'〰️ THUN CÒ'!D5)</f>
        <v/>
      </c>
      <c r="L5729">
        <f>N(L5728)+IF(AND('🔎 TRA CỨU NHANH'!$C$2&lt;&gt;"",OR(ISNUMBER(SEARCH('🔎 TRA CỨU NHANH'!$C$2,$A5729)),ISNUMBER(SEARCH('🔎 TRA CỨU NHANH'!$C$2,$B5729)))),1,0)</f>
        <v/>
      </c>
      <c r="M5729">
        <f>IF(L5729&gt;N(L5728),L5729,"")</f>
        <v/>
      </c>
      <c r="N5729">
        <f>N(N5728)+IF(AND('💰 BÁO GIÁ'!$C$27&lt;&gt;"",OR(ISNUMBER(SEARCH('💰 BÁO GIÁ'!$C$27,$A5729)),ISNUMBER(SEARCH('💰 BÁO GIÁ'!$C$27,$B5729)))),1,0)</f>
        <v/>
      </c>
      <c r="O5729">
        <f>IF(N5729&gt;N(N5728),N5729,"")</f>
        <v/>
      </c>
    </row>
    <row r="5730">
      <c r="A5730">
        <f>IF('〰️ THUN CÒ'!A6="","",'〰️ THUN CÒ'!A6)</f>
        <v/>
      </c>
      <c r="B5730">
        <f>IF('〰️ THUN CÒ'!A6="","",'〰️ THUN CÒ'!O6)</f>
        <v/>
      </c>
      <c r="C5730">
        <f>IF('〰️ THUN CÒ'!A6="","","Thun cò")</f>
        <v/>
      </c>
      <c r="D5730">
        <f>IF('〰️ THUN CÒ'!A6="","",'〰️ THUN CÒ'!F6)</f>
        <v/>
      </c>
      <c r="E5730">
        <f>IF('〰️ THUN CÒ'!A6="","",'〰️ THUN CÒ'!G6)</f>
        <v/>
      </c>
      <c r="F5730">
        <f>IF('〰️ THUN CÒ'!A6="","",'〰️ THUN CÒ'!H6)</f>
        <v/>
      </c>
      <c r="G5730">
        <f>IF('〰️ THUN CÒ'!A6="","",'〰️ THUN CÒ'!I6)</f>
        <v/>
      </c>
      <c r="H5730">
        <f>IF('〰️ THUN CÒ'!A6="","",'〰️ THUN CÒ'!J6)</f>
        <v/>
      </c>
      <c r="I5730">
        <f>IF('〰️ THUN CÒ'!A6="","",'〰️ THUN CÒ'!K6)</f>
        <v/>
      </c>
      <c r="J5730">
        <f>IF('〰️ THUN CÒ'!A6="","",'〰️ THUN CÒ'!D6)</f>
        <v/>
      </c>
      <c r="L5730">
        <f>N(L5729)+IF(AND('🔎 TRA CỨU NHANH'!$C$2&lt;&gt;"",OR(ISNUMBER(SEARCH('🔎 TRA CỨU NHANH'!$C$2,$A5730)),ISNUMBER(SEARCH('🔎 TRA CỨU NHANH'!$C$2,$B5730)))),1,0)</f>
        <v/>
      </c>
      <c r="M5730">
        <f>IF(L5730&gt;N(L5729),L5730,"")</f>
        <v/>
      </c>
      <c r="N5730">
        <f>N(N5729)+IF(AND('💰 BÁO GIÁ'!$C$27&lt;&gt;"",OR(ISNUMBER(SEARCH('💰 BÁO GIÁ'!$C$27,$A5730)),ISNUMBER(SEARCH('💰 BÁO GIÁ'!$C$27,$B5730)))),1,0)</f>
        <v/>
      </c>
      <c r="O5730">
        <f>IF(N5730&gt;N(N5729),N5730,"")</f>
        <v/>
      </c>
    </row>
    <row r="5731">
      <c r="A5731">
        <f>IF('〰️ THUN CÒ'!A7="","",'〰️ THUN CÒ'!A7)</f>
        <v/>
      </c>
      <c r="B5731">
        <f>IF('〰️ THUN CÒ'!A7="","",'〰️ THUN CÒ'!O7)</f>
        <v/>
      </c>
      <c r="C5731">
        <f>IF('〰️ THUN CÒ'!A7="","","Thun cò")</f>
        <v/>
      </c>
      <c r="D5731">
        <f>IF('〰️ THUN CÒ'!A7="","",'〰️ THUN CÒ'!F7)</f>
        <v/>
      </c>
      <c r="E5731">
        <f>IF('〰️ THUN CÒ'!A7="","",'〰️ THUN CÒ'!G7)</f>
        <v/>
      </c>
      <c r="F5731">
        <f>IF('〰️ THUN CÒ'!A7="","",'〰️ THUN CÒ'!H7)</f>
        <v/>
      </c>
      <c r="G5731">
        <f>IF('〰️ THUN CÒ'!A7="","",'〰️ THUN CÒ'!I7)</f>
        <v/>
      </c>
      <c r="H5731">
        <f>IF('〰️ THUN CÒ'!A7="","",'〰️ THUN CÒ'!J7)</f>
        <v/>
      </c>
      <c r="I5731">
        <f>IF('〰️ THUN CÒ'!A7="","",'〰️ THUN CÒ'!K7)</f>
        <v/>
      </c>
      <c r="J5731">
        <f>IF('〰️ THUN CÒ'!A7="","",'〰️ THUN CÒ'!D7)</f>
        <v/>
      </c>
      <c r="L5731">
        <f>N(L5730)+IF(AND('🔎 TRA CỨU NHANH'!$C$2&lt;&gt;"",OR(ISNUMBER(SEARCH('🔎 TRA CỨU NHANH'!$C$2,$A5731)),ISNUMBER(SEARCH('🔎 TRA CỨU NHANH'!$C$2,$B5731)))),1,0)</f>
        <v/>
      </c>
      <c r="M5731">
        <f>IF(L5731&gt;N(L5730),L5731,"")</f>
        <v/>
      </c>
      <c r="N5731">
        <f>N(N5730)+IF(AND('💰 BÁO GIÁ'!$C$27&lt;&gt;"",OR(ISNUMBER(SEARCH('💰 BÁO GIÁ'!$C$27,$A5731)),ISNUMBER(SEARCH('💰 BÁO GIÁ'!$C$27,$B5731)))),1,0)</f>
        <v/>
      </c>
      <c r="O5731">
        <f>IF(N5731&gt;N(N5730),N5731,"")</f>
        <v/>
      </c>
    </row>
    <row r="5732">
      <c r="A5732">
        <f>IF('〰️ THUN CÒ'!A8="","",'〰️ THUN CÒ'!A8)</f>
        <v/>
      </c>
      <c r="B5732">
        <f>IF('〰️ THUN CÒ'!A8="","",'〰️ THUN CÒ'!O8)</f>
        <v/>
      </c>
      <c r="C5732">
        <f>IF('〰️ THUN CÒ'!A8="","","Thun cò")</f>
        <v/>
      </c>
      <c r="D5732">
        <f>IF('〰️ THUN CÒ'!A8="","",'〰️ THUN CÒ'!F8)</f>
        <v/>
      </c>
      <c r="E5732">
        <f>IF('〰️ THUN CÒ'!A8="","",'〰️ THUN CÒ'!G8)</f>
        <v/>
      </c>
      <c r="F5732">
        <f>IF('〰️ THUN CÒ'!A8="","",'〰️ THUN CÒ'!H8)</f>
        <v/>
      </c>
      <c r="G5732">
        <f>IF('〰️ THUN CÒ'!A8="","",'〰️ THUN CÒ'!I8)</f>
        <v/>
      </c>
      <c r="H5732">
        <f>IF('〰️ THUN CÒ'!A8="","",'〰️ THUN CÒ'!J8)</f>
        <v/>
      </c>
      <c r="I5732">
        <f>IF('〰️ THUN CÒ'!A8="","",'〰️ THUN CÒ'!K8)</f>
        <v/>
      </c>
      <c r="J5732">
        <f>IF('〰️ THUN CÒ'!A8="","",'〰️ THUN CÒ'!D8)</f>
        <v/>
      </c>
      <c r="L5732">
        <f>N(L5731)+IF(AND('🔎 TRA CỨU NHANH'!$C$2&lt;&gt;"",OR(ISNUMBER(SEARCH('🔎 TRA CỨU NHANH'!$C$2,$A5732)),ISNUMBER(SEARCH('🔎 TRA CỨU NHANH'!$C$2,$B5732)))),1,0)</f>
        <v/>
      </c>
      <c r="M5732">
        <f>IF(L5732&gt;N(L5731),L5732,"")</f>
        <v/>
      </c>
      <c r="N5732">
        <f>N(N5731)+IF(AND('💰 BÁO GIÁ'!$C$27&lt;&gt;"",OR(ISNUMBER(SEARCH('💰 BÁO GIÁ'!$C$27,$A5732)),ISNUMBER(SEARCH('💰 BÁO GIÁ'!$C$27,$B5732)))),1,0)</f>
        <v/>
      </c>
      <c r="O5732">
        <f>IF(N5732&gt;N(N5731),N5732,"")</f>
        <v/>
      </c>
    </row>
    <row r="5733">
      <c r="A5733">
        <f>IF('〰️ THUN CÒ'!A9="","",'〰️ THUN CÒ'!A9)</f>
        <v/>
      </c>
      <c r="B5733">
        <f>IF('〰️ THUN CÒ'!A9="","",'〰️ THUN CÒ'!O9)</f>
        <v/>
      </c>
      <c r="C5733">
        <f>IF('〰️ THUN CÒ'!A9="","","Thun cò")</f>
        <v/>
      </c>
      <c r="D5733">
        <f>IF('〰️ THUN CÒ'!A9="","",'〰️ THUN CÒ'!F9)</f>
        <v/>
      </c>
      <c r="E5733">
        <f>IF('〰️ THUN CÒ'!A9="","",'〰️ THUN CÒ'!G9)</f>
        <v/>
      </c>
      <c r="F5733">
        <f>IF('〰️ THUN CÒ'!A9="","",'〰️ THUN CÒ'!H9)</f>
        <v/>
      </c>
      <c r="G5733">
        <f>IF('〰️ THUN CÒ'!A9="","",'〰️ THUN CÒ'!I9)</f>
        <v/>
      </c>
      <c r="H5733">
        <f>IF('〰️ THUN CÒ'!A9="","",'〰️ THUN CÒ'!J9)</f>
        <v/>
      </c>
      <c r="I5733">
        <f>IF('〰️ THUN CÒ'!A9="","",'〰️ THUN CÒ'!K9)</f>
        <v/>
      </c>
      <c r="J5733">
        <f>IF('〰️ THUN CÒ'!A9="","",'〰️ THUN CÒ'!D9)</f>
        <v/>
      </c>
      <c r="L5733">
        <f>N(L5732)+IF(AND('🔎 TRA CỨU NHANH'!$C$2&lt;&gt;"",OR(ISNUMBER(SEARCH('🔎 TRA CỨU NHANH'!$C$2,$A5733)),ISNUMBER(SEARCH('🔎 TRA CỨU NHANH'!$C$2,$B5733)))),1,0)</f>
        <v/>
      </c>
      <c r="M5733">
        <f>IF(L5733&gt;N(L5732),L5733,"")</f>
        <v/>
      </c>
      <c r="N5733">
        <f>N(N5732)+IF(AND('💰 BÁO GIÁ'!$C$27&lt;&gt;"",OR(ISNUMBER(SEARCH('💰 BÁO GIÁ'!$C$27,$A5733)),ISNUMBER(SEARCH('💰 BÁO GIÁ'!$C$27,$B5733)))),1,0)</f>
        <v/>
      </c>
      <c r="O5733">
        <f>IF(N5733&gt;N(N5732),N5733,"")</f>
        <v/>
      </c>
    </row>
    <row r="5734">
      <c r="A5734">
        <f>IF('〰️ THUN CÒ'!A10="","",'〰️ THUN CÒ'!A10)</f>
        <v/>
      </c>
      <c r="B5734">
        <f>IF('〰️ THUN CÒ'!A10="","",'〰️ THUN CÒ'!O10)</f>
        <v/>
      </c>
      <c r="C5734">
        <f>IF('〰️ THUN CÒ'!A10="","","Thun cò")</f>
        <v/>
      </c>
      <c r="D5734">
        <f>IF('〰️ THUN CÒ'!A10="","",'〰️ THUN CÒ'!F10)</f>
        <v/>
      </c>
      <c r="E5734">
        <f>IF('〰️ THUN CÒ'!A10="","",'〰️ THUN CÒ'!G10)</f>
        <v/>
      </c>
      <c r="F5734">
        <f>IF('〰️ THUN CÒ'!A10="","",'〰️ THUN CÒ'!H10)</f>
        <v/>
      </c>
      <c r="G5734">
        <f>IF('〰️ THUN CÒ'!A10="","",'〰️ THUN CÒ'!I10)</f>
        <v/>
      </c>
      <c r="H5734">
        <f>IF('〰️ THUN CÒ'!A10="","",'〰️ THUN CÒ'!J10)</f>
        <v/>
      </c>
      <c r="I5734">
        <f>IF('〰️ THUN CÒ'!A10="","",'〰️ THUN CÒ'!K10)</f>
        <v/>
      </c>
      <c r="J5734">
        <f>IF('〰️ THUN CÒ'!A10="","",'〰️ THUN CÒ'!D10)</f>
        <v/>
      </c>
      <c r="L5734">
        <f>N(L5733)+IF(AND('🔎 TRA CỨU NHANH'!$C$2&lt;&gt;"",OR(ISNUMBER(SEARCH('🔎 TRA CỨU NHANH'!$C$2,$A5734)),ISNUMBER(SEARCH('🔎 TRA CỨU NHANH'!$C$2,$B5734)))),1,0)</f>
        <v/>
      </c>
      <c r="M5734">
        <f>IF(L5734&gt;N(L5733),L5734,"")</f>
        <v/>
      </c>
      <c r="N5734">
        <f>N(N5733)+IF(AND('💰 BÁO GIÁ'!$C$27&lt;&gt;"",OR(ISNUMBER(SEARCH('💰 BÁO GIÁ'!$C$27,$A5734)),ISNUMBER(SEARCH('💰 BÁO GIÁ'!$C$27,$B5734)))),1,0)</f>
        <v/>
      </c>
      <c r="O5734">
        <f>IF(N5734&gt;N(N5733),N5734,"")</f>
        <v/>
      </c>
    </row>
    <row r="5735">
      <c r="A5735">
        <f>IF('〰️ THUN CÒ'!A11="","",'〰️ THUN CÒ'!A11)</f>
        <v/>
      </c>
      <c r="B5735">
        <f>IF('〰️ THUN CÒ'!A11="","",'〰️ THUN CÒ'!O11)</f>
        <v/>
      </c>
      <c r="C5735">
        <f>IF('〰️ THUN CÒ'!A11="","","Thun cò")</f>
        <v/>
      </c>
      <c r="D5735">
        <f>IF('〰️ THUN CÒ'!A11="","",'〰️ THUN CÒ'!F11)</f>
        <v/>
      </c>
      <c r="E5735">
        <f>IF('〰️ THUN CÒ'!A11="","",'〰️ THUN CÒ'!G11)</f>
        <v/>
      </c>
      <c r="F5735">
        <f>IF('〰️ THUN CÒ'!A11="","",'〰️ THUN CÒ'!H11)</f>
        <v/>
      </c>
      <c r="G5735">
        <f>IF('〰️ THUN CÒ'!A11="","",'〰️ THUN CÒ'!I11)</f>
        <v/>
      </c>
      <c r="H5735">
        <f>IF('〰️ THUN CÒ'!A11="","",'〰️ THUN CÒ'!J11)</f>
        <v/>
      </c>
      <c r="I5735">
        <f>IF('〰️ THUN CÒ'!A11="","",'〰️ THUN CÒ'!K11)</f>
        <v/>
      </c>
      <c r="J5735">
        <f>IF('〰️ THUN CÒ'!A11="","",'〰️ THUN CÒ'!D11)</f>
        <v/>
      </c>
      <c r="L5735">
        <f>N(L5734)+IF(AND('🔎 TRA CỨU NHANH'!$C$2&lt;&gt;"",OR(ISNUMBER(SEARCH('🔎 TRA CỨU NHANH'!$C$2,$A5735)),ISNUMBER(SEARCH('🔎 TRA CỨU NHANH'!$C$2,$B5735)))),1,0)</f>
        <v/>
      </c>
      <c r="M5735">
        <f>IF(L5735&gt;N(L5734),L5735,"")</f>
        <v/>
      </c>
      <c r="N5735">
        <f>N(N5734)+IF(AND('💰 BÁO GIÁ'!$C$27&lt;&gt;"",OR(ISNUMBER(SEARCH('💰 BÁO GIÁ'!$C$27,$A5735)),ISNUMBER(SEARCH('💰 BÁO GIÁ'!$C$27,$B5735)))),1,0)</f>
        <v/>
      </c>
      <c r="O5735">
        <f>IF(N5735&gt;N(N5734),N5735,"")</f>
        <v/>
      </c>
    </row>
    <row r="5736">
      <c r="A5736">
        <f>IF('〰️ THUN CÒ'!A12="","",'〰️ THUN CÒ'!A12)</f>
        <v/>
      </c>
      <c r="B5736">
        <f>IF('〰️ THUN CÒ'!A12="","",'〰️ THUN CÒ'!O12)</f>
        <v/>
      </c>
      <c r="C5736">
        <f>IF('〰️ THUN CÒ'!A12="","","Thun cò")</f>
        <v/>
      </c>
      <c r="D5736">
        <f>IF('〰️ THUN CÒ'!A12="","",'〰️ THUN CÒ'!F12)</f>
        <v/>
      </c>
      <c r="E5736">
        <f>IF('〰️ THUN CÒ'!A12="","",'〰️ THUN CÒ'!G12)</f>
        <v/>
      </c>
      <c r="F5736">
        <f>IF('〰️ THUN CÒ'!A12="","",'〰️ THUN CÒ'!H12)</f>
        <v/>
      </c>
      <c r="G5736">
        <f>IF('〰️ THUN CÒ'!A12="","",'〰️ THUN CÒ'!I12)</f>
        <v/>
      </c>
      <c r="H5736">
        <f>IF('〰️ THUN CÒ'!A12="","",'〰️ THUN CÒ'!J12)</f>
        <v/>
      </c>
      <c r="I5736">
        <f>IF('〰️ THUN CÒ'!A12="","",'〰️ THUN CÒ'!K12)</f>
        <v/>
      </c>
      <c r="J5736">
        <f>IF('〰️ THUN CÒ'!A12="","",'〰️ THUN CÒ'!D12)</f>
        <v/>
      </c>
      <c r="L5736">
        <f>N(L5735)+IF(AND('🔎 TRA CỨU NHANH'!$C$2&lt;&gt;"",OR(ISNUMBER(SEARCH('🔎 TRA CỨU NHANH'!$C$2,$A5736)),ISNUMBER(SEARCH('🔎 TRA CỨU NHANH'!$C$2,$B5736)))),1,0)</f>
        <v/>
      </c>
      <c r="M5736">
        <f>IF(L5736&gt;N(L5735),L5736,"")</f>
        <v/>
      </c>
      <c r="N5736">
        <f>N(N5735)+IF(AND('💰 BÁO GIÁ'!$C$27&lt;&gt;"",OR(ISNUMBER(SEARCH('💰 BÁO GIÁ'!$C$27,$A5736)),ISNUMBER(SEARCH('💰 BÁO GIÁ'!$C$27,$B5736)))),1,0)</f>
        <v/>
      </c>
      <c r="O5736">
        <f>IF(N5736&gt;N(N5735),N5736,"")</f>
        <v/>
      </c>
    </row>
    <row r="5737">
      <c r="A5737">
        <f>IF('〰️ THUN CÒ'!A13="","",'〰️ THUN CÒ'!A13)</f>
        <v/>
      </c>
      <c r="B5737">
        <f>IF('〰️ THUN CÒ'!A13="","",'〰️ THUN CÒ'!O13)</f>
        <v/>
      </c>
      <c r="C5737">
        <f>IF('〰️ THUN CÒ'!A13="","","Thun cò")</f>
        <v/>
      </c>
      <c r="D5737">
        <f>IF('〰️ THUN CÒ'!A13="","",'〰️ THUN CÒ'!F13)</f>
        <v/>
      </c>
      <c r="E5737">
        <f>IF('〰️ THUN CÒ'!A13="","",'〰️ THUN CÒ'!G13)</f>
        <v/>
      </c>
      <c r="F5737">
        <f>IF('〰️ THUN CÒ'!A13="","",'〰️ THUN CÒ'!H13)</f>
        <v/>
      </c>
      <c r="G5737">
        <f>IF('〰️ THUN CÒ'!A13="","",'〰️ THUN CÒ'!I13)</f>
        <v/>
      </c>
      <c r="H5737">
        <f>IF('〰️ THUN CÒ'!A13="","",'〰️ THUN CÒ'!J13)</f>
        <v/>
      </c>
      <c r="I5737">
        <f>IF('〰️ THUN CÒ'!A13="","",'〰️ THUN CÒ'!K13)</f>
        <v/>
      </c>
      <c r="J5737">
        <f>IF('〰️ THUN CÒ'!A13="","",'〰️ THUN CÒ'!D13)</f>
        <v/>
      </c>
      <c r="L5737">
        <f>N(L5736)+IF(AND('🔎 TRA CỨU NHANH'!$C$2&lt;&gt;"",OR(ISNUMBER(SEARCH('🔎 TRA CỨU NHANH'!$C$2,$A5737)),ISNUMBER(SEARCH('🔎 TRA CỨU NHANH'!$C$2,$B5737)))),1,0)</f>
        <v/>
      </c>
      <c r="M5737">
        <f>IF(L5737&gt;N(L5736),L5737,"")</f>
        <v/>
      </c>
      <c r="N5737">
        <f>N(N5736)+IF(AND('💰 BÁO GIÁ'!$C$27&lt;&gt;"",OR(ISNUMBER(SEARCH('💰 BÁO GIÁ'!$C$27,$A5737)),ISNUMBER(SEARCH('💰 BÁO GIÁ'!$C$27,$B5737)))),1,0)</f>
        <v/>
      </c>
      <c r="O5737">
        <f>IF(N5737&gt;N(N5736),N5737,"")</f>
        <v/>
      </c>
    </row>
    <row r="5738">
      <c r="A5738">
        <f>IF('〰️ THUN CÒ'!A14="","",'〰️ THUN CÒ'!A14)</f>
        <v/>
      </c>
      <c r="B5738">
        <f>IF('〰️ THUN CÒ'!A14="","",'〰️ THUN CÒ'!O14)</f>
        <v/>
      </c>
      <c r="C5738">
        <f>IF('〰️ THUN CÒ'!A14="","","Thun cò")</f>
        <v/>
      </c>
      <c r="D5738">
        <f>IF('〰️ THUN CÒ'!A14="","",'〰️ THUN CÒ'!F14)</f>
        <v/>
      </c>
      <c r="E5738">
        <f>IF('〰️ THUN CÒ'!A14="","",'〰️ THUN CÒ'!G14)</f>
        <v/>
      </c>
      <c r="F5738">
        <f>IF('〰️ THUN CÒ'!A14="","",'〰️ THUN CÒ'!H14)</f>
        <v/>
      </c>
      <c r="G5738">
        <f>IF('〰️ THUN CÒ'!A14="","",'〰️ THUN CÒ'!I14)</f>
        <v/>
      </c>
      <c r="H5738">
        <f>IF('〰️ THUN CÒ'!A14="","",'〰️ THUN CÒ'!J14)</f>
        <v/>
      </c>
      <c r="I5738">
        <f>IF('〰️ THUN CÒ'!A14="","",'〰️ THUN CÒ'!K14)</f>
        <v/>
      </c>
      <c r="J5738">
        <f>IF('〰️ THUN CÒ'!A14="","",'〰️ THUN CÒ'!D14)</f>
        <v/>
      </c>
      <c r="L5738">
        <f>N(L5737)+IF(AND('🔎 TRA CỨU NHANH'!$C$2&lt;&gt;"",OR(ISNUMBER(SEARCH('🔎 TRA CỨU NHANH'!$C$2,$A5738)),ISNUMBER(SEARCH('🔎 TRA CỨU NHANH'!$C$2,$B5738)))),1,0)</f>
        <v/>
      </c>
      <c r="M5738">
        <f>IF(L5738&gt;N(L5737),L5738,"")</f>
        <v/>
      </c>
      <c r="N5738">
        <f>N(N5737)+IF(AND('💰 BÁO GIÁ'!$C$27&lt;&gt;"",OR(ISNUMBER(SEARCH('💰 BÁO GIÁ'!$C$27,$A5738)),ISNUMBER(SEARCH('💰 BÁO GIÁ'!$C$27,$B5738)))),1,0)</f>
        <v/>
      </c>
      <c r="O5738">
        <f>IF(N5738&gt;N(N5737),N5738,"")</f>
        <v/>
      </c>
    </row>
    <row r="5739">
      <c r="A5739">
        <f>IF('〰️ THUN CÒ'!A15="","",'〰️ THUN CÒ'!A15)</f>
        <v/>
      </c>
      <c r="B5739">
        <f>IF('〰️ THUN CÒ'!A15="","",'〰️ THUN CÒ'!O15)</f>
        <v/>
      </c>
      <c r="C5739">
        <f>IF('〰️ THUN CÒ'!A15="","","Thun cò")</f>
        <v/>
      </c>
      <c r="D5739">
        <f>IF('〰️ THUN CÒ'!A15="","",'〰️ THUN CÒ'!F15)</f>
        <v/>
      </c>
      <c r="E5739">
        <f>IF('〰️ THUN CÒ'!A15="","",'〰️ THUN CÒ'!G15)</f>
        <v/>
      </c>
      <c r="F5739">
        <f>IF('〰️ THUN CÒ'!A15="","",'〰️ THUN CÒ'!H15)</f>
        <v/>
      </c>
      <c r="G5739">
        <f>IF('〰️ THUN CÒ'!A15="","",'〰️ THUN CÒ'!I15)</f>
        <v/>
      </c>
      <c r="H5739">
        <f>IF('〰️ THUN CÒ'!A15="","",'〰️ THUN CÒ'!J15)</f>
        <v/>
      </c>
      <c r="I5739">
        <f>IF('〰️ THUN CÒ'!A15="","",'〰️ THUN CÒ'!K15)</f>
        <v/>
      </c>
      <c r="J5739">
        <f>IF('〰️ THUN CÒ'!A15="","",'〰️ THUN CÒ'!D15)</f>
        <v/>
      </c>
      <c r="L5739">
        <f>N(L5738)+IF(AND('🔎 TRA CỨU NHANH'!$C$2&lt;&gt;"",OR(ISNUMBER(SEARCH('🔎 TRA CỨU NHANH'!$C$2,$A5739)),ISNUMBER(SEARCH('🔎 TRA CỨU NHANH'!$C$2,$B5739)))),1,0)</f>
        <v/>
      </c>
      <c r="M5739">
        <f>IF(L5739&gt;N(L5738),L5739,"")</f>
        <v/>
      </c>
      <c r="N5739">
        <f>N(N5738)+IF(AND('💰 BÁO GIÁ'!$C$27&lt;&gt;"",OR(ISNUMBER(SEARCH('💰 BÁO GIÁ'!$C$27,$A5739)),ISNUMBER(SEARCH('💰 BÁO GIÁ'!$C$27,$B5739)))),1,0)</f>
        <v/>
      </c>
      <c r="O5739">
        <f>IF(N5739&gt;N(N5738),N5739,"")</f>
        <v/>
      </c>
    </row>
    <row r="5740">
      <c r="A5740">
        <f>IF('〰️ THUN CÒ'!A16="","",'〰️ THUN CÒ'!A16)</f>
        <v/>
      </c>
      <c r="B5740">
        <f>IF('〰️ THUN CÒ'!A16="","",'〰️ THUN CÒ'!O16)</f>
        <v/>
      </c>
      <c r="C5740">
        <f>IF('〰️ THUN CÒ'!A16="","","Thun cò")</f>
        <v/>
      </c>
      <c r="D5740">
        <f>IF('〰️ THUN CÒ'!A16="","",'〰️ THUN CÒ'!F16)</f>
        <v/>
      </c>
      <c r="E5740">
        <f>IF('〰️ THUN CÒ'!A16="","",'〰️ THUN CÒ'!G16)</f>
        <v/>
      </c>
      <c r="F5740">
        <f>IF('〰️ THUN CÒ'!A16="","",'〰️ THUN CÒ'!H16)</f>
        <v/>
      </c>
      <c r="G5740">
        <f>IF('〰️ THUN CÒ'!A16="","",'〰️ THUN CÒ'!I16)</f>
        <v/>
      </c>
      <c r="H5740">
        <f>IF('〰️ THUN CÒ'!A16="","",'〰️ THUN CÒ'!J16)</f>
        <v/>
      </c>
      <c r="I5740">
        <f>IF('〰️ THUN CÒ'!A16="","",'〰️ THUN CÒ'!K16)</f>
        <v/>
      </c>
      <c r="J5740">
        <f>IF('〰️ THUN CÒ'!A16="","",'〰️ THUN CÒ'!D16)</f>
        <v/>
      </c>
      <c r="L5740">
        <f>N(L5739)+IF(AND('🔎 TRA CỨU NHANH'!$C$2&lt;&gt;"",OR(ISNUMBER(SEARCH('🔎 TRA CỨU NHANH'!$C$2,$A5740)),ISNUMBER(SEARCH('🔎 TRA CỨU NHANH'!$C$2,$B5740)))),1,0)</f>
        <v/>
      </c>
      <c r="M5740">
        <f>IF(L5740&gt;N(L5739),L5740,"")</f>
        <v/>
      </c>
      <c r="N5740">
        <f>N(N5739)+IF(AND('💰 BÁO GIÁ'!$C$27&lt;&gt;"",OR(ISNUMBER(SEARCH('💰 BÁO GIÁ'!$C$27,$A5740)),ISNUMBER(SEARCH('💰 BÁO GIÁ'!$C$27,$B5740)))),1,0)</f>
        <v/>
      </c>
      <c r="O5740">
        <f>IF(N5740&gt;N(N5739),N5740,"")</f>
        <v/>
      </c>
    </row>
    <row r="5741">
      <c r="A5741">
        <f>IF('〰️ THUN CÒ'!A17="","",'〰️ THUN CÒ'!A17)</f>
        <v/>
      </c>
      <c r="B5741">
        <f>IF('〰️ THUN CÒ'!A17="","",'〰️ THUN CÒ'!O17)</f>
        <v/>
      </c>
      <c r="C5741">
        <f>IF('〰️ THUN CÒ'!A17="","","Thun cò")</f>
        <v/>
      </c>
      <c r="D5741">
        <f>IF('〰️ THUN CÒ'!A17="","",'〰️ THUN CÒ'!F17)</f>
        <v/>
      </c>
      <c r="E5741">
        <f>IF('〰️ THUN CÒ'!A17="","",'〰️ THUN CÒ'!G17)</f>
        <v/>
      </c>
      <c r="F5741">
        <f>IF('〰️ THUN CÒ'!A17="","",'〰️ THUN CÒ'!H17)</f>
        <v/>
      </c>
      <c r="G5741">
        <f>IF('〰️ THUN CÒ'!A17="","",'〰️ THUN CÒ'!I17)</f>
        <v/>
      </c>
      <c r="H5741">
        <f>IF('〰️ THUN CÒ'!A17="","",'〰️ THUN CÒ'!J17)</f>
        <v/>
      </c>
      <c r="I5741">
        <f>IF('〰️ THUN CÒ'!A17="","",'〰️ THUN CÒ'!K17)</f>
        <v/>
      </c>
      <c r="J5741">
        <f>IF('〰️ THUN CÒ'!A17="","",'〰️ THUN CÒ'!D17)</f>
        <v/>
      </c>
      <c r="L5741">
        <f>N(L5740)+IF(AND('🔎 TRA CỨU NHANH'!$C$2&lt;&gt;"",OR(ISNUMBER(SEARCH('🔎 TRA CỨU NHANH'!$C$2,$A5741)),ISNUMBER(SEARCH('🔎 TRA CỨU NHANH'!$C$2,$B5741)))),1,0)</f>
        <v/>
      </c>
      <c r="M5741">
        <f>IF(L5741&gt;N(L5740),L5741,"")</f>
        <v/>
      </c>
      <c r="N5741">
        <f>N(N5740)+IF(AND('💰 BÁO GIÁ'!$C$27&lt;&gt;"",OR(ISNUMBER(SEARCH('💰 BÁO GIÁ'!$C$27,$A5741)),ISNUMBER(SEARCH('💰 BÁO GIÁ'!$C$27,$B5741)))),1,0)</f>
        <v/>
      </c>
      <c r="O5741">
        <f>IF(N5741&gt;N(N5740),N5741,"")</f>
        <v/>
      </c>
    </row>
    <row r="5742">
      <c r="A5742">
        <f>IF('〰️ THUN CÒ'!A18="","",'〰️ THUN CÒ'!A18)</f>
        <v/>
      </c>
      <c r="B5742">
        <f>IF('〰️ THUN CÒ'!A18="","",'〰️ THUN CÒ'!O18)</f>
        <v/>
      </c>
      <c r="C5742">
        <f>IF('〰️ THUN CÒ'!A18="","","Thun cò")</f>
        <v/>
      </c>
      <c r="D5742">
        <f>IF('〰️ THUN CÒ'!A18="","",'〰️ THUN CÒ'!F18)</f>
        <v/>
      </c>
      <c r="E5742">
        <f>IF('〰️ THUN CÒ'!A18="","",'〰️ THUN CÒ'!G18)</f>
        <v/>
      </c>
      <c r="F5742">
        <f>IF('〰️ THUN CÒ'!A18="","",'〰️ THUN CÒ'!H18)</f>
        <v/>
      </c>
      <c r="G5742">
        <f>IF('〰️ THUN CÒ'!A18="","",'〰️ THUN CÒ'!I18)</f>
        <v/>
      </c>
      <c r="H5742">
        <f>IF('〰️ THUN CÒ'!A18="","",'〰️ THUN CÒ'!J18)</f>
        <v/>
      </c>
      <c r="I5742">
        <f>IF('〰️ THUN CÒ'!A18="","",'〰️ THUN CÒ'!K18)</f>
        <v/>
      </c>
      <c r="J5742">
        <f>IF('〰️ THUN CÒ'!A18="","",'〰️ THUN CÒ'!D18)</f>
        <v/>
      </c>
      <c r="L5742">
        <f>N(L5741)+IF(AND('🔎 TRA CỨU NHANH'!$C$2&lt;&gt;"",OR(ISNUMBER(SEARCH('🔎 TRA CỨU NHANH'!$C$2,$A5742)),ISNUMBER(SEARCH('🔎 TRA CỨU NHANH'!$C$2,$B5742)))),1,0)</f>
        <v/>
      </c>
      <c r="M5742">
        <f>IF(L5742&gt;N(L5741),L5742,"")</f>
        <v/>
      </c>
      <c r="N5742">
        <f>N(N5741)+IF(AND('💰 BÁO GIÁ'!$C$27&lt;&gt;"",OR(ISNUMBER(SEARCH('💰 BÁO GIÁ'!$C$27,$A5742)),ISNUMBER(SEARCH('💰 BÁO GIÁ'!$C$27,$B5742)))),1,0)</f>
        <v/>
      </c>
      <c r="O5742">
        <f>IF(N5742&gt;N(N5741),N5742,"")</f>
        <v/>
      </c>
    </row>
    <row r="5743">
      <c r="A5743">
        <f>IF('〰️ THUN CÒ'!A19="","",'〰️ THUN CÒ'!A19)</f>
        <v/>
      </c>
      <c r="B5743">
        <f>IF('〰️ THUN CÒ'!A19="","",'〰️ THUN CÒ'!O19)</f>
        <v/>
      </c>
      <c r="C5743">
        <f>IF('〰️ THUN CÒ'!A19="","","Thun cò")</f>
        <v/>
      </c>
      <c r="D5743">
        <f>IF('〰️ THUN CÒ'!A19="","",'〰️ THUN CÒ'!F19)</f>
        <v/>
      </c>
      <c r="E5743">
        <f>IF('〰️ THUN CÒ'!A19="","",'〰️ THUN CÒ'!G19)</f>
        <v/>
      </c>
      <c r="F5743">
        <f>IF('〰️ THUN CÒ'!A19="","",'〰️ THUN CÒ'!H19)</f>
        <v/>
      </c>
      <c r="G5743">
        <f>IF('〰️ THUN CÒ'!A19="","",'〰️ THUN CÒ'!I19)</f>
        <v/>
      </c>
      <c r="H5743">
        <f>IF('〰️ THUN CÒ'!A19="","",'〰️ THUN CÒ'!J19)</f>
        <v/>
      </c>
      <c r="I5743">
        <f>IF('〰️ THUN CÒ'!A19="","",'〰️ THUN CÒ'!K19)</f>
        <v/>
      </c>
      <c r="J5743">
        <f>IF('〰️ THUN CÒ'!A19="","",'〰️ THUN CÒ'!D19)</f>
        <v/>
      </c>
      <c r="L5743">
        <f>N(L5742)+IF(AND('🔎 TRA CỨU NHANH'!$C$2&lt;&gt;"",OR(ISNUMBER(SEARCH('🔎 TRA CỨU NHANH'!$C$2,$A5743)),ISNUMBER(SEARCH('🔎 TRA CỨU NHANH'!$C$2,$B5743)))),1,0)</f>
        <v/>
      </c>
      <c r="M5743">
        <f>IF(L5743&gt;N(L5742),L5743,"")</f>
        <v/>
      </c>
      <c r="N5743">
        <f>N(N5742)+IF(AND('💰 BÁO GIÁ'!$C$27&lt;&gt;"",OR(ISNUMBER(SEARCH('💰 BÁO GIÁ'!$C$27,$A5743)),ISNUMBER(SEARCH('💰 BÁO GIÁ'!$C$27,$B5743)))),1,0)</f>
        <v/>
      </c>
      <c r="O5743">
        <f>IF(N5743&gt;N(N5742),N5743,"")</f>
        <v/>
      </c>
    </row>
    <row r="5744">
      <c r="A5744">
        <f>IF('〰️ THUN CÒ'!A20="","",'〰️ THUN CÒ'!A20)</f>
        <v/>
      </c>
      <c r="B5744">
        <f>IF('〰️ THUN CÒ'!A20="","",'〰️ THUN CÒ'!O20)</f>
        <v/>
      </c>
      <c r="C5744">
        <f>IF('〰️ THUN CÒ'!A20="","","Thun cò")</f>
        <v/>
      </c>
      <c r="D5744">
        <f>IF('〰️ THUN CÒ'!A20="","",'〰️ THUN CÒ'!F20)</f>
        <v/>
      </c>
      <c r="E5744">
        <f>IF('〰️ THUN CÒ'!A20="","",'〰️ THUN CÒ'!G20)</f>
        <v/>
      </c>
      <c r="F5744">
        <f>IF('〰️ THUN CÒ'!A20="","",'〰️ THUN CÒ'!H20)</f>
        <v/>
      </c>
      <c r="G5744">
        <f>IF('〰️ THUN CÒ'!A20="","",'〰️ THUN CÒ'!I20)</f>
        <v/>
      </c>
      <c r="H5744">
        <f>IF('〰️ THUN CÒ'!A20="","",'〰️ THUN CÒ'!J20)</f>
        <v/>
      </c>
      <c r="I5744">
        <f>IF('〰️ THUN CÒ'!A20="","",'〰️ THUN CÒ'!K20)</f>
        <v/>
      </c>
      <c r="J5744">
        <f>IF('〰️ THUN CÒ'!A20="","",'〰️ THUN CÒ'!D20)</f>
        <v/>
      </c>
      <c r="L5744">
        <f>N(L5743)+IF(AND('🔎 TRA CỨU NHANH'!$C$2&lt;&gt;"",OR(ISNUMBER(SEARCH('🔎 TRA CỨU NHANH'!$C$2,$A5744)),ISNUMBER(SEARCH('🔎 TRA CỨU NHANH'!$C$2,$B5744)))),1,0)</f>
        <v/>
      </c>
      <c r="M5744">
        <f>IF(L5744&gt;N(L5743),L5744,"")</f>
        <v/>
      </c>
      <c r="N5744">
        <f>N(N5743)+IF(AND('💰 BÁO GIÁ'!$C$27&lt;&gt;"",OR(ISNUMBER(SEARCH('💰 BÁO GIÁ'!$C$27,$A5744)),ISNUMBER(SEARCH('💰 BÁO GIÁ'!$C$27,$B5744)))),1,0)</f>
        <v/>
      </c>
      <c r="O5744">
        <f>IF(N5744&gt;N(N5743),N5744,"")</f>
        <v/>
      </c>
    </row>
    <row r="5745">
      <c r="A5745">
        <f>IF('〰️ THUN CÒ'!A21="","",'〰️ THUN CÒ'!A21)</f>
        <v/>
      </c>
      <c r="B5745">
        <f>IF('〰️ THUN CÒ'!A21="","",'〰️ THUN CÒ'!O21)</f>
        <v/>
      </c>
      <c r="C5745">
        <f>IF('〰️ THUN CÒ'!A21="","","Thun cò")</f>
        <v/>
      </c>
      <c r="D5745">
        <f>IF('〰️ THUN CÒ'!A21="","",'〰️ THUN CÒ'!F21)</f>
        <v/>
      </c>
      <c r="E5745">
        <f>IF('〰️ THUN CÒ'!A21="","",'〰️ THUN CÒ'!G21)</f>
        <v/>
      </c>
      <c r="F5745">
        <f>IF('〰️ THUN CÒ'!A21="","",'〰️ THUN CÒ'!H21)</f>
        <v/>
      </c>
      <c r="G5745">
        <f>IF('〰️ THUN CÒ'!A21="","",'〰️ THUN CÒ'!I21)</f>
        <v/>
      </c>
      <c r="H5745">
        <f>IF('〰️ THUN CÒ'!A21="","",'〰️ THUN CÒ'!J21)</f>
        <v/>
      </c>
      <c r="I5745">
        <f>IF('〰️ THUN CÒ'!A21="","",'〰️ THUN CÒ'!K21)</f>
        <v/>
      </c>
      <c r="J5745">
        <f>IF('〰️ THUN CÒ'!A21="","",'〰️ THUN CÒ'!D21)</f>
        <v/>
      </c>
      <c r="L5745">
        <f>N(L5744)+IF(AND('🔎 TRA CỨU NHANH'!$C$2&lt;&gt;"",OR(ISNUMBER(SEARCH('🔎 TRA CỨU NHANH'!$C$2,$A5745)),ISNUMBER(SEARCH('🔎 TRA CỨU NHANH'!$C$2,$B5745)))),1,0)</f>
        <v/>
      </c>
      <c r="M5745">
        <f>IF(L5745&gt;N(L5744),L5745,"")</f>
        <v/>
      </c>
      <c r="N5745">
        <f>N(N5744)+IF(AND('💰 BÁO GIÁ'!$C$27&lt;&gt;"",OR(ISNUMBER(SEARCH('💰 BÁO GIÁ'!$C$27,$A5745)),ISNUMBER(SEARCH('💰 BÁO GIÁ'!$C$27,$B5745)))),1,0)</f>
        <v/>
      </c>
      <c r="O5745">
        <f>IF(N5745&gt;N(N5744),N5745,"")</f>
        <v/>
      </c>
    </row>
    <row r="5746">
      <c r="A5746">
        <f>IF('〰️ THUN CÒ'!A22="","",'〰️ THUN CÒ'!A22)</f>
        <v/>
      </c>
      <c r="B5746">
        <f>IF('〰️ THUN CÒ'!A22="","",'〰️ THUN CÒ'!O22)</f>
        <v/>
      </c>
      <c r="C5746">
        <f>IF('〰️ THUN CÒ'!A22="","","Thun cò")</f>
        <v/>
      </c>
      <c r="D5746">
        <f>IF('〰️ THUN CÒ'!A22="","",'〰️ THUN CÒ'!F22)</f>
        <v/>
      </c>
      <c r="E5746">
        <f>IF('〰️ THUN CÒ'!A22="","",'〰️ THUN CÒ'!G22)</f>
        <v/>
      </c>
      <c r="F5746">
        <f>IF('〰️ THUN CÒ'!A22="","",'〰️ THUN CÒ'!H22)</f>
        <v/>
      </c>
      <c r="G5746">
        <f>IF('〰️ THUN CÒ'!A22="","",'〰️ THUN CÒ'!I22)</f>
        <v/>
      </c>
      <c r="H5746">
        <f>IF('〰️ THUN CÒ'!A22="","",'〰️ THUN CÒ'!J22)</f>
        <v/>
      </c>
      <c r="I5746">
        <f>IF('〰️ THUN CÒ'!A22="","",'〰️ THUN CÒ'!K22)</f>
        <v/>
      </c>
      <c r="J5746">
        <f>IF('〰️ THUN CÒ'!A22="","",'〰️ THUN CÒ'!D22)</f>
        <v/>
      </c>
      <c r="L5746">
        <f>N(L5745)+IF(AND('🔎 TRA CỨU NHANH'!$C$2&lt;&gt;"",OR(ISNUMBER(SEARCH('🔎 TRA CỨU NHANH'!$C$2,$A5746)),ISNUMBER(SEARCH('🔎 TRA CỨU NHANH'!$C$2,$B5746)))),1,0)</f>
        <v/>
      </c>
      <c r="M5746">
        <f>IF(L5746&gt;N(L5745),L5746,"")</f>
        <v/>
      </c>
      <c r="N5746">
        <f>N(N5745)+IF(AND('💰 BÁO GIÁ'!$C$27&lt;&gt;"",OR(ISNUMBER(SEARCH('💰 BÁO GIÁ'!$C$27,$A5746)),ISNUMBER(SEARCH('💰 BÁO GIÁ'!$C$27,$B5746)))),1,0)</f>
        <v/>
      </c>
      <c r="O5746">
        <f>IF(N5746&gt;N(N5745),N5746,"")</f>
        <v/>
      </c>
    </row>
    <row r="5747">
      <c r="A5747">
        <f>IF('〰️ THUN CÒ'!A23="","",'〰️ THUN CÒ'!A23)</f>
        <v/>
      </c>
      <c r="B5747">
        <f>IF('〰️ THUN CÒ'!A23="","",'〰️ THUN CÒ'!O23)</f>
        <v/>
      </c>
      <c r="C5747">
        <f>IF('〰️ THUN CÒ'!A23="","","Thun cò")</f>
        <v/>
      </c>
      <c r="D5747">
        <f>IF('〰️ THUN CÒ'!A23="","",'〰️ THUN CÒ'!F23)</f>
        <v/>
      </c>
      <c r="E5747">
        <f>IF('〰️ THUN CÒ'!A23="","",'〰️ THUN CÒ'!G23)</f>
        <v/>
      </c>
      <c r="F5747">
        <f>IF('〰️ THUN CÒ'!A23="","",'〰️ THUN CÒ'!H23)</f>
        <v/>
      </c>
      <c r="G5747">
        <f>IF('〰️ THUN CÒ'!A23="","",'〰️ THUN CÒ'!I23)</f>
        <v/>
      </c>
      <c r="H5747">
        <f>IF('〰️ THUN CÒ'!A23="","",'〰️ THUN CÒ'!J23)</f>
        <v/>
      </c>
      <c r="I5747">
        <f>IF('〰️ THUN CÒ'!A23="","",'〰️ THUN CÒ'!K23)</f>
        <v/>
      </c>
      <c r="J5747">
        <f>IF('〰️ THUN CÒ'!A23="","",'〰️ THUN CÒ'!D23)</f>
        <v/>
      </c>
      <c r="L5747">
        <f>N(L5746)+IF(AND('🔎 TRA CỨU NHANH'!$C$2&lt;&gt;"",OR(ISNUMBER(SEARCH('🔎 TRA CỨU NHANH'!$C$2,$A5747)),ISNUMBER(SEARCH('🔎 TRA CỨU NHANH'!$C$2,$B5747)))),1,0)</f>
        <v/>
      </c>
      <c r="M5747">
        <f>IF(L5747&gt;N(L5746),L5747,"")</f>
        <v/>
      </c>
      <c r="N5747">
        <f>N(N5746)+IF(AND('💰 BÁO GIÁ'!$C$27&lt;&gt;"",OR(ISNUMBER(SEARCH('💰 BÁO GIÁ'!$C$27,$A5747)),ISNUMBER(SEARCH('💰 BÁO GIÁ'!$C$27,$B5747)))),1,0)</f>
        <v/>
      </c>
      <c r="O5747">
        <f>IF(N5747&gt;N(N5746),N5747,"")</f>
        <v/>
      </c>
    </row>
    <row r="5748">
      <c r="A5748">
        <f>IF('〰️ THUN CÒ'!A24="","",'〰️ THUN CÒ'!A24)</f>
        <v/>
      </c>
      <c r="B5748">
        <f>IF('〰️ THUN CÒ'!A24="","",'〰️ THUN CÒ'!O24)</f>
        <v/>
      </c>
      <c r="C5748">
        <f>IF('〰️ THUN CÒ'!A24="","","Thun cò")</f>
        <v/>
      </c>
      <c r="D5748">
        <f>IF('〰️ THUN CÒ'!A24="","",'〰️ THUN CÒ'!F24)</f>
        <v/>
      </c>
      <c r="E5748">
        <f>IF('〰️ THUN CÒ'!A24="","",'〰️ THUN CÒ'!G24)</f>
        <v/>
      </c>
      <c r="F5748">
        <f>IF('〰️ THUN CÒ'!A24="","",'〰️ THUN CÒ'!H24)</f>
        <v/>
      </c>
      <c r="G5748">
        <f>IF('〰️ THUN CÒ'!A24="","",'〰️ THUN CÒ'!I24)</f>
        <v/>
      </c>
      <c r="H5748">
        <f>IF('〰️ THUN CÒ'!A24="","",'〰️ THUN CÒ'!J24)</f>
        <v/>
      </c>
      <c r="I5748">
        <f>IF('〰️ THUN CÒ'!A24="","",'〰️ THUN CÒ'!K24)</f>
        <v/>
      </c>
      <c r="J5748">
        <f>IF('〰️ THUN CÒ'!A24="","",'〰️ THUN CÒ'!D24)</f>
        <v/>
      </c>
      <c r="L5748">
        <f>N(L5747)+IF(AND('🔎 TRA CỨU NHANH'!$C$2&lt;&gt;"",OR(ISNUMBER(SEARCH('🔎 TRA CỨU NHANH'!$C$2,$A5748)),ISNUMBER(SEARCH('🔎 TRA CỨU NHANH'!$C$2,$B5748)))),1,0)</f>
        <v/>
      </c>
      <c r="M5748">
        <f>IF(L5748&gt;N(L5747),L5748,"")</f>
        <v/>
      </c>
      <c r="N5748">
        <f>N(N5747)+IF(AND('💰 BÁO GIÁ'!$C$27&lt;&gt;"",OR(ISNUMBER(SEARCH('💰 BÁO GIÁ'!$C$27,$A5748)),ISNUMBER(SEARCH('💰 BÁO GIÁ'!$C$27,$B5748)))),1,0)</f>
        <v/>
      </c>
      <c r="O5748">
        <f>IF(N5748&gt;N(N5747),N5748,"")</f>
        <v/>
      </c>
    </row>
    <row r="5749">
      <c r="A5749">
        <f>IF('〰️ THUN CÒ'!A25="","",'〰️ THUN CÒ'!A25)</f>
        <v/>
      </c>
      <c r="B5749">
        <f>IF('〰️ THUN CÒ'!A25="","",'〰️ THUN CÒ'!O25)</f>
        <v/>
      </c>
      <c r="C5749">
        <f>IF('〰️ THUN CÒ'!A25="","","Thun cò")</f>
        <v/>
      </c>
      <c r="D5749">
        <f>IF('〰️ THUN CÒ'!A25="","",'〰️ THUN CÒ'!F25)</f>
        <v/>
      </c>
      <c r="E5749">
        <f>IF('〰️ THUN CÒ'!A25="","",'〰️ THUN CÒ'!G25)</f>
        <v/>
      </c>
      <c r="F5749">
        <f>IF('〰️ THUN CÒ'!A25="","",'〰️ THUN CÒ'!H25)</f>
        <v/>
      </c>
      <c r="G5749">
        <f>IF('〰️ THUN CÒ'!A25="","",'〰️ THUN CÒ'!I25)</f>
        <v/>
      </c>
      <c r="H5749">
        <f>IF('〰️ THUN CÒ'!A25="","",'〰️ THUN CÒ'!J25)</f>
        <v/>
      </c>
      <c r="I5749">
        <f>IF('〰️ THUN CÒ'!A25="","",'〰️ THUN CÒ'!K25)</f>
        <v/>
      </c>
      <c r="J5749">
        <f>IF('〰️ THUN CÒ'!A25="","",'〰️ THUN CÒ'!D25)</f>
        <v/>
      </c>
      <c r="L5749">
        <f>N(L5748)+IF(AND('🔎 TRA CỨU NHANH'!$C$2&lt;&gt;"",OR(ISNUMBER(SEARCH('🔎 TRA CỨU NHANH'!$C$2,$A5749)),ISNUMBER(SEARCH('🔎 TRA CỨU NHANH'!$C$2,$B5749)))),1,0)</f>
        <v/>
      </c>
      <c r="M5749">
        <f>IF(L5749&gt;N(L5748),L5749,"")</f>
        <v/>
      </c>
      <c r="N5749">
        <f>N(N5748)+IF(AND('💰 BÁO GIÁ'!$C$27&lt;&gt;"",OR(ISNUMBER(SEARCH('💰 BÁO GIÁ'!$C$27,$A5749)),ISNUMBER(SEARCH('💰 BÁO GIÁ'!$C$27,$B5749)))),1,0)</f>
        <v/>
      </c>
      <c r="O5749">
        <f>IF(N5749&gt;N(N5748),N5749,"")</f>
        <v/>
      </c>
    </row>
    <row r="5750">
      <c r="A5750">
        <f>IF('〰️ THUN CÒ'!A26="","",'〰️ THUN CÒ'!A26)</f>
        <v/>
      </c>
      <c r="B5750">
        <f>IF('〰️ THUN CÒ'!A26="","",'〰️ THUN CÒ'!O26)</f>
        <v/>
      </c>
      <c r="C5750">
        <f>IF('〰️ THUN CÒ'!A26="","","Thun cò")</f>
        <v/>
      </c>
      <c r="D5750">
        <f>IF('〰️ THUN CÒ'!A26="","",'〰️ THUN CÒ'!F26)</f>
        <v/>
      </c>
      <c r="E5750">
        <f>IF('〰️ THUN CÒ'!A26="","",'〰️ THUN CÒ'!G26)</f>
        <v/>
      </c>
      <c r="F5750">
        <f>IF('〰️ THUN CÒ'!A26="","",'〰️ THUN CÒ'!H26)</f>
        <v/>
      </c>
      <c r="G5750">
        <f>IF('〰️ THUN CÒ'!A26="","",'〰️ THUN CÒ'!I26)</f>
        <v/>
      </c>
      <c r="H5750">
        <f>IF('〰️ THUN CÒ'!A26="","",'〰️ THUN CÒ'!J26)</f>
        <v/>
      </c>
      <c r="I5750">
        <f>IF('〰️ THUN CÒ'!A26="","",'〰️ THUN CÒ'!K26)</f>
        <v/>
      </c>
      <c r="J5750">
        <f>IF('〰️ THUN CÒ'!A26="","",'〰️ THUN CÒ'!D26)</f>
        <v/>
      </c>
      <c r="L5750">
        <f>N(L5749)+IF(AND('🔎 TRA CỨU NHANH'!$C$2&lt;&gt;"",OR(ISNUMBER(SEARCH('🔎 TRA CỨU NHANH'!$C$2,$A5750)),ISNUMBER(SEARCH('🔎 TRA CỨU NHANH'!$C$2,$B5750)))),1,0)</f>
        <v/>
      </c>
      <c r="M5750">
        <f>IF(L5750&gt;N(L5749),L5750,"")</f>
        <v/>
      </c>
      <c r="N5750">
        <f>N(N5749)+IF(AND('💰 BÁO GIÁ'!$C$27&lt;&gt;"",OR(ISNUMBER(SEARCH('💰 BÁO GIÁ'!$C$27,$A5750)),ISNUMBER(SEARCH('💰 BÁO GIÁ'!$C$27,$B5750)))),1,0)</f>
        <v/>
      </c>
      <c r="O5750">
        <f>IF(N5750&gt;N(N5749),N5750,"")</f>
        <v/>
      </c>
    </row>
    <row r="5751">
      <c r="A5751">
        <f>IF('〰️ THUN CÒ'!A27="","",'〰️ THUN CÒ'!A27)</f>
        <v/>
      </c>
      <c r="B5751">
        <f>IF('〰️ THUN CÒ'!A27="","",'〰️ THUN CÒ'!O27)</f>
        <v/>
      </c>
      <c r="C5751">
        <f>IF('〰️ THUN CÒ'!A27="","","Thun cò")</f>
        <v/>
      </c>
      <c r="D5751">
        <f>IF('〰️ THUN CÒ'!A27="","",'〰️ THUN CÒ'!F27)</f>
        <v/>
      </c>
      <c r="E5751">
        <f>IF('〰️ THUN CÒ'!A27="","",'〰️ THUN CÒ'!G27)</f>
        <v/>
      </c>
      <c r="F5751">
        <f>IF('〰️ THUN CÒ'!A27="","",'〰️ THUN CÒ'!H27)</f>
        <v/>
      </c>
      <c r="G5751">
        <f>IF('〰️ THUN CÒ'!A27="","",'〰️ THUN CÒ'!I27)</f>
        <v/>
      </c>
      <c r="H5751">
        <f>IF('〰️ THUN CÒ'!A27="","",'〰️ THUN CÒ'!J27)</f>
        <v/>
      </c>
      <c r="I5751">
        <f>IF('〰️ THUN CÒ'!A27="","",'〰️ THUN CÒ'!K27)</f>
        <v/>
      </c>
      <c r="J5751">
        <f>IF('〰️ THUN CÒ'!A27="","",'〰️ THUN CÒ'!D27)</f>
        <v/>
      </c>
      <c r="L5751">
        <f>N(L5750)+IF(AND('🔎 TRA CỨU NHANH'!$C$2&lt;&gt;"",OR(ISNUMBER(SEARCH('🔎 TRA CỨU NHANH'!$C$2,$A5751)),ISNUMBER(SEARCH('🔎 TRA CỨU NHANH'!$C$2,$B5751)))),1,0)</f>
        <v/>
      </c>
      <c r="M5751">
        <f>IF(L5751&gt;N(L5750),L5751,"")</f>
        <v/>
      </c>
      <c r="N5751">
        <f>N(N5750)+IF(AND('💰 BÁO GIÁ'!$C$27&lt;&gt;"",OR(ISNUMBER(SEARCH('💰 BÁO GIÁ'!$C$27,$A5751)),ISNUMBER(SEARCH('💰 BÁO GIÁ'!$C$27,$B5751)))),1,0)</f>
        <v/>
      </c>
      <c r="O5751">
        <f>IF(N5751&gt;N(N5750),N5751,"")</f>
        <v/>
      </c>
    </row>
    <row r="5752">
      <c r="A5752">
        <f>IF('〰️ THUN CÒ'!A28="","",'〰️ THUN CÒ'!A28)</f>
        <v/>
      </c>
      <c r="B5752">
        <f>IF('〰️ THUN CÒ'!A28="","",'〰️ THUN CÒ'!O28)</f>
        <v/>
      </c>
      <c r="C5752">
        <f>IF('〰️ THUN CÒ'!A28="","","Thun cò")</f>
        <v/>
      </c>
      <c r="D5752">
        <f>IF('〰️ THUN CÒ'!A28="","",'〰️ THUN CÒ'!F28)</f>
        <v/>
      </c>
      <c r="E5752">
        <f>IF('〰️ THUN CÒ'!A28="","",'〰️ THUN CÒ'!G28)</f>
        <v/>
      </c>
      <c r="F5752">
        <f>IF('〰️ THUN CÒ'!A28="","",'〰️ THUN CÒ'!H28)</f>
        <v/>
      </c>
      <c r="G5752">
        <f>IF('〰️ THUN CÒ'!A28="","",'〰️ THUN CÒ'!I28)</f>
        <v/>
      </c>
      <c r="H5752">
        <f>IF('〰️ THUN CÒ'!A28="","",'〰️ THUN CÒ'!J28)</f>
        <v/>
      </c>
      <c r="I5752">
        <f>IF('〰️ THUN CÒ'!A28="","",'〰️ THUN CÒ'!K28)</f>
        <v/>
      </c>
      <c r="J5752">
        <f>IF('〰️ THUN CÒ'!A28="","",'〰️ THUN CÒ'!D28)</f>
        <v/>
      </c>
      <c r="L5752">
        <f>N(L5751)+IF(AND('🔎 TRA CỨU NHANH'!$C$2&lt;&gt;"",OR(ISNUMBER(SEARCH('🔎 TRA CỨU NHANH'!$C$2,$A5752)),ISNUMBER(SEARCH('🔎 TRA CỨU NHANH'!$C$2,$B5752)))),1,0)</f>
        <v/>
      </c>
      <c r="M5752">
        <f>IF(L5752&gt;N(L5751),L5752,"")</f>
        <v/>
      </c>
      <c r="N5752">
        <f>N(N5751)+IF(AND('💰 BÁO GIÁ'!$C$27&lt;&gt;"",OR(ISNUMBER(SEARCH('💰 BÁO GIÁ'!$C$27,$A5752)),ISNUMBER(SEARCH('💰 BÁO GIÁ'!$C$27,$B5752)))),1,0)</f>
        <v/>
      </c>
      <c r="O5752">
        <f>IF(N5752&gt;N(N5751),N5752,"")</f>
        <v/>
      </c>
    </row>
    <row r="5753">
      <c r="A5753">
        <f>IF('〰️ THUN CÒ'!A29="","",'〰️ THUN CÒ'!A29)</f>
        <v/>
      </c>
      <c r="B5753">
        <f>IF('〰️ THUN CÒ'!A29="","",'〰️ THUN CÒ'!O29)</f>
        <v/>
      </c>
      <c r="C5753">
        <f>IF('〰️ THUN CÒ'!A29="","","Thun cò")</f>
        <v/>
      </c>
      <c r="D5753">
        <f>IF('〰️ THUN CÒ'!A29="","",'〰️ THUN CÒ'!F29)</f>
        <v/>
      </c>
      <c r="E5753">
        <f>IF('〰️ THUN CÒ'!A29="","",'〰️ THUN CÒ'!G29)</f>
        <v/>
      </c>
      <c r="F5753">
        <f>IF('〰️ THUN CÒ'!A29="","",'〰️ THUN CÒ'!H29)</f>
        <v/>
      </c>
      <c r="G5753">
        <f>IF('〰️ THUN CÒ'!A29="","",'〰️ THUN CÒ'!I29)</f>
        <v/>
      </c>
      <c r="H5753">
        <f>IF('〰️ THUN CÒ'!A29="","",'〰️ THUN CÒ'!J29)</f>
        <v/>
      </c>
      <c r="I5753">
        <f>IF('〰️ THUN CÒ'!A29="","",'〰️ THUN CÒ'!K29)</f>
        <v/>
      </c>
      <c r="J5753">
        <f>IF('〰️ THUN CÒ'!A29="","",'〰️ THUN CÒ'!D29)</f>
        <v/>
      </c>
      <c r="L5753">
        <f>N(L5752)+IF(AND('🔎 TRA CỨU NHANH'!$C$2&lt;&gt;"",OR(ISNUMBER(SEARCH('🔎 TRA CỨU NHANH'!$C$2,$A5753)),ISNUMBER(SEARCH('🔎 TRA CỨU NHANH'!$C$2,$B5753)))),1,0)</f>
        <v/>
      </c>
      <c r="M5753">
        <f>IF(L5753&gt;N(L5752),L5753,"")</f>
        <v/>
      </c>
      <c r="N5753">
        <f>N(N5752)+IF(AND('💰 BÁO GIÁ'!$C$27&lt;&gt;"",OR(ISNUMBER(SEARCH('💰 BÁO GIÁ'!$C$27,$A5753)),ISNUMBER(SEARCH('💰 BÁO GIÁ'!$C$27,$B5753)))),1,0)</f>
        <v/>
      </c>
      <c r="O5753">
        <f>IF(N5753&gt;N(N5752),N5753,"")</f>
        <v/>
      </c>
    </row>
    <row r="5754">
      <c r="A5754">
        <f>IF('〰️ THUN CÒ'!A30="","",'〰️ THUN CÒ'!A30)</f>
        <v/>
      </c>
      <c r="B5754">
        <f>IF('〰️ THUN CÒ'!A30="","",'〰️ THUN CÒ'!O30)</f>
        <v/>
      </c>
      <c r="C5754">
        <f>IF('〰️ THUN CÒ'!A30="","","Thun cò")</f>
        <v/>
      </c>
      <c r="D5754">
        <f>IF('〰️ THUN CÒ'!A30="","",'〰️ THUN CÒ'!F30)</f>
        <v/>
      </c>
      <c r="E5754">
        <f>IF('〰️ THUN CÒ'!A30="","",'〰️ THUN CÒ'!G30)</f>
        <v/>
      </c>
      <c r="F5754">
        <f>IF('〰️ THUN CÒ'!A30="","",'〰️ THUN CÒ'!H30)</f>
        <v/>
      </c>
      <c r="G5754">
        <f>IF('〰️ THUN CÒ'!A30="","",'〰️ THUN CÒ'!I30)</f>
        <v/>
      </c>
      <c r="H5754">
        <f>IF('〰️ THUN CÒ'!A30="","",'〰️ THUN CÒ'!J30)</f>
        <v/>
      </c>
      <c r="I5754">
        <f>IF('〰️ THUN CÒ'!A30="","",'〰️ THUN CÒ'!K30)</f>
        <v/>
      </c>
      <c r="J5754">
        <f>IF('〰️ THUN CÒ'!A30="","",'〰️ THUN CÒ'!D30)</f>
        <v/>
      </c>
      <c r="L5754">
        <f>N(L5753)+IF(AND('🔎 TRA CỨU NHANH'!$C$2&lt;&gt;"",OR(ISNUMBER(SEARCH('🔎 TRA CỨU NHANH'!$C$2,$A5754)),ISNUMBER(SEARCH('🔎 TRA CỨU NHANH'!$C$2,$B5754)))),1,0)</f>
        <v/>
      </c>
      <c r="M5754">
        <f>IF(L5754&gt;N(L5753),L5754,"")</f>
        <v/>
      </c>
      <c r="N5754">
        <f>N(N5753)+IF(AND('💰 BÁO GIÁ'!$C$27&lt;&gt;"",OR(ISNUMBER(SEARCH('💰 BÁO GIÁ'!$C$27,$A5754)),ISNUMBER(SEARCH('💰 BÁO GIÁ'!$C$27,$B5754)))),1,0)</f>
        <v/>
      </c>
      <c r="O5754">
        <f>IF(N5754&gt;N(N5753),N5754,"")</f>
        <v/>
      </c>
    </row>
    <row r="5755">
      <c r="A5755">
        <f>IF('〰️ THUN CÒ'!A31="","",'〰️ THUN CÒ'!A31)</f>
        <v/>
      </c>
      <c r="B5755">
        <f>IF('〰️ THUN CÒ'!A31="","",'〰️ THUN CÒ'!O31)</f>
        <v/>
      </c>
      <c r="C5755">
        <f>IF('〰️ THUN CÒ'!A31="","","Thun cò")</f>
        <v/>
      </c>
      <c r="D5755">
        <f>IF('〰️ THUN CÒ'!A31="","",'〰️ THUN CÒ'!F31)</f>
        <v/>
      </c>
      <c r="E5755">
        <f>IF('〰️ THUN CÒ'!A31="","",'〰️ THUN CÒ'!G31)</f>
        <v/>
      </c>
      <c r="F5755">
        <f>IF('〰️ THUN CÒ'!A31="","",'〰️ THUN CÒ'!H31)</f>
        <v/>
      </c>
      <c r="G5755">
        <f>IF('〰️ THUN CÒ'!A31="","",'〰️ THUN CÒ'!I31)</f>
        <v/>
      </c>
      <c r="H5755">
        <f>IF('〰️ THUN CÒ'!A31="","",'〰️ THUN CÒ'!J31)</f>
        <v/>
      </c>
      <c r="I5755">
        <f>IF('〰️ THUN CÒ'!A31="","",'〰️ THUN CÒ'!K31)</f>
        <v/>
      </c>
      <c r="J5755">
        <f>IF('〰️ THUN CÒ'!A31="","",'〰️ THUN CÒ'!D31)</f>
        <v/>
      </c>
      <c r="L5755">
        <f>N(L5754)+IF(AND('🔎 TRA CỨU NHANH'!$C$2&lt;&gt;"",OR(ISNUMBER(SEARCH('🔎 TRA CỨU NHANH'!$C$2,$A5755)),ISNUMBER(SEARCH('🔎 TRA CỨU NHANH'!$C$2,$B5755)))),1,0)</f>
        <v/>
      </c>
      <c r="M5755">
        <f>IF(L5755&gt;N(L5754),L5755,"")</f>
        <v/>
      </c>
      <c r="N5755">
        <f>N(N5754)+IF(AND('💰 BÁO GIÁ'!$C$27&lt;&gt;"",OR(ISNUMBER(SEARCH('💰 BÁO GIÁ'!$C$27,$A5755)),ISNUMBER(SEARCH('💰 BÁO GIÁ'!$C$27,$B5755)))),1,0)</f>
        <v/>
      </c>
      <c r="O5755">
        <f>IF(N5755&gt;N(N5754),N5755,"")</f>
        <v/>
      </c>
    </row>
    <row r="5756">
      <c r="A5756">
        <f>IF('〰️ THUN CÒ'!A32="","",'〰️ THUN CÒ'!A32)</f>
        <v/>
      </c>
      <c r="B5756">
        <f>IF('〰️ THUN CÒ'!A32="","",'〰️ THUN CÒ'!O32)</f>
        <v/>
      </c>
      <c r="C5756">
        <f>IF('〰️ THUN CÒ'!A32="","","Thun cò")</f>
        <v/>
      </c>
      <c r="D5756">
        <f>IF('〰️ THUN CÒ'!A32="","",'〰️ THUN CÒ'!F32)</f>
        <v/>
      </c>
      <c r="E5756">
        <f>IF('〰️ THUN CÒ'!A32="","",'〰️ THUN CÒ'!G32)</f>
        <v/>
      </c>
      <c r="F5756">
        <f>IF('〰️ THUN CÒ'!A32="","",'〰️ THUN CÒ'!H32)</f>
        <v/>
      </c>
      <c r="G5756">
        <f>IF('〰️ THUN CÒ'!A32="","",'〰️ THUN CÒ'!I32)</f>
        <v/>
      </c>
      <c r="H5756">
        <f>IF('〰️ THUN CÒ'!A32="","",'〰️ THUN CÒ'!J32)</f>
        <v/>
      </c>
      <c r="I5756">
        <f>IF('〰️ THUN CÒ'!A32="","",'〰️ THUN CÒ'!K32)</f>
        <v/>
      </c>
      <c r="J5756">
        <f>IF('〰️ THUN CÒ'!A32="","",'〰️ THUN CÒ'!D32)</f>
        <v/>
      </c>
      <c r="L5756">
        <f>N(L5755)+IF(AND('🔎 TRA CỨU NHANH'!$C$2&lt;&gt;"",OR(ISNUMBER(SEARCH('🔎 TRA CỨU NHANH'!$C$2,$A5756)),ISNUMBER(SEARCH('🔎 TRA CỨU NHANH'!$C$2,$B5756)))),1,0)</f>
        <v/>
      </c>
      <c r="M5756">
        <f>IF(L5756&gt;N(L5755),L5756,"")</f>
        <v/>
      </c>
      <c r="N5756">
        <f>N(N5755)+IF(AND('💰 BÁO GIÁ'!$C$27&lt;&gt;"",OR(ISNUMBER(SEARCH('💰 BÁO GIÁ'!$C$27,$A5756)),ISNUMBER(SEARCH('💰 BÁO GIÁ'!$C$27,$B5756)))),1,0)</f>
        <v/>
      </c>
      <c r="O5756">
        <f>IF(N5756&gt;N(N5755),N5756,"")</f>
        <v/>
      </c>
    </row>
    <row r="5757">
      <c r="A5757">
        <f>IF('〰️ THUN CÒ'!A33="","",'〰️ THUN CÒ'!A33)</f>
        <v/>
      </c>
      <c r="B5757">
        <f>IF('〰️ THUN CÒ'!A33="","",'〰️ THUN CÒ'!O33)</f>
        <v/>
      </c>
      <c r="C5757">
        <f>IF('〰️ THUN CÒ'!A33="","","Thun cò")</f>
        <v/>
      </c>
      <c r="D5757">
        <f>IF('〰️ THUN CÒ'!A33="","",'〰️ THUN CÒ'!F33)</f>
        <v/>
      </c>
      <c r="E5757">
        <f>IF('〰️ THUN CÒ'!A33="","",'〰️ THUN CÒ'!G33)</f>
        <v/>
      </c>
      <c r="F5757">
        <f>IF('〰️ THUN CÒ'!A33="","",'〰️ THUN CÒ'!H33)</f>
        <v/>
      </c>
      <c r="G5757">
        <f>IF('〰️ THUN CÒ'!A33="","",'〰️ THUN CÒ'!I33)</f>
        <v/>
      </c>
      <c r="H5757">
        <f>IF('〰️ THUN CÒ'!A33="","",'〰️ THUN CÒ'!J33)</f>
        <v/>
      </c>
      <c r="I5757">
        <f>IF('〰️ THUN CÒ'!A33="","",'〰️ THUN CÒ'!K33)</f>
        <v/>
      </c>
      <c r="J5757">
        <f>IF('〰️ THUN CÒ'!A33="","",'〰️ THUN CÒ'!D33)</f>
        <v/>
      </c>
      <c r="L5757">
        <f>N(L5756)+IF(AND('🔎 TRA CỨU NHANH'!$C$2&lt;&gt;"",OR(ISNUMBER(SEARCH('🔎 TRA CỨU NHANH'!$C$2,$A5757)),ISNUMBER(SEARCH('🔎 TRA CỨU NHANH'!$C$2,$B5757)))),1,0)</f>
        <v/>
      </c>
      <c r="M5757">
        <f>IF(L5757&gt;N(L5756),L5757,"")</f>
        <v/>
      </c>
      <c r="N5757">
        <f>N(N5756)+IF(AND('💰 BÁO GIÁ'!$C$27&lt;&gt;"",OR(ISNUMBER(SEARCH('💰 BÁO GIÁ'!$C$27,$A5757)),ISNUMBER(SEARCH('💰 BÁO GIÁ'!$C$27,$B5757)))),1,0)</f>
        <v/>
      </c>
      <c r="O5757">
        <f>IF(N5757&gt;N(N5756),N5757,"")</f>
        <v/>
      </c>
    </row>
    <row r="5758">
      <c r="A5758">
        <f>IF('〰️ THUN CÒ'!A34="","",'〰️ THUN CÒ'!A34)</f>
        <v/>
      </c>
      <c r="B5758">
        <f>IF('〰️ THUN CÒ'!A34="","",'〰️ THUN CÒ'!O34)</f>
        <v/>
      </c>
      <c r="C5758">
        <f>IF('〰️ THUN CÒ'!A34="","","Thun cò")</f>
        <v/>
      </c>
      <c r="D5758">
        <f>IF('〰️ THUN CÒ'!A34="","",'〰️ THUN CÒ'!F34)</f>
        <v/>
      </c>
      <c r="E5758">
        <f>IF('〰️ THUN CÒ'!A34="","",'〰️ THUN CÒ'!G34)</f>
        <v/>
      </c>
      <c r="F5758">
        <f>IF('〰️ THUN CÒ'!A34="","",'〰️ THUN CÒ'!H34)</f>
        <v/>
      </c>
      <c r="G5758">
        <f>IF('〰️ THUN CÒ'!A34="","",'〰️ THUN CÒ'!I34)</f>
        <v/>
      </c>
      <c r="H5758">
        <f>IF('〰️ THUN CÒ'!A34="","",'〰️ THUN CÒ'!J34)</f>
        <v/>
      </c>
      <c r="I5758">
        <f>IF('〰️ THUN CÒ'!A34="","",'〰️ THUN CÒ'!K34)</f>
        <v/>
      </c>
      <c r="J5758">
        <f>IF('〰️ THUN CÒ'!A34="","",'〰️ THUN CÒ'!D34)</f>
        <v/>
      </c>
      <c r="L5758">
        <f>N(L5757)+IF(AND('🔎 TRA CỨU NHANH'!$C$2&lt;&gt;"",OR(ISNUMBER(SEARCH('🔎 TRA CỨU NHANH'!$C$2,$A5758)),ISNUMBER(SEARCH('🔎 TRA CỨU NHANH'!$C$2,$B5758)))),1,0)</f>
        <v/>
      </c>
      <c r="M5758">
        <f>IF(L5758&gt;N(L5757),L5758,"")</f>
        <v/>
      </c>
      <c r="N5758">
        <f>N(N5757)+IF(AND('💰 BÁO GIÁ'!$C$27&lt;&gt;"",OR(ISNUMBER(SEARCH('💰 BÁO GIÁ'!$C$27,$A5758)),ISNUMBER(SEARCH('💰 BÁO GIÁ'!$C$27,$B5758)))),1,0)</f>
        <v/>
      </c>
      <c r="O5758">
        <f>IF(N5758&gt;N(N5757),N5758,"")</f>
        <v/>
      </c>
    </row>
    <row r="5759">
      <c r="A5759">
        <f>IF('〰️ THUN CÒ'!A35="","",'〰️ THUN CÒ'!A35)</f>
        <v/>
      </c>
      <c r="B5759">
        <f>IF('〰️ THUN CÒ'!A35="","",'〰️ THUN CÒ'!O35)</f>
        <v/>
      </c>
      <c r="C5759">
        <f>IF('〰️ THUN CÒ'!A35="","","Thun cò")</f>
        <v/>
      </c>
      <c r="D5759">
        <f>IF('〰️ THUN CÒ'!A35="","",'〰️ THUN CÒ'!F35)</f>
        <v/>
      </c>
      <c r="E5759">
        <f>IF('〰️ THUN CÒ'!A35="","",'〰️ THUN CÒ'!G35)</f>
        <v/>
      </c>
      <c r="F5759">
        <f>IF('〰️ THUN CÒ'!A35="","",'〰️ THUN CÒ'!H35)</f>
        <v/>
      </c>
      <c r="G5759">
        <f>IF('〰️ THUN CÒ'!A35="","",'〰️ THUN CÒ'!I35)</f>
        <v/>
      </c>
      <c r="H5759">
        <f>IF('〰️ THUN CÒ'!A35="","",'〰️ THUN CÒ'!J35)</f>
        <v/>
      </c>
      <c r="I5759">
        <f>IF('〰️ THUN CÒ'!A35="","",'〰️ THUN CÒ'!K35)</f>
        <v/>
      </c>
      <c r="J5759">
        <f>IF('〰️ THUN CÒ'!A35="","",'〰️ THUN CÒ'!D35)</f>
        <v/>
      </c>
      <c r="L5759">
        <f>N(L5758)+IF(AND('🔎 TRA CỨU NHANH'!$C$2&lt;&gt;"",OR(ISNUMBER(SEARCH('🔎 TRA CỨU NHANH'!$C$2,$A5759)),ISNUMBER(SEARCH('🔎 TRA CỨU NHANH'!$C$2,$B5759)))),1,0)</f>
        <v/>
      </c>
      <c r="M5759">
        <f>IF(L5759&gt;N(L5758),L5759,"")</f>
        <v/>
      </c>
      <c r="N5759">
        <f>N(N5758)+IF(AND('💰 BÁO GIÁ'!$C$27&lt;&gt;"",OR(ISNUMBER(SEARCH('💰 BÁO GIÁ'!$C$27,$A5759)),ISNUMBER(SEARCH('💰 BÁO GIÁ'!$C$27,$B5759)))),1,0)</f>
        <v/>
      </c>
      <c r="O5759">
        <f>IF(N5759&gt;N(N5758),N5759,"")</f>
        <v/>
      </c>
    </row>
    <row r="5760">
      <c r="A5760">
        <f>IF('〰️ THUN CÒ'!A36="","",'〰️ THUN CÒ'!A36)</f>
        <v/>
      </c>
      <c r="B5760">
        <f>IF('〰️ THUN CÒ'!A36="","",'〰️ THUN CÒ'!O36)</f>
        <v/>
      </c>
      <c r="C5760">
        <f>IF('〰️ THUN CÒ'!A36="","","Thun cò")</f>
        <v/>
      </c>
      <c r="D5760">
        <f>IF('〰️ THUN CÒ'!A36="","",'〰️ THUN CÒ'!F36)</f>
        <v/>
      </c>
      <c r="E5760">
        <f>IF('〰️ THUN CÒ'!A36="","",'〰️ THUN CÒ'!G36)</f>
        <v/>
      </c>
      <c r="F5760">
        <f>IF('〰️ THUN CÒ'!A36="","",'〰️ THUN CÒ'!H36)</f>
        <v/>
      </c>
      <c r="G5760">
        <f>IF('〰️ THUN CÒ'!A36="","",'〰️ THUN CÒ'!I36)</f>
        <v/>
      </c>
      <c r="H5760">
        <f>IF('〰️ THUN CÒ'!A36="","",'〰️ THUN CÒ'!J36)</f>
        <v/>
      </c>
      <c r="I5760">
        <f>IF('〰️ THUN CÒ'!A36="","",'〰️ THUN CÒ'!K36)</f>
        <v/>
      </c>
      <c r="J5760">
        <f>IF('〰️ THUN CÒ'!A36="","",'〰️ THUN CÒ'!D36)</f>
        <v/>
      </c>
      <c r="L5760">
        <f>N(L5759)+IF(AND('🔎 TRA CỨU NHANH'!$C$2&lt;&gt;"",OR(ISNUMBER(SEARCH('🔎 TRA CỨU NHANH'!$C$2,$A5760)),ISNUMBER(SEARCH('🔎 TRA CỨU NHANH'!$C$2,$B5760)))),1,0)</f>
        <v/>
      </c>
      <c r="M5760">
        <f>IF(L5760&gt;N(L5759),L5760,"")</f>
        <v/>
      </c>
      <c r="N5760">
        <f>N(N5759)+IF(AND('💰 BÁO GIÁ'!$C$27&lt;&gt;"",OR(ISNUMBER(SEARCH('💰 BÁO GIÁ'!$C$27,$A5760)),ISNUMBER(SEARCH('💰 BÁO GIÁ'!$C$27,$B5760)))),1,0)</f>
        <v/>
      </c>
      <c r="O5760">
        <f>IF(N5760&gt;N(N5759),N5760,"")</f>
        <v/>
      </c>
    </row>
    <row r="5761">
      <c r="A5761">
        <f>IF('〰️ THUN CÒ'!A37="","",'〰️ THUN CÒ'!A37)</f>
        <v/>
      </c>
      <c r="B5761">
        <f>IF('〰️ THUN CÒ'!A37="","",'〰️ THUN CÒ'!O37)</f>
        <v/>
      </c>
      <c r="C5761">
        <f>IF('〰️ THUN CÒ'!A37="","","Thun cò")</f>
        <v/>
      </c>
      <c r="D5761">
        <f>IF('〰️ THUN CÒ'!A37="","",'〰️ THUN CÒ'!F37)</f>
        <v/>
      </c>
      <c r="E5761">
        <f>IF('〰️ THUN CÒ'!A37="","",'〰️ THUN CÒ'!G37)</f>
        <v/>
      </c>
      <c r="F5761">
        <f>IF('〰️ THUN CÒ'!A37="","",'〰️ THUN CÒ'!H37)</f>
        <v/>
      </c>
      <c r="G5761">
        <f>IF('〰️ THUN CÒ'!A37="","",'〰️ THUN CÒ'!I37)</f>
        <v/>
      </c>
      <c r="H5761">
        <f>IF('〰️ THUN CÒ'!A37="","",'〰️ THUN CÒ'!J37)</f>
        <v/>
      </c>
      <c r="I5761">
        <f>IF('〰️ THUN CÒ'!A37="","",'〰️ THUN CÒ'!K37)</f>
        <v/>
      </c>
      <c r="J5761">
        <f>IF('〰️ THUN CÒ'!A37="","",'〰️ THUN CÒ'!D37)</f>
        <v/>
      </c>
      <c r="L5761">
        <f>N(L5760)+IF(AND('🔎 TRA CỨU NHANH'!$C$2&lt;&gt;"",OR(ISNUMBER(SEARCH('🔎 TRA CỨU NHANH'!$C$2,$A5761)),ISNUMBER(SEARCH('🔎 TRA CỨU NHANH'!$C$2,$B5761)))),1,0)</f>
        <v/>
      </c>
      <c r="M5761">
        <f>IF(L5761&gt;N(L5760),L5761,"")</f>
        <v/>
      </c>
      <c r="N5761">
        <f>N(N5760)+IF(AND('💰 BÁO GIÁ'!$C$27&lt;&gt;"",OR(ISNUMBER(SEARCH('💰 BÁO GIÁ'!$C$27,$A5761)),ISNUMBER(SEARCH('💰 BÁO GIÁ'!$C$27,$B5761)))),1,0)</f>
        <v/>
      </c>
      <c r="O5761">
        <f>IF(N5761&gt;N(N5760),N5761,"")</f>
        <v/>
      </c>
    </row>
    <row r="5762">
      <c r="A5762">
        <f>IF('〰️ THUN CÒ'!A38="","",'〰️ THUN CÒ'!A38)</f>
        <v/>
      </c>
      <c r="B5762">
        <f>IF('〰️ THUN CÒ'!A38="","",'〰️ THUN CÒ'!O38)</f>
        <v/>
      </c>
      <c r="C5762">
        <f>IF('〰️ THUN CÒ'!A38="","","Thun cò")</f>
        <v/>
      </c>
      <c r="D5762">
        <f>IF('〰️ THUN CÒ'!A38="","",'〰️ THUN CÒ'!F38)</f>
        <v/>
      </c>
      <c r="E5762">
        <f>IF('〰️ THUN CÒ'!A38="","",'〰️ THUN CÒ'!G38)</f>
        <v/>
      </c>
      <c r="F5762">
        <f>IF('〰️ THUN CÒ'!A38="","",'〰️ THUN CÒ'!H38)</f>
        <v/>
      </c>
      <c r="G5762">
        <f>IF('〰️ THUN CÒ'!A38="","",'〰️ THUN CÒ'!I38)</f>
        <v/>
      </c>
      <c r="H5762">
        <f>IF('〰️ THUN CÒ'!A38="","",'〰️ THUN CÒ'!J38)</f>
        <v/>
      </c>
      <c r="I5762">
        <f>IF('〰️ THUN CÒ'!A38="","",'〰️ THUN CÒ'!K38)</f>
        <v/>
      </c>
      <c r="J5762">
        <f>IF('〰️ THUN CÒ'!A38="","",'〰️ THUN CÒ'!D38)</f>
        <v/>
      </c>
      <c r="L5762">
        <f>N(L5761)+IF(AND('🔎 TRA CỨU NHANH'!$C$2&lt;&gt;"",OR(ISNUMBER(SEARCH('🔎 TRA CỨU NHANH'!$C$2,$A5762)),ISNUMBER(SEARCH('🔎 TRA CỨU NHANH'!$C$2,$B5762)))),1,0)</f>
        <v/>
      </c>
      <c r="M5762">
        <f>IF(L5762&gt;N(L5761),L5762,"")</f>
        <v/>
      </c>
      <c r="N5762">
        <f>N(N5761)+IF(AND('💰 BÁO GIÁ'!$C$27&lt;&gt;"",OR(ISNUMBER(SEARCH('💰 BÁO GIÁ'!$C$27,$A5762)),ISNUMBER(SEARCH('💰 BÁO GIÁ'!$C$27,$B5762)))),1,0)</f>
        <v/>
      </c>
      <c r="O5762">
        <f>IF(N5762&gt;N(N5761),N5762,"")</f>
        <v/>
      </c>
    </row>
    <row r="5763">
      <c r="A5763">
        <f>IF('〰️ THUN CÒ'!A39="","",'〰️ THUN CÒ'!A39)</f>
        <v/>
      </c>
      <c r="B5763">
        <f>IF('〰️ THUN CÒ'!A39="","",'〰️ THUN CÒ'!O39)</f>
        <v/>
      </c>
      <c r="C5763">
        <f>IF('〰️ THUN CÒ'!A39="","","Thun cò")</f>
        <v/>
      </c>
      <c r="D5763">
        <f>IF('〰️ THUN CÒ'!A39="","",'〰️ THUN CÒ'!F39)</f>
        <v/>
      </c>
      <c r="E5763">
        <f>IF('〰️ THUN CÒ'!A39="","",'〰️ THUN CÒ'!G39)</f>
        <v/>
      </c>
      <c r="F5763">
        <f>IF('〰️ THUN CÒ'!A39="","",'〰️ THUN CÒ'!H39)</f>
        <v/>
      </c>
      <c r="G5763">
        <f>IF('〰️ THUN CÒ'!A39="","",'〰️ THUN CÒ'!I39)</f>
        <v/>
      </c>
      <c r="H5763">
        <f>IF('〰️ THUN CÒ'!A39="","",'〰️ THUN CÒ'!J39)</f>
        <v/>
      </c>
      <c r="I5763">
        <f>IF('〰️ THUN CÒ'!A39="","",'〰️ THUN CÒ'!K39)</f>
        <v/>
      </c>
      <c r="J5763">
        <f>IF('〰️ THUN CÒ'!A39="","",'〰️ THUN CÒ'!D39)</f>
        <v/>
      </c>
      <c r="L5763">
        <f>N(L5762)+IF(AND('🔎 TRA CỨU NHANH'!$C$2&lt;&gt;"",OR(ISNUMBER(SEARCH('🔎 TRA CỨU NHANH'!$C$2,$A5763)),ISNUMBER(SEARCH('🔎 TRA CỨU NHANH'!$C$2,$B5763)))),1,0)</f>
        <v/>
      </c>
      <c r="M5763">
        <f>IF(L5763&gt;N(L5762),L5763,"")</f>
        <v/>
      </c>
      <c r="N5763">
        <f>N(N5762)+IF(AND('💰 BÁO GIÁ'!$C$27&lt;&gt;"",OR(ISNUMBER(SEARCH('💰 BÁO GIÁ'!$C$27,$A5763)),ISNUMBER(SEARCH('💰 BÁO GIÁ'!$C$27,$B5763)))),1,0)</f>
        <v/>
      </c>
      <c r="O5763">
        <f>IF(N5763&gt;N(N5762),N5763,"")</f>
        <v/>
      </c>
    </row>
    <row r="5764">
      <c r="A5764">
        <f>IF('〰️ THUN CÒ'!A40="","",'〰️ THUN CÒ'!A40)</f>
        <v/>
      </c>
      <c r="B5764">
        <f>IF('〰️ THUN CÒ'!A40="","",'〰️ THUN CÒ'!O40)</f>
        <v/>
      </c>
      <c r="C5764">
        <f>IF('〰️ THUN CÒ'!A40="","","Thun cò")</f>
        <v/>
      </c>
      <c r="D5764">
        <f>IF('〰️ THUN CÒ'!A40="","",'〰️ THUN CÒ'!F40)</f>
        <v/>
      </c>
      <c r="E5764">
        <f>IF('〰️ THUN CÒ'!A40="","",'〰️ THUN CÒ'!G40)</f>
        <v/>
      </c>
      <c r="F5764">
        <f>IF('〰️ THUN CÒ'!A40="","",'〰️ THUN CÒ'!H40)</f>
        <v/>
      </c>
      <c r="G5764">
        <f>IF('〰️ THUN CÒ'!A40="","",'〰️ THUN CÒ'!I40)</f>
        <v/>
      </c>
      <c r="H5764">
        <f>IF('〰️ THUN CÒ'!A40="","",'〰️ THUN CÒ'!J40)</f>
        <v/>
      </c>
      <c r="I5764">
        <f>IF('〰️ THUN CÒ'!A40="","",'〰️ THUN CÒ'!K40)</f>
        <v/>
      </c>
      <c r="J5764">
        <f>IF('〰️ THUN CÒ'!A40="","",'〰️ THUN CÒ'!D40)</f>
        <v/>
      </c>
      <c r="L5764">
        <f>N(L5763)+IF(AND('🔎 TRA CỨU NHANH'!$C$2&lt;&gt;"",OR(ISNUMBER(SEARCH('🔎 TRA CỨU NHANH'!$C$2,$A5764)),ISNUMBER(SEARCH('🔎 TRA CỨU NHANH'!$C$2,$B5764)))),1,0)</f>
        <v/>
      </c>
      <c r="M5764">
        <f>IF(L5764&gt;N(L5763),L5764,"")</f>
        <v/>
      </c>
      <c r="N5764">
        <f>N(N5763)+IF(AND('💰 BÁO GIÁ'!$C$27&lt;&gt;"",OR(ISNUMBER(SEARCH('💰 BÁO GIÁ'!$C$27,$A5764)),ISNUMBER(SEARCH('💰 BÁO GIÁ'!$C$27,$B5764)))),1,0)</f>
        <v/>
      </c>
      <c r="O5764">
        <f>IF(N5764&gt;N(N5763),N5764,"")</f>
        <v/>
      </c>
    </row>
    <row r="5765">
      <c r="A5765">
        <f>IF('〰️ THUN CÒ'!A41="","",'〰️ THUN CÒ'!A41)</f>
        <v/>
      </c>
      <c r="B5765">
        <f>IF('〰️ THUN CÒ'!A41="","",'〰️ THUN CÒ'!O41)</f>
        <v/>
      </c>
      <c r="C5765">
        <f>IF('〰️ THUN CÒ'!A41="","","Thun cò")</f>
        <v/>
      </c>
      <c r="D5765">
        <f>IF('〰️ THUN CÒ'!A41="","",'〰️ THUN CÒ'!F41)</f>
        <v/>
      </c>
      <c r="E5765">
        <f>IF('〰️ THUN CÒ'!A41="","",'〰️ THUN CÒ'!G41)</f>
        <v/>
      </c>
      <c r="F5765">
        <f>IF('〰️ THUN CÒ'!A41="","",'〰️ THUN CÒ'!H41)</f>
        <v/>
      </c>
      <c r="G5765">
        <f>IF('〰️ THUN CÒ'!A41="","",'〰️ THUN CÒ'!I41)</f>
        <v/>
      </c>
      <c r="H5765">
        <f>IF('〰️ THUN CÒ'!A41="","",'〰️ THUN CÒ'!J41)</f>
        <v/>
      </c>
      <c r="I5765">
        <f>IF('〰️ THUN CÒ'!A41="","",'〰️ THUN CÒ'!K41)</f>
        <v/>
      </c>
      <c r="J5765">
        <f>IF('〰️ THUN CÒ'!A41="","",'〰️ THUN CÒ'!D41)</f>
        <v/>
      </c>
      <c r="L5765">
        <f>N(L5764)+IF(AND('🔎 TRA CỨU NHANH'!$C$2&lt;&gt;"",OR(ISNUMBER(SEARCH('🔎 TRA CỨU NHANH'!$C$2,$A5765)),ISNUMBER(SEARCH('🔎 TRA CỨU NHANH'!$C$2,$B5765)))),1,0)</f>
        <v/>
      </c>
      <c r="M5765">
        <f>IF(L5765&gt;N(L5764),L5765,"")</f>
        <v/>
      </c>
      <c r="N5765">
        <f>N(N5764)+IF(AND('💰 BÁO GIÁ'!$C$27&lt;&gt;"",OR(ISNUMBER(SEARCH('💰 BÁO GIÁ'!$C$27,$A5765)),ISNUMBER(SEARCH('💰 BÁO GIÁ'!$C$27,$B5765)))),1,0)</f>
        <v/>
      </c>
      <c r="O5765">
        <f>IF(N5765&gt;N(N5764),N5765,"")</f>
        <v/>
      </c>
    </row>
    <row r="5766">
      <c r="A5766">
        <f>IF('〰️ THUN CÒ'!A42="","",'〰️ THUN CÒ'!A42)</f>
        <v/>
      </c>
      <c r="B5766">
        <f>IF('〰️ THUN CÒ'!A42="","",'〰️ THUN CÒ'!O42)</f>
        <v/>
      </c>
      <c r="C5766">
        <f>IF('〰️ THUN CÒ'!A42="","","Thun cò")</f>
        <v/>
      </c>
      <c r="D5766">
        <f>IF('〰️ THUN CÒ'!A42="","",'〰️ THUN CÒ'!F42)</f>
        <v/>
      </c>
      <c r="E5766">
        <f>IF('〰️ THUN CÒ'!A42="","",'〰️ THUN CÒ'!G42)</f>
        <v/>
      </c>
      <c r="F5766">
        <f>IF('〰️ THUN CÒ'!A42="","",'〰️ THUN CÒ'!H42)</f>
        <v/>
      </c>
      <c r="G5766">
        <f>IF('〰️ THUN CÒ'!A42="","",'〰️ THUN CÒ'!I42)</f>
        <v/>
      </c>
      <c r="H5766">
        <f>IF('〰️ THUN CÒ'!A42="","",'〰️ THUN CÒ'!J42)</f>
        <v/>
      </c>
      <c r="I5766">
        <f>IF('〰️ THUN CÒ'!A42="","",'〰️ THUN CÒ'!K42)</f>
        <v/>
      </c>
      <c r="J5766">
        <f>IF('〰️ THUN CÒ'!A42="","",'〰️ THUN CÒ'!D42)</f>
        <v/>
      </c>
      <c r="L5766">
        <f>N(L5765)+IF(AND('🔎 TRA CỨU NHANH'!$C$2&lt;&gt;"",OR(ISNUMBER(SEARCH('🔎 TRA CỨU NHANH'!$C$2,$A5766)),ISNUMBER(SEARCH('🔎 TRA CỨU NHANH'!$C$2,$B5766)))),1,0)</f>
        <v/>
      </c>
      <c r="M5766">
        <f>IF(L5766&gt;N(L5765),L5766,"")</f>
        <v/>
      </c>
      <c r="N5766">
        <f>N(N5765)+IF(AND('💰 BÁO GIÁ'!$C$27&lt;&gt;"",OR(ISNUMBER(SEARCH('💰 BÁO GIÁ'!$C$27,$A5766)),ISNUMBER(SEARCH('💰 BÁO GIÁ'!$C$27,$B5766)))),1,0)</f>
        <v/>
      </c>
      <c r="O5766">
        <f>IF(N5766&gt;N(N5765),N5766,"")</f>
        <v/>
      </c>
    </row>
    <row r="5767">
      <c r="A5767">
        <f>IF('〰️ THUN CÒ'!A43="","",'〰️ THUN CÒ'!A43)</f>
        <v/>
      </c>
      <c r="B5767">
        <f>IF('〰️ THUN CÒ'!A43="","",'〰️ THUN CÒ'!O43)</f>
        <v/>
      </c>
      <c r="C5767">
        <f>IF('〰️ THUN CÒ'!A43="","","Thun cò")</f>
        <v/>
      </c>
      <c r="D5767">
        <f>IF('〰️ THUN CÒ'!A43="","",'〰️ THUN CÒ'!F43)</f>
        <v/>
      </c>
      <c r="E5767">
        <f>IF('〰️ THUN CÒ'!A43="","",'〰️ THUN CÒ'!G43)</f>
        <v/>
      </c>
      <c r="F5767">
        <f>IF('〰️ THUN CÒ'!A43="","",'〰️ THUN CÒ'!H43)</f>
        <v/>
      </c>
      <c r="G5767">
        <f>IF('〰️ THUN CÒ'!A43="","",'〰️ THUN CÒ'!I43)</f>
        <v/>
      </c>
      <c r="H5767">
        <f>IF('〰️ THUN CÒ'!A43="","",'〰️ THUN CÒ'!J43)</f>
        <v/>
      </c>
      <c r="I5767">
        <f>IF('〰️ THUN CÒ'!A43="","",'〰️ THUN CÒ'!K43)</f>
        <v/>
      </c>
      <c r="J5767">
        <f>IF('〰️ THUN CÒ'!A43="","",'〰️ THUN CÒ'!D43)</f>
        <v/>
      </c>
      <c r="L5767">
        <f>N(L5766)+IF(AND('🔎 TRA CỨU NHANH'!$C$2&lt;&gt;"",OR(ISNUMBER(SEARCH('🔎 TRA CỨU NHANH'!$C$2,$A5767)),ISNUMBER(SEARCH('🔎 TRA CỨU NHANH'!$C$2,$B5767)))),1,0)</f>
        <v/>
      </c>
      <c r="M5767">
        <f>IF(L5767&gt;N(L5766),L5767,"")</f>
        <v/>
      </c>
      <c r="N5767">
        <f>N(N5766)+IF(AND('💰 BÁO GIÁ'!$C$27&lt;&gt;"",OR(ISNUMBER(SEARCH('💰 BÁO GIÁ'!$C$27,$A5767)),ISNUMBER(SEARCH('💰 BÁO GIÁ'!$C$27,$B5767)))),1,0)</f>
        <v/>
      </c>
      <c r="O5767">
        <f>IF(N5767&gt;N(N5766),N5767,"")</f>
        <v/>
      </c>
    </row>
    <row r="5768">
      <c r="A5768">
        <f>IF('〰️ THUN CÒ'!A44="","",'〰️ THUN CÒ'!A44)</f>
        <v/>
      </c>
      <c r="B5768">
        <f>IF('〰️ THUN CÒ'!A44="","",'〰️ THUN CÒ'!O44)</f>
        <v/>
      </c>
      <c r="C5768">
        <f>IF('〰️ THUN CÒ'!A44="","","Thun cò")</f>
        <v/>
      </c>
      <c r="D5768">
        <f>IF('〰️ THUN CÒ'!A44="","",'〰️ THUN CÒ'!F44)</f>
        <v/>
      </c>
      <c r="E5768">
        <f>IF('〰️ THUN CÒ'!A44="","",'〰️ THUN CÒ'!G44)</f>
        <v/>
      </c>
      <c r="F5768">
        <f>IF('〰️ THUN CÒ'!A44="","",'〰️ THUN CÒ'!H44)</f>
        <v/>
      </c>
      <c r="G5768">
        <f>IF('〰️ THUN CÒ'!A44="","",'〰️ THUN CÒ'!I44)</f>
        <v/>
      </c>
      <c r="H5768">
        <f>IF('〰️ THUN CÒ'!A44="","",'〰️ THUN CÒ'!J44)</f>
        <v/>
      </c>
      <c r="I5768">
        <f>IF('〰️ THUN CÒ'!A44="","",'〰️ THUN CÒ'!K44)</f>
        <v/>
      </c>
      <c r="J5768">
        <f>IF('〰️ THUN CÒ'!A44="","",'〰️ THUN CÒ'!D44)</f>
        <v/>
      </c>
      <c r="L5768">
        <f>N(L5767)+IF(AND('🔎 TRA CỨU NHANH'!$C$2&lt;&gt;"",OR(ISNUMBER(SEARCH('🔎 TRA CỨU NHANH'!$C$2,$A5768)),ISNUMBER(SEARCH('🔎 TRA CỨU NHANH'!$C$2,$B5768)))),1,0)</f>
        <v/>
      </c>
      <c r="M5768">
        <f>IF(L5768&gt;N(L5767),L5768,"")</f>
        <v/>
      </c>
      <c r="N5768">
        <f>N(N5767)+IF(AND('💰 BÁO GIÁ'!$C$27&lt;&gt;"",OR(ISNUMBER(SEARCH('💰 BÁO GIÁ'!$C$27,$A5768)),ISNUMBER(SEARCH('💰 BÁO GIÁ'!$C$27,$B5768)))),1,0)</f>
        <v/>
      </c>
      <c r="O5768">
        <f>IF(N5768&gt;N(N5767),N5768,"")</f>
        <v/>
      </c>
    </row>
    <row r="5769">
      <c r="A5769">
        <f>IF('〰️ THUN CÒ'!A45="","",'〰️ THUN CÒ'!A45)</f>
        <v/>
      </c>
      <c r="B5769">
        <f>IF('〰️ THUN CÒ'!A45="","",'〰️ THUN CÒ'!O45)</f>
        <v/>
      </c>
      <c r="C5769">
        <f>IF('〰️ THUN CÒ'!A45="","","Thun cò")</f>
        <v/>
      </c>
      <c r="D5769">
        <f>IF('〰️ THUN CÒ'!A45="","",'〰️ THUN CÒ'!F45)</f>
        <v/>
      </c>
      <c r="E5769">
        <f>IF('〰️ THUN CÒ'!A45="","",'〰️ THUN CÒ'!G45)</f>
        <v/>
      </c>
      <c r="F5769">
        <f>IF('〰️ THUN CÒ'!A45="","",'〰️ THUN CÒ'!H45)</f>
        <v/>
      </c>
      <c r="G5769">
        <f>IF('〰️ THUN CÒ'!A45="","",'〰️ THUN CÒ'!I45)</f>
        <v/>
      </c>
      <c r="H5769">
        <f>IF('〰️ THUN CÒ'!A45="","",'〰️ THUN CÒ'!J45)</f>
        <v/>
      </c>
      <c r="I5769">
        <f>IF('〰️ THUN CÒ'!A45="","",'〰️ THUN CÒ'!K45)</f>
        <v/>
      </c>
      <c r="J5769">
        <f>IF('〰️ THUN CÒ'!A45="","",'〰️ THUN CÒ'!D45)</f>
        <v/>
      </c>
      <c r="L5769">
        <f>N(L5768)+IF(AND('🔎 TRA CỨU NHANH'!$C$2&lt;&gt;"",OR(ISNUMBER(SEARCH('🔎 TRA CỨU NHANH'!$C$2,$A5769)),ISNUMBER(SEARCH('🔎 TRA CỨU NHANH'!$C$2,$B5769)))),1,0)</f>
        <v/>
      </c>
      <c r="M5769">
        <f>IF(L5769&gt;N(L5768),L5769,"")</f>
        <v/>
      </c>
      <c r="N5769">
        <f>N(N5768)+IF(AND('💰 BÁO GIÁ'!$C$27&lt;&gt;"",OR(ISNUMBER(SEARCH('💰 BÁO GIÁ'!$C$27,$A5769)),ISNUMBER(SEARCH('💰 BÁO GIÁ'!$C$27,$B5769)))),1,0)</f>
        <v/>
      </c>
      <c r="O5769">
        <f>IF(N5769&gt;N(N5768),N5769,"")</f>
        <v/>
      </c>
    </row>
    <row r="5770">
      <c r="A5770">
        <f>IF('〰️ THUN CÒ'!A46="","",'〰️ THUN CÒ'!A46)</f>
        <v/>
      </c>
      <c r="B5770">
        <f>IF('〰️ THUN CÒ'!A46="","",'〰️ THUN CÒ'!O46)</f>
        <v/>
      </c>
      <c r="C5770">
        <f>IF('〰️ THUN CÒ'!A46="","","Thun cò")</f>
        <v/>
      </c>
      <c r="D5770">
        <f>IF('〰️ THUN CÒ'!A46="","",'〰️ THUN CÒ'!F46)</f>
        <v/>
      </c>
      <c r="E5770">
        <f>IF('〰️ THUN CÒ'!A46="","",'〰️ THUN CÒ'!G46)</f>
        <v/>
      </c>
      <c r="F5770">
        <f>IF('〰️ THUN CÒ'!A46="","",'〰️ THUN CÒ'!H46)</f>
        <v/>
      </c>
      <c r="G5770">
        <f>IF('〰️ THUN CÒ'!A46="","",'〰️ THUN CÒ'!I46)</f>
        <v/>
      </c>
      <c r="H5770">
        <f>IF('〰️ THUN CÒ'!A46="","",'〰️ THUN CÒ'!J46)</f>
        <v/>
      </c>
      <c r="I5770">
        <f>IF('〰️ THUN CÒ'!A46="","",'〰️ THUN CÒ'!K46)</f>
        <v/>
      </c>
      <c r="J5770">
        <f>IF('〰️ THUN CÒ'!A46="","",'〰️ THUN CÒ'!D46)</f>
        <v/>
      </c>
      <c r="L5770">
        <f>N(L5769)+IF(AND('🔎 TRA CỨU NHANH'!$C$2&lt;&gt;"",OR(ISNUMBER(SEARCH('🔎 TRA CỨU NHANH'!$C$2,$A5770)),ISNUMBER(SEARCH('🔎 TRA CỨU NHANH'!$C$2,$B5770)))),1,0)</f>
        <v/>
      </c>
      <c r="M5770">
        <f>IF(L5770&gt;N(L5769),L5770,"")</f>
        <v/>
      </c>
      <c r="N5770">
        <f>N(N5769)+IF(AND('💰 BÁO GIÁ'!$C$27&lt;&gt;"",OR(ISNUMBER(SEARCH('💰 BÁO GIÁ'!$C$27,$A5770)),ISNUMBER(SEARCH('💰 BÁO GIÁ'!$C$27,$B5770)))),1,0)</f>
        <v/>
      </c>
      <c r="O5770">
        <f>IF(N5770&gt;N(N5769),N5770,"")</f>
        <v/>
      </c>
    </row>
    <row r="5771">
      <c r="A5771">
        <f>IF('〰️ THUN CÒ'!A47="","",'〰️ THUN CÒ'!A47)</f>
        <v/>
      </c>
      <c r="B5771">
        <f>IF('〰️ THUN CÒ'!A47="","",'〰️ THUN CÒ'!O47)</f>
        <v/>
      </c>
      <c r="C5771">
        <f>IF('〰️ THUN CÒ'!A47="","","Thun cò")</f>
        <v/>
      </c>
      <c r="D5771">
        <f>IF('〰️ THUN CÒ'!A47="","",'〰️ THUN CÒ'!F47)</f>
        <v/>
      </c>
      <c r="E5771">
        <f>IF('〰️ THUN CÒ'!A47="","",'〰️ THUN CÒ'!G47)</f>
        <v/>
      </c>
      <c r="F5771">
        <f>IF('〰️ THUN CÒ'!A47="","",'〰️ THUN CÒ'!H47)</f>
        <v/>
      </c>
      <c r="G5771">
        <f>IF('〰️ THUN CÒ'!A47="","",'〰️ THUN CÒ'!I47)</f>
        <v/>
      </c>
      <c r="H5771">
        <f>IF('〰️ THUN CÒ'!A47="","",'〰️ THUN CÒ'!J47)</f>
        <v/>
      </c>
      <c r="I5771">
        <f>IF('〰️ THUN CÒ'!A47="","",'〰️ THUN CÒ'!K47)</f>
        <v/>
      </c>
      <c r="J5771">
        <f>IF('〰️ THUN CÒ'!A47="","",'〰️ THUN CÒ'!D47)</f>
        <v/>
      </c>
      <c r="L5771">
        <f>N(L5770)+IF(AND('🔎 TRA CỨU NHANH'!$C$2&lt;&gt;"",OR(ISNUMBER(SEARCH('🔎 TRA CỨU NHANH'!$C$2,$A5771)),ISNUMBER(SEARCH('🔎 TRA CỨU NHANH'!$C$2,$B5771)))),1,0)</f>
        <v/>
      </c>
      <c r="M5771">
        <f>IF(L5771&gt;N(L5770),L5771,"")</f>
        <v/>
      </c>
      <c r="N5771">
        <f>N(N5770)+IF(AND('💰 BÁO GIÁ'!$C$27&lt;&gt;"",OR(ISNUMBER(SEARCH('💰 BÁO GIÁ'!$C$27,$A5771)),ISNUMBER(SEARCH('💰 BÁO GIÁ'!$C$27,$B5771)))),1,0)</f>
        <v/>
      </c>
      <c r="O5771">
        <f>IF(N5771&gt;N(N5770),N5771,"")</f>
        <v/>
      </c>
    </row>
    <row r="5772">
      <c r="A5772">
        <f>IF('〰️ THUN CÒ'!A48="","",'〰️ THUN CÒ'!A48)</f>
        <v/>
      </c>
      <c r="B5772">
        <f>IF('〰️ THUN CÒ'!A48="","",'〰️ THUN CÒ'!O48)</f>
        <v/>
      </c>
      <c r="C5772">
        <f>IF('〰️ THUN CÒ'!A48="","","Thun cò")</f>
        <v/>
      </c>
      <c r="D5772">
        <f>IF('〰️ THUN CÒ'!A48="","",'〰️ THUN CÒ'!F48)</f>
        <v/>
      </c>
      <c r="E5772">
        <f>IF('〰️ THUN CÒ'!A48="","",'〰️ THUN CÒ'!G48)</f>
        <v/>
      </c>
      <c r="F5772">
        <f>IF('〰️ THUN CÒ'!A48="","",'〰️ THUN CÒ'!H48)</f>
        <v/>
      </c>
      <c r="G5772">
        <f>IF('〰️ THUN CÒ'!A48="","",'〰️ THUN CÒ'!I48)</f>
        <v/>
      </c>
      <c r="H5772">
        <f>IF('〰️ THUN CÒ'!A48="","",'〰️ THUN CÒ'!J48)</f>
        <v/>
      </c>
      <c r="I5772">
        <f>IF('〰️ THUN CÒ'!A48="","",'〰️ THUN CÒ'!K48)</f>
        <v/>
      </c>
      <c r="J5772">
        <f>IF('〰️ THUN CÒ'!A48="","",'〰️ THUN CÒ'!D48)</f>
        <v/>
      </c>
      <c r="L5772">
        <f>N(L5771)+IF(AND('🔎 TRA CỨU NHANH'!$C$2&lt;&gt;"",OR(ISNUMBER(SEARCH('🔎 TRA CỨU NHANH'!$C$2,$A5772)),ISNUMBER(SEARCH('🔎 TRA CỨU NHANH'!$C$2,$B5772)))),1,0)</f>
        <v/>
      </c>
      <c r="M5772">
        <f>IF(L5772&gt;N(L5771),L5772,"")</f>
        <v/>
      </c>
      <c r="N5772">
        <f>N(N5771)+IF(AND('💰 BÁO GIÁ'!$C$27&lt;&gt;"",OR(ISNUMBER(SEARCH('💰 BÁO GIÁ'!$C$27,$A5772)),ISNUMBER(SEARCH('💰 BÁO GIÁ'!$C$27,$B5772)))),1,0)</f>
        <v/>
      </c>
      <c r="O5772">
        <f>IF(N5772&gt;N(N5771),N5772,"")</f>
        <v/>
      </c>
    </row>
    <row r="5773">
      <c r="A5773">
        <f>IF('〰️ THUN CÒ'!A49="","",'〰️ THUN CÒ'!A49)</f>
        <v/>
      </c>
      <c r="B5773">
        <f>IF('〰️ THUN CÒ'!A49="","",'〰️ THUN CÒ'!O49)</f>
        <v/>
      </c>
      <c r="C5773">
        <f>IF('〰️ THUN CÒ'!A49="","","Thun cò")</f>
        <v/>
      </c>
      <c r="D5773">
        <f>IF('〰️ THUN CÒ'!A49="","",'〰️ THUN CÒ'!F49)</f>
        <v/>
      </c>
      <c r="E5773">
        <f>IF('〰️ THUN CÒ'!A49="","",'〰️ THUN CÒ'!G49)</f>
        <v/>
      </c>
      <c r="F5773">
        <f>IF('〰️ THUN CÒ'!A49="","",'〰️ THUN CÒ'!H49)</f>
        <v/>
      </c>
      <c r="G5773">
        <f>IF('〰️ THUN CÒ'!A49="","",'〰️ THUN CÒ'!I49)</f>
        <v/>
      </c>
      <c r="H5773">
        <f>IF('〰️ THUN CÒ'!A49="","",'〰️ THUN CÒ'!J49)</f>
        <v/>
      </c>
      <c r="I5773">
        <f>IF('〰️ THUN CÒ'!A49="","",'〰️ THUN CÒ'!K49)</f>
        <v/>
      </c>
      <c r="J5773">
        <f>IF('〰️ THUN CÒ'!A49="","",'〰️ THUN CÒ'!D49)</f>
        <v/>
      </c>
      <c r="L5773">
        <f>N(L5772)+IF(AND('🔎 TRA CỨU NHANH'!$C$2&lt;&gt;"",OR(ISNUMBER(SEARCH('🔎 TRA CỨU NHANH'!$C$2,$A5773)),ISNUMBER(SEARCH('🔎 TRA CỨU NHANH'!$C$2,$B5773)))),1,0)</f>
        <v/>
      </c>
      <c r="M5773">
        <f>IF(L5773&gt;N(L5772),L5773,"")</f>
        <v/>
      </c>
      <c r="N5773">
        <f>N(N5772)+IF(AND('💰 BÁO GIÁ'!$C$27&lt;&gt;"",OR(ISNUMBER(SEARCH('💰 BÁO GIÁ'!$C$27,$A5773)),ISNUMBER(SEARCH('💰 BÁO GIÁ'!$C$27,$B5773)))),1,0)</f>
        <v/>
      </c>
      <c r="O5773">
        <f>IF(N5773&gt;N(N5772),N5773,"")</f>
        <v/>
      </c>
    </row>
    <row r="5774">
      <c r="A5774">
        <f>IF('〰️ THUN CÒ'!A50="","",'〰️ THUN CÒ'!A50)</f>
        <v/>
      </c>
      <c r="B5774">
        <f>IF('〰️ THUN CÒ'!A50="","",'〰️ THUN CÒ'!O50)</f>
        <v/>
      </c>
      <c r="C5774">
        <f>IF('〰️ THUN CÒ'!A50="","","Thun cò")</f>
        <v/>
      </c>
      <c r="D5774">
        <f>IF('〰️ THUN CÒ'!A50="","",'〰️ THUN CÒ'!F50)</f>
        <v/>
      </c>
      <c r="E5774">
        <f>IF('〰️ THUN CÒ'!A50="","",'〰️ THUN CÒ'!G50)</f>
        <v/>
      </c>
      <c r="F5774">
        <f>IF('〰️ THUN CÒ'!A50="","",'〰️ THUN CÒ'!H50)</f>
        <v/>
      </c>
      <c r="G5774">
        <f>IF('〰️ THUN CÒ'!A50="","",'〰️ THUN CÒ'!I50)</f>
        <v/>
      </c>
      <c r="H5774">
        <f>IF('〰️ THUN CÒ'!A50="","",'〰️ THUN CÒ'!J50)</f>
        <v/>
      </c>
      <c r="I5774">
        <f>IF('〰️ THUN CÒ'!A50="","",'〰️ THUN CÒ'!K50)</f>
        <v/>
      </c>
      <c r="J5774">
        <f>IF('〰️ THUN CÒ'!A50="","",'〰️ THUN CÒ'!D50)</f>
        <v/>
      </c>
      <c r="L5774">
        <f>N(L5773)+IF(AND('🔎 TRA CỨU NHANH'!$C$2&lt;&gt;"",OR(ISNUMBER(SEARCH('🔎 TRA CỨU NHANH'!$C$2,$A5774)),ISNUMBER(SEARCH('🔎 TRA CỨU NHANH'!$C$2,$B5774)))),1,0)</f>
        <v/>
      </c>
      <c r="M5774">
        <f>IF(L5774&gt;N(L5773),L5774,"")</f>
        <v/>
      </c>
      <c r="N5774">
        <f>N(N5773)+IF(AND('💰 BÁO GIÁ'!$C$27&lt;&gt;"",OR(ISNUMBER(SEARCH('💰 BÁO GIÁ'!$C$27,$A5774)),ISNUMBER(SEARCH('💰 BÁO GIÁ'!$C$27,$B5774)))),1,0)</f>
        <v/>
      </c>
      <c r="O5774">
        <f>IF(N5774&gt;N(N5773),N5774,"")</f>
        <v/>
      </c>
    </row>
    <row r="5775">
      <c r="A5775">
        <f>IF('〰️ THUN CÒ'!A51="","",'〰️ THUN CÒ'!A51)</f>
        <v/>
      </c>
      <c r="B5775">
        <f>IF('〰️ THUN CÒ'!A51="","",'〰️ THUN CÒ'!O51)</f>
        <v/>
      </c>
      <c r="C5775">
        <f>IF('〰️ THUN CÒ'!A51="","","Thun cò")</f>
        <v/>
      </c>
      <c r="D5775">
        <f>IF('〰️ THUN CÒ'!A51="","",'〰️ THUN CÒ'!F51)</f>
        <v/>
      </c>
      <c r="E5775">
        <f>IF('〰️ THUN CÒ'!A51="","",'〰️ THUN CÒ'!G51)</f>
        <v/>
      </c>
      <c r="F5775">
        <f>IF('〰️ THUN CÒ'!A51="","",'〰️ THUN CÒ'!H51)</f>
        <v/>
      </c>
      <c r="G5775">
        <f>IF('〰️ THUN CÒ'!A51="","",'〰️ THUN CÒ'!I51)</f>
        <v/>
      </c>
      <c r="H5775">
        <f>IF('〰️ THUN CÒ'!A51="","",'〰️ THUN CÒ'!J51)</f>
        <v/>
      </c>
      <c r="I5775">
        <f>IF('〰️ THUN CÒ'!A51="","",'〰️ THUN CÒ'!K51)</f>
        <v/>
      </c>
      <c r="J5775">
        <f>IF('〰️ THUN CÒ'!A51="","",'〰️ THUN CÒ'!D51)</f>
        <v/>
      </c>
      <c r="L5775">
        <f>N(L5774)+IF(AND('🔎 TRA CỨU NHANH'!$C$2&lt;&gt;"",OR(ISNUMBER(SEARCH('🔎 TRA CỨU NHANH'!$C$2,$A5775)),ISNUMBER(SEARCH('🔎 TRA CỨU NHANH'!$C$2,$B5775)))),1,0)</f>
        <v/>
      </c>
      <c r="M5775">
        <f>IF(L5775&gt;N(L5774),L5775,"")</f>
        <v/>
      </c>
      <c r="N5775">
        <f>N(N5774)+IF(AND('💰 BÁO GIÁ'!$C$27&lt;&gt;"",OR(ISNUMBER(SEARCH('💰 BÁO GIÁ'!$C$27,$A5775)),ISNUMBER(SEARCH('💰 BÁO GIÁ'!$C$27,$B5775)))),1,0)</f>
        <v/>
      </c>
      <c r="O5775">
        <f>IF(N5775&gt;N(N5774),N5775,"")</f>
        <v/>
      </c>
    </row>
    <row r="5776">
      <c r="A5776">
        <f>IF('〰️ THUN CÒ'!A52="","",'〰️ THUN CÒ'!A52)</f>
        <v/>
      </c>
      <c r="B5776">
        <f>IF('〰️ THUN CÒ'!A52="","",'〰️ THUN CÒ'!O52)</f>
        <v/>
      </c>
      <c r="C5776">
        <f>IF('〰️ THUN CÒ'!A52="","","Thun cò")</f>
        <v/>
      </c>
      <c r="D5776">
        <f>IF('〰️ THUN CÒ'!A52="","",'〰️ THUN CÒ'!F52)</f>
        <v/>
      </c>
      <c r="E5776">
        <f>IF('〰️ THUN CÒ'!A52="","",'〰️ THUN CÒ'!G52)</f>
        <v/>
      </c>
      <c r="F5776">
        <f>IF('〰️ THUN CÒ'!A52="","",'〰️ THUN CÒ'!H52)</f>
        <v/>
      </c>
      <c r="G5776">
        <f>IF('〰️ THUN CÒ'!A52="","",'〰️ THUN CÒ'!I52)</f>
        <v/>
      </c>
      <c r="H5776">
        <f>IF('〰️ THUN CÒ'!A52="","",'〰️ THUN CÒ'!J52)</f>
        <v/>
      </c>
      <c r="I5776">
        <f>IF('〰️ THUN CÒ'!A52="","",'〰️ THUN CÒ'!K52)</f>
        <v/>
      </c>
      <c r="J5776">
        <f>IF('〰️ THUN CÒ'!A52="","",'〰️ THUN CÒ'!D52)</f>
        <v/>
      </c>
      <c r="L5776">
        <f>N(L5775)+IF(AND('🔎 TRA CỨU NHANH'!$C$2&lt;&gt;"",OR(ISNUMBER(SEARCH('🔎 TRA CỨU NHANH'!$C$2,$A5776)),ISNUMBER(SEARCH('🔎 TRA CỨU NHANH'!$C$2,$B5776)))),1,0)</f>
        <v/>
      </c>
      <c r="M5776">
        <f>IF(L5776&gt;N(L5775),L5776,"")</f>
        <v/>
      </c>
      <c r="N5776">
        <f>N(N5775)+IF(AND('💰 BÁO GIÁ'!$C$27&lt;&gt;"",OR(ISNUMBER(SEARCH('💰 BÁO GIÁ'!$C$27,$A5776)),ISNUMBER(SEARCH('💰 BÁO GIÁ'!$C$27,$B5776)))),1,0)</f>
        <v/>
      </c>
      <c r="O5776">
        <f>IF(N5776&gt;N(N5775),N5776,"")</f>
        <v/>
      </c>
    </row>
    <row r="5777">
      <c r="A5777">
        <f>IF('〰️ THUN CÒ'!A53="","",'〰️ THUN CÒ'!A53)</f>
        <v/>
      </c>
      <c r="B5777">
        <f>IF('〰️ THUN CÒ'!A53="","",'〰️ THUN CÒ'!O53)</f>
        <v/>
      </c>
      <c r="C5777">
        <f>IF('〰️ THUN CÒ'!A53="","","Thun cò")</f>
        <v/>
      </c>
      <c r="D5777">
        <f>IF('〰️ THUN CÒ'!A53="","",'〰️ THUN CÒ'!F53)</f>
        <v/>
      </c>
      <c r="E5777">
        <f>IF('〰️ THUN CÒ'!A53="","",'〰️ THUN CÒ'!G53)</f>
        <v/>
      </c>
      <c r="F5777">
        <f>IF('〰️ THUN CÒ'!A53="","",'〰️ THUN CÒ'!H53)</f>
        <v/>
      </c>
      <c r="G5777">
        <f>IF('〰️ THUN CÒ'!A53="","",'〰️ THUN CÒ'!I53)</f>
        <v/>
      </c>
      <c r="H5777">
        <f>IF('〰️ THUN CÒ'!A53="","",'〰️ THUN CÒ'!J53)</f>
        <v/>
      </c>
      <c r="I5777">
        <f>IF('〰️ THUN CÒ'!A53="","",'〰️ THUN CÒ'!K53)</f>
        <v/>
      </c>
      <c r="J5777">
        <f>IF('〰️ THUN CÒ'!A53="","",'〰️ THUN CÒ'!D53)</f>
        <v/>
      </c>
      <c r="L5777">
        <f>N(L5776)+IF(AND('🔎 TRA CỨU NHANH'!$C$2&lt;&gt;"",OR(ISNUMBER(SEARCH('🔎 TRA CỨU NHANH'!$C$2,$A5777)),ISNUMBER(SEARCH('🔎 TRA CỨU NHANH'!$C$2,$B5777)))),1,0)</f>
        <v/>
      </c>
      <c r="M5777">
        <f>IF(L5777&gt;N(L5776),L5777,"")</f>
        <v/>
      </c>
      <c r="N5777">
        <f>N(N5776)+IF(AND('💰 BÁO GIÁ'!$C$27&lt;&gt;"",OR(ISNUMBER(SEARCH('💰 BÁO GIÁ'!$C$27,$A5777)),ISNUMBER(SEARCH('💰 BÁO GIÁ'!$C$27,$B5777)))),1,0)</f>
        <v/>
      </c>
      <c r="O5777">
        <f>IF(N5777&gt;N(N5776),N5777,"")</f>
        <v/>
      </c>
    </row>
    <row r="5778">
      <c r="A5778">
        <f>IF('〰️ THUN CÒ'!A54="","",'〰️ THUN CÒ'!A54)</f>
        <v/>
      </c>
      <c r="B5778">
        <f>IF('〰️ THUN CÒ'!A54="","",'〰️ THUN CÒ'!O54)</f>
        <v/>
      </c>
      <c r="C5778">
        <f>IF('〰️ THUN CÒ'!A54="","","Thun cò")</f>
        <v/>
      </c>
      <c r="D5778">
        <f>IF('〰️ THUN CÒ'!A54="","",'〰️ THUN CÒ'!F54)</f>
        <v/>
      </c>
      <c r="E5778">
        <f>IF('〰️ THUN CÒ'!A54="","",'〰️ THUN CÒ'!G54)</f>
        <v/>
      </c>
      <c r="F5778">
        <f>IF('〰️ THUN CÒ'!A54="","",'〰️ THUN CÒ'!H54)</f>
        <v/>
      </c>
      <c r="G5778">
        <f>IF('〰️ THUN CÒ'!A54="","",'〰️ THUN CÒ'!I54)</f>
        <v/>
      </c>
      <c r="H5778">
        <f>IF('〰️ THUN CÒ'!A54="","",'〰️ THUN CÒ'!J54)</f>
        <v/>
      </c>
      <c r="I5778">
        <f>IF('〰️ THUN CÒ'!A54="","",'〰️ THUN CÒ'!K54)</f>
        <v/>
      </c>
      <c r="J5778">
        <f>IF('〰️ THUN CÒ'!A54="","",'〰️ THUN CÒ'!D54)</f>
        <v/>
      </c>
      <c r="L5778">
        <f>N(L5777)+IF(AND('🔎 TRA CỨU NHANH'!$C$2&lt;&gt;"",OR(ISNUMBER(SEARCH('🔎 TRA CỨU NHANH'!$C$2,$A5778)),ISNUMBER(SEARCH('🔎 TRA CỨU NHANH'!$C$2,$B5778)))),1,0)</f>
        <v/>
      </c>
      <c r="M5778">
        <f>IF(L5778&gt;N(L5777),L5778,"")</f>
        <v/>
      </c>
      <c r="N5778">
        <f>N(N5777)+IF(AND('💰 BÁO GIÁ'!$C$27&lt;&gt;"",OR(ISNUMBER(SEARCH('💰 BÁO GIÁ'!$C$27,$A5778)),ISNUMBER(SEARCH('💰 BÁO GIÁ'!$C$27,$B5778)))),1,0)</f>
        <v/>
      </c>
      <c r="O5778">
        <f>IF(N5778&gt;N(N5777),N5778,"")</f>
        <v/>
      </c>
    </row>
    <row r="5779">
      <c r="A5779">
        <f>IF('〰️ THUN CÒ'!A55="","",'〰️ THUN CÒ'!A55)</f>
        <v/>
      </c>
      <c r="B5779">
        <f>IF('〰️ THUN CÒ'!A55="","",'〰️ THUN CÒ'!O55)</f>
        <v/>
      </c>
      <c r="C5779">
        <f>IF('〰️ THUN CÒ'!A55="","","Thun cò")</f>
        <v/>
      </c>
      <c r="D5779">
        <f>IF('〰️ THUN CÒ'!A55="","",'〰️ THUN CÒ'!F55)</f>
        <v/>
      </c>
      <c r="E5779">
        <f>IF('〰️ THUN CÒ'!A55="","",'〰️ THUN CÒ'!G55)</f>
        <v/>
      </c>
      <c r="F5779">
        <f>IF('〰️ THUN CÒ'!A55="","",'〰️ THUN CÒ'!H55)</f>
        <v/>
      </c>
      <c r="G5779">
        <f>IF('〰️ THUN CÒ'!A55="","",'〰️ THUN CÒ'!I55)</f>
        <v/>
      </c>
      <c r="H5779">
        <f>IF('〰️ THUN CÒ'!A55="","",'〰️ THUN CÒ'!J55)</f>
        <v/>
      </c>
      <c r="I5779">
        <f>IF('〰️ THUN CÒ'!A55="","",'〰️ THUN CÒ'!K55)</f>
        <v/>
      </c>
      <c r="J5779">
        <f>IF('〰️ THUN CÒ'!A55="","",'〰️ THUN CÒ'!D55)</f>
        <v/>
      </c>
      <c r="L5779">
        <f>N(L5778)+IF(AND('🔎 TRA CỨU NHANH'!$C$2&lt;&gt;"",OR(ISNUMBER(SEARCH('🔎 TRA CỨU NHANH'!$C$2,$A5779)),ISNUMBER(SEARCH('🔎 TRA CỨU NHANH'!$C$2,$B5779)))),1,0)</f>
        <v/>
      </c>
      <c r="M5779">
        <f>IF(L5779&gt;N(L5778),L5779,"")</f>
        <v/>
      </c>
      <c r="N5779">
        <f>N(N5778)+IF(AND('💰 BÁO GIÁ'!$C$27&lt;&gt;"",OR(ISNUMBER(SEARCH('💰 BÁO GIÁ'!$C$27,$A5779)),ISNUMBER(SEARCH('💰 BÁO GIÁ'!$C$27,$B5779)))),1,0)</f>
        <v/>
      </c>
      <c r="O5779">
        <f>IF(N5779&gt;N(N5778),N5779,"")</f>
        <v/>
      </c>
    </row>
    <row r="5780">
      <c r="A5780">
        <f>IF('〰️ THUN CÒ'!A56="","",'〰️ THUN CÒ'!A56)</f>
        <v/>
      </c>
      <c r="B5780">
        <f>IF('〰️ THUN CÒ'!A56="","",'〰️ THUN CÒ'!O56)</f>
        <v/>
      </c>
      <c r="C5780">
        <f>IF('〰️ THUN CÒ'!A56="","","Thun cò")</f>
        <v/>
      </c>
      <c r="D5780">
        <f>IF('〰️ THUN CÒ'!A56="","",'〰️ THUN CÒ'!F56)</f>
        <v/>
      </c>
      <c r="E5780">
        <f>IF('〰️ THUN CÒ'!A56="","",'〰️ THUN CÒ'!G56)</f>
        <v/>
      </c>
      <c r="F5780">
        <f>IF('〰️ THUN CÒ'!A56="","",'〰️ THUN CÒ'!H56)</f>
        <v/>
      </c>
      <c r="G5780">
        <f>IF('〰️ THUN CÒ'!A56="","",'〰️ THUN CÒ'!I56)</f>
        <v/>
      </c>
      <c r="H5780">
        <f>IF('〰️ THUN CÒ'!A56="","",'〰️ THUN CÒ'!J56)</f>
        <v/>
      </c>
      <c r="I5780">
        <f>IF('〰️ THUN CÒ'!A56="","",'〰️ THUN CÒ'!K56)</f>
        <v/>
      </c>
      <c r="J5780">
        <f>IF('〰️ THUN CÒ'!A56="","",'〰️ THUN CÒ'!D56)</f>
        <v/>
      </c>
      <c r="L5780">
        <f>N(L5779)+IF(AND('🔎 TRA CỨU NHANH'!$C$2&lt;&gt;"",OR(ISNUMBER(SEARCH('🔎 TRA CỨU NHANH'!$C$2,$A5780)),ISNUMBER(SEARCH('🔎 TRA CỨU NHANH'!$C$2,$B5780)))),1,0)</f>
        <v/>
      </c>
      <c r="M5780">
        <f>IF(L5780&gt;N(L5779),L5780,"")</f>
        <v/>
      </c>
      <c r="N5780">
        <f>N(N5779)+IF(AND('💰 BÁO GIÁ'!$C$27&lt;&gt;"",OR(ISNUMBER(SEARCH('💰 BÁO GIÁ'!$C$27,$A5780)),ISNUMBER(SEARCH('💰 BÁO GIÁ'!$C$27,$B5780)))),1,0)</f>
        <v/>
      </c>
      <c r="O5780">
        <f>IF(N5780&gt;N(N5779),N5780,"")</f>
        <v/>
      </c>
    </row>
    <row r="5781">
      <c r="A5781">
        <f>IF('〰️ THUN CÒ'!A57="","",'〰️ THUN CÒ'!A57)</f>
        <v/>
      </c>
      <c r="B5781">
        <f>IF('〰️ THUN CÒ'!A57="","",'〰️ THUN CÒ'!O57)</f>
        <v/>
      </c>
      <c r="C5781">
        <f>IF('〰️ THUN CÒ'!A57="","","Thun cò")</f>
        <v/>
      </c>
      <c r="D5781">
        <f>IF('〰️ THUN CÒ'!A57="","",'〰️ THUN CÒ'!F57)</f>
        <v/>
      </c>
      <c r="E5781">
        <f>IF('〰️ THUN CÒ'!A57="","",'〰️ THUN CÒ'!G57)</f>
        <v/>
      </c>
      <c r="F5781">
        <f>IF('〰️ THUN CÒ'!A57="","",'〰️ THUN CÒ'!H57)</f>
        <v/>
      </c>
      <c r="G5781">
        <f>IF('〰️ THUN CÒ'!A57="","",'〰️ THUN CÒ'!I57)</f>
        <v/>
      </c>
      <c r="H5781">
        <f>IF('〰️ THUN CÒ'!A57="","",'〰️ THUN CÒ'!J57)</f>
        <v/>
      </c>
      <c r="I5781">
        <f>IF('〰️ THUN CÒ'!A57="","",'〰️ THUN CÒ'!K57)</f>
        <v/>
      </c>
      <c r="J5781">
        <f>IF('〰️ THUN CÒ'!A57="","",'〰️ THUN CÒ'!D57)</f>
        <v/>
      </c>
      <c r="L5781">
        <f>N(L5780)+IF(AND('🔎 TRA CỨU NHANH'!$C$2&lt;&gt;"",OR(ISNUMBER(SEARCH('🔎 TRA CỨU NHANH'!$C$2,$A5781)),ISNUMBER(SEARCH('🔎 TRA CỨU NHANH'!$C$2,$B5781)))),1,0)</f>
        <v/>
      </c>
      <c r="M5781">
        <f>IF(L5781&gt;N(L5780),L5781,"")</f>
        <v/>
      </c>
      <c r="N5781">
        <f>N(N5780)+IF(AND('💰 BÁO GIÁ'!$C$27&lt;&gt;"",OR(ISNUMBER(SEARCH('💰 BÁO GIÁ'!$C$27,$A5781)),ISNUMBER(SEARCH('💰 BÁO GIÁ'!$C$27,$B5781)))),1,0)</f>
        <v/>
      </c>
      <c r="O5781">
        <f>IF(N5781&gt;N(N5780),N5781,"")</f>
        <v/>
      </c>
    </row>
    <row r="5782">
      <c r="A5782">
        <f>IF('〰️ THUN CÒ'!A58="","",'〰️ THUN CÒ'!A58)</f>
        <v/>
      </c>
      <c r="B5782">
        <f>IF('〰️ THUN CÒ'!A58="","",'〰️ THUN CÒ'!O58)</f>
        <v/>
      </c>
      <c r="C5782">
        <f>IF('〰️ THUN CÒ'!A58="","","Thun cò")</f>
        <v/>
      </c>
      <c r="D5782">
        <f>IF('〰️ THUN CÒ'!A58="","",'〰️ THUN CÒ'!F58)</f>
        <v/>
      </c>
      <c r="E5782">
        <f>IF('〰️ THUN CÒ'!A58="","",'〰️ THUN CÒ'!G58)</f>
        <v/>
      </c>
      <c r="F5782">
        <f>IF('〰️ THUN CÒ'!A58="","",'〰️ THUN CÒ'!H58)</f>
        <v/>
      </c>
      <c r="G5782">
        <f>IF('〰️ THUN CÒ'!A58="","",'〰️ THUN CÒ'!I58)</f>
        <v/>
      </c>
      <c r="H5782">
        <f>IF('〰️ THUN CÒ'!A58="","",'〰️ THUN CÒ'!J58)</f>
        <v/>
      </c>
      <c r="I5782">
        <f>IF('〰️ THUN CÒ'!A58="","",'〰️ THUN CÒ'!K58)</f>
        <v/>
      </c>
      <c r="J5782">
        <f>IF('〰️ THUN CÒ'!A58="","",'〰️ THUN CÒ'!D58)</f>
        <v/>
      </c>
      <c r="L5782">
        <f>N(L5781)+IF(AND('🔎 TRA CỨU NHANH'!$C$2&lt;&gt;"",OR(ISNUMBER(SEARCH('🔎 TRA CỨU NHANH'!$C$2,$A5782)),ISNUMBER(SEARCH('🔎 TRA CỨU NHANH'!$C$2,$B5782)))),1,0)</f>
        <v/>
      </c>
      <c r="M5782">
        <f>IF(L5782&gt;N(L5781),L5782,"")</f>
        <v/>
      </c>
      <c r="N5782">
        <f>N(N5781)+IF(AND('💰 BÁO GIÁ'!$C$27&lt;&gt;"",OR(ISNUMBER(SEARCH('💰 BÁO GIÁ'!$C$27,$A5782)),ISNUMBER(SEARCH('💰 BÁO GIÁ'!$C$27,$B5782)))),1,0)</f>
        <v/>
      </c>
      <c r="O5782">
        <f>IF(N5782&gt;N(N5781),N5782,"")</f>
        <v/>
      </c>
    </row>
    <row r="5783">
      <c r="A5783">
        <f>IF('〰️ THUN CÒ'!A59="","",'〰️ THUN CÒ'!A59)</f>
        <v/>
      </c>
      <c r="B5783">
        <f>IF('〰️ THUN CÒ'!A59="","",'〰️ THUN CÒ'!O59)</f>
        <v/>
      </c>
      <c r="C5783">
        <f>IF('〰️ THUN CÒ'!A59="","","Thun cò")</f>
        <v/>
      </c>
      <c r="D5783">
        <f>IF('〰️ THUN CÒ'!A59="","",'〰️ THUN CÒ'!F59)</f>
        <v/>
      </c>
      <c r="E5783">
        <f>IF('〰️ THUN CÒ'!A59="","",'〰️ THUN CÒ'!G59)</f>
        <v/>
      </c>
      <c r="F5783">
        <f>IF('〰️ THUN CÒ'!A59="","",'〰️ THUN CÒ'!H59)</f>
        <v/>
      </c>
      <c r="G5783">
        <f>IF('〰️ THUN CÒ'!A59="","",'〰️ THUN CÒ'!I59)</f>
        <v/>
      </c>
      <c r="H5783">
        <f>IF('〰️ THUN CÒ'!A59="","",'〰️ THUN CÒ'!J59)</f>
        <v/>
      </c>
      <c r="I5783">
        <f>IF('〰️ THUN CÒ'!A59="","",'〰️ THUN CÒ'!K59)</f>
        <v/>
      </c>
      <c r="J5783">
        <f>IF('〰️ THUN CÒ'!A59="","",'〰️ THUN CÒ'!D59)</f>
        <v/>
      </c>
      <c r="L5783">
        <f>N(L5782)+IF(AND('🔎 TRA CỨU NHANH'!$C$2&lt;&gt;"",OR(ISNUMBER(SEARCH('🔎 TRA CỨU NHANH'!$C$2,$A5783)),ISNUMBER(SEARCH('🔎 TRA CỨU NHANH'!$C$2,$B5783)))),1,0)</f>
        <v/>
      </c>
      <c r="M5783">
        <f>IF(L5783&gt;N(L5782),L5783,"")</f>
        <v/>
      </c>
      <c r="N5783">
        <f>N(N5782)+IF(AND('💰 BÁO GIÁ'!$C$27&lt;&gt;"",OR(ISNUMBER(SEARCH('💰 BÁO GIÁ'!$C$27,$A5783)),ISNUMBER(SEARCH('💰 BÁO GIÁ'!$C$27,$B5783)))),1,0)</f>
        <v/>
      </c>
      <c r="O5783">
        <f>IF(N5783&gt;N(N5782),N5783,"")</f>
        <v/>
      </c>
    </row>
    <row r="5784">
      <c r="A5784">
        <f>IF('〰️ THUN CÒ'!A60="","",'〰️ THUN CÒ'!A60)</f>
        <v/>
      </c>
      <c r="B5784">
        <f>IF('〰️ THUN CÒ'!A60="","",'〰️ THUN CÒ'!O60)</f>
        <v/>
      </c>
      <c r="C5784">
        <f>IF('〰️ THUN CÒ'!A60="","","Thun cò")</f>
        <v/>
      </c>
      <c r="D5784">
        <f>IF('〰️ THUN CÒ'!A60="","",'〰️ THUN CÒ'!F60)</f>
        <v/>
      </c>
      <c r="E5784">
        <f>IF('〰️ THUN CÒ'!A60="","",'〰️ THUN CÒ'!G60)</f>
        <v/>
      </c>
      <c r="F5784">
        <f>IF('〰️ THUN CÒ'!A60="","",'〰️ THUN CÒ'!H60)</f>
        <v/>
      </c>
      <c r="G5784">
        <f>IF('〰️ THUN CÒ'!A60="","",'〰️ THUN CÒ'!I60)</f>
        <v/>
      </c>
      <c r="H5784">
        <f>IF('〰️ THUN CÒ'!A60="","",'〰️ THUN CÒ'!J60)</f>
        <v/>
      </c>
      <c r="I5784">
        <f>IF('〰️ THUN CÒ'!A60="","",'〰️ THUN CÒ'!K60)</f>
        <v/>
      </c>
      <c r="J5784">
        <f>IF('〰️ THUN CÒ'!A60="","",'〰️ THUN CÒ'!D60)</f>
        <v/>
      </c>
      <c r="L5784">
        <f>N(L5783)+IF(AND('🔎 TRA CỨU NHANH'!$C$2&lt;&gt;"",OR(ISNUMBER(SEARCH('🔎 TRA CỨU NHANH'!$C$2,$A5784)),ISNUMBER(SEARCH('🔎 TRA CỨU NHANH'!$C$2,$B5784)))),1,0)</f>
        <v/>
      </c>
      <c r="M5784">
        <f>IF(L5784&gt;N(L5783),L5784,"")</f>
        <v/>
      </c>
      <c r="N5784">
        <f>N(N5783)+IF(AND('💰 BÁO GIÁ'!$C$27&lt;&gt;"",OR(ISNUMBER(SEARCH('💰 BÁO GIÁ'!$C$27,$A5784)),ISNUMBER(SEARCH('💰 BÁO GIÁ'!$C$27,$B5784)))),1,0)</f>
        <v/>
      </c>
      <c r="O5784">
        <f>IF(N5784&gt;N(N5783),N5784,"")</f>
        <v/>
      </c>
    </row>
    <row r="5785">
      <c r="A5785">
        <f>IF('〰️ THUN CÒ'!A61="","",'〰️ THUN CÒ'!A61)</f>
        <v/>
      </c>
      <c r="B5785">
        <f>IF('〰️ THUN CÒ'!A61="","",'〰️ THUN CÒ'!O61)</f>
        <v/>
      </c>
      <c r="C5785">
        <f>IF('〰️ THUN CÒ'!A61="","","Thun cò")</f>
        <v/>
      </c>
      <c r="D5785">
        <f>IF('〰️ THUN CÒ'!A61="","",'〰️ THUN CÒ'!F61)</f>
        <v/>
      </c>
      <c r="E5785">
        <f>IF('〰️ THUN CÒ'!A61="","",'〰️ THUN CÒ'!G61)</f>
        <v/>
      </c>
      <c r="F5785">
        <f>IF('〰️ THUN CÒ'!A61="","",'〰️ THUN CÒ'!H61)</f>
        <v/>
      </c>
      <c r="G5785">
        <f>IF('〰️ THUN CÒ'!A61="","",'〰️ THUN CÒ'!I61)</f>
        <v/>
      </c>
      <c r="H5785">
        <f>IF('〰️ THUN CÒ'!A61="","",'〰️ THUN CÒ'!J61)</f>
        <v/>
      </c>
      <c r="I5785">
        <f>IF('〰️ THUN CÒ'!A61="","",'〰️ THUN CÒ'!K61)</f>
        <v/>
      </c>
      <c r="J5785">
        <f>IF('〰️ THUN CÒ'!A61="","",'〰️ THUN CÒ'!D61)</f>
        <v/>
      </c>
      <c r="L5785">
        <f>N(L5784)+IF(AND('🔎 TRA CỨU NHANH'!$C$2&lt;&gt;"",OR(ISNUMBER(SEARCH('🔎 TRA CỨU NHANH'!$C$2,$A5785)),ISNUMBER(SEARCH('🔎 TRA CỨU NHANH'!$C$2,$B5785)))),1,0)</f>
        <v/>
      </c>
      <c r="M5785">
        <f>IF(L5785&gt;N(L5784),L5785,"")</f>
        <v/>
      </c>
      <c r="N5785">
        <f>N(N5784)+IF(AND('💰 BÁO GIÁ'!$C$27&lt;&gt;"",OR(ISNUMBER(SEARCH('💰 BÁO GIÁ'!$C$27,$A5785)),ISNUMBER(SEARCH('💰 BÁO GIÁ'!$C$27,$B5785)))),1,0)</f>
        <v/>
      </c>
      <c r="O5785">
        <f>IF(N5785&gt;N(N5784),N5785,"")</f>
        <v/>
      </c>
    </row>
    <row r="5786">
      <c r="A5786">
        <f>IF('〰️ THUN CÒ'!A62="","",'〰️ THUN CÒ'!A62)</f>
        <v/>
      </c>
      <c r="B5786">
        <f>IF('〰️ THUN CÒ'!A62="","",'〰️ THUN CÒ'!O62)</f>
        <v/>
      </c>
      <c r="C5786">
        <f>IF('〰️ THUN CÒ'!A62="","","Thun cò")</f>
        <v/>
      </c>
      <c r="D5786">
        <f>IF('〰️ THUN CÒ'!A62="","",'〰️ THUN CÒ'!F62)</f>
        <v/>
      </c>
      <c r="E5786">
        <f>IF('〰️ THUN CÒ'!A62="","",'〰️ THUN CÒ'!G62)</f>
        <v/>
      </c>
      <c r="F5786">
        <f>IF('〰️ THUN CÒ'!A62="","",'〰️ THUN CÒ'!H62)</f>
        <v/>
      </c>
      <c r="G5786">
        <f>IF('〰️ THUN CÒ'!A62="","",'〰️ THUN CÒ'!I62)</f>
        <v/>
      </c>
      <c r="H5786">
        <f>IF('〰️ THUN CÒ'!A62="","",'〰️ THUN CÒ'!J62)</f>
        <v/>
      </c>
      <c r="I5786">
        <f>IF('〰️ THUN CÒ'!A62="","",'〰️ THUN CÒ'!K62)</f>
        <v/>
      </c>
      <c r="J5786">
        <f>IF('〰️ THUN CÒ'!A62="","",'〰️ THUN CÒ'!D62)</f>
        <v/>
      </c>
      <c r="L5786">
        <f>N(L5785)+IF(AND('🔎 TRA CỨU NHANH'!$C$2&lt;&gt;"",OR(ISNUMBER(SEARCH('🔎 TRA CỨU NHANH'!$C$2,$A5786)),ISNUMBER(SEARCH('🔎 TRA CỨU NHANH'!$C$2,$B5786)))),1,0)</f>
        <v/>
      </c>
      <c r="M5786">
        <f>IF(L5786&gt;N(L5785),L5786,"")</f>
        <v/>
      </c>
      <c r="N5786">
        <f>N(N5785)+IF(AND('💰 BÁO GIÁ'!$C$27&lt;&gt;"",OR(ISNUMBER(SEARCH('💰 BÁO GIÁ'!$C$27,$A5786)),ISNUMBER(SEARCH('💰 BÁO GIÁ'!$C$27,$B5786)))),1,0)</f>
        <v/>
      </c>
      <c r="O5786">
        <f>IF(N5786&gt;N(N5785),N5786,"")</f>
        <v/>
      </c>
    </row>
    <row r="5787">
      <c r="A5787">
        <f>IF('〰️ THUN CÒ'!A63="","",'〰️ THUN CÒ'!A63)</f>
        <v/>
      </c>
      <c r="B5787">
        <f>IF('〰️ THUN CÒ'!A63="","",'〰️ THUN CÒ'!O63)</f>
        <v/>
      </c>
      <c r="C5787">
        <f>IF('〰️ THUN CÒ'!A63="","","Thun cò")</f>
        <v/>
      </c>
      <c r="D5787">
        <f>IF('〰️ THUN CÒ'!A63="","",'〰️ THUN CÒ'!F63)</f>
        <v/>
      </c>
      <c r="E5787">
        <f>IF('〰️ THUN CÒ'!A63="","",'〰️ THUN CÒ'!G63)</f>
        <v/>
      </c>
      <c r="F5787">
        <f>IF('〰️ THUN CÒ'!A63="","",'〰️ THUN CÒ'!H63)</f>
        <v/>
      </c>
      <c r="G5787">
        <f>IF('〰️ THUN CÒ'!A63="","",'〰️ THUN CÒ'!I63)</f>
        <v/>
      </c>
      <c r="H5787">
        <f>IF('〰️ THUN CÒ'!A63="","",'〰️ THUN CÒ'!J63)</f>
        <v/>
      </c>
      <c r="I5787">
        <f>IF('〰️ THUN CÒ'!A63="","",'〰️ THUN CÒ'!K63)</f>
        <v/>
      </c>
      <c r="J5787">
        <f>IF('〰️ THUN CÒ'!A63="","",'〰️ THUN CÒ'!D63)</f>
        <v/>
      </c>
      <c r="L5787">
        <f>N(L5786)+IF(AND('🔎 TRA CỨU NHANH'!$C$2&lt;&gt;"",OR(ISNUMBER(SEARCH('🔎 TRA CỨU NHANH'!$C$2,$A5787)),ISNUMBER(SEARCH('🔎 TRA CỨU NHANH'!$C$2,$B5787)))),1,0)</f>
        <v/>
      </c>
      <c r="M5787">
        <f>IF(L5787&gt;N(L5786),L5787,"")</f>
        <v/>
      </c>
      <c r="N5787">
        <f>N(N5786)+IF(AND('💰 BÁO GIÁ'!$C$27&lt;&gt;"",OR(ISNUMBER(SEARCH('💰 BÁO GIÁ'!$C$27,$A5787)),ISNUMBER(SEARCH('💰 BÁO GIÁ'!$C$27,$B5787)))),1,0)</f>
        <v/>
      </c>
      <c r="O5787">
        <f>IF(N5787&gt;N(N5786),N5787,"")</f>
        <v/>
      </c>
    </row>
    <row r="5788">
      <c r="A5788">
        <f>IF('〰️ THUN CÒ'!A64="","",'〰️ THUN CÒ'!A64)</f>
        <v/>
      </c>
      <c r="B5788">
        <f>IF('〰️ THUN CÒ'!A64="","",'〰️ THUN CÒ'!O64)</f>
        <v/>
      </c>
      <c r="C5788">
        <f>IF('〰️ THUN CÒ'!A64="","","Thun cò")</f>
        <v/>
      </c>
      <c r="D5788">
        <f>IF('〰️ THUN CÒ'!A64="","",'〰️ THUN CÒ'!F64)</f>
        <v/>
      </c>
      <c r="E5788">
        <f>IF('〰️ THUN CÒ'!A64="","",'〰️ THUN CÒ'!G64)</f>
        <v/>
      </c>
      <c r="F5788">
        <f>IF('〰️ THUN CÒ'!A64="","",'〰️ THUN CÒ'!H64)</f>
        <v/>
      </c>
      <c r="G5788">
        <f>IF('〰️ THUN CÒ'!A64="","",'〰️ THUN CÒ'!I64)</f>
        <v/>
      </c>
      <c r="H5788">
        <f>IF('〰️ THUN CÒ'!A64="","",'〰️ THUN CÒ'!J64)</f>
        <v/>
      </c>
      <c r="I5788">
        <f>IF('〰️ THUN CÒ'!A64="","",'〰️ THUN CÒ'!K64)</f>
        <v/>
      </c>
      <c r="J5788">
        <f>IF('〰️ THUN CÒ'!A64="","",'〰️ THUN CÒ'!D64)</f>
        <v/>
      </c>
      <c r="L5788">
        <f>N(L5787)+IF(AND('🔎 TRA CỨU NHANH'!$C$2&lt;&gt;"",OR(ISNUMBER(SEARCH('🔎 TRA CỨU NHANH'!$C$2,$A5788)),ISNUMBER(SEARCH('🔎 TRA CỨU NHANH'!$C$2,$B5788)))),1,0)</f>
        <v/>
      </c>
      <c r="M5788">
        <f>IF(L5788&gt;N(L5787),L5788,"")</f>
        <v/>
      </c>
      <c r="N5788">
        <f>N(N5787)+IF(AND('💰 BÁO GIÁ'!$C$27&lt;&gt;"",OR(ISNUMBER(SEARCH('💰 BÁO GIÁ'!$C$27,$A5788)),ISNUMBER(SEARCH('💰 BÁO GIÁ'!$C$27,$B5788)))),1,0)</f>
        <v/>
      </c>
      <c r="O5788">
        <f>IF(N5788&gt;N(N5787),N5788,"")</f>
        <v/>
      </c>
    </row>
    <row r="5789">
      <c r="A5789">
        <f>IF('〰️ THUN CÒ'!A65="","",'〰️ THUN CÒ'!A65)</f>
        <v/>
      </c>
      <c r="B5789">
        <f>IF('〰️ THUN CÒ'!A65="","",'〰️ THUN CÒ'!O65)</f>
        <v/>
      </c>
      <c r="C5789">
        <f>IF('〰️ THUN CÒ'!A65="","","Thun cò")</f>
        <v/>
      </c>
      <c r="D5789">
        <f>IF('〰️ THUN CÒ'!A65="","",'〰️ THUN CÒ'!F65)</f>
        <v/>
      </c>
      <c r="E5789">
        <f>IF('〰️ THUN CÒ'!A65="","",'〰️ THUN CÒ'!G65)</f>
        <v/>
      </c>
      <c r="F5789">
        <f>IF('〰️ THUN CÒ'!A65="","",'〰️ THUN CÒ'!H65)</f>
        <v/>
      </c>
      <c r="G5789">
        <f>IF('〰️ THUN CÒ'!A65="","",'〰️ THUN CÒ'!I65)</f>
        <v/>
      </c>
      <c r="H5789">
        <f>IF('〰️ THUN CÒ'!A65="","",'〰️ THUN CÒ'!J65)</f>
        <v/>
      </c>
      <c r="I5789">
        <f>IF('〰️ THUN CÒ'!A65="","",'〰️ THUN CÒ'!K65)</f>
        <v/>
      </c>
      <c r="J5789">
        <f>IF('〰️ THUN CÒ'!A65="","",'〰️ THUN CÒ'!D65)</f>
        <v/>
      </c>
      <c r="L5789">
        <f>N(L5788)+IF(AND('🔎 TRA CỨU NHANH'!$C$2&lt;&gt;"",OR(ISNUMBER(SEARCH('🔎 TRA CỨU NHANH'!$C$2,$A5789)),ISNUMBER(SEARCH('🔎 TRA CỨU NHANH'!$C$2,$B5789)))),1,0)</f>
        <v/>
      </c>
      <c r="M5789">
        <f>IF(L5789&gt;N(L5788),L5789,"")</f>
        <v/>
      </c>
      <c r="N5789">
        <f>N(N5788)+IF(AND('💰 BÁO GIÁ'!$C$27&lt;&gt;"",OR(ISNUMBER(SEARCH('💰 BÁO GIÁ'!$C$27,$A5789)),ISNUMBER(SEARCH('💰 BÁO GIÁ'!$C$27,$B5789)))),1,0)</f>
        <v/>
      </c>
      <c r="O5789">
        <f>IF(N5789&gt;N(N5788),N5789,"")</f>
        <v/>
      </c>
    </row>
    <row r="5790">
      <c r="A5790">
        <f>IF('〰️ THUN CÒ'!A66="","",'〰️ THUN CÒ'!A66)</f>
        <v/>
      </c>
      <c r="B5790">
        <f>IF('〰️ THUN CÒ'!A66="","",'〰️ THUN CÒ'!O66)</f>
        <v/>
      </c>
      <c r="C5790">
        <f>IF('〰️ THUN CÒ'!A66="","","Thun cò")</f>
        <v/>
      </c>
      <c r="D5790">
        <f>IF('〰️ THUN CÒ'!A66="","",'〰️ THUN CÒ'!F66)</f>
        <v/>
      </c>
      <c r="E5790">
        <f>IF('〰️ THUN CÒ'!A66="","",'〰️ THUN CÒ'!G66)</f>
        <v/>
      </c>
      <c r="F5790">
        <f>IF('〰️ THUN CÒ'!A66="","",'〰️ THUN CÒ'!H66)</f>
        <v/>
      </c>
      <c r="G5790">
        <f>IF('〰️ THUN CÒ'!A66="","",'〰️ THUN CÒ'!I66)</f>
        <v/>
      </c>
      <c r="H5790">
        <f>IF('〰️ THUN CÒ'!A66="","",'〰️ THUN CÒ'!J66)</f>
        <v/>
      </c>
      <c r="I5790">
        <f>IF('〰️ THUN CÒ'!A66="","",'〰️ THUN CÒ'!K66)</f>
        <v/>
      </c>
      <c r="J5790">
        <f>IF('〰️ THUN CÒ'!A66="","",'〰️ THUN CÒ'!D66)</f>
        <v/>
      </c>
      <c r="L5790">
        <f>N(L5789)+IF(AND('🔎 TRA CỨU NHANH'!$C$2&lt;&gt;"",OR(ISNUMBER(SEARCH('🔎 TRA CỨU NHANH'!$C$2,$A5790)),ISNUMBER(SEARCH('🔎 TRA CỨU NHANH'!$C$2,$B5790)))),1,0)</f>
        <v/>
      </c>
      <c r="M5790">
        <f>IF(L5790&gt;N(L5789),L5790,"")</f>
        <v/>
      </c>
      <c r="N5790">
        <f>N(N5789)+IF(AND('💰 BÁO GIÁ'!$C$27&lt;&gt;"",OR(ISNUMBER(SEARCH('💰 BÁO GIÁ'!$C$27,$A5790)),ISNUMBER(SEARCH('💰 BÁO GIÁ'!$C$27,$B5790)))),1,0)</f>
        <v/>
      </c>
      <c r="O5790">
        <f>IF(N5790&gt;N(N5789),N5790,"")</f>
        <v/>
      </c>
    </row>
    <row r="5791">
      <c r="A5791">
        <f>IF('〰️ THUN CÒ'!A67="","",'〰️ THUN CÒ'!A67)</f>
        <v/>
      </c>
      <c r="B5791">
        <f>IF('〰️ THUN CÒ'!A67="","",'〰️ THUN CÒ'!O67)</f>
        <v/>
      </c>
      <c r="C5791">
        <f>IF('〰️ THUN CÒ'!A67="","","Thun cò")</f>
        <v/>
      </c>
      <c r="D5791">
        <f>IF('〰️ THUN CÒ'!A67="","",'〰️ THUN CÒ'!F67)</f>
        <v/>
      </c>
      <c r="E5791">
        <f>IF('〰️ THUN CÒ'!A67="","",'〰️ THUN CÒ'!G67)</f>
        <v/>
      </c>
      <c r="F5791">
        <f>IF('〰️ THUN CÒ'!A67="","",'〰️ THUN CÒ'!H67)</f>
        <v/>
      </c>
      <c r="G5791">
        <f>IF('〰️ THUN CÒ'!A67="","",'〰️ THUN CÒ'!I67)</f>
        <v/>
      </c>
      <c r="H5791">
        <f>IF('〰️ THUN CÒ'!A67="","",'〰️ THUN CÒ'!J67)</f>
        <v/>
      </c>
      <c r="I5791">
        <f>IF('〰️ THUN CÒ'!A67="","",'〰️ THUN CÒ'!K67)</f>
        <v/>
      </c>
      <c r="J5791">
        <f>IF('〰️ THUN CÒ'!A67="","",'〰️ THUN CÒ'!D67)</f>
        <v/>
      </c>
      <c r="L5791">
        <f>N(L5790)+IF(AND('🔎 TRA CỨU NHANH'!$C$2&lt;&gt;"",OR(ISNUMBER(SEARCH('🔎 TRA CỨU NHANH'!$C$2,$A5791)),ISNUMBER(SEARCH('🔎 TRA CỨU NHANH'!$C$2,$B5791)))),1,0)</f>
        <v/>
      </c>
      <c r="M5791">
        <f>IF(L5791&gt;N(L5790),L5791,"")</f>
        <v/>
      </c>
      <c r="N5791">
        <f>N(N5790)+IF(AND('💰 BÁO GIÁ'!$C$27&lt;&gt;"",OR(ISNUMBER(SEARCH('💰 BÁO GIÁ'!$C$27,$A5791)),ISNUMBER(SEARCH('💰 BÁO GIÁ'!$C$27,$B5791)))),1,0)</f>
        <v/>
      </c>
      <c r="O5791">
        <f>IF(N5791&gt;N(N5790),N5791,"")</f>
        <v/>
      </c>
    </row>
    <row r="5792">
      <c r="A5792">
        <f>IF('〰️ THUN CÒ'!A68="","",'〰️ THUN CÒ'!A68)</f>
        <v/>
      </c>
      <c r="B5792">
        <f>IF('〰️ THUN CÒ'!A68="","",'〰️ THUN CÒ'!O68)</f>
        <v/>
      </c>
      <c r="C5792">
        <f>IF('〰️ THUN CÒ'!A68="","","Thun cò")</f>
        <v/>
      </c>
      <c r="D5792">
        <f>IF('〰️ THUN CÒ'!A68="","",'〰️ THUN CÒ'!F68)</f>
        <v/>
      </c>
      <c r="E5792">
        <f>IF('〰️ THUN CÒ'!A68="","",'〰️ THUN CÒ'!G68)</f>
        <v/>
      </c>
      <c r="F5792">
        <f>IF('〰️ THUN CÒ'!A68="","",'〰️ THUN CÒ'!H68)</f>
        <v/>
      </c>
      <c r="G5792">
        <f>IF('〰️ THUN CÒ'!A68="","",'〰️ THUN CÒ'!I68)</f>
        <v/>
      </c>
      <c r="H5792">
        <f>IF('〰️ THUN CÒ'!A68="","",'〰️ THUN CÒ'!J68)</f>
        <v/>
      </c>
      <c r="I5792">
        <f>IF('〰️ THUN CÒ'!A68="","",'〰️ THUN CÒ'!K68)</f>
        <v/>
      </c>
      <c r="J5792">
        <f>IF('〰️ THUN CÒ'!A68="","",'〰️ THUN CÒ'!D68)</f>
        <v/>
      </c>
      <c r="L5792">
        <f>N(L5791)+IF(AND('🔎 TRA CỨU NHANH'!$C$2&lt;&gt;"",OR(ISNUMBER(SEARCH('🔎 TRA CỨU NHANH'!$C$2,$A5792)),ISNUMBER(SEARCH('🔎 TRA CỨU NHANH'!$C$2,$B5792)))),1,0)</f>
        <v/>
      </c>
      <c r="M5792">
        <f>IF(L5792&gt;N(L5791),L5792,"")</f>
        <v/>
      </c>
      <c r="N5792">
        <f>N(N5791)+IF(AND('💰 BÁO GIÁ'!$C$27&lt;&gt;"",OR(ISNUMBER(SEARCH('💰 BÁO GIÁ'!$C$27,$A5792)),ISNUMBER(SEARCH('💰 BÁO GIÁ'!$C$27,$B5792)))),1,0)</f>
        <v/>
      </c>
      <c r="O5792">
        <f>IF(N5792&gt;N(N5791),N5792,"")</f>
        <v/>
      </c>
    </row>
    <row r="5793">
      <c r="A5793">
        <f>IF('〰️ THUN CÒ'!A69="","",'〰️ THUN CÒ'!A69)</f>
        <v/>
      </c>
      <c r="B5793">
        <f>IF('〰️ THUN CÒ'!A69="","",'〰️ THUN CÒ'!O69)</f>
        <v/>
      </c>
      <c r="C5793">
        <f>IF('〰️ THUN CÒ'!A69="","","Thun cò")</f>
        <v/>
      </c>
      <c r="D5793">
        <f>IF('〰️ THUN CÒ'!A69="","",'〰️ THUN CÒ'!F69)</f>
        <v/>
      </c>
      <c r="E5793">
        <f>IF('〰️ THUN CÒ'!A69="","",'〰️ THUN CÒ'!G69)</f>
        <v/>
      </c>
      <c r="F5793">
        <f>IF('〰️ THUN CÒ'!A69="","",'〰️ THUN CÒ'!H69)</f>
        <v/>
      </c>
      <c r="G5793">
        <f>IF('〰️ THUN CÒ'!A69="","",'〰️ THUN CÒ'!I69)</f>
        <v/>
      </c>
      <c r="H5793">
        <f>IF('〰️ THUN CÒ'!A69="","",'〰️ THUN CÒ'!J69)</f>
        <v/>
      </c>
      <c r="I5793">
        <f>IF('〰️ THUN CÒ'!A69="","",'〰️ THUN CÒ'!K69)</f>
        <v/>
      </c>
      <c r="J5793">
        <f>IF('〰️ THUN CÒ'!A69="","",'〰️ THUN CÒ'!D69)</f>
        <v/>
      </c>
      <c r="L5793">
        <f>N(L5792)+IF(AND('🔎 TRA CỨU NHANH'!$C$2&lt;&gt;"",OR(ISNUMBER(SEARCH('🔎 TRA CỨU NHANH'!$C$2,$A5793)),ISNUMBER(SEARCH('🔎 TRA CỨU NHANH'!$C$2,$B5793)))),1,0)</f>
        <v/>
      </c>
      <c r="M5793">
        <f>IF(L5793&gt;N(L5792),L5793,"")</f>
        <v/>
      </c>
      <c r="N5793">
        <f>N(N5792)+IF(AND('💰 BÁO GIÁ'!$C$27&lt;&gt;"",OR(ISNUMBER(SEARCH('💰 BÁO GIÁ'!$C$27,$A5793)),ISNUMBER(SEARCH('💰 BÁO GIÁ'!$C$27,$B5793)))),1,0)</f>
        <v/>
      </c>
      <c r="O5793">
        <f>IF(N5793&gt;N(N5792),N5793,"")</f>
        <v/>
      </c>
    </row>
    <row r="5794">
      <c r="A5794">
        <f>IF('〰️ THUN CÒ'!A70="","",'〰️ THUN CÒ'!A70)</f>
        <v/>
      </c>
      <c r="B5794">
        <f>IF('〰️ THUN CÒ'!A70="","",'〰️ THUN CÒ'!O70)</f>
        <v/>
      </c>
      <c r="C5794">
        <f>IF('〰️ THUN CÒ'!A70="","","Thun cò")</f>
        <v/>
      </c>
      <c r="D5794">
        <f>IF('〰️ THUN CÒ'!A70="","",'〰️ THUN CÒ'!F70)</f>
        <v/>
      </c>
      <c r="E5794">
        <f>IF('〰️ THUN CÒ'!A70="","",'〰️ THUN CÒ'!G70)</f>
        <v/>
      </c>
      <c r="F5794">
        <f>IF('〰️ THUN CÒ'!A70="","",'〰️ THUN CÒ'!H70)</f>
        <v/>
      </c>
      <c r="G5794">
        <f>IF('〰️ THUN CÒ'!A70="","",'〰️ THUN CÒ'!I70)</f>
        <v/>
      </c>
      <c r="H5794">
        <f>IF('〰️ THUN CÒ'!A70="","",'〰️ THUN CÒ'!J70)</f>
        <v/>
      </c>
      <c r="I5794">
        <f>IF('〰️ THUN CÒ'!A70="","",'〰️ THUN CÒ'!K70)</f>
        <v/>
      </c>
      <c r="J5794">
        <f>IF('〰️ THUN CÒ'!A70="","",'〰️ THUN CÒ'!D70)</f>
        <v/>
      </c>
      <c r="L5794">
        <f>N(L5793)+IF(AND('🔎 TRA CỨU NHANH'!$C$2&lt;&gt;"",OR(ISNUMBER(SEARCH('🔎 TRA CỨU NHANH'!$C$2,$A5794)),ISNUMBER(SEARCH('🔎 TRA CỨU NHANH'!$C$2,$B5794)))),1,0)</f>
        <v/>
      </c>
      <c r="M5794">
        <f>IF(L5794&gt;N(L5793),L5794,"")</f>
        <v/>
      </c>
      <c r="N5794">
        <f>N(N5793)+IF(AND('💰 BÁO GIÁ'!$C$27&lt;&gt;"",OR(ISNUMBER(SEARCH('💰 BÁO GIÁ'!$C$27,$A5794)),ISNUMBER(SEARCH('💰 BÁO GIÁ'!$C$27,$B5794)))),1,0)</f>
        <v/>
      </c>
      <c r="O5794">
        <f>IF(N5794&gt;N(N5793),N5794,"")</f>
        <v/>
      </c>
    </row>
    <row r="5795">
      <c r="A5795">
        <f>IF('〰️ THUN CÒ'!A71="","",'〰️ THUN CÒ'!A71)</f>
        <v/>
      </c>
      <c r="B5795">
        <f>IF('〰️ THUN CÒ'!A71="","",'〰️ THUN CÒ'!O71)</f>
        <v/>
      </c>
      <c r="C5795">
        <f>IF('〰️ THUN CÒ'!A71="","","Thun cò")</f>
        <v/>
      </c>
      <c r="D5795">
        <f>IF('〰️ THUN CÒ'!A71="","",'〰️ THUN CÒ'!F71)</f>
        <v/>
      </c>
      <c r="E5795">
        <f>IF('〰️ THUN CÒ'!A71="","",'〰️ THUN CÒ'!G71)</f>
        <v/>
      </c>
      <c r="F5795">
        <f>IF('〰️ THUN CÒ'!A71="","",'〰️ THUN CÒ'!H71)</f>
        <v/>
      </c>
      <c r="G5795">
        <f>IF('〰️ THUN CÒ'!A71="","",'〰️ THUN CÒ'!I71)</f>
        <v/>
      </c>
      <c r="H5795">
        <f>IF('〰️ THUN CÒ'!A71="","",'〰️ THUN CÒ'!J71)</f>
        <v/>
      </c>
      <c r="I5795">
        <f>IF('〰️ THUN CÒ'!A71="","",'〰️ THUN CÒ'!K71)</f>
        <v/>
      </c>
      <c r="J5795">
        <f>IF('〰️ THUN CÒ'!A71="","",'〰️ THUN CÒ'!D71)</f>
        <v/>
      </c>
      <c r="L5795">
        <f>N(L5794)+IF(AND('🔎 TRA CỨU NHANH'!$C$2&lt;&gt;"",OR(ISNUMBER(SEARCH('🔎 TRA CỨU NHANH'!$C$2,$A5795)),ISNUMBER(SEARCH('🔎 TRA CỨU NHANH'!$C$2,$B5795)))),1,0)</f>
        <v/>
      </c>
      <c r="M5795">
        <f>IF(L5795&gt;N(L5794),L5795,"")</f>
        <v/>
      </c>
      <c r="N5795">
        <f>N(N5794)+IF(AND('💰 BÁO GIÁ'!$C$27&lt;&gt;"",OR(ISNUMBER(SEARCH('💰 BÁO GIÁ'!$C$27,$A5795)),ISNUMBER(SEARCH('💰 BÁO GIÁ'!$C$27,$B5795)))),1,0)</f>
        <v/>
      </c>
      <c r="O5795">
        <f>IF(N5795&gt;N(N5794),N5795,"")</f>
        <v/>
      </c>
    </row>
    <row r="5796">
      <c r="A5796">
        <f>IF('〰️ THUN CÒ'!A72="","",'〰️ THUN CÒ'!A72)</f>
        <v/>
      </c>
      <c r="B5796">
        <f>IF('〰️ THUN CÒ'!A72="","",'〰️ THUN CÒ'!O72)</f>
        <v/>
      </c>
      <c r="C5796">
        <f>IF('〰️ THUN CÒ'!A72="","","Thun cò")</f>
        <v/>
      </c>
      <c r="D5796">
        <f>IF('〰️ THUN CÒ'!A72="","",'〰️ THUN CÒ'!F72)</f>
        <v/>
      </c>
      <c r="E5796">
        <f>IF('〰️ THUN CÒ'!A72="","",'〰️ THUN CÒ'!G72)</f>
        <v/>
      </c>
      <c r="F5796">
        <f>IF('〰️ THUN CÒ'!A72="","",'〰️ THUN CÒ'!H72)</f>
        <v/>
      </c>
      <c r="G5796">
        <f>IF('〰️ THUN CÒ'!A72="","",'〰️ THUN CÒ'!I72)</f>
        <v/>
      </c>
      <c r="H5796">
        <f>IF('〰️ THUN CÒ'!A72="","",'〰️ THUN CÒ'!J72)</f>
        <v/>
      </c>
      <c r="I5796">
        <f>IF('〰️ THUN CÒ'!A72="","",'〰️ THUN CÒ'!K72)</f>
        <v/>
      </c>
      <c r="J5796">
        <f>IF('〰️ THUN CÒ'!A72="","",'〰️ THUN CÒ'!D72)</f>
        <v/>
      </c>
      <c r="L5796">
        <f>N(L5795)+IF(AND('🔎 TRA CỨU NHANH'!$C$2&lt;&gt;"",OR(ISNUMBER(SEARCH('🔎 TRA CỨU NHANH'!$C$2,$A5796)),ISNUMBER(SEARCH('🔎 TRA CỨU NHANH'!$C$2,$B5796)))),1,0)</f>
        <v/>
      </c>
      <c r="M5796">
        <f>IF(L5796&gt;N(L5795),L5796,"")</f>
        <v/>
      </c>
      <c r="N5796">
        <f>N(N5795)+IF(AND('💰 BÁO GIÁ'!$C$27&lt;&gt;"",OR(ISNUMBER(SEARCH('💰 BÁO GIÁ'!$C$27,$A5796)),ISNUMBER(SEARCH('💰 BÁO GIÁ'!$C$27,$B5796)))),1,0)</f>
        <v/>
      </c>
      <c r="O5796">
        <f>IF(N5796&gt;N(N5795),N5796,"")</f>
        <v/>
      </c>
    </row>
    <row r="5797">
      <c r="A5797">
        <f>IF('〰️ THUN CÒ'!A73="","",'〰️ THUN CÒ'!A73)</f>
        <v/>
      </c>
      <c r="B5797">
        <f>IF('〰️ THUN CÒ'!A73="","",'〰️ THUN CÒ'!O73)</f>
        <v/>
      </c>
      <c r="C5797">
        <f>IF('〰️ THUN CÒ'!A73="","","Thun cò")</f>
        <v/>
      </c>
      <c r="D5797">
        <f>IF('〰️ THUN CÒ'!A73="","",'〰️ THUN CÒ'!F73)</f>
        <v/>
      </c>
      <c r="E5797">
        <f>IF('〰️ THUN CÒ'!A73="","",'〰️ THUN CÒ'!G73)</f>
        <v/>
      </c>
      <c r="F5797">
        <f>IF('〰️ THUN CÒ'!A73="","",'〰️ THUN CÒ'!H73)</f>
        <v/>
      </c>
      <c r="G5797">
        <f>IF('〰️ THUN CÒ'!A73="","",'〰️ THUN CÒ'!I73)</f>
        <v/>
      </c>
      <c r="H5797">
        <f>IF('〰️ THUN CÒ'!A73="","",'〰️ THUN CÒ'!J73)</f>
        <v/>
      </c>
      <c r="I5797">
        <f>IF('〰️ THUN CÒ'!A73="","",'〰️ THUN CÒ'!K73)</f>
        <v/>
      </c>
      <c r="J5797">
        <f>IF('〰️ THUN CÒ'!A73="","",'〰️ THUN CÒ'!D73)</f>
        <v/>
      </c>
      <c r="L5797">
        <f>N(L5796)+IF(AND('🔎 TRA CỨU NHANH'!$C$2&lt;&gt;"",OR(ISNUMBER(SEARCH('🔎 TRA CỨU NHANH'!$C$2,$A5797)),ISNUMBER(SEARCH('🔎 TRA CỨU NHANH'!$C$2,$B5797)))),1,0)</f>
        <v/>
      </c>
      <c r="M5797">
        <f>IF(L5797&gt;N(L5796),L5797,"")</f>
        <v/>
      </c>
      <c r="N5797">
        <f>N(N5796)+IF(AND('💰 BÁO GIÁ'!$C$27&lt;&gt;"",OR(ISNUMBER(SEARCH('💰 BÁO GIÁ'!$C$27,$A5797)),ISNUMBER(SEARCH('💰 BÁO GIÁ'!$C$27,$B5797)))),1,0)</f>
        <v/>
      </c>
      <c r="O5797">
        <f>IF(N5797&gt;N(N5796),N5797,"")</f>
        <v/>
      </c>
    </row>
    <row r="5798">
      <c r="A5798">
        <f>IF('〰️ THUN CÒ'!A74="","",'〰️ THUN CÒ'!A74)</f>
        <v/>
      </c>
      <c r="B5798">
        <f>IF('〰️ THUN CÒ'!A74="","",'〰️ THUN CÒ'!O74)</f>
        <v/>
      </c>
      <c r="C5798">
        <f>IF('〰️ THUN CÒ'!A74="","","Thun cò")</f>
        <v/>
      </c>
      <c r="D5798">
        <f>IF('〰️ THUN CÒ'!A74="","",'〰️ THUN CÒ'!F74)</f>
        <v/>
      </c>
      <c r="E5798">
        <f>IF('〰️ THUN CÒ'!A74="","",'〰️ THUN CÒ'!G74)</f>
        <v/>
      </c>
      <c r="F5798">
        <f>IF('〰️ THUN CÒ'!A74="","",'〰️ THUN CÒ'!H74)</f>
        <v/>
      </c>
      <c r="G5798">
        <f>IF('〰️ THUN CÒ'!A74="","",'〰️ THUN CÒ'!I74)</f>
        <v/>
      </c>
      <c r="H5798">
        <f>IF('〰️ THUN CÒ'!A74="","",'〰️ THUN CÒ'!J74)</f>
        <v/>
      </c>
      <c r="I5798">
        <f>IF('〰️ THUN CÒ'!A74="","",'〰️ THUN CÒ'!K74)</f>
        <v/>
      </c>
      <c r="J5798">
        <f>IF('〰️ THUN CÒ'!A74="","",'〰️ THUN CÒ'!D74)</f>
        <v/>
      </c>
      <c r="L5798">
        <f>N(L5797)+IF(AND('🔎 TRA CỨU NHANH'!$C$2&lt;&gt;"",OR(ISNUMBER(SEARCH('🔎 TRA CỨU NHANH'!$C$2,$A5798)),ISNUMBER(SEARCH('🔎 TRA CỨU NHANH'!$C$2,$B5798)))),1,0)</f>
        <v/>
      </c>
      <c r="M5798">
        <f>IF(L5798&gt;N(L5797),L5798,"")</f>
        <v/>
      </c>
      <c r="N5798">
        <f>N(N5797)+IF(AND('💰 BÁO GIÁ'!$C$27&lt;&gt;"",OR(ISNUMBER(SEARCH('💰 BÁO GIÁ'!$C$27,$A5798)),ISNUMBER(SEARCH('💰 BÁO GIÁ'!$C$27,$B5798)))),1,0)</f>
        <v/>
      </c>
      <c r="O5798">
        <f>IF(N5798&gt;N(N5797),N5798,"")</f>
        <v/>
      </c>
    </row>
    <row r="5799">
      <c r="A5799">
        <f>IF('〰️ THUN CÒ'!A75="","",'〰️ THUN CÒ'!A75)</f>
        <v/>
      </c>
      <c r="B5799">
        <f>IF('〰️ THUN CÒ'!A75="","",'〰️ THUN CÒ'!O75)</f>
        <v/>
      </c>
      <c r="C5799">
        <f>IF('〰️ THUN CÒ'!A75="","","Thun cò")</f>
        <v/>
      </c>
      <c r="D5799">
        <f>IF('〰️ THUN CÒ'!A75="","",'〰️ THUN CÒ'!F75)</f>
        <v/>
      </c>
      <c r="E5799">
        <f>IF('〰️ THUN CÒ'!A75="","",'〰️ THUN CÒ'!G75)</f>
        <v/>
      </c>
      <c r="F5799">
        <f>IF('〰️ THUN CÒ'!A75="","",'〰️ THUN CÒ'!H75)</f>
        <v/>
      </c>
      <c r="G5799">
        <f>IF('〰️ THUN CÒ'!A75="","",'〰️ THUN CÒ'!I75)</f>
        <v/>
      </c>
      <c r="H5799">
        <f>IF('〰️ THUN CÒ'!A75="","",'〰️ THUN CÒ'!J75)</f>
        <v/>
      </c>
      <c r="I5799">
        <f>IF('〰️ THUN CÒ'!A75="","",'〰️ THUN CÒ'!K75)</f>
        <v/>
      </c>
      <c r="J5799">
        <f>IF('〰️ THUN CÒ'!A75="","",'〰️ THUN CÒ'!D75)</f>
        <v/>
      </c>
      <c r="L5799">
        <f>N(L5798)+IF(AND('🔎 TRA CỨU NHANH'!$C$2&lt;&gt;"",OR(ISNUMBER(SEARCH('🔎 TRA CỨU NHANH'!$C$2,$A5799)),ISNUMBER(SEARCH('🔎 TRA CỨU NHANH'!$C$2,$B5799)))),1,0)</f>
        <v/>
      </c>
      <c r="M5799">
        <f>IF(L5799&gt;N(L5798),L5799,"")</f>
        <v/>
      </c>
      <c r="N5799">
        <f>N(N5798)+IF(AND('💰 BÁO GIÁ'!$C$27&lt;&gt;"",OR(ISNUMBER(SEARCH('💰 BÁO GIÁ'!$C$27,$A5799)),ISNUMBER(SEARCH('💰 BÁO GIÁ'!$C$27,$B5799)))),1,0)</f>
        <v/>
      </c>
      <c r="O5799">
        <f>IF(N5799&gt;N(N5798),N5799,"")</f>
        <v/>
      </c>
    </row>
    <row r="5800">
      <c r="A5800">
        <f>IF('〰️ THUN CÒ'!A76="","",'〰️ THUN CÒ'!A76)</f>
        <v/>
      </c>
      <c r="B5800">
        <f>IF('〰️ THUN CÒ'!A76="","",'〰️ THUN CÒ'!O76)</f>
        <v/>
      </c>
      <c r="C5800">
        <f>IF('〰️ THUN CÒ'!A76="","","Thun cò")</f>
        <v/>
      </c>
      <c r="D5800">
        <f>IF('〰️ THUN CÒ'!A76="","",'〰️ THUN CÒ'!F76)</f>
        <v/>
      </c>
      <c r="E5800">
        <f>IF('〰️ THUN CÒ'!A76="","",'〰️ THUN CÒ'!G76)</f>
        <v/>
      </c>
      <c r="F5800">
        <f>IF('〰️ THUN CÒ'!A76="","",'〰️ THUN CÒ'!H76)</f>
        <v/>
      </c>
      <c r="G5800">
        <f>IF('〰️ THUN CÒ'!A76="","",'〰️ THUN CÒ'!I76)</f>
        <v/>
      </c>
      <c r="H5800">
        <f>IF('〰️ THUN CÒ'!A76="","",'〰️ THUN CÒ'!J76)</f>
        <v/>
      </c>
      <c r="I5800">
        <f>IF('〰️ THUN CÒ'!A76="","",'〰️ THUN CÒ'!K76)</f>
        <v/>
      </c>
      <c r="J5800">
        <f>IF('〰️ THUN CÒ'!A76="","",'〰️ THUN CÒ'!D76)</f>
        <v/>
      </c>
      <c r="L5800">
        <f>N(L5799)+IF(AND('🔎 TRA CỨU NHANH'!$C$2&lt;&gt;"",OR(ISNUMBER(SEARCH('🔎 TRA CỨU NHANH'!$C$2,$A5800)),ISNUMBER(SEARCH('🔎 TRA CỨU NHANH'!$C$2,$B5800)))),1,0)</f>
        <v/>
      </c>
      <c r="M5800">
        <f>IF(L5800&gt;N(L5799),L5800,"")</f>
        <v/>
      </c>
      <c r="N5800">
        <f>N(N5799)+IF(AND('💰 BÁO GIÁ'!$C$27&lt;&gt;"",OR(ISNUMBER(SEARCH('💰 BÁO GIÁ'!$C$27,$A5800)),ISNUMBER(SEARCH('💰 BÁO GIÁ'!$C$27,$B5800)))),1,0)</f>
        <v/>
      </c>
      <c r="O5800">
        <f>IF(N5800&gt;N(N5799),N5800,"")</f>
        <v/>
      </c>
    </row>
    <row r="5801">
      <c r="A5801">
        <f>IF('〰️ THUN CÒ'!A77="","",'〰️ THUN CÒ'!A77)</f>
        <v/>
      </c>
      <c r="B5801">
        <f>IF('〰️ THUN CÒ'!A77="","",'〰️ THUN CÒ'!O77)</f>
        <v/>
      </c>
      <c r="C5801">
        <f>IF('〰️ THUN CÒ'!A77="","","Thun cò")</f>
        <v/>
      </c>
      <c r="D5801">
        <f>IF('〰️ THUN CÒ'!A77="","",'〰️ THUN CÒ'!F77)</f>
        <v/>
      </c>
      <c r="E5801">
        <f>IF('〰️ THUN CÒ'!A77="","",'〰️ THUN CÒ'!G77)</f>
        <v/>
      </c>
      <c r="F5801">
        <f>IF('〰️ THUN CÒ'!A77="","",'〰️ THUN CÒ'!H77)</f>
        <v/>
      </c>
      <c r="G5801">
        <f>IF('〰️ THUN CÒ'!A77="","",'〰️ THUN CÒ'!I77)</f>
        <v/>
      </c>
      <c r="H5801">
        <f>IF('〰️ THUN CÒ'!A77="","",'〰️ THUN CÒ'!J77)</f>
        <v/>
      </c>
      <c r="I5801">
        <f>IF('〰️ THUN CÒ'!A77="","",'〰️ THUN CÒ'!K77)</f>
        <v/>
      </c>
      <c r="J5801">
        <f>IF('〰️ THUN CÒ'!A77="","",'〰️ THUN CÒ'!D77)</f>
        <v/>
      </c>
      <c r="L5801">
        <f>N(L5800)+IF(AND('🔎 TRA CỨU NHANH'!$C$2&lt;&gt;"",OR(ISNUMBER(SEARCH('🔎 TRA CỨU NHANH'!$C$2,$A5801)),ISNUMBER(SEARCH('🔎 TRA CỨU NHANH'!$C$2,$B5801)))),1,0)</f>
        <v/>
      </c>
      <c r="M5801">
        <f>IF(L5801&gt;N(L5800),L5801,"")</f>
        <v/>
      </c>
      <c r="N5801">
        <f>N(N5800)+IF(AND('💰 BÁO GIÁ'!$C$27&lt;&gt;"",OR(ISNUMBER(SEARCH('💰 BÁO GIÁ'!$C$27,$A5801)),ISNUMBER(SEARCH('💰 BÁO GIÁ'!$C$27,$B5801)))),1,0)</f>
        <v/>
      </c>
      <c r="O5801">
        <f>IF(N5801&gt;N(N5800),N5801,"")</f>
        <v/>
      </c>
    </row>
    <row r="5802">
      <c r="A5802">
        <f>IF('〰️ THUN CÒ'!A78="","",'〰️ THUN CÒ'!A78)</f>
        <v/>
      </c>
      <c r="B5802">
        <f>IF('〰️ THUN CÒ'!A78="","",'〰️ THUN CÒ'!O78)</f>
        <v/>
      </c>
      <c r="C5802">
        <f>IF('〰️ THUN CÒ'!A78="","","Thun cò")</f>
        <v/>
      </c>
      <c r="D5802">
        <f>IF('〰️ THUN CÒ'!A78="","",'〰️ THUN CÒ'!F78)</f>
        <v/>
      </c>
      <c r="E5802">
        <f>IF('〰️ THUN CÒ'!A78="","",'〰️ THUN CÒ'!G78)</f>
        <v/>
      </c>
      <c r="F5802">
        <f>IF('〰️ THUN CÒ'!A78="","",'〰️ THUN CÒ'!H78)</f>
        <v/>
      </c>
      <c r="G5802">
        <f>IF('〰️ THUN CÒ'!A78="","",'〰️ THUN CÒ'!I78)</f>
        <v/>
      </c>
      <c r="H5802">
        <f>IF('〰️ THUN CÒ'!A78="","",'〰️ THUN CÒ'!J78)</f>
        <v/>
      </c>
      <c r="I5802">
        <f>IF('〰️ THUN CÒ'!A78="","",'〰️ THUN CÒ'!K78)</f>
        <v/>
      </c>
      <c r="J5802">
        <f>IF('〰️ THUN CÒ'!A78="","",'〰️ THUN CÒ'!D78)</f>
        <v/>
      </c>
      <c r="L5802">
        <f>N(L5801)+IF(AND('🔎 TRA CỨU NHANH'!$C$2&lt;&gt;"",OR(ISNUMBER(SEARCH('🔎 TRA CỨU NHANH'!$C$2,$A5802)),ISNUMBER(SEARCH('🔎 TRA CỨU NHANH'!$C$2,$B5802)))),1,0)</f>
        <v/>
      </c>
      <c r="M5802">
        <f>IF(L5802&gt;N(L5801),L5802,"")</f>
        <v/>
      </c>
      <c r="N5802">
        <f>N(N5801)+IF(AND('💰 BÁO GIÁ'!$C$27&lt;&gt;"",OR(ISNUMBER(SEARCH('💰 BÁO GIÁ'!$C$27,$A5802)),ISNUMBER(SEARCH('💰 BÁO GIÁ'!$C$27,$B5802)))),1,0)</f>
        <v/>
      </c>
      <c r="O5802">
        <f>IF(N5802&gt;N(N5801),N5802,"")</f>
        <v/>
      </c>
    </row>
    <row r="5803">
      <c r="A5803">
        <f>IF('〰️ THUN CÒ'!A79="","",'〰️ THUN CÒ'!A79)</f>
        <v/>
      </c>
      <c r="B5803">
        <f>IF('〰️ THUN CÒ'!A79="","",'〰️ THUN CÒ'!O79)</f>
        <v/>
      </c>
      <c r="C5803">
        <f>IF('〰️ THUN CÒ'!A79="","","Thun cò")</f>
        <v/>
      </c>
      <c r="D5803">
        <f>IF('〰️ THUN CÒ'!A79="","",'〰️ THUN CÒ'!F79)</f>
        <v/>
      </c>
      <c r="E5803">
        <f>IF('〰️ THUN CÒ'!A79="","",'〰️ THUN CÒ'!G79)</f>
        <v/>
      </c>
      <c r="F5803">
        <f>IF('〰️ THUN CÒ'!A79="","",'〰️ THUN CÒ'!H79)</f>
        <v/>
      </c>
      <c r="G5803">
        <f>IF('〰️ THUN CÒ'!A79="","",'〰️ THUN CÒ'!I79)</f>
        <v/>
      </c>
      <c r="H5803">
        <f>IF('〰️ THUN CÒ'!A79="","",'〰️ THUN CÒ'!J79)</f>
        <v/>
      </c>
      <c r="I5803">
        <f>IF('〰️ THUN CÒ'!A79="","",'〰️ THUN CÒ'!K79)</f>
        <v/>
      </c>
      <c r="J5803">
        <f>IF('〰️ THUN CÒ'!A79="","",'〰️ THUN CÒ'!D79)</f>
        <v/>
      </c>
      <c r="L5803">
        <f>N(L5802)+IF(AND('🔎 TRA CỨU NHANH'!$C$2&lt;&gt;"",OR(ISNUMBER(SEARCH('🔎 TRA CỨU NHANH'!$C$2,$A5803)),ISNUMBER(SEARCH('🔎 TRA CỨU NHANH'!$C$2,$B5803)))),1,0)</f>
        <v/>
      </c>
      <c r="M5803">
        <f>IF(L5803&gt;N(L5802),L5803,"")</f>
        <v/>
      </c>
      <c r="N5803">
        <f>N(N5802)+IF(AND('💰 BÁO GIÁ'!$C$27&lt;&gt;"",OR(ISNUMBER(SEARCH('💰 BÁO GIÁ'!$C$27,$A5803)),ISNUMBER(SEARCH('💰 BÁO GIÁ'!$C$27,$B5803)))),1,0)</f>
        <v/>
      </c>
      <c r="O5803">
        <f>IF(N5803&gt;N(N5802),N5803,"")</f>
        <v/>
      </c>
    </row>
    <row r="5804">
      <c r="A5804">
        <f>IF('〰️ THUN CÒ'!A80="","",'〰️ THUN CÒ'!A80)</f>
        <v/>
      </c>
      <c r="B5804">
        <f>IF('〰️ THUN CÒ'!A80="","",'〰️ THUN CÒ'!O80)</f>
        <v/>
      </c>
      <c r="C5804">
        <f>IF('〰️ THUN CÒ'!A80="","","Thun cò")</f>
        <v/>
      </c>
      <c r="D5804">
        <f>IF('〰️ THUN CÒ'!A80="","",'〰️ THUN CÒ'!F80)</f>
        <v/>
      </c>
      <c r="E5804">
        <f>IF('〰️ THUN CÒ'!A80="","",'〰️ THUN CÒ'!G80)</f>
        <v/>
      </c>
      <c r="F5804">
        <f>IF('〰️ THUN CÒ'!A80="","",'〰️ THUN CÒ'!H80)</f>
        <v/>
      </c>
      <c r="G5804">
        <f>IF('〰️ THUN CÒ'!A80="","",'〰️ THUN CÒ'!I80)</f>
        <v/>
      </c>
      <c r="H5804">
        <f>IF('〰️ THUN CÒ'!A80="","",'〰️ THUN CÒ'!J80)</f>
        <v/>
      </c>
      <c r="I5804">
        <f>IF('〰️ THUN CÒ'!A80="","",'〰️ THUN CÒ'!K80)</f>
        <v/>
      </c>
      <c r="J5804">
        <f>IF('〰️ THUN CÒ'!A80="","",'〰️ THUN CÒ'!D80)</f>
        <v/>
      </c>
      <c r="L5804">
        <f>N(L5803)+IF(AND('🔎 TRA CỨU NHANH'!$C$2&lt;&gt;"",OR(ISNUMBER(SEARCH('🔎 TRA CỨU NHANH'!$C$2,$A5804)),ISNUMBER(SEARCH('🔎 TRA CỨU NHANH'!$C$2,$B5804)))),1,0)</f>
        <v/>
      </c>
      <c r="M5804">
        <f>IF(L5804&gt;N(L5803),L5804,"")</f>
        <v/>
      </c>
      <c r="N5804">
        <f>N(N5803)+IF(AND('💰 BÁO GIÁ'!$C$27&lt;&gt;"",OR(ISNUMBER(SEARCH('💰 BÁO GIÁ'!$C$27,$A5804)),ISNUMBER(SEARCH('💰 BÁO GIÁ'!$C$27,$B5804)))),1,0)</f>
        <v/>
      </c>
      <c r="O5804">
        <f>IF(N5804&gt;N(N5803),N5804,"")</f>
        <v/>
      </c>
    </row>
    <row r="5805">
      <c r="A5805">
        <f>IF('〰️ THUN CÒ'!A81="","",'〰️ THUN CÒ'!A81)</f>
        <v/>
      </c>
      <c r="B5805">
        <f>IF('〰️ THUN CÒ'!A81="","",'〰️ THUN CÒ'!O81)</f>
        <v/>
      </c>
      <c r="C5805">
        <f>IF('〰️ THUN CÒ'!A81="","","Thun cò")</f>
        <v/>
      </c>
      <c r="D5805">
        <f>IF('〰️ THUN CÒ'!A81="","",'〰️ THUN CÒ'!F81)</f>
        <v/>
      </c>
      <c r="E5805">
        <f>IF('〰️ THUN CÒ'!A81="","",'〰️ THUN CÒ'!G81)</f>
        <v/>
      </c>
      <c r="F5805">
        <f>IF('〰️ THUN CÒ'!A81="","",'〰️ THUN CÒ'!H81)</f>
        <v/>
      </c>
      <c r="G5805">
        <f>IF('〰️ THUN CÒ'!A81="","",'〰️ THUN CÒ'!I81)</f>
        <v/>
      </c>
      <c r="H5805">
        <f>IF('〰️ THUN CÒ'!A81="","",'〰️ THUN CÒ'!J81)</f>
        <v/>
      </c>
      <c r="I5805">
        <f>IF('〰️ THUN CÒ'!A81="","",'〰️ THUN CÒ'!K81)</f>
        <v/>
      </c>
      <c r="J5805">
        <f>IF('〰️ THUN CÒ'!A81="","",'〰️ THUN CÒ'!D81)</f>
        <v/>
      </c>
      <c r="L5805">
        <f>N(L5804)+IF(AND('🔎 TRA CỨU NHANH'!$C$2&lt;&gt;"",OR(ISNUMBER(SEARCH('🔎 TRA CỨU NHANH'!$C$2,$A5805)),ISNUMBER(SEARCH('🔎 TRA CỨU NHANH'!$C$2,$B5805)))),1,0)</f>
        <v/>
      </c>
      <c r="M5805">
        <f>IF(L5805&gt;N(L5804),L5805,"")</f>
        <v/>
      </c>
      <c r="N5805">
        <f>N(N5804)+IF(AND('💰 BÁO GIÁ'!$C$27&lt;&gt;"",OR(ISNUMBER(SEARCH('💰 BÁO GIÁ'!$C$27,$A5805)),ISNUMBER(SEARCH('💰 BÁO GIÁ'!$C$27,$B5805)))),1,0)</f>
        <v/>
      </c>
      <c r="O5805">
        <f>IF(N5805&gt;N(N5804),N5805,"")</f>
        <v/>
      </c>
    </row>
    <row r="5806">
      <c r="A5806">
        <f>IF('〰️ THUN CÒ'!A82="","",'〰️ THUN CÒ'!A82)</f>
        <v/>
      </c>
      <c r="B5806">
        <f>IF('〰️ THUN CÒ'!A82="","",'〰️ THUN CÒ'!O82)</f>
        <v/>
      </c>
      <c r="C5806">
        <f>IF('〰️ THUN CÒ'!A82="","","Thun cò")</f>
        <v/>
      </c>
      <c r="D5806">
        <f>IF('〰️ THUN CÒ'!A82="","",'〰️ THUN CÒ'!F82)</f>
        <v/>
      </c>
      <c r="E5806">
        <f>IF('〰️ THUN CÒ'!A82="","",'〰️ THUN CÒ'!G82)</f>
        <v/>
      </c>
      <c r="F5806">
        <f>IF('〰️ THUN CÒ'!A82="","",'〰️ THUN CÒ'!H82)</f>
        <v/>
      </c>
      <c r="G5806">
        <f>IF('〰️ THUN CÒ'!A82="","",'〰️ THUN CÒ'!I82)</f>
        <v/>
      </c>
      <c r="H5806">
        <f>IF('〰️ THUN CÒ'!A82="","",'〰️ THUN CÒ'!J82)</f>
        <v/>
      </c>
      <c r="I5806">
        <f>IF('〰️ THUN CÒ'!A82="","",'〰️ THUN CÒ'!K82)</f>
        <v/>
      </c>
      <c r="J5806">
        <f>IF('〰️ THUN CÒ'!A82="","",'〰️ THUN CÒ'!D82)</f>
        <v/>
      </c>
      <c r="L5806">
        <f>N(L5805)+IF(AND('🔎 TRA CỨU NHANH'!$C$2&lt;&gt;"",OR(ISNUMBER(SEARCH('🔎 TRA CỨU NHANH'!$C$2,$A5806)),ISNUMBER(SEARCH('🔎 TRA CỨU NHANH'!$C$2,$B5806)))),1,0)</f>
        <v/>
      </c>
      <c r="M5806">
        <f>IF(L5806&gt;N(L5805),L5806,"")</f>
        <v/>
      </c>
      <c r="N5806">
        <f>N(N5805)+IF(AND('💰 BÁO GIÁ'!$C$27&lt;&gt;"",OR(ISNUMBER(SEARCH('💰 BÁO GIÁ'!$C$27,$A5806)),ISNUMBER(SEARCH('💰 BÁO GIÁ'!$C$27,$B5806)))),1,0)</f>
        <v/>
      </c>
      <c r="O5806">
        <f>IF(N5806&gt;N(N5805),N5806,"")</f>
        <v/>
      </c>
    </row>
    <row r="5807">
      <c r="A5807">
        <f>IF('〰️ THUN CÒ'!A83="","",'〰️ THUN CÒ'!A83)</f>
        <v/>
      </c>
      <c r="B5807">
        <f>IF('〰️ THUN CÒ'!A83="","",'〰️ THUN CÒ'!O83)</f>
        <v/>
      </c>
      <c r="C5807">
        <f>IF('〰️ THUN CÒ'!A83="","","Thun cò")</f>
        <v/>
      </c>
      <c r="D5807">
        <f>IF('〰️ THUN CÒ'!A83="","",'〰️ THUN CÒ'!F83)</f>
        <v/>
      </c>
      <c r="E5807">
        <f>IF('〰️ THUN CÒ'!A83="","",'〰️ THUN CÒ'!G83)</f>
        <v/>
      </c>
      <c r="F5807">
        <f>IF('〰️ THUN CÒ'!A83="","",'〰️ THUN CÒ'!H83)</f>
        <v/>
      </c>
      <c r="G5807">
        <f>IF('〰️ THUN CÒ'!A83="","",'〰️ THUN CÒ'!I83)</f>
        <v/>
      </c>
      <c r="H5807">
        <f>IF('〰️ THUN CÒ'!A83="","",'〰️ THUN CÒ'!J83)</f>
        <v/>
      </c>
      <c r="I5807">
        <f>IF('〰️ THUN CÒ'!A83="","",'〰️ THUN CÒ'!K83)</f>
        <v/>
      </c>
      <c r="J5807">
        <f>IF('〰️ THUN CÒ'!A83="","",'〰️ THUN CÒ'!D83)</f>
        <v/>
      </c>
      <c r="L5807">
        <f>N(L5806)+IF(AND('🔎 TRA CỨU NHANH'!$C$2&lt;&gt;"",OR(ISNUMBER(SEARCH('🔎 TRA CỨU NHANH'!$C$2,$A5807)),ISNUMBER(SEARCH('🔎 TRA CỨU NHANH'!$C$2,$B5807)))),1,0)</f>
        <v/>
      </c>
      <c r="M5807">
        <f>IF(L5807&gt;N(L5806),L5807,"")</f>
        <v/>
      </c>
      <c r="N5807">
        <f>N(N5806)+IF(AND('💰 BÁO GIÁ'!$C$27&lt;&gt;"",OR(ISNUMBER(SEARCH('💰 BÁO GIÁ'!$C$27,$A5807)),ISNUMBER(SEARCH('💰 BÁO GIÁ'!$C$27,$B5807)))),1,0)</f>
        <v/>
      </c>
      <c r="O5807">
        <f>IF(N5807&gt;N(N5806),N5807,"")</f>
        <v/>
      </c>
    </row>
    <row r="5808">
      <c r="A5808">
        <f>IF('〰️ THUN CÒ'!A84="","",'〰️ THUN CÒ'!A84)</f>
        <v/>
      </c>
      <c r="B5808">
        <f>IF('〰️ THUN CÒ'!A84="","",'〰️ THUN CÒ'!O84)</f>
        <v/>
      </c>
      <c r="C5808">
        <f>IF('〰️ THUN CÒ'!A84="","","Thun cò")</f>
        <v/>
      </c>
      <c r="D5808">
        <f>IF('〰️ THUN CÒ'!A84="","",'〰️ THUN CÒ'!F84)</f>
        <v/>
      </c>
      <c r="E5808">
        <f>IF('〰️ THUN CÒ'!A84="","",'〰️ THUN CÒ'!G84)</f>
        <v/>
      </c>
      <c r="F5808">
        <f>IF('〰️ THUN CÒ'!A84="","",'〰️ THUN CÒ'!H84)</f>
        <v/>
      </c>
      <c r="G5808">
        <f>IF('〰️ THUN CÒ'!A84="","",'〰️ THUN CÒ'!I84)</f>
        <v/>
      </c>
      <c r="H5808">
        <f>IF('〰️ THUN CÒ'!A84="","",'〰️ THUN CÒ'!J84)</f>
        <v/>
      </c>
      <c r="I5808">
        <f>IF('〰️ THUN CÒ'!A84="","",'〰️ THUN CÒ'!K84)</f>
        <v/>
      </c>
      <c r="J5808">
        <f>IF('〰️ THUN CÒ'!A84="","",'〰️ THUN CÒ'!D84)</f>
        <v/>
      </c>
      <c r="L5808">
        <f>N(L5807)+IF(AND('🔎 TRA CỨU NHANH'!$C$2&lt;&gt;"",OR(ISNUMBER(SEARCH('🔎 TRA CỨU NHANH'!$C$2,$A5808)),ISNUMBER(SEARCH('🔎 TRA CỨU NHANH'!$C$2,$B5808)))),1,0)</f>
        <v/>
      </c>
      <c r="M5808">
        <f>IF(L5808&gt;N(L5807),L5808,"")</f>
        <v/>
      </c>
      <c r="N5808">
        <f>N(N5807)+IF(AND('💰 BÁO GIÁ'!$C$27&lt;&gt;"",OR(ISNUMBER(SEARCH('💰 BÁO GIÁ'!$C$27,$A5808)),ISNUMBER(SEARCH('💰 BÁO GIÁ'!$C$27,$B5808)))),1,0)</f>
        <v/>
      </c>
      <c r="O5808">
        <f>IF(N5808&gt;N(N5807),N5808,"")</f>
        <v/>
      </c>
    </row>
    <row r="5809">
      <c r="A5809">
        <f>IF('〰️ THUN CÒ'!A85="","",'〰️ THUN CÒ'!A85)</f>
        <v/>
      </c>
      <c r="B5809">
        <f>IF('〰️ THUN CÒ'!A85="","",'〰️ THUN CÒ'!O85)</f>
        <v/>
      </c>
      <c r="C5809">
        <f>IF('〰️ THUN CÒ'!A85="","","Thun cò")</f>
        <v/>
      </c>
      <c r="D5809">
        <f>IF('〰️ THUN CÒ'!A85="","",'〰️ THUN CÒ'!F85)</f>
        <v/>
      </c>
      <c r="E5809">
        <f>IF('〰️ THUN CÒ'!A85="","",'〰️ THUN CÒ'!G85)</f>
        <v/>
      </c>
      <c r="F5809">
        <f>IF('〰️ THUN CÒ'!A85="","",'〰️ THUN CÒ'!H85)</f>
        <v/>
      </c>
      <c r="G5809">
        <f>IF('〰️ THUN CÒ'!A85="","",'〰️ THUN CÒ'!I85)</f>
        <v/>
      </c>
      <c r="H5809">
        <f>IF('〰️ THUN CÒ'!A85="","",'〰️ THUN CÒ'!J85)</f>
        <v/>
      </c>
      <c r="I5809">
        <f>IF('〰️ THUN CÒ'!A85="","",'〰️ THUN CÒ'!K85)</f>
        <v/>
      </c>
      <c r="J5809">
        <f>IF('〰️ THUN CÒ'!A85="","",'〰️ THUN CÒ'!D85)</f>
        <v/>
      </c>
      <c r="L5809">
        <f>N(L5808)+IF(AND('🔎 TRA CỨU NHANH'!$C$2&lt;&gt;"",OR(ISNUMBER(SEARCH('🔎 TRA CỨU NHANH'!$C$2,$A5809)),ISNUMBER(SEARCH('🔎 TRA CỨU NHANH'!$C$2,$B5809)))),1,0)</f>
        <v/>
      </c>
      <c r="M5809">
        <f>IF(L5809&gt;N(L5808),L5809,"")</f>
        <v/>
      </c>
      <c r="N5809">
        <f>N(N5808)+IF(AND('💰 BÁO GIÁ'!$C$27&lt;&gt;"",OR(ISNUMBER(SEARCH('💰 BÁO GIÁ'!$C$27,$A5809)),ISNUMBER(SEARCH('💰 BÁO GIÁ'!$C$27,$B5809)))),1,0)</f>
        <v/>
      </c>
      <c r="O5809">
        <f>IF(N5809&gt;N(N5808),N5809,"")</f>
        <v/>
      </c>
    </row>
    <row r="5810">
      <c r="A5810">
        <f>IF('〰️ THUN CÒ'!A86="","",'〰️ THUN CÒ'!A86)</f>
        <v/>
      </c>
      <c r="B5810">
        <f>IF('〰️ THUN CÒ'!A86="","",'〰️ THUN CÒ'!O86)</f>
        <v/>
      </c>
      <c r="C5810">
        <f>IF('〰️ THUN CÒ'!A86="","","Thun cò")</f>
        <v/>
      </c>
      <c r="D5810">
        <f>IF('〰️ THUN CÒ'!A86="","",'〰️ THUN CÒ'!F86)</f>
        <v/>
      </c>
      <c r="E5810">
        <f>IF('〰️ THUN CÒ'!A86="","",'〰️ THUN CÒ'!G86)</f>
        <v/>
      </c>
      <c r="F5810">
        <f>IF('〰️ THUN CÒ'!A86="","",'〰️ THUN CÒ'!H86)</f>
        <v/>
      </c>
      <c r="G5810">
        <f>IF('〰️ THUN CÒ'!A86="","",'〰️ THUN CÒ'!I86)</f>
        <v/>
      </c>
      <c r="H5810">
        <f>IF('〰️ THUN CÒ'!A86="","",'〰️ THUN CÒ'!J86)</f>
        <v/>
      </c>
      <c r="I5810">
        <f>IF('〰️ THUN CÒ'!A86="","",'〰️ THUN CÒ'!K86)</f>
        <v/>
      </c>
      <c r="J5810">
        <f>IF('〰️ THUN CÒ'!A86="","",'〰️ THUN CÒ'!D86)</f>
        <v/>
      </c>
      <c r="L5810">
        <f>N(L5809)+IF(AND('🔎 TRA CỨU NHANH'!$C$2&lt;&gt;"",OR(ISNUMBER(SEARCH('🔎 TRA CỨU NHANH'!$C$2,$A5810)),ISNUMBER(SEARCH('🔎 TRA CỨU NHANH'!$C$2,$B5810)))),1,0)</f>
        <v/>
      </c>
      <c r="M5810">
        <f>IF(L5810&gt;N(L5809),L5810,"")</f>
        <v/>
      </c>
      <c r="N5810">
        <f>N(N5809)+IF(AND('💰 BÁO GIÁ'!$C$27&lt;&gt;"",OR(ISNUMBER(SEARCH('💰 BÁO GIÁ'!$C$27,$A5810)),ISNUMBER(SEARCH('💰 BÁO GIÁ'!$C$27,$B5810)))),1,0)</f>
        <v/>
      </c>
      <c r="O5810">
        <f>IF(N5810&gt;N(N5809),N5810,"")</f>
        <v/>
      </c>
    </row>
    <row r="5811">
      <c r="A5811">
        <f>IF('〰️ THUN CÒ'!A87="","",'〰️ THUN CÒ'!A87)</f>
        <v/>
      </c>
      <c r="B5811">
        <f>IF('〰️ THUN CÒ'!A87="","",'〰️ THUN CÒ'!O87)</f>
        <v/>
      </c>
      <c r="C5811">
        <f>IF('〰️ THUN CÒ'!A87="","","Thun cò")</f>
        <v/>
      </c>
      <c r="D5811">
        <f>IF('〰️ THUN CÒ'!A87="","",'〰️ THUN CÒ'!F87)</f>
        <v/>
      </c>
      <c r="E5811">
        <f>IF('〰️ THUN CÒ'!A87="","",'〰️ THUN CÒ'!G87)</f>
        <v/>
      </c>
      <c r="F5811">
        <f>IF('〰️ THUN CÒ'!A87="","",'〰️ THUN CÒ'!H87)</f>
        <v/>
      </c>
      <c r="G5811">
        <f>IF('〰️ THUN CÒ'!A87="","",'〰️ THUN CÒ'!I87)</f>
        <v/>
      </c>
      <c r="H5811">
        <f>IF('〰️ THUN CÒ'!A87="","",'〰️ THUN CÒ'!J87)</f>
        <v/>
      </c>
      <c r="I5811">
        <f>IF('〰️ THUN CÒ'!A87="","",'〰️ THUN CÒ'!K87)</f>
        <v/>
      </c>
      <c r="J5811">
        <f>IF('〰️ THUN CÒ'!A87="","",'〰️ THUN CÒ'!D87)</f>
        <v/>
      </c>
      <c r="L5811">
        <f>N(L5810)+IF(AND('🔎 TRA CỨU NHANH'!$C$2&lt;&gt;"",OR(ISNUMBER(SEARCH('🔎 TRA CỨU NHANH'!$C$2,$A5811)),ISNUMBER(SEARCH('🔎 TRA CỨU NHANH'!$C$2,$B5811)))),1,0)</f>
        <v/>
      </c>
      <c r="M5811">
        <f>IF(L5811&gt;N(L5810),L5811,"")</f>
        <v/>
      </c>
      <c r="N5811">
        <f>N(N5810)+IF(AND('💰 BÁO GIÁ'!$C$27&lt;&gt;"",OR(ISNUMBER(SEARCH('💰 BÁO GIÁ'!$C$27,$A5811)),ISNUMBER(SEARCH('💰 BÁO GIÁ'!$C$27,$B5811)))),1,0)</f>
        <v/>
      </c>
      <c r="O5811">
        <f>IF(N5811&gt;N(N5810),N5811,"")</f>
        <v/>
      </c>
    </row>
    <row r="5812">
      <c r="A5812">
        <f>IF('〰️ THUN CÒ'!A88="","",'〰️ THUN CÒ'!A88)</f>
        <v/>
      </c>
      <c r="B5812">
        <f>IF('〰️ THUN CÒ'!A88="","",'〰️ THUN CÒ'!O88)</f>
        <v/>
      </c>
      <c r="C5812">
        <f>IF('〰️ THUN CÒ'!A88="","","Thun cò")</f>
        <v/>
      </c>
      <c r="D5812">
        <f>IF('〰️ THUN CÒ'!A88="","",'〰️ THUN CÒ'!F88)</f>
        <v/>
      </c>
      <c r="E5812">
        <f>IF('〰️ THUN CÒ'!A88="","",'〰️ THUN CÒ'!G88)</f>
        <v/>
      </c>
      <c r="F5812">
        <f>IF('〰️ THUN CÒ'!A88="","",'〰️ THUN CÒ'!H88)</f>
        <v/>
      </c>
      <c r="G5812">
        <f>IF('〰️ THUN CÒ'!A88="","",'〰️ THUN CÒ'!I88)</f>
        <v/>
      </c>
      <c r="H5812">
        <f>IF('〰️ THUN CÒ'!A88="","",'〰️ THUN CÒ'!J88)</f>
        <v/>
      </c>
      <c r="I5812">
        <f>IF('〰️ THUN CÒ'!A88="","",'〰️ THUN CÒ'!K88)</f>
        <v/>
      </c>
      <c r="J5812">
        <f>IF('〰️ THUN CÒ'!A88="","",'〰️ THUN CÒ'!D88)</f>
        <v/>
      </c>
      <c r="L5812">
        <f>N(L5811)+IF(AND('🔎 TRA CỨU NHANH'!$C$2&lt;&gt;"",OR(ISNUMBER(SEARCH('🔎 TRA CỨU NHANH'!$C$2,$A5812)),ISNUMBER(SEARCH('🔎 TRA CỨU NHANH'!$C$2,$B5812)))),1,0)</f>
        <v/>
      </c>
      <c r="M5812">
        <f>IF(L5812&gt;N(L5811),L5812,"")</f>
        <v/>
      </c>
      <c r="N5812">
        <f>N(N5811)+IF(AND('💰 BÁO GIÁ'!$C$27&lt;&gt;"",OR(ISNUMBER(SEARCH('💰 BÁO GIÁ'!$C$27,$A5812)),ISNUMBER(SEARCH('💰 BÁO GIÁ'!$C$27,$B5812)))),1,0)</f>
        <v/>
      </c>
      <c r="O5812">
        <f>IF(N5812&gt;N(N5811),N5812,"")</f>
        <v/>
      </c>
    </row>
    <row r="5813">
      <c r="A5813">
        <f>IF('〰️ THUN CÒ'!A89="","",'〰️ THUN CÒ'!A89)</f>
        <v/>
      </c>
      <c r="B5813">
        <f>IF('〰️ THUN CÒ'!A89="","",'〰️ THUN CÒ'!O89)</f>
        <v/>
      </c>
      <c r="C5813">
        <f>IF('〰️ THUN CÒ'!A89="","","Thun cò")</f>
        <v/>
      </c>
      <c r="D5813">
        <f>IF('〰️ THUN CÒ'!A89="","",'〰️ THUN CÒ'!F89)</f>
        <v/>
      </c>
      <c r="E5813">
        <f>IF('〰️ THUN CÒ'!A89="","",'〰️ THUN CÒ'!G89)</f>
        <v/>
      </c>
      <c r="F5813">
        <f>IF('〰️ THUN CÒ'!A89="","",'〰️ THUN CÒ'!H89)</f>
        <v/>
      </c>
      <c r="G5813">
        <f>IF('〰️ THUN CÒ'!A89="","",'〰️ THUN CÒ'!I89)</f>
        <v/>
      </c>
      <c r="H5813">
        <f>IF('〰️ THUN CÒ'!A89="","",'〰️ THUN CÒ'!J89)</f>
        <v/>
      </c>
      <c r="I5813">
        <f>IF('〰️ THUN CÒ'!A89="","",'〰️ THUN CÒ'!K89)</f>
        <v/>
      </c>
      <c r="J5813">
        <f>IF('〰️ THUN CÒ'!A89="","",'〰️ THUN CÒ'!D89)</f>
        <v/>
      </c>
      <c r="L5813">
        <f>N(L5812)+IF(AND('🔎 TRA CỨU NHANH'!$C$2&lt;&gt;"",OR(ISNUMBER(SEARCH('🔎 TRA CỨU NHANH'!$C$2,$A5813)),ISNUMBER(SEARCH('🔎 TRA CỨU NHANH'!$C$2,$B5813)))),1,0)</f>
        <v/>
      </c>
      <c r="M5813">
        <f>IF(L5813&gt;N(L5812),L5813,"")</f>
        <v/>
      </c>
      <c r="N5813">
        <f>N(N5812)+IF(AND('💰 BÁO GIÁ'!$C$27&lt;&gt;"",OR(ISNUMBER(SEARCH('💰 BÁO GIÁ'!$C$27,$A5813)),ISNUMBER(SEARCH('💰 BÁO GIÁ'!$C$27,$B5813)))),1,0)</f>
        <v/>
      </c>
      <c r="O5813">
        <f>IF(N5813&gt;N(N5812),N5813,"")</f>
        <v/>
      </c>
    </row>
    <row r="5814">
      <c r="A5814">
        <f>IF('〰️ THUN CÒ'!A90="","",'〰️ THUN CÒ'!A90)</f>
        <v/>
      </c>
      <c r="B5814">
        <f>IF('〰️ THUN CÒ'!A90="","",'〰️ THUN CÒ'!O90)</f>
        <v/>
      </c>
      <c r="C5814">
        <f>IF('〰️ THUN CÒ'!A90="","","Thun cò")</f>
        <v/>
      </c>
      <c r="D5814">
        <f>IF('〰️ THUN CÒ'!A90="","",'〰️ THUN CÒ'!F90)</f>
        <v/>
      </c>
      <c r="E5814">
        <f>IF('〰️ THUN CÒ'!A90="","",'〰️ THUN CÒ'!G90)</f>
        <v/>
      </c>
      <c r="F5814">
        <f>IF('〰️ THUN CÒ'!A90="","",'〰️ THUN CÒ'!H90)</f>
        <v/>
      </c>
      <c r="G5814">
        <f>IF('〰️ THUN CÒ'!A90="","",'〰️ THUN CÒ'!I90)</f>
        <v/>
      </c>
      <c r="H5814">
        <f>IF('〰️ THUN CÒ'!A90="","",'〰️ THUN CÒ'!J90)</f>
        <v/>
      </c>
      <c r="I5814">
        <f>IF('〰️ THUN CÒ'!A90="","",'〰️ THUN CÒ'!K90)</f>
        <v/>
      </c>
      <c r="J5814">
        <f>IF('〰️ THUN CÒ'!A90="","",'〰️ THUN CÒ'!D90)</f>
        <v/>
      </c>
      <c r="L5814">
        <f>N(L5813)+IF(AND('🔎 TRA CỨU NHANH'!$C$2&lt;&gt;"",OR(ISNUMBER(SEARCH('🔎 TRA CỨU NHANH'!$C$2,$A5814)),ISNUMBER(SEARCH('🔎 TRA CỨU NHANH'!$C$2,$B5814)))),1,0)</f>
        <v/>
      </c>
      <c r="M5814">
        <f>IF(L5814&gt;N(L5813),L5814,"")</f>
        <v/>
      </c>
      <c r="N5814">
        <f>N(N5813)+IF(AND('💰 BÁO GIÁ'!$C$27&lt;&gt;"",OR(ISNUMBER(SEARCH('💰 BÁO GIÁ'!$C$27,$A5814)),ISNUMBER(SEARCH('💰 BÁO GIÁ'!$C$27,$B5814)))),1,0)</f>
        <v/>
      </c>
      <c r="O5814">
        <f>IF(N5814&gt;N(N5813),N5814,"")</f>
        <v/>
      </c>
    </row>
    <row r="5815">
      <c r="A5815">
        <f>IF('〰️ THUN CÒ'!A91="","",'〰️ THUN CÒ'!A91)</f>
        <v/>
      </c>
      <c r="B5815">
        <f>IF('〰️ THUN CÒ'!A91="","",'〰️ THUN CÒ'!O91)</f>
        <v/>
      </c>
      <c r="C5815">
        <f>IF('〰️ THUN CÒ'!A91="","","Thun cò")</f>
        <v/>
      </c>
      <c r="D5815">
        <f>IF('〰️ THUN CÒ'!A91="","",'〰️ THUN CÒ'!F91)</f>
        <v/>
      </c>
      <c r="E5815">
        <f>IF('〰️ THUN CÒ'!A91="","",'〰️ THUN CÒ'!G91)</f>
        <v/>
      </c>
      <c r="F5815">
        <f>IF('〰️ THUN CÒ'!A91="","",'〰️ THUN CÒ'!H91)</f>
        <v/>
      </c>
      <c r="G5815">
        <f>IF('〰️ THUN CÒ'!A91="","",'〰️ THUN CÒ'!I91)</f>
        <v/>
      </c>
      <c r="H5815">
        <f>IF('〰️ THUN CÒ'!A91="","",'〰️ THUN CÒ'!J91)</f>
        <v/>
      </c>
      <c r="I5815">
        <f>IF('〰️ THUN CÒ'!A91="","",'〰️ THUN CÒ'!K91)</f>
        <v/>
      </c>
      <c r="J5815">
        <f>IF('〰️ THUN CÒ'!A91="","",'〰️ THUN CÒ'!D91)</f>
        <v/>
      </c>
      <c r="L5815">
        <f>N(L5814)+IF(AND('🔎 TRA CỨU NHANH'!$C$2&lt;&gt;"",OR(ISNUMBER(SEARCH('🔎 TRA CỨU NHANH'!$C$2,$A5815)),ISNUMBER(SEARCH('🔎 TRA CỨU NHANH'!$C$2,$B5815)))),1,0)</f>
        <v/>
      </c>
      <c r="M5815">
        <f>IF(L5815&gt;N(L5814),L5815,"")</f>
        <v/>
      </c>
      <c r="N5815">
        <f>N(N5814)+IF(AND('💰 BÁO GIÁ'!$C$27&lt;&gt;"",OR(ISNUMBER(SEARCH('💰 BÁO GIÁ'!$C$27,$A5815)),ISNUMBER(SEARCH('💰 BÁO GIÁ'!$C$27,$B5815)))),1,0)</f>
        <v/>
      </c>
      <c r="O5815">
        <f>IF(N5815&gt;N(N5814),N5815,"")</f>
        <v/>
      </c>
    </row>
    <row r="5816">
      <c r="A5816">
        <f>IF('〰️ THUN CÒ'!A92="","",'〰️ THUN CÒ'!A92)</f>
        <v/>
      </c>
      <c r="B5816">
        <f>IF('〰️ THUN CÒ'!A92="","",'〰️ THUN CÒ'!O92)</f>
        <v/>
      </c>
      <c r="C5816">
        <f>IF('〰️ THUN CÒ'!A92="","","Thun cò")</f>
        <v/>
      </c>
      <c r="D5816">
        <f>IF('〰️ THUN CÒ'!A92="","",'〰️ THUN CÒ'!F92)</f>
        <v/>
      </c>
      <c r="E5816">
        <f>IF('〰️ THUN CÒ'!A92="","",'〰️ THUN CÒ'!G92)</f>
        <v/>
      </c>
      <c r="F5816">
        <f>IF('〰️ THUN CÒ'!A92="","",'〰️ THUN CÒ'!H92)</f>
        <v/>
      </c>
      <c r="G5816">
        <f>IF('〰️ THUN CÒ'!A92="","",'〰️ THUN CÒ'!I92)</f>
        <v/>
      </c>
      <c r="H5816">
        <f>IF('〰️ THUN CÒ'!A92="","",'〰️ THUN CÒ'!J92)</f>
        <v/>
      </c>
      <c r="I5816">
        <f>IF('〰️ THUN CÒ'!A92="","",'〰️ THUN CÒ'!K92)</f>
        <v/>
      </c>
      <c r="J5816">
        <f>IF('〰️ THUN CÒ'!A92="","",'〰️ THUN CÒ'!D92)</f>
        <v/>
      </c>
      <c r="L5816">
        <f>N(L5815)+IF(AND('🔎 TRA CỨU NHANH'!$C$2&lt;&gt;"",OR(ISNUMBER(SEARCH('🔎 TRA CỨU NHANH'!$C$2,$A5816)),ISNUMBER(SEARCH('🔎 TRA CỨU NHANH'!$C$2,$B5816)))),1,0)</f>
        <v/>
      </c>
      <c r="M5816">
        <f>IF(L5816&gt;N(L5815),L5816,"")</f>
        <v/>
      </c>
      <c r="N5816">
        <f>N(N5815)+IF(AND('💰 BÁO GIÁ'!$C$27&lt;&gt;"",OR(ISNUMBER(SEARCH('💰 BÁO GIÁ'!$C$27,$A5816)),ISNUMBER(SEARCH('💰 BÁO GIÁ'!$C$27,$B5816)))),1,0)</f>
        <v/>
      </c>
      <c r="O5816">
        <f>IF(N5816&gt;N(N5815),N5816,"")</f>
        <v/>
      </c>
    </row>
    <row r="5817">
      <c r="A5817">
        <f>IF('⭕ PHỚT ĐẦU TRỤC CƠ'!A3="","",'⭕ PHỚT ĐẦU TRỤC CƠ'!A3)</f>
        <v/>
      </c>
      <c r="B5817">
        <f>IF('⭕ PHỚT ĐẦU TRỤC CƠ'!A3="","",'⭕ PHỚT ĐẦU TRỤC CƠ'!P3)</f>
        <v/>
      </c>
      <c r="C5817">
        <f>IF('⭕ PHỚT ĐẦU TRỤC CƠ'!A3="","","Phớt đầu")</f>
        <v/>
      </c>
      <c r="D5817">
        <f>IF('⭕ PHỚT ĐẦU TRỤC CƠ'!A3="","",'⭕ PHỚT ĐẦU TRỤC CƠ'!G3)</f>
        <v/>
      </c>
      <c r="E5817">
        <f>IF('⭕ PHỚT ĐẦU TRỤC CƠ'!A3="","",'⭕ PHỚT ĐẦU TRỤC CƠ'!H3)</f>
        <v/>
      </c>
      <c r="F5817">
        <f>IF('⭕ PHỚT ĐẦU TRỤC CƠ'!A3="","",'⭕ PHỚT ĐẦU TRỤC CƠ'!I3)</f>
        <v/>
      </c>
      <c r="G5817">
        <f>IF('⭕ PHỚT ĐẦU TRỤC CƠ'!A3="","",'⭕ PHỚT ĐẦU TRỤC CƠ'!J3)</f>
        <v/>
      </c>
      <c r="H5817">
        <f>IF('⭕ PHỚT ĐẦU TRỤC CƠ'!A3="","",'⭕ PHỚT ĐẦU TRỤC CƠ'!K3)</f>
        <v/>
      </c>
      <c r="I5817">
        <f>IF('⭕ PHỚT ĐẦU TRỤC CƠ'!A3="","",'⭕ PHỚT ĐẦU TRỤC CƠ'!L3)</f>
        <v/>
      </c>
      <c r="J5817">
        <f>IF('⭕ PHỚT ĐẦU TRỤC CƠ'!A3="","",'⭕ PHỚT ĐẦU TRỤC CƠ'!D3)</f>
        <v/>
      </c>
      <c r="L5817">
        <f>N(L5816)+IF(AND('🔎 TRA CỨU NHANH'!$C$2&lt;&gt;"",OR(ISNUMBER(SEARCH('🔎 TRA CỨU NHANH'!$C$2,$A5817)),ISNUMBER(SEARCH('🔎 TRA CỨU NHANH'!$C$2,$B5817)))),1,0)</f>
        <v/>
      </c>
      <c r="M5817">
        <f>IF(L5817&gt;N(L5816),L5817,"")</f>
        <v/>
      </c>
      <c r="N5817">
        <f>N(N5816)+IF(AND('💰 BÁO GIÁ'!$C$27&lt;&gt;"",OR(ISNUMBER(SEARCH('💰 BÁO GIÁ'!$C$27,$A5817)),ISNUMBER(SEARCH('💰 BÁO GIÁ'!$C$27,$B5817)))),1,0)</f>
        <v/>
      </c>
      <c r="O5817">
        <f>IF(N5817&gt;N(N5816),N5817,"")</f>
        <v/>
      </c>
    </row>
    <row r="5818">
      <c r="A5818">
        <f>IF('⭕ PHỚT ĐẦU TRỤC CƠ'!A4="","",'⭕ PHỚT ĐẦU TRỤC CƠ'!A4)</f>
        <v/>
      </c>
      <c r="B5818">
        <f>IF('⭕ PHỚT ĐẦU TRỤC CƠ'!A4="","",'⭕ PHỚT ĐẦU TRỤC CƠ'!P4)</f>
        <v/>
      </c>
      <c r="C5818">
        <f>IF('⭕ PHỚT ĐẦU TRỤC CƠ'!A4="","","Phớt đầu")</f>
        <v/>
      </c>
      <c r="D5818">
        <f>IF('⭕ PHỚT ĐẦU TRỤC CƠ'!A4="","",'⭕ PHỚT ĐẦU TRỤC CƠ'!G4)</f>
        <v/>
      </c>
      <c r="E5818">
        <f>IF('⭕ PHỚT ĐẦU TRỤC CƠ'!A4="","",'⭕ PHỚT ĐẦU TRỤC CƠ'!H4)</f>
        <v/>
      </c>
      <c r="F5818">
        <f>IF('⭕ PHỚT ĐẦU TRỤC CƠ'!A4="","",'⭕ PHỚT ĐẦU TRỤC CƠ'!I4)</f>
        <v/>
      </c>
      <c r="G5818">
        <f>IF('⭕ PHỚT ĐẦU TRỤC CƠ'!A4="","",'⭕ PHỚT ĐẦU TRỤC CƠ'!J4)</f>
        <v/>
      </c>
      <c r="H5818">
        <f>IF('⭕ PHỚT ĐẦU TRỤC CƠ'!A4="","",'⭕ PHỚT ĐẦU TRỤC CƠ'!K4)</f>
        <v/>
      </c>
      <c r="I5818">
        <f>IF('⭕ PHỚT ĐẦU TRỤC CƠ'!A4="","",'⭕ PHỚT ĐẦU TRỤC CƠ'!L4)</f>
        <v/>
      </c>
      <c r="J5818">
        <f>IF('⭕ PHỚT ĐẦU TRỤC CƠ'!A4="","",'⭕ PHỚT ĐẦU TRỤC CƠ'!D4)</f>
        <v/>
      </c>
      <c r="L5818">
        <f>N(L5817)+IF(AND('🔎 TRA CỨU NHANH'!$C$2&lt;&gt;"",OR(ISNUMBER(SEARCH('🔎 TRA CỨU NHANH'!$C$2,$A5818)),ISNUMBER(SEARCH('🔎 TRA CỨU NHANH'!$C$2,$B5818)))),1,0)</f>
        <v/>
      </c>
      <c r="M5818">
        <f>IF(L5818&gt;N(L5817),L5818,"")</f>
        <v/>
      </c>
      <c r="N5818">
        <f>N(N5817)+IF(AND('💰 BÁO GIÁ'!$C$27&lt;&gt;"",OR(ISNUMBER(SEARCH('💰 BÁO GIÁ'!$C$27,$A5818)),ISNUMBER(SEARCH('💰 BÁO GIÁ'!$C$27,$B5818)))),1,0)</f>
        <v/>
      </c>
      <c r="O5818">
        <f>IF(N5818&gt;N(N5817),N5818,"")</f>
        <v/>
      </c>
    </row>
    <row r="5819">
      <c r="A5819">
        <f>IF('⭕ PHỚT ĐẦU TRỤC CƠ'!A5="","",'⭕ PHỚT ĐẦU TRỤC CƠ'!A5)</f>
        <v/>
      </c>
      <c r="B5819">
        <f>IF('⭕ PHỚT ĐẦU TRỤC CƠ'!A5="","",'⭕ PHỚT ĐẦU TRỤC CƠ'!P5)</f>
        <v/>
      </c>
      <c r="C5819">
        <f>IF('⭕ PHỚT ĐẦU TRỤC CƠ'!A5="","","Phớt đầu")</f>
        <v/>
      </c>
      <c r="D5819">
        <f>IF('⭕ PHỚT ĐẦU TRỤC CƠ'!A5="","",'⭕ PHỚT ĐẦU TRỤC CƠ'!G5)</f>
        <v/>
      </c>
      <c r="E5819">
        <f>IF('⭕ PHỚT ĐẦU TRỤC CƠ'!A5="","",'⭕ PHỚT ĐẦU TRỤC CƠ'!H5)</f>
        <v/>
      </c>
      <c r="F5819" s="37">
        <f>IF('⭕ PHỚT ĐẦU TRỤC CƠ'!A5="","",'⭕ PHỚT ĐẦU TRỤC CƠ'!I5)</f>
        <v/>
      </c>
      <c r="G5819" s="37">
        <f>IF('⭕ PHỚT ĐẦU TRỤC CƠ'!A5="","",'⭕ PHỚT ĐẦU TRỤC CƠ'!J5)</f>
        <v/>
      </c>
      <c r="H5819" s="37">
        <f>IF('⭕ PHỚT ĐẦU TRỤC CƠ'!A5="","",'⭕ PHỚT ĐẦU TRỤC CƠ'!K5)</f>
        <v/>
      </c>
      <c r="I5819">
        <f>IF('⭕ PHỚT ĐẦU TRỤC CƠ'!A5="","",'⭕ PHỚT ĐẦU TRỤC CƠ'!L5)</f>
        <v/>
      </c>
      <c r="J5819">
        <f>IF('⭕ PHỚT ĐẦU TRỤC CƠ'!A5="","",'⭕ PHỚT ĐẦU TRỤC CƠ'!D5)</f>
        <v/>
      </c>
      <c r="L5819">
        <f>N(L5818)+IF(AND('🔎 TRA CỨU NHANH'!$C$2&lt;&gt;"",OR(ISNUMBER(SEARCH('🔎 TRA CỨU NHANH'!$C$2,$A5819)),ISNUMBER(SEARCH('🔎 TRA CỨU NHANH'!$C$2,$B5819)))),1,0)</f>
        <v/>
      </c>
      <c r="M5819">
        <f>IF(L5819&gt;N(L5818),L5819,"")</f>
        <v/>
      </c>
      <c r="N5819">
        <f>N(N5818)+IF(AND('💰 BÁO GIÁ'!$C$27&lt;&gt;"",OR(ISNUMBER(SEARCH('💰 BÁO GIÁ'!$C$27,$A5819)),ISNUMBER(SEARCH('💰 BÁO GIÁ'!$C$27,$B5819)))),1,0)</f>
        <v/>
      </c>
      <c r="O5819">
        <f>IF(N5819&gt;N(N5818),N5819,"")</f>
        <v/>
      </c>
    </row>
    <row r="5820">
      <c r="A5820">
        <f>IF('⭕ PHỚT ĐẦU TRỤC CƠ'!A6="","",'⭕ PHỚT ĐẦU TRỤC CƠ'!A6)</f>
        <v/>
      </c>
      <c r="B5820">
        <f>IF('⭕ PHỚT ĐẦU TRỤC CƠ'!A6="","",'⭕ PHỚT ĐẦU TRỤC CƠ'!P6)</f>
        <v/>
      </c>
      <c r="C5820">
        <f>IF('⭕ PHỚT ĐẦU TRỤC CƠ'!A6="","","Phớt đầu")</f>
        <v/>
      </c>
      <c r="D5820">
        <f>IF('⭕ PHỚT ĐẦU TRỤC CƠ'!A6="","",'⭕ PHỚT ĐẦU TRỤC CƠ'!G6)</f>
        <v/>
      </c>
      <c r="E5820">
        <f>IF('⭕ PHỚT ĐẦU TRỤC CƠ'!A6="","",'⭕ PHỚT ĐẦU TRỤC CƠ'!H6)</f>
        <v/>
      </c>
      <c r="F5820">
        <f>IF('⭕ PHỚT ĐẦU TRỤC CƠ'!A6="","",'⭕ PHỚT ĐẦU TRỤC CƠ'!I6)</f>
        <v/>
      </c>
      <c r="G5820">
        <f>IF('⭕ PHỚT ĐẦU TRỤC CƠ'!A6="","",'⭕ PHỚT ĐẦU TRỤC CƠ'!J6)</f>
        <v/>
      </c>
      <c r="H5820">
        <f>IF('⭕ PHỚT ĐẦU TRỤC CƠ'!A6="","",'⭕ PHỚT ĐẦU TRỤC CƠ'!K6)</f>
        <v/>
      </c>
      <c r="I5820">
        <f>IF('⭕ PHỚT ĐẦU TRỤC CƠ'!A6="","",'⭕ PHỚT ĐẦU TRỤC CƠ'!L6)</f>
        <v/>
      </c>
      <c r="J5820">
        <f>IF('⭕ PHỚT ĐẦU TRỤC CƠ'!A6="","",'⭕ PHỚT ĐẦU TRỤC CƠ'!D6)</f>
        <v/>
      </c>
      <c r="L5820">
        <f>N(L5819)+IF(AND('🔎 TRA CỨU NHANH'!$C$2&lt;&gt;"",OR(ISNUMBER(SEARCH('🔎 TRA CỨU NHANH'!$C$2,$A5820)),ISNUMBER(SEARCH('🔎 TRA CỨU NHANH'!$C$2,$B5820)))),1,0)</f>
        <v/>
      </c>
      <c r="M5820">
        <f>IF(L5820&gt;N(L5819),L5820,"")</f>
        <v/>
      </c>
      <c r="N5820">
        <f>N(N5819)+IF(AND('💰 BÁO GIÁ'!$C$27&lt;&gt;"",OR(ISNUMBER(SEARCH('💰 BÁO GIÁ'!$C$27,$A5820)),ISNUMBER(SEARCH('💰 BÁO GIÁ'!$C$27,$B5820)))),1,0)</f>
        <v/>
      </c>
      <c r="O5820">
        <f>IF(N5820&gt;N(N5819),N5820,"")</f>
        <v/>
      </c>
    </row>
    <row r="5821">
      <c r="A5821">
        <f>IF('⭕ PHỚT ĐẦU TRỤC CƠ'!A7="","",'⭕ PHỚT ĐẦU TRỤC CƠ'!A7)</f>
        <v/>
      </c>
      <c r="B5821">
        <f>IF('⭕ PHỚT ĐẦU TRỤC CƠ'!A7="","",'⭕ PHỚT ĐẦU TRỤC CƠ'!P7)</f>
        <v/>
      </c>
      <c r="C5821">
        <f>IF('⭕ PHỚT ĐẦU TRỤC CƠ'!A7="","","Phớt đầu")</f>
        <v/>
      </c>
      <c r="D5821">
        <f>IF('⭕ PHỚT ĐẦU TRỤC CƠ'!A7="","",'⭕ PHỚT ĐẦU TRỤC CƠ'!G7)</f>
        <v/>
      </c>
      <c r="E5821">
        <f>IF('⭕ PHỚT ĐẦU TRỤC CƠ'!A7="","",'⭕ PHỚT ĐẦU TRỤC CƠ'!H7)</f>
        <v/>
      </c>
      <c r="F5821">
        <f>IF('⭕ PHỚT ĐẦU TRỤC CƠ'!A7="","",'⭕ PHỚT ĐẦU TRỤC CƠ'!I7)</f>
        <v/>
      </c>
      <c r="G5821">
        <f>IF('⭕ PHỚT ĐẦU TRỤC CƠ'!A7="","",'⭕ PHỚT ĐẦU TRỤC CƠ'!J7)</f>
        <v/>
      </c>
      <c r="H5821">
        <f>IF('⭕ PHỚT ĐẦU TRỤC CƠ'!A7="","",'⭕ PHỚT ĐẦU TRỤC CƠ'!K7)</f>
        <v/>
      </c>
      <c r="I5821">
        <f>IF('⭕ PHỚT ĐẦU TRỤC CƠ'!A7="","",'⭕ PHỚT ĐẦU TRỤC CƠ'!L7)</f>
        <v/>
      </c>
      <c r="J5821">
        <f>IF('⭕ PHỚT ĐẦU TRỤC CƠ'!A7="","",'⭕ PHỚT ĐẦU TRỤC CƠ'!D7)</f>
        <v/>
      </c>
      <c r="L5821">
        <f>N(L5820)+IF(AND('🔎 TRA CỨU NHANH'!$C$2&lt;&gt;"",OR(ISNUMBER(SEARCH('🔎 TRA CỨU NHANH'!$C$2,$A5821)),ISNUMBER(SEARCH('🔎 TRA CỨU NHANH'!$C$2,$B5821)))),1,0)</f>
        <v/>
      </c>
      <c r="M5821">
        <f>IF(L5821&gt;N(L5820),L5821,"")</f>
        <v/>
      </c>
      <c r="N5821">
        <f>N(N5820)+IF(AND('💰 BÁO GIÁ'!$C$27&lt;&gt;"",OR(ISNUMBER(SEARCH('💰 BÁO GIÁ'!$C$27,$A5821)),ISNUMBER(SEARCH('💰 BÁO GIÁ'!$C$27,$B5821)))),1,0)</f>
        <v/>
      </c>
      <c r="O5821">
        <f>IF(N5821&gt;N(N5820),N5821,"")</f>
        <v/>
      </c>
    </row>
    <row r="5822">
      <c r="A5822">
        <f>IF('⭕ PHỚT ĐẦU TRỤC CƠ'!A8="","",'⭕ PHỚT ĐẦU TRỤC CƠ'!A8)</f>
        <v/>
      </c>
      <c r="B5822">
        <f>IF('⭕ PHỚT ĐẦU TRỤC CƠ'!A8="","",'⭕ PHỚT ĐẦU TRỤC CƠ'!P8)</f>
        <v/>
      </c>
      <c r="C5822">
        <f>IF('⭕ PHỚT ĐẦU TRỤC CƠ'!A8="","","Phớt đầu")</f>
        <v/>
      </c>
      <c r="D5822">
        <f>IF('⭕ PHỚT ĐẦU TRỤC CƠ'!A8="","",'⭕ PHỚT ĐẦU TRỤC CƠ'!G8)</f>
        <v/>
      </c>
      <c r="E5822">
        <f>IF('⭕ PHỚT ĐẦU TRỤC CƠ'!A8="","",'⭕ PHỚT ĐẦU TRỤC CƠ'!H8)</f>
        <v/>
      </c>
      <c r="F5822" s="37">
        <f>IF('⭕ PHỚT ĐẦU TRỤC CƠ'!A8="","",'⭕ PHỚT ĐẦU TRỤC CƠ'!I8)</f>
        <v/>
      </c>
      <c r="G5822" s="37">
        <f>IF('⭕ PHỚT ĐẦU TRỤC CƠ'!A8="","",'⭕ PHỚT ĐẦU TRỤC CƠ'!J8)</f>
        <v/>
      </c>
      <c r="H5822" s="37">
        <f>IF('⭕ PHỚT ĐẦU TRỤC CƠ'!A8="","",'⭕ PHỚT ĐẦU TRỤC CƠ'!K8)</f>
        <v/>
      </c>
      <c r="I5822">
        <f>IF('⭕ PHỚT ĐẦU TRỤC CƠ'!A8="","",'⭕ PHỚT ĐẦU TRỤC CƠ'!L8)</f>
        <v/>
      </c>
      <c r="J5822">
        <f>IF('⭕ PHỚT ĐẦU TRỤC CƠ'!A8="","",'⭕ PHỚT ĐẦU TRỤC CƠ'!D8)</f>
        <v/>
      </c>
      <c r="L5822">
        <f>N(L5821)+IF(AND('🔎 TRA CỨU NHANH'!$C$2&lt;&gt;"",OR(ISNUMBER(SEARCH('🔎 TRA CỨU NHANH'!$C$2,$A5822)),ISNUMBER(SEARCH('🔎 TRA CỨU NHANH'!$C$2,$B5822)))),1,0)</f>
        <v/>
      </c>
      <c r="M5822">
        <f>IF(L5822&gt;N(L5821),L5822,"")</f>
        <v/>
      </c>
      <c r="N5822">
        <f>N(N5821)+IF(AND('💰 BÁO GIÁ'!$C$27&lt;&gt;"",OR(ISNUMBER(SEARCH('💰 BÁO GIÁ'!$C$27,$A5822)),ISNUMBER(SEARCH('💰 BÁO GIÁ'!$C$27,$B5822)))),1,0)</f>
        <v/>
      </c>
      <c r="O5822">
        <f>IF(N5822&gt;N(N5821),N5822,"")</f>
        <v/>
      </c>
    </row>
    <row r="5823">
      <c r="A5823">
        <f>IF('⭕ PHỚT ĐẦU TRỤC CƠ'!A9="","",'⭕ PHỚT ĐẦU TRỤC CƠ'!A9)</f>
        <v/>
      </c>
      <c r="B5823">
        <f>IF('⭕ PHỚT ĐẦU TRỤC CƠ'!A9="","",'⭕ PHỚT ĐẦU TRỤC CƠ'!P9)</f>
        <v/>
      </c>
      <c r="C5823">
        <f>IF('⭕ PHỚT ĐẦU TRỤC CƠ'!A9="","","Phớt đầu")</f>
        <v/>
      </c>
      <c r="D5823">
        <f>IF('⭕ PHỚT ĐẦU TRỤC CƠ'!A9="","",'⭕ PHỚT ĐẦU TRỤC CƠ'!G9)</f>
        <v/>
      </c>
      <c r="E5823">
        <f>IF('⭕ PHỚT ĐẦU TRỤC CƠ'!A9="","",'⭕ PHỚT ĐẦU TRỤC CƠ'!H9)</f>
        <v/>
      </c>
      <c r="F5823" s="37">
        <f>IF('⭕ PHỚT ĐẦU TRỤC CƠ'!A9="","",'⭕ PHỚT ĐẦU TRỤC CƠ'!I9)</f>
        <v/>
      </c>
      <c r="G5823" s="37">
        <f>IF('⭕ PHỚT ĐẦU TRỤC CƠ'!A9="","",'⭕ PHỚT ĐẦU TRỤC CƠ'!J9)</f>
        <v/>
      </c>
      <c r="H5823" s="37">
        <f>IF('⭕ PHỚT ĐẦU TRỤC CƠ'!A9="","",'⭕ PHỚT ĐẦU TRỤC CƠ'!K9)</f>
        <v/>
      </c>
      <c r="I5823">
        <f>IF('⭕ PHỚT ĐẦU TRỤC CƠ'!A9="","",'⭕ PHỚT ĐẦU TRỤC CƠ'!L9)</f>
        <v/>
      </c>
      <c r="J5823">
        <f>IF('⭕ PHỚT ĐẦU TRỤC CƠ'!A9="","",'⭕ PHỚT ĐẦU TRỤC CƠ'!D9)</f>
        <v/>
      </c>
      <c r="L5823">
        <f>N(L5822)+IF(AND('🔎 TRA CỨU NHANH'!$C$2&lt;&gt;"",OR(ISNUMBER(SEARCH('🔎 TRA CỨU NHANH'!$C$2,$A5823)),ISNUMBER(SEARCH('🔎 TRA CỨU NHANH'!$C$2,$B5823)))),1,0)</f>
        <v/>
      </c>
      <c r="M5823">
        <f>IF(L5823&gt;N(L5822),L5823,"")</f>
        <v/>
      </c>
      <c r="N5823">
        <f>N(N5822)+IF(AND('💰 BÁO GIÁ'!$C$27&lt;&gt;"",OR(ISNUMBER(SEARCH('💰 BÁO GIÁ'!$C$27,$A5823)),ISNUMBER(SEARCH('💰 BÁO GIÁ'!$C$27,$B5823)))),1,0)</f>
        <v/>
      </c>
      <c r="O5823">
        <f>IF(N5823&gt;N(N5822),N5823,"")</f>
        <v/>
      </c>
    </row>
    <row r="5824">
      <c r="A5824">
        <f>IF('⭕ PHỚT ĐẦU TRỤC CƠ'!A10="","",'⭕ PHỚT ĐẦU TRỤC CƠ'!A10)</f>
        <v/>
      </c>
      <c r="B5824">
        <f>IF('⭕ PHỚT ĐẦU TRỤC CƠ'!A10="","",'⭕ PHỚT ĐẦU TRỤC CƠ'!P10)</f>
        <v/>
      </c>
      <c r="C5824">
        <f>IF('⭕ PHỚT ĐẦU TRỤC CƠ'!A10="","","Phớt đầu")</f>
        <v/>
      </c>
      <c r="D5824">
        <f>IF('⭕ PHỚT ĐẦU TRỤC CƠ'!A10="","",'⭕ PHỚT ĐẦU TRỤC CƠ'!G10)</f>
        <v/>
      </c>
      <c r="E5824">
        <f>IF('⭕ PHỚT ĐẦU TRỤC CƠ'!A10="","",'⭕ PHỚT ĐẦU TRỤC CƠ'!H10)</f>
        <v/>
      </c>
      <c r="F5824">
        <f>IF('⭕ PHỚT ĐẦU TRỤC CƠ'!A10="","",'⭕ PHỚT ĐẦU TRỤC CƠ'!I10)</f>
        <v/>
      </c>
      <c r="G5824">
        <f>IF('⭕ PHỚT ĐẦU TRỤC CƠ'!A10="","",'⭕ PHỚT ĐẦU TRỤC CƠ'!J10)</f>
        <v/>
      </c>
      <c r="H5824">
        <f>IF('⭕ PHỚT ĐẦU TRỤC CƠ'!A10="","",'⭕ PHỚT ĐẦU TRỤC CƠ'!K10)</f>
        <v/>
      </c>
      <c r="I5824">
        <f>IF('⭕ PHỚT ĐẦU TRỤC CƠ'!A10="","",'⭕ PHỚT ĐẦU TRỤC CƠ'!L10)</f>
        <v/>
      </c>
      <c r="J5824">
        <f>IF('⭕ PHỚT ĐẦU TRỤC CƠ'!A10="","",'⭕ PHỚT ĐẦU TRỤC CƠ'!D10)</f>
        <v/>
      </c>
      <c r="L5824">
        <f>N(L5823)+IF(AND('🔎 TRA CỨU NHANH'!$C$2&lt;&gt;"",OR(ISNUMBER(SEARCH('🔎 TRA CỨU NHANH'!$C$2,$A5824)),ISNUMBER(SEARCH('🔎 TRA CỨU NHANH'!$C$2,$B5824)))),1,0)</f>
        <v/>
      </c>
      <c r="M5824">
        <f>IF(L5824&gt;N(L5823),L5824,"")</f>
        <v/>
      </c>
      <c r="N5824">
        <f>N(N5823)+IF(AND('💰 BÁO GIÁ'!$C$27&lt;&gt;"",OR(ISNUMBER(SEARCH('💰 BÁO GIÁ'!$C$27,$A5824)),ISNUMBER(SEARCH('💰 BÁO GIÁ'!$C$27,$B5824)))),1,0)</f>
        <v/>
      </c>
      <c r="O5824">
        <f>IF(N5824&gt;N(N5823),N5824,"")</f>
        <v/>
      </c>
    </row>
    <row r="5825">
      <c r="A5825">
        <f>IF('⭕ PHỚT ĐẦU TRỤC CƠ'!A11="","",'⭕ PHỚT ĐẦU TRỤC CƠ'!A11)</f>
        <v/>
      </c>
      <c r="B5825">
        <f>IF('⭕ PHỚT ĐẦU TRỤC CƠ'!A11="","",'⭕ PHỚT ĐẦU TRỤC CƠ'!P11)</f>
        <v/>
      </c>
      <c r="C5825">
        <f>IF('⭕ PHỚT ĐẦU TRỤC CƠ'!A11="","","Phớt đầu")</f>
        <v/>
      </c>
      <c r="D5825">
        <f>IF('⭕ PHỚT ĐẦU TRỤC CƠ'!A11="","",'⭕ PHỚT ĐẦU TRỤC CƠ'!G11)</f>
        <v/>
      </c>
      <c r="E5825">
        <f>IF('⭕ PHỚT ĐẦU TRỤC CƠ'!A11="","",'⭕ PHỚT ĐẦU TRỤC CƠ'!H11)</f>
        <v/>
      </c>
      <c r="F5825" s="37">
        <f>IF('⭕ PHỚT ĐẦU TRỤC CƠ'!A11="","",'⭕ PHỚT ĐẦU TRỤC CƠ'!I11)</f>
        <v/>
      </c>
      <c r="G5825" s="37">
        <f>IF('⭕ PHỚT ĐẦU TRỤC CƠ'!A11="","",'⭕ PHỚT ĐẦU TRỤC CƠ'!J11)</f>
        <v/>
      </c>
      <c r="H5825" s="37">
        <f>IF('⭕ PHỚT ĐẦU TRỤC CƠ'!A11="","",'⭕ PHỚT ĐẦU TRỤC CƠ'!K11)</f>
        <v/>
      </c>
      <c r="I5825">
        <f>IF('⭕ PHỚT ĐẦU TRỤC CƠ'!A11="","",'⭕ PHỚT ĐẦU TRỤC CƠ'!L11)</f>
        <v/>
      </c>
      <c r="J5825">
        <f>IF('⭕ PHỚT ĐẦU TRỤC CƠ'!A11="","",'⭕ PHỚT ĐẦU TRỤC CƠ'!D11)</f>
        <v/>
      </c>
      <c r="L5825">
        <f>N(L5824)+IF(AND('🔎 TRA CỨU NHANH'!$C$2&lt;&gt;"",OR(ISNUMBER(SEARCH('🔎 TRA CỨU NHANH'!$C$2,$A5825)),ISNUMBER(SEARCH('🔎 TRA CỨU NHANH'!$C$2,$B5825)))),1,0)</f>
        <v/>
      </c>
      <c r="M5825">
        <f>IF(L5825&gt;N(L5824),L5825,"")</f>
        <v/>
      </c>
      <c r="N5825">
        <f>N(N5824)+IF(AND('💰 BÁO GIÁ'!$C$27&lt;&gt;"",OR(ISNUMBER(SEARCH('💰 BÁO GIÁ'!$C$27,$A5825)),ISNUMBER(SEARCH('💰 BÁO GIÁ'!$C$27,$B5825)))),1,0)</f>
        <v/>
      </c>
      <c r="O5825">
        <f>IF(N5825&gt;N(N5824),N5825,"")</f>
        <v/>
      </c>
    </row>
    <row r="5826">
      <c r="A5826">
        <f>IF('⭕ PHỚT ĐẦU TRỤC CƠ'!A12="","",'⭕ PHỚT ĐẦU TRỤC CƠ'!A12)</f>
        <v/>
      </c>
      <c r="B5826">
        <f>IF('⭕ PHỚT ĐẦU TRỤC CƠ'!A12="","",'⭕ PHỚT ĐẦU TRỤC CƠ'!P12)</f>
        <v/>
      </c>
      <c r="C5826">
        <f>IF('⭕ PHỚT ĐẦU TRỤC CƠ'!A12="","","Phớt đầu")</f>
        <v/>
      </c>
      <c r="D5826">
        <f>IF('⭕ PHỚT ĐẦU TRỤC CƠ'!A12="","",'⭕ PHỚT ĐẦU TRỤC CƠ'!G12)</f>
        <v/>
      </c>
      <c r="E5826">
        <f>IF('⭕ PHỚT ĐẦU TRỤC CƠ'!A12="","",'⭕ PHỚT ĐẦU TRỤC CƠ'!H12)</f>
        <v/>
      </c>
      <c r="F5826" s="37">
        <f>IF('⭕ PHỚT ĐẦU TRỤC CƠ'!A12="","",'⭕ PHỚT ĐẦU TRỤC CƠ'!I12)</f>
        <v/>
      </c>
      <c r="G5826" s="37">
        <f>IF('⭕ PHỚT ĐẦU TRỤC CƠ'!A12="","",'⭕ PHỚT ĐẦU TRỤC CƠ'!J12)</f>
        <v/>
      </c>
      <c r="H5826" s="37">
        <f>IF('⭕ PHỚT ĐẦU TRỤC CƠ'!A12="","",'⭕ PHỚT ĐẦU TRỤC CƠ'!K12)</f>
        <v/>
      </c>
      <c r="I5826">
        <f>IF('⭕ PHỚT ĐẦU TRỤC CƠ'!A12="","",'⭕ PHỚT ĐẦU TRỤC CƠ'!L12)</f>
        <v/>
      </c>
      <c r="J5826">
        <f>IF('⭕ PHỚT ĐẦU TRỤC CƠ'!A12="","",'⭕ PHỚT ĐẦU TRỤC CƠ'!D12)</f>
        <v/>
      </c>
      <c r="L5826">
        <f>N(L5825)+IF(AND('🔎 TRA CỨU NHANH'!$C$2&lt;&gt;"",OR(ISNUMBER(SEARCH('🔎 TRA CỨU NHANH'!$C$2,$A5826)),ISNUMBER(SEARCH('🔎 TRA CỨU NHANH'!$C$2,$B5826)))),1,0)</f>
        <v/>
      </c>
      <c r="M5826">
        <f>IF(L5826&gt;N(L5825),L5826,"")</f>
        <v/>
      </c>
      <c r="N5826">
        <f>N(N5825)+IF(AND('💰 BÁO GIÁ'!$C$27&lt;&gt;"",OR(ISNUMBER(SEARCH('💰 BÁO GIÁ'!$C$27,$A5826)),ISNUMBER(SEARCH('💰 BÁO GIÁ'!$C$27,$B5826)))),1,0)</f>
        <v/>
      </c>
      <c r="O5826">
        <f>IF(N5826&gt;N(N5825),N5826,"")</f>
        <v/>
      </c>
    </row>
    <row r="5827">
      <c r="A5827">
        <f>IF('⭕ PHỚT ĐẦU TRỤC CƠ'!A13="","",'⭕ PHỚT ĐẦU TRỤC CƠ'!A13)</f>
        <v/>
      </c>
      <c r="B5827">
        <f>IF('⭕ PHỚT ĐẦU TRỤC CƠ'!A13="","",'⭕ PHỚT ĐẦU TRỤC CƠ'!P13)</f>
        <v/>
      </c>
      <c r="C5827">
        <f>IF('⭕ PHỚT ĐẦU TRỤC CƠ'!A13="","","Phớt đầu")</f>
        <v/>
      </c>
      <c r="D5827">
        <f>IF('⭕ PHỚT ĐẦU TRỤC CƠ'!A13="","",'⭕ PHỚT ĐẦU TRỤC CƠ'!G13)</f>
        <v/>
      </c>
      <c r="E5827">
        <f>IF('⭕ PHỚT ĐẦU TRỤC CƠ'!A13="","",'⭕ PHỚT ĐẦU TRỤC CƠ'!H13)</f>
        <v/>
      </c>
      <c r="F5827">
        <f>IF('⭕ PHỚT ĐẦU TRỤC CƠ'!A13="","",'⭕ PHỚT ĐẦU TRỤC CƠ'!I13)</f>
        <v/>
      </c>
      <c r="G5827">
        <f>IF('⭕ PHỚT ĐẦU TRỤC CƠ'!A13="","",'⭕ PHỚT ĐẦU TRỤC CƠ'!J13)</f>
        <v/>
      </c>
      <c r="H5827">
        <f>IF('⭕ PHỚT ĐẦU TRỤC CƠ'!A13="","",'⭕ PHỚT ĐẦU TRỤC CƠ'!K13)</f>
        <v/>
      </c>
      <c r="I5827">
        <f>IF('⭕ PHỚT ĐẦU TRỤC CƠ'!A13="","",'⭕ PHỚT ĐẦU TRỤC CƠ'!L13)</f>
        <v/>
      </c>
      <c r="J5827">
        <f>IF('⭕ PHỚT ĐẦU TRỤC CƠ'!A13="","",'⭕ PHỚT ĐẦU TRỤC CƠ'!D13)</f>
        <v/>
      </c>
      <c r="L5827">
        <f>N(L5826)+IF(AND('🔎 TRA CỨU NHANH'!$C$2&lt;&gt;"",OR(ISNUMBER(SEARCH('🔎 TRA CỨU NHANH'!$C$2,$A5827)),ISNUMBER(SEARCH('🔎 TRA CỨU NHANH'!$C$2,$B5827)))),1,0)</f>
        <v/>
      </c>
      <c r="M5827">
        <f>IF(L5827&gt;N(L5826),L5827,"")</f>
        <v/>
      </c>
      <c r="N5827">
        <f>N(N5826)+IF(AND('💰 BÁO GIÁ'!$C$27&lt;&gt;"",OR(ISNUMBER(SEARCH('💰 BÁO GIÁ'!$C$27,$A5827)),ISNUMBER(SEARCH('💰 BÁO GIÁ'!$C$27,$B5827)))),1,0)</f>
        <v/>
      </c>
      <c r="O5827">
        <f>IF(N5827&gt;N(N5826),N5827,"")</f>
        <v/>
      </c>
    </row>
    <row r="5828">
      <c r="A5828">
        <f>IF('⭕ PHỚT ĐẦU TRỤC CƠ'!A14="","",'⭕ PHỚT ĐẦU TRỤC CƠ'!A14)</f>
        <v/>
      </c>
      <c r="B5828">
        <f>IF('⭕ PHỚT ĐẦU TRỤC CƠ'!A14="","",'⭕ PHỚT ĐẦU TRỤC CƠ'!P14)</f>
        <v/>
      </c>
      <c r="C5828">
        <f>IF('⭕ PHỚT ĐẦU TRỤC CƠ'!A14="","","Phớt đầu")</f>
        <v/>
      </c>
      <c r="D5828">
        <f>IF('⭕ PHỚT ĐẦU TRỤC CƠ'!A14="","",'⭕ PHỚT ĐẦU TRỤC CƠ'!G14)</f>
        <v/>
      </c>
      <c r="E5828">
        <f>IF('⭕ PHỚT ĐẦU TRỤC CƠ'!A14="","",'⭕ PHỚT ĐẦU TRỤC CƠ'!H14)</f>
        <v/>
      </c>
      <c r="F5828" s="37">
        <f>IF('⭕ PHỚT ĐẦU TRỤC CƠ'!A14="","",'⭕ PHỚT ĐẦU TRỤC CƠ'!I14)</f>
        <v/>
      </c>
      <c r="G5828" s="37">
        <f>IF('⭕ PHỚT ĐẦU TRỤC CƠ'!A14="","",'⭕ PHỚT ĐẦU TRỤC CƠ'!J14)</f>
        <v/>
      </c>
      <c r="H5828" s="37">
        <f>IF('⭕ PHỚT ĐẦU TRỤC CƠ'!A14="","",'⭕ PHỚT ĐẦU TRỤC CƠ'!K14)</f>
        <v/>
      </c>
      <c r="I5828">
        <f>IF('⭕ PHỚT ĐẦU TRỤC CƠ'!A14="","",'⭕ PHỚT ĐẦU TRỤC CƠ'!L14)</f>
        <v/>
      </c>
      <c r="J5828">
        <f>IF('⭕ PHỚT ĐẦU TRỤC CƠ'!A14="","",'⭕ PHỚT ĐẦU TRỤC CƠ'!D14)</f>
        <v/>
      </c>
      <c r="L5828">
        <f>N(L5827)+IF(AND('🔎 TRA CỨU NHANH'!$C$2&lt;&gt;"",OR(ISNUMBER(SEARCH('🔎 TRA CỨU NHANH'!$C$2,$A5828)),ISNUMBER(SEARCH('🔎 TRA CỨU NHANH'!$C$2,$B5828)))),1,0)</f>
        <v/>
      </c>
      <c r="M5828">
        <f>IF(L5828&gt;N(L5827),L5828,"")</f>
        <v/>
      </c>
      <c r="N5828">
        <f>N(N5827)+IF(AND('💰 BÁO GIÁ'!$C$27&lt;&gt;"",OR(ISNUMBER(SEARCH('💰 BÁO GIÁ'!$C$27,$A5828)),ISNUMBER(SEARCH('💰 BÁO GIÁ'!$C$27,$B5828)))),1,0)</f>
        <v/>
      </c>
      <c r="O5828">
        <f>IF(N5828&gt;N(N5827),N5828,"")</f>
        <v/>
      </c>
    </row>
    <row r="5829">
      <c r="A5829">
        <f>IF('⭕ PHỚT ĐẦU TRỤC CƠ'!A15="","",'⭕ PHỚT ĐẦU TRỤC CƠ'!A15)</f>
        <v/>
      </c>
      <c r="B5829">
        <f>IF('⭕ PHỚT ĐẦU TRỤC CƠ'!A15="","",'⭕ PHỚT ĐẦU TRỤC CƠ'!P15)</f>
        <v/>
      </c>
      <c r="C5829">
        <f>IF('⭕ PHỚT ĐẦU TRỤC CƠ'!A15="","","Phớt đầu")</f>
        <v/>
      </c>
      <c r="D5829">
        <f>IF('⭕ PHỚT ĐẦU TRỤC CƠ'!A15="","",'⭕ PHỚT ĐẦU TRỤC CƠ'!G15)</f>
        <v/>
      </c>
      <c r="E5829">
        <f>IF('⭕ PHỚT ĐẦU TRỤC CƠ'!A15="","",'⭕ PHỚT ĐẦU TRỤC CƠ'!H15)</f>
        <v/>
      </c>
      <c r="F5829">
        <f>IF('⭕ PHỚT ĐẦU TRỤC CƠ'!A15="","",'⭕ PHỚT ĐẦU TRỤC CƠ'!I15)</f>
        <v/>
      </c>
      <c r="G5829">
        <f>IF('⭕ PHỚT ĐẦU TRỤC CƠ'!A15="","",'⭕ PHỚT ĐẦU TRỤC CƠ'!J15)</f>
        <v/>
      </c>
      <c r="H5829">
        <f>IF('⭕ PHỚT ĐẦU TRỤC CƠ'!A15="","",'⭕ PHỚT ĐẦU TRỤC CƠ'!K15)</f>
        <v/>
      </c>
      <c r="I5829">
        <f>IF('⭕ PHỚT ĐẦU TRỤC CƠ'!A15="","",'⭕ PHỚT ĐẦU TRỤC CƠ'!L15)</f>
        <v/>
      </c>
      <c r="J5829">
        <f>IF('⭕ PHỚT ĐẦU TRỤC CƠ'!A15="","",'⭕ PHỚT ĐẦU TRỤC CƠ'!D15)</f>
        <v/>
      </c>
      <c r="L5829">
        <f>N(L5828)+IF(AND('🔎 TRA CỨU NHANH'!$C$2&lt;&gt;"",OR(ISNUMBER(SEARCH('🔎 TRA CỨU NHANH'!$C$2,$A5829)),ISNUMBER(SEARCH('🔎 TRA CỨU NHANH'!$C$2,$B5829)))),1,0)</f>
        <v/>
      </c>
      <c r="M5829">
        <f>IF(L5829&gt;N(L5828),L5829,"")</f>
        <v/>
      </c>
      <c r="N5829">
        <f>N(N5828)+IF(AND('💰 BÁO GIÁ'!$C$27&lt;&gt;"",OR(ISNUMBER(SEARCH('💰 BÁO GIÁ'!$C$27,$A5829)),ISNUMBER(SEARCH('💰 BÁO GIÁ'!$C$27,$B5829)))),1,0)</f>
        <v/>
      </c>
      <c r="O5829">
        <f>IF(N5829&gt;N(N5828),N5829,"")</f>
        <v/>
      </c>
    </row>
    <row r="5830">
      <c r="A5830">
        <f>IF('⭕ PHỚT ĐẦU TRỤC CƠ'!A16="","",'⭕ PHỚT ĐẦU TRỤC CƠ'!A16)</f>
        <v/>
      </c>
      <c r="B5830">
        <f>IF('⭕ PHỚT ĐẦU TRỤC CƠ'!A16="","",'⭕ PHỚT ĐẦU TRỤC CƠ'!P16)</f>
        <v/>
      </c>
      <c r="C5830">
        <f>IF('⭕ PHỚT ĐẦU TRỤC CƠ'!A16="","","Phớt đầu")</f>
        <v/>
      </c>
      <c r="D5830">
        <f>IF('⭕ PHỚT ĐẦU TRỤC CƠ'!A16="","",'⭕ PHỚT ĐẦU TRỤC CƠ'!G16)</f>
        <v/>
      </c>
      <c r="E5830">
        <f>IF('⭕ PHỚT ĐẦU TRỤC CƠ'!A16="","",'⭕ PHỚT ĐẦU TRỤC CƠ'!H16)</f>
        <v/>
      </c>
      <c r="F5830" s="37">
        <f>IF('⭕ PHỚT ĐẦU TRỤC CƠ'!A16="","",'⭕ PHỚT ĐẦU TRỤC CƠ'!I16)</f>
        <v/>
      </c>
      <c r="G5830" s="37">
        <f>IF('⭕ PHỚT ĐẦU TRỤC CƠ'!A16="","",'⭕ PHỚT ĐẦU TRỤC CƠ'!J16)</f>
        <v/>
      </c>
      <c r="H5830" s="37">
        <f>IF('⭕ PHỚT ĐẦU TRỤC CƠ'!A16="","",'⭕ PHỚT ĐẦU TRỤC CƠ'!K16)</f>
        <v/>
      </c>
      <c r="I5830">
        <f>IF('⭕ PHỚT ĐẦU TRỤC CƠ'!A16="","",'⭕ PHỚT ĐẦU TRỤC CƠ'!L16)</f>
        <v/>
      </c>
      <c r="J5830">
        <f>IF('⭕ PHỚT ĐẦU TRỤC CƠ'!A16="","",'⭕ PHỚT ĐẦU TRỤC CƠ'!D16)</f>
        <v/>
      </c>
      <c r="L5830">
        <f>N(L5829)+IF(AND('🔎 TRA CỨU NHANH'!$C$2&lt;&gt;"",OR(ISNUMBER(SEARCH('🔎 TRA CỨU NHANH'!$C$2,$A5830)),ISNUMBER(SEARCH('🔎 TRA CỨU NHANH'!$C$2,$B5830)))),1,0)</f>
        <v/>
      </c>
      <c r="M5830">
        <f>IF(L5830&gt;N(L5829),L5830,"")</f>
        <v/>
      </c>
      <c r="N5830">
        <f>N(N5829)+IF(AND('💰 BÁO GIÁ'!$C$27&lt;&gt;"",OR(ISNUMBER(SEARCH('💰 BÁO GIÁ'!$C$27,$A5830)),ISNUMBER(SEARCH('💰 BÁO GIÁ'!$C$27,$B5830)))),1,0)</f>
        <v/>
      </c>
      <c r="O5830">
        <f>IF(N5830&gt;N(N5829),N5830,"")</f>
        <v/>
      </c>
    </row>
    <row r="5831">
      <c r="A5831">
        <f>IF('⭕ PHỚT ĐẦU TRỤC CƠ'!A17="","",'⭕ PHỚT ĐẦU TRỤC CƠ'!A17)</f>
        <v/>
      </c>
      <c r="B5831">
        <f>IF('⭕ PHỚT ĐẦU TRỤC CƠ'!A17="","",'⭕ PHỚT ĐẦU TRỤC CƠ'!P17)</f>
        <v/>
      </c>
      <c r="C5831">
        <f>IF('⭕ PHỚT ĐẦU TRỤC CƠ'!A17="","","Phớt đầu")</f>
        <v/>
      </c>
      <c r="D5831">
        <f>IF('⭕ PHỚT ĐẦU TRỤC CƠ'!A17="","",'⭕ PHỚT ĐẦU TRỤC CƠ'!G17)</f>
        <v/>
      </c>
      <c r="E5831">
        <f>IF('⭕ PHỚT ĐẦU TRỤC CƠ'!A17="","",'⭕ PHỚT ĐẦU TRỤC CƠ'!H17)</f>
        <v/>
      </c>
      <c r="F5831">
        <f>IF('⭕ PHỚT ĐẦU TRỤC CƠ'!A17="","",'⭕ PHỚT ĐẦU TRỤC CƠ'!I17)</f>
        <v/>
      </c>
      <c r="G5831">
        <f>IF('⭕ PHỚT ĐẦU TRỤC CƠ'!A17="","",'⭕ PHỚT ĐẦU TRỤC CƠ'!J17)</f>
        <v/>
      </c>
      <c r="H5831">
        <f>IF('⭕ PHỚT ĐẦU TRỤC CƠ'!A17="","",'⭕ PHỚT ĐẦU TRỤC CƠ'!K17)</f>
        <v/>
      </c>
      <c r="I5831">
        <f>IF('⭕ PHỚT ĐẦU TRỤC CƠ'!A17="","",'⭕ PHỚT ĐẦU TRỤC CƠ'!L17)</f>
        <v/>
      </c>
      <c r="J5831">
        <f>IF('⭕ PHỚT ĐẦU TRỤC CƠ'!A17="","",'⭕ PHỚT ĐẦU TRỤC CƠ'!D17)</f>
        <v/>
      </c>
      <c r="L5831">
        <f>N(L5830)+IF(AND('🔎 TRA CỨU NHANH'!$C$2&lt;&gt;"",OR(ISNUMBER(SEARCH('🔎 TRA CỨU NHANH'!$C$2,$A5831)),ISNUMBER(SEARCH('🔎 TRA CỨU NHANH'!$C$2,$B5831)))),1,0)</f>
        <v/>
      </c>
      <c r="M5831">
        <f>IF(L5831&gt;N(L5830),L5831,"")</f>
        <v/>
      </c>
      <c r="N5831">
        <f>N(N5830)+IF(AND('💰 BÁO GIÁ'!$C$27&lt;&gt;"",OR(ISNUMBER(SEARCH('💰 BÁO GIÁ'!$C$27,$A5831)),ISNUMBER(SEARCH('💰 BÁO GIÁ'!$C$27,$B5831)))),1,0)</f>
        <v/>
      </c>
      <c r="O5831">
        <f>IF(N5831&gt;N(N5830),N5831,"")</f>
        <v/>
      </c>
    </row>
    <row r="5832">
      <c r="A5832">
        <f>IF('⭕ PHỚT ĐẦU TRỤC CƠ'!A18="","",'⭕ PHỚT ĐẦU TRỤC CƠ'!A18)</f>
        <v/>
      </c>
      <c r="B5832">
        <f>IF('⭕ PHỚT ĐẦU TRỤC CƠ'!A18="","",'⭕ PHỚT ĐẦU TRỤC CƠ'!P18)</f>
        <v/>
      </c>
      <c r="C5832">
        <f>IF('⭕ PHỚT ĐẦU TRỤC CƠ'!A18="","","Phớt đầu")</f>
        <v/>
      </c>
      <c r="D5832">
        <f>IF('⭕ PHỚT ĐẦU TRỤC CƠ'!A18="","",'⭕ PHỚT ĐẦU TRỤC CƠ'!G18)</f>
        <v/>
      </c>
      <c r="E5832">
        <f>IF('⭕ PHỚT ĐẦU TRỤC CƠ'!A18="","",'⭕ PHỚT ĐẦU TRỤC CƠ'!H18)</f>
        <v/>
      </c>
      <c r="F5832" s="37">
        <f>IF('⭕ PHỚT ĐẦU TRỤC CƠ'!A18="","",'⭕ PHỚT ĐẦU TRỤC CƠ'!I18)</f>
        <v/>
      </c>
      <c r="G5832" s="37">
        <f>IF('⭕ PHỚT ĐẦU TRỤC CƠ'!A18="","",'⭕ PHỚT ĐẦU TRỤC CƠ'!J18)</f>
        <v/>
      </c>
      <c r="H5832" s="37">
        <f>IF('⭕ PHỚT ĐẦU TRỤC CƠ'!A18="","",'⭕ PHỚT ĐẦU TRỤC CƠ'!K18)</f>
        <v/>
      </c>
      <c r="I5832">
        <f>IF('⭕ PHỚT ĐẦU TRỤC CƠ'!A18="","",'⭕ PHỚT ĐẦU TRỤC CƠ'!L18)</f>
        <v/>
      </c>
      <c r="J5832">
        <f>IF('⭕ PHỚT ĐẦU TRỤC CƠ'!A18="","",'⭕ PHỚT ĐẦU TRỤC CƠ'!D18)</f>
        <v/>
      </c>
      <c r="L5832">
        <f>N(L5831)+IF(AND('🔎 TRA CỨU NHANH'!$C$2&lt;&gt;"",OR(ISNUMBER(SEARCH('🔎 TRA CỨU NHANH'!$C$2,$A5832)),ISNUMBER(SEARCH('🔎 TRA CỨU NHANH'!$C$2,$B5832)))),1,0)</f>
        <v/>
      </c>
      <c r="M5832">
        <f>IF(L5832&gt;N(L5831),L5832,"")</f>
        <v/>
      </c>
      <c r="N5832">
        <f>N(N5831)+IF(AND('💰 BÁO GIÁ'!$C$27&lt;&gt;"",OR(ISNUMBER(SEARCH('💰 BÁO GIÁ'!$C$27,$A5832)),ISNUMBER(SEARCH('💰 BÁO GIÁ'!$C$27,$B5832)))),1,0)</f>
        <v/>
      </c>
      <c r="O5832">
        <f>IF(N5832&gt;N(N5831),N5832,"")</f>
        <v/>
      </c>
    </row>
    <row r="5833">
      <c r="A5833">
        <f>IF('⭕ PHỚT ĐẦU TRỤC CƠ'!A19="","",'⭕ PHỚT ĐẦU TRỤC CƠ'!A19)</f>
        <v/>
      </c>
      <c r="B5833">
        <f>IF('⭕ PHỚT ĐẦU TRỤC CƠ'!A19="","",'⭕ PHỚT ĐẦU TRỤC CƠ'!P19)</f>
        <v/>
      </c>
      <c r="C5833">
        <f>IF('⭕ PHỚT ĐẦU TRỤC CƠ'!A19="","","Phớt đầu")</f>
        <v/>
      </c>
      <c r="D5833">
        <f>IF('⭕ PHỚT ĐẦU TRỤC CƠ'!A19="","",'⭕ PHỚT ĐẦU TRỤC CƠ'!G19)</f>
        <v/>
      </c>
      <c r="E5833">
        <f>IF('⭕ PHỚT ĐẦU TRỤC CƠ'!A19="","",'⭕ PHỚT ĐẦU TRỤC CƠ'!H19)</f>
        <v/>
      </c>
      <c r="F5833" s="37">
        <f>IF('⭕ PHỚT ĐẦU TRỤC CƠ'!A19="","",'⭕ PHỚT ĐẦU TRỤC CƠ'!I19)</f>
        <v/>
      </c>
      <c r="G5833" s="37">
        <f>IF('⭕ PHỚT ĐẦU TRỤC CƠ'!A19="","",'⭕ PHỚT ĐẦU TRỤC CƠ'!J19)</f>
        <v/>
      </c>
      <c r="H5833" s="37">
        <f>IF('⭕ PHỚT ĐẦU TRỤC CƠ'!A19="","",'⭕ PHỚT ĐẦU TRỤC CƠ'!K19)</f>
        <v/>
      </c>
      <c r="I5833">
        <f>IF('⭕ PHỚT ĐẦU TRỤC CƠ'!A19="","",'⭕ PHỚT ĐẦU TRỤC CƠ'!L19)</f>
        <v/>
      </c>
      <c r="J5833">
        <f>IF('⭕ PHỚT ĐẦU TRỤC CƠ'!A19="","",'⭕ PHỚT ĐẦU TRỤC CƠ'!D19)</f>
        <v/>
      </c>
      <c r="L5833">
        <f>N(L5832)+IF(AND('🔎 TRA CỨU NHANH'!$C$2&lt;&gt;"",OR(ISNUMBER(SEARCH('🔎 TRA CỨU NHANH'!$C$2,$A5833)),ISNUMBER(SEARCH('🔎 TRA CỨU NHANH'!$C$2,$B5833)))),1,0)</f>
        <v/>
      </c>
      <c r="M5833">
        <f>IF(L5833&gt;N(L5832),L5833,"")</f>
        <v/>
      </c>
      <c r="N5833">
        <f>N(N5832)+IF(AND('💰 BÁO GIÁ'!$C$27&lt;&gt;"",OR(ISNUMBER(SEARCH('💰 BÁO GIÁ'!$C$27,$A5833)),ISNUMBER(SEARCH('💰 BÁO GIÁ'!$C$27,$B5833)))),1,0)</f>
        <v/>
      </c>
      <c r="O5833">
        <f>IF(N5833&gt;N(N5832),N5833,"")</f>
        <v/>
      </c>
    </row>
    <row r="5834">
      <c r="A5834">
        <f>IF('⭕ PHỚT ĐẦU TRỤC CƠ'!A20="","",'⭕ PHỚT ĐẦU TRỤC CƠ'!A20)</f>
        <v/>
      </c>
      <c r="B5834">
        <f>IF('⭕ PHỚT ĐẦU TRỤC CƠ'!A20="","",'⭕ PHỚT ĐẦU TRỤC CƠ'!P20)</f>
        <v/>
      </c>
      <c r="C5834">
        <f>IF('⭕ PHỚT ĐẦU TRỤC CƠ'!A20="","","Phớt đầu")</f>
        <v/>
      </c>
      <c r="D5834">
        <f>IF('⭕ PHỚT ĐẦU TRỤC CƠ'!A20="","",'⭕ PHỚT ĐẦU TRỤC CƠ'!G20)</f>
        <v/>
      </c>
      <c r="E5834">
        <f>IF('⭕ PHỚT ĐẦU TRỤC CƠ'!A20="","",'⭕ PHỚT ĐẦU TRỤC CƠ'!H20)</f>
        <v/>
      </c>
      <c r="F5834" s="37">
        <f>IF('⭕ PHỚT ĐẦU TRỤC CƠ'!A20="","",'⭕ PHỚT ĐẦU TRỤC CƠ'!I20)</f>
        <v/>
      </c>
      <c r="G5834" s="37">
        <f>IF('⭕ PHỚT ĐẦU TRỤC CƠ'!A20="","",'⭕ PHỚT ĐẦU TRỤC CƠ'!J20)</f>
        <v/>
      </c>
      <c r="H5834" s="37">
        <f>IF('⭕ PHỚT ĐẦU TRỤC CƠ'!A20="","",'⭕ PHỚT ĐẦU TRỤC CƠ'!K20)</f>
        <v/>
      </c>
      <c r="I5834">
        <f>IF('⭕ PHỚT ĐẦU TRỤC CƠ'!A20="","",'⭕ PHỚT ĐẦU TRỤC CƠ'!L20)</f>
        <v/>
      </c>
      <c r="J5834">
        <f>IF('⭕ PHỚT ĐẦU TRỤC CƠ'!A20="","",'⭕ PHỚT ĐẦU TRỤC CƠ'!D20)</f>
        <v/>
      </c>
      <c r="L5834">
        <f>N(L5833)+IF(AND('🔎 TRA CỨU NHANH'!$C$2&lt;&gt;"",OR(ISNUMBER(SEARCH('🔎 TRA CỨU NHANH'!$C$2,$A5834)),ISNUMBER(SEARCH('🔎 TRA CỨU NHANH'!$C$2,$B5834)))),1,0)</f>
        <v/>
      </c>
      <c r="M5834">
        <f>IF(L5834&gt;N(L5833),L5834,"")</f>
        <v/>
      </c>
      <c r="N5834">
        <f>N(N5833)+IF(AND('💰 BÁO GIÁ'!$C$27&lt;&gt;"",OR(ISNUMBER(SEARCH('💰 BÁO GIÁ'!$C$27,$A5834)),ISNUMBER(SEARCH('💰 BÁO GIÁ'!$C$27,$B5834)))),1,0)</f>
        <v/>
      </c>
      <c r="O5834">
        <f>IF(N5834&gt;N(N5833),N5834,"")</f>
        <v/>
      </c>
    </row>
    <row r="5835">
      <c r="A5835">
        <f>IF('⭕ PHỚT ĐẦU TRỤC CƠ'!A21="","",'⭕ PHỚT ĐẦU TRỤC CƠ'!A21)</f>
        <v/>
      </c>
      <c r="B5835">
        <f>IF('⭕ PHỚT ĐẦU TRỤC CƠ'!A21="","",'⭕ PHỚT ĐẦU TRỤC CƠ'!P21)</f>
        <v/>
      </c>
      <c r="C5835">
        <f>IF('⭕ PHỚT ĐẦU TRỤC CƠ'!A21="","","Phớt đầu")</f>
        <v/>
      </c>
      <c r="D5835">
        <f>IF('⭕ PHỚT ĐẦU TRỤC CƠ'!A21="","",'⭕ PHỚT ĐẦU TRỤC CƠ'!G21)</f>
        <v/>
      </c>
      <c r="E5835">
        <f>IF('⭕ PHỚT ĐẦU TRỤC CƠ'!A21="","",'⭕ PHỚT ĐẦU TRỤC CƠ'!H21)</f>
        <v/>
      </c>
      <c r="F5835" s="37">
        <f>IF('⭕ PHỚT ĐẦU TRỤC CƠ'!A21="","",'⭕ PHỚT ĐẦU TRỤC CƠ'!I21)</f>
        <v/>
      </c>
      <c r="G5835" s="37">
        <f>IF('⭕ PHỚT ĐẦU TRỤC CƠ'!A21="","",'⭕ PHỚT ĐẦU TRỤC CƠ'!J21)</f>
        <v/>
      </c>
      <c r="H5835" s="37">
        <f>IF('⭕ PHỚT ĐẦU TRỤC CƠ'!A21="","",'⭕ PHỚT ĐẦU TRỤC CƠ'!K21)</f>
        <v/>
      </c>
      <c r="I5835">
        <f>IF('⭕ PHỚT ĐẦU TRỤC CƠ'!A21="","",'⭕ PHỚT ĐẦU TRỤC CƠ'!L21)</f>
        <v/>
      </c>
      <c r="J5835">
        <f>IF('⭕ PHỚT ĐẦU TRỤC CƠ'!A21="","",'⭕ PHỚT ĐẦU TRỤC CƠ'!D21)</f>
        <v/>
      </c>
      <c r="L5835">
        <f>N(L5834)+IF(AND('🔎 TRA CỨU NHANH'!$C$2&lt;&gt;"",OR(ISNUMBER(SEARCH('🔎 TRA CỨU NHANH'!$C$2,$A5835)),ISNUMBER(SEARCH('🔎 TRA CỨU NHANH'!$C$2,$B5835)))),1,0)</f>
        <v/>
      </c>
      <c r="M5835">
        <f>IF(L5835&gt;N(L5834),L5835,"")</f>
        <v/>
      </c>
      <c r="N5835">
        <f>N(N5834)+IF(AND('💰 BÁO GIÁ'!$C$27&lt;&gt;"",OR(ISNUMBER(SEARCH('💰 BÁO GIÁ'!$C$27,$A5835)),ISNUMBER(SEARCH('💰 BÁO GIÁ'!$C$27,$B5835)))),1,0)</f>
        <v/>
      </c>
      <c r="O5835">
        <f>IF(N5835&gt;N(N5834),N5835,"")</f>
        <v/>
      </c>
    </row>
    <row r="5836">
      <c r="A5836">
        <f>IF('⭕ PHỚT ĐẦU TRỤC CƠ'!A22="","",'⭕ PHỚT ĐẦU TRỤC CƠ'!A22)</f>
        <v/>
      </c>
      <c r="B5836">
        <f>IF('⭕ PHỚT ĐẦU TRỤC CƠ'!A22="","",'⭕ PHỚT ĐẦU TRỤC CƠ'!P22)</f>
        <v/>
      </c>
      <c r="C5836">
        <f>IF('⭕ PHỚT ĐẦU TRỤC CƠ'!A22="","","Phớt đầu")</f>
        <v/>
      </c>
      <c r="D5836">
        <f>IF('⭕ PHỚT ĐẦU TRỤC CƠ'!A22="","",'⭕ PHỚT ĐẦU TRỤC CƠ'!G22)</f>
        <v/>
      </c>
      <c r="E5836">
        <f>IF('⭕ PHỚT ĐẦU TRỤC CƠ'!A22="","",'⭕ PHỚT ĐẦU TRỤC CƠ'!H22)</f>
        <v/>
      </c>
      <c r="F5836" s="37">
        <f>IF('⭕ PHỚT ĐẦU TRỤC CƠ'!A22="","",'⭕ PHỚT ĐẦU TRỤC CƠ'!I22)</f>
        <v/>
      </c>
      <c r="G5836" s="37">
        <f>IF('⭕ PHỚT ĐẦU TRỤC CƠ'!A22="","",'⭕ PHỚT ĐẦU TRỤC CƠ'!J22)</f>
        <v/>
      </c>
      <c r="H5836" s="37">
        <f>IF('⭕ PHỚT ĐẦU TRỤC CƠ'!A22="","",'⭕ PHỚT ĐẦU TRỤC CƠ'!K22)</f>
        <v/>
      </c>
      <c r="I5836">
        <f>IF('⭕ PHỚT ĐẦU TRỤC CƠ'!A22="","",'⭕ PHỚT ĐẦU TRỤC CƠ'!L22)</f>
        <v/>
      </c>
      <c r="J5836">
        <f>IF('⭕ PHỚT ĐẦU TRỤC CƠ'!A22="","",'⭕ PHỚT ĐẦU TRỤC CƠ'!D22)</f>
        <v/>
      </c>
      <c r="L5836">
        <f>N(L5835)+IF(AND('🔎 TRA CỨU NHANH'!$C$2&lt;&gt;"",OR(ISNUMBER(SEARCH('🔎 TRA CỨU NHANH'!$C$2,$A5836)),ISNUMBER(SEARCH('🔎 TRA CỨU NHANH'!$C$2,$B5836)))),1,0)</f>
        <v/>
      </c>
      <c r="M5836">
        <f>IF(L5836&gt;N(L5835),L5836,"")</f>
        <v/>
      </c>
      <c r="N5836">
        <f>N(N5835)+IF(AND('💰 BÁO GIÁ'!$C$27&lt;&gt;"",OR(ISNUMBER(SEARCH('💰 BÁO GIÁ'!$C$27,$A5836)),ISNUMBER(SEARCH('💰 BÁO GIÁ'!$C$27,$B5836)))),1,0)</f>
        <v/>
      </c>
      <c r="O5836">
        <f>IF(N5836&gt;N(N5835),N5836,"")</f>
        <v/>
      </c>
    </row>
    <row r="5837">
      <c r="A5837">
        <f>IF('⭕ PHỚT ĐẦU TRỤC CƠ'!A23="","",'⭕ PHỚT ĐẦU TRỤC CƠ'!A23)</f>
        <v/>
      </c>
      <c r="B5837">
        <f>IF('⭕ PHỚT ĐẦU TRỤC CƠ'!A23="","",'⭕ PHỚT ĐẦU TRỤC CƠ'!P23)</f>
        <v/>
      </c>
      <c r="C5837">
        <f>IF('⭕ PHỚT ĐẦU TRỤC CƠ'!A23="","","Phớt đầu")</f>
        <v/>
      </c>
      <c r="D5837">
        <f>IF('⭕ PHỚT ĐẦU TRỤC CƠ'!A23="","",'⭕ PHỚT ĐẦU TRỤC CƠ'!G23)</f>
        <v/>
      </c>
      <c r="E5837">
        <f>IF('⭕ PHỚT ĐẦU TRỤC CƠ'!A23="","",'⭕ PHỚT ĐẦU TRỤC CƠ'!H23)</f>
        <v/>
      </c>
      <c r="F5837" s="37">
        <f>IF('⭕ PHỚT ĐẦU TRỤC CƠ'!A23="","",'⭕ PHỚT ĐẦU TRỤC CƠ'!I23)</f>
        <v/>
      </c>
      <c r="G5837" s="37">
        <f>IF('⭕ PHỚT ĐẦU TRỤC CƠ'!A23="","",'⭕ PHỚT ĐẦU TRỤC CƠ'!J23)</f>
        <v/>
      </c>
      <c r="H5837" s="37">
        <f>IF('⭕ PHỚT ĐẦU TRỤC CƠ'!A23="","",'⭕ PHỚT ĐẦU TRỤC CƠ'!K23)</f>
        <v/>
      </c>
      <c r="I5837">
        <f>IF('⭕ PHỚT ĐẦU TRỤC CƠ'!A23="","",'⭕ PHỚT ĐẦU TRỤC CƠ'!L23)</f>
        <v/>
      </c>
      <c r="J5837">
        <f>IF('⭕ PHỚT ĐẦU TRỤC CƠ'!A23="","",'⭕ PHỚT ĐẦU TRỤC CƠ'!D23)</f>
        <v/>
      </c>
      <c r="L5837">
        <f>N(L5836)+IF(AND('🔎 TRA CỨU NHANH'!$C$2&lt;&gt;"",OR(ISNUMBER(SEARCH('🔎 TRA CỨU NHANH'!$C$2,$A5837)),ISNUMBER(SEARCH('🔎 TRA CỨU NHANH'!$C$2,$B5837)))),1,0)</f>
        <v/>
      </c>
      <c r="M5837">
        <f>IF(L5837&gt;N(L5836),L5837,"")</f>
        <v/>
      </c>
      <c r="N5837">
        <f>N(N5836)+IF(AND('💰 BÁO GIÁ'!$C$27&lt;&gt;"",OR(ISNUMBER(SEARCH('💰 BÁO GIÁ'!$C$27,$A5837)),ISNUMBER(SEARCH('💰 BÁO GIÁ'!$C$27,$B5837)))),1,0)</f>
        <v/>
      </c>
      <c r="O5837">
        <f>IF(N5837&gt;N(N5836),N5837,"")</f>
        <v/>
      </c>
    </row>
    <row r="5838">
      <c r="A5838">
        <f>IF('⭕ PHỚT ĐẦU TRỤC CƠ'!A24="","",'⭕ PHỚT ĐẦU TRỤC CƠ'!A24)</f>
        <v/>
      </c>
      <c r="B5838">
        <f>IF('⭕ PHỚT ĐẦU TRỤC CƠ'!A24="","",'⭕ PHỚT ĐẦU TRỤC CƠ'!P24)</f>
        <v/>
      </c>
      <c r="C5838">
        <f>IF('⭕ PHỚT ĐẦU TRỤC CƠ'!A24="","","Phớt đầu")</f>
        <v/>
      </c>
      <c r="D5838">
        <f>IF('⭕ PHỚT ĐẦU TRỤC CƠ'!A24="","",'⭕ PHỚT ĐẦU TRỤC CƠ'!G24)</f>
        <v/>
      </c>
      <c r="E5838">
        <f>IF('⭕ PHỚT ĐẦU TRỤC CƠ'!A24="","",'⭕ PHỚT ĐẦU TRỤC CƠ'!H24)</f>
        <v/>
      </c>
      <c r="F5838">
        <f>IF('⭕ PHỚT ĐẦU TRỤC CƠ'!A24="","",'⭕ PHỚT ĐẦU TRỤC CƠ'!I24)</f>
        <v/>
      </c>
      <c r="G5838">
        <f>IF('⭕ PHỚT ĐẦU TRỤC CƠ'!A24="","",'⭕ PHỚT ĐẦU TRỤC CƠ'!J24)</f>
        <v/>
      </c>
      <c r="H5838">
        <f>IF('⭕ PHỚT ĐẦU TRỤC CƠ'!A24="","",'⭕ PHỚT ĐẦU TRỤC CƠ'!K24)</f>
        <v/>
      </c>
      <c r="I5838">
        <f>IF('⭕ PHỚT ĐẦU TRỤC CƠ'!A24="","",'⭕ PHỚT ĐẦU TRỤC CƠ'!L24)</f>
        <v/>
      </c>
      <c r="J5838">
        <f>IF('⭕ PHỚT ĐẦU TRỤC CƠ'!A24="","",'⭕ PHỚT ĐẦU TRỤC CƠ'!D24)</f>
        <v/>
      </c>
      <c r="L5838">
        <f>N(L5837)+IF(AND('🔎 TRA CỨU NHANH'!$C$2&lt;&gt;"",OR(ISNUMBER(SEARCH('🔎 TRA CỨU NHANH'!$C$2,$A5838)),ISNUMBER(SEARCH('🔎 TRA CỨU NHANH'!$C$2,$B5838)))),1,0)</f>
        <v/>
      </c>
      <c r="M5838">
        <f>IF(L5838&gt;N(L5837),L5838,"")</f>
        <v/>
      </c>
      <c r="N5838">
        <f>N(N5837)+IF(AND('💰 BÁO GIÁ'!$C$27&lt;&gt;"",OR(ISNUMBER(SEARCH('💰 BÁO GIÁ'!$C$27,$A5838)),ISNUMBER(SEARCH('💰 BÁO GIÁ'!$C$27,$B5838)))),1,0)</f>
        <v/>
      </c>
      <c r="O5838">
        <f>IF(N5838&gt;N(N5837),N5838,"")</f>
        <v/>
      </c>
    </row>
    <row r="5839">
      <c r="A5839">
        <f>IF('⭕ PHỚT ĐẦU TRỤC CƠ'!A25="","",'⭕ PHỚT ĐẦU TRỤC CƠ'!A25)</f>
        <v/>
      </c>
      <c r="B5839">
        <f>IF('⭕ PHỚT ĐẦU TRỤC CƠ'!A25="","",'⭕ PHỚT ĐẦU TRỤC CƠ'!P25)</f>
        <v/>
      </c>
      <c r="C5839">
        <f>IF('⭕ PHỚT ĐẦU TRỤC CƠ'!A25="","","Phớt đầu")</f>
        <v/>
      </c>
      <c r="D5839">
        <f>IF('⭕ PHỚT ĐẦU TRỤC CƠ'!A25="","",'⭕ PHỚT ĐẦU TRỤC CƠ'!G25)</f>
        <v/>
      </c>
      <c r="E5839">
        <f>IF('⭕ PHỚT ĐẦU TRỤC CƠ'!A25="","",'⭕ PHỚT ĐẦU TRỤC CƠ'!H25)</f>
        <v/>
      </c>
      <c r="F5839">
        <f>IF('⭕ PHỚT ĐẦU TRỤC CƠ'!A25="","",'⭕ PHỚT ĐẦU TRỤC CƠ'!I25)</f>
        <v/>
      </c>
      <c r="G5839">
        <f>IF('⭕ PHỚT ĐẦU TRỤC CƠ'!A25="","",'⭕ PHỚT ĐẦU TRỤC CƠ'!J25)</f>
        <v/>
      </c>
      <c r="H5839">
        <f>IF('⭕ PHỚT ĐẦU TRỤC CƠ'!A25="","",'⭕ PHỚT ĐẦU TRỤC CƠ'!K25)</f>
        <v/>
      </c>
      <c r="I5839">
        <f>IF('⭕ PHỚT ĐẦU TRỤC CƠ'!A25="","",'⭕ PHỚT ĐẦU TRỤC CƠ'!L25)</f>
        <v/>
      </c>
      <c r="J5839">
        <f>IF('⭕ PHỚT ĐẦU TRỤC CƠ'!A25="","",'⭕ PHỚT ĐẦU TRỤC CƠ'!D25)</f>
        <v/>
      </c>
      <c r="L5839">
        <f>N(L5838)+IF(AND('🔎 TRA CỨU NHANH'!$C$2&lt;&gt;"",OR(ISNUMBER(SEARCH('🔎 TRA CỨU NHANH'!$C$2,$A5839)),ISNUMBER(SEARCH('🔎 TRA CỨU NHANH'!$C$2,$B5839)))),1,0)</f>
        <v/>
      </c>
      <c r="M5839">
        <f>IF(L5839&gt;N(L5838),L5839,"")</f>
        <v/>
      </c>
      <c r="N5839">
        <f>N(N5838)+IF(AND('💰 BÁO GIÁ'!$C$27&lt;&gt;"",OR(ISNUMBER(SEARCH('💰 BÁO GIÁ'!$C$27,$A5839)),ISNUMBER(SEARCH('💰 BÁO GIÁ'!$C$27,$B5839)))),1,0)</f>
        <v/>
      </c>
      <c r="O5839">
        <f>IF(N5839&gt;N(N5838),N5839,"")</f>
        <v/>
      </c>
    </row>
    <row r="5840">
      <c r="A5840">
        <f>IF('⭕ PHỚT ĐẦU TRỤC CƠ'!A26="","",'⭕ PHỚT ĐẦU TRỤC CƠ'!A26)</f>
        <v/>
      </c>
      <c r="B5840">
        <f>IF('⭕ PHỚT ĐẦU TRỤC CƠ'!A26="","",'⭕ PHỚT ĐẦU TRỤC CƠ'!P26)</f>
        <v/>
      </c>
      <c r="C5840">
        <f>IF('⭕ PHỚT ĐẦU TRỤC CƠ'!A26="","","Phớt đầu")</f>
        <v/>
      </c>
      <c r="D5840">
        <f>IF('⭕ PHỚT ĐẦU TRỤC CƠ'!A26="","",'⭕ PHỚT ĐẦU TRỤC CƠ'!G26)</f>
        <v/>
      </c>
      <c r="E5840">
        <f>IF('⭕ PHỚT ĐẦU TRỤC CƠ'!A26="","",'⭕ PHỚT ĐẦU TRỤC CƠ'!H26)</f>
        <v/>
      </c>
      <c r="F5840">
        <f>IF('⭕ PHỚT ĐẦU TRỤC CƠ'!A26="","",'⭕ PHỚT ĐẦU TRỤC CƠ'!I26)</f>
        <v/>
      </c>
      <c r="G5840">
        <f>IF('⭕ PHỚT ĐẦU TRỤC CƠ'!A26="","",'⭕ PHỚT ĐẦU TRỤC CƠ'!J26)</f>
        <v/>
      </c>
      <c r="H5840">
        <f>IF('⭕ PHỚT ĐẦU TRỤC CƠ'!A26="","",'⭕ PHỚT ĐẦU TRỤC CƠ'!K26)</f>
        <v/>
      </c>
      <c r="I5840">
        <f>IF('⭕ PHỚT ĐẦU TRỤC CƠ'!A26="","",'⭕ PHỚT ĐẦU TRỤC CƠ'!L26)</f>
        <v/>
      </c>
      <c r="J5840">
        <f>IF('⭕ PHỚT ĐẦU TRỤC CƠ'!A26="","",'⭕ PHỚT ĐẦU TRỤC CƠ'!D26)</f>
        <v/>
      </c>
      <c r="L5840">
        <f>N(L5839)+IF(AND('🔎 TRA CỨU NHANH'!$C$2&lt;&gt;"",OR(ISNUMBER(SEARCH('🔎 TRA CỨU NHANH'!$C$2,$A5840)),ISNUMBER(SEARCH('🔎 TRA CỨU NHANH'!$C$2,$B5840)))),1,0)</f>
        <v/>
      </c>
      <c r="M5840">
        <f>IF(L5840&gt;N(L5839),L5840,"")</f>
        <v/>
      </c>
      <c r="N5840">
        <f>N(N5839)+IF(AND('💰 BÁO GIÁ'!$C$27&lt;&gt;"",OR(ISNUMBER(SEARCH('💰 BÁO GIÁ'!$C$27,$A5840)),ISNUMBER(SEARCH('💰 BÁO GIÁ'!$C$27,$B5840)))),1,0)</f>
        <v/>
      </c>
      <c r="O5840">
        <f>IF(N5840&gt;N(N5839),N5840,"")</f>
        <v/>
      </c>
    </row>
    <row r="5841">
      <c r="A5841">
        <f>IF('⭕ PHỚT ĐẦU TRỤC CƠ'!A27="","",'⭕ PHỚT ĐẦU TRỤC CƠ'!A27)</f>
        <v/>
      </c>
      <c r="B5841">
        <f>IF('⭕ PHỚT ĐẦU TRỤC CƠ'!A27="","",'⭕ PHỚT ĐẦU TRỤC CƠ'!P27)</f>
        <v/>
      </c>
      <c r="C5841">
        <f>IF('⭕ PHỚT ĐẦU TRỤC CƠ'!A27="","","Phớt đầu")</f>
        <v/>
      </c>
      <c r="D5841">
        <f>IF('⭕ PHỚT ĐẦU TRỤC CƠ'!A27="","",'⭕ PHỚT ĐẦU TRỤC CƠ'!G27)</f>
        <v/>
      </c>
      <c r="E5841">
        <f>IF('⭕ PHỚT ĐẦU TRỤC CƠ'!A27="","",'⭕ PHỚT ĐẦU TRỤC CƠ'!H27)</f>
        <v/>
      </c>
      <c r="F5841" s="37">
        <f>IF('⭕ PHỚT ĐẦU TRỤC CƠ'!A27="","",'⭕ PHỚT ĐẦU TRỤC CƠ'!I27)</f>
        <v/>
      </c>
      <c r="G5841" s="37">
        <f>IF('⭕ PHỚT ĐẦU TRỤC CƠ'!A27="","",'⭕ PHỚT ĐẦU TRỤC CƠ'!J27)</f>
        <v/>
      </c>
      <c r="H5841" s="37">
        <f>IF('⭕ PHỚT ĐẦU TRỤC CƠ'!A27="","",'⭕ PHỚT ĐẦU TRỤC CƠ'!K27)</f>
        <v/>
      </c>
      <c r="I5841">
        <f>IF('⭕ PHỚT ĐẦU TRỤC CƠ'!A27="","",'⭕ PHỚT ĐẦU TRỤC CƠ'!L27)</f>
        <v/>
      </c>
      <c r="J5841">
        <f>IF('⭕ PHỚT ĐẦU TRỤC CƠ'!A27="","",'⭕ PHỚT ĐẦU TRỤC CƠ'!D27)</f>
        <v/>
      </c>
      <c r="L5841">
        <f>N(L5840)+IF(AND('🔎 TRA CỨU NHANH'!$C$2&lt;&gt;"",OR(ISNUMBER(SEARCH('🔎 TRA CỨU NHANH'!$C$2,$A5841)),ISNUMBER(SEARCH('🔎 TRA CỨU NHANH'!$C$2,$B5841)))),1,0)</f>
        <v/>
      </c>
      <c r="M5841">
        <f>IF(L5841&gt;N(L5840),L5841,"")</f>
        <v/>
      </c>
      <c r="N5841">
        <f>N(N5840)+IF(AND('💰 BÁO GIÁ'!$C$27&lt;&gt;"",OR(ISNUMBER(SEARCH('💰 BÁO GIÁ'!$C$27,$A5841)),ISNUMBER(SEARCH('💰 BÁO GIÁ'!$C$27,$B5841)))),1,0)</f>
        <v/>
      </c>
      <c r="O5841">
        <f>IF(N5841&gt;N(N5840),N5841,"")</f>
        <v/>
      </c>
    </row>
    <row r="5842">
      <c r="A5842">
        <f>IF('⭕ PHỚT ĐẦU TRỤC CƠ'!A28="","",'⭕ PHỚT ĐẦU TRỤC CƠ'!A28)</f>
        <v/>
      </c>
      <c r="B5842">
        <f>IF('⭕ PHỚT ĐẦU TRỤC CƠ'!A28="","",'⭕ PHỚT ĐẦU TRỤC CƠ'!P28)</f>
        <v/>
      </c>
      <c r="C5842">
        <f>IF('⭕ PHỚT ĐẦU TRỤC CƠ'!A28="","","Phớt đầu")</f>
        <v/>
      </c>
      <c r="D5842">
        <f>IF('⭕ PHỚT ĐẦU TRỤC CƠ'!A28="","",'⭕ PHỚT ĐẦU TRỤC CƠ'!G28)</f>
        <v/>
      </c>
      <c r="E5842">
        <f>IF('⭕ PHỚT ĐẦU TRỤC CƠ'!A28="","",'⭕ PHỚT ĐẦU TRỤC CƠ'!H28)</f>
        <v/>
      </c>
      <c r="F5842" s="37">
        <f>IF('⭕ PHỚT ĐẦU TRỤC CƠ'!A28="","",'⭕ PHỚT ĐẦU TRỤC CƠ'!I28)</f>
        <v/>
      </c>
      <c r="G5842" s="37">
        <f>IF('⭕ PHỚT ĐẦU TRỤC CƠ'!A28="","",'⭕ PHỚT ĐẦU TRỤC CƠ'!J28)</f>
        <v/>
      </c>
      <c r="H5842" s="37">
        <f>IF('⭕ PHỚT ĐẦU TRỤC CƠ'!A28="","",'⭕ PHỚT ĐẦU TRỤC CƠ'!K28)</f>
        <v/>
      </c>
      <c r="I5842">
        <f>IF('⭕ PHỚT ĐẦU TRỤC CƠ'!A28="","",'⭕ PHỚT ĐẦU TRỤC CƠ'!L28)</f>
        <v/>
      </c>
      <c r="J5842">
        <f>IF('⭕ PHỚT ĐẦU TRỤC CƠ'!A28="","",'⭕ PHỚT ĐẦU TRỤC CƠ'!D28)</f>
        <v/>
      </c>
      <c r="L5842">
        <f>N(L5841)+IF(AND('🔎 TRA CỨU NHANH'!$C$2&lt;&gt;"",OR(ISNUMBER(SEARCH('🔎 TRA CỨU NHANH'!$C$2,$A5842)),ISNUMBER(SEARCH('🔎 TRA CỨU NHANH'!$C$2,$B5842)))),1,0)</f>
        <v/>
      </c>
      <c r="M5842">
        <f>IF(L5842&gt;N(L5841),L5842,"")</f>
        <v/>
      </c>
      <c r="N5842">
        <f>N(N5841)+IF(AND('💰 BÁO GIÁ'!$C$27&lt;&gt;"",OR(ISNUMBER(SEARCH('💰 BÁO GIÁ'!$C$27,$A5842)),ISNUMBER(SEARCH('💰 BÁO GIÁ'!$C$27,$B5842)))),1,0)</f>
        <v/>
      </c>
      <c r="O5842">
        <f>IF(N5842&gt;N(N5841),N5842,"")</f>
        <v/>
      </c>
    </row>
    <row r="5843">
      <c r="A5843">
        <f>IF('⭕ PHỚT ĐẦU TRỤC CƠ'!A29="","",'⭕ PHỚT ĐẦU TRỤC CƠ'!A29)</f>
        <v/>
      </c>
      <c r="B5843">
        <f>IF('⭕ PHỚT ĐẦU TRỤC CƠ'!A29="","",'⭕ PHỚT ĐẦU TRỤC CƠ'!P29)</f>
        <v/>
      </c>
      <c r="C5843">
        <f>IF('⭕ PHỚT ĐẦU TRỤC CƠ'!A29="","","Phớt đầu")</f>
        <v/>
      </c>
      <c r="D5843">
        <f>IF('⭕ PHỚT ĐẦU TRỤC CƠ'!A29="","",'⭕ PHỚT ĐẦU TRỤC CƠ'!G29)</f>
        <v/>
      </c>
      <c r="E5843">
        <f>IF('⭕ PHỚT ĐẦU TRỤC CƠ'!A29="","",'⭕ PHỚT ĐẦU TRỤC CƠ'!H29)</f>
        <v/>
      </c>
      <c r="F5843" s="37">
        <f>IF('⭕ PHỚT ĐẦU TRỤC CƠ'!A29="","",'⭕ PHỚT ĐẦU TRỤC CƠ'!I29)</f>
        <v/>
      </c>
      <c r="G5843" s="37">
        <f>IF('⭕ PHỚT ĐẦU TRỤC CƠ'!A29="","",'⭕ PHỚT ĐẦU TRỤC CƠ'!J29)</f>
        <v/>
      </c>
      <c r="H5843" s="37">
        <f>IF('⭕ PHỚT ĐẦU TRỤC CƠ'!A29="","",'⭕ PHỚT ĐẦU TRỤC CƠ'!K29)</f>
        <v/>
      </c>
      <c r="I5843">
        <f>IF('⭕ PHỚT ĐẦU TRỤC CƠ'!A29="","",'⭕ PHỚT ĐẦU TRỤC CƠ'!L29)</f>
        <v/>
      </c>
      <c r="J5843">
        <f>IF('⭕ PHỚT ĐẦU TRỤC CƠ'!A29="","",'⭕ PHỚT ĐẦU TRỤC CƠ'!D29)</f>
        <v/>
      </c>
      <c r="L5843">
        <f>N(L5842)+IF(AND('🔎 TRA CỨU NHANH'!$C$2&lt;&gt;"",OR(ISNUMBER(SEARCH('🔎 TRA CỨU NHANH'!$C$2,$A5843)),ISNUMBER(SEARCH('🔎 TRA CỨU NHANH'!$C$2,$B5843)))),1,0)</f>
        <v/>
      </c>
      <c r="M5843">
        <f>IF(L5843&gt;N(L5842),L5843,"")</f>
        <v/>
      </c>
      <c r="N5843">
        <f>N(N5842)+IF(AND('💰 BÁO GIÁ'!$C$27&lt;&gt;"",OR(ISNUMBER(SEARCH('💰 BÁO GIÁ'!$C$27,$A5843)),ISNUMBER(SEARCH('💰 BÁO GIÁ'!$C$27,$B5843)))),1,0)</f>
        <v/>
      </c>
      <c r="O5843">
        <f>IF(N5843&gt;N(N5842),N5843,"")</f>
        <v/>
      </c>
    </row>
    <row r="5844">
      <c r="A5844">
        <f>IF('⭕ PHỚT ĐẦU TRỤC CƠ'!A30="","",'⭕ PHỚT ĐẦU TRỤC CƠ'!A30)</f>
        <v/>
      </c>
      <c r="B5844">
        <f>IF('⭕ PHỚT ĐẦU TRỤC CƠ'!A30="","",'⭕ PHỚT ĐẦU TRỤC CƠ'!P30)</f>
        <v/>
      </c>
      <c r="C5844">
        <f>IF('⭕ PHỚT ĐẦU TRỤC CƠ'!A30="","","Phớt đầu")</f>
        <v/>
      </c>
      <c r="D5844">
        <f>IF('⭕ PHỚT ĐẦU TRỤC CƠ'!A30="","",'⭕ PHỚT ĐẦU TRỤC CƠ'!G30)</f>
        <v/>
      </c>
      <c r="E5844">
        <f>IF('⭕ PHỚT ĐẦU TRỤC CƠ'!A30="","",'⭕ PHỚT ĐẦU TRỤC CƠ'!H30)</f>
        <v/>
      </c>
      <c r="F5844" s="37">
        <f>IF('⭕ PHỚT ĐẦU TRỤC CƠ'!A30="","",'⭕ PHỚT ĐẦU TRỤC CƠ'!I30)</f>
        <v/>
      </c>
      <c r="G5844" s="37">
        <f>IF('⭕ PHỚT ĐẦU TRỤC CƠ'!A30="","",'⭕ PHỚT ĐẦU TRỤC CƠ'!J30)</f>
        <v/>
      </c>
      <c r="H5844" s="37">
        <f>IF('⭕ PHỚT ĐẦU TRỤC CƠ'!A30="","",'⭕ PHỚT ĐẦU TRỤC CƠ'!K30)</f>
        <v/>
      </c>
      <c r="I5844">
        <f>IF('⭕ PHỚT ĐẦU TRỤC CƠ'!A30="","",'⭕ PHỚT ĐẦU TRỤC CƠ'!L30)</f>
        <v/>
      </c>
      <c r="J5844">
        <f>IF('⭕ PHỚT ĐẦU TRỤC CƠ'!A30="","",'⭕ PHỚT ĐẦU TRỤC CƠ'!D30)</f>
        <v/>
      </c>
      <c r="L5844">
        <f>N(L5843)+IF(AND('🔎 TRA CỨU NHANH'!$C$2&lt;&gt;"",OR(ISNUMBER(SEARCH('🔎 TRA CỨU NHANH'!$C$2,$A5844)),ISNUMBER(SEARCH('🔎 TRA CỨU NHANH'!$C$2,$B5844)))),1,0)</f>
        <v/>
      </c>
      <c r="M5844">
        <f>IF(L5844&gt;N(L5843),L5844,"")</f>
        <v/>
      </c>
      <c r="N5844">
        <f>N(N5843)+IF(AND('💰 BÁO GIÁ'!$C$27&lt;&gt;"",OR(ISNUMBER(SEARCH('💰 BÁO GIÁ'!$C$27,$A5844)),ISNUMBER(SEARCH('💰 BÁO GIÁ'!$C$27,$B5844)))),1,0)</f>
        <v/>
      </c>
      <c r="O5844">
        <f>IF(N5844&gt;N(N5843),N5844,"")</f>
        <v/>
      </c>
    </row>
    <row r="5845">
      <c r="A5845">
        <f>IF('⭕ PHỚT ĐẦU TRỤC CƠ'!A31="","",'⭕ PHỚT ĐẦU TRỤC CƠ'!A31)</f>
        <v/>
      </c>
      <c r="B5845">
        <f>IF('⭕ PHỚT ĐẦU TRỤC CƠ'!A31="","",'⭕ PHỚT ĐẦU TRỤC CƠ'!P31)</f>
        <v/>
      </c>
      <c r="C5845">
        <f>IF('⭕ PHỚT ĐẦU TRỤC CƠ'!A31="","","Phớt đầu")</f>
        <v/>
      </c>
      <c r="D5845">
        <f>IF('⭕ PHỚT ĐẦU TRỤC CƠ'!A31="","",'⭕ PHỚT ĐẦU TRỤC CƠ'!G31)</f>
        <v/>
      </c>
      <c r="E5845">
        <f>IF('⭕ PHỚT ĐẦU TRỤC CƠ'!A31="","",'⭕ PHỚT ĐẦU TRỤC CƠ'!H31)</f>
        <v/>
      </c>
      <c r="F5845" s="37">
        <f>IF('⭕ PHỚT ĐẦU TRỤC CƠ'!A31="","",'⭕ PHỚT ĐẦU TRỤC CƠ'!I31)</f>
        <v/>
      </c>
      <c r="G5845" s="37">
        <f>IF('⭕ PHỚT ĐẦU TRỤC CƠ'!A31="","",'⭕ PHỚT ĐẦU TRỤC CƠ'!J31)</f>
        <v/>
      </c>
      <c r="H5845" s="37">
        <f>IF('⭕ PHỚT ĐẦU TRỤC CƠ'!A31="","",'⭕ PHỚT ĐẦU TRỤC CƠ'!K31)</f>
        <v/>
      </c>
      <c r="I5845">
        <f>IF('⭕ PHỚT ĐẦU TRỤC CƠ'!A31="","",'⭕ PHỚT ĐẦU TRỤC CƠ'!L31)</f>
        <v/>
      </c>
      <c r="J5845">
        <f>IF('⭕ PHỚT ĐẦU TRỤC CƠ'!A31="","",'⭕ PHỚT ĐẦU TRỤC CƠ'!D31)</f>
        <v/>
      </c>
      <c r="L5845">
        <f>N(L5844)+IF(AND('🔎 TRA CỨU NHANH'!$C$2&lt;&gt;"",OR(ISNUMBER(SEARCH('🔎 TRA CỨU NHANH'!$C$2,$A5845)),ISNUMBER(SEARCH('🔎 TRA CỨU NHANH'!$C$2,$B5845)))),1,0)</f>
        <v/>
      </c>
      <c r="M5845">
        <f>IF(L5845&gt;N(L5844),L5845,"")</f>
        <v/>
      </c>
      <c r="N5845">
        <f>N(N5844)+IF(AND('💰 BÁO GIÁ'!$C$27&lt;&gt;"",OR(ISNUMBER(SEARCH('💰 BÁO GIÁ'!$C$27,$A5845)),ISNUMBER(SEARCH('💰 BÁO GIÁ'!$C$27,$B5845)))),1,0)</f>
        <v/>
      </c>
      <c r="O5845">
        <f>IF(N5845&gt;N(N5844),N5845,"")</f>
        <v/>
      </c>
    </row>
    <row r="5846">
      <c r="A5846">
        <f>IF('⭕ PHỚT ĐẦU TRỤC CƠ'!A32="","",'⭕ PHỚT ĐẦU TRỤC CƠ'!A32)</f>
        <v/>
      </c>
      <c r="B5846">
        <f>IF('⭕ PHỚT ĐẦU TRỤC CƠ'!A32="","",'⭕ PHỚT ĐẦU TRỤC CƠ'!P32)</f>
        <v/>
      </c>
      <c r="C5846">
        <f>IF('⭕ PHỚT ĐẦU TRỤC CƠ'!A32="","","Phớt đầu")</f>
        <v/>
      </c>
      <c r="D5846">
        <f>IF('⭕ PHỚT ĐẦU TRỤC CƠ'!A32="","",'⭕ PHỚT ĐẦU TRỤC CƠ'!G32)</f>
        <v/>
      </c>
      <c r="E5846">
        <f>IF('⭕ PHỚT ĐẦU TRỤC CƠ'!A32="","",'⭕ PHỚT ĐẦU TRỤC CƠ'!H32)</f>
        <v/>
      </c>
      <c r="F5846">
        <f>IF('⭕ PHỚT ĐẦU TRỤC CƠ'!A32="","",'⭕ PHỚT ĐẦU TRỤC CƠ'!I32)</f>
        <v/>
      </c>
      <c r="G5846">
        <f>IF('⭕ PHỚT ĐẦU TRỤC CƠ'!A32="","",'⭕ PHỚT ĐẦU TRỤC CƠ'!J32)</f>
        <v/>
      </c>
      <c r="H5846">
        <f>IF('⭕ PHỚT ĐẦU TRỤC CƠ'!A32="","",'⭕ PHỚT ĐẦU TRỤC CƠ'!K32)</f>
        <v/>
      </c>
      <c r="I5846">
        <f>IF('⭕ PHỚT ĐẦU TRỤC CƠ'!A32="","",'⭕ PHỚT ĐẦU TRỤC CƠ'!L32)</f>
        <v/>
      </c>
      <c r="J5846">
        <f>IF('⭕ PHỚT ĐẦU TRỤC CƠ'!A32="","",'⭕ PHỚT ĐẦU TRỤC CƠ'!D32)</f>
        <v/>
      </c>
      <c r="L5846">
        <f>N(L5845)+IF(AND('🔎 TRA CỨU NHANH'!$C$2&lt;&gt;"",OR(ISNUMBER(SEARCH('🔎 TRA CỨU NHANH'!$C$2,$A5846)),ISNUMBER(SEARCH('🔎 TRA CỨU NHANH'!$C$2,$B5846)))),1,0)</f>
        <v/>
      </c>
      <c r="M5846">
        <f>IF(L5846&gt;N(L5845),L5846,"")</f>
        <v/>
      </c>
      <c r="N5846">
        <f>N(N5845)+IF(AND('💰 BÁO GIÁ'!$C$27&lt;&gt;"",OR(ISNUMBER(SEARCH('💰 BÁO GIÁ'!$C$27,$A5846)),ISNUMBER(SEARCH('💰 BÁO GIÁ'!$C$27,$B5846)))),1,0)</f>
        <v/>
      </c>
      <c r="O5846">
        <f>IF(N5846&gt;N(N5845),N5846,"")</f>
        <v/>
      </c>
    </row>
    <row r="5847">
      <c r="A5847">
        <f>IF('⭕ PHỚT ĐẦU TRỤC CƠ'!A33="","",'⭕ PHỚT ĐẦU TRỤC CƠ'!A33)</f>
        <v/>
      </c>
      <c r="B5847">
        <f>IF('⭕ PHỚT ĐẦU TRỤC CƠ'!A33="","",'⭕ PHỚT ĐẦU TRỤC CƠ'!P33)</f>
        <v/>
      </c>
      <c r="C5847">
        <f>IF('⭕ PHỚT ĐẦU TRỤC CƠ'!A33="","","Phớt đầu")</f>
        <v/>
      </c>
      <c r="D5847">
        <f>IF('⭕ PHỚT ĐẦU TRỤC CƠ'!A33="","",'⭕ PHỚT ĐẦU TRỤC CƠ'!G33)</f>
        <v/>
      </c>
      <c r="E5847">
        <f>IF('⭕ PHỚT ĐẦU TRỤC CƠ'!A33="","",'⭕ PHỚT ĐẦU TRỤC CƠ'!H33)</f>
        <v/>
      </c>
      <c r="F5847" s="37">
        <f>IF('⭕ PHỚT ĐẦU TRỤC CƠ'!A33="","",'⭕ PHỚT ĐẦU TRỤC CƠ'!I33)</f>
        <v/>
      </c>
      <c r="G5847" s="37">
        <f>IF('⭕ PHỚT ĐẦU TRỤC CƠ'!A33="","",'⭕ PHỚT ĐẦU TRỤC CƠ'!J33)</f>
        <v/>
      </c>
      <c r="H5847" s="37">
        <f>IF('⭕ PHỚT ĐẦU TRỤC CƠ'!A33="","",'⭕ PHỚT ĐẦU TRỤC CƠ'!K33)</f>
        <v/>
      </c>
      <c r="I5847">
        <f>IF('⭕ PHỚT ĐẦU TRỤC CƠ'!A33="","",'⭕ PHỚT ĐẦU TRỤC CƠ'!L33)</f>
        <v/>
      </c>
      <c r="J5847">
        <f>IF('⭕ PHỚT ĐẦU TRỤC CƠ'!A33="","",'⭕ PHỚT ĐẦU TRỤC CƠ'!D33)</f>
        <v/>
      </c>
      <c r="L5847">
        <f>N(L5846)+IF(AND('🔎 TRA CỨU NHANH'!$C$2&lt;&gt;"",OR(ISNUMBER(SEARCH('🔎 TRA CỨU NHANH'!$C$2,$A5847)),ISNUMBER(SEARCH('🔎 TRA CỨU NHANH'!$C$2,$B5847)))),1,0)</f>
        <v/>
      </c>
      <c r="M5847">
        <f>IF(L5847&gt;N(L5846),L5847,"")</f>
        <v/>
      </c>
      <c r="N5847">
        <f>N(N5846)+IF(AND('💰 BÁO GIÁ'!$C$27&lt;&gt;"",OR(ISNUMBER(SEARCH('💰 BÁO GIÁ'!$C$27,$A5847)),ISNUMBER(SEARCH('💰 BÁO GIÁ'!$C$27,$B5847)))),1,0)</f>
        <v/>
      </c>
      <c r="O5847">
        <f>IF(N5847&gt;N(N5846),N5847,"")</f>
        <v/>
      </c>
    </row>
    <row r="5848">
      <c r="A5848">
        <f>IF('⭕ PHỚT ĐẦU TRỤC CƠ'!A34="","",'⭕ PHỚT ĐẦU TRỤC CƠ'!A34)</f>
        <v/>
      </c>
      <c r="B5848">
        <f>IF('⭕ PHỚT ĐẦU TRỤC CƠ'!A34="","",'⭕ PHỚT ĐẦU TRỤC CƠ'!P34)</f>
        <v/>
      </c>
      <c r="C5848">
        <f>IF('⭕ PHỚT ĐẦU TRỤC CƠ'!A34="","","Phớt đầu")</f>
        <v/>
      </c>
      <c r="D5848">
        <f>IF('⭕ PHỚT ĐẦU TRỤC CƠ'!A34="","",'⭕ PHỚT ĐẦU TRỤC CƠ'!G34)</f>
        <v/>
      </c>
      <c r="E5848">
        <f>IF('⭕ PHỚT ĐẦU TRỤC CƠ'!A34="","",'⭕ PHỚT ĐẦU TRỤC CƠ'!H34)</f>
        <v/>
      </c>
      <c r="F5848">
        <f>IF('⭕ PHỚT ĐẦU TRỤC CƠ'!A34="","",'⭕ PHỚT ĐẦU TRỤC CƠ'!I34)</f>
        <v/>
      </c>
      <c r="G5848">
        <f>IF('⭕ PHỚT ĐẦU TRỤC CƠ'!A34="","",'⭕ PHỚT ĐẦU TRỤC CƠ'!J34)</f>
        <v/>
      </c>
      <c r="H5848">
        <f>IF('⭕ PHỚT ĐẦU TRỤC CƠ'!A34="","",'⭕ PHỚT ĐẦU TRỤC CƠ'!K34)</f>
        <v/>
      </c>
      <c r="I5848">
        <f>IF('⭕ PHỚT ĐẦU TRỤC CƠ'!A34="","",'⭕ PHỚT ĐẦU TRỤC CƠ'!L34)</f>
        <v/>
      </c>
      <c r="J5848">
        <f>IF('⭕ PHỚT ĐẦU TRỤC CƠ'!A34="","",'⭕ PHỚT ĐẦU TRỤC CƠ'!D34)</f>
        <v/>
      </c>
      <c r="L5848">
        <f>N(L5847)+IF(AND('🔎 TRA CỨU NHANH'!$C$2&lt;&gt;"",OR(ISNUMBER(SEARCH('🔎 TRA CỨU NHANH'!$C$2,$A5848)),ISNUMBER(SEARCH('🔎 TRA CỨU NHANH'!$C$2,$B5848)))),1,0)</f>
        <v/>
      </c>
      <c r="M5848">
        <f>IF(L5848&gt;N(L5847),L5848,"")</f>
        <v/>
      </c>
      <c r="N5848">
        <f>N(N5847)+IF(AND('💰 BÁO GIÁ'!$C$27&lt;&gt;"",OR(ISNUMBER(SEARCH('💰 BÁO GIÁ'!$C$27,$A5848)),ISNUMBER(SEARCH('💰 BÁO GIÁ'!$C$27,$B5848)))),1,0)</f>
        <v/>
      </c>
      <c r="O5848">
        <f>IF(N5848&gt;N(N5847),N5848,"")</f>
        <v/>
      </c>
    </row>
    <row r="5849">
      <c r="A5849">
        <f>IF('⭕ PHỚT ĐẦU TRỤC CƠ'!A35="","",'⭕ PHỚT ĐẦU TRỤC CƠ'!A35)</f>
        <v/>
      </c>
      <c r="B5849">
        <f>IF('⭕ PHỚT ĐẦU TRỤC CƠ'!A35="","",'⭕ PHỚT ĐẦU TRỤC CƠ'!P35)</f>
        <v/>
      </c>
      <c r="C5849">
        <f>IF('⭕ PHỚT ĐẦU TRỤC CƠ'!A35="","","Phớt đầu")</f>
        <v/>
      </c>
      <c r="D5849">
        <f>IF('⭕ PHỚT ĐẦU TRỤC CƠ'!A35="","",'⭕ PHỚT ĐẦU TRỤC CƠ'!G35)</f>
        <v/>
      </c>
      <c r="E5849">
        <f>IF('⭕ PHỚT ĐẦU TRỤC CƠ'!A35="","",'⭕ PHỚT ĐẦU TRỤC CƠ'!H35)</f>
        <v/>
      </c>
      <c r="F5849" s="37">
        <f>IF('⭕ PHỚT ĐẦU TRỤC CƠ'!A35="","",'⭕ PHỚT ĐẦU TRỤC CƠ'!I35)</f>
        <v/>
      </c>
      <c r="G5849" s="37">
        <f>IF('⭕ PHỚT ĐẦU TRỤC CƠ'!A35="","",'⭕ PHỚT ĐẦU TRỤC CƠ'!J35)</f>
        <v/>
      </c>
      <c r="H5849" s="37">
        <f>IF('⭕ PHỚT ĐẦU TRỤC CƠ'!A35="","",'⭕ PHỚT ĐẦU TRỤC CƠ'!K35)</f>
        <v/>
      </c>
      <c r="I5849">
        <f>IF('⭕ PHỚT ĐẦU TRỤC CƠ'!A35="","",'⭕ PHỚT ĐẦU TRỤC CƠ'!L35)</f>
        <v/>
      </c>
      <c r="J5849">
        <f>IF('⭕ PHỚT ĐẦU TRỤC CƠ'!A35="","",'⭕ PHỚT ĐẦU TRỤC CƠ'!D35)</f>
        <v/>
      </c>
      <c r="L5849">
        <f>N(L5848)+IF(AND('🔎 TRA CỨU NHANH'!$C$2&lt;&gt;"",OR(ISNUMBER(SEARCH('🔎 TRA CỨU NHANH'!$C$2,$A5849)),ISNUMBER(SEARCH('🔎 TRA CỨU NHANH'!$C$2,$B5849)))),1,0)</f>
        <v/>
      </c>
      <c r="M5849">
        <f>IF(L5849&gt;N(L5848),L5849,"")</f>
        <v/>
      </c>
      <c r="N5849">
        <f>N(N5848)+IF(AND('💰 BÁO GIÁ'!$C$27&lt;&gt;"",OR(ISNUMBER(SEARCH('💰 BÁO GIÁ'!$C$27,$A5849)),ISNUMBER(SEARCH('💰 BÁO GIÁ'!$C$27,$B5849)))),1,0)</f>
        <v/>
      </c>
      <c r="O5849">
        <f>IF(N5849&gt;N(N5848),N5849,"")</f>
        <v/>
      </c>
    </row>
    <row r="5850">
      <c r="A5850">
        <f>IF('⭕ PHỚT ĐẦU TRỤC CƠ'!A36="","",'⭕ PHỚT ĐẦU TRỤC CƠ'!A36)</f>
        <v/>
      </c>
      <c r="B5850">
        <f>IF('⭕ PHỚT ĐẦU TRỤC CƠ'!A36="","",'⭕ PHỚT ĐẦU TRỤC CƠ'!P36)</f>
        <v/>
      </c>
      <c r="C5850">
        <f>IF('⭕ PHỚT ĐẦU TRỤC CƠ'!A36="","","Phớt đầu")</f>
        <v/>
      </c>
      <c r="D5850">
        <f>IF('⭕ PHỚT ĐẦU TRỤC CƠ'!A36="","",'⭕ PHỚT ĐẦU TRỤC CƠ'!G36)</f>
        <v/>
      </c>
      <c r="E5850">
        <f>IF('⭕ PHỚT ĐẦU TRỤC CƠ'!A36="","",'⭕ PHỚT ĐẦU TRỤC CƠ'!H36)</f>
        <v/>
      </c>
      <c r="F5850" s="37">
        <f>IF('⭕ PHỚT ĐẦU TRỤC CƠ'!A36="","",'⭕ PHỚT ĐẦU TRỤC CƠ'!I36)</f>
        <v/>
      </c>
      <c r="G5850" s="37">
        <f>IF('⭕ PHỚT ĐẦU TRỤC CƠ'!A36="","",'⭕ PHỚT ĐẦU TRỤC CƠ'!J36)</f>
        <v/>
      </c>
      <c r="H5850" s="37">
        <f>IF('⭕ PHỚT ĐẦU TRỤC CƠ'!A36="","",'⭕ PHỚT ĐẦU TRỤC CƠ'!K36)</f>
        <v/>
      </c>
      <c r="I5850">
        <f>IF('⭕ PHỚT ĐẦU TRỤC CƠ'!A36="","",'⭕ PHỚT ĐẦU TRỤC CƠ'!L36)</f>
        <v/>
      </c>
      <c r="J5850">
        <f>IF('⭕ PHỚT ĐẦU TRỤC CƠ'!A36="","",'⭕ PHỚT ĐẦU TRỤC CƠ'!D36)</f>
        <v/>
      </c>
      <c r="L5850">
        <f>N(L5849)+IF(AND('🔎 TRA CỨU NHANH'!$C$2&lt;&gt;"",OR(ISNUMBER(SEARCH('🔎 TRA CỨU NHANH'!$C$2,$A5850)),ISNUMBER(SEARCH('🔎 TRA CỨU NHANH'!$C$2,$B5850)))),1,0)</f>
        <v/>
      </c>
      <c r="M5850">
        <f>IF(L5850&gt;N(L5849),L5850,"")</f>
        <v/>
      </c>
      <c r="N5850">
        <f>N(N5849)+IF(AND('💰 BÁO GIÁ'!$C$27&lt;&gt;"",OR(ISNUMBER(SEARCH('💰 BÁO GIÁ'!$C$27,$A5850)),ISNUMBER(SEARCH('💰 BÁO GIÁ'!$C$27,$B5850)))),1,0)</f>
        <v/>
      </c>
      <c r="O5850">
        <f>IF(N5850&gt;N(N5849),N5850,"")</f>
        <v/>
      </c>
    </row>
    <row r="5851">
      <c r="A5851">
        <f>IF('⭕ PHỚT ĐẦU TRỤC CƠ'!A37="","",'⭕ PHỚT ĐẦU TRỤC CƠ'!A37)</f>
        <v/>
      </c>
      <c r="B5851">
        <f>IF('⭕ PHỚT ĐẦU TRỤC CƠ'!A37="","",'⭕ PHỚT ĐẦU TRỤC CƠ'!P37)</f>
        <v/>
      </c>
      <c r="C5851">
        <f>IF('⭕ PHỚT ĐẦU TRỤC CƠ'!A37="","","Phớt đầu")</f>
        <v/>
      </c>
      <c r="D5851">
        <f>IF('⭕ PHỚT ĐẦU TRỤC CƠ'!A37="","",'⭕ PHỚT ĐẦU TRỤC CƠ'!G37)</f>
        <v/>
      </c>
      <c r="E5851">
        <f>IF('⭕ PHỚT ĐẦU TRỤC CƠ'!A37="","",'⭕ PHỚT ĐẦU TRỤC CƠ'!H37)</f>
        <v/>
      </c>
      <c r="F5851" s="37">
        <f>IF('⭕ PHỚT ĐẦU TRỤC CƠ'!A37="","",'⭕ PHỚT ĐẦU TRỤC CƠ'!I37)</f>
        <v/>
      </c>
      <c r="G5851" s="37">
        <f>IF('⭕ PHỚT ĐẦU TRỤC CƠ'!A37="","",'⭕ PHỚT ĐẦU TRỤC CƠ'!J37)</f>
        <v/>
      </c>
      <c r="H5851" s="37">
        <f>IF('⭕ PHỚT ĐẦU TRỤC CƠ'!A37="","",'⭕ PHỚT ĐẦU TRỤC CƠ'!K37)</f>
        <v/>
      </c>
      <c r="I5851">
        <f>IF('⭕ PHỚT ĐẦU TRỤC CƠ'!A37="","",'⭕ PHỚT ĐẦU TRỤC CƠ'!L37)</f>
        <v/>
      </c>
      <c r="J5851">
        <f>IF('⭕ PHỚT ĐẦU TRỤC CƠ'!A37="","",'⭕ PHỚT ĐẦU TRỤC CƠ'!D37)</f>
        <v/>
      </c>
      <c r="L5851">
        <f>N(L5850)+IF(AND('🔎 TRA CỨU NHANH'!$C$2&lt;&gt;"",OR(ISNUMBER(SEARCH('🔎 TRA CỨU NHANH'!$C$2,$A5851)),ISNUMBER(SEARCH('🔎 TRA CỨU NHANH'!$C$2,$B5851)))),1,0)</f>
        <v/>
      </c>
      <c r="M5851">
        <f>IF(L5851&gt;N(L5850),L5851,"")</f>
        <v/>
      </c>
      <c r="N5851">
        <f>N(N5850)+IF(AND('💰 BÁO GIÁ'!$C$27&lt;&gt;"",OR(ISNUMBER(SEARCH('💰 BÁO GIÁ'!$C$27,$A5851)),ISNUMBER(SEARCH('💰 BÁO GIÁ'!$C$27,$B5851)))),1,0)</f>
        <v/>
      </c>
      <c r="O5851">
        <f>IF(N5851&gt;N(N5850),N5851,"")</f>
        <v/>
      </c>
    </row>
    <row r="5852">
      <c r="A5852">
        <f>IF('⭕ PHỚT ĐẦU TRỤC CƠ'!A38="","",'⭕ PHỚT ĐẦU TRỤC CƠ'!A38)</f>
        <v/>
      </c>
      <c r="B5852">
        <f>IF('⭕ PHỚT ĐẦU TRỤC CƠ'!A38="","",'⭕ PHỚT ĐẦU TRỤC CƠ'!P38)</f>
        <v/>
      </c>
      <c r="C5852">
        <f>IF('⭕ PHỚT ĐẦU TRỤC CƠ'!A38="","","Phớt đầu")</f>
        <v/>
      </c>
      <c r="D5852">
        <f>IF('⭕ PHỚT ĐẦU TRỤC CƠ'!A38="","",'⭕ PHỚT ĐẦU TRỤC CƠ'!G38)</f>
        <v/>
      </c>
      <c r="E5852">
        <f>IF('⭕ PHỚT ĐẦU TRỤC CƠ'!A38="","",'⭕ PHỚT ĐẦU TRỤC CƠ'!H38)</f>
        <v/>
      </c>
      <c r="F5852" s="37">
        <f>IF('⭕ PHỚT ĐẦU TRỤC CƠ'!A38="","",'⭕ PHỚT ĐẦU TRỤC CƠ'!I38)</f>
        <v/>
      </c>
      <c r="G5852" s="37">
        <f>IF('⭕ PHỚT ĐẦU TRỤC CƠ'!A38="","",'⭕ PHỚT ĐẦU TRỤC CƠ'!J38)</f>
        <v/>
      </c>
      <c r="H5852" s="37">
        <f>IF('⭕ PHỚT ĐẦU TRỤC CƠ'!A38="","",'⭕ PHỚT ĐẦU TRỤC CƠ'!K38)</f>
        <v/>
      </c>
      <c r="I5852">
        <f>IF('⭕ PHỚT ĐẦU TRỤC CƠ'!A38="","",'⭕ PHỚT ĐẦU TRỤC CƠ'!L38)</f>
        <v/>
      </c>
      <c r="J5852">
        <f>IF('⭕ PHỚT ĐẦU TRỤC CƠ'!A38="","",'⭕ PHỚT ĐẦU TRỤC CƠ'!D38)</f>
        <v/>
      </c>
      <c r="L5852">
        <f>N(L5851)+IF(AND('🔎 TRA CỨU NHANH'!$C$2&lt;&gt;"",OR(ISNUMBER(SEARCH('🔎 TRA CỨU NHANH'!$C$2,$A5852)),ISNUMBER(SEARCH('🔎 TRA CỨU NHANH'!$C$2,$B5852)))),1,0)</f>
        <v/>
      </c>
      <c r="M5852">
        <f>IF(L5852&gt;N(L5851),L5852,"")</f>
        <v/>
      </c>
      <c r="N5852">
        <f>N(N5851)+IF(AND('💰 BÁO GIÁ'!$C$27&lt;&gt;"",OR(ISNUMBER(SEARCH('💰 BÁO GIÁ'!$C$27,$A5852)),ISNUMBER(SEARCH('💰 BÁO GIÁ'!$C$27,$B5852)))),1,0)</f>
        <v/>
      </c>
      <c r="O5852">
        <f>IF(N5852&gt;N(N5851),N5852,"")</f>
        <v/>
      </c>
    </row>
    <row r="5853">
      <c r="A5853">
        <f>IF('⭕ PHỚT ĐẦU TRỤC CƠ'!A39="","",'⭕ PHỚT ĐẦU TRỤC CƠ'!A39)</f>
        <v/>
      </c>
      <c r="B5853">
        <f>IF('⭕ PHỚT ĐẦU TRỤC CƠ'!A39="","",'⭕ PHỚT ĐẦU TRỤC CƠ'!P39)</f>
        <v/>
      </c>
      <c r="C5853">
        <f>IF('⭕ PHỚT ĐẦU TRỤC CƠ'!A39="","","Phớt đầu")</f>
        <v/>
      </c>
      <c r="D5853">
        <f>IF('⭕ PHỚT ĐẦU TRỤC CƠ'!A39="","",'⭕ PHỚT ĐẦU TRỤC CƠ'!G39)</f>
        <v/>
      </c>
      <c r="E5853">
        <f>IF('⭕ PHỚT ĐẦU TRỤC CƠ'!A39="","",'⭕ PHỚT ĐẦU TRỤC CƠ'!H39)</f>
        <v/>
      </c>
      <c r="F5853" s="37">
        <f>IF('⭕ PHỚT ĐẦU TRỤC CƠ'!A39="","",'⭕ PHỚT ĐẦU TRỤC CƠ'!I39)</f>
        <v/>
      </c>
      <c r="G5853" s="37">
        <f>IF('⭕ PHỚT ĐẦU TRỤC CƠ'!A39="","",'⭕ PHỚT ĐẦU TRỤC CƠ'!J39)</f>
        <v/>
      </c>
      <c r="H5853" s="37">
        <f>IF('⭕ PHỚT ĐẦU TRỤC CƠ'!A39="","",'⭕ PHỚT ĐẦU TRỤC CƠ'!K39)</f>
        <v/>
      </c>
      <c r="I5853">
        <f>IF('⭕ PHỚT ĐẦU TRỤC CƠ'!A39="","",'⭕ PHỚT ĐẦU TRỤC CƠ'!L39)</f>
        <v/>
      </c>
      <c r="J5853">
        <f>IF('⭕ PHỚT ĐẦU TRỤC CƠ'!A39="","",'⭕ PHỚT ĐẦU TRỤC CƠ'!D39)</f>
        <v/>
      </c>
      <c r="L5853">
        <f>N(L5852)+IF(AND('🔎 TRA CỨU NHANH'!$C$2&lt;&gt;"",OR(ISNUMBER(SEARCH('🔎 TRA CỨU NHANH'!$C$2,$A5853)),ISNUMBER(SEARCH('🔎 TRA CỨU NHANH'!$C$2,$B5853)))),1,0)</f>
        <v/>
      </c>
      <c r="M5853">
        <f>IF(L5853&gt;N(L5852),L5853,"")</f>
        <v/>
      </c>
      <c r="N5853">
        <f>N(N5852)+IF(AND('💰 BÁO GIÁ'!$C$27&lt;&gt;"",OR(ISNUMBER(SEARCH('💰 BÁO GIÁ'!$C$27,$A5853)),ISNUMBER(SEARCH('💰 BÁO GIÁ'!$C$27,$B5853)))),1,0)</f>
        <v/>
      </c>
      <c r="O5853">
        <f>IF(N5853&gt;N(N5852),N5853,"")</f>
        <v/>
      </c>
    </row>
    <row r="5854">
      <c r="A5854">
        <f>IF('⭕ PHỚT ĐẦU TRỤC CƠ'!A40="","",'⭕ PHỚT ĐẦU TRỤC CƠ'!A40)</f>
        <v/>
      </c>
      <c r="B5854">
        <f>IF('⭕ PHỚT ĐẦU TRỤC CƠ'!A40="","",'⭕ PHỚT ĐẦU TRỤC CƠ'!P40)</f>
        <v/>
      </c>
      <c r="C5854">
        <f>IF('⭕ PHỚT ĐẦU TRỤC CƠ'!A40="","","Phớt đầu")</f>
        <v/>
      </c>
      <c r="D5854">
        <f>IF('⭕ PHỚT ĐẦU TRỤC CƠ'!A40="","",'⭕ PHỚT ĐẦU TRỤC CƠ'!G40)</f>
        <v/>
      </c>
      <c r="E5854">
        <f>IF('⭕ PHỚT ĐẦU TRỤC CƠ'!A40="","",'⭕ PHỚT ĐẦU TRỤC CƠ'!H40)</f>
        <v/>
      </c>
      <c r="F5854">
        <f>IF('⭕ PHỚT ĐẦU TRỤC CƠ'!A40="","",'⭕ PHỚT ĐẦU TRỤC CƠ'!I40)</f>
        <v/>
      </c>
      <c r="G5854">
        <f>IF('⭕ PHỚT ĐẦU TRỤC CƠ'!A40="","",'⭕ PHỚT ĐẦU TRỤC CƠ'!J40)</f>
        <v/>
      </c>
      <c r="H5854">
        <f>IF('⭕ PHỚT ĐẦU TRỤC CƠ'!A40="","",'⭕ PHỚT ĐẦU TRỤC CƠ'!K40)</f>
        <v/>
      </c>
      <c r="I5854">
        <f>IF('⭕ PHỚT ĐẦU TRỤC CƠ'!A40="","",'⭕ PHỚT ĐẦU TRỤC CƠ'!L40)</f>
        <v/>
      </c>
      <c r="J5854">
        <f>IF('⭕ PHỚT ĐẦU TRỤC CƠ'!A40="","",'⭕ PHỚT ĐẦU TRỤC CƠ'!D40)</f>
        <v/>
      </c>
      <c r="L5854">
        <f>N(L5853)+IF(AND('🔎 TRA CỨU NHANH'!$C$2&lt;&gt;"",OR(ISNUMBER(SEARCH('🔎 TRA CỨU NHANH'!$C$2,$A5854)),ISNUMBER(SEARCH('🔎 TRA CỨU NHANH'!$C$2,$B5854)))),1,0)</f>
        <v/>
      </c>
      <c r="M5854">
        <f>IF(L5854&gt;N(L5853),L5854,"")</f>
        <v/>
      </c>
      <c r="N5854">
        <f>N(N5853)+IF(AND('💰 BÁO GIÁ'!$C$27&lt;&gt;"",OR(ISNUMBER(SEARCH('💰 BÁO GIÁ'!$C$27,$A5854)),ISNUMBER(SEARCH('💰 BÁO GIÁ'!$C$27,$B5854)))),1,0)</f>
        <v/>
      </c>
      <c r="O5854">
        <f>IF(N5854&gt;N(N5853),N5854,"")</f>
        <v/>
      </c>
    </row>
    <row r="5855">
      <c r="A5855">
        <f>IF('⭕ PHỚT ĐẦU TRỤC CƠ'!A41="","",'⭕ PHỚT ĐẦU TRỤC CƠ'!A41)</f>
        <v/>
      </c>
      <c r="B5855">
        <f>IF('⭕ PHỚT ĐẦU TRỤC CƠ'!A41="","",'⭕ PHỚT ĐẦU TRỤC CƠ'!P41)</f>
        <v/>
      </c>
      <c r="C5855">
        <f>IF('⭕ PHỚT ĐẦU TRỤC CƠ'!A41="","","Phớt đầu")</f>
        <v/>
      </c>
      <c r="D5855">
        <f>IF('⭕ PHỚT ĐẦU TRỤC CƠ'!A41="","",'⭕ PHỚT ĐẦU TRỤC CƠ'!G41)</f>
        <v/>
      </c>
      <c r="E5855">
        <f>IF('⭕ PHỚT ĐẦU TRỤC CƠ'!A41="","",'⭕ PHỚT ĐẦU TRỤC CƠ'!H41)</f>
        <v/>
      </c>
      <c r="F5855" s="37">
        <f>IF('⭕ PHỚT ĐẦU TRỤC CƠ'!A41="","",'⭕ PHỚT ĐẦU TRỤC CƠ'!I41)</f>
        <v/>
      </c>
      <c r="G5855" s="37">
        <f>IF('⭕ PHỚT ĐẦU TRỤC CƠ'!A41="","",'⭕ PHỚT ĐẦU TRỤC CƠ'!J41)</f>
        <v/>
      </c>
      <c r="H5855" s="37">
        <f>IF('⭕ PHỚT ĐẦU TRỤC CƠ'!A41="","",'⭕ PHỚT ĐẦU TRỤC CƠ'!K41)</f>
        <v/>
      </c>
      <c r="I5855">
        <f>IF('⭕ PHỚT ĐẦU TRỤC CƠ'!A41="","",'⭕ PHỚT ĐẦU TRỤC CƠ'!L41)</f>
        <v/>
      </c>
      <c r="J5855">
        <f>IF('⭕ PHỚT ĐẦU TRỤC CƠ'!A41="","",'⭕ PHỚT ĐẦU TRỤC CƠ'!D41)</f>
        <v/>
      </c>
      <c r="L5855">
        <f>N(L5854)+IF(AND('🔎 TRA CỨU NHANH'!$C$2&lt;&gt;"",OR(ISNUMBER(SEARCH('🔎 TRA CỨU NHANH'!$C$2,$A5855)),ISNUMBER(SEARCH('🔎 TRA CỨU NHANH'!$C$2,$B5855)))),1,0)</f>
        <v/>
      </c>
      <c r="M5855">
        <f>IF(L5855&gt;N(L5854),L5855,"")</f>
        <v/>
      </c>
      <c r="N5855">
        <f>N(N5854)+IF(AND('💰 BÁO GIÁ'!$C$27&lt;&gt;"",OR(ISNUMBER(SEARCH('💰 BÁO GIÁ'!$C$27,$A5855)),ISNUMBER(SEARCH('💰 BÁO GIÁ'!$C$27,$B5855)))),1,0)</f>
        <v/>
      </c>
      <c r="O5855">
        <f>IF(N5855&gt;N(N5854),N5855,"")</f>
        <v/>
      </c>
    </row>
    <row r="5856">
      <c r="A5856">
        <f>IF('⭕ PHỚT ĐẦU TRỤC CƠ'!A42="","",'⭕ PHỚT ĐẦU TRỤC CƠ'!A42)</f>
        <v/>
      </c>
      <c r="B5856">
        <f>IF('⭕ PHỚT ĐẦU TRỤC CƠ'!A42="","",'⭕ PHỚT ĐẦU TRỤC CƠ'!P42)</f>
        <v/>
      </c>
      <c r="C5856">
        <f>IF('⭕ PHỚT ĐẦU TRỤC CƠ'!A42="","","Phớt đầu")</f>
        <v/>
      </c>
      <c r="D5856">
        <f>IF('⭕ PHỚT ĐẦU TRỤC CƠ'!A42="","",'⭕ PHỚT ĐẦU TRỤC CƠ'!G42)</f>
        <v/>
      </c>
      <c r="E5856">
        <f>IF('⭕ PHỚT ĐẦU TRỤC CƠ'!A42="","",'⭕ PHỚT ĐẦU TRỤC CƠ'!H42)</f>
        <v/>
      </c>
      <c r="F5856" s="37">
        <f>IF('⭕ PHỚT ĐẦU TRỤC CƠ'!A42="","",'⭕ PHỚT ĐẦU TRỤC CƠ'!I42)</f>
        <v/>
      </c>
      <c r="G5856" s="37">
        <f>IF('⭕ PHỚT ĐẦU TRỤC CƠ'!A42="","",'⭕ PHỚT ĐẦU TRỤC CƠ'!J42)</f>
        <v/>
      </c>
      <c r="H5856" s="37">
        <f>IF('⭕ PHỚT ĐẦU TRỤC CƠ'!A42="","",'⭕ PHỚT ĐẦU TRỤC CƠ'!K42)</f>
        <v/>
      </c>
      <c r="I5856">
        <f>IF('⭕ PHỚT ĐẦU TRỤC CƠ'!A42="","",'⭕ PHỚT ĐẦU TRỤC CƠ'!L42)</f>
        <v/>
      </c>
      <c r="J5856">
        <f>IF('⭕ PHỚT ĐẦU TRỤC CƠ'!A42="","",'⭕ PHỚT ĐẦU TRỤC CƠ'!D42)</f>
        <v/>
      </c>
      <c r="L5856">
        <f>N(L5855)+IF(AND('🔎 TRA CỨU NHANH'!$C$2&lt;&gt;"",OR(ISNUMBER(SEARCH('🔎 TRA CỨU NHANH'!$C$2,$A5856)),ISNUMBER(SEARCH('🔎 TRA CỨU NHANH'!$C$2,$B5856)))),1,0)</f>
        <v/>
      </c>
      <c r="M5856">
        <f>IF(L5856&gt;N(L5855),L5856,"")</f>
        <v/>
      </c>
      <c r="N5856">
        <f>N(N5855)+IF(AND('💰 BÁO GIÁ'!$C$27&lt;&gt;"",OR(ISNUMBER(SEARCH('💰 BÁO GIÁ'!$C$27,$A5856)),ISNUMBER(SEARCH('💰 BÁO GIÁ'!$C$27,$B5856)))),1,0)</f>
        <v/>
      </c>
      <c r="O5856">
        <f>IF(N5856&gt;N(N5855),N5856,"")</f>
        <v/>
      </c>
    </row>
    <row r="5857">
      <c r="A5857">
        <f>IF('⭕ PHỚT ĐẦU TRỤC CƠ'!A43="","",'⭕ PHỚT ĐẦU TRỤC CƠ'!A43)</f>
        <v/>
      </c>
      <c r="B5857">
        <f>IF('⭕ PHỚT ĐẦU TRỤC CƠ'!A43="","",'⭕ PHỚT ĐẦU TRỤC CƠ'!P43)</f>
        <v/>
      </c>
      <c r="C5857">
        <f>IF('⭕ PHỚT ĐẦU TRỤC CƠ'!A43="","","Phớt đầu")</f>
        <v/>
      </c>
      <c r="D5857">
        <f>IF('⭕ PHỚT ĐẦU TRỤC CƠ'!A43="","",'⭕ PHỚT ĐẦU TRỤC CƠ'!G43)</f>
        <v/>
      </c>
      <c r="E5857">
        <f>IF('⭕ PHỚT ĐẦU TRỤC CƠ'!A43="","",'⭕ PHỚT ĐẦU TRỤC CƠ'!H43)</f>
        <v/>
      </c>
      <c r="F5857" s="37">
        <f>IF('⭕ PHỚT ĐẦU TRỤC CƠ'!A43="","",'⭕ PHỚT ĐẦU TRỤC CƠ'!I43)</f>
        <v/>
      </c>
      <c r="G5857" s="37">
        <f>IF('⭕ PHỚT ĐẦU TRỤC CƠ'!A43="","",'⭕ PHỚT ĐẦU TRỤC CƠ'!J43)</f>
        <v/>
      </c>
      <c r="H5857" s="37">
        <f>IF('⭕ PHỚT ĐẦU TRỤC CƠ'!A43="","",'⭕ PHỚT ĐẦU TRỤC CƠ'!K43)</f>
        <v/>
      </c>
      <c r="I5857">
        <f>IF('⭕ PHỚT ĐẦU TRỤC CƠ'!A43="","",'⭕ PHỚT ĐẦU TRỤC CƠ'!L43)</f>
        <v/>
      </c>
      <c r="J5857">
        <f>IF('⭕ PHỚT ĐẦU TRỤC CƠ'!A43="","",'⭕ PHỚT ĐẦU TRỤC CƠ'!D43)</f>
        <v/>
      </c>
      <c r="L5857">
        <f>N(L5856)+IF(AND('🔎 TRA CỨU NHANH'!$C$2&lt;&gt;"",OR(ISNUMBER(SEARCH('🔎 TRA CỨU NHANH'!$C$2,$A5857)),ISNUMBER(SEARCH('🔎 TRA CỨU NHANH'!$C$2,$B5857)))),1,0)</f>
        <v/>
      </c>
      <c r="M5857">
        <f>IF(L5857&gt;N(L5856),L5857,"")</f>
        <v/>
      </c>
      <c r="N5857">
        <f>N(N5856)+IF(AND('💰 BÁO GIÁ'!$C$27&lt;&gt;"",OR(ISNUMBER(SEARCH('💰 BÁO GIÁ'!$C$27,$A5857)),ISNUMBER(SEARCH('💰 BÁO GIÁ'!$C$27,$B5857)))),1,0)</f>
        <v/>
      </c>
      <c r="O5857">
        <f>IF(N5857&gt;N(N5856),N5857,"")</f>
        <v/>
      </c>
    </row>
    <row r="5858">
      <c r="A5858">
        <f>IF('⭕ PHỚT ĐẦU TRỤC CƠ'!A44="","",'⭕ PHỚT ĐẦU TRỤC CƠ'!A44)</f>
        <v/>
      </c>
      <c r="B5858">
        <f>IF('⭕ PHỚT ĐẦU TRỤC CƠ'!A44="","",'⭕ PHỚT ĐẦU TRỤC CƠ'!P44)</f>
        <v/>
      </c>
      <c r="C5858">
        <f>IF('⭕ PHỚT ĐẦU TRỤC CƠ'!A44="","","Phớt đầu")</f>
        <v/>
      </c>
      <c r="D5858">
        <f>IF('⭕ PHỚT ĐẦU TRỤC CƠ'!A44="","",'⭕ PHỚT ĐẦU TRỤC CƠ'!G44)</f>
        <v/>
      </c>
      <c r="E5858">
        <f>IF('⭕ PHỚT ĐẦU TRỤC CƠ'!A44="","",'⭕ PHỚT ĐẦU TRỤC CƠ'!H44)</f>
        <v/>
      </c>
      <c r="F5858" s="37">
        <f>IF('⭕ PHỚT ĐẦU TRỤC CƠ'!A44="","",'⭕ PHỚT ĐẦU TRỤC CƠ'!I44)</f>
        <v/>
      </c>
      <c r="G5858" s="37">
        <f>IF('⭕ PHỚT ĐẦU TRỤC CƠ'!A44="","",'⭕ PHỚT ĐẦU TRỤC CƠ'!J44)</f>
        <v/>
      </c>
      <c r="H5858" s="37">
        <f>IF('⭕ PHỚT ĐẦU TRỤC CƠ'!A44="","",'⭕ PHỚT ĐẦU TRỤC CƠ'!K44)</f>
        <v/>
      </c>
      <c r="I5858">
        <f>IF('⭕ PHỚT ĐẦU TRỤC CƠ'!A44="","",'⭕ PHỚT ĐẦU TRỤC CƠ'!L44)</f>
        <v/>
      </c>
      <c r="J5858">
        <f>IF('⭕ PHỚT ĐẦU TRỤC CƠ'!A44="","",'⭕ PHỚT ĐẦU TRỤC CƠ'!D44)</f>
        <v/>
      </c>
      <c r="L5858">
        <f>N(L5857)+IF(AND('🔎 TRA CỨU NHANH'!$C$2&lt;&gt;"",OR(ISNUMBER(SEARCH('🔎 TRA CỨU NHANH'!$C$2,$A5858)),ISNUMBER(SEARCH('🔎 TRA CỨU NHANH'!$C$2,$B5858)))),1,0)</f>
        <v/>
      </c>
      <c r="M5858">
        <f>IF(L5858&gt;N(L5857),L5858,"")</f>
        <v/>
      </c>
      <c r="N5858">
        <f>N(N5857)+IF(AND('💰 BÁO GIÁ'!$C$27&lt;&gt;"",OR(ISNUMBER(SEARCH('💰 BÁO GIÁ'!$C$27,$A5858)),ISNUMBER(SEARCH('💰 BÁO GIÁ'!$C$27,$B5858)))),1,0)</f>
        <v/>
      </c>
      <c r="O5858">
        <f>IF(N5858&gt;N(N5857),N5858,"")</f>
        <v/>
      </c>
    </row>
    <row r="5859">
      <c r="A5859">
        <f>IF('⭕ PHỚT ĐẦU TRỤC CƠ'!A45="","",'⭕ PHỚT ĐẦU TRỤC CƠ'!A45)</f>
        <v/>
      </c>
      <c r="B5859">
        <f>IF('⭕ PHỚT ĐẦU TRỤC CƠ'!A45="","",'⭕ PHỚT ĐẦU TRỤC CƠ'!P45)</f>
        <v/>
      </c>
      <c r="C5859">
        <f>IF('⭕ PHỚT ĐẦU TRỤC CƠ'!A45="","","Phớt đầu")</f>
        <v/>
      </c>
      <c r="D5859">
        <f>IF('⭕ PHỚT ĐẦU TRỤC CƠ'!A45="","",'⭕ PHỚT ĐẦU TRỤC CƠ'!G45)</f>
        <v/>
      </c>
      <c r="E5859">
        <f>IF('⭕ PHỚT ĐẦU TRỤC CƠ'!A45="","",'⭕ PHỚT ĐẦU TRỤC CƠ'!H45)</f>
        <v/>
      </c>
      <c r="F5859" s="37">
        <f>IF('⭕ PHỚT ĐẦU TRỤC CƠ'!A45="","",'⭕ PHỚT ĐẦU TRỤC CƠ'!I45)</f>
        <v/>
      </c>
      <c r="G5859" s="37">
        <f>IF('⭕ PHỚT ĐẦU TRỤC CƠ'!A45="","",'⭕ PHỚT ĐẦU TRỤC CƠ'!J45)</f>
        <v/>
      </c>
      <c r="H5859" s="37">
        <f>IF('⭕ PHỚT ĐẦU TRỤC CƠ'!A45="","",'⭕ PHỚT ĐẦU TRỤC CƠ'!K45)</f>
        <v/>
      </c>
      <c r="I5859">
        <f>IF('⭕ PHỚT ĐẦU TRỤC CƠ'!A45="","",'⭕ PHỚT ĐẦU TRỤC CƠ'!L45)</f>
        <v/>
      </c>
      <c r="J5859">
        <f>IF('⭕ PHỚT ĐẦU TRỤC CƠ'!A45="","",'⭕ PHỚT ĐẦU TRỤC CƠ'!D45)</f>
        <v/>
      </c>
      <c r="L5859">
        <f>N(L5858)+IF(AND('🔎 TRA CỨU NHANH'!$C$2&lt;&gt;"",OR(ISNUMBER(SEARCH('🔎 TRA CỨU NHANH'!$C$2,$A5859)),ISNUMBER(SEARCH('🔎 TRA CỨU NHANH'!$C$2,$B5859)))),1,0)</f>
        <v/>
      </c>
      <c r="M5859">
        <f>IF(L5859&gt;N(L5858),L5859,"")</f>
        <v/>
      </c>
      <c r="N5859">
        <f>N(N5858)+IF(AND('💰 BÁO GIÁ'!$C$27&lt;&gt;"",OR(ISNUMBER(SEARCH('💰 BÁO GIÁ'!$C$27,$A5859)),ISNUMBER(SEARCH('💰 BÁO GIÁ'!$C$27,$B5859)))),1,0)</f>
        <v/>
      </c>
      <c r="O5859">
        <f>IF(N5859&gt;N(N5858),N5859,"")</f>
        <v/>
      </c>
    </row>
    <row r="5860">
      <c r="A5860">
        <f>IF('⭕ PHỚT ĐẦU TRỤC CƠ'!A46="","",'⭕ PHỚT ĐẦU TRỤC CƠ'!A46)</f>
        <v/>
      </c>
      <c r="B5860">
        <f>IF('⭕ PHỚT ĐẦU TRỤC CƠ'!A46="","",'⭕ PHỚT ĐẦU TRỤC CƠ'!P46)</f>
        <v/>
      </c>
      <c r="C5860">
        <f>IF('⭕ PHỚT ĐẦU TRỤC CƠ'!A46="","","Phớt đầu")</f>
        <v/>
      </c>
      <c r="D5860">
        <f>IF('⭕ PHỚT ĐẦU TRỤC CƠ'!A46="","",'⭕ PHỚT ĐẦU TRỤC CƠ'!G46)</f>
        <v/>
      </c>
      <c r="E5860">
        <f>IF('⭕ PHỚT ĐẦU TRỤC CƠ'!A46="","",'⭕ PHỚT ĐẦU TRỤC CƠ'!H46)</f>
        <v/>
      </c>
      <c r="F5860" s="37">
        <f>IF('⭕ PHỚT ĐẦU TRỤC CƠ'!A46="","",'⭕ PHỚT ĐẦU TRỤC CƠ'!I46)</f>
        <v/>
      </c>
      <c r="G5860" s="37">
        <f>IF('⭕ PHỚT ĐẦU TRỤC CƠ'!A46="","",'⭕ PHỚT ĐẦU TRỤC CƠ'!J46)</f>
        <v/>
      </c>
      <c r="H5860" s="37">
        <f>IF('⭕ PHỚT ĐẦU TRỤC CƠ'!A46="","",'⭕ PHỚT ĐẦU TRỤC CƠ'!K46)</f>
        <v/>
      </c>
      <c r="I5860">
        <f>IF('⭕ PHỚT ĐẦU TRỤC CƠ'!A46="","",'⭕ PHỚT ĐẦU TRỤC CƠ'!L46)</f>
        <v/>
      </c>
      <c r="J5860">
        <f>IF('⭕ PHỚT ĐẦU TRỤC CƠ'!A46="","",'⭕ PHỚT ĐẦU TRỤC CƠ'!D46)</f>
        <v/>
      </c>
      <c r="L5860">
        <f>N(L5859)+IF(AND('🔎 TRA CỨU NHANH'!$C$2&lt;&gt;"",OR(ISNUMBER(SEARCH('🔎 TRA CỨU NHANH'!$C$2,$A5860)),ISNUMBER(SEARCH('🔎 TRA CỨU NHANH'!$C$2,$B5860)))),1,0)</f>
        <v/>
      </c>
      <c r="M5860">
        <f>IF(L5860&gt;N(L5859),L5860,"")</f>
        <v/>
      </c>
      <c r="N5860">
        <f>N(N5859)+IF(AND('💰 BÁO GIÁ'!$C$27&lt;&gt;"",OR(ISNUMBER(SEARCH('💰 BÁO GIÁ'!$C$27,$A5860)),ISNUMBER(SEARCH('💰 BÁO GIÁ'!$C$27,$B5860)))),1,0)</f>
        <v/>
      </c>
      <c r="O5860">
        <f>IF(N5860&gt;N(N5859),N5860,"")</f>
        <v/>
      </c>
    </row>
    <row r="5861">
      <c r="A5861">
        <f>IF('⭕ PHỚT ĐẦU TRỤC CƠ'!A47="","",'⭕ PHỚT ĐẦU TRỤC CƠ'!A47)</f>
        <v/>
      </c>
      <c r="B5861">
        <f>IF('⭕ PHỚT ĐẦU TRỤC CƠ'!A47="","",'⭕ PHỚT ĐẦU TRỤC CƠ'!P47)</f>
        <v/>
      </c>
      <c r="C5861">
        <f>IF('⭕ PHỚT ĐẦU TRỤC CƠ'!A47="","","Phớt đầu")</f>
        <v/>
      </c>
      <c r="D5861">
        <f>IF('⭕ PHỚT ĐẦU TRỤC CƠ'!A47="","",'⭕ PHỚT ĐẦU TRỤC CƠ'!G47)</f>
        <v/>
      </c>
      <c r="E5861">
        <f>IF('⭕ PHỚT ĐẦU TRỤC CƠ'!A47="","",'⭕ PHỚT ĐẦU TRỤC CƠ'!H47)</f>
        <v/>
      </c>
      <c r="F5861" s="37">
        <f>IF('⭕ PHỚT ĐẦU TRỤC CƠ'!A47="","",'⭕ PHỚT ĐẦU TRỤC CƠ'!I47)</f>
        <v/>
      </c>
      <c r="G5861" s="37">
        <f>IF('⭕ PHỚT ĐẦU TRỤC CƠ'!A47="","",'⭕ PHỚT ĐẦU TRỤC CƠ'!J47)</f>
        <v/>
      </c>
      <c r="H5861" s="37">
        <f>IF('⭕ PHỚT ĐẦU TRỤC CƠ'!A47="","",'⭕ PHỚT ĐẦU TRỤC CƠ'!K47)</f>
        <v/>
      </c>
      <c r="I5861">
        <f>IF('⭕ PHỚT ĐẦU TRỤC CƠ'!A47="","",'⭕ PHỚT ĐẦU TRỤC CƠ'!L47)</f>
        <v/>
      </c>
      <c r="J5861">
        <f>IF('⭕ PHỚT ĐẦU TRỤC CƠ'!A47="","",'⭕ PHỚT ĐẦU TRỤC CƠ'!D47)</f>
        <v/>
      </c>
      <c r="L5861">
        <f>N(L5860)+IF(AND('🔎 TRA CỨU NHANH'!$C$2&lt;&gt;"",OR(ISNUMBER(SEARCH('🔎 TRA CỨU NHANH'!$C$2,$A5861)),ISNUMBER(SEARCH('🔎 TRA CỨU NHANH'!$C$2,$B5861)))),1,0)</f>
        <v/>
      </c>
      <c r="M5861">
        <f>IF(L5861&gt;N(L5860),L5861,"")</f>
        <v/>
      </c>
      <c r="N5861">
        <f>N(N5860)+IF(AND('💰 BÁO GIÁ'!$C$27&lt;&gt;"",OR(ISNUMBER(SEARCH('💰 BÁO GIÁ'!$C$27,$A5861)),ISNUMBER(SEARCH('💰 BÁO GIÁ'!$C$27,$B5861)))),1,0)</f>
        <v/>
      </c>
      <c r="O5861">
        <f>IF(N5861&gt;N(N5860),N5861,"")</f>
        <v/>
      </c>
    </row>
    <row r="5862">
      <c r="A5862">
        <f>IF('⭕ PHỚT ĐẦU TRỤC CƠ'!A48="","",'⭕ PHỚT ĐẦU TRỤC CƠ'!A48)</f>
        <v/>
      </c>
      <c r="B5862">
        <f>IF('⭕ PHỚT ĐẦU TRỤC CƠ'!A48="","",'⭕ PHỚT ĐẦU TRỤC CƠ'!P48)</f>
        <v/>
      </c>
      <c r="C5862">
        <f>IF('⭕ PHỚT ĐẦU TRỤC CƠ'!A48="","","Phớt đầu")</f>
        <v/>
      </c>
      <c r="D5862">
        <f>IF('⭕ PHỚT ĐẦU TRỤC CƠ'!A48="","",'⭕ PHỚT ĐẦU TRỤC CƠ'!G48)</f>
        <v/>
      </c>
      <c r="E5862">
        <f>IF('⭕ PHỚT ĐẦU TRỤC CƠ'!A48="","",'⭕ PHỚT ĐẦU TRỤC CƠ'!H48)</f>
        <v/>
      </c>
      <c r="F5862">
        <f>IF('⭕ PHỚT ĐẦU TRỤC CƠ'!A48="","",'⭕ PHỚT ĐẦU TRỤC CƠ'!I48)</f>
        <v/>
      </c>
      <c r="G5862">
        <f>IF('⭕ PHỚT ĐẦU TRỤC CƠ'!A48="","",'⭕ PHỚT ĐẦU TRỤC CƠ'!J48)</f>
        <v/>
      </c>
      <c r="H5862">
        <f>IF('⭕ PHỚT ĐẦU TRỤC CƠ'!A48="","",'⭕ PHỚT ĐẦU TRỤC CƠ'!K48)</f>
        <v/>
      </c>
      <c r="I5862">
        <f>IF('⭕ PHỚT ĐẦU TRỤC CƠ'!A48="","",'⭕ PHỚT ĐẦU TRỤC CƠ'!L48)</f>
        <v/>
      </c>
      <c r="J5862">
        <f>IF('⭕ PHỚT ĐẦU TRỤC CƠ'!A48="","",'⭕ PHỚT ĐẦU TRỤC CƠ'!D48)</f>
        <v/>
      </c>
      <c r="L5862">
        <f>N(L5861)+IF(AND('🔎 TRA CỨU NHANH'!$C$2&lt;&gt;"",OR(ISNUMBER(SEARCH('🔎 TRA CỨU NHANH'!$C$2,$A5862)),ISNUMBER(SEARCH('🔎 TRA CỨU NHANH'!$C$2,$B5862)))),1,0)</f>
        <v/>
      </c>
      <c r="M5862">
        <f>IF(L5862&gt;N(L5861),L5862,"")</f>
        <v/>
      </c>
      <c r="N5862">
        <f>N(N5861)+IF(AND('💰 BÁO GIÁ'!$C$27&lt;&gt;"",OR(ISNUMBER(SEARCH('💰 BÁO GIÁ'!$C$27,$A5862)),ISNUMBER(SEARCH('💰 BÁO GIÁ'!$C$27,$B5862)))),1,0)</f>
        <v/>
      </c>
      <c r="O5862">
        <f>IF(N5862&gt;N(N5861),N5862,"")</f>
        <v/>
      </c>
    </row>
    <row r="5863">
      <c r="A5863">
        <f>IF('⭕ PHỚT ĐẦU TRỤC CƠ'!A49="","",'⭕ PHỚT ĐẦU TRỤC CƠ'!A49)</f>
        <v/>
      </c>
      <c r="B5863">
        <f>IF('⭕ PHỚT ĐẦU TRỤC CƠ'!A49="","",'⭕ PHỚT ĐẦU TRỤC CƠ'!P49)</f>
        <v/>
      </c>
      <c r="C5863">
        <f>IF('⭕ PHỚT ĐẦU TRỤC CƠ'!A49="","","Phớt đầu")</f>
        <v/>
      </c>
      <c r="D5863">
        <f>IF('⭕ PHỚT ĐẦU TRỤC CƠ'!A49="","",'⭕ PHỚT ĐẦU TRỤC CƠ'!G49)</f>
        <v/>
      </c>
      <c r="E5863">
        <f>IF('⭕ PHỚT ĐẦU TRỤC CƠ'!A49="","",'⭕ PHỚT ĐẦU TRỤC CƠ'!H49)</f>
        <v/>
      </c>
      <c r="F5863">
        <f>IF('⭕ PHỚT ĐẦU TRỤC CƠ'!A49="","",'⭕ PHỚT ĐẦU TRỤC CƠ'!I49)</f>
        <v/>
      </c>
      <c r="G5863">
        <f>IF('⭕ PHỚT ĐẦU TRỤC CƠ'!A49="","",'⭕ PHỚT ĐẦU TRỤC CƠ'!J49)</f>
        <v/>
      </c>
      <c r="H5863">
        <f>IF('⭕ PHỚT ĐẦU TRỤC CƠ'!A49="","",'⭕ PHỚT ĐẦU TRỤC CƠ'!K49)</f>
        <v/>
      </c>
      <c r="I5863">
        <f>IF('⭕ PHỚT ĐẦU TRỤC CƠ'!A49="","",'⭕ PHỚT ĐẦU TRỤC CƠ'!L49)</f>
        <v/>
      </c>
      <c r="J5863">
        <f>IF('⭕ PHỚT ĐẦU TRỤC CƠ'!A49="","",'⭕ PHỚT ĐẦU TRỤC CƠ'!D49)</f>
        <v/>
      </c>
      <c r="L5863">
        <f>N(L5862)+IF(AND('🔎 TRA CỨU NHANH'!$C$2&lt;&gt;"",OR(ISNUMBER(SEARCH('🔎 TRA CỨU NHANH'!$C$2,$A5863)),ISNUMBER(SEARCH('🔎 TRA CỨU NHANH'!$C$2,$B5863)))),1,0)</f>
        <v/>
      </c>
      <c r="M5863">
        <f>IF(L5863&gt;N(L5862),L5863,"")</f>
        <v/>
      </c>
      <c r="N5863">
        <f>N(N5862)+IF(AND('💰 BÁO GIÁ'!$C$27&lt;&gt;"",OR(ISNUMBER(SEARCH('💰 BÁO GIÁ'!$C$27,$A5863)),ISNUMBER(SEARCH('💰 BÁO GIÁ'!$C$27,$B5863)))),1,0)</f>
        <v/>
      </c>
      <c r="O5863">
        <f>IF(N5863&gt;N(N5862),N5863,"")</f>
        <v/>
      </c>
    </row>
    <row r="5864">
      <c r="A5864">
        <f>IF('⭕ PHỚT ĐẦU TRỤC CƠ'!A50="","",'⭕ PHỚT ĐẦU TRỤC CƠ'!A50)</f>
        <v/>
      </c>
      <c r="B5864">
        <f>IF('⭕ PHỚT ĐẦU TRỤC CƠ'!A50="","",'⭕ PHỚT ĐẦU TRỤC CƠ'!P50)</f>
        <v/>
      </c>
      <c r="C5864">
        <f>IF('⭕ PHỚT ĐẦU TRỤC CƠ'!A50="","","Phớt đầu")</f>
        <v/>
      </c>
      <c r="D5864">
        <f>IF('⭕ PHỚT ĐẦU TRỤC CƠ'!A50="","",'⭕ PHỚT ĐẦU TRỤC CƠ'!G50)</f>
        <v/>
      </c>
      <c r="E5864">
        <f>IF('⭕ PHỚT ĐẦU TRỤC CƠ'!A50="","",'⭕ PHỚT ĐẦU TRỤC CƠ'!H50)</f>
        <v/>
      </c>
      <c r="F5864">
        <f>IF('⭕ PHỚT ĐẦU TRỤC CƠ'!A50="","",'⭕ PHỚT ĐẦU TRỤC CƠ'!I50)</f>
        <v/>
      </c>
      <c r="G5864">
        <f>IF('⭕ PHỚT ĐẦU TRỤC CƠ'!A50="","",'⭕ PHỚT ĐẦU TRỤC CƠ'!J50)</f>
        <v/>
      </c>
      <c r="H5864">
        <f>IF('⭕ PHỚT ĐẦU TRỤC CƠ'!A50="","",'⭕ PHỚT ĐẦU TRỤC CƠ'!K50)</f>
        <v/>
      </c>
      <c r="I5864">
        <f>IF('⭕ PHỚT ĐẦU TRỤC CƠ'!A50="","",'⭕ PHỚT ĐẦU TRỤC CƠ'!L50)</f>
        <v/>
      </c>
      <c r="J5864">
        <f>IF('⭕ PHỚT ĐẦU TRỤC CƠ'!A50="","",'⭕ PHỚT ĐẦU TRỤC CƠ'!D50)</f>
        <v/>
      </c>
      <c r="L5864">
        <f>N(L5863)+IF(AND('🔎 TRA CỨU NHANH'!$C$2&lt;&gt;"",OR(ISNUMBER(SEARCH('🔎 TRA CỨU NHANH'!$C$2,$A5864)),ISNUMBER(SEARCH('🔎 TRA CỨU NHANH'!$C$2,$B5864)))),1,0)</f>
        <v/>
      </c>
      <c r="M5864">
        <f>IF(L5864&gt;N(L5863),L5864,"")</f>
        <v/>
      </c>
      <c r="N5864">
        <f>N(N5863)+IF(AND('💰 BÁO GIÁ'!$C$27&lt;&gt;"",OR(ISNUMBER(SEARCH('💰 BÁO GIÁ'!$C$27,$A5864)),ISNUMBER(SEARCH('💰 BÁO GIÁ'!$C$27,$B5864)))),1,0)</f>
        <v/>
      </c>
      <c r="O5864">
        <f>IF(N5864&gt;N(N5863),N5864,"")</f>
        <v/>
      </c>
    </row>
    <row r="5865">
      <c r="A5865">
        <f>IF('⭕ PHỚT ĐẦU TRỤC CƠ'!A51="","",'⭕ PHỚT ĐẦU TRỤC CƠ'!A51)</f>
        <v/>
      </c>
      <c r="B5865">
        <f>IF('⭕ PHỚT ĐẦU TRỤC CƠ'!A51="","",'⭕ PHỚT ĐẦU TRỤC CƠ'!P51)</f>
        <v/>
      </c>
      <c r="C5865">
        <f>IF('⭕ PHỚT ĐẦU TRỤC CƠ'!A51="","","Phớt đầu")</f>
        <v/>
      </c>
      <c r="D5865">
        <f>IF('⭕ PHỚT ĐẦU TRỤC CƠ'!A51="","",'⭕ PHỚT ĐẦU TRỤC CƠ'!G51)</f>
        <v/>
      </c>
      <c r="E5865">
        <f>IF('⭕ PHỚT ĐẦU TRỤC CƠ'!A51="","",'⭕ PHỚT ĐẦU TRỤC CƠ'!H51)</f>
        <v/>
      </c>
      <c r="F5865">
        <f>IF('⭕ PHỚT ĐẦU TRỤC CƠ'!A51="","",'⭕ PHỚT ĐẦU TRỤC CƠ'!I51)</f>
        <v/>
      </c>
      <c r="G5865">
        <f>IF('⭕ PHỚT ĐẦU TRỤC CƠ'!A51="","",'⭕ PHỚT ĐẦU TRỤC CƠ'!J51)</f>
        <v/>
      </c>
      <c r="H5865">
        <f>IF('⭕ PHỚT ĐẦU TRỤC CƠ'!A51="","",'⭕ PHỚT ĐẦU TRỤC CƠ'!K51)</f>
        <v/>
      </c>
      <c r="I5865">
        <f>IF('⭕ PHỚT ĐẦU TRỤC CƠ'!A51="","",'⭕ PHỚT ĐẦU TRỤC CƠ'!L51)</f>
        <v/>
      </c>
      <c r="J5865">
        <f>IF('⭕ PHỚT ĐẦU TRỤC CƠ'!A51="","",'⭕ PHỚT ĐẦU TRỤC CƠ'!D51)</f>
        <v/>
      </c>
      <c r="L5865">
        <f>N(L5864)+IF(AND('🔎 TRA CỨU NHANH'!$C$2&lt;&gt;"",OR(ISNUMBER(SEARCH('🔎 TRA CỨU NHANH'!$C$2,$A5865)),ISNUMBER(SEARCH('🔎 TRA CỨU NHANH'!$C$2,$B5865)))),1,0)</f>
        <v/>
      </c>
      <c r="M5865">
        <f>IF(L5865&gt;N(L5864),L5865,"")</f>
        <v/>
      </c>
      <c r="N5865">
        <f>N(N5864)+IF(AND('💰 BÁO GIÁ'!$C$27&lt;&gt;"",OR(ISNUMBER(SEARCH('💰 BÁO GIÁ'!$C$27,$A5865)),ISNUMBER(SEARCH('💰 BÁO GIÁ'!$C$27,$B5865)))),1,0)</f>
        <v/>
      </c>
      <c r="O5865">
        <f>IF(N5865&gt;N(N5864),N5865,"")</f>
        <v/>
      </c>
    </row>
    <row r="5866">
      <c r="A5866">
        <f>IF('⭕ PHỚT ĐẦU TRỤC CƠ'!A52="","",'⭕ PHỚT ĐẦU TRỤC CƠ'!A52)</f>
        <v/>
      </c>
      <c r="B5866">
        <f>IF('⭕ PHỚT ĐẦU TRỤC CƠ'!A52="","",'⭕ PHỚT ĐẦU TRỤC CƠ'!P52)</f>
        <v/>
      </c>
      <c r="C5866">
        <f>IF('⭕ PHỚT ĐẦU TRỤC CƠ'!A52="","","Phớt đầu")</f>
        <v/>
      </c>
      <c r="D5866">
        <f>IF('⭕ PHỚT ĐẦU TRỤC CƠ'!A52="","",'⭕ PHỚT ĐẦU TRỤC CƠ'!G52)</f>
        <v/>
      </c>
      <c r="E5866">
        <f>IF('⭕ PHỚT ĐẦU TRỤC CƠ'!A52="","",'⭕ PHỚT ĐẦU TRỤC CƠ'!H52)</f>
        <v/>
      </c>
      <c r="F5866">
        <f>IF('⭕ PHỚT ĐẦU TRỤC CƠ'!A52="","",'⭕ PHỚT ĐẦU TRỤC CƠ'!I52)</f>
        <v/>
      </c>
      <c r="G5866">
        <f>IF('⭕ PHỚT ĐẦU TRỤC CƠ'!A52="","",'⭕ PHỚT ĐẦU TRỤC CƠ'!J52)</f>
        <v/>
      </c>
      <c r="H5866">
        <f>IF('⭕ PHỚT ĐẦU TRỤC CƠ'!A52="","",'⭕ PHỚT ĐẦU TRỤC CƠ'!K52)</f>
        <v/>
      </c>
      <c r="I5866">
        <f>IF('⭕ PHỚT ĐẦU TRỤC CƠ'!A52="","",'⭕ PHỚT ĐẦU TRỤC CƠ'!L52)</f>
        <v/>
      </c>
      <c r="J5866">
        <f>IF('⭕ PHỚT ĐẦU TRỤC CƠ'!A52="","",'⭕ PHỚT ĐẦU TRỤC CƠ'!D52)</f>
        <v/>
      </c>
      <c r="L5866">
        <f>N(L5865)+IF(AND('🔎 TRA CỨU NHANH'!$C$2&lt;&gt;"",OR(ISNUMBER(SEARCH('🔎 TRA CỨU NHANH'!$C$2,$A5866)),ISNUMBER(SEARCH('🔎 TRA CỨU NHANH'!$C$2,$B5866)))),1,0)</f>
        <v/>
      </c>
      <c r="M5866">
        <f>IF(L5866&gt;N(L5865),L5866,"")</f>
        <v/>
      </c>
      <c r="N5866">
        <f>N(N5865)+IF(AND('💰 BÁO GIÁ'!$C$27&lt;&gt;"",OR(ISNUMBER(SEARCH('💰 BÁO GIÁ'!$C$27,$A5866)),ISNUMBER(SEARCH('💰 BÁO GIÁ'!$C$27,$B5866)))),1,0)</f>
        <v/>
      </c>
      <c r="O5866">
        <f>IF(N5866&gt;N(N5865),N5866,"")</f>
        <v/>
      </c>
    </row>
    <row r="5867">
      <c r="A5867">
        <f>IF('⭕ PHỚT ĐẦU TRỤC CƠ'!A53="","",'⭕ PHỚT ĐẦU TRỤC CƠ'!A53)</f>
        <v/>
      </c>
      <c r="B5867">
        <f>IF('⭕ PHỚT ĐẦU TRỤC CƠ'!A53="","",'⭕ PHỚT ĐẦU TRỤC CƠ'!P53)</f>
        <v/>
      </c>
      <c r="C5867">
        <f>IF('⭕ PHỚT ĐẦU TRỤC CƠ'!A53="","","Phớt đầu")</f>
        <v/>
      </c>
      <c r="D5867">
        <f>IF('⭕ PHỚT ĐẦU TRỤC CƠ'!A53="","",'⭕ PHỚT ĐẦU TRỤC CƠ'!G53)</f>
        <v/>
      </c>
      <c r="E5867">
        <f>IF('⭕ PHỚT ĐẦU TRỤC CƠ'!A53="","",'⭕ PHỚT ĐẦU TRỤC CƠ'!H53)</f>
        <v/>
      </c>
      <c r="F5867" s="37">
        <f>IF('⭕ PHỚT ĐẦU TRỤC CƠ'!A53="","",'⭕ PHỚT ĐẦU TRỤC CƠ'!I53)</f>
        <v/>
      </c>
      <c r="G5867" s="37">
        <f>IF('⭕ PHỚT ĐẦU TRỤC CƠ'!A53="","",'⭕ PHỚT ĐẦU TRỤC CƠ'!J53)</f>
        <v/>
      </c>
      <c r="H5867" s="37">
        <f>IF('⭕ PHỚT ĐẦU TRỤC CƠ'!A53="","",'⭕ PHỚT ĐẦU TRỤC CƠ'!K53)</f>
        <v/>
      </c>
      <c r="I5867">
        <f>IF('⭕ PHỚT ĐẦU TRỤC CƠ'!A53="","",'⭕ PHỚT ĐẦU TRỤC CƠ'!L53)</f>
        <v/>
      </c>
      <c r="J5867">
        <f>IF('⭕ PHỚT ĐẦU TRỤC CƠ'!A53="","",'⭕ PHỚT ĐẦU TRỤC CƠ'!D53)</f>
        <v/>
      </c>
      <c r="L5867">
        <f>N(L5866)+IF(AND('🔎 TRA CỨU NHANH'!$C$2&lt;&gt;"",OR(ISNUMBER(SEARCH('🔎 TRA CỨU NHANH'!$C$2,$A5867)),ISNUMBER(SEARCH('🔎 TRA CỨU NHANH'!$C$2,$B5867)))),1,0)</f>
        <v/>
      </c>
      <c r="M5867">
        <f>IF(L5867&gt;N(L5866),L5867,"")</f>
        <v/>
      </c>
      <c r="N5867">
        <f>N(N5866)+IF(AND('💰 BÁO GIÁ'!$C$27&lt;&gt;"",OR(ISNUMBER(SEARCH('💰 BÁO GIÁ'!$C$27,$A5867)),ISNUMBER(SEARCH('💰 BÁO GIÁ'!$C$27,$B5867)))),1,0)</f>
        <v/>
      </c>
      <c r="O5867">
        <f>IF(N5867&gt;N(N5866),N5867,"")</f>
        <v/>
      </c>
    </row>
    <row r="5868">
      <c r="A5868">
        <f>IF('⭕ PHỚT ĐẦU TRỤC CƠ'!A54="","",'⭕ PHỚT ĐẦU TRỤC CƠ'!A54)</f>
        <v/>
      </c>
      <c r="B5868">
        <f>IF('⭕ PHỚT ĐẦU TRỤC CƠ'!A54="","",'⭕ PHỚT ĐẦU TRỤC CƠ'!P54)</f>
        <v/>
      </c>
      <c r="C5868">
        <f>IF('⭕ PHỚT ĐẦU TRỤC CƠ'!A54="","","Phớt đầu")</f>
        <v/>
      </c>
      <c r="D5868">
        <f>IF('⭕ PHỚT ĐẦU TRỤC CƠ'!A54="","",'⭕ PHỚT ĐẦU TRỤC CƠ'!G54)</f>
        <v/>
      </c>
      <c r="E5868">
        <f>IF('⭕ PHỚT ĐẦU TRỤC CƠ'!A54="","",'⭕ PHỚT ĐẦU TRỤC CƠ'!H54)</f>
        <v/>
      </c>
      <c r="F5868" s="37">
        <f>IF('⭕ PHỚT ĐẦU TRỤC CƠ'!A54="","",'⭕ PHỚT ĐẦU TRỤC CƠ'!I54)</f>
        <v/>
      </c>
      <c r="G5868" s="37">
        <f>IF('⭕ PHỚT ĐẦU TRỤC CƠ'!A54="","",'⭕ PHỚT ĐẦU TRỤC CƠ'!J54)</f>
        <v/>
      </c>
      <c r="H5868" s="37">
        <f>IF('⭕ PHỚT ĐẦU TRỤC CƠ'!A54="","",'⭕ PHỚT ĐẦU TRỤC CƠ'!K54)</f>
        <v/>
      </c>
      <c r="I5868">
        <f>IF('⭕ PHỚT ĐẦU TRỤC CƠ'!A54="","",'⭕ PHỚT ĐẦU TRỤC CƠ'!L54)</f>
        <v/>
      </c>
      <c r="J5868">
        <f>IF('⭕ PHỚT ĐẦU TRỤC CƠ'!A54="","",'⭕ PHỚT ĐẦU TRỤC CƠ'!D54)</f>
        <v/>
      </c>
      <c r="L5868">
        <f>N(L5867)+IF(AND('🔎 TRA CỨU NHANH'!$C$2&lt;&gt;"",OR(ISNUMBER(SEARCH('🔎 TRA CỨU NHANH'!$C$2,$A5868)),ISNUMBER(SEARCH('🔎 TRA CỨU NHANH'!$C$2,$B5868)))),1,0)</f>
        <v/>
      </c>
      <c r="M5868">
        <f>IF(L5868&gt;N(L5867),L5868,"")</f>
        <v/>
      </c>
      <c r="N5868">
        <f>N(N5867)+IF(AND('💰 BÁO GIÁ'!$C$27&lt;&gt;"",OR(ISNUMBER(SEARCH('💰 BÁO GIÁ'!$C$27,$A5868)),ISNUMBER(SEARCH('💰 BÁO GIÁ'!$C$27,$B5868)))),1,0)</f>
        <v/>
      </c>
      <c r="O5868">
        <f>IF(N5868&gt;N(N5867),N5868,"")</f>
        <v/>
      </c>
    </row>
    <row r="5869">
      <c r="A5869">
        <f>IF('⭕ PHỚT ĐẦU TRỤC CƠ'!A55="","",'⭕ PHỚT ĐẦU TRỤC CƠ'!A55)</f>
        <v/>
      </c>
      <c r="B5869">
        <f>IF('⭕ PHỚT ĐẦU TRỤC CƠ'!A55="","",'⭕ PHỚT ĐẦU TRỤC CƠ'!P55)</f>
        <v/>
      </c>
      <c r="C5869">
        <f>IF('⭕ PHỚT ĐẦU TRỤC CƠ'!A55="","","Phớt đầu")</f>
        <v/>
      </c>
      <c r="D5869">
        <f>IF('⭕ PHỚT ĐẦU TRỤC CƠ'!A55="","",'⭕ PHỚT ĐẦU TRỤC CƠ'!G55)</f>
        <v/>
      </c>
      <c r="E5869">
        <f>IF('⭕ PHỚT ĐẦU TRỤC CƠ'!A55="","",'⭕ PHỚT ĐẦU TRỤC CƠ'!H55)</f>
        <v/>
      </c>
      <c r="F5869" s="37">
        <f>IF('⭕ PHỚT ĐẦU TRỤC CƠ'!A55="","",'⭕ PHỚT ĐẦU TRỤC CƠ'!I55)</f>
        <v/>
      </c>
      <c r="G5869" s="37">
        <f>IF('⭕ PHỚT ĐẦU TRỤC CƠ'!A55="","",'⭕ PHỚT ĐẦU TRỤC CƠ'!J55)</f>
        <v/>
      </c>
      <c r="H5869" s="37">
        <f>IF('⭕ PHỚT ĐẦU TRỤC CƠ'!A55="","",'⭕ PHỚT ĐẦU TRỤC CƠ'!K55)</f>
        <v/>
      </c>
      <c r="I5869">
        <f>IF('⭕ PHỚT ĐẦU TRỤC CƠ'!A55="","",'⭕ PHỚT ĐẦU TRỤC CƠ'!L55)</f>
        <v/>
      </c>
      <c r="J5869">
        <f>IF('⭕ PHỚT ĐẦU TRỤC CƠ'!A55="","",'⭕ PHỚT ĐẦU TRỤC CƠ'!D55)</f>
        <v/>
      </c>
      <c r="L5869">
        <f>N(L5868)+IF(AND('🔎 TRA CỨU NHANH'!$C$2&lt;&gt;"",OR(ISNUMBER(SEARCH('🔎 TRA CỨU NHANH'!$C$2,$A5869)),ISNUMBER(SEARCH('🔎 TRA CỨU NHANH'!$C$2,$B5869)))),1,0)</f>
        <v/>
      </c>
      <c r="M5869">
        <f>IF(L5869&gt;N(L5868),L5869,"")</f>
        <v/>
      </c>
      <c r="N5869">
        <f>N(N5868)+IF(AND('💰 BÁO GIÁ'!$C$27&lt;&gt;"",OR(ISNUMBER(SEARCH('💰 BÁO GIÁ'!$C$27,$A5869)),ISNUMBER(SEARCH('💰 BÁO GIÁ'!$C$27,$B5869)))),1,0)</f>
        <v/>
      </c>
      <c r="O5869">
        <f>IF(N5869&gt;N(N5868),N5869,"")</f>
        <v/>
      </c>
    </row>
    <row r="5870">
      <c r="A5870">
        <f>IF('⭕ PHỚT ĐẦU TRỤC CƠ'!A56="","",'⭕ PHỚT ĐẦU TRỤC CƠ'!A56)</f>
        <v/>
      </c>
      <c r="B5870">
        <f>IF('⭕ PHỚT ĐẦU TRỤC CƠ'!A56="","",'⭕ PHỚT ĐẦU TRỤC CƠ'!P56)</f>
        <v/>
      </c>
      <c r="C5870">
        <f>IF('⭕ PHỚT ĐẦU TRỤC CƠ'!A56="","","Phớt đầu")</f>
        <v/>
      </c>
      <c r="D5870">
        <f>IF('⭕ PHỚT ĐẦU TRỤC CƠ'!A56="","",'⭕ PHỚT ĐẦU TRỤC CƠ'!G56)</f>
        <v/>
      </c>
      <c r="E5870">
        <f>IF('⭕ PHỚT ĐẦU TRỤC CƠ'!A56="","",'⭕ PHỚT ĐẦU TRỤC CƠ'!H56)</f>
        <v/>
      </c>
      <c r="F5870">
        <f>IF('⭕ PHỚT ĐẦU TRỤC CƠ'!A56="","",'⭕ PHỚT ĐẦU TRỤC CƠ'!I56)</f>
        <v/>
      </c>
      <c r="G5870">
        <f>IF('⭕ PHỚT ĐẦU TRỤC CƠ'!A56="","",'⭕ PHỚT ĐẦU TRỤC CƠ'!J56)</f>
        <v/>
      </c>
      <c r="H5870">
        <f>IF('⭕ PHỚT ĐẦU TRỤC CƠ'!A56="","",'⭕ PHỚT ĐẦU TRỤC CƠ'!K56)</f>
        <v/>
      </c>
      <c r="I5870">
        <f>IF('⭕ PHỚT ĐẦU TRỤC CƠ'!A56="","",'⭕ PHỚT ĐẦU TRỤC CƠ'!L56)</f>
        <v/>
      </c>
      <c r="J5870">
        <f>IF('⭕ PHỚT ĐẦU TRỤC CƠ'!A56="","",'⭕ PHỚT ĐẦU TRỤC CƠ'!D56)</f>
        <v/>
      </c>
      <c r="L5870">
        <f>N(L5869)+IF(AND('🔎 TRA CỨU NHANH'!$C$2&lt;&gt;"",OR(ISNUMBER(SEARCH('🔎 TRA CỨU NHANH'!$C$2,$A5870)),ISNUMBER(SEARCH('🔎 TRA CỨU NHANH'!$C$2,$B5870)))),1,0)</f>
        <v/>
      </c>
      <c r="M5870">
        <f>IF(L5870&gt;N(L5869),L5870,"")</f>
        <v/>
      </c>
      <c r="N5870">
        <f>N(N5869)+IF(AND('💰 BÁO GIÁ'!$C$27&lt;&gt;"",OR(ISNUMBER(SEARCH('💰 BÁO GIÁ'!$C$27,$A5870)),ISNUMBER(SEARCH('💰 BÁO GIÁ'!$C$27,$B5870)))),1,0)</f>
        <v/>
      </c>
      <c r="O5870">
        <f>IF(N5870&gt;N(N5869),N5870,"")</f>
        <v/>
      </c>
    </row>
    <row r="5871">
      <c r="A5871">
        <f>IF('⭕ PHỚT ĐẦU TRỤC CƠ'!A57="","",'⭕ PHỚT ĐẦU TRỤC CƠ'!A57)</f>
        <v/>
      </c>
      <c r="B5871">
        <f>IF('⭕ PHỚT ĐẦU TRỤC CƠ'!A57="","",'⭕ PHỚT ĐẦU TRỤC CƠ'!P57)</f>
        <v/>
      </c>
      <c r="C5871">
        <f>IF('⭕ PHỚT ĐẦU TRỤC CƠ'!A57="","","Phớt đầu")</f>
        <v/>
      </c>
      <c r="D5871">
        <f>IF('⭕ PHỚT ĐẦU TRỤC CƠ'!A57="","",'⭕ PHỚT ĐẦU TRỤC CƠ'!G57)</f>
        <v/>
      </c>
      <c r="E5871">
        <f>IF('⭕ PHỚT ĐẦU TRỤC CƠ'!A57="","",'⭕ PHỚT ĐẦU TRỤC CƠ'!H57)</f>
        <v/>
      </c>
      <c r="F5871">
        <f>IF('⭕ PHỚT ĐẦU TRỤC CƠ'!A57="","",'⭕ PHỚT ĐẦU TRỤC CƠ'!I57)</f>
        <v/>
      </c>
      <c r="G5871">
        <f>IF('⭕ PHỚT ĐẦU TRỤC CƠ'!A57="","",'⭕ PHỚT ĐẦU TRỤC CƠ'!J57)</f>
        <v/>
      </c>
      <c r="H5871">
        <f>IF('⭕ PHỚT ĐẦU TRỤC CƠ'!A57="","",'⭕ PHỚT ĐẦU TRỤC CƠ'!K57)</f>
        <v/>
      </c>
      <c r="I5871">
        <f>IF('⭕ PHỚT ĐẦU TRỤC CƠ'!A57="","",'⭕ PHỚT ĐẦU TRỤC CƠ'!L57)</f>
        <v/>
      </c>
      <c r="J5871">
        <f>IF('⭕ PHỚT ĐẦU TRỤC CƠ'!A57="","",'⭕ PHỚT ĐẦU TRỤC CƠ'!D57)</f>
        <v/>
      </c>
      <c r="L5871">
        <f>N(L5870)+IF(AND('🔎 TRA CỨU NHANH'!$C$2&lt;&gt;"",OR(ISNUMBER(SEARCH('🔎 TRA CỨU NHANH'!$C$2,$A5871)),ISNUMBER(SEARCH('🔎 TRA CỨU NHANH'!$C$2,$B5871)))),1,0)</f>
        <v/>
      </c>
      <c r="M5871">
        <f>IF(L5871&gt;N(L5870),L5871,"")</f>
        <v/>
      </c>
      <c r="N5871">
        <f>N(N5870)+IF(AND('💰 BÁO GIÁ'!$C$27&lt;&gt;"",OR(ISNUMBER(SEARCH('💰 BÁO GIÁ'!$C$27,$A5871)),ISNUMBER(SEARCH('💰 BÁO GIÁ'!$C$27,$B5871)))),1,0)</f>
        <v/>
      </c>
      <c r="O5871">
        <f>IF(N5871&gt;N(N5870),N5871,"")</f>
        <v/>
      </c>
    </row>
    <row r="5872">
      <c r="A5872">
        <f>IF('⭕ PHỚT ĐẦU TRỤC CƠ'!A58="","",'⭕ PHỚT ĐẦU TRỤC CƠ'!A58)</f>
        <v/>
      </c>
      <c r="B5872">
        <f>IF('⭕ PHỚT ĐẦU TRỤC CƠ'!A58="","",'⭕ PHỚT ĐẦU TRỤC CƠ'!P58)</f>
        <v/>
      </c>
      <c r="C5872">
        <f>IF('⭕ PHỚT ĐẦU TRỤC CƠ'!A58="","","Phớt đầu")</f>
        <v/>
      </c>
      <c r="D5872">
        <f>IF('⭕ PHỚT ĐẦU TRỤC CƠ'!A58="","",'⭕ PHỚT ĐẦU TRỤC CƠ'!G58)</f>
        <v/>
      </c>
      <c r="E5872">
        <f>IF('⭕ PHỚT ĐẦU TRỤC CƠ'!A58="","",'⭕ PHỚT ĐẦU TRỤC CƠ'!H58)</f>
        <v/>
      </c>
      <c r="F5872">
        <f>IF('⭕ PHỚT ĐẦU TRỤC CƠ'!A58="","",'⭕ PHỚT ĐẦU TRỤC CƠ'!I58)</f>
        <v/>
      </c>
      <c r="G5872">
        <f>IF('⭕ PHỚT ĐẦU TRỤC CƠ'!A58="","",'⭕ PHỚT ĐẦU TRỤC CƠ'!J58)</f>
        <v/>
      </c>
      <c r="H5872">
        <f>IF('⭕ PHỚT ĐẦU TRỤC CƠ'!A58="","",'⭕ PHỚT ĐẦU TRỤC CƠ'!K58)</f>
        <v/>
      </c>
      <c r="I5872">
        <f>IF('⭕ PHỚT ĐẦU TRỤC CƠ'!A58="","",'⭕ PHỚT ĐẦU TRỤC CƠ'!L58)</f>
        <v/>
      </c>
      <c r="J5872">
        <f>IF('⭕ PHỚT ĐẦU TRỤC CƠ'!A58="","",'⭕ PHỚT ĐẦU TRỤC CƠ'!D58)</f>
        <v/>
      </c>
      <c r="L5872">
        <f>N(L5871)+IF(AND('🔎 TRA CỨU NHANH'!$C$2&lt;&gt;"",OR(ISNUMBER(SEARCH('🔎 TRA CỨU NHANH'!$C$2,$A5872)),ISNUMBER(SEARCH('🔎 TRA CỨU NHANH'!$C$2,$B5872)))),1,0)</f>
        <v/>
      </c>
      <c r="M5872">
        <f>IF(L5872&gt;N(L5871),L5872,"")</f>
        <v/>
      </c>
      <c r="N5872">
        <f>N(N5871)+IF(AND('💰 BÁO GIÁ'!$C$27&lt;&gt;"",OR(ISNUMBER(SEARCH('💰 BÁO GIÁ'!$C$27,$A5872)),ISNUMBER(SEARCH('💰 BÁO GIÁ'!$C$27,$B5872)))),1,0)</f>
        <v/>
      </c>
      <c r="O5872">
        <f>IF(N5872&gt;N(N5871),N5872,"")</f>
        <v/>
      </c>
    </row>
    <row r="5873">
      <c r="A5873">
        <f>IF('⭕ PHỚT ĐẦU TRỤC CƠ'!A59="","",'⭕ PHỚT ĐẦU TRỤC CƠ'!A59)</f>
        <v/>
      </c>
      <c r="B5873">
        <f>IF('⭕ PHỚT ĐẦU TRỤC CƠ'!A59="","",'⭕ PHỚT ĐẦU TRỤC CƠ'!P59)</f>
        <v/>
      </c>
      <c r="C5873">
        <f>IF('⭕ PHỚT ĐẦU TRỤC CƠ'!A59="","","Phớt đầu")</f>
        <v/>
      </c>
      <c r="D5873">
        <f>IF('⭕ PHỚT ĐẦU TRỤC CƠ'!A59="","",'⭕ PHỚT ĐẦU TRỤC CƠ'!G59)</f>
        <v/>
      </c>
      <c r="E5873">
        <f>IF('⭕ PHỚT ĐẦU TRỤC CƠ'!A59="","",'⭕ PHỚT ĐẦU TRỤC CƠ'!H59)</f>
        <v/>
      </c>
      <c r="F5873" s="37">
        <f>IF('⭕ PHỚT ĐẦU TRỤC CƠ'!A59="","",'⭕ PHỚT ĐẦU TRỤC CƠ'!I59)</f>
        <v/>
      </c>
      <c r="G5873" s="37">
        <f>IF('⭕ PHỚT ĐẦU TRỤC CƠ'!A59="","",'⭕ PHỚT ĐẦU TRỤC CƠ'!J59)</f>
        <v/>
      </c>
      <c r="H5873" s="37">
        <f>IF('⭕ PHỚT ĐẦU TRỤC CƠ'!A59="","",'⭕ PHỚT ĐẦU TRỤC CƠ'!K59)</f>
        <v/>
      </c>
      <c r="I5873">
        <f>IF('⭕ PHỚT ĐẦU TRỤC CƠ'!A59="","",'⭕ PHỚT ĐẦU TRỤC CƠ'!L59)</f>
        <v/>
      </c>
      <c r="J5873">
        <f>IF('⭕ PHỚT ĐẦU TRỤC CƠ'!A59="","",'⭕ PHỚT ĐẦU TRỤC CƠ'!D59)</f>
        <v/>
      </c>
      <c r="L5873">
        <f>N(L5872)+IF(AND('🔎 TRA CỨU NHANH'!$C$2&lt;&gt;"",OR(ISNUMBER(SEARCH('🔎 TRA CỨU NHANH'!$C$2,$A5873)),ISNUMBER(SEARCH('🔎 TRA CỨU NHANH'!$C$2,$B5873)))),1,0)</f>
        <v/>
      </c>
      <c r="M5873">
        <f>IF(L5873&gt;N(L5872),L5873,"")</f>
        <v/>
      </c>
      <c r="N5873">
        <f>N(N5872)+IF(AND('💰 BÁO GIÁ'!$C$27&lt;&gt;"",OR(ISNUMBER(SEARCH('💰 BÁO GIÁ'!$C$27,$A5873)),ISNUMBER(SEARCH('💰 BÁO GIÁ'!$C$27,$B5873)))),1,0)</f>
        <v/>
      </c>
      <c r="O5873">
        <f>IF(N5873&gt;N(N5872),N5873,"")</f>
        <v/>
      </c>
    </row>
    <row r="5874">
      <c r="A5874">
        <f>IF('⭕ PHỚT ĐẦU TRỤC CƠ'!A60="","",'⭕ PHỚT ĐẦU TRỤC CƠ'!A60)</f>
        <v/>
      </c>
      <c r="B5874">
        <f>IF('⭕ PHỚT ĐẦU TRỤC CƠ'!A60="","",'⭕ PHỚT ĐẦU TRỤC CƠ'!P60)</f>
        <v/>
      </c>
      <c r="C5874">
        <f>IF('⭕ PHỚT ĐẦU TRỤC CƠ'!A60="","","Phớt đầu")</f>
        <v/>
      </c>
      <c r="D5874">
        <f>IF('⭕ PHỚT ĐẦU TRỤC CƠ'!A60="","",'⭕ PHỚT ĐẦU TRỤC CƠ'!G60)</f>
        <v/>
      </c>
      <c r="E5874">
        <f>IF('⭕ PHỚT ĐẦU TRỤC CƠ'!A60="","",'⭕ PHỚT ĐẦU TRỤC CƠ'!H60)</f>
        <v/>
      </c>
      <c r="F5874" s="37">
        <f>IF('⭕ PHỚT ĐẦU TRỤC CƠ'!A60="","",'⭕ PHỚT ĐẦU TRỤC CƠ'!I60)</f>
        <v/>
      </c>
      <c r="G5874" s="37">
        <f>IF('⭕ PHỚT ĐẦU TRỤC CƠ'!A60="","",'⭕ PHỚT ĐẦU TRỤC CƠ'!J60)</f>
        <v/>
      </c>
      <c r="H5874" s="37">
        <f>IF('⭕ PHỚT ĐẦU TRỤC CƠ'!A60="","",'⭕ PHỚT ĐẦU TRỤC CƠ'!K60)</f>
        <v/>
      </c>
      <c r="I5874">
        <f>IF('⭕ PHỚT ĐẦU TRỤC CƠ'!A60="","",'⭕ PHỚT ĐẦU TRỤC CƠ'!L60)</f>
        <v/>
      </c>
      <c r="J5874">
        <f>IF('⭕ PHỚT ĐẦU TRỤC CƠ'!A60="","",'⭕ PHỚT ĐẦU TRỤC CƠ'!D60)</f>
        <v/>
      </c>
      <c r="L5874">
        <f>N(L5873)+IF(AND('🔎 TRA CỨU NHANH'!$C$2&lt;&gt;"",OR(ISNUMBER(SEARCH('🔎 TRA CỨU NHANH'!$C$2,$A5874)),ISNUMBER(SEARCH('🔎 TRA CỨU NHANH'!$C$2,$B5874)))),1,0)</f>
        <v/>
      </c>
      <c r="M5874">
        <f>IF(L5874&gt;N(L5873),L5874,"")</f>
        <v/>
      </c>
      <c r="N5874">
        <f>N(N5873)+IF(AND('💰 BÁO GIÁ'!$C$27&lt;&gt;"",OR(ISNUMBER(SEARCH('💰 BÁO GIÁ'!$C$27,$A5874)),ISNUMBER(SEARCH('💰 BÁO GIÁ'!$C$27,$B5874)))),1,0)</f>
        <v/>
      </c>
      <c r="O5874">
        <f>IF(N5874&gt;N(N5873),N5874,"")</f>
        <v/>
      </c>
    </row>
    <row r="5875">
      <c r="A5875">
        <f>IF('⭕ PHỚT ĐẦU TRỤC CƠ'!A61="","",'⭕ PHỚT ĐẦU TRỤC CƠ'!A61)</f>
        <v/>
      </c>
      <c r="B5875">
        <f>IF('⭕ PHỚT ĐẦU TRỤC CƠ'!A61="","",'⭕ PHỚT ĐẦU TRỤC CƠ'!P61)</f>
        <v/>
      </c>
      <c r="C5875">
        <f>IF('⭕ PHỚT ĐẦU TRỤC CƠ'!A61="","","Phớt đầu")</f>
        <v/>
      </c>
      <c r="D5875">
        <f>IF('⭕ PHỚT ĐẦU TRỤC CƠ'!A61="","",'⭕ PHỚT ĐẦU TRỤC CƠ'!G61)</f>
        <v/>
      </c>
      <c r="E5875">
        <f>IF('⭕ PHỚT ĐẦU TRỤC CƠ'!A61="","",'⭕ PHỚT ĐẦU TRỤC CƠ'!H61)</f>
        <v/>
      </c>
      <c r="F5875">
        <f>IF('⭕ PHỚT ĐẦU TRỤC CƠ'!A61="","",'⭕ PHỚT ĐẦU TRỤC CƠ'!I61)</f>
        <v/>
      </c>
      <c r="G5875">
        <f>IF('⭕ PHỚT ĐẦU TRỤC CƠ'!A61="","",'⭕ PHỚT ĐẦU TRỤC CƠ'!J61)</f>
        <v/>
      </c>
      <c r="H5875">
        <f>IF('⭕ PHỚT ĐẦU TRỤC CƠ'!A61="","",'⭕ PHỚT ĐẦU TRỤC CƠ'!K61)</f>
        <v/>
      </c>
      <c r="I5875">
        <f>IF('⭕ PHỚT ĐẦU TRỤC CƠ'!A61="","",'⭕ PHỚT ĐẦU TRỤC CƠ'!L61)</f>
        <v/>
      </c>
      <c r="J5875">
        <f>IF('⭕ PHỚT ĐẦU TRỤC CƠ'!A61="","",'⭕ PHỚT ĐẦU TRỤC CƠ'!D61)</f>
        <v/>
      </c>
      <c r="L5875">
        <f>N(L5874)+IF(AND('🔎 TRA CỨU NHANH'!$C$2&lt;&gt;"",OR(ISNUMBER(SEARCH('🔎 TRA CỨU NHANH'!$C$2,$A5875)),ISNUMBER(SEARCH('🔎 TRA CỨU NHANH'!$C$2,$B5875)))),1,0)</f>
        <v/>
      </c>
      <c r="M5875">
        <f>IF(L5875&gt;N(L5874),L5875,"")</f>
        <v/>
      </c>
      <c r="N5875">
        <f>N(N5874)+IF(AND('💰 BÁO GIÁ'!$C$27&lt;&gt;"",OR(ISNUMBER(SEARCH('💰 BÁO GIÁ'!$C$27,$A5875)),ISNUMBER(SEARCH('💰 BÁO GIÁ'!$C$27,$B5875)))),1,0)</f>
        <v/>
      </c>
      <c r="O5875">
        <f>IF(N5875&gt;N(N5874),N5875,"")</f>
        <v/>
      </c>
    </row>
    <row r="5876">
      <c r="A5876">
        <f>IF('⭕ PHỚT ĐẦU TRỤC CƠ'!A62="","",'⭕ PHỚT ĐẦU TRỤC CƠ'!A62)</f>
        <v/>
      </c>
      <c r="B5876">
        <f>IF('⭕ PHỚT ĐẦU TRỤC CƠ'!A62="","",'⭕ PHỚT ĐẦU TRỤC CƠ'!P62)</f>
        <v/>
      </c>
      <c r="C5876">
        <f>IF('⭕ PHỚT ĐẦU TRỤC CƠ'!A62="","","Phớt đầu")</f>
        <v/>
      </c>
      <c r="D5876">
        <f>IF('⭕ PHỚT ĐẦU TRỤC CƠ'!A62="","",'⭕ PHỚT ĐẦU TRỤC CƠ'!G62)</f>
        <v/>
      </c>
      <c r="E5876">
        <f>IF('⭕ PHỚT ĐẦU TRỤC CƠ'!A62="","",'⭕ PHỚT ĐẦU TRỤC CƠ'!H62)</f>
        <v/>
      </c>
      <c r="F5876" s="37">
        <f>IF('⭕ PHỚT ĐẦU TRỤC CƠ'!A62="","",'⭕ PHỚT ĐẦU TRỤC CƠ'!I62)</f>
        <v/>
      </c>
      <c r="G5876" s="37">
        <f>IF('⭕ PHỚT ĐẦU TRỤC CƠ'!A62="","",'⭕ PHỚT ĐẦU TRỤC CƠ'!J62)</f>
        <v/>
      </c>
      <c r="H5876" s="37">
        <f>IF('⭕ PHỚT ĐẦU TRỤC CƠ'!A62="","",'⭕ PHỚT ĐẦU TRỤC CƠ'!K62)</f>
        <v/>
      </c>
      <c r="I5876">
        <f>IF('⭕ PHỚT ĐẦU TRỤC CƠ'!A62="","",'⭕ PHỚT ĐẦU TRỤC CƠ'!L62)</f>
        <v/>
      </c>
      <c r="J5876">
        <f>IF('⭕ PHỚT ĐẦU TRỤC CƠ'!A62="","",'⭕ PHỚT ĐẦU TRỤC CƠ'!D62)</f>
        <v/>
      </c>
      <c r="L5876">
        <f>N(L5875)+IF(AND('🔎 TRA CỨU NHANH'!$C$2&lt;&gt;"",OR(ISNUMBER(SEARCH('🔎 TRA CỨU NHANH'!$C$2,$A5876)),ISNUMBER(SEARCH('🔎 TRA CỨU NHANH'!$C$2,$B5876)))),1,0)</f>
        <v/>
      </c>
      <c r="M5876">
        <f>IF(L5876&gt;N(L5875),L5876,"")</f>
        <v/>
      </c>
      <c r="N5876">
        <f>N(N5875)+IF(AND('💰 BÁO GIÁ'!$C$27&lt;&gt;"",OR(ISNUMBER(SEARCH('💰 BÁO GIÁ'!$C$27,$A5876)),ISNUMBER(SEARCH('💰 BÁO GIÁ'!$C$27,$B5876)))),1,0)</f>
        <v/>
      </c>
      <c r="O5876">
        <f>IF(N5876&gt;N(N5875),N5876,"")</f>
        <v/>
      </c>
    </row>
    <row r="5877">
      <c r="A5877">
        <f>IF('⭕ PHỚT ĐẦU TRỤC CƠ'!A63="","",'⭕ PHỚT ĐẦU TRỤC CƠ'!A63)</f>
        <v/>
      </c>
      <c r="B5877">
        <f>IF('⭕ PHỚT ĐẦU TRỤC CƠ'!A63="","",'⭕ PHỚT ĐẦU TRỤC CƠ'!P63)</f>
        <v/>
      </c>
      <c r="C5877">
        <f>IF('⭕ PHỚT ĐẦU TRỤC CƠ'!A63="","","Phớt đầu")</f>
        <v/>
      </c>
      <c r="D5877">
        <f>IF('⭕ PHỚT ĐẦU TRỤC CƠ'!A63="","",'⭕ PHỚT ĐẦU TRỤC CƠ'!G63)</f>
        <v/>
      </c>
      <c r="E5877">
        <f>IF('⭕ PHỚT ĐẦU TRỤC CƠ'!A63="","",'⭕ PHỚT ĐẦU TRỤC CƠ'!H63)</f>
        <v/>
      </c>
      <c r="F5877" s="37">
        <f>IF('⭕ PHỚT ĐẦU TRỤC CƠ'!A63="","",'⭕ PHỚT ĐẦU TRỤC CƠ'!I63)</f>
        <v/>
      </c>
      <c r="G5877" s="37">
        <f>IF('⭕ PHỚT ĐẦU TRỤC CƠ'!A63="","",'⭕ PHỚT ĐẦU TRỤC CƠ'!J63)</f>
        <v/>
      </c>
      <c r="H5877" s="37">
        <f>IF('⭕ PHỚT ĐẦU TRỤC CƠ'!A63="","",'⭕ PHỚT ĐẦU TRỤC CƠ'!K63)</f>
        <v/>
      </c>
      <c r="I5877">
        <f>IF('⭕ PHỚT ĐẦU TRỤC CƠ'!A63="","",'⭕ PHỚT ĐẦU TRỤC CƠ'!L63)</f>
        <v/>
      </c>
      <c r="J5877">
        <f>IF('⭕ PHỚT ĐẦU TRỤC CƠ'!A63="","",'⭕ PHỚT ĐẦU TRỤC CƠ'!D63)</f>
        <v/>
      </c>
      <c r="L5877">
        <f>N(L5876)+IF(AND('🔎 TRA CỨU NHANH'!$C$2&lt;&gt;"",OR(ISNUMBER(SEARCH('🔎 TRA CỨU NHANH'!$C$2,$A5877)),ISNUMBER(SEARCH('🔎 TRA CỨU NHANH'!$C$2,$B5877)))),1,0)</f>
        <v/>
      </c>
      <c r="M5877">
        <f>IF(L5877&gt;N(L5876),L5877,"")</f>
        <v/>
      </c>
      <c r="N5877">
        <f>N(N5876)+IF(AND('💰 BÁO GIÁ'!$C$27&lt;&gt;"",OR(ISNUMBER(SEARCH('💰 BÁO GIÁ'!$C$27,$A5877)),ISNUMBER(SEARCH('💰 BÁO GIÁ'!$C$27,$B5877)))),1,0)</f>
        <v/>
      </c>
      <c r="O5877">
        <f>IF(N5877&gt;N(N5876),N5877,"")</f>
        <v/>
      </c>
    </row>
    <row r="5878">
      <c r="A5878">
        <f>IF('⭕ PHỚT ĐẦU TRỤC CƠ'!A64="","",'⭕ PHỚT ĐẦU TRỤC CƠ'!A64)</f>
        <v/>
      </c>
      <c r="B5878">
        <f>IF('⭕ PHỚT ĐẦU TRỤC CƠ'!A64="","",'⭕ PHỚT ĐẦU TRỤC CƠ'!P64)</f>
        <v/>
      </c>
      <c r="C5878">
        <f>IF('⭕ PHỚT ĐẦU TRỤC CƠ'!A64="","","Phớt đầu")</f>
        <v/>
      </c>
      <c r="D5878">
        <f>IF('⭕ PHỚT ĐẦU TRỤC CƠ'!A64="","",'⭕ PHỚT ĐẦU TRỤC CƠ'!G64)</f>
        <v/>
      </c>
      <c r="E5878">
        <f>IF('⭕ PHỚT ĐẦU TRỤC CƠ'!A64="","",'⭕ PHỚT ĐẦU TRỤC CƠ'!H64)</f>
        <v/>
      </c>
      <c r="F5878" s="37">
        <f>IF('⭕ PHỚT ĐẦU TRỤC CƠ'!A64="","",'⭕ PHỚT ĐẦU TRỤC CƠ'!I64)</f>
        <v/>
      </c>
      <c r="G5878" s="37">
        <f>IF('⭕ PHỚT ĐẦU TRỤC CƠ'!A64="","",'⭕ PHỚT ĐẦU TRỤC CƠ'!J64)</f>
        <v/>
      </c>
      <c r="H5878" s="37">
        <f>IF('⭕ PHỚT ĐẦU TRỤC CƠ'!A64="","",'⭕ PHỚT ĐẦU TRỤC CƠ'!K64)</f>
        <v/>
      </c>
      <c r="I5878">
        <f>IF('⭕ PHỚT ĐẦU TRỤC CƠ'!A64="","",'⭕ PHỚT ĐẦU TRỤC CƠ'!L64)</f>
        <v/>
      </c>
      <c r="J5878">
        <f>IF('⭕ PHỚT ĐẦU TRỤC CƠ'!A64="","",'⭕ PHỚT ĐẦU TRỤC CƠ'!D64)</f>
        <v/>
      </c>
      <c r="L5878">
        <f>N(L5877)+IF(AND('🔎 TRA CỨU NHANH'!$C$2&lt;&gt;"",OR(ISNUMBER(SEARCH('🔎 TRA CỨU NHANH'!$C$2,$A5878)),ISNUMBER(SEARCH('🔎 TRA CỨU NHANH'!$C$2,$B5878)))),1,0)</f>
        <v/>
      </c>
      <c r="M5878">
        <f>IF(L5878&gt;N(L5877),L5878,"")</f>
        <v/>
      </c>
      <c r="N5878">
        <f>N(N5877)+IF(AND('💰 BÁO GIÁ'!$C$27&lt;&gt;"",OR(ISNUMBER(SEARCH('💰 BÁO GIÁ'!$C$27,$A5878)),ISNUMBER(SEARCH('💰 BÁO GIÁ'!$C$27,$B5878)))),1,0)</f>
        <v/>
      </c>
      <c r="O5878">
        <f>IF(N5878&gt;N(N5877),N5878,"")</f>
        <v/>
      </c>
    </row>
    <row r="5879">
      <c r="A5879">
        <f>IF('⭕ PHỚT ĐẦU TRỤC CƠ'!A65="","",'⭕ PHỚT ĐẦU TRỤC CƠ'!A65)</f>
        <v/>
      </c>
      <c r="B5879">
        <f>IF('⭕ PHỚT ĐẦU TRỤC CƠ'!A65="","",'⭕ PHỚT ĐẦU TRỤC CƠ'!P65)</f>
        <v/>
      </c>
      <c r="C5879">
        <f>IF('⭕ PHỚT ĐẦU TRỤC CƠ'!A65="","","Phớt đầu")</f>
        <v/>
      </c>
      <c r="D5879">
        <f>IF('⭕ PHỚT ĐẦU TRỤC CƠ'!A65="","",'⭕ PHỚT ĐẦU TRỤC CƠ'!G65)</f>
        <v/>
      </c>
      <c r="E5879">
        <f>IF('⭕ PHỚT ĐẦU TRỤC CƠ'!A65="","",'⭕ PHỚT ĐẦU TRỤC CƠ'!H65)</f>
        <v/>
      </c>
      <c r="F5879">
        <f>IF('⭕ PHỚT ĐẦU TRỤC CƠ'!A65="","",'⭕ PHỚT ĐẦU TRỤC CƠ'!I65)</f>
        <v/>
      </c>
      <c r="G5879">
        <f>IF('⭕ PHỚT ĐẦU TRỤC CƠ'!A65="","",'⭕ PHỚT ĐẦU TRỤC CƠ'!J65)</f>
        <v/>
      </c>
      <c r="H5879">
        <f>IF('⭕ PHỚT ĐẦU TRỤC CƠ'!A65="","",'⭕ PHỚT ĐẦU TRỤC CƠ'!K65)</f>
        <v/>
      </c>
      <c r="I5879">
        <f>IF('⭕ PHỚT ĐẦU TRỤC CƠ'!A65="","",'⭕ PHỚT ĐẦU TRỤC CƠ'!L65)</f>
        <v/>
      </c>
      <c r="J5879">
        <f>IF('⭕ PHỚT ĐẦU TRỤC CƠ'!A65="","",'⭕ PHỚT ĐẦU TRỤC CƠ'!D65)</f>
        <v/>
      </c>
      <c r="L5879">
        <f>N(L5878)+IF(AND('🔎 TRA CỨU NHANH'!$C$2&lt;&gt;"",OR(ISNUMBER(SEARCH('🔎 TRA CỨU NHANH'!$C$2,$A5879)),ISNUMBER(SEARCH('🔎 TRA CỨU NHANH'!$C$2,$B5879)))),1,0)</f>
        <v/>
      </c>
      <c r="M5879">
        <f>IF(L5879&gt;N(L5878),L5879,"")</f>
        <v/>
      </c>
      <c r="N5879">
        <f>N(N5878)+IF(AND('💰 BÁO GIÁ'!$C$27&lt;&gt;"",OR(ISNUMBER(SEARCH('💰 BÁO GIÁ'!$C$27,$A5879)),ISNUMBER(SEARCH('💰 BÁO GIÁ'!$C$27,$B5879)))),1,0)</f>
        <v/>
      </c>
      <c r="O5879">
        <f>IF(N5879&gt;N(N5878),N5879,"")</f>
        <v/>
      </c>
    </row>
    <row r="5880">
      <c r="A5880">
        <f>IF('⭕ PHỚT ĐẦU TRỤC CƠ'!A66="","",'⭕ PHỚT ĐẦU TRỤC CƠ'!A66)</f>
        <v/>
      </c>
      <c r="B5880">
        <f>IF('⭕ PHỚT ĐẦU TRỤC CƠ'!A66="","",'⭕ PHỚT ĐẦU TRỤC CƠ'!P66)</f>
        <v/>
      </c>
      <c r="C5880">
        <f>IF('⭕ PHỚT ĐẦU TRỤC CƠ'!A66="","","Phớt đầu")</f>
        <v/>
      </c>
      <c r="D5880">
        <f>IF('⭕ PHỚT ĐẦU TRỤC CƠ'!A66="","",'⭕ PHỚT ĐẦU TRỤC CƠ'!G66)</f>
        <v/>
      </c>
      <c r="E5880">
        <f>IF('⭕ PHỚT ĐẦU TRỤC CƠ'!A66="","",'⭕ PHỚT ĐẦU TRỤC CƠ'!H66)</f>
        <v/>
      </c>
      <c r="F5880">
        <f>IF('⭕ PHỚT ĐẦU TRỤC CƠ'!A66="","",'⭕ PHỚT ĐẦU TRỤC CƠ'!I66)</f>
        <v/>
      </c>
      <c r="G5880">
        <f>IF('⭕ PHỚT ĐẦU TRỤC CƠ'!A66="","",'⭕ PHỚT ĐẦU TRỤC CƠ'!J66)</f>
        <v/>
      </c>
      <c r="H5880">
        <f>IF('⭕ PHỚT ĐẦU TRỤC CƠ'!A66="","",'⭕ PHỚT ĐẦU TRỤC CƠ'!K66)</f>
        <v/>
      </c>
      <c r="I5880">
        <f>IF('⭕ PHỚT ĐẦU TRỤC CƠ'!A66="","",'⭕ PHỚT ĐẦU TRỤC CƠ'!L66)</f>
        <v/>
      </c>
      <c r="J5880">
        <f>IF('⭕ PHỚT ĐẦU TRỤC CƠ'!A66="","",'⭕ PHỚT ĐẦU TRỤC CƠ'!D66)</f>
        <v/>
      </c>
      <c r="L5880">
        <f>N(L5879)+IF(AND('🔎 TRA CỨU NHANH'!$C$2&lt;&gt;"",OR(ISNUMBER(SEARCH('🔎 TRA CỨU NHANH'!$C$2,$A5880)),ISNUMBER(SEARCH('🔎 TRA CỨU NHANH'!$C$2,$B5880)))),1,0)</f>
        <v/>
      </c>
      <c r="M5880">
        <f>IF(L5880&gt;N(L5879),L5880,"")</f>
        <v/>
      </c>
      <c r="N5880">
        <f>N(N5879)+IF(AND('💰 BÁO GIÁ'!$C$27&lt;&gt;"",OR(ISNUMBER(SEARCH('💰 BÁO GIÁ'!$C$27,$A5880)),ISNUMBER(SEARCH('💰 BÁO GIÁ'!$C$27,$B5880)))),1,0)</f>
        <v/>
      </c>
      <c r="O5880">
        <f>IF(N5880&gt;N(N5879),N5880,"")</f>
        <v/>
      </c>
    </row>
    <row r="5881">
      <c r="A5881">
        <f>IF('⭕ PHỚT ĐẦU TRỤC CƠ'!A67="","",'⭕ PHỚT ĐẦU TRỤC CƠ'!A67)</f>
        <v/>
      </c>
      <c r="B5881">
        <f>IF('⭕ PHỚT ĐẦU TRỤC CƠ'!A67="","",'⭕ PHỚT ĐẦU TRỤC CƠ'!P67)</f>
        <v/>
      </c>
      <c r="C5881">
        <f>IF('⭕ PHỚT ĐẦU TRỤC CƠ'!A67="","","Phớt đầu")</f>
        <v/>
      </c>
      <c r="D5881">
        <f>IF('⭕ PHỚT ĐẦU TRỤC CƠ'!A67="","",'⭕ PHỚT ĐẦU TRỤC CƠ'!G67)</f>
        <v/>
      </c>
      <c r="E5881">
        <f>IF('⭕ PHỚT ĐẦU TRỤC CƠ'!A67="","",'⭕ PHỚT ĐẦU TRỤC CƠ'!H67)</f>
        <v/>
      </c>
      <c r="F5881" s="37">
        <f>IF('⭕ PHỚT ĐẦU TRỤC CƠ'!A67="","",'⭕ PHỚT ĐẦU TRỤC CƠ'!I67)</f>
        <v/>
      </c>
      <c r="G5881" s="37">
        <f>IF('⭕ PHỚT ĐẦU TRỤC CƠ'!A67="","",'⭕ PHỚT ĐẦU TRỤC CƠ'!J67)</f>
        <v/>
      </c>
      <c r="H5881" s="37">
        <f>IF('⭕ PHỚT ĐẦU TRỤC CƠ'!A67="","",'⭕ PHỚT ĐẦU TRỤC CƠ'!K67)</f>
        <v/>
      </c>
      <c r="I5881">
        <f>IF('⭕ PHỚT ĐẦU TRỤC CƠ'!A67="","",'⭕ PHỚT ĐẦU TRỤC CƠ'!L67)</f>
        <v/>
      </c>
      <c r="J5881">
        <f>IF('⭕ PHỚT ĐẦU TRỤC CƠ'!A67="","",'⭕ PHỚT ĐẦU TRỤC CƠ'!D67)</f>
        <v/>
      </c>
      <c r="L5881">
        <f>N(L5880)+IF(AND('🔎 TRA CỨU NHANH'!$C$2&lt;&gt;"",OR(ISNUMBER(SEARCH('🔎 TRA CỨU NHANH'!$C$2,$A5881)),ISNUMBER(SEARCH('🔎 TRA CỨU NHANH'!$C$2,$B5881)))),1,0)</f>
        <v/>
      </c>
      <c r="M5881">
        <f>IF(L5881&gt;N(L5880),L5881,"")</f>
        <v/>
      </c>
      <c r="N5881">
        <f>N(N5880)+IF(AND('💰 BÁO GIÁ'!$C$27&lt;&gt;"",OR(ISNUMBER(SEARCH('💰 BÁO GIÁ'!$C$27,$A5881)),ISNUMBER(SEARCH('💰 BÁO GIÁ'!$C$27,$B5881)))),1,0)</f>
        <v/>
      </c>
      <c r="O5881">
        <f>IF(N5881&gt;N(N5880),N5881,"")</f>
        <v/>
      </c>
    </row>
    <row r="5882">
      <c r="A5882">
        <f>IF('⭕ PHỚT ĐẦU TRỤC CƠ'!A68="","",'⭕ PHỚT ĐẦU TRỤC CƠ'!A68)</f>
        <v/>
      </c>
      <c r="B5882">
        <f>IF('⭕ PHỚT ĐẦU TRỤC CƠ'!A68="","",'⭕ PHỚT ĐẦU TRỤC CƠ'!P68)</f>
        <v/>
      </c>
      <c r="C5882">
        <f>IF('⭕ PHỚT ĐẦU TRỤC CƠ'!A68="","","Phớt đầu")</f>
        <v/>
      </c>
      <c r="D5882">
        <f>IF('⭕ PHỚT ĐẦU TRỤC CƠ'!A68="","",'⭕ PHỚT ĐẦU TRỤC CƠ'!G68)</f>
        <v/>
      </c>
      <c r="E5882">
        <f>IF('⭕ PHỚT ĐẦU TRỤC CƠ'!A68="","",'⭕ PHỚT ĐẦU TRỤC CƠ'!H68)</f>
        <v/>
      </c>
      <c r="F5882">
        <f>IF('⭕ PHỚT ĐẦU TRỤC CƠ'!A68="","",'⭕ PHỚT ĐẦU TRỤC CƠ'!I68)</f>
        <v/>
      </c>
      <c r="G5882">
        <f>IF('⭕ PHỚT ĐẦU TRỤC CƠ'!A68="","",'⭕ PHỚT ĐẦU TRỤC CƠ'!J68)</f>
        <v/>
      </c>
      <c r="H5882">
        <f>IF('⭕ PHỚT ĐẦU TRỤC CƠ'!A68="","",'⭕ PHỚT ĐẦU TRỤC CƠ'!K68)</f>
        <v/>
      </c>
      <c r="I5882">
        <f>IF('⭕ PHỚT ĐẦU TRỤC CƠ'!A68="","",'⭕ PHỚT ĐẦU TRỤC CƠ'!L68)</f>
        <v/>
      </c>
      <c r="J5882">
        <f>IF('⭕ PHỚT ĐẦU TRỤC CƠ'!A68="","",'⭕ PHỚT ĐẦU TRỤC CƠ'!D68)</f>
        <v/>
      </c>
      <c r="L5882">
        <f>N(L5881)+IF(AND('🔎 TRA CỨU NHANH'!$C$2&lt;&gt;"",OR(ISNUMBER(SEARCH('🔎 TRA CỨU NHANH'!$C$2,$A5882)),ISNUMBER(SEARCH('🔎 TRA CỨU NHANH'!$C$2,$B5882)))),1,0)</f>
        <v/>
      </c>
      <c r="M5882">
        <f>IF(L5882&gt;N(L5881),L5882,"")</f>
        <v/>
      </c>
      <c r="N5882">
        <f>N(N5881)+IF(AND('💰 BÁO GIÁ'!$C$27&lt;&gt;"",OR(ISNUMBER(SEARCH('💰 BÁO GIÁ'!$C$27,$A5882)),ISNUMBER(SEARCH('💰 BÁO GIÁ'!$C$27,$B5882)))),1,0)</f>
        <v/>
      </c>
      <c r="O5882">
        <f>IF(N5882&gt;N(N5881),N5882,"")</f>
        <v/>
      </c>
    </row>
    <row r="5883">
      <c r="A5883">
        <f>IF('⭕ PHỚT ĐẦU TRỤC CƠ'!A69="","",'⭕ PHỚT ĐẦU TRỤC CƠ'!A69)</f>
        <v/>
      </c>
      <c r="B5883">
        <f>IF('⭕ PHỚT ĐẦU TRỤC CƠ'!A69="","",'⭕ PHỚT ĐẦU TRỤC CƠ'!P69)</f>
        <v/>
      </c>
      <c r="C5883">
        <f>IF('⭕ PHỚT ĐẦU TRỤC CƠ'!A69="","","Phớt đầu")</f>
        <v/>
      </c>
      <c r="D5883">
        <f>IF('⭕ PHỚT ĐẦU TRỤC CƠ'!A69="","",'⭕ PHỚT ĐẦU TRỤC CƠ'!G69)</f>
        <v/>
      </c>
      <c r="E5883">
        <f>IF('⭕ PHỚT ĐẦU TRỤC CƠ'!A69="","",'⭕ PHỚT ĐẦU TRỤC CƠ'!H69)</f>
        <v/>
      </c>
      <c r="F5883" s="37">
        <f>IF('⭕ PHỚT ĐẦU TRỤC CƠ'!A69="","",'⭕ PHỚT ĐẦU TRỤC CƠ'!I69)</f>
        <v/>
      </c>
      <c r="G5883" s="37">
        <f>IF('⭕ PHỚT ĐẦU TRỤC CƠ'!A69="","",'⭕ PHỚT ĐẦU TRỤC CƠ'!J69)</f>
        <v/>
      </c>
      <c r="H5883" s="37">
        <f>IF('⭕ PHỚT ĐẦU TRỤC CƠ'!A69="","",'⭕ PHỚT ĐẦU TRỤC CƠ'!K69)</f>
        <v/>
      </c>
      <c r="I5883">
        <f>IF('⭕ PHỚT ĐẦU TRỤC CƠ'!A69="","",'⭕ PHỚT ĐẦU TRỤC CƠ'!L69)</f>
        <v/>
      </c>
      <c r="J5883">
        <f>IF('⭕ PHỚT ĐẦU TRỤC CƠ'!A69="","",'⭕ PHỚT ĐẦU TRỤC CƠ'!D69)</f>
        <v/>
      </c>
      <c r="L5883">
        <f>N(L5882)+IF(AND('🔎 TRA CỨU NHANH'!$C$2&lt;&gt;"",OR(ISNUMBER(SEARCH('🔎 TRA CỨU NHANH'!$C$2,$A5883)),ISNUMBER(SEARCH('🔎 TRA CỨU NHANH'!$C$2,$B5883)))),1,0)</f>
        <v/>
      </c>
      <c r="M5883">
        <f>IF(L5883&gt;N(L5882),L5883,"")</f>
        <v/>
      </c>
      <c r="N5883">
        <f>N(N5882)+IF(AND('💰 BÁO GIÁ'!$C$27&lt;&gt;"",OR(ISNUMBER(SEARCH('💰 BÁO GIÁ'!$C$27,$A5883)),ISNUMBER(SEARCH('💰 BÁO GIÁ'!$C$27,$B5883)))),1,0)</f>
        <v/>
      </c>
      <c r="O5883">
        <f>IF(N5883&gt;N(N5882),N5883,"")</f>
        <v/>
      </c>
    </row>
    <row r="5884">
      <c r="A5884">
        <f>IF('⭕ PHỚT ĐẦU TRỤC CƠ'!A70="","",'⭕ PHỚT ĐẦU TRỤC CƠ'!A70)</f>
        <v/>
      </c>
      <c r="B5884">
        <f>IF('⭕ PHỚT ĐẦU TRỤC CƠ'!A70="","",'⭕ PHỚT ĐẦU TRỤC CƠ'!P70)</f>
        <v/>
      </c>
      <c r="C5884">
        <f>IF('⭕ PHỚT ĐẦU TRỤC CƠ'!A70="","","Phớt đầu")</f>
        <v/>
      </c>
      <c r="D5884">
        <f>IF('⭕ PHỚT ĐẦU TRỤC CƠ'!A70="","",'⭕ PHỚT ĐẦU TRỤC CƠ'!G70)</f>
        <v/>
      </c>
      <c r="E5884">
        <f>IF('⭕ PHỚT ĐẦU TRỤC CƠ'!A70="","",'⭕ PHỚT ĐẦU TRỤC CƠ'!H70)</f>
        <v/>
      </c>
      <c r="F5884">
        <f>IF('⭕ PHỚT ĐẦU TRỤC CƠ'!A70="","",'⭕ PHỚT ĐẦU TRỤC CƠ'!I70)</f>
        <v/>
      </c>
      <c r="G5884">
        <f>IF('⭕ PHỚT ĐẦU TRỤC CƠ'!A70="","",'⭕ PHỚT ĐẦU TRỤC CƠ'!J70)</f>
        <v/>
      </c>
      <c r="H5884">
        <f>IF('⭕ PHỚT ĐẦU TRỤC CƠ'!A70="","",'⭕ PHỚT ĐẦU TRỤC CƠ'!K70)</f>
        <v/>
      </c>
      <c r="I5884">
        <f>IF('⭕ PHỚT ĐẦU TRỤC CƠ'!A70="","",'⭕ PHỚT ĐẦU TRỤC CƠ'!L70)</f>
        <v/>
      </c>
      <c r="J5884">
        <f>IF('⭕ PHỚT ĐẦU TRỤC CƠ'!A70="","",'⭕ PHỚT ĐẦU TRỤC CƠ'!D70)</f>
        <v/>
      </c>
      <c r="L5884">
        <f>N(L5883)+IF(AND('🔎 TRA CỨU NHANH'!$C$2&lt;&gt;"",OR(ISNUMBER(SEARCH('🔎 TRA CỨU NHANH'!$C$2,$A5884)),ISNUMBER(SEARCH('🔎 TRA CỨU NHANH'!$C$2,$B5884)))),1,0)</f>
        <v/>
      </c>
      <c r="M5884">
        <f>IF(L5884&gt;N(L5883),L5884,"")</f>
        <v/>
      </c>
      <c r="N5884">
        <f>N(N5883)+IF(AND('💰 BÁO GIÁ'!$C$27&lt;&gt;"",OR(ISNUMBER(SEARCH('💰 BÁO GIÁ'!$C$27,$A5884)),ISNUMBER(SEARCH('💰 BÁO GIÁ'!$C$27,$B5884)))),1,0)</f>
        <v/>
      </c>
      <c r="O5884">
        <f>IF(N5884&gt;N(N5883),N5884,"")</f>
        <v/>
      </c>
    </row>
    <row r="5885">
      <c r="A5885">
        <f>IF('⭕ PHỚT ĐẦU TRỤC CƠ'!A71="","",'⭕ PHỚT ĐẦU TRỤC CƠ'!A71)</f>
        <v/>
      </c>
      <c r="B5885">
        <f>IF('⭕ PHỚT ĐẦU TRỤC CƠ'!A71="","",'⭕ PHỚT ĐẦU TRỤC CƠ'!P71)</f>
        <v/>
      </c>
      <c r="C5885">
        <f>IF('⭕ PHỚT ĐẦU TRỤC CƠ'!A71="","","Phớt đầu")</f>
        <v/>
      </c>
      <c r="D5885">
        <f>IF('⭕ PHỚT ĐẦU TRỤC CƠ'!A71="","",'⭕ PHỚT ĐẦU TRỤC CƠ'!G71)</f>
        <v/>
      </c>
      <c r="E5885">
        <f>IF('⭕ PHỚT ĐẦU TRỤC CƠ'!A71="","",'⭕ PHỚT ĐẦU TRỤC CƠ'!H71)</f>
        <v/>
      </c>
      <c r="F5885" s="37">
        <f>IF('⭕ PHỚT ĐẦU TRỤC CƠ'!A71="","",'⭕ PHỚT ĐẦU TRỤC CƠ'!I71)</f>
        <v/>
      </c>
      <c r="G5885" s="37">
        <f>IF('⭕ PHỚT ĐẦU TRỤC CƠ'!A71="","",'⭕ PHỚT ĐẦU TRỤC CƠ'!J71)</f>
        <v/>
      </c>
      <c r="H5885" s="37">
        <f>IF('⭕ PHỚT ĐẦU TRỤC CƠ'!A71="","",'⭕ PHỚT ĐẦU TRỤC CƠ'!K71)</f>
        <v/>
      </c>
      <c r="I5885">
        <f>IF('⭕ PHỚT ĐẦU TRỤC CƠ'!A71="","",'⭕ PHỚT ĐẦU TRỤC CƠ'!L71)</f>
        <v/>
      </c>
      <c r="J5885">
        <f>IF('⭕ PHỚT ĐẦU TRỤC CƠ'!A71="","",'⭕ PHỚT ĐẦU TRỤC CƠ'!D71)</f>
        <v/>
      </c>
      <c r="L5885">
        <f>N(L5884)+IF(AND('🔎 TRA CỨU NHANH'!$C$2&lt;&gt;"",OR(ISNUMBER(SEARCH('🔎 TRA CỨU NHANH'!$C$2,$A5885)),ISNUMBER(SEARCH('🔎 TRA CỨU NHANH'!$C$2,$B5885)))),1,0)</f>
        <v/>
      </c>
      <c r="M5885">
        <f>IF(L5885&gt;N(L5884),L5885,"")</f>
        <v/>
      </c>
      <c r="N5885">
        <f>N(N5884)+IF(AND('💰 BÁO GIÁ'!$C$27&lt;&gt;"",OR(ISNUMBER(SEARCH('💰 BÁO GIÁ'!$C$27,$A5885)),ISNUMBER(SEARCH('💰 BÁO GIÁ'!$C$27,$B5885)))),1,0)</f>
        <v/>
      </c>
      <c r="O5885">
        <f>IF(N5885&gt;N(N5884),N5885,"")</f>
        <v/>
      </c>
    </row>
    <row r="5886">
      <c r="A5886">
        <f>IF('⭕ PHỚT ĐẦU TRỤC CƠ'!A72="","",'⭕ PHỚT ĐẦU TRỤC CƠ'!A72)</f>
        <v/>
      </c>
      <c r="B5886">
        <f>IF('⭕ PHỚT ĐẦU TRỤC CƠ'!A72="","",'⭕ PHỚT ĐẦU TRỤC CƠ'!P72)</f>
        <v/>
      </c>
      <c r="C5886">
        <f>IF('⭕ PHỚT ĐẦU TRỤC CƠ'!A72="","","Phớt đầu")</f>
        <v/>
      </c>
      <c r="D5886">
        <f>IF('⭕ PHỚT ĐẦU TRỤC CƠ'!A72="","",'⭕ PHỚT ĐẦU TRỤC CƠ'!G72)</f>
        <v/>
      </c>
      <c r="E5886">
        <f>IF('⭕ PHỚT ĐẦU TRỤC CƠ'!A72="","",'⭕ PHỚT ĐẦU TRỤC CƠ'!H72)</f>
        <v/>
      </c>
      <c r="F5886">
        <f>IF('⭕ PHỚT ĐẦU TRỤC CƠ'!A72="","",'⭕ PHỚT ĐẦU TRỤC CƠ'!I72)</f>
        <v/>
      </c>
      <c r="G5886">
        <f>IF('⭕ PHỚT ĐẦU TRỤC CƠ'!A72="","",'⭕ PHỚT ĐẦU TRỤC CƠ'!J72)</f>
        <v/>
      </c>
      <c r="H5886">
        <f>IF('⭕ PHỚT ĐẦU TRỤC CƠ'!A72="","",'⭕ PHỚT ĐẦU TRỤC CƠ'!K72)</f>
        <v/>
      </c>
      <c r="I5886">
        <f>IF('⭕ PHỚT ĐẦU TRỤC CƠ'!A72="","",'⭕ PHỚT ĐẦU TRỤC CƠ'!L72)</f>
        <v/>
      </c>
      <c r="J5886">
        <f>IF('⭕ PHỚT ĐẦU TRỤC CƠ'!A72="","",'⭕ PHỚT ĐẦU TRỤC CƠ'!D72)</f>
        <v/>
      </c>
      <c r="L5886">
        <f>N(L5885)+IF(AND('🔎 TRA CỨU NHANH'!$C$2&lt;&gt;"",OR(ISNUMBER(SEARCH('🔎 TRA CỨU NHANH'!$C$2,$A5886)),ISNUMBER(SEARCH('🔎 TRA CỨU NHANH'!$C$2,$B5886)))),1,0)</f>
        <v/>
      </c>
      <c r="M5886">
        <f>IF(L5886&gt;N(L5885),L5886,"")</f>
        <v/>
      </c>
      <c r="N5886">
        <f>N(N5885)+IF(AND('💰 BÁO GIÁ'!$C$27&lt;&gt;"",OR(ISNUMBER(SEARCH('💰 BÁO GIÁ'!$C$27,$A5886)),ISNUMBER(SEARCH('💰 BÁO GIÁ'!$C$27,$B5886)))),1,0)</f>
        <v/>
      </c>
      <c r="O5886">
        <f>IF(N5886&gt;N(N5885),N5886,"")</f>
        <v/>
      </c>
    </row>
    <row r="5887">
      <c r="A5887">
        <f>IF('⭕ PHỚT ĐẦU TRỤC CƠ'!A73="","",'⭕ PHỚT ĐẦU TRỤC CƠ'!A73)</f>
        <v/>
      </c>
      <c r="B5887">
        <f>IF('⭕ PHỚT ĐẦU TRỤC CƠ'!A73="","",'⭕ PHỚT ĐẦU TRỤC CƠ'!P73)</f>
        <v/>
      </c>
      <c r="C5887">
        <f>IF('⭕ PHỚT ĐẦU TRỤC CƠ'!A73="","","Phớt đầu")</f>
        <v/>
      </c>
      <c r="D5887">
        <f>IF('⭕ PHỚT ĐẦU TRỤC CƠ'!A73="","",'⭕ PHỚT ĐẦU TRỤC CƠ'!G73)</f>
        <v/>
      </c>
      <c r="E5887">
        <f>IF('⭕ PHỚT ĐẦU TRỤC CƠ'!A73="","",'⭕ PHỚT ĐẦU TRỤC CƠ'!H73)</f>
        <v/>
      </c>
      <c r="F5887" s="37">
        <f>IF('⭕ PHỚT ĐẦU TRỤC CƠ'!A73="","",'⭕ PHỚT ĐẦU TRỤC CƠ'!I73)</f>
        <v/>
      </c>
      <c r="G5887" s="37">
        <f>IF('⭕ PHỚT ĐẦU TRỤC CƠ'!A73="","",'⭕ PHỚT ĐẦU TRỤC CƠ'!J73)</f>
        <v/>
      </c>
      <c r="H5887" s="37">
        <f>IF('⭕ PHỚT ĐẦU TRỤC CƠ'!A73="","",'⭕ PHỚT ĐẦU TRỤC CƠ'!K73)</f>
        <v/>
      </c>
      <c r="I5887">
        <f>IF('⭕ PHỚT ĐẦU TRỤC CƠ'!A73="","",'⭕ PHỚT ĐẦU TRỤC CƠ'!L73)</f>
        <v/>
      </c>
      <c r="J5887">
        <f>IF('⭕ PHỚT ĐẦU TRỤC CƠ'!A73="","",'⭕ PHỚT ĐẦU TRỤC CƠ'!D73)</f>
        <v/>
      </c>
      <c r="L5887">
        <f>N(L5886)+IF(AND('🔎 TRA CỨU NHANH'!$C$2&lt;&gt;"",OR(ISNUMBER(SEARCH('🔎 TRA CỨU NHANH'!$C$2,$A5887)),ISNUMBER(SEARCH('🔎 TRA CỨU NHANH'!$C$2,$B5887)))),1,0)</f>
        <v/>
      </c>
      <c r="M5887">
        <f>IF(L5887&gt;N(L5886),L5887,"")</f>
        <v/>
      </c>
      <c r="N5887">
        <f>N(N5886)+IF(AND('💰 BÁO GIÁ'!$C$27&lt;&gt;"",OR(ISNUMBER(SEARCH('💰 BÁO GIÁ'!$C$27,$A5887)),ISNUMBER(SEARCH('💰 BÁO GIÁ'!$C$27,$B5887)))),1,0)</f>
        <v/>
      </c>
      <c r="O5887">
        <f>IF(N5887&gt;N(N5886),N5887,"")</f>
        <v/>
      </c>
    </row>
    <row r="5888">
      <c r="A5888">
        <f>IF('⭕ PHỚT ĐẦU TRỤC CƠ'!A74="","",'⭕ PHỚT ĐẦU TRỤC CƠ'!A74)</f>
        <v/>
      </c>
      <c r="B5888">
        <f>IF('⭕ PHỚT ĐẦU TRỤC CƠ'!A74="","",'⭕ PHỚT ĐẦU TRỤC CƠ'!P74)</f>
        <v/>
      </c>
      <c r="C5888">
        <f>IF('⭕ PHỚT ĐẦU TRỤC CƠ'!A74="","","Phớt đầu")</f>
        <v/>
      </c>
      <c r="D5888">
        <f>IF('⭕ PHỚT ĐẦU TRỤC CƠ'!A74="","",'⭕ PHỚT ĐẦU TRỤC CƠ'!G74)</f>
        <v/>
      </c>
      <c r="E5888">
        <f>IF('⭕ PHỚT ĐẦU TRỤC CƠ'!A74="","",'⭕ PHỚT ĐẦU TRỤC CƠ'!H74)</f>
        <v/>
      </c>
      <c r="F5888" s="37">
        <f>IF('⭕ PHỚT ĐẦU TRỤC CƠ'!A74="","",'⭕ PHỚT ĐẦU TRỤC CƠ'!I74)</f>
        <v/>
      </c>
      <c r="G5888" s="37">
        <f>IF('⭕ PHỚT ĐẦU TRỤC CƠ'!A74="","",'⭕ PHỚT ĐẦU TRỤC CƠ'!J74)</f>
        <v/>
      </c>
      <c r="H5888" s="37">
        <f>IF('⭕ PHỚT ĐẦU TRỤC CƠ'!A74="","",'⭕ PHỚT ĐẦU TRỤC CƠ'!K74)</f>
        <v/>
      </c>
      <c r="I5888">
        <f>IF('⭕ PHỚT ĐẦU TRỤC CƠ'!A74="","",'⭕ PHỚT ĐẦU TRỤC CƠ'!L74)</f>
        <v/>
      </c>
      <c r="J5888">
        <f>IF('⭕ PHỚT ĐẦU TRỤC CƠ'!A74="","",'⭕ PHỚT ĐẦU TRỤC CƠ'!D74)</f>
        <v/>
      </c>
      <c r="L5888">
        <f>N(L5887)+IF(AND('🔎 TRA CỨU NHANH'!$C$2&lt;&gt;"",OR(ISNUMBER(SEARCH('🔎 TRA CỨU NHANH'!$C$2,$A5888)),ISNUMBER(SEARCH('🔎 TRA CỨU NHANH'!$C$2,$B5888)))),1,0)</f>
        <v/>
      </c>
      <c r="M5888">
        <f>IF(L5888&gt;N(L5887),L5888,"")</f>
        <v/>
      </c>
      <c r="N5888">
        <f>N(N5887)+IF(AND('💰 BÁO GIÁ'!$C$27&lt;&gt;"",OR(ISNUMBER(SEARCH('💰 BÁO GIÁ'!$C$27,$A5888)),ISNUMBER(SEARCH('💰 BÁO GIÁ'!$C$27,$B5888)))),1,0)</f>
        <v/>
      </c>
      <c r="O5888">
        <f>IF(N5888&gt;N(N5887),N5888,"")</f>
        <v/>
      </c>
    </row>
    <row r="5889">
      <c r="A5889">
        <f>IF('⭕ PHỚT ĐẦU TRỤC CƠ'!A75="","",'⭕ PHỚT ĐẦU TRỤC CƠ'!A75)</f>
        <v/>
      </c>
      <c r="B5889">
        <f>IF('⭕ PHỚT ĐẦU TRỤC CƠ'!A75="","",'⭕ PHỚT ĐẦU TRỤC CƠ'!P75)</f>
        <v/>
      </c>
      <c r="C5889">
        <f>IF('⭕ PHỚT ĐẦU TRỤC CƠ'!A75="","","Phớt đầu")</f>
        <v/>
      </c>
      <c r="D5889">
        <f>IF('⭕ PHỚT ĐẦU TRỤC CƠ'!A75="","",'⭕ PHỚT ĐẦU TRỤC CƠ'!G75)</f>
        <v/>
      </c>
      <c r="E5889">
        <f>IF('⭕ PHỚT ĐẦU TRỤC CƠ'!A75="","",'⭕ PHỚT ĐẦU TRỤC CƠ'!H75)</f>
        <v/>
      </c>
      <c r="F5889" s="37">
        <f>IF('⭕ PHỚT ĐẦU TRỤC CƠ'!A75="","",'⭕ PHỚT ĐẦU TRỤC CƠ'!I75)</f>
        <v/>
      </c>
      <c r="G5889" s="37">
        <f>IF('⭕ PHỚT ĐẦU TRỤC CƠ'!A75="","",'⭕ PHỚT ĐẦU TRỤC CƠ'!J75)</f>
        <v/>
      </c>
      <c r="H5889" s="37">
        <f>IF('⭕ PHỚT ĐẦU TRỤC CƠ'!A75="","",'⭕ PHỚT ĐẦU TRỤC CƠ'!K75)</f>
        <v/>
      </c>
      <c r="I5889">
        <f>IF('⭕ PHỚT ĐẦU TRỤC CƠ'!A75="","",'⭕ PHỚT ĐẦU TRỤC CƠ'!L75)</f>
        <v/>
      </c>
      <c r="J5889">
        <f>IF('⭕ PHỚT ĐẦU TRỤC CƠ'!A75="","",'⭕ PHỚT ĐẦU TRỤC CƠ'!D75)</f>
        <v/>
      </c>
      <c r="L5889">
        <f>N(L5888)+IF(AND('🔎 TRA CỨU NHANH'!$C$2&lt;&gt;"",OR(ISNUMBER(SEARCH('🔎 TRA CỨU NHANH'!$C$2,$A5889)),ISNUMBER(SEARCH('🔎 TRA CỨU NHANH'!$C$2,$B5889)))),1,0)</f>
        <v/>
      </c>
      <c r="M5889">
        <f>IF(L5889&gt;N(L5888),L5889,"")</f>
        <v/>
      </c>
      <c r="N5889">
        <f>N(N5888)+IF(AND('💰 BÁO GIÁ'!$C$27&lt;&gt;"",OR(ISNUMBER(SEARCH('💰 BÁO GIÁ'!$C$27,$A5889)),ISNUMBER(SEARCH('💰 BÁO GIÁ'!$C$27,$B5889)))),1,0)</f>
        <v/>
      </c>
      <c r="O5889">
        <f>IF(N5889&gt;N(N5888),N5889,"")</f>
        <v/>
      </c>
    </row>
    <row r="5890">
      <c r="A5890">
        <f>IF('⭕ PHỚT ĐẦU TRỤC CƠ'!A76="","",'⭕ PHỚT ĐẦU TRỤC CƠ'!A76)</f>
        <v/>
      </c>
      <c r="B5890">
        <f>IF('⭕ PHỚT ĐẦU TRỤC CƠ'!A76="","",'⭕ PHỚT ĐẦU TRỤC CƠ'!P76)</f>
        <v/>
      </c>
      <c r="C5890">
        <f>IF('⭕ PHỚT ĐẦU TRỤC CƠ'!A76="","","Phớt đầu")</f>
        <v/>
      </c>
      <c r="D5890">
        <f>IF('⭕ PHỚT ĐẦU TRỤC CƠ'!A76="","",'⭕ PHỚT ĐẦU TRỤC CƠ'!G76)</f>
        <v/>
      </c>
      <c r="E5890">
        <f>IF('⭕ PHỚT ĐẦU TRỤC CƠ'!A76="","",'⭕ PHỚT ĐẦU TRỤC CƠ'!H76)</f>
        <v/>
      </c>
      <c r="F5890" s="37">
        <f>IF('⭕ PHỚT ĐẦU TRỤC CƠ'!A76="","",'⭕ PHỚT ĐẦU TRỤC CƠ'!I76)</f>
        <v/>
      </c>
      <c r="G5890" s="37">
        <f>IF('⭕ PHỚT ĐẦU TRỤC CƠ'!A76="","",'⭕ PHỚT ĐẦU TRỤC CƠ'!J76)</f>
        <v/>
      </c>
      <c r="H5890" s="37">
        <f>IF('⭕ PHỚT ĐẦU TRỤC CƠ'!A76="","",'⭕ PHỚT ĐẦU TRỤC CƠ'!K76)</f>
        <v/>
      </c>
      <c r="I5890">
        <f>IF('⭕ PHỚT ĐẦU TRỤC CƠ'!A76="","",'⭕ PHỚT ĐẦU TRỤC CƠ'!L76)</f>
        <v/>
      </c>
      <c r="J5890">
        <f>IF('⭕ PHỚT ĐẦU TRỤC CƠ'!A76="","",'⭕ PHỚT ĐẦU TRỤC CƠ'!D76)</f>
        <v/>
      </c>
      <c r="L5890">
        <f>N(L5889)+IF(AND('🔎 TRA CỨU NHANH'!$C$2&lt;&gt;"",OR(ISNUMBER(SEARCH('🔎 TRA CỨU NHANH'!$C$2,$A5890)),ISNUMBER(SEARCH('🔎 TRA CỨU NHANH'!$C$2,$B5890)))),1,0)</f>
        <v/>
      </c>
      <c r="M5890">
        <f>IF(L5890&gt;N(L5889),L5890,"")</f>
        <v/>
      </c>
      <c r="N5890">
        <f>N(N5889)+IF(AND('💰 BÁO GIÁ'!$C$27&lt;&gt;"",OR(ISNUMBER(SEARCH('💰 BÁO GIÁ'!$C$27,$A5890)),ISNUMBER(SEARCH('💰 BÁO GIÁ'!$C$27,$B5890)))),1,0)</f>
        <v/>
      </c>
      <c r="O5890">
        <f>IF(N5890&gt;N(N5889),N5890,"")</f>
        <v/>
      </c>
    </row>
    <row r="5891">
      <c r="A5891">
        <f>IF('⭕ PHỚT ĐẦU TRỤC CƠ'!A77="","",'⭕ PHỚT ĐẦU TRỤC CƠ'!A77)</f>
        <v/>
      </c>
      <c r="B5891">
        <f>IF('⭕ PHỚT ĐẦU TRỤC CƠ'!A77="","",'⭕ PHỚT ĐẦU TRỤC CƠ'!P77)</f>
        <v/>
      </c>
      <c r="C5891">
        <f>IF('⭕ PHỚT ĐẦU TRỤC CƠ'!A77="","","Phớt đầu")</f>
        <v/>
      </c>
      <c r="D5891">
        <f>IF('⭕ PHỚT ĐẦU TRỤC CƠ'!A77="","",'⭕ PHỚT ĐẦU TRỤC CƠ'!G77)</f>
        <v/>
      </c>
      <c r="E5891">
        <f>IF('⭕ PHỚT ĐẦU TRỤC CƠ'!A77="","",'⭕ PHỚT ĐẦU TRỤC CƠ'!H77)</f>
        <v/>
      </c>
      <c r="F5891">
        <f>IF('⭕ PHỚT ĐẦU TRỤC CƠ'!A77="","",'⭕ PHỚT ĐẦU TRỤC CƠ'!I77)</f>
        <v/>
      </c>
      <c r="G5891">
        <f>IF('⭕ PHỚT ĐẦU TRỤC CƠ'!A77="","",'⭕ PHỚT ĐẦU TRỤC CƠ'!J77)</f>
        <v/>
      </c>
      <c r="H5891">
        <f>IF('⭕ PHỚT ĐẦU TRỤC CƠ'!A77="","",'⭕ PHỚT ĐẦU TRỤC CƠ'!K77)</f>
        <v/>
      </c>
      <c r="I5891">
        <f>IF('⭕ PHỚT ĐẦU TRỤC CƠ'!A77="","",'⭕ PHỚT ĐẦU TRỤC CƠ'!L77)</f>
        <v/>
      </c>
      <c r="J5891">
        <f>IF('⭕ PHỚT ĐẦU TRỤC CƠ'!A77="","",'⭕ PHỚT ĐẦU TRỤC CƠ'!D77)</f>
        <v/>
      </c>
      <c r="L5891">
        <f>N(L5890)+IF(AND('🔎 TRA CỨU NHANH'!$C$2&lt;&gt;"",OR(ISNUMBER(SEARCH('🔎 TRA CỨU NHANH'!$C$2,$A5891)),ISNUMBER(SEARCH('🔎 TRA CỨU NHANH'!$C$2,$B5891)))),1,0)</f>
        <v/>
      </c>
      <c r="M5891">
        <f>IF(L5891&gt;N(L5890),L5891,"")</f>
        <v/>
      </c>
      <c r="N5891">
        <f>N(N5890)+IF(AND('💰 BÁO GIÁ'!$C$27&lt;&gt;"",OR(ISNUMBER(SEARCH('💰 BÁO GIÁ'!$C$27,$A5891)),ISNUMBER(SEARCH('💰 BÁO GIÁ'!$C$27,$B5891)))),1,0)</f>
        <v/>
      </c>
      <c r="O5891">
        <f>IF(N5891&gt;N(N5890),N5891,"")</f>
        <v/>
      </c>
    </row>
    <row r="5892">
      <c r="A5892">
        <f>IF('⭕ PHỚT ĐẦU TRỤC CƠ'!A78="","",'⭕ PHỚT ĐẦU TRỤC CƠ'!A78)</f>
        <v/>
      </c>
      <c r="B5892">
        <f>IF('⭕ PHỚT ĐẦU TRỤC CƠ'!A78="","",'⭕ PHỚT ĐẦU TRỤC CƠ'!P78)</f>
        <v/>
      </c>
      <c r="C5892">
        <f>IF('⭕ PHỚT ĐẦU TRỤC CƠ'!A78="","","Phớt đầu")</f>
        <v/>
      </c>
      <c r="D5892">
        <f>IF('⭕ PHỚT ĐẦU TRỤC CƠ'!A78="","",'⭕ PHỚT ĐẦU TRỤC CƠ'!G78)</f>
        <v/>
      </c>
      <c r="E5892">
        <f>IF('⭕ PHỚT ĐẦU TRỤC CƠ'!A78="","",'⭕ PHỚT ĐẦU TRỤC CƠ'!H78)</f>
        <v/>
      </c>
      <c r="F5892" s="37">
        <f>IF('⭕ PHỚT ĐẦU TRỤC CƠ'!A78="","",'⭕ PHỚT ĐẦU TRỤC CƠ'!I78)</f>
        <v/>
      </c>
      <c r="G5892" s="37">
        <f>IF('⭕ PHỚT ĐẦU TRỤC CƠ'!A78="","",'⭕ PHỚT ĐẦU TRỤC CƠ'!J78)</f>
        <v/>
      </c>
      <c r="H5892" s="37">
        <f>IF('⭕ PHỚT ĐẦU TRỤC CƠ'!A78="","",'⭕ PHỚT ĐẦU TRỤC CƠ'!K78)</f>
        <v/>
      </c>
      <c r="I5892">
        <f>IF('⭕ PHỚT ĐẦU TRỤC CƠ'!A78="","",'⭕ PHỚT ĐẦU TRỤC CƠ'!L78)</f>
        <v/>
      </c>
      <c r="J5892">
        <f>IF('⭕ PHỚT ĐẦU TRỤC CƠ'!A78="","",'⭕ PHỚT ĐẦU TRỤC CƠ'!D78)</f>
        <v/>
      </c>
      <c r="L5892">
        <f>N(L5891)+IF(AND('🔎 TRA CỨU NHANH'!$C$2&lt;&gt;"",OR(ISNUMBER(SEARCH('🔎 TRA CỨU NHANH'!$C$2,$A5892)),ISNUMBER(SEARCH('🔎 TRA CỨU NHANH'!$C$2,$B5892)))),1,0)</f>
        <v/>
      </c>
      <c r="M5892">
        <f>IF(L5892&gt;N(L5891),L5892,"")</f>
        <v/>
      </c>
      <c r="N5892">
        <f>N(N5891)+IF(AND('💰 BÁO GIÁ'!$C$27&lt;&gt;"",OR(ISNUMBER(SEARCH('💰 BÁO GIÁ'!$C$27,$A5892)),ISNUMBER(SEARCH('💰 BÁO GIÁ'!$C$27,$B5892)))),1,0)</f>
        <v/>
      </c>
      <c r="O5892">
        <f>IF(N5892&gt;N(N5891),N5892,"")</f>
        <v/>
      </c>
    </row>
    <row r="5893">
      <c r="A5893">
        <f>IF('⭕ PHỚT ĐẦU TRỤC CƠ'!A79="","",'⭕ PHỚT ĐẦU TRỤC CƠ'!A79)</f>
        <v/>
      </c>
      <c r="B5893">
        <f>IF('⭕ PHỚT ĐẦU TRỤC CƠ'!A79="","",'⭕ PHỚT ĐẦU TRỤC CƠ'!P79)</f>
        <v/>
      </c>
      <c r="C5893">
        <f>IF('⭕ PHỚT ĐẦU TRỤC CƠ'!A79="","","Phớt đầu")</f>
        <v/>
      </c>
      <c r="D5893">
        <f>IF('⭕ PHỚT ĐẦU TRỤC CƠ'!A79="","",'⭕ PHỚT ĐẦU TRỤC CƠ'!G79)</f>
        <v/>
      </c>
      <c r="E5893">
        <f>IF('⭕ PHỚT ĐẦU TRỤC CƠ'!A79="","",'⭕ PHỚT ĐẦU TRỤC CƠ'!H79)</f>
        <v/>
      </c>
      <c r="F5893" s="37">
        <f>IF('⭕ PHỚT ĐẦU TRỤC CƠ'!A79="","",'⭕ PHỚT ĐẦU TRỤC CƠ'!I79)</f>
        <v/>
      </c>
      <c r="G5893" s="37">
        <f>IF('⭕ PHỚT ĐẦU TRỤC CƠ'!A79="","",'⭕ PHỚT ĐẦU TRỤC CƠ'!J79)</f>
        <v/>
      </c>
      <c r="H5893" s="37">
        <f>IF('⭕ PHỚT ĐẦU TRỤC CƠ'!A79="","",'⭕ PHỚT ĐẦU TRỤC CƠ'!K79)</f>
        <v/>
      </c>
      <c r="I5893">
        <f>IF('⭕ PHỚT ĐẦU TRỤC CƠ'!A79="","",'⭕ PHỚT ĐẦU TRỤC CƠ'!L79)</f>
        <v/>
      </c>
      <c r="J5893">
        <f>IF('⭕ PHỚT ĐẦU TRỤC CƠ'!A79="","",'⭕ PHỚT ĐẦU TRỤC CƠ'!D79)</f>
        <v/>
      </c>
      <c r="L5893">
        <f>N(L5892)+IF(AND('🔎 TRA CỨU NHANH'!$C$2&lt;&gt;"",OR(ISNUMBER(SEARCH('🔎 TRA CỨU NHANH'!$C$2,$A5893)),ISNUMBER(SEARCH('🔎 TRA CỨU NHANH'!$C$2,$B5893)))),1,0)</f>
        <v/>
      </c>
      <c r="M5893">
        <f>IF(L5893&gt;N(L5892),L5893,"")</f>
        <v/>
      </c>
      <c r="N5893">
        <f>N(N5892)+IF(AND('💰 BÁO GIÁ'!$C$27&lt;&gt;"",OR(ISNUMBER(SEARCH('💰 BÁO GIÁ'!$C$27,$A5893)),ISNUMBER(SEARCH('💰 BÁO GIÁ'!$C$27,$B5893)))),1,0)</f>
        <v/>
      </c>
      <c r="O5893">
        <f>IF(N5893&gt;N(N5892),N5893,"")</f>
        <v/>
      </c>
    </row>
    <row r="5894">
      <c r="A5894">
        <f>IF('⭕ PHỚT ĐẦU TRỤC CƠ'!A80="","",'⭕ PHỚT ĐẦU TRỤC CƠ'!A80)</f>
        <v/>
      </c>
      <c r="B5894">
        <f>IF('⭕ PHỚT ĐẦU TRỤC CƠ'!A80="","",'⭕ PHỚT ĐẦU TRỤC CƠ'!P80)</f>
        <v/>
      </c>
      <c r="C5894">
        <f>IF('⭕ PHỚT ĐẦU TRỤC CƠ'!A80="","","Phớt đầu")</f>
        <v/>
      </c>
      <c r="D5894">
        <f>IF('⭕ PHỚT ĐẦU TRỤC CƠ'!A80="","",'⭕ PHỚT ĐẦU TRỤC CƠ'!G80)</f>
        <v/>
      </c>
      <c r="E5894">
        <f>IF('⭕ PHỚT ĐẦU TRỤC CƠ'!A80="","",'⭕ PHỚT ĐẦU TRỤC CƠ'!H80)</f>
        <v/>
      </c>
      <c r="F5894">
        <f>IF('⭕ PHỚT ĐẦU TRỤC CƠ'!A80="","",'⭕ PHỚT ĐẦU TRỤC CƠ'!I80)</f>
        <v/>
      </c>
      <c r="G5894">
        <f>IF('⭕ PHỚT ĐẦU TRỤC CƠ'!A80="","",'⭕ PHỚT ĐẦU TRỤC CƠ'!J80)</f>
        <v/>
      </c>
      <c r="H5894">
        <f>IF('⭕ PHỚT ĐẦU TRỤC CƠ'!A80="","",'⭕ PHỚT ĐẦU TRỤC CƠ'!K80)</f>
        <v/>
      </c>
      <c r="I5894">
        <f>IF('⭕ PHỚT ĐẦU TRỤC CƠ'!A80="","",'⭕ PHỚT ĐẦU TRỤC CƠ'!L80)</f>
        <v/>
      </c>
      <c r="J5894">
        <f>IF('⭕ PHỚT ĐẦU TRỤC CƠ'!A80="","",'⭕ PHỚT ĐẦU TRỤC CƠ'!D80)</f>
        <v/>
      </c>
      <c r="L5894">
        <f>N(L5893)+IF(AND('🔎 TRA CỨU NHANH'!$C$2&lt;&gt;"",OR(ISNUMBER(SEARCH('🔎 TRA CỨU NHANH'!$C$2,$A5894)),ISNUMBER(SEARCH('🔎 TRA CỨU NHANH'!$C$2,$B5894)))),1,0)</f>
        <v/>
      </c>
      <c r="M5894">
        <f>IF(L5894&gt;N(L5893),L5894,"")</f>
        <v/>
      </c>
      <c r="N5894">
        <f>N(N5893)+IF(AND('💰 BÁO GIÁ'!$C$27&lt;&gt;"",OR(ISNUMBER(SEARCH('💰 BÁO GIÁ'!$C$27,$A5894)),ISNUMBER(SEARCH('💰 BÁO GIÁ'!$C$27,$B5894)))),1,0)</f>
        <v/>
      </c>
      <c r="O5894">
        <f>IF(N5894&gt;N(N5893),N5894,"")</f>
        <v/>
      </c>
    </row>
    <row r="5895">
      <c r="A5895">
        <f>IF('⭕ PHỚT ĐẦU TRỤC CƠ'!A81="","",'⭕ PHỚT ĐẦU TRỤC CƠ'!A81)</f>
        <v/>
      </c>
      <c r="B5895">
        <f>IF('⭕ PHỚT ĐẦU TRỤC CƠ'!A81="","",'⭕ PHỚT ĐẦU TRỤC CƠ'!P81)</f>
        <v/>
      </c>
      <c r="C5895">
        <f>IF('⭕ PHỚT ĐẦU TRỤC CƠ'!A81="","","Phớt đầu")</f>
        <v/>
      </c>
      <c r="D5895">
        <f>IF('⭕ PHỚT ĐẦU TRỤC CƠ'!A81="","",'⭕ PHỚT ĐẦU TRỤC CƠ'!G81)</f>
        <v/>
      </c>
      <c r="E5895">
        <f>IF('⭕ PHỚT ĐẦU TRỤC CƠ'!A81="","",'⭕ PHỚT ĐẦU TRỤC CƠ'!H81)</f>
        <v/>
      </c>
      <c r="F5895">
        <f>IF('⭕ PHỚT ĐẦU TRỤC CƠ'!A81="","",'⭕ PHỚT ĐẦU TRỤC CƠ'!I81)</f>
        <v/>
      </c>
      <c r="G5895">
        <f>IF('⭕ PHỚT ĐẦU TRỤC CƠ'!A81="","",'⭕ PHỚT ĐẦU TRỤC CƠ'!J81)</f>
        <v/>
      </c>
      <c r="H5895">
        <f>IF('⭕ PHỚT ĐẦU TRỤC CƠ'!A81="","",'⭕ PHỚT ĐẦU TRỤC CƠ'!K81)</f>
        <v/>
      </c>
      <c r="I5895">
        <f>IF('⭕ PHỚT ĐẦU TRỤC CƠ'!A81="","",'⭕ PHỚT ĐẦU TRỤC CƠ'!L81)</f>
        <v/>
      </c>
      <c r="J5895">
        <f>IF('⭕ PHỚT ĐẦU TRỤC CƠ'!A81="","",'⭕ PHỚT ĐẦU TRỤC CƠ'!D81)</f>
        <v/>
      </c>
      <c r="L5895">
        <f>N(L5894)+IF(AND('🔎 TRA CỨU NHANH'!$C$2&lt;&gt;"",OR(ISNUMBER(SEARCH('🔎 TRA CỨU NHANH'!$C$2,$A5895)),ISNUMBER(SEARCH('🔎 TRA CỨU NHANH'!$C$2,$B5895)))),1,0)</f>
        <v/>
      </c>
      <c r="M5895">
        <f>IF(L5895&gt;N(L5894),L5895,"")</f>
        <v/>
      </c>
      <c r="N5895">
        <f>N(N5894)+IF(AND('💰 BÁO GIÁ'!$C$27&lt;&gt;"",OR(ISNUMBER(SEARCH('💰 BÁO GIÁ'!$C$27,$A5895)),ISNUMBER(SEARCH('💰 BÁO GIÁ'!$C$27,$B5895)))),1,0)</f>
        <v/>
      </c>
      <c r="O5895">
        <f>IF(N5895&gt;N(N5894),N5895,"")</f>
        <v/>
      </c>
    </row>
    <row r="5896">
      <c r="A5896">
        <f>IF('⭕ PHỚT ĐẦU TRỤC CƠ'!A82="","",'⭕ PHỚT ĐẦU TRỤC CƠ'!A82)</f>
        <v/>
      </c>
      <c r="B5896">
        <f>IF('⭕ PHỚT ĐẦU TRỤC CƠ'!A82="","",'⭕ PHỚT ĐẦU TRỤC CƠ'!P82)</f>
        <v/>
      </c>
      <c r="C5896">
        <f>IF('⭕ PHỚT ĐẦU TRỤC CƠ'!A82="","","Phớt đầu")</f>
        <v/>
      </c>
      <c r="D5896">
        <f>IF('⭕ PHỚT ĐẦU TRỤC CƠ'!A82="","",'⭕ PHỚT ĐẦU TRỤC CƠ'!G82)</f>
        <v/>
      </c>
      <c r="E5896">
        <f>IF('⭕ PHỚT ĐẦU TRỤC CƠ'!A82="","",'⭕ PHỚT ĐẦU TRỤC CƠ'!H82)</f>
        <v/>
      </c>
      <c r="F5896">
        <f>IF('⭕ PHỚT ĐẦU TRỤC CƠ'!A82="","",'⭕ PHỚT ĐẦU TRỤC CƠ'!I82)</f>
        <v/>
      </c>
      <c r="G5896">
        <f>IF('⭕ PHỚT ĐẦU TRỤC CƠ'!A82="","",'⭕ PHỚT ĐẦU TRỤC CƠ'!J82)</f>
        <v/>
      </c>
      <c r="H5896">
        <f>IF('⭕ PHỚT ĐẦU TRỤC CƠ'!A82="","",'⭕ PHỚT ĐẦU TRỤC CƠ'!K82)</f>
        <v/>
      </c>
      <c r="I5896">
        <f>IF('⭕ PHỚT ĐẦU TRỤC CƠ'!A82="","",'⭕ PHỚT ĐẦU TRỤC CƠ'!L82)</f>
        <v/>
      </c>
      <c r="J5896">
        <f>IF('⭕ PHỚT ĐẦU TRỤC CƠ'!A82="","",'⭕ PHỚT ĐẦU TRỤC CƠ'!D82)</f>
        <v/>
      </c>
      <c r="L5896">
        <f>N(L5895)+IF(AND('🔎 TRA CỨU NHANH'!$C$2&lt;&gt;"",OR(ISNUMBER(SEARCH('🔎 TRA CỨU NHANH'!$C$2,$A5896)),ISNUMBER(SEARCH('🔎 TRA CỨU NHANH'!$C$2,$B5896)))),1,0)</f>
        <v/>
      </c>
      <c r="M5896">
        <f>IF(L5896&gt;N(L5895),L5896,"")</f>
        <v/>
      </c>
      <c r="N5896">
        <f>N(N5895)+IF(AND('💰 BÁO GIÁ'!$C$27&lt;&gt;"",OR(ISNUMBER(SEARCH('💰 BÁO GIÁ'!$C$27,$A5896)),ISNUMBER(SEARCH('💰 BÁO GIÁ'!$C$27,$B5896)))),1,0)</f>
        <v/>
      </c>
      <c r="O5896">
        <f>IF(N5896&gt;N(N5895),N5896,"")</f>
        <v/>
      </c>
    </row>
    <row r="5897">
      <c r="A5897">
        <f>IF('⭕ PHỚT ĐẦU TRỤC CƠ'!A83="","",'⭕ PHỚT ĐẦU TRỤC CƠ'!A83)</f>
        <v/>
      </c>
      <c r="B5897">
        <f>IF('⭕ PHỚT ĐẦU TRỤC CƠ'!A83="","",'⭕ PHỚT ĐẦU TRỤC CƠ'!P83)</f>
        <v/>
      </c>
      <c r="C5897">
        <f>IF('⭕ PHỚT ĐẦU TRỤC CƠ'!A83="","","Phớt đầu")</f>
        <v/>
      </c>
      <c r="D5897">
        <f>IF('⭕ PHỚT ĐẦU TRỤC CƠ'!A83="","",'⭕ PHỚT ĐẦU TRỤC CƠ'!G83)</f>
        <v/>
      </c>
      <c r="E5897">
        <f>IF('⭕ PHỚT ĐẦU TRỤC CƠ'!A83="","",'⭕ PHỚT ĐẦU TRỤC CƠ'!H83)</f>
        <v/>
      </c>
      <c r="F5897" s="37">
        <f>IF('⭕ PHỚT ĐẦU TRỤC CƠ'!A83="","",'⭕ PHỚT ĐẦU TRỤC CƠ'!I83)</f>
        <v/>
      </c>
      <c r="G5897" s="37">
        <f>IF('⭕ PHỚT ĐẦU TRỤC CƠ'!A83="","",'⭕ PHỚT ĐẦU TRỤC CƠ'!J83)</f>
        <v/>
      </c>
      <c r="H5897" s="37">
        <f>IF('⭕ PHỚT ĐẦU TRỤC CƠ'!A83="","",'⭕ PHỚT ĐẦU TRỤC CƠ'!K83)</f>
        <v/>
      </c>
      <c r="I5897">
        <f>IF('⭕ PHỚT ĐẦU TRỤC CƠ'!A83="","",'⭕ PHỚT ĐẦU TRỤC CƠ'!L83)</f>
        <v/>
      </c>
      <c r="J5897">
        <f>IF('⭕ PHỚT ĐẦU TRỤC CƠ'!A83="","",'⭕ PHỚT ĐẦU TRỤC CƠ'!D83)</f>
        <v/>
      </c>
      <c r="L5897">
        <f>N(L5896)+IF(AND('🔎 TRA CỨU NHANH'!$C$2&lt;&gt;"",OR(ISNUMBER(SEARCH('🔎 TRA CỨU NHANH'!$C$2,$A5897)),ISNUMBER(SEARCH('🔎 TRA CỨU NHANH'!$C$2,$B5897)))),1,0)</f>
        <v/>
      </c>
      <c r="M5897">
        <f>IF(L5897&gt;N(L5896),L5897,"")</f>
        <v/>
      </c>
      <c r="N5897">
        <f>N(N5896)+IF(AND('💰 BÁO GIÁ'!$C$27&lt;&gt;"",OR(ISNUMBER(SEARCH('💰 BÁO GIÁ'!$C$27,$A5897)),ISNUMBER(SEARCH('💰 BÁO GIÁ'!$C$27,$B5897)))),1,0)</f>
        <v/>
      </c>
      <c r="O5897">
        <f>IF(N5897&gt;N(N5896),N5897,"")</f>
        <v/>
      </c>
    </row>
    <row r="5898">
      <c r="A5898">
        <f>IF('⭕ PHỚT ĐẦU TRỤC CƠ'!A84="","",'⭕ PHỚT ĐẦU TRỤC CƠ'!A84)</f>
        <v/>
      </c>
      <c r="B5898">
        <f>IF('⭕ PHỚT ĐẦU TRỤC CƠ'!A84="","",'⭕ PHỚT ĐẦU TRỤC CƠ'!P84)</f>
        <v/>
      </c>
      <c r="C5898">
        <f>IF('⭕ PHỚT ĐẦU TRỤC CƠ'!A84="","","Phớt đầu")</f>
        <v/>
      </c>
      <c r="D5898">
        <f>IF('⭕ PHỚT ĐẦU TRỤC CƠ'!A84="","",'⭕ PHỚT ĐẦU TRỤC CƠ'!G84)</f>
        <v/>
      </c>
      <c r="E5898">
        <f>IF('⭕ PHỚT ĐẦU TRỤC CƠ'!A84="","",'⭕ PHỚT ĐẦU TRỤC CƠ'!H84)</f>
        <v/>
      </c>
      <c r="F5898" s="37">
        <f>IF('⭕ PHỚT ĐẦU TRỤC CƠ'!A84="","",'⭕ PHỚT ĐẦU TRỤC CƠ'!I84)</f>
        <v/>
      </c>
      <c r="G5898" s="37">
        <f>IF('⭕ PHỚT ĐẦU TRỤC CƠ'!A84="","",'⭕ PHỚT ĐẦU TRỤC CƠ'!J84)</f>
        <v/>
      </c>
      <c r="H5898" s="37">
        <f>IF('⭕ PHỚT ĐẦU TRỤC CƠ'!A84="","",'⭕ PHỚT ĐẦU TRỤC CƠ'!K84)</f>
        <v/>
      </c>
      <c r="I5898">
        <f>IF('⭕ PHỚT ĐẦU TRỤC CƠ'!A84="","",'⭕ PHỚT ĐẦU TRỤC CƠ'!L84)</f>
        <v/>
      </c>
      <c r="J5898">
        <f>IF('⭕ PHỚT ĐẦU TRỤC CƠ'!A84="","",'⭕ PHỚT ĐẦU TRỤC CƠ'!D84)</f>
        <v/>
      </c>
      <c r="L5898">
        <f>N(L5897)+IF(AND('🔎 TRA CỨU NHANH'!$C$2&lt;&gt;"",OR(ISNUMBER(SEARCH('🔎 TRA CỨU NHANH'!$C$2,$A5898)),ISNUMBER(SEARCH('🔎 TRA CỨU NHANH'!$C$2,$B5898)))),1,0)</f>
        <v/>
      </c>
      <c r="M5898">
        <f>IF(L5898&gt;N(L5897),L5898,"")</f>
        <v/>
      </c>
      <c r="N5898">
        <f>N(N5897)+IF(AND('💰 BÁO GIÁ'!$C$27&lt;&gt;"",OR(ISNUMBER(SEARCH('💰 BÁO GIÁ'!$C$27,$A5898)),ISNUMBER(SEARCH('💰 BÁO GIÁ'!$C$27,$B5898)))),1,0)</f>
        <v/>
      </c>
      <c r="O5898">
        <f>IF(N5898&gt;N(N5897),N5898,"")</f>
        <v/>
      </c>
    </row>
    <row r="5899">
      <c r="A5899">
        <f>IF('⭕ PHỚT ĐẦU TRỤC CƠ'!A85="","",'⭕ PHỚT ĐẦU TRỤC CƠ'!A85)</f>
        <v/>
      </c>
      <c r="B5899">
        <f>IF('⭕ PHỚT ĐẦU TRỤC CƠ'!A85="","",'⭕ PHỚT ĐẦU TRỤC CƠ'!P85)</f>
        <v/>
      </c>
      <c r="C5899">
        <f>IF('⭕ PHỚT ĐẦU TRỤC CƠ'!A85="","","Phớt đầu")</f>
        <v/>
      </c>
      <c r="D5899">
        <f>IF('⭕ PHỚT ĐẦU TRỤC CƠ'!A85="","",'⭕ PHỚT ĐẦU TRỤC CƠ'!G85)</f>
        <v/>
      </c>
      <c r="E5899">
        <f>IF('⭕ PHỚT ĐẦU TRỤC CƠ'!A85="","",'⭕ PHỚT ĐẦU TRỤC CƠ'!H85)</f>
        <v/>
      </c>
      <c r="F5899" s="37">
        <f>IF('⭕ PHỚT ĐẦU TRỤC CƠ'!A85="","",'⭕ PHỚT ĐẦU TRỤC CƠ'!I85)</f>
        <v/>
      </c>
      <c r="G5899" s="37">
        <f>IF('⭕ PHỚT ĐẦU TRỤC CƠ'!A85="","",'⭕ PHỚT ĐẦU TRỤC CƠ'!J85)</f>
        <v/>
      </c>
      <c r="H5899" s="37">
        <f>IF('⭕ PHỚT ĐẦU TRỤC CƠ'!A85="","",'⭕ PHỚT ĐẦU TRỤC CƠ'!K85)</f>
        <v/>
      </c>
      <c r="I5899">
        <f>IF('⭕ PHỚT ĐẦU TRỤC CƠ'!A85="","",'⭕ PHỚT ĐẦU TRỤC CƠ'!L85)</f>
        <v/>
      </c>
      <c r="J5899">
        <f>IF('⭕ PHỚT ĐẦU TRỤC CƠ'!A85="","",'⭕ PHỚT ĐẦU TRỤC CƠ'!D85)</f>
        <v/>
      </c>
      <c r="L5899">
        <f>N(L5898)+IF(AND('🔎 TRA CỨU NHANH'!$C$2&lt;&gt;"",OR(ISNUMBER(SEARCH('🔎 TRA CỨU NHANH'!$C$2,$A5899)),ISNUMBER(SEARCH('🔎 TRA CỨU NHANH'!$C$2,$B5899)))),1,0)</f>
        <v/>
      </c>
      <c r="M5899">
        <f>IF(L5899&gt;N(L5898),L5899,"")</f>
        <v/>
      </c>
      <c r="N5899">
        <f>N(N5898)+IF(AND('💰 BÁO GIÁ'!$C$27&lt;&gt;"",OR(ISNUMBER(SEARCH('💰 BÁO GIÁ'!$C$27,$A5899)),ISNUMBER(SEARCH('💰 BÁO GIÁ'!$C$27,$B5899)))),1,0)</f>
        <v/>
      </c>
      <c r="O5899">
        <f>IF(N5899&gt;N(N5898),N5899,"")</f>
        <v/>
      </c>
    </row>
    <row r="5900">
      <c r="A5900">
        <f>IF('⭕ PHỚT ĐẦU TRỤC CƠ'!A86="","",'⭕ PHỚT ĐẦU TRỤC CƠ'!A86)</f>
        <v/>
      </c>
      <c r="B5900">
        <f>IF('⭕ PHỚT ĐẦU TRỤC CƠ'!A86="","",'⭕ PHỚT ĐẦU TRỤC CƠ'!P86)</f>
        <v/>
      </c>
      <c r="C5900">
        <f>IF('⭕ PHỚT ĐẦU TRỤC CƠ'!A86="","","Phớt đầu")</f>
        <v/>
      </c>
      <c r="D5900">
        <f>IF('⭕ PHỚT ĐẦU TRỤC CƠ'!A86="","",'⭕ PHỚT ĐẦU TRỤC CƠ'!G86)</f>
        <v/>
      </c>
      <c r="E5900">
        <f>IF('⭕ PHỚT ĐẦU TRỤC CƠ'!A86="","",'⭕ PHỚT ĐẦU TRỤC CƠ'!H86)</f>
        <v/>
      </c>
      <c r="F5900">
        <f>IF('⭕ PHỚT ĐẦU TRỤC CƠ'!A86="","",'⭕ PHỚT ĐẦU TRỤC CƠ'!I86)</f>
        <v/>
      </c>
      <c r="G5900">
        <f>IF('⭕ PHỚT ĐẦU TRỤC CƠ'!A86="","",'⭕ PHỚT ĐẦU TRỤC CƠ'!J86)</f>
        <v/>
      </c>
      <c r="H5900">
        <f>IF('⭕ PHỚT ĐẦU TRỤC CƠ'!A86="","",'⭕ PHỚT ĐẦU TRỤC CƠ'!K86)</f>
        <v/>
      </c>
      <c r="I5900">
        <f>IF('⭕ PHỚT ĐẦU TRỤC CƠ'!A86="","",'⭕ PHỚT ĐẦU TRỤC CƠ'!L86)</f>
        <v/>
      </c>
      <c r="J5900">
        <f>IF('⭕ PHỚT ĐẦU TRỤC CƠ'!A86="","",'⭕ PHỚT ĐẦU TRỤC CƠ'!D86)</f>
        <v/>
      </c>
      <c r="L5900">
        <f>N(L5899)+IF(AND('🔎 TRA CỨU NHANH'!$C$2&lt;&gt;"",OR(ISNUMBER(SEARCH('🔎 TRA CỨU NHANH'!$C$2,$A5900)),ISNUMBER(SEARCH('🔎 TRA CỨU NHANH'!$C$2,$B5900)))),1,0)</f>
        <v/>
      </c>
      <c r="M5900">
        <f>IF(L5900&gt;N(L5899),L5900,"")</f>
        <v/>
      </c>
      <c r="N5900">
        <f>N(N5899)+IF(AND('💰 BÁO GIÁ'!$C$27&lt;&gt;"",OR(ISNUMBER(SEARCH('💰 BÁO GIÁ'!$C$27,$A5900)),ISNUMBER(SEARCH('💰 BÁO GIÁ'!$C$27,$B5900)))),1,0)</f>
        <v/>
      </c>
      <c r="O5900">
        <f>IF(N5900&gt;N(N5899),N5900,"")</f>
        <v/>
      </c>
    </row>
    <row r="5901">
      <c r="A5901">
        <f>IF('⭕ PHỚT ĐẦU TRỤC CƠ'!A87="","",'⭕ PHỚT ĐẦU TRỤC CƠ'!A87)</f>
        <v/>
      </c>
      <c r="B5901">
        <f>IF('⭕ PHỚT ĐẦU TRỤC CƠ'!A87="","",'⭕ PHỚT ĐẦU TRỤC CƠ'!P87)</f>
        <v/>
      </c>
      <c r="C5901">
        <f>IF('⭕ PHỚT ĐẦU TRỤC CƠ'!A87="","","Phớt đầu")</f>
        <v/>
      </c>
      <c r="D5901">
        <f>IF('⭕ PHỚT ĐẦU TRỤC CƠ'!A87="","",'⭕ PHỚT ĐẦU TRỤC CƠ'!G87)</f>
        <v/>
      </c>
      <c r="E5901">
        <f>IF('⭕ PHỚT ĐẦU TRỤC CƠ'!A87="","",'⭕ PHỚT ĐẦU TRỤC CƠ'!H87)</f>
        <v/>
      </c>
      <c r="F5901" s="37">
        <f>IF('⭕ PHỚT ĐẦU TRỤC CƠ'!A87="","",'⭕ PHỚT ĐẦU TRỤC CƠ'!I87)</f>
        <v/>
      </c>
      <c r="G5901" s="37">
        <f>IF('⭕ PHỚT ĐẦU TRỤC CƠ'!A87="","",'⭕ PHỚT ĐẦU TRỤC CƠ'!J87)</f>
        <v/>
      </c>
      <c r="H5901" s="37">
        <f>IF('⭕ PHỚT ĐẦU TRỤC CƠ'!A87="","",'⭕ PHỚT ĐẦU TRỤC CƠ'!K87)</f>
        <v/>
      </c>
      <c r="I5901">
        <f>IF('⭕ PHỚT ĐẦU TRỤC CƠ'!A87="","",'⭕ PHỚT ĐẦU TRỤC CƠ'!L87)</f>
        <v/>
      </c>
      <c r="J5901">
        <f>IF('⭕ PHỚT ĐẦU TRỤC CƠ'!A87="","",'⭕ PHỚT ĐẦU TRỤC CƠ'!D87)</f>
        <v/>
      </c>
      <c r="L5901">
        <f>N(L5900)+IF(AND('🔎 TRA CỨU NHANH'!$C$2&lt;&gt;"",OR(ISNUMBER(SEARCH('🔎 TRA CỨU NHANH'!$C$2,$A5901)),ISNUMBER(SEARCH('🔎 TRA CỨU NHANH'!$C$2,$B5901)))),1,0)</f>
        <v/>
      </c>
      <c r="M5901">
        <f>IF(L5901&gt;N(L5900),L5901,"")</f>
        <v/>
      </c>
      <c r="N5901">
        <f>N(N5900)+IF(AND('💰 BÁO GIÁ'!$C$27&lt;&gt;"",OR(ISNUMBER(SEARCH('💰 BÁO GIÁ'!$C$27,$A5901)),ISNUMBER(SEARCH('💰 BÁO GIÁ'!$C$27,$B5901)))),1,0)</f>
        <v/>
      </c>
      <c r="O5901">
        <f>IF(N5901&gt;N(N5900),N5901,"")</f>
        <v/>
      </c>
    </row>
    <row r="5902">
      <c r="A5902">
        <f>IF('⭕ PHỚT ĐẦU TRỤC CƠ'!A88="","",'⭕ PHỚT ĐẦU TRỤC CƠ'!A88)</f>
        <v/>
      </c>
      <c r="B5902">
        <f>IF('⭕ PHỚT ĐẦU TRỤC CƠ'!A88="","",'⭕ PHỚT ĐẦU TRỤC CƠ'!P88)</f>
        <v/>
      </c>
      <c r="C5902">
        <f>IF('⭕ PHỚT ĐẦU TRỤC CƠ'!A88="","","Phớt đầu")</f>
        <v/>
      </c>
      <c r="D5902">
        <f>IF('⭕ PHỚT ĐẦU TRỤC CƠ'!A88="","",'⭕ PHỚT ĐẦU TRỤC CƠ'!G88)</f>
        <v/>
      </c>
      <c r="E5902">
        <f>IF('⭕ PHỚT ĐẦU TRỤC CƠ'!A88="","",'⭕ PHỚT ĐẦU TRỤC CƠ'!H88)</f>
        <v/>
      </c>
      <c r="F5902" s="37">
        <f>IF('⭕ PHỚT ĐẦU TRỤC CƠ'!A88="","",'⭕ PHỚT ĐẦU TRỤC CƠ'!I88)</f>
        <v/>
      </c>
      <c r="G5902" s="37">
        <f>IF('⭕ PHỚT ĐẦU TRỤC CƠ'!A88="","",'⭕ PHỚT ĐẦU TRỤC CƠ'!J88)</f>
        <v/>
      </c>
      <c r="H5902" s="37">
        <f>IF('⭕ PHỚT ĐẦU TRỤC CƠ'!A88="","",'⭕ PHỚT ĐẦU TRỤC CƠ'!K88)</f>
        <v/>
      </c>
      <c r="I5902">
        <f>IF('⭕ PHỚT ĐẦU TRỤC CƠ'!A88="","",'⭕ PHỚT ĐẦU TRỤC CƠ'!L88)</f>
        <v/>
      </c>
      <c r="J5902">
        <f>IF('⭕ PHỚT ĐẦU TRỤC CƠ'!A88="","",'⭕ PHỚT ĐẦU TRỤC CƠ'!D88)</f>
        <v/>
      </c>
      <c r="L5902">
        <f>N(L5901)+IF(AND('🔎 TRA CỨU NHANH'!$C$2&lt;&gt;"",OR(ISNUMBER(SEARCH('🔎 TRA CỨU NHANH'!$C$2,$A5902)),ISNUMBER(SEARCH('🔎 TRA CỨU NHANH'!$C$2,$B5902)))),1,0)</f>
        <v/>
      </c>
      <c r="M5902">
        <f>IF(L5902&gt;N(L5901),L5902,"")</f>
        <v/>
      </c>
      <c r="N5902">
        <f>N(N5901)+IF(AND('💰 BÁO GIÁ'!$C$27&lt;&gt;"",OR(ISNUMBER(SEARCH('💰 BÁO GIÁ'!$C$27,$A5902)),ISNUMBER(SEARCH('💰 BÁO GIÁ'!$C$27,$B5902)))),1,0)</f>
        <v/>
      </c>
      <c r="O5902">
        <f>IF(N5902&gt;N(N5901),N5902,"")</f>
        <v/>
      </c>
    </row>
    <row r="5903">
      <c r="A5903">
        <f>IF('⭕ PHỚT ĐẦU TRỤC CƠ'!A89="","",'⭕ PHỚT ĐẦU TRỤC CƠ'!A89)</f>
        <v/>
      </c>
      <c r="B5903">
        <f>IF('⭕ PHỚT ĐẦU TRỤC CƠ'!A89="","",'⭕ PHỚT ĐẦU TRỤC CƠ'!P89)</f>
        <v/>
      </c>
      <c r="C5903">
        <f>IF('⭕ PHỚT ĐẦU TRỤC CƠ'!A89="","","Phớt đầu")</f>
        <v/>
      </c>
      <c r="D5903">
        <f>IF('⭕ PHỚT ĐẦU TRỤC CƠ'!A89="","",'⭕ PHỚT ĐẦU TRỤC CƠ'!G89)</f>
        <v/>
      </c>
      <c r="E5903">
        <f>IF('⭕ PHỚT ĐẦU TRỤC CƠ'!A89="","",'⭕ PHỚT ĐẦU TRỤC CƠ'!H89)</f>
        <v/>
      </c>
      <c r="F5903" s="37">
        <f>IF('⭕ PHỚT ĐẦU TRỤC CƠ'!A89="","",'⭕ PHỚT ĐẦU TRỤC CƠ'!I89)</f>
        <v/>
      </c>
      <c r="G5903" s="37">
        <f>IF('⭕ PHỚT ĐẦU TRỤC CƠ'!A89="","",'⭕ PHỚT ĐẦU TRỤC CƠ'!J89)</f>
        <v/>
      </c>
      <c r="H5903" s="37">
        <f>IF('⭕ PHỚT ĐẦU TRỤC CƠ'!A89="","",'⭕ PHỚT ĐẦU TRỤC CƠ'!K89)</f>
        <v/>
      </c>
      <c r="I5903">
        <f>IF('⭕ PHỚT ĐẦU TRỤC CƠ'!A89="","",'⭕ PHỚT ĐẦU TRỤC CƠ'!L89)</f>
        <v/>
      </c>
      <c r="J5903">
        <f>IF('⭕ PHỚT ĐẦU TRỤC CƠ'!A89="","",'⭕ PHỚT ĐẦU TRỤC CƠ'!D89)</f>
        <v/>
      </c>
      <c r="L5903">
        <f>N(L5902)+IF(AND('🔎 TRA CỨU NHANH'!$C$2&lt;&gt;"",OR(ISNUMBER(SEARCH('🔎 TRA CỨU NHANH'!$C$2,$A5903)),ISNUMBER(SEARCH('🔎 TRA CỨU NHANH'!$C$2,$B5903)))),1,0)</f>
        <v/>
      </c>
      <c r="M5903">
        <f>IF(L5903&gt;N(L5902),L5903,"")</f>
        <v/>
      </c>
      <c r="N5903">
        <f>N(N5902)+IF(AND('💰 BÁO GIÁ'!$C$27&lt;&gt;"",OR(ISNUMBER(SEARCH('💰 BÁO GIÁ'!$C$27,$A5903)),ISNUMBER(SEARCH('💰 BÁO GIÁ'!$C$27,$B5903)))),1,0)</f>
        <v/>
      </c>
      <c r="O5903">
        <f>IF(N5903&gt;N(N5902),N5903,"")</f>
        <v/>
      </c>
    </row>
    <row r="5904">
      <c r="A5904">
        <f>IF('⭕ PHỚT ĐẦU TRỤC CƠ'!A90="","",'⭕ PHỚT ĐẦU TRỤC CƠ'!A90)</f>
        <v/>
      </c>
      <c r="B5904">
        <f>IF('⭕ PHỚT ĐẦU TRỤC CƠ'!A90="","",'⭕ PHỚT ĐẦU TRỤC CƠ'!P90)</f>
        <v/>
      </c>
      <c r="C5904">
        <f>IF('⭕ PHỚT ĐẦU TRỤC CƠ'!A90="","","Phớt đầu")</f>
        <v/>
      </c>
      <c r="D5904">
        <f>IF('⭕ PHỚT ĐẦU TRỤC CƠ'!A90="","",'⭕ PHỚT ĐẦU TRỤC CƠ'!G90)</f>
        <v/>
      </c>
      <c r="E5904">
        <f>IF('⭕ PHỚT ĐẦU TRỤC CƠ'!A90="","",'⭕ PHỚT ĐẦU TRỤC CƠ'!H90)</f>
        <v/>
      </c>
      <c r="F5904" s="37">
        <f>IF('⭕ PHỚT ĐẦU TRỤC CƠ'!A90="","",'⭕ PHỚT ĐẦU TRỤC CƠ'!I90)</f>
        <v/>
      </c>
      <c r="G5904" s="37">
        <f>IF('⭕ PHỚT ĐẦU TRỤC CƠ'!A90="","",'⭕ PHỚT ĐẦU TRỤC CƠ'!J90)</f>
        <v/>
      </c>
      <c r="H5904" s="37">
        <f>IF('⭕ PHỚT ĐẦU TRỤC CƠ'!A90="","",'⭕ PHỚT ĐẦU TRỤC CƠ'!K90)</f>
        <v/>
      </c>
      <c r="I5904">
        <f>IF('⭕ PHỚT ĐẦU TRỤC CƠ'!A90="","",'⭕ PHỚT ĐẦU TRỤC CƠ'!L90)</f>
        <v/>
      </c>
      <c r="J5904">
        <f>IF('⭕ PHỚT ĐẦU TRỤC CƠ'!A90="","",'⭕ PHỚT ĐẦU TRỤC CƠ'!D90)</f>
        <v/>
      </c>
      <c r="L5904">
        <f>N(L5903)+IF(AND('🔎 TRA CỨU NHANH'!$C$2&lt;&gt;"",OR(ISNUMBER(SEARCH('🔎 TRA CỨU NHANH'!$C$2,$A5904)),ISNUMBER(SEARCH('🔎 TRA CỨU NHANH'!$C$2,$B5904)))),1,0)</f>
        <v/>
      </c>
      <c r="M5904">
        <f>IF(L5904&gt;N(L5903),L5904,"")</f>
        <v/>
      </c>
      <c r="N5904">
        <f>N(N5903)+IF(AND('💰 BÁO GIÁ'!$C$27&lt;&gt;"",OR(ISNUMBER(SEARCH('💰 BÁO GIÁ'!$C$27,$A5904)),ISNUMBER(SEARCH('💰 BÁO GIÁ'!$C$27,$B5904)))),1,0)</f>
        <v/>
      </c>
      <c r="O5904">
        <f>IF(N5904&gt;N(N5903),N5904,"")</f>
        <v/>
      </c>
    </row>
    <row r="5905">
      <c r="A5905">
        <f>IF('⭕ PHỚT ĐẦU TRỤC CƠ'!A91="","",'⭕ PHỚT ĐẦU TRỤC CƠ'!A91)</f>
        <v/>
      </c>
      <c r="B5905">
        <f>IF('⭕ PHỚT ĐẦU TRỤC CƠ'!A91="","",'⭕ PHỚT ĐẦU TRỤC CƠ'!P91)</f>
        <v/>
      </c>
      <c r="C5905">
        <f>IF('⭕ PHỚT ĐẦU TRỤC CƠ'!A91="","","Phớt đầu")</f>
        <v/>
      </c>
      <c r="D5905">
        <f>IF('⭕ PHỚT ĐẦU TRỤC CƠ'!A91="","",'⭕ PHỚT ĐẦU TRỤC CƠ'!G91)</f>
        <v/>
      </c>
      <c r="E5905">
        <f>IF('⭕ PHỚT ĐẦU TRỤC CƠ'!A91="","",'⭕ PHỚT ĐẦU TRỤC CƠ'!H91)</f>
        <v/>
      </c>
      <c r="F5905" s="37">
        <f>IF('⭕ PHỚT ĐẦU TRỤC CƠ'!A91="","",'⭕ PHỚT ĐẦU TRỤC CƠ'!I91)</f>
        <v/>
      </c>
      <c r="G5905" s="37">
        <f>IF('⭕ PHỚT ĐẦU TRỤC CƠ'!A91="","",'⭕ PHỚT ĐẦU TRỤC CƠ'!J91)</f>
        <v/>
      </c>
      <c r="H5905" s="37">
        <f>IF('⭕ PHỚT ĐẦU TRỤC CƠ'!A91="","",'⭕ PHỚT ĐẦU TRỤC CƠ'!K91)</f>
        <v/>
      </c>
      <c r="I5905">
        <f>IF('⭕ PHỚT ĐẦU TRỤC CƠ'!A91="","",'⭕ PHỚT ĐẦU TRỤC CƠ'!L91)</f>
        <v/>
      </c>
      <c r="J5905">
        <f>IF('⭕ PHỚT ĐẦU TRỤC CƠ'!A91="","",'⭕ PHỚT ĐẦU TRỤC CƠ'!D91)</f>
        <v/>
      </c>
      <c r="L5905">
        <f>N(L5904)+IF(AND('🔎 TRA CỨU NHANH'!$C$2&lt;&gt;"",OR(ISNUMBER(SEARCH('🔎 TRA CỨU NHANH'!$C$2,$A5905)),ISNUMBER(SEARCH('🔎 TRA CỨU NHANH'!$C$2,$B5905)))),1,0)</f>
        <v/>
      </c>
      <c r="M5905">
        <f>IF(L5905&gt;N(L5904),L5905,"")</f>
        <v/>
      </c>
      <c r="N5905">
        <f>N(N5904)+IF(AND('💰 BÁO GIÁ'!$C$27&lt;&gt;"",OR(ISNUMBER(SEARCH('💰 BÁO GIÁ'!$C$27,$A5905)),ISNUMBER(SEARCH('💰 BÁO GIÁ'!$C$27,$B5905)))),1,0)</f>
        <v/>
      </c>
      <c r="O5905">
        <f>IF(N5905&gt;N(N5904),N5905,"")</f>
        <v/>
      </c>
    </row>
    <row r="5906">
      <c r="A5906">
        <f>IF('⭕ PHỚT ĐẦU TRỤC CƠ'!A92="","",'⭕ PHỚT ĐẦU TRỤC CƠ'!A92)</f>
        <v/>
      </c>
      <c r="B5906">
        <f>IF('⭕ PHỚT ĐẦU TRỤC CƠ'!A92="","",'⭕ PHỚT ĐẦU TRỤC CƠ'!P92)</f>
        <v/>
      </c>
      <c r="C5906">
        <f>IF('⭕ PHỚT ĐẦU TRỤC CƠ'!A92="","","Phớt đầu")</f>
        <v/>
      </c>
      <c r="D5906">
        <f>IF('⭕ PHỚT ĐẦU TRỤC CƠ'!A92="","",'⭕ PHỚT ĐẦU TRỤC CƠ'!G92)</f>
        <v/>
      </c>
      <c r="E5906">
        <f>IF('⭕ PHỚT ĐẦU TRỤC CƠ'!A92="","",'⭕ PHỚT ĐẦU TRỤC CƠ'!H92)</f>
        <v/>
      </c>
      <c r="F5906">
        <f>IF('⭕ PHỚT ĐẦU TRỤC CƠ'!A92="","",'⭕ PHỚT ĐẦU TRỤC CƠ'!I92)</f>
        <v/>
      </c>
      <c r="G5906">
        <f>IF('⭕ PHỚT ĐẦU TRỤC CƠ'!A92="","",'⭕ PHỚT ĐẦU TRỤC CƠ'!J92)</f>
        <v/>
      </c>
      <c r="H5906">
        <f>IF('⭕ PHỚT ĐẦU TRỤC CƠ'!A92="","",'⭕ PHỚT ĐẦU TRỤC CƠ'!K92)</f>
        <v/>
      </c>
      <c r="I5906">
        <f>IF('⭕ PHỚT ĐẦU TRỤC CƠ'!A92="","",'⭕ PHỚT ĐẦU TRỤC CƠ'!L92)</f>
        <v/>
      </c>
      <c r="J5906">
        <f>IF('⭕ PHỚT ĐẦU TRỤC CƠ'!A92="","",'⭕ PHỚT ĐẦU TRỤC CƠ'!D92)</f>
        <v/>
      </c>
      <c r="L5906">
        <f>N(L5905)+IF(AND('🔎 TRA CỨU NHANH'!$C$2&lt;&gt;"",OR(ISNUMBER(SEARCH('🔎 TRA CỨU NHANH'!$C$2,$A5906)),ISNUMBER(SEARCH('🔎 TRA CỨU NHANH'!$C$2,$B5906)))),1,0)</f>
        <v/>
      </c>
      <c r="M5906">
        <f>IF(L5906&gt;N(L5905),L5906,"")</f>
        <v/>
      </c>
      <c r="N5906">
        <f>N(N5905)+IF(AND('💰 BÁO GIÁ'!$C$27&lt;&gt;"",OR(ISNUMBER(SEARCH('💰 BÁO GIÁ'!$C$27,$A5906)),ISNUMBER(SEARCH('💰 BÁO GIÁ'!$C$27,$B5906)))),1,0)</f>
        <v/>
      </c>
      <c r="O5906">
        <f>IF(N5906&gt;N(N5905),N5906,"")</f>
        <v/>
      </c>
    </row>
    <row r="5907">
      <c r="A5907">
        <f>IF('⭕ PHỚT ĐẦU TRỤC CƠ'!A93="","",'⭕ PHỚT ĐẦU TRỤC CƠ'!A93)</f>
        <v/>
      </c>
      <c r="B5907">
        <f>IF('⭕ PHỚT ĐẦU TRỤC CƠ'!A93="","",'⭕ PHỚT ĐẦU TRỤC CƠ'!P93)</f>
        <v/>
      </c>
      <c r="C5907">
        <f>IF('⭕ PHỚT ĐẦU TRỤC CƠ'!A93="","","Phớt đầu")</f>
        <v/>
      </c>
      <c r="D5907">
        <f>IF('⭕ PHỚT ĐẦU TRỤC CƠ'!A93="","",'⭕ PHỚT ĐẦU TRỤC CƠ'!G93)</f>
        <v/>
      </c>
      <c r="E5907">
        <f>IF('⭕ PHỚT ĐẦU TRỤC CƠ'!A93="","",'⭕ PHỚT ĐẦU TRỤC CƠ'!H93)</f>
        <v/>
      </c>
      <c r="F5907" s="37">
        <f>IF('⭕ PHỚT ĐẦU TRỤC CƠ'!A93="","",'⭕ PHỚT ĐẦU TRỤC CƠ'!I93)</f>
        <v/>
      </c>
      <c r="G5907" s="37">
        <f>IF('⭕ PHỚT ĐẦU TRỤC CƠ'!A93="","",'⭕ PHỚT ĐẦU TRỤC CƠ'!J93)</f>
        <v/>
      </c>
      <c r="H5907" s="37">
        <f>IF('⭕ PHỚT ĐẦU TRỤC CƠ'!A93="","",'⭕ PHỚT ĐẦU TRỤC CƠ'!K93)</f>
        <v/>
      </c>
      <c r="I5907">
        <f>IF('⭕ PHỚT ĐẦU TRỤC CƠ'!A93="","",'⭕ PHỚT ĐẦU TRỤC CƠ'!L93)</f>
        <v/>
      </c>
      <c r="J5907">
        <f>IF('⭕ PHỚT ĐẦU TRỤC CƠ'!A93="","",'⭕ PHỚT ĐẦU TRỤC CƠ'!D93)</f>
        <v/>
      </c>
      <c r="L5907">
        <f>N(L5906)+IF(AND('🔎 TRA CỨU NHANH'!$C$2&lt;&gt;"",OR(ISNUMBER(SEARCH('🔎 TRA CỨU NHANH'!$C$2,$A5907)),ISNUMBER(SEARCH('🔎 TRA CỨU NHANH'!$C$2,$B5907)))),1,0)</f>
        <v/>
      </c>
      <c r="M5907">
        <f>IF(L5907&gt;N(L5906),L5907,"")</f>
        <v/>
      </c>
      <c r="N5907">
        <f>N(N5906)+IF(AND('💰 BÁO GIÁ'!$C$27&lt;&gt;"",OR(ISNUMBER(SEARCH('💰 BÁO GIÁ'!$C$27,$A5907)),ISNUMBER(SEARCH('💰 BÁO GIÁ'!$C$27,$B5907)))),1,0)</f>
        <v/>
      </c>
      <c r="O5907">
        <f>IF(N5907&gt;N(N5906),N5907,"")</f>
        <v/>
      </c>
    </row>
    <row r="5908">
      <c r="A5908">
        <f>IF('⭕ PHỚT ĐẦU TRỤC CƠ'!A94="","",'⭕ PHỚT ĐẦU TRỤC CƠ'!A94)</f>
        <v/>
      </c>
      <c r="B5908">
        <f>IF('⭕ PHỚT ĐẦU TRỤC CƠ'!A94="","",'⭕ PHỚT ĐẦU TRỤC CƠ'!P94)</f>
        <v/>
      </c>
      <c r="C5908">
        <f>IF('⭕ PHỚT ĐẦU TRỤC CƠ'!A94="","","Phớt đầu")</f>
        <v/>
      </c>
      <c r="D5908">
        <f>IF('⭕ PHỚT ĐẦU TRỤC CƠ'!A94="","",'⭕ PHỚT ĐẦU TRỤC CƠ'!G94)</f>
        <v/>
      </c>
      <c r="E5908">
        <f>IF('⭕ PHỚT ĐẦU TRỤC CƠ'!A94="","",'⭕ PHỚT ĐẦU TRỤC CƠ'!H94)</f>
        <v/>
      </c>
      <c r="F5908" s="37">
        <f>IF('⭕ PHỚT ĐẦU TRỤC CƠ'!A94="","",'⭕ PHỚT ĐẦU TRỤC CƠ'!I94)</f>
        <v/>
      </c>
      <c r="G5908" s="37">
        <f>IF('⭕ PHỚT ĐẦU TRỤC CƠ'!A94="","",'⭕ PHỚT ĐẦU TRỤC CƠ'!J94)</f>
        <v/>
      </c>
      <c r="H5908" s="37">
        <f>IF('⭕ PHỚT ĐẦU TRỤC CƠ'!A94="","",'⭕ PHỚT ĐẦU TRỤC CƠ'!K94)</f>
        <v/>
      </c>
      <c r="I5908">
        <f>IF('⭕ PHỚT ĐẦU TRỤC CƠ'!A94="","",'⭕ PHỚT ĐẦU TRỤC CƠ'!L94)</f>
        <v/>
      </c>
      <c r="J5908">
        <f>IF('⭕ PHỚT ĐẦU TRỤC CƠ'!A94="","",'⭕ PHỚT ĐẦU TRỤC CƠ'!D94)</f>
        <v/>
      </c>
      <c r="L5908">
        <f>N(L5907)+IF(AND('🔎 TRA CỨU NHANH'!$C$2&lt;&gt;"",OR(ISNUMBER(SEARCH('🔎 TRA CỨU NHANH'!$C$2,$A5908)),ISNUMBER(SEARCH('🔎 TRA CỨU NHANH'!$C$2,$B5908)))),1,0)</f>
        <v/>
      </c>
      <c r="M5908">
        <f>IF(L5908&gt;N(L5907),L5908,"")</f>
        <v/>
      </c>
      <c r="N5908">
        <f>N(N5907)+IF(AND('💰 BÁO GIÁ'!$C$27&lt;&gt;"",OR(ISNUMBER(SEARCH('💰 BÁO GIÁ'!$C$27,$A5908)),ISNUMBER(SEARCH('💰 BÁO GIÁ'!$C$27,$B5908)))),1,0)</f>
        <v/>
      </c>
      <c r="O5908">
        <f>IF(N5908&gt;N(N5907),N5908,"")</f>
        <v/>
      </c>
    </row>
    <row r="5909">
      <c r="A5909">
        <f>IF('⭕ PHỚT ĐẦU TRỤC CƠ'!A95="","",'⭕ PHỚT ĐẦU TRỤC CƠ'!A95)</f>
        <v/>
      </c>
      <c r="B5909">
        <f>IF('⭕ PHỚT ĐẦU TRỤC CƠ'!A95="","",'⭕ PHỚT ĐẦU TRỤC CƠ'!P95)</f>
        <v/>
      </c>
      <c r="C5909">
        <f>IF('⭕ PHỚT ĐẦU TRỤC CƠ'!A95="","","Phớt đầu")</f>
        <v/>
      </c>
      <c r="D5909">
        <f>IF('⭕ PHỚT ĐẦU TRỤC CƠ'!A95="","",'⭕ PHỚT ĐẦU TRỤC CƠ'!G95)</f>
        <v/>
      </c>
      <c r="E5909">
        <f>IF('⭕ PHỚT ĐẦU TRỤC CƠ'!A95="","",'⭕ PHỚT ĐẦU TRỤC CƠ'!H95)</f>
        <v/>
      </c>
      <c r="F5909" s="37">
        <f>IF('⭕ PHỚT ĐẦU TRỤC CƠ'!A95="","",'⭕ PHỚT ĐẦU TRỤC CƠ'!I95)</f>
        <v/>
      </c>
      <c r="G5909" s="37">
        <f>IF('⭕ PHỚT ĐẦU TRỤC CƠ'!A95="","",'⭕ PHỚT ĐẦU TRỤC CƠ'!J95)</f>
        <v/>
      </c>
      <c r="H5909" s="37">
        <f>IF('⭕ PHỚT ĐẦU TRỤC CƠ'!A95="","",'⭕ PHỚT ĐẦU TRỤC CƠ'!K95)</f>
        <v/>
      </c>
      <c r="I5909">
        <f>IF('⭕ PHỚT ĐẦU TRỤC CƠ'!A95="","",'⭕ PHỚT ĐẦU TRỤC CƠ'!L95)</f>
        <v/>
      </c>
      <c r="J5909">
        <f>IF('⭕ PHỚT ĐẦU TRỤC CƠ'!A95="","",'⭕ PHỚT ĐẦU TRỤC CƠ'!D95)</f>
        <v/>
      </c>
      <c r="L5909">
        <f>N(L5908)+IF(AND('🔎 TRA CỨU NHANH'!$C$2&lt;&gt;"",OR(ISNUMBER(SEARCH('🔎 TRA CỨU NHANH'!$C$2,$A5909)),ISNUMBER(SEARCH('🔎 TRA CỨU NHANH'!$C$2,$B5909)))),1,0)</f>
        <v/>
      </c>
      <c r="M5909">
        <f>IF(L5909&gt;N(L5908),L5909,"")</f>
        <v/>
      </c>
      <c r="N5909">
        <f>N(N5908)+IF(AND('💰 BÁO GIÁ'!$C$27&lt;&gt;"",OR(ISNUMBER(SEARCH('💰 BÁO GIÁ'!$C$27,$A5909)),ISNUMBER(SEARCH('💰 BÁO GIÁ'!$C$27,$B5909)))),1,0)</f>
        <v/>
      </c>
      <c r="O5909">
        <f>IF(N5909&gt;N(N5908),N5909,"")</f>
        <v/>
      </c>
    </row>
    <row r="5910">
      <c r="A5910">
        <f>IF('⭕ PHỚT ĐẦU TRỤC CƠ'!A96="","",'⭕ PHỚT ĐẦU TRỤC CƠ'!A96)</f>
        <v/>
      </c>
      <c r="B5910">
        <f>IF('⭕ PHỚT ĐẦU TRỤC CƠ'!A96="","",'⭕ PHỚT ĐẦU TRỤC CƠ'!P96)</f>
        <v/>
      </c>
      <c r="C5910">
        <f>IF('⭕ PHỚT ĐẦU TRỤC CƠ'!A96="","","Phớt đầu")</f>
        <v/>
      </c>
      <c r="D5910">
        <f>IF('⭕ PHỚT ĐẦU TRỤC CƠ'!A96="","",'⭕ PHỚT ĐẦU TRỤC CƠ'!G96)</f>
        <v/>
      </c>
      <c r="E5910">
        <f>IF('⭕ PHỚT ĐẦU TRỤC CƠ'!A96="","",'⭕ PHỚT ĐẦU TRỤC CƠ'!H96)</f>
        <v/>
      </c>
      <c r="F5910" s="37">
        <f>IF('⭕ PHỚT ĐẦU TRỤC CƠ'!A96="","",'⭕ PHỚT ĐẦU TRỤC CƠ'!I96)</f>
        <v/>
      </c>
      <c r="G5910" s="37">
        <f>IF('⭕ PHỚT ĐẦU TRỤC CƠ'!A96="","",'⭕ PHỚT ĐẦU TRỤC CƠ'!J96)</f>
        <v/>
      </c>
      <c r="H5910" s="37">
        <f>IF('⭕ PHỚT ĐẦU TRỤC CƠ'!A96="","",'⭕ PHỚT ĐẦU TRỤC CƠ'!K96)</f>
        <v/>
      </c>
      <c r="I5910">
        <f>IF('⭕ PHỚT ĐẦU TRỤC CƠ'!A96="","",'⭕ PHỚT ĐẦU TRỤC CƠ'!L96)</f>
        <v/>
      </c>
      <c r="J5910">
        <f>IF('⭕ PHỚT ĐẦU TRỤC CƠ'!A96="","",'⭕ PHỚT ĐẦU TRỤC CƠ'!D96)</f>
        <v/>
      </c>
      <c r="L5910">
        <f>N(L5909)+IF(AND('🔎 TRA CỨU NHANH'!$C$2&lt;&gt;"",OR(ISNUMBER(SEARCH('🔎 TRA CỨU NHANH'!$C$2,$A5910)),ISNUMBER(SEARCH('🔎 TRA CỨU NHANH'!$C$2,$B5910)))),1,0)</f>
        <v/>
      </c>
      <c r="M5910">
        <f>IF(L5910&gt;N(L5909),L5910,"")</f>
        <v/>
      </c>
      <c r="N5910">
        <f>N(N5909)+IF(AND('💰 BÁO GIÁ'!$C$27&lt;&gt;"",OR(ISNUMBER(SEARCH('💰 BÁO GIÁ'!$C$27,$A5910)),ISNUMBER(SEARCH('💰 BÁO GIÁ'!$C$27,$B5910)))),1,0)</f>
        <v/>
      </c>
      <c r="O5910">
        <f>IF(N5910&gt;N(N5909),N5910,"")</f>
        <v/>
      </c>
    </row>
    <row r="5911">
      <c r="A5911">
        <f>IF('⭕ PHỚT ĐẦU TRỤC CƠ'!A97="","",'⭕ PHỚT ĐẦU TRỤC CƠ'!A97)</f>
        <v/>
      </c>
      <c r="B5911">
        <f>IF('⭕ PHỚT ĐẦU TRỤC CƠ'!A97="","",'⭕ PHỚT ĐẦU TRỤC CƠ'!P97)</f>
        <v/>
      </c>
      <c r="C5911">
        <f>IF('⭕ PHỚT ĐẦU TRỤC CƠ'!A97="","","Phớt đầu")</f>
        <v/>
      </c>
      <c r="D5911">
        <f>IF('⭕ PHỚT ĐẦU TRỤC CƠ'!A97="","",'⭕ PHỚT ĐẦU TRỤC CƠ'!G97)</f>
        <v/>
      </c>
      <c r="E5911">
        <f>IF('⭕ PHỚT ĐẦU TRỤC CƠ'!A97="","",'⭕ PHỚT ĐẦU TRỤC CƠ'!H97)</f>
        <v/>
      </c>
      <c r="F5911" s="37">
        <f>IF('⭕ PHỚT ĐẦU TRỤC CƠ'!A97="","",'⭕ PHỚT ĐẦU TRỤC CƠ'!I97)</f>
        <v/>
      </c>
      <c r="G5911" s="37">
        <f>IF('⭕ PHỚT ĐẦU TRỤC CƠ'!A97="","",'⭕ PHỚT ĐẦU TRỤC CƠ'!J97)</f>
        <v/>
      </c>
      <c r="H5911" s="37">
        <f>IF('⭕ PHỚT ĐẦU TRỤC CƠ'!A97="","",'⭕ PHỚT ĐẦU TRỤC CƠ'!K97)</f>
        <v/>
      </c>
      <c r="I5911">
        <f>IF('⭕ PHỚT ĐẦU TRỤC CƠ'!A97="","",'⭕ PHỚT ĐẦU TRỤC CƠ'!L97)</f>
        <v/>
      </c>
      <c r="J5911">
        <f>IF('⭕ PHỚT ĐẦU TRỤC CƠ'!A97="","",'⭕ PHỚT ĐẦU TRỤC CƠ'!D97)</f>
        <v/>
      </c>
      <c r="L5911">
        <f>N(L5910)+IF(AND('🔎 TRA CỨU NHANH'!$C$2&lt;&gt;"",OR(ISNUMBER(SEARCH('🔎 TRA CỨU NHANH'!$C$2,$A5911)),ISNUMBER(SEARCH('🔎 TRA CỨU NHANH'!$C$2,$B5911)))),1,0)</f>
        <v/>
      </c>
      <c r="M5911">
        <f>IF(L5911&gt;N(L5910),L5911,"")</f>
        <v/>
      </c>
      <c r="N5911">
        <f>N(N5910)+IF(AND('💰 BÁO GIÁ'!$C$27&lt;&gt;"",OR(ISNUMBER(SEARCH('💰 BÁO GIÁ'!$C$27,$A5911)),ISNUMBER(SEARCH('💰 BÁO GIÁ'!$C$27,$B5911)))),1,0)</f>
        <v/>
      </c>
      <c r="O5911">
        <f>IF(N5911&gt;N(N5910),N5911,"")</f>
        <v/>
      </c>
    </row>
    <row r="5912">
      <c r="A5912">
        <f>IF('⭕ PHỚT ĐẦU TRỤC CƠ'!A98="","",'⭕ PHỚT ĐẦU TRỤC CƠ'!A98)</f>
        <v/>
      </c>
      <c r="B5912">
        <f>IF('⭕ PHỚT ĐẦU TRỤC CƠ'!A98="","",'⭕ PHỚT ĐẦU TRỤC CƠ'!P98)</f>
        <v/>
      </c>
      <c r="C5912">
        <f>IF('⭕ PHỚT ĐẦU TRỤC CƠ'!A98="","","Phớt đầu")</f>
        <v/>
      </c>
      <c r="D5912">
        <f>IF('⭕ PHỚT ĐẦU TRỤC CƠ'!A98="","",'⭕ PHỚT ĐẦU TRỤC CƠ'!G98)</f>
        <v/>
      </c>
      <c r="E5912">
        <f>IF('⭕ PHỚT ĐẦU TRỤC CƠ'!A98="","",'⭕ PHỚT ĐẦU TRỤC CƠ'!H98)</f>
        <v/>
      </c>
      <c r="F5912">
        <f>IF('⭕ PHỚT ĐẦU TRỤC CƠ'!A98="","",'⭕ PHỚT ĐẦU TRỤC CƠ'!I98)</f>
        <v/>
      </c>
      <c r="G5912">
        <f>IF('⭕ PHỚT ĐẦU TRỤC CƠ'!A98="","",'⭕ PHỚT ĐẦU TRỤC CƠ'!J98)</f>
        <v/>
      </c>
      <c r="H5912">
        <f>IF('⭕ PHỚT ĐẦU TRỤC CƠ'!A98="","",'⭕ PHỚT ĐẦU TRỤC CƠ'!K98)</f>
        <v/>
      </c>
      <c r="I5912">
        <f>IF('⭕ PHỚT ĐẦU TRỤC CƠ'!A98="","",'⭕ PHỚT ĐẦU TRỤC CƠ'!L98)</f>
        <v/>
      </c>
      <c r="J5912">
        <f>IF('⭕ PHỚT ĐẦU TRỤC CƠ'!A98="","",'⭕ PHỚT ĐẦU TRỤC CƠ'!D98)</f>
        <v/>
      </c>
      <c r="L5912">
        <f>N(L5911)+IF(AND('🔎 TRA CỨU NHANH'!$C$2&lt;&gt;"",OR(ISNUMBER(SEARCH('🔎 TRA CỨU NHANH'!$C$2,$A5912)),ISNUMBER(SEARCH('🔎 TRA CỨU NHANH'!$C$2,$B5912)))),1,0)</f>
        <v/>
      </c>
      <c r="M5912">
        <f>IF(L5912&gt;N(L5911),L5912,"")</f>
        <v/>
      </c>
      <c r="N5912">
        <f>N(N5911)+IF(AND('💰 BÁO GIÁ'!$C$27&lt;&gt;"",OR(ISNUMBER(SEARCH('💰 BÁO GIÁ'!$C$27,$A5912)),ISNUMBER(SEARCH('💰 BÁO GIÁ'!$C$27,$B5912)))),1,0)</f>
        <v/>
      </c>
      <c r="O5912">
        <f>IF(N5912&gt;N(N5911),N5912,"")</f>
        <v/>
      </c>
    </row>
    <row r="5913">
      <c r="A5913">
        <f>IF('⭕ PHỚT ĐẦU TRỤC CƠ'!A99="","",'⭕ PHỚT ĐẦU TRỤC CƠ'!A99)</f>
        <v/>
      </c>
      <c r="B5913">
        <f>IF('⭕ PHỚT ĐẦU TRỤC CƠ'!A99="","",'⭕ PHỚT ĐẦU TRỤC CƠ'!P99)</f>
        <v/>
      </c>
      <c r="C5913">
        <f>IF('⭕ PHỚT ĐẦU TRỤC CƠ'!A99="","","Phớt đầu")</f>
        <v/>
      </c>
      <c r="D5913">
        <f>IF('⭕ PHỚT ĐẦU TRỤC CƠ'!A99="","",'⭕ PHỚT ĐẦU TRỤC CƠ'!G99)</f>
        <v/>
      </c>
      <c r="E5913">
        <f>IF('⭕ PHỚT ĐẦU TRỤC CƠ'!A99="","",'⭕ PHỚT ĐẦU TRỤC CƠ'!H99)</f>
        <v/>
      </c>
      <c r="F5913" s="37">
        <f>IF('⭕ PHỚT ĐẦU TRỤC CƠ'!A99="","",'⭕ PHỚT ĐẦU TRỤC CƠ'!I99)</f>
        <v/>
      </c>
      <c r="G5913" s="37">
        <f>IF('⭕ PHỚT ĐẦU TRỤC CƠ'!A99="","",'⭕ PHỚT ĐẦU TRỤC CƠ'!J99)</f>
        <v/>
      </c>
      <c r="H5913" s="37">
        <f>IF('⭕ PHỚT ĐẦU TRỤC CƠ'!A99="","",'⭕ PHỚT ĐẦU TRỤC CƠ'!K99)</f>
        <v/>
      </c>
      <c r="I5913">
        <f>IF('⭕ PHỚT ĐẦU TRỤC CƠ'!A99="","",'⭕ PHỚT ĐẦU TRỤC CƠ'!L99)</f>
        <v/>
      </c>
      <c r="J5913">
        <f>IF('⭕ PHỚT ĐẦU TRỤC CƠ'!A99="","",'⭕ PHỚT ĐẦU TRỤC CƠ'!D99)</f>
        <v/>
      </c>
      <c r="L5913">
        <f>N(L5912)+IF(AND('🔎 TRA CỨU NHANH'!$C$2&lt;&gt;"",OR(ISNUMBER(SEARCH('🔎 TRA CỨU NHANH'!$C$2,$A5913)),ISNUMBER(SEARCH('🔎 TRA CỨU NHANH'!$C$2,$B5913)))),1,0)</f>
        <v/>
      </c>
      <c r="M5913">
        <f>IF(L5913&gt;N(L5912),L5913,"")</f>
        <v/>
      </c>
      <c r="N5913">
        <f>N(N5912)+IF(AND('💰 BÁO GIÁ'!$C$27&lt;&gt;"",OR(ISNUMBER(SEARCH('💰 BÁO GIÁ'!$C$27,$A5913)),ISNUMBER(SEARCH('💰 BÁO GIÁ'!$C$27,$B5913)))),1,0)</f>
        <v/>
      </c>
      <c r="O5913">
        <f>IF(N5913&gt;N(N5912),N5913,"")</f>
        <v/>
      </c>
    </row>
    <row r="5914">
      <c r="A5914">
        <f>IF('⭕ PHỚT ĐẦU TRỤC CƠ'!A100="","",'⭕ PHỚT ĐẦU TRỤC CƠ'!A100)</f>
        <v/>
      </c>
      <c r="B5914">
        <f>IF('⭕ PHỚT ĐẦU TRỤC CƠ'!A100="","",'⭕ PHỚT ĐẦU TRỤC CƠ'!P100)</f>
        <v/>
      </c>
      <c r="C5914">
        <f>IF('⭕ PHỚT ĐẦU TRỤC CƠ'!A100="","","Phớt đầu")</f>
        <v/>
      </c>
      <c r="D5914">
        <f>IF('⭕ PHỚT ĐẦU TRỤC CƠ'!A100="","",'⭕ PHỚT ĐẦU TRỤC CƠ'!G100)</f>
        <v/>
      </c>
      <c r="E5914">
        <f>IF('⭕ PHỚT ĐẦU TRỤC CƠ'!A100="","",'⭕ PHỚT ĐẦU TRỤC CƠ'!H100)</f>
        <v/>
      </c>
      <c r="F5914" s="37">
        <f>IF('⭕ PHỚT ĐẦU TRỤC CƠ'!A100="","",'⭕ PHỚT ĐẦU TRỤC CƠ'!I100)</f>
        <v/>
      </c>
      <c r="G5914" s="37">
        <f>IF('⭕ PHỚT ĐẦU TRỤC CƠ'!A100="","",'⭕ PHỚT ĐẦU TRỤC CƠ'!J100)</f>
        <v/>
      </c>
      <c r="H5914" s="37">
        <f>IF('⭕ PHỚT ĐẦU TRỤC CƠ'!A100="","",'⭕ PHỚT ĐẦU TRỤC CƠ'!K100)</f>
        <v/>
      </c>
      <c r="I5914">
        <f>IF('⭕ PHỚT ĐẦU TRỤC CƠ'!A100="","",'⭕ PHỚT ĐẦU TRỤC CƠ'!L100)</f>
        <v/>
      </c>
      <c r="J5914">
        <f>IF('⭕ PHỚT ĐẦU TRỤC CƠ'!A100="","",'⭕ PHỚT ĐẦU TRỤC CƠ'!D100)</f>
        <v/>
      </c>
      <c r="L5914">
        <f>N(L5913)+IF(AND('🔎 TRA CỨU NHANH'!$C$2&lt;&gt;"",OR(ISNUMBER(SEARCH('🔎 TRA CỨU NHANH'!$C$2,$A5914)),ISNUMBER(SEARCH('🔎 TRA CỨU NHANH'!$C$2,$B5914)))),1,0)</f>
        <v/>
      </c>
      <c r="M5914">
        <f>IF(L5914&gt;N(L5913),L5914,"")</f>
        <v/>
      </c>
      <c r="N5914">
        <f>N(N5913)+IF(AND('💰 BÁO GIÁ'!$C$27&lt;&gt;"",OR(ISNUMBER(SEARCH('💰 BÁO GIÁ'!$C$27,$A5914)),ISNUMBER(SEARCH('💰 BÁO GIÁ'!$C$27,$B5914)))),1,0)</f>
        <v/>
      </c>
      <c r="O5914">
        <f>IF(N5914&gt;N(N5913),N5914,"")</f>
        <v/>
      </c>
    </row>
    <row r="5915">
      <c r="A5915">
        <f>IF('⭕ PHỚT ĐẦU TRỤC CƠ'!A101="","",'⭕ PHỚT ĐẦU TRỤC CƠ'!A101)</f>
        <v/>
      </c>
      <c r="B5915">
        <f>IF('⭕ PHỚT ĐẦU TRỤC CƠ'!A101="","",'⭕ PHỚT ĐẦU TRỤC CƠ'!P101)</f>
        <v/>
      </c>
      <c r="C5915">
        <f>IF('⭕ PHỚT ĐẦU TRỤC CƠ'!A101="","","Phớt đầu")</f>
        <v/>
      </c>
      <c r="D5915">
        <f>IF('⭕ PHỚT ĐẦU TRỤC CƠ'!A101="","",'⭕ PHỚT ĐẦU TRỤC CƠ'!G101)</f>
        <v/>
      </c>
      <c r="E5915">
        <f>IF('⭕ PHỚT ĐẦU TRỤC CƠ'!A101="","",'⭕ PHỚT ĐẦU TRỤC CƠ'!H101)</f>
        <v/>
      </c>
      <c r="F5915">
        <f>IF('⭕ PHỚT ĐẦU TRỤC CƠ'!A101="","",'⭕ PHỚT ĐẦU TRỤC CƠ'!I101)</f>
        <v/>
      </c>
      <c r="G5915">
        <f>IF('⭕ PHỚT ĐẦU TRỤC CƠ'!A101="","",'⭕ PHỚT ĐẦU TRỤC CƠ'!J101)</f>
        <v/>
      </c>
      <c r="H5915">
        <f>IF('⭕ PHỚT ĐẦU TRỤC CƠ'!A101="","",'⭕ PHỚT ĐẦU TRỤC CƠ'!K101)</f>
        <v/>
      </c>
      <c r="I5915">
        <f>IF('⭕ PHỚT ĐẦU TRỤC CƠ'!A101="","",'⭕ PHỚT ĐẦU TRỤC CƠ'!L101)</f>
        <v/>
      </c>
      <c r="J5915">
        <f>IF('⭕ PHỚT ĐẦU TRỤC CƠ'!A101="","",'⭕ PHỚT ĐẦU TRỤC CƠ'!D101)</f>
        <v/>
      </c>
      <c r="L5915">
        <f>N(L5914)+IF(AND('🔎 TRA CỨU NHANH'!$C$2&lt;&gt;"",OR(ISNUMBER(SEARCH('🔎 TRA CỨU NHANH'!$C$2,$A5915)),ISNUMBER(SEARCH('🔎 TRA CỨU NHANH'!$C$2,$B5915)))),1,0)</f>
        <v/>
      </c>
      <c r="M5915">
        <f>IF(L5915&gt;N(L5914),L5915,"")</f>
        <v/>
      </c>
      <c r="N5915">
        <f>N(N5914)+IF(AND('💰 BÁO GIÁ'!$C$27&lt;&gt;"",OR(ISNUMBER(SEARCH('💰 BÁO GIÁ'!$C$27,$A5915)),ISNUMBER(SEARCH('💰 BÁO GIÁ'!$C$27,$B5915)))),1,0)</f>
        <v/>
      </c>
      <c r="O5915">
        <f>IF(N5915&gt;N(N5914),N5915,"")</f>
        <v/>
      </c>
    </row>
    <row r="5916">
      <c r="A5916">
        <f>IF('⭕ PHỚT ĐẦU TRỤC CƠ'!A102="","",'⭕ PHỚT ĐẦU TRỤC CƠ'!A102)</f>
        <v/>
      </c>
      <c r="B5916">
        <f>IF('⭕ PHỚT ĐẦU TRỤC CƠ'!A102="","",'⭕ PHỚT ĐẦU TRỤC CƠ'!P102)</f>
        <v/>
      </c>
      <c r="C5916">
        <f>IF('⭕ PHỚT ĐẦU TRỤC CƠ'!A102="","","Phớt đầu")</f>
        <v/>
      </c>
      <c r="D5916">
        <f>IF('⭕ PHỚT ĐẦU TRỤC CƠ'!A102="","",'⭕ PHỚT ĐẦU TRỤC CƠ'!G102)</f>
        <v/>
      </c>
      <c r="E5916">
        <f>IF('⭕ PHỚT ĐẦU TRỤC CƠ'!A102="","",'⭕ PHỚT ĐẦU TRỤC CƠ'!H102)</f>
        <v/>
      </c>
      <c r="F5916">
        <f>IF('⭕ PHỚT ĐẦU TRỤC CƠ'!A102="","",'⭕ PHỚT ĐẦU TRỤC CƠ'!I102)</f>
        <v/>
      </c>
      <c r="G5916">
        <f>IF('⭕ PHỚT ĐẦU TRỤC CƠ'!A102="","",'⭕ PHỚT ĐẦU TRỤC CƠ'!J102)</f>
        <v/>
      </c>
      <c r="H5916">
        <f>IF('⭕ PHỚT ĐẦU TRỤC CƠ'!A102="","",'⭕ PHỚT ĐẦU TRỤC CƠ'!K102)</f>
        <v/>
      </c>
      <c r="I5916">
        <f>IF('⭕ PHỚT ĐẦU TRỤC CƠ'!A102="","",'⭕ PHỚT ĐẦU TRỤC CƠ'!L102)</f>
        <v/>
      </c>
      <c r="J5916">
        <f>IF('⭕ PHỚT ĐẦU TRỤC CƠ'!A102="","",'⭕ PHỚT ĐẦU TRỤC CƠ'!D102)</f>
        <v/>
      </c>
      <c r="L5916">
        <f>N(L5915)+IF(AND('🔎 TRA CỨU NHANH'!$C$2&lt;&gt;"",OR(ISNUMBER(SEARCH('🔎 TRA CỨU NHANH'!$C$2,$A5916)),ISNUMBER(SEARCH('🔎 TRA CỨU NHANH'!$C$2,$B5916)))),1,0)</f>
        <v/>
      </c>
      <c r="M5916">
        <f>IF(L5916&gt;N(L5915),L5916,"")</f>
        <v/>
      </c>
      <c r="N5916">
        <f>N(N5915)+IF(AND('💰 BÁO GIÁ'!$C$27&lt;&gt;"",OR(ISNUMBER(SEARCH('💰 BÁO GIÁ'!$C$27,$A5916)),ISNUMBER(SEARCH('💰 BÁO GIÁ'!$C$27,$B5916)))),1,0)</f>
        <v/>
      </c>
      <c r="O5916">
        <f>IF(N5916&gt;N(N5915),N5916,"")</f>
        <v/>
      </c>
    </row>
    <row r="5917">
      <c r="A5917">
        <f>IF('⭕ PHỚT ĐẦU TRỤC CƠ'!A103="","",'⭕ PHỚT ĐẦU TRỤC CƠ'!A103)</f>
        <v/>
      </c>
      <c r="B5917">
        <f>IF('⭕ PHỚT ĐẦU TRỤC CƠ'!A103="","",'⭕ PHỚT ĐẦU TRỤC CƠ'!P103)</f>
        <v/>
      </c>
      <c r="C5917">
        <f>IF('⭕ PHỚT ĐẦU TRỤC CƠ'!A103="","","Phớt đầu")</f>
        <v/>
      </c>
      <c r="D5917">
        <f>IF('⭕ PHỚT ĐẦU TRỤC CƠ'!A103="","",'⭕ PHỚT ĐẦU TRỤC CƠ'!G103)</f>
        <v/>
      </c>
      <c r="E5917">
        <f>IF('⭕ PHỚT ĐẦU TRỤC CƠ'!A103="","",'⭕ PHỚT ĐẦU TRỤC CƠ'!H103)</f>
        <v/>
      </c>
      <c r="F5917">
        <f>IF('⭕ PHỚT ĐẦU TRỤC CƠ'!A103="","",'⭕ PHỚT ĐẦU TRỤC CƠ'!I103)</f>
        <v/>
      </c>
      <c r="G5917">
        <f>IF('⭕ PHỚT ĐẦU TRỤC CƠ'!A103="","",'⭕ PHỚT ĐẦU TRỤC CƠ'!J103)</f>
        <v/>
      </c>
      <c r="H5917">
        <f>IF('⭕ PHỚT ĐẦU TRỤC CƠ'!A103="","",'⭕ PHỚT ĐẦU TRỤC CƠ'!K103)</f>
        <v/>
      </c>
      <c r="I5917">
        <f>IF('⭕ PHỚT ĐẦU TRỤC CƠ'!A103="","",'⭕ PHỚT ĐẦU TRỤC CƠ'!L103)</f>
        <v/>
      </c>
      <c r="J5917">
        <f>IF('⭕ PHỚT ĐẦU TRỤC CƠ'!A103="","",'⭕ PHỚT ĐẦU TRỤC CƠ'!D103)</f>
        <v/>
      </c>
      <c r="L5917">
        <f>N(L5916)+IF(AND('🔎 TRA CỨU NHANH'!$C$2&lt;&gt;"",OR(ISNUMBER(SEARCH('🔎 TRA CỨU NHANH'!$C$2,$A5917)),ISNUMBER(SEARCH('🔎 TRA CỨU NHANH'!$C$2,$B5917)))),1,0)</f>
        <v/>
      </c>
      <c r="M5917">
        <f>IF(L5917&gt;N(L5916),L5917,"")</f>
        <v/>
      </c>
      <c r="N5917">
        <f>N(N5916)+IF(AND('💰 BÁO GIÁ'!$C$27&lt;&gt;"",OR(ISNUMBER(SEARCH('💰 BÁO GIÁ'!$C$27,$A5917)),ISNUMBER(SEARCH('💰 BÁO GIÁ'!$C$27,$B5917)))),1,0)</f>
        <v/>
      </c>
      <c r="O5917">
        <f>IF(N5917&gt;N(N5916),N5917,"")</f>
        <v/>
      </c>
    </row>
    <row r="5918">
      <c r="A5918">
        <f>IF('⭕ PHỚT ĐẦU TRỤC CƠ'!A104="","",'⭕ PHỚT ĐẦU TRỤC CƠ'!A104)</f>
        <v/>
      </c>
      <c r="B5918">
        <f>IF('⭕ PHỚT ĐẦU TRỤC CƠ'!A104="","",'⭕ PHỚT ĐẦU TRỤC CƠ'!P104)</f>
        <v/>
      </c>
      <c r="C5918">
        <f>IF('⭕ PHỚT ĐẦU TRỤC CƠ'!A104="","","Phớt đầu")</f>
        <v/>
      </c>
      <c r="D5918">
        <f>IF('⭕ PHỚT ĐẦU TRỤC CƠ'!A104="","",'⭕ PHỚT ĐẦU TRỤC CƠ'!G104)</f>
        <v/>
      </c>
      <c r="E5918">
        <f>IF('⭕ PHỚT ĐẦU TRỤC CƠ'!A104="","",'⭕ PHỚT ĐẦU TRỤC CƠ'!H104)</f>
        <v/>
      </c>
      <c r="F5918">
        <f>IF('⭕ PHỚT ĐẦU TRỤC CƠ'!A104="","",'⭕ PHỚT ĐẦU TRỤC CƠ'!I104)</f>
        <v/>
      </c>
      <c r="G5918">
        <f>IF('⭕ PHỚT ĐẦU TRỤC CƠ'!A104="","",'⭕ PHỚT ĐẦU TRỤC CƠ'!J104)</f>
        <v/>
      </c>
      <c r="H5918">
        <f>IF('⭕ PHỚT ĐẦU TRỤC CƠ'!A104="","",'⭕ PHỚT ĐẦU TRỤC CƠ'!K104)</f>
        <v/>
      </c>
      <c r="I5918">
        <f>IF('⭕ PHỚT ĐẦU TRỤC CƠ'!A104="","",'⭕ PHỚT ĐẦU TRỤC CƠ'!L104)</f>
        <v/>
      </c>
      <c r="J5918">
        <f>IF('⭕ PHỚT ĐẦU TRỤC CƠ'!A104="","",'⭕ PHỚT ĐẦU TRỤC CƠ'!D104)</f>
        <v/>
      </c>
      <c r="L5918">
        <f>N(L5917)+IF(AND('🔎 TRA CỨU NHANH'!$C$2&lt;&gt;"",OR(ISNUMBER(SEARCH('🔎 TRA CỨU NHANH'!$C$2,$A5918)),ISNUMBER(SEARCH('🔎 TRA CỨU NHANH'!$C$2,$B5918)))),1,0)</f>
        <v/>
      </c>
      <c r="M5918">
        <f>IF(L5918&gt;N(L5917),L5918,"")</f>
        <v/>
      </c>
      <c r="N5918">
        <f>N(N5917)+IF(AND('💰 BÁO GIÁ'!$C$27&lt;&gt;"",OR(ISNUMBER(SEARCH('💰 BÁO GIÁ'!$C$27,$A5918)),ISNUMBER(SEARCH('💰 BÁO GIÁ'!$C$27,$B5918)))),1,0)</f>
        <v/>
      </c>
      <c r="O5918">
        <f>IF(N5918&gt;N(N5917),N5918,"")</f>
        <v/>
      </c>
    </row>
    <row r="5919">
      <c r="A5919">
        <f>IF('⭕ PHỚT ĐẦU TRỤC CƠ'!A105="","",'⭕ PHỚT ĐẦU TRỤC CƠ'!A105)</f>
        <v/>
      </c>
      <c r="B5919">
        <f>IF('⭕ PHỚT ĐẦU TRỤC CƠ'!A105="","",'⭕ PHỚT ĐẦU TRỤC CƠ'!P105)</f>
        <v/>
      </c>
      <c r="C5919">
        <f>IF('⭕ PHỚT ĐẦU TRỤC CƠ'!A105="","","Phớt đầu")</f>
        <v/>
      </c>
      <c r="D5919">
        <f>IF('⭕ PHỚT ĐẦU TRỤC CƠ'!A105="","",'⭕ PHỚT ĐẦU TRỤC CƠ'!G105)</f>
        <v/>
      </c>
      <c r="E5919">
        <f>IF('⭕ PHỚT ĐẦU TRỤC CƠ'!A105="","",'⭕ PHỚT ĐẦU TRỤC CƠ'!H105)</f>
        <v/>
      </c>
      <c r="F5919">
        <f>IF('⭕ PHỚT ĐẦU TRỤC CƠ'!A105="","",'⭕ PHỚT ĐẦU TRỤC CƠ'!I105)</f>
        <v/>
      </c>
      <c r="G5919">
        <f>IF('⭕ PHỚT ĐẦU TRỤC CƠ'!A105="","",'⭕ PHỚT ĐẦU TRỤC CƠ'!J105)</f>
        <v/>
      </c>
      <c r="H5919">
        <f>IF('⭕ PHỚT ĐẦU TRỤC CƠ'!A105="","",'⭕ PHỚT ĐẦU TRỤC CƠ'!K105)</f>
        <v/>
      </c>
      <c r="I5919">
        <f>IF('⭕ PHỚT ĐẦU TRỤC CƠ'!A105="","",'⭕ PHỚT ĐẦU TRỤC CƠ'!L105)</f>
        <v/>
      </c>
      <c r="J5919">
        <f>IF('⭕ PHỚT ĐẦU TRỤC CƠ'!A105="","",'⭕ PHỚT ĐẦU TRỤC CƠ'!D105)</f>
        <v/>
      </c>
      <c r="L5919">
        <f>N(L5918)+IF(AND('🔎 TRA CỨU NHANH'!$C$2&lt;&gt;"",OR(ISNUMBER(SEARCH('🔎 TRA CỨU NHANH'!$C$2,$A5919)),ISNUMBER(SEARCH('🔎 TRA CỨU NHANH'!$C$2,$B5919)))),1,0)</f>
        <v/>
      </c>
      <c r="M5919">
        <f>IF(L5919&gt;N(L5918),L5919,"")</f>
        <v/>
      </c>
      <c r="N5919">
        <f>N(N5918)+IF(AND('💰 BÁO GIÁ'!$C$27&lt;&gt;"",OR(ISNUMBER(SEARCH('💰 BÁO GIÁ'!$C$27,$A5919)),ISNUMBER(SEARCH('💰 BÁO GIÁ'!$C$27,$B5919)))),1,0)</f>
        <v/>
      </c>
      <c r="O5919">
        <f>IF(N5919&gt;N(N5918),N5919,"")</f>
        <v/>
      </c>
    </row>
    <row r="5920">
      <c r="A5920">
        <f>IF('⭕ PHỚT ĐẦU TRỤC CƠ'!A106="","",'⭕ PHỚT ĐẦU TRỤC CƠ'!A106)</f>
        <v/>
      </c>
      <c r="B5920">
        <f>IF('⭕ PHỚT ĐẦU TRỤC CƠ'!A106="","",'⭕ PHỚT ĐẦU TRỤC CƠ'!P106)</f>
        <v/>
      </c>
      <c r="C5920">
        <f>IF('⭕ PHỚT ĐẦU TRỤC CƠ'!A106="","","Phớt đầu")</f>
        <v/>
      </c>
      <c r="D5920">
        <f>IF('⭕ PHỚT ĐẦU TRỤC CƠ'!A106="","",'⭕ PHỚT ĐẦU TRỤC CƠ'!G106)</f>
        <v/>
      </c>
      <c r="E5920">
        <f>IF('⭕ PHỚT ĐẦU TRỤC CƠ'!A106="","",'⭕ PHỚT ĐẦU TRỤC CƠ'!H106)</f>
        <v/>
      </c>
      <c r="F5920">
        <f>IF('⭕ PHỚT ĐẦU TRỤC CƠ'!A106="","",'⭕ PHỚT ĐẦU TRỤC CƠ'!I106)</f>
        <v/>
      </c>
      <c r="G5920">
        <f>IF('⭕ PHỚT ĐẦU TRỤC CƠ'!A106="","",'⭕ PHỚT ĐẦU TRỤC CƠ'!J106)</f>
        <v/>
      </c>
      <c r="H5920">
        <f>IF('⭕ PHỚT ĐẦU TRỤC CƠ'!A106="","",'⭕ PHỚT ĐẦU TRỤC CƠ'!K106)</f>
        <v/>
      </c>
      <c r="I5920">
        <f>IF('⭕ PHỚT ĐẦU TRỤC CƠ'!A106="","",'⭕ PHỚT ĐẦU TRỤC CƠ'!L106)</f>
        <v/>
      </c>
      <c r="J5920">
        <f>IF('⭕ PHỚT ĐẦU TRỤC CƠ'!A106="","",'⭕ PHỚT ĐẦU TRỤC CƠ'!D106)</f>
        <v/>
      </c>
      <c r="L5920">
        <f>N(L5919)+IF(AND('🔎 TRA CỨU NHANH'!$C$2&lt;&gt;"",OR(ISNUMBER(SEARCH('🔎 TRA CỨU NHANH'!$C$2,$A5920)),ISNUMBER(SEARCH('🔎 TRA CỨU NHANH'!$C$2,$B5920)))),1,0)</f>
        <v/>
      </c>
      <c r="M5920">
        <f>IF(L5920&gt;N(L5919),L5920,"")</f>
        <v/>
      </c>
      <c r="N5920">
        <f>N(N5919)+IF(AND('💰 BÁO GIÁ'!$C$27&lt;&gt;"",OR(ISNUMBER(SEARCH('💰 BÁO GIÁ'!$C$27,$A5920)),ISNUMBER(SEARCH('💰 BÁO GIÁ'!$C$27,$B5920)))),1,0)</f>
        <v/>
      </c>
      <c r="O5920">
        <f>IF(N5920&gt;N(N5919),N5920,"")</f>
        <v/>
      </c>
    </row>
    <row r="5921">
      <c r="A5921">
        <f>IF('⭕ PHỚT ĐẦU TRỤC CƠ'!A107="","",'⭕ PHỚT ĐẦU TRỤC CƠ'!A107)</f>
        <v/>
      </c>
      <c r="B5921">
        <f>IF('⭕ PHỚT ĐẦU TRỤC CƠ'!A107="","",'⭕ PHỚT ĐẦU TRỤC CƠ'!P107)</f>
        <v/>
      </c>
      <c r="C5921">
        <f>IF('⭕ PHỚT ĐẦU TRỤC CƠ'!A107="","","Phớt đầu")</f>
        <v/>
      </c>
      <c r="D5921">
        <f>IF('⭕ PHỚT ĐẦU TRỤC CƠ'!A107="","",'⭕ PHỚT ĐẦU TRỤC CƠ'!G107)</f>
        <v/>
      </c>
      <c r="E5921">
        <f>IF('⭕ PHỚT ĐẦU TRỤC CƠ'!A107="","",'⭕ PHỚT ĐẦU TRỤC CƠ'!H107)</f>
        <v/>
      </c>
      <c r="F5921" s="37">
        <f>IF('⭕ PHỚT ĐẦU TRỤC CƠ'!A107="","",'⭕ PHỚT ĐẦU TRỤC CƠ'!I107)</f>
        <v/>
      </c>
      <c r="G5921" s="37">
        <f>IF('⭕ PHỚT ĐẦU TRỤC CƠ'!A107="","",'⭕ PHỚT ĐẦU TRỤC CƠ'!J107)</f>
        <v/>
      </c>
      <c r="H5921" s="37">
        <f>IF('⭕ PHỚT ĐẦU TRỤC CƠ'!A107="","",'⭕ PHỚT ĐẦU TRỤC CƠ'!K107)</f>
        <v/>
      </c>
      <c r="I5921">
        <f>IF('⭕ PHỚT ĐẦU TRỤC CƠ'!A107="","",'⭕ PHỚT ĐẦU TRỤC CƠ'!L107)</f>
        <v/>
      </c>
      <c r="J5921">
        <f>IF('⭕ PHỚT ĐẦU TRỤC CƠ'!A107="","",'⭕ PHỚT ĐẦU TRỤC CƠ'!D107)</f>
        <v/>
      </c>
      <c r="L5921">
        <f>N(L5920)+IF(AND('🔎 TRA CỨU NHANH'!$C$2&lt;&gt;"",OR(ISNUMBER(SEARCH('🔎 TRA CỨU NHANH'!$C$2,$A5921)),ISNUMBER(SEARCH('🔎 TRA CỨU NHANH'!$C$2,$B5921)))),1,0)</f>
        <v/>
      </c>
      <c r="M5921">
        <f>IF(L5921&gt;N(L5920),L5921,"")</f>
        <v/>
      </c>
      <c r="N5921">
        <f>N(N5920)+IF(AND('💰 BÁO GIÁ'!$C$27&lt;&gt;"",OR(ISNUMBER(SEARCH('💰 BÁO GIÁ'!$C$27,$A5921)),ISNUMBER(SEARCH('💰 BÁO GIÁ'!$C$27,$B5921)))),1,0)</f>
        <v/>
      </c>
      <c r="O5921">
        <f>IF(N5921&gt;N(N5920),N5921,"")</f>
        <v/>
      </c>
    </row>
    <row r="5922">
      <c r="A5922">
        <f>IF('⭕ PHỚT ĐẦU TRỤC CƠ'!A108="","",'⭕ PHỚT ĐẦU TRỤC CƠ'!A108)</f>
        <v/>
      </c>
      <c r="B5922">
        <f>IF('⭕ PHỚT ĐẦU TRỤC CƠ'!A108="","",'⭕ PHỚT ĐẦU TRỤC CƠ'!P108)</f>
        <v/>
      </c>
      <c r="C5922">
        <f>IF('⭕ PHỚT ĐẦU TRỤC CƠ'!A108="","","Phớt đầu")</f>
        <v/>
      </c>
      <c r="D5922">
        <f>IF('⭕ PHỚT ĐẦU TRỤC CƠ'!A108="","",'⭕ PHỚT ĐẦU TRỤC CƠ'!G108)</f>
        <v/>
      </c>
      <c r="E5922">
        <f>IF('⭕ PHỚT ĐẦU TRỤC CƠ'!A108="","",'⭕ PHỚT ĐẦU TRỤC CƠ'!H108)</f>
        <v/>
      </c>
      <c r="F5922" s="37">
        <f>IF('⭕ PHỚT ĐẦU TRỤC CƠ'!A108="","",'⭕ PHỚT ĐẦU TRỤC CƠ'!I108)</f>
        <v/>
      </c>
      <c r="G5922" s="37">
        <f>IF('⭕ PHỚT ĐẦU TRỤC CƠ'!A108="","",'⭕ PHỚT ĐẦU TRỤC CƠ'!J108)</f>
        <v/>
      </c>
      <c r="H5922" s="37">
        <f>IF('⭕ PHỚT ĐẦU TRỤC CƠ'!A108="","",'⭕ PHỚT ĐẦU TRỤC CƠ'!K108)</f>
        <v/>
      </c>
      <c r="I5922">
        <f>IF('⭕ PHỚT ĐẦU TRỤC CƠ'!A108="","",'⭕ PHỚT ĐẦU TRỤC CƠ'!L108)</f>
        <v/>
      </c>
      <c r="J5922">
        <f>IF('⭕ PHỚT ĐẦU TRỤC CƠ'!A108="","",'⭕ PHỚT ĐẦU TRỤC CƠ'!D108)</f>
        <v/>
      </c>
      <c r="L5922">
        <f>N(L5921)+IF(AND('🔎 TRA CỨU NHANH'!$C$2&lt;&gt;"",OR(ISNUMBER(SEARCH('🔎 TRA CỨU NHANH'!$C$2,$A5922)),ISNUMBER(SEARCH('🔎 TRA CỨU NHANH'!$C$2,$B5922)))),1,0)</f>
        <v/>
      </c>
      <c r="M5922">
        <f>IF(L5922&gt;N(L5921),L5922,"")</f>
        <v/>
      </c>
      <c r="N5922">
        <f>N(N5921)+IF(AND('💰 BÁO GIÁ'!$C$27&lt;&gt;"",OR(ISNUMBER(SEARCH('💰 BÁO GIÁ'!$C$27,$A5922)),ISNUMBER(SEARCH('💰 BÁO GIÁ'!$C$27,$B5922)))),1,0)</f>
        <v/>
      </c>
      <c r="O5922">
        <f>IF(N5922&gt;N(N5921),N5922,"")</f>
        <v/>
      </c>
    </row>
    <row r="5923">
      <c r="A5923">
        <f>IF('⭕ PHỚT ĐẦU TRỤC CƠ'!A109="","",'⭕ PHỚT ĐẦU TRỤC CƠ'!A109)</f>
        <v/>
      </c>
      <c r="B5923">
        <f>IF('⭕ PHỚT ĐẦU TRỤC CƠ'!A109="","",'⭕ PHỚT ĐẦU TRỤC CƠ'!P109)</f>
        <v/>
      </c>
      <c r="C5923">
        <f>IF('⭕ PHỚT ĐẦU TRỤC CƠ'!A109="","","Phớt đầu")</f>
        <v/>
      </c>
      <c r="D5923">
        <f>IF('⭕ PHỚT ĐẦU TRỤC CƠ'!A109="","",'⭕ PHỚT ĐẦU TRỤC CƠ'!G109)</f>
        <v/>
      </c>
      <c r="E5923">
        <f>IF('⭕ PHỚT ĐẦU TRỤC CƠ'!A109="","",'⭕ PHỚT ĐẦU TRỤC CƠ'!H109)</f>
        <v/>
      </c>
      <c r="F5923" s="37">
        <f>IF('⭕ PHỚT ĐẦU TRỤC CƠ'!A109="","",'⭕ PHỚT ĐẦU TRỤC CƠ'!I109)</f>
        <v/>
      </c>
      <c r="G5923" s="37">
        <f>IF('⭕ PHỚT ĐẦU TRỤC CƠ'!A109="","",'⭕ PHỚT ĐẦU TRỤC CƠ'!J109)</f>
        <v/>
      </c>
      <c r="H5923" s="37">
        <f>IF('⭕ PHỚT ĐẦU TRỤC CƠ'!A109="","",'⭕ PHỚT ĐẦU TRỤC CƠ'!K109)</f>
        <v/>
      </c>
      <c r="I5923">
        <f>IF('⭕ PHỚT ĐẦU TRỤC CƠ'!A109="","",'⭕ PHỚT ĐẦU TRỤC CƠ'!L109)</f>
        <v/>
      </c>
      <c r="J5923">
        <f>IF('⭕ PHỚT ĐẦU TRỤC CƠ'!A109="","",'⭕ PHỚT ĐẦU TRỤC CƠ'!D109)</f>
        <v/>
      </c>
      <c r="L5923">
        <f>N(L5922)+IF(AND('🔎 TRA CỨU NHANH'!$C$2&lt;&gt;"",OR(ISNUMBER(SEARCH('🔎 TRA CỨU NHANH'!$C$2,$A5923)),ISNUMBER(SEARCH('🔎 TRA CỨU NHANH'!$C$2,$B5923)))),1,0)</f>
        <v/>
      </c>
      <c r="M5923">
        <f>IF(L5923&gt;N(L5922),L5923,"")</f>
        <v/>
      </c>
      <c r="N5923">
        <f>N(N5922)+IF(AND('💰 BÁO GIÁ'!$C$27&lt;&gt;"",OR(ISNUMBER(SEARCH('💰 BÁO GIÁ'!$C$27,$A5923)),ISNUMBER(SEARCH('💰 BÁO GIÁ'!$C$27,$B5923)))),1,0)</f>
        <v/>
      </c>
      <c r="O5923">
        <f>IF(N5923&gt;N(N5922),N5923,"")</f>
        <v/>
      </c>
    </row>
    <row r="5924">
      <c r="A5924">
        <f>IF('⭕ PHỚT ĐẦU TRỤC CƠ'!A110="","",'⭕ PHỚT ĐẦU TRỤC CƠ'!A110)</f>
        <v/>
      </c>
      <c r="B5924">
        <f>IF('⭕ PHỚT ĐẦU TRỤC CƠ'!A110="","",'⭕ PHỚT ĐẦU TRỤC CƠ'!P110)</f>
        <v/>
      </c>
      <c r="C5924">
        <f>IF('⭕ PHỚT ĐẦU TRỤC CƠ'!A110="","","Phớt đầu")</f>
        <v/>
      </c>
      <c r="D5924">
        <f>IF('⭕ PHỚT ĐẦU TRỤC CƠ'!A110="","",'⭕ PHỚT ĐẦU TRỤC CƠ'!G110)</f>
        <v/>
      </c>
      <c r="E5924">
        <f>IF('⭕ PHỚT ĐẦU TRỤC CƠ'!A110="","",'⭕ PHỚT ĐẦU TRỤC CƠ'!H110)</f>
        <v/>
      </c>
      <c r="F5924">
        <f>IF('⭕ PHỚT ĐẦU TRỤC CƠ'!A110="","",'⭕ PHỚT ĐẦU TRỤC CƠ'!I110)</f>
        <v/>
      </c>
      <c r="G5924">
        <f>IF('⭕ PHỚT ĐẦU TRỤC CƠ'!A110="","",'⭕ PHỚT ĐẦU TRỤC CƠ'!J110)</f>
        <v/>
      </c>
      <c r="H5924">
        <f>IF('⭕ PHỚT ĐẦU TRỤC CƠ'!A110="","",'⭕ PHỚT ĐẦU TRỤC CƠ'!K110)</f>
        <v/>
      </c>
      <c r="I5924">
        <f>IF('⭕ PHỚT ĐẦU TRỤC CƠ'!A110="","",'⭕ PHỚT ĐẦU TRỤC CƠ'!L110)</f>
        <v/>
      </c>
      <c r="J5924">
        <f>IF('⭕ PHỚT ĐẦU TRỤC CƠ'!A110="","",'⭕ PHỚT ĐẦU TRỤC CƠ'!D110)</f>
        <v/>
      </c>
      <c r="L5924">
        <f>N(L5923)+IF(AND('🔎 TRA CỨU NHANH'!$C$2&lt;&gt;"",OR(ISNUMBER(SEARCH('🔎 TRA CỨU NHANH'!$C$2,$A5924)),ISNUMBER(SEARCH('🔎 TRA CỨU NHANH'!$C$2,$B5924)))),1,0)</f>
        <v/>
      </c>
      <c r="M5924">
        <f>IF(L5924&gt;N(L5923),L5924,"")</f>
        <v/>
      </c>
      <c r="N5924">
        <f>N(N5923)+IF(AND('💰 BÁO GIÁ'!$C$27&lt;&gt;"",OR(ISNUMBER(SEARCH('💰 BÁO GIÁ'!$C$27,$A5924)),ISNUMBER(SEARCH('💰 BÁO GIÁ'!$C$27,$B5924)))),1,0)</f>
        <v/>
      </c>
      <c r="O5924">
        <f>IF(N5924&gt;N(N5923),N5924,"")</f>
        <v/>
      </c>
    </row>
    <row r="5925">
      <c r="A5925">
        <f>IF('⭕ PHỚT ĐẦU TRỤC CƠ'!A111="","",'⭕ PHỚT ĐẦU TRỤC CƠ'!A111)</f>
        <v/>
      </c>
      <c r="B5925">
        <f>IF('⭕ PHỚT ĐẦU TRỤC CƠ'!A111="","",'⭕ PHỚT ĐẦU TRỤC CƠ'!P111)</f>
        <v/>
      </c>
      <c r="C5925">
        <f>IF('⭕ PHỚT ĐẦU TRỤC CƠ'!A111="","","Phớt đầu")</f>
        <v/>
      </c>
      <c r="D5925">
        <f>IF('⭕ PHỚT ĐẦU TRỤC CƠ'!A111="","",'⭕ PHỚT ĐẦU TRỤC CƠ'!G111)</f>
        <v/>
      </c>
      <c r="E5925">
        <f>IF('⭕ PHỚT ĐẦU TRỤC CƠ'!A111="","",'⭕ PHỚT ĐẦU TRỤC CƠ'!H111)</f>
        <v/>
      </c>
      <c r="F5925">
        <f>IF('⭕ PHỚT ĐẦU TRỤC CƠ'!A111="","",'⭕ PHỚT ĐẦU TRỤC CƠ'!I111)</f>
        <v/>
      </c>
      <c r="G5925">
        <f>IF('⭕ PHỚT ĐẦU TRỤC CƠ'!A111="","",'⭕ PHỚT ĐẦU TRỤC CƠ'!J111)</f>
        <v/>
      </c>
      <c r="H5925">
        <f>IF('⭕ PHỚT ĐẦU TRỤC CƠ'!A111="","",'⭕ PHỚT ĐẦU TRỤC CƠ'!K111)</f>
        <v/>
      </c>
      <c r="I5925">
        <f>IF('⭕ PHỚT ĐẦU TRỤC CƠ'!A111="","",'⭕ PHỚT ĐẦU TRỤC CƠ'!L111)</f>
        <v/>
      </c>
      <c r="J5925">
        <f>IF('⭕ PHỚT ĐẦU TRỤC CƠ'!A111="","",'⭕ PHỚT ĐẦU TRỤC CƠ'!D111)</f>
        <v/>
      </c>
      <c r="L5925">
        <f>N(L5924)+IF(AND('🔎 TRA CỨU NHANH'!$C$2&lt;&gt;"",OR(ISNUMBER(SEARCH('🔎 TRA CỨU NHANH'!$C$2,$A5925)),ISNUMBER(SEARCH('🔎 TRA CỨU NHANH'!$C$2,$B5925)))),1,0)</f>
        <v/>
      </c>
      <c r="M5925">
        <f>IF(L5925&gt;N(L5924),L5925,"")</f>
        <v/>
      </c>
      <c r="N5925">
        <f>N(N5924)+IF(AND('💰 BÁO GIÁ'!$C$27&lt;&gt;"",OR(ISNUMBER(SEARCH('💰 BÁO GIÁ'!$C$27,$A5925)),ISNUMBER(SEARCH('💰 BÁO GIÁ'!$C$27,$B5925)))),1,0)</f>
        <v/>
      </c>
      <c r="O5925">
        <f>IF(N5925&gt;N(N5924),N5925,"")</f>
        <v/>
      </c>
    </row>
    <row r="5926">
      <c r="A5926">
        <f>IF('⭕ PHỚT ĐẦU TRỤC CƠ'!A112="","",'⭕ PHỚT ĐẦU TRỤC CƠ'!A112)</f>
        <v/>
      </c>
      <c r="B5926">
        <f>IF('⭕ PHỚT ĐẦU TRỤC CƠ'!A112="","",'⭕ PHỚT ĐẦU TRỤC CƠ'!P112)</f>
        <v/>
      </c>
      <c r="C5926">
        <f>IF('⭕ PHỚT ĐẦU TRỤC CƠ'!A112="","","Phớt đầu")</f>
        <v/>
      </c>
      <c r="D5926">
        <f>IF('⭕ PHỚT ĐẦU TRỤC CƠ'!A112="","",'⭕ PHỚT ĐẦU TRỤC CƠ'!G112)</f>
        <v/>
      </c>
      <c r="E5926">
        <f>IF('⭕ PHỚT ĐẦU TRỤC CƠ'!A112="","",'⭕ PHỚT ĐẦU TRỤC CƠ'!H112)</f>
        <v/>
      </c>
      <c r="F5926" s="37">
        <f>IF('⭕ PHỚT ĐẦU TRỤC CƠ'!A112="","",'⭕ PHỚT ĐẦU TRỤC CƠ'!I112)</f>
        <v/>
      </c>
      <c r="G5926" s="37">
        <f>IF('⭕ PHỚT ĐẦU TRỤC CƠ'!A112="","",'⭕ PHỚT ĐẦU TRỤC CƠ'!J112)</f>
        <v/>
      </c>
      <c r="H5926" s="37">
        <f>IF('⭕ PHỚT ĐẦU TRỤC CƠ'!A112="","",'⭕ PHỚT ĐẦU TRỤC CƠ'!K112)</f>
        <v/>
      </c>
      <c r="I5926">
        <f>IF('⭕ PHỚT ĐẦU TRỤC CƠ'!A112="","",'⭕ PHỚT ĐẦU TRỤC CƠ'!L112)</f>
        <v/>
      </c>
      <c r="J5926">
        <f>IF('⭕ PHỚT ĐẦU TRỤC CƠ'!A112="","",'⭕ PHỚT ĐẦU TRỤC CƠ'!D112)</f>
        <v/>
      </c>
      <c r="L5926">
        <f>N(L5925)+IF(AND('🔎 TRA CỨU NHANH'!$C$2&lt;&gt;"",OR(ISNUMBER(SEARCH('🔎 TRA CỨU NHANH'!$C$2,$A5926)),ISNUMBER(SEARCH('🔎 TRA CỨU NHANH'!$C$2,$B5926)))),1,0)</f>
        <v/>
      </c>
      <c r="M5926">
        <f>IF(L5926&gt;N(L5925),L5926,"")</f>
        <v/>
      </c>
      <c r="N5926">
        <f>N(N5925)+IF(AND('💰 BÁO GIÁ'!$C$27&lt;&gt;"",OR(ISNUMBER(SEARCH('💰 BÁO GIÁ'!$C$27,$A5926)),ISNUMBER(SEARCH('💰 BÁO GIÁ'!$C$27,$B5926)))),1,0)</f>
        <v/>
      </c>
      <c r="O5926">
        <f>IF(N5926&gt;N(N5925),N5926,"")</f>
        <v/>
      </c>
    </row>
    <row r="5927">
      <c r="A5927">
        <f>IF('⭕ PHỚT ĐẦU TRỤC CƠ'!A113="","",'⭕ PHỚT ĐẦU TRỤC CƠ'!A113)</f>
        <v/>
      </c>
      <c r="B5927">
        <f>IF('⭕ PHỚT ĐẦU TRỤC CƠ'!A113="","",'⭕ PHỚT ĐẦU TRỤC CƠ'!P113)</f>
        <v/>
      </c>
      <c r="C5927">
        <f>IF('⭕ PHỚT ĐẦU TRỤC CƠ'!A113="","","Phớt đầu")</f>
        <v/>
      </c>
      <c r="D5927">
        <f>IF('⭕ PHỚT ĐẦU TRỤC CƠ'!A113="","",'⭕ PHỚT ĐẦU TRỤC CƠ'!G113)</f>
        <v/>
      </c>
      <c r="E5927">
        <f>IF('⭕ PHỚT ĐẦU TRỤC CƠ'!A113="","",'⭕ PHỚT ĐẦU TRỤC CƠ'!H113)</f>
        <v/>
      </c>
      <c r="F5927" s="37">
        <f>IF('⭕ PHỚT ĐẦU TRỤC CƠ'!A113="","",'⭕ PHỚT ĐẦU TRỤC CƠ'!I113)</f>
        <v/>
      </c>
      <c r="G5927" s="37">
        <f>IF('⭕ PHỚT ĐẦU TRỤC CƠ'!A113="","",'⭕ PHỚT ĐẦU TRỤC CƠ'!J113)</f>
        <v/>
      </c>
      <c r="H5927" s="37">
        <f>IF('⭕ PHỚT ĐẦU TRỤC CƠ'!A113="","",'⭕ PHỚT ĐẦU TRỤC CƠ'!K113)</f>
        <v/>
      </c>
      <c r="I5927">
        <f>IF('⭕ PHỚT ĐẦU TRỤC CƠ'!A113="","",'⭕ PHỚT ĐẦU TRỤC CƠ'!L113)</f>
        <v/>
      </c>
      <c r="J5927">
        <f>IF('⭕ PHỚT ĐẦU TRỤC CƠ'!A113="","",'⭕ PHỚT ĐẦU TRỤC CƠ'!D113)</f>
        <v/>
      </c>
      <c r="L5927">
        <f>N(L5926)+IF(AND('🔎 TRA CỨU NHANH'!$C$2&lt;&gt;"",OR(ISNUMBER(SEARCH('🔎 TRA CỨU NHANH'!$C$2,$A5927)),ISNUMBER(SEARCH('🔎 TRA CỨU NHANH'!$C$2,$B5927)))),1,0)</f>
        <v/>
      </c>
      <c r="M5927">
        <f>IF(L5927&gt;N(L5926),L5927,"")</f>
        <v/>
      </c>
      <c r="N5927">
        <f>N(N5926)+IF(AND('💰 BÁO GIÁ'!$C$27&lt;&gt;"",OR(ISNUMBER(SEARCH('💰 BÁO GIÁ'!$C$27,$A5927)),ISNUMBER(SEARCH('💰 BÁO GIÁ'!$C$27,$B5927)))),1,0)</f>
        <v/>
      </c>
      <c r="O5927">
        <f>IF(N5927&gt;N(N5926),N5927,"")</f>
        <v/>
      </c>
    </row>
    <row r="5928">
      <c r="A5928">
        <f>IF('⭕ PHỚT ĐẦU TRỤC CƠ'!A114="","",'⭕ PHỚT ĐẦU TRỤC CƠ'!A114)</f>
        <v/>
      </c>
      <c r="B5928">
        <f>IF('⭕ PHỚT ĐẦU TRỤC CƠ'!A114="","",'⭕ PHỚT ĐẦU TRỤC CƠ'!P114)</f>
        <v/>
      </c>
      <c r="C5928">
        <f>IF('⭕ PHỚT ĐẦU TRỤC CƠ'!A114="","","Phớt đầu")</f>
        <v/>
      </c>
      <c r="D5928">
        <f>IF('⭕ PHỚT ĐẦU TRỤC CƠ'!A114="","",'⭕ PHỚT ĐẦU TRỤC CƠ'!G114)</f>
        <v/>
      </c>
      <c r="E5928">
        <f>IF('⭕ PHỚT ĐẦU TRỤC CƠ'!A114="","",'⭕ PHỚT ĐẦU TRỤC CƠ'!H114)</f>
        <v/>
      </c>
      <c r="F5928" s="37">
        <f>IF('⭕ PHỚT ĐẦU TRỤC CƠ'!A114="","",'⭕ PHỚT ĐẦU TRỤC CƠ'!I114)</f>
        <v/>
      </c>
      <c r="G5928" s="37">
        <f>IF('⭕ PHỚT ĐẦU TRỤC CƠ'!A114="","",'⭕ PHỚT ĐẦU TRỤC CƠ'!J114)</f>
        <v/>
      </c>
      <c r="H5928" s="37">
        <f>IF('⭕ PHỚT ĐẦU TRỤC CƠ'!A114="","",'⭕ PHỚT ĐẦU TRỤC CƠ'!K114)</f>
        <v/>
      </c>
      <c r="I5928">
        <f>IF('⭕ PHỚT ĐẦU TRỤC CƠ'!A114="","",'⭕ PHỚT ĐẦU TRỤC CƠ'!L114)</f>
        <v/>
      </c>
      <c r="J5928">
        <f>IF('⭕ PHỚT ĐẦU TRỤC CƠ'!A114="","",'⭕ PHỚT ĐẦU TRỤC CƠ'!D114)</f>
        <v/>
      </c>
      <c r="L5928">
        <f>N(L5927)+IF(AND('🔎 TRA CỨU NHANH'!$C$2&lt;&gt;"",OR(ISNUMBER(SEARCH('🔎 TRA CỨU NHANH'!$C$2,$A5928)),ISNUMBER(SEARCH('🔎 TRA CỨU NHANH'!$C$2,$B5928)))),1,0)</f>
        <v/>
      </c>
      <c r="M5928">
        <f>IF(L5928&gt;N(L5927),L5928,"")</f>
        <v/>
      </c>
      <c r="N5928">
        <f>N(N5927)+IF(AND('💰 BÁO GIÁ'!$C$27&lt;&gt;"",OR(ISNUMBER(SEARCH('💰 BÁO GIÁ'!$C$27,$A5928)),ISNUMBER(SEARCH('💰 BÁO GIÁ'!$C$27,$B5928)))),1,0)</f>
        <v/>
      </c>
      <c r="O5928">
        <f>IF(N5928&gt;N(N5927),N5928,"")</f>
        <v/>
      </c>
    </row>
    <row r="5929">
      <c r="A5929">
        <f>IF('⭕ PHỚT ĐẦU TRỤC CƠ'!A115="","",'⭕ PHỚT ĐẦU TRỤC CƠ'!A115)</f>
        <v/>
      </c>
      <c r="B5929">
        <f>IF('⭕ PHỚT ĐẦU TRỤC CƠ'!A115="","",'⭕ PHỚT ĐẦU TRỤC CƠ'!P115)</f>
        <v/>
      </c>
      <c r="C5929">
        <f>IF('⭕ PHỚT ĐẦU TRỤC CƠ'!A115="","","Phớt đầu")</f>
        <v/>
      </c>
      <c r="D5929">
        <f>IF('⭕ PHỚT ĐẦU TRỤC CƠ'!A115="","",'⭕ PHỚT ĐẦU TRỤC CƠ'!G115)</f>
        <v/>
      </c>
      <c r="E5929">
        <f>IF('⭕ PHỚT ĐẦU TRỤC CƠ'!A115="","",'⭕ PHỚT ĐẦU TRỤC CƠ'!H115)</f>
        <v/>
      </c>
      <c r="F5929">
        <f>IF('⭕ PHỚT ĐẦU TRỤC CƠ'!A115="","",'⭕ PHỚT ĐẦU TRỤC CƠ'!I115)</f>
        <v/>
      </c>
      <c r="G5929">
        <f>IF('⭕ PHỚT ĐẦU TRỤC CƠ'!A115="","",'⭕ PHỚT ĐẦU TRỤC CƠ'!J115)</f>
        <v/>
      </c>
      <c r="H5929">
        <f>IF('⭕ PHỚT ĐẦU TRỤC CƠ'!A115="","",'⭕ PHỚT ĐẦU TRỤC CƠ'!K115)</f>
        <v/>
      </c>
      <c r="I5929">
        <f>IF('⭕ PHỚT ĐẦU TRỤC CƠ'!A115="","",'⭕ PHỚT ĐẦU TRỤC CƠ'!L115)</f>
        <v/>
      </c>
      <c r="J5929">
        <f>IF('⭕ PHỚT ĐẦU TRỤC CƠ'!A115="","",'⭕ PHỚT ĐẦU TRỤC CƠ'!D115)</f>
        <v/>
      </c>
      <c r="L5929">
        <f>N(L5928)+IF(AND('🔎 TRA CỨU NHANH'!$C$2&lt;&gt;"",OR(ISNUMBER(SEARCH('🔎 TRA CỨU NHANH'!$C$2,$A5929)),ISNUMBER(SEARCH('🔎 TRA CỨU NHANH'!$C$2,$B5929)))),1,0)</f>
        <v/>
      </c>
      <c r="M5929">
        <f>IF(L5929&gt;N(L5928),L5929,"")</f>
        <v/>
      </c>
      <c r="N5929">
        <f>N(N5928)+IF(AND('💰 BÁO GIÁ'!$C$27&lt;&gt;"",OR(ISNUMBER(SEARCH('💰 BÁO GIÁ'!$C$27,$A5929)),ISNUMBER(SEARCH('💰 BÁO GIÁ'!$C$27,$B5929)))),1,0)</f>
        <v/>
      </c>
      <c r="O5929">
        <f>IF(N5929&gt;N(N5928),N5929,"")</f>
        <v/>
      </c>
    </row>
    <row r="5930">
      <c r="A5930">
        <f>IF('⭕ PHỚT ĐẦU TRỤC CƠ'!A116="","",'⭕ PHỚT ĐẦU TRỤC CƠ'!A116)</f>
        <v/>
      </c>
      <c r="B5930">
        <f>IF('⭕ PHỚT ĐẦU TRỤC CƠ'!A116="","",'⭕ PHỚT ĐẦU TRỤC CƠ'!P116)</f>
        <v/>
      </c>
      <c r="C5930">
        <f>IF('⭕ PHỚT ĐẦU TRỤC CƠ'!A116="","","Phớt đầu")</f>
        <v/>
      </c>
      <c r="D5930">
        <f>IF('⭕ PHỚT ĐẦU TRỤC CƠ'!A116="","",'⭕ PHỚT ĐẦU TRỤC CƠ'!G116)</f>
        <v/>
      </c>
      <c r="E5930">
        <f>IF('⭕ PHỚT ĐẦU TRỤC CƠ'!A116="","",'⭕ PHỚT ĐẦU TRỤC CƠ'!H116)</f>
        <v/>
      </c>
      <c r="F5930">
        <f>IF('⭕ PHỚT ĐẦU TRỤC CƠ'!A116="","",'⭕ PHỚT ĐẦU TRỤC CƠ'!I116)</f>
        <v/>
      </c>
      <c r="G5930">
        <f>IF('⭕ PHỚT ĐẦU TRỤC CƠ'!A116="","",'⭕ PHỚT ĐẦU TRỤC CƠ'!J116)</f>
        <v/>
      </c>
      <c r="H5930">
        <f>IF('⭕ PHỚT ĐẦU TRỤC CƠ'!A116="","",'⭕ PHỚT ĐẦU TRỤC CƠ'!K116)</f>
        <v/>
      </c>
      <c r="I5930">
        <f>IF('⭕ PHỚT ĐẦU TRỤC CƠ'!A116="","",'⭕ PHỚT ĐẦU TRỤC CƠ'!L116)</f>
        <v/>
      </c>
      <c r="J5930">
        <f>IF('⭕ PHỚT ĐẦU TRỤC CƠ'!A116="","",'⭕ PHỚT ĐẦU TRỤC CƠ'!D116)</f>
        <v/>
      </c>
      <c r="L5930">
        <f>N(L5929)+IF(AND('🔎 TRA CỨU NHANH'!$C$2&lt;&gt;"",OR(ISNUMBER(SEARCH('🔎 TRA CỨU NHANH'!$C$2,$A5930)),ISNUMBER(SEARCH('🔎 TRA CỨU NHANH'!$C$2,$B5930)))),1,0)</f>
        <v/>
      </c>
      <c r="M5930">
        <f>IF(L5930&gt;N(L5929),L5930,"")</f>
        <v/>
      </c>
      <c r="N5930">
        <f>N(N5929)+IF(AND('💰 BÁO GIÁ'!$C$27&lt;&gt;"",OR(ISNUMBER(SEARCH('💰 BÁO GIÁ'!$C$27,$A5930)),ISNUMBER(SEARCH('💰 BÁO GIÁ'!$C$27,$B5930)))),1,0)</f>
        <v/>
      </c>
      <c r="O5930">
        <f>IF(N5930&gt;N(N5929),N5930,"")</f>
        <v/>
      </c>
    </row>
    <row r="5931">
      <c r="A5931">
        <f>IF('⭕ PHỚT ĐẦU TRỤC CƠ'!A117="","",'⭕ PHỚT ĐẦU TRỤC CƠ'!A117)</f>
        <v/>
      </c>
      <c r="B5931">
        <f>IF('⭕ PHỚT ĐẦU TRỤC CƠ'!A117="","",'⭕ PHỚT ĐẦU TRỤC CƠ'!P117)</f>
        <v/>
      </c>
      <c r="C5931">
        <f>IF('⭕ PHỚT ĐẦU TRỤC CƠ'!A117="","","Phớt đầu")</f>
        <v/>
      </c>
      <c r="D5931">
        <f>IF('⭕ PHỚT ĐẦU TRỤC CƠ'!A117="","",'⭕ PHỚT ĐẦU TRỤC CƠ'!G117)</f>
        <v/>
      </c>
      <c r="E5931">
        <f>IF('⭕ PHỚT ĐẦU TRỤC CƠ'!A117="","",'⭕ PHỚT ĐẦU TRỤC CƠ'!H117)</f>
        <v/>
      </c>
      <c r="F5931" s="37">
        <f>IF('⭕ PHỚT ĐẦU TRỤC CƠ'!A117="","",'⭕ PHỚT ĐẦU TRỤC CƠ'!I117)</f>
        <v/>
      </c>
      <c r="G5931" s="37">
        <f>IF('⭕ PHỚT ĐẦU TRỤC CƠ'!A117="","",'⭕ PHỚT ĐẦU TRỤC CƠ'!J117)</f>
        <v/>
      </c>
      <c r="H5931" s="37">
        <f>IF('⭕ PHỚT ĐẦU TRỤC CƠ'!A117="","",'⭕ PHỚT ĐẦU TRỤC CƠ'!K117)</f>
        <v/>
      </c>
      <c r="I5931">
        <f>IF('⭕ PHỚT ĐẦU TRỤC CƠ'!A117="","",'⭕ PHỚT ĐẦU TRỤC CƠ'!L117)</f>
        <v/>
      </c>
      <c r="J5931">
        <f>IF('⭕ PHỚT ĐẦU TRỤC CƠ'!A117="","",'⭕ PHỚT ĐẦU TRỤC CƠ'!D117)</f>
        <v/>
      </c>
      <c r="L5931">
        <f>N(L5930)+IF(AND('🔎 TRA CỨU NHANH'!$C$2&lt;&gt;"",OR(ISNUMBER(SEARCH('🔎 TRA CỨU NHANH'!$C$2,$A5931)),ISNUMBER(SEARCH('🔎 TRA CỨU NHANH'!$C$2,$B5931)))),1,0)</f>
        <v/>
      </c>
      <c r="M5931">
        <f>IF(L5931&gt;N(L5930),L5931,"")</f>
        <v/>
      </c>
      <c r="N5931">
        <f>N(N5930)+IF(AND('💰 BÁO GIÁ'!$C$27&lt;&gt;"",OR(ISNUMBER(SEARCH('💰 BÁO GIÁ'!$C$27,$A5931)),ISNUMBER(SEARCH('💰 BÁO GIÁ'!$C$27,$B5931)))),1,0)</f>
        <v/>
      </c>
      <c r="O5931">
        <f>IF(N5931&gt;N(N5930),N5931,"")</f>
        <v/>
      </c>
    </row>
    <row r="5932">
      <c r="A5932">
        <f>IF('⭕ PHỚT ĐẦU TRỤC CƠ'!A118="","",'⭕ PHỚT ĐẦU TRỤC CƠ'!A118)</f>
        <v/>
      </c>
      <c r="B5932">
        <f>IF('⭕ PHỚT ĐẦU TRỤC CƠ'!A118="","",'⭕ PHỚT ĐẦU TRỤC CƠ'!P118)</f>
        <v/>
      </c>
      <c r="C5932">
        <f>IF('⭕ PHỚT ĐẦU TRỤC CƠ'!A118="","","Phớt đầu")</f>
        <v/>
      </c>
      <c r="D5932">
        <f>IF('⭕ PHỚT ĐẦU TRỤC CƠ'!A118="","",'⭕ PHỚT ĐẦU TRỤC CƠ'!G118)</f>
        <v/>
      </c>
      <c r="E5932">
        <f>IF('⭕ PHỚT ĐẦU TRỤC CƠ'!A118="","",'⭕ PHỚT ĐẦU TRỤC CƠ'!H118)</f>
        <v/>
      </c>
      <c r="F5932" s="37">
        <f>IF('⭕ PHỚT ĐẦU TRỤC CƠ'!A118="","",'⭕ PHỚT ĐẦU TRỤC CƠ'!I118)</f>
        <v/>
      </c>
      <c r="G5932" s="37">
        <f>IF('⭕ PHỚT ĐẦU TRỤC CƠ'!A118="","",'⭕ PHỚT ĐẦU TRỤC CƠ'!J118)</f>
        <v/>
      </c>
      <c r="H5932" s="37">
        <f>IF('⭕ PHỚT ĐẦU TRỤC CƠ'!A118="","",'⭕ PHỚT ĐẦU TRỤC CƠ'!K118)</f>
        <v/>
      </c>
      <c r="I5932">
        <f>IF('⭕ PHỚT ĐẦU TRỤC CƠ'!A118="","",'⭕ PHỚT ĐẦU TRỤC CƠ'!L118)</f>
        <v/>
      </c>
      <c r="J5932">
        <f>IF('⭕ PHỚT ĐẦU TRỤC CƠ'!A118="","",'⭕ PHỚT ĐẦU TRỤC CƠ'!D118)</f>
        <v/>
      </c>
      <c r="L5932">
        <f>N(L5931)+IF(AND('🔎 TRA CỨU NHANH'!$C$2&lt;&gt;"",OR(ISNUMBER(SEARCH('🔎 TRA CỨU NHANH'!$C$2,$A5932)),ISNUMBER(SEARCH('🔎 TRA CỨU NHANH'!$C$2,$B5932)))),1,0)</f>
        <v/>
      </c>
      <c r="M5932">
        <f>IF(L5932&gt;N(L5931),L5932,"")</f>
        <v/>
      </c>
      <c r="N5932">
        <f>N(N5931)+IF(AND('💰 BÁO GIÁ'!$C$27&lt;&gt;"",OR(ISNUMBER(SEARCH('💰 BÁO GIÁ'!$C$27,$A5932)),ISNUMBER(SEARCH('💰 BÁO GIÁ'!$C$27,$B5932)))),1,0)</f>
        <v/>
      </c>
      <c r="O5932">
        <f>IF(N5932&gt;N(N5931),N5932,"")</f>
        <v/>
      </c>
    </row>
    <row r="5933">
      <c r="A5933">
        <f>IF('⭕ PHỚT ĐẦU TRỤC CƠ'!A119="","",'⭕ PHỚT ĐẦU TRỤC CƠ'!A119)</f>
        <v/>
      </c>
      <c r="B5933">
        <f>IF('⭕ PHỚT ĐẦU TRỤC CƠ'!A119="","",'⭕ PHỚT ĐẦU TRỤC CƠ'!P119)</f>
        <v/>
      </c>
      <c r="C5933">
        <f>IF('⭕ PHỚT ĐẦU TRỤC CƠ'!A119="","","Phớt đầu")</f>
        <v/>
      </c>
      <c r="D5933">
        <f>IF('⭕ PHỚT ĐẦU TRỤC CƠ'!A119="","",'⭕ PHỚT ĐẦU TRỤC CƠ'!G119)</f>
        <v/>
      </c>
      <c r="E5933">
        <f>IF('⭕ PHỚT ĐẦU TRỤC CƠ'!A119="","",'⭕ PHỚT ĐẦU TRỤC CƠ'!H119)</f>
        <v/>
      </c>
      <c r="F5933" s="37">
        <f>IF('⭕ PHỚT ĐẦU TRỤC CƠ'!A119="","",'⭕ PHỚT ĐẦU TRỤC CƠ'!I119)</f>
        <v/>
      </c>
      <c r="G5933" s="37">
        <f>IF('⭕ PHỚT ĐẦU TRỤC CƠ'!A119="","",'⭕ PHỚT ĐẦU TRỤC CƠ'!J119)</f>
        <v/>
      </c>
      <c r="H5933" s="37">
        <f>IF('⭕ PHỚT ĐẦU TRỤC CƠ'!A119="","",'⭕ PHỚT ĐẦU TRỤC CƠ'!K119)</f>
        <v/>
      </c>
      <c r="I5933">
        <f>IF('⭕ PHỚT ĐẦU TRỤC CƠ'!A119="","",'⭕ PHỚT ĐẦU TRỤC CƠ'!L119)</f>
        <v/>
      </c>
      <c r="J5933">
        <f>IF('⭕ PHỚT ĐẦU TRỤC CƠ'!A119="","",'⭕ PHỚT ĐẦU TRỤC CƠ'!D119)</f>
        <v/>
      </c>
      <c r="L5933">
        <f>N(L5932)+IF(AND('🔎 TRA CỨU NHANH'!$C$2&lt;&gt;"",OR(ISNUMBER(SEARCH('🔎 TRA CỨU NHANH'!$C$2,$A5933)),ISNUMBER(SEARCH('🔎 TRA CỨU NHANH'!$C$2,$B5933)))),1,0)</f>
        <v/>
      </c>
      <c r="M5933">
        <f>IF(L5933&gt;N(L5932),L5933,"")</f>
        <v/>
      </c>
      <c r="N5933">
        <f>N(N5932)+IF(AND('💰 BÁO GIÁ'!$C$27&lt;&gt;"",OR(ISNUMBER(SEARCH('💰 BÁO GIÁ'!$C$27,$A5933)),ISNUMBER(SEARCH('💰 BÁO GIÁ'!$C$27,$B5933)))),1,0)</f>
        <v/>
      </c>
      <c r="O5933">
        <f>IF(N5933&gt;N(N5932),N5933,"")</f>
        <v/>
      </c>
    </row>
    <row r="5934">
      <c r="A5934">
        <f>IF('⭕ PHỚT ĐẦU TRỤC CƠ'!A120="","",'⭕ PHỚT ĐẦU TRỤC CƠ'!A120)</f>
        <v/>
      </c>
      <c r="B5934">
        <f>IF('⭕ PHỚT ĐẦU TRỤC CƠ'!A120="","",'⭕ PHỚT ĐẦU TRỤC CƠ'!P120)</f>
        <v/>
      </c>
      <c r="C5934">
        <f>IF('⭕ PHỚT ĐẦU TRỤC CƠ'!A120="","","Phớt đầu")</f>
        <v/>
      </c>
      <c r="D5934">
        <f>IF('⭕ PHỚT ĐẦU TRỤC CƠ'!A120="","",'⭕ PHỚT ĐẦU TRỤC CƠ'!G120)</f>
        <v/>
      </c>
      <c r="E5934">
        <f>IF('⭕ PHỚT ĐẦU TRỤC CƠ'!A120="","",'⭕ PHỚT ĐẦU TRỤC CƠ'!H120)</f>
        <v/>
      </c>
      <c r="F5934" s="37">
        <f>IF('⭕ PHỚT ĐẦU TRỤC CƠ'!A120="","",'⭕ PHỚT ĐẦU TRỤC CƠ'!I120)</f>
        <v/>
      </c>
      <c r="G5934" s="37">
        <f>IF('⭕ PHỚT ĐẦU TRỤC CƠ'!A120="","",'⭕ PHỚT ĐẦU TRỤC CƠ'!J120)</f>
        <v/>
      </c>
      <c r="H5934" s="37">
        <f>IF('⭕ PHỚT ĐẦU TRỤC CƠ'!A120="","",'⭕ PHỚT ĐẦU TRỤC CƠ'!K120)</f>
        <v/>
      </c>
      <c r="I5934">
        <f>IF('⭕ PHỚT ĐẦU TRỤC CƠ'!A120="","",'⭕ PHỚT ĐẦU TRỤC CƠ'!L120)</f>
        <v/>
      </c>
      <c r="J5934">
        <f>IF('⭕ PHỚT ĐẦU TRỤC CƠ'!A120="","",'⭕ PHỚT ĐẦU TRỤC CƠ'!D120)</f>
        <v/>
      </c>
      <c r="L5934">
        <f>N(L5933)+IF(AND('🔎 TRA CỨU NHANH'!$C$2&lt;&gt;"",OR(ISNUMBER(SEARCH('🔎 TRA CỨU NHANH'!$C$2,$A5934)),ISNUMBER(SEARCH('🔎 TRA CỨU NHANH'!$C$2,$B5934)))),1,0)</f>
        <v/>
      </c>
      <c r="M5934">
        <f>IF(L5934&gt;N(L5933),L5934,"")</f>
        <v/>
      </c>
      <c r="N5934">
        <f>N(N5933)+IF(AND('💰 BÁO GIÁ'!$C$27&lt;&gt;"",OR(ISNUMBER(SEARCH('💰 BÁO GIÁ'!$C$27,$A5934)),ISNUMBER(SEARCH('💰 BÁO GIÁ'!$C$27,$B5934)))),1,0)</f>
        <v/>
      </c>
      <c r="O5934">
        <f>IF(N5934&gt;N(N5933),N5934,"")</f>
        <v/>
      </c>
    </row>
    <row r="5935">
      <c r="A5935">
        <f>IF('⭕ PHỚT ĐẦU TRỤC CƠ'!A121="","",'⭕ PHỚT ĐẦU TRỤC CƠ'!A121)</f>
        <v/>
      </c>
      <c r="B5935">
        <f>IF('⭕ PHỚT ĐẦU TRỤC CƠ'!A121="","",'⭕ PHỚT ĐẦU TRỤC CƠ'!P121)</f>
        <v/>
      </c>
      <c r="C5935">
        <f>IF('⭕ PHỚT ĐẦU TRỤC CƠ'!A121="","","Phớt đầu")</f>
        <v/>
      </c>
      <c r="D5935">
        <f>IF('⭕ PHỚT ĐẦU TRỤC CƠ'!A121="","",'⭕ PHỚT ĐẦU TRỤC CƠ'!G121)</f>
        <v/>
      </c>
      <c r="E5935">
        <f>IF('⭕ PHỚT ĐẦU TRỤC CƠ'!A121="","",'⭕ PHỚT ĐẦU TRỤC CƠ'!H121)</f>
        <v/>
      </c>
      <c r="F5935" s="37">
        <f>IF('⭕ PHỚT ĐẦU TRỤC CƠ'!A121="","",'⭕ PHỚT ĐẦU TRỤC CƠ'!I121)</f>
        <v/>
      </c>
      <c r="G5935" s="37">
        <f>IF('⭕ PHỚT ĐẦU TRỤC CƠ'!A121="","",'⭕ PHỚT ĐẦU TRỤC CƠ'!J121)</f>
        <v/>
      </c>
      <c r="H5935" s="37">
        <f>IF('⭕ PHỚT ĐẦU TRỤC CƠ'!A121="","",'⭕ PHỚT ĐẦU TRỤC CƠ'!K121)</f>
        <v/>
      </c>
      <c r="I5935">
        <f>IF('⭕ PHỚT ĐẦU TRỤC CƠ'!A121="","",'⭕ PHỚT ĐẦU TRỤC CƠ'!L121)</f>
        <v/>
      </c>
      <c r="J5935">
        <f>IF('⭕ PHỚT ĐẦU TRỤC CƠ'!A121="","",'⭕ PHỚT ĐẦU TRỤC CƠ'!D121)</f>
        <v/>
      </c>
      <c r="L5935">
        <f>N(L5934)+IF(AND('🔎 TRA CỨU NHANH'!$C$2&lt;&gt;"",OR(ISNUMBER(SEARCH('🔎 TRA CỨU NHANH'!$C$2,$A5935)),ISNUMBER(SEARCH('🔎 TRA CỨU NHANH'!$C$2,$B5935)))),1,0)</f>
        <v/>
      </c>
      <c r="M5935">
        <f>IF(L5935&gt;N(L5934),L5935,"")</f>
        <v/>
      </c>
      <c r="N5935">
        <f>N(N5934)+IF(AND('💰 BÁO GIÁ'!$C$27&lt;&gt;"",OR(ISNUMBER(SEARCH('💰 BÁO GIÁ'!$C$27,$A5935)),ISNUMBER(SEARCH('💰 BÁO GIÁ'!$C$27,$B5935)))),1,0)</f>
        <v/>
      </c>
      <c r="O5935">
        <f>IF(N5935&gt;N(N5934),N5935,"")</f>
        <v/>
      </c>
    </row>
    <row r="5936">
      <c r="A5936">
        <f>IF('⭕ PHỚT ĐẦU TRỤC CƠ'!A122="","",'⭕ PHỚT ĐẦU TRỤC CƠ'!A122)</f>
        <v/>
      </c>
      <c r="B5936">
        <f>IF('⭕ PHỚT ĐẦU TRỤC CƠ'!A122="","",'⭕ PHỚT ĐẦU TRỤC CƠ'!P122)</f>
        <v/>
      </c>
      <c r="C5936">
        <f>IF('⭕ PHỚT ĐẦU TRỤC CƠ'!A122="","","Phớt đầu")</f>
        <v/>
      </c>
      <c r="D5936">
        <f>IF('⭕ PHỚT ĐẦU TRỤC CƠ'!A122="","",'⭕ PHỚT ĐẦU TRỤC CƠ'!G122)</f>
        <v/>
      </c>
      <c r="E5936">
        <f>IF('⭕ PHỚT ĐẦU TRỤC CƠ'!A122="","",'⭕ PHỚT ĐẦU TRỤC CƠ'!H122)</f>
        <v/>
      </c>
      <c r="F5936" s="37">
        <f>IF('⭕ PHỚT ĐẦU TRỤC CƠ'!A122="","",'⭕ PHỚT ĐẦU TRỤC CƠ'!I122)</f>
        <v/>
      </c>
      <c r="G5936" s="37">
        <f>IF('⭕ PHỚT ĐẦU TRỤC CƠ'!A122="","",'⭕ PHỚT ĐẦU TRỤC CƠ'!J122)</f>
        <v/>
      </c>
      <c r="H5936" s="37">
        <f>IF('⭕ PHỚT ĐẦU TRỤC CƠ'!A122="","",'⭕ PHỚT ĐẦU TRỤC CƠ'!K122)</f>
        <v/>
      </c>
      <c r="I5936">
        <f>IF('⭕ PHỚT ĐẦU TRỤC CƠ'!A122="","",'⭕ PHỚT ĐẦU TRỤC CƠ'!L122)</f>
        <v/>
      </c>
      <c r="J5936">
        <f>IF('⭕ PHỚT ĐẦU TRỤC CƠ'!A122="","",'⭕ PHỚT ĐẦU TRỤC CƠ'!D122)</f>
        <v/>
      </c>
      <c r="L5936">
        <f>N(L5935)+IF(AND('🔎 TRA CỨU NHANH'!$C$2&lt;&gt;"",OR(ISNUMBER(SEARCH('🔎 TRA CỨU NHANH'!$C$2,$A5936)),ISNUMBER(SEARCH('🔎 TRA CỨU NHANH'!$C$2,$B5936)))),1,0)</f>
        <v/>
      </c>
      <c r="M5936">
        <f>IF(L5936&gt;N(L5935),L5936,"")</f>
        <v/>
      </c>
      <c r="N5936">
        <f>N(N5935)+IF(AND('💰 BÁO GIÁ'!$C$27&lt;&gt;"",OR(ISNUMBER(SEARCH('💰 BÁO GIÁ'!$C$27,$A5936)),ISNUMBER(SEARCH('💰 BÁO GIÁ'!$C$27,$B5936)))),1,0)</f>
        <v/>
      </c>
      <c r="O5936">
        <f>IF(N5936&gt;N(N5935),N5936,"")</f>
        <v/>
      </c>
    </row>
    <row r="5937">
      <c r="A5937">
        <f>IF('⭕ PHỚT ĐẦU TRỤC CƠ'!A123="","",'⭕ PHỚT ĐẦU TRỤC CƠ'!A123)</f>
        <v/>
      </c>
      <c r="B5937">
        <f>IF('⭕ PHỚT ĐẦU TRỤC CƠ'!A123="","",'⭕ PHỚT ĐẦU TRỤC CƠ'!P123)</f>
        <v/>
      </c>
      <c r="C5937">
        <f>IF('⭕ PHỚT ĐẦU TRỤC CƠ'!A123="","","Phớt đầu")</f>
        <v/>
      </c>
      <c r="D5937">
        <f>IF('⭕ PHỚT ĐẦU TRỤC CƠ'!A123="","",'⭕ PHỚT ĐẦU TRỤC CƠ'!G123)</f>
        <v/>
      </c>
      <c r="E5937">
        <f>IF('⭕ PHỚT ĐẦU TRỤC CƠ'!A123="","",'⭕ PHỚT ĐẦU TRỤC CƠ'!H123)</f>
        <v/>
      </c>
      <c r="F5937" s="37">
        <f>IF('⭕ PHỚT ĐẦU TRỤC CƠ'!A123="","",'⭕ PHỚT ĐẦU TRỤC CƠ'!I123)</f>
        <v/>
      </c>
      <c r="G5937" s="37">
        <f>IF('⭕ PHỚT ĐẦU TRỤC CƠ'!A123="","",'⭕ PHỚT ĐẦU TRỤC CƠ'!J123)</f>
        <v/>
      </c>
      <c r="H5937" s="37">
        <f>IF('⭕ PHỚT ĐẦU TRỤC CƠ'!A123="","",'⭕ PHỚT ĐẦU TRỤC CƠ'!K123)</f>
        <v/>
      </c>
      <c r="I5937">
        <f>IF('⭕ PHỚT ĐẦU TRỤC CƠ'!A123="","",'⭕ PHỚT ĐẦU TRỤC CƠ'!L123)</f>
        <v/>
      </c>
      <c r="J5937">
        <f>IF('⭕ PHỚT ĐẦU TRỤC CƠ'!A123="","",'⭕ PHỚT ĐẦU TRỤC CƠ'!D123)</f>
        <v/>
      </c>
      <c r="L5937">
        <f>N(L5936)+IF(AND('🔎 TRA CỨU NHANH'!$C$2&lt;&gt;"",OR(ISNUMBER(SEARCH('🔎 TRA CỨU NHANH'!$C$2,$A5937)),ISNUMBER(SEARCH('🔎 TRA CỨU NHANH'!$C$2,$B5937)))),1,0)</f>
        <v/>
      </c>
      <c r="M5937">
        <f>IF(L5937&gt;N(L5936),L5937,"")</f>
        <v/>
      </c>
      <c r="N5937">
        <f>N(N5936)+IF(AND('💰 BÁO GIÁ'!$C$27&lt;&gt;"",OR(ISNUMBER(SEARCH('💰 BÁO GIÁ'!$C$27,$A5937)),ISNUMBER(SEARCH('💰 BÁO GIÁ'!$C$27,$B5937)))),1,0)</f>
        <v/>
      </c>
      <c r="O5937">
        <f>IF(N5937&gt;N(N5936),N5937,"")</f>
        <v/>
      </c>
    </row>
    <row r="5938">
      <c r="A5938">
        <f>IF('⭕ PHỚT ĐẦU TRỤC CƠ'!A124="","",'⭕ PHỚT ĐẦU TRỤC CƠ'!A124)</f>
        <v/>
      </c>
      <c r="B5938">
        <f>IF('⭕ PHỚT ĐẦU TRỤC CƠ'!A124="","",'⭕ PHỚT ĐẦU TRỤC CƠ'!P124)</f>
        <v/>
      </c>
      <c r="C5938">
        <f>IF('⭕ PHỚT ĐẦU TRỤC CƠ'!A124="","","Phớt đầu")</f>
        <v/>
      </c>
      <c r="D5938">
        <f>IF('⭕ PHỚT ĐẦU TRỤC CƠ'!A124="","",'⭕ PHỚT ĐẦU TRỤC CƠ'!G124)</f>
        <v/>
      </c>
      <c r="E5938">
        <f>IF('⭕ PHỚT ĐẦU TRỤC CƠ'!A124="","",'⭕ PHỚT ĐẦU TRỤC CƠ'!H124)</f>
        <v/>
      </c>
      <c r="F5938">
        <f>IF('⭕ PHỚT ĐẦU TRỤC CƠ'!A124="","",'⭕ PHỚT ĐẦU TRỤC CƠ'!I124)</f>
        <v/>
      </c>
      <c r="G5938">
        <f>IF('⭕ PHỚT ĐẦU TRỤC CƠ'!A124="","",'⭕ PHỚT ĐẦU TRỤC CƠ'!J124)</f>
        <v/>
      </c>
      <c r="H5938">
        <f>IF('⭕ PHỚT ĐẦU TRỤC CƠ'!A124="","",'⭕ PHỚT ĐẦU TRỤC CƠ'!K124)</f>
        <v/>
      </c>
      <c r="I5938">
        <f>IF('⭕ PHỚT ĐẦU TRỤC CƠ'!A124="","",'⭕ PHỚT ĐẦU TRỤC CƠ'!L124)</f>
        <v/>
      </c>
      <c r="J5938">
        <f>IF('⭕ PHỚT ĐẦU TRỤC CƠ'!A124="","",'⭕ PHỚT ĐẦU TRỤC CƠ'!D124)</f>
        <v/>
      </c>
      <c r="L5938">
        <f>N(L5937)+IF(AND('🔎 TRA CỨU NHANH'!$C$2&lt;&gt;"",OR(ISNUMBER(SEARCH('🔎 TRA CỨU NHANH'!$C$2,$A5938)),ISNUMBER(SEARCH('🔎 TRA CỨU NHANH'!$C$2,$B5938)))),1,0)</f>
        <v/>
      </c>
      <c r="M5938">
        <f>IF(L5938&gt;N(L5937),L5938,"")</f>
        <v/>
      </c>
      <c r="N5938">
        <f>N(N5937)+IF(AND('💰 BÁO GIÁ'!$C$27&lt;&gt;"",OR(ISNUMBER(SEARCH('💰 BÁO GIÁ'!$C$27,$A5938)),ISNUMBER(SEARCH('💰 BÁO GIÁ'!$C$27,$B5938)))),1,0)</f>
        <v/>
      </c>
      <c r="O5938">
        <f>IF(N5938&gt;N(N5937),N5938,"")</f>
        <v/>
      </c>
    </row>
    <row r="5939">
      <c r="A5939">
        <f>IF('⭕ PHỚT ĐẦU TRỤC CƠ'!A125="","",'⭕ PHỚT ĐẦU TRỤC CƠ'!A125)</f>
        <v/>
      </c>
      <c r="B5939">
        <f>IF('⭕ PHỚT ĐẦU TRỤC CƠ'!A125="","",'⭕ PHỚT ĐẦU TRỤC CƠ'!P125)</f>
        <v/>
      </c>
      <c r="C5939">
        <f>IF('⭕ PHỚT ĐẦU TRỤC CƠ'!A125="","","Phớt đầu")</f>
        <v/>
      </c>
      <c r="D5939">
        <f>IF('⭕ PHỚT ĐẦU TRỤC CƠ'!A125="","",'⭕ PHỚT ĐẦU TRỤC CƠ'!G125)</f>
        <v/>
      </c>
      <c r="E5939">
        <f>IF('⭕ PHỚT ĐẦU TRỤC CƠ'!A125="","",'⭕ PHỚT ĐẦU TRỤC CƠ'!H125)</f>
        <v/>
      </c>
      <c r="F5939">
        <f>IF('⭕ PHỚT ĐẦU TRỤC CƠ'!A125="","",'⭕ PHỚT ĐẦU TRỤC CƠ'!I125)</f>
        <v/>
      </c>
      <c r="G5939">
        <f>IF('⭕ PHỚT ĐẦU TRỤC CƠ'!A125="","",'⭕ PHỚT ĐẦU TRỤC CƠ'!J125)</f>
        <v/>
      </c>
      <c r="H5939">
        <f>IF('⭕ PHỚT ĐẦU TRỤC CƠ'!A125="","",'⭕ PHỚT ĐẦU TRỤC CƠ'!K125)</f>
        <v/>
      </c>
      <c r="I5939">
        <f>IF('⭕ PHỚT ĐẦU TRỤC CƠ'!A125="","",'⭕ PHỚT ĐẦU TRỤC CƠ'!L125)</f>
        <v/>
      </c>
      <c r="J5939">
        <f>IF('⭕ PHỚT ĐẦU TRỤC CƠ'!A125="","",'⭕ PHỚT ĐẦU TRỤC CƠ'!D125)</f>
        <v/>
      </c>
      <c r="L5939">
        <f>N(L5938)+IF(AND('🔎 TRA CỨU NHANH'!$C$2&lt;&gt;"",OR(ISNUMBER(SEARCH('🔎 TRA CỨU NHANH'!$C$2,$A5939)),ISNUMBER(SEARCH('🔎 TRA CỨU NHANH'!$C$2,$B5939)))),1,0)</f>
        <v/>
      </c>
      <c r="M5939">
        <f>IF(L5939&gt;N(L5938),L5939,"")</f>
        <v/>
      </c>
      <c r="N5939">
        <f>N(N5938)+IF(AND('💰 BÁO GIÁ'!$C$27&lt;&gt;"",OR(ISNUMBER(SEARCH('💰 BÁO GIÁ'!$C$27,$A5939)),ISNUMBER(SEARCH('💰 BÁO GIÁ'!$C$27,$B5939)))),1,0)</f>
        <v/>
      </c>
      <c r="O5939">
        <f>IF(N5939&gt;N(N5938),N5939,"")</f>
        <v/>
      </c>
    </row>
    <row r="5940">
      <c r="A5940">
        <f>IF('⭕ PHỚT ĐẦU TRỤC CƠ'!A126="","",'⭕ PHỚT ĐẦU TRỤC CƠ'!A126)</f>
        <v/>
      </c>
      <c r="B5940">
        <f>IF('⭕ PHỚT ĐẦU TRỤC CƠ'!A126="","",'⭕ PHỚT ĐẦU TRỤC CƠ'!P126)</f>
        <v/>
      </c>
      <c r="C5940">
        <f>IF('⭕ PHỚT ĐẦU TRỤC CƠ'!A126="","","Phớt đầu")</f>
        <v/>
      </c>
      <c r="D5940">
        <f>IF('⭕ PHỚT ĐẦU TRỤC CƠ'!A126="","",'⭕ PHỚT ĐẦU TRỤC CƠ'!G126)</f>
        <v/>
      </c>
      <c r="E5940">
        <f>IF('⭕ PHỚT ĐẦU TRỤC CƠ'!A126="","",'⭕ PHỚT ĐẦU TRỤC CƠ'!H126)</f>
        <v/>
      </c>
      <c r="F5940">
        <f>IF('⭕ PHỚT ĐẦU TRỤC CƠ'!A126="","",'⭕ PHỚT ĐẦU TRỤC CƠ'!I126)</f>
        <v/>
      </c>
      <c r="G5940">
        <f>IF('⭕ PHỚT ĐẦU TRỤC CƠ'!A126="","",'⭕ PHỚT ĐẦU TRỤC CƠ'!J126)</f>
        <v/>
      </c>
      <c r="H5940">
        <f>IF('⭕ PHỚT ĐẦU TRỤC CƠ'!A126="","",'⭕ PHỚT ĐẦU TRỤC CƠ'!K126)</f>
        <v/>
      </c>
      <c r="I5940">
        <f>IF('⭕ PHỚT ĐẦU TRỤC CƠ'!A126="","",'⭕ PHỚT ĐẦU TRỤC CƠ'!L126)</f>
        <v/>
      </c>
      <c r="J5940">
        <f>IF('⭕ PHỚT ĐẦU TRỤC CƠ'!A126="","",'⭕ PHỚT ĐẦU TRỤC CƠ'!D126)</f>
        <v/>
      </c>
      <c r="L5940">
        <f>N(L5939)+IF(AND('🔎 TRA CỨU NHANH'!$C$2&lt;&gt;"",OR(ISNUMBER(SEARCH('🔎 TRA CỨU NHANH'!$C$2,$A5940)),ISNUMBER(SEARCH('🔎 TRA CỨU NHANH'!$C$2,$B5940)))),1,0)</f>
        <v/>
      </c>
      <c r="M5940">
        <f>IF(L5940&gt;N(L5939),L5940,"")</f>
        <v/>
      </c>
      <c r="N5940">
        <f>N(N5939)+IF(AND('💰 BÁO GIÁ'!$C$27&lt;&gt;"",OR(ISNUMBER(SEARCH('💰 BÁO GIÁ'!$C$27,$A5940)),ISNUMBER(SEARCH('💰 BÁO GIÁ'!$C$27,$B5940)))),1,0)</f>
        <v/>
      </c>
      <c r="O5940">
        <f>IF(N5940&gt;N(N5939),N5940,"")</f>
        <v/>
      </c>
    </row>
    <row r="5941">
      <c r="A5941">
        <f>IF('⭕ PHỚT ĐẦU TRỤC CƠ'!A127="","",'⭕ PHỚT ĐẦU TRỤC CƠ'!A127)</f>
        <v/>
      </c>
      <c r="B5941">
        <f>IF('⭕ PHỚT ĐẦU TRỤC CƠ'!A127="","",'⭕ PHỚT ĐẦU TRỤC CƠ'!P127)</f>
        <v/>
      </c>
      <c r="C5941">
        <f>IF('⭕ PHỚT ĐẦU TRỤC CƠ'!A127="","","Phớt đầu")</f>
        <v/>
      </c>
      <c r="D5941">
        <f>IF('⭕ PHỚT ĐẦU TRỤC CƠ'!A127="","",'⭕ PHỚT ĐẦU TRỤC CƠ'!G127)</f>
        <v/>
      </c>
      <c r="E5941">
        <f>IF('⭕ PHỚT ĐẦU TRỤC CƠ'!A127="","",'⭕ PHỚT ĐẦU TRỤC CƠ'!H127)</f>
        <v/>
      </c>
      <c r="F5941">
        <f>IF('⭕ PHỚT ĐẦU TRỤC CƠ'!A127="","",'⭕ PHỚT ĐẦU TRỤC CƠ'!I127)</f>
        <v/>
      </c>
      <c r="G5941">
        <f>IF('⭕ PHỚT ĐẦU TRỤC CƠ'!A127="","",'⭕ PHỚT ĐẦU TRỤC CƠ'!J127)</f>
        <v/>
      </c>
      <c r="H5941">
        <f>IF('⭕ PHỚT ĐẦU TRỤC CƠ'!A127="","",'⭕ PHỚT ĐẦU TRỤC CƠ'!K127)</f>
        <v/>
      </c>
      <c r="I5941">
        <f>IF('⭕ PHỚT ĐẦU TRỤC CƠ'!A127="","",'⭕ PHỚT ĐẦU TRỤC CƠ'!L127)</f>
        <v/>
      </c>
      <c r="J5941">
        <f>IF('⭕ PHỚT ĐẦU TRỤC CƠ'!A127="","",'⭕ PHỚT ĐẦU TRỤC CƠ'!D127)</f>
        <v/>
      </c>
      <c r="L5941">
        <f>N(L5940)+IF(AND('🔎 TRA CỨU NHANH'!$C$2&lt;&gt;"",OR(ISNUMBER(SEARCH('🔎 TRA CỨU NHANH'!$C$2,$A5941)),ISNUMBER(SEARCH('🔎 TRA CỨU NHANH'!$C$2,$B5941)))),1,0)</f>
        <v/>
      </c>
      <c r="M5941">
        <f>IF(L5941&gt;N(L5940),L5941,"")</f>
        <v/>
      </c>
      <c r="N5941">
        <f>N(N5940)+IF(AND('💰 BÁO GIÁ'!$C$27&lt;&gt;"",OR(ISNUMBER(SEARCH('💰 BÁO GIÁ'!$C$27,$A5941)),ISNUMBER(SEARCH('💰 BÁO GIÁ'!$C$27,$B5941)))),1,0)</f>
        <v/>
      </c>
      <c r="O5941">
        <f>IF(N5941&gt;N(N5940),N5941,"")</f>
        <v/>
      </c>
    </row>
    <row r="5942">
      <c r="A5942">
        <f>IF('⭕ PHỚT ĐẦU TRỤC CƠ'!A128="","",'⭕ PHỚT ĐẦU TRỤC CƠ'!A128)</f>
        <v/>
      </c>
      <c r="B5942">
        <f>IF('⭕ PHỚT ĐẦU TRỤC CƠ'!A128="","",'⭕ PHỚT ĐẦU TRỤC CƠ'!P128)</f>
        <v/>
      </c>
      <c r="C5942">
        <f>IF('⭕ PHỚT ĐẦU TRỤC CƠ'!A128="","","Phớt đầu")</f>
        <v/>
      </c>
      <c r="D5942">
        <f>IF('⭕ PHỚT ĐẦU TRỤC CƠ'!A128="","",'⭕ PHỚT ĐẦU TRỤC CƠ'!G128)</f>
        <v/>
      </c>
      <c r="E5942">
        <f>IF('⭕ PHỚT ĐẦU TRỤC CƠ'!A128="","",'⭕ PHỚT ĐẦU TRỤC CƠ'!H128)</f>
        <v/>
      </c>
      <c r="F5942">
        <f>IF('⭕ PHỚT ĐẦU TRỤC CƠ'!A128="","",'⭕ PHỚT ĐẦU TRỤC CƠ'!I128)</f>
        <v/>
      </c>
      <c r="G5942">
        <f>IF('⭕ PHỚT ĐẦU TRỤC CƠ'!A128="","",'⭕ PHỚT ĐẦU TRỤC CƠ'!J128)</f>
        <v/>
      </c>
      <c r="H5942">
        <f>IF('⭕ PHỚT ĐẦU TRỤC CƠ'!A128="","",'⭕ PHỚT ĐẦU TRỤC CƠ'!K128)</f>
        <v/>
      </c>
      <c r="I5942">
        <f>IF('⭕ PHỚT ĐẦU TRỤC CƠ'!A128="","",'⭕ PHỚT ĐẦU TRỤC CƠ'!L128)</f>
        <v/>
      </c>
      <c r="J5942">
        <f>IF('⭕ PHỚT ĐẦU TRỤC CƠ'!A128="","",'⭕ PHỚT ĐẦU TRỤC CƠ'!D128)</f>
        <v/>
      </c>
      <c r="L5942">
        <f>N(L5941)+IF(AND('🔎 TRA CỨU NHANH'!$C$2&lt;&gt;"",OR(ISNUMBER(SEARCH('🔎 TRA CỨU NHANH'!$C$2,$A5942)),ISNUMBER(SEARCH('🔎 TRA CỨU NHANH'!$C$2,$B5942)))),1,0)</f>
        <v/>
      </c>
      <c r="M5942">
        <f>IF(L5942&gt;N(L5941),L5942,"")</f>
        <v/>
      </c>
      <c r="N5942">
        <f>N(N5941)+IF(AND('💰 BÁO GIÁ'!$C$27&lt;&gt;"",OR(ISNUMBER(SEARCH('💰 BÁO GIÁ'!$C$27,$A5942)),ISNUMBER(SEARCH('💰 BÁO GIÁ'!$C$27,$B5942)))),1,0)</f>
        <v/>
      </c>
      <c r="O5942">
        <f>IF(N5942&gt;N(N5941),N5942,"")</f>
        <v/>
      </c>
    </row>
    <row r="5943">
      <c r="A5943">
        <f>IF('⭕ PHỚT ĐẦU TRỤC CƠ'!A129="","",'⭕ PHỚT ĐẦU TRỤC CƠ'!A129)</f>
        <v/>
      </c>
      <c r="B5943">
        <f>IF('⭕ PHỚT ĐẦU TRỤC CƠ'!A129="","",'⭕ PHỚT ĐẦU TRỤC CƠ'!P129)</f>
        <v/>
      </c>
      <c r="C5943">
        <f>IF('⭕ PHỚT ĐẦU TRỤC CƠ'!A129="","","Phớt đầu")</f>
        <v/>
      </c>
      <c r="D5943">
        <f>IF('⭕ PHỚT ĐẦU TRỤC CƠ'!A129="","",'⭕ PHỚT ĐẦU TRỤC CƠ'!G129)</f>
        <v/>
      </c>
      <c r="E5943">
        <f>IF('⭕ PHỚT ĐẦU TRỤC CƠ'!A129="","",'⭕ PHỚT ĐẦU TRỤC CƠ'!H129)</f>
        <v/>
      </c>
      <c r="F5943">
        <f>IF('⭕ PHỚT ĐẦU TRỤC CƠ'!A129="","",'⭕ PHỚT ĐẦU TRỤC CƠ'!I129)</f>
        <v/>
      </c>
      <c r="G5943">
        <f>IF('⭕ PHỚT ĐẦU TRỤC CƠ'!A129="","",'⭕ PHỚT ĐẦU TRỤC CƠ'!J129)</f>
        <v/>
      </c>
      <c r="H5943">
        <f>IF('⭕ PHỚT ĐẦU TRỤC CƠ'!A129="","",'⭕ PHỚT ĐẦU TRỤC CƠ'!K129)</f>
        <v/>
      </c>
      <c r="I5943">
        <f>IF('⭕ PHỚT ĐẦU TRỤC CƠ'!A129="","",'⭕ PHỚT ĐẦU TRỤC CƠ'!L129)</f>
        <v/>
      </c>
      <c r="J5943">
        <f>IF('⭕ PHỚT ĐẦU TRỤC CƠ'!A129="","",'⭕ PHỚT ĐẦU TRỤC CƠ'!D129)</f>
        <v/>
      </c>
      <c r="L5943">
        <f>N(L5942)+IF(AND('🔎 TRA CỨU NHANH'!$C$2&lt;&gt;"",OR(ISNUMBER(SEARCH('🔎 TRA CỨU NHANH'!$C$2,$A5943)),ISNUMBER(SEARCH('🔎 TRA CỨU NHANH'!$C$2,$B5943)))),1,0)</f>
        <v/>
      </c>
      <c r="M5943">
        <f>IF(L5943&gt;N(L5942),L5943,"")</f>
        <v/>
      </c>
      <c r="N5943">
        <f>N(N5942)+IF(AND('💰 BÁO GIÁ'!$C$27&lt;&gt;"",OR(ISNUMBER(SEARCH('💰 BÁO GIÁ'!$C$27,$A5943)),ISNUMBER(SEARCH('💰 BÁO GIÁ'!$C$27,$B5943)))),1,0)</f>
        <v/>
      </c>
      <c r="O5943">
        <f>IF(N5943&gt;N(N5942),N5943,"")</f>
        <v/>
      </c>
    </row>
    <row r="5944">
      <c r="A5944">
        <f>IF('⭕ PHỚT ĐẦU TRỤC CƠ'!A130="","",'⭕ PHỚT ĐẦU TRỤC CƠ'!A130)</f>
        <v/>
      </c>
      <c r="B5944">
        <f>IF('⭕ PHỚT ĐẦU TRỤC CƠ'!A130="","",'⭕ PHỚT ĐẦU TRỤC CƠ'!P130)</f>
        <v/>
      </c>
      <c r="C5944">
        <f>IF('⭕ PHỚT ĐẦU TRỤC CƠ'!A130="","","Phớt đầu")</f>
        <v/>
      </c>
      <c r="D5944">
        <f>IF('⭕ PHỚT ĐẦU TRỤC CƠ'!A130="","",'⭕ PHỚT ĐẦU TRỤC CƠ'!G130)</f>
        <v/>
      </c>
      <c r="E5944">
        <f>IF('⭕ PHỚT ĐẦU TRỤC CƠ'!A130="","",'⭕ PHỚT ĐẦU TRỤC CƠ'!H130)</f>
        <v/>
      </c>
      <c r="F5944">
        <f>IF('⭕ PHỚT ĐẦU TRỤC CƠ'!A130="","",'⭕ PHỚT ĐẦU TRỤC CƠ'!I130)</f>
        <v/>
      </c>
      <c r="G5944">
        <f>IF('⭕ PHỚT ĐẦU TRỤC CƠ'!A130="","",'⭕ PHỚT ĐẦU TRỤC CƠ'!J130)</f>
        <v/>
      </c>
      <c r="H5944">
        <f>IF('⭕ PHỚT ĐẦU TRỤC CƠ'!A130="","",'⭕ PHỚT ĐẦU TRỤC CƠ'!K130)</f>
        <v/>
      </c>
      <c r="I5944">
        <f>IF('⭕ PHỚT ĐẦU TRỤC CƠ'!A130="","",'⭕ PHỚT ĐẦU TRỤC CƠ'!L130)</f>
        <v/>
      </c>
      <c r="J5944">
        <f>IF('⭕ PHỚT ĐẦU TRỤC CƠ'!A130="","",'⭕ PHỚT ĐẦU TRỤC CƠ'!D130)</f>
        <v/>
      </c>
      <c r="L5944">
        <f>N(L5943)+IF(AND('🔎 TRA CỨU NHANH'!$C$2&lt;&gt;"",OR(ISNUMBER(SEARCH('🔎 TRA CỨU NHANH'!$C$2,$A5944)),ISNUMBER(SEARCH('🔎 TRA CỨU NHANH'!$C$2,$B5944)))),1,0)</f>
        <v/>
      </c>
      <c r="M5944">
        <f>IF(L5944&gt;N(L5943),L5944,"")</f>
        <v/>
      </c>
      <c r="N5944">
        <f>N(N5943)+IF(AND('💰 BÁO GIÁ'!$C$27&lt;&gt;"",OR(ISNUMBER(SEARCH('💰 BÁO GIÁ'!$C$27,$A5944)),ISNUMBER(SEARCH('💰 BÁO GIÁ'!$C$27,$B5944)))),1,0)</f>
        <v/>
      </c>
      <c r="O5944">
        <f>IF(N5944&gt;N(N5943),N5944,"")</f>
        <v/>
      </c>
    </row>
    <row r="5945">
      <c r="A5945">
        <f>IF('⭕ PHỚT ĐẦU TRỤC CƠ'!A131="","",'⭕ PHỚT ĐẦU TRỤC CƠ'!A131)</f>
        <v/>
      </c>
      <c r="B5945">
        <f>IF('⭕ PHỚT ĐẦU TRỤC CƠ'!A131="","",'⭕ PHỚT ĐẦU TRỤC CƠ'!P131)</f>
        <v/>
      </c>
      <c r="C5945">
        <f>IF('⭕ PHỚT ĐẦU TRỤC CƠ'!A131="","","Phớt đầu")</f>
        <v/>
      </c>
      <c r="D5945">
        <f>IF('⭕ PHỚT ĐẦU TRỤC CƠ'!A131="","",'⭕ PHỚT ĐẦU TRỤC CƠ'!G131)</f>
        <v/>
      </c>
      <c r="E5945">
        <f>IF('⭕ PHỚT ĐẦU TRỤC CƠ'!A131="","",'⭕ PHỚT ĐẦU TRỤC CƠ'!H131)</f>
        <v/>
      </c>
      <c r="F5945">
        <f>IF('⭕ PHỚT ĐẦU TRỤC CƠ'!A131="","",'⭕ PHỚT ĐẦU TRỤC CƠ'!I131)</f>
        <v/>
      </c>
      <c r="G5945">
        <f>IF('⭕ PHỚT ĐẦU TRỤC CƠ'!A131="","",'⭕ PHỚT ĐẦU TRỤC CƠ'!J131)</f>
        <v/>
      </c>
      <c r="H5945">
        <f>IF('⭕ PHỚT ĐẦU TRỤC CƠ'!A131="","",'⭕ PHỚT ĐẦU TRỤC CƠ'!K131)</f>
        <v/>
      </c>
      <c r="I5945">
        <f>IF('⭕ PHỚT ĐẦU TRỤC CƠ'!A131="","",'⭕ PHỚT ĐẦU TRỤC CƠ'!L131)</f>
        <v/>
      </c>
      <c r="J5945">
        <f>IF('⭕ PHỚT ĐẦU TRỤC CƠ'!A131="","",'⭕ PHỚT ĐẦU TRỤC CƠ'!D131)</f>
        <v/>
      </c>
      <c r="L5945">
        <f>N(L5944)+IF(AND('🔎 TRA CỨU NHANH'!$C$2&lt;&gt;"",OR(ISNUMBER(SEARCH('🔎 TRA CỨU NHANH'!$C$2,$A5945)),ISNUMBER(SEARCH('🔎 TRA CỨU NHANH'!$C$2,$B5945)))),1,0)</f>
        <v/>
      </c>
      <c r="M5945">
        <f>IF(L5945&gt;N(L5944),L5945,"")</f>
        <v/>
      </c>
      <c r="N5945">
        <f>N(N5944)+IF(AND('💰 BÁO GIÁ'!$C$27&lt;&gt;"",OR(ISNUMBER(SEARCH('💰 BÁO GIÁ'!$C$27,$A5945)),ISNUMBER(SEARCH('💰 BÁO GIÁ'!$C$27,$B5945)))),1,0)</f>
        <v/>
      </c>
      <c r="O5945">
        <f>IF(N5945&gt;N(N5944),N5945,"")</f>
        <v/>
      </c>
    </row>
    <row r="5946">
      <c r="A5946">
        <f>IF('⭕ PHỚT ĐẦU TRỤC CƠ'!A132="","",'⭕ PHỚT ĐẦU TRỤC CƠ'!A132)</f>
        <v/>
      </c>
      <c r="B5946">
        <f>IF('⭕ PHỚT ĐẦU TRỤC CƠ'!A132="","",'⭕ PHỚT ĐẦU TRỤC CƠ'!P132)</f>
        <v/>
      </c>
      <c r="C5946">
        <f>IF('⭕ PHỚT ĐẦU TRỤC CƠ'!A132="","","Phớt đầu")</f>
        <v/>
      </c>
      <c r="D5946">
        <f>IF('⭕ PHỚT ĐẦU TRỤC CƠ'!A132="","",'⭕ PHỚT ĐẦU TRỤC CƠ'!G132)</f>
        <v/>
      </c>
      <c r="E5946">
        <f>IF('⭕ PHỚT ĐẦU TRỤC CƠ'!A132="","",'⭕ PHỚT ĐẦU TRỤC CƠ'!H132)</f>
        <v/>
      </c>
      <c r="F5946">
        <f>IF('⭕ PHỚT ĐẦU TRỤC CƠ'!A132="","",'⭕ PHỚT ĐẦU TRỤC CƠ'!I132)</f>
        <v/>
      </c>
      <c r="G5946">
        <f>IF('⭕ PHỚT ĐẦU TRỤC CƠ'!A132="","",'⭕ PHỚT ĐẦU TRỤC CƠ'!J132)</f>
        <v/>
      </c>
      <c r="H5946">
        <f>IF('⭕ PHỚT ĐẦU TRỤC CƠ'!A132="","",'⭕ PHỚT ĐẦU TRỤC CƠ'!K132)</f>
        <v/>
      </c>
      <c r="I5946">
        <f>IF('⭕ PHỚT ĐẦU TRỤC CƠ'!A132="","",'⭕ PHỚT ĐẦU TRỤC CƠ'!L132)</f>
        <v/>
      </c>
      <c r="J5946">
        <f>IF('⭕ PHỚT ĐẦU TRỤC CƠ'!A132="","",'⭕ PHỚT ĐẦU TRỤC CƠ'!D132)</f>
        <v/>
      </c>
      <c r="L5946">
        <f>N(L5945)+IF(AND('🔎 TRA CỨU NHANH'!$C$2&lt;&gt;"",OR(ISNUMBER(SEARCH('🔎 TRA CỨU NHANH'!$C$2,$A5946)),ISNUMBER(SEARCH('🔎 TRA CỨU NHANH'!$C$2,$B5946)))),1,0)</f>
        <v/>
      </c>
      <c r="M5946">
        <f>IF(L5946&gt;N(L5945),L5946,"")</f>
        <v/>
      </c>
      <c r="N5946">
        <f>N(N5945)+IF(AND('💰 BÁO GIÁ'!$C$27&lt;&gt;"",OR(ISNUMBER(SEARCH('💰 BÁO GIÁ'!$C$27,$A5946)),ISNUMBER(SEARCH('💰 BÁO GIÁ'!$C$27,$B5946)))),1,0)</f>
        <v/>
      </c>
      <c r="O5946">
        <f>IF(N5946&gt;N(N5945),N5946,"")</f>
        <v/>
      </c>
    </row>
    <row r="5947">
      <c r="A5947">
        <f>IF('⭕ PHỚT ĐẦU TRỤC CƠ'!A133="","",'⭕ PHỚT ĐẦU TRỤC CƠ'!A133)</f>
        <v/>
      </c>
      <c r="B5947">
        <f>IF('⭕ PHỚT ĐẦU TRỤC CƠ'!A133="","",'⭕ PHỚT ĐẦU TRỤC CƠ'!P133)</f>
        <v/>
      </c>
      <c r="C5947">
        <f>IF('⭕ PHỚT ĐẦU TRỤC CƠ'!A133="","","Phớt đầu")</f>
        <v/>
      </c>
      <c r="D5947">
        <f>IF('⭕ PHỚT ĐẦU TRỤC CƠ'!A133="","",'⭕ PHỚT ĐẦU TRỤC CƠ'!G133)</f>
        <v/>
      </c>
      <c r="E5947">
        <f>IF('⭕ PHỚT ĐẦU TRỤC CƠ'!A133="","",'⭕ PHỚT ĐẦU TRỤC CƠ'!H133)</f>
        <v/>
      </c>
      <c r="F5947">
        <f>IF('⭕ PHỚT ĐẦU TRỤC CƠ'!A133="","",'⭕ PHỚT ĐẦU TRỤC CƠ'!I133)</f>
        <v/>
      </c>
      <c r="G5947">
        <f>IF('⭕ PHỚT ĐẦU TRỤC CƠ'!A133="","",'⭕ PHỚT ĐẦU TRỤC CƠ'!J133)</f>
        <v/>
      </c>
      <c r="H5947">
        <f>IF('⭕ PHỚT ĐẦU TRỤC CƠ'!A133="","",'⭕ PHỚT ĐẦU TRỤC CƠ'!K133)</f>
        <v/>
      </c>
      <c r="I5947">
        <f>IF('⭕ PHỚT ĐẦU TRỤC CƠ'!A133="","",'⭕ PHỚT ĐẦU TRỤC CƠ'!L133)</f>
        <v/>
      </c>
      <c r="J5947">
        <f>IF('⭕ PHỚT ĐẦU TRỤC CƠ'!A133="","",'⭕ PHỚT ĐẦU TRỤC CƠ'!D133)</f>
        <v/>
      </c>
      <c r="L5947">
        <f>N(L5946)+IF(AND('🔎 TRA CỨU NHANH'!$C$2&lt;&gt;"",OR(ISNUMBER(SEARCH('🔎 TRA CỨU NHANH'!$C$2,$A5947)),ISNUMBER(SEARCH('🔎 TRA CỨU NHANH'!$C$2,$B5947)))),1,0)</f>
        <v/>
      </c>
      <c r="M5947">
        <f>IF(L5947&gt;N(L5946),L5947,"")</f>
        <v/>
      </c>
      <c r="N5947">
        <f>N(N5946)+IF(AND('💰 BÁO GIÁ'!$C$27&lt;&gt;"",OR(ISNUMBER(SEARCH('💰 BÁO GIÁ'!$C$27,$A5947)),ISNUMBER(SEARCH('💰 BÁO GIÁ'!$C$27,$B5947)))),1,0)</f>
        <v/>
      </c>
      <c r="O5947">
        <f>IF(N5947&gt;N(N5946),N5947,"")</f>
        <v/>
      </c>
    </row>
    <row r="5948">
      <c r="A5948">
        <f>IF('⭕ PHỚT ĐẦU TRỤC CƠ'!A134="","",'⭕ PHỚT ĐẦU TRỤC CƠ'!A134)</f>
        <v/>
      </c>
      <c r="B5948">
        <f>IF('⭕ PHỚT ĐẦU TRỤC CƠ'!A134="","",'⭕ PHỚT ĐẦU TRỤC CƠ'!P134)</f>
        <v/>
      </c>
      <c r="C5948">
        <f>IF('⭕ PHỚT ĐẦU TRỤC CƠ'!A134="","","Phớt đầu")</f>
        <v/>
      </c>
      <c r="D5948">
        <f>IF('⭕ PHỚT ĐẦU TRỤC CƠ'!A134="","",'⭕ PHỚT ĐẦU TRỤC CƠ'!G134)</f>
        <v/>
      </c>
      <c r="E5948">
        <f>IF('⭕ PHỚT ĐẦU TRỤC CƠ'!A134="","",'⭕ PHỚT ĐẦU TRỤC CƠ'!H134)</f>
        <v/>
      </c>
      <c r="F5948">
        <f>IF('⭕ PHỚT ĐẦU TRỤC CƠ'!A134="","",'⭕ PHỚT ĐẦU TRỤC CƠ'!I134)</f>
        <v/>
      </c>
      <c r="G5948">
        <f>IF('⭕ PHỚT ĐẦU TRỤC CƠ'!A134="","",'⭕ PHỚT ĐẦU TRỤC CƠ'!J134)</f>
        <v/>
      </c>
      <c r="H5948">
        <f>IF('⭕ PHỚT ĐẦU TRỤC CƠ'!A134="","",'⭕ PHỚT ĐẦU TRỤC CƠ'!K134)</f>
        <v/>
      </c>
      <c r="I5948">
        <f>IF('⭕ PHỚT ĐẦU TRỤC CƠ'!A134="","",'⭕ PHỚT ĐẦU TRỤC CƠ'!L134)</f>
        <v/>
      </c>
      <c r="J5948">
        <f>IF('⭕ PHỚT ĐẦU TRỤC CƠ'!A134="","",'⭕ PHỚT ĐẦU TRỤC CƠ'!D134)</f>
        <v/>
      </c>
      <c r="L5948">
        <f>N(L5947)+IF(AND('🔎 TRA CỨU NHANH'!$C$2&lt;&gt;"",OR(ISNUMBER(SEARCH('🔎 TRA CỨU NHANH'!$C$2,$A5948)),ISNUMBER(SEARCH('🔎 TRA CỨU NHANH'!$C$2,$B5948)))),1,0)</f>
        <v/>
      </c>
      <c r="M5948">
        <f>IF(L5948&gt;N(L5947),L5948,"")</f>
        <v/>
      </c>
      <c r="N5948">
        <f>N(N5947)+IF(AND('💰 BÁO GIÁ'!$C$27&lt;&gt;"",OR(ISNUMBER(SEARCH('💰 BÁO GIÁ'!$C$27,$A5948)),ISNUMBER(SEARCH('💰 BÁO GIÁ'!$C$27,$B5948)))),1,0)</f>
        <v/>
      </c>
      <c r="O5948">
        <f>IF(N5948&gt;N(N5947),N5948,"")</f>
        <v/>
      </c>
    </row>
    <row r="5949">
      <c r="A5949">
        <f>IF('⭕ PHỚT ĐẦU TRỤC CƠ'!A135="","",'⭕ PHỚT ĐẦU TRỤC CƠ'!A135)</f>
        <v/>
      </c>
      <c r="B5949">
        <f>IF('⭕ PHỚT ĐẦU TRỤC CƠ'!A135="","",'⭕ PHỚT ĐẦU TRỤC CƠ'!P135)</f>
        <v/>
      </c>
      <c r="C5949">
        <f>IF('⭕ PHỚT ĐẦU TRỤC CƠ'!A135="","","Phớt đầu")</f>
        <v/>
      </c>
      <c r="D5949">
        <f>IF('⭕ PHỚT ĐẦU TRỤC CƠ'!A135="","",'⭕ PHỚT ĐẦU TRỤC CƠ'!G135)</f>
        <v/>
      </c>
      <c r="E5949">
        <f>IF('⭕ PHỚT ĐẦU TRỤC CƠ'!A135="","",'⭕ PHỚT ĐẦU TRỤC CƠ'!H135)</f>
        <v/>
      </c>
      <c r="F5949">
        <f>IF('⭕ PHỚT ĐẦU TRỤC CƠ'!A135="","",'⭕ PHỚT ĐẦU TRỤC CƠ'!I135)</f>
        <v/>
      </c>
      <c r="G5949">
        <f>IF('⭕ PHỚT ĐẦU TRỤC CƠ'!A135="","",'⭕ PHỚT ĐẦU TRỤC CƠ'!J135)</f>
        <v/>
      </c>
      <c r="H5949">
        <f>IF('⭕ PHỚT ĐẦU TRỤC CƠ'!A135="","",'⭕ PHỚT ĐẦU TRỤC CƠ'!K135)</f>
        <v/>
      </c>
      <c r="I5949">
        <f>IF('⭕ PHỚT ĐẦU TRỤC CƠ'!A135="","",'⭕ PHỚT ĐẦU TRỤC CƠ'!L135)</f>
        <v/>
      </c>
      <c r="J5949">
        <f>IF('⭕ PHỚT ĐẦU TRỤC CƠ'!A135="","",'⭕ PHỚT ĐẦU TRỤC CƠ'!D135)</f>
        <v/>
      </c>
      <c r="L5949">
        <f>N(L5948)+IF(AND('🔎 TRA CỨU NHANH'!$C$2&lt;&gt;"",OR(ISNUMBER(SEARCH('🔎 TRA CỨU NHANH'!$C$2,$A5949)),ISNUMBER(SEARCH('🔎 TRA CỨU NHANH'!$C$2,$B5949)))),1,0)</f>
        <v/>
      </c>
      <c r="M5949">
        <f>IF(L5949&gt;N(L5948),L5949,"")</f>
        <v/>
      </c>
      <c r="N5949">
        <f>N(N5948)+IF(AND('💰 BÁO GIÁ'!$C$27&lt;&gt;"",OR(ISNUMBER(SEARCH('💰 BÁO GIÁ'!$C$27,$A5949)),ISNUMBER(SEARCH('💰 BÁO GIÁ'!$C$27,$B5949)))),1,0)</f>
        <v/>
      </c>
      <c r="O5949">
        <f>IF(N5949&gt;N(N5948),N5949,"")</f>
        <v/>
      </c>
    </row>
    <row r="5950">
      <c r="A5950">
        <f>IF('⭕ PHỚT ĐẦU TRỤC CƠ'!A136="","",'⭕ PHỚT ĐẦU TRỤC CƠ'!A136)</f>
        <v/>
      </c>
      <c r="B5950">
        <f>IF('⭕ PHỚT ĐẦU TRỤC CƠ'!A136="","",'⭕ PHỚT ĐẦU TRỤC CƠ'!P136)</f>
        <v/>
      </c>
      <c r="C5950">
        <f>IF('⭕ PHỚT ĐẦU TRỤC CƠ'!A136="","","Phớt đầu")</f>
        <v/>
      </c>
      <c r="D5950">
        <f>IF('⭕ PHỚT ĐẦU TRỤC CƠ'!A136="","",'⭕ PHỚT ĐẦU TRỤC CƠ'!G136)</f>
        <v/>
      </c>
      <c r="E5950">
        <f>IF('⭕ PHỚT ĐẦU TRỤC CƠ'!A136="","",'⭕ PHỚT ĐẦU TRỤC CƠ'!H136)</f>
        <v/>
      </c>
      <c r="F5950">
        <f>IF('⭕ PHỚT ĐẦU TRỤC CƠ'!A136="","",'⭕ PHỚT ĐẦU TRỤC CƠ'!I136)</f>
        <v/>
      </c>
      <c r="G5950">
        <f>IF('⭕ PHỚT ĐẦU TRỤC CƠ'!A136="","",'⭕ PHỚT ĐẦU TRỤC CƠ'!J136)</f>
        <v/>
      </c>
      <c r="H5950">
        <f>IF('⭕ PHỚT ĐẦU TRỤC CƠ'!A136="","",'⭕ PHỚT ĐẦU TRỤC CƠ'!K136)</f>
        <v/>
      </c>
      <c r="I5950">
        <f>IF('⭕ PHỚT ĐẦU TRỤC CƠ'!A136="","",'⭕ PHỚT ĐẦU TRỤC CƠ'!L136)</f>
        <v/>
      </c>
      <c r="J5950">
        <f>IF('⭕ PHỚT ĐẦU TRỤC CƠ'!A136="","",'⭕ PHỚT ĐẦU TRỤC CƠ'!D136)</f>
        <v/>
      </c>
      <c r="L5950">
        <f>N(L5949)+IF(AND('🔎 TRA CỨU NHANH'!$C$2&lt;&gt;"",OR(ISNUMBER(SEARCH('🔎 TRA CỨU NHANH'!$C$2,$A5950)),ISNUMBER(SEARCH('🔎 TRA CỨU NHANH'!$C$2,$B5950)))),1,0)</f>
        <v/>
      </c>
      <c r="M5950">
        <f>IF(L5950&gt;N(L5949),L5950,"")</f>
        <v/>
      </c>
      <c r="N5950">
        <f>N(N5949)+IF(AND('💰 BÁO GIÁ'!$C$27&lt;&gt;"",OR(ISNUMBER(SEARCH('💰 BÁO GIÁ'!$C$27,$A5950)),ISNUMBER(SEARCH('💰 BÁO GIÁ'!$C$27,$B5950)))),1,0)</f>
        <v/>
      </c>
      <c r="O5950">
        <f>IF(N5950&gt;N(N5949),N5950,"")</f>
        <v/>
      </c>
    </row>
    <row r="5951">
      <c r="A5951">
        <f>IF('⭕ PHỚT ĐẦU TRỤC CƠ'!A137="","",'⭕ PHỚT ĐẦU TRỤC CƠ'!A137)</f>
        <v/>
      </c>
      <c r="B5951">
        <f>IF('⭕ PHỚT ĐẦU TRỤC CƠ'!A137="","",'⭕ PHỚT ĐẦU TRỤC CƠ'!P137)</f>
        <v/>
      </c>
      <c r="C5951">
        <f>IF('⭕ PHỚT ĐẦU TRỤC CƠ'!A137="","","Phớt đầu")</f>
        <v/>
      </c>
      <c r="D5951">
        <f>IF('⭕ PHỚT ĐẦU TRỤC CƠ'!A137="","",'⭕ PHỚT ĐẦU TRỤC CƠ'!G137)</f>
        <v/>
      </c>
      <c r="E5951">
        <f>IF('⭕ PHỚT ĐẦU TRỤC CƠ'!A137="","",'⭕ PHỚT ĐẦU TRỤC CƠ'!H137)</f>
        <v/>
      </c>
      <c r="F5951">
        <f>IF('⭕ PHỚT ĐẦU TRỤC CƠ'!A137="","",'⭕ PHỚT ĐẦU TRỤC CƠ'!I137)</f>
        <v/>
      </c>
      <c r="G5951">
        <f>IF('⭕ PHỚT ĐẦU TRỤC CƠ'!A137="","",'⭕ PHỚT ĐẦU TRỤC CƠ'!J137)</f>
        <v/>
      </c>
      <c r="H5951">
        <f>IF('⭕ PHỚT ĐẦU TRỤC CƠ'!A137="","",'⭕ PHỚT ĐẦU TRỤC CƠ'!K137)</f>
        <v/>
      </c>
      <c r="I5951">
        <f>IF('⭕ PHỚT ĐẦU TRỤC CƠ'!A137="","",'⭕ PHỚT ĐẦU TRỤC CƠ'!L137)</f>
        <v/>
      </c>
      <c r="J5951">
        <f>IF('⭕ PHỚT ĐẦU TRỤC CƠ'!A137="","",'⭕ PHỚT ĐẦU TRỤC CƠ'!D137)</f>
        <v/>
      </c>
      <c r="L5951">
        <f>N(L5950)+IF(AND('🔎 TRA CỨU NHANH'!$C$2&lt;&gt;"",OR(ISNUMBER(SEARCH('🔎 TRA CỨU NHANH'!$C$2,$A5951)),ISNUMBER(SEARCH('🔎 TRA CỨU NHANH'!$C$2,$B5951)))),1,0)</f>
        <v/>
      </c>
      <c r="M5951">
        <f>IF(L5951&gt;N(L5950),L5951,"")</f>
        <v/>
      </c>
      <c r="N5951">
        <f>N(N5950)+IF(AND('💰 BÁO GIÁ'!$C$27&lt;&gt;"",OR(ISNUMBER(SEARCH('💰 BÁO GIÁ'!$C$27,$A5951)),ISNUMBER(SEARCH('💰 BÁO GIÁ'!$C$27,$B5951)))),1,0)</f>
        <v/>
      </c>
      <c r="O5951">
        <f>IF(N5951&gt;N(N5950),N5951,"")</f>
        <v/>
      </c>
    </row>
    <row r="5952">
      <c r="A5952">
        <f>IF('🔴 PHỚT ĐUÔI TRỤC CƠ'!A3="","",'🔴 PHỚT ĐUÔI TRỤC CƠ'!A3)</f>
        <v/>
      </c>
      <c r="B5952">
        <f>IF('🔴 PHỚT ĐUÔI TRỤC CƠ'!A3="","",'🔴 PHỚT ĐUÔI TRỤC CƠ'!P3)</f>
        <v/>
      </c>
      <c r="C5952">
        <f>IF('🔴 PHỚT ĐUÔI TRỤC CƠ'!A3="","","Phớt đuôi")</f>
        <v/>
      </c>
      <c r="D5952">
        <f>IF('🔴 PHỚT ĐUÔI TRỤC CƠ'!A3="","",'🔴 PHỚT ĐUÔI TRỤC CƠ'!G3)</f>
        <v/>
      </c>
      <c r="E5952">
        <f>IF('🔴 PHỚT ĐUÔI TRỤC CƠ'!A3="","",'🔴 PHỚT ĐUÔI TRỤC CƠ'!H3)</f>
        <v/>
      </c>
      <c r="F5952">
        <f>IF('🔴 PHỚT ĐUÔI TRỤC CƠ'!A3="","",'🔴 PHỚT ĐUÔI TRỤC CƠ'!I3)</f>
        <v/>
      </c>
      <c r="G5952">
        <f>IF('🔴 PHỚT ĐUÔI TRỤC CƠ'!A3="","",'🔴 PHỚT ĐUÔI TRỤC CƠ'!J3)</f>
        <v/>
      </c>
      <c r="H5952">
        <f>IF('🔴 PHỚT ĐUÔI TRỤC CƠ'!A3="","",'🔴 PHỚT ĐUÔI TRỤC CƠ'!K3)</f>
        <v/>
      </c>
      <c r="I5952">
        <f>IF('🔴 PHỚT ĐUÔI TRỤC CƠ'!A3="","",'🔴 PHỚT ĐUÔI TRỤC CƠ'!L3)</f>
        <v/>
      </c>
      <c r="J5952">
        <f>IF('🔴 PHỚT ĐUÔI TRỤC CƠ'!A3="","",'🔴 PHỚT ĐUÔI TRỤC CƠ'!D3)</f>
        <v/>
      </c>
      <c r="L5952">
        <f>N(L5951)+IF(AND('🔎 TRA CỨU NHANH'!$C$2&lt;&gt;"",OR(ISNUMBER(SEARCH('🔎 TRA CỨU NHANH'!$C$2,$A5952)),ISNUMBER(SEARCH('🔎 TRA CỨU NHANH'!$C$2,$B5952)))),1,0)</f>
        <v/>
      </c>
      <c r="M5952">
        <f>IF(L5952&gt;N(L5951),L5952,"")</f>
        <v/>
      </c>
      <c r="N5952">
        <f>N(N5951)+IF(AND('💰 BÁO GIÁ'!$C$27&lt;&gt;"",OR(ISNUMBER(SEARCH('💰 BÁO GIÁ'!$C$27,$A5952)),ISNUMBER(SEARCH('💰 BÁO GIÁ'!$C$27,$B5952)))),1,0)</f>
        <v/>
      </c>
      <c r="O5952">
        <f>IF(N5952&gt;N(N5951),N5952,"")</f>
        <v/>
      </c>
    </row>
    <row r="5953">
      <c r="A5953">
        <f>IF('🔴 PHỚT ĐUÔI TRỤC CƠ'!A4="","",'🔴 PHỚT ĐUÔI TRỤC CƠ'!A4)</f>
        <v/>
      </c>
      <c r="B5953">
        <f>IF('🔴 PHỚT ĐUÔI TRỤC CƠ'!A4="","",'🔴 PHỚT ĐUÔI TRỤC CƠ'!P4)</f>
        <v/>
      </c>
      <c r="C5953">
        <f>IF('🔴 PHỚT ĐUÔI TRỤC CƠ'!A4="","","Phớt đuôi")</f>
        <v/>
      </c>
      <c r="D5953">
        <f>IF('🔴 PHỚT ĐUÔI TRỤC CƠ'!A4="","",'🔴 PHỚT ĐUÔI TRỤC CƠ'!G4)</f>
        <v/>
      </c>
      <c r="E5953">
        <f>IF('🔴 PHỚT ĐUÔI TRỤC CƠ'!A4="","",'🔴 PHỚT ĐUÔI TRỤC CƠ'!H4)</f>
        <v/>
      </c>
      <c r="F5953">
        <f>IF('🔴 PHỚT ĐUÔI TRỤC CƠ'!A4="","",'🔴 PHỚT ĐUÔI TRỤC CƠ'!I4)</f>
        <v/>
      </c>
      <c r="G5953">
        <f>IF('🔴 PHỚT ĐUÔI TRỤC CƠ'!A4="","",'🔴 PHỚT ĐUÔI TRỤC CƠ'!J4)</f>
        <v/>
      </c>
      <c r="H5953">
        <f>IF('🔴 PHỚT ĐUÔI TRỤC CƠ'!A4="","",'🔴 PHỚT ĐUÔI TRỤC CƠ'!K4)</f>
        <v/>
      </c>
      <c r="I5953">
        <f>IF('🔴 PHỚT ĐUÔI TRỤC CƠ'!A4="","",'🔴 PHỚT ĐUÔI TRỤC CƠ'!L4)</f>
        <v/>
      </c>
      <c r="J5953">
        <f>IF('🔴 PHỚT ĐUÔI TRỤC CƠ'!A4="","",'🔴 PHỚT ĐUÔI TRỤC CƠ'!D4)</f>
        <v/>
      </c>
      <c r="L5953">
        <f>N(L5952)+IF(AND('🔎 TRA CỨU NHANH'!$C$2&lt;&gt;"",OR(ISNUMBER(SEARCH('🔎 TRA CỨU NHANH'!$C$2,$A5953)),ISNUMBER(SEARCH('🔎 TRA CỨU NHANH'!$C$2,$B5953)))),1,0)</f>
        <v/>
      </c>
      <c r="M5953">
        <f>IF(L5953&gt;N(L5952),L5953,"")</f>
        <v/>
      </c>
      <c r="N5953">
        <f>N(N5952)+IF(AND('💰 BÁO GIÁ'!$C$27&lt;&gt;"",OR(ISNUMBER(SEARCH('💰 BÁO GIÁ'!$C$27,$A5953)),ISNUMBER(SEARCH('💰 BÁO GIÁ'!$C$27,$B5953)))),1,0)</f>
        <v/>
      </c>
      <c r="O5953">
        <f>IF(N5953&gt;N(N5952),N5953,"")</f>
        <v/>
      </c>
    </row>
    <row r="5954">
      <c r="A5954">
        <f>IF('🔴 PHỚT ĐUÔI TRỤC CƠ'!A5="","",'🔴 PHỚT ĐUÔI TRỤC CƠ'!A5)</f>
        <v/>
      </c>
      <c r="B5954">
        <f>IF('🔴 PHỚT ĐUÔI TRỤC CƠ'!A5="","",'🔴 PHỚT ĐUÔI TRỤC CƠ'!P5)</f>
        <v/>
      </c>
      <c r="C5954">
        <f>IF('🔴 PHỚT ĐUÔI TRỤC CƠ'!A5="","","Phớt đuôi")</f>
        <v/>
      </c>
      <c r="D5954">
        <f>IF('🔴 PHỚT ĐUÔI TRỤC CƠ'!A5="","",'🔴 PHỚT ĐUÔI TRỤC CƠ'!G5)</f>
        <v/>
      </c>
      <c r="E5954">
        <f>IF('🔴 PHỚT ĐUÔI TRỤC CƠ'!A5="","",'🔴 PHỚT ĐUÔI TRỤC CƠ'!H5)</f>
        <v/>
      </c>
      <c r="F5954">
        <f>IF('🔴 PHỚT ĐUÔI TRỤC CƠ'!A5="","",'🔴 PHỚT ĐUÔI TRỤC CƠ'!I5)</f>
        <v/>
      </c>
      <c r="G5954">
        <f>IF('🔴 PHỚT ĐUÔI TRỤC CƠ'!A5="","",'🔴 PHỚT ĐUÔI TRỤC CƠ'!J5)</f>
        <v/>
      </c>
      <c r="H5954">
        <f>IF('🔴 PHỚT ĐUÔI TRỤC CƠ'!A5="","",'🔴 PHỚT ĐUÔI TRỤC CƠ'!K5)</f>
        <v/>
      </c>
      <c r="I5954">
        <f>IF('🔴 PHỚT ĐUÔI TRỤC CƠ'!A5="","",'🔴 PHỚT ĐUÔI TRỤC CƠ'!L5)</f>
        <v/>
      </c>
      <c r="J5954">
        <f>IF('🔴 PHỚT ĐUÔI TRỤC CƠ'!A5="","",'🔴 PHỚT ĐUÔI TRỤC CƠ'!D5)</f>
        <v/>
      </c>
      <c r="L5954">
        <f>N(L5953)+IF(AND('🔎 TRA CỨU NHANH'!$C$2&lt;&gt;"",OR(ISNUMBER(SEARCH('🔎 TRA CỨU NHANH'!$C$2,$A5954)),ISNUMBER(SEARCH('🔎 TRA CỨU NHANH'!$C$2,$B5954)))),1,0)</f>
        <v/>
      </c>
      <c r="M5954">
        <f>IF(L5954&gt;N(L5953),L5954,"")</f>
        <v/>
      </c>
      <c r="N5954">
        <f>N(N5953)+IF(AND('💰 BÁO GIÁ'!$C$27&lt;&gt;"",OR(ISNUMBER(SEARCH('💰 BÁO GIÁ'!$C$27,$A5954)),ISNUMBER(SEARCH('💰 BÁO GIÁ'!$C$27,$B5954)))),1,0)</f>
        <v/>
      </c>
      <c r="O5954">
        <f>IF(N5954&gt;N(N5953),N5954,"")</f>
        <v/>
      </c>
    </row>
    <row r="5955">
      <c r="A5955">
        <f>IF('🔴 PHỚT ĐUÔI TRỤC CƠ'!A6="","",'🔴 PHỚT ĐUÔI TRỤC CƠ'!A6)</f>
        <v/>
      </c>
      <c r="B5955">
        <f>IF('🔴 PHỚT ĐUÔI TRỤC CƠ'!A6="","",'🔴 PHỚT ĐUÔI TRỤC CƠ'!P6)</f>
        <v/>
      </c>
      <c r="C5955">
        <f>IF('🔴 PHỚT ĐUÔI TRỤC CƠ'!A6="","","Phớt đuôi")</f>
        <v/>
      </c>
      <c r="D5955">
        <f>IF('🔴 PHỚT ĐUÔI TRỤC CƠ'!A6="","",'🔴 PHỚT ĐUÔI TRỤC CƠ'!G6)</f>
        <v/>
      </c>
      <c r="E5955">
        <f>IF('🔴 PHỚT ĐUÔI TRỤC CƠ'!A6="","",'🔴 PHỚT ĐUÔI TRỤC CƠ'!H6)</f>
        <v/>
      </c>
      <c r="F5955">
        <f>IF('🔴 PHỚT ĐUÔI TRỤC CƠ'!A6="","",'🔴 PHỚT ĐUÔI TRỤC CƠ'!I6)</f>
        <v/>
      </c>
      <c r="G5955">
        <f>IF('🔴 PHỚT ĐUÔI TRỤC CƠ'!A6="","",'🔴 PHỚT ĐUÔI TRỤC CƠ'!J6)</f>
        <v/>
      </c>
      <c r="H5955">
        <f>IF('🔴 PHỚT ĐUÔI TRỤC CƠ'!A6="","",'🔴 PHỚT ĐUÔI TRỤC CƠ'!K6)</f>
        <v/>
      </c>
      <c r="I5955">
        <f>IF('🔴 PHỚT ĐUÔI TRỤC CƠ'!A6="","",'🔴 PHỚT ĐUÔI TRỤC CƠ'!L6)</f>
        <v/>
      </c>
      <c r="J5955">
        <f>IF('🔴 PHỚT ĐUÔI TRỤC CƠ'!A6="","",'🔴 PHỚT ĐUÔI TRỤC CƠ'!D6)</f>
        <v/>
      </c>
      <c r="L5955">
        <f>N(L5954)+IF(AND('🔎 TRA CỨU NHANH'!$C$2&lt;&gt;"",OR(ISNUMBER(SEARCH('🔎 TRA CỨU NHANH'!$C$2,$A5955)),ISNUMBER(SEARCH('🔎 TRA CỨU NHANH'!$C$2,$B5955)))),1,0)</f>
        <v/>
      </c>
      <c r="M5955">
        <f>IF(L5955&gt;N(L5954),L5955,"")</f>
        <v/>
      </c>
      <c r="N5955">
        <f>N(N5954)+IF(AND('💰 BÁO GIÁ'!$C$27&lt;&gt;"",OR(ISNUMBER(SEARCH('💰 BÁO GIÁ'!$C$27,$A5955)),ISNUMBER(SEARCH('💰 BÁO GIÁ'!$C$27,$B5955)))),1,0)</f>
        <v/>
      </c>
      <c r="O5955">
        <f>IF(N5955&gt;N(N5954),N5955,"")</f>
        <v/>
      </c>
    </row>
    <row r="5956">
      <c r="A5956">
        <f>IF('🔴 PHỚT ĐUÔI TRỤC CƠ'!A7="","",'🔴 PHỚT ĐUÔI TRỤC CƠ'!A7)</f>
        <v/>
      </c>
      <c r="B5956">
        <f>IF('🔴 PHỚT ĐUÔI TRỤC CƠ'!A7="","",'🔴 PHỚT ĐUÔI TRỤC CƠ'!P7)</f>
        <v/>
      </c>
      <c r="C5956">
        <f>IF('🔴 PHỚT ĐUÔI TRỤC CƠ'!A7="","","Phớt đuôi")</f>
        <v/>
      </c>
      <c r="D5956">
        <f>IF('🔴 PHỚT ĐUÔI TRỤC CƠ'!A7="","",'🔴 PHỚT ĐUÔI TRỤC CƠ'!G7)</f>
        <v/>
      </c>
      <c r="E5956">
        <f>IF('🔴 PHỚT ĐUÔI TRỤC CƠ'!A7="","",'🔴 PHỚT ĐUÔI TRỤC CƠ'!H7)</f>
        <v/>
      </c>
      <c r="F5956">
        <f>IF('🔴 PHỚT ĐUÔI TRỤC CƠ'!A7="","",'🔴 PHỚT ĐUÔI TRỤC CƠ'!I7)</f>
        <v/>
      </c>
      <c r="G5956">
        <f>IF('🔴 PHỚT ĐUÔI TRỤC CƠ'!A7="","",'🔴 PHỚT ĐUÔI TRỤC CƠ'!J7)</f>
        <v/>
      </c>
      <c r="H5956">
        <f>IF('🔴 PHỚT ĐUÔI TRỤC CƠ'!A7="","",'🔴 PHỚT ĐUÔI TRỤC CƠ'!K7)</f>
        <v/>
      </c>
      <c r="I5956">
        <f>IF('🔴 PHỚT ĐUÔI TRỤC CƠ'!A7="","",'🔴 PHỚT ĐUÔI TRỤC CƠ'!L7)</f>
        <v/>
      </c>
      <c r="J5956">
        <f>IF('🔴 PHỚT ĐUÔI TRỤC CƠ'!A7="","",'🔴 PHỚT ĐUÔI TRỤC CƠ'!D7)</f>
        <v/>
      </c>
      <c r="L5956">
        <f>N(L5955)+IF(AND('🔎 TRA CỨU NHANH'!$C$2&lt;&gt;"",OR(ISNUMBER(SEARCH('🔎 TRA CỨU NHANH'!$C$2,$A5956)),ISNUMBER(SEARCH('🔎 TRA CỨU NHANH'!$C$2,$B5956)))),1,0)</f>
        <v/>
      </c>
      <c r="M5956">
        <f>IF(L5956&gt;N(L5955),L5956,"")</f>
        <v/>
      </c>
      <c r="N5956">
        <f>N(N5955)+IF(AND('💰 BÁO GIÁ'!$C$27&lt;&gt;"",OR(ISNUMBER(SEARCH('💰 BÁO GIÁ'!$C$27,$A5956)),ISNUMBER(SEARCH('💰 BÁO GIÁ'!$C$27,$B5956)))),1,0)</f>
        <v/>
      </c>
      <c r="O5956">
        <f>IF(N5956&gt;N(N5955),N5956,"")</f>
        <v/>
      </c>
    </row>
    <row r="5957">
      <c r="A5957">
        <f>IF('🔴 PHỚT ĐUÔI TRỤC CƠ'!A8="","",'🔴 PHỚT ĐUÔI TRỤC CƠ'!A8)</f>
        <v/>
      </c>
      <c r="B5957">
        <f>IF('🔴 PHỚT ĐUÔI TRỤC CƠ'!A8="","",'🔴 PHỚT ĐUÔI TRỤC CƠ'!P8)</f>
        <v/>
      </c>
      <c r="C5957">
        <f>IF('🔴 PHỚT ĐUÔI TRỤC CƠ'!A8="","","Phớt đuôi")</f>
        <v/>
      </c>
      <c r="D5957">
        <f>IF('🔴 PHỚT ĐUÔI TRỤC CƠ'!A8="","",'🔴 PHỚT ĐUÔI TRỤC CƠ'!G8)</f>
        <v/>
      </c>
      <c r="E5957">
        <f>IF('🔴 PHỚT ĐUÔI TRỤC CƠ'!A8="","",'🔴 PHỚT ĐUÔI TRỤC CƠ'!H8)</f>
        <v/>
      </c>
      <c r="F5957">
        <f>IF('🔴 PHỚT ĐUÔI TRỤC CƠ'!A8="","",'🔴 PHỚT ĐUÔI TRỤC CƠ'!I8)</f>
        <v/>
      </c>
      <c r="G5957">
        <f>IF('🔴 PHỚT ĐUÔI TRỤC CƠ'!A8="","",'🔴 PHỚT ĐUÔI TRỤC CƠ'!J8)</f>
        <v/>
      </c>
      <c r="H5957">
        <f>IF('🔴 PHỚT ĐUÔI TRỤC CƠ'!A8="","",'🔴 PHỚT ĐUÔI TRỤC CƠ'!K8)</f>
        <v/>
      </c>
      <c r="I5957">
        <f>IF('🔴 PHỚT ĐUÔI TRỤC CƠ'!A8="","",'🔴 PHỚT ĐUÔI TRỤC CƠ'!L8)</f>
        <v/>
      </c>
      <c r="J5957">
        <f>IF('🔴 PHỚT ĐUÔI TRỤC CƠ'!A8="","",'🔴 PHỚT ĐUÔI TRỤC CƠ'!D8)</f>
        <v/>
      </c>
      <c r="L5957">
        <f>N(L5956)+IF(AND('🔎 TRA CỨU NHANH'!$C$2&lt;&gt;"",OR(ISNUMBER(SEARCH('🔎 TRA CỨU NHANH'!$C$2,$A5957)),ISNUMBER(SEARCH('🔎 TRA CỨU NHANH'!$C$2,$B5957)))),1,0)</f>
        <v/>
      </c>
      <c r="M5957">
        <f>IF(L5957&gt;N(L5956),L5957,"")</f>
        <v/>
      </c>
      <c r="N5957">
        <f>N(N5956)+IF(AND('💰 BÁO GIÁ'!$C$27&lt;&gt;"",OR(ISNUMBER(SEARCH('💰 BÁO GIÁ'!$C$27,$A5957)),ISNUMBER(SEARCH('💰 BÁO GIÁ'!$C$27,$B5957)))),1,0)</f>
        <v/>
      </c>
      <c r="O5957">
        <f>IF(N5957&gt;N(N5956),N5957,"")</f>
        <v/>
      </c>
    </row>
    <row r="5958">
      <c r="A5958">
        <f>IF('🔴 PHỚT ĐUÔI TRỤC CƠ'!A9="","",'🔴 PHỚT ĐUÔI TRỤC CƠ'!A9)</f>
        <v/>
      </c>
      <c r="B5958">
        <f>IF('🔴 PHỚT ĐUÔI TRỤC CƠ'!A9="","",'🔴 PHỚT ĐUÔI TRỤC CƠ'!P9)</f>
        <v/>
      </c>
      <c r="C5958">
        <f>IF('🔴 PHỚT ĐUÔI TRỤC CƠ'!A9="","","Phớt đuôi")</f>
        <v/>
      </c>
      <c r="D5958">
        <f>IF('🔴 PHỚT ĐUÔI TRỤC CƠ'!A9="","",'🔴 PHỚT ĐUÔI TRỤC CƠ'!G9)</f>
        <v/>
      </c>
      <c r="E5958">
        <f>IF('🔴 PHỚT ĐUÔI TRỤC CƠ'!A9="","",'🔴 PHỚT ĐUÔI TRỤC CƠ'!H9)</f>
        <v/>
      </c>
      <c r="F5958">
        <f>IF('🔴 PHỚT ĐUÔI TRỤC CƠ'!A9="","",'🔴 PHỚT ĐUÔI TRỤC CƠ'!I9)</f>
        <v/>
      </c>
      <c r="G5958">
        <f>IF('🔴 PHỚT ĐUÔI TRỤC CƠ'!A9="","",'🔴 PHỚT ĐUÔI TRỤC CƠ'!J9)</f>
        <v/>
      </c>
      <c r="H5958">
        <f>IF('🔴 PHỚT ĐUÔI TRỤC CƠ'!A9="","",'🔴 PHỚT ĐUÔI TRỤC CƠ'!K9)</f>
        <v/>
      </c>
      <c r="I5958">
        <f>IF('🔴 PHỚT ĐUÔI TRỤC CƠ'!A9="","",'🔴 PHỚT ĐUÔI TRỤC CƠ'!L9)</f>
        <v/>
      </c>
      <c r="J5958">
        <f>IF('🔴 PHỚT ĐUÔI TRỤC CƠ'!A9="","",'🔴 PHỚT ĐUÔI TRỤC CƠ'!D9)</f>
        <v/>
      </c>
      <c r="L5958">
        <f>N(L5957)+IF(AND('🔎 TRA CỨU NHANH'!$C$2&lt;&gt;"",OR(ISNUMBER(SEARCH('🔎 TRA CỨU NHANH'!$C$2,$A5958)),ISNUMBER(SEARCH('🔎 TRA CỨU NHANH'!$C$2,$B5958)))),1,0)</f>
        <v/>
      </c>
      <c r="M5958">
        <f>IF(L5958&gt;N(L5957),L5958,"")</f>
        <v/>
      </c>
      <c r="N5958">
        <f>N(N5957)+IF(AND('💰 BÁO GIÁ'!$C$27&lt;&gt;"",OR(ISNUMBER(SEARCH('💰 BÁO GIÁ'!$C$27,$A5958)),ISNUMBER(SEARCH('💰 BÁO GIÁ'!$C$27,$B5958)))),1,0)</f>
        <v/>
      </c>
      <c r="O5958">
        <f>IF(N5958&gt;N(N5957),N5958,"")</f>
        <v/>
      </c>
    </row>
    <row r="5959">
      <c r="A5959">
        <f>IF('🔴 PHỚT ĐUÔI TRỤC CƠ'!A10="","",'🔴 PHỚT ĐUÔI TRỤC CƠ'!A10)</f>
        <v/>
      </c>
      <c r="B5959">
        <f>IF('🔴 PHỚT ĐUÔI TRỤC CƠ'!A10="","",'🔴 PHỚT ĐUÔI TRỤC CƠ'!P10)</f>
        <v/>
      </c>
      <c r="C5959">
        <f>IF('🔴 PHỚT ĐUÔI TRỤC CƠ'!A10="","","Phớt đuôi")</f>
        <v/>
      </c>
      <c r="D5959">
        <f>IF('🔴 PHỚT ĐUÔI TRỤC CƠ'!A10="","",'🔴 PHỚT ĐUÔI TRỤC CƠ'!G10)</f>
        <v/>
      </c>
      <c r="E5959">
        <f>IF('🔴 PHỚT ĐUÔI TRỤC CƠ'!A10="","",'🔴 PHỚT ĐUÔI TRỤC CƠ'!H10)</f>
        <v/>
      </c>
      <c r="F5959">
        <f>IF('🔴 PHỚT ĐUÔI TRỤC CƠ'!A10="","",'🔴 PHỚT ĐUÔI TRỤC CƠ'!I10)</f>
        <v/>
      </c>
      <c r="G5959">
        <f>IF('🔴 PHỚT ĐUÔI TRỤC CƠ'!A10="","",'🔴 PHỚT ĐUÔI TRỤC CƠ'!J10)</f>
        <v/>
      </c>
      <c r="H5959">
        <f>IF('🔴 PHỚT ĐUÔI TRỤC CƠ'!A10="","",'🔴 PHỚT ĐUÔI TRỤC CƠ'!K10)</f>
        <v/>
      </c>
      <c r="I5959">
        <f>IF('🔴 PHỚT ĐUÔI TRỤC CƠ'!A10="","",'🔴 PHỚT ĐUÔI TRỤC CƠ'!L10)</f>
        <v/>
      </c>
      <c r="J5959">
        <f>IF('🔴 PHỚT ĐUÔI TRỤC CƠ'!A10="","",'🔴 PHỚT ĐUÔI TRỤC CƠ'!D10)</f>
        <v/>
      </c>
      <c r="L5959">
        <f>N(L5958)+IF(AND('🔎 TRA CỨU NHANH'!$C$2&lt;&gt;"",OR(ISNUMBER(SEARCH('🔎 TRA CỨU NHANH'!$C$2,$A5959)),ISNUMBER(SEARCH('🔎 TRA CỨU NHANH'!$C$2,$B5959)))),1,0)</f>
        <v/>
      </c>
      <c r="M5959">
        <f>IF(L5959&gt;N(L5958),L5959,"")</f>
        <v/>
      </c>
      <c r="N5959">
        <f>N(N5958)+IF(AND('💰 BÁO GIÁ'!$C$27&lt;&gt;"",OR(ISNUMBER(SEARCH('💰 BÁO GIÁ'!$C$27,$A5959)),ISNUMBER(SEARCH('💰 BÁO GIÁ'!$C$27,$B5959)))),1,0)</f>
        <v/>
      </c>
      <c r="O5959">
        <f>IF(N5959&gt;N(N5958),N5959,"")</f>
        <v/>
      </c>
    </row>
    <row r="5960">
      <c r="A5960">
        <f>IF('🔴 PHỚT ĐUÔI TRỤC CƠ'!A11="","",'🔴 PHỚT ĐUÔI TRỤC CƠ'!A11)</f>
        <v/>
      </c>
      <c r="B5960">
        <f>IF('🔴 PHỚT ĐUÔI TRỤC CƠ'!A11="","",'🔴 PHỚT ĐUÔI TRỤC CƠ'!P11)</f>
        <v/>
      </c>
      <c r="C5960">
        <f>IF('🔴 PHỚT ĐUÔI TRỤC CƠ'!A11="","","Phớt đuôi")</f>
        <v/>
      </c>
      <c r="D5960">
        <f>IF('🔴 PHỚT ĐUÔI TRỤC CƠ'!A11="","",'🔴 PHỚT ĐUÔI TRỤC CƠ'!G11)</f>
        <v/>
      </c>
      <c r="E5960">
        <f>IF('🔴 PHỚT ĐUÔI TRỤC CƠ'!A11="","",'🔴 PHỚT ĐUÔI TRỤC CƠ'!H11)</f>
        <v/>
      </c>
      <c r="F5960">
        <f>IF('🔴 PHỚT ĐUÔI TRỤC CƠ'!A11="","",'🔴 PHỚT ĐUÔI TRỤC CƠ'!I11)</f>
        <v/>
      </c>
      <c r="G5960">
        <f>IF('🔴 PHỚT ĐUÔI TRỤC CƠ'!A11="","",'🔴 PHỚT ĐUÔI TRỤC CƠ'!J11)</f>
        <v/>
      </c>
      <c r="H5960">
        <f>IF('🔴 PHỚT ĐUÔI TRỤC CƠ'!A11="","",'🔴 PHỚT ĐUÔI TRỤC CƠ'!K11)</f>
        <v/>
      </c>
      <c r="I5960">
        <f>IF('🔴 PHỚT ĐUÔI TRỤC CƠ'!A11="","",'🔴 PHỚT ĐUÔI TRỤC CƠ'!L11)</f>
        <v/>
      </c>
      <c r="J5960">
        <f>IF('🔴 PHỚT ĐUÔI TRỤC CƠ'!A11="","",'🔴 PHỚT ĐUÔI TRỤC CƠ'!D11)</f>
        <v/>
      </c>
      <c r="L5960">
        <f>N(L5959)+IF(AND('🔎 TRA CỨU NHANH'!$C$2&lt;&gt;"",OR(ISNUMBER(SEARCH('🔎 TRA CỨU NHANH'!$C$2,$A5960)),ISNUMBER(SEARCH('🔎 TRA CỨU NHANH'!$C$2,$B5960)))),1,0)</f>
        <v/>
      </c>
      <c r="M5960">
        <f>IF(L5960&gt;N(L5959),L5960,"")</f>
        <v/>
      </c>
      <c r="N5960">
        <f>N(N5959)+IF(AND('💰 BÁO GIÁ'!$C$27&lt;&gt;"",OR(ISNUMBER(SEARCH('💰 BÁO GIÁ'!$C$27,$A5960)),ISNUMBER(SEARCH('💰 BÁO GIÁ'!$C$27,$B5960)))),1,0)</f>
        <v/>
      </c>
      <c r="O5960">
        <f>IF(N5960&gt;N(N5959),N5960,"")</f>
        <v/>
      </c>
    </row>
    <row r="5961">
      <c r="A5961">
        <f>IF('🔴 PHỚT ĐUÔI TRỤC CƠ'!A12="","",'🔴 PHỚT ĐUÔI TRỤC CƠ'!A12)</f>
        <v/>
      </c>
      <c r="B5961">
        <f>IF('🔴 PHỚT ĐUÔI TRỤC CƠ'!A12="","",'🔴 PHỚT ĐUÔI TRỤC CƠ'!P12)</f>
        <v/>
      </c>
      <c r="C5961">
        <f>IF('🔴 PHỚT ĐUÔI TRỤC CƠ'!A12="","","Phớt đuôi")</f>
        <v/>
      </c>
      <c r="D5961">
        <f>IF('🔴 PHỚT ĐUÔI TRỤC CƠ'!A12="","",'🔴 PHỚT ĐUÔI TRỤC CƠ'!G12)</f>
        <v/>
      </c>
      <c r="E5961">
        <f>IF('🔴 PHỚT ĐUÔI TRỤC CƠ'!A12="","",'🔴 PHỚT ĐUÔI TRỤC CƠ'!H12)</f>
        <v/>
      </c>
      <c r="F5961">
        <f>IF('🔴 PHỚT ĐUÔI TRỤC CƠ'!A12="","",'🔴 PHỚT ĐUÔI TRỤC CƠ'!I12)</f>
        <v/>
      </c>
      <c r="G5961">
        <f>IF('🔴 PHỚT ĐUÔI TRỤC CƠ'!A12="","",'🔴 PHỚT ĐUÔI TRỤC CƠ'!J12)</f>
        <v/>
      </c>
      <c r="H5961">
        <f>IF('🔴 PHỚT ĐUÔI TRỤC CƠ'!A12="","",'🔴 PHỚT ĐUÔI TRỤC CƠ'!K12)</f>
        <v/>
      </c>
      <c r="I5961">
        <f>IF('🔴 PHỚT ĐUÔI TRỤC CƠ'!A12="","",'🔴 PHỚT ĐUÔI TRỤC CƠ'!L12)</f>
        <v/>
      </c>
      <c r="J5961">
        <f>IF('🔴 PHỚT ĐUÔI TRỤC CƠ'!A12="","",'🔴 PHỚT ĐUÔI TRỤC CƠ'!D12)</f>
        <v/>
      </c>
      <c r="L5961">
        <f>N(L5960)+IF(AND('🔎 TRA CỨU NHANH'!$C$2&lt;&gt;"",OR(ISNUMBER(SEARCH('🔎 TRA CỨU NHANH'!$C$2,$A5961)),ISNUMBER(SEARCH('🔎 TRA CỨU NHANH'!$C$2,$B5961)))),1,0)</f>
        <v/>
      </c>
      <c r="M5961">
        <f>IF(L5961&gt;N(L5960),L5961,"")</f>
        <v/>
      </c>
      <c r="N5961">
        <f>N(N5960)+IF(AND('💰 BÁO GIÁ'!$C$27&lt;&gt;"",OR(ISNUMBER(SEARCH('💰 BÁO GIÁ'!$C$27,$A5961)),ISNUMBER(SEARCH('💰 BÁO GIÁ'!$C$27,$B5961)))),1,0)</f>
        <v/>
      </c>
      <c r="O5961">
        <f>IF(N5961&gt;N(N5960),N5961,"")</f>
        <v/>
      </c>
    </row>
    <row r="5962">
      <c r="A5962">
        <f>IF('🔴 PHỚT ĐUÔI TRỤC CƠ'!A13="","",'🔴 PHỚT ĐUÔI TRỤC CƠ'!A13)</f>
        <v/>
      </c>
      <c r="B5962">
        <f>IF('🔴 PHỚT ĐUÔI TRỤC CƠ'!A13="","",'🔴 PHỚT ĐUÔI TRỤC CƠ'!P13)</f>
        <v/>
      </c>
      <c r="C5962">
        <f>IF('🔴 PHỚT ĐUÔI TRỤC CƠ'!A13="","","Phớt đuôi")</f>
        <v/>
      </c>
      <c r="D5962">
        <f>IF('🔴 PHỚT ĐUÔI TRỤC CƠ'!A13="","",'🔴 PHỚT ĐUÔI TRỤC CƠ'!G13)</f>
        <v/>
      </c>
      <c r="E5962">
        <f>IF('🔴 PHỚT ĐUÔI TRỤC CƠ'!A13="","",'🔴 PHỚT ĐUÔI TRỤC CƠ'!H13)</f>
        <v/>
      </c>
      <c r="F5962">
        <f>IF('🔴 PHỚT ĐUÔI TRỤC CƠ'!A13="","",'🔴 PHỚT ĐUÔI TRỤC CƠ'!I13)</f>
        <v/>
      </c>
      <c r="G5962">
        <f>IF('🔴 PHỚT ĐUÔI TRỤC CƠ'!A13="","",'🔴 PHỚT ĐUÔI TRỤC CƠ'!J13)</f>
        <v/>
      </c>
      <c r="H5962">
        <f>IF('🔴 PHỚT ĐUÔI TRỤC CƠ'!A13="","",'🔴 PHỚT ĐUÔI TRỤC CƠ'!K13)</f>
        <v/>
      </c>
      <c r="I5962">
        <f>IF('🔴 PHỚT ĐUÔI TRỤC CƠ'!A13="","",'🔴 PHỚT ĐUÔI TRỤC CƠ'!L13)</f>
        <v/>
      </c>
      <c r="J5962">
        <f>IF('🔴 PHỚT ĐUÔI TRỤC CƠ'!A13="","",'🔴 PHỚT ĐUÔI TRỤC CƠ'!D13)</f>
        <v/>
      </c>
      <c r="L5962">
        <f>N(L5961)+IF(AND('🔎 TRA CỨU NHANH'!$C$2&lt;&gt;"",OR(ISNUMBER(SEARCH('🔎 TRA CỨU NHANH'!$C$2,$A5962)),ISNUMBER(SEARCH('🔎 TRA CỨU NHANH'!$C$2,$B5962)))),1,0)</f>
        <v/>
      </c>
      <c r="M5962">
        <f>IF(L5962&gt;N(L5961),L5962,"")</f>
        <v/>
      </c>
      <c r="N5962">
        <f>N(N5961)+IF(AND('💰 BÁO GIÁ'!$C$27&lt;&gt;"",OR(ISNUMBER(SEARCH('💰 BÁO GIÁ'!$C$27,$A5962)),ISNUMBER(SEARCH('💰 BÁO GIÁ'!$C$27,$B5962)))),1,0)</f>
        <v/>
      </c>
      <c r="O5962">
        <f>IF(N5962&gt;N(N5961),N5962,"")</f>
        <v/>
      </c>
    </row>
    <row r="5963">
      <c r="A5963">
        <f>IF('🔴 PHỚT ĐUÔI TRỤC CƠ'!A14="","",'🔴 PHỚT ĐUÔI TRỤC CƠ'!A14)</f>
        <v/>
      </c>
      <c r="B5963">
        <f>IF('🔴 PHỚT ĐUÔI TRỤC CƠ'!A14="","",'🔴 PHỚT ĐUÔI TRỤC CƠ'!P14)</f>
        <v/>
      </c>
      <c r="C5963">
        <f>IF('🔴 PHỚT ĐUÔI TRỤC CƠ'!A14="","","Phớt đuôi")</f>
        <v/>
      </c>
      <c r="D5963">
        <f>IF('🔴 PHỚT ĐUÔI TRỤC CƠ'!A14="","",'🔴 PHỚT ĐUÔI TRỤC CƠ'!G14)</f>
        <v/>
      </c>
      <c r="E5963">
        <f>IF('🔴 PHỚT ĐUÔI TRỤC CƠ'!A14="","",'🔴 PHỚT ĐUÔI TRỤC CƠ'!H14)</f>
        <v/>
      </c>
      <c r="F5963">
        <f>IF('🔴 PHỚT ĐUÔI TRỤC CƠ'!A14="","",'🔴 PHỚT ĐUÔI TRỤC CƠ'!I14)</f>
        <v/>
      </c>
      <c r="G5963">
        <f>IF('🔴 PHỚT ĐUÔI TRỤC CƠ'!A14="","",'🔴 PHỚT ĐUÔI TRỤC CƠ'!J14)</f>
        <v/>
      </c>
      <c r="H5963">
        <f>IF('🔴 PHỚT ĐUÔI TRỤC CƠ'!A14="","",'🔴 PHỚT ĐUÔI TRỤC CƠ'!K14)</f>
        <v/>
      </c>
      <c r="I5963">
        <f>IF('🔴 PHỚT ĐUÔI TRỤC CƠ'!A14="","",'🔴 PHỚT ĐUÔI TRỤC CƠ'!L14)</f>
        <v/>
      </c>
      <c r="J5963">
        <f>IF('🔴 PHỚT ĐUÔI TRỤC CƠ'!A14="","",'🔴 PHỚT ĐUÔI TRỤC CƠ'!D14)</f>
        <v/>
      </c>
      <c r="L5963">
        <f>N(L5962)+IF(AND('🔎 TRA CỨU NHANH'!$C$2&lt;&gt;"",OR(ISNUMBER(SEARCH('🔎 TRA CỨU NHANH'!$C$2,$A5963)),ISNUMBER(SEARCH('🔎 TRA CỨU NHANH'!$C$2,$B5963)))),1,0)</f>
        <v/>
      </c>
      <c r="M5963">
        <f>IF(L5963&gt;N(L5962),L5963,"")</f>
        <v/>
      </c>
      <c r="N5963">
        <f>N(N5962)+IF(AND('💰 BÁO GIÁ'!$C$27&lt;&gt;"",OR(ISNUMBER(SEARCH('💰 BÁO GIÁ'!$C$27,$A5963)),ISNUMBER(SEARCH('💰 BÁO GIÁ'!$C$27,$B5963)))),1,0)</f>
        <v/>
      </c>
      <c r="O5963">
        <f>IF(N5963&gt;N(N5962),N5963,"")</f>
        <v/>
      </c>
    </row>
    <row r="5964">
      <c r="A5964">
        <f>IF('🔴 PHỚT ĐUÔI TRỤC CƠ'!A15="","",'🔴 PHỚT ĐUÔI TRỤC CƠ'!A15)</f>
        <v/>
      </c>
      <c r="B5964">
        <f>IF('🔴 PHỚT ĐUÔI TRỤC CƠ'!A15="","",'🔴 PHỚT ĐUÔI TRỤC CƠ'!P15)</f>
        <v/>
      </c>
      <c r="C5964">
        <f>IF('🔴 PHỚT ĐUÔI TRỤC CƠ'!A15="","","Phớt đuôi")</f>
        <v/>
      </c>
      <c r="D5964">
        <f>IF('🔴 PHỚT ĐUÔI TRỤC CƠ'!A15="","",'🔴 PHỚT ĐUÔI TRỤC CƠ'!G15)</f>
        <v/>
      </c>
      <c r="E5964">
        <f>IF('🔴 PHỚT ĐUÔI TRỤC CƠ'!A15="","",'🔴 PHỚT ĐUÔI TRỤC CƠ'!H15)</f>
        <v/>
      </c>
      <c r="F5964">
        <f>IF('🔴 PHỚT ĐUÔI TRỤC CƠ'!A15="","",'🔴 PHỚT ĐUÔI TRỤC CƠ'!I15)</f>
        <v/>
      </c>
      <c r="G5964">
        <f>IF('🔴 PHỚT ĐUÔI TRỤC CƠ'!A15="","",'🔴 PHỚT ĐUÔI TRỤC CƠ'!J15)</f>
        <v/>
      </c>
      <c r="H5964">
        <f>IF('🔴 PHỚT ĐUÔI TRỤC CƠ'!A15="","",'🔴 PHỚT ĐUÔI TRỤC CƠ'!K15)</f>
        <v/>
      </c>
      <c r="I5964">
        <f>IF('🔴 PHỚT ĐUÔI TRỤC CƠ'!A15="","",'🔴 PHỚT ĐUÔI TRỤC CƠ'!L15)</f>
        <v/>
      </c>
      <c r="J5964">
        <f>IF('🔴 PHỚT ĐUÔI TRỤC CƠ'!A15="","",'🔴 PHỚT ĐUÔI TRỤC CƠ'!D15)</f>
        <v/>
      </c>
      <c r="L5964">
        <f>N(L5963)+IF(AND('🔎 TRA CỨU NHANH'!$C$2&lt;&gt;"",OR(ISNUMBER(SEARCH('🔎 TRA CỨU NHANH'!$C$2,$A5964)),ISNUMBER(SEARCH('🔎 TRA CỨU NHANH'!$C$2,$B5964)))),1,0)</f>
        <v/>
      </c>
      <c r="M5964">
        <f>IF(L5964&gt;N(L5963),L5964,"")</f>
        <v/>
      </c>
      <c r="N5964">
        <f>N(N5963)+IF(AND('💰 BÁO GIÁ'!$C$27&lt;&gt;"",OR(ISNUMBER(SEARCH('💰 BÁO GIÁ'!$C$27,$A5964)),ISNUMBER(SEARCH('💰 BÁO GIÁ'!$C$27,$B5964)))),1,0)</f>
        <v/>
      </c>
      <c r="O5964">
        <f>IF(N5964&gt;N(N5963),N5964,"")</f>
        <v/>
      </c>
    </row>
    <row r="5965">
      <c r="A5965">
        <f>IF('🔴 PHỚT ĐUÔI TRỤC CƠ'!A16="","",'🔴 PHỚT ĐUÔI TRỤC CƠ'!A16)</f>
        <v/>
      </c>
      <c r="B5965">
        <f>IF('🔴 PHỚT ĐUÔI TRỤC CƠ'!A16="","",'🔴 PHỚT ĐUÔI TRỤC CƠ'!P16)</f>
        <v/>
      </c>
      <c r="C5965">
        <f>IF('🔴 PHỚT ĐUÔI TRỤC CƠ'!A16="","","Phớt đuôi")</f>
        <v/>
      </c>
      <c r="D5965">
        <f>IF('🔴 PHỚT ĐUÔI TRỤC CƠ'!A16="","",'🔴 PHỚT ĐUÔI TRỤC CƠ'!G16)</f>
        <v/>
      </c>
      <c r="E5965">
        <f>IF('🔴 PHỚT ĐUÔI TRỤC CƠ'!A16="","",'🔴 PHỚT ĐUÔI TRỤC CƠ'!H16)</f>
        <v/>
      </c>
      <c r="F5965">
        <f>IF('🔴 PHỚT ĐUÔI TRỤC CƠ'!A16="","",'🔴 PHỚT ĐUÔI TRỤC CƠ'!I16)</f>
        <v/>
      </c>
      <c r="G5965">
        <f>IF('🔴 PHỚT ĐUÔI TRỤC CƠ'!A16="","",'🔴 PHỚT ĐUÔI TRỤC CƠ'!J16)</f>
        <v/>
      </c>
      <c r="H5965">
        <f>IF('🔴 PHỚT ĐUÔI TRỤC CƠ'!A16="","",'🔴 PHỚT ĐUÔI TRỤC CƠ'!K16)</f>
        <v/>
      </c>
      <c r="I5965">
        <f>IF('🔴 PHỚT ĐUÔI TRỤC CƠ'!A16="","",'🔴 PHỚT ĐUÔI TRỤC CƠ'!L16)</f>
        <v/>
      </c>
      <c r="J5965">
        <f>IF('🔴 PHỚT ĐUÔI TRỤC CƠ'!A16="","",'🔴 PHỚT ĐUÔI TRỤC CƠ'!D16)</f>
        <v/>
      </c>
      <c r="L5965">
        <f>N(L5964)+IF(AND('🔎 TRA CỨU NHANH'!$C$2&lt;&gt;"",OR(ISNUMBER(SEARCH('🔎 TRA CỨU NHANH'!$C$2,$A5965)),ISNUMBER(SEARCH('🔎 TRA CỨU NHANH'!$C$2,$B5965)))),1,0)</f>
        <v/>
      </c>
      <c r="M5965">
        <f>IF(L5965&gt;N(L5964),L5965,"")</f>
        <v/>
      </c>
      <c r="N5965">
        <f>N(N5964)+IF(AND('💰 BÁO GIÁ'!$C$27&lt;&gt;"",OR(ISNUMBER(SEARCH('💰 BÁO GIÁ'!$C$27,$A5965)),ISNUMBER(SEARCH('💰 BÁO GIÁ'!$C$27,$B5965)))),1,0)</f>
        <v/>
      </c>
      <c r="O5965">
        <f>IF(N5965&gt;N(N5964),N5965,"")</f>
        <v/>
      </c>
    </row>
    <row r="5966">
      <c r="A5966">
        <f>IF('🔴 PHỚT ĐUÔI TRỤC CƠ'!A17="","",'🔴 PHỚT ĐUÔI TRỤC CƠ'!A17)</f>
        <v/>
      </c>
      <c r="B5966">
        <f>IF('🔴 PHỚT ĐUÔI TRỤC CƠ'!A17="","",'🔴 PHỚT ĐUÔI TRỤC CƠ'!P17)</f>
        <v/>
      </c>
      <c r="C5966">
        <f>IF('🔴 PHỚT ĐUÔI TRỤC CƠ'!A17="","","Phớt đuôi")</f>
        <v/>
      </c>
      <c r="D5966">
        <f>IF('🔴 PHỚT ĐUÔI TRỤC CƠ'!A17="","",'🔴 PHỚT ĐUÔI TRỤC CƠ'!G17)</f>
        <v/>
      </c>
      <c r="E5966">
        <f>IF('🔴 PHỚT ĐUÔI TRỤC CƠ'!A17="","",'🔴 PHỚT ĐUÔI TRỤC CƠ'!H17)</f>
        <v/>
      </c>
      <c r="F5966">
        <f>IF('🔴 PHỚT ĐUÔI TRỤC CƠ'!A17="","",'🔴 PHỚT ĐUÔI TRỤC CƠ'!I17)</f>
        <v/>
      </c>
      <c r="G5966">
        <f>IF('🔴 PHỚT ĐUÔI TRỤC CƠ'!A17="","",'🔴 PHỚT ĐUÔI TRỤC CƠ'!J17)</f>
        <v/>
      </c>
      <c r="H5966">
        <f>IF('🔴 PHỚT ĐUÔI TRỤC CƠ'!A17="","",'🔴 PHỚT ĐUÔI TRỤC CƠ'!K17)</f>
        <v/>
      </c>
      <c r="I5966">
        <f>IF('🔴 PHỚT ĐUÔI TRỤC CƠ'!A17="","",'🔴 PHỚT ĐUÔI TRỤC CƠ'!L17)</f>
        <v/>
      </c>
      <c r="J5966">
        <f>IF('🔴 PHỚT ĐUÔI TRỤC CƠ'!A17="","",'🔴 PHỚT ĐUÔI TRỤC CƠ'!D17)</f>
        <v/>
      </c>
      <c r="L5966">
        <f>N(L5965)+IF(AND('🔎 TRA CỨU NHANH'!$C$2&lt;&gt;"",OR(ISNUMBER(SEARCH('🔎 TRA CỨU NHANH'!$C$2,$A5966)),ISNUMBER(SEARCH('🔎 TRA CỨU NHANH'!$C$2,$B5966)))),1,0)</f>
        <v/>
      </c>
      <c r="M5966">
        <f>IF(L5966&gt;N(L5965),L5966,"")</f>
        <v/>
      </c>
      <c r="N5966">
        <f>N(N5965)+IF(AND('💰 BÁO GIÁ'!$C$27&lt;&gt;"",OR(ISNUMBER(SEARCH('💰 BÁO GIÁ'!$C$27,$A5966)),ISNUMBER(SEARCH('💰 BÁO GIÁ'!$C$27,$B5966)))),1,0)</f>
        <v/>
      </c>
      <c r="O5966">
        <f>IF(N5966&gt;N(N5965),N5966,"")</f>
        <v/>
      </c>
    </row>
    <row r="5967">
      <c r="A5967">
        <f>IF('🔴 PHỚT ĐUÔI TRỤC CƠ'!A18="","",'🔴 PHỚT ĐUÔI TRỤC CƠ'!A18)</f>
        <v/>
      </c>
      <c r="B5967">
        <f>IF('🔴 PHỚT ĐUÔI TRỤC CƠ'!A18="","",'🔴 PHỚT ĐUÔI TRỤC CƠ'!P18)</f>
        <v/>
      </c>
      <c r="C5967">
        <f>IF('🔴 PHỚT ĐUÔI TRỤC CƠ'!A18="","","Phớt đuôi")</f>
        <v/>
      </c>
      <c r="D5967">
        <f>IF('🔴 PHỚT ĐUÔI TRỤC CƠ'!A18="","",'🔴 PHỚT ĐUÔI TRỤC CƠ'!G18)</f>
        <v/>
      </c>
      <c r="E5967">
        <f>IF('🔴 PHỚT ĐUÔI TRỤC CƠ'!A18="","",'🔴 PHỚT ĐUÔI TRỤC CƠ'!H18)</f>
        <v/>
      </c>
      <c r="F5967">
        <f>IF('🔴 PHỚT ĐUÔI TRỤC CƠ'!A18="","",'🔴 PHỚT ĐUÔI TRỤC CƠ'!I18)</f>
        <v/>
      </c>
      <c r="G5967">
        <f>IF('🔴 PHỚT ĐUÔI TRỤC CƠ'!A18="","",'🔴 PHỚT ĐUÔI TRỤC CƠ'!J18)</f>
        <v/>
      </c>
      <c r="H5967">
        <f>IF('🔴 PHỚT ĐUÔI TRỤC CƠ'!A18="","",'🔴 PHỚT ĐUÔI TRỤC CƠ'!K18)</f>
        <v/>
      </c>
      <c r="I5967">
        <f>IF('🔴 PHỚT ĐUÔI TRỤC CƠ'!A18="","",'🔴 PHỚT ĐUÔI TRỤC CƠ'!L18)</f>
        <v/>
      </c>
      <c r="J5967">
        <f>IF('🔴 PHỚT ĐUÔI TRỤC CƠ'!A18="","",'🔴 PHỚT ĐUÔI TRỤC CƠ'!D18)</f>
        <v/>
      </c>
      <c r="L5967">
        <f>N(L5966)+IF(AND('🔎 TRA CỨU NHANH'!$C$2&lt;&gt;"",OR(ISNUMBER(SEARCH('🔎 TRA CỨU NHANH'!$C$2,$A5967)),ISNUMBER(SEARCH('🔎 TRA CỨU NHANH'!$C$2,$B5967)))),1,0)</f>
        <v/>
      </c>
      <c r="M5967">
        <f>IF(L5967&gt;N(L5966),L5967,"")</f>
        <v/>
      </c>
      <c r="N5967">
        <f>N(N5966)+IF(AND('💰 BÁO GIÁ'!$C$27&lt;&gt;"",OR(ISNUMBER(SEARCH('💰 BÁO GIÁ'!$C$27,$A5967)),ISNUMBER(SEARCH('💰 BÁO GIÁ'!$C$27,$B5967)))),1,0)</f>
        <v/>
      </c>
      <c r="O5967">
        <f>IF(N5967&gt;N(N5966),N5967,"")</f>
        <v/>
      </c>
    </row>
    <row r="5968">
      <c r="A5968">
        <f>IF('🔴 PHỚT ĐUÔI TRỤC CƠ'!A19="","",'🔴 PHỚT ĐUÔI TRỤC CƠ'!A19)</f>
        <v/>
      </c>
      <c r="B5968">
        <f>IF('🔴 PHỚT ĐUÔI TRỤC CƠ'!A19="","",'🔴 PHỚT ĐUÔI TRỤC CƠ'!P19)</f>
        <v/>
      </c>
      <c r="C5968">
        <f>IF('🔴 PHỚT ĐUÔI TRỤC CƠ'!A19="","","Phớt đuôi")</f>
        <v/>
      </c>
      <c r="D5968">
        <f>IF('🔴 PHỚT ĐUÔI TRỤC CƠ'!A19="","",'🔴 PHỚT ĐUÔI TRỤC CƠ'!G19)</f>
        <v/>
      </c>
      <c r="E5968">
        <f>IF('🔴 PHỚT ĐUÔI TRỤC CƠ'!A19="","",'🔴 PHỚT ĐUÔI TRỤC CƠ'!H19)</f>
        <v/>
      </c>
      <c r="F5968">
        <f>IF('🔴 PHỚT ĐUÔI TRỤC CƠ'!A19="","",'🔴 PHỚT ĐUÔI TRỤC CƠ'!I19)</f>
        <v/>
      </c>
      <c r="G5968">
        <f>IF('🔴 PHỚT ĐUÔI TRỤC CƠ'!A19="","",'🔴 PHỚT ĐUÔI TRỤC CƠ'!J19)</f>
        <v/>
      </c>
      <c r="H5968">
        <f>IF('🔴 PHỚT ĐUÔI TRỤC CƠ'!A19="","",'🔴 PHỚT ĐUÔI TRỤC CƠ'!K19)</f>
        <v/>
      </c>
      <c r="I5968">
        <f>IF('🔴 PHỚT ĐUÔI TRỤC CƠ'!A19="","",'🔴 PHỚT ĐUÔI TRỤC CƠ'!L19)</f>
        <v/>
      </c>
      <c r="J5968">
        <f>IF('🔴 PHỚT ĐUÔI TRỤC CƠ'!A19="","",'🔴 PHỚT ĐUÔI TRỤC CƠ'!D19)</f>
        <v/>
      </c>
      <c r="L5968">
        <f>N(L5967)+IF(AND('🔎 TRA CỨU NHANH'!$C$2&lt;&gt;"",OR(ISNUMBER(SEARCH('🔎 TRA CỨU NHANH'!$C$2,$A5968)),ISNUMBER(SEARCH('🔎 TRA CỨU NHANH'!$C$2,$B5968)))),1,0)</f>
        <v/>
      </c>
      <c r="M5968">
        <f>IF(L5968&gt;N(L5967),L5968,"")</f>
        <v/>
      </c>
      <c r="N5968">
        <f>N(N5967)+IF(AND('💰 BÁO GIÁ'!$C$27&lt;&gt;"",OR(ISNUMBER(SEARCH('💰 BÁO GIÁ'!$C$27,$A5968)),ISNUMBER(SEARCH('💰 BÁO GIÁ'!$C$27,$B5968)))),1,0)</f>
        <v/>
      </c>
      <c r="O5968">
        <f>IF(N5968&gt;N(N5967),N5968,"")</f>
        <v/>
      </c>
    </row>
    <row r="5969">
      <c r="A5969">
        <f>IF('🔴 PHỚT ĐUÔI TRỤC CƠ'!A20="","",'🔴 PHỚT ĐUÔI TRỤC CƠ'!A20)</f>
        <v/>
      </c>
      <c r="B5969">
        <f>IF('🔴 PHỚT ĐUÔI TRỤC CƠ'!A20="","",'🔴 PHỚT ĐUÔI TRỤC CƠ'!P20)</f>
        <v/>
      </c>
      <c r="C5969">
        <f>IF('🔴 PHỚT ĐUÔI TRỤC CƠ'!A20="","","Phớt đuôi")</f>
        <v/>
      </c>
      <c r="D5969">
        <f>IF('🔴 PHỚT ĐUÔI TRỤC CƠ'!A20="","",'🔴 PHỚT ĐUÔI TRỤC CƠ'!G20)</f>
        <v/>
      </c>
      <c r="E5969">
        <f>IF('🔴 PHỚT ĐUÔI TRỤC CƠ'!A20="","",'🔴 PHỚT ĐUÔI TRỤC CƠ'!H20)</f>
        <v/>
      </c>
      <c r="F5969">
        <f>IF('🔴 PHỚT ĐUÔI TRỤC CƠ'!A20="","",'🔴 PHỚT ĐUÔI TRỤC CƠ'!I20)</f>
        <v/>
      </c>
      <c r="G5969">
        <f>IF('🔴 PHỚT ĐUÔI TRỤC CƠ'!A20="","",'🔴 PHỚT ĐUÔI TRỤC CƠ'!J20)</f>
        <v/>
      </c>
      <c r="H5969">
        <f>IF('🔴 PHỚT ĐUÔI TRỤC CƠ'!A20="","",'🔴 PHỚT ĐUÔI TRỤC CƠ'!K20)</f>
        <v/>
      </c>
      <c r="I5969">
        <f>IF('🔴 PHỚT ĐUÔI TRỤC CƠ'!A20="","",'🔴 PHỚT ĐUÔI TRỤC CƠ'!L20)</f>
        <v/>
      </c>
      <c r="J5969">
        <f>IF('🔴 PHỚT ĐUÔI TRỤC CƠ'!A20="","",'🔴 PHỚT ĐUÔI TRỤC CƠ'!D20)</f>
        <v/>
      </c>
      <c r="L5969">
        <f>N(L5968)+IF(AND('🔎 TRA CỨU NHANH'!$C$2&lt;&gt;"",OR(ISNUMBER(SEARCH('🔎 TRA CỨU NHANH'!$C$2,$A5969)),ISNUMBER(SEARCH('🔎 TRA CỨU NHANH'!$C$2,$B5969)))),1,0)</f>
        <v/>
      </c>
      <c r="M5969">
        <f>IF(L5969&gt;N(L5968),L5969,"")</f>
        <v/>
      </c>
      <c r="N5969">
        <f>N(N5968)+IF(AND('💰 BÁO GIÁ'!$C$27&lt;&gt;"",OR(ISNUMBER(SEARCH('💰 BÁO GIÁ'!$C$27,$A5969)),ISNUMBER(SEARCH('💰 BÁO GIÁ'!$C$27,$B5969)))),1,0)</f>
        <v/>
      </c>
      <c r="O5969">
        <f>IF(N5969&gt;N(N5968),N5969,"")</f>
        <v/>
      </c>
    </row>
    <row r="5970">
      <c r="A5970">
        <f>IF('🔴 PHỚT ĐUÔI TRỤC CƠ'!A21="","",'🔴 PHỚT ĐUÔI TRỤC CƠ'!A21)</f>
        <v/>
      </c>
      <c r="B5970">
        <f>IF('🔴 PHỚT ĐUÔI TRỤC CƠ'!A21="","",'🔴 PHỚT ĐUÔI TRỤC CƠ'!P21)</f>
        <v/>
      </c>
      <c r="C5970">
        <f>IF('🔴 PHỚT ĐUÔI TRỤC CƠ'!A21="","","Phớt đuôi")</f>
        <v/>
      </c>
      <c r="D5970">
        <f>IF('🔴 PHỚT ĐUÔI TRỤC CƠ'!A21="","",'🔴 PHỚT ĐUÔI TRỤC CƠ'!G21)</f>
        <v/>
      </c>
      <c r="E5970">
        <f>IF('🔴 PHỚT ĐUÔI TRỤC CƠ'!A21="","",'🔴 PHỚT ĐUÔI TRỤC CƠ'!H21)</f>
        <v/>
      </c>
      <c r="F5970">
        <f>IF('🔴 PHỚT ĐUÔI TRỤC CƠ'!A21="","",'🔴 PHỚT ĐUÔI TRỤC CƠ'!I21)</f>
        <v/>
      </c>
      <c r="G5970">
        <f>IF('🔴 PHỚT ĐUÔI TRỤC CƠ'!A21="","",'🔴 PHỚT ĐUÔI TRỤC CƠ'!J21)</f>
        <v/>
      </c>
      <c r="H5970">
        <f>IF('🔴 PHỚT ĐUÔI TRỤC CƠ'!A21="","",'🔴 PHỚT ĐUÔI TRỤC CƠ'!K21)</f>
        <v/>
      </c>
      <c r="I5970">
        <f>IF('🔴 PHỚT ĐUÔI TRỤC CƠ'!A21="","",'🔴 PHỚT ĐUÔI TRỤC CƠ'!L21)</f>
        <v/>
      </c>
      <c r="J5970">
        <f>IF('🔴 PHỚT ĐUÔI TRỤC CƠ'!A21="","",'🔴 PHỚT ĐUÔI TRỤC CƠ'!D21)</f>
        <v/>
      </c>
      <c r="L5970">
        <f>N(L5969)+IF(AND('🔎 TRA CỨU NHANH'!$C$2&lt;&gt;"",OR(ISNUMBER(SEARCH('🔎 TRA CỨU NHANH'!$C$2,$A5970)),ISNUMBER(SEARCH('🔎 TRA CỨU NHANH'!$C$2,$B5970)))),1,0)</f>
        <v/>
      </c>
      <c r="M5970">
        <f>IF(L5970&gt;N(L5969),L5970,"")</f>
        <v/>
      </c>
      <c r="N5970">
        <f>N(N5969)+IF(AND('💰 BÁO GIÁ'!$C$27&lt;&gt;"",OR(ISNUMBER(SEARCH('💰 BÁO GIÁ'!$C$27,$A5970)),ISNUMBER(SEARCH('💰 BÁO GIÁ'!$C$27,$B5970)))),1,0)</f>
        <v/>
      </c>
      <c r="O5970">
        <f>IF(N5970&gt;N(N5969),N5970,"")</f>
        <v/>
      </c>
    </row>
    <row r="5971">
      <c r="A5971">
        <f>IF('🔴 PHỚT ĐUÔI TRỤC CƠ'!A22="","",'🔴 PHỚT ĐUÔI TRỤC CƠ'!A22)</f>
        <v/>
      </c>
      <c r="B5971">
        <f>IF('🔴 PHỚT ĐUÔI TRỤC CƠ'!A22="","",'🔴 PHỚT ĐUÔI TRỤC CƠ'!P22)</f>
        <v/>
      </c>
      <c r="C5971">
        <f>IF('🔴 PHỚT ĐUÔI TRỤC CƠ'!A22="","","Phớt đuôi")</f>
        <v/>
      </c>
      <c r="D5971">
        <f>IF('🔴 PHỚT ĐUÔI TRỤC CƠ'!A22="","",'🔴 PHỚT ĐUÔI TRỤC CƠ'!G22)</f>
        <v/>
      </c>
      <c r="E5971">
        <f>IF('🔴 PHỚT ĐUÔI TRỤC CƠ'!A22="","",'🔴 PHỚT ĐUÔI TRỤC CƠ'!H22)</f>
        <v/>
      </c>
      <c r="F5971">
        <f>IF('🔴 PHỚT ĐUÔI TRỤC CƠ'!A22="","",'🔴 PHỚT ĐUÔI TRỤC CƠ'!I22)</f>
        <v/>
      </c>
      <c r="G5971">
        <f>IF('🔴 PHỚT ĐUÔI TRỤC CƠ'!A22="","",'🔴 PHỚT ĐUÔI TRỤC CƠ'!J22)</f>
        <v/>
      </c>
      <c r="H5971">
        <f>IF('🔴 PHỚT ĐUÔI TRỤC CƠ'!A22="","",'🔴 PHỚT ĐUÔI TRỤC CƠ'!K22)</f>
        <v/>
      </c>
      <c r="I5971">
        <f>IF('🔴 PHỚT ĐUÔI TRỤC CƠ'!A22="","",'🔴 PHỚT ĐUÔI TRỤC CƠ'!L22)</f>
        <v/>
      </c>
      <c r="J5971">
        <f>IF('🔴 PHỚT ĐUÔI TRỤC CƠ'!A22="","",'🔴 PHỚT ĐUÔI TRỤC CƠ'!D22)</f>
        <v/>
      </c>
      <c r="L5971">
        <f>N(L5970)+IF(AND('🔎 TRA CỨU NHANH'!$C$2&lt;&gt;"",OR(ISNUMBER(SEARCH('🔎 TRA CỨU NHANH'!$C$2,$A5971)),ISNUMBER(SEARCH('🔎 TRA CỨU NHANH'!$C$2,$B5971)))),1,0)</f>
        <v/>
      </c>
      <c r="M5971">
        <f>IF(L5971&gt;N(L5970),L5971,"")</f>
        <v/>
      </c>
      <c r="N5971">
        <f>N(N5970)+IF(AND('💰 BÁO GIÁ'!$C$27&lt;&gt;"",OR(ISNUMBER(SEARCH('💰 BÁO GIÁ'!$C$27,$A5971)),ISNUMBER(SEARCH('💰 BÁO GIÁ'!$C$27,$B5971)))),1,0)</f>
        <v/>
      </c>
      <c r="O5971">
        <f>IF(N5971&gt;N(N5970),N5971,"")</f>
        <v/>
      </c>
    </row>
    <row r="5972">
      <c r="A5972">
        <f>IF('🔴 PHỚT ĐUÔI TRỤC CƠ'!A23="","",'🔴 PHỚT ĐUÔI TRỤC CƠ'!A23)</f>
        <v/>
      </c>
      <c r="B5972">
        <f>IF('🔴 PHỚT ĐUÔI TRỤC CƠ'!A23="","",'🔴 PHỚT ĐUÔI TRỤC CƠ'!P23)</f>
        <v/>
      </c>
      <c r="C5972">
        <f>IF('🔴 PHỚT ĐUÔI TRỤC CƠ'!A23="","","Phớt đuôi")</f>
        <v/>
      </c>
      <c r="D5972">
        <f>IF('🔴 PHỚT ĐUÔI TRỤC CƠ'!A23="","",'🔴 PHỚT ĐUÔI TRỤC CƠ'!G23)</f>
        <v/>
      </c>
      <c r="E5972">
        <f>IF('🔴 PHỚT ĐUÔI TRỤC CƠ'!A23="","",'🔴 PHỚT ĐUÔI TRỤC CƠ'!H23)</f>
        <v/>
      </c>
      <c r="F5972">
        <f>IF('🔴 PHỚT ĐUÔI TRỤC CƠ'!A23="","",'🔴 PHỚT ĐUÔI TRỤC CƠ'!I23)</f>
        <v/>
      </c>
      <c r="G5972">
        <f>IF('🔴 PHỚT ĐUÔI TRỤC CƠ'!A23="","",'🔴 PHỚT ĐUÔI TRỤC CƠ'!J23)</f>
        <v/>
      </c>
      <c r="H5972">
        <f>IF('🔴 PHỚT ĐUÔI TRỤC CƠ'!A23="","",'🔴 PHỚT ĐUÔI TRỤC CƠ'!K23)</f>
        <v/>
      </c>
      <c r="I5972">
        <f>IF('🔴 PHỚT ĐUÔI TRỤC CƠ'!A23="","",'🔴 PHỚT ĐUÔI TRỤC CƠ'!L23)</f>
        <v/>
      </c>
      <c r="J5972">
        <f>IF('🔴 PHỚT ĐUÔI TRỤC CƠ'!A23="","",'🔴 PHỚT ĐUÔI TRỤC CƠ'!D23)</f>
        <v/>
      </c>
      <c r="L5972">
        <f>N(L5971)+IF(AND('🔎 TRA CỨU NHANH'!$C$2&lt;&gt;"",OR(ISNUMBER(SEARCH('🔎 TRA CỨU NHANH'!$C$2,$A5972)),ISNUMBER(SEARCH('🔎 TRA CỨU NHANH'!$C$2,$B5972)))),1,0)</f>
        <v/>
      </c>
      <c r="M5972">
        <f>IF(L5972&gt;N(L5971),L5972,"")</f>
        <v/>
      </c>
      <c r="N5972">
        <f>N(N5971)+IF(AND('💰 BÁO GIÁ'!$C$27&lt;&gt;"",OR(ISNUMBER(SEARCH('💰 BÁO GIÁ'!$C$27,$A5972)),ISNUMBER(SEARCH('💰 BÁO GIÁ'!$C$27,$B5972)))),1,0)</f>
        <v/>
      </c>
      <c r="O5972">
        <f>IF(N5972&gt;N(N5971),N5972,"")</f>
        <v/>
      </c>
    </row>
    <row r="5973">
      <c r="A5973">
        <f>IF('🔴 PHỚT ĐUÔI TRỤC CƠ'!A24="","",'🔴 PHỚT ĐUÔI TRỤC CƠ'!A24)</f>
        <v/>
      </c>
      <c r="B5973">
        <f>IF('🔴 PHỚT ĐUÔI TRỤC CƠ'!A24="","",'🔴 PHỚT ĐUÔI TRỤC CƠ'!P24)</f>
        <v/>
      </c>
      <c r="C5973">
        <f>IF('🔴 PHỚT ĐUÔI TRỤC CƠ'!A24="","","Phớt đuôi")</f>
        <v/>
      </c>
      <c r="D5973">
        <f>IF('🔴 PHỚT ĐUÔI TRỤC CƠ'!A24="","",'🔴 PHỚT ĐUÔI TRỤC CƠ'!G24)</f>
        <v/>
      </c>
      <c r="E5973">
        <f>IF('🔴 PHỚT ĐUÔI TRỤC CƠ'!A24="","",'🔴 PHỚT ĐUÔI TRỤC CƠ'!H24)</f>
        <v/>
      </c>
      <c r="F5973">
        <f>IF('🔴 PHỚT ĐUÔI TRỤC CƠ'!A24="","",'🔴 PHỚT ĐUÔI TRỤC CƠ'!I24)</f>
        <v/>
      </c>
      <c r="G5973">
        <f>IF('🔴 PHỚT ĐUÔI TRỤC CƠ'!A24="","",'🔴 PHỚT ĐUÔI TRỤC CƠ'!J24)</f>
        <v/>
      </c>
      <c r="H5973">
        <f>IF('🔴 PHỚT ĐUÔI TRỤC CƠ'!A24="","",'🔴 PHỚT ĐUÔI TRỤC CƠ'!K24)</f>
        <v/>
      </c>
      <c r="I5973">
        <f>IF('🔴 PHỚT ĐUÔI TRỤC CƠ'!A24="","",'🔴 PHỚT ĐUÔI TRỤC CƠ'!L24)</f>
        <v/>
      </c>
      <c r="J5973">
        <f>IF('🔴 PHỚT ĐUÔI TRỤC CƠ'!A24="","",'🔴 PHỚT ĐUÔI TRỤC CƠ'!D24)</f>
        <v/>
      </c>
      <c r="L5973">
        <f>N(L5972)+IF(AND('🔎 TRA CỨU NHANH'!$C$2&lt;&gt;"",OR(ISNUMBER(SEARCH('🔎 TRA CỨU NHANH'!$C$2,$A5973)),ISNUMBER(SEARCH('🔎 TRA CỨU NHANH'!$C$2,$B5973)))),1,0)</f>
        <v/>
      </c>
      <c r="M5973">
        <f>IF(L5973&gt;N(L5972),L5973,"")</f>
        <v/>
      </c>
      <c r="N5973">
        <f>N(N5972)+IF(AND('💰 BÁO GIÁ'!$C$27&lt;&gt;"",OR(ISNUMBER(SEARCH('💰 BÁO GIÁ'!$C$27,$A5973)),ISNUMBER(SEARCH('💰 BÁO GIÁ'!$C$27,$B5973)))),1,0)</f>
        <v/>
      </c>
      <c r="O5973">
        <f>IF(N5973&gt;N(N5972),N5973,"")</f>
        <v/>
      </c>
    </row>
    <row r="5974">
      <c r="A5974">
        <f>IF('🔴 PHỚT ĐUÔI TRỤC CƠ'!A25="","",'🔴 PHỚT ĐUÔI TRỤC CƠ'!A25)</f>
        <v/>
      </c>
      <c r="B5974">
        <f>IF('🔴 PHỚT ĐUÔI TRỤC CƠ'!A25="","",'🔴 PHỚT ĐUÔI TRỤC CƠ'!P25)</f>
        <v/>
      </c>
      <c r="C5974">
        <f>IF('🔴 PHỚT ĐUÔI TRỤC CƠ'!A25="","","Phớt đuôi")</f>
        <v/>
      </c>
      <c r="D5974">
        <f>IF('🔴 PHỚT ĐUÔI TRỤC CƠ'!A25="","",'🔴 PHỚT ĐUÔI TRỤC CƠ'!G25)</f>
        <v/>
      </c>
      <c r="E5974">
        <f>IF('🔴 PHỚT ĐUÔI TRỤC CƠ'!A25="","",'🔴 PHỚT ĐUÔI TRỤC CƠ'!H25)</f>
        <v/>
      </c>
      <c r="F5974">
        <f>IF('🔴 PHỚT ĐUÔI TRỤC CƠ'!A25="","",'🔴 PHỚT ĐUÔI TRỤC CƠ'!I25)</f>
        <v/>
      </c>
      <c r="G5974">
        <f>IF('🔴 PHỚT ĐUÔI TRỤC CƠ'!A25="","",'🔴 PHỚT ĐUÔI TRỤC CƠ'!J25)</f>
        <v/>
      </c>
      <c r="H5974">
        <f>IF('🔴 PHỚT ĐUÔI TRỤC CƠ'!A25="","",'🔴 PHỚT ĐUÔI TRỤC CƠ'!K25)</f>
        <v/>
      </c>
      <c r="I5974">
        <f>IF('🔴 PHỚT ĐUÔI TRỤC CƠ'!A25="","",'🔴 PHỚT ĐUÔI TRỤC CƠ'!L25)</f>
        <v/>
      </c>
      <c r="J5974">
        <f>IF('🔴 PHỚT ĐUÔI TRỤC CƠ'!A25="","",'🔴 PHỚT ĐUÔI TRỤC CƠ'!D25)</f>
        <v/>
      </c>
      <c r="L5974">
        <f>N(L5973)+IF(AND('🔎 TRA CỨU NHANH'!$C$2&lt;&gt;"",OR(ISNUMBER(SEARCH('🔎 TRA CỨU NHANH'!$C$2,$A5974)),ISNUMBER(SEARCH('🔎 TRA CỨU NHANH'!$C$2,$B5974)))),1,0)</f>
        <v/>
      </c>
      <c r="M5974">
        <f>IF(L5974&gt;N(L5973),L5974,"")</f>
        <v/>
      </c>
      <c r="N5974">
        <f>N(N5973)+IF(AND('💰 BÁO GIÁ'!$C$27&lt;&gt;"",OR(ISNUMBER(SEARCH('💰 BÁO GIÁ'!$C$27,$A5974)),ISNUMBER(SEARCH('💰 BÁO GIÁ'!$C$27,$B5974)))),1,0)</f>
        <v/>
      </c>
      <c r="O5974">
        <f>IF(N5974&gt;N(N5973),N5974,"")</f>
        <v/>
      </c>
    </row>
    <row r="5975">
      <c r="A5975">
        <f>IF('🔴 PHỚT ĐUÔI TRỤC CƠ'!A26="","",'🔴 PHỚT ĐUÔI TRỤC CƠ'!A26)</f>
        <v/>
      </c>
      <c r="B5975">
        <f>IF('🔴 PHỚT ĐUÔI TRỤC CƠ'!A26="","",'🔴 PHỚT ĐUÔI TRỤC CƠ'!P26)</f>
        <v/>
      </c>
      <c r="C5975">
        <f>IF('🔴 PHỚT ĐUÔI TRỤC CƠ'!A26="","","Phớt đuôi")</f>
        <v/>
      </c>
      <c r="D5975">
        <f>IF('🔴 PHỚT ĐUÔI TRỤC CƠ'!A26="","",'🔴 PHỚT ĐUÔI TRỤC CƠ'!G26)</f>
        <v/>
      </c>
      <c r="E5975">
        <f>IF('🔴 PHỚT ĐUÔI TRỤC CƠ'!A26="","",'🔴 PHỚT ĐUÔI TRỤC CƠ'!H26)</f>
        <v/>
      </c>
      <c r="F5975">
        <f>IF('🔴 PHỚT ĐUÔI TRỤC CƠ'!A26="","",'🔴 PHỚT ĐUÔI TRỤC CƠ'!I26)</f>
        <v/>
      </c>
      <c r="G5975">
        <f>IF('🔴 PHỚT ĐUÔI TRỤC CƠ'!A26="","",'🔴 PHỚT ĐUÔI TRỤC CƠ'!J26)</f>
        <v/>
      </c>
      <c r="H5975">
        <f>IF('🔴 PHỚT ĐUÔI TRỤC CƠ'!A26="","",'🔴 PHỚT ĐUÔI TRỤC CƠ'!K26)</f>
        <v/>
      </c>
      <c r="I5975">
        <f>IF('🔴 PHỚT ĐUÔI TRỤC CƠ'!A26="","",'🔴 PHỚT ĐUÔI TRỤC CƠ'!L26)</f>
        <v/>
      </c>
      <c r="J5975">
        <f>IF('🔴 PHỚT ĐUÔI TRỤC CƠ'!A26="","",'🔴 PHỚT ĐUÔI TRỤC CƠ'!D26)</f>
        <v/>
      </c>
      <c r="L5975">
        <f>N(L5974)+IF(AND('🔎 TRA CỨU NHANH'!$C$2&lt;&gt;"",OR(ISNUMBER(SEARCH('🔎 TRA CỨU NHANH'!$C$2,$A5975)),ISNUMBER(SEARCH('🔎 TRA CỨU NHANH'!$C$2,$B5975)))),1,0)</f>
        <v/>
      </c>
      <c r="M5975">
        <f>IF(L5975&gt;N(L5974),L5975,"")</f>
        <v/>
      </c>
      <c r="N5975">
        <f>N(N5974)+IF(AND('💰 BÁO GIÁ'!$C$27&lt;&gt;"",OR(ISNUMBER(SEARCH('💰 BÁO GIÁ'!$C$27,$A5975)),ISNUMBER(SEARCH('💰 BÁO GIÁ'!$C$27,$B5975)))),1,0)</f>
        <v/>
      </c>
      <c r="O5975">
        <f>IF(N5975&gt;N(N5974),N5975,"")</f>
        <v/>
      </c>
    </row>
    <row r="5976">
      <c r="A5976">
        <f>IF('🔴 PHỚT ĐUÔI TRỤC CƠ'!A27="","",'🔴 PHỚT ĐUÔI TRỤC CƠ'!A27)</f>
        <v/>
      </c>
      <c r="B5976">
        <f>IF('🔴 PHỚT ĐUÔI TRỤC CƠ'!A27="","",'🔴 PHỚT ĐUÔI TRỤC CƠ'!P27)</f>
        <v/>
      </c>
      <c r="C5976">
        <f>IF('🔴 PHỚT ĐUÔI TRỤC CƠ'!A27="","","Phớt đuôi")</f>
        <v/>
      </c>
      <c r="D5976">
        <f>IF('🔴 PHỚT ĐUÔI TRỤC CƠ'!A27="","",'🔴 PHỚT ĐUÔI TRỤC CƠ'!G27)</f>
        <v/>
      </c>
      <c r="E5976">
        <f>IF('🔴 PHỚT ĐUÔI TRỤC CƠ'!A27="","",'🔴 PHỚT ĐUÔI TRỤC CƠ'!H27)</f>
        <v/>
      </c>
      <c r="F5976">
        <f>IF('🔴 PHỚT ĐUÔI TRỤC CƠ'!A27="","",'🔴 PHỚT ĐUÔI TRỤC CƠ'!I27)</f>
        <v/>
      </c>
      <c r="G5976">
        <f>IF('🔴 PHỚT ĐUÔI TRỤC CƠ'!A27="","",'🔴 PHỚT ĐUÔI TRỤC CƠ'!J27)</f>
        <v/>
      </c>
      <c r="H5976">
        <f>IF('🔴 PHỚT ĐUÔI TRỤC CƠ'!A27="","",'🔴 PHỚT ĐUÔI TRỤC CƠ'!K27)</f>
        <v/>
      </c>
      <c r="I5976">
        <f>IF('🔴 PHỚT ĐUÔI TRỤC CƠ'!A27="","",'🔴 PHỚT ĐUÔI TRỤC CƠ'!L27)</f>
        <v/>
      </c>
      <c r="J5976">
        <f>IF('🔴 PHỚT ĐUÔI TRỤC CƠ'!A27="","",'🔴 PHỚT ĐUÔI TRỤC CƠ'!D27)</f>
        <v/>
      </c>
      <c r="L5976">
        <f>N(L5975)+IF(AND('🔎 TRA CỨU NHANH'!$C$2&lt;&gt;"",OR(ISNUMBER(SEARCH('🔎 TRA CỨU NHANH'!$C$2,$A5976)),ISNUMBER(SEARCH('🔎 TRA CỨU NHANH'!$C$2,$B5976)))),1,0)</f>
        <v/>
      </c>
      <c r="M5976">
        <f>IF(L5976&gt;N(L5975),L5976,"")</f>
        <v/>
      </c>
      <c r="N5976">
        <f>N(N5975)+IF(AND('💰 BÁO GIÁ'!$C$27&lt;&gt;"",OR(ISNUMBER(SEARCH('💰 BÁO GIÁ'!$C$27,$A5976)),ISNUMBER(SEARCH('💰 BÁO GIÁ'!$C$27,$B5976)))),1,0)</f>
        <v/>
      </c>
      <c r="O5976">
        <f>IF(N5976&gt;N(N5975),N5976,"")</f>
        <v/>
      </c>
    </row>
    <row r="5977">
      <c r="A5977">
        <f>IF('🔴 PHỚT ĐUÔI TRỤC CƠ'!A28="","",'🔴 PHỚT ĐUÔI TRỤC CƠ'!A28)</f>
        <v/>
      </c>
      <c r="B5977">
        <f>IF('🔴 PHỚT ĐUÔI TRỤC CƠ'!A28="","",'🔴 PHỚT ĐUÔI TRỤC CƠ'!P28)</f>
        <v/>
      </c>
      <c r="C5977">
        <f>IF('🔴 PHỚT ĐUÔI TRỤC CƠ'!A28="","","Phớt đuôi")</f>
        <v/>
      </c>
      <c r="D5977">
        <f>IF('🔴 PHỚT ĐUÔI TRỤC CƠ'!A28="","",'🔴 PHỚT ĐUÔI TRỤC CƠ'!G28)</f>
        <v/>
      </c>
      <c r="E5977">
        <f>IF('🔴 PHỚT ĐUÔI TRỤC CƠ'!A28="","",'🔴 PHỚT ĐUÔI TRỤC CƠ'!H28)</f>
        <v/>
      </c>
      <c r="F5977">
        <f>IF('🔴 PHỚT ĐUÔI TRỤC CƠ'!A28="","",'🔴 PHỚT ĐUÔI TRỤC CƠ'!I28)</f>
        <v/>
      </c>
      <c r="G5977">
        <f>IF('🔴 PHỚT ĐUÔI TRỤC CƠ'!A28="","",'🔴 PHỚT ĐUÔI TRỤC CƠ'!J28)</f>
        <v/>
      </c>
      <c r="H5977">
        <f>IF('🔴 PHỚT ĐUÔI TRỤC CƠ'!A28="","",'🔴 PHỚT ĐUÔI TRỤC CƠ'!K28)</f>
        <v/>
      </c>
      <c r="I5977">
        <f>IF('🔴 PHỚT ĐUÔI TRỤC CƠ'!A28="","",'🔴 PHỚT ĐUÔI TRỤC CƠ'!L28)</f>
        <v/>
      </c>
      <c r="J5977">
        <f>IF('🔴 PHỚT ĐUÔI TRỤC CƠ'!A28="","",'🔴 PHỚT ĐUÔI TRỤC CƠ'!D28)</f>
        <v/>
      </c>
      <c r="L5977">
        <f>N(L5976)+IF(AND('🔎 TRA CỨU NHANH'!$C$2&lt;&gt;"",OR(ISNUMBER(SEARCH('🔎 TRA CỨU NHANH'!$C$2,$A5977)),ISNUMBER(SEARCH('🔎 TRA CỨU NHANH'!$C$2,$B5977)))),1,0)</f>
        <v/>
      </c>
      <c r="M5977">
        <f>IF(L5977&gt;N(L5976),L5977,"")</f>
        <v/>
      </c>
      <c r="N5977">
        <f>N(N5976)+IF(AND('💰 BÁO GIÁ'!$C$27&lt;&gt;"",OR(ISNUMBER(SEARCH('💰 BÁO GIÁ'!$C$27,$A5977)),ISNUMBER(SEARCH('💰 BÁO GIÁ'!$C$27,$B5977)))),1,0)</f>
        <v/>
      </c>
      <c r="O5977">
        <f>IF(N5977&gt;N(N5976),N5977,"")</f>
        <v/>
      </c>
    </row>
    <row r="5978">
      <c r="A5978">
        <f>IF('🔴 PHỚT ĐUÔI TRỤC CƠ'!A29="","",'🔴 PHỚT ĐUÔI TRỤC CƠ'!A29)</f>
        <v/>
      </c>
      <c r="B5978">
        <f>IF('🔴 PHỚT ĐUÔI TRỤC CƠ'!A29="","",'🔴 PHỚT ĐUÔI TRỤC CƠ'!P29)</f>
        <v/>
      </c>
      <c r="C5978">
        <f>IF('🔴 PHỚT ĐUÔI TRỤC CƠ'!A29="","","Phớt đuôi")</f>
        <v/>
      </c>
      <c r="D5978">
        <f>IF('🔴 PHỚT ĐUÔI TRỤC CƠ'!A29="","",'🔴 PHỚT ĐUÔI TRỤC CƠ'!G29)</f>
        <v/>
      </c>
      <c r="E5978">
        <f>IF('🔴 PHỚT ĐUÔI TRỤC CƠ'!A29="","",'🔴 PHỚT ĐUÔI TRỤC CƠ'!H29)</f>
        <v/>
      </c>
      <c r="F5978">
        <f>IF('🔴 PHỚT ĐUÔI TRỤC CƠ'!A29="","",'🔴 PHỚT ĐUÔI TRỤC CƠ'!I29)</f>
        <v/>
      </c>
      <c r="G5978">
        <f>IF('🔴 PHỚT ĐUÔI TRỤC CƠ'!A29="","",'🔴 PHỚT ĐUÔI TRỤC CƠ'!J29)</f>
        <v/>
      </c>
      <c r="H5978">
        <f>IF('🔴 PHỚT ĐUÔI TRỤC CƠ'!A29="","",'🔴 PHỚT ĐUÔI TRỤC CƠ'!K29)</f>
        <v/>
      </c>
      <c r="I5978">
        <f>IF('🔴 PHỚT ĐUÔI TRỤC CƠ'!A29="","",'🔴 PHỚT ĐUÔI TRỤC CƠ'!L29)</f>
        <v/>
      </c>
      <c r="J5978">
        <f>IF('🔴 PHỚT ĐUÔI TRỤC CƠ'!A29="","",'🔴 PHỚT ĐUÔI TRỤC CƠ'!D29)</f>
        <v/>
      </c>
      <c r="L5978">
        <f>N(L5977)+IF(AND('🔎 TRA CỨU NHANH'!$C$2&lt;&gt;"",OR(ISNUMBER(SEARCH('🔎 TRA CỨU NHANH'!$C$2,$A5978)),ISNUMBER(SEARCH('🔎 TRA CỨU NHANH'!$C$2,$B5978)))),1,0)</f>
        <v/>
      </c>
      <c r="M5978">
        <f>IF(L5978&gt;N(L5977),L5978,"")</f>
        <v/>
      </c>
      <c r="N5978">
        <f>N(N5977)+IF(AND('💰 BÁO GIÁ'!$C$27&lt;&gt;"",OR(ISNUMBER(SEARCH('💰 BÁO GIÁ'!$C$27,$A5978)),ISNUMBER(SEARCH('💰 BÁO GIÁ'!$C$27,$B5978)))),1,0)</f>
        <v/>
      </c>
      <c r="O5978">
        <f>IF(N5978&gt;N(N5977),N5978,"")</f>
        <v/>
      </c>
    </row>
    <row r="5979">
      <c r="A5979">
        <f>IF('🔴 PHỚT ĐUÔI TRỤC CƠ'!A30="","",'🔴 PHỚT ĐUÔI TRỤC CƠ'!A30)</f>
        <v/>
      </c>
      <c r="B5979">
        <f>IF('🔴 PHỚT ĐUÔI TRỤC CƠ'!A30="","",'🔴 PHỚT ĐUÔI TRỤC CƠ'!P30)</f>
        <v/>
      </c>
      <c r="C5979">
        <f>IF('🔴 PHỚT ĐUÔI TRỤC CƠ'!A30="","","Phớt đuôi")</f>
        <v/>
      </c>
      <c r="D5979">
        <f>IF('🔴 PHỚT ĐUÔI TRỤC CƠ'!A30="","",'🔴 PHỚT ĐUÔI TRỤC CƠ'!G30)</f>
        <v/>
      </c>
      <c r="E5979">
        <f>IF('🔴 PHỚT ĐUÔI TRỤC CƠ'!A30="","",'🔴 PHỚT ĐUÔI TRỤC CƠ'!H30)</f>
        <v/>
      </c>
      <c r="F5979">
        <f>IF('🔴 PHỚT ĐUÔI TRỤC CƠ'!A30="","",'🔴 PHỚT ĐUÔI TRỤC CƠ'!I30)</f>
        <v/>
      </c>
      <c r="G5979">
        <f>IF('🔴 PHỚT ĐUÔI TRỤC CƠ'!A30="","",'🔴 PHỚT ĐUÔI TRỤC CƠ'!J30)</f>
        <v/>
      </c>
      <c r="H5979">
        <f>IF('🔴 PHỚT ĐUÔI TRỤC CƠ'!A30="","",'🔴 PHỚT ĐUÔI TRỤC CƠ'!K30)</f>
        <v/>
      </c>
      <c r="I5979">
        <f>IF('🔴 PHỚT ĐUÔI TRỤC CƠ'!A30="","",'🔴 PHỚT ĐUÔI TRỤC CƠ'!L30)</f>
        <v/>
      </c>
      <c r="J5979">
        <f>IF('🔴 PHỚT ĐUÔI TRỤC CƠ'!A30="","",'🔴 PHỚT ĐUÔI TRỤC CƠ'!D30)</f>
        <v/>
      </c>
      <c r="L5979">
        <f>N(L5978)+IF(AND('🔎 TRA CỨU NHANH'!$C$2&lt;&gt;"",OR(ISNUMBER(SEARCH('🔎 TRA CỨU NHANH'!$C$2,$A5979)),ISNUMBER(SEARCH('🔎 TRA CỨU NHANH'!$C$2,$B5979)))),1,0)</f>
        <v/>
      </c>
      <c r="M5979">
        <f>IF(L5979&gt;N(L5978),L5979,"")</f>
        <v/>
      </c>
      <c r="N5979">
        <f>N(N5978)+IF(AND('💰 BÁO GIÁ'!$C$27&lt;&gt;"",OR(ISNUMBER(SEARCH('💰 BÁO GIÁ'!$C$27,$A5979)),ISNUMBER(SEARCH('💰 BÁO GIÁ'!$C$27,$B5979)))),1,0)</f>
        <v/>
      </c>
      <c r="O5979">
        <f>IF(N5979&gt;N(N5978),N5979,"")</f>
        <v/>
      </c>
    </row>
    <row r="5980">
      <c r="A5980">
        <f>IF('🔴 PHỚT ĐUÔI TRỤC CƠ'!A31="","",'🔴 PHỚT ĐUÔI TRỤC CƠ'!A31)</f>
        <v/>
      </c>
      <c r="B5980">
        <f>IF('🔴 PHỚT ĐUÔI TRỤC CƠ'!A31="","",'🔴 PHỚT ĐUÔI TRỤC CƠ'!P31)</f>
        <v/>
      </c>
      <c r="C5980">
        <f>IF('🔴 PHỚT ĐUÔI TRỤC CƠ'!A31="","","Phớt đuôi")</f>
        <v/>
      </c>
      <c r="D5980">
        <f>IF('🔴 PHỚT ĐUÔI TRỤC CƠ'!A31="","",'🔴 PHỚT ĐUÔI TRỤC CƠ'!G31)</f>
        <v/>
      </c>
      <c r="E5980">
        <f>IF('🔴 PHỚT ĐUÔI TRỤC CƠ'!A31="","",'🔴 PHỚT ĐUÔI TRỤC CƠ'!H31)</f>
        <v/>
      </c>
      <c r="F5980">
        <f>IF('🔴 PHỚT ĐUÔI TRỤC CƠ'!A31="","",'🔴 PHỚT ĐUÔI TRỤC CƠ'!I31)</f>
        <v/>
      </c>
      <c r="G5980">
        <f>IF('🔴 PHỚT ĐUÔI TRỤC CƠ'!A31="","",'🔴 PHỚT ĐUÔI TRỤC CƠ'!J31)</f>
        <v/>
      </c>
      <c r="H5980">
        <f>IF('🔴 PHỚT ĐUÔI TRỤC CƠ'!A31="","",'🔴 PHỚT ĐUÔI TRỤC CƠ'!K31)</f>
        <v/>
      </c>
      <c r="I5980">
        <f>IF('🔴 PHỚT ĐUÔI TRỤC CƠ'!A31="","",'🔴 PHỚT ĐUÔI TRỤC CƠ'!L31)</f>
        <v/>
      </c>
      <c r="J5980">
        <f>IF('🔴 PHỚT ĐUÔI TRỤC CƠ'!A31="","",'🔴 PHỚT ĐUÔI TRỤC CƠ'!D31)</f>
        <v/>
      </c>
      <c r="L5980">
        <f>N(L5979)+IF(AND('🔎 TRA CỨU NHANH'!$C$2&lt;&gt;"",OR(ISNUMBER(SEARCH('🔎 TRA CỨU NHANH'!$C$2,$A5980)),ISNUMBER(SEARCH('🔎 TRA CỨU NHANH'!$C$2,$B5980)))),1,0)</f>
        <v/>
      </c>
      <c r="M5980">
        <f>IF(L5980&gt;N(L5979),L5980,"")</f>
        <v/>
      </c>
      <c r="N5980">
        <f>N(N5979)+IF(AND('💰 BÁO GIÁ'!$C$27&lt;&gt;"",OR(ISNUMBER(SEARCH('💰 BÁO GIÁ'!$C$27,$A5980)),ISNUMBER(SEARCH('💰 BÁO GIÁ'!$C$27,$B5980)))),1,0)</f>
        <v/>
      </c>
      <c r="O5980">
        <f>IF(N5980&gt;N(N5979),N5980,"")</f>
        <v/>
      </c>
    </row>
    <row r="5981">
      <c r="A5981">
        <f>IF('🔴 PHỚT ĐUÔI TRỤC CƠ'!A32="","",'🔴 PHỚT ĐUÔI TRỤC CƠ'!A32)</f>
        <v/>
      </c>
      <c r="B5981">
        <f>IF('🔴 PHỚT ĐUÔI TRỤC CƠ'!A32="","",'🔴 PHỚT ĐUÔI TRỤC CƠ'!P32)</f>
        <v/>
      </c>
      <c r="C5981">
        <f>IF('🔴 PHỚT ĐUÔI TRỤC CƠ'!A32="","","Phớt đuôi")</f>
        <v/>
      </c>
      <c r="D5981">
        <f>IF('🔴 PHỚT ĐUÔI TRỤC CƠ'!A32="","",'🔴 PHỚT ĐUÔI TRỤC CƠ'!G32)</f>
        <v/>
      </c>
      <c r="E5981">
        <f>IF('🔴 PHỚT ĐUÔI TRỤC CƠ'!A32="","",'🔴 PHỚT ĐUÔI TRỤC CƠ'!H32)</f>
        <v/>
      </c>
      <c r="F5981">
        <f>IF('🔴 PHỚT ĐUÔI TRỤC CƠ'!A32="","",'🔴 PHỚT ĐUÔI TRỤC CƠ'!I32)</f>
        <v/>
      </c>
      <c r="G5981">
        <f>IF('🔴 PHỚT ĐUÔI TRỤC CƠ'!A32="","",'🔴 PHỚT ĐUÔI TRỤC CƠ'!J32)</f>
        <v/>
      </c>
      <c r="H5981">
        <f>IF('🔴 PHỚT ĐUÔI TRỤC CƠ'!A32="","",'🔴 PHỚT ĐUÔI TRỤC CƠ'!K32)</f>
        <v/>
      </c>
      <c r="I5981">
        <f>IF('🔴 PHỚT ĐUÔI TRỤC CƠ'!A32="","",'🔴 PHỚT ĐUÔI TRỤC CƠ'!L32)</f>
        <v/>
      </c>
      <c r="J5981">
        <f>IF('🔴 PHỚT ĐUÔI TRỤC CƠ'!A32="","",'🔴 PHỚT ĐUÔI TRỤC CƠ'!D32)</f>
        <v/>
      </c>
      <c r="L5981">
        <f>N(L5980)+IF(AND('🔎 TRA CỨU NHANH'!$C$2&lt;&gt;"",OR(ISNUMBER(SEARCH('🔎 TRA CỨU NHANH'!$C$2,$A5981)),ISNUMBER(SEARCH('🔎 TRA CỨU NHANH'!$C$2,$B5981)))),1,0)</f>
        <v/>
      </c>
      <c r="M5981">
        <f>IF(L5981&gt;N(L5980),L5981,"")</f>
        <v/>
      </c>
      <c r="N5981">
        <f>N(N5980)+IF(AND('💰 BÁO GIÁ'!$C$27&lt;&gt;"",OR(ISNUMBER(SEARCH('💰 BÁO GIÁ'!$C$27,$A5981)),ISNUMBER(SEARCH('💰 BÁO GIÁ'!$C$27,$B5981)))),1,0)</f>
        <v/>
      </c>
      <c r="O5981">
        <f>IF(N5981&gt;N(N5980),N5981,"")</f>
        <v/>
      </c>
    </row>
    <row r="5982">
      <c r="A5982">
        <f>IF('🔴 PHỚT ĐUÔI TRỤC CƠ'!A33="","",'🔴 PHỚT ĐUÔI TRỤC CƠ'!A33)</f>
        <v/>
      </c>
      <c r="B5982">
        <f>IF('🔴 PHỚT ĐUÔI TRỤC CƠ'!A33="","",'🔴 PHỚT ĐUÔI TRỤC CƠ'!P33)</f>
        <v/>
      </c>
      <c r="C5982">
        <f>IF('🔴 PHỚT ĐUÔI TRỤC CƠ'!A33="","","Phớt đuôi")</f>
        <v/>
      </c>
      <c r="D5982">
        <f>IF('🔴 PHỚT ĐUÔI TRỤC CƠ'!A33="","",'🔴 PHỚT ĐUÔI TRỤC CƠ'!G33)</f>
        <v/>
      </c>
      <c r="E5982">
        <f>IF('🔴 PHỚT ĐUÔI TRỤC CƠ'!A33="","",'🔴 PHỚT ĐUÔI TRỤC CƠ'!H33)</f>
        <v/>
      </c>
      <c r="F5982">
        <f>IF('🔴 PHỚT ĐUÔI TRỤC CƠ'!A33="","",'🔴 PHỚT ĐUÔI TRỤC CƠ'!I33)</f>
        <v/>
      </c>
      <c r="G5982">
        <f>IF('🔴 PHỚT ĐUÔI TRỤC CƠ'!A33="","",'🔴 PHỚT ĐUÔI TRỤC CƠ'!J33)</f>
        <v/>
      </c>
      <c r="H5982">
        <f>IF('🔴 PHỚT ĐUÔI TRỤC CƠ'!A33="","",'🔴 PHỚT ĐUÔI TRỤC CƠ'!K33)</f>
        <v/>
      </c>
      <c r="I5982">
        <f>IF('🔴 PHỚT ĐUÔI TRỤC CƠ'!A33="","",'🔴 PHỚT ĐUÔI TRỤC CƠ'!L33)</f>
        <v/>
      </c>
      <c r="J5982">
        <f>IF('🔴 PHỚT ĐUÔI TRỤC CƠ'!A33="","",'🔴 PHỚT ĐUÔI TRỤC CƠ'!D33)</f>
        <v/>
      </c>
      <c r="L5982">
        <f>N(L5981)+IF(AND('🔎 TRA CỨU NHANH'!$C$2&lt;&gt;"",OR(ISNUMBER(SEARCH('🔎 TRA CỨU NHANH'!$C$2,$A5982)),ISNUMBER(SEARCH('🔎 TRA CỨU NHANH'!$C$2,$B5982)))),1,0)</f>
        <v/>
      </c>
      <c r="M5982">
        <f>IF(L5982&gt;N(L5981),L5982,"")</f>
        <v/>
      </c>
      <c r="N5982">
        <f>N(N5981)+IF(AND('💰 BÁO GIÁ'!$C$27&lt;&gt;"",OR(ISNUMBER(SEARCH('💰 BÁO GIÁ'!$C$27,$A5982)),ISNUMBER(SEARCH('💰 BÁO GIÁ'!$C$27,$B5982)))),1,0)</f>
        <v/>
      </c>
      <c r="O5982">
        <f>IF(N5982&gt;N(N5981),N5982,"")</f>
        <v/>
      </c>
    </row>
    <row r="5983">
      <c r="A5983">
        <f>IF('🔴 PHỚT ĐUÔI TRỤC CƠ'!A34="","",'🔴 PHỚT ĐUÔI TRỤC CƠ'!A34)</f>
        <v/>
      </c>
      <c r="B5983">
        <f>IF('🔴 PHỚT ĐUÔI TRỤC CƠ'!A34="","",'🔴 PHỚT ĐUÔI TRỤC CƠ'!P34)</f>
        <v/>
      </c>
      <c r="C5983">
        <f>IF('🔴 PHỚT ĐUÔI TRỤC CƠ'!A34="","","Phớt đuôi")</f>
        <v/>
      </c>
      <c r="D5983">
        <f>IF('🔴 PHỚT ĐUÔI TRỤC CƠ'!A34="","",'🔴 PHỚT ĐUÔI TRỤC CƠ'!G34)</f>
        <v/>
      </c>
      <c r="E5983">
        <f>IF('🔴 PHỚT ĐUÔI TRỤC CƠ'!A34="","",'🔴 PHỚT ĐUÔI TRỤC CƠ'!H34)</f>
        <v/>
      </c>
      <c r="F5983">
        <f>IF('🔴 PHỚT ĐUÔI TRỤC CƠ'!A34="","",'🔴 PHỚT ĐUÔI TRỤC CƠ'!I34)</f>
        <v/>
      </c>
      <c r="G5983">
        <f>IF('🔴 PHỚT ĐUÔI TRỤC CƠ'!A34="","",'🔴 PHỚT ĐUÔI TRỤC CƠ'!J34)</f>
        <v/>
      </c>
      <c r="H5983">
        <f>IF('🔴 PHỚT ĐUÔI TRỤC CƠ'!A34="","",'🔴 PHỚT ĐUÔI TRỤC CƠ'!K34)</f>
        <v/>
      </c>
      <c r="I5983">
        <f>IF('🔴 PHỚT ĐUÔI TRỤC CƠ'!A34="","",'🔴 PHỚT ĐUÔI TRỤC CƠ'!L34)</f>
        <v/>
      </c>
      <c r="J5983">
        <f>IF('🔴 PHỚT ĐUÔI TRỤC CƠ'!A34="","",'🔴 PHỚT ĐUÔI TRỤC CƠ'!D34)</f>
        <v/>
      </c>
      <c r="L5983">
        <f>N(L5982)+IF(AND('🔎 TRA CỨU NHANH'!$C$2&lt;&gt;"",OR(ISNUMBER(SEARCH('🔎 TRA CỨU NHANH'!$C$2,$A5983)),ISNUMBER(SEARCH('🔎 TRA CỨU NHANH'!$C$2,$B5983)))),1,0)</f>
        <v/>
      </c>
      <c r="M5983">
        <f>IF(L5983&gt;N(L5982),L5983,"")</f>
        <v/>
      </c>
      <c r="N5983">
        <f>N(N5982)+IF(AND('💰 BÁO GIÁ'!$C$27&lt;&gt;"",OR(ISNUMBER(SEARCH('💰 BÁO GIÁ'!$C$27,$A5983)),ISNUMBER(SEARCH('💰 BÁO GIÁ'!$C$27,$B5983)))),1,0)</f>
        <v/>
      </c>
      <c r="O5983">
        <f>IF(N5983&gt;N(N5982),N5983,"")</f>
        <v/>
      </c>
    </row>
    <row r="5984">
      <c r="A5984">
        <f>IF('🔴 PHỚT ĐUÔI TRỤC CƠ'!A35="","",'🔴 PHỚT ĐUÔI TRỤC CƠ'!A35)</f>
        <v/>
      </c>
      <c r="B5984">
        <f>IF('🔴 PHỚT ĐUÔI TRỤC CƠ'!A35="","",'🔴 PHỚT ĐUÔI TRỤC CƠ'!P35)</f>
        <v/>
      </c>
      <c r="C5984">
        <f>IF('🔴 PHỚT ĐUÔI TRỤC CƠ'!A35="","","Phớt đuôi")</f>
        <v/>
      </c>
      <c r="D5984">
        <f>IF('🔴 PHỚT ĐUÔI TRỤC CƠ'!A35="","",'🔴 PHỚT ĐUÔI TRỤC CƠ'!G35)</f>
        <v/>
      </c>
      <c r="E5984">
        <f>IF('🔴 PHỚT ĐUÔI TRỤC CƠ'!A35="","",'🔴 PHỚT ĐUÔI TRỤC CƠ'!H35)</f>
        <v/>
      </c>
      <c r="F5984">
        <f>IF('🔴 PHỚT ĐUÔI TRỤC CƠ'!A35="","",'🔴 PHỚT ĐUÔI TRỤC CƠ'!I35)</f>
        <v/>
      </c>
      <c r="G5984">
        <f>IF('🔴 PHỚT ĐUÔI TRỤC CƠ'!A35="","",'🔴 PHỚT ĐUÔI TRỤC CƠ'!J35)</f>
        <v/>
      </c>
      <c r="H5984">
        <f>IF('🔴 PHỚT ĐUÔI TRỤC CƠ'!A35="","",'🔴 PHỚT ĐUÔI TRỤC CƠ'!K35)</f>
        <v/>
      </c>
      <c r="I5984">
        <f>IF('🔴 PHỚT ĐUÔI TRỤC CƠ'!A35="","",'🔴 PHỚT ĐUÔI TRỤC CƠ'!L35)</f>
        <v/>
      </c>
      <c r="J5984">
        <f>IF('🔴 PHỚT ĐUÔI TRỤC CƠ'!A35="","",'🔴 PHỚT ĐUÔI TRỤC CƠ'!D35)</f>
        <v/>
      </c>
      <c r="L5984">
        <f>N(L5983)+IF(AND('🔎 TRA CỨU NHANH'!$C$2&lt;&gt;"",OR(ISNUMBER(SEARCH('🔎 TRA CỨU NHANH'!$C$2,$A5984)),ISNUMBER(SEARCH('🔎 TRA CỨU NHANH'!$C$2,$B5984)))),1,0)</f>
        <v/>
      </c>
      <c r="M5984">
        <f>IF(L5984&gt;N(L5983),L5984,"")</f>
        <v/>
      </c>
      <c r="N5984">
        <f>N(N5983)+IF(AND('💰 BÁO GIÁ'!$C$27&lt;&gt;"",OR(ISNUMBER(SEARCH('💰 BÁO GIÁ'!$C$27,$A5984)),ISNUMBER(SEARCH('💰 BÁO GIÁ'!$C$27,$B5984)))),1,0)</f>
        <v/>
      </c>
      <c r="O5984">
        <f>IF(N5984&gt;N(N5983),N5984,"")</f>
        <v/>
      </c>
    </row>
    <row r="5985">
      <c r="A5985">
        <f>IF('🔴 PHỚT ĐUÔI TRỤC CƠ'!A36="","",'🔴 PHỚT ĐUÔI TRỤC CƠ'!A36)</f>
        <v/>
      </c>
      <c r="B5985">
        <f>IF('🔴 PHỚT ĐUÔI TRỤC CƠ'!A36="","",'🔴 PHỚT ĐUÔI TRỤC CƠ'!P36)</f>
        <v/>
      </c>
      <c r="C5985">
        <f>IF('🔴 PHỚT ĐUÔI TRỤC CƠ'!A36="","","Phớt đuôi")</f>
        <v/>
      </c>
      <c r="D5985">
        <f>IF('🔴 PHỚT ĐUÔI TRỤC CƠ'!A36="","",'🔴 PHỚT ĐUÔI TRỤC CƠ'!G36)</f>
        <v/>
      </c>
      <c r="E5985">
        <f>IF('🔴 PHỚT ĐUÔI TRỤC CƠ'!A36="","",'🔴 PHỚT ĐUÔI TRỤC CƠ'!H36)</f>
        <v/>
      </c>
      <c r="F5985">
        <f>IF('🔴 PHỚT ĐUÔI TRỤC CƠ'!A36="","",'🔴 PHỚT ĐUÔI TRỤC CƠ'!I36)</f>
        <v/>
      </c>
      <c r="G5985">
        <f>IF('🔴 PHỚT ĐUÔI TRỤC CƠ'!A36="","",'🔴 PHỚT ĐUÔI TRỤC CƠ'!J36)</f>
        <v/>
      </c>
      <c r="H5985">
        <f>IF('🔴 PHỚT ĐUÔI TRỤC CƠ'!A36="","",'🔴 PHỚT ĐUÔI TRỤC CƠ'!K36)</f>
        <v/>
      </c>
      <c r="I5985">
        <f>IF('🔴 PHỚT ĐUÔI TRỤC CƠ'!A36="","",'🔴 PHỚT ĐUÔI TRỤC CƠ'!L36)</f>
        <v/>
      </c>
      <c r="J5985">
        <f>IF('🔴 PHỚT ĐUÔI TRỤC CƠ'!A36="","",'🔴 PHỚT ĐUÔI TRỤC CƠ'!D36)</f>
        <v/>
      </c>
      <c r="L5985">
        <f>N(L5984)+IF(AND('🔎 TRA CỨU NHANH'!$C$2&lt;&gt;"",OR(ISNUMBER(SEARCH('🔎 TRA CỨU NHANH'!$C$2,$A5985)),ISNUMBER(SEARCH('🔎 TRA CỨU NHANH'!$C$2,$B5985)))),1,0)</f>
        <v/>
      </c>
      <c r="M5985">
        <f>IF(L5985&gt;N(L5984),L5985,"")</f>
        <v/>
      </c>
      <c r="N5985">
        <f>N(N5984)+IF(AND('💰 BÁO GIÁ'!$C$27&lt;&gt;"",OR(ISNUMBER(SEARCH('💰 BÁO GIÁ'!$C$27,$A5985)),ISNUMBER(SEARCH('💰 BÁO GIÁ'!$C$27,$B5985)))),1,0)</f>
        <v/>
      </c>
      <c r="O5985">
        <f>IF(N5985&gt;N(N5984),N5985,"")</f>
        <v/>
      </c>
    </row>
    <row r="5986">
      <c r="A5986">
        <f>IF('🔴 PHỚT ĐUÔI TRỤC CƠ'!A37="","",'🔴 PHỚT ĐUÔI TRỤC CƠ'!A37)</f>
        <v/>
      </c>
      <c r="B5986">
        <f>IF('🔴 PHỚT ĐUÔI TRỤC CƠ'!A37="","",'🔴 PHỚT ĐUÔI TRỤC CƠ'!P37)</f>
        <v/>
      </c>
      <c r="C5986">
        <f>IF('🔴 PHỚT ĐUÔI TRỤC CƠ'!A37="","","Phớt đuôi")</f>
        <v/>
      </c>
      <c r="D5986">
        <f>IF('🔴 PHỚT ĐUÔI TRỤC CƠ'!A37="","",'🔴 PHỚT ĐUÔI TRỤC CƠ'!G37)</f>
        <v/>
      </c>
      <c r="E5986">
        <f>IF('🔴 PHỚT ĐUÔI TRỤC CƠ'!A37="","",'🔴 PHỚT ĐUÔI TRỤC CƠ'!H37)</f>
        <v/>
      </c>
      <c r="F5986">
        <f>IF('🔴 PHỚT ĐUÔI TRỤC CƠ'!A37="","",'🔴 PHỚT ĐUÔI TRỤC CƠ'!I37)</f>
        <v/>
      </c>
      <c r="G5986">
        <f>IF('🔴 PHỚT ĐUÔI TRỤC CƠ'!A37="","",'🔴 PHỚT ĐUÔI TRỤC CƠ'!J37)</f>
        <v/>
      </c>
      <c r="H5986">
        <f>IF('🔴 PHỚT ĐUÔI TRỤC CƠ'!A37="","",'🔴 PHỚT ĐUÔI TRỤC CƠ'!K37)</f>
        <v/>
      </c>
      <c r="I5986">
        <f>IF('🔴 PHỚT ĐUÔI TRỤC CƠ'!A37="","",'🔴 PHỚT ĐUÔI TRỤC CƠ'!L37)</f>
        <v/>
      </c>
      <c r="J5986">
        <f>IF('🔴 PHỚT ĐUÔI TRỤC CƠ'!A37="","",'🔴 PHỚT ĐUÔI TRỤC CƠ'!D37)</f>
        <v/>
      </c>
      <c r="L5986">
        <f>N(L5985)+IF(AND('🔎 TRA CỨU NHANH'!$C$2&lt;&gt;"",OR(ISNUMBER(SEARCH('🔎 TRA CỨU NHANH'!$C$2,$A5986)),ISNUMBER(SEARCH('🔎 TRA CỨU NHANH'!$C$2,$B5986)))),1,0)</f>
        <v/>
      </c>
      <c r="M5986">
        <f>IF(L5986&gt;N(L5985),L5986,"")</f>
        <v/>
      </c>
      <c r="N5986">
        <f>N(N5985)+IF(AND('💰 BÁO GIÁ'!$C$27&lt;&gt;"",OR(ISNUMBER(SEARCH('💰 BÁO GIÁ'!$C$27,$A5986)),ISNUMBER(SEARCH('💰 BÁO GIÁ'!$C$27,$B5986)))),1,0)</f>
        <v/>
      </c>
      <c r="O5986">
        <f>IF(N5986&gt;N(N5985),N5986,"")</f>
        <v/>
      </c>
    </row>
    <row r="5987">
      <c r="A5987">
        <f>IF('🔴 PHỚT ĐUÔI TRỤC CƠ'!A38="","",'🔴 PHỚT ĐUÔI TRỤC CƠ'!A38)</f>
        <v/>
      </c>
      <c r="B5987">
        <f>IF('🔴 PHỚT ĐUÔI TRỤC CƠ'!A38="","",'🔴 PHỚT ĐUÔI TRỤC CƠ'!P38)</f>
        <v/>
      </c>
      <c r="C5987">
        <f>IF('🔴 PHỚT ĐUÔI TRỤC CƠ'!A38="","","Phớt đuôi")</f>
        <v/>
      </c>
      <c r="D5987">
        <f>IF('🔴 PHỚT ĐUÔI TRỤC CƠ'!A38="","",'🔴 PHỚT ĐUÔI TRỤC CƠ'!G38)</f>
        <v/>
      </c>
      <c r="E5987">
        <f>IF('🔴 PHỚT ĐUÔI TRỤC CƠ'!A38="","",'🔴 PHỚT ĐUÔI TRỤC CƠ'!H38)</f>
        <v/>
      </c>
      <c r="F5987">
        <f>IF('🔴 PHỚT ĐUÔI TRỤC CƠ'!A38="","",'🔴 PHỚT ĐUÔI TRỤC CƠ'!I38)</f>
        <v/>
      </c>
      <c r="G5987">
        <f>IF('🔴 PHỚT ĐUÔI TRỤC CƠ'!A38="","",'🔴 PHỚT ĐUÔI TRỤC CƠ'!J38)</f>
        <v/>
      </c>
      <c r="H5987">
        <f>IF('🔴 PHỚT ĐUÔI TRỤC CƠ'!A38="","",'🔴 PHỚT ĐUÔI TRỤC CƠ'!K38)</f>
        <v/>
      </c>
      <c r="I5987">
        <f>IF('🔴 PHỚT ĐUÔI TRỤC CƠ'!A38="","",'🔴 PHỚT ĐUÔI TRỤC CƠ'!L38)</f>
        <v/>
      </c>
      <c r="J5987">
        <f>IF('🔴 PHỚT ĐUÔI TRỤC CƠ'!A38="","",'🔴 PHỚT ĐUÔI TRỤC CƠ'!D38)</f>
        <v/>
      </c>
      <c r="L5987">
        <f>N(L5986)+IF(AND('🔎 TRA CỨU NHANH'!$C$2&lt;&gt;"",OR(ISNUMBER(SEARCH('🔎 TRA CỨU NHANH'!$C$2,$A5987)),ISNUMBER(SEARCH('🔎 TRA CỨU NHANH'!$C$2,$B5987)))),1,0)</f>
        <v/>
      </c>
      <c r="M5987">
        <f>IF(L5987&gt;N(L5986),L5987,"")</f>
        <v/>
      </c>
      <c r="N5987">
        <f>N(N5986)+IF(AND('💰 BÁO GIÁ'!$C$27&lt;&gt;"",OR(ISNUMBER(SEARCH('💰 BÁO GIÁ'!$C$27,$A5987)),ISNUMBER(SEARCH('💰 BÁO GIÁ'!$C$27,$B5987)))),1,0)</f>
        <v/>
      </c>
      <c r="O5987">
        <f>IF(N5987&gt;N(N5986),N5987,"")</f>
        <v/>
      </c>
    </row>
    <row r="5988">
      <c r="A5988">
        <f>IF('🔴 PHỚT ĐUÔI TRỤC CƠ'!A39="","",'🔴 PHỚT ĐUÔI TRỤC CƠ'!A39)</f>
        <v/>
      </c>
      <c r="B5988">
        <f>IF('🔴 PHỚT ĐUÔI TRỤC CƠ'!A39="","",'🔴 PHỚT ĐUÔI TRỤC CƠ'!P39)</f>
        <v/>
      </c>
      <c r="C5988">
        <f>IF('🔴 PHỚT ĐUÔI TRỤC CƠ'!A39="","","Phớt đuôi")</f>
        <v/>
      </c>
      <c r="D5988">
        <f>IF('🔴 PHỚT ĐUÔI TRỤC CƠ'!A39="","",'🔴 PHỚT ĐUÔI TRỤC CƠ'!G39)</f>
        <v/>
      </c>
      <c r="E5988">
        <f>IF('🔴 PHỚT ĐUÔI TRỤC CƠ'!A39="","",'🔴 PHỚT ĐUÔI TRỤC CƠ'!H39)</f>
        <v/>
      </c>
      <c r="F5988">
        <f>IF('🔴 PHỚT ĐUÔI TRỤC CƠ'!A39="","",'🔴 PHỚT ĐUÔI TRỤC CƠ'!I39)</f>
        <v/>
      </c>
      <c r="G5988">
        <f>IF('🔴 PHỚT ĐUÔI TRỤC CƠ'!A39="","",'🔴 PHỚT ĐUÔI TRỤC CƠ'!J39)</f>
        <v/>
      </c>
      <c r="H5988">
        <f>IF('🔴 PHỚT ĐUÔI TRỤC CƠ'!A39="","",'🔴 PHỚT ĐUÔI TRỤC CƠ'!K39)</f>
        <v/>
      </c>
      <c r="I5988">
        <f>IF('🔴 PHỚT ĐUÔI TRỤC CƠ'!A39="","",'🔴 PHỚT ĐUÔI TRỤC CƠ'!L39)</f>
        <v/>
      </c>
      <c r="J5988">
        <f>IF('🔴 PHỚT ĐUÔI TRỤC CƠ'!A39="","",'🔴 PHỚT ĐUÔI TRỤC CƠ'!D39)</f>
        <v/>
      </c>
      <c r="L5988">
        <f>N(L5987)+IF(AND('🔎 TRA CỨU NHANH'!$C$2&lt;&gt;"",OR(ISNUMBER(SEARCH('🔎 TRA CỨU NHANH'!$C$2,$A5988)),ISNUMBER(SEARCH('🔎 TRA CỨU NHANH'!$C$2,$B5988)))),1,0)</f>
        <v/>
      </c>
      <c r="M5988">
        <f>IF(L5988&gt;N(L5987),L5988,"")</f>
        <v/>
      </c>
      <c r="N5988">
        <f>N(N5987)+IF(AND('💰 BÁO GIÁ'!$C$27&lt;&gt;"",OR(ISNUMBER(SEARCH('💰 BÁO GIÁ'!$C$27,$A5988)),ISNUMBER(SEARCH('💰 BÁO GIÁ'!$C$27,$B5988)))),1,0)</f>
        <v/>
      </c>
      <c r="O5988">
        <f>IF(N5988&gt;N(N5987),N5988,"")</f>
        <v/>
      </c>
    </row>
    <row r="5989">
      <c r="A5989">
        <f>IF('🔴 PHỚT ĐUÔI TRỤC CƠ'!A40="","",'🔴 PHỚT ĐUÔI TRỤC CƠ'!A40)</f>
        <v/>
      </c>
      <c r="B5989">
        <f>IF('🔴 PHỚT ĐUÔI TRỤC CƠ'!A40="","",'🔴 PHỚT ĐUÔI TRỤC CƠ'!P40)</f>
        <v/>
      </c>
      <c r="C5989">
        <f>IF('🔴 PHỚT ĐUÔI TRỤC CƠ'!A40="","","Phớt đuôi")</f>
        <v/>
      </c>
      <c r="D5989">
        <f>IF('🔴 PHỚT ĐUÔI TRỤC CƠ'!A40="","",'🔴 PHỚT ĐUÔI TRỤC CƠ'!G40)</f>
        <v/>
      </c>
      <c r="E5989">
        <f>IF('🔴 PHỚT ĐUÔI TRỤC CƠ'!A40="","",'🔴 PHỚT ĐUÔI TRỤC CƠ'!H40)</f>
        <v/>
      </c>
      <c r="F5989">
        <f>IF('🔴 PHỚT ĐUÔI TRỤC CƠ'!A40="","",'🔴 PHỚT ĐUÔI TRỤC CƠ'!I40)</f>
        <v/>
      </c>
      <c r="G5989">
        <f>IF('🔴 PHỚT ĐUÔI TRỤC CƠ'!A40="","",'🔴 PHỚT ĐUÔI TRỤC CƠ'!J40)</f>
        <v/>
      </c>
      <c r="H5989">
        <f>IF('🔴 PHỚT ĐUÔI TRỤC CƠ'!A40="","",'🔴 PHỚT ĐUÔI TRỤC CƠ'!K40)</f>
        <v/>
      </c>
      <c r="I5989">
        <f>IF('🔴 PHỚT ĐUÔI TRỤC CƠ'!A40="","",'🔴 PHỚT ĐUÔI TRỤC CƠ'!L40)</f>
        <v/>
      </c>
      <c r="J5989">
        <f>IF('🔴 PHỚT ĐUÔI TRỤC CƠ'!A40="","",'🔴 PHỚT ĐUÔI TRỤC CƠ'!D40)</f>
        <v/>
      </c>
      <c r="L5989">
        <f>N(L5988)+IF(AND('🔎 TRA CỨU NHANH'!$C$2&lt;&gt;"",OR(ISNUMBER(SEARCH('🔎 TRA CỨU NHANH'!$C$2,$A5989)),ISNUMBER(SEARCH('🔎 TRA CỨU NHANH'!$C$2,$B5989)))),1,0)</f>
        <v/>
      </c>
      <c r="M5989">
        <f>IF(L5989&gt;N(L5988),L5989,"")</f>
        <v/>
      </c>
      <c r="N5989">
        <f>N(N5988)+IF(AND('💰 BÁO GIÁ'!$C$27&lt;&gt;"",OR(ISNUMBER(SEARCH('💰 BÁO GIÁ'!$C$27,$A5989)),ISNUMBER(SEARCH('💰 BÁO GIÁ'!$C$27,$B5989)))),1,0)</f>
        <v/>
      </c>
      <c r="O5989">
        <f>IF(N5989&gt;N(N5988),N5989,"")</f>
        <v/>
      </c>
    </row>
    <row r="5990">
      <c r="A5990">
        <f>IF('🔴 PHỚT ĐUÔI TRỤC CƠ'!A41="","",'🔴 PHỚT ĐUÔI TRỤC CƠ'!A41)</f>
        <v/>
      </c>
      <c r="B5990">
        <f>IF('🔴 PHỚT ĐUÔI TRỤC CƠ'!A41="","",'🔴 PHỚT ĐUÔI TRỤC CƠ'!P41)</f>
        <v/>
      </c>
      <c r="C5990">
        <f>IF('🔴 PHỚT ĐUÔI TRỤC CƠ'!A41="","","Phớt đuôi")</f>
        <v/>
      </c>
      <c r="D5990">
        <f>IF('🔴 PHỚT ĐUÔI TRỤC CƠ'!A41="","",'🔴 PHỚT ĐUÔI TRỤC CƠ'!G41)</f>
        <v/>
      </c>
      <c r="E5990">
        <f>IF('🔴 PHỚT ĐUÔI TRỤC CƠ'!A41="","",'🔴 PHỚT ĐUÔI TRỤC CƠ'!H41)</f>
        <v/>
      </c>
      <c r="F5990">
        <f>IF('🔴 PHỚT ĐUÔI TRỤC CƠ'!A41="","",'🔴 PHỚT ĐUÔI TRỤC CƠ'!I41)</f>
        <v/>
      </c>
      <c r="G5990">
        <f>IF('🔴 PHỚT ĐUÔI TRỤC CƠ'!A41="","",'🔴 PHỚT ĐUÔI TRỤC CƠ'!J41)</f>
        <v/>
      </c>
      <c r="H5990">
        <f>IF('🔴 PHỚT ĐUÔI TRỤC CƠ'!A41="","",'🔴 PHỚT ĐUÔI TRỤC CƠ'!K41)</f>
        <v/>
      </c>
      <c r="I5990">
        <f>IF('🔴 PHỚT ĐUÔI TRỤC CƠ'!A41="","",'🔴 PHỚT ĐUÔI TRỤC CƠ'!L41)</f>
        <v/>
      </c>
      <c r="J5990">
        <f>IF('🔴 PHỚT ĐUÔI TRỤC CƠ'!A41="","",'🔴 PHỚT ĐUÔI TRỤC CƠ'!D41)</f>
        <v/>
      </c>
      <c r="L5990">
        <f>N(L5989)+IF(AND('🔎 TRA CỨU NHANH'!$C$2&lt;&gt;"",OR(ISNUMBER(SEARCH('🔎 TRA CỨU NHANH'!$C$2,$A5990)),ISNUMBER(SEARCH('🔎 TRA CỨU NHANH'!$C$2,$B5990)))),1,0)</f>
        <v/>
      </c>
      <c r="M5990">
        <f>IF(L5990&gt;N(L5989),L5990,"")</f>
        <v/>
      </c>
      <c r="N5990">
        <f>N(N5989)+IF(AND('💰 BÁO GIÁ'!$C$27&lt;&gt;"",OR(ISNUMBER(SEARCH('💰 BÁO GIÁ'!$C$27,$A5990)),ISNUMBER(SEARCH('💰 BÁO GIÁ'!$C$27,$B5990)))),1,0)</f>
        <v/>
      </c>
      <c r="O5990">
        <f>IF(N5990&gt;N(N5989),N5990,"")</f>
        <v/>
      </c>
    </row>
    <row r="5991">
      <c r="A5991">
        <f>IF('🔴 PHỚT ĐUÔI TRỤC CƠ'!A42="","",'🔴 PHỚT ĐUÔI TRỤC CƠ'!A42)</f>
        <v/>
      </c>
      <c r="B5991">
        <f>IF('🔴 PHỚT ĐUÔI TRỤC CƠ'!A42="","",'🔴 PHỚT ĐUÔI TRỤC CƠ'!P42)</f>
        <v/>
      </c>
      <c r="C5991">
        <f>IF('🔴 PHỚT ĐUÔI TRỤC CƠ'!A42="","","Phớt đuôi")</f>
        <v/>
      </c>
      <c r="D5991">
        <f>IF('🔴 PHỚT ĐUÔI TRỤC CƠ'!A42="","",'🔴 PHỚT ĐUÔI TRỤC CƠ'!G42)</f>
        <v/>
      </c>
      <c r="E5991">
        <f>IF('🔴 PHỚT ĐUÔI TRỤC CƠ'!A42="","",'🔴 PHỚT ĐUÔI TRỤC CƠ'!H42)</f>
        <v/>
      </c>
      <c r="F5991">
        <f>IF('🔴 PHỚT ĐUÔI TRỤC CƠ'!A42="","",'🔴 PHỚT ĐUÔI TRỤC CƠ'!I42)</f>
        <v/>
      </c>
      <c r="G5991">
        <f>IF('🔴 PHỚT ĐUÔI TRỤC CƠ'!A42="","",'🔴 PHỚT ĐUÔI TRỤC CƠ'!J42)</f>
        <v/>
      </c>
      <c r="H5991">
        <f>IF('🔴 PHỚT ĐUÔI TRỤC CƠ'!A42="","",'🔴 PHỚT ĐUÔI TRỤC CƠ'!K42)</f>
        <v/>
      </c>
      <c r="I5991">
        <f>IF('🔴 PHỚT ĐUÔI TRỤC CƠ'!A42="","",'🔴 PHỚT ĐUÔI TRỤC CƠ'!L42)</f>
        <v/>
      </c>
      <c r="J5991">
        <f>IF('🔴 PHỚT ĐUÔI TRỤC CƠ'!A42="","",'🔴 PHỚT ĐUÔI TRỤC CƠ'!D42)</f>
        <v/>
      </c>
      <c r="L5991">
        <f>N(L5990)+IF(AND('🔎 TRA CỨU NHANH'!$C$2&lt;&gt;"",OR(ISNUMBER(SEARCH('🔎 TRA CỨU NHANH'!$C$2,$A5991)),ISNUMBER(SEARCH('🔎 TRA CỨU NHANH'!$C$2,$B5991)))),1,0)</f>
        <v/>
      </c>
      <c r="M5991">
        <f>IF(L5991&gt;N(L5990),L5991,"")</f>
        <v/>
      </c>
      <c r="N5991">
        <f>N(N5990)+IF(AND('💰 BÁO GIÁ'!$C$27&lt;&gt;"",OR(ISNUMBER(SEARCH('💰 BÁO GIÁ'!$C$27,$A5991)),ISNUMBER(SEARCH('💰 BÁO GIÁ'!$C$27,$B5991)))),1,0)</f>
        <v/>
      </c>
      <c r="O5991">
        <f>IF(N5991&gt;N(N5990),N5991,"")</f>
        <v/>
      </c>
    </row>
    <row r="5992">
      <c r="A5992">
        <f>IF('🔴 PHỚT ĐUÔI TRỤC CƠ'!A43="","",'🔴 PHỚT ĐUÔI TRỤC CƠ'!A43)</f>
        <v/>
      </c>
      <c r="B5992">
        <f>IF('🔴 PHỚT ĐUÔI TRỤC CƠ'!A43="","",'🔴 PHỚT ĐUÔI TRỤC CƠ'!P43)</f>
        <v/>
      </c>
      <c r="C5992">
        <f>IF('🔴 PHỚT ĐUÔI TRỤC CƠ'!A43="","","Phớt đuôi")</f>
        <v/>
      </c>
      <c r="D5992">
        <f>IF('🔴 PHỚT ĐUÔI TRỤC CƠ'!A43="","",'🔴 PHỚT ĐUÔI TRỤC CƠ'!G43)</f>
        <v/>
      </c>
      <c r="E5992">
        <f>IF('🔴 PHỚT ĐUÔI TRỤC CƠ'!A43="","",'🔴 PHỚT ĐUÔI TRỤC CƠ'!H43)</f>
        <v/>
      </c>
      <c r="F5992">
        <f>IF('🔴 PHỚT ĐUÔI TRỤC CƠ'!A43="","",'🔴 PHỚT ĐUÔI TRỤC CƠ'!I43)</f>
        <v/>
      </c>
      <c r="G5992">
        <f>IF('🔴 PHỚT ĐUÔI TRỤC CƠ'!A43="","",'🔴 PHỚT ĐUÔI TRỤC CƠ'!J43)</f>
        <v/>
      </c>
      <c r="H5992">
        <f>IF('🔴 PHỚT ĐUÔI TRỤC CƠ'!A43="","",'🔴 PHỚT ĐUÔI TRỤC CƠ'!K43)</f>
        <v/>
      </c>
      <c r="I5992">
        <f>IF('🔴 PHỚT ĐUÔI TRỤC CƠ'!A43="","",'🔴 PHỚT ĐUÔI TRỤC CƠ'!L43)</f>
        <v/>
      </c>
      <c r="J5992">
        <f>IF('🔴 PHỚT ĐUÔI TRỤC CƠ'!A43="","",'🔴 PHỚT ĐUÔI TRỤC CƠ'!D43)</f>
        <v/>
      </c>
      <c r="L5992">
        <f>N(L5991)+IF(AND('🔎 TRA CỨU NHANH'!$C$2&lt;&gt;"",OR(ISNUMBER(SEARCH('🔎 TRA CỨU NHANH'!$C$2,$A5992)),ISNUMBER(SEARCH('🔎 TRA CỨU NHANH'!$C$2,$B5992)))),1,0)</f>
        <v/>
      </c>
      <c r="M5992">
        <f>IF(L5992&gt;N(L5991),L5992,"")</f>
        <v/>
      </c>
      <c r="N5992">
        <f>N(N5991)+IF(AND('💰 BÁO GIÁ'!$C$27&lt;&gt;"",OR(ISNUMBER(SEARCH('💰 BÁO GIÁ'!$C$27,$A5992)),ISNUMBER(SEARCH('💰 BÁO GIÁ'!$C$27,$B5992)))),1,0)</f>
        <v/>
      </c>
      <c r="O5992">
        <f>IF(N5992&gt;N(N5991),N5992,"")</f>
        <v/>
      </c>
    </row>
    <row r="5993">
      <c r="A5993">
        <f>IF('🔴 PHỚT ĐUÔI TRỤC CƠ'!A44="","",'🔴 PHỚT ĐUÔI TRỤC CƠ'!A44)</f>
        <v/>
      </c>
      <c r="B5993">
        <f>IF('🔴 PHỚT ĐUÔI TRỤC CƠ'!A44="","",'🔴 PHỚT ĐUÔI TRỤC CƠ'!P44)</f>
        <v/>
      </c>
      <c r="C5993">
        <f>IF('🔴 PHỚT ĐUÔI TRỤC CƠ'!A44="","","Phớt đuôi")</f>
        <v/>
      </c>
      <c r="D5993">
        <f>IF('🔴 PHỚT ĐUÔI TRỤC CƠ'!A44="","",'🔴 PHỚT ĐUÔI TRỤC CƠ'!G44)</f>
        <v/>
      </c>
      <c r="E5993">
        <f>IF('🔴 PHỚT ĐUÔI TRỤC CƠ'!A44="","",'🔴 PHỚT ĐUÔI TRỤC CƠ'!H44)</f>
        <v/>
      </c>
      <c r="F5993">
        <f>IF('🔴 PHỚT ĐUÔI TRỤC CƠ'!A44="","",'🔴 PHỚT ĐUÔI TRỤC CƠ'!I44)</f>
        <v/>
      </c>
      <c r="G5993">
        <f>IF('🔴 PHỚT ĐUÔI TRỤC CƠ'!A44="","",'🔴 PHỚT ĐUÔI TRỤC CƠ'!J44)</f>
        <v/>
      </c>
      <c r="H5993">
        <f>IF('🔴 PHỚT ĐUÔI TRỤC CƠ'!A44="","",'🔴 PHỚT ĐUÔI TRỤC CƠ'!K44)</f>
        <v/>
      </c>
      <c r="I5993">
        <f>IF('🔴 PHỚT ĐUÔI TRỤC CƠ'!A44="","",'🔴 PHỚT ĐUÔI TRỤC CƠ'!L44)</f>
        <v/>
      </c>
      <c r="J5993">
        <f>IF('🔴 PHỚT ĐUÔI TRỤC CƠ'!A44="","",'🔴 PHỚT ĐUÔI TRỤC CƠ'!D44)</f>
        <v/>
      </c>
      <c r="L5993">
        <f>N(L5992)+IF(AND('🔎 TRA CỨU NHANH'!$C$2&lt;&gt;"",OR(ISNUMBER(SEARCH('🔎 TRA CỨU NHANH'!$C$2,$A5993)),ISNUMBER(SEARCH('🔎 TRA CỨU NHANH'!$C$2,$B5993)))),1,0)</f>
        <v/>
      </c>
      <c r="M5993">
        <f>IF(L5993&gt;N(L5992),L5993,"")</f>
        <v/>
      </c>
      <c r="N5993">
        <f>N(N5992)+IF(AND('💰 BÁO GIÁ'!$C$27&lt;&gt;"",OR(ISNUMBER(SEARCH('💰 BÁO GIÁ'!$C$27,$A5993)),ISNUMBER(SEARCH('💰 BÁO GIÁ'!$C$27,$B5993)))),1,0)</f>
        <v/>
      </c>
      <c r="O5993">
        <f>IF(N5993&gt;N(N5992),N5993,"")</f>
        <v/>
      </c>
    </row>
    <row r="5994">
      <c r="A5994">
        <f>IF('🔴 PHỚT ĐUÔI TRỤC CƠ'!A45="","",'🔴 PHỚT ĐUÔI TRỤC CƠ'!A45)</f>
        <v/>
      </c>
      <c r="B5994">
        <f>IF('🔴 PHỚT ĐUÔI TRỤC CƠ'!A45="","",'🔴 PHỚT ĐUÔI TRỤC CƠ'!P45)</f>
        <v/>
      </c>
      <c r="C5994">
        <f>IF('🔴 PHỚT ĐUÔI TRỤC CƠ'!A45="","","Phớt đuôi")</f>
        <v/>
      </c>
      <c r="D5994">
        <f>IF('🔴 PHỚT ĐUÔI TRỤC CƠ'!A45="","",'🔴 PHỚT ĐUÔI TRỤC CƠ'!G45)</f>
        <v/>
      </c>
      <c r="E5994">
        <f>IF('🔴 PHỚT ĐUÔI TRỤC CƠ'!A45="","",'🔴 PHỚT ĐUÔI TRỤC CƠ'!H45)</f>
        <v/>
      </c>
      <c r="F5994">
        <f>IF('🔴 PHỚT ĐUÔI TRỤC CƠ'!A45="","",'🔴 PHỚT ĐUÔI TRỤC CƠ'!I45)</f>
        <v/>
      </c>
      <c r="G5994">
        <f>IF('🔴 PHỚT ĐUÔI TRỤC CƠ'!A45="","",'🔴 PHỚT ĐUÔI TRỤC CƠ'!J45)</f>
        <v/>
      </c>
      <c r="H5994">
        <f>IF('🔴 PHỚT ĐUÔI TRỤC CƠ'!A45="","",'🔴 PHỚT ĐUÔI TRỤC CƠ'!K45)</f>
        <v/>
      </c>
      <c r="I5994">
        <f>IF('🔴 PHỚT ĐUÔI TRỤC CƠ'!A45="","",'🔴 PHỚT ĐUÔI TRỤC CƠ'!L45)</f>
        <v/>
      </c>
      <c r="J5994">
        <f>IF('🔴 PHỚT ĐUÔI TRỤC CƠ'!A45="","",'🔴 PHỚT ĐUÔI TRỤC CƠ'!D45)</f>
        <v/>
      </c>
      <c r="L5994">
        <f>N(L5993)+IF(AND('🔎 TRA CỨU NHANH'!$C$2&lt;&gt;"",OR(ISNUMBER(SEARCH('🔎 TRA CỨU NHANH'!$C$2,$A5994)),ISNUMBER(SEARCH('🔎 TRA CỨU NHANH'!$C$2,$B5994)))),1,0)</f>
        <v/>
      </c>
      <c r="M5994">
        <f>IF(L5994&gt;N(L5993),L5994,"")</f>
        <v/>
      </c>
      <c r="N5994">
        <f>N(N5993)+IF(AND('💰 BÁO GIÁ'!$C$27&lt;&gt;"",OR(ISNUMBER(SEARCH('💰 BÁO GIÁ'!$C$27,$A5994)),ISNUMBER(SEARCH('💰 BÁO GIÁ'!$C$27,$B5994)))),1,0)</f>
        <v/>
      </c>
      <c r="O5994">
        <f>IF(N5994&gt;N(N5993),N5994,"")</f>
        <v/>
      </c>
    </row>
    <row r="5995">
      <c r="A5995">
        <f>IF('🔴 PHỚT ĐUÔI TRỤC CƠ'!A46="","",'🔴 PHỚT ĐUÔI TRỤC CƠ'!A46)</f>
        <v/>
      </c>
      <c r="B5995">
        <f>IF('🔴 PHỚT ĐUÔI TRỤC CƠ'!A46="","",'🔴 PHỚT ĐUÔI TRỤC CƠ'!P46)</f>
        <v/>
      </c>
      <c r="C5995">
        <f>IF('🔴 PHỚT ĐUÔI TRỤC CƠ'!A46="","","Phớt đuôi")</f>
        <v/>
      </c>
      <c r="D5995">
        <f>IF('🔴 PHỚT ĐUÔI TRỤC CƠ'!A46="","",'🔴 PHỚT ĐUÔI TRỤC CƠ'!G46)</f>
        <v/>
      </c>
      <c r="E5995">
        <f>IF('🔴 PHỚT ĐUÔI TRỤC CƠ'!A46="","",'🔴 PHỚT ĐUÔI TRỤC CƠ'!H46)</f>
        <v/>
      </c>
      <c r="F5995">
        <f>IF('🔴 PHỚT ĐUÔI TRỤC CƠ'!A46="","",'🔴 PHỚT ĐUÔI TRỤC CƠ'!I46)</f>
        <v/>
      </c>
      <c r="G5995">
        <f>IF('🔴 PHỚT ĐUÔI TRỤC CƠ'!A46="","",'🔴 PHỚT ĐUÔI TRỤC CƠ'!J46)</f>
        <v/>
      </c>
      <c r="H5995">
        <f>IF('🔴 PHỚT ĐUÔI TRỤC CƠ'!A46="","",'🔴 PHỚT ĐUÔI TRỤC CƠ'!K46)</f>
        <v/>
      </c>
      <c r="I5995">
        <f>IF('🔴 PHỚT ĐUÔI TRỤC CƠ'!A46="","",'🔴 PHỚT ĐUÔI TRỤC CƠ'!L46)</f>
        <v/>
      </c>
      <c r="J5995">
        <f>IF('🔴 PHỚT ĐUÔI TRỤC CƠ'!A46="","",'🔴 PHỚT ĐUÔI TRỤC CƠ'!D46)</f>
        <v/>
      </c>
      <c r="L5995">
        <f>N(L5994)+IF(AND('🔎 TRA CỨU NHANH'!$C$2&lt;&gt;"",OR(ISNUMBER(SEARCH('🔎 TRA CỨU NHANH'!$C$2,$A5995)),ISNUMBER(SEARCH('🔎 TRA CỨU NHANH'!$C$2,$B5995)))),1,0)</f>
        <v/>
      </c>
      <c r="M5995">
        <f>IF(L5995&gt;N(L5994),L5995,"")</f>
        <v/>
      </c>
      <c r="N5995">
        <f>N(N5994)+IF(AND('💰 BÁO GIÁ'!$C$27&lt;&gt;"",OR(ISNUMBER(SEARCH('💰 BÁO GIÁ'!$C$27,$A5995)),ISNUMBER(SEARCH('💰 BÁO GIÁ'!$C$27,$B5995)))),1,0)</f>
        <v/>
      </c>
      <c r="O5995">
        <f>IF(N5995&gt;N(N5994),N5995,"")</f>
        <v/>
      </c>
    </row>
    <row r="5996">
      <c r="A5996">
        <f>IF('🔴 PHỚT ĐUÔI TRỤC CƠ'!A47="","",'🔴 PHỚT ĐUÔI TRỤC CƠ'!A47)</f>
        <v/>
      </c>
      <c r="B5996">
        <f>IF('🔴 PHỚT ĐUÔI TRỤC CƠ'!A47="","",'🔴 PHỚT ĐUÔI TRỤC CƠ'!P47)</f>
        <v/>
      </c>
      <c r="C5996">
        <f>IF('🔴 PHỚT ĐUÔI TRỤC CƠ'!A47="","","Phớt đuôi")</f>
        <v/>
      </c>
      <c r="D5996">
        <f>IF('🔴 PHỚT ĐUÔI TRỤC CƠ'!A47="","",'🔴 PHỚT ĐUÔI TRỤC CƠ'!G47)</f>
        <v/>
      </c>
      <c r="E5996">
        <f>IF('🔴 PHỚT ĐUÔI TRỤC CƠ'!A47="","",'🔴 PHỚT ĐUÔI TRỤC CƠ'!H47)</f>
        <v/>
      </c>
      <c r="F5996">
        <f>IF('🔴 PHỚT ĐUÔI TRỤC CƠ'!A47="","",'🔴 PHỚT ĐUÔI TRỤC CƠ'!I47)</f>
        <v/>
      </c>
      <c r="G5996">
        <f>IF('🔴 PHỚT ĐUÔI TRỤC CƠ'!A47="","",'🔴 PHỚT ĐUÔI TRỤC CƠ'!J47)</f>
        <v/>
      </c>
      <c r="H5996">
        <f>IF('🔴 PHỚT ĐUÔI TRỤC CƠ'!A47="","",'🔴 PHỚT ĐUÔI TRỤC CƠ'!K47)</f>
        <v/>
      </c>
      <c r="I5996">
        <f>IF('🔴 PHỚT ĐUÔI TRỤC CƠ'!A47="","",'🔴 PHỚT ĐUÔI TRỤC CƠ'!L47)</f>
        <v/>
      </c>
      <c r="J5996">
        <f>IF('🔴 PHỚT ĐUÔI TRỤC CƠ'!A47="","",'🔴 PHỚT ĐUÔI TRỤC CƠ'!D47)</f>
        <v/>
      </c>
      <c r="L5996">
        <f>N(L5995)+IF(AND('🔎 TRA CỨU NHANH'!$C$2&lt;&gt;"",OR(ISNUMBER(SEARCH('🔎 TRA CỨU NHANH'!$C$2,$A5996)),ISNUMBER(SEARCH('🔎 TRA CỨU NHANH'!$C$2,$B5996)))),1,0)</f>
        <v/>
      </c>
      <c r="M5996">
        <f>IF(L5996&gt;N(L5995),L5996,"")</f>
        <v/>
      </c>
      <c r="N5996">
        <f>N(N5995)+IF(AND('💰 BÁO GIÁ'!$C$27&lt;&gt;"",OR(ISNUMBER(SEARCH('💰 BÁO GIÁ'!$C$27,$A5996)),ISNUMBER(SEARCH('💰 BÁO GIÁ'!$C$27,$B5996)))),1,0)</f>
        <v/>
      </c>
      <c r="O5996">
        <f>IF(N5996&gt;N(N5995),N5996,"")</f>
        <v/>
      </c>
    </row>
    <row r="5997">
      <c r="A5997">
        <f>IF('🔴 PHỚT ĐUÔI TRỤC CƠ'!A48="","",'🔴 PHỚT ĐUÔI TRỤC CƠ'!A48)</f>
        <v/>
      </c>
      <c r="B5997">
        <f>IF('🔴 PHỚT ĐUÔI TRỤC CƠ'!A48="","",'🔴 PHỚT ĐUÔI TRỤC CƠ'!P48)</f>
        <v/>
      </c>
      <c r="C5997">
        <f>IF('🔴 PHỚT ĐUÔI TRỤC CƠ'!A48="","","Phớt đuôi")</f>
        <v/>
      </c>
      <c r="D5997">
        <f>IF('🔴 PHỚT ĐUÔI TRỤC CƠ'!A48="","",'🔴 PHỚT ĐUÔI TRỤC CƠ'!G48)</f>
        <v/>
      </c>
      <c r="E5997">
        <f>IF('🔴 PHỚT ĐUÔI TRỤC CƠ'!A48="","",'🔴 PHỚT ĐUÔI TRỤC CƠ'!H48)</f>
        <v/>
      </c>
      <c r="F5997">
        <f>IF('🔴 PHỚT ĐUÔI TRỤC CƠ'!A48="","",'🔴 PHỚT ĐUÔI TRỤC CƠ'!I48)</f>
        <v/>
      </c>
      <c r="G5997">
        <f>IF('🔴 PHỚT ĐUÔI TRỤC CƠ'!A48="","",'🔴 PHỚT ĐUÔI TRỤC CƠ'!J48)</f>
        <v/>
      </c>
      <c r="H5997">
        <f>IF('🔴 PHỚT ĐUÔI TRỤC CƠ'!A48="","",'🔴 PHỚT ĐUÔI TRỤC CƠ'!K48)</f>
        <v/>
      </c>
      <c r="I5997">
        <f>IF('🔴 PHỚT ĐUÔI TRỤC CƠ'!A48="","",'🔴 PHỚT ĐUÔI TRỤC CƠ'!L48)</f>
        <v/>
      </c>
      <c r="J5997">
        <f>IF('🔴 PHỚT ĐUÔI TRỤC CƠ'!A48="","",'🔴 PHỚT ĐUÔI TRỤC CƠ'!D48)</f>
        <v/>
      </c>
      <c r="L5997">
        <f>N(L5996)+IF(AND('🔎 TRA CỨU NHANH'!$C$2&lt;&gt;"",OR(ISNUMBER(SEARCH('🔎 TRA CỨU NHANH'!$C$2,$A5997)),ISNUMBER(SEARCH('🔎 TRA CỨU NHANH'!$C$2,$B5997)))),1,0)</f>
        <v/>
      </c>
      <c r="M5997">
        <f>IF(L5997&gt;N(L5996),L5997,"")</f>
        <v/>
      </c>
      <c r="N5997">
        <f>N(N5996)+IF(AND('💰 BÁO GIÁ'!$C$27&lt;&gt;"",OR(ISNUMBER(SEARCH('💰 BÁO GIÁ'!$C$27,$A5997)),ISNUMBER(SEARCH('💰 BÁO GIÁ'!$C$27,$B5997)))),1,0)</f>
        <v/>
      </c>
      <c r="O5997">
        <f>IF(N5997&gt;N(N5996),N5997,"")</f>
        <v/>
      </c>
    </row>
    <row r="5998">
      <c r="A5998">
        <f>IF('🔴 PHỚT ĐUÔI TRỤC CƠ'!A49="","",'🔴 PHỚT ĐUÔI TRỤC CƠ'!A49)</f>
        <v/>
      </c>
      <c r="B5998">
        <f>IF('🔴 PHỚT ĐUÔI TRỤC CƠ'!A49="","",'🔴 PHỚT ĐUÔI TRỤC CƠ'!P49)</f>
        <v/>
      </c>
      <c r="C5998">
        <f>IF('🔴 PHỚT ĐUÔI TRỤC CƠ'!A49="","","Phớt đuôi")</f>
        <v/>
      </c>
      <c r="D5998">
        <f>IF('🔴 PHỚT ĐUÔI TRỤC CƠ'!A49="","",'🔴 PHỚT ĐUÔI TRỤC CƠ'!G49)</f>
        <v/>
      </c>
      <c r="E5998">
        <f>IF('🔴 PHỚT ĐUÔI TRỤC CƠ'!A49="","",'🔴 PHỚT ĐUÔI TRỤC CƠ'!H49)</f>
        <v/>
      </c>
      <c r="F5998">
        <f>IF('🔴 PHỚT ĐUÔI TRỤC CƠ'!A49="","",'🔴 PHỚT ĐUÔI TRỤC CƠ'!I49)</f>
        <v/>
      </c>
      <c r="G5998">
        <f>IF('🔴 PHỚT ĐUÔI TRỤC CƠ'!A49="","",'🔴 PHỚT ĐUÔI TRỤC CƠ'!J49)</f>
        <v/>
      </c>
      <c r="H5998">
        <f>IF('🔴 PHỚT ĐUÔI TRỤC CƠ'!A49="","",'🔴 PHỚT ĐUÔI TRỤC CƠ'!K49)</f>
        <v/>
      </c>
      <c r="I5998">
        <f>IF('🔴 PHỚT ĐUÔI TRỤC CƠ'!A49="","",'🔴 PHỚT ĐUÔI TRỤC CƠ'!L49)</f>
        <v/>
      </c>
      <c r="J5998">
        <f>IF('🔴 PHỚT ĐUÔI TRỤC CƠ'!A49="","",'🔴 PHỚT ĐUÔI TRỤC CƠ'!D49)</f>
        <v/>
      </c>
      <c r="L5998">
        <f>N(L5997)+IF(AND('🔎 TRA CỨU NHANH'!$C$2&lt;&gt;"",OR(ISNUMBER(SEARCH('🔎 TRA CỨU NHANH'!$C$2,$A5998)),ISNUMBER(SEARCH('🔎 TRA CỨU NHANH'!$C$2,$B5998)))),1,0)</f>
        <v/>
      </c>
      <c r="M5998">
        <f>IF(L5998&gt;N(L5997),L5998,"")</f>
        <v/>
      </c>
      <c r="N5998">
        <f>N(N5997)+IF(AND('💰 BÁO GIÁ'!$C$27&lt;&gt;"",OR(ISNUMBER(SEARCH('💰 BÁO GIÁ'!$C$27,$A5998)),ISNUMBER(SEARCH('💰 BÁO GIÁ'!$C$27,$B5998)))),1,0)</f>
        <v/>
      </c>
      <c r="O5998">
        <f>IF(N5998&gt;N(N5997),N5998,"")</f>
        <v/>
      </c>
    </row>
    <row r="5999">
      <c r="A5999">
        <f>IF('🔴 PHỚT ĐUÔI TRỤC CƠ'!A50="","",'🔴 PHỚT ĐUÔI TRỤC CƠ'!A50)</f>
        <v/>
      </c>
      <c r="B5999">
        <f>IF('🔴 PHỚT ĐUÔI TRỤC CƠ'!A50="","",'🔴 PHỚT ĐUÔI TRỤC CƠ'!P50)</f>
        <v/>
      </c>
      <c r="C5999">
        <f>IF('🔴 PHỚT ĐUÔI TRỤC CƠ'!A50="","","Phớt đuôi")</f>
        <v/>
      </c>
      <c r="D5999">
        <f>IF('🔴 PHỚT ĐUÔI TRỤC CƠ'!A50="","",'🔴 PHỚT ĐUÔI TRỤC CƠ'!G50)</f>
        <v/>
      </c>
      <c r="E5999">
        <f>IF('🔴 PHỚT ĐUÔI TRỤC CƠ'!A50="","",'🔴 PHỚT ĐUÔI TRỤC CƠ'!H50)</f>
        <v/>
      </c>
      <c r="F5999">
        <f>IF('🔴 PHỚT ĐUÔI TRỤC CƠ'!A50="","",'🔴 PHỚT ĐUÔI TRỤC CƠ'!I50)</f>
        <v/>
      </c>
      <c r="G5999">
        <f>IF('🔴 PHỚT ĐUÔI TRỤC CƠ'!A50="","",'🔴 PHỚT ĐUÔI TRỤC CƠ'!J50)</f>
        <v/>
      </c>
      <c r="H5999">
        <f>IF('🔴 PHỚT ĐUÔI TRỤC CƠ'!A50="","",'🔴 PHỚT ĐUÔI TRỤC CƠ'!K50)</f>
        <v/>
      </c>
      <c r="I5999">
        <f>IF('🔴 PHỚT ĐUÔI TRỤC CƠ'!A50="","",'🔴 PHỚT ĐUÔI TRỤC CƠ'!L50)</f>
        <v/>
      </c>
      <c r="J5999">
        <f>IF('🔴 PHỚT ĐUÔI TRỤC CƠ'!A50="","",'🔴 PHỚT ĐUÔI TRỤC CƠ'!D50)</f>
        <v/>
      </c>
      <c r="L5999">
        <f>N(L5998)+IF(AND('🔎 TRA CỨU NHANH'!$C$2&lt;&gt;"",OR(ISNUMBER(SEARCH('🔎 TRA CỨU NHANH'!$C$2,$A5999)),ISNUMBER(SEARCH('🔎 TRA CỨU NHANH'!$C$2,$B5999)))),1,0)</f>
        <v/>
      </c>
      <c r="M5999">
        <f>IF(L5999&gt;N(L5998),L5999,"")</f>
        <v/>
      </c>
      <c r="N5999">
        <f>N(N5998)+IF(AND('💰 BÁO GIÁ'!$C$27&lt;&gt;"",OR(ISNUMBER(SEARCH('💰 BÁO GIÁ'!$C$27,$A5999)),ISNUMBER(SEARCH('💰 BÁO GIÁ'!$C$27,$B5999)))),1,0)</f>
        <v/>
      </c>
      <c r="O5999">
        <f>IF(N5999&gt;N(N5998),N5999,"")</f>
        <v/>
      </c>
    </row>
    <row r="6000">
      <c r="A6000">
        <f>IF('🔴 PHỚT ĐUÔI TRỤC CƠ'!A51="","",'🔴 PHỚT ĐUÔI TRỤC CƠ'!A51)</f>
        <v/>
      </c>
      <c r="B6000">
        <f>IF('🔴 PHỚT ĐUÔI TRỤC CƠ'!A51="","",'🔴 PHỚT ĐUÔI TRỤC CƠ'!P51)</f>
        <v/>
      </c>
      <c r="C6000">
        <f>IF('🔴 PHỚT ĐUÔI TRỤC CƠ'!A51="","","Phớt đuôi")</f>
        <v/>
      </c>
      <c r="D6000">
        <f>IF('🔴 PHỚT ĐUÔI TRỤC CƠ'!A51="","",'🔴 PHỚT ĐUÔI TRỤC CƠ'!G51)</f>
        <v/>
      </c>
      <c r="E6000">
        <f>IF('🔴 PHỚT ĐUÔI TRỤC CƠ'!A51="","",'🔴 PHỚT ĐUÔI TRỤC CƠ'!H51)</f>
        <v/>
      </c>
      <c r="F6000">
        <f>IF('🔴 PHỚT ĐUÔI TRỤC CƠ'!A51="","",'🔴 PHỚT ĐUÔI TRỤC CƠ'!I51)</f>
        <v/>
      </c>
      <c r="G6000">
        <f>IF('🔴 PHỚT ĐUÔI TRỤC CƠ'!A51="","",'🔴 PHỚT ĐUÔI TRỤC CƠ'!J51)</f>
        <v/>
      </c>
      <c r="H6000">
        <f>IF('🔴 PHỚT ĐUÔI TRỤC CƠ'!A51="","",'🔴 PHỚT ĐUÔI TRỤC CƠ'!K51)</f>
        <v/>
      </c>
      <c r="I6000">
        <f>IF('🔴 PHỚT ĐUÔI TRỤC CƠ'!A51="","",'🔴 PHỚT ĐUÔI TRỤC CƠ'!L51)</f>
        <v/>
      </c>
      <c r="J6000">
        <f>IF('🔴 PHỚT ĐUÔI TRỤC CƠ'!A51="","",'🔴 PHỚT ĐUÔI TRỤC CƠ'!D51)</f>
        <v/>
      </c>
      <c r="L6000">
        <f>N(L5999)+IF(AND('🔎 TRA CỨU NHANH'!$C$2&lt;&gt;"",OR(ISNUMBER(SEARCH('🔎 TRA CỨU NHANH'!$C$2,$A6000)),ISNUMBER(SEARCH('🔎 TRA CỨU NHANH'!$C$2,$B6000)))),1,0)</f>
        <v/>
      </c>
      <c r="M6000">
        <f>IF(L6000&gt;N(L5999),L6000,"")</f>
        <v/>
      </c>
      <c r="N6000">
        <f>N(N5999)+IF(AND('💰 BÁO GIÁ'!$C$27&lt;&gt;"",OR(ISNUMBER(SEARCH('💰 BÁO GIÁ'!$C$27,$A6000)),ISNUMBER(SEARCH('💰 BÁO GIÁ'!$C$27,$B6000)))),1,0)</f>
        <v/>
      </c>
      <c r="O6000">
        <f>IF(N6000&gt;N(N5999),N6000,"")</f>
        <v/>
      </c>
    </row>
    <row r="6001">
      <c r="A6001">
        <f>IF('🔴 PHỚT ĐUÔI TRỤC CƠ'!A52="","",'🔴 PHỚT ĐUÔI TRỤC CƠ'!A52)</f>
        <v/>
      </c>
      <c r="B6001">
        <f>IF('🔴 PHỚT ĐUÔI TRỤC CƠ'!A52="","",'🔴 PHỚT ĐUÔI TRỤC CƠ'!P52)</f>
        <v/>
      </c>
      <c r="C6001">
        <f>IF('🔴 PHỚT ĐUÔI TRỤC CƠ'!A52="","","Phớt đuôi")</f>
        <v/>
      </c>
      <c r="D6001">
        <f>IF('🔴 PHỚT ĐUÔI TRỤC CƠ'!A52="","",'🔴 PHỚT ĐUÔI TRỤC CƠ'!G52)</f>
        <v/>
      </c>
      <c r="E6001">
        <f>IF('🔴 PHỚT ĐUÔI TRỤC CƠ'!A52="","",'🔴 PHỚT ĐUÔI TRỤC CƠ'!H52)</f>
        <v/>
      </c>
      <c r="F6001">
        <f>IF('🔴 PHỚT ĐUÔI TRỤC CƠ'!A52="","",'🔴 PHỚT ĐUÔI TRỤC CƠ'!I52)</f>
        <v/>
      </c>
      <c r="G6001">
        <f>IF('🔴 PHỚT ĐUÔI TRỤC CƠ'!A52="","",'🔴 PHỚT ĐUÔI TRỤC CƠ'!J52)</f>
        <v/>
      </c>
      <c r="H6001">
        <f>IF('🔴 PHỚT ĐUÔI TRỤC CƠ'!A52="","",'🔴 PHỚT ĐUÔI TRỤC CƠ'!K52)</f>
        <v/>
      </c>
      <c r="I6001">
        <f>IF('🔴 PHỚT ĐUÔI TRỤC CƠ'!A52="","",'🔴 PHỚT ĐUÔI TRỤC CƠ'!L52)</f>
        <v/>
      </c>
      <c r="J6001">
        <f>IF('🔴 PHỚT ĐUÔI TRỤC CƠ'!A52="","",'🔴 PHỚT ĐUÔI TRỤC CƠ'!D52)</f>
        <v/>
      </c>
      <c r="L6001">
        <f>N(L6000)+IF(AND('🔎 TRA CỨU NHANH'!$C$2&lt;&gt;"",OR(ISNUMBER(SEARCH('🔎 TRA CỨU NHANH'!$C$2,$A6001)),ISNUMBER(SEARCH('🔎 TRA CỨU NHANH'!$C$2,$B6001)))),1,0)</f>
        <v/>
      </c>
      <c r="M6001">
        <f>IF(L6001&gt;N(L6000),L6001,"")</f>
        <v/>
      </c>
      <c r="N6001">
        <f>N(N6000)+IF(AND('💰 BÁO GIÁ'!$C$27&lt;&gt;"",OR(ISNUMBER(SEARCH('💰 BÁO GIÁ'!$C$27,$A6001)),ISNUMBER(SEARCH('💰 BÁO GIÁ'!$C$27,$B6001)))),1,0)</f>
        <v/>
      </c>
      <c r="O6001">
        <f>IF(N6001&gt;N(N6000),N6001,"")</f>
        <v/>
      </c>
    </row>
    <row r="6002">
      <c r="A6002">
        <f>IF('🔴 PHỚT ĐUÔI TRỤC CƠ'!A53="","",'🔴 PHỚT ĐUÔI TRỤC CƠ'!A53)</f>
        <v/>
      </c>
      <c r="B6002">
        <f>IF('🔴 PHỚT ĐUÔI TRỤC CƠ'!A53="","",'🔴 PHỚT ĐUÔI TRỤC CƠ'!P53)</f>
        <v/>
      </c>
      <c r="C6002">
        <f>IF('🔴 PHỚT ĐUÔI TRỤC CƠ'!A53="","","Phớt đuôi")</f>
        <v/>
      </c>
      <c r="D6002">
        <f>IF('🔴 PHỚT ĐUÔI TRỤC CƠ'!A53="","",'🔴 PHỚT ĐUÔI TRỤC CƠ'!G53)</f>
        <v/>
      </c>
      <c r="E6002">
        <f>IF('🔴 PHỚT ĐUÔI TRỤC CƠ'!A53="","",'🔴 PHỚT ĐUÔI TRỤC CƠ'!H53)</f>
        <v/>
      </c>
      <c r="F6002">
        <f>IF('🔴 PHỚT ĐUÔI TRỤC CƠ'!A53="","",'🔴 PHỚT ĐUÔI TRỤC CƠ'!I53)</f>
        <v/>
      </c>
      <c r="G6002">
        <f>IF('🔴 PHỚT ĐUÔI TRỤC CƠ'!A53="","",'🔴 PHỚT ĐUÔI TRỤC CƠ'!J53)</f>
        <v/>
      </c>
      <c r="H6002">
        <f>IF('🔴 PHỚT ĐUÔI TRỤC CƠ'!A53="","",'🔴 PHỚT ĐUÔI TRỤC CƠ'!K53)</f>
        <v/>
      </c>
      <c r="I6002">
        <f>IF('🔴 PHỚT ĐUÔI TRỤC CƠ'!A53="","",'🔴 PHỚT ĐUÔI TRỤC CƠ'!L53)</f>
        <v/>
      </c>
      <c r="J6002">
        <f>IF('🔴 PHỚT ĐUÔI TRỤC CƠ'!A53="","",'🔴 PHỚT ĐUÔI TRỤC CƠ'!D53)</f>
        <v/>
      </c>
      <c r="L6002">
        <f>N(L6001)+IF(AND('🔎 TRA CỨU NHANH'!$C$2&lt;&gt;"",OR(ISNUMBER(SEARCH('🔎 TRA CỨU NHANH'!$C$2,$A6002)),ISNUMBER(SEARCH('🔎 TRA CỨU NHANH'!$C$2,$B6002)))),1,0)</f>
        <v/>
      </c>
      <c r="M6002">
        <f>IF(L6002&gt;N(L6001),L6002,"")</f>
        <v/>
      </c>
      <c r="N6002">
        <f>N(N6001)+IF(AND('💰 BÁO GIÁ'!$C$27&lt;&gt;"",OR(ISNUMBER(SEARCH('💰 BÁO GIÁ'!$C$27,$A6002)),ISNUMBER(SEARCH('💰 BÁO GIÁ'!$C$27,$B6002)))),1,0)</f>
        <v/>
      </c>
      <c r="O6002">
        <f>IF(N6002&gt;N(N6001),N6002,"")</f>
        <v/>
      </c>
    </row>
    <row r="6003">
      <c r="A6003">
        <f>IF('🔴 PHỚT ĐUÔI TRỤC CƠ'!A54="","",'🔴 PHỚT ĐUÔI TRỤC CƠ'!A54)</f>
        <v/>
      </c>
      <c r="B6003">
        <f>IF('🔴 PHỚT ĐUÔI TRỤC CƠ'!A54="","",'🔴 PHỚT ĐUÔI TRỤC CƠ'!P54)</f>
        <v/>
      </c>
      <c r="C6003">
        <f>IF('🔴 PHỚT ĐUÔI TRỤC CƠ'!A54="","","Phớt đuôi")</f>
        <v/>
      </c>
      <c r="D6003">
        <f>IF('🔴 PHỚT ĐUÔI TRỤC CƠ'!A54="","",'🔴 PHỚT ĐUÔI TRỤC CƠ'!G54)</f>
        <v/>
      </c>
      <c r="E6003">
        <f>IF('🔴 PHỚT ĐUÔI TRỤC CƠ'!A54="","",'🔴 PHỚT ĐUÔI TRỤC CƠ'!H54)</f>
        <v/>
      </c>
      <c r="F6003">
        <f>IF('🔴 PHỚT ĐUÔI TRỤC CƠ'!A54="","",'🔴 PHỚT ĐUÔI TRỤC CƠ'!I54)</f>
        <v/>
      </c>
      <c r="G6003">
        <f>IF('🔴 PHỚT ĐUÔI TRỤC CƠ'!A54="","",'🔴 PHỚT ĐUÔI TRỤC CƠ'!J54)</f>
        <v/>
      </c>
      <c r="H6003">
        <f>IF('🔴 PHỚT ĐUÔI TRỤC CƠ'!A54="","",'🔴 PHỚT ĐUÔI TRỤC CƠ'!K54)</f>
        <v/>
      </c>
      <c r="I6003">
        <f>IF('🔴 PHỚT ĐUÔI TRỤC CƠ'!A54="","",'🔴 PHỚT ĐUÔI TRỤC CƠ'!L54)</f>
        <v/>
      </c>
      <c r="J6003">
        <f>IF('🔴 PHỚT ĐUÔI TRỤC CƠ'!A54="","",'🔴 PHỚT ĐUÔI TRỤC CƠ'!D54)</f>
        <v/>
      </c>
      <c r="L6003">
        <f>N(L6002)+IF(AND('🔎 TRA CỨU NHANH'!$C$2&lt;&gt;"",OR(ISNUMBER(SEARCH('🔎 TRA CỨU NHANH'!$C$2,$A6003)),ISNUMBER(SEARCH('🔎 TRA CỨU NHANH'!$C$2,$B6003)))),1,0)</f>
        <v/>
      </c>
      <c r="M6003">
        <f>IF(L6003&gt;N(L6002),L6003,"")</f>
        <v/>
      </c>
      <c r="N6003">
        <f>N(N6002)+IF(AND('💰 BÁO GIÁ'!$C$27&lt;&gt;"",OR(ISNUMBER(SEARCH('💰 BÁO GIÁ'!$C$27,$A6003)),ISNUMBER(SEARCH('💰 BÁO GIÁ'!$C$27,$B6003)))),1,0)</f>
        <v/>
      </c>
      <c r="O6003">
        <f>IF(N6003&gt;N(N6002),N6003,"")</f>
        <v/>
      </c>
    </row>
    <row r="6004">
      <c r="A6004">
        <f>IF('🔴 PHỚT ĐUÔI TRỤC CƠ'!A55="","",'🔴 PHỚT ĐUÔI TRỤC CƠ'!A55)</f>
        <v/>
      </c>
      <c r="B6004">
        <f>IF('🔴 PHỚT ĐUÔI TRỤC CƠ'!A55="","",'🔴 PHỚT ĐUÔI TRỤC CƠ'!P55)</f>
        <v/>
      </c>
      <c r="C6004">
        <f>IF('🔴 PHỚT ĐUÔI TRỤC CƠ'!A55="","","Phớt đuôi")</f>
        <v/>
      </c>
      <c r="D6004">
        <f>IF('🔴 PHỚT ĐUÔI TRỤC CƠ'!A55="","",'🔴 PHỚT ĐUÔI TRỤC CƠ'!G55)</f>
        <v/>
      </c>
      <c r="E6004">
        <f>IF('🔴 PHỚT ĐUÔI TRỤC CƠ'!A55="","",'🔴 PHỚT ĐUÔI TRỤC CƠ'!H55)</f>
        <v/>
      </c>
      <c r="F6004">
        <f>IF('🔴 PHỚT ĐUÔI TRỤC CƠ'!A55="","",'🔴 PHỚT ĐUÔI TRỤC CƠ'!I55)</f>
        <v/>
      </c>
      <c r="G6004">
        <f>IF('🔴 PHỚT ĐUÔI TRỤC CƠ'!A55="","",'🔴 PHỚT ĐUÔI TRỤC CƠ'!J55)</f>
        <v/>
      </c>
      <c r="H6004">
        <f>IF('🔴 PHỚT ĐUÔI TRỤC CƠ'!A55="","",'🔴 PHỚT ĐUÔI TRỤC CƠ'!K55)</f>
        <v/>
      </c>
      <c r="I6004">
        <f>IF('🔴 PHỚT ĐUÔI TRỤC CƠ'!A55="","",'🔴 PHỚT ĐUÔI TRỤC CƠ'!L55)</f>
        <v/>
      </c>
      <c r="J6004">
        <f>IF('🔴 PHỚT ĐUÔI TRỤC CƠ'!A55="","",'🔴 PHỚT ĐUÔI TRỤC CƠ'!D55)</f>
        <v/>
      </c>
      <c r="L6004">
        <f>N(L6003)+IF(AND('🔎 TRA CỨU NHANH'!$C$2&lt;&gt;"",OR(ISNUMBER(SEARCH('🔎 TRA CỨU NHANH'!$C$2,$A6004)),ISNUMBER(SEARCH('🔎 TRA CỨU NHANH'!$C$2,$B6004)))),1,0)</f>
        <v/>
      </c>
      <c r="M6004">
        <f>IF(L6004&gt;N(L6003),L6004,"")</f>
        <v/>
      </c>
      <c r="N6004">
        <f>N(N6003)+IF(AND('💰 BÁO GIÁ'!$C$27&lt;&gt;"",OR(ISNUMBER(SEARCH('💰 BÁO GIÁ'!$C$27,$A6004)),ISNUMBER(SEARCH('💰 BÁO GIÁ'!$C$27,$B6004)))),1,0)</f>
        <v/>
      </c>
      <c r="O6004">
        <f>IF(N6004&gt;N(N6003),N6004,"")</f>
        <v/>
      </c>
    </row>
    <row r="6005">
      <c r="A6005">
        <f>IF('🔴 PHỚT ĐUÔI TRỤC CƠ'!A56="","",'🔴 PHỚT ĐUÔI TRỤC CƠ'!A56)</f>
        <v/>
      </c>
      <c r="B6005">
        <f>IF('🔴 PHỚT ĐUÔI TRỤC CƠ'!A56="","",'🔴 PHỚT ĐUÔI TRỤC CƠ'!P56)</f>
        <v/>
      </c>
      <c r="C6005">
        <f>IF('🔴 PHỚT ĐUÔI TRỤC CƠ'!A56="","","Phớt đuôi")</f>
        <v/>
      </c>
      <c r="D6005">
        <f>IF('🔴 PHỚT ĐUÔI TRỤC CƠ'!A56="","",'🔴 PHỚT ĐUÔI TRỤC CƠ'!G56)</f>
        <v/>
      </c>
      <c r="E6005">
        <f>IF('🔴 PHỚT ĐUÔI TRỤC CƠ'!A56="","",'🔴 PHỚT ĐUÔI TRỤC CƠ'!H56)</f>
        <v/>
      </c>
      <c r="F6005">
        <f>IF('🔴 PHỚT ĐUÔI TRỤC CƠ'!A56="","",'🔴 PHỚT ĐUÔI TRỤC CƠ'!I56)</f>
        <v/>
      </c>
      <c r="G6005">
        <f>IF('🔴 PHỚT ĐUÔI TRỤC CƠ'!A56="","",'🔴 PHỚT ĐUÔI TRỤC CƠ'!J56)</f>
        <v/>
      </c>
      <c r="H6005">
        <f>IF('🔴 PHỚT ĐUÔI TRỤC CƠ'!A56="","",'🔴 PHỚT ĐUÔI TRỤC CƠ'!K56)</f>
        <v/>
      </c>
      <c r="I6005">
        <f>IF('🔴 PHỚT ĐUÔI TRỤC CƠ'!A56="","",'🔴 PHỚT ĐUÔI TRỤC CƠ'!L56)</f>
        <v/>
      </c>
      <c r="J6005">
        <f>IF('🔴 PHỚT ĐUÔI TRỤC CƠ'!A56="","",'🔴 PHỚT ĐUÔI TRỤC CƠ'!D56)</f>
        <v/>
      </c>
      <c r="L6005">
        <f>N(L6004)+IF(AND('🔎 TRA CỨU NHANH'!$C$2&lt;&gt;"",OR(ISNUMBER(SEARCH('🔎 TRA CỨU NHANH'!$C$2,$A6005)),ISNUMBER(SEARCH('🔎 TRA CỨU NHANH'!$C$2,$B6005)))),1,0)</f>
        <v/>
      </c>
      <c r="M6005">
        <f>IF(L6005&gt;N(L6004),L6005,"")</f>
        <v/>
      </c>
      <c r="N6005">
        <f>N(N6004)+IF(AND('💰 BÁO GIÁ'!$C$27&lt;&gt;"",OR(ISNUMBER(SEARCH('💰 BÁO GIÁ'!$C$27,$A6005)),ISNUMBER(SEARCH('💰 BÁO GIÁ'!$C$27,$B6005)))),1,0)</f>
        <v/>
      </c>
      <c r="O6005">
        <f>IF(N6005&gt;N(N6004),N6005,"")</f>
        <v/>
      </c>
    </row>
    <row r="6006">
      <c r="A6006">
        <f>IF('🔴 PHỚT ĐUÔI TRỤC CƠ'!A57="","",'🔴 PHỚT ĐUÔI TRỤC CƠ'!A57)</f>
        <v/>
      </c>
      <c r="B6006">
        <f>IF('🔴 PHỚT ĐUÔI TRỤC CƠ'!A57="","",'🔴 PHỚT ĐUÔI TRỤC CƠ'!P57)</f>
        <v/>
      </c>
      <c r="C6006">
        <f>IF('🔴 PHỚT ĐUÔI TRỤC CƠ'!A57="","","Phớt đuôi")</f>
        <v/>
      </c>
      <c r="D6006">
        <f>IF('🔴 PHỚT ĐUÔI TRỤC CƠ'!A57="","",'🔴 PHỚT ĐUÔI TRỤC CƠ'!G57)</f>
        <v/>
      </c>
      <c r="E6006">
        <f>IF('🔴 PHỚT ĐUÔI TRỤC CƠ'!A57="","",'🔴 PHỚT ĐUÔI TRỤC CƠ'!H57)</f>
        <v/>
      </c>
      <c r="F6006">
        <f>IF('🔴 PHỚT ĐUÔI TRỤC CƠ'!A57="","",'🔴 PHỚT ĐUÔI TRỤC CƠ'!I57)</f>
        <v/>
      </c>
      <c r="G6006">
        <f>IF('🔴 PHỚT ĐUÔI TRỤC CƠ'!A57="","",'🔴 PHỚT ĐUÔI TRỤC CƠ'!J57)</f>
        <v/>
      </c>
      <c r="H6006">
        <f>IF('🔴 PHỚT ĐUÔI TRỤC CƠ'!A57="","",'🔴 PHỚT ĐUÔI TRỤC CƠ'!K57)</f>
        <v/>
      </c>
      <c r="I6006">
        <f>IF('🔴 PHỚT ĐUÔI TRỤC CƠ'!A57="","",'🔴 PHỚT ĐUÔI TRỤC CƠ'!L57)</f>
        <v/>
      </c>
      <c r="J6006">
        <f>IF('🔴 PHỚT ĐUÔI TRỤC CƠ'!A57="","",'🔴 PHỚT ĐUÔI TRỤC CƠ'!D57)</f>
        <v/>
      </c>
      <c r="L6006">
        <f>N(L6005)+IF(AND('🔎 TRA CỨU NHANH'!$C$2&lt;&gt;"",OR(ISNUMBER(SEARCH('🔎 TRA CỨU NHANH'!$C$2,$A6006)),ISNUMBER(SEARCH('🔎 TRA CỨU NHANH'!$C$2,$B6006)))),1,0)</f>
        <v/>
      </c>
      <c r="M6006">
        <f>IF(L6006&gt;N(L6005),L6006,"")</f>
        <v/>
      </c>
      <c r="N6006">
        <f>N(N6005)+IF(AND('💰 BÁO GIÁ'!$C$27&lt;&gt;"",OR(ISNUMBER(SEARCH('💰 BÁO GIÁ'!$C$27,$A6006)),ISNUMBER(SEARCH('💰 BÁO GIÁ'!$C$27,$B6006)))),1,0)</f>
        <v/>
      </c>
      <c r="O6006">
        <f>IF(N6006&gt;N(N6005),N6006,"")</f>
        <v/>
      </c>
    </row>
    <row r="6007">
      <c r="A6007">
        <f>IF('🔴 PHỚT ĐUÔI TRỤC CƠ'!A58="","",'🔴 PHỚT ĐUÔI TRỤC CƠ'!A58)</f>
        <v/>
      </c>
      <c r="B6007">
        <f>IF('🔴 PHỚT ĐUÔI TRỤC CƠ'!A58="","",'🔴 PHỚT ĐUÔI TRỤC CƠ'!P58)</f>
        <v/>
      </c>
      <c r="C6007">
        <f>IF('🔴 PHỚT ĐUÔI TRỤC CƠ'!A58="","","Phớt đuôi")</f>
        <v/>
      </c>
      <c r="D6007">
        <f>IF('🔴 PHỚT ĐUÔI TRỤC CƠ'!A58="","",'🔴 PHỚT ĐUÔI TRỤC CƠ'!G58)</f>
        <v/>
      </c>
      <c r="E6007">
        <f>IF('🔴 PHỚT ĐUÔI TRỤC CƠ'!A58="","",'🔴 PHỚT ĐUÔI TRỤC CƠ'!H58)</f>
        <v/>
      </c>
      <c r="F6007">
        <f>IF('🔴 PHỚT ĐUÔI TRỤC CƠ'!A58="","",'🔴 PHỚT ĐUÔI TRỤC CƠ'!I58)</f>
        <v/>
      </c>
      <c r="G6007">
        <f>IF('🔴 PHỚT ĐUÔI TRỤC CƠ'!A58="","",'🔴 PHỚT ĐUÔI TRỤC CƠ'!J58)</f>
        <v/>
      </c>
      <c r="H6007">
        <f>IF('🔴 PHỚT ĐUÔI TRỤC CƠ'!A58="","",'🔴 PHỚT ĐUÔI TRỤC CƠ'!K58)</f>
        <v/>
      </c>
      <c r="I6007">
        <f>IF('🔴 PHỚT ĐUÔI TRỤC CƠ'!A58="","",'🔴 PHỚT ĐUÔI TRỤC CƠ'!L58)</f>
        <v/>
      </c>
      <c r="J6007">
        <f>IF('🔴 PHỚT ĐUÔI TRỤC CƠ'!A58="","",'🔴 PHỚT ĐUÔI TRỤC CƠ'!D58)</f>
        <v/>
      </c>
      <c r="L6007">
        <f>N(L6006)+IF(AND('🔎 TRA CỨU NHANH'!$C$2&lt;&gt;"",OR(ISNUMBER(SEARCH('🔎 TRA CỨU NHANH'!$C$2,$A6007)),ISNUMBER(SEARCH('🔎 TRA CỨU NHANH'!$C$2,$B6007)))),1,0)</f>
        <v/>
      </c>
      <c r="M6007">
        <f>IF(L6007&gt;N(L6006),L6007,"")</f>
        <v/>
      </c>
      <c r="N6007">
        <f>N(N6006)+IF(AND('💰 BÁO GIÁ'!$C$27&lt;&gt;"",OR(ISNUMBER(SEARCH('💰 BÁO GIÁ'!$C$27,$A6007)),ISNUMBER(SEARCH('💰 BÁO GIÁ'!$C$27,$B6007)))),1,0)</f>
        <v/>
      </c>
      <c r="O6007">
        <f>IF(N6007&gt;N(N6006),N6007,"")</f>
        <v/>
      </c>
    </row>
    <row r="6008">
      <c r="A6008">
        <f>IF('🔴 PHỚT ĐUÔI TRỤC CƠ'!A59="","",'🔴 PHỚT ĐUÔI TRỤC CƠ'!A59)</f>
        <v/>
      </c>
      <c r="B6008">
        <f>IF('🔴 PHỚT ĐUÔI TRỤC CƠ'!A59="","",'🔴 PHỚT ĐUÔI TRỤC CƠ'!P59)</f>
        <v/>
      </c>
      <c r="C6008">
        <f>IF('🔴 PHỚT ĐUÔI TRỤC CƠ'!A59="","","Phớt đuôi")</f>
        <v/>
      </c>
      <c r="D6008">
        <f>IF('🔴 PHỚT ĐUÔI TRỤC CƠ'!A59="","",'🔴 PHỚT ĐUÔI TRỤC CƠ'!G59)</f>
        <v/>
      </c>
      <c r="E6008">
        <f>IF('🔴 PHỚT ĐUÔI TRỤC CƠ'!A59="","",'🔴 PHỚT ĐUÔI TRỤC CƠ'!H59)</f>
        <v/>
      </c>
      <c r="F6008">
        <f>IF('🔴 PHỚT ĐUÔI TRỤC CƠ'!A59="","",'🔴 PHỚT ĐUÔI TRỤC CƠ'!I59)</f>
        <v/>
      </c>
      <c r="G6008">
        <f>IF('🔴 PHỚT ĐUÔI TRỤC CƠ'!A59="","",'🔴 PHỚT ĐUÔI TRỤC CƠ'!J59)</f>
        <v/>
      </c>
      <c r="H6008">
        <f>IF('🔴 PHỚT ĐUÔI TRỤC CƠ'!A59="","",'🔴 PHỚT ĐUÔI TRỤC CƠ'!K59)</f>
        <v/>
      </c>
      <c r="I6008">
        <f>IF('🔴 PHỚT ĐUÔI TRỤC CƠ'!A59="","",'🔴 PHỚT ĐUÔI TRỤC CƠ'!L59)</f>
        <v/>
      </c>
      <c r="J6008">
        <f>IF('🔴 PHỚT ĐUÔI TRỤC CƠ'!A59="","",'🔴 PHỚT ĐUÔI TRỤC CƠ'!D59)</f>
        <v/>
      </c>
      <c r="L6008">
        <f>N(L6007)+IF(AND('🔎 TRA CỨU NHANH'!$C$2&lt;&gt;"",OR(ISNUMBER(SEARCH('🔎 TRA CỨU NHANH'!$C$2,$A6008)),ISNUMBER(SEARCH('🔎 TRA CỨU NHANH'!$C$2,$B6008)))),1,0)</f>
        <v/>
      </c>
      <c r="M6008">
        <f>IF(L6008&gt;N(L6007),L6008,"")</f>
        <v/>
      </c>
      <c r="N6008">
        <f>N(N6007)+IF(AND('💰 BÁO GIÁ'!$C$27&lt;&gt;"",OR(ISNUMBER(SEARCH('💰 BÁO GIÁ'!$C$27,$A6008)),ISNUMBER(SEARCH('💰 BÁO GIÁ'!$C$27,$B6008)))),1,0)</f>
        <v/>
      </c>
      <c r="O6008">
        <f>IF(N6008&gt;N(N6007),N6008,"")</f>
        <v/>
      </c>
    </row>
    <row r="6009">
      <c r="A6009">
        <f>IF('🔴 PHỚT ĐUÔI TRỤC CƠ'!A60="","",'🔴 PHỚT ĐUÔI TRỤC CƠ'!A60)</f>
        <v/>
      </c>
      <c r="B6009">
        <f>IF('🔴 PHỚT ĐUÔI TRỤC CƠ'!A60="","",'🔴 PHỚT ĐUÔI TRỤC CƠ'!P60)</f>
        <v/>
      </c>
      <c r="C6009">
        <f>IF('🔴 PHỚT ĐUÔI TRỤC CƠ'!A60="","","Phớt đuôi")</f>
        <v/>
      </c>
      <c r="D6009">
        <f>IF('🔴 PHỚT ĐUÔI TRỤC CƠ'!A60="","",'🔴 PHỚT ĐUÔI TRỤC CƠ'!G60)</f>
        <v/>
      </c>
      <c r="E6009">
        <f>IF('🔴 PHỚT ĐUÔI TRỤC CƠ'!A60="","",'🔴 PHỚT ĐUÔI TRỤC CƠ'!H60)</f>
        <v/>
      </c>
      <c r="F6009">
        <f>IF('🔴 PHỚT ĐUÔI TRỤC CƠ'!A60="","",'🔴 PHỚT ĐUÔI TRỤC CƠ'!I60)</f>
        <v/>
      </c>
      <c r="G6009">
        <f>IF('🔴 PHỚT ĐUÔI TRỤC CƠ'!A60="","",'🔴 PHỚT ĐUÔI TRỤC CƠ'!J60)</f>
        <v/>
      </c>
      <c r="H6009">
        <f>IF('🔴 PHỚT ĐUÔI TRỤC CƠ'!A60="","",'🔴 PHỚT ĐUÔI TRỤC CƠ'!K60)</f>
        <v/>
      </c>
      <c r="I6009">
        <f>IF('🔴 PHỚT ĐUÔI TRỤC CƠ'!A60="","",'🔴 PHỚT ĐUÔI TRỤC CƠ'!L60)</f>
        <v/>
      </c>
      <c r="J6009">
        <f>IF('🔴 PHỚT ĐUÔI TRỤC CƠ'!A60="","",'🔴 PHỚT ĐUÔI TRỤC CƠ'!D60)</f>
        <v/>
      </c>
      <c r="L6009">
        <f>N(L6008)+IF(AND('🔎 TRA CỨU NHANH'!$C$2&lt;&gt;"",OR(ISNUMBER(SEARCH('🔎 TRA CỨU NHANH'!$C$2,$A6009)),ISNUMBER(SEARCH('🔎 TRA CỨU NHANH'!$C$2,$B6009)))),1,0)</f>
        <v/>
      </c>
      <c r="M6009">
        <f>IF(L6009&gt;N(L6008),L6009,"")</f>
        <v/>
      </c>
      <c r="N6009">
        <f>N(N6008)+IF(AND('💰 BÁO GIÁ'!$C$27&lt;&gt;"",OR(ISNUMBER(SEARCH('💰 BÁO GIÁ'!$C$27,$A6009)),ISNUMBER(SEARCH('💰 BÁO GIÁ'!$C$27,$B6009)))),1,0)</f>
        <v/>
      </c>
      <c r="O6009">
        <f>IF(N6009&gt;N(N6008),N6009,"")</f>
        <v/>
      </c>
    </row>
    <row r="6010">
      <c r="A6010">
        <f>IF('🔴 PHỚT ĐUÔI TRỤC CƠ'!A61="","",'🔴 PHỚT ĐUÔI TRỤC CƠ'!A61)</f>
        <v/>
      </c>
      <c r="B6010">
        <f>IF('🔴 PHỚT ĐUÔI TRỤC CƠ'!A61="","",'🔴 PHỚT ĐUÔI TRỤC CƠ'!P61)</f>
        <v/>
      </c>
      <c r="C6010">
        <f>IF('🔴 PHỚT ĐUÔI TRỤC CƠ'!A61="","","Phớt đuôi")</f>
        <v/>
      </c>
      <c r="D6010">
        <f>IF('🔴 PHỚT ĐUÔI TRỤC CƠ'!A61="","",'🔴 PHỚT ĐUÔI TRỤC CƠ'!G61)</f>
        <v/>
      </c>
      <c r="E6010">
        <f>IF('🔴 PHỚT ĐUÔI TRỤC CƠ'!A61="","",'🔴 PHỚT ĐUÔI TRỤC CƠ'!H61)</f>
        <v/>
      </c>
      <c r="F6010">
        <f>IF('🔴 PHỚT ĐUÔI TRỤC CƠ'!A61="","",'🔴 PHỚT ĐUÔI TRỤC CƠ'!I61)</f>
        <v/>
      </c>
      <c r="G6010">
        <f>IF('🔴 PHỚT ĐUÔI TRỤC CƠ'!A61="","",'🔴 PHỚT ĐUÔI TRỤC CƠ'!J61)</f>
        <v/>
      </c>
      <c r="H6010">
        <f>IF('🔴 PHỚT ĐUÔI TRỤC CƠ'!A61="","",'🔴 PHỚT ĐUÔI TRỤC CƠ'!K61)</f>
        <v/>
      </c>
      <c r="I6010">
        <f>IF('🔴 PHỚT ĐUÔI TRỤC CƠ'!A61="","",'🔴 PHỚT ĐUÔI TRỤC CƠ'!L61)</f>
        <v/>
      </c>
      <c r="J6010">
        <f>IF('🔴 PHỚT ĐUÔI TRỤC CƠ'!A61="","",'🔴 PHỚT ĐUÔI TRỤC CƠ'!D61)</f>
        <v/>
      </c>
      <c r="L6010">
        <f>N(L6009)+IF(AND('🔎 TRA CỨU NHANH'!$C$2&lt;&gt;"",OR(ISNUMBER(SEARCH('🔎 TRA CỨU NHANH'!$C$2,$A6010)),ISNUMBER(SEARCH('🔎 TRA CỨU NHANH'!$C$2,$B6010)))),1,0)</f>
        <v/>
      </c>
      <c r="M6010">
        <f>IF(L6010&gt;N(L6009),L6010,"")</f>
        <v/>
      </c>
      <c r="N6010">
        <f>N(N6009)+IF(AND('💰 BÁO GIÁ'!$C$27&lt;&gt;"",OR(ISNUMBER(SEARCH('💰 BÁO GIÁ'!$C$27,$A6010)),ISNUMBER(SEARCH('💰 BÁO GIÁ'!$C$27,$B6010)))),1,0)</f>
        <v/>
      </c>
      <c r="O6010">
        <f>IF(N6010&gt;N(N6009),N6010,"")</f>
        <v/>
      </c>
    </row>
    <row r="6011">
      <c r="A6011">
        <f>IF('🔴 PHỚT ĐUÔI TRỤC CƠ'!A62="","",'🔴 PHỚT ĐUÔI TRỤC CƠ'!A62)</f>
        <v/>
      </c>
      <c r="B6011">
        <f>IF('🔴 PHỚT ĐUÔI TRỤC CƠ'!A62="","",'🔴 PHỚT ĐUÔI TRỤC CƠ'!P62)</f>
        <v/>
      </c>
      <c r="C6011">
        <f>IF('🔴 PHỚT ĐUÔI TRỤC CƠ'!A62="","","Phớt đuôi")</f>
        <v/>
      </c>
      <c r="D6011">
        <f>IF('🔴 PHỚT ĐUÔI TRỤC CƠ'!A62="","",'🔴 PHỚT ĐUÔI TRỤC CƠ'!G62)</f>
        <v/>
      </c>
      <c r="E6011">
        <f>IF('🔴 PHỚT ĐUÔI TRỤC CƠ'!A62="","",'🔴 PHỚT ĐUÔI TRỤC CƠ'!H62)</f>
        <v/>
      </c>
      <c r="F6011">
        <f>IF('🔴 PHỚT ĐUÔI TRỤC CƠ'!A62="","",'🔴 PHỚT ĐUÔI TRỤC CƠ'!I62)</f>
        <v/>
      </c>
      <c r="G6011">
        <f>IF('🔴 PHỚT ĐUÔI TRỤC CƠ'!A62="","",'🔴 PHỚT ĐUÔI TRỤC CƠ'!J62)</f>
        <v/>
      </c>
      <c r="H6011">
        <f>IF('🔴 PHỚT ĐUÔI TRỤC CƠ'!A62="","",'🔴 PHỚT ĐUÔI TRỤC CƠ'!K62)</f>
        <v/>
      </c>
      <c r="I6011">
        <f>IF('🔴 PHỚT ĐUÔI TRỤC CƠ'!A62="","",'🔴 PHỚT ĐUÔI TRỤC CƠ'!L62)</f>
        <v/>
      </c>
      <c r="J6011">
        <f>IF('🔴 PHỚT ĐUÔI TRỤC CƠ'!A62="","",'🔴 PHỚT ĐUÔI TRỤC CƠ'!D62)</f>
        <v/>
      </c>
      <c r="L6011">
        <f>N(L6010)+IF(AND('🔎 TRA CỨU NHANH'!$C$2&lt;&gt;"",OR(ISNUMBER(SEARCH('🔎 TRA CỨU NHANH'!$C$2,$A6011)),ISNUMBER(SEARCH('🔎 TRA CỨU NHANH'!$C$2,$B6011)))),1,0)</f>
        <v/>
      </c>
      <c r="M6011">
        <f>IF(L6011&gt;N(L6010),L6011,"")</f>
        <v/>
      </c>
      <c r="N6011">
        <f>N(N6010)+IF(AND('💰 BÁO GIÁ'!$C$27&lt;&gt;"",OR(ISNUMBER(SEARCH('💰 BÁO GIÁ'!$C$27,$A6011)),ISNUMBER(SEARCH('💰 BÁO GIÁ'!$C$27,$B6011)))),1,0)</f>
        <v/>
      </c>
      <c r="O6011">
        <f>IF(N6011&gt;N(N6010),N6011,"")</f>
        <v/>
      </c>
    </row>
    <row r="6012">
      <c r="A6012">
        <f>IF('🔴 PHỚT ĐUÔI TRỤC CƠ'!A63="","",'🔴 PHỚT ĐUÔI TRỤC CƠ'!A63)</f>
        <v/>
      </c>
      <c r="B6012">
        <f>IF('🔴 PHỚT ĐUÔI TRỤC CƠ'!A63="","",'🔴 PHỚT ĐUÔI TRỤC CƠ'!P63)</f>
        <v/>
      </c>
      <c r="C6012">
        <f>IF('🔴 PHỚT ĐUÔI TRỤC CƠ'!A63="","","Phớt đuôi")</f>
        <v/>
      </c>
      <c r="D6012">
        <f>IF('🔴 PHỚT ĐUÔI TRỤC CƠ'!A63="","",'🔴 PHỚT ĐUÔI TRỤC CƠ'!G63)</f>
        <v/>
      </c>
      <c r="E6012">
        <f>IF('🔴 PHỚT ĐUÔI TRỤC CƠ'!A63="","",'🔴 PHỚT ĐUÔI TRỤC CƠ'!H63)</f>
        <v/>
      </c>
      <c r="F6012">
        <f>IF('🔴 PHỚT ĐUÔI TRỤC CƠ'!A63="","",'🔴 PHỚT ĐUÔI TRỤC CƠ'!I63)</f>
        <v/>
      </c>
      <c r="G6012">
        <f>IF('🔴 PHỚT ĐUÔI TRỤC CƠ'!A63="","",'🔴 PHỚT ĐUÔI TRỤC CƠ'!J63)</f>
        <v/>
      </c>
      <c r="H6012">
        <f>IF('🔴 PHỚT ĐUÔI TRỤC CƠ'!A63="","",'🔴 PHỚT ĐUÔI TRỤC CƠ'!K63)</f>
        <v/>
      </c>
      <c r="I6012">
        <f>IF('🔴 PHỚT ĐUÔI TRỤC CƠ'!A63="","",'🔴 PHỚT ĐUÔI TRỤC CƠ'!L63)</f>
        <v/>
      </c>
      <c r="J6012">
        <f>IF('🔴 PHỚT ĐUÔI TRỤC CƠ'!A63="","",'🔴 PHỚT ĐUÔI TRỤC CƠ'!D63)</f>
        <v/>
      </c>
      <c r="L6012">
        <f>N(L6011)+IF(AND('🔎 TRA CỨU NHANH'!$C$2&lt;&gt;"",OR(ISNUMBER(SEARCH('🔎 TRA CỨU NHANH'!$C$2,$A6012)),ISNUMBER(SEARCH('🔎 TRA CỨU NHANH'!$C$2,$B6012)))),1,0)</f>
        <v/>
      </c>
      <c r="M6012">
        <f>IF(L6012&gt;N(L6011),L6012,"")</f>
        <v/>
      </c>
      <c r="N6012">
        <f>N(N6011)+IF(AND('💰 BÁO GIÁ'!$C$27&lt;&gt;"",OR(ISNUMBER(SEARCH('💰 BÁO GIÁ'!$C$27,$A6012)),ISNUMBER(SEARCH('💰 BÁO GIÁ'!$C$27,$B6012)))),1,0)</f>
        <v/>
      </c>
      <c r="O6012">
        <f>IF(N6012&gt;N(N6011),N6012,"")</f>
        <v/>
      </c>
    </row>
    <row r="6013">
      <c r="A6013">
        <f>IF('🔴 PHỚT ĐUÔI TRỤC CƠ'!A64="","",'🔴 PHỚT ĐUÔI TRỤC CƠ'!A64)</f>
        <v/>
      </c>
      <c r="B6013">
        <f>IF('🔴 PHỚT ĐUÔI TRỤC CƠ'!A64="","",'🔴 PHỚT ĐUÔI TRỤC CƠ'!P64)</f>
        <v/>
      </c>
      <c r="C6013">
        <f>IF('🔴 PHỚT ĐUÔI TRỤC CƠ'!A64="","","Phớt đuôi")</f>
        <v/>
      </c>
      <c r="D6013">
        <f>IF('🔴 PHỚT ĐUÔI TRỤC CƠ'!A64="","",'🔴 PHỚT ĐUÔI TRỤC CƠ'!G64)</f>
        <v/>
      </c>
      <c r="E6013">
        <f>IF('🔴 PHỚT ĐUÔI TRỤC CƠ'!A64="","",'🔴 PHỚT ĐUÔI TRỤC CƠ'!H64)</f>
        <v/>
      </c>
      <c r="F6013">
        <f>IF('🔴 PHỚT ĐUÔI TRỤC CƠ'!A64="","",'🔴 PHỚT ĐUÔI TRỤC CƠ'!I64)</f>
        <v/>
      </c>
      <c r="G6013">
        <f>IF('🔴 PHỚT ĐUÔI TRỤC CƠ'!A64="","",'🔴 PHỚT ĐUÔI TRỤC CƠ'!J64)</f>
        <v/>
      </c>
      <c r="H6013">
        <f>IF('🔴 PHỚT ĐUÔI TRỤC CƠ'!A64="","",'🔴 PHỚT ĐUÔI TRỤC CƠ'!K64)</f>
        <v/>
      </c>
      <c r="I6013">
        <f>IF('🔴 PHỚT ĐUÔI TRỤC CƠ'!A64="","",'🔴 PHỚT ĐUÔI TRỤC CƠ'!L64)</f>
        <v/>
      </c>
      <c r="J6013">
        <f>IF('🔴 PHỚT ĐUÔI TRỤC CƠ'!A64="","",'🔴 PHỚT ĐUÔI TRỤC CƠ'!D64)</f>
        <v/>
      </c>
      <c r="L6013">
        <f>N(L6012)+IF(AND('🔎 TRA CỨU NHANH'!$C$2&lt;&gt;"",OR(ISNUMBER(SEARCH('🔎 TRA CỨU NHANH'!$C$2,$A6013)),ISNUMBER(SEARCH('🔎 TRA CỨU NHANH'!$C$2,$B6013)))),1,0)</f>
        <v/>
      </c>
      <c r="M6013">
        <f>IF(L6013&gt;N(L6012),L6013,"")</f>
        <v/>
      </c>
      <c r="N6013">
        <f>N(N6012)+IF(AND('💰 BÁO GIÁ'!$C$27&lt;&gt;"",OR(ISNUMBER(SEARCH('💰 BÁO GIÁ'!$C$27,$A6013)),ISNUMBER(SEARCH('💰 BÁO GIÁ'!$C$27,$B6013)))),1,0)</f>
        <v/>
      </c>
      <c r="O6013">
        <f>IF(N6013&gt;N(N6012),N6013,"")</f>
        <v/>
      </c>
    </row>
    <row r="6014">
      <c r="A6014">
        <f>IF('🔴 PHỚT ĐUÔI TRỤC CƠ'!A65="","",'🔴 PHỚT ĐUÔI TRỤC CƠ'!A65)</f>
        <v/>
      </c>
      <c r="B6014">
        <f>IF('🔴 PHỚT ĐUÔI TRỤC CƠ'!A65="","",'🔴 PHỚT ĐUÔI TRỤC CƠ'!P65)</f>
        <v/>
      </c>
      <c r="C6014">
        <f>IF('🔴 PHỚT ĐUÔI TRỤC CƠ'!A65="","","Phớt đuôi")</f>
        <v/>
      </c>
      <c r="D6014">
        <f>IF('🔴 PHỚT ĐUÔI TRỤC CƠ'!A65="","",'🔴 PHỚT ĐUÔI TRỤC CƠ'!G65)</f>
        <v/>
      </c>
      <c r="E6014">
        <f>IF('🔴 PHỚT ĐUÔI TRỤC CƠ'!A65="","",'🔴 PHỚT ĐUÔI TRỤC CƠ'!H65)</f>
        <v/>
      </c>
      <c r="F6014">
        <f>IF('🔴 PHỚT ĐUÔI TRỤC CƠ'!A65="","",'🔴 PHỚT ĐUÔI TRỤC CƠ'!I65)</f>
        <v/>
      </c>
      <c r="G6014">
        <f>IF('🔴 PHỚT ĐUÔI TRỤC CƠ'!A65="","",'🔴 PHỚT ĐUÔI TRỤC CƠ'!J65)</f>
        <v/>
      </c>
      <c r="H6014">
        <f>IF('🔴 PHỚT ĐUÔI TRỤC CƠ'!A65="","",'🔴 PHỚT ĐUÔI TRỤC CƠ'!K65)</f>
        <v/>
      </c>
      <c r="I6014">
        <f>IF('🔴 PHỚT ĐUÔI TRỤC CƠ'!A65="","",'🔴 PHỚT ĐUÔI TRỤC CƠ'!L65)</f>
        <v/>
      </c>
      <c r="J6014">
        <f>IF('🔴 PHỚT ĐUÔI TRỤC CƠ'!A65="","",'🔴 PHỚT ĐUÔI TRỤC CƠ'!D65)</f>
        <v/>
      </c>
      <c r="L6014">
        <f>N(L6013)+IF(AND('🔎 TRA CỨU NHANH'!$C$2&lt;&gt;"",OR(ISNUMBER(SEARCH('🔎 TRA CỨU NHANH'!$C$2,$A6014)),ISNUMBER(SEARCH('🔎 TRA CỨU NHANH'!$C$2,$B6014)))),1,0)</f>
        <v/>
      </c>
      <c r="M6014">
        <f>IF(L6014&gt;N(L6013),L6014,"")</f>
        <v/>
      </c>
      <c r="N6014">
        <f>N(N6013)+IF(AND('💰 BÁO GIÁ'!$C$27&lt;&gt;"",OR(ISNUMBER(SEARCH('💰 BÁO GIÁ'!$C$27,$A6014)),ISNUMBER(SEARCH('💰 BÁO GIÁ'!$C$27,$B6014)))),1,0)</f>
        <v/>
      </c>
      <c r="O6014">
        <f>IF(N6014&gt;N(N6013),N6014,"")</f>
        <v/>
      </c>
    </row>
    <row r="6015">
      <c r="A6015">
        <f>IF('🔴 PHỚT ĐUÔI TRỤC CƠ'!A66="","",'🔴 PHỚT ĐUÔI TRỤC CƠ'!A66)</f>
        <v/>
      </c>
      <c r="B6015">
        <f>IF('🔴 PHỚT ĐUÔI TRỤC CƠ'!A66="","",'🔴 PHỚT ĐUÔI TRỤC CƠ'!P66)</f>
        <v/>
      </c>
      <c r="C6015">
        <f>IF('🔴 PHỚT ĐUÔI TRỤC CƠ'!A66="","","Phớt đuôi")</f>
        <v/>
      </c>
      <c r="D6015">
        <f>IF('🔴 PHỚT ĐUÔI TRỤC CƠ'!A66="","",'🔴 PHỚT ĐUÔI TRỤC CƠ'!G66)</f>
        <v/>
      </c>
      <c r="E6015">
        <f>IF('🔴 PHỚT ĐUÔI TRỤC CƠ'!A66="","",'🔴 PHỚT ĐUÔI TRỤC CƠ'!H66)</f>
        <v/>
      </c>
      <c r="F6015">
        <f>IF('🔴 PHỚT ĐUÔI TRỤC CƠ'!A66="","",'🔴 PHỚT ĐUÔI TRỤC CƠ'!I66)</f>
        <v/>
      </c>
      <c r="G6015">
        <f>IF('🔴 PHỚT ĐUÔI TRỤC CƠ'!A66="","",'🔴 PHỚT ĐUÔI TRỤC CƠ'!J66)</f>
        <v/>
      </c>
      <c r="H6015">
        <f>IF('🔴 PHỚT ĐUÔI TRỤC CƠ'!A66="","",'🔴 PHỚT ĐUÔI TRỤC CƠ'!K66)</f>
        <v/>
      </c>
      <c r="I6015">
        <f>IF('🔴 PHỚT ĐUÔI TRỤC CƠ'!A66="","",'🔴 PHỚT ĐUÔI TRỤC CƠ'!L66)</f>
        <v/>
      </c>
      <c r="J6015">
        <f>IF('🔴 PHỚT ĐUÔI TRỤC CƠ'!A66="","",'🔴 PHỚT ĐUÔI TRỤC CƠ'!D66)</f>
        <v/>
      </c>
      <c r="L6015">
        <f>N(L6014)+IF(AND('🔎 TRA CỨU NHANH'!$C$2&lt;&gt;"",OR(ISNUMBER(SEARCH('🔎 TRA CỨU NHANH'!$C$2,$A6015)),ISNUMBER(SEARCH('🔎 TRA CỨU NHANH'!$C$2,$B6015)))),1,0)</f>
        <v/>
      </c>
      <c r="M6015">
        <f>IF(L6015&gt;N(L6014),L6015,"")</f>
        <v/>
      </c>
      <c r="N6015">
        <f>N(N6014)+IF(AND('💰 BÁO GIÁ'!$C$27&lt;&gt;"",OR(ISNUMBER(SEARCH('💰 BÁO GIÁ'!$C$27,$A6015)),ISNUMBER(SEARCH('💰 BÁO GIÁ'!$C$27,$B6015)))),1,0)</f>
        <v/>
      </c>
      <c r="O6015">
        <f>IF(N6015&gt;N(N6014),N6015,"")</f>
        <v/>
      </c>
    </row>
    <row r="6016">
      <c r="A6016">
        <f>IF('🔴 PHỚT ĐUÔI TRỤC CƠ'!A67="","",'🔴 PHỚT ĐUÔI TRỤC CƠ'!A67)</f>
        <v/>
      </c>
      <c r="B6016">
        <f>IF('🔴 PHỚT ĐUÔI TRỤC CƠ'!A67="","",'🔴 PHỚT ĐUÔI TRỤC CƠ'!P67)</f>
        <v/>
      </c>
      <c r="C6016">
        <f>IF('🔴 PHỚT ĐUÔI TRỤC CƠ'!A67="","","Phớt đuôi")</f>
        <v/>
      </c>
      <c r="D6016">
        <f>IF('🔴 PHỚT ĐUÔI TRỤC CƠ'!A67="","",'🔴 PHỚT ĐUÔI TRỤC CƠ'!G67)</f>
        <v/>
      </c>
      <c r="E6016">
        <f>IF('🔴 PHỚT ĐUÔI TRỤC CƠ'!A67="","",'🔴 PHỚT ĐUÔI TRỤC CƠ'!H67)</f>
        <v/>
      </c>
      <c r="F6016">
        <f>IF('🔴 PHỚT ĐUÔI TRỤC CƠ'!A67="","",'🔴 PHỚT ĐUÔI TRỤC CƠ'!I67)</f>
        <v/>
      </c>
      <c r="G6016">
        <f>IF('🔴 PHỚT ĐUÔI TRỤC CƠ'!A67="","",'🔴 PHỚT ĐUÔI TRỤC CƠ'!J67)</f>
        <v/>
      </c>
      <c r="H6016">
        <f>IF('🔴 PHỚT ĐUÔI TRỤC CƠ'!A67="","",'🔴 PHỚT ĐUÔI TRỤC CƠ'!K67)</f>
        <v/>
      </c>
      <c r="I6016">
        <f>IF('🔴 PHỚT ĐUÔI TRỤC CƠ'!A67="","",'🔴 PHỚT ĐUÔI TRỤC CƠ'!L67)</f>
        <v/>
      </c>
      <c r="J6016">
        <f>IF('🔴 PHỚT ĐUÔI TRỤC CƠ'!A67="","",'🔴 PHỚT ĐUÔI TRỤC CƠ'!D67)</f>
        <v/>
      </c>
      <c r="L6016">
        <f>N(L6015)+IF(AND('🔎 TRA CỨU NHANH'!$C$2&lt;&gt;"",OR(ISNUMBER(SEARCH('🔎 TRA CỨU NHANH'!$C$2,$A6016)),ISNUMBER(SEARCH('🔎 TRA CỨU NHANH'!$C$2,$B6016)))),1,0)</f>
        <v/>
      </c>
      <c r="M6016">
        <f>IF(L6016&gt;N(L6015),L6016,"")</f>
        <v/>
      </c>
      <c r="N6016">
        <f>N(N6015)+IF(AND('💰 BÁO GIÁ'!$C$27&lt;&gt;"",OR(ISNUMBER(SEARCH('💰 BÁO GIÁ'!$C$27,$A6016)),ISNUMBER(SEARCH('💰 BÁO GIÁ'!$C$27,$B6016)))),1,0)</f>
        <v/>
      </c>
      <c r="O6016">
        <f>IF(N6016&gt;N(N6015),N6016,"")</f>
        <v/>
      </c>
    </row>
    <row r="6017">
      <c r="A6017">
        <f>IF('🔴 PHỚT ĐUÔI TRỤC CƠ'!A68="","",'🔴 PHỚT ĐUÔI TRỤC CƠ'!A68)</f>
        <v/>
      </c>
      <c r="B6017">
        <f>IF('🔴 PHỚT ĐUÔI TRỤC CƠ'!A68="","",'🔴 PHỚT ĐUÔI TRỤC CƠ'!P68)</f>
        <v/>
      </c>
      <c r="C6017">
        <f>IF('🔴 PHỚT ĐUÔI TRỤC CƠ'!A68="","","Phớt đuôi")</f>
        <v/>
      </c>
      <c r="D6017">
        <f>IF('🔴 PHỚT ĐUÔI TRỤC CƠ'!A68="","",'🔴 PHỚT ĐUÔI TRỤC CƠ'!G68)</f>
        <v/>
      </c>
      <c r="E6017">
        <f>IF('🔴 PHỚT ĐUÔI TRỤC CƠ'!A68="","",'🔴 PHỚT ĐUÔI TRỤC CƠ'!H68)</f>
        <v/>
      </c>
      <c r="F6017">
        <f>IF('🔴 PHỚT ĐUÔI TRỤC CƠ'!A68="","",'🔴 PHỚT ĐUÔI TRỤC CƠ'!I68)</f>
        <v/>
      </c>
      <c r="G6017">
        <f>IF('🔴 PHỚT ĐUÔI TRỤC CƠ'!A68="","",'🔴 PHỚT ĐUÔI TRỤC CƠ'!J68)</f>
        <v/>
      </c>
      <c r="H6017">
        <f>IF('🔴 PHỚT ĐUÔI TRỤC CƠ'!A68="","",'🔴 PHỚT ĐUÔI TRỤC CƠ'!K68)</f>
        <v/>
      </c>
      <c r="I6017">
        <f>IF('🔴 PHỚT ĐUÔI TRỤC CƠ'!A68="","",'🔴 PHỚT ĐUÔI TRỤC CƠ'!L68)</f>
        <v/>
      </c>
      <c r="J6017">
        <f>IF('🔴 PHỚT ĐUÔI TRỤC CƠ'!A68="","",'🔴 PHỚT ĐUÔI TRỤC CƠ'!D68)</f>
        <v/>
      </c>
      <c r="L6017">
        <f>N(L6016)+IF(AND('🔎 TRA CỨU NHANH'!$C$2&lt;&gt;"",OR(ISNUMBER(SEARCH('🔎 TRA CỨU NHANH'!$C$2,$A6017)),ISNUMBER(SEARCH('🔎 TRA CỨU NHANH'!$C$2,$B6017)))),1,0)</f>
        <v/>
      </c>
      <c r="M6017">
        <f>IF(L6017&gt;N(L6016),L6017,"")</f>
        <v/>
      </c>
      <c r="N6017">
        <f>N(N6016)+IF(AND('💰 BÁO GIÁ'!$C$27&lt;&gt;"",OR(ISNUMBER(SEARCH('💰 BÁO GIÁ'!$C$27,$A6017)),ISNUMBER(SEARCH('💰 BÁO GIÁ'!$C$27,$B6017)))),1,0)</f>
        <v/>
      </c>
      <c r="O6017">
        <f>IF(N6017&gt;N(N6016),N6017,"")</f>
        <v/>
      </c>
    </row>
    <row r="6018">
      <c r="A6018">
        <f>IF('🔴 PHỚT ĐUÔI TRỤC CƠ'!A69="","",'🔴 PHỚT ĐUÔI TRỤC CƠ'!A69)</f>
        <v/>
      </c>
      <c r="B6018">
        <f>IF('🔴 PHỚT ĐUÔI TRỤC CƠ'!A69="","",'🔴 PHỚT ĐUÔI TRỤC CƠ'!P69)</f>
        <v/>
      </c>
      <c r="C6018">
        <f>IF('🔴 PHỚT ĐUÔI TRỤC CƠ'!A69="","","Phớt đuôi")</f>
        <v/>
      </c>
      <c r="D6018">
        <f>IF('🔴 PHỚT ĐUÔI TRỤC CƠ'!A69="","",'🔴 PHỚT ĐUÔI TRỤC CƠ'!G69)</f>
        <v/>
      </c>
      <c r="E6018">
        <f>IF('🔴 PHỚT ĐUÔI TRỤC CƠ'!A69="","",'🔴 PHỚT ĐUÔI TRỤC CƠ'!H69)</f>
        <v/>
      </c>
      <c r="F6018">
        <f>IF('🔴 PHỚT ĐUÔI TRỤC CƠ'!A69="","",'🔴 PHỚT ĐUÔI TRỤC CƠ'!I69)</f>
        <v/>
      </c>
      <c r="G6018">
        <f>IF('🔴 PHỚT ĐUÔI TRỤC CƠ'!A69="","",'🔴 PHỚT ĐUÔI TRỤC CƠ'!J69)</f>
        <v/>
      </c>
      <c r="H6018">
        <f>IF('🔴 PHỚT ĐUÔI TRỤC CƠ'!A69="","",'🔴 PHỚT ĐUÔI TRỤC CƠ'!K69)</f>
        <v/>
      </c>
      <c r="I6018">
        <f>IF('🔴 PHỚT ĐUÔI TRỤC CƠ'!A69="","",'🔴 PHỚT ĐUÔI TRỤC CƠ'!L69)</f>
        <v/>
      </c>
      <c r="J6018">
        <f>IF('🔴 PHỚT ĐUÔI TRỤC CƠ'!A69="","",'🔴 PHỚT ĐUÔI TRỤC CƠ'!D69)</f>
        <v/>
      </c>
      <c r="L6018">
        <f>N(L6017)+IF(AND('🔎 TRA CỨU NHANH'!$C$2&lt;&gt;"",OR(ISNUMBER(SEARCH('🔎 TRA CỨU NHANH'!$C$2,$A6018)),ISNUMBER(SEARCH('🔎 TRA CỨU NHANH'!$C$2,$B6018)))),1,0)</f>
        <v/>
      </c>
      <c r="M6018">
        <f>IF(L6018&gt;N(L6017),L6018,"")</f>
        <v/>
      </c>
      <c r="N6018">
        <f>N(N6017)+IF(AND('💰 BÁO GIÁ'!$C$27&lt;&gt;"",OR(ISNUMBER(SEARCH('💰 BÁO GIÁ'!$C$27,$A6018)),ISNUMBER(SEARCH('💰 BÁO GIÁ'!$C$27,$B6018)))),1,0)</f>
        <v/>
      </c>
      <c r="O6018">
        <f>IF(N6018&gt;N(N6017),N6018,"")</f>
        <v/>
      </c>
    </row>
    <row r="6019">
      <c r="A6019">
        <f>IF('🔴 PHỚT ĐUÔI TRỤC CƠ'!A70="","",'🔴 PHỚT ĐUÔI TRỤC CƠ'!A70)</f>
        <v/>
      </c>
      <c r="B6019">
        <f>IF('🔴 PHỚT ĐUÔI TRỤC CƠ'!A70="","",'🔴 PHỚT ĐUÔI TRỤC CƠ'!P70)</f>
        <v/>
      </c>
      <c r="C6019">
        <f>IF('🔴 PHỚT ĐUÔI TRỤC CƠ'!A70="","","Phớt đuôi")</f>
        <v/>
      </c>
      <c r="D6019">
        <f>IF('🔴 PHỚT ĐUÔI TRỤC CƠ'!A70="","",'🔴 PHỚT ĐUÔI TRỤC CƠ'!G70)</f>
        <v/>
      </c>
      <c r="E6019">
        <f>IF('🔴 PHỚT ĐUÔI TRỤC CƠ'!A70="","",'🔴 PHỚT ĐUÔI TRỤC CƠ'!H70)</f>
        <v/>
      </c>
      <c r="F6019">
        <f>IF('🔴 PHỚT ĐUÔI TRỤC CƠ'!A70="","",'🔴 PHỚT ĐUÔI TRỤC CƠ'!I70)</f>
        <v/>
      </c>
      <c r="G6019">
        <f>IF('🔴 PHỚT ĐUÔI TRỤC CƠ'!A70="","",'🔴 PHỚT ĐUÔI TRỤC CƠ'!J70)</f>
        <v/>
      </c>
      <c r="H6019">
        <f>IF('🔴 PHỚT ĐUÔI TRỤC CƠ'!A70="","",'🔴 PHỚT ĐUÔI TRỤC CƠ'!K70)</f>
        <v/>
      </c>
      <c r="I6019">
        <f>IF('🔴 PHỚT ĐUÔI TRỤC CƠ'!A70="","",'🔴 PHỚT ĐUÔI TRỤC CƠ'!L70)</f>
        <v/>
      </c>
      <c r="J6019">
        <f>IF('🔴 PHỚT ĐUÔI TRỤC CƠ'!A70="","",'🔴 PHỚT ĐUÔI TRỤC CƠ'!D70)</f>
        <v/>
      </c>
      <c r="L6019">
        <f>N(L6018)+IF(AND('🔎 TRA CỨU NHANH'!$C$2&lt;&gt;"",OR(ISNUMBER(SEARCH('🔎 TRA CỨU NHANH'!$C$2,$A6019)),ISNUMBER(SEARCH('🔎 TRA CỨU NHANH'!$C$2,$B6019)))),1,0)</f>
        <v/>
      </c>
      <c r="M6019">
        <f>IF(L6019&gt;N(L6018),L6019,"")</f>
        <v/>
      </c>
      <c r="N6019">
        <f>N(N6018)+IF(AND('💰 BÁO GIÁ'!$C$27&lt;&gt;"",OR(ISNUMBER(SEARCH('💰 BÁO GIÁ'!$C$27,$A6019)),ISNUMBER(SEARCH('💰 BÁO GIÁ'!$C$27,$B6019)))),1,0)</f>
        <v/>
      </c>
      <c r="O6019">
        <f>IF(N6019&gt;N(N6018),N6019,"")</f>
        <v/>
      </c>
    </row>
    <row r="6020">
      <c r="A6020">
        <f>IF('🔴 PHỚT ĐUÔI TRỤC CƠ'!A71="","",'🔴 PHỚT ĐUÔI TRỤC CƠ'!A71)</f>
        <v/>
      </c>
      <c r="B6020">
        <f>IF('🔴 PHỚT ĐUÔI TRỤC CƠ'!A71="","",'🔴 PHỚT ĐUÔI TRỤC CƠ'!P71)</f>
        <v/>
      </c>
      <c r="C6020">
        <f>IF('🔴 PHỚT ĐUÔI TRỤC CƠ'!A71="","","Phớt đuôi")</f>
        <v/>
      </c>
      <c r="D6020">
        <f>IF('🔴 PHỚT ĐUÔI TRỤC CƠ'!A71="","",'🔴 PHỚT ĐUÔI TRỤC CƠ'!G71)</f>
        <v/>
      </c>
      <c r="E6020">
        <f>IF('🔴 PHỚT ĐUÔI TRỤC CƠ'!A71="","",'🔴 PHỚT ĐUÔI TRỤC CƠ'!H71)</f>
        <v/>
      </c>
      <c r="F6020">
        <f>IF('🔴 PHỚT ĐUÔI TRỤC CƠ'!A71="","",'🔴 PHỚT ĐUÔI TRỤC CƠ'!I71)</f>
        <v/>
      </c>
      <c r="G6020">
        <f>IF('🔴 PHỚT ĐUÔI TRỤC CƠ'!A71="","",'🔴 PHỚT ĐUÔI TRỤC CƠ'!J71)</f>
        <v/>
      </c>
      <c r="H6020">
        <f>IF('🔴 PHỚT ĐUÔI TRỤC CƠ'!A71="","",'🔴 PHỚT ĐUÔI TRỤC CƠ'!K71)</f>
        <v/>
      </c>
      <c r="I6020">
        <f>IF('🔴 PHỚT ĐUÔI TRỤC CƠ'!A71="","",'🔴 PHỚT ĐUÔI TRỤC CƠ'!L71)</f>
        <v/>
      </c>
      <c r="J6020">
        <f>IF('🔴 PHỚT ĐUÔI TRỤC CƠ'!A71="","",'🔴 PHỚT ĐUÔI TRỤC CƠ'!D71)</f>
        <v/>
      </c>
      <c r="L6020">
        <f>N(L6019)+IF(AND('🔎 TRA CỨU NHANH'!$C$2&lt;&gt;"",OR(ISNUMBER(SEARCH('🔎 TRA CỨU NHANH'!$C$2,$A6020)),ISNUMBER(SEARCH('🔎 TRA CỨU NHANH'!$C$2,$B6020)))),1,0)</f>
        <v/>
      </c>
      <c r="M6020">
        <f>IF(L6020&gt;N(L6019),L6020,"")</f>
        <v/>
      </c>
      <c r="N6020">
        <f>N(N6019)+IF(AND('💰 BÁO GIÁ'!$C$27&lt;&gt;"",OR(ISNUMBER(SEARCH('💰 BÁO GIÁ'!$C$27,$A6020)),ISNUMBER(SEARCH('💰 BÁO GIÁ'!$C$27,$B6020)))),1,0)</f>
        <v/>
      </c>
      <c r="O6020">
        <f>IF(N6020&gt;N(N6019),N6020,"")</f>
        <v/>
      </c>
    </row>
    <row r="6021">
      <c r="A6021">
        <f>IF('🔴 PHỚT ĐUÔI TRỤC CƠ'!A72="","",'🔴 PHỚT ĐUÔI TRỤC CƠ'!A72)</f>
        <v/>
      </c>
      <c r="B6021">
        <f>IF('🔴 PHỚT ĐUÔI TRỤC CƠ'!A72="","",'🔴 PHỚT ĐUÔI TRỤC CƠ'!P72)</f>
        <v/>
      </c>
      <c r="C6021">
        <f>IF('🔴 PHỚT ĐUÔI TRỤC CƠ'!A72="","","Phớt đuôi")</f>
        <v/>
      </c>
      <c r="D6021">
        <f>IF('🔴 PHỚT ĐUÔI TRỤC CƠ'!A72="","",'🔴 PHỚT ĐUÔI TRỤC CƠ'!G72)</f>
        <v/>
      </c>
      <c r="E6021">
        <f>IF('🔴 PHỚT ĐUÔI TRỤC CƠ'!A72="","",'🔴 PHỚT ĐUÔI TRỤC CƠ'!H72)</f>
        <v/>
      </c>
      <c r="F6021">
        <f>IF('🔴 PHỚT ĐUÔI TRỤC CƠ'!A72="","",'🔴 PHỚT ĐUÔI TRỤC CƠ'!I72)</f>
        <v/>
      </c>
      <c r="G6021">
        <f>IF('🔴 PHỚT ĐUÔI TRỤC CƠ'!A72="","",'🔴 PHỚT ĐUÔI TRỤC CƠ'!J72)</f>
        <v/>
      </c>
      <c r="H6021">
        <f>IF('🔴 PHỚT ĐUÔI TRỤC CƠ'!A72="","",'🔴 PHỚT ĐUÔI TRỤC CƠ'!K72)</f>
        <v/>
      </c>
      <c r="I6021">
        <f>IF('🔴 PHỚT ĐUÔI TRỤC CƠ'!A72="","",'🔴 PHỚT ĐUÔI TRỤC CƠ'!L72)</f>
        <v/>
      </c>
      <c r="J6021">
        <f>IF('🔴 PHỚT ĐUÔI TRỤC CƠ'!A72="","",'🔴 PHỚT ĐUÔI TRỤC CƠ'!D72)</f>
        <v/>
      </c>
      <c r="L6021">
        <f>N(L6020)+IF(AND('🔎 TRA CỨU NHANH'!$C$2&lt;&gt;"",OR(ISNUMBER(SEARCH('🔎 TRA CỨU NHANH'!$C$2,$A6021)),ISNUMBER(SEARCH('🔎 TRA CỨU NHANH'!$C$2,$B6021)))),1,0)</f>
        <v/>
      </c>
      <c r="M6021">
        <f>IF(L6021&gt;N(L6020),L6021,"")</f>
        <v/>
      </c>
      <c r="N6021">
        <f>N(N6020)+IF(AND('💰 BÁO GIÁ'!$C$27&lt;&gt;"",OR(ISNUMBER(SEARCH('💰 BÁO GIÁ'!$C$27,$A6021)),ISNUMBER(SEARCH('💰 BÁO GIÁ'!$C$27,$B6021)))),1,0)</f>
        <v/>
      </c>
      <c r="O6021">
        <f>IF(N6021&gt;N(N6020),N6021,"")</f>
        <v/>
      </c>
    </row>
    <row r="6022">
      <c r="A6022">
        <f>IF('🔴 PHỚT ĐUÔI TRỤC CƠ'!A73="","",'🔴 PHỚT ĐUÔI TRỤC CƠ'!A73)</f>
        <v/>
      </c>
      <c r="B6022">
        <f>IF('🔴 PHỚT ĐUÔI TRỤC CƠ'!A73="","",'🔴 PHỚT ĐUÔI TRỤC CƠ'!P73)</f>
        <v/>
      </c>
      <c r="C6022">
        <f>IF('🔴 PHỚT ĐUÔI TRỤC CƠ'!A73="","","Phớt đuôi")</f>
        <v/>
      </c>
      <c r="D6022">
        <f>IF('🔴 PHỚT ĐUÔI TRỤC CƠ'!A73="","",'🔴 PHỚT ĐUÔI TRỤC CƠ'!G73)</f>
        <v/>
      </c>
      <c r="E6022">
        <f>IF('🔴 PHỚT ĐUÔI TRỤC CƠ'!A73="","",'🔴 PHỚT ĐUÔI TRỤC CƠ'!H73)</f>
        <v/>
      </c>
      <c r="F6022">
        <f>IF('🔴 PHỚT ĐUÔI TRỤC CƠ'!A73="","",'🔴 PHỚT ĐUÔI TRỤC CƠ'!I73)</f>
        <v/>
      </c>
      <c r="G6022">
        <f>IF('🔴 PHỚT ĐUÔI TRỤC CƠ'!A73="","",'🔴 PHỚT ĐUÔI TRỤC CƠ'!J73)</f>
        <v/>
      </c>
      <c r="H6022">
        <f>IF('🔴 PHỚT ĐUÔI TRỤC CƠ'!A73="","",'🔴 PHỚT ĐUÔI TRỤC CƠ'!K73)</f>
        <v/>
      </c>
      <c r="I6022">
        <f>IF('🔴 PHỚT ĐUÔI TRỤC CƠ'!A73="","",'🔴 PHỚT ĐUÔI TRỤC CƠ'!L73)</f>
        <v/>
      </c>
      <c r="J6022">
        <f>IF('🔴 PHỚT ĐUÔI TRỤC CƠ'!A73="","",'🔴 PHỚT ĐUÔI TRỤC CƠ'!D73)</f>
        <v/>
      </c>
      <c r="L6022">
        <f>N(L6021)+IF(AND('🔎 TRA CỨU NHANH'!$C$2&lt;&gt;"",OR(ISNUMBER(SEARCH('🔎 TRA CỨU NHANH'!$C$2,$A6022)),ISNUMBER(SEARCH('🔎 TRA CỨU NHANH'!$C$2,$B6022)))),1,0)</f>
        <v/>
      </c>
      <c r="M6022">
        <f>IF(L6022&gt;N(L6021),L6022,"")</f>
        <v/>
      </c>
      <c r="N6022">
        <f>N(N6021)+IF(AND('💰 BÁO GIÁ'!$C$27&lt;&gt;"",OR(ISNUMBER(SEARCH('💰 BÁO GIÁ'!$C$27,$A6022)),ISNUMBER(SEARCH('💰 BÁO GIÁ'!$C$27,$B6022)))),1,0)</f>
        <v/>
      </c>
      <c r="O6022">
        <f>IF(N6022&gt;N(N6021),N6022,"")</f>
        <v/>
      </c>
    </row>
    <row r="6023">
      <c r="A6023">
        <f>IF('🔴 PHỚT ĐUÔI TRỤC CƠ'!A74="","",'🔴 PHỚT ĐUÔI TRỤC CƠ'!A74)</f>
        <v/>
      </c>
      <c r="B6023">
        <f>IF('🔴 PHỚT ĐUÔI TRỤC CƠ'!A74="","",'🔴 PHỚT ĐUÔI TRỤC CƠ'!P74)</f>
        <v/>
      </c>
      <c r="C6023">
        <f>IF('🔴 PHỚT ĐUÔI TRỤC CƠ'!A74="","","Phớt đuôi")</f>
        <v/>
      </c>
      <c r="D6023">
        <f>IF('🔴 PHỚT ĐUÔI TRỤC CƠ'!A74="","",'🔴 PHỚT ĐUÔI TRỤC CƠ'!G74)</f>
        <v/>
      </c>
      <c r="E6023">
        <f>IF('🔴 PHỚT ĐUÔI TRỤC CƠ'!A74="","",'🔴 PHỚT ĐUÔI TRỤC CƠ'!H74)</f>
        <v/>
      </c>
      <c r="F6023">
        <f>IF('🔴 PHỚT ĐUÔI TRỤC CƠ'!A74="","",'🔴 PHỚT ĐUÔI TRỤC CƠ'!I74)</f>
        <v/>
      </c>
      <c r="G6023">
        <f>IF('🔴 PHỚT ĐUÔI TRỤC CƠ'!A74="","",'🔴 PHỚT ĐUÔI TRỤC CƠ'!J74)</f>
        <v/>
      </c>
      <c r="H6023">
        <f>IF('🔴 PHỚT ĐUÔI TRỤC CƠ'!A74="","",'🔴 PHỚT ĐUÔI TRỤC CƠ'!K74)</f>
        <v/>
      </c>
      <c r="I6023">
        <f>IF('🔴 PHỚT ĐUÔI TRỤC CƠ'!A74="","",'🔴 PHỚT ĐUÔI TRỤC CƠ'!L74)</f>
        <v/>
      </c>
      <c r="J6023">
        <f>IF('🔴 PHỚT ĐUÔI TRỤC CƠ'!A74="","",'🔴 PHỚT ĐUÔI TRỤC CƠ'!D74)</f>
        <v/>
      </c>
      <c r="L6023">
        <f>N(L6022)+IF(AND('🔎 TRA CỨU NHANH'!$C$2&lt;&gt;"",OR(ISNUMBER(SEARCH('🔎 TRA CỨU NHANH'!$C$2,$A6023)),ISNUMBER(SEARCH('🔎 TRA CỨU NHANH'!$C$2,$B6023)))),1,0)</f>
        <v/>
      </c>
      <c r="M6023">
        <f>IF(L6023&gt;N(L6022),L6023,"")</f>
        <v/>
      </c>
      <c r="N6023">
        <f>N(N6022)+IF(AND('💰 BÁO GIÁ'!$C$27&lt;&gt;"",OR(ISNUMBER(SEARCH('💰 BÁO GIÁ'!$C$27,$A6023)),ISNUMBER(SEARCH('💰 BÁO GIÁ'!$C$27,$B6023)))),1,0)</f>
        <v/>
      </c>
      <c r="O6023">
        <f>IF(N6023&gt;N(N6022),N6023,"")</f>
        <v/>
      </c>
    </row>
    <row r="6024">
      <c r="A6024">
        <f>IF('🔴 PHỚT ĐUÔI TRỤC CƠ'!A75="","",'🔴 PHỚT ĐUÔI TRỤC CƠ'!A75)</f>
        <v/>
      </c>
      <c r="B6024">
        <f>IF('🔴 PHỚT ĐUÔI TRỤC CƠ'!A75="","",'🔴 PHỚT ĐUÔI TRỤC CƠ'!P75)</f>
        <v/>
      </c>
      <c r="C6024">
        <f>IF('🔴 PHỚT ĐUÔI TRỤC CƠ'!A75="","","Phớt đuôi")</f>
        <v/>
      </c>
      <c r="D6024">
        <f>IF('🔴 PHỚT ĐUÔI TRỤC CƠ'!A75="","",'🔴 PHỚT ĐUÔI TRỤC CƠ'!G75)</f>
        <v/>
      </c>
      <c r="E6024">
        <f>IF('🔴 PHỚT ĐUÔI TRỤC CƠ'!A75="","",'🔴 PHỚT ĐUÔI TRỤC CƠ'!H75)</f>
        <v/>
      </c>
      <c r="F6024">
        <f>IF('🔴 PHỚT ĐUÔI TRỤC CƠ'!A75="","",'🔴 PHỚT ĐUÔI TRỤC CƠ'!I75)</f>
        <v/>
      </c>
      <c r="G6024">
        <f>IF('🔴 PHỚT ĐUÔI TRỤC CƠ'!A75="","",'🔴 PHỚT ĐUÔI TRỤC CƠ'!J75)</f>
        <v/>
      </c>
      <c r="H6024">
        <f>IF('🔴 PHỚT ĐUÔI TRỤC CƠ'!A75="","",'🔴 PHỚT ĐUÔI TRỤC CƠ'!K75)</f>
        <v/>
      </c>
      <c r="I6024">
        <f>IF('🔴 PHỚT ĐUÔI TRỤC CƠ'!A75="","",'🔴 PHỚT ĐUÔI TRỤC CƠ'!L75)</f>
        <v/>
      </c>
      <c r="J6024">
        <f>IF('🔴 PHỚT ĐUÔI TRỤC CƠ'!A75="","",'🔴 PHỚT ĐUÔI TRỤC CƠ'!D75)</f>
        <v/>
      </c>
      <c r="L6024">
        <f>N(L6023)+IF(AND('🔎 TRA CỨU NHANH'!$C$2&lt;&gt;"",OR(ISNUMBER(SEARCH('🔎 TRA CỨU NHANH'!$C$2,$A6024)),ISNUMBER(SEARCH('🔎 TRA CỨU NHANH'!$C$2,$B6024)))),1,0)</f>
        <v/>
      </c>
      <c r="M6024">
        <f>IF(L6024&gt;N(L6023),L6024,"")</f>
        <v/>
      </c>
      <c r="N6024">
        <f>N(N6023)+IF(AND('💰 BÁO GIÁ'!$C$27&lt;&gt;"",OR(ISNUMBER(SEARCH('💰 BÁO GIÁ'!$C$27,$A6024)),ISNUMBER(SEARCH('💰 BÁO GIÁ'!$C$27,$B6024)))),1,0)</f>
        <v/>
      </c>
      <c r="O6024">
        <f>IF(N6024&gt;N(N6023),N6024,"")</f>
        <v/>
      </c>
    </row>
    <row r="6025">
      <c r="A6025">
        <f>IF('🔴 PHỚT ĐUÔI TRỤC CƠ'!A76="","",'🔴 PHỚT ĐUÔI TRỤC CƠ'!A76)</f>
        <v/>
      </c>
      <c r="B6025">
        <f>IF('🔴 PHỚT ĐUÔI TRỤC CƠ'!A76="","",'🔴 PHỚT ĐUÔI TRỤC CƠ'!P76)</f>
        <v/>
      </c>
      <c r="C6025">
        <f>IF('🔴 PHỚT ĐUÔI TRỤC CƠ'!A76="","","Phớt đuôi")</f>
        <v/>
      </c>
      <c r="D6025">
        <f>IF('🔴 PHỚT ĐUÔI TRỤC CƠ'!A76="","",'🔴 PHỚT ĐUÔI TRỤC CƠ'!G76)</f>
        <v/>
      </c>
      <c r="E6025">
        <f>IF('🔴 PHỚT ĐUÔI TRỤC CƠ'!A76="","",'🔴 PHỚT ĐUÔI TRỤC CƠ'!H76)</f>
        <v/>
      </c>
      <c r="F6025">
        <f>IF('🔴 PHỚT ĐUÔI TRỤC CƠ'!A76="","",'🔴 PHỚT ĐUÔI TRỤC CƠ'!I76)</f>
        <v/>
      </c>
      <c r="G6025">
        <f>IF('🔴 PHỚT ĐUÔI TRỤC CƠ'!A76="","",'🔴 PHỚT ĐUÔI TRỤC CƠ'!J76)</f>
        <v/>
      </c>
      <c r="H6025">
        <f>IF('🔴 PHỚT ĐUÔI TRỤC CƠ'!A76="","",'🔴 PHỚT ĐUÔI TRỤC CƠ'!K76)</f>
        <v/>
      </c>
      <c r="I6025">
        <f>IF('🔴 PHỚT ĐUÔI TRỤC CƠ'!A76="","",'🔴 PHỚT ĐUÔI TRỤC CƠ'!L76)</f>
        <v/>
      </c>
      <c r="J6025">
        <f>IF('🔴 PHỚT ĐUÔI TRỤC CƠ'!A76="","",'🔴 PHỚT ĐUÔI TRỤC CƠ'!D76)</f>
        <v/>
      </c>
      <c r="L6025">
        <f>N(L6024)+IF(AND('🔎 TRA CỨU NHANH'!$C$2&lt;&gt;"",OR(ISNUMBER(SEARCH('🔎 TRA CỨU NHANH'!$C$2,$A6025)),ISNUMBER(SEARCH('🔎 TRA CỨU NHANH'!$C$2,$B6025)))),1,0)</f>
        <v/>
      </c>
      <c r="M6025">
        <f>IF(L6025&gt;N(L6024),L6025,"")</f>
        <v/>
      </c>
      <c r="N6025">
        <f>N(N6024)+IF(AND('💰 BÁO GIÁ'!$C$27&lt;&gt;"",OR(ISNUMBER(SEARCH('💰 BÁO GIÁ'!$C$27,$A6025)),ISNUMBER(SEARCH('💰 BÁO GIÁ'!$C$27,$B6025)))),1,0)</f>
        <v/>
      </c>
      <c r="O6025">
        <f>IF(N6025&gt;N(N6024),N6025,"")</f>
        <v/>
      </c>
    </row>
    <row r="6026">
      <c r="A6026">
        <f>IF('🔴 PHỚT ĐUÔI TRỤC CƠ'!A77="","",'🔴 PHỚT ĐUÔI TRỤC CƠ'!A77)</f>
        <v/>
      </c>
      <c r="B6026">
        <f>IF('🔴 PHỚT ĐUÔI TRỤC CƠ'!A77="","",'🔴 PHỚT ĐUÔI TRỤC CƠ'!P77)</f>
        <v/>
      </c>
      <c r="C6026">
        <f>IF('🔴 PHỚT ĐUÔI TRỤC CƠ'!A77="","","Phớt đuôi")</f>
        <v/>
      </c>
      <c r="D6026">
        <f>IF('🔴 PHỚT ĐUÔI TRỤC CƠ'!A77="","",'🔴 PHỚT ĐUÔI TRỤC CƠ'!G77)</f>
        <v/>
      </c>
      <c r="E6026">
        <f>IF('🔴 PHỚT ĐUÔI TRỤC CƠ'!A77="","",'🔴 PHỚT ĐUÔI TRỤC CƠ'!H77)</f>
        <v/>
      </c>
      <c r="F6026">
        <f>IF('🔴 PHỚT ĐUÔI TRỤC CƠ'!A77="","",'🔴 PHỚT ĐUÔI TRỤC CƠ'!I77)</f>
        <v/>
      </c>
      <c r="G6026">
        <f>IF('🔴 PHỚT ĐUÔI TRỤC CƠ'!A77="","",'🔴 PHỚT ĐUÔI TRỤC CƠ'!J77)</f>
        <v/>
      </c>
      <c r="H6026">
        <f>IF('🔴 PHỚT ĐUÔI TRỤC CƠ'!A77="","",'🔴 PHỚT ĐUÔI TRỤC CƠ'!K77)</f>
        <v/>
      </c>
      <c r="I6026">
        <f>IF('🔴 PHỚT ĐUÔI TRỤC CƠ'!A77="","",'🔴 PHỚT ĐUÔI TRỤC CƠ'!L77)</f>
        <v/>
      </c>
      <c r="J6026">
        <f>IF('🔴 PHỚT ĐUÔI TRỤC CƠ'!A77="","",'🔴 PHỚT ĐUÔI TRỤC CƠ'!D77)</f>
        <v/>
      </c>
      <c r="L6026">
        <f>N(L6025)+IF(AND('🔎 TRA CỨU NHANH'!$C$2&lt;&gt;"",OR(ISNUMBER(SEARCH('🔎 TRA CỨU NHANH'!$C$2,$A6026)),ISNUMBER(SEARCH('🔎 TRA CỨU NHANH'!$C$2,$B6026)))),1,0)</f>
        <v/>
      </c>
      <c r="M6026">
        <f>IF(L6026&gt;N(L6025),L6026,"")</f>
        <v/>
      </c>
      <c r="N6026">
        <f>N(N6025)+IF(AND('💰 BÁO GIÁ'!$C$27&lt;&gt;"",OR(ISNUMBER(SEARCH('💰 BÁO GIÁ'!$C$27,$A6026)),ISNUMBER(SEARCH('💰 BÁO GIÁ'!$C$27,$B6026)))),1,0)</f>
        <v/>
      </c>
      <c r="O6026">
        <f>IF(N6026&gt;N(N6025),N6026,"")</f>
        <v/>
      </c>
    </row>
    <row r="6027">
      <c r="A6027">
        <f>IF('🔴 PHỚT ĐUÔI TRỤC CƠ'!A78="","",'🔴 PHỚT ĐUÔI TRỤC CƠ'!A78)</f>
        <v/>
      </c>
      <c r="B6027">
        <f>IF('🔴 PHỚT ĐUÔI TRỤC CƠ'!A78="","",'🔴 PHỚT ĐUÔI TRỤC CƠ'!P78)</f>
        <v/>
      </c>
      <c r="C6027">
        <f>IF('🔴 PHỚT ĐUÔI TRỤC CƠ'!A78="","","Phớt đuôi")</f>
        <v/>
      </c>
      <c r="D6027">
        <f>IF('🔴 PHỚT ĐUÔI TRỤC CƠ'!A78="","",'🔴 PHỚT ĐUÔI TRỤC CƠ'!G78)</f>
        <v/>
      </c>
      <c r="E6027">
        <f>IF('🔴 PHỚT ĐUÔI TRỤC CƠ'!A78="","",'🔴 PHỚT ĐUÔI TRỤC CƠ'!H78)</f>
        <v/>
      </c>
      <c r="F6027">
        <f>IF('🔴 PHỚT ĐUÔI TRỤC CƠ'!A78="","",'🔴 PHỚT ĐUÔI TRỤC CƠ'!I78)</f>
        <v/>
      </c>
      <c r="G6027">
        <f>IF('🔴 PHỚT ĐUÔI TRỤC CƠ'!A78="","",'🔴 PHỚT ĐUÔI TRỤC CƠ'!J78)</f>
        <v/>
      </c>
      <c r="H6027">
        <f>IF('🔴 PHỚT ĐUÔI TRỤC CƠ'!A78="","",'🔴 PHỚT ĐUÔI TRỤC CƠ'!K78)</f>
        <v/>
      </c>
      <c r="I6027">
        <f>IF('🔴 PHỚT ĐUÔI TRỤC CƠ'!A78="","",'🔴 PHỚT ĐUÔI TRỤC CƠ'!L78)</f>
        <v/>
      </c>
      <c r="J6027">
        <f>IF('🔴 PHỚT ĐUÔI TRỤC CƠ'!A78="","",'🔴 PHỚT ĐUÔI TRỤC CƠ'!D78)</f>
        <v/>
      </c>
      <c r="L6027">
        <f>N(L6026)+IF(AND('🔎 TRA CỨU NHANH'!$C$2&lt;&gt;"",OR(ISNUMBER(SEARCH('🔎 TRA CỨU NHANH'!$C$2,$A6027)),ISNUMBER(SEARCH('🔎 TRA CỨU NHANH'!$C$2,$B6027)))),1,0)</f>
        <v/>
      </c>
      <c r="M6027">
        <f>IF(L6027&gt;N(L6026),L6027,"")</f>
        <v/>
      </c>
      <c r="N6027">
        <f>N(N6026)+IF(AND('💰 BÁO GIÁ'!$C$27&lt;&gt;"",OR(ISNUMBER(SEARCH('💰 BÁO GIÁ'!$C$27,$A6027)),ISNUMBER(SEARCH('💰 BÁO GIÁ'!$C$27,$B6027)))),1,0)</f>
        <v/>
      </c>
      <c r="O6027">
        <f>IF(N6027&gt;N(N6026),N6027,"")</f>
        <v/>
      </c>
    </row>
    <row r="6028">
      <c r="A6028">
        <f>IF('🔴 PHỚT ĐUÔI TRỤC CƠ'!A79="","",'🔴 PHỚT ĐUÔI TRỤC CƠ'!A79)</f>
        <v/>
      </c>
      <c r="B6028">
        <f>IF('🔴 PHỚT ĐUÔI TRỤC CƠ'!A79="","",'🔴 PHỚT ĐUÔI TRỤC CƠ'!P79)</f>
        <v/>
      </c>
      <c r="C6028">
        <f>IF('🔴 PHỚT ĐUÔI TRỤC CƠ'!A79="","","Phớt đuôi")</f>
        <v/>
      </c>
      <c r="D6028">
        <f>IF('🔴 PHỚT ĐUÔI TRỤC CƠ'!A79="","",'🔴 PHỚT ĐUÔI TRỤC CƠ'!G79)</f>
        <v/>
      </c>
      <c r="E6028">
        <f>IF('🔴 PHỚT ĐUÔI TRỤC CƠ'!A79="","",'🔴 PHỚT ĐUÔI TRỤC CƠ'!H79)</f>
        <v/>
      </c>
      <c r="F6028">
        <f>IF('🔴 PHỚT ĐUÔI TRỤC CƠ'!A79="","",'🔴 PHỚT ĐUÔI TRỤC CƠ'!I79)</f>
        <v/>
      </c>
      <c r="G6028">
        <f>IF('🔴 PHỚT ĐUÔI TRỤC CƠ'!A79="","",'🔴 PHỚT ĐUÔI TRỤC CƠ'!J79)</f>
        <v/>
      </c>
      <c r="H6028">
        <f>IF('🔴 PHỚT ĐUÔI TRỤC CƠ'!A79="","",'🔴 PHỚT ĐUÔI TRỤC CƠ'!K79)</f>
        <v/>
      </c>
      <c r="I6028">
        <f>IF('🔴 PHỚT ĐUÔI TRỤC CƠ'!A79="","",'🔴 PHỚT ĐUÔI TRỤC CƠ'!L79)</f>
        <v/>
      </c>
      <c r="J6028">
        <f>IF('🔴 PHỚT ĐUÔI TRỤC CƠ'!A79="","",'🔴 PHỚT ĐUÔI TRỤC CƠ'!D79)</f>
        <v/>
      </c>
      <c r="L6028">
        <f>N(L6027)+IF(AND('🔎 TRA CỨU NHANH'!$C$2&lt;&gt;"",OR(ISNUMBER(SEARCH('🔎 TRA CỨU NHANH'!$C$2,$A6028)),ISNUMBER(SEARCH('🔎 TRA CỨU NHANH'!$C$2,$B6028)))),1,0)</f>
        <v/>
      </c>
      <c r="M6028">
        <f>IF(L6028&gt;N(L6027),L6028,"")</f>
        <v/>
      </c>
      <c r="N6028">
        <f>N(N6027)+IF(AND('💰 BÁO GIÁ'!$C$27&lt;&gt;"",OR(ISNUMBER(SEARCH('💰 BÁO GIÁ'!$C$27,$A6028)),ISNUMBER(SEARCH('💰 BÁO GIÁ'!$C$27,$B6028)))),1,0)</f>
        <v/>
      </c>
      <c r="O6028">
        <f>IF(N6028&gt;N(N6027),N6028,"")</f>
        <v/>
      </c>
    </row>
    <row r="6029">
      <c r="A6029">
        <f>IF('🔴 PHỚT ĐUÔI TRỤC CƠ'!A80="","",'🔴 PHỚT ĐUÔI TRỤC CƠ'!A80)</f>
        <v/>
      </c>
      <c r="B6029">
        <f>IF('🔴 PHỚT ĐUÔI TRỤC CƠ'!A80="","",'🔴 PHỚT ĐUÔI TRỤC CƠ'!P80)</f>
        <v/>
      </c>
      <c r="C6029">
        <f>IF('🔴 PHỚT ĐUÔI TRỤC CƠ'!A80="","","Phớt đuôi")</f>
        <v/>
      </c>
      <c r="D6029">
        <f>IF('🔴 PHỚT ĐUÔI TRỤC CƠ'!A80="","",'🔴 PHỚT ĐUÔI TRỤC CƠ'!G80)</f>
        <v/>
      </c>
      <c r="E6029">
        <f>IF('🔴 PHỚT ĐUÔI TRỤC CƠ'!A80="","",'🔴 PHỚT ĐUÔI TRỤC CƠ'!H80)</f>
        <v/>
      </c>
      <c r="F6029">
        <f>IF('🔴 PHỚT ĐUÔI TRỤC CƠ'!A80="","",'🔴 PHỚT ĐUÔI TRỤC CƠ'!I80)</f>
        <v/>
      </c>
      <c r="G6029">
        <f>IF('🔴 PHỚT ĐUÔI TRỤC CƠ'!A80="","",'🔴 PHỚT ĐUÔI TRỤC CƠ'!J80)</f>
        <v/>
      </c>
      <c r="H6029">
        <f>IF('🔴 PHỚT ĐUÔI TRỤC CƠ'!A80="","",'🔴 PHỚT ĐUÔI TRỤC CƠ'!K80)</f>
        <v/>
      </c>
      <c r="I6029">
        <f>IF('🔴 PHỚT ĐUÔI TRỤC CƠ'!A80="","",'🔴 PHỚT ĐUÔI TRỤC CƠ'!L80)</f>
        <v/>
      </c>
      <c r="J6029">
        <f>IF('🔴 PHỚT ĐUÔI TRỤC CƠ'!A80="","",'🔴 PHỚT ĐUÔI TRỤC CƠ'!D80)</f>
        <v/>
      </c>
      <c r="L6029">
        <f>N(L6028)+IF(AND('🔎 TRA CỨU NHANH'!$C$2&lt;&gt;"",OR(ISNUMBER(SEARCH('🔎 TRA CỨU NHANH'!$C$2,$A6029)),ISNUMBER(SEARCH('🔎 TRA CỨU NHANH'!$C$2,$B6029)))),1,0)</f>
        <v/>
      </c>
      <c r="M6029">
        <f>IF(L6029&gt;N(L6028),L6029,"")</f>
        <v/>
      </c>
      <c r="N6029">
        <f>N(N6028)+IF(AND('💰 BÁO GIÁ'!$C$27&lt;&gt;"",OR(ISNUMBER(SEARCH('💰 BÁO GIÁ'!$C$27,$A6029)),ISNUMBER(SEARCH('💰 BÁO GIÁ'!$C$27,$B6029)))),1,0)</f>
        <v/>
      </c>
      <c r="O6029">
        <f>IF(N6029&gt;N(N6028),N6029,"")</f>
        <v/>
      </c>
    </row>
    <row r="6030">
      <c r="A6030">
        <f>IF('🔴 PHỚT ĐUÔI TRỤC CƠ'!A81="","",'🔴 PHỚT ĐUÔI TRỤC CƠ'!A81)</f>
        <v/>
      </c>
      <c r="B6030">
        <f>IF('🔴 PHỚT ĐUÔI TRỤC CƠ'!A81="","",'🔴 PHỚT ĐUÔI TRỤC CƠ'!P81)</f>
        <v/>
      </c>
      <c r="C6030">
        <f>IF('🔴 PHỚT ĐUÔI TRỤC CƠ'!A81="","","Phớt đuôi")</f>
        <v/>
      </c>
      <c r="D6030">
        <f>IF('🔴 PHỚT ĐUÔI TRỤC CƠ'!A81="","",'🔴 PHỚT ĐUÔI TRỤC CƠ'!G81)</f>
        <v/>
      </c>
      <c r="E6030">
        <f>IF('🔴 PHỚT ĐUÔI TRỤC CƠ'!A81="","",'🔴 PHỚT ĐUÔI TRỤC CƠ'!H81)</f>
        <v/>
      </c>
      <c r="F6030">
        <f>IF('🔴 PHỚT ĐUÔI TRỤC CƠ'!A81="","",'🔴 PHỚT ĐUÔI TRỤC CƠ'!I81)</f>
        <v/>
      </c>
      <c r="G6030">
        <f>IF('🔴 PHỚT ĐUÔI TRỤC CƠ'!A81="","",'🔴 PHỚT ĐUÔI TRỤC CƠ'!J81)</f>
        <v/>
      </c>
      <c r="H6030">
        <f>IF('🔴 PHỚT ĐUÔI TRỤC CƠ'!A81="","",'🔴 PHỚT ĐUÔI TRỤC CƠ'!K81)</f>
        <v/>
      </c>
      <c r="I6030">
        <f>IF('🔴 PHỚT ĐUÔI TRỤC CƠ'!A81="","",'🔴 PHỚT ĐUÔI TRỤC CƠ'!L81)</f>
        <v/>
      </c>
      <c r="J6030">
        <f>IF('🔴 PHỚT ĐUÔI TRỤC CƠ'!A81="","",'🔴 PHỚT ĐUÔI TRỤC CƠ'!D81)</f>
        <v/>
      </c>
      <c r="L6030">
        <f>N(L6029)+IF(AND('🔎 TRA CỨU NHANH'!$C$2&lt;&gt;"",OR(ISNUMBER(SEARCH('🔎 TRA CỨU NHANH'!$C$2,$A6030)),ISNUMBER(SEARCH('🔎 TRA CỨU NHANH'!$C$2,$B6030)))),1,0)</f>
        <v/>
      </c>
      <c r="M6030">
        <f>IF(L6030&gt;N(L6029),L6030,"")</f>
        <v/>
      </c>
      <c r="N6030">
        <f>N(N6029)+IF(AND('💰 BÁO GIÁ'!$C$27&lt;&gt;"",OR(ISNUMBER(SEARCH('💰 BÁO GIÁ'!$C$27,$A6030)),ISNUMBER(SEARCH('💰 BÁO GIÁ'!$C$27,$B6030)))),1,0)</f>
        <v/>
      </c>
      <c r="O6030">
        <f>IF(N6030&gt;N(N6029),N6030,"")</f>
        <v/>
      </c>
    </row>
    <row r="6031">
      <c r="A6031">
        <f>IF('🔴 PHỚT ĐUÔI TRỤC CƠ'!A82="","",'🔴 PHỚT ĐUÔI TRỤC CƠ'!A82)</f>
        <v/>
      </c>
      <c r="B6031">
        <f>IF('🔴 PHỚT ĐUÔI TRỤC CƠ'!A82="","",'🔴 PHỚT ĐUÔI TRỤC CƠ'!P82)</f>
        <v/>
      </c>
      <c r="C6031">
        <f>IF('🔴 PHỚT ĐUÔI TRỤC CƠ'!A82="","","Phớt đuôi")</f>
        <v/>
      </c>
      <c r="D6031">
        <f>IF('🔴 PHỚT ĐUÔI TRỤC CƠ'!A82="","",'🔴 PHỚT ĐUÔI TRỤC CƠ'!G82)</f>
        <v/>
      </c>
      <c r="E6031">
        <f>IF('🔴 PHỚT ĐUÔI TRỤC CƠ'!A82="","",'🔴 PHỚT ĐUÔI TRỤC CƠ'!H82)</f>
        <v/>
      </c>
      <c r="F6031">
        <f>IF('🔴 PHỚT ĐUÔI TRỤC CƠ'!A82="","",'🔴 PHỚT ĐUÔI TRỤC CƠ'!I82)</f>
        <v/>
      </c>
      <c r="G6031">
        <f>IF('🔴 PHỚT ĐUÔI TRỤC CƠ'!A82="","",'🔴 PHỚT ĐUÔI TRỤC CƠ'!J82)</f>
        <v/>
      </c>
      <c r="H6031">
        <f>IF('🔴 PHỚT ĐUÔI TRỤC CƠ'!A82="","",'🔴 PHỚT ĐUÔI TRỤC CƠ'!K82)</f>
        <v/>
      </c>
      <c r="I6031">
        <f>IF('🔴 PHỚT ĐUÔI TRỤC CƠ'!A82="","",'🔴 PHỚT ĐUÔI TRỤC CƠ'!L82)</f>
        <v/>
      </c>
      <c r="J6031">
        <f>IF('🔴 PHỚT ĐUÔI TRỤC CƠ'!A82="","",'🔴 PHỚT ĐUÔI TRỤC CƠ'!D82)</f>
        <v/>
      </c>
      <c r="L6031">
        <f>N(L6030)+IF(AND('🔎 TRA CỨU NHANH'!$C$2&lt;&gt;"",OR(ISNUMBER(SEARCH('🔎 TRA CỨU NHANH'!$C$2,$A6031)),ISNUMBER(SEARCH('🔎 TRA CỨU NHANH'!$C$2,$B6031)))),1,0)</f>
        <v/>
      </c>
      <c r="M6031">
        <f>IF(L6031&gt;N(L6030),L6031,"")</f>
        <v/>
      </c>
      <c r="N6031">
        <f>N(N6030)+IF(AND('💰 BÁO GIÁ'!$C$27&lt;&gt;"",OR(ISNUMBER(SEARCH('💰 BÁO GIÁ'!$C$27,$A6031)),ISNUMBER(SEARCH('💰 BÁO GIÁ'!$C$27,$B6031)))),1,0)</f>
        <v/>
      </c>
      <c r="O6031">
        <f>IF(N6031&gt;N(N6030),N6031,"")</f>
        <v/>
      </c>
    </row>
    <row r="6032">
      <c r="A6032">
        <f>IF('🔴 PHỚT ĐUÔI TRỤC CƠ'!A83="","",'🔴 PHỚT ĐUÔI TRỤC CƠ'!A83)</f>
        <v/>
      </c>
      <c r="B6032">
        <f>IF('🔴 PHỚT ĐUÔI TRỤC CƠ'!A83="","",'🔴 PHỚT ĐUÔI TRỤC CƠ'!P83)</f>
        <v/>
      </c>
      <c r="C6032">
        <f>IF('🔴 PHỚT ĐUÔI TRỤC CƠ'!A83="","","Phớt đuôi")</f>
        <v/>
      </c>
      <c r="D6032">
        <f>IF('🔴 PHỚT ĐUÔI TRỤC CƠ'!A83="","",'🔴 PHỚT ĐUÔI TRỤC CƠ'!G83)</f>
        <v/>
      </c>
      <c r="E6032">
        <f>IF('🔴 PHỚT ĐUÔI TRỤC CƠ'!A83="","",'🔴 PHỚT ĐUÔI TRỤC CƠ'!H83)</f>
        <v/>
      </c>
      <c r="F6032">
        <f>IF('🔴 PHỚT ĐUÔI TRỤC CƠ'!A83="","",'🔴 PHỚT ĐUÔI TRỤC CƠ'!I83)</f>
        <v/>
      </c>
      <c r="G6032">
        <f>IF('🔴 PHỚT ĐUÔI TRỤC CƠ'!A83="","",'🔴 PHỚT ĐUÔI TRỤC CƠ'!J83)</f>
        <v/>
      </c>
      <c r="H6032">
        <f>IF('🔴 PHỚT ĐUÔI TRỤC CƠ'!A83="","",'🔴 PHỚT ĐUÔI TRỤC CƠ'!K83)</f>
        <v/>
      </c>
      <c r="I6032">
        <f>IF('🔴 PHỚT ĐUÔI TRỤC CƠ'!A83="","",'🔴 PHỚT ĐUÔI TRỤC CƠ'!L83)</f>
        <v/>
      </c>
      <c r="J6032">
        <f>IF('🔴 PHỚT ĐUÔI TRỤC CƠ'!A83="","",'🔴 PHỚT ĐUÔI TRỤC CƠ'!D83)</f>
        <v/>
      </c>
      <c r="L6032">
        <f>N(L6031)+IF(AND('🔎 TRA CỨU NHANH'!$C$2&lt;&gt;"",OR(ISNUMBER(SEARCH('🔎 TRA CỨU NHANH'!$C$2,$A6032)),ISNUMBER(SEARCH('🔎 TRA CỨU NHANH'!$C$2,$B6032)))),1,0)</f>
        <v/>
      </c>
      <c r="M6032">
        <f>IF(L6032&gt;N(L6031),L6032,"")</f>
        <v/>
      </c>
      <c r="N6032">
        <f>N(N6031)+IF(AND('💰 BÁO GIÁ'!$C$27&lt;&gt;"",OR(ISNUMBER(SEARCH('💰 BÁO GIÁ'!$C$27,$A6032)),ISNUMBER(SEARCH('💰 BÁO GIÁ'!$C$27,$B6032)))),1,0)</f>
        <v/>
      </c>
      <c r="O6032">
        <f>IF(N6032&gt;N(N6031),N6032,"")</f>
        <v/>
      </c>
    </row>
    <row r="6033">
      <c r="A6033">
        <f>IF('🔴 PHỚT ĐUÔI TRỤC CƠ'!A84="","",'🔴 PHỚT ĐUÔI TRỤC CƠ'!A84)</f>
        <v/>
      </c>
      <c r="B6033">
        <f>IF('🔴 PHỚT ĐUÔI TRỤC CƠ'!A84="","",'🔴 PHỚT ĐUÔI TRỤC CƠ'!P84)</f>
        <v/>
      </c>
      <c r="C6033">
        <f>IF('🔴 PHỚT ĐUÔI TRỤC CƠ'!A84="","","Phớt đuôi")</f>
        <v/>
      </c>
      <c r="D6033">
        <f>IF('🔴 PHỚT ĐUÔI TRỤC CƠ'!A84="","",'🔴 PHỚT ĐUÔI TRỤC CƠ'!G84)</f>
        <v/>
      </c>
      <c r="E6033">
        <f>IF('🔴 PHỚT ĐUÔI TRỤC CƠ'!A84="","",'🔴 PHỚT ĐUÔI TRỤC CƠ'!H84)</f>
        <v/>
      </c>
      <c r="F6033">
        <f>IF('🔴 PHỚT ĐUÔI TRỤC CƠ'!A84="","",'🔴 PHỚT ĐUÔI TRỤC CƠ'!I84)</f>
        <v/>
      </c>
      <c r="G6033">
        <f>IF('🔴 PHỚT ĐUÔI TRỤC CƠ'!A84="","",'🔴 PHỚT ĐUÔI TRỤC CƠ'!J84)</f>
        <v/>
      </c>
      <c r="H6033">
        <f>IF('🔴 PHỚT ĐUÔI TRỤC CƠ'!A84="","",'🔴 PHỚT ĐUÔI TRỤC CƠ'!K84)</f>
        <v/>
      </c>
      <c r="I6033">
        <f>IF('🔴 PHỚT ĐUÔI TRỤC CƠ'!A84="","",'🔴 PHỚT ĐUÔI TRỤC CƠ'!L84)</f>
        <v/>
      </c>
      <c r="J6033">
        <f>IF('🔴 PHỚT ĐUÔI TRỤC CƠ'!A84="","",'🔴 PHỚT ĐUÔI TRỤC CƠ'!D84)</f>
        <v/>
      </c>
      <c r="L6033">
        <f>N(L6032)+IF(AND('🔎 TRA CỨU NHANH'!$C$2&lt;&gt;"",OR(ISNUMBER(SEARCH('🔎 TRA CỨU NHANH'!$C$2,$A6033)),ISNUMBER(SEARCH('🔎 TRA CỨU NHANH'!$C$2,$B6033)))),1,0)</f>
        <v/>
      </c>
      <c r="M6033">
        <f>IF(L6033&gt;N(L6032),L6033,"")</f>
        <v/>
      </c>
      <c r="N6033">
        <f>N(N6032)+IF(AND('💰 BÁO GIÁ'!$C$27&lt;&gt;"",OR(ISNUMBER(SEARCH('💰 BÁO GIÁ'!$C$27,$A6033)),ISNUMBER(SEARCH('💰 BÁO GIÁ'!$C$27,$B6033)))),1,0)</f>
        <v/>
      </c>
      <c r="O6033">
        <f>IF(N6033&gt;N(N6032),N6033,"")</f>
        <v/>
      </c>
    </row>
    <row r="6034">
      <c r="A6034">
        <f>IF('🔴 PHỚT ĐUÔI TRỤC CƠ'!A85="","",'🔴 PHỚT ĐUÔI TRỤC CƠ'!A85)</f>
        <v/>
      </c>
      <c r="B6034">
        <f>IF('🔴 PHỚT ĐUÔI TRỤC CƠ'!A85="","",'🔴 PHỚT ĐUÔI TRỤC CƠ'!P85)</f>
        <v/>
      </c>
      <c r="C6034">
        <f>IF('🔴 PHỚT ĐUÔI TRỤC CƠ'!A85="","","Phớt đuôi")</f>
        <v/>
      </c>
      <c r="D6034">
        <f>IF('🔴 PHỚT ĐUÔI TRỤC CƠ'!A85="","",'🔴 PHỚT ĐUÔI TRỤC CƠ'!G85)</f>
        <v/>
      </c>
      <c r="E6034">
        <f>IF('🔴 PHỚT ĐUÔI TRỤC CƠ'!A85="","",'🔴 PHỚT ĐUÔI TRỤC CƠ'!H85)</f>
        <v/>
      </c>
      <c r="F6034">
        <f>IF('🔴 PHỚT ĐUÔI TRỤC CƠ'!A85="","",'🔴 PHỚT ĐUÔI TRỤC CƠ'!I85)</f>
        <v/>
      </c>
      <c r="G6034">
        <f>IF('🔴 PHỚT ĐUÔI TRỤC CƠ'!A85="","",'🔴 PHỚT ĐUÔI TRỤC CƠ'!J85)</f>
        <v/>
      </c>
      <c r="H6034">
        <f>IF('🔴 PHỚT ĐUÔI TRỤC CƠ'!A85="","",'🔴 PHỚT ĐUÔI TRỤC CƠ'!K85)</f>
        <v/>
      </c>
      <c r="I6034">
        <f>IF('🔴 PHỚT ĐUÔI TRỤC CƠ'!A85="","",'🔴 PHỚT ĐUÔI TRỤC CƠ'!L85)</f>
        <v/>
      </c>
      <c r="J6034">
        <f>IF('🔴 PHỚT ĐUÔI TRỤC CƠ'!A85="","",'🔴 PHỚT ĐUÔI TRỤC CƠ'!D85)</f>
        <v/>
      </c>
      <c r="L6034">
        <f>N(L6033)+IF(AND('🔎 TRA CỨU NHANH'!$C$2&lt;&gt;"",OR(ISNUMBER(SEARCH('🔎 TRA CỨU NHANH'!$C$2,$A6034)),ISNUMBER(SEARCH('🔎 TRA CỨU NHANH'!$C$2,$B6034)))),1,0)</f>
        <v/>
      </c>
      <c r="M6034">
        <f>IF(L6034&gt;N(L6033),L6034,"")</f>
        <v/>
      </c>
      <c r="N6034">
        <f>N(N6033)+IF(AND('💰 BÁO GIÁ'!$C$27&lt;&gt;"",OR(ISNUMBER(SEARCH('💰 BÁO GIÁ'!$C$27,$A6034)),ISNUMBER(SEARCH('💰 BÁO GIÁ'!$C$27,$B6034)))),1,0)</f>
        <v/>
      </c>
      <c r="O6034">
        <f>IF(N6034&gt;N(N6033),N6034,"")</f>
        <v/>
      </c>
    </row>
    <row r="6035">
      <c r="A6035">
        <f>IF('🔴 PHỚT ĐUÔI TRỤC CƠ'!A86="","",'🔴 PHỚT ĐUÔI TRỤC CƠ'!A86)</f>
        <v/>
      </c>
      <c r="B6035">
        <f>IF('🔴 PHỚT ĐUÔI TRỤC CƠ'!A86="","",'🔴 PHỚT ĐUÔI TRỤC CƠ'!P86)</f>
        <v/>
      </c>
      <c r="C6035">
        <f>IF('🔴 PHỚT ĐUÔI TRỤC CƠ'!A86="","","Phớt đuôi")</f>
        <v/>
      </c>
      <c r="D6035">
        <f>IF('🔴 PHỚT ĐUÔI TRỤC CƠ'!A86="","",'🔴 PHỚT ĐUÔI TRỤC CƠ'!G86)</f>
        <v/>
      </c>
      <c r="E6035">
        <f>IF('🔴 PHỚT ĐUÔI TRỤC CƠ'!A86="","",'🔴 PHỚT ĐUÔI TRỤC CƠ'!H86)</f>
        <v/>
      </c>
      <c r="F6035">
        <f>IF('🔴 PHỚT ĐUÔI TRỤC CƠ'!A86="","",'🔴 PHỚT ĐUÔI TRỤC CƠ'!I86)</f>
        <v/>
      </c>
      <c r="G6035">
        <f>IF('🔴 PHỚT ĐUÔI TRỤC CƠ'!A86="","",'🔴 PHỚT ĐUÔI TRỤC CƠ'!J86)</f>
        <v/>
      </c>
      <c r="H6035">
        <f>IF('🔴 PHỚT ĐUÔI TRỤC CƠ'!A86="","",'🔴 PHỚT ĐUÔI TRỤC CƠ'!K86)</f>
        <v/>
      </c>
      <c r="I6035">
        <f>IF('🔴 PHỚT ĐUÔI TRỤC CƠ'!A86="","",'🔴 PHỚT ĐUÔI TRỤC CƠ'!L86)</f>
        <v/>
      </c>
      <c r="J6035">
        <f>IF('🔴 PHỚT ĐUÔI TRỤC CƠ'!A86="","",'🔴 PHỚT ĐUÔI TRỤC CƠ'!D86)</f>
        <v/>
      </c>
      <c r="L6035">
        <f>N(L6034)+IF(AND('🔎 TRA CỨU NHANH'!$C$2&lt;&gt;"",OR(ISNUMBER(SEARCH('🔎 TRA CỨU NHANH'!$C$2,$A6035)),ISNUMBER(SEARCH('🔎 TRA CỨU NHANH'!$C$2,$B6035)))),1,0)</f>
        <v/>
      </c>
      <c r="M6035">
        <f>IF(L6035&gt;N(L6034),L6035,"")</f>
        <v/>
      </c>
      <c r="N6035">
        <f>N(N6034)+IF(AND('💰 BÁO GIÁ'!$C$27&lt;&gt;"",OR(ISNUMBER(SEARCH('💰 BÁO GIÁ'!$C$27,$A6035)),ISNUMBER(SEARCH('💰 BÁO GIÁ'!$C$27,$B6035)))),1,0)</f>
        <v/>
      </c>
      <c r="O6035">
        <f>IF(N6035&gt;N(N6034),N6035,"")</f>
        <v/>
      </c>
    </row>
    <row r="6036">
      <c r="A6036">
        <f>IF('🔴 PHỚT ĐUÔI TRỤC CƠ'!A87="","",'🔴 PHỚT ĐUÔI TRỤC CƠ'!A87)</f>
        <v/>
      </c>
      <c r="B6036">
        <f>IF('🔴 PHỚT ĐUÔI TRỤC CƠ'!A87="","",'🔴 PHỚT ĐUÔI TRỤC CƠ'!P87)</f>
        <v/>
      </c>
      <c r="C6036">
        <f>IF('🔴 PHỚT ĐUÔI TRỤC CƠ'!A87="","","Phớt đuôi")</f>
        <v/>
      </c>
      <c r="D6036">
        <f>IF('🔴 PHỚT ĐUÔI TRỤC CƠ'!A87="","",'🔴 PHỚT ĐUÔI TRỤC CƠ'!G87)</f>
        <v/>
      </c>
      <c r="E6036">
        <f>IF('🔴 PHỚT ĐUÔI TRỤC CƠ'!A87="","",'🔴 PHỚT ĐUÔI TRỤC CƠ'!H87)</f>
        <v/>
      </c>
      <c r="F6036">
        <f>IF('🔴 PHỚT ĐUÔI TRỤC CƠ'!A87="","",'🔴 PHỚT ĐUÔI TRỤC CƠ'!I87)</f>
        <v/>
      </c>
      <c r="G6036">
        <f>IF('🔴 PHỚT ĐUÔI TRỤC CƠ'!A87="","",'🔴 PHỚT ĐUÔI TRỤC CƠ'!J87)</f>
        <v/>
      </c>
      <c r="H6036">
        <f>IF('🔴 PHỚT ĐUÔI TRỤC CƠ'!A87="","",'🔴 PHỚT ĐUÔI TRỤC CƠ'!K87)</f>
        <v/>
      </c>
      <c r="I6036">
        <f>IF('🔴 PHỚT ĐUÔI TRỤC CƠ'!A87="","",'🔴 PHỚT ĐUÔI TRỤC CƠ'!L87)</f>
        <v/>
      </c>
      <c r="J6036">
        <f>IF('🔴 PHỚT ĐUÔI TRỤC CƠ'!A87="","",'🔴 PHỚT ĐUÔI TRỤC CƠ'!D87)</f>
        <v/>
      </c>
      <c r="L6036">
        <f>N(L6035)+IF(AND('🔎 TRA CỨU NHANH'!$C$2&lt;&gt;"",OR(ISNUMBER(SEARCH('🔎 TRA CỨU NHANH'!$C$2,$A6036)),ISNUMBER(SEARCH('🔎 TRA CỨU NHANH'!$C$2,$B6036)))),1,0)</f>
        <v/>
      </c>
      <c r="M6036">
        <f>IF(L6036&gt;N(L6035),L6036,"")</f>
        <v/>
      </c>
      <c r="N6036">
        <f>N(N6035)+IF(AND('💰 BÁO GIÁ'!$C$27&lt;&gt;"",OR(ISNUMBER(SEARCH('💰 BÁO GIÁ'!$C$27,$A6036)),ISNUMBER(SEARCH('💰 BÁO GIÁ'!$C$27,$B6036)))),1,0)</f>
        <v/>
      </c>
      <c r="O6036">
        <f>IF(N6036&gt;N(N6035),N6036,"")</f>
        <v/>
      </c>
    </row>
    <row r="6037">
      <c r="A6037">
        <f>IF('🔴 PHỚT ĐUÔI TRỤC CƠ'!A88="","",'🔴 PHỚT ĐUÔI TRỤC CƠ'!A88)</f>
        <v/>
      </c>
      <c r="B6037">
        <f>IF('🔴 PHỚT ĐUÔI TRỤC CƠ'!A88="","",'🔴 PHỚT ĐUÔI TRỤC CƠ'!P88)</f>
        <v/>
      </c>
      <c r="C6037">
        <f>IF('🔴 PHỚT ĐUÔI TRỤC CƠ'!A88="","","Phớt đuôi")</f>
        <v/>
      </c>
      <c r="D6037">
        <f>IF('🔴 PHỚT ĐUÔI TRỤC CƠ'!A88="","",'🔴 PHỚT ĐUÔI TRỤC CƠ'!G88)</f>
        <v/>
      </c>
      <c r="E6037">
        <f>IF('🔴 PHỚT ĐUÔI TRỤC CƠ'!A88="","",'🔴 PHỚT ĐUÔI TRỤC CƠ'!H88)</f>
        <v/>
      </c>
      <c r="F6037">
        <f>IF('🔴 PHỚT ĐUÔI TRỤC CƠ'!A88="","",'🔴 PHỚT ĐUÔI TRỤC CƠ'!I88)</f>
        <v/>
      </c>
      <c r="G6037">
        <f>IF('🔴 PHỚT ĐUÔI TRỤC CƠ'!A88="","",'🔴 PHỚT ĐUÔI TRỤC CƠ'!J88)</f>
        <v/>
      </c>
      <c r="H6037">
        <f>IF('🔴 PHỚT ĐUÔI TRỤC CƠ'!A88="","",'🔴 PHỚT ĐUÔI TRỤC CƠ'!K88)</f>
        <v/>
      </c>
      <c r="I6037">
        <f>IF('🔴 PHỚT ĐUÔI TRỤC CƠ'!A88="","",'🔴 PHỚT ĐUÔI TRỤC CƠ'!L88)</f>
        <v/>
      </c>
      <c r="J6037">
        <f>IF('🔴 PHỚT ĐUÔI TRỤC CƠ'!A88="","",'🔴 PHỚT ĐUÔI TRỤC CƠ'!D88)</f>
        <v/>
      </c>
      <c r="L6037">
        <f>N(L6036)+IF(AND('🔎 TRA CỨU NHANH'!$C$2&lt;&gt;"",OR(ISNUMBER(SEARCH('🔎 TRA CỨU NHANH'!$C$2,$A6037)),ISNUMBER(SEARCH('🔎 TRA CỨU NHANH'!$C$2,$B6037)))),1,0)</f>
        <v/>
      </c>
      <c r="M6037">
        <f>IF(L6037&gt;N(L6036),L6037,"")</f>
        <v/>
      </c>
      <c r="N6037">
        <f>N(N6036)+IF(AND('💰 BÁO GIÁ'!$C$27&lt;&gt;"",OR(ISNUMBER(SEARCH('💰 BÁO GIÁ'!$C$27,$A6037)),ISNUMBER(SEARCH('💰 BÁO GIÁ'!$C$27,$B6037)))),1,0)</f>
        <v/>
      </c>
      <c r="O6037">
        <f>IF(N6037&gt;N(N6036),N6037,"")</f>
        <v/>
      </c>
    </row>
    <row r="6038">
      <c r="A6038">
        <f>IF('🔴 PHỚT ĐUÔI TRỤC CƠ'!A89="","",'🔴 PHỚT ĐUÔI TRỤC CƠ'!A89)</f>
        <v/>
      </c>
      <c r="B6038">
        <f>IF('🔴 PHỚT ĐUÔI TRỤC CƠ'!A89="","",'🔴 PHỚT ĐUÔI TRỤC CƠ'!P89)</f>
        <v/>
      </c>
      <c r="C6038">
        <f>IF('🔴 PHỚT ĐUÔI TRỤC CƠ'!A89="","","Phớt đuôi")</f>
        <v/>
      </c>
      <c r="D6038">
        <f>IF('🔴 PHỚT ĐUÔI TRỤC CƠ'!A89="","",'🔴 PHỚT ĐUÔI TRỤC CƠ'!G89)</f>
        <v/>
      </c>
      <c r="E6038">
        <f>IF('🔴 PHỚT ĐUÔI TRỤC CƠ'!A89="","",'🔴 PHỚT ĐUÔI TRỤC CƠ'!H89)</f>
        <v/>
      </c>
      <c r="F6038">
        <f>IF('🔴 PHỚT ĐUÔI TRỤC CƠ'!A89="","",'🔴 PHỚT ĐUÔI TRỤC CƠ'!I89)</f>
        <v/>
      </c>
      <c r="G6038">
        <f>IF('🔴 PHỚT ĐUÔI TRỤC CƠ'!A89="","",'🔴 PHỚT ĐUÔI TRỤC CƠ'!J89)</f>
        <v/>
      </c>
      <c r="H6038">
        <f>IF('🔴 PHỚT ĐUÔI TRỤC CƠ'!A89="","",'🔴 PHỚT ĐUÔI TRỤC CƠ'!K89)</f>
        <v/>
      </c>
      <c r="I6038">
        <f>IF('🔴 PHỚT ĐUÔI TRỤC CƠ'!A89="","",'🔴 PHỚT ĐUÔI TRỤC CƠ'!L89)</f>
        <v/>
      </c>
      <c r="J6038">
        <f>IF('🔴 PHỚT ĐUÔI TRỤC CƠ'!A89="","",'🔴 PHỚT ĐUÔI TRỤC CƠ'!D89)</f>
        <v/>
      </c>
      <c r="L6038">
        <f>N(L6037)+IF(AND('🔎 TRA CỨU NHANH'!$C$2&lt;&gt;"",OR(ISNUMBER(SEARCH('🔎 TRA CỨU NHANH'!$C$2,$A6038)),ISNUMBER(SEARCH('🔎 TRA CỨU NHANH'!$C$2,$B6038)))),1,0)</f>
        <v/>
      </c>
      <c r="M6038">
        <f>IF(L6038&gt;N(L6037),L6038,"")</f>
        <v/>
      </c>
      <c r="N6038">
        <f>N(N6037)+IF(AND('💰 BÁO GIÁ'!$C$27&lt;&gt;"",OR(ISNUMBER(SEARCH('💰 BÁO GIÁ'!$C$27,$A6038)),ISNUMBER(SEARCH('💰 BÁO GIÁ'!$C$27,$B6038)))),1,0)</f>
        <v/>
      </c>
      <c r="O6038">
        <f>IF(N6038&gt;N(N6037),N6038,"")</f>
        <v/>
      </c>
    </row>
    <row r="6039">
      <c r="A6039">
        <f>IF('🔴 PHỚT ĐUÔI TRỤC CƠ'!A90="","",'🔴 PHỚT ĐUÔI TRỤC CƠ'!A90)</f>
        <v/>
      </c>
      <c r="B6039">
        <f>IF('🔴 PHỚT ĐUÔI TRỤC CƠ'!A90="","",'🔴 PHỚT ĐUÔI TRỤC CƠ'!P90)</f>
        <v/>
      </c>
      <c r="C6039">
        <f>IF('🔴 PHỚT ĐUÔI TRỤC CƠ'!A90="","","Phớt đuôi")</f>
        <v/>
      </c>
      <c r="D6039">
        <f>IF('🔴 PHỚT ĐUÔI TRỤC CƠ'!A90="","",'🔴 PHỚT ĐUÔI TRỤC CƠ'!G90)</f>
        <v/>
      </c>
      <c r="E6039">
        <f>IF('🔴 PHỚT ĐUÔI TRỤC CƠ'!A90="","",'🔴 PHỚT ĐUÔI TRỤC CƠ'!H90)</f>
        <v/>
      </c>
      <c r="F6039">
        <f>IF('🔴 PHỚT ĐUÔI TRỤC CƠ'!A90="","",'🔴 PHỚT ĐUÔI TRỤC CƠ'!I90)</f>
        <v/>
      </c>
      <c r="G6039">
        <f>IF('🔴 PHỚT ĐUÔI TRỤC CƠ'!A90="","",'🔴 PHỚT ĐUÔI TRỤC CƠ'!J90)</f>
        <v/>
      </c>
      <c r="H6039">
        <f>IF('🔴 PHỚT ĐUÔI TRỤC CƠ'!A90="","",'🔴 PHỚT ĐUÔI TRỤC CƠ'!K90)</f>
        <v/>
      </c>
      <c r="I6039">
        <f>IF('🔴 PHỚT ĐUÔI TRỤC CƠ'!A90="","",'🔴 PHỚT ĐUÔI TRỤC CƠ'!L90)</f>
        <v/>
      </c>
      <c r="J6039">
        <f>IF('🔴 PHỚT ĐUÔI TRỤC CƠ'!A90="","",'🔴 PHỚT ĐUÔI TRỤC CƠ'!D90)</f>
        <v/>
      </c>
      <c r="L6039">
        <f>N(L6038)+IF(AND('🔎 TRA CỨU NHANH'!$C$2&lt;&gt;"",OR(ISNUMBER(SEARCH('🔎 TRA CỨU NHANH'!$C$2,$A6039)),ISNUMBER(SEARCH('🔎 TRA CỨU NHANH'!$C$2,$B6039)))),1,0)</f>
        <v/>
      </c>
      <c r="M6039">
        <f>IF(L6039&gt;N(L6038),L6039,"")</f>
        <v/>
      </c>
      <c r="N6039">
        <f>N(N6038)+IF(AND('💰 BÁO GIÁ'!$C$27&lt;&gt;"",OR(ISNUMBER(SEARCH('💰 BÁO GIÁ'!$C$27,$A6039)),ISNUMBER(SEARCH('💰 BÁO GIÁ'!$C$27,$B6039)))),1,0)</f>
        <v/>
      </c>
      <c r="O6039">
        <f>IF(N6039&gt;N(N6038),N6039,"")</f>
        <v/>
      </c>
    </row>
    <row r="6040">
      <c r="A6040">
        <f>IF('🔴 PHỚT ĐUÔI TRỤC CƠ'!A91="","",'🔴 PHỚT ĐUÔI TRỤC CƠ'!A91)</f>
        <v/>
      </c>
      <c r="B6040">
        <f>IF('🔴 PHỚT ĐUÔI TRỤC CƠ'!A91="","",'🔴 PHỚT ĐUÔI TRỤC CƠ'!P91)</f>
        <v/>
      </c>
      <c r="C6040">
        <f>IF('🔴 PHỚT ĐUÔI TRỤC CƠ'!A91="","","Phớt đuôi")</f>
        <v/>
      </c>
      <c r="D6040">
        <f>IF('🔴 PHỚT ĐUÔI TRỤC CƠ'!A91="","",'🔴 PHỚT ĐUÔI TRỤC CƠ'!G91)</f>
        <v/>
      </c>
      <c r="E6040">
        <f>IF('🔴 PHỚT ĐUÔI TRỤC CƠ'!A91="","",'🔴 PHỚT ĐUÔI TRỤC CƠ'!H91)</f>
        <v/>
      </c>
      <c r="F6040">
        <f>IF('🔴 PHỚT ĐUÔI TRỤC CƠ'!A91="","",'🔴 PHỚT ĐUÔI TRỤC CƠ'!I91)</f>
        <v/>
      </c>
      <c r="G6040">
        <f>IF('🔴 PHỚT ĐUÔI TRỤC CƠ'!A91="","",'🔴 PHỚT ĐUÔI TRỤC CƠ'!J91)</f>
        <v/>
      </c>
      <c r="H6040">
        <f>IF('🔴 PHỚT ĐUÔI TRỤC CƠ'!A91="","",'🔴 PHỚT ĐUÔI TRỤC CƠ'!K91)</f>
        <v/>
      </c>
      <c r="I6040">
        <f>IF('🔴 PHỚT ĐUÔI TRỤC CƠ'!A91="","",'🔴 PHỚT ĐUÔI TRỤC CƠ'!L91)</f>
        <v/>
      </c>
      <c r="J6040">
        <f>IF('🔴 PHỚT ĐUÔI TRỤC CƠ'!A91="","",'🔴 PHỚT ĐUÔI TRỤC CƠ'!D91)</f>
        <v/>
      </c>
      <c r="L6040">
        <f>N(L6039)+IF(AND('🔎 TRA CỨU NHANH'!$C$2&lt;&gt;"",OR(ISNUMBER(SEARCH('🔎 TRA CỨU NHANH'!$C$2,$A6040)),ISNUMBER(SEARCH('🔎 TRA CỨU NHANH'!$C$2,$B6040)))),1,0)</f>
        <v/>
      </c>
      <c r="M6040">
        <f>IF(L6040&gt;N(L6039),L6040,"")</f>
        <v/>
      </c>
      <c r="N6040">
        <f>N(N6039)+IF(AND('💰 BÁO GIÁ'!$C$27&lt;&gt;"",OR(ISNUMBER(SEARCH('💰 BÁO GIÁ'!$C$27,$A6040)),ISNUMBER(SEARCH('💰 BÁO GIÁ'!$C$27,$B6040)))),1,0)</f>
        <v/>
      </c>
      <c r="O6040">
        <f>IF(N6040&gt;N(N6039),N6040,"")</f>
        <v/>
      </c>
    </row>
    <row r="6041">
      <c r="A6041">
        <f>IF('🔴 PHỚT ĐUÔI TRỤC CƠ'!A92="","",'🔴 PHỚT ĐUÔI TRỤC CƠ'!A92)</f>
        <v/>
      </c>
      <c r="B6041">
        <f>IF('🔴 PHỚT ĐUÔI TRỤC CƠ'!A92="","",'🔴 PHỚT ĐUÔI TRỤC CƠ'!P92)</f>
        <v/>
      </c>
      <c r="C6041">
        <f>IF('🔴 PHỚT ĐUÔI TRỤC CƠ'!A92="","","Phớt đuôi")</f>
        <v/>
      </c>
      <c r="D6041">
        <f>IF('🔴 PHỚT ĐUÔI TRỤC CƠ'!A92="","",'🔴 PHỚT ĐUÔI TRỤC CƠ'!G92)</f>
        <v/>
      </c>
      <c r="E6041">
        <f>IF('🔴 PHỚT ĐUÔI TRỤC CƠ'!A92="","",'🔴 PHỚT ĐUÔI TRỤC CƠ'!H92)</f>
        <v/>
      </c>
      <c r="F6041">
        <f>IF('🔴 PHỚT ĐUÔI TRỤC CƠ'!A92="","",'🔴 PHỚT ĐUÔI TRỤC CƠ'!I92)</f>
        <v/>
      </c>
      <c r="G6041">
        <f>IF('🔴 PHỚT ĐUÔI TRỤC CƠ'!A92="","",'🔴 PHỚT ĐUÔI TRỤC CƠ'!J92)</f>
        <v/>
      </c>
      <c r="H6041">
        <f>IF('🔴 PHỚT ĐUÔI TRỤC CƠ'!A92="","",'🔴 PHỚT ĐUÔI TRỤC CƠ'!K92)</f>
        <v/>
      </c>
      <c r="I6041">
        <f>IF('🔴 PHỚT ĐUÔI TRỤC CƠ'!A92="","",'🔴 PHỚT ĐUÔI TRỤC CƠ'!L92)</f>
        <v/>
      </c>
      <c r="J6041">
        <f>IF('🔴 PHỚT ĐUÔI TRỤC CƠ'!A92="","",'🔴 PHỚT ĐUÔI TRỤC CƠ'!D92)</f>
        <v/>
      </c>
      <c r="L6041">
        <f>N(L6040)+IF(AND('🔎 TRA CỨU NHANH'!$C$2&lt;&gt;"",OR(ISNUMBER(SEARCH('🔎 TRA CỨU NHANH'!$C$2,$A6041)),ISNUMBER(SEARCH('🔎 TRA CỨU NHANH'!$C$2,$B6041)))),1,0)</f>
        <v/>
      </c>
      <c r="M6041">
        <f>IF(L6041&gt;N(L6040),L6041,"")</f>
        <v/>
      </c>
      <c r="N6041">
        <f>N(N6040)+IF(AND('💰 BÁO GIÁ'!$C$27&lt;&gt;"",OR(ISNUMBER(SEARCH('💰 BÁO GIÁ'!$C$27,$A6041)),ISNUMBER(SEARCH('💰 BÁO GIÁ'!$C$27,$B6041)))),1,0)</f>
        <v/>
      </c>
      <c r="O6041">
        <f>IF(N6041&gt;N(N6040),N6041,"")</f>
        <v/>
      </c>
    </row>
    <row r="6042">
      <c r="A6042">
        <f>IF('🔴 PHỚT ĐUÔI TRỤC CƠ'!A93="","",'🔴 PHỚT ĐUÔI TRỤC CƠ'!A93)</f>
        <v/>
      </c>
      <c r="B6042">
        <f>IF('🔴 PHỚT ĐUÔI TRỤC CƠ'!A93="","",'🔴 PHỚT ĐUÔI TRỤC CƠ'!P93)</f>
        <v/>
      </c>
      <c r="C6042">
        <f>IF('🔴 PHỚT ĐUÔI TRỤC CƠ'!A93="","","Phớt đuôi")</f>
        <v/>
      </c>
      <c r="D6042">
        <f>IF('🔴 PHỚT ĐUÔI TRỤC CƠ'!A93="","",'🔴 PHỚT ĐUÔI TRỤC CƠ'!G93)</f>
        <v/>
      </c>
      <c r="E6042">
        <f>IF('🔴 PHỚT ĐUÔI TRỤC CƠ'!A93="","",'🔴 PHỚT ĐUÔI TRỤC CƠ'!H93)</f>
        <v/>
      </c>
      <c r="F6042">
        <f>IF('🔴 PHỚT ĐUÔI TRỤC CƠ'!A93="","",'🔴 PHỚT ĐUÔI TRỤC CƠ'!I93)</f>
        <v/>
      </c>
      <c r="G6042">
        <f>IF('🔴 PHỚT ĐUÔI TRỤC CƠ'!A93="","",'🔴 PHỚT ĐUÔI TRỤC CƠ'!J93)</f>
        <v/>
      </c>
      <c r="H6042">
        <f>IF('🔴 PHỚT ĐUÔI TRỤC CƠ'!A93="","",'🔴 PHỚT ĐUÔI TRỤC CƠ'!K93)</f>
        <v/>
      </c>
      <c r="I6042">
        <f>IF('🔴 PHỚT ĐUÔI TRỤC CƠ'!A93="","",'🔴 PHỚT ĐUÔI TRỤC CƠ'!L93)</f>
        <v/>
      </c>
      <c r="J6042">
        <f>IF('🔴 PHỚT ĐUÔI TRỤC CƠ'!A93="","",'🔴 PHỚT ĐUÔI TRỤC CƠ'!D93)</f>
        <v/>
      </c>
      <c r="L6042">
        <f>N(L6041)+IF(AND('🔎 TRA CỨU NHANH'!$C$2&lt;&gt;"",OR(ISNUMBER(SEARCH('🔎 TRA CỨU NHANH'!$C$2,$A6042)),ISNUMBER(SEARCH('🔎 TRA CỨU NHANH'!$C$2,$B6042)))),1,0)</f>
        <v/>
      </c>
      <c r="M6042">
        <f>IF(L6042&gt;N(L6041),L6042,"")</f>
        <v/>
      </c>
      <c r="N6042">
        <f>N(N6041)+IF(AND('💰 BÁO GIÁ'!$C$27&lt;&gt;"",OR(ISNUMBER(SEARCH('💰 BÁO GIÁ'!$C$27,$A6042)),ISNUMBER(SEARCH('💰 BÁO GIÁ'!$C$27,$B6042)))),1,0)</f>
        <v/>
      </c>
      <c r="O6042">
        <f>IF(N6042&gt;N(N6041),N6042,"")</f>
        <v/>
      </c>
    </row>
    <row r="6043">
      <c r="A6043">
        <f>IF('🔴 PHỚT ĐUÔI TRỤC CƠ'!A94="","",'🔴 PHỚT ĐUÔI TRỤC CƠ'!A94)</f>
        <v/>
      </c>
      <c r="B6043">
        <f>IF('🔴 PHỚT ĐUÔI TRỤC CƠ'!A94="","",'🔴 PHỚT ĐUÔI TRỤC CƠ'!P94)</f>
        <v/>
      </c>
      <c r="C6043">
        <f>IF('🔴 PHỚT ĐUÔI TRỤC CƠ'!A94="","","Phớt đuôi")</f>
        <v/>
      </c>
      <c r="D6043">
        <f>IF('🔴 PHỚT ĐUÔI TRỤC CƠ'!A94="","",'🔴 PHỚT ĐUÔI TRỤC CƠ'!G94)</f>
        <v/>
      </c>
      <c r="E6043">
        <f>IF('🔴 PHỚT ĐUÔI TRỤC CƠ'!A94="","",'🔴 PHỚT ĐUÔI TRỤC CƠ'!H94)</f>
        <v/>
      </c>
      <c r="F6043">
        <f>IF('🔴 PHỚT ĐUÔI TRỤC CƠ'!A94="","",'🔴 PHỚT ĐUÔI TRỤC CƠ'!I94)</f>
        <v/>
      </c>
      <c r="G6043">
        <f>IF('🔴 PHỚT ĐUÔI TRỤC CƠ'!A94="","",'🔴 PHỚT ĐUÔI TRỤC CƠ'!J94)</f>
        <v/>
      </c>
      <c r="H6043">
        <f>IF('🔴 PHỚT ĐUÔI TRỤC CƠ'!A94="","",'🔴 PHỚT ĐUÔI TRỤC CƠ'!K94)</f>
        <v/>
      </c>
      <c r="I6043">
        <f>IF('🔴 PHỚT ĐUÔI TRỤC CƠ'!A94="","",'🔴 PHỚT ĐUÔI TRỤC CƠ'!L94)</f>
        <v/>
      </c>
      <c r="J6043">
        <f>IF('🔴 PHỚT ĐUÔI TRỤC CƠ'!A94="","",'🔴 PHỚT ĐUÔI TRỤC CƠ'!D94)</f>
        <v/>
      </c>
      <c r="L6043">
        <f>N(L6042)+IF(AND('🔎 TRA CỨU NHANH'!$C$2&lt;&gt;"",OR(ISNUMBER(SEARCH('🔎 TRA CỨU NHANH'!$C$2,$A6043)),ISNUMBER(SEARCH('🔎 TRA CỨU NHANH'!$C$2,$B6043)))),1,0)</f>
        <v/>
      </c>
      <c r="M6043">
        <f>IF(L6043&gt;N(L6042),L6043,"")</f>
        <v/>
      </c>
      <c r="N6043">
        <f>N(N6042)+IF(AND('💰 BÁO GIÁ'!$C$27&lt;&gt;"",OR(ISNUMBER(SEARCH('💰 BÁO GIÁ'!$C$27,$A6043)),ISNUMBER(SEARCH('💰 BÁO GIÁ'!$C$27,$B6043)))),1,0)</f>
        <v/>
      </c>
      <c r="O6043">
        <f>IF(N6043&gt;N(N6042),N6043,"")</f>
        <v/>
      </c>
    </row>
    <row r="6044">
      <c r="A6044">
        <f>IF('🔴 PHỚT ĐUÔI TRỤC CƠ'!A95="","",'🔴 PHỚT ĐUÔI TRỤC CƠ'!A95)</f>
        <v/>
      </c>
      <c r="B6044">
        <f>IF('🔴 PHỚT ĐUÔI TRỤC CƠ'!A95="","",'🔴 PHỚT ĐUÔI TRỤC CƠ'!P95)</f>
        <v/>
      </c>
      <c r="C6044">
        <f>IF('🔴 PHỚT ĐUÔI TRỤC CƠ'!A95="","","Phớt đuôi")</f>
        <v/>
      </c>
      <c r="D6044">
        <f>IF('🔴 PHỚT ĐUÔI TRỤC CƠ'!A95="","",'🔴 PHỚT ĐUÔI TRỤC CƠ'!G95)</f>
        <v/>
      </c>
      <c r="E6044">
        <f>IF('🔴 PHỚT ĐUÔI TRỤC CƠ'!A95="","",'🔴 PHỚT ĐUÔI TRỤC CƠ'!H95)</f>
        <v/>
      </c>
      <c r="F6044">
        <f>IF('🔴 PHỚT ĐUÔI TRỤC CƠ'!A95="","",'🔴 PHỚT ĐUÔI TRỤC CƠ'!I95)</f>
        <v/>
      </c>
      <c r="G6044">
        <f>IF('🔴 PHỚT ĐUÔI TRỤC CƠ'!A95="","",'🔴 PHỚT ĐUÔI TRỤC CƠ'!J95)</f>
        <v/>
      </c>
      <c r="H6044">
        <f>IF('🔴 PHỚT ĐUÔI TRỤC CƠ'!A95="","",'🔴 PHỚT ĐUÔI TRỤC CƠ'!K95)</f>
        <v/>
      </c>
      <c r="I6044">
        <f>IF('🔴 PHỚT ĐUÔI TRỤC CƠ'!A95="","",'🔴 PHỚT ĐUÔI TRỤC CƠ'!L95)</f>
        <v/>
      </c>
      <c r="J6044">
        <f>IF('🔴 PHỚT ĐUÔI TRỤC CƠ'!A95="","",'🔴 PHỚT ĐUÔI TRỤC CƠ'!D95)</f>
        <v/>
      </c>
      <c r="L6044">
        <f>N(L6043)+IF(AND('🔎 TRA CỨU NHANH'!$C$2&lt;&gt;"",OR(ISNUMBER(SEARCH('🔎 TRA CỨU NHANH'!$C$2,$A6044)),ISNUMBER(SEARCH('🔎 TRA CỨU NHANH'!$C$2,$B6044)))),1,0)</f>
        <v/>
      </c>
      <c r="M6044">
        <f>IF(L6044&gt;N(L6043),L6044,"")</f>
        <v/>
      </c>
      <c r="N6044">
        <f>N(N6043)+IF(AND('💰 BÁO GIÁ'!$C$27&lt;&gt;"",OR(ISNUMBER(SEARCH('💰 BÁO GIÁ'!$C$27,$A6044)),ISNUMBER(SEARCH('💰 BÁO GIÁ'!$C$27,$B6044)))),1,0)</f>
        <v/>
      </c>
      <c r="O6044">
        <f>IF(N6044&gt;N(N6043),N6044,"")</f>
        <v/>
      </c>
    </row>
    <row r="6045">
      <c r="A6045">
        <f>IF('🔴 PHỚT ĐUÔI TRỤC CƠ'!A96="","",'🔴 PHỚT ĐUÔI TRỤC CƠ'!A96)</f>
        <v/>
      </c>
      <c r="B6045">
        <f>IF('🔴 PHỚT ĐUÔI TRỤC CƠ'!A96="","",'🔴 PHỚT ĐUÔI TRỤC CƠ'!P96)</f>
        <v/>
      </c>
      <c r="C6045">
        <f>IF('🔴 PHỚT ĐUÔI TRỤC CƠ'!A96="","","Phớt đuôi")</f>
        <v/>
      </c>
      <c r="D6045">
        <f>IF('🔴 PHỚT ĐUÔI TRỤC CƠ'!A96="","",'🔴 PHỚT ĐUÔI TRỤC CƠ'!G96)</f>
        <v/>
      </c>
      <c r="E6045">
        <f>IF('🔴 PHỚT ĐUÔI TRỤC CƠ'!A96="","",'🔴 PHỚT ĐUÔI TRỤC CƠ'!H96)</f>
        <v/>
      </c>
      <c r="F6045">
        <f>IF('🔴 PHỚT ĐUÔI TRỤC CƠ'!A96="","",'🔴 PHỚT ĐUÔI TRỤC CƠ'!I96)</f>
        <v/>
      </c>
      <c r="G6045">
        <f>IF('🔴 PHỚT ĐUÔI TRỤC CƠ'!A96="","",'🔴 PHỚT ĐUÔI TRỤC CƠ'!J96)</f>
        <v/>
      </c>
      <c r="H6045">
        <f>IF('🔴 PHỚT ĐUÔI TRỤC CƠ'!A96="","",'🔴 PHỚT ĐUÔI TRỤC CƠ'!K96)</f>
        <v/>
      </c>
      <c r="I6045">
        <f>IF('🔴 PHỚT ĐUÔI TRỤC CƠ'!A96="","",'🔴 PHỚT ĐUÔI TRỤC CƠ'!L96)</f>
        <v/>
      </c>
      <c r="J6045">
        <f>IF('🔴 PHỚT ĐUÔI TRỤC CƠ'!A96="","",'🔴 PHỚT ĐUÔI TRỤC CƠ'!D96)</f>
        <v/>
      </c>
      <c r="L6045">
        <f>N(L6044)+IF(AND('🔎 TRA CỨU NHANH'!$C$2&lt;&gt;"",OR(ISNUMBER(SEARCH('🔎 TRA CỨU NHANH'!$C$2,$A6045)),ISNUMBER(SEARCH('🔎 TRA CỨU NHANH'!$C$2,$B6045)))),1,0)</f>
        <v/>
      </c>
      <c r="M6045">
        <f>IF(L6045&gt;N(L6044),L6045,"")</f>
        <v/>
      </c>
      <c r="N6045">
        <f>N(N6044)+IF(AND('💰 BÁO GIÁ'!$C$27&lt;&gt;"",OR(ISNUMBER(SEARCH('💰 BÁO GIÁ'!$C$27,$A6045)),ISNUMBER(SEARCH('💰 BÁO GIÁ'!$C$27,$B6045)))),1,0)</f>
        <v/>
      </c>
      <c r="O6045">
        <f>IF(N6045&gt;N(N6044),N6045,"")</f>
        <v/>
      </c>
    </row>
    <row r="6046">
      <c r="A6046">
        <f>IF('🔴 PHỚT ĐUÔI TRỤC CƠ'!A97="","",'🔴 PHỚT ĐUÔI TRỤC CƠ'!A97)</f>
        <v/>
      </c>
      <c r="B6046">
        <f>IF('🔴 PHỚT ĐUÔI TRỤC CƠ'!A97="","",'🔴 PHỚT ĐUÔI TRỤC CƠ'!P97)</f>
        <v/>
      </c>
      <c r="C6046">
        <f>IF('🔴 PHỚT ĐUÔI TRỤC CƠ'!A97="","","Phớt đuôi")</f>
        <v/>
      </c>
      <c r="D6046">
        <f>IF('🔴 PHỚT ĐUÔI TRỤC CƠ'!A97="","",'🔴 PHỚT ĐUÔI TRỤC CƠ'!G97)</f>
        <v/>
      </c>
      <c r="E6046">
        <f>IF('🔴 PHỚT ĐUÔI TRỤC CƠ'!A97="","",'🔴 PHỚT ĐUÔI TRỤC CƠ'!H97)</f>
        <v/>
      </c>
      <c r="F6046">
        <f>IF('🔴 PHỚT ĐUÔI TRỤC CƠ'!A97="","",'🔴 PHỚT ĐUÔI TRỤC CƠ'!I97)</f>
        <v/>
      </c>
      <c r="G6046">
        <f>IF('🔴 PHỚT ĐUÔI TRỤC CƠ'!A97="","",'🔴 PHỚT ĐUÔI TRỤC CƠ'!J97)</f>
        <v/>
      </c>
      <c r="H6046">
        <f>IF('🔴 PHỚT ĐUÔI TRỤC CƠ'!A97="","",'🔴 PHỚT ĐUÔI TRỤC CƠ'!K97)</f>
        <v/>
      </c>
      <c r="I6046">
        <f>IF('🔴 PHỚT ĐUÔI TRỤC CƠ'!A97="","",'🔴 PHỚT ĐUÔI TRỤC CƠ'!L97)</f>
        <v/>
      </c>
      <c r="J6046">
        <f>IF('🔴 PHỚT ĐUÔI TRỤC CƠ'!A97="","",'🔴 PHỚT ĐUÔI TRỤC CƠ'!D97)</f>
        <v/>
      </c>
      <c r="L6046">
        <f>N(L6045)+IF(AND('🔎 TRA CỨU NHANH'!$C$2&lt;&gt;"",OR(ISNUMBER(SEARCH('🔎 TRA CỨU NHANH'!$C$2,$A6046)),ISNUMBER(SEARCH('🔎 TRA CỨU NHANH'!$C$2,$B6046)))),1,0)</f>
        <v/>
      </c>
      <c r="M6046">
        <f>IF(L6046&gt;N(L6045),L6046,"")</f>
        <v/>
      </c>
      <c r="N6046">
        <f>N(N6045)+IF(AND('💰 BÁO GIÁ'!$C$27&lt;&gt;"",OR(ISNUMBER(SEARCH('💰 BÁO GIÁ'!$C$27,$A6046)),ISNUMBER(SEARCH('💰 BÁO GIÁ'!$C$27,$B6046)))),1,0)</f>
        <v/>
      </c>
      <c r="O6046">
        <f>IF(N6046&gt;N(N6045),N6046,"")</f>
        <v/>
      </c>
    </row>
    <row r="6047">
      <c r="A6047">
        <f>IF('🔴 PHỚT ĐUÔI TRỤC CƠ'!A98="","",'🔴 PHỚT ĐUÔI TRỤC CƠ'!A98)</f>
        <v/>
      </c>
      <c r="B6047">
        <f>IF('🔴 PHỚT ĐUÔI TRỤC CƠ'!A98="","",'🔴 PHỚT ĐUÔI TRỤC CƠ'!P98)</f>
        <v/>
      </c>
      <c r="C6047">
        <f>IF('🔴 PHỚT ĐUÔI TRỤC CƠ'!A98="","","Phớt đuôi")</f>
        <v/>
      </c>
      <c r="D6047">
        <f>IF('🔴 PHỚT ĐUÔI TRỤC CƠ'!A98="","",'🔴 PHỚT ĐUÔI TRỤC CƠ'!G98)</f>
        <v/>
      </c>
      <c r="E6047">
        <f>IF('🔴 PHỚT ĐUÔI TRỤC CƠ'!A98="","",'🔴 PHỚT ĐUÔI TRỤC CƠ'!H98)</f>
        <v/>
      </c>
      <c r="F6047">
        <f>IF('🔴 PHỚT ĐUÔI TRỤC CƠ'!A98="","",'🔴 PHỚT ĐUÔI TRỤC CƠ'!I98)</f>
        <v/>
      </c>
      <c r="G6047">
        <f>IF('🔴 PHỚT ĐUÔI TRỤC CƠ'!A98="","",'🔴 PHỚT ĐUÔI TRỤC CƠ'!J98)</f>
        <v/>
      </c>
      <c r="H6047">
        <f>IF('🔴 PHỚT ĐUÔI TRỤC CƠ'!A98="","",'🔴 PHỚT ĐUÔI TRỤC CƠ'!K98)</f>
        <v/>
      </c>
      <c r="I6047">
        <f>IF('🔴 PHỚT ĐUÔI TRỤC CƠ'!A98="","",'🔴 PHỚT ĐUÔI TRỤC CƠ'!L98)</f>
        <v/>
      </c>
      <c r="J6047">
        <f>IF('🔴 PHỚT ĐUÔI TRỤC CƠ'!A98="","",'🔴 PHỚT ĐUÔI TRỤC CƠ'!D98)</f>
        <v/>
      </c>
      <c r="L6047">
        <f>N(L6046)+IF(AND('🔎 TRA CỨU NHANH'!$C$2&lt;&gt;"",OR(ISNUMBER(SEARCH('🔎 TRA CỨU NHANH'!$C$2,$A6047)),ISNUMBER(SEARCH('🔎 TRA CỨU NHANH'!$C$2,$B6047)))),1,0)</f>
        <v/>
      </c>
      <c r="M6047">
        <f>IF(L6047&gt;N(L6046),L6047,"")</f>
        <v/>
      </c>
      <c r="N6047">
        <f>N(N6046)+IF(AND('💰 BÁO GIÁ'!$C$27&lt;&gt;"",OR(ISNUMBER(SEARCH('💰 BÁO GIÁ'!$C$27,$A6047)),ISNUMBER(SEARCH('💰 BÁO GIÁ'!$C$27,$B6047)))),1,0)</f>
        <v/>
      </c>
      <c r="O6047">
        <f>IF(N6047&gt;N(N6046),N6047,"")</f>
        <v/>
      </c>
    </row>
    <row r="6048">
      <c r="A6048">
        <f>IF('🔴 PHỚT ĐUÔI TRỤC CƠ'!A99="","",'🔴 PHỚT ĐUÔI TRỤC CƠ'!A99)</f>
        <v/>
      </c>
      <c r="B6048">
        <f>IF('🔴 PHỚT ĐUÔI TRỤC CƠ'!A99="","",'🔴 PHỚT ĐUÔI TRỤC CƠ'!P99)</f>
        <v/>
      </c>
      <c r="C6048">
        <f>IF('🔴 PHỚT ĐUÔI TRỤC CƠ'!A99="","","Phớt đuôi")</f>
        <v/>
      </c>
      <c r="D6048">
        <f>IF('🔴 PHỚT ĐUÔI TRỤC CƠ'!A99="","",'🔴 PHỚT ĐUÔI TRỤC CƠ'!G99)</f>
        <v/>
      </c>
      <c r="E6048">
        <f>IF('🔴 PHỚT ĐUÔI TRỤC CƠ'!A99="","",'🔴 PHỚT ĐUÔI TRỤC CƠ'!H99)</f>
        <v/>
      </c>
      <c r="F6048">
        <f>IF('🔴 PHỚT ĐUÔI TRỤC CƠ'!A99="","",'🔴 PHỚT ĐUÔI TRỤC CƠ'!I99)</f>
        <v/>
      </c>
      <c r="G6048">
        <f>IF('🔴 PHỚT ĐUÔI TRỤC CƠ'!A99="","",'🔴 PHỚT ĐUÔI TRỤC CƠ'!J99)</f>
        <v/>
      </c>
      <c r="H6048">
        <f>IF('🔴 PHỚT ĐUÔI TRỤC CƠ'!A99="","",'🔴 PHỚT ĐUÔI TRỤC CƠ'!K99)</f>
        <v/>
      </c>
      <c r="I6048">
        <f>IF('🔴 PHỚT ĐUÔI TRỤC CƠ'!A99="","",'🔴 PHỚT ĐUÔI TRỤC CƠ'!L99)</f>
        <v/>
      </c>
      <c r="J6048">
        <f>IF('🔴 PHỚT ĐUÔI TRỤC CƠ'!A99="","",'🔴 PHỚT ĐUÔI TRỤC CƠ'!D99)</f>
        <v/>
      </c>
      <c r="L6048">
        <f>N(L6047)+IF(AND('🔎 TRA CỨU NHANH'!$C$2&lt;&gt;"",OR(ISNUMBER(SEARCH('🔎 TRA CỨU NHANH'!$C$2,$A6048)),ISNUMBER(SEARCH('🔎 TRA CỨU NHANH'!$C$2,$B6048)))),1,0)</f>
        <v/>
      </c>
      <c r="M6048">
        <f>IF(L6048&gt;N(L6047),L6048,"")</f>
        <v/>
      </c>
      <c r="N6048">
        <f>N(N6047)+IF(AND('💰 BÁO GIÁ'!$C$27&lt;&gt;"",OR(ISNUMBER(SEARCH('💰 BÁO GIÁ'!$C$27,$A6048)),ISNUMBER(SEARCH('💰 BÁO GIÁ'!$C$27,$B6048)))),1,0)</f>
        <v/>
      </c>
      <c r="O6048">
        <f>IF(N6048&gt;N(N6047),N6048,"")</f>
        <v/>
      </c>
    </row>
    <row r="6049">
      <c r="A6049">
        <f>IF('🔴 PHỚT ĐUÔI TRỤC CƠ'!A100="","",'🔴 PHỚT ĐUÔI TRỤC CƠ'!A100)</f>
        <v/>
      </c>
      <c r="B6049">
        <f>IF('🔴 PHỚT ĐUÔI TRỤC CƠ'!A100="","",'🔴 PHỚT ĐUÔI TRỤC CƠ'!P100)</f>
        <v/>
      </c>
      <c r="C6049">
        <f>IF('🔴 PHỚT ĐUÔI TRỤC CƠ'!A100="","","Phớt đuôi")</f>
        <v/>
      </c>
      <c r="D6049">
        <f>IF('🔴 PHỚT ĐUÔI TRỤC CƠ'!A100="","",'🔴 PHỚT ĐUÔI TRỤC CƠ'!G100)</f>
        <v/>
      </c>
      <c r="E6049">
        <f>IF('🔴 PHỚT ĐUÔI TRỤC CƠ'!A100="","",'🔴 PHỚT ĐUÔI TRỤC CƠ'!H100)</f>
        <v/>
      </c>
      <c r="F6049">
        <f>IF('🔴 PHỚT ĐUÔI TRỤC CƠ'!A100="","",'🔴 PHỚT ĐUÔI TRỤC CƠ'!I100)</f>
        <v/>
      </c>
      <c r="G6049">
        <f>IF('🔴 PHỚT ĐUÔI TRỤC CƠ'!A100="","",'🔴 PHỚT ĐUÔI TRỤC CƠ'!J100)</f>
        <v/>
      </c>
      <c r="H6049">
        <f>IF('🔴 PHỚT ĐUÔI TRỤC CƠ'!A100="","",'🔴 PHỚT ĐUÔI TRỤC CƠ'!K100)</f>
        <v/>
      </c>
      <c r="I6049">
        <f>IF('🔴 PHỚT ĐUÔI TRỤC CƠ'!A100="","",'🔴 PHỚT ĐUÔI TRỤC CƠ'!L100)</f>
        <v/>
      </c>
      <c r="J6049">
        <f>IF('🔴 PHỚT ĐUÔI TRỤC CƠ'!A100="","",'🔴 PHỚT ĐUÔI TRỤC CƠ'!D100)</f>
        <v/>
      </c>
      <c r="L6049">
        <f>N(L6048)+IF(AND('🔎 TRA CỨU NHANH'!$C$2&lt;&gt;"",OR(ISNUMBER(SEARCH('🔎 TRA CỨU NHANH'!$C$2,$A6049)),ISNUMBER(SEARCH('🔎 TRA CỨU NHANH'!$C$2,$B6049)))),1,0)</f>
        <v/>
      </c>
      <c r="M6049">
        <f>IF(L6049&gt;N(L6048),L6049,"")</f>
        <v/>
      </c>
      <c r="N6049">
        <f>N(N6048)+IF(AND('💰 BÁO GIÁ'!$C$27&lt;&gt;"",OR(ISNUMBER(SEARCH('💰 BÁO GIÁ'!$C$27,$A6049)),ISNUMBER(SEARCH('💰 BÁO GIÁ'!$C$27,$B6049)))),1,0)</f>
        <v/>
      </c>
      <c r="O6049">
        <f>IF(N6049&gt;N(N6048),N6049,"")</f>
        <v/>
      </c>
    </row>
    <row r="6050">
      <c r="A6050">
        <f>IF('🔴 PHỚT ĐUÔI TRỤC CƠ'!A101="","",'🔴 PHỚT ĐUÔI TRỤC CƠ'!A101)</f>
        <v/>
      </c>
      <c r="B6050">
        <f>IF('🔴 PHỚT ĐUÔI TRỤC CƠ'!A101="","",'🔴 PHỚT ĐUÔI TRỤC CƠ'!P101)</f>
        <v/>
      </c>
      <c r="C6050">
        <f>IF('🔴 PHỚT ĐUÔI TRỤC CƠ'!A101="","","Phớt đuôi")</f>
        <v/>
      </c>
      <c r="D6050">
        <f>IF('🔴 PHỚT ĐUÔI TRỤC CƠ'!A101="","",'🔴 PHỚT ĐUÔI TRỤC CƠ'!G101)</f>
        <v/>
      </c>
      <c r="E6050">
        <f>IF('🔴 PHỚT ĐUÔI TRỤC CƠ'!A101="","",'🔴 PHỚT ĐUÔI TRỤC CƠ'!H101)</f>
        <v/>
      </c>
      <c r="F6050">
        <f>IF('🔴 PHỚT ĐUÔI TRỤC CƠ'!A101="","",'🔴 PHỚT ĐUÔI TRỤC CƠ'!I101)</f>
        <v/>
      </c>
      <c r="G6050">
        <f>IF('🔴 PHỚT ĐUÔI TRỤC CƠ'!A101="","",'🔴 PHỚT ĐUÔI TRỤC CƠ'!J101)</f>
        <v/>
      </c>
      <c r="H6050">
        <f>IF('🔴 PHỚT ĐUÔI TRỤC CƠ'!A101="","",'🔴 PHỚT ĐUÔI TRỤC CƠ'!K101)</f>
        <v/>
      </c>
      <c r="I6050">
        <f>IF('🔴 PHỚT ĐUÔI TRỤC CƠ'!A101="","",'🔴 PHỚT ĐUÔI TRỤC CƠ'!L101)</f>
        <v/>
      </c>
      <c r="J6050">
        <f>IF('🔴 PHỚT ĐUÔI TRỤC CƠ'!A101="","",'🔴 PHỚT ĐUÔI TRỤC CƠ'!D101)</f>
        <v/>
      </c>
      <c r="L6050">
        <f>N(L6049)+IF(AND('🔎 TRA CỨU NHANH'!$C$2&lt;&gt;"",OR(ISNUMBER(SEARCH('🔎 TRA CỨU NHANH'!$C$2,$A6050)),ISNUMBER(SEARCH('🔎 TRA CỨU NHANH'!$C$2,$B6050)))),1,0)</f>
        <v/>
      </c>
      <c r="M6050">
        <f>IF(L6050&gt;N(L6049),L6050,"")</f>
        <v/>
      </c>
      <c r="N6050">
        <f>N(N6049)+IF(AND('💰 BÁO GIÁ'!$C$27&lt;&gt;"",OR(ISNUMBER(SEARCH('💰 BÁO GIÁ'!$C$27,$A6050)),ISNUMBER(SEARCH('💰 BÁO GIÁ'!$C$27,$B6050)))),1,0)</f>
        <v/>
      </c>
      <c r="O6050">
        <f>IF(N6050&gt;N(N6049),N6050,"")</f>
        <v/>
      </c>
    </row>
    <row r="6051">
      <c r="A6051">
        <f>IF('🔴 PHỚT ĐUÔI TRỤC CƠ'!A102="","",'🔴 PHỚT ĐUÔI TRỤC CƠ'!A102)</f>
        <v/>
      </c>
      <c r="B6051">
        <f>IF('🔴 PHỚT ĐUÔI TRỤC CƠ'!A102="","",'🔴 PHỚT ĐUÔI TRỤC CƠ'!P102)</f>
        <v/>
      </c>
      <c r="C6051">
        <f>IF('🔴 PHỚT ĐUÔI TRỤC CƠ'!A102="","","Phớt đuôi")</f>
        <v/>
      </c>
      <c r="D6051">
        <f>IF('🔴 PHỚT ĐUÔI TRỤC CƠ'!A102="","",'🔴 PHỚT ĐUÔI TRỤC CƠ'!G102)</f>
        <v/>
      </c>
      <c r="E6051">
        <f>IF('🔴 PHỚT ĐUÔI TRỤC CƠ'!A102="","",'🔴 PHỚT ĐUÔI TRỤC CƠ'!H102)</f>
        <v/>
      </c>
      <c r="F6051">
        <f>IF('🔴 PHỚT ĐUÔI TRỤC CƠ'!A102="","",'🔴 PHỚT ĐUÔI TRỤC CƠ'!I102)</f>
        <v/>
      </c>
      <c r="G6051">
        <f>IF('🔴 PHỚT ĐUÔI TRỤC CƠ'!A102="","",'🔴 PHỚT ĐUÔI TRỤC CƠ'!J102)</f>
        <v/>
      </c>
      <c r="H6051">
        <f>IF('🔴 PHỚT ĐUÔI TRỤC CƠ'!A102="","",'🔴 PHỚT ĐUÔI TRỤC CƠ'!K102)</f>
        <v/>
      </c>
      <c r="I6051">
        <f>IF('🔴 PHỚT ĐUÔI TRỤC CƠ'!A102="","",'🔴 PHỚT ĐUÔI TRỤC CƠ'!L102)</f>
        <v/>
      </c>
      <c r="J6051">
        <f>IF('🔴 PHỚT ĐUÔI TRỤC CƠ'!A102="","",'🔴 PHỚT ĐUÔI TRỤC CƠ'!D102)</f>
        <v/>
      </c>
      <c r="L6051">
        <f>N(L6050)+IF(AND('🔎 TRA CỨU NHANH'!$C$2&lt;&gt;"",OR(ISNUMBER(SEARCH('🔎 TRA CỨU NHANH'!$C$2,$A6051)),ISNUMBER(SEARCH('🔎 TRA CỨU NHANH'!$C$2,$B6051)))),1,0)</f>
        <v/>
      </c>
      <c r="M6051">
        <f>IF(L6051&gt;N(L6050),L6051,"")</f>
        <v/>
      </c>
      <c r="N6051">
        <f>N(N6050)+IF(AND('💰 BÁO GIÁ'!$C$27&lt;&gt;"",OR(ISNUMBER(SEARCH('💰 BÁO GIÁ'!$C$27,$A6051)),ISNUMBER(SEARCH('💰 BÁO GIÁ'!$C$27,$B6051)))),1,0)</f>
        <v/>
      </c>
      <c r="O6051">
        <f>IF(N6051&gt;N(N6050),N6051,"")</f>
        <v/>
      </c>
    </row>
    <row r="6052">
      <c r="A6052">
        <f>IF('🔴 PHỚT ĐUÔI TRỤC CƠ'!A103="","",'🔴 PHỚT ĐUÔI TRỤC CƠ'!A103)</f>
        <v/>
      </c>
      <c r="B6052">
        <f>IF('🔴 PHỚT ĐUÔI TRỤC CƠ'!A103="","",'🔴 PHỚT ĐUÔI TRỤC CƠ'!P103)</f>
        <v/>
      </c>
      <c r="C6052">
        <f>IF('🔴 PHỚT ĐUÔI TRỤC CƠ'!A103="","","Phớt đuôi")</f>
        <v/>
      </c>
      <c r="D6052">
        <f>IF('🔴 PHỚT ĐUÔI TRỤC CƠ'!A103="","",'🔴 PHỚT ĐUÔI TRỤC CƠ'!G103)</f>
        <v/>
      </c>
      <c r="E6052">
        <f>IF('🔴 PHỚT ĐUÔI TRỤC CƠ'!A103="","",'🔴 PHỚT ĐUÔI TRỤC CƠ'!H103)</f>
        <v/>
      </c>
      <c r="F6052">
        <f>IF('🔴 PHỚT ĐUÔI TRỤC CƠ'!A103="","",'🔴 PHỚT ĐUÔI TRỤC CƠ'!I103)</f>
        <v/>
      </c>
      <c r="G6052">
        <f>IF('🔴 PHỚT ĐUÔI TRỤC CƠ'!A103="","",'🔴 PHỚT ĐUÔI TRỤC CƠ'!J103)</f>
        <v/>
      </c>
      <c r="H6052">
        <f>IF('🔴 PHỚT ĐUÔI TRỤC CƠ'!A103="","",'🔴 PHỚT ĐUÔI TRỤC CƠ'!K103)</f>
        <v/>
      </c>
      <c r="I6052">
        <f>IF('🔴 PHỚT ĐUÔI TRỤC CƠ'!A103="","",'🔴 PHỚT ĐUÔI TRỤC CƠ'!L103)</f>
        <v/>
      </c>
      <c r="J6052">
        <f>IF('🔴 PHỚT ĐUÔI TRỤC CƠ'!A103="","",'🔴 PHỚT ĐUÔI TRỤC CƠ'!D103)</f>
        <v/>
      </c>
      <c r="L6052">
        <f>N(L6051)+IF(AND('🔎 TRA CỨU NHANH'!$C$2&lt;&gt;"",OR(ISNUMBER(SEARCH('🔎 TRA CỨU NHANH'!$C$2,$A6052)),ISNUMBER(SEARCH('🔎 TRA CỨU NHANH'!$C$2,$B6052)))),1,0)</f>
        <v/>
      </c>
      <c r="M6052">
        <f>IF(L6052&gt;N(L6051),L6052,"")</f>
        <v/>
      </c>
      <c r="N6052">
        <f>N(N6051)+IF(AND('💰 BÁO GIÁ'!$C$27&lt;&gt;"",OR(ISNUMBER(SEARCH('💰 BÁO GIÁ'!$C$27,$A6052)),ISNUMBER(SEARCH('💰 BÁO GIÁ'!$C$27,$B6052)))),1,0)</f>
        <v/>
      </c>
      <c r="O6052">
        <f>IF(N6052&gt;N(N6051),N6052,"")</f>
        <v/>
      </c>
    </row>
    <row r="6053">
      <c r="A6053">
        <f>IF('🔴 PHỚT ĐUÔI TRỤC CƠ'!A104="","",'🔴 PHỚT ĐUÔI TRỤC CƠ'!A104)</f>
        <v/>
      </c>
      <c r="B6053">
        <f>IF('🔴 PHỚT ĐUÔI TRỤC CƠ'!A104="","",'🔴 PHỚT ĐUÔI TRỤC CƠ'!P104)</f>
        <v/>
      </c>
      <c r="C6053">
        <f>IF('🔴 PHỚT ĐUÔI TRỤC CƠ'!A104="","","Phớt đuôi")</f>
        <v/>
      </c>
      <c r="D6053">
        <f>IF('🔴 PHỚT ĐUÔI TRỤC CƠ'!A104="","",'🔴 PHỚT ĐUÔI TRỤC CƠ'!G104)</f>
        <v/>
      </c>
      <c r="E6053">
        <f>IF('🔴 PHỚT ĐUÔI TRỤC CƠ'!A104="","",'🔴 PHỚT ĐUÔI TRỤC CƠ'!H104)</f>
        <v/>
      </c>
      <c r="F6053">
        <f>IF('🔴 PHỚT ĐUÔI TRỤC CƠ'!A104="","",'🔴 PHỚT ĐUÔI TRỤC CƠ'!I104)</f>
        <v/>
      </c>
      <c r="G6053">
        <f>IF('🔴 PHỚT ĐUÔI TRỤC CƠ'!A104="","",'🔴 PHỚT ĐUÔI TRỤC CƠ'!J104)</f>
        <v/>
      </c>
      <c r="H6053">
        <f>IF('🔴 PHỚT ĐUÔI TRỤC CƠ'!A104="","",'🔴 PHỚT ĐUÔI TRỤC CƠ'!K104)</f>
        <v/>
      </c>
      <c r="I6053">
        <f>IF('🔴 PHỚT ĐUÔI TRỤC CƠ'!A104="","",'🔴 PHỚT ĐUÔI TRỤC CƠ'!L104)</f>
        <v/>
      </c>
      <c r="J6053">
        <f>IF('🔴 PHỚT ĐUÔI TRỤC CƠ'!A104="","",'🔴 PHỚT ĐUÔI TRỤC CƠ'!D104)</f>
        <v/>
      </c>
      <c r="L6053">
        <f>N(L6052)+IF(AND('🔎 TRA CỨU NHANH'!$C$2&lt;&gt;"",OR(ISNUMBER(SEARCH('🔎 TRA CỨU NHANH'!$C$2,$A6053)),ISNUMBER(SEARCH('🔎 TRA CỨU NHANH'!$C$2,$B6053)))),1,0)</f>
        <v/>
      </c>
      <c r="M6053">
        <f>IF(L6053&gt;N(L6052),L6053,"")</f>
        <v/>
      </c>
      <c r="N6053">
        <f>N(N6052)+IF(AND('💰 BÁO GIÁ'!$C$27&lt;&gt;"",OR(ISNUMBER(SEARCH('💰 BÁO GIÁ'!$C$27,$A6053)),ISNUMBER(SEARCH('💰 BÁO GIÁ'!$C$27,$B6053)))),1,0)</f>
        <v/>
      </c>
      <c r="O6053">
        <f>IF(N6053&gt;N(N6052),N6053,"")</f>
        <v/>
      </c>
    </row>
    <row r="6054">
      <c r="A6054">
        <f>IF('🔴 PHỚT ĐUÔI TRỤC CƠ'!A105="","",'🔴 PHỚT ĐUÔI TRỤC CƠ'!A105)</f>
        <v/>
      </c>
      <c r="B6054">
        <f>IF('🔴 PHỚT ĐUÔI TRỤC CƠ'!A105="","",'🔴 PHỚT ĐUÔI TRỤC CƠ'!P105)</f>
        <v/>
      </c>
      <c r="C6054">
        <f>IF('🔴 PHỚT ĐUÔI TRỤC CƠ'!A105="","","Phớt đuôi")</f>
        <v/>
      </c>
      <c r="D6054">
        <f>IF('🔴 PHỚT ĐUÔI TRỤC CƠ'!A105="","",'🔴 PHỚT ĐUÔI TRỤC CƠ'!G105)</f>
        <v/>
      </c>
      <c r="E6054">
        <f>IF('🔴 PHỚT ĐUÔI TRỤC CƠ'!A105="","",'🔴 PHỚT ĐUÔI TRỤC CƠ'!H105)</f>
        <v/>
      </c>
      <c r="F6054">
        <f>IF('🔴 PHỚT ĐUÔI TRỤC CƠ'!A105="","",'🔴 PHỚT ĐUÔI TRỤC CƠ'!I105)</f>
        <v/>
      </c>
      <c r="G6054">
        <f>IF('🔴 PHỚT ĐUÔI TRỤC CƠ'!A105="","",'🔴 PHỚT ĐUÔI TRỤC CƠ'!J105)</f>
        <v/>
      </c>
      <c r="H6054">
        <f>IF('🔴 PHỚT ĐUÔI TRỤC CƠ'!A105="","",'🔴 PHỚT ĐUÔI TRỤC CƠ'!K105)</f>
        <v/>
      </c>
      <c r="I6054">
        <f>IF('🔴 PHỚT ĐUÔI TRỤC CƠ'!A105="","",'🔴 PHỚT ĐUÔI TRỤC CƠ'!L105)</f>
        <v/>
      </c>
      <c r="J6054">
        <f>IF('🔴 PHỚT ĐUÔI TRỤC CƠ'!A105="","",'🔴 PHỚT ĐUÔI TRỤC CƠ'!D105)</f>
        <v/>
      </c>
      <c r="L6054">
        <f>N(L6053)+IF(AND('🔎 TRA CỨU NHANH'!$C$2&lt;&gt;"",OR(ISNUMBER(SEARCH('🔎 TRA CỨU NHANH'!$C$2,$A6054)),ISNUMBER(SEARCH('🔎 TRA CỨU NHANH'!$C$2,$B6054)))),1,0)</f>
        <v/>
      </c>
      <c r="M6054">
        <f>IF(L6054&gt;N(L6053),L6054,"")</f>
        <v/>
      </c>
      <c r="N6054">
        <f>N(N6053)+IF(AND('💰 BÁO GIÁ'!$C$27&lt;&gt;"",OR(ISNUMBER(SEARCH('💰 BÁO GIÁ'!$C$27,$A6054)),ISNUMBER(SEARCH('💰 BÁO GIÁ'!$C$27,$B6054)))),1,0)</f>
        <v/>
      </c>
      <c r="O6054">
        <f>IF(N6054&gt;N(N6053),N6054,"")</f>
        <v/>
      </c>
    </row>
    <row r="6055">
      <c r="A6055">
        <f>IF('🔴 PHỚT ĐUÔI TRỤC CƠ'!A106="","",'🔴 PHỚT ĐUÔI TRỤC CƠ'!A106)</f>
        <v/>
      </c>
      <c r="B6055">
        <f>IF('🔴 PHỚT ĐUÔI TRỤC CƠ'!A106="","",'🔴 PHỚT ĐUÔI TRỤC CƠ'!P106)</f>
        <v/>
      </c>
      <c r="C6055">
        <f>IF('🔴 PHỚT ĐUÔI TRỤC CƠ'!A106="","","Phớt đuôi")</f>
        <v/>
      </c>
      <c r="D6055">
        <f>IF('🔴 PHỚT ĐUÔI TRỤC CƠ'!A106="","",'🔴 PHỚT ĐUÔI TRỤC CƠ'!G106)</f>
        <v/>
      </c>
      <c r="E6055">
        <f>IF('🔴 PHỚT ĐUÔI TRỤC CƠ'!A106="","",'🔴 PHỚT ĐUÔI TRỤC CƠ'!H106)</f>
        <v/>
      </c>
      <c r="F6055">
        <f>IF('🔴 PHỚT ĐUÔI TRỤC CƠ'!A106="","",'🔴 PHỚT ĐUÔI TRỤC CƠ'!I106)</f>
        <v/>
      </c>
      <c r="G6055">
        <f>IF('🔴 PHỚT ĐUÔI TRỤC CƠ'!A106="","",'🔴 PHỚT ĐUÔI TRỤC CƠ'!J106)</f>
        <v/>
      </c>
      <c r="H6055">
        <f>IF('🔴 PHỚT ĐUÔI TRỤC CƠ'!A106="","",'🔴 PHỚT ĐUÔI TRỤC CƠ'!K106)</f>
        <v/>
      </c>
      <c r="I6055">
        <f>IF('🔴 PHỚT ĐUÔI TRỤC CƠ'!A106="","",'🔴 PHỚT ĐUÔI TRỤC CƠ'!L106)</f>
        <v/>
      </c>
      <c r="J6055">
        <f>IF('🔴 PHỚT ĐUÔI TRỤC CƠ'!A106="","",'🔴 PHỚT ĐUÔI TRỤC CƠ'!D106)</f>
        <v/>
      </c>
      <c r="L6055">
        <f>N(L6054)+IF(AND('🔎 TRA CỨU NHANH'!$C$2&lt;&gt;"",OR(ISNUMBER(SEARCH('🔎 TRA CỨU NHANH'!$C$2,$A6055)),ISNUMBER(SEARCH('🔎 TRA CỨU NHANH'!$C$2,$B6055)))),1,0)</f>
        <v/>
      </c>
      <c r="M6055">
        <f>IF(L6055&gt;N(L6054),L6055,"")</f>
        <v/>
      </c>
      <c r="N6055">
        <f>N(N6054)+IF(AND('💰 BÁO GIÁ'!$C$27&lt;&gt;"",OR(ISNUMBER(SEARCH('💰 BÁO GIÁ'!$C$27,$A6055)),ISNUMBER(SEARCH('💰 BÁO GIÁ'!$C$27,$B6055)))),1,0)</f>
        <v/>
      </c>
      <c r="O6055">
        <f>IF(N6055&gt;N(N6054),N6055,"")</f>
        <v/>
      </c>
    </row>
    <row r="6056">
      <c r="A6056">
        <f>IF('🔴 PHỚT ĐUÔI TRỤC CƠ'!A107="","",'🔴 PHỚT ĐUÔI TRỤC CƠ'!A107)</f>
        <v/>
      </c>
      <c r="B6056">
        <f>IF('🔴 PHỚT ĐUÔI TRỤC CƠ'!A107="","",'🔴 PHỚT ĐUÔI TRỤC CƠ'!P107)</f>
        <v/>
      </c>
      <c r="C6056">
        <f>IF('🔴 PHỚT ĐUÔI TRỤC CƠ'!A107="","","Phớt đuôi")</f>
        <v/>
      </c>
      <c r="D6056">
        <f>IF('🔴 PHỚT ĐUÔI TRỤC CƠ'!A107="","",'🔴 PHỚT ĐUÔI TRỤC CƠ'!G107)</f>
        <v/>
      </c>
      <c r="E6056">
        <f>IF('🔴 PHỚT ĐUÔI TRỤC CƠ'!A107="","",'🔴 PHỚT ĐUÔI TRỤC CƠ'!H107)</f>
        <v/>
      </c>
      <c r="F6056">
        <f>IF('🔴 PHỚT ĐUÔI TRỤC CƠ'!A107="","",'🔴 PHỚT ĐUÔI TRỤC CƠ'!I107)</f>
        <v/>
      </c>
      <c r="G6056">
        <f>IF('🔴 PHỚT ĐUÔI TRỤC CƠ'!A107="","",'🔴 PHỚT ĐUÔI TRỤC CƠ'!J107)</f>
        <v/>
      </c>
      <c r="H6056">
        <f>IF('🔴 PHỚT ĐUÔI TRỤC CƠ'!A107="","",'🔴 PHỚT ĐUÔI TRỤC CƠ'!K107)</f>
        <v/>
      </c>
      <c r="I6056">
        <f>IF('🔴 PHỚT ĐUÔI TRỤC CƠ'!A107="","",'🔴 PHỚT ĐUÔI TRỤC CƠ'!L107)</f>
        <v/>
      </c>
      <c r="J6056">
        <f>IF('🔴 PHỚT ĐUÔI TRỤC CƠ'!A107="","",'🔴 PHỚT ĐUÔI TRỤC CƠ'!D107)</f>
        <v/>
      </c>
      <c r="L6056">
        <f>N(L6055)+IF(AND('🔎 TRA CỨU NHANH'!$C$2&lt;&gt;"",OR(ISNUMBER(SEARCH('🔎 TRA CỨU NHANH'!$C$2,$A6056)),ISNUMBER(SEARCH('🔎 TRA CỨU NHANH'!$C$2,$B6056)))),1,0)</f>
        <v/>
      </c>
      <c r="M6056">
        <f>IF(L6056&gt;N(L6055),L6056,"")</f>
        <v/>
      </c>
      <c r="N6056">
        <f>N(N6055)+IF(AND('💰 BÁO GIÁ'!$C$27&lt;&gt;"",OR(ISNUMBER(SEARCH('💰 BÁO GIÁ'!$C$27,$A6056)),ISNUMBER(SEARCH('💰 BÁO GIÁ'!$C$27,$B6056)))),1,0)</f>
        <v/>
      </c>
      <c r="O6056">
        <f>IF(N6056&gt;N(N6055),N6056,"")</f>
        <v/>
      </c>
    </row>
    <row r="6057">
      <c r="A6057">
        <f>IF('🔴 PHỚT ĐUÔI TRỤC CƠ'!A108="","",'🔴 PHỚT ĐUÔI TRỤC CƠ'!A108)</f>
        <v/>
      </c>
      <c r="B6057">
        <f>IF('🔴 PHỚT ĐUÔI TRỤC CƠ'!A108="","",'🔴 PHỚT ĐUÔI TRỤC CƠ'!P108)</f>
        <v/>
      </c>
      <c r="C6057">
        <f>IF('🔴 PHỚT ĐUÔI TRỤC CƠ'!A108="","","Phớt đuôi")</f>
        <v/>
      </c>
      <c r="D6057">
        <f>IF('🔴 PHỚT ĐUÔI TRỤC CƠ'!A108="","",'🔴 PHỚT ĐUÔI TRỤC CƠ'!G108)</f>
        <v/>
      </c>
      <c r="E6057">
        <f>IF('🔴 PHỚT ĐUÔI TRỤC CƠ'!A108="","",'🔴 PHỚT ĐUÔI TRỤC CƠ'!H108)</f>
        <v/>
      </c>
      <c r="F6057">
        <f>IF('🔴 PHỚT ĐUÔI TRỤC CƠ'!A108="","",'🔴 PHỚT ĐUÔI TRỤC CƠ'!I108)</f>
        <v/>
      </c>
      <c r="G6057">
        <f>IF('🔴 PHỚT ĐUÔI TRỤC CƠ'!A108="","",'🔴 PHỚT ĐUÔI TRỤC CƠ'!J108)</f>
        <v/>
      </c>
      <c r="H6057">
        <f>IF('🔴 PHỚT ĐUÔI TRỤC CƠ'!A108="","",'🔴 PHỚT ĐUÔI TRỤC CƠ'!K108)</f>
        <v/>
      </c>
      <c r="I6057">
        <f>IF('🔴 PHỚT ĐUÔI TRỤC CƠ'!A108="","",'🔴 PHỚT ĐUÔI TRỤC CƠ'!L108)</f>
        <v/>
      </c>
      <c r="J6057">
        <f>IF('🔴 PHỚT ĐUÔI TRỤC CƠ'!A108="","",'🔴 PHỚT ĐUÔI TRỤC CƠ'!D108)</f>
        <v/>
      </c>
      <c r="L6057">
        <f>N(L6056)+IF(AND('🔎 TRA CỨU NHANH'!$C$2&lt;&gt;"",OR(ISNUMBER(SEARCH('🔎 TRA CỨU NHANH'!$C$2,$A6057)),ISNUMBER(SEARCH('🔎 TRA CỨU NHANH'!$C$2,$B6057)))),1,0)</f>
        <v/>
      </c>
      <c r="M6057">
        <f>IF(L6057&gt;N(L6056),L6057,"")</f>
        <v/>
      </c>
      <c r="N6057">
        <f>N(N6056)+IF(AND('💰 BÁO GIÁ'!$C$27&lt;&gt;"",OR(ISNUMBER(SEARCH('💰 BÁO GIÁ'!$C$27,$A6057)),ISNUMBER(SEARCH('💰 BÁO GIÁ'!$C$27,$B6057)))),1,0)</f>
        <v/>
      </c>
      <c r="O6057">
        <f>IF(N6057&gt;N(N6056),N6057,"")</f>
        <v/>
      </c>
    </row>
    <row r="6058">
      <c r="A6058">
        <f>IF('🔴 PHỚT ĐUÔI TRỤC CƠ'!A109="","",'🔴 PHỚT ĐUÔI TRỤC CƠ'!A109)</f>
        <v/>
      </c>
      <c r="B6058">
        <f>IF('🔴 PHỚT ĐUÔI TRỤC CƠ'!A109="","",'🔴 PHỚT ĐUÔI TRỤC CƠ'!P109)</f>
        <v/>
      </c>
      <c r="C6058">
        <f>IF('🔴 PHỚT ĐUÔI TRỤC CƠ'!A109="","","Phớt đuôi")</f>
        <v/>
      </c>
      <c r="D6058">
        <f>IF('🔴 PHỚT ĐUÔI TRỤC CƠ'!A109="","",'🔴 PHỚT ĐUÔI TRỤC CƠ'!G109)</f>
        <v/>
      </c>
      <c r="E6058">
        <f>IF('🔴 PHỚT ĐUÔI TRỤC CƠ'!A109="","",'🔴 PHỚT ĐUÔI TRỤC CƠ'!H109)</f>
        <v/>
      </c>
      <c r="F6058">
        <f>IF('🔴 PHỚT ĐUÔI TRỤC CƠ'!A109="","",'🔴 PHỚT ĐUÔI TRỤC CƠ'!I109)</f>
        <v/>
      </c>
      <c r="G6058">
        <f>IF('🔴 PHỚT ĐUÔI TRỤC CƠ'!A109="","",'🔴 PHỚT ĐUÔI TRỤC CƠ'!J109)</f>
        <v/>
      </c>
      <c r="H6058">
        <f>IF('🔴 PHỚT ĐUÔI TRỤC CƠ'!A109="","",'🔴 PHỚT ĐUÔI TRỤC CƠ'!K109)</f>
        <v/>
      </c>
      <c r="I6058">
        <f>IF('🔴 PHỚT ĐUÔI TRỤC CƠ'!A109="","",'🔴 PHỚT ĐUÔI TRỤC CƠ'!L109)</f>
        <v/>
      </c>
      <c r="J6058">
        <f>IF('🔴 PHỚT ĐUÔI TRỤC CƠ'!A109="","",'🔴 PHỚT ĐUÔI TRỤC CƠ'!D109)</f>
        <v/>
      </c>
      <c r="L6058">
        <f>N(L6057)+IF(AND('🔎 TRA CỨU NHANH'!$C$2&lt;&gt;"",OR(ISNUMBER(SEARCH('🔎 TRA CỨU NHANH'!$C$2,$A6058)),ISNUMBER(SEARCH('🔎 TRA CỨU NHANH'!$C$2,$B6058)))),1,0)</f>
        <v/>
      </c>
      <c r="M6058">
        <f>IF(L6058&gt;N(L6057),L6058,"")</f>
        <v/>
      </c>
      <c r="N6058">
        <f>N(N6057)+IF(AND('💰 BÁO GIÁ'!$C$27&lt;&gt;"",OR(ISNUMBER(SEARCH('💰 BÁO GIÁ'!$C$27,$A6058)),ISNUMBER(SEARCH('💰 BÁO GIÁ'!$C$27,$B6058)))),1,0)</f>
        <v/>
      </c>
      <c r="O6058">
        <f>IF(N6058&gt;N(N6057),N6058,"")</f>
        <v/>
      </c>
    </row>
    <row r="6059">
      <c r="A6059">
        <f>IF('🔴 PHỚT ĐUÔI TRỤC CƠ'!A110="","",'🔴 PHỚT ĐUÔI TRỤC CƠ'!A110)</f>
        <v/>
      </c>
      <c r="B6059">
        <f>IF('🔴 PHỚT ĐUÔI TRỤC CƠ'!A110="","",'🔴 PHỚT ĐUÔI TRỤC CƠ'!P110)</f>
        <v/>
      </c>
      <c r="C6059">
        <f>IF('🔴 PHỚT ĐUÔI TRỤC CƠ'!A110="","","Phớt đuôi")</f>
        <v/>
      </c>
      <c r="D6059">
        <f>IF('🔴 PHỚT ĐUÔI TRỤC CƠ'!A110="","",'🔴 PHỚT ĐUÔI TRỤC CƠ'!G110)</f>
        <v/>
      </c>
      <c r="E6059">
        <f>IF('🔴 PHỚT ĐUÔI TRỤC CƠ'!A110="","",'🔴 PHỚT ĐUÔI TRỤC CƠ'!H110)</f>
        <v/>
      </c>
      <c r="F6059">
        <f>IF('🔴 PHỚT ĐUÔI TRỤC CƠ'!A110="","",'🔴 PHỚT ĐUÔI TRỤC CƠ'!I110)</f>
        <v/>
      </c>
      <c r="G6059">
        <f>IF('🔴 PHỚT ĐUÔI TRỤC CƠ'!A110="","",'🔴 PHỚT ĐUÔI TRỤC CƠ'!J110)</f>
        <v/>
      </c>
      <c r="H6059">
        <f>IF('🔴 PHỚT ĐUÔI TRỤC CƠ'!A110="","",'🔴 PHỚT ĐUÔI TRỤC CƠ'!K110)</f>
        <v/>
      </c>
      <c r="I6059">
        <f>IF('🔴 PHỚT ĐUÔI TRỤC CƠ'!A110="","",'🔴 PHỚT ĐUÔI TRỤC CƠ'!L110)</f>
        <v/>
      </c>
      <c r="J6059">
        <f>IF('🔴 PHỚT ĐUÔI TRỤC CƠ'!A110="","",'🔴 PHỚT ĐUÔI TRỤC CƠ'!D110)</f>
        <v/>
      </c>
      <c r="L6059">
        <f>N(L6058)+IF(AND('🔎 TRA CỨU NHANH'!$C$2&lt;&gt;"",OR(ISNUMBER(SEARCH('🔎 TRA CỨU NHANH'!$C$2,$A6059)),ISNUMBER(SEARCH('🔎 TRA CỨU NHANH'!$C$2,$B6059)))),1,0)</f>
        <v/>
      </c>
      <c r="M6059">
        <f>IF(L6059&gt;N(L6058),L6059,"")</f>
        <v/>
      </c>
      <c r="N6059">
        <f>N(N6058)+IF(AND('💰 BÁO GIÁ'!$C$27&lt;&gt;"",OR(ISNUMBER(SEARCH('💰 BÁO GIÁ'!$C$27,$A6059)),ISNUMBER(SEARCH('💰 BÁO GIÁ'!$C$27,$B6059)))),1,0)</f>
        <v/>
      </c>
      <c r="O6059">
        <f>IF(N6059&gt;N(N6058),N6059,"")</f>
        <v/>
      </c>
    </row>
    <row r="6060">
      <c r="A6060">
        <f>IF('🔴 PHỚT ĐUÔI TRỤC CƠ'!A111="","",'🔴 PHỚT ĐUÔI TRỤC CƠ'!A111)</f>
        <v/>
      </c>
      <c r="B6060">
        <f>IF('🔴 PHỚT ĐUÔI TRỤC CƠ'!A111="","",'🔴 PHỚT ĐUÔI TRỤC CƠ'!P111)</f>
        <v/>
      </c>
      <c r="C6060">
        <f>IF('🔴 PHỚT ĐUÔI TRỤC CƠ'!A111="","","Phớt đuôi")</f>
        <v/>
      </c>
      <c r="D6060">
        <f>IF('🔴 PHỚT ĐUÔI TRỤC CƠ'!A111="","",'🔴 PHỚT ĐUÔI TRỤC CƠ'!G111)</f>
        <v/>
      </c>
      <c r="E6060">
        <f>IF('🔴 PHỚT ĐUÔI TRỤC CƠ'!A111="","",'🔴 PHỚT ĐUÔI TRỤC CƠ'!H111)</f>
        <v/>
      </c>
      <c r="F6060">
        <f>IF('🔴 PHỚT ĐUÔI TRỤC CƠ'!A111="","",'🔴 PHỚT ĐUÔI TRỤC CƠ'!I111)</f>
        <v/>
      </c>
      <c r="G6060">
        <f>IF('🔴 PHỚT ĐUÔI TRỤC CƠ'!A111="","",'🔴 PHỚT ĐUÔI TRỤC CƠ'!J111)</f>
        <v/>
      </c>
      <c r="H6060">
        <f>IF('🔴 PHỚT ĐUÔI TRỤC CƠ'!A111="","",'🔴 PHỚT ĐUÔI TRỤC CƠ'!K111)</f>
        <v/>
      </c>
      <c r="I6060">
        <f>IF('🔴 PHỚT ĐUÔI TRỤC CƠ'!A111="","",'🔴 PHỚT ĐUÔI TRỤC CƠ'!L111)</f>
        <v/>
      </c>
      <c r="J6060">
        <f>IF('🔴 PHỚT ĐUÔI TRỤC CƠ'!A111="","",'🔴 PHỚT ĐUÔI TRỤC CƠ'!D111)</f>
        <v/>
      </c>
      <c r="L6060">
        <f>N(L6059)+IF(AND('🔎 TRA CỨU NHANH'!$C$2&lt;&gt;"",OR(ISNUMBER(SEARCH('🔎 TRA CỨU NHANH'!$C$2,$A6060)),ISNUMBER(SEARCH('🔎 TRA CỨU NHANH'!$C$2,$B6060)))),1,0)</f>
        <v/>
      </c>
      <c r="M6060">
        <f>IF(L6060&gt;N(L6059),L6060,"")</f>
        <v/>
      </c>
      <c r="N6060">
        <f>N(N6059)+IF(AND('💰 BÁO GIÁ'!$C$27&lt;&gt;"",OR(ISNUMBER(SEARCH('💰 BÁO GIÁ'!$C$27,$A6060)),ISNUMBER(SEARCH('💰 BÁO GIÁ'!$C$27,$B6060)))),1,0)</f>
        <v/>
      </c>
      <c r="O6060">
        <f>IF(N6060&gt;N(N6059),N6060,"")</f>
        <v/>
      </c>
    </row>
    <row r="6061">
      <c r="A6061">
        <f>IF('🔴 PHỚT ĐUÔI TRỤC CƠ'!A112="","",'🔴 PHỚT ĐUÔI TRỤC CƠ'!A112)</f>
        <v/>
      </c>
      <c r="B6061">
        <f>IF('🔴 PHỚT ĐUÔI TRỤC CƠ'!A112="","",'🔴 PHỚT ĐUÔI TRỤC CƠ'!P112)</f>
        <v/>
      </c>
      <c r="C6061">
        <f>IF('🔴 PHỚT ĐUÔI TRỤC CƠ'!A112="","","Phớt đuôi")</f>
        <v/>
      </c>
      <c r="D6061">
        <f>IF('🔴 PHỚT ĐUÔI TRỤC CƠ'!A112="","",'🔴 PHỚT ĐUÔI TRỤC CƠ'!G112)</f>
        <v/>
      </c>
      <c r="E6061">
        <f>IF('🔴 PHỚT ĐUÔI TRỤC CƠ'!A112="","",'🔴 PHỚT ĐUÔI TRỤC CƠ'!H112)</f>
        <v/>
      </c>
      <c r="F6061">
        <f>IF('🔴 PHỚT ĐUÔI TRỤC CƠ'!A112="","",'🔴 PHỚT ĐUÔI TRỤC CƠ'!I112)</f>
        <v/>
      </c>
      <c r="G6061">
        <f>IF('🔴 PHỚT ĐUÔI TRỤC CƠ'!A112="","",'🔴 PHỚT ĐUÔI TRỤC CƠ'!J112)</f>
        <v/>
      </c>
      <c r="H6061">
        <f>IF('🔴 PHỚT ĐUÔI TRỤC CƠ'!A112="","",'🔴 PHỚT ĐUÔI TRỤC CƠ'!K112)</f>
        <v/>
      </c>
      <c r="I6061">
        <f>IF('🔴 PHỚT ĐUÔI TRỤC CƠ'!A112="","",'🔴 PHỚT ĐUÔI TRỤC CƠ'!L112)</f>
        <v/>
      </c>
      <c r="J6061">
        <f>IF('🔴 PHỚT ĐUÔI TRỤC CƠ'!A112="","",'🔴 PHỚT ĐUÔI TRỤC CƠ'!D112)</f>
        <v/>
      </c>
      <c r="L6061">
        <f>N(L6060)+IF(AND('🔎 TRA CỨU NHANH'!$C$2&lt;&gt;"",OR(ISNUMBER(SEARCH('🔎 TRA CỨU NHANH'!$C$2,$A6061)),ISNUMBER(SEARCH('🔎 TRA CỨU NHANH'!$C$2,$B6061)))),1,0)</f>
        <v/>
      </c>
      <c r="M6061">
        <f>IF(L6061&gt;N(L6060),L6061,"")</f>
        <v/>
      </c>
      <c r="N6061">
        <f>N(N6060)+IF(AND('💰 BÁO GIÁ'!$C$27&lt;&gt;"",OR(ISNUMBER(SEARCH('💰 BÁO GIÁ'!$C$27,$A6061)),ISNUMBER(SEARCH('💰 BÁO GIÁ'!$C$27,$B6061)))),1,0)</f>
        <v/>
      </c>
      <c r="O6061">
        <f>IF(N6061&gt;N(N6060),N6061,"")</f>
        <v/>
      </c>
    </row>
    <row r="6062">
      <c r="A6062">
        <f>IF('🔴 PHỚT ĐUÔI TRỤC CƠ'!A113="","",'🔴 PHỚT ĐUÔI TRỤC CƠ'!A113)</f>
        <v/>
      </c>
      <c r="B6062">
        <f>IF('🔴 PHỚT ĐUÔI TRỤC CƠ'!A113="","",'🔴 PHỚT ĐUÔI TRỤC CƠ'!P113)</f>
        <v/>
      </c>
      <c r="C6062">
        <f>IF('🔴 PHỚT ĐUÔI TRỤC CƠ'!A113="","","Phớt đuôi")</f>
        <v/>
      </c>
      <c r="D6062">
        <f>IF('🔴 PHỚT ĐUÔI TRỤC CƠ'!A113="","",'🔴 PHỚT ĐUÔI TRỤC CƠ'!G113)</f>
        <v/>
      </c>
      <c r="E6062">
        <f>IF('🔴 PHỚT ĐUÔI TRỤC CƠ'!A113="","",'🔴 PHỚT ĐUÔI TRỤC CƠ'!H113)</f>
        <v/>
      </c>
      <c r="F6062">
        <f>IF('🔴 PHỚT ĐUÔI TRỤC CƠ'!A113="","",'🔴 PHỚT ĐUÔI TRỤC CƠ'!I113)</f>
        <v/>
      </c>
      <c r="G6062">
        <f>IF('🔴 PHỚT ĐUÔI TRỤC CƠ'!A113="","",'🔴 PHỚT ĐUÔI TRỤC CƠ'!J113)</f>
        <v/>
      </c>
      <c r="H6062">
        <f>IF('🔴 PHỚT ĐUÔI TRỤC CƠ'!A113="","",'🔴 PHỚT ĐUÔI TRỤC CƠ'!K113)</f>
        <v/>
      </c>
      <c r="I6062">
        <f>IF('🔴 PHỚT ĐUÔI TRỤC CƠ'!A113="","",'🔴 PHỚT ĐUÔI TRỤC CƠ'!L113)</f>
        <v/>
      </c>
      <c r="J6062">
        <f>IF('🔴 PHỚT ĐUÔI TRỤC CƠ'!A113="","",'🔴 PHỚT ĐUÔI TRỤC CƠ'!D113)</f>
        <v/>
      </c>
      <c r="L6062">
        <f>N(L6061)+IF(AND('🔎 TRA CỨU NHANH'!$C$2&lt;&gt;"",OR(ISNUMBER(SEARCH('🔎 TRA CỨU NHANH'!$C$2,$A6062)),ISNUMBER(SEARCH('🔎 TRA CỨU NHANH'!$C$2,$B6062)))),1,0)</f>
        <v/>
      </c>
      <c r="M6062">
        <f>IF(L6062&gt;N(L6061),L6062,"")</f>
        <v/>
      </c>
      <c r="N6062">
        <f>N(N6061)+IF(AND('💰 BÁO GIÁ'!$C$27&lt;&gt;"",OR(ISNUMBER(SEARCH('💰 BÁO GIÁ'!$C$27,$A6062)),ISNUMBER(SEARCH('💰 BÁO GIÁ'!$C$27,$B6062)))),1,0)</f>
        <v/>
      </c>
      <c r="O6062">
        <f>IF(N6062&gt;N(N6061),N6062,"")</f>
        <v/>
      </c>
    </row>
    <row r="6063">
      <c r="A6063">
        <f>IF('🔴 PHỚT ĐUÔI TRỤC CƠ'!A114="","",'🔴 PHỚT ĐUÔI TRỤC CƠ'!A114)</f>
        <v/>
      </c>
      <c r="B6063">
        <f>IF('🔴 PHỚT ĐUÔI TRỤC CƠ'!A114="","",'🔴 PHỚT ĐUÔI TRỤC CƠ'!P114)</f>
        <v/>
      </c>
      <c r="C6063">
        <f>IF('🔴 PHỚT ĐUÔI TRỤC CƠ'!A114="","","Phớt đuôi")</f>
        <v/>
      </c>
      <c r="D6063">
        <f>IF('🔴 PHỚT ĐUÔI TRỤC CƠ'!A114="","",'🔴 PHỚT ĐUÔI TRỤC CƠ'!G114)</f>
        <v/>
      </c>
      <c r="E6063">
        <f>IF('🔴 PHỚT ĐUÔI TRỤC CƠ'!A114="","",'🔴 PHỚT ĐUÔI TRỤC CƠ'!H114)</f>
        <v/>
      </c>
      <c r="F6063">
        <f>IF('🔴 PHỚT ĐUÔI TRỤC CƠ'!A114="","",'🔴 PHỚT ĐUÔI TRỤC CƠ'!I114)</f>
        <v/>
      </c>
      <c r="G6063">
        <f>IF('🔴 PHỚT ĐUÔI TRỤC CƠ'!A114="","",'🔴 PHỚT ĐUÔI TRỤC CƠ'!J114)</f>
        <v/>
      </c>
      <c r="H6063">
        <f>IF('🔴 PHỚT ĐUÔI TRỤC CƠ'!A114="","",'🔴 PHỚT ĐUÔI TRỤC CƠ'!K114)</f>
        <v/>
      </c>
      <c r="I6063">
        <f>IF('🔴 PHỚT ĐUÔI TRỤC CƠ'!A114="","",'🔴 PHỚT ĐUÔI TRỤC CƠ'!L114)</f>
        <v/>
      </c>
      <c r="J6063">
        <f>IF('🔴 PHỚT ĐUÔI TRỤC CƠ'!A114="","",'🔴 PHỚT ĐUÔI TRỤC CƠ'!D114)</f>
        <v/>
      </c>
      <c r="L6063">
        <f>N(L6062)+IF(AND('🔎 TRA CỨU NHANH'!$C$2&lt;&gt;"",OR(ISNUMBER(SEARCH('🔎 TRA CỨU NHANH'!$C$2,$A6063)),ISNUMBER(SEARCH('🔎 TRA CỨU NHANH'!$C$2,$B6063)))),1,0)</f>
        <v/>
      </c>
      <c r="M6063">
        <f>IF(L6063&gt;N(L6062),L6063,"")</f>
        <v/>
      </c>
      <c r="N6063">
        <f>N(N6062)+IF(AND('💰 BÁO GIÁ'!$C$27&lt;&gt;"",OR(ISNUMBER(SEARCH('💰 BÁO GIÁ'!$C$27,$A6063)),ISNUMBER(SEARCH('💰 BÁO GIÁ'!$C$27,$B6063)))),1,0)</f>
        <v/>
      </c>
      <c r="O6063">
        <f>IF(N6063&gt;N(N6062),N6063,"")</f>
        <v/>
      </c>
    </row>
    <row r="6064">
      <c r="A6064">
        <f>IF('🔴 PHỚT ĐUÔI TRỤC CƠ'!A115="","",'🔴 PHỚT ĐUÔI TRỤC CƠ'!A115)</f>
        <v/>
      </c>
      <c r="B6064">
        <f>IF('🔴 PHỚT ĐUÔI TRỤC CƠ'!A115="","",'🔴 PHỚT ĐUÔI TRỤC CƠ'!P115)</f>
        <v/>
      </c>
      <c r="C6064">
        <f>IF('🔴 PHỚT ĐUÔI TRỤC CƠ'!A115="","","Phớt đuôi")</f>
        <v/>
      </c>
      <c r="D6064">
        <f>IF('🔴 PHỚT ĐUÔI TRỤC CƠ'!A115="","",'🔴 PHỚT ĐUÔI TRỤC CƠ'!G115)</f>
        <v/>
      </c>
      <c r="E6064">
        <f>IF('🔴 PHỚT ĐUÔI TRỤC CƠ'!A115="","",'🔴 PHỚT ĐUÔI TRỤC CƠ'!H115)</f>
        <v/>
      </c>
      <c r="F6064">
        <f>IF('🔴 PHỚT ĐUÔI TRỤC CƠ'!A115="","",'🔴 PHỚT ĐUÔI TRỤC CƠ'!I115)</f>
        <v/>
      </c>
      <c r="G6064">
        <f>IF('🔴 PHỚT ĐUÔI TRỤC CƠ'!A115="","",'🔴 PHỚT ĐUÔI TRỤC CƠ'!J115)</f>
        <v/>
      </c>
      <c r="H6064">
        <f>IF('🔴 PHỚT ĐUÔI TRỤC CƠ'!A115="","",'🔴 PHỚT ĐUÔI TRỤC CƠ'!K115)</f>
        <v/>
      </c>
      <c r="I6064">
        <f>IF('🔴 PHỚT ĐUÔI TRỤC CƠ'!A115="","",'🔴 PHỚT ĐUÔI TRỤC CƠ'!L115)</f>
        <v/>
      </c>
      <c r="J6064">
        <f>IF('🔴 PHỚT ĐUÔI TRỤC CƠ'!A115="","",'🔴 PHỚT ĐUÔI TRỤC CƠ'!D115)</f>
        <v/>
      </c>
      <c r="L6064">
        <f>N(L6063)+IF(AND('🔎 TRA CỨU NHANH'!$C$2&lt;&gt;"",OR(ISNUMBER(SEARCH('🔎 TRA CỨU NHANH'!$C$2,$A6064)),ISNUMBER(SEARCH('🔎 TRA CỨU NHANH'!$C$2,$B6064)))),1,0)</f>
        <v/>
      </c>
      <c r="M6064">
        <f>IF(L6064&gt;N(L6063),L6064,"")</f>
        <v/>
      </c>
      <c r="N6064">
        <f>N(N6063)+IF(AND('💰 BÁO GIÁ'!$C$27&lt;&gt;"",OR(ISNUMBER(SEARCH('💰 BÁO GIÁ'!$C$27,$A6064)),ISNUMBER(SEARCH('💰 BÁO GIÁ'!$C$27,$B6064)))),1,0)</f>
        <v/>
      </c>
      <c r="O6064">
        <f>IF(N6064&gt;N(N6063),N6064,"")</f>
        <v/>
      </c>
    </row>
    <row r="6065">
      <c r="A6065">
        <f>IF('🔴 PHỚT ĐUÔI TRỤC CƠ'!A116="","",'🔴 PHỚT ĐUÔI TRỤC CƠ'!A116)</f>
        <v/>
      </c>
      <c r="B6065">
        <f>IF('🔴 PHỚT ĐUÔI TRỤC CƠ'!A116="","",'🔴 PHỚT ĐUÔI TRỤC CƠ'!P116)</f>
        <v/>
      </c>
      <c r="C6065">
        <f>IF('🔴 PHỚT ĐUÔI TRỤC CƠ'!A116="","","Phớt đuôi")</f>
        <v/>
      </c>
      <c r="D6065">
        <f>IF('🔴 PHỚT ĐUÔI TRỤC CƠ'!A116="","",'🔴 PHỚT ĐUÔI TRỤC CƠ'!G116)</f>
        <v/>
      </c>
      <c r="E6065">
        <f>IF('🔴 PHỚT ĐUÔI TRỤC CƠ'!A116="","",'🔴 PHỚT ĐUÔI TRỤC CƠ'!H116)</f>
        <v/>
      </c>
      <c r="F6065">
        <f>IF('🔴 PHỚT ĐUÔI TRỤC CƠ'!A116="","",'🔴 PHỚT ĐUÔI TRỤC CƠ'!I116)</f>
        <v/>
      </c>
      <c r="G6065">
        <f>IF('🔴 PHỚT ĐUÔI TRỤC CƠ'!A116="","",'🔴 PHỚT ĐUÔI TRỤC CƠ'!J116)</f>
        <v/>
      </c>
      <c r="H6065">
        <f>IF('🔴 PHỚT ĐUÔI TRỤC CƠ'!A116="","",'🔴 PHỚT ĐUÔI TRỤC CƠ'!K116)</f>
        <v/>
      </c>
      <c r="I6065">
        <f>IF('🔴 PHỚT ĐUÔI TRỤC CƠ'!A116="","",'🔴 PHỚT ĐUÔI TRỤC CƠ'!L116)</f>
        <v/>
      </c>
      <c r="J6065">
        <f>IF('🔴 PHỚT ĐUÔI TRỤC CƠ'!A116="","",'🔴 PHỚT ĐUÔI TRỤC CƠ'!D116)</f>
        <v/>
      </c>
      <c r="L6065">
        <f>N(L6064)+IF(AND('🔎 TRA CỨU NHANH'!$C$2&lt;&gt;"",OR(ISNUMBER(SEARCH('🔎 TRA CỨU NHANH'!$C$2,$A6065)),ISNUMBER(SEARCH('🔎 TRA CỨU NHANH'!$C$2,$B6065)))),1,0)</f>
        <v/>
      </c>
      <c r="M6065">
        <f>IF(L6065&gt;N(L6064),L6065,"")</f>
        <v/>
      </c>
      <c r="N6065">
        <f>N(N6064)+IF(AND('💰 BÁO GIÁ'!$C$27&lt;&gt;"",OR(ISNUMBER(SEARCH('💰 BÁO GIÁ'!$C$27,$A6065)),ISNUMBER(SEARCH('💰 BÁO GIÁ'!$C$27,$B6065)))),1,0)</f>
        <v/>
      </c>
      <c r="O6065">
        <f>IF(N6065&gt;N(N6064),N6065,"")</f>
        <v/>
      </c>
    </row>
    <row r="6066">
      <c r="A6066">
        <f>IF('🔴 PHỚT ĐUÔI TRỤC CƠ'!A117="","",'🔴 PHỚT ĐUÔI TRỤC CƠ'!A117)</f>
        <v/>
      </c>
      <c r="B6066">
        <f>IF('🔴 PHỚT ĐUÔI TRỤC CƠ'!A117="","",'🔴 PHỚT ĐUÔI TRỤC CƠ'!P117)</f>
        <v/>
      </c>
      <c r="C6066">
        <f>IF('🔴 PHỚT ĐUÔI TRỤC CƠ'!A117="","","Phớt đuôi")</f>
        <v/>
      </c>
      <c r="D6066">
        <f>IF('🔴 PHỚT ĐUÔI TRỤC CƠ'!A117="","",'🔴 PHỚT ĐUÔI TRỤC CƠ'!G117)</f>
        <v/>
      </c>
      <c r="E6066">
        <f>IF('🔴 PHỚT ĐUÔI TRỤC CƠ'!A117="","",'🔴 PHỚT ĐUÔI TRỤC CƠ'!H117)</f>
        <v/>
      </c>
      <c r="F6066">
        <f>IF('🔴 PHỚT ĐUÔI TRỤC CƠ'!A117="","",'🔴 PHỚT ĐUÔI TRỤC CƠ'!I117)</f>
        <v/>
      </c>
      <c r="G6066">
        <f>IF('🔴 PHỚT ĐUÔI TRỤC CƠ'!A117="","",'🔴 PHỚT ĐUÔI TRỤC CƠ'!J117)</f>
        <v/>
      </c>
      <c r="H6066">
        <f>IF('🔴 PHỚT ĐUÔI TRỤC CƠ'!A117="","",'🔴 PHỚT ĐUÔI TRỤC CƠ'!K117)</f>
        <v/>
      </c>
      <c r="I6066">
        <f>IF('🔴 PHỚT ĐUÔI TRỤC CƠ'!A117="","",'🔴 PHỚT ĐUÔI TRỤC CƠ'!L117)</f>
        <v/>
      </c>
      <c r="J6066">
        <f>IF('🔴 PHỚT ĐUÔI TRỤC CƠ'!A117="","",'🔴 PHỚT ĐUÔI TRỤC CƠ'!D117)</f>
        <v/>
      </c>
      <c r="L6066">
        <f>N(L6065)+IF(AND('🔎 TRA CỨU NHANH'!$C$2&lt;&gt;"",OR(ISNUMBER(SEARCH('🔎 TRA CỨU NHANH'!$C$2,$A6066)),ISNUMBER(SEARCH('🔎 TRA CỨU NHANH'!$C$2,$B6066)))),1,0)</f>
        <v/>
      </c>
      <c r="M6066">
        <f>IF(L6066&gt;N(L6065),L6066,"")</f>
        <v/>
      </c>
      <c r="N6066">
        <f>N(N6065)+IF(AND('💰 BÁO GIÁ'!$C$27&lt;&gt;"",OR(ISNUMBER(SEARCH('💰 BÁO GIÁ'!$C$27,$A6066)),ISNUMBER(SEARCH('💰 BÁO GIÁ'!$C$27,$B6066)))),1,0)</f>
        <v/>
      </c>
      <c r="O6066">
        <f>IF(N6066&gt;N(N6065),N6066,"")</f>
        <v/>
      </c>
    </row>
    <row r="6067">
      <c r="A6067">
        <f>IF('🔴 PHỚT ĐUÔI TRỤC CƠ'!A118="","",'🔴 PHỚT ĐUÔI TRỤC CƠ'!A118)</f>
        <v/>
      </c>
      <c r="B6067">
        <f>IF('🔴 PHỚT ĐUÔI TRỤC CƠ'!A118="","",'🔴 PHỚT ĐUÔI TRỤC CƠ'!P118)</f>
        <v/>
      </c>
      <c r="C6067">
        <f>IF('🔴 PHỚT ĐUÔI TRỤC CƠ'!A118="","","Phớt đuôi")</f>
        <v/>
      </c>
      <c r="D6067">
        <f>IF('🔴 PHỚT ĐUÔI TRỤC CƠ'!A118="","",'🔴 PHỚT ĐUÔI TRỤC CƠ'!G118)</f>
        <v/>
      </c>
      <c r="E6067">
        <f>IF('🔴 PHỚT ĐUÔI TRỤC CƠ'!A118="","",'🔴 PHỚT ĐUÔI TRỤC CƠ'!H118)</f>
        <v/>
      </c>
      <c r="F6067">
        <f>IF('🔴 PHỚT ĐUÔI TRỤC CƠ'!A118="","",'🔴 PHỚT ĐUÔI TRỤC CƠ'!I118)</f>
        <v/>
      </c>
      <c r="G6067">
        <f>IF('🔴 PHỚT ĐUÔI TRỤC CƠ'!A118="","",'🔴 PHỚT ĐUÔI TRỤC CƠ'!J118)</f>
        <v/>
      </c>
      <c r="H6067">
        <f>IF('🔴 PHỚT ĐUÔI TRỤC CƠ'!A118="","",'🔴 PHỚT ĐUÔI TRỤC CƠ'!K118)</f>
        <v/>
      </c>
      <c r="I6067">
        <f>IF('🔴 PHỚT ĐUÔI TRỤC CƠ'!A118="","",'🔴 PHỚT ĐUÔI TRỤC CƠ'!L118)</f>
        <v/>
      </c>
      <c r="J6067">
        <f>IF('🔴 PHỚT ĐUÔI TRỤC CƠ'!A118="","",'🔴 PHỚT ĐUÔI TRỤC CƠ'!D118)</f>
        <v/>
      </c>
      <c r="L6067">
        <f>N(L6066)+IF(AND('🔎 TRA CỨU NHANH'!$C$2&lt;&gt;"",OR(ISNUMBER(SEARCH('🔎 TRA CỨU NHANH'!$C$2,$A6067)),ISNUMBER(SEARCH('🔎 TRA CỨU NHANH'!$C$2,$B6067)))),1,0)</f>
        <v/>
      </c>
      <c r="M6067">
        <f>IF(L6067&gt;N(L6066),L6067,"")</f>
        <v/>
      </c>
      <c r="N6067">
        <f>N(N6066)+IF(AND('💰 BÁO GIÁ'!$C$27&lt;&gt;"",OR(ISNUMBER(SEARCH('💰 BÁO GIÁ'!$C$27,$A6067)),ISNUMBER(SEARCH('💰 BÁO GIÁ'!$C$27,$B6067)))),1,0)</f>
        <v/>
      </c>
      <c r="O6067">
        <f>IF(N6067&gt;N(N6066),N6067,"")</f>
        <v/>
      </c>
    </row>
    <row r="6068">
      <c r="A6068">
        <f>IF('🔴 PHỚT ĐUÔI TRỤC CƠ'!A119="","",'🔴 PHỚT ĐUÔI TRỤC CƠ'!A119)</f>
        <v/>
      </c>
      <c r="B6068">
        <f>IF('🔴 PHỚT ĐUÔI TRỤC CƠ'!A119="","",'🔴 PHỚT ĐUÔI TRỤC CƠ'!P119)</f>
        <v/>
      </c>
      <c r="C6068">
        <f>IF('🔴 PHỚT ĐUÔI TRỤC CƠ'!A119="","","Phớt đuôi")</f>
        <v/>
      </c>
      <c r="D6068">
        <f>IF('🔴 PHỚT ĐUÔI TRỤC CƠ'!A119="","",'🔴 PHỚT ĐUÔI TRỤC CƠ'!G119)</f>
        <v/>
      </c>
      <c r="E6068">
        <f>IF('🔴 PHỚT ĐUÔI TRỤC CƠ'!A119="","",'🔴 PHỚT ĐUÔI TRỤC CƠ'!H119)</f>
        <v/>
      </c>
      <c r="F6068">
        <f>IF('🔴 PHỚT ĐUÔI TRỤC CƠ'!A119="","",'🔴 PHỚT ĐUÔI TRỤC CƠ'!I119)</f>
        <v/>
      </c>
      <c r="G6068">
        <f>IF('🔴 PHỚT ĐUÔI TRỤC CƠ'!A119="","",'🔴 PHỚT ĐUÔI TRỤC CƠ'!J119)</f>
        <v/>
      </c>
      <c r="H6068">
        <f>IF('🔴 PHỚT ĐUÔI TRỤC CƠ'!A119="","",'🔴 PHỚT ĐUÔI TRỤC CƠ'!K119)</f>
        <v/>
      </c>
      <c r="I6068">
        <f>IF('🔴 PHỚT ĐUÔI TRỤC CƠ'!A119="","",'🔴 PHỚT ĐUÔI TRỤC CƠ'!L119)</f>
        <v/>
      </c>
      <c r="J6068">
        <f>IF('🔴 PHỚT ĐUÔI TRỤC CƠ'!A119="","",'🔴 PHỚT ĐUÔI TRỤC CƠ'!D119)</f>
        <v/>
      </c>
      <c r="L6068">
        <f>N(L6067)+IF(AND('🔎 TRA CỨU NHANH'!$C$2&lt;&gt;"",OR(ISNUMBER(SEARCH('🔎 TRA CỨU NHANH'!$C$2,$A6068)),ISNUMBER(SEARCH('🔎 TRA CỨU NHANH'!$C$2,$B6068)))),1,0)</f>
        <v/>
      </c>
      <c r="M6068">
        <f>IF(L6068&gt;N(L6067),L6068,"")</f>
        <v/>
      </c>
      <c r="N6068">
        <f>N(N6067)+IF(AND('💰 BÁO GIÁ'!$C$27&lt;&gt;"",OR(ISNUMBER(SEARCH('💰 BÁO GIÁ'!$C$27,$A6068)),ISNUMBER(SEARCH('💰 BÁO GIÁ'!$C$27,$B6068)))),1,0)</f>
        <v/>
      </c>
      <c r="O6068">
        <f>IF(N6068&gt;N(N6067),N6068,"")</f>
        <v/>
      </c>
    </row>
    <row r="6069">
      <c r="A6069">
        <f>IF('🔴 PHỚT ĐUÔI TRỤC CƠ'!A120="","",'🔴 PHỚT ĐUÔI TRỤC CƠ'!A120)</f>
        <v/>
      </c>
      <c r="B6069">
        <f>IF('🔴 PHỚT ĐUÔI TRỤC CƠ'!A120="","",'🔴 PHỚT ĐUÔI TRỤC CƠ'!P120)</f>
        <v/>
      </c>
      <c r="C6069">
        <f>IF('🔴 PHỚT ĐUÔI TRỤC CƠ'!A120="","","Phớt đuôi")</f>
        <v/>
      </c>
      <c r="D6069">
        <f>IF('🔴 PHỚT ĐUÔI TRỤC CƠ'!A120="","",'🔴 PHỚT ĐUÔI TRỤC CƠ'!G120)</f>
        <v/>
      </c>
      <c r="E6069">
        <f>IF('🔴 PHỚT ĐUÔI TRỤC CƠ'!A120="","",'🔴 PHỚT ĐUÔI TRỤC CƠ'!H120)</f>
        <v/>
      </c>
      <c r="F6069">
        <f>IF('🔴 PHỚT ĐUÔI TRỤC CƠ'!A120="","",'🔴 PHỚT ĐUÔI TRỤC CƠ'!I120)</f>
        <v/>
      </c>
      <c r="G6069">
        <f>IF('🔴 PHỚT ĐUÔI TRỤC CƠ'!A120="","",'🔴 PHỚT ĐUÔI TRỤC CƠ'!J120)</f>
        <v/>
      </c>
      <c r="H6069">
        <f>IF('🔴 PHỚT ĐUÔI TRỤC CƠ'!A120="","",'🔴 PHỚT ĐUÔI TRỤC CƠ'!K120)</f>
        <v/>
      </c>
      <c r="I6069">
        <f>IF('🔴 PHỚT ĐUÔI TRỤC CƠ'!A120="","",'🔴 PHỚT ĐUÔI TRỤC CƠ'!L120)</f>
        <v/>
      </c>
      <c r="J6069">
        <f>IF('🔴 PHỚT ĐUÔI TRỤC CƠ'!A120="","",'🔴 PHỚT ĐUÔI TRỤC CƠ'!D120)</f>
        <v/>
      </c>
      <c r="L6069">
        <f>N(L6068)+IF(AND('🔎 TRA CỨU NHANH'!$C$2&lt;&gt;"",OR(ISNUMBER(SEARCH('🔎 TRA CỨU NHANH'!$C$2,$A6069)),ISNUMBER(SEARCH('🔎 TRA CỨU NHANH'!$C$2,$B6069)))),1,0)</f>
        <v/>
      </c>
      <c r="M6069">
        <f>IF(L6069&gt;N(L6068),L6069,"")</f>
        <v/>
      </c>
      <c r="N6069">
        <f>N(N6068)+IF(AND('💰 BÁO GIÁ'!$C$27&lt;&gt;"",OR(ISNUMBER(SEARCH('💰 BÁO GIÁ'!$C$27,$A6069)),ISNUMBER(SEARCH('💰 BÁO GIÁ'!$C$27,$B6069)))),1,0)</f>
        <v/>
      </c>
      <c r="O6069">
        <f>IF(N6069&gt;N(N6068),N6069,"")</f>
        <v/>
      </c>
    </row>
    <row r="6070">
      <c r="A6070">
        <f>IF('🔴 PHỚT ĐUÔI TRỤC CƠ'!A121="","",'🔴 PHỚT ĐUÔI TRỤC CƠ'!A121)</f>
        <v/>
      </c>
      <c r="B6070">
        <f>IF('🔴 PHỚT ĐUÔI TRỤC CƠ'!A121="","",'🔴 PHỚT ĐUÔI TRỤC CƠ'!P121)</f>
        <v/>
      </c>
      <c r="C6070">
        <f>IF('🔴 PHỚT ĐUÔI TRỤC CƠ'!A121="","","Phớt đuôi")</f>
        <v/>
      </c>
      <c r="D6070">
        <f>IF('🔴 PHỚT ĐUÔI TRỤC CƠ'!A121="","",'🔴 PHỚT ĐUÔI TRỤC CƠ'!G121)</f>
        <v/>
      </c>
      <c r="E6070">
        <f>IF('🔴 PHỚT ĐUÔI TRỤC CƠ'!A121="","",'🔴 PHỚT ĐUÔI TRỤC CƠ'!H121)</f>
        <v/>
      </c>
      <c r="F6070">
        <f>IF('🔴 PHỚT ĐUÔI TRỤC CƠ'!A121="","",'🔴 PHỚT ĐUÔI TRỤC CƠ'!I121)</f>
        <v/>
      </c>
      <c r="G6070">
        <f>IF('🔴 PHỚT ĐUÔI TRỤC CƠ'!A121="","",'🔴 PHỚT ĐUÔI TRỤC CƠ'!J121)</f>
        <v/>
      </c>
      <c r="H6070">
        <f>IF('🔴 PHỚT ĐUÔI TRỤC CƠ'!A121="","",'🔴 PHỚT ĐUÔI TRỤC CƠ'!K121)</f>
        <v/>
      </c>
      <c r="I6070">
        <f>IF('🔴 PHỚT ĐUÔI TRỤC CƠ'!A121="","",'🔴 PHỚT ĐUÔI TRỤC CƠ'!L121)</f>
        <v/>
      </c>
      <c r="J6070">
        <f>IF('🔴 PHỚT ĐUÔI TRỤC CƠ'!A121="","",'🔴 PHỚT ĐUÔI TRỤC CƠ'!D121)</f>
        <v/>
      </c>
      <c r="L6070">
        <f>N(L6069)+IF(AND('🔎 TRA CỨU NHANH'!$C$2&lt;&gt;"",OR(ISNUMBER(SEARCH('🔎 TRA CỨU NHANH'!$C$2,$A6070)),ISNUMBER(SEARCH('🔎 TRA CỨU NHANH'!$C$2,$B6070)))),1,0)</f>
        <v/>
      </c>
      <c r="M6070">
        <f>IF(L6070&gt;N(L6069),L6070,"")</f>
        <v/>
      </c>
      <c r="N6070">
        <f>N(N6069)+IF(AND('💰 BÁO GIÁ'!$C$27&lt;&gt;"",OR(ISNUMBER(SEARCH('💰 BÁO GIÁ'!$C$27,$A6070)),ISNUMBER(SEARCH('💰 BÁO GIÁ'!$C$27,$B6070)))),1,0)</f>
        <v/>
      </c>
      <c r="O6070">
        <f>IF(N6070&gt;N(N6069),N6070,"")</f>
        <v/>
      </c>
    </row>
    <row r="6071">
      <c r="A6071">
        <f>IF('🔴 PHỚT ĐUÔI TRỤC CƠ'!A122="","",'🔴 PHỚT ĐUÔI TRỤC CƠ'!A122)</f>
        <v/>
      </c>
      <c r="B6071">
        <f>IF('🔴 PHỚT ĐUÔI TRỤC CƠ'!A122="","",'🔴 PHỚT ĐUÔI TRỤC CƠ'!P122)</f>
        <v/>
      </c>
      <c r="C6071">
        <f>IF('🔴 PHỚT ĐUÔI TRỤC CƠ'!A122="","","Phớt đuôi")</f>
        <v/>
      </c>
      <c r="D6071">
        <f>IF('🔴 PHỚT ĐUÔI TRỤC CƠ'!A122="","",'🔴 PHỚT ĐUÔI TRỤC CƠ'!G122)</f>
        <v/>
      </c>
      <c r="E6071">
        <f>IF('🔴 PHỚT ĐUÔI TRỤC CƠ'!A122="","",'🔴 PHỚT ĐUÔI TRỤC CƠ'!H122)</f>
        <v/>
      </c>
      <c r="F6071">
        <f>IF('🔴 PHỚT ĐUÔI TRỤC CƠ'!A122="","",'🔴 PHỚT ĐUÔI TRỤC CƠ'!I122)</f>
        <v/>
      </c>
      <c r="G6071">
        <f>IF('🔴 PHỚT ĐUÔI TRỤC CƠ'!A122="","",'🔴 PHỚT ĐUÔI TRỤC CƠ'!J122)</f>
        <v/>
      </c>
      <c r="H6071">
        <f>IF('🔴 PHỚT ĐUÔI TRỤC CƠ'!A122="","",'🔴 PHỚT ĐUÔI TRỤC CƠ'!K122)</f>
        <v/>
      </c>
      <c r="I6071">
        <f>IF('🔴 PHỚT ĐUÔI TRỤC CƠ'!A122="","",'🔴 PHỚT ĐUÔI TRỤC CƠ'!L122)</f>
        <v/>
      </c>
      <c r="J6071">
        <f>IF('🔴 PHỚT ĐUÔI TRỤC CƠ'!A122="","",'🔴 PHỚT ĐUÔI TRỤC CƠ'!D122)</f>
        <v/>
      </c>
      <c r="L6071">
        <f>N(L6070)+IF(AND('🔎 TRA CỨU NHANH'!$C$2&lt;&gt;"",OR(ISNUMBER(SEARCH('🔎 TRA CỨU NHANH'!$C$2,$A6071)),ISNUMBER(SEARCH('🔎 TRA CỨU NHANH'!$C$2,$B6071)))),1,0)</f>
        <v/>
      </c>
      <c r="M6071">
        <f>IF(L6071&gt;N(L6070),L6071,"")</f>
        <v/>
      </c>
      <c r="N6071">
        <f>N(N6070)+IF(AND('💰 BÁO GIÁ'!$C$27&lt;&gt;"",OR(ISNUMBER(SEARCH('💰 BÁO GIÁ'!$C$27,$A6071)),ISNUMBER(SEARCH('💰 BÁO GIÁ'!$C$27,$B6071)))),1,0)</f>
        <v/>
      </c>
      <c r="O6071">
        <f>IF(N6071&gt;N(N6070),N6071,"")</f>
        <v/>
      </c>
    </row>
    <row r="6072">
      <c r="A6072">
        <f>IF('🔴 PHỚT ĐUÔI TRỤC CƠ'!A123="","",'🔴 PHỚT ĐUÔI TRỤC CƠ'!A123)</f>
        <v/>
      </c>
      <c r="B6072">
        <f>IF('🔴 PHỚT ĐUÔI TRỤC CƠ'!A123="","",'🔴 PHỚT ĐUÔI TRỤC CƠ'!P123)</f>
        <v/>
      </c>
      <c r="C6072">
        <f>IF('🔴 PHỚT ĐUÔI TRỤC CƠ'!A123="","","Phớt đuôi")</f>
        <v/>
      </c>
      <c r="D6072">
        <f>IF('🔴 PHỚT ĐUÔI TRỤC CƠ'!A123="","",'🔴 PHỚT ĐUÔI TRỤC CƠ'!G123)</f>
        <v/>
      </c>
      <c r="E6072">
        <f>IF('🔴 PHỚT ĐUÔI TRỤC CƠ'!A123="","",'🔴 PHỚT ĐUÔI TRỤC CƠ'!H123)</f>
        <v/>
      </c>
      <c r="F6072">
        <f>IF('🔴 PHỚT ĐUÔI TRỤC CƠ'!A123="","",'🔴 PHỚT ĐUÔI TRỤC CƠ'!I123)</f>
        <v/>
      </c>
      <c r="G6072">
        <f>IF('🔴 PHỚT ĐUÔI TRỤC CƠ'!A123="","",'🔴 PHỚT ĐUÔI TRỤC CƠ'!J123)</f>
        <v/>
      </c>
      <c r="H6072">
        <f>IF('🔴 PHỚT ĐUÔI TRỤC CƠ'!A123="","",'🔴 PHỚT ĐUÔI TRỤC CƠ'!K123)</f>
        <v/>
      </c>
      <c r="I6072">
        <f>IF('🔴 PHỚT ĐUÔI TRỤC CƠ'!A123="","",'🔴 PHỚT ĐUÔI TRỤC CƠ'!L123)</f>
        <v/>
      </c>
      <c r="J6072">
        <f>IF('🔴 PHỚT ĐUÔI TRỤC CƠ'!A123="","",'🔴 PHỚT ĐUÔI TRỤC CƠ'!D123)</f>
        <v/>
      </c>
      <c r="L6072">
        <f>N(L6071)+IF(AND('🔎 TRA CỨU NHANH'!$C$2&lt;&gt;"",OR(ISNUMBER(SEARCH('🔎 TRA CỨU NHANH'!$C$2,$A6072)),ISNUMBER(SEARCH('🔎 TRA CỨU NHANH'!$C$2,$B6072)))),1,0)</f>
        <v/>
      </c>
      <c r="M6072">
        <f>IF(L6072&gt;N(L6071),L6072,"")</f>
        <v/>
      </c>
      <c r="N6072">
        <f>N(N6071)+IF(AND('💰 BÁO GIÁ'!$C$27&lt;&gt;"",OR(ISNUMBER(SEARCH('💰 BÁO GIÁ'!$C$27,$A6072)),ISNUMBER(SEARCH('💰 BÁO GIÁ'!$C$27,$B6072)))),1,0)</f>
        <v/>
      </c>
      <c r="O6072">
        <f>IF(N6072&gt;N(N6071),N6072,"")</f>
        <v/>
      </c>
    </row>
    <row r="6073">
      <c r="A6073">
        <f>IF('🔴 PHỚT ĐUÔI TRỤC CƠ'!A124="","",'🔴 PHỚT ĐUÔI TRỤC CƠ'!A124)</f>
        <v/>
      </c>
      <c r="B6073">
        <f>IF('🔴 PHỚT ĐUÔI TRỤC CƠ'!A124="","",'🔴 PHỚT ĐUÔI TRỤC CƠ'!P124)</f>
        <v/>
      </c>
      <c r="C6073">
        <f>IF('🔴 PHỚT ĐUÔI TRỤC CƠ'!A124="","","Phớt đuôi")</f>
        <v/>
      </c>
      <c r="D6073">
        <f>IF('🔴 PHỚT ĐUÔI TRỤC CƠ'!A124="","",'🔴 PHỚT ĐUÔI TRỤC CƠ'!G124)</f>
        <v/>
      </c>
      <c r="E6073">
        <f>IF('🔴 PHỚT ĐUÔI TRỤC CƠ'!A124="","",'🔴 PHỚT ĐUÔI TRỤC CƠ'!H124)</f>
        <v/>
      </c>
      <c r="F6073">
        <f>IF('🔴 PHỚT ĐUÔI TRỤC CƠ'!A124="","",'🔴 PHỚT ĐUÔI TRỤC CƠ'!I124)</f>
        <v/>
      </c>
      <c r="G6073">
        <f>IF('🔴 PHỚT ĐUÔI TRỤC CƠ'!A124="","",'🔴 PHỚT ĐUÔI TRỤC CƠ'!J124)</f>
        <v/>
      </c>
      <c r="H6073">
        <f>IF('🔴 PHỚT ĐUÔI TRỤC CƠ'!A124="","",'🔴 PHỚT ĐUÔI TRỤC CƠ'!K124)</f>
        <v/>
      </c>
      <c r="I6073">
        <f>IF('🔴 PHỚT ĐUÔI TRỤC CƠ'!A124="","",'🔴 PHỚT ĐUÔI TRỤC CƠ'!L124)</f>
        <v/>
      </c>
      <c r="J6073">
        <f>IF('🔴 PHỚT ĐUÔI TRỤC CƠ'!A124="","",'🔴 PHỚT ĐUÔI TRỤC CƠ'!D124)</f>
        <v/>
      </c>
      <c r="L6073">
        <f>N(L6072)+IF(AND('🔎 TRA CỨU NHANH'!$C$2&lt;&gt;"",OR(ISNUMBER(SEARCH('🔎 TRA CỨU NHANH'!$C$2,$A6073)),ISNUMBER(SEARCH('🔎 TRA CỨU NHANH'!$C$2,$B6073)))),1,0)</f>
        <v/>
      </c>
      <c r="M6073">
        <f>IF(L6073&gt;N(L6072),L6073,"")</f>
        <v/>
      </c>
      <c r="N6073">
        <f>N(N6072)+IF(AND('💰 BÁO GIÁ'!$C$27&lt;&gt;"",OR(ISNUMBER(SEARCH('💰 BÁO GIÁ'!$C$27,$A6073)),ISNUMBER(SEARCH('💰 BÁO GIÁ'!$C$27,$B6073)))),1,0)</f>
        <v/>
      </c>
      <c r="O6073">
        <f>IF(N6073&gt;N(N6072),N6073,"")</f>
        <v/>
      </c>
    </row>
    <row r="6074">
      <c r="A6074">
        <f>IF('🔴 PHỚT ĐUÔI TRỤC CƠ'!A125="","",'🔴 PHỚT ĐUÔI TRỤC CƠ'!A125)</f>
        <v/>
      </c>
      <c r="B6074">
        <f>IF('🔴 PHỚT ĐUÔI TRỤC CƠ'!A125="","",'🔴 PHỚT ĐUÔI TRỤC CƠ'!P125)</f>
        <v/>
      </c>
      <c r="C6074">
        <f>IF('🔴 PHỚT ĐUÔI TRỤC CƠ'!A125="","","Phớt đuôi")</f>
        <v/>
      </c>
      <c r="D6074">
        <f>IF('🔴 PHỚT ĐUÔI TRỤC CƠ'!A125="","",'🔴 PHỚT ĐUÔI TRỤC CƠ'!G125)</f>
        <v/>
      </c>
      <c r="E6074">
        <f>IF('🔴 PHỚT ĐUÔI TRỤC CƠ'!A125="","",'🔴 PHỚT ĐUÔI TRỤC CƠ'!H125)</f>
        <v/>
      </c>
      <c r="F6074">
        <f>IF('🔴 PHỚT ĐUÔI TRỤC CƠ'!A125="","",'🔴 PHỚT ĐUÔI TRỤC CƠ'!I125)</f>
        <v/>
      </c>
      <c r="G6074">
        <f>IF('🔴 PHỚT ĐUÔI TRỤC CƠ'!A125="","",'🔴 PHỚT ĐUÔI TRỤC CƠ'!J125)</f>
        <v/>
      </c>
      <c r="H6074">
        <f>IF('🔴 PHỚT ĐUÔI TRỤC CƠ'!A125="","",'🔴 PHỚT ĐUÔI TRỤC CƠ'!K125)</f>
        <v/>
      </c>
      <c r="I6074">
        <f>IF('🔴 PHỚT ĐUÔI TRỤC CƠ'!A125="","",'🔴 PHỚT ĐUÔI TRỤC CƠ'!L125)</f>
        <v/>
      </c>
      <c r="J6074">
        <f>IF('🔴 PHỚT ĐUÔI TRỤC CƠ'!A125="","",'🔴 PHỚT ĐUÔI TRỤC CƠ'!D125)</f>
        <v/>
      </c>
      <c r="L6074">
        <f>N(L6073)+IF(AND('🔎 TRA CỨU NHANH'!$C$2&lt;&gt;"",OR(ISNUMBER(SEARCH('🔎 TRA CỨU NHANH'!$C$2,$A6074)),ISNUMBER(SEARCH('🔎 TRA CỨU NHANH'!$C$2,$B6074)))),1,0)</f>
        <v/>
      </c>
      <c r="M6074">
        <f>IF(L6074&gt;N(L6073),L6074,"")</f>
        <v/>
      </c>
      <c r="N6074">
        <f>N(N6073)+IF(AND('💰 BÁO GIÁ'!$C$27&lt;&gt;"",OR(ISNUMBER(SEARCH('💰 BÁO GIÁ'!$C$27,$A6074)),ISNUMBER(SEARCH('💰 BÁO GIÁ'!$C$27,$B6074)))),1,0)</f>
        <v/>
      </c>
      <c r="O6074">
        <f>IF(N6074&gt;N(N6073),N6074,"")</f>
        <v/>
      </c>
    </row>
    <row r="6075">
      <c r="A6075">
        <f>IF('🔴 PHỚT ĐUÔI TRỤC CƠ'!A126="","",'🔴 PHỚT ĐUÔI TRỤC CƠ'!A126)</f>
        <v/>
      </c>
      <c r="B6075">
        <f>IF('🔴 PHỚT ĐUÔI TRỤC CƠ'!A126="","",'🔴 PHỚT ĐUÔI TRỤC CƠ'!P126)</f>
        <v/>
      </c>
      <c r="C6075">
        <f>IF('🔴 PHỚT ĐUÔI TRỤC CƠ'!A126="","","Phớt đuôi")</f>
        <v/>
      </c>
      <c r="D6075">
        <f>IF('🔴 PHỚT ĐUÔI TRỤC CƠ'!A126="","",'🔴 PHỚT ĐUÔI TRỤC CƠ'!G126)</f>
        <v/>
      </c>
      <c r="E6075">
        <f>IF('🔴 PHỚT ĐUÔI TRỤC CƠ'!A126="","",'🔴 PHỚT ĐUÔI TRỤC CƠ'!H126)</f>
        <v/>
      </c>
      <c r="F6075">
        <f>IF('🔴 PHỚT ĐUÔI TRỤC CƠ'!A126="","",'🔴 PHỚT ĐUÔI TRỤC CƠ'!I126)</f>
        <v/>
      </c>
      <c r="G6075">
        <f>IF('🔴 PHỚT ĐUÔI TRỤC CƠ'!A126="","",'🔴 PHỚT ĐUÔI TRỤC CƠ'!J126)</f>
        <v/>
      </c>
      <c r="H6075">
        <f>IF('🔴 PHỚT ĐUÔI TRỤC CƠ'!A126="","",'🔴 PHỚT ĐUÔI TRỤC CƠ'!K126)</f>
        <v/>
      </c>
      <c r="I6075">
        <f>IF('🔴 PHỚT ĐUÔI TRỤC CƠ'!A126="","",'🔴 PHỚT ĐUÔI TRỤC CƠ'!L126)</f>
        <v/>
      </c>
      <c r="J6075">
        <f>IF('🔴 PHỚT ĐUÔI TRỤC CƠ'!A126="","",'🔴 PHỚT ĐUÔI TRỤC CƠ'!D126)</f>
        <v/>
      </c>
      <c r="L6075">
        <f>N(L6074)+IF(AND('🔎 TRA CỨU NHANH'!$C$2&lt;&gt;"",OR(ISNUMBER(SEARCH('🔎 TRA CỨU NHANH'!$C$2,$A6075)),ISNUMBER(SEARCH('🔎 TRA CỨU NHANH'!$C$2,$B6075)))),1,0)</f>
        <v/>
      </c>
      <c r="M6075">
        <f>IF(L6075&gt;N(L6074),L6075,"")</f>
        <v/>
      </c>
      <c r="N6075">
        <f>N(N6074)+IF(AND('💰 BÁO GIÁ'!$C$27&lt;&gt;"",OR(ISNUMBER(SEARCH('💰 BÁO GIÁ'!$C$27,$A6075)),ISNUMBER(SEARCH('💰 BÁO GIÁ'!$C$27,$B6075)))),1,0)</f>
        <v/>
      </c>
      <c r="O6075">
        <f>IF(N6075&gt;N(N6074),N6075,"")</f>
        <v/>
      </c>
    </row>
    <row r="6076">
      <c r="A6076">
        <f>IF('🔴 PHỚT ĐUÔI TRỤC CƠ'!A127="","",'🔴 PHỚT ĐUÔI TRỤC CƠ'!A127)</f>
        <v/>
      </c>
      <c r="B6076">
        <f>IF('🔴 PHỚT ĐUÔI TRỤC CƠ'!A127="","",'🔴 PHỚT ĐUÔI TRỤC CƠ'!P127)</f>
        <v/>
      </c>
      <c r="C6076">
        <f>IF('🔴 PHỚT ĐUÔI TRỤC CƠ'!A127="","","Phớt đuôi")</f>
        <v/>
      </c>
      <c r="D6076">
        <f>IF('🔴 PHỚT ĐUÔI TRỤC CƠ'!A127="","",'🔴 PHỚT ĐUÔI TRỤC CƠ'!G127)</f>
        <v/>
      </c>
      <c r="E6076">
        <f>IF('🔴 PHỚT ĐUÔI TRỤC CƠ'!A127="","",'🔴 PHỚT ĐUÔI TRỤC CƠ'!H127)</f>
        <v/>
      </c>
      <c r="F6076">
        <f>IF('🔴 PHỚT ĐUÔI TRỤC CƠ'!A127="","",'🔴 PHỚT ĐUÔI TRỤC CƠ'!I127)</f>
        <v/>
      </c>
      <c r="G6076">
        <f>IF('🔴 PHỚT ĐUÔI TRỤC CƠ'!A127="","",'🔴 PHỚT ĐUÔI TRỤC CƠ'!J127)</f>
        <v/>
      </c>
      <c r="H6076">
        <f>IF('🔴 PHỚT ĐUÔI TRỤC CƠ'!A127="","",'🔴 PHỚT ĐUÔI TRỤC CƠ'!K127)</f>
        <v/>
      </c>
      <c r="I6076">
        <f>IF('🔴 PHỚT ĐUÔI TRỤC CƠ'!A127="","",'🔴 PHỚT ĐUÔI TRỤC CƠ'!L127)</f>
        <v/>
      </c>
      <c r="J6076">
        <f>IF('🔴 PHỚT ĐUÔI TRỤC CƠ'!A127="","",'🔴 PHỚT ĐUÔI TRỤC CƠ'!D127)</f>
        <v/>
      </c>
      <c r="L6076">
        <f>N(L6075)+IF(AND('🔎 TRA CỨU NHANH'!$C$2&lt;&gt;"",OR(ISNUMBER(SEARCH('🔎 TRA CỨU NHANH'!$C$2,$A6076)),ISNUMBER(SEARCH('🔎 TRA CỨU NHANH'!$C$2,$B6076)))),1,0)</f>
        <v/>
      </c>
      <c r="M6076">
        <f>IF(L6076&gt;N(L6075),L6076,"")</f>
        <v/>
      </c>
      <c r="N6076">
        <f>N(N6075)+IF(AND('💰 BÁO GIÁ'!$C$27&lt;&gt;"",OR(ISNUMBER(SEARCH('💰 BÁO GIÁ'!$C$27,$A6076)),ISNUMBER(SEARCH('💰 BÁO GIÁ'!$C$27,$B6076)))),1,0)</f>
        <v/>
      </c>
      <c r="O6076">
        <f>IF(N6076&gt;N(N6075),N6076,"")</f>
        <v/>
      </c>
    </row>
    <row r="6077">
      <c r="A6077">
        <f>IF('🔴 PHỚT ĐUÔI TRỤC CƠ'!A128="","",'🔴 PHỚT ĐUÔI TRỤC CƠ'!A128)</f>
        <v/>
      </c>
      <c r="B6077">
        <f>IF('🔴 PHỚT ĐUÔI TRỤC CƠ'!A128="","",'🔴 PHỚT ĐUÔI TRỤC CƠ'!P128)</f>
        <v/>
      </c>
      <c r="C6077">
        <f>IF('🔴 PHỚT ĐUÔI TRỤC CƠ'!A128="","","Phớt đuôi")</f>
        <v/>
      </c>
      <c r="D6077">
        <f>IF('🔴 PHỚT ĐUÔI TRỤC CƠ'!A128="","",'🔴 PHỚT ĐUÔI TRỤC CƠ'!G128)</f>
        <v/>
      </c>
      <c r="E6077">
        <f>IF('🔴 PHỚT ĐUÔI TRỤC CƠ'!A128="","",'🔴 PHỚT ĐUÔI TRỤC CƠ'!H128)</f>
        <v/>
      </c>
      <c r="F6077">
        <f>IF('🔴 PHỚT ĐUÔI TRỤC CƠ'!A128="","",'🔴 PHỚT ĐUÔI TRỤC CƠ'!I128)</f>
        <v/>
      </c>
      <c r="G6077">
        <f>IF('🔴 PHỚT ĐUÔI TRỤC CƠ'!A128="","",'🔴 PHỚT ĐUÔI TRỤC CƠ'!J128)</f>
        <v/>
      </c>
      <c r="H6077">
        <f>IF('🔴 PHỚT ĐUÔI TRỤC CƠ'!A128="","",'🔴 PHỚT ĐUÔI TRỤC CƠ'!K128)</f>
        <v/>
      </c>
      <c r="I6077">
        <f>IF('🔴 PHỚT ĐUÔI TRỤC CƠ'!A128="","",'🔴 PHỚT ĐUÔI TRỤC CƠ'!L128)</f>
        <v/>
      </c>
      <c r="J6077">
        <f>IF('🔴 PHỚT ĐUÔI TRỤC CƠ'!A128="","",'🔴 PHỚT ĐUÔI TRỤC CƠ'!D128)</f>
        <v/>
      </c>
      <c r="L6077">
        <f>N(L6076)+IF(AND('🔎 TRA CỨU NHANH'!$C$2&lt;&gt;"",OR(ISNUMBER(SEARCH('🔎 TRA CỨU NHANH'!$C$2,$A6077)),ISNUMBER(SEARCH('🔎 TRA CỨU NHANH'!$C$2,$B6077)))),1,0)</f>
        <v/>
      </c>
      <c r="M6077">
        <f>IF(L6077&gt;N(L6076),L6077,"")</f>
        <v/>
      </c>
      <c r="N6077">
        <f>N(N6076)+IF(AND('💰 BÁO GIÁ'!$C$27&lt;&gt;"",OR(ISNUMBER(SEARCH('💰 BÁO GIÁ'!$C$27,$A6077)),ISNUMBER(SEARCH('💰 BÁO GIÁ'!$C$27,$B6077)))),1,0)</f>
        <v/>
      </c>
      <c r="O6077">
        <f>IF(N6077&gt;N(N6076),N6077,"")</f>
        <v/>
      </c>
    </row>
    <row r="6078">
      <c r="A6078">
        <f>IF('🔴 PHỚT ĐUÔI TRỤC CƠ'!A129="","",'🔴 PHỚT ĐUÔI TRỤC CƠ'!A129)</f>
        <v/>
      </c>
      <c r="B6078">
        <f>IF('🔴 PHỚT ĐUÔI TRỤC CƠ'!A129="","",'🔴 PHỚT ĐUÔI TRỤC CƠ'!P129)</f>
        <v/>
      </c>
      <c r="C6078">
        <f>IF('🔴 PHỚT ĐUÔI TRỤC CƠ'!A129="","","Phớt đuôi")</f>
        <v/>
      </c>
      <c r="D6078">
        <f>IF('🔴 PHỚT ĐUÔI TRỤC CƠ'!A129="","",'🔴 PHỚT ĐUÔI TRỤC CƠ'!G129)</f>
        <v/>
      </c>
      <c r="E6078">
        <f>IF('🔴 PHỚT ĐUÔI TRỤC CƠ'!A129="","",'🔴 PHỚT ĐUÔI TRỤC CƠ'!H129)</f>
        <v/>
      </c>
      <c r="F6078">
        <f>IF('🔴 PHỚT ĐUÔI TRỤC CƠ'!A129="","",'🔴 PHỚT ĐUÔI TRỤC CƠ'!I129)</f>
        <v/>
      </c>
      <c r="G6078">
        <f>IF('🔴 PHỚT ĐUÔI TRỤC CƠ'!A129="","",'🔴 PHỚT ĐUÔI TRỤC CƠ'!J129)</f>
        <v/>
      </c>
      <c r="H6078">
        <f>IF('🔴 PHỚT ĐUÔI TRỤC CƠ'!A129="","",'🔴 PHỚT ĐUÔI TRỤC CƠ'!K129)</f>
        <v/>
      </c>
      <c r="I6078">
        <f>IF('🔴 PHỚT ĐUÔI TRỤC CƠ'!A129="","",'🔴 PHỚT ĐUÔI TRỤC CƠ'!L129)</f>
        <v/>
      </c>
      <c r="J6078">
        <f>IF('🔴 PHỚT ĐUÔI TRỤC CƠ'!A129="","",'🔴 PHỚT ĐUÔI TRỤC CƠ'!D129)</f>
        <v/>
      </c>
      <c r="L6078">
        <f>N(L6077)+IF(AND('🔎 TRA CỨU NHANH'!$C$2&lt;&gt;"",OR(ISNUMBER(SEARCH('🔎 TRA CỨU NHANH'!$C$2,$A6078)),ISNUMBER(SEARCH('🔎 TRA CỨU NHANH'!$C$2,$B6078)))),1,0)</f>
        <v/>
      </c>
      <c r="M6078">
        <f>IF(L6078&gt;N(L6077),L6078,"")</f>
        <v/>
      </c>
      <c r="N6078">
        <f>N(N6077)+IF(AND('💰 BÁO GIÁ'!$C$27&lt;&gt;"",OR(ISNUMBER(SEARCH('💰 BÁO GIÁ'!$C$27,$A6078)),ISNUMBER(SEARCH('💰 BÁO GIÁ'!$C$27,$B6078)))),1,0)</f>
        <v/>
      </c>
      <c r="O6078">
        <f>IF(N6078&gt;N(N6077),N6078,"")</f>
        <v/>
      </c>
    </row>
    <row r="6079">
      <c r="A6079">
        <f>IF('🔴 PHỚT ĐUÔI TRỤC CƠ'!A130="","",'🔴 PHỚT ĐUÔI TRỤC CƠ'!A130)</f>
        <v/>
      </c>
      <c r="B6079">
        <f>IF('🔴 PHỚT ĐUÔI TRỤC CƠ'!A130="","",'🔴 PHỚT ĐUÔI TRỤC CƠ'!P130)</f>
        <v/>
      </c>
      <c r="C6079">
        <f>IF('🔴 PHỚT ĐUÔI TRỤC CƠ'!A130="","","Phớt đuôi")</f>
        <v/>
      </c>
      <c r="D6079">
        <f>IF('🔴 PHỚT ĐUÔI TRỤC CƠ'!A130="","",'🔴 PHỚT ĐUÔI TRỤC CƠ'!G130)</f>
        <v/>
      </c>
      <c r="E6079">
        <f>IF('🔴 PHỚT ĐUÔI TRỤC CƠ'!A130="","",'🔴 PHỚT ĐUÔI TRỤC CƠ'!H130)</f>
        <v/>
      </c>
      <c r="F6079">
        <f>IF('🔴 PHỚT ĐUÔI TRỤC CƠ'!A130="","",'🔴 PHỚT ĐUÔI TRỤC CƠ'!I130)</f>
        <v/>
      </c>
      <c r="G6079">
        <f>IF('🔴 PHỚT ĐUÔI TRỤC CƠ'!A130="","",'🔴 PHỚT ĐUÔI TRỤC CƠ'!J130)</f>
        <v/>
      </c>
      <c r="H6079">
        <f>IF('🔴 PHỚT ĐUÔI TRỤC CƠ'!A130="","",'🔴 PHỚT ĐUÔI TRỤC CƠ'!K130)</f>
        <v/>
      </c>
      <c r="I6079">
        <f>IF('🔴 PHỚT ĐUÔI TRỤC CƠ'!A130="","",'🔴 PHỚT ĐUÔI TRỤC CƠ'!L130)</f>
        <v/>
      </c>
      <c r="J6079">
        <f>IF('🔴 PHỚT ĐUÔI TRỤC CƠ'!A130="","",'🔴 PHỚT ĐUÔI TRỤC CƠ'!D130)</f>
        <v/>
      </c>
      <c r="L6079">
        <f>N(L6078)+IF(AND('🔎 TRA CỨU NHANH'!$C$2&lt;&gt;"",OR(ISNUMBER(SEARCH('🔎 TRA CỨU NHANH'!$C$2,$A6079)),ISNUMBER(SEARCH('🔎 TRA CỨU NHANH'!$C$2,$B6079)))),1,0)</f>
        <v/>
      </c>
      <c r="M6079">
        <f>IF(L6079&gt;N(L6078),L6079,"")</f>
        <v/>
      </c>
      <c r="N6079">
        <f>N(N6078)+IF(AND('💰 BÁO GIÁ'!$C$27&lt;&gt;"",OR(ISNUMBER(SEARCH('💰 BÁO GIÁ'!$C$27,$A6079)),ISNUMBER(SEARCH('💰 BÁO GIÁ'!$C$27,$B6079)))),1,0)</f>
        <v/>
      </c>
      <c r="O6079">
        <f>IF(N6079&gt;N(N6078),N6079,"")</f>
        <v/>
      </c>
    </row>
    <row r="6080">
      <c r="A6080">
        <f>IF('🔴 PHỚT ĐUÔI TRỤC CƠ'!A131="","",'🔴 PHỚT ĐUÔI TRỤC CƠ'!A131)</f>
        <v/>
      </c>
      <c r="B6080">
        <f>IF('🔴 PHỚT ĐUÔI TRỤC CƠ'!A131="","",'🔴 PHỚT ĐUÔI TRỤC CƠ'!P131)</f>
        <v/>
      </c>
      <c r="C6080">
        <f>IF('🔴 PHỚT ĐUÔI TRỤC CƠ'!A131="","","Phớt đuôi")</f>
        <v/>
      </c>
      <c r="D6080">
        <f>IF('🔴 PHỚT ĐUÔI TRỤC CƠ'!A131="","",'🔴 PHỚT ĐUÔI TRỤC CƠ'!G131)</f>
        <v/>
      </c>
      <c r="E6080">
        <f>IF('🔴 PHỚT ĐUÔI TRỤC CƠ'!A131="","",'🔴 PHỚT ĐUÔI TRỤC CƠ'!H131)</f>
        <v/>
      </c>
      <c r="F6080">
        <f>IF('🔴 PHỚT ĐUÔI TRỤC CƠ'!A131="","",'🔴 PHỚT ĐUÔI TRỤC CƠ'!I131)</f>
        <v/>
      </c>
      <c r="G6080">
        <f>IF('🔴 PHỚT ĐUÔI TRỤC CƠ'!A131="","",'🔴 PHỚT ĐUÔI TRỤC CƠ'!J131)</f>
        <v/>
      </c>
      <c r="H6080">
        <f>IF('🔴 PHỚT ĐUÔI TRỤC CƠ'!A131="","",'🔴 PHỚT ĐUÔI TRỤC CƠ'!K131)</f>
        <v/>
      </c>
      <c r="I6080">
        <f>IF('🔴 PHỚT ĐUÔI TRỤC CƠ'!A131="","",'🔴 PHỚT ĐUÔI TRỤC CƠ'!L131)</f>
        <v/>
      </c>
      <c r="J6080">
        <f>IF('🔴 PHỚT ĐUÔI TRỤC CƠ'!A131="","",'🔴 PHỚT ĐUÔI TRỤC CƠ'!D131)</f>
        <v/>
      </c>
      <c r="L6080">
        <f>N(L6079)+IF(AND('🔎 TRA CỨU NHANH'!$C$2&lt;&gt;"",OR(ISNUMBER(SEARCH('🔎 TRA CỨU NHANH'!$C$2,$A6080)),ISNUMBER(SEARCH('🔎 TRA CỨU NHANH'!$C$2,$B6080)))),1,0)</f>
        <v/>
      </c>
      <c r="M6080">
        <f>IF(L6080&gt;N(L6079),L6080,"")</f>
        <v/>
      </c>
      <c r="N6080">
        <f>N(N6079)+IF(AND('💰 BÁO GIÁ'!$C$27&lt;&gt;"",OR(ISNUMBER(SEARCH('💰 BÁO GIÁ'!$C$27,$A6080)),ISNUMBER(SEARCH('💰 BÁO GIÁ'!$C$27,$B6080)))),1,0)</f>
        <v/>
      </c>
      <c r="O6080">
        <f>IF(N6080&gt;N(N6079),N6080,"")</f>
        <v/>
      </c>
    </row>
    <row r="6081">
      <c r="A6081">
        <f>IF('🔴 PHỚT ĐUÔI TRỤC CƠ'!A132="","",'🔴 PHỚT ĐUÔI TRỤC CƠ'!A132)</f>
        <v/>
      </c>
      <c r="B6081">
        <f>IF('🔴 PHỚT ĐUÔI TRỤC CƠ'!A132="","",'🔴 PHỚT ĐUÔI TRỤC CƠ'!P132)</f>
        <v/>
      </c>
      <c r="C6081">
        <f>IF('🔴 PHỚT ĐUÔI TRỤC CƠ'!A132="","","Phớt đuôi")</f>
        <v/>
      </c>
      <c r="D6081">
        <f>IF('🔴 PHỚT ĐUÔI TRỤC CƠ'!A132="","",'🔴 PHỚT ĐUÔI TRỤC CƠ'!G132)</f>
        <v/>
      </c>
      <c r="E6081">
        <f>IF('🔴 PHỚT ĐUÔI TRỤC CƠ'!A132="","",'🔴 PHỚT ĐUÔI TRỤC CƠ'!H132)</f>
        <v/>
      </c>
      <c r="F6081">
        <f>IF('🔴 PHỚT ĐUÔI TRỤC CƠ'!A132="","",'🔴 PHỚT ĐUÔI TRỤC CƠ'!I132)</f>
        <v/>
      </c>
      <c r="G6081">
        <f>IF('🔴 PHỚT ĐUÔI TRỤC CƠ'!A132="","",'🔴 PHỚT ĐUÔI TRỤC CƠ'!J132)</f>
        <v/>
      </c>
      <c r="H6081">
        <f>IF('🔴 PHỚT ĐUÔI TRỤC CƠ'!A132="","",'🔴 PHỚT ĐUÔI TRỤC CƠ'!K132)</f>
        <v/>
      </c>
      <c r="I6081">
        <f>IF('🔴 PHỚT ĐUÔI TRỤC CƠ'!A132="","",'🔴 PHỚT ĐUÔI TRỤC CƠ'!L132)</f>
        <v/>
      </c>
      <c r="J6081">
        <f>IF('🔴 PHỚT ĐUÔI TRỤC CƠ'!A132="","",'🔴 PHỚT ĐUÔI TRỤC CƠ'!D132)</f>
        <v/>
      </c>
      <c r="L6081">
        <f>N(L6080)+IF(AND('🔎 TRA CỨU NHANH'!$C$2&lt;&gt;"",OR(ISNUMBER(SEARCH('🔎 TRA CỨU NHANH'!$C$2,$A6081)),ISNUMBER(SEARCH('🔎 TRA CỨU NHANH'!$C$2,$B6081)))),1,0)</f>
        <v/>
      </c>
      <c r="M6081">
        <f>IF(L6081&gt;N(L6080),L6081,"")</f>
        <v/>
      </c>
      <c r="N6081">
        <f>N(N6080)+IF(AND('💰 BÁO GIÁ'!$C$27&lt;&gt;"",OR(ISNUMBER(SEARCH('💰 BÁO GIÁ'!$C$27,$A6081)),ISNUMBER(SEARCH('💰 BÁO GIÁ'!$C$27,$B6081)))),1,0)</f>
        <v/>
      </c>
      <c r="O6081">
        <f>IF(N6081&gt;N(N6080),N6081,"")</f>
        <v/>
      </c>
    </row>
    <row r="6082">
      <c r="A6082">
        <f>IF('🔴 PHỚT ĐUÔI TRỤC CƠ'!A133="","",'🔴 PHỚT ĐUÔI TRỤC CƠ'!A133)</f>
        <v/>
      </c>
      <c r="B6082">
        <f>IF('🔴 PHỚT ĐUÔI TRỤC CƠ'!A133="","",'🔴 PHỚT ĐUÔI TRỤC CƠ'!P133)</f>
        <v/>
      </c>
      <c r="C6082">
        <f>IF('🔴 PHỚT ĐUÔI TRỤC CƠ'!A133="","","Phớt đuôi")</f>
        <v/>
      </c>
      <c r="D6082">
        <f>IF('🔴 PHỚT ĐUÔI TRỤC CƠ'!A133="","",'🔴 PHỚT ĐUÔI TRỤC CƠ'!G133)</f>
        <v/>
      </c>
      <c r="E6082">
        <f>IF('🔴 PHỚT ĐUÔI TRỤC CƠ'!A133="","",'🔴 PHỚT ĐUÔI TRỤC CƠ'!H133)</f>
        <v/>
      </c>
      <c r="F6082">
        <f>IF('🔴 PHỚT ĐUÔI TRỤC CƠ'!A133="","",'🔴 PHỚT ĐUÔI TRỤC CƠ'!I133)</f>
        <v/>
      </c>
      <c r="G6082">
        <f>IF('🔴 PHỚT ĐUÔI TRỤC CƠ'!A133="","",'🔴 PHỚT ĐUÔI TRỤC CƠ'!J133)</f>
        <v/>
      </c>
      <c r="H6082">
        <f>IF('🔴 PHỚT ĐUÔI TRỤC CƠ'!A133="","",'🔴 PHỚT ĐUÔI TRỤC CƠ'!K133)</f>
        <v/>
      </c>
      <c r="I6082">
        <f>IF('🔴 PHỚT ĐUÔI TRỤC CƠ'!A133="","",'🔴 PHỚT ĐUÔI TRỤC CƠ'!L133)</f>
        <v/>
      </c>
      <c r="J6082">
        <f>IF('🔴 PHỚT ĐUÔI TRỤC CƠ'!A133="","",'🔴 PHỚT ĐUÔI TRỤC CƠ'!D133)</f>
        <v/>
      </c>
      <c r="L6082">
        <f>N(L6081)+IF(AND('🔎 TRA CỨU NHANH'!$C$2&lt;&gt;"",OR(ISNUMBER(SEARCH('🔎 TRA CỨU NHANH'!$C$2,$A6082)),ISNUMBER(SEARCH('🔎 TRA CỨU NHANH'!$C$2,$B6082)))),1,0)</f>
        <v/>
      </c>
      <c r="M6082">
        <f>IF(L6082&gt;N(L6081),L6082,"")</f>
        <v/>
      </c>
      <c r="N6082">
        <f>N(N6081)+IF(AND('💰 BÁO GIÁ'!$C$27&lt;&gt;"",OR(ISNUMBER(SEARCH('💰 BÁO GIÁ'!$C$27,$A6082)),ISNUMBER(SEARCH('💰 BÁO GIÁ'!$C$27,$B6082)))),1,0)</f>
        <v/>
      </c>
      <c r="O6082">
        <f>IF(N6082&gt;N(N6081),N6082,"")</f>
        <v/>
      </c>
    </row>
    <row r="6083">
      <c r="A6083">
        <f>IF('🔴 PHỚT ĐUÔI TRỤC CƠ'!A134="","",'🔴 PHỚT ĐUÔI TRỤC CƠ'!A134)</f>
        <v/>
      </c>
      <c r="B6083">
        <f>IF('🔴 PHỚT ĐUÔI TRỤC CƠ'!A134="","",'🔴 PHỚT ĐUÔI TRỤC CƠ'!P134)</f>
        <v/>
      </c>
      <c r="C6083">
        <f>IF('🔴 PHỚT ĐUÔI TRỤC CƠ'!A134="","","Phớt đuôi")</f>
        <v/>
      </c>
      <c r="D6083">
        <f>IF('🔴 PHỚT ĐUÔI TRỤC CƠ'!A134="","",'🔴 PHỚT ĐUÔI TRỤC CƠ'!G134)</f>
        <v/>
      </c>
      <c r="E6083">
        <f>IF('🔴 PHỚT ĐUÔI TRỤC CƠ'!A134="","",'🔴 PHỚT ĐUÔI TRỤC CƠ'!H134)</f>
        <v/>
      </c>
      <c r="F6083">
        <f>IF('🔴 PHỚT ĐUÔI TRỤC CƠ'!A134="","",'🔴 PHỚT ĐUÔI TRỤC CƠ'!I134)</f>
        <v/>
      </c>
      <c r="G6083">
        <f>IF('🔴 PHỚT ĐUÔI TRỤC CƠ'!A134="","",'🔴 PHỚT ĐUÔI TRỤC CƠ'!J134)</f>
        <v/>
      </c>
      <c r="H6083">
        <f>IF('🔴 PHỚT ĐUÔI TRỤC CƠ'!A134="","",'🔴 PHỚT ĐUÔI TRỤC CƠ'!K134)</f>
        <v/>
      </c>
      <c r="I6083">
        <f>IF('🔴 PHỚT ĐUÔI TRỤC CƠ'!A134="","",'🔴 PHỚT ĐUÔI TRỤC CƠ'!L134)</f>
        <v/>
      </c>
      <c r="J6083">
        <f>IF('🔴 PHỚT ĐUÔI TRỤC CƠ'!A134="","",'🔴 PHỚT ĐUÔI TRỤC CƠ'!D134)</f>
        <v/>
      </c>
      <c r="L6083">
        <f>N(L6082)+IF(AND('🔎 TRA CỨU NHANH'!$C$2&lt;&gt;"",OR(ISNUMBER(SEARCH('🔎 TRA CỨU NHANH'!$C$2,$A6083)),ISNUMBER(SEARCH('🔎 TRA CỨU NHANH'!$C$2,$B6083)))),1,0)</f>
        <v/>
      </c>
      <c r="M6083">
        <f>IF(L6083&gt;N(L6082),L6083,"")</f>
        <v/>
      </c>
      <c r="N6083">
        <f>N(N6082)+IF(AND('💰 BÁO GIÁ'!$C$27&lt;&gt;"",OR(ISNUMBER(SEARCH('💰 BÁO GIÁ'!$C$27,$A6083)),ISNUMBER(SEARCH('💰 BÁO GIÁ'!$C$27,$B6083)))),1,0)</f>
        <v/>
      </c>
      <c r="O6083">
        <f>IF(N6083&gt;N(N6082),N6083,"")</f>
        <v/>
      </c>
    </row>
    <row r="6084">
      <c r="A6084">
        <f>IF('🔴 PHỚT ĐUÔI TRỤC CƠ'!A135="","",'🔴 PHỚT ĐUÔI TRỤC CƠ'!A135)</f>
        <v/>
      </c>
      <c r="B6084">
        <f>IF('🔴 PHỚT ĐUÔI TRỤC CƠ'!A135="","",'🔴 PHỚT ĐUÔI TRỤC CƠ'!P135)</f>
        <v/>
      </c>
      <c r="C6084">
        <f>IF('🔴 PHỚT ĐUÔI TRỤC CƠ'!A135="","","Phớt đuôi")</f>
        <v/>
      </c>
      <c r="D6084">
        <f>IF('🔴 PHỚT ĐUÔI TRỤC CƠ'!A135="","",'🔴 PHỚT ĐUÔI TRỤC CƠ'!G135)</f>
        <v/>
      </c>
      <c r="E6084">
        <f>IF('🔴 PHỚT ĐUÔI TRỤC CƠ'!A135="","",'🔴 PHỚT ĐUÔI TRỤC CƠ'!H135)</f>
        <v/>
      </c>
      <c r="F6084">
        <f>IF('🔴 PHỚT ĐUÔI TRỤC CƠ'!A135="","",'🔴 PHỚT ĐUÔI TRỤC CƠ'!I135)</f>
        <v/>
      </c>
      <c r="G6084">
        <f>IF('🔴 PHỚT ĐUÔI TRỤC CƠ'!A135="","",'🔴 PHỚT ĐUÔI TRỤC CƠ'!J135)</f>
        <v/>
      </c>
      <c r="H6084">
        <f>IF('🔴 PHỚT ĐUÔI TRỤC CƠ'!A135="","",'🔴 PHỚT ĐUÔI TRỤC CƠ'!K135)</f>
        <v/>
      </c>
      <c r="I6084">
        <f>IF('🔴 PHỚT ĐUÔI TRỤC CƠ'!A135="","",'🔴 PHỚT ĐUÔI TRỤC CƠ'!L135)</f>
        <v/>
      </c>
      <c r="J6084">
        <f>IF('🔴 PHỚT ĐUÔI TRỤC CƠ'!A135="","",'🔴 PHỚT ĐUÔI TRỤC CƠ'!D135)</f>
        <v/>
      </c>
      <c r="L6084">
        <f>N(L6083)+IF(AND('🔎 TRA CỨU NHANH'!$C$2&lt;&gt;"",OR(ISNUMBER(SEARCH('🔎 TRA CỨU NHANH'!$C$2,$A6084)),ISNUMBER(SEARCH('🔎 TRA CỨU NHANH'!$C$2,$B6084)))),1,0)</f>
        <v/>
      </c>
      <c r="M6084">
        <f>IF(L6084&gt;N(L6083),L6084,"")</f>
        <v/>
      </c>
      <c r="N6084">
        <f>N(N6083)+IF(AND('💰 BÁO GIÁ'!$C$27&lt;&gt;"",OR(ISNUMBER(SEARCH('💰 BÁO GIÁ'!$C$27,$A6084)),ISNUMBER(SEARCH('💰 BÁO GIÁ'!$C$27,$B6084)))),1,0)</f>
        <v/>
      </c>
      <c r="O6084">
        <f>IF(N6084&gt;N(N6083),N6084,"")</f>
        <v/>
      </c>
    </row>
    <row r="6085">
      <c r="A6085">
        <f>IF('🔴 PHỚT ĐUÔI TRỤC CƠ'!A136="","",'🔴 PHỚT ĐUÔI TRỤC CƠ'!A136)</f>
        <v/>
      </c>
      <c r="B6085">
        <f>IF('🔴 PHỚT ĐUÔI TRỤC CƠ'!A136="","",'🔴 PHỚT ĐUÔI TRỤC CƠ'!P136)</f>
        <v/>
      </c>
      <c r="C6085">
        <f>IF('🔴 PHỚT ĐUÔI TRỤC CƠ'!A136="","","Phớt đuôi")</f>
        <v/>
      </c>
      <c r="D6085">
        <f>IF('🔴 PHỚT ĐUÔI TRỤC CƠ'!A136="","",'🔴 PHỚT ĐUÔI TRỤC CƠ'!G136)</f>
        <v/>
      </c>
      <c r="E6085">
        <f>IF('🔴 PHỚT ĐUÔI TRỤC CƠ'!A136="","",'🔴 PHỚT ĐUÔI TRỤC CƠ'!H136)</f>
        <v/>
      </c>
      <c r="F6085">
        <f>IF('🔴 PHỚT ĐUÔI TRỤC CƠ'!A136="","",'🔴 PHỚT ĐUÔI TRỤC CƠ'!I136)</f>
        <v/>
      </c>
      <c r="G6085">
        <f>IF('🔴 PHỚT ĐUÔI TRỤC CƠ'!A136="","",'🔴 PHỚT ĐUÔI TRỤC CƠ'!J136)</f>
        <v/>
      </c>
      <c r="H6085">
        <f>IF('🔴 PHỚT ĐUÔI TRỤC CƠ'!A136="","",'🔴 PHỚT ĐUÔI TRỤC CƠ'!K136)</f>
        <v/>
      </c>
      <c r="I6085">
        <f>IF('🔴 PHỚT ĐUÔI TRỤC CƠ'!A136="","",'🔴 PHỚT ĐUÔI TRỤC CƠ'!L136)</f>
        <v/>
      </c>
      <c r="J6085">
        <f>IF('🔴 PHỚT ĐUÔI TRỤC CƠ'!A136="","",'🔴 PHỚT ĐUÔI TRỤC CƠ'!D136)</f>
        <v/>
      </c>
      <c r="L6085">
        <f>N(L6084)+IF(AND('🔎 TRA CỨU NHANH'!$C$2&lt;&gt;"",OR(ISNUMBER(SEARCH('🔎 TRA CỨU NHANH'!$C$2,$A6085)),ISNUMBER(SEARCH('🔎 TRA CỨU NHANH'!$C$2,$B6085)))),1,0)</f>
        <v/>
      </c>
      <c r="M6085">
        <f>IF(L6085&gt;N(L6084),L6085,"")</f>
        <v/>
      </c>
      <c r="N6085">
        <f>N(N6084)+IF(AND('💰 BÁO GIÁ'!$C$27&lt;&gt;"",OR(ISNUMBER(SEARCH('💰 BÁO GIÁ'!$C$27,$A6085)),ISNUMBER(SEARCH('💰 BÁO GIÁ'!$C$27,$B6085)))),1,0)</f>
        <v/>
      </c>
      <c r="O6085">
        <f>IF(N6085&gt;N(N6084),N6085,"")</f>
        <v/>
      </c>
    </row>
    <row r="6086">
      <c r="A6086">
        <f>IF('🔴 PHỚT ĐUÔI TRỤC CƠ'!A137="","",'🔴 PHỚT ĐUÔI TRỤC CƠ'!A137)</f>
        <v/>
      </c>
      <c r="B6086">
        <f>IF('🔴 PHỚT ĐUÔI TRỤC CƠ'!A137="","",'🔴 PHỚT ĐUÔI TRỤC CƠ'!P137)</f>
        <v/>
      </c>
      <c r="C6086">
        <f>IF('🔴 PHỚT ĐUÔI TRỤC CƠ'!A137="","","Phớt đuôi")</f>
        <v/>
      </c>
      <c r="D6086">
        <f>IF('🔴 PHỚT ĐUÔI TRỤC CƠ'!A137="","",'🔴 PHỚT ĐUÔI TRỤC CƠ'!G137)</f>
        <v/>
      </c>
      <c r="E6086">
        <f>IF('🔴 PHỚT ĐUÔI TRỤC CƠ'!A137="","",'🔴 PHỚT ĐUÔI TRỤC CƠ'!H137)</f>
        <v/>
      </c>
      <c r="F6086">
        <f>IF('🔴 PHỚT ĐUÔI TRỤC CƠ'!A137="","",'🔴 PHỚT ĐUÔI TRỤC CƠ'!I137)</f>
        <v/>
      </c>
      <c r="G6086">
        <f>IF('🔴 PHỚT ĐUÔI TRỤC CƠ'!A137="","",'🔴 PHỚT ĐUÔI TRỤC CƠ'!J137)</f>
        <v/>
      </c>
      <c r="H6086">
        <f>IF('🔴 PHỚT ĐUÔI TRỤC CƠ'!A137="","",'🔴 PHỚT ĐUÔI TRỤC CƠ'!K137)</f>
        <v/>
      </c>
      <c r="I6086">
        <f>IF('🔴 PHỚT ĐUÔI TRỤC CƠ'!A137="","",'🔴 PHỚT ĐUÔI TRỤC CƠ'!L137)</f>
        <v/>
      </c>
      <c r="J6086">
        <f>IF('🔴 PHỚT ĐUÔI TRỤC CƠ'!A137="","",'🔴 PHỚT ĐUÔI TRỤC CƠ'!D137)</f>
        <v/>
      </c>
      <c r="L6086">
        <f>N(L6085)+IF(AND('🔎 TRA CỨU NHANH'!$C$2&lt;&gt;"",OR(ISNUMBER(SEARCH('🔎 TRA CỨU NHANH'!$C$2,$A6086)),ISNUMBER(SEARCH('🔎 TRA CỨU NHANH'!$C$2,$B6086)))),1,0)</f>
        <v/>
      </c>
      <c r="M6086">
        <f>IF(L6086&gt;N(L6085),L6086,"")</f>
        <v/>
      </c>
    </row>
    <row r="6087">
      <c r="A6087">
        <f>IF('📋 MIỂNG TNC'!A903="","",'📋 MIỂNG TNC'!A903)</f>
        <v/>
      </c>
      <c r="B6087">
        <f>IF('📋 MIỂNG TNC'!A903="","",'📋 MIỂNG TNC'!P903)</f>
        <v/>
      </c>
      <c r="C6087">
        <f>IF('📋 MIỂNG TNC'!A903="","","Miểng")</f>
        <v/>
      </c>
      <c r="D6087">
        <f>IF('📋 MIỂNG TNC'!A903="","",'📋 MIỂNG TNC'!H903)</f>
        <v/>
      </c>
      <c r="E6087" t="e">
        <v>#VALUE!</v>
      </c>
      <c r="F6087">
        <f>IF('📋 MIỂNG TNC'!A903="","",'📋 MIỂNG TNC'!J903)</f>
        <v/>
      </c>
      <c r="G6087">
        <f>IF('📋 MIỂNG TNC'!A903="","",'📋 MIỂNG TNC'!K903)</f>
        <v/>
      </c>
      <c r="H6087">
        <f>IF('📋 MIỂNG TNC'!A903="","",'📋 MIỂNG TNC'!L903)</f>
        <v/>
      </c>
      <c r="I6087">
        <f>IF('📋 MIỂNG TNC'!A903="","",'📋 MIỂNG TNC'!M903)</f>
        <v/>
      </c>
      <c r="J6087">
        <f>IF('📋 MIỂNG TNC'!A903="","",'📋 MIỂNG TNC'!D903)</f>
        <v/>
      </c>
      <c r="L6087">
        <f>N(L6086)+IF(AND('🔎 TRA CỨU NHANH'!$C$2&lt;&gt;"",OR(ISNUMBER(SEARCH('🔎 TRA CỨU NHANH'!$C$2,$A6087)),ISNUMBER(SEARCH('🔎 TRA CỨU NHANH'!$C$2,$B6087)))),1,0)</f>
        <v/>
      </c>
      <c r="M6087">
        <f>IF(L6087&gt;N(L6086),L6087,"")</f>
        <v/>
      </c>
    </row>
    <row r="6088">
      <c r="A6088">
        <f>IF('📋 MIỂNG TNC'!A904="","",'📋 MIỂNG TNC'!A904)</f>
        <v/>
      </c>
      <c r="B6088">
        <f>IF('📋 MIỂNG TNC'!A904="","",'📋 MIỂNG TNC'!P904)</f>
        <v/>
      </c>
      <c r="C6088">
        <f>IF('📋 MIỂNG TNC'!A904="","","Miểng")</f>
        <v/>
      </c>
      <c r="D6088">
        <f>IF('📋 MIỂNG TNC'!A904="","",'📋 MIỂNG TNC'!H904)</f>
        <v/>
      </c>
      <c r="E6088" t="e">
        <v>#VALUE!</v>
      </c>
      <c r="F6088">
        <f>IF('📋 MIỂNG TNC'!A904="","",'📋 MIỂNG TNC'!J904)</f>
        <v/>
      </c>
      <c r="G6088">
        <f>IF('📋 MIỂNG TNC'!A904="","",'📋 MIỂNG TNC'!K904)</f>
        <v/>
      </c>
      <c r="H6088">
        <f>IF('📋 MIỂNG TNC'!A904="","",'📋 MIỂNG TNC'!L904)</f>
        <v/>
      </c>
      <c r="I6088">
        <f>IF('📋 MIỂNG TNC'!A904="","",'📋 MIỂNG TNC'!M904)</f>
        <v/>
      </c>
      <c r="J6088">
        <f>IF('📋 MIỂNG TNC'!A904="","",'📋 MIỂNG TNC'!D904)</f>
        <v/>
      </c>
      <c r="L6088">
        <f>N(L6087)+IF(AND('🔎 TRA CỨU NHANH'!$C$2&lt;&gt;"",OR(ISNUMBER(SEARCH('🔎 TRA CỨU NHANH'!$C$2,$A6088)),ISNUMBER(SEARCH('🔎 TRA CỨU NHANH'!$C$2,$B6088)))),1,0)</f>
        <v/>
      </c>
      <c r="M6088">
        <f>IF(L6088&gt;N(L6087),L6088,"")</f>
        <v/>
      </c>
    </row>
    <row r="6089">
      <c r="A6089">
        <f>IF('📋 MIỂNG TNC'!A905="","",'📋 MIỂNG TNC'!A905)</f>
        <v/>
      </c>
      <c r="B6089">
        <f>IF('📋 MIỂNG TNC'!A905="","",'📋 MIỂNG TNC'!P905)</f>
        <v/>
      </c>
      <c r="C6089">
        <f>IF('📋 MIỂNG TNC'!A905="","","Miểng")</f>
        <v/>
      </c>
      <c r="D6089">
        <f>IF('📋 MIỂNG TNC'!A905="","",'📋 MIỂNG TNC'!H905)</f>
        <v/>
      </c>
      <c r="E6089" t="e">
        <v>#VALUE!</v>
      </c>
      <c r="F6089">
        <f>IF('📋 MIỂNG TNC'!A905="","",'📋 MIỂNG TNC'!J905)</f>
        <v/>
      </c>
      <c r="G6089">
        <f>IF('📋 MIỂNG TNC'!A905="","",'📋 MIỂNG TNC'!K905)</f>
        <v/>
      </c>
      <c r="H6089">
        <f>IF('📋 MIỂNG TNC'!A905="","",'📋 MIỂNG TNC'!L905)</f>
        <v/>
      </c>
      <c r="I6089">
        <f>IF('📋 MIỂNG TNC'!A905="","",'📋 MIỂNG TNC'!M905)</f>
        <v/>
      </c>
      <c r="J6089">
        <f>IF('📋 MIỂNG TNC'!A905="","",'📋 MIỂNG TNC'!D905)</f>
        <v/>
      </c>
      <c r="L6089">
        <f>N(L6088)+IF(AND('🔎 TRA CỨU NHANH'!$C$2&lt;&gt;"",OR(ISNUMBER(SEARCH('🔎 TRA CỨU NHANH'!$C$2,$A6089)),ISNUMBER(SEARCH('🔎 TRA CỨU NHANH'!$C$2,$B6089)))),1,0)</f>
        <v/>
      </c>
      <c r="M6089">
        <f>IF(L6089&gt;N(L6088),L6089,"")</f>
        <v/>
      </c>
    </row>
    <row r="6090">
      <c r="A6090">
        <f>IF('📋 MIỂNG TNC'!A906="","",'📋 MIỂNG TNC'!A906)</f>
        <v/>
      </c>
      <c r="B6090">
        <f>IF('📋 MIỂNG TNC'!A906="","",'📋 MIỂNG TNC'!P906)</f>
        <v/>
      </c>
      <c r="C6090">
        <f>IF('📋 MIỂNG TNC'!A906="","","Miểng")</f>
        <v/>
      </c>
      <c r="D6090">
        <f>IF('📋 MIỂNG TNC'!A906="","",'📋 MIỂNG TNC'!H906)</f>
        <v/>
      </c>
      <c r="E6090" t="e">
        <v>#VALUE!</v>
      </c>
      <c r="F6090" s="37">
        <f>IF('📋 MIỂNG TNC'!A906="","",'📋 MIỂNG TNC'!J906)</f>
        <v/>
      </c>
      <c r="G6090" s="37">
        <f>IF('📋 MIỂNG TNC'!A906="","",'📋 MIỂNG TNC'!K906)</f>
        <v/>
      </c>
      <c r="H6090" s="37">
        <f>IF('📋 MIỂNG TNC'!A906="","",'📋 MIỂNG TNC'!L906)</f>
        <v/>
      </c>
      <c r="I6090">
        <f>IF('📋 MIỂNG TNC'!A906="","",'📋 MIỂNG TNC'!M906)</f>
        <v/>
      </c>
      <c r="J6090">
        <f>IF('📋 MIỂNG TNC'!A906="","",'📋 MIỂNG TNC'!D906)</f>
        <v/>
      </c>
      <c r="L6090">
        <f>N(L6089)+IF(AND('🔎 TRA CỨU NHANH'!$C$2&lt;&gt;"",OR(ISNUMBER(SEARCH('🔎 TRA CỨU NHANH'!$C$2,$A6090)),ISNUMBER(SEARCH('🔎 TRA CỨU NHANH'!$C$2,$B6090)))),1,0)</f>
        <v/>
      </c>
      <c r="M6090">
        <f>IF(L6090&gt;N(L6089),L6090,"")</f>
        <v/>
      </c>
    </row>
    <row r="6091">
      <c r="A6091">
        <f>IF('📋 MIỂNG TNC'!A907="","",'📋 MIỂNG TNC'!A907)</f>
        <v/>
      </c>
      <c r="B6091">
        <f>IF('📋 MIỂNG TNC'!A907="","",'📋 MIỂNG TNC'!P907)</f>
        <v/>
      </c>
      <c r="C6091">
        <f>IF('📋 MIỂNG TNC'!A907="","","Miểng")</f>
        <v/>
      </c>
      <c r="D6091">
        <f>IF('📋 MIỂNG TNC'!A907="","",'📋 MIỂNG TNC'!H907)</f>
        <v/>
      </c>
      <c r="E6091" t="e">
        <v>#VALUE!</v>
      </c>
      <c r="F6091">
        <f>IF('📋 MIỂNG TNC'!A907="","",'📋 MIỂNG TNC'!J907)</f>
        <v/>
      </c>
      <c r="G6091">
        <f>IF('📋 MIỂNG TNC'!A907="","",'📋 MIỂNG TNC'!K907)</f>
        <v/>
      </c>
      <c r="H6091">
        <f>IF('📋 MIỂNG TNC'!A907="","",'📋 MIỂNG TNC'!L907)</f>
        <v/>
      </c>
      <c r="I6091">
        <f>IF('📋 MIỂNG TNC'!A907="","",'📋 MIỂNG TNC'!M907)</f>
        <v/>
      </c>
      <c r="J6091">
        <f>IF('📋 MIỂNG TNC'!A907="","",'📋 MIỂNG TNC'!D907)</f>
        <v/>
      </c>
      <c r="L6091">
        <f>N(L6090)+IF(AND('🔎 TRA CỨU NHANH'!$C$2&lt;&gt;"",OR(ISNUMBER(SEARCH('🔎 TRA CỨU NHANH'!$C$2,$A6091)),ISNUMBER(SEARCH('🔎 TRA CỨU NHANH'!$C$2,$B6091)))),1,0)</f>
        <v/>
      </c>
      <c r="M6091">
        <f>IF(L6091&gt;N(L6090),L6091,"")</f>
        <v/>
      </c>
    </row>
    <row r="6092">
      <c r="A6092">
        <f>IF('📋 MIỂNG TNC'!A908="","",'📋 MIỂNG TNC'!A908)</f>
        <v/>
      </c>
      <c r="B6092">
        <f>IF('📋 MIỂNG TNC'!A908="","",'📋 MIỂNG TNC'!P908)</f>
        <v/>
      </c>
      <c r="C6092">
        <f>IF('📋 MIỂNG TNC'!A908="","","Miểng")</f>
        <v/>
      </c>
      <c r="D6092">
        <f>IF('📋 MIỂNG TNC'!A908="","",'📋 MIỂNG TNC'!H908)</f>
        <v/>
      </c>
      <c r="E6092" t="e">
        <v>#VALUE!</v>
      </c>
      <c r="F6092" s="37">
        <f>IF('📋 MIỂNG TNC'!A908="","",'📋 MIỂNG TNC'!J908)</f>
        <v/>
      </c>
      <c r="G6092" s="37">
        <f>IF('📋 MIỂNG TNC'!A908="","",'📋 MIỂNG TNC'!K908)</f>
        <v/>
      </c>
      <c r="H6092" s="37">
        <f>IF('📋 MIỂNG TNC'!A908="","",'📋 MIỂNG TNC'!L908)</f>
        <v/>
      </c>
      <c r="I6092">
        <f>IF('📋 MIỂNG TNC'!A908="","",'📋 MIỂNG TNC'!M908)</f>
        <v/>
      </c>
      <c r="J6092">
        <f>IF('📋 MIỂNG TNC'!A908="","",'📋 MIỂNG TNC'!D908)</f>
        <v/>
      </c>
      <c r="L6092">
        <f>N(L6091)+IF(AND('🔎 TRA CỨU NHANH'!$C$2&lt;&gt;"",OR(ISNUMBER(SEARCH('🔎 TRA CỨU NHANH'!$C$2,$A6092)),ISNUMBER(SEARCH('🔎 TRA CỨU NHANH'!$C$2,$B6092)))),1,0)</f>
        <v/>
      </c>
      <c r="M6092">
        <f>IF(L6092&gt;N(L6091),L6092,"")</f>
        <v/>
      </c>
    </row>
    <row r="6093">
      <c r="A6093">
        <f>IF('📋 MIỂNG TNC'!A909="","",'📋 MIỂNG TNC'!A909)</f>
        <v/>
      </c>
      <c r="B6093">
        <f>IF('📋 MIỂNG TNC'!A909="","",'📋 MIỂNG TNC'!P909)</f>
        <v/>
      </c>
      <c r="C6093">
        <f>IF('📋 MIỂNG TNC'!A909="","","Miểng")</f>
        <v/>
      </c>
      <c r="D6093">
        <f>IF('📋 MIỂNG TNC'!A909="","",'📋 MIỂNG TNC'!H909)</f>
        <v/>
      </c>
      <c r="E6093" t="e">
        <v>#VALUE!</v>
      </c>
      <c r="F6093" s="37">
        <f>IF('📋 MIỂNG TNC'!A909="","",'📋 MIỂNG TNC'!J909)</f>
        <v/>
      </c>
      <c r="G6093" s="37">
        <f>IF('📋 MIỂNG TNC'!A909="","",'📋 MIỂNG TNC'!K909)</f>
        <v/>
      </c>
      <c r="H6093" s="37">
        <f>IF('📋 MIỂNG TNC'!A909="","",'📋 MIỂNG TNC'!L909)</f>
        <v/>
      </c>
      <c r="I6093">
        <f>IF('📋 MIỂNG TNC'!A909="","",'📋 MIỂNG TNC'!M909)</f>
        <v/>
      </c>
      <c r="J6093">
        <f>IF('📋 MIỂNG TNC'!A909="","",'📋 MIỂNG TNC'!D909)</f>
        <v/>
      </c>
      <c r="L6093">
        <f>N(L6092)+IF(AND('🔎 TRA CỨU NHANH'!$C$2&lt;&gt;"",OR(ISNUMBER(SEARCH('🔎 TRA CỨU NHANH'!$C$2,$A6093)),ISNUMBER(SEARCH('🔎 TRA CỨU NHANH'!$C$2,$B6093)))),1,0)</f>
        <v/>
      </c>
      <c r="M6093">
        <f>IF(L6093&gt;N(L6092),L6093,"")</f>
        <v/>
      </c>
    </row>
    <row r="6094">
      <c r="A6094">
        <f>IF('📋 MIỂNG TNC'!A910="","",'📋 MIỂNG TNC'!A910)</f>
        <v/>
      </c>
      <c r="B6094">
        <f>IF('📋 MIỂNG TNC'!A910="","",'📋 MIỂNG TNC'!P910)</f>
        <v/>
      </c>
      <c r="C6094">
        <f>IF('📋 MIỂNG TNC'!A910="","","Miểng")</f>
        <v/>
      </c>
      <c r="D6094">
        <f>IF('📋 MIỂNG TNC'!A910="","",'📋 MIỂNG TNC'!H910)</f>
        <v/>
      </c>
      <c r="E6094" t="e">
        <v>#VALUE!</v>
      </c>
      <c r="F6094">
        <f>IF('📋 MIỂNG TNC'!A910="","",'📋 MIỂNG TNC'!J910)</f>
        <v/>
      </c>
      <c r="G6094">
        <f>IF('📋 MIỂNG TNC'!A910="","",'📋 MIỂNG TNC'!K910)</f>
        <v/>
      </c>
      <c r="H6094">
        <f>IF('📋 MIỂNG TNC'!A910="","",'📋 MIỂNG TNC'!L910)</f>
        <v/>
      </c>
      <c r="I6094">
        <f>IF('📋 MIỂNG TNC'!A910="","",'📋 MIỂNG TNC'!M910)</f>
        <v/>
      </c>
      <c r="J6094">
        <f>IF('📋 MIỂNG TNC'!A910="","",'📋 MIỂNG TNC'!D910)</f>
        <v/>
      </c>
      <c r="L6094">
        <f>N(L6093)+IF(AND('🔎 TRA CỨU NHANH'!$C$2&lt;&gt;"",OR(ISNUMBER(SEARCH('🔎 TRA CỨU NHANH'!$C$2,$A6094)),ISNUMBER(SEARCH('🔎 TRA CỨU NHANH'!$C$2,$B6094)))),1,0)</f>
        <v/>
      </c>
      <c r="M6094">
        <f>IF(L6094&gt;N(L6093),L6094,"")</f>
        <v/>
      </c>
    </row>
    <row r="6095">
      <c r="A6095">
        <f>IF('📋 MIỂNG TNC'!A911="","",'📋 MIỂNG TNC'!A911)</f>
        <v/>
      </c>
      <c r="B6095">
        <f>IF('📋 MIỂNG TNC'!A911="","",'📋 MIỂNG TNC'!P911)</f>
        <v/>
      </c>
      <c r="C6095">
        <f>IF('📋 MIỂNG TNC'!A911="","","Miểng")</f>
        <v/>
      </c>
      <c r="D6095">
        <f>IF('📋 MIỂNG TNC'!A911="","",'📋 MIỂNG TNC'!H911)</f>
        <v/>
      </c>
      <c r="E6095" t="e">
        <v>#VALUE!</v>
      </c>
      <c r="F6095">
        <f>IF('📋 MIỂNG TNC'!A911="","",'📋 MIỂNG TNC'!J911)</f>
        <v/>
      </c>
      <c r="G6095">
        <f>IF('📋 MIỂNG TNC'!A911="","",'📋 MIỂNG TNC'!K911)</f>
        <v/>
      </c>
      <c r="H6095">
        <f>IF('📋 MIỂNG TNC'!A911="","",'📋 MIỂNG TNC'!L911)</f>
        <v/>
      </c>
      <c r="I6095">
        <f>IF('📋 MIỂNG TNC'!A911="","",'📋 MIỂNG TNC'!M911)</f>
        <v/>
      </c>
      <c r="J6095">
        <f>IF('📋 MIỂNG TNC'!A911="","",'📋 MIỂNG TNC'!D911)</f>
        <v/>
      </c>
      <c r="L6095">
        <f>N(L6094)+IF(AND('🔎 TRA CỨU NHANH'!$C$2&lt;&gt;"",OR(ISNUMBER(SEARCH('🔎 TRA CỨU NHANH'!$C$2,$A6095)),ISNUMBER(SEARCH('🔎 TRA CỨU NHANH'!$C$2,$B6095)))),1,0)</f>
        <v/>
      </c>
      <c r="M6095">
        <f>IF(L6095&gt;N(L6094),L6095,"")</f>
        <v/>
      </c>
    </row>
    <row r="6096">
      <c r="A6096">
        <f>IF('📋 MIỂNG TNC'!A912="","",'📋 MIỂNG TNC'!A912)</f>
        <v/>
      </c>
      <c r="B6096">
        <f>IF('📋 MIỂNG TNC'!A912="","",'📋 MIỂNG TNC'!P912)</f>
        <v/>
      </c>
      <c r="C6096">
        <f>IF('📋 MIỂNG TNC'!A912="","","Miểng")</f>
        <v/>
      </c>
      <c r="D6096">
        <f>IF('📋 MIỂNG TNC'!A912="","",'📋 MIỂNG TNC'!H912)</f>
        <v/>
      </c>
      <c r="E6096" t="e">
        <v>#VALUE!</v>
      </c>
      <c r="F6096" s="37">
        <f>IF('📋 MIỂNG TNC'!A912="","",'📋 MIỂNG TNC'!J912)</f>
        <v/>
      </c>
      <c r="G6096" s="37">
        <f>IF('📋 MIỂNG TNC'!A912="","",'📋 MIỂNG TNC'!K912)</f>
        <v/>
      </c>
      <c r="H6096" s="37">
        <f>IF('📋 MIỂNG TNC'!A912="","",'📋 MIỂNG TNC'!L912)</f>
        <v/>
      </c>
      <c r="I6096">
        <f>IF('📋 MIỂNG TNC'!A912="","",'📋 MIỂNG TNC'!M912)</f>
        <v/>
      </c>
      <c r="J6096">
        <f>IF('📋 MIỂNG TNC'!A912="","",'📋 MIỂNG TNC'!D912)</f>
        <v/>
      </c>
      <c r="L6096">
        <f>N(L6095)+IF(AND('🔎 TRA CỨU NHANH'!$C$2&lt;&gt;"",OR(ISNUMBER(SEARCH('🔎 TRA CỨU NHANH'!$C$2,$A6096)),ISNUMBER(SEARCH('🔎 TRA CỨU NHANH'!$C$2,$B6096)))),1,0)</f>
        <v/>
      </c>
      <c r="M6096">
        <f>IF(L6096&gt;N(L6095),L6096,"")</f>
        <v/>
      </c>
    </row>
    <row r="6097">
      <c r="A6097">
        <f>IF('📋 MIỂNG TNC'!A913="","",'📋 MIỂNG TNC'!A913)</f>
        <v/>
      </c>
      <c r="B6097">
        <f>IF('📋 MIỂNG TNC'!A913="","",'📋 MIỂNG TNC'!P913)</f>
        <v/>
      </c>
      <c r="C6097">
        <f>IF('📋 MIỂNG TNC'!A913="","","Miểng")</f>
        <v/>
      </c>
      <c r="D6097">
        <f>IF('📋 MIỂNG TNC'!A913="","",'📋 MIỂNG TNC'!H913)</f>
        <v/>
      </c>
      <c r="E6097" t="e">
        <v>#VALUE!</v>
      </c>
      <c r="F6097" s="37">
        <f>IF('📋 MIỂNG TNC'!A913="","",'📋 MIỂNG TNC'!J913)</f>
        <v/>
      </c>
      <c r="G6097" s="37">
        <f>IF('📋 MIỂNG TNC'!A913="","",'📋 MIỂNG TNC'!K913)</f>
        <v/>
      </c>
      <c r="H6097" s="37">
        <f>IF('📋 MIỂNG TNC'!A913="","",'📋 MIỂNG TNC'!L913)</f>
        <v/>
      </c>
      <c r="I6097">
        <f>IF('📋 MIỂNG TNC'!A913="","",'📋 MIỂNG TNC'!M913)</f>
        <v/>
      </c>
      <c r="J6097">
        <f>IF('📋 MIỂNG TNC'!A913="","",'📋 MIỂNG TNC'!D913)</f>
        <v/>
      </c>
      <c r="L6097">
        <f>N(L6096)+IF(AND('🔎 TRA CỨU NHANH'!$C$2&lt;&gt;"",OR(ISNUMBER(SEARCH('🔎 TRA CỨU NHANH'!$C$2,$A6097)),ISNUMBER(SEARCH('🔎 TRA CỨU NHANH'!$C$2,$B6097)))),1,0)</f>
        <v/>
      </c>
      <c r="M6097">
        <f>IF(L6097&gt;N(L6096),L6097,"")</f>
        <v/>
      </c>
    </row>
    <row r="6098">
      <c r="A6098">
        <f>IF('📋 MIỂNG TNC'!A914="","",'📋 MIỂNG TNC'!A914)</f>
        <v/>
      </c>
      <c r="B6098">
        <f>IF('📋 MIỂNG TNC'!A914="","",'📋 MIỂNG TNC'!P914)</f>
        <v/>
      </c>
      <c r="C6098">
        <f>IF('📋 MIỂNG TNC'!A914="","","Miểng")</f>
        <v/>
      </c>
      <c r="D6098">
        <f>IF('📋 MIỂNG TNC'!A914="","",'📋 MIỂNG TNC'!H914)</f>
        <v/>
      </c>
      <c r="E6098" t="e">
        <v>#VALUE!</v>
      </c>
      <c r="F6098" s="37">
        <f>IF('📋 MIỂNG TNC'!A914="","",'📋 MIỂNG TNC'!J914)</f>
        <v/>
      </c>
      <c r="G6098" s="37">
        <f>IF('📋 MIỂNG TNC'!A914="","",'📋 MIỂNG TNC'!K914)</f>
        <v/>
      </c>
      <c r="H6098" s="37">
        <f>IF('📋 MIỂNG TNC'!A914="","",'📋 MIỂNG TNC'!L914)</f>
        <v/>
      </c>
      <c r="I6098">
        <f>IF('📋 MIỂNG TNC'!A914="","",'📋 MIỂNG TNC'!M914)</f>
        <v/>
      </c>
      <c r="J6098">
        <f>IF('📋 MIỂNG TNC'!A914="","",'📋 MIỂNG TNC'!D914)</f>
        <v/>
      </c>
      <c r="L6098">
        <f>N(L6097)+IF(AND('🔎 TRA CỨU NHANH'!$C$2&lt;&gt;"",OR(ISNUMBER(SEARCH('🔎 TRA CỨU NHANH'!$C$2,$A6098)),ISNUMBER(SEARCH('🔎 TRA CỨU NHANH'!$C$2,$B6098)))),1,0)</f>
        <v/>
      </c>
      <c r="M6098">
        <f>IF(L6098&gt;N(L6097),L6098,"")</f>
        <v/>
      </c>
    </row>
    <row r="6099">
      <c r="A6099">
        <f>IF('📋 MIỂNG TNC'!A915="","",'📋 MIỂNG TNC'!A915)</f>
        <v/>
      </c>
      <c r="B6099">
        <f>IF('📋 MIỂNG TNC'!A915="","",'📋 MIỂNG TNC'!P915)</f>
        <v/>
      </c>
      <c r="C6099">
        <f>IF('📋 MIỂNG TNC'!A915="","","Miểng")</f>
        <v/>
      </c>
      <c r="D6099">
        <f>IF('📋 MIỂNG TNC'!A915="","",'📋 MIỂNG TNC'!H915)</f>
        <v/>
      </c>
      <c r="E6099" t="e">
        <v>#VALUE!</v>
      </c>
      <c r="F6099">
        <f>IF('📋 MIỂNG TNC'!A915="","",'📋 MIỂNG TNC'!J915)</f>
        <v/>
      </c>
      <c r="G6099">
        <f>IF('📋 MIỂNG TNC'!A915="","",'📋 MIỂNG TNC'!K915)</f>
        <v/>
      </c>
      <c r="H6099">
        <f>IF('📋 MIỂNG TNC'!A915="","",'📋 MIỂNG TNC'!L915)</f>
        <v/>
      </c>
      <c r="I6099">
        <f>IF('📋 MIỂNG TNC'!A915="","",'📋 MIỂNG TNC'!M915)</f>
        <v/>
      </c>
      <c r="J6099">
        <f>IF('📋 MIỂNG TNC'!A915="","",'📋 MIỂNG TNC'!D915)</f>
        <v/>
      </c>
      <c r="L6099">
        <f>N(L6098)+IF(AND('🔎 TRA CỨU NHANH'!$C$2&lt;&gt;"",OR(ISNUMBER(SEARCH('🔎 TRA CỨU NHANH'!$C$2,$A6099)),ISNUMBER(SEARCH('🔎 TRA CỨU NHANH'!$C$2,$B6099)))),1,0)</f>
        <v/>
      </c>
      <c r="M6099">
        <f>IF(L6099&gt;N(L6098),L6099,"")</f>
        <v/>
      </c>
    </row>
    <row r="6100">
      <c r="A6100">
        <f>IF('📋 MIỂNG TNC'!A916="","",'📋 MIỂNG TNC'!A916)</f>
        <v/>
      </c>
      <c r="B6100">
        <f>IF('📋 MIỂNG TNC'!A916="","",'📋 MIỂNG TNC'!P916)</f>
        <v/>
      </c>
      <c r="C6100">
        <f>IF('📋 MIỂNG TNC'!A916="","","Miểng")</f>
        <v/>
      </c>
      <c r="D6100">
        <f>IF('📋 MIỂNG TNC'!A916="","",'📋 MIỂNG TNC'!H916)</f>
        <v/>
      </c>
      <c r="E6100" t="e">
        <v>#VALUE!</v>
      </c>
      <c r="F6100">
        <f>IF('📋 MIỂNG TNC'!A916="","",'📋 MIỂNG TNC'!J916)</f>
        <v/>
      </c>
      <c r="G6100">
        <f>IF('📋 MIỂNG TNC'!A916="","",'📋 MIỂNG TNC'!K916)</f>
        <v/>
      </c>
      <c r="H6100">
        <f>IF('📋 MIỂNG TNC'!A916="","",'📋 MIỂNG TNC'!L916)</f>
        <v/>
      </c>
      <c r="I6100">
        <f>IF('📋 MIỂNG TNC'!A916="","",'📋 MIỂNG TNC'!M916)</f>
        <v/>
      </c>
      <c r="J6100">
        <f>IF('📋 MIỂNG TNC'!A916="","",'📋 MIỂNG TNC'!D916)</f>
        <v/>
      </c>
      <c r="L6100">
        <f>N(L6099)+IF(AND('🔎 TRA CỨU NHANH'!$C$2&lt;&gt;"",OR(ISNUMBER(SEARCH('🔎 TRA CỨU NHANH'!$C$2,$A6100)),ISNUMBER(SEARCH('🔎 TRA CỨU NHANH'!$C$2,$B6100)))),1,0)</f>
        <v/>
      </c>
      <c r="M6100">
        <f>IF(L6100&gt;N(L6099),L6100,"")</f>
        <v/>
      </c>
    </row>
    <row r="6101">
      <c r="A6101">
        <f>IF('📋 MIỂNG TNC'!A917="","",'📋 MIỂNG TNC'!A917)</f>
        <v/>
      </c>
      <c r="B6101">
        <f>IF('📋 MIỂNG TNC'!A917="","",'📋 MIỂNG TNC'!P917)</f>
        <v/>
      </c>
      <c r="C6101">
        <f>IF('📋 MIỂNG TNC'!A917="","","Miểng")</f>
        <v/>
      </c>
      <c r="D6101">
        <f>IF('📋 MIỂNG TNC'!A917="","",'📋 MIỂNG TNC'!H917)</f>
        <v/>
      </c>
      <c r="E6101" t="e">
        <v>#VALUE!</v>
      </c>
      <c r="F6101">
        <f>IF('📋 MIỂNG TNC'!A917="","",'📋 MIỂNG TNC'!J917)</f>
        <v/>
      </c>
      <c r="G6101">
        <f>IF('📋 MIỂNG TNC'!A917="","",'📋 MIỂNG TNC'!K917)</f>
        <v/>
      </c>
      <c r="H6101">
        <f>IF('📋 MIỂNG TNC'!A917="","",'📋 MIỂNG TNC'!L917)</f>
        <v/>
      </c>
      <c r="I6101">
        <f>IF('📋 MIỂNG TNC'!A917="","",'📋 MIỂNG TNC'!M917)</f>
        <v/>
      </c>
      <c r="J6101">
        <f>IF('📋 MIỂNG TNC'!A917="","",'📋 MIỂNG TNC'!D917)</f>
        <v/>
      </c>
      <c r="L6101">
        <f>N(L6100)+IF(AND('🔎 TRA CỨU NHANH'!$C$2&lt;&gt;"",OR(ISNUMBER(SEARCH('🔎 TRA CỨU NHANH'!$C$2,$A6101)),ISNUMBER(SEARCH('🔎 TRA CỨU NHANH'!$C$2,$B6101)))),1,0)</f>
        <v/>
      </c>
      <c r="M6101">
        <f>IF(L6101&gt;N(L6100),L6101,"")</f>
        <v/>
      </c>
    </row>
    <row r="6102">
      <c r="A6102">
        <f>IF('📋 MIỂNG TNC'!A918="","",'📋 MIỂNG TNC'!A918)</f>
        <v/>
      </c>
      <c r="B6102">
        <f>IF('📋 MIỂNG TNC'!A918="","",'📋 MIỂNG TNC'!P918)</f>
        <v/>
      </c>
      <c r="C6102">
        <f>IF('📋 MIỂNG TNC'!A918="","","Miểng")</f>
        <v/>
      </c>
      <c r="D6102">
        <f>IF('📋 MIỂNG TNC'!A918="","",'📋 MIỂNG TNC'!H918)</f>
        <v/>
      </c>
      <c r="E6102" t="e">
        <v>#VALUE!</v>
      </c>
      <c r="F6102">
        <f>IF('📋 MIỂNG TNC'!A918="","",'📋 MIỂNG TNC'!J918)</f>
        <v/>
      </c>
      <c r="G6102">
        <f>IF('📋 MIỂNG TNC'!A918="","",'📋 MIỂNG TNC'!K918)</f>
        <v/>
      </c>
      <c r="H6102">
        <f>IF('📋 MIỂNG TNC'!A918="","",'📋 MIỂNG TNC'!L918)</f>
        <v/>
      </c>
      <c r="I6102">
        <f>IF('📋 MIỂNG TNC'!A918="","",'📋 MIỂNG TNC'!M918)</f>
        <v/>
      </c>
      <c r="J6102">
        <f>IF('📋 MIỂNG TNC'!A918="","",'📋 MIỂNG TNC'!D918)</f>
        <v/>
      </c>
      <c r="L6102">
        <f>N(L6101)+IF(AND('🔎 TRA CỨU NHANH'!$C$2&lt;&gt;"",OR(ISNUMBER(SEARCH('🔎 TRA CỨU NHANH'!$C$2,$A6102)),ISNUMBER(SEARCH('🔎 TRA CỨU NHANH'!$C$2,$B6102)))),1,0)</f>
        <v/>
      </c>
      <c r="M6102">
        <f>IF(L6102&gt;N(L6101),L6102,"")</f>
        <v/>
      </c>
    </row>
    <row r="6103">
      <c r="A6103">
        <f>IF('📋 MIỂNG TNC'!A919="","",'📋 MIỂNG TNC'!A919)</f>
        <v/>
      </c>
      <c r="B6103">
        <f>IF('📋 MIỂNG TNC'!A919="","",'📋 MIỂNG TNC'!P919)</f>
        <v/>
      </c>
      <c r="C6103">
        <f>IF('📋 MIỂNG TNC'!A919="","","Miểng")</f>
        <v/>
      </c>
      <c r="D6103">
        <f>IF('📋 MIỂNG TNC'!A919="","",'📋 MIỂNG TNC'!H919)</f>
        <v/>
      </c>
      <c r="E6103" t="e">
        <v>#VALUE!</v>
      </c>
      <c r="F6103" s="37">
        <f>IF('📋 MIỂNG TNC'!A919="","",'📋 MIỂNG TNC'!J919)</f>
        <v/>
      </c>
      <c r="G6103" s="37">
        <f>IF('📋 MIỂNG TNC'!A919="","",'📋 MIỂNG TNC'!K919)</f>
        <v/>
      </c>
      <c r="H6103" s="37">
        <f>IF('📋 MIỂNG TNC'!A919="","",'📋 MIỂNG TNC'!L919)</f>
        <v/>
      </c>
      <c r="I6103">
        <f>IF('📋 MIỂNG TNC'!A919="","",'📋 MIỂNG TNC'!M919)</f>
        <v/>
      </c>
      <c r="J6103">
        <f>IF('📋 MIỂNG TNC'!A919="","",'📋 MIỂNG TNC'!D919)</f>
        <v/>
      </c>
      <c r="L6103">
        <f>N(L6102)+IF(AND('🔎 TRA CỨU NHANH'!$C$2&lt;&gt;"",OR(ISNUMBER(SEARCH('🔎 TRA CỨU NHANH'!$C$2,$A6103)),ISNUMBER(SEARCH('🔎 TRA CỨU NHANH'!$C$2,$B6103)))),1,0)</f>
        <v/>
      </c>
      <c r="M6103">
        <f>IF(L6103&gt;N(L6102),L6103,"")</f>
        <v/>
      </c>
    </row>
    <row r="6104">
      <c r="A6104">
        <f>IF('📋 MIỂNG TNC'!A920="","",'📋 MIỂNG TNC'!A920)</f>
        <v/>
      </c>
      <c r="B6104">
        <f>IF('📋 MIỂNG TNC'!A920="","",'📋 MIỂNG TNC'!P920)</f>
        <v/>
      </c>
      <c r="C6104">
        <f>IF('📋 MIỂNG TNC'!A920="","","Miểng")</f>
        <v/>
      </c>
      <c r="D6104">
        <f>IF('📋 MIỂNG TNC'!A920="","",'📋 MIỂNG TNC'!H920)</f>
        <v/>
      </c>
      <c r="E6104" t="e">
        <v>#VALUE!</v>
      </c>
      <c r="F6104">
        <f>IF('📋 MIỂNG TNC'!A920="","",'📋 MIỂNG TNC'!J920)</f>
        <v/>
      </c>
      <c r="G6104">
        <f>IF('📋 MIỂNG TNC'!A920="","",'📋 MIỂNG TNC'!K920)</f>
        <v/>
      </c>
      <c r="H6104">
        <f>IF('📋 MIỂNG TNC'!A920="","",'📋 MIỂNG TNC'!L920)</f>
        <v/>
      </c>
      <c r="I6104">
        <f>IF('📋 MIỂNG TNC'!A920="","",'📋 MIỂNG TNC'!M920)</f>
        <v/>
      </c>
      <c r="J6104">
        <f>IF('📋 MIỂNG TNC'!A920="","",'📋 MIỂNG TNC'!D920)</f>
        <v/>
      </c>
      <c r="L6104">
        <f>N(L6103)+IF(AND('🔎 TRA CỨU NHANH'!$C$2&lt;&gt;"",OR(ISNUMBER(SEARCH('🔎 TRA CỨU NHANH'!$C$2,$A6104)),ISNUMBER(SEARCH('🔎 TRA CỨU NHANH'!$C$2,$B6104)))),1,0)</f>
        <v/>
      </c>
      <c r="M6104">
        <f>IF(L6104&gt;N(L6103),L6104,"")</f>
        <v/>
      </c>
    </row>
    <row r="6105">
      <c r="A6105">
        <f>IF('📋 MIỂNG TNC'!A921="","",'📋 MIỂNG TNC'!A921)</f>
        <v/>
      </c>
      <c r="B6105">
        <f>IF('📋 MIỂNG TNC'!A921="","",'📋 MIỂNG TNC'!P921)</f>
        <v/>
      </c>
      <c r="C6105">
        <f>IF('📋 MIỂNG TNC'!A921="","","Miểng")</f>
        <v/>
      </c>
      <c r="D6105">
        <f>IF('📋 MIỂNG TNC'!A921="","",'📋 MIỂNG TNC'!H921)</f>
        <v/>
      </c>
      <c r="E6105" t="e">
        <v>#VALUE!</v>
      </c>
      <c r="F6105">
        <f>IF('📋 MIỂNG TNC'!A921="","",'📋 MIỂNG TNC'!J921)</f>
        <v/>
      </c>
      <c r="G6105">
        <f>IF('📋 MIỂNG TNC'!A921="","",'📋 MIỂNG TNC'!K921)</f>
        <v/>
      </c>
      <c r="H6105">
        <f>IF('📋 MIỂNG TNC'!A921="","",'📋 MIỂNG TNC'!L921)</f>
        <v/>
      </c>
      <c r="I6105">
        <f>IF('📋 MIỂNG TNC'!A921="","",'📋 MIỂNG TNC'!M921)</f>
        <v/>
      </c>
      <c r="J6105">
        <f>IF('📋 MIỂNG TNC'!A921="","",'📋 MIỂNG TNC'!D921)</f>
        <v/>
      </c>
      <c r="L6105">
        <f>N(L6104)+IF(AND('🔎 TRA CỨU NHANH'!$C$2&lt;&gt;"",OR(ISNUMBER(SEARCH('🔎 TRA CỨU NHANH'!$C$2,$A6105)),ISNUMBER(SEARCH('🔎 TRA CỨU NHANH'!$C$2,$B6105)))),1,0)</f>
        <v/>
      </c>
      <c r="M6105">
        <f>IF(L6105&gt;N(L6104),L6105,"")</f>
        <v/>
      </c>
    </row>
    <row r="6106">
      <c r="A6106">
        <f>IF('📋 MIỂNG TNC'!A922="","",'📋 MIỂNG TNC'!A922)</f>
        <v/>
      </c>
      <c r="B6106">
        <f>IF('📋 MIỂNG TNC'!A922="","",'📋 MIỂNG TNC'!P922)</f>
        <v/>
      </c>
      <c r="C6106">
        <f>IF('📋 MIỂNG TNC'!A922="","","Miểng")</f>
        <v/>
      </c>
      <c r="D6106">
        <f>IF('📋 MIỂNG TNC'!A922="","",'📋 MIỂNG TNC'!H922)</f>
        <v/>
      </c>
      <c r="E6106" t="e">
        <v>#VALUE!</v>
      </c>
      <c r="F6106" s="37">
        <f>IF('📋 MIỂNG TNC'!A922="","",'📋 MIỂNG TNC'!J922)</f>
        <v/>
      </c>
      <c r="G6106" s="37">
        <f>IF('📋 MIỂNG TNC'!A922="","",'📋 MIỂNG TNC'!K922)</f>
        <v/>
      </c>
      <c r="H6106" s="37">
        <f>IF('📋 MIỂNG TNC'!A922="","",'📋 MIỂNG TNC'!L922)</f>
        <v/>
      </c>
      <c r="I6106">
        <f>IF('📋 MIỂNG TNC'!A922="","",'📋 MIỂNG TNC'!M922)</f>
        <v/>
      </c>
      <c r="J6106">
        <f>IF('📋 MIỂNG TNC'!A922="","",'📋 MIỂNG TNC'!D922)</f>
        <v/>
      </c>
      <c r="L6106">
        <f>N(L6105)+IF(AND('🔎 TRA CỨU NHANH'!$C$2&lt;&gt;"",OR(ISNUMBER(SEARCH('🔎 TRA CỨU NHANH'!$C$2,$A6106)),ISNUMBER(SEARCH('🔎 TRA CỨU NHANH'!$C$2,$B6106)))),1,0)</f>
        <v/>
      </c>
      <c r="M6106">
        <f>IF(L6106&gt;N(L6105),L6106,"")</f>
        <v/>
      </c>
    </row>
    <row r="6107">
      <c r="A6107">
        <f>IF('📋 MIỂNG TNC'!A923="","",'📋 MIỂNG TNC'!A923)</f>
        <v/>
      </c>
      <c r="B6107">
        <f>IF('📋 MIỂNG TNC'!A923="","",'📋 MIỂNG TNC'!P923)</f>
        <v/>
      </c>
      <c r="C6107">
        <f>IF('📋 MIỂNG TNC'!A923="","","Miểng")</f>
        <v/>
      </c>
      <c r="D6107">
        <f>IF('📋 MIỂNG TNC'!A923="","",'📋 MIỂNG TNC'!H923)</f>
        <v/>
      </c>
      <c r="E6107" t="e">
        <v>#VALUE!</v>
      </c>
      <c r="F6107" s="37">
        <f>IF('📋 MIỂNG TNC'!A923="","",'📋 MIỂNG TNC'!J923)</f>
        <v/>
      </c>
      <c r="G6107" s="37">
        <f>IF('📋 MIỂNG TNC'!A923="","",'📋 MIỂNG TNC'!K923)</f>
        <v/>
      </c>
      <c r="H6107" s="37">
        <f>IF('📋 MIỂNG TNC'!A923="","",'📋 MIỂNG TNC'!L923)</f>
        <v/>
      </c>
      <c r="I6107">
        <f>IF('📋 MIỂNG TNC'!A923="","",'📋 MIỂNG TNC'!M923)</f>
        <v/>
      </c>
      <c r="J6107">
        <f>IF('📋 MIỂNG TNC'!A923="","",'📋 MIỂNG TNC'!D923)</f>
        <v/>
      </c>
      <c r="L6107">
        <f>N(L6106)+IF(AND('🔎 TRA CỨU NHANH'!$C$2&lt;&gt;"",OR(ISNUMBER(SEARCH('🔎 TRA CỨU NHANH'!$C$2,$A6107)),ISNUMBER(SEARCH('🔎 TRA CỨU NHANH'!$C$2,$B6107)))),1,0)</f>
        <v/>
      </c>
      <c r="M6107">
        <f>IF(L6107&gt;N(L6106),L6107,"")</f>
        <v/>
      </c>
    </row>
    <row r="6108">
      <c r="A6108">
        <f>IF('📋 MIỂNG TNC'!A924="","",'📋 MIỂNG TNC'!A924)</f>
        <v/>
      </c>
      <c r="B6108">
        <f>IF('📋 MIỂNG TNC'!A924="","",'📋 MIỂNG TNC'!P924)</f>
        <v/>
      </c>
      <c r="C6108">
        <f>IF('📋 MIỂNG TNC'!A924="","","Miểng")</f>
        <v/>
      </c>
      <c r="D6108">
        <f>IF('📋 MIỂNG TNC'!A924="","",'📋 MIỂNG TNC'!H924)</f>
        <v/>
      </c>
      <c r="E6108" t="e">
        <v>#VALUE!</v>
      </c>
      <c r="F6108" s="37">
        <f>IF('📋 MIỂNG TNC'!A924="","",'📋 MIỂNG TNC'!J924)</f>
        <v/>
      </c>
      <c r="G6108" s="37">
        <f>IF('📋 MIỂNG TNC'!A924="","",'📋 MIỂNG TNC'!K924)</f>
        <v/>
      </c>
      <c r="H6108" s="37">
        <f>IF('📋 MIỂNG TNC'!A924="","",'📋 MIỂNG TNC'!L924)</f>
        <v/>
      </c>
      <c r="I6108">
        <f>IF('📋 MIỂNG TNC'!A924="","",'📋 MIỂNG TNC'!M924)</f>
        <v/>
      </c>
      <c r="J6108">
        <f>IF('📋 MIỂNG TNC'!A924="","",'📋 MIỂNG TNC'!D924)</f>
        <v/>
      </c>
      <c r="L6108">
        <f>N(L6107)+IF(AND('🔎 TRA CỨU NHANH'!$C$2&lt;&gt;"",OR(ISNUMBER(SEARCH('🔎 TRA CỨU NHANH'!$C$2,$A6108)),ISNUMBER(SEARCH('🔎 TRA CỨU NHANH'!$C$2,$B6108)))),1,0)</f>
        <v/>
      </c>
      <c r="M6108">
        <f>IF(L6108&gt;N(L6107),L6108,"")</f>
        <v/>
      </c>
    </row>
    <row r="6109">
      <c r="A6109">
        <f>IF('📋 MIỂNG TNC'!A925="","",'📋 MIỂNG TNC'!A925)</f>
        <v/>
      </c>
      <c r="B6109">
        <f>IF('📋 MIỂNG TNC'!A925="","",'📋 MIỂNG TNC'!P925)</f>
        <v/>
      </c>
      <c r="C6109">
        <f>IF('📋 MIỂNG TNC'!A925="","","Miểng")</f>
        <v/>
      </c>
      <c r="D6109">
        <f>IF('📋 MIỂNG TNC'!A925="","",'📋 MIỂNG TNC'!H925)</f>
        <v/>
      </c>
      <c r="E6109" t="e">
        <v>#VALUE!</v>
      </c>
      <c r="F6109">
        <f>IF('📋 MIỂNG TNC'!A925="","",'📋 MIỂNG TNC'!J925)</f>
        <v/>
      </c>
      <c r="G6109">
        <f>IF('📋 MIỂNG TNC'!A925="","",'📋 MIỂNG TNC'!K925)</f>
        <v/>
      </c>
      <c r="H6109">
        <f>IF('📋 MIỂNG TNC'!A925="","",'📋 MIỂNG TNC'!L925)</f>
        <v/>
      </c>
      <c r="I6109">
        <f>IF('📋 MIỂNG TNC'!A925="","",'📋 MIỂNG TNC'!M925)</f>
        <v/>
      </c>
      <c r="J6109">
        <f>IF('📋 MIỂNG TNC'!A925="","",'📋 MIỂNG TNC'!D925)</f>
        <v/>
      </c>
      <c r="L6109">
        <f>N(L6108)+IF(AND('🔎 TRA CỨU NHANH'!$C$2&lt;&gt;"",OR(ISNUMBER(SEARCH('🔎 TRA CỨU NHANH'!$C$2,$A6109)),ISNUMBER(SEARCH('🔎 TRA CỨU NHANH'!$C$2,$B6109)))),1,0)</f>
        <v/>
      </c>
      <c r="M6109">
        <f>IF(L6109&gt;N(L6108),L6109,"")</f>
        <v/>
      </c>
    </row>
    <row r="6110">
      <c r="A6110">
        <f>IF('📋 MIỂNG TNC'!A926="","",'📋 MIỂNG TNC'!A926)</f>
        <v/>
      </c>
      <c r="B6110">
        <f>IF('📋 MIỂNG TNC'!A926="","",'📋 MIỂNG TNC'!P926)</f>
        <v/>
      </c>
      <c r="C6110">
        <f>IF('📋 MIỂNG TNC'!A926="","","Miểng")</f>
        <v/>
      </c>
      <c r="D6110">
        <f>IF('📋 MIỂNG TNC'!A926="","",'📋 MIỂNG TNC'!H926)</f>
        <v/>
      </c>
      <c r="E6110" t="e">
        <v>#VALUE!</v>
      </c>
      <c r="F6110">
        <f>IF('📋 MIỂNG TNC'!A926="","",'📋 MIỂNG TNC'!J926)</f>
        <v/>
      </c>
      <c r="G6110">
        <f>IF('📋 MIỂNG TNC'!A926="","",'📋 MIỂNG TNC'!K926)</f>
        <v/>
      </c>
      <c r="H6110">
        <f>IF('📋 MIỂNG TNC'!A926="","",'📋 MIỂNG TNC'!L926)</f>
        <v/>
      </c>
      <c r="I6110">
        <f>IF('📋 MIỂNG TNC'!A926="","",'📋 MIỂNG TNC'!M926)</f>
        <v/>
      </c>
      <c r="J6110">
        <f>IF('📋 MIỂNG TNC'!A926="","",'📋 MIỂNG TNC'!D926)</f>
        <v/>
      </c>
      <c r="L6110">
        <f>N(L6109)+IF(AND('🔎 TRA CỨU NHANH'!$C$2&lt;&gt;"",OR(ISNUMBER(SEARCH('🔎 TRA CỨU NHANH'!$C$2,$A6110)),ISNUMBER(SEARCH('🔎 TRA CỨU NHANH'!$C$2,$B6110)))),1,0)</f>
        <v/>
      </c>
      <c r="M6110">
        <f>IF(L6110&gt;N(L6109),L6110,"")</f>
        <v/>
      </c>
    </row>
    <row r="6111">
      <c r="A6111">
        <f>IF('📋 MIỂNG TNC'!A927="","",'📋 MIỂNG TNC'!A927)</f>
        <v/>
      </c>
      <c r="B6111">
        <f>IF('📋 MIỂNG TNC'!A927="","",'📋 MIỂNG TNC'!P927)</f>
        <v/>
      </c>
      <c r="C6111">
        <f>IF('📋 MIỂNG TNC'!A927="","","Miểng")</f>
        <v/>
      </c>
      <c r="D6111">
        <f>IF('📋 MIỂNG TNC'!A927="","",'📋 MIỂNG TNC'!H927)</f>
        <v/>
      </c>
      <c r="E6111" t="e">
        <v>#VALUE!</v>
      </c>
      <c r="F6111" s="37">
        <f>IF('📋 MIỂNG TNC'!A927="","",'📋 MIỂNG TNC'!J927)</f>
        <v/>
      </c>
      <c r="G6111" s="37">
        <f>IF('📋 MIỂNG TNC'!A927="","",'📋 MIỂNG TNC'!K927)</f>
        <v/>
      </c>
      <c r="H6111" s="37">
        <f>IF('📋 MIỂNG TNC'!A927="","",'📋 MIỂNG TNC'!L927)</f>
        <v/>
      </c>
      <c r="I6111">
        <f>IF('📋 MIỂNG TNC'!A927="","",'📋 MIỂNG TNC'!M927)</f>
        <v/>
      </c>
      <c r="J6111">
        <f>IF('📋 MIỂNG TNC'!A927="","",'📋 MIỂNG TNC'!D927)</f>
        <v/>
      </c>
      <c r="L6111">
        <f>N(L6110)+IF(AND('🔎 TRA CỨU NHANH'!$C$2&lt;&gt;"",OR(ISNUMBER(SEARCH('🔎 TRA CỨU NHANH'!$C$2,$A6111)),ISNUMBER(SEARCH('🔎 TRA CỨU NHANH'!$C$2,$B6111)))),1,0)</f>
        <v/>
      </c>
      <c r="M6111">
        <f>IF(L6111&gt;N(L6110),L6111,"")</f>
        <v/>
      </c>
    </row>
    <row r="6112">
      <c r="A6112">
        <f>IF('📋 MIỂNG TNC'!A928="","",'📋 MIỂNG TNC'!A928)</f>
        <v/>
      </c>
      <c r="B6112">
        <f>IF('📋 MIỂNG TNC'!A928="","",'📋 MIỂNG TNC'!P928)</f>
        <v/>
      </c>
      <c r="C6112">
        <f>IF('📋 MIỂNG TNC'!A928="","","Miểng")</f>
        <v/>
      </c>
      <c r="D6112">
        <f>IF('📋 MIỂNG TNC'!A928="","",'📋 MIỂNG TNC'!H928)</f>
        <v/>
      </c>
      <c r="E6112" t="e">
        <v>#VALUE!</v>
      </c>
      <c r="F6112">
        <f>IF('📋 MIỂNG TNC'!A928="","",'📋 MIỂNG TNC'!J928)</f>
        <v/>
      </c>
      <c r="G6112">
        <f>IF('📋 MIỂNG TNC'!A928="","",'📋 MIỂNG TNC'!K928)</f>
        <v/>
      </c>
      <c r="H6112">
        <f>IF('📋 MIỂNG TNC'!A928="","",'📋 MIỂNG TNC'!L928)</f>
        <v/>
      </c>
      <c r="I6112">
        <f>IF('📋 MIỂNG TNC'!A928="","",'📋 MIỂNG TNC'!M928)</f>
        <v/>
      </c>
      <c r="J6112">
        <f>IF('📋 MIỂNG TNC'!A928="","",'📋 MIỂNG TNC'!D928)</f>
        <v/>
      </c>
      <c r="L6112">
        <f>N(L6111)+IF(AND('🔎 TRA CỨU NHANH'!$C$2&lt;&gt;"",OR(ISNUMBER(SEARCH('🔎 TRA CỨU NHANH'!$C$2,$A6112)),ISNUMBER(SEARCH('🔎 TRA CỨU NHANH'!$C$2,$B6112)))),1,0)</f>
        <v/>
      </c>
      <c r="M6112">
        <f>IF(L6112&gt;N(L6111),L6112,"")</f>
        <v/>
      </c>
    </row>
    <row r="6113">
      <c r="A6113">
        <f>IF('📋 MIỂNG TNC'!A929="","",'📋 MIỂNG TNC'!A929)</f>
        <v/>
      </c>
      <c r="B6113">
        <f>IF('📋 MIỂNG TNC'!A929="","",'📋 MIỂNG TNC'!P929)</f>
        <v/>
      </c>
      <c r="C6113">
        <f>IF('📋 MIỂNG TNC'!A929="","","Miểng")</f>
        <v/>
      </c>
      <c r="D6113">
        <f>IF('📋 MIỂNG TNC'!A929="","",'📋 MIỂNG TNC'!H929)</f>
        <v/>
      </c>
      <c r="E6113" t="e">
        <v>#VALUE!</v>
      </c>
      <c r="F6113" s="37">
        <f>IF('📋 MIỂNG TNC'!A929="","",'📋 MIỂNG TNC'!J929)</f>
        <v/>
      </c>
      <c r="G6113" s="37">
        <f>IF('📋 MIỂNG TNC'!A929="","",'📋 MIỂNG TNC'!K929)</f>
        <v/>
      </c>
      <c r="H6113" s="37">
        <f>IF('📋 MIỂNG TNC'!A929="","",'📋 MIỂNG TNC'!L929)</f>
        <v/>
      </c>
      <c r="I6113">
        <f>IF('📋 MIỂNG TNC'!A929="","",'📋 MIỂNG TNC'!M929)</f>
        <v/>
      </c>
      <c r="J6113">
        <f>IF('📋 MIỂNG TNC'!A929="","",'📋 MIỂNG TNC'!D929)</f>
        <v/>
      </c>
      <c r="L6113">
        <f>N(L6112)+IF(AND('🔎 TRA CỨU NHANH'!$C$2&lt;&gt;"",OR(ISNUMBER(SEARCH('🔎 TRA CỨU NHANH'!$C$2,$A6113)),ISNUMBER(SEARCH('🔎 TRA CỨU NHANH'!$C$2,$B6113)))),1,0)</f>
        <v/>
      </c>
      <c r="M6113">
        <f>IF(L6113&gt;N(L6112),L6113,"")</f>
        <v/>
      </c>
    </row>
    <row r="6114">
      <c r="A6114">
        <f>IF('📋 MIỂNG TNC'!A930="","",'📋 MIỂNG TNC'!A930)</f>
        <v/>
      </c>
      <c r="B6114">
        <f>IF('📋 MIỂNG TNC'!A930="","",'📋 MIỂNG TNC'!P930)</f>
        <v/>
      </c>
      <c r="C6114">
        <f>IF('📋 MIỂNG TNC'!A930="","","Miểng")</f>
        <v/>
      </c>
      <c r="D6114">
        <f>IF('📋 MIỂNG TNC'!A930="","",'📋 MIỂNG TNC'!H930)</f>
        <v/>
      </c>
      <c r="E6114" t="e">
        <v>#VALUE!</v>
      </c>
      <c r="F6114" s="37">
        <f>IF('📋 MIỂNG TNC'!A930="","",'📋 MIỂNG TNC'!J930)</f>
        <v/>
      </c>
      <c r="G6114" s="37">
        <f>IF('📋 MIỂNG TNC'!A930="","",'📋 MIỂNG TNC'!K930)</f>
        <v/>
      </c>
      <c r="H6114" s="37">
        <f>IF('📋 MIỂNG TNC'!A930="","",'📋 MIỂNG TNC'!L930)</f>
        <v/>
      </c>
      <c r="I6114">
        <f>IF('📋 MIỂNG TNC'!A930="","",'📋 MIỂNG TNC'!M930)</f>
        <v/>
      </c>
      <c r="J6114">
        <f>IF('📋 MIỂNG TNC'!A930="","",'📋 MIỂNG TNC'!D930)</f>
        <v/>
      </c>
      <c r="L6114">
        <f>N(L6113)+IF(AND('🔎 TRA CỨU NHANH'!$C$2&lt;&gt;"",OR(ISNUMBER(SEARCH('🔎 TRA CỨU NHANH'!$C$2,$A6114)),ISNUMBER(SEARCH('🔎 TRA CỨU NHANH'!$C$2,$B6114)))),1,0)</f>
        <v/>
      </c>
      <c r="M6114">
        <f>IF(L6114&gt;N(L6113),L6114,"")</f>
        <v/>
      </c>
    </row>
    <row r="6115">
      <c r="A6115">
        <f>IF('📋 MIỂNG TNC'!A931="","",'📋 MIỂNG TNC'!A931)</f>
        <v/>
      </c>
      <c r="B6115">
        <f>IF('📋 MIỂNG TNC'!A931="","",'📋 MIỂNG TNC'!P931)</f>
        <v/>
      </c>
      <c r="C6115">
        <f>IF('📋 MIỂNG TNC'!A931="","","Miểng")</f>
        <v/>
      </c>
      <c r="D6115">
        <f>IF('📋 MIỂNG TNC'!A931="","",'📋 MIỂNG TNC'!H931)</f>
        <v/>
      </c>
      <c r="E6115" t="e">
        <v>#VALUE!</v>
      </c>
      <c r="F6115">
        <f>IF('📋 MIỂNG TNC'!A931="","",'📋 MIỂNG TNC'!J931)</f>
        <v/>
      </c>
      <c r="G6115">
        <f>IF('📋 MIỂNG TNC'!A931="","",'📋 MIỂNG TNC'!K931)</f>
        <v/>
      </c>
      <c r="H6115">
        <f>IF('📋 MIỂNG TNC'!A931="","",'📋 MIỂNG TNC'!L931)</f>
        <v/>
      </c>
      <c r="I6115">
        <f>IF('📋 MIỂNG TNC'!A931="","",'📋 MIỂNG TNC'!M931)</f>
        <v/>
      </c>
      <c r="J6115">
        <f>IF('📋 MIỂNG TNC'!A931="","",'📋 MIỂNG TNC'!D931)</f>
        <v/>
      </c>
      <c r="L6115">
        <f>N(L6114)+IF(AND('🔎 TRA CỨU NHANH'!$C$2&lt;&gt;"",OR(ISNUMBER(SEARCH('🔎 TRA CỨU NHANH'!$C$2,$A6115)),ISNUMBER(SEARCH('🔎 TRA CỨU NHANH'!$C$2,$B6115)))),1,0)</f>
        <v/>
      </c>
      <c r="M6115">
        <f>IF(L6115&gt;N(L6114),L6115,"")</f>
        <v/>
      </c>
    </row>
    <row r="6116">
      <c r="A6116">
        <f>IF('📋 MIỂNG TNC'!A932="","",'📋 MIỂNG TNC'!A932)</f>
        <v/>
      </c>
      <c r="B6116">
        <f>IF('📋 MIỂNG TNC'!A932="","",'📋 MIỂNG TNC'!P932)</f>
        <v/>
      </c>
      <c r="C6116">
        <f>IF('📋 MIỂNG TNC'!A932="","","Miểng")</f>
        <v/>
      </c>
      <c r="D6116">
        <f>IF('📋 MIỂNG TNC'!A932="","",'📋 MIỂNG TNC'!H932)</f>
        <v/>
      </c>
      <c r="E6116" t="e">
        <v>#VALUE!</v>
      </c>
      <c r="F6116">
        <f>IF('📋 MIỂNG TNC'!A932="","",'📋 MIỂNG TNC'!J932)</f>
        <v/>
      </c>
      <c r="G6116">
        <f>IF('📋 MIỂNG TNC'!A932="","",'📋 MIỂNG TNC'!K932)</f>
        <v/>
      </c>
      <c r="H6116">
        <f>IF('📋 MIỂNG TNC'!A932="","",'📋 MIỂNG TNC'!L932)</f>
        <v/>
      </c>
      <c r="I6116">
        <f>IF('📋 MIỂNG TNC'!A932="","",'📋 MIỂNG TNC'!M932)</f>
        <v/>
      </c>
      <c r="J6116">
        <f>IF('📋 MIỂNG TNC'!A932="","",'📋 MIỂNG TNC'!D932)</f>
        <v/>
      </c>
      <c r="L6116">
        <f>N(L6115)+IF(AND('🔎 TRA CỨU NHANH'!$C$2&lt;&gt;"",OR(ISNUMBER(SEARCH('🔎 TRA CỨU NHANH'!$C$2,$A6116)),ISNUMBER(SEARCH('🔎 TRA CỨU NHANH'!$C$2,$B6116)))),1,0)</f>
        <v/>
      </c>
      <c r="M6116">
        <f>IF(L6116&gt;N(L6115),L6116,"")</f>
        <v/>
      </c>
    </row>
    <row r="6117">
      <c r="A6117">
        <f>IF('📋 MIỂNG TNC'!A933="","",'📋 MIỂNG TNC'!A933)</f>
        <v/>
      </c>
      <c r="B6117">
        <f>IF('📋 MIỂNG TNC'!A933="","",'📋 MIỂNG TNC'!P933)</f>
        <v/>
      </c>
      <c r="C6117">
        <f>IF('📋 MIỂNG TNC'!A933="","","Miểng")</f>
        <v/>
      </c>
      <c r="D6117">
        <f>IF('📋 MIỂNG TNC'!A933="","",'📋 MIỂNG TNC'!H933)</f>
        <v/>
      </c>
      <c r="E6117" t="e">
        <v>#VALUE!</v>
      </c>
      <c r="F6117">
        <f>IF('📋 MIỂNG TNC'!A933="","",'📋 MIỂNG TNC'!J933)</f>
        <v/>
      </c>
      <c r="G6117">
        <f>IF('📋 MIỂNG TNC'!A933="","",'📋 MIỂNG TNC'!K933)</f>
        <v/>
      </c>
      <c r="H6117">
        <f>IF('📋 MIỂNG TNC'!A933="","",'📋 MIỂNG TNC'!L933)</f>
        <v/>
      </c>
      <c r="I6117">
        <f>IF('📋 MIỂNG TNC'!A933="","",'📋 MIỂNG TNC'!M933)</f>
        <v/>
      </c>
      <c r="J6117">
        <f>IF('📋 MIỂNG TNC'!A933="","",'📋 MIỂNG TNC'!D933)</f>
        <v/>
      </c>
      <c r="L6117">
        <f>N(L6116)+IF(AND('🔎 TRA CỨU NHANH'!$C$2&lt;&gt;"",OR(ISNUMBER(SEARCH('🔎 TRA CỨU NHANH'!$C$2,$A6117)),ISNUMBER(SEARCH('🔎 TRA CỨU NHANH'!$C$2,$B6117)))),1,0)</f>
        <v/>
      </c>
      <c r="M6117">
        <f>IF(L6117&gt;N(L6116),L6117,"")</f>
        <v/>
      </c>
    </row>
    <row r="6118">
      <c r="A6118">
        <f>IF('📋 MIỂNG TNC'!A934="","",'📋 MIỂNG TNC'!A934)</f>
        <v/>
      </c>
      <c r="B6118">
        <f>IF('📋 MIỂNG TNC'!A934="","",'📋 MIỂNG TNC'!P934)</f>
        <v/>
      </c>
      <c r="C6118">
        <f>IF('📋 MIỂNG TNC'!A934="","","Miểng")</f>
        <v/>
      </c>
      <c r="D6118">
        <f>IF('📋 MIỂNG TNC'!A934="","",'📋 MIỂNG TNC'!H934)</f>
        <v/>
      </c>
      <c r="E6118" t="e">
        <v>#VALUE!</v>
      </c>
      <c r="F6118" s="37">
        <f>IF('📋 MIỂNG TNC'!A934="","",'📋 MIỂNG TNC'!J934)</f>
        <v/>
      </c>
      <c r="G6118" s="37">
        <f>IF('📋 MIỂNG TNC'!A934="","",'📋 MIỂNG TNC'!K934)</f>
        <v/>
      </c>
      <c r="H6118" s="37">
        <f>IF('📋 MIỂNG TNC'!A934="","",'📋 MIỂNG TNC'!L934)</f>
        <v/>
      </c>
      <c r="I6118">
        <f>IF('📋 MIỂNG TNC'!A934="","",'📋 MIỂNG TNC'!M934)</f>
        <v/>
      </c>
      <c r="J6118">
        <f>IF('📋 MIỂNG TNC'!A934="","",'📋 MIỂNG TNC'!D934)</f>
        <v/>
      </c>
      <c r="L6118">
        <f>N(L6117)+IF(AND('🔎 TRA CỨU NHANH'!$C$2&lt;&gt;"",OR(ISNUMBER(SEARCH('🔎 TRA CỨU NHANH'!$C$2,$A6118)),ISNUMBER(SEARCH('🔎 TRA CỨU NHANH'!$C$2,$B6118)))),1,0)</f>
        <v/>
      </c>
      <c r="M6118">
        <f>IF(L6118&gt;N(L6117),L6118,"")</f>
        <v/>
      </c>
    </row>
    <row r="6119">
      <c r="A6119">
        <f>IF('📋 MIỂNG TNC'!A935="","",'📋 MIỂNG TNC'!A935)</f>
        <v/>
      </c>
      <c r="B6119">
        <f>IF('📋 MIỂNG TNC'!A935="","",'📋 MIỂNG TNC'!P935)</f>
        <v/>
      </c>
      <c r="C6119">
        <f>IF('📋 MIỂNG TNC'!A935="","","Miểng")</f>
        <v/>
      </c>
      <c r="D6119">
        <f>IF('📋 MIỂNG TNC'!A935="","",'📋 MIỂNG TNC'!H935)</f>
        <v/>
      </c>
      <c r="E6119" t="e">
        <v>#VALUE!</v>
      </c>
      <c r="F6119" s="37">
        <f>IF('📋 MIỂNG TNC'!A935="","",'📋 MIỂNG TNC'!J935)</f>
        <v/>
      </c>
      <c r="G6119" s="37">
        <f>IF('📋 MIỂNG TNC'!A935="","",'📋 MIỂNG TNC'!K935)</f>
        <v/>
      </c>
      <c r="H6119" s="37">
        <f>IF('📋 MIỂNG TNC'!A935="","",'📋 MIỂNG TNC'!L935)</f>
        <v/>
      </c>
      <c r="I6119">
        <f>IF('📋 MIỂNG TNC'!A935="","",'📋 MIỂNG TNC'!M935)</f>
        <v/>
      </c>
      <c r="J6119">
        <f>IF('📋 MIỂNG TNC'!A935="","",'📋 MIỂNG TNC'!D935)</f>
        <v/>
      </c>
      <c r="L6119">
        <f>N(L6118)+IF(AND('🔎 TRA CỨU NHANH'!$C$2&lt;&gt;"",OR(ISNUMBER(SEARCH('🔎 TRA CỨU NHANH'!$C$2,$A6119)),ISNUMBER(SEARCH('🔎 TRA CỨU NHANH'!$C$2,$B6119)))),1,0)</f>
        <v/>
      </c>
      <c r="M6119">
        <f>IF(L6119&gt;N(L6118),L6119,"")</f>
        <v/>
      </c>
    </row>
    <row r="6120">
      <c r="A6120">
        <f>IF('📋 MIỂNG TNC'!A936="","",'📋 MIỂNG TNC'!A936)</f>
        <v/>
      </c>
      <c r="B6120">
        <f>IF('📋 MIỂNG TNC'!A936="","",'📋 MIỂNG TNC'!P936)</f>
        <v/>
      </c>
      <c r="C6120">
        <f>IF('📋 MIỂNG TNC'!A936="","","Miểng")</f>
        <v/>
      </c>
      <c r="D6120">
        <f>IF('📋 MIỂNG TNC'!A936="","",'📋 MIỂNG TNC'!H936)</f>
        <v/>
      </c>
      <c r="E6120" t="e">
        <v>#VALUE!</v>
      </c>
      <c r="F6120" s="37">
        <f>IF('📋 MIỂNG TNC'!A936="","",'📋 MIỂNG TNC'!J936)</f>
        <v/>
      </c>
      <c r="G6120" s="37">
        <f>IF('📋 MIỂNG TNC'!A936="","",'📋 MIỂNG TNC'!K936)</f>
        <v/>
      </c>
      <c r="H6120" s="37">
        <f>IF('📋 MIỂNG TNC'!A936="","",'📋 MIỂNG TNC'!L936)</f>
        <v/>
      </c>
      <c r="I6120">
        <f>IF('📋 MIỂNG TNC'!A936="","",'📋 MIỂNG TNC'!M936)</f>
        <v/>
      </c>
      <c r="J6120">
        <f>IF('📋 MIỂNG TNC'!A936="","",'📋 MIỂNG TNC'!D936)</f>
        <v/>
      </c>
      <c r="L6120">
        <f>N(L6119)+IF(AND('🔎 TRA CỨU NHANH'!$C$2&lt;&gt;"",OR(ISNUMBER(SEARCH('🔎 TRA CỨU NHANH'!$C$2,$A6120)),ISNUMBER(SEARCH('🔎 TRA CỨU NHANH'!$C$2,$B6120)))),1,0)</f>
        <v/>
      </c>
      <c r="M6120">
        <f>IF(L6120&gt;N(L6119),L6120,"")</f>
        <v/>
      </c>
    </row>
    <row r="6121">
      <c r="A6121">
        <f>IF('📋 MIỂNG TNC'!A937="","",'📋 MIỂNG TNC'!A937)</f>
        <v/>
      </c>
      <c r="B6121">
        <f>IF('📋 MIỂNG TNC'!A937="","",'📋 MIỂNG TNC'!P937)</f>
        <v/>
      </c>
      <c r="C6121">
        <f>IF('📋 MIỂNG TNC'!A937="","","Miểng")</f>
        <v/>
      </c>
      <c r="D6121">
        <f>IF('📋 MIỂNG TNC'!A937="","",'📋 MIỂNG TNC'!H937)</f>
        <v/>
      </c>
      <c r="E6121" t="e">
        <v>#VALUE!</v>
      </c>
      <c r="F6121">
        <f>IF('📋 MIỂNG TNC'!A937="","",'📋 MIỂNG TNC'!J937)</f>
        <v/>
      </c>
      <c r="G6121">
        <f>IF('📋 MIỂNG TNC'!A937="","",'📋 MIỂNG TNC'!K937)</f>
        <v/>
      </c>
      <c r="H6121">
        <f>IF('📋 MIỂNG TNC'!A937="","",'📋 MIỂNG TNC'!L937)</f>
        <v/>
      </c>
      <c r="I6121">
        <f>IF('📋 MIỂNG TNC'!A937="","",'📋 MIỂNG TNC'!M937)</f>
        <v/>
      </c>
      <c r="J6121">
        <f>IF('📋 MIỂNG TNC'!A937="","",'📋 MIỂNG TNC'!D937)</f>
        <v/>
      </c>
      <c r="L6121">
        <f>N(L6120)+IF(AND('🔎 TRA CỨU NHANH'!$C$2&lt;&gt;"",OR(ISNUMBER(SEARCH('🔎 TRA CỨU NHANH'!$C$2,$A6121)),ISNUMBER(SEARCH('🔎 TRA CỨU NHANH'!$C$2,$B6121)))),1,0)</f>
        <v/>
      </c>
      <c r="M6121">
        <f>IF(L6121&gt;N(L6120),L6121,"")</f>
        <v/>
      </c>
    </row>
    <row r="6122">
      <c r="A6122">
        <f>IF('📋 MIỂNG TNC'!A938="","",'📋 MIỂNG TNC'!A938)</f>
        <v/>
      </c>
      <c r="B6122">
        <f>IF('📋 MIỂNG TNC'!A938="","",'📋 MIỂNG TNC'!P938)</f>
        <v/>
      </c>
      <c r="C6122">
        <f>IF('📋 MIỂNG TNC'!A938="","","Miểng")</f>
        <v/>
      </c>
      <c r="D6122">
        <f>IF('📋 MIỂNG TNC'!A938="","",'📋 MIỂNG TNC'!H938)</f>
        <v/>
      </c>
      <c r="E6122" t="e">
        <v>#VALUE!</v>
      </c>
      <c r="F6122">
        <f>IF('📋 MIỂNG TNC'!A938="","",'📋 MIỂNG TNC'!J938)</f>
        <v/>
      </c>
      <c r="G6122">
        <f>IF('📋 MIỂNG TNC'!A938="","",'📋 MIỂNG TNC'!K938)</f>
        <v/>
      </c>
      <c r="H6122">
        <f>IF('📋 MIỂNG TNC'!A938="","",'📋 MIỂNG TNC'!L938)</f>
        <v/>
      </c>
      <c r="I6122">
        <f>IF('📋 MIỂNG TNC'!A938="","",'📋 MIỂNG TNC'!M938)</f>
        <v/>
      </c>
      <c r="J6122">
        <f>IF('📋 MIỂNG TNC'!A938="","",'📋 MIỂNG TNC'!D938)</f>
        <v/>
      </c>
      <c r="L6122">
        <f>N(L6121)+IF(AND('🔎 TRA CỨU NHANH'!$C$2&lt;&gt;"",OR(ISNUMBER(SEARCH('🔎 TRA CỨU NHANH'!$C$2,$A6122)),ISNUMBER(SEARCH('🔎 TRA CỨU NHANH'!$C$2,$B6122)))),1,0)</f>
        <v/>
      </c>
      <c r="M6122">
        <f>IF(L6122&gt;N(L6121),L6122,"")</f>
        <v/>
      </c>
    </row>
    <row r="6123">
      <c r="A6123">
        <f>IF('📋 MIỂNG TNC'!A939="","",'📋 MIỂNG TNC'!A939)</f>
        <v/>
      </c>
      <c r="B6123">
        <f>IF('📋 MIỂNG TNC'!A939="","",'📋 MIỂNG TNC'!P939)</f>
        <v/>
      </c>
      <c r="C6123">
        <f>IF('📋 MIỂNG TNC'!A939="","","Miểng")</f>
        <v/>
      </c>
      <c r="D6123">
        <f>IF('📋 MIỂNG TNC'!A939="","",'📋 MIỂNG TNC'!H939)</f>
        <v/>
      </c>
      <c r="E6123" t="e">
        <v>#VALUE!</v>
      </c>
      <c r="F6123" s="37">
        <f>IF('📋 MIỂNG TNC'!A939="","",'📋 MIỂNG TNC'!J939)</f>
        <v/>
      </c>
      <c r="G6123" s="37">
        <f>IF('📋 MIỂNG TNC'!A939="","",'📋 MIỂNG TNC'!K939)</f>
        <v/>
      </c>
      <c r="H6123" s="37">
        <f>IF('📋 MIỂNG TNC'!A939="","",'📋 MIỂNG TNC'!L939)</f>
        <v/>
      </c>
      <c r="I6123">
        <f>IF('📋 MIỂNG TNC'!A939="","",'📋 MIỂNG TNC'!M939)</f>
        <v/>
      </c>
      <c r="J6123">
        <f>IF('📋 MIỂNG TNC'!A939="","",'📋 MIỂNG TNC'!D939)</f>
        <v/>
      </c>
      <c r="L6123">
        <f>N(L6122)+IF(AND('🔎 TRA CỨU NHANH'!$C$2&lt;&gt;"",OR(ISNUMBER(SEARCH('🔎 TRA CỨU NHANH'!$C$2,$A6123)),ISNUMBER(SEARCH('🔎 TRA CỨU NHANH'!$C$2,$B6123)))),1,0)</f>
        <v/>
      </c>
      <c r="M6123">
        <f>IF(L6123&gt;N(L6122),L6123,"")</f>
        <v/>
      </c>
    </row>
    <row r="6124">
      <c r="A6124">
        <f>IF('📋 MIỂNG TNC'!A940="","",'📋 MIỂNG TNC'!A940)</f>
        <v/>
      </c>
      <c r="B6124">
        <f>IF('📋 MIỂNG TNC'!A940="","",'📋 MIỂNG TNC'!P940)</f>
        <v/>
      </c>
      <c r="C6124">
        <f>IF('📋 MIỂNG TNC'!A940="","","Miểng")</f>
        <v/>
      </c>
      <c r="D6124">
        <f>IF('📋 MIỂNG TNC'!A940="","",'📋 MIỂNG TNC'!H940)</f>
        <v/>
      </c>
      <c r="E6124" t="e">
        <v>#VALUE!</v>
      </c>
      <c r="F6124">
        <f>IF('📋 MIỂNG TNC'!A940="","",'📋 MIỂNG TNC'!J940)</f>
        <v/>
      </c>
      <c r="G6124">
        <f>IF('📋 MIỂNG TNC'!A940="","",'📋 MIỂNG TNC'!K940)</f>
        <v/>
      </c>
      <c r="H6124">
        <f>IF('📋 MIỂNG TNC'!A940="","",'📋 MIỂNG TNC'!L940)</f>
        <v/>
      </c>
      <c r="I6124">
        <f>IF('📋 MIỂNG TNC'!A940="","",'📋 MIỂNG TNC'!M940)</f>
        <v/>
      </c>
      <c r="J6124">
        <f>IF('📋 MIỂNG TNC'!A940="","",'📋 MIỂNG TNC'!D940)</f>
        <v/>
      </c>
      <c r="L6124">
        <f>N(L6123)+IF(AND('🔎 TRA CỨU NHANH'!$C$2&lt;&gt;"",OR(ISNUMBER(SEARCH('🔎 TRA CỨU NHANH'!$C$2,$A6124)),ISNUMBER(SEARCH('🔎 TRA CỨU NHANH'!$C$2,$B6124)))),1,0)</f>
        <v/>
      </c>
      <c r="M6124">
        <f>IF(L6124&gt;N(L6123),L6124,"")</f>
        <v/>
      </c>
    </row>
    <row r="6125">
      <c r="A6125">
        <f>IF('📋 MIỂNG TNC'!A941="","",'📋 MIỂNG TNC'!A941)</f>
        <v/>
      </c>
      <c r="B6125">
        <f>IF('📋 MIỂNG TNC'!A941="","",'📋 MIỂNG TNC'!P941)</f>
        <v/>
      </c>
      <c r="C6125">
        <f>IF('📋 MIỂNG TNC'!A941="","","Miểng")</f>
        <v/>
      </c>
      <c r="D6125">
        <f>IF('📋 MIỂNG TNC'!A941="","",'📋 MIỂNG TNC'!H941)</f>
        <v/>
      </c>
      <c r="E6125" t="e">
        <v>#VALUE!</v>
      </c>
      <c r="F6125">
        <f>IF('📋 MIỂNG TNC'!A941="","",'📋 MIỂNG TNC'!J941)</f>
        <v/>
      </c>
      <c r="G6125">
        <f>IF('📋 MIỂNG TNC'!A941="","",'📋 MIỂNG TNC'!K941)</f>
        <v/>
      </c>
      <c r="H6125">
        <f>IF('📋 MIỂNG TNC'!A941="","",'📋 MIỂNG TNC'!L941)</f>
        <v/>
      </c>
      <c r="I6125">
        <f>IF('📋 MIỂNG TNC'!A941="","",'📋 MIỂNG TNC'!M941)</f>
        <v/>
      </c>
      <c r="J6125">
        <f>IF('📋 MIỂNG TNC'!A941="","",'📋 MIỂNG TNC'!D941)</f>
        <v/>
      </c>
      <c r="L6125">
        <f>N(L6124)+IF(AND('🔎 TRA CỨU NHANH'!$C$2&lt;&gt;"",OR(ISNUMBER(SEARCH('🔎 TRA CỨU NHANH'!$C$2,$A6125)),ISNUMBER(SEARCH('🔎 TRA CỨU NHANH'!$C$2,$B6125)))),1,0)</f>
        <v/>
      </c>
      <c r="M6125">
        <f>IF(L6125&gt;N(L6124),L6125,"")</f>
        <v/>
      </c>
    </row>
    <row r="6126">
      <c r="A6126">
        <f>IF('📋 MIỂNG TNC'!A942="","",'📋 MIỂNG TNC'!A942)</f>
        <v/>
      </c>
      <c r="B6126">
        <f>IF('📋 MIỂNG TNC'!A942="","",'📋 MIỂNG TNC'!P942)</f>
        <v/>
      </c>
      <c r="C6126">
        <f>IF('📋 MIỂNG TNC'!A942="","","Miểng")</f>
        <v/>
      </c>
      <c r="D6126">
        <f>IF('📋 MIỂNG TNC'!A942="","",'📋 MIỂNG TNC'!H942)</f>
        <v/>
      </c>
      <c r="E6126" t="e">
        <v>#VALUE!</v>
      </c>
      <c r="F6126">
        <f>IF('📋 MIỂNG TNC'!A942="","",'📋 MIỂNG TNC'!J942)</f>
        <v/>
      </c>
      <c r="G6126">
        <f>IF('📋 MIỂNG TNC'!A942="","",'📋 MIỂNG TNC'!K942)</f>
        <v/>
      </c>
      <c r="H6126">
        <f>IF('📋 MIỂNG TNC'!A942="","",'📋 MIỂNG TNC'!L942)</f>
        <v/>
      </c>
      <c r="I6126">
        <f>IF('📋 MIỂNG TNC'!A942="","",'📋 MIỂNG TNC'!M942)</f>
        <v/>
      </c>
      <c r="J6126">
        <f>IF('📋 MIỂNG TNC'!A942="","",'📋 MIỂNG TNC'!D942)</f>
        <v/>
      </c>
      <c r="L6126">
        <f>N(L6125)+IF(AND('🔎 TRA CỨU NHANH'!$C$2&lt;&gt;"",OR(ISNUMBER(SEARCH('🔎 TRA CỨU NHANH'!$C$2,$A6126)),ISNUMBER(SEARCH('🔎 TRA CỨU NHANH'!$C$2,$B6126)))),1,0)</f>
        <v/>
      </c>
      <c r="M6126">
        <f>IF(L6126&gt;N(L6125),L6126,"")</f>
        <v/>
      </c>
    </row>
    <row r="6127">
      <c r="A6127">
        <f>IF('📋 MIỂNG TNC'!A943="","",'📋 MIỂNG TNC'!A943)</f>
        <v/>
      </c>
      <c r="B6127">
        <f>IF('📋 MIỂNG TNC'!A943="","",'📋 MIỂNG TNC'!P943)</f>
        <v/>
      </c>
      <c r="C6127">
        <f>IF('📋 MIỂNG TNC'!A943="","","Miểng")</f>
        <v/>
      </c>
      <c r="D6127">
        <f>IF('📋 MIỂNG TNC'!A943="","",'📋 MIỂNG TNC'!H943)</f>
        <v/>
      </c>
      <c r="E6127" t="e">
        <v>#VALUE!</v>
      </c>
      <c r="F6127">
        <f>IF('📋 MIỂNG TNC'!A943="","",'📋 MIỂNG TNC'!J943)</f>
        <v/>
      </c>
      <c r="G6127">
        <f>IF('📋 MIỂNG TNC'!A943="","",'📋 MIỂNG TNC'!K943)</f>
        <v/>
      </c>
      <c r="H6127">
        <f>IF('📋 MIỂNG TNC'!A943="","",'📋 MIỂNG TNC'!L943)</f>
        <v/>
      </c>
      <c r="I6127">
        <f>IF('📋 MIỂNG TNC'!A943="","",'📋 MIỂNG TNC'!M943)</f>
        <v/>
      </c>
      <c r="J6127">
        <f>IF('📋 MIỂNG TNC'!A943="","",'📋 MIỂNG TNC'!D943)</f>
        <v/>
      </c>
      <c r="L6127">
        <f>N(L6126)+IF(AND('🔎 TRA CỨU NHANH'!$C$2&lt;&gt;"",OR(ISNUMBER(SEARCH('🔎 TRA CỨU NHANH'!$C$2,$A6127)),ISNUMBER(SEARCH('🔎 TRA CỨU NHANH'!$C$2,$B6127)))),1,0)</f>
        <v/>
      </c>
      <c r="M6127">
        <f>IF(L6127&gt;N(L6126),L6127,"")</f>
        <v/>
      </c>
    </row>
    <row r="6128">
      <c r="A6128">
        <f>IF('📋 MIỂNG TNC'!A944="","",'📋 MIỂNG TNC'!A944)</f>
        <v/>
      </c>
      <c r="B6128">
        <f>IF('📋 MIỂNG TNC'!A944="","",'📋 MIỂNG TNC'!P944)</f>
        <v/>
      </c>
      <c r="C6128">
        <f>IF('📋 MIỂNG TNC'!A944="","","Miểng")</f>
        <v/>
      </c>
      <c r="D6128">
        <f>IF('📋 MIỂNG TNC'!A944="","",'📋 MIỂNG TNC'!H944)</f>
        <v/>
      </c>
      <c r="E6128" t="e">
        <v>#VALUE!</v>
      </c>
      <c r="F6128">
        <f>IF('📋 MIỂNG TNC'!A944="","",'📋 MIỂNG TNC'!J944)</f>
        <v/>
      </c>
      <c r="G6128">
        <f>IF('📋 MIỂNG TNC'!A944="","",'📋 MIỂNG TNC'!K944)</f>
        <v/>
      </c>
      <c r="H6128">
        <f>IF('📋 MIỂNG TNC'!A944="","",'📋 MIỂNG TNC'!L944)</f>
        <v/>
      </c>
      <c r="I6128">
        <f>IF('📋 MIỂNG TNC'!A944="","",'📋 MIỂNG TNC'!M944)</f>
        <v/>
      </c>
      <c r="J6128">
        <f>IF('📋 MIỂNG TNC'!A944="","",'📋 MIỂNG TNC'!D944)</f>
        <v/>
      </c>
      <c r="L6128">
        <f>N(L6127)+IF(AND('🔎 TRA CỨU NHANH'!$C$2&lt;&gt;"",OR(ISNUMBER(SEARCH('🔎 TRA CỨU NHANH'!$C$2,$A6128)),ISNUMBER(SEARCH('🔎 TRA CỨU NHANH'!$C$2,$B6128)))),1,0)</f>
        <v/>
      </c>
      <c r="M6128">
        <f>IF(L6128&gt;N(L6127),L6128,"")</f>
        <v/>
      </c>
    </row>
    <row r="6129">
      <c r="A6129">
        <f>IF('📋 MIỂNG TNC'!A945="","",'📋 MIỂNG TNC'!A945)</f>
        <v/>
      </c>
      <c r="B6129">
        <f>IF('📋 MIỂNG TNC'!A945="","",'📋 MIỂNG TNC'!P945)</f>
        <v/>
      </c>
      <c r="C6129">
        <f>IF('📋 MIỂNG TNC'!A945="","","Miểng")</f>
        <v/>
      </c>
      <c r="D6129">
        <f>IF('📋 MIỂNG TNC'!A945="","",'📋 MIỂNG TNC'!H945)</f>
        <v/>
      </c>
      <c r="E6129" t="e">
        <v>#VALUE!</v>
      </c>
      <c r="F6129">
        <f>IF('📋 MIỂNG TNC'!A945="","",'📋 MIỂNG TNC'!J945)</f>
        <v/>
      </c>
      <c r="G6129">
        <f>IF('📋 MIỂNG TNC'!A945="","",'📋 MIỂNG TNC'!K945)</f>
        <v/>
      </c>
      <c r="H6129">
        <f>IF('📋 MIỂNG TNC'!A945="","",'📋 MIỂNG TNC'!L945)</f>
        <v/>
      </c>
      <c r="I6129">
        <f>IF('📋 MIỂNG TNC'!A945="","",'📋 MIỂNG TNC'!M945)</f>
        <v/>
      </c>
      <c r="J6129">
        <f>IF('📋 MIỂNG TNC'!A945="","",'📋 MIỂNG TNC'!D945)</f>
        <v/>
      </c>
      <c r="L6129">
        <f>N(L6128)+IF(AND('🔎 TRA CỨU NHANH'!$C$2&lt;&gt;"",OR(ISNUMBER(SEARCH('🔎 TRA CỨU NHANH'!$C$2,$A6129)),ISNUMBER(SEARCH('🔎 TRA CỨU NHANH'!$C$2,$B6129)))),1,0)</f>
        <v/>
      </c>
      <c r="M6129">
        <f>IF(L6129&gt;N(L6128),L6129,"")</f>
        <v/>
      </c>
    </row>
    <row r="6130">
      <c r="A6130">
        <f>IF('📋 MIỂNG TNC'!A946="","",'📋 MIỂNG TNC'!A946)</f>
        <v/>
      </c>
      <c r="B6130">
        <f>IF('📋 MIỂNG TNC'!A946="","",'📋 MIỂNG TNC'!P946)</f>
        <v/>
      </c>
      <c r="C6130">
        <f>IF('📋 MIỂNG TNC'!A946="","","Miểng")</f>
        <v/>
      </c>
      <c r="D6130">
        <f>IF('📋 MIỂNG TNC'!A946="","",'📋 MIỂNG TNC'!H946)</f>
        <v/>
      </c>
      <c r="E6130" t="e">
        <v>#VALUE!</v>
      </c>
      <c r="F6130">
        <f>IF('📋 MIỂNG TNC'!A946="","",'📋 MIỂNG TNC'!J946)</f>
        <v/>
      </c>
      <c r="G6130">
        <f>IF('📋 MIỂNG TNC'!A946="","",'📋 MIỂNG TNC'!K946)</f>
        <v/>
      </c>
      <c r="H6130">
        <f>IF('📋 MIỂNG TNC'!A946="","",'📋 MIỂNG TNC'!L946)</f>
        <v/>
      </c>
      <c r="I6130">
        <f>IF('📋 MIỂNG TNC'!A946="","",'📋 MIỂNG TNC'!M946)</f>
        <v/>
      </c>
      <c r="J6130">
        <f>IF('📋 MIỂNG TNC'!A946="","",'📋 MIỂNG TNC'!D946)</f>
        <v/>
      </c>
      <c r="L6130">
        <f>N(L6129)+IF(AND('🔎 TRA CỨU NHANH'!$C$2&lt;&gt;"",OR(ISNUMBER(SEARCH('🔎 TRA CỨU NHANH'!$C$2,$A6130)),ISNUMBER(SEARCH('🔎 TRA CỨU NHANH'!$C$2,$B6130)))),1,0)</f>
        <v/>
      </c>
      <c r="M6130">
        <f>IF(L6130&gt;N(L6129),L6130,"")</f>
        <v/>
      </c>
    </row>
    <row r="6131">
      <c r="A6131">
        <f>IF('📋 MIỂNG TNC'!A947="","",'📋 MIỂNG TNC'!A947)</f>
        <v/>
      </c>
      <c r="B6131">
        <f>IF('📋 MIỂNG TNC'!A947="","",'📋 MIỂNG TNC'!P947)</f>
        <v/>
      </c>
      <c r="C6131">
        <f>IF('📋 MIỂNG TNC'!A947="","","Miểng")</f>
        <v/>
      </c>
      <c r="D6131">
        <f>IF('📋 MIỂNG TNC'!A947="","",'📋 MIỂNG TNC'!H947)</f>
        <v/>
      </c>
      <c r="E6131" t="e">
        <v>#VALUE!</v>
      </c>
      <c r="F6131">
        <f>IF('📋 MIỂNG TNC'!A947="","",'📋 MIỂNG TNC'!J947)</f>
        <v/>
      </c>
      <c r="G6131">
        <f>IF('📋 MIỂNG TNC'!A947="","",'📋 MIỂNG TNC'!K947)</f>
        <v/>
      </c>
      <c r="H6131">
        <f>IF('📋 MIỂNG TNC'!A947="","",'📋 MIỂNG TNC'!L947)</f>
        <v/>
      </c>
      <c r="I6131">
        <f>IF('📋 MIỂNG TNC'!A947="","",'📋 MIỂNG TNC'!M947)</f>
        <v/>
      </c>
      <c r="J6131">
        <f>IF('📋 MIỂNG TNC'!A947="","",'📋 MIỂNG TNC'!D947)</f>
        <v/>
      </c>
      <c r="L6131">
        <f>N(L6130)+IF(AND('🔎 TRA CỨU NHANH'!$C$2&lt;&gt;"",OR(ISNUMBER(SEARCH('🔎 TRA CỨU NHANH'!$C$2,$A6131)),ISNUMBER(SEARCH('🔎 TRA CỨU NHANH'!$C$2,$B6131)))),1,0)</f>
        <v/>
      </c>
      <c r="M6131">
        <f>IF(L6131&gt;N(L6130),L6131,"")</f>
        <v/>
      </c>
    </row>
    <row r="6132">
      <c r="A6132">
        <f>IF('📋 MIỂNG TNC'!A948="","",'📋 MIỂNG TNC'!A948)</f>
        <v/>
      </c>
      <c r="B6132">
        <f>IF('📋 MIỂNG TNC'!A948="","",'📋 MIỂNG TNC'!P948)</f>
        <v/>
      </c>
      <c r="C6132">
        <f>IF('📋 MIỂNG TNC'!A948="","","Miểng")</f>
        <v/>
      </c>
      <c r="D6132">
        <f>IF('📋 MIỂNG TNC'!A948="","",'📋 MIỂNG TNC'!H948)</f>
        <v/>
      </c>
      <c r="E6132" t="e">
        <v>#VALUE!</v>
      </c>
      <c r="F6132">
        <f>IF('📋 MIỂNG TNC'!A948="","",'📋 MIỂNG TNC'!J948)</f>
        <v/>
      </c>
      <c r="G6132">
        <f>IF('📋 MIỂNG TNC'!A948="","",'📋 MIỂNG TNC'!K948)</f>
        <v/>
      </c>
      <c r="H6132">
        <f>IF('📋 MIỂNG TNC'!A948="","",'📋 MIỂNG TNC'!L948)</f>
        <v/>
      </c>
      <c r="I6132">
        <f>IF('📋 MIỂNG TNC'!A948="","",'📋 MIỂNG TNC'!M948)</f>
        <v/>
      </c>
      <c r="J6132">
        <f>IF('📋 MIỂNG TNC'!A948="","",'📋 MIỂNG TNC'!D948)</f>
        <v/>
      </c>
      <c r="L6132">
        <f>N(L6131)+IF(AND('🔎 TRA CỨU NHANH'!$C$2&lt;&gt;"",OR(ISNUMBER(SEARCH('🔎 TRA CỨU NHANH'!$C$2,$A6132)),ISNUMBER(SEARCH('🔎 TRA CỨU NHANH'!$C$2,$B6132)))),1,0)</f>
        <v/>
      </c>
      <c r="M6132">
        <f>IF(L6132&gt;N(L6131),L6132,"")</f>
        <v/>
      </c>
    </row>
    <row r="6133">
      <c r="A6133">
        <f>IF('📋 MIỂNG TNC'!A949="","",'📋 MIỂNG TNC'!A949)</f>
        <v/>
      </c>
      <c r="B6133">
        <f>IF('📋 MIỂNG TNC'!A949="","",'📋 MIỂNG TNC'!P949)</f>
        <v/>
      </c>
      <c r="C6133">
        <f>IF('📋 MIỂNG TNC'!A949="","","Miểng")</f>
        <v/>
      </c>
      <c r="D6133">
        <f>IF('📋 MIỂNG TNC'!A949="","",'📋 MIỂNG TNC'!H949)</f>
        <v/>
      </c>
      <c r="E6133" t="e">
        <v>#VALUE!</v>
      </c>
      <c r="F6133">
        <f>IF('📋 MIỂNG TNC'!A949="","",'📋 MIỂNG TNC'!J949)</f>
        <v/>
      </c>
      <c r="G6133">
        <f>IF('📋 MIỂNG TNC'!A949="","",'📋 MIỂNG TNC'!K949)</f>
        <v/>
      </c>
      <c r="H6133">
        <f>IF('📋 MIỂNG TNC'!A949="","",'📋 MIỂNG TNC'!L949)</f>
        <v/>
      </c>
      <c r="I6133">
        <f>IF('📋 MIỂNG TNC'!A949="","",'📋 MIỂNG TNC'!M949)</f>
        <v/>
      </c>
      <c r="J6133">
        <f>IF('📋 MIỂNG TNC'!A949="","",'📋 MIỂNG TNC'!D949)</f>
        <v/>
      </c>
      <c r="L6133">
        <f>N(L6132)+IF(AND('🔎 TRA CỨU NHANH'!$C$2&lt;&gt;"",OR(ISNUMBER(SEARCH('🔎 TRA CỨU NHANH'!$C$2,$A6133)),ISNUMBER(SEARCH('🔎 TRA CỨU NHANH'!$C$2,$B6133)))),1,0)</f>
        <v/>
      </c>
      <c r="M6133">
        <f>IF(L6133&gt;N(L6132),L6133,"")</f>
        <v/>
      </c>
    </row>
    <row r="6134">
      <c r="A6134">
        <f>IF('📋 MIỂNG TNC'!A950="","",'📋 MIỂNG TNC'!A950)</f>
        <v/>
      </c>
      <c r="B6134">
        <f>IF('📋 MIỂNG TNC'!A950="","",'📋 MIỂNG TNC'!P950)</f>
        <v/>
      </c>
      <c r="C6134">
        <f>IF('📋 MIỂNG TNC'!A950="","","Miểng")</f>
        <v/>
      </c>
      <c r="D6134">
        <f>IF('📋 MIỂNG TNC'!A950="","",'📋 MIỂNG TNC'!H950)</f>
        <v/>
      </c>
      <c r="E6134" t="e">
        <v>#VALUE!</v>
      </c>
      <c r="F6134">
        <f>IF('📋 MIỂNG TNC'!A950="","",'📋 MIỂNG TNC'!J950)</f>
        <v/>
      </c>
      <c r="G6134">
        <f>IF('📋 MIỂNG TNC'!A950="","",'📋 MIỂNG TNC'!K950)</f>
        <v/>
      </c>
      <c r="H6134">
        <f>IF('📋 MIỂNG TNC'!A950="","",'📋 MIỂNG TNC'!L950)</f>
        <v/>
      </c>
      <c r="I6134">
        <f>IF('📋 MIỂNG TNC'!A950="","",'📋 MIỂNG TNC'!M950)</f>
        <v/>
      </c>
      <c r="J6134">
        <f>IF('📋 MIỂNG TNC'!A950="","",'📋 MIỂNG TNC'!D950)</f>
        <v/>
      </c>
      <c r="L6134">
        <f>N(L6133)+IF(AND('🔎 TRA CỨU NHANH'!$C$2&lt;&gt;"",OR(ISNUMBER(SEARCH('🔎 TRA CỨU NHANH'!$C$2,$A6134)),ISNUMBER(SEARCH('🔎 TRA CỨU NHANH'!$C$2,$B6134)))),1,0)</f>
        <v/>
      </c>
      <c r="M6134">
        <f>IF(L6134&gt;N(L6133),L6134,"")</f>
        <v/>
      </c>
    </row>
    <row r="6135">
      <c r="A6135">
        <f>IF('📋 MIỂNG TNC'!A951="","",'📋 MIỂNG TNC'!A951)</f>
        <v/>
      </c>
      <c r="B6135">
        <f>IF('📋 MIỂNG TNC'!A951="","",'📋 MIỂNG TNC'!P951)</f>
        <v/>
      </c>
      <c r="C6135">
        <f>IF('📋 MIỂNG TNC'!A951="","","Miểng")</f>
        <v/>
      </c>
      <c r="D6135">
        <f>IF('📋 MIỂNG TNC'!A951="","",'📋 MIỂNG TNC'!H951)</f>
        <v/>
      </c>
      <c r="E6135" t="e">
        <v>#VALUE!</v>
      </c>
      <c r="F6135">
        <f>IF('📋 MIỂNG TNC'!A951="","",'📋 MIỂNG TNC'!J951)</f>
        <v/>
      </c>
      <c r="G6135">
        <f>IF('📋 MIỂNG TNC'!A951="","",'📋 MIỂNG TNC'!K951)</f>
        <v/>
      </c>
      <c r="H6135">
        <f>IF('📋 MIỂNG TNC'!A951="","",'📋 MIỂNG TNC'!L951)</f>
        <v/>
      </c>
      <c r="I6135">
        <f>IF('📋 MIỂNG TNC'!A951="","",'📋 MIỂNG TNC'!M951)</f>
        <v/>
      </c>
      <c r="J6135">
        <f>IF('📋 MIỂNG TNC'!A951="","",'📋 MIỂNG TNC'!D951)</f>
        <v/>
      </c>
      <c r="L6135">
        <f>N(L6134)+IF(AND('🔎 TRA CỨU NHANH'!$C$2&lt;&gt;"",OR(ISNUMBER(SEARCH('🔎 TRA CỨU NHANH'!$C$2,$A6135)),ISNUMBER(SEARCH('🔎 TRA CỨU NHANH'!$C$2,$B6135)))),1,0)</f>
        <v/>
      </c>
      <c r="M6135">
        <f>IF(L6135&gt;N(L6134),L6135,"")</f>
        <v/>
      </c>
    </row>
    <row r="6136">
      <c r="A6136">
        <f>IF('📋 MIỂNG TNC'!A952="","",'📋 MIỂNG TNC'!A952)</f>
        <v/>
      </c>
      <c r="B6136">
        <f>IF('📋 MIỂNG TNC'!A952="","",'📋 MIỂNG TNC'!P952)</f>
        <v/>
      </c>
      <c r="C6136">
        <f>IF('📋 MIỂNG TNC'!A952="","","Miểng")</f>
        <v/>
      </c>
      <c r="D6136">
        <f>IF('📋 MIỂNG TNC'!A952="","",'📋 MIỂNG TNC'!H952)</f>
        <v/>
      </c>
      <c r="E6136" t="e">
        <v>#VALUE!</v>
      </c>
      <c r="F6136" s="37">
        <f>IF('📋 MIỂNG TNC'!A952="","",'📋 MIỂNG TNC'!J952)</f>
        <v/>
      </c>
      <c r="G6136" s="37">
        <f>IF('📋 MIỂNG TNC'!A952="","",'📋 MIỂNG TNC'!K952)</f>
        <v/>
      </c>
      <c r="H6136" s="37">
        <f>IF('📋 MIỂNG TNC'!A952="","",'📋 MIỂNG TNC'!L952)</f>
        <v/>
      </c>
      <c r="I6136">
        <f>IF('📋 MIỂNG TNC'!A952="","",'📋 MIỂNG TNC'!M952)</f>
        <v/>
      </c>
      <c r="J6136">
        <f>IF('📋 MIỂNG TNC'!A952="","",'📋 MIỂNG TNC'!D952)</f>
        <v/>
      </c>
      <c r="L6136">
        <f>N(L6135)+IF(AND('🔎 TRA CỨU NHANH'!$C$2&lt;&gt;"",OR(ISNUMBER(SEARCH('🔎 TRA CỨU NHANH'!$C$2,$A6136)),ISNUMBER(SEARCH('🔎 TRA CỨU NHANH'!$C$2,$B6136)))),1,0)</f>
        <v/>
      </c>
      <c r="M6136">
        <f>IF(L6136&gt;N(L6135),L6136,"")</f>
        <v/>
      </c>
    </row>
    <row r="6137">
      <c r="A6137">
        <f>IF('📋 MIỂNG TNC'!A953="","",'📋 MIỂNG TNC'!A953)</f>
        <v/>
      </c>
      <c r="B6137">
        <f>IF('📋 MIỂNG TNC'!A953="","",'📋 MIỂNG TNC'!P953)</f>
        <v/>
      </c>
      <c r="C6137">
        <f>IF('📋 MIỂNG TNC'!A953="","","Miểng")</f>
        <v/>
      </c>
      <c r="D6137">
        <f>IF('📋 MIỂNG TNC'!A953="","",'📋 MIỂNG TNC'!H953)</f>
        <v/>
      </c>
      <c r="E6137" t="e">
        <v>#VALUE!</v>
      </c>
      <c r="F6137" s="37">
        <f>IF('📋 MIỂNG TNC'!A953="","",'📋 MIỂNG TNC'!J953)</f>
        <v/>
      </c>
      <c r="G6137" s="37">
        <f>IF('📋 MIỂNG TNC'!A953="","",'📋 MIỂNG TNC'!K953)</f>
        <v/>
      </c>
      <c r="H6137" s="37">
        <f>IF('📋 MIỂNG TNC'!A953="","",'📋 MIỂNG TNC'!L953)</f>
        <v/>
      </c>
      <c r="I6137">
        <f>IF('📋 MIỂNG TNC'!A953="","",'📋 MIỂNG TNC'!M953)</f>
        <v/>
      </c>
      <c r="J6137">
        <f>IF('📋 MIỂNG TNC'!A953="","",'📋 MIỂNG TNC'!D953)</f>
        <v/>
      </c>
      <c r="L6137">
        <f>N(L6136)+IF(AND('🔎 TRA CỨU NHANH'!$C$2&lt;&gt;"",OR(ISNUMBER(SEARCH('🔎 TRA CỨU NHANH'!$C$2,$A6137)),ISNUMBER(SEARCH('🔎 TRA CỨU NHANH'!$C$2,$B6137)))),1,0)</f>
        <v/>
      </c>
      <c r="M6137">
        <f>IF(L6137&gt;N(L6136),L6137,"")</f>
        <v/>
      </c>
    </row>
    <row r="6138">
      <c r="A6138">
        <f>IF('📋 MIỂNG TNC'!A954="","",'📋 MIỂNG TNC'!A954)</f>
        <v/>
      </c>
      <c r="B6138">
        <f>IF('📋 MIỂNG TNC'!A954="","",'📋 MIỂNG TNC'!P954)</f>
        <v/>
      </c>
      <c r="C6138">
        <f>IF('📋 MIỂNG TNC'!A954="","","Miểng")</f>
        <v/>
      </c>
      <c r="D6138">
        <f>IF('📋 MIỂNG TNC'!A954="","",'📋 MIỂNG TNC'!H954)</f>
        <v/>
      </c>
      <c r="E6138" t="e">
        <v>#VALUE!</v>
      </c>
      <c r="F6138">
        <f>IF('📋 MIỂNG TNC'!A954="","",'📋 MIỂNG TNC'!J954)</f>
        <v/>
      </c>
      <c r="G6138">
        <f>IF('📋 MIỂNG TNC'!A954="","",'📋 MIỂNG TNC'!K954)</f>
        <v/>
      </c>
      <c r="H6138">
        <f>IF('📋 MIỂNG TNC'!A954="","",'📋 MIỂNG TNC'!L954)</f>
        <v/>
      </c>
      <c r="I6138">
        <f>IF('📋 MIỂNG TNC'!A954="","",'📋 MIỂNG TNC'!M954)</f>
        <v/>
      </c>
      <c r="J6138">
        <f>IF('📋 MIỂNG TNC'!A954="","",'📋 MIỂNG TNC'!D954)</f>
        <v/>
      </c>
      <c r="L6138">
        <f>N(L6137)+IF(AND('🔎 TRA CỨU NHANH'!$C$2&lt;&gt;"",OR(ISNUMBER(SEARCH('🔎 TRA CỨU NHANH'!$C$2,$A6138)),ISNUMBER(SEARCH('🔎 TRA CỨU NHANH'!$C$2,$B6138)))),1,0)</f>
        <v/>
      </c>
      <c r="M6138">
        <f>IF(L6138&gt;N(L6137),L6138,"")</f>
        <v/>
      </c>
    </row>
    <row r="6139">
      <c r="A6139">
        <f>IF('📋 MIỂNG TNC'!A955="","",'📋 MIỂNG TNC'!A955)</f>
        <v/>
      </c>
      <c r="B6139">
        <f>IF('📋 MIỂNG TNC'!A955="","",'📋 MIỂNG TNC'!P955)</f>
        <v/>
      </c>
      <c r="C6139">
        <f>IF('📋 MIỂNG TNC'!A955="","","Miểng")</f>
        <v/>
      </c>
      <c r="D6139">
        <f>IF('📋 MIỂNG TNC'!A955="","",'📋 MIỂNG TNC'!H955)</f>
        <v/>
      </c>
      <c r="E6139" t="e">
        <v>#VALUE!</v>
      </c>
      <c r="F6139">
        <f>IF('📋 MIỂNG TNC'!A955="","",'📋 MIỂNG TNC'!J955)</f>
        <v/>
      </c>
      <c r="G6139">
        <f>IF('📋 MIỂNG TNC'!A955="","",'📋 MIỂNG TNC'!K955)</f>
        <v/>
      </c>
      <c r="H6139">
        <f>IF('📋 MIỂNG TNC'!A955="","",'📋 MIỂNG TNC'!L955)</f>
        <v/>
      </c>
      <c r="I6139">
        <f>IF('📋 MIỂNG TNC'!A955="","",'📋 MIỂNG TNC'!M955)</f>
        <v/>
      </c>
      <c r="J6139">
        <f>IF('📋 MIỂNG TNC'!A955="","",'📋 MIỂNG TNC'!D955)</f>
        <v/>
      </c>
      <c r="L6139">
        <f>N(L6138)+IF(AND('🔎 TRA CỨU NHANH'!$C$2&lt;&gt;"",OR(ISNUMBER(SEARCH('🔎 TRA CỨU NHANH'!$C$2,$A6139)),ISNUMBER(SEARCH('🔎 TRA CỨU NHANH'!$C$2,$B6139)))),1,0)</f>
        <v/>
      </c>
      <c r="M6139">
        <f>IF(L6139&gt;N(L6138),L6139,"")</f>
        <v/>
      </c>
    </row>
    <row r="6140">
      <c r="A6140">
        <f>IF('📋 MIỂNG TNC'!A956="","",'📋 MIỂNG TNC'!A956)</f>
        <v/>
      </c>
      <c r="B6140">
        <f>IF('📋 MIỂNG TNC'!A956="","",'📋 MIỂNG TNC'!P956)</f>
        <v/>
      </c>
      <c r="C6140">
        <f>IF('📋 MIỂNG TNC'!A956="","","Miểng")</f>
        <v/>
      </c>
      <c r="D6140">
        <f>IF('📋 MIỂNG TNC'!A956="","",'📋 MIỂNG TNC'!H956)</f>
        <v/>
      </c>
      <c r="E6140" t="e">
        <v>#VALUE!</v>
      </c>
      <c r="F6140" s="37">
        <f>IF('📋 MIỂNG TNC'!A956="","",'📋 MIỂNG TNC'!J956)</f>
        <v/>
      </c>
      <c r="G6140" s="37">
        <f>IF('📋 MIỂNG TNC'!A956="","",'📋 MIỂNG TNC'!K956)</f>
        <v/>
      </c>
      <c r="H6140" s="37">
        <f>IF('📋 MIỂNG TNC'!A956="","",'📋 MIỂNG TNC'!L956)</f>
        <v/>
      </c>
      <c r="I6140">
        <f>IF('📋 MIỂNG TNC'!A956="","",'📋 MIỂNG TNC'!M956)</f>
        <v/>
      </c>
      <c r="J6140">
        <f>IF('📋 MIỂNG TNC'!A956="","",'📋 MIỂNG TNC'!D956)</f>
        <v/>
      </c>
      <c r="L6140">
        <f>N(L6139)+IF(AND('🔎 TRA CỨU NHANH'!$C$2&lt;&gt;"",OR(ISNUMBER(SEARCH('🔎 TRA CỨU NHANH'!$C$2,$A6140)),ISNUMBER(SEARCH('🔎 TRA CỨU NHANH'!$C$2,$B6140)))),1,0)</f>
        <v/>
      </c>
      <c r="M6140">
        <f>IF(L6140&gt;N(L6139),L6140,"")</f>
        <v/>
      </c>
    </row>
    <row r="6141">
      <c r="A6141">
        <f>IF('📋 MIỂNG TNC'!A957="","",'📋 MIỂNG TNC'!A957)</f>
        <v/>
      </c>
      <c r="B6141">
        <f>IF('📋 MIỂNG TNC'!A957="","",'📋 MIỂNG TNC'!P957)</f>
        <v/>
      </c>
      <c r="C6141">
        <f>IF('📋 MIỂNG TNC'!A957="","","Miểng")</f>
        <v/>
      </c>
      <c r="D6141">
        <f>IF('📋 MIỂNG TNC'!A957="","",'📋 MIỂNG TNC'!H957)</f>
        <v/>
      </c>
      <c r="E6141" t="e">
        <v>#VALUE!</v>
      </c>
      <c r="F6141" s="37">
        <f>IF('📋 MIỂNG TNC'!A957="","",'📋 MIỂNG TNC'!J957)</f>
        <v/>
      </c>
      <c r="G6141" s="37">
        <f>IF('📋 MIỂNG TNC'!A957="","",'📋 MIỂNG TNC'!K957)</f>
        <v/>
      </c>
      <c r="H6141" s="37">
        <f>IF('📋 MIỂNG TNC'!A957="","",'📋 MIỂNG TNC'!L957)</f>
        <v/>
      </c>
      <c r="I6141">
        <f>IF('📋 MIỂNG TNC'!A957="","",'📋 MIỂNG TNC'!M957)</f>
        <v/>
      </c>
      <c r="J6141">
        <f>IF('📋 MIỂNG TNC'!A957="","",'📋 MIỂNG TNC'!D957)</f>
        <v/>
      </c>
      <c r="L6141">
        <f>N(L6140)+IF(AND('🔎 TRA CỨU NHANH'!$C$2&lt;&gt;"",OR(ISNUMBER(SEARCH('🔎 TRA CỨU NHANH'!$C$2,$A6141)),ISNUMBER(SEARCH('🔎 TRA CỨU NHANH'!$C$2,$B6141)))),1,0)</f>
        <v/>
      </c>
      <c r="M6141">
        <f>IF(L6141&gt;N(L6140),L6141,"")</f>
        <v/>
      </c>
    </row>
    <row r="6142">
      <c r="A6142">
        <f>IF('📋 MIỂNG TNC'!A958="","",'📋 MIỂNG TNC'!A958)</f>
        <v/>
      </c>
      <c r="B6142">
        <f>IF('📋 MIỂNG TNC'!A958="","",'📋 MIỂNG TNC'!P958)</f>
        <v/>
      </c>
      <c r="C6142">
        <f>IF('📋 MIỂNG TNC'!A958="","","Miểng")</f>
        <v/>
      </c>
      <c r="D6142">
        <f>IF('📋 MIỂNG TNC'!A958="","",'📋 MIỂNG TNC'!H958)</f>
        <v/>
      </c>
      <c r="E6142" t="e">
        <v>#VALUE!</v>
      </c>
      <c r="F6142" s="37">
        <f>IF('📋 MIỂNG TNC'!A958="","",'📋 MIỂNG TNC'!J958)</f>
        <v/>
      </c>
      <c r="G6142" s="37">
        <f>IF('📋 MIỂNG TNC'!A958="","",'📋 MIỂNG TNC'!K958)</f>
        <v/>
      </c>
      <c r="H6142" s="37">
        <f>IF('📋 MIỂNG TNC'!A958="","",'📋 MIỂNG TNC'!L958)</f>
        <v/>
      </c>
      <c r="I6142">
        <f>IF('📋 MIỂNG TNC'!A958="","",'📋 MIỂNG TNC'!M958)</f>
        <v/>
      </c>
      <c r="J6142">
        <f>IF('📋 MIỂNG TNC'!A958="","",'📋 MIỂNG TNC'!D958)</f>
        <v/>
      </c>
      <c r="L6142">
        <f>N(L6141)+IF(AND('🔎 TRA CỨU NHANH'!$C$2&lt;&gt;"",OR(ISNUMBER(SEARCH('🔎 TRA CỨU NHANH'!$C$2,$A6142)),ISNUMBER(SEARCH('🔎 TRA CỨU NHANH'!$C$2,$B6142)))),1,0)</f>
        <v/>
      </c>
      <c r="M6142">
        <f>IF(L6142&gt;N(L6141),L6142,"")</f>
        <v/>
      </c>
    </row>
    <row r="6143">
      <c r="A6143">
        <f>IF('📋 MIỂNG TNC'!A959="","",'📋 MIỂNG TNC'!A959)</f>
        <v/>
      </c>
      <c r="B6143">
        <f>IF('📋 MIỂNG TNC'!A959="","",'📋 MIỂNG TNC'!P959)</f>
        <v/>
      </c>
      <c r="C6143">
        <f>IF('📋 MIỂNG TNC'!A959="","","Miểng")</f>
        <v/>
      </c>
      <c r="D6143">
        <f>IF('📋 MIỂNG TNC'!A959="","",'📋 MIỂNG TNC'!H959)</f>
        <v/>
      </c>
      <c r="E6143" t="e">
        <v>#VALUE!</v>
      </c>
      <c r="F6143">
        <f>IF('📋 MIỂNG TNC'!A959="","",'📋 MIỂNG TNC'!J959)</f>
        <v/>
      </c>
      <c r="G6143">
        <f>IF('📋 MIỂNG TNC'!A959="","",'📋 MIỂNG TNC'!K959)</f>
        <v/>
      </c>
      <c r="H6143">
        <f>IF('📋 MIỂNG TNC'!A959="","",'📋 MIỂNG TNC'!L959)</f>
        <v/>
      </c>
      <c r="I6143">
        <f>IF('📋 MIỂNG TNC'!A959="","",'📋 MIỂNG TNC'!M959)</f>
        <v/>
      </c>
      <c r="J6143">
        <f>IF('📋 MIỂNG TNC'!A959="","",'📋 MIỂNG TNC'!D959)</f>
        <v/>
      </c>
      <c r="L6143">
        <f>N(L6142)+IF(AND('🔎 TRA CỨU NHANH'!$C$2&lt;&gt;"",OR(ISNUMBER(SEARCH('🔎 TRA CỨU NHANH'!$C$2,$A6143)),ISNUMBER(SEARCH('🔎 TRA CỨU NHANH'!$C$2,$B6143)))),1,0)</f>
        <v/>
      </c>
      <c r="M6143">
        <f>IF(L6143&gt;N(L6142),L6143,"")</f>
        <v/>
      </c>
    </row>
    <row r="6144">
      <c r="A6144">
        <f>IF('📋 MIỂNG TNC'!A960="","",'📋 MIỂNG TNC'!A960)</f>
        <v/>
      </c>
      <c r="B6144">
        <f>IF('📋 MIỂNG TNC'!A960="","",'📋 MIỂNG TNC'!P960)</f>
        <v/>
      </c>
      <c r="C6144">
        <f>IF('📋 MIỂNG TNC'!A960="","","Miểng")</f>
        <v/>
      </c>
      <c r="D6144">
        <f>IF('📋 MIỂNG TNC'!A960="","",'📋 MIỂNG TNC'!H960)</f>
        <v/>
      </c>
      <c r="E6144" t="e">
        <v>#VALUE!</v>
      </c>
      <c r="F6144">
        <f>IF('📋 MIỂNG TNC'!A960="","",'📋 MIỂNG TNC'!J960)</f>
        <v/>
      </c>
      <c r="G6144">
        <f>IF('📋 MIỂNG TNC'!A960="","",'📋 MIỂNG TNC'!K960)</f>
        <v/>
      </c>
      <c r="H6144">
        <f>IF('📋 MIỂNG TNC'!A960="","",'📋 MIỂNG TNC'!L960)</f>
        <v/>
      </c>
      <c r="I6144">
        <f>IF('📋 MIỂNG TNC'!A960="","",'📋 MIỂNG TNC'!M960)</f>
        <v/>
      </c>
      <c r="J6144">
        <f>IF('📋 MIỂNG TNC'!A960="","",'📋 MIỂNG TNC'!D960)</f>
        <v/>
      </c>
      <c r="L6144">
        <f>N(L6143)+IF(AND('🔎 TRA CỨU NHANH'!$C$2&lt;&gt;"",OR(ISNUMBER(SEARCH('🔎 TRA CỨU NHANH'!$C$2,$A6144)),ISNUMBER(SEARCH('🔎 TRA CỨU NHANH'!$C$2,$B6144)))),1,0)</f>
        <v/>
      </c>
      <c r="M6144">
        <f>IF(L6144&gt;N(L6143),L6144,"")</f>
        <v/>
      </c>
    </row>
    <row r="6145">
      <c r="A6145">
        <f>IF('📋 MIỂNG TNC'!A961="","",'📋 MIỂNG TNC'!A961)</f>
        <v/>
      </c>
      <c r="B6145">
        <f>IF('📋 MIỂNG TNC'!A961="","",'📋 MIỂNG TNC'!P961)</f>
        <v/>
      </c>
      <c r="C6145">
        <f>IF('📋 MIỂNG TNC'!A961="","","Miểng")</f>
        <v/>
      </c>
      <c r="D6145">
        <f>IF('📋 MIỂNG TNC'!A961="","",'📋 MIỂNG TNC'!H961)</f>
        <v/>
      </c>
      <c r="E6145" t="e">
        <v>#VALUE!</v>
      </c>
      <c r="F6145">
        <f>IF('📋 MIỂNG TNC'!A961="","",'📋 MIỂNG TNC'!J961)</f>
        <v/>
      </c>
      <c r="G6145">
        <f>IF('📋 MIỂNG TNC'!A961="","",'📋 MIỂNG TNC'!K961)</f>
        <v/>
      </c>
      <c r="H6145">
        <f>IF('📋 MIỂNG TNC'!A961="","",'📋 MIỂNG TNC'!L961)</f>
        <v/>
      </c>
      <c r="I6145">
        <f>IF('📋 MIỂNG TNC'!A961="","",'📋 MIỂNG TNC'!M961)</f>
        <v/>
      </c>
      <c r="J6145">
        <f>IF('📋 MIỂNG TNC'!A961="","",'📋 MIỂNG TNC'!D961)</f>
        <v/>
      </c>
      <c r="L6145">
        <f>N(L6144)+IF(AND('🔎 TRA CỨU NHANH'!$C$2&lt;&gt;"",OR(ISNUMBER(SEARCH('🔎 TRA CỨU NHANH'!$C$2,$A6145)),ISNUMBER(SEARCH('🔎 TRA CỨU NHANH'!$C$2,$B6145)))),1,0)</f>
        <v/>
      </c>
      <c r="M6145">
        <f>IF(L6145&gt;N(L6144),L6145,"")</f>
        <v/>
      </c>
    </row>
    <row r="6146">
      <c r="A6146">
        <f>IF('📋 MIỂNG TNC'!A962="","",'📋 MIỂNG TNC'!A962)</f>
        <v/>
      </c>
      <c r="B6146">
        <f>IF('📋 MIỂNG TNC'!A962="","",'📋 MIỂNG TNC'!P962)</f>
        <v/>
      </c>
      <c r="C6146">
        <f>IF('📋 MIỂNG TNC'!A962="","","Miểng")</f>
        <v/>
      </c>
      <c r="D6146">
        <f>IF('📋 MIỂNG TNC'!A962="","",'📋 MIỂNG TNC'!H962)</f>
        <v/>
      </c>
      <c r="E6146" t="e">
        <v>#VALUE!</v>
      </c>
      <c r="F6146" s="37">
        <f>IF('📋 MIỂNG TNC'!A962="","",'📋 MIỂNG TNC'!J962)</f>
        <v/>
      </c>
      <c r="G6146" s="37">
        <f>IF('📋 MIỂNG TNC'!A962="","",'📋 MIỂNG TNC'!K962)</f>
        <v/>
      </c>
      <c r="H6146" s="37">
        <f>IF('📋 MIỂNG TNC'!A962="","",'📋 MIỂNG TNC'!L962)</f>
        <v/>
      </c>
      <c r="I6146">
        <f>IF('📋 MIỂNG TNC'!A962="","",'📋 MIỂNG TNC'!M962)</f>
        <v/>
      </c>
      <c r="J6146">
        <f>IF('📋 MIỂNG TNC'!A962="","",'📋 MIỂNG TNC'!D962)</f>
        <v/>
      </c>
      <c r="L6146">
        <f>N(L6145)+IF(AND('🔎 TRA CỨU NHANH'!$C$2&lt;&gt;"",OR(ISNUMBER(SEARCH('🔎 TRA CỨU NHANH'!$C$2,$A6146)),ISNUMBER(SEARCH('🔎 TRA CỨU NHANH'!$C$2,$B6146)))),1,0)</f>
        <v/>
      </c>
      <c r="M6146">
        <f>IF(L6146&gt;N(L6145),L6146,"")</f>
        <v/>
      </c>
    </row>
    <row r="6147">
      <c r="A6147">
        <f>IF('📋 MIỂNG TNC'!A963="","",'📋 MIỂNG TNC'!A963)</f>
        <v/>
      </c>
      <c r="B6147">
        <f>IF('📋 MIỂNG TNC'!A963="","",'📋 MIỂNG TNC'!P963)</f>
        <v/>
      </c>
      <c r="C6147">
        <f>IF('📋 MIỂNG TNC'!A963="","","Miểng")</f>
        <v/>
      </c>
      <c r="D6147">
        <f>IF('📋 MIỂNG TNC'!A963="","",'📋 MIỂNG TNC'!H963)</f>
        <v/>
      </c>
      <c r="E6147" t="e">
        <v>#VALUE!</v>
      </c>
      <c r="F6147" s="37">
        <f>IF('📋 MIỂNG TNC'!A963="","",'📋 MIỂNG TNC'!J963)</f>
        <v/>
      </c>
      <c r="G6147" s="37">
        <f>IF('📋 MIỂNG TNC'!A963="","",'📋 MIỂNG TNC'!K963)</f>
        <v/>
      </c>
      <c r="H6147" s="37">
        <f>IF('📋 MIỂNG TNC'!A963="","",'📋 MIỂNG TNC'!L963)</f>
        <v/>
      </c>
      <c r="I6147">
        <f>IF('📋 MIỂNG TNC'!A963="","",'📋 MIỂNG TNC'!M963)</f>
        <v/>
      </c>
      <c r="J6147">
        <f>IF('📋 MIỂNG TNC'!A963="","",'📋 MIỂNG TNC'!D963)</f>
        <v/>
      </c>
      <c r="L6147">
        <f>N(L6146)+IF(AND('🔎 TRA CỨU NHANH'!$C$2&lt;&gt;"",OR(ISNUMBER(SEARCH('🔎 TRA CỨU NHANH'!$C$2,$A6147)),ISNUMBER(SEARCH('🔎 TRA CỨU NHANH'!$C$2,$B6147)))),1,0)</f>
        <v/>
      </c>
      <c r="M6147">
        <f>IF(L6147&gt;N(L6146),L6147,"")</f>
        <v/>
      </c>
    </row>
    <row r="6148">
      <c r="A6148">
        <f>IF('📋 MIỂNG TNC'!A964="","",'📋 MIỂNG TNC'!A964)</f>
        <v/>
      </c>
      <c r="B6148">
        <f>IF('📋 MIỂNG TNC'!A964="","",'📋 MIỂNG TNC'!P964)</f>
        <v/>
      </c>
      <c r="C6148">
        <f>IF('📋 MIỂNG TNC'!A964="","","Miểng")</f>
        <v/>
      </c>
      <c r="D6148">
        <f>IF('📋 MIỂNG TNC'!A964="","",'📋 MIỂNG TNC'!H964)</f>
        <v/>
      </c>
      <c r="E6148" t="e">
        <v>#VALUE!</v>
      </c>
      <c r="F6148">
        <f>IF('📋 MIỂNG TNC'!A964="","",'📋 MIỂNG TNC'!J964)</f>
        <v/>
      </c>
      <c r="G6148">
        <f>IF('📋 MIỂNG TNC'!A964="","",'📋 MIỂNG TNC'!K964)</f>
        <v/>
      </c>
      <c r="H6148">
        <f>IF('📋 MIỂNG TNC'!A964="","",'📋 MIỂNG TNC'!L964)</f>
        <v/>
      </c>
      <c r="I6148">
        <f>IF('📋 MIỂNG TNC'!A964="","",'📋 MIỂNG TNC'!M964)</f>
        <v/>
      </c>
      <c r="J6148">
        <f>IF('📋 MIỂNG TNC'!A964="","",'📋 MIỂNG TNC'!D964)</f>
        <v/>
      </c>
      <c r="L6148">
        <f>N(L6147)+IF(AND('🔎 TRA CỨU NHANH'!$C$2&lt;&gt;"",OR(ISNUMBER(SEARCH('🔎 TRA CỨU NHANH'!$C$2,$A6148)),ISNUMBER(SEARCH('🔎 TRA CỨU NHANH'!$C$2,$B6148)))),1,0)</f>
        <v/>
      </c>
      <c r="M6148">
        <f>IF(L6148&gt;N(L6147),L6148,"")</f>
        <v/>
      </c>
    </row>
    <row r="6149">
      <c r="A6149">
        <f>IF('📋 MIỂNG TNC'!A965="","",'📋 MIỂNG TNC'!A965)</f>
        <v/>
      </c>
      <c r="B6149">
        <f>IF('📋 MIỂNG TNC'!A965="","",'📋 MIỂNG TNC'!P965)</f>
        <v/>
      </c>
      <c r="C6149">
        <f>IF('📋 MIỂNG TNC'!A965="","","Miểng")</f>
        <v/>
      </c>
      <c r="D6149">
        <f>IF('📋 MIỂNG TNC'!A965="","",'📋 MIỂNG TNC'!H965)</f>
        <v/>
      </c>
      <c r="E6149" t="e">
        <v>#VALUE!</v>
      </c>
      <c r="F6149">
        <f>IF('📋 MIỂNG TNC'!A965="","",'📋 MIỂNG TNC'!J965)</f>
        <v/>
      </c>
      <c r="G6149">
        <f>IF('📋 MIỂNG TNC'!A965="","",'📋 MIỂNG TNC'!K965)</f>
        <v/>
      </c>
      <c r="H6149">
        <f>IF('📋 MIỂNG TNC'!A965="","",'📋 MIỂNG TNC'!L965)</f>
        <v/>
      </c>
      <c r="I6149">
        <f>IF('📋 MIỂNG TNC'!A965="","",'📋 MIỂNG TNC'!M965)</f>
        <v/>
      </c>
      <c r="J6149">
        <f>IF('📋 MIỂNG TNC'!A965="","",'📋 MIỂNG TNC'!D965)</f>
        <v/>
      </c>
      <c r="L6149">
        <f>N(L6148)+IF(AND('🔎 TRA CỨU NHANH'!$C$2&lt;&gt;"",OR(ISNUMBER(SEARCH('🔎 TRA CỨU NHANH'!$C$2,$A6149)),ISNUMBER(SEARCH('🔎 TRA CỨU NHANH'!$C$2,$B6149)))),1,0)</f>
        <v/>
      </c>
      <c r="M6149">
        <f>IF(L6149&gt;N(L6148),L6149,"")</f>
        <v/>
      </c>
    </row>
    <row r="6150">
      <c r="A6150">
        <f>IF('📋 MIỂNG TNC'!A966="","",'📋 MIỂNG TNC'!A966)</f>
        <v/>
      </c>
      <c r="B6150">
        <f>IF('📋 MIỂNG TNC'!A966="","",'📋 MIỂNG TNC'!P966)</f>
        <v/>
      </c>
      <c r="C6150">
        <f>IF('📋 MIỂNG TNC'!A966="","","Miểng")</f>
        <v/>
      </c>
      <c r="D6150">
        <f>IF('📋 MIỂNG TNC'!A966="","",'📋 MIỂNG TNC'!H966)</f>
        <v/>
      </c>
      <c r="E6150" t="e">
        <v>#VALUE!</v>
      </c>
      <c r="F6150" s="37">
        <f>IF('📋 MIỂNG TNC'!A966="","",'📋 MIỂNG TNC'!J966)</f>
        <v/>
      </c>
      <c r="G6150" s="37">
        <f>IF('📋 MIỂNG TNC'!A966="","",'📋 MIỂNG TNC'!K966)</f>
        <v/>
      </c>
      <c r="H6150" s="37">
        <f>IF('📋 MIỂNG TNC'!A966="","",'📋 MIỂNG TNC'!L966)</f>
        <v/>
      </c>
      <c r="I6150">
        <f>IF('📋 MIỂNG TNC'!A966="","",'📋 MIỂNG TNC'!M966)</f>
        <v/>
      </c>
      <c r="J6150">
        <f>IF('📋 MIỂNG TNC'!A966="","",'📋 MIỂNG TNC'!D966)</f>
        <v/>
      </c>
      <c r="L6150">
        <f>N(L6149)+IF(AND('🔎 TRA CỨU NHANH'!$C$2&lt;&gt;"",OR(ISNUMBER(SEARCH('🔎 TRA CỨU NHANH'!$C$2,$A6150)),ISNUMBER(SEARCH('🔎 TRA CỨU NHANH'!$C$2,$B6150)))),1,0)</f>
        <v/>
      </c>
      <c r="M6150">
        <f>IF(L6150&gt;N(L6149),L6150,"")</f>
        <v/>
      </c>
    </row>
    <row r="6151">
      <c r="A6151">
        <f>IF('📋 MIỂNG TNC'!A967="","",'📋 MIỂNG TNC'!A967)</f>
        <v/>
      </c>
      <c r="B6151">
        <f>IF('📋 MIỂNG TNC'!A967="","",'📋 MIỂNG TNC'!P967)</f>
        <v/>
      </c>
      <c r="C6151">
        <f>IF('📋 MIỂNG TNC'!A967="","","Miểng")</f>
        <v/>
      </c>
      <c r="D6151">
        <f>IF('📋 MIỂNG TNC'!A967="","",'📋 MIỂNG TNC'!H967)</f>
        <v/>
      </c>
      <c r="E6151" t="e">
        <v>#VALUE!</v>
      </c>
      <c r="F6151">
        <f>IF('📋 MIỂNG TNC'!A967="","",'📋 MIỂNG TNC'!J967)</f>
        <v/>
      </c>
      <c r="G6151">
        <f>IF('📋 MIỂNG TNC'!A967="","",'📋 MIỂNG TNC'!K967)</f>
        <v/>
      </c>
      <c r="H6151">
        <f>IF('📋 MIỂNG TNC'!A967="","",'📋 MIỂNG TNC'!L967)</f>
        <v/>
      </c>
      <c r="I6151">
        <f>IF('📋 MIỂNG TNC'!A967="","",'📋 MIỂNG TNC'!M967)</f>
        <v/>
      </c>
      <c r="J6151">
        <f>IF('📋 MIỂNG TNC'!A967="","",'📋 MIỂNG TNC'!D967)</f>
        <v/>
      </c>
      <c r="L6151">
        <f>N(L6150)+IF(AND('🔎 TRA CỨU NHANH'!$C$2&lt;&gt;"",OR(ISNUMBER(SEARCH('🔎 TRA CỨU NHANH'!$C$2,$A6151)),ISNUMBER(SEARCH('🔎 TRA CỨU NHANH'!$C$2,$B6151)))),1,0)</f>
        <v/>
      </c>
      <c r="M6151">
        <f>IF(L6151&gt;N(L6150),L6151,"")</f>
        <v/>
      </c>
    </row>
    <row r="6152">
      <c r="A6152">
        <f>IF('📋 MIỂNG TNC'!A968="","",'📋 MIỂNG TNC'!A968)</f>
        <v/>
      </c>
      <c r="B6152">
        <f>IF('📋 MIỂNG TNC'!A968="","",'📋 MIỂNG TNC'!P968)</f>
        <v/>
      </c>
      <c r="C6152">
        <f>IF('📋 MIỂNG TNC'!A968="","","Miểng")</f>
        <v/>
      </c>
      <c r="D6152">
        <f>IF('📋 MIỂNG TNC'!A968="","",'📋 MIỂNG TNC'!H968)</f>
        <v/>
      </c>
      <c r="E6152" t="e">
        <v>#VALUE!</v>
      </c>
      <c r="F6152">
        <f>IF('📋 MIỂNG TNC'!A968="","",'📋 MIỂNG TNC'!J968)</f>
        <v/>
      </c>
      <c r="G6152">
        <f>IF('📋 MIỂNG TNC'!A968="","",'📋 MIỂNG TNC'!K968)</f>
        <v/>
      </c>
      <c r="H6152">
        <f>IF('📋 MIỂNG TNC'!A968="","",'📋 MIỂNG TNC'!L968)</f>
        <v/>
      </c>
      <c r="I6152">
        <f>IF('📋 MIỂNG TNC'!A968="","",'📋 MIỂNG TNC'!M968)</f>
        <v/>
      </c>
      <c r="J6152">
        <f>IF('📋 MIỂNG TNC'!A968="","",'📋 MIỂNG TNC'!D968)</f>
        <v/>
      </c>
      <c r="L6152">
        <f>N(L6151)+IF(AND('🔎 TRA CỨU NHANH'!$C$2&lt;&gt;"",OR(ISNUMBER(SEARCH('🔎 TRA CỨU NHANH'!$C$2,$A6152)),ISNUMBER(SEARCH('🔎 TRA CỨU NHANH'!$C$2,$B6152)))),1,0)</f>
        <v/>
      </c>
      <c r="M6152">
        <f>IF(L6152&gt;N(L6151),L6152,"")</f>
        <v/>
      </c>
    </row>
    <row r="6153">
      <c r="A6153">
        <f>IF('📋 MIỂNG TNC'!A969="","",'📋 MIỂNG TNC'!A969)</f>
        <v/>
      </c>
      <c r="B6153">
        <f>IF('📋 MIỂNG TNC'!A969="","",'📋 MIỂNG TNC'!P969)</f>
        <v/>
      </c>
      <c r="C6153">
        <f>IF('📋 MIỂNG TNC'!A969="","","Miểng")</f>
        <v/>
      </c>
      <c r="D6153">
        <f>IF('📋 MIỂNG TNC'!A969="","",'📋 MIỂNG TNC'!H969)</f>
        <v/>
      </c>
      <c r="E6153" t="e">
        <v>#VALUE!</v>
      </c>
      <c r="F6153">
        <f>IF('📋 MIỂNG TNC'!A969="","",'📋 MIỂNG TNC'!J969)</f>
        <v/>
      </c>
      <c r="G6153">
        <f>IF('📋 MIỂNG TNC'!A969="","",'📋 MIỂNG TNC'!K969)</f>
        <v/>
      </c>
      <c r="H6153">
        <f>IF('📋 MIỂNG TNC'!A969="","",'📋 MIỂNG TNC'!L969)</f>
        <v/>
      </c>
      <c r="I6153">
        <f>IF('📋 MIỂNG TNC'!A969="","",'📋 MIỂNG TNC'!M969)</f>
        <v/>
      </c>
      <c r="J6153">
        <f>IF('📋 MIỂNG TNC'!A969="","",'📋 MIỂNG TNC'!D969)</f>
        <v/>
      </c>
      <c r="L6153">
        <f>N(L6152)+IF(AND('🔎 TRA CỨU NHANH'!$C$2&lt;&gt;"",OR(ISNUMBER(SEARCH('🔎 TRA CỨU NHANH'!$C$2,$A6153)),ISNUMBER(SEARCH('🔎 TRA CỨU NHANH'!$C$2,$B6153)))),1,0)</f>
        <v/>
      </c>
      <c r="M6153">
        <f>IF(L6153&gt;N(L6152),L6153,"")</f>
        <v/>
      </c>
    </row>
    <row r="6154">
      <c r="A6154">
        <f>IF('📋 MIỂNG TNC'!A970="","",'📋 MIỂNG TNC'!A970)</f>
        <v/>
      </c>
      <c r="B6154">
        <f>IF('📋 MIỂNG TNC'!A970="","",'📋 MIỂNG TNC'!P970)</f>
        <v/>
      </c>
      <c r="C6154">
        <f>IF('📋 MIỂNG TNC'!A970="","","Miểng")</f>
        <v/>
      </c>
      <c r="D6154">
        <f>IF('📋 MIỂNG TNC'!A970="","",'📋 MIỂNG TNC'!H970)</f>
        <v/>
      </c>
      <c r="E6154" t="e">
        <v>#VALUE!</v>
      </c>
      <c r="F6154">
        <f>IF('📋 MIỂNG TNC'!A970="","",'📋 MIỂNG TNC'!J970)</f>
        <v/>
      </c>
      <c r="G6154">
        <f>IF('📋 MIỂNG TNC'!A970="","",'📋 MIỂNG TNC'!K970)</f>
        <v/>
      </c>
      <c r="H6154">
        <f>IF('📋 MIỂNG TNC'!A970="","",'📋 MIỂNG TNC'!L970)</f>
        <v/>
      </c>
      <c r="I6154">
        <f>IF('📋 MIỂNG TNC'!A970="","",'📋 MIỂNG TNC'!M970)</f>
        <v/>
      </c>
      <c r="J6154">
        <f>IF('📋 MIỂNG TNC'!A970="","",'📋 MIỂNG TNC'!D970)</f>
        <v/>
      </c>
      <c r="L6154">
        <f>N(L6153)+IF(AND('🔎 TRA CỨU NHANH'!$C$2&lt;&gt;"",OR(ISNUMBER(SEARCH('🔎 TRA CỨU NHANH'!$C$2,$A6154)),ISNUMBER(SEARCH('🔎 TRA CỨU NHANH'!$C$2,$B6154)))),1,0)</f>
        <v/>
      </c>
      <c r="M6154">
        <f>IF(L6154&gt;N(L6153),L6154,"")</f>
        <v/>
      </c>
    </row>
    <row r="6155">
      <c r="A6155">
        <f>IF('📋 MIỂNG TNC'!A971="","",'📋 MIỂNG TNC'!A971)</f>
        <v/>
      </c>
      <c r="B6155">
        <f>IF('📋 MIỂNG TNC'!A971="","",'📋 MIỂNG TNC'!P971)</f>
        <v/>
      </c>
      <c r="C6155">
        <f>IF('📋 MIỂNG TNC'!A971="","","Miểng")</f>
        <v/>
      </c>
      <c r="D6155">
        <f>IF('📋 MIỂNG TNC'!A971="","",'📋 MIỂNG TNC'!H971)</f>
        <v/>
      </c>
      <c r="E6155" t="e">
        <v>#VALUE!</v>
      </c>
      <c r="F6155">
        <f>IF('📋 MIỂNG TNC'!A971="","",'📋 MIỂNG TNC'!J971)</f>
        <v/>
      </c>
      <c r="G6155">
        <f>IF('📋 MIỂNG TNC'!A971="","",'📋 MIỂNG TNC'!K971)</f>
        <v/>
      </c>
      <c r="H6155">
        <f>IF('📋 MIỂNG TNC'!A971="","",'📋 MIỂNG TNC'!L971)</f>
        <v/>
      </c>
      <c r="I6155">
        <f>IF('📋 MIỂNG TNC'!A971="","",'📋 MIỂNG TNC'!M971)</f>
        <v/>
      </c>
      <c r="J6155">
        <f>IF('📋 MIỂNG TNC'!A971="","",'📋 MIỂNG TNC'!D971)</f>
        <v/>
      </c>
      <c r="L6155">
        <f>N(L6154)+IF(AND('🔎 TRA CỨU NHANH'!$C$2&lt;&gt;"",OR(ISNUMBER(SEARCH('🔎 TRA CỨU NHANH'!$C$2,$A6155)),ISNUMBER(SEARCH('🔎 TRA CỨU NHANH'!$C$2,$B6155)))),1,0)</f>
        <v/>
      </c>
      <c r="M6155">
        <f>IF(L6155&gt;N(L6154),L6155,"")</f>
        <v/>
      </c>
    </row>
    <row r="6156">
      <c r="A6156">
        <f>IF('📋 MIỂNG TNC'!A972="","",'📋 MIỂNG TNC'!A972)</f>
        <v/>
      </c>
      <c r="B6156">
        <f>IF('📋 MIỂNG TNC'!A972="","",'📋 MIỂNG TNC'!P972)</f>
        <v/>
      </c>
      <c r="C6156">
        <f>IF('📋 MIỂNG TNC'!A972="","","Miểng")</f>
        <v/>
      </c>
      <c r="D6156">
        <f>IF('📋 MIỂNG TNC'!A972="","",'📋 MIỂNG TNC'!H972)</f>
        <v/>
      </c>
      <c r="E6156" t="e">
        <v>#VALUE!</v>
      </c>
      <c r="F6156">
        <f>IF('📋 MIỂNG TNC'!A972="","",'📋 MIỂNG TNC'!J972)</f>
        <v/>
      </c>
      <c r="G6156">
        <f>IF('📋 MIỂNG TNC'!A972="","",'📋 MIỂNG TNC'!K972)</f>
        <v/>
      </c>
      <c r="H6156">
        <f>IF('📋 MIỂNG TNC'!A972="","",'📋 MIỂNG TNC'!L972)</f>
        <v/>
      </c>
      <c r="I6156">
        <f>IF('📋 MIỂNG TNC'!A972="","",'📋 MIỂNG TNC'!M972)</f>
        <v/>
      </c>
      <c r="J6156">
        <f>IF('📋 MIỂNG TNC'!A972="","",'📋 MIỂNG TNC'!D972)</f>
        <v/>
      </c>
      <c r="L6156">
        <f>N(L6155)+IF(AND('🔎 TRA CỨU NHANH'!$C$2&lt;&gt;"",OR(ISNUMBER(SEARCH('🔎 TRA CỨU NHANH'!$C$2,$A6156)),ISNUMBER(SEARCH('🔎 TRA CỨU NHANH'!$C$2,$B6156)))),1,0)</f>
        <v/>
      </c>
      <c r="M6156">
        <f>IF(L6156&gt;N(L6155),L6156,"")</f>
        <v/>
      </c>
    </row>
    <row r="6157">
      <c r="A6157">
        <f>IF('📋 MIỂNG TNC'!A973="","",'📋 MIỂNG TNC'!A973)</f>
        <v/>
      </c>
      <c r="B6157">
        <f>IF('📋 MIỂNG TNC'!A973="","",'📋 MIỂNG TNC'!P973)</f>
        <v/>
      </c>
      <c r="C6157">
        <f>IF('📋 MIỂNG TNC'!A973="","","Miểng")</f>
        <v/>
      </c>
      <c r="D6157">
        <f>IF('📋 MIỂNG TNC'!A973="","",'📋 MIỂNG TNC'!H973)</f>
        <v/>
      </c>
      <c r="E6157" t="e">
        <v>#VALUE!</v>
      </c>
      <c r="F6157">
        <f>IF('📋 MIỂNG TNC'!A973="","",'📋 MIỂNG TNC'!J973)</f>
        <v/>
      </c>
      <c r="G6157">
        <f>IF('📋 MIỂNG TNC'!A973="","",'📋 MIỂNG TNC'!K973)</f>
        <v/>
      </c>
      <c r="H6157">
        <f>IF('📋 MIỂNG TNC'!A973="","",'📋 MIỂNG TNC'!L973)</f>
        <v/>
      </c>
      <c r="I6157">
        <f>IF('📋 MIỂNG TNC'!A973="","",'📋 MIỂNG TNC'!M973)</f>
        <v/>
      </c>
      <c r="J6157">
        <f>IF('📋 MIỂNG TNC'!A973="","",'📋 MIỂNG TNC'!D973)</f>
        <v/>
      </c>
      <c r="L6157">
        <f>N(L6156)+IF(AND('🔎 TRA CỨU NHANH'!$C$2&lt;&gt;"",OR(ISNUMBER(SEARCH('🔎 TRA CỨU NHANH'!$C$2,$A6157)),ISNUMBER(SEARCH('🔎 TRA CỨU NHANH'!$C$2,$B6157)))),1,0)</f>
        <v/>
      </c>
      <c r="M6157">
        <f>IF(L6157&gt;N(L6156),L6157,"")</f>
        <v/>
      </c>
    </row>
    <row r="6158">
      <c r="A6158">
        <f>IF('📋 MIỂNG TNC'!A974="","",'📋 MIỂNG TNC'!A974)</f>
        <v/>
      </c>
      <c r="B6158">
        <f>IF('📋 MIỂNG TNC'!A974="","",'📋 MIỂNG TNC'!P974)</f>
        <v/>
      </c>
      <c r="C6158">
        <f>IF('📋 MIỂNG TNC'!A974="","","Miểng")</f>
        <v/>
      </c>
      <c r="D6158">
        <f>IF('📋 MIỂNG TNC'!A974="","",'📋 MIỂNG TNC'!H974)</f>
        <v/>
      </c>
      <c r="E6158" t="e">
        <v>#VALUE!</v>
      </c>
      <c r="F6158">
        <f>IF('📋 MIỂNG TNC'!A974="","",'📋 MIỂNG TNC'!J974)</f>
        <v/>
      </c>
      <c r="G6158">
        <f>IF('📋 MIỂNG TNC'!A974="","",'📋 MIỂNG TNC'!K974)</f>
        <v/>
      </c>
      <c r="H6158">
        <f>IF('📋 MIỂNG TNC'!A974="","",'📋 MIỂNG TNC'!L974)</f>
        <v/>
      </c>
      <c r="I6158">
        <f>IF('📋 MIỂNG TNC'!A974="","",'📋 MIỂNG TNC'!M974)</f>
        <v/>
      </c>
      <c r="J6158">
        <f>IF('📋 MIỂNG TNC'!A974="","",'📋 MIỂNG TNC'!D974)</f>
        <v/>
      </c>
      <c r="L6158">
        <f>N(L6157)+IF(AND('🔎 TRA CỨU NHANH'!$C$2&lt;&gt;"",OR(ISNUMBER(SEARCH('🔎 TRA CỨU NHANH'!$C$2,$A6158)),ISNUMBER(SEARCH('🔎 TRA CỨU NHANH'!$C$2,$B6158)))),1,0)</f>
        <v/>
      </c>
      <c r="M6158">
        <f>IF(L6158&gt;N(L6157),L6158,"")</f>
        <v/>
      </c>
    </row>
    <row r="6159">
      <c r="A6159">
        <f>IF('📋 MIỂNG TNC'!A975="","",'📋 MIỂNG TNC'!A975)</f>
        <v/>
      </c>
      <c r="B6159">
        <f>IF('📋 MIỂNG TNC'!A975="","",'📋 MIỂNG TNC'!P975)</f>
        <v/>
      </c>
      <c r="C6159">
        <f>IF('📋 MIỂNG TNC'!A975="","","Miểng")</f>
        <v/>
      </c>
      <c r="D6159">
        <f>IF('📋 MIỂNG TNC'!A975="","",'📋 MIỂNG TNC'!H975)</f>
        <v/>
      </c>
      <c r="E6159" t="e">
        <v>#VALUE!</v>
      </c>
      <c r="F6159">
        <f>IF('📋 MIỂNG TNC'!A975="","",'📋 MIỂNG TNC'!J975)</f>
        <v/>
      </c>
      <c r="G6159">
        <f>IF('📋 MIỂNG TNC'!A975="","",'📋 MIỂNG TNC'!K975)</f>
        <v/>
      </c>
      <c r="H6159">
        <f>IF('📋 MIỂNG TNC'!A975="","",'📋 MIỂNG TNC'!L975)</f>
        <v/>
      </c>
      <c r="I6159">
        <f>IF('📋 MIỂNG TNC'!A975="","",'📋 MIỂNG TNC'!M975)</f>
        <v/>
      </c>
      <c r="J6159">
        <f>IF('📋 MIỂNG TNC'!A975="","",'📋 MIỂNG TNC'!D975)</f>
        <v/>
      </c>
      <c r="L6159">
        <f>N(L6158)+IF(AND('🔎 TRA CỨU NHANH'!$C$2&lt;&gt;"",OR(ISNUMBER(SEARCH('🔎 TRA CỨU NHANH'!$C$2,$A6159)),ISNUMBER(SEARCH('🔎 TRA CỨU NHANH'!$C$2,$B6159)))),1,0)</f>
        <v/>
      </c>
      <c r="M6159">
        <f>IF(L6159&gt;N(L6158),L6159,"")</f>
        <v/>
      </c>
    </row>
    <row r="6160">
      <c r="A6160">
        <f>IF('📋 MIỂNG TNC'!A976="","",'📋 MIỂNG TNC'!A976)</f>
        <v/>
      </c>
      <c r="B6160">
        <f>IF('📋 MIỂNG TNC'!A976="","",'📋 MIỂNG TNC'!P976)</f>
        <v/>
      </c>
      <c r="C6160">
        <f>IF('📋 MIỂNG TNC'!A976="","","Miểng")</f>
        <v/>
      </c>
      <c r="D6160">
        <f>IF('📋 MIỂNG TNC'!A976="","",'📋 MIỂNG TNC'!H976)</f>
        <v/>
      </c>
      <c r="E6160" t="e">
        <v>#VALUE!</v>
      </c>
      <c r="F6160">
        <f>IF('📋 MIỂNG TNC'!A976="","",'📋 MIỂNG TNC'!J976)</f>
        <v/>
      </c>
      <c r="G6160">
        <f>IF('📋 MIỂNG TNC'!A976="","",'📋 MIỂNG TNC'!K976)</f>
        <v/>
      </c>
      <c r="H6160">
        <f>IF('📋 MIỂNG TNC'!A976="","",'📋 MIỂNG TNC'!L976)</f>
        <v/>
      </c>
      <c r="I6160">
        <f>IF('📋 MIỂNG TNC'!A976="","",'📋 MIỂNG TNC'!M976)</f>
        <v/>
      </c>
      <c r="J6160">
        <f>IF('📋 MIỂNG TNC'!A976="","",'📋 MIỂNG TNC'!D976)</f>
        <v/>
      </c>
      <c r="L6160">
        <f>N(L6159)+IF(AND('🔎 TRA CỨU NHANH'!$C$2&lt;&gt;"",OR(ISNUMBER(SEARCH('🔎 TRA CỨU NHANH'!$C$2,$A6160)),ISNUMBER(SEARCH('🔎 TRA CỨU NHANH'!$C$2,$B6160)))),1,0)</f>
        <v/>
      </c>
      <c r="M6160">
        <f>IF(L6160&gt;N(L6159),L6160,"")</f>
        <v/>
      </c>
    </row>
    <row r="6161">
      <c r="A6161">
        <f>IF('📋 MIỂNG TNC'!A977="","",'📋 MIỂNG TNC'!A977)</f>
        <v/>
      </c>
      <c r="B6161">
        <f>IF('📋 MIỂNG TNC'!A977="","",'📋 MIỂNG TNC'!P977)</f>
        <v/>
      </c>
      <c r="C6161">
        <f>IF('📋 MIỂNG TNC'!A977="","","Miểng")</f>
        <v/>
      </c>
      <c r="D6161">
        <f>IF('📋 MIỂNG TNC'!A977="","",'📋 MIỂNG TNC'!H977)</f>
        <v/>
      </c>
      <c r="E6161" t="e">
        <v>#VALUE!</v>
      </c>
      <c r="F6161">
        <f>IF('📋 MIỂNG TNC'!A977="","",'📋 MIỂNG TNC'!J977)</f>
        <v/>
      </c>
      <c r="G6161">
        <f>IF('📋 MIỂNG TNC'!A977="","",'📋 MIỂNG TNC'!K977)</f>
        <v/>
      </c>
      <c r="H6161">
        <f>IF('📋 MIỂNG TNC'!A977="","",'📋 MIỂNG TNC'!L977)</f>
        <v/>
      </c>
      <c r="I6161">
        <f>IF('📋 MIỂNG TNC'!A977="","",'📋 MIỂNG TNC'!M977)</f>
        <v/>
      </c>
      <c r="J6161">
        <f>IF('📋 MIỂNG TNC'!A977="","",'📋 MIỂNG TNC'!D977)</f>
        <v/>
      </c>
      <c r="L6161">
        <f>N(L6160)+IF(AND('🔎 TRA CỨU NHANH'!$C$2&lt;&gt;"",OR(ISNUMBER(SEARCH('🔎 TRA CỨU NHANH'!$C$2,$A6161)),ISNUMBER(SEARCH('🔎 TRA CỨU NHANH'!$C$2,$B6161)))),1,0)</f>
        <v/>
      </c>
      <c r="M6161">
        <f>IF(L6161&gt;N(L6160),L6161,"")</f>
        <v/>
      </c>
    </row>
    <row r="6162">
      <c r="A6162">
        <f>IF('📋 MIỂNG TNC'!A978="","",'📋 MIỂNG TNC'!A978)</f>
        <v/>
      </c>
      <c r="B6162">
        <f>IF('📋 MIỂNG TNC'!A978="","",'📋 MIỂNG TNC'!P978)</f>
        <v/>
      </c>
      <c r="C6162">
        <f>IF('📋 MIỂNG TNC'!A978="","","Miểng")</f>
        <v/>
      </c>
      <c r="D6162">
        <f>IF('📋 MIỂNG TNC'!A978="","",'📋 MIỂNG TNC'!H978)</f>
        <v/>
      </c>
      <c r="E6162" t="e">
        <v>#VALUE!</v>
      </c>
      <c r="F6162">
        <f>IF('📋 MIỂNG TNC'!A978="","",'📋 MIỂNG TNC'!J978)</f>
        <v/>
      </c>
      <c r="G6162">
        <f>IF('📋 MIỂNG TNC'!A978="","",'📋 MIỂNG TNC'!K978)</f>
        <v/>
      </c>
      <c r="H6162">
        <f>IF('📋 MIỂNG TNC'!A978="","",'📋 MIỂNG TNC'!L978)</f>
        <v/>
      </c>
      <c r="I6162">
        <f>IF('📋 MIỂNG TNC'!A978="","",'📋 MIỂNG TNC'!M978)</f>
        <v/>
      </c>
      <c r="J6162">
        <f>IF('📋 MIỂNG TNC'!A978="","",'📋 MIỂNG TNC'!D978)</f>
        <v/>
      </c>
      <c r="L6162">
        <f>N(L6161)+IF(AND('🔎 TRA CỨU NHANH'!$C$2&lt;&gt;"",OR(ISNUMBER(SEARCH('🔎 TRA CỨU NHANH'!$C$2,$A6162)),ISNUMBER(SEARCH('🔎 TRA CỨU NHANH'!$C$2,$B6162)))),1,0)</f>
        <v/>
      </c>
      <c r="M6162">
        <f>IF(L6162&gt;N(L6161),L6162,"")</f>
        <v/>
      </c>
    </row>
    <row r="6163">
      <c r="A6163">
        <f>IF('📋 MIỂNG TNC'!A979="","",'📋 MIỂNG TNC'!A979)</f>
        <v/>
      </c>
      <c r="B6163">
        <f>IF('📋 MIỂNG TNC'!A979="","",'📋 MIỂNG TNC'!P979)</f>
        <v/>
      </c>
      <c r="C6163">
        <f>IF('📋 MIỂNG TNC'!A979="","","Miểng")</f>
        <v/>
      </c>
      <c r="D6163">
        <f>IF('📋 MIỂNG TNC'!A979="","",'📋 MIỂNG TNC'!H979)</f>
        <v/>
      </c>
      <c r="E6163" t="e">
        <v>#VALUE!</v>
      </c>
      <c r="F6163">
        <f>IF('📋 MIỂNG TNC'!A979="","",'📋 MIỂNG TNC'!J979)</f>
        <v/>
      </c>
      <c r="G6163">
        <f>IF('📋 MIỂNG TNC'!A979="","",'📋 MIỂNG TNC'!K979)</f>
        <v/>
      </c>
      <c r="H6163">
        <f>IF('📋 MIỂNG TNC'!A979="","",'📋 MIỂNG TNC'!L979)</f>
        <v/>
      </c>
      <c r="I6163">
        <f>IF('📋 MIỂNG TNC'!A979="","",'📋 MIỂNG TNC'!M979)</f>
        <v/>
      </c>
      <c r="J6163">
        <f>IF('📋 MIỂNG TNC'!A979="","",'📋 MIỂNG TNC'!D979)</f>
        <v/>
      </c>
      <c r="L6163">
        <f>N(L6162)+IF(AND('🔎 TRA CỨU NHANH'!$C$2&lt;&gt;"",OR(ISNUMBER(SEARCH('🔎 TRA CỨU NHANH'!$C$2,$A6163)),ISNUMBER(SEARCH('🔎 TRA CỨU NHANH'!$C$2,$B6163)))),1,0)</f>
        <v/>
      </c>
      <c r="M6163">
        <f>IF(L6163&gt;N(L6162),L6163,"")</f>
        <v/>
      </c>
    </row>
    <row r="6164">
      <c r="A6164">
        <f>IF('📋 MIỂNG TNC'!A980="","",'📋 MIỂNG TNC'!A980)</f>
        <v/>
      </c>
      <c r="B6164">
        <f>IF('📋 MIỂNG TNC'!A980="","",'📋 MIỂNG TNC'!P980)</f>
        <v/>
      </c>
      <c r="C6164">
        <f>IF('📋 MIỂNG TNC'!A980="","","Miểng")</f>
        <v/>
      </c>
      <c r="D6164">
        <f>IF('📋 MIỂNG TNC'!A980="","",'📋 MIỂNG TNC'!H980)</f>
        <v/>
      </c>
      <c r="E6164" t="e">
        <v>#VALUE!</v>
      </c>
      <c r="F6164">
        <f>IF('📋 MIỂNG TNC'!A980="","",'📋 MIỂNG TNC'!J980)</f>
        <v/>
      </c>
      <c r="G6164">
        <f>IF('📋 MIỂNG TNC'!A980="","",'📋 MIỂNG TNC'!K980)</f>
        <v/>
      </c>
      <c r="H6164">
        <f>IF('📋 MIỂNG TNC'!A980="","",'📋 MIỂNG TNC'!L980)</f>
        <v/>
      </c>
      <c r="I6164">
        <f>IF('📋 MIỂNG TNC'!A980="","",'📋 MIỂNG TNC'!M980)</f>
        <v/>
      </c>
      <c r="J6164">
        <f>IF('📋 MIỂNG TNC'!A980="","",'📋 MIỂNG TNC'!D980)</f>
        <v/>
      </c>
      <c r="L6164">
        <f>N(L6163)+IF(AND('🔎 TRA CỨU NHANH'!$C$2&lt;&gt;"",OR(ISNUMBER(SEARCH('🔎 TRA CỨU NHANH'!$C$2,$A6164)),ISNUMBER(SEARCH('🔎 TRA CỨU NHANH'!$C$2,$B6164)))),1,0)</f>
        <v/>
      </c>
      <c r="M6164">
        <f>IF(L6164&gt;N(L6163),L6164,"")</f>
        <v/>
      </c>
    </row>
    <row r="6165">
      <c r="A6165">
        <f>IF('📋 MIỂNG TNC'!A981="","",'📋 MIỂNG TNC'!A981)</f>
        <v/>
      </c>
      <c r="B6165">
        <f>IF('📋 MIỂNG TNC'!A981="","",'📋 MIỂNG TNC'!P981)</f>
        <v/>
      </c>
      <c r="C6165">
        <f>IF('📋 MIỂNG TNC'!A981="","","Miểng")</f>
        <v/>
      </c>
      <c r="D6165">
        <f>IF('📋 MIỂNG TNC'!A981="","",'📋 MIỂNG TNC'!H981)</f>
        <v/>
      </c>
      <c r="E6165" t="e">
        <v>#VALUE!</v>
      </c>
      <c r="F6165">
        <f>IF('📋 MIỂNG TNC'!A981="","",'📋 MIỂNG TNC'!J981)</f>
        <v/>
      </c>
      <c r="G6165">
        <f>IF('📋 MIỂNG TNC'!A981="","",'📋 MIỂNG TNC'!K981)</f>
        <v/>
      </c>
      <c r="H6165">
        <f>IF('📋 MIỂNG TNC'!A981="","",'📋 MIỂNG TNC'!L981)</f>
        <v/>
      </c>
      <c r="I6165">
        <f>IF('📋 MIỂNG TNC'!A981="","",'📋 MIỂNG TNC'!M981)</f>
        <v/>
      </c>
      <c r="J6165">
        <f>IF('📋 MIỂNG TNC'!A981="","",'📋 MIỂNG TNC'!D981)</f>
        <v/>
      </c>
      <c r="L6165">
        <f>N(L6164)+IF(AND('🔎 TRA CỨU NHANH'!$C$2&lt;&gt;"",OR(ISNUMBER(SEARCH('🔎 TRA CỨU NHANH'!$C$2,$A6165)),ISNUMBER(SEARCH('🔎 TRA CỨU NHANH'!$C$2,$B6165)))),1,0)</f>
        <v/>
      </c>
      <c r="M6165">
        <f>IF(L6165&gt;N(L6164),L6165,"")</f>
        <v/>
      </c>
    </row>
    <row r="6166">
      <c r="A6166">
        <f>IF('📋 MIỂNG TNC'!A982="","",'📋 MIỂNG TNC'!A982)</f>
        <v/>
      </c>
      <c r="B6166">
        <f>IF('📋 MIỂNG TNC'!A982="","",'📋 MIỂNG TNC'!P982)</f>
        <v/>
      </c>
      <c r="C6166">
        <f>IF('📋 MIỂNG TNC'!A982="","","Miểng")</f>
        <v/>
      </c>
      <c r="D6166">
        <f>IF('📋 MIỂNG TNC'!A982="","",'📋 MIỂNG TNC'!H982)</f>
        <v/>
      </c>
      <c r="E6166" t="e">
        <v>#VALUE!</v>
      </c>
      <c r="F6166">
        <f>IF('📋 MIỂNG TNC'!A982="","",'📋 MIỂNG TNC'!J982)</f>
        <v/>
      </c>
      <c r="G6166">
        <f>IF('📋 MIỂNG TNC'!A982="","",'📋 MIỂNG TNC'!K982)</f>
        <v/>
      </c>
      <c r="H6166">
        <f>IF('📋 MIỂNG TNC'!A982="","",'📋 MIỂNG TNC'!L982)</f>
        <v/>
      </c>
      <c r="I6166">
        <f>IF('📋 MIỂNG TNC'!A982="","",'📋 MIỂNG TNC'!M982)</f>
        <v/>
      </c>
      <c r="J6166">
        <f>IF('📋 MIỂNG TNC'!A982="","",'📋 MIỂNG TNC'!D982)</f>
        <v/>
      </c>
      <c r="L6166">
        <f>N(L6165)+IF(AND('🔎 TRA CỨU NHANH'!$C$2&lt;&gt;"",OR(ISNUMBER(SEARCH('🔎 TRA CỨU NHANH'!$C$2,$A6166)),ISNUMBER(SEARCH('🔎 TRA CỨU NHANH'!$C$2,$B6166)))),1,0)</f>
        <v/>
      </c>
      <c r="M6166">
        <f>IF(L6166&gt;N(L6165),L6166,"")</f>
        <v/>
      </c>
    </row>
    <row r="6167">
      <c r="A6167">
        <f>IF('📋 MIỂNG TNC'!A983="","",'📋 MIỂNG TNC'!A983)</f>
        <v/>
      </c>
      <c r="B6167">
        <f>IF('📋 MIỂNG TNC'!A983="","",'📋 MIỂNG TNC'!P983)</f>
        <v/>
      </c>
      <c r="C6167">
        <f>IF('📋 MIỂNG TNC'!A983="","","Miểng")</f>
        <v/>
      </c>
      <c r="D6167">
        <f>IF('📋 MIỂNG TNC'!A983="","",'📋 MIỂNG TNC'!H983)</f>
        <v/>
      </c>
      <c r="E6167" t="e">
        <v>#VALUE!</v>
      </c>
      <c r="F6167">
        <f>IF('📋 MIỂNG TNC'!A983="","",'📋 MIỂNG TNC'!J983)</f>
        <v/>
      </c>
      <c r="G6167">
        <f>IF('📋 MIỂNG TNC'!A983="","",'📋 MIỂNG TNC'!K983)</f>
        <v/>
      </c>
      <c r="H6167">
        <f>IF('📋 MIỂNG TNC'!A983="","",'📋 MIỂNG TNC'!L983)</f>
        <v/>
      </c>
      <c r="I6167">
        <f>IF('📋 MIỂNG TNC'!A983="","",'📋 MIỂNG TNC'!M983)</f>
        <v/>
      </c>
      <c r="J6167">
        <f>IF('📋 MIỂNG TNC'!A983="","",'📋 MIỂNG TNC'!D983)</f>
        <v/>
      </c>
      <c r="L6167">
        <f>N(L6166)+IF(AND('🔎 TRA CỨU NHANH'!$C$2&lt;&gt;"",OR(ISNUMBER(SEARCH('🔎 TRA CỨU NHANH'!$C$2,$A6167)),ISNUMBER(SEARCH('🔎 TRA CỨU NHANH'!$C$2,$B6167)))),1,0)</f>
        <v/>
      </c>
      <c r="M6167">
        <f>IF(L6167&gt;N(L6166),L6167,"")</f>
        <v/>
      </c>
    </row>
    <row r="6168">
      <c r="A6168">
        <f>IF('📋 MIỂNG TNC'!A984="","",'📋 MIỂNG TNC'!A984)</f>
        <v/>
      </c>
      <c r="B6168">
        <f>IF('📋 MIỂNG TNC'!A984="","",'📋 MIỂNG TNC'!P984)</f>
        <v/>
      </c>
      <c r="C6168">
        <f>IF('📋 MIỂNG TNC'!A984="","","Miểng")</f>
        <v/>
      </c>
      <c r="D6168">
        <f>IF('📋 MIỂNG TNC'!A984="","",'📋 MIỂNG TNC'!H984)</f>
        <v/>
      </c>
      <c r="E6168" t="e">
        <v>#VALUE!</v>
      </c>
      <c r="F6168">
        <f>IF('📋 MIỂNG TNC'!A984="","",'📋 MIỂNG TNC'!J984)</f>
        <v/>
      </c>
      <c r="G6168">
        <f>IF('📋 MIỂNG TNC'!A984="","",'📋 MIỂNG TNC'!K984)</f>
        <v/>
      </c>
      <c r="H6168">
        <f>IF('📋 MIỂNG TNC'!A984="","",'📋 MIỂNG TNC'!L984)</f>
        <v/>
      </c>
      <c r="I6168">
        <f>IF('📋 MIỂNG TNC'!A984="","",'📋 MIỂNG TNC'!M984)</f>
        <v/>
      </c>
      <c r="J6168">
        <f>IF('📋 MIỂNG TNC'!A984="","",'📋 MIỂNG TNC'!D984)</f>
        <v/>
      </c>
      <c r="L6168">
        <f>N(L6167)+IF(AND('🔎 TRA CỨU NHANH'!$C$2&lt;&gt;"",OR(ISNUMBER(SEARCH('🔎 TRA CỨU NHANH'!$C$2,$A6168)),ISNUMBER(SEARCH('🔎 TRA CỨU NHANH'!$C$2,$B6168)))),1,0)</f>
        <v/>
      </c>
      <c r="M6168">
        <f>IF(L6168&gt;N(L6167),L6168,"")</f>
        <v/>
      </c>
    </row>
    <row r="6169">
      <c r="A6169">
        <f>IF('📋 MIỂNG TNC'!A985="","",'📋 MIỂNG TNC'!A985)</f>
        <v/>
      </c>
      <c r="B6169">
        <f>IF('📋 MIỂNG TNC'!A985="","",'📋 MIỂNG TNC'!P985)</f>
        <v/>
      </c>
      <c r="C6169">
        <f>IF('📋 MIỂNG TNC'!A985="","","Miểng")</f>
        <v/>
      </c>
      <c r="D6169">
        <f>IF('📋 MIỂNG TNC'!A985="","",'📋 MIỂNG TNC'!H985)</f>
        <v/>
      </c>
      <c r="E6169" t="e">
        <v>#VALUE!</v>
      </c>
      <c r="F6169" s="37">
        <f>IF('📋 MIỂNG TNC'!A985="","",'📋 MIỂNG TNC'!J985)</f>
        <v/>
      </c>
      <c r="G6169" s="37">
        <f>IF('📋 MIỂNG TNC'!A985="","",'📋 MIỂNG TNC'!K985)</f>
        <v/>
      </c>
      <c r="H6169" s="37">
        <f>IF('📋 MIỂNG TNC'!A985="","",'📋 MIỂNG TNC'!L985)</f>
        <v/>
      </c>
      <c r="I6169">
        <f>IF('📋 MIỂNG TNC'!A985="","",'📋 MIỂNG TNC'!M985)</f>
        <v/>
      </c>
      <c r="J6169">
        <f>IF('📋 MIỂNG TNC'!A985="","",'📋 MIỂNG TNC'!D985)</f>
        <v/>
      </c>
      <c r="L6169">
        <f>N(L6168)+IF(AND('🔎 TRA CỨU NHANH'!$C$2&lt;&gt;"",OR(ISNUMBER(SEARCH('🔎 TRA CỨU NHANH'!$C$2,$A6169)),ISNUMBER(SEARCH('🔎 TRA CỨU NHANH'!$C$2,$B6169)))),1,0)</f>
        <v/>
      </c>
      <c r="M6169">
        <f>IF(L6169&gt;N(L6168),L6169,"")</f>
        <v/>
      </c>
    </row>
    <row r="6170">
      <c r="A6170">
        <f>IF('📋 MIỂNG TNC'!A986="","",'📋 MIỂNG TNC'!A986)</f>
        <v/>
      </c>
      <c r="B6170">
        <f>IF('📋 MIỂNG TNC'!A986="","",'📋 MIỂNG TNC'!P986)</f>
        <v/>
      </c>
      <c r="C6170">
        <f>IF('📋 MIỂNG TNC'!A986="","","Miểng")</f>
        <v/>
      </c>
      <c r="D6170">
        <f>IF('📋 MIỂNG TNC'!A986="","",'📋 MIỂNG TNC'!H986)</f>
        <v/>
      </c>
      <c r="E6170" t="e">
        <v>#VALUE!</v>
      </c>
      <c r="F6170">
        <f>IF('📋 MIỂNG TNC'!A986="","",'📋 MIỂNG TNC'!J986)</f>
        <v/>
      </c>
      <c r="G6170">
        <f>IF('📋 MIỂNG TNC'!A986="","",'📋 MIỂNG TNC'!K986)</f>
        <v/>
      </c>
      <c r="H6170">
        <f>IF('📋 MIỂNG TNC'!A986="","",'📋 MIỂNG TNC'!L986)</f>
        <v/>
      </c>
      <c r="I6170">
        <f>IF('📋 MIỂNG TNC'!A986="","",'📋 MIỂNG TNC'!M986)</f>
        <v/>
      </c>
      <c r="J6170">
        <f>IF('📋 MIỂNG TNC'!A986="","",'📋 MIỂNG TNC'!D986)</f>
        <v/>
      </c>
      <c r="L6170">
        <f>N(L6169)+IF(AND('🔎 TRA CỨU NHANH'!$C$2&lt;&gt;"",OR(ISNUMBER(SEARCH('🔎 TRA CỨU NHANH'!$C$2,$A6170)),ISNUMBER(SEARCH('🔎 TRA CỨU NHANH'!$C$2,$B6170)))),1,0)</f>
        <v/>
      </c>
      <c r="M6170">
        <f>IF(L6170&gt;N(L6169),L6170,"")</f>
        <v/>
      </c>
    </row>
    <row r="6171">
      <c r="A6171">
        <f>IF('📋 MIỂNG TNC'!A987="","",'📋 MIỂNG TNC'!A987)</f>
        <v/>
      </c>
      <c r="B6171">
        <f>IF('📋 MIỂNG TNC'!A987="","",'📋 MIỂNG TNC'!P987)</f>
        <v/>
      </c>
      <c r="C6171">
        <f>IF('📋 MIỂNG TNC'!A987="","","Miểng")</f>
        <v/>
      </c>
      <c r="D6171">
        <f>IF('📋 MIỂNG TNC'!A987="","",'📋 MIỂNG TNC'!H987)</f>
        <v/>
      </c>
      <c r="E6171" t="e">
        <v>#VALUE!</v>
      </c>
      <c r="F6171">
        <f>IF('📋 MIỂNG TNC'!A987="","",'📋 MIỂNG TNC'!J987)</f>
        <v/>
      </c>
      <c r="G6171">
        <f>IF('📋 MIỂNG TNC'!A987="","",'📋 MIỂNG TNC'!K987)</f>
        <v/>
      </c>
      <c r="H6171">
        <f>IF('📋 MIỂNG TNC'!A987="","",'📋 MIỂNG TNC'!L987)</f>
        <v/>
      </c>
      <c r="I6171">
        <f>IF('📋 MIỂNG TNC'!A987="","",'📋 MIỂNG TNC'!M987)</f>
        <v/>
      </c>
      <c r="J6171">
        <f>IF('📋 MIỂNG TNC'!A987="","",'📋 MIỂNG TNC'!D987)</f>
        <v/>
      </c>
      <c r="L6171">
        <f>N(L6170)+IF(AND('🔎 TRA CỨU NHANH'!$C$2&lt;&gt;"",OR(ISNUMBER(SEARCH('🔎 TRA CỨU NHANH'!$C$2,$A6171)),ISNUMBER(SEARCH('🔎 TRA CỨU NHANH'!$C$2,$B6171)))),1,0)</f>
        <v/>
      </c>
      <c r="M6171">
        <f>IF(L6171&gt;N(L6170),L6171,"")</f>
        <v/>
      </c>
    </row>
    <row r="6172">
      <c r="A6172">
        <f>IF('📋 MIỂNG TNC'!A988="","",'📋 MIỂNG TNC'!A988)</f>
        <v/>
      </c>
      <c r="B6172">
        <f>IF('📋 MIỂNG TNC'!A988="","",'📋 MIỂNG TNC'!P988)</f>
        <v/>
      </c>
      <c r="C6172">
        <f>IF('📋 MIỂNG TNC'!A988="","","Miểng")</f>
        <v/>
      </c>
      <c r="D6172">
        <f>IF('📋 MIỂNG TNC'!A988="","",'📋 MIỂNG TNC'!H988)</f>
        <v/>
      </c>
      <c r="E6172" t="e">
        <v>#VALUE!</v>
      </c>
      <c r="F6172">
        <f>IF('📋 MIỂNG TNC'!A988="","",'📋 MIỂNG TNC'!J988)</f>
        <v/>
      </c>
      <c r="G6172">
        <f>IF('📋 MIỂNG TNC'!A988="","",'📋 MIỂNG TNC'!K988)</f>
        <v/>
      </c>
      <c r="H6172">
        <f>IF('📋 MIỂNG TNC'!A988="","",'📋 MIỂNG TNC'!L988)</f>
        <v/>
      </c>
      <c r="I6172">
        <f>IF('📋 MIỂNG TNC'!A988="","",'📋 MIỂNG TNC'!M988)</f>
        <v/>
      </c>
      <c r="J6172">
        <f>IF('📋 MIỂNG TNC'!A988="","",'📋 MIỂNG TNC'!D988)</f>
        <v/>
      </c>
      <c r="L6172">
        <f>N(L6171)+IF(AND('🔎 TRA CỨU NHANH'!$C$2&lt;&gt;"",OR(ISNUMBER(SEARCH('🔎 TRA CỨU NHANH'!$C$2,$A6172)),ISNUMBER(SEARCH('🔎 TRA CỨU NHANH'!$C$2,$B6172)))),1,0)</f>
        <v/>
      </c>
      <c r="M6172">
        <f>IF(L6172&gt;N(L6171),L6172,"")</f>
        <v/>
      </c>
    </row>
    <row r="6173">
      <c r="A6173">
        <f>IF('📋 MIỂNG TNC'!A989="","",'📋 MIỂNG TNC'!A989)</f>
        <v/>
      </c>
      <c r="B6173">
        <f>IF('📋 MIỂNG TNC'!A989="","",'📋 MIỂNG TNC'!P989)</f>
        <v/>
      </c>
      <c r="C6173">
        <f>IF('📋 MIỂNG TNC'!A989="","","Miểng")</f>
        <v/>
      </c>
      <c r="D6173">
        <f>IF('📋 MIỂNG TNC'!A989="","",'📋 MIỂNG TNC'!H989)</f>
        <v/>
      </c>
      <c r="E6173" t="e">
        <v>#VALUE!</v>
      </c>
      <c r="F6173" s="37">
        <f>IF('📋 MIỂNG TNC'!A989="","",'📋 MIỂNG TNC'!J989)</f>
        <v/>
      </c>
      <c r="G6173" s="37">
        <f>IF('📋 MIỂNG TNC'!A989="","",'📋 MIỂNG TNC'!K989)</f>
        <v/>
      </c>
      <c r="H6173" s="37">
        <f>IF('📋 MIỂNG TNC'!A989="","",'📋 MIỂNG TNC'!L989)</f>
        <v/>
      </c>
      <c r="I6173">
        <f>IF('📋 MIỂNG TNC'!A989="","",'📋 MIỂNG TNC'!M989)</f>
        <v/>
      </c>
      <c r="J6173">
        <f>IF('📋 MIỂNG TNC'!A989="","",'📋 MIỂNG TNC'!D989)</f>
        <v/>
      </c>
      <c r="L6173">
        <f>N(L6172)+IF(AND('🔎 TRA CỨU NHANH'!$C$2&lt;&gt;"",OR(ISNUMBER(SEARCH('🔎 TRA CỨU NHANH'!$C$2,$A6173)),ISNUMBER(SEARCH('🔎 TRA CỨU NHANH'!$C$2,$B6173)))),1,0)</f>
        <v/>
      </c>
      <c r="M6173">
        <f>IF(L6173&gt;N(L6172),L6173,"")</f>
        <v/>
      </c>
    </row>
    <row r="6174">
      <c r="A6174">
        <f>IF('📋 MIỂNG TNC'!A990="","",'📋 MIỂNG TNC'!A990)</f>
        <v/>
      </c>
      <c r="B6174">
        <f>IF('📋 MIỂNG TNC'!A990="","",'📋 MIỂNG TNC'!P990)</f>
        <v/>
      </c>
      <c r="C6174">
        <f>IF('📋 MIỂNG TNC'!A990="","","Miểng")</f>
        <v/>
      </c>
      <c r="D6174">
        <f>IF('📋 MIỂNG TNC'!A990="","",'📋 MIỂNG TNC'!H990)</f>
        <v/>
      </c>
      <c r="E6174" t="e">
        <v>#VALUE!</v>
      </c>
      <c r="F6174">
        <f>IF('📋 MIỂNG TNC'!A990="","",'📋 MIỂNG TNC'!J990)</f>
        <v/>
      </c>
      <c r="G6174">
        <f>IF('📋 MIỂNG TNC'!A990="","",'📋 MIỂNG TNC'!K990)</f>
        <v/>
      </c>
      <c r="H6174">
        <f>IF('📋 MIỂNG TNC'!A990="","",'📋 MIỂNG TNC'!L990)</f>
        <v/>
      </c>
      <c r="I6174">
        <f>IF('📋 MIỂNG TNC'!A990="","",'📋 MIỂNG TNC'!M990)</f>
        <v/>
      </c>
      <c r="J6174">
        <f>IF('📋 MIỂNG TNC'!A990="","",'📋 MIỂNG TNC'!D990)</f>
        <v/>
      </c>
      <c r="L6174">
        <f>N(L6173)+IF(AND('🔎 TRA CỨU NHANH'!$C$2&lt;&gt;"",OR(ISNUMBER(SEARCH('🔎 TRA CỨU NHANH'!$C$2,$A6174)),ISNUMBER(SEARCH('🔎 TRA CỨU NHANH'!$C$2,$B6174)))),1,0)</f>
        <v/>
      </c>
      <c r="M6174">
        <f>IF(L6174&gt;N(L6173),L6174,"")</f>
        <v/>
      </c>
    </row>
    <row r="6175">
      <c r="A6175">
        <f>IF('📋 MIỂNG TNC'!A991="","",'📋 MIỂNG TNC'!A991)</f>
        <v/>
      </c>
      <c r="B6175">
        <f>IF('📋 MIỂNG TNC'!A991="","",'📋 MIỂNG TNC'!P991)</f>
        <v/>
      </c>
      <c r="C6175">
        <f>IF('📋 MIỂNG TNC'!A991="","","Miểng")</f>
        <v/>
      </c>
      <c r="D6175">
        <f>IF('📋 MIỂNG TNC'!A991="","",'📋 MIỂNG TNC'!H991)</f>
        <v/>
      </c>
      <c r="E6175" t="e">
        <v>#VALUE!</v>
      </c>
      <c r="F6175" s="37">
        <f>IF('📋 MIỂNG TNC'!A991="","",'📋 MIỂNG TNC'!J991)</f>
        <v/>
      </c>
      <c r="G6175" s="37">
        <f>IF('📋 MIỂNG TNC'!A991="","",'📋 MIỂNG TNC'!K991)</f>
        <v/>
      </c>
      <c r="H6175" s="37">
        <f>IF('📋 MIỂNG TNC'!A991="","",'📋 MIỂNG TNC'!L991)</f>
        <v/>
      </c>
      <c r="I6175">
        <f>IF('📋 MIỂNG TNC'!A991="","",'📋 MIỂNG TNC'!M991)</f>
        <v/>
      </c>
      <c r="J6175">
        <f>IF('📋 MIỂNG TNC'!A991="","",'📋 MIỂNG TNC'!D991)</f>
        <v/>
      </c>
      <c r="L6175">
        <f>N(L6174)+IF(AND('🔎 TRA CỨU NHANH'!$C$2&lt;&gt;"",OR(ISNUMBER(SEARCH('🔎 TRA CỨU NHANH'!$C$2,$A6175)),ISNUMBER(SEARCH('🔎 TRA CỨU NHANH'!$C$2,$B6175)))),1,0)</f>
        <v/>
      </c>
      <c r="M6175">
        <f>IF(L6175&gt;N(L6174),L6175,"")</f>
        <v/>
      </c>
    </row>
    <row r="6176">
      <c r="A6176">
        <f>IF('📋 MIỂNG TNC'!A992="","",'📋 MIỂNG TNC'!A992)</f>
        <v/>
      </c>
      <c r="B6176">
        <f>IF('📋 MIỂNG TNC'!A992="","",'📋 MIỂNG TNC'!P992)</f>
        <v/>
      </c>
      <c r="C6176">
        <f>IF('📋 MIỂNG TNC'!A992="","","Miểng")</f>
        <v/>
      </c>
      <c r="D6176">
        <f>IF('📋 MIỂNG TNC'!A992="","",'📋 MIỂNG TNC'!H992)</f>
        <v/>
      </c>
      <c r="E6176" t="e">
        <v>#VALUE!</v>
      </c>
      <c r="F6176" s="37">
        <f>IF('📋 MIỂNG TNC'!A992="","",'📋 MIỂNG TNC'!J992)</f>
        <v/>
      </c>
      <c r="G6176" s="37">
        <f>IF('📋 MIỂNG TNC'!A992="","",'📋 MIỂNG TNC'!K992)</f>
        <v/>
      </c>
      <c r="H6176" s="37">
        <f>IF('📋 MIỂNG TNC'!A992="","",'📋 MIỂNG TNC'!L992)</f>
        <v/>
      </c>
      <c r="I6176">
        <f>IF('📋 MIỂNG TNC'!A992="","",'📋 MIỂNG TNC'!M992)</f>
        <v/>
      </c>
      <c r="J6176">
        <f>IF('📋 MIỂNG TNC'!A992="","",'📋 MIỂNG TNC'!D992)</f>
        <v/>
      </c>
      <c r="L6176">
        <f>N(L6175)+IF(AND('🔎 TRA CỨU NHANH'!$C$2&lt;&gt;"",OR(ISNUMBER(SEARCH('🔎 TRA CỨU NHANH'!$C$2,$A6176)),ISNUMBER(SEARCH('🔎 TRA CỨU NHANH'!$C$2,$B6176)))),1,0)</f>
        <v/>
      </c>
      <c r="M6176">
        <f>IF(L6176&gt;N(L6175),L6176,"")</f>
        <v/>
      </c>
    </row>
    <row r="6177">
      <c r="A6177">
        <f>IF('📋 MIỂNG TNC'!A993="","",'📋 MIỂNG TNC'!A993)</f>
        <v/>
      </c>
      <c r="B6177">
        <f>IF('📋 MIỂNG TNC'!A993="","",'📋 MIỂNG TNC'!P993)</f>
        <v/>
      </c>
      <c r="C6177">
        <f>IF('📋 MIỂNG TNC'!A993="","","Miểng")</f>
        <v/>
      </c>
      <c r="D6177">
        <f>IF('📋 MIỂNG TNC'!A993="","",'📋 MIỂNG TNC'!H993)</f>
        <v/>
      </c>
      <c r="E6177" t="e">
        <v>#VALUE!</v>
      </c>
      <c r="F6177">
        <f>IF('📋 MIỂNG TNC'!A993="","",'📋 MIỂNG TNC'!J993)</f>
        <v/>
      </c>
      <c r="G6177">
        <f>IF('📋 MIỂNG TNC'!A993="","",'📋 MIỂNG TNC'!K993)</f>
        <v/>
      </c>
      <c r="H6177">
        <f>IF('📋 MIỂNG TNC'!A993="","",'📋 MIỂNG TNC'!L993)</f>
        <v/>
      </c>
      <c r="I6177">
        <f>IF('📋 MIỂNG TNC'!A993="","",'📋 MIỂNG TNC'!M993)</f>
        <v/>
      </c>
      <c r="J6177">
        <f>IF('📋 MIỂNG TNC'!A993="","",'📋 MIỂNG TNC'!D993)</f>
        <v/>
      </c>
      <c r="L6177">
        <f>N(L6176)+IF(AND('🔎 TRA CỨU NHANH'!$C$2&lt;&gt;"",OR(ISNUMBER(SEARCH('🔎 TRA CỨU NHANH'!$C$2,$A6177)),ISNUMBER(SEARCH('🔎 TRA CỨU NHANH'!$C$2,$B6177)))),1,0)</f>
        <v/>
      </c>
      <c r="M6177">
        <f>IF(L6177&gt;N(L6176),L6177,"")</f>
        <v/>
      </c>
    </row>
    <row r="6178">
      <c r="A6178">
        <f>IF('📋 MIỂNG TNC'!A994="","",'📋 MIỂNG TNC'!A994)</f>
        <v/>
      </c>
      <c r="B6178">
        <f>IF('📋 MIỂNG TNC'!A994="","",'📋 MIỂNG TNC'!P994)</f>
        <v/>
      </c>
      <c r="C6178">
        <f>IF('📋 MIỂNG TNC'!A994="","","Miểng")</f>
        <v/>
      </c>
      <c r="D6178">
        <f>IF('📋 MIỂNG TNC'!A994="","",'📋 MIỂNG TNC'!H994)</f>
        <v/>
      </c>
      <c r="E6178" t="e">
        <v>#VALUE!</v>
      </c>
      <c r="F6178">
        <f>IF('📋 MIỂNG TNC'!A994="","",'📋 MIỂNG TNC'!J994)</f>
        <v/>
      </c>
      <c r="G6178">
        <f>IF('📋 MIỂNG TNC'!A994="","",'📋 MIỂNG TNC'!K994)</f>
        <v/>
      </c>
      <c r="H6178">
        <f>IF('📋 MIỂNG TNC'!A994="","",'📋 MIỂNG TNC'!L994)</f>
        <v/>
      </c>
      <c r="I6178">
        <f>IF('📋 MIỂNG TNC'!A994="","",'📋 MIỂNG TNC'!M994)</f>
        <v/>
      </c>
      <c r="J6178">
        <f>IF('📋 MIỂNG TNC'!A994="","",'📋 MIỂNG TNC'!D994)</f>
        <v/>
      </c>
      <c r="L6178">
        <f>N(L6177)+IF(AND('🔎 TRA CỨU NHANH'!$C$2&lt;&gt;"",OR(ISNUMBER(SEARCH('🔎 TRA CỨU NHANH'!$C$2,$A6178)),ISNUMBER(SEARCH('🔎 TRA CỨU NHANH'!$C$2,$B6178)))),1,0)</f>
        <v/>
      </c>
      <c r="M6178">
        <f>IF(L6178&gt;N(L6177),L6178,"")</f>
        <v/>
      </c>
    </row>
    <row r="6179">
      <c r="A6179">
        <f>IF('📋 MIỂNG TNC'!A995="","",'📋 MIỂNG TNC'!A995)</f>
        <v/>
      </c>
      <c r="B6179">
        <f>IF('📋 MIỂNG TNC'!A995="","",'📋 MIỂNG TNC'!P995)</f>
        <v/>
      </c>
      <c r="C6179">
        <f>IF('📋 MIỂNG TNC'!A995="","","Miểng")</f>
        <v/>
      </c>
      <c r="D6179">
        <f>IF('📋 MIỂNG TNC'!A995="","",'📋 MIỂNG TNC'!H995)</f>
        <v/>
      </c>
      <c r="E6179" t="e">
        <v>#VALUE!</v>
      </c>
      <c r="F6179" s="37">
        <f>IF('📋 MIỂNG TNC'!A995="","",'📋 MIỂNG TNC'!J995)</f>
        <v/>
      </c>
      <c r="G6179" s="37">
        <f>IF('📋 MIỂNG TNC'!A995="","",'📋 MIỂNG TNC'!K995)</f>
        <v/>
      </c>
      <c r="H6179" s="37">
        <f>IF('📋 MIỂNG TNC'!A995="","",'📋 MIỂNG TNC'!L995)</f>
        <v/>
      </c>
      <c r="I6179">
        <f>IF('📋 MIỂNG TNC'!A995="","",'📋 MIỂNG TNC'!M995)</f>
        <v/>
      </c>
      <c r="J6179">
        <f>IF('📋 MIỂNG TNC'!A995="","",'📋 MIỂNG TNC'!D995)</f>
        <v/>
      </c>
      <c r="L6179">
        <f>N(L6178)+IF(AND('🔎 TRA CỨU NHANH'!$C$2&lt;&gt;"",OR(ISNUMBER(SEARCH('🔎 TRA CỨU NHANH'!$C$2,$A6179)),ISNUMBER(SEARCH('🔎 TRA CỨU NHANH'!$C$2,$B6179)))),1,0)</f>
        <v/>
      </c>
      <c r="M6179">
        <f>IF(L6179&gt;N(L6178),L6179,"")</f>
        <v/>
      </c>
    </row>
    <row r="6180">
      <c r="A6180">
        <f>IF('📋 MIỂNG TNC'!A996="","",'📋 MIỂNG TNC'!A996)</f>
        <v/>
      </c>
      <c r="B6180">
        <f>IF('📋 MIỂNG TNC'!A996="","",'📋 MIỂNG TNC'!P996)</f>
        <v/>
      </c>
      <c r="C6180">
        <f>IF('📋 MIỂNG TNC'!A996="","","Miểng")</f>
        <v/>
      </c>
      <c r="D6180">
        <f>IF('📋 MIỂNG TNC'!A996="","",'📋 MIỂNG TNC'!H996)</f>
        <v/>
      </c>
      <c r="E6180" t="e">
        <v>#VALUE!</v>
      </c>
      <c r="F6180" s="37">
        <f>IF('📋 MIỂNG TNC'!A996="","",'📋 MIỂNG TNC'!J996)</f>
        <v/>
      </c>
      <c r="G6180" s="37">
        <f>IF('📋 MIỂNG TNC'!A996="","",'📋 MIỂNG TNC'!K996)</f>
        <v/>
      </c>
      <c r="H6180" s="37">
        <f>IF('📋 MIỂNG TNC'!A996="","",'📋 MIỂNG TNC'!L996)</f>
        <v/>
      </c>
      <c r="I6180">
        <f>IF('📋 MIỂNG TNC'!A996="","",'📋 MIỂNG TNC'!M996)</f>
        <v/>
      </c>
      <c r="J6180">
        <f>IF('📋 MIỂNG TNC'!A996="","",'📋 MIỂNG TNC'!D996)</f>
        <v/>
      </c>
      <c r="L6180">
        <f>N(L6179)+IF(AND('🔎 TRA CỨU NHANH'!$C$2&lt;&gt;"",OR(ISNUMBER(SEARCH('🔎 TRA CỨU NHANH'!$C$2,$A6180)),ISNUMBER(SEARCH('🔎 TRA CỨU NHANH'!$C$2,$B6180)))),1,0)</f>
        <v/>
      </c>
      <c r="M6180">
        <f>IF(L6180&gt;N(L6179),L6180,"")</f>
        <v/>
      </c>
    </row>
    <row r="6181">
      <c r="A6181">
        <f>IF('📋 MIỂNG TNC'!A997="","",'📋 MIỂNG TNC'!A997)</f>
        <v/>
      </c>
      <c r="B6181">
        <f>IF('📋 MIỂNG TNC'!A997="","",'📋 MIỂNG TNC'!P997)</f>
        <v/>
      </c>
      <c r="C6181">
        <f>IF('📋 MIỂNG TNC'!A997="","","Miểng")</f>
        <v/>
      </c>
      <c r="D6181">
        <f>IF('📋 MIỂNG TNC'!A997="","",'📋 MIỂNG TNC'!H997)</f>
        <v/>
      </c>
      <c r="E6181" t="e">
        <v>#VALUE!</v>
      </c>
      <c r="F6181" s="37">
        <f>IF('📋 MIỂNG TNC'!A997="","",'📋 MIỂNG TNC'!J997)</f>
        <v/>
      </c>
      <c r="G6181" s="37">
        <f>IF('📋 MIỂNG TNC'!A997="","",'📋 MIỂNG TNC'!K997)</f>
        <v/>
      </c>
      <c r="H6181" s="37">
        <f>IF('📋 MIỂNG TNC'!A997="","",'📋 MIỂNG TNC'!L997)</f>
        <v/>
      </c>
      <c r="I6181">
        <f>IF('📋 MIỂNG TNC'!A997="","",'📋 MIỂNG TNC'!M997)</f>
        <v/>
      </c>
      <c r="J6181">
        <f>IF('📋 MIỂNG TNC'!A997="","",'📋 MIỂNG TNC'!D997)</f>
        <v/>
      </c>
      <c r="L6181">
        <f>N(L6180)+IF(AND('🔎 TRA CỨU NHANH'!$C$2&lt;&gt;"",OR(ISNUMBER(SEARCH('🔎 TRA CỨU NHANH'!$C$2,$A6181)),ISNUMBER(SEARCH('🔎 TRA CỨU NHANH'!$C$2,$B6181)))),1,0)</f>
        <v/>
      </c>
      <c r="M6181">
        <f>IF(L6181&gt;N(L6180),L6181,"")</f>
        <v/>
      </c>
    </row>
    <row r="6182">
      <c r="A6182">
        <f>IF('📋 MIỂNG TNC'!A998="","",'📋 MIỂNG TNC'!A998)</f>
        <v/>
      </c>
      <c r="B6182">
        <f>IF('📋 MIỂNG TNC'!A998="","",'📋 MIỂNG TNC'!P998)</f>
        <v/>
      </c>
      <c r="C6182">
        <f>IF('📋 MIỂNG TNC'!A998="","","Miểng")</f>
        <v/>
      </c>
      <c r="D6182">
        <f>IF('📋 MIỂNG TNC'!A998="","",'📋 MIỂNG TNC'!H998)</f>
        <v/>
      </c>
      <c r="E6182" t="e">
        <v>#VALUE!</v>
      </c>
      <c r="F6182" s="37">
        <f>IF('📋 MIỂNG TNC'!A998="","",'📋 MIỂNG TNC'!J998)</f>
        <v/>
      </c>
      <c r="G6182" s="37">
        <f>IF('📋 MIỂNG TNC'!A998="","",'📋 MIỂNG TNC'!K998)</f>
        <v/>
      </c>
      <c r="H6182" s="37">
        <f>IF('📋 MIỂNG TNC'!A998="","",'📋 MIỂNG TNC'!L998)</f>
        <v/>
      </c>
      <c r="I6182">
        <f>IF('📋 MIỂNG TNC'!A998="","",'📋 MIỂNG TNC'!M998)</f>
        <v/>
      </c>
      <c r="J6182">
        <f>IF('📋 MIỂNG TNC'!A998="","",'📋 MIỂNG TNC'!D998)</f>
        <v/>
      </c>
      <c r="L6182">
        <f>N(L6181)+IF(AND('🔎 TRA CỨU NHANH'!$C$2&lt;&gt;"",OR(ISNUMBER(SEARCH('🔎 TRA CỨU NHANH'!$C$2,$A6182)),ISNUMBER(SEARCH('🔎 TRA CỨU NHANH'!$C$2,$B6182)))),1,0)</f>
        <v/>
      </c>
      <c r="M6182">
        <f>IF(L6182&gt;N(L6181),L6182,"")</f>
        <v/>
      </c>
    </row>
    <row r="6183">
      <c r="A6183">
        <f>IF('📋 MIỂNG TNC'!A999="","",'📋 MIỂNG TNC'!A999)</f>
        <v/>
      </c>
      <c r="B6183">
        <f>IF('📋 MIỂNG TNC'!A999="","",'📋 MIỂNG TNC'!P999)</f>
        <v/>
      </c>
      <c r="C6183">
        <f>IF('📋 MIỂNG TNC'!A999="","","Miểng")</f>
        <v/>
      </c>
      <c r="D6183">
        <f>IF('📋 MIỂNG TNC'!A999="","",'📋 MIỂNG TNC'!H999)</f>
        <v/>
      </c>
      <c r="E6183" t="e">
        <v>#VALUE!</v>
      </c>
      <c r="F6183" s="37">
        <f>IF('📋 MIỂNG TNC'!A999="","",'📋 MIỂNG TNC'!J999)</f>
        <v/>
      </c>
      <c r="G6183" s="37">
        <f>IF('📋 MIỂNG TNC'!A999="","",'📋 MIỂNG TNC'!K999)</f>
        <v/>
      </c>
      <c r="H6183" s="37">
        <f>IF('📋 MIỂNG TNC'!A999="","",'📋 MIỂNG TNC'!L999)</f>
        <v/>
      </c>
      <c r="I6183">
        <f>IF('📋 MIỂNG TNC'!A999="","",'📋 MIỂNG TNC'!M999)</f>
        <v/>
      </c>
      <c r="J6183">
        <f>IF('📋 MIỂNG TNC'!A999="","",'📋 MIỂNG TNC'!D999)</f>
        <v/>
      </c>
      <c r="L6183">
        <f>N(L6182)+IF(AND('🔎 TRA CỨU NHANH'!$C$2&lt;&gt;"",OR(ISNUMBER(SEARCH('🔎 TRA CỨU NHANH'!$C$2,$A6183)),ISNUMBER(SEARCH('🔎 TRA CỨU NHANH'!$C$2,$B6183)))),1,0)</f>
        <v/>
      </c>
      <c r="M6183">
        <f>IF(L6183&gt;N(L6182),L6183,"")</f>
        <v/>
      </c>
    </row>
    <row r="6184">
      <c r="A6184">
        <f>IF('📋 MIỂNG TNC'!A1000="","",'📋 MIỂNG TNC'!A1000)</f>
        <v/>
      </c>
      <c r="B6184">
        <f>IF('📋 MIỂNG TNC'!A1000="","",'📋 MIỂNG TNC'!P1000)</f>
        <v/>
      </c>
      <c r="C6184">
        <f>IF('📋 MIỂNG TNC'!A1000="","","Miểng")</f>
        <v/>
      </c>
      <c r="D6184">
        <f>IF('📋 MIỂNG TNC'!A1000="","",'📋 MIỂNG TNC'!H1000)</f>
        <v/>
      </c>
      <c r="E6184" t="e">
        <v>#VALUE!</v>
      </c>
      <c r="F6184">
        <f>IF('📋 MIỂNG TNC'!A1000="","",'📋 MIỂNG TNC'!J1000)</f>
        <v/>
      </c>
      <c r="G6184">
        <f>IF('📋 MIỂNG TNC'!A1000="","",'📋 MIỂNG TNC'!K1000)</f>
        <v/>
      </c>
      <c r="H6184">
        <f>IF('📋 MIỂNG TNC'!A1000="","",'📋 MIỂNG TNC'!L1000)</f>
        <v/>
      </c>
      <c r="I6184">
        <f>IF('📋 MIỂNG TNC'!A1000="","",'📋 MIỂNG TNC'!M1000)</f>
        <v/>
      </c>
      <c r="J6184">
        <f>IF('📋 MIỂNG TNC'!A1000="","",'📋 MIỂNG TNC'!D1000)</f>
        <v/>
      </c>
      <c r="L6184">
        <f>N(L6183)+IF(AND('🔎 TRA CỨU NHANH'!$C$2&lt;&gt;"",OR(ISNUMBER(SEARCH('🔎 TRA CỨU NHANH'!$C$2,$A6184)),ISNUMBER(SEARCH('🔎 TRA CỨU NHANH'!$C$2,$B6184)))),1,0)</f>
        <v/>
      </c>
      <c r="M6184">
        <f>IF(L6184&gt;N(L6183),L6184,"")</f>
        <v/>
      </c>
    </row>
    <row r="6185">
      <c r="A6185">
        <f>IF('📋 MIỂNG TNC'!A1001="","",'📋 MIỂNG TNC'!A1001)</f>
        <v/>
      </c>
      <c r="B6185">
        <f>IF('📋 MIỂNG TNC'!A1001="","",'📋 MIỂNG TNC'!P1001)</f>
        <v/>
      </c>
      <c r="C6185">
        <f>IF('📋 MIỂNG TNC'!A1001="","","Miểng")</f>
        <v/>
      </c>
      <c r="D6185">
        <f>IF('📋 MIỂNG TNC'!A1001="","",'📋 MIỂNG TNC'!H1001)</f>
        <v/>
      </c>
      <c r="E6185" t="e">
        <v>#VALUE!</v>
      </c>
      <c r="F6185">
        <f>IF('📋 MIỂNG TNC'!A1001="","",'📋 MIỂNG TNC'!J1001)</f>
        <v/>
      </c>
      <c r="G6185">
        <f>IF('📋 MIỂNG TNC'!A1001="","",'📋 MIỂNG TNC'!K1001)</f>
        <v/>
      </c>
      <c r="H6185">
        <f>IF('📋 MIỂNG TNC'!A1001="","",'📋 MIỂNG TNC'!L1001)</f>
        <v/>
      </c>
      <c r="I6185">
        <f>IF('📋 MIỂNG TNC'!A1001="","",'📋 MIỂNG TNC'!M1001)</f>
        <v/>
      </c>
      <c r="J6185">
        <f>IF('📋 MIỂNG TNC'!A1001="","",'📋 MIỂNG TNC'!D1001)</f>
        <v/>
      </c>
      <c r="L6185">
        <f>N(L6184)+IF(AND('🔎 TRA CỨU NHANH'!$C$2&lt;&gt;"",OR(ISNUMBER(SEARCH('🔎 TRA CỨU NHANH'!$C$2,$A6185)),ISNUMBER(SEARCH('🔎 TRA CỨU NHANH'!$C$2,$B6185)))),1,0)</f>
        <v/>
      </c>
      <c r="M6185">
        <f>IF(L6185&gt;N(L6184),L6185,"")</f>
        <v/>
      </c>
    </row>
    <row r="6186">
      <c r="A6186">
        <f>IF('📋 MIỂNG TNC'!A1002="","",'📋 MIỂNG TNC'!A1002)</f>
        <v/>
      </c>
      <c r="B6186">
        <f>IF('📋 MIỂNG TNC'!A1002="","",'📋 MIỂNG TNC'!P1002)</f>
        <v/>
      </c>
      <c r="C6186">
        <f>IF('📋 MIỂNG TNC'!A1002="","","Miểng")</f>
        <v/>
      </c>
      <c r="D6186">
        <f>IF('📋 MIỂNG TNC'!A1002="","",'📋 MIỂNG TNC'!H1002)</f>
        <v/>
      </c>
      <c r="E6186" t="e">
        <v>#VALUE!</v>
      </c>
      <c r="F6186" s="37">
        <f>IF('📋 MIỂNG TNC'!A1002="","",'📋 MIỂNG TNC'!J1002)</f>
        <v/>
      </c>
      <c r="G6186" s="37">
        <f>IF('📋 MIỂNG TNC'!A1002="","",'📋 MIỂNG TNC'!K1002)</f>
        <v/>
      </c>
      <c r="H6186" s="37">
        <f>IF('📋 MIỂNG TNC'!A1002="","",'📋 MIỂNG TNC'!L1002)</f>
        <v/>
      </c>
      <c r="I6186">
        <f>IF('📋 MIỂNG TNC'!A1002="","",'📋 MIỂNG TNC'!M1002)</f>
        <v/>
      </c>
      <c r="J6186">
        <f>IF('📋 MIỂNG TNC'!A1002="","",'📋 MIỂNG TNC'!D1002)</f>
        <v/>
      </c>
      <c r="L6186">
        <f>N(L6185)+IF(AND('🔎 TRA CỨU NHANH'!$C$2&lt;&gt;"",OR(ISNUMBER(SEARCH('🔎 TRA CỨU NHANH'!$C$2,$A6186)),ISNUMBER(SEARCH('🔎 TRA CỨU NHANH'!$C$2,$B6186)))),1,0)</f>
        <v/>
      </c>
      <c r="M6186">
        <f>IF(L6186&gt;N(L6185),L6186,"")</f>
        <v/>
      </c>
    </row>
    <row r="6187">
      <c r="A6187">
        <f>IF('📋 MIỂNG TNC'!A1003="","",'📋 MIỂNG TNC'!A1003)</f>
        <v/>
      </c>
      <c r="B6187">
        <f>IF('📋 MIỂNG TNC'!A1003="","",'📋 MIỂNG TNC'!P1003)</f>
        <v/>
      </c>
      <c r="C6187">
        <f>IF('📋 MIỂNG TNC'!A1003="","","Miểng")</f>
        <v/>
      </c>
      <c r="D6187">
        <f>IF('📋 MIỂNG TNC'!A1003="","",'📋 MIỂNG TNC'!H1003)</f>
        <v/>
      </c>
      <c r="E6187" t="e">
        <v>#VALUE!</v>
      </c>
      <c r="F6187">
        <f>IF('📋 MIỂNG TNC'!A1003="","",'📋 MIỂNG TNC'!J1003)</f>
        <v/>
      </c>
      <c r="G6187">
        <f>IF('📋 MIỂNG TNC'!A1003="","",'📋 MIỂNG TNC'!K1003)</f>
        <v/>
      </c>
      <c r="H6187">
        <f>IF('📋 MIỂNG TNC'!A1003="","",'📋 MIỂNG TNC'!L1003)</f>
        <v/>
      </c>
      <c r="I6187">
        <f>IF('📋 MIỂNG TNC'!A1003="","",'📋 MIỂNG TNC'!M1003)</f>
        <v/>
      </c>
      <c r="J6187">
        <f>IF('📋 MIỂNG TNC'!A1003="","",'📋 MIỂNG TNC'!D1003)</f>
        <v/>
      </c>
      <c r="L6187">
        <f>N(L6186)+IF(AND('🔎 TRA CỨU NHANH'!$C$2&lt;&gt;"",OR(ISNUMBER(SEARCH('🔎 TRA CỨU NHANH'!$C$2,$A6187)),ISNUMBER(SEARCH('🔎 TRA CỨU NHANH'!$C$2,$B6187)))),1,0)</f>
        <v/>
      </c>
      <c r="M6187">
        <f>IF(L6187&gt;N(L6186),L6187,"")</f>
        <v/>
      </c>
    </row>
    <row r="6188">
      <c r="A6188">
        <f>IF('📋 MIỂNG TNC'!A1004="","",'📋 MIỂNG TNC'!A1004)</f>
        <v/>
      </c>
      <c r="B6188">
        <f>IF('📋 MIỂNG TNC'!A1004="","",'📋 MIỂNG TNC'!P1004)</f>
        <v/>
      </c>
      <c r="C6188">
        <f>IF('📋 MIỂNG TNC'!A1004="","","Miểng")</f>
        <v/>
      </c>
      <c r="D6188">
        <f>IF('📋 MIỂNG TNC'!A1004="","",'📋 MIỂNG TNC'!H1004)</f>
        <v/>
      </c>
      <c r="E6188" t="e">
        <v>#VALUE!</v>
      </c>
      <c r="F6188">
        <f>IF('📋 MIỂNG TNC'!A1004="","",'📋 MIỂNG TNC'!J1004)</f>
        <v/>
      </c>
      <c r="G6188">
        <f>IF('📋 MIỂNG TNC'!A1004="","",'📋 MIỂNG TNC'!K1004)</f>
        <v/>
      </c>
      <c r="H6188">
        <f>IF('📋 MIỂNG TNC'!A1004="","",'📋 MIỂNG TNC'!L1004)</f>
        <v/>
      </c>
      <c r="I6188">
        <f>IF('📋 MIỂNG TNC'!A1004="","",'📋 MIỂNG TNC'!M1004)</f>
        <v/>
      </c>
      <c r="J6188">
        <f>IF('📋 MIỂNG TNC'!A1004="","",'📋 MIỂNG TNC'!D1004)</f>
        <v/>
      </c>
      <c r="L6188">
        <f>N(L6187)+IF(AND('🔎 TRA CỨU NHANH'!$C$2&lt;&gt;"",OR(ISNUMBER(SEARCH('🔎 TRA CỨU NHANH'!$C$2,$A6188)),ISNUMBER(SEARCH('🔎 TRA CỨU NHANH'!$C$2,$B6188)))),1,0)</f>
        <v/>
      </c>
      <c r="M6188">
        <f>IF(L6188&gt;N(L6187),L6188,"")</f>
        <v/>
      </c>
    </row>
    <row r="6189">
      <c r="A6189">
        <f>IF('📋 MIỂNG TNC'!A1005="","",'📋 MIỂNG TNC'!A1005)</f>
        <v/>
      </c>
      <c r="B6189">
        <f>IF('📋 MIỂNG TNC'!A1005="","",'📋 MIỂNG TNC'!P1005)</f>
        <v/>
      </c>
      <c r="C6189">
        <f>IF('📋 MIỂNG TNC'!A1005="","","Miểng")</f>
        <v/>
      </c>
      <c r="D6189">
        <f>IF('📋 MIỂNG TNC'!A1005="","",'📋 MIỂNG TNC'!H1005)</f>
        <v/>
      </c>
      <c r="E6189" t="e">
        <v>#VALUE!</v>
      </c>
      <c r="F6189">
        <f>IF('📋 MIỂNG TNC'!A1005="","",'📋 MIỂNG TNC'!J1005)</f>
        <v/>
      </c>
      <c r="G6189">
        <f>IF('📋 MIỂNG TNC'!A1005="","",'📋 MIỂNG TNC'!K1005)</f>
        <v/>
      </c>
      <c r="H6189">
        <f>IF('📋 MIỂNG TNC'!A1005="","",'📋 MIỂNG TNC'!L1005)</f>
        <v/>
      </c>
      <c r="I6189">
        <f>IF('📋 MIỂNG TNC'!A1005="","",'📋 MIỂNG TNC'!M1005)</f>
        <v/>
      </c>
      <c r="J6189">
        <f>IF('📋 MIỂNG TNC'!A1005="","",'📋 MIỂNG TNC'!D1005)</f>
        <v/>
      </c>
      <c r="L6189">
        <f>N(L6188)+IF(AND('🔎 TRA CỨU NHANH'!$C$2&lt;&gt;"",OR(ISNUMBER(SEARCH('🔎 TRA CỨU NHANH'!$C$2,$A6189)),ISNUMBER(SEARCH('🔎 TRA CỨU NHANH'!$C$2,$B6189)))),1,0)</f>
        <v/>
      </c>
      <c r="M6189">
        <f>IF(L6189&gt;N(L6188),L6189,"")</f>
        <v/>
      </c>
    </row>
    <row r="6190">
      <c r="A6190">
        <f>IF('📋 MIỂNG TNC'!A1006="","",'📋 MIỂNG TNC'!A1006)</f>
        <v/>
      </c>
      <c r="B6190">
        <f>IF('📋 MIỂNG TNC'!A1006="","",'📋 MIỂNG TNC'!P1006)</f>
        <v/>
      </c>
      <c r="C6190">
        <f>IF('📋 MIỂNG TNC'!A1006="","","Miểng")</f>
        <v/>
      </c>
      <c r="D6190">
        <f>IF('📋 MIỂNG TNC'!A1006="","",'📋 MIỂNG TNC'!H1006)</f>
        <v/>
      </c>
      <c r="E6190" t="e">
        <v>#VALUE!</v>
      </c>
      <c r="F6190">
        <f>IF('📋 MIỂNG TNC'!A1006="","",'📋 MIỂNG TNC'!J1006)</f>
        <v/>
      </c>
      <c r="G6190">
        <f>IF('📋 MIỂNG TNC'!A1006="","",'📋 MIỂNG TNC'!K1006)</f>
        <v/>
      </c>
      <c r="H6190">
        <f>IF('📋 MIỂNG TNC'!A1006="","",'📋 MIỂNG TNC'!L1006)</f>
        <v/>
      </c>
      <c r="I6190">
        <f>IF('📋 MIỂNG TNC'!A1006="","",'📋 MIỂNG TNC'!M1006)</f>
        <v/>
      </c>
      <c r="J6190">
        <f>IF('📋 MIỂNG TNC'!A1006="","",'📋 MIỂNG TNC'!D1006)</f>
        <v/>
      </c>
      <c r="L6190">
        <f>N(L6189)+IF(AND('🔎 TRA CỨU NHANH'!$C$2&lt;&gt;"",OR(ISNUMBER(SEARCH('🔎 TRA CỨU NHANH'!$C$2,$A6190)),ISNUMBER(SEARCH('🔎 TRA CỨU NHANH'!$C$2,$B6190)))),1,0)</f>
        <v/>
      </c>
      <c r="M6190">
        <f>IF(L6190&gt;N(L6189),L6190,"")</f>
        <v/>
      </c>
    </row>
    <row r="6191">
      <c r="A6191">
        <f>IF('📋 MIỂNG TNC'!A1007="","",'📋 MIỂNG TNC'!A1007)</f>
        <v/>
      </c>
      <c r="B6191">
        <f>IF('📋 MIỂNG TNC'!A1007="","",'📋 MIỂNG TNC'!P1007)</f>
        <v/>
      </c>
      <c r="C6191">
        <f>IF('📋 MIỂNG TNC'!A1007="","","Miểng")</f>
        <v/>
      </c>
      <c r="D6191">
        <f>IF('📋 MIỂNG TNC'!A1007="","",'📋 MIỂNG TNC'!H1007)</f>
        <v/>
      </c>
      <c r="E6191" t="e">
        <v>#VALUE!</v>
      </c>
      <c r="F6191">
        <f>IF('📋 MIỂNG TNC'!A1007="","",'📋 MIỂNG TNC'!J1007)</f>
        <v/>
      </c>
      <c r="G6191">
        <f>IF('📋 MIỂNG TNC'!A1007="","",'📋 MIỂNG TNC'!K1007)</f>
        <v/>
      </c>
      <c r="H6191">
        <f>IF('📋 MIỂNG TNC'!A1007="","",'📋 MIỂNG TNC'!L1007)</f>
        <v/>
      </c>
      <c r="I6191">
        <f>IF('📋 MIỂNG TNC'!A1007="","",'📋 MIỂNG TNC'!M1007)</f>
        <v/>
      </c>
      <c r="J6191">
        <f>IF('📋 MIỂNG TNC'!A1007="","",'📋 MIỂNG TNC'!D1007)</f>
        <v/>
      </c>
      <c r="L6191">
        <f>N(L6190)+IF(AND('🔎 TRA CỨU NHANH'!$C$2&lt;&gt;"",OR(ISNUMBER(SEARCH('🔎 TRA CỨU NHANH'!$C$2,$A6191)),ISNUMBER(SEARCH('🔎 TRA CỨU NHANH'!$C$2,$B6191)))),1,0)</f>
        <v/>
      </c>
      <c r="M6191">
        <f>IF(L6191&gt;N(L6190),L6191,"")</f>
        <v/>
      </c>
    </row>
    <row r="6192">
      <c r="A6192">
        <f>IF('📋 MIỂNG TNC'!A1008="","",'📋 MIỂNG TNC'!A1008)</f>
        <v/>
      </c>
      <c r="B6192">
        <f>IF('📋 MIỂNG TNC'!A1008="","",'📋 MIỂNG TNC'!P1008)</f>
        <v/>
      </c>
      <c r="C6192">
        <f>IF('📋 MIỂNG TNC'!A1008="","","Miểng")</f>
        <v/>
      </c>
      <c r="D6192">
        <f>IF('📋 MIỂNG TNC'!A1008="","",'📋 MIỂNG TNC'!H1008)</f>
        <v/>
      </c>
      <c r="E6192" t="e">
        <v>#VALUE!</v>
      </c>
      <c r="F6192" s="37">
        <f>IF('📋 MIỂNG TNC'!A1008="","",'📋 MIỂNG TNC'!J1008)</f>
        <v/>
      </c>
      <c r="G6192" s="37">
        <f>IF('📋 MIỂNG TNC'!A1008="","",'📋 MIỂNG TNC'!K1008)</f>
        <v/>
      </c>
      <c r="H6192" s="37">
        <f>IF('📋 MIỂNG TNC'!A1008="","",'📋 MIỂNG TNC'!L1008)</f>
        <v/>
      </c>
      <c r="I6192">
        <f>IF('📋 MIỂNG TNC'!A1008="","",'📋 MIỂNG TNC'!M1008)</f>
        <v/>
      </c>
      <c r="J6192">
        <f>IF('📋 MIỂNG TNC'!A1008="","",'📋 MIỂNG TNC'!D1008)</f>
        <v/>
      </c>
      <c r="L6192">
        <f>N(L6191)+IF(AND('🔎 TRA CỨU NHANH'!$C$2&lt;&gt;"",OR(ISNUMBER(SEARCH('🔎 TRA CỨU NHANH'!$C$2,$A6192)),ISNUMBER(SEARCH('🔎 TRA CỨU NHANH'!$C$2,$B6192)))),1,0)</f>
        <v/>
      </c>
      <c r="M6192">
        <f>IF(L6192&gt;N(L6191),L6192,"")</f>
        <v/>
      </c>
    </row>
    <row r="6193">
      <c r="A6193">
        <f>IF('📋 MIỂNG TNC'!A1009="","",'📋 MIỂNG TNC'!A1009)</f>
        <v/>
      </c>
      <c r="B6193">
        <f>IF('📋 MIỂNG TNC'!A1009="","",'📋 MIỂNG TNC'!P1009)</f>
        <v/>
      </c>
      <c r="C6193">
        <f>IF('📋 MIỂNG TNC'!A1009="","","Miểng")</f>
        <v/>
      </c>
      <c r="D6193">
        <f>IF('📋 MIỂNG TNC'!A1009="","",'📋 MIỂNG TNC'!H1009)</f>
        <v/>
      </c>
      <c r="E6193" t="e">
        <v>#VALUE!</v>
      </c>
      <c r="F6193" s="37">
        <f>IF('📋 MIỂNG TNC'!A1009="","",'📋 MIỂNG TNC'!J1009)</f>
        <v/>
      </c>
      <c r="G6193" s="37">
        <f>IF('📋 MIỂNG TNC'!A1009="","",'📋 MIỂNG TNC'!K1009)</f>
        <v/>
      </c>
      <c r="H6193" s="37">
        <f>IF('📋 MIỂNG TNC'!A1009="","",'📋 MIỂNG TNC'!L1009)</f>
        <v/>
      </c>
      <c r="I6193">
        <f>IF('📋 MIỂNG TNC'!A1009="","",'📋 MIỂNG TNC'!M1009)</f>
        <v/>
      </c>
      <c r="J6193">
        <f>IF('📋 MIỂNG TNC'!A1009="","",'📋 MIỂNG TNC'!D1009)</f>
        <v/>
      </c>
      <c r="L6193">
        <f>N(L6192)+IF(AND('🔎 TRA CỨU NHANH'!$C$2&lt;&gt;"",OR(ISNUMBER(SEARCH('🔎 TRA CỨU NHANH'!$C$2,$A6193)),ISNUMBER(SEARCH('🔎 TRA CỨU NHANH'!$C$2,$B6193)))),1,0)</f>
        <v/>
      </c>
      <c r="M6193">
        <f>IF(L6193&gt;N(L6192),L6193,"")</f>
        <v/>
      </c>
    </row>
    <row r="6194">
      <c r="A6194">
        <f>IF('📋 MIỂNG TNC'!A1010="","",'📋 MIỂNG TNC'!A1010)</f>
        <v/>
      </c>
      <c r="B6194">
        <f>IF('📋 MIỂNG TNC'!A1010="","",'📋 MIỂNG TNC'!P1010)</f>
        <v/>
      </c>
      <c r="C6194">
        <f>IF('📋 MIỂNG TNC'!A1010="","","Miểng")</f>
        <v/>
      </c>
      <c r="D6194">
        <f>IF('📋 MIỂNG TNC'!A1010="","",'📋 MIỂNG TNC'!H1010)</f>
        <v/>
      </c>
      <c r="E6194" t="e">
        <v>#VALUE!</v>
      </c>
      <c r="F6194">
        <f>IF('📋 MIỂNG TNC'!A1010="","",'📋 MIỂNG TNC'!J1010)</f>
        <v/>
      </c>
      <c r="G6194">
        <f>IF('📋 MIỂNG TNC'!A1010="","",'📋 MIỂNG TNC'!K1010)</f>
        <v/>
      </c>
      <c r="H6194">
        <f>IF('📋 MIỂNG TNC'!A1010="","",'📋 MIỂNG TNC'!L1010)</f>
        <v/>
      </c>
      <c r="I6194">
        <f>IF('📋 MIỂNG TNC'!A1010="","",'📋 MIỂNG TNC'!M1010)</f>
        <v/>
      </c>
      <c r="J6194">
        <f>IF('📋 MIỂNG TNC'!A1010="","",'📋 MIỂNG TNC'!D1010)</f>
        <v/>
      </c>
      <c r="L6194">
        <f>N(L6193)+IF(AND('🔎 TRA CỨU NHANH'!$C$2&lt;&gt;"",OR(ISNUMBER(SEARCH('🔎 TRA CỨU NHANH'!$C$2,$A6194)),ISNUMBER(SEARCH('🔎 TRA CỨU NHANH'!$C$2,$B6194)))),1,0)</f>
        <v/>
      </c>
      <c r="M6194">
        <f>IF(L6194&gt;N(L6193),L6194,"")</f>
        <v/>
      </c>
    </row>
    <row r="6195">
      <c r="A6195">
        <f>IF('📋 MIỂNG TNC'!A1011="","",'📋 MIỂNG TNC'!A1011)</f>
        <v/>
      </c>
      <c r="B6195">
        <f>IF('📋 MIỂNG TNC'!A1011="","",'📋 MIỂNG TNC'!P1011)</f>
        <v/>
      </c>
      <c r="C6195">
        <f>IF('📋 MIỂNG TNC'!A1011="","","Miểng")</f>
        <v/>
      </c>
      <c r="D6195">
        <f>IF('📋 MIỂNG TNC'!A1011="","",'📋 MIỂNG TNC'!H1011)</f>
        <v/>
      </c>
      <c r="E6195" t="e">
        <v>#VALUE!</v>
      </c>
      <c r="F6195">
        <f>IF('📋 MIỂNG TNC'!A1011="","",'📋 MIỂNG TNC'!J1011)</f>
        <v/>
      </c>
      <c r="G6195">
        <f>IF('📋 MIỂNG TNC'!A1011="","",'📋 MIỂNG TNC'!K1011)</f>
        <v/>
      </c>
      <c r="H6195">
        <f>IF('📋 MIỂNG TNC'!A1011="","",'📋 MIỂNG TNC'!L1011)</f>
        <v/>
      </c>
      <c r="I6195">
        <f>IF('📋 MIỂNG TNC'!A1011="","",'📋 MIỂNG TNC'!M1011)</f>
        <v/>
      </c>
      <c r="J6195">
        <f>IF('📋 MIỂNG TNC'!A1011="","",'📋 MIỂNG TNC'!D1011)</f>
        <v/>
      </c>
      <c r="L6195">
        <f>N(L6194)+IF(AND('🔎 TRA CỨU NHANH'!$C$2&lt;&gt;"",OR(ISNUMBER(SEARCH('🔎 TRA CỨU NHANH'!$C$2,$A6195)),ISNUMBER(SEARCH('🔎 TRA CỨU NHANH'!$C$2,$B6195)))),1,0)</f>
        <v/>
      </c>
      <c r="M6195">
        <f>IF(L6195&gt;N(L6194),L6195,"")</f>
        <v/>
      </c>
    </row>
    <row r="6196">
      <c r="A6196">
        <f>IF('📋 MIỂNG TNC'!A1012="","",'📋 MIỂNG TNC'!A1012)</f>
        <v/>
      </c>
      <c r="B6196">
        <f>IF('📋 MIỂNG TNC'!A1012="","",'📋 MIỂNG TNC'!P1012)</f>
        <v/>
      </c>
      <c r="C6196">
        <f>IF('📋 MIỂNG TNC'!A1012="","","Miểng")</f>
        <v/>
      </c>
      <c r="D6196">
        <f>IF('📋 MIỂNG TNC'!A1012="","",'📋 MIỂNG TNC'!H1012)</f>
        <v/>
      </c>
      <c r="E6196" t="e">
        <v>#VALUE!</v>
      </c>
      <c r="F6196" s="37">
        <f>IF('📋 MIỂNG TNC'!A1012="","",'📋 MIỂNG TNC'!J1012)</f>
        <v/>
      </c>
      <c r="G6196" s="37">
        <f>IF('📋 MIỂNG TNC'!A1012="","",'📋 MIỂNG TNC'!K1012)</f>
        <v/>
      </c>
      <c r="H6196" s="37">
        <f>IF('📋 MIỂNG TNC'!A1012="","",'📋 MIỂNG TNC'!L1012)</f>
        <v/>
      </c>
      <c r="I6196">
        <f>IF('📋 MIỂNG TNC'!A1012="","",'📋 MIỂNG TNC'!M1012)</f>
        <v/>
      </c>
      <c r="J6196">
        <f>IF('📋 MIỂNG TNC'!A1012="","",'📋 MIỂNG TNC'!D1012)</f>
        <v/>
      </c>
      <c r="L6196">
        <f>N(L6195)+IF(AND('🔎 TRA CỨU NHANH'!$C$2&lt;&gt;"",OR(ISNUMBER(SEARCH('🔎 TRA CỨU NHANH'!$C$2,$A6196)),ISNUMBER(SEARCH('🔎 TRA CỨU NHANH'!$C$2,$B6196)))),1,0)</f>
        <v/>
      </c>
      <c r="M6196">
        <f>IF(L6196&gt;N(L6195),L6196,"")</f>
        <v/>
      </c>
    </row>
    <row r="6197">
      <c r="A6197">
        <f>IF('📋 MIỂNG TNC'!A1013="","",'📋 MIỂNG TNC'!A1013)</f>
        <v/>
      </c>
      <c r="B6197">
        <f>IF('📋 MIỂNG TNC'!A1013="","",'📋 MIỂNG TNC'!P1013)</f>
        <v/>
      </c>
      <c r="C6197">
        <f>IF('📋 MIỂNG TNC'!A1013="","","Miểng")</f>
        <v/>
      </c>
      <c r="D6197">
        <f>IF('📋 MIỂNG TNC'!A1013="","",'📋 MIỂNG TNC'!H1013)</f>
        <v/>
      </c>
      <c r="E6197" t="e">
        <v>#VALUE!</v>
      </c>
      <c r="F6197">
        <f>IF('📋 MIỂNG TNC'!A1013="","",'📋 MIỂNG TNC'!J1013)</f>
        <v/>
      </c>
      <c r="G6197">
        <f>IF('📋 MIỂNG TNC'!A1013="","",'📋 MIỂNG TNC'!K1013)</f>
        <v/>
      </c>
      <c r="H6197">
        <f>IF('📋 MIỂNG TNC'!A1013="","",'📋 MIỂNG TNC'!L1013)</f>
        <v/>
      </c>
      <c r="I6197">
        <f>IF('📋 MIỂNG TNC'!A1013="","",'📋 MIỂNG TNC'!M1013)</f>
        <v/>
      </c>
      <c r="J6197">
        <f>IF('📋 MIỂNG TNC'!A1013="","",'📋 MIỂNG TNC'!D1013)</f>
        <v/>
      </c>
      <c r="L6197">
        <f>N(L6196)+IF(AND('🔎 TRA CỨU NHANH'!$C$2&lt;&gt;"",OR(ISNUMBER(SEARCH('🔎 TRA CỨU NHANH'!$C$2,$A6197)),ISNUMBER(SEARCH('🔎 TRA CỨU NHANH'!$C$2,$B6197)))),1,0)</f>
        <v/>
      </c>
      <c r="M6197">
        <f>IF(L6197&gt;N(L6196),L6197,"")</f>
        <v/>
      </c>
    </row>
    <row r="6198">
      <c r="A6198">
        <f>IF('📋 MIỂNG TNC'!A1014="","",'📋 MIỂNG TNC'!A1014)</f>
        <v/>
      </c>
      <c r="B6198">
        <f>IF('📋 MIỂNG TNC'!A1014="","",'📋 MIỂNG TNC'!P1014)</f>
        <v/>
      </c>
      <c r="C6198">
        <f>IF('📋 MIỂNG TNC'!A1014="","","Miểng")</f>
        <v/>
      </c>
      <c r="D6198">
        <f>IF('📋 MIỂNG TNC'!A1014="","",'📋 MIỂNG TNC'!H1014)</f>
        <v/>
      </c>
      <c r="E6198" t="e">
        <v>#VALUE!</v>
      </c>
      <c r="F6198">
        <f>IF('📋 MIỂNG TNC'!A1014="","",'📋 MIỂNG TNC'!J1014)</f>
        <v/>
      </c>
      <c r="G6198">
        <f>IF('📋 MIỂNG TNC'!A1014="","",'📋 MIỂNG TNC'!K1014)</f>
        <v/>
      </c>
      <c r="H6198">
        <f>IF('📋 MIỂNG TNC'!A1014="","",'📋 MIỂNG TNC'!L1014)</f>
        <v/>
      </c>
      <c r="I6198">
        <f>IF('📋 MIỂNG TNC'!A1014="","",'📋 MIỂNG TNC'!M1014)</f>
        <v/>
      </c>
      <c r="J6198">
        <f>IF('📋 MIỂNG TNC'!A1014="","",'📋 MIỂNG TNC'!D1014)</f>
        <v/>
      </c>
      <c r="L6198">
        <f>N(L6197)+IF(AND('🔎 TRA CỨU NHANH'!$C$2&lt;&gt;"",OR(ISNUMBER(SEARCH('🔎 TRA CỨU NHANH'!$C$2,$A6198)),ISNUMBER(SEARCH('🔎 TRA CỨU NHANH'!$C$2,$B6198)))),1,0)</f>
        <v/>
      </c>
      <c r="M6198">
        <f>IF(L6198&gt;N(L6197),L6198,"")</f>
        <v/>
      </c>
    </row>
    <row r="6199">
      <c r="A6199">
        <f>IF('📋 MIỂNG TNC'!A1015="","",'📋 MIỂNG TNC'!A1015)</f>
        <v/>
      </c>
      <c r="B6199">
        <f>IF('📋 MIỂNG TNC'!A1015="","",'📋 MIỂNG TNC'!P1015)</f>
        <v/>
      </c>
      <c r="C6199">
        <f>IF('📋 MIỂNG TNC'!A1015="","","Miểng")</f>
        <v/>
      </c>
      <c r="D6199">
        <f>IF('📋 MIỂNG TNC'!A1015="","",'📋 MIỂNG TNC'!H1015)</f>
        <v/>
      </c>
      <c r="E6199" t="e">
        <v>#VALUE!</v>
      </c>
      <c r="F6199">
        <f>IF('📋 MIỂNG TNC'!A1015="","",'📋 MIỂNG TNC'!J1015)</f>
        <v/>
      </c>
      <c r="G6199">
        <f>IF('📋 MIỂNG TNC'!A1015="","",'📋 MIỂNG TNC'!K1015)</f>
        <v/>
      </c>
      <c r="H6199">
        <f>IF('📋 MIỂNG TNC'!A1015="","",'📋 MIỂNG TNC'!L1015)</f>
        <v/>
      </c>
      <c r="I6199">
        <f>IF('📋 MIỂNG TNC'!A1015="","",'📋 MIỂNG TNC'!M1015)</f>
        <v/>
      </c>
      <c r="J6199">
        <f>IF('📋 MIỂNG TNC'!A1015="","",'📋 MIỂNG TNC'!D1015)</f>
        <v/>
      </c>
      <c r="L6199">
        <f>N(L6198)+IF(AND('🔎 TRA CỨU NHANH'!$C$2&lt;&gt;"",OR(ISNUMBER(SEARCH('🔎 TRA CỨU NHANH'!$C$2,$A6199)),ISNUMBER(SEARCH('🔎 TRA CỨU NHANH'!$C$2,$B6199)))),1,0)</f>
        <v/>
      </c>
      <c r="M6199">
        <f>IF(L6199&gt;N(L6198),L6199,"")</f>
        <v/>
      </c>
    </row>
    <row r="6200">
      <c r="A6200">
        <f>IF('📋 MIỂNG TNC'!A1016="","",'📋 MIỂNG TNC'!A1016)</f>
        <v/>
      </c>
      <c r="B6200">
        <f>IF('📋 MIỂNG TNC'!A1016="","",'📋 MIỂNG TNC'!P1016)</f>
        <v/>
      </c>
      <c r="C6200">
        <f>IF('📋 MIỂNG TNC'!A1016="","","Miểng")</f>
        <v/>
      </c>
      <c r="D6200">
        <f>IF('📋 MIỂNG TNC'!A1016="","",'📋 MIỂNG TNC'!H1016)</f>
        <v/>
      </c>
      <c r="E6200" t="e">
        <v>#VALUE!</v>
      </c>
      <c r="F6200">
        <f>IF('📋 MIỂNG TNC'!A1016="","",'📋 MIỂNG TNC'!J1016)</f>
        <v/>
      </c>
      <c r="G6200">
        <f>IF('📋 MIỂNG TNC'!A1016="","",'📋 MIỂNG TNC'!K1016)</f>
        <v/>
      </c>
      <c r="H6200">
        <f>IF('📋 MIỂNG TNC'!A1016="","",'📋 MIỂNG TNC'!L1016)</f>
        <v/>
      </c>
      <c r="I6200">
        <f>IF('📋 MIỂNG TNC'!A1016="","",'📋 MIỂNG TNC'!M1016)</f>
        <v/>
      </c>
      <c r="J6200">
        <f>IF('📋 MIỂNG TNC'!A1016="","",'📋 MIỂNG TNC'!D1016)</f>
        <v/>
      </c>
      <c r="L6200">
        <f>N(L6199)+IF(AND('🔎 TRA CỨU NHANH'!$C$2&lt;&gt;"",OR(ISNUMBER(SEARCH('🔎 TRA CỨU NHANH'!$C$2,$A6200)),ISNUMBER(SEARCH('🔎 TRA CỨU NHANH'!$C$2,$B6200)))),1,0)</f>
        <v/>
      </c>
      <c r="M6200">
        <f>IF(L6200&gt;N(L6199),L6200,"")</f>
        <v/>
      </c>
    </row>
    <row r="6201">
      <c r="A6201">
        <f>IF('📋 MIỂNG TNC'!A1017="","",'📋 MIỂNG TNC'!A1017)</f>
        <v/>
      </c>
      <c r="B6201">
        <f>IF('📋 MIỂNG TNC'!A1017="","",'📋 MIỂNG TNC'!P1017)</f>
        <v/>
      </c>
      <c r="C6201">
        <f>IF('📋 MIỂNG TNC'!A1017="","","Miểng")</f>
        <v/>
      </c>
      <c r="D6201">
        <f>IF('📋 MIỂNG TNC'!A1017="","",'📋 MIỂNG TNC'!H1017)</f>
        <v/>
      </c>
      <c r="E6201" t="e">
        <v>#VALUE!</v>
      </c>
      <c r="F6201" s="37">
        <f>IF('📋 MIỂNG TNC'!A1017="","",'📋 MIỂNG TNC'!J1017)</f>
        <v/>
      </c>
      <c r="G6201" s="37">
        <f>IF('📋 MIỂNG TNC'!A1017="","",'📋 MIỂNG TNC'!K1017)</f>
        <v/>
      </c>
      <c r="H6201" s="37">
        <f>IF('📋 MIỂNG TNC'!A1017="","",'📋 MIỂNG TNC'!L1017)</f>
        <v/>
      </c>
      <c r="I6201">
        <f>IF('📋 MIỂNG TNC'!A1017="","",'📋 MIỂNG TNC'!M1017)</f>
        <v/>
      </c>
      <c r="J6201">
        <f>IF('📋 MIỂNG TNC'!A1017="","",'📋 MIỂNG TNC'!D1017)</f>
        <v/>
      </c>
      <c r="L6201">
        <f>N(L6200)+IF(AND('🔎 TRA CỨU NHANH'!$C$2&lt;&gt;"",OR(ISNUMBER(SEARCH('🔎 TRA CỨU NHANH'!$C$2,$A6201)),ISNUMBER(SEARCH('🔎 TRA CỨU NHANH'!$C$2,$B6201)))),1,0)</f>
        <v/>
      </c>
      <c r="M6201">
        <f>IF(L6201&gt;N(L6200),L6201,"")</f>
        <v/>
      </c>
    </row>
    <row r="6202">
      <c r="A6202">
        <f>IF('📋 MIỂNG TNC'!A1018="","",'📋 MIỂNG TNC'!A1018)</f>
        <v/>
      </c>
      <c r="B6202">
        <f>IF('📋 MIỂNG TNC'!A1018="","",'📋 MIỂNG TNC'!P1018)</f>
        <v/>
      </c>
      <c r="C6202">
        <f>IF('📋 MIỂNG TNC'!A1018="","","Miểng")</f>
        <v/>
      </c>
      <c r="D6202">
        <f>IF('📋 MIỂNG TNC'!A1018="","",'📋 MIỂNG TNC'!H1018)</f>
        <v/>
      </c>
      <c r="E6202" t="e">
        <v>#VALUE!</v>
      </c>
      <c r="F6202">
        <f>IF('📋 MIỂNG TNC'!A1018="","",'📋 MIỂNG TNC'!J1018)</f>
        <v/>
      </c>
      <c r="G6202">
        <f>IF('📋 MIỂNG TNC'!A1018="","",'📋 MIỂNG TNC'!K1018)</f>
        <v/>
      </c>
      <c r="H6202">
        <f>IF('📋 MIỂNG TNC'!A1018="","",'📋 MIỂNG TNC'!L1018)</f>
        <v/>
      </c>
      <c r="I6202">
        <f>IF('📋 MIỂNG TNC'!A1018="","",'📋 MIỂNG TNC'!M1018)</f>
        <v/>
      </c>
      <c r="J6202">
        <f>IF('📋 MIỂNG TNC'!A1018="","",'📋 MIỂNG TNC'!D1018)</f>
        <v/>
      </c>
      <c r="L6202">
        <f>N(L6201)+IF(AND('🔎 TRA CỨU NHANH'!$C$2&lt;&gt;"",OR(ISNUMBER(SEARCH('🔎 TRA CỨU NHANH'!$C$2,$A6202)),ISNUMBER(SEARCH('🔎 TRA CỨU NHANH'!$C$2,$B6202)))),1,0)</f>
        <v/>
      </c>
      <c r="M6202">
        <f>IF(L6202&gt;N(L6201),L6202,"")</f>
        <v/>
      </c>
    </row>
    <row r="6203">
      <c r="A6203">
        <f>IF('📋 MIỂNG TNC'!A1019="","",'📋 MIỂNG TNC'!A1019)</f>
        <v/>
      </c>
      <c r="B6203">
        <f>IF('📋 MIỂNG TNC'!A1019="","",'📋 MIỂNG TNC'!P1019)</f>
        <v/>
      </c>
      <c r="C6203">
        <f>IF('📋 MIỂNG TNC'!A1019="","","Miểng")</f>
        <v/>
      </c>
      <c r="D6203">
        <f>IF('📋 MIỂNG TNC'!A1019="","",'📋 MIỂNG TNC'!H1019)</f>
        <v/>
      </c>
      <c r="E6203" t="e">
        <v>#VALUE!</v>
      </c>
      <c r="F6203">
        <f>IF('📋 MIỂNG TNC'!A1019="","",'📋 MIỂNG TNC'!J1019)</f>
        <v/>
      </c>
      <c r="G6203">
        <f>IF('📋 MIỂNG TNC'!A1019="","",'📋 MIỂNG TNC'!K1019)</f>
        <v/>
      </c>
      <c r="H6203">
        <f>IF('📋 MIỂNG TNC'!A1019="","",'📋 MIỂNG TNC'!L1019)</f>
        <v/>
      </c>
      <c r="I6203">
        <f>IF('📋 MIỂNG TNC'!A1019="","",'📋 MIỂNG TNC'!M1019)</f>
        <v/>
      </c>
      <c r="J6203">
        <f>IF('📋 MIỂNG TNC'!A1019="","",'📋 MIỂNG TNC'!D1019)</f>
        <v/>
      </c>
      <c r="L6203">
        <f>N(L6202)+IF(AND('🔎 TRA CỨU NHANH'!$C$2&lt;&gt;"",OR(ISNUMBER(SEARCH('🔎 TRA CỨU NHANH'!$C$2,$A6203)),ISNUMBER(SEARCH('🔎 TRA CỨU NHANH'!$C$2,$B6203)))),1,0)</f>
        <v/>
      </c>
      <c r="M6203">
        <f>IF(L6203&gt;N(L6202),L6203,"")</f>
        <v/>
      </c>
    </row>
    <row r="6204">
      <c r="A6204">
        <f>IF('📋 MIỂNG TNC'!A1020="","",'📋 MIỂNG TNC'!A1020)</f>
        <v/>
      </c>
      <c r="B6204">
        <f>IF('📋 MIỂNG TNC'!A1020="","",'📋 MIỂNG TNC'!P1020)</f>
        <v/>
      </c>
      <c r="C6204">
        <f>IF('📋 MIỂNG TNC'!A1020="","","Miểng")</f>
        <v/>
      </c>
      <c r="D6204">
        <f>IF('📋 MIỂNG TNC'!A1020="","",'📋 MIỂNG TNC'!H1020)</f>
        <v/>
      </c>
      <c r="E6204" t="e">
        <v>#VALUE!</v>
      </c>
      <c r="F6204">
        <f>IF('📋 MIỂNG TNC'!A1020="","",'📋 MIỂNG TNC'!J1020)</f>
        <v/>
      </c>
      <c r="G6204">
        <f>IF('📋 MIỂNG TNC'!A1020="","",'📋 MIỂNG TNC'!K1020)</f>
        <v/>
      </c>
      <c r="H6204">
        <f>IF('📋 MIỂNG TNC'!A1020="","",'📋 MIỂNG TNC'!L1020)</f>
        <v/>
      </c>
      <c r="I6204">
        <f>IF('📋 MIỂNG TNC'!A1020="","",'📋 MIỂNG TNC'!M1020)</f>
        <v/>
      </c>
      <c r="J6204">
        <f>IF('📋 MIỂNG TNC'!A1020="","",'📋 MIỂNG TNC'!D1020)</f>
        <v/>
      </c>
      <c r="L6204">
        <f>N(L6203)+IF(AND('🔎 TRA CỨU NHANH'!$C$2&lt;&gt;"",OR(ISNUMBER(SEARCH('🔎 TRA CỨU NHANH'!$C$2,$A6204)),ISNUMBER(SEARCH('🔎 TRA CỨU NHANH'!$C$2,$B6204)))),1,0)</f>
        <v/>
      </c>
      <c r="M6204">
        <f>IF(L6204&gt;N(L6203),L6204,"")</f>
        <v/>
      </c>
    </row>
    <row r="6205">
      <c r="A6205">
        <f>IF('📋 MIỂNG TNC'!A1021="","",'📋 MIỂNG TNC'!A1021)</f>
        <v/>
      </c>
      <c r="B6205">
        <f>IF('📋 MIỂNG TNC'!A1021="","",'📋 MIỂNG TNC'!P1021)</f>
        <v/>
      </c>
      <c r="C6205">
        <f>IF('📋 MIỂNG TNC'!A1021="","","Miểng")</f>
        <v/>
      </c>
      <c r="D6205">
        <f>IF('📋 MIỂNG TNC'!A1021="","",'📋 MIỂNG TNC'!H1021)</f>
        <v/>
      </c>
      <c r="E6205" t="e">
        <v>#VALUE!</v>
      </c>
      <c r="F6205">
        <f>IF('📋 MIỂNG TNC'!A1021="","",'📋 MIỂNG TNC'!J1021)</f>
        <v/>
      </c>
      <c r="G6205">
        <f>IF('📋 MIỂNG TNC'!A1021="","",'📋 MIỂNG TNC'!K1021)</f>
        <v/>
      </c>
      <c r="H6205">
        <f>IF('📋 MIỂNG TNC'!A1021="","",'📋 MIỂNG TNC'!L1021)</f>
        <v/>
      </c>
      <c r="I6205">
        <f>IF('📋 MIỂNG TNC'!A1021="","",'📋 MIỂNG TNC'!M1021)</f>
        <v/>
      </c>
      <c r="J6205">
        <f>IF('📋 MIỂNG TNC'!A1021="","",'📋 MIỂNG TNC'!D1021)</f>
        <v/>
      </c>
      <c r="L6205">
        <f>N(L6204)+IF(AND('🔎 TRA CỨU NHANH'!$C$2&lt;&gt;"",OR(ISNUMBER(SEARCH('🔎 TRA CỨU NHANH'!$C$2,$A6205)),ISNUMBER(SEARCH('🔎 TRA CỨU NHANH'!$C$2,$B6205)))),1,0)</f>
        <v/>
      </c>
      <c r="M6205">
        <f>IF(L6205&gt;N(L6204),L6205,"")</f>
        <v/>
      </c>
    </row>
    <row r="6206">
      <c r="A6206">
        <f>IF('📋 MIỂNG TNC'!A1022="","",'📋 MIỂNG TNC'!A1022)</f>
        <v/>
      </c>
      <c r="B6206">
        <f>IF('📋 MIỂNG TNC'!A1022="","",'📋 MIỂNG TNC'!P1022)</f>
        <v/>
      </c>
      <c r="C6206">
        <f>IF('📋 MIỂNG TNC'!A1022="","","Miểng")</f>
        <v/>
      </c>
      <c r="D6206">
        <f>IF('📋 MIỂNG TNC'!A1022="","",'📋 MIỂNG TNC'!H1022)</f>
        <v/>
      </c>
      <c r="E6206" t="e">
        <v>#VALUE!</v>
      </c>
      <c r="F6206">
        <f>IF('📋 MIỂNG TNC'!A1022="","",'📋 MIỂNG TNC'!J1022)</f>
        <v/>
      </c>
      <c r="G6206">
        <f>IF('📋 MIỂNG TNC'!A1022="","",'📋 MIỂNG TNC'!K1022)</f>
        <v/>
      </c>
      <c r="H6206">
        <f>IF('📋 MIỂNG TNC'!A1022="","",'📋 MIỂNG TNC'!L1022)</f>
        <v/>
      </c>
      <c r="I6206">
        <f>IF('📋 MIỂNG TNC'!A1022="","",'📋 MIỂNG TNC'!M1022)</f>
        <v/>
      </c>
      <c r="J6206">
        <f>IF('📋 MIỂNG TNC'!A1022="","",'📋 MIỂNG TNC'!D1022)</f>
        <v/>
      </c>
      <c r="L6206">
        <f>N(L6205)+IF(AND('🔎 TRA CỨU NHANH'!$C$2&lt;&gt;"",OR(ISNUMBER(SEARCH('🔎 TRA CỨU NHANH'!$C$2,$A6206)),ISNUMBER(SEARCH('🔎 TRA CỨU NHANH'!$C$2,$B6206)))),1,0)</f>
        <v/>
      </c>
      <c r="M6206">
        <f>IF(L6206&gt;N(L6205),L6206,"")</f>
        <v/>
      </c>
    </row>
    <row r="6207">
      <c r="A6207">
        <f>IF('📋 MIỂNG TNC'!A1023="","",'📋 MIỂNG TNC'!A1023)</f>
        <v/>
      </c>
      <c r="B6207">
        <f>IF('📋 MIỂNG TNC'!A1023="","",'📋 MIỂNG TNC'!P1023)</f>
        <v/>
      </c>
      <c r="C6207">
        <f>IF('📋 MIỂNG TNC'!A1023="","","Miểng")</f>
        <v/>
      </c>
      <c r="D6207">
        <f>IF('📋 MIỂNG TNC'!A1023="","",'📋 MIỂNG TNC'!H1023)</f>
        <v/>
      </c>
      <c r="E6207" t="e">
        <v>#VALUE!</v>
      </c>
      <c r="F6207" s="37">
        <f>IF('📋 MIỂNG TNC'!A1023="","",'📋 MIỂNG TNC'!J1023)</f>
        <v/>
      </c>
      <c r="G6207" s="37">
        <f>IF('📋 MIỂNG TNC'!A1023="","",'📋 MIỂNG TNC'!K1023)</f>
        <v/>
      </c>
      <c r="H6207" s="37">
        <f>IF('📋 MIỂNG TNC'!A1023="","",'📋 MIỂNG TNC'!L1023)</f>
        <v/>
      </c>
      <c r="I6207">
        <f>IF('📋 MIỂNG TNC'!A1023="","",'📋 MIỂNG TNC'!M1023)</f>
        <v/>
      </c>
      <c r="J6207">
        <f>IF('📋 MIỂNG TNC'!A1023="","",'📋 MIỂNG TNC'!D1023)</f>
        <v/>
      </c>
      <c r="L6207">
        <f>N(L6206)+IF(AND('🔎 TRA CỨU NHANH'!$C$2&lt;&gt;"",OR(ISNUMBER(SEARCH('🔎 TRA CỨU NHANH'!$C$2,$A6207)),ISNUMBER(SEARCH('🔎 TRA CỨU NHANH'!$C$2,$B6207)))),1,0)</f>
        <v/>
      </c>
      <c r="M6207">
        <f>IF(L6207&gt;N(L6206),L6207,"")</f>
        <v/>
      </c>
    </row>
    <row r="6208">
      <c r="A6208">
        <f>IF('📋 MIỂNG TNC'!A1024="","",'📋 MIỂNG TNC'!A1024)</f>
        <v/>
      </c>
      <c r="B6208">
        <f>IF('📋 MIỂNG TNC'!A1024="","",'📋 MIỂNG TNC'!P1024)</f>
        <v/>
      </c>
      <c r="C6208">
        <f>IF('📋 MIỂNG TNC'!A1024="","","Miểng")</f>
        <v/>
      </c>
      <c r="D6208">
        <f>IF('📋 MIỂNG TNC'!A1024="","",'📋 MIỂNG TNC'!H1024)</f>
        <v/>
      </c>
      <c r="E6208" t="e">
        <v>#VALUE!</v>
      </c>
      <c r="F6208">
        <f>IF('📋 MIỂNG TNC'!A1024="","",'📋 MIỂNG TNC'!J1024)</f>
        <v/>
      </c>
      <c r="G6208">
        <f>IF('📋 MIỂNG TNC'!A1024="","",'📋 MIỂNG TNC'!K1024)</f>
        <v/>
      </c>
      <c r="H6208">
        <f>IF('📋 MIỂNG TNC'!A1024="","",'📋 MIỂNG TNC'!L1024)</f>
        <v/>
      </c>
      <c r="I6208">
        <f>IF('📋 MIỂNG TNC'!A1024="","",'📋 MIỂNG TNC'!M1024)</f>
        <v/>
      </c>
      <c r="J6208">
        <f>IF('📋 MIỂNG TNC'!A1024="","",'📋 MIỂNG TNC'!D1024)</f>
        <v/>
      </c>
      <c r="L6208">
        <f>N(L6207)+IF(AND('🔎 TRA CỨU NHANH'!$C$2&lt;&gt;"",OR(ISNUMBER(SEARCH('🔎 TRA CỨU NHANH'!$C$2,$A6208)),ISNUMBER(SEARCH('🔎 TRA CỨU NHANH'!$C$2,$B6208)))),1,0)</f>
        <v/>
      </c>
      <c r="M6208">
        <f>IF(L6208&gt;N(L6207),L6208,"")</f>
        <v/>
      </c>
    </row>
    <row r="6209">
      <c r="A6209">
        <f>IF('📋 MIỂNG TNC'!A1025="","",'📋 MIỂNG TNC'!A1025)</f>
        <v/>
      </c>
      <c r="B6209">
        <f>IF('📋 MIỂNG TNC'!A1025="","",'📋 MIỂNG TNC'!P1025)</f>
        <v/>
      </c>
      <c r="C6209">
        <f>IF('📋 MIỂNG TNC'!A1025="","","Miểng")</f>
        <v/>
      </c>
      <c r="D6209">
        <f>IF('📋 MIỂNG TNC'!A1025="","",'📋 MIỂNG TNC'!H1025)</f>
        <v/>
      </c>
      <c r="E6209" t="e">
        <v>#VALUE!</v>
      </c>
      <c r="F6209" s="37">
        <f>IF('📋 MIỂNG TNC'!A1025="","",'📋 MIỂNG TNC'!J1025)</f>
        <v/>
      </c>
      <c r="G6209" s="37">
        <f>IF('📋 MIỂNG TNC'!A1025="","",'📋 MIỂNG TNC'!K1025)</f>
        <v/>
      </c>
      <c r="H6209" s="37">
        <f>IF('📋 MIỂNG TNC'!A1025="","",'📋 MIỂNG TNC'!L1025)</f>
        <v/>
      </c>
      <c r="I6209">
        <f>IF('📋 MIỂNG TNC'!A1025="","",'📋 MIỂNG TNC'!M1025)</f>
        <v/>
      </c>
      <c r="J6209">
        <f>IF('📋 MIỂNG TNC'!A1025="","",'📋 MIỂNG TNC'!D1025)</f>
        <v/>
      </c>
      <c r="L6209">
        <f>N(L6208)+IF(AND('🔎 TRA CỨU NHANH'!$C$2&lt;&gt;"",OR(ISNUMBER(SEARCH('🔎 TRA CỨU NHANH'!$C$2,$A6209)),ISNUMBER(SEARCH('🔎 TRA CỨU NHANH'!$C$2,$B6209)))),1,0)</f>
        <v/>
      </c>
      <c r="M6209">
        <f>IF(L6209&gt;N(L6208),L6209,"")</f>
        <v/>
      </c>
    </row>
    <row r="6210">
      <c r="A6210">
        <f>IF('📋 MIỂNG TNC'!A1026="","",'📋 MIỂNG TNC'!A1026)</f>
        <v/>
      </c>
      <c r="B6210">
        <f>IF('📋 MIỂNG TNC'!A1026="","",'📋 MIỂNG TNC'!P1026)</f>
        <v/>
      </c>
      <c r="C6210">
        <f>IF('📋 MIỂNG TNC'!A1026="","","Miểng")</f>
        <v/>
      </c>
      <c r="D6210">
        <f>IF('📋 MIỂNG TNC'!A1026="","",'📋 MIỂNG TNC'!H1026)</f>
        <v/>
      </c>
      <c r="E6210" t="e">
        <v>#VALUE!</v>
      </c>
      <c r="F6210">
        <f>IF('📋 MIỂNG TNC'!A1026="","",'📋 MIỂNG TNC'!J1026)</f>
        <v/>
      </c>
      <c r="G6210">
        <f>IF('📋 MIỂNG TNC'!A1026="","",'📋 MIỂNG TNC'!K1026)</f>
        <v/>
      </c>
      <c r="H6210">
        <f>IF('📋 MIỂNG TNC'!A1026="","",'📋 MIỂNG TNC'!L1026)</f>
        <v/>
      </c>
      <c r="I6210">
        <f>IF('📋 MIỂNG TNC'!A1026="","",'📋 MIỂNG TNC'!M1026)</f>
        <v/>
      </c>
      <c r="J6210">
        <f>IF('📋 MIỂNG TNC'!A1026="","",'📋 MIỂNG TNC'!D1026)</f>
        <v/>
      </c>
      <c r="L6210">
        <f>N(L6209)+IF(AND('🔎 TRA CỨU NHANH'!$C$2&lt;&gt;"",OR(ISNUMBER(SEARCH('🔎 TRA CỨU NHANH'!$C$2,$A6210)),ISNUMBER(SEARCH('🔎 TRA CỨU NHANH'!$C$2,$B6210)))),1,0)</f>
        <v/>
      </c>
      <c r="M6210">
        <f>IF(L6210&gt;N(L6209),L6210,"")</f>
        <v/>
      </c>
    </row>
    <row r="6211">
      <c r="A6211">
        <f>IF('📋 MIỂNG TNC'!A1027="","",'📋 MIỂNG TNC'!A1027)</f>
        <v/>
      </c>
      <c r="B6211">
        <f>IF('📋 MIỂNG TNC'!A1027="","",'📋 MIỂNG TNC'!P1027)</f>
        <v/>
      </c>
      <c r="C6211">
        <f>IF('📋 MIỂNG TNC'!A1027="","","Miểng")</f>
        <v/>
      </c>
      <c r="D6211">
        <f>IF('📋 MIỂNG TNC'!A1027="","",'📋 MIỂNG TNC'!H1027)</f>
        <v/>
      </c>
      <c r="E6211" t="e">
        <v>#VALUE!</v>
      </c>
      <c r="F6211">
        <f>IF('📋 MIỂNG TNC'!A1027="","",'📋 MIỂNG TNC'!J1027)</f>
        <v/>
      </c>
      <c r="G6211">
        <f>IF('📋 MIỂNG TNC'!A1027="","",'📋 MIỂNG TNC'!K1027)</f>
        <v/>
      </c>
      <c r="H6211">
        <f>IF('📋 MIỂNG TNC'!A1027="","",'📋 MIỂNG TNC'!L1027)</f>
        <v/>
      </c>
      <c r="I6211">
        <f>IF('📋 MIỂNG TNC'!A1027="","",'📋 MIỂNG TNC'!M1027)</f>
        <v/>
      </c>
      <c r="J6211">
        <f>IF('📋 MIỂNG TNC'!A1027="","",'📋 MIỂNG TNC'!D1027)</f>
        <v/>
      </c>
      <c r="L6211">
        <f>N(L6210)+IF(AND('🔎 TRA CỨU NHANH'!$C$2&lt;&gt;"",OR(ISNUMBER(SEARCH('🔎 TRA CỨU NHANH'!$C$2,$A6211)),ISNUMBER(SEARCH('🔎 TRA CỨU NHANH'!$C$2,$B6211)))),1,0)</f>
        <v/>
      </c>
      <c r="M6211">
        <f>IF(L6211&gt;N(L6210),L6211,"")</f>
        <v/>
      </c>
    </row>
    <row r="6212">
      <c r="A6212">
        <f>IF('📋 MIỂNG TNC'!A1028="","",'📋 MIỂNG TNC'!A1028)</f>
        <v/>
      </c>
      <c r="B6212">
        <f>IF('📋 MIỂNG TNC'!A1028="","",'📋 MIỂNG TNC'!P1028)</f>
        <v/>
      </c>
      <c r="C6212">
        <f>IF('📋 MIỂNG TNC'!A1028="","","Miểng")</f>
        <v/>
      </c>
      <c r="D6212">
        <f>IF('📋 MIỂNG TNC'!A1028="","",'📋 MIỂNG TNC'!H1028)</f>
        <v/>
      </c>
      <c r="E6212" t="e">
        <v>#VALUE!</v>
      </c>
      <c r="F6212">
        <f>IF('📋 MIỂNG TNC'!A1028="","",'📋 MIỂNG TNC'!J1028)</f>
        <v/>
      </c>
      <c r="G6212">
        <f>IF('📋 MIỂNG TNC'!A1028="","",'📋 MIỂNG TNC'!K1028)</f>
        <v/>
      </c>
      <c r="H6212">
        <f>IF('📋 MIỂNG TNC'!A1028="","",'📋 MIỂNG TNC'!L1028)</f>
        <v/>
      </c>
      <c r="I6212">
        <f>IF('📋 MIỂNG TNC'!A1028="","",'📋 MIỂNG TNC'!M1028)</f>
        <v/>
      </c>
      <c r="J6212">
        <f>IF('📋 MIỂNG TNC'!A1028="","",'📋 MIỂNG TNC'!D1028)</f>
        <v/>
      </c>
      <c r="L6212">
        <f>N(L6211)+IF(AND('🔎 TRA CỨU NHANH'!$C$2&lt;&gt;"",OR(ISNUMBER(SEARCH('🔎 TRA CỨU NHANH'!$C$2,$A6212)),ISNUMBER(SEARCH('🔎 TRA CỨU NHANH'!$C$2,$B6212)))),1,0)</f>
        <v/>
      </c>
      <c r="M6212">
        <f>IF(L6212&gt;N(L6211),L6212,"")</f>
        <v/>
      </c>
    </row>
    <row r="6213">
      <c r="A6213">
        <f>IF('📋 MIỂNG TNC'!A1029="","",'📋 MIỂNG TNC'!A1029)</f>
        <v/>
      </c>
      <c r="B6213">
        <f>IF('📋 MIỂNG TNC'!A1029="","",'📋 MIỂNG TNC'!P1029)</f>
        <v/>
      </c>
      <c r="C6213">
        <f>IF('📋 MIỂNG TNC'!A1029="","","Miểng")</f>
        <v/>
      </c>
      <c r="D6213">
        <f>IF('📋 MIỂNG TNC'!A1029="","",'📋 MIỂNG TNC'!H1029)</f>
        <v/>
      </c>
      <c r="E6213" t="e">
        <v>#VALUE!</v>
      </c>
      <c r="F6213">
        <f>IF('📋 MIỂNG TNC'!A1029="","",'📋 MIỂNG TNC'!J1029)</f>
        <v/>
      </c>
      <c r="G6213">
        <f>IF('📋 MIỂNG TNC'!A1029="","",'📋 MIỂNG TNC'!K1029)</f>
        <v/>
      </c>
      <c r="H6213">
        <f>IF('📋 MIỂNG TNC'!A1029="","",'📋 MIỂNG TNC'!L1029)</f>
        <v/>
      </c>
      <c r="I6213">
        <f>IF('📋 MIỂNG TNC'!A1029="","",'📋 MIỂNG TNC'!M1029)</f>
        <v/>
      </c>
      <c r="J6213">
        <f>IF('📋 MIỂNG TNC'!A1029="","",'📋 MIỂNG TNC'!D1029)</f>
        <v/>
      </c>
      <c r="L6213">
        <f>N(L6212)+IF(AND('🔎 TRA CỨU NHANH'!$C$2&lt;&gt;"",OR(ISNUMBER(SEARCH('🔎 TRA CỨU NHANH'!$C$2,$A6213)),ISNUMBER(SEARCH('🔎 TRA CỨU NHANH'!$C$2,$B6213)))),1,0)</f>
        <v/>
      </c>
      <c r="M6213">
        <f>IF(L6213&gt;N(L6212),L6213,"")</f>
        <v/>
      </c>
    </row>
    <row r="6214">
      <c r="A6214">
        <f>IF('📋 MIỂNG TNC'!A1030="","",'📋 MIỂNG TNC'!A1030)</f>
        <v/>
      </c>
      <c r="B6214">
        <f>IF('📋 MIỂNG TNC'!A1030="","",'📋 MIỂNG TNC'!P1030)</f>
        <v/>
      </c>
      <c r="C6214">
        <f>IF('📋 MIỂNG TNC'!A1030="","","Miểng")</f>
        <v/>
      </c>
      <c r="D6214">
        <f>IF('📋 MIỂNG TNC'!A1030="","",'📋 MIỂNG TNC'!H1030)</f>
        <v/>
      </c>
      <c r="E6214" t="e">
        <v>#VALUE!</v>
      </c>
      <c r="F6214">
        <f>IF('📋 MIỂNG TNC'!A1030="","",'📋 MIỂNG TNC'!J1030)</f>
        <v/>
      </c>
      <c r="G6214">
        <f>IF('📋 MIỂNG TNC'!A1030="","",'📋 MIỂNG TNC'!K1030)</f>
        <v/>
      </c>
      <c r="H6214">
        <f>IF('📋 MIỂNG TNC'!A1030="","",'📋 MIỂNG TNC'!L1030)</f>
        <v/>
      </c>
      <c r="I6214">
        <f>IF('📋 MIỂNG TNC'!A1030="","",'📋 MIỂNG TNC'!M1030)</f>
        <v/>
      </c>
      <c r="J6214">
        <f>IF('📋 MIỂNG TNC'!A1030="","",'📋 MIỂNG TNC'!D1030)</f>
        <v/>
      </c>
      <c r="L6214">
        <f>N(L6213)+IF(AND('🔎 TRA CỨU NHANH'!$C$2&lt;&gt;"",OR(ISNUMBER(SEARCH('🔎 TRA CỨU NHANH'!$C$2,$A6214)),ISNUMBER(SEARCH('🔎 TRA CỨU NHANH'!$C$2,$B6214)))),1,0)</f>
        <v/>
      </c>
      <c r="M6214">
        <f>IF(L6214&gt;N(L6213),L6214,"")</f>
        <v/>
      </c>
    </row>
    <row r="6215">
      <c r="A6215">
        <f>IF('📋 MIỂNG TNC'!A1031="","",'📋 MIỂNG TNC'!A1031)</f>
        <v/>
      </c>
      <c r="B6215">
        <f>IF('📋 MIỂNG TNC'!A1031="","",'📋 MIỂNG TNC'!P1031)</f>
        <v/>
      </c>
      <c r="C6215">
        <f>IF('📋 MIỂNG TNC'!A1031="","","Miểng")</f>
        <v/>
      </c>
      <c r="D6215">
        <f>IF('📋 MIỂNG TNC'!A1031="","",'📋 MIỂNG TNC'!H1031)</f>
        <v/>
      </c>
      <c r="E6215" t="e">
        <v>#VALUE!</v>
      </c>
      <c r="F6215">
        <f>IF('📋 MIỂNG TNC'!A1031="","",'📋 MIỂNG TNC'!J1031)</f>
        <v/>
      </c>
      <c r="G6215">
        <f>IF('📋 MIỂNG TNC'!A1031="","",'📋 MIỂNG TNC'!K1031)</f>
        <v/>
      </c>
      <c r="H6215">
        <f>IF('📋 MIỂNG TNC'!A1031="","",'📋 MIỂNG TNC'!L1031)</f>
        <v/>
      </c>
      <c r="I6215">
        <f>IF('📋 MIỂNG TNC'!A1031="","",'📋 MIỂNG TNC'!M1031)</f>
        <v/>
      </c>
      <c r="J6215">
        <f>IF('📋 MIỂNG TNC'!A1031="","",'📋 MIỂNG TNC'!D1031)</f>
        <v/>
      </c>
      <c r="L6215">
        <f>N(L6214)+IF(AND('🔎 TRA CỨU NHANH'!$C$2&lt;&gt;"",OR(ISNUMBER(SEARCH('🔎 TRA CỨU NHANH'!$C$2,$A6215)),ISNUMBER(SEARCH('🔎 TRA CỨU NHANH'!$C$2,$B6215)))),1,0)</f>
        <v/>
      </c>
      <c r="M6215">
        <f>IF(L6215&gt;N(L6214),L6215,"")</f>
        <v/>
      </c>
    </row>
    <row r="6216">
      <c r="A6216">
        <f>IF('📋 MIỂNG TNC'!A1032="","",'📋 MIỂNG TNC'!A1032)</f>
        <v/>
      </c>
      <c r="B6216">
        <f>IF('📋 MIỂNG TNC'!A1032="","",'📋 MIỂNG TNC'!P1032)</f>
        <v/>
      </c>
      <c r="C6216">
        <f>IF('📋 MIỂNG TNC'!A1032="","","Miểng")</f>
        <v/>
      </c>
      <c r="D6216">
        <f>IF('📋 MIỂNG TNC'!A1032="","",'📋 MIỂNG TNC'!H1032)</f>
        <v/>
      </c>
      <c r="E6216" t="e">
        <v>#VALUE!</v>
      </c>
      <c r="F6216">
        <f>IF('📋 MIỂNG TNC'!A1032="","",'📋 MIỂNG TNC'!J1032)</f>
        <v/>
      </c>
      <c r="G6216">
        <f>IF('📋 MIỂNG TNC'!A1032="","",'📋 MIỂNG TNC'!K1032)</f>
        <v/>
      </c>
      <c r="H6216">
        <f>IF('📋 MIỂNG TNC'!A1032="","",'📋 MIỂNG TNC'!L1032)</f>
        <v/>
      </c>
      <c r="I6216">
        <f>IF('📋 MIỂNG TNC'!A1032="","",'📋 MIỂNG TNC'!M1032)</f>
        <v/>
      </c>
      <c r="J6216">
        <f>IF('📋 MIỂNG TNC'!A1032="","",'📋 MIỂNG TNC'!D1032)</f>
        <v/>
      </c>
      <c r="L6216">
        <f>N(L6215)+IF(AND('🔎 TRA CỨU NHANH'!$C$2&lt;&gt;"",OR(ISNUMBER(SEARCH('🔎 TRA CỨU NHANH'!$C$2,$A6216)),ISNUMBER(SEARCH('🔎 TRA CỨU NHANH'!$C$2,$B6216)))),1,0)</f>
        <v/>
      </c>
      <c r="M6216">
        <f>IF(L6216&gt;N(L6215),L6216,"")</f>
        <v/>
      </c>
    </row>
    <row r="6217">
      <c r="A6217">
        <f>IF('📋 MIỂNG TNC'!A1033="","",'📋 MIỂNG TNC'!A1033)</f>
        <v/>
      </c>
      <c r="B6217">
        <f>IF('📋 MIỂNG TNC'!A1033="","",'📋 MIỂNG TNC'!P1033)</f>
        <v/>
      </c>
      <c r="C6217">
        <f>IF('📋 MIỂNG TNC'!A1033="","","Miểng")</f>
        <v/>
      </c>
      <c r="D6217">
        <f>IF('📋 MIỂNG TNC'!A1033="","",'📋 MIỂNG TNC'!H1033)</f>
        <v/>
      </c>
      <c r="E6217" t="e">
        <v>#VALUE!</v>
      </c>
      <c r="F6217">
        <f>IF('📋 MIỂNG TNC'!A1033="","",'📋 MIỂNG TNC'!J1033)</f>
        <v/>
      </c>
      <c r="G6217">
        <f>IF('📋 MIỂNG TNC'!A1033="","",'📋 MIỂNG TNC'!K1033)</f>
        <v/>
      </c>
      <c r="H6217">
        <f>IF('📋 MIỂNG TNC'!A1033="","",'📋 MIỂNG TNC'!L1033)</f>
        <v/>
      </c>
      <c r="I6217">
        <f>IF('📋 MIỂNG TNC'!A1033="","",'📋 MIỂNG TNC'!M1033)</f>
        <v/>
      </c>
      <c r="J6217">
        <f>IF('📋 MIỂNG TNC'!A1033="","",'📋 MIỂNG TNC'!D1033)</f>
        <v/>
      </c>
      <c r="L6217">
        <f>N(L6216)+IF(AND('🔎 TRA CỨU NHANH'!$C$2&lt;&gt;"",OR(ISNUMBER(SEARCH('🔎 TRA CỨU NHANH'!$C$2,$A6217)),ISNUMBER(SEARCH('🔎 TRA CỨU NHANH'!$C$2,$B6217)))),1,0)</f>
        <v/>
      </c>
      <c r="M6217">
        <f>IF(L6217&gt;N(L6216),L6217,"")</f>
        <v/>
      </c>
    </row>
    <row r="6218">
      <c r="A6218">
        <f>IF('📋 MIỂNG TNC'!A1034="","",'📋 MIỂNG TNC'!A1034)</f>
        <v/>
      </c>
      <c r="B6218">
        <f>IF('📋 MIỂNG TNC'!A1034="","",'📋 MIỂNG TNC'!P1034)</f>
        <v/>
      </c>
      <c r="C6218">
        <f>IF('📋 MIỂNG TNC'!A1034="","","Miểng")</f>
        <v/>
      </c>
      <c r="D6218">
        <f>IF('📋 MIỂNG TNC'!A1034="","",'📋 MIỂNG TNC'!H1034)</f>
        <v/>
      </c>
      <c r="E6218" t="e">
        <v>#VALUE!</v>
      </c>
      <c r="F6218" s="37">
        <f>IF('📋 MIỂNG TNC'!A1034="","",'📋 MIỂNG TNC'!J1034)</f>
        <v/>
      </c>
      <c r="G6218" s="37">
        <f>IF('📋 MIỂNG TNC'!A1034="","",'📋 MIỂNG TNC'!K1034)</f>
        <v/>
      </c>
      <c r="H6218" s="37">
        <f>IF('📋 MIỂNG TNC'!A1034="","",'📋 MIỂNG TNC'!L1034)</f>
        <v/>
      </c>
      <c r="I6218">
        <f>IF('📋 MIỂNG TNC'!A1034="","",'📋 MIỂNG TNC'!M1034)</f>
        <v/>
      </c>
      <c r="J6218">
        <f>IF('📋 MIỂNG TNC'!A1034="","",'📋 MIỂNG TNC'!D1034)</f>
        <v/>
      </c>
      <c r="L6218">
        <f>N(L6217)+IF(AND('🔎 TRA CỨU NHANH'!$C$2&lt;&gt;"",OR(ISNUMBER(SEARCH('🔎 TRA CỨU NHANH'!$C$2,$A6218)),ISNUMBER(SEARCH('🔎 TRA CỨU NHANH'!$C$2,$B6218)))),1,0)</f>
        <v/>
      </c>
      <c r="M6218">
        <f>IF(L6218&gt;N(L6217),L6218,"")</f>
        <v/>
      </c>
    </row>
    <row r="6219">
      <c r="A6219">
        <f>IF('📋 MIỂNG TNC'!A1035="","",'📋 MIỂNG TNC'!A1035)</f>
        <v/>
      </c>
      <c r="B6219">
        <f>IF('📋 MIỂNG TNC'!A1035="","",'📋 MIỂNG TNC'!P1035)</f>
        <v/>
      </c>
      <c r="C6219">
        <f>IF('📋 MIỂNG TNC'!A1035="","","Miểng")</f>
        <v/>
      </c>
      <c r="D6219">
        <f>IF('📋 MIỂNG TNC'!A1035="","",'📋 MIỂNG TNC'!H1035)</f>
        <v/>
      </c>
      <c r="E6219" t="e">
        <v>#VALUE!</v>
      </c>
      <c r="F6219" s="37">
        <f>IF('📋 MIỂNG TNC'!A1035="","",'📋 MIỂNG TNC'!J1035)</f>
        <v/>
      </c>
      <c r="G6219" s="37">
        <f>IF('📋 MIỂNG TNC'!A1035="","",'📋 MIỂNG TNC'!K1035)</f>
        <v/>
      </c>
      <c r="H6219" s="37">
        <f>IF('📋 MIỂNG TNC'!A1035="","",'📋 MIỂNG TNC'!L1035)</f>
        <v/>
      </c>
      <c r="I6219">
        <f>IF('📋 MIỂNG TNC'!A1035="","",'📋 MIỂNG TNC'!M1035)</f>
        <v/>
      </c>
      <c r="J6219">
        <f>IF('📋 MIỂNG TNC'!A1035="","",'📋 MIỂNG TNC'!D1035)</f>
        <v/>
      </c>
      <c r="L6219">
        <f>N(L6218)+IF(AND('🔎 TRA CỨU NHANH'!$C$2&lt;&gt;"",OR(ISNUMBER(SEARCH('🔎 TRA CỨU NHANH'!$C$2,$A6219)),ISNUMBER(SEARCH('🔎 TRA CỨU NHANH'!$C$2,$B6219)))),1,0)</f>
        <v/>
      </c>
      <c r="M6219">
        <f>IF(L6219&gt;N(L6218),L6219,"")</f>
        <v/>
      </c>
    </row>
    <row r="6220">
      <c r="A6220">
        <f>IF('📋 MIỂNG TNC'!A1036="","",'📋 MIỂNG TNC'!A1036)</f>
        <v/>
      </c>
      <c r="B6220">
        <f>IF('📋 MIỂNG TNC'!A1036="","",'📋 MIỂNG TNC'!P1036)</f>
        <v/>
      </c>
      <c r="C6220">
        <f>IF('📋 MIỂNG TNC'!A1036="","","Miểng")</f>
        <v/>
      </c>
      <c r="D6220">
        <f>IF('📋 MIỂNG TNC'!A1036="","",'📋 MIỂNG TNC'!H1036)</f>
        <v/>
      </c>
      <c r="E6220" t="e">
        <v>#VALUE!</v>
      </c>
      <c r="F6220" s="37">
        <f>IF('📋 MIỂNG TNC'!A1036="","",'📋 MIỂNG TNC'!J1036)</f>
        <v/>
      </c>
      <c r="G6220" s="37">
        <f>IF('📋 MIỂNG TNC'!A1036="","",'📋 MIỂNG TNC'!K1036)</f>
        <v/>
      </c>
      <c r="H6220" s="37">
        <f>IF('📋 MIỂNG TNC'!A1036="","",'📋 MIỂNG TNC'!L1036)</f>
        <v/>
      </c>
      <c r="I6220">
        <f>IF('📋 MIỂNG TNC'!A1036="","",'📋 MIỂNG TNC'!M1036)</f>
        <v/>
      </c>
      <c r="J6220">
        <f>IF('📋 MIỂNG TNC'!A1036="","",'📋 MIỂNG TNC'!D1036)</f>
        <v/>
      </c>
      <c r="L6220">
        <f>N(L6219)+IF(AND('🔎 TRA CỨU NHANH'!$C$2&lt;&gt;"",OR(ISNUMBER(SEARCH('🔎 TRA CỨU NHANH'!$C$2,$A6220)),ISNUMBER(SEARCH('🔎 TRA CỨU NHANH'!$C$2,$B6220)))),1,0)</f>
        <v/>
      </c>
      <c r="M6220">
        <f>IF(L6220&gt;N(L6219),L6220,"")</f>
        <v/>
      </c>
    </row>
    <row r="6221">
      <c r="A6221">
        <f>IF('📋 MIỂNG TNC'!A1037="","",'📋 MIỂNG TNC'!A1037)</f>
        <v/>
      </c>
      <c r="B6221">
        <f>IF('📋 MIỂNG TNC'!A1037="","",'📋 MIỂNG TNC'!P1037)</f>
        <v/>
      </c>
      <c r="C6221">
        <f>IF('📋 MIỂNG TNC'!A1037="","","Miểng")</f>
        <v/>
      </c>
      <c r="D6221">
        <f>IF('📋 MIỂNG TNC'!A1037="","",'📋 MIỂNG TNC'!H1037)</f>
        <v/>
      </c>
      <c r="E6221" t="e">
        <v>#VALUE!</v>
      </c>
      <c r="F6221">
        <f>IF('📋 MIỂNG TNC'!A1037="","",'📋 MIỂNG TNC'!J1037)</f>
        <v/>
      </c>
      <c r="G6221">
        <f>IF('📋 MIỂNG TNC'!A1037="","",'📋 MIỂNG TNC'!K1037)</f>
        <v/>
      </c>
      <c r="H6221">
        <f>IF('📋 MIỂNG TNC'!A1037="","",'📋 MIỂNG TNC'!L1037)</f>
        <v/>
      </c>
      <c r="I6221">
        <f>IF('📋 MIỂNG TNC'!A1037="","",'📋 MIỂNG TNC'!M1037)</f>
        <v/>
      </c>
      <c r="J6221">
        <f>IF('📋 MIỂNG TNC'!A1037="","",'📋 MIỂNG TNC'!D1037)</f>
        <v/>
      </c>
      <c r="L6221">
        <f>N(L6220)+IF(AND('🔎 TRA CỨU NHANH'!$C$2&lt;&gt;"",OR(ISNUMBER(SEARCH('🔎 TRA CỨU NHANH'!$C$2,$A6221)),ISNUMBER(SEARCH('🔎 TRA CỨU NHANH'!$C$2,$B6221)))),1,0)</f>
        <v/>
      </c>
      <c r="M6221">
        <f>IF(L6221&gt;N(L6220),L6221,"")</f>
        <v/>
      </c>
    </row>
    <row r="6222">
      <c r="A6222">
        <f>IF('📋 MIỂNG TNC'!A1038="","",'📋 MIỂNG TNC'!A1038)</f>
        <v/>
      </c>
      <c r="B6222">
        <f>IF('📋 MIỂNG TNC'!A1038="","",'📋 MIỂNG TNC'!P1038)</f>
        <v/>
      </c>
      <c r="C6222">
        <f>IF('📋 MIỂNG TNC'!A1038="","","Miểng")</f>
        <v/>
      </c>
      <c r="D6222">
        <f>IF('📋 MIỂNG TNC'!A1038="","",'📋 MIỂNG TNC'!H1038)</f>
        <v/>
      </c>
      <c r="E6222" t="e">
        <v>#VALUE!</v>
      </c>
      <c r="F6222">
        <f>IF('📋 MIỂNG TNC'!A1038="","",'📋 MIỂNG TNC'!J1038)</f>
        <v/>
      </c>
      <c r="G6222">
        <f>IF('📋 MIỂNG TNC'!A1038="","",'📋 MIỂNG TNC'!K1038)</f>
        <v/>
      </c>
      <c r="H6222">
        <f>IF('📋 MIỂNG TNC'!A1038="","",'📋 MIỂNG TNC'!L1038)</f>
        <v/>
      </c>
      <c r="I6222">
        <f>IF('📋 MIỂNG TNC'!A1038="","",'📋 MIỂNG TNC'!M1038)</f>
        <v/>
      </c>
      <c r="J6222">
        <f>IF('📋 MIỂNG TNC'!A1038="","",'📋 MIỂNG TNC'!D1038)</f>
        <v/>
      </c>
      <c r="L6222">
        <f>N(L6221)+IF(AND('🔎 TRA CỨU NHANH'!$C$2&lt;&gt;"",OR(ISNUMBER(SEARCH('🔎 TRA CỨU NHANH'!$C$2,$A6222)),ISNUMBER(SEARCH('🔎 TRA CỨU NHANH'!$C$2,$B6222)))),1,0)</f>
        <v/>
      </c>
      <c r="M6222">
        <f>IF(L6222&gt;N(L6221),L6222,"")</f>
        <v/>
      </c>
    </row>
    <row r="6223">
      <c r="A6223">
        <f>IF('📋 MIỂNG TNC'!A1039="","",'📋 MIỂNG TNC'!A1039)</f>
        <v/>
      </c>
      <c r="B6223">
        <f>IF('📋 MIỂNG TNC'!A1039="","",'📋 MIỂNG TNC'!P1039)</f>
        <v/>
      </c>
      <c r="C6223">
        <f>IF('📋 MIỂNG TNC'!A1039="","","Miểng")</f>
        <v/>
      </c>
      <c r="D6223">
        <f>IF('📋 MIỂNG TNC'!A1039="","",'📋 MIỂNG TNC'!H1039)</f>
        <v/>
      </c>
      <c r="E6223" t="e">
        <v>#VALUE!</v>
      </c>
      <c r="F6223">
        <f>IF('📋 MIỂNG TNC'!A1039="","",'📋 MIỂNG TNC'!J1039)</f>
        <v/>
      </c>
      <c r="G6223">
        <f>IF('📋 MIỂNG TNC'!A1039="","",'📋 MIỂNG TNC'!K1039)</f>
        <v/>
      </c>
      <c r="H6223">
        <f>IF('📋 MIỂNG TNC'!A1039="","",'📋 MIỂNG TNC'!L1039)</f>
        <v/>
      </c>
      <c r="I6223">
        <f>IF('📋 MIỂNG TNC'!A1039="","",'📋 MIỂNG TNC'!M1039)</f>
        <v/>
      </c>
      <c r="J6223">
        <f>IF('📋 MIỂNG TNC'!A1039="","",'📋 MIỂNG TNC'!D1039)</f>
        <v/>
      </c>
      <c r="L6223">
        <f>N(L6222)+IF(AND('🔎 TRA CỨU NHANH'!$C$2&lt;&gt;"",OR(ISNUMBER(SEARCH('🔎 TRA CỨU NHANH'!$C$2,$A6223)),ISNUMBER(SEARCH('🔎 TRA CỨU NHANH'!$C$2,$B6223)))),1,0)</f>
        <v/>
      </c>
      <c r="M6223">
        <f>IF(L6223&gt;N(L6222),L6223,"")</f>
        <v/>
      </c>
    </row>
    <row r="6224">
      <c r="A6224">
        <f>IF('📋 MIỂNG TNC'!A1040="","",'📋 MIỂNG TNC'!A1040)</f>
        <v/>
      </c>
      <c r="B6224">
        <f>IF('📋 MIỂNG TNC'!A1040="","",'📋 MIỂNG TNC'!P1040)</f>
        <v/>
      </c>
      <c r="C6224">
        <f>IF('📋 MIỂNG TNC'!A1040="","","Miểng")</f>
        <v/>
      </c>
      <c r="D6224">
        <f>IF('📋 MIỂNG TNC'!A1040="","",'📋 MIỂNG TNC'!H1040)</f>
        <v/>
      </c>
      <c r="E6224" t="e">
        <v>#VALUE!</v>
      </c>
      <c r="F6224" s="37">
        <f>IF('📋 MIỂNG TNC'!A1040="","",'📋 MIỂNG TNC'!J1040)</f>
        <v/>
      </c>
      <c r="G6224" s="37">
        <f>IF('📋 MIỂNG TNC'!A1040="","",'📋 MIỂNG TNC'!K1040)</f>
        <v/>
      </c>
      <c r="H6224" s="37">
        <f>IF('📋 MIỂNG TNC'!A1040="","",'📋 MIỂNG TNC'!L1040)</f>
        <v/>
      </c>
      <c r="I6224">
        <f>IF('📋 MIỂNG TNC'!A1040="","",'📋 MIỂNG TNC'!M1040)</f>
        <v/>
      </c>
      <c r="J6224">
        <f>IF('📋 MIỂNG TNC'!A1040="","",'📋 MIỂNG TNC'!D1040)</f>
        <v/>
      </c>
      <c r="L6224">
        <f>N(L6223)+IF(AND('🔎 TRA CỨU NHANH'!$C$2&lt;&gt;"",OR(ISNUMBER(SEARCH('🔎 TRA CỨU NHANH'!$C$2,$A6224)),ISNUMBER(SEARCH('🔎 TRA CỨU NHANH'!$C$2,$B6224)))),1,0)</f>
        <v/>
      </c>
      <c r="M6224">
        <f>IF(L6224&gt;N(L6223),L6224,"")</f>
        <v/>
      </c>
    </row>
    <row r="6225">
      <c r="A6225">
        <f>IF('📋 MIỂNG TNC'!A1041="","",'📋 MIỂNG TNC'!A1041)</f>
        <v/>
      </c>
      <c r="B6225">
        <f>IF('📋 MIỂNG TNC'!A1041="","",'📋 MIỂNG TNC'!P1041)</f>
        <v/>
      </c>
      <c r="C6225">
        <f>IF('📋 MIỂNG TNC'!A1041="","","Miểng")</f>
        <v/>
      </c>
      <c r="D6225">
        <f>IF('📋 MIỂNG TNC'!A1041="","",'📋 MIỂNG TNC'!H1041)</f>
        <v/>
      </c>
      <c r="E6225" t="e">
        <v>#VALUE!</v>
      </c>
      <c r="F6225" s="37">
        <f>IF('📋 MIỂNG TNC'!A1041="","",'📋 MIỂNG TNC'!J1041)</f>
        <v/>
      </c>
      <c r="G6225" s="37">
        <f>IF('📋 MIỂNG TNC'!A1041="","",'📋 MIỂNG TNC'!K1041)</f>
        <v/>
      </c>
      <c r="H6225" s="37">
        <f>IF('📋 MIỂNG TNC'!A1041="","",'📋 MIỂNG TNC'!L1041)</f>
        <v/>
      </c>
      <c r="I6225">
        <f>IF('📋 MIỂNG TNC'!A1041="","",'📋 MIỂNG TNC'!M1041)</f>
        <v/>
      </c>
      <c r="J6225">
        <f>IF('📋 MIỂNG TNC'!A1041="","",'📋 MIỂNG TNC'!D1041)</f>
        <v/>
      </c>
      <c r="L6225">
        <f>N(L6224)+IF(AND('🔎 TRA CỨU NHANH'!$C$2&lt;&gt;"",OR(ISNUMBER(SEARCH('🔎 TRA CỨU NHANH'!$C$2,$A6225)),ISNUMBER(SEARCH('🔎 TRA CỨU NHANH'!$C$2,$B6225)))),1,0)</f>
        <v/>
      </c>
      <c r="M6225">
        <f>IF(L6225&gt;N(L6224),L6225,"")</f>
        <v/>
      </c>
    </row>
    <row r="6226">
      <c r="A6226">
        <f>IF('📋 MIỂNG TNC'!A1042="","",'📋 MIỂNG TNC'!A1042)</f>
        <v/>
      </c>
      <c r="B6226">
        <f>IF('📋 MIỂNG TNC'!A1042="","",'📋 MIỂNG TNC'!P1042)</f>
        <v/>
      </c>
      <c r="C6226">
        <f>IF('📋 MIỂNG TNC'!A1042="","","Miểng")</f>
        <v/>
      </c>
      <c r="D6226">
        <f>IF('📋 MIỂNG TNC'!A1042="","",'📋 MIỂNG TNC'!H1042)</f>
        <v/>
      </c>
      <c r="E6226" t="e">
        <v>#VALUE!</v>
      </c>
      <c r="F6226">
        <f>IF('📋 MIỂNG TNC'!A1042="","",'📋 MIỂNG TNC'!J1042)</f>
        <v/>
      </c>
      <c r="G6226">
        <f>IF('📋 MIỂNG TNC'!A1042="","",'📋 MIỂNG TNC'!K1042)</f>
        <v/>
      </c>
      <c r="H6226">
        <f>IF('📋 MIỂNG TNC'!A1042="","",'📋 MIỂNG TNC'!L1042)</f>
        <v/>
      </c>
      <c r="I6226">
        <f>IF('📋 MIỂNG TNC'!A1042="","",'📋 MIỂNG TNC'!M1042)</f>
        <v/>
      </c>
      <c r="J6226">
        <f>IF('📋 MIỂNG TNC'!A1042="","",'📋 MIỂNG TNC'!D1042)</f>
        <v/>
      </c>
      <c r="L6226">
        <f>N(L6225)+IF(AND('🔎 TRA CỨU NHANH'!$C$2&lt;&gt;"",OR(ISNUMBER(SEARCH('🔎 TRA CỨU NHANH'!$C$2,$A6226)),ISNUMBER(SEARCH('🔎 TRA CỨU NHANH'!$C$2,$B6226)))),1,0)</f>
        <v/>
      </c>
      <c r="M6226">
        <f>IF(L6226&gt;N(L6225),L6226,"")</f>
        <v/>
      </c>
    </row>
    <row r="6227">
      <c r="A6227">
        <f>IF('📋 MIỂNG TNC'!A1043="","",'📋 MIỂNG TNC'!A1043)</f>
        <v/>
      </c>
      <c r="B6227">
        <f>IF('📋 MIỂNG TNC'!A1043="","",'📋 MIỂNG TNC'!P1043)</f>
        <v/>
      </c>
      <c r="C6227">
        <f>IF('📋 MIỂNG TNC'!A1043="","","Miểng")</f>
        <v/>
      </c>
      <c r="D6227">
        <f>IF('📋 MIỂNG TNC'!A1043="","",'📋 MIỂNG TNC'!H1043)</f>
        <v/>
      </c>
      <c r="E6227" t="e">
        <v>#VALUE!</v>
      </c>
      <c r="F6227">
        <f>IF('📋 MIỂNG TNC'!A1043="","",'📋 MIỂNG TNC'!J1043)</f>
        <v/>
      </c>
      <c r="G6227">
        <f>IF('📋 MIỂNG TNC'!A1043="","",'📋 MIỂNG TNC'!K1043)</f>
        <v/>
      </c>
      <c r="H6227">
        <f>IF('📋 MIỂNG TNC'!A1043="","",'📋 MIỂNG TNC'!L1043)</f>
        <v/>
      </c>
      <c r="I6227">
        <f>IF('📋 MIỂNG TNC'!A1043="","",'📋 MIỂNG TNC'!M1043)</f>
        <v/>
      </c>
      <c r="J6227">
        <f>IF('📋 MIỂNG TNC'!A1043="","",'📋 MIỂNG TNC'!D1043)</f>
        <v/>
      </c>
      <c r="L6227">
        <f>N(L6226)+IF(AND('🔎 TRA CỨU NHANH'!$C$2&lt;&gt;"",OR(ISNUMBER(SEARCH('🔎 TRA CỨU NHANH'!$C$2,$A6227)),ISNUMBER(SEARCH('🔎 TRA CỨU NHANH'!$C$2,$B6227)))),1,0)</f>
        <v/>
      </c>
      <c r="M6227">
        <f>IF(L6227&gt;N(L6226),L6227,"")</f>
        <v/>
      </c>
    </row>
    <row r="6228">
      <c r="A6228">
        <f>IF('📋 MIỂNG TNC'!A1044="","",'📋 MIỂNG TNC'!A1044)</f>
        <v/>
      </c>
      <c r="B6228">
        <f>IF('📋 MIỂNG TNC'!A1044="","",'📋 MIỂNG TNC'!P1044)</f>
        <v/>
      </c>
      <c r="C6228">
        <f>IF('📋 MIỂNG TNC'!A1044="","","Miểng")</f>
        <v/>
      </c>
      <c r="D6228">
        <f>IF('📋 MIỂNG TNC'!A1044="","",'📋 MIỂNG TNC'!H1044)</f>
        <v/>
      </c>
      <c r="E6228" t="e">
        <v>#VALUE!</v>
      </c>
      <c r="F6228">
        <f>IF('📋 MIỂNG TNC'!A1044="","",'📋 MIỂNG TNC'!J1044)</f>
        <v/>
      </c>
      <c r="G6228">
        <f>IF('📋 MIỂNG TNC'!A1044="","",'📋 MIỂNG TNC'!K1044)</f>
        <v/>
      </c>
      <c r="H6228">
        <f>IF('📋 MIỂNG TNC'!A1044="","",'📋 MIỂNG TNC'!L1044)</f>
        <v/>
      </c>
      <c r="I6228">
        <f>IF('📋 MIỂNG TNC'!A1044="","",'📋 MIỂNG TNC'!M1044)</f>
        <v/>
      </c>
      <c r="J6228">
        <f>IF('📋 MIỂNG TNC'!A1044="","",'📋 MIỂNG TNC'!D1044)</f>
        <v/>
      </c>
      <c r="L6228">
        <f>N(L6227)+IF(AND('🔎 TRA CỨU NHANH'!$C$2&lt;&gt;"",OR(ISNUMBER(SEARCH('🔎 TRA CỨU NHANH'!$C$2,$A6228)),ISNUMBER(SEARCH('🔎 TRA CỨU NHANH'!$C$2,$B6228)))),1,0)</f>
        <v/>
      </c>
      <c r="M6228">
        <f>IF(L6228&gt;N(L6227),L6228,"")</f>
        <v/>
      </c>
    </row>
    <row r="6229">
      <c r="A6229">
        <f>IF('📋 MIỂNG TNC'!A1045="","",'📋 MIỂNG TNC'!A1045)</f>
        <v/>
      </c>
      <c r="B6229">
        <f>IF('📋 MIỂNG TNC'!A1045="","",'📋 MIỂNG TNC'!P1045)</f>
        <v/>
      </c>
      <c r="C6229">
        <f>IF('📋 MIỂNG TNC'!A1045="","","Miểng")</f>
        <v/>
      </c>
      <c r="D6229">
        <f>IF('📋 MIỂNG TNC'!A1045="","",'📋 MIỂNG TNC'!H1045)</f>
        <v/>
      </c>
      <c r="E6229" t="e">
        <v>#VALUE!</v>
      </c>
      <c r="F6229" s="37">
        <f>IF('📋 MIỂNG TNC'!A1045="","",'📋 MIỂNG TNC'!J1045)</f>
        <v/>
      </c>
      <c r="G6229" s="37">
        <f>IF('📋 MIỂNG TNC'!A1045="","",'📋 MIỂNG TNC'!K1045)</f>
        <v/>
      </c>
      <c r="H6229" s="37">
        <f>IF('📋 MIỂNG TNC'!A1045="","",'📋 MIỂNG TNC'!L1045)</f>
        <v/>
      </c>
      <c r="I6229">
        <f>IF('📋 MIỂNG TNC'!A1045="","",'📋 MIỂNG TNC'!M1045)</f>
        <v/>
      </c>
      <c r="J6229">
        <f>IF('📋 MIỂNG TNC'!A1045="","",'📋 MIỂNG TNC'!D1045)</f>
        <v/>
      </c>
      <c r="L6229">
        <f>N(L6228)+IF(AND('🔎 TRA CỨU NHANH'!$C$2&lt;&gt;"",OR(ISNUMBER(SEARCH('🔎 TRA CỨU NHANH'!$C$2,$A6229)),ISNUMBER(SEARCH('🔎 TRA CỨU NHANH'!$C$2,$B6229)))),1,0)</f>
        <v/>
      </c>
      <c r="M6229">
        <f>IF(L6229&gt;N(L6228),L6229,"")</f>
        <v/>
      </c>
    </row>
    <row r="6230">
      <c r="A6230">
        <f>IF('📋 MIỂNG TNC'!A1046="","",'📋 MIỂNG TNC'!A1046)</f>
        <v/>
      </c>
      <c r="B6230">
        <f>IF('📋 MIỂNG TNC'!A1046="","",'📋 MIỂNG TNC'!P1046)</f>
        <v/>
      </c>
      <c r="C6230">
        <f>IF('📋 MIỂNG TNC'!A1046="","","Miểng")</f>
        <v/>
      </c>
      <c r="D6230">
        <f>IF('📋 MIỂNG TNC'!A1046="","",'📋 MIỂNG TNC'!H1046)</f>
        <v/>
      </c>
      <c r="E6230" t="e">
        <v>#VALUE!</v>
      </c>
      <c r="F6230">
        <f>IF('📋 MIỂNG TNC'!A1046="","",'📋 MIỂNG TNC'!J1046)</f>
        <v/>
      </c>
      <c r="G6230">
        <f>IF('📋 MIỂNG TNC'!A1046="","",'📋 MIỂNG TNC'!K1046)</f>
        <v/>
      </c>
      <c r="H6230">
        <f>IF('📋 MIỂNG TNC'!A1046="","",'📋 MIỂNG TNC'!L1046)</f>
        <v/>
      </c>
      <c r="I6230">
        <f>IF('📋 MIỂNG TNC'!A1046="","",'📋 MIỂNG TNC'!M1046)</f>
        <v/>
      </c>
      <c r="J6230">
        <f>IF('📋 MIỂNG TNC'!A1046="","",'📋 MIỂNG TNC'!D1046)</f>
        <v/>
      </c>
      <c r="L6230">
        <f>N(L6229)+IF(AND('🔎 TRA CỨU NHANH'!$C$2&lt;&gt;"",OR(ISNUMBER(SEARCH('🔎 TRA CỨU NHANH'!$C$2,$A6230)),ISNUMBER(SEARCH('🔎 TRA CỨU NHANH'!$C$2,$B6230)))),1,0)</f>
        <v/>
      </c>
      <c r="M6230">
        <f>IF(L6230&gt;N(L6229),L6230,"")</f>
        <v/>
      </c>
    </row>
    <row r="6231">
      <c r="A6231">
        <f>IF('📋 MIỂNG TNC'!A1047="","",'📋 MIỂNG TNC'!A1047)</f>
        <v/>
      </c>
      <c r="B6231">
        <f>IF('📋 MIỂNG TNC'!A1047="","",'📋 MIỂNG TNC'!P1047)</f>
        <v/>
      </c>
      <c r="C6231">
        <f>IF('📋 MIỂNG TNC'!A1047="","","Miểng")</f>
        <v/>
      </c>
      <c r="D6231">
        <f>IF('📋 MIỂNG TNC'!A1047="","",'📋 MIỂNG TNC'!H1047)</f>
        <v/>
      </c>
      <c r="E6231" t="e">
        <v>#VALUE!</v>
      </c>
      <c r="F6231">
        <f>IF('📋 MIỂNG TNC'!A1047="","",'📋 MIỂNG TNC'!J1047)</f>
        <v/>
      </c>
      <c r="G6231">
        <f>IF('📋 MIỂNG TNC'!A1047="","",'📋 MIỂNG TNC'!K1047)</f>
        <v/>
      </c>
      <c r="H6231">
        <f>IF('📋 MIỂNG TNC'!A1047="","",'📋 MIỂNG TNC'!L1047)</f>
        <v/>
      </c>
      <c r="I6231">
        <f>IF('📋 MIỂNG TNC'!A1047="","",'📋 MIỂNG TNC'!M1047)</f>
        <v/>
      </c>
      <c r="J6231">
        <f>IF('📋 MIỂNG TNC'!A1047="","",'📋 MIỂNG TNC'!D1047)</f>
        <v/>
      </c>
      <c r="L6231">
        <f>N(L6230)+IF(AND('🔎 TRA CỨU NHANH'!$C$2&lt;&gt;"",OR(ISNUMBER(SEARCH('🔎 TRA CỨU NHANH'!$C$2,$A6231)),ISNUMBER(SEARCH('🔎 TRA CỨU NHANH'!$C$2,$B6231)))),1,0)</f>
        <v/>
      </c>
      <c r="M6231">
        <f>IF(L6231&gt;N(L6230),L6231,"")</f>
        <v/>
      </c>
    </row>
    <row r="6232">
      <c r="A6232">
        <f>IF('📋 MIỂNG TNC'!A1048="","",'📋 MIỂNG TNC'!A1048)</f>
        <v/>
      </c>
      <c r="B6232">
        <f>IF('📋 MIỂNG TNC'!A1048="","",'📋 MIỂNG TNC'!P1048)</f>
        <v/>
      </c>
      <c r="C6232">
        <f>IF('📋 MIỂNG TNC'!A1048="","","Miểng")</f>
        <v/>
      </c>
      <c r="D6232">
        <f>IF('📋 MIỂNG TNC'!A1048="","",'📋 MIỂNG TNC'!H1048)</f>
        <v/>
      </c>
      <c r="E6232" t="e">
        <v>#VALUE!</v>
      </c>
      <c r="F6232">
        <f>IF('📋 MIỂNG TNC'!A1048="","",'📋 MIỂNG TNC'!J1048)</f>
        <v/>
      </c>
      <c r="G6232">
        <f>IF('📋 MIỂNG TNC'!A1048="","",'📋 MIỂNG TNC'!K1048)</f>
        <v/>
      </c>
      <c r="H6232">
        <f>IF('📋 MIỂNG TNC'!A1048="","",'📋 MIỂNG TNC'!L1048)</f>
        <v/>
      </c>
      <c r="I6232">
        <f>IF('📋 MIỂNG TNC'!A1048="","",'📋 MIỂNG TNC'!M1048)</f>
        <v/>
      </c>
      <c r="J6232">
        <f>IF('📋 MIỂNG TNC'!A1048="","",'📋 MIỂNG TNC'!D1048)</f>
        <v/>
      </c>
      <c r="L6232">
        <f>N(L6231)+IF(AND('🔎 TRA CỨU NHANH'!$C$2&lt;&gt;"",OR(ISNUMBER(SEARCH('🔎 TRA CỨU NHANH'!$C$2,$A6232)),ISNUMBER(SEARCH('🔎 TRA CỨU NHANH'!$C$2,$B6232)))),1,0)</f>
        <v/>
      </c>
      <c r="M6232">
        <f>IF(L6232&gt;N(L6231),L6232,"")</f>
        <v/>
      </c>
    </row>
    <row r="6233">
      <c r="A6233">
        <f>IF('📋 MIỂNG TNC'!A1049="","",'📋 MIỂNG TNC'!A1049)</f>
        <v/>
      </c>
      <c r="B6233">
        <f>IF('📋 MIỂNG TNC'!A1049="","",'📋 MIỂNG TNC'!P1049)</f>
        <v/>
      </c>
      <c r="C6233">
        <f>IF('📋 MIỂNG TNC'!A1049="","","Miểng")</f>
        <v/>
      </c>
      <c r="D6233">
        <f>IF('📋 MIỂNG TNC'!A1049="","",'📋 MIỂNG TNC'!H1049)</f>
        <v/>
      </c>
      <c r="E6233" t="e">
        <v>#VALUE!</v>
      </c>
      <c r="F6233" s="37">
        <f>IF('📋 MIỂNG TNC'!A1049="","",'📋 MIỂNG TNC'!J1049)</f>
        <v/>
      </c>
      <c r="G6233" s="37">
        <f>IF('📋 MIỂNG TNC'!A1049="","",'📋 MIỂNG TNC'!K1049)</f>
        <v/>
      </c>
      <c r="H6233" s="37">
        <f>IF('📋 MIỂNG TNC'!A1049="","",'📋 MIỂNG TNC'!L1049)</f>
        <v/>
      </c>
      <c r="I6233">
        <f>IF('📋 MIỂNG TNC'!A1049="","",'📋 MIỂNG TNC'!M1049)</f>
        <v/>
      </c>
      <c r="J6233">
        <f>IF('📋 MIỂNG TNC'!A1049="","",'📋 MIỂNG TNC'!D1049)</f>
        <v/>
      </c>
      <c r="L6233">
        <f>N(L6232)+IF(AND('🔎 TRA CỨU NHANH'!$C$2&lt;&gt;"",OR(ISNUMBER(SEARCH('🔎 TRA CỨU NHANH'!$C$2,$A6233)),ISNUMBER(SEARCH('🔎 TRA CỨU NHANH'!$C$2,$B6233)))),1,0)</f>
        <v/>
      </c>
      <c r="M6233">
        <f>IF(L6233&gt;N(L6232),L6233,"")</f>
        <v/>
      </c>
    </row>
    <row r="6234">
      <c r="A6234">
        <f>IF('📋 MIỂNG TNC'!A1050="","",'📋 MIỂNG TNC'!A1050)</f>
        <v/>
      </c>
      <c r="B6234">
        <f>IF('📋 MIỂNG TNC'!A1050="","",'📋 MIỂNG TNC'!P1050)</f>
        <v/>
      </c>
      <c r="C6234">
        <f>IF('📋 MIỂNG TNC'!A1050="","","Miểng")</f>
        <v/>
      </c>
      <c r="D6234">
        <f>IF('📋 MIỂNG TNC'!A1050="","",'📋 MIỂNG TNC'!H1050)</f>
        <v/>
      </c>
      <c r="E6234" t="e">
        <v>#VALUE!</v>
      </c>
      <c r="F6234" s="37">
        <f>IF('📋 MIỂNG TNC'!A1050="","",'📋 MIỂNG TNC'!J1050)</f>
        <v/>
      </c>
      <c r="G6234" s="37">
        <f>IF('📋 MIỂNG TNC'!A1050="","",'📋 MIỂNG TNC'!K1050)</f>
        <v/>
      </c>
      <c r="H6234" s="37">
        <f>IF('📋 MIỂNG TNC'!A1050="","",'📋 MIỂNG TNC'!L1050)</f>
        <v/>
      </c>
      <c r="I6234">
        <f>IF('📋 MIỂNG TNC'!A1050="","",'📋 MIỂNG TNC'!M1050)</f>
        <v/>
      </c>
      <c r="J6234">
        <f>IF('📋 MIỂNG TNC'!A1050="","",'📋 MIỂNG TNC'!D1050)</f>
        <v/>
      </c>
      <c r="L6234">
        <f>N(L6233)+IF(AND('🔎 TRA CỨU NHANH'!$C$2&lt;&gt;"",OR(ISNUMBER(SEARCH('🔎 TRA CỨU NHANH'!$C$2,$A6234)),ISNUMBER(SEARCH('🔎 TRA CỨU NHANH'!$C$2,$B6234)))),1,0)</f>
        <v/>
      </c>
      <c r="M6234">
        <f>IF(L6234&gt;N(L6233),L6234,"")</f>
        <v/>
      </c>
    </row>
    <row r="6235">
      <c r="A6235">
        <f>IF('📋 MIỂNG TNC'!A1051="","",'📋 MIỂNG TNC'!A1051)</f>
        <v/>
      </c>
      <c r="B6235">
        <f>IF('📋 MIỂNG TNC'!A1051="","",'📋 MIỂNG TNC'!P1051)</f>
        <v/>
      </c>
      <c r="C6235">
        <f>IF('📋 MIỂNG TNC'!A1051="","","Miểng")</f>
        <v/>
      </c>
      <c r="D6235">
        <f>IF('📋 MIỂNG TNC'!A1051="","",'📋 MIỂNG TNC'!H1051)</f>
        <v/>
      </c>
      <c r="E6235" t="e">
        <v>#VALUE!</v>
      </c>
      <c r="F6235">
        <f>IF('📋 MIỂNG TNC'!A1051="","",'📋 MIỂNG TNC'!J1051)</f>
        <v/>
      </c>
      <c r="G6235">
        <f>IF('📋 MIỂNG TNC'!A1051="","",'📋 MIỂNG TNC'!K1051)</f>
        <v/>
      </c>
      <c r="H6235">
        <f>IF('📋 MIỂNG TNC'!A1051="","",'📋 MIỂNG TNC'!L1051)</f>
        <v/>
      </c>
      <c r="I6235">
        <f>IF('📋 MIỂNG TNC'!A1051="","",'📋 MIỂNG TNC'!M1051)</f>
        <v/>
      </c>
      <c r="J6235">
        <f>IF('📋 MIỂNG TNC'!A1051="","",'📋 MIỂNG TNC'!D1051)</f>
        <v/>
      </c>
      <c r="L6235">
        <f>N(L6234)+IF(AND('🔎 TRA CỨU NHANH'!$C$2&lt;&gt;"",OR(ISNUMBER(SEARCH('🔎 TRA CỨU NHANH'!$C$2,$A6235)),ISNUMBER(SEARCH('🔎 TRA CỨU NHANH'!$C$2,$B6235)))),1,0)</f>
        <v/>
      </c>
      <c r="M6235">
        <f>IF(L6235&gt;N(L6234),L6235,"")</f>
        <v/>
      </c>
    </row>
    <row r="6236">
      <c r="A6236">
        <f>IF('📋 MIỂNG TNC'!A1052="","",'📋 MIỂNG TNC'!A1052)</f>
        <v/>
      </c>
      <c r="B6236">
        <f>IF('📋 MIỂNG TNC'!A1052="","",'📋 MIỂNG TNC'!P1052)</f>
        <v/>
      </c>
      <c r="C6236">
        <f>IF('📋 MIỂNG TNC'!A1052="","","Miểng")</f>
        <v/>
      </c>
      <c r="D6236">
        <f>IF('📋 MIỂNG TNC'!A1052="","",'📋 MIỂNG TNC'!H1052)</f>
        <v/>
      </c>
      <c r="E6236" t="e">
        <v>#VALUE!</v>
      </c>
      <c r="F6236">
        <f>IF('📋 MIỂNG TNC'!A1052="","",'📋 MIỂNG TNC'!J1052)</f>
        <v/>
      </c>
      <c r="G6236">
        <f>IF('📋 MIỂNG TNC'!A1052="","",'📋 MIỂNG TNC'!K1052)</f>
        <v/>
      </c>
      <c r="H6236">
        <f>IF('📋 MIỂNG TNC'!A1052="","",'📋 MIỂNG TNC'!L1052)</f>
        <v/>
      </c>
      <c r="I6236">
        <f>IF('📋 MIỂNG TNC'!A1052="","",'📋 MIỂNG TNC'!M1052)</f>
        <v/>
      </c>
      <c r="J6236">
        <f>IF('📋 MIỂNG TNC'!A1052="","",'📋 MIỂNG TNC'!D1052)</f>
        <v/>
      </c>
      <c r="L6236">
        <f>N(L6235)+IF(AND('🔎 TRA CỨU NHANH'!$C$2&lt;&gt;"",OR(ISNUMBER(SEARCH('🔎 TRA CỨU NHANH'!$C$2,$A6236)),ISNUMBER(SEARCH('🔎 TRA CỨU NHANH'!$C$2,$B6236)))),1,0)</f>
        <v/>
      </c>
      <c r="M6236">
        <f>IF(L6236&gt;N(L6235),L6236,"")</f>
        <v/>
      </c>
    </row>
    <row r="6237">
      <c r="A6237">
        <f>IF('📋 MIỂNG TNC'!A1053="","",'📋 MIỂNG TNC'!A1053)</f>
        <v/>
      </c>
      <c r="B6237">
        <f>IF('📋 MIỂNG TNC'!A1053="","",'📋 MIỂNG TNC'!P1053)</f>
        <v/>
      </c>
      <c r="C6237">
        <f>IF('📋 MIỂNG TNC'!A1053="","","Miểng")</f>
        <v/>
      </c>
      <c r="D6237">
        <f>IF('📋 MIỂNG TNC'!A1053="","",'📋 MIỂNG TNC'!H1053)</f>
        <v/>
      </c>
      <c r="E6237" t="e">
        <v>#VALUE!</v>
      </c>
      <c r="F6237">
        <f>IF('📋 MIỂNG TNC'!A1053="","",'📋 MIỂNG TNC'!J1053)</f>
        <v/>
      </c>
      <c r="G6237">
        <f>IF('📋 MIỂNG TNC'!A1053="","",'📋 MIỂNG TNC'!K1053)</f>
        <v/>
      </c>
      <c r="H6237">
        <f>IF('📋 MIỂNG TNC'!A1053="","",'📋 MIỂNG TNC'!L1053)</f>
        <v/>
      </c>
      <c r="I6237">
        <f>IF('📋 MIỂNG TNC'!A1053="","",'📋 MIỂNG TNC'!M1053)</f>
        <v/>
      </c>
      <c r="J6237">
        <f>IF('📋 MIỂNG TNC'!A1053="","",'📋 MIỂNG TNC'!D1053)</f>
        <v/>
      </c>
      <c r="L6237">
        <f>N(L6236)+IF(AND('🔎 TRA CỨU NHANH'!$C$2&lt;&gt;"",OR(ISNUMBER(SEARCH('🔎 TRA CỨU NHANH'!$C$2,$A6237)),ISNUMBER(SEARCH('🔎 TRA CỨU NHANH'!$C$2,$B6237)))),1,0)</f>
        <v/>
      </c>
      <c r="M6237">
        <f>IF(L6237&gt;N(L6236),L6237,"")</f>
        <v/>
      </c>
    </row>
    <row r="6238">
      <c r="A6238">
        <f>IF('📋 MIỂNG TNC'!A1054="","",'📋 MIỂNG TNC'!A1054)</f>
        <v/>
      </c>
      <c r="B6238">
        <f>IF('📋 MIỂNG TNC'!A1054="","",'📋 MIỂNG TNC'!P1054)</f>
        <v/>
      </c>
      <c r="C6238">
        <f>IF('📋 MIỂNG TNC'!A1054="","","Miểng")</f>
        <v/>
      </c>
      <c r="D6238">
        <f>IF('📋 MIỂNG TNC'!A1054="","",'📋 MIỂNG TNC'!H1054)</f>
        <v/>
      </c>
      <c r="E6238" t="e">
        <v>#VALUE!</v>
      </c>
      <c r="F6238">
        <f>IF('📋 MIỂNG TNC'!A1054="","",'📋 MIỂNG TNC'!J1054)</f>
        <v/>
      </c>
      <c r="G6238">
        <f>IF('📋 MIỂNG TNC'!A1054="","",'📋 MIỂNG TNC'!K1054)</f>
        <v/>
      </c>
      <c r="H6238">
        <f>IF('📋 MIỂNG TNC'!A1054="","",'📋 MIỂNG TNC'!L1054)</f>
        <v/>
      </c>
      <c r="I6238">
        <f>IF('📋 MIỂNG TNC'!A1054="","",'📋 MIỂNG TNC'!M1054)</f>
        <v/>
      </c>
      <c r="J6238">
        <f>IF('📋 MIỂNG TNC'!A1054="","",'📋 MIỂNG TNC'!D1054)</f>
        <v/>
      </c>
      <c r="L6238">
        <f>N(L6237)+IF(AND('🔎 TRA CỨU NHANH'!$C$2&lt;&gt;"",OR(ISNUMBER(SEARCH('🔎 TRA CỨU NHANH'!$C$2,$A6238)),ISNUMBER(SEARCH('🔎 TRA CỨU NHANH'!$C$2,$B6238)))),1,0)</f>
        <v/>
      </c>
      <c r="M6238">
        <f>IF(L6238&gt;N(L6237),L6238,"")</f>
        <v/>
      </c>
    </row>
    <row r="6239">
      <c r="A6239">
        <f>IF('📋 MIỂNG TNC'!A1055="","",'📋 MIỂNG TNC'!A1055)</f>
        <v/>
      </c>
      <c r="B6239">
        <f>IF('📋 MIỂNG TNC'!A1055="","",'📋 MIỂNG TNC'!P1055)</f>
        <v/>
      </c>
      <c r="C6239">
        <f>IF('📋 MIỂNG TNC'!A1055="","","Miểng")</f>
        <v/>
      </c>
      <c r="D6239">
        <f>IF('📋 MIỂNG TNC'!A1055="","",'📋 MIỂNG TNC'!H1055)</f>
        <v/>
      </c>
      <c r="E6239" t="e">
        <v>#VALUE!</v>
      </c>
      <c r="F6239" s="37">
        <f>IF('📋 MIỂNG TNC'!A1055="","",'📋 MIỂNG TNC'!J1055)</f>
        <v/>
      </c>
      <c r="G6239" s="37">
        <f>IF('📋 MIỂNG TNC'!A1055="","",'📋 MIỂNG TNC'!K1055)</f>
        <v/>
      </c>
      <c r="H6239" s="37">
        <f>IF('📋 MIỂNG TNC'!A1055="","",'📋 MIỂNG TNC'!L1055)</f>
        <v/>
      </c>
      <c r="I6239">
        <f>IF('📋 MIỂNG TNC'!A1055="","",'📋 MIỂNG TNC'!M1055)</f>
        <v/>
      </c>
      <c r="J6239">
        <f>IF('📋 MIỂNG TNC'!A1055="","",'📋 MIỂNG TNC'!D1055)</f>
        <v/>
      </c>
      <c r="L6239">
        <f>N(L6238)+IF(AND('🔎 TRA CỨU NHANH'!$C$2&lt;&gt;"",OR(ISNUMBER(SEARCH('🔎 TRA CỨU NHANH'!$C$2,$A6239)),ISNUMBER(SEARCH('🔎 TRA CỨU NHANH'!$C$2,$B6239)))),1,0)</f>
        <v/>
      </c>
      <c r="M6239">
        <f>IF(L6239&gt;N(L6238),L6239,"")</f>
        <v/>
      </c>
    </row>
    <row r="6240">
      <c r="A6240">
        <f>IF('📋 MIỂNG TNC'!A1056="","",'📋 MIỂNG TNC'!A1056)</f>
        <v/>
      </c>
      <c r="B6240">
        <f>IF('📋 MIỂNG TNC'!A1056="","",'📋 MIỂNG TNC'!P1056)</f>
        <v/>
      </c>
      <c r="C6240">
        <f>IF('📋 MIỂNG TNC'!A1056="","","Miểng")</f>
        <v/>
      </c>
      <c r="D6240">
        <f>IF('📋 MIỂNG TNC'!A1056="","",'📋 MIỂNG TNC'!H1056)</f>
        <v/>
      </c>
      <c r="E6240" t="e">
        <v>#VALUE!</v>
      </c>
      <c r="F6240" s="37">
        <f>IF('📋 MIỂNG TNC'!A1056="","",'📋 MIỂNG TNC'!J1056)</f>
        <v/>
      </c>
      <c r="G6240" s="37">
        <f>IF('📋 MIỂNG TNC'!A1056="","",'📋 MIỂNG TNC'!K1056)</f>
        <v/>
      </c>
      <c r="H6240" s="37">
        <f>IF('📋 MIỂNG TNC'!A1056="","",'📋 MIỂNG TNC'!L1056)</f>
        <v/>
      </c>
      <c r="I6240">
        <f>IF('📋 MIỂNG TNC'!A1056="","",'📋 MIỂNG TNC'!M1056)</f>
        <v/>
      </c>
      <c r="J6240">
        <f>IF('📋 MIỂNG TNC'!A1056="","",'📋 MIỂNG TNC'!D1056)</f>
        <v/>
      </c>
      <c r="L6240">
        <f>N(L6239)+IF(AND('🔎 TRA CỨU NHANH'!$C$2&lt;&gt;"",OR(ISNUMBER(SEARCH('🔎 TRA CỨU NHANH'!$C$2,$A6240)),ISNUMBER(SEARCH('🔎 TRA CỨU NHANH'!$C$2,$B6240)))),1,0)</f>
        <v/>
      </c>
      <c r="M6240">
        <f>IF(L6240&gt;N(L6239),L6240,"")</f>
        <v/>
      </c>
    </row>
    <row r="6241">
      <c r="A6241">
        <f>IF('📋 MIỂNG TNC'!A1057="","",'📋 MIỂNG TNC'!A1057)</f>
        <v/>
      </c>
      <c r="B6241">
        <f>IF('📋 MIỂNG TNC'!A1057="","",'📋 MIỂNG TNC'!P1057)</f>
        <v/>
      </c>
      <c r="C6241">
        <f>IF('📋 MIỂNG TNC'!A1057="","","Miểng")</f>
        <v/>
      </c>
      <c r="D6241">
        <f>IF('📋 MIỂNG TNC'!A1057="","",'📋 MIỂNG TNC'!H1057)</f>
        <v/>
      </c>
      <c r="E6241" t="e">
        <v>#VALUE!</v>
      </c>
      <c r="F6241">
        <f>IF('📋 MIỂNG TNC'!A1057="","",'📋 MIỂNG TNC'!J1057)</f>
        <v/>
      </c>
      <c r="G6241">
        <f>IF('📋 MIỂNG TNC'!A1057="","",'📋 MIỂNG TNC'!K1057)</f>
        <v/>
      </c>
      <c r="H6241">
        <f>IF('📋 MIỂNG TNC'!A1057="","",'📋 MIỂNG TNC'!L1057)</f>
        <v/>
      </c>
      <c r="I6241">
        <f>IF('📋 MIỂNG TNC'!A1057="","",'📋 MIỂNG TNC'!M1057)</f>
        <v/>
      </c>
      <c r="J6241">
        <f>IF('📋 MIỂNG TNC'!A1057="","",'📋 MIỂNG TNC'!D1057)</f>
        <v/>
      </c>
      <c r="L6241">
        <f>N(L6240)+IF(AND('🔎 TRA CỨU NHANH'!$C$2&lt;&gt;"",OR(ISNUMBER(SEARCH('🔎 TRA CỨU NHANH'!$C$2,$A6241)),ISNUMBER(SEARCH('🔎 TRA CỨU NHANH'!$C$2,$B6241)))),1,0)</f>
        <v/>
      </c>
      <c r="M6241">
        <f>IF(L6241&gt;N(L6240),L6241,"")</f>
        <v/>
      </c>
    </row>
    <row r="6242">
      <c r="A6242">
        <f>IF('📋 MIỂNG TNC'!A1058="","",'📋 MIỂNG TNC'!A1058)</f>
        <v/>
      </c>
      <c r="B6242">
        <f>IF('📋 MIỂNG TNC'!A1058="","",'📋 MIỂNG TNC'!P1058)</f>
        <v/>
      </c>
      <c r="C6242">
        <f>IF('📋 MIỂNG TNC'!A1058="","","Miểng")</f>
        <v/>
      </c>
      <c r="D6242">
        <f>IF('📋 MIỂNG TNC'!A1058="","",'📋 MIỂNG TNC'!H1058)</f>
        <v/>
      </c>
      <c r="E6242" t="e">
        <v>#VALUE!</v>
      </c>
      <c r="F6242">
        <f>IF('📋 MIỂNG TNC'!A1058="","",'📋 MIỂNG TNC'!J1058)</f>
        <v/>
      </c>
      <c r="G6242">
        <f>IF('📋 MIỂNG TNC'!A1058="","",'📋 MIỂNG TNC'!K1058)</f>
        <v/>
      </c>
      <c r="H6242">
        <f>IF('📋 MIỂNG TNC'!A1058="","",'📋 MIỂNG TNC'!L1058)</f>
        <v/>
      </c>
      <c r="I6242">
        <f>IF('📋 MIỂNG TNC'!A1058="","",'📋 MIỂNG TNC'!M1058)</f>
        <v/>
      </c>
      <c r="J6242">
        <f>IF('📋 MIỂNG TNC'!A1058="","",'📋 MIỂNG TNC'!D1058)</f>
        <v/>
      </c>
      <c r="L6242">
        <f>N(L6241)+IF(AND('🔎 TRA CỨU NHANH'!$C$2&lt;&gt;"",OR(ISNUMBER(SEARCH('🔎 TRA CỨU NHANH'!$C$2,$A6242)),ISNUMBER(SEARCH('🔎 TRA CỨU NHANH'!$C$2,$B6242)))),1,0)</f>
        <v/>
      </c>
      <c r="M6242">
        <f>IF(L6242&gt;N(L6241),L6242,"")</f>
        <v/>
      </c>
    </row>
    <row r="6243">
      <c r="A6243">
        <f>IF('📋 MIỂNG TNC'!A1059="","",'📋 MIỂNG TNC'!A1059)</f>
        <v/>
      </c>
      <c r="B6243">
        <f>IF('📋 MIỂNG TNC'!A1059="","",'📋 MIỂNG TNC'!P1059)</f>
        <v/>
      </c>
      <c r="C6243">
        <f>IF('📋 MIỂNG TNC'!A1059="","","Miểng")</f>
        <v/>
      </c>
      <c r="D6243">
        <f>IF('📋 MIỂNG TNC'!A1059="","",'📋 MIỂNG TNC'!H1059)</f>
        <v/>
      </c>
      <c r="E6243" t="e">
        <v>#VALUE!</v>
      </c>
      <c r="F6243">
        <f>IF('📋 MIỂNG TNC'!A1059="","",'📋 MIỂNG TNC'!J1059)</f>
        <v/>
      </c>
      <c r="G6243">
        <f>IF('📋 MIỂNG TNC'!A1059="","",'📋 MIỂNG TNC'!K1059)</f>
        <v/>
      </c>
      <c r="H6243">
        <f>IF('📋 MIỂNG TNC'!A1059="","",'📋 MIỂNG TNC'!L1059)</f>
        <v/>
      </c>
      <c r="I6243">
        <f>IF('📋 MIỂNG TNC'!A1059="","",'📋 MIỂNG TNC'!M1059)</f>
        <v/>
      </c>
      <c r="J6243">
        <f>IF('📋 MIỂNG TNC'!A1059="","",'📋 MIỂNG TNC'!D1059)</f>
        <v/>
      </c>
      <c r="L6243">
        <f>N(L6242)+IF(AND('🔎 TRA CỨU NHANH'!$C$2&lt;&gt;"",OR(ISNUMBER(SEARCH('🔎 TRA CỨU NHANH'!$C$2,$A6243)),ISNUMBER(SEARCH('🔎 TRA CỨU NHANH'!$C$2,$B6243)))),1,0)</f>
        <v/>
      </c>
      <c r="M6243">
        <f>IF(L6243&gt;N(L6242),L6243,"")</f>
        <v/>
      </c>
    </row>
    <row r="6244">
      <c r="A6244">
        <f>IF('📋 MIỂNG TNC'!A1060="","",'📋 MIỂNG TNC'!A1060)</f>
        <v/>
      </c>
      <c r="B6244">
        <f>IF('📋 MIỂNG TNC'!A1060="","",'📋 MIỂNG TNC'!P1060)</f>
        <v/>
      </c>
      <c r="C6244">
        <f>IF('📋 MIỂNG TNC'!A1060="","","Miểng")</f>
        <v/>
      </c>
      <c r="D6244">
        <f>IF('📋 MIỂNG TNC'!A1060="","",'📋 MIỂNG TNC'!H1060)</f>
        <v/>
      </c>
      <c r="E6244" t="e">
        <v>#VALUE!</v>
      </c>
      <c r="F6244">
        <f>IF('📋 MIỂNG TNC'!A1060="","",'📋 MIỂNG TNC'!J1060)</f>
        <v/>
      </c>
      <c r="G6244">
        <f>IF('📋 MIỂNG TNC'!A1060="","",'📋 MIỂNG TNC'!K1060)</f>
        <v/>
      </c>
      <c r="H6244">
        <f>IF('📋 MIỂNG TNC'!A1060="","",'📋 MIỂNG TNC'!L1060)</f>
        <v/>
      </c>
      <c r="I6244">
        <f>IF('📋 MIỂNG TNC'!A1060="","",'📋 MIỂNG TNC'!M1060)</f>
        <v/>
      </c>
      <c r="J6244">
        <f>IF('📋 MIỂNG TNC'!A1060="","",'📋 MIỂNG TNC'!D1060)</f>
        <v/>
      </c>
      <c r="L6244">
        <f>N(L6243)+IF(AND('🔎 TRA CỨU NHANH'!$C$2&lt;&gt;"",OR(ISNUMBER(SEARCH('🔎 TRA CỨU NHANH'!$C$2,$A6244)),ISNUMBER(SEARCH('🔎 TRA CỨU NHANH'!$C$2,$B6244)))),1,0)</f>
        <v/>
      </c>
      <c r="M6244">
        <f>IF(L6244&gt;N(L6243),L6244,"")</f>
        <v/>
      </c>
    </row>
    <row r="6245">
      <c r="A6245">
        <f>IF('📋 MIỂNG TNC'!A1061="","",'📋 MIỂNG TNC'!A1061)</f>
        <v/>
      </c>
      <c r="B6245">
        <f>IF('📋 MIỂNG TNC'!A1061="","",'📋 MIỂNG TNC'!P1061)</f>
        <v/>
      </c>
      <c r="C6245">
        <f>IF('📋 MIỂNG TNC'!A1061="","","Miểng")</f>
        <v/>
      </c>
      <c r="D6245">
        <f>IF('📋 MIỂNG TNC'!A1061="","",'📋 MIỂNG TNC'!H1061)</f>
        <v/>
      </c>
      <c r="E6245" t="e">
        <v>#VALUE!</v>
      </c>
      <c r="F6245">
        <f>IF('📋 MIỂNG TNC'!A1061="","",'📋 MIỂNG TNC'!J1061)</f>
        <v/>
      </c>
      <c r="G6245">
        <f>IF('📋 MIỂNG TNC'!A1061="","",'📋 MIỂNG TNC'!K1061)</f>
        <v/>
      </c>
      <c r="H6245">
        <f>IF('📋 MIỂNG TNC'!A1061="","",'📋 MIỂNG TNC'!L1061)</f>
        <v/>
      </c>
      <c r="I6245">
        <f>IF('📋 MIỂNG TNC'!A1061="","",'📋 MIỂNG TNC'!M1061)</f>
        <v/>
      </c>
      <c r="J6245">
        <f>IF('📋 MIỂNG TNC'!A1061="","",'📋 MIỂNG TNC'!D1061)</f>
        <v/>
      </c>
      <c r="L6245">
        <f>N(L6244)+IF(AND('🔎 TRA CỨU NHANH'!$C$2&lt;&gt;"",OR(ISNUMBER(SEARCH('🔎 TRA CỨU NHANH'!$C$2,$A6245)),ISNUMBER(SEARCH('🔎 TRA CỨU NHANH'!$C$2,$B6245)))),1,0)</f>
        <v/>
      </c>
      <c r="M6245">
        <f>IF(L6245&gt;N(L6244),L6245,"")</f>
        <v/>
      </c>
    </row>
    <row r="6246">
      <c r="A6246">
        <f>IF('📋 MIỂNG TNC'!A1062="","",'📋 MIỂNG TNC'!A1062)</f>
        <v/>
      </c>
      <c r="B6246">
        <f>IF('📋 MIỂNG TNC'!A1062="","",'📋 MIỂNG TNC'!P1062)</f>
        <v/>
      </c>
      <c r="C6246">
        <f>IF('📋 MIỂNG TNC'!A1062="","","Miểng")</f>
        <v/>
      </c>
      <c r="D6246">
        <f>IF('📋 MIỂNG TNC'!A1062="","",'📋 MIỂNG TNC'!H1062)</f>
        <v/>
      </c>
      <c r="E6246" t="e">
        <v>#VALUE!</v>
      </c>
      <c r="F6246">
        <f>IF('📋 MIỂNG TNC'!A1062="","",'📋 MIỂNG TNC'!J1062)</f>
        <v/>
      </c>
      <c r="G6246">
        <f>IF('📋 MIỂNG TNC'!A1062="","",'📋 MIỂNG TNC'!K1062)</f>
        <v/>
      </c>
      <c r="H6246">
        <f>IF('📋 MIỂNG TNC'!A1062="","",'📋 MIỂNG TNC'!L1062)</f>
        <v/>
      </c>
      <c r="I6246">
        <f>IF('📋 MIỂNG TNC'!A1062="","",'📋 MIỂNG TNC'!M1062)</f>
        <v/>
      </c>
      <c r="J6246">
        <f>IF('📋 MIỂNG TNC'!A1062="","",'📋 MIỂNG TNC'!D1062)</f>
        <v/>
      </c>
      <c r="L6246">
        <f>N(L6245)+IF(AND('🔎 TRA CỨU NHANH'!$C$2&lt;&gt;"",OR(ISNUMBER(SEARCH('🔎 TRA CỨU NHANH'!$C$2,$A6246)),ISNUMBER(SEARCH('🔎 TRA CỨU NHANH'!$C$2,$B6246)))),1,0)</f>
        <v/>
      </c>
      <c r="M6246">
        <f>IF(L6246&gt;N(L6245),L6246,"")</f>
        <v/>
      </c>
    </row>
    <row r="6247">
      <c r="A6247">
        <f>IF('📋 MIỂNG TNC'!A1063="","",'📋 MIỂNG TNC'!A1063)</f>
        <v/>
      </c>
      <c r="B6247">
        <f>IF('📋 MIỂNG TNC'!A1063="","",'📋 MIỂNG TNC'!P1063)</f>
        <v/>
      </c>
      <c r="C6247">
        <f>IF('📋 MIỂNG TNC'!A1063="","","Miểng")</f>
        <v/>
      </c>
      <c r="D6247">
        <f>IF('📋 MIỂNG TNC'!A1063="","",'📋 MIỂNG TNC'!H1063)</f>
        <v/>
      </c>
      <c r="E6247" t="e">
        <v>#VALUE!</v>
      </c>
      <c r="F6247">
        <f>IF('📋 MIỂNG TNC'!A1063="","",'📋 MIỂNG TNC'!J1063)</f>
        <v/>
      </c>
      <c r="G6247">
        <f>IF('📋 MIỂNG TNC'!A1063="","",'📋 MIỂNG TNC'!K1063)</f>
        <v/>
      </c>
      <c r="H6247">
        <f>IF('📋 MIỂNG TNC'!A1063="","",'📋 MIỂNG TNC'!L1063)</f>
        <v/>
      </c>
      <c r="I6247">
        <f>IF('📋 MIỂNG TNC'!A1063="","",'📋 MIỂNG TNC'!M1063)</f>
        <v/>
      </c>
      <c r="J6247">
        <f>IF('📋 MIỂNG TNC'!A1063="","",'📋 MIỂNG TNC'!D1063)</f>
        <v/>
      </c>
      <c r="L6247">
        <f>N(L6246)+IF(AND('🔎 TRA CỨU NHANH'!$C$2&lt;&gt;"",OR(ISNUMBER(SEARCH('🔎 TRA CỨU NHANH'!$C$2,$A6247)),ISNUMBER(SEARCH('🔎 TRA CỨU NHANH'!$C$2,$B6247)))),1,0)</f>
        <v/>
      </c>
      <c r="M6247">
        <f>IF(L6247&gt;N(L6246),L6247,"")</f>
        <v/>
      </c>
    </row>
    <row r="6248">
      <c r="A6248">
        <f>IF('📋 MIỂNG TNC'!A1064="","",'📋 MIỂNG TNC'!A1064)</f>
        <v/>
      </c>
      <c r="B6248">
        <f>IF('📋 MIỂNG TNC'!A1064="","",'📋 MIỂNG TNC'!P1064)</f>
        <v/>
      </c>
      <c r="C6248">
        <f>IF('📋 MIỂNG TNC'!A1064="","","Miểng")</f>
        <v/>
      </c>
      <c r="D6248">
        <f>IF('📋 MIỂNG TNC'!A1064="","",'📋 MIỂNG TNC'!H1064)</f>
        <v/>
      </c>
      <c r="E6248" t="e">
        <v>#VALUE!</v>
      </c>
      <c r="F6248">
        <f>IF('📋 MIỂNG TNC'!A1064="","",'📋 MIỂNG TNC'!J1064)</f>
        <v/>
      </c>
      <c r="G6248">
        <f>IF('📋 MIỂNG TNC'!A1064="","",'📋 MIỂNG TNC'!K1064)</f>
        <v/>
      </c>
      <c r="H6248">
        <f>IF('📋 MIỂNG TNC'!A1064="","",'📋 MIỂNG TNC'!L1064)</f>
        <v/>
      </c>
      <c r="I6248">
        <f>IF('📋 MIỂNG TNC'!A1064="","",'📋 MIỂNG TNC'!M1064)</f>
        <v/>
      </c>
      <c r="J6248">
        <f>IF('📋 MIỂNG TNC'!A1064="","",'📋 MIỂNG TNC'!D1064)</f>
        <v/>
      </c>
      <c r="L6248">
        <f>N(L6247)+IF(AND('🔎 TRA CỨU NHANH'!$C$2&lt;&gt;"",OR(ISNUMBER(SEARCH('🔎 TRA CỨU NHANH'!$C$2,$A6248)),ISNUMBER(SEARCH('🔎 TRA CỨU NHANH'!$C$2,$B6248)))),1,0)</f>
        <v/>
      </c>
      <c r="M6248">
        <f>IF(L6248&gt;N(L6247),L6248,"")</f>
        <v/>
      </c>
    </row>
    <row r="6249">
      <c r="A6249">
        <f>IF('📋 MIỂNG TNC'!A1065="","",'📋 MIỂNG TNC'!A1065)</f>
        <v/>
      </c>
      <c r="B6249">
        <f>IF('📋 MIỂNG TNC'!A1065="","",'📋 MIỂNG TNC'!P1065)</f>
        <v/>
      </c>
      <c r="C6249">
        <f>IF('📋 MIỂNG TNC'!A1065="","","Miểng")</f>
        <v/>
      </c>
      <c r="D6249">
        <f>IF('📋 MIỂNG TNC'!A1065="","",'📋 MIỂNG TNC'!H1065)</f>
        <v/>
      </c>
      <c r="E6249" t="e">
        <v>#VALUE!</v>
      </c>
      <c r="F6249">
        <f>IF('📋 MIỂNG TNC'!A1065="","",'📋 MIỂNG TNC'!J1065)</f>
        <v/>
      </c>
      <c r="G6249">
        <f>IF('📋 MIỂNG TNC'!A1065="","",'📋 MIỂNG TNC'!K1065)</f>
        <v/>
      </c>
      <c r="H6249">
        <f>IF('📋 MIỂNG TNC'!A1065="","",'📋 MIỂNG TNC'!L1065)</f>
        <v/>
      </c>
      <c r="I6249">
        <f>IF('📋 MIỂNG TNC'!A1065="","",'📋 MIỂNG TNC'!M1065)</f>
        <v/>
      </c>
      <c r="J6249">
        <f>IF('📋 MIỂNG TNC'!A1065="","",'📋 MIỂNG TNC'!D1065)</f>
        <v/>
      </c>
      <c r="L6249">
        <f>N(L6248)+IF(AND('🔎 TRA CỨU NHANH'!$C$2&lt;&gt;"",OR(ISNUMBER(SEARCH('🔎 TRA CỨU NHANH'!$C$2,$A6249)),ISNUMBER(SEARCH('🔎 TRA CỨU NHANH'!$C$2,$B6249)))),1,0)</f>
        <v/>
      </c>
      <c r="M6249">
        <f>IF(L6249&gt;N(L6248),L6249,"")</f>
        <v/>
      </c>
    </row>
    <row r="6250">
      <c r="A6250">
        <f>IF('📋 MIỂNG TNC'!A1066="","",'📋 MIỂNG TNC'!A1066)</f>
        <v/>
      </c>
      <c r="B6250">
        <f>IF('📋 MIỂNG TNC'!A1066="","",'📋 MIỂNG TNC'!P1066)</f>
        <v/>
      </c>
      <c r="C6250">
        <f>IF('📋 MIỂNG TNC'!A1066="","","Miểng")</f>
        <v/>
      </c>
      <c r="D6250">
        <f>IF('📋 MIỂNG TNC'!A1066="","",'📋 MIỂNG TNC'!H1066)</f>
        <v/>
      </c>
      <c r="E6250" t="e">
        <v>#VALUE!</v>
      </c>
      <c r="F6250">
        <f>IF('📋 MIỂNG TNC'!A1066="","",'📋 MIỂNG TNC'!J1066)</f>
        <v/>
      </c>
      <c r="G6250">
        <f>IF('📋 MIỂNG TNC'!A1066="","",'📋 MIỂNG TNC'!K1066)</f>
        <v/>
      </c>
      <c r="H6250">
        <f>IF('📋 MIỂNG TNC'!A1066="","",'📋 MIỂNG TNC'!L1066)</f>
        <v/>
      </c>
      <c r="I6250">
        <f>IF('📋 MIỂNG TNC'!A1066="","",'📋 MIỂNG TNC'!M1066)</f>
        <v/>
      </c>
      <c r="J6250">
        <f>IF('📋 MIỂNG TNC'!A1066="","",'📋 MIỂNG TNC'!D1066)</f>
        <v/>
      </c>
      <c r="L6250">
        <f>N(L6249)+IF(AND('🔎 TRA CỨU NHANH'!$C$2&lt;&gt;"",OR(ISNUMBER(SEARCH('🔎 TRA CỨU NHANH'!$C$2,$A6250)),ISNUMBER(SEARCH('🔎 TRA CỨU NHANH'!$C$2,$B6250)))),1,0)</f>
        <v/>
      </c>
      <c r="M6250">
        <f>IF(L6250&gt;N(L6249),L6250,"")</f>
        <v/>
      </c>
    </row>
    <row r="6251">
      <c r="A6251">
        <f>IF('📋 MIỂNG TNC'!A1067="","",'📋 MIỂNG TNC'!A1067)</f>
        <v/>
      </c>
      <c r="B6251">
        <f>IF('📋 MIỂNG TNC'!A1067="","",'📋 MIỂNG TNC'!P1067)</f>
        <v/>
      </c>
      <c r="C6251">
        <f>IF('📋 MIỂNG TNC'!A1067="","","Miểng")</f>
        <v/>
      </c>
      <c r="D6251">
        <f>IF('📋 MIỂNG TNC'!A1067="","",'📋 MIỂNG TNC'!H1067)</f>
        <v/>
      </c>
      <c r="E6251" t="e">
        <v>#VALUE!</v>
      </c>
      <c r="F6251">
        <f>IF('📋 MIỂNG TNC'!A1067="","",'📋 MIỂNG TNC'!J1067)</f>
        <v/>
      </c>
      <c r="G6251">
        <f>IF('📋 MIỂNG TNC'!A1067="","",'📋 MIỂNG TNC'!K1067)</f>
        <v/>
      </c>
      <c r="H6251">
        <f>IF('📋 MIỂNG TNC'!A1067="","",'📋 MIỂNG TNC'!L1067)</f>
        <v/>
      </c>
      <c r="I6251">
        <f>IF('📋 MIỂNG TNC'!A1067="","",'📋 MIỂNG TNC'!M1067)</f>
        <v/>
      </c>
      <c r="J6251">
        <f>IF('📋 MIỂNG TNC'!A1067="","",'📋 MIỂNG TNC'!D1067)</f>
        <v/>
      </c>
      <c r="L6251">
        <f>N(L6250)+IF(AND('🔎 TRA CỨU NHANH'!$C$2&lt;&gt;"",OR(ISNUMBER(SEARCH('🔎 TRA CỨU NHANH'!$C$2,$A6251)),ISNUMBER(SEARCH('🔎 TRA CỨU NHANH'!$C$2,$B6251)))),1,0)</f>
        <v/>
      </c>
      <c r="M6251">
        <f>IF(L6251&gt;N(L6250),L6251,"")</f>
        <v/>
      </c>
    </row>
    <row r="6252">
      <c r="A6252">
        <f>IF('📋 MIỂNG TNC'!A1068="","",'📋 MIỂNG TNC'!A1068)</f>
        <v/>
      </c>
      <c r="B6252">
        <f>IF('📋 MIỂNG TNC'!A1068="","",'📋 MIỂNG TNC'!P1068)</f>
        <v/>
      </c>
      <c r="C6252">
        <f>IF('📋 MIỂNG TNC'!A1068="","","Miểng")</f>
        <v/>
      </c>
      <c r="D6252">
        <f>IF('📋 MIỂNG TNC'!A1068="","",'📋 MIỂNG TNC'!H1068)</f>
        <v/>
      </c>
      <c r="E6252" t="e">
        <v>#VALUE!</v>
      </c>
      <c r="F6252">
        <f>IF('📋 MIỂNG TNC'!A1068="","",'📋 MIỂNG TNC'!J1068)</f>
        <v/>
      </c>
      <c r="G6252">
        <f>IF('📋 MIỂNG TNC'!A1068="","",'📋 MIỂNG TNC'!K1068)</f>
        <v/>
      </c>
      <c r="H6252">
        <f>IF('📋 MIỂNG TNC'!A1068="","",'📋 MIỂNG TNC'!L1068)</f>
        <v/>
      </c>
      <c r="I6252">
        <f>IF('📋 MIỂNG TNC'!A1068="","",'📋 MIỂNG TNC'!M1068)</f>
        <v/>
      </c>
      <c r="J6252">
        <f>IF('📋 MIỂNG TNC'!A1068="","",'📋 MIỂNG TNC'!D1068)</f>
        <v/>
      </c>
      <c r="L6252">
        <f>N(L6251)+IF(AND('🔎 TRA CỨU NHANH'!$C$2&lt;&gt;"",OR(ISNUMBER(SEARCH('🔎 TRA CỨU NHANH'!$C$2,$A6252)),ISNUMBER(SEARCH('🔎 TRA CỨU NHANH'!$C$2,$B6252)))),1,0)</f>
        <v/>
      </c>
      <c r="M6252">
        <f>IF(L6252&gt;N(L6251),L6252,"")</f>
        <v/>
      </c>
    </row>
    <row r="6253">
      <c r="A6253">
        <f>IF('📋 MIỂNG TNC'!A1069="","",'📋 MIỂNG TNC'!A1069)</f>
        <v/>
      </c>
      <c r="B6253">
        <f>IF('📋 MIỂNG TNC'!A1069="","",'📋 MIỂNG TNC'!P1069)</f>
        <v/>
      </c>
      <c r="C6253">
        <f>IF('📋 MIỂNG TNC'!A1069="","","Miểng")</f>
        <v/>
      </c>
      <c r="D6253">
        <f>IF('📋 MIỂNG TNC'!A1069="","",'📋 MIỂNG TNC'!H1069)</f>
        <v/>
      </c>
      <c r="E6253" t="e">
        <v>#VALUE!</v>
      </c>
      <c r="F6253">
        <f>IF('📋 MIỂNG TNC'!A1069="","",'📋 MIỂNG TNC'!J1069)</f>
        <v/>
      </c>
      <c r="G6253">
        <f>IF('📋 MIỂNG TNC'!A1069="","",'📋 MIỂNG TNC'!K1069)</f>
        <v/>
      </c>
      <c r="H6253">
        <f>IF('📋 MIỂNG TNC'!A1069="","",'📋 MIỂNG TNC'!L1069)</f>
        <v/>
      </c>
      <c r="I6253">
        <f>IF('📋 MIỂNG TNC'!A1069="","",'📋 MIỂNG TNC'!M1069)</f>
        <v/>
      </c>
      <c r="J6253">
        <f>IF('📋 MIỂNG TNC'!A1069="","",'📋 MIỂNG TNC'!D1069)</f>
        <v/>
      </c>
      <c r="L6253">
        <f>N(L6252)+IF(AND('🔎 TRA CỨU NHANH'!$C$2&lt;&gt;"",OR(ISNUMBER(SEARCH('🔎 TRA CỨU NHANH'!$C$2,$A6253)),ISNUMBER(SEARCH('🔎 TRA CỨU NHANH'!$C$2,$B6253)))),1,0)</f>
        <v/>
      </c>
      <c r="M6253">
        <f>IF(L6253&gt;N(L6252),L6253,"")</f>
        <v/>
      </c>
    </row>
    <row r="6254">
      <c r="A6254">
        <f>IF('📋 MIỂNG TNC'!A1070="","",'📋 MIỂNG TNC'!A1070)</f>
        <v/>
      </c>
      <c r="B6254">
        <f>IF('📋 MIỂNG TNC'!A1070="","",'📋 MIỂNG TNC'!P1070)</f>
        <v/>
      </c>
      <c r="C6254">
        <f>IF('📋 MIỂNG TNC'!A1070="","","Miểng")</f>
        <v/>
      </c>
      <c r="D6254">
        <f>IF('📋 MIỂNG TNC'!A1070="","",'📋 MIỂNG TNC'!H1070)</f>
        <v/>
      </c>
      <c r="E6254" t="e">
        <v>#VALUE!</v>
      </c>
      <c r="F6254" s="37">
        <f>IF('📋 MIỂNG TNC'!A1070="","",'📋 MIỂNG TNC'!J1070)</f>
        <v/>
      </c>
      <c r="G6254" s="37">
        <f>IF('📋 MIỂNG TNC'!A1070="","",'📋 MIỂNG TNC'!K1070)</f>
        <v/>
      </c>
      <c r="H6254" s="37">
        <f>IF('📋 MIỂNG TNC'!A1070="","",'📋 MIỂNG TNC'!L1070)</f>
        <v/>
      </c>
      <c r="I6254">
        <f>IF('📋 MIỂNG TNC'!A1070="","",'📋 MIỂNG TNC'!M1070)</f>
        <v/>
      </c>
      <c r="J6254">
        <f>IF('📋 MIỂNG TNC'!A1070="","",'📋 MIỂNG TNC'!D1070)</f>
        <v/>
      </c>
      <c r="L6254">
        <f>N(L6253)+IF(AND('🔎 TRA CỨU NHANH'!$C$2&lt;&gt;"",OR(ISNUMBER(SEARCH('🔎 TRA CỨU NHANH'!$C$2,$A6254)),ISNUMBER(SEARCH('🔎 TRA CỨU NHANH'!$C$2,$B6254)))),1,0)</f>
        <v/>
      </c>
      <c r="M6254">
        <f>IF(L6254&gt;N(L6253),L6254,"")</f>
        <v/>
      </c>
    </row>
    <row r="6255">
      <c r="A6255">
        <f>IF('📋 MIỂNG TNC'!A1071="","",'📋 MIỂNG TNC'!A1071)</f>
        <v/>
      </c>
      <c r="B6255">
        <f>IF('📋 MIỂNG TNC'!A1071="","",'📋 MIỂNG TNC'!P1071)</f>
        <v/>
      </c>
      <c r="C6255">
        <f>IF('📋 MIỂNG TNC'!A1071="","","Miểng")</f>
        <v/>
      </c>
      <c r="D6255">
        <f>IF('📋 MIỂNG TNC'!A1071="","",'📋 MIỂNG TNC'!H1071)</f>
        <v/>
      </c>
      <c r="E6255" t="e">
        <v>#VALUE!</v>
      </c>
      <c r="F6255">
        <f>IF('📋 MIỂNG TNC'!A1071="","",'📋 MIỂNG TNC'!J1071)</f>
        <v/>
      </c>
      <c r="G6255">
        <f>IF('📋 MIỂNG TNC'!A1071="","",'📋 MIỂNG TNC'!K1071)</f>
        <v/>
      </c>
      <c r="H6255">
        <f>IF('📋 MIỂNG TNC'!A1071="","",'📋 MIỂNG TNC'!L1071)</f>
        <v/>
      </c>
      <c r="I6255">
        <f>IF('📋 MIỂNG TNC'!A1071="","",'📋 MIỂNG TNC'!M1071)</f>
        <v/>
      </c>
      <c r="J6255">
        <f>IF('📋 MIỂNG TNC'!A1071="","",'📋 MIỂNG TNC'!D1071)</f>
        <v/>
      </c>
      <c r="L6255">
        <f>N(L6254)+IF(AND('🔎 TRA CỨU NHANH'!$C$2&lt;&gt;"",OR(ISNUMBER(SEARCH('🔎 TRA CỨU NHANH'!$C$2,$A6255)),ISNUMBER(SEARCH('🔎 TRA CỨU NHANH'!$C$2,$B6255)))),1,0)</f>
        <v/>
      </c>
      <c r="M6255">
        <f>IF(L6255&gt;N(L6254),L6255,"")</f>
        <v/>
      </c>
    </row>
    <row r="6256">
      <c r="A6256">
        <f>IF('📋 MIỂNG TNC'!A1072="","",'📋 MIỂNG TNC'!A1072)</f>
        <v/>
      </c>
      <c r="B6256">
        <f>IF('📋 MIỂNG TNC'!A1072="","",'📋 MIỂNG TNC'!P1072)</f>
        <v/>
      </c>
      <c r="C6256">
        <f>IF('📋 MIỂNG TNC'!A1072="","","Miểng")</f>
        <v/>
      </c>
      <c r="D6256">
        <f>IF('📋 MIỂNG TNC'!A1072="","",'📋 MIỂNG TNC'!H1072)</f>
        <v/>
      </c>
      <c r="E6256" t="e">
        <v>#VALUE!</v>
      </c>
      <c r="F6256">
        <f>IF('📋 MIỂNG TNC'!A1072="","",'📋 MIỂNG TNC'!J1072)</f>
        <v/>
      </c>
      <c r="G6256">
        <f>IF('📋 MIỂNG TNC'!A1072="","",'📋 MIỂNG TNC'!K1072)</f>
        <v/>
      </c>
      <c r="H6256">
        <f>IF('📋 MIỂNG TNC'!A1072="","",'📋 MIỂNG TNC'!L1072)</f>
        <v/>
      </c>
      <c r="I6256">
        <f>IF('📋 MIỂNG TNC'!A1072="","",'📋 MIỂNG TNC'!M1072)</f>
        <v/>
      </c>
      <c r="J6256">
        <f>IF('📋 MIỂNG TNC'!A1072="","",'📋 MIỂNG TNC'!D1072)</f>
        <v/>
      </c>
      <c r="L6256">
        <f>N(L6255)+IF(AND('🔎 TRA CỨU NHANH'!$C$2&lt;&gt;"",OR(ISNUMBER(SEARCH('🔎 TRA CỨU NHANH'!$C$2,$A6256)),ISNUMBER(SEARCH('🔎 TRA CỨU NHANH'!$C$2,$B6256)))),1,0)</f>
        <v/>
      </c>
      <c r="M6256">
        <f>IF(L6256&gt;N(L6255),L6256,"")</f>
        <v/>
      </c>
    </row>
    <row r="6257">
      <c r="A6257">
        <f>IF('📋 MIỂNG TNC'!A1073="","",'📋 MIỂNG TNC'!A1073)</f>
        <v/>
      </c>
      <c r="B6257">
        <f>IF('📋 MIỂNG TNC'!A1073="","",'📋 MIỂNG TNC'!P1073)</f>
        <v/>
      </c>
      <c r="C6257">
        <f>IF('📋 MIỂNG TNC'!A1073="","","Miểng")</f>
        <v/>
      </c>
      <c r="D6257">
        <f>IF('📋 MIỂNG TNC'!A1073="","",'📋 MIỂNG TNC'!H1073)</f>
        <v/>
      </c>
      <c r="E6257" t="e">
        <v>#VALUE!</v>
      </c>
      <c r="F6257">
        <f>IF('📋 MIỂNG TNC'!A1073="","",'📋 MIỂNG TNC'!J1073)</f>
        <v/>
      </c>
      <c r="G6257">
        <f>IF('📋 MIỂNG TNC'!A1073="","",'📋 MIỂNG TNC'!K1073)</f>
        <v/>
      </c>
      <c r="H6257">
        <f>IF('📋 MIỂNG TNC'!A1073="","",'📋 MIỂNG TNC'!L1073)</f>
        <v/>
      </c>
      <c r="I6257">
        <f>IF('📋 MIỂNG TNC'!A1073="","",'📋 MIỂNG TNC'!M1073)</f>
        <v/>
      </c>
      <c r="J6257">
        <f>IF('📋 MIỂNG TNC'!A1073="","",'📋 MIỂNG TNC'!D1073)</f>
        <v/>
      </c>
      <c r="L6257">
        <f>N(L6256)+IF(AND('🔎 TRA CỨU NHANH'!$C$2&lt;&gt;"",OR(ISNUMBER(SEARCH('🔎 TRA CỨU NHANH'!$C$2,$A6257)),ISNUMBER(SEARCH('🔎 TRA CỨU NHANH'!$C$2,$B6257)))),1,0)</f>
        <v/>
      </c>
      <c r="M6257">
        <f>IF(L6257&gt;N(L6256),L6257,"")</f>
        <v/>
      </c>
    </row>
    <row r="6258">
      <c r="A6258">
        <f>IF('📋 MIỂNG TNC'!A1074="","",'📋 MIỂNG TNC'!A1074)</f>
        <v/>
      </c>
      <c r="B6258">
        <f>IF('📋 MIỂNG TNC'!A1074="","",'📋 MIỂNG TNC'!P1074)</f>
        <v/>
      </c>
      <c r="C6258">
        <f>IF('📋 MIỂNG TNC'!A1074="","","Miểng")</f>
        <v/>
      </c>
      <c r="D6258">
        <f>IF('📋 MIỂNG TNC'!A1074="","",'📋 MIỂNG TNC'!H1074)</f>
        <v/>
      </c>
      <c r="E6258" t="e">
        <v>#VALUE!</v>
      </c>
      <c r="F6258">
        <f>IF('📋 MIỂNG TNC'!A1074="","",'📋 MIỂNG TNC'!J1074)</f>
        <v/>
      </c>
      <c r="G6258">
        <f>IF('📋 MIỂNG TNC'!A1074="","",'📋 MIỂNG TNC'!K1074)</f>
        <v/>
      </c>
      <c r="H6258">
        <f>IF('📋 MIỂNG TNC'!A1074="","",'📋 MIỂNG TNC'!L1074)</f>
        <v/>
      </c>
      <c r="I6258">
        <f>IF('📋 MIỂNG TNC'!A1074="","",'📋 MIỂNG TNC'!M1074)</f>
        <v/>
      </c>
      <c r="J6258">
        <f>IF('📋 MIỂNG TNC'!A1074="","",'📋 MIỂNG TNC'!D1074)</f>
        <v/>
      </c>
      <c r="L6258">
        <f>N(L6257)+IF(AND('🔎 TRA CỨU NHANH'!$C$2&lt;&gt;"",OR(ISNUMBER(SEARCH('🔎 TRA CỨU NHANH'!$C$2,$A6258)),ISNUMBER(SEARCH('🔎 TRA CỨU NHANH'!$C$2,$B6258)))),1,0)</f>
        <v/>
      </c>
      <c r="M6258">
        <f>IF(L6258&gt;N(L6257),L6258,"")</f>
        <v/>
      </c>
    </row>
    <row r="6259">
      <c r="A6259">
        <f>IF('📋 MIỂNG TNC'!A1075="","",'📋 MIỂNG TNC'!A1075)</f>
        <v/>
      </c>
      <c r="B6259">
        <f>IF('📋 MIỂNG TNC'!A1075="","",'📋 MIỂNG TNC'!P1075)</f>
        <v/>
      </c>
      <c r="C6259">
        <f>IF('📋 MIỂNG TNC'!A1075="","","Miểng")</f>
        <v/>
      </c>
      <c r="D6259">
        <f>IF('📋 MIỂNG TNC'!A1075="","",'📋 MIỂNG TNC'!H1075)</f>
        <v/>
      </c>
      <c r="E6259" t="e">
        <v>#VALUE!</v>
      </c>
      <c r="F6259">
        <f>IF('📋 MIỂNG TNC'!A1075="","",'📋 MIỂNG TNC'!J1075)</f>
        <v/>
      </c>
      <c r="G6259">
        <f>IF('📋 MIỂNG TNC'!A1075="","",'📋 MIỂNG TNC'!K1075)</f>
        <v/>
      </c>
      <c r="H6259">
        <f>IF('📋 MIỂNG TNC'!A1075="","",'📋 MIỂNG TNC'!L1075)</f>
        <v/>
      </c>
      <c r="I6259">
        <f>IF('📋 MIỂNG TNC'!A1075="","",'📋 MIỂNG TNC'!M1075)</f>
        <v/>
      </c>
      <c r="J6259">
        <f>IF('📋 MIỂNG TNC'!A1075="","",'📋 MIỂNG TNC'!D1075)</f>
        <v/>
      </c>
      <c r="L6259">
        <f>N(L6258)+IF(AND('🔎 TRA CỨU NHANH'!$C$2&lt;&gt;"",OR(ISNUMBER(SEARCH('🔎 TRA CỨU NHANH'!$C$2,$A6259)),ISNUMBER(SEARCH('🔎 TRA CỨU NHANH'!$C$2,$B6259)))),1,0)</f>
        <v/>
      </c>
      <c r="M6259">
        <f>IF(L6259&gt;N(L6258),L6259,"")</f>
        <v/>
      </c>
    </row>
    <row r="6260">
      <c r="A6260">
        <f>IF('📋 MIỂNG TNC'!A1076="","",'📋 MIỂNG TNC'!A1076)</f>
        <v/>
      </c>
      <c r="B6260">
        <f>IF('📋 MIỂNG TNC'!A1076="","",'📋 MIỂNG TNC'!P1076)</f>
        <v/>
      </c>
      <c r="C6260">
        <f>IF('📋 MIỂNG TNC'!A1076="","","Miểng")</f>
        <v/>
      </c>
      <c r="D6260">
        <f>IF('📋 MIỂNG TNC'!A1076="","",'📋 MIỂNG TNC'!H1076)</f>
        <v/>
      </c>
      <c r="E6260" t="e">
        <v>#VALUE!</v>
      </c>
      <c r="F6260" s="37">
        <f>IF('📋 MIỂNG TNC'!A1076="","",'📋 MIỂNG TNC'!J1076)</f>
        <v/>
      </c>
      <c r="G6260" s="37">
        <f>IF('📋 MIỂNG TNC'!A1076="","",'📋 MIỂNG TNC'!K1076)</f>
        <v/>
      </c>
      <c r="H6260" s="37">
        <f>IF('📋 MIỂNG TNC'!A1076="","",'📋 MIỂNG TNC'!L1076)</f>
        <v/>
      </c>
      <c r="I6260">
        <f>IF('📋 MIỂNG TNC'!A1076="","",'📋 MIỂNG TNC'!M1076)</f>
        <v/>
      </c>
      <c r="J6260">
        <f>IF('📋 MIỂNG TNC'!A1076="","",'📋 MIỂNG TNC'!D1076)</f>
        <v/>
      </c>
      <c r="L6260">
        <f>N(L6259)+IF(AND('🔎 TRA CỨU NHANH'!$C$2&lt;&gt;"",OR(ISNUMBER(SEARCH('🔎 TRA CỨU NHANH'!$C$2,$A6260)),ISNUMBER(SEARCH('🔎 TRA CỨU NHANH'!$C$2,$B6260)))),1,0)</f>
        <v/>
      </c>
      <c r="M6260">
        <f>IF(L6260&gt;N(L6259),L6260,"")</f>
        <v/>
      </c>
    </row>
    <row r="6261">
      <c r="A6261">
        <f>IF('📋 MIỂNG TNC'!A1077="","",'📋 MIỂNG TNC'!A1077)</f>
        <v/>
      </c>
      <c r="B6261">
        <f>IF('📋 MIỂNG TNC'!A1077="","",'📋 MIỂNG TNC'!P1077)</f>
        <v/>
      </c>
      <c r="C6261">
        <f>IF('📋 MIỂNG TNC'!A1077="","","Miểng")</f>
        <v/>
      </c>
      <c r="D6261">
        <f>IF('📋 MIỂNG TNC'!A1077="","",'📋 MIỂNG TNC'!H1077)</f>
        <v/>
      </c>
      <c r="E6261" t="e">
        <v>#VALUE!</v>
      </c>
      <c r="F6261">
        <f>IF('📋 MIỂNG TNC'!A1077="","",'📋 MIỂNG TNC'!J1077)</f>
        <v/>
      </c>
      <c r="G6261">
        <f>IF('📋 MIỂNG TNC'!A1077="","",'📋 MIỂNG TNC'!K1077)</f>
        <v/>
      </c>
      <c r="H6261">
        <f>IF('📋 MIỂNG TNC'!A1077="","",'📋 MIỂNG TNC'!L1077)</f>
        <v/>
      </c>
      <c r="I6261">
        <f>IF('📋 MIỂNG TNC'!A1077="","",'📋 MIỂNG TNC'!M1077)</f>
        <v/>
      </c>
      <c r="J6261">
        <f>IF('📋 MIỂNG TNC'!A1077="","",'📋 MIỂNG TNC'!D1077)</f>
        <v/>
      </c>
      <c r="L6261">
        <f>N(L6260)+IF(AND('🔎 TRA CỨU NHANH'!$C$2&lt;&gt;"",OR(ISNUMBER(SEARCH('🔎 TRA CỨU NHANH'!$C$2,$A6261)),ISNUMBER(SEARCH('🔎 TRA CỨU NHANH'!$C$2,$B6261)))),1,0)</f>
        <v/>
      </c>
      <c r="M6261">
        <f>IF(L6261&gt;N(L6260),L6261,"")</f>
        <v/>
      </c>
    </row>
    <row r="6262">
      <c r="A6262">
        <f>IF('📋 MIỂNG TNC'!A1078="","",'📋 MIỂNG TNC'!A1078)</f>
        <v/>
      </c>
      <c r="B6262">
        <f>IF('📋 MIỂNG TNC'!A1078="","",'📋 MIỂNG TNC'!P1078)</f>
        <v/>
      </c>
      <c r="C6262">
        <f>IF('📋 MIỂNG TNC'!A1078="","","Miểng")</f>
        <v/>
      </c>
      <c r="D6262">
        <f>IF('📋 MIỂNG TNC'!A1078="","",'📋 MIỂNG TNC'!H1078)</f>
        <v/>
      </c>
      <c r="E6262" t="e">
        <v>#VALUE!</v>
      </c>
      <c r="F6262">
        <f>IF('📋 MIỂNG TNC'!A1078="","",'📋 MIỂNG TNC'!J1078)</f>
        <v/>
      </c>
      <c r="G6262">
        <f>IF('📋 MIỂNG TNC'!A1078="","",'📋 MIỂNG TNC'!K1078)</f>
        <v/>
      </c>
      <c r="H6262">
        <f>IF('📋 MIỂNG TNC'!A1078="","",'📋 MIỂNG TNC'!L1078)</f>
        <v/>
      </c>
      <c r="I6262">
        <f>IF('📋 MIỂNG TNC'!A1078="","",'📋 MIỂNG TNC'!M1078)</f>
        <v/>
      </c>
      <c r="J6262">
        <f>IF('📋 MIỂNG TNC'!A1078="","",'📋 MIỂNG TNC'!D1078)</f>
        <v/>
      </c>
      <c r="L6262">
        <f>N(L6261)+IF(AND('🔎 TRA CỨU NHANH'!$C$2&lt;&gt;"",OR(ISNUMBER(SEARCH('🔎 TRA CỨU NHANH'!$C$2,$A6262)),ISNUMBER(SEARCH('🔎 TRA CỨU NHANH'!$C$2,$B6262)))),1,0)</f>
        <v/>
      </c>
      <c r="M6262">
        <f>IF(L6262&gt;N(L6261),L6262,"")</f>
        <v/>
      </c>
    </row>
    <row r="6263">
      <c r="A6263">
        <f>IF('📋 MIỂNG TNC'!A1079="","",'📋 MIỂNG TNC'!A1079)</f>
        <v/>
      </c>
      <c r="B6263">
        <f>IF('📋 MIỂNG TNC'!A1079="","",'📋 MIỂNG TNC'!P1079)</f>
        <v/>
      </c>
      <c r="C6263">
        <f>IF('📋 MIỂNG TNC'!A1079="","","Miểng")</f>
        <v/>
      </c>
      <c r="D6263">
        <f>IF('📋 MIỂNG TNC'!A1079="","",'📋 MIỂNG TNC'!H1079)</f>
        <v/>
      </c>
      <c r="E6263" t="e">
        <v>#VALUE!</v>
      </c>
      <c r="F6263">
        <f>IF('📋 MIỂNG TNC'!A1079="","",'📋 MIỂNG TNC'!J1079)</f>
        <v/>
      </c>
      <c r="G6263">
        <f>IF('📋 MIỂNG TNC'!A1079="","",'📋 MIỂNG TNC'!K1079)</f>
        <v/>
      </c>
      <c r="H6263">
        <f>IF('📋 MIỂNG TNC'!A1079="","",'📋 MIỂNG TNC'!L1079)</f>
        <v/>
      </c>
      <c r="I6263">
        <f>IF('📋 MIỂNG TNC'!A1079="","",'📋 MIỂNG TNC'!M1079)</f>
        <v/>
      </c>
      <c r="J6263">
        <f>IF('📋 MIỂNG TNC'!A1079="","",'📋 MIỂNG TNC'!D1079)</f>
        <v/>
      </c>
      <c r="L6263">
        <f>N(L6262)+IF(AND('🔎 TRA CỨU NHANH'!$C$2&lt;&gt;"",OR(ISNUMBER(SEARCH('🔎 TRA CỨU NHANH'!$C$2,$A6263)),ISNUMBER(SEARCH('🔎 TRA CỨU NHANH'!$C$2,$B6263)))),1,0)</f>
        <v/>
      </c>
      <c r="M6263">
        <f>IF(L6263&gt;N(L6262),L6263,"")</f>
        <v/>
      </c>
    </row>
    <row r="6264">
      <c r="A6264">
        <f>IF('📋 MIỂNG TNC'!A1080="","",'📋 MIỂNG TNC'!A1080)</f>
        <v/>
      </c>
      <c r="B6264">
        <f>IF('📋 MIỂNG TNC'!A1080="","",'📋 MIỂNG TNC'!P1080)</f>
        <v/>
      </c>
      <c r="C6264">
        <f>IF('📋 MIỂNG TNC'!A1080="","","Miểng")</f>
        <v/>
      </c>
      <c r="D6264">
        <f>IF('📋 MIỂNG TNC'!A1080="","",'📋 MIỂNG TNC'!H1080)</f>
        <v/>
      </c>
      <c r="E6264" t="e">
        <v>#VALUE!</v>
      </c>
      <c r="F6264">
        <f>IF('📋 MIỂNG TNC'!A1080="","",'📋 MIỂNG TNC'!J1080)</f>
        <v/>
      </c>
      <c r="G6264">
        <f>IF('📋 MIỂNG TNC'!A1080="","",'📋 MIỂNG TNC'!K1080)</f>
        <v/>
      </c>
      <c r="H6264">
        <f>IF('📋 MIỂNG TNC'!A1080="","",'📋 MIỂNG TNC'!L1080)</f>
        <v/>
      </c>
      <c r="I6264">
        <f>IF('📋 MIỂNG TNC'!A1080="","",'📋 MIỂNG TNC'!M1080)</f>
        <v/>
      </c>
      <c r="J6264">
        <f>IF('📋 MIỂNG TNC'!A1080="","",'📋 MIỂNG TNC'!D1080)</f>
        <v/>
      </c>
      <c r="L6264">
        <f>N(L6263)+IF(AND('🔎 TRA CỨU NHANH'!$C$2&lt;&gt;"",OR(ISNUMBER(SEARCH('🔎 TRA CỨU NHANH'!$C$2,$A6264)),ISNUMBER(SEARCH('🔎 TRA CỨU NHANH'!$C$2,$B6264)))),1,0)</f>
        <v/>
      </c>
      <c r="M6264">
        <f>IF(L6264&gt;N(L6263),L6264,"")</f>
        <v/>
      </c>
    </row>
    <row r="6265">
      <c r="A6265">
        <f>IF('📋 MIỂNG TNC'!A1081="","",'📋 MIỂNG TNC'!A1081)</f>
        <v/>
      </c>
      <c r="B6265">
        <f>IF('📋 MIỂNG TNC'!A1081="","",'📋 MIỂNG TNC'!P1081)</f>
        <v/>
      </c>
      <c r="C6265">
        <f>IF('📋 MIỂNG TNC'!A1081="","","Miểng")</f>
        <v/>
      </c>
      <c r="D6265">
        <f>IF('📋 MIỂNG TNC'!A1081="","",'📋 MIỂNG TNC'!H1081)</f>
        <v/>
      </c>
      <c r="E6265" t="e">
        <v>#VALUE!</v>
      </c>
      <c r="F6265">
        <f>IF('📋 MIỂNG TNC'!A1081="","",'📋 MIỂNG TNC'!J1081)</f>
        <v/>
      </c>
      <c r="G6265">
        <f>IF('📋 MIỂNG TNC'!A1081="","",'📋 MIỂNG TNC'!K1081)</f>
        <v/>
      </c>
      <c r="H6265">
        <f>IF('📋 MIỂNG TNC'!A1081="","",'📋 MIỂNG TNC'!L1081)</f>
        <v/>
      </c>
      <c r="I6265">
        <f>IF('📋 MIỂNG TNC'!A1081="","",'📋 MIỂNG TNC'!M1081)</f>
        <v/>
      </c>
      <c r="J6265">
        <f>IF('📋 MIỂNG TNC'!A1081="","",'📋 MIỂNG TNC'!D1081)</f>
        <v/>
      </c>
      <c r="L6265">
        <f>N(L6264)+IF(AND('🔎 TRA CỨU NHANH'!$C$2&lt;&gt;"",OR(ISNUMBER(SEARCH('🔎 TRA CỨU NHANH'!$C$2,$A6265)),ISNUMBER(SEARCH('🔎 TRA CỨU NHANH'!$C$2,$B6265)))),1,0)</f>
        <v/>
      </c>
      <c r="M6265">
        <f>IF(L6265&gt;N(L6264),L6265,"")</f>
        <v/>
      </c>
    </row>
    <row r="6266">
      <c r="A6266">
        <f>IF('📋 MIỂNG TNC'!A1082="","",'📋 MIỂNG TNC'!A1082)</f>
        <v/>
      </c>
      <c r="B6266">
        <f>IF('📋 MIỂNG TNC'!A1082="","",'📋 MIỂNG TNC'!P1082)</f>
        <v/>
      </c>
      <c r="C6266">
        <f>IF('📋 MIỂNG TNC'!A1082="","","Miểng")</f>
        <v/>
      </c>
      <c r="D6266">
        <f>IF('📋 MIỂNG TNC'!A1082="","",'📋 MIỂNG TNC'!H1082)</f>
        <v/>
      </c>
      <c r="E6266" t="e">
        <v>#VALUE!</v>
      </c>
      <c r="F6266" s="37">
        <f>IF('📋 MIỂNG TNC'!A1082="","",'📋 MIỂNG TNC'!J1082)</f>
        <v/>
      </c>
      <c r="G6266" s="37">
        <f>IF('📋 MIỂNG TNC'!A1082="","",'📋 MIỂNG TNC'!K1082)</f>
        <v/>
      </c>
      <c r="H6266" s="37">
        <f>IF('📋 MIỂNG TNC'!A1082="","",'📋 MIỂNG TNC'!L1082)</f>
        <v/>
      </c>
      <c r="I6266">
        <f>IF('📋 MIỂNG TNC'!A1082="","",'📋 MIỂNG TNC'!M1082)</f>
        <v/>
      </c>
      <c r="J6266">
        <f>IF('📋 MIỂNG TNC'!A1082="","",'📋 MIỂNG TNC'!D1082)</f>
        <v/>
      </c>
      <c r="L6266">
        <f>N(L6265)+IF(AND('🔎 TRA CỨU NHANH'!$C$2&lt;&gt;"",OR(ISNUMBER(SEARCH('🔎 TRA CỨU NHANH'!$C$2,$A6266)),ISNUMBER(SEARCH('🔎 TRA CỨU NHANH'!$C$2,$B6266)))),1,0)</f>
        <v/>
      </c>
      <c r="M6266">
        <f>IF(L6266&gt;N(L6265),L6266,"")</f>
        <v/>
      </c>
    </row>
    <row r="6267">
      <c r="A6267">
        <f>IF('📋 MIỂNG TNC'!A1083="","",'📋 MIỂNG TNC'!A1083)</f>
        <v/>
      </c>
      <c r="B6267">
        <f>IF('📋 MIỂNG TNC'!A1083="","",'📋 MIỂNG TNC'!P1083)</f>
        <v/>
      </c>
      <c r="C6267">
        <f>IF('📋 MIỂNG TNC'!A1083="","","Miểng")</f>
        <v/>
      </c>
      <c r="D6267">
        <f>IF('📋 MIỂNG TNC'!A1083="","",'📋 MIỂNG TNC'!H1083)</f>
        <v/>
      </c>
      <c r="E6267" t="e">
        <v>#VALUE!</v>
      </c>
      <c r="F6267">
        <f>IF('📋 MIỂNG TNC'!A1083="","",'📋 MIỂNG TNC'!J1083)</f>
        <v/>
      </c>
      <c r="G6267">
        <f>IF('📋 MIỂNG TNC'!A1083="","",'📋 MIỂNG TNC'!K1083)</f>
        <v/>
      </c>
      <c r="H6267">
        <f>IF('📋 MIỂNG TNC'!A1083="","",'📋 MIỂNG TNC'!L1083)</f>
        <v/>
      </c>
      <c r="I6267">
        <f>IF('📋 MIỂNG TNC'!A1083="","",'📋 MIỂNG TNC'!M1083)</f>
        <v/>
      </c>
      <c r="J6267">
        <f>IF('📋 MIỂNG TNC'!A1083="","",'📋 MIỂNG TNC'!D1083)</f>
        <v/>
      </c>
      <c r="L6267">
        <f>N(L6266)+IF(AND('🔎 TRA CỨU NHANH'!$C$2&lt;&gt;"",OR(ISNUMBER(SEARCH('🔎 TRA CỨU NHANH'!$C$2,$A6267)),ISNUMBER(SEARCH('🔎 TRA CỨU NHANH'!$C$2,$B6267)))),1,0)</f>
        <v/>
      </c>
      <c r="M6267">
        <f>IF(L6267&gt;N(L6266),L6267,"")</f>
        <v/>
      </c>
    </row>
    <row r="6268">
      <c r="A6268">
        <f>IF('📋 MIỂNG TNC'!A1084="","",'📋 MIỂNG TNC'!A1084)</f>
        <v/>
      </c>
      <c r="B6268">
        <f>IF('📋 MIỂNG TNC'!A1084="","",'📋 MIỂNG TNC'!P1084)</f>
        <v/>
      </c>
      <c r="C6268">
        <f>IF('📋 MIỂNG TNC'!A1084="","","Miểng")</f>
        <v/>
      </c>
      <c r="D6268">
        <f>IF('📋 MIỂNG TNC'!A1084="","",'📋 MIỂNG TNC'!H1084)</f>
        <v/>
      </c>
      <c r="E6268" t="e">
        <v>#VALUE!</v>
      </c>
      <c r="F6268">
        <f>IF('📋 MIỂNG TNC'!A1084="","",'📋 MIỂNG TNC'!J1084)</f>
        <v/>
      </c>
      <c r="G6268">
        <f>IF('📋 MIỂNG TNC'!A1084="","",'📋 MIỂNG TNC'!K1084)</f>
        <v/>
      </c>
      <c r="H6268">
        <f>IF('📋 MIỂNG TNC'!A1084="","",'📋 MIỂNG TNC'!L1084)</f>
        <v/>
      </c>
      <c r="I6268">
        <f>IF('📋 MIỂNG TNC'!A1084="","",'📋 MIỂNG TNC'!M1084)</f>
        <v/>
      </c>
      <c r="J6268">
        <f>IF('📋 MIỂNG TNC'!A1084="","",'📋 MIỂNG TNC'!D1084)</f>
        <v/>
      </c>
      <c r="L6268">
        <f>N(L6267)+IF(AND('🔎 TRA CỨU NHANH'!$C$2&lt;&gt;"",OR(ISNUMBER(SEARCH('🔎 TRA CỨU NHANH'!$C$2,$A6268)),ISNUMBER(SEARCH('🔎 TRA CỨU NHANH'!$C$2,$B6268)))),1,0)</f>
        <v/>
      </c>
      <c r="M6268">
        <f>IF(L6268&gt;N(L6267),L6268,"")</f>
        <v/>
      </c>
    </row>
    <row r="6269">
      <c r="A6269">
        <f>IF('📋 MIỂNG TNC'!A1085="","",'📋 MIỂNG TNC'!A1085)</f>
        <v/>
      </c>
      <c r="B6269">
        <f>IF('📋 MIỂNG TNC'!A1085="","",'📋 MIỂNG TNC'!P1085)</f>
        <v/>
      </c>
      <c r="C6269">
        <f>IF('📋 MIỂNG TNC'!A1085="","","Miểng")</f>
        <v/>
      </c>
      <c r="D6269">
        <f>IF('📋 MIỂNG TNC'!A1085="","",'📋 MIỂNG TNC'!H1085)</f>
        <v/>
      </c>
      <c r="E6269" t="e">
        <v>#VALUE!</v>
      </c>
      <c r="F6269" s="37">
        <f>IF('📋 MIỂNG TNC'!A1085="","",'📋 MIỂNG TNC'!J1085)</f>
        <v/>
      </c>
      <c r="G6269" s="37">
        <f>IF('📋 MIỂNG TNC'!A1085="","",'📋 MIỂNG TNC'!K1085)</f>
        <v/>
      </c>
      <c r="H6269" s="37">
        <f>IF('📋 MIỂNG TNC'!A1085="","",'📋 MIỂNG TNC'!L1085)</f>
        <v/>
      </c>
      <c r="I6269">
        <f>IF('📋 MIỂNG TNC'!A1085="","",'📋 MIỂNG TNC'!M1085)</f>
        <v/>
      </c>
      <c r="J6269">
        <f>IF('📋 MIỂNG TNC'!A1085="","",'📋 MIỂNG TNC'!D1085)</f>
        <v/>
      </c>
      <c r="L6269">
        <f>N(L6268)+IF(AND('🔎 TRA CỨU NHANH'!$C$2&lt;&gt;"",OR(ISNUMBER(SEARCH('🔎 TRA CỨU NHANH'!$C$2,$A6269)),ISNUMBER(SEARCH('🔎 TRA CỨU NHANH'!$C$2,$B6269)))),1,0)</f>
        <v/>
      </c>
      <c r="M6269">
        <f>IF(L6269&gt;N(L6268),L6269,"")</f>
        <v/>
      </c>
    </row>
    <row r="6270">
      <c r="A6270">
        <f>IF('📋 MIỂNG TNC'!A1086="","",'📋 MIỂNG TNC'!A1086)</f>
        <v/>
      </c>
      <c r="B6270">
        <f>IF('📋 MIỂNG TNC'!A1086="","",'📋 MIỂNG TNC'!P1086)</f>
        <v/>
      </c>
      <c r="C6270">
        <f>IF('📋 MIỂNG TNC'!A1086="","","Miểng")</f>
        <v/>
      </c>
      <c r="D6270">
        <f>IF('📋 MIỂNG TNC'!A1086="","",'📋 MIỂNG TNC'!H1086)</f>
        <v/>
      </c>
      <c r="E6270" t="e">
        <v>#VALUE!</v>
      </c>
      <c r="F6270" s="37">
        <f>IF('📋 MIỂNG TNC'!A1086="","",'📋 MIỂNG TNC'!J1086)</f>
        <v/>
      </c>
      <c r="G6270" s="37">
        <f>IF('📋 MIỂNG TNC'!A1086="","",'📋 MIỂNG TNC'!K1086)</f>
        <v/>
      </c>
      <c r="H6270" s="37">
        <f>IF('📋 MIỂNG TNC'!A1086="","",'📋 MIỂNG TNC'!L1086)</f>
        <v/>
      </c>
      <c r="I6270">
        <f>IF('📋 MIỂNG TNC'!A1086="","",'📋 MIỂNG TNC'!M1086)</f>
        <v/>
      </c>
      <c r="J6270">
        <f>IF('📋 MIỂNG TNC'!A1086="","",'📋 MIỂNG TNC'!D1086)</f>
        <v/>
      </c>
      <c r="L6270">
        <f>N(L6269)+IF(AND('🔎 TRA CỨU NHANH'!$C$2&lt;&gt;"",OR(ISNUMBER(SEARCH('🔎 TRA CỨU NHANH'!$C$2,$A6270)),ISNUMBER(SEARCH('🔎 TRA CỨU NHANH'!$C$2,$B6270)))),1,0)</f>
        <v/>
      </c>
      <c r="M6270">
        <f>IF(L6270&gt;N(L6269),L6270,"")</f>
        <v/>
      </c>
    </row>
    <row r="6271">
      <c r="A6271">
        <f>IF('📋 MIỂNG TNC'!A1087="","",'📋 MIỂNG TNC'!A1087)</f>
        <v/>
      </c>
      <c r="B6271">
        <f>IF('📋 MIỂNG TNC'!A1087="","",'📋 MIỂNG TNC'!P1087)</f>
        <v/>
      </c>
      <c r="C6271">
        <f>IF('📋 MIỂNG TNC'!A1087="","","Miểng")</f>
        <v/>
      </c>
      <c r="D6271">
        <f>IF('📋 MIỂNG TNC'!A1087="","",'📋 MIỂNG TNC'!H1087)</f>
        <v/>
      </c>
      <c r="E6271" t="e">
        <v>#VALUE!</v>
      </c>
      <c r="F6271">
        <f>IF('📋 MIỂNG TNC'!A1087="","",'📋 MIỂNG TNC'!J1087)</f>
        <v/>
      </c>
      <c r="G6271">
        <f>IF('📋 MIỂNG TNC'!A1087="","",'📋 MIỂNG TNC'!K1087)</f>
        <v/>
      </c>
      <c r="H6271">
        <f>IF('📋 MIỂNG TNC'!A1087="","",'📋 MIỂNG TNC'!L1087)</f>
        <v/>
      </c>
      <c r="I6271">
        <f>IF('📋 MIỂNG TNC'!A1087="","",'📋 MIỂNG TNC'!M1087)</f>
        <v/>
      </c>
      <c r="J6271">
        <f>IF('📋 MIỂNG TNC'!A1087="","",'📋 MIỂNG TNC'!D1087)</f>
        <v/>
      </c>
      <c r="L6271">
        <f>N(L6270)+IF(AND('🔎 TRA CỨU NHANH'!$C$2&lt;&gt;"",OR(ISNUMBER(SEARCH('🔎 TRA CỨU NHANH'!$C$2,$A6271)),ISNUMBER(SEARCH('🔎 TRA CỨU NHANH'!$C$2,$B6271)))),1,0)</f>
        <v/>
      </c>
      <c r="M6271">
        <f>IF(L6271&gt;N(L6270),L6271,"")</f>
        <v/>
      </c>
    </row>
    <row r="6272">
      <c r="A6272">
        <f>IF('📋 MIỂNG TNC'!A1088="","",'📋 MIỂNG TNC'!A1088)</f>
        <v/>
      </c>
      <c r="B6272">
        <f>IF('📋 MIỂNG TNC'!A1088="","",'📋 MIỂNG TNC'!P1088)</f>
        <v/>
      </c>
      <c r="C6272">
        <f>IF('📋 MIỂNG TNC'!A1088="","","Miểng")</f>
        <v/>
      </c>
      <c r="D6272">
        <f>IF('📋 MIỂNG TNC'!A1088="","",'📋 MIỂNG TNC'!H1088)</f>
        <v/>
      </c>
      <c r="E6272" t="e">
        <v>#VALUE!</v>
      </c>
      <c r="F6272" s="37">
        <f>IF('📋 MIỂNG TNC'!A1088="","",'📋 MIỂNG TNC'!J1088)</f>
        <v/>
      </c>
      <c r="G6272" s="37">
        <f>IF('📋 MIỂNG TNC'!A1088="","",'📋 MIỂNG TNC'!K1088)</f>
        <v/>
      </c>
      <c r="H6272" s="37">
        <f>IF('📋 MIỂNG TNC'!A1088="","",'📋 MIỂNG TNC'!L1088)</f>
        <v/>
      </c>
      <c r="I6272">
        <f>IF('📋 MIỂNG TNC'!A1088="","",'📋 MIỂNG TNC'!M1088)</f>
        <v/>
      </c>
      <c r="J6272">
        <f>IF('📋 MIỂNG TNC'!A1088="","",'📋 MIỂNG TNC'!D1088)</f>
        <v/>
      </c>
      <c r="L6272">
        <f>N(L6271)+IF(AND('🔎 TRA CỨU NHANH'!$C$2&lt;&gt;"",OR(ISNUMBER(SEARCH('🔎 TRA CỨU NHANH'!$C$2,$A6272)),ISNUMBER(SEARCH('🔎 TRA CỨU NHANH'!$C$2,$B6272)))),1,0)</f>
        <v/>
      </c>
      <c r="M6272">
        <f>IF(L6272&gt;N(L6271),L6272,"")</f>
        <v/>
      </c>
    </row>
    <row r="6273">
      <c r="A6273">
        <f>IF('📋 MIỂNG TNC'!A1089="","",'📋 MIỂNG TNC'!A1089)</f>
        <v/>
      </c>
      <c r="B6273">
        <f>IF('📋 MIỂNG TNC'!A1089="","",'📋 MIỂNG TNC'!P1089)</f>
        <v/>
      </c>
      <c r="C6273">
        <f>IF('📋 MIỂNG TNC'!A1089="","","Miểng")</f>
        <v/>
      </c>
      <c r="D6273">
        <f>IF('📋 MIỂNG TNC'!A1089="","",'📋 MIỂNG TNC'!H1089)</f>
        <v/>
      </c>
      <c r="E6273" t="e">
        <v>#VALUE!</v>
      </c>
      <c r="F6273">
        <f>IF('📋 MIỂNG TNC'!A1089="","",'📋 MIỂNG TNC'!J1089)</f>
        <v/>
      </c>
      <c r="G6273">
        <f>IF('📋 MIỂNG TNC'!A1089="","",'📋 MIỂNG TNC'!K1089)</f>
        <v/>
      </c>
      <c r="H6273">
        <f>IF('📋 MIỂNG TNC'!A1089="","",'📋 MIỂNG TNC'!L1089)</f>
        <v/>
      </c>
      <c r="I6273">
        <f>IF('📋 MIỂNG TNC'!A1089="","",'📋 MIỂNG TNC'!M1089)</f>
        <v/>
      </c>
      <c r="J6273">
        <f>IF('📋 MIỂNG TNC'!A1089="","",'📋 MIỂNG TNC'!D1089)</f>
        <v/>
      </c>
      <c r="L6273">
        <f>N(L6272)+IF(AND('🔎 TRA CỨU NHANH'!$C$2&lt;&gt;"",OR(ISNUMBER(SEARCH('🔎 TRA CỨU NHANH'!$C$2,$A6273)),ISNUMBER(SEARCH('🔎 TRA CỨU NHANH'!$C$2,$B6273)))),1,0)</f>
        <v/>
      </c>
      <c r="M6273">
        <f>IF(L6273&gt;N(L6272),L6273,"")</f>
        <v/>
      </c>
    </row>
    <row r="6274">
      <c r="A6274">
        <f>IF('📋 MIỂNG TNC'!A1090="","",'📋 MIỂNG TNC'!A1090)</f>
        <v/>
      </c>
      <c r="B6274">
        <f>IF('📋 MIỂNG TNC'!A1090="","",'📋 MIỂNG TNC'!P1090)</f>
        <v/>
      </c>
      <c r="C6274">
        <f>IF('📋 MIỂNG TNC'!A1090="","","Miểng")</f>
        <v/>
      </c>
      <c r="D6274">
        <f>IF('📋 MIỂNG TNC'!A1090="","",'📋 MIỂNG TNC'!H1090)</f>
        <v/>
      </c>
      <c r="E6274" t="e">
        <v>#VALUE!</v>
      </c>
      <c r="F6274">
        <f>IF('📋 MIỂNG TNC'!A1090="","",'📋 MIỂNG TNC'!J1090)</f>
        <v/>
      </c>
      <c r="G6274">
        <f>IF('📋 MIỂNG TNC'!A1090="","",'📋 MIỂNG TNC'!K1090)</f>
        <v/>
      </c>
      <c r="H6274">
        <f>IF('📋 MIỂNG TNC'!A1090="","",'📋 MIỂNG TNC'!L1090)</f>
        <v/>
      </c>
      <c r="I6274">
        <f>IF('📋 MIỂNG TNC'!A1090="","",'📋 MIỂNG TNC'!M1090)</f>
        <v/>
      </c>
      <c r="J6274">
        <f>IF('📋 MIỂNG TNC'!A1090="","",'📋 MIỂNG TNC'!D1090)</f>
        <v/>
      </c>
      <c r="L6274">
        <f>N(L6273)+IF(AND('🔎 TRA CỨU NHANH'!$C$2&lt;&gt;"",OR(ISNUMBER(SEARCH('🔎 TRA CỨU NHANH'!$C$2,$A6274)),ISNUMBER(SEARCH('🔎 TRA CỨU NHANH'!$C$2,$B6274)))),1,0)</f>
        <v/>
      </c>
      <c r="M6274">
        <f>IF(L6274&gt;N(L6273),L6274,"")</f>
        <v/>
      </c>
    </row>
    <row r="6275">
      <c r="A6275">
        <f>IF('📋 MIỂNG TNC'!A1091="","",'📋 MIỂNG TNC'!A1091)</f>
        <v/>
      </c>
      <c r="B6275">
        <f>IF('📋 MIỂNG TNC'!A1091="","",'📋 MIỂNG TNC'!P1091)</f>
        <v/>
      </c>
      <c r="C6275">
        <f>IF('📋 MIỂNG TNC'!A1091="","","Miểng")</f>
        <v/>
      </c>
      <c r="D6275">
        <f>IF('📋 MIỂNG TNC'!A1091="","",'📋 MIỂNG TNC'!H1091)</f>
        <v/>
      </c>
      <c r="E6275" t="e">
        <v>#VALUE!</v>
      </c>
      <c r="F6275">
        <f>IF('📋 MIỂNG TNC'!A1091="","",'📋 MIỂNG TNC'!J1091)</f>
        <v/>
      </c>
      <c r="G6275">
        <f>IF('📋 MIỂNG TNC'!A1091="","",'📋 MIỂNG TNC'!K1091)</f>
        <v/>
      </c>
      <c r="H6275">
        <f>IF('📋 MIỂNG TNC'!A1091="","",'📋 MIỂNG TNC'!L1091)</f>
        <v/>
      </c>
      <c r="I6275">
        <f>IF('📋 MIỂNG TNC'!A1091="","",'📋 MIỂNG TNC'!M1091)</f>
        <v/>
      </c>
      <c r="J6275">
        <f>IF('📋 MIỂNG TNC'!A1091="","",'📋 MIỂNG TNC'!D1091)</f>
        <v/>
      </c>
      <c r="L6275">
        <f>N(L6274)+IF(AND('🔎 TRA CỨU NHANH'!$C$2&lt;&gt;"",OR(ISNUMBER(SEARCH('🔎 TRA CỨU NHANH'!$C$2,$A6275)),ISNUMBER(SEARCH('🔎 TRA CỨU NHANH'!$C$2,$B6275)))),1,0)</f>
        <v/>
      </c>
      <c r="M6275">
        <f>IF(L6275&gt;N(L6274),L6275,"")</f>
        <v/>
      </c>
    </row>
    <row r="6276">
      <c r="A6276">
        <f>IF('📋 MIỂNG TNC'!A1092="","",'📋 MIỂNG TNC'!A1092)</f>
        <v/>
      </c>
      <c r="B6276">
        <f>IF('📋 MIỂNG TNC'!A1092="","",'📋 MIỂNG TNC'!P1092)</f>
        <v/>
      </c>
      <c r="C6276">
        <f>IF('📋 MIỂNG TNC'!A1092="","","Miểng")</f>
        <v/>
      </c>
      <c r="D6276">
        <f>IF('📋 MIỂNG TNC'!A1092="","",'📋 MIỂNG TNC'!H1092)</f>
        <v/>
      </c>
      <c r="E6276" t="e">
        <v>#VALUE!</v>
      </c>
      <c r="F6276">
        <f>IF('📋 MIỂNG TNC'!A1092="","",'📋 MIỂNG TNC'!J1092)</f>
        <v/>
      </c>
      <c r="G6276">
        <f>IF('📋 MIỂNG TNC'!A1092="","",'📋 MIỂNG TNC'!K1092)</f>
        <v/>
      </c>
      <c r="H6276">
        <f>IF('📋 MIỂNG TNC'!A1092="","",'📋 MIỂNG TNC'!L1092)</f>
        <v/>
      </c>
      <c r="I6276">
        <f>IF('📋 MIỂNG TNC'!A1092="","",'📋 MIỂNG TNC'!M1092)</f>
        <v/>
      </c>
      <c r="J6276">
        <f>IF('📋 MIỂNG TNC'!A1092="","",'📋 MIỂNG TNC'!D1092)</f>
        <v/>
      </c>
      <c r="L6276">
        <f>N(L6275)+IF(AND('🔎 TRA CỨU NHANH'!$C$2&lt;&gt;"",OR(ISNUMBER(SEARCH('🔎 TRA CỨU NHANH'!$C$2,$A6276)),ISNUMBER(SEARCH('🔎 TRA CỨU NHANH'!$C$2,$B6276)))),1,0)</f>
        <v/>
      </c>
      <c r="M6276">
        <f>IF(L6276&gt;N(L6275),L6276,"")</f>
        <v/>
      </c>
    </row>
    <row r="6277">
      <c r="A6277">
        <f>IF('📋 MIỂNG TNC'!A1093="","",'📋 MIỂNG TNC'!A1093)</f>
        <v/>
      </c>
      <c r="B6277">
        <f>IF('📋 MIỂNG TNC'!A1093="","",'📋 MIỂNG TNC'!P1093)</f>
        <v/>
      </c>
      <c r="C6277">
        <f>IF('📋 MIỂNG TNC'!A1093="","","Miểng")</f>
        <v/>
      </c>
      <c r="D6277">
        <f>IF('📋 MIỂNG TNC'!A1093="","",'📋 MIỂNG TNC'!H1093)</f>
        <v/>
      </c>
      <c r="E6277" t="e">
        <v>#VALUE!</v>
      </c>
      <c r="F6277">
        <f>IF('📋 MIỂNG TNC'!A1093="","",'📋 MIỂNG TNC'!J1093)</f>
        <v/>
      </c>
      <c r="G6277">
        <f>IF('📋 MIỂNG TNC'!A1093="","",'📋 MIỂNG TNC'!K1093)</f>
        <v/>
      </c>
      <c r="H6277">
        <f>IF('📋 MIỂNG TNC'!A1093="","",'📋 MIỂNG TNC'!L1093)</f>
        <v/>
      </c>
      <c r="I6277">
        <f>IF('📋 MIỂNG TNC'!A1093="","",'📋 MIỂNG TNC'!M1093)</f>
        <v/>
      </c>
      <c r="J6277">
        <f>IF('📋 MIỂNG TNC'!A1093="","",'📋 MIỂNG TNC'!D1093)</f>
        <v/>
      </c>
      <c r="L6277">
        <f>N(L6276)+IF(AND('🔎 TRA CỨU NHANH'!$C$2&lt;&gt;"",OR(ISNUMBER(SEARCH('🔎 TRA CỨU NHANH'!$C$2,$A6277)),ISNUMBER(SEARCH('🔎 TRA CỨU NHANH'!$C$2,$B6277)))),1,0)</f>
        <v/>
      </c>
      <c r="M6277">
        <f>IF(L6277&gt;N(L6276),L6277,"")</f>
        <v/>
      </c>
    </row>
    <row r="6278">
      <c r="A6278">
        <f>IF('📋 MIỂNG TNC'!A1094="","",'📋 MIỂNG TNC'!A1094)</f>
        <v/>
      </c>
      <c r="B6278">
        <f>IF('📋 MIỂNG TNC'!A1094="","",'📋 MIỂNG TNC'!P1094)</f>
        <v/>
      </c>
      <c r="C6278">
        <f>IF('📋 MIỂNG TNC'!A1094="","","Miểng")</f>
        <v/>
      </c>
      <c r="D6278">
        <f>IF('📋 MIỂNG TNC'!A1094="","",'📋 MIỂNG TNC'!H1094)</f>
        <v/>
      </c>
      <c r="E6278" t="e">
        <v>#VALUE!</v>
      </c>
      <c r="F6278">
        <f>IF('📋 MIỂNG TNC'!A1094="","",'📋 MIỂNG TNC'!J1094)</f>
        <v/>
      </c>
      <c r="G6278">
        <f>IF('📋 MIỂNG TNC'!A1094="","",'📋 MIỂNG TNC'!K1094)</f>
        <v/>
      </c>
      <c r="H6278">
        <f>IF('📋 MIỂNG TNC'!A1094="","",'📋 MIỂNG TNC'!L1094)</f>
        <v/>
      </c>
      <c r="I6278">
        <f>IF('📋 MIỂNG TNC'!A1094="","",'📋 MIỂNG TNC'!M1094)</f>
        <v/>
      </c>
      <c r="J6278">
        <f>IF('📋 MIỂNG TNC'!A1094="","",'📋 MIỂNG TNC'!D1094)</f>
        <v/>
      </c>
      <c r="L6278">
        <f>N(L6277)+IF(AND('🔎 TRA CỨU NHANH'!$C$2&lt;&gt;"",OR(ISNUMBER(SEARCH('🔎 TRA CỨU NHANH'!$C$2,$A6278)),ISNUMBER(SEARCH('🔎 TRA CỨU NHANH'!$C$2,$B6278)))),1,0)</f>
        <v/>
      </c>
      <c r="M6278">
        <f>IF(L6278&gt;N(L6277),L6278,"")</f>
        <v/>
      </c>
    </row>
    <row r="6279">
      <c r="A6279">
        <f>IF('📋 MIỂNG TNC'!A1095="","",'📋 MIỂNG TNC'!A1095)</f>
        <v/>
      </c>
      <c r="B6279">
        <f>IF('📋 MIỂNG TNC'!A1095="","",'📋 MIỂNG TNC'!P1095)</f>
        <v/>
      </c>
      <c r="C6279">
        <f>IF('📋 MIỂNG TNC'!A1095="","","Miểng")</f>
        <v/>
      </c>
      <c r="D6279">
        <f>IF('📋 MIỂNG TNC'!A1095="","",'📋 MIỂNG TNC'!H1095)</f>
        <v/>
      </c>
      <c r="E6279" t="e">
        <v>#VALUE!</v>
      </c>
      <c r="F6279">
        <f>IF('📋 MIỂNG TNC'!A1095="","",'📋 MIỂNG TNC'!J1095)</f>
        <v/>
      </c>
      <c r="G6279">
        <f>IF('📋 MIỂNG TNC'!A1095="","",'📋 MIỂNG TNC'!K1095)</f>
        <v/>
      </c>
      <c r="H6279">
        <f>IF('📋 MIỂNG TNC'!A1095="","",'📋 MIỂNG TNC'!L1095)</f>
        <v/>
      </c>
      <c r="I6279">
        <f>IF('📋 MIỂNG TNC'!A1095="","",'📋 MIỂNG TNC'!M1095)</f>
        <v/>
      </c>
      <c r="J6279">
        <f>IF('📋 MIỂNG TNC'!A1095="","",'📋 MIỂNG TNC'!D1095)</f>
        <v/>
      </c>
      <c r="L6279">
        <f>N(L6278)+IF(AND('🔎 TRA CỨU NHANH'!$C$2&lt;&gt;"",OR(ISNUMBER(SEARCH('🔎 TRA CỨU NHANH'!$C$2,$A6279)),ISNUMBER(SEARCH('🔎 TRA CỨU NHANH'!$C$2,$B6279)))),1,0)</f>
        <v/>
      </c>
      <c r="M6279">
        <f>IF(L6279&gt;N(L6278),L6279,"")</f>
        <v/>
      </c>
    </row>
    <row r="6280">
      <c r="A6280">
        <f>IF('📋 MIỂNG TNC'!A1096="","",'📋 MIỂNG TNC'!A1096)</f>
        <v/>
      </c>
      <c r="B6280">
        <f>IF('📋 MIỂNG TNC'!A1096="","",'📋 MIỂNG TNC'!P1096)</f>
        <v/>
      </c>
      <c r="C6280">
        <f>IF('📋 MIỂNG TNC'!A1096="","","Miểng")</f>
        <v/>
      </c>
      <c r="D6280">
        <f>IF('📋 MIỂNG TNC'!A1096="","",'📋 MIỂNG TNC'!H1096)</f>
        <v/>
      </c>
      <c r="E6280" t="e">
        <v>#VALUE!</v>
      </c>
      <c r="F6280">
        <f>IF('📋 MIỂNG TNC'!A1096="","",'📋 MIỂNG TNC'!J1096)</f>
        <v/>
      </c>
      <c r="G6280">
        <f>IF('📋 MIỂNG TNC'!A1096="","",'📋 MIỂNG TNC'!K1096)</f>
        <v/>
      </c>
      <c r="H6280">
        <f>IF('📋 MIỂNG TNC'!A1096="","",'📋 MIỂNG TNC'!L1096)</f>
        <v/>
      </c>
      <c r="I6280">
        <f>IF('📋 MIỂNG TNC'!A1096="","",'📋 MIỂNG TNC'!M1096)</f>
        <v/>
      </c>
      <c r="J6280">
        <f>IF('📋 MIỂNG TNC'!A1096="","",'📋 MIỂNG TNC'!D1096)</f>
        <v/>
      </c>
      <c r="L6280">
        <f>N(L6279)+IF(AND('🔎 TRA CỨU NHANH'!$C$2&lt;&gt;"",OR(ISNUMBER(SEARCH('🔎 TRA CỨU NHANH'!$C$2,$A6280)),ISNUMBER(SEARCH('🔎 TRA CỨU NHANH'!$C$2,$B6280)))),1,0)</f>
        <v/>
      </c>
      <c r="M6280">
        <f>IF(L6280&gt;N(L6279),L6280,"")</f>
        <v/>
      </c>
    </row>
    <row r="6281">
      <c r="A6281">
        <f>IF('📋 MIỂNG TNC'!A1097="","",'📋 MIỂNG TNC'!A1097)</f>
        <v/>
      </c>
      <c r="B6281">
        <f>IF('📋 MIỂNG TNC'!A1097="","",'📋 MIỂNG TNC'!P1097)</f>
        <v/>
      </c>
      <c r="C6281">
        <f>IF('📋 MIỂNG TNC'!A1097="","","Miểng")</f>
        <v/>
      </c>
      <c r="D6281">
        <f>IF('📋 MIỂNG TNC'!A1097="","",'📋 MIỂNG TNC'!H1097)</f>
        <v/>
      </c>
      <c r="E6281" t="e">
        <v>#VALUE!</v>
      </c>
      <c r="F6281">
        <f>IF('📋 MIỂNG TNC'!A1097="","",'📋 MIỂNG TNC'!J1097)</f>
        <v/>
      </c>
      <c r="G6281">
        <f>IF('📋 MIỂNG TNC'!A1097="","",'📋 MIỂNG TNC'!K1097)</f>
        <v/>
      </c>
      <c r="H6281">
        <f>IF('📋 MIỂNG TNC'!A1097="","",'📋 MIỂNG TNC'!L1097)</f>
        <v/>
      </c>
      <c r="I6281">
        <f>IF('📋 MIỂNG TNC'!A1097="","",'📋 MIỂNG TNC'!M1097)</f>
        <v/>
      </c>
      <c r="J6281">
        <f>IF('📋 MIỂNG TNC'!A1097="","",'📋 MIỂNG TNC'!D1097)</f>
        <v/>
      </c>
      <c r="L6281">
        <f>N(L6280)+IF(AND('🔎 TRA CỨU NHANH'!$C$2&lt;&gt;"",OR(ISNUMBER(SEARCH('🔎 TRA CỨU NHANH'!$C$2,$A6281)),ISNUMBER(SEARCH('🔎 TRA CỨU NHANH'!$C$2,$B6281)))),1,0)</f>
        <v/>
      </c>
      <c r="M6281">
        <f>IF(L6281&gt;N(L6280),L6281,"")</f>
        <v/>
      </c>
    </row>
    <row r="6282">
      <c r="A6282">
        <f>IF('📋 MIỂNG TNC'!A1098="","",'📋 MIỂNG TNC'!A1098)</f>
        <v/>
      </c>
      <c r="B6282">
        <f>IF('📋 MIỂNG TNC'!A1098="","",'📋 MIỂNG TNC'!P1098)</f>
        <v/>
      </c>
      <c r="C6282">
        <f>IF('📋 MIỂNG TNC'!A1098="","","Miểng")</f>
        <v/>
      </c>
      <c r="D6282">
        <f>IF('📋 MIỂNG TNC'!A1098="","",'📋 MIỂNG TNC'!H1098)</f>
        <v/>
      </c>
      <c r="E6282" t="e">
        <v>#VALUE!</v>
      </c>
      <c r="F6282">
        <f>IF('📋 MIỂNG TNC'!A1098="","",'📋 MIỂNG TNC'!J1098)</f>
        <v/>
      </c>
      <c r="G6282">
        <f>IF('📋 MIỂNG TNC'!A1098="","",'📋 MIỂNG TNC'!K1098)</f>
        <v/>
      </c>
      <c r="H6282">
        <f>IF('📋 MIỂNG TNC'!A1098="","",'📋 MIỂNG TNC'!L1098)</f>
        <v/>
      </c>
      <c r="I6282">
        <f>IF('📋 MIỂNG TNC'!A1098="","",'📋 MIỂNG TNC'!M1098)</f>
        <v/>
      </c>
      <c r="J6282">
        <f>IF('📋 MIỂNG TNC'!A1098="","",'📋 MIỂNG TNC'!D1098)</f>
        <v/>
      </c>
      <c r="L6282">
        <f>N(L6281)+IF(AND('🔎 TRA CỨU NHANH'!$C$2&lt;&gt;"",OR(ISNUMBER(SEARCH('🔎 TRA CỨU NHANH'!$C$2,$A6282)),ISNUMBER(SEARCH('🔎 TRA CỨU NHANH'!$C$2,$B6282)))),1,0)</f>
        <v/>
      </c>
      <c r="M6282">
        <f>IF(L6282&gt;N(L6281),L6282,"")</f>
        <v/>
      </c>
    </row>
    <row r="6283">
      <c r="A6283">
        <f>IF('📋 MIỂNG TNC'!A1099="","",'📋 MIỂNG TNC'!A1099)</f>
        <v/>
      </c>
      <c r="B6283">
        <f>IF('📋 MIỂNG TNC'!A1099="","",'📋 MIỂNG TNC'!P1099)</f>
        <v/>
      </c>
      <c r="C6283">
        <f>IF('📋 MIỂNG TNC'!A1099="","","Miểng")</f>
        <v/>
      </c>
      <c r="D6283">
        <f>IF('📋 MIỂNG TNC'!A1099="","",'📋 MIỂNG TNC'!H1099)</f>
        <v/>
      </c>
      <c r="E6283" t="e">
        <v>#VALUE!</v>
      </c>
      <c r="F6283">
        <f>IF('📋 MIỂNG TNC'!A1099="","",'📋 MIỂNG TNC'!J1099)</f>
        <v/>
      </c>
      <c r="G6283">
        <f>IF('📋 MIỂNG TNC'!A1099="","",'📋 MIỂNG TNC'!K1099)</f>
        <v/>
      </c>
      <c r="H6283">
        <f>IF('📋 MIỂNG TNC'!A1099="","",'📋 MIỂNG TNC'!L1099)</f>
        <v/>
      </c>
      <c r="I6283">
        <f>IF('📋 MIỂNG TNC'!A1099="","",'📋 MIỂNG TNC'!M1099)</f>
        <v/>
      </c>
      <c r="J6283">
        <f>IF('📋 MIỂNG TNC'!A1099="","",'📋 MIỂNG TNC'!D1099)</f>
        <v/>
      </c>
      <c r="L6283">
        <f>N(L6282)+IF(AND('🔎 TRA CỨU NHANH'!$C$2&lt;&gt;"",OR(ISNUMBER(SEARCH('🔎 TRA CỨU NHANH'!$C$2,$A6283)),ISNUMBER(SEARCH('🔎 TRA CỨU NHANH'!$C$2,$B6283)))),1,0)</f>
        <v/>
      </c>
      <c r="M6283">
        <f>IF(L6283&gt;N(L6282),L6283,"")</f>
        <v/>
      </c>
    </row>
    <row r="6284">
      <c r="A6284">
        <f>IF('📋 MIỂNG TNC'!A1100="","",'📋 MIỂNG TNC'!A1100)</f>
        <v/>
      </c>
      <c r="B6284">
        <f>IF('📋 MIỂNG TNC'!A1100="","",'📋 MIỂNG TNC'!P1100)</f>
        <v/>
      </c>
      <c r="C6284">
        <f>IF('📋 MIỂNG TNC'!A1100="","","Miểng")</f>
        <v/>
      </c>
      <c r="D6284">
        <f>IF('📋 MIỂNG TNC'!A1100="","",'📋 MIỂNG TNC'!H1100)</f>
        <v/>
      </c>
      <c r="E6284" t="e">
        <v>#VALUE!</v>
      </c>
      <c r="F6284">
        <f>IF('📋 MIỂNG TNC'!A1100="","",'📋 MIỂNG TNC'!J1100)</f>
        <v/>
      </c>
      <c r="G6284">
        <f>IF('📋 MIỂNG TNC'!A1100="","",'📋 MIỂNG TNC'!K1100)</f>
        <v/>
      </c>
      <c r="H6284">
        <f>IF('📋 MIỂNG TNC'!A1100="","",'📋 MIỂNG TNC'!L1100)</f>
        <v/>
      </c>
      <c r="I6284">
        <f>IF('📋 MIỂNG TNC'!A1100="","",'📋 MIỂNG TNC'!M1100)</f>
        <v/>
      </c>
      <c r="J6284">
        <f>IF('📋 MIỂNG TNC'!A1100="","",'📋 MIỂNG TNC'!D1100)</f>
        <v/>
      </c>
      <c r="L6284">
        <f>N(L6283)+IF(AND('🔎 TRA CỨU NHANH'!$C$2&lt;&gt;"",OR(ISNUMBER(SEARCH('🔎 TRA CỨU NHANH'!$C$2,$A6284)),ISNUMBER(SEARCH('🔎 TRA CỨU NHANH'!$C$2,$B6284)))),1,0)</f>
        <v/>
      </c>
      <c r="M6284">
        <f>IF(L6284&gt;N(L6283),L6284,"")</f>
        <v/>
      </c>
    </row>
    <row r="6285">
      <c r="A6285">
        <f>IF('📋 MIỂNG TNC'!A1101="","",'📋 MIỂNG TNC'!A1101)</f>
        <v/>
      </c>
      <c r="B6285">
        <f>IF('📋 MIỂNG TNC'!A1101="","",'📋 MIỂNG TNC'!P1101)</f>
        <v/>
      </c>
      <c r="C6285">
        <f>IF('📋 MIỂNG TNC'!A1101="","","Miểng")</f>
        <v/>
      </c>
      <c r="D6285">
        <f>IF('📋 MIỂNG TNC'!A1101="","",'📋 MIỂNG TNC'!H1101)</f>
        <v/>
      </c>
      <c r="E6285" t="e">
        <v>#VALUE!</v>
      </c>
      <c r="F6285">
        <f>IF('📋 MIỂNG TNC'!A1101="","",'📋 MIỂNG TNC'!J1101)</f>
        <v/>
      </c>
      <c r="G6285">
        <f>IF('📋 MIỂNG TNC'!A1101="","",'📋 MIỂNG TNC'!K1101)</f>
        <v/>
      </c>
      <c r="H6285">
        <f>IF('📋 MIỂNG TNC'!A1101="","",'📋 MIỂNG TNC'!L1101)</f>
        <v/>
      </c>
      <c r="I6285">
        <f>IF('📋 MIỂNG TNC'!A1101="","",'📋 MIỂNG TNC'!M1101)</f>
        <v/>
      </c>
      <c r="J6285">
        <f>IF('📋 MIỂNG TNC'!A1101="","",'📋 MIỂNG TNC'!D1101)</f>
        <v/>
      </c>
      <c r="L6285">
        <f>N(L6284)+IF(AND('🔎 TRA CỨU NHANH'!$C$2&lt;&gt;"",OR(ISNUMBER(SEARCH('🔎 TRA CỨU NHANH'!$C$2,$A6285)),ISNUMBER(SEARCH('🔎 TRA CỨU NHANH'!$C$2,$B6285)))),1,0)</f>
        <v/>
      </c>
      <c r="M6285">
        <f>IF(L6285&gt;N(L6284),L6285,"")</f>
        <v/>
      </c>
    </row>
    <row r="6286">
      <c r="A6286">
        <f>IF('📋 MIỂNG TNC'!A1102="","",'📋 MIỂNG TNC'!A1102)</f>
        <v/>
      </c>
      <c r="B6286">
        <f>IF('📋 MIỂNG TNC'!A1102="","",'📋 MIỂNG TNC'!P1102)</f>
        <v/>
      </c>
      <c r="C6286">
        <f>IF('📋 MIỂNG TNC'!A1102="","","Miểng")</f>
        <v/>
      </c>
      <c r="D6286">
        <f>IF('📋 MIỂNG TNC'!A1102="","",'📋 MIỂNG TNC'!H1102)</f>
        <v/>
      </c>
      <c r="E6286" t="e">
        <v>#VALUE!</v>
      </c>
      <c r="F6286">
        <f>IF('📋 MIỂNG TNC'!A1102="","",'📋 MIỂNG TNC'!J1102)</f>
        <v/>
      </c>
      <c r="G6286">
        <f>IF('📋 MIỂNG TNC'!A1102="","",'📋 MIỂNG TNC'!K1102)</f>
        <v/>
      </c>
      <c r="H6286">
        <f>IF('📋 MIỂNG TNC'!A1102="","",'📋 MIỂNG TNC'!L1102)</f>
        <v/>
      </c>
      <c r="I6286">
        <f>IF('📋 MIỂNG TNC'!A1102="","",'📋 MIỂNG TNC'!M1102)</f>
        <v/>
      </c>
      <c r="J6286">
        <f>IF('📋 MIỂNG TNC'!A1102="","",'📋 MIỂNG TNC'!D1102)</f>
        <v/>
      </c>
      <c r="L6286">
        <f>N(L6285)+IF(AND('🔎 TRA CỨU NHANH'!$C$2&lt;&gt;"",OR(ISNUMBER(SEARCH('🔎 TRA CỨU NHANH'!$C$2,$A6286)),ISNUMBER(SEARCH('🔎 TRA CỨU NHANH'!$C$2,$B6286)))),1,0)</f>
        <v/>
      </c>
      <c r="M6286">
        <f>IF(L6286&gt;N(L6285),L6286,"")</f>
        <v/>
      </c>
    </row>
    <row r="6287">
      <c r="A6287">
        <f>IF('📋 MIỂNG TNC'!A1103="","",'📋 MIỂNG TNC'!A1103)</f>
        <v/>
      </c>
      <c r="B6287">
        <f>IF('📋 MIỂNG TNC'!A1103="","",'📋 MIỂNG TNC'!P1103)</f>
        <v/>
      </c>
      <c r="C6287">
        <f>IF('📋 MIỂNG TNC'!A1103="","","Miểng")</f>
        <v/>
      </c>
      <c r="D6287">
        <f>IF('📋 MIỂNG TNC'!A1103="","",'📋 MIỂNG TNC'!H1103)</f>
        <v/>
      </c>
      <c r="E6287" t="e">
        <v>#VALUE!</v>
      </c>
      <c r="F6287">
        <f>IF('📋 MIỂNG TNC'!A1103="","",'📋 MIỂNG TNC'!J1103)</f>
        <v/>
      </c>
      <c r="G6287">
        <f>IF('📋 MIỂNG TNC'!A1103="","",'📋 MIỂNG TNC'!K1103)</f>
        <v/>
      </c>
      <c r="H6287">
        <f>IF('📋 MIỂNG TNC'!A1103="","",'📋 MIỂNG TNC'!L1103)</f>
        <v/>
      </c>
      <c r="I6287">
        <f>IF('📋 MIỂNG TNC'!A1103="","",'📋 MIỂNG TNC'!M1103)</f>
        <v/>
      </c>
      <c r="J6287">
        <f>IF('📋 MIỂNG TNC'!A1103="","",'📋 MIỂNG TNC'!D1103)</f>
        <v/>
      </c>
      <c r="L6287">
        <f>N(L6286)+IF(AND('🔎 TRA CỨU NHANH'!$C$2&lt;&gt;"",OR(ISNUMBER(SEARCH('🔎 TRA CỨU NHANH'!$C$2,$A6287)),ISNUMBER(SEARCH('🔎 TRA CỨU NHANH'!$C$2,$B6287)))),1,0)</f>
        <v/>
      </c>
      <c r="M6287">
        <f>IF(L6287&gt;N(L6286),L6287,"")</f>
        <v/>
      </c>
    </row>
    <row r="6288">
      <c r="A6288">
        <f>IF('📋 MIỂNG TNC'!A1104="","",'📋 MIỂNG TNC'!A1104)</f>
        <v/>
      </c>
      <c r="B6288">
        <f>IF('📋 MIỂNG TNC'!A1104="","",'📋 MIỂNG TNC'!P1104)</f>
        <v/>
      </c>
      <c r="C6288">
        <f>IF('📋 MIỂNG TNC'!A1104="","","Miểng")</f>
        <v/>
      </c>
      <c r="D6288">
        <f>IF('📋 MIỂNG TNC'!A1104="","",'📋 MIỂNG TNC'!H1104)</f>
        <v/>
      </c>
      <c r="E6288" t="e">
        <v>#VALUE!</v>
      </c>
      <c r="F6288">
        <f>IF('📋 MIỂNG TNC'!A1104="","",'📋 MIỂNG TNC'!J1104)</f>
        <v/>
      </c>
      <c r="G6288">
        <f>IF('📋 MIỂNG TNC'!A1104="","",'📋 MIỂNG TNC'!K1104)</f>
        <v/>
      </c>
      <c r="H6288">
        <f>IF('📋 MIỂNG TNC'!A1104="","",'📋 MIỂNG TNC'!L1104)</f>
        <v/>
      </c>
      <c r="I6288">
        <f>IF('📋 MIỂNG TNC'!A1104="","",'📋 MIỂNG TNC'!M1104)</f>
        <v/>
      </c>
      <c r="J6288">
        <f>IF('📋 MIỂNG TNC'!A1104="","",'📋 MIỂNG TNC'!D1104)</f>
        <v/>
      </c>
      <c r="L6288">
        <f>N(L6287)+IF(AND('🔎 TRA CỨU NHANH'!$C$2&lt;&gt;"",OR(ISNUMBER(SEARCH('🔎 TRA CỨU NHANH'!$C$2,$A6288)),ISNUMBER(SEARCH('🔎 TRA CỨU NHANH'!$C$2,$B6288)))),1,0)</f>
        <v/>
      </c>
      <c r="M6288">
        <f>IF(L6288&gt;N(L6287),L6288,"")</f>
        <v/>
      </c>
    </row>
    <row r="6289">
      <c r="A6289">
        <f>IF('📋 MIỂNG TNC'!A1105="","",'📋 MIỂNG TNC'!A1105)</f>
        <v/>
      </c>
      <c r="B6289">
        <f>IF('📋 MIỂNG TNC'!A1105="","",'📋 MIỂNG TNC'!P1105)</f>
        <v/>
      </c>
      <c r="C6289">
        <f>IF('📋 MIỂNG TNC'!A1105="","","Miểng")</f>
        <v/>
      </c>
      <c r="D6289">
        <f>IF('📋 MIỂNG TNC'!A1105="","",'📋 MIỂNG TNC'!H1105)</f>
        <v/>
      </c>
      <c r="E6289" t="e">
        <v>#VALUE!</v>
      </c>
      <c r="F6289">
        <f>IF('📋 MIỂNG TNC'!A1105="","",'📋 MIỂNG TNC'!J1105)</f>
        <v/>
      </c>
      <c r="G6289">
        <f>IF('📋 MIỂNG TNC'!A1105="","",'📋 MIỂNG TNC'!K1105)</f>
        <v/>
      </c>
      <c r="H6289">
        <f>IF('📋 MIỂNG TNC'!A1105="","",'📋 MIỂNG TNC'!L1105)</f>
        <v/>
      </c>
      <c r="I6289">
        <f>IF('📋 MIỂNG TNC'!A1105="","",'📋 MIỂNG TNC'!M1105)</f>
        <v/>
      </c>
      <c r="J6289">
        <f>IF('📋 MIỂNG TNC'!A1105="","",'📋 MIỂNG TNC'!D1105)</f>
        <v/>
      </c>
      <c r="L6289">
        <f>N(L6288)+IF(AND('🔎 TRA CỨU NHANH'!$C$2&lt;&gt;"",OR(ISNUMBER(SEARCH('🔎 TRA CỨU NHANH'!$C$2,$A6289)),ISNUMBER(SEARCH('🔎 TRA CỨU NHANH'!$C$2,$B6289)))),1,0)</f>
        <v/>
      </c>
      <c r="M6289">
        <f>IF(L6289&gt;N(L6288),L6289,"")</f>
        <v/>
      </c>
    </row>
    <row r="6290">
      <c r="A6290">
        <f>IF('📋 MIỂNG TNC'!A1106="","",'📋 MIỂNG TNC'!A1106)</f>
        <v/>
      </c>
      <c r="B6290">
        <f>IF('📋 MIỂNG TNC'!A1106="","",'📋 MIỂNG TNC'!P1106)</f>
        <v/>
      </c>
      <c r="C6290">
        <f>IF('📋 MIỂNG TNC'!A1106="","","Miểng")</f>
        <v/>
      </c>
      <c r="D6290">
        <f>IF('📋 MIỂNG TNC'!A1106="","",'📋 MIỂNG TNC'!H1106)</f>
        <v/>
      </c>
      <c r="E6290" t="e">
        <v>#VALUE!</v>
      </c>
      <c r="F6290">
        <f>IF('📋 MIỂNG TNC'!A1106="","",'📋 MIỂNG TNC'!J1106)</f>
        <v/>
      </c>
      <c r="G6290">
        <f>IF('📋 MIỂNG TNC'!A1106="","",'📋 MIỂNG TNC'!K1106)</f>
        <v/>
      </c>
      <c r="H6290">
        <f>IF('📋 MIỂNG TNC'!A1106="","",'📋 MIỂNG TNC'!L1106)</f>
        <v/>
      </c>
      <c r="I6290">
        <f>IF('📋 MIỂNG TNC'!A1106="","",'📋 MIỂNG TNC'!M1106)</f>
        <v/>
      </c>
      <c r="J6290">
        <f>IF('📋 MIỂNG TNC'!A1106="","",'📋 MIỂNG TNC'!D1106)</f>
        <v/>
      </c>
      <c r="L6290">
        <f>N(L6289)+IF(AND('🔎 TRA CỨU NHANH'!$C$2&lt;&gt;"",OR(ISNUMBER(SEARCH('🔎 TRA CỨU NHANH'!$C$2,$A6290)),ISNUMBER(SEARCH('🔎 TRA CỨU NHANH'!$C$2,$B6290)))),1,0)</f>
        <v/>
      </c>
      <c r="M6290">
        <f>IF(L6290&gt;N(L6289),L6290,"")</f>
        <v/>
      </c>
    </row>
    <row r="6291">
      <c r="A6291">
        <f>IF('📋 MIỂNG TNC'!A1107="","",'📋 MIỂNG TNC'!A1107)</f>
        <v/>
      </c>
      <c r="B6291">
        <f>IF('📋 MIỂNG TNC'!A1107="","",'📋 MIỂNG TNC'!P1107)</f>
        <v/>
      </c>
      <c r="C6291">
        <f>IF('📋 MIỂNG TNC'!A1107="","","Miểng")</f>
        <v/>
      </c>
      <c r="D6291">
        <f>IF('📋 MIỂNG TNC'!A1107="","",'📋 MIỂNG TNC'!H1107)</f>
        <v/>
      </c>
      <c r="E6291" t="e">
        <v>#VALUE!</v>
      </c>
      <c r="F6291">
        <f>IF('📋 MIỂNG TNC'!A1107="","",'📋 MIỂNG TNC'!J1107)</f>
        <v/>
      </c>
      <c r="G6291">
        <f>IF('📋 MIỂNG TNC'!A1107="","",'📋 MIỂNG TNC'!K1107)</f>
        <v/>
      </c>
      <c r="H6291">
        <f>IF('📋 MIỂNG TNC'!A1107="","",'📋 MIỂNG TNC'!L1107)</f>
        <v/>
      </c>
      <c r="I6291">
        <f>IF('📋 MIỂNG TNC'!A1107="","",'📋 MIỂNG TNC'!M1107)</f>
        <v/>
      </c>
      <c r="J6291">
        <f>IF('📋 MIỂNG TNC'!A1107="","",'📋 MIỂNG TNC'!D1107)</f>
        <v/>
      </c>
      <c r="L6291">
        <f>N(L6290)+IF(AND('🔎 TRA CỨU NHANH'!$C$2&lt;&gt;"",OR(ISNUMBER(SEARCH('🔎 TRA CỨU NHANH'!$C$2,$A6291)),ISNUMBER(SEARCH('🔎 TRA CỨU NHANH'!$C$2,$B6291)))),1,0)</f>
        <v/>
      </c>
      <c r="M6291">
        <f>IF(L6291&gt;N(L6290),L6291,"")</f>
        <v/>
      </c>
    </row>
    <row r="6292">
      <c r="A6292">
        <f>IF('📋 MIỂNG TNC'!A1108="","",'📋 MIỂNG TNC'!A1108)</f>
        <v/>
      </c>
      <c r="B6292">
        <f>IF('📋 MIỂNG TNC'!A1108="","",'📋 MIỂNG TNC'!P1108)</f>
        <v/>
      </c>
      <c r="C6292">
        <f>IF('📋 MIỂNG TNC'!A1108="","","Miểng")</f>
        <v/>
      </c>
      <c r="D6292">
        <f>IF('📋 MIỂNG TNC'!A1108="","",'📋 MIỂNG TNC'!H1108)</f>
        <v/>
      </c>
      <c r="E6292" t="e">
        <v>#VALUE!</v>
      </c>
      <c r="F6292" s="37">
        <f>IF('📋 MIỂNG TNC'!A1108="","",'📋 MIỂNG TNC'!J1108)</f>
        <v/>
      </c>
      <c r="G6292" s="37">
        <f>IF('📋 MIỂNG TNC'!A1108="","",'📋 MIỂNG TNC'!K1108)</f>
        <v/>
      </c>
      <c r="H6292" s="37">
        <f>IF('📋 MIỂNG TNC'!A1108="","",'📋 MIỂNG TNC'!L1108)</f>
        <v/>
      </c>
      <c r="I6292">
        <f>IF('📋 MIỂNG TNC'!A1108="","",'📋 MIỂNG TNC'!M1108)</f>
        <v/>
      </c>
      <c r="J6292">
        <f>IF('📋 MIỂNG TNC'!A1108="","",'📋 MIỂNG TNC'!D1108)</f>
        <v/>
      </c>
      <c r="L6292">
        <f>N(L6291)+IF(AND('🔎 TRA CỨU NHANH'!$C$2&lt;&gt;"",OR(ISNUMBER(SEARCH('🔎 TRA CỨU NHANH'!$C$2,$A6292)),ISNUMBER(SEARCH('🔎 TRA CỨU NHANH'!$C$2,$B6292)))),1,0)</f>
        <v/>
      </c>
      <c r="M6292">
        <f>IF(L6292&gt;N(L6291),L6292,"")</f>
        <v/>
      </c>
    </row>
    <row r="6293">
      <c r="A6293">
        <f>IF('📋 MIỂNG TNC'!A1109="","",'📋 MIỂNG TNC'!A1109)</f>
        <v/>
      </c>
      <c r="B6293">
        <f>IF('📋 MIỂNG TNC'!A1109="","",'📋 MIỂNG TNC'!P1109)</f>
        <v/>
      </c>
      <c r="C6293">
        <f>IF('📋 MIỂNG TNC'!A1109="","","Miểng")</f>
        <v/>
      </c>
      <c r="D6293">
        <f>IF('📋 MIỂNG TNC'!A1109="","",'📋 MIỂNG TNC'!H1109)</f>
        <v/>
      </c>
      <c r="E6293" t="e">
        <v>#VALUE!</v>
      </c>
      <c r="F6293" s="37">
        <f>IF('📋 MIỂNG TNC'!A1109="","",'📋 MIỂNG TNC'!J1109)</f>
        <v/>
      </c>
      <c r="G6293" s="37">
        <f>IF('📋 MIỂNG TNC'!A1109="","",'📋 MIỂNG TNC'!K1109)</f>
        <v/>
      </c>
      <c r="H6293" s="37">
        <f>IF('📋 MIỂNG TNC'!A1109="","",'📋 MIỂNG TNC'!L1109)</f>
        <v/>
      </c>
      <c r="I6293">
        <f>IF('📋 MIỂNG TNC'!A1109="","",'📋 MIỂNG TNC'!M1109)</f>
        <v/>
      </c>
      <c r="J6293">
        <f>IF('📋 MIỂNG TNC'!A1109="","",'📋 MIỂNG TNC'!D1109)</f>
        <v/>
      </c>
      <c r="L6293">
        <f>N(L6292)+IF(AND('🔎 TRA CỨU NHANH'!$C$2&lt;&gt;"",OR(ISNUMBER(SEARCH('🔎 TRA CỨU NHANH'!$C$2,$A6293)),ISNUMBER(SEARCH('🔎 TRA CỨU NHANH'!$C$2,$B6293)))),1,0)</f>
        <v/>
      </c>
      <c r="M6293">
        <f>IF(L6293&gt;N(L6292),L6293,"")</f>
        <v/>
      </c>
    </row>
    <row r="6294">
      <c r="A6294">
        <f>IF('📋 MIỂNG TNC'!A1110="","",'📋 MIỂNG TNC'!A1110)</f>
        <v/>
      </c>
      <c r="B6294">
        <f>IF('📋 MIỂNG TNC'!A1110="","",'📋 MIỂNG TNC'!P1110)</f>
        <v/>
      </c>
      <c r="C6294">
        <f>IF('📋 MIỂNG TNC'!A1110="","","Miểng")</f>
        <v/>
      </c>
      <c r="D6294">
        <f>IF('📋 MIỂNG TNC'!A1110="","",'📋 MIỂNG TNC'!H1110)</f>
        <v/>
      </c>
      <c r="E6294" t="e">
        <v>#VALUE!</v>
      </c>
      <c r="F6294">
        <f>IF('📋 MIỂNG TNC'!A1110="","",'📋 MIỂNG TNC'!J1110)</f>
        <v/>
      </c>
      <c r="G6294">
        <f>IF('📋 MIỂNG TNC'!A1110="","",'📋 MIỂNG TNC'!K1110)</f>
        <v/>
      </c>
      <c r="H6294">
        <f>IF('📋 MIỂNG TNC'!A1110="","",'📋 MIỂNG TNC'!L1110)</f>
        <v/>
      </c>
      <c r="I6294">
        <f>IF('📋 MIỂNG TNC'!A1110="","",'📋 MIỂNG TNC'!M1110)</f>
        <v/>
      </c>
      <c r="J6294">
        <f>IF('📋 MIỂNG TNC'!A1110="","",'📋 MIỂNG TNC'!D1110)</f>
        <v/>
      </c>
      <c r="L6294">
        <f>N(L6293)+IF(AND('🔎 TRA CỨU NHANH'!$C$2&lt;&gt;"",OR(ISNUMBER(SEARCH('🔎 TRA CỨU NHANH'!$C$2,$A6294)),ISNUMBER(SEARCH('🔎 TRA CỨU NHANH'!$C$2,$B6294)))),1,0)</f>
        <v/>
      </c>
      <c r="M6294">
        <f>IF(L6294&gt;N(L6293),L6294,"")</f>
        <v/>
      </c>
    </row>
    <row r="6295">
      <c r="A6295">
        <f>IF('📋 MIỂNG TNC'!A1111="","",'📋 MIỂNG TNC'!A1111)</f>
        <v/>
      </c>
      <c r="B6295">
        <f>IF('📋 MIỂNG TNC'!A1111="","",'📋 MIỂNG TNC'!P1111)</f>
        <v/>
      </c>
      <c r="C6295">
        <f>IF('📋 MIỂNG TNC'!A1111="","","Miểng")</f>
        <v/>
      </c>
      <c r="D6295">
        <f>IF('📋 MIỂNG TNC'!A1111="","",'📋 MIỂNG TNC'!H1111)</f>
        <v/>
      </c>
      <c r="E6295" t="e">
        <v>#VALUE!</v>
      </c>
      <c r="F6295">
        <f>IF('📋 MIỂNG TNC'!A1111="","",'📋 MIỂNG TNC'!J1111)</f>
        <v/>
      </c>
      <c r="G6295">
        <f>IF('📋 MIỂNG TNC'!A1111="","",'📋 MIỂNG TNC'!K1111)</f>
        <v/>
      </c>
      <c r="H6295">
        <f>IF('📋 MIỂNG TNC'!A1111="","",'📋 MIỂNG TNC'!L1111)</f>
        <v/>
      </c>
      <c r="I6295">
        <f>IF('📋 MIỂNG TNC'!A1111="","",'📋 MIỂNG TNC'!M1111)</f>
        <v/>
      </c>
      <c r="J6295">
        <f>IF('📋 MIỂNG TNC'!A1111="","",'📋 MIỂNG TNC'!D1111)</f>
        <v/>
      </c>
      <c r="L6295">
        <f>N(L6294)+IF(AND('🔎 TRA CỨU NHANH'!$C$2&lt;&gt;"",OR(ISNUMBER(SEARCH('🔎 TRA CỨU NHANH'!$C$2,$A6295)),ISNUMBER(SEARCH('🔎 TRA CỨU NHANH'!$C$2,$B6295)))),1,0)</f>
        <v/>
      </c>
      <c r="M6295">
        <f>IF(L6295&gt;N(L6294),L6295,"")</f>
        <v/>
      </c>
    </row>
    <row r="6296">
      <c r="A6296">
        <f>IF('📋 MIỂNG TNC'!A1112="","",'📋 MIỂNG TNC'!A1112)</f>
        <v/>
      </c>
      <c r="B6296">
        <f>IF('📋 MIỂNG TNC'!A1112="","",'📋 MIỂNG TNC'!P1112)</f>
        <v/>
      </c>
      <c r="C6296">
        <f>IF('📋 MIỂNG TNC'!A1112="","","Miểng")</f>
        <v/>
      </c>
      <c r="D6296">
        <f>IF('📋 MIỂNG TNC'!A1112="","",'📋 MIỂNG TNC'!H1112)</f>
        <v/>
      </c>
      <c r="E6296" t="e">
        <v>#VALUE!</v>
      </c>
      <c r="F6296">
        <f>IF('📋 MIỂNG TNC'!A1112="","",'📋 MIỂNG TNC'!J1112)</f>
        <v/>
      </c>
      <c r="G6296">
        <f>IF('📋 MIỂNG TNC'!A1112="","",'📋 MIỂNG TNC'!K1112)</f>
        <v/>
      </c>
      <c r="H6296">
        <f>IF('📋 MIỂNG TNC'!A1112="","",'📋 MIỂNG TNC'!L1112)</f>
        <v/>
      </c>
      <c r="I6296">
        <f>IF('📋 MIỂNG TNC'!A1112="","",'📋 MIỂNG TNC'!M1112)</f>
        <v/>
      </c>
      <c r="J6296">
        <f>IF('📋 MIỂNG TNC'!A1112="","",'📋 MIỂNG TNC'!D1112)</f>
        <v/>
      </c>
      <c r="L6296">
        <f>N(L6295)+IF(AND('🔎 TRA CỨU NHANH'!$C$2&lt;&gt;"",OR(ISNUMBER(SEARCH('🔎 TRA CỨU NHANH'!$C$2,$A6296)),ISNUMBER(SEARCH('🔎 TRA CỨU NHANH'!$C$2,$B6296)))),1,0)</f>
        <v/>
      </c>
      <c r="M6296">
        <f>IF(L6296&gt;N(L6295),L6296,"")</f>
        <v/>
      </c>
    </row>
    <row r="6297">
      <c r="A6297">
        <f>IF('📋 MIỂNG TNC'!A1113="","",'📋 MIỂNG TNC'!A1113)</f>
        <v/>
      </c>
      <c r="B6297">
        <f>IF('📋 MIỂNG TNC'!A1113="","",'📋 MIỂNG TNC'!P1113)</f>
        <v/>
      </c>
      <c r="C6297">
        <f>IF('📋 MIỂNG TNC'!A1113="","","Miểng")</f>
        <v/>
      </c>
      <c r="D6297">
        <f>IF('📋 MIỂNG TNC'!A1113="","",'📋 MIỂNG TNC'!H1113)</f>
        <v/>
      </c>
      <c r="E6297" t="e">
        <v>#VALUE!</v>
      </c>
      <c r="F6297" s="37">
        <f>IF('📋 MIỂNG TNC'!A1113="","",'📋 MIỂNG TNC'!J1113)</f>
        <v/>
      </c>
      <c r="G6297" s="37">
        <f>IF('📋 MIỂNG TNC'!A1113="","",'📋 MIỂNG TNC'!K1113)</f>
        <v/>
      </c>
      <c r="H6297" s="37">
        <f>IF('📋 MIỂNG TNC'!A1113="","",'📋 MIỂNG TNC'!L1113)</f>
        <v/>
      </c>
      <c r="I6297">
        <f>IF('📋 MIỂNG TNC'!A1113="","",'📋 MIỂNG TNC'!M1113)</f>
        <v/>
      </c>
      <c r="J6297">
        <f>IF('📋 MIỂNG TNC'!A1113="","",'📋 MIỂNG TNC'!D1113)</f>
        <v/>
      </c>
      <c r="L6297">
        <f>N(L6296)+IF(AND('🔎 TRA CỨU NHANH'!$C$2&lt;&gt;"",OR(ISNUMBER(SEARCH('🔎 TRA CỨU NHANH'!$C$2,$A6297)),ISNUMBER(SEARCH('🔎 TRA CỨU NHANH'!$C$2,$B6297)))),1,0)</f>
        <v/>
      </c>
      <c r="M6297">
        <f>IF(L6297&gt;N(L6296),L6297,"")</f>
        <v/>
      </c>
    </row>
    <row r="6298">
      <c r="A6298">
        <f>IF('📋 MIỂNG TNC'!A1114="","",'📋 MIỂNG TNC'!A1114)</f>
        <v/>
      </c>
      <c r="B6298">
        <f>IF('📋 MIỂNG TNC'!A1114="","",'📋 MIỂNG TNC'!P1114)</f>
        <v/>
      </c>
      <c r="C6298">
        <f>IF('📋 MIỂNG TNC'!A1114="","","Miểng")</f>
        <v/>
      </c>
      <c r="D6298">
        <f>IF('📋 MIỂNG TNC'!A1114="","",'📋 MIỂNG TNC'!H1114)</f>
        <v/>
      </c>
      <c r="E6298" t="e">
        <v>#VALUE!</v>
      </c>
      <c r="F6298" s="37">
        <f>IF('📋 MIỂNG TNC'!A1114="","",'📋 MIỂNG TNC'!J1114)</f>
        <v/>
      </c>
      <c r="G6298" s="37">
        <f>IF('📋 MIỂNG TNC'!A1114="","",'📋 MIỂNG TNC'!K1114)</f>
        <v/>
      </c>
      <c r="H6298" s="37">
        <f>IF('📋 MIỂNG TNC'!A1114="","",'📋 MIỂNG TNC'!L1114)</f>
        <v/>
      </c>
      <c r="I6298">
        <f>IF('📋 MIỂNG TNC'!A1114="","",'📋 MIỂNG TNC'!M1114)</f>
        <v/>
      </c>
      <c r="J6298">
        <f>IF('📋 MIỂNG TNC'!A1114="","",'📋 MIỂNG TNC'!D1114)</f>
        <v/>
      </c>
      <c r="L6298">
        <f>N(L6297)+IF(AND('🔎 TRA CỨU NHANH'!$C$2&lt;&gt;"",OR(ISNUMBER(SEARCH('🔎 TRA CỨU NHANH'!$C$2,$A6298)),ISNUMBER(SEARCH('🔎 TRA CỨU NHANH'!$C$2,$B6298)))),1,0)</f>
        <v/>
      </c>
      <c r="M6298">
        <f>IF(L6298&gt;N(L6297),L6298,"")</f>
        <v/>
      </c>
    </row>
    <row r="6299">
      <c r="A6299">
        <f>IF('📋 MIỂNG TNC'!A1115="","",'📋 MIỂNG TNC'!A1115)</f>
        <v/>
      </c>
      <c r="B6299">
        <f>IF('📋 MIỂNG TNC'!A1115="","",'📋 MIỂNG TNC'!P1115)</f>
        <v/>
      </c>
      <c r="C6299">
        <f>IF('📋 MIỂNG TNC'!A1115="","","Miểng")</f>
        <v/>
      </c>
      <c r="D6299">
        <f>IF('📋 MIỂNG TNC'!A1115="","",'📋 MIỂNG TNC'!H1115)</f>
        <v/>
      </c>
      <c r="E6299" t="e">
        <v>#VALUE!</v>
      </c>
      <c r="F6299">
        <f>IF('📋 MIỂNG TNC'!A1115="","",'📋 MIỂNG TNC'!J1115)</f>
        <v/>
      </c>
      <c r="G6299">
        <f>IF('📋 MIỂNG TNC'!A1115="","",'📋 MIỂNG TNC'!K1115)</f>
        <v/>
      </c>
      <c r="H6299">
        <f>IF('📋 MIỂNG TNC'!A1115="","",'📋 MIỂNG TNC'!L1115)</f>
        <v/>
      </c>
      <c r="I6299">
        <f>IF('📋 MIỂNG TNC'!A1115="","",'📋 MIỂNG TNC'!M1115)</f>
        <v/>
      </c>
      <c r="J6299">
        <f>IF('📋 MIỂNG TNC'!A1115="","",'📋 MIỂNG TNC'!D1115)</f>
        <v/>
      </c>
      <c r="L6299">
        <f>N(L6298)+IF(AND('🔎 TRA CỨU NHANH'!$C$2&lt;&gt;"",OR(ISNUMBER(SEARCH('🔎 TRA CỨU NHANH'!$C$2,$A6299)),ISNUMBER(SEARCH('🔎 TRA CỨU NHANH'!$C$2,$B6299)))),1,0)</f>
        <v/>
      </c>
      <c r="M6299">
        <f>IF(L6299&gt;N(L6298),L6299,"")</f>
        <v/>
      </c>
    </row>
    <row r="6300">
      <c r="A6300">
        <f>IF('📋 MIỂNG TNC'!A1116="","",'📋 MIỂNG TNC'!A1116)</f>
        <v/>
      </c>
      <c r="B6300">
        <f>IF('📋 MIỂNG TNC'!A1116="","",'📋 MIỂNG TNC'!P1116)</f>
        <v/>
      </c>
      <c r="C6300">
        <f>IF('📋 MIỂNG TNC'!A1116="","","Miểng")</f>
        <v/>
      </c>
      <c r="D6300">
        <f>IF('📋 MIỂNG TNC'!A1116="","",'📋 MIỂNG TNC'!H1116)</f>
        <v/>
      </c>
      <c r="E6300" t="e">
        <v>#VALUE!</v>
      </c>
      <c r="F6300">
        <f>IF('📋 MIỂNG TNC'!A1116="","",'📋 MIỂNG TNC'!J1116)</f>
        <v/>
      </c>
      <c r="G6300">
        <f>IF('📋 MIỂNG TNC'!A1116="","",'📋 MIỂNG TNC'!K1116)</f>
        <v/>
      </c>
      <c r="H6300">
        <f>IF('📋 MIỂNG TNC'!A1116="","",'📋 MIỂNG TNC'!L1116)</f>
        <v/>
      </c>
      <c r="I6300">
        <f>IF('📋 MIỂNG TNC'!A1116="","",'📋 MIỂNG TNC'!M1116)</f>
        <v/>
      </c>
      <c r="J6300">
        <f>IF('📋 MIỂNG TNC'!A1116="","",'📋 MIỂNG TNC'!D1116)</f>
        <v/>
      </c>
      <c r="L6300">
        <f>N(L6299)+IF(AND('🔎 TRA CỨU NHANH'!$C$2&lt;&gt;"",OR(ISNUMBER(SEARCH('🔎 TRA CỨU NHANH'!$C$2,$A6300)),ISNUMBER(SEARCH('🔎 TRA CỨU NHANH'!$C$2,$B6300)))),1,0)</f>
        <v/>
      </c>
      <c r="M6300">
        <f>IF(L6300&gt;N(L6299),L6300,"")</f>
        <v/>
      </c>
    </row>
    <row r="6301">
      <c r="A6301">
        <f>IF('📋 MIỂNG TNC'!A1117="","",'📋 MIỂNG TNC'!A1117)</f>
        <v/>
      </c>
      <c r="B6301">
        <f>IF('📋 MIỂNG TNC'!A1117="","",'📋 MIỂNG TNC'!P1117)</f>
        <v/>
      </c>
      <c r="C6301">
        <f>IF('📋 MIỂNG TNC'!A1117="","","Miểng")</f>
        <v/>
      </c>
      <c r="D6301">
        <f>IF('📋 MIỂNG TNC'!A1117="","",'📋 MIỂNG TNC'!H1117)</f>
        <v/>
      </c>
      <c r="E6301" t="e">
        <v>#VALUE!</v>
      </c>
      <c r="F6301">
        <f>IF('📋 MIỂNG TNC'!A1117="","",'📋 MIỂNG TNC'!J1117)</f>
        <v/>
      </c>
      <c r="G6301">
        <f>IF('📋 MIỂNG TNC'!A1117="","",'📋 MIỂNG TNC'!K1117)</f>
        <v/>
      </c>
      <c r="H6301">
        <f>IF('📋 MIỂNG TNC'!A1117="","",'📋 MIỂNG TNC'!L1117)</f>
        <v/>
      </c>
      <c r="I6301">
        <f>IF('📋 MIỂNG TNC'!A1117="","",'📋 MIỂNG TNC'!M1117)</f>
        <v/>
      </c>
      <c r="J6301">
        <f>IF('📋 MIỂNG TNC'!A1117="","",'📋 MIỂNG TNC'!D1117)</f>
        <v/>
      </c>
      <c r="L6301">
        <f>N(L6300)+IF(AND('🔎 TRA CỨU NHANH'!$C$2&lt;&gt;"",OR(ISNUMBER(SEARCH('🔎 TRA CỨU NHANH'!$C$2,$A6301)),ISNUMBER(SEARCH('🔎 TRA CỨU NHANH'!$C$2,$B6301)))),1,0)</f>
        <v/>
      </c>
      <c r="M6301">
        <f>IF(L6301&gt;N(L6300),L6301,"")</f>
        <v/>
      </c>
    </row>
    <row r="6302">
      <c r="A6302">
        <f>IF('📋 MIỂNG TNC'!A1118="","",'📋 MIỂNG TNC'!A1118)</f>
        <v/>
      </c>
      <c r="B6302">
        <f>IF('📋 MIỂNG TNC'!A1118="","",'📋 MIỂNG TNC'!P1118)</f>
        <v/>
      </c>
      <c r="C6302">
        <f>IF('📋 MIỂNG TNC'!A1118="","","Miểng")</f>
        <v/>
      </c>
      <c r="D6302">
        <f>IF('📋 MIỂNG TNC'!A1118="","",'📋 MIỂNG TNC'!H1118)</f>
        <v/>
      </c>
      <c r="E6302" t="e">
        <v>#VALUE!</v>
      </c>
      <c r="F6302">
        <f>IF('📋 MIỂNG TNC'!A1118="","",'📋 MIỂNG TNC'!J1118)</f>
        <v/>
      </c>
      <c r="G6302">
        <f>IF('📋 MIỂNG TNC'!A1118="","",'📋 MIỂNG TNC'!K1118)</f>
        <v/>
      </c>
      <c r="H6302">
        <f>IF('📋 MIỂNG TNC'!A1118="","",'📋 MIỂNG TNC'!L1118)</f>
        <v/>
      </c>
      <c r="I6302">
        <f>IF('📋 MIỂNG TNC'!A1118="","",'📋 MIỂNG TNC'!M1118)</f>
        <v/>
      </c>
      <c r="J6302">
        <f>IF('📋 MIỂNG TNC'!A1118="","",'📋 MIỂNG TNC'!D1118)</f>
        <v/>
      </c>
      <c r="L6302">
        <f>N(L6301)+IF(AND('🔎 TRA CỨU NHANH'!$C$2&lt;&gt;"",OR(ISNUMBER(SEARCH('🔎 TRA CỨU NHANH'!$C$2,$A6302)),ISNUMBER(SEARCH('🔎 TRA CỨU NHANH'!$C$2,$B6302)))),1,0)</f>
        <v/>
      </c>
      <c r="M6302">
        <f>IF(L6302&gt;N(L6301),L6302,"")</f>
        <v/>
      </c>
    </row>
    <row r="6303">
      <c r="A6303">
        <f>IF('📋 MIỂNG TNC'!A1119="","",'📋 MIỂNG TNC'!A1119)</f>
        <v/>
      </c>
      <c r="B6303">
        <f>IF('📋 MIỂNG TNC'!A1119="","",'📋 MIỂNG TNC'!P1119)</f>
        <v/>
      </c>
      <c r="C6303">
        <f>IF('📋 MIỂNG TNC'!A1119="","","Miểng")</f>
        <v/>
      </c>
      <c r="D6303">
        <f>IF('📋 MIỂNG TNC'!A1119="","",'📋 MIỂNG TNC'!H1119)</f>
        <v/>
      </c>
      <c r="E6303" t="e">
        <v>#VALUE!</v>
      </c>
      <c r="F6303">
        <f>IF('📋 MIỂNG TNC'!A1119="","",'📋 MIỂNG TNC'!J1119)</f>
        <v/>
      </c>
      <c r="G6303">
        <f>IF('📋 MIỂNG TNC'!A1119="","",'📋 MIỂNG TNC'!K1119)</f>
        <v/>
      </c>
      <c r="H6303">
        <f>IF('📋 MIỂNG TNC'!A1119="","",'📋 MIỂNG TNC'!L1119)</f>
        <v/>
      </c>
      <c r="I6303">
        <f>IF('📋 MIỂNG TNC'!A1119="","",'📋 MIỂNG TNC'!M1119)</f>
        <v/>
      </c>
      <c r="J6303">
        <f>IF('📋 MIỂNG TNC'!A1119="","",'📋 MIỂNG TNC'!D1119)</f>
        <v/>
      </c>
      <c r="L6303">
        <f>N(L6302)+IF(AND('🔎 TRA CỨU NHANH'!$C$2&lt;&gt;"",OR(ISNUMBER(SEARCH('🔎 TRA CỨU NHANH'!$C$2,$A6303)),ISNUMBER(SEARCH('🔎 TRA CỨU NHANH'!$C$2,$B6303)))),1,0)</f>
        <v/>
      </c>
      <c r="M6303">
        <f>IF(L6303&gt;N(L6302),L6303,"")</f>
        <v/>
      </c>
    </row>
    <row r="6304">
      <c r="A6304">
        <f>IF('📋 MIỂNG TNC'!A1120="","",'📋 MIỂNG TNC'!A1120)</f>
        <v/>
      </c>
      <c r="B6304">
        <f>IF('📋 MIỂNG TNC'!A1120="","",'📋 MIỂNG TNC'!P1120)</f>
        <v/>
      </c>
      <c r="C6304">
        <f>IF('📋 MIỂNG TNC'!A1120="","","Miểng")</f>
        <v/>
      </c>
      <c r="D6304">
        <f>IF('📋 MIỂNG TNC'!A1120="","",'📋 MIỂNG TNC'!H1120)</f>
        <v/>
      </c>
      <c r="E6304" t="e">
        <v>#VALUE!</v>
      </c>
      <c r="F6304">
        <f>IF('📋 MIỂNG TNC'!A1120="","",'📋 MIỂNG TNC'!J1120)</f>
        <v/>
      </c>
      <c r="G6304">
        <f>IF('📋 MIỂNG TNC'!A1120="","",'📋 MIỂNG TNC'!K1120)</f>
        <v/>
      </c>
      <c r="H6304">
        <f>IF('📋 MIỂNG TNC'!A1120="","",'📋 MIỂNG TNC'!L1120)</f>
        <v/>
      </c>
      <c r="I6304">
        <f>IF('📋 MIỂNG TNC'!A1120="","",'📋 MIỂNG TNC'!M1120)</f>
        <v/>
      </c>
      <c r="J6304">
        <f>IF('📋 MIỂNG TNC'!A1120="","",'📋 MIỂNG TNC'!D1120)</f>
        <v/>
      </c>
      <c r="L6304">
        <f>N(L6303)+IF(AND('🔎 TRA CỨU NHANH'!$C$2&lt;&gt;"",OR(ISNUMBER(SEARCH('🔎 TRA CỨU NHANH'!$C$2,$A6304)),ISNUMBER(SEARCH('🔎 TRA CỨU NHANH'!$C$2,$B6304)))),1,0)</f>
        <v/>
      </c>
      <c r="M6304">
        <f>IF(L6304&gt;N(L6303),L6304,"")</f>
        <v/>
      </c>
    </row>
    <row r="6305">
      <c r="A6305">
        <f>IF('📋 MIỂNG TNC'!A1121="","",'📋 MIỂNG TNC'!A1121)</f>
        <v/>
      </c>
      <c r="B6305">
        <f>IF('📋 MIỂNG TNC'!A1121="","",'📋 MIỂNG TNC'!P1121)</f>
        <v/>
      </c>
      <c r="C6305">
        <f>IF('📋 MIỂNG TNC'!A1121="","","Miểng")</f>
        <v/>
      </c>
      <c r="D6305">
        <f>IF('📋 MIỂNG TNC'!A1121="","",'📋 MIỂNG TNC'!H1121)</f>
        <v/>
      </c>
      <c r="E6305" t="e">
        <v>#VALUE!</v>
      </c>
      <c r="F6305">
        <f>IF('📋 MIỂNG TNC'!A1121="","",'📋 MIỂNG TNC'!J1121)</f>
        <v/>
      </c>
      <c r="G6305">
        <f>IF('📋 MIỂNG TNC'!A1121="","",'📋 MIỂNG TNC'!K1121)</f>
        <v/>
      </c>
      <c r="H6305">
        <f>IF('📋 MIỂNG TNC'!A1121="","",'📋 MIỂNG TNC'!L1121)</f>
        <v/>
      </c>
      <c r="I6305">
        <f>IF('📋 MIỂNG TNC'!A1121="","",'📋 MIỂNG TNC'!M1121)</f>
        <v/>
      </c>
      <c r="J6305">
        <f>IF('📋 MIỂNG TNC'!A1121="","",'📋 MIỂNG TNC'!D1121)</f>
        <v/>
      </c>
      <c r="L6305">
        <f>N(L6304)+IF(AND('🔎 TRA CỨU NHANH'!$C$2&lt;&gt;"",OR(ISNUMBER(SEARCH('🔎 TRA CỨU NHANH'!$C$2,$A6305)),ISNUMBER(SEARCH('🔎 TRA CỨU NHANH'!$C$2,$B6305)))),1,0)</f>
        <v/>
      </c>
      <c r="M6305">
        <f>IF(L6305&gt;N(L6304),L6305,"")</f>
        <v/>
      </c>
    </row>
    <row r="6306">
      <c r="A6306">
        <f>IF('📋 MIỂNG TNC'!A1122="","",'📋 MIỂNG TNC'!A1122)</f>
        <v/>
      </c>
      <c r="B6306">
        <f>IF('📋 MIỂNG TNC'!A1122="","",'📋 MIỂNG TNC'!P1122)</f>
        <v/>
      </c>
      <c r="C6306">
        <f>IF('📋 MIỂNG TNC'!A1122="","","Miểng")</f>
        <v/>
      </c>
      <c r="D6306">
        <f>IF('📋 MIỂNG TNC'!A1122="","",'📋 MIỂNG TNC'!H1122)</f>
        <v/>
      </c>
      <c r="E6306" t="e">
        <v>#VALUE!</v>
      </c>
      <c r="F6306">
        <f>IF('📋 MIỂNG TNC'!A1122="","",'📋 MIỂNG TNC'!J1122)</f>
        <v/>
      </c>
      <c r="G6306">
        <f>IF('📋 MIỂNG TNC'!A1122="","",'📋 MIỂNG TNC'!K1122)</f>
        <v/>
      </c>
      <c r="H6306">
        <f>IF('📋 MIỂNG TNC'!A1122="","",'📋 MIỂNG TNC'!L1122)</f>
        <v/>
      </c>
      <c r="I6306">
        <f>IF('📋 MIỂNG TNC'!A1122="","",'📋 MIỂNG TNC'!M1122)</f>
        <v/>
      </c>
      <c r="J6306">
        <f>IF('📋 MIỂNG TNC'!A1122="","",'📋 MIỂNG TNC'!D1122)</f>
        <v/>
      </c>
      <c r="L6306">
        <f>N(L6305)+IF(AND('🔎 TRA CỨU NHANH'!$C$2&lt;&gt;"",OR(ISNUMBER(SEARCH('🔎 TRA CỨU NHANH'!$C$2,$A6306)),ISNUMBER(SEARCH('🔎 TRA CỨU NHANH'!$C$2,$B6306)))),1,0)</f>
        <v/>
      </c>
      <c r="M6306">
        <f>IF(L6306&gt;N(L6305),L6306,"")</f>
        <v/>
      </c>
    </row>
    <row r="6307">
      <c r="A6307">
        <f>IF('📋 MIỂNG TNC'!A1123="","",'📋 MIỂNG TNC'!A1123)</f>
        <v/>
      </c>
      <c r="B6307">
        <f>IF('📋 MIỂNG TNC'!A1123="","",'📋 MIỂNG TNC'!P1123)</f>
        <v/>
      </c>
      <c r="C6307">
        <f>IF('📋 MIỂNG TNC'!A1123="","","Miểng")</f>
        <v/>
      </c>
      <c r="D6307">
        <f>IF('📋 MIỂNG TNC'!A1123="","",'📋 MIỂNG TNC'!H1123)</f>
        <v/>
      </c>
      <c r="E6307" t="e">
        <v>#VALUE!</v>
      </c>
      <c r="F6307">
        <f>IF('📋 MIỂNG TNC'!A1123="","",'📋 MIỂNG TNC'!J1123)</f>
        <v/>
      </c>
      <c r="G6307">
        <f>IF('📋 MIỂNG TNC'!A1123="","",'📋 MIỂNG TNC'!K1123)</f>
        <v/>
      </c>
      <c r="H6307">
        <f>IF('📋 MIỂNG TNC'!A1123="","",'📋 MIỂNG TNC'!L1123)</f>
        <v/>
      </c>
      <c r="I6307">
        <f>IF('📋 MIỂNG TNC'!A1123="","",'📋 MIỂNG TNC'!M1123)</f>
        <v/>
      </c>
      <c r="J6307">
        <f>IF('📋 MIỂNG TNC'!A1123="","",'📋 MIỂNG TNC'!D1123)</f>
        <v/>
      </c>
      <c r="L6307">
        <f>N(L6306)+IF(AND('🔎 TRA CỨU NHANH'!$C$2&lt;&gt;"",OR(ISNUMBER(SEARCH('🔎 TRA CỨU NHANH'!$C$2,$A6307)),ISNUMBER(SEARCH('🔎 TRA CỨU NHANH'!$C$2,$B6307)))),1,0)</f>
        <v/>
      </c>
      <c r="M6307">
        <f>IF(L6307&gt;N(L6306),L6307,"")</f>
        <v/>
      </c>
    </row>
    <row r="6308">
      <c r="A6308">
        <f>IF('📋 MIỂNG TNC'!A1124="","",'📋 MIỂNG TNC'!A1124)</f>
        <v/>
      </c>
      <c r="B6308">
        <f>IF('📋 MIỂNG TNC'!A1124="","",'📋 MIỂNG TNC'!P1124)</f>
        <v/>
      </c>
      <c r="C6308">
        <f>IF('📋 MIỂNG TNC'!A1124="","","Miểng")</f>
        <v/>
      </c>
      <c r="D6308">
        <f>IF('📋 MIỂNG TNC'!A1124="","",'📋 MIỂNG TNC'!H1124)</f>
        <v/>
      </c>
      <c r="E6308" t="e">
        <v>#VALUE!</v>
      </c>
      <c r="F6308">
        <f>IF('📋 MIỂNG TNC'!A1124="","",'📋 MIỂNG TNC'!J1124)</f>
        <v/>
      </c>
      <c r="G6308">
        <f>IF('📋 MIỂNG TNC'!A1124="","",'📋 MIỂNG TNC'!K1124)</f>
        <v/>
      </c>
      <c r="H6308">
        <f>IF('📋 MIỂNG TNC'!A1124="","",'📋 MIỂNG TNC'!L1124)</f>
        <v/>
      </c>
      <c r="I6308">
        <f>IF('📋 MIỂNG TNC'!A1124="","",'📋 MIỂNG TNC'!M1124)</f>
        <v/>
      </c>
      <c r="J6308">
        <f>IF('📋 MIỂNG TNC'!A1124="","",'📋 MIỂNG TNC'!D1124)</f>
        <v/>
      </c>
      <c r="L6308">
        <f>N(L6307)+IF(AND('🔎 TRA CỨU NHANH'!$C$2&lt;&gt;"",OR(ISNUMBER(SEARCH('🔎 TRA CỨU NHANH'!$C$2,$A6308)),ISNUMBER(SEARCH('🔎 TRA CỨU NHANH'!$C$2,$B6308)))),1,0)</f>
        <v/>
      </c>
      <c r="M6308">
        <f>IF(L6308&gt;N(L6307),L6308,"")</f>
        <v/>
      </c>
    </row>
    <row r="6309">
      <c r="A6309">
        <f>IF('📋 MIỂNG TNC'!A1125="","",'📋 MIỂNG TNC'!A1125)</f>
        <v/>
      </c>
      <c r="B6309">
        <f>IF('📋 MIỂNG TNC'!A1125="","",'📋 MIỂNG TNC'!P1125)</f>
        <v/>
      </c>
      <c r="C6309">
        <f>IF('📋 MIỂNG TNC'!A1125="","","Miểng")</f>
        <v/>
      </c>
      <c r="D6309">
        <f>IF('📋 MIỂNG TNC'!A1125="","",'📋 MIỂNG TNC'!H1125)</f>
        <v/>
      </c>
      <c r="E6309" t="e">
        <v>#VALUE!</v>
      </c>
      <c r="F6309">
        <f>IF('📋 MIỂNG TNC'!A1125="","",'📋 MIỂNG TNC'!J1125)</f>
        <v/>
      </c>
      <c r="G6309">
        <f>IF('📋 MIỂNG TNC'!A1125="","",'📋 MIỂNG TNC'!K1125)</f>
        <v/>
      </c>
      <c r="H6309">
        <f>IF('📋 MIỂNG TNC'!A1125="","",'📋 MIỂNG TNC'!L1125)</f>
        <v/>
      </c>
      <c r="I6309">
        <f>IF('📋 MIỂNG TNC'!A1125="","",'📋 MIỂNG TNC'!M1125)</f>
        <v/>
      </c>
      <c r="J6309">
        <f>IF('📋 MIỂNG TNC'!A1125="","",'📋 MIỂNG TNC'!D1125)</f>
        <v/>
      </c>
      <c r="L6309">
        <f>N(L6308)+IF(AND('🔎 TRA CỨU NHANH'!$C$2&lt;&gt;"",OR(ISNUMBER(SEARCH('🔎 TRA CỨU NHANH'!$C$2,$A6309)),ISNUMBER(SEARCH('🔎 TRA CỨU NHANH'!$C$2,$B6309)))),1,0)</f>
        <v/>
      </c>
      <c r="M6309">
        <f>IF(L6309&gt;N(L6308),L6309,"")</f>
        <v/>
      </c>
    </row>
    <row r="6310">
      <c r="A6310">
        <f>IF('📋 MIỂNG TNC'!A1126="","",'📋 MIỂNG TNC'!A1126)</f>
        <v/>
      </c>
      <c r="B6310">
        <f>IF('📋 MIỂNG TNC'!A1126="","",'📋 MIỂNG TNC'!P1126)</f>
        <v/>
      </c>
      <c r="C6310">
        <f>IF('📋 MIỂNG TNC'!A1126="","","Miểng")</f>
        <v/>
      </c>
      <c r="D6310">
        <f>IF('📋 MIỂNG TNC'!A1126="","",'📋 MIỂNG TNC'!H1126)</f>
        <v/>
      </c>
      <c r="E6310" t="e">
        <v>#VALUE!</v>
      </c>
      <c r="F6310">
        <f>IF('📋 MIỂNG TNC'!A1126="","",'📋 MIỂNG TNC'!J1126)</f>
        <v/>
      </c>
      <c r="G6310">
        <f>IF('📋 MIỂNG TNC'!A1126="","",'📋 MIỂNG TNC'!K1126)</f>
        <v/>
      </c>
      <c r="H6310">
        <f>IF('📋 MIỂNG TNC'!A1126="","",'📋 MIỂNG TNC'!L1126)</f>
        <v/>
      </c>
      <c r="I6310">
        <f>IF('📋 MIỂNG TNC'!A1126="","",'📋 MIỂNG TNC'!M1126)</f>
        <v/>
      </c>
      <c r="J6310">
        <f>IF('📋 MIỂNG TNC'!A1126="","",'📋 MIỂNG TNC'!D1126)</f>
        <v/>
      </c>
      <c r="L6310">
        <f>N(L6309)+IF(AND('🔎 TRA CỨU NHANH'!$C$2&lt;&gt;"",OR(ISNUMBER(SEARCH('🔎 TRA CỨU NHANH'!$C$2,$A6310)),ISNUMBER(SEARCH('🔎 TRA CỨU NHANH'!$C$2,$B6310)))),1,0)</f>
        <v/>
      </c>
      <c r="M6310">
        <f>IF(L6310&gt;N(L6309),L6310,"")</f>
        <v/>
      </c>
    </row>
    <row r="6311">
      <c r="A6311">
        <f>IF('📋 MIỂNG TNC'!A1127="","",'📋 MIỂNG TNC'!A1127)</f>
        <v/>
      </c>
      <c r="B6311">
        <f>IF('📋 MIỂNG TNC'!A1127="","",'📋 MIỂNG TNC'!P1127)</f>
        <v/>
      </c>
      <c r="C6311">
        <f>IF('📋 MIỂNG TNC'!A1127="","","Miểng")</f>
        <v/>
      </c>
      <c r="D6311">
        <f>IF('📋 MIỂNG TNC'!A1127="","",'📋 MIỂNG TNC'!H1127)</f>
        <v/>
      </c>
      <c r="E6311" t="e">
        <v>#VALUE!</v>
      </c>
      <c r="F6311">
        <f>IF('📋 MIỂNG TNC'!A1127="","",'📋 MIỂNG TNC'!J1127)</f>
        <v/>
      </c>
      <c r="G6311">
        <f>IF('📋 MIỂNG TNC'!A1127="","",'📋 MIỂNG TNC'!K1127)</f>
        <v/>
      </c>
      <c r="H6311">
        <f>IF('📋 MIỂNG TNC'!A1127="","",'📋 MIỂNG TNC'!L1127)</f>
        <v/>
      </c>
      <c r="I6311">
        <f>IF('📋 MIỂNG TNC'!A1127="","",'📋 MIỂNG TNC'!M1127)</f>
        <v/>
      </c>
      <c r="J6311">
        <f>IF('📋 MIỂNG TNC'!A1127="","",'📋 MIỂNG TNC'!D1127)</f>
        <v/>
      </c>
      <c r="L6311">
        <f>N(L6310)+IF(AND('🔎 TRA CỨU NHANH'!$C$2&lt;&gt;"",OR(ISNUMBER(SEARCH('🔎 TRA CỨU NHANH'!$C$2,$A6311)),ISNUMBER(SEARCH('🔎 TRA CỨU NHANH'!$C$2,$B6311)))),1,0)</f>
        <v/>
      </c>
      <c r="M6311">
        <f>IF(L6311&gt;N(L6310),L6311,"")</f>
        <v/>
      </c>
    </row>
    <row r="6312">
      <c r="A6312">
        <f>IF('📋 MIỂNG TNC'!A1128="","",'📋 MIỂNG TNC'!A1128)</f>
        <v/>
      </c>
      <c r="B6312">
        <f>IF('📋 MIỂNG TNC'!A1128="","",'📋 MIỂNG TNC'!P1128)</f>
        <v/>
      </c>
      <c r="C6312">
        <f>IF('📋 MIỂNG TNC'!A1128="","","Miểng")</f>
        <v/>
      </c>
      <c r="D6312">
        <f>IF('📋 MIỂNG TNC'!A1128="","",'📋 MIỂNG TNC'!H1128)</f>
        <v/>
      </c>
      <c r="E6312" t="e">
        <v>#VALUE!</v>
      </c>
      <c r="F6312" s="37">
        <f>IF('📋 MIỂNG TNC'!A1128="","",'📋 MIỂNG TNC'!J1128)</f>
        <v/>
      </c>
      <c r="G6312" s="37">
        <f>IF('📋 MIỂNG TNC'!A1128="","",'📋 MIỂNG TNC'!K1128)</f>
        <v/>
      </c>
      <c r="H6312" s="37">
        <f>IF('📋 MIỂNG TNC'!A1128="","",'📋 MIỂNG TNC'!L1128)</f>
        <v/>
      </c>
      <c r="I6312">
        <f>IF('📋 MIỂNG TNC'!A1128="","",'📋 MIỂNG TNC'!M1128)</f>
        <v/>
      </c>
      <c r="J6312">
        <f>IF('📋 MIỂNG TNC'!A1128="","",'📋 MIỂNG TNC'!D1128)</f>
        <v/>
      </c>
      <c r="L6312">
        <f>N(L6311)+IF(AND('🔎 TRA CỨU NHANH'!$C$2&lt;&gt;"",OR(ISNUMBER(SEARCH('🔎 TRA CỨU NHANH'!$C$2,$A6312)),ISNUMBER(SEARCH('🔎 TRA CỨU NHANH'!$C$2,$B6312)))),1,0)</f>
        <v/>
      </c>
      <c r="M6312">
        <f>IF(L6312&gt;N(L6311),L6312,"")</f>
        <v/>
      </c>
    </row>
    <row r="6313">
      <c r="A6313">
        <f>IF('📋 MIỂNG TNC'!A1129="","",'📋 MIỂNG TNC'!A1129)</f>
        <v/>
      </c>
      <c r="B6313">
        <f>IF('📋 MIỂNG TNC'!A1129="","",'📋 MIỂNG TNC'!P1129)</f>
        <v/>
      </c>
      <c r="C6313">
        <f>IF('📋 MIỂNG TNC'!A1129="","","Miểng")</f>
        <v/>
      </c>
      <c r="D6313">
        <f>IF('📋 MIỂNG TNC'!A1129="","",'📋 MIỂNG TNC'!H1129)</f>
        <v/>
      </c>
      <c r="E6313" t="e">
        <v>#VALUE!</v>
      </c>
      <c r="F6313" s="37">
        <f>IF('📋 MIỂNG TNC'!A1129="","",'📋 MIỂNG TNC'!J1129)</f>
        <v/>
      </c>
      <c r="G6313" s="37">
        <f>IF('📋 MIỂNG TNC'!A1129="","",'📋 MIỂNG TNC'!K1129)</f>
        <v/>
      </c>
      <c r="H6313" s="37">
        <f>IF('📋 MIỂNG TNC'!A1129="","",'📋 MIỂNG TNC'!L1129)</f>
        <v/>
      </c>
      <c r="I6313">
        <f>IF('📋 MIỂNG TNC'!A1129="","",'📋 MIỂNG TNC'!M1129)</f>
        <v/>
      </c>
      <c r="J6313">
        <f>IF('📋 MIỂNG TNC'!A1129="","",'📋 MIỂNG TNC'!D1129)</f>
        <v/>
      </c>
      <c r="L6313">
        <f>N(L6312)+IF(AND('🔎 TRA CỨU NHANH'!$C$2&lt;&gt;"",OR(ISNUMBER(SEARCH('🔎 TRA CỨU NHANH'!$C$2,$A6313)),ISNUMBER(SEARCH('🔎 TRA CỨU NHANH'!$C$2,$B6313)))),1,0)</f>
        <v/>
      </c>
      <c r="M6313">
        <f>IF(L6313&gt;N(L6312),L6313,"")</f>
        <v/>
      </c>
    </row>
    <row r="6314">
      <c r="A6314">
        <f>IF('📋 MIỂNG TNC'!A1130="","",'📋 MIỂNG TNC'!A1130)</f>
        <v/>
      </c>
      <c r="B6314">
        <f>IF('📋 MIỂNG TNC'!A1130="","",'📋 MIỂNG TNC'!P1130)</f>
        <v/>
      </c>
      <c r="C6314">
        <f>IF('📋 MIỂNG TNC'!A1130="","","Miểng")</f>
        <v/>
      </c>
      <c r="D6314">
        <f>IF('📋 MIỂNG TNC'!A1130="","",'📋 MIỂNG TNC'!H1130)</f>
        <v/>
      </c>
      <c r="E6314" t="e">
        <v>#VALUE!</v>
      </c>
      <c r="F6314">
        <f>IF('📋 MIỂNG TNC'!A1130="","",'📋 MIỂNG TNC'!J1130)</f>
        <v/>
      </c>
      <c r="G6314">
        <f>IF('📋 MIỂNG TNC'!A1130="","",'📋 MIỂNG TNC'!K1130)</f>
        <v/>
      </c>
      <c r="H6314">
        <f>IF('📋 MIỂNG TNC'!A1130="","",'📋 MIỂNG TNC'!L1130)</f>
        <v/>
      </c>
      <c r="I6314">
        <f>IF('📋 MIỂNG TNC'!A1130="","",'📋 MIỂNG TNC'!M1130)</f>
        <v/>
      </c>
      <c r="J6314">
        <f>IF('📋 MIỂNG TNC'!A1130="","",'📋 MIỂNG TNC'!D1130)</f>
        <v/>
      </c>
      <c r="L6314">
        <f>N(L6313)+IF(AND('🔎 TRA CỨU NHANH'!$C$2&lt;&gt;"",OR(ISNUMBER(SEARCH('🔎 TRA CỨU NHANH'!$C$2,$A6314)),ISNUMBER(SEARCH('🔎 TRA CỨU NHANH'!$C$2,$B6314)))),1,0)</f>
        <v/>
      </c>
      <c r="M6314">
        <f>IF(L6314&gt;N(L6313),L6314,"")</f>
        <v/>
      </c>
    </row>
    <row r="6315">
      <c r="A6315">
        <f>IF('📋 MIỂNG TNC'!A1131="","",'📋 MIỂNG TNC'!A1131)</f>
        <v/>
      </c>
      <c r="B6315">
        <f>IF('📋 MIỂNG TNC'!A1131="","",'📋 MIỂNG TNC'!P1131)</f>
        <v/>
      </c>
      <c r="C6315">
        <f>IF('📋 MIỂNG TNC'!A1131="","","Miểng")</f>
        <v/>
      </c>
      <c r="D6315">
        <f>IF('📋 MIỂNG TNC'!A1131="","",'📋 MIỂNG TNC'!H1131)</f>
        <v/>
      </c>
      <c r="E6315" t="e">
        <v>#VALUE!</v>
      </c>
      <c r="F6315">
        <f>IF('📋 MIỂNG TNC'!A1131="","",'📋 MIỂNG TNC'!J1131)</f>
        <v/>
      </c>
      <c r="G6315">
        <f>IF('📋 MIỂNG TNC'!A1131="","",'📋 MIỂNG TNC'!K1131)</f>
        <v/>
      </c>
      <c r="H6315">
        <f>IF('📋 MIỂNG TNC'!A1131="","",'📋 MIỂNG TNC'!L1131)</f>
        <v/>
      </c>
      <c r="I6315">
        <f>IF('📋 MIỂNG TNC'!A1131="","",'📋 MIỂNG TNC'!M1131)</f>
        <v/>
      </c>
      <c r="J6315">
        <f>IF('📋 MIỂNG TNC'!A1131="","",'📋 MIỂNG TNC'!D1131)</f>
        <v/>
      </c>
      <c r="L6315">
        <f>N(L6314)+IF(AND('🔎 TRA CỨU NHANH'!$C$2&lt;&gt;"",OR(ISNUMBER(SEARCH('🔎 TRA CỨU NHANH'!$C$2,$A6315)),ISNUMBER(SEARCH('🔎 TRA CỨU NHANH'!$C$2,$B6315)))),1,0)</f>
        <v/>
      </c>
      <c r="M6315">
        <f>IF(L6315&gt;N(L6314),L6315,"")</f>
        <v/>
      </c>
    </row>
    <row r="6316">
      <c r="A6316">
        <f>IF('📋 MIỂNG TNC'!A1132="","",'📋 MIỂNG TNC'!A1132)</f>
        <v/>
      </c>
      <c r="B6316">
        <f>IF('📋 MIỂNG TNC'!A1132="","",'📋 MIỂNG TNC'!P1132)</f>
        <v/>
      </c>
      <c r="C6316">
        <f>IF('📋 MIỂNG TNC'!A1132="","","Miểng")</f>
        <v/>
      </c>
      <c r="D6316">
        <f>IF('📋 MIỂNG TNC'!A1132="","",'📋 MIỂNG TNC'!H1132)</f>
        <v/>
      </c>
      <c r="E6316" t="e">
        <v>#VALUE!</v>
      </c>
      <c r="F6316">
        <f>IF('📋 MIỂNG TNC'!A1132="","",'📋 MIỂNG TNC'!J1132)</f>
        <v/>
      </c>
      <c r="G6316">
        <f>IF('📋 MIỂNG TNC'!A1132="","",'📋 MIỂNG TNC'!K1132)</f>
        <v/>
      </c>
      <c r="H6316">
        <f>IF('📋 MIỂNG TNC'!A1132="","",'📋 MIỂNG TNC'!L1132)</f>
        <v/>
      </c>
      <c r="I6316">
        <f>IF('📋 MIỂNG TNC'!A1132="","",'📋 MIỂNG TNC'!M1132)</f>
        <v/>
      </c>
      <c r="J6316">
        <f>IF('📋 MIỂNG TNC'!A1132="","",'📋 MIỂNG TNC'!D1132)</f>
        <v/>
      </c>
      <c r="L6316">
        <f>N(L6315)+IF(AND('🔎 TRA CỨU NHANH'!$C$2&lt;&gt;"",OR(ISNUMBER(SEARCH('🔎 TRA CỨU NHANH'!$C$2,$A6316)),ISNUMBER(SEARCH('🔎 TRA CỨU NHANH'!$C$2,$B6316)))),1,0)</f>
        <v/>
      </c>
      <c r="M6316">
        <f>IF(L6316&gt;N(L6315),L6316,"")</f>
        <v/>
      </c>
    </row>
    <row r="6317">
      <c r="A6317">
        <f>IF('📋 MIỂNG TNC'!A1133="","",'📋 MIỂNG TNC'!A1133)</f>
        <v/>
      </c>
      <c r="B6317">
        <f>IF('📋 MIỂNG TNC'!A1133="","",'📋 MIỂNG TNC'!P1133)</f>
        <v/>
      </c>
      <c r="C6317">
        <f>IF('📋 MIỂNG TNC'!A1133="","","Miểng")</f>
        <v/>
      </c>
      <c r="D6317">
        <f>IF('📋 MIỂNG TNC'!A1133="","",'📋 MIỂNG TNC'!H1133)</f>
        <v/>
      </c>
      <c r="E6317" t="e">
        <v>#VALUE!</v>
      </c>
      <c r="F6317" s="37">
        <f>IF('📋 MIỂNG TNC'!A1133="","",'📋 MIỂNG TNC'!J1133)</f>
        <v/>
      </c>
      <c r="G6317" s="37">
        <f>IF('📋 MIỂNG TNC'!A1133="","",'📋 MIỂNG TNC'!K1133)</f>
        <v/>
      </c>
      <c r="H6317" s="37">
        <f>IF('📋 MIỂNG TNC'!A1133="","",'📋 MIỂNG TNC'!L1133)</f>
        <v/>
      </c>
      <c r="I6317">
        <f>IF('📋 MIỂNG TNC'!A1133="","",'📋 MIỂNG TNC'!M1133)</f>
        <v/>
      </c>
      <c r="J6317">
        <f>IF('📋 MIỂNG TNC'!A1133="","",'📋 MIỂNG TNC'!D1133)</f>
        <v/>
      </c>
      <c r="L6317">
        <f>N(L6316)+IF(AND('🔎 TRA CỨU NHANH'!$C$2&lt;&gt;"",OR(ISNUMBER(SEARCH('🔎 TRA CỨU NHANH'!$C$2,$A6317)),ISNUMBER(SEARCH('🔎 TRA CỨU NHANH'!$C$2,$B6317)))),1,0)</f>
        <v/>
      </c>
      <c r="M6317">
        <f>IF(L6317&gt;N(L6316),L6317,"")</f>
        <v/>
      </c>
    </row>
    <row r="6318">
      <c r="A6318">
        <f>IF('📋 MIỂNG TNC'!A1134="","",'📋 MIỂNG TNC'!A1134)</f>
        <v/>
      </c>
      <c r="B6318">
        <f>IF('📋 MIỂNG TNC'!A1134="","",'📋 MIỂNG TNC'!P1134)</f>
        <v/>
      </c>
      <c r="C6318">
        <f>IF('📋 MIỂNG TNC'!A1134="","","Miểng")</f>
        <v/>
      </c>
      <c r="D6318">
        <f>IF('📋 MIỂNG TNC'!A1134="","",'📋 MIỂNG TNC'!H1134)</f>
        <v/>
      </c>
      <c r="E6318" t="e">
        <v>#VALUE!</v>
      </c>
      <c r="F6318" s="37">
        <f>IF('📋 MIỂNG TNC'!A1134="","",'📋 MIỂNG TNC'!J1134)</f>
        <v/>
      </c>
      <c r="G6318" s="37">
        <f>IF('📋 MIỂNG TNC'!A1134="","",'📋 MIỂNG TNC'!K1134)</f>
        <v/>
      </c>
      <c r="H6318" s="37">
        <f>IF('📋 MIỂNG TNC'!A1134="","",'📋 MIỂNG TNC'!L1134)</f>
        <v/>
      </c>
      <c r="I6318">
        <f>IF('📋 MIỂNG TNC'!A1134="","",'📋 MIỂNG TNC'!M1134)</f>
        <v/>
      </c>
      <c r="J6318">
        <f>IF('📋 MIỂNG TNC'!A1134="","",'📋 MIỂNG TNC'!D1134)</f>
        <v/>
      </c>
      <c r="L6318">
        <f>N(L6317)+IF(AND('🔎 TRA CỨU NHANH'!$C$2&lt;&gt;"",OR(ISNUMBER(SEARCH('🔎 TRA CỨU NHANH'!$C$2,$A6318)),ISNUMBER(SEARCH('🔎 TRA CỨU NHANH'!$C$2,$B6318)))),1,0)</f>
        <v/>
      </c>
      <c r="M6318">
        <f>IF(L6318&gt;N(L6317),L6318,"")</f>
        <v/>
      </c>
    </row>
    <row r="6319">
      <c r="A6319">
        <f>IF('📋 MIỂNG TNC'!A1135="","",'📋 MIỂNG TNC'!A1135)</f>
        <v/>
      </c>
      <c r="B6319">
        <f>IF('📋 MIỂNG TNC'!A1135="","",'📋 MIỂNG TNC'!P1135)</f>
        <v/>
      </c>
      <c r="C6319">
        <f>IF('📋 MIỂNG TNC'!A1135="","","Miểng")</f>
        <v/>
      </c>
      <c r="D6319">
        <f>IF('📋 MIỂNG TNC'!A1135="","",'📋 MIỂNG TNC'!H1135)</f>
        <v/>
      </c>
      <c r="E6319" t="e">
        <v>#VALUE!</v>
      </c>
      <c r="F6319">
        <f>IF('📋 MIỂNG TNC'!A1135="","",'📋 MIỂNG TNC'!J1135)</f>
        <v/>
      </c>
      <c r="G6319">
        <f>IF('📋 MIỂNG TNC'!A1135="","",'📋 MIỂNG TNC'!K1135)</f>
        <v/>
      </c>
      <c r="H6319">
        <f>IF('📋 MIỂNG TNC'!A1135="","",'📋 MIỂNG TNC'!L1135)</f>
        <v/>
      </c>
      <c r="I6319">
        <f>IF('📋 MIỂNG TNC'!A1135="","",'📋 MIỂNG TNC'!M1135)</f>
        <v/>
      </c>
      <c r="J6319">
        <f>IF('📋 MIỂNG TNC'!A1135="","",'📋 MIỂNG TNC'!D1135)</f>
        <v/>
      </c>
      <c r="L6319">
        <f>N(L6318)+IF(AND('🔎 TRA CỨU NHANH'!$C$2&lt;&gt;"",OR(ISNUMBER(SEARCH('🔎 TRA CỨU NHANH'!$C$2,$A6319)),ISNUMBER(SEARCH('🔎 TRA CỨU NHANH'!$C$2,$B6319)))),1,0)</f>
        <v/>
      </c>
      <c r="M6319">
        <f>IF(L6319&gt;N(L6318),L6319,"")</f>
        <v/>
      </c>
    </row>
    <row r="6320">
      <c r="A6320">
        <f>IF('📋 MIỂNG TNC'!A1136="","",'📋 MIỂNG TNC'!A1136)</f>
        <v/>
      </c>
      <c r="B6320">
        <f>IF('📋 MIỂNG TNC'!A1136="","",'📋 MIỂNG TNC'!P1136)</f>
        <v/>
      </c>
      <c r="C6320">
        <f>IF('📋 MIỂNG TNC'!A1136="","","Miểng")</f>
        <v/>
      </c>
      <c r="D6320">
        <f>IF('📋 MIỂNG TNC'!A1136="","",'📋 MIỂNG TNC'!H1136)</f>
        <v/>
      </c>
      <c r="E6320" t="e">
        <v>#VALUE!</v>
      </c>
      <c r="F6320">
        <f>IF('📋 MIỂNG TNC'!A1136="","",'📋 MIỂNG TNC'!J1136)</f>
        <v/>
      </c>
      <c r="G6320">
        <f>IF('📋 MIỂNG TNC'!A1136="","",'📋 MIỂNG TNC'!K1136)</f>
        <v/>
      </c>
      <c r="H6320">
        <f>IF('📋 MIỂNG TNC'!A1136="","",'📋 MIỂNG TNC'!L1136)</f>
        <v/>
      </c>
      <c r="I6320">
        <f>IF('📋 MIỂNG TNC'!A1136="","",'📋 MIỂNG TNC'!M1136)</f>
        <v/>
      </c>
      <c r="J6320">
        <f>IF('📋 MIỂNG TNC'!A1136="","",'📋 MIỂNG TNC'!D1136)</f>
        <v/>
      </c>
      <c r="L6320">
        <f>N(L6319)+IF(AND('🔎 TRA CỨU NHANH'!$C$2&lt;&gt;"",OR(ISNUMBER(SEARCH('🔎 TRA CỨU NHANH'!$C$2,$A6320)),ISNUMBER(SEARCH('🔎 TRA CỨU NHANH'!$C$2,$B6320)))),1,0)</f>
        <v/>
      </c>
      <c r="M6320">
        <f>IF(L6320&gt;N(L6319),L6320,"")</f>
        <v/>
      </c>
    </row>
    <row r="6321">
      <c r="A6321">
        <f>IF('📋 MIỂNG TNC'!A1137="","",'📋 MIỂNG TNC'!A1137)</f>
        <v/>
      </c>
      <c r="B6321">
        <f>IF('📋 MIỂNG TNC'!A1137="","",'📋 MIỂNG TNC'!P1137)</f>
        <v/>
      </c>
      <c r="C6321">
        <f>IF('📋 MIỂNG TNC'!A1137="","","Miểng")</f>
        <v/>
      </c>
      <c r="D6321">
        <f>IF('📋 MIỂNG TNC'!A1137="","",'📋 MIỂNG TNC'!H1137)</f>
        <v/>
      </c>
      <c r="E6321" t="e">
        <v>#VALUE!</v>
      </c>
      <c r="F6321">
        <f>IF('📋 MIỂNG TNC'!A1137="","",'📋 MIỂNG TNC'!J1137)</f>
        <v/>
      </c>
      <c r="G6321">
        <f>IF('📋 MIỂNG TNC'!A1137="","",'📋 MIỂNG TNC'!K1137)</f>
        <v/>
      </c>
      <c r="H6321">
        <f>IF('📋 MIỂNG TNC'!A1137="","",'📋 MIỂNG TNC'!L1137)</f>
        <v/>
      </c>
      <c r="I6321">
        <f>IF('📋 MIỂNG TNC'!A1137="","",'📋 MIỂNG TNC'!M1137)</f>
        <v/>
      </c>
      <c r="J6321">
        <f>IF('📋 MIỂNG TNC'!A1137="","",'📋 MIỂNG TNC'!D1137)</f>
        <v/>
      </c>
      <c r="L6321">
        <f>N(L6320)+IF(AND('🔎 TRA CỨU NHANH'!$C$2&lt;&gt;"",OR(ISNUMBER(SEARCH('🔎 TRA CỨU NHANH'!$C$2,$A6321)),ISNUMBER(SEARCH('🔎 TRA CỨU NHANH'!$C$2,$B6321)))),1,0)</f>
        <v/>
      </c>
      <c r="M6321">
        <f>IF(L6321&gt;N(L6320),L6321,"")</f>
        <v/>
      </c>
    </row>
    <row r="6322">
      <c r="A6322">
        <f>IF('📋 MIỂNG TNC'!A1138="","",'📋 MIỂNG TNC'!A1138)</f>
        <v/>
      </c>
      <c r="B6322">
        <f>IF('📋 MIỂNG TNC'!A1138="","",'📋 MIỂNG TNC'!P1138)</f>
        <v/>
      </c>
      <c r="C6322">
        <f>IF('📋 MIỂNG TNC'!A1138="","","Miểng")</f>
        <v/>
      </c>
      <c r="D6322">
        <f>IF('📋 MIỂNG TNC'!A1138="","",'📋 MIỂNG TNC'!H1138)</f>
        <v/>
      </c>
      <c r="E6322" t="e">
        <v>#VALUE!</v>
      </c>
      <c r="F6322">
        <f>IF('📋 MIỂNG TNC'!A1138="","",'📋 MIỂNG TNC'!J1138)</f>
        <v/>
      </c>
      <c r="G6322">
        <f>IF('📋 MIỂNG TNC'!A1138="","",'📋 MIỂNG TNC'!K1138)</f>
        <v/>
      </c>
      <c r="H6322">
        <f>IF('📋 MIỂNG TNC'!A1138="","",'📋 MIỂNG TNC'!L1138)</f>
        <v/>
      </c>
      <c r="I6322">
        <f>IF('📋 MIỂNG TNC'!A1138="","",'📋 MIỂNG TNC'!M1138)</f>
        <v/>
      </c>
      <c r="J6322">
        <f>IF('📋 MIỂNG TNC'!A1138="","",'📋 MIỂNG TNC'!D1138)</f>
        <v/>
      </c>
      <c r="L6322">
        <f>N(L6321)+IF(AND('🔎 TRA CỨU NHANH'!$C$2&lt;&gt;"",OR(ISNUMBER(SEARCH('🔎 TRA CỨU NHANH'!$C$2,$A6322)),ISNUMBER(SEARCH('🔎 TRA CỨU NHANH'!$C$2,$B6322)))),1,0)</f>
        <v/>
      </c>
      <c r="M6322">
        <f>IF(L6322&gt;N(L6321),L6322,"")</f>
        <v/>
      </c>
    </row>
    <row r="6323">
      <c r="A6323">
        <f>IF('📋 MIỂNG TNC'!A1139="","",'📋 MIỂNG TNC'!A1139)</f>
        <v/>
      </c>
      <c r="B6323">
        <f>IF('📋 MIỂNG TNC'!A1139="","",'📋 MIỂNG TNC'!P1139)</f>
        <v/>
      </c>
      <c r="C6323">
        <f>IF('📋 MIỂNG TNC'!A1139="","","Miểng")</f>
        <v/>
      </c>
      <c r="D6323">
        <f>IF('📋 MIỂNG TNC'!A1139="","",'📋 MIỂNG TNC'!H1139)</f>
        <v/>
      </c>
      <c r="E6323" t="e">
        <v>#VALUE!</v>
      </c>
      <c r="F6323">
        <f>IF('📋 MIỂNG TNC'!A1139="","",'📋 MIỂNG TNC'!J1139)</f>
        <v/>
      </c>
      <c r="G6323">
        <f>IF('📋 MIỂNG TNC'!A1139="","",'📋 MIỂNG TNC'!K1139)</f>
        <v/>
      </c>
      <c r="H6323">
        <f>IF('📋 MIỂNG TNC'!A1139="","",'📋 MIỂNG TNC'!L1139)</f>
        <v/>
      </c>
      <c r="I6323">
        <f>IF('📋 MIỂNG TNC'!A1139="","",'📋 MIỂNG TNC'!M1139)</f>
        <v/>
      </c>
      <c r="J6323">
        <f>IF('📋 MIỂNG TNC'!A1139="","",'📋 MIỂNG TNC'!D1139)</f>
        <v/>
      </c>
      <c r="L6323">
        <f>N(L6322)+IF(AND('🔎 TRA CỨU NHANH'!$C$2&lt;&gt;"",OR(ISNUMBER(SEARCH('🔎 TRA CỨU NHANH'!$C$2,$A6323)),ISNUMBER(SEARCH('🔎 TRA CỨU NHANH'!$C$2,$B6323)))),1,0)</f>
        <v/>
      </c>
      <c r="M6323">
        <f>IF(L6323&gt;N(L6322),L6323,"")</f>
        <v/>
      </c>
    </row>
    <row r="6324">
      <c r="A6324">
        <f>IF('📋 MIỂNG TNC'!A1140="","",'📋 MIỂNG TNC'!A1140)</f>
        <v/>
      </c>
      <c r="B6324">
        <f>IF('📋 MIỂNG TNC'!A1140="","",'📋 MIỂNG TNC'!P1140)</f>
        <v/>
      </c>
      <c r="C6324">
        <f>IF('📋 MIỂNG TNC'!A1140="","","Miểng")</f>
        <v/>
      </c>
      <c r="D6324">
        <f>IF('📋 MIỂNG TNC'!A1140="","",'📋 MIỂNG TNC'!H1140)</f>
        <v/>
      </c>
      <c r="E6324" t="e">
        <v>#VALUE!</v>
      </c>
      <c r="F6324">
        <f>IF('📋 MIỂNG TNC'!A1140="","",'📋 MIỂNG TNC'!J1140)</f>
        <v/>
      </c>
      <c r="G6324">
        <f>IF('📋 MIỂNG TNC'!A1140="","",'📋 MIỂNG TNC'!K1140)</f>
        <v/>
      </c>
      <c r="H6324">
        <f>IF('📋 MIỂNG TNC'!A1140="","",'📋 MIỂNG TNC'!L1140)</f>
        <v/>
      </c>
      <c r="I6324">
        <f>IF('📋 MIỂNG TNC'!A1140="","",'📋 MIỂNG TNC'!M1140)</f>
        <v/>
      </c>
      <c r="J6324">
        <f>IF('📋 MIỂNG TNC'!A1140="","",'📋 MIỂNG TNC'!D1140)</f>
        <v/>
      </c>
      <c r="L6324">
        <f>N(L6323)+IF(AND('🔎 TRA CỨU NHANH'!$C$2&lt;&gt;"",OR(ISNUMBER(SEARCH('🔎 TRA CỨU NHANH'!$C$2,$A6324)),ISNUMBER(SEARCH('🔎 TRA CỨU NHANH'!$C$2,$B6324)))),1,0)</f>
        <v/>
      </c>
      <c r="M6324">
        <f>IF(L6324&gt;N(L6323),L6324,"")</f>
        <v/>
      </c>
    </row>
    <row r="6325">
      <c r="A6325">
        <f>IF('📋 MIỂNG TNC'!A1141="","",'📋 MIỂNG TNC'!A1141)</f>
        <v/>
      </c>
      <c r="B6325">
        <f>IF('📋 MIỂNG TNC'!A1141="","",'📋 MIỂNG TNC'!P1141)</f>
        <v/>
      </c>
      <c r="C6325">
        <f>IF('📋 MIỂNG TNC'!A1141="","","Miểng")</f>
        <v/>
      </c>
      <c r="D6325">
        <f>IF('📋 MIỂNG TNC'!A1141="","",'📋 MIỂNG TNC'!H1141)</f>
        <v/>
      </c>
      <c r="E6325" t="e">
        <v>#VALUE!</v>
      </c>
      <c r="F6325">
        <f>IF('📋 MIỂNG TNC'!A1141="","",'📋 MIỂNG TNC'!J1141)</f>
        <v/>
      </c>
      <c r="G6325">
        <f>IF('📋 MIỂNG TNC'!A1141="","",'📋 MIỂNG TNC'!K1141)</f>
        <v/>
      </c>
      <c r="H6325">
        <f>IF('📋 MIỂNG TNC'!A1141="","",'📋 MIỂNG TNC'!L1141)</f>
        <v/>
      </c>
      <c r="I6325">
        <f>IF('📋 MIỂNG TNC'!A1141="","",'📋 MIỂNG TNC'!M1141)</f>
        <v/>
      </c>
      <c r="J6325">
        <f>IF('📋 MIỂNG TNC'!A1141="","",'📋 MIỂNG TNC'!D1141)</f>
        <v/>
      </c>
      <c r="L6325">
        <f>N(L6324)+IF(AND('🔎 TRA CỨU NHANH'!$C$2&lt;&gt;"",OR(ISNUMBER(SEARCH('🔎 TRA CỨU NHANH'!$C$2,$A6325)),ISNUMBER(SEARCH('🔎 TRA CỨU NHANH'!$C$2,$B6325)))),1,0)</f>
        <v/>
      </c>
      <c r="M6325">
        <f>IF(L6325&gt;N(L6324),L6325,"")</f>
        <v/>
      </c>
    </row>
    <row r="6326">
      <c r="A6326">
        <f>IF('📋 MIỂNG TNC'!A1142="","",'📋 MIỂNG TNC'!A1142)</f>
        <v/>
      </c>
      <c r="B6326">
        <f>IF('📋 MIỂNG TNC'!A1142="","",'📋 MIỂNG TNC'!P1142)</f>
        <v/>
      </c>
      <c r="C6326">
        <f>IF('📋 MIỂNG TNC'!A1142="","","Miểng")</f>
        <v/>
      </c>
      <c r="D6326">
        <f>IF('📋 MIỂNG TNC'!A1142="","",'📋 MIỂNG TNC'!H1142)</f>
        <v/>
      </c>
      <c r="E6326" t="e">
        <v>#VALUE!</v>
      </c>
      <c r="F6326">
        <f>IF('📋 MIỂNG TNC'!A1142="","",'📋 MIỂNG TNC'!J1142)</f>
        <v/>
      </c>
      <c r="G6326">
        <f>IF('📋 MIỂNG TNC'!A1142="","",'📋 MIỂNG TNC'!K1142)</f>
        <v/>
      </c>
      <c r="H6326">
        <f>IF('📋 MIỂNG TNC'!A1142="","",'📋 MIỂNG TNC'!L1142)</f>
        <v/>
      </c>
      <c r="I6326">
        <f>IF('📋 MIỂNG TNC'!A1142="","",'📋 MIỂNG TNC'!M1142)</f>
        <v/>
      </c>
      <c r="J6326">
        <f>IF('📋 MIỂNG TNC'!A1142="","",'📋 MIỂNG TNC'!D1142)</f>
        <v/>
      </c>
      <c r="L6326">
        <f>N(L6325)+IF(AND('🔎 TRA CỨU NHANH'!$C$2&lt;&gt;"",OR(ISNUMBER(SEARCH('🔎 TRA CỨU NHANH'!$C$2,$A6326)),ISNUMBER(SEARCH('🔎 TRA CỨU NHANH'!$C$2,$B6326)))),1,0)</f>
        <v/>
      </c>
      <c r="M6326">
        <f>IF(L6326&gt;N(L6325),L6326,"")</f>
        <v/>
      </c>
    </row>
    <row r="6327">
      <c r="A6327">
        <f>IF('📋 MIỂNG TNC'!A1143="","",'📋 MIỂNG TNC'!A1143)</f>
        <v/>
      </c>
      <c r="B6327">
        <f>IF('📋 MIỂNG TNC'!A1143="","",'📋 MIỂNG TNC'!P1143)</f>
        <v/>
      </c>
      <c r="C6327">
        <f>IF('📋 MIỂNG TNC'!A1143="","","Miểng")</f>
        <v/>
      </c>
      <c r="D6327">
        <f>IF('📋 MIỂNG TNC'!A1143="","",'📋 MIỂNG TNC'!H1143)</f>
        <v/>
      </c>
      <c r="E6327" t="e">
        <v>#VALUE!</v>
      </c>
      <c r="F6327">
        <f>IF('📋 MIỂNG TNC'!A1143="","",'📋 MIỂNG TNC'!J1143)</f>
        <v/>
      </c>
      <c r="G6327">
        <f>IF('📋 MIỂNG TNC'!A1143="","",'📋 MIỂNG TNC'!K1143)</f>
        <v/>
      </c>
      <c r="H6327">
        <f>IF('📋 MIỂNG TNC'!A1143="","",'📋 MIỂNG TNC'!L1143)</f>
        <v/>
      </c>
      <c r="I6327">
        <f>IF('📋 MIỂNG TNC'!A1143="","",'📋 MIỂNG TNC'!M1143)</f>
        <v/>
      </c>
      <c r="J6327">
        <f>IF('📋 MIỂNG TNC'!A1143="","",'📋 MIỂNG TNC'!D1143)</f>
        <v/>
      </c>
      <c r="L6327">
        <f>N(L6326)+IF(AND('🔎 TRA CỨU NHANH'!$C$2&lt;&gt;"",OR(ISNUMBER(SEARCH('🔎 TRA CỨU NHANH'!$C$2,$A6327)),ISNUMBER(SEARCH('🔎 TRA CỨU NHANH'!$C$2,$B6327)))),1,0)</f>
        <v/>
      </c>
      <c r="M6327">
        <f>IF(L6327&gt;N(L6326),L6327,"")</f>
        <v/>
      </c>
    </row>
    <row r="6328">
      <c r="A6328">
        <f>IF('📋 MIỂNG TNC'!A1144="","",'📋 MIỂNG TNC'!A1144)</f>
        <v/>
      </c>
      <c r="B6328">
        <f>IF('📋 MIỂNG TNC'!A1144="","",'📋 MIỂNG TNC'!P1144)</f>
        <v/>
      </c>
      <c r="C6328">
        <f>IF('📋 MIỂNG TNC'!A1144="","","Miểng")</f>
        <v/>
      </c>
      <c r="D6328">
        <f>IF('📋 MIỂNG TNC'!A1144="","",'📋 MIỂNG TNC'!H1144)</f>
        <v/>
      </c>
      <c r="E6328" t="e">
        <v>#VALUE!</v>
      </c>
      <c r="F6328">
        <f>IF('📋 MIỂNG TNC'!A1144="","",'📋 MIỂNG TNC'!J1144)</f>
        <v/>
      </c>
      <c r="G6328">
        <f>IF('📋 MIỂNG TNC'!A1144="","",'📋 MIỂNG TNC'!K1144)</f>
        <v/>
      </c>
      <c r="H6328">
        <f>IF('📋 MIỂNG TNC'!A1144="","",'📋 MIỂNG TNC'!L1144)</f>
        <v/>
      </c>
      <c r="I6328">
        <f>IF('📋 MIỂNG TNC'!A1144="","",'📋 MIỂNG TNC'!M1144)</f>
        <v/>
      </c>
      <c r="J6328">
        <f>IF('📋 MIỂNG TNC'!A1144="","",'📋 MIỂNG TNC'!D1144)</f>
        <v/>
      </c>
      <c r="L6328">
        <f>N(L6327)+IF(AND('🔎 TRA CỨU NHANH'!$C$2&lt;&gt;"",OR(ISNUMBER(SEARCH('🔎 TRA CỨU NHANH'!$C$2,$A6328)),ISNUMBER(SEARCH('🔎 TRA CỨU NHANH'!$C$2,$B6328)))),1,0)</f>
        <v/>
      </c>
      <c r="M6328">
        <f>IF(L6328&gt;N(L6327),L6328,"")</f>
        <v/>
      </c>
    </row>
    <row r="6329">
      <c r="A6329">
        <f>IF('📋 MIỂNG TNC'!A1145="","",'📋 MIỂNG TNC'!A1145)</f>
        <v/>
      </c>
      <c r="B6329">
        <f>IF('📋 MIỂNG TNC'!A1145="","",'📋 MIỂNG TNC'!P1145)</f>
        <v/>
      </c>
      <c r="C6329">
        <f>IF('📋 MIỂNG TNC'!A1145="","","Miểng")</f>
        <v/>
      </c>
      <c r="D6329">
        <f>IF('📋 MIỂNG TNC'!A1145="","",'📋 MIỂNG TNC'!H1145)</f>
        <v/>
      </c>
      <c r="E6329" t="e">
        <v>#VALUE!</v>
      </c>
      <c r="F6329">
        <f>IF('📋 MIỂNG TNC'!A1145="","",'📋 MIỂNG TNC'!J1145)</f>
        <v/>
      </c>
      <c r="G6329">
        <f>IF('📋 MIỂNG TNC'!A1145="","",'📋 MIỂNG TNC'!K1145)</f>
        <v/>
      </c>
      <c r="H6329">
        <f>IF('📋 MIỂNG TNC'!A1145="","",'📋 MIỂNG TNC'!L1145)</f>
        <v/>
      </c>
      <c r="I6329">
        <f>IF('📋 MIỂNG TNC'!A1145="","",'📋 MIỂNG TNC'!M1145)</f>
        <v/>
      </c>
      <c r="J6329">
        <f>IF('📋 MIỂNG TNC'!A1145="","",'📋 MIỂNG TNC'!D1145)</f>
        <v/>
      </c>
      <c r="L6329">
        <f>N(L6328)+IF(AND('🔎 TRA CỨU NHANH'!$C$2&lt;&gt;"",OR(ISNUMBER(SEARCH('🔎 TRA CỨU NHANH'!$C$2,$A6329)),ISNUMBER(SEARCH('🔎 TRA CỨU NHANH'!$C$2,$B6329)))),1,0)</f>
        <v/>
      </c>
      <c r="M6329">
        <f>IF(L6329&gt;N(L6328),L6329,"")</f>
        <v/>
      </c>
    </row>
    <row r="6330">
      <c r="A6330">
        <f>IF('📋 MIỂNG TNC'!A1146="","",'📋 MIỂNG TNC'!A1146)</f>
        <v/>
      </c>
      <c r="B6330">
        <f>IF('📋 MIỂNG TNC'!A1146="","",'📋 MIỂNG TNC'!P1146)</f>
        <v/>
      </c>
      <c r="C6330">
        <f>IF('📋 MIỂNG TNC'!A1146="","","Miểng")</f>
        <v/>
      </c>
      <c r="D6330">
        <f>IF('📋 MIỂNG TNC'!A1146="","",'📋 MIỂNG TNC'!H1146)</f>
        <v/>
      </c>
      <c r="E6330" t="e">
        <v>#VALUE!</v>
      </c>
      <c r="F6330">
        <f>IF('📋 MIỂNG TNC'!A1146="","",'📋 MIỂNG TNC'!J1146)</f>
        <v/>
      </c>
      <c r="G6330">
        <f>IF('📋 MIỂNG TNC'!A1146="","",'📋 MIỂNG TNC'!K1146)</f>
        <v/>
      </c>
      <c r="H6330">
        <f>IF('📋 MIỂNG TNC'!A1146="","",'📋 MIỂNG TNC'!L1146)</f>
        <v/>
      </c>
      <c r="I6330">
        <f>IF('📋 MIỂNG TNC'!A1146="","",'📋 MIỂNG TNC'!M1146)</f>
        <v/>
      </c>
      <c r="J6330">
        <f>IF('📋 MIỂNG TNC'!A1146="","",'📋 MIỂNG TNC'!D1146)</f>
        <v/>
      </c>
      <c r="L6330">
        <f>N(L6329)+IF(AND('🔎 TRA CỨU NHANH'!$C$2&lt;&gt;"",OR(ISNUMBER(SEARCH('🔎 TRA CỨU NHANH'!$C$2,$A6330)),ISNUMBER(SEARCH('🔎 TRA CỨU NHANH'!$C$2,$B6330)))),1,0)</f>
        <v/>
      </c>
      <c r="M6330">
        <f>IF(L6330&gt;N(L6329),L6330,"")</f>
        <v/>
      </c>
    </row>
    <row r="6331">
      <c r="A6331">
        <f>IF('📋 MIỂNG TNC'!A1147="","",'📋 MIỂNG TNC'!A1147)</f>
        <v/>
      </c>
      <c r="B6331">
        <f>IF('📋 MIỂNG TNC'!A1147="","",'📋 MIỂNG TNC'!P1147)</f>
        <v/>
      </c>
      <c r="C6331">
        <f>IF('📋 MIỂNG TNC'!A1147="","","Miểng")</f>
        <v/>
      </c>
      <c r="D6331">
        <f>IF('📋 MIỂNG TNC'!A1147="","",'📋 MIỂNG TNC'!H1147)</f>
        <v/>
      </c>
      <c r="E6331" t="e">
        <v>#VALUE!</v>
      </c>
      <c r="F6331">
        <f>IF('📋 MIỂNG TNC'!A1147="","",'📋 MIỂNG TNC'!J1147)</f>
        <v/>
      </c>
      <c r="G6331">
        <f>IF('📋 MIỂNG TNC'!A1147="","",'📋 MIỂNG TNC'!K1147)</f>
        <v/>
      </c>
      <c r="H6331">
        <f>IF('📋 MIỂNG TNC'!A1147="","",'📋 MIỂNG TNC'!L1147)</f>
        <v/>
      </c>
      <c r="I6331">
        <f>IF('📋 MIỂNG TNC'!A1147="","",'📋 MIỂNG TNC'!M1147)</f>
        <v/>
      </c>
      <c r="J6331">
        <f>IF('📋 MIỂNG TNC'!A1147="","",'📋 MIỂNG TNC'!D1147)</f>
        <v/>
      </c>
      <c r="L6331">
        <f>N(L6330)+IF(AND('🔎 TRA CỨU NHANH'!$C$2&lt;&gt;"",OR(ISNUMBER(SEARCH('🔎 TRA CỨU NHANH'!$C$2,$A6331)),ISNUMBER(SEARCH('🔎 TRA CỨU NHANH'!$C$2,$B6331)))),1,0)</f>
        <v/>
      </c>
      <c r="M6331">
        <f>IF(L6331&gt;N(L6330),L6331,"")</f>
        <v/>
      </c>
    </row>
    <row r="6332">
      <c r="A6332">
        <f>IF('📋 MIỂNG TNC'!A1148="","",'📋 MIỂNG TNC'!A1148)</f>
        <v/>
      </c>
      <c r="B6332">
        <f>IF('📋 MIỂNG TNC'!A1148="","",'📋 MIỂNG TNC'!P1148)</f>
        <v/>
      </c>
      <c r="C6332">
        <f>IF('📋 MIỂNG TNC'!A1148="","","Miểng")</f>
        <v/>
      </c>
      <c r="D6332">
        <f>IF('📋 MIỂNG TNC'!A1148="","",'📋 MIỂNG TNC'!H1148)</f>
        <v/>
      </c>
      <c r="E6332" t="e">
        <v>#VALUE!</v>
      </c>
      <c r="F6332">
        <f>IF('📋 MIỂNG TNC'!A1148="","",'📋 MIỂNG TNC'!J1148)</f>
        <v/>
      </c>
      <c r="G6332">
        <f>IF('📋 MIỂNG TNC'!A1148="","",'📋 MIỂNG TNC'!K1148)</f>
        <v/>
      </c>
      <c r="H6332">
        <f>IF('📋 MIỂNG TNC'!A1148="","",'📋 MIỂNG TNC'!L1148)</f>
        <v/>
      </c>
      <c r="I6332">
        <f>IF('📋 MIỂNG TNC'!A1148="","",'📋 MIỂNG TNC'!M1148)</f>
        <v/>
      </c>
      <c r="J6332">
        <f>IF('📋 MIỂNG TNC'!A1148="","",'📋 MIỂNG TNC'!D1148)</f>
        <v/>
      </c>
      <c r="L6332">
        <f>N(L6331)+IF(AND('🔎 TRA CỨU NHANH'!$C$2&lt;&gt;"",OR(ISNUMBER(SEARCH('🔎 TRA CỨU NHANH'!$C$2,$A6332)),ISNUMBER(SEARCH('🔎 TRA CỨU NHANH'!$C$2,$B6332)))),1,0)</f>
        <v/>
      </c>
      <c r="M6332">
        <f>IF(L6332&gt;N(L6331),L6332,"")</f>
        <v/>
      </c>
    </row>
    <row r="6333">
      <c r="A6333">
        <f>IF('📋 MIỂNG TNC'!A1149="","",'📋 MIỂNG TNC'!A1149)</f>
        <v/>
      </c>
      <c r="B6333">
        <f>IF('📋 MIỂNG TNC'!A1149="","",'📋 MIỂNG TNC'!P1149)</f>
        <v/>
      </c>
      <c r="C6333">
        <f>IF('📋 MIỂNG TNC'!A1149="","","Miểng")</f>
        <v/>
      </c>
      <c r="D6333">
        <f>IF('📋 MIỂNG TNC'!A1149="","",'📋 MIỂNG TNC'!H1149)</f>
        <v/>
      </c>
      <c r="E6333" t="e">
        <v>#VALUE!</v>
      </c>
      <c r="F6333">
        <f>IF('📋 MIỂNG TNC'!A1149="","",'📋 MIỂNG TNC'!J1149)</f>
        <v/>
      </c>
      <c r="G6333">
        <f>IF('📋 MIỂNG TNC'!A1149="","",'📋 MIỂNG TNC'!K1149)</f>
        <v/>
      </c>
      <c r="H6333">
        <f>IF('📋 MIỂNG TNC'!A1149="","",'📋 MIỂNG TNC'!L1149)</f>
        <v/>
      </c>
      <c r="I6333">
        <f>IF('📋 MIỂNG TNC'!A1149="","",'📋 MIỂNG TNC'!M1149)</f>
        <v/>
      </c>
      <c r="J6333">
        <f>IF('📋 MIỂNG TNC'!A1149="","",'📋 MIỂNG TNC'!D1149)</f>
        <v/>
      </c>
      <c r="L6333">
        <f>N(L6332)+IF(AND('🔎 TRA CỨU NHANH'!$C$2&lt;&gt;"",OR(ISNUMBER(SEARCH('🔎 TRA CỨU NHANH'!$C$2,$A6333)),ISNUMBER(SEARCH('🔎 TRA CỨU NHANH'!$C$2,$B6333)))),1,0)</f>
        <v/>
      </c>
      <c r="M6333">
        <f>IF(L6333&gt;N(L6332),L6333,"")</f>
        <v/>
      </c>
    </row>
    <row r="6334">
      <c r="A6334">
        <f>IF('📋 MIỂNG TNC'!A1150="","",'📋 MIỂNG TNC'!A1150)</f>
        <v/>
      </c>
      <c r="B6334">
        <f>IF('📋 MIỂNG TNC'!A1150="","",'📋 MIỂNG TNC'!P1150)</f>
        <v/>
      </c>
      <c r="C6334">
        <f>IF('📋 MIỂNG TNC'!A1150="","","Miểng")</f>
        <v/>
      </c>
      <c r="D6334">
        <f>IF('📋 MIỂNG TNC'!A1150="","",'📋 MIỂNG TNC'!H1150)</f>
        <v/>
      </c>
      <c r="E6334" t="e">
        <v>#VALUE!</v>
      </c>
      <c r="F6334">
        <f>IF('📋 MIỂNG TNC'!A1150="","",'📋 MIỂNG TNC'!J1150)</f>
        <v/>
      </c>
      <c r="G6334">
        <f>IF('📋 MIỂNG TNC'!A1150="","",'📋 MIỂNG TNC'!K1150)</f>
        <v/>
      </c>
      <c r="H6334">
        <f>IF('📋 MIỂNG TNC'!A1150="","",'📋 MIỂNG TNC'!L1150)</f>
        <v/>
      </c>
      <c r="I6334">
        <f>IF('📋 MIỂNG TNC'!A1150="","",'📋 MIỂNG TNC'!M1150)</f>
        <v/>
      </c>
      <c r="J6334">
        <f>IF('📋 MIỂNG TNC'!A1150="","",'📋 MIỂNG TNC'!D1150)</f>
        <v/>
      </c>
      <c r="L6334">
        <f>N(L6333)+IF(AND('🔎 TRA CỨU NHANH'!$C$2&lt;&gt;"",OR(ISNUMBER(SEARCH('🔎 TRA CỨU NHANH'!$C$2,$A6334)),ISNUMBER(SEARCH('🔎 TRA CỨU NHANH'!$C$2,$B6334)))),1,0)</f>
        <v/>
      </c>
      <c r="M6334">
        <f>IF(L6334&gt;N(L6333),L6334,"")</f>
        <v/>
      </c>
    </row>
    <row r="6335">
      <c r="A6335">
        <f>IF('📋 MIỂNG TNC'!A1151="","",'📋 MIỂNG TNC'!A1151)</f>
        <v/>
      </c>
      <c r="B6335">
        <f>IF('📋 MIỂNG TNC'!A1151="","",'📋 MIỂNG TNC'!P1151)</f>
        <v/>
      </c>
      <c r="C6335">
        <f>IF('📋 MIỂNG TNC'!A1151="","","Miểng")</f>
        <v/>
      </c>
      <c r="D6335">
        <f>IF('📋 MIỂNG TNC'!A1151="","",'📋 MIỂNG TNC'!H1151)</f>
        <v/>
      </c>
      <c r="E6335" t="e">
        <v>#VALUE!</v>
      </c>
      <c r="F6335">
        <f>IF('📋 MIỂNG TNC'!A1151="","",'📋 MIỂNG TNC'!J1151)</f>
        <v/>
      </c>
      <c r="G6335">
        <f>IF('📋 MIỂNG TNC'!A1151="","",'📋 MIỂNG TNC'!K1151)</f>
        <v/>
      </c>
      <c r="H6335">
        <f>IF('📋 MIỂNG TNC'!A1151="","",'📋 MIỂNG TNC'!L1151)</f>
        <v/>
      </c>
      <c r="I6335">
        <f>IF('📋 MIỂNG TNC'!A1151="","",'📋 MIỂNG TNC'!M1151)</f>
        <v/>
      </c>
      <c r="J6335">
        <f>IF('📋 MIỂNG TNC'!A1151="","",'📋 MIỂNG TNC'!D1151)</f>
        <v/>
      </c>
      <c r="L6335">
        <f>N(L6334)+IF(AND('🔎 TRA CỨU NHANH'!$C$2&lt;&gt;"",OR(ISNUMBER(SEARCH('🔎 TRA CỨU NHANH'!$C$2,$A6335)),ISNUMBER(SEARCH('🔎 TRA CỨU NHANH'!$C$2,$B6335)))),1,0)</f>
        <v/>
      </c>
      <c r="M6335">
        <f>IF(L6335&gt;N(L6334),L6335,"")</f>
        <v/>
      </c>
    </row>
    <row r="6336">
      <c r="A6336">
        <f>IF('📋 MIỂNG TNC'!A1152="","",'📋 MIỂNG TNC'!A1152)</f>
        <v/>
      </c>
      <c r="B6336">
        <f>IF('📋 MIỂNG TNC'!A1152="","",'📋 MIỂNG TNC'!P1152)</f>
        <v/>
      </c>
      <c r="C6336">
        <f>IF('📋 MIỂNG TNC'!A1152="","","Miểng")</f>
        <v/>
      </c>
      <c r="D6336">
        <f>IF('📋 MIỂNG TNC'!A1152="","",'📋 MIỂNG TNC'!H1152)</f>
        <v/>
      </c>
      <c r="E6336" t="e">
        <v>#VALUE!</v>
      </c>
      <c r="F6336">
        <f>IF('📋 MIỂNG TNC'!A1152="","",'📋 MIỂNG TNC'!J1152)</f>
        <v/>
      </c>
      <c r="G6336">
        <f>IF('📋 MIỂNG TNC'!A1152="","",'📋 MIỂNG TNC'!K1152)</f>
        <v/>
      </c>
      <c r="H6336">
        <f>IF('📋 MIỂNG TNC'!A1152="","",'📋 MIỂNG TNC'!L1152)</f>
        <v/>
      </c>
      <c r="I6336">
        <f>IF('📋 MIỂNG TNC'!A1152="","",'📋 MIỂNG TNC'!M1152)</f>
        <v/>
      </c>
      <c r="J6336">
        <f>IF('📋 MIỂNG TNC'!A1152="","",'📋 MIỂNG TNC'!D1152)</f>
        <v/>
      </c>
      <c r="L6336">
        <f>N(L6335)+IF(AND('🔎 TRA CỨU NHANH'!$C$2&lt;&gt;"",OR(ISNUMBER(SEARCH('🔎 TRA CỨU NHANH'!$C$2,$A6336)),ISNUMBER(SEARCH('🔎 TRA CỨU NHANH'!$C$2,$B6336)))),1,0)</f>
        <v/>
      </c>
      <c r="M6336">
        <f>IF(L6336&gt;N(L6335),L6336,"")</f>
        <v/>
      </c>
    </row>
    <row r="6337">
      <c r="A6337">
        <f>IF('📋 MIỂNG TNC'!A1153="","",'📋 MIỂNG TNC'!A1153)</f>
        <v/>
      </c>
      <c r="B6337">
        <f>IF('📋 MIỂNG TNC'!A1153="","",'📋 MIỂNG TNC'!P1153)</f>
        <v/>
      </c>
      <c r="C6337">
        <f>IF('📋 MIỂNG TNC'!A1153="","","Miểng")</f>
        <v/>
      </c>
      <c r="D6337">
        <f>IF('📋 MIỂNG TNC'!A1153="","",'📋 MIỂNG TNC'!H1153)</f>
        <v/>
      </c>
      <c r="E6337" t="e">
        <v>#VALUE!</v>
      </c>
      <c r="F6337" s="37">
        <f>IF('📋 MIỂNG TNC'!A1153="","",'📋 MIỂNG TNC'!J1153)</f>
        <v/>
      </c>
      <c r="G6337" s="37">
        <f>IF('📋 MIỂNG TNC'!A1153="","",'📋 MIỂNG TNC'!K1153)</f>
        <v/>
      </c>
      <c r="H6337" s="37">
        <f>IF('📋 MIỂNG TNC'!A1153="","",'📋 MIỂNG TNC'!L1153)</f>
        <v/>
      </c>
      <c r="I6337">
        <f>IF('📋 MIỂNG TNC'!A1153="","",'📋 MIỂNG TNC'!M1153)</f>
        <v/>
      </c>
      <c r="J6337">
        <f>IF('📋 MIỂNG TNC'!A1153="","",'📋 MIỂNG TNC'!D1153)</f>
        <v/>
      </c>
      <c r="L6337">
        <f>N(L6336)+IF(AND('🔎 TRA CỨU NHANH'!$C$2&lt;&gt;"",OR(ISNUMBER(SEARCH('🔎 TRA CỨU NHANH'!$C$2,$A6337)),ISNUMBER(SEARCH('🔎 TRA CỨU NHANH'!$C$2,$B6337)))),1,0)</f>
        <v/>
      </c>
      <c r="M6337">
        <f>IF(L6337&gt;N(L6336),L6337,"")</f>
        <v/>
      </c>
    </row>
    <row r="6338">
      <c r="A6338">
        <f>IF('📋 MIỂNG TNC'!A1154="","",'📋 MIỂNG TNC'!A1154)</f>
        <v/>
      </c>
      <c r="B6338">
        <f>IF('📋 MIỂNG TNC'!A1154="","",'📋 MIỂNG TNC'!P1154)</f>
        <v/>
      </c>
      <c r="C6338">
        <f>IF('📋 MIỂNG TNC'!A1154="","","Miểng")</f>
        <v/>
      </c>
      <c r="D6338">
        <f>IF('📋 MIỂNG TNC'!A1154="","",'📋 MIỂNG TNC'!H1154)</f>
        <v/>
      </c>
      <c r="E6338" t="e">
        <v>#VALUE!</v>
      </c>
      <c r="F6338" s="37">
        <f>IF('📋 MIỂNG TNC'!A1154="","",'📋 MIỂNG TNC'!J1154)</f>
        <v/>
      </c>
      <c r="G6338" s="37">
        <f>IF('📋 MIỂNG TNC'!A1154="","",'📋 MIỂNG TNC'!K1154)</f>
        <v/>
      </c>
      <c r="H6338" s="37">
        <f>IF('📋 MIỂNG TNC'!A1154="","",'📋 MIỂNG TNC'!L1154)</f>
        <v/>
      </c>
      <c r="I6338">
        <f>IF('📋 MIỂNG TNC'!A1154="","",'📋 MIỂNG TNC'!M1154)</f>
        <v/>
      </c>
      <c r="J6338">
        <f>IF('📋 MIỂNG TNC'!A1154="","",'📋 MIỂNG TNC'!D1154)</f>
        <v/>
      </c>
      <c r="L6338">
        <f>N(L6337)+IF(AND('🔎 TRA CỨU NHANH'!$C$2&lt;&gt;"",OR(ISNUMBER(SEARCH('🔎 TRA CỨU NHANH'!$C$2,$A6338)),ISNUMBER(SEARCH('🔎 TRA CỨU NHANH'!$C$2,$B6338)))),1,0)</f>
        <v/>
      </c>
      <c r="M6338">
        <f>IF(L6338&gt;N(L6337),L6338,"")</f>
        <v/>
      </c>
    </row>
    <row r="6339">
      <c r="A6339">
        <f>IF('📋 MIỂNG TNC'!A1155="","",'📋 MIỂNG TNC'!A1155)</f>
        <v/>
      </c>
      <c r="B6339">
        <f>IF('📋 MIỂNG TNC'!A1155="","",'📋 MIỂNG TNC'!P1155)</f>
        <v/>
      </c>
      <c r="C6339">
        <f>IF('📋 MIỂNG TNC'!A1155="","","Miểng")</f>
        <v/>
      </c>
      <c r="D6339">
        <f>IF('📋 MIỂNG TNC'!A1155="","",'📋 MIỂNG TNC'!H1155)</f>
        <v/>
      </c>
      <c r="E6339" t="e">
        <v>#VALUE!</v>
      </c>
      <c r="F6339" s="37">
        <f>IF('📋 MIỂNG TNC'!A1155="","",'📋 MIỂNG TNC'!J1155)</f>
        <v/>
      </c>
      <c r="G6339" s="37">
        <f>IF('📋 MIỂNG TNC'!A1155="","",'📋 MIỂNG TNC'!K1155)</f>
        <v/>
      </c>
      <c r="H6339" s="37">
        <f>IF('📋 MIỂNG TNC'!A1155="","",'📋 MIỂNG TNC'!L1155)</f>
        <v/>
      </c>
      <c r="I6339">
        <f>IF('📋 MIỂNG TNC'!A1155="","",'📋 MIỂNG TNC'!M1155)</f>
        <v/>
      </c>
      <c r="J6339">
        <f>IF('📋 MIỂNG TNC'!A1155="","",'📋 MIỂNG TNC'!D1155)</f>
        <v/>
      </c>
      <c r="L6339">
        <f>N(L6338)+IF(AND('🔎 TRA CỨU NHANH'!$C$2&lt;&gt;"",OR(ISNUMBER(SEARCH('🔎 TRA CỨU NHANH'!$C$2,$A6339)),ISNUMBER(SEARCH('🔎 TRA CỨU NHANH'!$C$2,$B6339)))),1,0)</f>
        <v/>
      </c>
      <c r="M6339">
        <f>IF(L6339&gt;N(L6338),L6339,"")</f>
        <v/>
      </c>
    </row>
    <row r="6340">
      <c r="A6340">
        <f>IF('📋 MIỂNG TNC'!A1156="","",'📋 MIỂNG TNC'!A1156)</f>
        <v/>
      </c>
      <c r="B6340">
        <f>IF('📋 MIỂNG TNC'!A1156="","",'📋 MIỂNG TNC'!P1156)</f>
        <v/>
      </c>
      <c r="C6340">
        <f>IF('📋 MIỂNG TNC'!A1156="","","Miểng")</f>
        <v/>
      </c>
      <c r="D6340">
        <f>IF('📋 MIỂNG TNC'!A1156="","",'📋 MIỂNG TNC'!H1156)</f>
        <v/>
      </c>
      <c r="E6340" t="e">
        <v>#VALUE!</v>
      </c>
      <c r="F6340">
        <f>IF('📋 MIỂNG TNC'!A1156="","",'📋 MIỂNG TNC'!J1156)</f>
        <v/>
      </c>
      <c r="G6340">
        <f>IF('📋 MIỂNG TNC'!A1156="","",'📋 MIỂNG TNC'!K1156)</f>
        <v/>
      </c>
      <c r="H6340">
        <f>IF('📋 MIỂNG TNC'!A1156="","",'📋 MIỂNG TNC'!L1156)</f>
        <v/>
      </c>
      <c r="I6340">
        <f>IF('📋 MIỂNG TNC'!A1156="","",'📋 MIỂNG TNC'!M1156)</f>
        <v/>
      </c>
      <c r="J6340">
        <f>IF('📋 MIỂNG TNC'!A1156="","",'📋 MIỂNG TNC'!D1156)</f>
        <v/>
      </c>
      <c r="L6340">
        <f>N(L6339)+IF(AND('🔎 TRA CỨU NHANH'!$C$2&lt;&gt;"",OR(ISNUMBER(SEARCH('🔎 TRA CỨU NHANH'!$C$2,$A6340)),ISNUMBER(SEARCH('🔎 TRA CỨU NHANH'!$C$2,$B6340)))),1,0)</f>
        <v/>
      </c>
      <c r="M6340">
        <f>IF(L6340&gt;N(L6339),L6340,"")</f>
        <v/>
      </c>
    </row>
    <row r="6341">
      <c r="A6341">
        <f>IF('📋 MIỂNG TNC'!A1157="","",'📋 MIỂNG TNC'!A1157)</f>
        <v/>
      </c>
      <c r="B6341">
        <f>IF('📋 MIỂNG TNC'!A1157="","",'📋 MIỂNG TNC'!P1157)</f>
        <v/>
      </c>
      <c r="C6341">
        <f>IF('📋 MIỂNG TNC'!A1157="","","Miểng")</f>
        <v/>
      </c>
      <c r="D6341">
        <f>IF('📋 MIỂNG TNC'!A1157="","",'📋 MIỂNG TNC'!H1157)</f>
        <v/>
      </c>
      <c r="E6341" t="e">
        <v>#VALUE!</v>
      </c>
      <c r="F6341" s="37">
        <f>IF('📋 MIỂNG TNC'!A1157="","",'📋 MIỂNG TNC'!J1157)</f>
        <v/>
      </c>
      <c r="G6341" s="37">
        <f>IF('📋 MIỂNG TNC'!A1157="","",'📋 MIỂNG TNC'!K1157)</f>
        <v/>
      </c>
      <c r="H6341" s="37">
        <f>IF('📋 MIỂNG TNC'!A1157="","",'📋 MIỂNG TNC'!L1157)</f>
        <v/>
      </c>
      <c r="I6341">
        <f>IF('📋 MIỂNG TNC'!A1157="","",'📋 MIỂNG TNC'!M1157)</f>
        <v/>
      </c>
      <c r="J6341">
        <f>IF('📋 MIỂNG TNC'!A1157="","",'📋 MIỂNG TNC'!D1157)</f>
        <v/>
      </c>
      <c r="L6341">
        <f>N(L6340)+IF(AND('🔎 TRA CỨU NHANH'!$C$2&lt;&gt;"",OR(ISNUMBER(SEARCH('🔎 TRA CỨU NHANH'!$C$2,$A6341)),ISNUMBER(SEARCH('🔎 TRA CỨU NHANH'!$C$2,$B6341)))),1,0)</f>
        <v/>
      </c>
      <c r="M6341">
        <f>IF(L6341&gt;N(L6340),L6341,"")</f>
        <v/>
      </c>
    </row>
    <row r="6342">
      <c r="A6342">
        <f>IF('📋 MIỂNG TNC'!A1158="","",'📋 MIỂNG TNC'!A1158)</f>
        <v/>
      </c>
      <c r="B6342">
        <f>IF('📋 MIỂNG TNC'!A1158="","",'📋 MIỂNG TNC'!P1158)</f>
        <v/>
      </c>
      <c r="C6342">
        <f>IF('📋 MIỂNG TNC'!A1158="","","Miểng")</f>
        <v/>
      </c>
      <c r="D6342">
        <f>IF('📋 MIỂNG TNC'!A1158="","",'📋 MIỂNG TNC'!H1158)</f>
        <v/>
      </c>
      <c r="E6342" t="e">
        <v>#VALUE!</v>
      </c>
      <c r="F6342" s="37">
        <f>IF('📋 MIỂNG TNC'!A1158="","",'📋 MIỂNG TNC'!J1158)</f>
        <v/>
      </c>
      <c r="G6342" s="37">
        <f>IF('📋 MIỂNG TNC'!A1158="","",'📋 MIỂNG TNC'!K1158)</f>
        <v/>
      </c>
      <c r="H6342" s="37">
        <f>IF('📋 MIỂNG TNC'!A1158="","",'📋 MIỂNG TNC'!L1158)</f>
        <v/>
      </c>
      <c r="I6342">
        <f>IF('📋 MIỂNG TNC'!A1158="","",'📋 MIỂNG TNC'!M1158)</f>
        <v/>
      </c>
      <c r="J6342">
        <f>IF('📋 MIỂNG TNC'!A1158="","",'📋 MIỂNG TNC'!D1158)</f>
        <v/>
      </c>
      <c r="L6342">
        <f>N(L6341)+IF(AND('🔎 TRA CỨU NHANH'!$C$2&lt;&gt;"",OR(ISNUMBER(SEARCH('🔎 TRA CỨU NHANH'!$C$2,$A6342)),ISNUMBER(SEARCH('🔎 TRA CỨU NHANH'!$C$2,$B6342)))),1,0)</f>
        <v/>
      </c>
      <c r="M6342">
        <f>IF(L6342&gt;N(L6341),L6342,"")</f>
        <v/>
      </c>
    </row>
    <row r="6343">
      <c r="A6343">
        <f>IF('📋 MIỂNG TNC'!A1159="","",'📋 MIỂNG TNC'!A1159)</f>
        <v/>
      </c>
      <c r="B6343">
        <f>IF('📋 MIỂNG TNC'!A1159="","",'📋 MIỂNG TNC'!P1159)</f>
        <v/>
      </c>
      <c r="C6343">
        <f>IF('📋 MIỂNG TNC'!A1159="","","Miểng")</f>
        <v/>
      </c>
      <c r="D6343">
        <f>IF('📋 MIỂNG TNC'!A1159="","",'📋 MIỂNG TNC'!H1159)</f>
        <v/>
      </c>
      <c r="E6343" t="e">
        <v>#VALUE!</v>
      </c>
      <c r="F6343" s="37">
        <f>IF('📋 MIỂNG TNC'!A1159="","",'📋 MIỂNG TNC'!J1159)</f>
        <v/>
      </c>
      <c r="G6343" s="37">
        <f>IF('📋 MIỂNG TNC'!A1159="","",'📋 MIỂNG TNC'!K1159)</f>
        <v/>
      </c>
      <c r="H6343" s="37">
        <f>IF('📋 MIỂNG TNC'!A1159="","",'📋 MIỂNG TNC'!L1159)</f>
        <v/>
      </c>
      <c r="I6343">
        <f>IF('📋 MIỂNG TNC'!A1159="","",'📋 MIỂNG TNC'!M1159)</f>
        <v/>
      </c>
      <c r="J6343">
        <f>IF('📋 MIỂNG TNC'!A1159="","",'📋 MIỂNG TNC'!D1159)</f>
        <v/>
      </c>
      <c r="L6343">
        <f>N(L6342)+IF(AND('🔎 TRA CỨU NHANH'!$C$2&lt;&gt;"",OR(ISNUMBER(SEARCH('🔎 TRA CỨU NHANH'!$C$2,$A6343)),ISNUMBER(SEARCH('🔎 TRA CỨU NHANH'!$C$2,$B6343)))),1,0)</f>
        <v/>
      </c>
      <c r="M6343">
        <f>IF(L6343&gt;N(L6342),L6343,"")</f>
        <v/>
      </c>
    </row>
    <row r="6344">
      <c r="A6344">
        <f>IF('📋 MIỂNG TNC'!A1160="","",'📋 MIỂNG TNC'!A1160)</f>
        <v/>
      </c>
      <c r="B6344">
        <f>IF('📋 MIỂNG TNC'!A1160="","",'📋 MIỂNG TNC'!P1160)</f>
        <v/>
      </c>
      <c r="C6344">
        <f>IF('📋 MIỂNG TNC'!A1160="","","Miểng")</f>
        <v/>
      </c>
      <c r="D6344">
        <f>IF('📋 MIỂNG TNC'!A1160="","",'📋 MIỂNG TNC'!H1160)</f>
        <v/>
      </c>
      <c r="E6344" t="e">
        <v>#VALUE!</v>
      </c>
      <c r="F6344">
        <f>IF('📋 MIỂNG TNC'!A1160="","",'📋 MIỂNG TNC'!J1160)</f>
        <v/>
      </c>
      <c r="G6344">
        <f>IF('📋 MIỂNG TNC'!A1160="","",'📋 MIỂNG TNC'!K1160)</f>
        <v/>
      </c>
      <c r="H6344">
        <f>IF('📋 MIỂNG TNC'!A1160="","",'📋 MIỂNG TNC'!L1160)</f>
        <v/>
      </c>
      <c r="I6344">
        <f>IF('📋 MIỂNG TNC'!A1160="","",'📋 MIỂNG TNC'!M1160)</f>
        <v/>
      </c>
      <c r="J6344">
        <f>IF('📋 MIỂNG TNC'!A1160="","",'📋 MIỂNG TNC'!D1160)</f>
        <v/>
      </c>
      <c r="L6344">
        <f>N(L6343)+IF(AND('🔎 TRA CỨU NHANH'!$C$2&lt;&gt;"",OR(ISNUMBER(SEARCH('🔎 TRA CỨU NHANH'!$C$2,$A6344)),ISNUMBER(SEARCH('🔎 TRA CỨU NHANH'!$C$2,$B6344)))),1,0)</f>
        <v/>
      </c>
      <c r="M6344">
        <f>IF(L6344&gt;N(L6343),L6344,"")</f>
        <v/>
      </c>
    </row>
    <row r="6345">
      <c r="A6345">
        <f>IF('📋 MIỂNG TNC'!A1161="","",'📋 MIỂNG TNC'!A1161)</f>
        <v/>
      </c>
      <c r="B6345">
        <f>IF('📋 MIỂNG TNC'!A1161="","",'📋 MIỂNG TNC'!P1161)</f>
        <v/>
      </c>
      <c r="C6345">
        <f>IF('📋 MIỂNG TNC'!A1161="","","Miểng")</f>
        <v/>
      </c>
      <c r="D6345">
        <f>IF('📋 MIỂNG TNC'!A1161="","",'📋 MIỂNG TNC'!H1161)</f>
        <v/>
      </c>
      <c r="E6345" t="e">
        <v>#VALUE!</v>
      </c>
      <c r="F6345">
        <f>IF('📋 MIỂNG TNC'!A1161="","",'📋 MIỂNG TNC'!J1161)</f>
        <v/>
      </c>
      <c r="G6345">
        <f>IF('📋 MIỂNG TNC'!A1161="","",'📋 MIỂNG TNC'!K1161)</f>
        <v/>
      </c>
      <c r="H6345">
        <f>IF('📋 MIỂNG TNC'!A1161="","",'📋 MIỂNG TNC'!L1161)</f>
        <v/>
      </c>
      <c r="I6345">
        <f>IF('📋 MIỂNG TNC'!A1161="","",'📋 MIỂNG TNC'!M1161)</f>
        <v/>
      </c>
      <c r="J6345">
        <f>IF('📋 MIỂNG TNC'!A1161="","",'📋 MIỂNG TNC'!D1161)</f>
        <v/>
      </c>
      <c r="L6345">
        <f>N(L6344)+IF(AND('🔎 TRA CỨU NHANH'!$C$2&lt;&gt;"",OR(ISNUMBER(SEARCH('🔎 TRA CỨU NHANH'!$C$2,$A6345)),ISNUMBER(SEARCH('🔎 TRA CỨU NHANH'!$C$2,$B6345)))),1,0)</f>
        <v/>
      </c>
      <c r="M6345">
        <f>IF(L6345&gt;N(L6344),L6345,"")</f>
        <v/>
      </c>
    </row>
    <row r="6346">
      <c r="A6346">
        <f>IF('📋 MIỂNG TNC'!A1162="","",'📋 MIỂNG TNC'!A1162)</f>
        <v/>
      </c>
      <c r="B6346">
        <f>IF('📋 MIỂNG TNC'!A1162="","",'📋 MIỂNG TNC'!P1162)</f>
        <v/>
      </c>
      <c r="C6346">
        <f>IF('📋 MIỂNG TNC'!A1162="","","Miểng")</f>
        <v/>
      </c>
      <c r="D6346">
        <f>IF('📋 MIỂNG TNC'!A1162="","",'📋 MIỂNG TNC'!H1162)</f>
        <v/>
      </c>
      <c r="E6346" t="e">
        <v>#VALUE!</v>
      </c>
      <c r="F6346" s="37">
        <f>IF('📋 MIỂNG TNC'!A1162="","",'📋 MIỂNG TNC'!J1162)</f>
        <v/>
      </c>
      <c r="G6346" s="37">
        <f>IF('📋 MIỂNG TNC'!A1162="","",'📋 MIỂNG TNC'!K1162)</f>
        <v/>
      </c>
      <c r="H6346" s="37">
        <f>IF('📋 MIỂNG TNC'!A1162="","",'📋 MIỂNG TNC'!L1162)</f>
        <v/>
      </c>
      <c r="I6346">
        <f>IF('📋 MIỂNG TNC'!A1162="","",'📋 MIỂNG TNC'!M1162)</f>
        <v/>
      </c>
      <c r="J6346">
        <f>IF('📋 MIỂNG TNC'!A1162="","",'📋 MIỂNG TNC'!D1162)</f>
        <v/>
      </c>
      <c r="L6346">
        <f>N(L6345)+IF(AND('🔎 TRA CỨU NHANH'!$C$2&lt;&gt;"",OR(ISNUMBER(SEARCH('🔎 TRA CỨU NHANH'!$C$2,$A6346)),ISNUMBER(SEARCH('🔎 TRA CỨU NHANH'!$C$2,$B6346)))),1,0)</f>
        <v/>
      </c>
      <c r="M6346">
        <f>IF(L6346&gt;N(L6345),L6346,"")</f>
        <v/>
      </c>
    </row>
    <row r="6347">
      <c r="A6347">
        <f>IF('📋 MIỂNG TNC'!A1163="","",'📋 MIỂNG TNC'!A1163)</f>
        <v/>
      </c>
      <c r="B6347">
        <f>IF('📋 MIỂNG TNC'!A1163="","",'📋 MIỂNG TNC'!P1163)</f>
        <v/>
      </c>
      <c r="C6347">
        <f>IF('📋 MIỂNG TNC'!A1163="","","Miểng")</f>
        <v/>
      </c>
      <c r="D6347">
        <f>IF('📋 MIỂNG TNC'!A1163="","",'📋 MIỂNG TNC'!H1163)</f>
        <v/>
      </c>
      <c r="E6347" t="e">
        <v>#VALUE!</v>
      </c>
      <c r="F6347" s="37">
        <f>IF('📋 MIỂNG TNC'!A1163="","",'📋 MIỂNG TNC'!J1163)</f>
        <v/>
      </c>
      <c r="G6347" s="37">
        <f>IF('📋 MIỂNG TNC'!A1163="","",'📋 MIỂNG TNC'!K1163)</f>
        <v/>
      </c>
      <c r="H6347" s="37">
        <f>IF('📋 MIỂNG TNC'!A1163="","",'📋 MIỂNG TNC'!L1163)</f>
        <v/>
      </c>
      <c r="I6347">
        <f>IF('📋 MIỂNG TNC'!A1163="","",'📋 MIỂNG TNC'!M1163)</f>
        <v/>
      </c>
      <c r="J6347">
        <f>IF('📋 MIỂNG TNC'!A1163="","",'📋 MIỂNG TNC'!D1163)</f>
        <v/>
      </c>
      <c r="L6347">
        <f>N(L6346)+IF(AND('🔎 TRA CỨU NHANH'!$C$2&lt;&gt;"",OR(ISNUMBER(SEARCH('🔎 TRA CỨU NHANH'!$C$2,$A6347)),ISNUMBER(SEARCH('🔎 TRA CỨU NHANH'!$C$2,$B6347)))),1,0)</f>
        <v/>
      </c>
      <c r="M6347">
        <f>IF(L6347&gt;N(L6346),L6347,"")</f>
        <v/>
      </c>
    </row>
    <row r="6348">
      <c r="A6348">
        <f>IF('📋 MIỂNG TNC'!A1164="","",'📋 MIỂNG TNC'!A1164)</f>
        <v/>
      </c>
      <c r="B6348">
        <f>IF('📋 MIỂNG TNC'!A1164="","",'📋 MIỂNG TNC'!P1164)</f>
        <v/>
      </c>
      <c r="C6348">
        <f>IF('📋 MIỂNG TNC'!A1164="","","Miểng")</f>
        <v/>
      </c>
      <c r="D6348">
        <f>IF('📋 MIỂNG TNC'!A1164="","",'📋 MIỂNG TNC'!H1164)</f>
        <v/>
      </c>
      <c r="E6348" t="e">
        <v>#VALUE!</v>
      </c>
      <c r="F6348" s="37">
        <f>IF('📋 MIỂNG TNC'!A1164="","",'📋 MIỂNG TNC'!J1164)</f>
        <v/>
      </c>
      <c r="G6348" s="37">
        <f>IF('📋 MIỂNG TNC'!A1164="","",'📋 MIỂNG TNC'!K1164)</f>
        <v/>
      </c>
      <c r="H6348" s="37">
        <f>IF('📋 MIỂNG TNC'!A1164="","",'📋 MIỂNG TNC'!L1164)</f>
        <v/>
      </c>
      <c r="I6348">
        <f>IF('📋 MIỂNG TNC'!A1164="","",'📋 MIỂNG TNC'!M1164)</f>
        <v/>
      </c>
      <c r="J6348">
        <f>IF('📋 MIỂNG TNC'!A1164="","",'📋 MIỂNG TNC'!D1164)</f>
        <v/>
      </c>
      <c r="L6348">
        <f>N(L6347)+IF(AND('🔎 TRA CỨU NHANH'!$C$2&lt;&gt;"",OR(ISNUMBER(SEARCH('🔎 TRA CỨU NHANH'!$C$2,$A6348)),ISNUMBER(SEARCH('🔎 TRA CỨU NHANH'!$C$2,$B6348)))),1,0)</f>
        <v/>
      </c>
      <c r="M6348">
        <f>IF(L6348&gt;N(L6347),L6348,"")</f>
        <v/>
      </c>
    </row>
    <row r="6349">
      <c r="A6349">
        <f>IF('📋 MIỂNG TNC'!A1165="","",'📋 MIỂNG TNC'!A1165)</f>
        <v/>
      </c>
      <c r="B6349">
        <f>IF('📋 MIỂNG TNC'!A1165="","",'📋 MIỂNG TNC'!P1165)</f>
        <v/>
      </c>
      <c r="C6349">
        <f>IF('📋 MIỂNG TNC'!A1165="","","Miểng")</f>
        <v/>
      </c>
      <c r="D6349">
        <f>IF('📋 MIỂNG TNC'!A1165="","",'📋 MIỂNG TNC'!H1165)</f>
        <v/>
      </c>
      <c r="E6349" t="e">
        <v>#VALUE!</v>
      </c>
      <c r="F6349">
        <f>IF('📋 MIỂNG TNC'!A1165="","",'📋 MIỂNG TNC'!J1165)</f>
        <v/>
      </c>
      <c r="G6349">
        <f>IF('📋 MIỂNG TNC'!A1165="","",'📋 MIỂNG TNC'!K1165)</f>
        <v/>
      </c>
      <c r="H6349">
        <f>IF('📋 MIỂNG TNC'!A1165="","",'📋 MIỂNG TNC'!L1165)</f>
        <v/>
      </c>
      <c r="I6349">
        <f>IF('📋 MIỂNG TNC'!A1165="","",'📋 MIỂNG TNC'!M1165)</f>
        <v/>
      </c>
      <c r="J6349">
        <f>IF('📋 MIỂNG TNC'!A1165="","",'📋 MIỂNG TNC'!D1165)</f>
        <v/>
      </c>
      <c r="L6349">
        <f>N(L6348)+IF(AND('🔎 TRA CỨU NHANH'!$C$2&lt;&gt;"",OR(ISNUMBER(SEARCH('🔎 TRA CỨU NHANH'!$C$2,$A6349)),ISNUMBER(SEARCH('🔎 TRA CỨU NHANH'!$C$2,$B6349)))),1,0)</f>
        <v/>
      </c>
      <c r="M6349">
        <f>IF(L6349&gt;N(L6348),L6349,"")</f>
        <v/>
      </c>
    </row>
    <row r="6350">
      <c r="A6350">
        <f>IF('📋 MIỂNG TNC'!A1166="","",'📋 MIỂNG TNC'!A1166)</f>
        <v/>
      </c>
      <c r="B6350">
        <f>IF('📋 MIỂNG TNC'!A1166="","",'📋 MIỂNG TNC'!P1166)</f>
        <v/>
      </c>
      <c r="C6350">
        <f>IF('📋 MIỂNG TNC'!A1166="","","Miểng")</f>
        <v/>
      </c>
      <c r="D6350">
        <f>IF('📋 MIỂNG TNC'!A1166="","",'📋 MIỂNG TNC'!H1166)</f>
        <v/>
      </c>
      <c r="E6350" t="e">
        <v>#VALUE!</v>
      </c>
      <c r="F6350">
        <f>IF('📋 MIỂNG TNC'!A1166="","",'📋 MIỂNG TNC'!J1166)</f>
        <v/>
      </c>
      <c r="G6350">
        <f>IF('📋 MIỂNG TNC'!A1166="","",'📋 MIỂNG TNC'!K1166)</f>
        <v/>
      </c>
      <c r="H6350">
        <f>IF('📋 MIỂNG TNC'!A1166="","",'📋 MIỂNG TNC'!L1166)</f>
        <v/>
      </c>
      <c r="I6350">
        <f>IF('📋 MIỂNG TNC'!A1166="","",'📋 MIỂNG TNC'!M1166)</f>
        <v/>
      </c>
      <c r="J6350">
        <f>IF('📋 MIỂNG TNC'!A1166="","",'📋 MIỂNG TNC'!D1166)</f>
        <v/>
      </c>
      <c r="L6350">
        <f>N(L6349)+IF(AND('🔎 TRA CỨU NHANH'!$C$2&lt;&gt;"",OR(ISNUMBER(SEARCH('🔎 TRA CỨU NHANH'!$C$2,$A6350)),ISNUMBER(SEARCH('🔎 TRA CỨU NHANH'!$C$2,$B6350)))),1,0)</f>
        <v/>
      </c>
      <c r="M6350">
        <f>IF(L6350&gt;N(L6349),L6350,"")</f>
        <v/>
      </c>
    </row>
    <row r="6351">
      <c r="A6351">
        <f>IF('📋 MIỂNG TNC'!A1167="","",'📋 MIỂNG TNC'!A1167)</f>
        <v/>
      </c>
      <c r="B6351">
        <f>IF('📋 MIỂNG TNC'!A1167="","",'📋 MIỂNG TNC'!P1167)</f>
        <v/>
      </c>
      <c r="C6351">
        <f>IF('📋 MIỂNG TNC'!A1167="","","Miểng")</f>
        <v/>
      </c>
      <c r="D6351">
        <f>IF('📋 MIỂNG TNC'!A1167="","",'📋 MIỂNG TNC'!H1167)</f>
        <v/>
      </c>
      <c r="E6351" t="e">
        <v>#VALUE!</v>
      </c>
      <c r="F6351" s="37">
        <f>IF('📋 MIỂNG TNC'!A1167="","",'📋 MIỂNG TNC'!J1167)</f>
        <v/>
      </c>
      <c r="G6351" s="37">
        <f>IF('📋 MIỂNG TNC'!A1167="","",'📋 MIỂNG TNC'!K1167)</f>
        <v/>
      </c>
      <c r="H6351" s="37">
        <f>IF('📋 MIỂNG TNC'!A1167="","",'📋 MIỂNG TNC'!L1167)</f>
        <v/>
      </c>
      <c r="I6351">
        <f>IF('📋 MIỂNG TNC'!A1167="","",'📋 MIỂNG TNC'!M1167)</f>
        <v/>
      </c>
      <c r="J6351">
        <f>IF('📋 MIỂNG TNC'!A1167="","",'📋 MIỂNG TNC'!D1167)</f>
        <v/>
      </c>
      <c r="L6351">
        <f>N(L6350)+IF(AND('🔎 TRA CỨU NHANH'!$C$2&lt;&gt;"",OR(ISNUMBER(SEARCH('🔎 TRA CỨU NHANH'!$C$2,$A6351)),ISNUMBER(SEARCH('🔎 TRA CỨU NHANH'!$C$2,$B6351)))),1,0)</f>
        <v/>
      </c>
      <c r="M6351">
        <f>IF(L6351&gt;N(L6350),L6351,"")</f>
        <v/>
      </c>
    </row>
    <row r="6352">
      <c r="A6352">
        <f>IF('📋 MIỂNG TNC'!A1168="","",'📋 MIỂNG TNC'!A1168)</f>
        <v/>
      </c>
      <c r="B6352">
        <f>IF('📋 MIỂNG TNC'!A1168="","",'📋 MIỂNG TNC'!P1168)</f>
        <v/>
      </c>
      <c r="C6352">
        <f>IF('📋 MIỂNG TNC'!A1168="","","Miểng")</f>
        <v/>
      </c>
      <c r="D6352">
        <f>IF('📋 MIỂNG TNC'!A1168="","",'📋 MIỂNG TNC'!H1168)</f>
        <v/>
      </c>
      <c r="E6352" t="e">
        <v>#VALUE!</v>
      </c>
      <c r="F6352">
        <f>IF('📋 MIỂNG TNC'!A1168="","",'📋 MIỂNG TNC'!J1168)</f>
        <v/>
      </c>
      <c r="G6352">
        <f>IF('📋 MIỂNG TNC'!A1168="","",'📋 MIỂNG TNC'!K1168)</f>
        <v/>
      </c>
      <c r="H6352">
        <f>IF('📋 MIỂNG TNC'!A1168="","",'📋 MIỂNG TNC'!L1168)</f>
        <v/>
      </c>
      <c r="I6352">
        <f>IF('📋 MIỂNG TNC'!A1168="","",'📋 MIỂNG TNC'!M1168)</f>
        <v/>
      </c>
      <c r="J6352">
        <f>IF('📋 MIỂNG TNC'!A1168="","",'📋 MIỂNG TNC'!D1168)</f>
        <v/>
      </c>
      <c r="L6352">
        <f>N(L6351)+IF(AND('🔎 TRA CỨU NHANH'!$C$2&lt;&gt;"",OR(ISNUMBER(SEARCH('🔎 TRA CỨU NHANH'!$C$2,$A6352)),ISNUMBER(SEARCH('🔎 TRA CỨU NHANH'!$C$2,$B6352)))),1,0)</f>
        <v/>
      </c>
      <c r="M6352">
        <f>IF(L6352&gt;N(L6351),L6352,"")</f>
        <v/>
      </c>
    </row>
    <row r="6353">
      <c r="A6353">
        <f>IF('📋 MIỂNG TNC'!A1169="","",'📋 MIỂNG TNC'!A1169)</f>
        <v/>
      </c>
      <c r="B6353">
        <f>IF('📋 MIỂNG TNC'!A1169="","",'📋 MIỂNG TNC'!P1169)</f>
        <v/>
      </c>
      <c r="C6353">
        <f>IF('📋 MIỂNG TNC'!A1169="","","Miểng")</f>
        <v/>
      </c>
      <c r="D6353">
        <f>IF('📋 MIỂNG TNC'!A1169="","",'📋 MIỂNG TNC'!H1169)</f>
        <v/>
      </c>
      <c r="E6353" t="e">
        <v>#VALUE!</v>
      </c>
      <c r="F6353">
        <f>IF('📋 MIỂNG TNC'!A1169="","",'📋 MIỂNG TNC'!J1169)</f>
        <v/>
      </c>
      <c r="G6353">
        <f>IF('📋 MIỂNG TNC'!A1169="","",'📋 MIỂNG TNC'!K1169)</f>
        <v/>
      </c>
      <c r="H6353">
        <f>IF('📋 MIỂNG TNC'!A1169="","",'📋 MIỂNG TNC'!L1169)</f>
        <v/>
      </c>
      <c r="I6353">
        <f>IF('📋 MIỂNG TNC'!A1169="","",'📋 MIỂNG TNC'!M1169)</f>
        <v/>
      </c>
      <c r="J6353">
        <f>IF('📋 MIỂNG TNC'!A1169="","",'📋 MIỂNG TNC'!D1169)</f>
        <v/>
      </c>
      <c r="L6353">
        <f>N(L6352)+IF(AND('🔎 TRA CỨU NHANH'!$C$2&lt;&gt;"",OR(ISNUMBER(SEARCH('🔎 TRA CỨU NHANH'!$C$2,$A6353)),ISNUMBER(SEARCH('🔎 TRA CỨU NHANH'!$C$2,$B6353)))),1,0)</f>
        <v/>
      </c>
      <c r="M6353">
        <f>IF(L6353&gt;N(L6352),L6353,"")</f>
        <v/>
      </c>
    </row>
    <row r="6354">
      <c r="A6354">
        <f>IF('📋 MIỂNG TNC'!A1170="","",'📋 MIỂNG TNC'!A1170)</f>
        <v/>
      </c>
      <c r="B6354">
        <f>IF('📋 MIỂNG TNC'!A1170="","",'📋 MIỂNG TNC'!P1170)</f>
        <v/>
      </c>
      <c r="C6354">
        <f>IF('📋 MIỂNG TNC'!A1170="","","Miểng")</f>
        <v/>
      </c>
      <c r="D6354">
        <f>IF('📋 MIỂNG TNC'!A1170="","",'📋 MIỂNG TNC'!H1170)</f>
        <v/>
      </c>
      <c r="E6354" t="e">
        <v>#VALUE!</v>
      </c>
      <c r="F6354">
        <f>IF('📋 MIỂNG TNC'!A1170="","",'📋 MIỂNG TNC'!J1170)</f>
        <v/>
      </c>
      <c r="G6354">
        <f>IF('📋 MIỂNG TNC'!A1170="","",'📋 MIỂNG TNC'!K1170)</f>
        <v/>
      </c>
      <c r="H6354">
        <f>IF('📋 MIỂNG TNC'!A1170="","",'📋 MIỂNG TNC'!L1170)</f>
        <v/>
      </c>
      <c r="I6354">
        <f>IF('📋 MIỂNG TNC'!A1170="","",'📋 MIỂNG TNC'!M1170)</f>
        <v/>
      </c>
      <c r="J6354">
        <f>IF('📋 MIỂNG TNC'!A1170="","",'📋 MIỂNG TNC'!D1170)</f>
        <v/>
      </c>
      <c r="L6354">
        <f>N(L6353)+IF(AND('🔎 TRA CỨU NHANH'!$C$2&lt;&gt;"",OR(ISNUMBER(SEARCH('🔎 TRA CỨU NHANH'!$C$2,$A6354)),ISNUMBER(SEARCH('🔎 TRA CỨU NHANH'!$C$2,$B6354)))),1,0)</f>
        <v/>
      </c>
      <c r="M6354">
        <f>IF(L6354&gt;N(L6353),L6354,"")</f>
        <v/>
      </c>
    </row>
    <row r="6355">
      <c r="A6355">
        <f>IF('📋 MIỂNG TNC'!A1171="","",'📋 MIỂNG TNC'!A1171)</f>
        <v/>
      </c>
      <c r="B6355">
        <f>IF('📋 MIỂNG TNC'!A1171="","",'📋 MIỂNG TNC'!P1171)</f>
        <v/>
      </c>
      <c r="C6355">
        <f>IF('📋 MIỂNG TNC'!A1171="","","Miểng")</f>
        <v/>
      </c>
      <c r="D6355">
        <f>IF('📋 MIỂNG TNC'!A1171="","",'📋 MIỂNG TNC'!H1171)</f>
        <v/>
      </c>
      <c r="E6355" t="e">
        <v>#VALUE!</v>
      </c>
      <c r="F6355">
        <f>IF('📋 MIỂNG TNC'!A1171="","",'📋 MIỂNG TNC'!J1171)</f>
        <v/>
      </c>
      <c r="G6355">
        <f>IF('📋 MIỂNG TNC'!A1171="","",'📋 MIỂNG TNC'!K1171)</f>
        <v/>
      </c>
      <c r="H6355">
        <f>IF('📋 MIỂNG TNC'!A1171="","",'📋 MIỂNG TNC'!L1171)</f>
        <v/>
      </c>
      <c r="I6355">
        <f>IF('📋 MIỂNG TNC'!A1171="","",'📋 MIỂNG TNC'!M1171)</f>
        <v/>
      </c>
      <c r="J6355">
        <f>IF('📋 MIỂNG TNC'!A1171="","",'📋 MIỂNG TNC'!D1171)</f>
        <v/>
      </c>
      <c r="L6355">
        <f>N(L6354)+IF(AND('🔎 TRA CỨU NHANH'!$C$2&lt;&gt;"",OR(ISNUMBER(SEARCH('🔎 TRA CỨU NHANH'!$C$2,$A6355)),ISNUMBER(SEARCH('🔎 TRA CỨU NHANH'!$C$2,$B6355)))),1,0)</f>
        <v/>
      </c>
      <c r="M6355">
        <f>IF(L6355&gt;N(L6354),L6355,"")</f>
        <v/>
      </c>
    </row>
    <row r="6356">
      <c r="A6356">
        <f>IF('📋 MIỂNG TNC'!A1172="","",'📋 MIỂNG TNC'!A1172)</f>
        <v/>
      </c>
      <c r="B6356">
        <f>IF('📋 MIỂNG TNC'!A1172="","",'📋 MIỂNG TNC'!P1172)</f>
        <v/>
      </c>
      <c r="C6356">
        <f>IF('📋 MIỂNG TNC'!A1172="","","Miểng")</f>
        <v/>
      </c>
      <c r="D6356">
        <f>IF('📋 MIỂNG TNC'!A1172="","",'📋 MIỂNG TNC'!H1172)</f>
        <v/>
      </c>
      <c r="E6356" t="e">
        <v>#VALUE!</v>
      </c>
      <c r="F6356" s="37">
        <f>IF('📋 MIỂNG TNC'!A1172="","",'📋 MIỂNG TNC'!J1172)</f>
        <v/>
      </c>
      <c r="G6356" s="37">
        <f>IF('📋 MIỂNG TNC'!A1172="","",'📋 MIỂNG TNC'!K1172)</f>
        <v/>
      </c>
      <c r="H6356" s="37">
        <f>IF('📋 MIỂNG TNC'!A1172="","",'📋 MIỂNG TNC'!L1172)</f>
        <v/>
      </c>
      <c r="I6356">
        <f>IF('📋 MIỂNG TNC'!A1172="","",'📋 MIỂNG TNC'!M1172)</f>
        <v/>
      </c>
      <c r="J6356">
        <f>IF('📋 MIỂNG TNC'!A1172="","",'📋 MIỂNG TNC'!D1172)</f>
        <v/>
      </c>
      <c r="L6356">
        <f>N(L6355)+IF(AND('🔎 TRA CỨU NHANH'!$C$2&lt;&gt;"",OR(ISNUMBER(SEARCH('🔎 TRA CỨU NHANH'!$C$2,$A6356)),ISNUMBER(SEARCH('🔎 TRA CỨU NHANH'!$C$2,$B6356)))),1,0)</f>
        <v/>
      </c>
      <c r="M6356">
        <f>IF(L6356&gt;N(L6355),L6356,"")</f>
        <v/>
      </c>
    </row>
    <row r="6357">
      <c r="A6357">
        <f>IF('📋 MIỂNG TNC'!A1173="","",'📋 MIỂNG TNC'!A1173)</f>
        <v/>
      </c>
      <c r="B6357">
        <f>IF('📋 MIỂNG TNC'!A1173="","",'📋 MIỂNG TNC'!P1173)</f>
        <v/>
      </c>
      <c r="C6357">
        <f>IF('📋 MIỂNG TNC'!A1173="","","Miểng")</f>
        <v/>
      </c>
      <c r="D6357">
        <f>IF('📋 MIỂNG TNC'!A1173="","",'📋 MIỂNG TNC'!H1173)</f>
        <v/>
      </c>
      <c r="E6357" t="e">
        <v>#VALUE!</v>
      </c>
      <c r="F6357">
        <f>IF('📋 MIỂNG TNC'!A1173="","",'📋 MIỂNG TNC'!J1173)</f>
        <v/>
      </c>
      <c r="G6357">
        <f>IF('📋 MIỂNG TNC'!A1173="","",'📋 MIỂNG TNC'!K1173)</f>
        <v/>
      </c>
      <c r="H6357">
        <f>IF('📋 MIỂNG TNC'!A1173="","",'📋 MIỂNG TNC'!L1173)</f>
        <v/>
      </c>
      <c r="I6357">
        <f>IF('📋 MIỂNG TNC'!A1173="","",'📋 MIỂNG TNC'!M1173)</f>
        <v/>
      </c>
      <c r="J6357">
        <f>IF('📋 MIỂNG TNC'!A1173="","",'📋 MIỂNG TNC'!D1173)</f>
        <v/>
      </c>
      <c r="L6357">
        <f>N(L6356)+IF(AND('🔎 TRA CỨU NHANH'!$C$2&lt;&gt;"",OR(ISNUMBER(SEARCH('🔎 TRA CỨU NHANH'!$C$2,$A6357)),ISNUMBER(SEARCH('🔎 TRA CỨU NHANH'!$C$2,$B6357)))),1,0)</f>
        <v/>
      </c>
      <c r="M6357">
        <f>IF(L6357&gt;N(L6356),L6357,"")</f>
        <v/>
      </c>
    </row>
    <row r="6358">
      <c r="A6358">
        <f>IF('📋 MIỂNG TNC'!A1174="","",'📋 MIỂNG TNC'!A1174)</f>
        <v/>
      </c>
      <c r="B6358">
        <f>IF('📋 MIỂNG TNC'!A1174="","",'📋 MIỂNG TNC'!P1174)</f>
        <v/>
      </c>
      <c r="C6358">
        <f>IF('📋 MIỂNG TNC'!A1174="","","Miểng")</f>
        <v/>
      </c>
      <c r="D6358">
        <f>IF('📋 MIỂNG TNC'!A1174="","",'📋 MIỂNG TNC'!H1174)</f>
        <v/>
      </c>
      <c r="E6358" t="e">
        <v>#VALUE!</v>
      </c>
      <c r="F6358">
        <f>IF('📋 MIỂNG TNC'!A1174="","",'📋 MIỂNG TNC'!J1174)</f>
        <v/>
      </c>
      <c r="G6358">
        <f>IF('📋 MIỂNG TNC'!A1174="","",'📋 MIỂNG TNC'!K1174)</f>
        <v/>
      </c>
      <c r="H6358">
        <f>IF('📋 MIỂNG TNC'!A1174="","",'📋 MIỂNG TNC'!L1174)</f>
        <v/>
      </c>
      <c r="I6358">
        <f>IF('📋 MIỂNG TNC'!A1174="","",'📋 MIỂNG TNC'!M1174)</f>
        <v/>
      </c>
      <c r="J6358">
        <f>IF('📋 MIỂNG TNC'!A1174="","",'📋 MIỂNG TNC'!D1174)</f>
        <v/>
      </c>
      <c r="L6358">
        <f>N(L6357)+IF(AND('🔎 TRA CỨU NHANH'!$C$2&lt;&gt;"",OR(ISNUMBER(SEARCH('🔎 TRA CỨU NHANH'!$C$2,$A6358)),ISNUMBER(SEARCH('🔎 TRA CỨU NHANH'!$C$2,$B6358)))),1,0)</f>
        <v/>
      </c>
      <c r="M6358">
        <f>IF(L6358&gt;N(L6357),L6358,"")</f>
        <v/>
      </c>
    </row>
    <row r="6359">
      <c r="A6359">
        <f>IF('📋 MIỂNG TNC'!A1175="","",'📋 MIỂNG TNC'!A1175)</f>
        <v/>
      </c>
      <c r="B6359">
        <f>IF('📋 MIỂNG TNC'!A1175="","",'📋 MIỂNG TNC'!P1175)</f>
        <v/>
      </c>
      <c r="C6359">
        <f>IF('📋 MIỂNG TNC'!A1175="","","Miểng")</f>
        <v/>
      </c>
      <c r="D6359">
        <f>IF('📋 MIỂNG TNC'!A1175="","",'📋 MIỂNG TNC'!H1175)</f>
        <v/>
      </c>
      <c r="E6359" t="e">
        <v>#VALUE!</v>
      </c>
      <c r="F6359">
        <f>IF('📋 MIỂNG TNC'!A1175="","",'📋 MIỂNG TNC'!J1175)</f>
        <v/>
      </c>
      <c r="G6359">
        <f>IF('📋 MIỂNG TNC'!A1175="","",'📋 MIỂNG TNC'!K1175)</f>
        <v/>
      </c>
      <c r="H6359">
        <f>IF('📋 MIỂNG TNC'!A1175="","",'📋 MIỂNG TNC'!L1175)</f>
        <v/>
      </c>
      <c r="I6359">
        <f>IF('📋 MIỂNG TNC'!A1175="","",'📋 MIỂNG TNC'!M1175)</f>
        <v/>
      </c>
      <c r="J6359">
        <f>IF('📋 MIỂNG TNC'!A1175="","",'📋 MIỂNG TNC'!D1175)</f>
        <v/>
      </c>
      <c r="L6359">
        <f>N(L6358)+IF(AND('🔎 TRA CỨU NHANH'!$C$2&lt;&gt;"",OR(ISNUMBER(SEARCH('🔎 TRA CỨU NHANH'!$C$2,$A6359)),ISNUMBER(SEARCH('🔎 TRA CỨU NHANH'!$C$2,$B6359)))),1,0)</f>
        <v/>
      </c>
      <c r="M6359">
        <f>IF(L6359&gt;N(L6358),L6359,"")</f>
        <v/>
      </c>
    </row>
    <row r="6360">
      <c r="A6360">
        <f>IF('📋 MIỂNG TNC'!A1176="","",'📋 MIỂNG TNC'!A1176)</f>
        <v/>
      </c>
      <c r="B6360">
        <f>IF('📋 MIỂNG TNC'!A1176="","",'📋 MIỂNG TNC'!P1176)</f>
        <v/>
      </c>
      <c r="C6360">
        <f>IF('📋 MIỂNG TNC'!A1176="","","Miểng")</f>
        <v/>
      </c>
      <c r="D6360">
        <f>IF('📋 MIỂNG TNC'!A1176="","",'📋 MIỂNG TNC'!H1176)</f>
        <v/>
      </c>
      <c r="E6360" t="e">
        <v>#VALUE!</v>
      </c>
      <c r="F6360">
        <f>IF('📋 MIỂNG TNC'!A1176="","",'📋 MIỂNG TNC'!J1176)</f>
        <v/>
      </c>
      <c r="G6360">
        <f>IF('📋 MIỂNG TNC'!A1176="","",'📋 MIỂNG TNC'!K1176)</f>
        <v/>
      </c>
      <c r="H6360">
        <f>IF('📋 MIỂNG TNC'!A1176="","",'📋 MIỂNG TNC'!L1176)</f>
        <v/>
      </c>
      <c r="I6360">
        <f>IF('📋 MIỂNG TNC'!A1176="","",'📋 MIỂNG TNC'!M1176)</f>
        <v/>
      </c>
      <c r="J6360">
        <f>IF('📋 MIỂNG TNC'!A1176="","",'📋 MIỂNG TNC'!D1176)</f>
        <v/>
      </c>
      <c r="L6360">
        <f>N(L6359)+IF(AND('🔎 TRA CỨU NHANH'!$C$2&lt;&gt;"",OR(ISNUMBER(SEARCH('🔎 TRA CỨU NHANH'!$C$2,$A6360)),ISNUMBER(SEARCH('🔎 TRA CỨU NHANH'!$C$2,$B6360)))),1,0)</f>
        <v/>
      </c>
      <c r="M6360">
        <f>IF(L6360&gt;N(L6359),L6360,"")</f>
        <v/>
      </c>
    </row>
    <row r="6361">
      <c r="A6361">
        <f>IF('📋 MIỂNG TNC'!A1177="","",'📋 MIỂNG TNC'!A1177)</f>
        <v/>
      </c>
      <c r="B6361">
        <f>IF('📋 MIỂNG TNC'!A1177="","",'📋 MIỂNG TNC'!P1177)</f>
        <v/>
      </c>
      <c r="C6361">
        <f>IF('📋 MIỂNG TNC'!A1177="","","Miểng")</f>
        <v/>
      </c>
      <c r="D6361">
        <f>IF('📋 MIỂNG TNC'!A1177="","",'📋 MIỂNG TNC'!H1177)</f>
        <v/>
      </c>
      <c r="E6361" t="e">
        <v>#VALUE!</v>
      </c>
      <c r="F6361">
        <f>IF('📋 MIỂNG TNC'!A1177="","",'📋 MIỂNG TNC'!J1177)</f>
        <v/>
      </c>
      <c r="G6361">
        <f>IF('📋 MIỂNG TNC'!A1177="","",'📋 MIỂNG TNC'!K1177)</f>
        <v/>
      </c>
      <c r="H6361">
        <f>IF('📋 MIỂNG TNC'!A1177="","",'📋 MIỂNG TNC'!L1177)</f>
        <v/>
      </c>
      <c r="I6361">
        <f>IF('📋 MIỂNG TNC'!A1177="","",'📋 MIỂNG TNC'!M1177)</f>
        <v/>
      </c>
      <c r="J6361">
        <f>IF('📋 MIỂNG TNC'!A1177="","",'📋 MIỂNG TNC'!D1177)</f>
        <v/>
      </c>
      <c r="L6361">
        <f>N(L6360)+IF(AND('🔎 TRA CỨU NHANH'!$C$2&lt;&gt;"",OR(ISNUMBER(SEARCH('🔎 TRA CỨU NHANH'!$C$2,$A6361)),ISNUMBER(SEARCH('🔎 TRA CỨU NHANH'!$C$2,$B6361)))),1,0)</f>
        <v/>
      </c>
      <c r="M6361">
        <f>IF(L6361&gt;N(L6360),L6361,"")</f>
        <v/>
      </c>
    </row>
    <row r="6362">
      <c r="A6362">
        <f>IF('📋 MIỂNG TNC'!A1178="","",'📋 MIỂNG TNC'!A1178)</f>
        <v/>
      </c>
      <c r="B6362">
        <f>IF('📋 MIỂNG TNC'!A1178="","",'📋 MIỂNG TNC'!P1178)</f>
        <v/>
      </c>
      <c r="C6362">
        <f>IF('📋 MIỂNG TNC'!A1178="","","Miểng")</f>
        <v/>
      </c>
      <c r="D6362">
        <f>IF('📋 MIỂNG TNC'!A1178="","",'📋 MIỂNG TNC'!H1178)</f>
        <v/>
      </c>
      <c r="E6362" t="e">
        <v>#VALUE!</v>
      </c>
      <c r="F6362">
        <f>IF('📋 MIỂNG TNC'!A1178="","",'📋 MIỂNG TNC'!J1178)</f>
        <v/>
      </c>
      <c r="G6362">
        <f>IF('📋 MIỂNG TNC'!A1178="","",'📋 MIỂNG TNC'!K1178)</f>
        <v/>
      </c>
      <c r="H6362">
        <f>IF('📋 MIỂNG TNC'!A1178="","",'📋 MIỂNG TNC'!L1178)</f>
        <v/>
      </c>
      <c r="I6362">
        <f>IF('📋 MIỂNG TNC'!A1178="","",'📋 MIỂNG TNC'!M1178)</f>
        <v/>
      </c>
      <c r="J6362">
        <f>IF('📋 MIỂNG TNC'!A1178="","",'📋 MIỂNG TNC'!D1178)</f>
        <v/>
      </c>
      <c r="L6362">
        <f>N(L6361)+IF(AND('🔎 TRA CỨU NHANH'!$C$2&lt;&gt;"",OR(ISNUMBER(SEARCH('🔎 TRA CỨU NHANH'!$C$2,$A6362)),ISNUMBER(SEARCH('🔎 TRA CỨU NHANH'!$C$2,$B6362)))),1,0)</f>
        <v/>
      </c>
      <c r="M6362">
        <f>IF(L6362&gt;N(L6361),L6362,"")</f>
        <v/>
      </c>
    </row>
    <row r="6363">
      <c r="A6363">
        <f>IF('📋 MIỂNG TNC'!A1179="","",'📋 MIỂNG TNC'!A1179)</f>
        <v/>
      </c>
      <c r="B6363">
        <f>IF('📋 MIỂNG TNC'!A1179="","",'📋 MIỂNG TNC'!P1179)</f>
        <v/>
      </c>
      <c r="C6363">
        <f>IF('📋 MIỂNG TNC'!A1179="","","Miểng")</f>
        <v/>
      </c>
      <c r="D6363">
        <f>IF('📋 MIỂNG TNC'!A1179="","",'📋 MIỂNG TNC'!H1179)</f>
        <v/>
      </c>
      <c r="E6363" t="e">
        <v>#VALUE!</v>
      </c>
      <c r="F6363">
        <f>IF('📋 MIỂNG TNC'!A1179="","",'📋 MIỂNG TNC'!J1179)</f>
        <v/>
      </c>
      <c r="G6363">
        <f>IF('📋 MIỂNG TNC'!A1179="","",'📋 MIỂNG TNC'!K1179)</f>
        <v/>
      </c>
      <c r="H6363">
        <f>IF('📋 MIỂNG TNC'!A1179="","",'📋 MIỂNG TNC'!L1179)</f>
        <v/>
      </c>
      <c r="I6363">
        <f>IF('📋 MIỂNG TNC'!A1179="","",'📋 MIỂNG TNC'!M1179)</f>
        <v/>
      </c>
      <c r="J6363">
        <f>IF('📋 MIỂNG TNC'!A1179="","",'📋 MIỂNG TNC'!D1179)</f>
        <v/>
      </c>
      <c r="L6363">
        <f>N(L6362)+IF(AND('🔎 TRA CỨU NHANH'!$C$2&lt;&gt;"",OR(ISNUMBER(SEARCH('🔎 TRA CỨU NHANH'!$C$2,$A6363)),ISNUMBER(SEARCH('🔎 TRA CỨU NHANH'!$C$2,$B6363)))),1,0)</f>
        <v/>
      </c>
      <c r="M6363">
        <f>IF(L6363&gt;N(L6362),L6363,"")</f>
        <v/>
      </c>
    </row>
    <row r="6364">
      <c r="A6364">
        <f>IF('📋 MIỂNG TNC'!A1180="","",'📋 MIỂNG TNC'!A1180)</f>
        <v/>
      </c>
      <c r="B6364">
        <f>IF('📋 MIỂNG TNC'!A1180="","",'📋 MIỂNG TNC'!P1180)</f>
        <v/>
      </c>
      <c r="C6364">
        <f>IF('📋 MIỂNG TNC'!A1180="","","Miểng")</f>
        <v/>
      </c>
      <c r="D6364">
        <f>IF('📋 MIỂNG TNC'!A1180="","",'📋 MIỂNG TNC'!H1180)</f>
        <v/>
      </c>
      <c r="E6364" t="e">
        <v>#VALUE!</v>
      </c>
      <c r="F6364">
        <f>IF('📋 MIỂNG TNC'!A1180="","",'📋 MIỂNG TNC'!J1180)</f>
        <v/>
      </c>
      <c r="G6364">
        <f>IF('📋 MIỂNG TNC'!A1180="","",'📋 MIỂNG TNC'!K1180)</f>
        <v/>
      </c>
      <c r="H6364">
        <f>IF('📋 MIỂNG TNC'!A1180="","",'📋 MIỂNG TNC'!L1180)</f>
        <v/>
      </c>
      <c r="I6364">
        <f>IF('📋 MIỂNG TNC'!A1180="","",'📋 MIỂNG TNC'!M1180)</f>
        <v/>
      </c>
      <c r="J6364">
        <f>IF('📋 MIỂNG TNC'!A1180="","",'📋 MIỂNG TNC'!D1180)</f>
        <v/>
      </c>
      <c r="L6364">
        <f>N(L6363)+IF(AND('🔎 TRA CỨU NHANH'!$C$2&lt;&gt;"",OR(ISNUMBER(SEARCH('🔎 TRA CỨU NHANH'!$C$2,$A6364)),ISNUMBER(SEARCH('🔎 TRA CỨU NHANH'!$C$2,$B6364)))),1,0)</f>
        <v/>
      </c>
      <c r="M6364">
        <f>IF(L6364&gt;N(L6363),L6364,"")</f>
        <v/>
      </c>
    </row>
    <row r="6365">
      <c r="A6365">
        <f>IF('📋 MIỂNG TNC'!A1181="","",'📋 MIỂNG TNC'!A1181)</f>
        <v/>
      </c>
      <c r="B6365">
        <f>IF('📋 MIỂNG TNC'!A1181="","",'📋 MIỂNG TNC'!P1181)</f>
        <v/>
      </c>
      <c r="C6365">
        <f>IF('📋 MIỂNG TNC'!A1181="","","Miểng")</f>
        <v/>
      </c>
      <c r="D6365">
        <f>IF('📋 MIỂNG TNC'!A1181="","",'📋 MIỂNG TNC'!H1181)</f>
        <v/>
      </c>
      <c r="E6365" t="e">
        <v>#VALUE!</v>
      </c>
      <c r="F6365">
        <f>IF('📋 MIỂNG TNC'!A1181="","",'📋 MIỂNG TNC'!J1181)</f>
        <v/>
      </c>
      <c r="G6365">
        <f>IF('📋 MIỂNG TNC'!A1181="","",'📋 MIỂNG TNC'!K1181)</f>
        <v/>
      </c>
      <c r="H6365">
        <f>IF('📋 MIỂNG TNC'!A1181="","",'📋 MIỂNG TNC'!L1181)</f>
        <v/>
      </c>
      <c r="I6365">
        <f>IF('📋 MIỂNG TNC'!A1181="","",'📋 MIỂNG TNC'!M1181)</f>
        <v/>
      </c>
      <c r="J6365">
        <f>IF('📋 MIỂNG TNC'!A1181="","",'📋 MIỂNG TNC'!D1181)</f>
        <v/>
      </c>
      <c r="L6365">
        <f>N(L6364)+IF(AND('🔎 TRA CỨU NHANH'!$C$2&lt;&gt;"",OR(ISNUMBER(SEARCH('🔎 TRA CỨU NHANH'!$C$2,$A6365)),ISNUMBER(SEARCH('🔎 TRA CỨU NHANH'!$C$2,$B6365)))),1,0)</f>
        <v/>
      </c>
      <c r="M6365">
        <f>IF(L6365&gt;N(L6364),L6365,"")</f>
        <v/>
      </c>
    </row>
    <row r="6366">
      <c r="A6366">
        <f>IF('📋 MIỂNG TNC'!A1182="","",'📋 MIỂNG TNC'!A1182)</f>
        <v/>
      </c>
      <c r="B6366">
        <f>IF('📋 MIỂNG TNC'!A1182="","",'📋 MIỂNG TNC'!P1182)</f>
        <v/>
      </c>
      <c r="C6366">
        <f>IF('📋 MIỂNG TNC'!A1182="","","Miểng")</f>
        <v/>
      </c>
      <c r="D6366">
        <f>IF('📋 MIỂNG TNC'!A1182="","",'📋 MIỂNG TNC'!H1182)</f>
        <v/>
      </c>
      <c r="E6366" t="e">
        <v>#VALUE!</v>
      </c>
      <c r="F6366">
        <f>IF('📋 MIỂNG TNC'!A1182="","",'📋 MIỂNG TNC'!J1182)</f>
        <v/>
      </c>
      <c r="G6366">
        <f>IF('📋 MIỂNG TNC'!A1182="","",'📋 MIỂNG TNC'!K1182)</f>
        <v/>
      </c>
      <c r="H6366">
        <f>IF('📋 MIỂNG TNC'!A1182="","",'📋 MIỂNG TNC'!L1182)</f>
        <v/>
      </c>
      <c r="I6366">
        <f>IF('📋 MIỂNG TNC'!A1182="","",'📋 MIỂNG TNC'!M1182)</f>
        <v/>
      </c>
      <c r="J6366">
        <f>IF('📋 MIỂNG TNC'!A1182="","",'📋 MIỂNG TNC'!D1182)</f>
        <v/>
      </c>
      <c r="L6366">
        <f>N(L6365)+IF(AND('🔎 TRA CỨU NHANH'!$C$2&lt;&gt;"",OR(ISNUMBER(SEARCH('🔎 TRA CỨU NHANH'!$C$2,$A6366)),ISNUMBER(SEARCH('🔎 TRA CỨU NHANH'!$C$2,$B6366)))),1,0)</f>
        <v/>
      </c>
      <c r="M6366">
        <f>IF(L6366&gt;N(L6365),L6366,"")</f>
        <v/>
      </c>
    </row>
    <row r="6367">
      <c r="A6367">
        <f>IF('📋 MIỂNG TNC'!A1183="","",'📋 MIỂNG TNC'!A1183)</f>
        <v/>
      </c>
      <c r="B6367">
        <f>IF('📋 MIỂNG TNC'!A1183="","",'📋 MIỂNG TNC'!P1183)</f>
        <v/>
      </c>
      <c r="C6367">
        <f>IF('📋 MIỂNG TNC'!A1183="","","Miểng")</f>
        <v/>
      </c>
      <c r="D6367">
        <f>IF('📋 MIỂNG TNC'!A1183="","",'📋 MIỂNG TNC'!H1183)</f>
        <v/>
      </c>
      <c r="E6367" t="e">
        <v>#VALUE!</v>
      </c>
      <c r="F6367">
        <f>IF('📋 MIỂNG TNC'!A1183="","",'📋 MIỂNG TNC'!J1183)</f>
        <v/>
      </c>
      <c r="G6367">
        <f>IF('📋 MIỂNG TNC'!A1183="","",'📋 MIỂNG TNC'!K1183)</f>
        <v/>
      </c>
      <c r="H6367">
        <f>IF('📋 MIỂNG TNC'!A1183="","",'📋 MIỂNG TNC'!L1183)</f>
        <v/>
      </c>
      <c r="I6367">
        <f>IF('📋 MIỂNG TNC'!A1183="","",'📋 MIỂNG TNC'!M1183)</f>
        <v/>
      </c>
      <c r="J6367">
        <f>IF('📋 MIỂNG TNC'!A1183="","",'📋 MIỂNG TNC'!D1183)</f>
        <v/>
      </c>
      <c r="L6367">
        <f>N(L6366)+IF(AND('🔎 TRA CỨU NHANH'!$C$2&lt;&gt;"",OR(ISNUMBER(SEARCH('🔎 TRA CỨU NHANH'!$C$2,$A6367)),ISNUMBER(SEARCH('🔎 TRA CỨU NHANH'!$C$2,$B6367)))),1,0)</f>
        <v/>
      </c>
      <c r="M6367">
        <f>IF(L6367&gt;N(L6366),L6367,"")</f>
        <v/>
      </c>
    </row>
    <row r="6368">
      <c r="A6368">
        <f>IF('📋 MIỂNG TNC'!A1184="","",'📋 MIỂNG TNC'!A1184)</f>
        <v/>
      </c>
      <c r="B6368">
        <f>IF('📋 MIỂNG TNC'!A1184="","",'📋 MIỂNG TNC'!P1184)</f>
        <v/>
      </c>
      <c r="C6368">
        <f>IF('📋 MIỂNG TNC'!A1184="","","Miểng")</f>
        <v/>
      </c>
      <c r="D6368">
        <f>IF('📋 MIỂNG TNC'!A1184="","",'📋 MIỂNG TNC'!H1184)</f>
        <v/>
      </c>
      <c r="E6368" t="e">
        <v>#VALUE!</v>
      </c>
      <c r="F6368" s="37">
        <f>IF('📋 MIỂNG TNC'!A1184="","",'📋 MIỂNG TNC'!J1184)</f>
        <v/>
      </c>
      <c r="G6368" s="37">
        <f>IF('📋 MIỂNG TNC'!A1184="","",'📋 MIỂNG TNC'!K1184)</f>
        <v/>
      </c>
      <c r="H6368" s="37">
        <f>IF('📋 MIỂNG TNC'!A1184="","",'📋 MIỂNG TNC'!L1184)</f>
        <v/>
      </c>
      <c r="I6368">
        <f>IF('📋 MIỂNG TNC'!A1184="","",'📋 MIỂNG TNC'!M1184)</f>
        <v/>
      </c>
      <c r="J6368">
        <f>IF('📋 MIỂNG TNC'!A1184="","",'📋 MIỂNG TNC'!D1184)</f>
        <v/>
      </c>
      <c r="L6368">
        <f>N(L6367)+IF(AND('🔎 TRA CỨU NHANH'!$C$2&lt;&gt;"",OR(ISNUMBER(SEARCH('🔎 TRA CỨU NHANH'!$C$2,$A6368)),ISNUMBER(SEARCH('🔎 TRA CỨU NHANH'!$C$2,$B6368)))),1,0)</f>
        <v/>
      </c>
      <c r="M6368">
        <f>IF(L6368&gt;N(L6367),L6368,"")</f>
        <v/>
      </c>
    </row>
    <row r="6369">
      <c r="A6369">
        <f>IF('📋 MIỂNG TNC'!A1185="","",'📋 MIỂNG TNC'!A1185)</f>
        <v/>
      </c>
      <c r="B6369">
        <f>IF('📋 MIỂNG TNC'!A1185="","",'📋 MIỂNG TNC'!P1185)</f>
        <v/>
      </c>
      <c r="C6369">
        <f>IF('📋 MIỂNG TNC'!A1185="","","Miểng")</f>
        <v/>
      </c>
      <c r="D6369">
        <f>IF('📋 MIỂNG TNC'!A1185="","",'📋 MIỂNG TNC'!H1185)</f>
        <v/>
      </c>
      <c r="E6369" t="e">
        <v>#VALUE!</v>
      </c>
      <c r="F6369">
        <f>IF('📋 MIỂNG TNC'!A1185="","",'📋 MIỂNG TNC'!J1185)</f>
        <v/>
      </c>
      <c r="G6369">
        <f>IF('📋 MIỂNG TNC'!A1185="","",'📋 MIỂNG TNC'!K1185)</f>
        <v/>
      </c>
      <c r="H6369">
        <f>IF('📋 MIỂNG TNC'!A1185="","",'📋 MIỂNG TNC'!L1185)</f>
        <v/>
      </c>
      <c r="I6369">
        <f>IF('📋 MIỂNG TNC'!A1185="","",'📋 MIỂNG TNC'!M1185)</f>
        <v/>
      </c>
      <c r="J6369">
        <f>IF('📋 MIỂNG TNC'!A1185="","",'📋 MIỂNG TNC'!D1185)</f>
        <v/>
      </c>
      <c r="L6369">
        <f>N(L6368)+IF(AND('🔎 TRA CỨU NHANH'!$C$2&lt;&gt;"",OR(ISNUMBER(SEARCH('🔎 TRA CỨU NHANH'!$C$2,$A6369)),ISNUMBER(SEARCH('🔎 TRA CỨU NHANH'!$C$2,$B6369)))),1,0)</f>
        <v/>
      </c>
      <c r="M6369">
        <f>IF(L6369&gt;N(L6368),L6369,"")</f>
        <v/>
      </c>
    </row>
    <row r="6370">
      <c r="A6370">
        <f>IF('📋 MIỂNG TNC'!A1186="","",'📋 MIỂNG TNC'!A1186)</f>
        <v/>
      </c>
      <c r="B6370">
        <f>IF('📋 MIỂNG TNC'!A1186="","",'📋 MIỂNG TNC'!P1186)</f>
        <v/>
      </c>
      <c r="C6370">
        <f>IF('📋 MIỂNG TNC'!A1186="","","Miểng")</f>
        <v/>
      </c>
      <c r="D6370">
        <f>IF('📋 MIỂNG TNC'!A1186="","",'📋 MIỂNG TNC'!H1186)</f>
        <v/>
      </c>
      <c r="E6370" t="e">
        <v>#VALUE!</v>
      </c>
      <c r="F6370">
        <f>IF('📋 MIỂNG TNC'!A1186="","",'📋 MIỂNG TNC'!J1186)</f>
        <v/>
      </c>
      <c r="G6370">
        <f>IF('📋 MIỂNG TNC'!A1186="","",'📋 MIỂNG TNC'!K1186)</f>
        <v/>
      </c>
      <c r="H6370">
        <f>IF('📋 MIỂNG TNC'!A1186="","",'📋 MIỂNG TNC'!L1186)</f>
        <v/>
      </c>
      <c r="I6370">
        <f>IF('📋 MIỂNG TNC'!A1186="","",'📋 MIỂNG TNC'!M1186)</f>
        <v/>
      </c>
      <c r="J6370">
        <f>IF('📋 MIỂNG TNC'!A1186="","",'📋 MIỂNG TNC'!D1186)</f>
        <v/>
      </c>
      <c r="L6370">
        <f>N(L6369)+IF(AND('🔎 TRA CỨU NHANH'!$C$2&lt;&gt;"",OR(ISNUMBER(SEARCH('🔎 TRA CỨU NHANH'!$C$2,$A6370)),ISNUMBER(SEARCH('🔎 TRA CỨU NHANH'!$C$2,$B6370)))),1,0)</f>
        <v/>
      </c>
      <c r="M6370">
        <f>IF(L6370&gt;N(L6369),L6370,"")</f>
        <v/>
      </c>
    </row>
    <row r="6371">
      <c r="A6371">
        <f>IF('📋 MIỂNG TNC'!A1187="","",'📋 MIỂNG TNC'!A1187)</f>
        <v/>
      </c>
      <c r="B6371">
        <f>IF('📋 MIỂNG TNC'!A1187="","",'📋 MIỂNG TNC'!P1187)</f>
        <v/>
      </c>
      <c r="C6371">
        <f>IF('📋 MIỂNG TNC'!A1187="","","Miểng")</f>
        <v/>
      </c>
      <c r="D6371">
        <f>IF('📋 MIỂNG TNC'!A1187="","",'📋 MIỂNG TNC'!H1187)</f>
        <v/>
      </c>
      <c r="E6371" t="e">
        <v>#VALUE!</v>
      </c>
      <c r="F6371" s="37">
        <f>IF('📋 MIỂNG TNC'!A1187="","",'📋 MIỂNG TNC'!J1187)</f>
        <v/>
      </c>
      <c r="G6371" s="37">
        <f>IF('📋 MIỂNG TNC'!A1187="","",'📋 MIỂNG TNC'!K1187)</f>
        <v/>
      </c>
      <c r="H6371" s="37">
        <f>IF('📋 MIỂNG TNC'!A1187="","",'📋 MIỂNG TNC'!L1187)</f>
        <v/>
      </c>
      <c r="I6371">
        <f>IF('📋 MIỂNG TNC'!A1187="","",'📋 MIỂNG TNC'!M1187)</f>
        <v/>
      </c>
      <c r="J6371">
        <f>IF('📋 MIỂNG TNC'!A1187="","",'📋 MIỂNG TNC'!D1187)</f>
        <v/>
      </c>
      <c r="L6371">
        <f>N(L6370)+IF(AND('🔎 TRA CỨU NHANH'!$C$2&lt;&gt;"",OR(ISNUMBER(SEARCH('🔎 TRA CỨU NHANH'!$C$2,$A6371)),ISNUMBER(SEARCH('🔎 TRA CỨU NHANH'!$C$2,$B6371)))),1,0)</f>
        <v/>
      </c>
      <c r="M6371">
        <f>IF(L6371&gt;N(L6370),L6371,"")</f>
        <v/>
      </c>
    </row>
    <row r="6372">
      <c r="A6372">
        <f>IF('📋 MIỂNG TNC'!A1188="","",'📋 MIỂNG TNC'!A1188)</f>
        <v/>
      </c>
      <c r="B6372">
        <f>IF('📋 MIỂNG TNC'!A1188="","",'📋 MIỂNG TNC'!P1188)</f>
        <v/>
      </c>
      <c r="C6372">
        <f>IF('📋 MIỂNG TNC'!A1188="","","Miểng")</f>
        <v/>
      </c>
      <c r="D6372">
        <f>IF('📋 MIỂNG TNC'!A1188="","",'📋 MIỂNG TNC'!H1188)</f>
        <v/>
      </c>
      <c r="E6372" t="e">
        <v>#VALUE!</v>
      </c>
      <c r="F6372">
        <f>IF('📋 MIỂNG TNC'!A1188="","",'📋 MIỂNG TNC'!J1188)</f>
        <v/>
      </c>
      <c r="G6372">
        <f>IF('📋 MIỂNG TNC'!A1188="","",'📋 MIỂNG TNC'!K1188)</f>
        <v/>
      </c>
      <c r="H6372">
        <f>IF('📋 MIỂNG TNC'!A1188="","",'📋 MIỂNG TNC'!L1188)</f>
        <v/>
      </c>
      <c r="I6372">
        <f>IF('📋 MIỂNG TNC'!A1188="","",'📋 MIỂNG TNC'!M1188)</f>
        <v/>
      </c>
      <c r="J6372">
        <f>IF('📋 MIỂNG TNC'!A1188="","",'📋 MIỂNG TNC'!D1188)</f>
        <v/>
      </c>
      <c r="L6372">
        <f>N(L6371)+IF(AND('🔎 TRA CỨU NHANH'!$C$2&lt;&gt;"",OR(ISNUMBER(SEARCH('🔎 TRA CỨU NHANH'!$C$2,$A6372)),ISNUMBER(SEARCH('🔎 TRA CỨU NHANH'!$C$2,$B6372)))),1,0)</f>
        <v/>
      </c>
      <c r="M6372">
        <f>IF(L6372&gt;N(L6371),L6372,"")</f>
        <v/>
      </c>
    </row>
    <row r="6373">
      <c r="A6373">
        <f>IF('📋 MIỂNG TNC'!A1189="","",'📋 MIỂNG TNC'!A1189)</f>
        <v/>
      </c>
      <c r="B6373">
        <f>IF('📋 MIỂNG TNC'!A1189="","",'📋 MIỂNG TNC'!P1189)</f>
        <v/>
      </c>
      <c r="C6373">
        <f>IF('📋 MIỂNG TNC'!A1189="","","Miểng")</f>
        <v/>
      </c>
      <c r="D6373">
        <f>IF('📋 MIỂNG TNC'!A1189="","",'📋 MIỂNG TNC'!H1189)</f>
        <v/>
      </c>
      <c r="E6373" t="e">
        <v>#VALUE!</v>
      </c>
      <c r="F6373">
        <f>IF('📋 MIỂNG TNC'!A1189="","",'📋 MIỂNG TNC'!J1189)</f>
        <v/>
      </c>
      <c r="G6373">
        <f>IF('📋 MIỂNG TNC'!A1189="","",'📋 MIỂNG TNC'!K1189)</f>
        <v/>
      </c>
      <c r="H6373">
        <f>IF('📋 MIỂNG TNC'!A1189="","",'📋 MIỂNG TNC'!L1189)</f>
        <v/>
      </c>
      <c r="I6373">
        <f>IF('📋 MIỂNG TNC'!A1189="","",'📋 MIỂNG TNC'!M1189)</f>
        <v/>
      </c>
      <c r="J6373">
        <f>IF('📋 MIỂNG TNC'!A1189="","",'📋 MIỂNG TNC'!D1189)</f>
        <v/>
      </c>
      <c r="L6373">
        <f>N(L6372)+IF(AND('🔎 TRA CỨU NHANH'!$C$2&lt;&gt;"",OR(ISNUMBER(SEARCH('🔎 TRA CỨU NHANH'!$C$2,$A6373)),ISNUMBER(SEARCH('🔎 TRA CỨU NHANH'!$C$2,$B6373)))),1,0)</f>
        <v/>
      </c>
      <c r="M6373">
        <f>IF(L6373&gt;N(L6372),L6373,"")</f>
        <v/>
      </c>
    </row>
    <row r="6374">
      <c r="A6374">
        <f>IF('📋 MIỂNG TNC'!A1190="","",'📋 MIỂNG TNC'!A1190)</f>
        <v/>
      </c>
      <c r="B6374">
        <f>IF('📋 MIỂNG TNC'!A1190="","",'📋 MIỂNG TNC'!P1190)</f>
        <v/>
      </c>
      <c r="C6374">
        <f>IF('📋 MIỂNG TNC'!A1190="","","Miểng")</f>
        <v/>
      </c>
      <c r="D6374">
        <f>IF('📋 MIỂNG TNC'!A1190="","",'📋 MIỂNG TNC'!H1190)</f>
        <v/>
      </c>
      <c r="E6374" t="e">
        <v>#VALUE!</v>
      </c>
      <c r="F6374">
        <f>IF('📋 MIỂNG TNC'!A1190="","",'📋 MIỂNG TNC'!J1190)</f>
        <v/>
      </c>
      <c r="G6374">
        <f>IF('📋 MIỂNG TNC'!A1190="","",'📋 MIỂNG TNC'!K1190)</f>
        <v/>
      </c>
      <c r="H6374">
        <f>IF('📋 MIỂNG TNC'!A1190="","",'📋 MIỂNG TNC'!L1190)</f>
        <v/>
      </c>
      <c r="I6374">
        <f>IF('📋 MIỂNG TNC'!A1190="","",'📋 MIỂNG TNC'!M1190)</f>
        <v/>
      </c>
      <c r="J6374">
        <f>IF('📋 MIỂNG TNC'!A1190="","",'📋 MIỂNG TNC'!D1190)</f>
        <v/>
      </c>
      <c r="L6374">
        <f>N(L6373)+IF(AND('🔎 TRA CỨU NHANH'!$C$2&lt;&gt;"",OR(ISNUMBER(SEARCH('🔎 TRA CỨU NHANH'!$C$2,$A6374)),ISNUMBER(SEARCH('🔎 TRA CỨU NHANH'!$C$2,$B6374)))),1,0)</f>
        <v/>
      </c>
      <c r="M6374">
        <f>IF(L6374&gt;N(L6373),L6374,"")</f>
        <v/>
      </c>
    </row>
    <row r="6375">
      <c r="A6375">
        <f>IF('📋 MIỂNG TNC'!A1191="","",'📋 MIỂNG TNC'!A1191)</f>
        <v/>
      </c>
      <c r="B6375">
        <f>IF('📋 MIỂNG TNC'!A1191="","",'📋 MIỂNG TNC'!P1191)</f>
        <v/>
      </c>
      <c r="C6375">
        <f>IF('📋 MIỂNG TNC'!A1191="","","Miểng")</f>
        <v/>
      </c>
      <c r="D6375">
        <f>IF('📋 MIỂNG TNC'!A1191="","",'📋 MIỂNG TNC'!H1191)</f>
        <v/>
      </c>
      <c r="E6375" t="e">
        <v>#VALUE!</v>
      </c>
      <c r="F6375">
        <f>IF('📋 MIỂNG TNC'!A1191="","",'📋 MIỂNG TNC'!J1191)</f>
        <v/>
      </c>
      <c r="G6375">
        <f>IF('📋 MIỂNG TNC'!A1191="","",'📋 MIỂNG TNC'!K1191)</f>
        <v/>
      </c>
      <c r="H6375">
        <f>IF('📋 MIỂNG TNC'!A1191="","",'📋 MIỂNG TNC'!L1191)</f>
        <v/>
      </c>
      <c r="I6375">
        <f>IF('📋 MIỂNG TNC'!A1191="","",'📋 MIỂNG TNC'!M1191)</f>
        <v/>
      </c>
      <c r="J6375">
        <f>IF('📋 MIỂNG TNC'!A1191="","",'📋 MIỂNG TNC'!D1191)</f>
        <v/>
      </c>
      <c r="L6375">
        <f>N(L6374)+IF(AND('🔎 TRA CỨU NHANH'!$C$2&lt;&gt;"",OR(ISNUMBER(SEARCH('🔎 TRA CỨU NHANH'!$C$2,$A6375)),ISNUMBER(SEARCH('🔎 TRA CỨU NHANH'!$C$2,$B6375)))),1,0)</f>
        <v/>
      </c>
      <c r="M6375">
        <f>IF(L6375&gt;N(L6374),L6375,"")</f>
        <v/>
      </c>
    </row>
    <row r="6376">
      <c r="A6376">
        <f>IF('📋 MIỂNG TNC'!A1192="","",'📋 MIỂNG TNC'!A1192)</f>
        <v/>
      </c>
      <c r="B6376">
        <f>IF('📋 MIỂNG TNC'!A1192="","",'📋 MIỂNG TNC'!P1192)</f>
        <v/>
      </c>
      <c r="C6376">
        <f>IF('📋 MIỂNG TNC'!A1192="","","Miểng")</f>
        <v/>
      </c>
      <c r="D6376">
        <f>IF('📋 MIỂNG TNC'!A1192="","",'📋 MIỂNG TNC'!H1192)</f>
        <v/>
      </c>
      <c r="E6376" t="e">
        <v>#VALUE!</v>
      </c>
      <c r="F6376">
        <f>IF('📋 MIỂNG TNC'!A1192="","",'📋 MIỂNG TNC'!J1192)</f>
        <v/>
      </c>
      <c r="G6376">
        <f>IF('📋 MIỂNG TNC'!A1192="","",'📋 MIỂNG TNC'!K1192)</f>
        <v/>
      </c>
      <c r="H6376">
        <f>IF('📋 MIỂNG TNC'!A1192="","",'📋 MIỂNG TNC'!L1192)</f>
        <v/>
      </c>
      <c r="I6376">
        <f>IF('📋 MIỂNG TNC'!A1192="","",'📋 MIỂNG TNC'!M1192)</f>
        <v/>
      </c>
      <c r="J6376">
        <f>IF('📋 MIỂNG TNC'!A1192="","",'📋 MIỂNG TNC'!D1192)</f>
        <v/>
      </c>
      <c r="L6376">
        <f>N(L6375)+IF(AND('🔎 TRA CỨU NHANH'!$C$2&lt;&gt;"",OR(ISNUMBER(SEARCH('🔎 TRA CỨU NHANH'!$C$2,$A6376)),ISNUMBER(SEARCH('🔎 TRA CỨU NHANH'!$C$2,$B6376)))),1,0)</f>
        <v/>
      </c>
      <c r="M6376">
        <f>IF(L6376&gt;N(L6375),L6376,"")</f>
        <v/>
      </c>
    </row>
    <row r="6377">
      <c r="A6377">
        <f>IF('📋 MIỂNG TNC'!A1193="","",'📋 MIỂNG TNC'!A1193)</f>
        <v/>
      </c>
      <c r="B6377">
        <f>IF('📋 MIỂNG TNC'!A1193="","",'📋 MIỂNG TNC'!P1193)</f>
        <v/>
      </c>
      <c r="C6377">
        <f>IF('📋 MIỂNG TNC'!A1193="","","Miểng")</f>
        <v/>
      </c>
      <c r="D6377">
        <f>IF('📋 MIỂNG TNC'!A1193="","",'📋 MIỂNG TNC'!H1193)</f>
        <v/>
      </c>
      <c r="E6377" t="e">
        <v>#VALUE!</v>
      </c>
      <c r="F6377" s="37">
        <f>IF('📋 MIỂNG TNC'!A1193="","",'📋 MIỂNG TNC'!J1193)</f>
        <v/>
      </c>
      <c r="G6377" s="37">
        <f>IF('📋 MIỂNG TNC'!A1193="","",'📋 MIỂNG TNC'!K1193)</f>
        <v/>
      </c>
      <c r="H6377" s="37">
        <f>IF('📋 MIỂNG TNC'!A1193="","",'📋 MIỂNG TNC'!L1193)</f>
        <v/>
      </c>
      <c r="I6377">
        <f>IF('📋 MIỂNG TNC'!A1193="","",'📋 MIỂNG TNC'!M1193)</f>
        <v/>
      </c>
      <c r="J6377">
        <f>IF('📋 MIỂNG TNC'!A1193="","",'📋 MIỂNG TNC'!D1193)</f>
        <v/>
      </c>
      <c r="L6377">
        <f>N(L6376)+IF(AND('🔎 TRA CỨU NHANH'!$C$2&lt;&gt;"",OR(ISNUMBER(SEARCH('🔎 TRA CỨU NHANH'!$C$2,$A6377)),ISNUMBER(SEARCH('🔎 TRA CỨU NHANH'!$C$2,$B6377)))),1,0)</f>
        <v/>
      </c>
      <c r="M6377">
        <f>IF(L6377&gt;N(L6376),L6377,"")</f>
        <v/>
      </c>
    </row>
    <row r="6378">
      <c r="A6378">
        <f>IF('📋 MIỂNG TNC'!A1194="","",'📋 MIỂNG TNC'!A1194)</f>
        <v/>
      </c>
      <c r="B6378">
        <f>IF('📋 MIỂNG TNC'!A1194="","",'📋 MIỂNG TNC'!P1194)</f>
        <v/>
      </c>
      <c r="C6378">
        <f>IF('📋 MIỂNG TNC'!A1194="","","Miểng")</f>
        <v/>
      </c>
      <c r="D6378">
        <f>IF('📋 MIỂNG TNC'!A1194="","",'📋 MIỂNG TNC'!H1194)</f>
        <v/>
      </c>
      <c r="E6378" t="e">
        <v>#VALUE!</v>
      </c>
      <c r="F6378">
        <f>IF('📋 MIỂNG TNC'!A1194="","",'📋 MIỂNG TNC'!J1194)</f>
        <v/>
      </c>
      <c r="G6378">
        <f>IF('📋 MIỂNG TNC'!A1194="","",'📋 MIỂNG TNC'!K1194)</f>
        <v/>
      </c>
      <c r="H6378">
        <f>IF('📋 MIỂNG TNC'!A1194="","",'📋 MIỂNG TNC'!L1194)</f>
        <v/>
      </c>
      <c r="I6378">
        <f>IF('📋 MIỂNG TNC'!A1194="","",'📋 MIỂNG TNC'!M1194)</f>
        <v/>
      </c>
      <c r="J6378">
        <f>IF('📋 MIỂNG TNC'!A1194="","",'📋 MIỂNG TNC'!D1194)</f>
        <v/>
      </c>
      <c r="L6378">
        <f>N(L6377)+IF(AND('🔎 TRA CỨU NHANH'!$C$2&lt;&gt;"",OR(ISNUMBER(SEARCH('🔎 TRA CỨU NHANH'!$C$2,$A6378)),ISNUMBER(SEARCH('🔎 TRA CỨU NHANH'!$C$2,$B6378)))),1,0)</f>
        <v/>
      </c>
      <c r="M6378">
        <f>IF(L6378&gt;N(L6377),L6378,"")</f>
        <v/>
      </c>
    </row>
    <row r="6379">
      <c r="A6379">
        <f>IF('📋 MIỂNG TNC'!A1195="","",'📋 MIỂNG TNC'!A1195)</f>
        <v/>
      </c>
      <c r="B6379">
        <f>IF('📋 MIỂNG TNC'!A1195="","",'📋 MIỂNG TNC'!P1195)</f>
        <v/>
      </c>
      <c r="C6379">
        <f>IF('📋 MIỂNG TNC'!A1195="","","Miểng")</f>
        <v/>
      </c>
      <c r="D6379">
        <f>IF('📋 MIỂNG TNC'!A1195="","",'📋 MIỂNG TNC'!H1195)</f>
        <v/>
      </c>
      <c r="E6379" t="e">
        <v>#VALUE!</v>
      </c>
      <c r="F6379">
        <f>IF('📋 MIỂNG TNC'!A1195="","",'📋 MIỂNG TNC'!J1195)</f>
        <v/>
      </c>
      <c r="G6379">
        <f>IF('📋 MIỂNG TNC'!A1195="","",'📋 MIỂNG TNC'!K1195)</f>
        <v/>
      </c>
      <c r="H6379">
        <f>IF('📋 MIỂNG TNC'!A1195="","",'📋 MIỂNG TNC'!L1195)</f>
        <v/>
      </c>
      <c r="I6379">
        <f>IF('📋 MIỂNG TNC'!A1195="","",'📋 MIỂNG TNC'!M1195)</f>
        <v/>
      </c>
      <c r="J6379">
        <f>IF('📋 MIỂNG TNC'!A1195="","",'📋 MIỂNG TNC'!D1195)</f>
        <v/>
      </c>
      <c r="L6379">
        <f>N(L6378)+IF(AND('🔎 TRA CỨU NHANH'!$C$2&lt;&gt;"",OR(ISNUMBER(SEARCH('🔎 TRA CỨU NHANH'!$C$2,$A6379)),ISNUMBER(SEARCH('🔎 TRA CỨU NHANH'!$C$2,$B6379)))),1,0)</f>
        <v/>
      </c>
      <c r="M6379">
        <f>IF(L6379&gt;N(L6378),L6379,"")</f>
        <v/>
      </c>
    </row>
    <row r="6380">
      <c r="A6380">
        <f>IF('📋 MIỂNG TNC'!A1196="","",'📋 MIỂNG TNC'!A1196)</f>
        <v/>
      </c>
      <c r="B6380">
        <f>IF('📋 MIỂNG TNC'!A1196="","",'📋 MIỂNG TNC'!P1196)</f>
        <v/>
      </c>
      <c r="C6380">
        <f>IF('📋 MIỂNG TNC'!A1196="","","Miểng")</f>
        <v/>
      </c>
      <c r="D6380">
        <f>IF('📋 MIỂNG TNC'!A1196="","",'📋 MIỂNG TNC'!H1196)</f>
        <v/>
      </c>
      <c r="E6380" t="e">
        <v>#VALUE!</v>
      </c>
      <c r="F6380">
        <f>IF('📋 MIỂNG TNC'!A1196="","",'📋 MIỂNG TNC'!J1196)</f>
        <v/>
      </c>
      <c r="G6380">
        <f>IF('📋 MIỂNG TNC'!A1196="","",'📋 MIỂNG TNC'!K1196)</f>
        <v/>
      </c>
      <c r="H6380">
        <f>IF('📋 MIỂNG TNC'!A1196="","",'📋 MIỂNG TNC'!L1196)</f>
        <v/>
      </c>
      <c r="I6380">
        <f>IF('📋 MIỂNG TNC'!A1196="","",'📋 MIỂNG TNC'!M1196)</f>
        <v/>
      </c>
      <c r="J6380">
        <f>IF('📋 MIỂNG TNC'!A1196="","",'📋 MIỂNG TNC'!D1196)</f>
        <v/>
      </c>
      <c r="L6380">
        <f>N(L6379)+IF(AND('🔎 TRA CỨU NHANH'!$C$2&lt;&gt;"",OR(ISNUMBER(SEARCH('🔎 TRA CỨU NHANH'!$C$2,$A6380)),ISNUMBER(SEARCH('🔎 TRA CỨU NHANH'!$C$2,$B6380)))),1,0)</f>
        <v/>
      </c>
      <c r="M6380">
        <f>IF(L6380&gt;N(L6379),L6380,"")</f>
        <v/>
      </c>
    </row>
    <row r="6381">
      <c r="A6381">
        <f>IF('📋 MIỂNG TNC'!A1197="","",'📋 MIỂNG TNC'!A1197)</f>
        <v/>
      </c>
      <c r="B6381">
        <f>IF('📋 MIỂNG TNC'!A1197="","",'📋 MIỂNG TNC'!P1197)</f>
        <v/>
      </c>
      <c r="C6381">
        <f>IF('📋 MIỂNG TNC'!A1197="","","Miểng")</f>
        <v/>
      </c>
      <c r="D6381">
        <f>IF('📋 MIỂNG TNC'!A1197="","",'📋 MIỂNG TNC'!H1197)</f>
        <v/>
      </c>
      <c r="E6381" t="e">
        <v>#VALUE!</v>
      </c>
      <c r="F6381" s="37">
        <f>IF('📋 MIỂNG TNC'!A1197="","",'📋 MIỂNG TNC'!J1197)</f>
        <v/>
      </c>
      <c r="G6381" s="37">
        <f>IF('📋 MIỂNG TNC'!A1197="","",'📋 MIỂNG TNC'!K1197)</f>
        <v/>
      </c>
      <c r="H6381" s="37">
        <f>IF('📋 MIỂNG TNC'!A1197="","",'📋 MIỂNG TNC'!L1197)</f>
        <v/>
      </c>
      <c r="I6381">
        <f>IF('📋 MIỂNG TNC'!A1197="","",'📋 MIỂNG TNC'!M1197)</f>
        <v/>
      </c>
      <c r="J6381">
        <f>IF('📋 MIỂNG TNC'!A1197="","",'📋 MIỂNG TNC'!D1197)</f>
        <v/>
      </c>
      <c r="L6381">
        <f>N(L6380)+IF(AND('🔎 TRA CỨU NHANH'!$C$2&lt;&gt;"",OR(ISNUMBER(SEARCH('🔎 TRA CỨU NHANH'!$C$2,$A6381)),ISNUMBER(SEARCH('🔎 TRA CỨU NHANH'!$C$2,$B6381)))),1,0)</f>
        <v/>
      </c>
      <c r="M6381">
        <f>IF(L6381&gt;N(L6380),L6381,"")</f>
        <v/>
      </c>
    </row>
    <row r="6382">
      <c r="A6382">
        <f>IF('📋 MIỂNG TNC'!A1198="","",'📋 MIỂNG TNC'!A1198)</f>
        <v/>
      </c>
      <c r="B6382">
        <f>IF('📋 MIỂNG TNC'!A1198="","",'📋 MIỂNG TNC'!P1198)</f>
        <v/>
      </c>
      <c r="C6382">
        <f>IF('📋 MIỂNG TNC'!A1198="","","Miểng")</f>
        <v/>
      </c>
      <c r="D6382">
        <f>IF('📋 MIỂNG TNC'!A1198="","",'📋 MIỂNG TNC'!H1198)</f>
        <v/>
      </c>
      <c r="E6382" t="e">
        <v>#VALUE!</v>
      </c>
      <c r="F6382">
        <f>IF('📋 MIỂNG TNC'!A1198="","",'📋 MIỂNG TNC'!J1198)</f>
        <v/>
      </c>
      <c r="G6382">
        <f>IF('📋 MIỂNG TNC'!A1198="","",'📋 MIỂNG TNC'!K1198)</f>
        <v/>
      </c>
      <c r="H6382">
        <f>IF('📋 MIỂNG TNC'!A1198="","",'📋 MIỂNG TNC'!L1198)</f>
        <v/>
      </c>
      <c r="I6382">
        <f>IF('📋 MIỂNG TNC'!A1198="","",'📋 MIỂNG TNC'!M1198)</f>
        <v/>
      </c>
      <c r="J6382">
        <f>IF('📋 MIỂNG TNC'!A1198="","",'📋 MIỂNG TNC'!D1198)</f>
        <v/>
      </c>
      <c r="L6382">
        <f>N(L6381)+IF(AND('🔎 TRA CỨU NHANH'!$C$2&lt;&gt;"",OR(ISNUMBER(SEARCH('🔎 TRA CỨU NHANH'!$C$2,$A6382)),ISNUMBER(SEARCH('🔎 TRA CỨU NHANH'!$C$2,$B6382)))),1,0)</f>
        <v/>
      </c>
      <c r="M6382">
        <f>IF(L6382&gt;N(L6381),L6382,"")</f>
        <v/>
      </c>
    </row>
    <row r="6383">
      <c r="A6383">
        <f>IF('📋 MIỂNG TNC'!A1199="","",'📋 MIỂNG TNC'!A1199)</f>
        <v/>
      </c>
      <c r="B6383">
        <f>IF('📋 MIỂNG TNC'!A1199="","",'📋 MIỂNG TNC'!P1199)</f>
        <v/>
      </c>
      <c r="C6383">
        <f>IF('📋 MIỂNG TNC'!A1199="","","Miểng")</f>
        <v/>
      </c>
      <c r="D6383">
        <f>IF('📋 MIỂNG TNC'!A1199="","",'📋 MIỂNG TNC'!H1199)</f>
        <v/>
      </c>
      <c r="E6383" t="e">
        <v>#VALUE!</v>
      </c>
      <c r="F6383">
        <f>IF('📋 MIỂNG TNC'!A1199="","",'📋 MIỂNG TNC'!J1199)</f>
        <v/>
      </c>
      <c r="G6383">
        <f>IF('📋 MIỂNG TNC'!A1199="","",'📋 MIỂNG TNC'!K1199)</f>
        <v/>
      </c>
      <c r="H6383">
        <f>IF('📋 MIỂNG TNC'!A1199="","",'📋 MIỂNG TNC'!L1199)</f>
        <v/>
      </c>
      <c r="I6383">
        <f>IF('📋 MIỂNG TNC'!A1199="","",'📋 MIỂNG TNC'!M1199)</f>
        <v/>
      </c>
      <c r="J6383">
        <f>IF('📋 MIỂNG TNC'!A1199="","",'📋 MIỂNG TNC'!D1199)</f>
        <v/>
      </c>
      <c r="L6383">
        <f>N(L6382)+IF(AND('🔎 TRA CỨU NHANH'!$C$2&lt;&gt;"",OR(ISNUMBER(SEARCH('🔎 TRA CỨU NHANH'!$C$2,$A6383)),ISNUMBER(SEARCH('🔎 TRA CỨU NHANH'!$C$2,$B6383)))),1,0)</f>
        <v/>
      </c>
      <c r="M6383">
        <f>IF(L6383&gt;N(L6382),L6383,"")</f>
        <v/>
      </c>
    </row>
    <row r="6384">
      <c r="A6384">
        <f>IF('📋 MIỂNG TNC'!A1200="","",'📋 MIỂNG TNC'!A1200)</f>
        <v/>
      </c>
      <c r="B6384">
        <f>IF('📋 MIỂNG TNC'!A1200="","",'📋 MIỂNG TNC'!P1200)</f>
        <v/>
      </c>
      <c r="C6384">
        <f>IF('📋 MIỂNG TNC'!A1200="","","Miểng")</f>
        <v/>
      </c>
      <c r="D6384">
        <f>IF('📋 MIỂNG TNC'!A1200="","",'📋 MIỂNG TNC'!H1200)</f>
        <v/>
      </c>
      <c r="E6384" t="e">
        <v>#VALUE!</v>
      </c>
      <c r="F6384">
        <f>IF('📋 MIỂNG TNC'!A1200="","",'📋 MIỂNG TNC'!J1200)</f>
        <v/>
      </c>
      <c r="G6384">
        <f>IF('📋 MIỂNG TNC'!A1200="","",'📋 MIỂNG TNC'!K1200)</f>
        <v/>
      </c>
      <c r="H6384">
        <f>IF('📋 MIỂNG TNC'!A1200="","",'📋 MIỂNG TNC'!L1200)</f>
        <v/>
      </c>
      <c r="I6384">
        <f>IF('📋 MIỂNG TNC'!A1200="","",'📋 MIỂNG TNC'!M1200)</f>
        <v/>
      </c>
      <c r="J6384">
        <f>IF('📋 MIỂNG TNC'!A1200="","",'📋 MIỂNG TNC'!D1200)</f>
        <v/>
      </c>
      <c r="L6384">
        <f>N(L6383)+IF(AND('🔎 TRA CỨU NHANH'!$C$2&lt;&gt;"",OR(ISNUMBER(SEARCH('🔎 TRA CỨU NHANH'!$C$2,$A6384)),ISNUMBER(SEARCH('🔎 TRA CỨU NHANH'!$C$2,$B6384)))),1,0)</f>
        <v/>
      </c>
      <c r="M6384">
        <f>IF(L6384&gt;N(L6383),L6384,"")</f>
        <v/>
      </c>
    </row>
    <row r="6385">
      <c r="A6385">
        <f>IF('📋 MIỂNG TNC'!A1201="","",'📋 MIỂNG TNC'!A1201)</f>
        <v/>
      </c>
      <c r="B6385">
        <f>IF('📋 MIỂNG TNC'!A1201="","",'📋 MIỂNG TNC'!P1201)</f>
        <v/>
      </c>
      <c r="C6385">
        <f>IF('📋 MIỂNG TNC'!A1201="","","Miểng")</f>
        <v/>
      </c>
      <c r="D6385">
        <f>IF('📋 MIỂNG TNC'!A1201="","",'📋 MIỂNG TNC'!H1201)</f>
        <v/>
      </c>
      <c r="E6385" t="e">
        <v>#VALUE!</v>
      </c>
      <c r="F6385">
        <f>IF('📋 MIỂNG TNC'!A1201="","",'📋 MIỂNG TNC'!J1201)</f>
        <v/>
      </c>
      <c r="G6385">
        <f>IF('📋 MIỂNG TNC'!A1201="","",'📋 MIỂNG TNC'!K1201)</f>
        <v/>
      </c>
      <c r="H6385">
        <f>IF('📋 MIỂNG TNC'!A1201="","",'📋 MIỂNG TNC'!L1201)</f>
        <v/>
      </c>
      <c r="I6385">
        <f>IF('📋 MIỂNG TNC'!A1201="","",'📋 MIỂNG TNC'!M1201)</f>
        <v/>
      </c>
      <c r="J6385">
        <f>IF('📋 MIỂNG TNC'!A1201="","",'📋 MIỂNG TNC'!D1201)</f>
        <v/>
      </c>
      <c r="L6385">
        <f>N(L6384)+IF(AND('🔎 TRA CỨU NHANH'!$C$2&lt;&gt;"",OR(ISNUMBER(SEARCH('🔎 TRA CỨU NHANH'!$C$2,$A6385)),ISNUMBER(SEARCH('🔎 TRA CỨU NHANH'!$C$2,$B6385)))),1,0)</f>
        <v/>
      </c>
      <c r="M6385">
        <f>IF(L6385&gt;N(L6384),L6385,"")</f>
        <v/>
      </c>
    </row>
    <row r="6386">
      <c r="A6386">
        <f>IF('📋 MIỂNG TNC'!A1202="","",'📋 MIỂNG TNC'!A1202)</f>
        <v/>
      </c>
      <c r="B6386">
        <f>IF('📋 MIỂNG TNC'!A1202="","",'📋 MIỂNG TNC'!P1202)</f>
        <v/>
      </c>
      <c r="C6386">
        <f>IF('📋 MIỂNG TNC'!A1202="","","Miểng")</f>
        <v/>
      </c>
      <c r="D6386">
        <f>IF('📋 MIỂNG TNC'!A1202="","",'📋 MIỂNG TNC'!H1202)</f>
        <v/>
      </c>
      <c r="E6386" t="e">
        <v>#VALUE!</v>
      </c>
      <c r="F6386">
        <f>IF('📋 MIỂNG TNC'!A1202="","",'📋 MIỂNG TNC'!J1202)</f>
        <v/>
      </c>
      <c r="G6386">
        <f>IF('📋 MIỂNG TNC'!A1202="","",'📋 MIỂNG TNC'!K1202)</f>
        <v/>
      </c>
      <c r="H6386">
        <f>IF('📋 MIỂNG TNC'!A1202="","",'📋 MIỂNG TNC'!L1202)</f>
        <v/>
      </c>
      <c r="I6386">
        <f>IF('📋 MIỂNG TNC'!A1202="","",'📋 MIỂNG TNC'!M1202)</f>
        <v/>
      </c>
      <c r="J6386">
        <f>IF('📋 MIỂNG TNC'!A1202="","",'📋 MIỂNG TNC'!D1202)</f>
        <v/>
      </c>
      <c r="L6386">
        <f>N(L6385)+IF(AND('🔎 TRA CỨU NHANH'!$C$2&lt;&gt;"",OR(ISNUMBER(SEARCH('🔎 TRA CỨU NHANH'!$C$2,$A6386)),ISNUMBER(SEARCH('🔎 TRA CỨU NHANH'!$C$2,$B6386)))),1,0)</f>
        <v/>
      </c>
      <c r="M6386">
        <f>IF(L6386&gt;N(L6385),L6386,"")</f>
        <v/>
      </c>
    </row>
    <row r="6387">
      <c r="A6387">
        <f>IF('📋 MIỂNG TNC'!A1203="","",'📋 MIỂNG TNC'!A1203)</f>
        <v/>
      </c>
      <c r="B6387">
        <f>IF('📋 MIỂNG TNC'!A1203="","",'📋 MIỂNG TNC'!P1203)</f>
        <v/>
      </c>
      <c r="C6387">
        <f>IF('📋 MIỂNG TNC'!A1203="","","Miểng")</f>
        <v/>
      </c>
      <c r="D6387">
        <f>IF('📋 MIỂNG TNC'!A1203="","",'📋 MIỂNG TNC'!H1203)</f>
        <v/>
      </c>
      <c r="E6387" t="e">
        <v>#VALUE!</v>
      </c>
      <c r="F6387" s="37">
        <f>IF('📋 MIỂNG TNC'!A1203="","",'📋 MIỂNG TNC'!J1203)</f>
        <v/>
      </c>
      <c r="G6387" s="37">
        <f>IF('📋 MIỂNG TNC'!A1203="","",'📋 MIỂNG TNC'!K1203)</f>
        <v/>
      </c>
      <c r="H6387" s="37">
        <f>IF('📋 MIỂNG TNC'!A1203="","",'📋 MIỂNG TNC'!L1203)</f>
        <v/>
      </c>
      <c r="I6387">
        <f>IF('📋 MIỂNG TNC'!A1203="","",'📋 MIỂNG TNC'!M1203)</f>
        <v/>
      </c>
      <c r="J6387">
        <f>IF('📋 MIỂNG TNC'!A1203="","",'📋 MIỂNG TNC'!D1203)</f>
        <v/>
      </c>
      <c r="L6387">
        <f>N(L6386)+IF(AND('🔎 TRA CỨU NHANH'!$C$2&lt;&gt;"",OR(ISNUMBER(SEARCH('🔎 TRA CỨU NHANH'!$C$2,$A6387)),ISNUMBER(SEARCH('🔎 TRA CỨU NHANH'!$C$2,$B6387)))),1,0)</f>
        <v/>
      </c>
      <c r="M6387">
        <f>IF(L6387&gt;N(L6386),L6387,"")</f>
        <v/>
      </c>
    </row>
    <row r="6388">
      <c r="A6388">
        <f>IF('📋 MIỂNG TNC'!A1204="","",'📋 MIỂNG TNC'!A1204)</f>
        <v/>
      </c>
      <c r="B6388">
        <f>IF('📋 MIỂNG TNC'!A1204="","",'📋 MIỂNG TNC'!P1204)</f>
        <v/>
      </c>
      <c r="C6388">
        <f>IF('📋 MIỂNG TNC'!A1204="","","Miểng")</f>
        <v/>
      </c>
      <c r="D6388">
        <f>IF('📋 MIỂNG TNC'!A1204="","",'📋 MIỂNG TNC'!H1204)</f>
        <v/>
      </c>
      <c r="E6388" t="e">
        <v>#VALUE!</v>
      </c>
      <c r="F6388">
        <f>IF('📋 MIỂNG TNC'!A1204="","",'📋 MIỂNG TNC'!J1204)</f>
        <v/>
      </c>
      <c r="G6388">
        <f>IF('📋 MIỂNG TNC'!A1204="","",'📋 MIỂNG TNC'!K1204)</f>
        <v/>
      </c>
      <c r="H6388">
        <f>IF('📋 MIỂNG TNC'!A1204="","",'📋 MIỂNG TNC'!L1204)</f>
        <v/>
      </c>
      <c r="I6388">
        <f>IF('📋 MIỂNG TNC'!A1204="","",'📋 MIỂNG TNC'!M1204)</f>
        <v/>
      </c>
      <c r="J6388">
        <f>IF('📋 MIỂNG TNC'!A1204="","",'📋 MIỂNG TNC'!D1204)</f>
        <v/>
      </c>
      <c r="L6388">
        <f>N(L6387)+IF(AND('🔎 TRA CỨU NHANH'!$C$2&lt;&gt;"",OR(ISNUMBER(SEARCH('🔎 TRA CỨU NHANH'!$C$2,$A6388)),ISNUMBER(SEARCH('🔎 TRA CỨU NHANH'!$C$2,$B6388)))),1,0)</f>
        <v/>
      </c>
      <c r="M6388">
        <f>IF(L6388&gt;N(L6387),L6388,"")</f>
        <v/>
      </c>
    </row>
    <row r="6389">
      <c r="A6389">
        <f>IF('📋 MIỂNG TNC'!A1205="","",'📋 MIỂNG TNC'!A1205)</f>
        <v/>
      </c>
      <c r="B6389">
        <f>IF('📋 MIỂNG TNC'!A1205="","",'📋 MIỂNG TNC'!P1205)</f>
        <v/>
      </c>
      <c r="C6389">
        <f>IF('📋 MIỂNG TNC'!A1205="","","Miểng")</f>
        <v/>
      </c>
      <c r="D6389">
        <f>IF('📋 MIỂNG TNC'!A1205="","",'📋 MIỂNG TNC'!H1205)</f>
        <v/>
      </c>
      <c r="E6389" t="e">
        <v>#VALUE!</v>
      </c>
      <c r="F6389">
        <f>IF('📋 MIỂNG TNC'!A1205="","",'📋 MIỂNG TNC'!J1205)</f>
        <v/>
      </c>
      <c r="G6389">
        <f>IF('📋 MIỂNG TNC'!A1205="","",'📋 MIỂNG TNC'!K1205)</f>
        <v/>
      </c>
      <c r="H6389">
        <f>IF('📋 MIỂNG TNC'!A1205="","",'📋 MIỂNG TNC'!L1205)</f>
        <v/>
      </c>
      <c r="I6389">
        <f>IF('📋 MIỂNG TNC'!A1205="","",'📋 MIỂNG TNC'!M1205)</f>
        <v/>
      </c>
      <c r="J6389">
        <f>IF('📋 MIỂNG TNC'!A1205="","",'📋 MIỂNG TNC'!D1205)</f>
        <v/>
      </c>
      <c r="L6389">
        <f>N(L6388)+IF(AND('🔎 TRA CỨU NHANH'!$C$2&lt;&gt;"",OR(ISNUMBER(SEARCH('🔎 TRA CỨU NHANH'!$C$2,$A6389)),ISNUMBER(SEARCH('🔎 TRA CỨU NHANH'!$C$2,$B6389)))),1,0)</f>
        <v/>
      </c>
      <c r="M6389">
        <f>IF(L6389&gt;N(L6388),L6389,"")</f>
        <v/>
      </c>
    </row>
    <row r="6390">
      <c r="A6390">
        <f>IF('📋 MIỂNG TNC'!A1206="","",'📋 MIỂNG TNC'!A1206)</f>
        <v/>
      </c>
      <c r="B6390">
        <f>IF('📋 MIỂNG TNC'!A1206="","",'📋 MIỂNG TNC'!P1206)</f>
        <v/>
      </c>
      <c r="C6390">
        <f>IF('📋 MIỂNG TNC'!A1206="","","Miểng")</f>
        <v/>
      </c>
      <c r="D6390">
        <f>IF('📋 MIỂNG TNC'!A1206="","",'📋 MIỂNG TNC'!H1206)</f>
        <v/>
      </c>
      <c r="E6390" t="e">
        <v>#VALUE!</v>
      </c>
      <c r="F6390">
        <f>IF('📋 MIỂNG TNC'!A1206="","",'📋 MIỂNG TNC'!J1206)</f>
        <v/>
      </c>
      <c r="G6390">
        <f>IF('📋 MIỂNG TNC'!A1206="","",'📋 MIỂNG TNC'!K1206)</f>
        <v/>
      </c>
      <c r="H6390">
        <f>IF('📋 MIỂNG TNC'!A1206="","",'📋 MIỂNG TNC'!L1206)</f>
        <v/>
      </c>
      <c r="I6390">
        <f>IF('📋 MIỂNG TNC'!A1206="","",'📋 MIỂNG TNC'!M1206)</f>
        <v/>
      </c>
      <c r="J6390">
        <f>IF('📋 MIỂNG TNC'!A1206="","",'📋 MIỂNG TNC'!D1206)</f>
        <v/>
      </c>
      <c r="L6390">
        <f>N(L6389)+IF(AND('🔎 TRA CỨU NHANH'!$C$2&lt;&gt;"",OR(ISNUMBER(SEARCH('🔎 TRA CỨU NHANH'!$C$2,$A6390)),ISNUMBER(SEARCH('🔎 TRA CỨU NHANH'!$C$2,$B6390)))),1,0)</f>
        <v/>
      </c>
      <c r="M6390">
        <f>IF(L6390&gt;N(L6389),L6390,"")</f>
        <v/>
      </c>
    </row>
    <row r="6391">
      <c r="A6391">
        <f>IF('📋 MIỂNG TNC'!A1207="","",'📋 MIỂNG TNC'!A1207)</f>
        <v/>
      </c>
      <c r="B6391">
        <f>IF('📋 MIỂNG TNC'!A1207="","",'📋 MIỂNG TNC'!P1207)</f>
        <v/>
      </c>
      <c r="C6391">
        <f>IF('📋 MIỂNG TNC'!A1207="","","Miểng")</f>
        <v/>
      </c>
      <c r="D6391">
        <f>IF('📋 MIỂNG TNC'!A1207="","",'📋 MIỂNG TNC'!H1207)</f>
        <v/>
      </c>
      <c r="E6391" t="e">
        <v>#VALUE!</v>
      </c>
      <c r="F6391" s="37">
        <f>IF('📋 MIỂNG TNC'!A1207="","",'📋 MIỂNG TNC'!J1207)</f>
        <v/>
      </c>
      <c r="G6391" s="37">
        <f>IF('📋 MIỂNG TNC'!A1207="","",'📋 MIỂNG TNC'!K1207)</f>
        <v/>
      </c>
      <c r="H6391" s="37">
        <f>IF('📋 MIỂNG TNC'!A1207="","",'📋 MIỂNG TNC'!L1207)</f>
        <v/>
      </c>
      <c r="I6391">
        <f>IF('📋 MIỂNG TNC'!A1207="","",'📋 MIỂNG TNC'!M1207)</f>
        <v/>
      </c>
      <c r="J6391">
        <f>IF('📋 MIỂNG TNC'!A1207="","",'📋 MIỂNG TNC'!D1207)</f>
        <v/>
      </c>
      <c r="L6391">
        <f>N(L6390)+IF(AND('🔎 TRA CỨU NHANH'!$C$2&lt;&gt;"",OR(ISNUMBER(SEARCH('🔎 TRA CỨU NHANH'!$C$2,$A6391)),ISNUMBER(SEARCH('🔎 TRA CỨU NHANH'!$C$2,$B6391)))),1,0)</f>
        <v/>
      </c>
      <c r="M6391">
        <f>IF(L6391&gt;N(L6390),L6391,"")</f>
        <v/>
      </c>
    </row>
    <row r="6392">
      <c r="A6392">
        <f>IF('📋 MIỂNG TNC'!A1208="","",'📋 MIỂNG TNC'!A1208)</f>
        <v/>
      </c>
      <c r="B6392">
        <f>IF('📋 MIỂNG TNC'!A1208="","",'📋 MIỂNG TNC'!P1208)</f>
        <v/>
      </c>
      <c r="C6392">
        <f>IF('📋 MIỂNG TNC'!A1208="","","Miểng")</f>
        <v/>
      </c>
      <c r="D6392">
        <f>IF('📋 MIỂNG TNC'!A1208="","",'📋 MIỂNG TNC'!H1208)</f>
        <v/>
      </c>
      <c r="E6392" t="e">
        <v>#VALUE!</v>
      </c>
      <c r="F6392" s="37">
        <f>IF('📋 MIỂNG TNC'!A1208="","",'📋 MIỂNG TNC'!J1208)</f>
        <v/>
      </c>
      <c r="G6392" s="37">
        <f>IF('📋 MIỂNG TNC'!A1208="","",'📋 MIỂNG TNC'!K1208)</f>
        <v/>
      </c>
      <c r="H6392" s="37">
        <f>IF('📋 MIỂNG TNC'!A1208="","",'📋 MIỂNG TNC'!L1208)</f>
        <v/>
      </c>
      <c r="I6392">
        <f>IF('📋 MIỂNG TNC'!A1208="","",'📋 MIỂNG TNC'!M1208)</f>
        <v/>
      </c>
      <c r="J6392">
        <f>IF('📋 MIỂNG TNC'!A1208="","",'📋 MIỂNG TNC'!D1208)</f>
        <v/>
      </c>
      <c r="L6392">
        <f>N(L6391)+IF(AND('🔎 TRA CỨU NHANH'!$C$2&lt;&gt;"",OR(ISNUMBER(SEARCH('🔎 TRA CỨU NHANH'!$C$2,$A6392)),ISNUMBER(SEARCH('🔎 TRA CỨU NHANH'!$C$2,$B6392)))),1,0)</f>
        <v/>
      </c>
      <c r="M6392">
        <f>IF(L6392&gt;N(L6391),L6392,"")</f>
        <v/>
      </c>
    </row>
    <row r="6393">
      <c r="A6393">
        <f>IF('📋 MIỂNG TNC'!A1209="","",'📋 MIỂNG TNC'!A1209)</f>
        <v/>
      </c>
      <c r="B6393">
        <f>IF('📋 MIỂNG TNC'!A1209="","",'📋 MIỂNG TNC'!P1209)</f>
        <v/>
      </c>
      <c r="C6393">
        <f>IF('📋 MIỂNG TNC'!A1209="","","Miểng")</f>
        <v/>
      </c>
      <c r="D6393">
        <f>IF('📋 MIỂNG TNC'!A1209="","",'📋 MIỂNG TNC'!H1209)</f>
        <v/>
      </c>
      <c r="E6393" t="e">
        <v>#VALUE!</v>
      </c>
      <c r="F6393" s="37">
        <f>IF('📋 MIỂNG TNC'!A1209="","",'📋 MIỂNG TNC'!J1209)</f>
        <v/>
      </c>
      <c r="G6393" s="37">
        <f>IF('📋 MIỂNG TNC'!A1209="","",'📋 MIỂNG TNC'!K1209)</f>
        <v/>
      </c>
      <c r="H6393" s="37">
        <f>IF('📋 MIỂNG TNC'!A1209="","",'📋 MIỂNG TNC'!L1209)</f>
        <v/>
      </c>
      <c r="I6393">
        <f>IF('📋 MIỂNG TNC'!A1209="","",'📋 MIỂNG TNC'!M1209)</f>
        <v/>
      </c>
      <c r="J6393">
        <f>IF('📋 MIỂNG TNC'!A1209="","",'📋 MIỂNG TNC'!D1209)</f>
        <v/>
      </c>
      <c r="L6393">
        <f>N(L6392)+IF(AND('🔎 TRA CỨU NHANH'!$C$2&lt;&gt;"",OR(ISNUMBER(SEARCH('🔎 TRA CỨU NHANH'!$C$2,$A6393)),ISNUMBER(SEARCH('🔎 TRA CỨU NHANH'!$C$2,$B6393)))),1,0)</f>
        <v/>
      </c>
      <c r="M6393">
        <f>IF(L6393&gt;N(L6392),L6393,"")</f>
        <v/>
      </c>
    </row>
    <row r="6394">
      <c r="A6394">
        <f>IF('📋 MIỂNG TNC'!A1210="","",'📋 MIỂNG TNC'!A1210)</f>
        <v/>
      </c>
      <c r="B6394">
        <f>IF('📋 MIỂNG TNC'!A1210="","",'📋 MIỂNG TNC'!P1210)</f>
        <v/>
      </c>
      <c r="C6394">
        <f>IF('📋 MIỂNG TNC'!A1210="","","Miểng")</f>
        <v/>
      </c>
      <c r="D6394">
        <f>IF('📋 MIỂNG TNC'!A1210="","",'📋 MIỂNG TNC'!H1210)</f>
        <v/>
      </c>
      <c r="E6394" t="e">
        <v>#VALUE!</v>
      </c>
      <c r="F6394">
        <f>IF('📋 MIỂNG TNC'!A1210="","",'📋 MIỂNG TNC'!J1210)</f>
        <v/>
      </c>
      <c r="G6394">
        <f>IF('📋 MIỂNG TNC'!A1210="","",'📋 MIỂNG TNC'!K1210)</f>
        <v/>
      </c>
      <c r="H6394">
        <f>IF('📋 MIỂNG TNC'!A1210="","",'📋 MIỂNG TNC'!L1210)</f>
        <v/>
      </c>
      <c r="I6394">
        <f>IF('📋 MIỂNG TNC'!A1210="","",'📋 MIỂNG TNC'!M1210)</f>
        <v/>
      </c>
      <c r="J6394">
        <f>IF('📋 MIỂNG TNC'!A1210="","",'📋 MIỂNG TNC'!D1210)</f>
        <v/>
      </c>
      <c r="L6394">
        <f>N(L6393)+IF(AND('🔎 TRA CỨU NHANH'!$C$2&lt;&gt;"",OR(ISNUMBER(SEARCH('🔎 TRA CỨU NHANH'!$C$2,$A6394)),ISNUMBER(SEARCH('🔎 TRA CỨU NHANH'!$C$2,$B6394)))),1,0)</f>
        <v/>
      </c>
      <c r="M6394">
        <f>IF(L6394&gt;N(L6393),L6394,"")</f>
        <v/>
      </c>
    </row>
    <row r="6395">
      <c r="A6395">
        <f>IF('📋 MIỂNG TNC'!A1211="","",'📋 MIỂNG TNC'!A1211)</f>
        <v/>
      </c>
      <c r="B6395">
        <f>IF('📋 MIỂNG TNC'!A1211="","",'📋 MIỂNG TNC'!P1211)</f>
        <v/>
      </c>
      <c r="C6395">
        <f>IF('📋 MIỂNG TNC'!A1211="","","Miểng")</f>
        <v/>
      </c>
      <c r="D6395">
        <f>IF('📋 MIỂNG TNC'!A1211="","",'📋 MIỂNG TNC'!H1211)</f>
        <v/>
      </c>
      <c r="E6395" t="e">
        <v>#VALUE!</v>
      </c>
      <c r="F6395">
        <f>IF('📋 MIỂNG TNC'!A1211="","",'📋 MIỂNG TNC'!J1211)</f>
        <v/>
      </c>
      <c r="G6395">
        <f>IF('📋 MIỂNG TNC'!A1211="","",'📋 MIỂNG TNC'!K1211)</f>
        <v/>
      </c>
      <c r="H6395">
        <f>IF('📋 MIỂNG TNC'!A1211="","",'📋 MIỂNG TNC'!L1211)</f>
        <v/>
      </c>
      <c r="I6395">
        <f>IF('📋 MIỂNG TNC'!A1211="","",'📋 MIỂNG TNC'!M1211)</f>
        <v/>
      </c>
      <c r="J6395">
        <f>IF('📋 MIỂNG TNC'!A1211="","",'📋 MIỂNG TNC'!D1211)</f>
        <v/>
      </c>
      <c r="L6395">
        <f>N(L6394)+IF(AND('🔎 TRA CỨU NHANH'!$C$2&lt;&gt;"",OR(ISNUMBER(SEARCH('🔎 TRA CỨU NHANH'!$C$2,$A6395)),ISNUMBER(SEARCH('🔎 TRA CỨU NHANH'!$C$2,$B6395)))),1,0)</f>
        <v/>
      </c>
      <c r="M6395">
        <f>IF(L6395&gt;N(L6394),L6395,"")</f>
        <v/>
      </c>
    </row>
    <row r="6396">
      <c r="A6396">
        <f>IF('📋 MIỂNG TNC'!A1212="","",'📋 MIỂNG TNC'!A1212)</f>
        <v/>
      </c>
      <c r="B6396">
        <f>IF('📋 MIỂNG TNC'!A1212="","",'📋 MIỂNG TNC'!P1212)</f>
        <v/>
      </c>
      <c r="C6396">
        <f>IF('📋 MIỂNG TNC'!A1212="","","Miểng")</f>
        <v/>
      </c>
      <c r="D6396">
        <f>IF('📋 MIỂNG TNC'!A1212="","",'📋 MIỂNG TNC'!H1212)</f>
        <v/>
      </c>
      <c r="E6396" t="e">
        <v>#VALUE!</v>
      </c>
      <c r="F6396" s="37">
        <f>IF('📋 MIỂNG TNC'!A1212="","",'📋 MIỂNG TNC'!J1212)</f>
        <v/>
      </c>
      <c r="G6396" s="37">
        <f>IF('📋 MIỂNG TNC'!A1212="","",'📋 MIỂNG TNC'!K1212)</f>
        <v/>
      </c>
      <c r="H6396" s="37">
        <f>IF('📋 MIỂNG TNC'!A1212="","",'📋 MIỂNG TNC'!L1212)</f>
        <v/>
      </c>
      <c r="I6396">
        <f>IF('📋 MIỂNG TNC'!A1212="","",'📋 MIỂNG TNC'!M1212)</f>
        <v/>
      </c>
      <c r="J6396">
        <f>IF('📋 MIỂNG TNC'!A1212="","",'📋 MIỂNG TNC'!D1212)</f>
        <v/>
      </c>
      <c r="L6396">
        <f>N(L6395)+IF(AND('🔎 TRA CỨU NHANH'!$C$2&lt;&gt;"",OR(ISNUMBER(SEARCH('🔎 TRA CỨU NHANH'!$C$2,$A6396)),ISNUMBER(SEARCH('🔎 TRA CỨU NHANH'!$C$2,$B6396)))),1,0)</f>
        <v/>
      </c>
      <c r="M6396">
        <f>IF(L6396&gt;N(L6395),L6396,"")</f>
        <v/>
      </c>
    </row>
    <row r="6397">
      <c r="A6397">
        <f>IF('📋 MIỂNG TNC'!A1213="","",'📋 MIỂNG TNC'!A1213)</f>
        <v/>
      </c>
      <c r="B6397">
        <f>IF('📋 MIỂNG TNC'!A1213="","",'📋 MIỂNG TNC'!P1213)</f>
        <v/>
      </c>
      <c r="C6397">
        <f>IF('📋 MIỂNG TNC'!A1213="","","Miểng")</f>
        <v/>
      </c>
      <c r="D6397">
        <f>IF('📋 MIỂNG TNC'!A1213="","",'📋 MIỂNG TNC'!H1213)</f>
        <v/>
      </c>
      <c r="E6397" t="e">
        <v>#VALUE!</v>
      </c>
      <c r="F6397" s="37">
        <f>IF('📋 MIỂNG TNC'!A1213="","",'📋 MIỂNG TNC'!J1213)</f>
        <v/>
      </c>
      <c r="G6397" s="37">
        <f>IF('📋 MIỂNG TNC'!A1213="","",'📋 MIỂNG TNC'!K1213)</f>
        <v/>
      </c>
      <c r="H6397" s="37">
        <f>IF('📋 MIỂNG TNC'!A1213="","",'📋 MIỂNG TNC'!L1213)</f>
        <v/>
      </c>
      <c r="I6397">
        <f>IF('📋 MIỂNG TNC'!A1213="","",'📋 MIỂNG TNC'!M1213)</f>
        <v/>
      </c>
      <c r="J6397">
        <f>IF('📋 MIỂNG TNC'!A1213="","",'📋 MIỂNG TNC'!D1213)</f>
        <v/>
      </c>
      <c r="L6397">
        <f>N(L6396)+IF(AND('🔎 TRA CỨU NHANH'!$C$2&lt;&gt;"",OR(ISNUMBER(SEARCH('🔎 TRA CỨU NHANH'!$C$2,$A6397)),ISNUMBER(SEARCH('🔎 TRA CỨU NHANH'!$C$2,$B6397)))),1,0)</f>
        <v/>
      </c>
      <c r="M6397">
        <f>IF(L6397&gt;N(L6396),L6397,"")</f>
        <v/>
      </c>
    </row>
    <row r="6398">
      <c r="A6398">
        <f>IF('📋 MIỂNG TNC'!A1214="","",'📋 MIỂNG TNC'!A1214)</f>
        <v/>
      </c>
      <c r="B6398">
        <f>IF('📋 MIỂNG TNC'!A1214="","",'📋 MIỂNG TNC'!P1214)</f>
        <v/>
      </c>
      <c r="C6398">
        <f>IF('📋 MIỂNG TNC'!A1214="","","Miểng")</f>
        <v/>
      </c>
      <c r="D6398">
        <f>IF('📋 MIỂNG TNC'!A1214="","",'📋 MIỂNG TNC'!H1214)</f>
        <v/>
      </c>
      <c r="E6398" t="e">
        <v>#VALUE!</v>
      </c>
      <c r="F6398" s="37">
        <f>IF('📋 MIỂNG TNC'!A1214="","",'📋 MIỂNG TNC'!J1214)</f>
        <v/>
      </c>
      <c r="G6398" s="37">
        <f>IF('📋 MIỂNG TNC'!A1214="","",'📋 MIỂNG TNC'!K1214)</f>
        <v/>
      </c>
      <c r="H6398" s="37">
        <f>IF('📋 MIỂNG TNC'!A1214="","",'📋 MIỂNG TNC'!L1214)</f>
        <v/>
      </c>
      <c r="I6398">
        <f>IF('📋 MIỂNG TNC'!A1214="","",'📋 MIỂNG TNC'!M1214)</f>
        <v/>
      </c>
      <c r="J6398">
        <f>IF('📋 MIỂNG TNC'!A1214="","",'📋 MIỂNG TNC'!D1214)</f>
        <v/>
      </c>
      <c r="L6398">
        <f>N(L6397)+IF(AND('🔎 TRA CỨU NHANH'!$C$2&lt;&gt;"",OR(ISNUMBER(SEARCH('🔎 TRA CỨU NHANH'!$C$2,$A6398)),ISNUMBER(SEARCH('🔎 TRA CỨU NHANH'!$C$2,$B6398)))),1,0)</f>
        <v/>
      </c>
      <c r="M6398">
        <f>IF(L6398&gt;N(L6397),L6398,"")</f>
        <v/>
      </c>
    </row>
    <row r="6399">
      <c r="A6399">
        <f>IF('📋 MIỂNG TNC'!A1215="","",'📋 MIỂNG TNC'!A1215)</f>
        <v/>
      </c>
      <c r="B6399">
        <f>IF('📋 MIỂNG TNC'!A1215="","",'📋 MIỂNG TNC'!P1215)</f>
        <v/>
      </c>
      <c r="C6399">
        <f>IF('📋 MIỂNG TNC'!A1215="","","Miểng")</f>
        <v/>
      </c>
      <c r="D6399">
        <f>IF('📋 MIỂNG TNC'!A1215="","",'📋 MIỂNG TNC'!H1215)</f>
        <v/>
      </c>
      <c r="E6399" t="e">
        <v>#VALUE!</v>
      </c>
      <c r="F6399">
        <f>IF('📋 MIỂNG TNC'!A1215="","",'📋 MIỂNG TNC'!J1215)</f>
        <v/>
      </c>
      <c r="G6399">
        <f>IF('📋 MIỂNG TNC'!A1215="","",'📋 MIỂNG TNC'!K1215)</f>
        <v/>
      </c>
      <c r="H6399">
        <f>IF('📋 MIỂNG TNC'!A1215="","",'📋 MIỂNG TNC'!L1215)</f>
        <v/>
      </c>
      <c r="I6399">
        <f>IF('📋 MIỂNG TNC'!A1215="","",'📋 MIỂNG TNC'!M1215)</f>
        <v/>
      </c>
      <c r="J6399">
        <f>IF('📋 MIỂNG TNC'!A1215="","",'📋 MIỂNG TNC'!D1215)</f>
        <v/>
      </c>
      <c r="L6399">
        <f>N(L6398)+IF(AND('🔎 TRA CỨU NHANH'!$C$2&lt;&gt;"",OR(ISNUMBER(SEARCH('🔎 TRA CỨU NHANH'!$C$2,$A6399)),ISNUMBER(SEARCH('🔎 TRA CỨU NHANH'!$C$2,$B6399)))),1,0)</f>
        <v/>
      </c>
      <c r="M6399">
        <f>IF(L6399&gt;N(L6398),L6399,"")</f>
        <v/>
      </c>
    </row>
    <row r="6400">
      <c r="A6400">
        <f>IF('📋 MIỂNG TNC'!A1216="","",'📋 MIỂNG TNC'!A1216)</f>
        <v/>
      </c>
      <c r="B6400">
        <f>IF('📋 MIỂNG TNC'!A1216="","",'📋 MIỂNG TNC'!P1216)</f>
        <v/>
      </c>
      <c r="C6400">
        <f>IF('📋 MIỂNG TNC'!A1216="","","Miểng")</f>
        <v/>
      </c>
      <c r="D6400">
        <f>IF('📋 MIỂNG TNC'!A1216="","",'📋 MIỂNG TNC'!H1216)</f>
        <v/>
      </c>
      <c r="E6400" t="e">
        <v>#VALUE!</v>
      </c>
      <c r="F6400">
        <f>IF('📋 MIỂNG TNC'!A1216="","",'📋 MIỂNG TNC'!J1216)</f>
        <v/>
      </c>
      <c r="G6400">
        <f>IF('📋 MIỂNG TNC'!A1216="","",'📋 MIỂNG TNC'!K1216)</f>
        <v/>
      </c>
      <c r="H6400">
        <f>IF('📋 MIỂNG TNC'!A1216="","",'📋 MIỂNG TNC'!L1216)</f>
        <v/>
      </c>
      <c r="I6400">
        <f>IF('📋 MIỂNG TNC'!A1216="","",'📋 MIỂNG TNC'!M1216)</f>
        <v/>
      </c>
      <c r="J6400">
        <f>IF('📋 MIỂNG TNC'!A1216="","",'📋 MIỂNG TNC'!D1216)</f>
        <v/>
      </c>
      <c r="L6400">
        <f>N(L6399)+IF(AND('🔎 TRA CỨU NHANH'!$C$2&lt;&gt;"",OR(ISNUMBER(SEARCH('🔎 TRA CỨU NHANH'!$C$2,$A6400)),ISNUMBER(SEARCH('🔎 TRA CỨU NHANH'!$C$2,$B6400)))),1,0)</f>
        <v/>
      </c>
      <c r="M6400">
        <f>IF(L6400&gt;N(L6399),L6400,"")</f>
        <v/>
      </c>
    </row>
    <row r="6401">
      <c r="A6401">
        <f>IF('📋 MIỂNG TNC'!A1217="","",'📋 MIỂNG TNC'!A1217)</f>
        <v/>
      </c>
      <c r="B6401">
        <f>IF('📋 MIỂNG TNC'!A1217="","",'📋 MIỂNG TNC'!P1217)</f>
        <v/>
      </c>
      <c r="C6401">
        <f>IF('📋 MIỂNG TNC'!A1217="","","Miểng")</f>
        <v/>
      </c>
      <c r="D6401">
        <f>IF('📋 MIỂNG TNC'!A1217="","",'📋 MIỂNG TNC'!H1217)</f>
        <v/>
      </c>
      <c r="E6401" t="e">
        <v>#VALUE!</v>
      </c>
      <c r="F6401">
        <f>IF('📋 MIỂNG TNC'!A1217="","",'📋 MIỂNG TNC'!J1217)</f>
        <v/>
      </c>
      <c r="G6401">
        <f>IF('📋 MIỂNG TNC'!A1217="","",'📋 MIỂNG TNC'!K1217)</f>
        <v/>
      </c>
      <c r="H6401">
        <f>IF('📋 MIỂNG TNC'!A1217="","",'📋 MIỂNG TNC'!L1217)</f>
        <v/>
      </c>
      <c r="I6401">
        <f>IF('📋 MIỂNG TNC'!A1217="","",'📋 MIỂNG TNC'!M1217)</f>
        <v/>
      </c>
      <c r="J6401">
        <f>IF('📋 MIỂNG TNC'!A1217="","",'📋 MIỂNG TNC'!D1217)</f>
        <v/>
      </c>
      <c r="L6401">
        <f>N(L6400)+IF(AND('🔎 TRA CỨU NHANH'!$C$2&lt;&gt;"",OR(ISNUMBER(SEARCH('🔎 TRA CỨU NHANH'!$C$2,$A6401)),ISNUMBER(SEARCH('🔎 TRA CỨU NHANH'!$C$2,$B6401)))),1,0)</f>
        <v/>
      </c>
      <c r="M6401">
        <f>IF(L6401&gt;N(L6400),L6401,"")</f>
        <v/>
      </c>
    </row>
    <row r="6402">
      <c r="A6402">
        <f>IF('📋 MIỂNG TNC'!A1218="","",'📋 MIỂNG TNC'!A1218)</f>
        <v/>
      </c>
      <c r="B6402">
        <f>IF('📋 MIỂNG TNC'!A1218="","",'📋 MIỂNG TNC'!P1218)</f>
        <v/>
      </c>
      <c r="C6402">
        <f>IF('📋 MIỂNG TNC'!A1218="","","Miểng")</f>
        <v/>
      </c>
      <c r="D6402">
        <f>IF('📋 MIỂNG TNC'!A1218="","",'📋 MIỂNG TNC'!H1218)</f>
        <v/>
      </c>
      <c r="E6402" t="e">
        <v>#VALUE!</v>
      </c>
      <c r="F6402">
        <f>IF('📋 MIỂNG TNC'!A1218="","",'📋 MIỂNG TNC'!J1218)</f>
        <v/>
      </c>
      <c r="G6402">
        <f>IF('📋 MIỂNG TNC'!A1218="","",'📋 MIỂNG TNC'!K1218)</f>
        <v/>
      </c>
      <c r="H6402">
        <f>IF('📋 MIỂNG TNC'!A1218="","",'📋 MIỂNG TNC'!L1218)</f>
        <v/>
      </c>
      <c r="I6402">
        <f>IF('📋 MIỂNG TNC'!A1218="","",'📋 MIỂNG TNC'!M1218)</f>
        <v/>
      </c>
      <c r="J6402">
        <f>IF('📋 MIỂNG TNC'!A1218="","",'📋 MIỂNG TNC'!D1218)</f>
        <v/>
      </c>
      <c r="L6402">
        <f>N(L6401)+IF(AND('🔎 TRA CỨU NHANH'!$C$2&lt;&gt;"",OR(ISNUMBER(SEARCH('🔎 TRA CỨU NHANH'!$C$2,$A6402)),ISNUMBER(SEARCH('🔎 TRA CỨU NHANH'!$C$2,$B6402)))),1,0)</f>
        <v/>
      </c>
      <c r="M6402">
        <f>IF(L6402&gt;N(L6401),L6402,"")</f>
        <v/>
      </c>
    </row>
    <row r="6403">
      <c r="A6403">
        <f>IF('📋 MIỂNG TNC'!A1219="","",'📋 MIỂNG TNC'!A1219)</f>
        <v/>
      </c>
      <c r="B6403">
        <f>IF('📋 MIỂNG TNC'!A1219="","",'📋 MIỂNG TNC'!P1219)</f>
        <v/>
      </c>
      <c r="C6403">
        <f>IF('📋 MIỂNG TNC'!A1219="","","Miểng")</f>
        <v/>
      </c>
      <c r="D6403">
        <f>IF('📋 MIỂNG TNC'!A1219="","",'📋 MIỂNG TNC'!H1219)</f>
        <v/>
      </c>
      <c r="E6403" t="e">
        <v>#VALUE!</v>
      </c>
      <c r="F6403">
        <f>IF('📋 MIỂNG TNC'!A1219="","",'📋 MIỂNG TNC'!J1219)</f>
        <v/>
      </c>
      <c r="G6403">
        <f>IF('📋 MIỂNG TNC'!A1219="","",'📋 MIỂNG TNC'!K1219)</f>
        <v/>
      </c>
      <c r="H6403">
        <f>IF('📋 MIỂNG TNC'!A1219="","",'📋 MIỂNG TNC'!L1219)</f>
        <v/>
      </c>
      <c r="I6403">
        <f>IF('📋 MIỂNG TNC'!A1219="","",'📋 MIỂNG TNC'!M1219)</f>
        <v/>
      </c>
      <c r="J6403">
        <f>IF('📋 MIỂNG TNC'!A1219="","",'📋 MIỂNG TNC'!D1219)</f>
        <v/>
      </c>
      <c r="L6403">
        <f>N(L6402)+IF(AND('🔎 TRA CỨU NHANH'!$C$2&lt;&gt;"",OR(ISNUMBER(SEARCH('🔎 TRA CỨU NHANH'!$C$2,$A6403)),ISNUMBER(SEARCH('🔎 TRA CỨU NHANH'!$C$2,$B6403)))),1,0)</f>
        <v/>
      </c>
      <c r="M6403">
        <f>IF(L6403&gt;N(L6402),L6403,"")</f>
        <v/>
      </c>
    </row>
    <row r="6404">
      <c r="A6404">
        <f>IF('📋 MIỂNG TNC'!A1220="","",'📋 MIỂNG TNC'!A1220)</f>
        <v/>
      </c>
      <c r="B6404">
        <f>IF('📋 MIỂNG TNC'!A1220="","",'📋 MIỂNG TNC'!P1220)</f>
        <v/>
      </c>
      <c r="C6404">
        <f>IF('📋 MIỂNG TNC'!A1220="","","Miểng")</f>
        <v/>
      </c>
      <c r="D6404">
        <f>IF('📋 MIỂNG TNC'!A1220="","",'📋 MIỂNG TNC'!H1220)</f>
        <v/>
      </c>
      <c r="E6404" t="e">
        <v>#VALUE!</v>
      </c>
      <c r="F6404">
        <f>IF('📋 MIỂNG TNC'!A1220="","",'📋 MIỂNG TNC'!J1220)</f>
        <v/>
      </c>
      <c r="G6404">
        <f>IF('📋 MIỂNG TNC'!A1220="","",'📋 MIỂNG TNC'!K1220)</f>
        <v/>
      </c>
      <c r="H6404">
        <f>IF('📋 MIỂNG TNC'!A1220="","",'📋 MIỂNG TNC'!L1220)</f>
        <v/>
      </c>
      <c r="I6404">
        <f>IF('📋 MIỂNG TNC'!A1220="","",'📋 MIỂNG TNC'!M1220)</f>
        <v/>
      </c>
      <c r="J6404">
        <f>IF('📋 MIỂNG TNC'!A1220="","",'📋 MIỂNG TNC'!D1220)</f>
        <v/>
      </c>
      <c r="L6404">
        <f>N(L6403)+IF(AND('🔎 TRA CỨU NHANH'!$C$2&lt;&gt;"",OR(ISNUMBER(SEARCH('🔎 TRA CỨU NHANH'!$C$2,$A6404)),ISNUMBER(SEARCH('🔎 TRA CỨU NHANH'!$C$2,$B6404)))),1,0)</f>
        <v/>
      </c>
      <c r="M6404">
        <f>IF(L6404&gt;N(L6403),L6404,"")</f>
        <v/>
      </c>
    </row>
    <row r="6405">
      <c r="A6405">
        <f>IF('📋 MIỂNG TNC'!A1221="","",'📋 MIỂNG TNC'!A1221)</f>
        <v/>
      </c>
      <c r="B6405">
        <f>IF('📋 MIỂNG TNC'!A1221="","",'📋 MIỂNG TNC'!P1221)</f>
        <v/>
      </c>
      <c r="C6405">
        <f>IF('📋 MIỂNG TNC'!A1221="","","Miểng")</f>
        <v/>
      </c>
      <c r="D6405">
        <f>IF('📋 MIỂNG TNC'!A1221="","",'📋 MIỂNG TNC'!H1221)</f>
        <v/>
      </c>
      <c r="E6405" t="e">
        <v>#VALUE!</v>
      </c>
      <c r="F6405">
        <f>IF('📋 MIỂNG TNC'!A1221="","",'📋 MIỂNG TNC'!J1221)</f>
        <v/>
      </c>
      <c r="G6405">
        <f>IF('📋 MIỂNG TNC'!A1221="","",'📋 MIỂNG TNC'!K1221)</f>
        <v/>
      </c>
      <c r="H6405">
        <f>IF('📋 MIỂNG TNC'!A1221="","",'📋 MIỂNG TNC'!L1221)</f>
        <v/>
      </c>
      <c r="I6405">
        <f>IF('📋 MIỂNG TNC'!A1221="","",'📋 MIỂNG TNC'!M1221)</f>
        <v/>
      </c>
      <c r="J6405">
        <f>IF('📋 MIỂNG TNC'!A1221="","",'📋 MIỂNG TNC'!D1221)</f>
        <v/>
      </c>
      <c r="L6405">
        <f>N(L6404)+IF(AND('🔎 TRA CỨU NHANH'!$C$2&lt;&gt;"",OR(ISNUMBER(SEARCH('🔎 TRA CỨU NHANH'!$C$2,$A6405)),ISNUMBER(SEARCH('🔎 TRA CỨU NHANH'!$C$2,$B6405)))),1,0)</f>
        <v/>
      </c>
      <c r="M6405">
        <f>IF(L6405&gt;N(L6404),L6405,"")</f>
        <v/>
      </c>
    </row>
    <row r="6406">
      <c r="A6406">
        <f>IF('📋 MIỂNG TNC'!A1222="","",'📋 MIỂNG TNC'!A1222)</f>
        <v/>
      </c>
      <c r="B6406">
        <f>IF('📋 MIỂNG TNC'!A1222="","",'📋 MIỂNG TNC'!P1222)</f>
        <v/>
      </c>
      <c r="C6406">
        <f>IF('📋 MIỂNG TNC'!A1222="","","Miểng")</f>
        <v/>
      </c>
      <c r="D6406">
        <f>IF('📋 MIỂNG TNC'!A1222="","",'📋 MIỂNG TNC'!H1222)</f>
        <v/>
      </c>
      <c r="E6406" t="e">
        <v>#VALUE!</v>
      </c>
      <c r="F6406">
        <f>IF('📋 MIỂNG TNC'!A1222="","",'📋 MIỂNG TNC'!J1222)</f>
        <v/>
      </c>
      <c r="G6406">
        <f>IF('📋 MIỂNG TNC'!A1222="","",'📋 MIỂNG TNC'!K1222)</f>
        <v/>
      </c>
      <c r="H6406">
        <f>IF('📋 MIỂNG TNC'!A1222="","",'📋 MIỂNG TNC'!L1222)</f>
        <v/>
      </c>
      <c r="I6406">
        <f>IF('📋 MIỂNG TNC'!A1222="","",'📋 MIỂNG TNC'!M1222)</f>
        <v/>
      </c>
      <c r="J6406">
        <f>IF('📋 MIỂNG TNC'!A1222="","",'📋 MIỂNG TNC'!D1222)</f>
        <v/>
      </c>
      <c r="L6406">
        <f>N(L6405)+IF(AND('🔎 TRA CỨU NHANH'!$C$2&lt;&gt;"",OR(ISNUMBER(SEARCH('🔎 TRA CỨU NHANH'!$C$2,$A6406)),ISNUMBER(SEARCH('🔎 TRA CỨU NHANH'!$C$2,$B6406)))),1,0)</f>
        <v/>
      </c>
      <c r="M6406">
        <f>IF(L6406&gt;N(L6405),L6406,"")</f>
        <v/>
      </c>
    </row>
    <row r="6407">
      <c r="A6407">
        <f>IF('📋 MIỂNG TNC'!A1223="","",'📋 MIỂNG TNC'!A1223)</f>
        <v/>
      </c>
      <c r="B6407">
        <f>IF('📋 MIỂNG TNC'!A1223="","",'📋 MIỂNG TNC'!P1223)</f>
        <v/>
      </c>
      <c r="C6407">
        <f>IF('📋 MIỂNG TNC'!A1223="","","Miểng")</f>
        <v/>
      </c>
      <c r="D6407">
        <f>IF('📋 MIỂNG TNC'!A1223="","",'📋 MIỂNG TNC'!H1223)</f>
        <v/>
      </c>
      <c r="E6407" t="e">
        <v>#VALUE!</v>
      </c>
      <c r="F6407">
        <f>IF('📋 MIỂNG TNC'!A1223="","",'📋 MIỂNG TNC'!J1223)</f>
        <v/>
      </c>
      <c r="G6407">
        <f>IF('📋 MIỂNG TNC'!A1223="","",'📋 MIỂNG TNC'!K1223)</f>
        <v/>
      </c>
      <c r="H6407">
        <f>IF('📋 MIỂNG TNC'!A1223="","",'📋 MIỂNG TNC'!L1223)</f>
        <v/>
      </c>
      <c r="I6407">
        <f>IF('📋 MIỂNG TNC'!A1223="","",'📋 MIỂNG TNC'!M1223)</f>
        <v/>
      </c>
      <c r="J6407">
        <f>IF('📋 MIỂNG TNC'!A1223="","",'📋 MIỂNG TNC'!D1223)</f>
        <v/>
      </c>
      <c r="L6407">
        <f>N(L6406)+IF(AND('🔎 TRA CỨU NHANH'!$C$2&lt;&gt;"",OR(ISNUMBER(SEARCH('🔎 TRA CỨU NHANH'!$C$2,$A6407)),ISNUMBER(SEARCH('🔎 TRA CỨU NHANH'!$C$2,$B6407)))),1,0)</f>
        <v/>
      </c>
      <c r="M6407">
        <f>IF(L6407&gt;N(L6406),L6407,"")</f>
        <v/>
      </c>
    </row>
    <row r="6408">
      <c r="A6408">
        <f>IF('📋 MIỂNG TNC'!A1224="","",'📋 MIỂNG TNC'!A1224)</f>
        <v/>
      </c>
      <c r="B6408">
        <f>IF('📋 MIỂNG TNC'!A1224="","",'📋 MIỂNG TNC'!P1224)</f>
        <v/>
      </c>
      <c r="C6408">
        <f>IF('📋 MIỂNG TNC'!A1224="","","Miểng")</f>
        <v/>
      </c>
      <c r="D6408">
        <f>IF('📋 MIỂNG TNC'!A1224="","",'📋 MIỂNG TNC'!H1224)</f>
        <v/>
      </c>
      <c r="E6408" t="e">
        <v>#VALUE!</v>
      </c>
      <c r="F6408" s="37">
        <f>IF('📋 MIỂNG TNC'!A1224="","",'📋 MIỂNG TNC'!J1224)</f>
        <v/>
      </c>
      <c r="G6408" s="37">
        <f>IF('📋 MIỂNG TNC'!A1224="","",'📋 MIỂNG TNC'!K1224)</f>
        <v/>
      </c>
      <c r="H6408" s="37">
        <f>IF('📋 MIỂNG TNC'!A1224="","",'📋 MIỂNG TNC'!L1224)</f>
        <v/>
      </c>
      <c r="I6408">
        <f>IF('📋 MIỂNG TNC'!A1224="","",'📋 MIỂNG TNC'!M1224)</f>
        <v/>
      </c>
      <c r="J6408">
        <f>IF('📋 MIỂNG TNC'!A1224="","",'📋 MIỂNG TNC'!D1224)</f>
        <v/>
      </c>
      <c r="L6408">
        <f>N(L6407)+IF(AND('🔎 TRA CỨU NHANH'!$C$2&lt;&gt;"",OR(ISNUMBER(SEARCH('🔎 TRA CỨU NHANH'!$C$2,$A6408)),ISNUMBER(SEARCH('🔎 TRA CỨU NHANH'!$C$2,$B6408)))),1,0)</f>
        <v/>
      </c>
      <c r="M6408">
        <f>IF(L6408&gt;N(L6407),L6408,"")</f>
        <v/>
      </c>
    </row>
    <row r="6409">
      <c r="A6409">
        <f>IF('📋 MIỂNG TNC'!A1225="","",'📋 MIỂNG TNC'!A1225)</f>
        <v/>
      </c>
      <c r="B6409">
        <f>IF('📋 MIỂNG TNC'!A1225="","",'📋 MIỂNG TNC'!P1225)</f>
        <v/>
      </c>
      <c r="C6409">
        <f>IF('📋 MIỂNG TNC'!A1225="","","Miểng")</f>
        <v/>
      </c>
      <c r="D6409">
        <f>IF('📋 MIỂNG TNC'!A1225="","",'📋 MIỂNG TNC'!H1225)</f>
        <v/>
      </c>
      <c r="E6409" t="e">
        <v>#VALUE!</v>
      </c>
      <c r="F6409">
        <f>IF('📋 MIỂNG TNC'!A1225="","",'📋 MIỂNG TNC'!J1225)</f>
        <v/>
      </c>
      <c r="G6409">
        <f>IF('📋 MIỂNG TNC'!A1225="","",'📋 MIỂNG TNC'!K1225)</f>
        <v/>
      </c>
      <c r="H6409">
        <f>IF('📋 MIỂNG TNC'!A1225="","",'📋 MIỂNG TNC'!L1225)</f>
        <v/>
      </c>
      <c r="I6409">
        <f>IF('📋 MIỂNG TNC'!A1225="","",'📋 MIỂNG TNC'!M1225)</f>
        <v/>
      </c>
      <c r="J6409">
        <f>IF('📋 MIỂNG TNC'!A1225="","",'📋 MIỂNG TNC'!D1225)</f>
        <v/>
      </c>
      <c r="L6409">
        <f>N(L6408)+IF(AND('🔎 TRA CỨU NHANH'!$C$2&lt;&gt;"",OR(ISNUMBER(SEARCH('🔎 TRA CỨU NHANH'!$C$2,$A6409)),ISNUMBER(SEARCH('🔎 TRA CỨU NHANH'!$C$2,$B6409)))),1,0)</f>
        <v/>
      </c>
      <c r="M6409">
        <f>IF(L6409&gt;N(L6408),L6409,"")</f>
        <v/>
      </c>
    </row>
    <row r="6410">
      <c r="A6410">
        <f>IF('📋 MIỂNG TNC'!A1226="","",'📋 MIỂNG TNC'!A1226)</f>
        <v/>
      </c>
      <c r="B6410">
        <f>IF('📋 MIỂNG TNC'!A1226="","",'📋 MIỂNG TNC'!P1226)</f>
        <v/>
      </c>
      <c r="C6410">
        <f>IF('📋 MIỂNG TNC'!A1226="","","Miểng")</f>
        <v/>
      </c>
      <c r="D6410">
        <f>IF('📋 MIỂNG TNC'!A1226="","",'📋 MIỂNG TNC'!H1226)</f>
        <v/>
      </c>
      <c r="E6410" t="e">
        <v>#VALUE!</v>
      </c>
      <c r="F6410">
        <f>IF('📋 MIỂNG TNC'!A1226="","",'📋 MIỂNG TNC'!J1226)</f>
        <v/>
      </c>
      <c r="G6410">
        <f>IF('📋 MIỂNG TNC'!A1226="","",'📋 MIỂNG TNC'!K1226)</f>
        <v/>
      </c>
      <c r="H6410">
        <f>IF('📋 MIỂNG TNC'!A1226="","",'📋 MIỂNG TNC'!L1226)</f>
        <v/>
      </c>
      <c r="I6410">
        <f>IF('📋 MIỂNG TNC'!A1226="","",'📋 MIỂNG TNC'!M1226)</f>
        <v/>
      </c>
      <c r="J6410">
        <f>IF('📋 MIỂNG TNC'!A1226="","",'📋 MIỂNG TNC'!D1226)</f>
        <v/>
      </c>
      <c r="L6410">
        <f>N(L6409)+IF(AND('🔎 TRA CỨU NHANH'!$C$2&lt;&gt;"",OR(ISNUMBER(SEARCH('🔎 TRA CỨU NHANH'!$C$2,$A6410)),ISNUMBER(SEARCH('🔎 TRA CỨU NHANH'!$C$2,$B6410)))),1,0)</f>
        <v/>
      </c>
      <c r="M6410">
        <f>IF(L6410&gt;N(L6409),L6410,"")</f>
        <v/>
      </c>
    </row>
    <row r="6411">
      <c r="A6411">
        <f>IF('📋 MIỂNG TNC'!A1227="","",'📋 MIỂNG TNC'!A1227)</f>
        <v/>
      </c>
      <c r="B6411">
        <f>IF('📋 MIỂNG TNC'!A1227="","",'📋 MIỂNG TNC'!P1227)</f>
        <v/>
      </c>
      <c r="C6411">
        <f>IF('📋 MIỂNG TNC'!A1227="","","Miểng")</f>
        <v/>
      </c>
      <c r="D6411">
        <f>IF('📋 MIỂNG TNC'!A1227="","",'📋 MIỂNG TNC'!H1227)</f>
        <v/>
      </c>
      <c r="E6411" t="e">
        <v>#VALUE!</v>
      </c>
      <c r="F6411" s="37">
        <f>IF('📋 MIỂNG TNC'!A1227="","",'📋 MIỂNG TNC'!J1227)</f>
        <v/>
      </c>
      <c r="G6411" s="37">
        <f>IF('📋 MIỂNG TNC'!A1227="","",'📋 MIỂNG TNC'!K1227)</f>
        <v/>
      </c>
      <c r="H6411" s="37">
        <f>IF('📋 MIỂNG TNC'!A1227="","",'📋 MIỂNG TNC'!L1227)</f>
        <v/>
      </c>
      <c r="I6411">
        <f>IF('📋 MIỂNG TNC'!A1227="","",'📋 MIỂNG TNC'!M1227)</f>
        <v/>
      </c>
      <c r="J6411">
        <f>IF('📋 MIỂNG TNC'!A1227="","",'📋 MIỂNG TNC'!D1227)</f>
        <v/>
      </c>
      <c r="L6411">
        <f>N(L6410)+IF(AND('🔎 TRA CỨU NHANH'!$C$2&lt;&gt;"",OR(ISNUMBER(SEARCH('🔎 TRA CỨU NHANH'!$C$2,$A6411)),ISNUMBER(SEARCH('🔎 TRA CỨU NHANH'!$C$2,$B6411)))),1,0)</f>
        <v/>
      </c>
      <c r="M6411">
        <f>IF(L6411&gt;N(L6410),L6411,"")</f>
        <v/>
      </c>
    </row>
    <row r="6412">
      <c r="A6412">
        <f>IF('📋 MIỂNG TNC'!A1228="","",'📋 MIỂNG TNC'!A1228)</f>
        <v/>
      </c>
      <c r="B6412">
        <f>IF('📋 MIỂNG TNC'!A1228="","",'📋 MIỂNG TNC'!P1228)</f>
        <v/>
      </c>
      <c r="C6412">
        <f>IF('📋 MIỂNG TNC'!A1228="","","Miểng")</f>
        <v/>
      </c>
      <c r="D6412">
        <f>IF('📋 MIỂNG TNC'!A1228="","",'📋 MIỂNG TNC'!H1228)</f>
        <v/>
      </c>
      <c r="E6412" t="e">
        <v>#VALUE!</v>
      </c>
      <c r="F6412">
        <f>IF('📋 MIỂNG TNC'!A1228="","",'📋 MIỂNG TNC'!J1228)</f>
        <v/>
      </c>
      <c r="G6412">
        <f>IF('📋 MIỂNG TNC'!A1228="","",'📋 MIỂNG TNC'!K1228)</f>
        <v/>
      </c>
      <c r="H6412">
        <f>IF('📋 MIỂNG TNC'!A1228="","",'📋 MIỂNG TNC'!L1228)</f>
        <v/>
      </c>
      <c r="I6412">
        <f>IF('📋 MIỂNG TNC'!A1228="","",'📋 MIỂNG TNC'!M1228)</f>
        <v/>
      </c>
      <c r="J6412">
        <f>IF('📋 MIỂNG TNC'!A1228="","",'📋 MIỂNG TNC'!D1228)</f>
        <v/>
      </c>
      <c r="L6412">
        <f>N(L6411)+IF(AND('🔎 TRA CỨU NHANH'!$C$2&lt;&gt;"",OR(ISNUMBER(SEARCH('🔎 TRA CỨU NHANH'!$C$2,$A6412)),ISNUMBER(SEARCH('🔎 TRA CỨU NHANH'!$C$2,$B6412)))),1,0)</f>
        <v/>
      </c>
      <c r="M6412">
        <f>IF(L6412&gt;N(L6411),L6412,"")</f>
        <v/>
      </c>
    </row>
    <row r="6413">
      <c r="A6413">
        <f>IF('📋 MIỂNG TNC'!A1229="","",'📋 MIỂNG TNC'!A1229)</f>
        <v/>
      </c>
      <c r="B6413">
        <f>IF('📋 MIỂNG TNC'!A1229="","",'📋 MIỂNG TNC'!P1229)</f>
        <v/>
      </c>
      <c r="C6413">
        <f>IF('📋 MIỂNG TNC'!A1229="","","Miểng")</f>
        <v/>
      </c>
      <c r="D6413">
        <f>IF('📋 MIỂNG TNC'!A1229="","",'📋 MIỂNG TNC'!H1229)</f>
        <v/>
      </c>
      <c r="E6413" t="e">
        <v>#VALUE!</v>
      </c>
      <c r="F6413">
        <f>IF('📋 MIỂNG TNC'!A1229="","",'📋 MIỂNG TNC'!J1229)</f>
        <v/>
      </c>
      <c r="G6413">
        <f>IF('📋 MIỂNG TNC'!A1229="","",'📋 MIỂNG TNC'!K1229)</f>
        <v/>
      </c>
      <c r="H6413">
        <f>IF('📋 MIỂNG TNC'!A1229="","",'📋 MIỂNG TNC'!L1229)</f>
        <v/>
      </c>
      <c r="I6413">
        <f>IF('📋 MIỂNG TNC'!A1229="","",'📋 MIỂNG TNC'!M1229)</f>
        <v/>
      </c>
      <c r="J6413">
        <f>IF('📋 MIỂNG TNC'!A1229="","",'📋 MIỂNG TNC'!D1229)</f>
        <v/>
      </c>
      <c r="L6413">
        <f>N(L6412)+IF(AND('🔎 TRA CỨU NHANH'!$C$2&lt;&gt;"",OR(ISNUMBER(SEARCH('🔎 TRA CỨU NHANH'!$C$2,$A6413)),ISNUMBER(SEARCH('🔎 TRA CỨU NHANH'!$C$2,$B6413)))),1,0)</f>
        <v/>
      </c>
      <c r="M6413">
        <f>IF(L6413&gt;N(L6412),L6413,"")</f>
        <v/>
      </c>
    </row>
    <row r="6414">
      <c r="A6414">
        <f>IF('📋 MIỂNG TNC'!A1230="","",'📋 MIỂNG TNC'!A1230)</f>
        <v/>
      </c>
      <c r="B6414">
        <f>IF('📋 MIỂNG TNC'!A1230="","",'📋 MIỂNG TNC'!P1230)</f>
        <v/>
      </c>
      <c r="C6414">
        <f>IF('📋 MIỂNG TNC'!A1230="","","Miểng")</f>
        <v/>
      </c>
      <c r="D6414">
        <f>IF('📋 MIỂNG TNC'!A1230="","",'📋 MIỂNG TNC'!H1230)</f>
        <v/>
      </c>
      <c r="E6414" t="e">
        <v>#VALUE!</v>
      </c>
      <c r="F6414">
        <f>IF('📋 MIỂNG TNC'!A1230="","",'📋 MIỂNG TNC'!J1230)</f>
        <v/>
      </c>
      <c r="G6414">
        <f>IF('📋 MIỂNG TNC'!A1230="","",'📋 MIỂNG TNC'!K1230)</f>
        <v/>
      </c>
      <c r="H6414">
        <f>IF('📋 MIỂNG TNC'!A1230="","",'📋 MIỂNG TNC'!L1230)</f>
        <v/>
      </c>
      <c r="I6414">
        <f>IF('📋 MIỂNG TNC'!A1230="","",'📋 MIỂNG TNC'!M1230)</f>
        <v/>
      </c>
      <c r="J6414">
        <f>IF('📋 MIỂNG TNC'!A1230="","",'📋 MIỂNG TNC'!D1230)</f>
        <v/>
      </c>
      <c r="L6414">
        <f>N(L6413)+IF(AND('🔎 TRA CỨU NHANH'!$C$2&lt;&gt;"",OR(ISNUMBER(SEARCH('🔎 TRA CỨU NHANH'!$C$2,$A6414)),ISNUMBER(SEARCH('🔎 TRA CỨU NHANH'!$C$2,$B6414)))),1,0)</f>
        <v/>
      </c>
      <c r="M6414">
        <f>IF(L6414&gt;N(L6413),L6414,"")</f>
        <v/>
      </c>
    </row>
    <row r="6415">
      <c r="A6415">
        <f>IF('📋 MIỂNG TNC'!A1231="","",'📋 MIỂNG TNC'!A1231)</f>
        <v/>
      </c>
      <c r="B6415">
        <f>IF('📋 MIỂNG TNC'!A1231="","",'📋 MIỂNG TNC'!P1231)</f>
        <v/>
      </c>
      <c r="C6415">
        <f>IF('📋 MIỂNG TNC'!A1231="","","Miểng")</f>
        <v/>
      </c>
      <c r="D6415">
        <f>IF('📋 MIỂNG TNC'!A1231="","",'📋 MIỂNG TNC'!H1231)</f>
        <v/>
      </c>
      <c r="E6415" t="e">
        <v>#VALUE!</v>
      </c>
      <c r="F6415">
        <f>IF('📋 MIỂNG TNC'!A1231="","",'📋 MIỂNG TNC'!J1231)</f>
        <v/>
      </c>
      <c r="G6415">
        <f>IF('📋 MIỂNG TNC'!A1231="","",'📋 MIỂNG TNC'!K1231)</f>
        <v/>
      </c>
      <c r="H6415">
        <f>IF('📋 MIỂNG TNC'!A1231="","",'📋 MIỂNG TNC'!L1231)</f>
        <v/>
      </c>
      <c r="I6415">
        <f>IF('📋 MIỂNG TNC'!A1231="","",'📋 MIỂNG TNC'!M1231)</f>
        <v/>
      </c>
      <c r="J6415">
        <f>IF('📋 MIỂNG TNC'!A1231="","",'📋 MIỂNG TNC'!D1231)</f>
        <v/>
      </c>
      <c r="L6415">
        <f>N(L6414)+IF(AND('🔎 TRA CỨU NHANH'!$C$2&lt;&gt;"",OR(ISNUMBER(SEARCH('🔎 TRA CỨU NHANH'!$C$2,$A6415)),ISNUMBER(SEARCH('🔎 TRA CỨU NHANH'!$C$2,$B6415)))),1,0)</f>
        <v/>
      </c>
      <c r="M6415">
        <f>IF(L6415&gt;N(L6414),L6415,"")</f>
        <v/>
      </c>
    </row>
    <row r="6416">
      <c r="A6416">
        <f>IF('📋 MIỂNG TNC'!A1232="","",'📋 MIỂNG TNC'!A1232)</f>
        <v/>
      </c>
      <c r="B6416">
        <f>IF('📋 MIỂNG TNC'!A1232="","",'📋 MIỂNG TNC'!P1232)</f>
        <v/>
      </c>
      <c r="C6416">
        <f>IF('📋 MIỂNG TNC'!A1232="","","Miểng")</f>
        <v/>
      </c>
      <c r="D6416">
        <f>IF('📋 MIỂNG TNC'!A1232="","",'📋 MIỂNG TNC'!H1232)</f>
        <v/>
      </c>
      <c r="E6416" t="e">
        <v>#VALUE!</v>
      </c>
      <c r="F6416">
        <f>IF('📋 MIỂNG TNC'!A1232="","",'📋 MIỂNG TNC'!J1232)</f>
        <v/>
      </c>
      <c r="G6416">
        <f>IF('📋 MIỂNG TNC'!A1232="","",'📋 MIỂNG TNC'!K1232)</f>
        <v/>
      </c>
      <c r="H6416">
        <f>IF('📋 MIỂNG TNC'!A1232="","",'📋 MIỂNG TNC'!L1232)</f>
        <v/>
      </c>
      <c r="I6416">
        <f>IF('📋 MIỂNG TNC'!A1232="","",'📋 MIỂNG TNC'!M1232)</f>
        <v/>
      </c>
      <c r="J6416">
        <f>IF('📋 MIỂNG TNC'!A1232="","",'📋 MIỂNG TNC'!D1232)</f>
        <v/>
      </c>
      <c r="L6416">
        <f>N(L6415)+IF(AND('🔎 TRA CỨU NHANH'!$C$2&lt;&gt;"",OR(ISNUMBER(SEARCH('🔎 TRA CỨU NHANH'!$C$2,$A6416)),ISNUMBER(SEARCH('🔎 TRA CỨU NHANH'!$C$2,$B6416)))),1,0)</f>
        <v/>
      </c>
      <c r="M6416">
        <f>IF(L6416&gt;N(L6415),L6416,"")</f>
        <v/>
      </c>
    </row>
    <row r="6417">
      <c r="A6417">
        <f>IF('📋 MIỂNG TNC'!A1233="","",'📋 MIỂNG TNC'!A1233)</f>
        <v/>
      </c>
      <c r="B6417">
        <f>IF('📋 MIỂNG TNC'!A1233="","",'📋 MIỂNG TNC'!P1233)</f>
        <v/>
      </c>
      <c r="C6417">
        <f>IF('📋 MIỂNG TNC'!A1233="","","Miểng")</f>
        <v/>
      </c>
      <c r="D6417">
        <f>IF('📋 MIỂNG TNC'!A1233="","",'📋 MIỂNG TNC'!H1233)</f>
        <v/>
      </c>
      <c r="E6417" t="e">
        <v>#VALUE!</v>
      </c>
      <c r="F6417" s="37">
        <f>IF('📋 MIỂNG TNC'!A1233="","",'📋 MIỂNG TNC'!J1233)</f>
        <v/>
      </c>
      <c r="G6417" s="37">
        <f>IF('📋 MIỂNG TNC'!A1233="","",'📋 MIỂNG TNC'!K1233)</f>
        <v/>
      </c>
      <c r="H6417" s="37">
        <f>IF('📋 MIỂNG TNC'!A1233="","",'📋 MIỂNG TNC'!L1233)</f>
        <v/>
      </c>
      <c r="I6417">
        <f>IF('📋 MIỂNG TNC'!A1233="","",'📋 MIỂNG TNC'!M1233)</f>
        <v/>
      </c>
      <c r="J6417">
        <f>IF('📋 MIỂNG TNC'!A1233="","",'📋 MIỂNG TNC'!D1233)</f>
        <v/>
      </c>
      <c r="L6417">
        <f>N(L6416)+IF(AND('🔎 TRA CỨU NHANH'!$C$2&lt;&gt;"",OR(ISNUMBER(SEARCH('🔎 TRA CỨU NHANH'!$C$2,$A6417)),ISNUMBER(SEARCH('🔎 TRA CỨU NHANH'!$C$2,$B6417)))),1,0)</f>
        <v/>
      </c>
      <c r="M6417">
        <f>IF(L6417&gt;N(L6416),L6417,"")</f>
        <v/>
      </c>
    </row>
    <row r="6418">
      <c r="A6418">
        <f>IF('📋 MIỂNG TNC'!A1234="","",'📋 MIỂNG TNC'!A1234)</f>
        <v/>
      </c>
      <c r="B6418">
        <f>IF('📋 MIỂNG TNC'!A1234="","",'📋 MIỂNG TNC'!P1234)</f>
        <v/>
      </c>
      <c r="C6418">
        <f>IF('📋 MIỂNG TNC'!A1234="","","Miểng")</f>
        <v/>
      </c>
      <c r="D6418">
        <f>IF('📋 MIỂNG TNC'!A1234="","",'📋 MIỂNG TNC'!H1234)</f>
        <v/>
      </c>
      <c r="E6418" t="e">
        <v>#VALUE!</v>
      </c>
      <c r="F6418">
        <f>IF('📋 MIỂNG TNC'!A1234="","",'📋 MIỂNG TNC'!J1234)</f>
        <v/>
      </c>
      <c r="G6418">
        <f>IF('📋 MIỂNG TNC'!A1234="","",'📋 MIỂNG TNC'!K1234)</f>
        <v/>
      </c>
      <c r="H6418">
        <f>IF('📋 MIỂNG TNC'!A1234="","",'📋 MIỂNG TNC'!L1234)</f>
        <v/>
      </c>
      <c r="I6418">
        <f>IF('📋 MIỂNG TNC'!A1234="","",'📋 MIỂNG TNC'!M1234)</f>
        <v/>
      </c>
      <c r="J6418">
        <f>IF('📋 MIỂNG TNC'!A1234="","",'📋 MIỂNG TNC'!D1234)</f>
        <v/>
      </c>
      <c r="L6418">
        <f>N(L6417)+IF(AND('🔎 TRA CỨU NHANH'!$C$2&lt;&gt;"",OR(ISNUMBER(SEARCH('🔎 TRA CỨU NHANH'!$C$2,$A6418)),ISNUMBER(SEARCH('🔎 TRA CỨU NHANH'!$C$2,$B6418)))),1,0)</f>
        <v/>
      </c>
      <c r="M6418">
        <f>IF(L6418&gt;N(L6417),L6418,"")</f>
        <v/>
      </c>
    </row>
    <row r="6419">
      <c r="A6419">
        <f>IF('📋 MIỂNG TNC'!A1235="","",'📋 MIỂNG TNC'!A1235)</f>
        <v/>
      </c>
      <c r="B6419">
        <f>IF('📋 MIỂNG TNC'!A1235="","",'📋 MIỂNG TNC'!P1235)</f>
        <v/>
      </c>
      <c r="C6419">
        <f>IF('📋 MIỂNG TNC'!A1235="","","Miểng")</f>
        <v/>
      </c>
      <c r="D6419">
        <f>IF('📋 MIỂNG TNC'!A1235="","",'📋 MIỂNG TNC'!H1235)</f>
        <v/>
      </c>
      <c r="E6419" t="e">
        <v>#VALUE!</v>
      </c>
      <c r="F6419">
        <f>IF('📋 MIỂNG TNC'!A1235="","",'📋 MIỂNG TNC'!J1235)</f>
        <v/>
      </c>
      <c r="G6419">
        <f>IF('📋 MIỂNG TNC'!A1235="","",'📋 MIỂNG TNC'!K1235)</f>
        <v/>
      </c>
      <c r="H6419">
        <f>IF('📋 MIỂNG TNC'!A1235="","",'📋 MIỂNG TNC'!L1235)</f>
        <v/>
      </c>
      <c r="I6419">
        <f>IF('📋 MIỂNG TNC'!A1235="","",'📋 MIỂNG TNC'!M1235)</f>
        <v/>
      </c>
      <c r="J6419">
        <f>IF('📋 MIỂNG TNC'!A1235="","",'📋 MIỂNG TNC'!D1235)</f>
        <v/>
      </c>
      <c r="L6419">
        <f>N(L6418)+IF(AND('🔎 TRA CỨU NHANH'!$C$2&lt;&gt;"",OR(ISNUMBER(SEARCH('🔎 TRA CỨU NHANH'!$C$2,$A6419)),ISNUMBER(SEARCH('🔎 TRA CỨU NHANH'!$C$2,$B6419)))),1,0)</f>
        <v/>
      </c>
      <c r="M6419">
        <f>IF(L6419&gt;N(L6418),L6419,"")</f>
        <v/>
      </c>
    </row>
    <row r="6420">
      <c r="A6420">
        <f>IF('📋 MIỂNG TNC'!A1236="","",'📋 MIỂNG TNC'!A1236)</f>
        <v/>
      </c>
      <c r="B6420">
        <f>IF('📋 MIỂNG TNC'!A1236="","",'📋 MIỂNG TNC'!P1236)</f>
        <v/>
      </c>
      <c r="C6420">
        <f>IF('📋 MIỂNG TNC'!A1236="","","Miểng")</f>
        <v/>
      </c>
      <c r="D6420">
        <f>IF('📋 MIỂNG TNC'!A1236="","",'📋 MIỂNG TNC'!H1236)</f>
        <v/>
      </c>
      <c r="E6420" t="e">
        <v>#VALUE!</v>
      </c>
      <c r="F6420">
        <f>IF('📋 MIỂNG TNC'!A1236="","",'📋 MIỂNG TNC'!J1236)</f>
        <v/>
      </c>
      <c r="G6420">
        <f>IF('📋 MIỂNG TNC'!A1236="","",'📋 MIỂNG TNC'!K1236)</f>
        <v/>
      </c>
      <c r="H6420">
        <f>IF('📋 MIỂNG TNC'!A1236="","",'📋 MIỂNG TNC'!L1236)</f>
        <v/>
      </c>
      <c r="I6420">
        <f>IF('📋 MIỂNG TNC'!A1236="","",'📋 MIỂNG TNC'!M1236)</f>
        <v/>
      </c>
      <c r="J6420">
        <f>IF('📋 MIỂNG TNC'!A1236="","",'📋 MIỂNG TNC'!D1236)</f>
        <v/>
      </c>
      <c r="L6420">
        <f>N(L6419)+IF(AND('🔎 TRA CỨU NHANH'!$C$2&lt;&gt;"",OR(ISNUMBER(SEARCH('🔎 TRA CỨU NHANH'!$C$2,$A6420)),ISNUMBER(SEARCH('🔎 TRA CỨU NHANH'!$C$2,$B6420)))),1,0)</f>
        <v/>
      </c>
      <c r="M6420">
        <f>IF(L6420&gt;N(L6419),L6420,"")</f>
        <v/>
      </c>
    </row>
    <row r="6421">
      <c r="A6421">
        <f>IF('📋 MIỂNG TNC'!A1237="","",'📋 MIỂNG TNC'!A1237)</f>
        <v/>
      </c>
      <c r="B6421">
        <f>IF('📋 MIỂNG TNC'!A1237="","",'📋 MIỂNG TNC'!P1237)</f>
        <v/>
      </c>
      <c r="C6421">
        <f>IF('📋 MIỂNG TNC'!A1237="","","Miểng")</f>
        <v/>
      </c>
      <c r="D6421">
        <f>IF('📋 MIỂNG TNC'!A1237="","",'📋 MIỂNG TNC'!H1237)</f>
        <v/>
      </c>
      <c r="E6421" t="e">
        <v>#VALUE!</v>
      </c>
      <c r="F6421" s="37">
        <f>IF('📋 MIỂNG TNC'!A1237="","",'📋 MIỂNG TNC'!J1237)</f>
        <v/>
      </c>
      <c r="G6421" s="37">
        <f>IF('📋 MIỂNG TNC'!A1237="","",'📋 MIỂNG TNC'!K1237)</f>
        <v/>
      </c>
      <c r="H6421" s="37">
        <f>IF('📋 MIỂNG TNC'!A1237="","",'📋 MIỂNG TNC'!L1237)</f>
        <v/>
      </c>
      <c r="I6421">
        <f>IF('📋 MIỂNG TNC'!A1237="","",'📋 MIỂNG TNC'!M1237)</f>
        <v/>
      </c>
      <c r="J6421">
        <f>IF('📋 MIỂNG TNC'!A1237="","",'📋 MIỂNG TNC'!D1237)</f>
        <v/>
      </c>
      <c r="L6421">
        <f>N(L6420)+IF(AND('🔎 TRA CỨU NHANH'!$C$2&lt;&gt;"",OR(ISNUMBER(SEARCH('🔎 TRA CỨU NHANH'!$C$2,$A6421)),ISNUMBER(SEARCH('🔎 TRA CỨU NHANH'!$C$2,$B6421)))),1,0)</f>
        <v/>
      </c>
      <c r="M6421">
        <f>IF(L6421&gt;N(L6420),L6421,"")</f>
        <v/>
      </c>
    </row>
    <row r="6422">
      <c r="A6422">
        <f>IF('📋 MIỂNG TNC'!A1238="","",'📋 MIỂNG TNC'!A1238)</f>
        <v/>
      </c>
      <c r="B6422">
        <f>IF('📋 MIỂNG TNC'!A1238="","",'📋 MIỂNG TNC'!P1238)</f>
        <v/>
      </c>
      <c r="C6422">
        <f>IF('📋 MIỂNG TNC'!A1238="","","Miểng")</f>
        <v/>
      </c>
      <c r="D6422">
        <f>IF('📋 MIỂNG TNC'!A1238="","",'📋 MIỂNG TNC'!H1238)</f>
        <v/>
      </c>
      <c r="E6422" t="e">
        <v>#VALUE!</v>
      </c>
      <c r="F6422">
        <f>IF('📋 MIỂNG TNC'!A1238="","",'📋 MIỂNG TNC'!J1238)</f>
        <v/>
      </c>
      <c r="G6422">
        <f>IF('📋 MIỂNG TNC'!A1238="","",'📋 MIỂNG TNC'!K1238)</f>
        <v/>
      </c>
      <c r="H6422">
        <f>IF('📋 MIỂNG TNC'!A1238="","",'📋 MIỂNG TNC'!L1238)</f>
        <v/>
      </c>
      <c r="I6422">
        <f>IF('📋 MIỂNG TNC'!A1238="","",'📋 MIỂNG TNC'!M1238)</f>
        <v/>
      </c>
      <c r="J6422">
        <f>IF('📋 MIỂNG TNC'!A1238="","",'📋 MIỂNG TNC'!D1238)</f>
        <v/>
      </c>
      <c r="L6422">
        <f>N(L6421)+IF(AND('🔎 TRA CỨU NHANH'!$C$2&lt;&gt;"",OR(ISNUMBER(SEARCH('🔎 TRA CỨU NHANH'!$C$2,$A6422)),ISNUMBER(SEARCH('🔎 TRA CỨU NHANH'!$C$2,$B6422)))),1,0)</f>
        <v/>
      </c>
      <c r="M6422">
        <f>IF(L6422&gt;N(L6421),L6422,"")</f>
        <v/>
      </c>
    </row>
    <row r="6423">
      <c r="A6423">
        <f>IF('📋 MIỂNG TNC'!A1239="","",'📋 MIỂNG TNC'!A1239)</f>
        <v/>
      </c>
      <c r="B6423">
        <f>IF('📋 MIỂNG TNC'!A1239="","",'📋 MIỂNG TNC'!P1239)</f>
        <v/>
      </c>
      <c r="C6423">
        <f>IF('📋 MIỂNG TNC'!A1239="","","Miểng")</f>
        <v/>
      </c>
      <c r="D6423">
        <f>IF('📋 MIỂNG TNC'!A1239="","",'📋 MIỂNG TNC'!H1239)</f>
        <v/>
      </c>
      <c r="E6423" t="e">
        <v>#VALUE!</v>
      </c>
      <c r="F6423">
        <f>IF('📋 MIỂNG TNC'!A1239="","",'📋 MIỂNG TNC'!J1239)</f>
        <v/>
      </c>
      <c r="G6423">
        <f>IF('📋 MIỂNG TNC'!A1239="","",'📋 MIỂNG TNC'!K1239)</f>
        <v/>
      </c>
      <c r="H6423">
        <f>IF('📋 MIỂNG TNC'!A1239="","",'📋 MIỂNG TNC'!L1239)</f>
        <v/>
      </c>
      <c r="I6423">
        <f>IF('📋 MIỂNG TNC'!A1239="","",'📋 MIỂNG TNC'!M1239)</f>
        <v/>
      </c>
      <c r="J6423">
        <f>IF('📋 MIỂNG TNC'!A1239="","",'📋 MIỂNG TNC'!D1239)</f>
        <v/>
      </c>
      <c r="L6423">
        <f>N(L6422)+IF(AND('🔎 TRA CỨU NHANH'!$C$2&lt;&gt;"",OR(ISNUMBER(SEARCH('🔎 TRA CỨU NHANH'!$C$2,$A6423)),ISNUMBER(SEARCH('🔎 TRA CỨU NHANH'!$C$2,$B6423)))),1,0)</f>
        <v/>
      </c>
      <c r="M6423">
        <f>IF(L6423&gt;N(L6422),L6423,"")</f>
        <v/>
      </c>
    </row>
    <row r="6424">
      <c r="A6424">
        <f>IF('📋 MIỂNG TNC'!A1240="","",'📋 MIỂNG TNC'!A1240)</f>
        <v/>
      </c>
      <c r="B6424">
        <f>IF('📋 MIỂNG TNC'!A1240="","",'📋 MIỂNG TNC'!P1240)</f>
        <v/>
      </c>
      <c r="C6424">
        <f>IF('📋 MIỂNG TNC'!A1240="","","Miểng")</f>
        <v/>
      </c>
      <c r="D6424">
        <f>IF('📋 MIỂNG TNC'!A1240="","",'📋 MIỂNG TNC'!H1240)</f>
        <v/>
      </c>
      <c r="E6424" t="e">
        <v>#VALUE!</v>
      </c>
      <c r="F6424">
        <f>IF('📋 MIỂNG TNC'!A1240="","",'📋 MIỂNG TNC'!J1240)</f>
        <v/>
      </c>
      <c r="G6424">
        <f>IF('📋 MIỂNG TNC'!A1240="","",'📋 MIỂNG TNC'!K1240)</f>
        <v/>
      </c>
      <c r="H6424">
        <f>IF('📋 MIỂNG TNC'!A1240="","",'📋 MIỂNG TNC'!L1240)</f>
        <v/>
      </c>
      <c r="I6424">
        <f>IF('📋 MIỂNG TNC'!A1240="","",'📋 MIỂNG TNC'!M1240)</f>
        <v/>
      </c>
      <c r="J6424">
        <f>IF('📋 MIỂNG TNC'!A1240="","",'📋 MIỂNG TNC'!D1240)</f>
        <v/>
      </c>
      <c r="L6424">
        <f>N(L6423)+IF(AND('🔎 TRA CỨU NHANH'!$C$2&lt;&gt;"",OR(ISNUMBER(SEARCH('🔎 TRA CỨU NHANH'!$C$2,$A6424)),ISNUMBER(SEARCH('🔎 TRA CỨU NHANH'!$C$2,$B6424)))),1,0)</f>
        <v/>
      </c>
      <c r="M6424">
        <f>IF(L6424&gt;N(L6423),L6424,"")</f>
        <v/>
      </c>
    </row>
    <row r="6425">
      <c r="A6425">
        <f>IF('📋 MIỂNG TNC'!A1241="","",'📋 MIỂNG TNC'!A1241)</f>
        <v/>
      </c>
      <c r="B6425">
        <f>IF('📋 MIỂNG TNC'!A1241="","",'📋 MIỂNG TNC'!P1241)</f>
        <v/>
      </c>
      <c r="C6425">
        <f>IF('📋 MIỂNG TNC'!A1241="","","Miểng")</f>
        <v/>
      </c>
      <c r="D6425">
        <f>IF('📋 MIỂNG TNC'!A1241="","",'📋 MIỂNG TNC'!H1241)</f>
        <v/>
      </c>
      <c r="E6425" t="e">
        <v>#VALUE!</v>
      </c>
      <c r="F6425">
        <f>IF('📋 MIỂNG TNC'!A1241="","",'📋 MIỂNG TNC'!J1241)</f>
        <v/>
      </c>
      <c r="G6425">
        <f>IF('📋 MIỂNG TNC'!A1241="","",'📋 MIỂNG TNC'!K1241)</f>
        <v/>
      </c>
      <c r="H6425">
        <f>IF('📋 MIỂNG TNC'!A1241="","",'📋 MIỂNG TNC'!L1241)</f>
        <v/>
      </c>
      <c r="I6425">
        <f>IF('📋 MIỂNG TNC'!A1241="","",'📋 MIỂNG TNC'!M1241)</f>
        <v/>
      </c>
      <c r="J6425">
        <f>IF('📋 MIỂNG TNC'!A1241="","",'📋 MIỂNG TNC'!D1241)</f>
        <v/>
      </c>
      <c r="L6425">
        <f>N(L6424)+IF(AND('🔎 TRA CỨU NHANH'!$C$2&lt;&gt;"",OR(ISNUMBER(SEARCH('🔎 TRA CỨU NHANH'!$C$2,$A6425)),ISNUMBER(SEARCH('🔎 TRA CỨU NHANH'!$C$2,$B6425)))),1,0)</f>
        <v/>
      </c>
      <c r="M6425">
        <f>IF(L6425&gt;N(L6424),L6425,"")</f>
        <v/>
      </c>
    </row>
    <row r="6426">
      <c r="A6426">
        <f>IF('📋 MIỂNG TNC'!A1242="","",'📋 MIỂNG TNC'!A1242)</f>
        <v/>
      </c>
      <c r="B6426">
        <f>IF('📋 MIỂNG TNC'!A1242="","",'📋 MIỂNG TNC'!P1242)</f>
        <v/>
      </c>
      <c r="C6426">
        <f>IF('📋 MIỂNG TNC'!A1242="","","Miểng")</f>
        <v/>
      </c>
      <c r="D6426">
        <f>IF('📋 MIỂNG TNC'!A1242="","",'📋 MIỂNG TNC'!H1242)</f>
        <v/>
      </c>
      <c r="E6426" t="e">
        <v>#VALUE!</v>
      </c>
      <c r="F6426">
        <f>IF('📋 MIỂNG TNC'!A1242="","",'📋 MIỂNG TNC'!J1242)</f>
        <v/>
      </c>
      <c r="G6426">
        <f>IF('📋 MIỂNG TNC'!A1242="","",'📋 MIỂNG TNC'!K1242)</f>
        <v/>
      </c>
      <c r="H6426">
        <f>IF('📋 MIỂNG TNC'!A1242="","",'📋 MIỂNG TNC'!L1242)</f>
        <v/>
      </c>
      <c r="I6426">
        <f>IF('📋 MIỂNG TNC'!A1242="","",'📋 MIỂNG TNC'!M1242)</f>
        <v/>
      </c>
      <c r="J6426">
        <f>IF('📋 MIỂNG TNC'!A1242="","",'📋 MIỂNG TNC'!D1242)</f>
        <v/>
      </c>
      <c r="L6426">
        <f>N(L6425)+IF(AND('🔎 TRA CỨU NHANH'!$C$2&lt;&gt;"",OR(ISNUMBER(SEARCH('🔎 TRA CỨU NHANH'!$C$2,$A6426)),ISNUMBER(SEARCH('🔎 TRA CỨU NHANH'!$C$2,$B6426)))),1,0)</f>
        <v/>
      </c>
      <c r="M6426">
        <f>IF(L6426&gt;N(L6425),L6426,"")</f>
        <v/>
      </c>
    </row>
    <row r="6427">
      <c r="A6427">
        <f>IF('📋 MIỂNG TNC'!A1243="","",'📋 MIỂNG TNC'!A1243)</f>
        <v/>
      </c>
      <c r="B6427">
        <f>IF('📋 MIỂNG TNC'!A1243="","",'📋 MIỂNG TNC'!P1243)</f>
        <v/>
      </c>
      <c r="C6427">
        <f>IF('📋 MIỂNG TNC'!A1243="","","Miểng")</f>
        <v/>
      </c>
      <c r="D6427">
        <f>IF('📋 MIỂNG TNC'!A1243="","",'📋 MIỂNG TNC'!H1243)</f>
        <v/>
      </c>
      <c r="E6427" t="e">
        <v>#VALUE!</v>
      </c>
      <c r="F6427" s="37">
        <f>IF('📋 MIỂNG TNC'!A1243="","",'📋 MIỂNG TNC'!J1243)</f>
        <v/>
      </c>
      <c r="G6427" s="37">
        <f>IF('📋 MIỂNG TNC'!A1243="","",'📋 MIỂNG TNC'!K1243)</f>
        <v/>
      </c>
      <c r="H6427" s="37">
        <f>IF('📋 MIỂNG TNC'!A1243="","",'📋 MIỂNG TNC'!L1243)</f>
        <v/>
      </c>
      <c r="I6427">
        <f>IF('📋 MIỂNG TNC'!A1243="","",'📋 MIỂNG TNC'!M1243)</f>
        <v/>
      </c>
      <c r="J6427">
        <f>IF('📋 MIỂNG TNC'!A1243="","",'📋 MIỂNG TNC'!D1243)</f>
        <v/>
      </c>
      <c r="L6427">
        <f>N(L6426)+IF(AND('🔎 TRA CỨU NHANH'!$C$2&lt;&gt;"",OR(ISNUMBER(SEARCH('🔎 TRA CỨU NHANH'!$C$2,$A6427)),ISNUMBER(SEARCH('🔎 TRA CỨU NHANH'!$C$2,$B6427)))),1,0)</f>
        <v/>
      </c>
      <c r="M6427">
        <f>IF(L6427&gt;N(L6426),L6427,"")</f>
        <v/>
      </c>
    </row>
    <row r="6428">
      <c r="A6428">
        <f>IF('📋 MIỂNG TNC'!A1244="","",'📋 MIỂNG TNC'!A1244)</f>
        <v/>
      </c>
      <c r="B6428">
        <f>IF('📋 MIỂNG TNC'!A1244="","",'📋 MIỂNG TNC'!P1244)</f>
        <v/>
      </c>
      <c r="C6428">
        <f>IF('📋 MIỂNG TNC'!A1244="","","Miểng")</f>
        <v/>
      </c>
      <c r="D6428">
        <f>IF('📋 MIỂNG TNC'!A1244="","",'📋 MIỂNG TNC'!H1244)</f>
        <v/>
      </c>
      <c r="E6428" t="e">
        <v>#VALUE!</v>
      </c>
      <c r="F6428">
        <f>IF('📋 MIỂNG TNC'!A1244="","",'📋 MIỂNG TNC'!J1244)</f>
        <v/>
      </c>
      <c r="G6428">
        <f>IF('📋 MIỂNG TNC'!A1244="","",'📋 MIỂNG TNC'!K1244)</f>
        <v/>
      </c>
      <c r="H6428">
        <f>IF('📋 MIỂNG TNC'!A1244="","",'📋 MIỂNG TNC'!L1244)</f>
        <v/>
      </c>
      <c r="I6428">
        <f>IF('📋 MIỂNG TNC'!A1244="","",'📋 MIỂNG TNC'!M1244)</f>
        <v/>
      </c>
      <c r="J6428">
        <f>IF('📋 MIỂNG TNC'!A1244="","",'📋 MIỂNG TNC'!D1244)</f>
        <v/>
      </c>
      <c r="L6428">
        <f>N(L6427)+IF(AND('🔎 TRA CỨU NHANH'!$C$2&lt;&gt;"",OR(ISNUMBER(SEARCH('🔎 TRA CỨU NHANH'!$C$2,$A6428)),ISNUMBER(SEARCH('🔎 TRA CỨU NHANH'!$C$2,$B6428)))),1,0)</f>
        <v/>
      </c>
      <c r="M6428">
        <f>IF(L6428&gt;N(L6427),L6428,"")</f>
        <v/>
      </c>
    </row>
    <row r="6429">
      <c r="A6429">
        <f>IF('📋 MIỂNG TNC'!A1245="","",'📋 MIỂNG TNC'!A1245)</f>
        <v/>
      </c>
      <c r="B6429">
        <f>IF('📋 MIỂNG TNC'!A1245="","",'📋 MIỂNG TNC'!P1245)</f>
        <v/>
      </c>
      <c r="C6429">
        <f>IF('📋 MIỂNG TNC'!A1245="","","Miểng")</f>
        <v/>
      </c>
      <c r="D6429">
        <f>IF('📋 MIỂNG TNC'!A1245="","",'📋 MIỂNG TNC'!H1245)</f>
        <v/>
      </c>
      <c r="E6429" t="e">
        <v>#VALUE!</v>
      </c>
      <c r="F6429">
        <f>IF('📋 MIỂNG TNC'!A1245="","",'📋 MIỂNG TNC'!J1245)</f>
        <v/>
      </c>
      <c r="G6429">
        <f>IF('📋 MIỂNG TNC'!A1245="","",'📋 MIỂNG TNC'!K1245)</f>
        <v/>
      </c>
      <c r="H6429">
        <f>IF('📋 MIỂNG TNC'!A1245="","",'📋 MIỂNG TNC'!L1245)</f>
        <v/>
      </c>
      <c r="I6429">
        <f>IF('📋 MIỂNG TNC'!A1245="","",'📋 MIỂNG TNC'!M1245)</f>
        <v/>
      </c>
      <c r="J6429">
        <f>IF('📋 MIỂNG TNC'!A1245="","",'📋 MIỂNG TNC'!D1245)</f>
        <v/>
      </c>
      <c r="L6429">
        <f>N(L6428)+IF(AND('🔎 TRA CỨU NHANH'!$C$2&lt;&gt;"",OR(ISNUMBER(SEARCH('🔎 TRA CỨU NHANH'!$C$2,$A6429)),ISNUMBER(SEARCH('🔎 TRA CỨU NHANH'!$C$2,$B6429)))),1,0)</f>
        <v/>
      </c>
      <c r="M6429">
        <f>IF(L6429&gt;N(L6428),L6429,"")</f>
        <v/>
      </c>
    </row>
    <row r="6430">
      <c r="A6430">
        <f>IF('📋 MIỂNG TNC'!A1246="","",'📋 MIỂNG TNC'!A1246)</f>
        <v/>
      </c>
      <c r="B6430">
        <f>IF('📋 MIỂNG TNC'!A1246="","",'📋 MIỂNG TNC'!P1246)</f>
        <v/>
      </c>
      <c r="C6430">
        <f>IF('📋 MIỂNG TNC'!A1246="","","Miểng")</f>
        <v/>
      </c>
      <c r="D6430">
        <f>IF('📋 MIỂNG TNC'!A1246="","",'📋 MIỂNG TNC'!H1246)</f>
        <v/>
      </c>
      <c r="E6430" t="e">
        <v>#VALUE!</v>
      </c>
      <c r="F6430">
        <f>IF('📋 MIỂNG TNC'!A1246="","",'📋 MIỂNG TNC'!J1246)</f>
        <v/>
      </c>
      <c r="G6430">
        <f>IF('📋 MIỂNG TNC'!A1246="","",'📋 MIỂNG TNC'!K1246)</f>
        <v/>
      </c>
      <c r="H6430">
        <f>IF('📋 MIỂNG TNC'!A1246="","",'📋 MIỂNG TNC'!L1246)</f>
        <v/>
      </c>
      <c r="I6430">
        <f>IF('📋 MIỂNG TNC'!A1246="","",'📋 MIỂNG TNC'!M1246)</f>
        <v/>
      </c>
      <c r="J6430">
        <f>IF('📋 MIỂNG TNC'!A1246="","",'📋 MIỂNG TNC'!D1246)</f>
        <v/>
      </c>
      <c r="L6430">
        <f>N(L6429)+IF(AND('🔎 TRA CỨU NHANH'!$C$2&lt;&gt;"",OR(ISNUMBER(SEARCH('🔎 TRA CỨU NHANH'!$C$2,$A6430)),ISNUMBER(SEARCH('🔎 TRA CỨU NHANH'!$C$2,$B6430)))),1,0)</f>
        <v/>
      </c>
      <c r="M6430">
        <f>IF(L6430&gt;N(L6429),L6430,"")</f>
        <v/>
      </c>
    </row>
    <row r="6431">
      <c r="A6431">
        <f>IF('📋 MIỂNG TNC'!A1247="","",'📋 MIỂNG TNC'!A1247)</f>
        <v/>
      </c>
      <c r="B6431">
        <f>IF('📋 MIỂNG TNC'!A1247="","",'📋 MIỂNG TNC'!P1247)</f>
        <v/>
      </c>
      <c r="C6431">
        <f>IF('📋 MIỂNG TNC'!A1247="","","Miểng")</f>
        <v/>
      </c>
      <c r="D6431">
        <f>IF('📋 MIỂNG TNC'!A1247="","",'📋 MIỂNG TNC'!H1247)</f>
        <v/>
      </c>
      <c r="E6431" t="e">
        <v>#VALUE!</v>
      </c>
      <c r="F6431">
        <f>IF('📋 MIỂNG TNC'!A1247="","",'📋 MIỂNG TNC'!J1247)</f>
        <v/>
      </c>
      <c r="G6431">
        <f>IF('📋 MIỂNG TNC'!A1247="","",'📋 MIỂNG TNC'!K1247)</f>
        <v/>
      </c>
      <c r="H6431">
        <f>IF('📋 MIỂNG TNC'!A1247="","",'📋 MIỂNG TNC'!L1247)</f>
        <v/>
      </c>
      <c r="I6431">
        <f>IF('📋 MIỂNG TNC'!A1247="","",'📋 MIỂNG TNC'!M1247)</f>
        <v/>
      </c>
      <c r="J6431">
        <f>IF('📋 MIỂNG TNC'!A1247="","",'📋 MIỂNG TNC'!D1247)</f>
        <v/>
      </c>
      <c r="L6431">
        <f>N(L6430)+IF(AND('🔎 TRA CỨU NHANH'!$C$2&lt;&gt;"",OR(ISNUMBER(SEARCH('🔎 TRA CỨU NHANH'!$C$2,$A6431)),ISNUMBER(SEARCH('🔎 TRA CỨU NHANH'!$C$2,$B6431)))),1,0)</f>
        <v/>
      </c>
      <c r="M6431">
        <f>IF(L6431&gt;N(L6430),L6431,"")</f>
        <v/>
      </c>
    </row>
    <row r="6432">
      <c r="A6432">
        <f>IF('📋 MIỂNG TNC'!A1248="","",'📋 MIỂNG TNC'!A1248)</f>
        <v/>
      </c>
      <c r="B6432">
        <f>IF('📋 MIỂNG TNC'!A1248="","",'📋 MIỂNG TNC'!P1248)</f>
        <v/>
      </c>
      <c r="C6432">
        <f>IF('📋 MIỂNG TNC'!A1248="","","Miểng")</f>
        <v/>
      </c>
      <c r="D6432">
        <f>IF('📋 MIỂNG TNC'!A1248="","",'📋 MIỂNG TNC'!H1248)</f>
        <v/>
      </c>
      <c r="E6432" t="e">
        <v>#VALUE!</v>
      </c>
      <c r="F6432">
        <f>IF('📋 MIỂNG TNC'!A1248="","",'📋 MIỂNG TNC'!J1248)</f>
        <v/>
      </c>
      <c r="G6432">
        <f>IF('📋 MIỂNG TNC'!A1248="","",'📋 MIỂNG TNC'!K1248)</f>
        <v/>
      </c>
      <c r="H6432">
        <f>IF('📋 MIỂNG TNC'!A1248="","",'📋 MIỂNG TNC'!L1248)</f>
        <v/>
      </c>
      <c r="I6432">
        <f>IF('📋 MIỂNG TNC'!A1248="","",'📋 MIỂNG TNC'!M1248)</f>
        <v/>
      </c>
      <c r="J6432">
        <f>IF('📋 MIỂNG TNC'!A1248="","",'📋 MIỂNG TNC'!D1248)</f>
        <v/>
      </c>
      <c r="L6432">
        <f>N(L6431)+IF(AND('🔎 TRA CỨU NHANH'!$C$2&lt;&gt;"",OR(ISNUMBER(SEARCH('🔎 TRA CỨU NHANH'!$C$2,$A6432)),ISNUMBER(SEARCH('🔎 TRA CỨU NHANH'!$C$2,$B6432)))),1,0)</f>
        <v/>
      </c>
      <c r="M6432">
        <f>IF(L6432&gt;N(L6431),L6432,"")</f>
        <v/>
      </c>
    </row>
    <row r="6433">
      <c r="A6433">
        <f>IF('📋 MIỂNG TNC'!A1249="","",'📋 MIỂNG TNC'!A1249)</f>
        <v/>
      </c>
      <c r="B6433">
        <f>IF('📋 MIỂNG TNC'!A1249="","",'📋 MIỂNG TNC'!P1249)</f>
        <v/>
      </c>
      <c r="C6433">
        <f>IF('📋 MIỂNG TNC'!A1249="","","Miểng")</f>
        <v/>
      </c>
      <c r="D6433">
        <f>IF('📋 MIỂNG TNC'!A1249="","",'📋 MIỂNG TNC'!H1249)</f>
        <v/>
      </c>
      <c r="E6433" t="e">
        <v>#VALUE!</v>
      </c>
      <c r="F6433" s="37">
        <f>IF('📋 MIỂNG TNC'!A1249="","",'📋 MIỂNG TNC'!J1249)</f>
        <v/>
      </c>
      <c r="G6433" s="37">
        <f>IF('📋 MIỂNG TNC'!A1249="","",'📋 MIỂNG TNC'!K1249)</f>
        <v/>
      </c>
      <c r="H6433" s="37">
        <f>IF('📋 MIỂNG TNC'!A1249="","",'📋 MIỂNG TNC'!L1249)</f>
        <v/>
      </c>
      <c r="I6433">
        <f>IF('📋 MIỂNG TNC'!A1249="","",'📋 MIỂNG TNC'!M1249)</f>
        <v/>
      </c>
      <c r="J6433">
        <f>IF('📋 MIỂNG TNC'!A1249="","",'📋 MIỂNG TNC'!D1249)</f>
        <v/>
      </c>
      <c r="L6433">
        <f>N(L6432)+IF(AND('🔎 TRA CỨU NHANH'!$C$2&lt;&gt;"",OR(ISNUMBER(SEARCH('🔎 TRA CỨU NHANH'!$C$2,$A6433)),ISNUMBER(SEARCH('🔎 TRA CỨU NHANH'!$C$2,$B6433)))),1,0)</f>
        <v/>
      </c>
      <c r="M6433">
        <f>IF(L6433&gt;N(L6432),L6433,"")</f>
        <v/>
      </c>
    </row>
    <row r="6434">
      <c r="A6434">
        <f>IF('📋 MIỂNG TNC'!A1250="","",'📋 MIỂNG TNC'!A1250)</f>
        <v/>
      </c>
      <c r="B6434">
        <f>IF('📋 MIỂNG TNC'!A1250="","",'📋 MIỂNG TNC'!P1250)</f>
        <v/>
      </c>
      <c r="C6434">
        <f>IF('📋 MIỂNG TNC'!A1250="","","Miểng")</f>
        <v/>
      </c>
      <c r="D6434">
        <f>IF('📋 MIỂNG TNC'!A1250="","",'📋 MIỂNG TNC'!H1250)</f>
        <v/>
      </c>
      <c r="E6434" t="e">
        <v>#VALUE!</v>
      </c>
      <c r="F6434">
        <f>IF('📋 MIỂNG TNC'!A1250="","",'📋 MIỂNG TNC'!J1250)</f>
        <v/>
      </c>
      <c r="G6434">
        <f>IF('📋 MIỂNG TNC'!A1250="","",'📋 MIỂNG TNC'!K1250)</f>
        <v/>
      </c>
      <c r="H6434">
        <f>IF('📋 MIỂNG TNC'!A1250="","",'📋 MIỂNG TNC'!L1250)</f>
        <v/>
      </c>
      <c r="I6434">
        <f>IF('📋 MIỂNG TNC'!A1250="","",'📋 MIỂNG TNC'!M1250)</f>
        <v/>
      </c>
      <c r="J6434">
        <f>IF('📋 MIỂNG TNC'!A1250="","",'📋 MIỂNG TNC'!D1250)</f>
        <v/>
      </c>
      <c r="L6434">
        <f>N(L6433)+IF(AND('🔎 TRA CỨU NHANH'!$C$2&lt;&gt;"",OR(ISNUMBER(SEARCH('🔎 TRA CỨU NHANH'!$C$2,$A6434)),ISNUMBER(SEARCH('🔎 TRA CỨU NHANH'!$C$2,$B6434)))),1,0)</f>
        <v/>
      </c>
      <c r="M6434">
        <f>IF(L6434&gt;N(L6433),L6434,"")</f>
        <v/>
      </c>
    </row>
    <row r="6435">
      <c r="A6435">
        <f>IF('📋 MIỂNG TNC'!A1251="","",'📋 MIỂNG TNC'!A1251)</f>
        <v/>
      </c>
      <c r="B6435">
        <f>IF('📋 MIỂNG TNC'!A1251="","",'📋 MIỂNG TNC'!P1251)</f>
        <v/>
      </c>
      <c r="C6435">
        <f>IF('📋 MIỂNG TNC'!A1251="","","Miểng")</f>
        <v/>
      </c>
      <c r="D6435">
        <f>IF('📋 MIỂNG TNC'!A1251="","",'📋 MIỂNG TNC'!H1251)</f>
        <v/>
      </c>
      <c r="E6435" t="e">
        <v>#VALUE!</v>
      </c>
      <c r="F6435">
        <f>IF('📋 MIỂNG TNC'!A1251="","",'📋 MIỂNG TNC'!J1251)</f>
        <v/>
      </c>
      <c r="G6435">
        <f>IF('📋 MIỂNG TNC'!A1251="","",'📋 MIỂNG TNC'!K1251)</f>
        <v/>
      </c>
      <c r="H6435">
        <f>IF('📋 MIỂNG TNC'!A1251="","",'📋 MIỂNG TNC'!L1251)</f>
        <v/>
      </c>
      <c r="I6435">
        <f>IF('📋 MIỂNG TNC'!A1251="","",'📋 MIỂNG TNC'!M1251)</f>
        <v/>
      </c>
      <c r="J6435">
        <f>IF('📋 MIỂNG TNC'!A1251="","",'📋 MIỂNG TNC'!D1251)</f>
        <v/>
      </c>
      <c r="L6435">
        <f>N(L6434)+IF(AND('🔎 TRA CỨU NHANH'!$C$2&lt;&gt;"",OR(ISNUMBER(SEARCH('🔎 TRA CỨU NHANH'!$C$2,$A6435)),ISNUMBER(SEARCH('🔎 TRA CỨU NHANH'!$C$2,$B6435)))),1,0)</f>
        <v/>
      </c>
      <c r="M6435">
        <f>IF(L6435&gt;N(L6434),L6435,"")</f>
        <v/>
      </c>
    </row>
    <row r="6436">
      <c r="A6436">
        <f>IF('📋 MIỂNG TNC'!A1252="","",'📋 MIỂNG TNC'!A1252)</f>
        <v/>
      </c>
      <c r="B6436">
        <f>IF('📋 MIỂNG TNC'!A1252="","",'📋 MIỂNG TNC'!P1252)</f>
        <v/>
      </c>
      <c r="C6436">
        <f>IF('📋 MIỂNG TNC'!A1252="","","Miểng")</f>
        <v/>
      </c>
      <c r="D6436">
        <f>IF('📋 MIỂNG TNC'!A1252="","",'📋 MIỂNG TNC'!H1252)</f>
        <v/>
      </c>
      <c r="E6436" t="e">
        <v>#VALUE!</v>
      </c>
      <c r="F6436" s="37">
        <f>IF('📋 MIỂNG TNC'!A1252="","",'📋 MIỂNG TNC'!J1252)</f>
        <v/>
      </c>
      <c r="G6436" s="37">
        <f>IF('📋 MIỂNG TNC'!A1252="","",'📋 MIỂNG TNC'!K1252)</f>
        <v/>
      </c>
      <c r="H6436" s="37">
        <f>IF('📋 MIỂNG TNC'!A1252="","",'📋 MIỂNG TNC'!L1252)</f>
        <v/>
      </c>
      <c r="I6436">
        <f>IF('📋 MIỂNG TNC'!A1252="","",'📋 MIỂNG TNC'!M1252)</f>
        <v/>
      </c>
      <c r="J6436">
        <f>IF('📋 MIỂNG TNC'!A1252="","",'📋 MIỂNG TNC'!D1252)</f>
        <v/>
      </c>
      <c r="L6436">
        <f>N(L6435)+IF(AND('🔎 TRA CỨU NHANH'!$C$2&lt;&gt;"",OR(ISNUMBER(SEARCH('🔎 TRA CỨU NHANH'!$C$2,$A6436)),ISNUMBER(SEARCH('🔎 TRA CỨU NHANH'!$C$2,$B6436)))),1,0)</f>
        <v/>
      </c>
      <c r="M6436">
        <f>IF(L6436&gt;N(L6435),L6436,"")</f>
        <v/>
      </c>
    </row>
    <row r="6437">
      <c r="A6437">
        <f>IF('📋 MIỂNG TNC'!A1253="","",'📋 MIỂNG TNC'!A1253)</f>
        <v/>
      </c>
      <c r="B6437">
        <f>IF('📋 MIỂNG TNC'!A1253="","",'📋 MIỂNG TNC'!P1253)</f>
        <v/>
      </c>
      <c r="C6437">
        <f>IF('📋 MIỂNG TNC'!A1253="","","Miểng")</f>
        <v/>
      </c>
      <c r="D6437">
        <f>IF('📋 MIỂNG TNC'!A1253="","",'📋 MIỂNG TNC'!H1253)</f>
        <v/>
      </c>
      <c r="E6437" t="e">
        <v>#VALUE!</v>
      </c>
      <c r="F6437" s="37">
        <f>IF('📋 MIỂNG TNC'!A1253="","",'📋 MIỂNG TNC'!J1253)</f>
        <v/>
      </c>
      <c r="G6437" s="37">
        <f>IF('📋 MIỂNG TNC'!A1253="","",'📋 MIỂNG TNC'!K1253)</f>
        <v/>
      </c>
      <c r="H6437" s="37">
        <f>IF('📋 MIỂNG TNC'!A1253="","",'📋 MIỂNG TNC'!L1253)</f>
        <v/>
      </c>
      <c r="I6437">
        <f>IF('📋 MIỂNG TNC'!A1253="","",'📋 MIỂNG TNC'!M1253)</f>
        <v/>
      </c>
      <c r="J6437">
        <f>IF('📋 MIỂNG TNC'!A1253="","",'📋 MIỂNG TNC'!D1253)</f>
        <v/>
      </c>
      <c r="L6437">
        <f>N(L6436)+IF(AND('🔎 TRA CỨU NHANH'!$C$2&lt;&gt;"",OR(ISNUMBER(SEARCH('🔎 TRA CỨU NHANH'!$C$2,$A6437)),ISNUMBER(SEARCH('🔎 TRA CỨU NHANH'!$C$2,$B6437)))),1,0)</f>
        <v/>
      </c>
      <c r="M6437">
        <f>IF(L6437&gt;N(L6436),L6437,"")</f>
        <v/>
      </c>
    </row>
    <row r="6438">
      <c r="A6438">
        <f>IF('📋 MIỂNG TNC'!A1254="","",'📋 MIỂNG TNC'!A1254)</f>
        <v/>
      </c>
      <c r="B6438">
        <f>IF('📋 MIỂNG TNC'!A1254="","",'📋 MIỂNG TNC'!P1254)</f>
        <v/>
      </c>
      <c r="C6438">
        <f>IF('📋 MIỂNG TNC'!A1254="","","Miểng")</f>
        <v/>
      </c>
      <c r="D6438">
        <f>IF('📋 MIỂNG TNC'!A1254="","",'📋 MIỂNG TNC'!H1254)</f>
        <v/>
      </c>
      <c r="E6438" t="e">
        <v>#VALUE!</v>
      </c>
      <c r="F6438" s="37">
        <f>IF('📋 MIỂNG TNC'!A1254="","",'📋 MIỂNG TNC'!J1254)</f>
        <v/>
      </c>
      <c r="G6438" s="37">
        <f>IF('📋 MIỂNG TNC'!A1254="","",'📋 MIỂNG TNC'!K1254)</f>
        <v/>
      </c>
      <c r="H6438" s="37">
        <f>IF('📋 MIỂNG TNC'!A1254="","",'📋 MIỂNG TNC'!L1254)</f>
        <v/>
      </c>
      <c r="I6438">
        <f>IF('📋 MIỂNG TNC'!A1254="","",'📋 MIỂNG TNC'!M1254)</f>
        <v/>
      </c>
      <c r="J6438">
        <f>IF('📋 MIỂNG TNC'!A1254="","",'📋 MIỂNG TNC'!D1254)</f>
        <v/>
      </c>
      <c r="L6438">
        <f>N(L6437)+IF(AND('🔎 TRA CỨU NHANH'!$C$2&lt;&gt;"",OR(ISNUMBER(SEARCH('🔎 TRA CỨU NHANH'!$C$2,$A6438)),ISNUMBER(SEARCH('🔎 TRA CỨU NHANH'!$C$2,$B6438)))),1,0)</f>
        <v/>
      </c>
      <c r="M6438">
        <f>IF(L6438&gt;N(L6437),L6438,"")</f>
        <v/>
      </c>
    </row>
    <row r="6439">
      <c r="A6439">
        <f>IF('📋 MIỂNG TNC'!A1255="","",'📋 MIỂNG TNC'!A1255)</f>
        <v/>
      </c>
      <c r="B6439">
        <f>IF('📋 MIỂNG TNC'!A1255="","",'📋 MIỂNG TNC'!P1255)</f>
        <v/>
      </c>
      <c r="C6439">
        <f>IF('📋 MIỂNG TNC'!A1255="","","Miểng")</f>
        <v/>
      </c>
      <c r="D6439">
        <f>IF('📋 MIỂNG TNC'!A1255="","",'📋 MIỂNG TNC'!H1255)</f>
        <v/>
      </c>
      <c r="E6439" t="e">
        <v>#VALUE!</v>
      </c>
      <c r="F6439">
        <f>IF('📋 MIỂNG TNC'!A1255="","",'📋 MIỂNG TNC'!J1255)</f>
        <v/>
      </c>
      <c r="G6439">
        <f>IF('📋 MIỂNG TNC'!A1255="","",'📋 MIỂNG TNC'!K1255)</f>
        <v/>
      </c>
      <c r="H6439">
        <f>IF('📋 MIỂNG TNC'!A1255="","",'📋 MIỂNG TNC'!L1255)</f>
        <v/>
      </c>
      <c r="I6439">
        <f>IF('📋 MIỂNG TNC'!A1255="","",'📋 MIỂNG TNC'!M1255)</f>
        <v/>
      </c>
      <c r="J6439">
        <f>IF('📋 MIỂNG TNC'!A1255="","",'📋 MIỂNG TNC'!D1255)</f>
        <v/>
      </c>
      <c r="L6439">
        <f>N(L6438)+IF(AND('🔎 TRA CỨU NHANH'!$C$2&lt;&gt;"",OR(ISNUMBER(SEARCH('🔎 TRA CỨU NHANH'!$C$2,$A6439)),ISNUMBER(SEARCH('🔎 TRA CỨU NHANH'!$C$2,$B6439)))),1,0)</f>
        <v/>
      </c>
      <c r="M6439">
        <f>IF(L6439&gt;N(L6438),L6439,"")</f>
        <v/>
      </c>
    </row>
    <row r="6440">
      <c r="A6440">
        <f>IF('📋 MIỂNG TNC'!A1256="","",'📋 MIỂNG TNC'!A1256)</f>
        <v/>
      </c>
      <c r="B6440">
        <f>IF('📋 MIỂNG TNC'!A1256="","",'📋 MIỂNG TNC'!P1256)</f>
        <v/>
      </c>
      <c r="C6440">
        <f>IF('📋 MIỂNG TNC'!A1256="","","Miểng")</f>
        <v/>
      </c>
      <c r="D6440">
        <f>IF('📋 MIỂNG TNC'!A1256="","",'📋 MIỂNG TNC'!H1256)</f>
        <v/>
      </c>
      <c r="E6440" t="e">
        <v>#VALUE!</v>
      </c>
      <c r="F6440">
        <f>IF('📋 MIỂNG TNC'!A1256="","",'📋 MIỂNG TNC'!J1256)</f>
        <v/>
      </c>
      <c r="G6440">
        <f>IF('📋 MIỂNG TNC'!A1256="","",'📋 MIỂNG TNC'!K1256)</f>
        <v/>
      </c>
      <c r="H6440">
        <f>IF('📋 MIỂNG TNC'!A1256="","",'📋 MIỂNG TNC'!L1256)</f>
        <v/>
      </c>
      <c r="I6440">
        <f>IF('📋 MIỂNG TNC'!A1256="","",'📋 MIỂNG TNC'!M1256)</f>
        <v/>
      </c>
      <c r="J6440">
        <f>IF('📋 MIỂNG TNC'!A1256="","",'📋 MIỂNG TNC'!D1256)</f>
        <v/>
      </c>
      <c r="L6440">
        <f>N(L6439)+IF(AND('🔎 TRA CỨU NHANH'!$C$2&lt;&gt;"",OR(ISNUMBER(SEARCH('🔎 TRA CỨU NHANH'!$C$2,$A6440)),ISNUMBER(SEARCH('🔎 TRA CỨU NHANH'!$C$2,$B6440)))),1,0)</f>
        <v/>
      </c>
      <c r="M6440">
        <f>IF(L6440&gt;N(L6439),L6440,"")</f>
        <v/>
      </c>
    </row>
    <row r="6441">
      <c r="A6441">
        <f>IF('📋 MIỂNG TNC'!A1257="","",'📋 MIỂNG TNC'!A1257)</f>
        <v/>
      </c>
      <c r="B6441">
        <f>IF('📋 MIỂNG TNC'!A1257="","",'📋 MIỂNG TNC'!P1257)</f>
        <v/>
      </c>
      <c r="C6441">
        <f>IF('📋 MIỂNG TNC'!A1257="","","Miểng")</f>
        <v/>
      </c>
      <c r="D6441">
        <f>IF('📋 MIỂNG TNC'!A1257="","",'📋 MIỂNG TNC'!H1257)</f>
        <v/>
      </c>
      <c r="E6441" t="e">
        <v>#VALUE!</v>
      </c>
      <c r="F6441" s="37">
        <f>IF('📋 MIỂNG TNC'!A1257="","",'📋 MIỂNG TNC'!J1257)</f>
        <v/>
      </c>
      <c r="G6441" s="37">
        <f>IF('📋 MIỂNG TNC'!A1257="","",'📋 MIỂNG TNC'!K1257)</f>
        <v/>
      </c>
      <c r="H6441" s="37">
        <f>IF('📋 MIỂNG TNC'!A1257="","",'📋 MIỂNG TNC'!L1257)</f>
        <v/>
      </c>
      <c r="I6441">
        <f>IF('📋 MIỂNG TNC'!A1257="","",'📋 MIỂNG TNC'!M1257)</f>
        <v/>
      </c>
      <c r="J6441">
        <f>IF('📋 MIỂNG TNC'!A1257="","",'📋 MIỂNG TNC'!D1257)</f>
        <v/>
      </c>
      <c r="L6441">
        <f>N(L6440)+IF(AND('🔎 TRA CỨU NHANH'!$C$2&lt;&gt;"",OR(ISNUMBER(SEARCH('🔎 TRA CỨU NHANH'!$C$2,$A6441)),ISNUMBER(SEARCH('🔎 TRA CỨU NHANH'!$C$2,$B6441)))),1,0)</f>
        <v/>
      </c>
      <c r="M6441">
        <f>IF(L6441&gt;N(L6440),L6441,"")</f>
        <v/>
      </c>
    </row>
    <row r="6442">
      <c r="A6442">
        <f>IF('📋 MIỂNG TNC'!A1258="","",'📋 MIỂNG TNC'!A1258)</f>
        <v/>
      </c>
      <c r="B6442">
        <f>IF('📋 MIỂNG TNC'!A1258="","",'📋 MIỂNG TNC'!P1258)</f>
        <v/>
      </c>
      <c r="C6442">
        <f>IF('📋 MIỂNG TNC'!A1258="","","Miểng")</f>
        <v/>
      </c>
      <c r="D6442">
        <f>IF('📋 MIỂNG TNC'!A1258="","",'📋 MIỂNG TNC'!H1258)</f>
        <v/>
      </c>
      <c r="E6442" t="e">
        <v>#VALUE!</v>
      </c>
      <c r="F6442" s="37">
        <f>IF('📋 MIỂNG TNC'!A1258="","",'📋 MIỂNG TNC'!J1258)</f>
        <v/>
      </c>
      <c r="G6442" s="37">
        <f>IF('📋 MIỂNG TNC'!A1258="","",'📋 MIỂNG TNC'!K1258)</f>
        <v/>
      </c>
      <c r="H6442" s="37">
        <f>IF('📋 MIỂNG TNC'!A1258="","",'📋 MIỂNG TNC'!L1258)</f>
        <v/>
      </c>
      <c r="I6442">
        <f>IF('📋 MIỂNG TNC'!A1258="","",'📋 MIỂNG TNC'!M1258)</f>
        <v/>
      </c>
      <c r="J6442">
        <f>IF('📋 MIỂNG TNC'!A1258="","",'📋 MIỂNG TNC'!D1258)</f>
        <v/>
      </c>
      <c r="L6442">
        <f>N(L6441)+IF(AND('🔎 TRA CỨU NHANH'!$C$2&lt;&gt;"",OR(ISNUMBER(SEARCH('🔎 TRA CỨU NHANH'!$C$2,$A6442)),ISNUMBER(SEARCH('🔎 TRA CỨU NHANH'!$C$2,$B6442)))),1,0)</f>
        <v/>
      </c>
      <c r="M6442">
        <f>IF(L6442&gt;N(L6441),L6442,"")</f>
        <v/>
      </c>
    </row>
    <row r="6443">
      <c r="A6443">
        <f>IF('📋 MIỂNG TNC'!A1259="","",'📋 MIỂNG TNC'!A1259)</f>
        <v/>
      </c>
      <c r="B6443">
        <f>IF('📋 MIỂNG TNC'!A1259="","",'📋 MIỂNG TNC'!P1259)</f>
        <v/>
      </c>
      <c r="C6443">
        <f>IF('📋 MIỂNG TNC'!A1259="","","Miểng")</f>
        <v/>
      </c>
      <c r="D6443">
        <f>IF('📋 MIỂNG TNC'!A1259="","",'📋 MIỂNG TNC'!H1259)</f>
        <v/>
      </c>
      <c r="E6443" t="e">
        <v>#VALUE!</v>
      </c>
      <c r="F6443" s="37">
        <f>IF('📋 MIỂNG TNC'!A1259="","",'📋 MIỂNG TNC'!J1259)</f>
        <v/>
      </c>
      <c r="G6443" s="37">
        <f>IF('📋 MIỂNG TNC'!A1259="","",'📋 MIỂNG TNC'!K1259)</f>
        <v/>
      </c>
      <c r="H6443" s="37">
        <f>IF('📋 MIỂNG TNC'!A1259="","",'📋 MIỂNG TNC'!L1259)</f>
        <v/>
      </c>
      <c r="I6443">
        <f>IF('📋 MIỂNG TNC'!A1259="","",'📋 MIỂNG TNC'!M1259)</f>
        <v/>
      </c>
      <c r="J6443">
        <f>IF('📋 MIỂNG TNC'!A1259="","",'📋 MIỂNG TNC'!D1259)</f>
        <v/>
      </c>
      <c r="L6443">
        <f>N(L6442)+IF(AND('🔎 TRA CỨU NHANH'!$C$2&lt;&gt;"",OR(ISNUMBER(SEARCH('🔎 TRA CỨU NHANH'!$C$2,$A6443)),ISNUMBER(SEARCH('🔎 TRA CỨU NHANH'!$C$2,$B6443)))),1,0)</f>
        <v/>
      </c>
      <c r="M6443">
        <f>IF(L6443&gt;N(L6442),L6443,"")</f>
        <v/>
      </c>
    </row>
    <row r="6444">
      <c r="A6444">
        <f>IF('📋 MIỂNG TNC'!A1260="","",'📋 MIỂNG TNC'!A1260)</f>
        <v/>
      </c>
      <c r="B6444">
        <f>IF('📋 MIỂNG TNC'!A1260="","",'📋 MIỂNG TNC'!P1260)</f>
        <v/>
      </c>
      <c r="C6444">
        <f>IF('📋 MIỂNG TNC'!A1260="","","Miểng")</f>
        <v/>
      </c>
      <c r="D6444">
        <f>IF('📋 MIỂNG TNC'!A1260="","",'📋 MIỂNG TNC'!H1260)</f>
        <v/>
      </c>
      <c r="E6444" t="e">
        <v>#VALUE!</v>
      </c>
      <c r="F6444">
        <f>IF('📋 MIỂNG TNC'!A1260="","",'📋 MIỂNG TNC'!J1260)</f>
        <v/>
      </c>
      <c r="G6444">
        <f>IF('📋 MIỂNG TNC'!A1260="","",'📋 MIỂNG TNC'!K1260)</f>
        <v/>
      </c>
      <c r="H6444">
        <f>IF('📋 MIỂNG TNC'!A1260="","",'📋 MIỂNG TNC'!L1260)</f>
        <v/>
      </c>
      <c r="I6444">
        <f>IF('📋 MIỂNG TNC'!A1260="","",'📋 MIỂNG TNC'!M1260)</f>
        <v/>
      </c>
      <c r="J6444">
        <f>IF('📋 MIỂNG TNC'!A1260="","",'📋 MIỂNG TNC'!D1260)</f>
        <v/>
      </c>
      <c r="L6444">
        <f>N(L6443)+IF(AND('🔎 TRA CỨU NHANH'!$C$2&lt;&gt;"",OR(ISNUMBER(SEARCH('🔎 TRA CỨU NHANH'!$C$2,$A6444)),ISNUMBER(SEARCH('🔎 TRA CỨU NHANH'!$C$2,$B6444)))),1,0)</f>
        <v/>
      </c>
      <c r="M6444">
        <f>IF(L6444&gt;N(L6443),L6444,"")</f>
        <v/>
      </c>
    </row>
    <row r="6445">
      <c r="A6445">
        <f>IF('📋 MIỂNG TNC'!A1261="","",'📋 MIỂNG TNC'!A1261)</f>
        <v/>
      </c>
      <c r="B6445">
        <f>IF('📋 MIỂNG TNC'!A1261="","",'📋 MIỂNG TNC'!P1261)</f>
        <v/>
      </c>
      <c r="C6445">
        <f>IF('📋 MIỂNG TNC'!A1261="","","Miểng")</f>
        <v/>
      </c>
      <c r="D6445">
        <f>IF('📋 MIỂNG TNC'!A1261="","",'📋 MIỂNG TNC'!H1261)</f>
        <v/>
      </c>
      <c r="E6445" t="e">
        <v>#VALUE!</v>
      </c>
      <c r="F6445">
        <f>IF('📋 MIỂNG TNC'!A1261="","",'📋 MIỂNG TNC'!J1261)</f>
        <v/>
      </c>
      <c r="G6445">
        <f>IF('📋 MIỂNG TNC'!A1261="","",'📋 MIỂNG TNC'!K1261)</f>
        <v/>
      </c>
      <c r="H6445">
        <f>IF('📋 MIỂNG TNC'!A1261="","",'📋 MIỂNG TNC'!L1261)</f>
        <v/>
      </c>
      <c r="I6445">
        <f>IF('📋 MIỂNG TNC'!A1261="","",'📋 MIỂNG TNC'!M1261)</f>
        <v/>
      </c>
      <c r="J6445">
        <f>IF('📋 MIỂNG TNC'!A1261="","",'📋 MIỂNG TNC'!D1261)</f>
        <v/>
      </c>
      <c r="L6445">
        <f>N(L6444)+IF(AND('🔎 TRA CỨU NHANH'!$C$2&lt;&gt;"",OR(ISNUMBER(SEARCH('🔎 TRA CỨU NHANH'!$C$2,$A6445)),ISNUMBER(SEARCH('🔎 TRA CỨU NHANH'!$C$2,$B6445)))),1,0)</f>
        <v/>
      </c>
      <c r="M6445">
        <f>IF(L6445&gt;N(L6444),L6445,"")</f>
        <v/>
      </c>
    </row>
    <row r="6446">
      <c r="A6446">
        <f>IF('📋 MIỂNG TNC'!A1262="","",'📋 MIỂNG TNC'!A1262)</f>
        <v/>
      </c>
      <c r="B6446">
        <f>IF('📋 MIỂNG TNC'!A1262="","",'📋 MIỂNG TNC'!P1262)</f>
        <v/>
      </c>
      <c r="C6446">
        <f>IF('📋 MIỂNG TNC'!A1262="","","Miểng")</f>
        <v/>
      </c>
      <c r="D6446">
        <f>IF('📋 MIỂNG TNC'!A1262="","",'📋 MIỂNG TNC'!H1262)</f>
        <v/>
      </c>
      <c r="E6446" t="e">
        <v>#VALUE!</v>
      </c>
      <c r="F6446" s="37">
        <f>IF('📋 MIỂNG TNC'!A1262="","",'📋 MIỂNG TNC'!J1262)</f>
        <v/>
      </c>
      <c r="G6446" s="37">
        <f>IF('📋 MIỂNG TNC'!A1262="","",'📋 MIỂNG TNC'!K1262)</f>
        <v/>
      </c>
      <c r="H6446" s="37">
        <f>IF('📋 MIỂNG TNC'!A1262="","",'📋 MIỂNG TNC'!L1262)</f>
        <v/>
      </c>
      <c r="I6446">
        <f>IF('📋 MIỂNG TNC'!A1262="","",'📋 MIỂNG TNC'!M1262)</f>
        <v/>
      </c>
      <c r="J6446">
        <f>IF('📋 MIỂNG TNC'!A1262="","",'📋 MIỂNG TNC'!D1262)</f>
        <v/>
      </c>
      <c r="L6446">
        <f>N(L6445)+IF(AND('🔎 TRA CỨU NHANH'!$C$2&lt;&gt;"",OR(ISNUMBER(SEARCH('🔎 TRA CỨU NHANH'!$C$2,$A6446)),ISNUMBER(SEARCH('🔎 TRA CỨU NHANH'!$C$2,$B6446)))),1,0)</f>
        <v/>
      </c>
      <c r="M6446">
        <f>IF(L6446&gt;N(L6445),L6446,"")</f>
        <v/>
      </c>
    </row>
    <row r="6447">
      <c r="A6447">
        <f>IF('📋 MIỂNG TNC'!A1263="","",'📋 MIỂNG TNC'!A1263)</f>
        <v/>
      </c>
      <c r="B6447">
        <f>IF('📋 MIỂNG TNC'!A1263="","",'📋 MIỂNG TNC'!P1263)</f>
        <v/>
      </c>
      <c r="C6447">
        <f>IF('📋 MIỂNG TNC'!A1263="","","Miểng")</f>
        <v/>
      </c>
      <c r="D6447">
        <f>IF('📋 MIỂNG TNC'!A1263="","",'📋 MIỂNG TNC'!H1263)</f>
        <v/>
      </c>
      <c r="E6447" t="e">
        <v>#VALUE!</v>
      </c>
      <c r="F6447">
        <f>IF('📋 MIỂNG TNC'!A1263="","",'📋 MIỂNG TNC'!J1263)</f>
        <v/>
      </c>
      <c r="G6447">
        <f>IF('📋 MIỂNG TNC'!A1263="","",'📋 MIỂNG TNC'!K1263)</f>
        <v/>
      </c>
      <c r="H6447">
        <f>IF('📋 MIỂNG TNC'!A1263="","",'📋 MIỂNG TNC'!L1263)</f>
        <v/>
      </c>
      <c r="I6447">
        <f>IF('📋 MIỂNG TNC'!A1263="","",'📋 MIỂNG TNC'!M1263)</f>
        <v/>
      </c>
      <c r="J6447">
        <f>IF('📋 MIỂNG TNC'!A1263="","",'📋 MIỂNG TNC'!D1263)</f>
        <v/>
      </c>
      <c r="L6447">
        <f>N(L6446)+IF(AND('🔎 TRA CỨU NHANH'!$C$2&lt;&gt;"",OR(ISNUMBER(SEARCH('🔎 TRA CỨU NHANH'!$C$2,$A6447)),ISNUMBER(SEARCH('🔎 TRA CỨU NHANH'!$C$2,$B6447)))),1,0)</f>
        <v/>
      </c>
      <c r="M6447">
        <f>IF(L6447&gt;N(L6446),L6447,"")</f>
        <v/>
      </c>
    </row>
    <row r="6448">
      <c r="A6448">
        <f>IF('📋 MIỂNG TNC'!A1264="","",'📋 MIỂNG TNC'!A1264)</f>
        <v/>
      </c>
      <c r="B6448">
        <f>IF('📋 MIỂNG TNC'!A1264="","",'📋 MIỂNG TNC'!P1264)</f>
        <v/>
      </c>
      <c r="C6448">
        <f>IF('📋 MIỂNG TNC'!A1264="","","Miểng")</f>
        <v/>
      </c>
      <c r="D6448">
        <f>IF('📋 MIỂNG TNC'!A1264="","",'📋 MIỂNG TNC'!H1264)</f>
        <v/>
      </c>
      <c r="E6448" t="e">
        <v>#VALUE!</v>
      </c>
      <c r="F6448">
        <f>IF('📋 MIỂNG TNC'!A1264="","",'📋 MIỂNG TNC'!J1264)</f>
        <v/>
      </c>
      <c r="G6448">
        <f>IF('📋 MIỂNG TNC'!A1264="","",'📋 MIỂNG TNC'!K1264)</f>
        <v/>
      </c>
      <c r="H6448">
        <f>IF('📋 MIỂNG TNC'!A1264="","",'📋 MIỂNG TNC'!L1264)</f>
        <v/>
      </c>
      <c r="I6448">
        <f>IF('📋 MIỂNG TNC'!A1264="","",'📋 MIỂNG TNC'!M1264)</f>
        <v/>
      </c>
      <c r="J6448">
        <f>IF('📋 MIỂNG TNC'!A1264="","",'📋 MIỂNG TNC'!D1264)</f>
        <v/>
      </c>
      <c r="L6448">
        <f>N(L6447)+IF(AND('🔎 TRA CỨU NHANH'!$C$2&lt;&gt;"",OR(ISNUMBER(SEARCH('🔎 TRA CỨU NHANH'!$C$2,$A6448)),ISNUMBER(SEARCH('🔎 TRA CỨU NHANH'!$C$2,$B6448)))),1,0)</f>
        <v/>
      </c>
      <c r="M6448">
        <f>IF(L6448&gt;N(L6447),L6448,"")</f>
        <v/>
      </c>
    </row>
    <row r="6449">
      <c r="A6449">
        <f>IF('📋 MIỂNG TNC'!A1265="","",'📋 MIỂNG TNC'!A1265)</f>
        <v/>
      </c>
      <c r="B6449">
        <f>IF('📋 MIỂNG TNC'!A1265="","",'📋 MIỂNG TNC'!P1265)</f>
        <v/>
      </c>
      <c r="C6449">
        <f>IF('📋 MIỂNG TNC'!A1265="","","Miểng")</f>
        <v/>
      </c>
      <c r="D6449">
        <f>IF('📋 MIỂNG TNC'!A1265="","",'📋 MIỂNG TNC'!H1265)</f>
        <v/>
      </c>
      <c r="E6449" t="e">
        <v>#VALUE!</v>
      </c>
      <c r="F6449">
        <f>IF('📋 MIỂNG TNC'!A1265="","",'📋 MIỂNG TNC'!J1265)</f>
        <v/>
      </c>
      <c r="G6449">
        <f>IF('📋 MIỂNG TNC'!A1265="","",'📋 MIỂNG TNC'!K1265)</f>
        <v/>
      </c>
      <c r="H6449">
        <f>IF('📋 MIỂNG TNC'!A1265="","",'📋 MIỂNG TNC'!L1265)</f>
        <v/>
      </c>
      <c r="I6449">
        <f>IF('📋 MIỂNG TNC'!A1265="","",'📋 MIỂNG TNC'!M1265)</f>
        <v/>
      </c>
      <c r="J6449">
        <f>IF('📋 MIỂNG TNC'!A1265="","",'📋 MIỂNG TNC'!D1265)</f>
        <v/>
      </c>
      <c r="L6449">
        <f>N(L6448)+IF(AND('🔎 TRA CỨU NHANH'!$C$2&lt;&gt;"",OR(ISNUMBER(SEARCH('🔎 TRA CỨU NHANH'!$C$2,$A6449)),ISNUMBER(SEARCH('🔎 TRA CỨU NHANH'!$C$2,$B6449)))),1,0)</f>
        <v/>
      </c>
      <c r="M6449">
        <f>IF(L6449&gt;N(L6448),L6449,"")</f>
        <v/>
      </c>
    </row>
    <row r="6450">
      <c r="A6450">
        <f>IF('📋 MIỂNG TNC'!A1266="","",'📋 MIỂNG TNC'!A1266)</f>
        <v/>
      </c>
      <c r="B6450">
        <f>IF('📋 MIỂNG TNC'!A1266="","",'📋 MIỂNG TNC'!P1266)</f>
        <v/>
      </c>
      <c r="C6450">
        <f>IF('📋 MIỂNG TNC'!A1266="","","Miểng")</f>
        <v/>
      </c>
      <c r="D6450">
        <f>IF('📋 MIỂNG TNC'!A1266="","",'📋 MIỂNG TNC'!H1266)</f>
        <v/>
      </c>
      <c r="E6450" t="e">
        <v>#VALUE!</v>
      </c>
      <c r="F6450">
        <f>IF('📋 MIỂNG TNC'!A1266="","",'📋 MIỂNG TNC'!J1266)</f>
        <v/>
      </c>
      <c r="G6450">
        <f>IF('📋 MIỂNG TNC'!A1266="","",'📋 MIỂNG TNC'!K1266)</f>
        <v/>
      </c>
      <c r="H6450">
        <f>IF('📋 MIỂNG TNC'!A1266="","",'📋 MIỂNG TNC'!L1266)</f>
        <v/>
      </c>
      <c r="I6450">
        <f>IF('📋 MIỂNG TNC'!A1266="","",'📋 MIỂNG TNC'!M1266)</f>
        <v/>
      </c>
      <c r="J6450">
        <f>IF('📋 MIỂNG TNC'!A1266="","",'📋 MIỂNG TNC'!D1266)</f>
        <v/>
      </c>
      <c r="L6450">
        <f>N(L6449)+IF(AND('🔎 TRA CỨU NHANH'!$C$2&lt;&gt;"",OR(ISNUMBER(SEARCH('🔎 TRA CỨU NHANH'!$C$2,$A6450)),ISNUMBER(SEARCH('🔎 TRA CỨU NHANH'!$C$2,$B6450)))),1,0)</f>
        <v/>
      </c>
      <c r="M6450">
        <f>IF(L6450&gt;N(L6449),L6450,"")</f>
        <v/>
      </c>
    </row>
    <row r="6451">
      <c r="A6451">
        <f>IF('📋 MIỂNG TNC'!A1267="","",'📋 MIỂNG TNC'!A1267)</f>
        <v/>
      </c>
      <c r="B6451">
        <f>IF('📋 MIỂNG TNC'!A1267="","",'📋 MIỂNG TNC'!P1267)</f>
        <v/>
      </c>
      <c r="C6451">
        <f>IF('📋 MIỂNG TNC'!A1267="","","Miểng")</f>
        <v/>
      </c>
      <c r="D6451">
        <f>IF('📋 MIỂNG TNC'!A1267="","",'📋 MIỂNG TNC'!H1267)</f>
        <v/>
      </c>
      <c r="E6451" t="e">
        <v>#VALUE!</v>
      </c>
      <c r="F6451" s="37">
        <f>IF('📋 MIỂNG TNC'!A1267="","",'📋 MIỂNG TNC'!J1267)</f>
        <v/>
      </c>
      <c r="G6451" s="37">
        <f>IF('📋 MIỂNG TNC'!A1267="","",'📋 MIỂNG TNC'!K1267)</f>
        <v/>
      </c>
      <c r="H6451" s="37">
        <f>IF('📋 MIỂNG TNC'!A1267="","",'📋 MIỂNG TNC'!L1267)</f>
        <v/>
      </c>
      <c r="I6451">
        <f>IF('📋 MIỂNG TNC'!A1267="","",'📋 MIỂNG TNC'!M1267)</f>
        <v/>
      </c>
      <c r="J6451">
        <f>IF('📋 MIỂNG TNC'!A1267="","",'📋 MIỂNG TNC'!D1267)</f>
        <v/>
      </c>
      <c r="L6451">
        <f>N(L6450)+IF(AND('🔎 TRA CỨU NHANH'!$C$2&lt;&gt;"",OR(ISNUMBER(SEARCH('🔎 TRA CỨU NHANH'!$C$2,$A6451)),ISNUMBER(SEARCH('🔎 TRA CỨU NHANH'!$C$2,$B6451)))),1,0)</f>
        <v/>
      </c>
      <c r="M6451">
        <f>IF(L6451&gt;N(L6450),L6451,"")</f>
        <v/>
      </c>
    </row>
    <row r="6452">
      <c r="A6452">
        <f>IF('📋 MIỂNG TNC'!A1268="","",'📋 MIỂNG TNC'!A1268)</f>
        <v/>
      </c>
      <c r="B6452">
        <f>IF('📋 MIỂNG TNC'!A1268="","",'📋 MIỂNG TNC'!P1268)</f>
        <v/>
      </c>
      <c r="C6452">
        <f>IF('📋 MIỂNG TNC'!A1268="","","Miểng")</f>
        <v/>
      </c>
      <c r="D6452">
        <f>IF('📋 MIỂNG TNC'!A1268="","",'📋 MIỂNG TNC'!H1268)</f>
        <v/>
      </c>
      <c r="E6452" t="e">
        <v>#VALUE!</v>
      </c>
      <c r="F6452">
        <f>IF('📋 MIỂNG TNC'!A1268="","",'📋 MIỂNG TNC'!J1268)</f>
        <v/>
      </c>
      <c r="G6452">
        <f>IF('📋 MIỂNG TNC'!A1268="","",'📋 MIỂNG TNC'!K1268)</f>
        <v/>
      </c>
      <c r="H6452">
        <f>IF('📋 MIỂNG TNC'!A1268="","",'📋 MIỂNG TNC'!L1268)</f>
        <v/>
      </c>
      <c r="I6452">
        <f>IF('📋 MIỂNG TNC'!A1268="","",'📋 MIỂNG TNC'!M1268)</f>
        <v/>
      </c>
      <c r="J6452">
        <f>IF('📋 MIỂNG TNC'!A1268="","",'📋 MIỂNG TNC'!D1268)</f>
        <v/>
      </c>
      <c r="L6452">
        <f>N(L6451)+IF(AND('🔎 TRA CỨU NHANH'!$C$2&lt;&gt;"",OR(ISNUMBER(SEARCH('🔎 TRA CỨU NHANH'!$C$2,$A6452)),ISNUMBER(SEARCH('🔎 TRA CỨU NHANH'!$C$2,$B6452)))),1,0)</f>
        <v/>
      </c>
      <c r="M6452">
        <f>IF(L6452&gt;N(L6451),L6452,"")</f>
        <v/>
      </c>
    </row>
    <row r="6453">
      <c r="A6453">
        <f>IF('📋 MIỂNG TNC'!A1269="","",'📋 MIỂNG TNC'!A1269)</f>
        <v/>
      </c>
      <c r="B6453">
        <f>IF('📋 MIỂNG TNC'!A1269="","",'📋 MIỂNG TNC'!P1269)</f>
        <v/>
      </c>
      <c r="C6453">
        <f>IF('📋 MIỂNG TNC'!A1269="","","Miểng")</f>
        <v/>
      </c>
      <c r="D6453">
        <f>IF('📋 MIỂNG TNC'!A1269="","",'📋 MIỂNG TNC'!H1269)</f>
        <v/>
      </c>
      <c r="E6453" t="e">
        <v>#VALUE!</v>
      </c>
      <c r="F6453">
        <f>IF('📋 MIỂNG TNC'!A1269="","",'📋 MIỂNG TNC'!J1269)</f>
        <v/>
      </c>
      <c r="G6453">
        <f>IF('📋 MIỂNG TNC'!A1269="","",'📋 MIỂNG TNC'!K1269)</f>
        <v/>
      </c>
      <c r="H6453">
        <f>IF('📋 MIỂNG TNC'!A1269="","",'📋 MIỂNG TNC'!L1269)</f>
        <v/>
      </c>
      <c r="I6453">
        <f>IF('📋 MIỂNG TNC'!A1269="","",'📋 MIỂNG TNC'!M1269)</f>
        <v/>
      </c>
      <c r="J6453">
        <f>IF('📋 MIỂNG TNC'!A1269="","",'📋 MIỂNG TNC'!D1269)</f>
        <v/>
      </c>
      <c r="L6453">
        <f>N(L6452)+IF(AND('🔎 TRA CỨU NHANH'!$C$2&lt;&gt;"",OR(ISNUMBER(SEARCH('🔎 TRA CỨU NHANH'!$C$2,$A6453)),ISNUMBER(SEARCH('🔎 TRA CỨU NHANH'!$C$2,$B6453)))),1,0)</f>
        <v/>
      </c>
      <c r="M6453">
        <f>IF(L6453&gt;N(L6452),L6453,"")</f>
        <v/>
      </c>
    </row>
    <row r="6454">
      <c r="A6454">
        <f>IF('📋 MIỂNG TNC'!A1270="","",'📋 MIỂNG TNC'!A1270)</f>
        <v/>
      </c>
      <c r="B6454">
        <f>IF('📋 MIỂNG TNC'!A1270="","",'📋 MIỂNG TNC'!P1270)</f>
        <v/>
      </c>
      <c r="C6454">
        <f>IF('📋 MIỂNG TNC'!A1270="","","Miểng")</f>
        <v/>
      </c>
      <c r="D6454">
        <f>IF('📋 MIỂNG TNC'!A1270="","",'📋 MIỂNG TNC'!H1270)</f>
        <v/>
      </c>
      <c r="E6454" t="e">
        <v>#VALUE!</v>
      </c>
      <c r="F6454">
        <f>IF('📋 MIỂNG TNC'!A1270="","",'📋 MIỂNG TNC'!J1270)</f>
        <v/>
      </c>
      <c r="G6454">
        <f>IF('📋 MIỂNG TNC'!A1270="","",'📋 MIỂNG TNC'!K1270)</f>
        <v/>
      </c>
      <c r="H6454">
        <f>IF('📋 MIỂNG TNC'!A1270="","",'📋 MIỂNG TNC'!L1270)</f>
        <v/>
      </c>
      <c r="I6454">
        <f>IF('📋 MIỂNG TNC'!A1270="","",'📋 MIỂNG TNC'!M1270)</f>
        <v/>
      </c>
      <c r="J6454">
        <f>IF('📋 MIỂNG TNC'!A1270="","",'📋 MIỂNG TNC'!D1270)</f>
        <v/>
      </c>
      <c r="L6454">
        <f>N(L6453)+IF(AND('🔎 TRA CỨU NHANH'!$C$2&lt;&gt;"",OR(ISNUMBER(SEARCH('🔎 TRA CỨU NHANH'!$C$2,$A6454)),ISNUMBER(SEARCH('🔎 TRA CỨU NHANH'!$C$2,$B6454)))),1,0)</f>
        <v/>
      </c>
      <c r="M6454">
        <f>IF(L6454&gt;N(L6453),L6454,"")</f>
        <v/>
      </c>
    </row>
    <row r="6455">
      <c r="A6455">
        <f>IF('📋 MIỂNG TNC'!A1271="","",'📋 MIỂNG TNC'!A1271)</f>
        <v/>
      </c>
      <c r="B6455">
        <f>IF('📋 MIỂNG TNC'!A1271="","",'📋 MIỂNG TNC'!P1271)</f>
        <v/>
      </c>
      <c r="C6455">
        <f>IF('📋 MIỂNG TNC'!A1271="","","Miểng")</f>
        <v/>
      </c>
      <c r="D6455">
        <f>IF('📋 MIỂNG TNC'!A1271="","",'📋 MIỂNG TNC'!H1271)</f>
        <v/>
      </c>
      <c r="E6455" t="e">
        <v>#VALUE!</v>
      </c>
      <c r="F6455">
        <f>IF('📋 MIỂNG TNC'!A1271="","",'📋 MIỂNG TNC'!J1271)</f>
        <v/>
      </c>
      <c r="G6455">
        <f>IF('📋 MIỂNG TNC'!A1271="","",'📋 MIỂNG TNC'!K1271)</f>
        <v/>
      </c>
      <c r="H6455">
        <f>IF('📋 MIỂNG TNC'!A1271="","",'📋 MIỂNG TNC'!L1271)</f>
        <v/>
      </c>
      <c r="I6455">
        <f>IF('📋 MIỂNG TNC'!A1271="","",'📋 MIỂNG TNC'!M1271)</f>
        <v/>
      </c>
      <c r="J6455">
        <f>IF('📋 MIỂNG TNC'!A1271="","",'📋 MIỂNG TNC'!D1271)</f>
        <v/>
      </c>
      <c r="L6455">
        <f>N(L6454)+IF(AND('🔎 TRA CỨU NHANH'!$C$2&lt;&gt;"",OR(ISNUMBER(SEARCH('🔎 TRA CỨU NHANH'!$C$2,$A6455)),ISNUMBER(SEARCH('🔎 TRA CỨU NHANH'!$C$2,$B6455)))),1,0)</f>
        <v/>
      </c>
      <c r="M6455">
        <f>IF(L6455&gt;N(L6454),L6455,"")</f>
        <v/>
      </c>
    </row>
    <row r="6456">
      <c r="A6456">
        <f>IF('📋 MIỂNG TNC'!A1272="","",'📋 MIỂNG TNC'!A1272)</f>
        <v/>
      </c>
      <c r="B6456">
        <f>IF('📋 MIỂNG TNC'!A1272="","",'📋 MIỂNG TNC'!P1272)</f>
        <v/>
      </c>
      <c r="C6456">
        <f>IF('📋 MIỂNG TNC'!A1272="","","Miểng")</f>
        <v/>
      </c>
      <c r="D6456">
        <f>IF('📋 MIỂNG TNC'!A1272="","",'📋 MIỂNG TNC'!H1272)</f>
        <v/>
      </c>
      <c r="E6456" t="e">
        <v>#VALUE!</v>
      </c>
      <c r="F6456">
        <f>IF('📋 MIỂNG TNC'!A1272="","",'📋 MIỂNG TNC'!J1272)</f>
        <v/>
      </c>
      <c r="G6456">
        <f>IF('📋 MIỂNG TNC'!A1272="","",'📋 MIỂNG TNC'!K1272)</f>
        <v/>
      </c>
      <c r="H6456">
        <f>IF('📋 MIỂNG TNC'!A1272="","",'📋 MIỂNG TNC'!L1272)</f>
        <v/>
      </c>
      <c r="I6456">
        <f>IF('📋 MIỂNG TNC'!A1272="","",'📋 MIỂNG TNC'!M1272)</f>
        <v/>
      </c>
      <c r="J6456">
        <f>IF('📋 MIỂNG TNC'!A1272="","",'📋 MIỂNG TNC'!D1272)</f>
        <v/>
      </c>
      <c r="L6456">
        <f>N(L6455)+IF(AND('🔎 TRA CỨU NHANH'!$C$2&lt;&gt;"",OR(ISNUMBER(SEARCH('🔎 TRA CỨU NHANH'!$C$2,$A6456)),ISNUMBER(SEARCH('🔎 TRA CỨU NHANH'!$C$2,$B6456)))),1,0)</f>
        <v/>
      </c>
      <c r="M6456">
        <f>IF(L6456&gt;N(L6455),L6456,"")</f>
        <v/>
      </c>
    </row>
    <row r="6457">
      <c r="A6457">
        <f>IF('📋 MIỂNG TNC'!A1273="","",'📋 MIỂNG TNC'!A1273)</f>
        <v/>
      </c>
      <c r="B6457">
        <f>IF('📋 MIỂNG TNC'!A1273="","",'📋 MIỂNG TNC'!P1273)</f>
        <v/>
      </c>
      <c r="C6457">
        <f>IF('📋 MIỂNG TNC'!A1273="","","Miểng")</f>
        <v/>
      </c>
      <c r="D6457">
        <f>IF('📋 MIỂNG TNC'!A1273="","",'📋 MIỂNG TNC'!H1273)</f>
        <v/>
      </c>
      <c r="E6457" t="e">
        <v>#VALUE!</v>
      </c>
      <c r="F6457" s="37">
        <f>IF('📋 MIỂNG TNC'!A1273="","",'📋 MIỂNG TNC'!J1273)</f>
        <v/>
      </c>
      <c r="G6457" s="37">
        <f>IF('📋 MIỂNG TNC'!A1273="","",'📋 MIỂNG TNC'!K1273)</f>
        <v/>
      </c>
      <c r="H6457" s="37">
        <f>IF('📋 MIỂNG TNC'!A1273="","",'📋 MIỂNG TNC'!L1273)</f>
        <v/>
      </c>
      <c r="I6457">
        <f>IF('📋 MIỂNG TNC'!A1273="","",'📋 MIỂNG TNC'!M1273)</f>
        <v/>
      </c>
      <c r="J6457">
        <f>IF('📋 MIỂNG TNC'!A1273="","",'📋 MIỂNG TNC'!D1273)</f>
        <v/>
      </c>
      <c r="L6457">
        <f>N(L6456)+IF(AND('🔎 TRA CỨU NHANH'!$C$2&lt;&gt;"",OR(ISNUMBER(SEARCH('🔎 TRA CỨU NHANH'!$C$2,$A6457)),ISNUMBER(SEARCH('🔎 TRA CỨU NHANH'!$C$2,$B6457)))),1,0)</f>
        <v/>
      </c>
      <c r="M6457">
        <f>IF(L6457&gt;N(L6456),L6457,"")</f>
        <v/>
      </c>
    </row>
    <row r="6458">
      <c r="A6458">
        <f>IF('📋 MIỂNG TNC'!A1274="","",'📋 MIỂNG TNC'!A1274)</f>
        <v/>
      </c>
      <c r="B6458">
        <f>IF('📋 MIỂNG TNC'!A1274="","",'📋 MIỂNG TNC'!P1274)</f>
        <v/>
      </c>
      <c r="C6458">
        <f>IF('📋 MIỂNG TNC'!A1274="","","Miểng")</f>
        <v/>
      </c>
      <c r="D6458">
        <f>IF('📋 MIỂNG TNC'!A1274="","",'📋 MIỂNG TNC'!H1274)</f>
        <v/>
      </c>
      <c r="E6458" t="e">
        <v>#VALUE!</v>
      </c>
      <c r="F6458">
        <f>IF('📋 MIỂNG TNC'!A1274="","",'📋 MIỂNG TNC'!J1274)</f>
        <v/>
      </c>
      <c r="G6458">
        <f>IF('📋 MIỂNG TNC'!A1274="","",'📋 MIỂNG TNC'!K1274)</f>
        <v/>
      </c>
      <c r="H6458">
        <f>IF('📋 MIỂNG TNC'!A1274="","",'📋 MIỂNG TNC'!L1274)</f>
        <v/>
      </c>
      <c r="I6458">
        <f>IF('📋 MIỂNG TNC'!A1274="","",'📋 MIỂNG TNC'!M1274)</f>
        <v/>
      </c>
      <c r="J6458">
        <f>IF('📋 MIỂNG TNC'!A1274="","",'📋 MIỂNG TNC'!D1274)</f>
        <v/>
      </c>
      <c r="L6458">
        <f>N(L6457)+IF(AND('🔎 TRA CỨU NHANH'!$C$2&lt;&gt;"",OR(ISNUMBER(SEARCH('🔎 TRA CỨU NHANH'!$C$2,$A6458)),ISNUMBER(SEARCH('🔎 TRA CỨU NHANH'!$C$2,$B6458)))),1,0)</f>
        <v/>
      </c>
      <c r="M6458">
        <f>IF(L6458&gt;N(L6457),L6458,"")</f>
        <v/>
      </c>
    </row>
    <row r="6459">
      <c r="A6459">
        <f>IF('📋 MIỂNG TNC'!A1275="","",'📋 MIỂNG TNC'!A1275)</f>
        <v/>
      </c>
      <c r="B6459">
        <f>IF('📋 MIỂNG TNC'!A1275="","",'📋 MIỂNG TNC'!P1275)</f>
        <v/>
      </c>
      <c r="C6459">
        <f>IF('📋 MIỂNG TNC'!A1275="","","Miểng")</f>
        <v/>
      </c>
      <c r="D6459">
        <f>IF('📋 MIỂNG TNC'!A1275="","",'📋 MIỂNG TNC'!H1275)</f>
        <v/>
      </c>
      <c r="E6459" t="e">
        <v>#VALUE!</v>
      </c>
      <c r="F6459">
        <f>IF('📋 MIỂNG TNC'!A1275="","",'📋 MIỂNG TNC'!J1275)</f>
        <v/>
      </c>
      <c r="G6459">
        <f>IF('📋 MIỂNG TNC'!A1275="","",'📋 MIỂNG TNC'!K1275)</f>
        <v/>
      </c>
      <c r="H6459">
        <f>IF('📋 MIỂNG TNC'!A1275="","",'📋 MIỂNG TNC'!L1275)</f>
        <v/>
      </c>
      <c r="I6459">
        <f>IF('📋 MIỂNG TNC'!A1275="","",'📋 MIỂNG TNC'!M1275)</f>
        <v/>
      </c>
      <c r="J6459">
        <f>IF('📋 MIỂNG TNC'!A1275="","",'📋 MIỂNG TNC'!D1275)</f>
        <v/>
      </c>
      <c r="L6459">
        <f>N(L6458)+IF(AND('🔎 TRA CỨU NHANH'!$C$2&lt;&gt;"",OR(ISNUMBER(SEARCH('🔎 TRA CỨU NHANH'!$C$2,$A6459)),ISNUMBER(SEARCH('🔎 TRA CỨU NHANH'!$C$2,$B6459)))),1,0)</f>
        <v/>
      </c>
      <c r="M6459">
        <f>IF(L6459&gt;N(L6458),L6459,"")</f>
        <v/>
      </c>
    </row>
    <row r="6460">
      <c r="A6460">
        <f>IF('📋 MIỂNG TNC'!A1276="","",'📋 MIỂNG TNC'!A1276)</f>
        <v/>
      </c>
      <c r="B6460">
        <f>IF('📋 MIỂNG TNC'!A1276="","",'📋 MIỂNG TNC'!P1276)</f>
        <v/>
      </c>
      <c r="C6460">
        <f>IF('📋 MIỂNG TNC'!A1276="","","Miểng")</f>
        <v/>
      </c>
      <c r="D6460">
        <f>IF('📋 MIỂNG TNC'!A1276="","",'📋 MIỂNG TNC'!H1276)</f>
        <v/>
      </c>
      <c r="E6460" t="e">
        <v>#VALUE!</v>
      </c>
      <c r="F6460">
        <f>IF('📋 MIỂNG TNC'!A1276="","",'📋 MIỂNG TNC'!J1276)</f>
        <v/>
      </c>
      <c r="G6460">
        <f>IF('📋 MIỂNG TNC'!A1276="","",'📋 MIỂNG TNC'!K1276)</f>
        <v/>
      </c>
      <c r="H6460">
        <f>IF('📋 MIỂNG TNC'!A1276="","",'📋 MIỂNG TNC'!L1276)</f>
        <v/>
      </c>
      <c r="I6460">
        <f>IF('📋 MIỂNG TNC'!A1276="","",'📋 MIỂNG TNC'!M1276)</f>
        <v/>
      </c>
      <c r="J6460">
        <f>IF('📋 MIỂNG TNC'!A1276="","",'📋 MIỂNG TNC'!D1276)</f>
        <v/>
      </c>
      <c r="L6460">
        <f>N(L6459)+IF(AND('🔎 TRA CỨU NHANH'!$C$2&lt;&gt;"",OR(ISNUMBER(SEARCH('🔎 TRA CỨU NHANH'!$C$2,$A6460)),ISNUMBER(SEARCH('🔎 TRA CỨU NHANH'!$C$2,$B6460)))),1,0)</f>
        <v/>
      </c>
      <c r="M6460">
        <f>IF(L6460&gt;N(L6459),L6460,"")</f>
        <v/>
      </c>
    </row>
    <row r="6461">
      <c r="A6461">
        <f>IF('📋 MIỂNG TNC'!A1277="","",'📋 MIỂNG TNC'!A1277)</f>
        <v/>
      </c>
      <c r="B6461">
        <f>IF('📋 MIỂNG TNC'!A1277="","",'📋 MIỂNG TNC'!P1277)</f>
        <v/>
      </c>
      <c r="C6461">
        <f>IF('📋 MIỂNG TNC'!A1277="","","Miểng")</f>
        <v/>
      </c>
      <c r="D6461">
        <f>IF('📋 MIỂNG TNC'!A1277="","",'📋 MIỂNG TNC'!H1277)</f>
        <v/>
      </c>
      <c r="E6461" t="e">
        <v>#VALUE!</v>
      </c>
      <c r="F6461" s="37">
        <f>IF('📋 MIỂNG TNC'!A1277="","",'📋 MIỂNG TNC'!J1277)</f>
        <v/>
      </c>
      <c r="G6461" s="37">
        <f>IF('📋 MIỂNG TNC'!A1277="","",'📋 MIỂNG TNC'!K1277)</f>
        <v/>
      </c>
      <c r="H6461" s="37">
        <f>IF('📋 MIỂNG TNC'!A1277="","",'📋 MIỂNG TNC'!L1277)</f>
        <v/>
      </c>
      <c r="I6461">
        <f>IF('📋 MIỂNG TNC'!A1277="","",'📋 MIỂNG TNC'!M1277)</f>
        <v/>
      </c>
      <c r="J6461">
        <f>IF('📋 MIỂNG TNC'!A1277="","",'📋 MIỂNG TNC'!D1277)</f>
        <v/>
      </c>
      <c r="L6461">
        <f>N(L6460)+IF(AND('🔎 TRA CỨU NHANH'!$C$2&lt;&gt;"",OR(ISNUMBER(SEARCH('🔎 TRA CỨU NHANH'!$C$2,$A6461)),ISNUMBER(SEARCH('🔎 TRA CỨU NHANH'!$C$2,$B6461)))),1,0)</f>
        <v/>
      </c>
      <c r="M6461">
        <f>IF(L6461&gt;N(L6460),L6461,"")</f>
        <v/>
      </c>
    </row>
    <row r="6462">
      <c r="A6462">
        <f>IF('📋 MIỂNG TNC'!A1278="","",'📋 MIỂNG TNC'!A1278)</f>
        <v/>
      </c>
      <c r="B6462">
        <f>IF('📋 MIỂNG TNC'!A1278="","",'📋 MIỂNG TNC'!P1278)</f>
        <v/>
      </c>
      <c r="C6462">
        <f>IF('📋 MIỂNG TNC'!A1278="","","Miểng")</f>
        <v/>
      </c>
      <c r="D6462">
        <f>IF('📋 MIỂNG TNC'!A1278="","",'📋 MIỂNG TNC'!H1278)</f>
        <v/>
      </c>
      <c r="E6462" t="e">
        <v>#VALUE!</v>
      </c>
      <c r="F6462">
        <f>IF('📋 MIỂNG TNC'!A1278="","",'📋 MIỂNG TNC'!J1278)</f>
        <v/>
      </c>
      <c r="G6462">
        <f>IF('📋 MIỂNG TNC'!A1278="","",'📋 MIỂNG TNC'!K1278)</f>
        <v/>
      </c>
      <c r="H6462">
        <f>IF('📋 MIỂNG TNC'!A1278="","",'📋 MIỂNG TNC'!L1278)</f>
        <v/>
      </c>
      <c r="I6462">
        <f>IF('📋 MIỂNG TNC'!A1278="","",'📋 MIỂNG TNC'!M1278)</f>
        <v/>
      </c>
      <c r="J6462">
        <f>IF('📋 MIỂNG TNC'!A1278="","",'📋 MIỂNG TNC'!D1278)</f>
        <v/>
      </c>
      <c r="L6462">
        <f>N(L6461)+IF(AND('🔎 TRA CỨU NHANH'!$C$2&lt;&gt;"",OR(ISNUMBER(SEARCH('🔎 TRA CỨU NHANH'!$C$2,$A6462)),ISNUMBER(SEARCH('🔎 TRA CỨU NHANH'!$C$2,$B6462)))),1,0)</f>
        <v/>
      </c>
      <c r="M6462">
        <f>IF(L6462&gt;N(L6461),L6462,"")</f>
        <v/>
      </c>
    </row>
    <row r="6463">
      <c r="A6463">
        <f>IF('📋 MIỂNG TNC'!A1279="","",'📋 MIỂNG TNC'!A1279)</f>
        <v/>
      </c>
      <c r="B6463">
        <f>IF('📋 MIỂNG TNC'!A1279="","",'📋 MIỂNG TNC'!P1279)</f>
        <v/>
      </c>
      <c r="C6463">
        <f>IF('📋 MIỂNG TNC'!A1279="","","Miểng")</f>
        <v/>
      </c>
      <c r="D6463">
        <f>IF('📋 MIỂNG TNC'!A1279="","",'📋 MIỂNG TNC'!H1279)</f>
        <v/>
      </c>
      <c r="E6463" t="e">
        <v>#VALUE!</v>
      </c>
      <c r="F6463">
        <f>IF('📋 MIỂNG TNC'!A1279="","",'📋 MIỂNG TNC'!J1279)</f>
        <v/>
      </c>
      <c r="G6463">
        <f>IF('📋 MIỂNG TNC'!A1279="","",'📋 MIỂNG TNC'!K1279)</f>
        <v/>
      </c>
      <c r="H6463">
        <f>IF('📋 MIỂNG TNC'!A1279="","",'📋 MIỂNG TNC'!L1279)</f>
        <v/>
      </c>
      <c r="I6463">
        <f>IF('📋 MIỂNG TNC'!A1279="","",'📋 MIỂNG TNC'!M1279)</f>
        <v/>
      </c>
      <c r="J6463">
        <f>IF('📋 MIỂNG TNC'!A1279="","",'📋 MIỂNG TNC'!D1279)</f>
        <v/>
      </c>
      <c r="L6463">
        <f>N(L6462)+IF(AND('🔎 TRA CỨU NHANH'!$C$2&lt;&gt;"",OR(ISNUMBER(SEARCH('🔎 TRA CỨU NHANH'!$C$2,$A6463)),ISNUMBER(SEARCH('🔎 TRA CỨU NHANH'!$C$2,$B6463)))),1,0)</f>
        <v/>
      </c>
      <c r="M6463">
        <f>IF(L6463&gt;N(L6462),L6463,"")</f>
        <v/>
      </c>
    </row>
    <row r="6464">
      <c r="A6464">
        <f>IF('📋 MIỂNG TNC'!A1280="","",'📋 MIỂNG TNC'!A1280)</f>
        <v/>
      </c>
      <c r="B6464">
        <f>IF('📋 MIỂNG TNC'!A1280="","",'📋 MIỂNG TNC'!P1280)</f>
        <v/>
      </c>
      <c r="C6464">
        <f>IF('📋 MIỂNG TNC'!A1280="","","Miểng")</f>
        <v/>
      </c>
      <c r="D6464">
        <f>IF('📋 MIỂNG TNC'!A1280="","",'📋 MIỂNG TNC'!H1280)</f>
        <v/>
      </c>
      <c r="E6464" t="e">
        <v>#VALUE!</v>
      </c>
      <c r="F6464">
        <f>IF('📋 MIỂNG TNC'!A1280="","",'📋 MIỂNG TNC'!J1280)</f>
        <v/>
      </c>
      <c r="G6464">
        <f>IF('📋 MIỂNG TNC'!A1280="","",'📋 MIỂNG TNC'!K1280)</f>
        <v/>
      </c>
      <c r="H6464">
        <f>IF('📋 MIỂNG TNC'!A1280="","",'📋 MIỂNG TNC'!L1280)</f>
        <v/>
      </c>
      <c r="I6464">
        <f>IF('📋 MIỂNG TNC'!A1280="","",'📋 MIỂNG TNC'!M1280)</f>
        <v/>
      </c>
      <c r="J6464">
        <f>IF('📋 MIỂNG TNC'!A1280="","",'📋 MIỂNG TNC'!D1280)</f>
        <v/>
      </c>
      <c r="L6464">
        <f>N(L6463)+IF(AND('🔎 TRA CỨU NHANH'!$C$2&lt;&gt;"",OR(ISNUMBER(SEARCH('🔎 TRA CỨU NHANH'!$C$2,$A6464)),ISNUMBER(SEARCH('🔎 TRA CỨU NHANH'!$C$2,$B6464)))),1,0)</f>
        <v/>
      </c>
      <c r="M6464">
        <f>IF(L6464&gt;N(L6463),L6464,"")</f>
        <v/>
      </c>
    </row>
    <row r="6465">
      <c r="A6465">
        <f>IF('📋 MIỂNG TNC'!A1281="","",'📋 MIỂNG TNC'!A1281)</f>
        <v/>
      </c>
      <c r="B6465">
        <f>IF('📋 MIỂNG TNC'!A1281="","",'📋 MIỂNG TNC'!P1281)</f>
        <v/>
      </c>
      <c r="C6465">
        <f>IF('📋 MIỂNG TNC'!A1281="","","Miểng")</f>
        <v/>
      </c>
      <c r="D6465">
        <f>IF('📋 MIỂNG TNC'!A1281="","",'📋 MIỂNG TNC'!H1281)</f>
        <v/>
      </c>
      <c r="E6465" t="e">
        <v>#VALUE!</v>
      </c>
      <c r="F6465">
        <f>IF('📋 MIỂNG TNC'!A1281="","",'📋 MIỂNG TNC'!J1281)</f>
        <v/>
      </c>
      <c r="G6465">
        <f>IF('📋 MIỂNG TNC'!A1281="","",'📋 MIỂNG TNC'!K1281)</f>
        <v/>
      </c>
      <c r="H6465">
        <f>IF('📋 MIỂNG TNC'!A1281="","",'📋 MIỂNG TNC'!L1281)</f>
        <v/>
      </c>
      <c r="I6465">
        <f>IF('📋 MIỂNG TNC'!A1281="","",'📋 MIỂNG TNC'!M1281)</f>
        <v/>
      </c>
      <c r="J6465">
        <f>IF('📋 MIỂNG TNC'!A1281="","",'📋 MIỂNG TNC'!D1281)</f>
        <v/>
      </c>
      <c r="L6465">
        <f>N(L6464)+IF(AND('🔎 TRA CỨU NHANH'!$C$2&lt;&gt;"",OR(ISNUMBER(SEARCH('🔎 TRA CỨU NHANH'!$C$2,$A6465)),ISNUMBER(SEARCH('🔎 TRA CỨU NHANH'!$C$2,$B6465)))),1,0)</f>
        <v/>
      </c>
      <c r="M6465">
        <f>IF(L6465&gt;N(L6464),L6465,"")</f>
        <v/>
      </c>
    </row>
    <row r="6466">
      <c r="A6466">
        <f>IF('📋 MIỂNG TNC'!A1282="","",'📋 MIỂNG TNC'!A1282)</f>
        <v/>
      </c>
      <c r="B6466">
        <f>IF('📋 MIỂNG TNC'!A1282="","",'📋 MIỂNG TNC'!P1282)</f>
        <v/>
      </c>
      <c r="C6466">
        <f>IF('📋 MIỂNG TNC'!A1282="","","Miểng")</f>
        <v/>
      </c>
      <c r="D6466">
        <f>IF('📋 MIỂNG TNC'!A1282="","",'📋 MIỂNG TNC'!H1282)</f>
        <v/>
      </c>
      <c r="E6466" t="e">
        <v>#VALUE!</v>
      </c>
      <c r="F6466">
        <f>IF('📋 MIỂNG TNC'!A1282="","",'📋 MIỂNG TNC'!J1282)</f>
        <v/>
      </c>
      <c r="G6466">
        <f>IF('📋 MIỂNG TNC'!A1282="","",'📋 MIỂNG TNC'!K1282)</f>
        <v/>
      </c>
      <c r="H6466">
        <f>IF('📋 MIỂNG TNC'!A1282="","",'📋 MIỂNG TNC'!L1282)</f>
        <v/>
      </c>
      <c r="I6466">
        <f>IF('📋 MIỂNG TNC'!A1282="","",'📋 MIỂNG TNC'!M1282)</f>
        <v/>
      </c>
      <c r="J6466">
        <f>IF('📋 MIỂNG TNC'!A1282="","",'📋 MIỂNG TNC'!D1282)</f>
        <v/>
      </c>
      <c r="L6466">
        <f>N(L6465)+IF(AND('🔎 TRA CỨU NHANH'!$C$2&lt;&gt;"",OR(ISNUMBER(SEARCH('🔎 TRA CỨU NHANH'!$C$2,$A6466)),ISNUMBER(SEARCH('🔎 TRA CỨU NHANH'!$C$2,$B6466)))),1,0)</f>
        <v/>
      </c>
      <c r="M6466">
        <f>IF(L6466&gt;N(L6465),L6466,"")</f>
        <v/>
      </c>
    </row>
    <row r="6467">
      <c r="A6467">
        <f>IF('📋 MIỂNG TNC'!A1283="","",'📋 MIỂNG TNC'!A1283)</f>
        <v/>
      </c>
      <c r="B6467">
        <f>IF('📋 MIỂNG TNC'!A1283="","",'📋 MIỂNG TNC'!P1283)</f>
        <v/>
      </c>
      <c r="C6467">
        <f>IF('📋 MIỂNG TNC'!A1283="","","Miểng")</f>
        <v/>
      </c>
      <c r="D6467">
        <f>IF('📋 MIỂNG TNC'!A1283="","",'📋 MIỂNG TNC'!H1283)</f>
        <v/>
      </c>
      <c r="E6467" t="e">
        <v>#VALUE!</v>
      </c>
      <c r="F6467" s="37">
        <f>IF('📋 MIỂNG TNC'!A1283="","",'📋 MIỂNG TNC'!J1283)</f>
        <v/>
      </c>
      <c r="G6467" s="37">
        <f>IF('📋 MIỂNG TNC'!A1283="","",'📋 MIỂNG TNC'!K1283)</f>
        <v/>
      </c>
      <c r="H6467" s="37">
        <f>IF('📋 MIỂNG TNC'!A1283="","",'📋 MIỂNG TNC'!L1283)</f>
        <v/>
      </c>
      <c r="I6467">
        <f>IF('📋 MIỂNG TNC'!A1283="","",'📋 MIỂNG TNC'!M1283)</f>
        <v/>
      </c>
      <c r="J6467">
        <f>IF('📋 MIỂNG TNC'!A1283="","",'📋 MIỂNG TNC'!D1283)</f>
        <v/>
      </c>
      <c r="L6467">
        <f>N(L6466)+IF(AND('🔎 TRA CỨU NHANH'!$C$2&lt;&gt;"",OR(ISNUMBER(SEARCH('🔎 TRA CỨU NHANH'!$C$2,$A6467)),ISNUMBER(SEARCH('🔎 TRA CỨU NHANH'!$C$2,$B6467)))),1,0)</f>
        <v/>
      </c>
      <c r="M6467">
        <f>IF(L6467&gt;N(L6466),L6467,"")</f>
        <v/>
      </c>
    </row>
    <row r="6468">
      <c r="A6468">
        <f>IF('📋 MIỂNG TNC'!A1284="","",'📋 MIỂNG TNC'!A1284)</f>
        <v/>
      </c>
      <c r="B6468">
        <f>IF('📋 MIỂNG TNC'!A1284="","",'📋 MIỂNG TNC'!P1284)</f>
        <v/>
      </c>
      <c r="C6468">
        <f>IF('📋 MIỂNG TNC'!A1284="","","Miểng")</f>
        <v/>
      </c>
      <c r="D6468">
        <f>IF('📋 MIỂNG TNC'!A1284="","",'📋 MIỂNG TNC'!H1284)</f>
        <v/>
      </c>
      <c r="E6468" t="e">
        <v>#VALUE!</v>
      </c>
      <c r="F6468">
        <f>IF('📋 MIỂNG TNC'!A1284="","",'📋 MIỂNG TNC'!J1284)</f>
        <v/>
      </c>
      <c r="G6468">
        <f>IF('📋 MIỂNG TNC'!A1284="","",'📋 MIỂNG TNC'!K1284)</f>
        <v/>
      </c>
      <c r="H6468">
        <f>IF('📋 MIỂNG TNC'!A1284="","",'📋 MIỂNG TNC'!L1284)</f>
        <v/>
      </c>
      <c r="I6468">
        <f>IF('📋 MIỂNG TNC'!A1284="","",'📋 MIỂNG TNC'!M1284)</f>
        <v/>
      </c>
      <c r="J6468">
        <f>IF('📋 MIỂNG TNC'!A1284="","",'📋 MIỂNG TNC'!D1284)</f>
        <v/>
      </c>
      <c r="L6468">
        <f>N(L6467)+IF(AND('🔎 TRA CỨU NHANH'!$C$2&lt;&gt;"",OR(ISNUMBER(SEARCH('🔎 TRA CỨU NHANH'!$C$2,$A6468)),ISNUMBER(SEARCH('🔎 TRA CỨU NHANH'!$C$2,$B6468)))),1,0)</f>
        <v/>
      </c>
      <c r="M6468">
        <f>IF(L6468&gt;N(L6467),L6468,"")</f>
        <v/>
      </c>
    </row>
    <row r="6469">
      <c r="A6469">
        <f>IF('📋 MIỂNG TNC'!A1285="","",'📋 MIỂNG TNC'!A1285)</f>
        <v/>
      </c>
      <c r="B6469">
        <f>IF('📋 MIỂNG TNC'!A1285="","",'📋 MIỂNG TNC'!P1285)</f>
        <v/>
      </c>
      <c r="C6469">
        <f>IF('📋 MIỂNG TNC'!A1285="","","Miểng")</f>
        <v/>
      </c>
      <c r="D6469">
        <f>IF('📋 MIỂNG TNC'!A1285="","",'📋 MIỂNG TNC'!H1285)</f>
        <v/>
      </c>
      <c r="E6469" t="e">
        <v>#VALUE!</v>
      </c>
      <c r="F6469">
        <f>IF('📋 MIỂNG TNC'!A1285="","",'📋 MIỂNG TNC'!J1285)</f>
        <v/>
      </c>
      <c r="G6469">
        <f>IF('📋 MIỂNG TNC'!A1285="","",'📋 MIỂNG TNC'!K1285)</f>
        <v/>
      </c>
      <c r="H6469">
        <f>IF('📋 MIỂNG TNC'!A1285="","",'📋 MIỂNG TNC'!L1285)</f>
        <v/>
      </c>
      <c r="I6469">
        <f>IF('📋 MIỂNG TNC'!A1285="","",'📋 MIỂNG TNC'!M1285)</f>
        <v/>
      </c>
      <c r="J6469">
        <f>IF('📋 MIỂNG TNC'!A1285="","",'📋 MIỂNG TNC'!D1285)</f>
        <v/>
      </c>
      <c r="L6469">
        <f>N(L6468)+IF(AND('🔎 TRA CỨU NHANH'!$C$2&lt;&gt;"",OR(ISNUMBER(SEARCH('🔎 TRA CỨU NHANH'!$C$2,$A6469)),ISNUMBER(SEARCH('🔎 TRA CỨU NHANH'!$C$2,$B6469)))),1,0)</f>
        <v/>
      </c>
      <c r="M6469">
        <f>IF(L6469&gt;N(L6468),L6469,"")</f>
        <v/>
      </c>
    </row>
    <row r="6470">
      <c r="A6470">
        <f>IF('📋 MIỂNG TNC'!A1286="","",'📋 MIỂNG TNC'!A1286)</f>
        <v/>
      </c>
      <c r="B6470">
        <f>IF('📋 MIỂNG TNC'!A1286="","",'📋 MIỂNG TNC'!P1286)</f>
        <v/>
      </c>
      <c r="C6470">
        <f>IF('📋 MIỂNG TNC'!A1286="","","Miểng")</f>
        <v/>
      </c>
      <c r="D6470">
        <f>IF('📋 MIỂNG TNC'!A1286="","",'📋 MIỂNG TNC'!H1286)</f>
        <v/>
      </c>
      <c r="E6470" t="e">
        <v>#VALUE!</v>
      </c>
      <c r="F6470">
        <f>IF('📋 MIỂNG TNC'!A1286="","",'📋 MIỂNG TNC'!J1286)</f>
        <v/>
      </c>
      <c r="G6470">
        <f>IF('📋 MIỂNG TNC'!A1286="","",'📋 MIỂNG TNC'!K1286)</f>
        <v/>
      </c>
      <c r="H6470">
        <f>IF('📋 MIỂNG TNC'!A1286="","",'📋 MIỂNG TNC'!L1286)</f>
        <v/>
      </c>
      <c r="I6470">
        <f>IF('📋 MIỂNG TNC'!A1286="","",'📋 MIỂNG TNC'!M1286)</f>
        <v/>
      </c>
      <c r="J6470">
        <f>IF('📋 MIỂNG TNC'!A1286="","",'📋 MIỂNG TNC'!D1286)</f>
        <v/>
      </c>
      <c r="L6470">
        <f>N(L6469)+IF(AND('🔎 TRA CỨU NHANH'!$C$2&lt;&gt;"",OR(ISNUMBER(SEARCH('🔎 TRA CỨU NHANH'!$C$2,$A6470)),ISNUMBER(SEARCH('🔎 TRA CỨU NHANH'!$C$2,$B6470)))),1,0)</f>
        <v/>
      </c>
      <c r="M6470">
        <f>IF(L6470&gt;N(L6469),L6470,"")</f>
        <v/>
      </c>
    </row>
    <row r="6471">
      <c r="A6471">
        <f>IF('📋 MIỂNG TNC'!A1287="","",'📋 MIỂNG TNC'!A1287)</f>
        <v/>
      </c>
      <c r="B6471">
        <f>IF('📋 MIỂNG TNC'!A1287="","",'📋 MIỂNG TNC'!P1287)</f>
        <v/>
      </c>
      <c r="C6471">
        <f>IF('📋 MIỂNG TNC'!A1287="","","Miểng")</f>
        <v/>
      </c>
      <c r="D6471">
        <f>IF('📋 MIỂNG TNC'!A1287="","",'📋 MIỂNG TNC'!H1287)</f>
        <v/>
      </c>
      <c r="E6471" t="e">
        <v>#VALUE!</v>
      </c>
      <c r="F6471" s="37">
        <f>IF('📋 MIỂNG TNC'!A1287="","",'📋 MIỂNG TNC'!J1287)</f>
        <v/>
      </c>
      <c r="G6471" s="37">
        <f>IF('📋 MIỂNG TNC'!A1287="","",'📋 MIỂNG TNC'!K1287)</f>
        <v/>
      </c>
      <c r="H6471" s="37">
        <f>IF('📋 MIỂNG TNC'!A1287="","",'📋 MIỂNG TNC'!L1287)</f>
        <v/>
      </c>
      <c r="I6471">
        <f>IF('📋 MIỂNG TNC'!A1287="","",'📋 MIỂNG TNC'!M1287)</f>
        <v/>
      </c>
      <c r="J6471">
        <f>IF('📋 MIỂNG TNC'!A1287="","",'📋 MIỂNG TNC'!D1287)</f>
        <v/>
      </c>
      <c r="L6471">
        <f>N(L6470)+IF(AND('🔎 TRA CỨU NHANH'!$C$2&lt;&gt;"",OR(ISNUMBER(SEARCH('🔎 TRA CỨU NHANH'!$C$2,$A6471)),ISNUMBER(SEARCH('🔎 TRA CỨU NHANH'!$C$2,$B6471)))),1,0)</f>
        <v/>
      </c>
      <c r="M6471">
        <f>IF(L6471&gt;N(L6470),L6471,"")</f>
        <v/>
      </c>
    </row>
    <row r="6472">
      <c r="A6472">
        <f>IF('📋 MIỂNG TNC'!A1288="","",'📋 MIỂNG TNC'!A1288)</f>
        <v/>
      </c>
      <c r="B6472">
        <f>IF('📋 MIỂNG TNC'!A1288="","",'📋 MIỂNG TNC'!P1288)</f>
        <v/>
      </c>
      <c r="C6472">
        <f>IF('📋 MIỂNG TNC'!A1288="","","Miểng")</f>
        <v/>
      </c>
      <c r="D6472">
        <f>IF('📋 MIỂNG TNC'!A1288="","",'📋 MIỂNG TNC'!H1288)</f>
        <v/>
      </c>
      <c r="E6472" t="e">
        <v>#VALUE!</v>
      </c>
      <c r="F6472">
        <f>IF('📋 MIỂNG TNC'!A1288="","",'📋 MIỂNG TNC'!J1288)</f>
        <v/>
      </c>
      <c r="G6472">
        <f>IF('📋 MIỂNG TNC'!A1288="","",'📋 MIỂNG TNC'!K1288)</f>
        <v/>
      </c>
      <c r="H6472">
        <f>IF('📋 MIỂNG TNC'!A1288="","",'📋 MIỂNG TNC'!L1288)</f>
        <v/>
      </c>
      <c r="I6472">
        <f>IF('📋 MIỂNG TNC'!A1288="","",'📋 MIỂNG TNC'!M1288)</f>
        <v/>
      </c>
      <c r="J6472">
        <f>IF('📋 MIỂNG TNC'!A1288="","",'📋 MIỂNG TNC'!D1288)</f>
        <v/>
      </c>
      <c r="L6472">
        <f>N(L6471)+IF(AND('🔎 TRA CỨU NHANH'!$C$2&lt;&gt;"",OR(ISNUMBER(SEARCH('🔎 TRA CỨU NHANH'!$C$2,$A6472)),ISNUMBER(SEARCH('🔎 TRA CỨU NHANH'!$C$2,$B6472)))),1,0)</f>
        <v/>
      </c>
      <c r="M6472">
        <f>IF(L6472&gt;N(L6471),L6472,"")</f>
        <v/>
      </c>
    </row>
    <row r="6473">
      <c r="A6473">
        <f>IF('📋 MIỂNG TNC'!A1289="","",'📋 MIỂNG TNC'!A1289)</f>
        <v/>
      </c>
      <c r="B6473">
        <f>IF('📋 MIỂNG TNC'!A1289="","",'📋 MIỂNG TNC'!P1289)</f>
        <v/>
      </c>
      <c r="C6473">
        <f>IF('📋 MIỂNG TNC'!A1289="","","Miểng")</f>
        <v/>
      </c>
      <c r="D6473">
        <f>IF('📋 MIỂNG TNC'!A1289="","",'📋 MIỂNG TNC'!H1289)</f>
        <v/>
      </c>
      <c r="E6473" t="e">
        <v>#VALUE!</v>
      </c>
      <c r="F6473">
        <f>IF('📋 MIỂNG TNC'!A1289="","",'📋 MIỂNG TNC'!J1289)</f>
        <v/>
      </c>
      <c r="G6473">
        <f>IF('📋 MIỂNG TNC'!A1289="","",'📋 MIỂNG TNC'!K1289)</f>
        <v/>
      </c>
      <c r="H6473">
        <f>IF('📋 MIỂNG TNC'!A1289="","",'📋 MIỂNG TNC'!L1289)</f>
        <v/>
      </c>
      <c r="I6473">
        <f>IF('📋 MIỂNG TNC'!A1289="","",'📋 MIỂNG TNC'!M1289)</f>
        <v/>
      </c>
      <c r="J6473">
        <f>IF('📋 MIỂNG TNC'!A1289="","",'📋 MIỂNG TNC'!D1289)</f>
        <v/>
      </c>
      <c r="L6473">
        <f>N(L6472)+IF(AND('🔎 TRA CỨU NHANH'!$C$2&lt;&gt;"",OR(ISNUMBER(SEARCH('🔎 TRA CỨU NHANH'!$C$2,$A6473)),ISNUMBER(SEARCH('🔎 TRA CỨU NHANH'!$C$2,$B6473)))),1,0)</f>
        <v/>
      </c>
      <c r="M6473">
        <f>IF(L6473&gt;N(L6472),L6473,"")</f>
        <v/>
      </c>
    </row>
    <row r="6474">
      <c r="A6474">
        <f>IF('📋 MIỂNG TNC'!A1290="","",'📋 MIỂNG TNC'!A1290)</f>
        <v/>
      </c>
      <c r="B6474">
        <f>IF('📋 MIỂNG TNC'!A1290="","",'📋 MIỂNG TNC'!P1290)</f>
        <v/>
      </c>
      <c r="C6474">
        <f>IF('📋 MIỂNG TNC'!A1290="","","Miểng")</f>
        <v/>
      </c>
      <c r="D6474">
        <f>IF('📋 MIỂNG TNC'!A1290="","",'📋 MIỂNG TNC'!H1290)</f>
        <v/>
      </c>
      <c r="E6474" t="e">
        <v>#VALUE!</v>
      </c>
      <c r="F6474">
        <f>IF('📋 MIỂNG TNC'!A1290="","",'📋 MIỂNG TNC'!J1290)</f>
        <v/>
      </c>
      <c r="G6474">
        <f>IF('📋 MIỂNG TNC'!A1290="","",'📋 MIỂNG TNC'!K1290)</f>
        <v/>
      </c>
      <c r="H6474">
        <f>IF('📋 MIỂNG TNC'!A1290="","",'📋 MIỂNG TNC'!L1290)</f>
        <v/>
      </c>
      <c r="I6474">
        <f>IF('📋 MIỂNG TNC'!A1290="","",'📋 MIỂNG TNC'!M1290)</f>
        <v/>
      </c>
      <c r="J6474">
        <f>IF('📋 MIỂNG TNC'!A1290="","",'📋 MIỂNG TNC'!D1290)</f>
        <v/>
      </c>
      <c r="L6474">
        <f>N(L6473)+IF(AND('🔎 TRA CỨU NHANH'!$C$2&lt;&gt;"",OR(ISNUMBER(SEARCH('🔎 TRA CỨU NHANH'!$C$2,$A6474)),ISNUMBER(SEARCH('🔎 TRA CỨU NHANH'!$C$2,$B6474)))),1,0)</f>
        <v/>
      </c>
      <c r="M6474">
        <f>IF(L6474&gt;N(L6473),L6474,"")</f>
        <v/>
      </c>
    </row>
    <row r="6475">
      <c r="A6475">
        <f>IF('📋 MIỂNG TNC'!A1291="","",'📋 MIỂNG TNC'!A1291)</f>
        <v/>
      </c>
      <c r="B6475">
        <f>IF('📋 MIỂNG TNC'!A1291="","",'📋 MIỂNG TNC'!P1291)</f>
        <v/>
      </c>
      <c r="C6475">
        <f>IF('📋 MIỂNG TNC'!A1291="","","Miểng")</f>
        <v/>
      </c>
      <c r="D6475">
        <f>IF('📋 MIỂNG TNC'!A1291="","",'📋 MIỂNG TNC'!H1291)</f>
        <v/>
      </c>
      <c r="E6475" t="e">
        <v>#VALUE!</v>
      </c>
      <c r="F6475">
        <f>IF('📋 MIỂNG TNC'!A1291="","",'📋 MIỂNG TNC'!J1291)</f>
        <v/>
      </c>
      <c r="G6475">
        <f>IF('📋 MIỂNG TNC'!A1291="","",'📋 MIỂNG TNC'!K1291)</f>
        <v/>
      </c>
      <c r="H6475">
        <f>IF('📋 MIỂNG TNC'!A1291="","",'📋 MIỂNG TNC'!L1291)</f>
        <v/>
      </c>
      <c r="I6475">
        <f>IF('📋 MIỂNG TNC'!A1291="","",'📋 MIỂNG TNC'!M1291)</f>
        <v/>
      </c>
      <c r="J6475">
        <f>IF('📋 MIỂNG TNC'!A1291="","",'📋 MIỂNG TNC'!D1291)</f>
        <v/>
      </c>
      <c r="L6475">
        <f>N(L6474)+IF(AND('🔎 TRA CỨU NHANH'!$C$2&lt;&gt;"",OR(ISNUMBER(SEARCH('🔎 TRA CỨU NHANH'!$C$2,$A6475)),ISNUMBER(SEARCH('🔎 TRA CỨU NHANH'!$C$2,$B6475)))),1,0)</f>
        <v/>
      </c>
      <c r="M6475">
        <f>IF(L6475&gt;N(L6474),L6475,"")</f>
        <v/>
      </c>
    </row>
    <row r="6476">
      <c r="A6476">
        <f>IF('📋 MIỂNG TNC'!A1292="","",'📋 MIỂNG TNC'!A1292)</f>
        <v/>
      </c>
      <c r="B6476">
        <f>IF('📋 MIỂNG TNC'!A1292="","",'📋 MIỂNG TNC'!P1292)</f>
        <v/>
      </c>
      <c r="C6476">
        <f>IF('📋 MIỂNG TNC'!A1292="","","Miểng")</f>
        <v/>
      </c>
      <c r="D6476">
        <f>IF('📋 MIỂNG TNC'!A1292="","",'📋 MIỂNG TNC'!H1292)</f>
        <v/>
      </c>
      <c r="E6476" t="e">
        <v>#VALUE!</v>
      </c>
      <c r="F6476" s="37">
        <f>IF('📋 MIỂNG TNC'!A1292="","",'📋 MIỂNG TNC'!J1292)</f>
        <v/>
      </c>
      <c r="G6476" s="37">
        <f>IF('📋 MIỂNG TNC'!A1292="","",'📋 MIỂNG TNC'!K1292)</f>
        <v/>
      </c>
      <c r="H6476" s="37">
        <f>IF('📋 MIỂNG TNC'!A1292="","",'📋 MIỂNG TNC'!L1292)</f>
        <v/>
      </c>
      <c r="I6476">
        <f>IF('📋 MIỂNG TNC'!A1292="","",'📋 MIỂNG TNC'!M1292)</f>
        <v/>
      </c>
      <c r="J6476">
        <f>IF('📋 MIỂNG TNC'!A1292="","",'📋 MIỂNG TNC'!D1292)</f>
        <v/>
      </c>
      <c r="L6476">
        <f>N(L6475)+IF(AND('🔎 TRA CỨU NHANH'!$C$2&lt;&gt;"",OR(ISNUMBER(SEARCH('🔎 TRA CỨU NHANH'!$C$2,$A6476)),ISNUMBER(SEARCH('🔎 TRA CỨU NHANH'!$C$2,$B6476)))),1,0)</f>
        <v/>
      </c>
      <c r="M6476">
        <f>IF(L6476&gt;N(L6475),L6476,"")</f>
        <v/>
      </c>
    </row>
    <row r="6477">
      <c r="A6477">
        <f>IF('📋 MIỂNG TNC'!A1293="","",'📋 MIỂNG TNC'!A1293)</f>
        <v/>
      </c>
      <c r="B6477">
        <f>IF('📋 MIỂNG TNC'!A1293="","",'📋 MIỂNG TNC'!P1293)</f>
        <v/>
      </c>
      <c r="C6477">
        <f>IF('📋 MIỂNG TNC'!A1293="","","Miểng")</f>
        <v/>
      </c>
      <c r="D6477">
        <f>IF('📋 MIỂNG TNC'!A1293="","",'📋 MIỂNG TNC'!H1293)</f>
        <v/>
      </c>
      <c r="E6477" t="e">
        <v>#VALUE!</v>
      </c>
      <c r="F6477">
        <f>IF('📋 MIỂNG TNC'!A1293="","",'📋 MIỂNG TNC'!J1293)</f>
        <v/>
      </c>
      <c r="G6477">
        <f>IF('📋 MIỂNG TNC'!A1293="","",'📋 MIỂNG TNC'!K1293)</f>
        <v/>
      </c>
      <c r="H6477">
        <f>IF('📋 MIỂNG TNC'!A1293="","",'📋 MIỂNG TNC'!L1293)</f>
        <v/>
      </c>
      <c r="I6477">
        <f>IF('📋 MIỂNG TNC'!A1293="","",'📋 MIỂNG TNC'!M1293)</f>
        <v/>
      </c>
      <c r="J6477">
        <f>IF('📋 MIỂNG TNC'!A1293="","",'📋 MIỂNG TNC'!D1293)</f>
        <v/>
      </c>
      <c r="L6477">
        <f>N(L6476)+IF(AND('🔎 TRA CỨU NHANH'!$C$2&lt;&gt;"",OR(ISNUMBER(SEARCH('🔎 TRA CỨU NHANH'!$C$2,$A6477)),ISNUMBER(SEARCH('🔎 TRA CỨU NHANH'!$C$2,$B6477)))),1,0)</f>
        <v/>
      </c>
      <c r="M6477">
        <f>IF(L6477&gt;N(L6476),L6477,"")</f>
        <v/>
      </c>
    </row>
    <row r="6478">
      <c r="A6478">
        <f>IF('📋 MIỂNG TNC'!A1294="","",'📋 MIỂNG TNC'!A1294)</f>
        <v/>
      </c>
      <c r="B6478">
        <f>IF('📋 MIỂNG TNC'!A1294="","",'📋 MIỂNG TNC'!P1294)</f>
        <v/>
      </c>
      <c r="C6478">
        <f>IF('📋 MIỂNG TNC'!A1294="","","Miểng")</f>
        <v/>
      </c>
      <c r="D6478">
        <f>IF('📋 MIỂNG TNC'!A1294="","",'📋 MIỂNG TNC'!H1294)</f>
        <v/>
      </c>
      <c r="E6478" t="e">
        <v>#VALUE!</v>
      </c>
      <c r="F6478">
        <f>IF('📋 MIỂNG TNC'!A1294="","",'📋 MIỂNG TNC'!J1294)</f>
        <v/>
      </c>
      <c r="G6478">
        <f>IF('📋 MIỂNG TNC'!A1294="","",'📋 MIỂNG TNC'!K1294)</f>
        <v/>
      </c>
      <c r="H6478">
        <f>IF('📋 MIỂNG TNC'!A1294="","",'📋 MIỂNG TNC'!L1294)</f>
        <v/>
      </c>
      <c r="I6478">
        <f>IF('📋 MIỂNG TNC'!A1294="","",'📋 MIỂNG TNC'!M1294)</f>
        <v/>
      </c>
      <c r="J6478">
        <f>IF('📋 MIỂNG TNC'!A1294="","",'📋 MIỂNG TNC'!D1294)</f>
        <v/>
      </c>
      <c r="L6478">
        <f>N(L6477)+IF(AND('🔎 TRA CỨU NHANH'!$C$2&lt;&gt;"",OR(ISNUMBER(SEARCH('🔎 TRA CỨU NHANH'!$C$2,$A6478)),ISNUMBER(SEARCH('🔎 TRA CỨU NHANH'!$C$2,$B6478)))),1,0)</f>
        <v/>
      </c>
      <c r="M6478">
        <f>IF(L6478&gt;N(L6477),L6478,"")</f>
        <v/>
      </c>
    </row>
    <row r="6479">
      <c r="A6479">
        <f>IF('📋 MIỂNG TNC'!A1295="","",'📋 MIỂNG TNC'!A1295)</f>
        <v/>
      </c>
      <c r="B6479">
        <f>IF('📋 MIỂNG TNC'!A1295="","",'📋 MIỂNG TNC'!P1295)</f>
        <v/>
      </c>
      <c r="C6479">
        <f>IF('📋 MIỂNG TNC'!A1295="","","Miểng")</f>
        <v/>
      </c>
      <c r="D6479">
        <f>IF('📋 MIỂNG TNC'!A1295="","",'📋 MIỂNG TNC'!H1295)</f>
        <v/>
      </c>
      <c r="E6479" t="e">
        <v>#VALUE!</v>
      </c>
      <c r="F6479">
        <f>IF('📋 MIỂNG TNC'!A1295="","",'📋 MIỂNG TNC'!J1295)</f>
        <v/>
      </c>
      <c r="G6479">
        <f>IF('📋 MIỂNG TNC'!A1295="","",'📋 MIỂNG TNC'!K1295)</f>
        <v/>
      </c>
      <c r="H6479">
        <f>IF('📋 MIỂNG TNC'!A1295="","",'📋 MIỂNG TNC'!L1295)</f>
        <v/>
      </c>
      <c r="I6479">
        <f>IF('📋 MIỂNG TNC'!A1295="","",'📋 MIỂNG TNC'!M1295)</f>
        <v/>
      </c>
      <c r="J6479">
        <f>IF('📋 MIỂNG TNC'!A1295="","",'📋 MIỂNG TNC'!D1295)</f>
        <v/>
      </c>
      <c r="L6479">
        <f>N(L6478)+IF(AND('🔎 TRA CỨU NHANH'!$C$2&lt;&gt;"",OR(ISNUMBER(SEARCH('🔎 TRA CỨU NHANH'!$C$2,$A6479)),ISNUMBER(SEARCH('🔎 TRA CỨU NHANH'!$C$2,$B6479)))),1,0)</f>
        <v/>
      </c>
      <c r="M6479">
        <f>IF(L6479&gt;N(L6478),L6479,"")</f>
        <v/>
      </c>
    </row>
    <row r="6480">
      <c r="A6480">
        <f>IF('📋 MIỂNG TNC'!A1296="","",'📋 MIỂNG TNC'!A1296)</f>
        <v/>
      </c>
      <c r="B6480">
        <f>IF('📋 MIỂNG TNC'!A1296="","",'📋 MIỂNG TNC'!P1296)</f>
        <v/>
      </c>
      <c r="C6480">
        <f>IF('📋 MIỂNG TNC'!A1296="","","Miểng")</f>
        <v/>
      </c>
      <c r="D6480">
        <f>IF('📋 MIỂNG TNC'!A1296="","",'📋 MIỂNG TNC'!H1296)</f>
        <v/>
      </c>
      <c r="E6480" t="e">
        <v>#VALUE!</v>
      </c>
      <c r="F6480">
        <f>IF('📋 MIỂNG TNC'!A1296="","",'📋 MIỂNG TNC'!J1296)</f>
        <v/>
      </c>
      <c r="G6480">
        <f>IF('📋 MIỂNG TNC'!A1296="","",'📋 MIỂNG TNC'!K1296)</f>
        <v/>
      </c>
      <c r="H6480">
        <f>IF('📋 MIỂNG TNC'!A1296="","",'📋 MIỂNG TNC'!L1296)</f>
        <v/>
      </c>
      <c r="I6480">
        <f>IF('📋 MIỂNG TNC'!A1296="","",'📋 MIỂNG TNC'!M1296)</f>
        <v/>
      </c>
      <c r="J6480">
        <f>IF('📋 MIỂNG TNC'!A1296="","",'📋 MIỂNG TNC'!D1296)</f>
        <v/>
      </c>
      <c r="L6480">
        <f>N(L6479)+IF(AND('🔎 TRA CỨU NHANH'!$C$2&lt;&gt;"",OR(ISNUMBER(SEARCH('🔎 TRA CỨU NHANH'!$C$2,$A6480)),ISNUMBER(SEARCH('🔎 TRA CỨU NHANH'!$C$2,$B6480)))),1,0)</f>
        <v/>
      </c>
      <c r="M6480">
        <f>IF(L6480&gt;N(L6479),L6480,"")</f>
        <v/>
      </c>
    </row>
    <row r="6481">
      <c r="A6481">
        <f>IF('📋 MIỂNG TNC'!A1297="","",'📋 MIỂNG TNC'!A1297)</f>
        <v/>
      </c>
      <c r="B6481">
        <f>IF('📋 MIỂNG TNC'!A1297="","",'📋 MIỂNG TNC'!P1297)</f>
        <v/>
      </c>
      <c r="C6481">
        <f>IF('📋 MIỂNG TNC'!A1297="","","Miểng")</f>
        <v/>
      </c>
      <c r="D6481">
        <f>IF('📋 MIỂNG TNC'!A1297="","",'📋 MIỂNG TNC'!H1297)</f>
        <v/>
      </c>
      <c r="E6481" t="e">
        <v>#VALUE!</v>
      </c>
      <c r="F6481" s="37">
        <f>IF('📋 MIỂNG TNC'!A1297="","",'📋 MIỂNG TNC'!J1297)</f>
        <v/>
      </c>
      <c r="G6481" s="37">
        <f>IF('📋 MIỂNG TNC'!A1297="","",'📋 MIỂNG TNC'!K1297)</f>
        <v/>
      </c>
      <c r="H6481" s="37">
        <f>IF('📋 MIỂNG TNC'!A1297="","",'📋 MIỂNG TNC'!L1297)</f>
        <v/>
      </c>
      <c r="I6481">
        <f>IF('📋 MIỂNG TNC'!A1297="","",'📋 MIỂNG TNC'!M1297)</f>
        <v/>
      </c>
      <c r="J6481">
        <f>IF('📋 MIỂNG TNC'!A1297="","",'📋 MIỂNG TNC'!D1297)</f>
        <v/>
      </c>
      <c r="L6481">
        <f>N(L6480)+IF(AND('🔎 TRA CỨU NHANH'!$C$2&lt;&gt;"",OR(ISNUMBER(SEARCH('🔎 TRA CỨU NHANH'!$C$2,$A6481)),ISNUMBER(SEARCH('🔎 TRA CỨU NHANH'!$C$2,$B6481)))),1,0)</f>
        <v/>
      </c>
      <c r="M6481">
        <f>IF(L6481&gt;N(L6480),L6481,"")</f>
        <v/>
      </c>
    </row>
    <row r="6482">
      <c r="A6482">
        <f>IF('📋 MIỂNG TNC'!A1298="","",'📋 MIỂNG TNC'!A1298)</f>
        <v/>
      </c>
      <c r="B6482">
        <f>IF('📋 MIỂNG TNC'!A1298="","",'📋 MIỂNG TNC'!P1298)</f>
        <v/>
      </c>
      <c r="C6482">
        <f>IF('📋 MIỂNG TNC'!A1298="","","Miểng")</f>
        <v/>
      </c>
      <c r="D6482">
        <f>IF('📋 MIỂNG TNC'!A1298="","",'📋 MIỂNG TNC'!H1298)</f>
        <v/>
      </c>
      <c r="E6482" t="e">
        <v>#VALUE!</v>
      </c>
      <c r="F6482" s="37">
        <f>IF('📋 MIỂNG TNC'!A1298="","",'📋 MIỂNG TNC'!J1298)</f>
        <v/>
      </c>
      <c r="G6482" s="37">
        <f>IF('📋 MIỂNG TNC'!A1298="","",'📋 MIỂNG TNC'!K1298)</f>
        <v/>
      </c>
      <c r="H6482" s="37">
        <f>IF('📋 MIỂNG TNC'!A1298="","",'📋 MIỂNG TNC'!L1298)</f>
        <v/>
      </c>
      <c r="I6482">
        <f>IF('📋 MIỂNG TNC'!A1298="","",'📋 MIỂNG TNC'!M1298)</f>
        <v/>
      </c>
      <c r="J6482">
        <f>IF('📋 MIỂNG TNC'!A1298="","",'📋 MIỂNG TNC'!D1298)</f>
        <v/>
      </c>
      <c r="L6482">
        <f>N(L6481)+IF(AND('🔎 TRA CỨU NHANH'!$C$2&lt;&gt;"",OR(ISNUMBER(SEARCH('🔎 TRA CỨU NHANH'!$C$2,$A6482)),ISNUMBER(SEARCH('🔎 TRA CỨU NHANH'!$C$2,$B6482)))),1,0)</f>
        <v/>
      </c>
      <c r="M6482">
        <f>IF(L6482&gt;N(L6481),L6482,"")</f>
        <v/>
      </c>
    </row>
    <row r="6483">
      <c r="A6483">
        <f>IF('📋 MIỂNG TNC'!A1299="","",'📋 MIỂNG TNC'!A1299)</f>
        <v/>
      </c>
      <c r="B6483">
        <f>IF('📋 MIỂNG TNC'!A1299="","",'📋 MIỂNG TNC'!P1299)</f>
        <v/>
      </c>
      <c r="C6483">
        <f>IF('📋 MIỂNG TNC'!A1299="","","Miểng")</f>
        <v/>
      </c>
      <c r="D6483">
        <f>IF('📋 MIỂNG TNC'!A1299="","",'📋 MIỂNG TNC'!H1299)</f>
        <v/>
      </c>
      <c r="E6483" t="e">
        <v>#VALUE!</v>
      </c>
      <c r="F6483" s="37">
        <f>IF('📋 MIỂNG TNC'!A1299="","",'📋 MIỂNG TNC'!J1299)</f>
        <v/>
      </c>
      <c r="G6483" s="37">
        <f>IF('📋 MIỂNG TNC'!A1299="","",'📋 MIỂNG TNC'!K1299)</f>
        <v/>
      </c>
      <c r="H6483" s="37">
        <f>IF('📋 MIỂNG TNC'!A1299="","",'📋 MIỂNG TNC'!L1299)</f>
        <v/>
      </c>
      <c r="I6483">
        <f>IF('📋 MIỂNG TNC'!A1299="","",'📋 MIỂNG TNC'!M1299)</f>
        <v/>
      </c>
      <c r="J6483">
        <f>IF('📋 MIỂNG TNC'!A1299="","",'📋 MIỂNG TNC'!D1299)</f>
        <v/>
      </c>
      <c r="L6483">
        <f>N(L6482)+IF(AND('🔎 TRA CỨU NHANH'!$C$2&lt;&gt;"",OR(ISNUMBER(SEARCH('🔎 TRA CỨU NHANH'!$C$2,$A6483)),ISNUMBER(SEARCH('🔎 TRA CỨU NHANH'!$C$2,$B6483)))),1,0)</f>
        <v/>
      </c>
      <c r="M6483">
        <f>IF(L6483&gt;N(L6482),L6483,"")</f>
        <v/>
      </c>
    </row>
    <row r="6484">
      <c r="A6484">
        <f>IF('📋 MIỂNG TNC'!A1300="","",'📋 MIỂNG TNC'!A1300)</f>
        <v/>
      </c>
      <c r="B6484">
        <f>IF('📋 MIỂNG TNC'!A1300="","",'📋 MIỂNG TNC'!P1300)</f>
        <v/>
      </c>
      <c r="C6484">
        <f>IF('📋 MIỂNG TNC'!A1300="","","Miểng")</f>
        <v/>
      </c>
      <c r="D6484">
        <f>IF('📋 MIỂNG TNC'!A1300="","",'📋 MIỂNG TNC'!H1300)</f>
        <v/>
      </c>
      <c r="E6484" t="e">
        <v>#VALUE!</v>
      </c>
      <c r="F6484">
        <f>IF('📋 MIỂNG TNC'!A1300="","",'📋 MIỂNG TNC'!J1300)</f>
        <v/>
      </c>
      <c r="G6484">
        <f>IF('📋 MIỂNG TNC'!A1300="","",'📋 MIỂNG TNC'!K1300)</f>
        <v/>
      </c>
      <c r="H6484">
        <f>IF('📋 MIỂNG TNC'!A1300="","",'📋 MIỂNG TNC'!L1300)</f>
        <v/>
      </c>
      <c r="I6484">
        <f>IF('📋 MIỂNG TNC'!A1300="","",'📋 MIỂNG TNC'!M1300)</f>
        <v/>
      </c>
      <c r="J6484">
        <f>IF('📋 MIỂNG TNC'!A1300="","",'📋 MIỂNG TNC'!D1300)</f>
        <v/>
      </c>
      <c r="L6484">
        <f>N(L6483)+IF(AND('🔎 TRA CỨU NHANH'!$C$2&lt;&gt;"",OR(ISNUMBER(SEARCH('🔎 TRA CỨU NHANH'!$C$2,$A6484)),ISNUMBER(SEARCH('🔎 TRA CỨU NHANH'!$C$2,$B6484)))),1,0)</f>
        <v/>
      </c>
      <c r="M6484">
        <f>IF(L6484&gt;N(L6483),L6484,"")</f>
        <v/>
      </c>
    </row>
    <row r="6485">
      <c r="A6485">
        <f>IF('📋 MIỂNG TNC'!A1301="","",'📋 MIỂNG TNC'!A1301)</f>
        <v/>
      </c>
      <c r="B6485">
        <f>IF('📋 MIỂNG TNC'!A1301="","",'📋 MIỂNG TNC'!P1301)</f>
        <v/>
      </c>
      <c r="C6485">
        <f>IF('📋 MIỂNG TNC'!A1301="","","Miểng")</f>
        <v/>
      </c>
      <c r="D6485">
        <f>IF('📋 MIỂNG TNC'!A1301="","",'📋 MIỂNG TNC'!H1301)</f>
        <v/>
      </c>
      <c r="E6485" t="e">
        <v>#VALUE!</v>
      </c>
      <c r="F6485">
        <f>IF('📋 MIỂNG TNC'!A1301="","",'📋 MIỂNG TNC'!J1301)</f>
        <v/>
      </c>
      <c r="G6485">
        <f>IF('📋 MIỂNG TNC'!A1301="","",'📋 MIỂNG TNC'!K1301)</f>
        <v/>
      </c>
      <c r="H6485">
        <f>IF('📋 MIỂNG TNC'!A1301="","",'📋 MIỂNG TNC'!L1301)</f>
        <v/>
      </c>
      <c r="I6485">
        <f>IF('📋 MIỂNG TNC'!A1301="","",'📋 MIỂNG TNC'!M1301)</f>
        <v/>
      </c>
      <c r="J6485">
        <f>IF('📋 MIỂNG TNC'!A1301="","",'📋 MIỂNG TNC'!D1301)</f>
        <v/>
      </c>
      <c r="L6485">
        <f>N(L6484)+IF(AND('🔎 TRA CỨU NHANH'!$C$2&lt;&gt;"",OR(ISNUMBER(SEARCH('🔎 TRA CỨU NHANH'!$C$2,$A6485)),ISNUMBER(SEARCH('🔎 TRA CỨU NHANH'!$C$2,$B6485)))),1,0)</f>
        <v/>
      </c>
      <c r="M6485">
        <f>IF(L6485&gt;N(L6484),L6485,"")</f>
        <v/>
      </c>
    </row>
    <row r="6486">
      <c r="A6486">
        <f>IF('📋 MIỂNG TNC'!A1302="","",'📋 MIỂNG TNC'!A1302)</f>
        <v/>
      </c>
      <c r="B6486">
        <f>IF('📋 MIỂNG TNC'!A1302="","",'📋 MIỂNG TNC'!P1302)</f>
        <v/>
      </c>
      <c r="C6486">
        <f>IF('📋 MIỂNG TNC'!A1302="","","Miểng")</f>
        <v/>
      </c>
      <c r="D6486">
        <f>IF('📋 MIỂNG TNC'!A1302="","",'📋 MIỂNG TNC'!H1302)</f>
        <v/>
      </c>
      <c r="E6486" t="e">
        <v>#VALUE!</v>
      </c>
      <c r="F6486" s="37">
        <f>IF('📋 MIỂNG TNC'!A1302="","",'📋 MIỂNG TNC'!J1302)</f>
        <v/>
      </c>
      <c r="G6486" s="37">
        <f>IF('📋 MIỂNG TNC'!A1302="","",'📋 MIỂNG TNC'!K1302)</f>
        <v/>
      </c>
      <c r="H6486" s="37">
        <f>IF('📋 MIỂNG TNC'!A1302="","",'📋 MIỂNG TNC'!L1302)</f>
        <v/>
      </c>
      <c r="I6486">
        <f>IF('📋 MIỂNG TNC'!A1302="","",'📋 MIỂNG TNC'!M1302)</f>
        <v/>
      </c>
      <c r="J6486">
        <f>IF('📋 MIỂNG TNC'!A1302="","",'📋 MIỂNG TNC'!D1302)</f>
        <v/>
      </c>
      <c r="L6486">
        <f>N(L6485)+IF(AND('🔎 TRA CỨU NHANH'!$C$2&lt;&gt;"",OR(ISNUMBER(SEARCH('🔎 TRA CỨU NHANH'!$C$2,$A6486)),ISNUMBER(SEARCH('🔎 TRA CỨU NHANH'!$C$2,$B6486)))),1,0)</f>
        <v/>
      </c>
      <c r="M6486">
        <f>IF(L6486&gt;N(L6485),L6486,"")</f>
        <v/>
      </c>
    </row>
    <row r="6487">
      <c r="A6487">
        <f>IF('📋 MIỂNG TNC'!A1303="","",'📋 MIỂNG TNC'!A1303)</f>
        <v/>
      </c>
      <c r="B6487">
        <f>IF('📋 MIỂNG TNC'!A1303="","",'📋 MIỂNG TNC'!P1303)</f>
        <v/>
      </c>
      <c r="C6487">
        <f>IF('📋 MIỂNG TNC'!A1303="","","Miểng")</f>
        <v/>
      </c>
      <c r="D6487">
        <f>IF('📋 MIỂNG TNC'!A1303="","",'📋 MIỂNG TNC'!H1303)</f>
        <v/>
      </c>
      <c r="E6487" t="e">
        <v>#VALUE!</v>
      </c>
      <c r="F6487" s="37">
        <f>IF('📋 MIỂNG TNC'!A1303="","",'📋 MIỂNG TNC'!J1303)</f>
        <v/>
      </c>
      <c r="G6487" s="37">
        <f>IF('📋 MIỂNG TNC'!A1303="","",'📋 MIỂNG TNC'!K1303)</f>
        <v/>
      </c>
      <c r="H6487" s="37">
        <f>IF('📋 MIỂNG TNC'!A1303="","",'📋 MIỂNG TNC'!L1303)</f>
        <v/>
      </c>
      <c r="I6487">
        <f>IF('📋 MIỂNG TNC'!A1303="","",'📋 MIỂNG TNC'!M1303)</f>
        <v/>
      </c>
      <c r="J6487">
        <f>IF('📋 MIỂNG TNC'!A1303="","",'📋 MIỂNG TNC'!D1303)</f>
        <v/>
      </c>
      <c r="L6487">
        <f>N(L6486)+IF(AND('🔎 TRA CỨU NHANH'!$C$2&lt;&gt;"",OR(ISNUMBER(SEARCH('🔎 TRA CỨU NHANH'!$C$2,$A6487)),ISNUMBER(SEARCH('🔎 TRA CỨU NHANH'!$C$2,$B6487)))),1,0)</f>
        <v/>
      </c>
      <c r="M6487">
        <f>IF(L6487&gt;N(L6486),L6487,"")</f>
        <v/>
      </c>
    </row>
    <row r="6488">
      <c r="A6488">
        <f>IF('📋 MIỂNG TNC'!A1304="","",'📋 MIỂNG TNC'!A1304)</f>
        <v/>
      </c>
      <c r="B6488">
        <f>IF('📋 MIỂNG TNC'!A1304="","",'📋 MIỂNG TNC'!P1304)</f>
        <v/>
      </c>
      <c r="C6488">
        <f>IF('📋 MIỂNG TNC'!A1304="","","Miểng")</f>
        <v/>
      </c>
      <c r="D6488">
        <f>IF('📋 MIỂNG TNC'!A1304="","",'📋 MIỂNG TNC'!H1304)</f>
        <v/>
      </c>
      <c r="E6488" t="e">
        <v>#VALUE!</v>
      </c>
      <c r="F6488" s="37">
        <f>IF('📋 MIỂNG TNC'!A1304="","",'📋 MIỂNG TNC'!J1304)</f>
        <v/>
      </c>
      <c r="G6488" s="37">
        <f>IF('📋 MIỂNG TNC'!A1304="","",'📋 MIỂNG TNC'!K1304)</f>
        <v/>
      </c>
      <c r="H6488" s="37">
        <f>IF('📋 MIỂNG TNC'!A1304="","",'📋 MIỂNG TNC'!L1304)</f>
        <v/>
      </c>
      <c r="I6488">
        <f>IF('📋 MIỂNG TNC'!A1304="","",'📋 MIỂNG TNC'!M1304)</f>
        <v/>
      </c>
      <c r="J6488">
        <f>IF('📋 MIỂNG TNC'!A1304="","",'📋 MIỂNG TNC'!D1304)</f>
        <v/>
      </c>
      <c r="L6488">
        <f>N(L6487)+IF(AND('🔎 TRA CỨU NHANH'!$C$2&lt;&gt;"",OR(ISNUMBER(SEARCH('🔎 TRA CỨU NHANH'!$C$2,$A6488)),ISNUMBER(SEARCH('🔎 TRA CỨU NHANH'!$C$2,$B6488)))),1,0)</f>
        <v/>
      </c>
      <c r="M6488">
        <f>IF(L6488&gt;N(L6487),L6488,"")</f>
        <v/>
      </c>
    </row>
    <row r="6489">
      <c r="A6489">
        <f>IF('📋 MIỂNG TNC'!A1305="","",'📋 MIỂNG TNC'!A1305)</f>
        <v/>
      </c>
      <c r="B6489">
        <f>IF('📋 MIỂNG TNC'!A1305="","",'📋 MIỂNG TNC'!P1305)</f>
        <v/>
      </c>
      <c r="C6489">
        <f>IF('📋 MIỂNG TNC'!A1305="","","Miểng")</f>
        <v/>
      </c>
      <c r="D6489">
        <f>IF('📋 MIỂNG TNC'!A1305="","",'📋 MIỂNG TNC'!H1305)</f>
        <v/>
      </c>
      <c r="E6489" t="e">
        <v>#VALUE!</v>
      </c>
      <c r="F6489">
        <f>IF('📋 MIỂNG TNC'!A1305="","",'📋 MIỂNG TNC'!J1305)</f>
        <v/>
      </c>
      <c r="G6489">
        <f>IF('📋 MIỂNG TNC'!A1305="","",'📋 MIỂNG TNC'!K1305)</f>
        <v/>
      </c>
      <c r="H6489">
        <f>IF('📋 MIỂNG TNC'!A1305="","",'📋 MIỂNG TNC'!L1305)</f>
        <v/>
      </c>
      <c r="I6489">
        <f>IF('📋 MIỂNG TNC'!A1305="","",'📋 MIỂNG TNC'!M1305)</f>
        <v/>
      </c>
      <c r="J6489">
        <f>IF('📋 MIỂNG TNC'!A1305="","",'📋 MIỂNG TNC'!D1305)</f>
        <v/>
      </c>
      <c r="L6489">
        <f>N(L6488)+IF(AND('🔎 TRA CỨU NHANH'!$C$2&lt;&gt;"",OR(ISNUMBER(SEARCH('🔎 TRA CỨU NHANH'!$C$2,$A6489)),ISNUMBER(SEARCH('🔎 TRA CỨU NHANH'!$C$2,$B6489)))),1,0)</f>
        <v/>
      </c>
      <c r="M6489">
        <f>IF(L6489&gt;N(L6488),L6489,"")</f>
        <v/>
      </c>
    </row>
    <row r="6490">
      <c r="A6490">
        <f>IF('📋 MIỂNG TNC'!A1306="","",'📋 MIỂNG TNC'!A1306)</f>
        <v/>
      </c>
      <c r="B6490">
        <f>IF('📋 MIỂNG TNC'!A1306="","",'📋 MIỂNG TNC'!P1306)</f>
        <v/>
      </c>
      <c r="C6490">
        <f>IF('📋 MIỂNG TNC'!A1306="","","Miểng")</f>
        <v/>
      </c>
      <c r="D6490">
        <f>IF('📋 MIỂNG TNC'!A1306="","",'📋 MIỂNG TNC'!H1306)</f>
        <v/>
      </c>
      <c r="E6490" t="e">
        <v>#VALUE!</v>
      </c>
      <c r="F6490">
        <f>IF('📋 MIỂNG TNC'!A1306="","",'📋 MIỂNG TNC'!J1306)</f>
        <v/>
      </c>
      <c r="G6490">
        <f>IF('📋 MIỂNG TNC'!A1306="","",'📋 MIỂNG TNC'!K1306)</f>
        <v/>
      </c>
      <c r="H6490">
        <f>IF('📋 MIỂNG TNC'!A1306="","",'📋 MIỂNG TNC'!L1306)</f>
        <v/>
      </c>
      <c r="I6490">
        <f>IF('📋 MIỂNG TNC'!A1306="","",'📋 MIỂNG TNC'!M1306)</f>
        <v/>
      </c>
      <c r="J6490">
        <f>IF('📋 MIỂNG TNC'!A1306="","",'📋 MIỂNG TNC'!D1306)</f>
        <v/>
      </c>
      <c r="L6490">
        <f>N(L6489)+IF(AND('🔎 TRA CỨU NHANH'!$C$2&lt;&gt;"",OR(ISNUMBER(SEARCH('🔎 TRA CỨU NHANH'!$C$2,$A6490)),ISNUMBER(SEARCH('🔎 TRA CỨU NHANH'!$C$2,$B6490)))),1,0)</f>
        <v/>
      </c>
      <c r="M6490">
        <f>IF(L6490&gt;N(L6489),L6490,"")</f>
        <v/>
      </c>
    </row>
    <row r="6491">
      <c r="A6491">
        <f>IF('📋 MIỂNG TNC'!A1307="","",'📋 MIỂNG TNC'!A1307)</f>
        <v/>
      </c>
      <c r="B6491">
        <f>IF('📋 MIỂNG TNC'!A1307="","",'📋 MIỂNG TNC'!P1307)</f>
        <v/>
      </c>
      <c r="C6491">
        <f>IF('📋 MIỂNG TNC'!A1307="","","Miểng")</f>
        <v/>
      </c>
      <c r="D6491">
        <f>IF('📋 MIỂNG TNC'!A1307="","",'📋 MIỂNG TNC'!H1307)</f>
        <v/>
      </c>
      <c r="E6491" t="e">
        <v>#VALUE!</v>
      </c>
      <c r="F6491" s="37">
        <f>IF('📋 MIỂNG TNC'!A1307="","",'📋 MIỂNG TNC'!J1307)</f>
        <v/>
      </c>
      <c r="G6491" s="37">
        <f>IF('📋 MIỂNG TNC'!A1307="","",'📋 MIỂNG TNC'!K1307)</f>
        <v/>
      </c>
      <c r="H6491" s="37">
        <f>IF('📋 MIỂNG TNC'!A1307="","",'📋 MIỂNG TNC'!L1307)</f>
        <v/>
      </c>
      <c r="I6491">
        <f>IF('📋 MIỂNG TNC'!A1307="","",'📋 MIỂNG TNC'!M1307)</f>
        <v/>
      </c>
      <c r="J6491">
        <f>IF('📋 MIỂNG TNC'!A1307="","",'📋 MIỂNG TNC'!D1307)</f>
        <v/>
      </c>
      <c r="L6491">
        <f>N(L6490)+IF(AND('🔎 TRA CỨU NHANH'!$C$2&lt;&gt;"",OR(ISNUMBER(SEARCH('🔎 TRA CỨU NHANH'!$C$2,$A6491)),ISNUMBER(SEARCH('🔎 TRA CỨU NHANH'!$C$2,$B6491)))),1,0)</f>
        <v/>
      </c>
      <c r="M6491">
        <f>IF(L6491&gt;N(L6490),L6491,"")</f>
        <v/>
      </c>
    </row>
    <row r="6492">
      <c r="A6492">
        <f>IF('📋 MIỂNG TNC'!A1308="","",'📋 MIỂNG TNC'!A1308)</f>
        <v/>
      </c>
      <c r="B6492">
        <f>IF('📋 MIỂNG TNC'!A1308="","",'📋 MIỂNG TNC'!P1308)</f>
        <v/>
      </c>
      <c r="C6492">
        <f>IF('📋 MIỂNG TNC'!A1308="","","Miểng")</f>
        <v/>
      </c>
      <c r="D6492">
        <f>IF('📋 MIỂNG TNC'!A1308="","",'📋 MIỂNG TNC'!H1308)</f>
        <v/>
      </c>
      <c r="E6492" t="e">
        <v>#VALUE!</v>
      </c>
      <c r="F6492">
        <f>IF('📋 MIỂNG TNC'!A1308="","",'📋 MIỂNG TNC'!J1308)</f>
        <v/>
      </c>
      <c r="G6492">
        <f>IF('📋 MIỂNG TNC'!A1308="","",'📋 MIỂNG TNC'!K1308)</f>
        <v/>
      </c>
      <c r="H6492">
        <f>IF('📋 MIỂNG TNC'!A1308="","",'📋 MIỂNG TNC'!L1308)</f>
        <v/>
      </c>
      <c r="I6492">
        <f>IF('📋 MIỂNG TNC'!A1308="","",'📋 MIỂNG TNC'!M1308)</f>
        <v/>
      </c>
      <c r="J6492">
        <f>IF('📋 MIỂNG TNC'!A1308="","",'📋 MIỂNG TNC'!D1308)</f>
        <v/>
      </c>
      <c r="L6492">
        <f>N(L6491)+IF(AND('🔎 TRA CỨU NHANH'!$C$2&lt;&gt;"",OR(ISNUMBER(SEARCH('🔎 TRA CỨU NHANH'!$C$2,$A6492)),ISNUMBER(SEARCH('🔎 TRA CỨU NHANH'!$C$2,$B6492)))),1,0)</f>
        <v/>
      </c>
      <c r="M6492">
        <f>IF(L6492&gt;N(L6491),L6492,"")</f>
        <v/>
      </c>
    </row>
    <row r="6493">
      <c r="A6493">
        <f>IF('📋 MIỂNG TNC'!A1309="","",'📋 MIỂNG TNC'!A1309)</f>
        <v/>
      </c>
      <c r="B6493">
        <f>IF('📋 MIỂNG TNC'!A1309="","",'📋 MIỂNG TNC'!P1309)</f>
        <v/>
      </c>
      <c r="C6493">
        <f>IF('📋 MIỂNG TNC'!A1309="","","Miểng")</f>
        <v/>
      </c>
      <c r="D6493">
        <f>IF('📋 MIỂNG TNC'!A1309="","",'📋 MIỂNG TNC'!H1309)</f>
        <v/>
      </c>
      <c r="E6493" t="e">
        <v>#VALUE!</v>
      </c>
      <c r="F6493" s="37">
        <f>IF('📋 MIỂNG TNC'!A1309="","",'📋 MIỂNG TNC'!J1309)</f>
        <v/>
      </c>
      <c r="G6493" s="37">
        <f>IF('📋 MIỂNG TNC'!A1309="","",'📋 MIỂNG TNC'!K1309)</f>
        <v/>
      </c>
      <c r="H6493" s="37">
        <f>IF('📋 MIỂNG TNC'!A1309="","",'📋 MIỂNG TNC'!L1309)</f>
        <v/>
      </c>
      <c r="I6493">
        <f>IF('📋 MIỂNG TNC'!A1309="","",'📋 MIỂNG TNC'!M1309)</f>
        <v/>
      </c>
      <c r="J6493">
        <f>IF('📋 MIỂNG TNC'!A1309="","",'📋 MIỂNG TNC'!D1309)</f>
        <v/>
      </c>
      <c r="L6493">
        <f>N(L6492)+IF(AND('🔎 TRA CỨU NHANH'!$C$2&lt;&gt;"",OR(ISNUMBER(SEARCH('🔎 TRA CỨU NHANH'!$C$2,$A6493)),ISNUMBER(SEARCH('🔎 TRA CỨU NHANH'!$C$2,$B6493)))),1,0)</f>
        <v/>
      </c>
      <c r="M6493">
        <f>IF(L6493&gt;N(L6492),L6493,"")</f>
        <v/>
      </c>
    </row>
    <row r="6494">
      <c r="A6494">
        <f>IF('📋 MIỂNG TNC'!A1310="","",'📋 MIỂNG TNC'!A1310)</f>
        <v/>
      </c>
      <c r="B6494">
        <f>IF('📋 MIỂNG TNC'!A1310="","",'📋 MIỂNG TNC'!P1310)</f>
        <v/>
      </c>
      <c r="C6494">
        <f>IF('📋 MIỂNG TNC'!A1310="","","Miểng")</f>
        <v/>
      </c>
      <c r="D6494">
        <f>IF('📋 MIỂNG TNC'!A1310="","",'📋 MIỂNG TNC'!H1310)</f>
        <v/>
      </c>
      <c r="E6494" t="e">
        <v>#VALUE!</v>
      </c>
      <c r="F6494">
        <f>IF('📋 MIỂNG TNC'!A1310="","",'📋 MIỂNG TNC'!J1310)</f>
        <v/>
      </c>
      <c r="G6494">
        <f>IF('📋 MIỂNG TNC'!A1310="","",'📋 MIỂNG TNC'!K1310)</f>
        <v/>
      </c>
      <c r="H6494">
        <f>IF('📋 MIỂNG TNC'!A1310="","",'📋 MIỂNG TNC'!L1310)</f>
        <v/>
      </c>
      <c r="I6494">
        <f>IF('📋 MIỂNG TNC'!A1310="","",'📋 MIỂNG TNC'!M1310)</f>
        <v/>
      </c>
      <c r="J6494">
        <f>IF('📋 MIỂNG TNC'!A1310="","",'📋 MIỂNG TNC'!D1310)</f>
        <v/>
      </c>
      <c r="L6494">
        <f>N(L6493)+IF(AND('🔎 TRA CỨU NHANH'!$C$2&lt;&gt;"",OR(ISNUMBER(SEARCH('🔎 TRA CỨU NHANH'!$C$2,$A6494)),ISNUMBER(SEARCH('🔎 TRA CỨU NHANH'!$C$2,$B6494)))),1,0)</f>
        <v/>
      </c>
      <c r="M6494">
        <f>IF(L6494&gt;N(L6493),L6494,"")</f>
        <v/>
      </c>
    </row>
    <row r="6495">
      <c r="A6495">
        <f>IF('📋 MIỂNG TNC'!A1311="","",'📋 MIỂNG TNC'!A1311)</f>
        <v/>
      </c>
      <c r="B6495">
        <f>IF('📋 MIỂNG TNC'!A1311="","",'📋 MIỂNG TNC'!P1311)</f>
        <v/>
      </c>
      <c r="C6495">
        <f>IF('📋 MIỂNG TNC'!A1311="","","Miểng")</f>
        <v/>
      </c>
      <c r="D6495">
        <f>IF('📋 MIỂNG TNC'!A1311="","",'📋 MIỂNG TNC'!H1311)</f>
        <v/>
      </c>
      <c r="E6495" t="e">
        <v>#VALUE!</v>
      </c>
      <c r="F6495">
        <f>IF('📋 MIỂNG TNC'!A1311="","",'📋 MIỂNG TNC'!J1311)</f>
        <v/>
      </c>
      <c r="G6495">
        <f>IF('📋 MIỂNG TNC'!A1311="","",'📋 MIỂNG TNC'!K1311)</f>
        <v/>
      </c>
      <c r="H6495">
        <f>IF('📋 MIỂNG TNC'!A1311="","",'📋 MIỂNG TNC'!L1311)</f>
        <v/>
      </c>
      <c r="I6495">
        <f>IF('📋 MIỂNG TNC'!A1311="","",'📋 MIỂNG TNC'!M1311)</f>
        <v/>
      </c>
      <c r="J6495">
        <f>IF('📋 MIỂNG TNC'!A1311="","",'📋 MIỂNG TNC'!D1311)</f>
        <v/>
      </c>
      <c r="L6495">
        <f>N(L6494)+IF(AND('🔎 TRA CỨU NHANH'!$C$2&lt;&gt;"",OR(ISNUMBER(SEARCH('🔎 TRA CỨU NHANH'!$C$2,$A6495)),ISNUMBER(SEARCH('🔎 TRA CỨU NHANH'!$C$2,$B6495)))),1,0)</f>
        <v/>
      </c>
      <c r="M6495">
        <f>IF(L6495&gt;N(L6494),L6495,"")</f>
        <v/>
      </c>
    </row>
    <row r="6496">
      <c r="A6496">
        <f>IF('📋 MIỂNG TNC'!A1312="","",'📋 MIỂNG TNC'!A1312)</f>
        <v/>
      </c>
      <c r="B6496">
        <f>IF('📋 MIỂNG TNC'!A1312="","",'📋 MIỂNG TNC'!P1312)</f>
        <v/>
      </c>
      <c r="C6496">
        <f>IF('📋 MIỂNG TNC'!A1312="","","Miểng")</f>
        <v/>
      </c>
      <c r="D6496">
        <f>IF('📋 MIỂNG TNC'!A1312="","",'📋 MIỂNG TNC'!H1312)</f>
        <v/>
      </c>
      <c r="E6496" t="e">
        <v>#VALUE!</v>
      </c>
      <c r="F6496">
        <f>IF('📋 MIỂNG TNC'!A1312="","",'📋 MIỂNG TNC'!J1312)</f>
        <v/>
      </c>
      <c r="G6496">
        <f>IF('📋 MIỂNG TNC'!A1312="","",'📋 MIỂNG TNC'!K1312)</f>
        <v/>
      </c>
      <c r="H6496">
        <f>IF('📋 MIỂNG TNC'!A1312="","",'📋 MIỂNG TNC'!L1312)</f>
        <v/>
      </c>
      <c r="I6496">
        <f>IF('📋 MIỂNG TNC'!A1312="","",'📋 MIỂNG TNC'!M1312)</f>
        <v/>
      </c>
      <c r="J6496">
        <f>IF('📋 MIỂNG TNC'!A1312="","",'📋 MIỂNG TNC'!D1312)</f>
        <v/>
      </c>
      <c r="L6496">
        <f>N(L6495)+IF(AND('🔎 TRA CỨU NHANH'!$C$2&lt;&gt;"",OR(ISNUMBER(SEARCH('🔎 TRA CỨU NHANH'!$C$2,$A6496)),ISNUMBER(SEARCH('🔎 TRA CỨU NHANH'!$C$2,$B6496)))),1,0)</f>
        <v/>
      </c>
      <c r="M6496">
        <f>IF(L6496&gt;N(L6495),L6496,"")</f>
        <v/>
      </c>
    </row>
    <row r="6497">
      <c r="A6497">
        <f>IF('📋 MIỂNG TNC'!A1313="","",'📋 MIỂNG TNC'!A1313)</f>
        <v/>
      </c>
      <c r="B6497">
        <f>IF('📋 MIỂNG TNC'!A1313="","",'📋 MIỂNG TNC'!P1313)</f>
        <v/>
      </c>
      <c r="C6497">
        <f>IF('📋 MIỂNG TNC'!A1313="","","Miểng")</f>
        <v/>
      </c>
      <c r="D6497">
        <f>IF('📋 MIỂNG TNC'!A1313="","",'📋 MIỂNG TNC'!H1313)</f>
        <v/>
      </c>
      <c r="E6497" t="e">
        <v>#VALUE!</v>
      </c>
      <c r="F6497">
        <f>IF('📋 MIỂNG TNC'!A1313="","",'📋 MIỂNG TNC'!J1313)</f>
        <v/>
      </c>
      <c r="G6497">
        <f>IF('📋 MIỂNG TNC'!A1313="","",'📋 MIỂNG TNC'!K1313)</f>
        <v/>
      </c>
      <c r="H6497">
        <f>IF('📋 MIỂNG TNC'!A1313="","",'📋 MIỂNG TNC'!L1313)</f>
        <v/>
      </c>
      <c r="I6497">
        <f>IF('📋 MIỂNG TNC'!A1313="","",'📋 MIỂNG TNC'!M1313)</f>
        <v/>
      </c>
      <c r="J6497">
        <f>IF('📋 MIỂNG TNC'!A1313="","",'📋 MIỂNG TNC'!D1313)</f>
        <v/>
      </c>
      <c r="L6497">
        <f>N(L6496)+IF(AND('🔎 TRA CỨU NHANH'!$C$2&lt;&gt;"",OR(ISNUMBER(SEARCH('🔎 TRA CỨU NHANH'!$C$2,$A6497)),ISNUMBER(SEARCH('🔎 TRA CỨU NHANH'!$C$2,$B6497)))),1,0)</f>
        <v/>
      </c>
      <c r="M6497">
        <f>IF(L6497&gt;N(L6496),L6497,"")</f>
        <v/>
      </c>
    </row>
    <row r="6498">
      <c r="A6498">
        <f>IF('📋 MIỂNG TNC'!A1314="","",'📋 MIỂNG TNC'!A1314)</f>
        <v/>
      </c>
      <c r="B6498">
        <f>IF('📋 MIỂNG TNC'!A1314="","",'📋 MIỂNG TNC'!P1314)</f>
        <v/>
      </c>
      <c r="C6498">
        <f>IF('📋 MIỂNG TNC'!A1314="","","Miểng")</f>
        <v/>
      </c>
      <c r="D6498">
        <f>IF('📋 MIỂNG TNC'!A1314="","",'📋 MIỂNG TNC'!H1314)</f>
        <v/>
      </c>
      <c r="E6498" t="e">
        <v>#VALUE!</v>
      </c>
      <c r="F6498">
        <f>IF('📋 MIỂNG TNC'!A1314="","",'📋 MIỂNG TNC'!J1314)</f>
        <v/>
      </c>
      <c r="G6498">
        <f>IF('📋 MIỂNG TNC'!A1314="","",'📋 MIỂNG TNC'!K1314)</f>
        <v/>
      </c>
      <c r="H6498">
        <f>IF('📋 MIỂNG TNC'!A1314="","",'📋 MIỂNG TNC'!L1314)</f>
        <v/>
      </c>
      <c r="I6498">
        <f>IF('📋 MIỂNG TNC'!A1314="","",'📋 MIỂNG TNC'!M1314)</f>
        <v/>
      </c>
      <c r="J6498">
        <f>IF('📋 MIỂNG TNC'!A1314="","",'📋 MIỂNG TNC'!D1314)</f>
        <v/>
      </c>
      <c r="L6498">
        <f>N(L6497)+IF(AND('🔎 TRA CỨU NHANH'!$C$2&lt;&gt;"",OR(ISNUMBER(SEARCH('🔎 TRA CỨU NHANH'!$C$2,$A6498)),ISNUMBER(SEARCH('🔎 TRA CỨU NHANH'!$C$2,$B6498)))),1,0)</f>
        <v/>
      </c>
      <c r="M6498">
        <f>IF(L6498&gt;N(L6497),L6498,"")</f>
        <v/>
      </c>
    </row>
    <row r="6499">
      <c r="A6499">
        <f>IF('📋 MIỂNG TNC'!A1315="","",'📋 MIỂNG TNC'!A1315)</f>
        <v/>
      </c>
      <c r="B6499">
        <f>IF('📋 MIỂNG TNC'!A1315="","",'📋 MIỂNG TNC'!P1315)</f>
        <v/>
      </c>
      <c r="C6499">
        <f>IF('📋 MIỂNG TNC'!A1315="","","Miểng")</f>
        <v/>
      </c>
      <c r="D6499">
        <f>IF('📋 MIỂNG TNC'!A1315="","",'📋 MIỂNG TNC'!H1315)</f>
        <v/>
      </c>
      <c r="E6499" t="e">
        <v>#VALUE!</v>
      </c>
      <c r="F6499" s="37">
        <f>IF('📋 MIỂNG TNC'!A1315="","",'📋 MIỂNG TNC'!J1315)</f>
        <v/>
      </c>
      <c r="G6499" s="37">
        <f>IF('📋 MIỂNG TNC'!A1315="","",'📋 MIỂNG TNC'!K1315)</f>
        <v/>
      </c>
      <c r="H6499" s="37">
        <f>IF('📋 MIỂNG TNC'!A1315="","",'📋 MIỂNG TNC'!L1315)</f>
        <v/>
      </c>
      <c r="I6499">
        <f>IF('📋 MIỂNG TNC'!A1315="","",'📋 MIỂNG TNC'!M1315)</f>
        <v/>
      </c>
      <c r="J6499">
        <f>IF('📋 MIỂNG TNC'!A1315="","",'📋 MIỂNG TNC'!D1315)</f>
        <v/>
      </c>
      <c r="L6499">
        <f>N(L6498)+IF(AND('🔎 TRA CỨU NHANH'!$C$2&lt;&gt;"",OR(ISNUMBER(SEARCH('🔎 TRA CỨU NHANH'!$C$2,$A6499)),ISNUMBER(SEARCH('🔎 TRA CỨU NHANH'!$C$2,$B6499)))),1,0)</f>
        <v/>
      </c>
      <c r="M6499">
        <f>IF(L6499&gt;N(L6498),L6499,"")</f>
        <v/>
      </c>
    </row>
    <row r="6500">
      <c r="A6500">
        <f>IF('📋 MIỂNG TNC'!A1316="","",'📋 MIỂNG TNC'!A1316)</f>
        <v/>
      </c>
      <c r="B6500">
        <f>IF('📋 MIỂNG TNC'!A1316="","",'📋 MIỂNG TNC'!P1316)</f>
        <v/>
      </c>
      <c r="C6500">
        <f>IF('📋 MIỂNG TNC'!A1316="","","Miểng")</f>
        <v/>
      </c>
      <c r="D6500">
        <f>IF('📋 MIỂNG TNC'!A1316="","",'📋 MIỂNG TNC'!H1316)</f>
        <v/>
      </c>
      <c r="E6500" t="e">
        <v>#VALUE!</v>
      </c>
      <c r="F6500">
        <f>IF('📋 MIỂNG TNC'!A1316="","",'📋 MIỂNG TNC'!J1316)</f>
        <v/>
      </c>
      <c r="G6500">
        <f>IF('📋 MIỂNG TNC'!A1316="","",'📋 MIỂNG TNC'!K1316)</f>
        <v/>
      </c>
      <c r="H6500">
        <f>IF('📋 MIỂNG TNC'!A1316="","",'📋 MIỂNG TNC'!L1316)</f>
        <v/>
      </c>
      <c r="I6500">
        <f>IF('📋 MIỂNG TNC'!A1316="","",'📋 MIỂNG TNC'!M1316)</f>
        <v/>
      </c>
      <c r="J6500">
        <f>IF('📋 MIỂNG TNC'!A1316="","",'📋 MIỂNG TNC'!D1316)</f>
        <v/>
      </c>
      <c r="L6500">
        <f>N(L6499)+IF(AND('🔎 TRA CỨU NHANH'!$C$2&lt;&gt;"",OR(ISNUMBER(SEARCH('🔎 TRA CỨU NHANH'!$C$2,$A6500)),ISNUMBER(SEARCH('🔎 TRA CỨU NHANH'!$C$2,$B6500)))),1,0)</f>
        <v/>
      </c>
      <c r="M6500">
        <f>IF(L6500&gt;N(L6499),L6500,"")</f>
        <v/>
      </c>
    </row>
    <row r="6501">
      <c r="A6501">
        <f>IF('📋 MIỂNG TNC'!A1317="","",'📋 MIỂNG TNC'!A1317)</f>
        <v/>
      </c>
      <c r="B6501">
        <f>IF('📋 MIỂNG TNC'!A1317="","",'📋 MIỂNG TNC'!P1317)</f>
        <v/>
      </c>
      <c r="C6501">
        <f>IF('📋 MIỂNG TNC'!A1317="","","Miểng")</f>
        <v/>
      </c>
      <c r="D6501">
        <f>IF('📋 MIỂNG TNC'!A1317="","",'📋 MIỂNG TNC'!H1317)</f>
        <v/>
      </c>
      <c r="E6501" t="e">
        <v>#VALUE!</v>
      </c>
      <c r="F6501">
        <f>IF('📋 MIỂNG TNC'!A1317="","",'📋 MIỂNG TNC'!J1317)</f>
        <v/>
      </c>
      <c r="G6501">
        <f>IF('📋 MIỂNG TNC'!A1317="","",'📋 MIỂNG TNC'!K1317)</f>
        <v/>
      </c>
      <c r="H6501">
        <f>IF('📋 MIỂNG TNC'!A1317="","",'📋 MIỂNG TNC'!L1317)</f>
        <v/>
      </c>
      <c r="I6501">
        <f>IF('📋 MIỂNG TNC'!A1317="","",'📋 MIỂNG TNC'!M1317)</f>
        <v/>
      </c>
      <c r="J6501">
        <f>IF('📋 MIỂNG TNC'!A1317="","",'📋 MIỂNG TNC'!D1317)</f>
        <v/>
      </c>
      <c r="L6501">
        <f>N(L6500)+IF(AND('🔎 TRA CỨU NHANH'!$C$2&lt;&gt;"",OR(ISNUMBER(SEARCH('🔎 TRA CỨU NHANH'!$C$2,$A6501)),ISNUMBER(SEARCH('🔎 TRA CỨU NHANH'!$C$2,$B6501)))),1,0)</f>
        <v/>
      </c>
      <c r="M6501">
        <f>IF(L6501&gt;N(L6500),L6501,"")</f>
        <v/>
      </c>
    </row>
    <row r="6502">
      <c r="A6502">
        <f>IF('📋 MIỂNG TNC'!A1318="","",'📋 MIỂNG TNC'!A1318)</f>
        <v/>
      </c>
      <c r="B6502">
        <f>IF('📋 MIỂNG TNC'!A1318="","",'📋 MIỂNG TNC'!P1318)</f>
        <v/>
      </c>
      <c r="C6502">
        <f>IF('📋 MIỂNG TNC'!A1318="","","Miểng")</f>
        <v/>
      </c>
      <c r="D6502">
        <f>IF('📋 MIỂNG TNC'!A1318="","",'📋 MIỂNG TNC'!H1318)</f>
        <v/>
      </c>
      <c r="E6502" t="e">
        <v>#VALUE!</v>
      </c>
      <c r="F6502">
        <f>IF('📋 MIỂNG TNC'!A1318="","",'📋 MIỂNG TNC'!J1318)</f>
        <v/>
      </c>
      <c r="G6502">
        <f>IF('📋 MIỂNG TNC'!A1318="","",'📋 MIỂNG TNC'!K1318)</f>
        <v/>
      </c>
      <c r="H6502">
        <f>IF('📋 MIỂNG TNC'!A1318="","",'📋 MIỂNG TNC'!L1318)</f>
        <v/>
      </c>
      <c r="I6502">
        <f>IF('📋 MIỂNG TNC'!A1318="","",'📋 MIỂNG TNC'!M1318)</f>
        <v/>
      </c>
      <c r="J6502">
        <f>IF('📋 MIỂNG TNC'!A1318="","",'📋 MIỂNG TNC'!D1318)</f>
        <v/>
      </c>
      <c r="L6502">
        <f>N(L6501)+IF(AND('🔎 TRA CỨU NHANH'!$C$2&lt;&gt;"",OR(ISNUMBER(SEARCH('🔎 TRA CỨU NHANH'!$C$2,$A6502)),ISNUMBER(SEARCH('🔎 TRA CỨU NHANH'!$C$2,$B6502)))),1,0)</f>
        <v/>
      </c>
      <c r="M6502">
        <f>IF(L6502&gt;N(L6501),L6502,"")</f>
        <v/>
      </c>
    </row>
    <row r="6503">
      <c r="A6503">
        <f>IF('📋 MIỂNG TNC'!A1319="","",'📋 MIỂNG TNC'!A1319)</f>
        <v/>
      </c>
      <c r="B6503">
        <f>IF('📋 MIỂNG TNC'!A1319="","",'📋 MIỂNG TNC'!P1319)</f>
        <v/>
      </c>
      <c r="C6503">
        <f>IF('📋 MIỂNG TNC'!A1319="","","Miểng")</f>
        <v/>
      </c>
      <c r="D6503">
        <f>IF('📋 MIỂNG TNC'!A1319="","",'📋 MIỂNG TNC'!H1319)</f>
        <v/>
      </c>
      <c r="E6503" t="e">
        <v>#VALUE!</v>
      </c>
      <c r="F6503">
        <f>IF('📋 MIỂNG TNC'!A1319="","",'📋 MIỂNG TNC'!J1319)</f>
        <v/>
      </c>
      <c r="G6503">
        <f>IF('📋 MIỂNG TNC'!A1319="","",'📋 MIỂNG TNC'!K1319)</f>
        <v/>
      </c>
      <c r="H6503">
        <f>IF('📋 MIỂNG TNC'!A1319="","",'📋 MIỂNG TNC'!L1319)</f>
        <v/>
      </c>
      <c r="I6503">
        <f>IF('📋 MIỂNG TNC'!A1319="","",'📋 MIỂNG TNC'!M1319)</f>
        <v/>
      </c>
      <c r="J6503">
        <f>IF('📋 MIỂNG TNC'!A1319="","",'📋 MIỂNG TNC'!D1319)</f>
        <v/>
      </c>
      <c r="L6503">
        <f>N(L6502)+IF(AND('🔎 TRA CỨU NHANH'!$C$2&lt;&gt;"",OR(ISNUMBER(SEARCH('🔎 TRA CỨU NHANH'!$C$2,$A6503)),ISNUMBER(SEARCH('🔎 TRA CỨU NHANH'!$C$2,$B6503)))),1,0)</f>
        <v/>
      </c>
      <c r="M6503">
        <f>IF(L6503&gt;N(L6502),L6503,"")</f>
        <v/>
      </c>
    </row>
    <row r="6504">
      <c r="A6504">
        <f>IF('📋 MIỂNG TNC'!A1320="","",'📋 MIỂNG TNC'!A1320)</f>
        <v/>
      </c>
      <c r="B6504">
        <f>IF('📋 MIỂNG TNC'!A1320="","",'📋 MIỂNG TNC'!P1320)</f>
        <v/>
      </c>
      <c r="C6504">
        <f>IF('📋 MIỂNG TNC'!A1320="","","Miểng")</f>
        <v/>
      </c>
      <c r="D6504">
        <f>IF('📋 MIỂNG TNC'!A1320="","",'📋 MIỂNG TNC'!H1320)</f>
        <v/>
      </c>
      <c r="E6504" t="e">
        <v>#VALUE!</v>
      </c>
      <c r="F6504">
        <f>IF('📋 MIỂNG TNC'!A1320="","",'📋 MIỂNG TNC'!J1320)</f>
        <v/>
      </c>
      <c r="G6504">
        <f>IF('📋 MIỂNG TNC'!A1320="","",'📋 MIỂNG TNC'!K1320)</f>
        <v/>
      </c>
      <c r="H6504">
        <f>IF('📋 MIỂNG TNC'!A1320="","",'📋 MIỂNG TNC'!L1320)</f>
        <v/>
      </c>
      <c r="I6504">
        <f>IF('📋 MIỂNG TNC'!A1320="","",'📋 MIỂNG TNC'!M1320)</f>
        <v/>
      </c>
      <c r="J6504">
        <f>IF('📋 MIỂNG TNC'!A1320="","",'📋 MIỂNG TNC'!D1320)</f>
        <v/>
      </c>
      <c r="L6504">
        <f>N(L6503)+IF(AND('🔎 TRA CỨU NHANH'!$C$2&lt;&gt;"",OR(ISNUMBER(SEARCH('🔎 TRA CỨU NHANH'!$C$2,$A6504)),ISNUMBER(SEARCH('🔎 TRA CỨU NHANH'!$C$2,$B6504)))),1,0)</f>
        <v/>
      </c>
      <c r="M6504">
        <f>IF(L6504&gt;N(L6503),L6504,"")</f>
        <v/>
      </c>
    </row>
    <row r="6505">
      <c r="A6505">
        <f>IF('📋 MIỂNG TNC'!A1321="","",'📋 MIỂNG TNC'!A1321)</f>
        <v/>
      </c>
      <c r="B6505">
        <f>IF('📋 MIỂNG TNC'!A1321="","",'📋 MIỂNG TNC'!P1321)</f>
        <v/>
      </c>
      <c r="C6505">
        <f>IF('📋 MIỂNG TNC'!A1321="","","Miểng")</f>
        <v/>
      </c>
      <c r="D6505">
        <f>IF('📋 MIỂNG TNC'!A1321="","",'📋 MIỂNG TNC'!H1321)</f>
        <v/>
      </c>
      <c r="E6505" t="e">
        <v>#VALUE!</v>
      </c>
      <c r="F6505">
        <f>IF('📋 MIỂNG TNC'!A1321="","",'📋 MIỂNG TNC'!J1321)</f>
        <v/>
      </c>
      <c r="G6505">
        <f>IF('📋 MIỂNG TNC'!A1321="","",'📋 MIỂNG TNC'!K1321)</f>
        <v/>
      </c>
      <c r="H6505">
        <f>IF('📋 MIỂNG TNC'!A1321="","",'📋 MIỂNG TNC'!L1321)</f>
        <v/>
      </c>
      <c r="I6505">
        <f>IF('📋 MIỂNG TNC'!A1321="","",'📋 MIỂNG TNC'!M1321)</f>
        <v/>
      </c>
      <c r="J6505">
        <f>IF('📋 MIỂNG TNC'!A1321="","",'📋 MIỂNG TNC'!D1321)</f>
        <v/>
      </c>
      <c r="L6505">
        <f>N(L6504)+IF(AND('🔎 TRA CỨU NHANH'!$C$2&lt;&gt;"",OR(ISNUMBER(SEARCH('🔎 TRA CỨU NHANH'!$C$2,$A6505)),ISNUMBER(SEARCH('🔎 TRA CỨU NHANH'!$C$2,$B6505)))),1,0)</f>
        <v/>
      </c>
      <c r="M6505">
        <f>IF(L6505&gt;N(L6504),L6505,"")</f>
        <v/>
      </c>
    </row>
    <row r="6506">
      <c r="A6506">
        <f>IF('📋 MIỂNG TNC'!A1322="","",'📋 MIỂNG TNC'!A1322)</f>
        <v/>
      </c>
      <c r="B6506">
        <f>IF('📋 MIỂNG TNC'!A1322="","",'📋 MIỂNG TNC'!P1322)</f>
        <v/>
      </c>
      <c r="C6506">
        <f>IF('📋 MIỂNG TNC'!A1322="","","Miểng")</f>
        <v/>
      </c>
      <c r="D6506">
        <f>IF('📋 MIỂNG TNC'!A1322="","",'📋 MIỂNG TNC'!H1322)</f>
        <v/>
      </c>
      <c r="E6506" t="e">
        <v>#VALUE!</v>
      </c>
      <c r="F6506">
        <f>IF('📋 MIỂNG TNC'!A1322="","",'📋 MIỂNG TNC'!J1322)</f>
        <v/>
      </c>
      <c r="G6506">
        <f>IF('📋 MIỂNG TNC'!A1322="","",'📋 MIỂNG TNC'!K1322)</f>
        <v/>
      </c>
      <c r="H6506">
        <f>IF('📋 MIỂNG TNC'!A1322="","",'📋 MIỂNG TNC'!L1322)</f>
        <v/>
      </c>
      <c r="I6506">
        <f>IF('📋 MIỂNG TNC'!A1322="","",'📋 MIỂNG TNC'!M1322)</f>
        <v/>
      </c>
      <c r="J6506">
        <f>IF('📋 MIỂNG TNC'!A1322="","",'📋 MIỂNG TNC'!D1322)</f>
        <v/>
      </c>
      <c r="L6506">
        <f>N(L6505)+IF(AND('🔎 TRA CỨU NHANH'!$C$2&lt;&gt;"",OR(ISNUMBER(SEARCH('🔎 TRA CỨU NHANH'!$C$2,$A6506)),ISNUMBER(SEARCH('🔎 TRA CỨU NHANH'!$C$2,$B6506)))),1,0)</f>
        <v/>
      </c>
      <c r="M6506">
        <f>IF(L6506&gt;N(L6505),L6506,"")</f>
        <v/>
      </c>
    </row>
    <row r="6507">
      <c r="A6507">
        <f>IF('📋 MIỂNG TNC'!A1323="","",'📋 MIỂNG TNC'!A1323)</f>
        <v/>
      </c>
      <c r="B6507">
        <f>IF('📋 MIỂNG TNC'!A1323="","",'📋 MIỂNG TNC'!P1323)</f>
        <v/>
      </c>
      <c r="C6507">
        <f>IF('📋 MIỂNG TNC'!A1323="","","Miểng")</f>
        <v/>
      </c>
      <c r="D6507">
        <f>IF('📋 MIỂNG TNC'!A1323="","",'📋 MIỂNG TNC'!H1323)</f>
        <v/>
      </c>
      <c r="E6507" t="e">
        <v>#VALUE!</v>
      </c>
      <c r="F6507">
        <f>IF('📋 MIỂNG TNC'!A1323="","",'📋 MIỂNG TNC'!J1323)</f>
        <v/>
      </c>
      <c r="G6507">
        <f>IF('📋 MIỂNG TNC'!A1323="","",'📋 MIỂNG TNC'!K1323)</f>
        <v/>
      </c>
      <c r="H6507">
        <f>IF('📋 MIỂNG TNC'!A1323="","",'📋 MIỂNG TNC'!L1323)</f>
        <v/>
      </c>
      <c r="I6507">
        <f>IF('📋 MIỂNG TNC'!A1323="","",'📋 MIỂNG TNC'!M1323)</f>
        <v/>
      </c>
      <c r="J6507">
        <f>IF('📋 MIỂNG TNC'!A1323="","",'📋 MIỂNG TNC'!D1323)</f>
        <v/>
      </c>
      <c r="L6507">
        <f>N(L6506)+IF(AND('🔎 TRA CỨU NHANH'!$C$2&lt;&gt;"",OR(ISNUMBER(SEARCH('🔎 TRA CỨU NHANH'!$C$2,$A6507)),ISNUMBER(SEARCH('🔎 TRA CỨU NHANH'!$C$2,$B6507)))),1,0)</f>
        <v/>
      </c>
      <c r="M6507">
        <f>IF(L6507&gt;N(L6506),L6507,"")</f>
        <v/>
      </c>
    </row>
    <row r="6508">
      <c r="A6508">
        <f>IF('📋 MIỂNG TNC'!A1324="","",'📋 MIỂNG TNC'!A1324)</f>
        <v/>
      </c>
      <c r="B6508">
        <f>IF('📋 MIỂNG TNC'!A1324="","",'📋 MIỂNG TNC'!P1324)</f>
        <v/>
      </c>
      <c r="C6508">
        <f>IF('📋 MIỂNG TNC'!A1324="","","Miểng")</f>
        <v/>
      </c>
      <c r="D6508">
        <f>IF('📋 MIỂNG TNC'!A1324="","",'📋 MIỂNG TNC'!H1324)</f>
        <v/>
      </c>
      <c r="E6508" t="e">
        <v>#VALUE!</v>
      </c>
      <c r="F6508">
        <f>IF('📋 MIỂNG TNC'!A1324="","",'📋 MIỂNG TNC'!J1324)</f>
        <v/>
      </c>
      <c r="G6508">
        <f>IF('📋 MIỂNG TNC'!A1324="","",'📋 MIỂNG TNC'!K1324)</f>
        <v/>
      </c>
      <c r="H6508">
        <f>IF('📋 MIỂNG TNC'!A1324="","",'📋 MIỂNG TNC'!L1324)</f>
        <v/>
      </c>
      <c r="I6508">
        <f>IF('📋 MIỂNG TNC'!A1324="","",'📋 MIỂNG TNC'!M1324)</f>
        <v/>
      </c>
      <c r="J6508">
        <f>IF('📋 MIỂNG TNC'!A1324="","",'📋 MIỂNG TNC'!D1324)</f>
        <v/>
      </c>
      <c r="L6508">
        <f>N(L6507)+IF(AND('🔎 TRA CỨU NHANH'!$C$2&lt;&gt;"",OR(ISNUMBER(SEARCH('🔎 TRA CỨU NHANH'!$C$2,$A6508)),ISNUMBER(SEARCH('🔎 TRA CỨU NHANH'!$C$2,$B6508)))),1,0)</f>
        <v/>
      </c>
      <c r="M6508">
        <f>IF(L6508&gt;N(L6507),L6508,"")</f>
        <v/>
      </c>
    </row>
    <row r="6509">
      <c r="A6509">
        <f>IF('📋 MIỂNG TNC'!A1325="","",'📋 MIỂNG TNC'!A1325)</f>
        <v/>
      </c>
      <c r="B6509">
        <f>IF('📋 MIỂNG TNC'!A1325="","",'📋 MIỂNG TNC'!P1325)</f>
        <v/>
      </c>
      <c r="C6509">
        <f>IF('📋 MIỂNG TNC'!A1325="","","Miểng")</f>
        <v/>
      </c>
      <c r="D6509">
        <f>IF('📋 MIỂNG TNC'!A1325="","",'📋 MIỂNG TNC'!H1325)</f>
        <v/>
      </c>
      <c r="E6509" t="e">
        <v>#VALUE!</v>
      </c>
      <c r="F6509" s="37">
        <f>IF('📋 MIỂNG TNC'!A1325="","",'📋 MIỂNG TNC'!J1325)</f>
        <v/>
      </c>
      <c r="G6509" s="37">
        <f>IF('📋 MIỂNG TNC'!A1325="","",'📋 MIỂNG TNC'!K1325)</f>
        <v/>
      </c>
      <c r="H6509" s="37">
        <f>IF('📋 MIỂNG TNC'!A1325="","",'📋 MIỂNG TNC'!L1325)</f>
        <v/>
      </c>
      <c r="I6509">
        <f>IF('📋 MIỂNG TNC'!A1325="","",'📋 MIỂNG TNC'!M1325)</f>
        <v/>
      </c>
      <c r="J6509">
        <f>IF('📋 MIỂNG TNC'!A1325="","",'📋 MIỂNG TNC'!D1325)</f>
        <v/>
      </c>
      <c r="L6509">
        <f>N(L6508)+IF(AND('🔎 TRA CỨU NHANH'!$C$2&lt;&gt;"",OR(ISNUMBER(SEARCH('🔎 TRA CỨU NHANH'!$C$2,$A6509)),ISNUMBER(SEARCH('🔎 TRA CỨU NHANH'!$C$2,$B6509)))),1,0)</f>
        <v/>
      </c>
      <c r="M6509">
        <f>IF(L6509&gt;N(L6508),L6509,"")</f>
        <v/>
      </c>
    </row>
    <row r="6510">
      <c r="A6510">
        <f>IF('📋 MIỂNG TNC'!A1326="","",'📋 MIỂNG TNC'!A1326)</f>
        <v/>
      </c>
      <c r="B6510">
        <f>IF('📋 MIỂNG TNC'!A1326="","",'📋 MIỂNG TNC'!P1326)</f>
        <v/>
      </c>
      <c r="C6510">
        <f>IF('📋 MIỂNG TNC'!A1326="","","Miểng")</f>
        <v/>
      </c>
      <c r="D6510">
        <f>IF('📋 MIỂNG TNC'!A1326="","",'📋 MIỂNG TNC'!H1326)</f>
        <v/>
      </c>
      <c r="E6510" t="e">
        <v>#VALUE!</v>
      </c>
      <c r="F6510">
        <f>IF('📋 MIỂNG TNC'!A1326="","",'📋 MIỂNG TNC'!J1326)</f>
        <v/>
      </c>
      <c r="G6510">
        <f>IF('📋 MIỂNG TNC'!A1326="","",'📋 MIỂNG TNC'!K1326)</f>
        <v/>
      </c>
      <c r="H6510">
        <f>IF('📋 MIỂNG TNC'!A1326="","",'📋 MIỂNG TNC'!L1326)</f>
        <v/>
      </c>
      <c r="I6510">
        <f>IF('📋 MIỂNG TNC'!A1326="","",'📋 MIỂNG TNC'!M1326)</f>
        <v/>
      </c>
      <c r="J6510">
        <f>IF('📋 MIỂNG TNC'!A1326="","",'📋 MIỂNG TNC'!D1326)</f>
        <v/>
      </c>
      <c r="L6510">
        <f>N(L6509)+IF(AND('🔎 TRA CỨU NHANH'!$C$2&lt;&gt;"",OR(ISNUMBER(SEARCH('🔎 TRA CỨU NHANH'!$C$2,$A6510)),ISNUMBER(SEARCH('🔎 TRA CỨU NHANH'!$C$2,$B6510)))),1,0)</f>
        <v/>
      </c>
      <c r="M6510">
        <f>IF(L6510&gt;N(L6509),L6510,"")</f>
        <v/>
      </c>
    </row>
    <row r="6511">
      <c r="A6511">
        <f>IF('📋 MIỂNG TNC'!A1327="","",'📋 MIỂNG TNC'!A1327)</f>
        <v/>
      </c>
      <c r="B6511">
        <f>IF('📋 MIỂNG TNC'!A1327="","",'📋 MIỂNG TNC'!P1327)</f>
        <v/>
      </c>
      <c r="C6511">
        <f>IF('📋 MIỂNG TNC'!A1327="","","Miểng")</f>
        <v/>
      </c>
      <c r="D6511">
        <f>IF('📋 MIỂNG TNC'!A1327="","",'📋 MIỂNG TNC'!H1327)</f>
        <v/>
      </c>
      <c r="E6511" t="e">
        <v>#VALUE!</v>
      </c>
      <c r="F6511">
        <f>IF('📋 MIỂNG TNC'!A1327="","",'📋 MIỂNG TNC'!J1327)</f>
        <v/>
      </c>
      <c r="G6511">
        <f>IF('📋 MIỂNG TNC'!A1327="","",'📋 MIỂNG TNC'!K1327)</f>
        <v/>
      </c>
      <c r="H6511">
        <f>IF('📋 MIỂNG TNC'!A1327="","",'📋 MIỂNG TNC'!L1327)</f>
        <v/>
      </c>
      <c r="I6511">
        <f>IF('📋 MIỂNG TNC'!A1327="","",'📋 MIỂNG TNC'!M1327)</f>
        <v/>
      </c>
      <c r="J6511">
        <f>IF('📋 MIỂNG TNC'!A1327="","",'📋 MIỂNG TNC'!D1327)</f>
        <v/>
      </c>
      <c r="L6511">
        <f>N(L6510)+IF(AND('🔎 TRA CỨU NHANH'!$C$2&lt;&gt;"",OR(ISNUMBER(SEARCH('🔎 TRA CỨU NHANH'!$C$2,$A6511)),ISNUMBER(SEARCH('🔎 TRA CỨU NHANH'!$C$2,$B6511)))),1,0)</f>
        <v/>
      </c>
      <c r="M6511">
        <f>IF(L6511&gt;N(L6510),L6511,"")</f>
        <v/>
      </c>
    </row>
    <row r="6512">
      <c r="A6512">
        <f>IF('📋 MIỂNG TNC'!A1328="","",'📋 MIỂNG TNC'!A1328)</f>
        <v/>
      </c>
      <c r="B6512">
        <f>IF('📋 MIỂNG TNC'!A1328="","",'📋 MIỂNG TNC'!P1328)</f>
        <v/>
      </c>
      <c r="C6512">
        <f>IF('📋 MIỂNG TNC'!A1328="","","Miểng")</f>
        <v/>
      </c>
      <c r="D6512">
        <f>IF('📋 MIỂNG TNC'!A1328="","",'📋 MIỂNG TNC'!H1328)</f>
        <v/>
      </c>
      <c r="E6512" t="e">
        <v>#VALUE!</v>
      </c>
      <c r="F6512">
        <f>IF('📋 MIỂNG TNC'!A1328="","",'📋 MIỂNG TNC'!J1328)</f>
        <v/>
      </c>
      <c r="G6512">
        <f>IF('📋 MIỂNG TNC'!A1328="","",'📋 MIỂNG TNC'!K1328)</f>
        <v/>
      </c>
      <c r="H6512">
        <f>IF('📋 MIỂNG TNC'!A1328="","",'📋 MIỂNG TNC'!L1328)</f>
        <v/>
      </c>
      <c r="I6512">
        <f>IF('📋 MIỂNG TNC'!A1328="","",'📋 MIỂNG TNC'!M1328)</f>
        <v/>
      </c>
      <c r="J6512">
        <f>IF('📋 MIỂNG TNC'!A1328="","",'📋 MIỂNG TNC'!D1328)</f>
        <v/>
      </c>
      <c r="L6512">
        <f>N(L6511)+IF(AND('🔎 TRA CỨU NHANH'!$C$2&lt;&gt;"",OR(ISNUMBER(SEARCH('🔎 TRA CỨU NHANH'!$C$2,$A6512)),ISNUMBER(SEARCH('🔎 TRA CỨU NHANH'!$C$2,$B6512)))),1,0)</f>
        <v/>
      </c>
      <c r="M6512">
        <f>IF(L6512&gt;N(L6511),L6512,"")</f>
        <v/>
      </c>
    </row>
    <row r="6513">
      <c r="A6513">
        <f>IF('📋 MIỂNG TNC'!A1329="","",'📋 MIỂNG TNC'!A1329)</f>
        <v/>
      </c>
      <c r="B6513">
        <f>IF('📋 MIỂNG TNC'!A1329="","",'📋 MIỂNG TNC'!P1329)</f>
        <v/>
      </c>
      <c r="C6513">
        <f>IF('📋 MIỂNG TNC'!A1329="","","Miểng")</f>
        <v/>
      </c>
      <c r="D6513">
        <f>IF('📋 MIỂNG TNC'!A1329="","",'📋 MIỂNG TNC'!H1329)</f>
        <v/>
      </c>
      <c r="E6513" t="e">
        <v>#VALUE!</v>
      </c>
      <c r="F6513">
        <f>IF('📋 MIỂNG TNC'!A1329="","",'📋 MIỂNG TNC'!J1329)</f>
        <v/>
      </c>
      <c r="G6513">
        <f>IF('📋 MIỂNG TNC'!A1329="","",'📋 MIỂNG TNC'!K1329)</f>
        <v/>
      </c>
      <c r="H6513">
        <f>IF('📋 MIỂNG TNC'!A1329="","",'📋 MIỂNG TNC'!L1329)</f>
        <v/>
      </c>
      <c r="I6513">
        <f>IF('📋 MIỂNG TNC'!A1329="","",'📋 MIỂNG TNC'!M1329)</f>
        <v/>
      </c>
      <c r="J6513">
        <f>IF('📋 MIỂNG TNC'!A1329="","",'📋 MIỂNG TNC'!D1329)</f>
        <v/>
      </c>
      <c r="L6513">
        <f>N(L6512)+IF(AND('🔎 TRA CỨU NHANH'!$C$2&lt;&gt;"",OR(ISNUMBER(SEARCH('🔎 TRA CỨU NHANH'!$C$2,$A6513)),ISNUMBER(SEARCH('🔎 TRA CỨU NHANH'!$C$2,$B6513)))),1,0)</f>
        <v/>
      </c>
      <c r="M6513">
        <f>IF(L6513&gt;N(L6512),L6513,"")</f>
        <v/>
      </c>
    </row>
    <row r="6514">
      <c r="A6514">
        <f>IF('📋 MIỂNG TNC'!A1330="","",'📋 MIỂNG TNC'!A1330)</f>
        <v/>
      </c>
      <c r="B6514">
        <f>IF('📋 MIỂNG TNC'!A1330="","",'📋 MIỂNG TNC'!P1330)</f>
        <v/>
      </c>
      <c r="C6514">
        <f>IF('📋 MIỂNG TNC'!A1330="","","Miểng")</f>
        <v/>
      </c>
      <c r="D6514">
        <f>IF('📋 MIỂNG TNC'!A1330="","",'📋 MIỂNG TNC'!H1330)</f>
        <v/>
      </c>
      <c r="E6514" t="e">
        <v>#VALUE!</v>
      </c>
      <c r="F6514" s="37">
        <f>IF('📋 MIỂNG TNC'!A1330="","",'📋 MIỂNG TNC'!J1330)</f>
        <v/>
      </c>
      <c r="G6514" s="37">
        <f>IF('📋 MIỂNG TNC'!A1330="","",'📋 MIỂNG TNC'!K1330)</f>
        <v/>
      </c>
      <c r="H6514" s="37">
        <f>IF('📋 MIỂNG TNC'!A1330="","",'📋 MIỂNG TNC'!L1330)</f>
        <v/>
      </c>
      <c r="I6514">
        <f>IF('📋 MIỂNG TNC'!A1330="","",'📋 MIỂNG TNC'!M1330)</f>
        <v/>
      </c>
      <c r="J6514">
        <f>IF('📋 MIỂNG TNC'!A1330="","",'📋 MIỂNG TNC'!D1330)</f>
        <v/>
      </c>
      <c r="L6514">
        <f>N(L6513)+IF(AND('🔎 TRA CỨU NHANH'!$C$2&lt;&gt;"",OR(ISNUMBER(SEARCH('🔎 TRA CỨU NHANH'!$C$2,$A6514)),ISNUMBER(SEARCH('🔎 TRA CỨU NHANH'!$C$2,$B6514)))),1,0)</f>
        <v/>
      </c>
      <c r="M6514">
        <f>IF(L6514&gt;N(L6513),L6514,"")</f>
        <v/>
      </c>
    </row>
    <row r="6515">
      <c r="A6515">
        <f>IF('📋 MIỂNG TNC'!A1331="","",'📋 MIỂNG TNC'!A1331)</f>
        <v/>
      </c>
      <c r="B6515">
        <f>IF('📋 MIỂNG TNC'!A1331="","",'📋 MIỂNG TNC'!P1331)</f>
        <v/>
      </c>
      <c r="C6515">
        <f>IF('📋 MIỂNG TNC'!A1331="","","Miểng")</f>
        <v/>
      </c>
      <c r="D6515">
        <f>IF('📋 MIỂNG TNC'!A1331="","",'📋 MIỂNG TNC'!H1331)</f>
        <v/>
      </c>
      <c r="E6515" t="e">
        <v>#VALUE!</v>
      </c>
      <c r="F6515">
        <f>IF('📋 MIỂNG TNC'!A1331="","",'📋 MIỂNG TNC'!J1331)</f>
        <v/>
      </c>
      <c r="G6515">
        <f>IF('📋 MIỂNG TNC'!A1331="","",'📋 MIỂNG TNC'!K1331)</f>
        <v/>
      </c>
      <c r="H6515">
        <f>IF('📋 MIỂNG TNC'!A1331="","",'📋 MIỂNG TNC'!L1331)</f>
        <v/>
      </c>
      <c r="I6515">
        <f>IF('📋 MIỂNG TNC'!A1331="","",'📋 MIỂNG TNC'!M1331)</f>
        <v/>
      </c>
      <c r="J6515">
        <f>IF('📋 MIỂNG TNC'!A1331="","",'📋 MIỂNG TNC'!D1331)</f>
        <v/>
      </c>
      <c r="L6515">
        <f>N(L6514)+IF(AND('🔎 TRA CỨU NHANH'!$C$2&lt;&gt;"",OR(ISNUMBER(SEARCH('🔎 TRA CỨU NHANH'!$C$2,$A6515)),ISNUMBER(SEARCH('🔎 TRA CỨU NHANH'!$C$2,$B6515)))),1,0)</f>
        <v/>
      </c>
      <c r="M6515">
        <f>IF(L6515&gt;N(L6514),L6515,"")</f>
        <v/>
      </c>
    </row>
    <row r="6516">
      <c r="A6516">
        <f>IF('📋 MIỂNG TNC'!A1332="","",'📋 MIỂNG TNC'!A1332)</f>
        <v/>
      </c>
      <c r="B6516">
        <f>IF('📋 MIỂNG TNC'!A1332="","",'📋 MIỂNG TNC'!P1332)</f>
        <v/>
      </c>
      <c r="C6516">
        <f>IF('📋 MIỂNG TNC'!A1332="","","Miểng")</f>
        <v/>
      </c>
      <c r="D6516">
        <f>IF('📋 MIỂNG TNC'!A1332="","",'📋 MIỂNG TNC'!H1332)</f>
        <v/>
      </c>
      <c r="E6516" t="e">
        <v>#VALUE!</v>
      </c>
      <c r="F6516">
        <f>IF('📋 MIỂNG TNC'!A1332="","",'📋 MIỂNG TNC'!J1332)</f>
        <v/>
      </c>
      <c r="G6516">
        <f>IF('📋 MIỂNG TNC'!A1332="","",'📋 MIỂNG TNC'!K1332)</f>
        <v/>
      </c>
      <c r="H6516">
        <f>IF('📋 MIỂNG TNC'!A1332="","",'📋 MIỂNG TNC'!L1332)</f>
        <v/>
      </c>
      <c r="I6516">
        <f>IF('📋 MIỂNG TNC'!A1332="","",'📋 MIỂNG TNC'!M1332)</f>
        <v/>
      </c>
      <c r="J6516">
        <f>IF('📋 MIỂNG TNC'!A1332="","",'📋 MIỂNG TNC'!D1332)</f>
        <v/>
      </c>
      <c r="L6516">
        <f>N(L6515)+IF(AND('🔎 TRA CỨU NHANH'!$C$2&lt;&gt;"",OR(ISNUMBER(SEARCH('🔎 TRA CỨU NHANH'!$C$2,$A6516)),ISNUMBER(SEARCH('🔎 TRA CỨU NHANH'!$C$2,$B6516)))),1,0)</f>
        <v/>
      </c>
      <c r="M6516">
        <f>IF(L6516&gt;N(L6515),L6516,"")</f>
        <v/>
      </c>
    </row>
    <row r="6517">
      <c r="A6517">
        <f>IF('📋 MIỂNG TNC'!A1333="","",'📋 MIỂNG TNC'!A1333)</f>
        <v/>
      </c>
      <c r="B6517">
        <f>IF('📋 MIỂNG TNC'!A1333="","",'📋 MIỂNG TNC'!P1333)</f>
        <v/>
      </c>
      <c r="C6517">
        <f>IF('📋 MIỂNG TNC'!A1333="","","Miểng")</f>
        <v/>
      </c>
      <c r="D6517">
        <f>IF('📋 MIỂNG TNC'!A1333="","",'📋 MIỂNG TNC'!H1333)</f>
        <v/>
      </c>
      <c r="E6517" t="e">
        <v>#VALUE!</v>
      </c>
      <c r="F6517">
        <f>IF('📋 MIỂNG TNC'!A1333="","",'📋 MIỂNG TNC'!J1333)</f>
        <v/>
      </c>
      <c r="G6517">
        <f>IF('📋 MIỂNG TNC'!A1333="","",'📋 MIỂNG TNC'!K1333)</f>
        <v/>
      </c>
      <c r="H6517">
        <f>IF('📋 MIỂNG TNC'!A1333="","",'📋 MIỂNG TNC'!L1333)</f>
        <v/>
      </c>
      <c r="I6517">
        <f>IF('📋 MIỂNG TNC'!A1333="","",'📋 MIỂNG TNC'!M1333)</f>
        <v/>
      </c>
      <c r="J6517">
        <f>IF('📋 MIỂNG TNC'!A1333="","",'📋 MIỂNG TNC'!D1333)</f>
        <v/>
      </c>
      <c r="L6517">
        <f>N(L6516)+IF(AND('🔎 TRA CỨU NHANH'!$C$2&lt;&gt;"",OR(ISNUMBER(SEARCH('🔎 TRA CỨU NHANH'!$C$2,$A6517)),ISNUMBER(SEARCH('🔎 TRA CỨU NHANH'!$C$2,$B6517)))),1,0)</f>
        <v/>
      </c>
      <c r="M6517">
        <f>IF(L6517&gt;N(L6516),L6517,"")</f>
        <v/>
      </c>
    </row>
    <row r="6518">
      <c r="A6518">
        <f>IF('📋 MIỂNG TNC'!A1334="","",'📋 MIỂNG TNC'!A1334)</f>
        <v/>
      </c>
      <c r="B6518">
        <f>IF('📋 MIỂNG TNC'!A1334="","",'📋 MIỂNG TNC'!P1334)</f>
        <v/>
      </c>
      <c r="C6518">
        <f>IF('📋 MIỂNG TNC'!A1334="","","Miểng")</f>
        <v/>
      </c>
      <c r="D6518">
        <f>IF('📋 MIỂNG TNC'!A1334="","",'📋 MIỂNG TNC'!H1334)</f>
        <v/>
      </c>
      <c r="E6518" t="e">
        <v>#VALUE!</v>
      </c>
      <c r="F6518">
        <f>IF('📋 MIỂNG TNC'!A1334="","",'📋 MIỂNG TNC'!J1334)</f>
        <v/>
      </c>
      <c r="G6518">
        <f>IF('📋 MIỂNG TNC'!A1334="","",'📋 MIỂNG TNC'!K1334)</f>
        <v/>
      </c>
      <c r="H6518">
        <f>IF('📋 MIỂNG TNC'!A1334="","",'📋 MIỂNG TNC'!L1334)</f>
        <v/>
      </c>
      <c r="I6518">
        <f>IF('📋 MIỂNG TNC'!A1334="","",'📋 MIỂNG TNC'!M1334)</f>
        <v/>
      </c>
      <c r="J6518">
        <f>IF('📋 MIỂNG TNC'!A1334="","",'📋 MIỂNG TNC'!D1334)</f>
        <v/>
      </c>
      <c r="L6518">
        <f>N(L6517)+IF(AND('🔎 TRA CỨU NHANH'!$C$2&lt;&gt;"",OR(ISNUMBER(SEARCH('🔎 TRA CỨU NHANH'!$C$2,$A6518)),ISNUMBER(SEARCH('🔎 TRA CỨU NHANH'!$C$2,$B6518)))),1,0)</f>
        <v/>
      </c>
      <c r="M6518">
        <f>IF(L6518&gt;N(L6517),L6518,"")</f>
        <v/>
      </c>
    </row>
    <row r="6519">
      <c r="A6519">
        <f>IF('📋 MIỂNG TNC'!A1335="","",'📋 MIỂNG TNC'!A1335)</f>
        <v/>
      </c>
      <c r="B6519">
        <f>IF('📋 MIỂNG TNC'!A1335="","",'📋 MIỂNG TNC'!P1335)</f>
        <v/>
      </c>
      <c r="C6519">
        <f>IF('📋 MIỂNG TNC'!A1335="","","Miểng")</f>
        <v/>
      </c>
      <c r="D6519">
        <f>IF('📋 MIỂNG TNC'!A1335="","",'📋 MIỂNG TNC'!H1335)</f>
        <v/>
      </c>
      <c r="E6519" t="e">
        <v>#VALUE!</v>
      </c>
      <c r="F6519">
        <f>IF('📋 MIỂNG TNC'!A1335="","",'📋 MIỂNG TNC'!J1335)</f>
        <v/>
      </c>
      <c r="G6519">
        <f>IF('📋 MIỂNG TNC'!A1335="","",'📋 MIỂNG TNC'!K1335)</f>
        <v/>
      </c>
      <c r="H6519">
        <f>IF('📋 MIỂNG TNC'!A1335="","",'📋 MIỂNG TNC'!L1335)</f>
        <v/>
      </c>
      <c r="I6519">
        <f>IF('📋 MIỂNG TNC'!A1335="","",'📋 MIỂNG TNC'!M1335)</f>
        <v/>
      </c>
      <c r="J6519">
        <f>IF('📋 MIỂNG TNC'!A1335="","",'📋 MIỂNG TNC'!D1335)</f>
        <v/>
      </c>
      <c r="L6519">
        <f>N(L6518)+IF(AND('🔎 TRA CỨU NHANH'!$C$2&lt;&gt;"",OR(ISNUMBER(SEARCH('🔎 TRA CỨU NHANH'!$C$2,$A6519)),ISNUMBER(SEARCH('🔎 TRA CỨU NHANH'!$C$2,$B6519)))),1,0)</f>
        <v/>
      </c>
      <c r="M6519">
        <f>IF(L6519&gt;N(L6518),L6519,"")</f>
        <v/>
      </c>
    </row>
    <row r="6520">
      <c r="A6520">
        <f>IF('📋 MIỂNG TNC'!A1336="","",'📋 MIỂNG TNC'!A1336)</f>
        <v/>
      </c>
      <c r="B6520">
        <f>IF('📋 MIỂNG TNC'!A1336="","",'📋 MIỂNG TNC'!P1336)</f>
        <v/>
      </c>
      <c r="C6520">
        <f>IF('📋 MIỂNG TNC'!A1336="","","Miểng")</f>
        <v/>
      </c>
      <c r="D6520">
        <f>IF('📋 MIỂNG TNC'!A1336="","",'📋 MIỂNG TNC'!H1336)</f>
        <v/>
      </c>
      <c r="E6520" t="e">
        <v>#VALUE!</v>
      </c>
      <c r="F6520">
        <f>IF('📋 MIỂNG TNC'!A1336="","",'📋 MIỂNG TNC'!J1336)</f>
        <v/>
      </c>
      <c r="G6520">
        <f>IF('📋 MIỂNG TNC'!A1336="","",'📋 MIỂNG TNC'!K1336)</f>
        <v/>
      </c>
      <c r="H6520">
        <f>IF('📋 MIỂNG TNC'!A1336="","",'📋 MIỂNG TNC'!L1336)</f>
        <v/>
      </c>
      <c r="I6520">
        <f>IF('📋 MIỂNG TNC'!A1336="","",'📋 MIỂNG TNC'!M1336)</f>
        <v/>
      </c>
      <c r="J6520">
        <f>IF('📋 MIỂNG TNC'!A1336="","",'📋 MIỂNG TNC'!D1336)</f>
        <v/>
      </c>
      <c r="L6520">
        <f>N(L6519)+IF(AND('🔎 TRA CỨU NHANH'!$C$2&lt;&gt;"",OR(ISNUMBER(SEARCH('🔎 TRA CỨU NHANH'!$C$2,$A6520)),ISNUMBER(SEARCH('🔎 TRA CỨU NHANH'!$C$2,$B6520)))),1,0)</f>
        <v/>
      </c>
      <c r="M6520">
        <f>IF(L6520&gt;N(L6519),L6520,"")</f>
        <v/>
      </c>
    </row>
    <row r="6521">
      <c r="A6521">
        <f>IF('📋 MIỂNG TNC'!A1337="","",'📋 MIỂNG TNC'!A1337)</f>
        <v/>
      </c>
      <c r="B6521">
        <f>IF('📋 MIỂNG TNC'!A1337="","",'📋 MIỂNG TNC'!P1337)</f>
        <v/>
      </c>
      <c r="C6521">
        <f>IF('📋 MIỂNG TNC'!A1337="","","Miểng")</f>
        <v/>
      </c>
      <c r="D6521">
        <f>IF('📋 MIỂNG TNC'!A1337="","",'📋 MIỂNG TNC'!H1337)</f>
        <v/>
      </c>
      <c r="E6521" t="e">
        <v>#VALUE!</v>
      </c>
      <c r="F6521">
        <f>IF('📋 MIỂNG TNC'!A1337="","",'📋 MIỂNG TNC'!J1337)</f>
        <v/>
      </c>
      <c r="G6521">
        <f>IF('📋 MIỂNG TNC'!A1337="","",'📋 MIỂNG TNC'!K1337)</f>
        <v/>
      </c>
      <c r="H6521">
        <f>IF('📋 MIỂNG TNC'!A1337="","",'📋 MIỂNG TNC'!L1337)</f>
        <v/>
      </c>
      <c r="I6521">
        <f>IF('📋 MIỂNG TNC'!A1337="","",'📋 MIỂNG TNC'!M1337)</f>
        <v/>
      </c>
      <c r="J6521">
        <f>IF('📋 MIỂNG TNC'!A1337="","",'📋 MIỂNG TNC'!D1337)</f>
        <v/>
      </c>
      <c r="L6521">
        <f>N(L6520)+IF(AND('🔎 TRA CỨU NHANH'!$C$2&lt;&gt;"",OR(ISNUMBER(SEARCH('🔎 TRA CỨU NHANH'!$C$2,$A6521)),ISNUMBER(SEARCH('🔎 TRA CỨU NHANH'!$C$2,$B6521)))),1,0)</f>
        <v/>
      </c>
      <c r="M6521">
        <f>IF(L6521&gt;N(L6520),L6521,"")</f>
        <v/>
      </c>
    </row>
    <row r="6522">
      <c r="A6522">
        <f>IF('📋 MIỂNG TNC'!A1338="","",'📋 MIỂNG TNC'!A1338)</f>
        <v/>
      </c>
      <c r="B6522">
        <f>IF('📋 MIỂNG TNC'!A1338="","",'📋 MIỂNG TNC'!P1338)</f>
        <v/>
      </c>
      <c r="C6522">
        <f>IF('📋 MIỂNG TNC'!A1338="","","Miểng")</f>
        <v/>
      </c>
      <c r="D6522">
        <f>IF('📋 MIỂNG TNC'!A1338="","",'📋 MIỂNG TNC'!H1338)</f>
        <v/>
      </c>
      <c r="E6522" t="e">
        <v>#VALUE!</v>
      </c>
      <c r="F6522">
        <f>IF('📋 MIỂNG TNC'!A1338="","",'📋 MIỂNG TNC'!J1338)</f>
        <v/>
      </c>
      <c r="G6522">
        <f>IF('📋 MIỂNG TNC'!A1338="","",'📋 MIỂNG TNC'!K1338)</f>
        <v/>
      </c>
      <c r="H6522">
        <f>IF('📋 MIỂNG TNC'!A1338="","",'📋 MIỂNG TNC'!L1338)</f>
        <v/>
      </c>
      <c r="I6522">
        <f>IF('📋 MIỂNG TNC'!A1338="","",'📋 MIỂNG TNC'!M1338)</f>
        <v/>
      </c>
      <c r="J6522">
        <f>IF('📋 MIỂNG TNC'!A1338="","",'📋 MIỂNG TNC'!D1338)</f>
        <v/>
      </c>
      <c r="L6522">
        <f>N(L6521)+IF(AND('🔎 TRA CỨU NHANH'!$C$2&lt;&gt;"",OR(ISNUMBER(SEARCH('🔎 TRA CỨU NHANH'!$C$2,$A6522)),ISNUMBER(SEARCH('🔎 TRA CỨU NHANH'!$C$2,$B6522)))),1,0)</f>
        <v/>
      </c>
      <c r="M6522">
        <f>IF(L6522&gt;N(L6521),L6522,"")</f>
        <v/>
      </c>
    </row>
    <row r="6523">
      <c r="A6523">
        <f>IF('📋 MIỂNG TNC'!A1339="","",'📋 MIỂNG TNC'!A1339)</f>
        <v/>
      </c>
      <c r="B6523">
        <f>IF('📋 MIỂNG TNC'!A1339="","",'📋 MIỂNG TNC'!P1339)</f>
        <v/>
      </c>
      <c r="C6523">
        <f>IF('📋 MIỂNG TNC'!A1339="","","Miểng")</f>
        <v/>
      </c>
      <c r="D6523">
        <f>IF('📋 MIỂNG TNC'!A1339="","",'📋 MIỂNG TNC'!H1339)</f>
        <v/>
      </c>
      <c r="E6523" t="e">
        <v>#VALUE!</v>
      </c>
      <c r="F6523">
        <f>IF('📋 MIỂNG TNC'!A1339="","",'📋 MIỂNG TNC'!J1339)</f>
        <v/>
      </c>
      <c r="G6523">
        <f>IF('📋 MIỂNG TNC'!A1339="","",'📋 MIỂNG TNC'!K1339)</f>
        <v/>
      </c>
      <c r="H6523">
        <f>IF('📋 MIỂNG TNC'!A1339="","",'📋 MIỂNG TNC'!L1339)</f>
        <v/>
      </c>
      <c r="I6523">
        <f>IF('📋 MIỂNG TNC'!A1339="","",'📋 MIỂNG TNC'!M1339)</f>
        <v/>
      </c>
      <c r="J6523">
        <f>IF('📋 MIỂNG TNC'!A1339="","",'📋 MIỂNG TNC'!D1339)</f>
        <v/>
      </c>
      <c r="L6523">
        <f>N(L6522)+IF(AND('🔎 TRA CỨU NHANH'!$C$2&lt;&gt;"",OR(ISNUMBER(SEARCH('🔎 TRA CỨU NHANH'!$C$2,$A6523)),ISNUMBER(SEARCH('🔎 TRA CỨU NHANH'!$C$2,$B6523)))),1,0)</f>
        <v/>
      </c>
      <c r="M6523">
        <f>IF(L6523&gt;N(L6522),L6523,"")</f>
        <v/>
      </c>
    </row>
    <row r="6524">
      <c r="A6524">
        <f>IF('📋 MIỂNG TNC'!A1340="","",'📋 MIỂNG TNC'!A1340)</f>
        <v/>
      </c>
      <c r="B6524">
        <f>IF('📋 MIỂNG TNC'!A1340="","",'📋 MIỂNG TNC'!P1340)</f>
        <v/>
      </c>
      <c r="C6524">
        <f>IF('📋 MIỂNG TNC'!A1340="","","Miểng")</f>
        <v/>
      </c>
      <c r="D6524">
        <f>IF('📋 MIỂNG TNC'!A1340="","",'📋 MIỂNG TNC'!H1340)</f>
        <v/>
      </c>
      <c r="E6524" t="e">
        <v>#VALUE!</v>
      </c>
      <c r="F6524">
        <f>IF('📋 MIỂNG TNC'!A1340="","",'📋 MIỂNG TNC'!J1340)</f>
        <v/>
      </c>
      <c r="G6524">
        <f>IF('📋 MIỂNG TNC'!A1340="","",'📋 MIỂNG TNC'!K1340)</f>
        <v/>
      </c>
      <c r="H6524">
        <f>IF('📋 MIỂNG TNC'!A1340="","",'📋 MIỂNG TNC'!L1340)</f>
        <v/>
      </c>
      <c r="I6524">
        <f>IF('📋 MIỂNG TNC'!A1340="","",'📋 MIỂNG TNC'!M1340)</f>
        <v/>
      </c>
      <c r="J6524">
        <f>IF('📋 MIỂNG TNC'!A1340="","",'📋 MIỂNG TNC'!D1340)</f>
        <v/>
      </c>
      <c r="L6524">
        <f>N(L6523)+IF(AND('🔎 TRA CỨU NHANH'!$C$2&lt;&gt;"",OR(ISNUMBER(SEARCH('🔎 TRA CỨU NHANH'!$C$2,$A6524)),ISNUMBER(SEARCH('🔎 TRA CỨU NHANH'!$C$2,$B6524)))),1,0)</f>
        <v/>
      </c>
      <c r="M6524">
        <f>IF(L6524&gt;N(L6523),L6524,"")</f>
        <v/>
      </c>
    </row>
    <row r="6525">
      <c r="A6525">
        <f>IF('📋 MIỂNG TNC'!A1341="","",'📋 MIỂNG TNC'!A1341)</f>
        <v/>
      </c>
      <c r="B6525">
        <f>IF('📋 MIỂNG TNC'!A1341="","",'📋 MIỂNG TNC'!P1341)</f>
        <v/>
      </c>
      <c r="C6525">
        <f>IF('📋 MIỂNG TNC'!A1341="","","Miểng")</f>
        <v/>
      </c>
      <c r="D6525">
        <f>IF('📋 MIỂNG TNC'!A1341="","",'📋 MIỂNG TNC'!H1341)</f>
        <v/>
      </c>
      <c r="E6525" t="e">
        <v>#VALUE!</v>
      </c>
      <c r="F6525">
        <f>IF('📋 MIỂNG TNC'!A1341="","",'📋 MIỂNG TNC'!J1341)</f>
        <v/>
      </c>
      <c r="G6525">
        <f>IF('📋 MIỂNG TNC'!A1341="","",'📋 MIỂNG TNC'!K1341)</f>
        <v/>
      </c>
      <c r="H6525">
        <f>IF('📋 MIỂNG TNC'!A1341="","",'📋 MIỂNG TNC'!L1341)</f>
        <v/>
      </c>
      <c r="I6525">
        <f>IF('📋 MIỂNG TNC'!A1341="","",'📋 MIỂNG TNC'!M1341)</f>
        <v/>
      </c>
      <c r="J6525">
        <f>IF('📋 MIỂNG TNC'!A1341="","",'📋 MIỂNG TNC'!D1341)</f>
        <v/>
      </c>
      <c r="L6525">
        <f>N(L6524)+IF(AND('🔎 TRA CỨU NHANH'!$C$2&lt;&gt;"",OR(ISNUMBER(SEARCH('🔎 TRA CỨU NHANH'!$C$2,$A6525)),ISNUMBER(SEARCH('🔎 TRA CỨU NHANH'!$C$2,$B6525)))),1,0)</f>
        <v/>
      </c>
      <c r="M6525">
        <f>IF(L6525&gt;N(L6524),L6525,"")</f>
        <v/>
      </c>
    </row>
    <row r="6526">
      <c r="A6526">
        <f>IF('📋 MIỂNG TNC'!A1342="","",'📋 MIỂNG TNC'!A1342)</f>
        <v/>
      </c>
      <c r="B6526">
        <f>IF('📋 MIỂNG TNC'!A1342="","",'📋 MIỂNG TNC'!P1342)</f>
        <v/>
      </c>
      <c r="C6526">
        <f>IF('📋 MIỂNG TNC'!A1342="","","Miểng")</f>
        <v/>
      </c>
      <c r="D6526">
        <f>IF('📋 MIỂNG TNC'!A1342="","",'📋 MIỂNG TNC'!H1342)</f>
        <v/>
      </c>
      <c r="E6526" t="e">
        <v>#VALUE!</v>
      </c>
      <c r="F6526">
        <f>IF('📋 MIỂNG TNC'!A1342="","",'📋 MIỂNG TNC'!J1342)</f>
        <v/>
      </c>
      <c r="G6526">
        <f>IF('📋 MIỂNG TNC'!A1342="","",'📋 MIỂNG TNC'!K1342)</f>
        <v/>
      </c>
      <c r="H6526">
        <f>IF('📋 MIỂNG TNC'!A1342="","",'📋 MIỂNG TNC'!L1342)</f>
        <v/>
      </c>
      <c r="I6526">
        <f>IF('📋 MIỂNG TNC'!A1342="","",'📋 MIỂNG TNC'!M1342)</f>
        <v/>
      </c>
      <c r="J6526">
        <f>IF('📋 MIỂNG TNC'!A1342="","",'📋 MIỂNG TNC'!D1342)</f>
        <v/>
      </c>
      <c r="L6526">
        <f>N(L6525)+IF(AND('🔎 TRA CỨU NHANH'!$C$2&lt;&gt;"",OR(ISNUMBER(SEARCH('🔎 TRA CỨU NHANH'!$C$2,$A6526)),ISNUMBER(SEARCH('🔎 TRA CỨU NHANH'!$C$2,$B6526)))),1,0)</f>
        <v/>
      </c>
      <c r="M6526">
        <f>IF(L6526&gt;N(L6525),L6526,"")</f>
        <v/>
      </c>
    </row>
    <row r="6527">
      <c r="A6527">
        <f>IF('📋 MIỂNG TNC'!A1343="","",'📋 MIỂNG TNC'!A1343)</f>
        <v/>
      </c>
      <c r="B6527">
        <f>IF('📋 MIỂNG TNC'!A1343="","",'📋 MIỂNG TNC'!P1343)</f>
        <v/>
      </c>
      <c r="C6527">
        <f>IF('📋 MIỂNG TNC'!A1343="","","Miểng")</f>
        <v/>
      </c>
      <c r="D6527">
        <f>IF('📋 MIỂNG TNC'!A1343="","",'📋 MIỂNG TNC'!H1343)</f>
        <v/>
      </c>
      <c r="E6527" t="e">
        <v>#VALUE!</v>
      </c>
      <c r="F6527">
        <f>IF('📋 MIỂNG TNC'!A1343="","",'📋 MIỂNG TNC'!J1343)</f>
        <v/>
      </c>
      <c r="G6527">
        <f>IF('📋 MIỂNG TNC'!A1343="","",'📋 MIỂNG TNC'!K1343)</f>
        <v/>
      </c>
      <c r="H6527">
        <f>IF('📋 MIỂNG TNC'!A1343="","",'📋 MIỂNG TNC'!L1343)</f>
        <v/>
      </c>
      <c r="I6527">
        <f>IF('📋 MIỂNG TNC'!A1343="","",'📋 MIỂNG TNC'!M1343)</f>
        <v/>
      </c>
      <c r="J6527">
        <f>IF('📋 MIỂNG TNC'!A1343="","",'📋 MIỂNG TNC'!D1343)</f>
        <v/>
      </c>
      <c r="L6527">
        <f>N(L6526)+IF(AND('🔎 TRA CỨU NHANH'!$C$2&lt;&gt;"",OR(ISNUMBER(SEARCH('🔎 TRA CỨU NHANH'!$C$2,$A6527)),ISNUMBER(SEARCH('🔎 TRA CỨU NHANH'!$C$2,$B6527)))),1,0)</f>
        <v/>
      </c>
      <c r="M6527">
        <f>IF(L6527&gt;N(L6526),L6527,"")</f>
        <v/>
      </c>
    </row>
    <row r="6528">
      <c r="A6528">
        <f>IF('📋 MIỂNG TNC'!A1344="","",'📋 MIỂNG TNC'!A1344)</f>
        <v/>
      </c>
      <c r="B6528">
        <f>IF('📋 MIỂNG TNC'!A1344="","",'📋 MIỂNG TNC'!P1344)</f>
        <v/>
      </c>
      <c r="C6528">
        <f>IF('📋 MIỂNG TNC'!A1344="","","Miểng")</f>
        <v/>
      </c>
      <c r="D6528">
        <f>IF('📋 MIỂNG TNC'!A1344="","",'📋 MIỂNG TNC'!H1344)</f>
        <v/>
      </c>
      <c r="E6528" t="e">
        <v>#VALUE!</v>
      </c>
      <c r="F6528">
        <f>IF('📋 MIỂNG TNC'!A1344="","",'📋 MIỂNG TNC'!J1344)</f>
        <v/>
      </c>
      <c r="G6528">
        <f>IF('📋 MIỂNG TNC'!A1344="","",'📋 MIỂNG TNC'!K1344)</f>
        <v/>
      </c>
      <c r="H6528">
        <f>IF('📋 MIỂNG TNC'!A1344="","",'📋 MIỂNG TNC'!L1344)</f>
        <v/>
      </c>
      <c r="I6528">
        <f>IF('📋 MIỂNG TNC'!A1344="","",'📋 MIỂNG TNC'!M1344)</f>
        <v/>
      </c>
      <c r="J6528">
        <f>IF('📋 MIỂNG TNC'!A1344="","",'📋 MIỂNG TNC'!D1344)</f>
        <v/>
      </c>
      <c r="L6528">
        <f>N(L6527)+IF(AND('🔎 TRA CỨU NHANH'!$C$2&lt;&gt;"",OR(ISNUMBER(SEARCH('🔎 TRA CỨU NHANH'!$C$2,$A6528)),ISNUMBER(SEARCH('🔎 TRA CỨU NHANH'!$C$2,$B6528)))),1,0)</f>
        <v/>
      </c>
      <c r="M6528">
        <f>IF(L6528&gt;N(L6527),L6528,"")</f>
        <v/>
      </c>
    </row>
    <row r="6529">
      <c r="A6529">
        <f>IF('📋 MIỂNG TNC'!A1345="","",'📋 MIỂNG TNC'!A1345)</f>
        <v/>
      </c>
      <c r="B6529">
        <f>IF('📋 MIỂNG TNC'!A1345="","",'📋 MIỂNG TNC'!P1345)</f>
        <v/>
      </c>
      <c r="C6529">
        <f>IF('📋 MIỂNG TNC'!A1345="","","Miểng")</f>
        <v/>
      </c>
      <c r="D6529">
        <f>IF('📋 MIỂNG TNC'!A1345="","",'📋 MIỂNG TNC'!H1345)</f>
        <v/>
      </c>
      <c r="E6529" t="e">
        <v>#VALUE!</v>
      </c>
      <c r="F6529">
        <f>IF('📋 MIỂNG TNC'!A1345="","",'📋 MIỂNG TNC'!J1345)</f>
        <v/>
      </c>
      <c r="G6529">
        <f>IF('📋 MIỂNG TNC'!A1345="","",'📋 MIỂNG TNC'!K1345)</f>
        <v/>
      </c>
      <c r="H6529">
        <f>IF('📋 MIỂNG TNC'!A1345="","",'📋 MIỂNG TNC'!L1345)</f>
        <v/>
      </c>
      <c r="I6529">
        <f>IF('📋 MIỂNG TNC'!A1345="","",'📋 MIỂNG TNC'!M1345)</f>
        <v/>
      </c>
      <c r="J6529">
        <f>IF('📋 MIỂNG TNC'!A1345="","",'📋 MIỂNG TNC'!D1345)</f>
        <v/>
      </c>
      <c r="L6529">
        <f>N(L6528)+IF(AND('🔎 TRA CỨU NHANH'!$C$2&lt;&gt;"",OR(ISNUMBER(SEARCH('🔎 TRA CỨU NHANH'!$C$2,$A6529)),ISNUMBER(SEARCH('🔎 TRA CỨU NHANH'!$C$2,$B6529)))),1,0)</f>
        <v/>
      </c>
      <c r="M6529">
        <f>IF(L6529&gt;N(L6528),L6529,"")</f>
        <v/>
      </c>
    </row>
    <row r="6530">
      <c r="A6530">
        <f>IF('📋 MIỂNG TNC'!A1346="","",'📋 MIỂNG TNC'!A1346)</f>
        <v/>
      </c>
      <c r="B6530">
        <f>IF('📋 MIỂNG TNC'!A1346="","",'📋 MIỂNG TNC'!P1346)</f>
        <v/>
      </c>
      <c r="C6530">
        <f>IF('📋 MIỂNG TNC'!A1346="","","Miểng")</f>
        <v/>
      </c>
      <c r="D6530">
        <f>IF('📋 MIỂNG TNC'!A1346="","",'📋 MIỂNG TNC'!H1346)</f>
        <v/>
      </c>
      <c r="E6530" t="e">
        <v>#VALUE!</v>
      </c>
      <c r="F6530">
        <f>IF('📋 MIỂNG TNC'!A1346="","",'📋 MIỂNG TNC'!J1346)</f>
        <v/>
      </c>
      <c r="G6530">
        <f>IF('📋 MIỂNG TNC'!A1346="","",'📋 MIỂNG TNC'!K1346)</f>
        <v/>
      </c>
      <c r="H6530">
        <f>IF('📋 MIỂNG TNC'!A1346="","",'📋 MIỂNG TNC'!L1346)</f>
        <v/>
      </c>
      <c r="I6530">
        <f>IF('📋 MIỂNG TNC'!A1346="","",'📋 MIỂNG TNC'!M1346)</f>
        <v/>
      </c>
      <c r="J6530">
        <f>IF('📋 MIỂNG TNC'!A1346="","",'📋 MIỂNG TNC'!D1346)</f>
        <v/>
      </c>
      <c r="L6530">
        <f>N(L6529)+IF(AND('🔎 TRA CỨU NHANH'!$C$2&lt;&gt;"",OR(ISNUMBER(SEARCH('🔎 TRA CỨU NHANH'!$C$2,$A6530)),ISNUMBER(SEARCH('🔎 TRA CỨU NHANH'!$C$2,$B6530)))),1,0)</f>
        <v/>
      </c>
      <c r="M6530">
        <f>IF(L6530&gt;N(L6529),L6530,"")</f>
        <v/>
      </c>
    </row>
    <row r="6531">
      <c r="A6531">
        <f>IF('📋 MIỂNG TNC'!A1347="","",'📋 MIỂNG TNC'!A1347)</f>
        <v/>
      </c>
      <c r="B6531">
        <f>IF('📋 MIỂNG TNC'!A1347="","",'📋 MIỂNG TNC'!P1347)</f>
        <v/>
      </c>
      <c r="C6531">
        <f>IF('📋 MIỂNG TNC'!A1347="","","Miểng")</f>
        <v/>
      </c>
      <c r="D6531">
        <f>IF('📋 MIỂNG TNC'!A1347="","",'📋 MIỂNG TNC'!H1347)</f>
        <v/>
      </c>
      <c r="E6531" t="e">
        <v>#VALUE!</v>
      </c>
      <c r="F6531">
        <f>IF('📋 MIỂNG TNC'!A1347="","",'📋 MIỂNG TNC'!J1347)</f>
        <v/>
      </c>
      <c r="G6531">
        <f>IF('📋 MIỂNG TNC'!A1347="","",'📋 MIỂNG TNC'!K1347)</f>
        <v/>
      </c>
      <c r="H6531">
        <f>IF('📋 MIỂNG TNC'!A1347="","",'📋 MIỂNG TNC'!L1347)</f>
        <v/>
      </c>
      <c r="I6531">
        <f>IF('📋 MIỂNG TNC'!A1347="","",'📋 MIỂNG TNC'!M1347)</f>
        <v/>
      </c>
      <c r="J6531">
        <f>IF('📋 MIỂNG TNC'!A1347="","",'📋 MIỂNG TNC'!D1347)</f>
        <v/>
      </c>
      <c r="L6531">
        <f>N(L6530)+IF(AND('🔎 TRA CỨU NHANH'!$C$2&lt;&gt;"",OR(ISNUMBER(SEARCH('🔎 TRA CỨU NHANH'!$C$2,$A6531)),ISNUMBER(SEARCH('🔎 TRA CỨU NHANH'!$C$2,$B6531)))),1,0)</f>
        <v/>
      </c>
      <c r="M6531">
        <f>IF(L6531&gt;N(L6530),L6531,"")</f>
        <v/>
      </c>
    </row>
    <row r="6532">
      <c r="A6532">
        <f>IF('📋 MIỂNG TNC'!A1348="","",'📋 MIỂNG TNC'!A1348)</f>
        <v/>
      </c>
      <c r="B6532">
        <f>IF('📋 MIỂNG TNC'!A1348="","",'📋 MIỂNG TNC'!P1348)</f>
        <v/>
      </c>
      <c r="C6532">
        <f>IF('📋 MIỂNG TNC'!A1348="","","Miểng")</f>
        <v/>
      </c>
      <c r="D6532">
        <f>IF('📋 MIỂNG TNC'!A1348="","",'📋 MIỂNG TNC'!H1348)</f>
        <v/>
      </c>
      <c r="E6532" t="e">
        <v>#VALUE!</v>
      </c>
      <c r="F6532">
        <f>IF('📋 MIỂNG TNC'!A1348="","",'📋 MIỂNG TNC'!J1348)</f>
        <v/>
      </c>
      <c r="G6532">
        <f>IF('📋 MIỂNG TNC'!A1348="","",'📋 MIỂNG TNC'!K1348)</f>
        <v/>
      </c>
      <c r="H6532">
        <f>IF('📋 MIỂNG TNC'!A1348="","",'📋 MIỂNG TNC'!L1348)</f>
        <v/>
      </c>
      <c r="I6532">
        <f>IF('📋 MIỂNG TNC'!A1348="","",'📋 MIỂNG TNC'!M1348)</f>
        <v/>
      </c>
      <c r="J6532">
        <f>IF('📋 MIỂNG TNC'!A1348="","",'📋 MIỂNG TNC'!D1348)</f>
        <v/>
      </c>
      <c r="L6532">
        <f>N(L6531)+IF(AND('🔎 TRA CỨU NHANH'!$C$2&lt;&gt;"",OR(ISNUMBER(SEARCH('🔎 TRA CỨU NHANH'!$C$2,$A6532)),ISNUMBER(SEARCH('🔎 TRA CỨU NHANH'!$C$2,$B6532)))),1,0)</f>
        <v/>
      </c>
      <c r="M6532">
        <f>IF(L6532&gt;N(L6531),L6532,"")</f>
        <v/>
      </c>
    </row>
    <row r="6533">
      <c r="A6533">
        <f>IF('📋 MIỂNG TNC'!A1349="","",'📋 MIỂNG TNC'!A1349)</f>
        <v/>
      </c>
      <c r="B6533">
        <f>IF('📋 MIỂNG TNC'!A1349="","",'📋 MIỂNG TNC'!P1349)</f>
        <v/>
      </c>
      <c r="C6533">
        <f>IF('📋 MIỂNG TNC'!A1349="","","Miểng")</f>
        <v/>
      </c>
      <c r="D6533">
        <f>IF('📋 MIỂNG TNC'!A1349="","",'📋 MIỂNG TNC'!H1349)</f>
        <v/>
      </c>
      <c r="E6533" t="e">
        <v>#VALUE!</v>
      </c>
      <c r="F6533">
        <f>IF('📋 MIỂNG TNC'!A1349="","",'📋 MIỂNG TNC'!J1349)</f>
        <v/>
      </c>
      <c r="G6533">
        <f>IF('📋 MIỂNG TNC'!A1349="","",'📋 MIỂNG TNC'!K1349)</f>
        <v/>
      </c>
      <c r="H6533">
        <f>IF('📋 MIỂNG TNC'!A1349="","",'📋 MIỂNG TNC'!L1349)</f>
        <v/>
      </c>
      <c r="I6533">
        <f>IF('📋 MIỂNG TNC'!A1349="","",'📋 MIỂNG TNC'!M1349)</f>
        <v/>
      </c>
      <c r="J6533">
        <f>IF('📋 MIỂNG TNC'!A1349="","",'📋 MIỂNG TNC'!D1349)</f>
        <v/>
      </c>
      <c r="L6533">
        <f>N(L6532)+IF(AND('🔎 TRA CỨU NHANH'!$C$2&lt;&gt;"",OR(ISNUMBER(SEARCH('🔎 TRA CỨU NHANH'!$C$2,$A6533)),ISNUMBER(SEARCH('🔎 TRA CỨU NHANH'!$C$2,$B6533)))),1,0)</f>
        <v/>
      </c>
      <c r="M6533">
        <f>IF(L6533&gt;N(L6532),L6533,"")</f>
        <v/>
      </c>
    </row>
    <row r="6534">
      <c r="A6534">
        <f>IF('📋 MIỂNG TNC'!A1350="","",'📋 MIỂNG TNC'!A1350)</f>
        <v/>
      </c>
      <c r="B6534">
        <f>IF('📋 MIỂNG TNC'!A1350="","",'📋 MIỂNG TNC'!P1350)</f>
        <v/>
      </c>
      <c r="C6534">
        <f>IF('📋 MIỂNG TNC'!A1350="","","Miểng")</f>
        <v/>
      </c>
      <c r="D6534">
        <f>IF('📋 MIỂNG TNC'!A1350="","",'📋 MIỂNG TNC'!H1350)</f>
        <v/>
      </c>
      <c r="E6534" t="e">
        <v>#VALUE!</v>
      </c>
      <c r="F6534">
        <f>IF('📋 MIỂNG TNC'!A1350="","",'📋 MIỂNG TNC'!J1350)</f>
        <v/>
      </c>
      <c r="G6534">
        <f>IF('📋 MIỂNG TNC'!A1350="","",'📋 MIỂNG TNC'!K1350)</f>
        <v/>
      </c>
      <c r="H6534">
        <f>IF('📋 MIỂNG TNC'!A1350="","",'📋 MIỂNG TNC'!L1350)</f>
        <v/>
      </c>
      <c r="I6534">
        <f>IF('📋 MIỂNG TNC'!A1350="","",'📋 MIỂNG TNC'!M1350)</f>
        <v/>
      </c>
      <c r="J6534">
        <f>IF('📋 MIỂNG TNC'!A1350="","",'📋 MIỂNG TNC'!D1350)</f>
        <v/>
      </c>
      <c r="L6534">
        <f>N(L6533)+IF(AND('🔎 TRA CỨU NHANH'!$C$2&lt;&gt;"",OR(ISNUMBER(SEARCH('🔎 TRA CỨU NHANH'!$C$2,$A6534)),ISNUMBER(SEARCH('🔎 TRA CỨU NHANH'!$C$2,$B6534)))),1,0)</f>
        <v/>
      </c>
      <c r="M6534">
        <f>IF(L6534&gt;N(L6533),L6534,"")</f>
        <v/>
      </c>
    </row>
    <row r="6535">
      <c r="A6535">
        <f>IF('📋 MIỂNG TNC'!A1351="","",'📋 MIỂNG TNC'!A1351)</f>
        <v/>
      </c>
      <c r="B6535">
        <f>IF('📋 MIỂNG TNC'!A1351="","",'📋 MIỂNG TNC'!P1351)</f>
        <v/>
      </c>
      <c r="C6535">
        <f>IF('📋 MIỂNG TNC'!A1351="","","Miểng")</f>
        <v/>
      </c>
      <c r="D6535">
        <f>IF('📋 MIỂNG TNC'!A1351="","",'📋 MIỂNG TNC'!H1351)</f>
        <v/>
      </c>
      <c r="E6535" t="e">
        <v>#VALUE!</v>
      </c>
      <c r="F6535">
        <f>IF('📋 MIỂNG TNC'!A1351="","",'📋 MIỂNG TNC'!J1351)</f>
        <v/>
      </c>
      <c r="G6535">
        <f>IF('📋 MIỂNG TNC'!A1351="","",'📋 MIỂNG TNC'!K1351)</f>
        <v/>
      </c>
      <c r="H6535">
        <f>IF('📋 MIỂNG TNC'!A1351="","",'📋 MIỂNG TNC'!L1351)</f>
        <v/>
      </c>
      <c r="I6535">
        <f>IF('📋 MIỂNG TNC'!A1351="","",'📋 MIỂNG TNC'!M1351)</f>
        <v/>
      </c>
      <c r="J6535">
        <f>IF('📋 MIỂNG TNC'!A1351="","",'📋 MIỂNG TNC'!D1351)</f>
        <v/>
      </c>
      <c r="L6535">
        <f>N(L6534)+IF(AND('🔎 TRA CỨU NHANH'!$C$2&lt;&gt;"",OR(ISNUMBER(SEARCH('🔎 TRA CỨU NHANH'!$C$2,$A6535)),ISNUMBER(SEARCH('🔎 TRA CỨU NHANH'!$C$2,$B6535)))),1,0)</f>
        <v/>
      </c>
      <c r="M6535">
        <f>IF(L6535&gt;N(L6534),L6535,"")</f>
        <v/>
      </c>
    </row>
    <row r="6536">
      <c r="A6536">
        <f>IF('📋 MIỂNG TNC'!A1352="","",'📋 MIỂNG TNC'!A1352)</f>
        <v/>
      </c>
      <c r="B6536">
        <f>IF('📋 MIỂNG TNC'!A1352="","",'📋 MIỂNG TNC'!P1352)</f>
        <v/>
      </c>
      <c r="C6536">
        <f>IF('📋 MIỂNG TNC'!A1352="","","Miểng")</f>
        <v/>
      </c>
      <c r="D6536">
        <f>IF('📋 MIỂNG TNC'!A1352="","",'📋 MIỂNG TNC'!H1352)</f>
        <v/>
      </c>
      <c r="E6536" t="e">
        <v>#VALUE!</v>
      </c>
      <c r="F6536">
        <f>IF('📋 MIỂNG TNC'!A1352="","",'📋 MIỂNG TNC'!J1352)</f>
        <v/>
      </c>
      <c r="G6536">
        <f>IF('📋 MIỂNG TNC'!A1352="","",'📋 MIỂNG TNC'!K1352)</f>
        <v/>
      </c>
      <c r="H6536">
        <f>IF('📋 MIỂNG TNC'!A1352="","",'📋 MIỂNG TNC'!L1352)</f>
        <v/>
      </c>
      <c r="I6536">
        <f>IF('📋 MIỂNG TNC'!A1352="","",'📋 MIỂNG TNC'!M1352)</f>
        <v/>
      </c>
      <c r="J6536">
        <f>IF('📋 MIỂNG TNC'!A1352="","",'📋 MIỂNG TNC'!D1352)</f>
        <v/>
      </c>
      <c r="L6536">
        <f>N(L6535)+IF(AND('🔎 TRA CỨU NHANH'!$C$2&lt;&gt;"",OR(ISNUMBER(SEARCH('🔎 TRA CỨU NHANH'!$C$2,$A6536)),ISNUMBER(SEARCH('🔎 TRA CỨU NHANH'!$C$2,$B6536)))),1,0)</f>
        <v/>
      </c>
      <c r="M6536">
        <f>IF(L6536&gt;N(L6535),L6536,"")</f>
        <v/>
      </c>
    </row>
    <row r="6537">
      <c r="A6537">
        <f>IF('📋 MIỂNG TNC'!A1353="","",'📋 MIỂNG TNC'!A1353)</f>
        <v/>
      </c>
      <c r="B6537">
        <f>IF('📋 MIỂNG TNC'!A1353="","",'📋 MIỂNG TNC'!P1353)</f>
        <v/>
      </c>
      <c r="C6537">
        <f>IF('📋 MIỂNG TNC'!A1353="","","Miểng")</f>
        <v/>
      </c>
      <c r="D6537">
        <f>IF('📋 MIỂNG TNC'!A1353="","",'📋 MIỂNG TNC'!H1353)</f>
        <v/>
      </c>
      <c r="E6537" t="e">
        <v>#VALUE!</v>
      </c>
      <c r="F6537">
        <f>IF('📋 MIỂNG TNC'!A1353="","",'📋 MIỂNG TNC'!J1353)</f>
        <v/>
      </c>
      <c r="G6537">
        <f>IF('📋 MIỂNG TNC'!A1353="","",'📋 MIỂNG TNC'!K1353)</f>
        <v/>
      </c>
      <c r="H6537">
        <f>IF('📋 MIỂNG TNC'!A1353="","",'📋 MIỂNG TNC'!L1353)</f>
        <v/>
      </c>
      <c r="I6537">
        <f>IF('📋 MIỂNG TNC'!A1353="","",'📋 MIỂNG TNC'!M1353)</f>
        <v/>
      </c>
      <c r="J6537">
        <f>IF('📋 MIỂNG TNC'!A1353="","",'📋 MIỂNG TNC'!D1353)</f>
        <v/>
      </c>
      <c r="L6537">
        <f>N(L6536)+IF(AND('🔎 TRA CỨU NHANH'!$C$2&lt;&gt;"",OR(ISNUMBER(SEARCH('🔎 TRA CỨU NHANH'!$C$2,$A6537)),ISNUMBER(SEARCH('🔎 TRA CỨU NHANH'!$C$2,$B6537)))),1,0)</f>
        <v/>
      </c>
      <c r="M6537">
        <f>IF(L6537&gt;N(L6536),L6537,"")</f>
        <v/>
      </c>
    </row>
    <row r="6538">
      <c r="A6538">
        <f>IF('📋 MIỂNG TNC'!A1354="","",'📋 MIỂNG TNC'!A1354)</f>
        <v/>
      </c>
      <c r="B6538">
        <f>IF('📋 MIỂNG TNC'!A1354="","",'📋 MIỂNG TNC'!P1354)</f>
        <v/>
      </c>
      <c r="C6538">
        <f>IF('📋 MIỂNG TNC'!A1354="","","Miểng")</f>
        <v/>
      </c>
      <c r="D6538">
        <f>IF('📋 MIỂNG TNC'!A1354="","",'📋 MIỂNG TNC'!H1354)</f>
        <v/>
      </c>
      <c r="E6538" t="e">
        <v>#VALUE!</v>
      </c>
      <c r="F6538">
        <f>IF('📋 MIỂNG TNC'!A1354="","",'📋 MIỂNG TNC'!J1354)</f>
        <v/>
      </c>
      <c r="G6538">
        <f>IF('📋 MIỂNG TNC'!A1354="","",'📋 MIỂNG TNC'!K1354)</f>
        <v/>
      </c>
      <c r="H6538">
        <f>IF('📋 MIỂNG TNC'!A1354="","",'📋 MIỂNG TNC'!L1354)</f>
        <v/>
      </c>
      <c r="I6538">
        <f>IF('📋 MIỂNG TNC'!A1354="","",'📋 MIỂNG TNC'!M1354)</f>
        <v/>
      </c>
      <c r="J6538">
        <f>IF('📋 MIỂNG TNC'!A1354="","",'📋 MIỂNG TNC'!D1354)</f>
        <v/>
      </c>
      <c r="L6538">
        <f>N(L6537)+IF(AND('🔎 TRA CỨU NHANH'!$C$2&lt;&gt;"",OR(ISNUMBER(SEARCH('🔎 TRA CỨU NHANH'!$C$2,$A6538)),ISNUMBER(SEARCH('🔎 TRA CỨU NHANH'!$C$2,$B6538)))),1,0)</f>
        <v/>
      </c>
      <c r="M6538">
        <f>IF(L6538&gt;N(L6537),L6538,"")</f>
        <v/>
      </c>
    </row>
    <row r="6539">
      <c r="A6539">
        <f>IF('📋 MIỂNG TNC'!A1355="","",'📋 MIỂNG TNC'!A1355)</f>
        <v/>
      </c>
      <c r="B6539">
        <f>IF('📋 MIỂNG TNC'!A1355="","",'📋 MIỂNG TNC'!P1355)</f>
        <v/>
      </c>
      <c r="C6539">
        <f>IF('📋 MIỂNG TNC'!A1355="","","Miểng")</f>
        <v/>
      </c>
      <c r="D6539">
        <f>IF('📋 MIỂNG TNC'!A1355="","",'📋 MIỂNG TNC'!H1355)</f>
        <v/>
      </c>
      <c r="E6539" t="e">
        <v>#VALUE!</v>
      </c>
      <c r="F6539">
        <f>IF('📋 MIỂNG TNC'!A1355="","",'📋 MIỂNG TNC'!J1355)</f>
        <v/>
      </c>
      <c r="G6539">
        <f>IF('📋 MIỂNG TNC'!A1355="","",'📋 MIỂNG TNC'!K1355)</f>
        <v/>
      </c>
      <c r="H6539">
        <f>IF('📋 MIỂNG TNC'!A1355="","",'📋 MIỂNG TNC'!L1355)</f>
        <v/>
      </c>
      <c r="I6539">
        <f>IF('📋 MIỂNG TNC'!A1355="","",'📋 MIỂNG TNC'!M1355)</f>
        <v/>
      </c>
      <c r="J6539">
        <f>IF('📋 MIỂNG TNC'!A1355="","",'📋 MIỂNG TNC'!D1355)</f>
        <v/>
      </c>
      <c r="L6539">
        <f>N(L6538)+IF(AND('🔎 TRA CỨU NHANH'!$C$2&lt;&gt;"",OR(ISNUMBER(SEARCH('🔎 TRA CỨU NHANH'!$C$2,$A6539)),ISNUMBER(SEARCH('🔎 TRA CỨU NHANH'!$C$2,$B6539)))),1,0)</f>
        <v/>
      </c>
      <c r="M6539">
        <f>IF(L6539&gt;N(L6538),L6539,"")</f>
        <v/>
      </c>
    </row>
    <row r="6540">
      <c r="A6540">
        <f>IF('📋 MIỂNG TNC'!A1356="","",'📋 MIỂNG TNC'!A1356)</f>
        <v/>
      </c>
      <c r="B6540">
        <f>IF('📋 MIỂNG TNC'!A1356="","",'📋 MIỂNG TNC'!P1356)</f>
        <v/>
      </c>
      <c r="C6540">
        <f>IF('📋 MIỂNG TNC'!A1356="","","Miểng")</f>
        <v/>
      </c>
      <c r="D6540">
        <f>IF('📋 MIỂNG TNC'!A1356="","",'📋 MIỂNG TNC'!H1356)</f>
        <v/>
      </c>
      <c r="E6540" t="e">
        <v>#VALUE!</v>
      </c>
      <c r="F6540">
        <f>IF('📋 MIỂNG TNC'!A1356="","",'📋 MIỂNG TNC'!J1356)</f>
        <v/>
      </c>
      <c r="G6540">
        <f>IF('📋 MIỂNG TNC'!A1356="","",'📋 MIỂNG TNC'!K1356)</f>
        <v/>
      </c>
      <c r="H6540">
        <f>IF('📋 MIỂNG TNC'!A1356="","",'📋 MIỂNG TNC'!L1356)</f>
        <v/>
      </c>
      <c r="I6540">
        <f>IF('📋 MIỂNG TNC'!A1356="","",'📋 MIỂNG TNC'!M1356)</f>
        <v/>
      </c>
      <c r="J6540">
        <f>IF('📋 MIỂNG TNC'!A1356="","",'📋 MIỂNG TNC'!D1356)</f>
        <v/>
      </c>
      <c r="L6540">
        <f>N(L6539)+IF(AND('🔎 TRA CỨU NHANH'!$C$2&lt;&gt;"",OR(ISNUMBER(SEARCH('🔎 TRA CỨU NHANH'!$C$2,$A6540)),ISNUMBER(SEARCH('🔎 TRA CỨU NHANH'!$C$2,$B6540)))),1,0)</f>
        <v/>
      </c>
      <c r="M6540">
        <f>IF(L6540&gt;N(L6539),L6540,"")</f>
        <v/>
      </c>
    </row>
    <row r="6541">
      <c r="A6541">
        <f>IF('📋 MIỂNG TNC'!A1357="","",'📋 MIỂNG TNC'!A1357)</f>
        <v/>
      </c>
      <c r="B6541">
        <f>IF('📋 MIỂNG TNC'!A1357="","",'📋 MIỂNG TNC'!P1357)</f>
        <v/>
      </c>
      <c r="C6541">
        <f>IF('📋 MIỂNG TNC'!A1357="","","Miểng")</f>
        <v/>
      </c>
      <c r="D6541">
        <f>IF('📋 MIỂNG TNC'!A1357="","",'📋 MIỂNG TNC'!H1357)</f>
        <v/>
      </c>
      <c r="E6541" t="e">
        <v>#VALUE!</v>
      </c>
      <c r="F6541">
        <f>IF('📋 MIỂNG TNC'!A1357="","",'📋 MIỂNG TNC'!J1357)</f>
        <v/>
      </c>
      <c r="G6541">
        <f>IF('📋 MIỂNG TNC'!A1357="","",'📋 MIỂNG TNC'!K1357)</f>
        <v/>
      </c>
      <c r="H6541">
        <f>IF('📋 MIỂNG TNC'!A1357="","",'📋 MIỂNG TNC'!L1357)</f>
        <v/>
      </c>
      <c r="I6541">
        <f>IF('📋 MIỂNG TNC'!A1357="","",'📋 MIỂNG TNC'!M1357)</f>
        <v/>
      </c>
      <c r="J6541">
        <f>IF('📋 MIỂNG TNC'!A1357="","",'📋 MIỂNG TNC'!D1357)</f>
        <v/>
      </c>
      <c r="L6541">
        <f>N(L6540)+IF(AND('🔎 TRA CỨU NHANH'!$C$2&lt;&gt;"",OR(ISNUMBER(SEARCH('🔎 TRA CỨU NHANH'!$C$2,$A6541)),ISNUMBER(SEARCH('🔎 TRA CỨU NHANH'!$C$2,$B6541)))),1,0)</f>
        <v/>
      </c>
      <c r="M6541">
        <f>IF(L6541&gt;N(L6540),L6541,"")</f>
        <v/>
      </c>
    </row>
    <row r="6542">
      <c r="A6542">
        <f>IF('📋 MIỂNG TNC'!A1358="","",'📋 MIỂNG TNC'!A1358)</f>
        <v/>
      </c>
      <c r="B6542">
        <f>IF('📋 MIỂNG TNC'!A1358="","",'📋 MIỂNG TNC'!P1358)</f>
        <v/>
      </c>
      <c r="C6542">
        <f>IF('📋 MIỂNG TNC'!A1358="","","Miểng")</f>
        <v/>
      </c>
      <c r="D6542">
        <f>IF('📋 MIỂNG TNC'!A1358="","",'📋 MIỂNG TNC'!H1358)</f>
        <v/>
      </c>
      <c r="E6542" t="e">
        <v>#VALUE!</v>
      </c>
      <c r="F6542">
        <f>IF('📋 MIỂNG TNC'!A1358="","",'📋 MIỂNG TNC'!J1358)</f>
        <v/>
      </c>
      <c r="G6542">
        <f>IF('📋 MIỂNG TNC'!A1358="","",'📋 MIỂNG TNC'!K1358)</f>
        <v/>
      </c>
      <c r="H6542">
        <f>IF('📋 MIỂNG TNC'!A1358="","",'📋 MIỂNG TNC'!L1358)</f>
        <v/>
      </c>
      <c r="I6542">
        <f>IF('📋 MIỂNG TNC'!A1358="","",'📋 MIỂNG TNC'!M1358)</f>
        <v/>
      </c>
      <c r="J6542">
        <f>IF('📋 MIỂNG TNC'!A1358="","",'📋 MIỂNG TNC'!D1358)</f>
        <v/>
      </c>
      <c r="L6542">
        <f>N(L6541)+IF(AND('🔎 TRA CỨU NHANH'!$C$2&lt;&gt;"",OR(ISNUMBER(SEARCH('🔎 TRA CỨU NHANH'!$C$2,$A6542)),ISNUMBER(SEARCH('🔎 TRA CỨU NHANH'!$C$2,$B6542)))),1,0)</f>
        <v/>
      </c>
      <c r="M6542">
        <f>IF(L6542&gt;N(L6541),L6542,"")</f>
        <v/>
      </c>
    </row>
    <row r="6543">
      <c r="A6543">
        <f>IF('📋 MIỂNG TNC'!A1359="","",'📋 MIỂNG TNC'!A1359)</f>
        <v/>
      </c>
      <c r="B6543">
        <f>IF('📋 MIỂNG TNC'!A1359="","",'📋 MIỂNG TNC'!P1359)</f>
        <v/>
      </c>
      <c r="C6543">
        <f>IF('📋 MIỂNG TNC'!A1359="","","Miểng")</f>
        <v/>
      </c>
      <c r="D6543">
        <f>IF('📋 MIỂNG TNC'!A1359="","",'📋 MIỂNG TNC'!H1359)</f>
        <v/>
      </c>
      <c r="E6543" t="e">
        <v>#VALUE!</v>
      </c>
      <c r="F6543">
        <f>IF('📋 MIỂNG TNC'!A1359="","",'📋 MIỂNG TNC'!J1359)</f>
        <v/>
      </c>
      <c r="G6543">
        <f>IF('📋 MIỂNG TNC'!A1359="","",'📋 MIỂNG TNC'!K1359)</f>
        <v/>
      </c>
      <c r="H6543">
        <f>IF('📋 MIỂNG TNC'!A1359="","",'📋 MIỂNG TNC'!L1359)</f>
        <v/>
      </c>
      <c r="I6543">
        <f>IF('📋 MIỂNG TNC'!A1359="","",'📋 MIỂNG TNC'!M1359)</f>
        <v/>
      </c>
      <c r="J6543">
        <f>IF('📋 MIỂNG TNC'!A1359="","",'📋 MIỂNG TNC'!D1359)</f>
        <v/>
      </c>
      <c r="L6543">
        <f>N(L6542)+IF(AND('🔎 TRA CỨU NHANH'!$C$2&lt;&gt;"",OR(ISNUMBER(SEARCH('🔎 TRA CỨU NHANH'!$C$2,$A6543)),ISNUMBER(SEARCH('🔎 TRA CỨU NHANH'!$C$2,$B6543)))),1,0)</f>
        <v/>
      </c>
      <c r="M6543">
        <f>IF(L6543&gt;N(L6542),L6543,"")</f>
        <v/>
      </c>
    </row>
    <row r="6544">
      <c r="A6544">
        <f>IF('📋 MIỂNG TNC'!A1360="","",'📋 MIỂNG TNC'!A1360)</f>
        <v/>
      </c>
      <c r="B6544">
        <f>IF('📋 MIỂNG TNC'!A1360="","",'📋 MIỂNG TNC'!P1360)</f>
        <v/>
      </c>
      <c r="C6544">
        <f>IF('📋 MIỂNG TNC'!A1360="","","Miểng")</f>
        <v/>
      </c>
      <c r="D6544">
        <f>IF('📋 MIỂNG TNC'!A1360="","",'📋 MIỂNG TNC'!H1360)</f>
        <v/>
      </c>
      <c r="E6544" t="e">
        <v>#VALUE!</v>
      </c>
      <c r="F6544">
        <f>IF('📋 MIỂNG TNC'!A1360="","",'📋 MIỂNG TNC'!J1360)</f>
        <v/>
      </c>
      <c r="G6544">
        <f>IF('📋 MIỂNG TNC'!A1360="","",'📋 MIỂNG TNC'!K1360)</f>
        <v/>
      </c>
      <c r="H6544">
        <f>IF('📋 MIỂNG TNC'!A1360="","",'📋 MIỂNG TNC'!L1360)</f>
        <v/>
      </c>
      <c r="I6544">
        <f>IF('📋 MIỂNG TNC'!A1360="","",'📋 MIỂNG TNC'!M1360)</f>
        <v/>
      </c>
      <c r="J6544">
        <f>IF('📋 MIỂNG TNC'!A1360="","",'📋 MIỂNG TNC'!D1360)</f>
        <v/>
      </c>
      <c r="L6544">
        <f>N(L6543)+IF(AND('🔎 TRA CỨU NHANH'!$C$2&lt;&gt;"",OR(ISNUMBER(SEARCH('🔎 TRA CỨU NHANH'!$C$2,$A6544)),ISNUMBER(SEARCH('🔎 TRA CỨU NHANH'!$C$2,$B6544)))),1,0)</f>
        <v/>
      </c>
      <c r="M6544">
        <f>IF(L6544&gt;N(L6543),L6544,"")</f>
        <v/>
      </c>
    </row>
    <row r="6545">
      <c r="A6545">
        <f>IF('📋 MIỂNG TNC'!A1361="","",'📋 MIỂNG TNC'!A1361)</f>
        <v/>
      </c>
      <c r="B6545">
        <f>IF('📋 MIỂNG TNC'!A1361="","",'📋 MIỂNG TNC'!P1361)</f>
        <v/>
      </c>
      <c r="C6545">
        <f>IF('📋 MIỂNG TNC'!A1361="","","Miểng")</f>
        <v/>
      </c>
      <c r="D6545">
        <f>IF('📋 MIỂNG TNC'!A1361="","",'📋 MIỂNG TNC'!H1361)</f>
        <v/>
      </c>
      <c r="E6545" t="e">
        <v>#VALUE!</v>
      </c>
      <c r="F6545">
        <f>IF('📋 MIỂNG TNC'!A1361="","",'📋 MIỂNG TNC'!J1361)</f>
        <v/>
      </c>
      <c r="G6545">
        <f>IF('📋 MIỂNG TNC'!A1361="","",'📋 MIỂNG TNC'!K1361)</f>
        <v/>
      </c>
      <c r="H6545">
        <f>IF('📋 MIỂNG TNC'!A1361="","",'📋 MIỂNG TNC'!L1361)</f>
        <v/>
      </c>
      <c r="I6545">
        <f>IF('📋 MIỂNG TNC'!A1361="","",'📋 MIỂNG TNC'!M1361)</f>
        <v/>
      </c>
      <c r="J6545">
        <f>IF('📋 MIỂNG TNC'!A1361="","",'📋 MIỂNG TNC'!D1361)</f>
        <v/>
      </c>
      <c r="L6545">
        <f>N(L6544)+IF(AND('🔎 TRA CỨU NHANH'!$C$2&lt;&gt;"",OR(ISNUMBER(SEARCH('🔎 TRA CỨU NHANH'!$C$2,$A6545)),ISNUMBER(SEARCH('🔎 TRA CỨU NHANH'!$C$2,$B6545)))),1,0)</f>
        <v/>
      </c>
      <c r="M6545">
        <f>IF(L6545&gt;N(L6544),L6545,"")</f>
        <v/>
      </c>
    </row>
    <row r="6546">
      <c r="A6546">
        <f>IF('📋 MIỂNG TNC'!A1362="","",'📋 MIỂNG TNC'!A1362)</f>
        <v/>
      </c>
      <c r="B6546">
        <f>IF('📋 MIỂNG TNC'!A1362="","",'📋 MIỂNG TNC'!P1362)</f>
        <v/>
      </c>
      <c r="C6546">
        <f>IF('📋 MIỂNG TNC'!A1362="","","Miểng")</f>
        <v/>
      </c>
      <c r="D6546">
        <f>IF('📋 MIỂNG TNC'!A1362="","",'📋 MIỂNG TNC'!H1362)</f>
        <v/>
      </c>
      <c r="E6546" t="e">
        <v>#VALUE!</v>
      </c>
      <c r="F6546">
        <f>IF('📋 MIỂNG TNC'!A1362="","",'📋 MIỂNG TNC'!J1362)</f>
        <v/>
      </c>
      <c r="G6546">
        <f>IF('📋 MIỂNG TNC'!A1362="","",'📋 MIỂNG TNC'!K1362)</f>
        <v/>
      </c>
      <c r="H6546">
        <f>IF('📋 MIỂNG TNC'!A1362="","",'📋 MIỂNG TNC'!L1362)</f>
        <v/>
      </c>
      <c r="I6546">
        <f>IF('📋 MIỂNG TNC'!A1362="","",'📋 MIỂNG TNC'!M1362)</f>
        <v/>
      </c>
      <c r="J6546">
        <f>IF('📋 MIỂNG TNC'!A1362="","",'📋 MIỂNG TNC'!D1362)</f>
        <v/>
      </c>
      <c r="L6546">
        <f>N(L6545)+IF(AND('🔎 TRA CỨU NHANH'!$C$2&lt;&gt;"",OR(ISNUMBER(SEARCH('🔎 TRA CỨU NHANH'!$C$2,$A6546)),ISNUMBER(SEARCH('🔎 TRA CỨU NHANH'!$C$2,$B6546)))),1,0)</f>
        <v/>
      </c>
      <c r="M6546">
        <f>IF(L6546&gt;N(L6545),L6546,"")</f>
        <v/>
      </c>
    </row>
    <row r="6547">
      <c r="A6547">
        <f>IF('📋 MIỂNG TNC'!A1363="","",'📋 MIỂNG TNC'!A1363)</f>
        <v/>
      </c>
      <c r="B6547">
        <f>IF('📋 MIỂNG TNC'!A1363="","",'📋 MIỂNG TNC'!P1363)</f>
        <v/>
      </c>
      <c r="C6547">
        <f>IF('📋 MIỂNG TNC'!A1363="","","Miểng")</f>
        <v/>
      </c>
      <c r="D6547">
        <f>IF('📋 MIỂNG TNC'!A1363="","",'📋 MIỂNG TNC'!H1363)</f>
        <v/>
      </c>
      <c r="E6547" t="e">
        <v>#VALUE!</v>
      </c>
      <c r="F6547">
        <f>IF('📋 MIỂNG TNC'!A1363="","",'📋 MIỂNG TNC'!J1363)</f>
        <v/>
      </c>
      <c r="G6547">
        <f>IF('📋 MIỂNG TNC'!A1363="","",'📋 MIỂNG TNC'!K1363)</f>
        <v/>
      </c>
      <c r="H6547">
        <f>IF('📋 MIỂNG TNC'!A1363="","",'📋 MIỂNG TNC'!L1363)</f>
        <v/>
      </c>
      <c r="I6547">
        <f>IF('📋 MIỂNG TNC'!A1363="","",'📋 MIỂNG TNC'!M1363)</f>
        <v/>
      </c>
      <c r="J6547">
        <f>IF('📋 MIỂNG TNC'!A1363="","",'📋 MIỂNG TNC'!D1363)</f>
        <v/>
      </c>
      <c r="L6547">
        <f>N(L6546)+IF(AND('🔎 TRA CỨU NHANH'!$C$2&lt;&gt;"",OR(ISNUMBER(SEARCH('🔎 TRA CỨU NHANH'!$C$2,$A6547)),ISNUMBER(SEARCH('🔎 TRA CỨU NHANH'!$C$2,$B6547)))),1,0)</f>
        <v/>
      </c>
      <c r="M6547">
        <f>IF(L6547&gt;N(L6546),L6547,"")</f>
        <v/>
      </c>
    </row>
    <row r="6548">
      <c r="A6548">
        <f>IF('📋 MIỂNG TNC'!A1364="","",'📋 MIỂNG TNC'!A1364)</f>
        <v/>
      </c>
      <c r="B6548">
        <f>IF('📋 MIỂNG TNC'!A1364="","",'📋 MIỂNG TNC'!P1364)</f>
        <v/>
      </c>
      <c r="C6548">
        <f>IF('📋 MIỂNG TNC'!A1364="","","Miểng")</f>
        <v/>
      </c>
      <c r="D6548">
        <f>IF('📋 MIỂNG TNC'!A1364="","",'📋 MIỂNG TNC'!H1364)</f>
        <v/>
      </c>
      <c r="E6548" t="e">
        <v>#VALUE!</v>
      </c>
      <c r="F6548" s="37">
        <f>IF('📋 MIỂNG TNC'!A1364="","",'📋 MIỂNG TNC'!J1364)</f>
        <v/>
      </c>
      <c r="G6548" s="37">
        <f>IF('📋 MIỂNG TNC'!A1364="","",'📋 MIỂNG TNC'!K1364)</f>
        <v/>
      </c>
      <c r="H6548" s="37">
        <f>IF('📋 MIỂNG TNC'!A1364="","",'📋 MIỂNG TNC'!L1364)</f>
        <v/>
      </c>
      <c r="I6548">
        <f>IF('📋 MIỂNG TNC'!A1364="","",'📋 MIỂNG TNC'!M1364)</f>
        <v/>
      </c>
      <c r="J6548">
        <f>IF('📋 MIỂNG TNC'!A1364="","",'📋 MIỂNG TNC'!D1364)</f>
        <v/>
      </c>
      <c r="L6548">
        <f>N(L6547)+IF(AND('🔎 TRA CỨU NHANH'!$C$2&lt;&gt;"",OR(ISNUMBER(SEARCH('🔎 TRA CỨU NHANH'!$C$2,$A6548)),ISNUMBER(SEARCH('🔎 TRA CỨU NHANH'!$C$2,$B6548)))),1,0)</f>
        <v/>
      </c>
      <c r="M6548">
        <f>IF(L6548&gt;N(L6547),L6548,"")</f>
        <v/>
      </c>
    </row>
    <row r="6549">
      <c r="A6549">
        <f>IF('📋 MIỂNG TNC'!A1365="","",'📋 MIỂNG TNC'!A1365)</f>
        <v/>
      </c>
      <c r="B6549">
        <f>IF('📋 MIỂNG TNC'!A1365="","",'📋 MIỂNG TNC'!P1365)</f>
        <v/>
      </c>
      <c r="C6549">
        <f>IF('📋 MIỂNG TNC'!A1365="","","Miểng")</f>
        <v/>
      </c>
      <c r="D6549">
        <f>IF('📋 MIỂNG TNC'!A1365="","",'📋 MIỂNG TNC'!H1365)</f>
        <v/>
      </c>
      <c r="E6549" t="e">
        <v>#VALUE!</v>
      </c>
      <c r="F6549" s="37">
        <f>IF('📋 MIỂNG TNC'!A1365="","",'📋 MIỂNG TNC'!J1365)</f>
        <v/>
      </c>
      <c r="G6549" s="37">
        <f>IF('📋 MIỂNG TNC'!A1365="","",'📋 MIỂNG TNC'!K1365)</f>
        <v/>
      </c>
      <c r="H6549" s="37">
        <f>IF('📋 MIỂNG TNC'!A1365="","",'📋 MIỂNG TNC'!L1365)</f>
        <v/>
      </c>
      <c r="I6549">
        <f>IF('📋 MIỂNG TNC'!A1365="","",'📋 MIỂNG TNC'!M1365)</f>
        <v/>
      </c>
      <c r="J6549">
        <f>IF('📋 MIỂNG TNC'!A1365="","",'📋 MIỂNG TNC'!D1365)</f>
        <v/>
      </c>
      <c r="L6549">
        <f>N(L6548)+IF(AND('🔎 TRA CỨU NHANH'!$C$2&lt;&gt;"",OR(ISNUMBER(SEARCH('🔎 TRA CỨU NHANH'!$C$2,$A6549)),ISNUMBER(SEARCH('🔎 TRA CỨU NHANH'!$C$2,$B6549)))),1,0)</f>
        <v/>
      </c>
      <c r="M6549">
        <f>IF(L6549&gt;N(L6548),L6549,"")</f>
        <v/>
      </c>
    </row>
    <row r="6550">
      <c r="A6550">
        <f>IF('📋 MIỂNG TNC'!A1366="","",'📋 MIỂNG TNC'!A1366)</f>
        <v/>
      </c>
      <c r="B6550">
        <f>IF('📋 MIỂNG TNC'!A1366="","",'📋 MIỂNG TNC'!P1366)</f>
        <v/>
      </c>
      <c r="C6550">
        <f>IF('📋 MIỂNG TNC'!A1366="","","Miểng")</f>
        <v/>
      </c>
      <c r="D6550">
        <f>IF('📋 MIỂNG TNC'!A1366="","",'📋 MIỂNG TNC'!H1366)</f>
        <v/>
      </c>
      <c r="E6550" t="e">
        <v>#VALUE!</v>
      </c>
      <c r="F6550" s="37">
        <f>IF('📋 MIỂNG TNC'!A1366="","",'📋 MIỂNG TNC'!J1366)</f>
        <v/>
      </c>
      <c r="G6550" s="37">
        <f>IF('📋 MIỂNG TNC'!A1366="","",'📋 MIỂNG TNC'!K1366)</f>
        <v/>
      </c>
      <c r="H6550" s="37">
        <f>IF('📋 MIỂNG TNC'!A1366="","",'📋 MIỂNG TNC'!L1366)</f>
        <v/>
      </c>
      <c r="I6550">
        <f>IF('📋 MIỂNG TNC'!A1366="","",'📋 MIỂNG TNC'!M1366)</f>
        <v/>
      </c>
      <c r="J6550">
        <f>IF('📋 MIỂNG TNC'!A1366="","",'📋 MIỂNG TNC'!D1366)</f>
        <v/>
      </c>
      <c r="L6550">
        <f>N(L6549)+IF(AND('🔎 TRA CỨU NHANH'!$C$2&lt;&gt;"",OR(ISNUMBER(SEARCH('🔎 TRA CỨU NHANH'!$C$2,$A6550)),ISNUMBER(SEARCH('🔎 TRA CỨU NHANH'!$C$2,$B6550)))),1,0)</f>
        <v/>
      </c>
      <c r="M6550">
        <f>IF(L6550&gt;N(L6549),L6550,"")</f>
        <v/>
      </c>
    </row>
    <row r="6551">
      <c r="A6551">
        <f>IF('📋 MIỂNG TNC'!A1367="","",'📋 MIỂNG TNC'!A1367)</f>
        <v/>
      </c>
      <c r="B6551">
        <f>IF('📋 MIỂNG TNC'!A1367="","",'📋 MIỂNG TNC'!P1367)</f>
        <v/>
      </c>
      <c r="C6551">
        <f>IF('📋 MIỂNG TNC'!A1367="","","Miểng")</f>
        <v/>
      </c>
      <c r="D6551">
        <f>IF('📋 MIỂNG TNC'!A1367="","",'📋 MIỂNG TNC'!H1367)</f>
        <v/>
      </c>
      <c r="E6551" t="e">
        <v>#VALUE!</v>
      </c>
      <c r="F6551" s="37">
        <f>IF('📋 MIỂNG TNC'!A1367="","",'📋 MIỂNG TNC'!J1367)</f>
        <v/>
      </c>
      <c r="G6551" s="37">
        <f>IF('📋 MIỂNG TNC'!A1367="","",'📋 MIỂNG TNC'!K1367)</f>
        <v/>
      </c>
      <c r="H6551" s="37">
        <f>IF('📋 MIỂNG TNC'!A1367="","",'📋 MIỂNG TNC'!L1367)</f>
        <v/>
      </c>
      <c r="I6551">
        <f>IF('📋 MIỂNG TNC'!A1367="","",'📋 MIỂNG TNC'!M1367)</f>
        <v/>
      </c>
      <c r="J6551">
        <f>IF('📋 MIỂNG TNC'!A1367="","",'📋 MIỂNG TNC'!D1367)</f>
        <v/>
      </c>
      <c r="L6551">
        <f>N(L6550)+IF(AND('🔎 TRA CỨU NHANH'!$C$2&lt;&gt;"",OR(ISNUMBER(SEARCH('🔎 TRA CỨU NHANH'!$C$2,$A6551)),ISNUMBER(SEARCH('🔎 TRA CỨU NHANH'!$C$2,$B6551)))),1,0)</f>
        <v/>
      </c>
      <c r="M6551">
        <f>IF(L6551&gt;N(L6550),L6551,"")</f>
        <v/>
      </c>
    </row>
    <row r="6552">
      <c r="A6552">
        <f>IF('📋 MIỂNG TNC'!A1368="","",'📋 MIỂNG TNC'!A1368)</f>
        <v/>
      </c>
      <c r="B6552">
        <f>IF('📋 MIỂNG TNC'!A1368="","",'📋 MIỂNG TNC'!P1368)</f>
        <v/>
      </c>
      <c r="C6552">
        <f>IF('📋 MIỂNG TNC'!A1368="","","Miểng")</f>
        <v/>
      </c>
      <c r="D6552">
        <f>IF('📋 MIỂNG TNC'!A1368="","",'📋 MIỂNG TNC'!H1368)</f>
        <v/>
      </c>
      <c r="E6552" t="e">
        <v>#VALUE!</v>
      </c>
      <c r="F6552" s="37">
        <f>IF('📋 MIỂNG TNC'!A1368="","",'📋 MIỂNG TNC'!J1368)</f>
        <v/>
      </c>
      <c r="G6552" s="37">
        <f>IF('📋 MIỂNG TNC'!A1368="","",'📋 MIỂNG TNC'!K1368)</f>
        <v/>
      </c>
      <c r="H6552" s="37">
        <f>IF('📋 MIỂNG TNC'!A1368="","",'📋 MIỂNG TNC'!L1368)</f>
        <v/>
      </c>
      <c r="I6552">
        <f>IF('📋 MIỂNG TNC'!A1368="","",'📋 MIỂNG TNC'!M1368)</f>
        <v/>
      </c>
      <c r="J6552">
        <f>IF('📋 MIỂNG TNC'!A1368="","",'📋 MIỂNG TNC'!D1368)</f>
        <v/>
      </c>
      <c r="L6552">
        <f>N(L6551)+IF(AND('🔎 TRA CỨU NHANH'!$C$2&lt;&gt;"",OR(ISNUMBER(SEARCH('🔎 TRA CỨU NHANH'!$C$2,$A6552)),ISNUMBER(SEARCH('🔎 TRA CỨU NHANH'!$C$2,$B6552)))),1,0)</f>
        <v/>
      </c>
      <c r="M6552">
        <f>IF(L6552&gt;N(L6551),L6552,"")</f>
        <v/>
      </c>
    </row>
    <row r="6553">
      <c r="A6553">
        <f>IF('📋 MIỂNG TNC'!A1369="","",'📋 MIỂNG TNC'!A1369)</f>
        <v/>
      </c>
      <c r="B6553">
        <f>IF('📋 MIỂNG TNC'!A1369="","",'📋 MIỂNG TNC'!P1369)</f>
        <v/>
      </c>
      <c r="C6553">
        <f>IF('📋 MIỂNG TNC'!A1369="","","Miểng")</f>
        <v/>
      </c>
      <c r="D6553">
        <f>IF('📋 MIỂNG TNC'!A1369="","",'📋 MIỂNG TNC'!H1369)</f>
        <v/>
      </c>
      <c r="E6553" t="e">
        <v>#VALUE!</v>
      </c>
      <c r="F6553">
        <f>IF('📋 MIỂNG TNC'!A1369="","",'📋 MIỂNG TNC'!J1369)</f>
        <v/>
      </c>
      <c r="G6553">
        <f>IF('📋 MIỂNG TNC'!A1369="","",'📋 MIỂNG TNC'!K1369)</f>
        <v/>
      </c>
      <c r="H6553">
        <f>IF('📋 MIỂNG TNC'!A1369="","",'📋 MIỂNG TNC'!L1369)</f>
        <v/>
      </c>
      <c r="I6553">
        <f>IF('📋 MIỂNG TNC'!A1369="","",'📋 MIỂNG TNC'!M1369)</f>
        <v/>
      </c>
      <c r="J6553">
        <f>IF('📋 MIỂNG TNC'!A1369="","",'📋 MIỂNG TNC'!D1369)</f>
        <v/>
      </c>
      <c r="L6553">
        <f>N(L6552)+IF(AND('🔎 TRA CỨU NHANH'!$C$2&lt;&gt;"",OR(ISNUMBER(SEARCH('🔎 TRA CỨU NHANH'!$C$2,$A6553)),ISNUMBER(SEARCH('🔎 TRA CỨU NHANH'!$C$2,$B6553)))),1,0)</f>
        <v/>
      </c>
      <c r="M6553">
        <f>IF(L6553&gt;N(L6552),L6553,"")</f>
        <v/>
      </c>
    </row>
    <row r="6554">
      <c r="A6554">
        <f>IF('📋 MIỂNG TNC'!A1370="","",'📋 MIỂNG TNC'!A1370)</f>
        <v/>
      </c>
      <c r="B6554">
        <f>IF('📋 MIỂNG TNC'!A1370="","",'📋 MIỂNG TNC'!P1370)</f>
        <v/>
      </c>
      <c r="C6554">
        <f>IF('📋 MIỂNG TNC'!A1370="","","Miểng")</f>
        <v/>
      </c>
      <c r="D6554">
        <f>IF('📋 MIỂNG TNC'!A1370="","",'📋 MIỂNG TNC'!H1370)</f>
        <v/>
      </c>
      <c r="E6554" t="e">
        <v>#VALUE!</v>
      </c>
      <c r="F6554">
        <f>IF('📋 MIỂNG TNC'!A1370="","",'📋 MIỂNG TNC'!J1370)</f>
        <v/>
      </c>
      <c r="G6554">
        <f>IF('📋 MIỂNG TNC'!A1370="","",'📋 MIỂNG TNC'!K1370)</f>
        <v/>
      </c>
      <c r="H6554">
        <f>IF('📋 MIỂNG TNC'!A1370="","",'📋 MIỂNG TNC'!L1370)</f>
        <v/>
      </c>
      <c r="I6554">
        <f>IF('📋 MIỂNG TNC'!A1370="","",'📋 MIỂNG TNC'!M1370)</f>
        <v/>
      </c>
      <c r="J6554">
        <f>IF('📋 MIỂNG TNC'!A1370="","",'📋 MIỂNG TNC'!D1370)</f>
        <v/>
      </c>
      <c r="L6554">
        <f>N(L6553)+IF(AND('🔎 TRA CỨU NHANH'!$C$2&lt;&gt;"",OR(ISNUMBER(SEARCH('🔎 TRA CỨU NHANH'!$C$2,$A6554)),ISNUMBER(SEARCH('🔎 TRA CỨU NHANH'!$C$2,$B6554)))),1,0)</f>
        <v/>
      </c>
      <c r="M6554">
        <f>IF(L6554&gt;N(L6553),L6554,"")</f>
        <v/>
      </c>
    </row>
    <row r="6555">
      <c r="A6555">
        <f>IF('📋 MIỂNG TNC'!A1371="","",'📋 MIỂNG TNC'!A1371)</f>
        <v/>
      </c>
      <c r="B6555">
        <f>IF('📋 MIỂNG TNC'!A1371="","",'📋 MIỂNG TNC'!P1371)</f>
        <v/>
      </c>
      <c r="C6555">
        <f>IF('📋 MIỂNG TNC'!A1371="","","Miểng")</f>
        <v/>
      </c>
      <c r="D6555">
        <f>IF('📋 MIỂNG TNC'!A1371="","",'📋 MIỂNG TNC'!H1371)</f>
        <v/>
      </c>
      <c r="E6555" t="e">
        <v>#VALUE!</v>
      </c>
      <c r="F6555">
        <f>IF('📋 MIỂNG TNC'!A1371="","",'📋 MIỂNG TNC'!J1371)</f>
        <v/>
      </c>
      <c r="G6555">
        <f>IF('📋 MIỂNG TNC'!A1371="","",'📋 MIỂNG TNC'!K1371)</f>
        <v/>
      </c>
      <c r="H6555">
        <f>IF('📋 MIỂNG TNC'!A1371="","",'📋 MIỂNG TNC'!L1371)</f>
        <v/>
      </c>
      <c r="I6555">
        <f>IF('📋 MIỂNG TNC'!A1371="","",'📋 MIỂNG TNC'!M1371)</f>
        <v/>
      </c>
      <c r="J6555">
        <f>IF('📋 MIỂNG TNC'!A1371="","",'📋 MIỂNG TNC'!D1371)</f>
        <v/>
      </c>
      <c r="L6555">
        <f>N(L6554)+IF(AND('🔎 TRA CỨU NHANH'!$C$2&lt;&gt;"",OR(ISNUMBER(SEARCH('🔎 TRA CỨU NHANH'!$C$2,$A6555)),ISNUMBER(SEARCH('🔎 TRA CỨU NHANH'!$C$2,$B6555)))),1,0)</f>
        <v/>
      </c>
      <c r="M6555">
        <f>IF(L6555&gt;N(L6554),L6555,"")</f>
        <v/>
      </c>
    </row>
    <row r="6556">
      <c r="A6556">
        <f>IF('📋 MIỂNG TNC'!A1372="","",'📋 MIỂNG TNC'!A1372)</f>
        <v/>
      </c>
      <c r="B6556">
        <f>IF('📋 MIỂNG TNC'!A1372="","",'📋 MIỂNG TNC'!P1372)</f>
        <v/>
      </c>
      <c r="C6556">
        <f>IF('📋 MIỂNG TNC'!A1372="","","Miểng")</f>
        <v/>
      </c>
      <c r="D6556">
        <f>IF('📋 MIỂNG TNC'!A1372="","",'📋 MIỂNG TNC'!H1372)</f>
        <v/>
      </c>
      <c r="E6556" t="e">
        <v>#VALUE!</v>
      </c>
      <c r="F6556" s="37">
        <f>IF('📋 MIỂNG TNC'!A1372="","",'📋 MIỂNG TNC'!J1372)</f>
        <v/>
      </c>
      <c r="G6556" s="37">
        <f>IF('📋 MIỂNG TNC'!A1372="","",'📋 MIỂNG TNC'!K1372)</f>
        <v/>
      </c>
      <c r="H6556" s="37">
        <f>IF('📋 MIỂNG TNC'!A1372="","",'📋 MIỂNG TNC'!L1372)</f>
        <v/>
      </c>
      <c r="I6556">
        <f>IF('📋 MIỂNG TNC'!A1372="","",'📋 MIỂNG TNC'!M1372)</f>
        <v/>
      </c>
      <c r="J6556">
        <f>IF('📋 MIỂNG TNC'!A1372="","",'📋 MIỂNG TNC'!D1372)</f>
        <v/>
      </c>
      <c r="L6556">
        <f>N(L6555)+IF(AND('🔎 TRA CỨU NHANH'!$C$2&lt;&gt;"",OR(ISNUMBER(SEARCH('🔎 TRA CỨU NHANH'!$C$2,$A6556)),ISNUMBER(SEARCH('🔎 TRA CỨU NHANH'!$C$2,$B6556)))),1,0)</f>
        <v/>
      </c>
      <c r="M6556">
        <f>IF(L6556&gt;N(L6555),L6556,"")</f>
        <v/>
      </c>
    </row>
    <row r="6557">
      <c r="A6557">
        <f>IF('📋 MIỂNG TNC'!A1373="","",'📋 MIỂNG TNC'!A1373)</f>
        <v/>
      </c>
      <c r="B6557">
        <f>IF('📋 MIỂNG TNC'!A1373="","",'📋 MIỂNG TNC'!P1373)</f>
        <v/>
      </c>
      <c r="C6557">
        <f>IF('📋 MIỂNG TNC'!A1373="","","Miểng")</f>
        <v/>
      </c>
      <c r="D6557">
        <f>IF('📋 MIỂNG TNC'!A1373="","",'📋 MIỂNG TNC'!H1373)</f>
        <v/>
      </c>
      <c r="E6557" t="e">
        <v>#VALUE!</v>
      </c>
      <c r="F6557">
        <f>IF('📋 MIỂNG TNC'!A1373="","",'📋 MIỂNG TNC'!J1373)</f>
        <v/>
      </c>
      <c r="G6557">
        <f>IF('📋 MIỂNG TNC'!A1373="","",'📋 MIỂNG TNC'!K1373)</f>
        <v/>
      </c>
      <c r="H6557">
        <f>IF('📋 MIỂNG TNC'!A1373="","",'📋 MIỂNG TNC'!L1373)</f>
        <v/>
      </c>
      <c r="I6557">
        <f>IF('📋 MIỂNG TNC'!A1373="","",'📋 MIỂNG TNC'!M1373)</f>
        <v/>
      </c>
      <c r="J6557">
        <f>IF('📋 MIỂNG TNC'!A1373="","",'📋 MIỂNG TNC'!D1373)</f>
        <v/>
      </c>
      <c r="L6557">
        <f>N(L6556)+IF(AND('🔎 TRA CỨU NHANH'!$C$2&lt;&gt;"",OR(ISNUMBER(SEARCH('🔎 TRA CỨU NHANH'!$C$2,$A6557)),ISNUMBER(SEARCH('🔎 TRA CỨU NHANH'!$C$2,$B6557)))),1,0)</f>
        <v/>
      </c>
      <c r="M6557">
        <f>IF(L6557&gt;N(L6556),L6557,"")</f>
        <v/>
      </c>
    </row>
    <row r="6558">
      <c r="A6558">
        <f>IF('📋 MIỂNG TNC'!A1374="","",'📋 MIỂNG TNC'!A1374)</f>
        <v/>
      </c>
      <c r="B6558">
        <f>IF('📋 MIỂNG TNC'!A1374="","",'📋 MIỂNG TNC'!P1374)</f>
        <v/>
      </c>
      <c r="C6558">
        <f>IF('📋 MIỂNG TNC'!A1374="","","Miểng")</f>
        <v/>
      </c>
      <c r="D6558">
        <f>IF('📋 MIỂNG TNC'!A1374="","",'📋 MIỂNG TNC'!H1374)</f>
        <v/>
      </c>
      <c r="E6558" t="e">
        <v>#VALUE!</v>
      </c>
      <c r="F6558">
        <f>IF('📋 MIỂNG TNC'!A1374="","",'📋 MIỂNG TNC'!J1374)</f>
        <v/>
      </c>
      <c r="G6558">
        <f>IF('📋 MIỂNG TNC'!A1374="","",'📋 MIỂNG TNC'!K1374)</f>
        <v/>
      </c>
      <c r="H6558">
        <f>IF('📋 MIỂNG TNC'!A1374="","",'📋 MIỂNG TNC'!L1374)</f>
        <v/>
      </c>
      <c r="I6558">
        <f>IF('📋 MIỂNG TNC'!A1374="","",'📋 MIỂNG TNC'!M1374)</f>
        <v/>
      </c>
      <c r="J6558">
        <f>IF('📋 MIỂNG TNC'!A1374="","",'📋 MIỂNG TNC'!D1374)</f>
        <v/>
      </c>
      <c r="L6558">
        <f>N(L6557)+IF(AND('🔎 TRA CỨU NHANH'!$C$2&lt;&gt;"",OR(ISNUMBER(SEARCH('🔎 TRA CỨU NHANH'!$C$2,$A6558)),ISNUMBER(SEARCH('🔎 TRA CỨU NHANH'!$C$2,$B6558)))),1,0)</f>
        <v/>
      </c>
      <c r="M6558">
        <f>IF(L6558&gt;N(L6557),L6558,"")</f>
        <v/>
      </c>
    </row>
    <row r="6559">
      <c r="A6559">
        <f>IF('📋 MIỂNG TNC'!A1375="","",'📋 MIỂNG TNC'!A1375)</f>
        <v/>
      </c>
      <c r="B6559">
        <f>IF('📋 MIỂNG TNC'!A1375="","",'📋 MIỂNG TNC'!P1375)</f>
        <v/>
      </c>
      <c r="C6559">
        <f>IF('📋 MIỂNG TNC'!A1375="","","Miểng")</f>
        <v/>
      </c>
      <c r="D6559">
        <f>IF('📋 MIỂNG TNC'!A1375="","",'📋 MIỂNG TNC'!H1375)</f>
        <v/>
      </c>
      <c r="E6559" t="e">
        <v>#VALUE!</v>
      </c>
      <c r="F6559">
        <f>IF('📋 MIỂNG TNC'!A1375="","",'📋 MIỂNG TNC'!J1375)</f>
        <v/>
      </c>
      <c r="G6559">
        <f>IF('📋 MIỂNG TNC'!A1375="","",'📋 MIỂNG TNC'!K1375)</f>
        <v/>
      </c>
      <c r="H6559">
        <f>IF('📋 MIỂNG TNC'!A1375="","",'📋 MIỂNG TNC'!L1375)</f>
        <v/>
      </c>
      <c r="I6559">
        <f>IF('📋 MIỂNG TNC'!A1375="","",'📋 MIỂNG TNC'!M1375)</f>
        <v/>
      </c>
      <c r="J6559">
        <f>IF('📋 MIỂNG TNC'!A1375="","",'📋 MIỂNG TNC'!D1375)</f>
        <v/>
      </c>
      <c r="L6559">
        <f>N(L6558)+IF(AND('🔎 TRA CỨU NHANH'!$C$2&lt;&gt;"",OR(ISNUMBER(SEARCH('🔎 TRA CỨU NHANH'!$C$2,$A6559)),ISNUMBER(SEARCH('🔎 TRA CỨU NHANH'!$C$2,$B6559)))),1,0)</f>
        <v/>
      </c>
      <c r="M6559">
        <f>IF(L6559&gt;N(L6558),L6559,"")</f>
        <v/>
      </c>
    </row>
    <row r="6560">
      <c r="A6560">
        <f>IF('📋 MIỂNG TNC'!A1376="","",'📋 MIỂNG TNC'!A1376)</f>
        <v/>
      </c>
      <c r="B6560">
        <f>IF('📋 MIỂNG TNC'!A1376="","",'📋 MIỂNG TNC'!P1376)</f>
        <v/>
      </c>
      <c r="C6560">
        <f>IF('📋 MIỂNG TNC'!A1376="","","Miểng")</f>
        <v/>
      </c>
      <c r="D6560">
        <f>IF('📋 MIỂNG TNC'!A1376="","",'📋 MIỂNG TNC'!H1376)</f>
        <v/>
      </c>
      <c r="E6560" t="e">
        <v>#VALUE!</v>
      </c>
      <c r="F6560">
        <f>IF('📋 MIỂNG TNC'!A1376="","",'📋 MIỂNG TNC'!J1376)</f>
        <v/>
      </c>
      <c r="G6560">
        <f>IF('📋 MIỂNG TNC'!A1376="","",'📋 MIỂNG TNC'!K1376)</f>
        <v/>
      </c>
      <c r="H6560">
        <f>IF('📋 MIỂNG TNC'!A1376="","",'📋 MIỂNG TNC'!L1376)</f>
        <v/>
      </c>
      <c r="I6560">
        <f>IF('📋 MIỂNG TNC'!A1376="","",'📋 MIỂNG TNC'!M1376)</f>
        <v/>
      </c>
      <c r="J6560">
        <f>IF('📋 MIỂNG TNC'!A1376="","",'📋 MIỂNG TNC'!D1376)</f>
        <v/>
      </c>
      <c r="L6560">
        <f>N(L6559)+IF(AND('🔎 TRA CỨU NHANH'!$C$2&lt;&gt;"",OR(ISNUMBER(SEARCH('🔎 TRA CỨU NHANH'!$C$2,$A6560)),ISNUMBER(SEARCH('🔎 TRA CỨU NHANH'!$C$2,$B6560)))),1,0)</f>
        <v/>
      </c>
      <c r="M6560">
        <f>IF(L6560&gt;N(L6559),L6560,"")</f>
        <v/>
      </c>
    </row>
    <row r="6561">
      <c r="A6561">
        <f>IF('📋 MIỂNG TNC'!A1377="","",'📋 MIỂNG TNC'!A1377)</f>
        <v/>
      </c>
      <c r="B6561">
        <f>IF('📋 MIỂNG TNC'!A1377="","",'📋 MIỂNG TNC'!P1377)</f>
        <v/>
      </c>
      <c r="C6561">
        <f>IF('📋 MIỂNG TNC'!A1377="","","Miểng")</f>
        <v/>
      </c>
      <c r="D6561">
        <f>IF('📋 MIỂNG TNC'!A1377="","",'📋 MIỂNG TNC'!H1377)</f>
        <v/>
      </c>
      <c r="E6561" t="e">
        <v>#VALUE!</v>
      </c>
      <c r="F6561">
        <f>IF('📋 MIỂNG TNC'!A1377="","",'📋 MIỂNG TNC'!J1377)</f>
        <v/>
      </c>
      <c r="G6561">
        <f>IF('📋 MIỂNG TNC'!A1377="","",'📋 MIỂNG TNC'!K1377)</f>
        <v/>
      </c>
      <c r="H6561">
        <f>IF('📋 MIỂNG TNC'!A1377="","",'📋 MIỂNG TNC'!L1377)</f>
        <v/>
      </c>
      <c r="I6561">
        <f>IF('📋 MIỂNG TNC'!A1377="","",'📋 MIỂNG TNC'!M1377)</f>
        <v/>
      </c>
      <c r="J6561">
        <f>IF('📋 MIỂNG TNC'!A1377="","",'📋 MIỂNG TNC'!D1377)</f>
        <v/>
      </c>
      <c r="L6561">
        <f>N(L6560)+IF(AND('🔎 TRA CỨU NHANH'!$C$2&lt;&gt;"",OR(ISNUMBER(SEARCH('🔎 TRA CỨU NHANH'!$C$2,$A6561)),ISNUMBER(SEARCH('🔎 TRA CỨU NHANH'!$C$2,$B6561)))),1,0)</f>
        <v/>
      </c>
      <c r="M6561">
        <f>IF(L6561&gt;N(L6560),L6561,"")</f>
        <v/>
      </c>
    </row>
    <row r="6562">
      <c r="A6562">
        <f>IF('📋 MIỂNG TNC'!A1378="","",'📋 MIỂNG TNC'!A1378)</f>
        <v/>
      </c>
      <c r="B6562">
        <f>IF('📋 MIỂNG TNC'!A1378="","",'📋 MIỂNG TNC'!P1378)</f>
        <v/>
      </c>
      <c r="C6562">
        <f>IF('📋 MIỂNG TNC'!A1378="","","Miểng")</f>
        <v/>
      </c>
      <c r="D6562">
        <f>IF('📋 MIỂNG TNC'!A1378="","",'📋 MIỂNG TNC'!H1378)</f>
        <v/>
      </c>
      <c r="E6562" t="e">
        <v>#VALUE!</v>
      </c>
      <c r="F6562">
        <f>IF('📋 MIỂNG TNC'!A1378="","",'📋 MIỂNG TNC'!J1378)</f>
        <v/>
      </c>
      <c r="G6562">
        <f>IF('📋 MIỂNG TNC'!A1378="","",'📋 MIỂNG TNC'!K1378)</f>
        <v/>
      </c>
      <c r="H6562">
        <f>IF('📋 MIỂNG TNC'!A1378="","",'📋 MIỂNG TNC'!L1378)</f>
        <v/>
      </c>
      <c r="I6562">
        <f>IF('📋 MIỂNG TNC'!A1378="","",'📋 MIỂNG TNC'!M1378)</f>
        <v/>
      </c>
      <c r="J6562">
        <f>IF('📋 MIỂNG TNC'!A1378="","",'📋 MIỂNG TNC'!D1378)</f>
        <v/>
      </c>
      <c r="L6562">
        <f>N(L6561)+IF(AND('🔎 TRA CỨU NHANH'!$C$2&lt;&gt;"",OR(ISNUMBER(SEARCH('🔎 TRA CỨU NHANH'!$C$2,$A6562)),ISNUMBER(SEARCH('🔎 TRA CỨU NHANH'!$C$2,$B6562)))),1,0)</f>
        <v/>
      </c>
      <c r="M6562">
        <f>IF(L6562&gt;N(L6561),L6562,"")</f>
        <v/>
      </c>
    </row>
    <row r="6563">
      <c r="A6563">
        <f>IF('📋 MIỂNG TNC'!A1379="","",'📋 MIỂNG TNC'!A1379)</f>
        <v/>
      </c>
      <c r="B6563">
        <f>IF('📋 MIỂNG TNC'!A1379="","",'📋 MIỂNG TNC'!P1379)</f>
        <v/>
      </c>
      <c r="C6563">
        <f>IF('📋 MIỂNG TNC'!A1379="","","Miểng")</f>
        <v/>
      </c>
      <c r="D6563">
        <f>IF('📋 MIỂNG TNC'!A1379="","",'📋 MIỂNG TNC'!H1379)</f>
        <v/>
      </c>
      <c r="E6563" t="e">
        <v>#VALUE!</v>
      </c>
      <c r="F6563">
        <f>IF('📋 MIỂNG TNC'!A1379="","",'📋 MIỂNG TNC'!J1379)</f>
        <v/>
      </c>
      <c r="G6563">
        <f>IF('📋 MIỂNG TNC'!A1379="","",'📋 MIỂNG TNC'!K1379)</f>
        <v/>
      </c>
      <c r="H6563">
        <f>IF('📋 MIỂNG TNC'!A1379="","",'📋 MIỂNG TNC'!L1379)</f>
        <v/>
      </c>
      <c r="I6563">
        <f>IF('📋 MIỂNG TNC'!A1379="","",'📋 MIỂNG TNC'!M1379)</f>
        <v/>
      </c>
      <c r="J6563">
        <f>IF('📋 MIỂNG TNC'!A1379="","",'📋 MIỂNG TNC'!D1379)</f>
        <v/>
      </c>
      <c r="L6563">
        <f>N(L6562)+IF(AND('🔎 TRA CỨU NHANH'!$C$2&lt;&gt;"",OR(ISNUMBER(SEARCH('🔎 TRA CỨU NHANH'!$C$2,$A6563)),ISNUMBER(SEARCH('🔎 TRA CỨU NHANH'!$C$2,$B6563)))),1,0)</f>
        <v/>
      </c>
      <c r="M6563">
        <f>IF(L6563&gt;N(L6562),L6563,"")</f>
        <v/>
      </c>
    </row>
    <row r="6564">
      <c r="A6564">
        <f>IF('📋 MIỂNG TNC'!A1380="","",'📋 MIỂNG TNC'!A1380)</f>
        <v/>
      </c>
      <c r="B6564">
        <f>IF('📋 MIỂNG TNC'!A1380="","",'📋 MIỂNG TNC'!P1380)</f>
        <v/>
      </c>
      <c r="C6564">
        <f>IF('📋 MIỂNG TNC'!A1380="","","Miểng")</f>
        <v/>
      </c>
      <c r="D6564">
        <f>IF('📋 MIỂNG TNC'!A1380="","",'📋 MIỂNG TNC'!H1380)</f>
        <v/>
      </c>
      <c r="E6564" t="e">
        <v>#VALUE!</v>
      </c>
      <c r="F6564">
        <f>IF('📋 MIỂNG TNC'!A1380="","",'📋 MIỂNG TNC'!J1380)</f>
        <v/>
      </c>
      <c r="G6564">
        <f>IF('📋 MIỂNG TNC'!A1380="","",'📋 MIỂNG TNC'!K1380)</f>
        <v/>
      </c>
      <c r="H6564">
        <f>IF('📋 MIỂNG TNC'!A1380="","",'📋 MIỂNG TNC'!L1380)</f>
        <v/>
      </c>
      <c r="I6564">
        <f>IF('📋 MIỂNG TNC'!A1380="","",'📋 MIỂNG TNC'!M1380)</f>
        <v/>
      </c>
      <c r="J6564">
        <f>IF('📋 MIỂNG TNC'!A1380="","",'📋 MIỂNG TNC'!D1380)</f>
        <v/>
      </c>
      <c r="L6564">
        <f>N(L6563)+IF(AND('🔎 TRA CỨU NHANH'!$C$2&lt;&gt;"",OR(ISNUMBER(SEARCH('🔎 TRA CỨU NHANH'!$C$2,$A6564)),ISNUMBER(SEARCH('🔎 TRA CỨU NHANH'!$C$2,$B6564)))),1,0)</f>
        <v/>
      </c>
      <c r="M6564">
        <f>IF(L6564&gt;N(L6563),L6564,"")</f>
        <v/>
      </c>
    </row>
    <row r="6565">
      <c r="A6565">
        <f>IF('📋 MIỂNG TNC'!A1381="","",'📋 MIỂNG TNC'!A1381)</f>
        <v/>
      </c>
      <c r="B6565">
        <f>IF('📋 MIỂNG TNC'!A1381="","",'📋 MIỂNG TNC'!P1381)</f>
        <v/>
      </c>
      <c r="C6565">
        <f>IF('📋 MIỂNG TNC'!A1381="","","Miểng")</f>
        <v/>
      </c>
      <c r="D6565">
        <f>IF('📋 MIỂNG TNC'!A1381="","",'📋 MIỂNG TNC'!H1381)</f>
        <v/>
      </c>
      <c r="E6565" t="e">
        <v>#VALUE!</v>
      </c>
      <c r="F6565">
        <f>IF('📋 MIỂNG TNC'!A1381="","",'📋 MIỂNG TNC'!J1381)</f>
        <v/>
      </c>
      <c r="G6565">
        <f>IF('📋 MIỂNG TNC'!A1381="","",'📋 MIỂNG TNC'!K1381)</f>
        <v/>
      </c>
      <c r="H6565">
        <f>IF('📋 MIỂNG TNC'!A1381="","",'📋 MIỂNG TNC'!L1381)</f>
        <v/>
      </c>
      <c r="I6565">
        <f>IF('📋 MIỂNG TNC'!A1381="","",'📋 MIỂNG TNC'!M1381)</f>
        <v/>
      </c>
      <c r="J6565">
        <f>IF('📋 MIỂNG TNC'!A1381="","",'📋 MIỂNG TNC'!D1381)</f>
        <v/>
      </c>
      <c r="L6565">
        <f>N(L6564)+IF(AND('🔎 TRA CỨU NHANH'!$C$2&lt;&gt;"",OR(ISNUMBER(SEARCH('🔎 TRA CỨU NHANH'!$C$2,$A6565)),ISNUMBER(SEARCH('🔎 TRA CỨU NHANH'!$C$2,$B6565)))),1,0)</f>
        <v/>
      </c>
      <c r="M6565">
        <f>IF(L6565&gt;N(L6564),L6565,"")</f>
        <v/>
      </c>
    </row>
    <row r="6566">
      <c r="A6566">
        <f>IF('📋 MIỂNG TNC'!A1382="","",'📋 MIỂNG TNC'!A1382)</f>
        <v/>
      </c>
      <c r="B6566">
        <f>IF('📋 MIỂNG TNC'!A1382="","",'📋 MIỂNG TNC'!P1382)</f>
        <v/>
      </c>
      <c r="C6566">
        <f>IF('📋 MIỂNG TNC'!A1382="","","Miểng")</f>
        <v/>
      </c>
      <c r="D6566">
        <f>IF('📋 MIỂNG TNC'!A1382="","",'📋 MIỂNG TNC'!H1382)</f>
        <v/>
      </c>
      <c r="E6566" t="e">
        <v>#VALUE!</v>
      </c>
      <c r="F6566">
        <f>IF('📋 MIỂNG TNC'!A1382="","",'📋 MIỂNG TNC'!J1382)</f>
        <v/>
      </c>
      <c r="G6566">
        <f>IF('📋 MIỂNG TNC'!A1382="","",'📋 MIỂNG TNC'!K1382)</f>
        <v/>
      </c>
      <c r="H6566">
        <f>IF('📋 MIỂNG TNC'!A1382="","",'📋 MIỂNG TNC'!L1382)</f>
        <v/>
      </c>
      <c r="I6566">
        <f>IF('📋 MIỂNG TNC'!A1382="","",'📋 MIỂNG TNC'!M1382)</f>
        <v/>
      </c>
      <c r="J6566">
        <f>IF('📋 MIỂNG TNC'!A1382="","",'📋 MIỂNG TNC'!D1382)</f>
        <v/>
      </c>
      <c r="L6566">
        <f>N(L6565)+IF(AND('🔎 TRA CỨU NHANH'!$C$2&lt;&gt;"",OR(ISNUMBER(SEARCH('🔎 TRA CỨU NHANH'!$C$2,$A6566)),ISNUMBER(SEARCH('🔎 TRA CỨU NHANH'!$C$2,$B6566)))),1,0)</f>
        <v/>
      </c>
      <c r="M6566">
        <f>IF(L6566&gt;N(L6565),L6566,"")</f>
        <v/>
      </c>
    </row>
    <row r="6567">
      <c r="A6567">
        <f>IF('📋 MIỂNG TNC'!A1383="","",'📋 MIỂNG TNC'!A1383)</f>
        <v/>
      </c>
      <c r="B6567">
        <f>IF('📋 MIỂNG TNC'!A1383="","",'📋 MIỂNG TNC'!P1383)</f>
        <v/>
      </c>
      <c r="C6567">
        <f>IF('📋 MIỂNG TNC'!A1383="","","Miểng")</f>
        <v/>
      </c>
      <c r="D6567">
        <f>IF('📋 MIỂNG TNC'!A1383="","",'📋 MIỂNG TNC'!H1383)</f>
        <v/>
      </c>
      <c r="E6567" t="e">
        <v>#VALUE!</v>
      </c>
      <c r="F6567">
        <f>IF('📋 MIỂNG TNC'!A1383="","",'📋 MIỂNG TNC'!J1383)</f>
        <v/>
      </c>
      <c r="G6567">
        <f>IF('📋 MIỂNG TNC'!A1383="","",'📋 MIỂNG TNC'!K1383)</f>
        <v/>
      </c>
      <c r="H6567">
        <f>IF('📋 MIỂNG TNC'!A1383="","",'📋 MIỂNG TNC'!L1383)</f>
        <v/>
      </c>
      <c r="I6567">
        <f>IF('📋 MIỂNG TNC'!A1383="","",'📋 MIỂNG TNC'!M1383)</f>
        <v/>
      </c>
      <c r="J6567">
        <f>IF('📋 MIỂNG TNC'!A1383="","",'📋 MIỂNG TNC'!D1383)</f>
        <v/>
      </c>
      <c r="L6567">
        <f>N(L6566)+IF(AND('🔎 TRA CỨU NHANH'!$C$2&lt;&gt;"",OR(ISNUMBER(SEARCH('🔎 TRA CỨU NHANH'!$C$2,$A6567)),ISNUMBER(SEARCH('🔎 TRA CỨU NHANH'!$C$2,$B6567)))),1,0)</f>
        <v/>
      </c>
      <c r="M6567">
        <f>IF(L6567&gt;N(L6566),L6567,"")</f>
        <v/>
      </c>
    </row>
    <row r="6568">
      <c r="A6568">
        <f>IF('📋 MIỂNG TNC'!A1384="","",'📋 MIỂNG TNC'!A1384)</f>
        <v/>
      </c>
      <c r="B6568">
        <f>IF('📋 MIỂNG TNC'!A1384="","",'📋 MIỂNG TNC'!P1384)</f>
        <v/>
      </c>
      <c r="C6568">
        <f>IF('📋 MIỂNG TNC'!A1384="","","Miểng")</f>
        <v/>
      </c>
      <c r="D6568">
        <f>IF('📋 MIỂNG TNC'!A1384="","",'📋 MIỂNG TNC'!H1384)</f>
        <v/>
      </c>
      <c r="E6568" t="e">
        <v>#VALUE!</v>
      </c>
      <c r="F6568">
        <f>IF('📋 MIỂNG TNC'!A1384="","",'📋 MIỂNG TNC'!J1384)</f>
        <v/>
      </c>
      <c r="G6568">
        <f>IF('📋 MIỂNG TNC'!A1384="","",'📋 MIỂNG TNC'!K1384)</f>
        <v/>
      </c>
      <c r="H6568">
        <f>IF('📋 MIỂNG TNC'!A1384="","",'📋 MIỂNG TNC'!L1384)</f>
        <v/>
      </c>
      <c r="I6568">
        <f>IF('📋 MIỂNG TNC'!A1384="","",'📋 MIỂNG TNC'!M1384)</f>
        <v/>
      </c>
      <c r="J6568">
        <f>IF('📋 MIỂNG TNC'!A1384="","",'📋 MIỂNG TNC'!D1384)</f>
        <v/>
      </c>
      <c r="L6568">
        <f>N(L6567)+IF(AND('🔎 TRA CỨU NHANH'!$C$2&lt;&gt;"",OR(ISNUMBER(SEARCH('🔎 TRA CỨU NHANH'!$C$2,$A6568)),ISNUMBER(SEARCH('🔎 TRA CỨU NHANH'!$C$2,$B6568)))),1,0)</f>
        <v/>
      </c>
      <c r="M6568">
        <f>IF(L6568&gt;N(L6567),L6568,"")</f>
        <v/>
      </c>
    </row>
    <row r="6569">
      <c r="A6569">
        <f>IF('📋 MIỂNG TNC'!A1385="","",'📋 MIỂNG TNC'!A1385)</f>
        <v/>
      </c>
      <c r="B6569">
        <f>IF('📋 MIỂNG TNC'!A1385="","",'📋 MIỂNG TNC'!P1385)</f>
        <v/>
      </c>
      <c r="C6569">
        <f>IF('📋 MIỂNG TNC'!A1385="","","Miểng")</f>
        <v/>
      </c>
      <c r="D6569">
        <f>IF('📋 MIỂNG TNC'!A1385="","",'📋 MIỂNG TNC'!H1385)</f>
        <v/>
      </c>
      <c r="E6569" t="e">
        <v>#VALUE!</v>
      </c>
      <c r="F6569">
        <f>IF('📋 MIỂNG TNC'!A1385="","",'📋 MIỂNG TNC'!J1385)</f>
        <v/>
      </c>
      <c r="G6569">
        <f>IF('📋 MIỂNG TNC'!A1385="","",'📋 MIỂNG TNC'!K1385)</f>
        <v/>
      </c>
      <c r="H6569">
        <f>IF('📋 MIỂNG TNC'!A1385="","",'📋 MIỂNG TNC'!L1385)</f>
        <v/>
      </c>
      <c r="I6569">
        <f>IF('📋 MIỂNG TNC'!A1385="","",'📋 MIỂNG TNC'!M1385)</f>
        <v/>
      </c>
      <c r="J6569">
        <f>IF('📋 MIỂNG TNC'!A1385="","",'📋 MIỂNG TNC'!D1385)</f>
        <v/>
      </c>
      <c r="L6569">
        <f>N(L6568)+IF(AND('🔎 TRA CỨU NHANH'!$C$2&lt;&gt;"",OR(ISNUMBER(SEARCH('🔎 TRA CỨU NHANH'!$C$2,$A6569)),ISNUMBER(SEARCH('🔎 TRA CỨU NHANH'!$C$2,$B6569)))),1,0)</f>
        <v/>
      </c>
      <c r="M6569">
        <f>IF(L6569&gt;N(L6568),L6569,"")</f>
        <v/>
      </c>
    </row>
    <row r="6570">
      <c r="A6570">
        <f>IF('📋 MIỂNG TNC'!A1386="","",'📋 MIỂNG TNC'!A1386)</f>
        <v/>
      </c>
      <c r="B6570">
        <f>IF('📋 MIỂNG TNC'!A1386="","",'📋 MIỂNG TNC'!P1386)</f>
        <v/>
      </c>
      <c r="C6570">
        <f>IF('📋 MIỂNG TNC'!A1386="","","Miểng")</f>
        <v/>
      </c>
      <c r="D6570">
        <f>IF('📋 MIỂNG TNC'!A1386="","",'📋 MIỂNG TNC'!H1386)</f>
        <v/>
      </c>
      <c r="E6570" t="e">
        <v>#VALUE!</v>
      </c>
      <c r="F6570">
        <f>IF('📋 MIỂNG TNC'!A1386="","",'📋 MIỂNG TNC'!J1386)</f>
        <v/>
      </c>
      <c r="G6570">
        <f>IF('📋 MIỂNG TNC'!A1386="","",'📋 MIỂNG TNC'!K1386)</f>
        <v/>
      </c>
      <c r="H6570">
        <f>IF('📋 MIỂNG TNC'!A1386="","",'📋 MIỂNG TNC'!L1386)</f>
        <v/>
      </c>
      <c r="I6570">
        <f>IF('📋 MIỂNG TNC'!A1386="","",'📋 MIỂNG TNC'!M1386)</f>
        <v/>
      </c>
      <c r="J6570">
        <f>IF('📋 MIỂNG TNC'!A1386="","",'📋 MIỂNG TNC'!D1386)</f>
        <v/>
      </c>
      <c r="L6570">
        <f>N(L6569)+IF(AND('🔎 TRA CỨU NHANH'!$C$2&lt;&gt;"",OR(ISNUMBER(SEARCH('🔎 TRA CỨU NHANH'!$C$2,$A6570)),ISNUMBER(SEARCH('🔎 TRA CỨU NHANH'!$C$2,$B6570)))),1,0)</f>
        <v/>
      </c>
      <c r="M6570">
        <f>IF(L6570&gt;N(L6569),L6570,"")</f>
        <v/>
      </c>
    </row>
    <row r="6571">
      <c r="A6571">
        <f>IF('📋 MIỂNG TNC'!A1387="","",'📋 MIỂNG TNC'!A1387)</f>
        <v/>
      </c>
      <c r="B6571">
        <f>IF('📋 MIỂNG TNC'!A1387="","",'📋 MIỂNG TNC'!P1387)</f>
        <v/>
      </c>
      <c r="C6571">
        <f>IF('📋 MIỂNG TNC'!A1387="","","Miểng")</f>
        <v/>
      </c>
      <c r="D6571">
        <f>IF('📋 MIỂNG TNC'!A1387="","",'📋 MIỂNG TNC'!H1387)</f>
        <v/>
      </c>
      <c r="E6571" t="e">
        <v>#VALUE!</v>
      </c>
      <c r="F6571" s="37">
        <f>IF('📋 MIỂNG TNC'!A1387="","",'📋 MIỂNG TNC'!J1387)</f>
        <v/>
      </c>
      <c r="G6571" s="37">
        <f>IF('📋 MIỂNG TNC'!A1387="","",'📋 MIỂNG TNC'!K1387)</f>
        <v/>
      </c>
      <c r="H6571" s="37">
        <f>IF('📋 MIỂNG TNC'!A1387="","",'📋 MIỂNG TNC'!L1387)</f>
        <v/>
      </c>
      <c r="I6571">
        <f>IF('📋 MIỂNG TNC'!A1387="","",'📋 MIỂNG TNC'!M1387)</f>
        <v/>
      </c>
      <c r="J6571">
        <f>IF('📋 MIỂNG TNC'!A1387="","",'📋 MIỂNG TNC'!D1387)</f>
        <v/>
      </c>
      <c r="L6571">
        <f>N(L6570)+IF(AND('🔎 TRA CỨU NHANH'!$C$2&lt;&gt;"",OR(ISNUMBER(SEARCH('🔎 TRA CỨU NHANH'!$C$2,$A6571)),ISNUMBER(SEARCH('🔎 TRA CỨU NHANH'!$C$2,$B6571)))),1,0)</f>
        <v/>
      </c>
      <c r="M6571">
        <f>IF(L6571&gt;N(L6570),L6571,"")</f>
        <v/>
      </c>
    </row>
    <row r="6572">
      <c r="A6572">
        <f>IF('📋 MIỂNG TNC'!A1388="","",'📋 MIỂNG TNC'!A1388)</f>
        <v/>
      </c>
      <c r="B6572">
        <f>IF('📋 MIỂNG TNC'!A1388="","",'📋 MIỂNG TNC'!P1388)</f>
        <v/>
      </c>
      <c r="C6572">
        <f>IF('📋 MIỂNG TNC'!A1388="","","Miểng")</f>
        <v/>
      </c>
      <c r="D6572">
        <f>IF('📋 MIỂNG TNC'!A1388="","",'📋 MIỂNG TNC'!H1388)</f>
        <v/>
      </c>
      <c r="E6572" t="e">
        <v>#VALUE!</v>
      </c>
      <c r="F6572">
        <f>IF('📋 MIỂNG TNC'!A1388="","",'📋 MIỂNG TNC'!J1388)</f>
        <v/>
      </c>
      <c r="G6572">
        <f>IF('📋 MIỂNG TNC'!A1388="","",'📋 MIỂNG TNC'!K1388)</f>
        <v/>
      </c>
      <c r="H6572">
        <f>IF('📋 MIỂNG TNC'!A1388="","",'📋 MIỂNG TNC'!L1388)</f>
        <v/>
      </c>
      <c r="I6572">
        <f>IF('📋 MIỂNG TNC'!A1388="","",'📋 MIỂNG TNC'!M1388)</f>
        <v/>
      </c>
      <c r="J6572">
        <f>IF('📋 MIỂNG TNC'!A1388="","",'📋 MIỂNG TNC'!D1388)</f>
        <v/>
      </c>
      <c r="L6572">
        <f>N(L6571)+IF(AND('🔎 TRA CỨU NHANH'!$C$2&lt;&gt;"",OR(ISNUMBER(SEARCH('🔎 TRA CỨU NHANH'!$C$2,$A6572)),ISNUMBER(SEARCH('🔎 TRA CỨU NHANH'!$C$2,$B6572)))),1,0)</f>
        <v/>
      </c>
      <c r="M6572">
        <f>IF(L6572&gt;N(L6571),L6572,"")</f>
        <v/>
      </c>
    </row>
    <row r="6573">
      <c r="A6573">
        <f>IF('📋 MIỂNG TNC'!A1389="","",'📋 MIỂNG TNC'!A1389)</f>
        <v/>
      </c>
      <c r="B6573">
        <f>IF('📋 MIỂNG TNC'!A1389="","",'📋 MIỂNG TNC'!P1389)</f>
        <v/>
      </c>
      <c r="C6573">
        <f>IF('📋 MIỂNG TNC'!A1389="","","Miểng")</f>
        <v/>
      </c>
      <c r="D6573">
        <f>IF('📋 MIỂNG TNC'!A1389="","",'📋 MIỂNG TNC'!H1389)</f>
        <v/>
      </c>
      <c r="E6573" t="e">
        <v>#VALUE!</v>
      </c>
      <c r="F6573">
        <f>IF('📋 MIỂNG TNC'!A1389="","",'📋 MIỂNG TNC'!J1389)</f>
        <v/>
      </c>
      <c r="G6573">
        <f>IF('📋 MIỂNG TNC'!A1389="","",'📋 MIỂNG TNC'!K1389)</f>
        <v/>
      </c>
      <c r="H6573">
        <f>IF('📋 MIỂNG TNC'!A1389="","",'📋 MIỂNG TNC'!L1389)</f>
        <v/>
      </c>
      <c r="I6573">
        <f>IF('📋 MIỂNG TNC'!A1389="","",'📋 MIỂNG TNC'!M1389)</f>
        <v/>
      </c>
      <c r="J6573">
        <f>IF('📋 MIỂNG TNC'!A1389="","",'📋 MIỂNG TNC'!D1389)</f>
        <v/>
      </c>
      <c r="L6573">
        <f>N(L6572)+IF(AND('🔎 TRA CỨU NHANH'!$C$2&lt;&gt;"",OR(ISNUMBER(SEARCH('🔎 TRA CỨU NHANH'!$C$2,$A6573)),ISNUMBER(SEARCH('🔎 TRA CỨU NHANH'!$C$2,$B6573)))),1,0)</f>
        <v/>
      </c>
      <c r="M6573">
        <f>IF(L6573&gt;N(L6572),L6573,"")</f>
        <v/>
      </c>
    </row>
    <row r="6574">
      <c r="A6574">
        <f>IF('📋 MIỂNG TNC'!A1390="","",'📋 MIỂNG TNC'!A1390)</f>
        <v/>
      </c>
      <c r="B6574">
        <f>IF('📋 MIỂNG TNC'!A1390="","",'📋 MIỂNG TNC'!P1390)</f>
        <v/>
      </c>
      <c r="C6574">
        <f>IF('📋 MIỂNG TNC'!A1390="","","Miểng")</f>
        <v/>
      </c>
      <c r="D6574">
        <f>IF('📋 MIỂNG TNC'!A1390="","",'📋 MIỂNG TNC'!H1390)</f>
        <v/>
      </c>
      <c r="E6574" t="e">
        <v>#VALUE!</v>
      </c>
      <c r="F6574">
        <f>IF('📋 MIỂNG TNC'!A1390="","",'📋 MIỂNG TNC'!J1390)</f>
        <v/>
      </c>
      <c r="G6574">
        <f>IF('📋 MIỂNG TNC'!A1390="","",'📋 MIỂNG TNC'!K1390)</f>
        <v/>
      </c>
      <c r="H6574">
        <f>IF('📋 MIỂNG TNC'!A1390="","",'📋 MIỂNG TNC'!L1390)</f>
        <v/>
      </c>
      <c r="I6574">
        <f>IF('📋 MIỂNG TNC'!A1390="","",'📋 MIỂNG TNC'!M1390)</f>
        <v/>
      </c>
      <c r="J6574">
        <f>IF('📋 MIỂNG TNC'!A1390="","",'📋 MIỂNG TNC'!D1390)</f>
        <v/>
      </c>
      <c r="L6574">
        <f>N(L6573)+IF(AND('🔎 TRA CỨU NHANH'!$C$2&lt;&gt;"",OR(ISNUMBER(SEARCH('🔎 TRA CỨU NHANH'!$C$2,$A6574)),ISNUMBER(SEARCH('🔎 TRA CỨU NHANH'!$C$2,$B6574)))),1,0)</f>
        <v/>
      </c>
      <c r="M6574">
        <f>IF(L6574&gt;N(L6573),L6574,"")</f>
        <v/>
      </c>
    </row>
    <row r="6575">
      <c r="A6575">
        <f>IF('📋 MIỂNG TNC'!A1391="","",'📋 MIỂNG TNC'!A1391)</f>
        <v/>
      </c>
      <c r="B6575">
        <f>IF('📋 MIỂNG TNC'!A1391="","",'📋 MIỂNG TNC'!P1391)</f>
        <v/>
      </c>
      <c r="C6575">
        <f>IF('📋 MIỂNG TNC'!A1391="","","Miểng")</f>
        <v/>
      </c>
      <c r="D6575">
        <f>IF('📋 MIỂNG TNC'!A1391="","",'📋 MIỂNG TNC'!H1391)</f>
        <v/>
      </c>
      <c r="E6575" t="e">
        <v>#VALUE!</v>
      </c>
      <c r="F6575">
        <f>IF('📋 MIỂNG TNC'!A1391="","",'📋 MIỂNG TNC'!J1391)</f>
        <v/>
      </c>
      <c r="G6575">
        <f>IF('📋 MIỂNG TNC'!A1391="","",'📋 MIỂNG TNC'!K1391)</f>
        <v/>
      </c>
      <c r="H6575">
        <f>IF('📋 MIỂNG TNC'!A1391="","",'📋 MIỂNG TNC'!L1391)</f>
        <v/>
      </c>
      <c r="I6575">
        <f>IF('📋 MIỂNG TNC'!A1391="","",'📋 MIỂNG TNC'!M1391)</f>
        <v/>
      </c>
      <c r="J6575">
        <f>IF('📋 MIỂNG TNC'!A1391="","",'📋 MIỂNG TNC'!D1391)</f>
        <v/>
      </c>
      <c r="L6575">
        <f>N(L6574)+IF(AND('🔎 TRA CỨU NHANH'!$C$2&lt;&gt;"",OR(ISNUMBER(SEARCH('🔎 TRA CỨU NHANH'!$C$2,$A6575)),ISNUMBER(SEARCH('🔎 TRA CỨU NHANH'!$C$2,$B6575)))),1,0)</f>
        <v/>
      </c>
      <c r="M6575">
        <f>IF(L6575&gt;N(L6574),L6575,"")</f>
        <v/>
      </c>
    </row>
    <row r="6576">
      <c r="A6576">
        <f>IF('📋 MIỂNG TNC'!A1392="","",'📋 MIỂNG TNC'!A1392)</f>
        <v/>
      </c>
      <c r="B6576">
        <f>IF('📋 MIỂNG TNC'!A1392="","",'📋 MIỂNG TNC'!P1392)</f>
        <v/>
      </c>
      <c r="C6576">
        <f>IF('📋 MIỂNG TNC'!A1392="","","Miểng")</f>
        <v/>
      </c>
      <c r="D6576">
        <f>IF('📋 MIỂNG TNC'!A1392="","",'📋 MIỂNG TNC'!H1392)</f>
        <v/>
      </c>
      <c r="E6576" t="e">
        <v>#VALUE!</v>
      </c>
      <c r="F6576" s="37">
        <f>IF('📋 MIỂNG TNC'!A1392="","",'📋 MIỂNG TNC'!J1392)</f>
        <v/>
      </c>
      <c r="G6576" s="37">
        <f>IF('📋 MIỂNG TNC'!A1392="","",'📋 MIỂNG TNC'!K1392)</f>
        <v/>
      </c>
      <c r="H6576" s="37">
        <f>IF('📋 MIỂNG TNC'!A1392="","",'📋 MIỂNG TNC'!L1392)</f>
        <v/>
      </c>
      <c r="I6576">
        <f>IF('📋 MIỂNG TNC'!A1392="","",'📋 MIỂNG TNC'!M1392)</f>
        <v/>
      </c>
      <c r="J6576">
        <f>IF('📋 MIỂNG TNC'!A1392="","",'📋 MIỂNG TNC'!D1392)</f>
        <v/>
      </c>
      <c r="L6576">
        <f>N(L6575)+IF(AND('🔎 TRA CỨU NHANH'!$C$2&lt;&gt;"",OR(ISNUMBER(SEARCH('🔎 TRA CỨU NHANH'!$C$2,$A6576)),ISNUMBER(SEARCH('🔎 TRA CỨU NHANH'!$C$2,$B6576)))),1,0)</f>
        <v/>
      </c>
      <c r="M6576">
        <f>IF(L6576&gt;N(L6575),L6576,"")</f>
        <v/>
      </c>
    </row>
    <row r="6577">
      <c r="A6577">
        <f>IF('📋 MIỂNG TNC'!A1393="","",'📋 MIỂNG TNC'!A1393)</f>
        <v/>
      </c>
      <c r="B6577">
        <f>IF('📋 MIỂNG TNC'!A1393="","",'📋 MIỂNG TNC'!P1393)</f>
        <v/>
      </c>
      <c r="C6577">
        <f>IF('📋 MIỂNG TNC'!A1393="","","Miểng")</f>
        <v/>
      </c>
      <c r="D6577">
        <f>IF('📋 MIỂNG TNC'!A1393="","",'📋 MIỂNG TNC'!H1393)</f>
        <v/>
      </c>
      <c r="E6577" t="e">
        <v>#VALUE!</v>
      </c>
      <c r="F6577" s="37">
        <f>IF('📋 MIỂNG TNC'!A1393="","",'📋 MIỂNG TNC'!J1393)</f>
        <v/>
      </c>
      <c r="G6577" s="37">
        <f>IF('📋 MIỂNG TNC'!A1393="","",'📋 MIỂNG TNC'!K1393)</f>
        <v/>
      </c>
      <c r="H6577" s="37">
        <f>IF('📋 MIỂNG TNC'!A1393="","",'📋 MIỂNG TNC'!L1393)</f>
        <v/>
      </c>
      <c r="I6577">
        <f>IF('📋 MIỂNG TNC'!A1393="","",'📋 MIỂNG TNC'!M1393)</f>
        <v/>
      </c>
      <c r="J6577">
        <f>IF('📋 MIỂNG TNC'!A1393="","",'📋 MIỂNG TNC'!D1393)</f>
        <v/>
      </c>
      <c r="L6577">
        <f>N(L6576)+IF(AND('🔎 TRA CỨU NHANH'!$C$2&lt;&gt;"",OR(ISNUMBER(SEARCH('🔎 TRA CỨU NHANH'!$C$2,$A6577)),ISNUMBER(SEARCH('🔎 TRA CỨU NHANH'!$C$2,$B6577)))),1,0)</f>
        <v/>
      </c>
      <c r="M6577">
        <f>IF(L6577&gt;N(L6576),L6577,"")</f>
        <v/>
      </c>
    </row>
    <row r="6578">
      <c r="A6578">
        <f>IF('📋 MIỂNG TNC'!A1394="","",'📋 MIỂNG TNC'!A1394)</f>
        <v/>
      </c>
      <c r="B6578">
        <f>IF('📋 MIỂNG TNC'!A1394="","",'📋 MIỂNG TNC'!P1394)</f>
        <v/>
      </c>
      <c r="C6578">
        <f>IF('📋 MIỂNG TNC'!A1394="","","Miểng")</f>
        <v/>
      </c>
      <c r="D6578">
        <f>IF('📋 MIỂNG TNC'!A1394="","",'📋 MIỂNG TNC'!H1394)</f>
        <v/>
      </c>
      <c r="E6578" t="e">
        <v>#VALUE!</v>
      </c>
      <c r="F6578">
        <f>IF('📋 MIỂNG TNC'!A1394="","",'📋 MIỂNG TNC'!J1394)</f>
        <v/>
      </c>
      <c r="G6578">
        <f>IF('📋 MIỂNG TNC'!A1394="","",'📋 MIỂNG TNC'!K1394)</f>
        <v/>
      </c>
      <c r="H6578">
        <f>IF('📋 MIỂNG TNC'!A1394="","",'📋 MIỂNG TNC'!L1394)</f>
        <v/>
      </c>
      <c r="I6578">
        <f>IF('📋 MIỂNG TNC'!A1394="","",'📋 MIỂNG TNC'!M1394)</f>
        <v/>
      </c>
      <c r="J6578">
        <f>IF('📋 MIỂNG TNC'!A1394="","",'📋 MIỂNG TNC'!D1394)</f>
        <v/>
      </c>
      <c r="L6578">
        <f>N(L6577)+IF(AND('🔎 TRA CỨU NHANH'!$C$2&lt;&gt;"",OR(ISNUMBER(SEARCH('🔎 TRA CỨU NHANH'!$C$2,$A6578)),ISNUMBER(SEARCH('🔎 TRA CỨU NHANH'!$C$2,$B6578)))),1,0)</f>
        <v/>
      </c>
      <c r="M6578">
        <f>IF(L6578&gt;N(L6577),L6578,"")</f>
        <v/>
      </c>
    </row>
    <row r="6579">
      <c r="A6579">
        <f>IF('📋 MIỂNG TNC'!A1395="","",'📋 MIỂNG TNC'!A1395)</f>
        <v/>
      </c>
      <c r="B6579">
        <f>IF('📋 MIỂNG TNC'!A1395="","",'📋 MIỂNG TNC'!P1395)</f>
        <v/>
      </c>
      <c r="C6579">
        <f>IF('📋 MIỂNG TNC'!A1395="","","Miểng")</f>
        <v/>
      </c>
      <c r="D6579">
        <f>IF('📋 MIỂNG TNC'!A1395="","",'📋 MIỂNG TNC'!H1395)</f>
        <v/>
      </c>
      <c r="E6579" t="e">
        <v>#VALUE!</v>
      </c>
      <c r="F6579">
        <f>IF('📋 MIỂNG TNC'!A1395="","",'📋 MIỂNG TNC'!J1395)</f>
        <v/>
      </c>
      <c r="G6579">
        <f>IF('📋 MIỂNG TNC'!A1395="","",'📋 MIỂNG TNC'!K1395)</f>
        <v/>
      </c>
      <c r="H6579">
        <f>IF('📋 MIỂNG TNC'!A1395="","",'📋 MIỂNG TNC'!L1395)</f>
        <v/>
      </c>
      <c r="I6579">
        <f>IF('📋 MIỂNG TNC'!A1395="","",'📋 MIỂNG TNC'!M1395)</f>
        <v/>
      </c>
      <c r="J6579">
        <f>IF('📋 MIỂNG TNC'!A1395="","",'📋 MIỂNG TNC'!D1395)</f>
        <v/>
      </c>
      <c r="L6579">
        <f>N(L6578)+IF(AND('🔎 TRA CỨU NHANH'!$C$2&lt;&gt;"",OR(ISNUMBER(SEARCH('🔎 TRA CỨU NHANH'!$C$2,$A6579)),ISNUMBER(SEARCH('🔎 TRA CỨU NHANH'!$C$2,$B6579)))),1,0)</f>
        <v/>
      </c>
      <c r="M6579">
        <f>IF(L6579&gt;N(L6578),L6579,"")</f>
        <v/>
      </c>
    </row>
    <row r="6580">
      <c r="A6580">
        <f>IF('📋 MIỂNG TNC'!A1396="","",'📋 MIỂNG TNC'!A1396)</f>
        <v/>
      </c>
      <c r="B6580">
        <f>IF('📋 MIỂNG TNC'!A1396="","",'📋 MIỂNG TNC'!P1396)</f>
        <v/>
      </c>
      <c r="C6580">
        <f>IF('📋 MIỂNG TNC'!A1396="","","Miểng")</f>
        <v/>
      </c>
      <c r="D6580">
        <f>IF('📋 MIỂNG TNC'!A1396="","",'📋 MIỂNG TNC'!H1396)</f>
        <v/>
      </c>
      <c r="E6580" t="e">
        <v>#VALUE!</v>
      </c>
      <c r="F6580">
        <f>IF('📋 MIỂNG TNC'!A1396="","",'📋 MIỂNG TNC'!J1396)</f>
        <v/>
      </c>
      <c r="G6580">
        <f>IF('📋 MIỂNG TNC'!A1396="","",'📋 MIỂNG TNC'!K1396)</f>
        <v/>
      </c>
      <c r="H6580">
        <f>IF('📋 MIỂNG TNC'!A1396="","",'📋 MIỂNG TNC'!L1396)</f>
        <v/>
      </c>
      <c r="I6580">
        <f>IF('📋 MIỂNG TNC'!A1396="","",'📋 MIỂNG TNC'!M1396)</f>
        <v/>
      </c>
      <c r="J6580">
        <f>IF('📋 MIỂNG TNC'!A1396="","",'📋 MIỂNG TNC'!D1396)</f>
        <v/>
      </c>
      <c r="L6580">
        <f>N(L6579)+IF(AND('🔎 TRA CỨU NHANH'!$C$2&lt;&gt;"",OR(ISNUMBER(SEARCH('🔎 TRA CỨU NHANH'!$C$2,$A6580)),ISNUMBER(SEARCH('🔎 TRA CỨU NHANH'!$C$2,$B6580)))),1,0)</f>
        <v/>
      </c>
      <c r="M6580">
        <f>IF(L6580&gt;N(L6579),L6580,"")</f>
        <v/>
      </c>
    </row>
    <row r="6581">
      <c r="A6581">
        <f>IF('📋 MIỂNG TNC'!A1397="","",'📋 MIỂNG TNC'!A1397)</f>
        <v/>
      </c>
      <c r="B6581">
        <f>IF('📋 MIỂNG TNC'!A1397="","",'📋 MIỂNG TNC'!P1397)</f>
        <v/>
      </c>
      <c r="C6581">
        <f>IF('📋 MIỂNG TNC'!A1397="","","Miểng")</f>
        <v/>
      </c>
      <c r="D6581">
        <f>IF('📋 MIỂNG TNC'!A1397="","",'📋 MIỂNG TNC'!H1397)</f>
        <v/>
      </c>
      <c r="E6581" t="e">
        <v>#VALUE!</v>
      </c>
      <c r="F6581">
        <f>IF('📋 MIỂNG TNC'!A1397="","",'📋 MIỂNG TNC'!J1397)</f>
        <v/>
      </c>
      <c r="G6581">
        <f>IF('📋 MIỂNG TNC'!A1397="","",'📋 MIỂNG TNC'!K1397)</f>
        <v/>
      </c>
      <c r="H6581">
        <f>IF('📋 MIỂNG TNC'!A1397="","",'📋 MIỂNG TNC'!L1397)</f>
        <v/>
      </c>
      <c r="I6581">
        <f>IF('📋 MIỂNG TNC'!A1397="","",'📋 MIỂNG TNC'!M1397)</f>
        <v/>
      </c>
      <c r="J6581">
        <f>IF('📋 MIỂNG TNC'!A1397="","",'📋 MIỂNG TNC'!D1397)</f>
        <v/>
      </c>
      <c r="L6581">
        <f>N(L6580)+IF(AND('🔎 TRA CỨU NHANH'!$C$2&lt;&gt;"",OR(ISNUMBER(SEARCH('🔎 TRA CỨU NHANH'!$C$2,$A6581)),ISNUMBER(SEARCH('🔎 TRA CỨU NHANH'!$C$2,$B6581)))),1,0)</f>
        <v/>
      </c>
      <c r="M6581">
        <f>IF(L6581&gt;N(L6580),L6581,"")</f>
        <v/>
      </c>
    </row>
    <row r="6582">
      <c r="A6582">
        <f>IF('📋 MIỂNG TNC'!A1398="","",'📋 MIỂNG TNC'!A1398)</f>
        <v/>
      </c>
      <c r="B6582">
        <f>IF('📋 MIỂNG TNC'!A1398="","",'📋 MIỂNG TNC'!P1398)</f>
        <v/>
      </c>
      <c r="C6582">
        <f>IF('📋 MIỂNG TNC'!A1398="","","Miểng")</f>
        <v/>
      </c>
      <c r="D6582">
        <f>IF('📋 MIỂNG TNC'!A1398="","",'📋 MIỂNG TNC'!H1398)</f>
        <v/>
      </c>
      <c r="E6582" t="e">
        <v>#VALUE!</v>
      </c>
      <c r="F6582">
        <f>IF('📋 MIỂNG TNC'!A1398="","",'📋 MIỂNG TNC'!J1398)</f>
        <v/>
      </c>
      <c r="G6582">
        <f>IF('📋 MIỂNG TNC'!A1398="","",'📋 MIỂNG TNC'!K1398)</f>
        <v/>
      </c>
      <c r="H6582">
        <f>IF('📋 MIỂNG TNC'!A1398="","",'📋 MIỂNG TNC'!L1398)</f>
        <v/>
      </c>
      <c r="I6582">
        <f>IF('📋 MIỂNG TNC'!A1398="","",'📋 MIỂNG TNC'!M1398)</f>
        <v/>
      </c>
      <c r="J6582">
        <f>IF('📋 MIỂNG TNC'!A1398="","",'📋 MIỂNG TNC'!D1398)</f>
        <v/>
      </c>
      <c r="L6582">
        <f>N(L6581)+IF(AND('🔎 TRA CỨU NHANH'!$C$2&lt;&gt;"",OR(ISNUMBER(SEARCH('🔎 TRA CỨU NHANH'!$C$2,$A6582)),ISNUMBER(SEARCH('🔎 TRA CỨU NHANH'!$C$2,$B6582)))),1,0)</f>
        <v/>
      </c>
      <c r="M6582">
        <f>IF(L6582&gt;N(L6581),L6582,"")</f>
        <v/>
      </c>
    </row>
    <row r="6583">
      <c r="A6583">
        <f>IF('📋 MIỂNG TNC'!A1399="","",'📋 MIỂNG TNC'!A1399)</f>
        <v/>
      </c>
      <c r="B6583">
        <f>IF('📋 MIỂNG TNC'!A1399="","",'📋 MIỂNG TNC'!P1399)</f>
        <v/>
      </c>
      <c r="C6583">
        <f>IF('📋 MIỂNG TNC'!A1399="","","Miểng")</f>
        <v/>
      </c>
      <c r="D6583">
        <f>IF('📋 MIỂNG TNC'!A1399="","",'📋 MIỂNG TNC'!H1399)</f>
        <v/>
      </c>
      <c r="E6583" t="e">
        <v>#VALUE!</v>
      </c>
      <c r="F6583">
        <f>IF('📋 MIỂNG TNC'!A1399="","",'📋 MIỂNG TNC'!J1399)</f>
        <v/>
      </c>
      <c r="G6583">
        <f>IF('📋 MIỂNG TNC'!A1399="","",'📋 MIỂNG TNC'!K1399)</f>
        <v/>
      </c>
      <c r="H6583">
        <f>IF('📋 MIỂNG TNC'!A1399="","",'📋 MIỂNG TNC'!L1399)</f>
        <v/>
      </c>
      <c r="I6583">
        <f>IF('📋 MIỂNG TNC'!A1399="","",'📋 MIỂNG TNC'!M1399)</f>
        <v/>
      </c>
      <c r="J6583">
        <f>IF('📋 MIỂNG TNC'!A1399="","",'📋 MIỂNG TNC'!D1399)</f>
        <v/>
      </c>
      <c r="L6583">
        <f>N(L6582)+IF(AND('🔎 TRA CỨU NHANH'!$C$2&lt;&gt;"",OR(ISNUMBER(SEARCH('🔎 TRA CỨU NHANH'!$C$2,$A6583)),ISNUMBER(SEARCH('🔎 TRA CỨU NHANH'!$C$2,$B6583)))),1,0)</f>
        <v/>
      </c>
      <c r="M6583">
        <f>IF(L6583&gt;N(L6582),L6583,"")</f>
        <v/>
      </c>
    </row>
    <row r="6584">
      <c r="A6584">
        <f>IF('📋 MIỂNG TNC'!A1400="","",'📋 MIỂNG TNC'!A1400)</f>
        <v/>
      </c>
      <c r="B6584">
        <f>IF('📋 MIỂNG TNC'!A1400="","",'📋 MIỂNG TNC'!P1400)</f>
        <v/>
      </c>
      <c r="C6584">
        <f>IF('📋 MIỂNG TNC'!A1400="","","Miểng")</f>
        <v/>
      </c>
      <c r="D6584">
        <f>IF('📋 MIỂNG TNC'!A1400="","",'📋 MIỂNG TNC'!H1400)</f>
        <v/>
      </c>
      <c r="E6584" t="e">
        <v>#VALUE!</v>
      </c>
      <c r="F6584">
        <f>IF('📋 MIỂNG TNC'!A1400="","",'📋 MIỂNG TNC'!J1400)</f>
        <v/>
      </c>
      <c r="G6584">
        <f>IF('📋 MIỂNG TNC'!A1400="","",'📋 MIỂNG TNC'!K1400)</f>
        <v/>
      </c>
      <c r="H6584">
        <f>IF('📋 MIỂNG TNC'!A1400="","",'📋 MIỂNG TNC'!L1400)</f>
        <v/>
      </c>
      <c r="I6584">
        <f>IF('📋 MIỂNG TNC'!A1400="","",'📋 MIỂNG TNC'!M1400)</f>
        <v/>
      </c>
      <c r="J6584">
        <f>IF('📋 MIỂNG TNC'!A1400="","",'📋 MIỂNG TNC'!D1400)</f>
        <v/>
      </c>
      <c r="L6584">
        <f>N(L6583)+IF(AND('🔎 TRA CỨU NHANH'!$C$2&lt;&gt;"",OR(ISNUMBER(SEARCH('🔎 TRA CỨU NHANH'!$C$2,$A6584)),ISNUMBER(SEARCH('🔎 TRA CỨU NHANH'!$C$2,$B6584)))),1,0)</f>
        <v/>
      </c>
      <c r="M6584">
        <f>IF(L6584&gt;N(L6583),L6584,"")</f>
        <v/>
      </c>
    </row>
    <row r="6585">
      <c r="A6585">
        <f>IF('📋 MIỂNG TNC'!A1401="","",'📋 MIỂNG TNC'!A1401)</f>
        <v/>
      </c>
      <c r="B6585">
        <f>IF('📋 MIỂNG TNC'!A1401="","",'📋 MIỂNG TNC'!P1401)</f>
        <v/>
      </c>
      <c r="C6585">
        <f>IF('📋 MIỂNG TNC'!A1401="","","Miểng")</f>
        <v/>
      </c>
      <c r="D6585">
        <f>IF('📋 MIỂNG TNC'!A1401="","",'📋 MIỂNG TNC'!H1401)</f>
        <v/>
      </c>
      <c r="E6585" t="e">
        <v>#VALUE!</v>
      </c>
      <c r="F6585">
        <f>IF('📋 MIỂNG TNC'!A1401="","",'📋 MIỂNG TNC'!J1401)</f>
        <v/>
      </c>
      <c r="G6585">
        <f>IF('📋 MIỂNG TNC'!A1401="","",'📋 MIỂNG TNC'!K1401)</f>
        <v/>
      </c>
      <c r="H6585">
        <f>IF('📋 MIỂNG TNC'!A1401="","",'📋 MIỂNG TNC'!L1401)</f>
        <v/>
      </c>
      <c r="I6585">
        <f>IF('📋 MIỂNG TNC'!A1401="","",'📋 MIỂNG TNC'!M1401)</f>
        <v/>
      </c>
      <c r="J6585">
        <f>IF('📋 MIỂNG TNC'!A1401="","",'📋 MIỂNG TNC'!D1401)</f>
        <v/>
      </c>
      <c r="L6585">
        <f>N(L6584)+IF(AND('🔎 TRA CỨU NHANH'!$C$2&lt;&gt;"",OR(ISNUMBER(SEARCH('🔎 TRA CỨU NHANH'!$C$2,$A6585)),ISNUMBER(SEARCH('🔎 TRA CỨU NHANH'!$C$2,$B6585)))),1,0)</f>
        <v/>
      </c>
      <c r="M6585">
        <f>IF(L6585&gt;N(L6584),L6585,"")</f>
        <v/>
      </c>
    </row>
    <row r="6586">
      <c r="A6586">
        <f>IF('📋 MIỂNG TNC'!A1402="","",'📋 MIỂNG TNC'!A1402)</f>
        <v/>
      </c>
      <c r="B6586">
        <f>IF('📋 MIỂNG TNC'!A1402="","",'📋 MIỂNG TNC'!P1402)</f>
        <v/>
      </c>
      <c r="C6586">
        <f>IF('📋 MIỂNG TNC'!A1402="","","Miểng")</f>
        <v/>
      </c>
      <c r="D6586">
        <f>IF('📋 MIỂNG TNC'!A1402="","",'📋 MIỂNG TNC'!H1402)</f>
        <v/>
      </c>
      <c r="E6586" t="e">
        <v>#VALUE!</v>
      </c>
      <c r="F6586">
        <f>IF('📋 MIỂNG TNC'!A1402="","",'📋 MIỂNG TNC'!J1402)</f>
        <v/>
      </c>
      <c r="G6586">
        <f>IF('📋 MIỂNG TNC'!A1402="","",'📋 MIỂNG TNC'!K1402)</f>
        <v/>
      </c>
      <c r="H6586">
        <f>IF('📋 MIỂNG TNC'!A1402="","",'📋 MIỂNG TNC'!L1402)</f>
        <v/>
      </c>
      <c r="I6586">
        <f>IF('📋 MIỂNG TNC'!A1402="","",'📋 MIỂNG TNC'!M1402)</f>
        <v/>
      </c>
      <c r="J6586">
        <f>IF('📋 MIỂNG TNC'!A1402="","",'📋 MIỂNG TNC'!D1402)</f>
        <v/>
      </c>
      <c r="L6586">
        <f>N(L6585)+IF(AND('🔎 TRA CỨU NHANH'!$C$2&lt;&gt;"",OR(ISNUMBER(SEARCH('🔎 TRA CỨU NHANH'!$C$2,$A6586)),ISNUMBER(SEARCH('🔎 TRA CỨU NHANH'!$C$2,$B6586)))),1,0)</f>
        <v/>
      </c>
      <c r="M6586">
        <f>IF(L6586&gt;N(L6585),L6586,"")</f>
        <v/>
      </c>
    </row>
    <row r="6587">
      <c r="A6587">
        <f>IF('📋 MIỂNG TNC'!A1403="","",'📋 MIỂNG TNC'!A1403)</f>
        <v/>
      </c>
      <c r="B6587">
        <f>IF('📋 MIỂNG TNC'!A1403="","",'📋 MIỂNG TNC'!P1403)</f>
        <v/>
      </c>
      <c r="C6587">
        <f>IF('📋 MIỂNG TNC'!A1403="","","Miểng")</f>
        <v/>
      </c>
      <c r="D6587">
        <f>IF('📋 MIỂNG TNC'!A1403="","",'📋 MIỂNG TNC'!H1403)</f>
        <v/>
      </c>
      <c r="E6587" t="e">
        <v>#VALUE!</v>
      </c>
      <c r="F6587">
        <f>IF('📋 MIỂNG TNC'!A1403="","",'📋 MIỂNG TNC'!J1403)</f>
        <v/>
      </c>
      <c r="G6587">
        <f>IF('📋 MIỂNG TNC'!A1403="","",'📋 MIỂNG TNC'!K1403)</f>
        <v/>
      </c>
      <c r="H6587">
        <f>IF('📋 MIỂNG TNC'!A1403="","",'📋 MIỂNG TNC'!L1403)</f>
        <v/>
      </c>
      <c r="I6587">
        <f>IF('📋 MIỂNG TNC'!A1403="","",'📋 MIỂNG TNC'!M1403)</f>
        <v/>
      </c>
      <c r="J6587">
        <f>IF('📋 MIỂNG TNC'!A1403="","",'📋 MIỂNG TNC'!D1403)</f>
        <v/>
      </c>
      <c r="L6587">
        <f>N(L6586)+IF(AND('🔎 TRA CỨU NHANH'!$C$2&lt;&gt;"",OR(ISNUMBER(SEARCH('🔎 TRA CỨU NHANH'!$C$2,$A6587)),ISNUMBER(SEARCH('🔎 TRA CỨU NHANH'!$C$2,$B6587)))),1,0)</f>
        <v/>
      </c>
      <c r="M6587">
        <f>IF(L6587&gt;N(L6586),L6587,"")</f>
        <v/>
      </c>
    </row>
    <row r="6588">
      <c r="A6588">
        <f>IF('📋 MIỂNG TNC'!A1404="","",'📋 MIỂNG TNC'!A1404)</f>
        <v/>
      </c>
      <c r="B6588">
        <f>IF('📋 MIỂNG TNC'!A1404="","",'📋 MIỂNG TNC'!P1404)</f>
        <v/>
      </c>
      <c r="C6588">
        <f>IF('📋 MIỂNG TNC'!A1404="","","Miểng")</f>
        <v/>
      </c>
      <c r="D6588">
        <f>IF('📋 MIỂNG TNC'!A1404="","",'📋 MIỂNG TNC'!H1404)</f>
        <v/>
      </c>
      <c r="E6588" t="e">
        <v>#VALUE!</v>
      </c>
      <c r="F6588">
        <f>IF('📋 MIỂNG TNC'!A1404="","",'📋 MIỂNG TNC'!J1404)</f>
        <v/>
      </c>
      <c r="G6588">
        <f>IF('📋 MIỂNG TNC'!A1404="","",'📋 MIỂNG TNC'!K1404)</f>
        <v/>
      </c>
      <c r="H6588">
        <f>IF('📋 MIỂNG TNC'!A1404="","",'📋 MIỂNG TNC'!L1404)</f>
        <v/>
      </c>
      <c r="I6588">
        <f>IF('📋 MIỂNG TNC'!A1404="","",'📋 MIỂNG TNC'!M1404)</f>
        <v/>
      </c>
      <c r="J6588">
        <f>IF('📋 MIỂNG TNC'!A1404="","",'📋 MIỂNG TNC'!D1404)</f>
        <v/>
      </c>
      <c r="L6588">
        <f>N(L6587)+IF(AND('🔎 TRA CỨU NHANH'!$C$2&lt;&gt;"",OR(ISNUMBER(SEARCH('🔎 TRA CỨU NHANH'!$C$2,$A6588)),ISNUMBER(SEARCH('🔎 TRA CỨU NHANH'!$C$2,$B6588)))),1,0)</f>
        <v/>
      </c>
      <c r="M6588">
        <f>IF(L6588&gt;N(L6587),L6588,"")</f>
        <v/>
      </c>
    </row>
    <row r="6589">
      <c r="A6589">
        <f>IF('📋 MIỂNG TNC'!A1405="","",'📋 MIỂNG TNC'!A1405)</f>
        <v/>
      </c>
      <c r="B6589">
        <f>IF('📋 MIỂNG TNC'!A1405="","",'📋 MIỂNG TNC'!P1405)</f>
        <v/>
      </c>
      <c r="C6589">
        <f>IF('📋 MIỂNG TNC'!A1405="","","Miểng")</f>
        <v/>
      </c>
      <c r="D6589">
        <f>IF('📋 MIỂNG TNC'!A1405="","",'📋 MIỂNG TNC'!H1405)</f>
        <v/>
      </c>
      <c r="E6589" t="e">
        <v>#VALUE!</v>
      </c>
      <c r="F6589">
        <f>IF('📋 MIỂNG TNC'!A1405="","",'📋 MIỂNG TNC'!J1405)</f>
        <v/>
      </c>
      <c r="G6589">
        <f>IF('📋 MIỂNG TNC'!A1405="","",'📋 MIỂNG TNC'!K1405)</f>
        <v/>
      </c>
      <c r="H6589">
        <f>IF('📋 MIỂNG TNC'!A1405="","",'📋 MIỂNG TNC'!L1405)</f>
        <v/>
      </c>
      <c r="I6589">
        <f>IF('📋 MIỂNG TNC'!A1405="","",'📋 MIỂNG TNC'!M1405)</f>
        <v/>
      </c>
      <c r="J6589">
        <f>IF('📋 MIỂNG TNC'!A1405="","",'📋 MIỂNG TNC'!D1405)</f>
        <v/>
      </c>
      <c r="L6589">
        <f>N(L6588)+IF(AND('🔎 TRA CỨU NHANH'!$C$2&lt;&gt;"",OR(ISNUMBER(SEARCH('🔎 TRA CỨU NHANH'!$C$2,$A6589)),ISNUMBER(SEARCH('🔎 TRA CỨU NHANH'!$C$2,$B6589)))),1,0)</f>
        <v/>
      </c>
      <c r="M6589">
        <f>IF(L6589&gt;N(L6588),L6589,"")</f>
        <v/>
      </c>
    </row>
    <row r="6590">
      <c r="A6590">
        <f>IF('📋 MIỂNG TNC'!A1406="","",'📋 MIỂNG TNC'!A1406)</f>
        <v/>
      </c>
      <c r="B6590">
        <f>IF('📋 MIỂNG TNC'!A1406="","",'📋 MIỂNG TNC'!P1406)</f>
        <v/>
      </c>
      <c r="C6590">
        <f>IF('📋 MIỂNG TNC'!A1406="","","Miểng")</f>
        <v/>
      </c>
      <c r="D6590">
        <f>IF('📋 MIỂNG TNC'!A1406="","",'📋 MIỂNG TNC'!H1406)</f>
        <v/>
      </c>
      <c r="E6590" t="e">
        <v>#VALUE!</v>
      </c>
      <c r="F6590">
        <f>IF('📋 MIỂNG TNC'!A1406="","",'📋 MIỂNG TNC'!J1406)</f>
        <v/>
      </c>
      <c r="G6590">
        <f>IF('📋 MIỂNG TNC'!A1406="","",'📋 MIỂNG TNC'!K1406)</f>
        <v/>
      </c>
      <c r="H6590">
        <f>IF('📋 MIỂNG TNC'!A1406="","",'📋 MIỂNG TNC'!L1406)</f>
        <v/>
      </c>
      <c r="I6590">
        <f>IF('📋 MIỂNG TNC'!A1406="","",'📋 MIỂNG TNC'!M1406)</f>
        <v/>
      </c>
      <c r="J6590">
        <f>IF('📋 MIỂNG TNC'!A1406="","",'📋 MIỂNG TNC'!D1406)</f>
        <v/>
      </c>
      <c r="L6590">
        <f>N(L6589)+IF(AND('🔎 TRA CỨU NHANH'!$C$2&lt;&gt;"",OR(ISNUMBER(SEARCH('🔎 TRA CỨU NHANH'!$C$2,$A6590)),ISNUMBER(SEARCH('🔎 TRA CỨU NHANH'!$C$2,$B6590)))),1,0)</f>
        <v/>
      </c>
      <c r="M6590">
        <f>IF(L6590&gt;N(L6589),L6590,"")</f>
        <v/>
      </c>
    </row>
    <row r="6591">
      <c r="A6591">
        <f>IF('📋 MIỂNG TNC'!A1407="","",'📋 MIỂNG TNC'!A1407)</f>
        <v/>
      </c>
      <c r="B6591">
        <f>IF('📋 MIỂNG TNC'!A1407="","",'📋 MIỂNG TNC'!P1407)</f>
        <v/>
      </c>
      <c r="C6591">
        <f>IF('📋 MIỂNG TNC'!A1407="","","Miểng")</f>
        <v/>
      </c>
      <c r="D6591">
        <f>IF('📋 MIỂNG TNC'!A1407="","",'📋 MIỂNG TNC'!H1407)</f>
        <v/>
      </c>
      <c r="E6591" t="e">
        <v>#VALUE!</v>
      </c>
      <c r="F6591">
        <f>IF('📋 MIỂNG TNC'!A1407="","",'📋 MIỂNG TNC'!J1407)</f>
        <v/>
      </c>
      <c r="G6591">
        <f>IF('📋 MIỂNG TNC'!A1407="","",'📋 MIỂNG TNC'!K1407)</f>
        <v/>
      </c>
      <c r="H6591">
        <f>IF('📋 MIỂNG TNC'!A1407="","",'📋 MIỂNG TNC'!L1407)</f>
        <v/>
      </c>
      <c r="I6591">
        <f>IF('📋 MIỂNG TNC'!A1407="","",'📋 MIỂNG TNC'!M1407)</f>
        <v/>
      </c>
      <c r="J6591">
        <f>IF('📋 MIỂNG TNC'!A1407="","",'📋 MIỂNG TNC'!D1407)</f>
        <v/>
      </c>
      <c r="L6591">
        <f>N(L6590)+IF(AND('🔎 TRA CỨU NHANH'!$C$2&lt;&gt;"",OR(ISNUMBER(SEARCH('🔎 TRA CỨU NHANH'!$C$2,$A6591)),ISNUMBER(SEARCH('🔎 TRA CỨU NHANH'!$C$2,$B6591)))),1,0)</f>
        <v/>
      </c>
      <c r="M6591">
        <f>IF(L6591&gt;N(L6590),L6591,"")</f>
        <v/>
      </c>
    </row>
    <row r="6592">
      <c r="A6592">
        <f>IF('📋 MIỂNG TNC'!A1408="","",'📋 MIỂNG TNC'!A1408)</f>
        <v/>
      </c>
      <c r="B6592">
        <f>IF('📋 MIỂNG TNC'!A1408="","",'📋 MIỂNG TNC'!P1408)</f>
        <v/>
      </c>
      <c r="C6592">
        <f>IF('📋 MIỂNG TNC'!A1408="","","Miểng")</f>
        <v/>
      </c>
      <c r="D6592">
        <f>IF('📋 MIỂNG TNC'!A1408="","",'📋 MIỂNG TNC'!H1408)</f>
        <v/>
      </c>
      <c r="E6592" t="e">
        <v>#VALUE!</v>
      </c>
      <c r="F6592">
        <f>IF('📋 MIỂNG TNC'!A1408="","",'📋 MIỂNG TNC'!J1408)</f>
        <v/>
      </c>
      <c r="G6592">
        <f>IF('📋 MIỂNG TNC'!A1408="","",'📋 MIỂNG TNC'!K1408)</f>
        <v/>
      </c>
      <c r="H6592">
        <f>IF('📋 MIỂNG TNC'!A1408="","",'📋 MIỂNG TNC'!L1408)</f>
        <v/>
      </c>
      <c r="I6592">
        <f>IF('📋 MIỂNG TNC'!A1408="","",'📋 MIỂNG TNC'!M1408)</f>
        <v/>
      </c>
      <c r="J6592">
        <f>IF('📋 MIỂNG TNC'!A1408="","",'📋 MIỂNG TNC'!D1408)</f>
        <v/>
      </c>
      <c r="L6592">
        <f>N(L6591)+IF(AND('🔎 TRA CỨU NHANH'!$C$2&lt;&gt;"",OR(ISNUMBER(SEARCH('🔎 TRA CỨU NHANH'!$C$2,$A6592)),ISNUMBER(SEARCH('🔎 TRA CỨU NHANH'!$C$2,$B6592)))),1,0)</f>
        <v/>
      </c>
      <c r="M6592">
        <f>IF(L6592&gt;N(L6591),L6592,"")</f>
        <v/>
      </c>
    </row>
    <row r="6593">
      <c r="A6593">
        <f>IF('📋 MIỂNG TNC'!A1409="","",'📋 MIỂNG TNC'!A1409)</f>
        <v/>
      </c>
      <c r="B6593">
        <f>IF('📋 MIỂNG TNC'!A1409="","",'📋 MIỂNG TNC'!P1409)</f>
        <v/>
      </c>
      <c r="C6593">
        <f>IF('📋 MIỂNG TNC'!A1409="","","Miểng")</f>
        <v/>
      </c>
      <c r="D6593">
        <f>IF('📋 MIỂNG TNC'!A1409="","",'📋 MIỂNG TNC'!H1409)</f>
        <v/>
      </c>
      <c r="E6593" t="e">
        <v>#VALUE!</v>
      </c>
      <c r="F6593">
        <f>IF('📋 MIỂNG TNC'!A1409="","",'📋 MIỂNG TNC'!J1409)</f>
        <v/>
      </c>
      <c r="G6593">
        <f>IF('📋 MIỂNG TNC'!A1409="","",'📋 MIỂNG TNC'!K1409)</f>
        <v/>
      </c>
      <c r="H6593">
        <f>IF('📋 MIỂNG TNC'!A1409="","",'📋 MIỂNG TNC'!L1409)</f>
        <v/>
      </c>
      <c r="I6593">
        <f>IF('📋 MIỂNG TNC'!A1409="","",'📋 MIỂNG TNC'!M1409)</f>
        <v/>
      </c>
      <c r="J6593">
        <f>IF('📋 MIỂNG TNC'!A1409="","",'📋 MIỂNG TNC'!D1409)</f>
        <v/>
      </c>
      <c r="L6593">
        <f>N(L6592)+IF(AND('🔎 TRA CỨU NHANH'!$C$2&lt;&gt;"",OR(ISNUMBER(SEARCH('🔎 TRA CỨU NHANH'!$C$2,$A6593)),ISNUMBER(SEARCH('🔎 TRA CỨU NHANH'!$C$2,$B6593)))),1,0)</f>
        <v/>
      </c>
      <c r="M6593">
        <f>IF(L6593&gt;N(L6592),L6593,"")</f>
        <v/>
      </c>
    </row>
    <row r="6594">
      <c r="A6594">
        <f>IF('📋 MIỂNG TNC'!A1410="","",'📋 MIỂNG TNC'!A1410)</f>
        <v/>
      </c>
      <c r="B6594">
        <f>IF('📋 MIỂNG TNC'!A1410="","",'📋 MIỂNG TNC'!P1410)</f>
        <v/>
      </c>
      <c r="C6594">
        <f>IF('📋 MIỂNG TNC'!A1410="","","Miểng")</f>
        <v/>
      </c>
      <c r="D6594">
        <f>IF('📋 MIỂNG TNC'!A1410="","",'📋 MIỂNG TNC'!H1410)</f>
        <v/>
      </c>
      <c r="E6594" t="e">
        <v>#VALUE!</v>
      </c>
      <c r="F6594">
        <f>IF('📋 MIỂNG TNC'!A1410="","",'📋 MIỂNG TNC'!J1410)</f>
        <v/>
      </c>
      <c r="G6594">
        <f>IF('📋 MIỂNG TNC'!A1410="","",'📋 MIỂNG TNC'!K1410)</f>
        <v/>
      </c>
      <c r="H6594">
        <f>IF('📋 MIỂNG TNC'!A1410="","",'📋 MIỂNG TNC'!L1410)</f>
        <v/>
      </c>
      <c r="I6594">
        <f>IF('📋 MIỂNG TNC'!A1410="","",'📋 MIỂNG TNC'!M1410)</f>
        <v/>
      </c>
      <c r="J6594">
        <f>IF('📋 MIỂNG TNC'!A1410="","",'📋 MIỂNG TNC'!D1410)</f>
        <v/>
      </c>
      <c r="L6594">
        <f>N(L6593)+IF(AND('🔎 TRA CỨU NHANH'!$C$2&lt;&gt;"",OR(ISNUMBER(SEARCH('🔎 TRA CỨU NHANH'!$C$2,$A6594)),ISNUMBER(SEARCH('🔎 TRA CỨU NHANH'!$C$2,$B6594)))),1,0)</f>
        <v/>
      </c>
      <c r="M6594">
        <f>IF(L6594&gt;N(L6593),L6594,"")</f>
        <v/>
      </c>
    </row>
    <row r="6595">
      <c r="A6595">
        <f>IF('📋 MIỂNG TNC'!A1411="","",'📋 MIỂNG TNC'!A1411)</f>
        <v/>
      </c>
      <c r="B6595">
        <f>IF('📋 MIỂNG TNC'!A1411="","",'📋 MIỂNG TNC'!P1411)</f>
        <v/>
      </c>
      <c r="C6595">
        <f>IF('📋 MIỂNG TNC'!A1411="","","Miểng")</f>
        <v/>
      </c>
      <c r="D6595">
        <f>IF('📋 MIỂNG TNC'!A1411="","",'📋 MIỂNG TNC'!H1411)</f>
        <v/>
      </c>
      <c r="E6595" t="e">
        <v>#VALUE!</v>
      </c>
      <c r="F6595" s="37">
        <f>IF('📋 MIỂNG TNC'!A1411="","",'📋 MIỂNG TNC'!J1411)</f>
        <v/>
      </c>
      <c r="G6595" s="37">
        <f>IF('📋 MIỂNG TNC'!A1411="","",'📋 MIỂNG TNC'!K1411)</f>
        <v/>
      </c>
      <c r="H6595" s="37">
        <f>IF('📋 MIỂNG TNC'!A1411="","",'📋 MIỂNG TNC'!L1411)</f>
        <v/>
      </c>
      <c r="I6595">
        <f>IF('📋 MIỂNG TNC'!A1411="","",'📋 MIỂNG TNC'!M1411)</f>
        <v/>
      </c>
      <c r="J6595">
        <f>IF('📋 MIỂNG TNC'!A1411="","",'📋 MIỂNG TNC'!D1411)</f>
        <v/>
      </c>
      <c r="L6595">
        <f>N(L6594)+IF(AND('🔎 TRA CỨU NHANH'!$C$2&lt;&gt;"",OR(ISNUMBER(SEARCH('🔎 TRA CỨU NHANH'!$C$2,$A6595)),ISNUMBER(SEARCH('🔎 TRA CỨU NHANH'!$C$2,$B6595)))),1,0)</f>
        <v/>
      </c>
      <c r="M6595">
        <f>IF(L6595&gt;N(L6594),L6595,"")</f>
        <v/>
      </c>
    </row>
    <row r="6596">
      <c r="A6596">
        <f>IF('📋 MIỂNG TNC'!A1412="","",'📋 MIỂNG TNC'!A1412)</f>
        <v/>
      </c>
      <c r="B6596">
        <f>IF('📋 MIỂNG TNC'!A1412="","",'📋 MIỂNG TNC'!P1412)</f>
        <v/>
      </c>
      <c r="C6596">
        <f>IF('📋 MIỂNG TNC'!A1412="","","Miểng")</f>
        <v/>
      </c>
      <c r="D6596">
        <f>IF('📋 MIỂNG TNC'!A1412="","",'📋 MIỂNG TNC'!H1412)</f>
        <v/>
      </c>
      <c r="E6596" t="e">
        <v>#VALUE!</v>
      </c>
      <c r="F6596" s="37">
        <f>IF('📋 MIỂNG TNC'!A1412="","",'📋 MIỂNG TNC'!J1412)</f>
        <v/>
      </c>
      <c r="G6596" s="37">
        <f>IF('📋 MIỂNG TNC'!A1412="","",'📋 MIỂNG TNC'!K1412)</f>
        <v/>
      </c>
      <c r="H6596" s="37">
        <f>IF('📋 MIỂNG TNC'!A1412="","",'📋 MIỂNG TNC'!L1412)</f>
        <v/>
      </c>
      <c r="I6596">
        <f>IF('📋 MIỂNG TNC'!A1412="","",'📋 MIỂNG TNC'!M1412)</f>
        <v/>
      </c>
      <c r="J6596">
        <f>IF('📋 MIỂNG TNC'!A1412="","",'📋 MIỂNG TNC'!D1412)</f>
        <v/>
      </c>
      <c r="L6596">
        <f>N(L6595)+IF(AND('🔎 TRA CỨU NHANH'!$C$2&lt;&gt;"",OR(ISNUMBER(SEARCH('🔎 TRA CỨU NHANH'!$C$2,$A6596)),ISNUMBER(SEARCH('🔎 TRA CỨU NHANH'!$C$2,$B6596)))),1,0)</f>
        <v/>
      </c>
      <c r="M6596">
        <f>IF(L6596&gt;N(L6595),L6596,"")</f>
        <v/>
      </c>
    </row>
    <row r="6597">
      <c r="A6597">
        <f>IF('📋 MIỂNG TNC'!A1413="","",'📋 MIỂNG TNC'!A1413)</f>
        <v/>
      </c>
      <c r="B6597">
        <f>IF('📋 MIỂNG TNC'!A1413="","",'📋 MIỂNG TNC'!P1413)</f>
        <v/>
      </c>
      <c r="C6597">
        <f>IF('📋 MIỂNG TNC'!A1413="","","Miểng")</f>
        <v/>
      </c>
      <c r="D6597">
        <f>IF('📋 MIỂNG TNC'!A1413="","",'📋 MIỂNG TNC'!H1413)</f>
        <v/>
      </c>
      <c r="E6597" t="e">
        <v>#VALUE!</v>
      </c>
      <c r="F6597">
        <f>IF('📋 MIỂNG TNC'!A1413="","",'📋 MIỂNG TNC'!J1413)</f>
        <v/>
      </c>
      <c r="G6597">
        <f>IF('📋 MIỂNG TNC'!A1413="","",'📋 MIỂNG TNC'!K1413)</f>
        <v/>
      </c>
      <c r="H6597">
        <f>IF('📋 MIỂNG TNC'!A1413="","",'📋 MIỂNG TNC'!L1413)</f>
        <v/>
      </c>
      <c r="I6597">
        <f>IF('📋 MIỂNG TNC'!A1413="","",'📋 MIỂNG TNC'!M1413)</f>
        <v/>
      </c>
      <c r="J6597">
        <f>IF('📋 MIỂNG TNC'!A1413="","",'📋 MIỂNG TNC'!D1413)</f>
        <v/>
      </c>
      <c r="L6597">
        <f>N(L6596)+IF(AND('🔎 TRA CỨU NHANH'!$C$2&lt;&gt;"",OR(ISNUMBER(SEARCH('🔎 TRA CỨU NHANH'!$C$2,$A6597)),ISNUMBER(SEARCH('🔎 TRA CỨU NHANH'!$C$2,$B6597)))),1,0)</f>
        <v/>
      </c>
      <c r="M6597">
        <f>IF(L6597&gt;N(L6596),L6597,"")</f>
        <v/>
      </c>
    </row>
    <row r="6598">
      <c r="A6598">
        <f>IF('📋 MIỂNG TNC'!A1414="","",'📋 MIỂNG TNC'!A1414)</f>
        <v/>
      </c>
      <c r="B6598">
        <f>IF('📋 MIỂNG TNC'!A1414="","",'📋 MIỂNG TNC'!P1414)</f>
        <v/>
      </c>
      <c r="C6598">
        <f>IF('📋 MIỂNG TNC'!A1414="","","Miểng")</f>
        <v/>
      </c>
      <c r="D6598">
        <f>IF('📋 MIỂNG TNC'!A1414="","",'📋 MIỂNG TNC'!H1414)</f>
        <v/>
      </c>
      <c r="E6598" t="e">
        <v>#VALUE!</v>
      </c>
      <c r="F6598">
        <f>IF('📋 MIỂNG TNC'!A1414="","",'📋 MIỂNG TNC'!J1414)</f>
        <v/>
      </c>
      <c r="G6598">
        <f>IF('📋 MIỂNG TNC'!A1414="","",'📋 MIỂNG TNC'!K1414)</f>
        <v/>
      </c>
      <c r="H6598">
        <f>IF('📋 MIỂNG TNC'!A1414="","",'📋 MIỂNG TNC'!L1414)</f>
        <v/>
      </c>
      <c r="I6598">
        <f>IF('📋 MIỂNG TNC'!A1414="","",'📋 MIỂNG TNC'!M1414)</f>
        <v/>
      </c>
      <c r="J6598">
        <f>IF('📋 MIỂNG TNC'!A1414="","",'📋 MIỂNG TNC'!D1414)</f>
        <v/>
      </c>
      <c r="L6598">
        <f>N(L6597)+IF(AND('🔎 TRA CỨU NHANH'!$C$2&lt;&gt;"",OR(ISNUMBER(SEARCH('🔎 TRA CỨU NHANH'!$C$2,$A6598)),ISNUMBER(SEARCH('🔎 TRA CỨU NHANH'!$C$2,$B6598)))),1,0)</f>
        <v/>
      </c>
      <c r="M6598">
        <f>IF(L6598&gt;N(L6597),L6598,"")</f>
        <v/>
      </c>
    </row>
    <row r="6599">
      <c r="A6599">
        <f>IF('📋 MIỂNG TNC'!A1415="","",'📋 MIỂNG TNC'!A1415)</f>
        <v/>
      </c>
      <c r="B6599">
        <f>IF('📋 MIỂNG TNC'!A1415="","",'📋 MIỂNG TNC'!P1415)</f>
        <v/>
      </c>
      <c r="C6599">
        <f>IF('📋 MIỂNG TNC'!A1415="","","Miểng")</f>
        <v/>
      </c>
      <c r="D6599">
        <f>IF('📋 MIỂNG TNC'!A1415="","",'📋 MIỂNG TNC'!H1415)</f>
        <v/>
      </c>
      <c r="E6599" t="e">
        <v>#VALUE!</v>
      </c>
      <c r="F6599">
        <f>IF('📋 MIỂNG TNC'!A1415="","",'📋 MIỂNG TNC'!J1415)</f>
        <v/>
      </c>
      <c r="G6599">
        <f>IF('📋 MIỂNG TNC'!A1415="","",'📋 MIỂNG TNC'!K1415)</f>
        <v/>
      </c>
      <c r="H6599">
        <f>IF('📋 MIỂNG TNC'!A1415="","",'📋 MIỂNG TNC'!L1415)</f>
        <v/>
      </c>
      <c r="I6599">
        <f>IF('📋 MIỂNG TNC'!A1415="","",'📋 MIỂNG TNC'!M1415)</f>
        <v/>
      </c>
      <c r="J6599">
        <f>IF('📋 MIỂNG TNC'!A1415="","",'📋 MIỂNG TNC'!D1415)</f>
        <v/>
      </c>
      <c r="L6599">
        <f>N(L6598)+IF(AND('🔎 TRA CỨU NHANH'!$C$2&lt;&gt;"",OR(ISNUMBER(SEARCH('🔎 TRA CỨU NHANH'!$C$2,$A6599)),ISNUMBER(SEARCH('🔎 TRA CỨU NHANH'!$C$2,$B6599)))),1,0)</f>
        <v/>
      </c>
      <c r="M6599">
        <f>IF(L6599&gt;N(L6598),L6599,"")</f>
        <v/>
      </c>
    </row>
    <row r="6600">
      <c r="A6600">
        <f>IF('📋 MIỂNG TNC'!A1416="","",'📋 MIỂNG TNC'!A1416)</f>
        <v/>
      </c>
      <c r="B6600">
        <f>IF('📋 MIỂNG TNC'!A1416="","",'📋 MIỂNG TNC'!P1416)</f>
        <v/>
      </c>
      <c r="C6600">
        <f>IF('📋 MIỂNG TNC'!A1416="","","Miểng")</f>
        <v/>
      </c>
      <c r="D6600">
        <f>IF('📋 MIỂNG TNC'!A1416="","",'📋 MIỂNG TNC'!H1416)</f>
        <v/>
      </c>
      <c r="E6600" t="e">
        <v>#VALUE!</v>
      </c>
      <c r="F6600">
        <f>IF('📋 MIỂNG TNC'!A1416="","",'📋 MIỂNG TNC'!J1416)</f>
        <v/>
      </c>
      <c r="G6600">
        <f>IF('📋 MIỂNG TNC'!A1416="","",'📋 MIỂNG TNC'!K1416)</f>
        <v/>
      </c>
      <c r="H6600">
        <f>IF('📋 MIỂNG TNC'!A1416="","",'📋 MIỂNG TNC'!L1416)</f>
        <v/>
      </c>
      <c r="I6600">
        <f>IF('📋 MIỂNG TNC'!A1416="","",'📋 MIỂNG TNC'!M1416)</f>
        <v/>
      </c>
      <c r="J6600">
        <f>IF('📋 MIỂNG TNC'!A1416="","",'📋 MIỂNG TNC'!D1416)</f>
        <v/>
      </c>
      <c r="L6600">
        <f>N(L6599)+IF(AND('🔎 TRA CỨU NHANH'!$C$2&lt;&gt;"",OR(ISNUMBER(SEARCH('🔎 TRA CỨU NHANH'!$C$2,$A6600)),ISNUMBER(SEARCH('🔎 TRA CỨU NHANH'!$C$2,$B6600)))),1,0)</f>
        <v/>
      </c>
      <c r="M6600">
        <f>IF(L6600&gt;N(L6599),L6600,"")</f>
        <v/>
      </c>
    </row>
    <row r="6601">
      <c r="A6601">
        <f>IF('📋 MIỂNG TNC'!A1417="","",'📋 MIỂNG TNC'!A1417)</f>
        <v/>
      </c>
      <c r="B6601">
        <f>IF('📋 MIỂNG TNC'!A1417="","",'📋 MIỂNG TNC'!P1417)</f>
        <v/>
      </c>
      <c r="C6601">
        <f>IF('📋 MIỂNG TNC'!A1417="","","Miểng")</f>
        <v/>
      </c>
      <c r="D6601">
        <f>IF('📋 MIỂNG TNC'!A1417="","",'📋 MIỂNG TNC'!H1417)</f>
        <v/>
      </c>
      <c r="E6601" t="e">
        <v>#VALUE!</v>
      </c>
      <c r="F6601" s="37">
        <f>IF('📋 MIỂNG TNC'!A1417="","",'📋 MIỂNG TNC'!J1417)</f>
        <v/>
      </c>
      <c r="G6601" s="37">
        <f>IF('📋 MIỂNG TNC'!A1417="","",'📋 MIỂNG TNC'!K1417)</f>
        <v/>
      </c>
      <c r="H6601" s="37">
        <f>IF('📋 MIỂNG TNC'!A1417="","",'📋 MIỂNG TNC'!L1417)</f>
        <v/>
      </c>
      <c r="I6601">
        <f>IF('📋 MIỂNG TNC'!A1417="","",'📋 MIỂNG TNC'!M1417)</f>
        <v/>
      </c>
      <c r="J6601">
        <f>IF('📋 MIỂNG TNC'!A1417="","",'📋 MIỂNG TNC'!D1417)</f>
        <v/>
      </c>
      <c r="L6601">
        <f>N(L6600)+IF(AND('🔎 TRA CỨU NHANH'!$C$2&lt;&gt;"",OR(ISNUMBER(SEARCH('🔎 TRA CỨU NHANH'!$C$2,$A6601)),ISNUMBER(SEARCH('🔎 TRA CỨU NHANH'!$C$2,$B6601)))),1,0)</f>
        <v/>
      </c>
      <c r="M6601">
        <f>IF(L6601&gt;N(L6600),L6601,"")</f>
        <v/>
      </c>
    </row>
    <row r="6602">
      <c r="A6602">
        <f>IF('📋 MIỂNG TNC'!A1418="","",'📋 MIỂNG TNC'!A1418)</f>
        <v/>
      </c>
      <c r="B6602">
        <f>IF('📋 MIỂNG TNC'!A1418="","",'📋 MIỂNG TNC'!P1418)</f>
        <v/>
      </c>
      <c r="C6602">
        <f>IF('📋 MIỂNG TNC'!A1418="","","Miểng")</f>
        <v/>
      </c>
      <c r="D6602">
        <f>IF('📋 MIỂNG TNC'!A1418="","",'📋 MIỂNG TNC'!H1418)</f>
        <v/>
      </c>
      <c r="E6602" t="e">
        <v>#VALUE!</v>
      </c>
      <c r="F6602">
        <f>IF('📋 MIỂNG TNC'!A1418="","",'📋 MIỂNG TNC'!J1418)</f>
        <v/>
      </c>
      <c r="G6602">
        <f>IF('📋 MIỂNG TNC'!A1418="","",'📋 MIỂNG TNC'!K1418)</f>
        <v/>
      </c>
      <c r="H6602">
        <f>IF('📋 MIỂNG TNC'!A1418="","",'📋 MIỂNG TNC'!L1418)</f>
        <v/>
      </c>
      <c r="I6602">
        <f>IF('📋 MIỂNG TNC'!A1418="","",'📋 MIỂNG TNC'!M1418)</f>
        <v/>
      </c>
      <c r="J6602">
        <f>IF('📋 MIỂNG TNC'!A1418="","",'📋 MIỂNG TNC'!D1418)</f>
        <v/>
      </c>
      <c r="L6602">
        <f>N(L6601)+IF(AND('🔎 TRA CỨU NHANH'!$C$2&lt;&gt;"",OR(ISNUMBER(SEARCH('🔎 TRA CỨU NHANH'!$C$2,$A6602)),ISNUMBER(SEARCH('🔎 TRA CỨU NHANH'!$C$2,$B6602)))),1,0)</f>
        <v/>
      </c>
      <c r="M6602">
        <f>IF(L6602&gt;N(L6601),L6602,"")</f>
        <v/>
      </c>
    </row>
    <row r="6603">
      <c r="A6603">
        <f>IF('📋 MIỂNG TNC'!A1419="","",'📋 MIỂNG TNC'!A1419)</f>
        <v/>
      </c>
      <c r="B6603">
        <f>IF('📋 MIỂNG TNC'!A1419="","",'📋 MIỂNG TNC'!P1419)</f>
        <v/>
      </c>
      <c r="C6603">
        <f>IF('📋 MIỂNG TNC'!A1419="","","Miểng")</f>
        <v/>
      </c>
      <c r="D6603">
        <f>IF('📋 MIỂNG TNC'!A1419="","",'📋 MIỂNG TNC'!H1419)</f>
        <v/>
      </c>
      <c r="E6603" t="e">
        <v>#VALUE!</v>
      </c>
      <c r="F6603">
        <f>IF('📋 MIỂNG TNC'!A1419="","",'📋 MIỂNG TNC'!J1419)</f>
        <v/>
      </c>
      <c r="G6603">
        <f>IF('📋 MIỂNG TNC'!A1419="","",'📋 MIỂNG TNC'!K1419)</f>
        <v/>
      </c>
      <c r="H6603">
        <f>IF('📋 MIỂNG TNC'!A1419="","",'📋 MIỂNG TNC'!L1419)</f>
        <v/>
      </c>
      <c r="I6603">
        <f>IF('📋 MIỂNG TNC'!A1419="","",'📋 MIỂNG TNC'!M1419)</f>
        <v/>
      </c>
      <c r="J6603">
        <f>IF('📋 MIỂNG TNC'!A1419="","",'📋 MIỂNG TNC'!D1419)</f>
        <v/>
      </c>
      <c r="L6603">
        <f>N(L6602)+IF(AND('🔎 TRA CỨU NHANH'!$C$2&lt;&gt;"",OR(ISNUMBER(SEARCH('🔎 TRA CỨU NHANH'!$C$2,$A6603)),ISNUMBER(SEARCH('🔎 TRA CỨU NHANH'!$C$2,$B6603)))),1,0)</f>
        <v/>
      </c>
      <c r="M6603">
        <f>IF(L6603&gt;N(L6602),L6603,"")</f>
        <v/>
      </c>
    </row>
    <row r="6604">
      <c r="A6604">
        <f>IF('📋 MIỂNG TNC'!A1420="","",'📋 MIỂNG TNC'!A1420)</f>
        <v/>
      </c>
      <c r="B6604">
        <f>IF('📋 MIỂNG TNC'!A1420="","",'📋 MIỂNG TNC'!P1420)</f>
        <v/>
      </c>
      <c r="C6604">
        <f>IF('📋 MIỂNG TNC'!A1420="","","Miểng")</f>
        <v/>
      </c>
      <c r="D6604">
        <f>IF('📋 MIỂNG TNC'!A1420="","",'📋 MIỂNG TNC'!H1420)</f>
        <v/>
      </c>
      <c r="E6604" t="e">
        <v>#VALUE!</v>
      </c>
      <c r="F6604">
        <f>IF('📋 MIỂNG TNC'!A1420="","",'📋 MIỂNG TNC'!J1420)</f>
        <v/>
      </c>
      <c r="G6604">
        <f>IF('📋 MIỂNG TNC'!A1420="","",'📋 MIỂNG TNC'!K1420)</f>
        <v/>
      </c>
      <c r="H6604">
        <f>IF('📋 MIỂNG TNC'!A1420="","",'📋 MIỂNG TNC'!L1420)</f>
        <v/>
      </c>
      <c r="I6604">
        <f>IF('📋 MIỂNG TNC'!A1420="","",'📋 MIỂNG TNC'!M1420)</f>
        <v/>
      </c>
      <c r="J6604">
        <f>IF('📋 MIỂNG TNC'!A1420="","",'📋 MIỂNG TNC'!D1420)</f>
        <v/>
      </c>
      <c r="L6604">
        <f>N(L6603)+IF(AND('🔎 TRA CỨU NHANH'!$C$2&lt;&gt;"",OR(ISNUMBER(SEARCH('🔎 TRA CỨU NHANH'!$C$2,$A6604)),ISNUMBER(SEARCH('🔎 TRA CỨU NHANH'!$C$2,$B6604)))),1,0)</f>
        <v/>
      </c>
      <c r="M6604">
        <f>IF(L6604&gt;N(L6603),L6604,"")</f>
        <v/>
      </c>
    </row>
    <row r="6605">
      <c r="A6605">
        <f>IF('📋 MIỂNG TNC'!A1421="","",'📋 MIỂNG TNC'!A1421)</f>
        <v/>
      </c>
      <c r="B6605">
        <f>IF('📋 MIỂNG TNC'!A1421="","",'📋 MIỂNG TNC'!P1421)</f>
        <v/>
      </c>
      <c r="C6605">
        <f>IF('📋 MIỂNG TNC'!A1421="","","Miểng")</f>
        <v/>
      </c>
      <c r="D6605">
        <f>IF('📋 MIỂNG TNC'!A1421="","",'📋 MIỂNG TNC'!H1421)</f>
        <v/>
      </c>
      <c r="E6605" t="e">
        <v>#VALUE!</v>
      </c>
      <c r="F6605" s="37">
        <f>IF('📋 MIỂNG TNC'!A1421="","",'📋 MIỂNG TNC'!J1421)</f>
        <v/>
      </c>
      <c r="G6605" s="37">
        <f>IF('📋 MIỂNG TNC'!A1421="","",'📋 MIỂNG TNC'!K1421)</f>
        <v/>
      </c>
      <c r="H6605" s="37">
        <f>IF('📋 MIỂNG TNC'!A1421="","",'📋 MIỂNG TNC'!L1421)</f>
        <v/>
      </c>
      <c r="I6605">
        <f>IF('📋 MIỂNG TNC'!A1421="","",'📋 MIỂNG TNC'!M1421)</f>
        <v/>
      </c>
      <c r="J6605">
        <f>IF('📋 MIỂNG TNC'!A1421="","",'📋 MIỂNG TNC'!D1421)</f>
        <v/>
      </c>
      <c r="L6605">
        <f>N(L6604)+IF(AND('🔎 TRA CỨU NHANH'!$C$2&lt;&gt;"",OR(ISNUMBER(SEARCH('🔎 TRA CỨU NHANH'!$C$2,$A6605)),ISNUMBER(SEARCH('🔎 TRA CỨU NHANH'!$C$2,$B6605)))),1,0)</f>
        <v/>
      </c>
      <c r="M6605">
        <f>IF(L6605&gt;N(L6604),L6605,"")</f>
        <v/>
      </c>
    </row>
    <row r="6606">
      <c r="A6606">
        <f>IF('📋 MIỂNG TNC'!A1422="","",'📋 MIỂNG TNC'!A1422)</f>
        <v/>
      </c>
      <c r="B6606">
        <f>IF('📋 MIỂNG TNC'!A1422="","",'📋 MIỂNG TNC'!P1422)</f>
        <v/>
      </c>
      <c r="C6606">
        <f>IF('📋 MIỂNG TNC'!A1422="","","Miểng")</f>
        <v/>
      </c>
      <c r="D6606">
        <f>IF('📋 MIỂNG TNC'!A1422="","",'📋 MIỂNG TNC'!H1422)</f>
        <v/>
      </c>
      <c r="E6606" t="e">
        <v>#VALUE!</v>
      </c>
      <c r="F6606">
        <f>IF('📋 MIỂNG TNC'!A1422="","",'📋 MIỂNG TNC'!J1422)</f>
        <v/>
      </c>
      <c r="G6606">
        <f>IF('📋 MIỂNG TNC'!A1422="","",'📋 MIỂNG TNC'!K1422)</f>
        <v/>
      </c>
      <c r="H6606">
        <f>IF('📋 MIỂNG TNC'!A1422="","",'📋 MIỂNG TNC'!L1422)</f>
        <v/>
      </c>
      <c r="I6606">
        <f>IF('📋 MIỂNG TNC'!A1422="","",'📋 MIỂNG TNC'!M1422)</f>
        <v/>
      </c>
      <c r="J6606">
        <f>IF('📋 MIỂNG TNC'!A1422="","",'📋 MIỂNG TNC'!D1422)</f>
        <v/>
      </c>
      <c r="L6606">
        <f>N(L6605)+IF(AND('🔎 TRA CỨU NHANH'!$C$2&lt;&gt;"",OR(ISNUMBER(SEARCH('🔎 TRA CỨU NHANH'!$C$2,$A6606)),ISNUMBER(SEARCH('🔎 TRA CỨU NHANH'!$C$2,$B6606)))),1,0)</f>
        <v/>
      </c>
      <c r="M6606">
        <f>IF(L6606&gt;N(L6605),L6606,"")</f>
        <v/>
      </c>
    </row>
    <row r="6607">
      <c r="A6607">
        <f>IF('📋 MIỂNG TNC'!A1423="","",'📋 MIỂNG TNC'!A1423)</f>
        <v/>
      </c>
      <c r="B6607">
        <f>IF('📋 MIỂNG TNC'!A1423="","",'📋 MIỂNG TNC'!P1423)</f>
        <v/>
      </c>
      <c r="C6607">
        <f>IF('📋 MIỂNG TNC'!A1423="","","Miểng")</f>
        <v/>
      </c>
      <c r="D6607">
        <f>IF('📋 MIỂNG TNC'!A1423="","",'📋 MIỂNG TNC'!H1423)</f>
        <v/>
      </c>
      <c r="E6607" t="e">
        <v>#VALUE!</v>
      </c>
      <c r="F6607">
        <f>IF('📋 MIỂNG TNC'!A1423="","",'📋 MIỂNG TNC'!J1423)</f>
        <v/>
      </c>
      <c r="G6607">
        <f>IF('📋 MIỂNG TNC'!A1423="","",'📋 MIỂNG TNC'!K1423)</f>
        <v/>
      </c>
      <c r="H6607">
        <f>IF('📋 MIỂNG TNC'!A1423="","",'📋 MIỂNG TNC'!L1423)</f>
        <v/>
      </c>
      <c r="I6607">
        <f>IF('📋 MIỂNG TNC'!A1423="","",'📋 MIỂNG TNC'!M1423)</f>
        <v/>
      </c>
      <c r="J6607">
        <f>IF('📋 MIỂNG TNC'!A1423="","",'📋 MIỂNG TNC'!D1423)</f>
        <v/>
      </c>
      <c r="L6607">
        <f>N(L6606)+IF(AND('🔎 TRA CỨU NHANH'!$C$2&lt;&gt;"",OR(ISNUMBER(SEARCH('🔎 TRA CỨU NHANH'!$C$2,$A6607)),ISNUMBER(SEARCH('🔎 TRA CỨU NHANH'!$C$2,$B6607)))),1,0)</f>
        <v/>
      </c>
      <c r="M6607">
        <f>IF(L6607&gt;N(L6606),L6607,"")</f>
        <v/>
      </c>
    </row>
    <row r="6608">
      <c r="A6608">
        <f>IF('📋 MIỂNG TNC'!A1424="","",'📋 MIỂNG TNC'!A1424)</f>
        <v/>
      </c>
      <c r="B6608">
        <f>IF('📋 MIỂNG TNC'!A1424="","",'📋 MIỂNG TNC'!P1424)</f>
        <v/>
      </c>
      <c r="C6608">
        <f>IF('📋 MIỂNG TNC'!A1424="","","Miểng")</f>
        <v/>
      </c>
      <c r="D6608">
        <f>IF('📋 MIỂNG TNC'!A1424="","",'📋 MIỂNG TNC'!H1424)</f>
        <v/>
      </c>
      <c r="E6608" t="e">
        <v>#VALUE!</v>
      </c>
      <c r="F6608">
        <f>IF('📋 MIỂNG TNC'!A1424="","",'📋 MIỂNG TNC'!J1424)</f>
        <v/>
      </c>
      <c r="G6608">
        <f>IF('📋 MIỂNG TNC'!A1424="","",'📋 MIỂNG TNC'!K1424)</f>
        <v/>
      </c>
      <c r="H6608">
        <f>IF('📋 MIỂNG TNC'!A1424="","",'📋 MIỂNG TNC'!L1424)</f>
        <v/>
      </c>
      <c r="I6608">
        <f>IF('📋 MIỂNG TNC'!A1424="","",'📋 MIỂNG TNC'!M1424)</f>
        <v/>
      </c>
      <c r="J6608">
        <f>IF('📋 MIỂNG TNC'!A1424="","",'📋 MIỂNG TNC'!D1424)</f>
        <v/>
      </c>
      <c r="L6608">
        <f>N(L6607)+IF(AND('🔎 TRA CỨU NHANH'!$C$2&lt;&gt;"",OR(ISNUMBER(SEARCH('🔎 TRA CỨU NHANH'!$C$2,$A6608)),ISNUMBER(SEARCH('🔎 TRA CỨU NHANH'!$C$2,$B6608)))),1,0)</f>
        <v/>
      </c>
      <c r="M6608">
        <f>IF(L6608&gt;N(L6607),L6608,"")</f>
        <v/>
      </c>
    </row>
    <row r="6609">
      <c r="A6609">
        <f>IF('📋 MIỂNG TNC'!A1425="","",'📋 MIỂNG TNC'!A1425)</f>
        <v/>
      </c>
      <c r="B6609">
        <f>IF('📋 MIỂNG TNC'!A1425="","",'📋 MIỂNG TNC'!P1425)</f>
        <v/>
      </c>
      <c r="C6609">
        <f>IF('📋 MIỂNG TNC'!A1425="","","Miểng")</f>
        <v/>
      </c>
      <c r="D6609">
        <f>IF('📋 MIỂNG TNC'!A1425="","",'📋 MIỂNG TNC'!H1425)</f>
        <v/>
      </c>
      <c r="E6609" t="e">
        <v>#VALUE!</v>
      </c>
      <c r="F6609">
        <f>IF('📋 MIỂNG TNC'!A1425="","",'📋 MIỂNG TNC'!J1425)</f>
        <v/>
      </c>
      <c r="G6609">
        <f>IF('📋 MIỂNG TNC'!A1425="","",'📋 MIỂNG TNC'!K1425)</f>
        <v/>
      </c>
      <c r="H6609">
        <f>IF('📋 MIỂNG TNC'!A1425="","",'📋 MIỂNG TNC'!L1425)</f>
        <v/>
      </c>
      <c r="I6609">
        <f>IF('📋 MIỂNG TNC'!A1425="","",'📋 MIỂNG TNC'!M1425)</f>
        <v/>
      </c>
      <c r="J6609">
        <f>IF('📋 MIỂNG TNC'!A1425="","",'📋 MIỂNG TNC'!D1425)</f>
        <v/>
      </c>
      <c r="L6609">
        <f>N(L6608)+IF(AND('🔎 TRA CỨU NHANH'!$C$2&lt;&gt;"",OR(ISNUMBER(SEARCH('🔎 TRA CỨU NHANH'!$C$2,$A6609)),ISNUMBER(SEARCH('🔎 TRA CỨU NHANH'!$C$2,$B6609)))),1,0)</f>
        <v/>
      </c>
      <c r="M6609">
        <f>IF(L6609&gt;N(L6608),L6609,"")</f>
        <v/>
      </c>
    </row>
    <row r="6610">
      <c r="A6610">
        <f>IF('📋 MIỂNG TNC'!A1426="","",'📋 MIỂNG TNC'!A1426)</f>
        <v/>
      </c>
      <c r="B6610">
        <f>IF('📋 MIỂNG TNC'!A1426="","",'📋 MIỂNG TNC'!P1426)</f>
        <v/>
      </c>
      <c r="C6610">
        <f>IF('📋 MIỂNG TNC'!A1426="","","Miểng")</f>
        <v/>
      </c>
      <c r="D6610">
        <f>IF('📋 MIỂNG TNC'!A1426="","",'📋 MIỂNG TNC'!H1426)</f>
        <v/>
      </c>
      <c r="E6610" t="e">
        <v>#VALUE!</v>
      </c>
      <c r="F6610">
        <f>IF('📋 MIỂNG TNC'!A1426="","",'📋 MIỂNG TNC'!J1426)</f>
        <v/>
      </c>
      <c r="G6610">
        <f>IF('📋 MIỂNG TNC'!A1426="","",'📋 MIỂNG TNC'!K1426)</f>
        <v/>
      </c>
      <c r="H6610">
        <f>IF('📋 MIỂNG TNC'!A1426="","",'📋 MIỂNG TNC'!L1426)</f>
        <v/>
      </c>
      <c r="I6610">
        <f>IF('📋 MIỂNG TNC'!A1426="","",'📋 MIỂNG TNC'!M1426)</f>
        <v/>
      </c>
      <c r="J6610">
        <f>IF('📋 MIỂNG TNC'!A1426="","",'📋 MIỂNG TNC'!D1426)</f>
        <v/>
      </c>
      <c r="L6610">
        <f>N(L6609)+IF(AND('🔎 TRA CỨU NHANH'!$C$2&lt;&gt;"",OR(ISNUMBER(SEARCH('🔎 TRA CỨU NHANH'!$C$2,$A6610)),ISNUMBER(SEARCH('🔎 TRA CỨU NHANH'!$C$2,$B6610)))),1,0)</f>
        <v/>
      </c>
      <c r="M6610">
        <f>IF(L6610&gt;N(L6609),L6610,"")</f>
        <v/>
      </c>
    </row>
    <row r="6611">
      <c r="A6611">
        <f>IF('📋 MIỂNG TNC'!A1427="","",'📋 MIỂNG TNC'!A1427)</f>
        <v/>
      </c>
      <c r="B6611">
        <f>IF('📋 MIỂNG TNC'!A1427="","",'📋 MIỂNG TNC'!P1427)</f>
        <v/>
      </c>
      <c r="C6611">
        <f>IF('📋 MIỂNG TNC'!A1427="","","Miểng")</f>
        <v/>
      </c>
      <c r="D6611">
        <f>IF('📋 MIỂNG TNC'!A1427="","",'📋 MIỂNG TNC'!H1427)</f>
        <v/>
      </c>
      <c r="E6611" t="e">
        <v>#VALUE!</v>
      </c>
      <c r="F6611">
        <f>IF('📋 MIỂNG TNC'!A1427="","",'📋 MIỂNG TNC'!J1427)</f>
        <v/>
      </c>
      <c r="G6611">
        <f>IF('📋 MIỂNG TNC'!A1427="","",'📋 MIỂNG TNC'!K1427)</f>
        <v/>
      </c>
      <c r="H6611">
        <f>IF('📋 MIỂNG TNC'!A1427="","",'📋 MIỂNG TNC'!L1427)</f>
        <v/>
      </c>
      <c r="I6611">
        <f>IF('📋 MIỂNG TNC'!A1427="","",'📋 MIỂNG TNC'!M1427)</f>
        <v/>
      </c>
      <c r="J6611">
        <f>IF('📋 MIỂNG TNC'!A1427="","",'📋 MIỂNG TNC'!D1427)</f>
        <v/>
      </c>
      <c r="L6611">
        <f>N(L6610)+IF(AND('🔎 TRA CỨU NHANH'!$C$2&lt;&gt;"",OR(ISNUMBER(SEARCH('🔎 TRA CỨU NHANH'!$C$2,$A6611)),ISNUMBER(SEARCH('🔎 TRA CỨU NHANH'!$C$2,$B6611)))),1,0)</f>
        <v/>
      </c>
      <c r="M6611">
        <f>IF(L6611&gt;N(L6610),L6611,"")</f>
        <v/>
      </c>
    </row>
    <row r="6612">
      <c r="A6612">
        <f>IF('📋 MIỂNG TNC'!A1428="","",'📋 MIỂNG TNC'!A1428)</f>
        <v/>
      </c>
      <c r="B6612">
        <f>IF('📋 MIỂNG TNC'!A1428="","",'📋 MIỂNG TNC'!P1428)</f>
        <v/>
      </c>
      <c r="C6612">
        <f>IF('📋 MIỂNG TNC'!A1428="","","Miểng")</f>
        <v/>
      </c>
      <c r="D6612">
        <f>IF('📋 MIỂNG TNC'!A1428="","",'📋 MIỂNG TNC'!H1428)</f>
        <v/>
      </c>
      <c r="E6612" t="e">
        <v>#VALUE!</v>
      </c>
      <c r="F6612">
        <f>IF('📋 MIỂNG TNC'!A1428="","",'📋 MIỂNG TNC'!J1428)</f>
        <v/>
      </c>
      <c r="G6612">
        <f>IF('📋 MIỂNG TNC'!A1428="","",'📋 MIỂNG TNC'!K1428)</f>
        <v/>
      </c>
      <c r="H6612">
        <f>IF('📋 MIỂNG TNC'!A1428="","",'📋 MIỂNG TNC'!L1428)</f>
        <v/>
      </c>
      <c r="I6612">
        <f>IF('📋 MIỂNG TNC'!A1428="","",'📋 MIỂNG TNC'!M1428)</f>
        <v/>
      </c>
      <c r="J6612">
        <f>IF('📋 MIỂNG TNC'!A1428="","",'📋 MIỂNG TNC'!D1428)</f>
        <v/>
      </c>
      <c r="L6612">
        <f>N(L6611)+IF(AND('🔎 TRA CỨU NHANH'!$C$2&lt;&gt;"",OR(ISNUMBER(SEARCH('🔎 TRA CỨU NHANH'!$C$2,$A6612)),ISNUMBER(SEARCH('🔎 TRA CỨU NHANH'!$C$2,$B6612)))),1,0)</f>
        <v/>
      </c>
      <c r="M6612">
        <f>IF(L6612&gt;N(L6611),L6612,"")</f>
        <v/>
      </c>
    </row>
    <row r="6613">
      <c r="A6613">
        <f>IF('📋 MIỂNG TNC'!A1429="","",'📋 MIỂNG TNC'!A1429)</f>
        <v/>
      </c>
      <c r="B6613">
        <f>IF('📋 MIỂNG TNC'!A1429="","",'📋 MIỂNG TNC'!P1429)</f>
        <v/>
      </c>
      <c r="C6613">
        <f>IF('📋 MIỂNG TNC'!A1429="","","Miểng")</f>
        <v/>
      </c>
      <c r="D6613">
        <f>IF('📋 MIỂNG TNC'!A1429="","",'📋 MIỂNG TNC'!H1429)</f>
        <v/>
      </c>
      <c r="E6613" t="e">
        <v>#VALUE!</v>
      </c>
      <c r="F6613">
        <f>IF('📋 MIỂNG TNC'!A1429="","",'📋 MIỂNG TNC'!J1429)</f>
        <v/>
      </c>
      <c r="G6613">
        <f>IF('📋 MIỂNG TNC'!A1429="","",'📋 MIỂNG TNC'!K1429)</f>
        <v/>
      </c>
      <c r="H6613">
        <f>IF('📋 MIỂNG TNC'!A1429="","",'📋 MIỂNG TNC'!L1429)</f>
        <v/>
      </c>
      <c r="I6613">
        <f>IF('📋 MIỂNG TNC'!A1429="","",'📋 MIỂNG TNC'!M1429)</f>
        <v/>
      </c>
      <c r="J6613">
        <f>IF('📋 MIỂNG TNC'!A1429="","",'📋 MIỂNG TNC'!D1429)</f>
        <v/>
      </c>
      <c r="L6613">
        <f>N(L6612)+IF(AND('🔎 TRA CỨU NHANH'!$C$2&lt;&gt;"",OR(ISNUMBER(SEARCH('🔎 TRA CỨU NHANH'!$C$2,$A6613)),ISNUMBER(SEARCH('🔎 TRA CỨU NHANH'!$C$2,$B6613)))),1,0)</f>
        <v/>
      </c>
      <c r="M6613">
        <f>IF(L6613&gt;N(L6612),L6613,"")</f>
        <v/>
      </c>
    </row>
    <row r="6614">
      <c r="A6614">
        <f>IF('📋 MIỂNG TNC'!A1430="","",'📋 MIỂNG TNC'!A1430)</f>
        <v/>
      </c>
      <c r="B6614">
        <f>IF('📋 MIỂNG TNC'!A1430="","",'📋 MIỂNG TNC'!P1430)</f>
        <v/>
      </c>
      <c r="C6614">
        <f>IF('📋 MIỂNG TNC'!A1430="","","Miểng")</f>
        <v/>
      </c>
      <c r="D6614">
        <f>IF('📋 MIỂNG TNC'!A1430="","",'📋 MIỂNG TNC'!H1430)</f>
        <v/>
      </c>
      <c r="E6614" t="e">
        <v>#VALUE!</v>
      </c>
      <c r="F6614">
        <f>IF('📋 MIỂNG TNC'!A1430="","",'📋 MIỂNG TNC'!J1430)</f>
        <v/>
      </c>
      <c r="G6614">
        <f>IF('📋 MIỂNG TNC'!A1430="","",'📋 MIỂNG TNC'!K1430)</f>
        <v/>
      </c>
      <c r="H6614">
        <f>IF('📋 MIỂNG TNC'!A1430="","",'📋 MIỂNG TNC'!L1430)</f>
        <v/>
      </c>
      <c r="I6614">
        <f>IF('📋 MIỂNG TNC'!A1430="","",'📋 MIỂNG TNC'!M1430)</f>
        <v/>
      </c>
      <c r="J6614">
        <f>IF('📋 MIỂNG TNC'!A1430="","",'📋 MIỂNG TNC'!D1430)</f>
        <v/>
      </c>
      <c r="L6614">
        <f>N(L6613)+IF(AND('🔎 TRA CỨU NHANH'!$C$2&lt;&gt;"",OR(ISNUMBER(SEARCH('🔎 TRA CỨU NHANH'!$C$2,$A6614)),ISNUMBER(SEARCH('🔎 TRA CỨU NHANH'!$C$2,$B6614)))),1,0)</f>
        <v/>
      </c>
      <c r="M6614">
        <f>IF(L6614&gt;N(L6613),L6614,"")</f>
        <v/>
      </c>
    </row>
    <row r="6615">
      <c r="A6615">
        <f>IF('📋 MIỂNG TNC'!A1431="","",'📋 MIỂNG TNC'!A1431)</f>
        <v/>
      </c>
      <c r="B6615">
        <f>IF('📋 MIỂNG TNC'!A1431="","",'📋 MIỂNG TNC'!P1431)</f>
        <v/>
      </c>
      <c r="C6615">
        <f>IF('📋 MIỂNG TNC'!A1431="","","Miểng")</f>
        <v/>
      </c>
      <c r="D6615">
        <f>IF('📋 MIỂNG TNC'!A1431="","",'📋 MIỂNG TNC'!H1431)</f>
        <v/>
      </c>
      <c r="E6615" t="e">
        <v>#VALUE!</v>
      </c>
      <c r="F6615">
        <f>IF('📋 MIỂNG TNC'!A1431="","",'📋 MIỂNG TNC'!J1431)</f>
        <v/>
      </c>
      <c r="G6615">
        <f>IF('📋 MIỂNG TNC'!A1431="","",'📋 MIỂNG TNC'!K1431)</f>
        <v/>
      </c>
      <c r="H6615">
        <f>IF('📋 MIỂNG TNC'!A1431="","",'📋 MIỂNG TNC'!L1431)</f>
        <v/>
      </c>
      <c r="I6615">
        <f>IF('📋 MIỂNG TNC'!A1431="","",'📋 MIỂNG TNC'!M1431)</f>
        <v/>
      </c>
      <c r="J6615">
        <f>IF('📋 MIỂNG TNC'!A1431="","",'📋 MIỂNG TNC'!D1431)</f>
        <v/>
      </c>
      <c r="L6615">
        <f>N(L6614)+IF(AND('🔎 TRA CỨU NHANH'!$C$2&lt;&gt;"",OR(ISNUMBER(SEARCH('🔎 TRA CỨU NHANH'!$C$2,$A6615)),ISNUMBER(SEARCH('🔎 TRA CỨU NHANH'!$C$2,$B6615)))),1,0)</f>
        <v/>
      </c>
      <c r="M6615">
        <f>IF(L6615&gt;N(L6614),L6615,"")</f>
        <v/>
      </c>
    </row>
    <row r="6616">
      <c r="A6616">
        <f>IF('📋 MIỂNG TNC'!A1432="","",'📋 MIỂNG TNC'!A1432)</f>
        <v/>
      </c>
      <c r="B6616">
        <f>IF('📋 MIỂNG TNC'!A1432="","",'📋 MIỂNG TNC'!P1432)</f>
        <v/>
      </c>
      <c r="C6616">
        <f>IF('📋 MIỂNG TNC'!A1432="","","Miểng")</f>
        <v/>
      </c>
      <c r="D6616">
        <f>IF('📋 MIỂNG TNC'!A1432="","",'📋 MIỂNG TNC'!H1432)</f>
        <v/>
      </c>
      <c r="E6616" t="e">
        <v>#VALUE!</v>
      </c>
      <c r="F6616">
        <f>IF('📋 MIỂNG TNC'!A1432="","",'📋 MIỂNG TNC'!J1432)</f>
        <v/>
      </c>
      <c r="G6616">
        <f>IF('📋 MIỂNG TNC'!A1432="","",'📋 MIỂNG TNC'!K1432)</f>
        <v/>
      </c>
      <c r="H6616">
        <f>IF('📋 MIỂNG TNC'!A1432="","",'📋 MIỂNG TNC'!L1432)</f>
        <v/>
      </c>
      <c r="I6616">
        <f>IF('📋 MIỂNG TNC'!A1432="","",'📋 MIỂNG TNC'!M1432)</f>
        <v/>
      </c>
      <c r="J6616">
        <f>IF('📋 MIỂNG TNC'!A1432="","",'📋 MIỂNG TNC'!D1432)</f>
        <v/>
      </c>
      <c r="L6616">
        <f>N(L6615)+IF(AND('🔎 TRA CỨU NHANH'!$C$2&lt;&gt;"",OR(ISNUMBER(SEARCH('🔎 TRA CỨU NHANH'!$C$2,$A6616)),ISNUMBER(SEARCH('🔎 TRA CỨU NHANH'!$C$2,$B6616)))),1,0)</f>
        <v/>
      </c>
      <c r="M6616">
        <f>IF(L6616&gt;N(L6615),L6616,"")</f>
        <v/>
      </c>
    </row>
    <row r="6617">
      <c r="A6617">
        <f>IF('📋 MIỂNG TNC'!A1433="","",'📋 MIỂNG TNC'!A1433)</f>
        <v/>
      </c>
      <c r="B6617">
        <f>IF('📋 MIỂNG TNC'!A1433="","",'📋 MIỂNG TNC'!P1433)</f>
        <v/>
      </c>
      <c r="C6617">
        <f>IF('📋 MIỂNG TNC'!A1433="","","Miểng")</f>
        <v/>
      </c>
      <c r="D6617">
        <f>IF('📋 MIỂNG TNC'!A1433="","",'📋 MIỂNG TNC'!H1433)</f>
        <v/>
      </c>
      <c r="E6617" t="e">
        <v>#VALUE!</v>
      </c>
      <c r="F6617">
        <f>IF('📋 MIỂNG TNC'!A1433="","",'📋 MIỂNG TNC'!J1433)</f>
        <v/>
      </c>
      <c r="G6617">
        <f>IF('📋 MIỂNG TNC'!A1433="","",'📋 MIỂNG TNC'!K1433)</f>
        <v/>
      </c>
      <c r="H6617">
        <f>IF('📋 MIỂNG TNC'!A1433="","",'📋 MIỂNG TNC'!L1433)</f>
        <v/>
      </c>
      <c r="I6617">
        <f>IF('📋 MIỂNG TNC'!A1433="","",'📋 MIỂNG TNC'!M1433)</f>
        <v/>
      </c>
      <c r="J6617">
        <f>IF('📋 MIỂNG TNC'!A1433="","",'📋 MIỂNG TNC'!D1433)</f>
        <v/>
      </c>
      <c r="L6617">
        <f>N(L6616)+IF(AND('🔎 TRA CỨU NHANH'!$C$2&lt;&gt;"",OR(ISNUMBER(SEARCH('🔎 TRA CỨU NHANH'!$C$2,$A6617)),ISNUMBER(SEARCH('🔎 TRA CỨU NHANH'!$C$2,$B6617)))),1,0)</f>
        <v/>
      </c>
      <c r="M6617">
        <f>IF(L6617&gt;N(L6616),L6617,"")</f>
        <v/>
      </c>
    </row>
    <row r="6618">
      <c r="A6618">
        <f>IF('📋 MIỂNG TNC'!A1434="","",'📋 MIỂNG TNC'!A1434)</f>
        <v/>
      </c>
      <c r="B6618">
        <f>IF('📋 MIỂNG TNC'!A1434="","",'📋 MIỂNG TNC'!P1434)</f>
        <v/>
      </c>
      <c r="C6618">
        <f>IF('📋 MIỂNG TNC'!A1434="","","Miểng")</f>
        <v/>
      </c>
      <c r="D6618">
        <f>IF('📋 MIỂNG TNC'!A1434="","",'📋 MIỂNG TNC'!H1434)</f>
        <v/>
      </c>
      <c r="E6618" t="e">
        <v>#VALUE!</v>
      </c>
      <c r="F6618">
        <f>IF('📋 MIỂNG TNC'!A1434="","",'📋 MIỂNG TNC'!J1434)</f>
        <v/>
      </c>
      <c r="G6618">
        <f>IF('📋 MIỂNG TNC'!A1434="","",'📋 MIỂNG TNC'!K1434)</f>
        <v/>
      </c>
      <c r="H6618">
        <f>IF('📋 MIỂNG TNC'!A1434="","",'📋 MIỂNG TNC'!L1434)</f>
        <v/>
      </c>
      <c r="I6618">
        <f>IF('📋 MIỂNG TNC'!A1434="","",'📋 MIỂNG TNC'!M1434)</f>
        <v/>
      </c>
      <c r="J6618">
        <f>IF('📋 MIỂNG TNC'!A1434="","",'📋 MIỂNG TNC'!D1434)</f>
        <v/>
      </c>
      <c r="L6618">
        <f>N(L6617)+IF(AND('🔎 TRA CỨU NHANH'!$C$2&lt;&gt;"",OR(ISNUMBER(SEARCH('🔎 TRA CỨU NHANH'!$C$2,$A6618)),ISNUMBER(SEARCH('🔎 TRA CỨU NHANH'!$C$2,$B6618)))),1,0)</f>
        <v/>
      </c>
      <c r="M6618">
        <f>IF(L6618&gt;N(L6617),L6618,"")</f>
        <v/>
      </c>
    </row>
    <row r="6619">
      <c r="A6619">
        <f>IF('📋 MIỂNG TNC'!A1435="","",'📋 MIỂNG TNC'!A1435)</f>
        <v/>
      </c>
      <c r="B6619">
        <f>IF('📋 MIỂNG TNC'!A1435="","",'📋 MIỂNG TNC'!P1435)</f>
        <v/>
      </c>
      <c r="C6619">
        <f>IF('📋 MIỂNG TNC'!A1435="","","Miểng")</f>
        <v/>
      </c>
      <c r="D6619">
        <f>IF('📋 MIỂNG TNC'!A1435="","",'📋 MIỂNG TNC'!H1435)</f>
        <v/>
      </c>
      <c r="E6619" t="e">
        <v>#VALUE!</v>
      </c>
      <c r="F6619">
        <f>IF('📋 MIỂNG TNC'!A1435="","",'📋 MIỂNG TNC'!J1435)</f>
        <v/>
      </c>
      <c r="G6619">
        <f>IF('📋 MIỂNG TNC'!A1435="","",'📋 MIỂNG TNC'!K1435)</f>
        <v/>
      </c>
      <c r="H6619">
        <f>IF('📋 MIỂNG TNC'!A1435="","",'📋 MIỂNG TNC'!L1435)</f>
        <v/>
      </c>
      <c r="I6619">
        <f>IF('📋 MIỂNG TNC'!A1435="","",'📋 MIỂNG TNC'!M1435)</f>
        <v/>
      </c>
      <c r="J6619">
        <f>IF('📋 MIỂNG TNC'!A1435="","",'📋 MIỂNG TNC'!D1435)</f>
        <v/>
      </c>
      <c r="L6619">
        <f>N(L6618)+IF(AND('🔎 TRA CỨU NHANH'!$C$2&lt;&gt;"",OR(ISNUMBER(SEARCH('🔎 TRA CỨU NHANH'!$C$2,$A6619)),ISNUMBER(SEARCH('🔎 TRA CỨU NHANH'!$C$2,$B6619)))),1,0)</f>
        <v/>
      </c>
      <c r="M6619">
        <f>IF(L6619&gt;N(L6618),L6619,"")</f>
        <v/>
      </c>
    </row>
    <row r="6620">
      <c r="A6620">
        <f>IF('📋 MIỂNG TNC'!A1436="","",'📋 MIỂNG TNC'!A1436)</f>
        <v/>
      </c>
      <c r="B6620">
        <f>IF('📋 MIỂNG TNC'!A1436="","",'📋 MIỂNG TNC'!P1436)</f>
        <v/>
      </c>
      <c r="C6620">
        <f>IF('📋 MIỂNG TNC'!A1436="","","Miểng")</f>
        <v/>
      </c>
      <c r="D6620">
        <f>IF('📋 MIỂNG TNC'!A1436="","",'📋 MIỂNG TNC'!H1436)</f>
        <v/>
      </c>
      <c r="E6620" t="e">
        <v>#VALUE!</v>
      </c>
      <c r="F6620">
        <f>IF('📋 MIỂNG TNC'!A1436="","",'📋 MIỂNG TNC'!J1436)</f>
        <v/>
      </c>
      <c r="G6620">
        <f>IF('📋 MIỂNG TNC'!A1436="","",'📋 MIỂNG TNC'!K1436)</f>
        <v/>
      </c>
      <c r="H6620">
        <f>IF('📋 MIỂNG TNC'!A1436="","",'📋 MIỂNG TNC'!L1436)</f>
        <v/>
      </c>
      <c r="I6620">
        <f>IF('📋 MIỂNG TNC'!A1436="","",'📋 MIỂNG TNC'!M1436)</f>
        <v/>
      </c>
      <c r="J6620">
        <f>IF('📋 MIỂNG TNC'!A1436="","",'📋 MIỂNG TNC'!D1436)</f>
        <v/>
      </c>
      <c r="L6620">
        <f>N(L6619)+IF(AND('🔎 TRA CỨU NHANH'!$C$2&lt;&gt;"",OR(ISNUMBER(SEARCH('🔎 TRA CỨU NHANH'!$C$2,$A6620)),ISNUMBER(SEARCH('🔎 TRA CỨU NHANH'!$C$2,$B6620)))),1,0)</f>
        <v/>
      </c>
      <c r="M6620">
        <f>IF(L6620&gt;N(L6619),L6620,"")</f>
        <v/>
      </c>
    </row>
    <row r="6621">
      <c r="A6621">
        <f>IF('📋 MIỂNG TNC'!A1437="","",'📋 MIỂNG TNC'!A1437)</f>
        <v/>
      </c>
      <c r="B6621">
        <f>IF('📋 MIỂNG TNC'!A1437="","",'📋 MIỂNG TNC'!P1437)</f>
        <v/>
      </c>
      <c r="C6621">
        <f>IF('📋 MIỂNG TNC'!A1437="","","Miểng")</f>
        <v/>
      </c>
      <c r="D6621">
        <f>IF('📋 MIỂNG TNC'!A1437="","",'📋 MIỂNG TNC'!H1437)</f>
        <v/>
      </c>
      <c r="E6621" t="e">
        <v>#VALUE!</v>
      </c>
      <c r="F6621">
        <f>IF('📋 MIỂNG TNC'!A1437="","",'📋 MIỂNG TNC'!J1437)</f>
        <v/>
      </c>
      <c r="G6621">
        <f>IF('📋 MIỂNG TNC'!A1437="","",'📋 MIỂNG TNC'!K1437)</f>
        <v/>
      </c>
      <c r="H6621">
        <f>IF('📋 MIỂNG TNC'!A1437="","",'📋 MIỂNG TNC'!L1437)</f>
        <v/>
      </c>
      <c r="I6621">
        <f>IF('📋 MIỂNG TNC'!A1437="","",'📋 MIỂNG TNC'!M1437)</f>
        <v/>
      </c>
      <c r="J6621">
        <f>IF('📋 MIỂNG TNC'!A1437="","",'📋 MIỂNG TNC'!D1437)</f>
        <v/>
      </c>
      <c r="L6621">
        <f>N(L6620)+IF(AND('🔎 TRA CỨU NHANH'!$C$2&lt;&gt;"",OR(ISNUMBER(SEARCH('🔎 TRA CỨU NHANH'!$C$2,$A6621)),ISNUMBER(SEARCH('🔎 TRA CỨU NHANH'!$C$2,$B6621)))),1,0)</f>
        <v/>
      </c>
      <c r="M6621">
        <f>IF(L6621&gt;N(L6620),L6621,"")</f>
        <v/>
      </c>
    </row>
    <row r="6622">
      <c r="A6622">
        <f>IF('📋 MIỂNG TNC'!A1438="","",'📋 MIỂNG TNC'!A1438)</f>
        <v/>
      </c>
      <c r="B6622">
        <f>IF('📋 MIỂNG TNC'!A1438="","",'📋 MIỂNG TNC'!P1438)</f>
        <v/>
      </c>
      <c r="C6622">
        <f>IF('📋 MIỂNG TNC'!A1438="","","Miểng")</f>
        <v/>
      </c>
      <c r="D6622">
        <f>IF('📋 MIỂNG TNC'!A1438="","",'📋 MIỂNG TNC'!H1438)</f>
        <v/>
      </c>
      <c r="E6622" t="e">
        <v>#VALUE!</v>
      </c>
      <c r="F6622">
        <f>IF('📋 MIỂNG TNC'!A1438="","",'📋 MIỂNG TNC'!J1438)</f>
        <v/>
      </c>
      <c r="G6622">
        <f>IF('📋 MIỂNG TNC'!A1438="","",'📋 MIỂNG TNC'!K1438)</f>
        <v/>
      </c>
      <c r="H6622">
        <f>IF('📋 MIỂNG TNC'!A1438="","",'📋 MIỂNG TNC'!L1438)</f>
        <v/>
      </c>
      <c r="I6622">
        <f>IF('📋 MIỂNG TNC'!A1438="","",'📋 MIỂNG TNC'!M1438)</f>
        <v/>
      </c>
      <c r="J6622">
        <f>IF('📋 MIỂNG TNC'!A1438="","",'📋 MIỂNG TNC'!D1438)</f>
        <v/>
      </c>
      <c r="L6622">
        <f>N(L6621)+IF(AND('🔎 TRA CỨU NHANH'!$C$2&lt;&gt;"",OR(ISNUMBER(SEARCH('🔎 TRA CỨU NHANH'!$C$2,$A6622)),ISNUMBER(SEARCH('🔎 TRA CỨU NHANH'!$C$2,$B6622)))),1,0)</f>
        <v/>
      </c>
      <c r="M6622">
        <f>IF(L6622&gt;N(L6621),L6622,"")</f>
        <v/>
      </c>
    </row>
    <row r="6623">
      <c r="A6623">
        <f>IF('📋 MIỂNG TNC'!A1439="","",'📋 MIỂNG TNC'!A1439)</f>
        <v/>
      </c>
      <c r="B6623">
        <f>IF('📋 MIỂNG TNC'!A1439="","",'📋 MIỂNG TNC'!P1439)</f>
        <v/>
      </c>
      <c r="C6623">
        <f>IF('📋 MIỂNG TNC'!A1439="","","Miểng")</f>
        <v/>
      </c>
      <c r="D6623">
        <f>IF('📋 MIỂNG TNC'!A1439="","",'📋 MIỂNG TNC'!H1439)</f>
        <v/>
      </c>
      <c r="E6623" t="e">
        <v>#VALUE!</v>
      </c>
      <c r="F6623">
        <f>IF('📋 MIỂNG TNC'!A1439="","",'📋 MIỂNG TNC'!J1439)</f>
        <v/>
      </c>
      <c r="G6623">
        <f>IF('📋 MIỂNG TNC'!A1439="","",'📋 MIỂNG TNC'!K1439)</f>
        <v/>
      </c>
      <c r="H6623">
        <f>IF('📋 MIỂNG TNC'!A1439="","",'📋 MIỂNG TNC'!L1439)</f>
        <v/>
      </c>
      <c r="I6623">
        <f>IF('📋 MIỂNG TNC'!A1439="","",'📋 MIỂNG TNC'!M1439)</f>
        <v/>
      </c>
      <c r="J6623">
        <f>IF('📋 MIỂNG TNC'!A1439="","",'📋 MIỂNG TNC'!D1439)</f>
        <v/>
      </c>
      <c r="L6623">
        <f>N(L6622)+IF(AND('🔎 TRA CỨU NHANH'!$C$2&lt;&gt;"",OR(ISNUMBER(SEARCH('🔎 TRA CỨU NHANH'!$C$2,$A6623)),ISNUMBER(SEARCH('🔎 TRA CỨU NHANH'!$C$2,$B6623)))),1,0)</f>
        <v/>
      </c>
      <c r="M6623">
        <f>IF(L6623&gt;N(L6622),L6623,"")</f>
        <v/>
      </c>
    </row>
    <row r="6624">
      <c r="A6624">
        <f>IF('📋 MIỂNG TNC'!A1440="","",'📋 MIỂNG TNC'!A1440)</f>
        <v/>
      </c>
      <c r="B6624">
        <f>IF('📋 MIỂNG TNC'!A1440="","",'📋 MIỂNG TNC'!P1440)</f>
        <v/>
      </c>
      <c r="C6624">
        <f>IF('📋 MIỂNG TNC'!A1440="","","Miểng")</f>
        <v/>
      </c>
      <c r="D6624">
        <f>IF('📋 MIỂNG TNC'!A1440="","",'📋 MIỂNG TNC'!H1440)</f>
        <v/>
      </c>
      <c r="E6624" t="e">
        <v>#VALUE!</v>
      </c>
      <c r="F6624">
        <f>IF('📋 MIỂNG TNC'!A1440="","",'📋 MIỂNG TNC'!J1440)</f>
        <v/>
      </c>
      <c r="G6624">
        <f>IF('📋 MIỂNG TNC'!A1440="","",'📋 MIỂNG TNC'!K1440)</f>
        <v/>
      </c>
      <c r="H6624">
        <f>IF('📋 MIỂNG TNC'!A1440="","",'📋 MIỂNG TNC'!L1440)</f>
        <v/>
      </c>
      <c r="I6624">
        <f>IF('📋 MIỂNG TNC'!A1440="","",'📋 MIỂNG TNC'!M1440)</f>
        <v/>
      </c>
      <c r="J6624">
        <f>IF('📋 MIỂNG TNC'!A1440="","",'📋 MIỂNG TNC'!D1440)</f>
        <v/>
      </c>
      <c r="L6624">
        <f>N(L6623)+IF(AND('🔎 TRA CỨU NHANH'!$C$2&lt;&gt;"",OR(ISNUMBER(SEARCH('🔎 TRA CỨU NHANH'!$C$2,$A6624)),ISNUMBER(SEARCH('🔎 TRA CỨU NHANH'!$C$2,$B6624)))),1,0)</f>
        <v/>
      </c>
      <c r="M6624">
        <f>IF(L6624&gt;N(L6623),L6624,"")</f>
        <v/>
      </c>
    </row>
    <row r="6625">
      <c r="A6625">
        <f>IF('📋 MIỂNG TNC'!A1441="","",'📋 MIỂNG TNC'!A1441)</f>
        <v/>
      </c>
      <c r="B6625">
        <f>IF('📋 MIỂNG TNC'!A1441="","",'📋 MIỂNG TNC'!P1441)</f>
        <v/>
      </c>
      <c r="C6625">
        <f>IF('📋 MIỂNG TNC'!A1441="","","Miểng")</f>
        <v/>
      </c>
      <c r="D6625">
        <f>IF('📋 MIỂNG TNC'!A1441="","",'📋 MIỂNG TNC'!H1441)</f>
        <v/>
      </c>
      <c r="E6625" t="e">
        <v>#VALUE!</v>
      </c>
      <c r="F6625" s="37">
        <f>IF('📋 MIỂNG TNC'!A1441="","",'📋 MIỂNG TNC'!J1441)</f>
        <v/>
      </c>
      <c r="G6625" s="37">
        <f>IF('📋 MIỂNG TNC'!A1441="","",'📋 MIỂNG TNC'!K1441)</f>
        <v/>
      </c>
      <c r="H6625" s="37">
        <f>IF('📋 MIỂNG TNC'!A1441="","",'📋 MIỂNG TNC'!L1441)</f>
        <v/>
      </c>
      <c r="I6625">
        <f>IF('📋 MIỂNG TNC'!A1441="","",'📋 MIỂNG TNC'!M1441)</f>
        <v/>
      </c>
      <c r="J6625">
        <f>IF('📋 MIỂNG TNC'!A1441="","",'📋 MIỂNG TNC'!D1441)</f>
        <v/>
      </c>
      <c r="L6625">
        <f>N(L6624)+IF(AND('🔎 TRA CỨU NHANH'!$C$2&lt;&gt;"",OR(ISNUMBER(SEARCH('🔎 TRA CỨU NHANH'!$C$2,$A6625)),ISNUMBER(SEARCH('🔎 TRA CỨU NHANH'!$C$2,$B6625)))),1,0)</f>
        <v/>
      </c>
      <c r="M6625">
        <f>IF(L6625&gt;N(L6624),L6625,"")</f>
        <v/>
      </c>
    </row>
    <row r="6626">
      <c r="A6626">
        <f>IF('📋 MIỂNG TNC'!A1442="","",'📋 MIỂNG TNC'!A1442)</f>
        <v/>
      </c>
      <c r="B6626">
        <f>IF('📋 MIỂNG TNC'!A1442="","",'📋 MIỂNG TNC'!P1442)</f>
        <v/>
      </c>
      <c r="C6626">
        <f>IF('📋 MIỂNG TNC'!A1442="","","Miểng")</f>
        <v/>
      </c>
      <c r="D6626">
        <f>IF('📋 MIỂNG TNC'!A1442="","",'📋 MIỂNG TNC'!H1442)</f>
        <v/>
      </c>
      <c r="E6626" t="e">
        <v>#VALUE!</v>
      </c>
      <c r="F6626">
        <f>IF('📋 MIỂNG TNC'!A1442="","",'📋 MIỂNG TNC'!J1442)</f>
        <v/>
      </c>
      <c r="G6626">
        <f>IF('📋 MIỂNG TNC'!A1442="","",'📋 MIỂNG TNC'!K1442)</f>
        <v/>
      </c>
      <c r="H6626">
        <f>IF('📋 MIỂNG TNC'!A1442="","",'📋 MIỂNG TNC'!L1442)</f>
        <v/>
      </c>
      <c r="I6626">
        <f>IF('📋 MIỂNG TNC'!A1442="","",'📋 MIỂNG TNC'!M1442)</f>
        <v/>
      </c>
      <c r="J6626">
        <f>IF('📋 MIỂNG TNC'!A1442="","",'📋 MIỂNG TNC'!D1442)</f>
        <v/>
      </c>
      <c r="L6626">
        <f>N(L6625)+IF(AND('🔎 TRA CỨU NHANH'!$C$2&lt;&gt;"",OR(ISNUMBER(SEARCH('🔎 TRA CỨU NHANH'!$C$2,$A6626)),ISNUMBER(SEARCH('🔎 TRA CỨU NHANH'!$C$2,$B6626)))),1,0)</f>
        <v/>
      </c>
      <c r="M6626">
        <f>IF(L6626&gt;N(L6625),L6626,"")</f>
        <v/>
      </c>
    </row>
    <row r="6627">
      <c r="A6627">
        <f>IF('📋 MIỂNG TNC'!A1443="","",'📋 MIỂNG TNC'!A1443)</f>
        <v/>
      </c>
      <c r="B6627">
        <f>IF('📋 MIỂNG TNC'!A1443="","",'📋 MIỂNG TNC'!P1443)</f>
        <v/>
      </c>
      <c r="C6627">
        <f>IF('📋 MIỂNG TNC'!A1443="","","Miểng")</f>
        <v/>
      </c>
      <c r="D6627">
        <f>IF('📋 MIỂNG TNC'!A1443="","",'📋 MIỂNG TNC'!H1443)</f>
        <v/>
      </c>
      <c r="E6627" t="e">
        <v>#VALUE!</v>
      </c>
      <c r="F6627" s="37">
        <f>IF('📋 MIỂNG TNC'!A1443="","",'📋 MIỂNG TNC'!J1443)</f>
        <v/>
      </c>
      <c r="G6627" s="37">
        <f>IF('📋 MIỂNG TNC'!A1443="","",'📋 MIỂNG TNC'!K1443)</f>
        <v/>
      </c>
      <c r="H6627" s="37">
        <f>IF('📋 MIỂNG TNC'!A1443="","",'📋 MIỂNG TNC'!L1443)</f>
        <v/>
      </c>
      <c r="I6627">
        <f>IF('📋 MIỂNG TNC'!A1443="","",'📋 MIỂNG TNC'!M1443)</f>
        <v/>
      </c>
      <c r="J6627">
        <f>IF('📋 MIỂNG TNC'!A1443="","",'📋 MIỂNG TNC'!D1443)</f>
        <v/>
      </c>
      <c r="L6627">
        <f>N(L6626)+IF(AND('🔎 TRA CỨU NHANH'!$C$2&lt;&gt;"",OR(ISNUMBER(SEARCH('🔎 TRA CỨU NHANH'!$C$2,$A6627)),ISNUMBER(SEARCH('🔎 TRA CỨU NHANH'!$C$2,$B6627)))),1,0)</f>
        <v/>
      </c>
      <c r="M6627">
        <f>IF(L6627&gt;N(L6626),L6627,"")</f>
        <v/>
      </c>
    </row>
    <row r="6628">
      <c r="A6628">
        <f>IF('📋 MIỂNG TNC'!A1444="","",'📋 MIỂNG TNC'!A1444)</f>
        <v/>
      </c>
      <c r="B6628">
        <f>IF('📋 MIỂNG TNC'!A1444="","",'📋 MIỂNG TNC'!P1444)</f>
        <v/>
      </c>
      <c r="C6628">
        <f>IF('📋 MIỂNG TNC'!A1444="","","Miểng")</f>
        <v/>
      </c>
      <c r="D6628">
        <f>IF('📋 MIỂNG TNC'!A1444="","",'📋 MIỂNG TNC'!H1444)</f>
        <v/>
      </c>
      <c r="E6628" t="e">
        <v>#VALUE!</v>
      </c>
      <c r="F6628">
        <f>IF('📋 MIỂNG TNC'!A1444="","",'📋 MIỂNG TNC'!J1444)</f>
        <v/>
      </c>
      <c r="G6628">
        <f>IF('📋 MIỂNG TNC'!A1444="","",'📋 MIỂNG TNC'!K1444)</f>
        <v/>
      </c>
      <c r="H6628">
        <f>IF('📋 MIỂNG TNC'!A1444="","",'📋 MIỂNG TNC'!L1444)</f>
        <v/>
      </c>
      <c r="I6628">
        <f>IF('📋 MIỂNG TNC'!A1444="","",'📋 MIỂNG TNC'!M1444)</f>
        <v/>
      </c>
      <c r="J6628">
        <f>IF('📋 MIỂNG TNC'!A1444="","",'📋 MIỂNG TNC'!D1444)</f>
        <v/>
      </c>
      <c r="L6628">
        <f>N(L6627)+IF(AND('🔎 TRA CỨU NHANH'!$C$2&lt;&gt;"",OR(ISNUMBER(SEARCH('🔎 TRA CỨU NHANH'!$C$2,$A6628)),ISNUMBER(SEARCH('🔎 TRA CỨU NHANH'!$C$2,$B6628)))),1,0)</f>
        <v/>
      </c>
      <c r="M6628">
        <f>IF(L6628&gt;N(L6627),L6628,"")</f>
        <v/>
      </c>
    </row>
    <row r="6629">
      <c r="A6629">
        <f>IF('📋 MIỂNG TNC'!A1445="","",'📋 MIỂNG TNC'!A1445)</f>
        <v/>
      </c>
      <c r="B6629">
        <f>IF('📋 MIỂNG TNC'!A1445="","",'📋 MIỂNG TNC'!P1445)</f>
        <v/>
      </c>
      <c r="C6629">
        <f>IF('📋 MIỂNG TNC'!A1445="","","Miểng")</f>
        <v/>
      </c>
      <c r="D6629">
        <f>IF('📋 MIỂNG TNC'!A1445="","",'📋 MIỂNG TNC'!H1445)</f>
        <v/>
      </c>
      <c r="E6629" t="e">
        <v>#VALUE!</v>
      </c>
      <c r="F6629">
        <f>IF('📋 MIỂNG TNC'!A1445="","",'📋 MIỂNG TNC'!J1445)</f>
        <v/>
      </c>
      <c r="G6629">
        <f>IF('📋 MIỂNG TNC'!A1445="","",'📋 MIỂNG TNC'!K1445)</f>
        <v/>
      </c>
      <c r="H6629">
        <f>IF('📋 MIỂNG TNC'!A1445="","",'📋 MIỂNG TNC'!L1445)</f>
        <v/>
      </c>
      <c r="I6629">
        <f>IF('📋 MIỂNG TNC'!A1445="","",'📋 MIỂNG TNC'!M1445)</f>
        <v/>
      </c>
      <c r="J6629">
        <f>IF('📋 MIỂNG TNC'!A1445="","",'📋 MIỂNG TNC'!D1445)</f>
        <v/>
      </c>
      <c r="L6629">
        <f>N(L6628)+IF(AND('🔎 TRA CỨU NHANH'!$C$2&lt;&gt;"",OR(ISNUMBER(SEARCH('🔎 TRA CỨU NHANH'!$C$2,$A6629)),ISNUMBER(SEARCH('🔎 TRA CỨU NHANH'!$C$2,$B6629)))),1,0)</f>
        <v/>
      </c>
      <c r="M6629">
        <f>IF(L6629&gt;N(L6628),L6629,"")</f>
        <v/>
      </c>
    </row>
    <row r="6630">
      <c r="A6630">
        <f>IF('📋 MIỂNG TNC'!A1446="","",'📋 MIỂNG TNC'!A1446)</f>
        <v/>
      </c>
      <c r="B6630">
        <f>IF('📋 MIỂNG TNC'!A1446="","",'📋 MIỂNG TNC'!P1446)</f>
        <v/>
      </c>
      <c r="C6630">
        <f>IF('📋 MIỂNG TNC'!A1446="","","Miểng")</f>
        <v/>
      </c>
      <c r="D6630">
        <f>IF('📋 MIỂNG TNC'!A1446="","",'📋 MIỂNG TNC'!H1446)</f>
        <v/>
      </c>
      <c r="E6630" t="e">
        <v>#VALUE!</v>
      </c>
      <c r="F6630">
        <f>IF('📋 MIỂNG TNC'!A1446="","",'📋 MIỂNG TNC'!J1446)</f>
        <v/>
      </c>
      <c r="G6630">
        <f>IF('📋 MIỂNG TNC'!A1446="","",'📋 MIỂNG TNC'!K1446)</f>
        <v/>
      </c>
      <c r="H6630">
        <f>IF('📋 MIỂNG TNC'!A1446="","",'📋 MIỂNG TNC'!L1446)</f>
        <v/>
      </c>
      <c r="I6630">
        <f>IF('📋 MIỂNG TNC'!A1446="","",'📋 MIỂNG TNC'!M1446)</f>
        <v/>
      </c>
      <c r="J6630">
        <f>IF('📋 MIỂNG TNC'!A1446="","",'📋 MIỂNG TNC'!D1446)</f>
        <v/>
      </c>
      <c r="L6630">
        <f>N(L6629)+IF(AND('🔎 TRA CỨU NHANH'!$C$2&lt;&gt;"",OR(ISNUMBER(SEARCH('🔎 TRA CỨU NHANH'!$C$2,$A6630)),ISNUMBER(SEARCH('🔎 TRA CỨU NHANH'!$C$2,$B6630)))),1,0)</f>
        <v/>
      </c>
      <c r="M6630">
        <f>IF(L6630&gt;N(L6629),L6630,"")</f>
        <v/>
      </c>
    </row>
    <row r="6631">
      <c r="A6631">
        <f>IF('📋 MIỂNG TNC'!A1447="","",'📋 MIỂNG TNC'!A1447)</f>
        <v/>
      </c>
      <c r="B6631">
        <f>IF('📋 MIỂNG TNC'!A1447="","",'📋 MIỂNG TNC'!P1447)</f>
        <v/>
      </c>
      <c r="C6631">
        <f>IF('📋 MIỂNG TNC'!A1447="","","Miểng")</f>
        <v/>
      </c>
      <c r="D6631">
        <f>IF('📋 MIỂNG TNC'!A1447="","",'📋 MIỂNG TNC'!H1447)</f>
        <v/>
      </c>
      <c r="E6631" t="e">
        <v>#VALUE!</v>
      </c>
      <c r="F6631">
        <f>IF('📋 MIỂNG TNC'!A1447="","",'📋 MIỂNG TNC'!J1447)</f>
        <v/>
      </c>
      <c r="G6631">
        <f>IF('📋 MIỂNG TNC'!A1447="","",'📋 MIỂNG TNC'!K1447)</f>
        <v/>
      </c>
      <c r="H6631">
        <f>IF('📋 MIỂNG TNC'!A1447="","",'📋 MIỂNG TNC'!L1447)</f>
        <v/>
      </c>
      <c r="I6631">
        <f>IF('📋 MIỂNG TNC'!A1447="","",'📋 MIỂNG TNC'!M1447)</f>
        <v/>
      </c>
      <c r="J6631">
        <f>IF('📋 MIỂNG TNC'!A1447="","",'📋 MIỂNG TNC'!D1447)</f>
        <v/>
      </c>
      <c r="L6631">
        <f>N(L6630)+IF(AND('🔎 TRA CỨU NHANH'!$C$2&lt;&gt;"",OR(ISNUMBER(SEARCH('🔎 TRA CỨU NHANH'!$C$2,$A6631)),ISNUMBER(SEARCH('🔎 TRA CỨU NHANH'!$C$2,$B6631)))),1,0)</f>
        <v/>
      </c>
      <c r="M6631">
        <f>IF(L6631&gt;N(L6630),L6631,"")</f>
        <v/>
      </c>
    </row>
    <row r="6632">
      <c r="A6632">
        <f>IF('📋 MIỂNG TNC'!A1448="","",'📋 MIỂNG TNC'!A1448)</f>
        <v/>
      </c>
      <c r="B6632">
        <f>IF('📋 MIỂNG TNC'!A1448="","",'📋 MIỂNG TNC'!P1448)</f>
        <v/>
      </c>
      <c r="C6632">
        <f>IF('📋 MIỂNG TNC'!A1448="","","Miểng")</f>
        <v/>
      </c>
      <c r="D6632">
        <f>IF('📋 MIỂNG TNC'!A1448="","",'📋 MIỂNG TNC'!H1448)</f>
        <v/>
      </c>
      <c r="E6632" t="e">
        <v>#VALUE!</v>
      </c>
      <c r="F6632">
        <f>IF('📋 MIỂNG TNC'!A1448="","",'📋 MIỂNG TNC'!J1448)</f>
        <v/>
      </c>
      <c r="G6632">
        <f>IF('📋 MIỂNG TNC'!A1448="","",'📋 MIỂNG TNC'!K1448)</f>
        <v/>
      </c>
      <c r="H6632">
        <f>IF('📋 MIỂNG TNC'!A1448="","",'📋 MIỂNG TNC'!L1448)</f>
        <v/>
      </c>
      <c r="I6632">
        <f>IF('📋 MIỂNG TNC'!A1448="","",'📋 MIỂNG TNC'!M1448)</f>
        <v/>
      </c>
      <c r="J6632">
        <f>IF('📋 MIỂNG TNC'!A1448="","",'📋 MIỂNG TNC'!D1448)</f>
        <v/>
      </c>
      <c r="L6632">
        <f>N(L6631)+IF(AND('🔎 TRA CỨU NHANH'!$C$2&lt;&gt;"",OR(ISNUMBER(SEARCH('🔎 TRA CỨU NHANH'!$C$2,$A6632)),ISNUMBER(SEARCH('🔎 TRA CỨU NHANH'!$C$2,$B6632)))),1,0)</f>
        <v/>
      </c>
      <c r="M6632">
        <f>IF(L6632&gt;N(L6631),L6632,"")</f>
        <v/>
      </c>
    </row>
    <row r="6633">
      <c r="A6633">
        <f>IF('📋 MIỂNG TNC'!A1449="","",'📋 MIỂNG TNC'!A1449)</f>
        <v/>
      </c>
      <c r="B6633">
        <f>IF('📋 MIỂNG TNC'!A1449="","",'📋 MIỂNG TNC'!P1449)</f>
        <v/>
      </c>
      <c r="C6633">
        <f>IF('📋 MIỂNG TNC'!A1449="","","Miểng")</f>
        <v/>
      </c>
      <c r="D6633">
        <f>IF('📋 MIỂNG TNC'!A1449="","",'📋 MIỂNG TNC'!H1449)</f>
        <v/>
      </c>
      <c r="E6633" t="e">
        <v>#VALUE!</v>
      </c>
      <c r="F6633">
        <f>IF('📋 MIỂNG TNC'!A1449="","",'📋 MIỂNG TNC'!J1449)</f>
        <v/>
      </c>
      <c r="G6633">
        <f>IF('📋 MIỂNG TNC'!A1449="","",'📋 MIỂNG TNC'!K1449)</f>
        <v/>
      </c>
      <c r="H6633">
        <f>IF('📋 MIỂNG TNC'!A1449="","",'📋 MIỂNG TNC'!L1449)</f>
        <v/>
      </c>
      <c r="I6633">
        <f>IF('📋 MIỂNG TNC'!A1449="","",'📋 MIỂNG TNC'!M1449)</f>
        <v/>
      </c>
      <c r="J6633">
        <f>IF('📋 MIỂNG TNC'!A1449="","",'📋 MIỂNG TNC'!D1449)</f>
        <v/>
      </c>
      <c r="L6633">
        <f>N(L6632)+IF(AND('🔎 TRA CỨU NHANH'!$C$2&lt;&gt;"",OR(ISNUMBER(SEARCH('🔎 TRA CỨU NHANH'!$C$2,$A6633)),ISNUMBER(SEARCH('🔎 TRA CỨU NHANH'!$C$2,$B6633)))),1,0)</f>
        <v/>
      </c>
      <c r="M6633">
        <f>IF(L6633&gt;N(L6632),L6633,"")</f>
        <v/>
      </c>
    </row>
    <row r="6634">
      <c r="A6634">
        <f>IF('📋 MIỂNG TNC'!A1450="","",'📋 MIỂNG TNC'!A1450)</f>
        <v/>
      </c>
      <c r="B6634">
        <f>IF('📋 MIỂNG TNC'!A1450="","",'📋 MIỂNG TNC'!P1450)</f>
        <v/>
      </c>
      <c r="C6634">
        <f>IF('📋 MIỂNG TNC'!A1450="","","Miểng")</f>
        <v/>
      </c>
      <c r="D6634">
        <f>IF('📋 MIỂNG TNC'!A1450="","",'📋 MIỂNG TNC'!H1450)</f>
        <v/>
      </c>
      <c r="E6634" t="e">
        <v>#VALUE!</v>
      </c>
      <c r="F6634">
        <f>IF('📋 MIỂNG TNC'!A1450="","",'📋 MIỂNG TNC'!J1450)</f>
        <v/>
      </c>
      <c r="G6634">
        <f>IF('📋 MIỂNG TNC'!A1450="","",'📋 MIỂNG TNC'!K1450)</f>
        <v/>
      </c>
      <c r="H6634">
        <f>IF('📋 MIỂNG TNC'!A1450="","",'📋 MIỂNG TNC'!L1450)</f>
        <v/>
      </c>
      <c r="I6634">
        <f>IF('📋 MIỂNG TNC'!A1450="","",'📋 MIỂNG TNC'!M1450)</f>
        <v/>
      </c>
      <c r="J6634">
        <f>IF('📋 MIỂNG TNC'!A1450="","",'📋 MIỂNG TNC'!D1450)</f>
        <v/>
      </c>
      <c r="L6634">
        <f>N(L6633)+IF(AND('🔎 TRA CỨU NHANH'!$C$2&lt;&gt;"",OR(ISNUMBER(SEARCH('🔎 TRA CỨU NHANH'!$C$2,$A6634)),ISNUMBER(SEARCH('🔎 TRA CỨU NHANH'!$C$2,$B6634)))),1,0)</f>
        <v/>
      </c>
      <c r="M6634">
        <f>IF(L6634&gt;N(L6633),L6634,"")</f>
        <v/>
      </c>
    </row>
    <row r="6635">
      <c r="A6635">
        <f>IF('📋 MIỂNG TNC'!A1451="","",'📋 MIỂNG TNC'!A1451)</f>
        <v/>
      </c>
      <c r="B6635">
        <f>IF('📋 MIỂNG TNC'!A1451="","",'📋 MIỂNG TNC'!P1451)</f>
        <v/>
      </c>
      <c r="C6635">
        <f>IF('📋 MIỂNG TNC'!A1451="","","Miểng")</f>
        <v/>
      </c>
      <c r="D6635">
        <f>IF('📋 MIỂNG TNC'!A1451="","",'📋 MIỂNG TNC'!H1451)</f>
        <v/>
      </c>
      <c r="E6635" t="e">
        <v>#VALUE!</v>
      </c>
      <c r="F6635">
        <f>IF('📋 MIỂNG TNC'!A1451="","",'📋 MIỂNG TNC'!J1451)</f>
        <v/>
      </c>
      <c r="G6635">
        <f>IF('📋 MIỂNG TNC'!A1451="","",'📋 MIỂNG TNC'!K1451)</f>
        <v/>
      </c>
      <c r="H6635">
        <f>IF('📋 MIỂNG TNC'!A1451="","",'📋 MIỂNG TNC'!L1451)</f>
        <v/>
      </c>
      <c r="I6635">
        <f>IF('📋 MIỂNG TNC'!A1451="","",'📋 MIỂNG TNC'!M1451)</f>
        <v/>
      </c>
      <c r="J6635">
        <f>IF('📋 MIỂNG TNC'!A1451="","",'📋 MIỂNG TNC'!D1451)</f>
        <v/>
      </c>
      <c r="L6635">
        <f>N(L6634)+IF(AND('🔎 TRA CỨU NHANH'!$C$2&lt;&gt;"",OR(ISNUMBER(SEARCH('🔎 TRA CỨU NHANH'!$C$2,$A6635)),ISNUMBER(SEARCH('🔎 TRA CỨU NHANH'!$C$2,$B6635)))),1,0)</f>
        <v/>
      </c>
      <c r="M6635">
        <f>IF(L6635&gt;N(L6634),L6635,"")</f>
        <v/>
      </c>
    </row>
    <row r="6636">
      <c r="A6636">
        <f>IF('📋 MIỂNG TNC'!A1452="","",'📋 MIỂNG TNC'!A1452)</f>
        <v/>
      </c>
      <c r="B6636">
        <f>IF('📋 MIỂNG TNC'!A1452="","",'📋 MIỂNG TNC'!P1452)</f>
        <v/>
      </c>
      <c r="C6636">
        <f>IF('📋 MIỂNG TNC'!A1452="","","Miểng")</f>
        <v/>
      </c>
      <c r="D6636">
        <f>IF('📋 MIỂNG TNC'!A1452="","",'📋 MIỂNG TNC'!H1452)</f>
        <v/>
      </c>
      <c r="E6636" t="e">
        <v>#VALUE!</v>
      </c>
      <c r="F6636">
        <f>IF('📋 MIỂNG TNC'!A1452="","",'📋 MIỂNG TNC'!J1452)</f>
        <v/>
      </c>
      <c r="G6636">
        <f>IF('📋 MIỂNG TNC'!A1452="","",'📋 MIỂNG TNC'!K1452)</f>
        <v/>
      </c>
      <c r="H6636">
        <f>IF('📋 MIỂNG TNC'!A1452="","",'📋 MIỂNG TNC'!L1452)</f>
        <v/>
      </c>
      <c r="I6636">
        <f>IF('📋 MIỂNG TNC'!A1452="","",'📋 MIỂNG TNC'!M1452)</f>
        <v/>
      </c>
      <c r="J6636">
        <f>IF('📋 MIỂNG TNC'!A1452="","",'📋 MIỂNG TNC'!D1452)</f>
        <v/>
      </c>
      <c r="L6636">
        <f>N(L6635)+IF(AND('🔎 TRA CỨU NHANH'!$C$2&lt;&gt;"",OR(ISNUMBER(SEARCH('🔎 TRA CỨU NHANH'!$C$2,$A6636)),ISNUMBER(SEARCH('🔎 TRA CỨU NHANH'!$C$2,$B6636)))),1,0)</f>
        <v/>
      </c>
      <c r="M6636">
        <f>IF(L6636&gt;N(L6635),L6636,"")</f>
        <v/>
      </c>
    </row>
    <row r="6637">
      <c r="A6637">
        <f>IF('📋 MIỂNG TNC'!A1453="","",'📋 MIỂNG TNC'!A1453)</f>
        <v/>
      </c>
      <c r="B6637">
        <f>IF('📋 MIỂNG TNC'!A1453="","",'📋 MIỂNG TNC'!P1453)</f>
        <v/>
      </c>
      <c r="C6637">
        <f>IF('📋 MIỂNG TNC'!A1453="","","Miểng")</f>
        <v/>
      </c>
      <c r="D6637">
        <f>IF('📋 MIỂNG TNC'!A1453="","",'📋 MIỂNG TNC'!H1453)</f>
        <v/>
      </c>
      <c r="E6637" t="e">
        <v>#VALUE!</v>
      </c>
      <c r="F6637">
        <f>IF('📋 MIỂNG TNC'!A1453="","",'📋 MIỂNG TNC'!J1453)</f>
        <v/>
      </c>
      <c r="G6637">
        <f>IF('📋 MIỂNG TNC'!A1453="","",'📋 MIỂNG TNC'!K1453)</f>
        <v/>
      </c>
      <c r="H6637">
        <f>IF('📋 MIỂNG TNC'!A1453="","",'📋 MIỂNG TNC'!L1453)</f>
        <v/>
      </c>
      <c r="I6637">
        <f>IF('📋 MIỂNG TNC'!A1453="","",'📋 MIỂNG TNC'!M1453)</f>
        <v/>
      </c>
      <c r="J6637">
        <f>IF('📋 MIỂNG TNC'!A1453="","",'📋 MIỂNG TNC'!D1453)</f>
        <v/>
      </c>
      <c r="L6637">
        <f>N(L6636)+IF(AND('🔎 TRA CỨU NHANH'!$C$2&lt;&gt;"",OR(ISNUMBER(SEARCH('🔎 TRA CỨU NHANH'!$C$2,$A6637)),ISNUMBER(SEARCH('🔎 TRA CỨU NHANH'!$C$2,$B6637)))),1,0)</f>
        <v/>
      </c>
      <c r="M6637">
        <f>IF(L6637&gt;N(L6636),L6637,"")</f>
        <v/>
      </c>
    </row>
    <row r="6638">
      <c r="A6638">
        <f>IF('📋 MIỂNG TNC'!A1454="","",'📋 MIỂNG TNC'!A1454)</f>
        <v/>
      </c>
      <c r="B6638">
        <f>IF('📋 MIỂNG TNC'!A1454="","",'📋 MIỂNG TNC'!P1454)</f>
        <v/>
      </c>
      <c r="C6638">
        <f>IF('📋 MIỂNG TNC'!A1454="","","Miểng")</f>
        <v/>
      </c>
      <c r="D6638">
        <f>IF('📋 MIỂNG TNC'!A1454="","",'📋 MIỂNG TNC'!H1454)</f>
        <v/>
      </c>
      <c r="E6638" t="e">
        <v>#VALUE!</v>
      </c>
      <c r="F6638">
        <f>IF('📋 MIỂNG TNC'!A1454="","",'📋 MIỂNG TNC'!J1454)</f>
        <v/>
      </c>
      <c r="G6638">
        <f>IF('📋 MIỂNG TNC'!A1454="","",'📋 MIỂNG TNC'!K1454)</f>
        <v/>
      </c>
      <c r="H6638">
        <f>IF('📋 MIỂNG TNC'!A1454="","",'📋 MIỂNG TNC'!L1454)</f>
        <v/>
      </c>
      <c r="I6638">
        <f>IF('📋 MIỂNG TNC'!A1454="","",'📋 MIỂNG TNC'!M1454)</f>
        <v/>
      </c>
      <c r="J6638">
        <f>IF('📋 MIỂNG TNC'!A1454="","",'📋 MIỂNG TNC'!D1454)</f>
        <v/>
      </c>
      <c r="L6638">
        <f>N(L6637)+IF(AND('🔎 TRA CỨU NHANH'!$C$2&lt;&gt;"",OR(ISNUMBER(SEARCH('🔎 TRA CỨU NHANH'!$C$2,$A6638)),ISNUMBER(SEARCH('🔎 TRA CỨU NHANH'!$C$2,$B6638)))),1,0)</f>
        <v/>
      </c>
      <c r="M6638">
        <f>IF(L6638&gt;N(L6637),L6638,"")</f>
        <v/>
      </c>
    </row>
    <row r="6639">
      <c r="A6639">
        <f>IF('📋 MIỂNG TNC'!A1455="","",'📋 MIỂNG TNC'!A1455)</f>
        <v/>
      </c>
      <c r="B6639">
        <f>IF('📋 MIỂNG TNC'!A1455="","",'📋 MIỂNG TNC'!P1455)</f>
        <v/>
      </c>
      <c r="C6639">
        <f>IF('📋 MIỂNG TNC'!A1455="","","Miểng")</f>
        <v/>
      </c>
      <c r="D6639">
        <f>IF('📋 MIỂNG TNC'!A1455="","",'📋 MIỂNG TNC'!H1455)</f>
        <v/>
      </c>
      <c r="E6639" t="e">
        <v>#VALUE!</v>
      </c>
      <c r="F6639">
        <f>IF('📋 MIỂNG TNC'!A1455="","",'📋 MIỂNG TNC'!J1455)</f>
        <v/>
      </c>
      <c r="G6639">
        <f>IF('📋 MIỂNG TNC'!A1455="","",'📋 MIỂNG TNC'!K1455)</f>
        <v/>
      </c>
      <c r="H6639">
        <f>IF('📋 MIỂNG TNC'!A1455="","",'📋 MIỂNG TNC'!L1455)</f>
        <v/>
      </c>
      <c r="I6639">
        <f>IF('📋 MIỂNG TNC'!A1455="","",'📋 MIỂNG TNC'!M1455)</f>
        <v/>
      </c>
      <c r="J6639">
        <f>IF('📋 MIỂNG TNC'!A1455="","",'📋 MIỂNG TNC'!D1455)</f>
        <v/>
      </c>
      <c r="L6639">
        <f>N(L6638)+IF(AND('🔎 TRA CỨU NHANH'!$C$2&lt;&gt;"",OR(ISNUMBER(SEARCH('🔎 TRA CỨU NHANH'!$C$2,$A6639)),ISNUMBER(SEARCH('🔎 TRA CỨU NHANH'!$C$2,$B6639)))),1,0)</f>
        <v/>
      </c>
      <c r="M6639">
        <f>IF(L6639&gt;N(L6638),L6639,"")</f>
        <v/>
      </c>
    </row>
    <row r="6640">
      <c r="A6640">
        <f>IF('📋 MIỂNG TNC'!A1456="","",'📋 MIỂNG TNC'!A1456)</f>
        <v/>
      </c>
      <c r="B6640">
        <f>IF('📋 MIỂNG TNC'!A1456="","",'📋 MIỂNG TNC'!P1456)</f>
        <v/>
      </c>
      <c r="C6640">
        <f>IF('📋 MIỂNG TNC'!A1456="","","Miểng")</f>
        <v/>
      </c>
      <c r="D6640">
        <f>IF('📋 MIỂNG TNC'!A1456="","",'📋 MIỂNG TNC'!H1456)</f>
        <v/>
      </c>
      <c r="E6640" t="e">
        <v>#VALUE!</v>
      </c>
      <c r="F6640">
        <f>IF('📋 MIỂNG TNC'!A1456="","",'📋 MIỂNG TNC'!J1456)</f>
        <v/>
      </c>
      <c r="G6640">
        <f>IF('📋 MIỂNG TNC'!A1456="","",'📋 MIỂNG TNC'!K1456)</f>
        <v/>
      </c>
      <c r="H6640">
        <f>IF('📋 MIỂNG TNC'!A1456="","",'📋 MIỂNG TNC'!L1456)</f>
        <v/>
      </c>
      <c r="I6640">
        <f>IF('📋 MIỂNG TNC'!A1456="","",'📋 MIỂNG TNC'!M1456)</f>
        <v/>
      </c>
      <c r="J6640">
        <f>IF('📋 MIỂNG TNC'!A1456="","",'📋 MIỂNG TNC'!D1456)</f>
        <v/>
      </c>
      <c r="L6640">
        <f>N(L6639)+IF(AND('🔎 TRA CỨU NHANH'!$C$2&lt;&gt;"",OR(ISNUMBER(SEARCH('🔎 TRA CỨU NHANH'!$C$2,$A6640)),ISNUMBER(SEARCH('🔎 TRA CỨU NHANH'!$C$2,$B6640)))),1,0)</f>
        <v/>
      </c>
      <c r="M6640">
        <f>IF(L6640&gt;N(L6639),L6640,"")</f>
        <v/>
      </c>
    </row>
    <row r="6641">
      <c r="A6641">
        <f>IF('📋 MIỂNG TNC'!A1457="","",'📋 MIỂNG TNC'!A1457)</f>
        <v/>
      </c>
      <c r="B6641">
        <f>IF('📋 MIỂNG TNC'!A1457="","",'📋 MIỂNG TNC'!P1457)</f>
        <v/>
      </c>
      <c r="C6641">
        <f>IF('📋 MIỂNG TNC'!A1457="","","Miểng")</f>
        <v/>
      </c>
      <c r="D6641">
        <f>IF('📋 MIỂNG TNC'!A1457="","",'📋 MIỂNG TNC'!H1457)</f>
        <v/>
      </c>
      <c r="E6641" t="e">
        <v>#VALUE!</v>
      </c>
      <c r="F6641" s="37">
        <f>IF('📋 MIỂNG TNC'!A1457="","",'📋 MIỂNG TNC'!J1457)</f>
        <v/>
      </c>
      <c r="G6641" s="37">
        <f>IF('📋 MIỂNG TNC'!A1457="","",'📋 MIỂNG TNC'!K1457)</f>
        <v/>
      </c>
      <c r="H6641" s="37">
        <f>IF('📋 MIỂNG TNC'!A1457="","",'📋 MIỂNG TNC'!L1457)</f>
        <v/>
      </c>
      <c r="I6641">
        <f>IF('📋 MIỂNG TNC'!A1457="","",'📋 MIỂNG TNC'!M1457)</f>
        <v/>
      </c>
      <c r="J6641">
        <f>IF('📋 MIỂNG TNC'!A1457="","",'📋 MIỂNG TNC'!D1457)</f>
        <v/>
      </c>
      <c r="L6641">
        <f>N(L6640)+IF(AND('🔎 TRA CỨU NHANH'!$C$2&lt;&gt;"",OR(ISNUMBER(SEARCH('🔎 TRA CỨU NHANH'!$C$2,$A6641)),ISNUMBER(SEARCH('🔎 TRA CỨU NHANH'!$C$2,$B6641)))),1,0)</f>
        <v/>
      </c>
      <c r="M6641">
        <f>IF(L6641&gt;N(L6640),L6641,"")</f>
        <v/>
      </c>
    </row>
    <row r="6642">
      <c r="A6642">
        <f>IF('📋 MIỂNG TNC'!A1458="","",'📋 MIỂNG TNC'!A1458)</f>
        <v/>
      </c>
      <c r="B6642">
        <f>IF('📋 MIỂNG TNC'!A1458="","",'📋 MIỂNG TNC'!P1458)</f>
        <v/>
      </c>
      <c r="C6642">
        <f>IF('📋 MIỂNG TNC'!A1458="","","Miểng")</f>
        <v/>
      </c>
      <c r="D6642">
        <f>IF('📋 MIỂNG TNC'!A1458="","",'📋 MIỂNG TNC'!H1458)</f>
        <v/>
      </c>
      <c r="E6642" t="e">
        <v>#VALUE!</v>
      </c>
      <c r="F6642" s="37">
        <f>IF('📋 MIỂNG TNC'!A1458="","",'📋 MIỂNG TNC'!J1458)</f>
        <v/>
      </c>
      <c r="G6642" s="37">
        <f>IF('📋 MIỂNG TNC'!A1458="","",'📋 MIỂNG TNC'!K1458)</f>
        <v/>
      </c>
      <c r="H6642" s="37">
        <f>IF('📋 MIỂNG TNC'!A1458="","",'📋 MIỂNG TNC'!L1458)</f>
        <v/>
      </c>
      <c r="I6642">
        <f>IF('📋 MIỂNG TNC'!A1458="","",'📋 MIỂNG TNC'!M1458)</f>
        <v/>
      </c>
      <c r="J6642">
        <f>IF('📋 MIỂNG TNC'!A1458="","",'📋 MIỂNG TNC'!D1458)</f>
        <v/>
      </c>
      <c r="L6642">
        <f>N(L6641)+IF(AND('🔎 TRA CỨU NHANH'!$C$2&lt;&gt;"",OR(ISNUMBER(SEARCH('🔎 TRA CỨU NHANH'!$C$2,$A6642)),ISNUMBER(SEARCH('🔎 TRA CỨU NHANH'!$C$2,$B6642)))),1,0)</f>
        <v/>
      </c>
      <c r="M6642">
        <f>IF(L6642&gt;N(L6641),L6642,"")</f>
        <v/>
      </c>
    </row>
    <row r="6643">
      <c r="A6643">
        <f>IF('📋 MIỂNG TNC'!A1459="","",'📋 MIỂNG TNC'!A1459)</f>
        <v/>
      </c>
      <c r="B6643">
        <f>IF('📋 MIỂNG TNC'!A1459="","",'📋 MIỂNG TNC'!P1459)</f>
        <v/>
      </c>
      <c r="C6643">
        <f>IF('📋 MIỂNG TNC'!A1459="","","Miểng")</f>
        <v/>
      </c>
      <c r="D6643">
        <f>IF('📋 MIỂNG TNC'!A1459="","",'📋 MIỂNG TNC'!H1459)</f>
        <v/>
      </c>
      <c r="E6643" t="e">
        <v>#VALUE!</v>
      </c>
      <c r="F6643">
        <f>IF('📋 MIỂNG TNC'!A1459="","",'📋 MIỂNG TNC'!J1459)</f>
        <v/>
      </c>
      <c r="G6643">
        <f>IF('📋 MIỂNG TNC'!A1459="","",'📋 MIỂNG TNC'!K1459)</f>
        <v/>
      </c>
      <c r="H6643">
        <f>IF('📋 MIỂNG TNC'!A1459="","",'📋 MIỂNG TNC'!L1459)</f>
        <v/>
      </c>
      <c r="I6643">
        <f>IF('📋 MIỂNG TNC'!A1459="","",'📋 MIỂNG TNC'!M1459)</f>
        <v/>
      </c>
      <c r="J6643">
        <f>IF('📋 MIỂNG TNC'!A1459="","",'📋 MIỂNG TNC'!D1459)</f>
        <v/>
      </c>
      <c r="L6643">
        <f>N(L6642)+IF(AND('🔎 TRA CỨU NHANH'!$C$2&lt;&gt;"",OR(ISNUMBER(SEARCH('🔎 TRA CỨU NHANH'!$C$2,$A6643)),ISNUMBER(SEARCH('🔎 TRA CỨU NHANH'!$C$2,$B6643)))),1,0)</f>
        <v/>
      </c>
      <c r="M6643">
        <f>IF(L6643&gt;N(L6642),L6643,"")</f>
        <v/>
      </c>
    </row>
    <row r="6644">
      <c r="A6644">
        <f>IF('📋 MIỂNG TNC'!A1460="","",'📋 MIỂNG TNC'!A1460)</f>
        <v/>
      </c>
      <c r="B6644">
        <f>IF('📋 MIỂNG TNC'!A1460="","",'📋 MIỂNG TNC'!P1460)</f>
        <v/>
      </c>
      <c r="C6644">
        <f>IF('📋 MIỂNG TNC'!A1460="","","Miểng")</f>
        <v/>
      </c>
      <c r="D6644">
        <f>IF('📋 MIỂNG TNC'!A1460="","",'📋 MIỂNG TNC'!H1460)</f>
        <v/>
      </c>
      <c r="E6644" t="e">
        <v>#VALUE!</v>
      </c>
      <c r="F6644">
        <f>IF('📋 MIỂNG TNC'!A1460="","",'📋 MIỂNG TNC'!J1460)</f>
        <v/>
      </c>
      <c r="G6644">
        <f>IF('📋 MIỂNG TNC'!A1460="","",'📋 MIỂNG TNC'!K1460)</f>
        <v/>
      </c>
      <c r="H6644">
        <f>IF('📋 MIỂNG TNC'!A1460="","",'📋 MIỂNG TNC'!L1460)</f>
        <v/>
      </c>
      <c r="I6644">
        <f>IF('📋 MIỂNG TNC'!A1460="","",'📋 MIỂNG TNC'!M1460)</f>
        <v/>
      </c>
      <c r="J6644">
        <f>IF('📋 MIỂNG TNC'!A1460="","",'📋 MIỂNG TNC'!D1460)</f>
        <v/>
      </c>
      <c r="L6644">
        <f>N(L6643)+IF(AND('🔎 TRA CỨU NHANH'!$C$2&lt;&gt;"",OR(ISNUMBER(SEARCH('🔎 TRA CỨU NHANH'!$C$2,$A6644)),ISNUMBER(SEARCH('🔎 TRA CỨU NHANH'!$C$2,$B6644)))),1,0)</f>
        <v/>
      </c>
      <c r="M6644">
        <f>IF(L6644&gt;N(L6643),L6644,"")</f>
        <v/>
      </c>
    </row>
    <row r="6645">
      <c r="A6645">
        <f>IF('📋 MIỂNG TNC'!A1461="","",'📋 MIỂNG TNC'!A1461)</f>
        <v/>
      </c>
      <c r="B6645">
        <f>IF('📋 MIỂNG TNC'!A1461="","",'📋 MIỂNG TNC'!P1461)</f>
        <v/>
      </c>
      <c r="C6645">
        <f>IF('📋 MIỂNG TNC'!A1461="","","Miểng")</f>
        <v/>
      </c>
      <c r="D6645">
        <f>IF('📋 MIỂNG TNC'!A1461="","",'📋 MIỂNG TNC'!H1461)</f>
        <v/>
      </c>
      <c r="E6645" t="e">
        <v>#VALUE!</v>
      </c>
      <c r="F6645">
        <f>IF('📋 MIỂNG TNC'!A1461="","",'📋 MIỂNG TNC'!J1461)</f>
        <v/>
      </c>
      <c r="G6645">
        <f>IF('📋 MIỂNG TNC'!A1461="","",'📋 MIỂNG TNC'!K1461)</f>
        <v/>
      </c>
      <c r="H6645">
        <f>IF('📋 MIỂNG TNC'!A1461="","",'📋 MIỂNG TNC'!L1461)</f>
        <v/>
      </c>
      <c r="I6645">
        <f>IF('📋 MIỂNG TNC'!A1461="","",'📋 MIỂNG TNC'!M1461)</f>
        <v/>
      </c>
      <c r="J6645">
        <f>IF('📋 MIỂNG TNC'!A1461="","",'📋 MIỂNG TNC'!D1461)</f>
        <v/>
      </c>
      <c r="L6645">
        <f>N(L6644)+IF(AND('🔎 TRA CỨU NHANH'!$C$2&lt;&gt;"",OR(ISNUMBER(SEARCH('🔎 TRA CỨU NHANH'!$C$2,$A6645)),ISNUMBER(SEARCH('🔎 TRA CỨU NHANH'!$C$2,$B6645)))),1,0)</f>
        <v/>
      </c>
      <c r="M6645">
        <f>IF(L6645&gt;N(L6644),L6645,"")</f>
        <v/>
      </c>
    </row>
    <row r="6646">
      <c r="A6646">
        <f>IF('📋 MIỂNG TNC'!A1462="","",'📋 MIỂNG TNC'!A1462)</f>
        <v/>
      </c>
      <c r="B6646">
        <f>IF('📋 MIỂNG TNC'!A1462="","",'📋 MIỂNG TNC'!P1462)</f>
        <v/>
      </c>
      <c r="C6646">
        <f>IF('📋 MIỂNG TNC'!A1462="","","Miểng")</f>
        <v/>
      </c>
      <c r="D6646">
        <f>IF('📋 MIỂNG TNC'!A1462="","",'📋 MIỂNG TNC'!H1462)</f>
        <v/>
      </c>
      <c r="E6646" t="e">
        <v>#VALUE!</v>
      </c>
      <c r="F6646" s="37">
        <f>IF('📋 MIỂNG TNC'!A1462="","",'📋 MIỂNG TNC'!J1462)</f>
        <v/>
      </c>
      <c r="G6646" s="37">
        <f>IF('📋 MIỂNG TNC'!A1462="","",'📋 MIỂNG TNC'!K1462)</f>
        <v/>
      </c>
      <c r="H6646" s="37">
        <f>IF('📋 MIỂNG TNC'!A1462="","",'📋 MIỂNG TNC'!L1462)</f>
        <v/>
      </c>
      <c r="I6646">
        <f>IF('📋 MIỂNG TNC'!A1462="","",'📋 MIỂNG TNC'!M1462)</f>
        <v/>
      </c>
      <c r="J6646">
        <f>IF('📋 MIỂNG TNC'!A1462="","",'📋 MIỂNG TNC'!D1462)</f>
        <v/>
      </c>
      <c r="L6646">
        <f>N(L6645)+IF(AND('🔎 TRA CỨU NHANH'!$C$2&lt;&gt;"",OR(ISNUMBER(SEARCH('🔎 TRA CỨU NHANH'!$C$2,$A6646)),ISNUMBER(SEARCH('🔎 TRA CỨU NHANH'!$C$2,$B6646)))),1,0)</f>
        <v/>
      </c>
      <c r="M6646">
        <f>IF(L6646&gt;N(L6645),L6646,"")</f>
        <v/>
      </c>
    </row>
    <row r="6647">
      <c r="A6647">
        <f>IF('📋 MIỂNG TNC'!A1463="","",'📋 MIỂNG TNC'!A1463)</f>
        <v/>
      </c>
      <c r="B6647">
        <f>IF('📋 MIỂNG TNC'!A1463="","",'📋 MIỂNG TNC'!P1463)</f>
        <v/>
      </c>
      <c r="C6647">
        <f>IF('📋 MIỂNG TNC'!A1463="","","Miểng")</f>
        <v/>
      </c>
      <c r="D6647">
        <f>IF('📋 MIỂNG TNC'!A1463="","",'📋 MIỂNG TNC'!H1463)</f>
        <v/>
      </c>
      <c r="E6647" t="e">
        <v>#VALUE!</v>
      </c>
      <c r="F6647" s="37">
        <f>IF('📋 MIỂNG TNC'!A1463="","",'📋 MIỂNG TNC'!J1463)</f>
        <v/>
      </c>
      <c r="G6647" s="37">
        <f>IF('📋 MIỂNG TNC'!A1463="","",'📋 MIỂNG TNC'!K1463)</f>
        <v/>
      </c>
      <c r="H6647" s="37">
        <f>IF('📋 MIỂNG TNC'!A1463="","",'📋 MIỂNG TNC'!L1463)</f>
        <v/>
      </c>
      <c r="I6647">
        <f>IF('📋 MIỂNG TNC'!A1463="","",'📋 MIỂNG TNC'!M1463)</f>
        <v/>
      </c>
      <c r="J6647">
        <f>IF('📋 MIỂNG TNC'!A1463="","",'📋 MIỂNG TNC'!D1463)</f>
        <v/>
      </c>
      <c r="L6647">
        <f>N(L6646)+IF(AND('🔎 TRA CỨU NHANH'!$C$2&lt;&gt;"",OR(ISNUMBER(SEARCH('🔎 TRA CỨU NHANH'!$C$2,$A6647)),ISNUMBER(SEARCH('🔎 TRA CỨU NHANH'!$C$2,$B6647)))),1,0)</f>
        <v/>
      </c>
      <c r="M6647">
        <f>IF(L6647&gt;N(L6646),L6647,"")</f>
        <v/>
      </c>
    </row>
    <row r="6648">
      <c r="A6648">
        <f>IF('📋 MIỂNG TNC'!A1464="","",'📋 MIỂNG TNC'!A1464)</f>
        <v/>
      </c>
      <c r="B6648">
        <f>IF('📋 MIỂNG TNC'!A1464="","",'📋 MIỂNG TNC'!P1464)</f>
        <v/>
      </c>
      <c r="C6648">
        <f>IF('📋 MIỂNG TNC'!A1464="","","Miểng")</f>
        <v/>
      </c>
      <c r="D6648">
        <f>IF('📋 MIỂNG TNC'!A1464="","",'📋 MIỂNG TNC'!H1464)</f>
        <v/>
      </c>
      <c r="E6648" t="e">
        <v>#VALUE!</v>
      </c>
      <c r="F6648">
        <f>IF('📋 MIỂNG TNC'!A1464="","",'📋 MIỂNG TNC'!J1464)</f>
        <v/>
      </c>
      <c r="G6648">
        <f>IF('📋 MIỂNG TNC'!A1464="","",'📋 MIỂNG TNC'!K1464)</f>
        <v/>
      </c>
      <c r="H6648">
        <f>IF('📋 MIỂNG TNC'!A1464="","",'📋 MIỂNG TNC'!L1464)</f>
        <v/>
      </c>
      <c r="I6648">
        <f>IF('📋 MIỂNG TNC'!A1464="","",'📋 MIỂNG TNC'!M1464)</f>
        <v/>
      </c>
      <c r="J6648">
        <f>IF('📋 MIỂNG TNC'!A1464="","",'📋 MIỂNG TNC'!D1464)</f>
        <v/>
      </c>
      <c r="L6648">
        <f>N(L6647)+IF(AND('🔎 TRA CỨU NHANH'!$C$2&lt;&gt;"",OR(ISNUMBER(SEARCH('🔎 TRA CỨU NHANH'!$C$2,$A6648)),ISNUMBER(SEARCH('🔎 TRA CỨU NHANH'!$C$2,$B6648)))),1,0)</f>
        <v/>
      </c>
      <c r="M6648">
        <f>IF(L6648&gt;N(L6647),L6648,"")</f>
        <v/>
      </c>
    </row>
    <row r="6649">
      <c r="A6649">
        <f>IF('📋 MIỂNG TNC'!A1465="","",'📋 MIỂNG TNC'!A1465)</f>
        <v/>
      </c>
      <c r="B6649">
        <f>IF('📋 MIỂNG TNC'!A1465="","",'📋 MIỂNG TNC'!P1465)</f>
        <v/>
      </c>
      <c r="C6649">
        <f>IF('📋 MIỂNG TNC'!A1465="","","Miểng")</f>
        <v/>
      </c>
      <c r="D6649">
        <f>IF('📋 MIỂNG TNC'!A1465="","",'📋 MIỂNG TNC'!H1465)</f>
        <v/>
      </c>
      <c r="E6649" t="e">
        <v>#VALUE!</v>
      </c>
      <c r="F6649">
        <f>IF('📋 MIỂNG TNC'!A1465="","",'📋 MIỂNG TNC'!J1465)</f>
        <v/>
      </c>
      <c r="G6649">
        <f>IF('📋 MIỂNG TNC'!A1465="","",'📋 MIỂNG TNC'!K1465)</f>
        <v/>
      </c>
      <c r="H6649">
        <f>IF('📋 MIỂNG TNC'!A1465="","",'📋 MIỂNG TNC'!L1465)</f>
        <v/>
      </c>
      <c r="I6649">
        <f>IF('📋 MIỂNG TNC'!A1465="","",'📋 MIỂNG TNC'!M1465)</f>
        <v/>
      </c>
      <c r="J6649">
        <f>IF('📋 MIỂNG TNC'!A1465="","",'📋 MIỂNG TNC'!D1465)</f>
        <v/>
      </c>
      <c r="L6649">
        <f>N(L6648)+IF(AND('🔎 TRA CỨU NHANH'!$C$2&lt;&gt;"",OR(ISNUMBER(SEARCH('🔎 TRA CỨU NHANH'!$C$2,$A6649)),ISNUMBER(SEARCH('🔎 TRA CỨU NHANH'!$C$2,$B6649)))),1,0)</f>
        <v/>
      </c>
      <c r="M6649">
        <f>IF(L6649&gt;N(L6648),L6649,"")</f>
        <v/>
      </c>
    </row>
    <row r="6650">
      <c r="A6650">
        <f>IF('📋 MIỂNG TNC'!A1466="","",'📋 MIỂNG TNC'!A1466)</f>
        <v/>
      </c>
      <c r="B6650">
        <f>IF('📋 MIỂNG TNC'!A1466="","",'📋 MIỂNG TNC'!P1466)</f>
        <v/>
      </c>
      <c r="C6650">
        <f>IF('📋 MIỂNG TNC'!A1466="","","Miểng")</f>
        <v/>
      </c>
      <c r="D6650">
        <f>IF('📋 MIỂNG TNC'!A1466="","",'📋 MIỂNG TNC'!H1466)</f>
        <v/>
      </c>
      <c r="E6650" t="e">
        <v>#VALUE!</v>
      </c>
      <c r="F6650" s="37">
        <f>IF('📋 MIỂNG TNC'!A1466="","",'📋 MIỂNG TNC'!J1466)</f>
        <v/>
      </c>
      <c r="G6650" s="37">
        <f>IF('📋 MIỂNG TNC'!A1466="","",'📋 MIỂNG TNC'!K1466)</f>
        <v/>
      </c>
      <c r="H6650" s="37">
        <f>IF('📋 MIỂNG TNC'!A1466="","",'📋 MIỂNG TNC'!L1466)</f>
        <v/>
      </c>
      <c r="I6650">
        <f>IF('📋 MIỂNG TNC'!A1466="","",'📋 MIỂNG TNC'!M1466)</f>
        <v/>
      </c>
      <c r="J6650">
        <f>IF('📋 MIỂNG TNC'!A1466="","",'📋 MIỂNG TNC'!D1466)</f>
        <v/>
      </c>
      <c r="L6650">
        <f>N(L6649)+IF(AND('🔎 TRA CỨU NHANH'!$C$2&lt;&gt;"",OR(ISNUMBER(SEARCH('🔎 TRA CỨU NHANH'!$C$2,$A6650)),ISNUMBER(SEARCH('🔎 TRA CỨU NHANH'!$C$2,$B6650)))),1,0)</f>
        <v/>
      </c>
      <c r="M6650">
        <f>IF(L6650&gt;N(L6649),L6650,"")</f>
        <v/>
      </c>
    </row>
    <row r="6651">
      <c r="A6651">
        <f>IF('📋 MIỂNG TNC'!A1467="","",'📋 MIỂNG TNC'!A1467)</f>
        <v/>
      </c>
      <c r="B6651">
        <f>IF('📋 MIỂNG TNC'!A1467="","",'📋 MIỂNG TNC'!P1467)</f>
        <v/>
      </c>
      <c r="C6651">
        <f>IF('📋 MIỂNG TNC'!A1467="","","Miểng")</f>
        <v/>
      </c>
      <c r="D6651">
        <f>IF('📋 MIỂNG TNC'!A1467="","",'📋 MIỂNG TNC'!H1467)</f>
        <v/>
      </c>
      <c r="E6651" t="e">
        <v>#VALUE!</v>
      </c>
      <c r="F6651">
        <f>IF('📋 MIỂNG TNC'!A1467="","",'📋 MIỂNG TNC'!J1467)</f>
        <v/>
      </c>
      <c r="G6651">
        <f>IF('📋 MIỂNG TNC'!A1467="","",'📋 MIỂNG TNC'!K1467)</f>
        <v/>
      </c>
      <c r="H6651">
        <f>IF('📋 MIỂNG TNC'!A1467="","",'📋 MIỂNG TNC'!L1467)</f>
        <v/>
      </c>
      <c r="I6651">
        <f>IF('📋 MIỂNG TNC'!A1467="","",'📋 MIỂNG TNC'!M1467)</f>
        <v/>
      </c>
      <c r="J6651">
        <f>IF('📋 MIỂNG TNC'!A1467="","",'📋 MIỂNG TNC'!D1467)</f>
        <v/>
      </c>
      <c r="L6651">
        <f>N(L6650)+IF(AND('🔎 TRA CỨU NHANH'!$C$2&lt;&gt;"",OR(ISNUMBER(SEARCH('🔎 TRA CỨU NHANH'!$C$2,$A6651)),ISNUMBER(SEARCH('🔎 TRA CỨU NHANH'!$C$2,$B6651)))),1,0)</f>
        <v/>
      </c>
      <c r="M6651">
        <f>IF(L6651&gt;N(L6650),L6651,"")</f>
        <v/>
      </c>
    </row>
    <row r="6652">
      <c r="A6652">
        <f>IF('📋 MIỂNG TNC'!A1468="","",'📋 MIỂNG TNC'!A1468)</f>
        <v/>
      </c>
      <c r="B6652">
        <f>IF('📋 MIỂNG TNC'!A1468="","",'📋 MIỂNG TNC'!P1468)</f>
        <v/>
      </c>
      <c r="C6652">
        <f>IF('📋 MIỂNG TNC'!A1468="","","Miểng")</f>
        <v/>
      </c>
      <c r="D6652">
        <f>IF('📋 MIỂNG TNC'!A1468="","",'📋 MIỂNG TNC'!H1468)</f>
        <v/>
      </c>
      <c r="E6652" t="e">
        <v>#VALUE!</v>
      </c>
      <c r="F6652" s="37">
        <f>IF('📋 MIỂNG TNC'!A1468="","",'📋 MIỂNG TNC'!J1468)</f>
        <v/>
      </c>
      <c r="G6652" s="37">
        <f>IF('📋 MIỂNG TNC'!A1468="","",'📋 MIỂNG TNC'!K1468)</f>
        <v/>
      </c>
      <c r="H6652" s="37">
        <f>IF('📋 MIỂNG TNC'!A1468="","",'📋 MIỂNG TNC'!L1468)</f>
        <v/>
      </c>
      <c r="I6652">
        <f>IF('📋 MIỂNG TNC'!A1468="","",'📋 MIỂNG TNC'!M1468)</f>
        <v/>
      </c>
      <c r="J6652">
        <f>IF('📋 MIỂNG TNC'!A1468="","",'📋 MIỂNG TNC'!D1468)</f>
        <v/>
      </c>
      <c r="L6652">
        <f>N(L6651)+IF(AND('🔎 TRA CỨU NHANH'!$C$2&lt;&gt;"",OR(ISNUMBER(SEARCH('🔎 TRA CỨU NHANH'!$C$2,$A6652)),ISNUMBER(SEARCH('🔎 TRA CỨU NHANH'!$C$2,$B6652)))),1,0)</f>
        <v/>
      </c>
      <c r="M6652">
        <f>IF(L6652&gt;N(L6651),L6652,"")</f>
        <v/>
      </c>
    </row>
    <row r="6653">
      <c r="A6653">
        <f>IF('📋 MIỂNG TNC'!A1469="","",'📋 MIỂNG TNC'!A1469)</f>
        <v/>
      </c>
      <c r="B6653">
        <f>IF('📋 MIỂNG TNC'!A1469="","",'📋 MIỂNG TNC'!P1469)</f>
        <v/>
      </c>
      <c r="C6653">
        <f>IF('📋 MIỂNG TNC'!A1469="","","Miểng")</f>
        <v/>
      </c>
      <c r="D6653">
        <f>IF('📋 MIỂNG TNC'!A1469="","",'📋 MIỂNG TNC'!H1469)</f>
        <v/>
      </c>
      <c r="E6653" t="e">
        <v>#VALUE!</v>
      </c>
      <c r="F6653">
        <f>IF('📋 MIỂNG TNC'!A1469="","",'📋 MIỂNG TNC'!J1469)</f>
        <v/>
      </c>
      <c r="G6653">
        <f>IF('📋 MIỂNG TNC'!A1469="","",'📋 MIỂNG TNC'!K1469)</f>
        <v/>
      </c>
      <c r="H6653">
        <f>IF('📋 MIỂNG TNC'!A1469="","",'📋 MIỂNG TNC'!L1469)</f>
        <v/>
      </c>
      <c r="I6653">
        <f>IF('📋 MIỂNG TNC'!A1469="","",'📋 MIỂNG TNC'!M1469)</f>
        <v/>
      </c>
      <c r="J6653">
        <f>IF('📋 MIỂNG TNC'!A1469="","",'📋 MIỂNG TNC'!D1469)</f>
        <v/>
      </c>
      <c r="L6653">
        <f>N(L6652)+IF(AND('🔎 TRA CỨU NHANH'!$C$2&lt;&gt;"",OR(ISNUMBER(SEARCH('🔎 TRA CỨU NHANH'!$C$2,$A6653)),ISNUMBER(SEARCH('🔎 TRA CỨU NHANH'!$C$2,$B6653)))),1,0)</f>
        <v/>
      </c>
      <c r="M6653">
        <f>IF(L6653&gt;N(L6652),L6653,"")</f>
        <v/>
      </c>
    </row>
    <row r="6654">
      <c r="A6654">
        <f>IF('📋 MIỂNG TNC'!A1470="","",'📋 MIỂNG TNC'!A1470)</f>
        <v/>
      </c>
      <c r="B6654">
        <f>IF('📋 MIỂNG TNC'!A1470="","",'📋 MIỂNG TNC'!P1470)</f>
        <v/>
      </c>
      <c r="C6654">
        <f>IF('📋 MIỂNG TNC'!A1470="","","Miểng")</f>
        <v/>
      </c>
      <c r="D6654">
        <f>IF('📋 MIỂNG TNC'!A1470="","",'📋 MIỂNG TNC'!H1470)</f>
        <v/>
      </c>
      <c r="E6654" t="e">
        <v>#VALUE!</v>
      </c>
      <c r="F6654">
        <f>IF('📋 MIỂNG TNC'!A1470="","",'📋 MIỂNG TNC'!J1470)</f>
        <v/>
      </c>
      <c r="G6654">
        <f>IF('📋 MIỂNG TNC'!A1470="","",'📋 MIỂNG TNC'!K1470)</f>
        <v/>
      </c>
      <c r="H6654">
        <f>IF('📋 MIỂNG TNC'!A1470="","",'📋 MIỂNG TNC'!L1470)</f>
        <v/>
      </c>
      <c r="I6654">
        <f>IF('📋 MIỂNG TNC'!A1470="","",'📋 MIỂNG TNC'!M1470)</f>
        <v/>
      </c>
      <c r="J6654">
        <f>IF('📋 MIỂNG TNC'!A1470="","",'📋 MIỂNG TNC'!D1470)</f>
        <v/>
      </c>
      <c r="L6654">
        <f>N(L6653)+IF(AND('🔎 TRA CỨU NHANH'!$C$2&lt;&gt;"",OR(ISNUMBER(SEARCH('🔎 TRA CỨU NHANH'!$C$2,$A6654)),ISNUMBER(SEARCH('🔎 TRA CỨU NHANH'!$C$2,$B6654)))),1,0)</f>
        <v/>
      </c>
      <c r="M6654">
        <f>IF(L6654&gt;N(L6653),L6654,"")</f>
        <v/>
      </c>
    </row>
    <row r="6655">
      <c r="A6655">
        <f>IF('📋 MIỂNG TNC'!A1471="","",'📋 MIỂNG TNC'!A1471)</f>
        <v/>
      </c>
      <c r="B6655">
        <f>IF('📋 MIỂNG TNC'!A1471="","",'📋 MIỂNG TNC'!P1471)</f>
        <v/>
      </c>
      <c r="C6655">
        <f>IF('📋 MIỂNG TNC'!A1471="","","Miểng")</f>
        <v/>
      </c>
      <c r="D6655">
        <f>IF('📋 MIỂNG TNC'!A1471="","",'📋 MIỂNG TNC'!H1471)</f>
        <v/>
      </c>
      <c r="E6655" t="e">
        <v>#VALUE!</v>
      </c>
      <c r="F6655">
        <f>IF('📋 MIỂNG TNC'!A1471="","",'📋 MIỂNG TNC'!J1471)</f>
        <v/>
      </c>
      <c r="G6655">
        <f>IF('📋 MIỂNG TNC'!A1471="","",'📋 MIỂNG TNC'!K1471)</f>
        <v/>
      </c>
      <c r="H6655">
        <f>IF('📋 MIỂNG TNC'!A1471="","",'📋 MIỂNG TNC'!L1471)</f>
        <v/>
      </c>
      <c r="I6655">
        <f>IF('📋 MIỂNG TNC'!A1471="","",'📋 MIỂNG TNC'!M1471)</f>
        <v/>
      </c>
      <c r="J6655">
        <f>IF('📋 MIỂNG TNC'!A1471="","",'📋 MIỂNG TNC'!D1471)</f>
        <v/>
      </c>
      <c r="L6655">
        <f>N(L6654)+IF(AND('🔎 TRA CỨU NHANH'!$C$2&lt;&gt;"",OR(ISNUMBER(SEARCH('🔎 TRA CỨU NHANH'!$C$2,$A6655)),ISNUMBER(SEARCH('🔎 TRA CỨU NHANH'!$C$2,$B6655)))),1,0)</f>
        <v/>
      </c>
      <c r="M6655">
        <f>IF(L6655&gt;N(L6654),L6655,"")</f>
        <v/>
      </c>
    </row>
    <row r="6656">
      <c r="A6656">
        <f>IF('📋 MIỂNG TNC'!A1472="","",'📋 MIỂNG TNC'!A1472)</f>
        <v/>
      </c>
      <c r="B6656">
        <f>IF('📋 MIỂNG TNC'!A1472="","",'📋 MIỂNG TNC'!P1472)</f>
        <v/>
      </c>
      <c r="C6656">
        <f>IF('📋 MIỂNG TNC'!A1472="","","Miểng")</f>
        <v/>
      </c>
      <c r="D6656">
        <f>IF('📋 MIỂNG TNC'!A1472="","",'📋 MIỂNG TNC'!H1472)</f>
        <v/>
      </c>
      <c r="E6656" t="e">
        <v>#VALUE!</v>
      </c>
      <c r="F6656">
        <f>IF('📋 MIỂNG TNC'!A1472="","",'📋 MIỂNG TNC'!J1472)</f>
        <v/>
      </c>
      <c r="G6656">
        <f>IF('📋 MIỂNG TNC'!A1472="","",'📋 MIỂNG TNC'!K1472)</f>
        <v/>
      </c>
      <c r="H6656">
        <f>IF('📋 MIỂNG TNC'!A1472="","",'📋 MIỂNG TNC'!L1472)</f>
        <v/>
      </c>
      <c r="I6656">
        <f>IF('📋 MIỂNG TNC'!A1472="","",'📋 MIỂNG TNC'!M1472)</f>
        <v/>
      </c>
      <c r="J6656">
        <f>IF('📋 MIỂNG TNC'!A1472="","",'📋 MIỂNG TNC'!D1472)</f>
        <v/>
      </c>
      <c r="L6656">
        <f>N(L6655)+IF(AND('🔎 TRA CỨU NHANH'!$C$2&lt;&gt;"",OR(ISNUMBER(SEARCH('🔎 TRA CỨU NHANH'!$C$2,$A6656)),ISNUMBER(SEARCH('🔎 TRA CỨU NHANH'!$C$2,$B6656)))),1,0)</f>
        <v/>
      </c>
      <c r="M6656">
        <f>IF(L6656&gt;N(L6655),L6656,"")</f>
        <v/>
      </c>
    </row>
    <row r="6657">
      <c r="A6657">
        <f>IF('📋 MIỂNG TNC'!A1473="","",'📋 MIỂNG TNC'!A1473)</f>
        <v/>
      </c>
      <c r="B6657">
        <f>IF('📋 MIỂNG TNC'!A1473="","",'📋 MIỂNG TNC'!P1473)</f>
        <v/>
      </c>
      <c r="C6657">
        <f>IF('📋 MIỂNG TNC'!A1473="","","Miểng")</f>
        <v/>
      </c>
      <c r="D6657">
        <f>IF('📋 MIỂNG TNC'!A1473="","",'📋 MIỂNG TNC'!H1473)</f>
        <v/>
      </c>
      <c r="E6657" t="e">
        <v>#VALUE!</v>
      </c>
      <c r="F6657" s="37">
        <f>IF('📋 MIỂNG TNC'!A1473="","",'📋 MIỂNG TNC'!J1473)</f>
        <v/>
      </c>
      <c r="G6657" s="37">
        <f>IF('📋 MIỂNG TNC'!A1473="","",'📋 MIỂNG TNC'!K1473)</f>
        <v/>
      </c>
      <c r="H6657" s="37">
        <f>IF('📋 MIỂNG TNC'!A1473="","",'📋 MIỂNG TNC'!L1473)</f>
        <v/>
      </c>
      <c r="I6657">
        <f>IF('📋 MIỂNG TNC'!A1473="","",'📋 MIỂNG TNC'!M1473)</f>
        <v/>
      </c>
      <c r="J6657">
        <f>IF('📋 MIỂNG TNC'!A1473="","",'📋 MIỂNG TNC'!D1473)</f>
        <v/>
      </c>
      <c r="L6657">
        <f>N(L6656)+IF(AND('🔎 TRA CỨU NHANH'!$C$2&lt;&gt;"",OR(ISNUMBER(SEARCH('🔎 TRA CỨU NHANH'!$C$2,$A6657)),ISNUMBER(SEARCH('🔎 TRA CỨU NHANH'!$C$2,$B6657)))),1,0)</f>
        <v/>
      </c>
      <c r="M6657">
        <f>IF(L6657&gt;N(L6656),L6657,"")</f>
        <v/>
      </c>
    </row>
    <row r="6658">
      <c r="A6658">
        <f>IF('📋 MIỂNG TNC'!A1474="","",'📋 MIỂNG TNC'!A1474)</f>
        <v/>
      </c>
      <c r="B6658">
        <f>IF('📋 MIỂNG TNC'!A1474="","",'📋 MIỂNG TNC'!P1474)</f>
        <v/>
      </c>
      <c r="C6658">
        <f>IF('📋 MIỂNG TNC'!A1474="","","Miểng")</f>
        <v/>
      </c>
      <c r="D6658">
        <f>IF('📋 MIỂNG TNC'!A1474="","",'📋 MIỂNG TNC'!H1474)</f>
        <v/>
      </c>
      <c r="E6658" t="e">
        <v>#VALUE!</v>
      </c>
      <c r="F6658">
        <f>IF('📋 MIỂNG TNC'!A1474="","",'📋 MIỂNG TNC'!J1474)</f>
        <v/>
      </c>
      <c r="G6658">
        <f>IF('📋 MIỂNG TNC'!A1474="","",'📋 MIỂNG TNC'!K1474)</f>
        <v/>
      </c>
      <c r="H6658">
        <f>IF('📋 MIỂNG TNC'!A1474="","",'📋 MIỂNG TNC'!L1474)</f>
        <v/>
      </c>
      <c r="I6658">
        <f>IF('📋 MIỂNG TNC'!A1474="","",'📋 MIỂNG TNC'!M1474)</f>
        <v/>
      </c>
      <c r="J6658">
        <f>IF('📋 MIỂNG TNC'!A1474="","",'📋 MIỂNG TNC'!D1474)</f>
        <v/>
      </c>
      <c r="L6658">
        <f>N(L6657)+IF(AND('🔎 TRA CỨU NHANH'!$C$2&lt;&gt;"",OR(ISNUMBER(SEARCH('🔎 TRA CỨU NHANH'!$C$2,$A6658)),ISNUMBER(SEARCH('🔎 TRA CỨU NHANH'!$C$2,$B6658)))),1,0)</f>
        <v/>
      </c>
      <c r="M6658">
        <f>IF(L6658&gt;N(L6657),L6658,"")</f>
        <v/>
      </c>
    </row>
    <row r="6659">
      <c r="A6659">
        <f>IF('📋 MIỂNG TNC'!A1475="","",'📋 MIỂNG TNC'!A1475)</f>
        <v/>
      </c>
      <c r="B6659">
        <f>IF('📋 MIỂNG TNC'!A1475="","",'📋 MIỂNG TNC'!P1475)</f>
        <v/>
      </c>
      <c r="C6659">
        <f>IF('📋 MIỂNG TNC'!A1475="","","Miểng")</f>
        <v/>
      </c>
      <c r="D6659">
        <f>IF('📋 MIỂNG TNC'!A1475="","",'📋 MIỂNG TNC'!H1475)</f>
        <v/>
      </c>
      <c r="E6659" t="e">
        <v>#VALUE!</v>
      </c>
      <c r="F6659">
        <f>IF('📋 MIỂNG TNC'!A1475="","",'📋 MIỂNG TNC'!J1475)</f>
        <v/>
      </c>
      <c r="G6659">
        <f>IF('📋 MIỂNG TNC'!A1475="","",'📋 MIỂNG TNC'!K1475)</f>
        <v/>
      </c>
      <c r="H6659">
        <f>IF('📋 MIỂNG TNC'!A1475="","",'📋 MIỂNG TNC'!L1475)</f>
        <v/>
      </c>
      <c r="I6659">
        <f>IF('📋 MIỂNG TNC'!A1475="","",'📋 MIỂNG TNC'!M1475)</f>
        <v/>
      </c>
      <c r="J6659">
        <f>IF('📋 MIỂNG TNC'!A1475="","",'📋 MIỂNG TNC'!D1475)</f>
        <v/>
      </c>
      <c r="L6659">
        <f>N(L6658)+IF(AND('🔎 TRA CỨU NHANH'!$C$2&lt;&gt;"",OR(ISNUMBER(SEARCH('🔎 TRA CỨU NHANH'!$C$2,$A6659)),ISNUMBER(SEARCH('🔎 TRA CỨU NHANH'!$C$2,$B6659)))),1,0)</f>
        <v/>
      </c>
      <c r="M6659">
        <f>IF(L6659&gt;N(L6658),L6659,"")</f>
        <v/>
      </c>
    </row>
    <row r="6660">
      <c r="A6660">
        <f>IF('📋 MIỂNG TNC'!A1476="","",'📋 MIỂNG TNC'!A1476)</f>
        <v/>
      </c>
      <c r="B6660">
        <f>IF('📋 MIỂNG TNC'!A1476="","",'📋 MIỂNG TNC'!P1476)</f>
        <v/>
      </c>
      <c r="C6660">
        <f>IF('📋 MIỂNG TNC'!A1476="","","Miểng")</f>
        <v/>
      </c>
      <c r="D6660">
        <f>IF('📋 MIỂNG TNC'!A1476="","",'📋 MIỂNG TNC'!H1476)</f>
        <v/>
      </c>
      <c r="E6660" t="e">
        <v>#VALUE!</v>
      </c>
      <c r="F6660" s="37">
        <f>IF('📋 MIỂNG TNC'!A1476="","",'📋 MIỂNG TNC'!J1476)</f>
        <v/>
      </c>
      <c r="G6660" s="37">
        <f>IF('📋 MIỂNG TNC'!A1476="","",'📋 MIỂNG TNC'!K1476)</f>
        <v/>
      </c>
      <c r="H6660" s="37">
        <f>IF('📋 MIỂNG TNC'!A1476="","",'📋 MIỂNG TNC'!L1476)</f>
        <v/>
      </c>
      <c r="I6660">
        <f>IF('📋 MIỂNG TNC'!A1476="","",'📋 MIỂNG TNC'!M1476)</f>
        <v/>
      </c>
      <c r="J6660">
        <f>IF('📋 MIỂNG TNC'!A1476="","",'📋 MIỂNG TNC'!D1476)</f>
        <v/>
      </c>
      <c r="L6660">
        <f>N(L6659)+IF(AND('🔎 TRA CỨU NHANH'!$C$2&lt;&gt;"",OR(ISNUMBER(SEARCH('🔎 TRA CỨU NHANH'!$C$2,$A6660)),ISNUMBER(SEARCH('🔎 TRA CỨU NHANH'!$C$2,$B6660)))),1,0)</f>
        <v/>
      </c>
      <c r="M6660">
        <f>IF(L6660&gt;N(L6659),L6660,"")</f>
        <v/>
      </c>
    </row>
    <row r="6661">
      <c r="A6661">
        <f>IF('📋 MIỂNG TNC'!A1477="","",'📋 MIỂNG TNC'!A1477)</f>
        <v/>
      </c>
      <c r="B6661">
        <f>IF('📋 MIỂNG TNC'!A1477="","",'📋 MIỂNG TNC'!P1477)</f>
        <v/>
      </c>
      <c r="C6661">
        <f>IF('📋 MIỂNG TNC'!A1477="","","Miểng")</f>
        <v/>
      </c>
      <c r="D6661">
        <f>IF('📋 MIỂNG TNC'!A1477="","",'📋 MIỂNG TNC'!H1477)</f>
        <v/>
      </c>
      <c r="E6661" t="e">
        <v>#VALUE!</v>
      </c>
      <c r="F6661">
        <f>IF('📋 MIỂNG TNC'!A1477="","",'📋 MIỂNG TNC'!J1477)</f>
        <v/>
      </c>
      <c r="G6661">
        <f>IF('📋 MIỂNG TNC'!A1477="","",'📋 MIỂNG TNC'!K1477)</f>
        <v/>
      </c>
      <c r="H6661">
        <f>IF('📋 MIỂNG TNC'!A1477="","",'📋 MIỂNG TNC'!L1477)</f>
        <v/>
      </c>
      <c r="I6661">
        <f>IF('📋 MIỂNG TNC'!A1477="","",'📋 MIỂNG TNC'!M1477)</f>
        <v/>
      </c>
      <c r="J6661">
        <f>IF('📋 MIỂNG TNC'!A1477="","",'📋 MIỂNG TNC'!D1477)</f>
        <v/>
      </c>
      <c r="L6661">
        <f>N(L6660)+IF(AND('🔎 TRA CỨU NHANH'!$C$2&lt;&gt;"",OR(ISNUMBER(SEARCH('🔎 TRA CỨU NHANH'!$C$2,$A6661)),ISNUMBER(SEARCH('🔎 TRA CỨU NHANH'!$C$2,$B6661)))),1,0)</f>
        <v/>
      </c>
      <c r="M6661">
        <f>IF(L6661&gt;N(L6660),L6661,"")</f>
        <v/>
      </c>
    </row>
    <row r="6662">
      <c r="A6662">
        <f>IF('📋 MIỂNG TNC'!A1478="","",'📋 MIỂNG TNC'!A1478)</f>
        <v/>
      </c>
      <c r="B6662">
        <f>IF('📋 MIỂNG TNC'!A1478="","",'📋 MIỂNG TNC'!P1478)</f>
        <v/>
      </c>
      <c r="C6662">
        <f>IF('📋 MIỂNG TNC'!A1478="","","Miểng")</f>
        <v/>
      </c>
      <c r="D6662">
        <f>IF('📋 MIỂNG TNC'!A1478="","",'📋 MIỂNG TNC'!H1478)</f>
        <v/>
      </c>
      <c r="E6662" t="e">
        <v>#VALUE!</v>
      </c>
      <c r="F6662">
        <f>IF('📋 MIỂNG TNC'!A1478="","",'📋 MIỂNG TNC'!J1478)</f>
        <v/>
      </c>
      <c r="G6662">
        <f>IF('📋 MIỂNG TNC'!A1478="","",'📋 MIỂNG TNC'!K1478)</f>
        <v/>
      </c>
      <c r="H6662">
        <f>IF('📋 MIỂNG TNC'!A1478="","",'📋 MIỂNG TNC'!L1478)</f>
        <v/>
      </c>
      <c r="I6662">
        <f>IF('📋 MIỂNG TNC'!A1478="","",'📋 MIỂNG TNC'!M1478)</f>
        <v/>
      </c>
      <c r="J6662">
        <f>IF('📋 MIỂNG TNC'!A1478="","",'📋 MIỂNG TNC'!D1478)</f>
        <v/>
      </c>
      <c r="L6662">
        <f>N(L6661)+IF(AND('🔎 TRA CỨU NHANH'!$C$2&lt;&gt;"",OR(ISNUMBER(SEARCH('🔎 TRA CỨU NHANH'!$C$2,$A6662)),ISNUMBER(SEARCH('🔎 TRA CỨU NHANH'!$C$2,$B6662)))),1,0)</f>
        <v/>
      </c>
      <c r="M6662">
        <f>IF(L6662&gt;N(L6661),L6662,"")</f>
        <v/>
      </c>
    </row>
    <row r="6663">
      <c r="A6663">
        <f>IF('📋 MIỂNG TNC'!A1479="","",'📋 MIỂNG TNC'!A1479)</f>
        <v/>
      </c>
      <c r="B6663">
        <f>IF('📋 MIỂNG TNC'!A1479="","",'📋 MIỂNG TNC'!P1479)</f>
        <v/>
      </c>
      <c r="C6663">
        <f>IF('📋 MIỂNG TNC'!A1479="","","Miểng")</f>
        <v/>
      </c>
      <c r="D6663">
        <f>IF('📋 MIỂNG TNC'!A1479="","",'📋 MIỂNG TNC'!H1479)</f>
        <v/>
      </c>
      <c r="E6663" t="e">
        <v>#VALUE!</v>
      </c>
      <c r="F6663">
        <f>IF('📋 MIỂNG TNC'!A1479="","",'📋 MIỂNG TNC'!J1479)</f>
        <v/>
      </c>
      <c r="G6663">
        <f>IF('📋 MIỂNG TNC'!A1479="","",'📋 MIỂNG TNC'!K1479)</f>
        <v/>
      </c>
      <c r="H6663">
        <f>IF('📋 MIỂNG TNC'!A1479="","",'📋 MIỂNG TNC'!L1479)</f>
        <v/>
      </c>
      <c r="I6663">
        <f>IF('📋 MIỂNG TNC'!A1479="","",'📋 MIỂNG TNC'!M1479)</f>
        <v/>
      </c>
      <c r="J6663">
        <f>IF('📋 MIỂNG TNC'!A1479="","",'📋 MIỂNG TNC'!D1479)</f>
        <v/>
      </c>
      <c r="L6663">
        <f>N(L6662)+IF(AND('🔎 TRA CỨU NHANH'!$C$2&lt;&gt;"",OR(ISNUMBER(SEARCH('🔎 TRA CỨU NHANH'!$C$2,$A6663)),ISNUMBER(SEARCH('🔎 TRA CỨU NHANH'!$C$2,$B6663)))),1,0)</f>
        <v/>
      </c>
      <c r="M6663">
        <f>IF(L6663&gt;N(L6662),L6663,"")</f>
        <v/>
      </c>
    </row>
    <row r="6664">
      <c r="A6664">
        <f>IF('📋 MIỂNG TNC'!A1480="","",'📋 MIỂNG TNC'!A1480)</f>
        <v/>
      </c>
      <c r="B6664">
        <f>IF('📋 MIỂNG TNC'!A1480="","",'📋 MIỂNG TNC'!P1480)</f>
        <v/>
      </c>
      <c r="C6664">
        <f>IF('📋 MIỂNG TNC'!A1480="","","Miểng")</f>
        <v/>
      </c>
      <c r="D6664">
        <f>IF('📋 MIỂNG TNC'!A1480="","",'📋 MIỂNG TNC'!H1480)</f>
        <v/>
      </c>
      <c r="E6664" t="e">
        <v>#VALUE!</v>
      </c>
      <c r="F6664">
        <f>IF('📋 MIỂNG TNC'!A1480="","",'📋 MIỂNG TNC'!J1480)</f>
        <v/>
      </c>
      <c r="G6664">
        <f>IF('📋 MIỂNG TNC'!A1480="","",'📋 MIỂNG TNC'!K1480)</f>
        <v/>
      </c>
      <c r="H6664">
        <f>IF('📋 MIỂNG TNC'!A1480="","",'📋 MIỂNG TNC'!L1480)</f>
        <v/>
      </c>
      <c r="I6664">
        <f>IF('📋 MIỂNG TNC'!A1480="","",'📋 MIỂNG TNC'!M1480)</f>
        <v/>
      </c>
      <c r="J6664">
        <f>IF('📋 MIỂNG TNC'!A1480="","",'📋 MIỂNG TNC'!D1480)</f>
        <v/>
      </c>
      <c r="L6664">
        <f>N(L6663)+IF(AND('🔎 TRA CỨU NHANH'!$C$2&lt;&gt;"",OR(ISNUMBER(SEARCH('🔎 TRA CỨU NHANH'!$C$2,$A6664)),ISNUMBER(SEARCH('🔎 TRA CỨU NHANH'!$C$2,$B6664)))),1,0)</f>
        <v/>
      </c>
      <c r="M6664">
        <f>IF(L6664&gt;N(L6663),L6664,"")</f>
        <v/>
      </c>
    </row>
    <row r="6665">
      <c r="A6665">
        <f>IF('📋 MIỂNG TNC'!A1481="","",'📋 MIỂNG TNC'!A1481)</f>
        <v/>
      </c>
      <c r="B6665">
        <f>IF('📋 MIỂNG TNC'!A1481="","",'📋 MIỂNG TNC'!P1481)</f>
        <v/>
      </c>
      <c r="C6665">
        <f>IF('📋 MIỂNG TNC'!A1481="","","Miểng")</f>
        <v/>
      </c>
      <c r="D6665">
        <f>IF('📋 MIỂNG TNC'!A1481="","",'📋 MIỂNG TNC'!H1481)</f>
        <v/>
      </c>
      <c r="E6665" t="e">
        <v>#VALUE!</v>
      </c>
      <c r="F6665">
        <f>IF('📋 MIỂNG TNC'!A1481="","",'📋 MIỂNG TNC'!J1481)</f>
        <v/>
      </c>
      <c r="G6665">
        <f>IF('📋 MIỂNG TNC'!A1481="","",'📋 MIỂNG TNC'!K1481)</f>
        <v/>
      </c>
      <c r="H6665">
        <f>IF('📋 MIỂNG TNC'!A1481="","",'📋 MIỂNG TNC'!L1481)</f>
        <v/>
      </c>
      <c r="I6665">
        <f>IF('📋 MIỂNG TNC'!A1481="","",'📋 MIỂNG TNC'!M1481)</f>
        <v/>
      </c>
      <c r="J6665">
        <f>IF('📋 MIỂNG TNC'!A1481="","",'📋 MIỂNG TNC'!D1481)</f>
        <v/>
      </c>
      <c r="L6665">
        <f>N(L6664)+IF(AND('🔎 TRA CỨU NHANH'!$C$2&lt;&gt;"",OR(ISNUMBER(SEARCH('🔎 TRA CỨU NHANH'!$C$2,$A6665)),ISNUMBER(SEARCH('🔎 TRA CỨU NHANH'!$C$2,$B6665)))),1,0)</f>
        <v/>
      </c>
      <c r="M6665">
        <f>IF(L6665&gt;N(L6664),L6665,"")</f>
        <v/>
      </c>
    </row>
    <row r="6666">
      <c r="A6666">
        <f>IF('📋 MIỂNG TNC'!A1482="","",'📋 MIỂNG TNC'!A1482)</f>
        <v/>
      </c>
      <c r="B6666">
        <f>IF('📋 MIỂNG TNC'!A1482="","",'📋 MIỂNG TNC'!P1482)</f>
        <v/>
      </c>
      <c r="C6666">
        <f>IF('📋 MIỂNG TNC'!A1482="","","Miểng")</f>
        <v/>
      </c>
      <c r="D6666">
        <f>IF('📋 MIỂNG TNC'!A1482="","",'📋 MIỂNG TNC'!H1482)</f>
        <v/>
      </c>
      <c r="E6666" t="e">
        <v>#VALUE!</v>
      </c>
      <c r="F6666">
        <f>IF('📋 MIỂNG TNC'!A1482="","",'📋 MIỂNG TNC'!J1482)</f>
        <v/>
      </c>
      <c r="G6666">
        <f>IF('📋 MIỂNG TNC'!A1482="","",'📋 MIỂNG TNC'!K1482)</f>
        <v/>
      </c>
      <c r="H6666">
        <f>IF('📋 MIỂNG TNC'!A1482="","",'📋 MIỂNG TNC'!L1482)</f>
        <v/>
      </c>
      <c r="I6666">
        <f>IF('📋 MIỂNG TNC'!A1482="","",'📋 MIỂNG TNC'!M1482)</f>
        <v/>
      </c>
      <c r="J6666">
        <f>IF('📋 MIỂNG TNC'!A1482="","",'📋 MIỂNG TNC'!D1482)</f>
        <v/>
      </c>
      <c r="L6666">
        <f>N(L6665)+IF(AND('🔎 TRA CỨU NHANH'!$C$2&lt;&gt;"",OR(ISNUMBER(SEARCH('🔎 TRA CỨU NHANH'!$C$2,$A6666)),ISNUMBER(SEARCH('🔎 TRA CỨU NHANH'!$C$2,$B6666)))),1,0)</f>
        <v/>
      </c>
      <c r="M6666">
        <f>IF(L6666&gt;N(L6665),L6666,"")</f>
        <v/>
      </c>
    </row>
    <row r="6667">
      <c r="A6667">
        <f>IF('📋 MIỂNG TNC'!A1483="","",'📋 MIỂNG TNC'!A1483)</f>
        <v/>
      </c>
      <c r="B6667">
        <f>IF('📋 MIỂNG TNC'!A1483="","",'📋 MIỂNG TNC'!P1483)</f>
        <v/>
      </c>
      <c r="C6667">
        <f>IF('📋 MIỂNG TNC'!A1483="","","Miểng")</f>
        <v/>
      </c>
      <c r="D6667">
        <f>IF('📋 MIỂNG TNC'!A1483="","",'📋 MIỂNG TNC'!H1483)</f>
        <v/>
      </c>
      <c r="E6667" t="e">
        <v>#VALUE!</v>
      </c>
      <c r="F6667">
        <f>IF('📋 MIỂNG TNC'!A1483="","",'📋 MIỂNG TNC'!J1483)</f>
        <v/>
      </c>
      <c r="G6667">
        <f>IF('📋 MIỂNG TNC'!A1483="","",'📋 MIỂNG TNC'!K1483)</f>
        <v/>
      </c>
      <c r="H6667">
        <f>IF('📋 MIỂNG TNC'!A1483="","",'📋 MIỂNG TNC'!L1483)</f>
        <v/>
      </c>
      <c r="I6667">
        <f>IF('📋 MIỂNG TNC'!A1483="","",'📋 MIỂNG TNC'!M1483)</f>
        <v/>
      </c>
      <c r="J6667">
        <f>IF('📋 MIỂNG TNC'!A1483="","",'📋 MIỂNG TNC'!D1483)</f>
        <v/>
      </c>
      <c r="L6667">
        <f>N(L6666)+IF(AND('🔎 TRA CỨU NHANH'!$C$2&lt;&gt;"",OR(ISNUMBER(SEARCH('🔎 TRA CỨU NHANH'!$C$2,$A6667)),ISNUMBER(SEARCH('🔎 TRA CỨU NHANH'!$C$2,$B6667)))),1,0)</f>
        <v/>
      </c>
      <c r="M6667">
        <f>IF(L6667&gt;N(L6666),L6667,"")</f>
        <v/>
      </c>
    </row>
    <row r="6668">
      <c r="A6668">
        <f>IF('📋 MIỂNG TNC'!A1484="","",'📋 MIỂNG TNC'!A1484)</f>
        <v/>
      </c>
      <c r="B6668">
        <f>IF('📋 MIỂNG TNC'!A1484="","",'📋 MIỂNG TNC'!P1484)</f>
        <v/>
      </c>
      <c r="C6668">
        <f>IF('📋 MIỂNG TNC'!A1484="","","Miểng")</f>
        <v/>
      </c>
      <c r="D6668">
        <f>IF('📋 MIỂNG TNC'!A1484="","",'📋 MIỂNG TNC'!H1484)</f>
        <v/>
      </c>
      <c r="E6668" t="e">
        <v>#VALUE!</v>
      </c>
      <c r="F6668">
        <f>IF('📋 MIỂNG TNC'!A1484="","",'📋 MIỂNG TNC'!J1484)</f>
        <v/>
      </c>
      <c r="G6668">
        <f>IF('📋 MIỂNG TNC'!A1484="","",'📋 MIỂNG TNC'!K1484)</f>
        <v/>
      </c>
      <c r="H6668">
        <f>IF('📋 MIỂNG TNC'!A1484="","",'📋 MIỂNG TNC'!L1484)</f>
        <v/>
      </c>
      <c r="I6668">
        <f>IF('📋 MIỂNG TNC'!A1484="","",'📋 MIỂNG TNC'!M1484)</f>
        <v/>
      </c>
      <c r="J6668">
        <f>IF('📋 MIỂNG TNC'!A1484="","",'📋 MIỂNG TNC'!D1484)</f>
        <v/>
      </c>
      <c r="L6668">
        <f>N(L6667)+IF(AND('🔎 TRA CỨU NHANH'!$C$2&lt;&gt;"",OR(ISNUMBER(SEARCH('🔎 TRA CỨU NHANH'!$C$2,$A6668)),ISNUMBER(SEARCH('🔎 TRA CỨU NHANH'!$C$2,$B6668)))),1,0)</f>
        <v/>
      </c>
      <c r="M6668">
        <f>IF(L6668&gt;N(L6667),L6668,"")</f>
        <v/>
      </c>
    </row>
    <row r="6669">
      <c r="A6669">
        <f>IF('📋 MIỂNG TNC'!A1485="","",'📋 MIỂNG TNC'!A1485)</f>
        <v/>
      </c>
      <c r="B6669">
        <f>IF('📋 MIỂNG TNC'!A1485="","",'📋 MIỂNG TNC'!P1485)</f>
        <v/>
      </c>
      <c r="C6669">
        <f>IF('📋 MIỂNG TNC'!A1485="","","Miểng")</f>
        <v/>
      </c>
      <c r="D6669">
        <f>IF('📋 MIỂNG TNC'!A1485="","",'📋 MIỂNG TNC'!H1485)</f>
        <v/>
      </c>
      <c r="E6669" t="e">
        <v>#VALUE!</v>
      </c>
      <c r="F6669">
        <f>IF('📋 MIỂNG TNC'!A1485="","",'📋 MIỂNG TNC'!J1485)</f>
        <v/>
      </c>
      <c r="G6669">
        <f>IF('📋 MIỂNG TNC'!A1485="","",'📋 MIỂNG TNC'!K1485)</f>
        <v/>
      </c>
      <c r="H6669">
        <f>IF('📋 MIỂNG TNC'!A1485="","",'📋 MIỂNG TNC'!L1485)</f>
        <v/>
      </c>
      <c r="I6669">
        <f>IF('📋 MIỂNG TNC'!A1485="","",'📋 MIỂNG TNC'!M1485)</f>
        <v/>
      </c>
      <c r="J6669">
        <f>IF('📋 MIỂNG TNC'!A1485="","",'📋 MIỂNG TNC'!D1485)</f>
        <v/>
      </c>
      <c r="L6669">
        <f>N(L6668)+IF(AND('🔎 TRA CỨU NHANH'!$C$2&lt;&gt;"",OR(ISNUMBER(SEARCH('🔎 TRA CỨU NHANH'!$C$2,$A6669)),ISNUMBER(SEARCH('🔎 TRA CỨU NHANH'!$C$2,$B6669)))),1,0)</f>
        <v/>
      </c>
      <c r="M6669">
        <f>IF(L6669&gt;N(L6668),L6669,"")</f>
        <v/>
      </c>
    </row>
    <row r="6670">
      <c r="A6670">
        <f>IF('📋 MIỂNG TNC'!A1486="","",'📋 MIỂNG TNC'!A1486)</f>
        <v/>
      </c>
      <c r="B6670">
        <f>IF('📋 MIỂNG TNC'!A1486="","",'📋 MIỂNG TNC'!P1486)</f>
        <v/>
      </c>
      <c r="C6670">
        <f>IF('📋 MIỂNG TNC'!A1486="","","Miểng")</f>
        <v/>
      </c>
      <c r="D6670">
        <f>IF('📋 MIỂNG TNC'!A1486="","",'📋 MIỂNG TNC'!H1486)</f>
        <v/>
      </c>
      <c r="E6670" t="e">
        <v>#VALUE!</v>
      </c>
      <c r="F6670">
        <f>IF('📋 MIỂNG TNC'!A1486="","",'📋 MIỂNG TNC'!J1486)</f>
        <v/>
      </c>
      <c r="G6670">
        <f>IF('📋 MIỂNG TNC'!A1486="","",'📋 MIỂNG TNC'!K1486)</f>
        <v/>
      </c>
      <c r="H6670">
        <f>IF('📋 MIỂNG TNC'!A1486="","",'📋 MIỂNG TNC'!L1486)</f>
        <v/>
      </c>
      <c r="I6670">
        <f>IF('📋 MIỂNG TNC'!A1486="","",'📋 MIỂNG TNC'!M1486)</f>
        <v/>
      </c>
      <c r="J6670">
        <f>IF('📋 MIỂNG TNC'!A1486="","",'📋 MIỂNG TNC'!D1486)</f>
        <v/>
      </c>
      <c r="L6670">
        <f>N(L6669)+IF(AND('🔎 TRA CỨU NHANH'!$C$2&lt;&gt;"",OR(ISNUMBER(SEARCH('🔎 TRA CỨU NHANH'!$C$2,$A6670)),ISNUMBER(SEARCH('🔎 TRA CỨU NHANH'!$C$2,$B6670)))),1,0)</f>
        <v/>
      </c>
      <c r="M6670">
        <f>IF(L6670&gt;N(L6669),L6670,"")</f>
        <v/>
      </c>
    </row>
    <row r="6671">
      <c r="A6671">
        <f>IF('📋 MIỂNG TNC'!A1487="","",'📋 MIỂNG TNC'!A1487)</f>
        <v/>
      </c>
      <c r="B6671">
        <f>IF('📋 MIỂNG TNC'!A1487="","",'📋 MIỂNG TNC'!P1487)</f>
        <v/>
      </c>
      <c r="C6671">
        <f>IF('📋 MIỂNG TNC'!A1487="","","Miểng")</f>
        <v/>
      </c>
      <c r="D6671">
        <f>IF('📋 MIỂNG TNC'!A1487="","",'📋 MIỂNG TNC'!H1487)</f>
        <v/>
      </c>
      <c r="E6671" t="e">
        <v>#VALUE!</v>
      </c>
      <c r="F6671" s="37">
        <f>IF('📋 MIỂNG TNC'!A1487="","",'📋 MIỂNG TNC'!J1487)</f>
        <v/>
      </c>
      <c r="G6671" s="37">
        <f>IF('📋 MIỂNG TNC'!A1487="","",'📋 MIỂNG TNC'!K1487)</f>
        <v/>
      </c>
      <c r="H6671" s="37">
        <f>IF('📋 MIỂNG TNC'!A1487="","",'📋 MIỂNG TNC'!L1487)</f>
        <v/>
      </c>
      <c r="I6671">
        <f>IF('📋 MIỂNG TNC'!A1487="","",'📋 MIỂNG TNC'!M1487)</f>
        <v/>
      </c>
      <c r="J6671">
        <f>IF('📋 MIỂNG TNC'!A1487="","",'📋 MIỂNG TNC'!D1487)</f>
        <v/>
      </c>
      <c r="L6671">
        <f>N(L6670)+IF(AND('🔎 TRA CỨU NHANH'!$C$2&lt;&gt;"",OR(ISNUMBER(SEARCH('🔎 TRA CỨU NHANH'!$C$2,$A6671)),ISNUMBER(SEARCH('🔎 TRA CỨU NHANH'!$C$2,$B6671)))),1,0)</f>
        <v/>
      </c>
      <c r="M6671">
        <f>IF(L6671&gt;N(L6670),L6671,"")</f>
        <v/>
      </c>
    </row>
    <row r="6672">
      <c r="A6672">
        <f>IF('📋 MIỂNG TNC'!A1488="","",'📋 MIỂNG TNC'!A1488)</f>
        <v/>
      </c>
      <c r="B6672">
        <f>IF('📋 MIỂNG TNC'!A1488="","",'📋 MIỂNG TNC'!P1488)</f>
        <v/>
      </c>
      <c r="C6672">
        <f>IF('📋 MIỂNG TNC'!A1488="","","Miểng")</f>
        <v/>
      </c>
      <c r="D6672">
        <f>IF('📋 MIỂNG TNC'!A1488="","",'📋 MIỂNG TNC'!H1488)</f>
        <v/>
      </c>
      <c r="E6672" t="e">
        <v>#VALUE!</v>
      </c>
      <c r="F6672" s="37">
        <f>IF('📋 MIỂNG TNC'!A1488="","",'📋 MIỂNG TNC'!J1488)</f>
        <v/>
      </c>
      <c r="G6672" s="37">
        <f>IF('📋 MIỂNG TNC'!A1488="","",'📋 MIỂNG TNC'!K1488)</f>
        <v/>
      </c>
      <c r="H6672" s="37">
        <f>IF('📋 MIỂNG TNC'!A1488="","",'📋 MIỂNG TNC'!L1488)</f>
        <v/>
      </c>
      <c r="I6672">
        <f>IF('📋 MIỂNG TNC'!A1488="","",'📋 MIỂNG TNC'!M1488)</f>
        <v/>
      </c>
      <c r="J6672">
        <f>IF('📋 MIỂNG TNC'!A1488="","",'📋 MIỂNG TNC'!D1488)</f>
        <v/>
      </c>
      <c r="L6672">
        <f>N(L6671)+IF(AND('🔎 TRA CỨU NHANH'!$C$2&lt;&gt;"",OR(ISNUMBER(SEARCH('🔎 TRA CỨU NHANH'!$C$2,$A6672)),ISNUMBER(SEARCH('🔎 TRA CỨU NHANH'!$C$2,$B6672)))),1,0)</f>
        <v/>
      </c>
      <c r="M6672">
        <f>IF(L6672&gt;N(L6671),L6672,"")</f>
        <v/>
      </c>
    </row>
    <row r="6673">
      <c r="A6673">
        <f>IF('📋 MIỂNG TNC'!A1489="","",'📋 MIỂNG TNC'!A1489)</f>
        <v/>
      </c>
      <c r="B6673">
        <f>IF('📋 MIỂNG TNC'!A1489="","",'📋 MIỂNG TNC'!P1489)</f>
        <v/>
      </c>
      <c r="C6673">
        <f>IF('📋 MIỂNG TNC'!A1489="","","Miểng")</f>
        <v/>
      </c>
      <c r="D6673">
        <f>IF('📋 MIỂNG TNC'!A1489="","",'📋 MIỂNG TNC'!H1489)</f>
        <v/>
      </c>
      <c r="E6673" t="e">
        <v>#VALUE!</v>
      </c>
      <c r="F6673" s="37">
        <f>IF('📋 MIỂNG TNC'!A1489="","",'📋 MIỂNG TNC'!J1489)</f>
        <v/>
      </c>
      <c r="G6673" s="37">
        <f>IF('📋 MIỂNG TNC'!A1489="","",'📋 MIỂNG TNC'!K1489)</f>
        <v/>
      </c>
      <c r="H6673" s="37">
        <f>IF('📋 MIỂNG TNC'!A1489="","",'📋 MIỂNG TNC'!L1489)</f>
        <v/>
      </c>
      <c r="I6673">
        <f>IF('📋 MIỂNG TNC'!A1489="","",'📋 MIỂNG TNC'!M1489)</f>
        <v/>
      </c>
      <c r="J6673">
        <f>IF('📋 MIỂNG TNC'!A1489="","",'📋 MIỂNG TNC'!D1489)</f>
        <v/>
      </c>
      <c r="L6673">
        <f>N(L6672)+IF(AND('🔎 TRA CỨU NHANH'!$C$2&lt;&gt;"",OR(ISNUMBER(SEARCH('🔎 TRA CỨU NHANH'!$C$2,$A6673)),ISNUMBER(SEARCH('🔎 TRA CỨU NHANH'!$C$2,$B6673)))),1,0)</f>
        <v/>
      </c>
      <c r="M6673">
        <f>IF(L6673&gt;N(L6672),L6673,"")</f>
        <v/>
      </c>
    </row>
    <row r="6674">
      <c r="A6674">
        <f>IF('📋 MIỂNG TNC'!A1490="","",'📋 MIỂNG TNC'!A1490)</f>
        <v/>
      </c>
      <c r="B6674">
        <f>IF('📋 MIỂNG TNC'!A1490="","",'📋 MIỂNG TNC'!P1490)</f>
        <v/>
      </c>
      <c r="C6674">
        <f>IF('📋 MIỂNG TNC'!A1490="","","Miểng")</f>
        <v/>
      </c>
      <c r="D6674">
        <f>IF('📋 MIỂNG TNC'!A1490="","",'📋 MIỂNG TNC'!H1490)</f>
        <v/>
      </c>
      <c r="E6674" t="e">
        <v>#VALUE!</v>
      </c>
      <c r="F6674">
        <f>IF('📋 MIỂNG TNC'!A1490="","",'📋 MIỂNG TNC'!J1490)</f>
        <v/>
      </c>
      <c r="G6674">
        <f>IF('📋 MIỂNG TNC'!A1490="","",'📋 MIỂNG TNC'!K1490)</f>
        <v/>
      </c>
      <c r="H6674">
        <f>IF('📋 MIỂNG TNC'!A1490="","",'📋 MIỂNG TNC'!L1490)</f>
        <v/>
      </c>
      <c r="I6674">
        <f>IF('📋 MIỂNG TNC'!A1490="","",'📋 MIỂNG TNC'!M1490)</f>
        <v/>
      </c>
      <c r="J6674">
        <f>IF('📋 MIỂNG TNC'!A1490="","",'📋 MIỂNG TNC'!D1490)</f>
        <v/>
      </c>
      <c r="L6674">
        <f>N(L6673)+IF(AND('🔎 TRA CỨU NHANH'!$C$2&lt;&gt;"",OR(ISNUMBER(SEARCH('🔎 TRA CỨU NHANH'!$C$2,$A6674)),ISNUMBER(SEARCH('🔎 TRA CỨU NHANH'!$C$2,$B6674)))),1,0)</f>
        <v/>
      </c>
      <c r="M6674">
        <f>IF(L6674&gt;N(L6673),L6674,"")</f>
        <v/>
      </c>
    </row>
    <row r="6675">
      <c r="A6675">
        <f>IF('📋 MIỂNG TNC'!A1491="","",'📋 MIỂNG TNC'!A1491)</f>
        <v/>
      </c>
      <c r="B6675">
        <f>IF('📋 MIỂNG TNC'!A1491="","",'📋 MIỂNG TNC'!P1491)</f>
        <v/>
      </c>
      <c r="C6675">
        <f>IF('📋 MIỂNG TNC'!A1491="","","Miểng")</f>
        <v/>
      </c>
      <c r="D6675">
        <f>IF('📋 MIỂNG TNC'!A1491="","",'📋 MIỂNG TNC'!H1491)</f>
        <v/>
      </c>
      <c r="E6675" t="e">
        <v>#VALUE!</v>
      </c>
      <c r="F6675">
        <f>IF('📋 MIỂNG TNC'!A1491="","",'📋 MIỂNG TNC'!J1491)</f>
        <v/>
      </c>
      <c r="G6675">
        <f>IF('📋 MIỂNG TNC'!A1491="","",'📋 MIỂNG TNC'!K1491)</f>
        <v/>
      </c>
      <c r="H6675">
        <f>IF('📋 MIỂNG TNC'!A1491="","",'📋 MIỂNG TNC'!L1491)</f>
        <v/>
      </c>
      <c r="I6675">
        <f>IF('📋 MIỂNG TNC'!A1491="","",'📋 MIỂNG TNC'!M1491)</f>
        <v/>
      </c>
      <c r="J6675">
        <f>IF('📋 MIỂNG TNC'!A1491="","",'📋 MIỂNG TNC'!D1491)</f>
        <v/>
      </c>
      <c r="L6675">
        <f>N(L6674)+IF(AND('🔎 TRA CỨU NHANH'!$C$2&lt;&gt;"",OR(ISNUMBER(SEARCH('🔎 TRA CỨU NHANH'!$C$2,$A6675)),ISNUMBER(SEARCH('🔎 TRA CỨU NHANH'!$C$2,$B6675)))),1,0)</f>
        <v/>
      </c>
      <c r="M6675">
        <f>IF(L6675&gt;N(L6674),L6675,"")</f>
        <v/>
      </c>
    </row>
    <row r="6676">
      <c r="A6676">
        <f>IF('📋 MIỂNG TNC'!A1492="","",'📋 MIỂNG TNC'!A1492)</f>
        <v/>
      </c>
      <c r="B6676">
        <f>IF('📋 MIỂNG TNC'!A1492="","",'📋 MIỂNG TNC'!P1492)</f>
        <v/>
      </c>
      <c r="C6676">
        <f>IF('📋 MIỂNG TNC'!A1492="","","Miểng")</f>
        <v/>
      </c>
      <c r="D6676">
        <f>IF('📋 MIỂNG TNC'!A1492="","",'📋 MIỂNG TNC'!H1492)</f>
        <v/>
      </c>
      <c r="E6676" t="e">
        <v>#VALUE!</v>
      </c>
      <c r="F6676">
        <f>IF('📋 MIỂNG TNC'!A1492="","",'📋 MIỂNG TNC'!J1492)</f>
        <v/>
      </c>
      <c r="G6676">
        <f>IF('📋 MIỂNG TNC'!A1492="","",'📋 MIỂNG TNC'!K1492)</f>
        <v/>
      </c>
      <c r="H6676">
        <f>IF('📋 MIỂNG TNC'!A1492="","",'📋 MIỂNG TNC'!L1492)</f>
        <v/>
      </c>
      <c r="I6676">
        <f>IF('📋 MIỂNG TNC'!A1492="","",'📋 MIỂNG TNC'!M1492)</f>
        <v/>
      </c>
      <c r="J6676">
        <f>IF('📋 MIỂNG TNC'!A1492="","",'📋 MIỂNG TNC'!D1492)</f>
        <v/>
      </c>
      <c r="L6676">
        <f>N(L6675)+IF(AND('🔎 TRA CỨU NHANH'!$C$2&lt;&gt;"",OR(ISNUMBER(SEARCH('🔎 TRA CỨU NHANH'!$C$2,$A6676)),ISNUMBER(SEARCH('🔎 TRA CỨU NHANH'!$C$2,$B6676)))),1,0)</f>
        <v/>
      </c>
      <c r="M6676">
        <f>IF(L6676&gt;N(L6675),L6676,"")</f>
        <v/>
      </c>
    </row>
    <row r="6677">
      <c r="A6677">
        <f>IF('📋 MIỂNG TNC'!A1493="","",'📋 MIỂNG TNC'!A1493)</f>
        <v/>
      </c>
      <c r="B6677">
        <f>IF('📋 MIỂNG TNC'!A1493="","",'📋 MIỂNG TNC'!P1493)</f>
        <v/>
      </c>
      <c r="C6677">
        <f>IF('📋 MIỂNG TNC'!A1493="","","Miểng")</f>
        <v/>
      </c>
      <c r="D6677">
        <f>IF('📋 MIỂNG TNC'!A1493="","",'📋 MIỂNG TNC'!H1493)</f>
        <v/>
      </c>
      <c r="E6677" t="e">
        <v>#VALUE!</v>
      </c>
      <c r="F6677">
        <f>IF('📋 MIỂNG TNC'!A1493="","",'📋 MIỂNG TNC'!J1493)</f>
        <v/>
      </c>
      <c r="G6677">
        <f>IF('📋 MIỂNG TNC'!A1493="","",'📋 MIỂNG TNC'!K1493)</f>
        <v/>
      </c>
      <c r="H6677">
        <f>IF('📋 MIỂNG TNC'!A1493="","",'📋 MIỂNG TNC'!L1493)</f>
        <v/>
      </c>
      <c r="I6677">
        <f>IF('📋 MIỂNG TNC'!A1493="","",'📋 MIỂNG TNC'!M1493)</f>
        <v/>
      </c>
      <c r="J6677">
        <f>IF('📋 MIỂNG TNC'!A1493="","",'📋 MIỂNG TNC'!D1493)</f>
        <v/>
      </c>
      <c r="L6677">
        <f>N(L6676)+IF(AND('🔎 TRA CỨU NHANH'!$C$2&lt;&gt;"",OR(ISNUMBER(SEARCH('🔎 TRA CỨU NHANH'!$C$2,$A6677)),ISNUMBER(SEARCH('🔎 TRA CỨU NHANH'!$C$2,$B6677)))),1,0)</f>
        <v/>
      </c>
      <c r="M6677">
        <f>IF(L6677&gt;N(L6676),L6677,"")</f>
        <v/>
      </c>
    </row>
    <row r="6678">
      <c r="A6678">
        <f>IF('📋 MIỂNG TNC'!A1494="","",'📋 MIỂNG TNC'!A1494)</f>
        <v/>
      </c>
      <c r="B6678">
        <f>IF('📋 MIỂNG TNC'!A1494="","",'📋 MIỂNG TNC'!P1494)</f>
        <v/>
      </c>
      <c r="C6678">
        <f>IF('📋 MIỂNG TNC'!A1494="","","Miểng")</f>
        <v/>
      </c>
      <c r="D6678">
        <f>IF('📋 MIỂNG TNC'!A1494="","",'📋 MIỂNG TNC'!H1494)</f>
        <v/>
      </c>
      <c r="E6678" t="e">
        <v>#VALUE!</v>
      </c>
      <c r="F6678">
        <f>IF('📋 MIỂNG TNC'!A1494="","",'📋 MIỂNG TNC'!J1494)</f>
        <v/>
      </c>
      <c r="G6678">
        <f>IF('📋 MIỂNG TNC'!A1494="","",'📋 MIỂNG TNC'!K1494)</f>
        <v/>
      </c>
      <c r="H6678">
        <f>IF('📋 MIỂNG TNC'!A1494="","",'📋 MIỂNG TNC'!L1494)</f>
        <v/>
      </c>
      <c r="I6678">
        <f>IF('📋 MIỂNG TNC'!A1494="","",'📋 MIỂNG TNC'!M1494)</f>
        <v/>
      </c>
      <c r="J6678">
        <f>IF('📋 MIỂNG TNC'!A1494="","",'📋 MIỂNG TNC'!D1494)</f>
        <v/>
      </c>
      <c r="L6678">
        <f>N(L6677)+IF(AND('🔎 TRA CỨU NHANH'!$C$2&lt;&gt;"",OR(ISNUMBER(SEARCH('🔎 TRA CỨU NHANH'!$C$2,$A6678)),ISNUMBER(SEARCH('🔎 TRA CỨU NHANH'!$C$2,$B6678)))),1,0)</f>
        <v/>
      </c>
      <c r="M6678">
        <f>IF(L6678&gt;N(L6677),L6678,"")</f>
        <v/>
      </c>
    </row>
    <row r="6679">
      <c r="A6679">
        <f>IF('📋 MIỂNG TNC'!A1495="","",'📋 MIỂNG TNC'!A1495)</f>
        <v/>
      </c>
      <c r="B6679">
        <f>IF('📋 MIỂNG TNC'!A1495="","",'📋 MIỂNG TNC'!P1495)</f>
        <v/>
      </c>
      <c r="C6679">
        <f>IF('📋 MIỂNG TNC'!A1495="","","Miểng")</f>
        <v/>
      </c>
      <c r="D6679">
        <f>IF('📋 MIỂNG TNC'!A1495="","",'📋 MIỂNG TNC'!H1495)</f>
        <v/>
      </c>
      <c r="E6679" t="e">
        <v>#VALUE!</v>
      </c>
      <c r="F6679">
        <f>IF('📋 MIỂNG TNC'!A1495="","",'📋 MIỂNG TNC'!J1495)</f>
        <v/>
      </c>
      <c r="G6679">
        <f>IF('📋 MIỂNG TNC'!A1495="","",'📋 MIỂNG TNC'!K1495)</f>
        <v/>
      </c>
      <c r="H6679">
        <f>IF('📋 MIỂNG TNC'!A1495="","",'📋 MIỂNG TNC'!L1495)</f>
        <v/>
      </c>
      <c r="I6679">
        <f>IF('📋 MIỂNG TNC'!A1495="","",'📋 MIỂNG TNC'!M1495)</f>
        <v/>
      </c>
      <c r="J6679">
        <f>IF('📋 MIỂNG TNC'!A1495="","",'📋 MIỂNG TNC'!D1495)</f>
        <v/>
      </c>
      <c r="L6679">
        <f>N(L6678)+IF(AND('🔎 TRA CỨU NHANH'!$C$2&lt;&gt;"",OR(ISNUMBER(SEARCH('🔎 TRA CỨU NHANH'!$C$2,$A6679)),ISNUMBER(SEARCH('🔎 TRA CỨU NHANH'!$C$2,$B6679)))),1,0)</f>
        <v/>
      </c>
      <c r="M6679">
        <f>IF(L6679&gt;N(L6678),L6679,"")</f>
        <v/>
      </c>
    </row>
    <row r="6680">
      <c r="A6680">
        <f>IF('📋 MIỂNG TNC'!A1496="","",'📋 MIỂNG TNC'!A1496)</f>
        <v/>
      </c>
      <c r="B6680">
        <f>IF('📋 MIỂNG TNC'!A1496="","",'📋 MIỂNG TNC'!P1496)</f>
        <v/>
      </c>
      <c r="C6680">
        <f>IF('📋 MIỂNG TNC'!A1496="","","Miểng")</f>
        <v/>
      </c>
      <c r="D6680">
        <f>IF('📋 MIỂNG TNC'!A1496="","",'📋 MIỂNG TNC'!H1496)</f>
        <v/>
      </c>
      <c r="E6680" t="e">
        <v>#VALUE!</v>
      </c>
      <c r="F6680">
        <f>IF('📋 MIỂNG TNC'!A1496="","",'📋 MIỂNG TNC'!J1496)</f>
        <v/>
      </c>
      <c r="G6680">
        <f>IF('📋 MIỂNG TNC'!A1496="","",'📋 MIỂNG TNC'!K1496)</f>
        <v/>
      </c>
      <c r="H6680">
        <f>IF('📋 MIỂNG TNC'!A1496="","",'📋 MIỂNG TNC'!L1496)</f>
        <v/>
      </c>
      <c r="I6680">
        <f>IF('📋 MIỂNG TNC'!A1496="","",'📋 MIỂNG TNC'!M1496)</f>
        <v/>
      </c>
      <c r="J6680">
        <f>IF('📋 MIỂNG TNC'!A1496="","",'📋 MIỂNG TNC'!D1496)</f>
        <v/>
      </c>
      <c r="L6680">
        <f>N(L6679)+IF(AND('🔎 TRA CỨU NHANH'!$C$2&lt;&gt;"",OR(ISNUMBER(SEARCH('🔎 TRA CỨU NHANH'!$C$2,$A6680)),ISNUMBER(SEARCH('🔎 TRA CỨU NHANH'!$C$2,$B6680)))),1,0)</f>
        <v/>
      </c>
      <c r="M6680">
        <f>IF(L6680&gt;N(L6679),L6680,"")</f>
        <v/>
      </c>
    </row>
    <row r="6681">
      <c r="A6681">
        <f>IF('📋 MIỂNG TNC'!A1497="","",'📋 MIỂNG TNC'!A1497)</f>
        <v/>
      </c>
      <c r="B6681">
        <f>IF('📋 MIỂNG TNC'!A1497="","",'📋 MIỂNG TNC'!P1497)</f>
        <v/>
      </c>
      <c r="C6681">
        <f>IF('📋 MIỂNG TNC'!A1497="","","Miểng")</f>
        <v/>
      </c>
      <c r="D6681">
        <f>IF('📋 MIỂNG TNC'!A1497="","",'📋 MIỂNG TNC'!H1497)</f>
        <v/>
      </c>
      <c r="E6681" t="e">
        <v>#VALUE!</v>
      </c>
      <c r="F6681" s="37">
        <f>IF('📋 MIỂNG TNC'!A1497="","",'📋 MIỂNG TNC'!J1497)</f>
        <v/>
      </c>
      <c r="G6681" s="37">
        <f>IF('📋 MIỂNG TNC'!A1497="","",'📋 MIỂNG TNC'!K1497)</f>
        <v/>
      </c>
      <c r="H6681" s="37">
        <f>IF('📋 MIỂNG TNC'!A1497="","",'📋 MIỂNG TNC'!L1497)</f>
        <v/>
      </c>
      <c r="I6681">
        <f>IF('📋 MIỂNG TNC'!A1497="","",'📋 MIỂNG TNC'!M1497)</f>
        <v/>
      </c>
      <c r="J6681">
        <f>IF('📋 MIỂNG TNC'!A1497="","",'📋 MIỂNG TNC'!D1497)</f>
        <v/>
      </c>
      <c r="L6681">
        <f>N(L6680)+IF(AND('🔎 TRA CỨU NHANH'!$C$2&lt;&gt;"",OR(ISNUMBER(SEARCH('🔎 TRA CỨU NHANH'!$C$2,$A6681)),ISNUMBER(SEARCH('🔎 TRA CỨU NHANH'!$C$2,$B6681)))),1,0)</f>
        <v/>
      </c>
      <c r="M6681">
        <f>IF(L6681&gt;N(L6680),L6681,"")</f>
        <v/>
      </c>
    </row>
    <row r="6682">
      <c r="A6682">
        <f>IF('📋 MIỂNG TNC'!A1498="","",'📋 MIỂNG TNC'!A1498)</f>
        <v/>
      </c>
      <c r="B6682">
        <f>IF('📋 MIỂNG TNC'!A1498="","",'📋 MIỂNG TNC'!P1498)</f>
        <v/>
      </c>
      <c r="C6682">
        <f>IF('📋 MIỂNG TNC'!A1498="","","Miểng")</f>
        <v/>
      </c>
      <c r="D6682">
        <f>IF('📋 MIỂNG TNC'!A1498="","",'📋 MIỂNG TNC'!H1498)</f>
        <v/>
      </c>
      <c r="E6682" t="e">
        <v>#VALUE!</v>
      </c>
      <c r="F6682">
        <f>IF('📋 MIỂNG TNC'!A1498="","",'📋 MIỂNG TNC'!J1498)</f>
        <v/>
      </c>
      <c r="G6682">
        <f>IF('📋 MIỂNG TNC'!A1498="","",'📋 MIỂNG TNC'!K1498)</f>
        <v/>
      </c>
      <c r="H6682">
        <f>IF('📋 MIỂNG TNC'!A1498="","",'📋 MIỂNG TNC'!L1498)</f>
        <v/>
      </c>
      <c r="I6682">
        <f>IF('📋 MIỂNG TNC'!A1498="","",'📋 MIỂNG TNC'!M1498)</f>
        <v/>
      </c>
      <c r="J6682">
        <f>IF('📋 MIỂNG TNC'!A1498="","",'📋 MIỂNG TNC'!D1498)</f>
        <v/>
      </c>
      <c r="L6682">
        <f>N(L6681)+IF(AND('🔎 TRA CỨU NHANH'!$C$2&lt;&gt;"",OR(ISNUMBER(SEARCH('🔎 TRA CỨU NHANH'!$C$2,$A6682)),ISNUMBER(SEARCH('🔎 TRA CỨU NHANH'!$C$2,$B6682)))),1,0)</f>
        <v/>
      </c>
      <c r="M6682">
        <f>IF(L6682&gt;N(L6681),L6682,"")</f>
        <v/>
      </c>
    </row>
    <row r="6683">
      <c r="A6683">
        <f>IF('📋 MIỂNG TNC'!A1499="","",'📋 MIỂNG TNC'!A1499)</f>
        <v/>
      </c>
      <c r="B6683">
        <f>IF('📋 MIỂNG TNC'!A1499="","",'📋 MIỂNG TNC'!P1499)</f>
        <v/>
      </c>
      <c r="C6683">
        <f>IF('📋 MIỂNG TNC'!A1499="","","Miểng")</f>
        <v/>
      </c>
      <c r="D6683">
        <f>IF('📋 MIỂNG TNC'!A1499="","",'📋 MIỂNG TNC'!H1499)</f>
        <v/>
      </c>
      <c r="E6683" t="e">
        <v>#VALUE!</v>
      </c>
      <c r="F6683">
        <f>IF('📋 MIỂNG TNC'!A1499="","",'📋 MIỂNG TNC'!J1499)</f>
        <v/>
      </c>
      <c r="G6683">
        <f>IF('📋 MIỂNG TNC'!A1499="","",'📋 MIỂNG TNC'!K1499)</f>
        <v/>
      </c>
      <c r="H6683">
        <f>IF('📋 MIỂNG TNC'!A1499="","",'📋 MIỂNG TNC'!L1499)</f>
        <v/>
      </c>
      <c r="I6683">
        <f>IF('📋 MIỂNG TNC'!A1499="","",'📋 MIỂNG TNC'!M1499)</f>
        <v/>
      </c>
      <c r="J6683">
        <f>IF('📋 MIỂNG TNC'!A1499="","",'📋 MIỂNG TNC'!D1499)</f>
        <v/>
      </c>
      <c r="L6683">
        <f>N(L6682)+IF(AND('🔎 TRA CỨU NHANH'!$C$2&lt;&gt;"",OR(ISNUMBER(SEARCH('🔎 TRA CỨU NHANH'!$C$2,$A6683)),ISNUMBER(SEARCH('🔎 TRA CỨU NHANH'!$C$2,$B6683)))),1,0)</f>
        <v/>
      </c>
      <c r="M6683">
        <f>IF(L6683&gt;N(L6682),L6683,"")</f>
        <v/>
      </c>
    </row>
    <row r="6684">
      <c r="A6684">
        <f>IF('📋 MIỂNG TNC'!A1500="","",'📋 MIỂNG TNC'!A1500)</f>
        <v/>
      </c>
      <c r="B6684">
        <f>IF('📋 MIỂNG TNC'!A1500="","",'📋 MIỂNG TNC'!P1500)</f>
        <v/>
      </c>
      <c r="C6684">
        <f>IF('📋 MIỂNG TNC'!A1500="","","Miểng")</f>
        <v/>
      </c>
      <c r="D6684">
        <f>IF('📋 MIỂNG TNC'!A1500="","",'📋 MIỂNG TNC'!H1500)</f>
        <v/>
      </c>
      <c r="E6684" t="e">
        <v>#VALUE!</v>
      </c>
      <c r="F6684">
        <f>IF('📋 MIỂNG TNC'!A1500="","",'📋 MIỂNG TNC'!J1500)</f>
        <v/>
      </c>
      <c r="G6684">
        <f>IF('📋 MIỂNG TNC'!A1500="","",'📋 MIỂNG TNC'!K1500)</f>
        <v/>
      </c>
      <c r="H6684">
        <f>IF('📋 MIỂNG TNC'!A1500="","",'📋 MIỂNG TNC'!L1500)</f>
        <v/>
      </c>
      <c r="I6684">
        <f>IF('📋 MIỂNG TNC'!A1500="","",'📋 MIỂNG TNC'!M1500)</f>
        <v/>
      </c>
      <c r="J6684">
        <f>IF('📋 MIỂNG TNC'!A1500="","",'📋 MIỂNG TNC'!D1500)</f>
        <v/>
      </c>
      <c r="L6684">
        <f>N(L6683)+IF(AND('🔎 TRA CỨU NHANH'!$C$2&lt;&gt;"",OR(ISNUMBER(SEARCH('🔎 TRA CỨU NHANH'!$C$2,$A6684)),ISNUMBER(SEARCH('🔎 TRA CỨU NHANH'!$C$2,$B6684)))),1,0)</f>
        <v/>
      </c>
      <c r="M6684">
        <f>IF(L6684&gt;N(L6683),L6684,"")</f>
        <v/>
      </c>
    </row>
    <row r="6685">
      <c r="A6685">
        <f>IF('📋 MIỂNG TNC'!A1501="","",'📋 MIỂNG TNC'!A1501)</f>
        <v/>
      </c>
      <c r="B6685">
        <f>IF('📋 MIỂNG TNC'!A1501="","",'📋 MIỂNG TNC'!P1501)</f>
        <v/>
      </c>
      <c r="C6685">
        <f>IF('📋 MIỂNG TNC'!A1501="","","Miểng")</f>
        <v/>
      </c>
      <c r="D6685">
        <f>IF('📋 MIỂNG TNC'!A1501="","",'📋 MIỂNG TNC'!H1501)</f>
        <v/>
      </c>
      <c r="E6685" t="e">
        <v>#VALUE!</v>
      </c>
      <c r="F6685">
        <f>IF('📋 MIỂNG TNC'!A1501="","",'📋 MIỂNG TNC'!J1501)</f>
        <v/>
      </c>
      <c r="G6685">
        <f>IF('📋 MIỂNG TNC'!A1501="","",'📋 MIỂNG TNC'!K1501)</f>
        <v/>
      </c>
      <c r="H6685">
        <f>IF('📋 MIỂNG TNC'!A1501="","",'📋 MIỂNG TNC'!L1501)</f>
        <v/>
      </c>
      <c r="I6685">
        <f>IF('📋 MIỂNG TNC'!A1501="","",'📋 MIỂNG TNC'!M1501)</f>
        <v/>
      </c>
      <c r="J6685">
        <f>IF('📋 MIỂNG TNC'!A1501="","",'📋 MIỂNG TNC'!D1501)</f>
        <v/>
      </c>
      <c r="L6685">
        <f>N(L6684)+IF(AND('🔎 TRA CỨU NHANH'!$C$2&lt;&gt;"",OR(ISNUMBER(SEARCH('🔎 TRA CỨU NHANH'!$C$2,$A6685)),ISNUMBER(SEARCH('🔎 TRA CỨU NHANH'!$C$2,$B6685)))),1,0)</f>
        <v/>
      </c>
      <c r="M6685">
        <f>IF(L6685&gt;N(L6684),L6685,"")</f>
        <v/>
      </c>
    </row>
    <row r="6686">
      <c r="A6686">
        <f>IF('📋 MIỂNG TNC'!A1502="","",'📋 MIỂNG TNC'!A1502)</f>
        <v/>
      </c>
      <c r="B6686">
        <f>IF('📋 MIỂNG TNC'!A1502="","",'📋 MIỂNG TNC'!P1502)</f>
        <v/>
      </c>
      <c r="C6686">
        <f>IF('📋 MIỂNG TNC'!A1502="","","Miểng")</f>
        <v/>
      </c>
      <c r="D6686">
        <f>IF('📋 MIỂNG TNC'!A1502="","",'📋 MIỂNG TNC'!H1502)</f>
        <v/>
      </c>
      <c r="E6686" t="e">
        <v>#VALUE!</v>
      </c>
      <c r="F6686">
        <f>IF('📋 MIỂNG TNC'!A1502="","",'📋 MIỂNG TNC'!J1502)</f>
        <v/>
      </c>
      <c r="G6686">
        <f>IF('📋 MIỂNG TNC'!A1502="","",'📋 MIỂNG TNC'!K1502)</f>
        <v/>
      </c>
      <c r="H6686">
        <f>IF('📋 MIỂNG TNC'!A1502="","",'📋 MIỂNG TNC'!L1502)</f>
        <v/>
      </c>
      <c r="I6686">
        <f>IF('📋 MIỂNG TNC'!A1502="","",'📋 MIỂNG TNC'!M1502)</f>
        <v/>
      </c>
      <c r="J6686">
        <f>IF('📋 MIỂNG TNC'!A1502="","",'📋 MIỂNG TNC'!D1502)</f>
        <v/>
      </c>
      <c r="L6686">
        <f>N(L6685)+IF(AND('🔎 TRA CỨU NHANH'!$C$2&lt;&gt;"",OR(ISNUMBER(SEARCH('🔎 TRA CỨU NHANH'!$C$2,$A6686)),ISNUMBER(SEARCH('🔎 TRA CỨU NHANH'!$C$2,$B6686)))),1,0)</f>
        <v/>
      </c>
      <c r="M6686">
        <f>IF(L6686&gt;N(L6685),L6686,"")</f>
        <v/>
      </c>
    </row>
    <row r="6687">
      <c r="A6687">
        <f>IF('📋 MIỂNG TNC'!A1503="","",'📋 MIỂNG TNC'!A1503)</f>
        <v/>
      </c>
      <c r="B6687">
        <f>IF('📋 MIỂNG TNC'!A1503="","",'📋 MIỂNG TNC'!P1503)</f>
        <v/>
      </c>
      <c r="C6687">
        <f>IF('📋 MIỂNG TNC'!A1503="","","Miểng")</f>
        <v/>
      </c>
      <c r="D6687">
        <f>IF('📋 MIỂNG TNC'!A1503="","",'📋 MIỂNG TNC'!H1503)</f>
        <v/>
      </c>
      <c r="E6687" t="e">
        <v>#VALUE!</v>
      </c>
      <c r="F6687">
        <f>IF('📋 MIỂNG TNC'!A1503="","",'📋 MIỂNG TNC'!J1503)</f>
        <v/>
      </c>
      <c r="G6687">
        <f>IF('📋 MIỂNG TNC'!A1503="","",'📋 MIỂNG TNC'!K1503)</f>
        <v/>
      </c>
      <c r="H6687">
        <f>IF('📋 MIỂNG TNC'!A1503="","",'📋 MIỂNG TNC'!L1503)</f>
        <v/>
      </c>
      <c r="I6687">
        <f>IF('📋 MIỂNG TNC'!A1503="","",'📋 MIỂNG TNC'!M1503)</f>
        <v/>
      </c>
      <c r="J6687">
        <f>IF('📋 MIỂNG TNC'!A1503="","",'📋 MIỂNG TNC'!D1503)</f>
        <v/>
      </c>
      <c r="L6687">
        <f>N(L6686)+IF(AND('🔎 TRA CỨU NHANH'!$C$2&lt;&gt;"",OR(ISNUMBER(SEARCH('🔎 TRA CỨU NHANH'!$C$2,$A6687)),ISNUMBER(SEARCH('🔎 TRA CỨU NHANH'!$C$2,$B6687)))),1,0)</f>
        <v/>
      </c>
      <c r="M6687">
        <f>IF(L6687&gt;N(L6686),L6687,"")</f>
        <v/>
      </c>
    </row>
    <row r="6688">
      <c r="A6688">
        <f>IF('📋 MIỂNG TNC'!A1504="","",'📋 MIỂNG TNC'!A1504)</f>
        <v/>
      </c>
      <c r="B6688">
        <f>IF('📋 MIỂNG TNC'!A1504="","",'📋 MIỂNG TNC'!P1504)</f>
        <v/>
      </c>
      <c r="C6688">
        <f>IF('📋 MIỂNG TNC'!A1504="","","Miểng")</f>
        <v/>
      </c>
      <c r="D6688">
        <f>IF('📋 MIỂNG TNC'!A1504="","",'📋 MIỂNG TNC'!H1504)</f>
        <v/>
      </c>
      <c r="E6688" t="e">
        <v>#VALUE!</v>
      </c>
      <c r="F6688">
        <f>IF('📋 MIỂNG TNC'!A1504="","",'📋 MIỂNG TNC'!J1504)</f>
        <v/>
      </c>
      <c r="G6688">
        <f>IF('📋 MIỂNG TNC'!A1504="","",'📋 MIỂNG TNC'!K1504)</f>
        <v/>
      </c>
      <c r="H6688">
        <f>IF('📋 MIỂNG TNC'!A1504="","",'📋 MIỂNG TNC'!L1504)</f>
        <v/>
      </c>
      <c r="I6688">
        <f>IF('📋 MIỂNG TNC'!A1504="","",'📋 MIỂNG TNC'!M1504)</f>
        <v/>
      </c>
      <c r="J6688">
        <f>IF('📋 MIỂNG TNC'!A1504="","",'📋 MIỂNG TNC'!D1504)</f>
        <v/>
      </c>
      <c r="L6688">
        <f>N(L6687)+IF(AND('🔎 TRA CỨU NHANH'!$C$2&lt;&gt;"",OR(ISNUMBER(SEARCH('🔎 TRA CỨU NHANH'!$C$2,$A6688)),ISNUMBER(SEARCH('🔎 TRA CỨU NHANH'!$C$2,$B6688)))),1,0)</f>
        <v/>
      </c>
      <c r="M6688">
        <f>IF(L6688&gt;N(L6687),L6688,"")</f>
        <v/>
      </c>
    </row>
    <row r="6689">
      <c r="A6689">
        <f>IF('📋 MIỂNG TNC'!A1505="","",'📋 MIỂNG TNC'!A1505)</f>
        <v/>
      </c>
      <c r="B6689">
        <f>IF('📋 MIỂNG TNC'!A1505="","",'📋 MIỂNG TNC'!P1505)</f>
        <v/>
      </c>
      <c r="C6689">
        <f>IF('📋 MIỂNG TNC'!A1505="","","Miểng")</f>
        <v/>
      </c>
      <c r="D6689">
        <f>IF('📋 MIỂNG TNC'!A1505="","",'📋 MIỂNG TNC'!H1505)</f>
        <v/>
      </c>
      <c r="E6689" t="e">
        <v>#VALUE!</v>
      </c>
      <c r="F6689">
        <f>IF('📋 MIỂNG TNC'!A1505="","",'📋 MIỂNG TNC'!J1505)</f>
        <v/>
      </c>
      <c r="G6689">
        <f>IF('📋 MIỂNG TNC'!A1505="","",'📋 MIỂNG TNC'!K1505)</f>
        <v/>
      </c>
      <c r="H6689">
        <f>IF('📋 MIỂNG TNC'!A1505="","",'📋 MIỂNG TNC'!L1505)</f>
        <v/>
      </c>
      <c r="I6689">
        <f>IF('📋 MIỂNG TNC'!A1505="","",'📋 MIỂNG TNC'!M1505)</f>
        <v/>
      </c>
      <c r="J6689">
        <f>IF('📋 MIỂNG TNC'!A1505="","",'📋 MIỂNG TNC'!D1505)</f>
        <v/>
      </c>
      <c r="L6689">
        <f>N(L6688)+IF(AND('🔎 TRA CỨU NHANH'!$C$2&lt;&gt;"",OR(ISNUMBER(SEARCH('🔎 TRA CỨU NHANH'!$C$2,$A6689)),ISNUMBER(SEARCH('🔎 TRA CỨU NHANH'!$C$2,$B6689)))),1,0)</f>
        <v/>
      </c>
      <c r="M6689">
        <f>IF(L6689&gt;N(L6688),L6689,"")</f>
        <v/>
      </c>
    </row>
    <row r="6690">
      <c r="A6690">
        <f>IF('📋 MIỂNG TNC'!A1506="","",'📋 MIỂNG TNC'!A1506)</f>
        <v/>
      </c>
      <c r="B6690">
        <f>IF('📋 MIỂNG TNC'!A1506="","",'📋 MIỂNG TNC'!P1506)</f>
        <v/>
      </c>
      <c r="C6690">
        <f>IF('📋 MIỂNG TNC'!A1506="","","Miểng")</f>
        <v/>
      </c>
      <c r="D6690">
        <f>IF('📋 MIỂNG TNC'!A1506="","",'📋 MIỂNG TNC'!H1506)</f>
        <v/>
      </c>
      <c r="E6690" t="e">
        <v>#VALUE!</v>
      </c>
      <c r="F6690">
        <f>IF('📋 MIỂNG TNC'!A1506="","",'📋 MIỂNG TNC'!J1506)</f>
        <v/>
      </c>
      <c r="G6690">
        <f>IF('📋 MIỂNG TNC'!A1506="","",'📋 MIỂNG TNC'!K1506)</f>
        <v/>
      </c>
      <c r="H6690">
        <f>IF('📋 MIỂNG TNC'!A1506="","",'📋 MIỂNG TNC'!L1506)</f>
        <v/>
      </c>
      <c r="I6690">
        <f>IF('📋 MIỂNG TNC'!A1506="","",'📋 MIỂNG TNC'!M1506)</f>
        <v/>
      </c>
      <c r="J6690">
        <f>IF('📋 MIỂNG TNC'!A1506="","",'📋 MIỂNG TNC'!D1506)</f>
        <v/>
      </c>
      <c r="L6690">
        <f>N(L6689)+IF(AND('🔎 TRA CỨU NHANH'!$C$2&lt;&gt;"",OR(ISNUMBER(SEARCH('🔎 TRA CỨU NHANH'!$C$2,$A6690)),ISNUMBER(SEARCH('🔎 TRA CỨU NHANH'!$C$2,$B6690)))),1,0)</f>
        <v/>
      </c>
      <c r="M6690">
        <f>IF(L6690&gt;N(L6689),L6690,"")</f>
        <v/>
      </c>
    </row>
    <row r="6691">
      <c r="A6691">
        <f>IF('📋 MIỂNG TNC'!A1507="","",'📋 MIỂNG TNC'!A1507)</f>
        <v/>
      </c>
      <c r="B6691">
        <f>IF('📋 MIỂNG TNC'!A1507="","",'📋 MIỂNG TNC'!P1507)</f>
        <v/>
      </c>
      <c r="C6691">
        <f>IF('📋 MIỂNG TNC'!A1507="","","Miểng")</f>
        <v/>
      </c>
      <c r="D6691">
        <f>IF('📋 MIỂNG TNC'!A1507="","",'📋 MIỂNG TNC'!H1507)</f>
        <v/>
      </c>
      <c r="E6691" t="e">
        <v>#VALUE!</v>
      </c>
      <c r="F6691">
        <f>IF('📋 MIỂNG TNC'!A1507="","",'📋 MIỂNG TNC'!J1507)</f>
        <v/>
      </c>
      <c r="G6691">
        <f>IF('📋 MIỂNG TNC'!A1507="","",'📋 MIỂNG TNC'!K1507)</f>
        <v/>
      </c>
      <c r="H6691">
        <f>IF('📋 MIỂNG TNC'!A1507="","",'📋 MIỂNG TNC'!L1507)</f>
        <v/>
      </c>
      <c r="I6691">
        <f>IF('📋 MIỂNG TNC'!A1507="","",'📋 MIỂNG TNC'!M1507)</f>
        <v/>
      </c>
      <c r="J6691">
        <f>IF('📋 MIỂNG TNC'!A1507="","",'📋 MIỂNG TNC'!D1507)</f>
        <v/>
      </c>
      <c r="L6691">
        <f>N(L6690)+IF(AND('🔎 TRA CỨU NHANH'!$C$2&lt;&gt;"",OR(ISNUMBER(SEARCH('🔎 TRA CỨU NHANH'!$C$2,$A6691)),ISNUMBER(SEARCH('🔎 TRA CỨU NHANH'!$C$2,$B6691)))),1,0)</f>
        <v/>
      </c>
      <c r="M6691">
        <f>IF(L6691&gt;N(L6690),L6691,"")</f>
        <v/>
      </c>
    </row>
    <row r="6692">
      <c r="A6692">
        <f>IF('📋 MIỂNG TNC'!A1508="","",'📋 MIỂNG TNC'!A1508)</f>
        <v/>
      </c>
      <c r="B6692">
        <f>IF('📋 MIỂNG TNC'!A1508="","",'📋 MIỂNG TNC'!P1508)</f>
        <v/>
      </c>
      <c r="C6692">
        <f>IF('📋 MIỂNG TNC'!A1508="","","Miểng")</f>
        <v/>
      </c>
      <c r="D6692">
        <f>IF('📋 MIỂNG TNC'!A1508="","",'📋 MIỂNG TNC'!H1508)</f>
        <v/>
      </c>
      <c r="E6692" t="e">
        <v>#VALUE!</v>
      </c>
      <c r="F6692">
        <f>IF('📋 MIỂNG TNC'!A1508="","",'📋 MIỂNG TNC'!J1508)</f>
        <v/>
      </c>
      <c r="G6692">
        <f>IF('📋 MIỂNG TNC'!A1508="","",'📋 MIỂNG TNC'!K1508)</f>
        <v/>
      </c>
      <c r="H6692">
        <f>IF('📋 MIỂNG TNC'!A1508="","",'📋 MIỂNG TNC'!L1508)</f>
        <v/>
      </c>
      <c r="I6692">
        <f>IF('📋 MIỂNG TNC'!A1508="","",'📋 MIỂNG TNC'!M1508)</f>
        <v/>
      </c>
      <c r="J6692">
        <f>IF('📋 MIỂNG TNC'!A1508="","",'📋 MIỂNG TNC'!D1508)</f>
        <v/>
      </c>
      <c r="L6692">
        <f>N(L6691)+IF(AND('🔎 TRA CỨU NHANH'!$C$2&lt;&gt;"",OR(ISNUMBER(SEARCH('🔎 TRA CỨU NHANH'!$C$2,$A6692)),ISNUMBER(SEARCH('🔎 TRA CỨU NHANH'!$C$2,$B6692)))),1,0)</f>
        <v/>
      </c>
      <c r="M6692">
        <f>IF(L6692&gt;N(L6691),L6692,"")</f>
        <v/>
      </c>
    </row>
    <row r="6693">
      <c r="A6693">
        <f>IF('📋 MIỂNG TNC'!A1509="","",'📋 MIỂNG TNC'!A1509)</f>
        <v/>
      </c>
      <c r="B6693">
        <f>IF('📋 MIỂNG TNC'!A1509="","",'📋 MIỂNG TNC'!P1509)</f>
        <v/>
      </c>
      <c r="C6693">
        <f>IF('📋 MIỂNG TNC'!A1509="","","Miểng")</f>
        <v/>
      </c>
      <c r="D6693">
        <f>IF('📋 MIỂNG TNC'!A1509="","",'📋 MIỂNG TNC'!H1509)</f>
        <v/>
      </c>
      <c r="E6693" t="e">
        <v>#VALUE!</v>
      </c>
      <c r="F6693">
        <f>IF('📋 MIỂNG TNC'!A1509="","",'📋 MIỂNG TNC'!J1509)</f>
        <v/>
      </c>
      <c r="G6693">
        <f>IF('📋 MIỂNG TNC'!A1509="","",'📋 MIỂNG TNC'!K1509)</f>
        <v/>
      </c>
      <c r="H6693">
        <f>IF('📋 MIỂNG TNC'!A1509="","",'📋 MIỂNG TNC'!L1509)</f>
        <v/>
      </c>
      <c r="I6693">
        <f>IF('📋 MIỂNG TNC'!A1509="","",'📋 MIỂNG TNC'!M1509)</f>
        <v/>
      </c>
      <c r="J6693">
        <f>IF('📋 MIỂNG TNC'!A1509="","",'📋 MIỂNG TNC'!D1509)</f>
        <v/>
      </c>
      <c r="L6693">
        <f>N(L6692)+IF(AND('🔎 TRA CỨU NHANH'!$C$2&lt;&gt;"",OR(ISNUMBER(SEARCH('🔎 TRA CỨU NHANH'!$C$2,$A6693)),ISNUMBER(SEARCH('🔎 TRA CỨU NHANH'!$C$2,$B6693)))),1,0)</f>
        <v/>
      </c>
      <c r="M6693">
        <f>IF(L6693&gt;N(L6692),L6693,"")</f>
        <v/>
      </c>
    </row>
    <row r="6694">
      <c r="A6694">
        <f>IF('📋 MIỂNG TNC'!A1510="","",'📋 MIỂNG TNC'!A1510)</f>
        <v/>
      </c>
      <c r="B6694">
        <f>IF('📋 MIỂNG TNC'!A1510="","",'📋 MIỂNG TNC'!P1510)</f>
        <v/>
      </c>
      <c r="C6694">
        <f>IF('📋 MIỂNG TNC'!A1510="","","Miểng")</f>
        <v/>
      </c>
      <c r="D6694">
        <f>IF('📋 MIỂNG TNC'!A1510="","",'📋 MIỂNG TNC'!H1510)</f>
        <v/>
      </c>
      <c r="E6694" t="e">
        <v>#VALUE!</v>
      </c>
      <c r="F6694">
        <f>IF('📋 MIỂNG TNC'!A1510="","",'📋 MIỂNG TNC'!J1510)</f>
        <v/>
      </c>
      <c r="G6694">
        <f>IF('📋 MIỂNG TNC'!A1510="","",'📋 MIỂNG TNC'!K1510)</f>
        <v/>
      </c>
      <c r="H6694">
        <f>IF('📋 MIỂNG TNC'!A1510="","",'📋 MIỂNG TNC'!L1510)</f>
        <v/>
      </c>
      <c r="I6694">
        <f>IF('📋 MIỂNG TNC'!A1510="","",'📋 MIỂNG TNC'!M1510)</f>
        <v/>
      </c>
      <c r="J6694">
        <f>IF('📋 MIỂNG TNC'!A1510="","",'📋 MIỂNG TNC'!D1510)</f>
        <v/>
      </c>
      <c r="L6694">
        <f>N(L6693)+IF(AND('🔎 TRA CỨU NHANH'!$C$2&lt;&gt;"",OR(ISNUMBER(SEARCH('🔎 TRA CỨU NHANH'!$C$2,$A6694)),ISNUMBER(SEARCH('🔎 TRA CỨU NHANH'!$C$2,$B6694)))),1,0)</f>
        <v/>
      </c>
      <c r="M6694">
        <f>IF(L6694&gt;N(L6693),L6694,"")</f>
        <v/>
      </c>
    </row>
    <row r="6695">
      <c r="A6695">
        <f>IF('📋 MIỂNG TNC'!A1511="","",'📋 MIỂNG TNC'!A1511)</f>
        <v/>
      </c>
      <c r="B6695">
        <f>IF('📋 MIỂNG TNC'!A1511="","",'📋 MIỂNG TNC'!P1511)</f>
        <v/>
      </c>
      <c r="C6695">
        <f>IF('📋 MIỂNG TNC'!A1511="","","Miểng")</f>
        <v/>
      </c>
      <c r="D6695">
        <f>IF('📋 MIỂNG TNC'!A1511="","",'📋 MIỂNG TNC'!H1511)</f>
        <v/>
      </c>
      <c r="E6695" t="e">
        <v>#VALUE!</v>
      </c>
      <c r="F6695">
        <f>IF('📋 MIỂNG TNC'!A1511="","",'📋 MIỂNG TNC'!J1511)</f>
        <v/>
      </c>
      <c r="G6695">
        <f>IF('📋 MIỂNG TNC'!A1511="","",'📋 MIỂNG TNC'!K1511)</f>
        <v/>
      </c>
      <c r="H6695">
        <f>IF('📋 MIỂNG TNC'!A1511="","",'📋 MIỂNG TNC'!L1511)</f>
        <v/>
      </c>
      <c r="I6695">
        <f>IF('📋 MIỂNG TNC'!A1511="","",'📋 MIỂNG TNC'!M1511)</f>
        <v/>
      </c>
      <c r="J6695">
        <f>IF('📋 MIỂNG TNC'!A1511="","",'📋 MIỂNG TNC'!D1511)</f>
        <v/>
      </c>
      <c r="L6695">
        <f>N(L6694)+IF(AND('🔎 TRA CỨU NHANH'!$C$2&lt;&gt;"",OR(ISNUMBER(SEARCH('🔎 TRA CỨU NHANH'!$C$2,$A6695)),ISNUMBER(SEARCH('🔎 TRA CỨU NHANH'!$C$2,$B6695)))),1,0)</f>
        <v/>
      </c>
      <c r="M6695">
        <f>IF(L6695&gt;N(L6694),L6695,"")</f>
        <v/>
      </c>
    </row>
    <row r="6696">
      <c r="A6696">
        <f>IF('📋 MIỂNG TNC'!A1512="","",'📋 MIỂNG TNC'!A1512)</f>
        <v/>
      </c>
      <c r="B6696">
        <f>IF('📋 MIỂNG TNC'!A1512="","",'📋 MIỂNG TNC'!P1512)</f>
        <v/>
      </c>
      <c r="C6696">
        <f>IF('📋 MIỂNG TNC'!A1512="","","Miểng")</f>
        <v/>
      </c>
      <c r="D6696">
        <f>IF('📋 MIỂNG TNC'!A1512="","",'📋 MIỂNG TNC'!H1512)</f>
        <v/>
      </c>
      <c r="E6696" t="e">
        <v>#VALUE!</v>
      </c>
      <c r="F6696">
        <f>IF('📋 MIỂNG TNC'!A1512="","",'📋 MIỂNG TNC'!J1512)</f>
        <v/>
      </c>
      <c r="G6696">
        <f>IF('📋 MIỂNG TNC'!A1512="","",'📋 MIỂNG TNC'!K1512)</f>
        <v/>
      </c>
      <c r="H6696">
        <f>IF('📋 MIỂNG TNC'!A1512="","",'📋 MIỂNG TNC'!L1512)</f>
        <v/>
      </c>
      <c r="I6696">
        <f>IF('📋 MIỂNG TNC'!A1512="","",'📋 MIỂNG TNC'!M1512)</f>
        <v/>
      </c>
      <c r="J6696">
        <f>IF('📋 MIỂNG TNC'!A1512="","",'📋 MIỂNG TNC'!D1512)</f>
        <v/>
      </c>
      <c r="L6696">
        <f>N(L6695)+IF(AND('🔎 TRA CỨU NHANH'!$C$2&lt;&gt;"",OR(ISNUMBER(SEARCH('🔎 TRA CỨU NHANH'!$C$2,$A6696)),ISNUMBER(SEARCH('🔎 TRA CỨU NHANH'!$C$2,$B6696)))),1,0)</f>
        <v/>
      </c>
      <c r="M6696">
        <f>IF(L6696&gt;N(L6695),L6696,"")</f>
        <v/>
      </c>
    </row>
    <row r="6697">
      <c r="A6697">
        <f>IF('📋 MIỂNG TNC'!A1513="","",'📋 MIỂNG TNC'!A1513)</f>
        <v/>
      </c>
      <c r="B6697">
        <f>IF('📋 MIỂNG TNC'!A1513="","",'📋 MIỂNG TNC'!P1513)</f>
        <v/>
      </c>
      <c r="C6697">
        <f>IF('📋 MIỂNG TNC'!A1513="","","Miểng")</f>
        <v/>
      </c>
      <c r="D6697">
        <f>IF('📋 MIỂNG TNC'!A1513="","",'📋 MIỂNG TNC'!H1513)</f>
        <v/>
      </c>
      <c r="E6697" t="e">
        <v>#VALUE!</v>
      </c>
      <c r="F6697">
        <f>IF('📋 MIỂNG TNC'!A1513="","",'📋 MIỂNG TNC'!J1513)</f>
        <v/>
      </c>
      <c r="G6697">
        <f>IF('📋 MIỂNG TNC'!A1513="","",'📋 MIỂNG TNC'!K1513)</f>
        <v/>
      </c>
      <c r="H6697">
        <f>IF('📋 MIỂNG TNC'!A1513="","",'📋 MIỂNG TNC'!L1513)</f>
        <v/>
      </c>
      <c r="I6697">
        <f>IF('📋 MIỂNG TNC'!A1513="","",'📋 MIỂNG TNC'!M1513)</f>
        <v/>
      </c>
      <c r="J6697">
        <f>IF('📋 MIỂNG TNC'!A1513="","",'📋 MIỂNG TNC'!D1513)</f>
        <v/>
      </c>
      <c r="L6697">
        <f>N(L6696)+IF(AND('🔎 TRA CỨU NHANH'!$C$2&lt;&gt;"",OR(ISNUMBER(SEARCH('🔎 TRA CỨU NHANH'!$C$2,$A6697)),ISNUMBER(SEARCH('🔎 TRA CỨU NHANH'!$C$2,$B6697)))),1,0)</f>
        <v/>
      </c>
      <c r="M6697">
        <f>IF(L6697&gt;N(L6696),L6697,"")</f>
        <v/>
      </c>
    </row>
    <row r="6698">
      <c r="A6698">
        <f>IF('📋 MIỂNG TNC'!A1514="","",'📋 MIỂNG TNC'!A1514)</f>
        <v/>
      </c>
      <c r="B6698">
        <f>IF('📋 MIỂNG TNC'!A1514="","",'📋 MIỂNG TNC'!P1514)</f>
        <v/>
      </c>
      <c r="C6698">
        <f>IF('📋 MIỂNG TNC'!A1514="","","Miểng")</f>
        <v/>
      </c>
      <c r="D6698">
        <f>IF('📋 MIỂNG TNC'!A1514="","",'📋 MIỂNG TNC'!H1514)</f>
        <v/>
      </c>
      <c r="E6698" t="e">
        <v>#VALUE!</v>
      </c>
      <c r="F6698">
        <f>IF('📋 MIỂNG TNC'!A1514="","",'📋 MIỂNG TNC'!J1514)</f>
        <v/>
      </c>
      <c r="G6698">
        <f>IF('📋 MIỂNG TNC'!A1514="","",'📋 MIỂNG TNC'!K1514)</f>
        <v/>
      </c>
      <c r="H6698">
        <f>IF('📋 MIỂNG TNC'!A1514="","",'📋 MIỂNG TNC'!L1514)</f>
        <v/>
      </c>
      <c r="I6698">
        <f>IF('📋 MIỂNG TNC'!A1514="","",'📋 MIỂNG TNC'!M1514)</f>
        <v/>
      </c>
      <c r="J6698">
        <f>IF('📋 MIỂNG TNC'!A1514="","",'📋 MIỂNG TNC'!D1514)</f>
        <v/>
      </c>
      <c r="L6698">
        <f>N(L6697)+IF(AND('🔎 TRA CỨU NHANH'!$C$2&lt;&gt;"",OR(ISNUMBER(SEARCH('🔎 TRA CỨU NHANH'!$C$2,$A6698)),ISNUMBER(SEARCH('🔎 TRA CỨU NHANH'!$C$2,$B6698)))),1,0)</f>
        <v/>
      </c>
      <c r="M6698">
        <f>IF(L6698&gt;N(L6697),L6698,"")</f>
        <v/>
      </c>
    </row>
    <row r="6699">
      <c r="A6699">
        <f>IF('📋 MIỂNG TNC'!A1515="","",'📋 MIỂNG TNC'!A1515)</f>
        <v/>
      </c>
      <c r="B6699">
        <f>IF('📋 MIỂNG TNC'!A1515="","",'📋 MIỂNG TNC'!P1515)</f>
        <v/>
      </c>
      <c r="C6699">
        <f>IF('📋 MIỂNG TNC'!A1515="","","Miểng")</f>
        <v/>
      </c>
      <c r="D6699">
        <f>IF('📋 MIỂNG TNC'!A1515="","",'📋 MIỂNG TNC'!H1515)</f>
        <v/>
      </c>
      <c r="E6699" t="e">
        <v>#VALUE!</v>
      </c>
      <c r="F6699">
        <f>IF('📋 MIỂNG TNC'!A1515="","",'📋 MIỂNG TNC'!J1515)</f>
        <v/>
      </c>
      <c r="G6699">
        <f>IF('📋 MIỂNG TNC'!A1515="","",'📋 MIỂNG TNC'!K1515)</f>
        <v/>
      </c>
      <c r="H6699">
        <f>IF('📋 MIỂNG TNC'!A1515="","",'📋 MIỂNG TNC'!L1515)</f>
        <v/>
      </c>
      <c r="I6699">
        <f>IF('📋 MIỂNG TNC'!A1515="","",'📋 MIỂNG TNC'!M1515)</f>
        <v/>
      </c>
      <c r="J6699">
        <f>IF('📋 MIỂNG TNC'!A1515="","",'📋 MIỂNG TNC'!D1515)</f>
        <v/>
      </c>
      <c r="L6699">
        <f>N(L6698)+IF(AND('🔎 TRA CỨU NHANH'!$C$2&lt;&gt;"",OR(ISNUMBER(SEARCH('🔎 TRA CỨU NHANH'!$C$2,$A6699)),ISNUMBER(SEARCH('🔎 TRA CỨU NHANH'!$C$2,$B6699)))),1,0)</f>
        <v/>
      </c>
      <c r="M6699">
        <f>IF(L6699&gt;N(L6698),L6699,"")</f>
        <v/>
      </c>
    </row>
    <row r="6700">
      <c r="A6700">
        <f>IF('📋 MIỂNG TNC'!A1516="","",'📋 MIỂNG TNC'!A1516)</f>
        <v/>
      </c>
      <c r="B6700">
        <f>IF('📋 MIỂNG TNC'!A1516="","",'📋 MIỂNG TNC'!P1516)</f>
        <v/>
      </c>
      <c r="C6700">
        <f>IF('📋 MIỂNG TNC'!A1516="","","Miểng")</f>
        <v/>
      </c>
      <c r="D6700">
        <f>IF('📋 MIỂNG TNC'!A1516="","",'📋 MIỂNG TNC'!H1516)</f>
        <v/>
      </c>
      <c r="E6700" t="e">
        <v>#VALUE!</v>
      </c>
      <c r="F6700">
        <f>IF('📋 MIỂNG TNC'!A1516="","",'📋 MIỂNG TNC'!J1516)</f>
        <v/>
      </c>
      <c r="G6700">
        <f>IF('📋 MIỂNG TNC'!A1516="","",'📋 MIỂNG TNC'!K1516)</f>
        <v/>
      </c>
      <c r="H6700">
        <f>IF('📋 MIỂNG TNC'!A1516="","",'📋 MIỂNG TNC'!L1516)</f>
        <v/>
      </c>
      <c r="I6700">
        <f>IF('📋 MIỂNG TNC'!A1516="","",'📋 MIỂNG TNC'!M1516)</f>
        <v/>
      </c>
      <c r="J6700">
        <f>IF('📋 MIỂNG TNC'!A1516="","",'📋 MIỂNG TNC'!D1516)</f>
        <v/>
      </c>
      <c r="L6700">
        <f>N(L6699)+IF(AND('🔎 TRA CỨU NHANH'!$C$2&lt;&gt;"",OR(ISNUMBER(SEARCH('🔎 TRA CỨU NHANH'!$C$2,$A6700)),ISNUMBER(SEARCH('🔎 TRA CỨU NHANH'!$C$2,$B6700)))),1,0)</f>
        <v/>
      </c>
      <c r="M6700">
        <f>IF(L6700&gt;N(L6699),L6700,"")</f>
        <v/>
      </c>
    </row>
    <row r="6701">
      <c r="A6701">
        <f>IF('📋 MIỂNG TNC'!A1517="","",'📋 MIỂNG TNC'!A1517)</f>
        <v/>
      </c>
      <c r="B6701">
        <f>IF('📋 MIỂNG TNC'!A1517="","",'📋 MIỂNG TNC'!P1517)</f>
        <v/>
      </c>
      <c r="C6701">
        <f>IF('📋 MIỂNG TNC'!A1517="","","Miểng")</f>
        <v/>
      </c>
      <c r="D6701">
        <f>IF('📋 MIỂNG TNC'!A1517="","",'📋 MIỂNG TNC'!H1517)</f>
        <v/>
      </c>
      <c r="E6701" t="e">
        <v>#VALUE!</v>
      </c>
      <c r="F6701">
        <f>IF('📋 MIỂNG TNC'!A1517="","",'📋 MIỂNG TNC'!J1517)</f>
        <v/>
      </c>
      <c r="G6701">
        <f>IF('📋 MIỂNG TNC'!A1517="","",'📋 MIỂNG TNC'!K1517)</f>
        <v/>
      </c>
      <c r="H6701">
        <f>IF('📋 MIỂNG TNC'!A1517="","",'📋 MIỂNG TNC'!L1517)</f>
        <v/>
      </c>
      <c r="I6701">
        <f>IF('📋 MIỂNG TNC'!A1517="","",'📋 MIỂNG TNC'!M1517)</f>
        <v/>
      </c>
      <c r="J6701">
        <f>IF('📋 MIỂNG TNC'!A1517="","",'📋 MIỂNG TNC'!D1517)</f>
        <v/>
      </c>
      <c r="L6701">
        <f>N(L6700)+IF(AND('🔎 TRA CỨU NHANH'!$C$2&lt;&gt;"",OR(ISNUMBER(SEARCH('🔎 TRA CỨU NHANH'!$C$2,$A6701)),ISNUMBER(SEARCH('🔎 TRA CỨU NHANH'!$C$2,$B6701)))),1,0)</f>
        <v/>
      </c>
      <c r="M6701">
        <f>IF(L6701&gt;N(L6700),L6701,"")</f>
        <v/>
      </c>
    </row>
    <row r="6702">
      <c r="A6702">
        <f>IF('📋 MIỂNG TNC'!A1518="","",'📋 MIỂNG TNC'!A1518)</f>
        <v/>
      </c>
      <c r="B6702">
        <f>IF('📋 MIỂNG TNC'!A1518="","",'📋 MIỂNG TNC'!P1518)</f>
        <v/>
      </c>
      <c r="C6702">
        <f>IF('📋 MIỂNG TNC'!A1518="","","Miểng")</f>
        <v/>
      </c>
      <c r="D6702">
        <f>IF('📋 MIỂNG TNC'!A1518="","",'📋 MIỂNG TNC'!H1518)</f>
        <v/>
      </c>
      <c r="E6702" t="e">
        <v>#VALUE!</v>
      </c>
      <c r="F6702">
        <f>IF('📋 MIỂNG TNC'!A1518="","",'📋 MIỂNG TNC'!J1518)</f>
        <v/>
      </c>
      <c r="G6702">
        <f>IF('📋 MIỂNG TNC'!A1518="","",'📋 MIỂNG TNC'!K1518)</f>
        <v/>
      </c>
      <c r="H6702">
        <f>IF('📋 MIỂNG TNC'!A1518="","",'📋 MIỂNG TNC'!L1518)</f>
        <v/>
      </c>
      <c r="I6702">
        <f>IF('📋 MIỂNG TNC'!A1518="","",'📋 MIỂNG TNC'!M1518)</f>
        <v/>
      </c>
      <c r="J6702">
        <f>IF('📋 MIỂNG TNC'!A1518="","",'📋 MIỂNG TNC'!D1518)</f>
        <v/>
      </c>
      <c r="L6702">
        <f>N(L6701)+IF(AND('🔎 TRA CỨU NHANH'!$C$2&lt;&gt;"",OR(ISNUMBER(SEARCH('🔎 TRA CỨU NHANH'!$C$2,$A6702)),ISNUMBER(SEARCH('🔎 TRA CỨU NHANH'!$C$2,$B6702)))),1,0)</f>
        <v/>
      </c>
      <c r="M6702">
        <f>IF(L6702&gt;N(L6701),L6702,"")</f>
        <v/>
      </c>
    </row>
    <row r="6703">
      <c r="A6703">
        <f>IF('📋 MIỂNG TNC'!A1519="","",'📋 MIỂNG TNC'!A1519)</f>
        <v/>
      </c>
      <c r="B6703">
        <f>IF('📋 MIỂNG TNC'!A1519="","",'📋 MIỂNG TNC'!P1519)</f>
        <v/>
      </c>
      <c r="C6703">
        <f>IF('📋 MIỂNG TNC'!A1519="","","Miểng")</f>
        <v/>
      </c>
      <c r="D6703">
        <f>IF('📋 MIỂNG TNC'!A1519="","",'📋 MIỂNG TNC'!H1519)</f>
        <v/>
      </c>
      <c r="E6703" t="e">
        <v>#VALUE!</v>
      </c>
      <c r="F6703">
        <f>IF('📋 MIỂNG TNC'!A1519="","",'📋 MIỂNG TNC'!J1519)</f>
        <v/>
      </c>
      <c r="G6703">
        <f>IF('📋 MIỂNG TNC'!A1519="","",'📋 MIỂNG TNC'!K1519)</f>
        <v/>
      </c>
      <c r="H6703">
        <f>IF('📋 MIỂNG TNC'!A1519="","",'📋 MIỂNG TNC'!L1519)</f>
        <v/>
      </c>
      <c r="I6703">
        <f>IF('📋 MIỂNG TNC'!A1519="","",'📋 MIỂNG TNC'!M1519)</f>
        <v/>
      </c>
      <c r="J6703">
        <f>IF('📋 MIỂNG TNC'!A1519="","",'📋 MIỂNG TNC'!D1519)</f>
        <v/>
      </c>
      <c r="L6703">
        <f>N(L6702)+IF(AND('🔎 TRA CỨU NHANH'!$C$2&lt;&gt;"",OR(ISNUMBER(SEARCH('🔎 TRA CỨU NHANH'!$C$2,$A6703)),ISNUMBER(SEARCH('🔎 TRA CỨU NHANH'!$C$2,$B6703)))),1,0)</f>
        <v/>
      </c>
      <c r="M6703">
        <f>IF(L6703&gt;N(L6702),L6703,"")</f>
        <v/>
      </c>
    </row>
    <row r="6704">
      <c r="A6704">
        <f>IF('📋 MIỂNG TNC'!A1520="","",'📋 MIỂNG TNC'!A1520)</f>
        <v/>
      </c>
      <c r="B6704">
        <f>IF('📋 MIỂNG TNC'!A1520="","",'📋 MIỂNG TNC'!P1520)</f>
        <v/>
      </c>
      <c r="C6704">
        <f>IF('📋 MIỂNG TNC'!A1520="","","Miểng")</f>
        <v/>
      </c>
      <c r="D6704">
        <f>IF('📋 MIỂNG TNC'!A1520="","",'📋 MIỂNG TNC'!H1520)</f>
        <v/>
      </c>
      <c r="E6704" t="e">
        <v>#VALUE!</v>
      </c>
      <c r="F6704">
        <f>IF('📋 MIỂNG TNC'!A1520="","",'📋 MIỂNG TNC'!J1520)</f>
        <v/>
      </c>
      <c r="G6704">
        <f>IF('📋 MIỂNG TNC'!A1520="","",'📋 MIỂNG TNC'!K1520)</f>
        <v/>
      </c>
      <c r="H6704">
        <f>IF('📋 MIỂNG TNC'!A1520="","",'📋 MIỂNG TNC'!L1520)</f>
        <v/>
      </c>
      <c r="I6704">
        <f>IF('📋 MIỂNG TNC'!A1520="","",'📋 MIỂNG TNC'!M1520)</f>
        <v/>
      </c>
      <c r="J6704">
        <f>IF('📋 MIỂNG TNC'!A1520="","",'📋 MIỂNG TNC'!D1520)</f>
        <v/>
      </c>
      <c r="L6704">
        <f>N(L6703)+IF(AND('🔎 TRA CỨU NHANH'!$C$2&lt;&gt;"",OR(ISNUMBER(SEARCH('🔎 TRA CỨU NHANH'!$C$2,$A6704)),ISNUMBER(SEARCH('🔎 TRA CỨU NHANH'!$C$2,$B6704)))),1,0)</f>
        <v/>
      </c>
      <c r="M6704">
        <f>IF(L6704&gt;N(L6703),L6704,"")</f>
        <v/>
      </c>
    </row>
    <row r="6705">
      <c r="A6705">
        <f>IF('📋 MIỂNG TNC'!A1521="","",'📋 MIỂNG TNC'!A1521)</f>
        <v/>
      </c>
      <c r="B6705">
        <f>IF('📋 MIỂNG TNC'!A1521="","",'📋 MIỂNG TNC'!P1521)</f>
        <v/>
      </c>
      <c r="C6705">
        <f>IF('📋 MIỂNG TNC'!A1521="","","Miểng")</f>
        <v/>
      </c>
      <c r="D6705">
        <f>IF('📋 MIỂNG TNC'!A1521="","",'📋 MIỂNG TNC'!H1521)</f>
        <v/>
      </c>
      <c r="E6705" t="e">
        <v>#VALUE!</v>
      </c>
      <c r="F6705">
        <f>IF('📋 MIỂNG TNC'!A1521="","",'📋 MIỂNG TNC'!J1521)</f>
        <v/>
      </c>
      <c r="G6705">
        <f>IF('📋 MIỂNG TNC'!A1521="","",'📋 MIỂNG TNC'!K1521)</f>
        <v/>
      </c>
      <c r="H6705">
        <f>IF('📋 MIỂNG TNC'!A1521="","",'📋 MIỂNG TNC'!L1521)</f>
        <v/>
      </c>
      <c r="I6705">
        <f>IF('📋 MIỂNG TNC'!A1521="","",'📋 MIỂNG TNC'!M1521)</f>
        <v/>
      </c>
      <c r="J6705">
        <f>IF('📋 MIỂNG TNC'!A1521="","",'📋 MIỂNG TNC'!D1521)</f>
        <v/>
      </c>
      <c r="L6705">
        <f>N(L6704)+IF(AND('🔎 TRA CỨU NHANH'!$C$2&lt;&gt;"",OR(ISNUMBER(SEARCH('🔎 TRA CỨU NHANH'!$C$2,$A6705)),ISNUMBER(SEARCH('🔎 TRA CỨU NHANH'!$C$2,$B6705)))),1,0)</f>
        <v/>
      </c>
      <c r="M6705">
        <f>IF(L6705&gt;N(L6704),L6705,"")</f>
        <v/>
      </c>
    </row>
    <row r="6706">
      <c r="A6706">
        <f>IF('📋 MIỂNG TNC'!A1522="","",'📋 MIỂNG TNC'!A1522)</f>
        <v/>
      </c>
      <c r="B6706">
        <f>IF('📋 MIỂNG TNC'!A1522="","",'📋 MIỂNG TNC'!P1522)</f>
        <v/>
      </c>
      <c r="C6706">
        <f>IF('📋 MIỂNG TNC'!A1522="","","Miểng")</f>
        <v/>
      </c>
      <c r="D6706">
        <f>IF('📋 MIỂNG TNC'!A1522="","",'📋 MIỂNG TNC'!H1522)</f>
        <v/>
      </c>
      <c r="E6706" t="e">
        <v>#VALUE!</v>
      </c>
      <c r="F6706">
        <f>IF('📋 MIỂNG TNC'!A1522="","",'📋 MIỂNG TNC'!J1522)</f>
        <v/>
      </c>
      <c r="G6706">
        <f>IF('📋 MIỂNG TNC'!A1522="","",'📋 MIỂNG TNC'!K1522)</f>
        <v/>
      </c>
      <c r="H6706">
        <f>IF('📋 MIỂNG TNC'!A1522="","",'📋 MIỂNG TNC'!L1522)</f>
        <v/>
      </c>
      <c r="I6706">
        <f>IF('📋 MIỂNG TNC'!A1522="","",'📋 MIỂNG TNC'!M1522)</f>
        <v/>
      </c>
      <c r="J6706">
        <f>IF('📋 MIỂNG TNC'!A1522="","",'📋 MIỂNG TNC'!D1522)</f>
        <v/>
      </c>
      <c r="L6706">
        <f>N(L6705)+IF(AND('🔎 TRA CỨU NHANH'!$C$2&lt;&gt;"",OR(ISNUMBER(SEARCH('🔎 TRA CỨU NHANH'!$C$2,$A6706)),ISNUMBER(SEARCH('🔎 TRA CỨU NHANH'!$C$2,$B6706)))),1,0)</f>
        <v/>
      </c>
      <c r="M6706">
        <f>IF(L6706&gt;N(L6705),L6706,"")</f>
        <v/>
      </c>
    </row>
    <row r="6707">
      <c r="A6707">
        <f>IF('📋 MIỂNG TNC'!A1523="","",'📋 MIỂNG TNC'!A1523)</f>
        <v/>
      </c>
      <c r="B6707">
        <f>IF('📋 MIỂNG TNC'!A1523="","",'📋 MIỂNG TNC'!P1523)</f>
        <v/>
      </c>
      <c r="C6707">
        <f>IF('📋 MIỂNG TNC'!A1523="","","Miểng")</f>
        <v/>
      </c>
      <c r="D6707">
        <f>IF('📋 MIỂNG TNC'!A1523="","",'📋 MIỂNG TNC'!H1523)</f>
        <v/>
      </c>
      <c r="E6707" t="e">
        <v>#VALUE!</v>
      </c>
      <c r="F6707" s="37">
        <f>IF('📋 MIỂNG TNC'!A1523="","",'📋 MIỂNG TNC'!J1523)</f>
        <v/>
      </c>
      <c r="G6707" s="37">
        <f>IF('📋 MIỂNG TNC'!A1523="","",'📋 MIỂNG TNC'!K1523)</f>
        <v/>
      </c>
      <c r="H6707" s="37">
        <f>IF('📋 MIỂNG TNC'!A1523="","",'📋 MIỂNG TNC'!L1523)</f>
        <v/>
      </c>
      <c r="I6707">
        <f>IF('📋 MIỂNG TNC'!A1523="","",'📋 MIỂNG TNC'!M1523)</f>
        <v/>
      </c>
      <c r="J6707">
        <f>IF('📋 MIỂNG TNC'!A1523="","",'📋 MIỂNG TNC'!D1523)</f>
        <v/>
      </c>
      <c r="L6707">
        <f>N(L6706)+IF(AND('🔎 TRA CỨU NHANH'!$C$2&lt;&gt;"",OR(ISNUMBER(SEARCH('🔎 TRA CỨU NHANH'!$C$2,$A6707)),ISNUMBER(SEARCH('🔎 TRA CỨU NHANH'!$C$2,$B6707)))),1,0)</f>
        <v/>
      </c>
      <c r="M6707">
        <f>IF(L6707&gt;N(L6706),L6707,"")</f>
        <v/>
      </c>
    </row>
    <row r="6708">
      <c r="A6708">
        <f>IF('📋 MIỂNG TNC'!A1524="","",'📋 MIỂNG TNC'!A1524)</f>
        <v/>
      </c>
      <c r="B6708">
        <f>IF('📋 MIỂNG TNC'!A1524="","",'📋 MIỂNG TNC'!P1524)</f>
        <v/>
      </c>
      <c r="C6708">
        <f>IF('📋 MIỂNG TNC'!A1524="","","Miểng")</f>
        <v/>
      </c>
      <c r="D6708">
        <f>IF('📋 MIỂNG TNC'!A1524="","",'📋 MIỂNG TNC'!H1524)</f>
        <v/>
      </c>
      <c r="E6708" t="e">
        <v>#VALUE!</v>
      </c>
      <c r="F6708">
        <f>IF('📋 MIỂNG TNC'!A1524="","",'📋 MIỂNG TNC'!J1524)</f>
        <v/>
      </c>
      <c r="G6708">
        <f>IF('📋 MIỂNG TNC'!A1524="","",'📋 MIỂNG TNC'!K1524)</f>
        <v/>
      </c>
      <c r="H6708">
        <f>IF('📋 MIỂNG TNC'!A1524="","",'📋 MIỂNG TNC'!L1524)</f>
        <v/>
      </c>
      <c r="I6708">
        <f>IF('📋 MIỂNG TNC'!A1524="","",'📋 MIỂNG TNC'!M1524)</f>
        <v/>
      </c>
      <c r="J6708">
        <f>IF('📋 MIỂNG TNC'!A1524="","",'📋 MIỂNG TNC'!D1524)</f>
        <v/>
      </c>
      <c r="L6708">
        <f>N(L6707)+IF(AND('🔎 TRA CỨU NHANH'!$C$2&lt;&gt;"",OR(ISNUMBER(SEARCH('🔎 TRA CỨU NHANH'!$C$2,$A6708)),ISNUMBER(SEARCH('🔎 TRA CỨU NHANH'!$C$2,$B6708)))),1,0)</f>
        <v/>
      </c>
      <c r="M6708">
        <f>IF(L6708&gt;N(L6707),L6708,"")</f>
        <v/>
      </c>
    </row>
    <row r="6709">
      <c r="A6709">
        <f>IF('📋 MIỂNG TNC'!A1525="","",'📋 MIỂNG TNC'!A1525)</f>
        <v/>
      </c>
      <c r="B6709">
        <f>IF('📋 MIỂNG TNC'!A1525="","",'📋 MIỂNG TNC'!P1525)</f>
        <v/>
      </c>
      <c r="C6709">
        <f>IF('📋 MIỂNG TNC'!A1525="","","Miểng")</f>
        <v/>
      </c>
      <c r="D6709">
        <f>IF('📋 MIỂNG TNC'!A1525="","",'📋 MIỂNG TNC'!H1525)</f>
        <v/>
      </c>
      <c r="E6709" t="e">
        <v>#VALUE!</v>
      </c>
      <c r="F6709">
        <f>IF('📋 MIỂNG TNC'!A1525="","",'📋 MIỂNG TNC'!J1525)</f>
        <v/>
      </c>
      <c r="G6709">
        <f>IF('📋 MIỂNG TNC'!A1525="","",'📋 MIỂNG TNC'!K1525)</f>
        <v/>
      </c>
      <c r="H6709">
        <f>IF('📋 MIỂNG TNC'!A1525="","",'📋 MIỂNG TNC'!L1525)</f>
        <v/>
      </c>
      <c r="I6709">
        <f>IF('📋 MIỂNG TNC'!A1525="","",'📋 MIỂNG TNC'!M1525)</f>
        <v/>
      </c>
      <c r="J6709">
        <f>IF('📋 MIỂNG TNC'!A1525="","",'📋 MIỂNG TNC'!D1525)</f>
        <v/>
      </c>
      <c r="L6709">
        <f>N(L6708)+IF(AND('🔎 TRA CỨU NHANH'!$C$2&lt;&gt;"",OR(ISNUMBER(SEARCH('🔎 TRA CỨU NHANH'!$C$2,$A6709)),ISNUMBER(SEARCH('🔎 TRA CỨU NHANH'!$C$2,$B6709)))),1,0)</f>
        <v/>
      </c>
      <c r="M6709">
        <f>IF(L6709&gt;N(L6708),L6709,"")</f>
        <v/>
      </c>
    </row>
    <row r="6710">
      <c r="A6710">
        <f>IF('📋 MIỂNG TNC'!A1526="","",'📋 MIỂNG TNC'!A1526)</f>
        <v/>
      </c>
      <c r="B6710">
        <f>IF('📋 MIỂNG TNC'!A1526="","",'📋 MIỂNG TNC'!P1526)</f>
        <v/>
      </c>
      <c r="C6710">
        <f>IF('📋 MIỂNG TNC'!A1526="","","Miểng")</f>
        <v/>
      </c>
      <c r="D6710">
        <f>IF('📋 MIỂNG TNC'!A1526="","",'📋 MIỂNG TNC'!H1526)</f>
        <v/>
      </c>
      <c r="E6710" t="e">
        <v>#VALUE!</v>
      </c>
      <c r="F6710">
        <f>IF('📋 MIỂNG TNC'!A1526="","",'📋 MIỂNG TNC'!J1526)</f>
        <v/>
      </c>
      <c r="G6710">
        <f>IF('📋 MIỂNG TNC'!A1526="","",'📋 MIỂNG TNC'!K1526)</f>
        <v/>
      </c>
      <c r="H6710">
        <f>IF('📋 MIỂNG TNC'!A1526="","",'📋 MIỂNG TNC'!L1526)</f>
        <v/>
      </c>
      <c r="I6710">
        <f>IF('📋 MIỂNG TNC'!A1526="","",'📋 MIỂNG TNC'!M1526)</f>
        <v/>
      </c>
      <c r="J6710">
        <f>IF('📋 MIỂNG TNC'!A1526="","",'📋 MIỂNG TNC'!D1526)</f>
        <v/>
      </c>
      <c r="L6710">
        <f>N(L6709)+IF(AND('🔎 TRA CỨU NHANH'!$C$2&lt;&gt;"",OR(ISNUMBER(SEARCH('🔎 TRA CỨU NHANH'!$C$2,$A6710)),ISNUMBER(SEARCH('🔎 TRA CỨU NHANH'!$C$2,$B6710)))),1,0)</f>
        <v/>
      </c>
      <c r="M6710">
        <f>IF(L6710&gt;N(L6709),L6710,"")</f>
        <v/>
      </c>
    </row>
    <row r="6711">
      <c r="A6711">
        <f>IF('📋 MIỂNG TNC'!A1527="","",'📋 MIỂNG TNC'!A1527)</f>
        <v/>
      </c>
      <c r="B6711">
        <f>IF('📋 MIỂNG TNC'!A1527="","",'📋 MIỂNG TNC'!P1527)</f>
        <v/>
      </c>
      <c r="C6711">
        <f>IF('📋 MIỂNG TNC'!A1527="","","Miểng")</f>
        <v/>
      </c>
      <c r="D6711">
        <f>IF('📋 MIỂNG TNC'!A1527="","",'📋 MIỂNG TNC'!H1527)</f>
        <v/>
      </c>
      <c r="E6711" t="e">
        <v>#VALUE!</v>
      </c>
      <c r="F6711">
        <f>IF('📋 MIỂNG TNC'!A1527="","",'📋 MIỂNG TNC'!J1527)</f>
        <v/>
      </c>
      <c r="G6711">
        <f>IF('📋 MIỂNG TNC'!A1527="","",'📋 MIỂNG TNC'!K1527)</f>
        <v/>
      </c>
      <c r="H6711">
        <f>IF('📋 MIỂNG TNC'!A1527="","",'📋 MIỂNG TNC'!L1527)</f>
        <v/>
      </c>
      <c r="I6711">
        <f>IF('📋 MIỂNG TNC'!A1527="","",'📋 MIỂNG TNC'!M1527)</f>
        <v/>
      </c>
      <c r="J6711">
        <f>IF('📋 MIỂNG TNC'!A1527="","",'📋 MIỂNG TNC'!D1527)</f>
        <v/>
      </c>
      <c r="L6711">
        <f>N(L6710)+IF(AND('🔎 TRA CỨU NHANH'!$C$2&lt;&gt;"",OR(ISNUMBER(SEARCH('🔎 TRA CỨU NHANH'!$C$2,$A6711)),ISNUMBER(SEARCH('🔎 TRA CỨU NHANH'!$C$2,$B6711)))),1,0)</f>
        <v/>
      </c>
      <c r="M6711">
        <f>IF(L6711&gt;N(L6710),L6711,"")</f>
        <v/>
      </c>
    </row>
    <row r="6712">
      <c r="A6712">
        <f>IF('📋 MIỂNG TNC'!A1528="","",'📋 MIỂNG TNC'!A1528)</f>
        <v/>
      </c>
      <c r="B6712">
        <f>IF('📋 MIỂNG TNC'!A1528="","",'📋 MIỂNG TNC'!P1528)</f>
        <v/>
      </c>
      <c r="C6712">
        <f>IF('📋 MIỂNG TNC'!A1528="","","Miểng")</f>
        <v/>
      </c>
      <c r="D6712">
        <f>IF('📋 MIỂNG TNC'!A1528="","",'📋 MIỂNG TNC'!H1528)</f>
        <v/>
      </c>
      <c r="E6712" t="e">
        <v>#VALUE!</v>
      </c>
      <c r="F6712" s="37">
        <f>IF('📋 MIỂNG TNC'!A1528="","",'📋 MIỂNG TNC'!J1528)</f>
        <v/>
      </c>
      <c r="G6712" s="37">
        <f>IF('📋 MIỂNG TNC'!A1528="","",'📋 MIỂNG TNC'!K1528)</f>
        <v/>
      </c>
      <c r="H6712" s="37">
        <f>IF('📋 MIỂNG TNC'!A1528="","",'📋 MIỂNG TNC'!L1528)</f>
        <v/>
      </c>
      <c r="I6712">
        <f>IF('📋 MIỂNG TNC'!A1528="","",'📋 MIỂNG TNC'!M1528)</f>
        <v/>
      </c>
      <c r="J6712">
        <f>IF('📋 MIỂNG TNC'!A1528="","",'📋 MIỂNG TNC'!D1528)</f>
        <v/>
      </c>
      <c r="L6712">
        <f>N(L6711)+IF(AND('🔎 TRA CỨU NHANH'!$C$2&lt;&gt;"",OR(ISNUMBER(SEARCH('🔎 TRA CỨU NHANH'!$C$2,$A6712)),ISNUMBER(SEARCH('🔎 TRA CỨU NHANH'!$C$2,$B6712)))),1,0)</f>
        <v/>
      </c>
      <c r="M6712">
        <f>IF(L6712&gt;N(L6711),L6712,"")</f>
        <v/>
      </c>
    </row>
    <row r="6713">
      <c r="A6713">
        <f>IF('📋 MIỂNG TNC'!A1529="","",'📋 MIỂNG TNC'!A1529)</f>
        <v/>
      </c>
      <c r="B6713">
        <f>IF('📋 MIỂNG TNC'!A1529="","",'📋 MIỂNG TNC'!P1529)</f>
        <v/>
      </c>
      <c r="C6713">
        <f>IF('📋 MIỂNG TNC'!A1529="","","Miểng")</f>
        <v/>
      </c>
      <c r="D6713">
        <f>IF('📋 MIỂNG TNC'!A1529="","",'📋 MIỂNG TNC'!H1529)</f>
        <v/>
      </c>
      <c r="E6713" t="e">
        <v>#VALUE!</v>
      </c>
      <c r="F6713" s="37">
        <f>IF('📋 MIỂNG TNC'!A1529="","",'📋 MIỂNG TNC'!J1529)</f>
        <v/>
      </c>
      <c r="G6713" s="37">
        <f>IF('📋 MIỂNG TNC'!A1529="","",'📋 MIỂNG TNC'!K1529)</f>
        <v/>
      </c>
      <c r="H6713" s="37">
        <f>IF('📋 MIỂNG TNC'!A1529="","",'📋 MIỂNG TNC'!L1529)</f>
        <v/>
      </c>
      <c r="I6713">
        <f>IF('📋 MIỂNG TNC'!A1529="","",'📋 MIỂNG TNC'!M1529)</f>
        <v/>
      </c>
      <c r="J6713">
        <f>IF('📋 MIỂNG TNC'!A1529="","",'📋 MIỂNG TNC'!D1529)</f>
        <v/>
      </c>
      <c r="L6713">
        <f>N(L6712)+IF(AND('🔎 TRA CỨU NHANH'!$C$2&lt;&gt;"",OR(ISNUMBER(SEARCH('🔎 TRA CỨU NHANH'!$C$2,$A6713)),ISNUMBER(SEARCH('🔎 TRA CỨU NHANH'!$C$2,$B6713)))),1,0)</f>
        <v/>
      </c>
      <c r="M6713">
        <f>IF(L6713&gt;N(L6712),L6713,"")</f>
        <v/>
      </c>
    </row>
    <row r="6714">
      <c r="A6714">
        <f>IF('📋 MIỂNG TNC'!A1530="","",'📋 MIỂNG TNC'!A1530)</f>
        <v/>
      </c>
      <c r="B6714">
        <f>IF('📋 MIỂNG TNC'!A1530="","",'📋 MIỂNG TNC'!P1530)</f>
        <v/>
      </c>
      <c r="C6714">
        <f>IF('📋 MIỂNG TNC'!A1530="","","Miểng")</f>
        <v/>
      </c>
      <c r="D6714">
        <f>IF('📋 MIỂNG TNC'!A1530="","",'📋 MIỂNG TNC'!H1530)</f>
        <v/>
      </c>
      <c r="E6714" t="e">
        <v>#VALUE!</v>
      </c>
      <c r="F6714" s="37">
        <f>IF('📋 MIỂNG TNC'!A1530="","",'📋 MIỂNG TNC'!J1530)</f>
        <v/>
      </c>
      <c r="G6714" s="37">
        <f>IF('📋 MIỂNG TNC'!A1530="","",'📋 MIỂNG TNC'!K1530)</f>
        <v/>
      </c>
      <c r="H6714" s="37">
        <f>IF('📋 MIỂNG TNC'!A1530="","",'📋 MIỂNG TNC'!L1530)</f>
        <v/>
      </c>
      <c r="I6714">
        <f>IF('📋 MIỂNG TNC'!A1530="","",'📋 MIỂNG TNC'!M1530)</f>
        <v/>
      </c>
      <c r="J6714">
        <f>IF('📋 MIỂNG TNC'!A1530="","",'📋 MIỂNG TNC'!D1530)</f>
        <v/>
      </c>
      <c r="L6714">
        <f>N(L6713)+IF(AND('🔎 TRA CỨU NHANH'!$C$2&lt;&gt;"",OR(ISNUMBER(SEARCH('🔎 TRA CỨU NHANH'!$C$2,$A6714)),ISNUMBER(SEARCH('🔎 TRA CỨU NHANH'!$C$2,$B6714)))),1,0)</f>
        <v/>
      </c>
      <c r="M6714">
        <f>IF(L6714&gt;N(L6713),L6714,"")</f>
        <v/>
      </c>
    </row>
    <row r="6715">
      <c r="A6715">
        <f>IF('📋 MIỂNG TNC'!A1531="","",'📋 MIỂNG TNC'!A1531)</f>
        <v/>
      </c>
      <c r="B6715">
        <f>IF('📋 MIỂNG TNC'!A1531="","",'📋 MIỂNG TNC'!P1531)</f>
        <v/>
      </c>
      <c r="C6715">
        <f>IF('📋 MIỂNG TNC'!A1531="","","Miểng")</f>
        <v/>
      </c>
      <c r="D6715">
        <f>IF('📋 MIỂNG TNC'!A1531="","",'📋 MIỂNG TNC'!H1531)</f>
        <v/>
      </c>
      <c r="E6715" t="e">
        <v>#VALUE!</v>
      </c>
      <c r="F6715">
        <f>IF('📋 MIỂNG TNC'!A1531="","",'📋 MIỂNG TNC'!J1531)</f>
        <v/>
      </c>
      <c r="G6715">
        <f>IF('📋 MIỂNG TNC'!A1531="","",'📋 MIỂNG TNC'!K1531)</f>
        <v/>
      </c>
      <c r="H6715">
        <f>IF('📋 MIỂNG TNC'!A1531="","",'📋 MIỂNG TNC'!L1531)</f>
        <v/>
      </c>
      <c r="I6715">
        <f>IF('📋 MIỂNG TNC'!A1531="","",'📋 MIỂNG TNC'!M1531)</f>
        <v/>
      </c>
      <c r="J6715">
        <f>IF('📋 MIỂNG TNC'!A1531="","",'📋 MIỂNG TNC'!D1531)</f>
        <v/>
      </c>
      <c r="L6715">
        <f>N(L6714)+IF(AND('🔎 TRA CỨU NHANH'!$C$2&lt;&gt;"",OR(ISNUMBER(SEARCH('🔎 TRA CỨU NHANH'!$C$2,$A6715)),ISNUMBER(SEARCH('🔎 TRA CỨU NHANH'!$C$2,$B6715)))),1,0)</f>
        <v/>
      </c>
      <c r="M6715">
        <f>IF(L6715&gt;N(L6714),L6715,"")</f>
        <v/>
      </c>
    </row>
    <row r="6716">
      <c r="A6716">
        <f>IF('📋 MIỂNG TNC'!A1532="","",'📋 MIỂNG TNC'!A1532)</f>
        <v/>
      </c>
      <c r="B6716">
        <f>IF('📋 MIỂNG TNC'!A1532="","",'📋 MIỂNG TNC'!P1532)</f>
        <v/>
      </c>
      <c r="C6716">
        <f>IF('📋 MIỂNG TNC'!A1532="","","Miểng")</f>
        <v/>
      </c>
      <c r="D6716">
        <f>IF('📋 MIỂNG TNC'!A1532="","",'📋 MIỂNG TNC'!H1532)</f>
        <v/>
      </c>
      <c r="E6716" t="e">
        <v>#VALUE!</v>
      </c>
      <c r="F6716">
        <f>IF('📋 MIỂNG TNC'!A1532="","",'📋 MIỂNG TNC'!J1532)</f>
        <v/>
      </c>
      <c r="G6716">
        <f>IF('📋 MIỂNG TNC'!A1532="","",'📋 MIỂNG TNC'!K1532)</f>
        <v/>
      </c>
      <c r="H6716">
        <f>IF('📋 MIỂNG TNC'!A1532="","",'📋 MIỂNG TNC'!L1532)</f>
        <v/>
      </c>
      <c r="I6716">
        <f>IF('📋 MIỂNG TNC'!A1532="","",'📋 MIỂNG TNC'!M1532)</f>
        <v/>
      </c>
      <c r="J6716">
        <f>IF('📋 MIỂNG TNC'!A1532="","",'📋 MIỂNG TNC'!D1532)</f>
        <v/>
      </c>
      <c r="L6716">
        <f>N(L6715)+IF(AND('🔎 TRA CỨU NHANH'!$C$2&lt;&gt;"",OR(ISNUMBER(SEARCH('🔎 TRA CỨU NHANH'!$C$2,$A6716)),ISNUMBER(SEARCH('🔎 TRA CỨU NHANH'!$C$2,$B6716)))),1,0)</f>
        <v/>
      </c>
      <c r="M6716">
        <f>IF(L6716&gt;N(L6715),L6716,"")</f>
        <v/>
      </c>
    </row>
    <row r="6717">
      <c r="A6717">
        <f>IF('📋 MIỂNG TNC'!A1533="","",'📋 MIỂNG TNC'!A1533)</f>
        <v/>
      </c>
      <c r="B6717">
        <f>IF('📋 MIỂNG TNC'!A1533="","",'📋 MIỂNG TNC'!P1533)</f>
        <v/>
      </c>
      <c r="C6717">
        <f>IF('📋 MIỂNG TNC'!A1533="","","Miểng")</f>
        <v/>
      </c>
      <c r="D6717">
        <f>IF('📋 MIỂNG TNC'!A1533="","",'📋 MIỂNG TNC'!H1533)</f>
        <v/>
      </c>
      <c r="E6717" t="e">
        <v>#VALUE!</v>
      </c>
      <c r="F6717">
        <f>IF('📋 MIỂNG TNC'!A1533="","",'📋 MIỂNG TNC'!J1533)</f>
        <v/>
      </c>
      <c r="G6717">
        <f>IF('📋 MIỂNG TNC'!A1533="","",'📋 MIỂNG TNC'!K1533)</f>
        <v/>
      </c>
      <c r="H6717">
        <f>IF('📋 MIỂNG TNC'!A1533="","",'📋 MIỂNG TNC'!L1533)</f>
        <v/>
      </c>
      <c r="I6717">
        <f>IF('📋 MIỂNG TNC'!A1533="","",'📋 MIỂNG TNC'!M1533)</f>
        <v/>
      </c>
      <c r="J6717">
        <f>IF('📋 MIỂNG TNC'!A1533="","",'📋 MIỂNG TNC'!D1533)</f>
        <v/>
      </c>
      <c r="L6717">
        <f>N(L6716)+IF(AND('🔎 TRA CỨU NHANH'!$C$2&lt;&gt;"",OR(ISNUMBER(SEARCH('🔎 TRA CỨU NHANH'!$C$2,$A6717)),ISNUMBER(SEARCH('🔎 TRA CỨU NHANH'!$C$2,$B6717)))),1,0)</f>
        <v/>
      </c>
      <c r="M6717">
        <f>IF(L6717&gt;N(L6716),L6717,"")</f>
        <v/>
      </c>
    </row>
    <row r="6718">
      <c r="A6718">
        <f>IF('📋 MIỂNG TNC'!A1534="","",'📋 MIỂNG TNC'!A1534)</f>
        <v/>
      </c>
      <c r="B6718">
        <f>IF('📋 MIỂNG TNC'!A1534="","",'📋 MIỂNG TNC'!P1534)</f>
        <v/>
      </c>
      <c r="C6718">
        <f>IF('📋 MIỂNG TNC'!A1534="","","Miểng")</f>
        <v/>
      </c>
      <c r="D6718">
        <f>IF('📋 MIỂNG TNC'!A1534="","",'📋 MIỂNG TNC'!H1534)</f>
        <v/>
      </c>
      <c r="E6718" t="e">
        <v>#VALUE!</v>
      </c>
      <c r="F6718">
        <f>IF('📋 MIỂNG TNC'!A1534="","",'📋 MIỂNG TNC'!J1534)</f>
        <v/>
      </c>
      <c r="G6718">
        <f>IF('📋 MIỂNG TNC'!A1534="","",'📋 MIỂNG TNC'!K1534)</f>
        <v/>
      </c>
      <c r="H6718">
        <f>IF('📋 MIỂNG TNC'!A1534="","",'📋 MIỂNG TNC'!L1534)</f>
        <v/>
      </c>
      <c r="I6718">
        <f>IF('📋 MIỂNG TNC'!A1534="","",'📋 MIỂNG TNC'!M1534)</f>
        <v/>
      </c>
      <c r="J6718">
        <f>IF('📋 MIỂNG TNC'!A1534="","",'📋 MIỂNG TNC'!D1534)</f>
        <v/>
      </c>
      <c r="L6718">
        <f>N(L6717)+IF(AND('🔎 TRA CỨU NHANH'!$C$2&lt;&gt;"",OR(ISNUMBER(SEARCH('🔎 TRA CỨU NHANH'!$C$2,$A6718)),ISNUMBER(SEARCH('🔎 TRA CỨU NHANH'!$C$2,$B6718)))),1,0)</f>
        <v/>
      </c>
      <c r="M6718">
        <f>IF(L6718&gt;N(L6717),L6718,"")</f>
        <v/>
      </c>
    </row>
    <row r="6719">
      <c r="A6719">
        <f>IF('📋 MIỂNG TNC'!A1535="","",'📋 MIỂNG TNC'!A1535)</f>
        <v/>
      </c>
      <c r="B6719">
        <f>IF('📋 MIỂNG TNC'!A1535="","",'📋 MIỂNG TNC'!P1535)</f>
        <v/>
      </c>
      <c r="C6719">
        <f>IF('📋 MIỂNG TNC'!A1535="","","Miểng")</f>
        <v/>
      </c>
      <c r="D6719">
        <f>IF('📋 MIỂNG TNC'!A1535="","",'📋 MIỂNG TNC'!H1535)</f>
        <v/>
      </c>
      <c r="E6719" t="e">
        <v>#VALUE!</v>
      </c>
      <c r="F6719">
        <f>IF('📋 MIỂNG TNC'!A1535="","",'📋 MIỂNG TNC'!J1535)</f>
        <v/>
      </c>
      <c r="G6719">
        <f>IF('📋 MIỂNG TNC'!A1535="","",'📋 MIỂNG TNC'!K1535)</f>
        <v/>
      </c>
      <c r="H6719">
        <f>IF('📋 MIỂNG TNC'!A1535="","",'📋 MIỂNG TNC'!L1535)</f>
        <v/>
      </c>
      <c r="I6719">
        <f>IF('📋 MIỂNG TNC'!A1535="","",'📋 MIỂNG TNC'!M1535)</f>
        <v/>
      </c>
      <c r="J6719">
        <f>IF('📋 MIỂNG TNC'!A1535="","",'📋 MIỂNG TNC'!D1535)</f>
        <v/>
      </c>
      <c r="L6719">
        <f>N(L6718)+IF(AND('🔎 TRA CỨU NHANH'!$C$2&lt;&gt;"",OR(ISNUMBER(SEARCH('🔎 TRA CỨU NHANH'!$C$2,$A6719)),ISNUMBER(SEARCH('🔎 TRA CỨU NHANH'!$C$2,$B6719)))),1,0)</f>
        <v/>
      </c>
      <c r="M6719">
        <f>IF(L6719&gt;N(L6718),L6719,"")</f>
        <v/>
      </c>
    </row>
    <row r="6720">
      <c r="A6720">
        <f>IF('📋 MIỂNG TNC'!A1536="","",'📋 MIỂNG TNC'!A1536)</f>
        <v/>
      </c>
      <c r="B6720">
        <f>IF('📋 MIỂNG TNC'!A1536="","",'📋 MIỂNG TNC'!P1536)</f>
        <v/>
      </c>
      <c r="C6720">
        <f>IF('📋 MIỂNG TNC'!A1536="","","Miểng")</f>
        <v/>
      </c>
      <c r="D6720">
        <f>IF('📋 MIỂNG TNC'!A1536="","",'📋 MIỂNG TNC'!H1536)</f>
        <v/>
      </c>
      <c r="E6720" t="e">
        <v>#VALUE!</v>
      </c>
      <c r="F6720">
        <f>IF('📋 MIỂNG TNC'!A1536="","",'📋 MIỂNG TNC'!J1536)</f>
        <v/>
      </c>
      <c r="G6720">
        <f>IF('📋 MIỂNG TNC'!A1536="","",'📋 MIỂNG TNC'!K1536)</f>
        <v/>
      </c>
      <c r="H6720">
        <f>IF('📋 MIỂNG TNC'!A1536="","",'📋 MIỂNG TNC'!L1536)</f>
        <v/>
      </c>
      <c r="I6720">
        <f>IF('📋 MIỂNG TNC'!A1536="","",'📋 MIỂNG TNC'!M1536)</f>
        <v/>
      </c>
      <c r="J6720">
        <f>IF('📋 MIỂNG TNC'!A1536="","",'📋 MIỂNG TNC'!D1536)</f>
        <v/>
      </c>
      <c r="L6720">
        <f>N(L6719)+IF(AND('🔎 TRA CỨU NHANH'!$C$2&lt;&gt;"",OR(ISNUMBER(SEARCH('🔎 TRA CỨU NHANH'!$C$2,$A6720)),ISNUMBER(SEARCH('🔎 TRA CỨU NHANH'!$C$2,$B6720)))),1,0)</f>
        <v/>
      </c>
      <c r="M6720">
        <f>IF(L6720&gt;N(L6719),L6720,"")</f>
        <v/>
      </c>
    </row>
    <row r="6721">
      <c r="A6721">
        <f>IF('📋 MIỂNG TNC'!A1537="","",'📋 MIỂNG TNC'!A1537)</f>
        <v/>
      </c>
      <c r="B6721">
        <f>IF('📋 MIỂNG TNC'!A1537="","",'📋 MIỂNG TNC'!P1537)</f>
        <v/>
      </c>
      <c r="C6721">
        <f>IF('📋 MIỂNG TNC'!A1537="","","Miểng")</f>
        <v/>
      </c>
      <c r="D6721">
        <f>IF('📋 MIỂNG TNC'!A1537="","",'📋 MIỂNG TNC'!H1537)</f>
        <v/>
      </c>
      <c r="E6721" t="e">
        <v>#VALUE!</v>
      </c>
      <c r="F6721">
        <f>IF('📋 MIỂNG TNC'!A1537="","",'📋 MIỂNG TNC'!J1537)</f>
        <v/>
      </c>
      <c r="G6721">
        <f>IF('📋 MIỂNG TNC'!A1537="","",'📋 MIỂNG TNC'!K1537)</f>
        <v/>
      </c>
      <c r="H6721">
        <f>IF('📋 MIỂNG TNC'!A1537="","",'📋 MIỂNG TNC'!L1537)</f>
        <v/>
      </c>
      <c r="I6721">
        <f>IF('📋 MIỂNG TNC'!A1537="","",'📋 MIỂNG TNC'!M1537)</f>
        <v/>
      </c>
      <c r="J6721">
        <f>IF('📋 MIỂNG TNC'!A1537="","",'📋 MIỂNG TNC'!D1537)</f>
        <v/>
      </c>
      <c r="L6721">
        <f>N(L6720)+IF(AND('🔎 TRA CỨU NHANH'!$C$2&lt;&gt;"",OR(ISNUMBER(SEARCH('🔎 TRA CỨU NHANH'!$C$2,$A6721)),ISNUMBER(SEARCH('🔎 TRA CỨU NHANH'!$C$2,$B6721)))),1,0)</f>
        <v/>
      </c>
      <c r="M6721">
        <f>IF(L6721&gt;N(L6720),L6721,"")</f>
        <v/>
      </c>
    </row>
    <row r="6722">
      <c r="A6722">
        <f>IF('📋 MIỂNG TNC'!A1538="","",'📋 MIỂNG TNC'!A1538)</f>
        <v/>
      </c>
      <c r="B6722">
        <f>IF('📋 MIỂNG TNC'!A1538="","",'📋 MIỂNG TNC'!P1538)</f>
        <v/>
      </c>
      <c r="C6722">
        <f>IF('📋 MIỂNG TNC'!A1538="","","Miểng")</f>
        <v/>
      </c>
      <c r="D6722">
        <f>IF('📋 MIỂNG TNC'!A1538="","",'📋 MIỂNG TNC'!H1538)</f>
        <v/>
      </c>
      <c r="E6722" t="e">
        <v>#VALUE!</v>
      </c>
      <c r="F6722">
        <f>IF('📋 MIỂNG TNC'!A1538="","",'📋 MIỂNG TNC'!J1538)</f>
        <v/>
      </c>
      <c r="G6722">
        <f>IF('📋 MIỂNG TNC'!A1538="","",'📋 MIỂNG TNC'!K1538)</f>
        <v/>
      </c>
      <c r="H6722">
        <f>IF('📋 MIỂNG TNC'!A1538="","",'📋 MIỂNG TNC'!L1538)</f>
        <v/>
      </c>
      <c r="I6722">
        <f>IF('📋 MIỂNG TNC'!A1538="","",'📋 MIỂNG TNC'!M1538)</f>
        <v/>
      </c>
      <c r="J6722">
        <f>IF('📋 MIỂNG TNC'!A1538="","",'📋 MIỂNG TNC'!D1538)</f>
        <v/>
      </c>
      <c r="L6722">
        <f>N(L6721)+IF(AND('🔎 TRA CỨU NHANH'!$C$2&lt;&gt;"",OR(ISNUMBER(SEARCH('🔎 TRA CỨU NHANH'!$C$2,$A6722)),ISNUMBER(SEARCH('🔎 TRA CỨU NHANH'!$C$2,$B6722)))),1,0)</f>
        <v/>
      </c>
      <c r="M6722">
        <f>IF(L6722&gt;N(L6721),L6722,"")</f>
        <v/>
      </c>
    </row>
    <row r="6723">
      <c r="A6723">
        <f>IF('📋 MIỂNG TNC'!A1539="","",'📋 MIỂNG TNC'!A1539)</f>
        <v/>
      </c>
      <c r="B6723">
        <f>IF('📋 MIỂNG TNC'!A1539="","",'📋 MIỂNG TNC'!P1539)</f>
        <v/>
      </c>
      <c r="C6723">
        <f>IF('📋 MIỂNG TNC'!A1539="","","Miểng")</f>
        <v/>
      </c>
      <c r="D6723">
        <f>IF('📋 MIỂNG TNC'!A1539="","",'📋 MIỂNG TNC'!H1539)</f>
        <v/>
      </c>
      <c r="E6723" t="e">
        <v>#VALUE!</v>
      </c>
      <c r="F6723">
        <f>IF('📋 MIỂNG TNC'!A1539="","",'📋 MIỂNG TNC'!J1539)</f>
        <v/>
      </c>
      <c r="G6723">
        <f>IF('📋 MIỂNG TNC'!A1539="","",'📋 MIỂNG TNC'!K1539)</f>
        <v/>
      </c>
      <c r="H6723">
        <f>IF('📋 MIỂNG TNC'!A1539="","",'📋 MIỂNG TNC'!L1539)</f>
        <v/>
      </c>
      <c r="I6723">
        <f>IF('📋 MIỂNG TNC'!A1539="","",'📋 MIỂNG TNC'!M1539)</f>
        <v/>
      </c>
      <c r="J6723">
        <f>IF('📋 MIỂNG TNC'!A1539="","",'📋 MIỂNG TNC'!D1539)</f>
        <v/>
      </c>
      <c r="L6723">
        <f>N(L6722)+IF(AND('🔎 TRA CỨU NHANH'!$C$2&lt;&gt;"",OR(ISNUMBER(SEARCH('🔎 TRA CỨU NHANH'!$C$2,$A6723)),ISNUMBER(SEARCH('🔎 TRA CỨU NHANH'!$C$2,$B6723)))),1,0)</f>
        <v/>
      </c>
      <c r="M6723">
        <f>IF(L6723&gt;N(L6722),L6723,"")</f>
        <v/>
      </c>
    </row>
    <row r="6724">
      <c r="A6724">
        <f>IF('📋 MIỂNG TNC'!A1540="","",'📋 MIỂNG TNC'!A1540)</f>
        <v/>
      </c>
      <c r="B6724">
        <f>IF('📋 MIỂNG TNC'!A1540="","",'📋 MIỂNG TNC'!P1540)</f>
        <v/>
      </c>
      <c r="C6724">
        <f>IF('📋 MIỂNG TNC'!A1540="","","Miểng")</f>
        <v/>
      </c>
      <c r="D6724">
        <f>IF('📋 MIỂNG TNC'!A1540="","",'📋 MIỂNG TNC'!H1540)</f>
        <v/>
      </c>
      <c r="E6724" t="e">
        <v>#VALUE!</v>
      </c>
      <c r="F6724">
        <f>IF('📋 MIỂNG TNC'!A1540="","",'📋 MIỂNG TNC'!J1540)</f>
        <v/>
      </c>
      <c r="G6724">
        <f>IF('📋 MIỂNG TNC'!A1540="","",'📋 MIỂNG TNC'!K1540)</f>
        <v/>
      </c>
      <c r="H6724">
        <f>IF('📋 MIỂNG TNC'!A1540="","",'📋 MIỂNG TNC'!L1540)</f>
        <v/>
      </c>
      <c r="I6724">
        <f>IF('📋 MIỂNG TNC'!A1540="","",'📋 MIỂNG TNC'!M1540)</f>
        <v/>
      </c>
      <c r="J6724">
        <f>IF('📋 MIỂNG TNC'!A1540="","",'📋 MIỂNG TNC'!D1540)</f>
        <v/>
      </c>
      <c r="L6724">
        <f>N(L6723)+IF(AND('🔎 TRA CỨU NHANH'!$C$2&lt;&gt;"",OR(ISNUMBER(SEARCH('🔎 TRA CỨU NHANH'!$C$2,$A6724)),ISNUMBER(SEARCH('🔎 TRA CỨU NHANH'!$C$2,$B6724)))),1,0)</f>
        <v/>
      </c>
      <c r="M6724">
        <f>IF(L6724&gt;N(L6723),L6724,"")</f>
        <v/>
      </c>
    </row>
    <row r="6725">
      <c r="A6725">
        <f>IF('📋 MIỂNG TNC'!A1541="","",'📋 MIỂNG TNC'!A1541)</f>
        <v/>
      </c>
      <c r="B6725">
        <f>IF('📋 MIỂNG TNC'!A1541="","",'📋 MIỂNG TNC'!P1541)</f>
        <v/>
      </c>
      <c r="C6725">
        <f>IF('📋 MIỂNG TNC'!A1541="","","Miểng")</f>
        <v/>
      </c>
      <c r="D6725">
        <f>IF('📋 MIỂNG TNC'!A1541="","",'📋 MIỂNG TNC'!H1541)</f>
        <v/>
      </c>
      <c r="E6725" t="e">
        <v>#VALUE!</v>
      </c>
      <c r="F6725">
        <f>IF('📋 MIỂNG TNC'!A1541="","",'📋 MIỂNG TNC'!J1541)</f>
        <v/>
      </c>
      <c r="G6725">
        <f>IF('📋 MIỂNG TNC'!A1541="","",'📋 MIỂNG TNC'!K1541)</f>
        <v/>
      </c>
      <c r="H6725">
        <f>IF('📋 MIỂNG TNC'!A1541="","",'📋 MIỂNG TNC'!L1541)</f>
        <v/>
      </c>
      <c r="I6725">
        <f>IF('📋 MIỂNG TNC'!A1541="","",'📋 MIỂNG TNC'!M1541)</f>
        <v/>
      </c>
      <c r="J6725">
        <f>IF('📋 MIỂNG TNC'!A1541="","",'📋 MIỂNG TNC'!D1541)</f>
        <v/>
      </c>
      <c r="L6725">
        <f>N(L6724)+IF(AND('🔎 TRA CỨU NHANH'!$C$2&lt;&gt;"",OR(ISNUMBER(SEARCH('🔎 TRA CỨU NHANH'!$C$2,$A6725)),ISNUMBER(SEARCH('🔎 TRA CỨU NHANH'!$C$2,$B6725)))),1,0)</f>
        <v/>
      </c>
      <c r="M6725">
        <f>IF(L6725&gt;N(L6724),L6725,"")</f>
        <v/>
      </c>
    </row>
    <row r="6726">
      <c r="A6726">
        <f>IF('📋 MIỂNG TNC'!A1542="","",'📋 MIỂNG TNC'!A1542)</f>
        <v/>
      </c>
      <c r="B6726">
        <f>IF('📋 MIỂNG TNC'!A1542="","",'📋 MIỂNG TNC'!P1542)</f>
        <v/>
      </c>
      <c r="C6726">
        <f>IF('📋 MIỂNG TNC'!A1542="","","Miểng")</f>
        <v/>
      </c>
      <c r="D6726">
        <f>IF('📋 MIỂNG TNC'!A1542="","",'📋 MIỂNG TNC'!H1542)</f>
        <v/>
      </c>
      <c r="E6726" t="e">
        <v>#VALUE!</v>
      </c>
      <c r="F6726">
        <f>IF('📋 MIỂNG TNC'!A1542="","",'📋 MIỂNG TNC'!J1542)</f>
        <v/>
      </c>
      <c r="G6726">
        <f>IF('📋 MIỂNG TNC'!A1542="","",'📋 MIỂNG TNC'!K1542)</f>
        <v/>
      </c>
      <c r="H6726">
        <f>IF('📋 MIỂNG TNC'!A1542="","",'📋 MIỂNG TNC'!L1542)</f>
        <v/>
      </c>
      <c r="I6726">
        <f>IF('📋 MIỂNG TNC'!A1542="","",'📋 MIỂNG TNC'!M1542)</f>
        <v/>
      </c>
      <c r="J6726">
        <f>IF('📋 MIỂNG TNC'!A1542="","",'📋 MIỂNG TNC'!D1542)</f>
        <v/>
      </c>
      <c r="L6726">
        <f>N(L6725)+IF(AND('🔎 TRA CỨU NHANH'!$C$2&lt;&gt;"",OR(ISNUMBER(SEARCH('🔎 TRA CỨU NHANH'!$C$2,$A6726)),ISNUMBER(SEARCH('🔎 TRA CỨU NHANH'!$C$2,$B6726)))),1,0)</f>
        <v/>
      </c>
      <c r="M6726">
        <f>IF(L6726&gt;N(L6725),L6726,"")</f>
        <v/>
      </c>
    </row>
    <row r="6727">
      <c r="A6727">
        <f>IF('📋 MIỂNG TNC'!A1543="","",'📋 MIỂNG TNC'!A1543)</f>
        <v/>
      </c>
      <c r="B6727">
        <f>IF('📋 MIỂNG TNC'!A1543="","",'📋 MIỂNG TNC'!P1543)</f>
        <v/>
      </c>
      <c r="C6727">
        <f>IF('📋 MIỂNG TNC'!A1543="","","Miểng")</f>
        <v/>
      </c>
      <c r="D6727">
        <f>IF('📋 MIỂNG TNC'!A1543="","",'📋 MIỂNG TNC'!H1543)</f>
        <v/>
      </c>
      <c r="E6727" t="e">
        <v>#VALUE!</v>
      </c>
      <c r="F6727" s="37">
        <f>IF('📋 MIỂNG TNC'!A1543="","",'📋 MIỂNG TNC'!J1543)</f>
        <v/>
      </c>
      <c r="G6727" s="37">
        <f>IF('📋 MIỂNG TNC'!A1543="","",'📋 MIỂNG TNC'!K1543)</f>
        <v/>
      </c>
      <c r="H6727" s="37">
        <f>IF('📋 MIỂNG TNC'!A1543="","",'📋 MIỂNG TNC'!L1543)</f>
        <v/>
      </c>
      <c r="I6727">
        <f>IF('📋 MIỂNG TNC'!A1543="","",'📋 MIỂNG TNC'!M1543)</f>
        <v/>
      </c>
      <c r="J6727">
        <f>IF('📋 MIỂNG TNC'!A1543="","",'📋 MIỂNG TNC'!D1543)</f>
        <v/>
      </c>
      <c r="L6727">
        <f>N(L6726)+IF(AND('🔎 TRA CỨU NHANH'!$C$2&lt;&gt;"",OR(ISNUMBER(SEARCH('🔎 TRA CỨU NHANH'!$C$2,$A6727)),ISNUMBER(SEARCH('🔎 TRA CỨU NHANH'!$C$2,$B6727)))),1,0)</f>
        <v/>
      </c>
      <c r="M6727">
        <f>IF(L6727&gt;N(L6726),L6727,"")</f>
        <v/>
      </c>
    </row>
    <row r="6728">
      <c r="A6728">
        <f>IF('📋 MIỂNG TNC'!A1544="","",'📋 MIỂNG TNC'!A1544)</f>
        <v/>
      </c>
      <c r="B6728">
        <f>IF('📋 MIỂNG TNC'!A1544="","",'📋 MIỂNG TNC'!P1544)</f>
        <v/>
      </c>
      <c r="C6728">
        <f>IF('📋 MIỂNG TNC'!A1544="","","Miểng")</f>
        <v/>
      </c>
      <c r="D6728">
        <f>IF('📋 MIỂNG TNC'!A1544="","",'📋 MIỂNG TNC'!H1544)</f>
        <v/>
      </c>
      <c r="E6728" t="e">
        <v>#VALUE!</v>
      </c>
      <c r="F6728">
        <f>IF('📋 MIỂNG TNC'!A1544="","",'📋 MIỂNG TNC'!J1544)</f>
        <v/>
      </c>
      <c r="G6728">
        <f>IF('📋 MIỂNG TNC'!A1544="","",'📋 MIỂNG TNC'!K1544)</f>
        <v/>
      </c>
      <c r="H6728">
        <f>IF('📋 MIỂNG TNC'!A1544="","",'📋 MIỂNG TNC'!L1544)</f>
        <v/>
      </c>
      <c r="I6728">
        <f>IF('📋 MIỂNG TNC'!A1544="","",'📋 MIỂNG TNC'!M1544)</f>
        <v/>
      </c>
      <c r="J6728">
        <f>IF('📋 MIỂNG TNC'!A1544="","",'📋 MIỂNG TNC'!D1544)</f>
        <v/>
      </c>
      <c r="L6728">
        <f>N(L6727)+IF(AND('🔎 TRA CỨU NHANH'!$C$2&lt;&gt;"",OR(ISNUMBER(SEARCH('🔎 TRA CỨU NHANH'!$C$2,$A6728)),ISNUMBER(SEARCH('🔎 TRA CỨU NHANH'!$C$2,$B6728)))),1,0)</f>
        <v/>
      </c>
      <c r="M6728">
        <f>IF(L6728&gt;N(L6727),L6728,"")</f>
        <v/>
      </c>
    </row>
    <row r="6729">
      <c r="A6729">
        <f>IF('📋 MIỂNG TNC'!A1545="","",'📋 MIỂNG TNC'!A1545)</f>
        <v/>
      </c>
      <c r="B6729">
        <f>IF('📋 MIỂNG TNC'!A1545="","",'📋 MIỂNG TNC'!P1545)</f>
        <v/>
      </c>
      <c r="C6729">
        <f>IF('📋 MIỂNG TNC'!A1545="","","Miểng")</f>
        <v/>
      </c>
      <c r="D6729">
        <f>IF('📋 MIỂNG TNC'!A1545="","",'📋 MIỂNG TNC'!H1545)</f>
        <v/>
      </c>
      <c r="E6729" t="e">
        <v>#VALUE!</v>
      </c>
      <c r="F6729">
        <f>IF('📋 MIỂNG TNC'!A1545="","",'📋 MIỂNG TNC'!J1545)</f>
        <v/>
      </c>
      <c r="G6729">
        <f>IF('📋 MIỂNG TNC'!A1545="","",'📋 MIỂNG TNC'!K1545)</f>
        <v/>
      </c>
      <c r="H6729">
        <f>IF('📋 MIỂNG TNC'!A1545="","",'📋 MIỂNG TNC'!L1545)</f>
        <v/>
      </c>
      <c r="I6729">
        <f>IF('📋 MIỂNG TNC'!A1545="","",'📋 MIỂNG TNC'!M1545)</f>
        <v/>
      </c>
      <c r="J6729">
        <f>IF('📋 MIỂNG TNC'!A1545="","",'📋 MIỂNG TNC'!D1545)</f>
        <v/>
      </c>
      <c r="L6729">
        <f>N(L6728)+IF(AND('🔎 TRA CỨU NHANH'!$C$2&lt;&gt;"",OR(ISNUMBER(SEARCH('🔎 TRA CỨU NHANH'!$C$2,$A6729)),ISNUMBER(SEARCH('🔎 TRA CỨU NHANH'!$C$2,$B6729)))),1,0)</f>
        <v/>
      </c>
      <c r="M6729">
        <f>IF(L6729&gt;N(L6728),L6729,"")</f>
        <v/>
      </c>
    </row>
    <row r="6730">
      <c r="A6730">
        <f>IF('📋 MIỂNG TNC'!A1546="","",'📋 MIỂNG TNC'!A1546)</f>
        <v/>
      </c>
      <c r="B6730">
        <f>IF('📋 MIỂNG TNC'!A1546="","",'📋 MIỂNG TNC'!P1546)</f>
        <v/>
      </c>
      <c r="C6730">
        <f>IF('📋 MIỂNG TNC'!A1546="","","Miểng")</f>
        <v/>
      </c>
      <c r="D6730">
        <f>IF('📋 MIỂNG TNC'!A1546="","",'📋 MIỂNG TNC'!H1546)</f>
        <v/>
      </c>
      <c r="E6730" t="e">
        <v>#VALUE!</v>
      </c>
      <c r="F6730">
        <f>IF('📋 MIỂNG TNC'!A1546="","",'📋 MIỂNG TNC'!J1546)</f>
        <v/>
      </c>
      <c r="G6730">
        <f>IF('📋 MIỂNG TNC'!A1546="","",'📋 MIỂNG TNC'!K1546)</f>
        <v/>
      </c>
      <c r="H6730">
        <f>IF('📋 MIỂNG TNC'!A1546="","",'📋 MIỂNG TNC'!L1546)</f>
        <v/>
      </c>
      <c r="I6730">
        <f>IF('📋 MIỂNG TNC'!A1546="","",'📋 MIỂNG TNC'!M1546)</f>
        <v/>
      </c>
      <c r="J6730">
        <f>IF('📋 MIỂNG TNC'!A1546="","",'📋 MIỂNG TNC'!D1546)</f>
        <v/>
      </c>
      <c r="L6730">
        <f>N(L6729)+IF(AND('🔎 TRA CỨU NHANH'!$C$2&lt;&gt;"",OR(ISNUMBER(SEARCH('🔎 TRA CỨU NHANH'!$C$2,$A6730)),ISNUMBER(SEARCH('🔎 TRA CỨU NHANH'!$C$2,$B6730)))),1,0)</f>
        <v/>
      </c>
      <c r="M6730">
        <f>IF(L6730&gt;N(L6729),L6730,"")</f>
        <v/>
      </c>
    </row>
    <row r="6731">
      <c r="A6731">
        <f>IF('📋 MIỂNG TNC'!A1547="","",'📋 MIỂNG TNC'!A1547)</f>
        <v/>
      </c>
      <c r="B6731">
        <f>IF('📋 MIỂNG TNC'!A1547="","",'📋 MIỂNG TNC'!P1547)</f>
        <v/>
      </c>
      <c r="C6731">
        <f>IF('📋 MIỂNG TNC'!A1547="","","Miểng")</f>
        <v/>
      </c>
      <c r="D6731">
        <f>IF('📋 MIỂNG TNC'!A1547="","",'📋 MIỂNG TNC'!H1547)</f>
        <v/>
      </c>
      <c r="E6731" t="e">
        <v>#VALUE!</v>
      </c>
      <c r="F6731">
        <f>IF('📋 MIỂNG TNC'!A1547="","",'📋 MIỂNG TNC'!J1547)</f>
        <v/>
      </c>
      <c r="G6731">
        <f>IF('📋 MIỂNG TNC'!A1547="","",'📋 MIỂNG TNC'!K1547)</f>
        <v/>
      </c>
      <c r="H6731">
        <f>IF('📋 MIỂNG TNC'!A1547="","",'📋 MIỂNG TNC'!L1547)</f>
        <v/>
      </c>
      <c r="I6731">
        <f>IF('📋 MIỂNG TNC'!A1547="","",'📋 MIỂNG TNC'!M1547)</f>
        <v/>
      </c>
      <c r="J6731">
        <f>IF('📋 MIỂNG TNC'!A1547="","",'📋 MIỂNG TNC'!D1547)</f>
        <v/>
      </c>
      <c r="L6731">
        <f>N(L6730)+IF(AND('🔎 TRA CỨU NHANH'!$C$2&lt;&gt;"",OR(ISNUMBER(SEARCH('🔎 TRA CỨU NHANH'!$C$2,$A6731)),ISNUMBER(SEARCH('🔎 TRA CỨU NHANH'!$C$2,$B6731)))),1,0)</f>
        <v/>
      </c>
      <c r="M6731">
        <f>IF(L6731&gt;N(L6730),L6731,"")</f>
        <v/>
      </c>
    </row>
    <row r="6732">
      <c r="A6732">
        <f>IF('📋 MIỂNG TNC'!A1548="","",'📋 MIỂNG TNC'!A1548)</f>
        <v/>
      </c>
      <c r="B6732">
        <f>IF('📋 MIỂNG TNC'!A1548="","",'📋 MIỂNG TNC'!P1548)</f>
        <v/>
      </c>
      <c r="C6732">
        <f>IF('📋 MIỂNG TNC'!A1548="","","Miểng")</f>
        <v/>
      </c>
      <c r="D6732">
        <f>IF('📋 MIỂNG TNC'!A1548="","",'📋 MIỂNG TNC'!H1548)</f>
        <v/>
      </c>
      <c r="E6732" t="e">
        <v>#VALUE!</v>
      </c>
      <c r="F6732">
        <f>IF('📋 MIỂNG TNC'!A1548="","",'📋 MIỂNG TNC'!J1548)</f>
        <v/>
      </c>
      <c r="G6732">
        <f>IF('📋 MIỂNG TNC'!A1548="","",'📋 MIỂNG TNC'!K1548)</f>
        <v/>
      </c>
      <c r="H6732">
        <f>IF('📋 MIỂNG TNC'!A1548="","",'📋 MIỂNG TNC'!L1548)</f>
        <v/>
      </c>
      <c r="I6732">
        <f>IF('📋 MIỂNG TNC'!A1548="","",'📋 MIỂNG TNC'!M1548)</f>
        <v/>
      </c>
      <c r="J6732">
        <f>IF('📋 MIỂNG TNC'!A1548="","",'📋 MIỂNG TNC'!D1548)</f>
        <v/>
      </c>
      <c r="L6732">
        <f>N(L6731)+IF(AND('🔎 TRA CỨU NHANH'!$C$2&lt;&gt;"",OR(ISNUMBER(SEARCH('🔎 TRA CỨU NHANH'!$C$2,$A6732)),ISNUMBER(SEARCH('🔎 TRA CỨU NHANH'!$C$2,$B6732)))),1,0)</f>
        <v/>
      </c>
      <c r="M6732">
        <f>IF(L6732&gt;N(L6731),L6732,"")</f>
        <v/>
      </c>
    </row>
    <row r="6733">
      <c r="A6733">
        <f>IF('📋 MIỂNG TNC'!A1549="","",'📋 MIỂNG TNC'!A1549)</f>
        <v/>
      </c>
      <c r="B6733">
        <f>IF('📋 MIỂNG TNC'!A1549="","",'📋 MIỂNG TNC'!P1549)</f>
        <v/>
      </c>
      <c r="C6733">
        <f>IF('📋 MIỂNG TNC'!A1549="","","Miểng")</f>
        <v/>
      </c>
      <c r="D6733">
        <f>IF('📋 MIỂNG TNC'!A1549="","",'📋 MIỂNG TNC'!H1549)</f>
        <v/>
      </c>
      <c r="E6733" t="e">
        <v>#VALUE!</v>
      </c>
      <c r="F6733" s="37">
        <f>IF('📋 MIỂNG TNC'!A1549="","",'📋 MIỂNG TNC'!J1549)</f>
        <v/>
      </c>
      <c r="G6733" s="37">
        <f>IF('📋 MIỂNG TNC'!A1549="","",'📋 MIỂNG TNC'!K1549)</f>
        <v/>
      </c>
      <c r="H6733" s="37">
        <f>IF('📋 MIỂNG TNC'!A1549="","",'📋 MIỂNG TNC'!L1549)</f>
        <v/>
      </c>
      <c r="I6733">
        <f>IF('📋 MIỂNG TNC'!A1549="","",'📋 MIỂNG TNC'!M1549)</f>
        <v/>
      </c>
      <c r="J6733">
        <f>IF('📋 MIỂNG TNC'!A1549="","",'📋 MIỂNG TNC'!D1549)</f>
        <v/>
      </c>
      <c r="L6733">
        <f>N(L6732)+IF(AND('🔎 TRA CỨU NHANH'!$C$2&lt;&gt;"",OR(ISNUMBER(SEARCH('🔎 TRA CỨU NHANH'!$C$2,$A6733)),ISNUMBER(SEARCH('🔎 TRA CỨU NHANH'!$C$2,$B6733)))),1,0)</f>
        <v/>
      </c>
      <c r="M6733">
        <f>IF(L6733&gt;N(L6732),L6733,"")</f>
        <v/>
      </c>
    </row>
    <row r="6734">
      <c r="A6734">
        <f>IF('📋 MIỂNG TNC'!A1550="","",'📋 MIỂNG TNC'!A1550)</f>
        <v/>
      </c>
      <c r="B6734">
        <f>IF('📋 MIỂNG TNC'!A1550="","",'📋 MIỂNG TNC'!P1550)</f>
        <v/>
      </c>
      <c r="C6734">
        <f>IF('📋 MIỂNG TNC'!A1550="","","Miểng")</f>
        <v/>
      </c>
      <c r="D6734">
        <f>IF('📋 MIỂNG TNC'!A1550="","",'📋 MIỂNG TNC'!H1550)</f>
        <v/>
      </c>
      <c r="E6734" t="e">
        <v>#VALUE!</v>
      </c>
      <c r="F6734">
        <f>IF('📋 MIỂNG TNC'!A1550="","",'📋 MIỂNG TNC'!J1550)</f>
        <v/>
      </c>
      <c r="G6734">
        <f>IF('📋 MIỂNG TNC'!A1550="","",'📋 MIỂNG TNC'!K1550)</f>
        <v/>
      </c>
      <c r="H6734">
        <f>IF('📋 MIỂNG TNC'!A1550="","",'📋 MIỂNG TNC'!L1550)</f>
        <v/>
      </c>
      <c r="I6734">
        <f>IF('📋 MIỂNG TNC'!A1550="","",'📋 MIỂNG TNC'!M1550)</f>
        <v/>
      </c>
      <c r="J6734">
        <f>IF('📋 MIỂNG TNC'!A1550="","",'📋 MIỂNG TNC'!D1550)</f>
        <v/>
      </c>
      <c r="L6734">
        <f>N(L6733)+IF(AND('🔎 TRA CỨU NHANH'!$C$2&lt;&gt;"",OR(ISNUMBER(SEARCH('🔎 TRA CỨU NHANH'!$C$2,$A6734)),ISNUMBER(SEARCH('🔎 TRA CỨU NHANH'!$C$2,$B6734)))),1,0)</f>
        <v/>
      </c>
      <c r="M6734">
        <f>IF(L6734&gt;N(L6733),L6734,"")</f>
        <v/>
      </c>
    </row>
    <row r="6735">
      <c r="A6735">
        <f>IF('📋 MIỂNG TNC'!A1551="","",'📋 MIỂNG TNC'!A1551)</f>
        <v/>
      </c>
      <c r="B6735">
        <f>IF('📋 MIỂNG TNC'!A1551="","",'📋 MIỂNG TNC'!P1551)</f>
        <v/>
      </c>
      <c r="C6735">
        <f>IF('📋 MIỂNG TNC'!A1551="","","Miểng")</f>
        <v/>
      </c>
      <c r="D6735">
        <f>IF('📋 MIỂNG TNC'!A1551="","",'📋 MIỂNG TNC'!H1551)</f>
        <v/>
      </c>
      <c r="E6735" t="e">
        <v>#VALUE!</v>
      </c>
      <c r="F6735">
        <f>IF('📋 MIỂNG TNC'!A1551="","",'📋 MIỂNG TNC'!J1551)</f>
        <v/>
      </c>
      <c r="G6735">
        <f>IF('📋 MIỂNG TNC'!A1551="","",'📋 MIỂNG TNC'!K1551)</f>
        <v/>
      </c>
      <c r="H6735">
        <f>IF('📋 MIỂNG TNC'!A1551="","",'📋 MIỂNG TNC'!L1551)</f>
        <v/>
      </c>
      <c r="I6735">
        <f>IF('📋 MIỂNG TNC'!A1551="","",'📋 MIỂNG TNC'!M1551)</f>
        <v/>
      </c>
      <c r="J6735">
        <f>IF('📋 MIỂNG TNC'!A1551="","",'📋 MIỂNG TNC'!D1551)</f>
        <v/>
      </c>
      <c r="L6735">
        <f>N(L6734)+IF(AND('🔎 TRA CỨU NHANH'!$C$2&lt;&gt;"",OR(ISNUMBER(SEARCH('🔎 TRA CỨU NHANH'!$C$2,$A6735)),ISNUMBER(SEARCH('🔎 TRA CỨU NHANH'!$C$2,$B6735)))),1,0)</f>
        <v/>
      </c>
      <c r="M6735">
        <f>IF(L6735&gt;N(L6734),L6735,"")</f>
        <v/>
      </c>
    </row>
    <row r="6736">
      <c r="A6736">
        <f>IF('📋 MIỂNG TNC'!A1552="","",'📋 MIỂNG TNC'!A1552)</f>
        <v/>
      </c>
      <c r="B6736">
        <f>IF('📋 MIỂNG TNC'!A1552="","",'📋 MIỂNG TNC'!P1552)</f>
        <v/>
      </c>
      <c r="C6736">
        <f>IF('📋 MIỂNG TNC'!A1552="","","Miểng")</f>
        <v/>
      </c>
      <c r="D6736">
        <f>IF('📋 MIỂNG TNC'!A1552="","",'📋 MIỂNG TNC'!H1552)</f>
        <v/>
      </c>
      <c r="E6736" t="e">
        <v>#VALUE!</v>
      </c>
      <c r="F6736">
        <f>IF('📋 MIỂNG TNC'!A1552="","",'📋 MIỂNG TNC'!J1552)</f>
        <v/>
      </c>
      <c r="G6736">
        <f>IF('📋 MIỂNG TNC'!A1552="","",'📋 MIỂNG TNC'!K1552)</f>
        <v/>
      </c>
      <c r="H6736">
        <f>IF('📋 MIỂNG TNC'!A1552="","",'📋 MIỂNG TNC'!L1552)</f>
        <v/>
      </c>
      <c r="I6736">
        <f>IF('📋 MIỂNG TNC'!A1552="","",'📋 MIỂNG TNC'!M1552)</f>
        <v/>
      </c>
      <c r="J6736">
        <f>IF('📋 MIỂNG TNC'!A1552="","",'📋 MIỂNG TNC'!D1552)</f>
        <v/>
      </c>
      <c r="L6736">
        <f>N(L6735)+IF(AND('🔎 TRA CỨU NHANH'!$C$2&lt;&gt;"",OR(ISNUMBER(SEARCH('🔎 TRA CỨU NHANH'!$C$2,$A6736)),ISNUMBER(SEARCH('🔎 TRA CỨU NHANH'!$C$2,$B6736)))),1,0)</f>
        <v/>
      </c>
      <c r="M6736">
        <f>IF(L6736&gt;N(L6735),L6736,"")</f>
        <v/>
      </c>
    </row>
    <row r="6737">
      <c r="A6737">
        <f>IF('📋 MIỂNG TNC'!A1553="","",'📋 MIỂNG TNC'!A1553)</f>
        <v/>
      </c>
      <c r="B6737">
        <f>IF('📋 MIỂNG TNC'!A1553="","",'📋 MIỂNG TNC'!P1553)</f>
        <v/>
      </c>
      <c r="C6737">
        <f>IF('📋 MIỂNG TNC'!A1553="","","Miểng")</f>
        <v/>
      </c>
      <c r="D6737">
        <f>IF('📋 MIỂNG TNC'!A1553="","",'📋 MIỂNG TNC'!H1553)</f>
        <v/>
      </c>
      <c r="E6737" t="e">
        <v>#VALUE!</v>
      </c>
      <c r="F6737">
        <f>IF('📋 MIỂNG TNC'!A1553="","",'📋 MIỂNG TNC'!J1553)</f>
        <v/>
      </c>
      <c r="G6737">
        <f>IF('📋 MIỂNG TNC'!A1553="","",'📋 MIỂNG TNC'!K1553)</f>
        <v/>
      </c>
      <c r="H6737">
        <f>IF('📋 MIỂNG TNC'!A1553="","",'📋 MIỂNG TNC'!L1553)</f>
        <v/>
      </c>
      <c r="I6737">
        <f>IF('📋 MIỂNG TNC'!A1553="","",'📋 MIỂNG TNC'!M1553)</f>
        <v/>
      </c>
      <c r="J6737">
        <f>IF('📋 MIỂNG TNC'!A1553="","",'📋 MIỂNG TNC'!D1553)</f>
        <v/>
      </c>
      <c r="L6737">
        <f>N(L6736)+IF(AND('🔎 TRA CỨU NHANH'!$C$2&lt;&gt;"",OR(ISNUMBER(SEARCH('🔎 TRA CỨU NHANH'!$C$2,$A6737)),ISNUMBER(SEARCH('🔎 TRA CỨU NHANH'!$C$2,$B6737)))),1,0)</f>
        <v/>
      </c>
      <c r="M6737">
        <f>IF(L6737&gt;N(L6736),L6737,"")</f>
        <v/>
      </c>
    </row>
    <row r="6738">
      <c r="A6738">
        <f>IF('📋 MIỂNG TNC'!A1554="","",'📋 MIỂNG TNC'!A1554)</f>
        <v/>
      </c>
      <c r="B6738">
        <f>IF('📋 MIỂNG TNC'!A1554="","",'📋 MIỂNG TNC'!P1554)</f>
        <v/>
      </c>
      <c r="C6738">
        <f>IF('📋 MIỂNG TNC'!A1554="","","Miểng")</f>
        <v/>
      </c>
      <c r="D6738">
        <f>IF('📋 MIỂNG TNC'!A1554="","",'📋 MIỂNG TNC'!H1554)</f>
        <v/>
      </c>
      <c r="E6738" t="e">
        <v>#VALUE!</v>
      </c>
      <c r="F6738">
        <f>IF('📋 MIỂNG TNC'!A1554="","",'📋 MIỂNG TNC'!J1554)</f>
        <v/>
      </c>
      <c r="G6738">
        <f>IF('📋 MIỂNG TNC'!A1554="","",'📋 MIỂNG TNC'!K1554)</f>
        <v/>
      </c>
      <c r="H6738">
        <f>IF('📋 MIỂNG TNC'!A1554="","",'📋 MIỂNG TNC'!L1554)</f>
        <v/>
      </c>
      <c r="I6738">
        <f>IF('📋 MIỂNG TNC'!A1554="","",'📋 MIỂNG TNC'!M1554)</f>
        <v/>
      </c>
      <c r="J6738">
        <f>IF('📋 MIỂNG TNC'!A1554="","",'📋 MIỂNG TNC'!D1554)</f>
        <v/>
      </c>
      <c r="L6738">
        <f>N(L6737)+IF(AND('🔎 TRA CỨU NHANH'!$C$2&lt;&gt;"",OR(ISNUMBER(SEARCH('🔎 TRA CỨU NHANH'!$C$2,$A6738)),ISNUMBER(SEARCH('🔎 TRA CỨU NHANH'!$C$2,$B6738)))),1,0)</f>
        <v/>
      </c>
      <c r="M6738">
        <f>IF(L6738&gt;N(L6737),L6738,"")</f>
        <v/>
      </c>
    </row>
    <row r="6739">
      <c r="A6739">
        <f>IF('📋 MIỂNG TNC'!A1555="","",'📋 MIỂNG TNC'!A1555)</f>
        <v/>
      </c>
      <c r="B6739">
        <f>IF('📋 MIỂNG TNC'!A1555="","",'📋 MIỂNG TNC'!P1555)</f>
        <v/>
      </c>
      <c r="C6739">
        <f>IF('📋 MIỂNG TNC'!A1555="","","Miểng")</f>
        <v/>
      </c>
      <c r="D6739">
        <f>IF('📋 MIỂNG TNC'!A1555="","",'📋 MIỂNG TNC'!H1555)</f>
        <v/>
      </c>
      <c r="E6739" t="e">
        <v>#VALUE!</v>
      </c>
      <c r="F6739" s="37">
        <f>IF('📋 MIỂNG TNC'!A1555="","",'📋 MIỂNG TNC'!J1555)</f>
        <v/>
      </c>
      <c r="G6739" s="37">
        <f>IF('📋 MIỂNG TNC'!A1555="","",'📋 MIỂNG TNC'!K1555)</f>
        <v/>
      </c>
      <c r="H6739" s="37">
        <f>IF('📋 MIỂNG TNC'!A1555="","",'📋 MIỂNG TNC'!L1555)</f>
        <v/>
      </c>
      <c r="I6739">
        <f>IF('📋 MIỂNG TNC'!A1555="","",'📋 MIỂNG TNC'!M1555)</f>
        <v/>
      </c>
      <c r="J6739">
        <f>IF('📋 MIỂNG TNC'!A1555="","",'📋 MIỂNG TNC'!D1555)</f>
        <v/>
      </c>
      <c r="L6739">
        <f>N(L6738)+IF(AND('🔎 TRA CỨU NHANH'!$C$2&lt;&gt;"",OR(ISNUMBER(SEARCH('🔎 TRA CỨU NHANH'!$C$2,$A6739)),ISNUMBER(SEARCH('🔎 TRA CỨU NHANH'!$C$2,$B6739)))),1,0)</f>
        <v/>
      </c>
      <c r="M6739">
        <f>IF(L6739&gt;N(L6738),L6739,"")</f>
        <v/>
      </c>
    </row>
    <row r="6740">
      <c r="A6740">
        <f>IF('📋 MIỂNG TNC'!A1556="","",'📋 MIỂNG TNC'!A1556)</f>
        <v/>
      </c>
      <c r="B6740">
        <f>IF('📋 MIỂNG TNC'!A1556="","",'📋 MIỂNG TNC'!P1556)</f>
        <v/>
      </c>
      <c r="C6740">
        <f>IF('📋 MIỂNG TNC'!A1556="","","Miểng")</f>
        <v/>
      </c>
      <c r="D6740">
        <f>IF('📋 MIỂNG TNC'!A1556="","",'📋 MIỂNG TNC'!H1556)</f>
        <v/>
      </c>
      <c r="E6740" t="e">
        <v>#VALUE!</v>
      </c>
      <c r="F6740">
        <f>IF('📋 MIỂNG TNC'!A1556="","",'📋 MIỂNG TNC'!J1556)</f>
        <v/>
      </c>
      <c r="G6740">
        <f>IF('📋 MIỂNG TNC'!A1556="","",'📋 MIỂNG TNC'!K1556)</f>
        <v/>
      </c>
      <c r="H6740">
        <f>IF('📋 MIỂNG TNC'!A1556="","",'📋 MIỂNG TNC'!L1556)</f>
        <v/>
      </c>
      <c r="I6740">
        <f>IF('📋 MIỂNG TNC'!A1556="","",'📋 MIỂNG TNC'!M1556)</f>
        <v/>
      </c>
      <c r="J6740">
        <f>IF('📋 MIỂNG TNC'!A1556="","",'📋 MIỂNG TNC'!D1556)</f>
        <v/>
      </c>
      <c r="L6740">
        <f>N(L6739)+IF(AND('🔎 TRA CỨU NHANH'!$C$2&lt;&gt;"",OR(ISNUMBER(SEARCH('🔎 TRA CỨU NHANH'!$C$2,$A6740)),ISNUMBER(SEARCH('🔎 TRA CỨU NHANH'!$C$2,$B6740)))),1,0)</f>
        <v/>
      </c>
      <c r="M6740">
        <f>IF(L6740&gt;N(L6739),L6740,"")</f>
        <v/>
      </c>
    </row>
    <row r="6741">
      <c r="A6741">
        <f>IF('📋 MIỂNG TNC'!A1557="","",'📋 MIỂNG TNC'!A1557)</f>
        <v/>
      </c>
      <c r="B6741">
        <f>IF('📋 MIỂNG TNC'!A1557="","",'📋 MIỂNG TNC'!P1557)</f>
        <v/>
      </c>
      <c r="C6741">
        <f>IF('📋 MIỂNG TNC'!A1557="","","Miểng")</f>
        <v/>
      </c>
      <c r="D6741">
        <f>IF('📋 MIỂNG TNC'!A1557="","",'📋 MIỂNG TNC'!H1557)</f>
        <v/>
      </c>
      <c r="E6741" t="e">
        <v>#VALUE!</v>
      </c>
      <c r="F6741">
        <f>IF('📋 MIỂNG TNC'!A1557="","",'📋 MIỂNG TNC'!J1557)</f>
        <v/>
      </c>
      <c r="G6741">
        <f>IF('📋 MIỂNG TNC'!A1557="","",'📋 MIỂNG TNC'!K1557)</f>
        <v/>
      </c>
      <c r="H6741">
        <f>IF('📋 MIỂNG TNC'!A1557="","",'📋 MIỂNG TNC'!L1557)</f>
        <v/>
      </c>
      <c r="I6741">
        <f>IF('📋 MIỂNG TNC'!A1557="","",'📋 MIỂNG TNC'!M1557)</f>
        <v/>
      </c>
      <c r="J6741">
        <f>IF('📋 MIỂNG TNC'!A1557="","",'📋 MIỂNG TNC'!D1557)</f>
        <v/>
      </c>
      <c r="L6741">
        <f>N(L6740)+IF(AND('🔎 TRA CỨU NHANH'!$C$2&lt;&gt;"",OR(ISNUMBER(SEARCH('🔎 TRA CỨU NHANH'!$C$2,$A6741)),ISNUMBER(SEARCH('🔎 TRA CỨU NHANH'!$C$2,$B6741)))),1,0)</f>
        <v/>
      </c>
      <c r="M6741">
        <f>IF(L6741&gt;N(L6740),L6741,"")</f>
        <v/>
      </c>
    </row>
    <row r="6742">
      <c r="A6742">
        <f>IF('📋 MIỂNG TNC'!A1558="","",'📋 MIỂNG TNC'!A1558)</f>
        <v/>
      </c>
      <c r="B6742">
        <f>IF('📋 MIỂNG TNC'!A1558="","",'📋 MIỂNG TNC'!P1558)</f>
        <v/>
      </c>
      <c r="C6742">
        <f>IF('📋 MIỂNG TNC'!A1558="","","Miểng")</f>
        <v/>
      </c>
      <c r="D6742">
        <f>IF('📋 MIỂNG TNC'!A1558="","",'📋 MIỂNG TNC'!H1558)</f>
        <v/>
      </c>
      <c r="E6742" t="e">
        <v>#VALUE!</v>
      </c>
      <c r="F6742" s="37">
        <f>IF('📋 MIỂNG TNC'!A1558="","",'📋 MIỂNG TNC'!J1558)</f>
        <v/>
      </c>
      <c r="G6742" s="37">
        <f>IF('📋 MIỂNG TNC'!A1558="","",'📋 MIỂNG TNC'!K1558)</f>
        <v/>
      </c>
      <c r="H6742" s="37">
        <f>IF('📋 MIỂNG TNC'!A1558="","",'📋 MIỂNG TNC'!L1558)</f>
        <v/>
      </c>
      <c r="I6742">
        <f>IF('📋 MIỂNG TNC'!A1558="","",'📋 MIỂNG TNC'!M1558)</f>
        <v/>
      </c>
      <c r="J6742">
        <f>IF('📋 MIỂNG TNC'!A1558="","",'📋 MIỂNG TNC'!D1558)</f>
        <v/>
      </c>
      <c r="L6742">
        <f>N(L6741)+IF(AND('🔎 TRA CỨU NHANH'!$C$2&lt;&gt;"",OR(ISNUMBER(SEARCH('🔎 TRA CỨU NHANH'!$C$2,$A6742)),ISNUMBER(SEARCH('🔎 TRA CỨU NHANH'!$C$2,$B6742)))),1,0)</f>
        <v/>
      </c>
      <c r="M6742">
        <f>IF(L6742&gt;N(L6741),L6742,"")</f>
        <v/>
      </c>
    </row>
    <row r="6743">
      <c r="A6743">
        <f>IF('📋 MIỂNG TNC'!A1559="","",'📋 MIỂNG TNC'!A1559)</f>
        <v/>
      </c>
      <c r="B6743">
        <f>IF('📋 MIỂNG TNC'!A1559="","",'📋 MIỂNG TNC'!P1559)</f>
        <v/>
      </c>
      <c r="C6743">
        <f>IF('📋 MIỂNG TNC'!A1559="","","Miểng")</f>
        <v/>
      </c>
      <c r="D6743">
        <f>IF('📋 MIỂNG TNC'!A1559="","",'📋 MIỂNG TNC'!H1559)</f>
        <v/>
      </c>
      <c r="E6743" t="e">
        <v>#VALUE!</v>
      </c>
      <c r="F6743">
        <f>IF('📋 MIỂNG TNC'!A1559="","",'📋 MIỂNG TNC'!J1559)</f>
        <v/>
      </c>
      <c r="G6743">
        <f>IF('📋 MIỂNG TNC'!A1559="","",'📋 MIỂNG TNC'!K1559)</f>
        <v/>
      </c>
      <c r="H6743">
        <f>IF('📋 MIỂNG TNC'!A1559="","",'📋 MIỂNG TNC'!L1559)</f>
        <v/>
      </c>
      <c r="I6743">
        <f>IF('📋 MIỂNG TNC'!A1559="","",'📋 MIỂNG TNC'!M1559)</f>
        <v/>
      </c>
      <c r="J6743">
        <f>IF('📋 MIỂNG TNC'!A1559="","",'📋 MIỂNG TNC'!D1559)</f>
        <v/>
      </c>
      <c r="L6743">
        <f>N(L6742)+IF(AND('🔎 TRA CỨU NHANH'!$C$2&lt;&gt;"",OR(ISNUMBER(SEARCH('🔎 TRA CỨU NHANH'!$C$2,$A6743)),ISNUMBER(SEARCH('🔎 TRA CỨU NHANH'!$C$2,$B6743)))),1,0)</f>
        <v/>
      </c>
      <c r="M6743">
        <f>IF(L6743&gt;N(L6742),L6743,"")</f>
        <v/>
      </c>
    </row>
    <row r="6744">
      <c r="A6744">
        <f>IF('📋 MIỂNG TNC'!A1560="","",'📋 MIỂNG TNC'!A1560)</f>
        <v/>
      </c>
      <c r="B6744">
        <f>IF('📋 MIỂNG TNC'!A1560="","",'📋 MIỂNG TNC'!P1560)</f>
        <v/>
      </c>
      <c r="C6744">
        <f>IF('📋 MIỂNG TNC'!A1560="","","Miểng")</f>
        <v/>
      </c>
      <c r="D6744">
        <f>IF('📋 MIỂNG TNC'!A1560="","",'📋 MIỂNG TNC'!H1560)</f>
        <v/>
      </c>
      <c r="E6744" t="e">
        <v>#VALUE!</v>
      </c>
      <c r="F6744" s="37">
        <f>IF('📋 MIỂNG TNC'!A1560="","",'📋 MIỂNG TNC'!J1560)</f>
        <v/>
      </c>
      <c r="G6744" s="37">
        <f>IF('📋 MIỂNG TNC'!A1560="","",'📋 MIỂNG TNC'!K1560)</f>
        <v/>
      </c>
      <c r="H6744" s="37">
        <f>IF('📋 MIỂNG TNC'!A1560="","",'📋 MIỂNG TNC'!L1560)</f>
        <v/>
      </c>
      <c r="I6744">
        <f>IF('📋 MIỂNG TNC'!A1560="","",'📋 MIỂNG TNC'!M1560)</f>
        <v/>
      </c>
      <c r="J6744">
        <f>IF('📋 MIỂNG TNC'!A1560="","",'📋 MIỂNG TNC'!D1560)</f>
        <v/>
      </c>
      <c r="L6744">
        <f>N(L6743)+IF(AND('🔎 TRA CỨU NHANH'!$C$2&lt;&gt;"",OR(ISNUMBER(SEARCH('🔎 TRA CỨU NHANH'!$C$2,$A6744)),ISNUMBER(SEARCH('🔎 TRA CỨU NHANH'!$C$2,$B6744)))),1,0)</f>
        <v/>
      </c>
      <c r="M6744">
        <f>IF(L6744&gt;N(L6743),L6744,"")</f>
        <v/>
      </c>
    </row>
    <row r="6745">
      <c r="A6745">
        <f>IF('📋 MIỂNG TNC'!A1561="","",'📋 MIỂNG TNC'!A1561)</f>
        <v/>
      </c>
      <c r="B6745">
        <f>IF('📋 MIỂNG TNC'!A1561="","",'📋 MIỂNG TNC'!P1561)</f>
        <v/>
      </c>
      <c r="C6745">
        <f>IF('📋 MIỂNG TNC'!A1561="","","Miểng")</f>
        <v/>
      </c>
      <c r="D6745">
        <f>IF('📋 MIỂNG TNC'!A1561="","",'📋 MIỂNG TNC'!H1561)</f>
        <v/>
      </c>
      <c r="E6745" t="e">
        <v>#VALUE!</v>
      </c>
      <c r="F6745">
        <f>IF('📋 MIỂNG TNC'!A1561="","",'📋 MIỂNG TNC'!J1561)</f>
        <v/>
      </c>
      <c r="G6745">
        <f>IF('📋 MIỂNG TNC'!A1561="","",'📋 MIỂNG TNC'!K1561)</f>
        <v/>
      </c>
      <c r="H6745">
        <f>IF('📋 MIỂNG TNC'!A1561="","",'📋 MIỂNG TNC'!L1561)</f>
        <v/>
      </c>
      <c r="I6745">
        <f>IF('📋 MIỂNG TNC'!A1561="","",'📋 MIỂNG TNC'!M1561)</f>
        <v/>
      </c>
      <c r="J6745">
        <f>IF('📋 MIỂNG TNC'!A1561="","",'📋 MIỂNG TNC'!D1561)</f>
        <v/>
      </c>
      <c r="L6745">
        <f>N(L6744)+IF(AND('🔎 TRA CỨU NHANH'!$C$2&lt;&gt;"",OR(ISNUMBER(SEARCH('🔎 TRA CỨU NHANH'!$C$2,$A6745)),ISNUMBER(SEARCH('🔎 TRA CỨU NHANH'!$C$2,$B6745)))),1,0)</f>
        <v/>
      </c>
      <c r="M6745">
        <f>IF(L6745&gt;N(L6744),L6745,"")</f>
        <v/>
      </c>
    </row>
    <row r="6746">
      <c r="A6746">
        <f>IF('📋 MIỂNG TNC'!A1562="","",'📋 MIỂNG TNC'!A1562)</f>
        <v/>
      </c>
      <c r="B6746">
        <f>IF('📋 MIỂNG TNC'!A1562="","",'📋 MIỂNG TNC'!P1562)</f>
        <v/>
      </c>
      <c r="C6746">
        <f>IF('📋 MIỂNG TNC'!A1562="","","Miểng")</f>
        <v/>
      </c>
      <c r="D6746">
        <f>IF('📋 MIỂNG TNC'!A1562="","",'📋 MIỂNG TNC'!H1562)</f>
        <v/>
      </c>
      <c r="E6746" t="e">
        <v>#VALUE!</v>
      </c>
      <c r="F6746">
        <f>IF('📋 MIỂNG TNC'!A1562="","",'📋 MIỂNG TNC'!J1562)</f>
        <v/>
      </c>
      <c r="G6746">
        <f>IF('📋 MIỂNG TNC'!A1562="","",'📋 MIỂNG TNC'!K1562)</f>
        <v/>
      </c>
      <c r="H6746">
        <f>IF('📋 MIỂNG TNC'!A1562="","",'📋 MIỂNG TNC'!L1562)</f>
        <v/>
      </c>
      <c r="I6746">
        <f>IF('📋 MIỂNG TNC'!A1562="","",'📋 MIỂNG TNC'!M1562)</f>
        <v/>
      </c>
      <c r="J6746">
        <f>IF('📋 MIỂNG TNC'!A1562="","",'📋 MIỂNG TNC'!D1562)</f>
        <v/>
      </c>
      <c r="L6746">
        <f>N(L6745)+IF(AND('🔎 TRA CỨU NHANH'!$C$2&lt;&gt;"",OR(ISNUMBER(SEARCH('🔎 TRA CỨU NHANH'!$C$2,$A6746)),ISNUMBER(SEARCH('🔎 TRA CỨU NHANH'!$C$2,$B6746)))),1,0)</f>
        <v/>
      </c>
      <c r="M6746">
        <f>IF(L6746&gt;N(L6745),L6746,"")</f>
        <v/>
      </c>
    </row>
    <row r="6747">
      <c r="A6747">
        <f>IF('📋 MIỂNG TNC'!A1563="","",'📋 MIỂNG TNC'!A1563)</f>
        <v/>
      </c>
      <c r="B6747">
        <f>IF('📋 MIỂNG TNC'!A1563="","",'📋 MIỂNG TNC'!P1563)</f>
        <v/>
      </c>
      <c r="C6747">
        <f>IF('📋 MIỂNG TNC'!A1563="","","Miểng")</f>
        <v/>
      </c>
      <c r="D6747">
        <f>IF('📋 MIỂNG TNC'!A1563="","",'📋 MIỂNG TNC'!H1563)</f>
        <v/>
      </c>
      <c r="E6747" t="e">
        <v>#VALUE!</v>
      </c>
      <c r="F6747">
        <f>IF('📋 MIỂNG TNC'!A1563="","",'📋 MIỂNG TNC'!J1563)</f>
        <v/>
      </c>
      <c r="G6747">
        <f>IF('📋 MIỂNG TNC'!A1563="","",'📋 MIỂNG TNC'!K1563)</f>
        <v/>
      </c>
      <c r="H6747">
        <f>IF('📋 MIỂNG TNC'!A1563="","",'📋 MIỂNG TNC'!L1563)</f>
        <v/>
      </c>
      <c r="I6747">
        <f>IF('📋 MIỂNG TNC'!A1563="","",'📋 MIỂNG TNC'!M1563)</f>
        <v/>
      </c>
      <c r="J6747">
        <f>IF('📋 MIỂNG TNC'!A1563="","",'📋 MIỂNG TNC'!D1563)</f>
        <v/>
      </c>
      <c r="L6747">
        <f>N(L6746)+IF(AND('🔎 TRA CỨU NHANH'!$C$2&lt;&gt;"",OR(ISNUMBER(SEARCH('🔎 TRA CỨU NHANH'!$C$2,$A6747)),ISNUMBER(SEARCH('🔎 TRA CỨU NHANH'!$C$2,$B6747)))),1,0)</f>
        <v/>
      </c>
      <c r="M6747">
        <f>IF(L6747&gt;N(L6746),L6747,"")</f>
        <v/>
      </c>
    </row>
    <row r="6748">
      <c r="A6748">
        <f>IF('📋 MIỂNG TNC'!A1564="","",'📋 MIỂNG TNC'!A1564)</f>
        <v/>
      </c>
      <c r="B6748">
        <f>IF('📋 MIỂNG TNC'!A1564="","",'📋 MIỂNG TNC'!P1564)</f>
        <v/>
      </c>
      <c r="C6748">
        <f>IF('📋 MIỂNG TNC'!A1564="","","Miểng")</f>
        <v/>
      </c>
      <c r="D6748">
        <f>IF('📋 MIỂNG TNC'!A1564="","",'📋 MIỂNG TNC'!H1564)</f>
        <v/>
      </c>
      <c r="E6748" t="e">
        <v>#VALUE!</v>
      </c>
      <c r="F6748" s="37">
        <f>IF('📋 MIỂNG TNC'!A1564="","",'📋 MIỂNG TNC'!J1564)</f>
        <v/>
      </c>
      <c r="G6748" s="37">
        <f>IF('📋 MIỂNG TNC'!A1564="","",'📋 MIỂNG TNC'!K1564)</f>
        <v/>
      </c>
      <c r="H6748" s="37">
        <f>IF('📋 MIỂNG TNC'!A1564="","",'📋 MIỂNG TNC'!L1564)</f>
        <v/>
      </c>
      <c r="I6748">
        <f>IF('📋 MIỂNG TNC'!A1564="","",'📋 MIỂNG TNC'!M1564)</f>
        <v/>
      </c>
      <c r="J6748">
        <f>IF('📋 MIỂNG TNC'!A1564="","",'📋 MIỂNG TNC'!D1564)</f>
        <v/>
      </c>
      <c r="L6748">
        <f>N(L6747)+IF(AND('🔎 TRA CỨU NHANH'!$C$2&lt;&gt;"",OR(ISNUMBER(SEARCH('🔎 TRA CỨU NHANH'!$C$2,$A6748)),ISNUMBER(SEARCH('🔎 TRA CỨU NHANH'!$C$2,$B6748)))),1,0)</f>
        <v/>
      </c>
      <c r="M6748">
        <f>IF(L6748&gt;N(L6747),L6748,"")</f>
        <v/>
      </c>
    </row>
    <row r="6749">
      <c r="A6749">
        <f>IF('📋 MIỂNG TNC'!A1565="","",'📋 MIỂNG TNC'!A1565)</f>
        <v/>
      </c>
      <c r="B6749">
        <f>IF('📋 MIỂNG TNC'!A1565="","",'📋 MIỂNG TNC'!P1565)</f>
        <v/>
      </c>
      <c r="C6749">
        <f>IF('📋 MIỂNG TNC'!A1565="","","Miểng")</f>
        <v/>
      </c>
      <c r="D6749">
        <f>IF('📋 MIỂNG TNC'!A1565="","",'📋 MIỂNG TNC'!H1565)</f>
        <v/>
      </c>
      <c r="E6749" t="e">
        <v>#VALUE!</v>
      </c>
      <c r="F6749">
        <f>IF('📋 MIỂNG TNC'!A1565="","",'📋 MIỂNG TNC'!J1565)</f>
        <v/>
      </c>
      <c r="G6749">
        <f>IF('📋 MIỂNG TNC'!A1565="","",'📋 MIỂNG TNC'!K1565)</f>
        <v/>
      </c>
      <c r="H6749">
        <f>IF('📋 MIỂNG TNC'!A1565="","",'📋 MIỂNG TNC'!L1565)</f>
        <v/>
      </c>
      <c r="I6749">
        <f>IF('📋 MIỂNG TNC'!A1565="","",'📋 MIỂNG TNC'!M1565)</f>
        <v/>
      </c>
      <c r="J6749">
        <f>IF('📋 MIỂNG TNC'!A1565="","",'📋 MIỂNG TNC'!D1565)</f>
        <v/>
      </c>
      <c r="L6749">
        <f>N(L6748)+IF(AND('🔎 TRA CỨU NHANH'!$C$2&lt;&gt;"",OR(ISNUMBER(SEARCH('🔎 TRA CỨU NHANH'!$C$2,$A6749)),ISNUMBER(SEARCH('🔎 TRA CỨU NHANH'!$C$2,$B6749)))),1,0)</f>
        <v/>
      </c>
      <c r="M6749">
        <f>IF(L6749&gt;N(L6748),L6749,"")</f>
        <v/>
      </c>
    </row>
    <row r="6750">
      <c r="A6750">
        <f>IF('📋 MIỂNG TNC'!A1566="","",'📋 MIỂNG TNC'!A1566)</f>
        <v/>
      </c>
      <c r="B6750">
        <f>IF('📋 MIỂNG TNC'!A1566="","",'📋 MIỂNG TNC'!P1566)</f>
        <v/>
      </c>
      <c r="C6750">
        <f>IF('📋 MIỂNG TNC'!A1566="","","Miểng")</f>
        <v/>
      </c>
      <c r="D6750">
        <f>IF('📋 MIỂNG TNC'!A1566="","",'📋 MIỂNG TNC'!H1566)</f>
        <v/>
      </c>
      <c r="E6750" t="e">
        <v>#VALUE!</v>
      </c>
      <c r="F6750">
        <f>IF('📋 MIỂNG TNC'!A1566="","",'📋 MIỂNG TNC'!J1566)</f>
        <v/>
      </c>
      <c r="G6750">
        <f>IF('📋 MIỂNG TNC'!A1566="","",'📋 MIỂNG TNC'!K1566)</f>
        <v/>
      </c>
      <c r="H6750">
        <f>IF('📋 MIỂNG TNC'!A1566="","",'📋 MIỂNG TNC'!L1566)</f>
        <v/>
      </c>
      <c r="I6750">
        <f>IF('📋 MIỂNG TNC'!A1566="","",'📋 MIỂNG TNC'!M1566)</f>
        <v/>
      </c>
      <c r="J6750">
        <f>IF('📋 MIỂNG TNC'!A1566="","",'📋 MIỂNG TNC'!D1566)</f>
        <v/>
      </c>
      <c r="L6750">
        <f>N(L6749)+IF(AND('🔎 TRA CỨU NHANH'!$C$2&lt;&gt;"",OR(ISNUMBER(SEARCH('🔎 TRA CỨU NHANH'!$C$2,$A6750)),ISNUMBER(SEARCH('🔎 TRA CỨU NHANH'!$C$2,$B6750)))),1,0)</f>
        <v/>
      </c>
      <c r="M6750">
        <f>IF(L6750&gt;N(L6749),L6750,"")</f>
        <v/>
      </c>
    </row>
    <row r="6751">
      <c r="A6751">
        <f>IF('📋 MIỂNG TNC'!A1567="","",'📋 MIỂNG TNC'!A1567)</f>
        <v/>
      </c>
      <c r="B6751">
        <f>IF('📋 MIỂNG TNC'!A1567="","",'📋 MIỂNG TNC'!P1567)</f>
        <v/>
      </c>
      <c r="C6751">
        <f>IF('📋 MIỂNG TNC'!A1567="","","Miểng")</f>
        <v/>
      </c>
      <c r="D6751">
        <f>IF('📋 MIỂNG TNC'!A1567="","",'📋 MIỂNG TNC'!H1567)</f>
        <v/>
      </c>
      <c r="E6751" t="e">
        <v>#VALUE!</v>
      </c>
      <c r="F6751">
        <f>IF('📋 MIỂNG TNC'!A1567="","",'📋 MIỂNG TNC'!J1567)</f>
        <v/>
      </c>
      <c r="G6751">
        <f>IF('📋 MIỂNG TNC'!A1567="","",'📋 MIỂNG TNC'!K1567)</f>
        <v/>
      </c>
      <c r="H6751">
        <f>IF('📋 MIỂNG TNC'!A1567="","",'📋 MIỂNG TNC'!L1567)</f>
        <v/>
      </c>
      <c r="I6751">
        <f>IF('📋 MIỂNG TNC'!A1567="","",'📋 MIỂNG TNC'!M1567)</f>
        <v/>
      </c>
      <c r="J6751">
        <f>IF('📋 MIỂNG TNC'!A1567="","",'📋 MIỂNG TNC'!D1567)</f>
        <v/>
      </c>
      <c r="L6751">
        <f>N(L6750)+IF(AND('🔎 TRA CỨU NHANH'!$C$2&lt;&gt;"",OR(ISNUMBER(SEARCH('🔎 TRA CỨU NHANH'!$C$2,$A6751)),ISNUMBER(SEARCH('🔎 TRA CỨU NHANH'!$C$2,$B6751)))),1,0)</f>
        <v/>
      </c>
      <c r="M6751">
        <f>IF(L6751&gt;N(L6750),L6751,"")</f>
        <v/>
      </c>
    </row>
    <row r="6752">
      <c r="A6752">
        <f>IF('📋 MIỂNG TNC'!A1568="","",'📋 MIỂNG TNC'!A1568)</f>
        <v/>
      </c>
      <c r="B6752">
        <f>IF('📋 MIỂNG TNC'!A1568="","",'📋 MIỂNG TNC'!P1568)</f>
        <v/>
      </c>
      <c r="C6752">
        <f>IF('📋 MIỂNG TNC'!A1568="","","Miểng")</f>
        <v/>
      </c>
      <c r="D6752">
        <f>IF('📋 MIỂNG TNC'!A1568="","",'📋 MIỂNG TNC'!H1568)</f>
        <v/>
      </c>
      <c r="E6752" t="e">
        <v>#VALUE!</v>
      </c>
      <c r="F6752" s="37">
        <f>IF('📋 MIỂNG TNC'!A1568="","",'📋 MIỂNG TNC'!J1568)</f>
        <v/>
      </c>
      <c r="G6752" s="37">
        <f>IF('📋 MIỂNG TNC'!A1568="","",'📋 MIỂNG TNC'!K1568)</f>
        <v/>
      </c>
      <c r="H6752" s="37">
        <f>IF('📋 MIỂNG TNC'!A1568="","",'📋 MIỂNG TNC'!L1568)</f>
        <v/>
      </c>
      <c r="I6752">
        <f>IF('📋 MIỂNG TNC'!A1568="","",'📋 MIỂNG TNC'!M1568)</f>
        <v/>
      </c>
      <c r="J6752">
        <f>IF('📋 MIỂNG TNC'!A1568="","",'📋 MIỂNG TNC'!D1568)</f>
        <v/>
      </c>
      <c r="L6752">
        <f>N(L6751)+IF(AND('🔎 TRA CỨU NHANH'!$C$2&lt;&gt;"",OR(ISNUMBER(SEARCH('🔎 TRA CỨU NHANH'!$C$2,$A6752)),ISNUMBER(SEARCH('🔎 TRA CỨU NHANH'!$C$2,$B6752)))),1,0)</f>
        <v/>
      </c>
      <c r="M6752">
        <f>IF(L6752&gt;N(L6751),L6752,"")</f>
        <v/>
      </c>
    </row>
    <row r="6753">
      <c r="A6753">
        <f>IF('📋 MIỂNG TNC'!A1569="","",'📋 MIỂNG TNC'!A1569)</f>
        <v/>
      </c>
      <c r="B6753">
        <f>IF('📋 MIỂNG TNC'!A1569="","",'📋 MIỂNG TNC'!P1569)</f>
        <v/>
      </c>
      <c r="C6753">
        <f>IF('📋 MIỂNG TNC'!A1569="","","Miểng")</f>
        <v/>
      </c>
      <c r="D6753">
        <f>IF('📋 MIỂNG TNC'!A1569="","",'📋 MIỂNG TNC'!H1569)</f>
        <v/>
      </c>
      <c r="E6753" t="e">
        <v>#VALUE!</v>
      </c>
      <c r="F6753">
        <f>IF('📋 MIỂNG TNC'!A1569="","",'📋 MIỂNG TNC'!J1569)</f>
        <v/>
      </c>
      <c r="G6753">
        <f>IF('📋 MIỂNG TNC'!A1569="","",'📋 MIỂNG TNC'!K1569)</f>
        <v/>
      </c>
      <c r="H6753">
        <f>IF('📋 MIỂNG TNC'!A1569="","",'📋 MIỂNG TNC'!L1569)</f>
        <v/>
      </c>
      <c r="I6753">
        <f>IF('📋 MIỂNG TNC'!A1569="","",'📋 MIỂNG TNC'!M1569)</f>
        <v/>
      </c>
      <c r="J6753">
        <f>IF('📋 MIỂNG TNC'!A1569="","",'📋 MIỂNG TNC'!D1569)</f>
        <v/>
      </c>
      <c r="L6753">
        <f>N(L6752)+IF(AND('🔎 TRA CỨU NHANH'!$C$2&lt;&gt;"",OR(ISNUMBER(SEARCH('🔎 TRA CỨU NHANH'!$C$2,$A6753)),ISNUMBER(SEARCH('🔎 TRA CỨU NHANH'!$C$2,$B6753)))),1,0)</f>
        <v/>
      </c>
      <c r="M6753">
        <f>IF(L6753&gt;N(L6752),L6753,"")</f>
        <v/>
      </c>
    </row>
    <row r="6754">
      <c r="A6754">
        <f>IF('📋 MIỂNG TNC'!A1570="","",'📋 MIỂNG TNC'!A1570)</f>
        <v/>
      </c>
      <c r="B6754">
        <f>IF('📋 MIỂNG TNC'!A1570="","",'📋 MIỂNG TNC'!P1570)</f>
        <v/>
      </c>
      <c r="C6754">
        <f>IF('📋 MIỂNG TNC'!A1570="","","Miểng")</f>
        <v/>
      </c>
      <c r="D6754">
        <f>IF('📋 MIỂNG TNC'!A1570="","",'📋 MIỂNG TNC'!H1570)</f>
        <v/>
      </c>
      <c r="E6754" t="e">
        <v>#VALUE!</v>
      </c>
      <c r="F6754" s="37">
        <f>IF('📋 MIỂNG TNC'!A1570="","",'📋 MIỂNG TNC'!J1570)</f>
        <v/>
      </c>
      <c r="G6754" s="37">
        <f>IF('📋 MIỂNG TNC'!A1570="","",'📋 MIỂNG TNC'!K1570)</f>
        <v/>
      </c>
      <c r="H6754" s="37">
        <f>IF('📋 MIỂNG TNC'!A1570="","",'📋 MIỂNG TNC'!L1570)</f>
        <v/>
      </c>
      <c r="I6754">
        <f>IF('📋 MIỂNG TNC'!A1570="","",'📋 MIỂNG TNC'!M1570)</f>
        <v/>
      </c>
      <c r="J6754">
        <f>IF('📋 MIỂNG TNC'!A1570="","",'📋 MIỂNG TNC'!D1570)</f>
        <v/>
      </c>
      <c r="L6754">
        <f>N(L6753)+IF(AND('🔎 TRA CỨU NHANH'!$C$2&lt;&gt;"",OR(ISNUMBER(SEARCH('🔎 TRA CỨU NHANH'!$C$2,$A6754)),ISNUMBER(SEARCH('🔎 TRA CỨU NHANH'!$C$2,$B6754)))),1,0)</f>
        <v/>
      </c>
      <c r="M6754">
        <f>IF(L6754&gt;N(L6753),L6754,"")</f>
        <v/>
      </c>
    </row>
    <row r="6755">
      <c r="A6755">
        <f>IF('📋 MIỂNG TNC'!A1571="","",'📋 MIỂNG TNC'!A1571)</f>
        <v/>
      </c>
      <c r="B6755">
        <f>IF('📋 MIỂNG TNC'!A1571="","",'📋 MIỂNG TNC'!P1571)</f>
        <v/>
      </c>
      <c r="C6755">
        <f>IF('📋 MIỂNG TNC'!A1571="","","Miểng")</f>
        <v/>
      </c>
      <c r="D6755">
        <f>IF('📋 MIỂNG TNC'!A1571="","",'📋 MIỂNG TNC'!H1571)</f>
        <v/>
      </c>
      <c r="E6755" t="e">
        <v>#VALUE!</v>
      </c>
      <c r="F6755">
        <f>IF('📋 MIỂNG TNC'!A1571="","",'📋 MIỂNG TNC'!J1571)</f>
        <v/>
      </c>
      <c r="G6755">
        <f>IF('📋 MIỂNG TNC'!A1571="","",'📋 MIỂNG TNC'!K1571)</f>
        <v/>
      </c>
      <c r="H6755">
        <f>IF('📋 MIỂNG TNC'!A1571="","",'📋 MIỂNG TNC'!L1571)</f>
        <v/>
      </c>
      <c r="I6755">
        <f>IF('📋 MIỂNG TNC'!A1571="","",'📋 MIỂNG TNC'!M1571)</f>
        <v/>
      </c>
      <c r="J6755">
        <f>IF('📋 MIỂNG TNC'!A1571="","",'📋 MIỂNG TNC'!D1571)</f>
        <v/>
      </c>
      <c r="L6755">
        <f>N(L6754)+IF(AND('🔎 TRA CỨU NHANH'!$C$2&lt;&gt;"",OR(ISNUMBER(SEARCH('🔎 TRA CỨU NHANH'!$C$2,$A6755)),ISNUMBER(SEARCH('🔎 TRA CỨU NHANH'!$C$2,$B6755)))),1,0)</f>
        <v/>
      </c>
      <c r="M6755">
        <f>IF(L6755&gt;N(L6754),L6755,"")</f>
        <v/>
      </c>
    </row>
    <row r="6756">
      <c r="A6756">
        <f>IF('📋 MIỂNG TNC'!A1572="","",'📋 MIỂNG TNC'!A1572)</f>
        <v/>
      </c>
      <c r="B6756">
        <f>IF('📋 MIỂNG TNC'!A1572="","",'📋 MIỂNG TNC'!P1572)</f>
        <v/>
      </c>
      <c r="C6756">
        <f>IF('📋 MIỂNG TNC'!A1572="","","Miểng")</f>
        <v/>
      </c>
      <c r="D6756">
        <f>IF('📋 MIỂNG TNC'!A1572="","",'📋 MIỂNG TNC'!H1572)</f>
        <v/>
      </c>
      <c r="E6756" t="e">
        <v>#VALUE!</v>
      </c>
      <c r="F6756">
        <f>IF('📋 MIỂNG TNC'!A1572="","",'📋 MIỂNG TNC'!J1572)</f>
        <v/>
      </c>
      <c r="G6756">
        <f>IF('📋 MIỂNG TNC'!A1572="","",'📋 MIỂNG TNC'!K1572)</f>
        <v/>
      </c>
      <c r="H6756">
        <f>IF('📋 MIỂNG TNC'!A1572="","",'📋 MIỂNG TNC'!L1572)</f>
        <v/>
      </c>
      <c r="I6756">
        <f>IF('📋 MIỂNG TNC'!A1572="","",'📋 MIỂNG TNC'!M1572)</f>
        <v/>
      </c>
      <c r="J6756">
        <f>IF('📋 MIỂNG TNC'!A1572="","",'📋 MIỂNG TNC'!D1572)</f>
        <v/>
      </c>
      <c r="L6756">
        <f>N(L6755)+IF(AND('🔎 TRA CỨU NHANH'!$C$2&lt;&gt;"",OR(ISNUMBER(SEARCH('🔎 TRA CỨU NHANH'!$C$2,$A6756)),ISNUMBER(SEARCH('🔎 TRA CỨU NHANH'!$C$2,$B6756)))),1,0)</f>
        <v/>
      </c>
      <c r="M6756">
        <f>IF(L6756&gt;N(L6755),L6756,"")</f>
        <v/>
      </c>
    </row>
    <row r="6757">
      <c r="A6757">
        <f>IF('📋 MIỂNG TNC'!A1573="","",'📋 MIỂNG TNC'!A1573)</f>
        <v/>
      </c>
      <c r="B6757">
        <f>IF('📋 MIỂNG TNC'!A1573="","",'📋 MIỂNG TNC'!P1573)</f>
        <v/>
      </c>
      <c r="C6757">
        <f>IF('📋 MIỂNG TNC'!A1573="","","Miểng")</f>
        <v/>
      </c>
      <c r="D6757">
        <f>IF('📋 MIỂNG TNC'!A1573="","",'📋 MIỂNG TNC'!H1573)</f>
        <v/>
      </c>
      <c r="E6757" t="e">
        <v>#VALUE!</v>
      </c>
      <c r="F6757">
        <f>IF('📋 MIỂNG TNC'!A1573="","",'📋 MIỂNG TNC'!J1573)</f>
        <v/>
      </c>
      <c r="G6757">
        <f>IF('📋 MIỂNG TNC'!A1573="","",'📋 MIỂNG TNC'!K1573)</f>
        <v/>
      </c>
      <c r="H6757">
        <f>IF('📋 MIỂNG TNC'!A1573="","",'📋 MIỂNG TNC'!L1573)</f>
        <v/>
      </c>
      <c r="I6757">
        <f>IF('📋 MIỂNG TNC'!A1573="","",'📋 MIỂNG TNC'!M1573)</f>
        <v/>
      </c>
      <c r="J6757">
        <f>IF('📋 MIỂNG TNC'!A1573="","",'📋 MIỂNG TNC'!D1573)</f>
        <v/>
      </c>
      <c r="L6757">
        <f>N(L6756)+IF(AND('🔎 TRA CỨU NHANH'!$C$2&lt;&gt;"",OR(ISNUMBER(SEARCH('🔎 TRA CỨU NHANH'!$C$2,$A6757)),ISNUMBER(SEARCH('🔎 TRA CỨU NHANH'!$C$2,$B6757)))),1,0)</f>
        <v/>
      </c>
      <c r="M6757">
        <f>IF(L6757&gt;N(L6756),L6757,"")</f>
        <v/>
      </c>
    </row>
    <row r="6758">
      <c r="A6758">
        <f>IF('📋 MIỂNG TNC'!A1574="","",'📋 MIỂNG TNC'!A1574)</f>
        <v/>
      </c>
      <c r="B6758">
        <f>IF('📋 MIỂNG TNC'!A1574="","",'📋 MIỂNG TNC'!P1574)</f>
        <v/>
      </c>
      <c r="C6758">
        <f>IF('📋 MIỂNG TNC'!A1574="","","Miểng")</f>
        <v/>
      </c>
      <c r="D6758">
        <f>IF('📋 MIỂNG TNC'!A1574="","",'📋 MIỂNG TNC'!H1574)</f>
        <v/>
      </c>
      <c r="E6758" t="e">
        <v>#VALUE!</v>
      </c>
      <c r="F6758" s="37">
        <f>IF('📋 MIỂNG TNC'!A1574="","",'📋 MIỂNG TNC'!J1574)</f>
        <v/>
      </c>
      <c r="G6758" s="37">
        <f>IF('📋 MIỂNG TNC'!A1574="","",'📋 MIỂNG TNC'!K1574)</f>
        <v/>
      </c>
      <c r="H6758" s="37">
        <f>IF('📋 MIỂNG TNC'!A1574="","",'📋 MIỂNG TNC'!L1574)</f>
        <v/>
      </c>
      <c r="I6758">
        <f>IF('📋 MIỂNG TNC'!A1574="","",'📋 MIỂNG TNC'!M1574)</f>
        <v/>
      </c>
      <c r="J6758">
        <f>IF('📋 MIỂNG TNC'!A1574="","",'📋 MIỂNG TNC'!D1574)</f>
        <v/>
      </c>
      <c r="L6758">
        <f>N(L6757)+IF(AND('🔎 TRA CỨU NHANH'!$C$2&lt;&gt;"",OR(ISNUMBER(SEARCH('🔎 TRA CỨU NHANH'!$C$2,$A6758)),ISNUMBER(SEARCH('🔎 TRA CỨU NHANH'!$C$2,$B6758)))),1,0)</f>
        <v/>
      </c>
      <c r="M6758">
        <f>IF(L6758&gt;N(L6757),L6758,"")</f>
        <v/>
      </c>
    </row>
    <row r="6759">
      <c r="A6759">
        <f>IF('📋 MIỂNG TNC'!A1575="","",'📋 MIỂNG TNC'!A1575)</f>
        <v/>
      </c>
      <c r="B6759">
        <f>IF('📋 MIỂNG TNC'!A1575="","",'📋 MIỂNG TNC'!P1575)</f>
        <v/>
      </c>
      <c r="C6759">
        <f>IF('📋 MIỂNG TNC'!A1575="","","Miểng")</f>
        <v/>
      </c>
      <c r="D6759">
        <f>IF('📋 MIỂNG TNC'!A1575="","",'📋 MIỂNG TNC'!H1575)</f>
        <v/>
      </c>
      <c r="E6759" t="e">
        <v>#VALUE!</v>
      </c>
      <c r="F6759">
        <f>IF('📋 MIỂNG TNC'!A1575="","",'📋 MIỂNG TNC'!J1575)</f>
        <v/>
      </c>
      <c r="G6759">
        <f>IF('📋 MIỂNG TNC'!A1575="","",'📋 MIỂNG TNC'!K1575)</f>
        <v/>
      </c>
      <c r="H6759">
        <f>IF('📋 MIỂNG TNC'!A1575="","",'📋 MIỂNG TNC'!L1575)</f>
        <v/>
      </c>
      <c r="I6759">
        <f>IF('📋 MIỂNG TNC'!A1575="","",'📋 MIỂNG TNC'!M1575)</f>
        <v/>
      </c>
      <c r="J6759">
        <f>IF('📋 MIỂNG TNC'!A1575="","",'📋 MIỂNG TNC'!D1575)</f>
        <v/>
      </c>
      <c r="L6759">
        <f>N(L6758)+IF(AND('🔎 TRA CỨU NHANH'!$C$2&lt;&gt;"",OR(ISNUMBER(SEARCH('🔎 TRA CỨU NHANH'!$C$2,$A6759)),ISNUMBER(SEARCH('🔎 TRA CỨU NHANH'!$C$2,$B6759)))),1,0)</f>
        <v/>
      </c>
      <c r="M6759">
        <f>IF(L6759&gt;N(L6758),L6759,"")</f>
        <v/>
      </c>
    </row>
    <row r="6760">
      <c r="A6760">
        <f>IF('📋 MIỂNG TNC'!A1576="","",'📋 MIỂNG TNC'!A1576)</f>
        <v/>
      </c>
      <c r="B6760">
        <f>IF('📋 MIỂNG TNC'!A1576="","",'📋 MIỂNG TNC'!P1576)</f>
        <v/>
      </c>
      <c r="C6760">
        <f>IF('📋 MIỂNG TNC'!A1576="","","Miểng")</f>
        <v/>
      </c>
      <c r="D6760">
        <f>IF('📋 MIỂNG TNC'!A1576="","",'📋 MIỂNG TNC'!H1576)</f>
        <v/>
      </c>
      <c r="E6760" t="e">
        <v>#VALUE!</v>
      </c>
      <c r="F6760">
        <f>IF('📋 MIỂNG TNC'!A1576="","",'📋 MIỂNG TNC'!J1576)</f>
        <v/>
      </c>
      <c r="G6760">
        <f>IF('📋 MIỂNG TNC'!A1576="","",'📋 MIỂNG TNC'!K1576)</f>
        <v/>
      </c>
      <c r="H6760">
        <f>IF('📋 MIỂNG TNC'!A1576="","",'📋 MIỂNG TNC'!L1576)</f>
        <v/>
      </c>
      <c r="I6760">
        <f>IF('📋 MIỂNG TNC'!A1576="","",'📋 MIỂNG TNC'!M1576)</f>
        <v/>
      </c>
      <c r="J6760">
        <f>IF('📋 MIỂNG TNC'!A1576="","",'📋 MIỂNG TNC'!D1576)</f>
        <v/>
      </c>
      <c r="L6760">
        <f>N(L6759)+IF(AND('🔎 TRA CỨU NHANH'!$C$2&lt;&gt;"",OR(ISNUMBER(SEARCH('🔎 TRA CỨU NHANH'!$C$2,$A6760)),ISNUMBER(SEARCH('🔎 TRA CỨU NHANH'!$C$2,$B6760)))),1,0)</f>
        <v/>
      </c>
      <c r="M6760">
        <f>IF(L6760&gt;N(L6759),L6760,"")</f>
        <v/>
      </c>
    </row>
    <row r="6761">
      <c r="A6761">
        <f>IF('📋 MIỂNG TNC'!A1577="","",'📋 MIỂNG TNC'!A1577)</f>
        <v/>
      </c>
      <c r="B6761">
        <f>IF('📋 MIỂNG TNC'!A1577="","",'📋 MIỂNG TNC'!P1577)</f>
        <v/>
      </c>
      <c r="C6761">
        <f>IF('📋 MIỂNG TNC'!A1577="","","Miểng")</f>
        <v/>
      </c>
      <c r="D6761">
        <f>IF('📋 MIỂNG TNC'!A1577="","",'📋 MIỂNG TNC'!H1577)</f>
        <v/>
      </c>
      <c r="E6761" t="e">
        <v>#VALUE!</v>
      </c>
      <c r="F6761">
        <f>IF('📋 MIỂNG TNC'!A1577="","",'📋 MIỂNG TNC'!J1577)</f>
        <v/>
      </c>
      <c r="G6761">
        <f>IF('📋 MIỂNG TNC'!A1577="","",'📋 MIỂNG TNC'!K1577)</f>
        <v/>
      </c>
      <c r="H6761">
        <f>IF('📋 MIỂNG TNC'!A1577="","",'📋 MIỂNG TNC'!L1577)</f>
        <v/>
      </c>
      <c r="I6761">
        <f>IF('📋 MIỂNG TNC'!A1577="","",'📋 MIỂNG TNC'!M1577)</f>
        <v/>
      </c>
      <c r="J6761">
        <f>IF('📋 MIỂNG TNC'!A1577="","",'📋 MIỂNG TNC'!D1577)</f>
        <v/>
      </c>
      <c r="L6761">
        <f>N(L6760)+IF(AND('🔎 TRA CỨU NHANH'!$C$2&lt;&gt;"",OR(ISNUMBER(SEARCH('🔎 TRA CỨU NHANH'!$C$2,$A6761)),ISNUMBER(SEARCH('🔎 TRA CỨU NHANH'!$C$2,$B6761)))),1,0)</f>
        <v/>
      </c>
      <c r="M6761">
        <f>IF(L6761&gt;N(L6760),L6761,"")</f>
        <v/>
      </c>
    </row>
    <row r="6762">
      <c r="A6762">
        <f>IF('📋 MIỂNG TNC'!A1578="","",'📋 MIỂNG TNC'!A1578)</f>
        <v/>
      </c>
      <c r="B6762">
        <f>IF('📋 MIỂNG TNC'!A1578="","",'📋 MIỂNG TNC'!P1578)</f>
        <v/>
      </c>
      <c r="C6762">
        <f>IF('📋 MIỂNG TNC'!A1578="","","Miểng")</f>
        <v/>
      </c>
      <c r="D6762">
        <f>IF('📋 MIỂNG TNC'!A1578="","",'📋 MIỂNG TNC'!H1578)</f>
        <v/>
      </c>
      <c r="E6762" t="e">
        <v>#VALUE!</v>
      </c>
      <c r="F6762" s="37">
        <f>IF('📋 MIỂNG TNC'!A1578="","",'📋 MIỂNG TNC'!J1578)</f>
        <v/>
      </c>
      <c r="G6762" s="37">
        <f>IF('📋 MIỂNG TNC'!A1578="","",'📋 MIỂNG TNC'!K1578)</f>
        <v/>
      </c>
      <c r="H6762" s="37">
        <f>IF('📋 MIỂNG TNC'!A1578="","",'📋 MIỂNG TNC'!L1578)</f>
        <v/>
      </c>
      <c r="I6762">
        <f>IF('📋 MIỂNG TNC'!A1578="","",'📋 MIỂNG TNC'!M1578)</f>
        <v/>
      </c>
      <c r="J6762">
        <f>IF('📋 MIỂNG TNC'!A1578="","",'📋 MIỂNG TNC'!D1578)</f>
        <v/>
      </c>
      <c r="L6762">
        <f>N(L6761)+IF(AND('🔎 TRA CỨU NHANH'!$C$2&lt;&gt;"",OR(ISNUMBER(SEARCH('🔎 TRA CỨU NHANH'!$C$2,$A6762)),ISNUMBER(SEARCH('🔎 TRA CỨU NHANH'!$C$2,$B6762)))),1,0)</f>
        <v/>
      </c>
      <c r="M6762">
        <f>IF(L6762&gt;N(L6761),L6762,"")</f>
        <v/>
      </c>
    </row>
    <row r="6763">
      <c r="A6763">
        <f>IF('📋 MIỂNG TNC'!A1579="","",'📋 MIỂNG TNC'!A1579)</f>
        <v/>
      </c>
      <c r="B6763">
        <f>IF('📋 MIỂNG TNC'!A1579="","",'📋 MIỂNG TNC'!P1579)</f>
        <v/>
      </c>
      <c r="C6763">
        <f>IF('📋 MIỂNG TNC'!A1579="","","Miểng")</f>
        <v/>
      </c>
      <c r="D6763">
        <f>IF('📋 MIỂNG TNC'!A1579="","",'📋 MIỂNG TNC'!H1579)</f>
        <v/>
      </c>
      <c r="E6763" t="e">
        <v>#VALUE!</v>
      </c>
      <c r="F6763">
        <f>IF('📋 MIỂNG TNC'!A1579="","",'📋 MIỂNG TNC'!J1579)</f>
        <v/>
      </c>
      <c r="G6763">
        <f>IF('📋 MIỂNG TNC'!A1579="","",'📋 MIỂNG TNC'!K1579)</f>
        <v/>
      </c>
      <c r="H6763">
        <f>IF('📋 MIỂNG TNC'!A1579="","",'📋 MIỂNG TNC'!L1579)</f>
        <v/>
      </c>
      <c r="I6763">
        <f>IF('📋 MIỂNG TNC'!A1579="","",'📋 MIỂNG TNC'!M1579)</f>
        <v/>
      </c>
      <c r="J6763">
        <f>IF('📋 MIỂNG TNC'!A1579="","",'📋 MIỂNG TNC'!D1579)</f>
        <v/>
      </c>
      <c r="L6763">
        <f>N(L6762)+IF(AND('🔎 TRA CỨU NHANH'!$C$2&lt;&gt;"",OR(ISNUMBER(SEARCH('🔎 TRA CỨU NHANH'!$C$2,$A6763)),ISNUMBER(SEARCH('🔎 TRA CỨU NHANH'!$C$2,$B6763)))),1,0)</f>
        <v/>
      </c>
      <c r="M6763">
        <f>IF(L6763&gt;N(L6762),L6763,"")</f>
        <v/>
      </c>
    </row>
    <row r="6764">
      <c r="A6764">
        <f>IF('📋 MIỂNG TNC'!A1580="","",'📋 MIỂNG TNC'!A1580)</f>
        <v/>
      </c>
      <c r="B6764">
        <f>IF('📋 MIỂNG TNC'!A1580="","",'📋 MIỂNG TNC'!P1580)</f>
        <v/>
      </c>
      <c r="C6764">
        <f>IF('📋 MIỂNG TNC'!A1580="","","Miểng")</f>
        <v/>
      </c>
      <c r="D6764">
        <f>IF('📋 MIỂNG TNC'!A1580="","",'📋 MIỂNG TNC'!H1580)</f>
        <v/>
      </c>
      <c r="E6764" t="e">
        <v>#VALUE!</v>
      </c>
      <c r="F6764" s="37">
        <f>IF('📋 MIỂNG TNC'!A1580="","",'📋 MIỂNG TNC'!J1580)</f>
        <v/>
      </c>
      <c r="G6764" s="37">
        <f>IF('📋 MIỂNG TNC'!A1580="","",'📋 MIỂNG TNC'!K1580)</f>
        <v/>
      </c>
      <c r="H6764" s="37">
        <f>IF('📋 MIỂNG TNC'!A1580="","",'📋 MIỂNG TNC'!L1580)</f>
        <v/>
      </c>
      <c r="I6764">
        <f>IF('📋 MIỂNG TNC'!A1580="","",'📋 MIỂNG TNC'!M1580)</f>
        <v/>
      </c>
      <c r="J6764">
        <f>IF('📋 MIỂNG TNC'!A1580="","",'📋 MIỂNG TNC'!D1580)</f>
        <v/>
      </c>
      <c r="L6764">
        <f>N(L6763)+IF(AND('🔎 TRA CỨU NHANH'!$C$2&lt;&gt;"",OR(ISNUMBER(SEARCH('🔎 TRA CỨU NHANH'!$C$2,$A6764)),ISNUMBER(SEARCH('🔎 TRA CỨU NHANH'!$C$2,$B6764)))),1,0)</f>
        <v/>
      </c>
      <c r="M6764">
        <f>IF(L6764&gt;N(L6763),L6764,"")</f>
        <v/>
      </c>
    </row>
    <row r="6765">
      <c r="A6765">
        <f>IF('📋 MIỂNG TNC'!A1581="","",'📋 MIỂNG TNC'!A1581)</f>
        <v/>
      </c>
      <c r="B6765">
        <f>IF('📋 MIỂNG TNC'!A1581="","",'📋 MIỂNG TNC'!P1581)</f>
        <v/>
      </c>
      <c r="C6765">
        <f>IF('📋 MIỂNG TNC'!A1581="","","Miểng")</f>
        <v/>
      </c>
      <c r="D6765">
        <f>IF('📋 MIỂNG TNC'!A1581="","",'📋 MIỂNG TNC'!H1581)</f>
        <v/>
      </c>
      <c r="E6765" t="e">
        <v>#VALUE!</v>
      </c>
      <c r="F6765">
        <f>IF('📋 MIỂNG TNC'!A1581="","",'📋 MIỂNG TNC'!J1581)</f>
        <v/>
      </c>
      <c r="G6765">
        <f>IF('📋 MIỂNG TNC'!A1581="","",'📋 MIỂNG TNC'!K1581)</f>
        <v/>
      </c>
      <c r="H6765">
        <f>IF('📋 MIỂNG TNC'!A1581="","",'📋 MIỂNG TNC'!L1581)</f>
        <v/>
      </c>
      <c r="I6765">
        <f>IF('📋 MIỂNG TNC'!A1581="","",'📋 MIỂNG TNC'!M1581)</f>
        <v/>
      </c>
      <c r="J6765">
        <f>IF('📋 MIỂNG TNC'!A1581="","",'📋 MIỂNG TNC'!D1581)</f>
        <v/>
      </c>
      <c r="L6765">
        <f>N(L6764)+IF(AND('🔎 TRA CỨU NHANH'!$C$2&lt;&gt;"",OR(ISNUMBER(SEARCH('🔎 TRA CỨU NHANH'!$C$2,$A6765)),ISNUMBER(SEARCH('🔎 TRA CỨU NHANH'!$C$2,$B6765)))),1,0)</f>
        <v/>
      </c>
      <c r="M6765">
        <f>IF(L6765&gt;N(L6764),L6765,"")</f>
        <v/>
      </c>
    </row>
    <row r="6766">
      <c r="A6766">
        <f>IF('📋 MIỂNG TNC'!A1582="","",'📋 MIỂNG TNC'!A1582)</f>
        <v/>
      </c>
      <c r="B6766">
        <f>IF('📋 MIỂNG TNC'!A1582="","",'📋 MIỂNG TNC'!P1582)</f>
        <v/>
      </c>
      <c r="C6766">
        <f>IF('📋 MIỂNG TNC'!A1582="","","Miểng")</f>
        <v/>
      </c>
      <c r="D6766">
        <f>IF('📋 MIỂNG TNC'!A1582="","",'📋 MIỂNG TNC'!H1582)</f>
        <v/>
      </c>
      <c r="E6766" t="e">
        <v>#VALUE!</v>
      </c>
      <c r="F6766">
        <f>IF('📋 MIỂNG TNC'!A1582="","",'📋 MIỂNG TNC'!J1582)</f>
        <v/>
      </c>
      <c r="G6766">
        <f>IF('📋 MIỂNG TNC'!A1582="","",'📋 MIỂNG TNC'!K1582)</f>
        <v/>
      </c>
      <c r="H6766">
        <f>IF('📋 MIỂNG TNC'!A1582="","",'📋 MIỂNG TNC'!L1582)</f>
        <v/>
      </c>
      <c r="I6766">
        <f>IF('📋 MIỂNG TNC'!A1582="","",'📋 MIỂNG TNC'!M1582)</f>
        <v/>
      </c>
      <c r="J6766">
        <f>IF('📋 MIỂNG TNC'!A1582="","",'📋 MIỂNG TNC'!D1582)</f>
        <v/>
      </c>
      <c r="L6766">
        <f>N(L6765)+IF(AND('🔎 TRA CỨU NHANH'!$C$2&lt;&gt;"",OR(ISNUMBER(SEARCH('🔎 TRA CỨU NHANH'!$C$2,$A6766)),ISNUMBER(SEARCH('🔎 TRA CỨU NHANH'!$C$2,$B6766)))),1,0)</f>
        <v/>
      </c>
      <c r="M6766">
        <f>IF(L6766&gt;N(L6765),L6766,"")</f>
        <v/>
      </c>
    </row>
    <row r="6767">
      <c r="A6767">
        <f>IF('📋 MIỂNG TNC'!A1583="","",'📋 MIỂNG TNC'!A1583)</f>
        <v/>
      </c>
      <c r="B6767">
        <f>IF('📋 MIỂNG TNC'!A1583="","",'📋 MIỂNG TNC'!P1583)</f>
        <v/>
      </c>
      <c r="C6767">
        <f>IF('📋 MIỂNG TNC'!A1583="","","Miểng")</f>
        <v/>
      </c>
      <c r="D6767">
        <f>IF('📋 MIỂNG TNC'!A1583="","",'📋 MIỂNG TNC'!H1583)</f>
        <v/>
      </c>
      <c r="E6767" t="e">
        <v>#VALUE!</v>
      </c>
      <c r="F6767" s="37">
        <f>IF('📋 MIỂNG TNC'!A1583="","",'📋 MIỂNG TNC'!J1583)</f>
        <v/>
      </c>
      <c r="G6767" s="37">
        <f>IF('📋 MIỂNG TNC'!A1583="","",'📋 MIỂNG TNC'!K1583)</f>
        <v/>
      </c>
      <c r="H6767" s="37">
        <f>IF('📋 MIỂNG TNC'!A1583="","",'📋 MIỂNG TNC'!L1583)</f>
        <v/>
      </c>
      <c r="I6767">
        <f>IF('📋 MIỂNG TNC'!A1583="","",'📋 MIỂNG TNC'!M1583)</f>
        <v/>
      </c>
      <c r="J6767">
        <f>IF('📋 MIỂNG TNC'!A1583="","",'📋 MIỂNG TNC'!D1583)</f>
        <v/>
      </c>
      <c r="L6767">
        <f>N(L6766)+IF(AND('🔎 TRA CỨU NHANH'!$C$2&lt;&gt;"",OR(ISNUMBER(SEARCH('🔎 TRA CỨU NHANH'!$C$2,$A6767)),ISNUMBER(SEARCH('🔎 TRA CỨU NHANH'!$C$2,$B6767)))),1,0)</f>
        <v/>
      </c>
      <c r="M6767">
        <f>IF(L6767&gt;N(L6766),L6767,"")</f>
        <v/>
      </c>
    </row>
    <row r="6768">
      <c r="A6768">
        <f>IF('📋 MIỂNG TNC'!A1584="","",'📋 MIỂNG TNC'!A1584)</f>
        <v/>
      </c>
      <c r="B6768">
        <f>IF('📋 MIỂNG TNC'!A1584="","",'📋 MIỂNG TNC'!P1584)</f>
        <v/>
      </c>
      <c r="C6768">
        <f>IF('📋 MIỂNG TNC'!A1584="","","Miểng")</f>
        <v/>
      </c>
      <c r="D6768">
        <f>IF('📋 MIỂNG TNC'!A1584="","",'📋 MIỂNG TNC'!H1584)</f>
        <v/>
      </c>
      <c r="E6768" t="e">
        <v>#VALUE!</v>
      </c>
      <c r="F6768">
        <f>IF('📋 MIỂNG TNC'!A1584="","",'📋 MIỂNG TNC'!J1584)</f>
        <v/>
      </c>
      <c r="G6768">
        <f>IF('📋 MIỂNG TNC'!A1584="","",'📋 MIỂNG TNC'!K1584)</f>
        <v/>
      </c>
      <c r="H6768">
        <f>IF('📋 MIỂNG TNC'!A1584="","",'📋 MIỂNG TNC'!L1584)</f>
        <v/>
      </c>
      <c r="I6768">
        <f>IF('📋 MIỂNG TNC'!A1584="","",'📋 MIỂNG TNC'!M1584)</f>
        <v/>
      </c>
      <c r="J6768">
        <f>IF('📋 MIỂNG TNC'!A1584="","",'📋 MIỂNG TNC'!D1584)</f>
        <v/>
      </c>
      <c r="L6768">
        <f>N(L6767)+IF(AND('🔎 TRA CỨU NHANH'!$C$2&lt;&gt;"",OR(ISNUMBER(SEARCH('🔎 TRA CỨU NHANH'!$C$2,$A6768)),ISNUMBER(SEARCH('🔎 TRA CỨU NHANH'!$C$2,$B6768)))),1,0)</f>
        <v/>
      </c>
      <c r="M6768">
        <f>IF(L6768&gt;N(L6767),L6768,"")</f>
        <v/>
      </c>
    </row>
    <row r="6769">
      <c r="A6769">
        <f>IF('📋 MIỂNG TNC'!A1585="","",'📋 MIỂNG TNC'!A1585)</f>
        <v/>
      </c>
      <c r="B6769">
        <f>IF('📋 MIỂNG TNC'!A1585="","",'📋 MIỂNG TNC'!P1585)</f>
        <v/>
      </c>
      <c r="C6769">
        <f>IF('📋 MIỂNG TNC'!A1585="","","Miểng")</f>
        <v/>
      </c>
      <c r="D6769">
        <f>IF('📋 MIỂNG TNC'!A1585="","",'📋 MIỂNG TNC'!H1585)</f>
        <v/>
      </c>
      <c r="E6769" t="e">
        <v>#VALUE!</v>
      </c>
      <c r="F6769">
        <f>IF('📋 MIỂNG TNC'!A1585="","",'📋 MIỂNG TNC'!J1585)</f>
        <v/>
      </c>
      <c r="G6769">
        <f>IF('📋 MIỂNG TNC'!A1585="","",'📋 MIỂNG TNC'!K1585)</f>
        <v/>
      </c>
      <c r="H6769">
        <f>IF('📋 MIỂNG TNC'!A1585="","",'📋 MIỂNG TNC'!L1585)</f>
        <v/>
      </c>
      <c r="I6769">
        <f>IF('📋 MIỂNG TNC'!A1585="","",'📋 MIỂNG TNC'!M1585)</f>
        <v/>
      </c>
      <c r="J6769">
        <f>IF('📋 MIỂNG TNC'!A1585="","",'📋 MIỂNG TNC'!D1585)</f>
        <v/>
      </c>
      <c r="L6769">
        <f>N(L6768)+IF(AND('🔎 TRA CỨU NHANH'!$C$2&lt;&gt;"",OR(ISNUMBER(SEARCH('🔎 TRA CỨU NHANH'!$C$2,$A6769)),ISNUMBER(SEARCH('🔎 TRA CỨU NHANH'!$C$2,$B6769)))),1,0)</f>
        <v/>
      </c>
      <c r="M6769">
        <f>IF(L6769&gt;N(L6768),L6769,"")</f>
        <v/>
      </c>
    </row>
    <row r="6770">
      <c r="A6770">
        <f>IF('📋 MIỂNG TNC'!A1586="","",'📋 MIỂNG TNC'!A1586)</f>
        <v/>
      </c>
      <c r="B6770">
        <f>IF('📋 MIỂNG TNC'!A1586="","",'📋 MIỂNG TNC'!P1586)</f>
        <v/>
      </c>
      <c r="C6770">
        <f>IF('📋 MIỂNG TNC'!A1586="","","Miểng")</f>
        <v/>
      </c>
      <c r="D6770">
        <f>IF('📋 MIỂNG TNC'!A1586="","",'📋 MIỂNG TNC'!H1586)</f>
        <v/>
      </c>
      <c r="E6770" t="e">
        <v>#VALUE!</v>
      </c>
      <c r="F6770">
        <f>IF('📋 MIỂNG TNC'!A1586="","",'📋 MIỂNG TNC'!J1586)</f>
        <v/>
      </c>
      <c r="G6770">
        <f>IF('📋 MIỂNG TNC'!A1586="","",'📋 MIỂNG TNC'!K1586)</f>
        <v/>
      </c>
      <c r="H6770">
        <f>IF('📋 MIỂNG TNC'!A1586="","",'📋 MIỂNG TNC'!L1586)</f>
        <v/>
      </c>
      <c r="I6770">
        <f>IF('📋 MIỂNG TNC'!A1586="","",'📋 MIỂNG TNC'!M1586)</f>
        <v/>
      </c>
      <c r="J6770">
        <f>IF('📋 MIỂNG TNC'!A1586="","",'📋 MIỂNG TNC'!D1586)</f>
        <v/>
      </c>
      <c r="L6770">
        <f>N(L6769)+IF(AND('🔎 TRA CỨU NHANH'!$C$2&lt;&gt;"",OR(ISNUMBER(SEARCH('🔎 TRA CỨU NHANH'!$C$2,$A6770)),ISNUMBER(SEARCH('🔎 TRA CỨU NHANH'!$C$2,$B6770)))),1,0)</f>
        <v/>
      </c>
      <c r="M6770">
        <f>IF(L6770&gt;N(L6769),L6770,"")</f>
        <v/>
      </c>
    </row>
    <row r="6771">
      <c r="A6771">
        <f>IF('📋 MIỂNG TNC'!A1587="","",'📋 MIỂNG TNC'!A1587)</f>
        <v/>
      </c>
      <c r="B6771">
        <f>IF('📋 MIỂNG TNC'!A1587="","",'📋 MIỂNG TNC'!P1587)</f>
        <v/>
      </c>
      <c r="C6771">
        <f>IF('📋 MIỂNG TNC'!A1587="","","Miểng")</f>
        <v/>
      </c>
      <c r="D6771">
        <f>IF('📋 MIỂNG TNC'!A1587="","",'📋 MIỂNG TNC'!H1587)</f>
        <v/>
      </c>
      <c r="E6771" t="e">
        <v>#VALUE!</v>
      </c>
      <c r="F6771">
        <f>IF('📋 MIỂNG TNC'!A1587="","",'📋 MIỂNG TNC'!J1587)</f>
        <v/>
      </c>
      <c r="G6771">
        <f>IF('📋 MIỂNG TNC'!A1587="","",'📋 MIỂNG TNC'!K1587)</f>
        <v/>
      </c>
      <c r="H6771">
        <f>IF('📋 MIỂNG TNC'!A1587="","",'📋 MIỂNG TNC'!L1587)</f>
        <v/>
      </c>
      <c r="I6771">
        <f>IF('📋 MIỂNG TNC'!A1587="","",'📋 MIỂNG TNC'!M1587)</f>
        <v/>
      </c>
      <c r="J6771">
        <f>IF('📋 MIỂNG TNC'!A1587="","",'📋 MIỂNG TNC'!D1587)</f>
        <v/>
      </c>
      <c r="L6771">
        <f>N(L6770)+IF(AND('🔎 TRA CỨU NHANH'!$C$2&lt;&gt;"",OR(ISNUMBER(SEARCH('🔎 TRA CỨU NHANH'!$C$2,$A6771)),ISNUMBER(SEARCH('🔎 TRA CỨU NHANH'!$C$2,$B6771)))),1,0)</f>
        <v/>
      </c>
      <c r="M6771">
        <f>IF(L6771&gt;N(L6770),L6771,"")</f>
        <v/>
      </c>
    </row>
    <row r="6772">
      <c r="A6772">
        <f>IF('📋 MIỂNG TNC'!A1588="","",'📋 MIỂNG TNC'!A1588)</f>
        <v/>
      </c>
      <c r="B6772">
        <f>IF('📋 MIỂNG TNC'!A1588="","",'📋 MIỂNG TNC'!P1588)</f>
        <v/>
      </c>
      <c r="C6772">
        <f>IF('📋 MIỂNG TNC'!A1588="","","Miểng")</f>
        <v/>
      </c>
      <c r="D6772">
        <f>IF('📋 MIỂNG TNC'!A1588="","",'📋 MIỂNG TNC'!H1588)</f>
        <v/>
      </c>
      <c r="E6772" t="e">
        <v>#VALUE!</v>
      </c>
      <c r="F6772" s="37">
        <f>IF('📋 MIỂNG TNC'!A1588="","",'📋 MIỂNG TNC'!J1588)</f>
        <v/>
      </c>
      <c r="G6772" s="37">
        <f>IF('📋 MIỂNG TNC'!A1588="","",'📋 MIỂNG TNC'!K1588)</f>
        <v/>
      </c>
      <c r="H6772" s="37">
        <f>IF('📋 MIỂNG TNC'!A1588="","",'📋 MIỂNG TNC'!L1588)</f>
        <v/>
      </c>
      <c r="I6772">
        <f>IF('📋 MIỂNG TNC'!A1588="","",'📋 MIỂNG TNC'!M1588)</f>
        <v/>
      </c>
      <c r="J6772">
        <f>IF('📋 MIỂNG TNC'!A1588="","",'📋 MIỂNG TNC'!D1588)</f>
        <v/>
      </c>
      <c r="L6772">
        <f>N(L6771)+IF(AND('🔎 TRA CỨU NHANH'!$C$2&lt;&gt;"",OR(ISNUMBER(SEARCH('🔎 TRA CỨU NHANH'!$C$2,$A6772)),ISNUMBER(SEARCH('🔎 TRA CỨU NHANH'!$C$2,$B6772)))),1,0)</f>
        <v/>
      </c>
      <c r="M6772">
        <f>IF(L6772&gt;N(L6771),L6772,"")</f>
        <v/>
      </c>
    </row>
    <row r="6773">
      <c r="A6773">
        <f>IF('📋 MIỂNG TNC'!A1589="","",'📋 MIỂNG TNC'!A1589)</f>
        <v/>
      </c>
      <c r="B6773">
        <f>IF('📋 MIỂNG TNC'!A1589="","",'📋 MIỂNG TNC'!P1589)</f>
        <v/>
      </c>
      <c r="C6773">
        <f>IF('📋 MIỂNG TNC'!A1589="","","Miểng")</f>
        <v/>
      </c>
      <c r="D6773">
        <f>IF('📋 MIỂNG TNC'!A1589="","",'📋 MIỂNG TNC'!H1589)</f>
        <v/>
      </c>
      <c r="E6773" t="e">
        <v>#VALUE!</v>
      </c>
      <c r="F6773">
        <f>IF('📋 MIỂNG TNC'!A1589="","",'📋 MIỂNG TNC'!J1589)</f>
        <v/>
      </c>
      <c r="G6773">
        <f>IF('📋 MIỂNG TNC'!A1589="","",'📋 MIỂNG TNC'!K1589)</f>
        <v/>
      </c>
      <c r="H6773">
        <f>IF('📋 MIỂNG TNC'!A1589="","",'📋 MIỂNG TNC'!L1589)</f>
        <v/>
      </c>
      <c r="I6773">
        <f>IF('📋 MIỂNG TNC'!A1589="","",'📋 MIỂNG TNC'!M1589)</f>
        <v/>
      </c>
      <c r="J6773">
        <f>IF('📋 MIỂNG TNC'!A1589="","",'📋 MIỂNG TNC'!D1589)</f>
        <v/>
      </c>
      <c r="L6773">
        <f>N(L6772)+IF(AND('🔎 TRA CỨU NHANH'!$C$2&lt;&gt;"",OR(ISNUMBER(SEARCH('🔎 TRA CỨU NHANH'!$C$2,$A6773)),ISNUMBER(SEARCH('🔎 TRA CỨU NHANH'!$C$2,$B6773)))),1,0)</f>
        <v/>
      </c>
      <c r="M6773">
        <f>IF(L6773&gt;N(L6772),L6773,"")</f>
        <v/>
      </c>
    </row>
    <row r="6774">
      <c r="A6774">
        <f>IF('📋 MIỂNG TNC'!A1590="","",'📋 MIỂNG TNC'!A1590)</f>
        <v/>
      </c>
      <c r="B6774">
        <f>IF('📋 MIỂNG TNC'!A1590="","",'📋 MIỂNG TNC'!P1590)</f>
        <v/>
      </c>
      <c r="C6774">
        <f>IF('📋 MIỂNG TNC'!A1590="","","Miểng")</f>
        <v/>
      </c>
      <c r="D6774">
        <f>IF('📋 MIỂNG TNC'!A1590="","",'📋 MIỂNG TNC'!H1590)</f>
        <v/>
      </c>
      <c r="E6774" t="e">
        <v>#VALUE!</v>
      </c>
      <c r="F6774" s="37">
        <f>IF('📋 MIỂNG TNC'!A1590="","",'📋 MIỂNG TNC'!J1590)</f>
        <v/>
      </c>
      <c r="G6774" s="37">
        <f>IF('📋 MIỂNG TNC'!A1590="","",'📋 MIỂNG TNC'!K1590)</f>
        <v/>
      </c>
      <c r="H6774" s="37">
        <f>IF('📋 MIỂNG TNC'!A1590="","",'📋 MIỂNG TNC'!L1590)</f>
        <v/>
      </c>
      <c r="I6774">
        <f>IF('📋 MIỂNG TNC'!A1590="","",'📋 MIỂNG TNC'!M1590)</f>
        <v/>
      </c>
      <c r="J6774">
        <f>IF('📋 MIỂNG TNC'!A1590="","",'📋 MIỂNG TNC'!D1590)</f>
        <v/>
      </c>
      <c r="L6774">
        <f>N(L6773)+IF(AND('🔎 TRA CỨU NHANH'!$C$2&lt;&gt;"",OR(ISNUMBER(SEARCH('🔎 TRA CỨU NHANH'!$C$2,$A6774)),ISNUMBER(SEARCH('🔎 TRA CỨU NHANH'!$C$2,$B6774)))),1,0)</f>
        <v/>
      </c>
      <c r="M6774">
        <f>IF(L6774&gt;N(L6773),L6774,"")</f>
        <v/>
      </c>
    </row>
    <row r="6775">
      <c r="A6775">
        <f>IF('📋 MIỂNG TNC'!A1591="","",'📋 MIỂNG TNC'!A1591)</f>
        <v/>
      </c>
      <c r="B6775">
        <f>IF('📋 MIỂNG TNC'!A1591="","",'📋 MIỂNG TNC'!P1591)</f>
        <v/>
      </c>
      <c r="C6775">
        <f>IF('📋 MIỂNG TNC'!A1591="","","Miểng")</f>
        <v/>
      </c>
      <c r="D6775">
        <f>IF('📋 MIỂNG TNC'!A1591="","",'📋 MIỂNG TNC'!H1591)</f>
        <v/>
      </c>
      <c r="E6775" t="e">
        <v>#VALUE!</v>
      </c>
      <c r="F6775">
        <f>IF('📋 MIỂNG TNC'!A1591="","",'📋 MIỂNG TNC'!J1591)</f>
        <v/>
      </c>
      <c r="G6775">
        <f>IF('📋 MIỂNG TNC'!A1591="","",'📋 MIỂNG TNC'!K1591)</f>
        <v/>
      </c>
      <c r="H6775">
        <f>IF('📋 MIỂNG TNC'!A1591="","",'📋 MIỂNG TNC'!L1591)</f>
        <v/>
      </c>
      <c r="I6775">
        <f>IF('📋 MIỂNG TNC'!A1591="","",'📋 MIỂNG TNC'!M1591)</f>
        <v/>
      </c>
      <c r="J6775">
        <f>IF('📋 MIỂNG TNC'!A1591="","",'📋 MIỂNG TNC'!D1591)</f>
        <v/>
      </c>
      <c r="L6775">
        <f>N(L6774)+IF(AND('🔎 TRA CỨU NHANH'!$C$2&lt;&gt;"",OR(ISNUMBER(SEARCH('🔎 TRA CỨU NHANH'!$C$2,$A6775)),ISNUMBER(SEARCH('🔎 TRA CỨU NHANH'!$C$2,$B6775)))),1,0)</f>
        <v/>
      </c>
      <c r="M6775">
        <f>IF(L6775&gt;N(L6774),L6775,"")</f>
        <v/>
      </c>
    </row>
    <row r="6776">
      <c r="A6776">
        <f>IF('📋 MIỂNG TNC'!A1592="","",'📋 MIỂNG TNC'!A1592)</f>
        <v/>
      </c>
      <c r="B6776">
        <f>IF('📋 MIỂNG TNC'!A1592="","",'📋 MIỂNG TNC'!P1592)</f>
        <v/>
      </c>
      <c r="C6776">
        <f>IF('📋 MIỂNG TNC'!A1592="","","Miểng")</f>
        <v/>
      </c>
      <c r="D6776">
        <f>IF('📋 MIỂNG TNC'!A1592="","",'📋 MIỂNG TNC'!H1592)</f>
        <v/>
      </c>
      <c r="E6776" t="e">
        <v>#VALUE!</v>
      </c>
      <c r="F6776">
        <f>IF('📋 MIỂNG TNC'!A1592="","",'📋 MIỂNG TNC'!J1592)</f>
        <v/>
      </c>
      <c r="G6776">
        <f>IF('📋 MIỂNG TNC'!A1592="","",'📋 MIỂNG TNC'!K1592)</f>
        <v/>
      </c>
      <c r="H6776">
        <f>IF('📋 MIỂNG TNC'!A1592="","",'📋 MIỂNG TNC'!L1592)</f>
        <v/>
      </c>
      <c r="I6776">
        <f>IF('📋 MIỂNG TNC'!A1592="","",'📋 MIỂNG TNC'!M1592)</f>
        <v/>
      </c>
      <c r="J6776">
        <f>IF('📋 MIỂNG TNC'!A1592="","",'📋 MIỂNG TNC'!D1592)</f>
        <v/>
      </c>
      <c r="L6776">
        <f>N(L6775)+IF(AND('🔎 TRA CỨU NHANH'!$C$2&lt;&gt;"",OR(ISNUMBER(SEARCH('🔎 TRA CỨU NHANH'!$C$2,$A6776)),ISNUMBER(SEARCH('🔎 TRA CỨU NHANH'!$C$2,$B6776)))),1,0)</f>
        <v/>
      </c>
      <c r="M6776">
        <f>IF(L6776&gt;N(L6775),L6776,"")</f>
        <v/>
      </c>
    </row>
    <row r="6777">
      <c r="A6777">
        <f>IF('📋 MIỂNG TNC'!A1593="","",'📋 MIỂNG TNC'!A1593)</f>
        <v/>
      </c>
      <c r="B6777">
        <f>IF('📋 MIỂNG TNC'!A1593="","",'📋 MIỂNG TNC'!P1593)</f>
        <v/>
      </c>
      <c r="C6777">
        <f>IF('📋 MIỂNG TNC'!A1593="","","Miểng")</f>
        <v/>
      </c>
      <c r="D6777">
        <f>IF('📋 MIỂNG TNC'!A1593="","",'📋 MIỂNG TNC'!H1593)</f>
        <v/>
      </c>
      <c r="E6777" t="e">
        <v>#VALUE!</v>
      </c>
      <c r="F6777">
        <f>IF('📋 MIỂNG TNC'!A1593="","",'📋 MIỂNG TNC'!J1593)</f>
        <v/>
      </c>
      <c r="G6777">
        <f>IF('📋 MIỂNG TNC'!A1593="","",'📋 MIỂNG TNC'!K1593)</f>
        <v/>
      </c>
      <c r="H6777">
        <f>IF('📋 MIỂNG TNC'!A1593="","",'📋 MIỂNG TNC'!L1593)</f>
        <v/>
      </c>
      <c r="I6777">
        <f>IF('📋 MIỂNG TNC'!A1593="","",'📋 MIỂNG TNC'!M1593)</f>
        <v/>
      </c>
      <c r="J6777">
        <f>IF('📋 MIỂNG TNC'!A1593="","",'📋 MIỂNG TNC'!D1593)</f>
        <v/>
      </c>
      <c r="L6777">
        <f>N(L6776)+IF(AND('🔎 TRA CỨU NHANH'!$C$2&lt;&gt;"",OR(ISNUMBER(SEARCH('🔎 TRA CỨU NHANH'!$C$2,$A6777)),ISNUMBER(SEARCH('🔎 TRA CỨU NHANH'!$C$2,$B6777)))),1,0)</f>
        <v/>
      </c>
      <c r="M6777">
        <f>IF(L6777&gt;N(L6776),L6777,"")</f>
        <v/>
      </c>
    </row>
    <row r="6778">
      <c r="A6778">
        <f>IF('📋 MIỂNG TNC'!A1594="","",'📋 MIỂNG TNC'!A1594)</f>
        <v/>
      </c>
      <c r="B6778">
        <f>IF('📋 MIỂNG TNC'!A1594="","",'📋 MIỂNG TNC'!P1594)</f>
        <v/>
      </c>
      <c r="C6778">
        <f>IF('📋 MIỂNG TNC'!A1594="","","Miểng")</f>
        <v/>
      </c>
      <c r="D6778">
        <f>IF('📋 MIỂNG TNC'!A1594="","",'📋 MIỂNG TNC'!H1594)</f>
        <v/>
      </c>
      <c r="E6778" t="e">
        <v>#VALUE!</v>
      </c>
      <c r="F6778" s="37">
        <f>IF('📋 MIỂNG TNC'!A1594="","",'📋 MIỂNG TNC'!J1594)</f>
        <v/>
      </c>
      <c r="G6778" s="37">
        <f>IF('📋 MIỂNG TNC'!A1594="","",'📋 MIỂNG TNC'!K1594)</f>
        <v/>
      </c>
      <c r="H6778" s="37">
        <f>IF('📋 MIỂNG TNC'!A1594="","",'📋 MIỂNG TNC'!L1594)</f>
        <v/>
      </c>
      <c r="I6778">
        <f>IF('📋 MIỂNG TNC'!A1594="","",'📋 MIỂNG TNC'!M1594)</f>
        <v/>
      </c>
      <c r="J6778">
        <f>IF('📋 MIỂNG TNC'!A1594="","",'📋 MIỂNG TNC'!D1594)</f>
        <v/>
      </c>
      <c r="L6778">
        <f>N(L6777)+IF(AND('🔎 TRA CỨU NHANH'!$C$2&lt;&gt;"",OR(ISNUMBER(SEARCH('🔎 TRA CỨU NHANH'!$C$2,$A6778)),ISNUMBER(SEARCH('🔎 TRA CỨU NHANH'!$C$2,$B6778)))),1,0)</f>
        <v/>
      </c>
      <c r="M6778">
        <f>IF(L6778&gt;N(L6777),L6778,"")</f>
        <v/>
      </c>
    </row>
    <row r="6779">
      <c r="A6779">
        <f>IF('📋 MIỂNG TNC'!A1595="","",'📋 MIỂNG TNC'!A1595)</f>
        <v/>
      </c>
      <c r="B6779">
        <f>IF('📋 MIỂNG TNC'!A1595="","",'📋 MIỂNG TNC'!P1595)</f>
        <v/>
      </c>
      <c r="C6779">
        <f>IF('📋 MIỂNG TNC'!A1595="","","Miểng")</f>
        <v/>
      </c>
      <c r="D6779">
        <f>IF('📋 MIỂNG TNC'!A1595="","",'📋 MIỂNG TNC'!H1595)</f>
        <v/>
      </c>
      <c r="E6779" t="e">
        <v>#VALUE!</v>
      </c>
      <c r="F6779">
        <f>IF('📋 MIỂNG TNC'!A1595="","",'📋 MIỂNG TNC'!J1595)</f>
        <v/>
      </c>
      <c r="G6779">
        <f>IF('📋 MIỂNG TNC'!A1595="","",'📋 MIỂNG TNC'!K1595)</f>
        <v/>
      </c>
      <c r="H6779">
        <f>IF('📋 MIỂNG TNC'!A1595="","",'📋 MIỂNG TNC'!L1595)</f>
        <v/>
      </c>
      <c r="I6779">
        <f>IF('📋 MIỂNG TNC'!A1595="","",'📋 MIỂNG TNC'!M1595)</f>
        <v/>
      </c>
      <c r="J6779">
        <f>IF('📋 MIỂNG TNC'!A1595="","",'📋 MIỂNG TNC'!D1595)</f>
        <v/>
      </c>
      <c r="L6779">
        <f>N(L6778)+IF(AND('🔎 TRA CỨU NHANH'!$C$2&lt;&gt;"",OR(ISNUMBER(SEARCH('🔎 TRA CỨU NHANH'!$C$2,$A6779)),ISNUMBER(SEARCH('🔎 TRA CỨU NHANH'!$C$2,$B6779)))),1,0)</f>
        <v/>
      </c>
      <c r="M6779">
        <f>IF(L6779&gt;N(L6778),L6779,"")</f>
        <v/>
      </c>
    </row>
    <row r="6780">
      <c r="A6780">
        <f>IF('📋 MIỂNG TNC'!A1596="","",'📋 MIỂNG TNC'!A1596)</f>
        <v/>
      </c>
      <c r="B6780">
        <f>IF('📋 MIỂNG TNC'!A1596="","",'📋 MIỂNG TNC'!P1596)</f>
        <v/>
      </c>
      <c r="C6780">
        <f>IF('📋 MIỂNG TNC'!A1596="","","Miểng")</f>
        <v/>
      </c>
      <c r="D6780">
        <f>IF('📋 MIỂNG TNC'!A1596="","",'📋 MIỂNG TNC'!H1596)</f>
        <v/>
      </c>
      <c r="E6780" t="e">
        <v>#VALUE!</v>
      </c>
      <c r="F6780">
        <f>IF('📋 MIỂNG TNC'!A1596="","",'📋 MIỂNG TNC'!J1596)</f>
        <v/>
      </c>
      <c r="G6780">
        <f>IF('📋 MIỂNG TNC'!A1596="","",'📋 MIỂNG TNC'!K1596)</f>
        <v/>
      </c>
      <c r="H6780">
        <f>IF('📋 MIỂNG TNC'!A1596="","",'📋 MIỂNG TNC'!L1596)</f>
        <v/>
      </c>
      <c r="I6780">
        <f>IF('📋 MIỂNG TNC'!A1596="","",'📋 MIỂNG TNC'!M1596)</f>
        <v/>
      </c>
      <c r="J6780">
        <f>IF('📋 MIỂNG TNC'!A1596="","",'📋 MIỂNG TNC'!D1596)</f>
        <v/>
      </c>
      <c r="L6780">
        <f>N(L6779)+IF(AND('🔎 TRA CỨU NHANH'!$C$2&lt;&gt;"",OR(ISNUMBER(SEARCH('🔎 TRA CỨU NHANH'!$C$2,$A6780)),ISNUMBER(SEARCH('🔎 TRA CỨU NHANH'!$C$2,$B6780)))),1,0)</f>
        <v/>
      </c>
      <c r="M6780">
        <f>IF(L6780&gt;N(L6779),L6780,"")</f>
        <v/>
      </c>
    </row>
    <row r="6781">
      <c r="A6781">
        <f>IF('📋 MIỂNG TNC'!A1597="","",'📋 MIỂNG TNC'!A1597)</f>
        <v/>
      </c>
      <c r="B6781">
        <f>IF('📋 MIỂNG TNC'!A1597="","",'📋 MIỂNG TNC'!P1597)</f>
        <v/>
      </c>
      <c r="C6781">
        <f>IF('📋 MIỂNG TNC'!A1597="","","Miểng")</f>
        <v/>
      </c>
      <c r="D6781">
        <f>IF('📋 MIỂNG TNC'!A1597="","",'📋 MIỂNG TNC'!H1597)</f>
        <v/>
      </c>
      <c r="E6781" t="e">
        <v>#VALUE!</v>
      </c>
      <c r="F6781">
        <f>IF('📋 MIỂNG TNC'!A1597="","",'📋 MIỂNG TNC'!J1597)</f>
        <v/>
      </c>
      <c r="G6781">
        <f>IF('📋 MIỂNG TNC'!A1597="","",'📋 MIỂNG TNC'!K1597)</f>
        <v/>
      </c>
      <c r="H6781">
        <f>IF('📋 MIỂNG TNC'!A1597="","",'📋 MIỂNG TNC'!L1597)</f>
        <v/>
      </c>
      <c r="I6781">
        <f>IF('📋 MIỂNG TNC'!A1597="","",'📋 MIỂNG TNC'!M1597)</f>
        <v/>
      </c>
      <c r="J6781">
        <f>IF('📋 MIỂNG TNC'!A1597="","",'📋 MIỂNG TNC'!D1597)</f>
        <v/>
      </c>
      <c r="L6781">
        <f>N(L6780)+IF(AND('🔎 TRA CỨU NHANH'!$C$2&lt;&gt;"",OR(ISNUMBER(SEARCH('🔎 TRA CỨU NHANH'!$C$2,$A6781)),ISNUMBER(SEARCH('🔎 TRA CỨU NHANH'!$C$2,$B6781)))),1,0)</f>
        <v/>
      </c>
      <c r="M6781">
        <f>IF(L6781&gt;N(L6780),L6781,"")</f>
        <v/>
      </c>
    </row>
    <row r="6782">
      <c r="A6782">
        <f>IF('📋 MIỂNG TNC'!A1598="","",'📋 MIỂNG TNC'!A1598)</f>
        <v/>
      </c>
      <c r="B6782">
        <f>IF('📋 MIỂNG TNC'!A1598="","",'📋 MIỂNG TNC'!P1598)</f>
        <v/>
      </c>
      <c r="C6782">
        <f>IF('📋 MIỂNG TNC'!A1598="","","Miểng")</f>
        <v/>
      </c>
      <c r="D6782">
        <f>IF('📋 MIỂNG TNC'!A1598="","",'📋 MIỂNG TNC'!H1598)</f>
        <v/>
      </c>
      <c r="E6782" t="e">
        <v>#VALUE!</v>
      </c>
      <c r="F6782" s="37">
        <f>IF('📋 MIỂNG TNC'!A1598="","",'📋 MIỂNG TNC'!J1598)</f>
        <v/>
      </c>
      <c r="G6782" s="37">
        <f>IF('📋 MIỂNG TNC'!A1598="","",'📋 MIỂNG TNC'!K1598)</f>
        <v/>
      </c>
      <c r="H6782" s="37">
        <f>IF('📋 MIỂNG TNC'!A1598="","",'📋 MIỂNG TNC'!L1598)</f>
        <v/>
      </c>
      <c r="I6782">
        <f>IF('📋 MIỂNG TNC'!A1598="","",'📋 MIỂNG TNC'!M1598)</f>
        <v/>
      </c>
      <c r="J6782">
        <f>IF('📋 MIỂNG TNC'!A1598="","",'📋 MIỂNG TNC'!D1598)</f>
        <v/>
      </c>
      <c r="L6782">
        <f>N(L6781)+IF(AND('🔎 TRA CỨU NHANH'!$C$2&lt;&gt;"",OR(ISNUMBER(SEARCH('🔎 TRA CỨU NHANH'!$C$2,$A6782)),ISNUMBER(SEARCH('🔎 TRA CỨU NHANH'!$C$2,$B6782)))),1,0)</f>
        <v/>
      </c>
      <c r="M6782">
        <f>IF(L6782&gt;N(L6781),L6782,"")</f>
        <v/>
      </c>
    </row>
    <row r="6783">
      <c r="A6783">
        <f>IF('📋 MIỂNG TNC'!A1599="","",'📋 MIỂNG TNC'!A1599)</f>
        <v/>
      </c>
      <c r="B6783">
        <f>IF('📋 MIỂNG TNC'!A1599="","",'📋 MIỂNG TNC'!P1599)</f>
        <v/>
      </c>
      <c r="C6783">
        <f>IF('📋 MIỂNG TNC'!A1599="","","Miểng")</f>
        <v/>
      </c>
      <c r="D6783">
        <f>IF('📋 MIỂNG TNC'!A1599="","",'📋 MIỂNG TNC'!H1599)</f>
        <v/>
      </c>
      <c r="E6783" t="e">
        <v>#VALUE!</v>
      </c>
      <c r="F6783">
        <f>IF('📋 MIỂNG TNC'!A1599="","",'📋 MIỂNG TNC'!J1599)</f>
        <v/>
      </c>
      <c r="G6783">
        <f>IF('📋 MIỂNG TNC'!A1599="","",'📋 MIỂNG TNC'!K1599)</f>
        <v/>
      </c>
      <c r="H6783">
        <f>IF('📋 MIỂNG TNC'!A1599="","",'📋 MIỂNG TNC'!L1599)</f>
        <v/>
      </c>
      <c r="I6783">
        <f>IF('📋 MIỂNG TNC'!A1599="","",'📋 MIỂNG TNC'!M1599)</f>
        <v/>
      </c>
      <c r="J6783">
        <f>IF('📋 MIỂNG TNC'!A1599="","",'📋 MIỂNG TNC'!D1599)</f>
        <v/>
      </c>
      <c r="L6783">
        <f>N(L6782)+IF(AND('🔎 TRA CỨU NHANH'!$C$2&lt;&gt;"",OR(ISNUMBER(SEARCH('🔎 TRA CỨU NHANH'!$C$2,$A6783)),ISNUMBER(SEARCH('🔎 TRA CỨU NHANH'!$C$2,$B6783)))),1,0)</f>
        <v/>
      </c>
      <c r="M6783">
        <f>IF(L6783&gt;N(L6782),L6783,"")</f>
        <v/>
      </c>
    </row>
    <row r="6784">
      <c r="A6784">
        <f>IF('📋 MIỂNG TNC'!A1600="","",'📋 MIỂNG TNC'!A1600)</f>
        <v/>
      </c>
      <c r="B6784">
        <f>IF('📋 MIỂNG TNC'!A1600="","",'📋 MIỂNG TNC'!P1600)</f>
        <v/>
      </c>
      <c r="C6784">
        <f>IF('📋 MIỂNG TNC'!A1600="","","Miểng")</f>
        <v/>
      </c>
      <c r="D6784">
        <f>IF('📋 MIỂNG TNC'!A1600="","",'📋 MIỂNG TNC'!H1600)</f>
        <v/>
      </c>
      <c r="E6784" t="e">
        <v>#VALUE!</v>
      </c>
      <c r="F6784">
        <f>IF('📋 MIỂNG TNC'!A1600="","",'📋 MIỂNG TNC'!J1600)</f>
        <v/>
      </c>
      <c r="G6784">
        <f>IF('📋 MIỂNG TNC'!A1600="","",'📋 MIỂNG TNC'!K1600)</f>
        <v/>
      </c>
      <c r="H6784">
        <f>IF('📋 MIỂNG TNC'!A1600="","",'📋 MIỂNG TNC'!L1600)</f>
        <v/>
      </c>
      <c r="I6784">
        <f>IF('📋 MIỂNG TNC'!A1600="","",'📋 MIỂNG TNC'!M1600)</f>
        <v/>
      </c>
      <c r="J6784">
        <f>IF('📋 MIỂNG TNC'!A1600="","",'📋 MIỂNG TNC'!D1600)</f>
        <v/>
      </c>
      <c r="L6784">
        <f>N(L6783)+IF(AND('🔎 TRA CỨU NHANH'!$C$2&lt;&gt;"",OR(ISNUMBER(SEARCH('🔎 TRA CỨU NHANH'!$C$2,$A6784)),ISNUMBER(SEARCH('🔎 TRA CỨU NHANH'!$C$2,$B6784)))),1,0)</f>
        <v/>
      </c>
      <c r="M6784">
        <f>IF(L6784&gt;N(L6783),L6784,"")</f>
        <v/>
      </c>
    </row>
    <row r="6785">
      <c r="A6785">
        <f>IF('📋 MIỂNG TNC'!A1601="","",'📋 MIỂNG TNC'!A1601)</f>
        <v/>
      </c>
      <c r="B6785">
        <f>IF('📋 MIỂNG TNC'!A1601="","",'📋 MIỂNG TNC'!P1601)</f>
        <v/>
      </c>
      <c r="C6785">
        <f>IF('📋 MIỂNG TNC'!A1601="","","Miểng")</f>
        <v/>
      </c>
      <c r="D6785">
        <f>IF('📋 MIỂNG TNC'!A1601="","",'📋 MIỂNG TNC'!H1601)</f>
        <v/>
      </c>
      <c r="E6785" t="e">
        <v>#VALUE!</v>
      </c>
      <c r="F6785">
        <f>IF('📋 MIỂNG TNC'!A1601="","",'📋 MIỂNG TNC'!J1601)</f>
        <v/>
      </c>
      <c r="G6785">
        <f>IF('📋 MIỂNG TNC'!A1601="","",'📋 MIỂNG TNC'!K1601)</f>
        <v/>
      </c>
      <c r="H6785">
        <f>IF('📋 MIỂNG TNC'!A1601="","",'📋 MIỂNG TNC'!L1601)</f>
        <v/>
      </c>
      <c r="I6785">
        <f>IF('📋 MIỂNG TNC'!A1601="","",'📋 MIỂNG TNC'!M1601)</f>
        <v/>
      </c>
      <c r="J6785">
        <f>IF('📋 MIỂNG TNC'!A1601="","",'📋 MIỂNG TNC'!D1601)</f>
        <v/>
      </c>
      <c r="L6785">
        <f>N(L6784)+IF(AND('🔎 TRA CỨU NHANH'!$C$2&lt;&gt;"",OR(ISNUMBER(SEARCH('🔎 TRA CỨU NHANH'!$C$2,$A6785)),ISNUMBER(SEARCH('🔎 TRA CỨU NHANH'!$C$2,$B6785)))),1,0)</f>
        <v/>
      </c>
      <c r="M6785">
        <f>IF(L6785&gt;N(L6784),L6785,"")</f>
        <v/>
      </c>
    </row>
    <row r="6786">
      <c r="A6786">
        <f>IF('📋 MIỂNG TNC'!A1602="","",'📋 MIỂNG TNC'!A1602)</f>
        <v/>
      </c>
      <c r="B6786">
        <f>IF('📋 MIỂNG TNC'!A1602="","",'📋 MIỂNG TNC'!P1602)</f>
        <v/>
      </c>
      <c r="C6786">
        <f>IF('📋 MIỂNG TNC'!A1602="","","Miểng")</f>
        <v/>
      </c>
      <c r="D6786">
        <f>IF('📋 MIỂNG TNC'!A1602="","",'📋 MIỂNG TNC'!H1602)</f>
        <v/>
      </c>
      <c r="E6786" t="e">
        <v>#VALUE!</v>
      </c>
      <c r="F6786">
        <f>IF('📋 MIỂNG TNC'!A1602="","",'📋 MIỂNG TNC'!J1602)</f>
        <v/>
      </c>
      <c r="G6786">
        <f>IF('📋 MIỂNG TNC'!A1602="","",'📋 MIỂNG TNC'!K1602)</f>
        <v/>
      </c>
      <c r="H6786">
        <f>IF('📋 MIỂNG TNC'!A1602="","",'📋 MIỂNG TNC'!L1602)</f>
        <v/>
      </c>
      <c r="I6786">
        <f>IF('📋 MIỂNG TNC'!A1602="","",'📋 MIỂNG TNC'!M1602)</f>
        <v/>
      </c>
      <c r="J6786">
        <f>IF('📋 MIỂNG TNC'!A1602="","",'📋 MIỂNG TNC'!D1602)</f>
        <v/>
      </c>
      <c r="L6786">
        <f>N(L6785)+IF(AND('🔎 TRA CỨU NHANH'!$C$2&lt;&gt;"",OR(ISNUMBER(SEARCH('🔎 TRA CỨU NHANH'!$C$2,$A6786)),ISNUMBER(SEARCH('🔎 TRA CỨU NHANH'!$C$2,$B6786)))),1,0)</f>
        <v/>
      </c>
      <c r="M6786">
        <f>IF(L6786&gt;N(L6785),L6786,"")</f>
        <v/>
      </c>
    </row>
    <row r="6787">
      <c r="A6787">
        <f>IF('📋 MIỂNG TNC'!A1603="","",'📋 MIỂNG TNC'!A1603)</f>
        <v/>
      </c>
      <c r="B6787">
        <f>IF('📋 MIỂNG TNC'!A1603="","",'📋 MIỂNG TNC'!P1603)</f>
        <v/>
      </c>
      <c r="C6787">
        <f>IF('📋 MIỂNG TNC'!A1603="","","Miểng")</f>
        <v/>
      </c>
      <c r="D6787">
        <f>IF('📋 MIỂNG TNC'!A1603="","",'📋 MIỂNG TNC'!H1603)</f>
        <v/>
      </c>
      <c r="E6787" t="e">
        <v>#VALUE!</v>
      </c>
      <c r="F6787">
        <f>IF('📋 MIỂNG TNC'!A1603="","",'📋 MIỂNG TNC'!J1603)</f>
        <v/>
      </c>
      <c r="G6787">
        <f>IF('📋 MIỂNG TNC'!A1603="","",'📋 MIỂNG TNC'!K1603)</f>
        <v/>
      </c>
      <c r="H6787">
        <f>IF('📋 MIỂNG TNC'!A1603="","",'📋 MIỂNG TNC'!L1603)</f>
        <v/>
      </c>
      <c r="I6787">
        <f>IF('📋 MIỂNG TNC'!A1603="","",'📋 MIỂNG TNC'!M1603)</f>
        <v/>
      </c>
      <c r="J6787">
        <f>IF('📋 MIỂNG TNC'!A1603="","",'📋 MIỂNG TNC'!D1603)</f>
        <v/>
      </c>
      <c r="L6787">
        <f>N(L6786)+IF(AND('🔎 TRA CỨU NHANH'!$C$2&lt;&gt;"",OR(ISNUMBER(SEARCH('🔎 TRA CỨU NHANH'!$C$2,$A6787)),ISNUMBER(SEARCH('🔎 TRA CỨU NHANH'!$C$2,$B6787)))),1,0)</f>
        <v/>
      </c>
      <c r="M6787">
        <f>IF(L6787&gt;N(L6786),L6787,"")</f>
        <v/>
      </c>
    </row>
    <row r="6788">
      <c r="A6788">
        <f>IF('📋 MIỂNG TNC'!A1604="","",'📋 MIỂNG TNC'!A1604)</f>
        <v/>
      </c>
      <c r="B6788">
        <f>IF('📋 MIỂNG TNC'!A1604="","",'📋 MIỂNG TNC'!P1604)</f>
        <v/>
      </c>
      <c r="C6788">
        <f>IF('📋 MIỂNG TNC'!A1604="","","Miểng")</f>
        <v/>
      </c>
      <c r="D6788">
        <f>IF('📋 MIỂNG TNC'!A1604="","",'📋 MIỂNG TNC'!H1604)</f>
        <v/>
      </c>
      <c r="E6788" t="e">
        <v>#VALUE!</v>
      </c>
      <c r="F6788" s="37">
        <f>IF('📋 MIỂNG TNC'!A1604="","",'📋 MIỂNG TNC'!J1604)</f>
        <v/>
      </c>
      <c r="G6788" s="37">
        <f>IF('📋 MIỂNG TNC'!A1604="","",'📋 MIỂNG TNC'!K1604)</f>
        <v/>
      </c>
      <c r="H6788" s="37">
        <f>IF('📋 MIỂNG TNC'!A1604="","",'📋 MIỂNG TNC'!L1604)</f>
        <v/>
      </c>
      <c r="I6788">
        <f>IF('📋 MIỂNG TNC'!A1604="","",'📋 MIỂNG TNC'!M1604)</f>
        <v/>
      </c>
      <c r="J6788">
        <f>IF('📋 MIỂNG TNC'!A1604="","",'📋 MIỂNG TNC'!D1604)</f>
        <v/>
      </c>
      <c r="L6788">
        <f>N(L6787)+IF(AND('🔎 TRA CỨU NHANH'!$C$2&lt;&gt;"",OR(ISNUMBER(SEARCH('🔎 TRA CỨU NHANH'!$C$2,$A6788)),ISNUMBER(SEARCH('🔎 TRA CỨU NHANH'!$C$2,$B6788)))),1,0)</f>
        <v/>
      </c>
      <c r="M6788">
        <f>IF(L6788&gt;N(L6787),L6788,"")</f>
        <v/>
      </c>
    </row>
    <row r="6789">
      <c r="A6789">
        <f>IF('📋 MIỂNG TNC'!A1605="","",'📋 MIỂNG TNC'!A1605)</f>
        <v/>
      </c>
      <c r="B6789">
        <f>IF('📋 MIỂNG TNC'!A1605="","",'📋 MIỂNG TNC'!P1605)</f>
        <v/>
      </c>
      <c r="C6789">
        <f>IF('📋 MIỂNG TNC'!A1605="","","Miểng")</f>
        <v/>
      </c>
      <c r="D6789">
        <f>IF('📋 MIỂNG TNC'!A1605="","",'📋 MIỂNG TNC'!H1605)</f>
        <v/>
      </c>
      <c r="E6789" t="e">
        <v>#VALUE!</v>
      </c>
      <c r="F6789" s="37">
        <f>IF('📋 MIỂNG TNC'!A1605="","",'📋 MIỂNG TNC'!J1605)</f>
        <v/>
      </c>
      <c r="G6789" s="37">
        <f>IF('📋 MIỂNG TNC'!A1605="","",'📋 MIỂNG TNC'!K1605)</f>
        <v/>
      </c>
      <c r="H6789" s="37">
        <f>IF('📋 MIỂNG TNC'!A1605="","",'📋 MIỂNG TNC'!L1605)</f>
        <v/>
      </c>
      <c r="I6789">
        <f>IF('📋 MIỂNG TNC'!A1605="","",'📋 MIỂNG TNC'!M1605)</f>
        <v/>
      </c>
      <c r="J6789">
        <f>IF('📋 MIỂNG TNC'!A1605="","",'📋 MIỂNG TNC'!D1605)</f>
        <v/>
      </c>
      <c r="L6789">
        <f>N(L6788)+IF(AND('🔎 TRA CỨU NHANH'!$C$2&lt;&gt;"",OR(ISNUMBER(SEARCH('🔎 TRA CỨU NHANH'!$C$2,$A6789)),ISNUMBER(SEARCH('🔎 TRA CỨU NHANH'!$C$2,$B6789)))),1,0)</f>
        <v/>
      </c>
      <c r="M6789">
        <f>IF(L6789&gt;N(L6788),L6789,"")</f>
        <v/>
      </c>
    </row>
    <row r="6790">
      <c r="A6790">
        <f>IF('📋 MIỂNG TNC'!A1606="","",'📋 MIỂNG TNC'!A1606)</f>
        <v/>
      </c>
      <c r="B6790">
        <f>IF('📋 MIỂNG TNC'!A1606="","",'📋 MIỂNG TNC'!P1606)</f>
        <v/>
      </c>
      <c r="C6790">
        <f>IF('📋 MIỂNG TNC'!A1606="","","Miểng")</f>
        <v/>
      </c>
      <c r="D6790">
        <f>IF('📋 MIỂNG TNC'!A1606="","",'📋 MIỂNG TNC'!H1606)</f>
        <v/>
      </c>
      <c r="E6790" t="e">
        <v>#VALUE!</v>
      </c>
      <c r="F6790" s="37">
        <f>IF('📋 MIỂNG TNC'!A1606="","",'📋 MIỂNG TNC'!J1606)</f>
        <v/>
      </c>
      <c r="G6790" s="37">
        <f>IF('📋 MIỂNG TNC'!A1606="","",'📋 MIỂNG TNC'!K1606)</f>
        <v/>
      </c>
      <c r="H6790" s="37">
        <f>IF('📋 MIỂNG TNC'!A1606="","",'📋 MIỂNG TNC'!L1606)</f>
        <v/>
      </c>
      <c r="I6790">
        <f>IF('📋 MIỂNG TNC'!A1606="","",'📋 MIỂNG TNC'!M1606)</f>
        <v/>
      </c>
      <c r="J6790">
        <f>IF('📋 MIỂNG TNC'!A1606="","",'📋 MIỂNG TNC'!D1606)</f>
        <v/>
      </c>
      <c r="L6790">
        <f>N(L6789)+IF(AND('🔎 TRA CỨU NHANH'!$C$2&lt;&gt;"",OR(ISNUMBER(SEARCH('🔎 TRA CỨU NHANH'!$C$2,$A6790)),ISNUMBER(SEARCH('🔎 TRA CỨU NHANH'!$C$2,$B6790)))),1,0)</f>
        <v/>
      </c>
      <c r="M6790">
        <f>IF(L6790&gt;N(L6789),L6790,"")</f>
        <v/>
      </c>
    </row>
    <row r="6791">
      <c r="A6791">
        <f>IF('📋 MIỂNG TNC'!A1607="","",'📋 MIỂNG TNC'!A1607)</f>
        <v/>
      </c>
      <c r="B6791">
        <f>IF('📋 MIỂNG TNC'!A1607="","",'📋 MIỂNG TNC'!P1607)</f>
        <v/>
      </c>
      <c r="C6791">
        <f>IF('📋 MIỂNG TNC'!A1607="","","Miểng")</f>
        <v/>
      </c>
      <c r="D6791">
        <f>IF('📋 MIỂNG TNC'!A1607="","",'📋 MIỂNG TNC'!H1607)</f>
        <v/>
      </c>
      <c r="E6791" t="e">
        <v>#VALUE!</v>
      </c>
      <c r="F6791">
        <f>IF('📋 MIỂNG TNC'!A1607="","",'📋 MIỂNG TNC'!J1607)</f>
        <v/>
      </c>
      <c r="G6791">
        <f>IF('📋 MIỂNG TNC'!A1607="","",'📋 MIỂNG TNC'!K1607)</f>
        <v/>
      </c>
      <c r="H6791">
        <f>IF('📋 MIỂNG TNC'!A1607="","",'📋 MIỂNG TNC'!L1607)</f>
        <v/>
      </c>
      <c r="I6791">
        <f>IF('📋 MIỂNG TNC'!A1607="","",'📋 MIỂNG TNC'!M1607)</f>
        <v/>
      </c>
      <c r="J6791">
        <f>IF('📋 MIỂNG TNC'!A1607="","",'📋 MIỂNG TNC'!D1607)</f>
        <v/>
      </c>
      <c r="L6791">
        <f>N(L6790)+IF(AND('🔎 TRA CỨU NHANH'!$C$2&lt;&gt;"",OR(ISNUMBER(SEARCH('🔎 TRA CỨU NHANH'!$C$2,$A6791)),ISNUMBER(SEARCH('🔎 TRA CỨU NHANH'!$C$2,$B6791)))),1,0)</f>
        <v/>
      </c>
      <c r="M6791">
        <f>IF(L6791&gt;N(L6790),L6791,"")</f>
        <v/>
      </c>
    </row>
    <row r="6792">
      <c r="A6792">
        <f>IF('📋 MIỂNG TNC'!A1608="","",'📋 MIỂNG TNC'!A1608)</f>
        <v/>
      </c>
      <c r="B6792">
        <f>IF('📋 MIỂNG TNC'!A1608="","",'📋 MIỂNG TNC'!P1608)</f>
        <v/>
      </c>
      <c r="C6792">
        <f>IF('📋 MIỂNG TNC'!A1608="","","Miểng")</f>
        <v/>
      </c>
      <c r="D6792">
        <f>IF('📋 MIỂNG TNC'!A1608="","",'📋 MIỂNG TNC'!H1608)</f>
        <v/>
      </c>
      <c r="E6792" t="e">
        <v>#VALUE!</v>
      </c>
      <c r="F6792">
        <f>IF('📋 MIỂNG TNC'!A1608="","",'📋 MIỂNG TNC'!J1608)</f>
        <v/>
      </c>
      <c r="G6792">
        <f>IF('📋 MIỂNG TNC'!A1608="","",'📋 MIỂNG TNC'!K1608)</f>
        <v/>
      </c>
      <c r="H6792">
        <f>IF('📋 MIỂNG TNC'!A1608="","",'📋 MIỂNG TNC'!L1608)</f>
        <v/>
      </c>
      <c r="I6792">
        <f>IF('📋 MIỂNG TNC'!A1608="","",'📋 MIỂNG TNC'!M1608)</f>
        <v/>
      </c>
      <c r="J6792">
        <f>IF('📋 MIỂNG TNC'!A1608="","",'📋 MIỂNG TNC'!D1608)</f>
        <v/>
      </c>
      <c r="L6792">
        <f>N(L6791)+IF(AND('🔎 TRA CỨU NHANH'!$C$2&lt;&gt;"",OR(ISNUMBER(SEARCH('🔎 TRA CỨU NHANH'!$C$2,$A6792)),ISNUMBER(SEARCH('🔎 TRA CỨU NHANH'!$C$2,$B6792)))),1,0)</f>
        <v/>
      </c>
      <c r="M6792">
        <f>IF(L6792&gt;N(L6791),L6792,"")</f>
        <v/>
      </c>
    </row>
    <row r="6793">
      <c r="A6793">
        <f>IF('📋 MIỂNG TNC'!A1609="","",'📋 MIỂNG TNC'!A1609)</f>
        <v/>
      </c>
      <c r="B6793">
        <f>IF('📋 MIỂNG TNC'!A1609="","",'📋 MIỂNG TNC'!P1609)</f>
        <v/>
      </c>
      <c r="C6793">
        <f>IF('📋 MIỂNG TNC'!A1609="","","Miểng")</f>
        <v/>
      </c>
      <c r="D6793">
        <f>IF('📋 MIỂNG TNC'!A1609="","",'📋 MIỂNG TNC'!H1609)</f>
        <v/>
      </c>
      <c r="E6793" t="e">
        <v>#VALUE!</v>
      </c>
      <c r="F6793" s="37">
        <f>IF('📋 MIỂNG TNC'!A1609="","",'📋 MIỂNG TNC'!J1609)</f>
        <v/>
      </c>
      <c r="G6793" s="37">
        <f>IF('📋 MIỂNG TNC'!A1609="","",'📋 MIỂNG TNC'!K1609)</f>
        <v/>
      </c>
      <c r="H6793" s="37">
        <f>IF('📋 MIỂNG TNC'!A1609="","",'📋 MIỂNG TNC'!L1609)</f>
        <v/>
      </c>
      <c r="I6793">
        <f>IF('📋 MIỂNG TNC'!A1609="","",'📋 MIỂNG TNC'!M1609)</f>
        <v/>
      </c>
      <c r="J6793">
        <f>IF('📋 MIỂNG TNC'!A1609="","",'📋 MIỂNG TNC'!D1609)</f>
        <v/>
      </c>
      <c r="L6793">
        <f>N(L6792)+IF(AND('🔎 TRA CỨU NHANH'!$C$2&lt;&gt;"",OR(ISNUMBER(SEARCH('🔎 TRA CỨU NHANH'!$C$2,$A6793)),ISNUMBER(SEARCH('🔎 TRA CỨU NHANH'!$C$2,$B6793)))),1,0)</f>
        <v/>
      </c>
      <c r="M6793">
        <f>IF(L6793&gt;N(L6792),L6793,"")</f>
        <v/>
      </c>
    </row>
    <row r="6794">
      <c r="A6794">
        <f>IF('📋 MIỂNG TNC'!A1610="","",'📋 MIỂNG TNC'!A1610)</f>
        <v/>
      </c>
      <c r="B6794">
        <f>IF('📋 MIỂNG TNC'!A1610="","",'📋 MIỂNG TNC'!P1610)</f>
        <v/>
      </c>
      <c r="C6794">
        <f>IF('📋 MIỂNG TNC'!A1610="","","Miểng")</f>
        <v/>
      </c>
      <c r="D6794">
        <f>IF('📋 MIỂNG TNC'!A1610="","",'📋 MIỂNG TNC'!H1610)</f>
        <v/>
      </c>
      <c r="E6794" t="e">
        <v>#VALUE!</v>
      </c>
      <c r="F6794" s="37">
        <f>IF('📋 MIỂNG TNC'!A1610="","",'📋 MIỂNG TNC'!J1610)</f>
        <v/>
      </c>
      <c r="G6794" s="37">
        <f>IF('📋 MIỂNG TNC'!A1610="","",'📋 MIỂNG TNC'!K1610)</f>
        <v/>
      </c>
      <c r="H6794" s="37">
        <f>IF('📋 MIỂNG TNC'!A1610="","",'📋 MIỂNG TNC'!L1610)</f>
        <v/>
      </c>
      <c r="I6794">
        <f>IF('📋 MIỂNG TNC'!A1610="","",'📋 MIỂNG TNC'!M1610)</f>
        <v/>
      </c>
      <c r="J6794">
        <f>IF('📋 MIỂNG TNC'!A1610="","",'📋 MIỂNG TNC'!D1610)</f>
        <v/>
      </c>
      <c r="L6794">
        <f>N(L6793)+IF(AND('🔎 TRA CỨU NHANH'!$C$2&lt;&gt;"",OR(ISNUMBER(SEARCH('🔎 TRA CỨU NHANH'!$C$2,$A6794)),ISNUMBER(SEARCH('🔎 TRA CỨU NHANH'!$C$2,$B6794)))),1,0)</f>
        <v/>
      </c>
      <c r="M6794">
        <f>IF(L6794&gt;N(L6793),L6794,"")</f>
        <v/>
      </c>
    </row>
    <row r="6795">
      <c r="A6795">
        <f>IF('📋 MIỂNG TNC'!A1611="","",'📋 MIỂNG TNC'!A1611)</f>
        <v/>
      </c>
      <c r="B6795">
        <f>IF('📋 MIỂNG TNC'!A1611="","",'📋 MIỂNG TNC'!P1611)</f>
        <v/>
      </c>
      <c r="C6795">
        <f>IF('📋 MIỂNG TNC'!A1611="","","Miểng")</f>
        <v/>
      </c>
      <c r="D6795">
        <f>IF('📋 MIỂNG TNC'!A1611="","",'📋 MIỂNG TNC'!H1611)</f>
        <v/>
      </c>
      <c r="E6795" t="e">
        <v>#VALUE!</v>
      </c>
      <c r="F6795" s="37">
        <f>IF('📋 MIỂNG TNC'!A1611="","",'📋 MIỂNG TNC'!J1611)</f>
        <v/>
      </c>
      <c r="G6795" s="37">
        <f>IF('📋 MIỂNG TNC'!A1611="","",'📋 MIỂNG TNC'!K1611)</f>
        <v/>
      </c>
      <c r="H6795" s="37">
        <f>IF('📋 MIỂNG TNC'!A1611="","",'📋 MIỂNG TNC'!L1611)</f>
        <v/>
      </c>
      <c r="I6795">
        <f>IF('📋 MIỂNG TNC'!A1611="","",'📋 MIỂNG TNC'!M1611)</f>
        <v/>
      </c>
      <c r="J6795">
        <f>IF('📋 MIỂNG TNC'!A1611="","",'📋 MIỂNG TNC'!D1611)</f>
        <v/>
      </c>
      <c r="L6795">
        <f>N(L6794)+IF(AND('🔎 TRA CỨU NHANH'!$C$2&lt;&gt;"",OR(ISNUMBER(SEARCH('🔎 TRA CỨU NHANH'!$C$2,$A6795)),ISNUMBER(SEARCH('🔎 TRA CỨU NHANH'!$C$2,$B6795)))),1,0)</f>
        <v/>
      </c>
      <c r="M6795">
        <f>IF(L6795&gt;N(L6794),L6795,"")</f>
        <v/>
      </c>
    </row>
    <row r="6796">
      <c r="A6796">
        <f>IF('📋 MIỂNG TNC'!A1612="","",'📋 MIỂNG TNC'!A1612)</f>
        <v/>
      </c>
      <c r="B6796">
        <f>IF('📋 MIỂNG TNC'!A1612="","",'📋 MIỂNG TNC'!P1612)</f>
        <v/>
      </c>
      <c r="C6796">
        <f>IF('📋 MIỂNG TNC'!A1612="","","Miểng")</f>
        <v/>
      </c>
      <c r="D6796">
        <f>IF('📋 MIỂNG TNC'!A1612="","",'📋 MIỂNG TNC'!H1612)</f>
        <v/>
      </c>
      <c r="E6796" t="e">
        <v>#VALUE!</v>
      </c>
      <c r="F6796">
        <f>IF('📋 MIỂNG TNC'!A1612="","",'📋 MIỂNG TNC'!J1612)</f>
        <v/>
      </c>
      <c r="G6796">
        <f>IF('📋 MIỂNG TNC'!A1612="","",'📋 MIỂNG TNC'!K1612)</f>
        <v/>
      </c>
      <c r="H6796">
        <f>IF('📋 MIỂNG TNC'!A1612="","",'📋 MIỂNG TNC'!L1612)</f>
        <v/>
      </c>
      <c r="I6796">
        <f>IF('📋 MIỂNG TNC'!A1612="","",'📋 MIỂNG TNC'!M1612)</f>
        <v/>
      </c>
      <c r="J6796">
        <f>IF('📋 MIỂNG TNC'!A1612="","",'📋 MIỂNG TNC'!D1612)</f>
        <v/>
      </c>
      <c r="L6796">
        <f>N(L6795)+IF(AND('🔎 TRA CỨU NHANH'!$C$2&lt;&gt;"",OR(ISNUMBER(SEARCH('🔎 TRA CỨU NHANH'!$C$2,$A6796)),ISNUMBER(SEARCH('🔎 TRA CỨU NHANH'!$C$2,$B6796)))),1,0)</f>
        <v/>
      </c>
      <c r="M6796">
        <f>IF(L6796&gt;N(L6795),L6796,"")</f>
        <v/>
      </c>
    </row>
    <row r="6797">
      <c r="A6797">
        <f>IF('📋 MIỂNG TNC'!A1613="","",'📋 MIỂNG TNC'!A1613)</f>
        <v/>
      </c>
      <c r="B6797">
        <f>IF('📋 MIỂNG TNC'!A1613="","",'📋 MIỂNG TNC'!P1613)</f>
        <v/>
      </c>
      <c r="C6797">
        <f>IF('📋 MIỂNG TNC'!A1613="","","Miểng")</f>
        <v/>
      </c>
      <c r="D6797">
        <f>IF('📋 MIỂNG TNC'!A1613="","",'📋 MIỂNG TNC'!H1613)</f>
        <v/>
      </c>
      <c r="E6797" t="e">
        <v>#VALUE!</v>
      </c>
      <c r="F6797">
        <f>IF('📋 MIỂNG TNC'!A1613="","",'📋 MIỂNG TNC'!J1613)</f>
        <v/>
      </c>
      <c r="G6797">
        <f>IF('📋 MIỂNG TNC'!A1613="","",'📋 MIỂNG TNC'!K1613)</f>
        <v/>
      </c>
      <c r="H6797">
        <f>IF('📋 MIỂNG TNC'!A1613="","",'📋 MIỂNG TNC'!L1613)</f>
        <v/>
      </c>
      <c r="I6797">
        <f>IF('📋 MIỂNG TNC'!A1613="","",'📋 MIỂNG TNC'!M1613)</f>
        <v/>
      </c>
      <c r="J6797">
        <f>IF('📋 MIỂNG TNC'!A1613="","",'📋 MIỂNG TNC'!D1613)</f>
        <v/>
      </c>
      <c r="L6797">
        <f>N(L6796)+IF(AND('🔎 TRA CỨU NHANH'!$C$2&lt;&gt;"",OR(ISNUMBER(SEARCH('🔎 TRA CỨU NHANH'!$C$2,$A6797)),ISNUMBER(SEARCH('🔎 TRA CỨU NHANH'!$C$2,$B6797)))),1,0)</f>
        <v/>
      </c>
      <c r="M6797">
        <f>IF(L6797&gt;N(L6796),L6797,"")</f>
        <v/>
      </c>
    </row>
    <row r="6798">
      <c r="A6798">
        <f>IF('📋 MIỂNG TNC'!A1614="","",'📋 MIỂNG TNC'!A1614)</f>
        <v/>
      </c>
      <c r="B6798">
        <f>IF('📋 MIỂNG TNC'!A1614="","",'📋 MIỂNG TNC'!P1614)</f>
        <v/>
      </c>
      <c r="C6798">
        <f>IF('📋 MIỂNG TNC'!A1614="","","Miểng")</f>
        <v/>
      </c>
      <c r="D6798">
        <f>IF('📋 MIỂNG TNC'!A1614="","",'📋 MIỂNG TNC'!H1614)</f>
        <v/>
      </c>
      <c r="E6798" t="e">
        <v>#VALUE!</v>
      </c>
      <c r="F6798" s="37">
        <f>IF('📋 MIỂNG TNC'!A1614="","",'📋 MIỂNG TNC'!J1614)</f>
        <v/>
      </c>
      <c r="G6798" s="37">
        <f>IF('📋 MIỂNG TNC'!A1614="","",'📋 MIỂNG TNC'!K1614)</f>
        <v/>
      </c>
      <c r="H6798" s="37">
        <f>IF('📋 MIỂNG TNC'!A1614="","",'📋 MIỂNG TNC'!L1614)</f>
        <v/>
      </c>
      <c r="I6798">
        <f>IF('📋 MIỂNG TNC'!A1614="","",'📋 MIỂNG TNC'!M1614)</f>
        <v/>
      </c>
      <c r="J6798">
        <f>IF('📋 MIỂNG TNC'!A1614="","",'📋 MIỂNG TNC'!D1614)</f>
        <v/>
      </c>
      <c r="L6798">
        <f>N(L6797)+IF(AND('🔎 TRA CỨU NHANH'!$C$2&lt;&gt;"",OR(ISNUMBER(SEARCH('🔎 TRA CỨU NHANH'!$C$2,$A6798)),ISNUMBER(SEARCH('🔎 TRA CỨU NHANH'!$C$2,$B6798)))),1,0)</f>
        <v/>
      </c>
      <c r="M6798">
        <f>IF(L6798&gt;N(L6797),L6798,"")</f>
        <v/>
      </c>
    </row>
    <row r="6799">
      <c r="A6799">
        <f>IF('📋 MIỂNG TNC'!A1615="","",'📋 MIỂNG TNC'!A1615)</f>
        <v/>
      </c>
      <c r="B6799">
        <f>IF('📋 MIỂNG TNC'!A1615="","",'📋 MIỂNG TNC'!P1615)</f>
        <v/>
      </c>
      <c r="C6799">
        <f>IF('📋 MIỂNG TNC'!A1615="","","Miểng")</f>
        <v/>
      </c>
      <c r="D6799">
        <f>IF('📋 MIỂNG TNC'!A1615="","",'📋 MIỂNG TNC'!H1615)</f>
        <v/>
      </c>
      <c r="E6799" t="e">
        <v>#VALUE!</v>
      </c>
      <c r="F6799">
        <f>IF('📋 MIỂNG TNC'!A1615="","",'📋 MIỂNG TNC'!J1615)</f>
        <v/>
      </c>
      <c r="G6799">
        <f>IF('📋 MIỂNG TNC'!A1615="","",'📋 MIỂNG TNC'!K1615)</f>
        <v/>
      </c>
      <c r="H6799">
        <f>IF('📋 MIỂNG TNC'!A1615="","",'📋 MIỂNG TNC'!L1615)</f>
        <v/>
      </c>
      <c r="I6799">
        <f>IF('📋 MIỂNG TNC'!A1615="","",'📋 MIỂNG TNC'!M1615)</f>
        <v/>
      </c>
      <c r="J6799">
        <f>IF('📋 MIỂNG TNC'!A1615="","",'📋 MIỂNG TNC'!D1615)</f>
        <v/>
      </c>
      <c r="L6799">
        <f>N(L6798)+IF(AND('🔎 TRA CỨU NHANH'!$C$2&lt;&gt;"",OR(ISNUMBER(SEARCH('🔎 TRA CỨU NHANH'!$C$2,$A6799)),ISNUMBER(SEARCH('🔎 TRA CỨU NHANH'!$C$2,$B6799)))),1,0)</f>
        <v/>
      </c>
      <c r="M6799">
        <f>IF(L6799&gt;N(L6798),L6799,"")</f>
        <v/>
      </c>
    </row>
    <row r="6800">
      <c r="A6800">
        <f>IF('📋 MIỂNG TNC'!A1616="","",'📋 MIỂNG TNC'!A1616)</f>
        <v/>
      </c>
      <c r="B6800">
        <f>IF('📋 MIỂNG TNC'!A1616="","",'📋 MIỂNG TNC'!P1616)</f>
        <v/>
      </c>
      <c r="C6800">
        <f>IF('📋 MIỂNG TNC'!A1616="","","Miểng")</f>
        <v/>
      </c>
      <c r="D6800">
        <f>IF('📋 MIỂNG TNC'!A1616="","",'📋 MIỂNG TNC'!H1616)</f>
        <v/>
      </c>
      <c r="E6800" t="e">
        <v>#VALUE!</v>
      </c>
      <c r="F6800">
        <f>IF('📋 MIỂNG TNC'!A1616="","",'📋 MIỂNG TNC'!J1616)</f>
        <v/>
      </c>
      <c r="G6800">
        <f>IF('📋 MIỂNG TNC'!A1616="","",'📋 MIỂNG TNC'!K1616)</f>
        <v/>
      </c>
      <c r="H6800">
        <f>IF('📋 MIỂNG TNC'!A1616="","",'📋 MIỂNG TNC'!L1616)</f>
        <v/>
      </c>
      <c r="I6800">
        <f>IF('📋 MIỂNG TNC'!A1616="","",'📋 MIỂNG TNC'!M1616)</f>
        <v/>
      </c>
      <c r="J6800">
        <f>IF('📋 MIỂNG TNC'!A1616="","",'📋 MIỂNG TNC'!D1616)</f>
        <v/>
      </c>
      <c r="L6800">
        <f>N(L6799)+IF(AND('🔎 TRA CỨU NHANH'!$C$2&lt;&gt;"",OR(ISNUMBER(SEARCH('🔎 TRA CỨU NHANH'!$C$2,$A6800)),ISNUMBER(SEARCH('🔎 TRA CỨU NHANH'!$C$2,$B6800)))),1,0)</f>
        <v/>
      </c>
      <c r="M6800">
        <f>IF(L6800&gt;N(L6799),L6800,"")</f>
        <v/>
      </c>
    </row>
    <row r="6801">
      <c r="A6801">
        <f>IF('📋 MIỂNG TNC'!A1617="","",'📋 MIỂNG TNC'!A1617)</f>
        <v/>
      </c>
      <c r="B6801">
        <f>IF('📋 MIỂNG TNC'!A1617="","",'📋 MIỂNG TNC'!P1617)</f>
        <v/>
      </c>
      <c r="C6801">
        <f>IF('📋 MIỂNG TNC'!A1617="","","Miểng")</f>
        <v/>
      </c>
      <c r="D6801">
        <f>IF('📋 MIỂNG TNC'!A1617="","",'📋 MIỂNG TNC'!H1617)</f>
        <v/>
      </c>
      <c r="E6801" t="e">
        <v>#VALUE!</v>
      </c>
      <c r="F6801">
        <f>IF('📋 MIỂNG TNC'!A1617="","",'📋 MIỂNG TNC'!J1617)</f>
        <v/>
      </c>
      <c r="G6801">
        <f>IF('📋 MIỂNG TNC'!A1617="","",'📋 MIỂNG TNC'!K1617)</f>
        <v/>
      </c>
      <c r="H6801">
        <f>IF('📋 MIỂNG TNC'!A1617="","",'📋 MIỂNG TNC'!L1617)</f>
        <v/>
      </c>
      <c r="I6801">
        <f>IF('📋 MIỂNG TNC'!A1617="","",'📋 MIỂNG TNC'!M1617)</f>
        <v/>
      </c>
      <c r="J6801">
        <f>IF('📋 MIỂNG TNC'!A1617="","",'📋 MIỂNG TNC'!D1617)</f>
        <v/>
      </c>
      <c r="L6801">
        <f>N(L6800)+IF(AND('🔎 TRA CỨU NHANH'!$C$2&lt;&gt;"",OR(ISNUMBER(SEARCH('🔎 TRA CỨU NHANH'!$C$2,$A6801)),ISNUMBER(SEARCH('🔎 TRA CỨU NHANH'!$C$2,$B6801)))),1,0)</f>
        <v/>
      </c>
      <c r="M6801">
        <f>IF(L6801&gt;N(L6800),L6801,"")</f>
        <v/>
      </c>
    </row>
    <row r="6802">
      <c r="A6802">
        <f>IF('📋 MIỂNG TNC'!A1618="","",'📋 MIỂNG TNC'!A1618)</f>
        <v/>
      </c>
      <c r="B6802">
        <f>IF('📋 MIỂNG TNC'!A1618="","",'📋 MIỂNG TNC'!P1618)</f>
        <v/>
      </c>
      <c r="C6802">
        <f>IF('📋 MIỂNG TNC'!A1618="","","Miểng")</f>
        <v/>
      </c>
      <c r="D6802">
        <f>IF('📋 MIỂNG TNC'!A1618="","",'📋 MIỂNG TNC'!H1618)</f>
        <v/>
      </c>
      <c r="E6802" t="e">
        <v>#VALUE!</v>
      </c>
      <c r="F6802">
        <f>IF('📋 MIỂNG TNC'!A1618="","",'📋 MIỂNG TNC'!J1618)</f>
        <v/>
      </c>
      <c r="G6802">
        <f>IF('📋 MIỂNG TNC'!A1618="","",'📋 MIỂNG TNC'!K1618)</f>
        <v/>
      </c>
      <c r="H6802">
        <f>IF('📋 MIỂNG TNC'!A1618="","",'📋 MIỂNG TNC'!L1618)</f>
        <v/>
      </c>
      <c r="I6802">
        <f>IF('📋 MIỂNG TNC'!A1618="","",'📋 MIỂNG TNC'!M1618)</f>
        <v/>
      </c>
      <c r="J6802">
        <f>IF('📋 MIỂNG TNC'!A1618="","",'📋 MIỂNG TNC'!D1618)</f>
        <v/>
      </c>
      <c r="L6802">
        <f>N(L6801)+IF(AND('🔎 TRA CỨU NHANH'!$C$2&lt;&gt;"",OR(ISNUMBER(SEARCH('🔎 TRA CỨU NHANH'!$C$2,$A6802)),ISNUMBER(SEARCH('🔎 TRA CỨU NHANH'!$C$2,$B6802)))),1,0)</f>
        <v/>
      </c>
      <c r="M6802">
        <f>IF(L6802&gt;N(L6801),L6802,"")</f>
        <v/>
      </c>
    </row>
    <row r="6803">
      <c r="A6803">
        <f>IF('📋 MIỂNG TNC'!A1619="","",'📋 MIỂNG TNC'!A1619)</f>
        <v/>
      </c>
      <c r="B6803">
        <f>IF('📋 MIỂNG TNC'!A1619="","",'📋 MIỂNG TNC'!P1619)</f>
        <v/>
      </c>
      <c r="C6803">
        <f>IF('📋 MIỂNG TNC'!A1619="","","Miểng")</f>
        <v/>
      </c>
      <c r="D6803">
        <f>IF('📋 MIỂNG TNC'!A1619="","",'📋 MIỂNG TNC'!H1619)</f>
        <v/>
      </c>
      <c r="E6803" t="e">
        <v>#VALUE!</v>
      </c>
      <c r="F6803">
        <f>IF('📋 MIỂNG TNC'!A1619="","",'📋 MIỂNG TNC'!J1619)</f>
        <v/>
      </c>
      <c r="G6803">
        <f>IF('📋 MIỂNG TNC'!A1619="","",'📋 MIỂNG TNC'!K1619)</f>
        <v/>
      </c>
      <c r="H6803">
        <f>IF('📋 MIỂNG TNC'!A1619="","",'📋 MIỂNG TNC'!L1619)</f>
        <v/>
      </c>
      <c r="I6803">
        <f>IF('📋 MIỂNG TNC'!A1619="","",'📋 MIỂNG TNC'!M1619)</f>
        <v/>
      </c>
      <c r="J6803">
        <f>IF('📋 MIỂNG TNC'!A1619="","",'📋 MIỂNG TNC'!D1619)</f>
        <v/>
      </c>
      <c r="L6803">
        <f>N(L6802)+IF(AND('🔎 TRA CỨU NHANH'!$C$2&lt;&gt;"",OR(ISNUMBER(SEARCH('🔎 TRA CỨU NHANH'!$C$2,$A6803)),ISNUMBER(SEARCH('🔎 TRA CỨU NHANH'!$C$2,$B6803)))),1,0)</f>
        <v/>
      </c>
      <c r="M6803">
        <f>IF(L6803&gt;N(L6802),L6803,"")</f>
        <v/>
      </c>
    </row>
    <row r="6804">
      <c r="A6804">
        <f>IF('📋 MIỂNG TNC'!A1620="","",'📋 MIỂNG TNC'!A1620)</f>
        <v/>
      </c>
      <c r="B6804">
        <f>IF('📋 MIỂNG TNC'!A1620="","",'📋 MIỂNG TNC'!P1620)</f>
        <v/>
      </c>
      <c r="C6804">
        <f>IF('📋 MIỂNG TNC'!A1620="","","Miểng")</f>
        <v/>
      </c>
      <c r="D6804">
        <f>IF('📋 MIỂNG TNC'!A1620="","",'📋 MIỂNG TNC'!H1620)</f>
        <v/>
      </c>
      <c r="E6804" t="e">
        <v>#VALUE!</v>
      </c>
      <c r="F6804">
        <f>IF('📋 MIỂNG TNC'!A1620="","",'📋 MIỂNG TNC'!J1620)</f>
        <v/>
      </c>
      <c r="G6804">
        <f>IF('📋 MIỂNG TNC'!A1620="","",'📋 MIỂNG TNC'!K1620)</f>
        <v/>
      </c>
      <c r="H6804">
        <f>IF('📋 MIỂNG TNC'!A1620="","",'📋 MIỂNG TNC'!L1620)</f>
        <v/>
      </c>
      <c r="I6804">
        <f>IF('📋 MIỂNG TNC'!A1620="","",'📋 MIỂNG TNC'!M1620)</f>
        <v/>
      </c>
      <c r="J6804">
        <f>IF('📋 MIỂNG TNC'!A1620="","",'📋 MIỂNG TNC'!D1620)</f>
        <v/>
      </c>
      <c r="L6804">
        <f>N(L6803)+IF(AND('🔎 TRA CỨU NHANH'!$C$2&lt;&gt;"",OR(ISNUMBER(SEARCH('🔎 TRA CỨU NHANH'!$C$2,$A6804)),ISNUMBER(SEARCH('🔎 TRA CỨU NHANH'!$C$2,$B6804)))),1,0)</f>
        <v/>
      </c>
      <c r="M6804">
        <f>IF(L6804&gt;N(L6803),L6804,"")</f>
        <v/>
      </c>
    </row>
    <row r="6805">
      <c r="A6805">
        <f>IF('📋 MIỂNG TNC'!A1621="","",'📋 MIỂNG TNC'!A1621)</f>
        <v/>
      </c>
      <c r="B6805">
        <f>IF('📋 MIỂNG TNC'!A1621="","",'📋 MIỂNG TNC'!P1621)</f>
        <v/>
      </c>
      <c r="C6805">
        <f>IF('📋 MIỂNG TNC'!A1621="","","Miểng")</f>
        <v/>
      </c>
      <c r="D6805">
        <f>IF('📋 MIỂNG TNC'!A1621="","",'📋 MIỂNG TNC'!H1621)</f>
        <v/>
      </c>
      <c r="E6805" t="e">
        <v>#VALUE!</v>
      </c>
      <c r="F6805">
        <f>IF('📋 MIỂNG TNC'!A1621="","",'📋 MIỂNG TNC'!J1621)</f>
        <v/>
      </c>
      <c r="G6805">
        <f>IF('📋 MIỂNG TNC'!A1621="","",'📋 MIỂNG TNC'!K1621)</f>
        <v/>
      </c>
      <c r="H6805">
        <f>IF('📋 MIỂNG TNC'!A1621="","",'📋 MIỂNG TNC'!L1621)</f>
        <v/>
      </c>
      <c r="I6805">
        <f>IF('📋 MIỂNG TNC'!A1621="","",'📋 MIỂNG TNC'!M1621)</f>
        <v/>
      </c>
      <c r="J6805">
        <f>IF('📋 MIỂNG TNC'!A1621="","",'📋 MIỂNG TNC'!D1621)</f>
        <v/>
      </c>
      <c r="L6805">
        <f>N(L6804)+IF(AND('🔎 TRA CỨU NHANH'!$C$2&lt;&gt;"",OR(ISNUMBER(SEARCH('🔎 TRA CỨU NHANH'!$C$2,$A6805)),ISNUMBER(SEARCH('🔎 TRA CỨU NHANH'!$C$2,$B6805)))),1,0)</f>
        <v/>
      </c>
      <c r="M6805">
        <f>IF(L6805&gt;N(L6804),L6805,"")</f>
        <v/>
      </c>
    </row>
    <row r="6806">
      <c r="A6806">
        <f>IF('📋 MIỂNG TNC'!A1622="","",'📋 MIỂNG TNC'!A1622)</f>
        <v/>
      </c>
      <c r="B6806">
        <f>IF('📋 MIỂNG TNC'!A1622="","",'📋 MIỂNG TNC'!P1622)</f>
        <v/>
      </c>
      <c r="C6806">
        <f>IF('📋 MIỂNG TNC'!A1622="","","Miểng")</f>
        <v/>
      </c>
      <c r="D6806">
        <f>IF('📋 MIỂNG TNC'!A1622="","",'📋 MIỂNG TNC'!H1622)</f>
        <v/>
      </c>
      <c r="E6806" t="e">
        <v>#VALUE!</v>
      </c>
      <c r="F6806">
        <f>IF('📋 MIỂNG TNC'!A1622="","",'📋 MIỂNG TNC'!J1622)</f>
        <v/>
      </c>
      <c r="G6806">
        <f>IF('📋 MIỂNG TNC'!A1622="","",'📋 MIỂNG TNC'!K1622)</f>
        <v/>
      </c>
      <c r="H6806">
        <f>IF('📋 MIỂNG TNC'!A1622="","",'📋 MIỂNG TNC'!L1622)</f>
        <v/>
      </c>
      <c r="I6806">
        <f>IF('📋 MIỂNG TNC'!A1622="","",'📋 MIỂNG TNC'!M1622)</f>
        <v/>
      </c>
      <c r="J6806">
        <f>IF('📋 MIỂNG TNC'!A1622="","",'📋 MIỂNG TNC'!D1622)</f>
        <v/>
      </c>
      <c r="L6806">
        <f>N(L6805)+IF(AND('🔎 TRA CỨU NHANH'!$C$2&lt;&gt;"",OR(ISNUMBER(SEARCH('🔎 TRA CỨU NHANH'!$C$2,$A6806)),ISNUMBER(SEARCH('🔎 TRA CỨU NHANH'!$C$2,$B6806)))),1,0)</f>
        <v/>
      </c>
      <c r="M6806">
        <f>IF(L6806&gt;N(L6805),L6806,"")</f>
        <v/>
      </c>
    </row>
    <row r="6807">
      <c r="A6807">
        <f>IF('📋 MIỂNG TNC'!A1623="","",'📋 MIỂNG TNC'!A1623)</f>
        <v/>
      </c>
      <c r="B6807">
        <f>IF('📋 MIỂNG TNC'!A1623="","",'📋 MIỂNG TNC'!P1623)</f>
        <v/>
      </c>
      <c r="C6807">
        <f>IF('📋 MIỂNG TNC'!A1623="","","Miểng")</f>
        <v/>
      </c>
      <c r="D6807">
        <f>IF('📋 MIỂNG TNC'!A1623="","",'📋 MIỂNG TNC'!H1623)</f>
        <v/>
      </c>
      <c r="E6807" t="e">
        <v>#VALUE!</v>
      </c>
      <c r="F6807">
        <f>IF('📋 MIỂNG TNC'!A1623="","",'📋 MIỂNG TNC'!J1623)</f>
        <v/>
      </c>
      <c r="G6807">
        <f>IF('📋 MIỂNG TNC'!A1623="","",'📋 MIỂNG TNC'!K1623)</f>
        <v/>
      </c>
      <c r="H6807">
        <f>IF('📋 MIỂNG TNC'!A1623="","",'📋 MIỂNG TNC'!L1623)</f>
        <v/>
      </c>
      <c r="I6807">
        <f>IF('📋 MIỂNG TNC'!A1623="","",'📋 MIỂNG TNC'!M1623)</f>
        <v/>
      </c>
      <c r="J6807">
        <f>IF('📋 MIỂNG TNC'!A1623="","",'📋 MIỂNG TNC'!D1623)</f>
        <v/>
      </c>
      <c r="L6807">
        <f>N(L6806)+IF(AND('🔎 TRA CỨU NHANH'!$C$2&lt;&gt;"",OR(ISNUMBER(SEARCH('🔎 TRA CỨU NHANH'!$C$2,$A6807)),ISNUMBER(SEARCH('🔎 TRA CỨU NHANH'!$C$2,$B6807)))),1,0)</f>
        <v/>
      </c>
      <c r="M6807">
        <f>IF(L6807&gt;N(L6806),L6807,"")</f>
        <v/>
      </c>
    </row>
    <row r="6808">
      <c r="A6808">
        <f>IF('📋 MIỂNG TNC'!A1624="","",'📋 MIỂNG TNC'!A1624)</f>
        <v/>
      </c>
      <c r="B6808">
        <f>IF('📋 MIỂNG TNC'!A1624="","",'📋 MIỂNG TNC'!P1624)</f>
        <v/>
      </c>
      <c r="C6808">
        <f>IF('📋 MIỂNG TNC'!A1624="","","Miểng")</f>
        <v/>
      </c>
      <c r="D6808">
        <f>IF('📋 MIỂNG TNC'!A1624="","",'📋 MIỂNG TNC'!H1624)</f>
        <v/>
      </c>
      <c r="E6808" t="e">
        <v>#VALUE!</v>
      </c>
      <c r="F6808" s="37">
        <f>IF('📋 MIỂNG TNC'!A1624="","",'📋 MIỂNG TNC'!J1624)</f>
        <v/>
      </c>
      <c r="G6808" s="37">
        <f>IF('📋 MIỂNG TNC'!A1624="","",'📋 MIỂNG TNC'!K1624)</f>
        <v/>
      </c>
      <c r="H6808" s="37">
        <f>IF('📋 MIỂNG TNC'!A1624="","",'📋 MIỂNG TNC'!L1624)</f>
        <v/>
      </c>
      <c r="I6808">
        <f>IF('📋 MIỂNG TNC'!A1624="","",'📋 MIỂNG TNC'!M1624)</f>
        <v/>
      </c>
      <c r="J6808">
        <f>IF('📋 MIỂNG TNC'!A1624="","",'📋 MIỂNG TNC'!D1624)</f>
        <v/>
      </c>
      <c r="L6808">
        <f>N(L6807)+IF(AND('🔎 TRA CỨU NHANH'!$C$2&lt;&gt;"",OR(ISNUMBER(SEARCH('🔎 TRA CỨU NHANH'!$C$2,$A6808)),ISNUMBER(SEARCH('🔎 TRA CỨU NHANH'!$C$2,$B6808)))),1,0)</f>
        <v/>
      </c>
      <c r="M6808">
        <f>IF(L6808&gt;N(L6807),L6808,"")</f>
        <v/>
      </c>
    </row>
    <row r="6809">
      <c r="A6809">
        <f>IF('📋 MIỂNG TNC'!A1625="","",'📋 MIỂNG TNC'!A1625)</f>
        <v/>
      </c>
      <c r="B6809">
        <f>IF('📋 MIỂNG TNC'!A1625="","",'📋 MIỂNG TNC'!P1625)</f>
        <v/>
      </c>
      <c r="C6809">
        <f>IF('📋 MIỂNG TNC'!A1625="","","Miểng")</f>
        <v/>
      </c>
      <c r="D6809">
        <f>IF('📋 MIỂNG TNC'!A1625="","",'📋 MIỂNG TNC'!H1625)</f>
        <v/>
      </c>
      <c r="E6809" t="e">
        <v>#VALUE!</v>
      </c>
      <c r="F6809" s="37">
        <f>IF('📋 MIỂNG TNC'!A1625="","",'📋 MIỂNG TNC'!J1625)</f>
        <v/>
      </c>
      <c r="G6809" s="37">
        <f>IF('📋 MIỂNG TNC'!A1625="","",'📋 MIỂNG TNC'!K1625)</f>
        <v/>
      </c>
      <c r="H6809" s="37">
        <f>IF('📋 MIỂNG TNC'!A1625="","",'📋 MIỂNG TNC'!L1625)</f>
        <v/>
      </c>
      <c r="I6809">
        <f>IF('📋 MIỂNG TNC'!A1625="","",'📋 MIỂNG TNC'!M1625)</f>
        <v/>
      </c>
      <c r="J6809">
        <f>IF('📋 MIỂNG TNC'!A1625="","",'📋 MIỂNG TNC'!D1625)</f>
        <v/>
      </c>
      <c r="L6809">
        <f>N(L6808)+IF(AND('🔎 TRA CỨU NHANH'!$C$2&lt;&gt;"",OR(ISNUMBER(SEARCH('🔎 TRA CỨU NHANH'!$C$2,$A6809)),ISNUMBER(SEARCH('🔎 TRA CỨU NHANH'!$C$2,$B6809)))),1,0)</f>
        <v/>
      </c>
      <c r="M6809">
        <f>IF(L6809&gt;N(L6808),L6809,"")</f>
        <v/>
      </c>
    </row>
    <row r="6810">
      <c r="A6810">
        <f>IF('📋 MIỂNG TNC'!A1626="","",'📋 MIỂNG TNC'!A1626)</f>
        <v/>
      </c>
      <c r="B6810">
        <f>IF('📋 MIỂNG TNC'!A1626="","",'📋 MIỂNG TNC'!P1626)</f>
        <v/>
      </c>
      <c r="C6810">
        <f>IF('📋 MIỂNG TNC'!A1626="","","Miểng")</f>
        <v/>
      </c>
      <c r="D6810">
        <f>IF('📋 MIỂNG TNC'!A1626="","",'📋 MIỂNG TNC'!H1626)</f>
        <v/>
      </c>
      <c r="E6810" t="e">
        <v>#VALUE!</v>
      </c>
      <c r="F6810">
        <f>IF('📋 MIỂNG TNC'!A1626="","",'📋 MIỂNG TNC'!J1626)</f>
        <v/>
      </c>
      <c r="G6810">
        <f>IF('📋 MIỂNG TNC'!A1626="","",'📋 MIỂNG TNC'!K1626)</f>
        <v/>
      </c>
      <c r="H6810">
        <f>IF('📋 MIỂNG TNC'!A1626="","",'📋 MIỂNG TNC'!L1626)</f>
        <v/>
      </c>
      <c r="I6810">
        <f>IF('📋 MIỂNG TNC'!A1626="","",'📋 MIỂNG TNC'!M1626)</f>
        <v/>
      </c>
      <c r="J6810">
        <f>IF('📋 MIỂNG TNC'!A1626="","",'📋 MIỂNG TNC'!D1626)</f>
        <v/>
      </c>
      <c r="L6810">
        <f>N(L6809)+IF(AND('🔎 TRA CỨU NHANH'!$C$2&lt;&gt;"",OR(ISNUMBER(SEARCH('🔎 TRA CỨU NHANH'!$C$2,$A6810)),ISNUMBER(SEARCH('🔎 TRA CỨU NHANH'!$C$2,$B6810)))),1,0)</f>
        <v/>
      </c>
      <c r="M6810">
        <f>IF(L6810&gt;N(L6809),L6810,"")</f>
        <v/>
      </c>
    </row>
    <row r="6811">
      <c r="A6811">
        <f>IF('📋 MIỂNG TNC'!A1627="","",'📋 MIỂNG TNC'!A1627)</f>
        <v/>
      </c>
      <c r="B6811">
        <f>IF('📋 MIỂNG TNC'!A1627="","",'📋 MIỂNG TNC'!P1627)</f>
        <v/>
      </c>
      <c r="C6811">
        <f>IF('📋 MIỂNG TNC'!A1627="","","Miểng")</f>
        <v/>
      </c>
      <c r="D6811">
        <f>IF('📋 MIỂNG TNC'!A1627="","",'📋 MIỂNG TNC'!H1627)</f>
        <v/>
      </c>
      <c r="E6811" t="e">
        <v>#VALUE!</v>
      </c>
      <c r="F6811">
        <f>IF('📋 MIỂNG TNC'!A1627="","",'📋 MIỂNG TNC'!J1627)</f>
        <v/>
      </c>
      <c r="G6811">
        <f>IF('📋 MIỂNG TNC'!A1627="","",'📋 MIỂNG TNC'!K1627)</f>
        <v/>
      </c>
      <c r="H6811">
        <f>IF('📋 MIỂNG TNC'!A1627="","",'📋 MIỂNG TNC'!L1627)</f>
        <v/>
      </c>
      <c r="I6811">
        <f>IF('📋 MIỂNG TNC'!A1627="","",'📋 MIỂNG TNC'!M1627)</f>
        <v/>
      </c>
      <c r="J6811">
        <f>IF('📋 MIỂNG TNC'!A1627="","",'📋 MIỂNG TNC'!D1627)</f>
        <v/>
      </c>
      <c r="L6811">
        <f>N(L6810)+IF(AND('🔎 TRA CỨU NHANH'!$C$2&lt;&gt;"",OR(ISNUMBER(SEARCH('🔎 TRA CỨU NHANH'!$C$2,$A6811)),ISNUMBER(SEARCH('🔎 TRA CỨU NHANH'!$C$2,$B6811)))),1,0)</f>
        <v/>
      </c>
      <c r="M6811">
        <f>IF(L6811&gt;N(L6810),L6811,"")</f>
        <v/>
      </c>
    </row>
    <row r="6812">
      <c r="A6812">
        <f>IF('📋 MIỂNG TNC'!A1628="","",'📋 MIỂNG TNC'!A1628)</f>
        <v/>
      </c>
      <c r="B6812">
        <f>IF('📋 MIỂNG TNC'!A1628="","",'📋 MIỂNG TNC'!P1628)</f>
        <v/>
      </c>
      <c r="C6812">
        <f>IF('📋 MIỂNG TNC'!A1628="","","Miểng")</f>
        <v/>
      </c>
      <c r="D6812">
        <f>IF('📋 MIỂNG TNC'!A1628="","",'📋 MIỂNG TNC'!H1628)</f>
        <v/>
      </c>
      <c r="E6812" t="e">
        <v>#VALUE!</v>
      </c>
      <c r="F6812">
        <f>IF('📋 MIỂNG TNC'!A1628="","",'📋 MIỂNG TNC'!J1628)</f>
        <v/>
      </c>
      <c r="G6812">
        <f>IF('📋 MIỂNG TNC'!A1628="","",'📋 MIỂNG TNC'!K1628)</f>
        <v/>
      </c>
      <c r="H6812">
        <f>IF('📋 MIỂNG TNC'!A1628="","",'📋 MIỂNG TNC'!L1628)</f>
        <v/>
      </c>
      <c r="I6812">
        <f>IF('📋 MIỂNG TNC'!A1628="","",'📋 MIỂNG TNC'!M1628)</f>
        <v/>
      </c>
      <c r="J6812">
        <f>IF('📋 MIỂNG TNC'!A1628="","",'📋 MIỂNG TNC'!D1628)</f>
        <v/>
      </c>
      <c r="L6812">
        <f>N(L6811)+IF(AND('🔎 TRA CỨU NHANH'!$C$2&lt;&gt;"",OR(ISNUMBER(SEARCH('🔎 TRA CỨU NHANH'!$C$2,$A6812)),ISNUMBER(SEARCH('🔎 TRA CỨU NHANH'!$C$2,$B6812)))),1,0)</f>
        <v/>
      </c>
      <c r="M6812">
        <f>IF(L6812&gt;N(L6811),L6812,"")</f>
        <v/>
      </c>
    </row>
    <row r="6813">
      <c r="A6813">
        <f>IF('📋 MIỂNG TNC'!A1629="","",'📋 MIỂNG TNC'!A1629)</f>
        <v/>
      </c>
      <c r="B6813">
        <f>IF('📋 MIỂNG TNC'!A1629="","",'📋 MIỂNG TNC'!P1629)</f>
        <v/>
      </c>
      <c r="C6813">
        <f>IF('📋 MIỂNG TNC'!A1629="","","Miểng")</f>
        <v/>
      </c>
      <c r="D6813">
        <f>IF('📋 MIỂNG TNC'!A1629="","",'📋 MIỂNG TNC'!H1629)</f>
        <v/>
      </c>
      <c r="E6813" t="e">
        <v>#VALUE!</v>
      </c>
      <c r="F6813">
        <f>IF('📋 MIỂNG TNC'!A1629="","",'📋 MIỂNG TNC'!J1629)</f>
        <v/>
      </c>
      <c r="G6813">
        <f>IF('📋 MIỂNG TNC'!A1629="","",'📋 MIỂNG TNC'!K1629)</f>
        <v/>
      </c>
      <c r="H6813">
        <f>IF('📋 MIỂNG TNC'!A1629="","",'📋 MIỂNG TNC'!L1629)</f>
        <v/>
      </c>
      <c r="I6813">
        <f>IF('📋 MIỂNG TNC'!A1629="","",'📋 MIỂNG TNC'!M1629)</f>
        <v/>
      </c>
      <c r="J6813">
        <f>IF('📋 MIỂNG TNC'!A1629="","",'📋 MIỂNG TNC'!D1629)</f>
        <v/>
      </c>
      <c r="L6813">
        <f>N(L6812)+IF(AND('🔎 TRA CỨU NHANH'!$C$2&lt;&gt;"",OR(ISNUMBER(SEARCH('🔎 TRA CỨU NHANH'!$C$2,$A6813)),ISNUMBER(SEARCH('🔎 TRA CỨU NHANH'!$C$2,$B6813)))),1,0)</f>
        <v/>
      </c>
      <c r="M6813">
        <f>IF(L6813&gt;N(L6812),L6813,"")</f>
        <v/>
      </c>
    </row>
    <row r="6814">
      <c r="A6814">
        <f>IF('📋 MIỂNG TNC'!A1630="","",'📋 MIỂNG TNC'!A1630)</f>
        <v/>
      </c>
      <c r="B6814">
        <f>IF('📋 MIỂNG TNC'!A1630="","",'📋 MIỂNG TNC'!P1630)</f>
        <v/>
      </c>
      <c r="C6814">
        <f>IF('📋 MIỂNG TNC'!A1630="","","Miểng")</f>
        <v/>
      </c>
      <c r="D6814">
        <f>IF('📋 MIỂNG TNC'!A1630="","",'📋 MIỂNG TNC'!H1630)</f>
        <v/>
      </c>
      <c r="E6814" t="e">
        <v>#VALUE!</v>
      </c>
      <c r="F6814">
        <f>IF('📋 MIỂNG TNC'!A1630="","",'📋 MIỂNG TNC'!J1630)</f>
        <v/>
      </c>
      <c r="G6814">
        <f>IF('📋 MIỂNG TNC'!A1630="","",'📋 MIỂNG TNC'!K1630)</f>
        <v/>
      </c>
      <c r="H6814">
        <f>IF('📋 MIỂNG TNC'!A1630="","",'📋 MIỂNG TNC'!L1630)</f>
        <v/>
      </c>
      <c r="I6814">
        <f>IF('📋 MIỂNG TNC'!A1630="","",'📋 MIỂNG TNC'!M1630)</f>
        <v/>
      </c>
      <c r="J6814">
        <f>IF('📋 MIỂNG TNC'!A1630="","",'📋 MIỂNG TNC'!D1630)</f>
        <v/>
      </c>
      <c r="L6814">
        <f>N(L6813)+IF(AND('🔎 TRA CỨU NHANH'!$C$2&lt;&gt;"",OR(ISNUMBER(SEARCH('🔎 TRA CỨU NHANH'!$C$2,$A6814)),ISNUMBER(SEARCH('🔎 TRA CỨU NHANH'!$C$2,$B6814)))),1,0)</f>
        <v/>
      </c>
      <c r="M6814">
        <f>IF(L6814&gt;N(L6813),L6814,"")</f>
        <v/>
      </c>
    </row>
    <row r="6815">
      <c r="A6815">
        <f>IF('📋 MIỂNG TNC'!A1631="","",'📋 MIỂNG TNC'!A1631)</f>
        <v/>
      </c>
      <c r="B6815">
        <f>IF('📋 MIỂNG TNC'!A1631="","",'📋 MIỂNG TNC'!P1631)</f>
        <v/>
      </c>
      <c r="C6815">
        <f>IF('📋 MIỂNG TNC'!A1631="","","Miểng")</f>
        <v/>
      </c>
      <c r="D6815">
        <f>IF('📋 MIỂNG TNC'!A1631="","",'📋 MIỂNG TNC'!H1631)</f>
        <v/>
      </c>
      <c r="E6815" t="e">
        <v>#VALUE!</v>
      </c>
      <c r="F6815">
        <f>IF('📋 MIỂNG TNC'!A1631="","",'📋 MIỂNG TNC'!J1631)</f>
        <v/>
      </c>
      <c r="G6815">
        <f>IF('📋 MIỂNG TNC'!A1631="","",'📋 MIỂNG TNC'!K1631)</f>
        <v/>
      </c>
      <c r="H6815">
        <f>IF('📋 MIỂNG TNC'!A1631="","",'📋 MIỂNG TNC'!L1631)</f>
        <v/>
      </c>
      <c r="I6815">
        <f>IF('📋 MIỂNG TNC'!A1631="","",'📋 MIỂNG TNC'!M1631)</f>
        <v/>
      </c>
      <c r="J6815">
        <f>IF('📋 MIỂNG TNC'!A1631="","",'📋 MIỂNG TNC'!D1631)</f>
        <v/>
      </c>
      <c r="L6815">
        <f>N(L6814)+IF(AND('🔎 TRA CỨU NHANH'!$C$2&lt;&gt;"",OR(ISNUMBER(SEARCH('🔎 TRA CỨU NHANH'!$C$2,$A6815)),ISNUMBER(SEARCH('🔎 TRA CỨU NHANH'!$C$2,$B6815)))),1,0)</f>
        <v/>
      </c>
      <c r="M6815">
        <f>IF(L6815&gt;N(L6814),L6815,"")</f>
        <v/>
      </c>
    </row>
    <row r="6816">
      <c r="A6816">
        <f>IF('📋 MIỂNG TNC'!A1632="","",'📋 MIỂNG TNC'!A1632)</f>
        <v/>
      </c>
      <c r="B6816">
        <f>IF('📋 MIỂNG TNC'!A1632="","",'📋 MIỂNG TNC'!P1632)</f>
        <v/>
      </c>
      <c r="C6816">
        <f>IF('📋 MIỂNG TNC'!A1632="","","Miểng")</f>
        <v/>
      </c>
      <c r="D6816">
        <f>IF('📋 MIỂNG TNC'!A1632="","",'📋 MIỂNG TNC'!H1632)</f>
        <v/>
      </c>
      <c r="E6816" t="e">
        <v>#VALUE!</v>
      </c>
      <c r="F6816">
        <f>IF('📋 MIỂNG TNC'!A1632="","",'📋 MIỂNG TNC'!J1632)</f>
        <v/>
      </c>
      <c r="G6816">
        <f>IF('📋 MIỂNG TNC'!A1632="","",'📋 MIỂNG TNC'!K1632)</f>
        <v/>
      </c>
      <c r="H6816">
        <f>IF('📋 MIỂNG TNC'!A1632="","",'📋 MIỂNG TNC'!L1632)</f>
        <v/>
      </c>
      <c r="I6816">
        <f>IF('📋 MIỂNG TNC'!A1632="","",'📋 MIỂNG TNC'!M1632)</f>
        <v/>
      </c>
      <c r="J6816">
        <f>IF('📋 MIỂNG TNC'!A1632="","",'📋 MIỂNG TNC'!D1632)</f>
        <v/>
      </c>
      <c r="L6816">
        <f>N(L6815)+IF(AND('🔎 TRA CỨU NHANH'!$C$2&lt;&gt;"",OR(ISNUMBER(SEARCH('🔎 TRA CỨU NHANH'!$C$2,$A6816)),ISNUMBER(SEARCH('🔎 TRA CỨU NHANH'!$C$2,$B6816)))),1,0)</f>
        <v/>
      </c>
      <c r="M6816">
        <f>IF(L6816&gt;N(L6815),L6816,"")</f>
        <v/>
      </c>
    </row>
    <row r="6817">
      <c r="A6817">
        <f>IF('📋 MIỂNG TNC'!A1633="","",'📋 MIỂNG TNC'!A1633)</f>
        <v/>
      </c>
      <c r="B6817">
        <f>IF('📋 MIỂNG TNC'!A1633="","",'📋 MIỂNG TNC'!P1633)</f>
        <v/>
      </c>
      <c r="C6817">
        <f>IF('📋 MIỂNG TNC'!A1633="","","Miểng")</f>
        <v/>
      </c>
      <c r="D6817">
        <f>IF('📋 MIỂNG TNC'!A1633="","",'📋 MIỂNG TNC'!H1633)</f>
        <v/>
      </c>
      <c r="E6817" t="e">
        <v>#VALUE!</v>
      </c>
      <c r="F6817">
        <f>IF('📋 MIỂNG TNC'!A1633="","",'📋 MIỂNG TNC'!J1633)</f>
        <v/>
      </c>
      <c r="G6817">
        <f>IF('📋 MIỂNG TNC'!A1633="","",'📋 MIỂNG TNC'!K1633)</f>
        <v/>
      </c>
      <c r="H6817">
        <f>IF('📋 MIỂNG TNC'!A1633="","",'📋 MIỂNG TNC'!L1633)</f>
        <v/>
      </c>
      <c r="I6817">
        <f>IF('📋 MIỂNG TNC'!A1633="","",'📋 MIỂNG TNC'!M1633)</f>
        <v/>
      </c>
      <c r="J6817">
        <f>IF('📋 MIỂNG TNC'!A1633="","",'📋 MIỂNG TNC'!D1633)</f>
        <v/>
      </c>
      <c r="L6817">
        <f>N(L6816)+IF(AND('🔎 TRA CỨU NHANH'!$C$2&lt;&gt;"",OR(ISNUMBER(SEARCH('🔎 TRA CỨU NHANH'!$C$2,$A6817)),ISNUMBER(SEARCH('🔎 TRA CỨU NHANH'!$C$2,$B6817)))),1,0)</f>
        <v/>
      </c>
      <c r="M6817">
        <f>IF(L6817&gt;N(L6816),L6817,"")</f>
        <v/>
      </c>
    </row>
    <row r="6818">
      <c r="A6818">
        <f>IF('📋 MIỂNG TNC'!A1634="","",'📋 MIỂNG TNC'!A1634)</f>
        <v/>
      </c>
      <c r="B6818">
        <f>IF('📋 MIỂNG TNC'!A1634="","",'📋 MIỂNG TNC'!P1634)</f>
        <v/>
      </c>
      <c r="C6818">
        <f>IF('📋 MIỂNG TNC'!A1634="","","Miểng")</f>
        <v/>
      </c>
      <c r="D6818">
        <f>IF('📋 MIỂNG TNC'!A1634="","",'📋 MIỂNG TNC'!H1634)</f>
        <v/>
      </c>
      <c r="E6818" t="e">
        <v>#VALUE!</v>
      </c>
      <c r="F6818">
        <f>IF('📋 MIỂNG TNC'!A1634="","",'📋 MIỂNG TNC'!J1634)</f>
        <v/>
      </c>
      <c r="G6818">
        <f>IF('📋 MIỂNG TNC'!A1634="","",'📋 MIỂNG TNC'!K1634)</f>
        <v/>
      </c>
      <c r="H6818">
        <f>IF('📋 MIỂNG TNC'!A1634="","",'📋 MIỂNG TNC'!L1634)</f>
        <v/>
      </c>
      <c r="I6818">
        <f>IF('📋 MIỂNG TNC'!A1634="","",'📋 MIỂNG TNC'!M1634)</f>
        <v/>
      </c>
      <c r="J6818">
        <f>IF('📋 MIỂNG TNC'!A1634="","",'📋 MIỂNG TNC'!D1634)</f>
        <v/>
      </c>
      <c r="L6818">
        <f>N(L6817)+IF(AND('🔎 TRA CỨU NHANH'!$C$2&lt;&gt;"",OR(ISNUMBER(SEARCH('🔎 TRA CỨU NHANH'!$C$2,$A6818)),ISNUMBER(SEARCH('🔎 TRA CỨU NHANH'!$C$2,$B6818)))),1,0)</f>
        <v/>
      </c>
      <c r="M6818">
        <f>IF(L6818&gt;N(L6817),L6818,"")</f>
        <v/>
      </c>
    </row>
    <row r="6819">
      <c r="A6819">
        <f>IF('📋 MIỂNG TNC'!A1635="","",'📋 MIỂNG TNC'!A1635)</f>
        <v/>
      </c>
      <c r="B6819">
        <f>IF('📋 MIỂNG TNC'!A1635="","",'📋 MIỂNG TNC'!P1635)</f>
        <v/>
      </c>
      <c r="C6819">
        <f>IF('📋 MIỂNG TNC'!A1635="","","Miểng")</f>
        <v/>
      </c>
      <c r="D6819">
        <f>IF('📋 MIỂNG TNC'!A1635="","",'📋 MIỂNG TNC'!H1635)</f>
        <v/>
      </c>
      <c r="E6819" t="e">
        <v>#VALUE!</v>
      </c>
      <c r="F6819">
        <f>IF('📋 MIỂNG TNC'!A1635="","",'📋 MIỂNG TNC'!J1635)</f>
        <v/>
      </c>
      <c r="G6819">
        <f>IF('📋 MIỂNG TNC'!A1635="","",'📋 MIỂNG TNC'!K1635)</f>
        <v/>
      </c>
      <c r="H6819">
        <f>IF('📋 MIỂNG TNC'!A1635="","",'📋 MIỂNG TNC'!L1635)</f>
        <v/>
      </c>
      <c r="I6819">
        <f>IF('📋 MIỂNG TNC'!A1635="","",'📋 MIỂNG TNC'!M1635)</f>
        <v/>
      </c>
      <c r="J6819">
        <f>IF('📋 MIỂNG TNC'!A1635="","",'📋 MIỂNG TNC'!D1635)</f>
        <v/>
      </c>
      <c r="L6819">
        <f>N(L6818)+IF(AND('🔎 TRA CỨU NHANH'!$C$2&lt;&gt;"",OR(ISNUMBER(SEARCH('🔎 TRA CỨU NHANH'!$C$2,$A6819)),ISNUMBER(SEARCH('🔎 TRA CỨU NHANH'!$C$2,$B6819)))),1,0)</f>
        <v/>
      </c>
      <c r="M6819">
        <f>IF(L6819&gt;N(L6818),L6819,"")</f>
        <v/>
      </c>
    </row>
    <row r="6820">
      <c r="A6820">
        <f>IF('📋 MIỂNG TNC'!A1636="","",'📋 MIỂNG TNC'!A1636)</f>
        <v/>
      </c>
      <c r="B6820">
        <f>IF('📋 MIỂNG TNC'!A1636="","",'📋 MIỂNG TNC'!P1636)</f>
        <v/>
      </c>
      <c r="C6820">
        <f>IF('📋 MIỂNG TNC'!A1636="","","Miểng")</f>
        <v/>
      </c>
      <c r="D6820">
        <f>IF('📋 MIỂNG TNC'!A1636="","",'📋 MIỂNG TNC'!H1636)</f>
        <v/>
      </c>
      <c r="E6820" t="e">
        <v>#VALUE!</v>
      </c>
      <c r="F6820" s="37">
        <f>IF('📋 MIỂNG TNC'!A1636="","",'📋 MIỂNG TNC'!J1636)</f>
        <v/>
      </c>
      <c r="G6820" s="37">
        <f>IF('📋 MIỂNG TNC'!A1636="","",'📋 MIỂNG TNC'!K1636)</f>
        <v/>
      </c>
      <c r="H6820" s="37">
        <f>IF('📋 MIỂNG TNC'!A1636="","",'📋 MIỂNG TNC'!L1636)</f>
        <v/>
      </c>
      <c r="I6820">
        <f>IF('📋 MIỂNG TNC'!A1636="","",'📋 MIỂNG TNC'!M1636)</f>
        <v/>
      </c>
      <c r="J6820">
        <f>IF('📋 MIỂNG TNC'!A1636="","",'📋 MIỂNG TNC'!D1636)</f>
        <v/>
      </c>
      <c r="L6820">
        <f>N(L6819)+IF(AND('🔎 TRA CỨU NHANH'!$C$2&lt;&gt;"",OR(ISNUMBER(SEARCH('🔎 TRA CỨU NHANH'!$C$2,$A6820)),ISNUMBER(SEARCH('🔎 TRA CỨU NHANH'!$C$2,$B6820)))),1,0)</f>
        <v/>
      </c>
      <c r="M6820">
        <f>IF(L6820&gt;N(L6819),L6820,"")</f>
        <v/>
      </c>
    </row>
    <row r="6821">
      <c r="A6821">
        <f>IF('📋 MIỂNG TNC'!A1637="","",'📋 MIỂNG TNC'!A1637)</f>
        <v/>
      </c>
      <c r="B6821">
        <f>IF('📋 MIỂNG TNC'!A1637="","",'📋 MIỂNG TNC'!P1637)</f>
        <v/>
      </c>
      <c r="C6821">
        <f>IF('📋 MIỂNG TNC'!A1637="","","Miểng")</f>
        <v/>
      </c>
      <c r="D6821">
        <f>IF('📋 MIỂNG TNC'!A1637="","",'📋 MIỂNG TNC'!H1637)</f>
        <v/>
      </c>
      <c r="E6821" t="e">
        <v>#VALUE!</v>
      </c>
      <c r="F6821">
        <f>IF('📋 MIỂNG TNC'!A1637="","",'📋 MIỂNG TNC'!J1637)</f>
        <v/>
      </c>
      <c r="G6821">
        <f>IF('📋 MIỂNG TNC'!A1637="","",'📋 MIỂNG TNC'!K1637)</f>
        <v/>
      </c>
      <c r="H6821">
        <f>IF('📋 MIỂNG TNC'!A1637="","",'📋 MIỂNG TNC'!L1637)</f>
        <v/>
      </c>
      <c r="I6821">
        <f>IF('📋 MIỂNG TNC'!A1637="","",'📋 MIỂNG TNC'!M1637)</f>
        <v/>
      </c>
      <c r="J6821">
        <f>IF('📋 MIỂNG TNC'!A1637="","",'📋 MIỂNG TNC'!D1637)</f>
        <v/>
      </c>
      <c r="L6821">
        <f>N(L6820)+IF(AND('🔎 TRA CỨU NHANH'!$C$2&lt;&gt;"",OR(ISNUMBER(SEARCH('🔎 TRA CỨU NHANH'!$C$2,$A6821)),ISNUMBER(SEARCH('🔎 TRA CỨU NHANH'!$C$2,$B6821)))),1,0)</f>
        <v/>
      </c>
      <c r="M6821">
        <f>IF(L6821&gt;N(L6820),L6821,"")</f>
        <v/>
      </c>
    </row>
    <row r="6822">
      <c r="A6822">
        <f>IF('📋 MIỂNG TNC'!A1638="","",'📋 MIỂNG TNC'!A1638)</f>
        <v/>
      </c>
      <c r="B6822">
        <f>IF('📋 MIỂNG TNC'!A1638="","",'📋 MIỂNG TNC'!P1638)</f>
        <v/>
      </c>
      <c r="C6822">
        <f>IF('📋 MIỂNG TNC'!A1638="","","Miểng")</f>
        <v/>
      </c>
      <c r="D6822">
        <f>IF('📋 MIỂNG TNC'!A1638="","",'📋 MIỂNG TNC'!H1638)</f>
        <v/>
      </c>
      <c r="E6822" t="e">
        <v>#VALUE!</v>
      </c>
      <c r="F6822">
        <f>IF('📋 MIỂNG TNC'!A1638="","",'📋 MIỂNG TNC'!J1638)</f>
        <v/>
      </c>
      <c r="G6822">
        <f>IF('📋 MIỂNG TNC'!A1638="","",'📋 MIỂNG TNC'!K1638)</f>
        <v/>
      </c>
      <c r="H6822">
        <f>IF('📋 MIỂNG TNC'!A1638="","",'📋 MIỂNG TNC'!L1638)</f>
        <v/>
      </c>
      <c r="I6822">
        <f>IF('📋 MIỂNG TNC'!A1638="","",'📋 MIỂNG TNC'!M1638)</f>
        <v/>
      </c>
      <c r="J6822">
        <f>IF('📋 MIỂNG TNC'!A1638="","",'📋 MIỂNG TNC'!D1638)</f>
        <v/>
      </c>
      <c r="L6822">
        <f>N(L6821)+IF(AND('🔎 TRA CỨU NHANH'!$C$2&lt;&gt;"",OR(ISNUMBER(SEARCH('🔎 TRA CỨU NHANH'!$C$2,$A6822)),ISNUMBER(SEARCH('🔎 TRA CỨU NHANH'!$C$2,$B6822)))),1,0)</f>
        <v/>
      </c>
      <c r="M6822">
        <f>IF(L6822&gt;N(L6821),L6822,"")</f>
        <v/>
      </c>
    </row>
    <row r="6823">
      <c r="A6823">
        <f>IF('📋 MIỂNG TNC'!A1639="","",'📋 MIỂNG TNC'!A1639)</f>
        <v/>
      </c>
      <c r="B6823">
        <f>IF('📋 MIỂNG TNC'!A1639="","",'📋 MIỂNG TNC'!P1639)</f>
        <v/>
      </c>
      <c r="C6823">
        <f>IF('📋 MIỂNG TNC'!A1639="","","Miểng")</f>
        <v/>
      </c>
      <c r="D6823">
        <f>IF('📋 MIỂNG TNC'!A1639="","",'📋 MIỂNG TNC'!H1639)</f>
        <v/>
      </c>
      <c r="E6823" t="e">
        <v>#VALUE!</v>
      </c>
      <c r="F6823">
        <f>IF('📋 MIỂNG TNC'!A1639="","",'📋 MIỂNG TNC'!J1639)</f>
        <v/>
      </c>
      <c r="G6823">
        <f>IF('📋 MIỂNG TNC'!A1639="","",'📋 MIỂNG TNC'!K1639)</f>
        <v/>
      </c>
      <c r="H6823">
        <f>IF('📋 MIỂNG TNC'!A1639="","",'📋 MIỂNG TNC'!L1639)</f>
        <v/>
      </c>
      <c r="I6823">
        <f>IF('📋 MIỂNG TNC'!A1639="","",'📋 MIỂNG TNC'!M1639)</f>
        <v/>
      </c>
      <c r="J6823">
        <f>IF('📋 MIỂNG TNC'!A1639="","",'📋 MIỂNG TNC'!D1639)</f>
        <v/>
      </c>
      <c r="L6823">
        <f>N(L6822)+IF(AND('🔎 TRA CỨU NHANH'!$C$2&lt;&gt;"",OR(ISNUMBER(SEARCH('🔎 TRA CỨU NHANH'!$C$2,$A6823)),ISNUMBER(SEARCH('🔎 TRA CỨU NHANH'!$C$2,$B6823)))),1,0)</f>
        <v/>
      </c>
      <c r="M6823">
        <f>IF(L6823&gt;N(L6822),L6823,"")</f>
        <v/>
      </c>
    </row>
    <row r="6824">
      <c r="A6824">
        <f>IF('📋 MIỂNG TNC'!A1640="","",'📋 MIỂNG TNC'!A1640)</f>
        <v/>
      </c>
      <c r="B6824">
        <f>IF('📋 MIỂNG TNC'!A1640="","",'📋 MIỂNG TNC'!P1640)</f>
        <v/>
      </c>
      <c r="C6824">
        <f>IF('📋 MIỂNG TNC'!A1640="","","Miểng")</f>
        <v/>
      </c>
      <c r="D6824">
        <f>IF('📋 MIỂNG TNC'!A1640="","",'📋 MIỂNG TNC'!H1640)</f>
        <v/>
      </c>
      <c r="E6824" t="e">
        <v>#VALUE!</v>
      </c>
      <c r="F6824">
        <f>IF('📋 MIỂNG TNC'!A1640="","",'📋 MIỂNG TNC'!J1640)</f>
        <v/>
      </c>
      <c r="G6824">
        <f>IF('📋 MIỂNG TNC'!A1640="","",'📋 MIỂNG TNC'!K1640)</f>
        <v/>
      </c>
      <c r="H6824">
        <f>IF('📋 MIỂNG TNC'!A1640="","",'📋 MIỂNG TNC'!L1640)</f>
        <v/>
      </c>
      <c r="I6824">
        <f>IF('📋 MIỂNG TNC'!A1640="","",'📋 MIỂNG TNC'!M1640)</f>
        <v/>
      </c>
      <c r="J6824">
        <f>IF('📋 MIỂNG TNC'!A1640="","",'📋 MIỂNG TNC'!D1640)</f>
        <v/>
      </c>
      <c r="L6824">
        <f>N(L6823)+IF(AND('🔎 TRA CỨU NHANH'!$C$2&lt;&gt;"",OR(ISNUMBER(SEARCH('🔎 TRA CỨU NHANH'!$C$2,$A6824)),ISNUMBER(SEARCH('🔎 TRA CỨU NHANH'!$C$2,$B6824)))),1,0)</f>
        <v/>
      </c>
      <c r="M6824">
        <f>IF(L6824&gt;N(L6823),L6824,"")</f>
        <v/>
      </c>
    </row>
    <row r="6825">
      <c r="A6825">
        <f>IF('📋 MIỂNG TNC'!A1641="","",'📋 MIỂNG TNC'!A1641)</f>
        <v/>
      </c>
      <c r="B6825">
        <f>IF('📋 MIỂNG TNC'!A1641="","",'📋 MIỂNG TNC'!P1641)</f>
        <v/>
      </c>
      <c r="C6825">
        <f>IF('📋 MIỂNG TNC'!A1641="","","Miểng")</f>
        <v/>
      </c>
      <c r="D6825">
        <f>IF('📋 MIỂNG TNC'!A1641="","",'📋 MIỂNG TNC'!H1641)</f>
        <v/>
      </c>
      <c r="E6825" t="e">
        <v>#VALUE!</v>
      </c>
      <c r="F6825">
        <f>IF('📋 MIỂNG TNC'!A1641="","",'📋 MIỂNG TNC'!J1641)</f>
        <v/>
      </c>
      <c r="G6825">
        <f>IF('📋 MIỂNG TNC'!A1641="","",'📋 MIỂNG TNC'!K1641)</f>
        <v/>
      </c>
      <c r="H6825">
        <f>IF('📋 MIỂNG TNC'!A1641="","",'📋 MIỂNG TNC'!L1641)</f>
        <v/>
      </c>
      <c r="I6825">
        <f>IF('📋 MIỂNG TNC'!A1641="","",'📋 MIỂNG TNC'!M1641)</f>
        <v/>
      </c>
      <c r="J6825">
        <f>IF('📋 MIỂNG TNC'!A1641="","",'📋 MIỂNG TNC'!D1641)</f>
        <v/>
      </c>
      <c r="L6825">
        <f>N(L6824)+IF(AND('🔎 TRA CỨU NHANH'!$C$2&lt;&gt;"",OR(ISNUMBER(SEARCH('🔎 TRA CỨU NHANH'!$C$2,$A6825)),ISNUMBER(SEARCH('🔎 TRA CỨU NHANH'!$C$2,$B6825)))),1,0)</f>
        <v/>
      </c>
      <c r="M6825">
        <f>IF(L6825&gt;N(L6824),L6825,"")</f>
        <v/>
      </c>
    </row>
    <row r="6826">
      <c r="A6826">
        <f>IF('📋 MIỂNG TNC'!A1642="","",'📋 MIỂNG TNC'!A1642)</f>
        <v/>
      </c>
      <c r="B6826">
        <f>IF('📋 MIỂNG TNC'!A1642="","",'📋 MIỂNG TNC'!P1642)</f>
        <v/>
      </c>
      <c r="C6826">
        <f>IF('📋 MIỂNG TNC'!A1642="","","Miểng")</f>
        <v/>
      </c>
      <c r="D6826">
        <f>IF('📋 MIỂNG TNC'!A1642="","",'📋 MIỂNG TNC'!H1642)</f>
        <v/>
      </c>
      <c r="E6826" t="e">
        <v>#VALUE!</v>
      </c>
      <c r="F6826">
        <f>IF('📋 MIỂNG TNC'!A1642="","",'📋 MIỂNG TNC'!J1642)</f>
        <v/>
      </c>
      <c r="G6826">
        <f>IF('📋 MIỂNG TNC'!A1642="","",'📋 MIỂNG TNC'!K1642)</f>
        <v/>
      </c>
      <c r="H6826">
        <f>IF('📋 MIỂNG TNC'!A1642="","",'📋 MIỂNG TNC'!L1642)</f>
        <v/>
      </c>
      <c r="I6826">
        <f>IF('📋 MIỂNG TNC'!A1642="","",'📋 MIỂNG TNC'!M1642)</f>
        <v/>
      </c>
      <c r="J6826">
        <f>IF('📋 MIỂNG TNC'!A1642="","",'📋 MIỂNG TNC'!D1642)</f>
        <v/>
      </c>
      <c r="L6826">
        <f>N(L6825)+IF(AND('🔎 TRA CỨU NHANH'!$C$2&lt;&gt;"",OR(ISNUMBER(SEARCH('🔎 TRA CỨU NHANH'!$C$2,$A6826)),ISNUMBER(SEARCH('🔎 TRA CỨU NHANH'!$C$2,$B6826)))),1,0)</f>
        <v/>
      </c>
      <c r="M6826">
        <f>IF(L6826&gt;N(L6825),L6826,"")</f>
        <v/>
      </c>
    </row>
    <row r="6827">
      <c r="A6827">
        <f>IF('📋 MIỂNG TNC'!A1643="","",'📋 MIỂNG TNC'!A1643)</f>
        <v/>
      </c>
      <c r="B6827">
        <f>IF('📋 MIỂNG TNC'!A1643="","",'📋 MIỂNG TNC'!P1643)</f>
        <v/>
      </c>
      <c r="C6827">
        <f>IF('📋 MIỂNG TNC'!A1643="","","Miểng")</f>
        <v/>
      </c>
      <c r="D6827">
        <f>IF('📋 MIỂNG TNC'!A1643="","",'📋 MIỂNG TNC'!H1643)</f>
        <v/>
      </c>
      <c r="E6827" t="e">
        <v>#VALUE!</v>
      </c>
      <c r="F6827">
        <f>IF('📋 MIỂNG TNC'!A1643="","",'📋 MIỂNG TNC'!J1643)</f>
        <v/>
      </c>
      <c r="G6827">
        <f>IF('📋 MIỂNG TNC'!A1643="","",'📋 MIỂNG TNC'!K1643)</f>
        <v/>
      </c>
      <c r="H6827">
        <f>IF('📋 MIỂNG TNC'!A1643="","",'📋 MIỂNG TNC'!L1643)</f>
        <v/>
      </c>
      <c r="I6827">
        <f>IF('📋 MIỂNG TNC'!A1643="","",'📋 MIỂNG TNC'!M1643)</f>
        <v/>
      </c>
      <c r="J6827">
        <f>IF('📋 MIỂNG TNC'!A1643="","",'📋 MIỂNG TNC'!D1643)</f>
        <v/>
      </c>
      <c r="L6827">
        <f>N(L6826)+IF(AND('🔎 TRA CỨU NHANH'!$C$2&lt;&gt;"",OR(ISNUMBER(SEARCH('🔎 TRA CỨU NHANH'!$C$2,$A6827)),ISNUMBER(SEARCH('🔎 TRA CỨU NHANH'!$C$2,$B6827)))),1,0)</f>
        <v/>
      </c>
      <c r="M6827">
        <f>IF(L6827&gt;N(L6826),L6827,"")</f>
        <v/>
      </c>
    </row>
    <row r="6828">
      <c r="A6828">
        <f>IF('📋 MIỂNG TNC'!A1644="","",'📋 MIỂNG TNC'!A1644)</f>
        <v/>
      </c>
      <c r="B6828">
        <f>IF('📋 MIỂNG TNC'!A1644="","",'📋 MIỂNG TNC'!P1644)</f>
        <v/>
      </c>
      <c r="C6828">
        <f>IF('📋 MIỂNG TNC'!A1644="","","Miểng")</f>
        <v/>
      </c>
      <c r="D6828">
        <f>IF('📋 MIỂNG TNC'!A1644="","",'📋 MIỂNG TNC'!H1644)</f>
        <v/>
      </c>
      <c r="E6828" t="e">
        <v>#VALUE!</v>
      </c>
      <c r="F6828">
        <f>IF('📋 MIỂNG TNC'!A1644="","",'📋 MIỂNG TNC'!J1644)</f>
        <v/>
      </c>
      <c r="G6828">
        <f>IF('📋 MIỂNG TNC'!A1644="","",'📋 MIỂNG TNC'!K1644)</f>
        <v/>
      </c>
      <c r="H6828">
        <f>IF('📋 MIỂNG TNC'!A1644="","",'📋 MIỂNG TNC'!L1644)</f>
        <v/>
      </c>
      <c r="I6828">
        <f>IF('📋 MIỂNG TNC'!A1644="","",'📋 MIỂNG TNC'!M1644)</f>
        <v/>
      </c>
      <c r="J6828">
        <f>IF('📋 MIỂNG TNC'!A1644="","",'📋 MIỂNG TNC'!D1644)</f>
        <v/>
      </c>
      <c r="L6828">
        <f>N(L6827)+IF(AND('🔎 TRA CỨU NHANH'!$C$2&lt;&gt;"",OR(ISNUMBER(SEARCH('🔎 TRA CỨU NHANH'!$C$2,$A6828)),ISNUMBER(SEARCH('🔎 TRA CỨU NHANH'!$C$2,$B6828)))),1,0)</f>
        <v/>
      </c>
      <c r="M6828">
        <f>IF(L6828&gt;N(L6827),L6828,"")</f>
        <v/>
      </c>
    </row>
    <row r="6829">
      <c r="A6829">
        <f>IF('📋 MIỂNG TNC'!A1645="","",'📋 MIỂNG TNC'!A1645)</f>
        <v/>
      </c>
      <c r="B6829">
        <f>IF('📋 MIỂNG TNC'!A1645="","",'📋 MIỂNG TNC'!P1645)</f>
        <v/>
      </c>
      <c r="C6829">
        <f>IF('📋 MIỂNG TNC'!A1645="","","Miểng")</f>
        <v/>
      </c>
      <c r="D6829">
        <f>IF('📋 MIỂNG TNC'!A1645="","",'📋 MIỂNG TNC'!H1645)</f>
        <v/>
      </c>
      <c r="E6829" t="e">
        <v>#VALUE!</v>
      </c>
      <c r="F6829" s="37">
        <f>IF('📋 MIỂNG TNC'!A1645="","",'📋 MIỂNG TNC'!J1645)</f>
        <v/>
      </c>
      <c r="G6829" s="37">
        <f>IF('📋 MIỂNG TNC'!A1645="","",'📋 MIỂNG TNC'!K1645)</f>
        <v/>
      </c>
      <c r="H6829" s="37">
        <f>IF('📋 MIỂNG TNC'!A1645="","",'📋 MIỂNG TNC'!L1645)</f>
        <v/>
      </c>
      <c r="I6829">
        <f>IF('📋 MIỂNG TNC'!A1645="","",'📋 MIỂNG TNC'!M1645)</f>
        <v/>
      </c>
      <c r="J6829">
        <f>IF('📋 MIỂNG TNC'!A1645="","",'📋 MIỂNG TNC'!D1645)</f>
        <v/>
      </c>
      <c r="L6829">
        <f>N(L6828)+IF(AND('🔎 TRA CỨU NHANH'!$C$2&lt;&gt;"",OR(ISNUMBER(SEARCH('🔎 TRA CỨU NHANH'!$C$2,$A6829)),ISNUMBER(SEARCH('🔎 TRA CỨU NHANH'!$C$2,$B6829)))),1,0)</f>
        <v/>
      </c>
      <c r="M6829">
        <f>IF(L6829&gt;N(L6828),L6829,"")</f>
        <v/>
      </c>
    </row>
    <row r="6830">
      <c r="A6830">
        <f>IF('📋 MIỂNG TNC'!A1646="","",'📋 MIỂNG TNC'!A1646)</f>
        <v/>
      </c>
      <c r="B6830">
        <f>IF('📋 MIỂNG TNC'!A1646="","",'📋 MIỂNG TNC'!P1646)</f>
        <v/>
      </c>
      <c r="C6830">
        <f>IF('📋 MIỂNG TNC'!A1646="","","Miểng")</f>
        <v/>
      </c>
      <c r="D6830">
        <f>IF('📋 MIỂNG TNC'!A1646="","",'📋 MIỂNG TNC'!H1646)</f>
        <v/>
      </c>
      <c r="E6830" t="e">
        <v>#VALUE!</v>
      </c>
      <c r="F6830">
        <f>IF('📋 MIỂNG TNC'!A1646="","",'📋 MIỂNG TNC'!J1646)</f>
        <v/>
      </c>
      <c r="G6830">
        <f>IF('📋 MIỂNG TNC'!A1646="","",'📋 MIỂNG TNC'!K1646)</f>
        <v/>
      </c>
      <c r="H6830">
        <f>IF('📋 MIỂNG TNC'!A1646="","",'📋 MIỂNG TNC'!L1646)</f>
        <v/>
      </c>
      <c r="I6830">
        <f>IF('📋 MIỂNG TNC'!A1646="","",'📋 MIỂNG TNC'!M1646)</f>
        <v/>
      </c>
      <c r="J6830">
        <f>IF('📋 MIỂNG TNC'!A1646="","",'📋 MIỂNG TNC'!D1646)</f>
        <v/>
      </c>
      <c r="L6830">
        <f>N(L6829)+IF(AND('🔎 TRA CỨU NHANH'!$C$2&lt;&gt;"",OR(ISNUMBER(SEARCH('🔎 TRA CỨU NHANH'!$C$2,$A6830)),ISNUMBER(SEARCH('🔎 TRA CỨU NHANH'!$C$2,$B6830)))),1,0)</f>
        <v/>
      </c>
      <c r="M6830">
        <f>IF(L6830&gt;N(L6829),L6830,"")</f>
        <v/>
      </c>
    </row>
    <row r="6831">
      <c r="A6831">
        <f>IF('📋 MIỂNG TNC'!A1647="","",'📋 MIỂNG TNC'!A1647)</f>
        <v/>
      </c>
      <c r="B6831">
        <f>IF('📋 MIỂNG TNC'!A1647="","",'📋 MIỂNG TNC'!P1647)</f>
        <v/>
      </c>
      <c r="C6831">
        <f>IF('📋 MIỂNG TNC'!A1647="","","Miểng")</f>
        <v/>
      </c>
      <c r="D6831">
        <f>IF('📋 MIỂNG TNC'!A1647="","",'📋 MIỂNG TNC'!H1647)</f>
        <v/>
      </c>
      <c r="E6831" t="e">
        <v>#VALUE!</v>
      </c>
      <c r="F6831">
        <f>IF('📋 MIỂNG TNC'!A1647="","",'📋 MIỂNG TNC'!J1647)</f>
        <v/>
      </c>
      <c r="G6831">
        <f>IF('📋 MIỂNG TNC'!A1647="","",'📋 MIỂNG TNC'!K1647)</f>
        <v/>
      </c>
      <c r="H6831">
        <f>IF('📋 MIỂNG TNC'!A1647="","",'📋 MIỂNG TNC'!L1647)</f>
        <v/>
      </c>
      <c r="I6831">
        <f>IF('📋 MIỂNG TNC'!A1647="","",'📋 MIỂNG TNC'!M1647)</f>
        <v/>
      </c>
      <c r="J6831">
        <f>IF('📋 MIỂNG TNC'!A1647="","",'📋 MIỂNG TNC'!D1647)</f>
        <v/>
      </c>
      <c r="L6831">
        <f>N(L6830)+IF(AND('🔎 TRA CỨU NHANH'!$C$2&lt;&gt;"",OR(ISNUMBER(SEARCH('🔎 TRA CỨU NHANH'!$C$2,$A6831)),ISNUMBER(SEARCH('🔎 TRA CỨU NHANH'!$C$2,$B6831)))),1,0)</f>
        <v/>
      </c>
      <c r="M6831">
        <f>IF(L6831&gt;N(L6830),L6831,"")</f>
        <v/>
      </c>
    </row>
    <row r="6832">
      <c r="A6832">
        <f>IF('📋 MIỂNG TNC'!A1648="","",'📋 MIỂNG TNC'!A1648)</f>
        <v/>
      </c>
      <c r="B6832">
        <f>IF('📋 MIỂNG TNC'!A1648="","",'📋 MIỂNG TNC'!P1648)</f>
        <v/>
      </c>
      <c r="C6832">
        <f>IF('📋 MIỂNG TNC'!A1648="","","Miểng")</f>
        <v/>
      </c>
      <c r="D6832">
        <f>IF('📋 MIỂNG TNC'!A1648="","",'📋 MIỂNG TNC'!H1648)</f>
        <v/>
      </c>
      <c r="E6832" t="e">
        <v>#VALUE!</v>
      </c>
      <c r="F6832">
        <f>IF('📋 MIỂNG TNC'!A1648="","",'📋 MIỂNG TNC'!J1648)</f>
        <v/>
      </c>
      <c r="G6832">
        <f>IF('📋 MIỂNG TNC'!A1648="","",'📋 MIỂNG TNC'!K1648)</f>
        <v/>
      </c>
      <c r="H6832">
        <f>IF('📋 MIỂNG TNC'!A1648="","",'📋 MIỂNG TNC'!L1648)</f>
        <v/>
      </c>
      <c r="I6832">
        <f>IF('📋 MIỂNG TNC'!A1648="","",'📋 MIỂNG TNC'!M1648)</f>
        <v/>
      </c>
      <c r="J6832">
        <f>IF('📋 MIỂNG TNC'!A1648="","",'📋 MIỂNG TNC'!D1648)</f>
        <v/>
      </c>
      <c r="L6832">
        <f>N(L6831)+IF(AND('🔎 TRA CỨU NHANH'!$C$2&lt;&gt;"",OR(ISNUMBER(SEARCH('🔎 TRA CỨU NHANH'!$C$2,$A6832)),ISNUMBER(SEARCH('🔎 TRA CỨU NHANH'!$C$2,$B6832)))),1,0)</f>
        <v/>
      </c>
      <c r="M6832">
        <f>IF(L6832&gt;N(L6831),L6832,"")</f>
        <v/>
      </c>
    </row>
    <row r="6833">
      <c r="A6833">
        <f>IF('📋 MIỂNG TNC'!A1649="","",'📋 MIỂNG TNC'!A1649)</f>
        <v/>
      </c>
      <c r="B6833">
        <f>IF('📋 MIỂNG TNC'!A1649="","",'📋 MIỂNG TNC'!P1649)</f>
        <v/>
      </c>
      <c r="C6833">
        <f>IF('📋 MIỂNG TNC'!A1649="","","Miểng")</f>
        <v/>
      </c>
      <c r="D6833">
        <f>IF('📋 MIỂNG TNC'!A1649="","",'📋 MIỂNG TNC'!H1649)</f>
        <v/>
      </c>
      <c r="E6833" t="e">
        <v>#VALUE!</v>
      </c>
      <c r="F6833">
        <f>IF('📋 MIỂNG TNC'!A1649="","",'📋 MIỂNG TNC'!J1649)</f>
        <v/>
      </c>
      <c r="G6833">
        <f>IF('📋 MIỂNG TNC'!A1649="","",'📋 MIỂNG TNC'!K1649)</f>
        <v/>
      </c>
      <c r="H6833">
        <f>IF('📋 MIỂNG TNC'!A1649="","",'📋 MIỂNG TNC'!L1649)</f>
        <v/>
      </c>
      <c r="I6833">
        <f>IF('📋 MIỂNG TNC'!A1649="","",'📋 MIỂNG TNC'!M1649)</f>
        <v/>
      </c>
      <c r="J6833">
        <f>IF('📋 MIỂNG TNC'!A1649="","",'📋 MIỂNG TNC'!D1649)</f>
        <v/>
      </c>
      <c r="L6833">
        <f>N(L6832)+IF(AND('🔎 TRA CỨU NHANH'!$C$2&lt;&gt;"",OR(ISNUMBER(SEARCH('🔎 TRA CỨU NHANH'!$C$2,$A6833)),ISNUMBER(SEARCH('🔎 TRA CỨU NHANH'!$C$2,$B6833)))),1,0)</f>
        <v/>
      </c>
      <c r="M6833">
        <f>IF(L6833&gt;N(L6832),L6833,"")</f>
        <v/>
      </c>
    </row>
    <row r="6834">
      <c r="A6834">
        <f>IF('📋 MIỂNG TNC'!A1650="","",'📋 MIỂNG TNC'!A1650)</f>
        <v/>
      </c>
      <c r="B6834">
        <f>IF('📋 MIỂNG TNC'!A1650="","",'📋 MIỂNG TNC'!P1650)</f>
        <v/>
      </c>
      <c r="C6834">
        <f>IF('📋 MIỂNG TNC'!A1650="","","Miểng")</f>
        <v/>
      </c>
      <c r="D6834">
        <f>IF('📋 MIỂNG TNC'!A1650="","",'📋 MIỂNG TNC'!H1650)</f>
        <v/>
      </c>
      <c r="E6834" t="e">
        <v>#VALUE!</v>
      </c>
      <c r="F6834" s="37">
        <f>IF('📋 MIỂNG TNC'!A1650="","",'📋 MIỂNG TNC'!J1650)</f>
        <v/>
      </c>
      <c r="G6834" s="37">
        <f>IF('📋 MIỂNG TNC'!A1650="","",'📋 MIỂNG TNC'!K1650)</f>
        <v/>
      </c>
      <c r="H6834" s="37">
        <f>IF('📋 MIỂNG TNC'!A1650="","",'📋 MIỂNG TNC'!L1650)</f>
        <v/>
      </c>
      <c r="I6834">
        <f>IF('📋 MIỂNG TNC'!A1650="","",'📋 MIỂNG TNC'!M1650)</f>
        <v/>
      </c>
      <c r="J6834">
        <f>IF('📋 MIỂNG TNC'!A1650="","",'📋 MIỂNG TNC'!D1650)</f>
        <v/>
      </c>
      <c r="L6834">
        <f>N(L6833)+IF(AND('🔎 TRA CỨU NHANH'!$C$2&lt;&gt;"",OR(ISNUMBER(SEARCH('🔎 TRA CỨU NHANH'!$C$2,$A6834)),ISNUMBER(SEARCH('🔎 TRA CỨU NHANH'!$C$2,$B6834)))),1,0)</f>
        <v/>
      </c>
      <c r="M6834">
        <f>IF(L6834&gt;N(L6833),L6834,"")</f>
        <v/>
      </c>
    </row>
    <row r="6835">
      <c r="A6835">
        <f>IF('📋 MIỂNG TNC'!A1651="","",'📋 MIỂNG TNC'!A1651)</f>
        <v/>
      </c>
      <c r="B6835">
        <f>IF('📋 MIỂNG TNC'!A1651="","",'📋 MIỂNG TNC'!P1651)</f>
        <v/>
      </c>
      <c r="C6835">
        <f>IF('📋 MIỂNG TNC'!A1651="","","Miểng")</f>
        <v/>
      </c>
      <c r="D6835">
        <f>IF('📋 MIỂNG TNC'!A1651="","",'📋 MIỂNG TNC'!H1651)</f>
        <v/>
      </c>
      <c r="E6835" t="e">
        <v>#VALUE!</v>
      </c>
      <c r="F6835">
        <f>IF('📋 MIỂNG TNC'!A1651="","",'📋 MIỂNG TNC'!J1651)</f>
        <v/>
      </c>
      <c r="G6835">
        <f>IF('📋 MIỂNG TNC'!A1651="","",'📋 MIỂNG TNC'!K1651)</f>
        <v/>
      </c>
      <c r="H6835">
        <f>IF('📋 MIỂNG TNC'!A1651="","",'📋 MIỂNG TNC'!L1651)</f>
        <v/>
      </c>
      <c r="I6835">
        <f>IF('📋 MIỂNG TNC'!A1651="","",'📋 MIỂNG TNC'!M1651)</f>
        <v/>
      </c>
      <c r="J6835">
        <f>IF('📋 MIỂNG TNC'!A1651="","",'📋 MIỂNG TNC'!D1651)</f>
        <v/>
      </c>
      <c r="L6835">
        <f>N(L6834)+IF(AND('🔎 TRA CỨU NHANH'!$C$2&lt;&gt;"",OR(ISNUMBER(SEARCH('🔎 TRA CỨU NHANH'!$C$2,$A6835)),ISNUMBER(SEARCH('🔎 TRA CỨU NHANH'!$C$2,$B6835)))),1,0)</f>
        <v/>
      </c>
      <c r="M6835">
        <f>IF(L6835&gt;N(L6834),L6835,"")</f>
        <v/>
      </c>
    </row>
    <row r="6836">
      <c r="A6836">
        <f>IF('📋 MIỂNG TNC'!A1652="","",'📋 MIỂNG TNC'!A1652)</f>
        <v/>
      </c>
      <c r="B6836">
        <f>IF('📋 MIỂNG TNC'!A1652="","",'📋 MIỂNG TNC'!P1652)</f>
        <v/>
      </c>
      <c r="C6836">
        <f>IF('📋 MIỂNG TNC'!A1652="","","Miểng")</f>
        <v/>
      </c>
      <c r="D6836">
        <f>IF('📋 MIỂNG TNC'!A1652="","",'📋 MIỂNG TNC'!H1652)</f>
        <v/>
      </c>
      <c r="E6836" t="e">
        <v>#VALUE!</v>
      </c>
      <c r="F6836">
        <f>IF('📋 MIỂNG TNC'!A1652="","",'📋 MIỂNG TNC'!J1652)</f>
        <v/>
      </c>
      <c r="G6836">
        <f>IF('📋 MIỂNG TNC'!A1652="","",'📋 MIỂNG TNC'!K1652)</f>
        <v/>
      </c>
      <c r="H6836">
        <f>IF('📋 MIỂNG TNC'!A1652="","",'📋 MIỂNG TNC'!L1652)</f>
        <v/>
      </c>
      <c r="I6836">
        <f>IF('📋 MIỂNG TNC'!A1652="","",'📋 MIỂNG TNC'!M1652)</f>
        <v/>
      </c>
      <c r="J6836">
        <f>IF('📋 MIỂNG TNC'!A1652="","",'📋 MIỂNG TNC'!D1652)</f>
        <v/>
      </c>
      <c r="L6836">
        <f>N(L6835)+IF(AND('🔎 TRA CỨU NHANH'!$C$2&lt;&gt;"",OR(ISNUMBER(SEARCH('🔎 TRA CỨU NHANH'!$C$2,$A6836)),ISNUMBER(SEARCH('🔎 TRA CỨU NHANH'!$C$2,$B6836)))),1,0)</f>
        <v/>
      </c>
      <c r="M6836">
        <f>IF(L6836&gt;N(L6835),L6836,"")</f>
        <v/>
      </c>
    </row>
    <row r="6837">
      <c r="A6837">
        <f>IF('📋 MIỂNG TNC'!A1653="","",'📋 MIỂNG TNC'!A1653)</f>
        <v/>
      </c>
      <c r="B6837">
        <f>IF('📋 MIỂNG TNC'!A1653="","",'📋 MIỂNG TNC'!P1653)</f>
        <v/>
      </c>
      <c r="C6837">
        <f>IF('📋 MIỂNG TNC'!A1653="","","Miểng")</f>
        <v/>
      </c>
      <c r="D6837">
        <f>IF('📋 MIỂNG TNC'!A1653="","",'📋 MIỂNG TNC'!H1653)</f>
        <v/>
      </c>
      <c r="E6837" t="e">
        <v>#VALUE!</v>
      </c>
      <c r="F6837">
        <f>IF('📋 MIỂNG TNC'!A1653="","",'📋 MIỂNG TNC'!J1653)</f>
        <v/>
      </c>
      <c r="G6837">
        <f>IF('📋 MIỂNG TNC'!A1653="","",'📋 MIỂNG TNC'!K1653)</f>
        <v/>
      </c>
      <c r="H6837">
        <f>IF('📋 MIỂNG TNC'!A1653="","",'📋 MIỂNG TNC'!L1653)</f>
        <v/>
      </c>
      <c r="I6837">
        <f>IF('📋 MIỂNG TNC'!A1653="","",'📋 MIỂNG TNC'!M1653)</f>
        <v/>
      </c>
      <c r="J6837">
        <f>IF('📋 MIỂNG TNC'!A1653="","",'📋 MIỂNG TNC'!D1653)</f>
        <v/>
      </c>
      <c r="L6837">
        <f>N(L6836)+IF(AND('🔎 TRA CỨU NHANH'!$C$2&lt;&gt;"",OR(ISNUMBER(SEARCH('🔎 TRA CỨU NHANH'!$C$2,$A6837)),ISNUMBER(SEARCH('🔎 TRA CỨU NHANH'!$C$2,$B6837)))),1,0)</f>
        <v/>
      </c>
      <c r="M6837">
        <f>IF(L6837&gt;N(L6836),L6837,"")</f>
        <v/>
      </c>
    </row>
    <row r="6838">
      <c r="A6838">
        <f>IF('📋 MIỂNG TNC'!A1654="","",'📋 MIỂNG TNC'!A1654)</f>
        <v/>
      </c>
      <c r="B6838">
        <f>IF('📋 MIỂNG TNC'!A1654="","",'📋 MIỂNG TNC'!P1654)</f>
        <v/>
      </c>
      <c r="C6838">
        <f>IF('📋 MIỂNG TNC'!A1654="","","Miểng")</f>
        <v/>
      </c>
      <c r="D6838">
        <f>IF('📋 MIỂNG TNC'!A1654="","",'📋 MIỂNG TNC'!H1654)</f>
        <v/>
      </c>
      <c r="E6838" t="e">
        <v>#VALUE!</v>
      </c>
      <c r="F6838">
        <f>IF('📋 MIỂNG TNC'!A1654="","",'📋 MIỂNG TNC'!J1654)</f>
        <v/>
      </c>
      <c r="G6838">
        <f>IF('📋 MIỂNG TNC'!A1654="","",'📋 MIỂNG TNC'!K1654)</f>
        <v/>
      </c>
      <c r="H6838">
        <f>IF('📋 MIỂNG TNC'!A1654="","",'📋 MIỂNG TNC'!L1654)</f>
        <v/>
      </c>
      <c r="I6838">
        <f>IF('📋 MIỂNG TNC'!A1654="","",'📋 MIỂNG TNC'!M1654)</f>
        <v/>
      </c>
      <c r="J6838">
        <f>IF('📋 MIỂNG TNC'!A1654="","",'📋 MIỂNG TNC'!D1654)</f>
        <v/>
      </c>
      <c r="L6838">
        <f>N(L6837)+IF(AND('🔎 TRA CỨU NHANH'!$C$2&lt;&gt;"",OR(ISNUMBER(SEARCH('🔎 TRA CỨU NHANH'!$C$2,$A6838)),ISNUMBER(SEARCH('🔎 TRA CỨU NHANH'!$C$2,$B6838)))),1,0)</f>
        <v/>
      </c>
      <c r="M6838">
        <f>IF(L6838&gt;N(L6837),L6838,"")</f>
        <v/>
      </c>
    </row>
    <row r="6839">
      <c r="A6839">
        <f>IF('📋 MIỂNG TNC'!A1655="","",'📋 MIỂNG TNC'!A1655)</f>
        <v/>
      </c>
      <c r="B6839">
        <f>IF('📋 MIỂNG TNC'!A1655="","",'📋 MIỂNG TNC'!P1655)</f>
        <v/>
      </c>
      <c r="C6839">
        <f>IF('📋 MIỂNG TNC'!A1655="","","Miểng")</f>
        <v/>
      </c>
      <c r="D6839">
        <f>IF('📋 MIỂNG TNC'!A1655="","",'📋 MIỂNG TNC'!H1655)</f>
        <v/>
      </c>
      <c r="E6839" t="e">
        <v>#VALUE!</v>
      </c>
      <c r="F6839">
        <f>IF('📋 MIỂNG TNC'!A1655="","",'📋 MIỂNG TNC'!J1655)</f>
        <v/>
      </c>
      <c r="G6839">
        <f>IF('📋 MIỂNG TNC'!A1655="","",'📋 MIỂNG TNC'!K1655)</f>
        <v/>
      </c>
      <c r="H6839">
        <f>IF('📋 MIỂNG TNC'!A1655="","",'📋 MIỂNG TNC'!L1655)</f>
        <v/>
      </c>
      <c r="I6839">
        <f>IF('📋 MIỂNG TNC'!A1655="","",'📋 MIỂNG TNC'!M1655)</f>
        <v/>
      </c>
      <c r="J6839">
        <f>IF('📋 MIỂNG TNC'!A1655="","",'📋 MIỂNG TNC'!D1655)</f>
        <v/>
      </c>
      <c r="L6839">
        <f>N(L6838)+IF(AND('🔎 TRA CỨU NHANH'!$C$2&lt;&gt;"",OR(ISNUMBER(SEARCH('🔎 TRA CỨU NHANH'!$C$2,$A6839)),ISNUMBER(SEARCH('🔎 TRA CỨU NHANH'!$C$2,$B6839)))),1,0)</f>
        <v/>
      </c>
      <c r="M6839">
        <f>IF(L6839&gt;N(L6838),L6839,"")</f>
        <v/>
      </c>
    </row>
    <row r="6840">
      <c r="A6840">
        <f>IF('📋 MIỂNG TNC'!A1656="","",'📋 MIỂNG TNC'!A1656)</f>
        <v/>
      </c>
      <c r="B6840">
        <f>IF('📋 MIỂNG TNC'!A1656="","",'📋 MIỂNG TNC'!P1656)</f>
        <v/>
      </c>
      <c r="C6840">
        <f>IF('📋 MIỂNG TNC'!A1656="","","Miểng")</f>
        <v/>
      </c>
      <c r="D6840">
        <f>IF('📋 MIỂNG TNC'!A1656="","",'📋 MIỂNG TNC'!H1656)</f>
        <v/>
      </c>
      <c r="E6840" t="e">
        <v>#VALUE!</v>
      </c>
      <c r="F6840">
        <f>IF('📋 MIỂNG TNC'!A1656="","",'📋 MIỂNG TNC'!J1656)</f>
        <v/>
      </c>
      <c r="G6840">
        <f>IF('📋 MIỂNG TNC'!A1656="","",'📋 MIỂNG TNC'!K1656)</f>
        <v/>
      </c>
      <c r="H6840">
        <f>IF('📋 MIỂNG TNC'!A1656="","",'📋 MIỂNG TNC'!L1656)</f>
        <v/>
      </c>
      <c r="I6840">
        <f>IF('📋 MIỂNG TNC'!A1656="","",'📋 MIỂNG TNC'!M1656)</f>
        <v/>
      </c>
      <c r="J6840">
        <f>IF('📋 MIỂNG TNC'!A1656="","",'📋 MIỂNG TNC'!D1656)</f>
        <v/>
      </c>
      <c r="L6840">
        <f>N(L6839)+IF(AND('🔎 TRA CỨU NHANH'!$C$2&lt;&gt;"",OR(ISNUMBER(SEARCH('🔎 TRA CỨU NHANH'!$C$2,$A6840)),ISNUMBER(SEARCH('🔎 TRA CỨU NHANH'!$C$2,$B6840)))),1,0)</f>
        <v/>
      </c>
      <c r="M6840">
        <f>IF(L6840&gt;N(L6839),L6840,"")</f>
        <v/>
      </c>
    </row>
    <row r="6841">
      <c r="A6841">
        <f>IF('📋 MIỂNG TNC'!A1657="","",'📋 MIỂNG TNC'!A1657)</f>
        <v/>
      </c>
      <c r="B6841">
        <f>IF('📋 MIỂNG TNC'!A1657="","",'📋 MIỂNG TNC'!P1657)</f>
        <v/>
      </c>
      <c r="C6841">
        <f>IF('📋 MIỂNG TNC'!A1657="","","Miểng")</f>
        <v/>
      </c>
      <c r="D6841">
        <f>IF('📋 MIỂNG TNC'!A1657="","",'📋 MIỂNG TNC'!H1657)</f>
        <v/>
      </c>
      <c r="E6841" t="e">
        <v>#VALUE!</v>
      </c>
      <c r="F6841">
        <f>IF('📋 MIỂNG TNC'!A1657="","",'📋 MIỂNG TNC'!J1657)</f>
        <v/>
      </c>
      <c r="G6841">
        <f>IF('📋 MIỂNG TNC'!A1657="","",'📋 MIỂNG TNC'!K1657)</f>
        <v/>
      </c>
      <c r="H6841">
        <f>IF('📋 MIỂNG TNC'!A1657="","",'📋 MIỂNG TNC'!L1657)</f>
        <v/>
      </c>
      <c r="I6841">
        <f>IF('📋 MIỂNG TNC'!A1657="","",'📋 MIỂNG TNC'!M1657)</f>
        <v/>
      </c>
      <c r="J6841">
        <f>IF('📋 MIỂNG TNC'!A1657="","",'📋 MIỂNG TNC'!D1657)</f>
        <v/>
      </c>
      <c r="L6841">
        <f>N(L6840)+IF(AND('🔎 TRA CỨU NHANH'!$C$2&lt;&gt;"",OR(ISNUMBER(SEARCH('🔎 TRA CỨU NHANH'!$C$2,$A6841)),ISNUMBER(SEARCH('🔎 TRA CỨU NHANH'!$C$2,$B6841)))),1,0)</f>
        <v/>
      </c>
      <c r="M6841">
        <f>IF(L6841&gt;N(L6840),L6841,"")</f>
        <v/>
      </c>
    </row>
    <row r="6842">
      <c r="A6842">
        <f>IF('📋 MIỂNG TNC'!A1658="","",'📋 MIỂNG TNC'!A1658)</f>
        <v/>
      </c>
      <c r="B6842">
        <f>IF('📋 MIỂNG TNC'!A1658="","",'📋 MIỂNG TNC'!P1658)</f>
        <v/>
      </c>
      <c r="C6842">
        <f>IF('📋 MIỂNG TNC'!A1658="","","Miểng")</f>
        <v/>
      </c>
      <c r="D6842">
        <f>IF('📋 MIỂNG TNC'!A1658="","",'📋 MIỂNG TNC'!H1658)</f>
        <v/>
      </c>
      <c r="E6842" t="e">
        <v>#VALUE!</v>
      </c>
      <c r="F6842">
        <f>IF('📋 MIỂNG TNC'!A1658="","",'📋 MIỂNG TNC'!J1658)</f>
        <v/>
      </c>
      <c r="G6842">
        <f>IF('📋 MIỂNG TNC'!A1658="","",'📋 MIỂNG TNC'!K1658)</f>
        <v/>
      </c>
      <c r="H6842">
        <f>IF('📋 MIỂNG TNC'!A1658="","",'📋 MIỂNG TNC'!L1658)</f>
        <v/>
      </c>
      <c r="I6842">
        <f>IF('📋 MIỂNG TNC'!A1658="","",'📋 MIỂNG TNC'!M1658)</f>
        <v/>
      </c>
      <c r="J6842">
        <f>IF('📋 MIỂNG TNC'!A1658="","",'📋 MIỂNG TNC'!D1658)</f>
        <v/>
      </c>
      <c r="L6842">
        <f>N(L6841)+IF(AND('🔎 TRA CỨU NHANH'!$C$2&lt;&gt;"",OR(ISNUMBER(SEARCH('🔎 TRA CỨU NHANH'!$C$2,$A6842)),ISNUMBER(SEARCH('🔎 TRA CỨU NHANH'!$C$2,$B6842)))),1,0)</f>
        <v/>
      </c>
      <c r="M6842">
        <f>IF(L6842&gt;N(L6841),L6842,"")</f>
        <v/>
      </c>
    </row>
    <row r="6843">
      <c r="A6843">
        <f>IF('📋 MIỂNG TNC'!A1659="","",'📋 MIỂNG TNC'!A1659)</f>
        <v/>
      </c>
      <c r="B6843">
        <f>IF('📋 MIỂNG TNC'!A1659="","",'📋 MIỂNG TNC'!P1659)</f>
        <v/>
      </c>
      <c r="C6843">
        <f>IF('📋 MIỂNG TNC'!A1659="","","Miểng")</f>
        <v/>
      </c>
      <c r="D6843">
        <f>IF('📋 MIỂNG TNC'!A1659="","",'📋 MIỂNG TNC'!H1659)</f>
        <v/>
      </c>
      <c r="E6843" t="e">
        <v>#VALUE!</v>
      </c>
      <c r="F6843">
        <f>IF('📋 MIỂNG TNC'!A1659="","",'📋 MIỂNG TNC'!J1659)</f>
        <v/>
      </c>
      <c r="G6843">
        <f>IF('📋 MIỂNG TNC'!A1659="","",'📋 MIỂNG TNC'!K1659)</f>
        <v/>
      </c>
      <c r="H6843">
        <f>IF('📋 MIỂNG TNC'!A1659="","",'📋 MIỂNG TNC'!L1659)</f>
        <v/>
      </c>
      <c r="I6843">
        <f>IF('📋 MIỂNG TNC'!A1659="","",'📋 MIỂNG TNC'!M1659)</f>
        <v/>
      </c>
      <c r="J6843">
        <f>IF('📋 MIỂNG TNC'!A1659="","",'📋 MIỂNG TNC'!D1659)</f>
        <v/>
      </c>
      <c r="L6843">
        <f>N(L6842)+IF(AND('🔎 TRA CỨU NHANH'!$C$2&lt;&gt;"",OR(ISNUMBER(SEARCH('🔎 TRA CỨU NHANH'!$C$2,$A6843)),ISNUMBER(SEARCH('🔎 TRA CỨU NHANH'!$C$2,$B6843)))),1,0)</f>
        <v/>
      </c>
      <c r="M6843">
        <f>IF(L6843&gt;N(L6842),L6843,"")</f>
        <v/>
      </c>
    </row>
    <row r="6844">
      <c r="A6844">
        <f>IF('📋 MIỂNG TNC'!A1660="","",'📋 MIỂNG TNC'!A1660)</f>
        <v/>
      </c>
      <c r="B6844">
        <f>IF('📋 MIỂNG TNC'!A1660="","",'📋 MIỂNG TNC'!P1660)</f>
        <v/>
      </c>
      <c r="C6844">
        <f>IF('📋 MIỂNG TNC'!A1660="","","Miểng")</f>
        <v/>
      </c>
      <c r="D6844">
        <f>IF('📋 MIỂNG TNC'!A1660="","",'📋 MIỂNG TNC'!H1660)</f>
        <v/>
      </c>
      <c r="E6844" t="e">
        <v>#VALUE!</v>
      </c>
      <c r="F6844">
        <f>IF('📋 MIỂNG TNC'!A1660="","",'📋 MIỂNG TNC'!J1660)</f>
        <v/>
      </c>
      <c r="G6844">
        <f>IF('📋 MIỂNG TNC'!A1660="","",'📋 MIỂNG TNC'!K1660)</f>
        <v/>
      </c>
      <c r="H6844">
        <f>IF('📋 MIỂNG TNC'!A1660="","",'📋 MIỂNG TNC'!L1660)</f>
        <v/>
      </c>
      <c r="I6844">
        <f>IF('📋 MIỂNG TNC'!A1660="","",'📋 MIỂNG TNC'!M1660)</f>
        <v/>
      </c>
      <c r="J6844">
        <f>IF('📋 MIỂNG TNC'!A1660="","",'📋 MIỂNG TNC'!D1660)</f>
        <v/>
      </c>
      <c r="L6844">
        <f>N(L6843)+IF(AND('🔎 TRA CỨU NHANH'!$C$2&lt;&gt;"",OR(ISNUMBER(SEARCH('🔎 TRA CỨU NHANH'!$C$2,$A6844)),ISNUMBER(SEARCH('🔎 TRA CỨU NHANH'!$C$2,$B6844)))),1,0)</f>
        <v/>
      </c>
      <c r="M6844">
        <f>IF(L6844&gt;N(L6843),L6844,"")</f>
        <v/>
      </c>
    </row>
    <row r="6845">
      <c r="A6845">
        <f>IF('📋 MIỂNG TNC'!A1661="","",'📋 MIỂNG TNC'!A1661)</f>
        <v/>
      </c>
      <c r="B6845">
        <f>IF('📋 MIỂNG TNC'!A1661="","",'📋 MIỂNG TNC'!P1661)</f>
        <v/>
      </c>
      <c r="C6845">
        <f>IF('📋 MIỂNG TNC'!A1661="","","Miểng")</f>
        <v/>
      </c>
      <c r="D6845">
        <f>IF('📋 MIỂNG TNC'!A1661="","",'📋 MIỂNG TNC'!H1661)</f>
        <v/>
      </c>
      <c r="E6845" t="e">
        <v>#VALUE!</v>
      </c>
      <c r="F6845" s="37">
        <f>IF('📋 MIỂNG TNC'!A1661="","",'📋 MIỂNG TNC'!J1661)</f>
        <v/>
      </c>
      <c r="G6845" s="37">
        <f>IF('📋 MIỂNG TNC'!A1661="","",'📋 MIỂNG TNC'!K1661)</f>
        <v/>
      </c>
      <c r="H6845" s="37">
        <f>IF('📋 MIỂNG TNC'!A1661="","",'📋 MIỂNG TNC'!L1661)</f>
        <v/>
      </c>
      <c r="I6845">
        <f>IF('📋 MIỂNG TNC'!A1661="","",'📋 MIỂNG TNC'!M1661)</f>
        <v/>
      </c>
      <c r="J6845">
        <f>IF('📋 MIỂNG TNC'!A1661="","",'📋 MIỂNG TNC'!D1661)</f>
        <v/>
      </c>
      <c r="L6845">
        <f>N(L6844)+IF(AND('🔎 TRA CỨU NHANH'!$C$2&lt;&gt;"",OR(ISNUMBER(SEARCH('🔎 TRA CỨU NHANH'!$C$2,$A6845)),ISNUMBER(SEARCH('🔎 TRA CỨU NHANH'!$C$2,$B6845)))),1,0)</f>
        <v/>
      </c>
      <c r="M6845">
        <f>IF(L6845&gt;N(L6844),L6845,"")</f>
        <v/>
      </c>
    </row>
    <row r="6846">
      <c r="A6846">
        <f>IF('📋 MIỂNG TNC'!A1662="","",'📋 MIỂNG TNC'!A1662)</f>
        <v/>
      </c>
      <c r="B6846">
        <f>IF('📋 MIỂNG TNC'!A1662="","",'📋 MIỂNG TNC'!P1662)</f>
        <v/>
      </c>
      <c r="C6846">
        <f>IF('📋 MIỂNG TNC'!A1662="","","Miểng")</f>
        <v/>
      </c>
      <c r="D6846">
        <f>IF('📋 MIỂNG TNC'!A1662="","",'📋 MIỂNG TNC'!H1662)</f>
        <v/>
      </c>
      <c r="E6846" t="e">
        <v>#VALUE!</v>
      </c>
      <c r="F6846">
        <f>IF('📋 MIỂNG TNC'!A1662="","",'📋 MIỂNG TNC'!J1662)</f>
        <v/>
      </c>
      <c r="G6846">
        <f>IF('📋 MIỂNG TNC'!A1662="","",'📋 MIỂNG TNC'!K1662)</f>
        <v/>
      </c>
      <c r="H6846">
        <f>IF('📋 MIỂNG TNC'!A1662="","",'📋 MIỂNG TNC'!L1662)</f>
        <v/>
      </c>
      <c r="I6846">
        <f>IF('📋 MIỂNG TNC'!A1662="","",'📋 MIỂNG TNC'!M1662)</f>
        <v/>
      </c>
      <c r="J6846">
        <f>IF('📋 MIỂNG TNC'!A1662="","",'📋 MIỂNG TNC'!D1662)</f>
        <v/>
      </c>
      <c r="L6846">
        <f>N(L6845)+IF(AND('🔎 TRA CỨU NHANH'!$C$2&lt;&gt;"",OR(ISNUMBER(SEARCH('🔎 TRA CỨU NHANH'!$C$2,$A6846)),ISNUMBER(SEARCH('🔎 TRA CỨU NHANH'!$C$2,$B6846)))),1,0)</f>
        <v/>
      </c>
      <c r="M6846">
        <f>IF(L6846&gt;N(L6845),L6846,"")</f>
        <v/>
      </c>
    </row>
    <row r="6847">
      <c r="A6847">
        <f>IF('📋 MIỂNG TNC'!A1663="","",'📋 MIỂNG TNC'!A1663)</f>
        <v/>
      </c>
      <c r="B6847">
        <f>IF('📋 MIỂNG TNC'!A1663="","",'📋 MIỂNG TNC'!P1663)</f>
        <v/>
      </c>
      <c r="C6847">
        <f>IF('📋 MIỂNG TNC'!A1663="","","Miểng")</f>
        <v/>
      </c>
      <c r="D6847">
        <f>IF('📋 MIỂNG TNC'!A1663="","",'📋 MIỂNG TNC'!H1663)</f>
        <v/>
      </c>
      <c r="E6847" t="e">
        <v>#VALUE!</v>
      </c>
      <c r="F6847">
        <f>IF('📋 MIỂNG TNC'!A1663="","",'📋 MIỂNG TNC'!J1663)</f>
        <v/>
      </c>
      <c r="G6847">
        <f>IF('📋 MIỂNG TNC'!A1663="","",'📋 MIỂNG TNC'!K1663)</f>
        <v/>
      </c>
      <c r="H6847">
        <f>IF('📋 MIỂNG TNC'!A1663="","",'📋 MIỂNG TNC'!L1663)</f>
        <v/>
      </c>
      <c r="I6847">
        <f>IF('📋 MIỂNG TNC'!A1663="","",'📋 MIỂNG TNC'!M1663)</f>
        <v/>
      </c>
      <c r="J6847">
        <f>IF('📋 MIỂNG TNC'!A1663="","",'📋 MIỂNG TNC'!D1663)</f>
        <v/>
      </c>
      <c r="L6847">
        <f>N(L6846)+IF(AND('🔎 TRA CỨU NHANH'!$C$2&lt;&gt;"",OR(ISNUMBER(SEARCH('🔎 TRA CỨU NHANH'!$C$2,$A6847)),ISNUMBER(SEARCH('🔎 TRA CỨU NHANH'!$C$2,$B6847)))),1,0)</f>
        <v/>
      </c>
      <c r="M6847">
        <f>IF(L6847&gt;N(L6846),L6847,"")</f>
        <v/>
      </c>
    </row>
    <row r="6848">
      <c r="A6848">
        <f>IF('📋 MIỂNG TNC'!A1664="","",'📋 MIỂNG TNC'!A1664)</f>
        <v/>
      </c>
      <c r="B6848">
        <f>IF('📋 MIỂNG TNC'!A1664="","",'📋 MIỂNG TNC'!P1664)</f>
        <v/>
      </c>
      <c r="C6848">
        <f>IF('📋 MIỂNG TNC'!A1664="","","Miểng")</f>
        <v/>
      </c>
      <c r="D6848">
        <f>IF('📋 MIỂNG TNC'!A1664="","",'📋 MIỂNG TNC'!H1664)</f>
        <v/>
      </c>
      <c r="E6848" t="e">
        <v>#VALUE!</v>
      </c>
      <c r="F6848">
        <f>IF('📋 MIỂNG TNC'!A1664="","",'📋 MIỂNG TNC'!J1664)</f>
        <v/>
      </c>
      <c r="G6848">
        <f>IF('📋 MIỂNG TNC'!A1664="","",'📋 MIỂNG TNC'!K1664)</f>
        <v/>
      </c>
      <c r="H6848">
        <f>IF('📋 MIỂNG TNC'!A1664="","",'📋 MIỂNG TNC'!L1664)</f>
        <v/>
      </c>
      <c r="I6848">
        <f>IF('📋 MIỂNG TNC'!A1664="","",'📋 MIỂNG TNC'!M1664)</f>
        <v/>
      </c>
      <c r="J6848">
        <f>IF('📋 MIỂNG TNC'!A1664="","",'📋 MIỂNG TNC'!D1664)</f>
        <v/>
      </c>
      <c r="L6848">
        <f>N(L6847)+IF(AND('🔎 TRA CỨU NHANH'!$C$2&lt;&gt;"",OR(ISNUMBER(SEARCH('🔎 TRA CỨU NHANH'!$C$2,$A6848)),ISNUMBER(SEARCH('🔎 TRA CỨU NHANH'!$C$2,$B6848)))),1,0)</f>
        <v/>
      </c>
      <c r="M6848">
        <f>IF(L6848&gt;N(L6847),L6848,"")</f>
        <v/>
      </c>
    </row>
    <row r="6849">
      <c r="A6849">
        <f>IF('📋 MIỂNG TNC'!A1665="","",'📋 MIỂNG TNC'!A1665)</f>
        <v/>
      </c>
      <c r="B6849">
        <f>IF('📋 MIỂNG TNC'!A1665="","",'📋 MIỂNG TNC'!P1665)</f>
        <v/>
      </c>
      <c r="C6849">
        <f>IF('📋 MIỂNG TNC'!A1665="","","Miểng")</f>
        <v/>
      </c>
      <c r="D6849">
        <f>IF('📋 MIỂNG TNC'!A1665="","",'📋 MIỂNG TNC'!H1665)</f>
        <v/>
      </c>
      <c r="E6849" t="e">
        <v>#VALUE!</v>
      </c>
      <c r="F6849">
        <f>IF('📋 MIỂNG TNC'!A1665="","",'📋 MIỂNG TNC'!J1665)</f>
        <v/>
      </c>
      <c r="G6849">
        <f>IF('📋 MIỂNG TNC'!A1665="","",'📋 MIỂNG TNC'!K1665)</f>
        <v/>
      </c>
      <c r="H6849">
        <f>IF('📋 MIỂNG TNC'!A1665="","",'📋 MIỂNG TNC'!L1665)</f>
        <v/>
      </c>
      <c r="I6849">
        <f>IF('📋 MIỂNG TNC'!A1665="","",'📋 MIỂNG TNC'!M1665)</f>
        <v/>
      </c>
      <c r="J6849">
        <f>IF('📋 MIỂNG TNC'!A1665="","",'📋 MIỂNG TNC'!D1665)</f>
        <v/>
      </c>
      <c r="L6849">
        <f>N(L6848)+IF(AND('🔎 TRA CỨU NHANH'!$C$2&lt;&gt;"",OR(ISNUMBER(SEARCH('🔎 TRA CỨU NHANH'!$C$2,$A6849)),ISNUMBER(SEARCH('🔎 TRA CỨU NHANH'!$C$2,$B6849)))),1,0)</f>
        <v/>
      </c>
      <c r="M6849">
        <f>IF(L6849&gt;N(L6848),L6849,"")</f>
        <v/>
      </c>
    </row>
    <row r="6850">
      <c r="A6850">
        <f>IF('📋 MIỂNG TNC'!A1666="","",'📋 MIỂNG TNC'!A1666)</f>
        <v/>
      </c>
      <c r="B6850">
        <f>IF('📋 MIỂNG TNC'!A1666="","",'📋 MIỂNG TNC'!P1666)</f>
        <v/>
      </c>
      <c r="C6850">
        <f>IF('📋 MIỂNG TNC'!A1666="","","Miểng")</f>
        <v/>
      </c>
      <c r="D6850">
        <f>IF('📋 MIỂNG TNC'!A1666="","",'📋 MIỂNG TNC'!H1666)</f>
        <v/>
      </c>
      <c r="E6850" t="e">
        <v>#VALUE!</v>
      </c>
      <c r="F6850">
        <f>IF('📋 MIỂNG TNC'!A1666="","",'📋 MIỂNG TNC'!J1666)</f>
        <v/>
      </c>
      <c r="G6850">
        <f>IF('📋 MIỂNG TNC'!A1666="","",'📋 MIỂNG TNC'!K1666)</f>
        <v/>
      </c>
      <c r="H6850">
        <f>IF('📋 MIỂNG TNC'!A1666="","",'📋 MIỂNG TNC'!L1666)</f>
        <v/>
      </c>
      <c r="I6850">
        <f>IF('📋 MIỂNG TNC'!A1666="","",'📋 MIỂNG TNC'!M1666)</f>
        <v/>
      </c>
      <c r="J6850">
        <f>IF('📋 MIỂNG TNC'!A1666="","",'📋 MIỂNG TNC'!D1666)</f>
        <v/>
      </c>
      <c r="L6850">
        <f>N(L6849)+IF(AND('🔎 TRA CỨU NHANH'!$C$2&lt;&gt;"",OR(ISNUMBER(SEARCH('🔎 TRA CỨU NHANH'!$C$2,$A6850)),ISNUMBER(SEARCH('🔎 TRA CỨU NHANH'!$C$2,$B6850)))),1,0)</f>
        <v/>
      </c>
      <c r="M6850">
        <f>IF(L6850&gt;N(L6849),L6850,"")</f>
        <v/>
      </c>
    </row>
    <row r="6851">
      <c r="A6851">
        <f>IF('📋 MIỂNG TNC'!A1667="","",'📋 MIỂNG TNC'!A1667)</f>
        <v/>
      </c>
      <c r="B6851">
        <f>IF('📋 MIỂNG TNC'!A1667="","",'📋 MIỂNG TNC'!P1667)</f>
        <v/>
      </c>
      <c r="C6851">
        <f>IF('📋 MIỂNG TNC'!A1667="","","Miểng")</f>
        <v/>
      </c>
      <c r="D6851">
        <f>IF('📋 MIỂNG TNC'!A1667="","",'📋 MIỂNG TNC'!H1667)</f>
        <v/>
      </c>
      <c r="E6851" t="e">
        <v>#VALUE!</v>
      </c>
      <c r="F6851" s="37">
        <f>IF('📋 MIỂNG TNC'!A1667="","",'📋 MIỂNG TNC'!J1667)</f>
        <v/>
      </c>
      <c r="G6851" s="37">
        <f>IF('📋 MIỂNG TNC'!A1667="","",'📋 MIỂNG TNC'!K1667)</f>
        <v/>
      </c>
      <c r="H6851" s="37">
        <f>IF('📋 MIỂNG TNC'!A1667="","",'📋 MIỂNG TNC'!L1667)</f>
        <v/>
      </c>
      <c r="I6851">
        <f>IF('📋 MIỂNG TNC'!A1667="","",'📋 MIỂNG TNC'!M1667)</f>
        <v/>
      </c>
      <c r="J6851">
        <f>IF('📋 MIỂNG TNC'!A1667="","",'📋 MIỂNG TNC'!D1667)</f>
        <v/>
      </c>
      <c r="L6851">
        <f>N(L6850)+IF(AND('🔎 TRA CỨU NHANH'!$C$2&lt;&gt;"",OR(ISNUMBER(SEARCH('🔎 TRA CỨU NHANH'!$C$2,$A6851)),ISNUMBER(SEARCH('🔎 TRA CỨU NHANH'!$C$2,$B6851)))),1,0)</f>
        <v/>
      </c>
      <c r="M6851">
        <f>IF(L6851&gt;N(L6850),L6851,"")</f>
        <v/>
      </c>
    </row>
    <row r="6852">
      <c r="A6852">
        <f>IF('📋 MIỂNG TNC'!A1668="","",'📋 MIỂNG TNC'!A1668)</f>
        <v/>
      </c>
      <c r="B6852">
        <f>IF('📋 MIỂNG TNC'!A1668="","",'📋 MIỂNG TNC'!P1668)</f>
        <v/>
      </c>
      <c r="C6852">
        <f>IF('📋 MIỂNG TNC'!A1668="","","Miểng")</f>
        <v/>
      </c>
      <c r="D6852">
        <f>IF('📋 MIỂNG TNC'!A1668="","",'📋 MIỂNG TNC'!H1668)</f>
        <v/>
      </c>
      <c r="E6852" t="e">
        <v>#VALUE!</v>
      </c>
      <c r="F6852" s="37">
        <f>IF('📋 MIỂNG TNC'!A1668="","",'📋 MIỂNG TNC'!J1668)</f>
        <v/>
      </c>
      <c r="G6852" s="37">
        <f>IF('📋 MIỂNG TNC'!A1668="","",'📋 MIỂNG TNC'!K1668)</f>
        <v/>
      </c>
      <c r="H6852" s="37">
        <f>IF('📋 MIỂNG TNC'!A1668="","",'📋 MIỂNG TNC'!L1668)</f>
        <v/>
      </c>
      <c r="I6852">
        <f>IF('📋 MIỂNG TNC'!A1668="","",'📋 MIỂNG TNC'!M1668)</f>
        <v/>
      </c>
      <c r="J6852">
        <f>IF('📋 MIỂNG TNC'!A1668="","",'📋 MIỂNG TNC'!D1668)</f>
        <v/>
      </c>
      <c r="L6852">
        <f>N(L6851)+IF(AND('🔎 TRA CỨU NHANH'!$C$2&lt;&gt;"",OR(ISNUMBER(SEARCH('🔎 TRA CỨU NHANH'!$C$2,$A6852)),ISNUMBER(SEARCH('🔎 TRA CỨU NHANH'!$C$2,$B6852)))),1,0)</f>
        <v/>
      </c>
      <c r="M6852">
        <f>IF(L6852&gt;N(L6851),L6852,"")</f>
        <v/>
      </c>
    </row>
    <row r="6853">
      <c r="A6853">
        <f>IF('📋 MIỂNG TNC'!A1669="","",'📋 MIỂNG TNC'!A1669)</f>
        <v/>
      </c>
      <c r="B6853">
        <f>IF('📋 MIỂNG TNC'!A1669="","",'📋 MIỂNG TNC'!P1669)</f>
        <v/>
      </c>
      <c r="C6853">
        <f>IF('📋 MIỂNG TNC'!A1669="","","Miểng")</f>
        <v/>
      </c>
      <c r="D6853">
        <f>IF('📋 MIỂNG TNC'!A1669="","",'📋 MIỂNG TNC'!H1669)</f>
        <v/>
      </c>
      <c r="E6853" t="e">
        <v>#VALUE!</v>
      </c>
      <c r="F6853">
        <f>IF('📋 MIỂNG TNC'!A1669="","",'📋 MIỂNG TNC'!J1669)</f>
        <v/>
      </c>
      <c r="G6853">
        <f>IF('📋 MIỂNG TNC'!A1669="","",'📋 MIỂNG TNC'!K1669)</f>
        <v/>
      </c>
      <c r="H6853">
        <f>IF('📋 MIỂNG TNC'!A1669="","",'📋 MIỂNG TNC'!L1669)</f>
        <v/>
      </c>
      <c r="I6853">
        <f>IF('📋 MIỂNG TNC'!A1669="","",'📋 MIỂNG TNC'!M1669)</f>
        <v/>
      </c>
      <c r="J6853">
        <f>IF('📋 MIỂNG TNC'!A1669="","",'📋 MIỂNG TNC'!D1669)</f>
        <v/>
      </c>
      <c r="L6853">
        <f>N(L6852)+IF(AND('🔎 TRA CỨU NHANH'!$C$2&lt;&gt;"",OR(ISNUMBER(SEARCH('🔎 TRA CỨU NHANH'!$C$2,$A6853)),ISNUMBER(SEARCH('🔎 TRA CỨU NHANH'!$C$2,$B6853)))),1,0)</f>
        <v/>
      </c>
      <c r="M6853">
        <f>IF(L6853&gt;N(L6852),L6853,"")</f>
        <v/>
      </c>
    </row>
    <row r="6854">
      <c r="A6854">
        <f>IF('📋 MIỂNG TNC'!A1670="","",'📋 MIỂNG TNC'!A1670)</f>
        <v/>
      </c>
      <c r="B6854">
        <f>IF('📋 MIỂNG TNC'!A1670="","",'📋 MIỂNG TNC'!P1670)</f>
        <v/>
      </c>
      <c r="C6854">
        <f>IF('📋 MIỂNG TNC'!A1670="","","Miểng")</f>
        <v/>
      </c>
      <c r="D6854">
        <f>IF('📋 MIỂNG TNC'!A1670="","",'📋 MIỂNG TNC'!H1670)</f>
        <v/>
      </c>
      <c r="E6854" t="e">
        <v>#VALUE!</v>
      </c>
      <c r="F6854">
        <f>IF('📋 MIỂNG TNC'!A1670="","",'📋 MIỂNG TNC'!J1670)</f>
        <v/>
      </c>
      <c r="G6854">
        <f>IF('📋 MIỂNG TNC'!A1670="","",'📋 MIỂNG TNC'!K1670)</f>
        <v/>
      </c>
      <c r="H6854">
        <f>IF('📋 MIỂNG TNC'!A1670="","",'📋 MIỂNG TNC'!L1670)</f>
        <v/>
      </c>
      <c r="I6854">
        <f>IF('📋 MIỂNG TNC'!A1670="","",'📋 MIỂNG TNC'!M1670)</f>
        <v/>
      </c>
      <c r="J6854">
        <f>IF('📋 MIỂNG TNC'!A1670="","",'📋 MIỂNG TNC'!D1670)</f>
        <v/>
      </c>
      <c r="L6854">
        <f>N(L6853)+IF(AND('🔎 TRA CỨU NHANH'!$C$2&lt;&gt;"",OR(ISNUMBER(SEARCH('🔎 TRA CỨU NHANH'!$C$2,$A6854)),ISNUMBER(SEARCH('🔎 TRA CỨU NHANH'!$C$2,$B6854)))),1,0)</f>
        <v/>
      </c>
      <c r="M6854">
        <f>IF(L6854&gt;N(L6853),L6854,"")</f>
        <v/>
      </c>
    </row>
    <row r="6855">
      <c r="A6855">
        <f>IF('📋 MIỂNG TNC'!A1671="","",'📋 MIỂNG TNC'!A1671)</f>
        <v/>
      </c>
      <c r="B6855">
        <f>IF('📋 MIỂNG TNC'!A1671="","",'📋 MIỂNG TNC'!P1671)</f>
        <v/>
      </c>
      <c r="C6855">
        <f>IF('📋 MIỂNG TNC'!A1671="","","Miểng")</f>
        <v/>
      </c>
      <c r="D6855">
        <f>IF('📋 MIỂNG TNC'!A1671="","",'📋 MIỂNG TNC'!H1671)</f>
        <v/>
      </c>
      <c r="E6855" t="e">
        <v>#VALUE!</v>
      </c>
      <c r="F6855">
        <f>IF('📋 MIỂNG TNC'!A1671="","",'📋 MIỂNG TNC'!J1671)</f>
        <v/>
      </c>
      <c r="G6855">
        <f>IF('📋 MIỂNG TNC'!A1671="","",'📋 MIỂNG TNC'!K1671)</f>
        <v/>
      </c>
      <c r="H6855">
        <f>IF('📋 MIỂNG TNC'!A1671="","",'📋 MIỂNG TNC'!L1671)</f>
        <v/>
      </c>
      <c r="I6855">
        <f>IF('📋 MIỂNG TNC'!A1671="","",'📋 MIỂNG TNC'!M1671)</f>
        <v/>
      </c>
      <c r="J6855">
        <f>IF('📋 MIỂNG TNC'!A1671="","",'📋 MIỂNG TNC'!D1671)</f>
        <v/>
      </c>
      <c r="L6855">
        <f>N(L6854)+IF(AND('🔎 TRA CỨU NHANH'!$C$2&lt;&gt;"",OR(ISNUMBER(SEARCH('🔎 TRA CỨU NHANH'!$C$2,$A6855)),ISNUMBER(SEARCH('🔎 TRA CỨU NHANH'!$C$2,$B6855)))),1,0)</f>
        <v/>
      </c>
      <c r="M6855">
        <f>IF(L6855&gt;N(L6854),L6855,"")</f>
        <v/>
      </c>
    </row>
    <row r="6856">
      <c r="A6856">
        <f>IF('📋 MIỂNG TNC'!A1672="","",'📋 MIỂNG TNC'!A1672)</f>
        <v/>
      </c>
      <c r="B6856">
        <f>IF('📋 MIỂNG TNC'!A1672="","",'📋 MIỂNG TNC'!P1672)</f>
        <v/>
      </c>
      <c r="C6856">
        <f>IF('📋 MIỂNG TNC'!A1672="","","Miểng")</f>
        <v/>
      </c>
      <c r="D6856">
        <f>IF('📋 MIỂNG TNC'!A1672="","",'📋 MIỂNG TNC'!H1672)</f>
        <v/>
      </c>
      <c r="E6856" t="e">
        <v>#VALUE!</v>
      </c>
      <c r="F6856" s="37">
        <f>IF('📋 MIỂNG TNC'!A1672="","",'📋 MIỂNG TNC'!J1672)</f>
        <v/>
      </c>
      <c r="G6856" s="37">
        <f>IF('📋 MIỂNG TNC'!A1672="","",'📋 MIỂNG TNC'!K1672)</f>
        <v/>
      </c>
      <c r="H6856" s="37">
        <f>IF('📋 MIỂNG TNC'!A1672="","",'📋 MIỂNG TNC'!L1672)</f>
        <v/>
      </c>
      <c r="I6856">
        <f>IF('📋 MIỂNG TNC'!A1672="","",'📋 MIỂNG TNC'!M1672)</f>
        <v/>
      </c>
      <c r="J6856">
        <f>IF('📋 MIỂNG TNC'!A1672="","",'📋 MIỂNG TNC'!D1672)</f>
        <v/>
      </c>
      <c r="L6856">
        <f>N(L6855)+IF(AND('🔎 TRA CỨU NHANH'!$C$2&lt;&gt;"",OR(ISNUMBER(SEARCH('🔎 TRA CỨU NHANH'!$C$2,$A6856)),ISNUMBER(SEARCH('🔎 TRA CỨU NHANH'!$C$2,$B6856)))),1,0)</f>
        <v/>
      </c>
      <c r="M6856">
        <f>IF(L6856&gt;N(L6855),L6856,"")</f>
        <v/>
      </c>
    </row>
    <row r="6857">
      <c r="A6857">
        <f>IF('📋 MIỂNG TNC'!A1673="","",'📋 MIỂNG TNC'!A1673)</f>
        <v/>
      </c>
      <c r="B6857">
        <f>IF('📋 MIỂNG TNC'!A1673="","",'📋 MIỂNG TNC'!P1673)</f>
        <v/>
      </c>
      <c r="C6857">
        <f>IF('📋 MIỂNG TNC'!A1673="","","Miểng")</f>
        <v/>
      </c>
      <c r="D6857">
        <f>IF('📋 MIỂNG TNC'!A1673="","",'📋 MIỂNG TNC'!H1673)</f>
        <v/>
      </c>
      <c r="E6857" t="e">
        <v>#VALUE!</v>
      </c>
      <c r="F6857" s="37">
        <f>IF('📋 MIỂNG TNC'!A1673="","",'📋 MIỂNG TNC'!J1673)</f>
        <v/>
      </c>
      <c r="G6857" s="37">
        <f>IF('📋 MIỂNG TNC'!A1673="","",'📋 MIỂNG TNC'!K1673)</f>
        <v/>
      </c>
      <c r="H6857" s="37">
        <f>IF('📋 MIỂNG TNC'!A1673="","",'📋 MIỂNG TNC'!L1673)</f>
        <v/>
      </c>
      <c r="I6857">
        <f>IF('📋 MIỂNG TNC'!A1673="","",'📋 MIỂNG TNC'!M1673)</f>
        <v/>
      </c>
      <c r="J6857">
        <f>IF('📋 MIỂNG TNC'!A1673="","",'📋 MIỂNG TNC'!D1673)</f>
        <v/>
      </c>
      <c r="L6857">
        <f>N(L6856)+IF(AND('🔎 TRA CỨU NHANH'!$C$2&lt;&gt;"",OR(ISNUMBER(SEARCH('🔎 TRA CỨU NHANH'!$C$2,$A6857)),ISNUMBER(SEARCH('🔎 TRA CỨU NHANH'!$C$2,$B6857)))),1,0)</f>
        <v/>
      </c>
      <c r="M6857">
        <f>IF(L6857&gt;N(L6856),L6857,"")</f>
        <v/>
      </c>
    </row>
    <row r="6858">
      <c r="A6858">
        <f>IF('📋 MIỂNG TNC'!A1674="","",'📋 MIỂNG TNC'!A1674)</f>
        <v/>
      </c>
      <c r="B6858">
        <f>IF('📋 MIỂNG TNC'!A1674="","",'📋 MIỂNG TNC'!P1674)</f>
        <v/>
      </c>
      <c r="C6858">
        <f>IF('📋 MIỂNG TNC'!A1674="","","Miểng")</f>
        <v/>
      </c>
      <c r="D6858">
        <f>IF('📋 MIỂNG TNC'!A1674="","",'📋 MIỂNG TNC'!H1674)</f>
        <v/>
      </c>
      <c r="E6858" t="e">
        <v>#VALUE!</v>
      </c>
      <c r="F6858">
        <f>IF('📋 MIỂNG TNC'!A1674="","",'📋 MIỂNG TNC'!J1674)</f>
        <v/>
      </c>
      <c r="G6858">
        <f>IF('📋 MIỂNG TNC'!A1674="","",'📋 MIỂNG TNC'!K1674)</f>
        <v/>
      </c>
      <c r="H6858">
        <f>IF('📋 MIỂNG TNC'!A1674="","",'📋 MIỂNG TNC'!L1674)</f>
        <v/>
      </c>
      <c r="I6858">
        <f>IF('📋 MIỂNG TNC'!A1674="","",'📋 MIỂNG TNC'!M1674)</f>
        <v/>
      </c>
      <c r="J6858">
        <f>IF('📋 MIỂNG TNC'!A1674="","",'📋 MIỂNG TNC'!D1674)</f>
        <v/>
      </c>
      <c r="L6858">
        <f>N(L6857)+IF(AND('🔎 TRA CỨU NHANH'!$C$2&lt;&gt;"",OR(ISNUMBER(SEARCH('🔎 TRA CỨU NHANH'!$C$2,$A6858)),ISNUMBER(SEARCH('🔎 TRA CỨU NHANH'!$C$2,$B6858)))),1,0)</f>
        <v/>
      </c>
      <c r="M6858">
        <f>IF(L6858&gt;N(L6857),L6858,"")</f>
        <v/>
      </c>
    </row>
    <row r="6859">
      <c r="A6859">
        <f>IF('📋 MIỂNG TNC'!A1675="","",'📋 MIỂNG TNC'!A1675)</f>
        <v/>
      </c>
      <c r="B6859">
        <f>IF('📋 MIỂNG TNC'!A1675="","",'📋 MIỂNG TNC'!P1675)</f>
        <v/>
      </c>
      <c r="C6859">
        <f>IF('📋 MIỂNG TNC'!A1675="","","Miểng")</f>
        <v/>
      </c>
      <c r="D6859">
        <f>IF('📋 MIỂNG TNC'!A1675="","",'📋 MIỂNG TNC'!H1675)</f>
        <v/>
      </c>
      <c r="E6859" t="e">
        <v>#VALUE!</v>
      </c>
      <c r="F6859">
        <f>IF('📋 MIỂNG TNC'!A1675="","",'📋 MIỂNG TNC'!J1675)</f>
        <v/>
      </c>
      <c r="G6859">
        <f>IF('📋 MIỂNG TNC'!A1675="","",'📋 MIỂNG TNC'!K1675)</f>
        <v/>
      </c>
      <c r="H6859">
        <f>IF('📋 MIỂNG TNC'!A1675="","",'📋 MIỂNG TNC'!L1675)</f>
        <v/>
      </c>
      <c r="I6859">
        <f>IF('📋 MIỂNG TNC'!A1675="","",'📋 MIỂNG TNC'!M1675)</f>
        <v/>
      </c>
      <c r="J6859">
        <f>IF('📋 MIỂNG TNC'!A1675="","",'📋 MIỂNG TNC'!D1675)</f>
        <v/>
      </c>
      <c r="L6859">
        <f>N(L6858)+IF(AND('🔎 TRA CỨU NHANH'!$C$2&lt;&gt;"",OR(ISNUMBER(SEARCH('🔎 TRA CỨU NHANH'!$C$2,$A6859)),ISNUMBER(SEARCH('🔎 TRA CỨU NHANH'!$C$2,$B6859)))),1,0)</f>
        <v/>
      </c>
      <c r="M6859">
        <f>IF(L6859&gt;N(L6858),L6859,"")</f>
        <v/>
      </c>
    </row>
    <row r="6860">
      <c r="A6860">
        <f>IF('📋 MIỂNG TNC'!A1676="","",'📋 MIỂNG TNC'!A1676)</f>
        <v/>
      </c>
      <c r="B6860">
        <f>IF('📋 MIỂNG TNC'!A1676="","",'📋 MIỂNG TNC'!P1676)</f>
        <v/>
      </c>
      <c r="C6860">
        <f>IF('📋 MIỂNG TNC'!A1676="","","Miểng")</f>
        <v/>
      </c>
      <c r="D6860">
        <f>IF('📋 MIỂNG TNC'!A1676="","",'📋 MIỂNG TNC'!H1676)</f>
        <v/>
      </c>
      <c r="E6860" t="e">
        <v>#VALUE!</v>
      </c>
      <c r="F6860">
        <f>IF('📋 MIỂNG TNC'!A1676="","",'📋 MIỂNG TNC'!J1676)</f>
        <v/>
      </c>
      <c r="G6860">
        <f>IF('📋 MIỂNG TNC'!A1676="","",'📋 MIỂNG TNC'!K1676)</f>
        <v/>
      </c>
      <c r="H6860">
        <f>IF('📋 MIỂNG TNC'!A1676="","",'📋 MIỂNG TNC'!L1676)</f>
        <v/>
      </c>
      <c r="I6860">
        <f>IF('📋 MIỂNG TNC'!A1676="","",'📋 MIỂNG TNC'!M1676)</f>
        <v/>
      </c>
      <c r="J6860">
        <f>IF('📋 MIỂNG TNC'!A1676="","",'📋 MIỂNG TNC'!D1676)</f>
        <v/>
      </c>
      <c r="L6860">
        <f>N(L6859)+IF(AND('🔎 TRA CỨU NHANH'!$C$2&lt;&gt;"",OR(ISNUMBER(SEARCH('🔎 TRA CỨU NHANH'!$C$2,$A6860)),ISNUMBER(SEARCH('🔎 TRA CỨU NHANH'!$C$2,$B6860)))),1,0)</f>
        <v/>
      </c>
      <c r="M6860">
        <f>IF(L6860&gt;N(L6859),L6860,"")</f>
        <v/>
      </c>
    </row>
    <row r="6861">
      <c r="A6861">
        <f>IF('📋 MIỂNG TNC'!A1677="","",'📋 MIỂNG TNC'!A1677)</f>
        <v/>
      </c>
      <c r="B6861">
        <f>IF('📋 MIỂNG TNC'!A1677="","",'📋 MIỂNG TNC'!P1677)</f>
        <v/>
      </c>
      <c r="C6861">
        <f>IF('📋 MIỂNG TNC'!A1677="","","Miểng")</f>
        <v/>
      </c>
      <c r="D6861">
        <f>IF('📋 MIỂNG TNC'!A1677="","",'📋 MIỂNG TNC'!H1677)</f>
        <v/>
      </c>
      <c r="E6861" t="e">
        <v>#VALUE!</v>
      </c>
      <c r="F6861">
        <f>IF('📋 MIỂNG TNC'!A1677="","",'📋 MIỂNG TNC'!J1677)</f>
        <v/>
      </c>
      <c r="G6861">
        <f>IF('📋 MIỂNG TNC'!A1677="","",'📋 MIỂNG TNC'!K1677)</f>
        <v/>
      </c>
      <c r="H6861">
        <f>IF('📋 MIỂNG TNC'!A1677="","",'📋 MIỂNG TNC'!L1677)</f>
        <v/>
      </c>
      <c r="I6861">
        <f>IF('📋 MIỂNG TNC'!A1677="","",'📋 MIỂNG TNC'!M1677)</f>
        <v/>
      </c>
      <c r="J6861">
        <f>IF('📋 MIỂNG TNC'!A1677="","",'📋 MIỂNG TNC'!D1677)</f>
        <v/>
      </c>
      <c r="L6861">
        <f>N(L6860)+IF(AND('🔎 TRA CỨU NHANH'!$C$2&lt;&gt;"",OR(ISNUMBER(SEARCH('🔎 TRA CỨU NHANH'!$C$2,$A6861)),ISNUMBER(SEARCH('🔎 TRA CỨU NHANH'!$C$2,$B6861)))),1,0)</f>
        <v/>
      </c>
      <c r="M6861">
        <f>IF(L6861&gt;N(L6860),L6861,"")</f>
        <v/>
      </c>
    </row>
    <row r="6862">
      <c r="A6862">
        <f>IF('📋 MIỂNG TNC'!A1678="","",'📋 MIỂNG TNC'!A1678)</f>
        <v/>
      </c>
      <c r="B6862">
        <f>IF('📋 MIỂNG TNC'!A1678="","",'📋 MIỂNG TNC'!P1678)</f>
        <v/>
      </c>
      <c r="C6862">
        <f>IF('📋 MIỂNG TNC'!A1678="","","Miểng")</f>
        <v/>
      </c>
      <c r="D6862">
        <f>IF('📋 MIỂNG TNC'!A1678="","",'📋 MIỂNG TNC'!H1678)</f>
        <v/>
      </c>
      <c r="E6862" t="e">
        <v>#VALUE!</v>
      </c>
      <c r="F6862" s="37">
        <f>IF('📋 MIỂNG TNC'!A1678="","",'📋 MIỂNG TNC'!J1678)</f>
        <v/>
      </c>
      <c r="G6862" s="37">
        <f>IF('📋 MIỂNG TNC'!A1678="","",'📋 MIỂNG TNC'!K1678)</f>
        <v/>
      </c>
      <c r="H6862" s="37">
        <f>IF('📋 MIỂNG TNC'!A1678="","",'📋 MIỂNG TNC'!L1678)</f>
        <v/>
      </c>
      <c r="I6862">
        <f>IF('📋 MIỂNG TNC'!A1678="","",'📋 MIỂNG TNC'!M1678)</f>
        <v/>
      </c>
      <c r="J6862">
        <f>IF('📋 MIỂNG TNC'!A1678="","",'📋 MIỂNG TNC'!D1678)</f>
        <v/>
      </c>
      <c r="L6862">
        <f>N(L6861)+IF(AND('🔎 TRA CỨU NHANH'!$C$2&lt;&gt;"",OR(ISNUMBER(SEARCH('🔎 TRA CỨU NHANH'!$C$2,$A6862)),ISNUMBER(SEARCH('🔎 TRA CỨU NHANH'!$C$2,$B6862)))),1,0)</f>
        <v/>
      </c>
      <c r="M6862">
        <f>IF(L6862&gt;N(L6861),L6862,"")</f>
        <v/>
      </c>
    </row>
    <row r="6863">
      <c r="A6863">
        <f>IF('📋 MIỂNG TNC'!A1679="","",'📋 MIỂNG TNC'!A1679)</f>
        <v/>
      </c>
      <c r="B6863">
        <f>IF('📋 MIỂNG TNC'!A1679="","",'📋 MIỂNG TNC'!P1679)</f>
        <v/>
      </c>
      <c r="C6863">
        <f>IF('📋 MIỂNG TNC'!A1679="","","Miểng")</f>
        <v/>
      </c>
      <c r="D6863">
        <f>IF('📋 MIỂNG TNC'!A1679="","",'📋 MIỂNG TNC'!H1679)</f>
        <v/>
      </c>
      <c r="E6863" t="e">
        <v>#VALUE!</v>
      </c>
      <c r="F6863">
        <f>IF('📋 MIỂNG TNC'!A1679="","",'📋 MIỂNG TNC'!J1679)</f>
        <v/>
      </c>
      <c r="G6863">
        <f>IF('📋 MIỂNG TNC'!A1679="","",'📋 MIỂNG TNC'!K1679)</f>
        <v/>
      </c>
      <c r="H6863">
        <f>IF('📋 MIỂNG TNC'!A1679="","",'📋 MIỂNG TNC'!L1679)</f>
        <v/>
      </c>
      <c r="I6863">
        <f>IF('📋 MIỂNG TNC'!A1679="","",'📋 MIỂNG TNC'!M1679)</f>
        <v/>
      </c>
      <c r="J6863">
        <f>IF('📋 MIỂNG TNC'!A1679="","",'📋 MIỂNG TNC'!D1679)</f>
        <v/>
      </c>
      <c r="L6863">
        <f>N(L6862)+IF(AND('🔎 TRA CỨU NHANH'!$C$2&lt;&gt;"",OR(ISNUMBER(SEARCH('🔎 TRA CỨU NHANH'!$C$2,$A6863)),ISNUMBER(SEARCH('🔎 TRA CỨU NHANH'!$C$2,$B6863)))),1,0)</f>
        <v/>
      </c>
      <c r="M6863">
        <f>IF(L6863&gt;N(L6862),L6863,"")</f>
        <v/>
      </c>
    </row>
    <row r="6864">
      <c r="A6864">
        <f>IF('📋 MIỂNG TNC'!A1680="","",'📋 MIỂNG TNC'!A1680)</f>
        <v/>
      </c>
      <c r="B6864">
        <f>IF('📋 MIỂNG TNC'!A1680="","",'📋 MIỂNG TNC'!P1680)</f>
        <v/>
      </c>
      <c r="C6864">
        <f>IF('📋 MIỂNG TNC'!A1680="","","Miểng")</f>
        <v/>
      </c>
      <c r="D6864">
        <f>IF('📋 MIỂNG TNC'!A1680="","",'📋 MIỂNG TNC'!H1680)</f>
        <v/>
      </c>
      <c r="E6864" t="e">
        <v>#VALUE!</v>
      </c>
      <c r="F6864">
        <f>IF('📋 MIỂNG TNC'!A1680="","",'📋 MIỂNG TNC'!J1680)</f>
        <v/>
      </c>
      <c r="G6864">
        <f>IF('📋 MIỂNG TNC'!A1680="","",'📋 MIỂNG TNC'!K1680)</f>
        <v/>
      </c>
      <c r="H6864">
        <f>IF('📋 MIỂNG TNC'!A1680="","",'📋 MIỂNG TNC'!L1680)</f>
        <v/>
      </c>
      <c r="I6864">
        <f>IF('📋 MIỂNG TNC'!A1680="","",'📋 MIỂNG TNC'!M1680)</f>
        <v/>
      </c>
      <c r="J6864">
        <f>IF('📋 MIỂNG TNC'!A1680="","",'📋 MIỂNG TNC'!D1680)</f>
        <v/>
      </c>
      <c r="L6864">
        <f>N(L6863)+IF(AND('🔎 TRA CỨU NHANH'!$C$2&lt;&gt;"",OR(ISNUMBER(SEARCH('🔎 TRA CỨU NHANH'!$C$2,$A6864)),ISNUMBER(SEARCH('🔎 TRA CỨU NHANH'!$C$2,$B6864)))),1,0)</f>
        <v/>
      </c>
      <c r="M6864">
        <f>IF(L6864&gt;N(L6863),L6864,"")</f>
        <v/>
      </c>
    </row>
    <row r="6865">
      <c r="A6865">
        <f>IF('📋 MIỂNG TNC'!A1681="","",'📋 MIỂNG TNC'!A1681)</f>
        <v/>
      </c>
      <c r="B6865">
        <f>IF('📋 MIỂNG TNC'!A1681="","",'📋 MIỂNG TNC'!P1681)</f>
        <v/>
      </c>
      <c r="C6865">
        <f>IF('📋 MIỂNG TNC'!A1681="","","Miểng")</f>
        <v/>
      </c>
      <c r="D6865">
        <f>IF('📋 MIỂNG TNC'!A1681="","",'📋 MIỂNG TNC'!H1681)</f>
        <v/>
      </c>
      <c r="E6865" t="e">
        <v>#VALUE!</v>
      </c>
      <c r="F6865">
        <f>IF('📋 MIỂNG TNC'!A1681="","",'📋 MIỂNG TNC'!J1681)</f>
        <v/>
      </c>
      <c r="G6865">
        <f>IF('📋 MIỂNG TNC'!A1681="","",'📋 MIỂNG TNC'!K1681)</f>
        <v/>
      </c>
      <c r="H6865">
        <f>IF('📋 MIỂNG TNC'!A1681="","",'📋 MIỂNG TNC'!L1681)</f>
        <v/>
      </c>
      <c r="I6865">
        <f>IF('📋 MIỂNG TNC'!A1681="","",'📋 MIỂNG TNC'!M1681)</f>
        <v/>
      </c>
      <c r="J6865">
        <f>IF('📋 MIỂNG TNC'!A1681="","",'📋 MIỂNG TNC'!D1681)</f>
        <v/>
      </c>
      <c r="L6865">
        <f>N(L6864)+IF(AND('🔎 TRA CỨU NHANH'!$C$2&lt;&gt;"",OR(ISNUMBER(SEARCH('🔎 TRA CỨU NHANH'!$C$2,$A6865)),ISNUMBER(SEARCH('🔎 TRA CỨU NHANH'!$C$2,$B6865)))),1,0)</f>
        <v/>
      </c>
      <c r="M6865">
        <f>IF(L6865&gt;N(L6864),L6865,"")</f>
        <v/>
      </c>
    </row>
    <row r="6866">
      <c r="A6866">
        <f>IF('📋 MIỂNG TNC'!A1682="","",'📋 MIỂNG TNC'!A1682)</f>
        <v/>
      </c>
      <c r="B6866">
        <f>IF('📋 MIỂNG TNC'!A1682="","",'📋 MIỂNG TNC'!P1682)</f>
        <v/>
      </c>
      <c r="C6866">
        <f>IF('📋 MIỂNG TNC'!A1682="","","Miểng")</f>
        <v/>
      </c>
      <c r="D6866">
        <f>IF('📋 MIỂNG TNC'!A1682="","",'📋 MIỂNG TNC'!H1682)</f>
        <v/>
      </c>
      <c r="E6866" t="e">
        <v>#VALUE!</v>
      </c>
      <c r="F6866">
        <f>IF('📋 MIỂNG TNC'!A1682="","",'📋 MIỂNG TNC'!J1682)</f>
        <v/>
      </c>
      <c r="G6866">
        <f>IF('📋 MIỂNG TNC'!A1682="","",'📋 MIỂNG TNC'!K1682)</f>
        <v/>
      </c>
      <c r="H6866">
        <f>IF('📋 MIỂNG TNC'!A1682="","",'📋 MIỂNG TNC'!L1682)</f>
        <v/>
      </c>
      <c r="I6866">
        <f>IF('📋 MIỂNG TNC'!A1682="","",'📋 MIỂNG TNC'!M1682)</f>
        <v/>
      </c>
      <c r="J6866">
        <f>IF('📋 MIỂNG TNC'!A1682="","",'📋 MIỂNG TNC'!D1682)</f>
        <v/>
      </c>
      <c r="L6866">
        <f>N(L6865)+IF(AND('🔎 TRA CỨU NHANH'!$C$2&lt;&gt;"",OR(ISNUMBER(SEARCH('🔎 TRA CỨU NHANH'!$C$2,$A6866)),ISNUMBER(SEARCH('🔎 TRA CỨU NHANH'!$C$2,$B6866)))),1,0)</f>
        <v/>
      </c>
      <c r="M6866">
        <f>IF(L6866&gt;N(L6865),L6866,"")</f>
        <v/>
      </c>
    </row>
    <row r="6867">
      <c r="A6867">
        <f>IF('📋 MIỂNG TNC'!A1683="","",'📋 MIỂNG TNC'!A1683)</f>
        <v/>
      </c>
      <c r="B6867">
        <f>IF('📋 MIỂNG TNC'!A1683="","",'📋 MIỂNG TNC'!P1683)</f>
        <v/>
      </c>
      <c r="C6867">
        <f>IF('📋 MIỂNG TNC'!A1683="","","Miểng")</f>
        <v/>
      </c>
      <c r="D6867">
        <f>IF('📋 MIỂNG TNC'!A1683="","",'📋 MIỂNG TNC'!H1683)</f>
        <v/>
      </c>
      <c r="E6867" t="e">
        <v>#VALUE!</v>
      </c>
      <c r="F6867">
        <f>IF('📋 MIỂNG TNC'!A1683="","",'📋 MIỂNG TNC'!J1683)</f>
        <v/>
      </c>
      <c r="G6867">
        <f>IF('📋 MIỂNG TNC'!A1683="","",'📋 MIỂNG TNC'!K1683)</f>
        <v/>
      </c>
      <c r="H6867">
        <f>IF('📋 MIỂNG TNC'!A1683="","",'📋 MIỂNG TNC'!L1683)</f>
        <v/>
      </c>
      <c r="I6867">
        <f>IF('📋 MIỂNG TNC'!A1683="","",'📋 MIỂNG TNC'!M1683)</f>
        <v/>
      </c>
      <c r="J6867">
        <f>IF('📋 MIỂNG TNC'!A1683="","",'📋 MIỂNG TNC'!D1683)</f>
        <v/>
      </c>
      <c r="L6867">
        <f>N(L6866)+IF(AND('🔎 TRA CỨU NHANH'!$C$2&lt;&gt;"",OR(ISNUMBER(SEARCH('🔎 TRA CỨU NHANH'!$C$2,$A6867)),ISNUMBER(SEARCH('🔎 TRA CỨU NHANH'!$C$2,$B6867)))),1,0)</f>
        <v/>
      </c>
      <c r="M6867">
        <f>IF(L6867&gt;N(L6866),L6867,"")</f>
        <v/>
      </c>
    </row>
    <row r="6868">
      <c r="A6868">
        <f>IF('📋 MIỂNG TNC'!A1684="","",'📋 MIỂNG TNC'!A1684)</f>
        <v/>
      </c>
      <c r="B6868">
        <f>IF('📋 MIỂNG TNC'!A1684="","",'📋 MIỂNG TNC'!P1684)</f>
        <v/>
      </c>
      <c r="C6868">
        <f>IF('📋 MIỂNG TNC'!A1684="","","Miểng")</f>
        <v/>
      </c>
      <c r="D6868">
        <f>IF('📋 MIỂNG TNC'!A1684="","",'📋 MIỂNG TNC'!H1684)</f>
        <v/>
      </c>
      <c r="E6868" t="e">
        <v>#VALUE!</v>
      </c>
      <c r="F6868">
        <f>IF('📋 MIỂNG TNC'!A1684="","",'📋 MIỂNG TNC'!J1684)</f>
        <v/>
      </c>
      <c r="G6868">
        <f>IF('📋 MIỂNG TNC'!A1684="","",'📋 MIỂNG TNC'!K1684)</f>
        <v/>
      </c>
      <c r="H6868">
        <f>IF('📋 MIỂNG TNC'!A1684="","",'📋 MIỂNG TNC'!L1684)</f>
        <v/>
      </c>
      <c r="I6868">
        <f>IF('📋 MIỂNG TNC'!A1684="","",'📋 MIỂNG TNC'!M1684)</f>
        <v/>
      </c>
      <c r="J6868">
        <f>IF('📋 MIỂNG TNC'!A1684="","",'📋 MIỂNG TNC'!D1684)</f>
        <v/>
      </c>
      <c r="L6868">
        <f>N(L6867)+IF(AND('🔎 TRA CỨU NHANH'!$C$2&lt;&gt;"",OR(ISNUMBER(SEARCH('🔎 TRA CỨU NHANH'!$C$2,$A6868)),ISNUMBER(SEARCH('🔎 TRA CỨU NHANH'!$C$2,$B6868)))),1,0)</f>
        <v/>
      </c>
      <c r="M6868">
        <f>IF(L6868&gt;N(L6867),L6868,"")</f>
        <v/>
      </c>
    </row>
    <row r="6869">
      <c r="A6869">
        <f>IF('📋 MIỂNG TNC'!A1685="","",'📋 MIỂNG TNC'!A1685)</f>
        <v/>
      </c>
      <c r="B6869">
        <f>IF('📋 MIỂNG TNC'!A1685="","",'📋 MIỂNG TNC'!P1685)</f>
        <v/>
      </c>
      <c r="C6869">
        <f>IF('📋 MIỂNG TNC'!A1685="","","Miểng")</f>
        <v/>
      </c>
      <c r="D6869">
        <f>IF('📋 MIỂNG TNC'!A1685="","",'📋 MIỂNG TNC'!H1685)</f>
        <v/>
      </c>
      <c r="E6869" t="e">
        <v>#VALUE!</v>
      </c>
      <c r="F6869">
        <f>IF('📋 MIỂNG TNC'!A1685="","",'📋 MIỂNG TNC'!J1685)</f>
        <v/>
      </c>
      <c r="G6869">
        <f>IF('📋 MIỂNG TNC'!A1685="","",'📋 MIỂNG TNC'!K1685)</f>
        <v/>
      </c>
      <c r="H6869">
        <f>IF('📋 MIỂNG TNC'!A1685="","",'📋 MIỂNG TNC'!L1685)</f>
        <v/>
      </c>
      <c r="I6869">
        <f>IF('📋 MIỂNG TNC'!A1685="","",'📋 MIỂNG TNC'!M1685)</f>
        <v/>
      </c>
      <c r="J6869">
        <f>IF('📋 MIỂNG TNC'!A1685="","",'📋 MIỂNG TNC'!D1685)</f>
        <v/>
      </c>
      <c r="L6869">
        <f>N(L6868)+IF(AND('🔎 TRA CỨU NHANH'!$C$2&lt;&gt;"",OR(ISNUMBER(SEARCH('🔎 TRA CỨU NHANH'!$C$2,$A6869)),ISNUMBER(SEARCH('🔎 TRA CỨU NHANH'!$C$2,$B6869)))),1,0)</f>
        <v/>
      </c>
      <c r="M6869">
        <f>IF(L6869&gt;N(L6868),L6869,"")</f>
        <v/>
      </c>
    </row>
    <row r="6870">
      <c r="A6870">
        <f>IF('📋 MIỂNG TNC'!A1686="","",'📋 MIỂNG TNC'!A1686)</f>
        <v/>
      </c>
      <c r="B6870">
        <f>IF('📋 MIỂNG TNC'!A1686="","",'📋 MIỂNG TNC'!P1686)</f>
        <v/>
      </c>
      <c r="C6870">
        <f>IF('📋 MIỂNG TNC'!A1686="","","Miểng")</f>
        <v/>
      </c>
      <c r="D6870">
        <f>IF('📋 MIỂNG TNC'!A1686="","",'📋 MIỂNG TNC'!H1686)</f>
        <v/>
      </c>
      <c r="E6870" t="e">
        <v>#VALUE!</v>
      </c>
      <c r="F6870">
        <f>IF('📋 MIỂNG TNC'!A1686="","",'📋 MIỂNG TNC'!J1686)</f>
        <v/>
      </c>
      <c r="G6870">
        <f>IF('📋 MIỂNG TNC'!A1686="","",'📋 MIỂNG TNC'!K1686)</f>
        <v/>
      </c>
      <c r="H6870">
        <f>IF('📋 MIỂNG TNC'!A1686="","",'📋 MIỂNG TNC'!L1686)</f>
        <v/>
      </c>
      <c r="I6870">
        <f>IF('📋 MIỂNG TNC'!A1686="","",'📋 MIỂNG TNC'!M1686)</f>
        <v/>
      </c>
      <c r="J6870">
        <f>IF('📋 MIỂNG TNC'!A1686="","",'📋 MIỂNG TNC'!D1686)</f>
        <v/>
      </c>
      <c r="L6870">
        <f>N(L6869)+IF(AND('🔎 TRA CỨU NHANH'!$C$2&lt;&gt;"",OR(ISNUMBER(SEARCH('🔎 TRA CỨU NHANH'!$C$2,$A6870)),ISNUMBER(SEARCH('🔎 TRA CỨU NHANH'!$C$2,$B6870)))),1,0)</f>
        <v/>
      </c>
      <c r="M6870">
        <f>IF(L6870&gt;N(L6869),L6870,"")</f>
        <v/>
      </c>
    </row>
    <row r="6871">
      <c r="A6871">
        <f>IF('📋 MIỂNG TNC'!A1687="","",'📋 MIỂNG TNC'!A1687)</f>
        <v/>
      </c>
      <c r="B6871">
        <f>IF('📋 MIỂNG TNC'!A1687="","",'📋 MIỂNG TNC'!P1687)</f>
        <v/>
      </c>
      <c r="C6871">
        <f>IF('📋 MIỂNG TNC'!A1687="","","Miểng")</f>
        <v/>
      </c>
      <c r="D6871">
        <f>IF('📋 MIỂNG TNC'!A1687="","",'📋 MIỂNG TNC'!H1687)</f>
        <v/>
      </c>
      <c r="E6871" t="e">
        <v>#VALUE!</v>
      </c>
      <c r="F6871" s="37">
        <f>IF('📋 MIỂNG TNC'!A1687="","",'📋 MIỂNG TNC'!J1687)</f>
        <v/>
      </c>
      <c r="G6871" s="37">
        <f>IF('📋 MIỂNG TNC'!A1687="","",'📋 MIỂNG TNC'!K1687)</f>
        <v/>
      </c>
      <c r="H6871" s="37">
        <f>IF('📋 MIỂNG TNC'!A1687="","",'📋 MIỂNG TNC'!L1687)</f>
        <v/>
      </c>
      <c r="I6871">
        <f>IF('📋 MIỂNG TNC'!A1687="","",'📋 MIỂNG TNC'!M1687)</f>
        <v/>
      </c>
      <c r="J6871">
        <f>IF('📋 MIỂNG TNC'!A1687="","",'📋 MIỂNG TNC'!D1687)</f>
        <v/>
      </c>
      <c r="L6871">
        <f>N(L6870)+IF(AND('🔎 TRA CỨU NHANH'!$C$2&lt;&gt;"",OR(ISNUMBER(SEARCH('🔎 TRA CỨU NHANH'!$C$2,$A6871)),ISNUMBER(SEARCH('🔎 TRA CỨU NHANH'!$C$2,$B6871)))),1,0)</f>
        <v/>
      </c>
      <c r="M6871">
        <f>IF(L6871&gt;N(L6870),L6871,"")</f>
        <v/>
      </c>
    </row>
    <row r="6872">
      <c r="A6872">
        <f>IF('📋 MIỂNG TNC'!A1688="","",'📋 MIỂNG TNC'!A1688)</f>
        <v/>
      </c>
      <c r="B6872">
        <f>IF('📋 MIỂNG TNC'!A1688="","",'📋 MIỂNG TNC'!P1688)</f>
        <v/>
      </c>
      <c r="C6872">
        <f>IF('📋 MIỂNG TNC'!A1688="","","Miểng")</f>
        <v/>
      </c>
      <c r="D6872">
        <f>IF('📋 MIỂNG TNC'!A1688="","",'📋 MIỂNG TNC'!H1688)</f>
        <v/>
      </c>
      <c r="E6872" t="e">
        <v>#VALUE!</v>
      </c>
      <c r="F6872">
        <f>IF('📋 MIỂNG TNC'!A1688="","",'📋 MIỂNG TNC'!J1688)</f>
        <v/>
      </c>
      <c r="G6872">
        <f>IF('📋 MIỂNG TNC'!A1688="","",'📋 MIỂNG TNC'!K1688)</f>
        <v/>
      </c>
      <c r="H6872">
        <f>IF('📋 MIỂNG TNC'!A1688="","",'📋 MIỂNG TNC'!L1688)</f>
        <v/>
      </c>
      <c r="I6872">
        <f>IF('📋 MIỂNG TNC'!A1688="","",'📋 MIỂNG TNC'!M1688)</f>
        <v/>
      </c>
      <c r="J6872">
        <f>IF('📋 MIỂNG TNC'!A1688="","",'📋 MIỂNG TNC'!D1688)</f>
        <v/>
      </c>
      <c r="L6872">
        <f>N(L6871)+IF(AND('🔎 TRA CỨU NHANH'!$C$2&lt;&gt;"",OR(ISNUMBER(SEARCH('🔎 TRA CỨU NHANH'!$C$2,$A6872)),ISNUMBER(SEARCH('🔎 TRA CỨU NHANH'!$C$2,$B6872)))),1,0)</f>
        <v/>
      </c>
      <c r="M6872">
        <f>IF(L6872&gt;N(L6871),L6872,"")</f>
        <v/>
      </c>
    </row>
    <row r="6873">
      <c r="A6873">
        <f>IF('📋 MIỂNG TNC'!A1689="","",'📋 MIỂNG TNC'!A1689)</f>
        <v/>
      </c>
      <c r="B6873">
        <f>IF('📋 MIỂNG TNC'!A1689="","",'📋 MIỂNG TNC'!P1689)</f>
        <v/>
      </c>
      <c r="C6873">
        <f>IF('📋 MIỂNG TNC'!A1689="","","Miểng")</f>
        <v/>
      </c>
      <c r="D6873">
        <f>IF('📋 MIỂNG TNC'!A1689="","",'📋 MIỂNG TNC'!H1689)</f>
        <v/>
      </c>
      <c r="E6873" t="e">
        <v>#VALUE!</v>
      </c>
      <c r="F6873">
        <f>IF('📋 MIỂNG TNC'!A1689="","",'📋 MIỂNG TNC'!J1689)</f>
        <v/>
      </c>
      <c r="G6873">
        <f>IF('📋 MIỂNG TNC'!A1689="","",'📋 MIỂNG TNC'!K1689)</f>
        <v/>
      </c>
      <c r="H6873">
        <f>IF('📋 MIỂNG TNC'!A1689="","",'📋 MIỂNG TNC'!L1689)</f>
        <v/>
      </c>
      <c r="I6873">
        <f>IF('📋 MIỂNG TNC'!A1689="","",'📋 MIỂNG TNC'!M1689)</f>
        <v/>
      </c>
      <c r="J6873">
        <f>IF('📋 MIỂNG TNC'!A1689="","",'📋 MIỂNG TNC'!D1689)</f>
        <v/>
      </c>
      <c r="L6873">
        <f>N(L6872)+IF(AND('🔎 TRA CỨU NHANH'!$C$2&lt;&gt;"",OR(ISNUMBER(SEARCH('🔎 TRA CỨU NHANH'!$C$2,$A6873)),ISNUMBER(SEARCH('🔎 TRA CỨU NHANH'!$C$2,$B6873)))),1,0)</f>
        <v/>
      </c>
      <c r="M6873">
        <f>IF(L6873&gt;N(L6872),L6873,"")</f>
        <v/>
      </c>
    </row>
    <row r="6874">
      <c r="A6874">
        <f>IF('📋 MIỂNG TNC'!A1690="","",'📋 MIỂNG TNC'!A1690)</f>
        <v/>
      </c>
      <c r="B6874">
        <f>IF('📋 MIỂNG TNC'!A1690="","",'📋 MIỂNG TNC'!P1690)</f>
        <v/>
      </c>
      <c r="C6874">
        <f>IF('📋 MIỂNG TNC'!A1690="","","Miểng")</f>
        <v/>
      </c>
      <c r="D6874">
        <f>IF('📋 MIỂNG TNC'!A1690="","",'📋 MIỂNG TNC'!H1690)</f>
        <v/>
      </c>
      <c r="E6874" t="e">
        <v>#VALUE!</v>
      </c>
      <c r="F6874">
        <f>IF('📋 MIỂNG TNC'!A1690="","",'📋 MIỂNG TNC'!J1690)</f>
        <v/>
      </c>
      <c r="G6874">
        <f>IF('📋 MIỂNG TNC'!A1690="","",'📋 MIỂNG TNC'!K1690)</f>
        <v/>
      </c>
      <c r="H6874">
        <f>IF('📋 MIỂNG TNC'!A1690="","",'📋 MIỂNG TNC'!L1690)</f>
        <v/>
      </c>
      <c r="I6874">
        <f>IF('📋 MIỂNG TNC'!A1690="","",'📋 MIỂNG TNC'!M1690)</f>
        <v/>
      </c>
      <c r="J6874">
        <f>IF('📋 MIỂNG TNC'!A1690="","",'📋 MIỂNG TNC'!D1690)</f>
        <v/>
      </c>
      <c r="L6874">
        <f>N(L6873)+IF(AND('🔎 TRA CỨU NHANH'!$C$2&lt;&gt;"",OR(ISNUMBER(SEARCH('🔎 TRA CỨU NHANH'!$C$2,$A6874)),ISNUMBER(SEARCH('🔎 TRA CỨU NHANH'!$C$2,$B6874)))),1,0)</f>
        <v/>
      </c>
      <c r="M6874">
        <f>IF(L6874&gt;N(L6873),L6874,"")</f>
        <v/>
      </c>
    </row>
    <row r="6875">
      <c r="A6875">
        <f>IF('📋 MIỂNG TNC'!A1691="","",'📋 MIỂNG TNC'!A1691)</f>
        <v/>
      </c>
      <c r="B6875">
        <f>IF('📋 MIỂNG TNC'!A1691="","",'📋 MIỂNG TNC'!P1691)</f>
        <v/>
      </c>
      <c r="C6875">
        <f>IF('📋 MIỂNG TNC'!A1691="","","Miểng")</f>
        <v/>
      </c>
      <c r="D6875">
        <f>IF('📋 MIỂNG TNC'!A1691="","",'📋 MIỂNG TNC'!H1691)</f>
        <v/>
      </c>
      <c r="E6875" t="e">
        <v>#VALUE!</v>
      </c>
      <c r="F6875">
        <f>IF('📋 MIỂNG TNC'!A1691="","",'📋 MIỂNG TNC'!J1691)</f>
        <v/>
      </c>
      <c r="G6875">
        <f>IF('📋 MIỂNG TNC'!A1691="","",'📋 MIỂNG TNC'!K1691)</f>
        <v/>
      </c>
      <c r="H6875">
        <f>IF('📋 MIỂNG TNC'!A1691="","",'📋 MIỂNG TNC'!L1691)</f>
        <v/>
      </c>
      <c r="I6875">
        <f>IF('📋 MIỂNG TNC'!A1691="","",'📋 MIỂNG TNC'!M1691)</f>
        <v/>
      </c>
      <c r="J6875">
        <f>IF('📋 MIỂNG TNC'!A1691="","",'📋 MIỂNG TNC'!D1691)</f>
        <v/>
      </c>
      <c r="L6875">
        <f>N(L6874)+IF(AND('🔎 TRA CỨU NHANH'!$C$2&lt;&gt;"",OR(ISNUMBER(SEARCH('🔎 TRA CỨU NHANH'!$C$2,$A6875)),ISNUMBER(SEARCH('🔎 TRA CỨU NHANH'!$C$2,$B6875)))),1,0)</f>
        <v/>
      </c>
      <c r="M6875">
        <f>IF(L6875&gt;N(L6874),L6875,"")</f>
        <v/>
      </c>
    </row>
    <row r="6876">
      <c r="A6876">
        <f>IF('📋 MIỂNG TNC'!A1692="","",'📋 MIỂNG TNC'!A1692)</f>
        <v/>
      </c>
      <c r="B6876">
        <f>IF('📋 MIỂNG TNC'!A1692="","",'📋 MIỂNG TNC'!P1692)</f>
        <v/>
      </c>
      <c r="C6876">
        <f>IF('📋 MIỂNG TNC'!A1692="","","Miểng")</f>
        <v/>
      </c>
      <c r="D6876">
        <f>IF('📋 MIỂNG TNC'!A1692="","",'📋 MIỂNG TNC'!H1692)</f>
        <v/>
      </c>
      <c r="E6876" t="e">
        <v>#VALUE!</v>
      </c>
      <c r="F6876">
        <f>IF('📋 MIỂNG TNC'!A1692="","",'📋 MIỂNG TNC'!J1692)</f>
        <v/>
      </c>
      <c r="G6876">
        <f>IF('📋 MIỂNG TNC'!A1692="","",'📋 MIỂNG TNC'!K1692)</f>
        <v/>
      </c>
      <c r="H6876">
        <f>IF('📋 MIỂNG TNC'!A1692="","",'📋 MIỂNG TNC'!L1692)</f>
        <v/>
      </c>
      <c r="I6876">
        <f>IF('📋 MIỂNG TNC'!A1692="","",'📋 MIỂNG TNC'!M1692)</f>
        <v/>
      </c>
      <c r="J6876">
        <f>IF('📋 MIỂNG TNC'!A1692="","",'📋 MIỂNG TNC'!D1692)</f>
        <v/>
      </c>
      <c r="L6876">
        <f>N(L6875)+IF(AND('🔎 TRA CỨU NHANH'!$C$2&lt;&gt;"",OR(ISNUMBER(SEARCH('🔎 TRA CỨU NHANH'!$C$2,$A6876)),ISNUMBER(SEARCH('🔎 TRA CỨU NHANH'!$C$2,$B6876)))),1,0)</f>
        <v/>
      </c>
      <c r="M6876">
        <f>IF(L6876&gt;N(L6875),L6876,"")</f>
        <v/>
      </c>
    </row>
    <row r="6877">
      <c r="A6877">
        <f>IF('📋 MIỂNG TNC'!A1693="","",'📋 MIỂNG TNC'!A1693)</f>
        <v/>
      </c>
      <c r="B6877">
        <f>IF('📋 MIỂNG TNC'!A1693="","",'📋 MIỂNG TNC'!P1693)</f>
        <v/>
      </c>
      <c r="C6877">
        <f>IF('📋 MIỂNG TNC'!A1693="","","Miểng")</f>
        <v/>
      </c>
      <c r="D6877">
        <f>IF('📋 MIỂNG TNC'!A1693="","",'📋 MIỂNG TNC'!H1693)</f>
        <v/>
      </c>
      <c r="E6877" t="e">
        <v>#VALUE!</v>
      </c>
      <c r="F6877" s="37">
        <f>IF('📋 MIỂNG TNC'!A1693="","",'📋 MIỂNG TNC'!J1693)</f>
        <v/>
      </c>
      <c r="G6877" s="37">
        <f>IF('📋 MIỂNG TNC'!A1693="","",'📋 MIỂNG TNC'!K1693)</f>
        <v/>
      </c>
      <c r="H6877" s="37">
        <f>IF('📋 MIỂNG TNC'!A1693="","",'📋 MIỂNG TNC'!L1693)</f>
        <v/>
      </c>
      <c r="I6877">
        <f>IF('📋 MIỂNG TNC'!A1693="","",'📋 MIỂNG TNC'!M1693)</f>
        <v/>
      </c>
      <c r="J6877">
        <f>IF('📋 MIỂNG TNC'!A1693="","",'📋 MIỂNG TNC'!D1693)</f>
        <v/>
      </c>
      <c r="L6877">
        <f>N(L6876)+IF(AND('🔎 TRA CỨU NHANH'!$C$2&lt;&gt;"",OR(ISNUMBER(SEARCH('🔎 TRA CỨU NHANH'!$C$2,$A6877)),ISNUMBER(SEARCH('🔎 TRA CỨU NHANH'!$C$2,$B6877)))),1,0)</f>
        <v/>
      </c>
      <c r="M6877">
        <f>IF(L6877&gt;N(L6876),L6877,"")</f>
        <v/>
      </c>
    </row>
    <row r="6878">
      <c r="A6878">
        <f>IF('📋 MIỂNG TNC'!A1694="","",'📋 MIỂNG TNC'!A1694)</f>
        <v/>
      </c>
      <c r="B6878">
        <f>IF('📋 MIỂNG TNC'!A1694="","",'📋 MIỂNG TNC'!P1694)</f>
        <v/>
      </c>
      <c r="C6878">
        <f>IF('📋 MIỂNG TNC'!A1694="","","Miểng")</f>
        <v/>
      </c>
      <c r="D6878">
        <f>IF('📋 MIỂNG TNC'!A1694="","",'📋 MIỂNG TNC'!H1694)</f>
        <v/>
      </c>
      <c r="E6878" t="e">
        <v>#VALUE!</v>
      </c>
      <c r="F6878">
        <f>IF('📋 MIỂNG TNC'!A1694="","",'📋 MIỂNG TNC'!J1694)</f>
        <v/>
      </c>
      <c r="G6878">
        <f>IF('📋 MIỂNG TNC'!A1694="","",'📋 MIỂNG TNC'!K1694)</f>
        <v/>
      </c>
      <c r="H6878">
        <f>IF('📋 MIỂNG TNC'!A1694="","",'📋 MIỂNG TNC'!L1694)</f>
        <v/>
      </c>
      <c r="I6878">
        <f>IF('📋 MIỂNG TNC'!A1694="","",'📋 MIỂNG TNC'!M1694)</f>
        <v/>
      </c>
      <c r="J6878">
        <f>IF('📋 MIỂNG TNC'!A1694="","",'📋 MIỂNG TNC'!D1694)</f>
        <v/>
      </c>
      <c r="L6878">
        <f>N(L6877)+IF(AND('🔎 TRA CỨU NHANH'!$C$2&lt;&gt;"",OR(ISNUMBER(SEARCH('🔎 TRA CỨU NHANH'!$C$2,$A6878)),ISNUMBER(SEARCH('🔎 TRA CỨU NHANH'!$C$2,$B6878)))),1,0)</f>
        <v/>
      </c>
      <c r="M6878">
        <f>IF(L6878&gt;N(L6877),L6878,"")</f>
        <v/>
      </c>
    </row>
    <row r="6879">
      <c r="A6879">
        <f>IF('📋 MIỂNG TNC'!A1695="","",'📋 MIỂNG TNC'!A1695)</f>
        <v/>
      </c>
      <c r="B6879">
        <f>IF('📋 MIỂNG TNC'!A1695="","",'📋 MIỂNG TNC'!P1695)</f>
        <v/>
      </c>
      <c r="C6879">
        <f>IF('📋 MIỂNG TNC'!A1695="","","Miểng")</f>
        <v/>
      </c>
      <c r="D6879">
        <f>IF('📋 MIỂNG TNC'!A1695="","",'📋 MIỂNG TNC'!H1695)</f>
        <v/>
      </c>
      <c r="E6879" t="e">
        <v>#VALUE!</v>
      </c>
      <c r="F6879">
        <f>IF('📋 MIỂNG TNC'!A1695="","",'📋 MIỂNG TNC'!J1695)</f>
        <v/>
      </c>
      <c r="G6879">
        <f>IF('📋 MIỂNG TNC'!A1695="","",'📋 MIỂNG TNC'!K1695)</f>
        <v/>
      </c>
      <c r="H6879">
        <f>IF('📋 MIỂNG TNC'!A1695="","",'📋 MIỂNG TNC'!L1695)</f>
        <v/>
      </c>
      <c r="I6879">
        <f>IF('📋 MIỂNG TNC'!A1695="","",'📋 MIỂNG TNC'!M1695)</f>
        <v/>
      </c>
      <c r="J6879">
        <f>IF('📋 MIỂNG TNC'!A1695="","",'📋 MIỂNG TNC'!D1695)</f>
        <v/>
      </c>
      <c r="L6879">
        <f>N(L6878)+IF(AND('🔎 TRA CỨU NHANH'!$C$2&lt;&gt;"",OR(ISNUMBER(SEARCH('🔎 TRA CỨU NHANH'!$C$2,$A6879)),ISNUMBER(SEARCH('🔎 TRA CỨU NHANH'!$C$2,$B6879)))),1,0)</f>
        <v/>
      </c>
      <c r="M6879">
        <f>IF(L6879&gt;N(L6878),L6879,"")</f>
        <v/>
      </c>
    </row>
    <row r="6880">
      <c r="A6880">
        <f>IF('📋 MIỂNG TNC'!A1696="","",'📋 MIỂNG TNC'!A1696)</f>
        <v/>
      </c>
      <c r="B6880">
        <f>IF('📋 MIỂNG TNC'!A1696="","",'📋 MIỂNG TNC'!P1696)</f>
        <v/>
      </c>
      <c r="C6880">
        <f>IF('📋 MIỂNG TNC'!A1696="","","Miểng")</f>
        <v/>
      </c>
      <c r="D6880">
        <f>IF('📋 MIỂNG TNC'!A1696="","",'📋 MIỂNG TNC'!H1696)</f>
        <v/>
      </c>
      <c r="E6880" t="e">
        <v>#VALUE!</v>
      </c>
      <c r="F6880">
        <f>IF('📋 MIỂNG TNC'!A1696="","",'📋 MIỂNG TNC'!J1696)</f>
        <v/>
      </c>
      <c r="G6880">
        <f>IF('📋 MIỂNG TNC'!A1696="","",'📋 MIỂNG TNC'!K1696)</f>
        <v/>
      </c>
      <c r="H6880">
        <f>IF('📋 MIỂNG TNC'!A1696="","",'📋 MIỂNG TNC'!L1696)</f>
        <v/>
      </c>
      <c r="I6880">
        <f>IF('📋 MIỂNG TNC'!A1696="","",'📋 MIỂNG TNC'!M1696)</f>
        <v/>
      </c>
      <c r="J6880">
        <f>IF('📋 MIỂNG TNC'!A1696="","",'📋 MIỂNG TNC'!D1696)</f>
        <v/>
      </c>
      <c r="L6880">
        <f>N(L6879)+IF(AND('🔎 TRA CỨU NHANH'!$C$2&lt;&gt;"",OR(ISNUMBER(SEARCH('🔎 TRA CỨU NHANH'!$C$2,$A6880)),ISNUMBER(SEARCH('🔎 TRA CỨU NHANH'!$C$2,$B6880)))),1,0)</f>
        <v/>
      </c>
      <c r="M6880">
        <f>IF(L6880&gt;N(L6879),L6880,"")</f>
        <v/>
      </c>
    </row>
    <row r="6881">
      <c r="A6881">
        <f>IF('📋 MIỂNG TNC'!A1697="","",'📋 MIỂNG TNC'!A1697)</f>
        <v/>
      </c>
      <c r="B6881">
        <f>IF('📋 MIỂNG TNC'!A1697="","",'📋 MIỂNG TNC'!P1697)</f>
        <v/>
      </c>
      <c r="C6881">
        <f>IF('📋 MIỂNG TNC'!A1697="","","Miểng")</f>
        <v/>
      </c>
      <c r="D6881">
        <f>IF('📋 MIỂNG TNC'!A1697="","",'📋 MIỂNG TNC'!H1697)</f>
        <v/>
      </c>
      <c r="E6881" t="e">
        <v>#VALUE!</v>
      </c>
      <c r="F6881">
        <f>IF('📋 MIỂNG TNC'!A1697="","",'📋 MIỂNG TNC'!J1697)</f>
        <v/>
      </c>
      <c r="G6881">
        <f>IF('📋 MIỂNG TNC'!A1697="","",'📋 MIỂNG TNC'!K1697)</f>
        <v/>
      </c>
      <c r="H6881">
        <f>IF('📋 MIỂNG TNC'!A1697="","",'📋 MIỂNG TNC'!L1697)</f>
        <v/>
      </c>
      <c r="I6881">
        <f>IF('📋 MIỂNG TNC'!A1697="","",'📋 MIỂNG TNC'!M1697)</f>
        <v/>
      </c>
      <c r="J6881">
        <f>IF('📋 MIỂNG TNC'!A1697="","",'📋 MIỂNG TNC'!D1697)</f>
        <v/>
      </c>
      <c r="L6881">
        <f>N(L6880)+IF(AND('🔎 TRA CỨU NHANH'!$C$2&lt;&gt;"",OR(ISNUMBER(SEARCH('🔎 TRA CỨU NHANH'!$C$2,$A6881)),ISNUMBER(SEARCH('🔎 TRA CỨU NHANH'!$C$2,$B6881)))),1,0)</f>
        <v/>
      </c>
      <c r="M6881">
        <f>IF(L6881&gt;N(L6880),L6881,"")</f>
        <v/>
      </c>
    </row>
    <row r="6882">
      <c r="A6882">
        <f>IF('📋 MIỂNG TNC'!A1698="","",'📋 MIỂNG TNC'!A1698)</f>
        <v/>
      </c>
      <c r="B6882">
        <f>IF('📋 MIỂNG TNC'!A1698="","",'📋 MIỂNG TNC'!P1698)</f>
        <v/>
      </c>
      <c r="C6882">
        <f>IF('📋 MIỂNG TNC'!A1698="","","Miểng")</f>
        <v/>
      </c>
      <c r="D6882">
        <f>IF('📋 MIỂNG TNC'!A1698="","",'📋 MIỂNG TNC'!H1698)</f>
        <v/>
      </c>
      <c r="E6882" t="e">
        <v>#VALUE!</v>
      </c>
      <c r="F6882">
        <f>IF('📋 MIỂNG TNC'!A1698="","",'📋 MIỂNG TNC'!J1698)</f>
        <v/>
      </c>
      <c r="G6882">
        <f>IF('📋 MIỂNG TNC'!A1698="","",'📋 MIỂNG TNC'!K1698)</f>
        <v/>
      </c>
      <c r="H6882">
        <f>IF('📋 MIỂNG TNC'!A1698="","",'📋 MIỂNG TNC'!L1698)</f>
        <v/>
      </c>
      <c r="I6882">
        <f>IF('📋 MIỂNG TNC'!A1698="","",'📋 MIỂNG TNC'!M1698)</f>
        <v/>
      </c>
      <c r="J6882">
        <f>IF('📋 MIỂNG TNC'!A1698="","",'📋 MIỂNG TNC'!D1698)</f>
        <v/>
      </c>
      <c r="L6882">
        <f>N(L6881)+IF(AND('🔎 TRA CỨU NHANH'!$C$2&lt;&gt;"",OR(ISNUMBER(SEARCH('🔎 TRA CỨU NHANH'!$C$2,$A6882)),ISNUMBER(SEARCH('🔎 TRA CỨU NHANH'!$C$2,$B6882)))),1,0)</f>
        <v/>
      </c>
      <c r="M6882">
        <f>IF(L6882&gt;N(L6881),L6882,"")</f>
        <v/>
      </c>
    </row>
    <row r="6883">
      <c r="A6883">
        <f>IF('📋 MIỂNG TNC'!A1699="","",'📋 MIỂNG TNC'!A1699)</f>
        <v/>
      </c>
      <c r="B6883">
        <f>IF('📋 MIỂNG TNC'!A1699="","",'📋 MIỂNG TNC'!P1699)</f>
        <v/>
      </c>
      <c r="C6883">
        <f>IF('📋 MIỂNG TNC'!A1699="","","Miểng")</f>
        <v/>
      </c>
      <c r="D6883">
        <f>IF('📋 MIỂNG TNC'!A1699="","",'📋 MIỂNG TNC'!H1699)</f>
        <v/>
      </c>
      <c r="E6883" t="e">
        <v>#VALUE!</v>
      </c>
      <c r="F6883">
        <f>IF('📋 MIỂNG TNC'!A1699="","",'📋 MIỂNG TNC'!J1699)</f>
        <v/>
      </c>
      <c r="G6883">
        <f>IF('📋 MIỂNG TNC'!A1699="","",'📋 MIỂNG TNC'!K1699)</f>
        <v/>
      </c>
      <c r="H6883">
        <f>IF('📋 MIỂNG TNC'!A1699="","",'📋 MIỂNG TNC'!L1699)</f>
        <v/>
      </c>
      <c r="I6883">
        <f>IF('📋 MIỂNG TNC'!A1699="","",'📋 MIỂNG TNC'!M1699)</f>
        <v/>
      </c>
      <c r="J6883">
        <f>IF('📋 MIỂNG TNC'!A1699="","",'📋 MIỂNG TNC'!D1699)</f>
        <v/>
      </c>
      <c r="L6883">
        <f>N(L6882)+IF(AND('🔎 TRA CỨU NHANH'!$C$2&lt;&gt;"",OR(ISNUMBER(SEARCH('🔎 TRA CỨU NHANH'!$C$2,$A6883)),ISNUMBER(SEARCH('🔎 TRA CỨU NHANH'!$C$2,$B6883)))),1,0)</f>
        <v/>
      </c>
      <c r="M6883">
        <f>IF(L6883&gt;N(L6882),L6883,"")</f>
        <v/>
      </c>
    </row>
    <row r="6884">
      <c r="A6884">
        <f>IF('📋 MIỂNG TNC'!A1700="","",'📋 MIỂNG TNC'!A1700)</f>
        <v/>
      </c>
      <c r="B6884">
        <f>IF('📋 MIỂNG TNC'!A1700="","",'📋 MIỂNG TNC'!P1700)</f>
        <v/>
      </c>
      <c r="C6884">
        <f>IF('📋 MIỂNG TNC'!A1700="","","Miểng")</f>
        <v/>
      </c>
      <c r="D6884">
        <f>IF('📋 MIỂNG TNC'!A1700="","",'📋 MIỂNG TNC'!H1700)</f>
        <v/>
      </c>
      <c r="E6884" t="e">
        <v>#VALUE!</v>
      </c>
      <c r="F6884">
        <f>IF('📋 MIỂNG TNC'!A1700="","",'📋 MIỂNG TNC'!J1700)</f>
        <v/>
      </c>
      <c r="G6884">
        <f>IF('📋 MIỂNG TNC'!A1700="","",'📋 MIỂNG TNC'!K1700)</f>
        <v/>
      </c>
      <c r="H6884">
        <f>IF('📋 MIỂNG TNC'!A1700="","",'📋 MIỂNG TNC'!L1700)</f>
        <v/>
      </c>
      <c r="I6884">
        <f>IF('📋 MIỂNG TNC'!A1700="","",'📋 MIỂNG TNC'!M1700)</f>
        <v/>
      </c>
      <c r="J6884">
        <f>IF('📋 MIỂNG TNC'!A1700="","",'📋 MIỂNG TNC'!D1700)</f>
        <v/>
      </c>
      <c r="L6884">
        <f>N(L6883)+IF(AND('🔎 TRA CỨU NHANH'!$C$2&lt;&gt;"",OR(ISNUMBER(SEARCH('🔎 TRA CỨU NHANH'!$C$2,$A6884)),ISNUMBER(SEARCH('🔎 TRA CỨU NHANH'!$C$2,$B6884)))),1,0)</f>
        <v/>
      </c>
      <c r="M6884">
        <f>IF(L6884&gt;N(L6883),L6884,"")</f>
        <v/>
      </c>
    </row>
    <row r="6885">
      <c r="A6885">
        <f>IF('📋 MIỂNG TNC'!A1701="","",'📋 MIỂNG TNC'!A1701)</f>
        <v/>
      </c>
      <c r="B6885">
        <f>IF('📋 MIỂNG TNC'!A1701="","",'📋 MIỂNG TNC'!P1701)</f>
        <v/>
      </c>
      <c r="C6885">
        <f>IF('📋 MIỂNG TNC'!A1701="","","Miểng")</f>
        <v/>
      </c>
      <c r="D6885">
        <f>IF('📋 MIỂNG TNC'!A1701="","",'📋 MIỂNG TNC'!H1701)</f>
        <v/>
      </c>
      <c r="E6885" t="e">
        <v>#VALUE!</v>
      </c>
      <c r="F6885">
        <f>IF('📋 MIỂNG TNC'!A1701="","",'📋 MIỂNG TNC'!J1701)</f>
        <v/>
      </c>
      <c r="G6885">
        <f>IF('📋 MIỂNG TNC'!A1701="","",'📋 MIỂNG TNC'!K1701)</f>
        <v/>
      </c>
      <c r="H6885">
        <f>IF('📋 MIỂNG TNC'!A1701="","",'📋 MIỂNG TNC'!L1701)</f>
        <v/>
      </c>
      <c r="I6885">
        <f>IF('📋 MIỂNG TNC'!A1701="","",'📋 MIỂNG TNC'!M1701)</f>
        <v/>
      </c>
      <c r="J6885">
        <f>IF('📋 MIỂNG TNC'!A1701="","",'📋 MIỂNG TNC'!D1701)</f>
        <v/>
      </c>
      <c r="L6885">
        <f>N(L6884)+IF(AND('🔎 TRA CỨU NHANH'!$C$2&lt;&gt;"",OR(ISNUMBER(SEARCH('🔎 TRA CỨU NHANH'!$C$2,$A6885)),ISNUMBER(SEARCH('🔎 TRA CỨU NHANH'!$C$2,$B6885)))),1,0)</f>
        <v/>
      </c>
      <c r="M6885">
        <f>IF(L6885&gt;N(L6884),L6885,"")</f>
        <v/>
      </c>
    </row>
    <row r="6886">
      <c r="A6886">
        <f>IF('📋 MIỂNG TNC'!A1702="","",'📋 MIỂNG TNC'!A1702)</f>
        <v/>
      </c>
      <c r="B6886">
        <f>IF('📋 MIỂNG TNC'!A1702="","",'📋 MIỂNG TNC'!P1702)</f>
        <v/>
      </c>
      <c r="C6886">
        <f>IF('📋 MIỂNG TNC'!A1702="","","Miểng")</f>
        <v/>
      </c>
      <c r="D6886">
        <f>IF('📋 MIỂNG TNC'!A1702="","",'📋 MIỂNG TNC'!H1702)</f>
        <v/>
      </c>
      <c r="E6886" t="e">
        <v>#VALUE!</v>
      </c>
      <c r="F6886">
        <f>IF('📋 MIỂNG TNC'!A1702="","",'📋 MIỂNG TNC'!J1702)</f>
        <v/>
      </c>
      <c r="G6886">
        <f>IF('📋 MIỂNG TNC'!A1702="","",'📋 MIỂNG TNC'!K1702)</f>
        <v/>
      </c>
      <c r="H6886">
        <f>IF('📋 MIỂNG TNC'!A1702="","",'📋 MIỂNG TNC'!L1702)</f>
        <v/>
      </c>
      <c r="I6886">
        <f>IF('📋 MIỂNG TNC'!A1702="","",'📋 MIỂNG TNC'!M1702)</f>
        <v/>
      </c>
      <c r="J6886">
        <f>IF('📋 MIỂNG TNC'!A1702="","",'📋 MIỂNG TNC'!D1702)</f>
        <v/>
      </c>
      <c r="L6886">
        <f>N(L6885)+IF(AND('🔎 TRA CỨU NHANH'!$C$2&lt;&gt;"",OR(ISNUMBER(SEARCH('🔎 TRA CỨU NHANH'!$C$2,$A6886)),ISNUMBER(SEARCH('🔎 TRA CỨU NHANH'!$C$2,$B6886)))),1,0)</f>
        <v/>
      </c>
      <c r="M6886">
        <f>IF(L6886&gt;N(L6885),L6886,"")</f>
        <v/>
      </c>
    </row>
    <row r="6887">
      <c r="A6887">
        <f>IF('📋 MIỂNG TNC'!A1703="","",'📋 MIỂNG TNC'!A1703)</f>
        <v/>
      </c>
      <c r="B6887">
        <f>IF('📋 MIỂNG TNC'!A1703="","",'📋 MIỂNG TNC'!P1703)</f>
        <v/>
      </c>
      <c r="C6887">
        <f>IF('📋 MIỂNG TNC'!A1703="","","Miểng")</f>
        <v/>
      </c>
      <c r="D6887">
        <f>IF('📋 MIỂNG TNC'!A1703="","",'📋 MIỂNG TNC'!H1703)</f>
        <v/>
      </c>
      <c r="E6887" t="e">
        <v>#VALUE!</v>
      </c>
      <c r="F6887" s="37">
        <f>IF('📋 MIỂNG TNC'!A1703="","",'📋 MIỂNG TNC'!J1703)</f>
        <v/>
      </c>
      <c r="G6887" s="37">
        <f>IF('📋 MIỂNG TNC'!A1703="","",'📋 MIỂNG TNC'!K1703)</f>
        <v/>
      </c>
      <c r="H6887" s="37">
        <f>IF('📋 MIỂNG TNC'!A1703="","",'📋 MIỂNG TNC'!L1703)</f>
        <v/>
      </c>
      <c r="I6887">
        <f>IF('📋 MIỂNG TNC'!A1703="","",'📋 MIỂNG TNC'!M1703)</f>
        <v/>
      </c>
      <c r="J6887">
        <f>IF('📋 MIỂNG TNC'!A1703="","",'📋 MIỂNG TNC'!D1703)</f>
        <v/>
      </c>
      <c r="L6887">
        <f>N(L6886)+IF(AND('🔎 TRA CỨU NHANH'!$C$2&lt;&gt;"",OR(ISNUMBER(SEARCH('🔎 TRA CỨU NHANH'!$C$2,$A6887)),ISNUMBER(SEARCH('🔎 TRA CỨU NHANH'!$C$2,$B6887)))),1,0)</f>
        <v/>
      </c>
      <c r="M6887">
        <f>IF(L6887&gt;N(L6886),L6887,"")</f>
        <v/>
      </c>
    </row>
    <row r="6888">
      <c r="A6888">
        <f>IF('📋 MIỂNG TNC'!A1704="","",'📋 MIỂNG TNC'!A1704)</f>
        <v/>
      </c>
      <c r="B6888">
        <f>IF('📋 MIỂNG TNC'!A1704="","",'📋 MIỂNG TNC'!P1704)</f>
        <v/>
      </c>
      <c r="C6888">
        <f>IF('📋 MIỂNG TNC'!A1704="","","Miểng")</f>
        <v/>
      </c>
      <c r="D6888">
        <f>IF('📋 MIỂNG TNC'!A1704="","",'📋 MIỂNG TNC'!H1704)</f>
        <v/>
      </c>
      <c r="E6888" t="e">
        <v>#VALUE!</v>
      </c>
      <c r="F6888">
        <f>IF('📋 MIỂNG TNC'!A1704="","",'📋 MIỂNG TNC'!J1704)</f>
        <v/>
      </c>
      <c r="G6888">
        <f>IF('📋 MIỂNG TNC'!A1704="","",'📋 MIỂNG TNC'!K1704)</f>
        <v/>
      </c>
      <c r="H6888">
        <f>IF('📋 MIỂNG TNC'!A1704="","",'📋 MIỂNG TNC'!L1704)</f>
        <v/>
      </c>
      <c r="I6888">
        <f>IF('📋 MIỂNG TNC'!A1704="","",'📋 MIỂNG TNC'!M1704)</f>
        <v/>
      </c>
      <c r="J6888">
        <f>IF('📋 MIỂNG TNC'!A1704="","",'📋 MIỂNG TNC'!D1704)</f>
        <v/>
      </c>
      <c r="L6888">
        <f>N(L6887)+IF(AND('🔎 TRA CỨU NHANH'!$C$2&lt;&gt;"",OR(ISNUMBER(SEARCH('🔎 TRA CỨU NHANH'!$C$2,$A6888)),ISNUMBER(SEARCH('🔎 TRA CỨU NHANH'!$C$2,$B6888)))),1,0)</f>
        <v/>
      </c>
      <c r="M6888">
        <f>IF(L6888&gt;N(L6887),L6888,"")</f>
        <v/>
      </c>
    </row>
    <row r="6889">
      <c r="A6889">
        <f>IF('📋 MIỂNG TNC'!A1705="","",'📋 MIỂNG TNC'!A1705)</f>
        <v/>
      </c>
      <c r="B6889">
        <f>IF('📋 MIỂNG TNC'!A1705="","",'📋 MIỂNG TNC'!P1705)</f>
        <v/>
      </c>
      <c r="C6889">
        <f>IF('📋 MIỂNG TNC'!A1705="","","Miểng")</f>
        <v/>
      </c>
      <c r="D6889">
        <f>IF('📋 MIỂNG TNC'!A1705="","",'📋 MIỂNG TNC'!H1705)</f>
        <v/>
      </c>
      <c r="E6889" t="e">
        <v>#VALUE!</v>
      </c>
      <c r="F6889">
        <f>IF('📋 MIỂNG TNC'!A1705="","",'📋 MIỂNG TNC'!J1705)</f>
        <v/>
      </c>
      <c r="G6889">
        <f>IF('📋 MIỂNG TNC'!A1705="","",'📋 MIỂNG TNC'!K1705)</f>
        <v/>
      </c>
      <c r="H6889">
        <f>IF('📋 MIỂNG TNC'!A1705="","",'📋 MIỂNG TNC'!L1705)</f>
        <v/>
      </c>
      <c r="I6889">
        <f>IF('📋 MIỂNG TNC'!A1705="","",'📋 MIỂNG TNC'!M1705)</f>
        <v/>
      </c>
      <c r="J6889">
        <f>IF('📋 MIỂNG TNC'!A1705="","",'📋 MIỂNG TNC'!D1705)</f>
        <v/>
      </c>
      <c r="L6889">
        <f>N(L6888)+IF(AND('🔎 TRA CỨU NHANH'!$C$2&lt;&gt;"",OR(ISNUMBER(SEARCH('🔎 TRA CỨU NHANH'!$C$2,$A6889)),ISNUMBER(SEARCH('🔎 TRA CỨU NHANH'!$C$2,$B6889)))),1,0)</f>
        <v/>
      </c>
      <c r="M6889">
        <f>IF(L6889&gt;N(L6888),L6889,"")</f>
        <v/>
      </c>
    </row>
    <row r="6890">
      <c r="A6890">
        <f>IF('📋 MIỂNG TNC'!A1706="","",'📋 MIỂNG TNC'!A1706)</f>
        <v/>
      </c>
      <c r="B6890">
        <f>IF('📋 MIỂNG TNC'!A1706="","",'📋 MIỂNG TNC'!P1706)</f>
        <v/>
      </c>
      <c r="C6890">
        <f>IF('📋 MIỂNG TNC'!A1706="","","Miểng")</f>
        <v/>
      </c>
      <c r="D6890">
        <f>IF('📋 MIỂNG TNC'!A1706="","",'📋 MIỂNG TNC'!H1706)</f>
        <v/>
      </c>
      <c r="E6890" t="e">
        <v>#VALUE!</v>
      </c>
      <c r="F6890">
        <f>IF('📋 MIỂNG TNC'!A1706="","",'📋 MIỂNG TNC'!J1706)</f>
        <v/>
      </c>
      <c r="G6890">
        <f>IF('📋 MIỂNG TNC'!A1706="","",'📋 MIỂNG TNC'!K1706)</f>
        <v/>
      </c>
      <c r="H6890">
        <f>IF('📋 MIỂNG TNC'!A1706="","",'📋 MIỂNG TNC'!L1706)</f>
        <v/>
      </c>
      <c r="I6890">
        <f>IF('📋 MIỂNG TNC'!A1706="","",'📋 MIỂNG TNC'!M1706)</f>
        <v/>
      </c>
      <c r="J6890">
        <f>IF('📋 MIỂNG TNC'!A1706="","",'📋 MIỂNG TNC'!D1706)</f>
        <v/>
      </c>
      <c r="L6890">
        <f>N(L6889)+IF(AND('🔎 TRA CỨU NHANH'!$C$2&lt;&gt;"",OR(ISNUMBER(SEARCH('🔎 TRA CỨU NHANH'!$C$2,$A6890)),ISNUMBER(SEARCH('🔎 TRA CỨU NHANH'!$C$2,$B6890)))),1,0)</f>
        <v/>
      </c>
      <c r="M6890">
        <f>IF(L6890&gt;N(L6889),L6890,"")</f>
        <v/>
      </c>
    </row>
    <row r="6891">
      <c r="A6891">
        <f>IF('📋 MIỂNG TNC'!A1707="","",'📋 MIỂNG TNC'!A1707)</f>
        <v/>
      </c>
      <c r="B6891">
        <f>IF('📋 MIỂNG TNC'!A1707="","",'📋 MIỂNG TNC'!P1707)</f>
        <v/>
      </c>
      <c r="C6891">
        <f>IF('📋 MIỂNG TNC'!A1707="","","Miểng")</f>
        <v/>
      </c>
      <c r="D6891">
        <f>IF('📋 MIỂNG TNC'!A1707="","",'📋 MIỂNG TNC'!H1707)</f>
        <v/>
      </c>
      <c r="E6891" t="e">
        <v>#VALUE!</v>
      </c>
      <c r="F6891">
        <f>IF('📋 MIỂNG TNC'!A1707="","",'📋 MIỂNG TNC'!J1707)</f>
        <v/>
      </c>
      <c r="G6891">
        <f>IF('📋 MIỂNG TNC'!A1707="","",'📋 MIỂNG TNC'!K1707)</f>
        <v/>
      </c>
      <c r="H6891">
        <f>IF('📋 MIỂNG TNC'!A1707="","",'📋 MIỂNG TNC'!L1707)</f>
        <v/>
      </c>
      <c r="I6891">
        <f>IF('📋 MIỂNG TNC'!A1707="","",'📋 MIỂNG TNC'!M1707)</f>
        <v/>
      </c>
      <c r="J6891">
        <f>IF('📋 MIỂNG TNC'!A1707="","",'📋 MIỂNG TNC'!D1707)</f>
        <v/>
      </c>
      <c r="L6891">
        <f>N(L6890)+IF(AND('🔎 TRA CỨU NHANH'!$C$2&lt;&gt;"",OR(ISNUMBER(SEARCH('🔎 TRA CỨU NHANH'!$C$2,$A6891)),ISNUMBER(SEARCH('🔎 TRA CỨU NHANH'!$C$2,$B6891)))),1,0)</f>
        <v/>
      </c>
      <c r="M6891">
        <f>IF(L6891&gt;N(L6890),L6891,"")</f>
        <v/>
      </c>
    </row>
    <row r="6892">
      <c r="A6892">
        <f>IF('📋 MIỂNG TNC'!A1708="","",'📋 MIỂNG TNC'!A1708)</f>
        <v/>
      </c>
      <c r="B6892">
        <f>IF('📋 MIỂNG TNC'!A1708="","",'📋 MIỂNG TNC'!P1708)</f>
        <v/>
      </c>
      <c r="C6892">
        <f>IF('📋 MIỂNG TNC'!A1708="","","Miểng")</f>
        <v/>
      </c>
      <c r="D6892">
        <f>IF('📋 MIỂNG TNC'!A1708="","",'📋 MIỂNG TNC'!H1708)</f>
        <v/>
      </c>
      <c r="E6892" t="e">
        <v>#VALUE!</v>
      </c>
      <c r="F6892" s="37">
        <f>IF('📋 MIỂNG TNC'!A1708="","",'📋 MIỂNG TNC'!J1708)</f>
        <v/>
      </c>
      <c r="G6892" s="37">
        <f>IF('📋 MIỂNG TNC'!A1708="","",'📋 MIỂNG TNC'!K1708)</f>
        <v/>
      </c>
      <c r="H6892" s="37">
        <f>IF('📋 MIỂNG TNC'!A1708="","",'📋 MIỂNG TNC'!L1708)</f>
        <v/>
      </c>
      <c r="I6892">
        <f>IF('📋 MIỂNG TNC'!A1708="","",'📋 MIỂNG TNC'!M1708)</f>
        <v/>
      </c>
      <c r="J6892">
        <f>IF('📋 MIỂNG TNC'!A1708="","",'📋 MIỂNG TNC'!D1708)</f>
        <v/>
      </c>
      <c r="L6892">
        <f>N(L6891)+IF(AND('🔎 TRA CỨU NHANH'!$C$2&lt;&gt;"",OR(ISNUMBER(SEARCH('🔎 TRA CỨU NHANH'!$C$2,$A6892)),ISNUMBER(SEARCH('🔎 TRA CỨU NHANH'!$C$2,$B6892)))),1,0)</f>
        <v/>
      </c>
      <c r="M6892">
        <f>IF(L6892&gt;N(L6891),L6892,"")</f>
        <v/>
      </c>
    </row>
    <row r="6893">
      <c r="A6893">
        <f>IF('📋 MIỂNG TNC'!A1709="","",'📋 MIỂNG TNC'!A1709)</f>
        <v/>
      </c>
      <c r="B6893">
        <f>IF('📋 MIỂNG TNC'!A1709="","",'📋 MIỂNG TNC'!P1709)</f>
        <v/>
      </c>
      <c r="C6893">
        <f>IF('📋 MIỂNG TNC'!A1709="","","Miểng")</f>
        <v/>
      </c>
      <c r="D6893">
        <f>IF('📋 MIỂNG TNC'!A1709="","",'📋 MIỂNG TNC'!H1709)</f>
        <v/>
      </c>
      <c r="E6893" t="e">
        <v>#VALUE!</v>
      </c>
      <c r="F6893">
        <f>IF('📋 MIỂNG TNC'!A1709="","",'📋 MIỂNG TNC'!J1709)</f>
        <v/>
      </c>
      <c r="G6893">
        <f>IF('📋 MIỂNG TNC'!A1709="","",'📋 MIỂNG TNC'!K1709)</f>
        <v/>
      </c>
      <c r="H6893">
        <f>IF('📋 MIỂNG TNC'!A1709="","",'📋 MIỂNG TNC'!L1709)</f>
        <v/>
      </c>
      <c r="I6893">
        <f>IF('📋 MIỂNG TNC'!A1709="","",'📋 MIỂNG TNC'!M1709)</f>
        <v/>
      </c>
      <c r="J6893">
        <f>IF('📋 MIỂNG TNC'!A1709="","",'📋 MIỂNG TNC'!D1709)</f>
        <v/>
      </c>
      <c r="L6893">
        <f>N(L6892)+IF(AND('🔎 TRA CỨU NHANH'!$C$2&lt;&gt;"",OR(ISNUMBER(SEARCH('🔎 TRA CỨU NHANH'!$C$2,$A6893)),ISNUMBER(SEARCH('🔎 TRA CỨU NHANH'!$C$2,$B6893)))),1,0)</f>
        <v/>
      </c>
      <c r="M6893">
        <f>IF(L6893&gt;N(L6892),L6893,"")</f>
        <v/>
      </c>
    </row>
    <row r="6894">
      <c r="A6894">
        <f>IF('📋 MIỂNG TNC'!A1710="","",'📋 MIỂNG TNC'!A1710)</f>
        <v/>
      </c>
      <c r="B6894">
        <f>IF('📋 MIỂNG TNC'!A1710="","",'📋 MIỂNG TNC'!P1710)</f>
        <v/>
      </c>
      <c r="C6894">
        <f>IF('📋 MIỂNG TNC'!A1710="","","Miểng")</f>
        <v/>
      </c>
      <c r="D6894">
        <f>IF('📋 MIỂNG TNC'!A1710="","",'📋 MIỂNG TNC'!H1710)</f>
        <v/>
      </c>
      <c r="E6894" t="e">
        <v>#VALUE!</v>
      </c>
      <c r="F6894">
        <f>IF('📋 MIỂNG TNC'!A1710="","",'📋 MIỂNG TNC'!J1710)</f>
        <v/>
      </c>
      <c r="G6894">
        <f>IF('📋 MIỂNG TNC'!A1710="","",'📋 MIỂNG TNC'!K1710)</f>
        <v/>
      </c>
      <c r="H6894">
        <f>IF('📋 MIỂNG TNC'!A1710="","",'📋 MIỂNG TNC'!L1710)</f>
        <v/>
      </c>
      <c r="I6894">
        <f>IF('📋 MIỂNG TNC'!A1710="","",'📋 MIỂNG TNC'!M1710)</f>
        <v/>
      </c>
      <c r="J6894">
        <f>IF('📋 MIỂNG TNC'!A1710="","",'📋 MIỂNG TNC'!D1710)</f>
        <v/>
      </c>
      <c r="L6894">
        <f>N(L6893)+IF(AND('🔎 TRA CỨU NHANH'!$C$2&lt;&gt;"",OR(ISNUMBER(SEARCH('🔎 TRA CỨU NHANH'!$C$2,$A6894)),ISNUMBER(SEARCH('🔎 TRA CỨU NHANH'!$C$2,$B6894)))),1,0)</f>
        <v/>
      </c>
      <c r="M6894">
        <f>IF(L6894&gt;N(L6893),L6894,"")</f>
        <v/>
      </c>
    </row>
    <row r="6895">
      <c r="A6895">
        <f>IF('📋 MIỂNG TNC'!A1711="","",'📋 MIỂNG TNC'!A1711)</f>
        <v/>
      </c>
      <c r="B6895">
        <f>IF('📋 MIỂNG TNC'!A1711="","",'📋 MIỂNG TNC'!P1711)</f>
        <v/>
      </c>
      <c r="C6895">
        <f>IF('📋 MIỂNG TNC'!A1711="","","Miểng")</f>
        <v/>
      </c>
      <c r="D6895">
        <f>IF('📋 MIỂNG TNC'!A1711="","",'📋 MIỂNG TNC'!H1711)</f>
        <v/>
      </c>
      <c r="E6895" t="e">
        <v>#VALUE!</v>
      </c>
      <c r="F6895">
        <f>IF('📋 MIỂNG TNC'!A1711="","",'📋 MIỂNG TNC'!J1711)</f>
        <v/>
      </c>
      <c r="G6895">
        <f>IF('📋 MIỂNG TNC'!A1711="","",'📋 MIỂNG TNC'!K1711)</f>
        <v/>
      </c>
      <c r="H6895">
        <f>IF('📋 MIỂNG TNC'!A1711="","",'📋 MIỂNG TNC'!L1711)</f>
        <v/>
      </c>
      <c r="I6895">
        <f>IF('📋 MIỂNG TNC'!A1711="","",'📋 MIỂNG TNC'!M1711)</f>
        <v/>
      </c>
      <c r="J6895">
        <f>IF('📋 MIỂNG TNC'!A1711="","",'📋 MIỂNG TNC'!D1711)</f>
        <v/>
      </c>
      <c r="L6895">
        <f>N(L6894)+IF(AND('🔎 TRA CỨU NHANH'!$C$2&lt;&gt;"",OR(ISNUMBER(SEARCH('🔎 TRA CỨU NHANH'!$C$2,$A6895)),ISNUMBER(SEARCH('🔎 TRA CỨU NHANH'!$C$2,$B6895)))),1,0)</f>
        <v/>
      </c>
      <c r="M6895">
        <f>IF(L6895&gt;N(L6894),L6895,"")</f>
        <v/>
      </c>
    </row>
    <row r="6896">
      <c r="A6896">
        <f>IF('📋 MIỂNG TNC'!A1712="","",'📋 MIỂNG TNC'!A1712)</f>
        <v/>
      </c>
      <c r="B6896">
        <f>IF('📋 MIỂNG TNC'!A1712="","",'📋 MIỂNG TNC'!P1712)</f>
        <v/>
      </c>
      <c r="C6896">
        <f>IF('📋 MIỂNG TNC'!A1712="","","Miểng")</f>
        <v/>
      </c>
      <c r="D6896">
        <f>IF('📋 MIỂNG TNC'!A1712="","",'📋 MIỂNG TNC'!H1712)</f>
        <v/>
      </c>
      <c r="E6896" t="e">
        <v>#VALUE!</v>
      </c>
      <c r="F6896">
        <f>IF('📋 MIỂNG TNC'!A1712="","",'📋 MIỂNG TNC'!J1712)</f>
        <v/>
      </c>
      <c r="G6896">
        <f>IF('📋 MIỂNG TNC'!A1712="","",'📋 MIỂNG TNC'!K1712)</f>
        <v/>
      </c>
      <c r="H6896">
        <f>IF('📋 MIỂNG TNC'!A1712="","",'📋 MIỂNG TNC'!L1712)</f>
        <v/>
      </c>
      <c r="I6896">
        <f>IF('📋 MIỂNG TNC'!A1712="","",'📋 MIỂNG TNC'!M1712)</f>
        <v/>
      </c>
      <c r="J6896">
        <f>IF('📋 MIỂNG TNC'!A1712="","",'📋 MIỂNG TNC'!D1712)</f>
        <v/>
      </c>
      <c r="L6896">
        <f>N(L6895)+IF(AND('🔎 TRA CỨU NHANH'!$C$2&lt;&gt;"",OR(ISNUMBER(SEARCH('🔎 TRA CỨU NHANH'!$C$2,$A6896)),ISNUMBER(SEARCH('🔎 TRA CỨU NHANH'!$C$2,$B6896)))),1,0)</f>
        <v/>
      </c>
      <c r="M6896">
        <f>IF(L6896&gt;N(L6895),L6896,"")</f>
        <v/>
      </c>
    </row>
    <row r="6897">
      <c r="A6897">
        <f>IF('📋 MIỂNG TNC'!A1713="","",'📋 MIỂNG TNC'!A1713)</f>
        <v/>
      </c>
      <c r="B6897">
        <f>IF('📋 MIỂNG TNC'!A1713="","",'📋 MIỂNG TNC'!P1713)</f>
        <v/>
      </c>
      <c r="C6897">
        <f>IF('📋 MIỂNG TNC'!A1713="","","Miểng")</f>
        <v/>
      </c>
      <c r="D6897">
        <f>IF('📋 MIỂNG TNC'!A1713="","",'📋 MIỂNG TNC'!H1713)</f>
        <v/>
      </c>
      <c r="E6897" t="e">
        <v>#VALUE!</v>
      </c>
      <c r="F6897" s="37">
        <f>IF('📋 MIỂNG TNC'!A1713="","",'📋 MIỂNG TNC'!J1713)</f>
        <v/>
      </c>
      <c r="G6897" s="37">
        <f>IF('📋 MIỂNG TNC'!A1713="","",'📋 MIỂNG TNC'!K1713)</f>
        <v/>
      </c>
      <c r="H6897" s="37">
        <f>IF('📋 MIỂNG TNC'!A1713="","",'📋 MIỂNG TNC'!L1713)</f>
        <v/>
      </c>
      <c r="I6897">
        <f>IF('📋 MIỂNG TNC'!A1713="","",'📋 MIỂNG TNC'!M1713)</f>
        <v/>
      </c>
      <c r="J6897">
        <f>IF('📋 MIỂNG TNC'!A1713="","",'📋 MIỂNG TNC'!D1713)</f>
        <v/>
      </c>
      <c r="L6897">
        <f>N(L6896)+IF(AND('🔎 TRA CỨU NHANH'!$C$2&lt;&gt;"",OR(ISNUMBER(SEARCH('🔎 TRA CỨU NHANH'!$C$2,$A6897)),ISNUMBER(SEARCH('🔎 TRA CỨU NHANH'!$C$2,$B6897)))),1,0)</f>
        <v/>
      </c>
      <c r="M6897">
        <f>IF(L6897&gt;N(L6896),L6897,"")</f>
        <v/>
      </c>
    </row>
    <row r="6898">
      <c r="A6898">
        <f>IF('📋 MIỂNG TNC'!A1714="","",'📋 MIỂNG TNC'!A1714)</f>
        <v/>
      </c>
      <c r="B6898">
        <f>IF('📋 MIỂNG TNC'!A1714="","",'📋 MIỂNG TNC'!P1714)</f>
        <v/>
      </c>
      <c r="C6898">
        <f>IF('📋 MIỂNG TNC'!A1714="","","Miểng")</f>
        <v/>
      </c>
      <c r="D6898">
        <f>IF('📋 MIỂNG TNC'!A1714="","",'📋 MIỂNG TNC'!H1714)</f>
        <v/>
      </c>
      <c r="E6898" t="e">
        <v>#VALUE!</v>
      </c>
      <c r="F6898" s="37">
        <f>IF('📋 MIỂNG TNC'!A1714="","",'📋 MIỂNG TNC'!J1714)</f>
        <v/>
      </c>
      <c r="G6898" s="37">
        <f>IF('📋 MIỂNG TNC'!A1714="","",'📋 MIỂNG TNC'!K1714)</f>
        <v/>
      </c>
      <c r="H6898" s="37">
        <f>IF('📋 MIỂNG TNC'!A1714="","",'📋 MIỂNG TNC'!L1714)</f>
        <v/>
      </c>
      <c r="I6898">
        <f>IF('📋 MIỂNG TNC'!A1714="","",'📋 MIỂNG TNC'!M1714)</f>
        <v/>
      </c>
      <c r="J6898">
        <f>IF('📋 MIỂNG TNC'!A1714="","",'📋 MIỂNG TNC'!D1714)</f>
        <v/>
      </c>
      <c r="L6898">
        <f>N(L6897)+IF(AND('🔎 TRA CỨU NHANH'!$C$2&lt;&gt;"",OR(ISNUMBER(SEARCH('🔎 TRA CỨU NHANH'!$C$2,$A6898)),ISNUMBER(SEARCH('🔎 TRA CỨU NHANH'!$C$2,$B6898)))),1,0)</f>
        <v/>
      </c>
      <c r="M6898">
        <f>IF(L6898&gt;N(L6897),L6898,"")</f>
        <v/>
      </c>
    </row>
    <row r="6899">
      <c r="A6899">
        <f>IF('📋 MIỂNG TNC'!A1715="","",'📋 MIỂNG TNC'!A1715)</f>
        <v/>
      </c>
      <c r="B6899">
        <f>IF('📋 MIỂNG TNC'!A1715="","",'📋 MIỂNG TNC'!P1715)</f>
        <v/>
      </c>
      <c r="C6899">
        <f>IF('📋 MIỂNG TNC'!A1715="","","Miểng")</f>
        <v/>
      </c>
      <c r="D6899">
        <f>IF('📋 MIỂNG TNC'!A1715="","",'📋 MIỂNG TNC'!H1715)</f>
        <v/>
      </c>
      <c r="E6899" t="e">
        <v>#VALUE!</v>
      </c>
      <c r="F6899">
        <f>IF('📋 MIỂNG TNC'!A1715="","",'📋 MIỂNG TNC'!J1715)</f>
        <v/>
      </c>
      <c r="G6899">
        <f>IF('📋 MIỂNG TNC'!A1715="","",'📋 MIỂNG TNC'!K1715)</f>
        <v/>
      </c>
      <c r="H6899">
        <f>IF('📋 MIỂNG TNC'!A1715="","",'📋 MIỂNG TNC'!L1715)</f>
        <v/>
      </c>
      <c r="I6899">
        <f>IF('📋 MIỂNG TNC'!A1715="","",'📋 MIỂNG TNC'!M1715)</f>
        <v/>
      </c>
      <c r="J6899">
        <f>IF('📋 MIỂNG TNC'!A1715="","",'📋 MIỂNG TNC'!D1715)</f>
        <v/>
      </c>
      <c r="L6899">
        <f>N(L6898)+IF(AND('🔎 TRA CỨU NHANH'!$C$2&lt;&gt;"",OR(ISNUMBER(SEARCH('🔎 TRA CỨU NHANH'!$C$2,$A6899)),ISNUMBER(SEARCH('🔎 TRA CỨU NHANH'!$C$2,$B6899)))),1,0)</f>
        <v/>
      </c>
      <c r="M6899">
        <f>IF(L6899&gt;N(L6898),L6899,"")</f>
        <v/>
      </c>
    </row>
    <row r="6900">
      <c r="A6900">
        <f>IF('📋 MIỂNG TNC'!A1716="","",'📋 MIỂNG TNC'!A1716)</f>
        <v/>
      </c>
      <c r="B6900">
        <f>IF('📋 MIỂNG TNC'!A1716="","",'📋 MIỂNG TNC'!P1716)</f>
        <v/>
      </c>
      <c r="C6900">
        <f>IF('📋 MIỂNG TNC'!A1716="","","Miểng")</f>
        <v/>
      </c>
      <c r="D6900">
        <f>IF('📋 MIỂNG TNC'!A1716="","",'📋 MIỂNG TNC'!H1716)</f>
        <v/>
      </c>
      <c r="E6900" t="e">
        <v>#VALUE!</v>
      </c>
      <c r="F6900">
        <f>IF('📋 MIỂNG TNC'!A1716="","",'📋 MIỂNG TNC'!J1716)</f>
        <v/>
      </c>
      <c r="G6900">
        <f>IF('📋 MIỂNG TNC'!A1716="","",'📋 MIỂNG TNC'!K1716)</f>
        <v/>
      </c>
      <c r="H6900">
        <f>IF('📋 MIỂNG TNC'!A1716="","",'📋 MIỂNG TNC'!L1716)</f>
        <v/>
      </c>
      <c r="I6900">
        <f>IF('📋 MIỂNG TNC'!A1716="","",'📋 MIỂNG TNC'!M1716)</f>
        <v/>
      </c>
      <c r="J6900">
        <f>IF('📋 MIỂNG TNC'!A1716="","",'📋 MIỂNG TNC'!D1716)</f>
        <v/>
      </c>
      <c r="L6900">
        <f>N(L6899)+IF(AND('🔎 TRA CỨU NHANH'!$C$2&lt;&gt;"",OR(ISNUMBER(SEARCH('🔎 TRA CỨU NHANH'!$C$2,$A6900)),ISNUMBER(SEARCH('🔎 TRA CỨU NHANH'!$C$2,$B6900)))),1,0)</f>
        <v/>
      </c>
      <c r="M6900">
        <f>IF(L6900&gt;N(L6899),L6900,"")</f>
        <v/>
      </c>
    </row>
    <row r="6901">
      <c r="A6901">
        <f>IF('📋 MIỂNG TNC'!A1717="","",'📋 MIỂNG TNC'!A1717)</f>
        <v/>
      </c>
      <c r="B6901">
        <f>IF('📋 MIỂNG TNC'!A1717="","",'📋 MIỂNG TNC'!P1717)</f>
        <v/>
      </c>
      <c r="C6901">
        <f>IF('📋 MIỂNG TNC'!A1717="","","Miểng")</f>
        <v/>
      </c>
      <c r="D6901">
        <f>IF('📋 MIỂNG TNC'!A1717="","",'📋 MIỂNG TNC'!H1717)</f>
        <v/>
      </c>
      <c r="E6901" t="e">
        <v>#VALUE!</v>
      </c>
      <c r="F6901">
        <f>IF('📋 MIỂNG TNC'!A1717="","",'📋 MIỂNG TNC'!J1717)</f>
        <v/>
      </c>
      <c r="G6901">
        <f>IF('📋 MIỂNG TNC'!A1717="","",'📋 MIỂNG TNC'!K1717)</f>
        <v/>
      </c>
      <c r="H6901">
        <f>IF('📋 MIỂNG TNC'!A1717="","",'📋 MIỂNG TNC'!L1717)</f>
        <v/>
      </c>
      <c r="I6901">
        <f>IF('📋 MIỂNG TNC'!A1717="","",'📋 MIỂNG TNC'!M1717)</f>
        <v/>
      </c>
      <c r="J6901">
        <f>IF('📋 MIỂNG TNC'!A1717="","",'📋 MIỂNG TNC'!D1717)</f>
        <v/>
      </c>
      <c r="L6901">
        <f>N(L6900)+IF(AND('🔎 TRA CỨU NHANH'!$C$2&lt;&gt;"",OR(ISNUMBER(SEARCH('🔎 TRA CỨU NHANH'!$C$2,$A6901)),ISNUMBER(SEARCH('🔎 TRA CỨU NHANH'!$C$2,$B6901)))),1,0)</f>
        <v/>
      </c>
      <c r="M6901">
        <f>IF(L6901&gt;N(L6900),L6901,"")</f>
        <v/>
      </c>
    </row>
    <row r="6902">
      <c r="A6902">
        <f>IF('📋 MIỂNG TNC'!A1718="","",'📋 MIỂNG TNC'!A1718)</f>
        <v/>
      </c>
      <c r="B6902">
        <f>IF('📋 MIỂNG TNC'!A1718="","",'📋 MIỂNG TNC'!P1718)</f>
        <v/>
      </c>
      <c r="C6902">
        <f>IF('📋 MIỂNG TNC'!A1718="","","Miểng")</f>
        <v/>
      </c>
      <c r="D6902">
        <f>IF('📋 MIỂNG TNC'!A1718="","",'📋 MIỂNG TNC'!H1718)</f>
        <v/>
      </c>
      <c r="E6902" t="e">
        <v>#VALUE!</v>
      </c>
      <c r="F6902" s="37">
        <f>IF('📋 MIỂNG TNC'!A1718="","",'📋 MIỂNG TNC'!J1718)</f>
        <v/>
      </c>
      <c r="G6902" s="37">
        <f>IF('📋 MIỂNG TNC'!A1718="","",'📋 MIỂNG TNC'!K1718)</f>
        <v/>
      </c>
      <c r="H6902" s="37">
        <f>IF('📋 MIỂNG TNC'!A1718="","",'📋 MIỂNG TNC'!L1718)</f>
        <v/>
      </c>
      <c r="I6902">
        <f>IF('📋 MIỂNG TNC'!A1718="","",'📋 MIỂNG TNC'!M1718)</f>
        <v/>
      </c>
      <c r="J6902">
        <f>IF('📋 MIỂNG TNC'!A1718="","",'📋 MIỂNG TNC'!D1718)</f>
        <v/>
      </c>
      <c r="L6902">
        <f>N(L6901)+IF(AND('🔎 TRA CỨU NHANH'!$C$2&lt;&gt;"",OR(ISNUMBER(SEARCH('🔎 TRA CỨU NHANH'!$C$2,$A6902)),ISNUMBER(SEARCH('🔎 TRA CỨU NHANH'!$C$2,$B6902)))),1,0)</f>
        <v/>
      </c>
      <c r="M6902">
        <f>IF(L6902&gt;N(L6901),L6902,"")</f>
        <v/>
      </c>
    </row>
    <row r="6903">
      <c r="A6903">
        <f>IF('📋 MIỂNG TNC'!A1719="","",'📋 MIỂNG TNC'!A1719)</f>
        <v/>
      </c>
      <c r="B6903">
        <f>IF('📋 MIỂNG TNC'!A1719="","",'📋 MIỂNG TNC'!P1719)</f>
        <v/>
      </c>
      <c r="C6903">
        <f>IF('📋 MIỂNG TNC'!A1719="","","Miểng")</f>
        <v/>
      </c>
      <c r="D6903">
        <f>IF('📋 MIỂNG TNC'!A1719="","",'📋 MIỂNG TNC'!H1719)</f>
        <v/>
      </c>
      <c r="E6903" t="e">
        <v>#VALUE!</v>
      </c>
      <c r="F6903" s="37">
        <f>IF('📋 MIỂNG TNC'!A1719="","",'📋 MIỂNG TNC'!J1719)</f>
        <v/>
      </c>
      <c r="G6903" s="37">
        <f>IF('📋 MIỂNG TNC'!A1719="","",'📋 MIỂNG TNC'!K1719)</f>
        <v/>
      </c>
      <c r="H6903" s="37">
        <f>IF('📋 MIỂNG TNC'!A1719="","",'📋 MIỂNG TNC'!L1719)</f>
        <v/>
      </c>
      <c r="I6903">
        <f>IF('📋 MIỂNG TNC'!A1719="","",'📋 MIỂNG TNC'!M1719)</f>
        <v/>
      </c>
      <c r="J6903">
        <f>IF('📋 MIỂNG TNC'!A1719="","",'📋 MIỂNG TNC'!D1719)</f>
        <v/>
      </c>
      <c r="L6903">
        <f>N(L6902)+IF(AND('🔎 TRA CỨU NHANH'!$C$2&lt;&gt;"",OR(ISNUMBER(SEARCH('🔎 TRA CỨU NHANH'!$C$2,$A6903)),ISNUMBER(SEARCH('🔎 TRA CỨU NHANH'!$C$2,$B6903)))),1,0)</f>
        <v/>
      </c>
      <c r="M6903">
        <f>IF(L6903&gt;N(L6902),L6903,"")</f>
        <v/>
      </c>
    </row>
    <row r="6904">
      <c r="A6904">
        <f>IF('📋 MIỂNG TNC'!A1720="","",'📋 MIỂNG TNC'!A1720)</f>
        <v/>
      </c>
      <c r="B6904">
        <f>IF('📋 MIỂNG TNC'!A1720="","",'📋 MIỂNG TNC'!P1720)</f>
        <v/>
      </c>
      <c r="C6904">
        <f>IF('📋 MIỂNG TNC'!A1720="","","Miểng")</f>
        <v/>
      </c>
      <c r="D6904">
        <f>IF('📋 MIỂNG TNC'!A1720="","",'📋 MIỂNG TNC'!H1720)</f>
        <v/>
      </c>
      <c r="E6904" t="e">
        <v>#VALUE!</v>
      </c>
      <c r="F6904">
        <f>IF('📋 MIỂNG TNC'!A1720="","",'📋 MIỂNG TNC'!J1720)</f>
        <v/>
      </c>
      <c r="G6904">
        <f>IF('📋 MIỂNG TNC'!A1720="","",'📋 MIỂNG TNC'!K1720)</f>
        <v/>
      </c>
      <c r="H6904">
        <f>IF('📋 MIỂNG TNC'!A1720="","",'📋 MIỂNG TNC'!L1720)</f>
        <v/>
      </c>
      <c r="I6904">
        <f>IF('📋 MIỂNG TNC'!A1720="","",'📋 MIỂNG TNC'!M1720)</f>
        <v/>
      </c>
      <c r="J6904">
        <f>IF('📋 MIỂNG TNC'!A1720="","",'📋 MIỂNG TNC'!D1720)</f>
        <v/>
      </c>
      <c r="L6904">
        <f>N(L6903)+IF(AND('🔎 TRA CỨU NHANH'!$C$2&lt;&gt;"",OR(ISNUMBER(SEARCH('🔎 TRA CỨU NHANH'!$C$2,$A6904)),ISNUMBER(SEARCH('🔎 TRA CỨU NHANH'!$C$2,$B6904)))),1,0)</f>
        <v/>
      </c>
      <c r="M6904">
        <f>IF(L6904&gt;N(L6903),L6904,"")</f>
        <v/>
      </c>
    </row>
    <row r="6905">
      <c r="A6905">
        <f>IF('📋 MIỂNG TNC'!A1721="","",'📋 MIỂNG TNC'!A1721)</f>
        <v/>
      </c>
      <c r="B6905">
        <f>IF('📋 MIỂNG TNC'!A1721="","",'📋 MIỂNG TNC'!P1721)</f>
        <v/>
      </c>
      <c r="C6905">
        <f>IF('📋 MIỂNG TNC'!A1721="","","Miểng")</f>
        <v/>
      </c>
      <c r="D6905">
        <f>IF('📋 MIỂNG TNC'!A1721="","",'📋 MIỂNG TNC'!H1721)</f>
        <v/>
      </c>
      <c r="E6905" t="e">
        <v>#VALUE!</v>
      </c>
      <c r="F6905">
        <f>IF('📋 MIỂNG TNC'!A1721="","",'📋 MIỂNG TNC'!J1721)</f>
        <v/>
      </c>
      <c r="G6905">
        <f>IF('📋 MIỂNG TNC'!A1721="","",'📋 MIỂNG TNC'!K1721)</f>
        <v/>
      </c>
      <c r="H6905">
        <f>IF('📋 MIỂNG TNC'!A1721="","",'📋 MIỂNG TNC'!L1721)</f>
        <v/>
      </c>
      <c r="I6905">
        <f>IF('📋 MIỂNG TNC'!A1721="","",'📋 MIỂNG TNC'!M1721)</f>
        <v/>
      </c>
      <c r="J6905">
        <f>IF('📋 MIỂNG TNC'!A1721="","",'📋 MIỂNG TNC'!D1721)</f>
        <v/>
      </c>
      <c r="L6905">
        <f>N(L6904)+IF(AND('🔎 TRA CỨU NHANH'!$C$2&lt;&gt;"",OR(ISNUMBER(SEARCH('🔎 TRA CỨU NHANH'!$C$2,$A6905)),ISNUMBER(SEARCH('🔎 TRA CỨU NHANH'!$C$2,$B6905)))),1,0)</f>
        <v/>
      </c>
      <c r="M6905">
        <f>IF(L6905&gt;N(L6904),L6905,"")</f>
        <v/>
      </c>
    </row>
    <row r="6906">
      <c r="A6906">
        <f>IF('📋 MIỂNG TNC'!A1722="","",'📋 MIỂNG TNC'!A1722)</f>
        <v/>
      </c>
      <c r="B6906">
        <f>IF('📋 MIỂNG TNC'!A1722="","",'📋 MIỂNG TNC'!P1722)</f>
        <v/>
      </c>
      <c r="C6906">
        <f>IF('📋 MIỂNG TNC'!A1722="","","Miểng")</f>
        <v/>
      </c>
      <c r="D6906">
        <f>IF('📋 MIỂNG TNC'!A1722="","",'📋 MIỂNG TNC'!H1722)</f>
        <v/>
      </c>
      <c r="E6906" t="e">
        <v>#VALUE!</v>
      </c>
      <c r="F6906">
        <f>IF('📋 MIỂNG TNC'!A1722="","",'📋 MIỂNG TNC'!J1722)</f>
        <v/>
      </c>
      <c r="G6906">
        <f>IF('📋 MIỂNG TNC'!A1722="","",'📋 MIỂNG TNC'!K1722)</f>
        <v/>
      </c>
      <c r="H6906">
        <f>IF('📋 MIỂNG TNC'!A1722="","",'📋 MIỂNG TNC'!L1722)</f>
        <v/>
      </c>
      <c r="I6906">
        <f>IF('📋 MIỂNG TNC'!A1722="","",'📋 MIỂNG TNC'!M1722)</f>
        <v/>
      </c>
      <c r="J6906">
        <f>IF('📋 MIỂNG TNC'!A1722="","",'📋 MIỂNG TNC'!D1722)</f>
        <v/>
      </c>
      <c r="L6906">
        <f>N(L6905)+IF(AND('🔎 TRA CỨU NHANH'!$C$2&lt;&gt;"",OR(ISNUMBER(SEARCH('🔎 TRA CỨU NHANH'!$C$2,$A6906)),ISNUMBER(SEARCH('🔎 TRA CỨU NHANH'!$C$2,$B6906)))),1,0)</f>
        <v/>
      </c>
      <c r="M6906">
        <f>IF(L6906&gt;N(L6905),L6906,"")</f>
        <v/>
      </c>
    </row>
    <row r="6907">
      <c r="A6907">
        <f>IF('📋 MIỂNG TNC'!A1723="","",'📋 MIỂNG TNC'!A1723)</f>
        <v/>
      </c>
      <c r="B6907">
        <f>IF('📋 MIỂNG TNC'!A1723="","",'📋 MIỂNG TNC'!P1723)</f>
        <v/>
      </c>
      <c r="C6907">
        <f>IF('📋 MIỂNG TNC'!A1723="","","Miểng")</f>
        <v/>
      </c>
      <c r="D6907">
        <f>IF('📋 MIỂNG TNC'!A1723="","",'📋 MIỂNG TNC'!H1723)</f>
        <v/>
      </c>
      <c r="E6907" t="e">
        <v>#VALUE!</v>
      </c>
      <c r="F6907">
        <f>IF('📋 MIỂNG TNC'!A1723="","",'📋 MIỂNG TNC'!J1723)</f>
        <v/>
      </c>
      <c r="G6907">
        <f>IF('📋 MIỂNG TNC'!A1723="","",'📋 MIỂNG TNC'!K1723)</f>
        <v/>
      </c>
      <c r="H6907">
        <f>IF('📋 MIỂNG TNC'!A1723="","",'📋 MIỂNG TNC'!L1723)</f>
        <v/>
      </c>
      <c r="I6907">
        <f>IF('📋 MIỂNG TNC'!A1723="","",'📋 MIỂNG TNC'!M1723)</f>
        <v/>
      </c>
      <c r="J6907">
        <f>IF('📋 MIỂNG TNC'!A1723="","",'📋 MIỂNG TNC'!D1723)</f>
        <v/>
      </c>
      <c r="L6907">
        <f>N(L6906)+IF(AND('🔎 TRA CỨU NHANH'!$C$2&lt;&gt;"",OR(ISNUMBER(SEARCH('🔎 TRA CỨU NHANH'!$C$2,$A6907)),ISNUMBER(SEARCH('🔎 TRA CỨU NHANH'!$C$2,$B6907)))),1,0)</f>
        <v/>
      </c>
      <c r="M6907">
        <f>IF(L6907&gt;N(L6906),L6907,"")</f>
        <v/>
      </c>
    </row>
    <row r="6908">
      <c r="A6908">
        <f>IF('📋 MIỂNG TNC'!A1724="","",'📋 MIỂNG TNC'!A1724)</f>
        <v/>
      </c>
      <c r="B6908">
        <f>IF('📋 MIỂNG TNC'!A1724="","",'📋 MIỂNG TNC'!P1724)</f>
        <v/>
      </c>
      <c r="C6908">
        <f>IF('📋 MIỂNG TNC'!A1724="","","Miểng")</f>
        <v/>
      </c>
      <c r="D6908">
        <f>IF('📋 MIỂNG TNC'!A1724="","",'📋 MIỂNG TNC'!H1724)</f>
        <v/>
      </c>
      <c r="E6908" t="e">
        <v>#VALUE!</v>
      </c>
      <c r="F6908" s="37">
        <f>IF('📋 MIỂNG TNC'!A1724="","",'📋 MIỂNG TNC'!J1724)</f>
        <v/>
      </c>
      <c r="G6908" s="37">
        <f>IF('📋 MIỂNG TNC'!A1724="","",'📋 MIỂNG TNC'!K1724)</f>
        <v/>
      </c>
      <c r="H6908" s="37">
        <f>IF('📋 MIỂNG TNC'!A1724="","",'📋 MIỂNG TNC'!L1724)</f>
        <v/>
      </c>
      <c r="I6908">
        <f>IF('📋 MIỂNG TNC'!A1724="","",'📋 MIỂNG TNC'!M1724)</f>
        <v/>
      </c>
      <c r="J6908">
        <f>IF('📋 MIỂNG TNC'!A1724="","",'📋 MIỂNG TNC'!D1724)</f>
        <v/>
      </c>
      <c r="L6908">
        <f>N(L6907)+IF(AND('🔎 TRA CỨU NHANH'!$C$2&lt;&gt;"",OR(ISNUMBER(SEARCH('🔎 TRA CỨU NHANH'!$C$2,$A6908)),ISNUMBER(SEARCH('🔎 TRA CỨU NHANH'!$C$2,$B6908)))),1,0)</f>
        <v/>
      </c>
      <c r="M6908">
        <f>IF(L6908&gt;N(L6907),L6908,"")</f>
        <v/>
      </c>
    </row>
    <row r="6909">
      <c r="A6909">
        <f>IF('📋 MIỂNG TNC'!A1725="","",'📋 MIỂNG TNC'!A1725)</f>
        <v/>
      </c>
      <c r="B6909">
        <f>IF('📋 MIỂNG TNC'!A1725="","",'📋 MIỂNG TNC'!P1725)</f>
        <v/>
      </c>
      <c r="C6909">
        <f>IF('📋 MIỂNG TNC'!A1725="","","Miểng")</f>
        <v/>
      </c>
      <c r="D6909">
        <f>IF('📋 MIỂNG TNC'!A1725="","",'📋 MIỂNG TNC'!H1725)</f>
        <v/>
      </c>
      <c r="E6909" t="e">
        <v>#VALUE!</v>
      </c>
      <c r="F6909">
        <f>IF('📋 MIỂNG TNC'!A1725="","",'📋 MIỂNG TNC'!J1725)</f>
        <v/>
      </c>
      <c r="G6909">
        <f>IF('📋 MIỂNG TNC'!A1725="","",'📋 MIỂNG TNC'!K1725)</f>
        <v/>
      </c>
      <c r="H6909">
        <f>IF('📋 MIỂNG TNC'!A1725="","",'📋 MIỂNG TNC'!L1725)</f>
        <v/>
      </c>
      <c r="I6909">
        <f>IF('📋 MIỂNG TNC'!A1725="","",'📋 MIỂNG TNC'!M1725)</f>
        <v/>
      </c>
      <c r="J6909">
        <f>IF('📋 MIỂNG TNC'!A1725="","",'📋 MIỂNG TNC'!D1725)</f>
        <v/>
      </c>
      <c r="L6909">
        <f>N(L6908)+IF(AND('🔎 TRA CỨU NHANH'!$C$2&lt;&gt;"",OR(ISNUMBER(SEARCH('🔎 TRA CỨU NHANH'!$C$2,$A6909)),ISNUMBER(SEARCH('🔎 TRA CỨU NHANH'!$C$2,$B6909)))),1,0)</f>
        <v/>
      </c>
      <c r="M6909">
        <f>IF(L6909&gt;N(L6908),L6909,"")</f>
        <v/>
      </c>
    </row>
    <row r="6910">
      <c r="A6910">
        <f>IF('📋 MIỂNG TNC'!A1726="","",'📋 MIỂNG TNC'!A1726)</f>
        <v/>
      </c>
      <c r="B6910">
        <f>IF('📋 MIỂNG TNC'!A1726="","",'📋 MIỂNG TNC'!P1726)</f>
        <v/>
      </c>
      <c r="C6910">
        <f>IF('📋 MIỂNG TNC'!A1726="","","Miểng")</f>
        <v/>
      </c>
      <c r="D6910">
        <f>IF('📋 MIỂNG TNC'!A1726="","",'📋 MIỂNG TNC'!H1726)</f>
        <v/>
      </c>
      <c r="E6910" t="e">
        <v>#VALUE!</v>
      </c>
      <c r="F6910">
        <f>IF('📋 MIỂNG TNC'!A1726="","",'📋 MIỂNG TNC'!J1726)</f>
        <v/>
      </c>
      <c r="G6910">
        <f>IF('📋 MIỂNG TNC'!A1726="","",'📋 MIỂNG TNC'!K1726)</f>
        <v/>
      </c>
      <c r="H6910">
        <f>IF('📋 MIỂNG TNC'!A1726="","",'📋 MIỂNG TNC'!L1726)</f>
        <v/>
      </c>
      <c r="I6910">
        <f>IF('📋 MIỂNG TNC'!A1726="","",'📋 MIỂNG TNC'!M1726)</f>
        <v/>
      </c>
      <c r="J6910">
        <f>IF('📋 MIỂNG TNC'!A1726="","",'📋 MIỂNG TNC'!D1726)</f>
        <v/>
      </c>
      <c r="L6910">
        <f>N(L6909)+IF(AND('🔎 TRA CỨU NHANH'!$C$2&lt;&gt;"",OR(ISNUMBER(SEARCH('🔎 TRA CỨU NHANH'!$C$2,$A6910)),ISNUMBER(SEARCH('🔎 TRA CỨU NHANH'!$C$2,$B6910)))),1,0)</f>
        <v/>
      </c>
      <c r="M6910">
        <f>IF(L6910&gt;N(L6909),L6910,"")</f>
        <v/>
      </c>
    </row>
    <row r="6911">
      <c r="A6911">
        <f>IF('📋 MIỂNG TNC'!A1727="","",'📋 MIỂNG TNC'!A1727)</f>
        <v/>
      </c>
      <c r="B6911">
        <f>IF('📋 MIỂNG TNC'!A1727="","",'📋 MIỂNG TNC'!P1727)</f>
        <v/>
      </c>
      <c r="C6911">
        <f>IF('📋 MIỂNG TNC'!A1727="","","Miểng")</f>
        <v/>
      </c>
      <c r="D6911">
        <f>IF('📋 MIỂNG TNC'!A1727="","",'📋 MIỂNG TNC'!H1727)</f>
        <v/>
      </c>
      <c r="E6911" t="e">
        <v>#VALUE!</v>
      </c>
      <c r="F6911">
        <f>IF('📋 MIỂNG TNC'!A1727="","",'📋 MIỂNG TNC'!J1727)</f>
        <v/>
      </c>
      <c r="G6911">
        <f>IF('📋 MIỂNG TNC'!A1727="","",'📋 MIỂNG TNC'!K1727)</f>
        <v/>
      </c>
      <c r="H6911">
        <f>IF('📋 MIỂNG TNC'!A1727="","",'📋 MIỂNG TNC'!L1727)</f>
        <v/>
      </c>
      <c r="I6911">
        <f>IF('📋 MIỂNG TNC'!A1727="","",'📋 MIỂNG TNC'!M1727)</f>
        <v/>
      </c>
      <c r="J6911">
        <f>IF('📋 MIỂNG TNC'!A1727="","",'📋 MIỂNG TNC'!D1727)</f>
        <v/>
      </c>
      <c r="L6911">
        <f>N(L6910)+IF(AND('🔎 TRA CỨU NHANH'!$C$2&lt;&gt;"",OR(ISNUMBER(SEARCH('🔎 TRA CỨU NHANH'!$C$2,$A6911)),ISNUMBER(SEARCH('🔎 TRA CỨU NHANH'!$C$2,$B6911)))),1,0)</f>
        <v/>
      </c>
      <c r="M6911">
        <f>IF(L6911&gt;N(L6910),L6911,"")</f>
        <v/>
      </c>
    </row>
    <row r="6912">
      <c r="A6912">
        <f>IF('📋 MIỂNG TNC'!A1728="","",'📋 MIỂNG TNC'!A1728)</f>
        <v/>
      </c>
      <c r="B6912">
        <f>IF('📋 MIỂNG TNC'!A1728="","",'📋 MIỂNG TNC'!P1728)</f>
        <v/>
      </c>
      <c r="C6912">
        <f>IF('📋 MIỂNG TNC'!A1728="","","Miểng")</f>
        <v/>
      </c>
      <c r="D6912">
        <f>IF('📋 MIỂNG TNC'!A1728="","",'📋 MIỂNG TNC'!H1728)</f>
        <v/>
      </c>
      <c r="E6912" t="e">
        <v>#VALUE!</v>
      </c>
      <c r="F6912">
        <f>IF('📋 MIỂNG TNC'!A1728="","",'📋 MIỂNG TNC'!J1728)</f>
        <v/>
      </c>
      <c r="G6912">
        <f>IF('📋 MIỂNG TNC'!A1728="","",'📋 MIỂNG TNC'!K1728)</f>
        <v/>
      </c>
      <c r="H6912">
        <f>IF('📋 MIỂNG TNC'!A1728="","",'📋 MIỂNG TNC'!L1728)</f>
        <v/>
      </c>
      <c r="I6912">
        <f>IF('📋 MIỂNG TNC'!A1728="","",'📋 MIỂNG TNC'!M1728)</f>
        <v/>
      </c>
      <c r="J6912">
        <f>IF('📋 MIỂNG TNC'!A1728="","",'📋 MIỂNG TNC'!D1728)</f>
        <v/>
      </c>
      <c r="L6912">
        <f>N(L6911)+IF(AND('🔎 TRA CỨU NHANH'!$C$2&lt;&gt;"",OR(ISNUMBER(SEARCH('🔎 TRA CỨU NHANH'!$C$2,$A6912)),ISNUMBER(SEARCH('🔎 TRA CỨU NHANH'!$C$2,$B6912)))),1,0)</f>
        <v/>
      </c>
      <c r="M6912">
        <f>IF(L6912&gt;N(L6911),L6912,"")</f>
        <v/>
      </c>
    </row>
    <row r="6913">
      <c r="A6913">
        <f>IF('📋 MIỂNG TNC'!A1729="","",'📋 MIỂNG TNC'!A1729)</f>
        <v/>
      </c>
      <c r="B6913">
        <f>IF('📋 MIỂNG TNC'!A1729="","",'📋 MIỂNG TNC'!P1729)</f>
        <v/>
      </c>
      <c r="C6913">
        <f>IF('📋 MIỂNG TNC'!A1729="","","Miểng")</f>
        <v/>
      </c>
      <c r="D6913">
        <f>IF('📋 MIỂNG TNC'!A1729="","",'📋 MIỂNG TNC'!H1729)</f>
        <v/>
      </c>
      <c r="E6913" t="e">
        <v>#VALUE!</v>
      </c>
      <c r="F6913" s="37">
        <f>IF('📋 MIỂNG TNC'!A1729="","",'📋 MIỂNG TNC'!J1729)</f>
        <v/>
      </c>
      <c r="G6913" s="37">
        <f>IF('📋 MIỂNG TNC'!A1729="","",'📋 MIỂNG TNC'!K1729)</f>
        <v/>
      </c>
      <c r="H6913" s="37">
        <f>IF('📋 MIỂNG TNC'!A1729="","",'📋 MIỂNG TNC'!L1729)</f>
        <v/>
      </c>
      <c r="I6913">
        <f>IF('📋 MIỂNG TNC'!A1729="","",'📋 MIỂNG TNC'!M1729)</f>
        <v/>
      </c>
      <c r="J6913">
        <f>IF('📋 MIỂNG TNC'!A1729="","",'📋 MIỂNG TNC'!D1729)</f>
        <v/>
      </c>
      <c r="L6913">
        <f>N(L6912)+IF(AND('🔎 TRA CỨU NHANH'!$C$2&lt;&gt;"",OR(ISNUMBER(SEARCH('🔎 TRA CỨU NHANH'!$C$2,$A6913)),ISNUMBER(SEARCH('🔎 TRA CỨU NHANH'!$C$2,$B6913)))),1,0)</f>
        <v/>
      </c>
      <c r="M6913">
        <f>IF(L6913&gt;N(L6912),L6913,"")</f>
        <v/>
      </c>
    </row>
    <row r="6914">
      <c r="A6914">
        <f>IF('📋 MIỂNG TNC'!A1730="","",'📋 MIỂNG TNC'!A1730)</f>
        <v/>
      </c>
      <c r="B6914">
        <f>IF('📋 MIỂNG TNC'!A1730="","",'📋 MIỂNG TNC'!P1730)</f>
        <v/>
      </c>
      <c r="C6914">
        <f>IF('📋 MIỂNG TNC'!A1730="","","Miểng")</f>
        <v/>
      </c>
      <c r="D6914">
        <f>IF('📋 MIỂNG TNC'!A1730="","",'📋 MIỂNG TNC'!H1730)</f>
        <v/>
      </c>
      <c r="E6914" t="e">
        <v>#VALUE!</v>
      </c>
      <c r="F6914">
        <f>IF('📋 MIỂNG TNC'!A1730="","",'📋 MIỂNG TNC'!J1730)</f>
        <v/>
      </c>
      <c r="G6914">
        <f>IF('📋 MIỂNG TNC'!A1730="","",'📋 MIỂNG TNC'!K1730)</f>
        <v/>
      </c>
      <c r="H6914">
        <f>IF('📋 MIỂNG TNC'!A1730="","",'📋 MIỂNG TNC'!L1730)</f>
        <v/>
      </c>
      <c r="I6914">
        <f>IF('📋 MIỂNG TNC'!A1730="","",'📋 MIỂNG TNC'!M1730)</f>
        <v/>
      </c>
      <c r="J6914">
        <f>IF('📋 MIỂNG TNC'!A1730="","",'📋 MIỂNG TNC'!D1730)</f>
        <v/>
      </c>
      <c r="L6914">
        <f>N(L6913)+IF(AND('🔎 TRA CỨU NHANH'!$C$2&lt;&gt;"",OR(ISNUMBER(SEARCH('🔎 TRA CỨU NHANH'!$C$2,$A6914)),ISNUMBER(SEARCH('🔎 TRA CỨU NHANH'!$C$2,$B6914)))),1,0)</f>
        <v/>
      </c>
      <c r="M6914">
        <f>IF(L6914&gt;N(L6913),L6914,"")</f>
        <v/>
      </c>
    </row>
    <row r="6915">
      <c r="A6915">
        <f>IF('📋 MIỂNG TNC'!A1731="","",'📋 MIỂNG TNC'!A1731)</f>
        <v/>
      </c>
      <c r="B6915">
        <f>IF('📋 MIỂNG TNC'!A1731="","",'📋 MIỂNG TNC'!P1731)</f>
        <v/>
      </c>
      <c r="C6915">
        <f>IF('📋 MIỂNG TNC'!A1731="","","Miểng")</f>
        <v/>
      </c>
      <c r="D6915">
        <f>IF('📋 MIỂNG TNC'!A1731="","",'📋 MIỂNG TNC'!H1731)</f>
        <v/>
      </c>
      <c r="E6915" t="e">
        <v>#VALUE!</v>
      </c>
      <c r="F6915">
        <f>IF('📋 MIỂNG TNC'!A1731="","",'📋 MIỂNG TNC'!J1731)</f>
        <v/>
      </c>
      <c r="G6915">
        <f>IF('📋 MIỂNG TNC'!A1731="","",'📋 MIỂNG TNC'!K1731)</f>
        <v/>
      </c>
      <c r="H6915">
        <f>IF('📋 MIỂNG TNC'!A1731="","",'📋 MIỂNG TNC'!L1731)</f>
        <v/>
      </c>
      <c r="I6915">
        <f>IF('📋 MIỂNG TNC'!A1731="","",'📋 MIỂNG TNC'!M1731)</f>
        <v/>
      </c>
      <c r="J6915">
        <f>IF('📋 MIỂNG TNC'!A1731="","",'📋 MIỂNG TNC'!D1731)</f>
        <v/>
      </c>
      <c r="L6915">
        <f>N(L6914)+IF(AND('🔎 TRA CỨU NHANH'!$C$2&lt;&gt;"",OR(ISNUMBER(SEARCH('🔎 TRA CỨU NHANH'!$C$2,$A6915)),ISNUMBER(SEARCH('🔎 TRA CỨU NHANH'!$C$2,$B6915)))),1,0)</f>
        <v/>
      </c>
      <c r="M6915">
        <f>IF(L6915&gt;N(L6914),L6915,"")</f>
        <v/>
      </c>
    </row>
    <row r="6916">
      <c r="A6916">
        <f>IF('📋 MIỂNG TNC'!A1732="","",'📋 MIỂNG TNC'!A1732)</f>
        <v/>
      </c>
      <c r="B6916">
        <f>IF('📋 MIỂNG TNC'!A1732="","",'📋 MIỂNG TNC'!P1732)</f>
        <v/>
      </c>
      <c r="C6916">
        <f>IF('📋 MIỂNG TNC'!A1732="","","Miểng")</f>
        <v/>
      </c>
      <c r="D6916">
        <f>IF('📋 MIỂNG TNC'!A1732="","",'📋 MIỂNG TNC'!H1732)</f>
        <v/>
      </c>
      <c r="E6916" t="e">
        <v>#VALUE!</v>
      </c>
      <c r="F6916">
        <f>IF('📋 MIỂNG TNC'!A1732="","",'📋 MIỂNG TNC'!J1732)</f>
        <v/>
      </c>
      <c r="G6916">
        <f>IF('📋 MIỂNG TNC'!A1732="","",'📋 MIỂNG TNC'!K1732)</f>
        <v/>
      </c>
      <c r="H6916">
        <f>IF('📋 MIỂNG TNC'!A1732="","",'📋 MIỂNG TNC'!L1732)</f>
        <v/>
      </c>
      <c r="I6916">
        <f>IF('📋 MIỂNG TNC'!A1732="","",'📋 MIỂNG TNC'!M1732)</f>
        <v/>
      </c>
      <c r="J6916">
        <f>IF('📋 MIỂNG TNC'!A1732="","",'📋 MIỂNG TNC'!D1732)</f>
        <v/>
      </c>
      <c r="L6916">
        <f>N(L6915)+IF(AND('🔎 TRA CỨU NHANH'!$C$2&lt;&gt;"",OR(ISNUMBER(SEARCH('🔎 TRA CỨU NHANH'!$C$2,$A6916)),ISNUMBER(SEARCH('🔎 TRA CỨU NHANH'!$C$2,$B6916)))),1,0)</f>
        <v/>
      </c>
      <c r="M6916">
        <f>IF(L6916&gt;N(L6915),L6916,"")</f>
        <v/>
      </c>
    </row>
    <row r="6917">
      <c r="A6917">
        <f>IF('📋 MIỂNG TNC'!A1733="","",'📋 MIỂNG TNC'!A1733)</f>
        <v/>
      </c>
      <c r="B6917">
        <f>IF('📋 MIỂNG TNC'!A1733="","",'📋 MIỂNG TNC'!P1733)</f>
        <v/>
      </c>
      <c r="C6917">
        <f>IF('📋 MIỂNG TNC'!A1733="","","Miểng")</f>
        <v/>
      </c>
      <c r="D6917">
        <f>IF('📋 MIỂNG TNC'!A1733="","",'📋 MIỂNG TNC'!H1733)</f>
        <v/>
      </c>
      <c r="E6917" t="e">
        <v>#VALUE!</v>
      </c>
      <c r="F6917">
        <f>IF('📋 MIỂNG TNC'!A1733="","",'📋 MIỂNG TNC'!J1733)</f>
        <v/>
      </c>
      <c r="G6917">
        <f>IF('📋 MIỂNG TNC'!A1733="","",'📋 MIỂNG TNC'!K1733)</f>
        <v/>
      </c>
      <c r="H6917">
        <f>IF('📋 MIỂNG TNC'!A1733="","",'📋 MIỂNG TNC'!L1733)</f>
        <v/>
      </c>
      <c r="I6917">
        <f>IF('📋 MIỂNG TNC'!A1733="","",'📋 MIỂNG TNC'!M1733)</f>
        <v/>
      </c>
      <c r="J6917">
        <f>IF('📋 MIỂNG TNC'!A1733="","",'📋 MIỂNG TNC'!D1733)</f>
        <v/>
      </c>
      <c r="L6917">
        <f>N(L6916)+IF(AND('🔎 TRA CỨU NHANH'!$C$2&lt;&gt;"",OR(ISNUMBER(SEARCH('🔎 TRA CỨU NHANH'!$C$2,$A6917)),ISNUMBER(SEARCH('🔎 TRA CỨU NHANH'!$C$2,$B6917)))),1,0)</f>
        <v/>
      </c>
      <c r="M6917">
        <f>IF(L6917&gt;N(L6916),L6917,"")</f>
        <v/>
      </c>
    </row>
    <row r="6918">
      <c r="A6918">
        <f>IF('📋 MIỂNG TNC'!A1734="","",'📋 MIỂNG TNC'!A1734)</f>
        <v/>
      </c>
      <c r="B6918">
        <f>IF('📋 MIỂNG TNC'!A1734="","",'📋 MIỂNG TNC'!P1734)</f>
        <v/>
      </c>
      <c r="C6918">
        <f>IF('📋 MIỂNG TNC'!A1734="","","Miểng")</f>
        <v/>
      </c>
      <c r="D6918">
        <f>IF('📋 MIỂNG TNC'!A1734="","",'📋 MIỂNG TNC'!H1734)</f>
        <v/>
      </c>
      <c r="E6918" t="e">
        <v>#VALUE!</v>
      </c>
      <c r="F6918" s="37">
        <f>IF('📋 MIỂNG TNC'!A1734="","",'📋 MIỂNG TNC'!J1734)</f>
        <v/>
      </c>
      <c r="G6918" s="37">
        <f>IF('📋 MIỂNG TNC'!A1734="","",'📋 MIỂNG TNC'!K1734)</f>
        <v/>
      </c>
      <c r="H6918" s="37">
        <f>IF('📋 MIỂNG TNC'!A1734="","",'📋 MIỂNG TNC'!L1734)</f>
        <v/>
      </c>
      <c r="I6918">
        <f>IF('📋 MIỂNG TNC'!A1734="","",'📋 MIỂNG TNC'!M1734)</f>
        <v/>
      </c>
      <c r="J6918">
        <f>IF('📋 MIỂNG TNC'!A1734="","",'📋 MIỂNG TNC'!D1734)</f>
        <v/>
      </c>
      <c r="L6918">
        <f>N(L6917)+IF(AND('🔎 TRA CỨU NHANH'!$C$2&lt;&gt;"",OR(ISNUMBER(SEARCH('🔎 TRA CỨU NHANH'!$C$2,$A6918)),ISNUMBER(SEARCH('🔎 TRA CỨU NHANH'!$C$2,$B6918)))),1,0)</f>
        <v/>
      </c>
      <c r="M6918">
        <f>IF(L6918&gt;N(L6917),L6918,"")</f>
        <v/>
      </c>
    </row>
    <row r="6919">
      <c r="A6919">
        <f>IF('📋 MIỂNG TNC'!A1735="","",'📋 MIỂNG TNC'!A1735)</f>
        <v/>
      </c>
      <c r="B6919">
        <f>IF('📋 MIỂNG TNC'!A1735="","",'📋 MIỂNG TNC'!P1735)</f>
        <v/>
      </c>
      <c r="C6919">
        <f>IF('📋 MIỂNG TNC'!A1735="","","Miểng")</f>
        <v/>
      </c>
      <c r="D6919">
        <f>IF('📋 MIỂNG TNC'!A1735="","",'📋 MIỂNG TNC'!H1735)</f>
        <v/>
      </c>
      <c r="E6919" t="e">
        <v>#VALUE!</v>
      </c>
      <c r="F6919">
        <f>IF('📋 MIỂNG TNC'!A1735="","",'📋 MIỂNG TNC'!J1735)</f>
        <v/>
      </c>
      <c r="G6919">
        <f>IF('📋 MIỂNG TNC'!A1735="","",'📋 MIỂNG TNC'!K1735)</f>
        <v/>
      </c>
      <c r="H6919">
        <f>IF('📋 MIỂNG TNC'!A1735="","",'📋 MIỂNG TNC'!L1735)</f>
        <v/>
      </c>
      <c r="I6919">
        <f>IF('📋 MIỂNG TNC'!A1735="","",'📋 MIỂNG TNC'!M1735)</f>
        <v/>
      </c>
      <c r="J6919">
        <f>IF('📋 MIỂNG TNC'!A1735="","",'📋 MIỂNG TNC'!D1735)</f>
        <v/>
      </c>
      <c r="L6919">
        <f>N(L6918)+IF(AND('🔎 TRA CỨU NHANH'!$C$2&lt;&gt;"",OR(ISNUMBER(SEARCH('🔎 TRA CỨU NHANH'!$C$2,$A6919)),ISNUMBER(SEARCH('🔎 TRA CỨU NHANH'!$C$2,$B6919)))),1,0)</f>
        <v/>
      </c>
      <c r="M6919">
        <f>IF(L6919&gt;N(L6918),L6919,"")</f>
        <v/>
      </c>
    </row>
    <row r="6920">
      <c r="A6920">
        <f>IF('📋 MIỂNG TNC'!A1736="","",'📋 MIỂNG TNC'!A1736)</f>
        <v/>
      </c>
      <c r="B6920">
        <f>IF('📋 MIỂNG TNC'!A1736="","",'📋 MIỂNG TNC'!P1736)</f>
        <v/>
      </c>
      <c r="C6920">
        <f>IF('📋 MIỂNG TNC'!A1736="","","Miểng")</f>
        <v/>
      </c>
      <c r="D6920">
        <f>IF('📋 MIỂNG TNC'!A1736="","",'📋 MIỂNG TNC'!H1736)</f>
        <v/>
      </c>
      <c r="E6920" t="e">
        <v>#VALUE!</v>
      </c>
      <c r="F6920">
        <f>IF('📋 MIỂNG TNC'!A1736="","",'📋 MIỂNG TNC'!J1736)</f>
        <v/>
      </c>
      <c r="G6920">
        <f>IF('📋 MIỂNG TNC'!A1736="","",'📋 MIỂNG TNC'!K1736)</f>
        <v/>
      </c>
      <c r="H6920">
        <f>IF('📋 MIỂNG TNC'!A1736="","",'📋 MIỂNG TNC'!L1736)</f>
        <v/>
      </c>
      <c r="I6920">
        <f>IF('📋 MIỂNG TNC'!A1736="","",'📋 MIỂNG TNC'!M1736)</f>
        <v/>
      </c>
      <c r="J6920">
        <f>IF('📋 MIỂNG TNC'!A1736="","",'📋 MIỂNG TNC'!D1736)</f>
        <v/>
      </c>
      <c r="L6920">
        <f>N(L6919)+IF(AND('🔎 TRA CỨU NHANH'!$C$2&lt;&gt;"",OR(ISNUMBER(SEARCH('🔎 TRA CỨU NHANH'!$C$2,$A6920)),ISNUMBER(SEARCH('🔎 TRA CỨU NHANH'!$C$2,$B6920)))),1,0)</f>
        <v/>
      </c>
      <c r="M6920">
        <f>IF(L6920&gt;N(L6919),L6920,"")</f>
        <v/>
      </c>
    </row>
    <row r="6921">
      <c r="A6921">
        <f>IF('📋 MIỂNG TNC'!A1737="","",'📋 MIỂNG TNC'!A1737)</f>
        <v/>
      </c>
      <c r="B6921">
        <f>IF('📋 MIỂNG TNC'!A1737="","",'📋 MIỂNG TNC'!P1737)</f>
        <v/>
      </c>
      <c r="C6921">
        <f>IF('📋 MIỂNG TNC'!A1737="","","Miểng")</f>
        <v/>
      </c>
      <c r="D6921">
        <f>IF('📋 MIỂNG TNC'!A1737="","",'📋 MIỂNG TNC'!H1737)</f>
        <v/>
      </c>
      <c r="E6921" t="e">
        <v>#VALUE!</v>
      </c>
      <c r="F6921">
        <f>IF('📋 MIỂNG TNC'!A1737="","",'📋 MIỂNG TNC'!J1737)</f>
        <v/>
      </c>
      <c r="G6921">
        <f>IF('📋 MIỂNG TNC'!A1737="","",'📋 MIỂNG TNC'!K1737)</f>
        <v/>
      </c>
      <c r="H6921">
        <f>IF('📋 MIỂNG TNC'!A1737="","",'📋 MIỂNG TNC'!L1737)</f>
        <v/>
      </c>
      <c r="I6921">
        <f>IF('📋 MIỂNG TNC'!A1737="","",'📋 MIỂNG TNC'!M1737)</f>
        <v/>
      </c>
      <c r="J6921">
        <f>IF('📋 MIỂNG TNC'!A1737="","",'📋 MIỂNG TNC'!D1737)</f>
        <v/>
      </c>
      <c r="L6921">
        <f>N(L6920)+IF(AND('🔎 TRA CỨU NHANH'!$C$2&lt;&gt;"",OR(ISNUMBER(SEARCH('🔎 TRA CỨU NHANH'!$C$2,$A6921)),ISNUMBER(SEARCH('🔎 TRA CỨU NHANH'!$C$2,$B6921)))),1,0)</f>
        <v/>
      </c>
      <c r="M6921">
        <f>IF(L6921&gt;N(L6920),L6921,"")</f>
        <v/>
      </c>
    </row>
    <row r="6922">
      <c r="A6922">
        <f>IF('📋 MIỂNG TNC'!A1738="","",'📋 MIỂNG TNC'!A1738)</f>
        <v/>
      </c>
      <c r="B6922">
        <f>IF('📋 MIỂNG TNC'!A1738="","",'📋 MIỂNG TNC'!P1738)</f>
        <v/>
      </c>
      <c r="C6922">
        <f>IF('📋 MIỂNG TNC'!A1738="","","Miểng")</f>
        <v/>
      </c>
      <c r="D6922">
        <f>IF('📋 MIỂNG TNC'!A1738="","",'📋 MIỂNG TNC'!H1738)</f>
        <v/>
      </c>
      <c r="E6922" t="e">
        <v>#VALUE!</v>
      </c>
      <c r="F6922">
        <f>IF('📋 MIỂNG TNC'!A1738="","",'📋 MIỂNG TNC'!J1738)</f>
        <v/>
      </c>
      <c r="G6922">
        <f>IF('📋 MIỂNG TNC'!A1738="","",'📋 MIỂNG TNC'!K1738)</f>
        <v/>
      </c>
      <c r="H6922">
        <f>IF('📋 MIỂNG TNC'!A1738="","",'📋 MIỂNG TNC'!L1738)</f>
        <v/>
      </c>
      <c r="I6922">
        <f>IF('📋 MIỂNG TNC'!A1738="","",'📋 MIỂNG TNC'!M1738)</f>
        <v/>
      </c>
      <c r="J6922">
        <f>IF('📋 MIỂNG TNC'!A1738="","",'📋 MIỂNG TNC'!D1738)</f>
        <v/>
      </c>
      <c r="L6922">
        <f>N(L6921)+IF(AND('🔎 TRA CỨU NHANH'!$C$2&lt;&gt;"",OR(ISNUMBER(SEARCH('🔎 TRA CỨU NHANH'!$C$2,$A6922)),ISNUMBER(SEARCH('🔎 TRA CỨU NHANH'!$C$2,$B6922)))),1,0)</f>
        <v/>
      </c>
      <c r="M6922">
        <f>IF(L6922&gt;N(L6921),L6922,"")</f>
        <v/>
      </c>
    </row>
    <row r="6923">
      <c r="A6923">
        <f>IF('📋 MIỂNG TNC'!A1739="","",'📋 MIỂNG TNC'!A1739)</f>
        <v/>
      </c>
      <c r="B6923">
        <f>IF('📋 MIỂNG TNC'!A1739="","",'📋 MIỂNG TNC'!P1739)</f>
        <v/>
      </c>
      <c r="C6923">
        <f>IF('📋 MIỂNG TNC'!A1739="","","Miểng")</f>
        <v/>
      </c>
      <c r="D6923">
        <f>IF('📋 MIỂNG TNC'!A1739="","",'📋 MIỂNG TNC'!H1739)</f>
        <v/>
      </c>
      <c r="E6923" t="e">
        <v>#VALUE!</v>
      </c>
      <c r="F6923" s="37">
        <f>IF('📋 MIỂNG TNC'!A1739="","",'📋 MIỂNG TNC'!J1739)</f>
        <v/>
      </c>
      <c r="G6923" s="37">
        <f>IF('📋 MIỂNG TNC'!A1739="","",'📋 MIỂNG TNC'!K1739)</f>
        <v/>
      </c>
      <c r="H6923" s="37">
        <f>IF('📋 MIỂNG TNC'!A1739="","",'📋 MIỂNG TNC'!L1739)</f>
        <v/>
      </c>
      <c r="I6923">
        <f>IF('📋 MIỂNG TNC'!A1739="","",'📋 MIỂNG TNC'!M1739)</f>
        <v/>
      </c>
      <c r="J6923">
        <f>IF('📋 MIỂNG TNC'!A1739="","",'📋 MIỂNG TNC'!D1739)</f>
        <v/>
      </c>
      <c r="L6923">
        <f>N(L6922)+IF(AND('🔎 TRA CỨU NHANH'!$C$2&lt;&gt;"",OR(ISNUMBER(SEARCH('🔎 TRA CỨU NHANH'!$C$2,$A6923)),ISNUMBER(SEARCH('🔎 TRA CỨU NHANH'!$C$2,$B6923)))),1,0)</f>
        <v/>
      </c>
      <c r="M6923">
        <f>IF(L6923&gt;N(L6922),L6923,"")</f>
        <v/>
      </c>
    </row>
    <row r="6924">
      <c r="A6924">
        <f>IF('📋 MIỂNG TNC'!A1740="","",'📋 MIỂNG TNC'!A1740)</f>
        <v/>
      </c>
      <c r="B6924">
        <f>IF('📋 MIỂNG TNC'!A1740="","",'📋 MIỂNG TNC'!P1740)</f>
        <v/>
      </c>
      <c r="C6924">
        <f>IF('📋 MIỂNG TNC'!A1740="","","Miểng")</f>
        <v/>
      </c>
      <c r="D6924">
        <f>IF('📋 MIỂNG TNC'!A1740="","",'📋 MIỂNG TNC'!H1740)</f>
        <v/>
      </c>
      <c r="E6924" t="e">
        <v>#VALUE!</v>
      </c>
      <c r="F6924">
        <f>IF('📋 MIỂNG TNC'!A1740="","",'📋 MIỂNG TNC'!J1740)</f>
        <v/>
      </c>
      <c r="G6924">
        <f>IF('📋 MIỂNG TNC'!A1740="","",'📋 MIỂNG TNC'!K1740)</f>
        <v/>
      </c>
      <c r="H6924">
        <f>IF('📋 MIỂNG TNC'!A1740="","",'📋 MIỂNG TNC'!L1740)</f>
        <v/>
      </c>
      <c r="I6924">
        <f>IF('📋 MIỂNG TNC'!A1740="","",'📋 MIỂNG TNC'!M1740)</f>
        <v/>
      </c>
      <c r="J6924">
        <f>IF('📋 MIỂNG TNC'!A1740="","",'📋 MIỂNG TNC'!D1740)</f>
        <v/>
      </c>
      <c r="L6924">
        <f>N(L6923)+IF(AND('🔎 TRA CỨU NHANH'!$C$2&lt;&gt;"",OR(ISNUMBER(SEARCH('🔎 TRA CỨU NHANH'!$C$2,$A6924)),ISNUMBER(SEARCH('🔎 TRA CỨU NHANH'!$C$2,$B6924)))),1,0)</f>
        <v/>
      </c>
      <c r="M6924">
        <f>IF(L6924&gt;N(L6923),L6924,"")</f>
        <v/>
      </c>
    </row>
    <row r="6925">
      <c r="A6925">
        <f>IF('📋 MIỂNG TNC'!A1741="","",'📋 MIỂNG TNC'!A1741)</f>
        <v/>
      </c>
      <c r="B6925">
        <f>IF('📋 MIỂNG TNC'!A1741="","",'📋 MIỂNG TNC'!P1741)</f>
        <v/>
      </c>
      <c r="C6925">
        <f>IF('📋 MIỂNG TNC'!A1741="","","Miểng")</f>
        <v/>
      </c>
      <c r="D6925">
        <f>IF('📋 MIỂNG TNC'!A1741="","",'📋 MIỂNG TNC'!H1741)</f>
        <v/>
      </c>
      <c r="E6925" t="e">
        <v>#VALUE!</v>
      </c>
      <c r="F6925">
        <f>IF('📋 MIỂNG TNC'!A1741="","",'📋 MIỂNG TNC'!J1741)</f>
        <v/>
      </c>
      <c r="G6925">
        <f>IF('📋 MIỂNG TNC'!A1741="","",'📋 MIỂNG TNC'!K1741)</f>
        <v/>
      </c>
      <c r="H6925">
        <f>IF('📋 MIỂNG TNC'!A1741="","",'📋 MIỂNG TNC'!L1741)</f>
        <v/>
      </c>
      <c r="I6925">
        <f>IF('📋 MIỂNG TNC'!A1741="","",'📋 MIỂNG TNC'!M1741)</f>
        <v/>
      </c>
      <c r="J6925">
        <f>IF('📋 MIỂNG TNC'!A1741="","",'📋 MIỂNG TNC'!D1741)</f>
        <v/>
      </c>
      <c r="L6925">
        <f>N(L6924)+IF(AND('🔎 TRA CỨU NHANH'!$C$2&lt;&gt;"",OR(ISNUMBER(SEARCH('🔎 TRA CỨU NHANH'!$C$2,$A6925)),ISNUMBER(SEARCH('🔎 TRA CỨU NHANH'!$C$2,$B6925)))),1,0)</f>
        <v/>
      </c>
      <c r="M6925">
        <f>IF(L6925&gt;N(L6924),L6925,"")</f>
        <v/>
      </c>
    </row>
    <row r="6926">
      <c r="A6926">
        <f>IF('📋 MIỂNG TNC'!A1742="","",'📋 MIỂNG TNC'!A1742)</f>
        <v/>
      </c>
      <c r="B6926">
        <f>IF('📋 MIỂNG TNC'!A1742="","",'📋 MIỂNG TNC'!P1742)</f>
        <v/>
      </c>
      <c r="C6926">
        <f>IF('📋 MIỂNG TNC'!A1742="","","Miểng")</f>
        <v/>
      </c>
      <c r="D6926">
        <f>IF('📋 MIỂNG TNC'!A1742="","",'📋 MIỂNG TNC'!H1742)</f>
        <v/>
      </c>
      <c r="E6926" t="e">
        <v>#VALUE!</v>
      </c>
      <c r="F6926">
        <f>IF('📋 MIỂNG TNC'!A1742="","",'📋 MIỂNG TNC'!J1742)</f>
        <v/>
      </c>
      <c r="G6926">
        <f>IF('📋 MIỂNG TNC'!A1742="","",'📋 MIỂNG TNC'!K1742)</f>
        <v/>
      </c>
      <c r="H6926">
        <f>IF('📋 MIỂNG TNC'!A1742="","",'📋 MIỂNG TNC'!L1742)</f>
        <v/>
      </c>
      <c r="I6926">
        <f>IF('📋 MIỂNG TNC'!A1742="","",'📋 MIỂNG TNC'!M1742)</f>
        <v/>
      </c>
      <c r="J6926">
        <f>IF('📋 MIỂNG TNC'!A1742="","",'📋 MIỂNG TNC'!D1742)</f>
        <v/>
      </c>
      <c r="L6926">
        <f>N(L6925)+IF(AND('🔎 TRA CỨU NHANH'!$C$2&lt;&gt;"",OR(ISNUMBER(SEARCH('🔎 TRA CỨU NHANH'!$C$2,$A6926)),ISNUMBER(SEARCH('🔎 TRA CỨU NHANH'!$C$2,$B6926)))),1,0)</f>
        <v/>
      </c>
      <c r="M6926">
        <f>IF(L6926&gt;N(L6925),L6926,"")</f>
        <v/>
      </c>
    </row>
    <row r="6927">
      <c r="A6927">
        <f>IF('📋 MIỂNG TNC'!A1743="","",'📋 MIỂNG TNC'!A1743)</f>
        <v/>
      </c>
      <c r="B6927">
        <f>IF('📋 MIỂNG TNC'!A1743="","",'📋 MIỂNG TNC'!P1743)</f>
        <v/>
      </c>
      <c r="C6927">
        <f>IF('📋 MIỂNG TNC'!A1743="","","Miểng")</f>
        <v/>
      </c>
      <c r="D6927">
        <f>IF('📋 MIỂNG TNC'!A1743="","",'📋 MIỂNG TNC'!H1743)</f>
        <v/>
      </c>
      <c r="E6927" t="e">
        <v>#VALUE!</v>
      </c>
      <c r="F6927">
        <f>IF('📋 MIỂNG TNC'!A1743="","",'📋 MIỂNG TNC'!J1743)</f>
        <v/>
      </c>
      <c r="G6927">
        <f>IF('📋 MIỂNG TNC'!A1743="","",'📋 MIỂNG TNC'!K1743)</f>
        <v/>
      </c>
      <c r="H6927">
        <f>IF('📋 MIỂNG TNC'!A1743="","",'📋 MIỂNG TNC'!L1743)</f>
        <v/>
      </c>
      <c r="I6927">
        <f>IF('📋 MIỂNG TNC'!A1743="","",'📋 MIỂNG TNC'!M1743)</f>
        <v/>
      </c>
      <c r="J6927">
        <f>IF('📋 MIỂNG TNC'!A1743="","",'📋 MIỂNG TNC'!D1743)</f>
        <v/>
      </c>
      <c r="L6927">
        <f>N(L6926)+IF(AND('🔎 TRA CỨU NHANH'!$C$2&lt;&gt;"",OR(ISNUMBER(SEARCH('🔎 TRA CỨU NHANH'!$C$2,$A6927)),ISNUMBER(SEARCH('🔎 TRA CỨU NHANH'!$C$2,$B6927)))),1,0)</f>
        <v/>
      </c>
      <c r="M6927">
        <f>IF(L6927&gt;N(L6926),L6927,"")</f>
        <v/>
      </c>
    </row>
    <row r="6928">
      <c r="A6928">
        <f>IF('📋 MIỂNG TNC'!A1744="","",'📋 MIỂNG TNC'!A1744)</f>
        <v/>
      </c>
      <c r="B6928">
        <f>IF('📋 MIỂNG TNC'!A1744="","",'📋 MIỂNG TNC'!P1744)</f>
        <v/>
      </c>
      <c r="C6928">
        <f>IF('📋 MIỂNG TNC'!A1744="","","Miểng")</f>
        <v/>
      </c>
      <c r="D6928">
        <f>IF('📋 MIỂNG TNC'!A1744="","",'📋 MIỂNG TNC'!H1744)</f>
        <v/>
      </c>
      <c r="E6928" t="e">
        <v>#VALUE!</v>
      </c>
      <c r="F6928" s="37">
        <f>IF('📋 MIỂNG TNC'!A1744="","",'📋 MIỂNG TNC'!J1744)</f>
        <v/>
      </c>
      <c r="G6928" s="37">
        <f>IF('📋 MIỂNG TNC'!A1744="","",'📋 MIỂNG TNC'!K1744)</f>
        <v/>
      </c>
      <c r="H6928" s="37">
        <f>IF('📋 MIỂNG TNC'!A1744="","",'📋 MIỂNG TNC'!L1744)</f>
        <v/>
      </c>
      <c r="I6928">
        <f>IF('📋 MIỂNG TNC'!A1744="","",'📋 MIỂNG TNC'!M1744)</f>
        <v/>
      </c>
      <c r="J6928">
        <f>IF('📋 MIỂNG TNC'!A1744="","",'📋 MIỂNG TNC'!D1744)</f>
        <v/>
      </c>
      <c r="L6928">
        <f>N(L6927)+IF(AND('🔎 TRA CỨU NHANH'!$C$2&lt;&gt;"",OR(ISNUMBER(SEARCH('🔎 TRA CỨU NHANH'!$C$2,$A6928)),ISNUMBER(SEARCH('🔎 TRA CỨU NHANH'!$C$2,$B6928)))),1,0)</f>
        <v/>
      </c>
      <c r="M6928">
        <f>IF(L6928&gt;N(L6927),L6928,"")</f>
        <v/>
      </c>
    </row>
    <row r="6929">
      <c r="A6929">
        <f>IF('📋 MIỂNG TNC'!A1745="","",'📋 MIỂNG TNC'!A1745)</f>
        <v/>
      </c>
      <c r="B6929">
        <f>IF('📋 MIỂNG TNC'!A1745="","",'📋 MIỂNG TNC'!P1745)</f>
        <v/>
      </c>
      <c r="C6929">
        <f>IF('📋 MIỂNG TNC'!A1745="","","Miểng")</f>
        <v/>
      </c>
      <c r="D6929">
        <f>IF('📋 MIỂNG TNC'!A1745="","",'📋 MIỂNG TNC'!H1745)</f>
        <v/>
      </c>
      <c r="E6929" t="e">
        <v>#VALUE!</v>
      </c>
      <c r="F6929">
        <f>IF('📋 MIỂNG TNC'!A1745="","",'📋 MIỂNG TNC'!J1745)</f>
        <v/>
      </c>
      <c r="G6929">
        <f>IF('📋 MIỂNG TNC'!A1745="","",'📋 MIỂNG TNC'!K1745)</f>
        <v/>
      </c>
      <c r="H6929">
        <f>IF('📋 MIỂNG TNC'!A1745="","",'📋 MIỂNG TNC'!L1745)</f>
        <v/>
      </c>
      <c r="I6929">
        <f>IF('📋 MIỂNG TNC'!A1745="","",'📋 MIỂNG TNC'!M1745)</f>
        <v/>
      </c>
      <c r="J6929">
        <f>IF('📋 MIỂNG TNC'!A1745="","",'📋 MIỂNG TNC'!D1745)</f>
        <v/>
      </c>
      <c r="L6929">
        <f>N(L6928)+IF(AND('🔎 TRA CỨU NHANH'!$C$2&lt;&gt;"",OR(ISNUMBER(SEARCH('🔎 TRA CỨU NHANH'!$C$2,$A6929)),ISNUMBER(SEARCH('🔎 TRA CỨU NHANH'!$C$2,$B6929)))),1,0)</f>
        <v/>
      </c>
      <c r="M6929">
        <f>IF(L6929&gt;N(L6928),L6929,"")</f>
        <v/>
      </c>
    </row>
    <row r="6930">
      <c r="A6930">
        <f>IF('📋 MIỂNG TNC'!A1746="","",'📋 MIỂNG TNC'!A1746)</f>
        <v/>
      </c>
      <c r="B6930">
        <f>IF('📋 MIỂNG TNC'!A1746="","",'📋 MIỂNG TNC'!P1746)</f>
        <v/>
      </c>
      <c r="C6930">
        <f>IF('📋 MIỂNG TNC'!A1746="","","Miểng")</f>
        <v/>
      </c>
      <c r="D6930">
        <f>IF('📋 MIỂNG TNC'!A1746="","",'📋 MIỂNG TNC'!H1746)</f>
        <v/>
      </c>
      <c r="E6930" t="e">
        <v>#VALUE!</v>
      </c>
      <c r="F6930">
        <f>IF('📋 MIỂNG TNC'!A1746="","",'📋 MIỂNG TNC'!J1746)</f>
        <v/>
      </c>
      <c r="G6930">
        <f>IF('📋 MIỂNG TNC'!A1746="","",'📋 MIỂNG TNC'!K1746)</f>
        <v/>
      </c>
      <c r="H6930">
        <f>IF('📋 MIỂNG TNC'!A1746="","",'📋 MIỂNG TNC'!L1746)</f>
        <v/>
      </c>
      <c r="I6930">
        <f>IF('📋 MIỂNG TNC'!A1746="","",'📋 MIỂNG TNC'!M1746)</f>
        <v/>
      </c>
      <c r="J6930">
        <f>IF('📋 MIỂNG TNC'!A1746="","",'📋 MIỂNG TNC'!D1746)</f>
        <v/>
      </c>
      <c r="L6930">
        <f>N(L6929)+IF(AND('🔎 TRA CỨU NHANH'!$C$2&lt;&gt;"",OR(ISNUMBER(SEARCH('🔎 TRA CỨU NHANH'!$C$2,$A6930)),ISNUMBER(SEARCH('🔎 TRA CỨU NHANH'!$C$2,$B6930)))),1,0)</f>
        <v/>
      </c>
      <c r="M6930">
        <f>IF(L6930&gt;N(L6929),L6930,"")</f>
        <v/>
      </c>
    </row>
    <row r="6931">
      <c r="A6931">
        <f>IF('📋 MIỂNG TNC'!A1747="","",'📋 MIỂNG TNC'!A1747)</f>
        <v/>
      </c>
      <c r="B6931">
        <f>IF('📋 MIỂNG TNC'!A1747="","",'📋 MIỂNG TNC'!P1747)</f>
        <v/>
      </c>
      <c r="C6931">
        <f>IF('📋 MIỂNG TNC'!A1747="","","Miểng")</f>
        <v/>
      </c>
      <c r="D6931">
        <f>IF('📋 MIỂNG TNC'!A1747="","",'📋 MIỂNG TNC'!H1747)</f>
        <v/>
      </c>
      <c r="E6931" t="e">
        <v>#VALUE!</v>
      </c>
      <c r="F6931">
        <f>IF('📋 MIỂNG TNC'!A1747="","",'📋 MIỂNG TNC'!J1747)</f>
        <v/>
      </c>
      <c r="G6931">
        <f>IF('📋 MIỂNG TNC'!A1747="","",'📋 MIỂNG TNC'!K1747)</f>
        <v/>
      </c>
      <c r="H6931">
        <f>IF('📋 MIỂNG TNC'!A1747="","",'📋 MIỂNG TNC'!L1747)</f>
        <v/>
      </c>
      <c r="I6931">
        <f>IF('📋 MIỂNG TNC'!A1747="","",'📋 MIỂNG TNC'!M1747)</f>
        <v/>
      </c>
      <c r="J6931">
        <f>IF('📋 MIỂNG TNC'!A1747="","",'📋 MIỂNG TNC'!D1747)</f>
        <v/>
      </c>
      <c r="L6931">
        <f>N(L6930)+IF(AND('🔎 TRA CỨU NHANH'!$C$2&lt;&gt;"",OR(ISNUMBER(SEARCH('🔎 TRA CỨU NHANH'!$C$2,$A6931)),ISNUMBER(SEARCH('🔎 TRA CỨU NHANH'!$C$2,$B6931)))),1,0)</f>
        <v/>
      </c>
      <c r="M6931">
        <f>IF(L6931&gt;N(L6930),L6931,"")</f>
        <v/>
      </c>
    </row>
    <row r="6932">
      <c r="A6932">
        <f>IF('📋 MIỂNG TNC'!A1748="","",'📋 MIỂNG TNC'!A1748)</f>
        <v/>
      </c>
      <c r="B6932">
        <f>IF('📋 MIỂNG TNC'!A1748="","",'📋 MIỂNG TNC'!P1748)</f>
        <v/>
      </c>
      <c r="C6932">
        <f>IF('📋 MIỂNG TNC'!A1748="","","Miểng")</f>
        <v/>
      </c>
      <c r="D6932">
        <f>IF('📋 MIỂNG TNC'!A1748="","",'📋 MIỂNG TNC'!H1748)</f>
        <v/>
      </c>
      <c r="E6932" t="e">
        <v>#VALUE!</v>
      </c>
      <c r="F6932">
        <f>IF('📋 MIỂNG TNC'!A1748="","",'📋 MIỂNG TNC'!J1748)</f>
        <v/>
      </c>
      <c r="G6932">
        <f>IF('📋 MIỂNG TNC'!A1748="","",'📋 MIỂNG TNC'!K1748)</f>
        <v/>
      </c>
      <c r="H6932">
        <f>IF('📋 MIỂNG TNC'!A1748="","",'📋 MIỂNG TNC'!L1748)</f>
        <v/>
      </c>
      <c r="I6932">
        <f>IF('📋 MIỂNG TNC'!A1748="","",'📋 MIỂNG TNC'!M1748)</f>
        <v/>
      </c>
      <c r="J6932">
        <f>IF('📋 MIỂNG TNC'!A1748="","",'📋 MIỂNG TNC'!D1748)</f>
        <v/>
      </c>
      <c r="L6932">
        <f>N(L6931)+IF(AND('🔎 TRA CỨU NHANH'!$C$2&lt;&gt;"",OR(ISNUMBER(SEARCH('🔎 TRA CỨU NHANH'!$C$2,$A6932)),ISNUMBER(SEARCH('🔎 TRA CỨU NHANH'!$C$2,$B6932)))),1,0)</f>
        <v/>
      </c>
      <c r="M6932">
        <f>IF(L6932&gt;N(L6931),L6932,"")</f>
        <v/>
      </c>
    </row>
    <row r="6933">
      <c r="A6933">
        <f>IF('📋 MIỂNG TNC'!A1749="","",'📋 MIỂNG TNC'!A1749)</f>
        <v/>
      </c>
      <c r="B6933">
        <f>IF('📋 MIỂNG TNC'!A1749="","",'📋 MIỂNG TNC'!P1749)</f>
        <v/>
      </c>
      <c r="C6933">
        <f>IF('📋 MIỂNG TNC'!A1749="","","Miểng")</f>
        <v/>
      </c>
      <c r="D6933">
        <f>IF('📋 MIỂNG TNC'!A1749="","",'📋 MIỂNG TNC'!H1749)</f>
        <v/>
      </c>
      <c r="E6933" t="e">
        <v>#VALUE!</v>
      </c>
      <c r="F6933" s="37">
        <f>IF('📋 MIỂNG TNC'!A1749="","",'📋 MIỂNG TNC'!J1749)</f>
        <v/>
      </c>
      <c r="G6933" s="37">
        <f>IF('📋 MIỂNG TNC'!A1749="","",'📋 MIỂNG TNC'!K1749)</f>
        <v/>
      </c>
      <c r="H6933" s="37">
        <f>IF('📋 MIỂNG TNC'!A1749="","",'📋 MIỂNG TNC'!L1749)</f>
        <v/>
      </c>
      <c r="I6933">
        <f>IF('📋 MIỂNG TNC'!A1749="","",'📋 MIỂNG TNC'!M1749)</f>
        <v/>
      </c>
      <c r="J6933">
        <f>IF('📋 MIỂNG TNC'!A1749="","",'📋 MIỂNG TNC'!D1749)</f>
        <v/>
      </c>
      <c r="L6933">
        <f>N(L6932)+IF(AND('🔎 TRA CỨU NHANH'!$C$2&lt;&gt;"",OR(ISNUMBER(SEARCH('🔎 TRA CỨU NHANH'!$C$2,$A6933)),ISNUMBER(SEARCH('🔎 TRA CỨU NHANH'!$C$2,$B6933)))),1,0)</f>
        <v/>
      </c>
      <c r="M6933">
        <f>IF(L6933&gt;N(L6932),L6933,"")</f>
        <v/>
      </c>
    </row>
    <row r="6934">
      <c r="A6934">
        <f>IF('📋 MIỂNG TNC'!A1750="","",'📋 MIỂNG TNC'!A1750)</f>
        <v/>
      </c>
      <c r="B6934">
        <f>IF('📋 MIỂNG TNC'!A1750="","",'📋 MIỂNG TNC'!P1750)</f>
        <v/>
      </c>
      <c r="C6934">
        <f>IF('📋 MIỂNG TNC'!A1750="","","Miểng")</f>
        <v/>
      </c>
      <c r="D6934">
        <f>IF('📋 MIỂNG TNC'!A1750="","",'📋 MIỂNG TNC'!H1750)</f>
        <v/>
      </c>
      <c r="E6934" t="e">
        <v>#VALUE!</v>
      </c>
      <c r="F6934">
        <f>IF('📋 MIỂNG TNC'!A1750="","",'📋 MIỂNG TNC'!J1750)</f>
        <v/>
      </c>
      <c r="G6934">
        <f>IF('📋 MIỂNG TNC'!A1750="","",'📋 MIỂNG TNC'!K1750)</f>
        <v/>
      </c>
      <c r="H6934">
        <f>IF('📋 MIỂNG TNC'!A1750="","",'📋 MIỂNG TNC'!L1750)</f>
        <v/>
      </c>
      <c r="I6934">
        <f>IF('📋 MIỂNG TNC'!A1750="","",'📋 MIỂNG TNC'!M1750)</f>
        <v/>
      </c>
      <c r="J6934">
        <f>IF('📋 MIỂNG TNC'!A1750="","",'📋 MIỂNG TNC'!D1750)</f>
        <v/>
      </c>
      <c r="L6934">
        <f>N(L6933)+IF(AND('🔎 TRA CỨU NHANH'!$C$2&lt;&gt;"",OR(ISNUMBER(SEARCH('🔎 TRA CỨU NHANH'!$C$2,$A6934)),ISNUMBER(SEARCH('🔎 TRA CỨU NHANH'!$C$2,$B6934)))),1,0)</f>
        <v/>
      </c>
      <c r="M6934">
        <f>IF(L6934&gt;N(L6933),L6934,"")</f>
        <v/>
      </c>
    </row>
    <row r="6935">
      <c r="A6935">
        <f>IF('📋 MIỂNG TNC'!A1751="","",'📋 MIỂNG TNC'!A1751)</f>
        <v/>
      </c>
      <c r="B6935">
        <f>IF('📋 MIỂNG TNC'!A1751="","",'📋 MIỂNG TNC'!P1751)</f>
        <v/>
      </c>
      <c r="C6935">
        <f>IF('📋 MIỂNG TNC'!A1751="","","Miểng")</f>
        <v/>
      </c>
      <c r="D6935">
        <f>IF('📋 MIỂNG TNC'!A1751="","",'📋 MIỂNG TNC'!H1751)</f>
        <v/>
      </c>
      <c r="E6935" t="e">
        <v>#VALUE!</v>
      </c>
      <c r="F6935">
        <f>IF('📋 MIỂNG TNC'!A1751="","",'📋 MIỂNG TNC'!J1751)</f>
        <v/>
      </c>
      <c r="G6935">
        <f>IF('📋 MIỂNG TNC'!A1751="","",'📋 MIỂNG TNC'!K1751)</f>
        <v/>
      </c>
      <c r="H6935">
        <f>IF('📋 MIỂNG TNC'!A1751="","",'📋 MIỂNG TNC'!L1751)</f>
        <v/>
      </c>
      <c r="I6935">
        <f>IF('📋 MIỂNG TNC'!A1751="","",'📋 MIỂNG TNC'!M1751)</f>
        <v/>
      </c>
      <c r="J6935">
        <f>IF('📋 MIỂNG TNC'!A1751="","",'📋 MIỂNG TNC'!D1751)</f>
        <v/>
      </c>
      <c r="L6935">
        <f>N(L6934)+IF(AND('🔎 TRA CỨU NHANH'!$C$2&lt;&gt;"",OR(ISNUMBER(SEARCH('🔎 TRA CỨU NHANH'!$C$2,$A6935)),ISNUMBER(SEARCH('🔎 TRA CỨU NHANH'!$C$2,$B6935)))),1,0)</f>
        <v/>
      </c>
      <c r="M6935">
        <f>IF(L6935&gt;N(L6934),L6935,"")</f>
        <v/>
      </c>
    </row>
    <row r="6936">
      <c r="A6936">
        <f>IF('📋 MIỂNG TNC'!A1752="","",'📋 MIỂNG TNC'!A1752)</f>
        <v/>
      </c>
      <c r="B6936">
        <f>IF('📋 MIỂNG TNC'!A1752="","",'📋 MIỂNG TNC'!P1752)</f>
        <v/>
      </c>
      <c r="C6936">
        <f>IF('📋 MIỂNG TNC'!A1752="","","Miểng")</f>
        <v/>
      </c>
      <c r="D6936">
        <f>IF('📋 MIỂNG TNC'!A1752="","",'📋 MIỂNG TNC'!H1752)</f>
        <v/>
      </c>
      <c r="E6936" t="e">
        <v>#VALUE!</v>
      </c>
      <c r="F6936">
        <f>IF('📋 MIỂNG TNC'!A1752="","",'📋 MIỂNG TNC'!J1752)</f>
        <v/>
      </c>
      <c r="G6936">
        <f>IF('📋 MIỂNG TNC'!A1752="","",'📋 MIỂNG TNC'!K1752)</f>
        <v/>
      </c>
      <c r="H6936">
        <f>IF('📋 MIỂNG TNC'!A1752="","",'📋 MIỂNG TNC'!L1752)</f>
        <v/>
      </c>
      <c r="I6936">
        <f>IF('📋 MIỂNG TNC'!A1752="","",'📋 MIỂNG TNC'!M1752)</f>
        <v/>
      </c>
      <c r="J6936">
        <f>IF('📋 MIỂNG TNC'!A1752="","",'📋 MIỂNG TNC'!D1752)</f>
        <v/>
      </c>
      <c r="L6936">
        <f>N(L6935)+IF(AND('🔎 TRA CỨU NHANH'!$C$2&lt;&gt;"",OR(ISNUMBER(SEARCH('🔎 TRA CỨU NHANH'!$C$2,$A6936)),ISNUMBER(SEARCH('🔎 TRA CỨU NHANH'!$C$2,$B6936)))),1,0)</f>
        <v/>
      </c>
      <c r="M6936">
        <f>IF(L6936&gt;N(L6935),L6936,"")</f>
        <v/>
      </c>
    </row>
    <row r="6937">
      <c r="A6937">
        <f>IF('📋 MIỂNG TNC'!A1753="","",'📋 MIỂNG TNC'!A1753)</f>
        <v/>
      </c>
      <c r="B6937">
        <f>IF('📋 MIỂNG TNC'!A1753="","",'📋 MIỂNG TNC'!P1753)</f>
        <v/>
      </c>
      <c r="C6937">
        <f>IF('📋 MIỂNG TNC'!A1753="","","Miểng")</f>
        <v/>
      </c>
      <c r="D6937">
        <f>IF('📋 MIỂNG TNC'!A1753="","",'📋 MIỂNG TNC'!H1753)</f>
        <v/>
      </c>
      <c r="E6937" t="e">
        <v>#VALUE!</v>
      </c>
      <c r="F6937">
        <f>IF('📋 MIỂNG TNC'!A1753="","",'📋 MIỂNG TNC'!J1753)</f>
        <v/>
      </c>
      <c r="G6937">
        <f>IF('📋 MIỂNG TNC'!A1753="","",'📋 MIỂNG TNC'!K1753)</f>
        <v/>
      </c>
      <c r="H6937">
        <f>IF('📋 MIỂNG TNC'!A1753="","",'📋 MIỂNG TNC'!L1753)</f>
        <v/>
      </c>
      <c r="I6937">
        <f>IF('📋 MIỂNG TNC'!A1753="","",'📋 MIỂNG TNC'!M1753)</f>
        <v/>
      </c>
      <c r="J6937">
        <f>IF('📋 MIỂNG TNC'!A1753="","",'📋 MIỂNG TNC'!D1753)</f>
        <v/>
      </c>
      <c r="L6937">
        <f>N(L6936)+IF(AND('🔎 TRA CỨU NHANH'!$C$2&lt;&gt;"",OR(ISNUMBER(SEARCH('🔎 TRA CỨU NHANH'!$C$2,$A6937)),ISNUMBER(SEARCH('🔎 TRA CỨU NHANH'!$C$2,$B6937)))),1,0)</f>
        <v/>
      </c>
      <c r="M6937">
        <f>IF(L6937&gt;N(L6936),L6937,"")</f>
        <v/>
      </c>
    </row>
    <row r="6938">
      <c r="A6938">
        <f>IF('📋 MIỂNG TNC'!A1754="","",'📋 MIỂNG TNC'!A1754)</f>
        <v/>
      </c>
      <c r="B6938">
        <f>IF('📋 MIỂNG TNC'!A1754="","",'📋 MIỂNG TNC'!P1754)</f>
        <v/>
      </c>
      <c r="C6938">
        <f>IF('📋 MIỂNG TNC'!A1754="","","Miểng")</f>
        <v/>
      </c>
      <c r="D6938">
        <f>IF('📋 MIỂNG TNC'!A1754="","",'📋 MIỂNG TNC'!H1754)</f>
        <v/>
      </c>
      <c r="E6938" t="e">
        <v>#VALUE!</v>
      </c>
      <c r="F6938">
        <f>IF('📋 MIỂNG TNC'!A1754="","",'📋 MIỂNG TNC'!J1754)</f>
        <v/>
      </c>
      <c r="G6938">
        <f>IF('📋 MIỂNG TNC'!A1754="","",'📋 MIỂNG TNC'!K1754)</f>
        <v/>
      </c>
      <c r="H6938">
        <f>IF('📋 MIỂNG TNC'!A1754="","",'📋 MIỂNG TNC'!L1754)</f>
        <v/>
      </c>
      <c r="I6938">
        <f>IF('📋 MIỂNG TNC'!A1754="","",'📋 MIỂNG TNC'!M1754)</f>
        <v/>
      </c>
      <c r="J6938">
        <f>IF('📋 MIỂNG TNC'!A1754="","",'📋 MIỂNG TNC'!D1754)</f>
        <v/>
      </c>
      <c r="L6938">
        <f>N(L6937)+IF(AND('🔎 TRA CỨU NHANH'!$C$2&lt;&gt;"",OR(ISNUMBER(SEARCH('🔎 TRA CỨU NHANH'!$C$2,$A6938)),ISNUMBER(SEARCH('🔎 TRA CỨU NHANH'!$C$2,$B6938)))),1,0)</f>
        <v/>
      </c>
      <c r="M6938">
        <f>IF(L6938&gt;N(L6937),L6938,"")</f>
        <v/>
      </c>
    </row>
    <row r="6939">
      <c r="A6939">
        <f>IF('📋 MIỂNG TNC'!A1755="","",'📋 MIỂNG TNC'!A1755)</f>
        <v/>
      </c>
      <c r="B6939">
        <f>IF('📋 MIỂNG TNC'!A1755="","",'📋 MIỂNG TNC'!P1755)</f>
        <v/>
      </c>
      <c r="C6939">
        <f>IF('📋 MIỂNG TNC'!A1755="","","Miểng")</f>
        <v/>
      </c>
      <c r="D6939">
        <f>IF('📋 MIỂNG TNC'!A1755="","",'📋 MIỂNG TNC'!H1755)</f>
        <v/>
      </c>
      <c r="E6939" t="e">
        <v>#VALUE!</v>
      </c>
      <c r="F6939">
        <f>IF('📋 MIỂNG TNC'!A1755="","",'📋 MIỂNG TNC'!J1755)</f>
        <v/>
      </c>
      <c r="G6939">
        <f>IF('📋 MIỂNG TNC'!A1755="","",'📋 MIỂNG TNC'!K1755)</f>
        <v/>
      </c>
      <c r="H6939">
        <f>IF('📋 MIỂNG TNC'!A1755="","",'📋 MIỂNG TNC'!L1755)</f>
        <v/>
      </c>
      <c r="I6939">
        <f>IF('📋 MIỂNG TNC'!A1755="","",'📋 MIỂNG TNC'!M1755)</f>
        <v/>
      </c>
      <c r="J6939">
        <f>IF('📋 MIỂNG TNC'!A1755="","",'📋 MIỂNG TNC'!D1755)</f>
        <v/>
      </c>
      <c r="L6939">
        <f>N(L6938)+IF(AND('🔎 TRA CỨU NHANH'!$C$2&lt;&gt;"",OR(ISNUMBER(SEARCH('🔎 TRA CỨU NHANH'!$C$2,$A6939)),ISNUMBER(SEARCH('🔎 TRA CỨU NHANH'!$C$2,$B6939)))),1,0)</f>
        <v/>
      </c>
      <c r="M6939">
        <f>IF(L6939&gt;N(L6938),L6939,"")</f>
        <v/>
      </c>
    </row>
    <row r="6940">
      <c r="A6940">
        <f>IF('📋 MIỂNG TNC'!A1756="","",'📋 MIỂNG TNC'!A1756)</f>
        <v/>
      </c>
      <c r="B6940">
        <f>IF('📋 MIỂNG TNC'!A1756="","",'📋 MIỂNG TNC'!P1756)</f>
        <v/>
      </c>
      <c r="C6940">
        <f>IF('📋 MIỂNG TNC'!A1756="","","Miểng")</f>
        <v/>
      </c>
      <c r="D6940">
        <f>IF('📋 MIỂNG TNC'!A1756="","",'📋 MIỂNG TNC'!H1756)</f>
        <v/>
      </c>
      <c r="E6940" t="e">
        <v>#VALUE!</v>
      </c>
      <c r="F6940">
        <f>IF('📋 MIỂNG TNC'!A1756="","",'📋 MIỂNG TNC'!J1756)</f>
        <v/>
      </c>
      <c r="G6940">
        <f>IF('📋 MIỂNG TNC'!A1756="","",'📋 MIỂNG TNC'!K1756)</f>
        <v/>
      </c>
      <c r="H6940">
        <f>IF('📋 MIỂNG TNC'!A1756="","",'📋 MIỂNG TNC'!L1756)</f>
        <v/>
      </c>
      <c r="I6940">
        <f>IF('📋 MIỂNG TNC'!A1756="","",'📋 MIỂNG TNC'!M1756)</f>
        <v/>
      </c>
      <c r="J6940">
        <f>IF('📋 MIỂNG TNC'!A1756="","",'📋 MIỂNG TNC'!D1756)</f>
        <v/>
      </c>
      <c r="L6940">
        <f>N(L6939)+IF(AND('🔎 TRA CỨU NHANH'!$C$2&lt;&gt;"",OR(ISNUMBER(SEARCH('🔎 TRA CỨU NHANH'!$C$2,$A6940)),ISNUMBER(SEARCH('🔎 TRA CỨU NHANH'!$C$2,$B6940)))),1,0)</f>
        <v/>
      </c>
      <c r="M6940">
        <f>IF(L6940&gt;N(L6939),L6940,"")</f>
        <v/>
      </c>
    </row>
    <row r="6941">
      <c r="A6941">
        <f>IF('📋 MIỂNG TNC'!A1757="","",'📋 MIỂNG TNC'!A1757)</f>
        <v/>
      </c>
      <c r="B6941">
        <f>IF('📋 MIỂNG TNC'!A1757="","",'📋 MIỂNG TNC'!P1757)</f>
        <v/>
      </c>
      <c r="C6941">
        <f>IF('📋 MIỂNG TNC'!A1757="","","Miểng")</f>
        <v/>
      </c>
      <c r="D6941">
        <f>IF('📋 MIỂNG TNC'!A1757="","",'📋 MIỂNG TNC'!H1757)</f>
        <v/>
      </c>
      <c r="E6941" t="e">
        <v>#VALUE!</v>
      </c>
      <c r="F6941">
        <f>IF('📋 MIỂNG TNC'!A1757="","",'📋 MIỂNG TNC'!J1757)</f>
        <v/>
      </c>
      <c r="G6941">
        <f>IF('📋 MIỂNG TNC'!A1757="","",'📋 MIỂNG TNC'!K1757)</f>
        <v/>
      </c>
      <c r="H6941">
        <f>IF('📋 MIỂNG TNC'!A1757="","",'📋 MIỂNG TNC'!L1757)</f>
        <v/>
      </c>
      <c r="I6941">
        <f>IF('📋 MIỂNG TNC'!A1757="","",'📋 MIỂNG TNC'!M1757)</f>
        <v/>
      </c>
      <c r="J6941">
        <f>IF('📋 MIỂNG TNC'!A1757="","",'📋 MIỂNG TNC'!D1757)</f>
        <v/>
      </c>
      <c r="L6941">
        <f>N(L6940)+IF(AND('🔎 TRA CỨU NHANH'!$C$2&lt;&gt;"",OR(ISNUMBER(SEARCH('🔎 TRA CỨU NHANH'!$C$2,$A6941)),ISNUMBER(SEARCH('🔎 TRA CỨU NHANH'!$C$2,$B6941)))),1,0)</f>
        <v/>
      </c>
      <c r="M6941">
        <f>IF(L6941&gt;N(L6940),L6941,"")</f>
        <v/>
      </c>
    </row>
    <row r="6942">
      <c r="A6942">
        <f>IF('📋 MIỂNG TNC'!A1758="","",'📋 MIỂNG TNC'!A1758)</f>
        <v/>
      </c>
      <c r="B6942">
        <f>IF('📋 MIỂNG TNC'!A1758="","",'📋 MIỂNG TNC'!P1758)</f>
        <v/>
      </c>
      <c r="C6942">
        <f>IF('📋 MIỂNG TNC'!A1758="","","Miểng")</f>
        <v/>
      </c>
      <c r="D6942">
        <f>IF('📋 MIỂNG TNC'!A1758="","",'📋 MIỂNG TNC'!H1758)</f>
        <v/>
      </c>
      <c r="E6942" t="e">
        <v>#VALUE!</v>
      </c>
      <c r="F6942">
        <f>IF('📋 MIỂNG TNC'!A1758="","",'📋 MIỂNG TNC'!J1758)</f>
        <v/>
      </c>
      <c r="G6942">
        <f>IF('📋 MIỂNG TNC'!A1758="","",'📋 MIỂNG TNC'!K1758)</f>
        <v/>
      </c>
      <c r="H6942">
        <f>IF('📋 MIỂNG TNC'!A1758="","",'📋 MIỂNG TNC'!L1758)</f>
        <v/>
      </c>
      <c r="I6942">
        <f>IF('📋 MIỂNG TNC'!A1758="","",'📋 MIỂNG TNC'!M1758)</f>
        <v/>
      </c>
      <c r="J6942">
        <f>IF('📋 MIỂNG TNC'!A1758="","",'📋 MIỂNG TNC'!D1758)</f>
        <v/>
      </c>
      <c r="L6942">
        <f>N(L6941)+IF(AND('🔎 TRA CỨU NHANH'!$C$2&lt;&gt;"",OR(ISNUMBER(SEARCH('🔎 TRA CỨU NHANH'!$C$2,$A6942)),ISNUMBER(SEARCH('🔎 TRA CỨU NHANH'!$C$2,$B6942)))),1,0)</f>
        <v/>
      </c>
      <c r="M6942">
        <f>IF(L6942&gt;N(L6941),L6942,"")</f>
        <v/>
      </c>
    </row>
    <row r="6943">
      <c r="A6943">
        <f>IF('📋 MIỂNG TNC'!A1759="","",'📋 MIỂNG TNC'!A1759)</f>
        <v/>
      </c>
      <c r="B6943">
        <f>IF('📋 MIỂNG TNC'!A1759="","",'📋 MIỂNG TNC'!P1759)</f>
        <v/>
      </c>
      <c r="C6943">
        <f>IF('📋 MIỂNG TNC'!A1759="","","Miểng")</f>
        <v/>
      </c>
      <c r="D6943">
        <f>IF('📋 MIỂNG TNC'!A1759="","",'📋 MIỂNG TNC'!H1759)</f>
        <v/>
      </c>
      <c r="E6943" t="e">
        <v>#VALUE!</v>
      </c>
      <c r="F6943">
        <f>IF('📋 MIỂNG TNC'!A1759="","",'📋 MIỂNG TNC'!J1759)</f>
        <v/>
      </c>
      <c r="G6943">
        <f>IF('📋 MIỂNG TNC'!A1759="","",'📋 MIỂNG TNC'!K1759)</f>
        <v/>
      </c>
      <c r="H6943">
        <f>IF('📋 MIỂNG TNC'!A1759="","",'📋 MIỂNG TNC'!L1759)</f>
        <v/>
      </c>
      <c r="I6943">
        <f>IF('📋 MIỂNG TNC'!A1759="","",'📋 MIỂNG TNC'!M1759)</f>
        <v/>
      </c>
      <c r="J6943">
        <f>IF('📋 MIỂNG TNC'!A1759="","",'📋 MIỂNG TNC'!D1759)</f>
        <v/>
      </c>
      <c r="L6943">
        <f>N(L6942)+IF(AND('🔎 TRA CỨU NHANH'!$C$2&lt;&gt;"",OR(ISNUMBER(SEARCH('🔎 TRA CỨU NHANH'!$C$2,$A6943)),ISNUMBER(SEARCH('🔎 TRA CỨU NHANH'!$C$2,$B6943)))),1,0)</f>
        <v/>
      </c>
      <c r="M6943">
        <f>IF(L6943&gt;N(L6942),L6943,"")</f>
        <v/>
      </c>
    </row>
    <row r="6944">
      <c r="A6944">
        <f>IF('📋 MIỂNG TNC'!A1760="","",'📋 MIỂNG TNC'!A1760)</f>
        <v/>
      </c>
      <c r="B6944">
        <f>IF('📋 MIỂNG TNC'!A1760="","",'📋 MIỂNG TNC'!P1760)</f>
        <v/>
      </c>
      <c r="C6944">
        <f>IF('📋 MIỂNG TNC'!A1760="","","Miểng")</f>
        <v/>
      </c>
      <c r="D6944">
        <f>IF('📋 MIỂNG TNC'!A1760="","",'📋 MIỂNG TNC'!H1760)</f>
        <v/>
      </c>
      <c r="E6944" t="e">
        <v>#VALUE!</v>
      </c>
      <c r="F6944">
        <f>IF('📋 MIỂNG TNC'!A1760="","",'📋 MIỂNG TNC'!J1760)</f>
        <v/>
      </c>
      <c r="G6944">
        <f>IF('📋 MIỂNG TNC'!A1760="","",'📋 MIỂNG TNC'!K1760)</f>
        <v/>
      </c>
      <c r="H6944">
        <f>IF('📋 MIỂNG TNC'!A1760="","",'📋 MIỂNG TNC'!L1760)</f>
        <v/>
      </c>
      <c r="I6944">
        <f>IF('📋 MIỂNG TNC'!A1760="","",'📋 MIỂNG TNC'!M1760)</f>
        <v/>
      </c>
      <c r="J6944">
        <f>IF('📋 MIỂNG TNC'!A1760="","",'📋 MIỂNG TNC'!D1760)</f>
        <v/>
      </c>
      <c r="L6944">
        <f>N(L6943)+IF(AND('🔎 TRA CỨU NHANH'!$C$2&lt;&gt;"",OR(ISNUMBER(SEARCH('🔎 TRA CỨU NHANH'!$C$2,$A6944)),ISNUMBER(SEARCH('🔎 TRA CỨU NHANH'!$C$2,$B6944)))),1,0)</f>
        <v/>
      </c>
      <c r="M6944">
        <f>IF(L6944&gt;N(L6943),L6944,"")</f>
        <v/>
      </c>
    </row>
    <row r="6945">
      <c r="A6945">
        <f>IF('📋 MIỂNG TNC'!A1761="","",'📋 MIỂNG TNC'!A1761)</f>
        <v/>
      </c>
      <c r="B6945">
        <f>IF('📋 MIỂNG TNC'!A1761="","",'📋 MIỂNG TNC'!P1761)</f>
        <v/>
      </c>
      <c r="C6945">
        <f>IF('📋 MIỂNG TNC'!A1761="","","Miểng")</f>
        <v/>
      </c>
      <c r="D6945">
        <f>IF('📋 MIỂNG TNC'!A1761="","",'📋 MIỂNG TNC'!H1761)</f>
        <v/>
      </c>
      <c r="E6945" t="e">
        <v>#VALUE!</v>
      </c>
      <c r="F6945">
        <f>IF('📋 MIỂNG TNC'!A1761="","",'📋 MIỂNG TNC'!J1761)</f>
        <v/>
      </c>
      <c r="G6945">
        <f>IF('📋 MIỂNG TNC'!A1761="","",'📋 MIỂNG TNC'!K1761)</f>
        <v/>
      </c>
      <c r="H6945">
        <f>IF('📋 MIỂNG TNC'!A1761="","",'📋 MIỂNG TNC'!L1761)</f>
        <v/>
      </c>
      <c r="I6945">
        <f>IF('📋 MIỂNG TNC'!A1761="","",'📋 MIỂNG TNC'!M1761)</f>
        <v/>
      </c>
      <c r="J6945">
        <f>IF('📋 MIỂNG TNC'!A1761="","",'📋 MIỂNG TNC'!D1761)</f>
        <v/>
      </c>
      <c r="L6945">
        <f>N(L6944)+IF(AND('🔎 TRA CỨU NHANH'!$C$2&lt;&gt;"",OR(ISNUMBER(SEARCH('🔎 TRA CỨU NHANH'!$C$2,$A6945)),ISNUMBER(SEARCH('🔎 TRA CỨU NHANH'!$C$2,$B6945)))),1,0)</f>
        <v/>
      </c>
      <c r="M6945">
        <f>IF(L6945&gt;N(L6944),L6945,"")</f>
        <v/>
      </c>
    </row>
    <row r="6946">
      <c r="A6946">
        <f>IF('📋 MIỂNG TNC'!A1762="","",'📋 MIỂNG TNC'!A1762)</f>
        <v/>
      </c>
      <c r="B6946">
        <f>IF('📋 MIỂNG TNC'!A1762="","",'📋 MIỂNG TNC'!P1762)</f>
        <v/>
      </c>
      <c r="C6946">
        <f>IF('📋 MIỂNG TNC'!A1762="","","Miểng")</f>
        <v/>
      </c>
      <c r="D6946">
        <f>IF('📋 MIỂNG TNC'!A1762="","",'📋 MIỂNG TNC'!H1762)</f>
        <v/>
      </c>
      <c r="E6946" t="e">
        <v>#VALUE!</v>
      </c>
      <c r="F6946">
        <f>IF('📋 MIỂNG TNC'!A1762="","",'📋 MIỂNG TNC'!J1762)</f>
        <v/>
      </c>
      <c r="G6946">
        <f>IF('📋 MIỂNG TNC'!A1762="","",'📋 MIỂNG TNC'!K1762)</f>
        <v/>
      </c>
      <c r="H6946">
        <f>IF('📋 MIỂNG TNC'!A1762="","",'📋 MIỂNG TNC'!L1762)</f>
        <v/>
      </c>
      <c r="I6946">
        <f>IF('📋 MIỂNG TNC'!A1762="","",'📋 MIỂNG TNC'!M1762)</f>
        <v/>
      </c>
      <c r="J6946">
        <f>IF('📋 MIỂNG TNC'!A1762="","",'📋 MIỂNG TNC'!D1762)</f>
        <v/>
      </c>
      <c r="L6946">
        <f>N(L6945)+IF(AND('🔎 TRA CỨU NHANH'!$C$2&lt;&gt;"",OR(ISNUMBER(SEARCH('🔎 TRA CỨU NHANH'!$C$2,$A6946)),ISNUMBER(SEARCH('🔎 TRA CỨU NHANH'!$C$2,$B6946)))),1,0)</f>
        <v/>
      </c>
      <c r="M6946">
        <f>IF(L6946&gt;N(L6945),L6946,"")</f>
        <v/>
      </c>
    </row>
    <row r="6947">
      <c r="A6947">
        <f>IF('📋 MIỂNG TNC'!A1763="","",'📋 MIỂNG TNC'!A1763)</f>
        <v/>
      </c>
      <c r="B6947">
        <f>IF('📋 MIỂNG TNC'!A1763="","",'📋 MIỂNG TNC'!P1763)</f>
        <v/>
      </c>
      <c r="C6947">
        <f>IF('📋 MIỂNG TNC'!A1763="","","Miểng")</f>
        <v/>
      </c>
      <c r="D6947">
        <f>IF('📋 MIỂNG TNC'!A1763="","",'📋 MIỂNG TNC'!H1763)</f>
        <v/>
      </c>
      <c r="E6947" t="e">
        <v>#VALUE!</v>
      </c>
      <c r="F6947">
        <f>IF('📋 MIỂNG TNC'!A1763="","",'📋 MIỂNG TNC'!J1763)</f>
        <v/>
      </c>
      <c r="G6947">
        <f>IF('📋 MIỂNG TNC'!A1763="","",'📋 MIỂNG TNC'!K1763)</f>
        <v/>
      </c>
      <c r="H6947">
        <f>IF('📋 MIỂNG TNC'!A1763="","",'📋 MIỂNG TNC'!L1763)</f>
        <v/>
      </c>
      <c r="I6947">
        <f>IF('📋 MIỂNG TNC'!A1763="","",'📋 MIỂNG TNC'!M1763)</f>
        <v/>
      </c>
      <c r="J6947">
        <f>IF('📋 MIỂNG TNC'!A1763="","",'📋 MIỂNG TNC'!D1763)</f>
        <v/>
      </c>
      <c r="L6947">
        <f>N(L6946)+IF(AND('🔎 TRA CỨU NHANH'!$C$2&lt;&gt;"",OR(ISNUMBER(SEARCH('🔎 TRA CỨU NHANH'!$C$2,$A6947)),ISNUMBER(SEARCH('🔎 TRA CỨU NHANH'!$C$2,$B6947)))),1,0)</f>
        <v/>
      </c>
      <c r="M6947">
        <f>IF(L6947&gt;N(L6946),L6947,"")</f>
        <v/>
      </c>
    </row>
    <row r="6948">
      <c r="A6948">
        <f>IF('📋 MIỂNG TNC'!A1764="","",'📋 MIỂNG TNC'!A1764)</f>
        <v/>
      </c>
      <c r="B6948">
        <f>IF('📋 MIỂNG TNC'!A1764="","",'📋 MIỂNG TNC'!P1764)</f>
        <v/>
      </c>
      <c r="C6948">
        <f>IF('📋 MIỂNG TNC'!A1764="","","Miểng")</f>
        <v/>
      </c>
      <c r="D6948">
        <f>IF('📋 MIỂNG TNC'!A1764="","",'📋 MIỂNG TNC'!H1764)</f>
        <v/>
      </c>
      <c r="E6948" t="e">
        <v>#VALUE!</v>
      </c>
      <c r="F6948">
        <f>IF('📋 MIỂNG TNC'!A1764="","",'📋 MIỂNG TNC'!J1764)</f>
        <v/>
      </c>
      <c r="G6948">
        <f>IF('📋 MIỂNG TNC'!A1764="","",'📋 MIỂNG TNC'!K1764)</f>
        <v/>
      </c>
      <c r="H6948">
        <f>IF('📋 MIỂNG TNC'!A1764="","",'📋 MIỂNG TNC'!L1764)</f>
        <v/>
      </c>
      <c r="I6948">
        <f>IF('📋 MIỂNG TNC'!A1764="","",'📋 MIỂNG TNC'!M1764)</f>
        <v/>
      </c>
      <c r="J6948">
        <f>IF('📋 MIỂNG TNC'!A1764="","",'📋 MIỂNG TNC'!D1764)</f>
        <v/>
      </c>
      <c r="L6948">
        <f>N(L6947)+IF(AND('🔎 TRA CỨU NHANH'!$C$2&lt;&gt;"",OR(ISNUMBER(SEARCH('🔎 TRA CỨU NHANH'!$C$2,$A6948)),ISNUMBER(SEARCH('🔎 TRA CỨU NHANH'!$C$2,$B6948)))),1,0)</f>
        <v/>
      </c>
      <c r="M6948">
        <f>IF(L6948&gt;N(L6947),L6948,"")</f>
        <v/>
      </c>
    </row>
    <row r="6949">
      <c r="A6949">
        <f>IF('📋 MIỂNG TNC'!A1765="","",'📋 MIỂNG TNC'!A1765)</f>
        <v/>
      </c>
      <c r="B6949">
        <f>IF('📋 MIỂNG TNC'!A1765="","",'📋 MIỂNG TNC'!P1765)</f>
        <v/>
      </c>
      <c r="C6949">
        <f>IF('📋 MIỂNG TNC'!A1765="","","Miểng")</f>
        <v/>
      </c>
      <c r="D6949">
        <f>IF('📋 MIỂNG TNC'!A1765="","",'📋 MIỂNG TNC'!H1765)</f>
        <v/>
      </c>
      <c r="E6949" t="e">
        <v>#VALUE!</v>
      </c>
      <c r="F6949">
        <f>IF('📋 MIỂNG TNC'!A1765="","",'📋 MIỂNG TNC'!J1765)</f>
        <v/>
      </c>
      <c r="G6949">
        <f>IF('📋 MIỂNG TNC'!A1765="","",'📋 MIỂNG TNC'!K1765)</f>
        <v/>
      </c>
      <c r="H6949">
        <f>IF('📋 MIỂNG TNC'!A1765="","",'📋 MIỂNG TNC'!L1765)</f>
        <v/>
      </c>
      <c r="I6949">
        <f>IF('📋 MIỂNG TNC'!A1765="","",'📋 MIỂNG TNC'!M1765)</f>
        <v/>
      </c>
      <c r="J6949">
        <f>IF('📋 MIỂNG TNC'!A1765="","",'📋 MIỂNG TNC'!D1765)</f>
        <v/>
      </c>
      <c r="L6949">
        <f>N(L6948)+IF(AND('🔎 TRA CỨU NHANH'!$C$2&lt;&gt;"",OR(ISNUMBER(SEARCH('🔎 TRA CỨU NHANH'!$C$2,$A6949)),ISNUMBER(SEARCH('🔎 TRA CỨU NHANH'!$C$2,$B6949)))),1,0)</f>
        <v/>
      </c>
      <c r="M6949">
        <f>IF(L6949&gt;N(L6948),L6949,"")</f>
        <v/>
      </c>
    </row>
    <row r="6950">
      <c r="A6950">
        <f>IF('📋 MIỂNG TNC'!A1766="","",'📋 MIỂNG TNC'!A1766)</f>
        <v/>
      </c>
      <c r="B6950">
        <f>IF('📋 MIỂNG TNC'!A1766="","",'📋 MIỂNG TNC'!P1766)</f>
        <v/>
      </c>
      <c r="C6950">
        <f>IF('📋 MIỂNG TNC'!A1766="","","Miểng")</f>
        <v/>
      </c>
      <c r="D6950">
        <f>IF('📋 MIỂNG TNC'!A1766="","",'📋 MIỂNG TNC'!H1766)</f>
        <v/>
      </c>
      <c r="E6950" t="e">
        <v>#VALUE!</v>
      </c>
      <c r="F6950">
        <f>IF('📋 MIỂNG TNC'!A1766="","",'📋 MIỂNG TNC'!J1766)</f>
        <v/>
      </c>
      <c r="G6950">
        <f>IF('📋 MIỂNG TNC'!A1766="","",'📋 MIỂNG TNC'!K1766)</f>
        <v/>
      </c>
      <c r="H6950">
        <f>IF('📋 MIỂNG TNC'!A1766="","",'📋 MIỂNG TNC'!L1766)</f>
        <v/>
      </c>
      <c r="I6950">
        <f>IF('📋 MIỂNG TNC'!A1766="","",'📋 MIỂNG TNC'!M1766)</f>
        <v/>
      </c>
      <c r="J6950">
        <f>IF('📋 MIỂNG TNC'!A1766="","",'📋 MIỂNG TNC'!D1766)</f>
        <v/>
      </c>
      <c r="L6950">
        <f>N(L6949)+IF(AND('🔎 TRA CỨU NHANH'!$C$2&lt;&gt;"",OR(ISNUMBER(SEARCH('🔎 TRA CỨU NHANH'!$C$2,$A6950)),ISNUMBER(SEARCH('🔎 TRA CỨU NHANH'!$C$2,$B6950)))),1,0)</f>
        <v/>
      </c>
      <c r="M6950">
        <f>IF(L6950&gt;N(L6949),L6950,"")</f>
        <v/>
      </c>
    </row>
    <row r="6951">
      <c r="A6951">
        <f>IF('📋 MIỂNG TNC'!A1767="","",'📋 MIỂNG TNC'!A1767)</f>
        <v/>
      </c>
      <c r="B6951">
        <f>IF('📋 MIỂNG TNC'!A1767="","",'📋 MIỂNG TNC'!P1767)</f>
        <v/>
      </c>
      <c r="C6951">
        <f>IF('📋 MIỂNG TNC'!A1767="","","Miểng")</f>
        <v/>
      </c>
      <c r="D6951">
        <f>IF('📋 MIỂNG TNC'!A1767="","",'📋 MIỂNG TNC'!H1767)</f>
        <v/>
      </c>
      <c r="E6951" t="e">
        <v>#VALUE!</v>
      </c>
      <c r="F6951">
        <f>IF('📋 MIỂNG TNC'!A1767="","",'📋 MIỂNG TNC'!J1767)</f>
        <v/>
      </c>
      <c r="G6951">
        <f>IF('📋 MIỂNG TNC'!A1767="","",'📋 MIỂNG TNC'!K1767)</f>
        <v/>
      </c>
      <c r="H6951">
        <f>IF('📋 MIỂNG TNC'!A1767="","",'📋 MIỂNG TNC'!L1767)</f>
        <v/>
      </c>
      <c r="I6951">
        <f>IF('📋 MIỂNG TNC'!A1767="","",'📋 MIỂNG TNC'!M1767)</f>
        <v/>
      </c>
      <c r="J6951">
        <f>IF('📋 MIỂNG TNC'!A1767="","",'📋 MIỂNG TNC'!D1767)</f>
        <v/>
      </c>
      <c r="L6951">
        <f>N(L6950)+IF(AND('🔎 TRA CỨU NHANH'!$C$2&lt;&gt;"",OR(ISNUMBER(SEARCH('🔎 TRA CỨU NHANH'!$C$2,$A6951)),ISNUMBER(SEARCH('🔎 TRA CỨU NHANH'!$C$2,$B6951)))),1,0)</f>
        <v/>
      </c>
      <c r="M6951">
        <f>IF(L6951&gt;N(L6950),L6951,"")</f>
        <v/>
      </c>
    </row>
    <row r="6952">
      <c r="A6952">
        <f>IF('📋 MIỂNG TNC'!A1768="","",'📋 MIỂNG TNC'!A1768)</f>
        <v/>
      </c>
      <c r="B6952">
        <f>IF('📋 MIỂNG TNC'!A1768="","",'📋 MIỂNG TNC'!P1768)</f>
        <v/>
      </c>
      <c r="C6952">
        <f>IF('📋 MIỂNG TNC'!A1768="","","Miểng")</f>
        <v/>
      </c>
      <c r="D6952">
        <f>IF('📋 MIỂNG TNC'!A1768="","",'📋 MIỂNG TNC'!H1768)</f>
        <v/>
      </c>
      <c r="E6952" t="e">
        <v>#VALUE!</v>
      </c>
      <c r="F6952">
        <f>IF('📋 MIỂNG TNC'!A1768="","",'📋 MIỂNG TNC'!J1768)</f>
        <v/>
      </c>
      <c r="G6952">
        <f>IF('📋 MIỂNG TNC'!A1768="","",'📋 MIỂNG TNC'!K1768)</f>
        <v/>
      </c>
      <c r="H6952">
        <f>IF('📋 MIỂNG TNC'!A1768="","",'📋 MIỂNG TNC'!L1768)</f>
        <v/>
      </c>
      <c r="I6952">
        <f>IF('📋 MIỂNG TNC'!A1768="","",'📋 MIỂNG TNC'!M1768)</f>
        <v/>
      </c>
      <c r="J6952">
        <f>IF('📋 MIỂNG TNC'!A1768="","",'📋 MIỂNG TNC'!D1768)</f>
        <v/>
      </c>
      <c r="L6952">
        <f>N(L6951)+IF(AND('🔎 TRA CỨU NHANH'!$C$2&lt;&gt;"",OR(ISNUMBER(SEARCH('🔎 TRA CỨU NHANH'!$C$2,$A6952)),ISNUMBER(SEARCH('🔎 TRA CỨU NHANH'!$C$2,$B6952)))),1,0)</f>
        <v/>
      </c>
      <c r="M6952">
        <f>IF(L6952&gt;N(L6951),L6952,"")</f>
        <v/>
      </c>
    </row>
    <row r="6953">
      <c r="A6953">
        <f>IF('📋 MIỂNG TNC'!A1769="","",'📋 MIỂNG TNC'!A1769)</f>
        <v/>
      </c>
      <c r="B6953">
        <f>IF('📋 MIỂNG TNC'!A1769="","",'📋 MIỂNG TNC'!P1769)</f>
        <v/>
      </c>
      <c r="C6953">
        <f>IF('📋 MIỂNG TNC'!A1769="","","Miểng")</f>
        <v/>
      </c>
      <c r="D6953">
        <f>IF('📋 MIỂNG TNC'!A1769="","",'📋 MIỂNG TNC'!H1769)</f>
        <v/>
      </c>
      <c r="E6953" t="e">
        <v>#VALUE!</v>
      </c>
      <c r="F6953">
        <f>IF('📋 MIỂNG TNC'!A1769="","",'📋 MIỂNG TNC'!J1769)</f>
        <v/>
      </c>
      <c r="G6953">
        <f>IF('📋 MIỂNG TNC'!A1769="","",'📋 MIỂNG TNC'!K1769)</f>
        <v/>
      </c>
      <c r="H6953">
        <f>IF('📋 MIỂNG TNC'!A1769="","",'📋 MIỂNG TNC'!L1769)</f>
        <v/>
      </c>
      <c r="I6953">
        <f>IF('📋 MIỂNG TNC'!A1769="","",'📋 MIỂNG TNC'!M1769)</f>
        <v/>
      </c>
      <c r="J6953">
        <f>IF('📋 MIỂNG TNC'!A1769="","",'📋 MIỂNG TNC'!D1769)</f>
        <v/>
      </c>
      <c r="L6953">
        <f>N(L6952)+IF(AND('🔎 TRA CỨU NHANH'!$C$2&lt;&gt;"",OR(ISNUMBER(SEARCH('🔎 TRA CỨU NHANH'!$C$2,$A6953)),ISNUMBER(SEARCH('🔎 TRA CỨU NHANH'!$C$2,$B6953)))),1,0)</f>
        <v/>
      </c>
      <c r="M6953">
        <f>IF(L6953&gt;N(L6952),L6953,"")</f>
        <v/>
      </c>
    </row>
    <row r="6954">
      <c r="A6954">
        <f>IF('📋 MIỂNG TNC'!A1770="","",'📋 MIỂNG TNC'!A1770)</f>
        <v/>
      </c>
      <c r="B6954">
        <f>IF('📋 MIỂNG TNC'!A1770="","",'📋 MIỂNG TNC'!P1770)</f>
        <v/>
      </c>
      <c r="C6954">
        <f>IF('📋 MIỂNG TNC'!A1770="","","Miểng")</f>
        <v/>
      </c>
      <c r="D6954">
        <f>IF('📋 MIỂNG TNC'!A1770="","",'📋 MIỂNG TNC'!H1770)</f>
        <v/>
      </c>
      <c r="E6954" t="e">
        <v>#VALUE!</v>
      </c>
      <c r="F6954">
        <f>IF('📋 MIỂNG TNC'!A1770="","",'📋 MIỂNG TNC'!J1770)</f>
        <v/>
      </c>
      <c r="G6954">
        <f>IF('📋 MIỂNG TNC'!A1770="","",'📋 MIỂNG TNC'!K1770)</f>
        <v/>
      </c>
      <c r="H6954">
        <f>IF('📋 MIỂNG TNC'!A1770="","",'📋 MIỂNG TNC'!L1770)</f>
        <v/>
      </c>
      <c r="I6954">
        <f>IF('📋 MIỂNG TNC'!A1770="","",'📋 MIỂNG TNC'!M1770)</f>
        <v/>
      </c>
      <c r="J6954">
        <f>IF('📋 MIỂNG TNC'!A1770="","",'📋 MIỂNG TNC'!D1770)</f>
        <v/>
      </c>
      <c r="L6954">
        <f>N(L6953)+IF(AND('🔎 TRA CỨU NHANH'!$C$2&lt;&gt;"",OR(ISNUMBER(SEARCH('🔎 TRA CỨU NHANH'!$C$2,$A6954)),ISNUMBER(SEARCH('🔎 TRA CỨU NHANH'!$C$2,$B6954)))),1,0)</f>
        <v/>
      </c>
      <c r="M6954">
        <f>IF(L6954&gt;N(L6953),L6954,"")</f>
        <v/>
      </c>
    </row>
    <row r="6955">
      <c r="A6955">
        <f>IF('📋 MIỂNG TNC'!A1771="","",'📋 MIỂNG TNC'!A1771)</f>
        <v/>
      </c>
      <c r="B6955">
        <f>IF('📋 MIỂNG TNC'!A1771="","",'📋 MIỂNG TNC'!P1771)</f>
        <v/>
      </c>
      <c r="C6955">
        <f>IF('📋 MIỂNG TNC'!A1771="","","Miểng")</f>
        <v/>
      </c>
      <c r="D6955">
        <f>IF('📋 MIỂNG TNC'!A1771="","",'📋 MIỂNG TNC'!H1771)</f>
        <v/>
      </c>
      <c r="E6955" t="e">
        <v>#VALUE!</v>
      </c>
      <c r="F6955">
        <f>IF('📋 MIỂNG TNC'!A1771="","",'📋 MIỂNG TNC'!J1771)</f>
        <v/>
      </c>
      <c r="G6955">
        <f>IF('📋 MIỂNG TNC'!A1771="","",'📋 MIỂNG TNC'!K1771)</f>
        <v/>
      </c>
      <c r="H6955">
        <f>IF('📋 MIỂNG TNC'!A1771="","",'📋 MIỂNG TNC'!L1771)</f>
        <v/>
      </c>
      <c r="I6955">
        <f>IF('📋 MIỂNG TNC'!A1771="","",'📋 MIỂNG TNC'!M1771)</f>
        <v/>
      </c>
      <c r="J6955">
        <f>IF('📋 MIỂNG TNC'!A1771="","",'📋 MIỂNG TNC'!D1771)</f>
        <v/>
      </c>
      <c r="L6955">
        <f>N(L6954)+IF(AND('🔎 TRA CỨU NHANH'!$C$2&lt;&gt;"",OR(ISNUMBER(SEARCH('🔎 TRA CỨU NHANH'!$C$2,$A6955)),ISNUMBER(SEARCH('🔎 TRA CỨU NHANH'!$C$2,$B6955)))),1,0)</f>
        <v/>
      </c>
      <c r="M6955">
        <f>IF(L6955&gt;N(L6954),L6955,"")</f>
        <v/>
      </c>
    </row>
    <row r="6956">
      <c r="A6956">
        <f>IF('📋 MIỂNG TNC'!A1772="","",'📋 MIỂNG TNC'!A1772)</f>
        <v/>
      </c>
      <c r="B6956">
        <f>IF('📋 MIỂNG TNC'!A1772="","",'📋 MIỂNG TNC'!P1772)</f>
        <v/>
      </c>
      <c r="C6956">
        <f>IF('📋 MIỂNG TNC'!A1772="","","Miểng")</f>
        <v/>
      </c>
      <c r="D6956">
        <f>IF('📋 MIỂNG TNC'!A1772="","",'📋 MIỂNG TNC'!H1772)</f>
        <v/>
      </c>
      <c r="E6956" t="e">
        <v>#VALUE!</v>
      </c>
      <c r="F6956">
        <f>IF('📋 MIỂNG TNC'!A1772="","",'📋 MIỂNG TNC'!J1772)</f>
        <v/>
      </c>
      <c r="G6956">
        <f>IF('📋 MIỂNG TNC'!A1772="","",'📋 MIỂNG TNC'!K1772)</f>
        <v/>
      </c>
      <c r="H6956">
        <f>IF('📋 MIỂNG TNC'!A1772="","",'📋 MIỂNG TNC'!L1772)</f>
        <v/>
      </c>
      <c r="I6956">
        <f>IF('📋 MIỂNG TNC'!A1772="","",'📋 MIỂNG TNC'!M1772)</f>
        <v/>
      </c>
      <c r="J6956">
        <f>IF('📋 MIỂNG TNC'!A1772="","",'📋 MIỂNG TNC'!D1772)</f>
        <v/>
      </c>
      <c r="L6956">
        <f>N(L6955)+IF(AND('🔎 TRA CỨU NHANH'!$C$2&lt;&gt;"",OR(ISNUMBER(SEARCH('🔎 TRA CỨU NHANH'!$C$2,$A6956)),ISNUMBER(SEARCH('🔎 TRA CỨU NHANH'!$C$2,$B6956)))),1,0)</f>
        <v/>
      </c>
      <c r="M6956">
        <f>IF(L6956&gt;N(L6955),L6956,"")</f>
        <v/>
      </c>
    </row>
    <row r="6957">
      <c r="A6957">
        <f>IF('📋 MIỂNG TNC'!A1773="","",'📋 MIỂNG TNC'!A1773)</f>
        <v/>
      </c>
      <c r="B6957">
        <f>IF('📋 MIỂNG TNC'!A1773="","",'📋 MIỂNG TNC'!P1773)</f>
        <v/>
      </c>
      <c r="C6957">
        <f>IF('📋 MIỂNG TNC'!A1773="","","Miểng")</f>
        <v/>
      </c>
      <c r="D6957">
        <f>IF('📋 MIỂNG TNC'!A1773="","",'📋 MIỂNG TNC'!H1773)</f>
        <v/>
      </c>
      <c r="E6957" t="e">
        <v>#VALUE!</v>
      </c>
      <c r="F6957">
        <f>IF('📋 MIỂNG TNC'!A1773="","",'📋 MIỂNG TNC'!J1773)</f>
        <v/>
      </c>
      <c r="G6957">
        <f>IF('📋 MIỂNG TNC'!A1773="","",'📋 MIỂNG TNC'!K1773)</f>
        <v/>
      </c>
      <c r="H6957">
        <f>IF('📋 MIỂNG TNC'!A1773="","",'📋 MIỂNG TNC'!L1773)</f>
        <v/>
      </c>
      <c r="I6957">
        <f>IF('📋 MIỂNG TNC'!A1773="","",'📋 MIỂNG TNC'!M1773)</f>
        <v/>
      </c>
      <c r="J6957">
        <f>IF('📋 MIỂNG TNC'!A1773="","",'📋 MIỂNG TNC'!D1773)</f>
        <v/>
      </c>
      <c r="L6957">
        <f>N(L6956)+IF(AND('🔎 TRA CỨU NHANH'!$C$2&lt;&gt;"",OR(ISNUMBER(SEARCH('🔎 TRA CỨU NHANH'!$C$2,$A6957)),ISNUMBER(SEARCH('🔎 TRA CỨU NHANH'!$C$2,$B6957)))),1,0)</f>
        <v/>
      </c>
      <c r="M6957">
        <f>IF(L6957&gt;N(L6956),L6957,"")</f>
        <v/>
      </c>
    </row>
    <row r="6958">
      <c r="A6958">
        <f>IF('📋 MIỂNG TNC'!A1774="","",'📋 MIỂNG TNC'!A1774)</f>
        <v/>
      </c>
      <c r="B6958">
        <f>IF('📋 MIỂNG TNC'!A1774="","",'📋 MIỂNG TNC'!P1774)</f>
        <v/>
      </c>
      <c r="C6958">
        <f>IF('📋 MIỂNG TNC'!A1774="","","Miểng")</f>
        <v/>
      </c>
      <c r="D6958">
        <f>IF('📋 MIỂNG TNC'!A1774="","",'📋 MIỂNG TNC'!H1774)</f>
        <v/>
      </c>
      <c r="E6958" t="e">
        <v>#VALUE!</v>
      </c>
      <c r="F6958">
        <f>IF('📋 MIỂNG TNC'!A1774="","",'📋 MIỂNG TNC'!J1774)</f>
        <v/>
      </c>
      <c r="G6958">
        <f>IF('📋 MIỂNG TNC'!A1774="","",'📋 MIỂNG TNC'!K1774)</f>
        <v/>
      </c>
      <c r="H6958">
        <f>IF('📋 MIỂNG TNC'!A1774="","",'📋 MIỂNG TNC'!L1774)</f>
        <v/>
      </c>
      <c r="I6958">
        <f>IF('📋 MIỂNG TNC'!A1774="","",'📋 MIỂNG TNC'!M1774)</f>
        <v/>
      </c>
      <c r="J6958">
        <f>IF('📋 MIỂNG TNC'!A1774="","",'📋 MIỂNG TNC'!D1774)</f>
        <v/>
      </c>
      <c r="L6958">
        <f>N(L6957)+IF(AND('🔎 TRA CỨU NHANH'!$C$2&lt;&gt;"",OR(ISNUMBER(SEARCH('🔎 TRA CỨU NHANH'!$C$2,$A6958)),ISNUMBER(SEARCH('🔎 TRA CỨU NHANH'!$C$2,$B6958)))),1,0)</f>
        <v/>
      </c>
      <c r="M6958">
        <f>IF(L6958&gt;N(L6957),L6958,"")</f>
        <v/>
      </c>
    </row>
    <row r="6959">
      <c r="A6959">
        <f>IF('📋 MIỂNG TNC'!A1775="","",'📋 MIỂNG TNC'!A1775)</f>
        <v/>
      </c>
      <c r="B6959">
        <f>IF('📋 MIỂNG TNC'!A1775="","",'📋 MIỂNG TNC'!P1775)</f>
        <v/>
      </c>
      <c r="C6959">
        <f>IF('📋 MIỂNG TNC'!A1775="","","Miểng")</f>
        <v/>
      </c>
      <c r="D6959">
        <f>IF('📋 MIỂNG TNC'!A1775="","",'📋 MIỂNG TNC'!H1775)</f>
        <v/>
      </c>
      <c r="E6959" t="e">
        <v>#VALUE!</v>
      </c>
      <c r="F6959">
        <f>IF('📋 MIỂNG TNC'!A1775="","",'📋 MIỂNG TNC'!J1775)</f>
        <v/>
      </c>
      <c r="G6959">
        <f>IF('📋 MIỂNG TNC'!A1775="","",'📋 MIỂNG TNC'!K1775)</f>
        <v/>
      </c>
      <c r="H6959">
        <f>IF('📋 MIỂNG TNC'!A1775="","",'📋 MIỂNG TNC'!L1775)</f>
        <v/>
      </c>
      <c r="I6959">
        <f>IF('📋 MIỂNG TNC'!A1775="","",'📋 MIỂNG TNC'!M1775)</f>
        <v/>
      </c>
      <c r="J6959">
        <f>IF('📋 MIỂNG TNC'!A1775="","",'📋 MIỂNG TNC'!D1775)</f>
        <v/>
      </c>
      <c r="L6959">
        <f>N(L6958)+IF(AND('🔎 TRA CỨU NHANH'!$C$2&lt;&gt;"",OR(ISNUMBER(SEARCH('🔎 TRA CỨU NHANH'!$C$2,$A6959)),ISNUMBER(SEARCH('🔎 TRA CỨU NHANH'!$C$2,$B6959)))),1,0)</f>
        <v/>
      </c>
      <c r="M6959">
        <f>IF(L6959&gt;N(L6958),L6959,"")</f>
        <v/>
      </c>
    </row>
    <row r="6960">
      <c r="A6960">
        <f>IF('📋 MIỂNG TNC'!A1776="","",'📋 MIỂNG TNC'!A1776)</f>
        <v/>
      </c>
      <c r="B6960">
        <f>IF('📋 MIỂNG TNC'!A1776="","",'📋 MIỂNG TNC'!P1776)</f>
        <v/>
      </c>
      <c r="C6960">
        <f>IF('📋 MIỂNG TNC'!A1776="","","Miểng")</f>
        <v/>
      </c>
      <c r="D6960">
        <f>IF('📋 MIỂNG TNC'!A1776="","",'📋 MIỂNG TNC'!H1776)</f>
        <v/>
      </c>
      <c r="E6960" t="e">
        <v>#VALUE!</v>
      </c>
      <c r="F6960">
        <f>IF('📋 MIỂNG TNC'!A1776="","",'📋 MIỂNG TNC'!J1776)</f>
        <v/>
      </c>
      <c r="G6960">
        <f>IF('📋 MIỂNG TNC'!A1776="","",'📋 MIỂNG TNC'!K1776)</f>
        <v/>
      </c>
      <c r="H6960">
        <f>IF('📋 MIỂNG TNC'!A1776="","",'📋 MIỂNG TNC'!L1776)</f>
        <v/>
      </c>
      <c r="I6960">
        <f>IF('📋 MIỂNG TNC'!A1776="","",'📋 MIỂNG TNC'!M1776)</f>
        <v/>
      </c>
      <c r="J6960">
        <f>IF('📋 MIỂNG TNC'!A1776="","",'📋 MIỂNG TNC'!D1776)</f>
        <v/>
      </c>
      <c r="L6960">
        <f>N(L6959)+IF(AND('🔎 TRA CỨU NHANH'!$C$2&lt;&gt;"",OR(ISNUMBER(SEARCH('🔎 TRA CỨU NHANH'!$C$2,$A6960)),ISNUMBER(SEARCH('🔎 TRA CỨU NHANH'!$C$2,$B6960)))),1,0)</f>
        <v/>
      </c>
      <c r="M6960">
        <f>IF(L6960&gt;N(L6959),L6960,"")</f>
        <v/>
      </c>
    </row>
    <row r="6961">
      <c r="A6961">
        <f>IF('📋 MIỂNG TNC'!A1777="","",'📋 MIỂNG TNC'!A1777)</f>
        <v/>
      </c>
      <c r="B6961">
        <f>IF('📋 MIỂNG TNC'!A1777="","",'📋 MIỂNG TNC'!P1777)</f>
        <v/>
      </c>
      <c r="C6961">
        <f>IF('📋 MIỂNG TNC'!A1777="","","Miểng")</f>
        <v/>
      </c>
      <c r="D6961">
        <f>IF('📋 MIỂNG TNC'!A1777="","",'📋 MIỂNG TNC'!H1777)</f>
        <v/>
      </c>
      <c r="E6961" t="e">
        <v>#VALUE!</v>
      </c>
      <c r="F6961">
        <f>IF('📋 MIỂNG TNC'!A1777="","",'📋 MIỂNG TNC'!J1777)</f>
        <v/>
      </c>
      <c r="G6961">
        <f>IF('📋 MIỂNG TNC'!A1777="","",'📋 MIỂNG TNC'!K1777)</f>
        <v/>
      </c>
      <c r="H6961">
        <f>IF('📋 MIỂNG TNC'!A1777="","",'📋 MIỂNG TNC'!L1777)</f>
        <v/>
      </c>
      <c r="I6961">
        <f>IF('📋 MIỂNG TNC'!A1777="","",'📋 MIỂNG TNC'!M1777)</f>
        <v/>
      </c>
      <c r="J6961">
        <f>IF('📋 MIỂNG TNC'!A1777="","",'📋 MIỂNG TNC'!D1777)</f>
        <v/>
      </c>
      <c r="L6961">
        <f>N(L6960)+IF(AND('🔎 TRA CỨU NHANH'!$C$2&lt;&gt;"",OR(ISNUMBER(SEARCH('🔎 TRA CỨU NHANH'!$C$2,$A6961)),ISNUMBER(SEARCH('🔎 TRA CỨU NHANH'!$C$2,$B6961)))),1,0)</f>
        <v/>
      </c>
      <c r="M6961">
        <f>IF(L6961&gt;N(L6960),L6961,"")</f>
        <v/>
      </c>
    </row>
    <row r="6962">
      <c r="A6962">
        <f>IF('📋 MIỂNG TNC'!A1778="","",'📋 MIỂNG TNC'!A1778)</f>
        <v/>
      </c>
      <c r="B6962">
        <f>IF('📋 MIỂNG TNC'!A1778="","",'📋 MIỂNG TNC'!P1778)</f>
        <v/>
      </c>
      <c r="C6962">
        <f>IF('📋 MIỂNG TNC'!A1778="","","Miểng")</f>
        <v/>
      </c>
      <c r="D6962">
        <f>IF('📋 MIỂNG TNC'!A1778="","",'📋 MIỂNG TNC'!H1778)</f>
        <v/>
      </c>
      <c r="E6962" t="e">
        <v>#VALUE!</v>
      </c>
      <c r="F6962">
        <f>IF('📋 MIỂNG TNC'!A1778="","",'📋 MIỂNG TNC'!J1778)</f>
        <v/>
      </c>
      <c r="G6962">
        <f>IF('📋 MIỂNG TNC'!A1778="","",'📋 MIỂNG TNC'!K1778)</f>
        <v/>
      </c>
      <c r="H6962">
        <f>IF('📋 MIỂNG TNC'!A1778="","",'📋 MIỂNG TNC'!L1778)</f>
        <v/>
      </c>
      <c r="I6962">
        <f>IF('📋 MIỂNG TNC'!A1778="","",'📋 MIỂNG TNC'!M1778)</f>
        <v/>
      </c>
      <c r="J6962">
        <f>IF('📋 MIỂNG TNC'!A1778="","",'📋 MIỂNG TNC'!D1778)</f>
        <v/>
      </c>
      <c r="L6962">
        <f>N(L6961)+IF(AND('🔎 TRA CỨU NHANH'!$C$2&lt;&gt;"",OR(ISNUMBER(SEARCH('🔎 TRA CỨU NHANH'!$C$2,$A6962)),ISNUMBER(SEARCH('🔎 TRA CỨU NHANH'!$C$2,$B6962)))),1,0)</f>
        <v/>
      </c>
      <c r="M6962">
        <f>IF(L6962&gt;N(L6961),L6962,"")</f>
        <v/>
      </c>
    </row>
    <row r="6963">
      <c r="A6963">
        <f>IF('📋 MIỂNG TNC'!A1779="","",'📋 MIỂNG TNC'!A1779)</f>
        <v/>
      </c>
      <c r="B6963">
        <f>IF('📋 MIỂNG TNC'!A1779="","",'📋 MIỂNG TNC'!P1779)</f>
        <v/>
      </c>
      <c r="C6963">
        <f>IF('📋 MIỂNG TNC'!A1779="","","Miểng")</f>
        <v/>
      </c>
      <c r="D6963">
        <f>IF('📋 MIỂNG TNC'!A1779="","",'📋 MIỂNG TNC'!H1779)</f>
        <v/>
      </c>
      <c r="E6963" t="e">
        <v>#VALUE!</v>
      </c>
      <c r="F6963">
        <f>IF('📋 MIỂNG TNC'!A1779="","",'📋 MIỂNG TNC'!J1779)</f>
        <v/>
      </c>
      <c r="G6963">
        <f>IF('📋 MIỂNG TNC'!A1779="","",'📋 MIỂNG TNC'!K1779)</f>
        <v/>
      </c>
      <c r="H6963">
        <f>IF('📋 MIỂNG TNC'!A1779="","",'📋 MIỂNG TNC'!L1779)</f>
        <v/>
      </c>
      <c r="I6963">
        <f>IF('📋 MIỂNG TNC'!A1779="","",'📋 MIỂNG TNC'!M1779)</f>
        <v/>
      </c>
      <c r="J6963">
        <f>IF('📋 MIỂNG TNC'!A1779="","",'📋 MIỂNG TNC'!D1779)</f>
        <v/>
      </c>
      <c r="L6963">
        <f>N(L6962)+IF(AND('🔎 TRA CỨU NHANH'!$C$2&lt;&gt;"",OR(ISNUMBER(SEARCH('🔎 TRA CỨU NHANH'!$C$2,$A6963)),ISNUMBER(SEARCH('🔎 TRA CỨU NHANH'!$C$2,$B6963)))),1,0)</f>
        <v/>
      </c>
      <c r="M6963">
        <f>IF(L6963&gt;N(L6962),L6963,"")</f>
        <v/>
      </c>
    </row>
    <row r="6964">
      <c r="A6964">
        <f>IF('📋 MIỂNG TNC'!A1780="","",'📋 MIỂNG TNC'!A1780)</f>
        <v/>
      </c>
      <c r="B6964">
        <f>IF('📋 MIỂNG TNC'!A1780="","",'📋 MIỂNG TNC'!P1780)</f>
        <v/>
      </c>
      <c r="C6964">
        <f>IF('📋 MIỂNG TNC'!A1780="","","Miểng")</f>
        <v/>
      </c>
      <c r="D6964">
        <f>IF('📋 MIỂNG TNC'!A1780="","",'📋 MIỂNG TNC'!H1780)</f>
        <v/>
      </c>
      <c r="E6964" t="e">
        <v>#VALUE!</v>
      </c>
      <c r="F6964">
        <f>IF('📋 MIỂNG TNC'!A1780="","",'📋 MIỂNG TNC'!J1780)</f>
        <v/>
      </c>
      <c r="G6964">
        <f>IF('📋 MIỂNG TNC'!A1780="","",'📋 MIỂNG TNC'!K1780)</f>
        <v/>
      </c>
      <c r="H6964">
        <f>IF('📋 MIỂNG TNC'!A1780="","",'📋 MIỂNG TNC'!L1780)</f>
        <v/>
      </c>
      <c r="I6964">
        <f>IF('📋 MIỂNG TNC'!A1780="","",'📋 MIỂNG TNC'!M1780)</f>
        <v/>
      </c>
      <c r="J6964">
        <f>IF('📋 MIỂNG TNC'!A1780="","",'📋 MIỂNG TNC'!D1780)</f>
        <v/>
      </c>
      <c r="L6964">
        <f>N(L6963)+IF(AND('🔎 TRA CỨU NHANH'!$C$2&lt;&gt;"",OR(ISNUMBER(SEARCH('🔎 TRA CỨU NHANH'!$C$2,$A6964)),ISNUMBER(SEARCH('🔎 TRA CỨU NHANH'!$C$2,$B6964)))),1,0)</f>
        <v/>
      </c>
      <c r="M6964">
        <f>IF(L6964&gt;N(L6963),L6964,"")</f>
        <v/>
      </c>
    </row>
    <row r="6965">
      <c r="A6965">
        <f>IF('📋 MIỂNG TNC'!A1781="","",'📋 MIỂNG TNC'!A1781)</f>
        <v/>
      </c>
      <c r="B6965">
        <f>IF('📋 MIỂNG TNC'!A1781="","",'📋 MIỂNG TNC'!P1781)</f>
        <v/>
      </c>
      <c r="C6965">
        <f>IF('📋 MIỂNG TNC'!A1781="","","Miểng")</f>
        <v/>
      </c>
      <c r="D6965">
        <f>IF('📋 MIỂNG TNC'!A1781="","",'📋 MIỂNG TNC'!H1781)</f>
        <v/>
      </c>
      <c r="E6965" t="e">
        <v>#VALUE!</v>
      </c>
      <c r="F6965">
        <f>IF('📋 MIỂNG TNC'!A1781="","",'📋 MIỂNG TNC'!J1781)</f>
        <v/>
      </c>
      <c r="G6965">
        <f>IF('📋 MIỂNG TNC'!A1781="","",'📋 MIỂNG TNC'!K1781)</f>
        <v/>
      </c>
      <c r="H6965">
        <f>IF('📋 MIỂNG TNC'!A1781="","",'📋 MIỂNG TNC'!L1781)</f>
        <v/>
      </c>
      <c r="I6965">
        <f>IF('📋 MIỂNG TNC'!A1781="","",'📋 MIỂNG TNC'!M1781)</f>
        <v/>
      </c>
      <c r="J6965">
        <f>IF('📋 MIỂNG TNC'!A1781="","",'📋 MIỂNG TNC'!D1781)</f>
        <v/>
      </c>
      <c r="L6965">
        <f>N(L6964)+IF(AND('🔎 TRA CỨU NHANH'!$C$2&lt;&gt;"",OR(ISNUMBER(SEARCH('🔎 TRA CỨU NHANH'!$C$2,$A6965)),ISNUMBER(SEARCH('🔎 TRA CỨU NHANH'!$C$2,$B6965)))),1,0)</f>
        <v/>
      </c>
      <c r="M6965">
        <f>IF(L6965&gt;N(L6964),L6965,"")</f>
        <v/>
      </c>
    </row>
    <row r="6966">
      <c r="A6966">
        <f>IF('📋 MIỂNG TNC'!A1782="","",'📋 MIỂNG TNC'!A1782)</f>
        <v/>
      </c>
      <c r="B6966">
        <f>IF('📋 MIỂNG TNC'!A1782="","",'📋 MIỂNG TNC'!P1782)</f>
        <v/>
      </c>
      <c r="C6966">
        <f>IF('📋 MIỂNG TNC'!A1782="","","Miểng")</f>
        <v/>
      </c>
      <c r="D6966">
        <f>IF('📋 MIỂNG TNC'!A1782="","",'📋 MIỂNG TNC'!H1782)</f>
        <v/>
      </c>
      <c r="E6966" t="e">
        <v>#VALUE!</v>
      </c>
      <c r="F6966">
        <f>IF('📋 MIỂNG TNC'!A1782="","",'📋 MIỂNG TNC'!J1782)</f>
        <v/>
      </c>
      <c r="G6966">
        <f>IF('📋 MIỂNG TNC'!A1782="","",'📋 MIỂNG TNC'!K1782)</f>
        <v/>
      </c>
      <c r="H6966">
        <f>IF('📋 MIỂNG TNC'!A1782="","",'📋 MIỂNG TNC'!L1782)</f>
        <v/>
      </c>
      <c r="I6966">
        <f>IF('📋 MIỂNG TNC'!A1782="","",'📋 MIỂNG TNC'!M1782)</f>
        <v/>
      </c>
      <c r="J6966">
        <f>IF('📋 MIỂNG TNC'!A1782="","",'📋 MIỂNG TNC'!D1782)</f>
        <v/>
      </c>
      <c r="L6966">
        <f>N(L6965)+IF(AND('🔎 TRA CỨU NHANH'!$C$2&lt;&gt;"",OR(ISNUMBER(SEARCH('🔎 TRA CỨU NHANH'!$C$2,$A6966)),ISNUMBER(SEARCH('🔎 TRA CỨU NHANH'!$C$2,$B6966)))),1,0)</f>
        <v/>
      </c>
      <c r="M6966">
        <f>IF(L6966&gt;N(L6965),L6966,"")</f>
        <v/>
      </c>
    </row>
    <row r="6967">
      <c r="A6967">
        <f>IF('📋 MIỂNG TNC'!A1783="","",'📋 MIỂNG TNC'!A1783)</f>
        <v/>
      </c>
      <c r="B6967">
        <f>IF('📋 MIỂNG TNC'!A1783="","",'📋 MIỂNG TNC'!P1783)</f>
        <v/>
      </c>
      <c r="C6967">
        <f>IF('📋 MIỂNG TNC'!A1783="","","Miểng")</f>
        <v/>
      </c>
      <c r="D6967">
        <f>IF('📋 MIỂNG TNC'!A1783="","",'📋 MIỂNG TNC'!H1783)</f>
        <v/>
      </c>
      <c r="E6967" t="e">
        <v>#VALUE!</v>
      </c>
      <c r="F6967">
        <f>IF('📋 MIỂNG TNC'!A1783="","",'📋 MIỂNG TNC'!J1783)</f>
        <v/>
      </c>
      <c r="G6967">
        <f>IF('📋 MIỂNG TNC'!A1783="","",'📋 MIỂNG TNC'!K1783)</f>
        <v/>
      </c>
      <c r="H6967">
        <f>IF('📋 MIỂNG TNC'!A1783="","",'📋 MIỂNG TNC'!L1783)</f>
        <v/>
      </c>
      <c r="I6967">
        <f>IF('📋 MIỂNG TNC'!A1783="","",'📋 MIỂNG TNC'!M1783)</f>
        <v/>
      </c>
      <c r="J6967">
        <f>IF('📋 MIỂNG TNC'!A1783="","",'📋 MIỂNG TNC'!D1783)</f>
        <v/>
      </c>
      <c r="L6967">
        <f>N(L6966)+IF(AND('🔎 TRA CỨU NHANH'!$C$2&lt;&gt;"",OR(ISNUMBER(SEARCH('🔎 TRA CỨU NHANH'!$C$2,$A6967)),ISNUMBER(SEARCH('🔎 TRA CỨU NHANH'!$C$2,$B6967)))),1,0)</f>
        <v/>
      </c>
      <c r="M6967">
        <f>IF(L6967&gt;N(L6966),L6967,"")</f>
        <v/>
      </c>
    </row>
    <row r="6968">
      <c r="A6968">
        <f>IF('📋 MIỂNG TNC'!A1784="","",'📋 MIỂNG TNC'!A1784)</f>
        <v/>
      </c>
      <c r="B6968">
        <f>IF('📋 MIỂNG TNC'!A1784="","",'📋 MIỂNG TNC'!P1784)</f>
        <v/>
      </c>
      <c r="C6968">
        <f>IF('📋 MIỂNG TNC'!A1784="","","Miểng")</f>
        <v/>
      </c>
      <c r="D6968">
        <f>IF('📋 MIỂNG TNC'!A1784="","",'📋 MIỂNG TNC'!H1784)</f>
        <v/>
      </c>
      <c r="E6968" t="e">
        <v>#VALUE!</v>
      </c>
      <c r="F6968">
        <f>IF('📋 MIỂNG TNC'!A1784="","",'📋 MIỂNG TNC'!J1784)</f>
        <v/>
      </c>
      <c r="G6968">
        <f>IF('📋 MIỂNG TNC'!A1784="","",'📋 MIỂNG TNC'!K1784)</f>
        <v/>
      </c>
      <c r="H6968">
        <f>IF('📋 MIỂNG TNC'!A1784="","",'📋 MIỂNG TNC'!L1784)</f>
        <v/>
      </c>
      <c r="I6968">
        <f>IF('📋 MIỂNG TNC'!A1784="","",'📋 MIỂNG TNC'!M1784)</f>
        <v/>
      </c>
      <c r="J6968">
        <f>IF('📋 MIỂNG TNC'!A1784="","",'📋 MIỂNG TNC'!D1784)</f>
        <v/>
      </c>
      <c r="L6968">
        <f>N(L6967)+IF(AND('🔎 TRA CỨU NHANH'!$C$2&lt;&gt;"",OR(ISNUMBER(SEARCH('🔎 TRA CỨU NHANH'!$C$2,$A6968)),ISNUMBER(SEARCH('🔎 TRA CỨU NHANH'!$C$2,$B6968)))),1,0)</f>
        <v/>
      </c>
      <c r="M6968">
        <f>IF(L6968&gt;N(L6967),L6968,"")</f>
        <v/>
      </c>
    </row>
    <row r="6969">
      <c r="A6969">
        <f>IF('📋 MIỂNG TNC'!A1785="","",'📋 MIỂNG TNC'!A1785)</f>
        <v/>
      </c>
      <c r="B6969">
        <f>IF('📋 MIỂNG TNC'!A1785="","",'📋 MIỂNG TNC'!P1785)</f>
        <v/>
      </c>
      <c r="C6969">
        <f>IF('📋 MIỂNG TNC'!A1785="","","Miểng")</f>
        <v/>
      </c>
      <c r="D6969">
        <f>IF('📋 MIỂNG TNC'!A1785="","",'📋 MIỂNG TNC'!H1785)</f>
        <v/>
      </c>
      <c r="E6969" t="e">
        <v>#VALUE!</v>
      </c>
      <c r="F6969">
        <f>IF('📋 MIỂNG TNC'!A1785="","",'📋 MIỂNG TNC'!J1785)</f>
        <v/>
      </c>
      <c r="G6969">
        <f>IF('📋 MIỂNG TNC'!A1785="","",'📋 MIỂNG TNC'!K1785)</f>
        <v/>
      </c>
      <c r="H6969">
        <f>IF('📋 MIỂNG TNC'!A1785="","",'📋 MIỂNG TNC'!L1785)</f>
        <v/>
      </c>
      <c r="I6969">
        <f>IF('📋 MIỂNG TNC'!A1785="","",'📋 MIỂNG TNC'!M1785)</f>
        <v/>
      </c>
      <c r="J6969">
        <f>IF('📋 MIỂNG TNC'!A1785="","",'📋 MIỂNG TNC'!D1785)</f>
        <v/>
      </c>
      <c r="L6969">
        <f>N(L6968)+IF(AND('🔎 TRA CỨU NHANH'!$C$2&lt;&gt;"",OR(ISNUMBER(SEARCH('🔎 TRA CỨU NHANH'!$C$2,$A6969)),ISNUMBER(SEARCH('🔎 TRA CỨU NHANH'!$C$2,$B6969)))),1,0)</f>
        <v/>
      </c>
      <c r="M6969">
        <f>IF(L6969&gt;N(L6968),L6969,"")</f>
        <v/>
      </c>
    </row>
    <row r="6970">
      <c r="A6970">
        <f>IF('📋 MIỂNG TNC'!A1786="","",'📋 MIỂNG TNC'!A1786)</f>
        <v/>
      </c>
      <c r="B6970">
        <f>IF('📋 MIỂNG TNC'!A1786="","",'📋 MIỂNG TNC'!P1786)</f>
        <v/>
      </c>
      <c r="C6970">
        <f>IF('📋 MIỂNG TNC'!A1786="","","Miểng")</f>
        <v/>
      </c>
      <c r="D6970">
        <f>IF('📋 MIỂNG TNC'!A1786="","",'📋 MIỂNG TNC'!H1786)</f>
        <v/>
      </c>
      <c r="E6970" t="e">
        <v>#VALUE!</v>
      </c>
      <c r="F6970">
        <f>IF('📋 MIỂNG TNC'!A1786="","",'📋 MIỂNG TNC'!J1786)</f>
        <v/>
      </c>
      <c r="G6970">
        <f>IF('📋 MIỂNG TNC'!A1786="","",'📋 MIỂNG TNC'!K1786)</f>
        <v/>
      </c>
      <c r="H6970">
        <f>IF('📋 MIỂNG TNC'!A1786="","",'📋 MIỂNG TNC'!L1786)</f>
        <v/>
      </c>
      <c r="I6970">
        <f>IF('📋 MIỂNG TNC'!A1786="","",'📋 MIỂNG TNC'!M1786)</f>
        <v/>
      </c>
      <c r="J6970">
        <f>IF('📋 MIỂNG TNC'!A1786="","",'📋 MIỂNG TNC'!D1786)</f>
        <v/>
      </c>
      <c r="L6970">
        <f>N(L6969)+IF(AND('🔎 TRA CỨU NHANH'!$C$2&lt;&gt;"",OR(ISNUMBER(SEARCH('🔎 TRA CỨU NHANH'!$C$2,$A6970)),ISNUMBER(SEARCH('🔎 TRA CỨU NHANH'!$C$2,$B6970)))),1,0)</f>
        <v/>
      </c>
      <c r="M6970">
        <f>IF(L6970&gt;N(L6969),L6970,"")</f>
        <v/>
      </c>
    </row>
    <row r="6971">
      <c r="A6971">
        <f>IF('📋 MIỂNG TNC'!A1787="","",'📋 MIỂNG TNC'!A1787)</f>
        <v/>
      </c>
      <c r="B6971">
        <f>IF('📋 MIỂNG TNC'!A1787="","",'📋 MIỂNG TNC'!P1787)</f>
        <v/>
      </c>
      <c r="C6971">
        <f>IF('📋 MIỂNG TNC'!A1787="","","Miểng")</f>
        <v/>
      </c>
      <c r="D6971">
        <f>IF('📋 MIỂNG TNC'!A1787="","",'📋 MIỂNG TNC'!H1787)</f>
        <v/>
      </c>
      <c r="E6971" t="e">
        <v>#VALUE!</v>
      </c>
      <c r="F6971">
        <f>IF('📋 MIỂNG TNC'!A1787="","",'📋 MIỂNG TNC'!J1787)</f>
        <v/>
      </c>
      <c r="G6971">
        <f>IF('📋 MIỂNG TNC'!A1787="","",'📋 MIỂNG TNC'!K1787)</f>
        <v/>
      </c>
      <c r="H6971">
        <f>IF('📋 MIỂNG TNC'!A1787="","",'📋 MIỂNG TNC'!L1787)</f>
        <v/>
      </c>
      <c r="I6971">
        <f>IF('📋 MIỂNG TNC'!A1787="","",'📋 MIỂNG TNC'!M1787)</f>
        <v/>
      </c>
      <c r="J6971">
        <f>IF('📋 MIỂNG TNC'!A1787="","",'📋 MIỂNG TNC'!D1787)</f>
        <v/>
      </c>
      <c r="L6971">
        <f>N(L6970)+IF(AND('🔎 TRA CỨU NHANH'!$C$2&lt;&gt;"",OR(ISNUMBER(SEARCH('🔎 TRA CỨU NHANH'!$C$2,$A6971)),ISNUMBER(SEARCH('🔎 TRA CỨU NHANH'!$C$2,$B6971)))),1,0)</f>
        <v/>
      </c>
      <c r="M6971">
        <f>IF(L6971&gt;N(L6970),L6971,"")</f>
        <v/>
      </c>
    </row>
    <row r="6972">
      <c r="A6972">
        <f>IF('📋 MIỂNG TNC'!A1788="","",'📋 MIỂNG TNC'!A1788)</f>
        <v/>
      </c>
      <c r="B6972">
        <f>IF('📋 MIỂNG TNC'!A1788="","",'📋 MIỂNG TNC'!P1788)</f>
        <v/>
      </c>
      <c r="C6972">
        <f>IF('📋 MIỂNG TNC'!A1788="","","Miểng")</f>
        <v/>
      </c>
      <c r="D6972">
        <f>IF('📋 MIỂNG TNC'!A1788="","",'📋 MIỂNG TNC'!H1788)</f>
        <v/>
      </c>
      <c r="E6972" t="e">
        <v>#VALUE!</v>
      </c>
      <c r="F6972">
        <f>IF('📋 MIỂNG TNC'!A1788="","",'📋 MIỂNG TNC'!J1788)</f>
        <v/>
      </c>
      <c r="G6972">
        <f>IF('📋 MIỂNG TNC'!A1788="","",'📋 MIỂNG TNC'!K1788)</f>
        <v/>
      </c>
      <c r="H6972">
        <f>IF('📋 MIỂNG TNC'!A1788="","",'📋 MIỂNG TNC'!L1788)</f>
        <v/>
      </c>
      <c r="I6972">
        <f>IF('📋 MIỂNG TNC'!A1788="","",'📋 MIỂNG TNC'!M1788)</f>
        <v/>
      </c>
      <c r="J6972">
        <f>IF('📋 MIỂNG TNC'!A1788="","",'📋 MIỂNG TNC'!D1788)</f>
        <v/>
      </c>
      <c r="L6972">
        <f>N(L6971)+IF(AND('🔎 TRA CỨU NHANH'!$C$2&lt;&gt;"",OR(ISNUMBER(SEARCH('🔎 TRA CỨU NHANH'!$C$2,$A6972)),ISNUMBER(SEARCH('🔎 TRA CỨU NHANH'!$C$2,$B6972)))),1,0)</f>
        <v/>
      </c>
      <c r="M6972">
        <f>IF(L6972&gt;N(L6971),L6972,"")</f>
        <v/>
      </c>
    </row>
    <row r="6973">
      <c r="A6973">
        <f>IF('📋 MIỂNG TNC'!A1789="","",'📋 MIỂNG TNC'!A1789)</f>
        <v/>
      </c>
      <c r="B6973">
        <f>IF('📋 MIỂNG TNC'!A1789="","",'📋 MIỂNG TNC'!P1789)</f>
        <v/>
      </c>
      <c r="C6973">
        <f>IF('📋 MIỂNG TNC'!A1789="","","Miểng")</f>
        <v/>
      </c>
      <c r="D6973">
        <f>IF('📋 MIỂNG TNC'!A1789="","",'📋 MIỂNG TNC'!H1789)</f>
        <v/>
      </c>
      <c r="E6973" t="e">
        <v>#VALUE!</v>
      </c>
      <c r="F6973">
        <f>IF('📋 MIỂNG TNC'!A1789="","",'📋 MIỂNG TNC'!J1789)</f>
        <v/>
      </c>
      <c r="G6973">
        <f>IF('📋 MIỂNG TNC'!A1789="","",'📋 MIỂNG TNC'!K1789)</f>
        <v/>
      </c>
      <c r="H6973">
        <f>IF('📋 MIỂNG TNC'!A1789="","",'📋 MIỂNG TNC'!L1789)</f>
        <v/>
      </c>
      <c r="I6973">
        <f>IF('📋 MIỂNG TNC'!A1789="","",'📋 MIỂNG TNC'!M1789)</f>
        <v/>
      </c>
      <c r="J6973">
        <f>IF('📋 MIỂNG TNC'!A1789="","",'📋 MIỂNG TNC'!D1789)</f>
        <v/>
      </c>
      <c r="L6973">
        <f>N(L6972)+IF(AND('🔎 TRA CỨU NHANH'!$C$2&lt;&gt;"",OR(ISNUMBER(SEARCH('🔎 TRA CỨU NHANH'!$C$2,$A6973)),ISNUMBER(SEARCH('🔎 TRA CỨU NHANH'!$C$2,$B6973)))),1,0)</f>
        <v/>
      </c>
      <c r="M6973">
        <f>IF(L6973&gt;N(L6972),L6973,"")</f>
        <v/>
      </c>
    </row>
    <row r="6974">
      <c r="A6974">
        <f>IF('📋 MIỂNG TNC'!A1790="","",'📋 MIỂNG TNC'!A1790)</f>
        <v/>
      </c>
      <c r="B6974">
        <f>IF('📋 MIỂNG TNC'!A1790="","",'📋 MIỂNG TNC'!P1790)</f>
        <v/>
      </c>
      <c r="C6974">
        <f>IF('📋 MIỂNG TNC'!A1790="","","Miểng")</f>
        <v/>
      </c>
      <c r="D6974">
        <f>IF('📋 MIỂNG TNC'!A1790="","",'📋 MIỂNG TNC'!H1790)</f>
        <v/>
      </c>
      <c r="E6974" t="e">
        <v>#VALUE!</v>
      </c>
      <c r="F6974">
        <f>IF('📋 MIỂNG TNC'!A1790="","",'📋 MIỂNG TNC'!J1790)</f>
        <v/>
      </c>
      <c r="G6974">
        <f>IF('📋 MIỂNG TNC'!A1790="","",'📋 MIỂNG TNC'!K1790)</f>
        <v/>
      </c>
      <c r="H6974">
        <f>IF('📋 MIỂNG TNC'!A1790="","",'📋 MIỂNG TNC'!L1790)</f>
        <v/>
      </c>
      <c r="I6974">
        <f>IF('📋 MIỂNG TNC'!A1790="","",'📋 MIỂNG TNC'!M1790)</f>
        <v/>
      </c>
      <c r="J6974">
        <f>IF('📋 MIỂNG TNC'!A1790="","",'📋 MIỂNG TNC'!D1790)</f>
        <v/>
      </c>
      <c r="L6974">
        <f>N(L6973)+IF(AND('🔎 TRA CỨU NHANH'!$C$2&lt;&gt;"",OR(ISNUMBER(SEARCH('🔎 TRA CỨU NHANH'!$C$2,$A6974)),ISNUMBER(SEARCH('🔎 TRA CỨU NHANH'!$C$2,$B6974)))),1,0)</f>
        <v/>
      </c>
      <c r="M6974">
        <f>IF(L6974&gt;N(L6973),L6974,"")</f>
        <v/>
      </c>
    </row>
    <row r="6975">
      <c r="A6975">
        <f>IF('📋 MIỂNG TNC'!A1791="","",'📋 MIỂNG TNC'!A1791)</f>
        <v/>
      </c>
      <c r="B6975">
        <f>IF('📋 MIỂNG TNC'!A1791="","",'📋 MIỂNG TNC'!P1791)</f>
        <v/>
      </c>
      <c r="C6975">
        <f>IF('📋 MIỂNG TNC'!A1791="","","Miểng")</f>
        <v/>
      </c>
      <c r="D6975">
        <f>IF('📋 MIỂNG TNC'!A1791="","",'📋 MIỂNG TNC'!H1791)</f>
        <v/>
      </c>
      <c r="E6975" t="e">
        <v>#VALUE!</v>
      </c>
      <c r="F6975">
        <f>IF('📋 MIỂNG TNC'!A1791="","",'📋 MIỂNG TNC'!J1791)</f>
        <v/>
      </c>
      <c r="G6975">
        <f>IF('📋 MIỂNG TNC'!A1791="","",'📋 MIỂNG TNC'!K1791)</f>
        <v/>
      </c>
      <c r="H6975">
        <f>IF('📋 MIỂNG TNC'!A1791="","",'📋 MIỂNG TNC'!L1791)</f>
        <v/>
      </c>
      <c r="I6975">
        <f>IF('📋 MIỂNG TNC'!A1791="","",'📋 MIỂNG TNC'!M1791)</f>
        <v/>
      </c>
      <c r="J6975">
        <f>IF('📋 MIỂNG TNC'!A1791="","",'📋 MIỂNG TNC'!D1791)</f>
        <v/>
      </c>
      <c r="L6975">
        <f>N(L6974)+IF(AND('🔎 TRA CỨU NHANH'!$C$2&lt;&gt;"",OR(ISNUMBER(SEARCH('🔎 TRA CỨU NHANH'!$C$2,$A6975)),ISNUMBER(SEARCH('🔎 TRA CỨU NHANH'!$C$2,$B6975)))),1,0)</f>
        <v/>
      </c>
      <c r="M6975">
        <f>IF(L6975&gt;N(L6974),L6975,"")</f>
        <v/>
      </c>
    </row>
    <row r="6976">
      <c r="A6976">
        <f>IF('📋 MIỂNG TNC'!A1792="","",'📋 MIỂNG TNC'!A1792)</f>
        <v/>
      </c>
      <c r="B6976">
        <f>IF('📋 MIỂNG TNC'!A1792="","",'📋 MIỂNG TNC'!P1792)</f>
        <v/>
      </c>
      <c r="C6976">
        <f>IF('📋 MIỂNG TNC'!A1792="","","Miểng")</f>
        <v/>
      </c>
      <c r="D6976">
        <f>IF('📋 MIỂNG TNC'!A1792="","",'📋 MIỂNG TNC'!H1792)</f>
        <v/>
      </c>
      <c r="E6976" t="e">
        <v>#VALUE!</v>
      </c>
      <c r="F6976">
        <f>IF('📋 MIỂNG TNC'!A1792="","",'📋 MIỂNG TNC'!J1792)</f>
        <v/>
      </c>
      <c r="G6976">
        <f>IF('📋 MIỂNG TNC'!A1792="","",'📋 MIỂNG TNC'!K1792)</f>
        <v/>
      </c>
      <c r="H6976">
        <f>IF('📋 MIỂNG TNC'!A1792="","",'📋 MIỂNG TNC'!L1792)</f>
        <v/>
      </c>
      <c r="I6976">
        <f>IF('📋 MIỂNG TNC'!A1792="","",'📋 MIỂNG TNC'!M1792)</f>
        <v/>
      </c>
      <c r="J6976">
        <f>IF('📋 MIỂNG TNC'!A1792="","",'📋 MIỂNG TNC'!D1792)</f>
        <v/>
      </c>
      <c r="L6976">
        <f>N(L6975)+IF(AND('🔎 TRA CỨU NHANH'!$C$2&lt;&gt;"",OR(ISNUMBER(SEARCH('🔎 TRA CỨU NHANH'!$C$2,$A6976)),ISNUMBER(SEARCH('🔎 TRA CỨU NHANH'!$C$2,$B6976)))),1,0)</f>
        <v/>
      </c>
      <c r="M6976">
        <f>IF(L6976&gt;N(L6975),L6976,"")</f>
        <v/>
      </c>
    </row>
    <row r="6977">
      <c r="A6977">
        <f>IF('📋 MIỂNG TNC'!A1793="","",'📋 MIỂNG TNC'!A1793)</f>
        <v/>
      </c>
      <c r="B6977">
        <f>IF('📋 MIỂNG TNC'!A1793="","",'📋 MIỂNG TNC'!P1793)</f>
        <v/>
      </c>
      <c r="C6977">
        <f>IF('📋 MIỂNG TNC'!A1793="","","Miểng")</f>
        <v/>
      </c>
      <c r="D6977">
        <f>IF('📋 MIỂNG TNC'!A1793="","",'📋 MIỂNG TNC'!H1793)</f>
        <v/>
      </c>
      <c r="E6977" t="e">
        <v>#VALUE!</v>
      </c>
      <c r="F6977">
        <f>IF('📋 MIỂNG TNC'!A1793="","",'📋 MIỂNG TNC'!J1793)</f>
        <v/>
      </c>
      <c r="G6977">
        <f>IF('📋 MIỂNG TNC'!A1793="","",'📋 MIỂNG TNC'!K1793)</f>
        <v/>
      </c>
      <c r="H6977">
        <f>IF('📋 MIỂNG TNC'!A1793="","",'📋 MIỂNG TNC'!L1793)</f>
        <v/>
      </c>
      <c r="I6977">
        <f>IF('📋 MIỂNG TNC'!A1793="","",'📋 MIỂNG TNC'!M1793)</f>
        <v/>
      </c>
      <c r="J6977">
        <f>IF('📋 MIỂNG TNC'!A1793="","",'📋 MIỂNG TNC'!D1793)</f>
        <v/>
      </c>
      <c r="L6977">
        <f>N(L6976)+IF(AND('🔎 TRA CỨU NHANH'!$C$2&lt;&gt;"",OR(ISNUMBER(SEARCH('🔎 TRA CỨU NHANH'!$C$2,$A6977)),ISNUMBER(SEARCH('🔎 TRA CỨU NHANH'!$C$2,$B6977)))),1,0)</f>
        <v/>
      </c>
      <c r="M6977">
        <f>IF(L6977&gt;N(L6976),L6977,"")</f>
        <v/>
      </c>
    </row>
    <row r="6978">
      <c r="A6978">
        <f>IF('📋 MIỂNG TNC'!A1794="","",'📋 MIỂNG TNC'!A1794)</f>
        <v/>
      </c>
      <c r="B6978">
        <f>IF('📋 MIỂNG TNC'!A1794="","",'📋 MIỂNG TNC'!P1794)</f>
        <v/>
      </c>
      <c r="C6978">
        <f>IF('📋 MIỂNG TNC'!A1794="","","Miểng")</f>
        <v/>
      </c>
      <c r="D6978">
        <f>IF('📋 MIỂNG TNC'!A1794="","",'📋 MIỂNG TNC'!H1794)</f>
        <v/>
      </c>
      <c r="E6978" t="e">
        <v>#VALUE!</v>
      </c>
      <c r="F6978">
        <f>IF('📋 MIỂNG TNC'!A1794="","",'📋 MIỂNG TNC'!J1794)</f>
        <v/>
      </c>
      <c r="G6978">
        <f>IF('📋 MIỂNG TNC'!A1794="","",'📋 MIỂNG TNC'!K1794)</f>
        <v/>
      </c>
      <c r="H6978">
        <f>IF('📋 MIỂNG TNC'!A1794="","",'📋 MIỂNG TNC'!L1794)</f>
        <v/>
      </c>
      <c r="I6978">
        <f>IF('📋 MIỂNG TNC'!A1794="","",'📋 MIỂNG TNC'!M1794)</f>
        <v/>
      </c>
      <c r="J6978">
        <f>IF('📋 MIỂNG TNC'!A1794="","",'📋 MIỂNG TNC'!D1794)</f>
        <v/>
      </c>
      <c r="L6978">
        <f>N(L6977)+IF(AND('🔎 TRA CỨU NHANH'!$C$2&lt;&gt;"",OR(ISNUMBER(SEARCH('🔎 TRA CỨU NHANH'!$C$2,$A6978)),ISNUMBER(SEARCH('🔎 TRA CỨU NHANH'!$C$2,$B6978)))),1,0)</f>
        <v/>
      </c>
      <c r="M6978">
        <f>IF(L6978&gt;N(L6977),L6978,"")</f>
        <v/>
      </c>
    </row>
    <row r="6979">
      <c r="A6979">
        <f>IF('📋 MIỂNG TNC'!A1795="","",'📋 MIỂNG TNC'!A1795)</f>
        <v/>
      </c>
      <c r="B6979">
        <f>IF('📋 MIỂNG TNC'!A1795="","",'📋 MIỂNG TNC'!P1795)</f>
        <v/>
      </c>
      <c r="C6979">
        <f>IF('📋 MIỂNG TNC'!A1795="","","Miểng")</f>
        <v/>
      </c>
      <c r="D6979">
        <f>IF('📋 MIỂNG TNC'!A1795="","",'📋 MIỂNG TNC'!H1795)</f>
        <v/>
      </c>
      <c r="E6979" t="e">
        <v>#VALUE!</v>
      </c>
      <c r="F6979">
        <f>IF('📋 MIỂNG TNC'!A1795="","",'📋 MIỂNG TNC'!J1795)</f>
        <v/>
      </c>
      <c r="G6979">
        <f>IF('📋 MIỂNG TNC'!A1795="","",'📋 MIỂNG TNC'!K1795)</f>
        <v/>
      </c>
      <c r="H6979">
        <f>IF('📋 MIỂNG TNC'!A1795="","",'📋 MIỂNG TNC'!L1795)</f>
        <v/>
      </c>
      <c r="I6979">
        <f>IF('📋 MIỂNG TNC'!A1795="","",'📋 MIỂNG TNC'!M1795)</f>
        <v/>
      </c>
      <c r="J6979">
        <f>IF('📋 MIỂNG TNC'!A1795="","",'📋 MIỂNG TNC'!D1795)</f>
        <v/>
      </c>
      <c r="L6979">
        <f>N(L6978)+IF(AND('🔎 TRA CỨU NHANH'!$C$2&lt;&gt;"",OR(ISNUMBER(SEARCH('🔎 TRA CỨU NHANH'!$C$2,$A6979)),ISNUMBER(SEARCH('🔎 TRA CỨU NHANH'!$C$2,$B6979)))),1,0)</f>
        <v/>
      </c>
      <c r="M6979">
        <f>IF(L6979&gt;N(L6978),L6979,"")</f>
        <v/>
      </c>
    </row>
    <row r="6980">
      <c r="A6980">
        <f>IF('📋 MIỂNG TNC'!A1796="","",'📋 MIỂNG TNC'!A1796)</f>
        <v/>
      </c>
      <c r="B6980">
        <f>IF('📋 MIỂNG TNC'!A1796="","",'📋 MIỂNG TNC'!P1796)</f>
        <v/>
      </c>
      <c r="C6980">
        <f>IF('📋 MIỂNG TNC'!A1796="","","Miểng")</f>
        <v/>
      </c>
      <c r="D6980">
        <f>IF('📋 MIỂNG TNC'!A1796="","",'📋 MIỂNG TNC'!H1796)</f>
        <v/>
      </c>
      <c r="E6980" t="e">
        <v>#VALUE!</v>
      </c>
      <c r="F6980">
        <f>IF('📋 MIỂNG TNC'!A1796="","",'📋 MIỂNG TNC'!J1796)</f>
        <v/>
      </c>
      <c r="G6980">
        <f>IF('📋 MIỂNG TNC'!A1796="","",'📋 MIỂNG TNC'!K1796)</f>
        <v/>
      </c>
      <c r="H6980">
        <f>IF('📋 MIỂNG TNC'!A1796="","",'📋 MIỂNG TNC'!L1796)</f>
        <v/>
      </c>
      <c r="I6980">
        <f>IF('📋 MIỂNG TNC'!A1796="","",'📋 MIỂNG TNC'!M1796)</f>
        <v/>
      </c>
      <c r="J6980">
        <f>IF('📋 MIỂNG TNC'!A1796="","",'📋 MIỂNG TNC'!D1796)</f>
        <v/>
      </c>
      <c r="L6980">
        <f>N(L6979)+IF(AND('🔎 TRA CỨU NHANH'!$C$2&lt;&gt;"",OR(ISNUMBER(SEARCH('🔎 TRA CỨU NHANH'!$C$2,$A6980)),ISNUMBER(SEARCH('🔎 TRA CỨU NHANH'!$C$2,$B6980)))),1,0)</f>
        <v/>
      </c>
      <c r="M6980">
        <f>IF(L6980&gt;N(L6979),L6980,"")</f>
        <v/>
      </c>
    </row>
    <row r="6981">
      <c r="A6981">
        <f>IF('📋 MIỂNG TNC'!A1797="","",'📋 MIỂNG TNC'!A1797)</f>
        <v/>
      </c>
      <c r="B6981">
        <f>IF('📋 MIỂNG TNC'!A1797="","",'📋 MIỂNG TNC'!P1797)</f>
        <v/>
      </c>
      <c r="C6981">
        <f>IF('📋 MIỂNG TNC'!A1797="","","Miểng")</f>
        <v/>
      </c>
      <c r="D6981">
        <f>IF('📋 MIỂNG TNC'!A1797="","",'📋 MIỂNG TNC'!H1797)</f>
        <v/>
      </c>
      <c r="E6981" t="e">
        <v>#VALUE!</v>
      </c>
      <c r="F6981">
        <f>IF('📋 MIỂNG TNC'!A1797="","",'📋 MIỂNG TNC'!J1797)</f>
        <v/>
      </c>
      <c r="G6981">
        <f>IF('📋 MIỂNG TNC'!A1797="","",'📋 MIỂNG TNC'!K1797)</f>
        <v/>
      </c>
      <c r="H6981">
        <f>IF('📋 MIỂNG TNC'!A1797="","",'📋 MIỂNG TNC'!L1797)</f>
        <v/>
      </c>
      <c r="I6981">
        <f>IF('📋 MIỂNG TNC'!A1797="","",'📋 MIỂNG TNC'!M1797)</f>
        <v/>
      </c>
      <c r="J6981">
        <f>IF('📋 MIỂNG TNC'!A1797="","",'📋 MIỂNG TNC'!D1797)</f>
        <v/>
      </c>
      <c r="L6981">
        <f>N(L6980)+IF(AND('🔎 TRA CỨU NHANH'!$C$2&lt;&gt;"",OR(ISNUMBER(SEARCH('🔎 TRA CỨU NHANH'!$C$2,$A6981)),ISNUMBER(SEARCH('🔎 TRA CỨU NHANH'!$C$2,$B6981)))),1,0)</f>
        <v/>
      </c>
      <c r="M6981">
        <f>IF(L6981&gt;N(L6980),L6981,"")</f>
        <v/>
      </c>
    </row>
    <row r="6982">
      <c r="A6982">
        <f>IF('📋 MIỂNG TNC'!A1798="","",'📋 MIỂNG TNC'!A1798)</f>
        <v/>
      </c>
      <c r="B6982">
        <f>IF('📋 MIỂNG TNC'!A1798="","",'📋 MIỂNG TNC'!P1798)</f>
        <v/>
      </c>
      <c r="C6982">
        <f>IF('📋 MIỂNG TNC'!A1798="","","Miểng")</f>
        <v/>
      </c>
      <c r="D6982">
        <f>IF('📋 MIỂNG TNC'!A1798="","",'📋 MIỂNG TNC'!H1798)</f>
        <v/>
      </c>
      <c r="E6982" t="e">
        <v>#VALUE!</v>
      </c>
      <c r="F6982">
        <f>IF('📋 MIỂNG TNC'!A1798="","",'📋 MIỂNG TNC'!J1798)</f>
        <v/>
      </c>
      <c r="G6982">
        <f>IF('📋 MIỂNG TNC'!A1798="","",'📋 MIỂNG TNC'!K1798)</f>
        <v/>
      </c>
      <c r="H6982">
        <f>IF('📋 MIỂNG TNC'!A1798="","",'📋 MIỂNG TNC'!L1798)</f>
        <v/>
      </c>
      <c r="I6982">
        <f>IF('📋 MIỂNG TNC'!A1798="","",'📋 MIỂNG TNC'!M1798)</f>
        <v/>
      </c>
      <c r="J6982">
        <f>IF('📋 MIỂNG TNC'!A1798="","",'📋 MIỂNG TNC'!D1798)</f>
        <v/>
      </c>
      <c r="L6982">
        <f>N(L6981)+IF(AND('🔎 TRA CỨU NHANH'!$C$2&lt;&gt;"",OR(ISNUMBER(SEARCH('🔎 TRA CỨU NHANH'!$C$2,$A6982)),ISNUMBER(SEARCH('🔎 TRA CỨU NHANH'!$C$2,$B6982)))),1,0)</f>
        <v/>
      </c>
      <c r="M6982">
        <f>IF(L6982&gt;N(L6981),L6982,"")</f>
        <v/>
      </c>
    </row>
    <row r="6983">
      <c r="A6983">
        <f>IF('📋 MIỂNG TNC'!A1799="","",'📋 MIỂNG TNC'!A1799)</f>
        <v/>
      </c>
      <c r="B6983">
        <f>IF('📋 MIỂNG TNC'!A1799="","",'📋 MIỂNG TNC'!P1799)</f>
        <v/>
      </c>
      <c r="C6983">
        <f>IF('📋 MIỂNG TNC'!A1799="","","Miểng")</f>
        <v/>
      </c>
      <c r="D6983">
        <f>IF('📋 MIỂNG TNC'!A1799="","",'📋 MIỂNG TNC'!H1799)</f>
        <v/>
      </c>
      <c r="E6983" t="e">
        <v>#VALUE!</v>
      </c>
      <c r="F6983" s="37">
        <f>IF('📋 MIỂNG TNC'!A1799="","",'📋 MIỂNG TNC'!J1799)</f>
        <v/>
      </c>
      <c r="G6983" s="37">
        <f>IF('📋 MIỂNG TNC'!A1799="","",'📋 MIỂNG TNC'!K1799)</f>
        <v/>
      </c>
      <c r="H6983" s="37">
        <f>IF('📋 MIỂNG TNC'!A1799="","",'📋 MIỂNG TNC'!L1799)</f>
        <v/>
      </c>
      <c r="I6983">
        <f>IF('📋 MIỂNG TNC'!A1799="","",'📋 MIỂNG TNC'!M1799)</f>
        <v/>
      </c>
      <c r="J6983">
        <f>IF('📋 MIỂNG TNC'!A1799="","",'📋 MIỂNG TNC'!D1799)</f>
        <v/>
      </c>
      <c r="L6983">
        <f>N(L6982)+IF(AND('🔎 TRA CỨU NHANH'!$C$2&lt;&gt;"",OR(ISNUMBER(SEARCH('🔎 TRA CỨU NHANH'!$C$2,$A6983)),ISNUMBER(SEARCH('🔎 TRA CỨU NHANH'!$C$2,$B6983)))),1,0)</f>
        <v/>
      </c>
      <c r="M6983">
        <f>IF(L6983&gt;N(L6982),L6983,"")</f>
        <v/>
      </c>
    </row>
    <row r="6984">
      <c r="A6984">
        <f>IF('📋 MIỂNG TNC'!A1800="","",'📋 MIỂNG TNC'!A1800)</f>
        <v/>
      </c>
      <c r="B6984">
        <f>IF('📋 MIỂNG TNC'!A1800="","",'📋 MIỂNG TNC'!P1800)</f>
        <v/>
      </c>
      <c r="C6984">
        <f>IF('📋 MIỂNG TNC'!A1800="","","Miểng")</f>
        <v/>
      </c>
      <c r="D6984">
        <f>IF('📋 MIỂNG TNC'!A1800="","",'📋 MIỂNG TNC'!H1800)</f>
        <v/>
      </c>
      <c r="E6984" t="e">
        <v>#VALUE!</v>
      </c>
      <c r="F6984" s="37">
        <f>IF('📋 MIỂNG TNC'!A1800="","",'📋 MIỂNG TNC'!J1800)</f>
        <v/>
      </c>
      <c r="G6984" s="37">
        <f>IF('📋 MIỂNG TNC'!A1800="","",'📋 MIỂNG TNC'!K1800)</f>
        <v/>
      </c>
      <c r="H6984" s="37">
        <f>IF('📋 MIỂNG TNC'!A1800="","",'📋 MIỂNG TNC'!L1800)</f>
        <v/>
      </c>
      <c r="I6984">
        <f>IF('📋 MIỂNG TNC'!A1800="","",'📋 MIỂNG TNC'!M1800)</f>
        <v/>
      </c>
      <c r="J6984">
        <f>IF('📋 MIỂNG TNC'!A1800="","",'📋 MIỂNG TNC'!D1800)</f>
        <v/>
      </c>
      <c r="L6984">
        <f>N(L6983)+IF(AND('🔎 TRA CỨU NHANH'!$C$2&lt;&gt;"",OR(ISNUMBER(SEARCH('🔎 TRA CỨU NHANH'!$C$2,$A6984)),ISNUMBER(SEARCH('🔎 TRA CỨU NHANH'!$C$2,$B6984)))),1,0)</f>
        <v/>
      </c>
      <c r="M6984">
        <f>IF(L6984&gt;N(L6983),L6984,"")</f>
        <v/>
      </c>
    </row>
    <row r="6985">
      <c r="A6985">
        <f>IF('📋 MIỂNG TNC'!A1801="","",'📋 MIỂNG TNC'!A1801)</f>
        <v/>
      </c>
      <c r="B6985">
        <f>IF('📋 MIỂNG TNC'!A1801="","",'📋 MIỂNG TNC'!P1801)</f>
        <v/>
      </c>
      <c r="C6985">
        <f>IF('📋 MIỂNG TNC'!A1801="","","Miểng")</f>
        <v/>
      </c>
      <c r="D6985">
        <f>IF('📋 MIỂNG TNC'!A1801="","",'📋 MIỂNG TNC'!H1801)</f>
        <v/>
      </c>
      <c r="E6985" t="e">
        <v>#VALUE!</v>
      </c>
      <c r="F6985">
        <f>IF('📋 MIỂNG TNC'!A1801="","",'📋 MIỂNG TNC'!J1801)</f>
        <v/>
      </c>
      <c r="G6985">
        <f>IF('📋 MIỂNG TNC'!A1801="","",'📋 MIỂNG TNC'!K1801)</f>
        <v/>
      </c>
      <c r="H6985">
        <f>IF('📋 MIỂNG TNC'!A1801="","",'📋 MIỂNG TNC'!L1801)</f>
        <v/>
      </c>
      <c r="I6985">
        <f>IF('📋 MIỂNG TNC'!A1801="","",'📋 MIỂNG TNC'!M1801)</f>
        <v/>
      </c>
      <c r="J6985">
        <f>IF('📋 MIỂNG TNC'!A1801="","",'📋 MIỂNG TNC'!D1801)</f>
        <v/>
      </c>
      <c r="L6985">
        <f>N(L6984)+IF(AND('🔎 TRA CỨU NHANH'!$C$2&lt;&gt;"",OR(ISNUMBER(SEARCH('🔎 TRA CỨU NHANH'!$C$2,$A6985)),ISNUMBER(SEARCH('🔎 TRA CỨU NHANH'!$C$2,$B6985)))),1,0)</f>
        <v/>
      </c>
      <c r="M6985">
        <f>IF(L6985&gt;N(L6984),L6985,"")</f>
        <v/>
      </c>
    </row>
    <row r="6986">
      <c r="A6986">
        <f>IF('📋 MIỂNG TNC'!A1802="","",'📋 MIỂNG TNC'!A1802)</f>
        <v/>
      </c>
      <c r="B6986">
        <f>IF('📋 MIỂNG TNC'!A1802="","",'📋 MIỂNG TNC'!P1802)</f>
        <v/>
      </c>
      <c r="C6986">
        <f>IF('📋 MIỂNG TNC'!A1802="","","Miểng")</f>
        <v/>
      </c>
      <c r="D6986">
        <f>IF('📋 MIỂNG TNC'!A1802="","",'📋 MIỂNG TNC'!H1802)</f>
        <v/>
      </c>
      <c r="E6986" t="e">
        <v>#VALUE!</v>
      </c>
      <c r="F6986" s="37">
        <f>IF('📋 MIỂNG TNC'!A1802="","",'📋 MIỂNG TNC'!J1802)</f>
        <v/>
      </c>
      <c r="G6986" s="37">
        <f>IF('📋 MIỂNG TNC'!A1802="","",'📋 MIỂNG TNC'!K1802)</f>
        <v/>
      </c>
      <c r="H6986" s="37">
        <f>IF('📋 MIỂNG TNC'!A1802="","",'📋 MIỂNG TNC'!L1802)</f>
        <v/>
      </c>
      <c r="I6986">
        <f>IF('📋 MIỂNG TNC'!A1802="","",'📋 MIỂNG TNC'!M1802)</f>
        <v/>
      </c>
      <c r="J6986">
        <f>IF('📋 MIỂNG TNC'!A1802="","",'📋 MIỂNG TNC'!D1802)</f>
        <v/>
      </c>
      <c r="L6986">
        <f>N(L6985)+IF(AND('🔎 TRA CỨU NHANH'!$C$2&lt;&gt;"",OR(ISNUMBER(SEARCH('🔎 TRA CỨU NHANH'!$C$2,$A6986)),ISNUMBER(SEARCH('🔎 TRA CỨU NHANH'!$C$2,$B6986)))),1,0)</f>
        <v/>
      </c>
      <c r="M6986">
        <f>IF(L6986&gt;N(L6985),L6986,"")</f>
        <v/>
      </c>
    </row>
    <row r="6987">
      <c r="A6987">
        <f>IF('📋 MIỂNG TNC'!A1803="","",'📋 MIỂNG TNC'!A1803)</f>
        <v/>
      </c>
      <c r="B6987">
        <f>IF('📋 MIỂNG TNC'!A1803="","",'📋 MIỂNG TNC'!P1803)</f>
        <v/>
      </c>
      <c r="C6987">
        <f>IF('📋 MIỂNG TNC'!A1803="","","Miểng")</f>
        <v/>
      </c>
      <c r="D6987">
        <f>IF('📋 MIỂNG TNC'!A1803="","",'📋 MIỂNG TNC'!H1803)</f>
        <v/>
      </c>
      <c r="E6987" t="e">
        <v>#VALUE!</v>
      </c>
      <c r="F6987">
        <f>IF('📋 MIỂNG TNC'!A1803="","",'📋 MIỂNG TNC'!J1803)</f>
        <v/>
      </c>
      <c r="G6987">
        <f>IF('📋 MIỂNG TNC'!A1803="","",'📋 MIỂNG TNC'!K1803)</f>
        <v/>
      </c>
      <c r="H6987">
        <f>IF('📋 MIỂNG TNC'!A1803="","",'📋 MIỂNG TNC'!L1803)</f>
        <v/>
      </c>
      <c r="I6987">
        <f>IF('📋 MIỂNG TNC'!A1803="","",'📋 MIỂNG TNC'!M1803)</f>
        <v/>
      </c>
      <c r="J6987">
        <f>IF('📋 MIỂNG TNC'!A1803="","",'📋 MIỂNG TNC'!D1803)</f>
        <v/>
      </c>
      <c r="L6987">
        <f>N(L6986)+IF(AND('🔎 TRA CỨU NHANH'!$C$2&lt;&gt;"",OR(ISNUMBER(SEARCH('🔎 TRA CỨU NHANH'!$C$2,$A6987)),ISNUMBER(SEARCH('🔎 TRA CỨU NHANH'!$C$2,$B6987)))),1,0)</f>
        <v/>
      </c>
      <c r="M6987">
        <f>IF(L6987&gt;N(L6986),L6987,"")</f>
        <v/>
      </c>
    </row>
    <row r="6988">
      <c r="A6988">
        <f>IF('📋 MIỂNG TNC'!A1804="","",'📋 MIỂNG TNC'!A1804)</f>
        <v/>
      </c>
      <c r="B6988">
        <f>IF('📋 MIỂNG TNC'!A1804="","",'📋 MIỂNG TNC'!P1804)</f>
        <v/>
      </c>
      <c r="C6988">
        <f>IF('📋 MIỂNG TNC'!A1804="","","Miểng")</f>
        <v/>
      </c>
      <c r="D6988">
        <f>IF('📋 MIỂNG TNC'!A1804="","",'📋 MIỂNG TNC'!H1804)</f>
        <v/>
      </c>
      <c r="E6988" t="e">
        <v>#VALUE!</v>
      </c>
      <c r="F6988">
        <f>IF('📋 MIỂNG TNC'!A1804="","",'📋 MIỂNG TNC'!J1804)</f>
        <v/>
      </c>
      <c r="G6988">
        <f>IF('📋 MIỂNG TNC'!A1804="","",'📋 MIỂNG TNC'!K1804)</f>
        <v/>
      </c>
      <c r="H6988">
        <f>IF('📋 MIỂNG TNC'!A1804="","",'📋 MIỂNG TNC'!L1804)</f>
        <v/>
      </c>
      <c r="I6988">
        <f>IF('📋 MIỂNG TNC'!A1804="","",'📋 MIỂNG TNC'!M1804)</f>
        <v/>
      </c>
      <c r="J6988">
        <f>IF('📋 MIỂNG TNC'!A1804="","",'📋 MIỂNG TNC'!D1804)</f>
        <v/>
      </c>
      <c r="L6988">
        <f>N(L6987)+IF(AND('🔎 TRA CỨU NHANH'!$C$2&lt;&gt;"",OR(ISNUMBER(SEARCH('🔎 TRA CỨU NHANH'!$C$2,$A6988)),ISNUMBER(SEARCH('🔎 TRA CỨU NHANH'!$C$2,$B6988)))),1,0)</f>
        <v/>
      </c>
      <c r="M6988">
        <f>IF(L6988&gt;N(L6987),L6988,"")</f>
        <v/>
      </c>
    </row>
    <row r="6989">
      <c r="A6989">
        <f>IF('📋 MIỂNG TNC'!A1805="","",'📋 MIỂNG TNC'!A1805)</f>
        <v/>
      </c>
      <c r="B6989">
        <f>IF('📋 MIỂNG TNC'!A1805="","",'📋 MIỂNG TNC'!P1805)</f>
        <v/>
      </c>
      <c r="C6989">
        <f>IF('📋 MIỂNG TNC'!A1805="","","Miểng")</f>
        <v/>
      </c>
      <c r="D6989">
        <f>IF('📋 MIỂNG TNC'!A1805="","",'📋 MIỂNG TNC'!H1805)</f>
        <v/>
      </c>
      <c r="E6989" t="e">
        <v>#VALUE!</v>
      </c>
      <c r="F6989" s="37">
        <f>IF('📋 MIỂNG TNC'!A1805="","",'📋 MIỂNG TNC'!J1805)</f>
        <v/>
      </c>
      <c r="G6989" s="37">
        <f>IF('📋 MIỂNG TNC'!A1805="","",'📋 MIỂNG TNC'!K1805)</f>
        <v/>
      </c>
      <c r="H6989" s="37">
        <f>IF('📋 MIỂNG TNC'!A1805="","",'📋 MIỂNG TNC'!L1805)</f>
        <v/>
      </c>
      <c r="I6989">
        <f>IF('📋 MIỂNG TNC'!A1805="","",'📋 MIỂNG TNC'!M1805)</f>
        <v/>
      </c>
      <c r="J6989">
        <f>IF('📋 MIỂNG TNC'!A1805="","",'📋 MIỂNG TNC'!D1805)</f>
        <v/>
      </c>
      <c r="L6989">
        <f>N(L6988)+IF(AND('🔎 TRA CỨU NHANH'!$C$2&lt;&gt;"",OR(ISNUMBER(SEARCH('🔎 TRA CỨU NHANH'!$C$2,$A6989)),ISNUMBER(SEARCH('🔎 TRA CỨU NHANH'!$C$2,$B6989)))),1,0)</f>
        <v/>
      </c>
      <c r="M6989">
        <f>IF(L6989&gt;N(L6988),L6989,"")</f>
        <v/>
      </c>
    </row>
    <row r="6990">
      <c r="A6990">
        <f>IF('📋 MIỂNG TNC'!A1806="","",'📋 MIỂNG TNC'!A1806)</f>
        <v/>
      </c>
      <c r="B6990">
        <f>IF('📋 MIỂNG TNC'!A1806="","",'📋 MIỂNG TNC'!P1806)</f>
        <v/>
      </c>
      <c r="C6990">
        <f>IF('📋 MIỂNG TNC'!A1806="","","Miểng")</f>
        <v/>
      </c>
      <c r="D6990">
        <f>IF('📋 MIỂNG TNC'!A1806="","",'📋 MIỂNG TNC'!H1806)</f>
        <v/>
      </c>
      <c r="E6990" t="e">
        <v>#VALUE!</v>
      </c>
      <c r="F6990">
        <f>IF('📋 MIỂNG TNC'!A1806="","",'📋 MIỂNG TNC'!J1806)</f>
        <v/>
      </c>
      <c r="G6990">
        <f>IF('📋 MIỂNG TNC'!A1806="","",'📋 MIỂNG TNC'!K1806)</f>
        <v/>
      </c>
      <c r="H6990">
        <f>IF('📋 MIỂNG TNC'!A1806="","",'📋 MIỂNG TNC'!L1806)</f>
        <v/>
      </c>
      <c r="I6990">
        <f>IF('📋 MIỂNG TNC'!A1806="","",'📋 MIỂNG TNC'!M1806)</f>
        <v/>
      </c>
      <c r="J6990">
        <f>IF('📋 MIỂNG TNC'!A1806="","",'📋 MIỂNG TNC'!D1806)</f>
        <v/>
      </c>
      <c r="L6990">
        <f>N(L6989)+IF(AND('🔎 TRA CỨU NHANH'!$C$2&lt;&gt;"",OR(ISNUMBER(SEARCH('🔎 TRA CỨU NHANH'!$C$2,$A6990)),ISNUMBER(SEARCH('🔎 TRA CỨU NHANH'!$C$2,$B6990)))),1,0)</f>
        <v/>
      </c>
      <c r="M6990">
        <f>IF(L6990&gt;N(L6989),L6990,"")</f>
        <v/>
      </c>
    </row>
    <row r="6991">
      <c r="A6991">
        <f>IF('📋 MIỂNG TNC'!A1807="","",'📋 MIỂNG TNC'!A1807)</f>
        <v/>
      </c>
      <c r="B6991">
        <f>IF('📋 MIỂNG TNC'!A1807="","",'📋 MIỂNG TNC'!P1807)</f>
        <v/>
      </c>
      <c r="C6991">
        <f>IF('📋 MIỂNG TNC'!A1807="","","Miểng")</f>
        <v/>
      </c>
      <c r="D6991">
        <f>IF('📋 MIỂNG TNC'!A1807="","",'📋 MIỂNG TNC'!H1807)</f>
        <v/>
      </c>
      <c r="E6991" t="e">
        <v>#VALUE!</v>
      </c>
      <c r="F6991" s="37">
        <f>IF('📋 MIỂNG TNC'!A1807="","",'📋 MIỂNG TNC'!J1807)</f>
        <v/>
      </c>
      <c r="G6991" s="37">
        <f>IF('📋 MIỂNG TNC'!A1807="","",'📋 MIỂNG TNC'!K1807)</f>
        <v/>
      </c>
      <c r="H6991" s="37">
        <f>IF('📋 MIỂNG TNC'!A1807="","",'📋 MIỂNG TNC'!L1807)</f>
        <v/>
      </c>
      <c r="I6991">
        <f>IF('📋 MIỂNG TNC'!A1807="","",'📋 MIỂNG TNC'!M1807)</f>
        <v/>
      </c>
      <c r="J6991">
        <f>IF('📋 MIỂNG TNC'!A1807="","",'📋 MIỂNG TNC'!D1807)</f>
        <v/>
      </c>
      <c r="L6991">
        <f>N(L6990)+IF(AND('🔎 TRA CỨU NHANH'!$C$2&lt;&gt;"",OR(ISNUMBER(SEARCH('🔎 TRA CỨU NHANH'!$C$2,$A6991)),ISNUMBER(SEARCH('🔎 TRA CỨU NHANH'!$C$2,$B6991)))),1,0)</f>
        <v/>
      </c>
      <c r="M6991">
        <f>IF(L6991&gt;N(L6990),L6991,"")</f>
        <v/>
      </c>
    </row>
    <row r="6992">
      <c r="A6992">
        <f>IF('📋 MIỂNG TNC'!A1808="","",'📋 MIỂNG TNC'!A1808)</f>
        <v/>
      </c>
      <c r="B6992">
        <f>IF('📋 MIỂNG TNC'!A1808="","",'📋 MIỂNG TNC'!P1808)</f>
        <v/>
      </c>
      <c r="C6992">
        <f>IF('📋 MIỂNG TNC'!A1808="","","Miểng")</f>
        <v/>
      </c>
      <c r="D6992">
        <f>IF('📋 MIỂNG TNC'!A1808="","",'📋 MIỂNG TNC'!H1808)</f>
        <v/>
      </c>
      <c r="E6992" t="e">
        <v>#VALUE!</v>
      </c>
      <c r="F6992">
        <f>IF('📋 MIỂNG TNC'!A1808="","",'📋 MIỂNG TNC'!J1808)</f>
        <v/>
      </c>
      <c r="G6992">
        <f>IF('📋 MIỂNG TNC'!A1808="","",'📋 MIỂNG TNC'!K1808)</f>
        <v/>
      </c>
      <c r="H6992">
        <f>IF('📋 MIỂNG TNC'!A1808="","",'📋 MIỂNG TNC'!L1808)</f>
        <v/>
      </c>
      <c r="I6992">
        <f>IF('📋 MIỂNG TNC'!A1808="","",'📋 MIỂNG TNC'!M1808)</f>
        <v/>
      </c>
      <c r="J6992">
        <f>IF('📋 MIỂNG TNC'!A1808="","",'📋 MIỂNG TNC'!D1808)</f>
        <v/>
      </c>
      <c r="L6992">
        <f>N(L6991)+IF(AND('🔎 TRA CỨU NHANH'!$C$2&lt;&gt;"",OR(ISNUMBER(SEARCH('🔎 TRA CỨU NHANH'!$C$2,$A6992)),ISNUMBER(SEARCH('🔎 TRA CỨU NHANH'!$C$2,$B6992)))),1,0)</f>
        <v/>
      </c>
      <c r="M6992">
        <f>IF(L6992&gt;N(L6991),L6992,"")</f>
        <v/>
      </c>
    </row>
    <row r="6993">
      <c r="A6993">
        <f>IF('📋 MIỂNG TNC'!A1809="","",'📋 MIỂNG TNC'!A1809)</f>
        <v/>
      </c>
      <c r="B6993">
        <f>IF('📋 MIỂNG TNC'!A1809="","",'📋 MIỂNG TNC'!P1809)</f>
        <v/>
      </c>
      <c r="C6993">
        <f>IF('📋 MIỂNG TNC'!A1809="","","Miểng")</f>
        <v/>
      </c>
      <c r="D6993">
        <f>IF('📋 MIỂNG TNC'!A1809="","",'📋 MIỂNG TNC'!H1809)</f>
        <v/>
      </c>
      <c r="E6993" t="e">
        <v>#VALUE!</v>
      </c>
      <c r="F6993">
        <f>IF('📋 MIỂNG TNC'!A1809="","",'📋 MIỂNG TNC'!J1809)</f>
        <v/>
      </c>
      <c r="G6993">
        <f>IF('📋 MIỂNG TNC'!A1809="","",'📋 MIỂNG TNC'!K1809)</f>
        <v/>
      </c>
      <c r="H6993">
        <f>IF('📋 MIỂNG TNC'!A1809="","",'📋 MIỂNG TNC'!L1809)</f>
        <v/>
      </c>
      <c r="I6993">
        <f>IF('📋 MIỂNG TNC'!A1809="","",'📋 MIỂNG TNC'!M1809)</f>
        <v/>
      </c>
      <c r="J6993">
        <f>IF('📋 MIỂNG TNC'!A1809="","",'📋 MIỂNG TNC'!D1809)</f>
        <v/>
      </c>
      <c r="L6993">
        <f>N(L6992)+IF(AND('🔎 TRA CỨU NHANH'!$C$2&lt;&gt;"",OR(ISNUMBER(SEARCH('🔎 TRA CỨU NHANH'!$C$2,$A6993)),ISNUMBER(SEARCH('🔎 TRA CỨU NHANH'!$C$2,$B6993)))),1,0)</f>
        <v/>
      </c>
      <c r="M6993">
        <f>IF(L6993&gt;N(L6992),L6993,"")</f>
        <v/>
      </c>
    </row>
    <row r="6994">
      <c r="A6994">
        <f>IF('📋 MIỂNG TNC'!A1810="","",'📋 MIỂNG TNC'!A1810)</f>
        <v/>
      </c>
      <c r="B6994">
        <f>IF('📋 MIỂNG TNC'!A1810="","",'📋 MIỂNG TNC'!P1810)</f>
        <v/>
      </c>
      <c r="C6994">
        <f>IF('📋 MIỂNG TNC'!A1810="","","Miểng")</f>
        <v/>
      </c>
      <c r="D6994">
        <f>IF('📋 MIỂNG TNC'!A1810="","",'📋 MIỂNG TNC'!H1810)</f>
        <v/>
      </c>
      <c r="E6994" t="e">
        <v>#VALUE!</v>
      </c>
      <c r="F6994" s="37">
        <f>IF('📋 MIỂNG TNC'!A1810="","",'📋 MIỂNG TNC'!J1810)</f>
        <v/>
      </c>
      <c r="G6994" s="37">
        <f>IF('📋 MIỂNG TNC'!A1810="","",'📋 MIỂNG TNC'!K1810)</f>
        <v/>
      </c>
      <c r="H6994" s="37">
        <f>IF('📋 MIỂNG TNC'!A1810="","",'📋 MIỂNG TNC'!L1810)</f>
        <v/>
      </c>
      <c r="I6994">
        <f>IF('📋 MIỂNG TNC'!A1810="","",'📋 MIỂNG TNC'!M1810)</f>
        <v/>
      </c>
      <c r="J6994">
        <f>IF('📋 MIỂNG TNC'!A1810="","",'📋 MIỂNG TNC'!D1810)</f>
        <v/>
      </c>
      <c r="L6994">
        <f>N(L6993)+IF(AND('🔎 TRA CỨU NHANH'!$C$2&lt;&gt;"",OR(ISNUMBER(SEARCH('🔎 TRA CỨU NHANH'!$C$2,$A6994)),ISNUMBER(SEARCH('🔎 TRA CỨU NHANH'!$C$2,$B6994)))),1,0)</f>
        <v/>
      </c>
      <c r="M6994">
        <f>IF(L6994&gt;N(L6993),L6994,"")</f>
        <v/>
      </c>
    </row>
    <row r="6995">
      <c r="A6995">
        <f>IF('📋 MIỂNG TNC'!A1811="","",'📋 MIỂNG TNC'!A1811)</f>
        <v/>
      </c>
      <c r="B6995">
        <f>IF('📋 MIỂNG TNC'!A1811="","",'📋 MIỂNG TNC'!P1811)</f>
        <v/>
      </c>
      <c r="C6995">
        <f>IF('📋 MIỂNG TNC'!A1811="","","Miểng")</f>
        <v/>
      </c>
      <c r="D6995">
        <f>IF('📋 MIỂNG TNC'!A1811="","",'📋 MIỂNG TNC'!H1811)</f>
        <v/>
      </c>
      <c r="E6995" t="e">
        <v>#VALUE!</v>
      </c>
      <c r="F6995" s="37">
        <f>IF('📋 MIỂNG TNC'!A1811="","",'📋 MIỂNG TNC'!J1811)</f>
        <v/>
      </c>
      <c r="G6995" s="37">
        <f>IF('📋 MIỂNG TNC'!A1811="","",'📋 MIỂNG TNC'!K1811)</f>
        <v/>
      </c>
      <c r="H6995" s="37">
        <f>IF('📋 MIỂNG TNC'!A1811="","",'📋 MIỂNG TNC'!L1811)</f>
        <v/>
      </c>
      <c r="I6995">
        <f>IF('📋 MIỂNG TNC'!A1811="","",'📋 MIỂNG TNC'!M1811)</f>
        <v/>
      </c>
      <c r="J6995">
        <f>IF('📋 MIỂNG TNC'!A1811="","",'📋 MIỂNG TNC'!D1811)</f>
        <v/>
      </c>
      <c r="L6995">
        <f>N(L6994)+IF(AND('🔎 TRA CỨU NHANH'!$C$2&lt;&gt;"",OR(ISNUMBER(SEARCH('🔎 TRA CỨU NHANH'!$C$2,$A6995)),ISNUMBER(SEARCH('🔎 TRA CỨU NHANH'!$C$2,$B6995)))),1,0)</f>
        <v/>
      </c>
      <c r="M6995">
        <f>IF(L6995&gt;N(L6994),L6995,"")</f>
        <v/>
      </c>
    </row>
    <row r="6996">
      <c r="A6996">
        <f>IF('📋 MIỂNG TNC'!A1812="","",'📋 MIỂNG TNC'!A1812)</f>
        <v/>
      </c>
      <c r="B6996">
        <f>IF('📋 MIỂNG TNC'!A1812="","",'📋 MIỂNG TNC'!P1812)</f>
        <v/>
      </c>
      <c r="C6996">
        <f>IF('📋 MIỂNG TNC'!A1812="","","Miểng")</f>
        <v/>
      </c>
      <c r="D6996">
        <f>IF('📋 MIỂNG TNC'!A1812="","",'📋 MIỂNG TNC'!H1812)</f>
        <v/>
      </c>
      <c r="E6996" t="e">
        <v>#VALUE!</v>
      </c>
      <c r="F6996">
        <f>IF('📋 MIỂNG TNC'!A1812="","",'📋 MIỂNG TNC'!J1812)</f>
        <v/>
      </c>
      <c r="G6996">
        <f>IF('📋 MIỂNG TNC'!A1812="","",'📋 MIỂNG TNC'!K1812)</f>
        <v/>
      </c>
      <c r="H6996">
        <f>IF('📋 MIỂNG TNC'!A1812="","",'📋 MIỂNG TNC'!L1812)</f>
        <v/>
      </c>
      <c r="I6996">
        <f>IF('📋 MIỂNG TNC'!A1812="","",'📋 MIỂNG TNC'!M1812)</f>
        <v/>
      </c>
      <c r="J6996">
        <f>IF('📋 MIỂNG TNC'!A1812="","",'📋 MIỂNG TNC'!D1812)</f>
        <v/>
      </c>
      <c r="L6996">
        <f>N(L6995)+IF(AND('🔎 TRA CỨU NHANH'!$C$2&lt;&gt;"",OR(ISNUMBER(SEARCH('🔎 TRA CỨU NHANH'!$C$2,$A6996)),ISNUMBER(SEARCH('🔎 TRA CỨU NHANH'!$C$2,$B6996)))),1,0)</f>
        <v/>
      </c>
      <c r="M6996">
        <f>IF(L6996&gt;N(L6995),L6996,"")</f>
        <v/>
      </c>
    </row>
    <row r="6997">
      <c r="A6997">
        <f>IF('📋 MIỂNG TNC'!A1813="","",'📋 MIỂNG TNC'!A1813)</f>
        <v/>
      </c>
      <c r="B6997">
        <f>IF('📋 MIỂNG TNC'!A1813="","",'📋 MIỂNG TNC'!P1813)</f>
        <v/>
      </c>
      <c r="C6997">
        <f>IF('📋 MIỂNG TNC'!A1813="","","Miểng")</f>
        <v/>
      </c>
      <c r="D6997">
        <f>IF('📋 MIỂNG TNC'!A1813="","",'📋 MIỂNG TNC'!H1813)</f>
        <v/>
      </c>
      <c r="E6997" t="e">
        <v>#VALUE!</v>
      </c>
      <c r="F6997">
        <f>IF('📋 MIỂNG TNC'!A1813="","",'📋 MIỂNG TNC'!J1813)</f>
        <v/>
      </c>
      <c r="G6997">
        <f>IF('📋 MIỂNG TNC'!A1813="","",'📋 MIỂNG TNC'!K1813)</f>
        <v/>
      </c>
      <c r="H6997">
        <f>IF('📋 MIỂNG TNC'!A1813="","",'📋 MIỂNG TNC'!L1813)</f>
        <v/>
      </c>
      <c r="I6997">
        <f>IF('📋 MIỂNG TNC'!A1813="","",'📋 MIỂNG TNC'!M1813)</f>
        <v/>
      </c>
      <c r="J6997">
        <f>IF('📋 MIỂNG TNC'!A1813="","",'📋 MIỂNG TNC'!D1813)</f>
        <v/>
      </c>
      <c r="L6997">
        <f>N(L6996)+IF(AND('🔎 TRA CỨU NHANH'!$C$2&lt;&gt;"",OR(ISNUMBER(SEARCH('🔎 TRA CỨU NHANH'!$C$2,$A6997)),ISNUMBER(SEARCH('🔎 TRA CỨU NHANH'!$C$2,$B6997)))),1,0)</f>
        <v/>
      </c>
      <c r="M6997">
        <f>IF(L6997&gt;N(L6996),L6997,"")</f>
        <v/>
      </c>
    </row>
    <row r="6998">
      <c r="A6998">
        <f>IF('📋 MIỂNG TNC'!A1814="","",'📋 MIỂNG TNC'!A1814)</f>
        <v/>
      </c>
      <c r="B6998">
        <f>IF('📋 MIỂNG TNC'!A1814="","",'📋 MIỂNG TNC'!P1814)</f>
        <v/>
      </c>
      <c r="C6998">
        <f>IF('📋 MIỂNG TNC'!A1814="","","Miểng")</f>
        <v/>
      </c>
      <c r="D6998">
        <f>IF('📋 MIỂNG TNC'!A1814="","",'📋 MIỂNG TNC'!H1814)</f>
        <v/>
      </c>
      <c r="E6998" t="e">
        <v>#VALUE!</v>
      </c>
      <c r="F6998">
        <f>IF('📋 MIỂNG TNC'!A1814="","",'📋 MIỂNG TNC'!J1814)</f>
        <v/>
      </c>
      <c r="G6998">
        <f>IF('📋 MIỂNG TNC'!A1814="","",'📋 MIỂNG TNC'!K1814)</f>
        <v/>
      </c>
      <c r="H6998">
        <f>IF('📋 MIỂNG TNC'!A1814="","",'📋 MIỂNG TNC'!L1814)</f>
        <v/>
      </c>
      <c r="I6998">
        <f>IF('📋 MIỂNG TNC'!A1814="","",'📋 MIỂNG TNC'!M1814)</f>
        <v/>
      </c>
      <c r="J6998">
        <f>IF('📋 MIỂNG TNC'!A1814="","",'📋 MIỂNG TNC'!D1814)</f>
        <v/>
      </c>
      <c r="L6998">
        <f>N(L6997)+IF(AND('🔎 TRA CỨU NHANH'!$C$2&lt;&gt;"",OR(ISNUMBER(SEARCH('🔎 TRA CỨU NHANH'!$C$2,$A6998)),ISNUMBER(SEARCH('🔎 TRA CỨU NHANH'!$C$2,$B6998)))),1,0)</f>
        <v/>
      </c>
      <c r="M6998">
        <f>IF(L6998&gt;N(L6997),L6998,"")</f>
        <v/>
      </c>
    </row>
    <row r="6999">
      <c r="A6999">
        <f>IF('📋 MIỂNG TNC'!A1815="","",'📋 MIỂNG TNC'!A1815)</f>
        <v/>
      </c>
      <c r="B6999">
        <f>IF('📋 MIỂNG TNC'!A1815="","",'📋 MIỂNG TNC'!P1815)</f>
        <v/>
      </c>
      <c r="C6999">
        <f>IF('📋 MIỂNG TNC'!A1815="","","Miểng")</f>
        <v/>
      </c>
      <c r="D6999">
        <f>IF('📋 MIỂNG TNC'!A1815="","",'📋 MIỂNG TNC'!H1815)</f>
        <v/>
      </c>
      <c r="E6999" t="e">
        <v>#VALUE!</v>
      </c>
      <c r="F6999">
        <f>IF('📋 MIỂNG TNC'!A1815="","",'📋 MIỂNG TNC'!J1815)</f>
        <v/>
      </c>
      <c r="G6999">
        <f>IF('📋 MIỂNG TNC'!A1815="","",'📋 MIỂNG TNC'!K1815)</f>
        <v/>
      </c>
      <c r="H6999">
        <f>IF('📋 MIỂNG TNC'!A1815="","",'📋 MIỂNG TNC'!L1815)</f>
        <v/>
      </c>
      <c r="I6999">
        <f>IF('📋 MIỂNG TNC'!A1815="","",'📋 MIỂNG TNC'!M1815)</f>
        <v/>
      </c>
      <c r="J6999">
        <f>IF('📋 MIỂNG TNC'!A1815="","",'📋 MIỂNG TNC'!D1815)</f>
        <v/>
      </c>
      <c r="L6999">
        <f>N(L6998)+IF(AND('🔎 TRA CỨU NHANH'!$C$2&lt;&gt;"",OR(ISNUMBER(SEARCH('🔎 TRA CỨU NHANH'!$C$2,$A6999)),ISNUMBER(SEARCH('🔎 TRA CỨU NHANH'!$C$2,$B6999)))),1,0)</f>
        <v/>
      </c>
      <c r="M6999">
        <f>IF(L6999&gt;N(L6998),L6999,"")</f>
        <v/>
      </c>
    </row>
    <row r="7000">
      <c r="A7000">
        <f>IF('📋 MIỂNG TNC'!A1816="","",'📋 MIỂNG TNC'!A1816)</f>
        <v/>
      </c>
      <c r="B7000">
        <f>IF('📋 MIỂNG TNC'!A1816="","",'📋 MIỂNG TNC'!P1816)</f>
        <v/>
      </c>
      <c r="C7000">
        <f>IF('📋 MIỂNG TNC'!A1816="","","Miểng")</f>
        <v/>
      </c>
      <c r="D7000">
        <f>IF('📋 MIỂNG TNC'!A1816="","",'📋 MIỂNG TNC'!H1816)</f>
        <v/>
      </c>
      <c r="E7000" t="e">
        <v>#VALUE!</v>
      </c>
      <c r="F7000">
        <f>IF('📋 MIỂNG TNC'!A1816="","",'📋 MIỂNG TNC'!J1816)</f>
        <v/>
      </c>
      <c r="G7000">
        <f>IF('📋 MIỂNG TNC'!A1816="","",'📋 MIỂNG TNC'!K1816)</f>
        <v/>
      </c>
      <c r="H7000">
        <f>IF('📋 MIỂNG TNC'!A1816="","",'📋 MIỂNG TNC'!L1816)</f>
        <v/>
      </c>
      <c r="I7000">
        <f>IF('📋 MIỂNG TNC'!A1816="","",'📋 MIỂNG TNC'!M1816)</f>
        <v/>
      </c>
      <c r="J7000">
        <f>IF('📋 MIỂNG TNC'!A1816="","",'📋 MIỂNG TNC'!D1816)</f>
        <v/>
      </c>
      <c r="L7000">
        <f>N(L6999)+IF(AND('🔎 TRA CỨU NHANH'!$C$2&lt;&gt;"",OR(ISNUMBER(SEARCH('🔎 TRA CỨU NHANH'!$C$2,$A7000)),ISNUMBER(SEARCH('🔎 TRA CỨU NHANH'!$C$2,$B7000)))),1,0)</f>
        <v/>
      </c>
      <c r="M7000">
        <f>IF(L7000&gt;N(L6999),L7000,"")</f>
        <v/>
      </c>
    </row>
    <row r="7001">
      <c r="A7001">
        <f>IF('📋 MIỂNG TNC'!A1817="","",'📋 MIỂNG TNC'!A1817)</f>
        <v/>
      </c>
      <c r="B7001">
        <f>IF('📋 MIỂNG TNC'!A1817="","",'📋 MIỂNG TNC'!P1817)</f>
        <v/>
      </c>
      <c r="C7001">
        <f>IF('📋 MIỂNG TNC'!A1817="","","Miểng")</f>
        <v/>
      </c>
      <c r="D7001">
        <f>IF('📋 MIỂNG TNC'!A1817="","",'📋 MIỂNG TNC'!H1817)</f>
        <v/>
      </c>
      <c r="E7001" t="e">
        <v>#VALUE!</v>
      </c>
      <c r="F7001">
        <f>IF('📋 MIỂNG TNC'!A1817="","",'📋 MIỂNG TNC'!J1817)</f>
        <v/>
      </c>
      <c r="G7001">
        <f>IF('📋 MIỂNG TNC'!A1817="","",'📋 MIỂNG TNC'!K1817)</f>
        <v/>
      </c>
      <c r="H7001">
        <f>IF('📋 MIỂNG TNC'!A1817="","",'📋 MIỂNG TNC'!L1817)</f>
        <v/>
      </c>
      <c r="I7001">
        <f>IF('📋 MIỂNG TNC'!A1817="","",'📋 MIỂNG TNC'!M1817)</f>
        <v/>
      </c>
      <c r="J7001">
        <f>IF('📋 MIỂNG TNC'!A1817="","",'📋 MIỂNG TNC'!D1817)</f>
        <v/>
      </c>
      <c r="L7001">
        <f>N(L7000)+IF(AND('🔎 TRA CỨU NHANH'!$C$2&lt;&gt;"",OR(ISNUMBER(SEARCH('🔎 TRA CỨU NHANH'!$C$2,$A7001)),ISNUMBER(SEARCH('🔎 TRA CỨU NHANH'!$C$2,$B7001)))),1,0)</f>
        <v/>
      </c>
      <c r="M7001">
        <f>IF(L7001&gt;N(L7000),L7001,"")</f>
        <v/>
      </c>
    </row>
    <row r="7002">
      <c r="A7002">
        <f>IF('📋 MIỂNG TNC'!A1818="","",'📋 MIỂNG TNC'!A1818)</f>
        <v/>
      </c>
      <c r="B7002">
        <f>IF('📋 MIỂNG TNC'!A1818="","",'📋 MIỂNG TNC'!P1818)</f>
        <v/>
      </c>
      <c r="C7002">
        <f>IF('📋 MIỂNG TNC'!A1818="","","Miểng")</f>
        <v/>
      </c>
      <c r="D7002">
        <f>IF('📋 MIỂNG TNC'!A1818="","",'📋 MIỂNG TNC'!H1818)</f>
        <v/>
      </c>
      <c r="E7002" t="e">
        <v>#VALUE!</v>
      </c>
      <c r="F7002">
        <f>IF('📋 MIỂNG TNC'!A1818="","",'📋 MIỂNG TNC'!J1818)</f>
        <v/>
      </c>
      <c r="G7002">
        <f>IF('📋 MIỂNG TNC'!A1818="","",'📋 MIỂNG TNC'!K1818)</f>
        <v/>
      </c>
      <c r="H7002">
        <f>IF('📋 MIỂNG TNC'!A1818="","",'📋 MIỂNG TNC'!L1818)</f>
        <v/>
      </c>
      <c r="I7002">
        <f>IF('📋 MIỂNG TNC'!A1818="","",'📋 MIỂNG TNC'!M1818)</f>
        <v/>
      </c>
      <c r="J7002">
        <f>IF('📋 MIỂNG TNC'!A1818="","",'📋 MIỂNG TNC'!D1818)</f>
        <v/>
      </c>
      <c r="L7002">
        <f>N(L7001)+IF(AND('🔎 TRA CỨU NHANH'!$C$2&lt;&gt;"",OR(ISNUMBER(SEARCH('🔎 TRA CỨU NHANH'!$C$2,$A7002)),ISNUMBER(SEARCH('🔎 TRA CỨU NHANH'!$C$2,$B7002)))),1,0)</f>
        <v/>
      </c>
      <c r="M7002">
        <f>IF(L7002&gt;N(L7001),L7002,"")</f>
        <v/>
      </c>
    </row>
    <row r="7003">
      <c r="A7003">
        <f>IF('📋 MIỂNG TNC'!A1819="","",'📋 MIỂNG TNC'!A1819)</f>
        <v/>
      </c>
      <c r="B7003">
        <f>IF('📋 MIỂNG TNC'!A1819="","",'📋 MIỂNG TNC'!P1819)</f>
        <v/>
      </c>
      <c r="C7003">
        <f>IF('📋 MIỂNG TNC'!A1819="","","Miểng")</f>
        <v/>
      </c>
      <c r="D7003">
        <f>IF('📋 MIỂNG TNC'!A1819="","",'📋 MIỂNG TNC'!H1819)</f>
        <v/>
      </c>
      <c r="E7003" t="e">
        <v>#VALUE!</v>
      </c>
      <c r="F7003">
        <f>IF('📋 MIỂNG TNC'!A1819="","",'📋 MIỂNG TNC'!J1819)</f>
        <v/>
      </c>
      <c r="G7003">
        <f>IF('📋 MIỂNG TNC'!A1819="","",'📋 MIỂNG TNC'!K1819)</f>
        <v/>
      </c>
      <c r="H7003">
        <f>IF('📋 MIỂNG TNC'!A1819="","",'📋 MIỂNG TNC'!L1819)</f>
        <v/>
      </c>
      <c r="I7003">
        <f>IF('📋 MIỂNG TNC'!A1819="","",'📋 MIỂNG TNC'!M1819)</f>
        <v/>
      </c>
      <c r="J7003">
        <f>IF('📋 MIỂNG TNC'!A1819="","",'📋 MIỂNG TNC'!D1819)</f>
        <v/>
      </c>
      <c r="L7003">
        <f>N(L7002)+IF(AND('🔎 TRA CỨU NHANH'!$C$2&lt;&gt;"",OR(ISNUMBER(SEARCH('🔎 TRA CỨU NHANH'!$C$2,$A7003)),ISNUMBER(SEARCH('🔎 TRA CỨU NHANH'!$C$2,$B7003)))),1,0)</f>
        <v/>
      </c>
      <c r="M7003">
        <f>IF(L7003&gt;N(L7002),L7003,"")</f>
        <v/>
      </c>
    </row>
    <row r="7004">
      <c r="A7004">
        <f>IF('📋 MIỂNG TNC'!A1820="","",'📋 MIỂNG TNC'!A1820)</f>
        <v/>
      </c>
      <c r="B7004">
        <f>IF('📋 MIỂNG TNC'!A1820="","",'📋 MIỂNG TNC'!P1820)</f>
        <v/>
      </c>
      <c r="C7004">
        <f>IF('📋 MIỂNG TNC'!A1820="","","Miểng")</f>
        <v/>
      </c>
      <c r="D7004">
        <f>IF('📋 MIỂNG TNC'!A1820="","",'📋 MIỂNG TNC'!H1820)</f>
        <v/>
      </c>
      <c r="E7004" t="e">
        <v>#VALUE!</v>
      </c>
      <c r="F7004">
        <f>IF('📋 MIỂNG TNC'!A1820="","",'📋 MIỂNG TNC'!J1820)</f>
        <v/>
      </c>
      <c r="G7004">
        <f>IF('📋 MIỂNG TNC'!A1820="","",'📋 MIỂNG TNC'!K1820)</f>
        <v/>
      </c>
      <c r="H7004">
        <f>IF('📋 MIỂNG TNC'!A1820="","",'📋 MIỂNG TNC'!L1820)</f>
        <v/>
      </c>
      <c r="I7004">
        <f>IF('📋 MIỂNG TNC'!A1820="","",'📋 MIỂNG TNC'!M1820)</f>
        <v/>
      </c>
      <c r="J7004">
        <f>IF('📋 MIỂNG TNC'!A1820="","",'📋 MIỂNG TNC'!D1820)</f>
        <v/>
      </c>
      <c r="L7004">
        <f>N(L7003)+IF(AND('🔎 TRA CỨU NHANH'!$C$2&lt;&gt;"",OR(ISNUMBER(SEARCH('🔎 TRA CỨU NHANH'!$C$2,$A7004)),ISNUMBER(SEARCH('🔎 TRA CỨU NHANH'!$C$2,$B7004)))),1,0)</f>
        <v/>
      </c>
      <c r="M7004">
        <f>IF(L7004&gt;N(L7003),L7004,"")</f>
        <v/>
      </c>
    </row>
    <row r="7005">
      <c r="A7005">
        <f>IF('📋 MIỂNG TNC'!A1821="","",'📋 MIỂNG TNC'!A1821)</f>
        <v/>
      </c>
      <c r="B7005">
        <f>IF('📋 MIỂNG TNC'!A1821="","",'📋 MIỂNG TNC'!P1821)</f>
        <v/>
      </c>
      <c r="C7005">
        <f>IF('📋 MIỂNG TNC'!A1821="","","Miểng")</f>
        <v/>
      </c>
      <c r="D7005">
        <f>IF('📋 MIỂNG TNC'!A1821="","",'📋 MIỂNG TNC'!H1821)</f>
        <v/>
      </c>
      <c r="E7005" t="e">
        <v>#VALUE!</v>
      </c>
      <c r="F7005">
        <f>IF('📋 MIỂNG TNC'!A1821="","",'📋 MIỂNG TNC'!J1821)</f>
        <v/>
      </c>
      <c r="G7005">
        <f>IF('📋 MIỂNG TNC'!A1821="","",'📋 MIỂNG TNC'!K1821)</f>
        <v/>
      </c>
      <c r="H7005">
        <f>IF('📋 MIỂNG TNC'!A1821="","",'📋 MIỂNG TNC'!L1821)</f>
        <v/>
      </c>
      <c r="I7005">
        <f>IF('📋 MIỂNG TNC'!A1821="","",'📋 MIỂNG TNC'!M1821)</f>
        <v/>
      </c>
      <c r="J7005">
        <f>IF('📋 MIỂNG TNC'!A1821="","",'📋 MIỂNG TNC'!D1821)</f>
        <v/>
      </c>
      <c r="L7005">
        <f>N(L7004)+IF(AND('🔎 TRA CỨU NHANH'!$C$2&lt;&gt;"",OR(ISNUMBER(SEARCH('🔎 TRA CỨU NHANH'!$C$2,$A7005)),ISNUMBER(SEARCH('🔎 TRA CỨU NHANH'!$C$2,$B7005)))),1,0)</f>
        <v/>
      </c>
      <c r="M7005">
        <f>IF(L7005&gt;N(L7004),L7005,"")</f>
        <v/>
      </c>
    </row>
    <row r="7006">
      <c r="A7006">
        <f>IF('📋 MIỂNG TNC'!A1822="","",'📋 MIỂNG TNC'!A1822)</f>
        <v/>
      </c>
      <c r="B7006">
        <f>IF('📋 MIỂNG TNC'!A1822="","",'📋 MIỂNG TNC'!P1822)</f>
        <v/>
      </c>
      <c r="C7006">
        <f>IF('📋 MIỂNG TNC'!A1822="","","Miểng")</f>
        <v/>
      </c>
      <c r="D7006">
        <f>IF('📋 MIỂNG TNC'!A1822="","",'📋 MIỂNG TNC'!H1822)</f>
        <v/>
      </c>
      <c r="E7006" t="e">
        <v>#VALUE!</v>
      </c>
      <c r="F7006">
        <f>IF('📋 MIỂNG TNC'!A1822="","",'📋 MIỂNG TNC'!J1822)</f>
        <v/>
      </c>
      <c r="G7006">
        <f>IF('📋 MIỂNG TNC'!A1822="","",'📋 MIỂNG TNC'!K1822)</f>
        <v/>
      </c>
      <c r="H7006">
        <f>IF('📋 MIỂNG TNC'!A1822="","",'📋 MIỂNG TNC'!L1822)</f>
        <v/>
      </c>
      <c r="I7006">
        <f>IF('📋 MIỂNG TNC'!A1822="","",'📋 MIỂNG TNC'!M1822)</f>
        <v/>
      </c>
      <c r="J7006">
        <f>IF('📋 MIỂNG TNC'!A1822="","",'📋 MIỂNG TNC'!D1822)</f>
        <v/>
      </c>
      <c r="L7006">
        <f>N(L7005)+IF(AND('🔎 TRA CỨU NHANH'!$C$2&lt;&gt;"",OR(ISNUMBER(SEARCH('🔎 TRA CỨU NHANH'!$C$2,$A7006)),ISNUMBER(SEARCH('🔎 TRA CỨU NHANH'!$C$2,$B7006)))),1,0)</f>
        <v/>
      </c>
      <c r="M7006">
        <f>IF(L7006&gt;N(L7005),L7006,"")</f>
        <v/>
      </c>
    </row>
    <row r="7007">
      <c r="A7007">
        <f>IF('📋 MIỂNG TNC'!A1823="","",'📋 MIỂNG TNC'!A1823)</f>
        <v/>
      </c>
      <c r="B7007">
        <f>IF('📋 MIỂNG TNC'!A1823="","",'📋 MIỂNG TNC'!P1823)</f>
        <v/>
      </c>
      <c r="C7007">
        <f>IF('📋 MIỂNG TNC'!A1823="","","Miểng")</f>
        <v/>
      </c>
      <c r="D7007">
        <f>IF('📋 MIỂNG TNC'!A1823="","",'📋 MIỂNG TNC'!H1823)</f>
        <v/>
      </c>
      <c r="E7007" t="e">
        <v>#VALUE!</v>
      </c>
      <c r="F7007">
        <f>IF('📋 MIỂNG TNC'!A1823="","",'📋 MIỂNG TNC'!J1823)</f>
        <v/>
      </c>
      <c r="G7007">
        <f>IF('📋 MIỂNG TNC'!A1823="","",'📋 MIỂNG TNC'!K1823)</f>
        <v/>
      </c>
      <c r="H7007">
        <f>IF('📋 MIỂNG TNC'!A1823="","",'📋 MIỂNG TNC'!L1823)</f>
        <v/>
      </c>
      <c r="I7007">
        <f>IF('📋 MIỂNG TNC'!A1823="","",'📋 MIỂNG TNC'!M1823)</f>
        <v/>
      </c>
      <c r="J7007">
        <f>IF('📋 MIỂNG TNC'!A1823="","",'📋 MIỂNG TNC'!D1823)</f>
        <v/>
      </c>
      <c r="L7007">
        <f>N(L7006)+IF(AND('🔎 TRA CỨU NHANH'!$C$2&lt;&gt;"",OR(ISNUMBER(SEARCH('🔎 TRA CỨU NHANH'!$C$2,$A7007)),ISNUMBER(SEARCH('🔎 TRA CỨU NHANH'!$C$2,$B7007)))),1,0)</f>
        <v/>
      </c>
      <c r="M7007">
        <f>IF(L7007&gt;N(L7006),L7007,"")</f>
        <v/>
      </c>
    </row>
    <row r="7008">
      <c r="A7008">
        <f>IF('📋 MIỂNG TNC'!A1824="","",'📋 MIỂNG TNC'!A1824)</f>
        <v/>
      </c>
      <c r="B7008">
        <f>IF('📋 MIỂNG TNC'!A1824="","",'📋 MIỂNG TNC'!P1824)</f>
        <v/>
      </c>
      <c r="C7008">
        <f>IF('📋 MIỂNG TNC'!A1824="","","Miểng")</f>
        <v/>
      </c>
      <c r="D7008">
        <f>IF('📋 MIỂNG TNC'!A1824="","",'📋 MIỂNG TNC'!H1824)</f>
        <v/>
      </c>
      <c r="E7008" t="e">
        <v>#VALUE!</v>
      </c>
      <c r="F7008">
        <f>IF('📋 MIỂNG TNC'!A1824="","",'📋 MIỂNG TNC'!J1824)</f>
        <v/>
      </c>
      <c r="G7008">
        <f>IF('📋 MIỂNG TNC'!A1824="","",'📋 MIỂNG TNC'!K1824)</f>
        <v/>
      </c>
      <c r="H7008">
        <f>IF('📋 MIỂNG TNC'!A1824="","",'📋 MIỂNG TNC'!L1824)</f>
        <v/>
      </c>
      <c r="I7008">
        <f>IF('📋 MIỂNG TNC'!A1824="","",'📋 MIỂNG TNC'!M1824)</f>
        <v/>
      </c>
      <c r="J7008">
        <f>IF('📋 MIỂNG TNC'!A1824="","",'📋 MIỂNG TNC'!D1824)</f>
        <v/>
      </c>
      <c r="L7008">
        <f>N(L7007)+IF(AND('🔎 TRA CỨU NHANH'!$C$2&lt;&gt;"",OR(ISNUMBER(SEARCH('🔎 TRA CỨU NHANH'!$C$2,$A7008)),ISNUMBER(SEARCH('🔎 TRA CỨU NHANH'!$C$2,$B7008)))),1,0)</f>
        <v/>
      </c>
      <c r="M7008">
        <f>IF(L7008&gt;N(L7007),L7008,"")</f>
        <v/>
      </c>
    </row>
    <row r="7009">
      <c r="A7009">
        <f>IF('📋 MIỂNG TNC'!A1825="","",'📋 MIỂNG TNC'!A1825)</f>
        <v/>
      </c>
      <c r="B7009">
        <f>IF('📋 MIỂNG TNC'!A1825="","",'📋 MIỂNG TNC'!P1825)</f>
        <v/>
      </c>
      <c r="C7009">
        <f>IF('📋 MIỂNG TNC'!A1825="","","Miểng")</f>
        <v/>
      </c>
      <c r="D7009">
        <f>IF('📋 MIỂNG TNC'!A1825="","",'📋 MIỂNG TNC'!H1825)</f>
        <v/>
      </c>
      <c r="E7009" t="e">
        <v>#VALUE!</v>
      </c>
      <c r="F7009">
        <f>IF('📋 MIỂNG TNC'!A1825="","",'📋 MIỂNG TNC'!J1825)</f>
        <v/>
      </c>
      <c r="G7009">
        <f>IF('📋 MIỂNG TNC'!A1825="","",'📋 MIỂNG TNC'!K1825)</f>
        <v/>
      </c>
      <c r="H7009">
        <f>IF('📋 MIỂNG TNC'!A1825="","",'📋 MIỂNG TNC'!L1825)</f>
        <v/>
      </c>
      <c r="I7009">
        <f>IF('📋 MIỂNG TNC'!A1825="","",'📋 MIỂNG TNC'!M1825)</f>
        <v/>
      </c>
      <c r="J7009">
        <f>IF('📋 MIỂNG TNC'!A1825="","",'📋 MIỂNG TNC'!D1825)</f>
        <v/>
      </c>
      <c r="L7009">
        <f>N(L7008)+IF(AND('🔎 TRA CỨU NHANH'!$C$2&lt;&gt;"",OR(ISNUMBER(SEARCH('🔎 TRA CỨU NHANH'!$C$2,$A7009)),ISNUMBER(SEARCH('🔎 TRA CỨU NHANH'!$C$2,$B7009)))),1,0)</f>
        <v/>
      </c>
      <c r="M7009">
        <f>IF(L7009&gt;N(L7008),L7009,"")</f>
        <v/>
      </c>
    </row>
    <row r="7010">
      <c r="A7010">
        <f>IF('📋 MIỂNG TNC'!A1826="","",'📋 MIỂNG TNC'!A1826)</f>
        <v/>
      </c>
      <c r="B7010">
        <f>IF('📋 MIỂNG TNC'!A1826="","",'📋 MIỂNG TNC'!P1826)</f>
        <v/>
      </c>
      <c r="C7010">
        <f>IF('📋 MIỂNG TNC'!A1826="","","Miểng")</f>
        <v/>
      </c>
      <c r="D7010">
        <f>IF('📋 MIỂNG TNC'!A1826="","",'📋 MIỂNG TNC'!H1826)</f>
        <v/>
      </c>
      <c r="E7010" t="e">
        <v>#VALUE!</v>
      </c>
      <c r="F7010">
        <f>IF('📋 MIỂNG TNC'!A1826="","",'📋 MIỂNG TNC'!J1826)</f>
        <v/>
      </c>
      <c r="G7010">
        <f>IF('📋 MIỂNG TNC'!A1826="","",'📋 MIỂNG TNC'!K1826)</f>
        <v/>
      </c>
      <c r="H7010">
        <f>IF('📋 MIỂNG TNC'!A1826="","",'📋 MIỂNG TNC'!L1826)</f>
        <v/>
      </c>
      <c r="I7010">
        <f>IF('📋 MIỂNG TNC'!A1826="","",'📋 MIỂNG TNC'!M1826)</f>
        <v/>
      </c>
      <c r="J7010">
        <f>IF('📋 MIỂNG TNC'!A1826="","",'📋 MIỂNG TNC'!D1826)</f>
        <v/>
      </c>
      <c r="L7010">
        <f>N(L7009)+IF(AND('🔎 TRA CỨU NHANH'!$C$2&lt;&gt;"",OR(ISNUMBER(SEARCH('🔎 TRA CỨU NHANH'!$C$2,$A7010)),ISNUMBER(SEARCH('🔎 TRA CỨU NHANH'!$C$2,$B7010)))),1,0)</f>
        <v/>
      </c>
      <c r="M7010">
        <f>IF(L7010&gt;N(L7009),L7010,"")</f>
        <v/>
      </c>
    </row>
    <row r="7011">
      <c r="A7011">
        <f>IF('📋 MIỂNG TNC'!A1827="","",'📋 MIỂNG TNC'!A1827)</f>
        <v/>
      </c>
      <c r="B7011">
        <f>IF('📋 MIỂNG TNC'!A1827="","",'📋 MIỂNG TNC'!P1827)</f>
        <v/>
      </c>
      <c r="C7011">
        <f>IF('📋 MIỂNG TNC'!A1827="","","Miểng")</f>
        <v/>
      </c>
      <c r="D7011">
        <f>IF('📋 MIỂNG TNC'!A1827="","",'📋 MIỂNG TNC'!H1827)</f>
        <v/>
      </c>
      <c r="E7011" t="e">
        <v>#VALUE!</v>
      </c>
      <c r="F7011">
        <f>IF('📋 MIỂNG TNC'!A1827="","",'📋 MIỂNG TNC'!J1827)</f>
        <v/>
      </c>
      <c r="G7011">
        <f>IF('📋 MIỂNG TNC'!A1827="","",'📋 MIỂNG TNC'!K1827)</f>
        <v/>
      </c>
      <c r="H7011">
        <f>IF('📋 MIỂNG TNC'!A1827="","",'📋 MIỂNG TNC'!L1827)</f>
        <v/>
      </c>
      <c r="I7011">
        <f>IF('📋 MIỂNG TNC'!A1827="","",'📋 MIỂNG TNC'!M1827)</f>
        <v/>
      </c>
      <c r="J7011">
        <f>IF('📋 MIỂNG TNC'!A1827="","",'📋 MIỂNG TNC'!D1827)</f>
        <v/>
      </c>
      <c r="L7011">
        <f>N(L7010)+IF(AND('🔎 TRA CỨU NHANH'!$C$2&lt;&gt;"",OR(ISNUMBER(SEARCH('🔎 TRA CỨU NHANH'!$C$2,$A7011)),ISNUMBER(SEARCH('🔎 TRA CỨU NHANH'!$C$2,$B7011)))),1,0)</f>
        <v/>
      </c>
      <c r="M7011">
        <f>IF(L7011&gt;N(L7010),L7011,"")</f>
        <v/>
      </c>
    </row>
    <row r="7012">
      <c r="A7012">
        <f>IF('📋 MIỂNG TNC'!A1828="","",'📋 MIỂNG TNC'!A1828)</f>
        <v/>
      </c>
      <c r="B7012">
        <f>IF('📋 MIỂNG TNC'!A1828="","",'📋 MIỂNG TNC'!P1828)</f>
        <v/>
      </c>
      <c r="C7012">
        <f>IF('📋 MIỂNG TNC'!A1828="","","Miểng")</f>
        <v/>
      </c>
      <c r="D7012">
        <f>IF('📋 MIỂNG TNC'!A1828="","",'📋 MIỂNG TNC'!H1828)</f>
        <v/>
      </c>
      <c r="E7012" t="e">
        <v>#VALUE!</v>
      </c>
      <c r="F7012">
        <f>IF('📋 MIỂNG TNC'!A1828="","",'📋 MIỂNG TNC'!J1828)</f>
        <v/>
      </c>
      <c r="G7012">
        <f>IF('📋 MIỂNG TNC'!A1828="","",'📋 MIỂNG TNC'!K1828)</f>
        <v/>
      </c>
      <c r="H7012">
        <f>IF('📋 MIỂNG TNC'!A1828="","",'📋 MIỂNG TNC'!L1828)</f>
        <v/>
      </c>
      <c r="I7012">
        <f>IF('📋 MIỂNG TNC'!A1828="","",'📋 MIỂNG TNC'!M1828)</f>
        <v/>
      </c>
      <c r="J7012">
        <f>IF('📋 MIỂNG TNC'!A1828="","",'📋 MIỂNG TNC'!D1828)</f>
        <v/>
      </c>
      <c r="L7012">
        <f>N(L7011)+IF(AND('🔎 TRA CỨU NHANH'!$C$2&lt;&gt;"",OR(ISNUMBER(SEARCH('🔎 TRA CỨU NHANH'!$C$2,$A7012)),ISNUMBER(SEARCH('🔎 TRA CỨU NHANH'!$C$2,$B7012)))),1,0)</f>
        <v/>
      </c>
      <c r="M7012">
        <f>IF(L7012&gt;N(L7011),L7012,"")</f>
        <v/>
      </c>
    </row>
    <row r="7013">
      <c r="A7013">
        <f>IF('📋 MIỂNG TNC'!A1829="","",'📋 MIỂNG TNC'!A1829)</f>
        <v/>
      </c>
      <c r="B7013">
        <f>IF('📋 MIỂNG TNC'!A1829="","",'📋 MIỂNG TNC'!P1829)</f>
        <v/>
      </c>
      <c r="C7013">
        <f>IF('📋 MIỂNG TNC'!A1829="","","Miểng")</f>
        <v/>
      </c>
      <c r="D7013">
        <f>IF('📋 MIỂNG TNC'!A1829="","",'📋 MIỂNG TNC'!H1829)</f>
        <v/>
      </c>
      <c r="E7013" t="e">
        <v>#VALUE!</v>
      </c>
      <c r="F7013">
        <f>IF('📋 MIỂNG TNC'!A1829="","",'📋 MIỂNG TNC'!J1829)</f>
        <v/>
      </c>
      <c r="G7013">
        <f>IF('📋 MIỂNG TNC'!A1829="","",'📋 MIỂNG TNC'!K1829)</f>
        <v/>
      </c>
      <c r="H7013">
        <f>IF('📋 MIỂNG TNC'!A1829="","",'📋 MIỂNG TNC'!L1829)</f>
        <v/>
      </c>
      <c r="I7013">
        <f>IF('📋 MIỂNG TNC'!A1829="","",'📋 MIỂNG TNC'!M1829)</f>
        <v/>
      </c>
      <c r="J7013">
        <f>IF('📋 MIỂNG TNC'!A1829="","",'📋 MIỂNG TNC'!D1829)</f>
        <v/>
      </c>
      <c r="L7013">
        <f>N(L7012)+IF(AND('🔎 TRA CỨU NHANH'!$C$2&lt;&gt;"",OR(ISNUMBER(SEARCH('🔎 TRA CỨU NHANH'!$C$2,$A7013)),ISNUMBER(SEARCH('🔎 TRA CỨU NHANH'!$C$2,$B7013)))),1,0)</f>
        <v/>
      </c>
      <c r="M7013">
        <f>IF(L7013&gt;N(L7012),L7013,"")</f>
        <v/>
      </c>
    </row>
    <row r="7014">
      <c r="A7014">
        <f>IF('📋 MIỂNG TNC'!A1830="","",'📋 MIỂNG TNC'!A1830)</f>
        <v/>
      </c>
      <c r="B7014">
        <f>IF('📋 MIỂNG TNC'!A1830="","",'📋 MIỂNG TNC'!P1830)</f>
        <v/>
      </c>
      <c r="C7014">
        <f>IF('📋 MIỂNG TNC'!A1830="","","Miểng")</f>
        <v/>
      </c>
      <c r="D7014">
        <f>IF('📋 MIỂNG TNC'!A1830="","",'📋 MIỂNG TNC'!H1830)</f>
        <v/>
      </c>
      <c r="E7014" t="e">
        <v>#VALUE!</v>
      </c>
      <c r="F7014">
        <f>IF('📋 MIỂNG TNC'!A1830="","",'📋 MIỂNG TNC'!J1830)</f>
        <v/>
      </c>
      <c r="G7014">
        <f>IF('📋 MIỂNG TNC'!A1830="","",'📋 MIỂNG TNC'!K1830)</f>
        <v/>
      </c>
      <c r="H7014">
        <f>IF('📋 MIỂNG TNC'!A1830="","",'📋 MIỂNG TNC'!L1830)</f>
        <v/>
      </c>
      <c r="I7014">
        <f>IF('📋 MIỂNG TNC'!A1830="","",'📋 MIỂNG TNC'!M1830)</f>
        <v/>
      </c>
      <c r="J7014">
        <f>IF('📋 MIỂNG TNC'!A1830="","",'📋 MIỂNG TNC'!D1830)</f>
        <v/>
      </c>
      <c r="L7014">
        <f>N(L7013)+IF(AND('🔎 TRA CỨU NHANH'!$C$2&lt;&gt;"",OR(ISNUMBER(SEARCH('🔎 TRA CỨU NHANH'!$C$2,$A7014)),ISNUMBER(SEARCH('🔎 TRA CỨU NHANH'!$C$2,$B7014)))),1,0)</f>
        <v/>
      </c>
      <c r="M7014">
        <f>IF(L7014&gt;N(L7013),L7014,"")</f>
        <v/>
      </c>
    </row>
    <row r="7015">
      <c r="A7015">
        <f>IF('📋 MIỂNG TNC'!A1831="","",'📋 MIỂNG TNC'!A1831)</f>
        <v/>
      </c>
      <c r="B7015">
        <f>IF('📋 MIỂNG TNC'!A1831="","",'📋 MIỂNG TNC'!P1831)</f>
        <v/>
      </c>
      <c r="C7015">
        <f>IF('📋 MIỂNG TNC'!A1831="","","Miểng")</f>
        <v/>
      </c>
      <c r="D7015">
        <f>IF('📋 MIỂNG TNC'!A1831="","",'📋 MIỂNG TNC'!H1831)</f>
        <v/>
      </c>
      <c r="E7015" t="e">
        <v>#VALUE!</v>
      </c>
      <c r="F7015">
        <f>IF('📋 MIỂNG TNC'!A1831="","",'📋 MIỂNG TNC'!J1831)</f>
        <v/>
      </c>
      <c r="G7015">
        <f>IF('📋 MIỂNG TNC'!A1831="","",'📋 MIỂNG TNC'!K1831)</f>
        <v/>
      </c>
      <c r="H7015">
        <f>IF('📋 MIỂNG TNC'!A1831="","",'📋 MIỂNG TNC'!L1831)</f>
        <v/>
      </c>
      <c r="I7015">
        <f>IF('📋 MIỂNG TNC'!A1831="","",'📋 MIỂNG TNC'!M1831)</f>
        <v/>
      </c>
      <c r="J7015">
        <f>IF('📋 MIỂNG TNC'!A1831="","",'📋 MIỂNG TNC'!D1831)</f>
        <v/>
      </c>
      <c r="L7015">
        <f>N(L7014)+IF(AND('🔎 TRA CỨU NHANH'!$C$2&lt;&gt;"",OR(ISNUMBER(SEARCH('🔎 TRA CỨU NHANH'!$C$2,$A7015)),ISNUMBER(SEARCH('🔎 TRA CỨU NHANH'!$C$2,$B7015)))),1,0)</f>
        <v/>
      </c>
      <c r="M7015">
        <f>IF(L7015&gt;N(L7014),L7015,"")</f>
        <v/>
      </c>
    </row>
    <row r="7016">
      <c r="A7016">
        <f>IF('📋 MIỂNG TNC'!A1832="","",'📋 MIỂNG TNC'!A1832)</f>
        <v/>
      </c>
      <c r="B7016">
        <f>IF('📋 MIỂNG TNC'!A1832="","",'📋 MIỂNG TNC'!P1832)</f>
        <v/>
      </c>
      <c r="C7016">
        <f>IF('📋 MIỂNG TNC'!A1832="","","Miểng")</f>
        <v/>
      </c>
      <c r="D7016">
        <f>IF('📋 MIỂNG TNC'!A1832="","",'📋 MIỂNG TNC'!H1832)</f>
        <v/>
      </c>
      <c r="E7016" t="e">
        <v>#VALUE!</v>
      </c>
      <c r="F7016">
        <f>IF('📋 MIỂNG TNC'!A1832="","",'📋 MIỂNG TNC'!J1832)</f>
        <v/>
      </c>
      <c r="G7016">
        <f>IF('📋 MIỂNG TNC'!A1832="","",'📋 MIỂNG TNC'!K1832)</f>
        <v/>
      </c>
      <c r="H7016">
        <f>IF('📋 MIỂNG TNC'!A1832="","",'📋 MIỂNG TNC'!L1832)</f>
        <v/>
      </c>
      <c r="I7016">
        <f>IF('📋 MIỂNG TNC'!A1832="","",'📋 MIỂNG TNC'!M1832)</f>
        <v/>
      </c>
      <c r="J7016">
        <f>IF('📋 MIỂNG TNC'!A1832="","",'📋 MIỂNG TNC'!D1832)</f>
        <v/>
      </c>
      <c r="L7016">
        <f>N(L7015)+IF(AND('🔎 TRA CỨU NHANH'!$C$2&lt;&gt;"",OR(ISNUMBER(SEARCH('🔎 TRA CỨU NHANH'!$C$2,$A7016)),ISNUMBER(SEARCH('🔎 TRA CỨU NHANH'!$C$2,$B7016)))),1,0)</f>
        <v/>
      </c>
      <c r="M7016">
        <f>IF(L7016&gt;N(L7015),L7016,"")</f>
        <v/>
      </c>
    </row>
    <row r="7017">
      <c r="A7017">
        <f>IF('📋 MIỂNG TNC'!A1833="","",'📋 MIỂNG TNC'!A1833)</f>
        <v/>
      </c>
      <c r="B7017">
        <f>IF('📋 MIỂNG TNC'!A1833="","",'📋 MIỂNG TNC'!P1833)</f>
        <v/>
      </c>
      <c r="C7017">
        <f>IF('📋 MIỂNG TNC'!A1833="","","Miểng")</f>
        <v/>
      </c>
      <c r="D7017">
        <f>IF('📋 MIỂNG TNC'!A1833="","",'📋 MIỂNG TNC'!H1833)</f>
        <v/>
      </c>
      <c r="E7017" t="e">
        <v>#VALUE!</v>
      </c>
      <c r="F7017">
        <f>IF('📋 MIỂNG TNC'!A1833="","",'📋 MIỂNG TNC'!J1833)</f>
        <v/>
      </c>
      <c r="G7017">
        <f>IF('📋 MIỂNG TNC'!A1833="","",'📋 MIỂNG TNC'!K1833)</f>
        <v/>
      </c>
      <c r="H7017">
        <f>IF('📋 MIỂNG TNC'!A1833="","",'📋 MIỂNG TNC'!L1833)</f>
        <v/>
      </c>
      <c r="I7017">
        <f>IF('📋 MIỂNG TNC'!A1833="","",'📋 MIỂNG TNC'!M1833)</f>
        <v/>
      </c>
      <c r="J7017">
        <f>IF('📋 MIỂNG TNC'!A1833="","",'📋 MIỂNG TNC'!D1833)</f>
        <v/>
      </c>
      <c r="L7017">
        <f>N(L7016)+IF(AND('🔎 TRA CỨU NHANH'!$C$2&lt;&gt;"",OR(ISNUMBER(SEARCH('🔎 TRA CỨU NHANH'!$C$2,$A7017)),ISNUMBER(SEARCH('🔎 TRA CỨU NHANH'!$C$2,$B7017)))),1,0)</f>
        <v/>
      </c>
      <c r="M7017">
        <f>IF(L7017&gt;N(L7016),L7017,"")</f>
        <v/>
      </c>
    </row>
    <row r="7018">
      <c r="A7018">
        <f>IF('📋 MIỂNG TNC'!A1834="","",'📋 MIỂNG TNC'!A1834)</f>
        <v/>
      </c>
      <c r="B7018">
        <f>IF('📋 MIỂNG TNC'!A1834="","",'📋 MIỂNG TNC'!P1834)</f>
        <v/>
      </c>
      <c r="C7018">
        <f>IF('📋 MIỂNG TNC'!A1834="","","Miểng")</f>
        <v/>
      </c>
      <c r="D7018">
        <f>IF('📋 MIỂNG TNC'!A1834="","",'📋 MIỂNG TNC'!H1834)</f>
        <v/>
      </c>
      <c r="E7018" t="e">
        <v>#VALUE!</v>
      </c>
      <c r="F7018">
        <f>IF('📋 MIỂNG TNC'!A1834="","",'📋 MIỂNG TNC'!J1834)</f>
        <v/>
      </c>
      <c r="G7018">
        <f>IF('📋 MIỂNG TNC'!A1834="","",'📋 MIỂNG TNC'!K1834)</f>
        <v/>
      </c>
      <c r="H7018">
        <f>IF('📋 MIỂNG TNC'!A1834="","",'📋 MIỂNG TNC'!L1834)</f>
        <v/>
      </c>
      <c r="I7018">
        <f>IF('📋 MIỂNG TNC'!A1834="","",'📋 MIỂNG TNC'!M1834)</f>
        <v/>
      </c>
      <c r="J7018">
        <f>IF('📋 MIỂNG TNC'!A1834="","",'📋 MIỂNG TNC'!D1834)</f>
        <v/>
      </c>
      <c r="L7018">
        <f>N(L7017)+IF(AND('🔎 TRA CỨU NHANH'!$C$2&lt;&gt;"",OR(ISNUMBER(SEARCH('🔎 TRA CỨU NHANH'!$C$2,$A7018)),ISNUMBER(SEARCH('🔎 TRA CỨU NHANH'!$C$2,$B7018)))),1,0)</f>
        <v/>
      </c>
      <c r="M7018">
        <f>IF(L7018&gt;N(L7017),L7018,"")</f>
        <v/>
      </c>
    </row>
    <row r="7019">
      <c r="A7019">
        <f>IF('📋 MIỂNG TNC'!A1835="","",'📋 MIỂNG TNC'!A1835)</f>
        <v/>
      </c>
      <c r="B7019">
        <f>IF('📋 MIỂNG TNC'!A1835="","",'📋 MIỂNG TNC'!P1835)</f>
        <v/>
      </c>
      <c r="C7019">
        <f>IF('📋 MIỂNG TNC'!A1835="","","Miểng")</f>
        <v/>
      </c>
      <c r="D7019">
        <f>IF('📋 MIỂNG TNC'!A1835="","",'📋 MIỂNG TNC'!H1835)</f>
        <v/>
      </c>
      <c r="E7019" t="e">
        <v>#VALUE!</v>
      </c>
      <c r="F7019">
        <f>IF('📋 MIỂNG TNC'!A1835="","",'📋 MIỂNG TNC'!J1835)</f>
        <v/>
      </c>
      <c r="G7019">
        <f>IF('📋 MIỂNG TNC'!A1835="","",'📋 MIỂNG TNC'!K1835)</f>
        <v/>
      </c>
      <c r="H7019">
        <f>IF('📋 MIỂNG TNC'!A1835="","",'📋 MIỂNG TNC'!L1835)</f>
        <v/>
      </c>
      <c r="I7019">
        <f>IF('📋 MIỂNG TNC'!A1835="","",'📋 MIỂNG TNC'!M1835)</f>
        <v/>
      </c>
      <c r="J7019">
        <f>IF('📋 MIỂNG TNC'!A1835="","",'📋 MIỂNG TNC'!D1835)</f>
        <v/>
      </c>
      <c r="L7019">
        <f>N(L7018)+IF(AND('🔎 TRA CỨU NHANH'!$C$2&lt;&gt;"",OR(ISNUMBER(SEARCH('🔎 TRA CỨU NHANH'!$C$2,$A7019)),ISNUMBER(SEARCH('🔎 TRA CỨU NHANH'!$C$2,$B7019)))),1,0)</f>
        <v/>
      </c>
      <c r="M7019">
        <f>IF(L7019&gt;N(L7018),L7019,"")</f>
        <v/>
      </c>
    </row>
    <row r="7020">
      <c r="A7020">
        <f>IF('📋 MIỂNG TNC'!A1836="","",'📋 MIỂNG TNC'!A1836)</f>
        <v/>
      </c>
      <c r="B7020">
        <f>IF('📋 MIỂNG TNC'!A1836="","",'📋 MIỂNG TNC'!P1836)</f>
        <v/>
      </c>
      <c r="C7020">
        <f>IF('📋 MIỂNG TNC'!A1836="","","Miểng")</f>
        <v/>
      </c>
      <c r="D7020">
        <f>IF('📋 MIỂNG TNC'!A1836="","",'📋 MIỂNG TNC'!H1836)</f>
        <v/>
      </c>
      <c r="E7020" t="e">
        <v>#VALUE!</v>
      </c>
      <c r="F7020">
        <f>IF('📋 MIỂNG TNC'!A1836="","",'📋 MIỂNG TNC'!J1836)</f>
        <v/>
      </c>
      <c r="G7020">
        <f>IF('📋 MIỂNG TNC'!A1836="","",'📋 MIỂNG TNC'!K1836)</f>
        <v/>
      </c>
      <c r="H7020">
        <f>IF('📋 MIỂNG TNC'!A1836="","",'📋 MIỂNG TNC'!L1836)</f>
        <v/>
      </c>
      <c r="I7020">
        <f>IF('📋 MIỂNG TNC'!A1836="","",'📋 MIỂNG TNC'!M1836)</f>
        <v/>
      </c>
      <c r="J7020">
        <f>IF('📋 MIỂNG TNC'!A1836="","",'📋 MIỂNG TNC'!D1836)</f>
        <v/>
      </c>
      <c r="L7020">
        <f>N(L7019)+IF(AND('🔎 TRA CỨU NHANH'!$C$2&lt;&gt;"",OR(ISNUMBER(SEARCH('🔎 TRA CỨU NHANH'!$C$2,$A7020)),ISNUMBER(SEARCH('🔎 TRA CỨU NHANH'!$C$2,$B7020)))),1,0)</f>
        <v/>
      </c>
      <c r="M7020">
        <f>IF(L7020&gt;N(L7019),L7020,"")</f>
        <v/>
      </c>
    </row>
    <row r="7021">
      <c r="A7021">
        <f>IF('📋 MIỂNG TNC'!A1837="","",'📋 MIỂNG TNC'!A1837)</f>
        <v/>
      </c>
      <c r="B7021">
        <f>IF('📋 MIỂNG TNC'!A1837="","",'📋 MIỂNG TNC'!P1837)</f>
        <v/>
      </c>
      <c r="C7021">
        <f>IF('📋 MIỂNG TNC'!A1837="","","Miểng")</f>
        <v/>
      </c>
      <c r="D7021">
        <f>IF('📋 MIỂNG TNC'!A1837="","",'📋 MIỂNG TNC'!H1837)</f>
        <v/>
      </c>
      <c r="E7021" t="e">
        <v>#VALUE!</v>
      </c>
      <c r="F7021">
        <f>IF('📋 MIỂNG TNC'!A1837="","",'📋 MIỂNG TNC'!J1837)</f>
        <v/>
      </c>
      <c r="G7021">
        <f>IF('📋 MIỂNG TNC'!A1837="","",'📋 MIỂNG TNC'!K1837)</f>
        <v/>
      </c>
      <c r="H7021">
        <f>IF('📋 MIỂNG TNC'!A1837="","",'📋 MIỂNG TNC'!L1837)</f>
        <v/>
      </c>
      <c r="I7021">
        <f>IF('📋 MIỂNG TNC'!A1837="","",'📋 MIỂNG TNC'!M1837)</f>
        <v/>
      </c>
      <c r="J7021">
        <f>IF('📋 MIỂNG TNC'!A1837="","",'📋 MIỂNG TNC'!D1837)</f>
        <v/>
      </c>
      <c r="L7021">
        <f>N(L7020)+IF(AND('🔎 TRA CỨU NHANH'!$C$2&lt;&gt;"",OR(ISNUMBER(SEARCH('🔎 TRA CỨU NHANH'!$C$2,$A7021)),ISNUMBER(SEARCH('🔎 TRA CỨU NHANH'!$C$2,$B7021)))),1,0)</f>
        <v/>
      </c>
      <c r="M7021">
        <f>IF(L7021&gt;N(L7020),L7021,"")</f>
        <v/>
      </c>
    </row>
    <row r="7022">
      <c r="A7022">
        <f>IF('📋 MIỂNG TNC'!A1838="","",'📋 MIỂNG TNC'!A1838)</f>
        <v/>
      </c>
      <c r="B7022">
        <f>IF('📋 MIỂNG TNC'!A1838="","",'📋 MIỂNG TNC'!P1838)</f>
        <v/>
      </c>
      <c r="C7022">
        <f>IF('📋 MIỂNG TNC'!A1838="","","Miểng")</f>
        <v/>
      </c>
      <c r="D7022">
        <f>IF('📋 MIỂNG TNC'!A1838="","",'📋 MIỂNG TNC'!H1838)</f>
        <v/>
      </c>
      <c r="E7022" t="e">
        <v>#VALUE!</v>
      </c>
      <c r="F7022">
        <f>IF('📋 MIỂNG TNC'!A1838="","",'📋 MIỂNG TNC'!J1838)</f>
        <v/>
      </c>
      <c r="G7022">
        <f>IF('📋 MIỂNG TNC'!A1838="","",'📋 MIỂNG TNC'!K1838)</f>
        <v/>
      </c>
      <c r="H7022">
        <f>IF('📋 MIỂNG TNC'!A1838="","",'📋 MIỂNG TNC'!L1838)</f>
        <v/>
      </c>
      <c r="I7022">
        <f>IF('📋 MIỂNG TNC'!A1838="","",'📋 MIỂNG TNC'!M1838)</f>
        <v/>
      </c>
      <c r="J7022">
        <f>IF('📋 MIỂNG TNC'!A1838="","",'📋 MIỂNG TNC'!D1838)</f>
        <v/>
      </c>
      <c r="L7022">
        <f>N(L7021)+IF(AND('🔎 TRA CỨU NHANH'!$C$2&lt;&gt;"",OR(ISNUMBER(SEARCH('🔎 TRA CỨU NHANH'!$C$2,$A7022)),ISNUMBER(SEARCH('🔎 TRA CỨU NHANH'!$C$2,$B7022)))),1,0)</f>
        <v/>
      </c>
      <c r="M7022">
        <f>IF(L7022&gt;N(L7021),L7022,"")</f>
        <v/>
      </c>
    </row>
    <row r="7023">
      <c r="A7023">
        <f>IF('📋 MIỂNG TNC'!A1839="","",'📋 MIỂNG TNC'!A1839)</f>
        <v/>
      </c>
      <c r="B7023">
        <f>IF('📋 MIỂNG TNC'!A1839="","",'📋 MIỂNG TNC'!P1839)</f>
        <v/>
      </c>
      <c r="C7023">
        <f>IF('📋 MIỂNG TNC'!A1839="","","Miểng")</f>
        <v/>
      </c>
      <c r="D7023">
        <f>IF('📋 MIỂNG TNC'!A1839="","",'📋 MIỂNG TNC'!H1839)</f>
        <v/>
      </c>
      <c r="E7023" t="e">
        <v>#VALUE!</v>
      </c>
      <c r="F7023">
        <f>IF('📋 MIỂNG TNC'!A1839="","",'📋 MIỂNG TNC'!J1839)</f>
        <v/>
      </c>
      <c r="G7023">
        <f>IF('📋 MIỂNG TNC'!A1839="","",'📋 MIỂNG TNC'!K1839)</f>
        <v/>
      </c>
      <c r="H7023">
        <f>IF('📋 MIỂNG TNC'!A1839="","",'📋 MIỂNG TNC'!L1839)</f>
        <v/>
      </c>
      <c r="I7023">
        <f>IF('📋 MIỂNG TNC'!A1839="","",'📋 MIỂNG TNC'!M1839)</f>
        <v/>
      </c>
      <c r="J7023">
        <f>IF('📋 MIỂNG TNC'!A1839="","",'📋 MIỂNG TNC'!D1839)</f>
        <v/>
      </c>
      <c r="L7023">
        <f>N(L7022)+IF(AND('🔎 TRA CỨU NHANH'!$C$2&lt;&gt;"",OR(ISNUMBER(SEARCH('🔎 TRA CỨU NHANH'!$C$2,$A7023)),ISNUMBER(SEARCH('🔎 TRA CỨU NHANH'!$C$2,$B7023)))),1,0)</f>
        <v/>
      </c>
      <c r="M7023">
        <f>IF(L7023&gt;N(L7022),L7023,"")</f>
        <v/>
      </c>
    </row>
    <row r="7024">
      <c r="A7024">
        <f>IF('📋 MIỂNG TNC'!A1840="","",'📋 MIỂNG TNC'!A1840)</f>
        <v/>
      </c>
      <c r="B7024">
        <f>IF('📋 MIỂNG TNC'!A1840="","",'📋 MIỂNG TNC'!P1840)</f>
        <v/>
      </c>
      <c r="C7024">
        <f>IF('📋 MIỂNG TNC'!A1840="","","Miểng")</f>
        <v/>
      </c>
      <c r="D7024">
        <f>IF('📋 MIỂNG TNC'!A1840="","",'📋 MIỂNG TNC'!H1840)</f>
        <v/>
      </c>
      <c r="E7024" t="e">
        <v>#VALUE!</v>
      </c>
      <c r="F7024">
        <f>IF('📋 MIỂNG TNC'!A1840="","",'📋 MIỂNG TNC'!J1840)</f>
        <v/>
      </c>
      <c r="G7024">
        <f>IF('📋 MIỂNG TNC'!A1840="","",'📋 MIỂNG TNC'!K1840)</f>
        <v/>
      </c>
      <c r="H7024">
        <f>IF('📋 MIỂNG TNC'!A1840="","",'📋 MIỂNG TNC'!L1840)</f>
        <v/>
      </c>
      <c r="I7024">
        <f>IF('📋 MIỂNG TNC'!A1840="","",'📋 MIỂNG TNC'!M1840)</f>
        <v/>
      </c>
      <c r="J7024">
        <f>IF('📋 MIỂNG TNC'!A1840="","",'📋 MIỂNG TNC'!D1840)</f>
        <v/>
      </c>
      <c r="L7024">
        <f>N(L7023)+IF(AND('🔎 TRA CỨU NHANH'!$C$2&lt;&gt;"",OR(ISNUMBER(SEARCH('🔎 TRA CỨU NHANH'!$C$2,$A7024)),ISNUMBER(SEARCH('🔎 TRA CỨU NHANH'!$C$2,$B7024)))),1,0)</f>
        <v/>
      </c>
      <c r="M7024">
        <f>IF(L7024&gt;N(L7023),L7024,"")</f>
        <v/>
      </c>
    </row>
    <row r="7025">
      <c r="A7025">
        <f>IF('📋 MIỂNG TNC'!A1841="","",'📋 MIỂNG TNC'!A1841)</f>
        <v/>
      </c>
      <c r="B7025">
        <f>IF('📋 MIỂNG TNC'!A1841="","",'📋 MIỂNG TNC'!P1841)</f>
        <v/>
      </c>
      <c r="C7025">
        <f>IF('📋 MIỂNG TNC'!A1841="","","Miểng")</f>
        <v/>
      </c>
      <c r="D7025">
        <f>IF('📋 MIỂNG TNC'!A1841="","",'📋 MIỂNG TNC'!H1841)</f>
        <v/>
      </c>
      <c r="E7025" t="e">
        <v>#VALUE!</v>
      </c>
      <c r="F7025">
        <f>IF('📋 MIỂNG TNC'!A1841="","",'📋 MIỂNG TNC'!J1841)</f>
        <v/>
      </c>
      <c r="G7025">
        <f>IF('📋 MIỂNG TNC'!A1841="","",'📋 MIỂNG TNC'!K1841)</f>
        <v/>
      </c>
      <c r="H7025">
        <f>IF('📋 MIỂNG TNC'!A1841="","",'📋 MIỂNG TNC'!L1841)</f>
        <v/>
      </c>
      <c r="I7025">
        <f>IF('📋 MIỂNG TNC'!A1841="","",'📋 MIỂNG TNC'!M1841)</f>
        <v/>
      </c>
      <c r="J7025">
        <f>IF('📋 MIỂNG TNC'!A1841="","",'📋 MIỂNG TNC'!D1841)</f>
        <v/>
      </c>
      <c r="L7025">
        <f>N(L7024)+IF(AND('🔎 TRA CỨU NHANH'!$C$2&lt;&gt;"",OR(ISNUMBER(SEARCH('🔎 TRA CỨU NHANH'!$C$2,$A7025)),ISNUMBER(SEARCH('🔎 TRA CỨU NHANH'!$C$2,$B7025)))),1,0)</f>
        <v/>
      </c>
      <c r="M7025">
        <f>IF(L7025&gt;N(L7024),L7025,"")</f>
        <v/>
      </c>
    </row>
    <row r="7026">
      <c r="A7026">
        <f>IF('📋 MIỂNG TNC'!A1842="","",'📋 MIỂNG TNC'!A1842)</f>
        <v/>
      </c>
      <c r="B7026">
        <f>IF('📋 MIỂNG TNC'!A1842="","",'📋 MIỂNG TNC'!P1842)</f>
        <v/>
      </c>
      <c r="C7026">
        <f>IF('📋 MIỂNG TNC'!A1842="","","Miểng")</f>
        <v/>
      </c>
      <c r="D7026">
        <f>IF('📋 MIỂNG TNC'!A1842="","",'📋 MIỂNG TNC'!H1842)</f>
        <v/>
      </c>
      <c r="E7026" t="e">
        <v>#VALUE!</v>
      </c>
      <c r="F7026">
        <f>IF('📋 MIỂNG TNC'!A1842="","",'📋 MIỂNG TNC'!J1842)</f>
        <v/>
      </c>
      <c r="G7026">
        <f>IF('📋 MIỂNG TNC'!A1842="","",'📋 MIỂNG TNC'!K1842)</f>
        <v/>
      </c>
      <c r="H7026">
        <f>IF('📋 MIỂNG TNC'!A1842="","",'📋 MIỂNG TNC'!L1842)</f>
        <v/>
      </c>
      <c r="I7026">
        <f>IF('📋 MIỂNG TNC'!A1842="","",'📋 MIỂNG TNC'!M1842)</f>
        <v/>
      </c>
      <c r="J7026">
        <f>IF('📋 MIỂNG TNC'!A1842="","",'📋 MIỂNG TNC'!D1842)</f>
        <v/>
      </c>
      <c r="L7026">
        <f>N(L7025)+IF(AND('🔎 TRA CỨU NHANH'!$C$2&lt;&gt;"",OR(ISNUMBER(SEARCH('🔎 TRA CỨU NHANH'!$C$2,$A7026)),ISNUMBER(SEARCH('🔎 TRA CỨU NHANH'!$C$2,$B7026)))),1,0)</f>
        <v/>
      </c>
      <c r="M7026">
        <f>IF(L7026&gt;N(L7025),L7026,"")</f>
        <v/>
      </c>
    </row>
    <row r="7027">
      <c r="A7027">
        <f>IF('📋 MIỂNG TNC'!A1843="","",'📋 MIỂNG TNC'!A1843)</f>
        <v/>
      </c>
      <c r="B7027">
        <f>IF('📋 MIỂNG TNC'!A1843="","",'📋 MIỂNG TNC'!P1843)</f>
        <v/>
      </c>
      <c r="C7027">
        <f>IF('📋 MIỂNG TNC'!A1843="","","Miểng")</f>
        <v/>
      </c>
      <c r="D7027">
        <f>IF('📋 MIỂNG TNC'!A1843="","",'📋 MIỂNG TNC'!H1843)</f>
        <v/>
      </c>
      <c r="E7027" t="e">
        <v>#VALUE!</v>
      </c>
      <c r="F7027">
        <f>IF('📋 MIỂNG TNC'!A1843="","",'📋 MIỂNG TNC'!J1843)</f>
        <v/>
      </c>
      <c r="G7027">
        <f>IF('📋 MIỂNG TNC'!A1843="","",'📋 MIỂNG TNC'!K1843)</f>
        <v/>
      </c>
      <c r="H7027">
        <f>IF('📋 MIỂNG TNC'!A1843="","",'📋 MIỂNG TNC'!L1843)</f>
        <v/>
      </c>
      <c r="I7027">
        <f>IF('📋 MIỂNG TNC'!A1843="","",'📋 MIỂNG TNC'!M1843)</f>
        <v/>
      </c>
      <c r="J7027">
        <f>IF('📋 MIỂNG TNC'!A1843="","",'📋 MIỂNG TNC'!D1843)</f>
        <v/>
      </c>
      <c r="L7027">
        <f>N(L7026)+IF(AND('🔎 TRA CỨU NHANH'!$C$2&lt;&gt;"",OR(ISNUMBER(SEARCH('🔎 TRA CỨU NHANH'!$C$2,$A7027)),ISNUMBER(SEARCH('🔎 TRA CỨU NHANH'!$C$2,$B7027)))),1,0)</f>
        <v/>
      </c>
      <c r="M7027">
        <f>IF(L7027&gt;N(L7026),L7027,"")</f>
        <v/>
      </c>
    </row>
    <row r="7028">
      <c r="A7028">
        <f>IF('📋 MIỂNG TNC'!A1844="","",'📋 MIỂNG TNC'!A1844)</f>
        <v/>
      </c>
      <c r="B7028">
        <f>IF('📋 MIỂNG TNC'!A1844="","",'📋 MIỂNG TNC'!P1844)</f>
        <v/>
      </c>
      <c r="C7028">
        <f>IF('📋 MIỂNG TNC'!A1844="","","Miểng")</f>
        <v/>
      </c>
      <c r="D7028">
        <f>IF('📋 MIỂNG TNC'!A1844="","",'📋 MIỂNG TNC'!H1844)</f>
        <v/>
      </c>
      <c r="E7028" t="e">
        <v>#VALUE!</v>
      </c>
      <c r="F7028">
        <f>IF('📋 MIỂNG TNC'!A1844="","",'📋 MIỂNG TNC'!J1844)</f>
        <v/>
      </c>
      <c r="G7028">
        <f>IF('📋 MIỂNG TNC'!A1844="","",'📋 MIỂNG TNC'!K1844)</f>
        <v/>
      </c>
      <c r="H7028">
        <f>IF('📋 MIỂNG TNC'!A1844="","",'📋 MIỂNG TNC'!L1844)</f>
        <v/>
      </c>
      <c r="I7028">
        <f>IF('📋 MIỂNG TNC'!A1844="","",'📋 MIỂNG TNC'!M1844)</f>
        <v/>
      </c>
      <c r="J7028">
        <f>IF('📋 MIỂNG TNC'!A1844="","",'📋 MIỂNG TNC'!D1844)</f>
        <v/>
      </c>
      <c r="L7028">
        <f>N(L7027)+IF(AND('🔎 TRA CỨU NHANH'!$C$2&lt;&gt;"",OR(ISNUMBER(SEARCH('🔎 TRA CỨU NHANH'!$C$2,$A7028)),ISNUMBER(SEARCH('🔎 TRA CỨU NHANH'!$C$2,$B7028)))),1,0)</f>
        <v/>
      </c>
      <c r="M7028">
        <f>IF(L7028&gt;N(L7027),L7028,"")</f>
        <v/>
      </c>
    </row>
    <row r="7029">
      <c r="A7029">
        <f>IF('📋 MIỂNG TNC'!A1845="","",'📋 MIỂNG TNC'!A1845)</f>
        <v/>
      </c>
      <c r="B7029">
        <f>IF('📋 MIỂNG TNC'!A1845="","",'📋 MIỂNG TNC'!P1845)</f>
        <v/>
      </c>
      <c r="C7029">
        <f>IF('📋 MIỂNG TNC'!A1845="","","Miểng")</f>
        <v/>
      </c>
      <c r="D7029">
        <f>IF('📋 MIỂNG TNC'!A1845="","",'📋 MIỂNG TNC'!H1845)</f>
        <v/>
      </c>
      <c r="E7029" t="e">
        <v>#VALUE!</v>
      </c>
      <c r="F7029">
        <f>IF('📋 MIỂNG TNC'!A1845="","",'📋 MIỂNG TNC'!J1845)</f>
        <v/>
      </c>
      <c r="G7029">
        <f>IF('📋 MIỂNG TNC'!A1845="","",'📋 MIỂNG TNC'!K1845)</f>
        <v/>
      </c>
      <c r="H7029">
        <f>IF('📋 MIỂNG TNC'!A1845="","",'📋 MIỂNG TNC'!L1845)</f>
        <v/>
      </c>
      <c r="I7029">
        <f>IF('📋 MIỂNG TNC'!A1845="","",'📋 MIỂNG TNC'!M1845)</f>
        <v/>
      </c>
      <c r="J7029">
        <f>IF('📋 MIỂNG TNC'!A1845="","",'📋 MIỂNG TNC'!D1845)</f>
        <v/>
      </c>
      <c r="L7029">
        <f>N(L7028)+IF(AND('🔎 TRA CỨU NHANH'!$C$2&lt;&gt;"",OR(ISNUMBER(SEARCH('🔎 TRA CỨU NHANH'!$C$2,$A7029)),ISNUMBER(SEARCH('🔎 TRA CỨU NHANH'!$C$2,$B7029)))),1,0)</f>
        <v/>
      </c>
      <c r="M7029">
        <f>IF(L7029&gt;N(L7028),L7029,"")</f>
        <v/>
      </c>
    </row>
    <row r="7030">
      <c r="A7030">
        <f>IF('📋 MIỂNG TNC'!A1846="","",'📋 MIỂNG TNC'!A1846)</f>
        <v/>
      </c>
      <c r="B7030">
        <f>IF('📋 MIỂNG TNC'!A1846="","",'📋 MIỂNG TNC'!P1846)</f>
        <v/>
      </c>
      <c r="C7030">
        <f>IF('📋 MIỂNG TNC'!A1846="","","Miểng")</f>
        <v/>
      </c>
      <c r="D7030">
        <f>IF('📋 MIỂNG TNC'!A1846="","",'📋 MIỂNG TNC'!H1846)</f>
        <v/>
      </c>
      <c r="E7030" t="e">
        <v>#VALUE!</v>
      </c>
      <c r="F7030">
        <f>IF('📋 MIỂNG TNC'!A1846="","",'📋 MIỂNG TNC'!J1846)</f>
        <v/>
      </c>
      <c r="G7030">
        <f>IF('📋 MIỂNG TNC'!A1846="","",'📋 MIỂNG TNC'!K1846)</f>
        <v/>
      </c>
      <c r="H7030">
        <f>IF('📋 MIỂNG TNC'!A1846="","",'📋 MIỂNG TNC'!L1846)</f>
        <v/>
      </c>
      <c r="I7030">
        <f>IF('📋 MIỂNG TNC'!A1846="","",'📋 MIỂNG TNC'!M1846)</f>
        <v/>
      </c>
      <c r="J7030">
        <f>IF('📋 MIỂNG TNC'!A1846="","",'📋 MIỂNG TNC'!D1846)</f>
        <v/>
      </c>
      <c r="L7030">
        <f>N(L7029)+IF(AND('🔎 TRA CỨU NHANH'!$C$2&lt;&gt;"",OR(ISNUMBER(SEARCH('🔎 TRA CỨU NHANH'!$C$2,$A7030)),ISNUMBER(SEARCH('🔎 TRA CỨU NHANH'!$C$2,$B7030)))),1,0)</f>
        <v/>
      </c>
      <c r="M7030">
        <f>IF(L7030&gt;N(L7029),L7030,"")</f>
        <v/>
      </c>
    </row>
    <row r="7031">
      <c r="A7031">
        <f>IF('📋 MIỂNG TNC'!A1847="","",'📋 MIỂNG TNC'!A1847)</f>
        <v/>
      </c>
      <c r="B7031">
        <f>IF('📋 MIỂNG TNC'!A1847="","",'📋 MIỂNG TNC'!P1847)</f>
        <v/>
      </c>
      <c r="C7031">
        <f>IF('📋 MIỂNG TNC'!A1847="","","Miểng")</f>
        <v/>
      </c>
      <c r="D7031">
        <f>IF('📋 MIỂNG TNC'!A1847="","",'📋 MIỂNG TNC'!H1847)</f>
        <v/>
      </c>
      <c r="E7031" t="e">
        <v>#VALUE!</v>
      </c>
      <c r="F7031">
        <f>IF('📋 MIỂNG TNC'!A1847="","",'📋 MIỂNG TNC'!J1847)</f>
        <v/>
      </c>
      <c r="G7031">
        <f>IF('📋 MIỂNG TNC'!A1847="","",'📋 MIỂNG TNC'!K1847)</f>
        <v/>
      </c>
      <c r="H7031">
        <f>IF('📋 MIỂNG TNC'!A1847="","",'📋 MIỂNG TNC'!L1847)</f>
        <v/>
      </c>
      <c r="I7031">
        <f>IF('📋 MIỂNG TNC'!A1847="","",'📋 MIỂNG TNC'!M1847)</f>
        <v/>
      </c>
      <c r="J7031">
        <f>IF('📋 MIỂNG TNC'!A1847="","",'📋 MIỂNG TNC'!D1847)</f>
        <v/>
      </c>
      <c r="L7031">
        <f>N(L7030)+IF(AND('🔎 TRA CỨU NHANH'!$C$2&lt;&gt;"",OR(ISNUMBER(SEARCH('🔎 TRA CỨU NHANH'!$C$2,$A7031)),ISNUMBER(SEARCH('🔎 TRA CỨU NHANH'!$C$2,$B7031)))),1,0)</f>
        <v/>
      </c>
      <c r="M7031">
        <f>IF(L7031&gt;N(L7030),L7031,"")</f>
        <v/>
      </c>
    </row>
    <row r="7032">
      <c r="A7032">
        <f>IF('📋 MIỂNG TNC'!A1848="","",'📋 MIỂNG TNC'!A1848)</f>
        <v/>
      </c>
      <c r="B7032">
        <f>IF('📋 MIỂNG TNC'!A1848="","",'📋 MIỂNG TNC'!P1848)</f>
        <v/>
      </c>
      <c r="C7032">
        <f>IF('📋 MIỂNG TNC'!A1848="","","Miểng")</f>
        <v/>
      </c>
      <c r="D7032">
        <f>IF('📋 MIỂNG TNC'!A1848="","",'📋 MIỂNG TNC'!H1848)</f>
        <v/>
      </c>
      <c r="E7032" t="e">
        <v>#VALUE!</v>
      </c>
      <c r="F7032">
        <f>IF('📋 MIỂNG TNC'!A1848="","",'📋 MIỂNG TNC'!J1848)</f>
        <v/>
      </c>
      <c r="G7032">
        <f>IF('📋 MIỂNG TNC'!A1848="","",'📋 MIỂNG TNC'!K1848)</f>
        <v/>
      </c>
      <c r="H7032">
        <f>IF('📋 MIỂNG TNC'!A1848="","",'📋 MIỂNG TNC'!L1848)</f>
        <v/>
      </c>
      <c r="I7032">
        <f>IF('📋 MIỂNG TNC'!A1848="","",'📋 MIỂNG TNC'!M1848)</f>
        <v/>
      </c>
      <c r="J7032">
        <f>IF('📋 MIỂNG TNC'!A1848="","",'📋 MIỂNG TNC'!D1848)</f>
        <v/>
      </c>
      <c r="L7032">
        <f>N(L7031)+IF(AND('🔎 TRA CỨU NHANH'!$C$2&lt;&gt;"",OR(ISNUMBER(SEARCH('🔎 TRA CỨU NHANH'!$C$2,$A7032)),ISNUMBER(SEARCH('🔎 TRA CỨU NHANH'!$C$2,$B7032)))),1,0)</f>
        <v/>
      </c>
      <c r="M7032">
        <f>IF(L7032&gt;N(L7031),L7032,"")</f>
        <v/>
      </c>
    </row>
    <row r="7033">
      <c r="A7033">
        <f>IF('📋 MIỂNG TNC'!A1849="","",'📋 MIỂNG TNC'!A1849)</f>
        <v/>
      </c>
      <c r="B7033">
        <f>IF('📋 MIỂNG TNC'!A1849="","",'📋 MIỂNG TNC'!P1849)</f>
        <v/>
      </c>
      <c r="C7033">
        <f>IF('📋 MIỂNG TNC'!A1849="","","Miểng")</f>
        <v/>
      </c>
      <c r="D7033">
        <f>IF('📋 MIỂNG TNC'!A1849="","",'📋 MIỂNG TNC'!H1849)</f>
        <v/>
      </c>
      <c r="E7033" t="e">
        <v>#VALUE!</v>
      </c>
      <c r="F7033">
        <f>IF('📋 MIỂNG TNC'!A1849="","",'📋 MIỂNG TNC'!J1849)</f>
        <v/>
      </c>
      <c r="G7033">
        <f>IF('📋 MIỂNG TNC'!A1849="","",'📋 MIỂNG TNC'!K1849)</f>
        <v/>
      </c>
      <c r="H7033">
        <f>IF('📋 MIỂNG TNC'!A1849="","",'📋 MIỂNG TNC'!L1849)</f>
        <v/>
      </c>
      <c r="I7033">
        <f>IF('📋 MIỂNG TNC'!A1849="","",'📋 MIỂNG TNC'!M1849)</f>
        <v/>
      </c>
      <c r="J7033">
        <f>IF('📋 MIỂNG TNC'!A1849="","",'📋 MIỂNG TNC'!D1849)</f>
        <v/>
      </c>
      <c r="L7033">
        <f>N(L7032)+IF(AND('🔎 TRA CỨU NHANH'!$C$2&lt;&gt;"",OR(ISNUMBER(SEARCH('🔎 TRA CỨU NHANH'!$C$2,$A7033)),ISNUMBER(SEARCH('🔎 TRA CỨU NHANH'!$C$2,$B7033)))),1,0)</f>
        <v/>
      </c>
      <c r="M7033">
        <f>IF(L7033&gt;N(L7032),L7033,"")</f>
        <v/>
      </c>
    </row>
    <row r="7034">
      <c r="A7034">
        <f>IF('📋 MIỂNG TNC'!A1850="","",'📋 MIỂNG TNC'!A1850)</f>
        <v/>
      </c>
      <c r="B7034">
        <f>IF('📋 MIỂNG TNC'!A1850="","",'📋 MIỂNG TNC'!P1850)</f>
        <v/>
      </c>
      <c r="C7034">
        <f>IF('📋 MIỂNG TNC'!A1850="","","Miểng")</f>
        <v/>
      </c>
      <c r="D7034">
        <f>IF('📋 MIỂNG TNC'!A1850="","",'📋 MIỂNG TNC'!H1850)</f>
        <v/>
      </c>
      <c r="E7034" t="e">
        <v>#VALUE!</v>
      </c>
      <c r="F7034">
        <f>IF('📋 MIỂNG TNC'!A1850="","",'📋 MIỂNG TNC'!J1850)</f>
        <v/>
      </c>
      <c r="G7034">
        <f>IF('📋 MIỂNG TNC'!A1850="","",'📋 MIỂNG TNC'!K1850)</f>
        <v/>
      </c>
      <c r="H7034">
        <f>IF('📋 MIỂNG TNC'!A1850="","",'📋 MIỂNG TNC'!L1850)</f>
        <v/>
      </c>
      <c r="I7034">
        <f>IF('📋 MIỂNG TNC'!A1850="","",'📋 MIỂNG TNC'!M1850)</f>
        <v/>
      </c>
      <c r="J7034">
        <f>IF('📋 MIỂNG TNC'!A1850="","",'📋 MIỂNG TNC'!D1850)</f>
        <v/>
      </c>
      <c r="L7034">
        <f>N(L7033)+IF(AND('🔎 TRA CỨU NHANH'!$C$2&lt;&gt;"",OR(ISNUMBER(SEARCH('🔎 TRA CỨU NHANH'!$C$2,$A7034)),ISNUMBER(SEARCH('🔎 TRA CỨU NHANH'!$C$2,$B7034)))),1,0)</f>
        <v/>
      </c>
      <c r="M7034">
        <f>IF(L7034&gt;N(L7033),L7034,"")</f>
        <v/>
      </c>
    </row>
    <row r="7035">
      <c r="A7035">
        <f>IF('📋 MIỂNG TNC'!A1851="","",'📋 MIỂNG TNC'!A1851)</f>
        <v/>
      </c>
      <c r="B7035">
        <f>IF('📋 MIỂNG TNC'!A1851="","",'📋 MIỂNG TNC'!P1851)</f>
        <v/>
      </c>
      <c r="C7035">
        <f>IF('📋 MIỂNG TNC'!A1851="","","Miểng")</f>
        <v/>
      </c>
      <c r="D7035">
        <f>IF('📋 MIỂNG TNC'!A1851="","",'📋 MIỂNG TNC'!H1851)</f>
        <v/>
      </c>
      <c r="E7035" t="e">
        <v>#VALUE!</v>
      </c>
      <c r="F7035">
        <f>IF('📋 MIỂNG TNC'!A1851="","",'📋 MIỂNG TNC'!J1851)</f>
        <v/>
      </c>
      <c r="G7035">
        <f>IF('📋 MIỂNG TNC'!A1851="","",'📋 MIỂNG TNC'!K1851)</f>
        <v/>
      </c>
      <c r="H7035">
        <f>IF('📋 MIỂNG TNC'!A1851="","",'📋 MIỂNG TNC'!L1851)</f>
        <v/>
      </c>
      <c r="I7035">
        <f>IF('📋 MIỂNG TNC'!A1851="","",'📋 MIỂNG TNC'!M1851)</f>
        <v/>
      </c>
      <c r="J7035">
        <f>IF('📋 MIỂNG TNC'!A1851="","",'📋 MIỂNG TNC'!D1851)</f>
        <v/>
      </c>
      <c r="L7035">
        <f>N(L7034)+IF(AND('🔎 TRA CỨU NHANH'!$C$2&lt;&gt;"",OR(ISNUMBER(SEARCH('🔎 TRA CỨU NHANH'!$C$2,$A7035)),ISNUMBER(SEARCH('🔎 TRA CỨU NHANH'!$C$2,$B7035)))),1,0)</f>
        <v/>
      </c>
      <c r="M7035">
        <f>IF(L7035&gt;N(L7034),L7035,"")</f>
        <v/>
      </c>
    </row>
    <row r="7036">
      <c r="A7036">
        <f>IF('📋 MIỂNG TNC'!A1852="","",'📋 MIỂNG TNC'!A1852)</f>
        <v/>
      </c>
      <c r="B7036">
        <f>IF('📋 MIỂNG TNC'!A1852="","",'📋 MIỂNG TNC'!P1852)</f>
        <v/>
      </c>
      <c r="C7036">
        <f>IF('📋 MIỂNG TNC'!A1852="","","Miểng")</f>
        <v/>
      </c>
      <c r="D7036">
        <f>IF('📋 MIỂNG TNC'!A1852="","",'📋 MIỂNG TNC'!H1852)</f>
        <v/>
      </c>
      <c r="E7036" t="e">
        <v>#VALUE!</v>
      </c>
      <c r="F7036">
        <f>IF('📋 MIỂNG TNC'!A1852="","",'📋 MIỂNG TNC'!J1852)</f>
        <v/>
      </c>
      <c r="G7036">
        <f>IF('📋 MIỂNG TNC'!A1852="","",'📋 MIỂNG TNC'!K1852)</f>
        <v/>
      </c>
      <c r="H7036">
        <f>IF('📋 MIỂNG TNC'!A1852="","",'📋 MIỂNG TNC'!L1852)</f>
        <v/>
      </c>
      <c r="I7036">
        <f>IF('📋 MIỂNG TNC'!A1852="","",'📋 MIỂNG TNC'!M1852)</f>
        <v/>
      </c>
      <c r="J7036">
        <f>IF('📋 MIỂNG TNC'!A1852="","",'📋 MIỂNG TNC'!D1852)</f>
        <v/>
      </c>
      <c r="L7036">
        <f>N(L7035)+IF(AND('🔎 TRA CỨU NHANH'!$C$2&lt;&gt;"",OR(ISNUMBER(SEARCH('🔎 TRA CỨU NHANH'!$C$2,$A7036)),ISNUMBER(SEARCH('🔎 TRA CỨU NHANH'!$C$2,$B7036)))),1,0)</f>
        <v/>
      </c>
      <c r="M7036">
        <f>IF(L7036&gt;N(L7035),L7036,"")</f>
        <v/>
      </c>
    </row>
    <row r="7037">
      <c r="A7037">
        <f>IF('📋 MIỂNG TNC'!A1853="","",'📋 MIỂNG TNC'!A1853)</f>
        <v/>
      </c>
      <c r="B7037">
        <f>IF('📋 MIỂNG TNC'!A1853="","",'📋 MIỂNG TNC'!P1853)</f>
        <v/>
      </c>
      <c r="C7037">
        <f>IF('📋 MIỂNG TNC'!A1853="","","Miểng")</f>
        <v/>
      </c>
      <c r="D7037">
        <f>IF('📋 MIỂNG TNC'!A1853="","",'📋 MIỂNG TNC'!H1853)</f>
        <v/>
      </c>
      <c r="E7037" t="e">
        <v>#VALUE!</v>
      </c>
      <c r="F7037">
        <f>IF('📋 MIỂNG TNC'!A1853="","",'📋 MIỂNG TNC'!J1853)</f>
        <v/>
      </c>
      <c r="G7037">
        <f>IF('📋 MIỂNG TNC'!A1853="","",'📋 MIỂNG TNC'!K1853)</f>
        <v/>
      </c>
      <c r="H7037">
        <f>IF('📋 MIỂNG TNC'!A1853="","",'📋 MIỂNG TNC'!L1853)</f>
        <v/>
      </c>
      <c r="I7037">
        <f>IF('📋 MIỂNG TNC'!A1853="","",'📋 MIỂNG TNC'!M1853)</f>
        <v/>
      </c>
      <c r="J7037">
        <f>IF('📋 MIỂNG TNC'!A1853="","",'📋 MIỂNG TNC'!D1853)</f>
        <v/>
      </c>
      <c r="L7037">
        <f>N(L7036)+IF(AND('🔎 TRA CỨU NHANH'!$C$2&lt;&gt;"",OR(ISNUMBER(SEARCH('🔎 TRA CỨU NHANH'!$C$2,$A7037)),ISNUMBER(SEARCH('🔎 TRA CỨU NHANH'!$C$2,$B7037)))),1,0)</f>
        <v/>
      </c>
      <c r="M7037">
        <f>IF(L7037&gt;N(L7036),L7037,"")</f>
        <v/>
      </c>
    </row>
    <row r="7038">
      <c r="A7038">
        <f>IF('📋 MIỂNG TNC'!A1854="","",'📋 MIỂNG TNC'!A1854)</f>
        <v/>
      </c>
      <c r="B7038">
        <f>IF('📋 MIỂNG TNC'!A1854="","",'📋 MIỂNG TNC'!P1854)</f>
        <v/>
      </c>
      <c r="C7038">
        <f>IF('📋 MIỂNG TNC'!A1854="","","Miểng")</f>
        <v/>
      </c>
      <c r="D7038">
        <f>IF('📋 MIỂNG TNC'!A1854="","",'📋 MIỂNG TNC'!H1854)</f>
        <v/>
      </c>
      <c r="E7038" t="e">
        <v>#VALUE!</v>
      </c>
      <c r="F7038">
        <f>IF('📋 MIỂNG TNC'!A1854="","",'📋 MIỂNG TNC'!J1854)</f>
        <v/>
      </c>
      <c r="G7038">
        <f>IF('📋 MIỂNG TNC'!A1854="","",'📋 MIỂNG TNC'!K1854)</f>
        <v/>
      </c>
      <c r="H7038">
        <f>IF('📋 MIỂNG TNC'!A1854="","",'📋 MIỂNG TNC'!L1854)</f>
        <v/>
      </c>
      <c r="I7038">
        <f>IF('📋 MIỂNG TNC'!A1854="","",'📋 MIỂNG TNC'!M1854)</f>
        <v/>
      </c>
      <c r="J7038">
        <f>IF('📋 MIỂNG TNC'!A1854="","",'📋 MIỂNG TNC'!D1854)</f>
        <v/>
      </c>
      <c r="L7038">
        <f>N(L7037)+IF(AND('🔎 TRA CỨU NHANH'!$C$2&lt;&gt;"",OR(ISNUMBER(SEARCH('🔎 TRA CỨU NHANH'!$C$2,$A7038)),ISNUMBER(SEARCH('🔎 TRA CỨU NHANH'!$C$2,$B7038)))),1,0)</f>
        <v/>
      </c>
      <c r="M7038">
        <f>IF(L7038&gt;N(L7037),L7038,"")</f>
        <v/>
      </c>
    </row>
    <row r="7039">
      <c r="A7039">
        <f>IF('📋 MIỂNG TNC'!A1855="","",'📋 MIỂNG TNC'!A1855)</f>
        <v/>
      </c>
      <c r="B7039">
        <f>IF('📋 MIỂNG TNC'!A1855="","",'📋 MIỂNG TNC'!P1855)</f>
        <v/>
      </c>
      <c r="C7039">
        <f>IF('📋 MIỂNG TNC'!A1855="","","Miểng")</f>
        <v/>
      </c>
      <c r="D7039">
        <f>IF('📋 MIỂNG TNC'!A1855="","",'📋 MIỂNG TNC'!H1855)</f>
        <v/>
      </c>
      <c r="E7039" t="e">
        <v>#VALUE!</v>
      </c>
      <c r="F7039">
        <f>IF('📋 MIỂNG TNC'!A1855="","",'📋 MIỂNG TNC'!J1855)</f>
        <v/>
      </c>
      <c r="G7039">
        <f>IF('📋 MIỂNG TNC'!A1855="","",'📋 MIỂNG TNC'!K1855)</f>
        <v/>
      </c>
      <c r="H7039">
        <f>IF('📋 MIỂNG TNC'!A1855="","",'📋 MIỂNG TNC'!L1855)</f>
        <v/>
      </c>
      <c r="I7039">
        <f>IF('📋 MIỂNG TNC'!A1855="","",'📋 MIỂNG TNC'!M1855)</f>
        <v/>
      </c>
      <c r="J7039">
        <f>IF('📋 MIỂNG TNC'!A1855="","",'📋 MIỂNG TNC'!D1855)</f>
        <v/>
      </c>
      <c r="L7039">
        <f>N(L7038)+IF(AND('🔎 TRA CỨU NHANH'!$C$2&lt;&gt;"",OR(ISNUMBER(SEARCH('🔎 TRA CỨU NHANH'!$C$2,$A7039)),ISNUMBER(SEARCH('🔎 TRA CỨU NHANH'!$C$2,$B7039)))),1,0)</f>
        <v/>
      </c>
      <c r="M7039">
        <f>IF(L7039&gt;N(L7038),L7039,"")</f>
        <v/>
      </c>
    </row>
    <row r="7040">
      <c r="A7040">
        <f>IF('📋 MIỂNG TNC'!A1856="","",'📋 MIỂNG TNC'!A1856)</f>
        <v/>
      </c>
      <c r="B7040">
        <f>IF('📋 MIỂNG TNC'!A1856="","",'📋 MIỂNG TNC'!P1856)</f>
        <v/>
      </c>
      <c r="C7040">
        <f>IF('📋 MIỂNG TNC'!A1856="","","Miểng")</f>
        <v/>
      </c>
      <c r="D7040">
        <f>IF('📋 MIỂNG TNC'!A1856="","",'📋 MIỂNG TNC'!H1856)</f>
        <v/>
      </c>
      <c r="E7040" t="e">
        <v>#VALUE!</v>
      </c>
      <c r="F7040">
        <f>IF('📋 MIỂNG TNC'!A1856="","",'📋 MIỂNG TNC'!J1856)</f>
        <v/>
      </c>
      <c r="G7040">
        <f>IF('📋 MIỂNG TNC'!A1856="","",'📋 MIỂNG TNC'!K1856)</f>
        <v/>
      </c>
      <c r="H7040">
        <f>IF('📋 MIỂNG TNC'!A1856="","",'📋 MIỂNG TNC'!L1856)</f>
        <v/>
      </c>
      <c r="I7040">
        <f>IF('📋 MIỂNG TNC'!A1856="","",'📋 MIỂNG TNC'!M1856)</f>
        <v/>
      </c>
      <c r="J7040">
        <f>IF('📋 MIỂNG TNC'!A1856="","",'📋 MIỂNG TNC'!D1856)</f>
        <v/>
      </c>
      <c r="L7040">
        <f>N(L7039)+IF(AND('🔎 TRA CỨU NHANH'!$C$2&lt;&gt;"",OR(ISNUMBER(SEARCH('🔎 TRA CỨU NHANH'!$C$2,$A7040)),ISNUMBER(SEARCH('🔎 TRA CỨU NHANH'!$C$2,$B7040)))),1,0)</f>
        <v/>
      </c>
      <c r="M7040">
        <f>IF(L7040&gt;N(L7039),L7040,"")</f>
        <v/>
      </c>
    </row>
    <row r="7041">
      <c r="A7041">
        <f>IF('📋 MIỂNG TNC'!A1857="","",'📋 MIỂNG TNC'!A1857)</f>
        <v/>
      </c>
      <c r="B7041">
        <f>IF('📋 MIỂNG TNC'!A1857="","",'📋 MIỂNG TNC'!P1857)</f>
        <v/>
      </c>
      <c r="C7041">
        <f>IF('📋 MIỂNG TNC'!A1857="","","Miểng")</f>
        <v/>
      </c>
      <c r="D7041">
        <f>IF('📋 MIỂNG TNC'!A1857="","",'📋 MIỂNG TNC'!H1857)</f>
        <v/>
      </c>
      <c r="E7041" t="e">
        <v>#VALUE!</v>
      </c>
      <c r="F7041">
        <f>IF('📋 MIỂNG TNC'!A1857="","",'📋 MIỂNG TNC'!J1857)</f>
        <v/>
      </c>
      <c r="G7041">
        <f>IF('📋 MIỂNG TNC'!A1857="","",'📋 MIỂNG TNC'!K1857)</f>
        <v/>
      </c>
      <c r="H7041">
        <f>IF('📋 MIỂNG TNC'!A1857="","",'📋 MIỂNG TNC'!L1857)</f>
        <v/>
      </c>
      <c r="I7041">
        <f>IF('📋 MIỂNG TNC'!A1857="","",'📋 MIỂNG TNC'!M1857)</f>
        <v/>
      </c>
      <c r="J7041">
        <f>IF('📋 MIỂNG TNC'!A1857="","",'📋 MIỂNG TNC'!D1857)</f>
        <v/>
      </c>
      <c r="L7041">
        <f>N(L7040)+IF(AND('🔎 TRA CỨU NHANH'!$C$2&lt;&gt;"",OR(ISNUMBER(SEARCH('🔎 TRA CỨU NHANH'!$C$2,$A7041)),ISNUMBER(SEARCH('🔎 TRA CỨU NHANH'!$C$2,$B7041)))),1,0)</f>
        <v/>
      </c>
      <c r="M7041">
        <f>IF(L7041&gt;N(L7040),L7041,"")</f>
        <v/>
      </c>
    </row>
    <row r="7042">
      <c r="A7042">
        <f>IF('📋 MIỂNG TNC'!A1858="","",'📋 MIỂNG TNC'!A1858)</f>
        <v/>
      </c>
      <c r="B7042">
        <f>IF('📋 MIỂNG TNC'!A1858="","",'📋 MIỂNG TNC'!P1858)</f>
        <v/>
      </c>
      <c r="C7042">
        <f>IF('📋 MIỂNG TNC'!A1858="","","Miểng")</f>
        <v/>
      </c>
      <c r="D7042">
        <f>IF('📋 MIỂNG TNC'!A1858="","",'📋 MIỂNG TNC'!H1858)</f>
        <v/>
      </c>
      <c r="E7042" t="e">
        <v>#VALUE!</v>
      </c>
      <c r="F7042">
        <f>IF('📋 MIỂNG TNC'!A1858="","",'📋 MIỂNG TNC'!J1858)</f>
        <v/>
      </c>
      <c r="G7042">
        <f>IF('📋 MIỂNG TNC'!A1858="","",'📋 MIỂNG TNC'!K1858)</f>
        <v/>
      </c>
      <c r="H7042">
        <f>IF('📋 MIỂNG TNC'!A1858="","",'📋 MIỂNG TNC'!L1858)</f>
        <v/>
      </c>
      <c r="I7042">
        <f>IF('📋 MIỂNG TNC'!A1858="","",'📋 MIỂNG TNC'!M1858)</f>
        <v/>
      </c>
      <c r="J7042">
        <f>IF('📋 MIỂNG TNC'!A1858="","",'📋 MIỂNG TNC'!D1858)</f>
        <v/>
      </c>
      <c r="L7042">
        <f>N(L7041)+IF(AND('🔎 TRA CỨU NHANH'!$C$2&lt;&gt;"",OR(ISNUMBER(SEARCH('🔎 TRA CỨU NHANH'!$C$2,$A7042)),ISNUMBER(SEARCH('🔎 TRA CỨU NHANH'!$C$2,$B7042)))),1,0)</f>
        <v/>
      </c>
      <c r="M7042">
        <f>IF(L7042&gt;N(L7041),L7042,"")</f>
        <v/>
      </c>
    </row>
    <row r="7043">
      <c r="A7043">
        <f>IF('📋 MIỂNG TNC'!A1859="","",'📋 MIỂNG TNC'!A1859)</f>
        <v/>
      </c>
      <c r="B7043">
        <f>IF('📋 MIỂNG TNC'!A1859="","",'📋 MIỂNG TNC'!P1859)</f>
        <v/>
      </c>
      <c r="C7043">
        <f>IF('📋 MIỂNG TNC'!A1859="","","Miểng")</f>
        <v/>
      </c>
      <c r="D7043">
        <f>IF('📋 MIỂNG TNC'!A1859="","",'📋 MIỂNG TNC'!H1859)</f>
        <v/>
      </c>
      <c r="E7043" t="e">
        <v>#VALUE!</v>
      </c>
      <c r="F7043">
        <f>IF('📋 MIỂNG TNC'!A1859="","",'📋 MIỂNG TNC'!J1859)</f>
        <v/>
      </c>
      <c r="G7043">
        <f>IF('📋 MIỂNG TNC'!A1859="","",'📋 MIỂNG TNC'!K1859)</f>
        <v/>
      </c>
      <c r="H7043">
        <f>IF('📋 MIỂNG TNC'!A1859="","",'📋 MIỂNG TNC'!L1859)</f>
        <v/>
      </c>
      <c r="I7043">
        <f>IF('📋 MIỂNG TNC'!A1859="","",'📋 MIỂNG TNC'!M1859)</f>
        <v/>
      </c>
      <c r="J7043">
        <f>IF('📋 MIỂNG TNC'!A1859="","",'📋 MIỂNG TNC'!D1859)</f>
        <v/>
      </c>
      <c r="L7043">
        <f>N(L7042)+IF(AND('🔎 TRA CỨU NHANH'!$C$2&lt;&gt;"",OR(ISNUMBER(SEARCH('🔎 TRA CỨU NHANH'!$C$2,$A7043)),ISNUMBER(SEARCH('🔎 TRA CỨU NHANH'!$C$2,$B7043)))),1,0)</f>
        <v/>
      </c>
      <c r="M7043">
        <f>IF(L7043&gt;N(L7042),L7043,"")</f>
        <v/>
      </c>
    </row>
    <row r="7044">
      <c r="A7044">
        <f>IF('📋 MIỂNG TNC'!A1860="","",'📋 MIỂNG TNC'!A1860)</f>
        <v/>
      </c>
      <c r="B7044">
        <f>IF('📋 MIỂNG TNC'!A1860="","",'📋 MIỂNG TNC'!P1860)</f>
        <v/>
      </c>
      <c r="C7044">
        <f>IF('📋 MIỂNG TNC'!A1860="","","Miểng")</f>
        <v/>
      </c>
      <c r="D7044">
        <f>IF('📋 MIỂNG TNC'!A1860="","",'📋 MIỂNG TNC'!H1860)</f>
        <v/>
      </c>
      <c r="E7044" t="e">
        <v>#VALUE!</v>
      </c>
      <c r="F7044">
        <f>IF('📋 MIỂNG TNC'!A1860="","",'📋 MIỂNG TNC'!J1860)</f>
        <v/>
      </c>
      <c r="G7044">
        <f>IF('📋 MIỂNG TNC'!A1860="","",'📋 MIỂNG TNC'!K1860)</f>
        <v/>
      </c>
      <c r="H7044">
        <f>IF('📋 MIỂNG TNC'!A1860="","",'📋 MIỂNG TNC'!L1860)</f>
        <v/>
      </c>
      <c r="I7044">
        <f>IF('📋 MIỂNG TNC'!A1860="","",'📋 MIỂNG TNC'!M1860)</f>
        <v/>
      </c>
      <c r="J7044">
        <f>IF('📋 MIỂNG TNC'!A1860="","",'📋 MIỂNG TNC'!D1860)</f>
        <v/>
      </c>
      <c r="L7044">
        <f>N(L7043)+IF(AND('🔎 TRA CỨU NHANH'!$C$2&lt;&gt;"",OR(ISNUMBER(SEARCH('🔎 TRA CỨU NHANH'!$C$2,$A7044)),ISNUMBER(SEARCH('🔎 TRA CỨU NHANH'!$C$2,$B7044)))),1,0)</f>
        <v/>
      </c>
      <c r="M7044">
        <f>IF(L7044&gt;N(L7043),L7044,"")</f>
        <v/>
      </c>
    </row>
    <row r="7045">
      <c r="A7045">
        <f>IF('📋 MIỂNG TNC'!A1861="","",'📋 MIỂNG TNC'!A1861)</f>
        <v/>
      </c>
      <c r="B7045">
        <f>IF('📋 MIỂNG TNC'!A1861="","",'📋 MIỂNG TNC'!P1861)</f>
        <v/>
      </c>
      <c r="C7045">
        <f>IF('📋 MIỂNG TNC'!A1861="","","Miểng")</f>
        <v/>
      </c>
      <c r="D7045">
        <f>IF('📋 MIỂNG TNC'!A1861="","",'📋 MIỂNG TNC'!H1861)</f>
        <v/>
      </c>
      <c r="E7045" t="e">
        <v>#VALUE!</v>
      </c>
      <c r="F7045">
        <f>IF('📋 MIỂNG TNC'!A1861="","",'📋 MIỂNG TNC'!J1861)</f>
        <v/>
      </c>
      <c r="G7045">
        <f>IF('📋 MIỂNG TNC'!A1861="","",'📋 MIỂNG TNC'!K1861)</f>
        <v/>
      </c>
      <c r="H7045">
        <f>IF('📋 MIỂNG TNC'!A1861="","",'📋 MIỂNG TNC'!L1861)</f>
        <v/>
      </c>
      <c r="I7045">
        <f>IF('📋 MIỂNG TNC'!A1861="","",'📋 MIỂNG TNC'!M1861)</f>
        <v/>
      </c>
      <c r="J7045">
        <f>IF('📋 MIỂNG TNC'!A1861="","",'📋 MIỂNG TNC'!D1861)</f>
        <v/>
      </c>
      <c r="L7045">
        <f>N(L7044)+IF(AND('🔎 TRA CỨU NHANH'!$C$2&lt;&gt;"",OR(ISNUMBER(SEARCH('🔎 TRA CỨU NHANH'!$C$2,$A7045)),ISNUMBER(SEARCH('🔎 TRA CỨU NHANH'!$C$2,$B7045)))),1,0)</f>
        <v/>
      </c>
      <c r="M7045">
        <f>IF(L7045&gt;N(L7044),L7045,"")</f>
        <v/>
      </c>
    </row>
    <row r="7046">
      <c r="A7046">
        <f>IF('📋 MIỂNG TNC'!A1862="","",'📋 MIỂNG TNC'!A1862)</f>
        <v/>
      </c>
      <c r="B7046">
        <f>IF('📋 MIỂNG TNC'!A1862="","",'📋 MIỂNG TNC'!P1862)</f>
        <v/>
      </c>
      <c r="C7046">
        <f>IF('📋 MIỂNG TNC'!A1862="","","Miểng")</f>
        <v/>
      </c>
      <c r="D7046">
        <f>IF('📋 MIỂNG TNC'!A1862="","",'📋 MIỂNG TNC'!H1862)</f>
        <v/>
      </c>
      <c r="E7046" t="e">
        <v>#VALUE!</v>
      </c>
      <c r="F7046">
        <f>IF('📋 MIỂNG TNC'!A1862="","",'📋 MIỂNG TNC'!J1862)</f>
        <v/>
      </c>
      <c r="G7046">
        <f>IF('📋 MIỂNG TNC'!A1862="","",'📋 MIỂNG TNC'!K1862)</f>
        <v/>
      </c>
      <c r="H7046">
        <f>IF('📋 MIỂNG TNC'!A1862="","",'📋 MIỂNG TNC'!L1862)</f>
        <v/>
      </c>
      <c r="I7046">
        <f>IF('📋 MIỂNG TNC'!A1862="","",'📋 MIỂNG TNC'!M1862)</f>
        <v/>
      </c>
      <c r="J7046">
        <f>IF('📋 MIỂNG TNC'!A1862="","",'📋 MIỂNG TNC'!D1862)</f>
        <v/>
      </c>
      <c r="L7046">
        <f>N(L7045)+IF(AND('🔎 TRA CỨU NHANH'!$C$2&lt;&gt;"",OR(ISNUMBER(SEARCH('🔎 TRA CỨU NHANH'!$C$2,$A7046)),ISNUMBER(SEARCH('🔎 TRA CỨU NHANH'!$C$2,$B7046)))),1,0)</f>
        <v/>
      </c>
      <c r="M7046">
        <f>IF(L7046&gt;N(L7045),L7046,"")</f>
        <v/>
      </c>
    </row>
    <row r="7047">
      <c r="A7047">
        <f>IF('📋 MIỂNG TNC'!A1863="","",'📋 MIỂNG TNC'!A1863)</f>
        <v/>
      </c>
      <c r="B7047">
        <f>IF('📋 MIỂNG TNC'!A1863="","",'📋 MIỂNG TNC'!P1863)</f>
        <v/>
      </c>
      <c r="C7047">
        <f>IF('📋 MIỂNG TNC'!A1863="","","Miểng")</f>
        <v/>
      </c>
      <c r="D7047">
        <f>IF('📋 MIỂNG TNC'!A1863="","",'📋 MIỂNG TNC'!H1863)</f>
        <v/>
      </c>
      <c r="E7047" t="e">
        <v>#VALUE!</v>
      </c>
      <c r="F7047">
        <f>IF('📋 MIỂNG TNC'!A1863="","",'📋 MIỂNG TNC'!J1863)</f>
        <v/>
      </c>
      <c r="G7047">
        <f>IF('📋 MIỂNG TNC'!A1863="","",'📋 MIỂNG TNC'!K1863)</f>
        <v/>
      </c>
      <c r="H7047">
        <f>IF('📋 MIỂNG TNC'!A1863="","",'📋 MIỂNG TNC'!L1863)</f>
        <v/>
      </c>
      <c r="I7047">
        <f>IF('📋 MIỂNG TNC'!A1863="","",'📋 MIỂNG TNC'!M1863)</f>
        <v/>
      </c>
      <c r="J7047">
        <f>IF('📋 MIỂNG TNC'!A1863="","",'📋 MIỂNG TNC'!D1863)</f>
        <v/>
      </c>
      <c r="L7047">
        <f>N(L7046)+IF(AND('🔎 TRA CỨU NHANH'!$C$2&lt;&gt;"",OR(ISNUMBER(SEARCH('🔎 TRA CỨU NHANH'!$C$2,$A7047)),ISNUMBER(SEARCH('🔎 TRA CỨU NHANH'!$C$2,$B7047)))),1,0)</f>
        <v/>
      </c>
      <c r="M7047">
        <f>IF(L7047&gt;N(L7046),L7047,"")</f>
        <v/>
      </c>
    </row>
    <row r="7048">
      <c r="A7048">
        <f>IF('📋 MIỂNG TNC'!A1864="","",'📋 MIỂNG TNC'!A1864)</f>
        <v/>
      </c>
      <c r="B7048">
        <f>IF('📋 MIỂNG TNC'!A1864="","",'📋 MIỂNG TNC'!P1864)</f>
        <v/>
      </c>
      <c r="C7048">
        <f>IF('📋 MIỂNG TNC'!A1864="","","Miểng")</f>
        <v/>
      </c>
      <c r="D7048">
        <f>IF('📋 MIỂNG TNC'!A1864="","",'📋 MIỂNG TNC'!H1864)</f>
        <v/>
      </c>
      <c r="E7048" t="e">
        <v>#VALUE!</v>
      </c>
      <c r="F7048">
        <f>IF('📋 MIỂNG TNC'!A1864="","",'📋 MIỂNG TNC'!J1864)</f>
        <v/>
      </c>
      <c r="G7048">
        <f>IF('📋 MIỂNG TNC'!A1864="","",'📋 MIỂNG TNC'!K1864)</f>
        <v/>
      </c>
      <c r="H7048">
        <f>IF('📋 MIỂNG TNC'!A1864="","",'📋 MIỂNG TNC'!L1864)</f>
        <v/>
      </c>
      <c r="I7048">
        <f>IF('📋 MIỂNG TNC'!A1864="","",'📋 MIỂNG TNC'!M1864)</f>
        <v/>
      </c>
      <c r="J7048">
        <f>IF('📋 MIỂNG TNC'!A1864="","",'📋 MIỂNG TNC'!D1864)</f>
        <v/>
      </c>
      <c r="L7048">
        <f>N(L7047)+IF(AND('🔎 TRA CỨU NHANH'!$C$2&lt;&gt;"",OR(ISNUMBER(SEARCH('🔎 TRA CỨU NHANH'!$C$2,$A7048)),ISNUMBER(SEARCH('🔎 TRA CỨU NHANH'!$C$2,$B7048)))),1,0)</f>
        <v/>
      </c>
      <c r="M7048">
        <f>IF(L7048&gt;N(L7047),L7048,"")</f>
        <v/>
      </c>
    </row>
    <row r="7049">
      <c r="A7049">
        <f>IF('📋 MIỂNG TNC'!A1865="","",'📋 MIỂNG TNC'!A1865)</f>
        <v/>
      </c>
      <c r="B7049">
        <f>IF('📋 MIỂNG TNC'!A1865="","",'📋 MIỂNG TNC'!P1865)</f>
        <v/>
      </c>
      <c r="C7049">
        <f>IF('📋 MIỂNG TNC'!A1865="","","Miểng")</f>
        <v/>
      </c>
      <c r="D7049">
        <f>IF('📋 MIỂNG TNC'!A1865="","",'📋 MIỂNG TNC'!H1865)</f>
        <v/>
      </c>
      <c r="E7049" t="e">
        <v>#VALUE!</v>
      </c>
      <c r="F7049">
        <f>IF('📋 MIỂNG TNC'!A1865="","",'📋 MIỂNG TNC'!J1865)</f>
        <v/>
      </c>
      <c r="G7049">
        <f>IF('📋 MIỂNG TNC'!A1865="","",'📋 MIỂNG TNC'!K1865)</f>
        <v/>
      </c>
      <c r="H7049">
        <f>IF('📋 MIỂNG TNC'!A1865="","",'📋 MIỂNG TNC'!L1865)</f>
        <v/>
      </c>
      <c r="I7049">
        <f>IF('📋 MIỂNG TNC'!A1865="","",'📋 MIỂNG TNC'!M1865)</f>
        <v/>
      </c>
      <c r="J7049">
        <f>IF('📋 MIỂNG TNC'!A1865="","",'📋 MIỂNG TNC'!D1865)</f>
        <v/>
      </c>
      <c r="L7049">
        <f>N(L7048)+IF(AND('🔎 TRA CỨU NHANH'!$C$2&lt;&gt;"",OR(ISNUMBER(SEARCH('🔎 TRA CỨU NHANH'!$C$2,$A7049)),ISNUMBER(SEARCH('🔎 TRA CỨU NHANH'!$C$2,$B7049)))),1,0)</f>
        <v/>
      </c>
      <c r="M7049">
        <f>IF(L7049&gt;N(L7048),L7049,"")</f>
        <v/>
      </c>
    </row>
    <row r="7050">
      <c r="A7050">
        <f>IF('📋 MIỂNG TNC'!A1866="","",'📋 MIỂNG TNC'!A1866)</f>
        <v/>
      </c>
      <c r="B7050">
        <f>IF('📋 MIỂNG TNC'!A1866="","",'📋 MIỂNG TNC'!P1866)</f>
        <v/>
      </c>
      <c r="C7050">
        <f>IF('📋 MIỂNG TNC'!A1866="","","Miểng")</f>
        <v/>
      </c>
      <c r="D7050">
        <f>IF('📋 MIỂNG TNC'!A1866="","",'📋 MIỂNG TNC'!H1866)</f>
        <v/>
      </c>
      <c r="E7050" t="e">
        <v>#VALUE!</v>
      </c>
      <c r="F7050">
        <f>IF('📋 MIỂNG TNC'!A1866="","",'📋 MIỂNG TNC'!J1866)</f>
        <v/>
      </c>
      <c r="G7050">
        <f>IF('📋 MIỂNG TNC'!A1866="","",'📋 MIỂNG TNC'!K1866)</f>
        <v/>
      </c>
      <c r="H7050">
        <f>IF('📋 MIỂNG TNC'!A1866="","",'📋 MIỂNG TNC'!L1866)</f>
        <v/>
      </c>
      <c r="I7050">
        <f>IF('📋 MIỂNG TNC'!A1866="","",'📋 MIỂNG TNC'!M1866)</f>
        <v/>
      </c>
      <c r="J7050">
        <f>IF('📋 MIỂNG TNC'!A1866="","",'📋 MIỂNG TNC'!D1866)</f>
        <v/>
      </c>
      <c r="L7050">
        <f>N(L7049)+IF(AND('🔎 TRA CỨU NHANH'!$C$2&lt;&gt;"",OR(ISNUMBER(SEARCH('🔎 TRA CỨU NHANH'!$C$2,$A7050)),ISNUMBER(SEARCH('🔎 TRA CỨU NHANH'!$C$2,$B7050)))),1,0)</f>
        <v/>
      </c>
      <c r="M7050">
        <f>IF(L7050&gt;N(L7049),L7050,"")</f>
        <v/>
      </c>
    </row>
    <row r="7051">
      <c r="A7051">
        <f>IF('📋 MIỂNG TNC'!A1867="","",'📋 MIỂNG TNC'!A1867)</f>
        <v/>
      </c>
      <c r="B7051">
        <f>IF('📋 MIỂNG TNC'!A1867="","",'📋 MIỂNG TNC'!P1867)</f>
        <v/>
      </c>
      <c r="C7051">
        <f>IF('📋 MIỂNG TNC'!A1867="","","Miểng")</f>
        <v/>
      </c>
      <c r="D7051">
        <f>IF('📋 MIỂNG TNC'!A1867="","",'📋 MIỂNG TNC'!H1867)</f>
        <v/>
      </c>
      <c r="E7051" t="e">
        <v>#VALUE!</v>
      </c>
      <c r="F7051">
        <f>IF('📋 MIỂNG TNC'!A1867="","",'📋 MIỂNG TNC'!J1867)</f>
        <v/>
      </c>
      <c r="G7051">
        <f>IF('📋 MIỂNG TNC'!A1867="","",'📋 MIỂNG TNC'!K1867)</f>
        <v/>
      </c>
      <c r="H7051">
        <f>IF('📋 MIỂNG TNC'!A1867="","",'📋 MIỂNG TNC'!L1867)</f>
        <v/>
      </c>
      <c r="I7051">
        <f>IF('📋 MIỂNG TNC'!A1867="","",'📋 MIỂNG TNC'!M1867)</f>
        <v/>
      </c>
      <c r="J7051">
        <f>IF('📋 MIỂNG TNC'!A1867="","",'📋 MIỂNG TNC'!D1867)</f>
        <v/>
      </c>
      <c r="L7051">
        <f>N(L7050)+IF(AND('🔎 TRA CỨU NHANH'!$C$2&lt;&gt;"",OR(ISNUMBER(SEARCH('🔎 TRA CỨU NHANH'!$C$2,$A7051)),ISNUMBER(SEARCH('🔎 TRA CỨU NHANH'!$C$2,$B7051)))),1,0)</f>
        <v/>
      </c>
      <c r="M7051">
        <f>IF(L7051&gt;N(L7050),L7051,"")</f>
        <v/>
      </c>
    </row>
    <row r="7052">
      <c r="A7052">
        <f>IF('📋 MIỂNG TNC'!A1868="","",'📋 MIỂNG TNC'!A1868)</f>
        <v/>
      </c>
      <c r="B7052">
        <f>IF('📋 MIỂNG TNC'!A1868="","",'📋 MIỂNG TNC'!P1868)</f>
        <v/>
      </c>
      <c r="C7052">
        <f>IF('📋 MIỂNG TNC'!A1868="","","Miểng")</f>
        <v/>
      </c>
      <c r="D7052">
        <f>IF('📋 MIỂNG TNC'!A1868="","",'📋 MIỂNG TNC'!H1868)</f>
        <v/>
      </c>
      <c r="E7052" t="e">
        <v>#VALUE!</v>
      </c>
      <c r="F7052">
        <f>IF('📋 MIỂNG TNC'!A1868="","",'📋 MIỂNG TNC'!J1868)</f>
        <v/>
      </c>
      <c r="G7052">
        <f>IF('📋 MIỂNG TNC'!A1868="","",'📋 MIỂNG TNC'!K1868)</f>
        <v/>
      </c>
      <c r="H7052">
        <f>IF('📋 MIỂNG TNC'!A1868="","",'📋 MIỂNG TNC'!L1868)</f>
        <v/>
      </c>
      <c r="I7052">
        <f>IF('📋 MIỂNG TNC'!A1868="","",'📋 MIỂNG TNC'!M1868)</f>
        <v/>
      </c>
      <c r="J7052">
        <f>IF('📋 MIỂNG TNC'!A1868="","",'📋 MIỂNG TNC'!D1868)</f>
        <v/>
      </c>
      <c r="L7052">
        <f>N(L7051)+IF(AND('🔎 TRA CỨU NHANH'!$C$2&lt;&gt;"",OR(ISNUMBER(SEARCH('🔎 TRA CỨU NHANH'!$C$2,$A7052)),ISNUMBER(SEARCH('🔎 TRA CỨU NHANH'!$C$2,$B7052)))),1,0)</f>
        <v/>
      </c>
      <c r="M7052">
        <f>IF(L7052&gt;N(L7051),L7052,"")</f>
        <v/>
      </c>
    </row>
    <row r="7053">
      <c r="A7053">
        <f>IF('📋 MIỂNG TNC'!A1869="","",'📋 MIỂNG TNC'!A1869)</f>
        <v/>
      </c>
      <c r="B7053">
        <f>IF('📋 MIỂNG TNC'!A1869="","",'📋 MIỂNG TNC'!P1869)</f>
        <v/>
      </c>
      <c r="C7053">
        <f>IF('📋 MIỂNG TNC'!A1869="","","Miểng")</f>
        <v/>
      </c>
      <c r="D7053">
        <f>IF('📋 MIỂNG TNC'!A1869="","",'📋 MIỂNG TNC'!H1869)</f>
        <v/>
      </c>
      <c r="E7053" t="e">
        <v>#VALUE!</v>
      </c>
      <c r="F7053">
        <f>IF('📋 MIỂNG TNC'!A1869="","",'📋 MIỂNG TNC'!J1869)</f>
        <v/>
      </c>
      <c r="G7053">
        <f>IF('📋 MIỂNG TNC'!A1869="","",'📋 MIỂNG TNC'!K1869)</f>
        <v/>
      </c>
      <c r="H7053">
        <f>IF('📋 MIỂNG TNC'!A1869="","",'📋 MIỂNG TNC'!L1869)</f>
        <v/>
      </c>
      <c r="I7053">
        <f>IF('📋 MIỂNG TNC'!A1869="","",'📋 MIỂNG TNC'!M1869)</f>
        <v/>
      </c>
      <c r="J7053">
        <f>IF('📋 MIỂNG TNC'!A1869="","",'📋 MIỂNG TNC'!D1869)</f>
        <v/>
      </c>
      <c r="L7053">
        <f>N(L7052)+IF(AND('🔎 TRA CỨU NHANH'!$C$2&lt;&gt;"",OR(ISNUMBER(SEARCH('🔎 TRA CỨU NHANH'!$C$2,$A7053)),ISNUMBER(SEARCH('🔎 TRA CỨU NHANH'!$C$2,$B7053)))),1,0)</f>
        <v/>
      </c>
      <c r="M7053">
        <f>IF(L7053&gt;N(L7052),L7053,"")</f>
        <v/>
      </c>
    </row>
    <row r="7054">
      <c r="A7054">
        <f>IF('📋 MIỂNG TNC'!A1870="","",'📋 MIỂNG TNC'!A1870)</f>
        <v/>
      </c>
      <c r="B7054">
        <f>IF('📋 MIỂNG TNC'!A1870="","",'📋 MIỂNG TNC'!P1870)</f>
        <v/>
      </c>
      <c r="C7054">
        <f>IF('📋 MIỂNG TNC'!A1870="","","Miểng")</f>
        <v/>
      </c>
      <c r="D7054">
        <f>IF('📋 MIỂNG TNC'!A1870="","",'📋 MIỂNG TNC'!H1870)</f>
        <v/>
      </c>
      <c r="E7054" t="e">
        <v>#VALUE!</v>
      </c>
      <c r="F7054">
        <f>IF('📋 MIỂNG TNC'!A1870="","",'📋 MIỂNG TNC'!J1870)</f>
        <v/>
      </c>
      <c r="G7054">
        <f>IF('📋 MIỂNG TNC'!A1870="","",'📋 MIỂNG TNC'!K1870)</f>
        <v/>
      </c>
      <c r="H7054">
        <f>IF('📋 MIỂNG TNC'!A1870="","",'📋 MIỂNG TNC'!L1870)</f>
        <v/>
      </c>
      <c r="I7054">
        <f>IF('📋 MIỂNG TNC'!A1870="","",'📋 MIỂNG TNC'!M1870)</f>
        <v/>
      </c>
      <c r="J7054">
        <f>IF('📋 MIỂNG TNC'!A1870="","",'📋 MIỂNG TNC'!D1870)</f>
        <v/>
      </c>
      <c r="L7054">
        <f>N(L7053)+IF(AND('🔎 TRA CỨU NHANH'!$C$2&lt;&gt;"",OR(ISNUMBER(SEARCH('🔎 TRA CỨU NHANH'!$C$2,$A7054)),ISNUMBER(SEARCH('🔎 TRA CỨU NHANH'!$C$2,$B7054)))),1,0)</f>
        <v/>
      </c>
      <c r="M7054">
        <f>IF(L7054&gt;N(L7053),L7054,"")</f>
        <v/>
      </c>
    </row>
    <row r="7055">
      <c r="A7055">
        <f>IF('📋 MIỂNG TNC'!A1871="","",'📋 MIỂNG TNC'!A1871)</f>
        <v/>
      </c>
      <c r="B7055">
        <f>IF('📋 MIỂNG TNC'!A1871="","",'📋 MIỂNG TNC'!P1871)</f>
        <v/>
      </c>
      <c r="C7055">
        <f>IF('📋 MIỂNG TNC'!A1871="","","Miểng")</f>
        <v/>
      </c>
      <c r="D7055">
        <f>IF('📋 MIỂNG TNC'!A1871="","",'📋 MIỂNG TNC'!H1871)</f>
        <v/>
      </c>
      <c r="E7055" t="e">
        <v>#VALUE!</v>
      </c>
      <c r="F7055">
        <f>IF('📋 MIỂNG TNC'!A1871="","",'📋 MIỂNG TNC'!J1871)</f>
        <v/>
      </c>
      <c r="G7055">
        <f>IF('📋 MIỂNG TNC'!A1871="","",'📋 MIỂNG TNC'!K1871)</f>
        <v/>
      </c>
      <c r="H7055">
        <f>IF('📋 MIỂNG TNC'!A1871="","",'📋 MIỂNG TNC'!L1871)</f>
        <v/>
      </c>
      <c r="I7055">
        <f>IF('📋 MIỂNG TNC'!A1871="","",'📋 MIỂNG TNC'!M1871)</f>
        <v/>
      </c>
      <c r="J7055">
        <f>IF('📋 MIỂNG TNC'!A1871="","",'📋 MIỂNG TNC'!D1871)</f>
        <v/>
      </c>
      <c r="L7055">
        <f>N(L7054)+IF(AND('🔎 TRA CỨU NHANH'!$C$2&lt;&gt;"",OR(ISNUMBER(SEARCH('🔎 TRA CỨU NHANH'!$C$2,$A7055)),ISNUMBER(SEARCH('🔎 TRA CỨU NHANH'!$C$2,$B7055)))),1,0)</f>
        <v/>
      </c>
      <c r="M7055">
        <f>IF(L7055&gt;N(L7054),L7055,"")</f>
        <v/>
      </c>
    </row>
    <row r="7056">
      <c r="A7056">
        <f>IF('📋 MIỂNG TNC'!A1872="","",'📋 MIỂNG TNC'!A1872)</f>
        <v/>
      </c>
      <c r="B7056">
        <f>IF('📋 MIỂNG TNC'!A1872="","",'📋 MIỂNG TNC'!P1872)</f>
        <v/>
      </c>
      <c r="C7056">
        <f>IF('📋 MIỂNG TNC'!A1872="","","Miểng")</f>
        <v/>
      </c>
      <c r="D7056">
        <f>IF('📋 MIỂNG TNC'!A1872="","",'📋 MIỂNG TNC'!H1872)</f>
        <v/>
      </c>
      <c r="E7056" t="e">
        <v>#VALUE!</v>
      </c>
      <c r="F7056">
        <f>IF('📋 MIỂNG TNC'!A1872="","",'📋 MIỂNG TNC'!J1872)</f>
        <v/>
      </c>
      <c r="G7056">
        <f>IF('📋 MIỂNG TNC'!A1872="","",'📋 MIỂNG TNC'!K1872)</f>
        <v/>
      </c>
      <c r="H7056">
        <f>IF('📋 MIỂNG TNC'!A1872="","",'📋 MIỂNG TNC'!L1872)</f>
        <v/>
      </c>
      <c r="I7056">
        <f>IF('📋 MIỂNG TNC'!A1872="","",'📋 MIỂNG TNC'!M1872)</f>
        <v/>
      </c>
      <c r="J7056">
        <f>IF('📋 MIỂNG TNC'!A1872="","",'📋 MIỂNG TNC'!D1872)</f>
        <v/>
      </c>
      <c r="L7056">
        <f>N(L7055)+IF(AND('🔎 TRA CỨU NHANH'!$C$2&lt;&gt;"",OR(ISNUMBER(SEARCH('🔎 TRA CỨU NHANH'!$C$2,$A7056)),ISNUMBER(SEARCH('🔎 TRA CỨU NHANH'!$C$2,$B7056)))),1,0)</f>
        <v/>
      </c>
      <c r="M7056">
        <f>IF(L7056&gt;N(L7055),L7056,"")</f>
        <v/>
      </c>
    </row>
    <row r="7057">
      <c r="A7057">
        <f>IF('📋 MIỂNG TNC'!A1873="","",'📋 MIỂNG TNC'!A1873)</f>
        <v/>
      </c>
      <c r="B7057">
        <f>IF('📋 MIỂNG TNC'!A1873="","",'📋 MIỂNG TNC'!P1873)</f>
        <v/>
      </c>
      <c r="C7057">
        <f>IF('📋 MIỂNG TNC'!A1873="","","Miểng")</f>
        <v/>
      </c>
      <c r="D7057">
        <f>IF('📋 MIỂNG TNC'!A1873="","",'📋 MIỂNG TNC'!H1873)</f>
        <v/>
      </c>
      <c r="E7057" t="e">
        <v>#VALUE!</v>
      </c>
      <c r="F7057">
        <f>IF('📋 MIỂNG TNC'!A1873="","",'📋 MIỂNG TNC'!J1873)</f>
        <v/>
      </c>
      <c r="G7057">
        <f>IF('📋 MIỂNG TNC'!A1873="","",'📋 MIỂNG TNC'!K1873)</f>
        <v/>
      </c>
      <c r="H7057">
        <f>IF('📋 MIỂNG TNC'!A1873="","",'📋 MIỂNG TNC'!L1873)</f>
        <v/>
      </c>
      <c r="I7057">
        <f>IF('📋 MIỂNG TNC'!A1873="","",'📋 MIỂNG TNC'!M1873)</f>
        <v/>
      </c>
      <c r="J7057">
        <f>IF('📋 MIỂNG TNC'!A1873="","",'📋 MIỂNG TNC'!D1873)</f>
        <v/>
      </c>
      <c r="L7057">
        <f>N(L7056)+IF(AND('🔎 TRA CỨU NHANH'!$C$2&lt;&gt;"",OR(ISNUMBER(SEARCH('🔎 TRA CỨU NHANH'!$C$2,$A7057)),ISNUMBER(SEARCH('🔎 TRA CỨU NHANH'!$C$2,$B7057)))),1,0)</f>
        <v/>
      </c>
      <c r="M7057">
        <f>IF(L7057&gt;N(L7056),L7057,"")</f>
        <v/>
      </c>
    </row>
    <row r="7058">
      <c r="A7058">
        <f>IF('📋 MIỂNG TNC'!A1874="","",'📋 MIỂNG TNC'!A1874)</f>
        <v/>
      </c>
      <c r="B7058">
        <f>IF('📋 MIỂNG TNC'!A1874="","",'📋 MIỂNG TNC'!P1874)</f>
        <v/>
      </c>
      <c r="C7058">
        <f>IF('📋 MIỂNG TNC'!A1874="","","Miểng")</f>
        <v/>
      </c>
      <c r="D7058">
        <f>IF('📋 MIỂNG TNC'!A1874="","",'📋 MIỂNG TNC'!H1874)</f>
        <v/>
      </c>
      <c r="E7058" t="e">
        <v>#VALUE!</v>
      </c>
      <c r="F7058">
        <f>IF('📋 MIỂNG TNC'!A1874="","",'📋 MIỂNG TNC'!J1874)</f>
        <v/>
      </c>
      <c r="G7058">
        <f>IF('📋 MIỂNG TNC'!A1874="","",'📋 MIỂNG TNC'!K1874)</f>
        <v/>
      </c>
      <c r="H7058">
        <f>IF('📋 MIỂNG TNC'!A1874="","",'📋 MIỂNG TNC'!L1874)</f>
        <v/>
      </c>
      <c r="I7058">
        <f>IF('📋 MIỂNG TNC'!A1874="","",'📋 MIỂNG TNC'!M1874)</f>
        <v/>
      </c>
      <c r="J7058">
        <f>IF('📋 MIỂNG TNC'!A1874="","",'📋 MIỂNG TNC'!D1874)</f>
        <v/>
      </c>
      <c r="L7058">
        <f>N(L7057)+IF(AND('🔎 TRA CỨU NHANH'!$C$2&lt;&gt;"",OR(ISNUMBER(SEARCH('🔎 TRA CỨU NHANH'!$C$2,$A7058)),ISNUMBER(SEARCH('🔎 TRA CỨU NHANH'!$C$2,$B7058)))),1,0)</f>
        <v/>
      </c>
      <c r="M7058">
        <f>IF(L7058&gt;N(L7057),L7058,"")</f>
        <v/>
      </c>
    </row>
    <row r="7059">
      <c r="A7059">
        <f>IF('📋 MIỂNG TNC'!A1875="","",'📋 MIỂNG TNC'!A1875)</f>
        <v/>
      </c>
      <c r="B7059">
        <f>IF('📋 MIỂNG TNC'!A1875="","",'📋 MIỂNG TNC'!P1875)</f>
        <v/>
      </c>
      <c r="C7059">
        <f>IF('📋 MIỂNG TNC'!A1875="","","Miểng")</f>
        <v/>
      </c>
      <c r="D7059">
        <f>IF('📋 MIỂNG TNC'!A1875="","",'📋 MIỂNG TNC'!H1875)</f>
        <v/>
      </c>
      <c r="E7059" t="e">
        <v>#VALUE!</v>
      </c>
      <c r="F7059">
        <f>IF('📋 MIỂNG TNC'!A1875="","",'📋 MIỂNG TNC'!J1875)</f>
        <v/>
      </c>
      <c r="G7059">
        <f>IF('📋 MIỂNG TNC'!A1875="","",'📋 MIỂNG TNC'!K1875)</f>
        <v/>
      </c>
      <c r="H7059">
        <f>IF('📋 MIỂNG TNC'!A1875="","",'📋 MIỂNG TNC'!L1875)</f>
        <v/>
      </c>
      <c r="I7059">
        <f>IF('📋 MIỂNG TNC'!A1875="","",'📋 MIỂNG TNC'!M1875)</f>
        <v/>
      </c>
      <c r="J7059">
        <f>IF('📋 MIỂNG TNC'!A1875="","",'📋 MIỂNG TNC'!D1875)</f>
        <v/>
      </c>
      <c r="L7059">
        <f>N(L7058)+IF(AND('🔎 TRA CỨU NHANH'!$C$2&lt;&gt;"",OR(ISNUMBER(SEARCH('🔎 TRA CỨU NHANH'!$C$2,$A7059)),ISNUMBER(SEARCH('🔎 TRA CỨU NHANH'!$C$2,$B7059)))),1,0)</f>
        <v/>
      </c>
      <c r="M7059">
        <f>IF(L7059&gt;N(L7058),L7059,"")</f>
        <v/>
      </c>
    </row>
    <row r="7060">
      <c r="A7060">
        <f>IF('📋 MIỂNG TNC'!A1876="","",'📋 MIỂNG TNC'!A1876)</f>
        <v/>
      </c>
      <c r="B7060">
        <f>IF('📋 MIỂNG TNC'!A1876="","",'📋 MIỂNG TNC'!P1876)</f>
        <v/>
      </c>
      <c r="C7060">
        <f>IF('📋 MIỂNG TNC'!A1876="","","Miểng")</f>
        <v/>
      </c>
      <c r="D7060">
        <f>IF('📋 MIỂNG TNC'!A1876="","",'📋 MIỂNG TNC'!H1876)</f>
        <v/>
      </c>
      <c r="E7060" t="e">
        <v>#VALUE!</v>
      </c>
      <c r="F7060">
        <f>IF('📋 MIỂNG TNC'!A1876="","",'📋 MIỂNG TNC'!J1876)</f>
        <v/>
      </c>
      <c r="G7060">
        <f>IF('📋 MIỂNG TNC'!A1876="","",'📋 MIỂNG TNC'!K1876)</f>
        <v/>
      </c>
      <c r="H7060">
        <f>IF('📋 MIỂNG TNC'!A1876="","",'📋 MIỂNG TNC'!L1876)</f>
        <v/>
      </c>
      <c r="I7060">
        <f>IF('📋 MIỂNG TNC'!A1876="","",'📋 MIỂNG TNC'!M1876)</f>
        <v/>
      </c>
      <c r="J7060">
        <f>IF('📋 MIỂNG TNC'!A1876="","",'📋 MIỂNG TNC'!D1876)</f>
        <v/>
      </c>
      <c r="L7060">
        <f>N(L7059)+IF(AND('🔎 TRA CỨU NHANH'!$C$2&lt;&gt;"",OR(ISNUMBER(SEARCH('🔎 TRA CỨU NHANH'!$C$2,$A7060)),ISNUMBER(SEARCH('🔎 TRA CỨU NHANH'!$C$2,$B7060)))),1,0)</f>
        <v/>
      </c>
      <c r="M7060">
        <f>IF(L7060&gt;N(L7059),L7060,"")</f>
        <v/>
      </c>
    </row>
    <row r="7061">
      <c r="A7061">
        <f>IF('📋 MIỂNG TNC'!A1877="","",'📋 MIỂNG TNC'!A1877)</f>
        <v/>
      </c>
      <c r="B7061">
        <f>IF('📋 MIỂNG TNC'!A1877="","",'📋 MIỂNG TNC'!P1877)</f>
        <v/>
      </c>
      <c r="C7061">
        <f>IF('📋 MIỂNG TNC'!A1877="","","Miểng")</f>
        <v/>
      </c>
      <c r="D7061">
        <f>IF('📋 MIỂNG TNC'!A1877="","",'📋 MIỂNG TNC'!H1877)</f>
        <v/>
      </c>
      <c r="E7061" t="e">
        <v>#VALUE!</v>
      </c>
      <c r="F7061">
        <f>IF('📋 MIỂNG TNC'!A1877="","",'📋 MIỂNG TNC'!J1877)</f>
        <v/>
      </c>
      <c r="G7061">
        <f>IF('📋 MIỂNG TNC'!A1877="","",'📋 MIỂNG TNC'!K1877)</f>
        <v/>
      </c>
      <c r="H7061">
        <f>IF('📋 MIỂNG TNC'!A1877="","",'📋 MIỂNG TNC'!L1877)</f>
        <v/>
      </c>
      <c r="I7061">
        <f>IF('📋 MIỂNG TNC'!A1877="","",'📋 MIỂNG TNC'!M1877)</f>
        <v/>
      </c>
      <c r="J7061">
        <f>IF('📋 MIỂNG TNC'!A1877="","",'📋 MIỂNG TNC'!D1877)</f>
        <v/>
      </c>
      <c r="L7061">
        <f>N(L7060)+IF(AND('🔎 TRA CỨU NHANH'!$C$2&lt;&gt;"",OR(ISNUMBER(SEARCH('🔎 TRA CỨU NHANH'!$C$2,$A7061)),ISNUMBER(SEARCH('🔎 TRA CỨU NHANH'!$C$2,$B7061)))),1,0)</f>
        <v/>
      </c>
      <c r="M7061">
        <f>IF(L7061&gt;N(L7060),L7061,"")</f>
        <v/>
      </c>
    </row>
    <row r="7062">
      <c r="A7062">
        <f>IF('📋 MIỂNG TNC'!A1878="","",'📋 MIỂNG TNC'!A1878)</f>
        <v/>
      </c>
      <c r="B7062">
        <f>IF('📋 MIỂNG TNC'!A1878="","",'📋 MIỂNG TNC'!P1878)</f>
        <v/>
      </c>
      <c r="C7062">
        <f>IF('📋 MIỂNG TNC'!A1878="","","Miểng")</f>
        <v/>
      </c>
      <c r="D7062">
        <f>IF('📋 MIỂNG TNC'!A1878="","",'📋 MIỂNG TNC'!H1878)</f>
        <v/>
      </c>
      <c r="E7062" t="e">
        <v>#VALUE!</v>
      </c>
      <c r="F7062">
        <f>IF('📋 MIỂNG TNC'!A1878="","",'📋 MIỂNG TNC'!J1878)</f>
        <v/>
      </c>
      <c r="G7062">
        <f>IF('📋 MIỂNG TNC'!A1878="","",'📋 MIỂNG TNC'!K1878)</f>
        <v/>
      </c>
      <c r="H7062">
        <f>IF('📋 MIỂNG TNC'!A1878="","",'📋 MIỂNG TNC'!L1878)</f>
        <v/>
      </c>
      <c r="I7062">
        <f>IF('📋 MIỂNG TNC'!A1878="","",'📋 MIỂNG TNC'!M1878)</f>
        <v/>
      </c>
      <c r="J7062">
        <f>IF('📋 MIỂNG TNC'!A1878="","",'📋 MIỂNG TNC'!D1878)</f>
        <v/>
      </c>
      <c r="L7062">
        <f>N(L7061)+IF(AND('🔎 TRA CỨU NHANH'!$C$2&lt;&gt;"",OR(ISNUMBER(SEARCH('🔎 TRA CỨU NHANH'!$C$2,$A7062)),ISNUMBER(SEARCH('🔎 TRA CỨU NHANH'!$C$2,$B7062)))),1,0)</f>
        <v/>
      </c>
      <c r="M7062">
        <f>IF(L7062&gt;N(L7061),L7062,"")</f>
        <v/>
      </c>
    </row>
    <row r="7063">
      <c r="A7063">
        <f>IF('📋 MIỂNG TNC'!A1879="","",'📋 MIỂNG TNC'!A1879)</f>
        <v/>
      </c>
      <c r="B7063">
        <f>IF('📋 MIỂNG TNC'!A1879="","",'📋 MIỂNG TNC'!P1879)</f>
        <v/>
      </c>
      <c r="C7063">
        <f>IF('📋 MIỂNG TNC'!A1879="","","Miểng")</f>
        <v/>
      </c>
      <c r="D7063">
        <f>IF('📋 MIỂNG TNC'!A1879="","",'📋 MIỂNG TNC'!H1879)</f>
        <v/>
      </c>
      <c r="E7063" t="e">
        <v>#VALUE!</v>
      </c>
      <c r="F7063">
        <f>IF('📋 MIỂNG TNC'!A1879="","",'📋 MIỂNG TNC'!J1879)</f>
        <v/>
      </c>
      <c r="G7063">
        <f>IF('📋 MIỂNG TNC'!A1879="","",'📋 MIỂNG TNC'!K1879)</f>
        <v/>
      </c>
      <c r="H7063">
        <f>IF('📋 MIỂNG TNC'!A1879="","",'📋 MIỂNG TNC'!L1879)</f>
        <v/>
      </c>
      <c r="I7063">
        <f>IF('📋 MIỂNG TNC'!A1879="","",'📋 MIỂNG TNC'!M1879)</f>
        <v/>
      </c>
      <c r="J7063">
        <f>IF('📋 MIỂNG TNC'!A1879="","",'📋 MIỂNG TNC'!D1879)</f>
        <v/>
      </c>
      <c r="L7063">
        <f>N(L7062)+IF(AND('🔎 TRA CỨU NHANH'!$C$2&lt;&gt;"",OR(ISNUMBER(SEARCH('🔎 TRA CỨU NHANH'!$C$2,$A7063)),ISNUMBER(SEARCH('🔎 TRA CỨU NHANH'!$C$2,$B7063)))),1,0)</f>
        <v/>
      </c>
      <c r="M7063">
        <f>IF(L7063&gt;N(L7062),L7063,"")</f>
        <v/>
      </c>
    </row>
    <row r="7064">
      <c r="A7064">
        <f>IF('📋 MIỂNG TNC'!A1880="","",'📋 MIỂNG TNC'!A1880)</f>
        <v/>
      </c>
      <c r="B7064">
        <f>IF('📋 MIỂNG TNC'!A1880="","",'📋 MIỂNG TNC'!P1880)</f>
        <v/>
      </c>
      <c r="C7064">
        <f>IF('📋 MIỂNG TNC'!A1880="","","Miểng")</f>
        <v/>
      </c>
      <c r="D7064">
        <f>IF('📋 MIỂNG TNC'!A1880="","",'📋 MIỂNG TNC'!H1880)</f>
        <v/>
      </c>
      <c r="E7064" t="e">
        <v>#VALUE!</v>
      </c>
      <c r="F7064">
        <f>IF('📋 MIỂNG TNC'!A1880="","",'📋 MIỂNG TNC'!J1880)</f>
        <v/>
      </c>
      <c r="G7064">
        <f>IF('📋 MIỂNG TNC'!A1880="","",'📋 MIỂNG TNC'!K1880)</f>
        <v/>
      </c>
      <c r="H7064">
        <f>IF('📋 MIỂNG TNC'!A1880="","",'📋 MIỂNG TNC'!L1880)</f>
        <v/>
      </c>
      <c r="I7064">
        <f>IF('📋 MIỂNG TNC'!A1880="","",'📋 MIỂNG TNC'!M1880)</f>
        <v/>
      </c>
      <c r="J7064">
        <f>IF('📋 MIỂNG TNC'!A1880="","",'📋 MIỂNG TNC'!D1880)</f>
        <v/>
      </c>
      <c r="L7064">
        <f>N(L7063)+IF(AND('🔎 TRA CỨU NHANH'!$C$2&lt;&gt;"",OR(ISNUMBER(SEARCH('🔎 TRA CỨU NHANH'!$C$2,$A7064)),ISNUMBER(SEARCH('🔎 TRA CỨU NHANH'!$C$2,$B7064)))),1,0)</f>
        <v/>
      </c>
      <c r="M7064">
        <f>IF(L7064&gt;N(L7063),L7064,"")</f>
        <v/>
      </c>
    </row>
    <row r="7065">
      <c r="A7065">
        <f>IF('📋 MIỂNG TNC'!A1881="","",'📋 MIỂNG TNC'!A1881)</f>
        <v/>
      </c>
      <c r="B7065">
        <f>IF('📋 MIỂNG TNC'!A1881="","",'📋 MIỂNG TNC'!P1881)</f>
        <v/>
      </c>
      <c r="C7065">
        <f>IF('📋 MIỂNG TNC'!A1881="","","Miểng")</f>
        <v/>
      </c>
      <c r="D7065">
        <f>IF('📋 MIỂNG TNC'!A1881="","",'📋 MIỂNG TNC'!H1881)</f>
        <v/>
      </c>
      <c r="E7065" t="e">
        <v>#VALUE!</v>
      </c>
      <c r="F7065">
        <f>IF('📋 MIỂNG TNC'!A1881="","",'📋 MIỂNG TNC'!J1881)</f>
        <v/>
      </c>
      <c r="G7065">
        <f>IF('📋 MIỂNG TNC'!A1881="","",'📋 MIỂNG TNC'!K1881)</f>
        <v/>
      </c>
      <c r="H7065">
        <f>IF('📋 MIỂNG TNC'!A1881="","",'📋 MIỂNG TNC'!L1881)</f>
        <v/>
      </c>
      <c r="I7065">
        <f>IF('📋 MIỂNG TNC'!A1881="","",'📋 MIỂNG TNC'!M1881)</f>
        <v/>
      </c>
      <c r="J7065">
        <f>IF('📋 MIỂNG TNC'!A1881="","",'📋 MIỂNG TNC'!D1881)</f>
        <v/>
      </c>
      <c r="L7065">
        <f>N(L7064)+IF(AND('🔎 TRA CỨU NHANH'!$C$2&lt;&gt;"",OR(ISNUMBER(SEARCH('🔎 TRA CỨU NHANH'!$C$2,$A7065)),ISNUMBER(SEARCH('🔎 TRA CỨU NHANH'!$C$2,$B7065)))),1,0)</f>
        <v/>
      </c>
      <c r="M7065">
        <f>IF(L7065&gt;N(L7064),L7065,"")</f>
        <v/>
      </c>
    </row>
    <row r="7066">
      <c r="A7066">
        <f>IF('📋 MIỂNG TNC'!A1882="","",'📋 MIỂNG TNC'!A1882)</f>
        <v/>
      </c>
      <c r="B7066">
        <f>IF('📋 MIỂNG TNC'!A1882="","",'📋 MIỂNG TNC'!P1882)</f>
        <v/>
      </c>
      <c r="C7066">
        <f>IF('📋 MIỂNG TNC'!A1882="","","Miểng")</f>
        <v/>
      </c>
      <c r="D7066">
        <f>IF('📋 MIỂNG TNC'!A1882="","",'📋 MIỂNG TNC'!H1882)</f>
        <v/>
      </c>
      <c r="E7066" t="e">
        <v>#VALUE!</v>
      </c>
      <c r="F7066">
        <f>IF('📋 MIỂNG TNC'!A1882="","",'📋 MIỂNG TNC'!J1882)</f>
        <v/>
      </c>
      <c r="G7066">
        <f>IF('📋 MIỂNG TNC'!A1882="","",'📋 MIỂNG TNC'!K1882)</f>
        <v/>
      </c>
      <c r="H7066">
        <f>IF('📋 MIỂNG TNC'!A1882="","",'📋 MIỂNG TNC'!L1882)</f>
        <v/>
      </c>
      <c r="I7066">
        <f>IF('📋 MIỂNG TNC'!A1882="","",'📋 MIỂNG TNC'!M1882)</f>
        <v/>
      </c>
      <c r="J7066">
        <f>IF('📋 MIỂNG TNC'!A1882="","",'📋 MIỂNG TNC'!D1882)</f>
        <v/>
      </c>
      <c r="L7066">
        <f>N(L7065)+IF(AND('🔎 TRA CỨU NHANH'!$C$2&lt;&gt;"",OR(ISNUMBER(SEARCH('🔎 TRA CỨU NHANH'!$C$2,$A7066)),ISNUMBER(SEARCH('🔎 TRA CỨU NHANH'!$C$2,$B7066)))),1,0)</f>
        <v/>
      </c>
      <c r="M7066">
        <f>IF(L7066&gt;N(L7065),L7066,"")</f>
        <v/>
      </c>
    </row>
    <row r="7067">
      <c r="A7067">
        <f>IF('📋 MIỂNG TNC'!A1883="","",'📋 MIỂNG TNC'!A1883)</f>
        <v/>
      </c>
      <c r="B7067">
        <f>IF('📋 MIỂNG TNC'!A1883="","",'📋 MIỂNG TNC'!P1883)</f>
        <v/>
      </c>
      <c r="C7067">
        <f>IF('📋 MIỂNG TNC'!A1883="","","Miểng")</f>
        <v/>
      </c>
      <c r="D7067">
        <f>IF('📋 MIỂNG TNC'!A1883="","",'📋 MIỂNG TNC'!H1883)</f>
        <v/>
      </c>
      <c r="E7067" t="e">
        <v>#VALUE!</v>
      </c>
      <c r="F7067">
        <f>IF('📋 MIỂNG TNC'!A1883="","",'📋 MIỂNG TNC'!J1883)</f>
        <v/>
      </c>
      <c r="G7067">
        <f>IF('📋 MIỂNG TNC'!A1883="","",'📋 MIỂNG TNC'!K1883)</f>
        <v/>
      </c>
      <c r="H7067">
        <f>IF('📋 MIỂNG TNC'!A1883="","",'📋 MIỂNG TNC'!L1883)</f>
        <v/>
      </c>
      <c r="I7067">
        <f>IF('📋 MIỂNG TNC'!A1883="","",'📋 MIỂNG TNC'!M1883)</f>
        <v/>
      </c>
      <c r="J7067">
        <f>IF('📋 MIỂNG TNC'!A1883="","",'📋 MIỂNG TNC'!D1883)</f>
        <v/>
      </c>
      <c r="L7067">
        <f>N(L7066)+IF(AND('🔎 TRA CỨU NHANH'!$C$2&lt;&gt;"",OR(ISNUMBER(SEARCH('🔎 TRA CỨU NHANH'!$C$2,$A7067)),ISNUMBER(SEARCH('🔎 TRA CỨU NHANH'!$C$2,$B7067)))),1,0)</f>
        <v/>
      </c>
      <c r="M7067">
        <f>IF(L7067&gt;N(L7066),L7067,"")</f>
        <v/>
      </c>
    </row>
    <row r="7068">
      <c r="A7068">
        <f>IF('📋 MIỂNG TNC'!A1884="","",'📋 MIỂNG TNC'!A1884)</f>
        <v/>
      </c>
      <c r="B7068">
        <f>IF('📋 MIỂNG TNC'!A1884="","",'📋 MIỂNG TNC'!P1884)</f>
        <v/>
      </c>
      <c r="C7068">
        <f>IF('📋 MIỂNG TNC'!A1884="","","Miểng")</f>
        <v/>
      </c>
      <c r="D7068">
        <f>IF('📋 MIỂNG TNC'!A1884="","",'📋 MIỂNG TNC'!H1884)</f>
        <v/>
      </c>
      <c r="E7068" t="e">
        <v>#VALUE!</v>
      </c>
      <c r="F7068">
        <f>IF('📋 MIỂNG TNC'!A1884="","",'📋 MIỂNG TNC'!J1884)</f>
        <v/>
      </c>
      <c r="G7068">
        <f>IF('📋 MIỂNG TNC'!A1884="","",'📋 MIỂNG TNC'!K1884)</f>
        <v/>
      </c>
      <c r="H7068">
        <f>IF('📋 MIỂNG TNC'!A1884="","",'📋 MIỂNG TNC'!L1884)</f>
        <v/>
      </c>
      <c r="I7068">
        <f>IF('📋 MIỂNG TNC'!A1884="","",'📋 MIỂNG TNC'!M1884)</f>
        <v/>
      </c>
      <c r="J7068">
        <f>IF('📋 MIỂNG TNC'!A1884="","",'📋 MIỂNG TNC'!D1884)</f>
        <v/>
      </c>
      <c r="L7068">
        <f>N(L7067)+IF(AND('🔎 TRA CỨU NHANH'!$C$2&lt;&gt;"",OR(ISNUMBER(SEARCH('🔎 TRA CỨU NHANH'!$C$2,$A7068)),ISNUMBER(SEARCH('🔎 TRA CỨU NHANH'!$C$2,$B7068)))),1,0)</f>
        <v/>
      </c>
      <c r="M7068">
        <f>IF(L7068&gt;N(L7067),L7068,"")</f>
        <v/>
      </c>
    </row>
    <row r="7069">
      <c r="A7069">
        <f>IF('📋 MIỂNG TNC'!A1885="","",'📋 MIỂNG TNC'!A1885)</f>
        <v/>
      </c>
      <c r="B7069">
        <f>IF('📋 MIỂNG TNC'!A1885="","",'📋 MIỂNG TNC'!P1885)</f>
        <v/>
      </c>
      <c r="C7069">
        <f>IF('📋 MIỂNG TNC'!A1885="","","Miểng")</f>
        <v/>
      </c>
      <c r="D7069">
        <f>IF('📋 MIỂNG TNC'!A1885="","",'📋 MIỂNG TNC'!H1885)</f>
        <v/>
      </c>
      <c r="E7069" t="e">
        <v>#VALUE!</v>
      </c>
      <c r="F7069">
        <f>IF('📋 MIỂNG TNC'!A1885="","",'📋 MIỂNG TNC'!J1885)</f>
        <v/>
      </c>
      <c r="G7069">
        <f>IF('📋 MIỂNG TNC'!A1885="","",'📋 MIỂNG TNC'!K1885)</f>
        <v/>
      </c>
      <c r="H7069">
        <f>IF('📋 MIỂNG TNC'!A1885="","",'📋 MIỂNG TNC'!L1885)</f>
        <v/>
      </c>
      <c r="I7069">
        <f>IF('📋 MIỂNG TNC'!A1885="","",'📋 MIỂNG TNC'!M1885)</f>
        <v/>
      </c>
      <c r="J7069">
        <f>IF('📋 MIỂNG TNC'!A1885="","",'📋 MIỂNG TNC'!D1885)</f>
        <v/>
      </c>
      <c r="L7069">
        <f>N(L7068)+IF(AND('🔎 TRA CỨU NHANH'!$C$2&lt;&gt;"",OR(ISNUMBER(SEARCH('🔎 TRA CỨU NHANH'!$C$2,$A7069)),ISNUMBER(SEARCH('🔎 TRA CỨU NHANH'!$C$2,$B7069)))),1,0)</f>
        <v/>
      </c>
      <c r="M7069">
        <f>IF(L7069&gt;N(L7068),L7069,"")</f>
        <v/>
      </c>
    </row>
    <row r="7070">
      <c r="A7070">
        <f>IF('📋 MIỂNG TNC'!A1886="","",'📋 MIỂNG TNC'!A1886)</f>
        <v/>
      </c>
      <c r="B7070">
        <f>IF('📋 MIỂNG TNC'!A1886="","",'📋 MIỂNG TNC'!P1886)</f>
        <v/>
      </c>
      <c r="C7070">
        <f>IF('📋 MIỂNG TNC'!A1886="","","Miểng")</f>
        <v/>
      </c>
      <c r="D7070">
        <f>IF('📋 MIỂNG TNC'!A1886="","",'📋 MIỂNG TNC'!H1886)</f>
        <v/>
      </c>
      <c r="E7070" t="e">
        <v>#VALUE!</v>
      </c>
      <c r="F7070">
        <f>IF('📋 MIỂNG TNC'!A1886="","",'📋 MIỂNG TNC'!J1886)</f>
        <v/>
      </c>
      <c r="G7070">
        <f>IF('📋 MIỂNG TNC'!A1886="","",'📋 MIỂNG TNC'!K1886)</f>
        <v/>
      </c>
      <c r="H7070">
        <f>IF('📋 MIỂNG TNC'!A1886="","",'📋 MIỂNG TNC'!L1886)</f>
        <v/>
      </c>
      <c r="I7070">
        <f>IF('📋 MIỂNG TNC'!A1886="","",'📋 MIỂNG TNC'!M1886)</f>
        <v/>
      </c>
      <c r="J7070">
        <f>IF('📋 MIỂNG TNC'!A1886="","",'📋 MIỂNG TNC'!D1886)</f>
        <v/>
      </c>
      <c r="L7070">
        <f>N(L7069)+IF(AND('🔎 TRA CỨU NHANH'!$C$2&lt;&gt;"",OR(ISNUMBER(SEARCH('🔎 TRA CỨU NHANH'!$C$2,$A7070)),ISNUMBER(SEARCH('🔎 TRA CỨU NHANH'!$C$2,$B7070)))),1,0)</f>
        <v/>
      </c>
      <c r="M7070">
        <f>IF(L7070&gt;N(L7069),L7070,"")</f>
        <v/>
      </c>
    </row>
    <row r="7071">
      <c r="A7071">
        <f>IF('📋 MIỂNG TNC'!A1887="","",'📋 MIỂNG TNC'!A1887)</f>
        <v/>
      </c>
      <c r="B7071">
        <f>IF('📋 MIỂNG TNC'!A1887="","",'📋 MIỂNG TNC'!P1887)</f>
        <v/>
      </c>
      <c r="C7071">
        <f>IF('📋 MIỂNG TNC'!A1887="","","Miểng")</f>
        <v/>
      </c>
      <c r="D7071">
        <f>IF('📋 MIỂNG TNC'!A1887="","",'📋 MIỂNG TNC'!H1887)</f>
        <v/>
      </c>
      <c r="E7071" t="e">
        <v>#VALUE!</v>
      </c>
      <c r="F7071">
        <f>IF('📋 MIỂNG TNC'!A1887="","",'📋 MIỂNG TNC'!J1887)</f>
        <v/>
      </c>
      <c r="G7071">
        <f>IF('📋 MIỂNG TNC'!A1887="","",'📋 MIỂNG TNC'!K1887)</f>
        <v/>
      </c>
      <c r="H7071">
        <f>IF('📋 MIỂNG TNC'!A1887="","",'📋 MIỂNG TNC'!L1887)</f>
        <v/>
      </c>
      <c r="I7071">
        <f>IF('📋 MIỂNG TNC'!A1887="","",'📋 MIỂNG TNC'!M1887)</f>
        <v/>
      </c>
      <c r="J7071">
        <f>IF('📋 MIỂNG TNC'!A1887="","",'📋 MIỂNG TNC'!D1887)</f>
        <v/>
      </c>
      <c r="L7071">
        <f>N(L7070)+IF(AND('🔎 TRA CỨU NHANH'!$C$2&lt;&gt;"",OR(ISNUMBER(SEARCH('🔎 TRA CỨU NHANH'!$C$2,$A7071)),ISNUMBER(SEARCH('🔎 TRA CỨU NHANH'!$C$2,$B7071)))),1,0)</f>
        <v/>
      </c>
      <c r="M7071">
        <f>IF(L7071&gt;N(L7070),L7071,"")</f>
        <v/>
      </c>
    </row>
    <row r="7072">
      <c r="A7072">
        <f>IF('📋 MIỂNG TNC'!A1888="","",'📋 MIỂNG TNC'!A1888)</f>
        <v/>
      </c>
      <c r="B7072">
        <f>IF('📋 MIỂNG TNC'!A1888="","",'📋 MIỂNG TNC'!P1888)</f>
        <v/>
      </c>
      <c r="C7072">
        <f>IF('📋 MIỂNG TNC'!A1888="","","Miểng")</f>
        <v/>
      </c>
      <c r="D7072">
        <f>IF('📋 MIỂNG TNC'!A1888="","",'📋 MIỂNG TNC'!H1888)</f>
        <v/>
      </c>
      <c r="E7072" t="e">
        <v>#VALUE!</v>
      </c>
      <c r="F7072">
        <f>IF('📋 MIỂNG TNC'!A1888="","",'📋 MIỂNG TNC'!J1888)</f>
        <v/>
      </c>
      <c r="G7072">
        <f>IF('📋 MIỂNG TNC'!A1888="","",'📋 MIỂNG TNC'!K1888)</f>
        <v/>
      </c>
      <c r="H7072">
        <f>IF('📋 MIỂNG TNC'!A1888="","",'📋 MIỂNG TNC'!L1888)</f>
        <v/>
      </c>
      <c r="I7072">
        <f>IF('📋 MIỂNG TNC'!A1888="","",'📋 MIỂNG TNC'!M1888)</f>
        <v/>
      </c>
      <c r="J7072">
        <f>IF('📋 MIỂNG TNC'!A1888="","",'📋 MIỂNG TNC'!D1888)</f>
        <v/>
      </c>
      <c r="L7072">
        <f>N(L7071)+IF(AND('🔎 TRA CỨU NHANH'!$C$2&lt;&gt;"",OR(ISNUMBER(SEARCH('🔎 TRA CỨU NHANH'!$C$2,$A7072)),ISNUMBER(SEARCH('🔎 TRA CỨU NHANH'!$C$2,$B7072)))),1,0)</f>
        <v/>
      </c>
      <c r="M7072">
        <f>IF(L7072&gt;N(L7071),L7072,"")</f>
        <v/>
      </c>
    </row>
    <row r="7073">
      <c r="A7073">
        <f>IF('📋 MIỂNG TNC'!A1889="","",'📋 MIỂNG TNC'!A1889)</f>
        <v/>
      </c>
      <c r="B7073">
        <f>IF('📋 MIỂNG TNC'!A1889="","",'📋 MIỂNG TNC'!P1889)</f>
        <v/>
      </c>
      <c r="C7073">
        <f>IF('📋 MIỂNG TNC'!A1889="","","Miểng")</f>
        <v/>
      </c>
      <c r="D7073">
        <f>IF('📋 MIỂNG TNC'!A1889="","",'📋 MIỂNG TNC'!H1889)</f>
        <v/>
      </c>
      <c r="E7073" t="e">
        <v>#VALUE!</v>
      </c>
      <c r="F7073">
        <f>IF('📋 MIỂNG TNC'!A1889="","",'📋 MIỂNG TNC'!J1889)</f>
        <v/>
      </c>
      <c r="G7073">
        <f>IF('📋 MIỂNG TNC'!A1889="","",'📋 MIỂNG TNC'!K1889)</f>
        <v/>
      </c>
      <c r="H7073">
        <f>IF('📋 MIỂNG TNC'!A1889="","",'📋 MIỂNG TNC'!L1889)</f>
        <v/>
      </c>
      <c r="I7073">
        <f>IF('📋 MIỂNG TNC'!A1889="","",'📋 MIỂNG TNC'!M1889)</f>
        <v/>
      </c>
      <c r="J7073">
        <f>IF('📋 MIỂNG TNC'!A1889="","",'📋 MIỂNG TNC'!D1889)</f>
        <v/>
      </c>
      <c r="L7073">
        <f>N(L7072)+IF(AND('🔎 TRA CỨU NHANH'!$C$2&lt;&gt;"",OR(ISNUMBER(SEARCH('🔎 TRA CỨU NHANH'!$C$2,$A7073)),ISNUMBER(SEARCH('🔎 TRA CỨU NHANH'!$C$2,$B7073)))),1,0)</f>
        <v/>
      </c>
      <c r="M7073">
        <f>IF(L7073&gt;N(L7072),L7073,"")</f>
        <v/>
      </c>
    </row>
    <row r="7074">
      <c r="A7074">
        <f>IF('📋 MIỂNG TNC'!A1890="","",'📋 MIỂNG TNC'!A1890)</f>
        <v/>
      </c>
      <c r="B7074">
        <f>IF('📋 MIỂNG TNC'!A1890="","",'📋 MIỂNG TNC'!P1890)</f>
        <v/>
      </c>
      <c r="C7074">
        <f>IF('📋 MIỂNG TNC'!A1890="","","Miểng")</f>
        <v/>
      </c>
      <c r="D7074">
        <f>IF('📋 MIỂNG TNC'!A1890="","",'📋 MIỂNG TNC'!H1890)</f>
        <v/>
      </c>
      <c r="E7074" t="e">
        <v>#VALUE!</v>
      </c>
      <c r="F7074">
        <f>IF('📋 MIỂNG TNC'!A1890="","",'📋 MIỂNG TNC'!J1890)</f>
        <v/>
      </c>
      <c r="G7074">
        <f>IF('📋 MIỂNG TNC'!A1890="","",'📋 MIỂNG TNC'!K1890)</f>
        <v/>
      </c>
      <c r="H7074">
        <f>IF('📋 MIỂNG TNC'!A1890="","",'📋 MIỂNG TNC'!L1890)</f>
        <v/>
      </c>
      <c r="I7074">
        <f>IF('📋 MIỂNG TNC'!A1890="","",'📋 MIỂNG TNC'!M1890)</f>
        <v/>
      </c>
      <c r="J7074">
        <f>IF('📋 MIỂNG TNC'!A1890="","",'📋 MIỂNG TNC'!D1890)</f>
        <v/>
      </c>
      <c r="L7074">
        <f>N(L7073)+IF(AND('🔎 TRA CỨU NHANH'!$C$2&lt;&gt;"",OR(ISNUMBER(SEARCH('🔎 TRA CỨU NHANH'!$C$2,$A7074)),ISNUMBER(SEARCH('🔎 TRA CỨU NHANH'!$C$2,$B7074)))),1,0)</f>
        <v/>
      </c>
      <c r="M7074">
        <f>IF(L7074&gt;N(L7073),L7074,"")</f>
        <v/>
      </c>
    </row>
    <row r="7075">
      <c r="A7075">
        <f>IF('📋 MIỂNG TNC'!A1891="","",'📋 MIỂNG TNC'!A1891)</f>
        <v/>
      </c>
      <c r="B7075">
        <f>IF('📋 MIỂNG TNC'!A1891="","",'📋 MIỂNG TNC'!P1891)</f>
        <v/>
      </c>
      <c r="C7075">
        <f>IF('📋 MIỂNG TNC'!A1891="","","Miểng")</f>
        <v/>
      </c>
      <c r="D7075">
        <f>IF('📋 MIỂNG TNC'!A1891="","",'📋 MIỂNG TNC'!H1891)</f>
        <v/>
      </c>
      <c r="E7075" t="e">
        <v>#VALUE!</v>
      </c>
      <c r="F7075">
        <f>IF('📋 MIỂNG TNC'!A1891="","",'📋 MIỂNG TNC'!J1891)</f>
        <v/>
      </c>
      <c r="G7075">
        <f>IF('📋 MIỂNG TNC'!A1891="","",'📋 MIỂNG TNC'!K1891)</f>
        <v/>
      </c>
      <c r="H7075">
        <f>IF('📋 MIỂNG TNC'!A1891="","",'📋 MIỂNG TNC'!L1891)</f>
        <v/>
      </c>
      <c r="I7075">
        <f>IF('📋 MIỂNG TNC'!A1891="","",'📋 MIỂNG TNC'!M1891)</f>
        <v/>
      </c>
      <c r="J7075">
        <f>IF('📋 MIỂNG TNC'!A1891="","",'📋 MIỂNG TNC'!D1891)</f>
        <v/>
      </c>
      <c r="L7075">
        <f>N(L7074)+IF(AND('🔎 TRA CỨU NHANH'!$C$2&lt;&gt;"",OR(ISNUMBER(SEARCH('🔎 TRA CỨU NHANH'!$C$2,$A7075)),ISNUMBER(SEARCH('🔎 TRA CỨU NHANH'!$C$2,$B7075)))),1,0)</f>
        <v/>
      </c>
      <c r="M7075">
        <f>IF(L7075&gt;N(L7074),L7075,"")</f>
        <v/>
      </c>
    </row>
    <row r="7076">
      <c r="A7076">
        <f>IF('📋 MIỂNG TNC'!A1892="","",'📋 MIỂNG TNC'!A1892)</f>
        <v/>
      </c>
      <c r="B7076">
        <f>IF('📋 MIỂNG TNC'!A1892="","",'📋 MIỂNG TNC'!P1892)</f>
        <v/>
      </c>
      <c r="C7076">
        <f>IF('📋 MIỂNG TNC'!A1892="","","Miểng")</f>
        <v/>
      </c>
      <c r="D7076">
        <f>IF('📋 MIỂNG TNC'!A1892="","",'📋 MIỂNG TNC'!H1892)</f>
        <v/>
      </c>
      <c r="E7076" t="e">
        <v>#VALUE!</v>
      </c>
      <c r="F7076">
        <f>IF('📋 MIỂNG TNC'!A1892="","",'📋 MIỂNG TNC'!J1892)</f>
        <v/>
      </c>
      <c r="G7076">
        <f>IF('📋 MIỂNG TNC'!A1892="","",'📋 MIỂNG TNC'!K1892)</f>
        <v/>
      </c>
      <c r="H7076">
        <f>IF('📋 MIỂNG TNC'!A1892="","",'📋 MIỂNG TNC'!L1892)</f>
        <v/>
      </c>
      <c r="I7076">
        <f>IF('📋 MIỂNG TNC'!A1892="","",'📋 MIỂNG TNC'!M1892)</f>
        <v/>
      </c>
      <c r="J7076">
        <f>IF('📋 MIỂNG TNC'!A1892="","",'📋 MIỂNG TNC'!D1892)</f>
        <v/>
      </c>
      <c r="L7076">
        <f>N(L7075)+IF(AND('🔎 TRA CỨU NHANH'!$C$2&lt;&gt;"",OR(ISNUMBER(SEARCH('🔎 TRA CỨU NHANH'!$C$2,$A7076)),ISNUMBER(SEARCH('🔎 TRA CỨU NHANH'!$C$2,$B7076)))),1,0)</f>
        <v/>
      </c>
      <c r="M7076">
        <f>IF(L7076&gt;N(L7075),L7076,"")</f>
        <v/>
      </c>
    </row>
    <row r="7077">
      <c r="A7077">
        <f>IF('📋 MIỂNG TNC'!A1893="","",'📋 MIỂNG TNC'!A1893)</f>
        <v/>
      </c>
      <c r="B7077">
        <f>IF('📋 MIỂNG TNC'!A1893="","",'📋 MIỂNG TNC'!P1893)</f>
        <v/>
      </c>
      <c r="C7077">
        <f>IF('📋 MIỂNG TNC'!A1893="","","Miểng")</f>
        <v/>
      </c>
      <c r="D7077">
        <f>IF('📋 MIỂNG TNC'!A1893="","",'📋 MIỂNG TNC'!H1893)</f>
        <v/>
      </c>
      <c r="E7077" t="e">
        <v>#VALUE!</v>
      </c>
      <c r="F7077">
        <f>IF('📋 MIỂNG TNC'!A1893="","",'📋 MIỂNG TNC'!J1893)</f>
        <v/>
      </c>
      <c r="G7077">
        <f>IF('📋 MIỂNG TNC'!A1893="","",'📋 MIỂNG TNC'!K1893)</f>
        <v/>
      </c>
      <c r="H7077">
        <f>IF('📋 MIỂNG TNC'!A1893="","",'📋 MIỂNG TNC'!L1893)</f>
        <v/>
      </c>
      <c r="I7077">
        <f>IF('📋 MIỂNG TNC'!A1893="","",'📋 MIỂNG TNC'!M1893)</f>
        <v/>
      </c>
      <c r="J7077">
        <f>IF('📋 MIỂNG TNC'!A1893="","",'📋 MIỂNG TNC'!D1893)</f>
        <v/>
      </c>
      <c r="L7077">
        <f>N(L7076)+IF(AND('🔎 TRA CỨU NHANH'!$C$2&lt;&gt;"",OR(ISNUMBER(SEARCH('🔎 TRA CỨU NHANH'!$C$2,$A7077)),ISNUMBER(SEARCH('🔎 TRA CỨU NHANH'!$C$2,$B7077)))),1,0)</f>
        <v/>
      </c>
      <c r="M7077">
        <f>IF(L7077&gt;N(L7076),L7077,"")</f>
        <v/>
      </c>
    </row>
    <row r="7078">
      <c r="A7078">
        <f>IF('📋 MIỂNG TNC'!A1894="","",'📋 MIỂNG TNC'!A1894)</f>
        <v/>
      </c>
      <c r="B7078">
        <f>IF('📋 MIỂNG TNC'!A1894="","",'📋 MIỂNG TNC'!P1894)</f>
        <v/>
      </c>
      <c r="C7078">
        <f>IF('📋 MIỂNG TNC'!A1894="","","Miểng")</f>
        <v/>
      </c>
      <c r="D7078">
        <f>IF('📋 MIỂNG TNC'!A1894="","",'📋 MIỂNG TNC'!H1894)</f>
        <v/>
      </c>
      <c r="E7078" t="e">
        <v>#VALUE!</v>
      </c>
      <c r="F7078">
        <f>IF('📋 MIỂNG TNC'!A1894="","",'📋 MIỂNG TNC'!J1894)</f>
        <v/>
      </c>
      <c r="G7078">
        <f>IF('📋 MIỂNG TNC'!A1894="","",'📋 MIỂNG TNC'!K1894)</f>
        <v/>
      </c>
      <c r="H7078">
        <f>IF('📋 MIỂNG TNC'!A1894="","",'📋 MIỂNG TNC'!L1894)</f>
        <v/>
      </c>
      <c r="I7078">
        <f>IF('📋 MIỂNG TNC'!A1894="","",'📋 MIỂNG TNC'!M1894)</f>
        <v/>
      </c>
      <c r="J7078">
        <f>IF('📋 MIỂNG TNC'!A1894="","",'📋 MIỂNG TNC'!D1894)</f>
        <v/>
      </c>
      <c r="L7078">
        <f>N(L7077)+IF(AND('🔎 TRA CỨU NHANH'!$C$2&lt;&gt;"",OR(ISNUMBER(SEARCH('🔎 TRA CỨU NHANH'!$C$2,$A7078)),ISNUMBER(SEARCH('🔎 TRA CỨU NHANH'!$C$2,$B7078)))),1,0)</f>
        <v/>
      </c>
      <c r="M7078">
        <f>IF(L7078&gt;N(L7077),L7078,"")</f>
        <v/>
      </c>
    </row>
    <row r="7079">
      <c r="A7079">
        <f>IF('📋 MIỂNG TNC'!A1895="","",'📋 MIỂNG TNC'!A1895)</f>
        <v/>
      </c>
      <c r="B7079">
        <f>IF('📋 MIỂNG TNC'!A1895="","",'📋 MIỂNG TNC'!P1895)</f>
        <v/>
      </c>
      <c r="C7079">
        <f>IF('📋 MIỂNG TNC'!A1895="","","Miểng")</f>
        <v/>
      </c>
      <c r="D7079">
        <f>IF('📋 MIỂNG TNC'!A1895="","",'📋 MIỂNG TNC'!H1895)</f>
        <v/>
      </c>
      <c r="E7079" t="e">
        <v>#VALUE!</v>
      </c>
      <c r="F7079">
        <f>IF('📋 MIỂNG TNC'!A1895="","",'📋 MIỂNG TNC'!J1895)</f>
        <v/>
      </c>
      <c r="G7079">
        <f>IF('📋 MIỂNG TNC'!A1895="","",'📋 MIỂNG TNC'!K1895)</f>
        <v/>
      </c>
      <c r="H7079">
        <f>IF('📋 MIỂNG TNC'!A1895="","",'📋 MIỂNG TNC'!L1895)</f>
        <v/>
      </c>
      <c r="I7079">
        <f>IF('📋 MIỂNG TNC'!A1895="","",'📋 MIỂNG TNC'!M1895)</f>
        <v/>
      </c>
      <c r="J7079">
        <f>IF('📋 MIỂNG TNC'!A1895="","",'📋 MIỂNG TNC'!D1895)</f>
        <v/>
      </c>
      <c r="L7079">
        <f>N(L7078)+IF(AND('🔎 TRA CỨU NHANH'!$C$2&lt;&gt;"",OR(ISNUMBER(SEARCH('🔎 TRA CỨU NHANH'!$C$2,$A7079)),ISNUMBER(SEARCH('🔎 TRA CỨU NHANH'!$C$2,$B7079)))),1,0)</f>
        <v/>
      </c>
      <c r="M7079">
        <f>IF(L7079&gt;N(L7078),L7079,"")</f>
        <v/>
      </c>
    </row>
    <row r="7080">
      <c r="A7080">
        <f>IF('📋 MIỂNG TNC'!A1896="","",'📋 MIỂNG TNC'!A1896)</f>
        <v/>
      </c>
      <c r="B7080">
        <f>IF('📋 MIỂNG TNC'!A1896="","",'📋 MIỂNG TNC'!P1896)</f>
        <v/>
      </c>
      <c r="C7080">
        <f>IF('📋 MIỂNG TNC'!A1896="","","Miểng")</f>
        <v/>
      </c>
      <c r="D7080">
        <f>IF('📋 MIỂNG TNC'!A1896="","",'📋 MIỂNG TNC'!H1896)</f>
        <v/>
      </c>
      <c r="E7080" t="e">
        <v>#VALUE!</v>
      </c>
      <c r="F7080">
        <f>IF('📋 MIỂNG TNC'!A1896="","",'📋 MIỂNG TNC'!J1896)</f>
        <v/>
      </c>
      <c r="G7080">
        <f>IF('📋 MIỂNG TNC'!A1896="","",'📋 MIỂNG TNC'!K1896)</f>
        <v/>
      </c>
      <c r="H7080">
        <f>IF('📋 MIỂNG TNC'!A1896="","",'📋 MIỂNG TNC'!L1896)</f>
        <v/>
      </c>
      <c r="I7080">
        <f>IF('📋 MIỂNG TNC'!A1896="","",'📋 MIỂNG TNC'!M1896)</f>
        <v/>
      </c>
      <c r="J7080">
        <f>IF('📋 MIỂNG TNC'!A1896="","",'📋 MIỂNG TNC'!D1896)</f>
        <v/>
      </c>
      <c r="L7080">
        <f>N(L7079)+IF(AND('🔎 TRA CỨU NHANH'!$C$2&lt;&gt;"",OR(ISNUMBER(SEARCH('🔎 TRA CỨU NHANH'!$C$2,$A7080)),ISNUMBER(SEARCH('🔎 TRA CỨU NHANH'!$C$2,$B7080)))),1,0)</f>
        <v/>
      </c>
      <c r="M7080">
        <f>IF(L7080&gt;N(L7079),L7080,"")</f>
        <v/>
      </c>
    </row>
    <row r="7081">
      <c r="A7081">
        <f>IF('📋 MIỂNG TNC'!A1897="","",'📋 MIỂNG TNC'!A1897)</f>
        <v/>
      </c>
      <c r="B7081">
        <f>IF('📋 MIỂNG TNC'!A1897="","",'📋 MIỂNG TNC'!P1897)</f>
        <v/>
      </c>
      <c r="C7081">
        <f>IF('📋 MIỂNG TNC'!A1897="","","Miểng")</f>
        <v/>
      </c>
      <c r="D7081">
        <f>IF('📋 MIỂNG TNC'!A1897="","",'📋 MIỂNG TNC'!H1897)</f>
        <v/>
      </c>
      <c r="E7081" t="e">
        <v>#VALUE!</v>
      </c>
      <c r="F7081">
        <f>IF('📋 MIỂNG TNC'!A1897="","",'📋 MIỂNG TNC'!J1897)</f>
        <v/>
      </c>
      <c r="G7081">
        <f>IF('📋 MIỂNG TNC'!A1897="","",'📋 MIỂNG TNC'!K1897)</f>
        <v/>
      </c>
      <c r="H7081">
        <f>IF('📋 MIỂNG TNC'!A1897="","",'📋 MIỂNG TNC'!L1897)</f>
        <v/>
      </c>
      <c r="I7081">
        <f>IF('📋 MIỂNG TNC'!A1897="","",'📋 MIỂNG TNC'!M1897)</f>
        <v/>
      </c>
      <c r="J7081">
        <f>IF('📋 MIỂNG TNC'!A1897="","",'📋 MIỂNG TNC'!D1897)</f>
        <v/>
      </c>
      <c r="L7081">
        <f>N(L7080)+IF(AND('🔎 TRA CỨU NHANH'!$C$2&lt;&gt;"",OR(ISNUMBER(SEARCH('🔎 TRA CỨU NHANH'!$C$2,$A7081)),ISNUMBER(SEARCH('🔎 TRA CỨU NHANH'!$C$2,$B7081)))),1,0)</f>
        <v/>
      </c>
      <c r="M7081">
        <f>IF(L7081&gt;N(L7080),L7081,"")</f>
        <v/>
      </c>
    </row>
    <row r="7082">
      <c r="A7082">
        <f>IF('📋 MIỂNG TNC'!A1898="","",'📋 MIỂNG TNC'!A1898)</f>
        <v/>
      </c>
      <c r="B7082">
        <f>IF('📋 MIỂNG TNC'!A1898="","",'📋 MIỂNG TNC'!P1898)</f>
        <v/>
      </c>
      <c r="C7082">
        <f>IF('📋 MIỂNG TNC'!A1898="","","Miểng")</f>
        <v/>
      </c>
      <c r="D7082">
        <f>IF('📋 MIỂNG TNC'!A1898="","",'📋 MIỂNG TNC'!H1898)</f>
        <v/>
      </c>
      <c r="E7082" t="e">
        <v>#VALUE!</v>
      </c>
      <c r="F7082">
        <f>IF('📋 MIỂNG TNC'!A1898="","",'📋 MIỂNG TNC'!J1898)</f>
        <v/>
      </c>
      <c r="G7082">
        <f>IF('📋 MIỂNG TNC'!A1898="","",'📋 MIỂNG TNC'!K1898)</f>
        <v/>
      </c>
      <c r="H7082">
        <f>IF('📋 MIỂNG TNC'!A1898="","",'📋 MIỂNG TNC'!L1898)</f>
        <v/>
      </c>
      <c r="I7082">
        <f>IF('📋 MIỂNG TNC'!A1898="","",'📋 MIỂNG TNC'!M1898)</f>
        <v/>
      </c>
      <c r="J7082">
        <f>IF('📋 MIỂNG TNC'!A1898="","",'📋 MIỂNG TNC'!D1898)</f>
        <v/>
      </c>
      <c r="L7082">
        <f>N(L7081)+IF(AND('🔎 TRA CỨU NHANH'!$C$2&lt;&gt;"",OR(ISNUMBER(SEARCH('🔎 TRA CỨU NHANH'!$C$2,$A7082)),ISNUMBER(SEARCH('🔎 TRA CỨU NHANH'!$C$2,$B7082)))),1,0)</f>
        <v/>
      </c>
      <c r="M7082">
        <f>IF(L7082&gt;N(L7081),L7082,"")</f>
        <v/>
      </c>
    </row>
    <row r="7083">
      <c r="A7083">
        <f>IF('📋 MIỂNG TNC'!A1899="","",'📋 MIỂNG TNC'!A1899)</f>
        <v/>
      </c>
      <c r="B7083">
        <f>IF('📋 MIỂNG TNC'!A1899="","",'📋 MIỂNG TNC'!P1899)</f>
        <v/>
      </c>
      <c r="C7083">
        <f>IF('📋 MIỂNG TNC'!A1899="","","Miểng")</f>
        <v/>
      </c>
      <c r="D7083">
        <f>IF('📋 MIỂNG TNC'!A1899="","",'📋 MIỂNG TNC'!H1899)</f>
        <v/>
      </c>
      <c r="E7083" t="e">
        <v>#VALUE!</v>
      </c>
      <c r="F7083">
        <f>IF('📋 MIỂNG TNC'!A1899="","",'📋 MIỂNG TNC'!J1899)</f>
        <v/>
      </c>
      <c r="G7083">
        <f>IF('📋 MIỂNG TNC'!A1899="","",'📋 MIỂNG TNC'!K1899)</f>
        <v/>
      </c>
      <c r="H7083">
        <f>IF('📋 MIỂNG TNC'!A1899="","",'📋 MIỂNG TNC'!L1899)</f>
        <v/>
      </c>
      <c r="I7083">
        <f>IF('📋 MIỂNG TNC'!A1899="","",'📋 MIỂNG TNC'!M1899)</f>
        <v/>
      </c>
      <c r="J7083">
        <f>IF('📋 MIỂNG TNC'!A1899="","",'📋 MIỂNG TNC'!D1899)</f>
        <v/>
      </c>
      <c r="L7083">
        <f>N(L7082)+IF(AND('🔎 TRA CỨU NHANH'!$C$2&lt;&gt;"",OR(ISNUMBER(SEARCH('🔎 TRA CỨU NHANH'!$C$2,$A7083)),ISNUMBER(SEARCH('🔎 TRA CỨU NHANH'!$C$2,$B7083)))),1,0)</f>
        <v/>
      </c>
      <c r="M7083">
        <f>IF(L7083&gt;N(L7082),L7083,"")</f>
        <v/>
      </c>
    </row>
    <row r="7084">
      <c r="A7084">
        <f>IF('📋 MIỂNG TNC'!A1900="","",'📋 MIỂNG TNC'!A1900)</f>
        <v/>
      </c>
      <c r="B7084">
        <f>IF('📋 MIỂNG TNC'!A1900="","",'📋 MIỂNG TNC'!P1900)</f>
        <v/>
      </c>
      <c r="C7084">
        <f>IF('📋 MIỂNG TNC'!A1900="","","Miểng")</f>
        <v/>
      </c>
      <c r="D7084">
        <f>IF('📋 MIỂNG TNC'!A1900="","",'📋 MIỂNG TNC'!H1900)</f>
        <v/>
      </c>
      <c r="E7084" t="e">
        <v>#VALUE!</v>
      </c>
      <c r="F7084">
        <f>IF('📋 MIỂNG TNC'!A1900="","",'📋 MIỂNG TNC'!J1900)</f>
        <v/>
      </c>
      <c r="G7084">
        <f>IF('📋 MIỂNG TNC'!A1900="","",'📋 MIỂNG TNC'!K1900)</f>
        <v/>
      </c>
      <c r="H7084">
        <f>IF('📋 MIỂNG TNC'!A1900="","",'📋 MIỂNG TNC'!L1900)</f>
        <v/>
      </c>
      <c r="I7084">
        <f>IF('📋 MIỂNG TNC'!A1900="","",'📋 MIỂNG TNC'!M1900)</f>
        <v/>
      </c>
      <c r="J7084">
        <f>IF('📋 MIỂNG TNC'!A1900="","",'📋 MIỂNG TNC'!D1900)</f>
        <v/>
      </c>
      <c r="L7084">
        <f>N(L7083)+IF(AND('🔎 TRA CỨU NHANH'!$C$2&lt;&gt;"",OR(ISNUMBER(SEARCH('🔎 TRA CỨU NHANH'!$C$2,$A7084)),ISNUMBER(SEARCH('🔎 TRA CỨU NHANH'!$C$2,$B7084)))),1,0)</f>
        <v/>
      </c>
      <c r="M7084">
        <f>IF(L7084&gt;N(L7083),L7084,"")</f>
        <v/>
      </c>
    </row>
    <row r="7085">
      <c r="A7085">
        <f>IF('📋 MIỂNG TNC'!A1901="","",'📋 MIỂNG TNC'!A1901)</f>
        <v/>
      </c>
      <c r="B7085">
        <f>IF('📋 MIỂNG TNC'!A1901="","",'📋 MIỂNG TNC'!P1901)</f>
        <v/>
      </c>
      <c r="C7085">
        <f>IF('📋 MIỂNG TNC'!A1901="","","Miểng")</f>
        <v/>
      </c>
      <c r="D7085">
        <f>IF('📋 MIỂNG TNC'!A1901="","",'📋 MIỂNG TNC'!H1901)</f>
        <v/>
      </c>
      <c r="E7085" t="e">
        <v>#VALUE!</v>
      </c>
      <c r="F7085">
        <f>IF('📋 MIỂNG TNC'!A1901="","",'📋 MIỂNG TNC'!J1901)</f>
        <v/>
      </c>
      <c r="G7085">
        <f>IF('📋 MIỂNG TNC'!A1901="","",'📋 MIỂNG TNC'!K1901)</f>
        <v/>
      </c>
      <c r="H7085">
        <f>IF('📋 MIỂNG TNC'!A1901="","",'📋 MIỂNG TNC'!L1901)</f>
        <v/>
      </c>
      <c r="I7085">
        <f>IF('📋 MIỂNG TNC'!A1901="","",'📋 MIỂNG TNC'!M1901)</f>
        <v/>
      </c>
      <c r="J7085">
        <f>IF('📋 MIỂNG TNC'!A1901="","",'📋 MIỂNG TNC'!D1901)</f>
        <v/>
      </c>
      <c r="L7085">
        <f>N(L7084)+IF(AND('🔎 TRA CỨU NHANH'!$C$2&lt;&gt;"",OR(ISNUMBER(SEARCH('🔎 TRA CỨU NHANH'!$C$2,$A7085)),ISNUMBER(SEARCH('🔎 TRA CỨU NHANH'!$C$2,$B7085)))),1,0)</f>
        <v/>
      </c>
      <c r="M7085">
        <f>IF(L7085&gt;N(L7084),L7085,"")</f>
        <v/>
      </c>
    </row>
    <row r="7086">
      <c r="A7086">
        <f>IF('📋 MIỂNG TNC'!A1902="","",'📋 MIỂNG TNC'!A1902)</f>
        <v/>
      </c>
      <c r="B7086">
        <f>IF('📋 MIỂNG TNC'!A1902="","",'📋 MIỂNG TNC'!P1902)</f>
        <v/>
      </c>
      <c r="C7086">
        <f>IF('📋 MIỂNG TNC'!A1902="","","Miểng")</f>
        <v/>
      </c>
      <c r="D7086">
        <f>IF('📋 MIỂNG TNC'!A1902="","",'📋 MIỂNG TNC'!H1902)</f>
        <v/>
      </c>
      <c r="E7086" t="e">
        <v>#VALUE!</v>
      </c>
      <c r="F7086">
        <f>IF('📋 MIỂNG TNC'!A1902="","",'📋 MIỂNG TNC'!J1902)</f>
        <v/>
      </c>
      <c r="G7086">
        <f>IF('📋 MIỂNG TNC'!A1902="","",'📋 MIỂNG TNC'!K1902)</f>
        <v/>
      </c>
      <c r="H7086">
        <f>IF('📋 MIỂNG TNC'!A1902="","",'📋 MIỂNG TNC'!L1902)</f>
        <v/>
      </c>
      <c r="I7086">
        <f>IF('📋 MIỂNG TNC'!A1902="","",'📋 MIỂNG TNC'!M1902)</f>
        <v/>
      </c>
      <c r="J7086">
        <f>IF('📋 MIỂNG TNC'!A1902="","",'📋 MIỂNG TNC'!D1902)</f>
        <v/>
      </c>
      <c r="L7086">
        <f>N(L7085)+IF(AND('🔎 TRA CỨU NHANH'!$C$2&lt;&gt;"",OR(ISNUMBER(SEARCH('🔎 TRA CỨU NHANH'!$C$2,$A7086)),ISNUMBER(SEARCH('🔎 TRA CỨU NHANH'!$C$2,$B7086)))),1,0)</f>
        <v/>
      </c>
      <c r="M7086">
        <f>IF(L7086&gt;N(L7085),L7086,"")</f>
        <v/>
      </c>
    </row>
    <row r="7087">
      <c r="A7087">
        <f>IF('📋 MIỂNG TNC'!A1903="","",'📋 MIỂNG TNC'!A1903)</f>
        <v/>
      </c>
      <c r="B7087">
        <f>IF('📋 MIỂNG TNC'!A1903="","",'📋 MIỂNG TNC'!P1903)</f>
        <v/>
      </c>
      <c r="C7087">
        <f>IF('📋 MIỂNG TNC'!A1903="","","Miểng")</f>
        <v/>
      </c>
      <c r="D7087">
        <f>IF('📋 MIỂNG TNC'!A1903="","",'📋 MIỂNG TNC'!H1903)</f>
        <v/>
      </c>
      <c r="E7087" t="e">
        <v>#VALUE!</v>
      </c>
      <c r="F7087">
        <f>IF('📋 MIỂNG TNC'!A1903="","",'📋 MIỂNG TNC'!J1903)</f>
        <v/>
      </c>
      <c r="G7087">
        <f>IF('📋 MIỂNG TNC'!A1903="","",'📋 MIỂNG TNC'!K1903)</f>
        <v/>
      </c>
      <c r="H7087">
        <f>IF('📋 MIỂNG TNC'!A1903="","",'📋 MIỂNG TNC'!L1903)</f>
        <v/>
      </c>
      <c r="I7087">
        <f>IF('📋 MIỂNG TNC'!A1903="","",'📋 MIỂNG TNC'!M1903)</f>
        <v/>
      </c>
      <c r="J7087">
        <f>IF('📋 MIỂNG TNC'!A1903="","",'📋 MIỂNG TNC'!D1903)</f>
        <v/>
      </c>
      <c r="L7087">
        <f>N(L7086)+IF(AND('🔎 TRA CỨU NHANH'!$C$2&lt;&gt;"",OR(ISNUMBER(SEARCH('🔎 TRA CỨU NHANH'!$C$2,$A7087)),ISNUMBER(SEARCH('🔎 TRA CỨU NHANH'!$C$2,$B7087)))),1,0)</f>
        <v/>
      </c>
      <c r="M7087">
        <f>IF(L7087&gt;N(L7086),L7087,"")</f>
        <v/>
      </c>
    </row>
    <row r="7088">
      <c r="A7088">
        <f>IF('📋 MIỂNG TNC'!A1904="","",'📋 MIỂNG TNC'!A1904)</f>
        <v/>
      </c>
      <c r="B7088">
        <f>IF('📋 MIỂNG TNC'!A1904="","",'📋 MIỂNG TNC'!P1904)</f>
        <v/>
      </c>
      <c r="C7088">
        <f>IF('📋 MIỂNG TNC'!A1904="","","Miểng")</f>
        <v/>
      </c>
      <c r="D7088">
        <f>IF('📋 MIỂNG TNC'!A1904="","",'📋 MIỂNG TNC'!H1904)</f>
        <v/>
      </c>
      <c r="E7088" t="e">
        <v>#VALUE!</v>
      </c>
      <c r="F7088">
        <f>IF('📋 MIỂNG TNC'!A1904="","",'📋 MIỂNG TNC'!J1904)</f>
        <v/>
      </c>
      <c r="G7088">
        <f>IF('📋 MIỂNG TNC'!A1904="","",'📋 MIỂNG TNC'!K1904)</f>
        <v/>
      </c>
      <c r="H7088">
        <f>IF('📋 MIỂNG TNC'!A1904="","",'📋 MIỂNG TNC'!L1904)</f>
        <v/>
      </c>
      <c r="I7088">
        <f>IF('📋 MIỂNG TNC'!A1904="","",'📋 MIỂNG TNC'!M1904)</f>
        <v/>
      </c>
      <c r="J7088">
        <f>IF('📋 MIỂNG TNC'!A1904="","",'📋 MIỂNG TNC'!D1904)</f>
        <v/>
      </c>
      <c r="L7088">
        <f>N(L7087)+IF(AND('🔎 TRA CỨU NHANH'!$C$2&lt;&gt;"",OR(ISNUMBER(SEARCH('🔎 TRA CỨU NHANH'!$C$2,$A7088)),ISNUMBER(SEARCH('🔎 TRA CỨU NHANH'!$C$2,$B7088)))),1,0)</f>
        <v/>
      </c>
      <c r="M7088">
        <f>IF(L7088&gt;N(L7087),L7088,"")</f>
        <v/>
      </c>
    </row>
    <row r="7089">
      <c r="A7089">
        <f>IF('📋 MIỂNG TNC'!A1905="","",'📋 MIỂNG TNC'!A1905)</f>
        <v/>
      </c>
      <c r="B7089">
        <f>IF('📋 MIỂNG TNC'!A1905="","",'📋 MIỂNG TNC'!P1905)</f>
        <v/>
      </c>
      <c r="C7089">
        <f>IF('📋 MIỂNG TNC'!A1905="","","Miểng")</f>
        <v/>
      </c>
      <c r="D7089">
        <f>IF('📋 MIỂNG TNC'!A1905="","",'📋 MIỂNG TNC'!H1905)</f>
        <v/>
      </c>
      <c r="E7089" t="e">
        <v>#VALUE!</v>
      </c>
      <c r="F7089">
        <f>IF('📋 MIỂNG TNC'!A1905="","",'📋 MIỂNG TNC'!J1905)</f>
        <v/>
      </c>
      <c r="G7089">
        <f>IF('📋 MIỂNG TNC'!A1905="","",'📋 MIỂNG TNC'!K1905)</f>
        <v/>
      </c>
      <c r="H7089">
        <f>IF('📋 MIỂNG TNC'!A1905="","",'📋 MIỂNG TNC'!L1905)</f>
        <v/>
      </c>
      <c r="I7089">
        <f>IF('📋 MIỂNG TNC'!A1905="","",'📋 MIỂNG TNC'!M1905)</f>
        <v/>
      </c>
      <c r="J7089">
        <f>IF('📋 MIỂNG TNC'!A1905="","",'📋 MIỂNG TNC'!D1905)</f>
        <v/>
      </c>
      <c r="L7089">
        <f>N(L7088)+IF(AND('🔎 TRA CỨU NHANH'!$C$2&lt;&gt;"",OR(ISNUMBER(SEARCH('🔎 TRA CỨU NHANH'!$C$2,$A7089)),ISNUMBER(SEARCH('🔎 TRA CỨU NHANH'!$C$2,$B7089)))),1,0)</f>
        <v/>
      </c>
      <c r="M7089">
        <f>IF(L7089&gt;N(L7088),L7089,"")</f>
        <v/>
      </c>
    </row>
    <row r="7090">
      <c r="A7090">
        <f>IF('📋 MIỂNG TNC'!A1906="","",'📋 MIỂNG TNC'!A1906)</f>
        <v/>
      </c>
      <c r="B7090">
        <f>IF('📋 MIỂNG TNC'!A1906="","",'📋 MIỂNG TNC'!P1906)</f>
        <v/>
      </c>
      <c r="C7090">
        <f>IF('📋 MIỂNG TNC'!A1906="","","Miểng")</f>
        <v/>
      </c>
      <c r="D7090">
        <f>IF('📋 MIỂNG TNC'!A1906="","",'📋 MIỂNG TNC'!H1906)</f>
        <v/>
      </c>
      <c r="E7090" t="e">
        <v>#VALUE!</v>
      </c>
      <c r="F7090">
        <f>IF('📋 MIỂNG TNC'!A1906="","",'📋 MIỂNG TNC'!J1906)</f>
        <v/>
      </c>
      <c r="G7090">
        <f>IF('📋 MIỂNG TNC'!A1906="","",'📋 MIỂNG TNC'!K1906)</f>
        <v/>
      </c>
      <c r="H7090">
        <f>IF('📋 MIỂNG TNC'!A1906="","",'📋 MIỂNG TNC'!L1906)</f>
        <v/>
      </c>
      <c r="I7090">
        <f>IF('📋 MIỂNG TNC'!A1906="","",'📋 MIỂNG TNC'!M1906)</f>
        <v/>
      </c>
      <c r="J7090">
        <f>IF('📋 MIỂNG TNC'!A1906="","",'📋 MIỂNG TNC'!D1906)</f>
        <v/>
      </c>
      <c r="L7090">
        <f>N(L7089)+IF(AND('🔎 TRA CỨU NHANH'!$C$2&lt;&gt;"",OR(ISNUMBER(SEARCH('🔎 TRA CỨU NHANH'!$C$2,$A7090)),ISNUMBER(SEARCH('🔎 TRA CỨU NHANH'!$C$2,$B7090)))),1,0)</f>
        <v/>
      </c>
      <c r="M7090">
        <f>IF(L7090&gt;N(L7089),L7090,"")</f>
        <v/>
      </c>
    </row>
    <row r="7091">
      <c r="A7091">
        <f>IF('📋 MIỂNG TNC'!A1907="","",'📋 MIỂNG TNC'!A1907)</f>
        <v/>
      </c>
      <c r="B7091">
        <f>IF('📋 MIỂNG TNC'!A1907="","",'📋 MIỂNG TNC'!P1907)</f>
        <v/>
      </c>
      <c r="C7091">
        <f>IF('📋 MIỂNG TNC'!A1907="","","Miểng")</f>
        <v/>
      </c>
      <c r="D7091">
        <f>IF('📋 MIỂNG TNC'!A1907="","",'📋 MIỂNG TNC'!H1907)</f>
        <v/>
      </c>
      <c r="E7091" t="e">
        <v>#VALUE!</v>
      </c>
      <c r="F7091">
        <f>IF('📋 MIỂNG TNC'!A1907="","",'📋 MIỂNG TNC'!J1907)</f>
        <v/>
      </c>
      <c r="G7091">
        <f>IF('📋 MIỂNG TNC'!A1907="","",'📋 MIỂNG TNC'!K1907)</f>
        <v/>
      </c>
      <c r="H7091">
        <f>IF('📋 MIỂNG TNC'!A1907="","",'📋 MIỂNG TNC'!L1907)</f>
        <v/>
      </c>
      <c r="I7091">
        <f>IF('📋 MIỂNG TNC'!A1907="","",'📋 MIỂNG TNC'!M1907)</f>
        <v/>
      </c>
      <c r="J7091">
        <f>IF('📋 MIỂNG TNC'!A1907="","",'📋 MIỂNG TNC'!D1907)</f>
        <v/>
      </c>
      <c r="L7091">
        <f>N(L7090)+IF(AND('🔎 TRA CỨU NHANH'!$C$2&lt;&gt;"",OR(ISNUMBER(SEARCH('🔎 TRA CỨU NHANH'!$C$2,$A7091)),ISNUMBER(SEARCH('🔎 TRA CỨU NHANH'!$C$2,$B7091)))),1,0)</f>
        <v/>
      </c>
      <c r="M7091">
        <f>IF(L7091&gt;N(L7090),L7091,"")</f>
        <v/>
      </c>
    </row>
    <row r="7092">
      <c r="A7092">
        <f>IF('📋 MIỂNG TNC'!A1908="","",'📋 MIỂNG TNC'!A1908)</f>
        <v/>
      </c>
      <c r="B7092">
        <f>IF('📋 MIỂNG TNC'!A1908="","",'📋 MIỂNG TNC'!P1908)</f>
        <v/>
      </c>
      <c r="C7092">
        <f>IF('📋 MIỂNG TNC'!A1908="","","Miểng")</f>
        <v/>
      </c>
      <c r="D7092">
        <f>IF('📋 MIỂNG TNC'!A1908="","",'📋 MIỂNG TNC'!H1908)</f>
        <v/>
      </c>
      <c r="E7092" t="e">
        <v>#VALUE!</v>
      </c>
      <c r="F7092">
        <f>IF('📋 MIỂNG TNC'!A1908="","",'📋 MIỂNG TNC'!J1908)</f>
        <v/>
      </c>
      <c r="G7092">
        <f>IF('📋 MIỂNG TNC'!A1908="","",'📋 MIỂNG TNC'!K1908)</f>
        <v/>
      </c>
      <c r="H7092">
        <f>IF('📋 MIỂNG TNC'!A1908="","",'📋 MIỂNG TNC'!L1908)</f>
        <v/>
      </c>
      <c r="I7092">
        <f>IF('📋 MIỂNG TNC'!A1908="","",'📋 MIỂNG TNC'!M1908)</f>
        <v/>
      </c>
      <c r="J7092">
        <f>IF('📋 MIỂNG TNC'!A1908="","",'📋 MIỂNG TNC'!D1908)</f>
        <v/>
      </c>
      <c r="L7092">
        <f>N(L7091)+IF(AND('🔎 TRA CỨU NHANH'!$C$2&lt;&gt;"",OR(ISNUMBER(SEARCH('🔎 TRA CỨU NHANH'!$C$2,$A7092)),ISNUMBER(SEARCH('🔎 TRA CỨU NHANH'!$C$2,$B7092)))),1,0)</f>
        <v/>
      </c>
      <c r="M7092">
        <f>IF(L7092&gt;N(L7091),L7092,"")</f>
        <v/>
      </c>
    </row>
    <row r="7093">
      <c r="A7093">
        <f>IF('📋 MIỂNG TNC'!A1909="","",'📋 MIỂNG TNC'!A1909)</f>
        <v/>
      </c>
      <c r="B7093">
        <f>IF('📋 MIỂNG TNC'!A1909="","",'📋 MIỂNG TNC'!P1909)</f>
        <v/>
      </c>
      <c r="C7093">
        <f>IF('📋 MIỂNG TNC'!A1909="","","Miểng")</f>
        <v/>
      </c>
      <c r="D7093">
        <f>IF('📋 MIỂNG TNC'!A1909="","",'📋 MIỂNG TNC'!H1909)</f>
        <v/>
      </c>
      <c r="E7093" t="e">
        <v>#VALUE!</v>
      </c>
      <c r="F7093">
        <f>IF('📋 MIỂNG TNC'!A1909="","",'📋 MIỂNG TNC'!J1909)</f>
        <v/>
      </c>
      <c r="G7093">
        <f>IF('📋 MIỂNG TNC'!A1909="","",'📋 MIỂNG TNC'!K1909)</f>
        <v/>
      </c>
      <c r="H7093">
        <f>IF('📋 MIỂNG TNC'!A1909="","",'📋 MIỂNG TNC'!L1909)</f>
        <v/>
      </c>
      <c r="I7093">
        <f>IF('📋 MIỂNG TNC'!A1909="","",'📋 MIỂNG TNC'!M1909)</f>
        <v/>
      </c>
      <c r="J7093">
        <f>IF('📋 MIỂNG TNC'!A1909="","",'📋 MIỂNG TNC'!D1909)</f>
        <v/>
      </c>
      <c r="L7093">
        <f>N(L7092)+IF(AND('🔎 TRA CỨU NHANH'!$C$2&lt;&gt;"",OR(ISNUMBER(SEARCH('🔎 TRA CỨU NHANH'!$C$2,$A7093)),ISNUMBER(SEARCH('🔎 TRA CỨU NHANH'!$C$2,$B7093)))),1,0)</f>
        <v/>
      </c>
      <c r="M7093">
        <f>IF(L7093&gt;N(L7092),L7093,"")</f>
        <v/>
      </c>
    </row>
    <row r="7094">
      <c r="A7094">
        <f>IF('📋 MIỂNG TNC'!A1910="","",'📋 MIỂNG TNC'!A1910)</f>
        <v/>
      </c>
      <c r="B7094">
        <f>IF('📋 MIỂNG TNC'!A1910="","",'📋 MIỂNG TNC'!P1910)</f>
        <v/>
      </c>
      <c r="C7094">
        <f>IF('📋 MIỂNG TNC'!A1910="","","Miểng")</f>
        <v/>
      </c>
      <c r="D7094">
        <f>IF('📋 MIỂNG TNC'!A1910="","",'📋 MIỂNG TNC'!H1910)</f>
        <v/>
      </c>
      <c r="E7094" t="e">
        <v>#VALUE!</v>
      </c>
      <c r="F7094">
        <f>IF('📋 MIỂNG TNC'!A1910="","",'📋 MIỂNG TNC'!J1910)</f>
        <v/>
      </c>
      <c r="G7094">
        <f>IF('📋 MIỂNG TNC'!A1910="","",'📋 MIỂNG TNC'!K1910)</f>
        <v/>
      </c>
      <c r="H7094">
        <f>IF('📋 MIỂNG TNC'!A1910="","",'📋 MIỂNG TNC'!L1910)</f>
        <v/>
      </c>
      <c r="I7094">
        <f>IF('📋 MIỂNG TNC'!A1910="","",'📋 MIỂNG TNC'!M1910)</f>
        <v/>
      </c>
      <c r="J7094">
        <f>IF('📋 MIỂNG TNC'!A1910="","",'📋 MIỂNG TNC'!D1910)</f>
        <v/>
      </c>
      <c r="L7094">
        <f>N(L7093)+IF(AND('🔎 TRA CỨU NHANH'!$C$2&lt;&gt;"",OR(ISNUMBER(SEARCH('🔎 TRA CỨU NHANH'!$C$2,$A7094)),ISNUMBER(SEARCH('🔎 TRA CỨU NHANH'!$C$2,$B7094)))),1,0)</f>
        <v/>
      </c>
      <c r="M7094">
        <f>IF(L7094&gt;N(L7093),L7094,"")</f>
        <v/>
      </c>
    </row>
    <row r="7095">
      <c r="A7095">
        <f>IF('📋 MIỂNG TNC'!A1911="","",'📋 MIỂNG TNC'!A1911)</f>
        <v/>
      </c>
      <c r="B7095">
        <f>IF('📋 MIỂNG TNC'!A1911="","",'📋 MIỂNG TNC'!P1911)</f>
        <v/>
      </c>
      <c r="C7095">
        <f>IF('📋 MIỂNG TNC'!A1911="","","Miểng")</f>
        <v/>
      </c>
      <c r="D7095">
        <f>IF('📋 MIỂNG TNC'!A1911="","",'📋 MIỂNG TNC'!H1911)</f>
        <v/>
      </c>
      <c r="E7095" t="e">
        <v>#VALUE!</v>
      </c>
      <c r="F7095">
        <f>IF('📋 MIỂNG TNC'!A1911="","",'📋 MIỂNG TNC'!J1911)</f>
        <v/>
      </c>
      <c r="G7095">
        <f>IF('📋 MIỂNG TNC'!A1911="","",'📋 MIỂNG TNC'!K1911)</f>
        <v/>
      </c>
      <c r="H7095">
        <f>IF('📋 MIỂNG TNC'!A1911="","",'📋 MIỂNG TNC'!L1911)</f>
        <v/>
      </c>
      <c r="I7095">
        <f>IF('📋 MIỂNG TNC'!A1911="","",'📋 MIỂNG TNC'!M1911)</f>
        <v/>
      </c>
      <c r="J7095">
        <f>IF('📋 MIỂNG TNC'!A1911="","",'📋 MIỂNG TNC'!D1911)</f>
        <v/>
      </c>
      <c r="L7095">
        <f>N(L7094)+IF(AND('🔎 TRA CỨU NHANH'!$C$2&lt;&gt;"",OR(ISNUMBER(SEARCH('🔎 TRA CỨU NHANH'!$C$2,$A7095)),ISNUMBER(SEARCH('🔎 TRA CỨU NHANH'!$C$2,$B7095)))),1,0)</f>
        <v/>
      </c>
      <c r="M7095">
        <f>IF(L7095&gt;N(L7094),L7095,"")</f>
        <v/>
      </c>
    </row>
    <row r="7096">
      <c r="A7096">
        <f>IF('📋 MIỂNG TNC'!A1912="","",'📋 MIỂNG TNC'!A1912)</f>
        <v/>
      </c>
      <c r="B7096">
        <f>IF('📋 MIỂNG TNC'!A1912="","",'📋 MIỂNG TNC'!P1912)</f>
        <v/>
      </c>
      <c r="C7096">
        <f>IF('📋 MIỂNG TNC'!A1912="","","Miểng")</f>
        <v/>
      </c>
      <c r="D7096">
        <f>IF('📋 MIỂNG TNC'!A1912="","",'📋 MIỂNG TNC'!H1912)</f>
        <v/>
      </c>
      <c r="E7096" t="e">
        <v>#VALUE!</v>
      </c>
      <c r="F7096">
        <f>IF('📋 MIỂNG TNC'!A1912="","",'📋 MIỂNG TNC'!J1912)</f>
        <v/>
      </c>
      <c r="G7096">
        <f>IF('📋 MIỂNG TNC'!A1912="","",'📋 MIỂNG TNC'!K1912)</f>
        <v/>
      </c>
      <c r="H7096">
        <f>IF('📋 MIỂNG TNC'!A1912="","",'📋 MIỂNG TNC'!L1912)</f>
        <v/>
      </c>
      <c r="I7096">
        <f>IF('📋 MIỂNG TNC'!A1912="","",'📋 MIỂNG TNC'!M1912)</f>
        <v/>
      </c>
      <c r="J7096">
        <f>IF('📋 MIỂNG TNC'!A1912="","",'📋 MIỂNG TNC'!D1912)</f>
        <v/>
      </c>
      <c r="L7096">
        <f>N(L7095)+IF(AND('🔎 TRA CỨU NHANH'!$C$2&lt;&gt;"",OR(ISNUMBER(SEARCH('🔎 TRA CỨU NHANH'!$C$2,$A7096)),ISNUMBER(SEARCH('🔎 TRA CỨU NHANH'!$C$2,$B7096)))),1,0)</f>
        <v/>
      </c>
      <c r="M7096">
        <f>IF(L7096&gt;N(L7095),L7096,"")</f>
        <v/>
      </c>
    </row>
    <row r="7097">
      <c r="A7097">
        <f>IF('📋 MIỂNG TNC'!A1913="","",'📋 MIỂNG TNC'!A1913)</f>
        <v/>
      </c>
      <c r="B7097">
        <f>IF('📋 MIỂNG TNC'!A1913="","",'📋 MIỂNG TNC'!P1913)</f>
        <v/>
      </c>
      <c r="C7097">
        <f>IF('📋 MIỂNG TNC'!A1913="","","Miểng")</f>
        <v/>
      </c>
      <c r="D7097">
        <f>IF('📋 MIỂNG TNC'!A1913="","",'📋 MIỂNG TNC'!H1913)</f>
        <v/>
      </c>
      <c r="E7097" t="e">
        <v>#VALUE!</v>
      </c>
      <c r="F7097">
        <f>IF('📋 MIỂNG TNC'!A1913="","",'📋 MIỂNG TNC'!J1913)</f>
        <v/>
      </c>
      <c r="G7097">
        <f>IF('📋 MIỂNG TNC'!A1913="","",'📋 MIỂNG TNC'!K1913)</f>
        <v/>
      </c>
      <c r="H7097">
        <f>IF('📋 MIỂNG TNC'!A1913="","",'📋 MIỂNG TNC'!L1913)</f>
        <v/>
      </c>
      <c r="I7097">
        <f>IF('📋 MIỂNG TNC'!A1913="","",'📋 MIỂNG TNC'!M1913)</f>
        <v/>
      </c>
      <c r="J7097">
        <f>IF('📋 MIỂNG TNC'!A1913="","",'📋 MIỂNG TNC'!D1913)</f>
        <v/>
      </c>
      <c r="L7097">
        <f>N(L7096)+IF(AND('🔎 TRA CỨU NHANH'!$C$2&lt;&gt;"",OR(ISNUMBER(SEARCH('🔎 TRA CỨU NHANH'!$C$2,$A7097)),ISNUMBER(SEARCH('🔎 TRA CỨU NHANH'!$C$2,$B7097)))),1,0)</f>
        <v/>
      </c>
      <c r="M7097">
        <f>IF(L7097&gt;N(L7096),L7097,"")</f>
        <v/>
      </c>
    </row>
    <row r="7098">
      <c r="A7098">
        <f>IF('📋 MIỂNG TNC'!A1914="","",'📋 MIỂNG TNC'!A1914)</f>
        <v/>
      </c>
      <c r="B7098">
        <f>IF('📋 MIỂNG TNC'!A1914="","",'📋 MIỂNG TNC'!P1914)</f>
        <v/>
      </c>
      <c r="C7098">
        <f>IF('📋 MIỂNG TNC'!A1914="","","Miểng")</f>
        <v/>
      </c>
      <c r="D7098">
        <f>IF('📋 MIỂNG TNC'!A1914="","",'📋 MIỂNG TNC'!H1914)</f>
        <v/>
      </c>
      <c r="E7098" t="e">
        <v>#VALUE!</v>
      </c>
      <c r="F7098">
        <f>IF('📋 MIỂNG TNC'!A1914="","",'📋 MIỂNG TNC'!J1914)</f>
        <v/>
      </c>
      <c r="G7098">
        <f>IF('📋 MIỂNG TNC'!A1914="","",'📋 MIỂNG TNC'!K1914)</f>
        <v/>
      </c>
      <c r="H7098">
        <f>IF('📋 MIỂNG TNC'!A1914="","",'📋 MIỂNG TNC'!L1914)</f>
        <v/>
      </c>
      <c r="I7098">
        <f>IF('📋 MIỂNG TNC'!A1914="","",'📋 MIỂNG TNC'!M1914)</f>
        <v/>
      </c>
      <c r="J7098">
        <f>IF('📋 MIỂNG TNC'!A1914="","",'📋 MIỂNG TNC'!D1914)</f>
        <v/>
      </c>
      <c r="L7098">
        <f>N(L7097)+IF(AND('🔎 TRA CỨU NHANH'!$C$2&lt;&gt;"",OR(ISNUMBER(SEARCH('🔎 TRA CỨU NHANH'!$C$2,$A7098)),ISNUMBER(SEARCH('🔎 TRA CỨU NHANH'!$C$2,$B7098)))),1,0)</f>
        <v/>
      </c>
      <c r="M7098">
        <f>IF(L7098&gt;N(L7097),L7098,"")</f>
        <v/>
      </c>
    </row>
    <row r="7099">
      <c r="A7099">
        <f>IF('📋 MIỂNG TNC'!A1915="","",'📋 MIỂNG TNC'!A1915)</f>
        <v/>
      </c>
      <c r="B7099">
        <f>IF('📋 MIỂNG TNC'!A1915="","",'📋 MIỂNG TNC'!P1915)</f>
        <v/>
      </c>
      <c r="C7099">
        <f>IF('📋 MIỂNG TNC'!A1915="","","Miểng")</f>
        <v/>
      </c>
      <c r="D7099">
        <f>IF('📋 MIỂNG TNC'!A1915="","",'📋 MIỂNG TNC'!H1915)</f>
        <v/>
      </c>
      <c r="E7099" t="e">
        <v>#VALUE!</v>
      </c>
      <c r="F7099">
        <f>IF('📋 MIỂNG TNC'!A1915="","",'📋 MIỂNG TNC'!J1915)</f>
        <v/>
      </c>
      <c r="G7099">
        <f>IF('📋 MIỂNG TNC'!A1915="","",'📋 MIỂNG TNC'!K1915)</f>
        <v/>
      </c>
      <c r="H7099">
        <f>IF('📋 MIỂNG TNC'!A1915="","",'📋 MIỂNG TNC'!L1915)</f>
        <v/>
      </c>
      <c r="I7099">
        <f>IF('📋 MIỂNG TNC'!A1915="","",'📋 MIỂNG TNC'!M1915)</f>
        <v/>
      </c>
      <c r="J7099">
        <f>IF('📋 MIỂNG TNC'!A1915="","",'📋 MIỂNG TNC'!D1915)</f>
        <v/>
      </c>
      <c r="L7099">
        <f>N(L7098)+IF(AND('🔎 TRA CỨU NHANH'!$C$2&lt;&gt;"",OR(ISNUMBER(SEARCH('🔎 TRA CỨU NHANH'!$C$2,$A7099)),ISNUMBER(SEARCH('🔎 TRA CỨU NHANH'!$C$2,$B7099)))),1,0)</f>
        <v/>
      </c>
      <c r="M7099">
        <f>IF(L7099&gt;N(L7098),L7099,"")</f>
        <v/>
      </c>
    </row>
    <row r="7100">
      <c r="A7100">
        <f>IF('📋 MIỂNG TNC'!A1916="","",'📋 MIỂNG TNC'!A1916)</f>
        <v/>
      </c>
      <c r="B7100">
        <f>IF('📋 MIỂNG TNC'!A1916="","",'📋 MIỂNG TNC'!P1916)</f>
        <v/>
      </c>
      <c r="C7100">
        <f>IF('📋 MIỂNG TNC'!A1916="","","Miểng")</f>
        <v/>
      </c>
      <c r="D7100">
        <f>IF('📋 MIỂNG TNC'!A1916="","",'📋 MIỂNG TNC'!H1916)</f>
        <v/>
      </c>
      <c r="E7100" t="e">
        <v>#VALUE!</v>
      </c>
      <c r="F7100">
        <f>IF('📋 MIỂNG TNC'!A1916="","",'📋 MIỂNG TNC'!J1916)</f>
        <v/>
      </c>
      <c r="G7100">
        <f>IF('📋 MIỂNG TNC'!A1916="","",'📋 MIỂNG TNC'!K1916)</f>
        <v/>
      </c>
      <c r="H7100">
        <f>IF('📋 MIỂNG TNC'!A1916="","",'📋 MIỂNG TNC'!L1916)</f>
        <v/>
      </c>
      <c r="I7100">
        <f>IF('📋 MIỂNG TNC'!A1916="","",'📋 MIỂNG TNC'!M1916)</f>
        <v/>
      </c>
      <c r="J7100">
        <f>IF('📋 MIỂNG TNC'!A1916="","",'📋 MIỂNG TNC'!D1916)</f>
        <v/>
      </c>
      <c r="L7100">
        <f>N(L7099)+IF(AND('🔎 TRA CỨU NHANH'!$C$2&lt;&gt;"",OR(ISNUMBER(SEARCH('🔎 TRA CỨU NHANH'!$C$2,$A7100)),ISNUMBER(SEARCH('🔎 TRA CỨU NHANH'!$C$2,$B7100)))),1,0)</f>
        <v/>
      </c>
      <c r="M7100">
        <f>IF(L7100&gt;N(L7099),L7100,"")</f>
        <v/>
      </c>
    </row>
    <row r="7101">
      <c r="A7101">
        <f>IF('📋 MIỂNG TNC'!A1917="","",'📋 MIỂNG TNC'!A1917)</f>
        <v/>
      </c>
      <c r="B7101">
        <f>IF('📋 MIỂNG TNC'!A1917="","",'📋 MIỂNG TNC'!P1917)</f>
        <v/>
      </c>
      <c r="C7101">
        <f>IF('📋 MIỂNG TNC'!A1917="","","Miểng")</f>
        <v/>
      </c>
      <c r="D7101">
        <f>IF('📋 MIỂNG TNC'!A1917="","",'📋 MIỂNG TNC'!H1917)</f>
        <v/>
      </c>
      <c r="E7101" t="e">
        <v>#VALUE!</v>
      </c>
      <c r="F7101">
        <f>IF('📋 MIỂNG TNC'!A1917="","",'📋 MIỂNG TNC'!J1917)</f>
        <v/>
      </c>
      <c r="G7101">
        <f>IF('📋 MIỂNG TNC'!A1917="","",'📋 MIỂNG TNC'!K1917)</f>
        <v/>
      </c>
      <c r="H7101">
        <f>IF('📋 MIỂNG TNC'!A1917="","",'📋 MIỂNG TNC'!L1917)</f>
        <v/>
      </c>
      <c r="I7101">
        <f>IF('📋 MIỂNG TNC'!A1917="","",'📋 MIỂNG TNC'!M1917)</f>
        <v/>
      </c>
      <c r="J7101">
        <f>IF('📋 MIỂNG TNC'!A1917="","",'📋 MIỂNG TNC'!D1917)</f>
        <v/>
      </c>
      <c r="L7101">
        <f>N(L7100)+IF(AND('🔎 TRA CỨU NHANH'!$C$2&lt;&gt;"",OR(ISNUMBER(SEARCH('🔎 TRA CỨU NHANH'!$C$2,$A7101)),ISNUMBER(SEARCH('🔎 TRA CỨU NHANH'!$C$2,$B7101)))),1,0)</f>
        <v/>
      </c>
      <c r="M7101">
        <f>IF(L7101&gt;N(L7100),L7101,"")</f>
        <v/>
      </c>
    </row>
    <row r="7102">
      <c r="A7102">
        <f>IF('📋 MIỂNG TNC'!A1918="","",'📋 MIỂNG TNC'!A1918)</f>
        <v/>
      </c>
      <c r="B7102">
        <f>IF('📋 MIỂNG TNC'!A1918="","",'📋 MIỂNG TNC'!P1918)</f>
        <v/>
      </c>
      <c r="C7102">
        <f>IF('📋 MIỂNG TNC'!A1918="","","Miểng")</f>
        <v/>
      </c>
      <c r="D7102">
        <f>IF('📋 MIỂNG TNC'!A1918="","",'📋 MIỂNG TNC'!H1918)</f>
        <v/>
      </c>
      <c r="E7102" t="e">
        <v>#VALUE!</v>
      </c>
      <c r="F7102">
        <f>IF('📋 MIỂNG TNC'!A1918="","",'📋 MIỂNG TNC'!J1918)</f>
        <v/>
      </c>
      <c r="G7102">
        <f>IF('📋 MIỂNG TNC'!A1918="","",'📋 MIỂNG TNC'!K1918)</f>
        <v/>
      </c>
      <c r="H7102">
        <f>IF('📋 MIỂNG TNC'!A1918="","",'📋 MIỂNG TNC'!L1918)</f>
        <v/>
      </c>
      <c r="I7102">
        <f>IF('📋 MIỂNG TNC'!A1918="","",'📋 MIỂNG TNC'!M1918)</f>
        <v/>
      </c>
      <c r="J7102">
        <f>IF('📋 MIỂNG TNC'!A1918="","",'📋 MIỂNG TNC'!D1918)</f>
        <v/>
      </c>
      <c r="L7102">
        <f>N(L7101)+IF(AND('🔎 TRA CỨU NHANH'!$C$2&lt;&gt;"",OR(ISNUMBER(SEARCH('🔎 TRA CỨU NHANH'!$C$2,$A7102)),ISNUMBER(SEARCH('🔎 TRA CỨU NHANH'!$C$2,$B7102)))),1,0)</f>
        <v/>
      </c>
      <c r="M7102">
        <f>IF(L7102&gt;N(L7101),L7102,"")</f>
        <v/>
      </c>
    </row>
    <row r="7103">
      <c r="A7103">
        <f>IF('📋 MIỂNG TNC'!A1919="","",'📋 MIỂNG TNC'!A1919)</f>
        <v/>
      </c>
      <c r="B7103">
        <f>IF('📋 MIỂNG TNC'!A1919="","",'📋 MIỂNG TNC'!P1919)</f>
        <v/>
      </c>
      <c r="C7103">
        <f>IF('📋 MIỂNG TNC'!A1919="","","Miểng")</f>
        <v/>
      </c>
      <c r="D7103">
        <f>IF('📋 MIỂNG TNC'!A1919="","",'📋 MIỂNG TNC'!H1919)</f>
        <v/>
      </c>
      <c r="E7103" t="e">
        <v>#VALUE!</v>
      </c>
      <c r="F7103">
        <f>IF('📋 MIỂNG TNC'!A1919="","",'📋 MIỂNG TNC'!J1919)</f>
        <v/>
      </c>
      <c r="G7103">
        <f>IF('📋 MIỂNG TNC'!A1919="","",'📋 MIỂNG TNC'!K1919)</f>
        <v/>
      </c>
      <c r="H7103">
        <f>IF('📋 MIỂNG TNC'!A1919="","",'📋 MIỂNG TNC'!L1919)</f>
        <v/>
      </c>
      <c r="I7103">
        <f>IF('📋 MIỂNG TNC'!A1919="","",'📋 MIỂNG TNC'!M1919)</f>
        <v/>
      </c>
      <c r="J7103">
        <f>IF('📋 MIỂNG TNC'!A1919="","",'📋 MIỂNG TNC'!D1919)</f>
        <v/>
      </c>
      <c r="L7103">
        <f>N(L7102)+IF(AND('🔎 TRA CỨU NHANH'!$C$2&lt;&gt;"",OR(ISNUMBER(SEARCH('🔎 TRA CỨU NHANH'!$C$2,$A7103)),ISNUMBER(SEARCH('🔎 TRA CỨU NHANH'!$C$2,$B7103)))),1,0)</f>
        <v/>
      </c>
      <c r="M7103">
        <f>IF(L7103&gt;N(L7102),L7103,"")</f>
        <v/>
      </c>
    </row>
    <row r="7104">
      <c r="A7104">
        <f>IF('📋 MIỂNG TNC'!A1920="","",'📋 MIỂNG TNC'!A1920)</f>
        <v/>
      </c>
      <c r="B7104">
        <f>IF('📋 MIỂNG TNC'!A1920="","",'📋 MIỂNG TNC'!P1920)</f>
        <v/>
      </c>
      <c r="C7104">
        <f>IF('📋 MIỂNG TNC'!A1920="","","Miểng")</f>
        <v/>
      </c>
      <c r="D7104">
        <f>IF('📋 MIỂNG TNC'!A1920="","",'📋 MIỂNG TNC'!H1920)</f>
        <v/>
      </c>
      <c r="E7104" t="e">
        <v>#VALUE!</v>
      </c>
      <c r="F7104">
        <f>IF('📋 MIỂNG TNC'!A1920="","",'📋 MIỂNG TNC'!J1920)</f>
        <v/>
      </c>
      <c r="G7104">
        <f>IF('📋 MIỂNG TNC'!A1920="","",'📋 MIỂNG TNC'!K1920)</f>
        <v/>
      </c>
      <c r="H7104">
        <f>IF('📋 MIỂNG TNC'!A1920="","",'📋 MIỂNG TNC'!L1920)</f>
        <v/>
      </c>
      <c r="I7104">
        <f>IF('📋 MIỂNG TNC'!A1920="","",'📋 MIỂNG TNC'!M1920)</f>
        <v/>
      </c>
      <c r="J7104">
        <f>IF('📋 MIỂNG TNC'!A1920="","",'📋 MIỂNG TNC'!D1920)</f>
        <v/>
      </c>
      <c r="L7104">
        <f>N(L7103)+IF(AND('🔎 TRA CỨU NHANH'!$C$2&lt;&gt;"",OR(ISNUMBER(SEARCH('🔎 TRA CỨU NHANH'!$C$2,$A7104)),ISNUMBER(SEARCH('🔎 TRA CỨU NHANH'!$C$2,$B7104)))),1,0)</f>
        <v/>
      </c>
      <c r="M7104">
        <f>IF(L7104&gt;N(L7103),L7104,"")</f>
        <v/>
      </c>
    </row>
    <row r="7105">
      <c r="A7105">
        <f>IF('📋 MIỂNG TNC'!A1921="","",'📋 MIỂNG TNC'!A1921)</f>
        <v/>
      </c>
      <c r="B7105">
        <f>IF('📋 MIỂNG TNC'!A1921="","",'📋 MIỂNG TNC'!P1921)</f>
        <v/>
      </c>
      <c r="C7105">
        <f>IF('📋 MIỂNG TNC'!A1921="","","Miểng")</f>
        <v/>
      </c>
      <c r="D7105">
        <f>IF('📋 MIỂNG TNC'!A1921="","",'📋 MIỂNG TNC'!H1921)</f>
        <v/>
      </c>
      <c r="E7105" t="e">
        <v>#VALUE!</v>
      </c>
      <c r="F7105">
        <f>IF('📋 MIỂNG TNC'!A1921="","",'📋 MIỂNG TNC'!J1921)</f>
        <v/>
      </c>
      <c r="G7105">
        <f>IF('📋 MIỂNG TNC'!A1921="","",'📋 MIỂNG TNC'!K1921)</f>
        <v/>
      </c>
      <c r="H7105">
        <f>IF('📋 MIỂNG TNC'!A1921="","",'📋 MIỂNG TNC'!L1921)</f>
        <v/>
      </c>
      <c r="I7105">
        <f>IF('📋 MIỂNG TNC'!A1921="","",'📋 MIỂNG TNC'!M1921)</f>
        <v/>
      </c>
      <c r="J7105">
        <f>IF('📋 MIỂNG TNC'!A1921="","",'📋 MIỂNG TNC'!D1921)</f>
        <v/>
      </c>
      <c r="L7105">
        <f>N(L7104)+IF(AND('🔎 TRA CỨU NHANH'!$C$2&lt;&gt;"",OR(ISNUMBER(SEARCH('🔎 TRA CỨU NHANH'!$C$2,$A7105)),ISNUMBER(SEARCH('🔎 TRA CỨU NHANH'!$C$2,$B7105)))),1,0)</f>
        <v/>
      </c>
      <c r="M7105">
        <f>IF(L7105&gt;N(L7104),L7105,"")</f>
        <v/>
      </c>
    </row>
    <row r="7106">
      <c r="A7106">
        <f>IF('📋 MIỂNG TNC'!A1922="","",'📋 MIỂNG TNC'!A1922)</f>
        <v/>
      </c>
      <c r="B7106">
        <f>IF('📋 MIỂNG TNC'!A1922="","",'📋 MIỂNG TNC'!P1922)</f>
        <v/>
      </c>
      <c r="C7106">
        <f>IF('📋 MIỂNG TNC'!A1922="","","Miểng")</f>
        <v/>
      </c>
      <c r="D7106">
        <f>IF('📋 MIỂNG TNC'!A1922="","",'📋 MIỂNG TNC'!H1922)</f>
        <v/>
      </c>
      <c r="E7106" t="e">
        <v>#VALUE!</v>
      </c>
      <c r="F7106">
        <f>IF('📋 MIỂNG TNC'!A1922="","",'📋 MIỂNG TNC'!J1922)</f>
        <v/>
      </c>
      <c r="G7106">
        <f>IF('📋 MIỂNG TNC'!A1922="","",'📋 MIỂNG TNC'!K1922)</f>
        <v/>
      </c>
      <c r="H7106">
        <f>IF('📋 MIỂNG TNC'!A1922="","",'📋 MIỂNG TNC'!L1922)</f>
        <v/>
      </c>
      <c r="I7106">
        <f>IF('📋 MIỂNG TNC'!A1922="","",'📋 MIỂNG TNC'!M1922)</f>
        <v/>
      </c>
      <c r="J7106">
        <f>IF('📋 MIỂNG TNC'!A1922="","",'📋 MIỂNG TNC'!D1922)</f>
        <v/>
      </c>
      <c r="L7106">
        <f>N(L7105)+IF(AND('🔎 TRA CỨU NHANH'!$C$2&lt;&gt;"",OR(ISNUMBER(SEARCH('🔎 TRA CỨU NHANH'!$C$2,$A7106)),ISNUMBER(SEARCH('🔎 TRA CỨU NHANH'!$C$2,$B7106)))),1,0)</f>
        <v/>
      </c>
      <c r="M7106">
        <f>IF(L7106&gt;N(L7105),L7106,"")</f>
        <v/>
      </c>
    </row>
    <row r="7107">
      <c r="A7107">
        <f>IF('📋 MIỂNG TNC'!A1923="","",'📋 MIỂNG TNC'!A1923)</f>
        <v/>
      </c>
      <c r="B7107">
        <f>IF('📋 MIỂNG TNC'!A1923="","",'📋 MIỂNG TNC'!P1923)</f>
        <v/>
      </c>
      <c r="C7107">
        <f>IF('📋 MIỂNG TNC'!A1923="","","Miểng")</f>
        <v/>
      </c>
      <c r="D7107">
        <f>IF('📋 MIỂNG TNC'!A1923="","",'📋 MIỂNG TNC'!H1923)</f>
        <v/>
      </c>
      <c r="E7107" t="e">
        <v>#VALUE!</v>
      </c>
      <c r="F7107">
        <f>IF('📋 MIỂNG TNC'!A1923="","",'📋 MIỂNG TNC'!J1923)</f>
        <v/>
      </c>
      <c r="G7107">
        <f>IF('📋 MIỂNG TNC'!A1923="","",'📋 MIỂNG TNC'!K1923)</f>
        <v/>
      </c>
      <c r="H7107">
        <f>IF('📋 MIỂNG TNC'!A1923="","",'📋 MIỂNG TNC'!L1923)</f>
        <v/>
      </c>
      <c r="I7107">
        <f>IF('📋 MIỂNG TNC'!A1923="","",'📋 MIỂNG TNC'!M1923)</f>
        <v/>
      </c>
      <c r="J7107">
        <f>IF('📋 MIỂNG TNC'!A1923="","",'📋 MIỂNG TNC'!D1923)</f>
        <v/>
      </c>
      <c r="L7107">
        <f>N(L7106)+IF(AND('🔎 TRA CỨU NHANH'!$C$2&lt;&gt;"",OR(ISNUMBER(SEARCH('🔎 TRA CỨU NHANH'!$C$2,$A7107)),ISNUMBER(SEARCH('🔎 TRA CỨU NHANH'!$C$2,$B7107)))),1,0)</f>
        <v/>
      </c>
      <c r="M7107">
        <f>IF(L7107&gt;N(L7106),L7107,"")</f>
        <v/>
      </c>
    </row>
    <row r="7108">
      <c r="A7108">
        <f>IF('📋 MIỂNG TNC'!A1924="","",'📋 MIỂNG TNC'!A1924)</f>
        <v/>
      </c>
      <c r="B7108">
        <f>IF('📋 MIỂNG TNC'!A1924="","",'📋 MIỂNG TNC'!P1924)</f>
        <v/>
      </c>
      <c r="C7108">
        <f>IF('📋 MIỂNG TNC'!A1924="","","Miểng")</f>
        <v/>
      </c>
      <c r="D7108">
        <f>IF('📋 MIỂNG TNC'!A1924="","",'📋 MIỂNG TNC'!H1924)</f>
        <v/>
      </c>
      <c r="E7108" t="e">
        <v>#VALUE!</v>
      </c>
      <c r="F7108">
        <f>IF('📋 MIỂNG TNC'!A1924="","",'📋 MIỂNG TNC'!J1924)</f>
        <v/>
      </c>
      <c r="G7108">
        <f>IF('📋 MIỂNG TNC'!A1924="","",'📋 MIỂNG TNC'!K1924)</f>
        <v/>
      </c>
      <c r="H7108">
        <f>IF('📋 MIỂNG TNC'!A1924="","",'📋 MIỂNG TNC'!L1924)</f>
        <v/>
      </c>
      <c r="I7108">
        <f>IF('📋 MIỂNG TNC'!A1924="","",'📋 MIỂNG TNC'!M1924)</f>
        <v/>
      </c>
      <c r="J7108">
        <f>IF('📋 MIỂNG TNC'!A1924="","",'📋 MIỂNG TNC'!D1924)</f>
        <v/>
      </c>
      <c r="L7108">
        <f>N(L7107)+IF(AND('🔎 TRA CỨU NHANH'!$C$2&lt;&gt;"",OR(ISNUMBER(SEARCH('🔎 TRA CỨU NHANH'!$C$2,$A7108)),ISNUMBER(SEARCH('🔎 TRA CỨU NHANH'!$C$2,$B7108)))),1,0)</f>
        <v/>
      </c>
      <c r="M7108">
        <f>IF(L7108&gt;N(L7107),L7108,"")</f>
        <v/>
      </c>
    </row>
    <row r="7109">
      <c r="A7109">
        <f>IF('📋 MIỂNG TNC'!A1925="","",'📋 MIỂNG TNC'!A1925)</f>
        <v/>
      </c>
      <c r="B7109">
        <f>IF('📋 MIỂNG TNC'!A1925="","",'📋 MIỂNG TNC'!P1925)</f>
        <v/>
      </c>
      <c r="C7109">
        <f>IF('📋 MIỂNG TNC'!A1925="","","Miểng")</f>
        <v/>
      </c>
      <c r="D7109">
        <f>IF('📋 MIỂNG TNC'!A1925="","",'📋 MIỂNG TNC'!H1925)</f>
        <v/>
      </c>
      <c r="E7109" t="e">
        <v>#VALUE!</v>
      </c>
      <c r="F7109">
        <f>IF('📋 MIỂNG TNC'!A1925="","",'📋 MIỂNG TNC'!J1925)</f>
        <v/>
      </c>
      <c r="G7109">
        <f>IF('📋 MIỂNG TNC'!A1925="","",'📋 MIỂNG TNC'!K1925)</f>
        <v/>
      </c>
      <c r="H7109">
        <f>IF('📋 MIỂNG TNC'!A1925="","",'📋 MIỂNG TNC'!L1925)</f>
        <v/>
      </c>
      <c r="I7109">
        <f>IF('📋 MIỂNG TNC'!A1925="","",'📋 MIỂNG TNC'!M1925)</f>
        <v/>
      </c>
      <c r="J7109">
        <f>IF('📋 MIỂNG TNC'!A1925="","",'📋 MIỂNG TNC'!D1925)</f>
        <v/>
      </c>
      <c r="L7109">
        <f>N(L7108)+IF(AND('🔎 TRA CỨU NHANH'!$C$2&lt;&gt;"",OR(ISNUMBER(SEARCH('🔎 TRA CỨU NHANH'!$C$2,$A7109)),ISNUMBER(SEARCH('🔎 TRA CỨU NHANH'!$C$2,$B7109)))),1,0)</f>
        <v/>
      </c>
      <c r="M7109">
        <f>IF(L7109&gt;N(L7108),L7109,"")</f>
        <v/>
      </c>
    </row>
    <row r="7110">
      <c r="A7110">
        <f>IF('📋 MIỂNG TNC'!A1926="","",'📋 MIỂNG TNC'!A1926)</f>
        <v/>
      </c>
      <c r="B7110">
        <f>IF('📋 MIỂNG TNC'!A1926="","",'📋 MIỂNG TNC'!P1926)</f>
        <v/>
      </c>
      <c r="C7110">
        <f>IF('📋 MIỂNG TNC'!A1926="","","Miểng")</f>
        <v/>
      </c>
      <c r="D7110">
        <f>IF('📋 MIỂNG TNC'!A1926="","",'📋 MIỂNG TNC'!H1926)</f>
        <v/>
      </c>
      <c r="E7110" t="e">
        <v>#VALUE!</v>
      </c>
      <c r="F7110">
        <f>IF('📋 MIỂNG TNC'!A1926="","",'📋 MIỂNG TNC'!J1926)</f>
        <v/>
      </c>
      <c r="G7110">
        <f>IF('📋 MIỂNG TNC'!A1926="","",'📋 MIỂNG TNC'!K1926)</f>
        <v/>
      </c>
      <c r="H7110">
        <f>IF('📋 MIỂNG TNC'!A1926="","",'📋 MIỂNG TNC'!L1926)</f>
        <v/>
      </c>
      <c r="I7110">
        <f>IF('📋 MIỂNG TNC'!A1926="","",'📋 MIỂNG TNC'!M1926)</f>
        <v/>
      </c>
      <c r="J7110">
        <f>IF('📋 MIỂNG TNC'!A1926="","",'📋 MIỂNG TNC'!D1926)</f>
        <v/>
      </c>
      <c r="L7110">
        <f>N(L7109)+IF(AND('🔎 TRA CỨU NHANH'!$C$2&lt;&gt;"",OR(ISNUMBER(SEARCH('🔎 TRA CỨU NHANH'!$C$2,$A7110)),ISNUMBER(SEARCH('🔎 TRA CỨU NHANH'!$C$2,$B7110)))),1,0)</f>
        <v/>
      </c>
      <c r="M7110">
        <f>IF(L7110&gt;N(L7109),L7110,"")</f>
        <v/>
      </c>
    </row>
    <row r="7111">
      <c r="A7111">
        <f>IF('📋 MIỂNG TNC'!A1927="","",'📋 MIỂNG TNC'!A1927)</f>
        <v/>
      </c>
      <c r="B7111">
        <f>IF('📋 MIỂNG TNC'!A1927="","",'📋 MIỂNG TNC'!P1927)</f>
        <v/>
      </c>
      <c r="C7111">
        <f>IF('📋 MIỂNG TNC'!A1927="","","Miểng")</f>
        <v/>
      </c>
      <c r="D7111">
        <f>IF('📋 MIỂNG TNC'!A1927="","",'📋 MIỂNG TNC'!H1927)</f>
        <v/>
      </c>
      <c r="E7111" t="e">
        <v>#VALUE!</v>
      </c>
      <c r="F7111">
        <f>IF('📋 MIỂNG TNC'!A1927="","",'📋 MIỂNG TNC'!J1927)</f>
        <v/>
      </c>
      <c r="G7111">
        <f>IF('📋 MIỂNG TNC'!A1927="","",'📋 MIỂNG TNC'!K1927)</f>
        <v/>
      </c>
      <c r="H7111">
        <f>IF('📋 MIỂNG TNC'!A1927="","",'📋 MIỂNG TNC'!L1927)</f>
        <v/>
      </c>
      <c r="I7111">
        <f>IF('📋 MIỂNG TNC'!A1927="","",'📋 MIỂNG TNC'!M1927)</f>
        <v/>
      </c>
      <c r="J7111">
        <f>IF('📋 MIỂNG TNC'!A1927="","",'📋 MIỂNG TNC'!D1927)</f>
        <v/>
      </c>
      <c r="L7111">
        <f>N(L7110)+IF(AND('🔎 TRA CỨU NHANH'!$C$2&lt;&gt;"",OR(ISNUMBER(SEARCH('🔎 TRA CỨU NHANH'!$C$2,$A7111)),ISNUMBER(SEARCH('🔎 TRA CỨU NHANH'!$C$2,$B7111)))),1,0)</f>
        <v/>
      </c>
      <c r="M7111">
        <f>IF(L7111&gt;N(L7110),L7111,"")</f>
        <v/>
      </c>
    </row>
    <row r="7112">
      <c r="A7112">
        <f>IF('📋 MIỂNG TNC'!A1928="","",'📋 MIỂNG TNC'!A1928)</f>
        <v/>
      </c>
      <c r="B7112">
        <f>IF('📋 MIỂNG TNC'!A1928="","",'📋 MIỂNG TNC'!P1928)</f>
        <v/>
      </c>
      <c r="C7112">
        <f>IF('📋 MIỂNG TNC'!A1928="","","Miểng")</f>
        <v/>
      </c>
      <c r="D7112">
        <f>IF('📋 MIỂNG TNC'!A1928="","",'📋 MIỂNG TNC'!H1928)</f>
        <v/>
      </c>
      <c r="E7112" t="e">
        <v>#VALUE!</v>
      </c>
      <c r="F7112">
        <f>IF('📋 MIỂNG TNC'!A1928="","",'📋 MIỂNG TNC'!J1928)</f>
        <v/>
      </c>
      <c r="G7112">
        <f>IF('📋 MIỂNG TNC'!A1928="","",'📋 MIỂNG TNC'!K1928)</f>
        <v/>
      </c>
      <c r="H7112">
        <f>IF('📋 MIỂNG TNC'!A1928="","",'📋 MIỂNG TNC'!L1928)</f>
        <v/>
      </c>
      <c r="I7112">
        <f>IF('📋 MIỂNG TNC'!A1928="","",'📋 MIỂNG TNC'!M1928)</f>
        <v/>
      </c>
      <c r="J7112">
        <f>IF('📋 MIỂNG TNC'!A1928="","",'📋 MIỂNG TNC'!D1928)</f>
        <v/>
      </c>
      <c r="L7112">
        <f>N(L7111)+IF(AND('🔎 TRA CỨU NHANH'!$C$2&lt;&gt;"",OR(ISNUMBER(SEARCH('🔎 TRA CỨU NHANH'!$C$2,$A7112)),ISNUMBER(SEARCH('🔎 TRA CỨU NHANH'!$C$2,$B7112)))),1,0)</f>
        <v/>
      </c>
      <c r="M7112">
        <f>IF(L7112&gt;N(L7111),L7112,"")</f>
        <v/>
      </c>
    </row>
    <row r="7113">
      <c r="A7113">
        <f>IF('📋 MIỂNG TNC'!A1929="","",'📋 MIỂNG TNC'!A1929)</f>
        <v/>
      </c>
      <c r="B7113">
        <f>IF('📋 MIỂNG TNC'!A1929="","",'📋 MIỂNG TNC'!P1929)</f>
        <v/>
      </c>
      <c r="C7113">
        <f>IF('📋 MIỂNG TNC'!A1929="","","Miểng")</f>
        <v/>
      </c>
      <c r="D7113">
        <f>IF('📋 MIỂNG TNC'!A1929="","",'📋 MIỂNG TNC'!H1929)</f>
        <v/>
      </c>
      <c r="E7113" t="e">
        <v>#VALUE!</v>
      </c>
      <c r="F7113">
        <f>IF('📋 MIỂNG TNC'!A1929="","",'📋 MIỂNG TNC'!J1929)</f>
        <v/>
      </c>
      <c r="G7113">
        <f>IF('📋 MIỂNG TNC'!A1929="","",'📋 MIỂNG TNC'!K1929)</f>
        <v/>
      </c>
      <c r="H7113">
        <f>IF('📋 MIỂNG TNC'!A1929="","",'📋 MIỂNG TNC'!L1929)</f>
        <v/>
      </c>
      <c r="I7113">
        <f>IF('📋 MIỂNG TNC'!A1929="","",'📋 MIỂNG TNC'!M1929)</f>
        <v/>
      </c>
      <c r="J7113">
        <f>IF('📋 MIỂNG TNC'!A1929="","",'📋 MIỂNG TNC'!D1929)</f>
        <v/>
      </c>
      <c r="L7113">
        <f>N(L7112)+IF(AND('🔎 TRA CỨU NHANH'!$C$2&lt;&gt;"",OR(ISNUMBER(SEARCH('🔎 TRA CỨU NHANH'!$C$2,$A7113)),ISNUMBER(SEARCH('🔎 TRA CỨU NHANH'!$C$2,$B7113)))),1,0)</f>
        <v/>
      </c>
      <c r="M7113">
        <f>IF(L7113&gt;N(L7112),L7113,"")</f>
        <v/>
      </c>
    </row>
    <row r="7114">
      <c r="A7114">
        <f>IF('📋 MIỂNG TNC'!A1930="","",'📋 MIỂNG TNC'!A1930)</f>
        <v/>
      </c>
      <c r="B7114">
        <f>IF('📋 MIỂNG TNC'!A1930="","",'📋 MIỂNG TNC'!P1930)</f>
        <v/>
      </c>
      <c r="C7114">
        <f>IF('📋 MIỂNG TNC'!A1930="","","Miểng")</f>
        <v/>
      </c>
      <c r="D7114">
        <f>IF('📋 MIỂNG TNC'!A1930="","",'📋 MIỂNG TNC'!H1930)</f>
        <v/>
      </c>
      <c r="E7114" t="e">
        <v>#VALUE!</v>
      </c>
      <c r="F7114" s="37">
        <f>IF('📋 MIỂNG TNC'!A1930="","",'📋 MIỂNG TNC'!J1930)</f>
        <v/>
      </c>
      <c r="G7114" s="37">
        <f>IF('📋 MIỂNG TNC'!A1930="","",'📋 MIỂNG TNC'!K1930)</f>
        <v/>
      </c>
      <c r="H7114" s="37">
        <f>IF('📋 MIỂNG TNC'!A1930="","",'📋 MIỂNG TNC'!L1930)</f>
        <v/>
      </c>
      <c r="I7114">
        <f>IF('📋 MIỂNG TNC'!A1930="","",'📋 MIỂNG TNC'!M1930)</f>
        <v/>
      </c>
      <c r="J7114">
        <f>IF('📋 MIỂNG TNC'!A1930="","",'📋 MIỂNG TNC'!D1930)</f>
        <v/>
      </c>
      <c r="L7114">
        <f>N(L7113)+IF(AND('🔎 TRA CỨU NHANH'!$C$2&lt;&gt;"",OR(ISNUMBER(SEARCH('🔎 TRA CỨU NHANH'!$C$2,$A7114)),ISNUMBER(SEARCH('🔎 TRA CỨU NHANH'!$C$2,$B7114)))),1,0)</f>
        <v/>
      </c>
      <c r="M7114">
        <f>IF(L7114&gt;N(L7113),L7114,"")</f>
        <v/>
      </c>
    </row>
    <row r="7115">
      <c r="A7115">
        <f>IF('📋 MIỂNG TNC'!A1931="","",'📋 MIỂNG TNC'!A1931)</f>
        <v/>
      </c>
      <c r="B7115">
        <f>IF('📋 MIỂNG TNC'!A1931="","",'📋 MIỂNG TNC'!P1931)</f>
        <v/>
      </c>
      <c r="C7115">
        <f>IF('📋 MIỂNG TNC'!A1931="","","Miểng")</f>
        <v/>
      </c>
      <c r="D7115">
        <f>IF('📋 MIỂNG TNC'!A1931="","",'📋 MIỂNG TNC'!H1931)</f>
        <v/>
      </c>
      <c r="E7115" t="e">
        <v>#VALUE!</v>
      </c>
      <c r="F7115">
        <f>IF('📋 MIỂNG TNC'!A1931="","",'📋 MIỂNG TNC'!J1931)</f>
        <v/>
      </c>
      <c r="G7115">
        <f>IF('📋 MIỂNG TNC'!A1931="","",'📋 MIỂNG TNC'!K1931)</f>
        <v/>
      </c>
      <c r="H7115">
        <f>IF('📋 MIỂNG TNC'!A1931="","",'📋 MIỂNG TNC'!L1931)</f>
        <v/>
      </c>
      <c r="I7115">
        <f>IF('📋 MIỂNG TNC'!A1931="","",'📋 MIỂNG TNC'!M1931)</f>
        <v/>
      </c>
      <c r="J7115">
        <f>IF('📋 MIỂNG TNC'!A1931="","",'📋 MIỂNG TNC'!D1931)</f>
        <v/>
      </c>
      <c r="L7115">
        <f>N(L7114)+IF(AND('🔎 TRA CỨU NHANH'!$C$2&lt;&gt;"",OR(ISNUMBER(SEARCH('🔎 TRA CỨU NHANH'!$C$2,$A7115)),ISNUMBER(SEARCH('🔎 TRA CỨU NHANH'!$C$2,$B7115)))),1,0)</f>
        <v/>
      </c>
      <c r="M7115">
        <f>IF(L7115&gt;N(L7114),L7115,"")</f>
        <v/>
      </c>
    </row>
    <row r="7116">
      <c r="A7116">
        <f>IF('📋 MIỂNG TNC'!A1932="","",'📋 MIỂNG TNC'!A1932)</f>
        <v/>
      </c>
      <c r="B7116">
        <f>IF('📋 MIỂNG TNC'!A1932="","",'📋 MIỂNG TNC'!P1932)</f>
        <v/>
      </c>
      <c r="C7116">
        <f>IF('📋 MIỂNG TNC'!A1932="","","Miểng")</f>
        <v/>
      </c>
      <c r="D7116">
        <f>IF('📋 MIỂNG TNC'!A1932="","",'📋 MIỂNG TNC'!H1932)</f>
        <v/>
      </c>
      <c r="E7116" t="e">
        <v>#VALUE!</v>
      </c>
      <c r="F7116">
        <f>IF('📋 MIỂNG TNC'!A1932="","",'📋 MIỂNG TNC'!J1932)</f>
        <v/>
      </c>
      <c r="G7116">
        <f>IF('📋 MIỂNG TNC'!A1932="","",'📋 MIỂNG TNC'!K1932)</f>
        <v/>
      </c>
      <c r="H7116">
        <f>IF('📋 MIỂNG TNC'!A1932="","",'📋 MIỂNG TNC'!L1932)</f>
        <v/>
      </c>
      <c r="I7116">
        <f>IF('📋 MIỂNG TNC'!A1932="","",'📋 MIỂNG TNC'!M1932)</f>
        <v/>
      </c>
      <c r="J7116">
        <f>IF('📋 MIỂNG TNC'!A1932="","",'📋 MIỂNG TNC'!D1932)</f>
        <v/>
      </c>
      <c r="L7116">
        <f>N(L7115)+IF(AND('🔎 TRA CỨU NHANH'!$C$2&lt;&gt;"",OR(ISNUMBER(SEARCH('🔎 TRA CỨU NHANH'!$C$2,$A7116)),ISNUMBER(SEARCH('🔎 TRA CỨU NHANH'!$C$2,$B7116)))),1,0)</f>
        <v/>
      </c>
      <c r="M7116">
        <f>IF(L7116&gt;N(L7115),L7116,"")</f>
        <v/>
      </c>
    </row>
    <row r="7117">
      <c r="A7117">
        <f>IF('📋 MIỂNG TNC'!A1933="","",'📋 MIỂNG TNC'!A1933)</f>
        <v/>
      </c>
      <c r="B7117">
        <f>IF('📋 MIỂNG TNC'!A1933="","",'📋 MIỂNG TNC'!P1933)</f>
        <v/>
      </c>
      <c r="C7117">
        <f>IF('📋 MIỂNG TNC'!A1933="","","Miểng")</f>
        <v/>
      </c>
      <c r="D7117">
        <f>IF('📋 MIỂNG TNC'!A1933="","",'📋 MIỂNG TNC'!H1933)</f>
        <v/>
      </c>
      <c r="E7117" t="e">
        <v>#VALUE!</v>
      </c>
      <c r="F7117">
        <f>IF('📋 MIỂNG TNC'!A1933="","",'📋 MIỂNG TNC'!J1933)</f>
        <v/>
      </c>
      <c r="G7117">
        <f>IF('📋 MIỂNG TNC'!A1933="","",'📋 MIỂNG TNC'!K1933)</f>
        <v/>
      </c>
      <c r="H7117">
        <f>IF('📋 MIỂNG TNC'!A1933="","",'📋 MIỂNG TNC'!L1933)</f>
        <v/>
      </c>
      <c r="I7117">
        <f>IF('📋 MIỂNG TNC'!A1933="","",'📋 MIỂNG TNC'!M1933)</f>
        <v/>
      </c>
      <c r="J7117">
        <f>IF('📋 MIỂNG TNC'!A1933="","",'📋 MIỂNG TNC'!D1933)</f>
        <v/>
      </c>
      <c r="L7117">
        <f>N(L7116)+IF(AND('🔎 TRA CỨU NHANH'!$C$2&lt;&gt;"",OR(ISNUMBER(SEARCH('🔎 TRA CỨU NHANH'!$C$2,$A7117)),ISNUMBER(SEARCH('🔎 TRA CỨU NHANH'!$C$2,$B7117)))),1,0)</f>
        <v/>
      </c>
      <c r="M7117">
        <f>IF(L7117&gt;N(L7116),L7117,"")</f>
        <v/>
      </c>
    </row>
    <row r="7118">
      <c r="A7118">
        <f>IF('📋 MIỂNG TNC'!A1934="","",'📋 MIỂNG TNC'!A1934)</f>
        <v/>
      </c>
      <c r="B7118">
        <f>IF('📋 MIỂNG TNC'!A1934="","",'📋 MIỂNG TNC'!P1934)</f>
        <v/>
      </c>
      <c r="C7118">
        <f>IF('📋 MIỂNG TNC'!A1934="","","Miểng")</f>
        <v/>
      </c>
      <c r="D7118">
        <f>IF('📋 MIỂNG TNC'!A1934="","",'📋 MIỂNG TNC'!H1934)</f>
        <v/>
      </c>
      <c r="E7118" t="e">
        <v>#VALUE!</v>
      </c>
      <c r="F7118" s="37">
        <f>IF('📋 MIỂNG TNC'!A1934="","",'📋 MIỂNG TNC'!J1934)</f>
        <v/>
      </c>
      <c r="G7118" s="37">
        <f>IF('📋 MIỂNG TNC'!A1934="","",'📋 MIỂNG TNC'!K1934)</f>
        <v/>
      </c>
      <c r="H7118" s="37">
        <f>IF('📋 MIỂNG TNC'!A1934="","",'📋 MIỂNG TNC'!L1934)</f>
        <v/>
      </c>
      <c r="I7118">
        <f>IF('📋 MIỂNG TNC'!A1934="","",'📋 MIỂNG TNC'!M1934)</f>
        <v/>
      </c>
      <c r="J7118">
        <f>IF('📋 MIỂNG TNC'!A1934="","",'📋 MIỂNG TNC'!D1934)</f>
        <v/>
      </c>
      <c r="L7118">
        <f>N(L7117)+IF(AND('🔎 TRA CỨU NHANH'!$C$2&lt;&gt;"",OR(ISNUMBER(SEARCH('🔎 TRA CỨU NHANH'!$C$2,$A7118)),ISNUMBER(SEARCH('🔎 TRA CỨU NHANH'!$C$2,$B7118)))),1,0)</f>
        <v/>
      </c>
      <c r="M7118">
        <f>IF(L7118&gt;N(L7117),L7118,"")</f>
        <v/>
      </c>
    </row>
    <row r="7119">
      <c r="A7119">
        <f>IF('📋 MIỂNG TNC'!A1935="","",'📋 MIỂNG TNC'!A1935)</f>
        <v/>
      </c>
      <c r="B7119">
        <f>IF('📋 MIỂNG TNC'!A1935="","",'📋 MIỂNG TNC'!P1935)</f>
        <v/>
      </c>
      <c r="C7119">
        <f>IF('📋 MIỂNG TNC'!A1935="","","Miểng")</f>
        <v/>
      </c>
      <c r="D7119">
        <f>IF('📋 MIỂNG TNC'!A1935="","",'📋 MIỂNG TNC'!H1935)</f>
        <v/>
      </c>
      <c r="E7119" t="e">
        <v>#VALUE!</v>
      </c>
      <c r="F7119" s="37">
        <f>IF('📋 MIỂNG TNC'!A1935="","",'📋 MIỂNG TNC'!J1935)</f>
        <v/>
      </c>
      <c r="G7119" s="37">
        <f>IF('📋 MIỂNG TNC'!A1935="","",'📋 MIỂNG TNC'!K1935)</f>
        <v/>
      </c>
      <c r="H7119" s="37">
        <f>IF('📋 MIỂNG TNC'!A1935="","",'📋 MIỂNG TNC'!L1935)</f>
        <v/>
      </c>
      <c r="I7119">
        <f>IF('📋 MIỂNG TNC'!A1935="","",'📋 MIỂNG TNC'!M1935)</f>
        <v/>
      </c>
      <c r="J7119">
        <f>IF('📋 MIỂNG TNC'!A1935="","",'📋 MIỂNG TNC'!D1935)</f>
        <v/>
      </c>
      <c r="L7119">
        <f>N(L7118)+IF(AND('🔎 TRA CỨU NHANH'!$C$2&lt;&gt;"",OR(ISNUMBER(SEARCH('🔎 TRA CỨU NHANH'!$C$2,$A7119)),ISNUMBER(SEARCH('🔎 TRA CỨU NHANH'!$C$2,$B7119)))),1,0)</f>
        <v/>
      </c>
      <c r="M7119">
        <f>IF(L7119&gt;N(L7118),L7119,"")</f>
        <v/>
      </c>
    </row>
    <row r="7120">
      <c r="A7120">
        <f>IF('📋 MIỂNG TNC'!A1936="","",'📋 MIỂNG TNC'!A1936)</f>
        <v/>
      </c>
      <c r="B7120">
        <f>IF('📋 MIỂNG TNC'!A1936="","",'📋 MIỂNG TNC'!P1936)</f>
        <v/>
      </c>
      <c r="C7120">
        <f>IF('📋 MIỂNG TNC'!A1936="","","Miểng")</f>
        <v/>
      </c>
      <c r="D7120">
        <f>IF('📋 MIỂNG TNC'!A1936="","",'📋 MIỂNG TNC'!H1936)</f>
        <v/>
      </c>
      <c r="E7120" t="e">
        <v>#VALUE!</v>
      </c>
      <c r="F7120">
        <f>IF('📋 MIỂNG TNC'!A1936="","",'📋 MIỂNG TNC'!J1936)</f>
        <v/>
      </c>
      <c r="G7120">
        <f>IF('📋 MIỂNG TNC'!A1936="","",'📋 MIỂNG TNC'!K1936)</f>
        <v/>
      </c>
      <c r="H7120">
        <f>IF('📋 MIỂNG TNC'!A1936="","",'📋 MIỂNG TNC'!L1936)</f>
        <v/>
      </c>
      <c r="I7120">
        <f>IF('📋 MIỂNG TNC'!A1936="","",'📋 MIỂNG TNC'!M1936)</f>
        <v/>
      </c>
      <c r="J7120">
        <f>IF('📋 MIỂNG TNC'!A1936="","",'📋 MIỂNG TNC'!D1936)</f>
        <v/>
      </c>
      <c r="L7120">
        <f>N(L7119)+IF(AND('🔎 TRA CỨU NHANH'!$C$2&lt;&gt;"",OR(ISNUMBER(SEARCH('🔎 TRA CỨU NHANH'!$C$2,$A7120)),ISNUMBER(SEARCH('🔎 TRA CỨU NHANH'!$C$2,$B7120)))),1,0)</f>
        <v/>
      </c>
      <c r="M7120">
        <f>IF(L7120&gt;N(L7119),L7120,"")</f>
        <v/>
      </c>
    </row>
    <row r="7121">
      <c r="A7121">
        <f>IF('📋 MIỂNG TNC'!A1937="","",'📋 MIỂNG TNC'!A1937)</f>
        <v/>
      </c>
      <c r="B7121">
        <f>IF('📋 MIỂNG TNC'!A1937="","",'📋 MIỂNG TNC'!P1937)</f>
        <v/>
      </c>
      <c r="C7121">
        <f>IF('📋 MIỂNG TNC'!A1937="","","Miểng")</f>
        <v/>
      </c>
      <c r="D7121">
        <f>IF('📋 MIỂNG TNC'!A1937="","",'📋 MIỂNG TNC'!H1937)</f>
        <v/>
      </c>
      <c r="E7121" t="e">
        <v>#VALUE!</v>
      </c>
      <c r="F7121">
        <f>IF('📋 MIỂNG TNC'!A1937="","",'📋 MIỂNG TNC'!J1937)</f>
        <v/>
      </c>
      <c r="G7121">
        <f>IF('📋 MIỂNG TNC'!A1937="","",'📋 MIỂNG TNC'!K1937)</f>
        <v/>
      </c>
      <c r="H7121">
        <f>IF('📋 MIỂNG TNC'!A1937="","",'📋 MIỂNG TNC'!L1937)</f>
        <v/>
      </c>
      <c r="I7121">
        <f>IF('📋 MIỂNG TNC'!A1937="","",'📋 MIỂNG TNC'!M1937)</f>
        <v/>
      </c>
      <c r="J7121">
        <f>IF('📋 MIỂNG TNC'!A1937="","",'📋 MIỂNG TNC'!D1937)</f>
        <v/>
      </c>
      <c r="L7121">
        <f>N(L7120)+IF(AND('🔎 TRA CỨU NHANH'!$C$2&lt;&gt;"",OR(ISNUMBER(SEARCH('🔎 TRA CỨU NHANH'!$C$2,$A7121)),ISNUMBER(SEARCH('🔎 TRA CỨU NHANH'!$C$2,$B7121)))),1,0)</f>
        <v/>
      </c>
      <c r="M7121">
        <f>IF(L7121&gt;N(L7120),L7121,"")</f>
        <v/>
      </c>
    </row>
    <row r="7122">
      <c r="A7122">
        <f>IF('📋 MIỂNG TNC'!A1938="","",'📋 MIỂNG TNC'!A1938)</f>
        <v/>
      </c>
      <c r="B7122">
        <f>IF('📋 MIỂNG TNC'!A1938="","",'📋 MIỂNG TNC'!P1938)</f>
        <v/>
      </c>
      <c r="C7122">
        <f>IF('📋 MIỂNG TNC'!A1938="","","Miểng")</f>
        <v/>
      </c>
      <c r="D7122">
        <f>IF('📋 MIỂNG TNC'!A1938="","",'📋 MIỂNG TNC'!H1938)</f>
        <v/>
      </c>
      <c r="E7122" t="e">
        <v>#VALUE!</v>
      </c>
      <c r="F7122" s="37">
        <f>IF('📋 MIỂNG TNC'!A1938="","",'📋 MIỂNG TNC'!J1938)</f>
        <v/>
      </c>
      <c r="G7122" s="37">
        <f>IF('📋 MIỂNG TNC'!A1938="","",'📋 MIỂNG TNC'!K1938)</f>
        <v/>
      </c>
      <c r="H7122" s="37">
        <f>IF('📋 MIỂNG TNC'!A1938="","",'📋 MIỂNG TNC'!L1938)</f>
        <v/>
      </c>
      <c r="I7122">
        <f>IF('📋 MIỂNG TNC'!A1938="","",'📋 MIỂNG TNC'!M1938)</f>
        <v/>
      </c>
      <c r="J7122">
        <f>IF('📋 MIỂNG TNC'!A1938="","",'📋 MIỂNG TNC'!D1938)</f>
        <v/>
      </c>
      <c r="L7122">
        <f>N(L7121)+IF(AND('🔎 TRA CỨU NHANH'!$C$2&lt;&gt;"",OR(ISNUMBER(SEARCH('🔎 TRA CỨU NHANH'!$C$2,$A7122)),ISNUMBER(SEARCH('🔎 TRA CỨU NHANH'!$C$2,$B7122)))),1,0)</f>
        <v/>
      </c>
      <c r="M7122">
        <f>IF(L7122&gt;N(L7121),L7122,"")</f>
        <v/>
      </c>
    </row>
    <row r="7123">
      <c r="A7123">
        <f>IF('📋 MIỂNG TNC'!A1939="","",'📋 MIỂNG TNC'!A1939)</f>
        <v/>
      </c>
      <c r="B7123">
        <f>IF('📋 MIỂNG TNC'!A1939="","",'📋 MIỂNG TNC'!P1939)</f>
        <v/>
      </c>
      <c r="C7123">
        <f>IF('📋 MIỂNG TNC'!A1939="","","Miểng")</f>
        <v/>
      </c>
      <c r="D7123">
        <f>IF('📋 MIỂNG TNC'!A1939="","",'📋 MIỂNG TNC'!H1939)</f>
        <v/>
      </c>
      <c r="E7123" t="e">
        <v>#VALUE!</v>
      </c>
      <c r="F7123" s="37">
        <f>IF('📋 MIỂNG TNC'!A1939="","",'📋 MIỂNG TNC'!J1939)</f>
        <v/>
      </c>
      <c r="G7123" s="37">
        <f>IF('📋 MIỂNG TNC'!A1939="","",'📋 MIỂNG TNC'!K1939)</f>
        <v/>
      </c>
      <c r="H7123" s="37">
        <f>IF('📋 MIỂNG TNC'!A1939="","",'📋 MIỂNG TNC'!L1939)</f>
        <v/>
      </c>
      <c r="I7123">
        <f>IF('📋 MIỂNG TNC'!A1939="","",'📋 MIỂNG TNC'!M1939)</f>
        <v/>
      </c>
      <c r="J7123">
        <f>IF('📋 MIỂNG TNC'!A1939="","",'📋 MIỂNG TNC'!D1939)</f>
        <v/>
      </c>
      <c r="L7123">
        <f>N(L7122)+IF(AND('🔎 TRA CỨU NHANH'!$C$2&lt;&gt;"",OR(ISNUMBER(SEARCH('🔎 TRA CỨU NHANH'!$C$2,$A7123)),ISNUMBER(SEARCH('🔎 TRA CỨU NHANH'!$C$2,$B7123)))),1,0)</f>
        <v/>
      </c>
      <c r="M7123">
        <f>IF(L7123&gt;N(L7122),L7123,"")</f>
        <v/>
      </c>
    </row>
    <row r="7124">
      <c r="A7124">
        <f>IF('📋 MIỂNG TNC'!A1940="","",'📋 MIỂNG TNC'!A1940)</f>
        <v/>
      </c>
      <c r="B7124">
        <f>IF('📋 MIỂNG TNC'!A1940="","",'📋 MIỂNG TNC'!P1940)</f>
        <v/>
      </c>
      <c r="C7124">
        <f>IF('📋 MIỂNG TNC'!A1940="","","Miểng")</f>
        <v/>
      </c>
      <c r="D7124">
        <f>IF('📋 MIỂNG TNC'!A1940="","",'📋 MIỂNG TNC'!H1940)</f>
        <v/>
      </c>
      <c r="E7124" t="e">
        <v>#VALUE!</v>
      </c>
      <c r="F7124" s="37">
        <f>IF('📋 MIỂNG TNC'!A1940="","",'📋 MIỂNG TNC'!J1940)</f>
        <v/>
      </c>
      <c r="G7124" s="37">
        <f>IF('📋 MIỂNG TNC'!A1940="","",'📋 MIỂNG TNC'!K1940)</f>
        <v/>
      </c>
      <c r="H7124" s="37">
        <f>IF('📋 MIỂNG TNC'!A1940="","",'📋 MIỂNG TNC'!L1940)</f>
        <v/>
      </c>
      <c r="I7124">
        <f>IF('📋 MIỂNG TNC'!A1940="","",'📋 MIỂNG TNC'!M1940)</f>
        <v/>
      </c>
      <c r="J7124">
        <f>IF('📋 MIỂNG TNC'!A1940="","",'📋 MIỂNG TNC'!D1940)</f>
        <v/>
      </c>
      <c r="L7124">
        <f>N(L7123)+IF(AND('🔎 TRA CỨU NHANH'!$C$2&lt;&gt;"",OR(ISNUMBER(SEARCH('🔎 TRA CỨU NHANH'!$C$2,$A7124)),ISNUMBER(SEARCH('🔎 TRA CỨU NHANH'!$C$2,$B7124)))),1,0)</f>
        <v/>
      </c>
      <c r="M7124">
        <f>IF(L7124&gt;N(L7123),L7124,"")</f>
        <v/>
      </c>
    </row>
    <row r="7125">
      <c r="A7125">
        <f>IF('📋 MIỂNG TNC'!A1941="","",'📋 MIỂNG TNC'!A1941)</f>
        <v/>
      </c>
      <c r="B7125">
        <f>IF('📋 MIỂNG TNC'!A1941="","",'📋 MIỂNG TNC'!P1941)</f>
        <v/>
      </c>
      <c r="C7125">
        <f>IF('📋 MIỂNG TNC'!A1941="","","Miểng")</f>
        <v/>
      </c>
      <c r="D7125">
        <f>IF('📋 MIỂNG TNC'!A1941="","",'📋 MIỂNG TNC'!H1941)</f>
        <v/>
      </c>
      <c r="E7125" t="e">
        <v>#VALUE!</v>
      </c>
      <c r="F7125">
        <f>IF('📋 MIỂNG TNC'!A1941="","",'📋 MIỂNG TNC'!J1941)</f>
        <v/>
      </c>
      <c r="G7125">
        <f>IF('📋 MIỂNG TNC'!A1941="","",'📋 MIỂNG TNC'!K1941)</f>
        <v/>
      </c>
      <c r="H7125">
        <f>IF('📋 MIỂNG TNC'!A1941="","",'📋 MIỂNG TNC'!L1941)</f>
        <v/>
      </c>
      <c r="I7125">
        <f>IF('📋 MIỂNG TNC'!A1941="","",'📋 MIỂNG TNC'!M1941)</f>
        <v/>
      </c>
      <c r="J7125">
        <f>IF('📋 MIỂNG TNC'!A1941="","",'📋 MIỂNG TNC'!D1941)</f>
        <v/>
      </c>
      <c r="L7125">
        <f>N(L7124)+IF(AND('🔎 TRA CỨU NHANH'!$C$2&lt;&gt;"",OR(ISNUMBER(SEARCH('🔎 TRA CỨU NHANH'!$C$2,$A7125)),ISNUMBER(SEARCH('🔎 TRA CỨU NHANH'!$C$2,$B7125)))),1,0)</f>
        <v/>
      </c>
      <c r="M7125">
        <f>IF(L7125&gt;N(L7124),L7125,"")</f>
        <v/>
      </c>
    </row>
    <row r="7126">
      <c r="A7126">
        <f>IF('📋 MIỂNG TNC'!A1942="","",'📋 MIỂNG TNC'!A1942)</f>
        <v/>
      </c>
      <c r="B7126">
        <f>IF('📋 MIỂNG TNC'!A1942="","",'📋 MIỂNG TNC'!P1942)</f>
        <v/>
      </c>
      <c r="C7126">
        <f>IF('📋 MIỂNG TNC'!A1942="","","Miểng")</f>
        <v/>
      </c>
      <c r="D7126">
        <f>IF('📋 MIỂNG TNC'!A1942="","",'📋 MIỂNG TNC'!H1942)</f>
        <v/>
      </c>
      <c r="E7126" t="e">
        <v>#VALUE!</v>
      </c>
      <c r="F7126">
        <f>IF('📋 MIỂNG TNC'!A1942="","",'📋 MIỂNG TNC'!J1942)</f>
        <v/>
      </c>
      <c r="G7126">
        <f>IF('📋 MIỂNG TNC'!A1942="","",'📋 MIỂNG TNC'!K1942)</f>
        <v/>
      </c>
      <c r="H7126">
        <f>IF('📋 MIỂNG TNC'!A1942="","",'📋 MIỂNG TNC'!L1942)</f>
        <v/>
      </c>
      <c r="I7126">
        <f>IF('📋 MIỂNG TNC'!A1942="","",'📋 MIỂNG TNC'!M1942)</f>
        <v/>
      </c>
      <c r="J7126">
        <f>IF('📋 MIỂNG TNC'!A1942="","",'📋 MIỂNG TNC'!D1942)</f>
        <v/>
      </c>
      <c r="L7126">
        <f>N(L7125)+IF(AND('🔎 TRA CỨU NHANH'!$C$2&lt;&gt;"",OR(ISNUMBER(SEARCH('🔎 TRA CỨU NHANH'!$C$2,$A7126)),ISNUMBER(SEARCH('🔎 TRA CỨU NHANH'!$C$2,$B7126)))),1,0)</f>
        <v/>
      </c>
      <c r="M7126">
        <f>IF(L7126&gt;N(L7125),L7126,"")</f>
        <v/>
      </c>
    </row>
    <row r="7127">
      <c r="A7127">
        <f>IF('📋 MIỂNG TNC'!A1943="","",'📋 MIỂNG TNC'!A1943)</f>
        <v/>
      </c>
      <c r="B7127">
        <f>IF('📋 MIỂNG TNC'!A1943="","",'📋 MIỂNG TNC'!P1943)</f>
        <v/>
      </c>
      <c r="C7127">
        <f>IF('📋 MIỂNG TNC'!A1943="","","Miểng")</f>
        <v/>
      </c>
      <c r="D7127">
        <f>IF('📋 MIỂNG TNC'!A1943="","",'📋 MIỂNG TNC'!H1943)</f>
        <v/>
      </c>
      <c r="E7127" t="e">
        <v>#VALUE!</v>
      </c>
      <c r="F7127" s="37">
        <f>IF('📋 MIỂNG TNC'!A1943="","",'📋 MIỂNG TNC'!J1943)</f>
        <v/>
      </c>
      <c r="G7127" s="37">
        <f>IF('📋 MIỂNG TNC'!A1943="","",'📋 MIỂNG TNC'!K1943)</f>
        <v/>
      </c>
      <c r="H7127" s="37">
        <f>IF('📋 MIỂNG TNC'!A1943="","",'📋 MIỂNG TNC'!L1943)</f>
        <v/>
      </c>
      <c r="I7127">
        <f>IF('📋 MIỂNG TNC'!A1943="","",'📋 MIỂNG TNC'!M1943)</f>
        <v/>
      </c>
      <c r="J7127">
        <f>IF('📋 MIỂNG TNC'!A1943="","",'📋 MIỂNG TNC'!D1943)</f>
        <v/>
      </c>
      <c r="L7127">
        <f>N(L7126)+IF(AND('🔎 TRA CỨU NHANH'!$C$2&lt;&gt;"",OR(ISNUMBER(SEARCH('🔎 TRA CỨU NHANH'!$C$2,$A7127)),ISNUMBER(SEARCH('🔎 TRA CỨU NHANH'!$C$2,$B7127)))),1,0)</f>
        <v/>
      </c>
      <c r="M7127">
        <f>IF(L7127&gt;N(L7126),L7127,"")</f>
        <v/>
      </c>
    </row>
    <row r="7128">
      <c r="A7128">
        <f>IF('📋 MIỂNG TNC'!A1944="","",'📋 MIỂNG TNC'!A1944)</f>
        <v/>
      </c>
      <c r="B7128">
        <f>IF('📋 MIỂNG TNC'!A1944="","",'📋 MIỂNG TNC'!P1944)</f>
        <v/>
      </c>
      <c r="C7128">
        <f>IF('📋 MIỂNG TNC'!A1944="","","Miểng")</f>
        <v/>
      </c>
      <c r="D7128">
        <f>IF('📋 MIỂNG TNC'!A1944="","",'📋 MIỂNG TNC'!H1944)</f>
        <v/>
      </c>
      <c r="E7128" t="e">
        <v>#VALUE!</v>
      </c>
      <c r="F7128" s="37">
        <f>IF('📋 MIỂNG TNC'!A1944="","",'📋 MIỂNG TNC'!J1944)</f>
        <v/>
      </c>
      <c r="G7128" s="37">
        <f>IF('📋 MIỂNG TNC'!A1944="","",'📋 MIỂNG TNC'!K1944)</f>
        <v/>
      </c>
      <c r="H7128" s="37">
        <f>IF('📋 MIỂNG TNC'!A1944="","",'📋 MIỂNG TNC'!L1944)</f>
        <v/>
      </c>
      <c r="I7128">
        <f>IF('📋 MIỂNG TNC'!A1944="","",'📋 MIỂNG TNC'!M1944)</f>
        <v/>
      </c>
      <c r="J7128">
        <f>IF('📋 MIỂNG TNC'!A1944="","",'📋 MIỂNG TNC'!D1944)</f>
        <v/>
      </c>
      <c r="L7128">
        <f>N(L7127)+IF(AND('🔎 TRA CỨU NHANH'!$C$2&lt;&gt;"",OR(ISNUMBER(SEARCH('🔎 TRA CỨU NHANH'!$C$2,$A7128)),ISNUMBER(SEARCH('🔎 TRA CỨU NHANH'!$C$2,$B7128)))),1,0)</f>
        <v/>
      </c>
      <c r="M7128">
        <f>IF(L7128&gt;N(L7127),L7128,"")</f>
        <v/>
      </c>
    </row>
    <row r="7129">
      <c r="A7129">
        <f>IF('📋 MIỂNG TNC'!A1945="","",'📋 MIỂNG TNC'!A1945)</f>
        <v/>
      </c>
      <c r="B7129">
        <f>IF('📋 MIỂNG TNC'!A1945="","",'📋 MIỂNG TNC'!P1945)</f>
        <v/>
      </c>
      <c r="C7129">
        <f>IF('📋 MIỂNG TNC'!A1945="","","Miểng")</f>
        <v/>
      </c>
      <c r="D7129">
        <f>IF('📋 MIỂNG TNC'!A1945="","",'📋 MIỂNG TNC'!H1945)</f>
        <v/>
      </c>
      <c r="E7129" t="e">
        <v>#VALUE!</v>
      </c>
      <c r="F7129" s="37">
        <f>IF('📋 MIỂNG TNC'!A1945="","",'📋 MIỂNG TNC'!J1945)</f>
        <v/>
      </c>
      <c r="G7129" s="37">
        <f>IF('📋 MIỂNG TNC'!A1945="","",'📋 MIỂNG TNC'!K1945)</f>
        <v/>
      </c>
      <c r="H7129" s="37">
        <f>IF('📋 MIỂNG TNC'!A1945="","",'📋 MIỂNG TNC'!L1945)</f>
        <v/>
      </c>
      <c r="I7129">
        <f>IF('📋 MIỂNG TNC'!A1945="","",'📋 MIỂNG TNC'!M1945)</f>
        <v/>
      </c>
      <c r="J7129">
        <f>IF('📋 MIỂNG TNC'!A1945="","",'📋 MIỂNG TNC'!D1945)</f>
        <v/>
      </c>
      <c r="L7129">
        <f>N(L7128)+IF(AND('🔎 TRA CỨU NHANH'!$C$2&lt;&gt;"",OR(ISNUMBER(SEARCH('🔎 TRA CỨU NHANH'!$C$2,$A7129)),ISNUMBER(SEARCH('🔎 TRA CỨU NHANH'!$C$2,$B7129)))),1,0)</f>
        <v/>
      </c>
      <c r="M7129">
        <f>IF(L7129&gt;N(L7128),L7129,"")</f>
        <v/>
      </c>
    </row>
    <row r="7130">
      <c r="A7130">
        <f>IF('📋 MIỂNG TNC'!A1946="","",'📋 MIỂNG TNC'!A1946)</f>
        <v/>
      </c>
      <c r="B7130">
        <f>IF('📋 MIỂNG TNC'!A1946="","",'📋 MIỂNG TNC'!P1946)</f>
        <v/>
      </c>
      <c r="C7130">
        <f>IF('📋 MIỂNG TNC'!A1946="","","Miểng")</f>
        <v/>
      </c>
      <c r="D7130">
        <f>IF('📋 MIỂNG TNC'!A1946="","",'📋 MIỂNG TNC'!H1946)</f>
        <v/>
      </c>
      <c r="E7130" t="e">
        <v>#VALUE!</v>
      </c>
      <c r="F7130">
        <f>IF('📋 MIỂNG TNC'!A1946="","",'📋 MIỂNG TNC'!J1946)</f>
        <v/>
      </c>
      <c r="G7130">
        <f>IF('📋 MIỂNG TNC'!A1946="","",'📋 MIỂNG TNC'!K1946)</f>
        <v/>
      </c>
      <c r="H7130">
        <f>IF('📋 MIỂNG TNC'!A1946="","",'📋 MIỂNG TNC'!L1946)</f>
        <v/>
      </c>
      <c r="I7130">
        <f>IF('📋 MIỂNG TNC'!A1946="","",'📋 MIỂNG TNC'!M1946)</f>
        <v/>
      </c>
      <c r="J7130">
        <f>IF('📋 MIỂNG TNC'!A1946="","",'📋 MIỂNG TNC'!D1946)</f>
        <v/>
      </c>
      <c r="L7130">
        <f>N(L7129)+IF(AND('🔎 TRA CỨU NHANH'!$C$2&lt;&gt;"",OR(ISNUMBER(SEARCH('🔎 TRA CỨU NHANH'!$C$2,$A7130)),ISNUMBER(SEARCH('🔎 TRA CỨU NHANH'!$C$2,$B7130)))),1,0)</f>
        <v/>
      </c>
      <c r="M7130">
        <f>IF(L7130&gt;N(L7129),L7130,"")</f>
        <v/>
      </c>
    </row>
    <row r="7131">
      <c r="A7131">
        <f>IF('📋 MIỂNG TNC'!A1947="","",'📋 MIỂNG TNC'!A1947)</f>
        <v/>
      </c>
      <c r="B7131">
        <f>IF('📋 MIỂNG TNC'!A1947="","",'📋 MIỂNG TNC'!P1947)</f>
        <v/>
      </c>
      <c r="C7131">
        <f>IF('📋 MIỂNG TNC'!A1947="","","Miểng")</f>
        <v/>
      </c>
      <c r="D7131">
        <f>IF('📋 MIỂNG TNC'!A1947="","",'📋 MIỂNG TNC'!H1947)</f>
        <v/>
      </c>
      <c r="E7131" t="e">
        <v>#VALUE!</v>
      </c>
      <c r="F7131">
        <f>IF('📋 MIỂNG TNC'!A1947="","",'📋 MIỂNG TNC'!J1947)</f>
        <v/>
      </c>
      <c r="G7131">
        <f>IF('📋 MIỂNG TNC'!A1947="","",'📋 MIỂNG TNC'!K1947)</f>
        <v/>
      </c>
      <c r="H7131">
        <f>IF('📋 MIỂNG TNC'!A1947="","",'📋 MIỂNG TNC'!L1947)</f>
        <v/>
      </c>
      <c r="I7131">
        <f>IF('📋 MIỂNG TNC'!A1947="","",'📋 MIỂNG TNC'!M1947)</f>
        <v/>
      </c>
      <c r="J7131">
        <f>IF('📋 MIỂNG TNC'!A1947="","",'📋 MIỂNG TNC'!D1947)</f>
        <v/>
      </c>
      <c r="L7131">
        <f>N(L7130)+IF(AND('🔎 TRA CỨU NHANH'!$C$2&lt;&gt;"",OR(ISNUMBER(SEARCH('🔎 TRA CỨU NHANH'!$C$2,$A7131)),ISNUMBER(SEARCH('🔎 TRA CỨU NHANH'!$C$2,$B7131)))),1,0)</f>
        <v/>
      </c>
      <c r="M7131">
        <f>IF(L7131&gt;N(L7130),L7131,"")</f>
        <v/>
      </c>
    </row>
    <row r="7132">
      <c r="A7132">
        <f>IF('📋 MIỂNG TNC'!A1948="","",'📋 MIỂNG TNC'!A1948)</f>
        <v/>
      </c>
      <c r="B7132">
        <f>IF('📋 MIỂNG TNC'!A1948="","",'📋 MIỂNG TNC'!P1948)</f>
        <v/>
      </c>
      <c r="C7132">
        <f>IF('📋 MIỂNG TNC'!A1948="","","Miểng")</f>
        <v/>
      </c>
      <c r="D7132">
        <f>IF('📋 MIỂNG TNC'!A1948="","",'📋 MIỂNG TNC'!H1948)</f>
        <v/>
      </c>
      <c r="E7132" t="e">
        <v>#VALUE!</v>
      </c>
      <c r="F7132" s="37">
        <f>IF('📋 MIỂNG TNC'!A1948="","",'📋 MIỂNG TNC'!J1948)</f>
        <v/>
      </c>
      <c r="G7132" s="37">
        <f>IF('📋 MIỂNG TNC'!A1948="","",'📋 MIỂNG TNC'!K1948)</f>
        <v/>
      </c>
      <c r="H7132" s="37">
        <f>IF('📋 MIỂNG TNC'!A1948="","",'📋 MIỂNG TNC'!L1948)</f>
        <v/>
      </c>
      <c r="I7132">
        <f>IF('📋 MIỂNG TNC'!A1948="","",'📋 MIỂNG TNC'!M1948)</f>
        <v/>
      </c>
      <c r="J7132">
        <f>IF('📋 MIỂNG TNC'!A1948="","",'📋 MIỂNG TNC'!D1948)</f>
        <v/>
      </c>
      <c r="L7132">
        <f>N(L7131)+IF(AND('🔎 TRA CỨU NHANH'!$C$2&lt;&gt;"",OR(ISNUMBER(SEARCH('🔎 TRA CỨU NHANH'!$C$2,$A7132)),ISNUMBER(SEARCH('🔎 TRA CỨU NHANH'!$C$2,$B7132)))),1,0)</f>
        <v/>
      </c>
      <c r="M7132">
        <f>IF(L7132&gt;N(L7131),L7132,"")</f>
        <v/>
      </c>
    </row>
    <row r="7133">
      <c r="A7133">
        <f>IF('📋 MIỂNG TNC'!A1949="","",'📋 MIỂNG TNC'!A1949)</f>
        <v/>
      </c>
      <c r="B7133">
        <f>IF('📋 MIỂNG TNC'!A1949="","",'📋 MIỂNG TNC'!P1949)</f>
        <v/>
      </c>
      <c r="C7133">
        <f>IF('📋 MIỂNG TNC'!A1949="","","Miểng")</f>
        <v/>
      </c>
      <c r="D7133">
        <f>IF('📋 MIỂNG TNC'!A1949="","",'📋 MIỂNG TNC'!H1949)</f>
        <v/>
      </c>
      <c r="E7133" t="e">
        <v>#VALUE!</v>
      </c>
      <c r="F7133" s="37">
        <f>IF('📋 MIỂNG TNC'!A1949="","",'📋 MIỂNG TNC'!J1949)</f>
        <v/>
      </c>
      <c r="G7133" s="37">
        <f>IF('📋 MIỂNG TNC'!A1949="","",'📋 MIỂNG TNC'!K1949)</f>
        <v/>
      </c>
      <c r="H7133" s="37">
        <f>IF('📋 MIỂNG TNC'!A1949="","",'📋 MIỂNG TNC'!L1949)</f>
        <v/>
      </c>
      <c r="I7133">
        <f>IF('📋 MIỂNG TNC'!A1949="","",'📋 MIỂNG TNC'!M1949)</f>
        <v/>
      </c>
      <c r="J7133">
        <f>IF('📋 MIỂNG TNC'!A1949="","",'📋 MIỂNG TNC'!D1949)</f>
        <v/>
      </c>
      <c r="L7133">
        <f>N(L7132)+IF(AND('🔎 TRA CỨU NHANH'!$C$2&lt;&gt;"",OR(ISNUMBER(SEARCH('🔎 TRA CỨU NHANH'!$C$2,$A7133)),ISNUMBER(SEARCH('🔎 TRA CỨU NHANH'!$C$2,$B7133)))),1,0)</f>
        <v/>
      </c>
      <c r="M7133">
        <f>IF(L7133&gt;N(L7132),L7133,"")</f>
        <v/>
      </c>
    </row>
    <row r="7134">
      <c r="A7134">
        <f>IF('📋 MIỂNG TNC'!A1950="","",'📋 MIỂNG TNC'!A1950)</f>
        <v/>
      </c>
      <c r="B7134">
        <f>IF('📋 MIỂNG TNC'!A1950="","",'📋 MIỂNG TNC'!P1950)</f>
        <v/>
      </c>
      <c r="C7134">
        <f>IF('📋 MIỂNG TNC'!A1950="","","Miểng")</f>
        <v/>
      </c>
      <c r="D7134">
        <f>IF('📋 MIỂNG TNC'!A1950="","",'📋 MIỂNG TNC'!H1950)</f>
        <v/>
      </c>
      <c r="E7134" t="e">
        <v>#VALUE!</v>
      </c>
      <c r="F7134" s="37">
        <f>IF('📋 MIỂNG TNC'!A1950="","",'📋 MIỂNG TNC'!J1950)</f>
        <v/>
      </c>
      <c r="G7134" s="37">
        <f>IF('📋 MIỂNG TNC'!A1950="","",'📋 MIỂNG TNC'!K1950)</f>
        <v/>
      </c>
      <c r="H7134" s="37">
        <f>IF('📋 MIỂNG TNC'!A1950="","",'📋 MIỂNG TNC'!L1950)</f>
        <v/>
      </c>
      <c r="I7134">
        <f>IF('📋 MIỂNG TNC'!A1950="","",'📋 MIỂNG TNC'!M1950)</f>
        <v/>
      </c>
      <c r="J7134">
        <f>IF('📋 MIỂNG TNC'!A1950="","",'📋 MIỂNG TNC'!D1950)</f>
        <v/>
      </c>
      <c r="L7134">
        <f>N(L7133)+IF(AND('🔎 TRA CỨU NHANH'!$C$2&lt;&gt;"",OR(ISNUMBER(SEARCH('🔎 TRA CỨU NHANH'!$C$2,$A7134)),ISNUMBER(SEARCH('🔎 TRA CỨU NHANH'!$C$2,$B7134)))),1,0)</f>
        <v/>
      </c>
      <c r="M7134">
        <f>IF(L7134&gt;N(L7133),L7134,"")</f>
        <v/>
      </c>
    </row>
    <row r="7135">
      <c r="A7135">
        <f>IF('📋 MIỂNG TNC'!A1951="","",'📋 MIỂNG TNC'!A1951)</f>
        <v/>
      </c>
      <c r="B7135">
        <f>IF('📋 MIỂNG TNC'!A1951="","",'📋 MIỂNG TNC'!P1951)</f>
        <v/>
      </c>
      <c r="C7135">
        <f>IF('📋 MIỂNG TNC'!A1951="","","Miểng")</f>
        <v/>
      </c>
      <c r="D7135">
        <f>IF('📋 MIỂNG TNC'!A1951="","",'📋 MIỂNG TNC'!H1951)</f>
        <v/>
      </c>
      <c r="E7135" t="e">
        <v>#VALUE!</v>
      </c>
      <c r="F7135">
        <f>IF('📋 MIỂNG TNC'!A1951="","",'📋 MIỂNG TNC'!J1951)</f>
        <v/>
      </c>
      <c r="G7135">
        <f>IF('📋 MIỂNG TNC'!A1951="","",'📋 MIỂNG TNC'!K1951)</f>
        <v/>
      </c>
      <c r="H7135">
        <f>IF('📋 MIỂNG TNC'!A1951="","",'📋 MIỂNG TNC'!L1951)</f>
        <v/>
      </c>
      <c r="I7135">
        <f>IF('📋 MIỂNG TNC'!A1951="","",'📋 MIỂNG TNC'!M1951)</f>
        <v/>
      </c>
      <c r="J7135">
        <f>IF('📋 MIỂNG TNC'!A1951="","",'📋 MIỂNG TNC'!D1951)</f>
        <v/>
      </c>
      <c r="L7135">
        <f>N(L7134)+IF(AND('🔎 TRA CỨU NHANH'!$C$2&lt;&gt;"",OR(ISNUMBER(SEARCH('🔎 TRA CỨU NHANH'!$C$2,$A7135)),ISNUMBER(SEARCH('🔎 TRA CỨU NHANH'!$C$2,$B7135)))),1,0)</f>
        <v/>
      </c>
      <c r="M7135">
        <f>IF(L7135&gt;N(L7134),L7135,"")</f>
        <v/>
      </c>
    </row>
    <row r="7136">
      <c r="A7136">
        <f>IF('📋 MIỂNG TNC'!A1952="","",'📋 MIỂNG TNC'!A1952)</f>
        <v/>
      </c>
      <c r="B7136">
        <f>IF('📋 MIỂNG TNC'!A1952="","",'📋 MIỂNG TNC'!P1952)</f>
        <v/>
      </c>
      <c r="C7136">
        <f>IF('📋 MIỂNG TNC'!A1952="","","Miểng")</f>
        <v/>
      </c>
      <c r="D7136">
        <f>IF('📋 MIỂNG TNC'!A1952="","",'📋 MIỂNG TNC'!H1952)</f>
        <v/>
      </c>
      <c r="E7136" t="e">
        <v>#VALUE!</v>
      </c>
      <c r="F7136">
        <f>IF('📋 MIỂNG TNC'!A1952="","",'📋 MIỂNG TNC'!J1952)</f>
        <v/>
      </c>
      <c r="G7136">
        <f>IF('📋 MIỂNG TNC'!A1952="","",'📋 MIỂNG TNC'!K1952)</f>
        <v/>
      </c>
      <c r="H7136">
        <f>IF('📋 MIỂNG TNC'!A1952="","",'📋 MIỂNG TNC'!L1952)</f>
        <v/>
      </c>
      <c r="I7136">
        <f>IF('📋 MIỂNG TNC'!A1952="","",'📋 MIỂNG TNC'!M1952)</f>
        <v/>
      </c>
      <c r="J7136">
        <f>IF('📋 MIỂNG TNC'!A1952="","",'📋 MIỂNG TNC'!D1952)</f>
        <v/>
      </c>
      <c r="L7136">
        <f>N(L7135)+IF(AND('🔎 TRA CỨU NHANH'!$C$2&lt;&gt;"",OR(ISNUMBER(SEARCH('🔎 TRA CỨU NHANH'!$C$2,$A7136)),ISNUMBER(SEARCH('🔎 TRA CỨU NHANH'!$C$2,$B7136)))),1,0)</f>
        <v/>
      </c>
      <c r="M7136">
        <f>IF(L7136&gt;N(L7135),L7136,"")</f>
        <v/>
      </c>
    </row>
    <row r="7137">
      <c r="A7137">
        <f>IF('📋 MIỂNG TNC'!A1953="","",'📋 MIỂNG TNC'!A1953)</f>
        <v/>
      </c>
      <c r="B7137">
        <f>IF('📋 MIỂNG TNC'!A1953="","",'📋 MIỂNG TNC'!P1953)</f>
        <v/>
      </c>
      <c r="C7137">
        <f>IF('📋 MIỂNG TNC'!A1953="","","Miểng")</f>
        <v/>
      </c>
      <c r="D7137">
        <f>IF('📋 MIỂNG TNC'!A1953="","",'📋 MIỂNG TNC'!H1953)</f>
        <v/>
      </c>
      <c r="E7137" t="e">
        <v>#VALUE!</v>
      </c>
      <c r="F7137">
        <f>IF('📋 MIỂNG TNC'!A1953="","",'📋 MIỂNG TNC'!J1953)</f>
        <v/>
      </c>
      <c r="G7137">
        <f>IF('📋 MIỂNG TNC'!A1953="","",'📋 MIỂNG TNC'!K1953)</f>
        <v/>
      </c>
      <c r="H7137">
        <f>IF('📋 MIỂNG TNC'!A1953="","",'📋 MIỂNG TNC'!L1953)</f>
        <v/>
      </c>
      <c r="I7137">
        <f>IF('📋 MIỂNG TNC'!A1953="","",'📋 MIỂNG TNC'!M1953)</f>
        <v/>
      </c>
      <c r="J7137">
        <f>IF('📋 MIỂNG TNC'!A1953="","",'📋 MIỂNG TNC'!D1953)</f>
        <v/>
      </c>
      <c r="L7137">
        <f>N(L7136)+IF(AND('🔎 TRA CỨU NHANH'!$C$2&lt;&gt;"",OR(ISNUMBER(SEARCH('🔎 TRA CỨU NHANH'!$C$2,$A7137)),ISNUMBER(SEARCH('🔎 TRA CỨU NHANH'!$C$2,$B7137)))),1,0)</f>
        <v/>
      </c>
      <c r="M7137">
        <f>IF(L7137&gt;N(L7136),L7137,"")</f>
        <v/>
      </c>
    </row>
    <row r="7138">
      <c r="A7138">
        <f>IF('📋 MIỂNG TNC'!A1954="","",'📋 MIỂNG TNC'!A1954)</f>
        <v/>
      </c>
      <c r="B7138">
        <f>IF('📋 MIỂNG TNC'!A1954="","",'📋 MIỂNG TNC'!P1954)</f>
        <v/>
      </c>
      <c r="C7138">
        <f>IF('📋 MIỂNG TNC'!A1954="","","Miểng")</f>
        <v/>
      </c>
      <c r="D7138">
        <f>IF('📋 MIỂNG TNC'!A1954="","",'📋 MIỂNG TNC'!H1954)</f>
        <v/>
      </c>
      <c r="E7138" t="e">
        <v>#VALUE!</v>
      </c>
      <c r="F7138">
        <f>IF('📋 MIỂNG TNC'!A1954="","",'📋 MIỂNG TNC'!J1954)</f>
        <v/>
      </c>
      <c r="G7138">
        <f>IF('📋 MIỂNG TNC'!A1954="","",'📋 MIỂNG TNC'!K1954)</f>
        <v/>
      </c>
      <c r="H7138">
        <f>IF('📋 MIỂNG TNC'!A1954="","",'📋 MIỂNG TNC'!L1954)</f>
        <v/>
      </c>
      <c r="I7138">
        <f>IF('📋 MIỂNG TNC'!A1954="","",'📋 MIỂNG TNC'!M1954)</f>
        <v/>
      </c>
      <c r="J7138">
        <f>IF('📋 MIỂNG TNC'!A1954="","",'📋 MIỂNG TNC'!D1954)</f>
        <v/>
      </c>
      <c r="L7138">
        <f>N(L7137)+IF(AND('🔎 TRA CỨU NHANH'!$C$2&lt;&gt;"",OR(ISNUMBER(SEARCH('🔎 TRA CỨU NHANH'!$C$2,$A7138)),ISNUMBER(SEARCH('🔎 TRA CỨU NHANH'!$C$2,$B7138)))),1,0)</f>
        <v/>
      </c>
      <c r="M7138">
        <f>IF(L7138&gt;N(L7137),L7138,"")</f>
        <v/>
      </c>
    </row>
    <row r="7139">
      <c r="A7139">
        <f>IF('📋 MIỂNG TNC'!A1955="","",'📋 MIỂNG TNC'!A1955)</f>
        <v/>
      </c>
      <c r="B7139">
        <f>IF('📋 MIỂNG TNC'!A1955="","",'📋 MIỂNG TNC'!P1955)</f>
        <v/>
      </c>
      <c r="C7139">
        <f>IF('📋 MIỂNG TNC'!A1955="","","Miểng")</f>
        <v/>
      </c>
      <c r="D7139">
        <f>IF('📋 MIỂNG TNC'!A1955="","",'📋 MIỂNG TNC'!H1955)</f>
        <v/>
      </c>
      <c r="E7139" t="e">
        <v>#VALUE!</v>
      </c>
      <c r="F7139" s="37">
        <f>IF('📋 MIỂNG TNC'!A1955="","",'📋 MIỂNG TNC'!J1955)</f>
        <v/>
      </c>
      <c r="G7139" s="37">
        <f>IF('📋 MIỂNG TNC'!A1955="","",'📋 MIỂNG TNC'!K1955)</f>
        <v/>
      </c>
      <c r="H7139" s="37">
        <f>IF('📋 MIỂNG TNC'!A1955="","",'📋 MIỂNG TNC'!L1955)</f>
        <v/>
      </c>
      <c r="I7139">
        <f>IF('📋 MIỂNG TNC'!A1955="","",'📋 MIỂNG TNC'!M1955)</f>
        <v/>
      </c>
      <c r="J7139">
        <f>IF('📋 MIỂNG TNC'!A1955="","",'📋 MIỂNG TNC'!D1955)</f>
        <v/>
      </c>
      <c r="L7139">
        <f>N(L7138)+IF(AND('🔎 TRA CỨU NHANH'!$C$2&lt;&gt;"",OR(ISNUMBER(SEARCH('🔎 TRA CỨU NHANH'!$C$2,$A7139)),ISNUMBER(SEARCH('🔎 TRA CỨU NHANH'!$C$2,$B7139)))),1,0)</f>
        <v/>
      </c>
      <c r="M7139">
        <f>IF(L7139&gt;N(L7138),L7139,"")</f>
        <v/>
      </c>
    </row>
    <row r="7140">
      <c r="A7140">
        <f>IF('📋 MIỂNG TNC'!A1956="","",'📋 MIỂNG TNC'!A1956)</f>
        <v/>
      </c>
      <c r="B7140">
        <f>IF('📋 MIỂNG TNC'!A1956="","",'📋 MIỂNG TNC'!P1956)</f>
        <v/>
      </c>
      <c r="C7140">
        <f>IF('📋 MIỂNG TNC'!A1956="","","Miểng")</f>
        <v/>
      </c>
      <c r="D7140">
        <f>IF('📋 MIỂNG TNC'!A1956="","",'📋 MIỂNG TNC'!H1956)</f>
        <v/>
      </c>
      <c r="E7140" t="e">
        <v>#VALUE!</v>
      </c>
      <c r="F7140">
        <f>IF('📋 MIỂNG TNC'!A1956="","",'📋 MIỂNG TNC'!J1956)</f>
        <v/>
      </c>
      <c r="G7140">
        <f>IF('📋 MIỂNG TNC'!A1956="","",'📋 MIỂNG TNC'!K1956)</f>
        <v/>
      </c>
      <c r="H7140">
        <f>IF('📋 MIỂNG TNC'!A1956="","",'📋 MIỂNG TNC'!L1956)</f>
        <v/>
      </c>
      <c r="I7140">
        <f>IF('📋 MIỂNG TNC'!A1956="","",'📋 MIỂNG TNC'!M1956)</f>
        <v/>
      </c>
      <c r="J7140">
        <f>IF('📋 MIỂNG TNC'!A1956="","",'📋 MIỂNG TNC'!D1956)</f>
        <v/>
      </c>
      <c r="L7140">
        <f>N(L7139)+IF(AND('🔎 TRA CỨU NHANH'!$C$2&lt;&gt;"",OR(ISNUMBER(SEARCH('🔎 TRA CỨU NHANH'!$C$2,$A7140)),ISNUMBER(SEARCH('🔎 TRA CỨU NHANH'!$C$2,$B7140)))),1,0)</f>
        <v/>
      </c>
      <c r="M7140">
        <f>IF(L7140&gt;N(L7139),L7140,"")</f>
        <v/>
      </c>
    </row>
    <row r="7141">
      <c r="A7141">
        <f>IF('📋 MIỂNG TNC'!A1957="","",'📋 MIỂNG TNC'!A1957)</f>
        <v/>
      </c>
      <c r="B7141">
        <f>IF('📋 MIỂNG TNC'!A1957="","",'📋 MIỂNG TNC'!P1957)</f>
        <v/>
      </c>
      <c r="C7141">
        <f>IF('📋 MIỂNG TNC'!A1957="","","Miểng")</f>
        <v/>
      </c>
      <c r="D7141">
        <f>IF('📋 MIỂNG TNC'!A1957="","",'📋 MIỂNG TNC'!H1957)</f>
        <v/>
      </c>
      <c r="E7141" t="e">
        <v>#VALUE!</v>
      </c>
      <c r="F7141">
        <f>IF('📋 MIỂNG TNC'!A1957="","",'📋 MIỂNG TNC'!J1957)</f>
        <v/>
      </c>
      <c r="G7141">
        <f>IF('📋 MIỂNG TNC'!A1957="","",'📋 MIỂNG TNC'!K1957)</f>
        <v/>
      </c>
      <c r="H7141">
        <f>IF('📋 MIỂNG TNC'!A1957="","",'📋 MIỂNG TNC'!L1957)</f>
        <v/>
      </c>
      <c r="I7141">
        <f>IF('📋 MIỂNG TNC'!A1957="","",'📋 MIỂNG TNC'!M1957)</f>
        <v/>
      </c>
      <c r="J7141">
        <f>IF('📋 MIỂNG TNC'!A1957="","",'📋 MIỂNG TNC'!D1957)</f>
        <v/>
      </c>
      <c r="L7141">
        <f>N(L7140)+IF(AND('🔎 TRA CỨU NHANH'!$C$2&lt;&gt;"",OR(ISNUMBER(SEARCH('🔎 TRA CỨU NHANH'!$C$2,$A7141)),ISNUMBER(SEARCH('🔎 TRA CỨU NHANH'!$C$2,$B7141)))),1,0)</f>
        <v/>
      </c>
      <c r="M7141">
        <f>IF(L7141&gt;N(L7140),L7141,"")</f>
        <v/>
      </c>
    </row>
    <row r="7142">
      <c r="A7142">
        <f>IF('📋 MIỂNG TNC'!A1958="","",'📋 MIỂNG TNC'!A1958)</f>
        <v/>
      </c>
      <c r="B7142">
        <f>IF('📋 MIỂNG TNC'!A1958="","",'📋 MIỂNG TNC'!P1958)</f>
        <v/>
      </c>
      <c r="C7142">
        <f>IF('📋 MIỂNG TNC'!A1958="","","Miểng")</f>
        <v/>
      </c>
      <c r="D7142">
        <f>IF('📋 MIỂNG TNC'!A1958="","",'📋 MIỂNG TNC'!H1958)</f>
        <v/>
      </c>
      <c r="E7142" t="e">
        <v>#VALUE!</v>
      </c>
      <c r="F7142">
        <f>IF('📋 MIỂNG TNC'!A1958="","",'📋 MIỂNG TNC'!J1958)</f>
        <v/>
      </c>
      <c r="G7142">
        <f>IF('📋 MIỂNG TNC'!A1958="","",'📋 MIỂNG TNC'!K1958)</f>
        <v/>
      </c>
      <c r="H7142">
        <f>IF('📋 MIỂNG TNC'!A1958="","",'📋 MIỂNG TNC'!L1958)</f>
        <v/>
      </c>
      <c r="I7142">
        <f>IF('📋 MIỂNG TNC'!A1958="","",'📋 MIỂNG TNC'!M1958)</f>
        <v/>
      </c>
      <c r="J7142">
        <f>IF('📋 MIỂNG TNC'!A1958="","",'📋 MIỂNG TNC'!D1958)</f>
        <v/>
      </c>
      <c r="L7142">
        <f>N(L7141)+IF(AND('🔎 TRA CỨU NHANH'!$C$2&lt;&gt;"",OR(ISNUMBER(SEARCH('🔎 TRA CỨU NHANH'!$C$2,$A7142)),ISNUMBER(SEARCH('🔎 TRA CỨU NHANH'!$C$2,$B7142)))),1,0)</f>
        <v/>
      </c>
      <c r="M7142">
        <f>IF(L7142&gt;N(L7141),L7142,"")</f>
        <v/>
      </c>
    </row>
    <row r="7143">
      <c r="A7143">
        <f>IF('📋 MIỂNG TNC'!A1959="","",'📋 MIỂNG TNC'!A1959)</f>
        <v/>
      </c>
      <c r="B7143">
        <f>IF('📋 MIỂNG TNC'!A1959="","",'📋 MIỂNG TNC'!P1959)</f>
        <v/>
      </c>
      <c r="C7143">
        <f>IF('📋 MIỂNG TNC'!A1959="","","Miểng")</f>
        <v/>
      </c>
      <c r="D7143">
        <f>IF('📋 MIỂNG TNC'!A1959="","",'📋 MIỂNG TNC'!H1959)</f>
        <v/>
      </c>
      <c r="E7143" t="e">
        <v>#VALUE!</v>
      </c>
      <c r="F7143">
        <f>IF('📋 MIỂNG TNC'!A1959="","",'📋 MIỂNG TNC'!J1959)</f>
        <v/>
      </c>
      <c r="G7143">
        <f>IF('📋 MIỂNG TNC'!A1959="","",'📋 MIỂNG TNC'!K1959)</f>
        <v/>
      </c>
      <c r="H7143">
        <f>IF('📋 MIỂNG TNC'!A1959="","",'📋 MIỂNG TNC'!L1959)</f>
        <v/>
      </c>
      <c r="I7143">
        <f>IF('📋 MIỂNG TNC'!A1959="","",'📋 MIỂNG TNC'!M1959)</f>
        <v/>
      </c>
      <c r="J7143">
        <f>IF('📋 MIỂNG TNC'!A1959="","",'📋 MIỂNG TNC'!D1959)</f>
        <v/>
      </c>
      <c r="L7143">
        <f>N(L7142)+IF(AND('🔎 TRA CỨU NHANH'!$C$2&lt;&gt;"",OR(ISNUMBER(SEARCH('🔎 TRA CỨU NHANH'!$C$2,$A7143)),ISNUMBER(SEARCH('🔎 TRA CỨU NHANH'!$C$2,$B7143)))),1,0)</f>
        <v/>
      </c>
      <c r="M7143">
        <f>IF(L7143&gt;N(L7142),L7143,"")</f>
        <v/>
      </c>
    </row>
    <row r="7144">
      <c r="A7144">
        <f>IF('📋 MIỂNG TNC'!A1960="","",'📋 MIỂNG TNC'!A1960)</f>
        <v/>
      </c>
      <c r="B7144">
        <f>IF('📋 MIỂNG TNC'!A1960="","",'📋 MIỂNG TNC'!P1960)</f>
        <v/>
      </c>
      <c r="C7144">
        <f>IF('📋 MIỂNG TNC'!A1960="","","Miểng")</f>
        <v/>
      </c>
      <c r="D7144">
        <f>IF('📋 MIỂNG TNC'!A1960="","",'📋 MIỂNG TNC'!H1960)</f>
        <v/>
      </c>
      <c r="E7144" t="e">
        <v>#VALUE!</v>
      </c>
      <c r="F7144">
        <f>IF('📋 MIỂNG TNC'!A1960="","",'📋 MIỂNG TNC'!J1960)</f>
        <v/>
      </c>
      <c r="G7144">
        <f>IF('📋 MIỂNG TNC'!A1960="","",'📋 MIỂNG TNC'!K1960)</f>
        <v/>
      </c>
      <c r="H7144">
        <f>IF('📋 MIỂNG TNC'!A1960="","",'📋 MIỂNG TNC'!L1960)</f>
        <v/>
      </c>
      <c r="I7144">
        <f>IF('📋 MIỂNG TNC'!A1960="","",'📋 MIỂNG TNC'!M1960)</f>
        <v/>
      </c>
      <c r="J7144">
        <f>IF('📋 MIỂNG TNC'!A1960="","",'📋 MIỂNG TNC'!D1960)</f>
        <v/>
      </c>
      <c r="L7144">
        <f>N(L7143)+IF(AND('🔎 TRA CỨU NHANH'!$C$2&lt;&gt;"",OR(ISNUMBER(SEARCH('🔎 TRA CỨU NHANH'!$C$2,$A7144)),ISNUMBER(SEARCH('🔎 TRA CỨU NHANH'!$C$2,$B7144)))),1,0)</f>
        <v/>
      </c>
      <c r="M7144">
        <f>IF(L7144&gt;N(L7143),L7144,"")</f>
        <v/>
      </c>
    </row>
    <row r="7145">
      <c r="A7145">
        <f>IF('📋 MIỂNG TNC'!A1961="","",'📋 MIỂNG TNC'!A1961)</f>
        <v/>
      </c>
      <c r="B7145">
        <f>IF('📋 MIỂNG TNC'!A1961="","",'📋 MIỂNG TNC'!P1961)</f>
        <v/>
      </c>
      <c r="C7145">
        <f>IF('📋 MIỂNG TNC'!A1961="","","Miểng")</f>
        <v/>
      </c>
      <c r="D7145">
        <f>IF('📋 MIỂNG TNC'!A1961="","",'📋 MIỂNG TNC'!H1961)</f>
        <v/>
      </c>
      <c r="E7145" t="e">
        <v>#VALUE!</v>
      </c>
      <c r="F7145">
        <f>IF('📋 MIỂNG TNC'!A1961="","",'📋 MIỂNG TNC'!J1961)</f>
        <v/>
      </c>
      <c r="G7145">
        <f>IF('📋 MIỂNG TNC'!A1961="","",'📋 MIỂNG TNC'!K1961)</f>
        <v/>
      </c>
      <c r="H7145">
        <f>IF('📋 MIỂNG TNC'!A1961="","",'📋 MIỂNG TNC'!L1961)</f>
        <v/>
      </c>
      <c r="I7145">
        <f>IF('📋 MIỂNG TNC'!A1961="","",'📋 MIỂNG TNC'!M1961)</f>
        <v/>
      </c>
      <c r="J7145">
        <f>IF('📋 MIỂNG TNC'!A1961="","",'📋 MIỂNG TNC'!D1961)</f>
        <v/>
      </c>
      <c r="L7145">
        <f>N(L7144)+IF(AND('🔎 TRA CỨU NHANH'!$C$2&lt;&gt;"",OR(ISNUMBER(SEARCH('🔎 TRA CỨU NHANH'!$C$2,$A7145)),ISNUMBER(SEARCH('🔎 TRA CỨU NHANH'!$C$2,$B7145)))),1,0)</f>
        <v/>
      </c>
      <c r="M7145">
        <f>IF(L7145&gt;N(L7144),L7145,"")</f>
        <v/>
      </c>
    </row>
    <row r="7146">
      <c r="A7146">
        <f>IF('📋 MIỂNG TNC'!A1962="","",'📋 MIỂNG TNC'!A1962)</f>
        <v/>
      </c>
      <c r="B7146">
        <f>IF('📋 MIỂNG TNC'!A1962="","",'📋 MIỂNG TNC'!P1962)</f>
        <v/>
      </c>
      <c r="C7146">
        <f>IF('📋 MIỂNG TNC'!A1962="","","Miểng")</f>
        <v/>
      </c>
      <c r="D7146">
        <f>IF('📋 MIỂNG TNC'!A1962="","",'📋 MIỂNG TNC'!H1962)</f>
        <v/>
      </c>
      <c r="E7146" t="e">
        <v>#VALUE!</v>
      </c>
      <c r="F7146">
        <f>IF('📋 MIỂNG TNC'!A1962="","",'📋 MIỂNG TNC'!J1962)</f>
        <v/>
      </c>
      <c r="G7146">
        <f>IF('📋 MIỂNG TNC'!A1962="","",'📋 MIỂNG TNC'!K1962)</f>
        <v/>
      </c>
      <c r="H7146">
        <f>IF('📋 MIỂNG TNC'!A1962="","",'📋 MIỂNG TNC'!L1962)</f>
        <v/>
      </c>
      <c r="I7146">
        <f>IF('📋 MIỂNG TNC'!A1962="","",'📋 MIỂNG TNC'!M1962)</f>
        <v/>
      </c>
      <c r="J7146">
        <f>IF('📋 MIỂNG TNC'!A1962="","",'📋 MIỂNG TNC'!D1962)</f>
        <v/>
      </c>
      <c r="L7146">
        <f>N(L7145)+IF(AND('🔎 TRA CỨU NHANH'!$C$2&lt;&gt;"",OR(ISNUMBER(SEARCH('🔎 TRA CỨU NHANH'!$C$2,$A7146)),ISNUMBER(SEARCH('🔎 TRA CỨU NHANH'!$C$2,$B7146)))),1,0)</f>
        <v/>
      </c>
      <c r="M7146">
        <f>IF(L7146&gt;N(L7145),L7146,"")</f>
        <v/>
      </c>
    </row>
    <row r="7147">
      <c r="A7147">
        <f>IF('📋 MIỂNG TNC'!A1963="","",'📋 MIỂNG TNC'!A1963)</f>
        <v/>
      </c>
      <c r="B7147">
        <f>IF('📋 MIỂNG TNC'!A1963="","",'📋 MIỂNG TNC'!P1963)</f>
        <v/>
      </c>
      <c r="C7147">
        <f>IF('📋 MIỂNG TNC'!A1963="","","Miểng")</f>
        <v/>
      </c>
      <c r="D7147">
        <f>IF('📋 MIỂNG TNC'!A1963="","",'📋 MIỂNG TNC'!H1963)</f>
        <v/>
      </c>
      <c r="E7147" t="e">
        <v>#VALUE!</v>
      </c>
      <c r="F7147">
        <f>IF('📋 MIỂNG TNC'!A1963="","",'📋 MIỂNG TNC'!J1963)</f>
        <v/>
      </c>
      <c r="G7147">
        <f>IF('📋 MIỂNG TNC'!A1963="","",'📋 MIỂNG TNC'!K1963)</f>
        <v/>
      </c>
      <c r="H7147">
        <f>IF('📋 MIỂNG TNC'!A1963="","",'📋 MIỂNG TNC'!L1963)</f>
        <v/>
      </c>
      <c r="I7147">
        <f>IF('📋 MIỂNG TNC'!A1963="","",'📋 MIỂNG TNC'!M1963)</f>
        <v/>
      </c>
      <c r="J7147">
        <f>IF('📋 MIỂNG TNC'!A1963="","",'📋 MIỂNG TNC'!D1963)</f>
        <v/>
      </c>
      <c r="L7147">
        <f>N(L7146)+IF(AND('🔎 TRA CỨU NHANH'!$C$2&lt;&gt;"",OR(ISNUMBER(SEARCH('🔎 TRA CỨU NHANH'!$C$2,$A7147)),ISNUMBER(SEARCH('🔎 TRA CỨU NHANH'!$C$2,$B7147)))),1,0)</f>
        <v/>
      </c>
      <c r="M7147">
        <f>IF(L7147&gt;N(L7146),L7147,"")</f>
        <v/>
      </c>
    </row>
    <row r="7148">
      <c r="A7148">
        <f>IF('📋 MIỂNG TNC'!A1964="","",'📋 MIỂNG TNC'!A1964)</f>
        <v/>
      </c>
      <c r="B7148">
        <f>IF('📋 MIỂNG TNC'!A1964="","",'📋 MIỂNG TNC'!P1964)</f>
        <v/>
      </c>
      <c r="C7148">
        <f>IF('📋 MIỂNG TNC'!A1964="","","Miểng")</f>
        <v/>
      </c>
      <c r="D7148">
        <f>IF('📋 MIỂNG TNC'!A1964="","",'📋 MIỂNG TNC'!H1964)</f>
        <v/>
      </c>
      <c r="E7148" t="e">
        <v>#VALUE!</v>
      </c>
      <c r="F7148">
        <f>IF('📋 MIỂNG TNC'!A1964="","",'📋 MIỂNG TNC'!J1964)</f>
        <v/>
      </c>
      <c r="G7148">
        <f>IF('📋 MIỂNG TNC'!A1964="","",'📋 MIỂNG TNC'!K1964)</f>
        <v/>
      </c>
      <c r="H7148">
        <f>IF('📋 MIỂNG TNC'!A1964="","",'📋 MIỂNG TNC'!L1964)</f>
        <v/>
      </c>
      <c r="I7148">
        <f>IF('📋 MIỂNG TNC'!A1964="","",'📋 MIỂNG TNC'!M1964)</f>
        <v/>
      </c>
      <c r="J7148">
        <f>IF('📋 MIỂNG TNC'!A1964="","",'📋 MIỂNG TNC'!D1964)</f>
        <v/>
      </c>
      <c r="L7148">
        <f>N(L7147)+IF(AND('🔎 TRA CỨU NHANH'!$C$2&lt;&gt;"",OR(ISNUMBER(SEARCH('🔎 TRA CỨU NHANH'!$C$2,$A7148)),ISNUMBER(SEARCH('🔎 TRA CỨU NHANH'!$C$2,$B7148)))),1,0)</f>
        <v/>
      </c>
      <c r="M7148">
        <f>IF(L7148&gt;N(L7147),L7148,"")</f>
        <v/>
      </c>
    </row>
    <row r="7149">
      <c r="A7149">
        <f>IF('📋 MIỂNG TNC'!A1965="","",'📋 MIỂNG TNC'!A1965)</f>
        <v/>
      </c>
      <c r="B7149">
        <f>IF('📋 MIỂNG TNC'!A1965="","",'📋 MIỂNG TNC'!P1965)</f>
        <v/>
      </c>
      <c r="C7149">
        <f>IF('📋 MIỂNG TNC'!A1965="","","Miểng")</f>
        <v/>
      </c>
      <c r="D7149">
        <f>IF('📋 MIỂNG TNC'!A1965="","",'📋 MIỂNG TNC'!H1965)</f>
        <v/>
      </c>
      <c r="E7149" t="e">
        <v>#VALUE!</v>
      </c>
      <c r="F7149">
        <f>IF('📋 MIỂNG TNC'!A1965="","",'📋 MIỂNG TNC'!J1965)</f>
        <v/>
      </c>
      <c r="G7149">
        <f>IF('📋 MIỂNG TNC'!A1965="","",'📋 MIỂNG TNC'!K1965)</f>
        <v/>
      </c>
      <c r="H7149">
        <f>IF('📋 MIỂNG TNC'!A1965="","",'📋 MIỂNG TNC'!L1965)</f>
        <v/>
      </c>
      <c r="I7149">
        <f>IF('📋 MIỂNG TNC'!A1965="","",'📋 MIỂNG TNC'!M1965)</f>
        <v/>
      </c>
      <c r="J7149">
        <f>IF('📋 MIỂNG TNC'!A1965="","",'📋 MIỂNG TNC'!D1965)</f>
        <v/>
      </c>
      <c r="L7149">
        <f>N(L7148)+IF(AND('🔎 TRA CỨU NHANH'!$C$2&lt;&gt;"",OR(ISNUMBER(SEARCH('🔎 TRA CỨU NHANH'!$C$2,$A7149)),ISNUMBER(SEARCH('🔎 TRA CỨU NHANH'!$C$2,$B7149)))),1,0)</f>
        <v/>
      </c>
      <c r="M7149">
        <f>IF(L7149&gt;N(L7148),L7149,"")</f>
        <v/>
      </c>
    </row>
    <row r="7150">
      <c r="A7150">
        <f>IF('📋 MIỂNG TNC'!A1966="","",'📋 MIỂNG TNC'!A1966)</f>
        <v/>
      </c>
      <c r="B7150">
        <f>IF('📋 MIỂNG TNC'!A1966="","",'📋 MIỂNG TNC'!P1966)</f>
        <v/>
      </c>
      <c r="C7150">
        <f>IF('📋 MIỂNG TNC'!A1966="","","Miểng")</f>
        <v/>
      </c>
      <c r="D7150">
        <f>IF('📋 MIỂNG TNC'!A1966="","",'📋 MIỂNG TNC'!H1966)</f>
        <v/>
      </c>
      <c r="E7150" t="e">
        <v>#VALUE!</v>
      </c>
      <c r="F7150">
        <f>IF('📋 MIỂNG TNC'!A1966="","",'📋 MIỂNG TNC'!J1966)</f>
        <v/>
      </c>
      <c r="G7150">
        <f>IF('📋 MIỂNG TNC'!A1966="","",'📋 MIỂNG TNC'!K1966)</f>
        <v/>
      </c>
      <c r="H7150">
        <f>IF('📋 MIỂNG TNC'!A1966="","",'📋 MIỂNG TNC'!L1966)</f>
        <v/>
      </c>
      <c r="I7150">
        <f>IF('📋 MIỂNG TNC'!A1966="","",'📋 MIỂNG TNC'!M1966)</f>
        <v/>
      </c>
      <c r="J7150">
        <f>IF('📋 MIỂNG TNC'!A1966="","",'📋 MIỂNG TNC'!D1966)</f>
        <v/>
      </c>
      <c r="L7150">
        <f>N(L7149)+IF(AND('🔎 TRA CỨU NHANH'!$C$2&lt;&gt;"",OR(ISNUMBER(SEARCH('🔎 TRA CỨU NHANH'!$C$2,$A7150)),ISNUMBER(SEARCH('🔎 TRA CỨU NHANH'!$C$2,$B7150)))),1,0)</f>
        <v/>
      </c>
      <c r="M7150">
        <f>IF(L7150&gt;N(L7149),L7150,"")</f>
        <v/>
      </c>
    </row>
    <row r="7151">
      <c r="A7151">
        <f>IF('📋 MIỂNG TNC'!A1967="","",'📋 MIỂNG TNC'!A1967)</f>
        <v/>
      </c>
      <c r="B7151">
        <f>IF('📋 MIỂNG TNC'!A1967="","",'📋 MIỂNG TNC'!P1967)</f>
        <v/>
      </c>
      <c r="C7151">
        <f>IF('📋 MIỂNG TNC'!A1967="","","Miểng")</f>
        <v/>
      </c>
      <c r="D7151">
        <f>IF('📋 MIỂNG TNC'!A1967="","",'📋 MIỂNG TNC'!H1967)</f>
        <v/>
      </c>
      <c r="E7151" t="e">
        <v>#VALUE!</v>
      </c>
      <c r="F7151">
        <f>IF('📋 MIỂNG TNC'!A1967="","",'📋 MIỂNG TNC'!J1967)</f>
        <v/>
      </c>
      <c r="G7151">
        <f>IF('📋 MIỂNG TNC'!A1967="","",'📋 MIỂNG TNC'!K1967)</f>
        <v/>
      </c>
      <c r="H7151">
        <f>IF('📋 MIỂNG TNC'!A1967="","",'📋 MIỂNG TNC'!L1967)</f>
        <v/>
      </c>
      <c r="I7151">
        <f>IF('📋 MIỂNG TNC'!A1967="","",'📋 MIỂNG TNC'!M1967)</f>
        <v/>
      </c>
      <c r="J7151">
        <f>IF('📋 MIỂNG TNC'!A1967="","",'📋 MIỂNG TNC'!D1967)</f>
        <v/>
      </c>
      <c r="L7151">
        <f>N(L7150)+IF(AND('🔎 TRA CỨU NHANH'!$C$2&lt;&gt;"",OR(ISNUMBER(SEARCH('🔎 TRA CỨU NHANH'!$C$2,$A7151)),ISNUMBER(SEARCH('🔎 TRA CỨU NHANH'!$C$2,$B7151)))),1,0)</f>
        <v/>
      </c>
      <c r="M7151">
        <f>IF(L7151&gt;N(L7150),L7151,"")</f>
        <v/>
      </c>
    </row>
    <row r="7152">
      <c r="A7152">
        <f>IF('📋 MIỂNG TNC'!A1968="","",'📋 MIỂNG TNC'!A1968)</f>
        <v/>
      </c>
      <c r="B7152">
        <f>IF('📋 MIỂNG TNC'!A1968="","",'📋 MIỂNG TNC'!P1968)</f>
        <v/>
      </c>
      <c r="C7152">
        <f>IF('📋 MIỂNG TNC'!A1968="","","Miểng")</f>
        <v/>
      </c>
      <c r="D7152">
        <f>IF('📋 MIỂNG TNC'!A1968="","",'📋 MIỂNG TNC'!H1968)</f>
        <v/>
      </c>
      <c r="E7152" t="e">
        <v>#VALUE!</v>
      </c>
      <c r="F7152" s="37">
        <f>IF('📋 MIỂNG TNC'!A1968="","",'📋 MIỂNG TNC'!J1968)</f>
        <v/>
      </c>
      <c r="G7152" s="37">
        <f>IF('📋 MIỂNG TNC'!A1968="","",'📋 MIỂNG TNC'!K1968)</f>
        <v/>
      </c>
      <c r="H7152" s="37">
        <f>IF('📋 MIỂNG TNC'!A1968="","",'📋 MIỂNG TNC'!L1968)</f>
        <v/>
      </c>
      <c r="I7152">
        <f>IF('📋 MIỂNG TNC'!A1968="","",'📋 MIỂNG TNC'!M1968)</f>
        <v/>
      </c>
      <c r="J7152">
        <f>IF('📋 MIỂNG TNC'!A1968="","",'📋 MIỂNG TNC'!D1968)</f>
        <v/>
      </c>
      <c r="L7152">
        <f>N(L7151)+IF(AND('🔎 TRA CỨU NHANH'!$C$2&lt;&gt;"",OR(ISNUMBER(SEARCH('🔎 TRA CỨU NHANH'!$C$2,$A7152)),ISNUMBER(SEARCH('🔎 TRA CỨU NHANH'!$C$2,$B7152)))),1,0)</f>
        <v/>
      </c>
      <c r="M7152">
        <f>IF(L7152&gt;N(L7151),L7152,"")</f>
        <v/>
      </c>
    </row>
    <row r="7153">
      <c r="A7153">
        <f>IF('📋 MIỂNG TNC'!A1969="","",'📋 MIỂNG TNC'!A1969)</f>
        <v/>
      </c>
      <c r="B7153">
        <f>IF('📋 MIỂNG TNC'!A1969="","",'📋 MIỂNG TNC'!P1969)</f>
        <v/>
      </c>
      <c r="C7153">
        <f>IF('📋 MIỂNG TNC'!A1969="","","Miểng")</f>
        <v/>
      </c>
      <c r="D7153">
        <f>IF('📋 MIỂNG TNC'!A1969="","",'📋 MIỂNG TNC'!H1969)</f>
        <v/>
      </c>
      <c r="E7153" t="e">
        <v>#VALUE!</v>
      </c>
      <c r="F7153" s="37">
        <f>IF('📋 MIỂNG TNC'!A1969="","",'📋 MIỂNG TNC'!J1969)</f>
        <v/>
      </c>
      <c r="G7153" s="37">
        <f>IF('📋 MIỂNG TNC'!A1969="","",'📋 MIỂNG TNC'!K1969)</f>
        <v/>
      </c>
      <c r="H7153" s="37">
        <f>IF('📋 MIỂNG TNC'!A1969="","",'📋 MIỂNG TNC'!L1969)</f>
        <v/>
      </c>
      <c r="I7153">
        <f>IF('📋 MIỂNG TNC'!A1969="","",'📋 MIỂNG TNC'!M1969)</f>
        <v/>
      </c>
      <c r="J7153">
        <f>IF('📋 MIỂNG TNC'!A1969="","",'📋 MIỂNG TNC'!D1969)</f>
        <v/>
      </c>
      <c r="L7153">
        <f>N(L7152)+IF(AND('🔎 TRA CỨU NHANH'!$C$2&lt;&gt;"",OR(ISNUMBER(SEARCH('🔎 TRA CỨU NHANH'!$C$2,$A7153)),ISNUMBER(SEARCH('🔎 TRA CỨU NHANH'!$C$2,$B7153)))),1,0)</f>
        <v/>
      </c>
      <c r="M7153">
        <f>IF(L7153&gt;N(L7152),L7153,"")</f>
        <v/>
      </c>
    </row>
    <row r="7154">
      <c r="A7154">
        <f>IF('📋 MIỂNG TNC'!A1970="","",'📋 MIỂNG TNC'!A1970)</f>
        <v/>
      </c>
      <c r="B7154">
        <f>IF('📋 MIỂNG TNC'!A1970="","",'📋 MIỂNG TNC'!P1970)</f>
        <v/>
      </c>
      <c r="C7154">
        <f>IF('📋 MIỂNG TNC'!A1970="","","Miểng")</f>
        <v/>
      </c>
      <c r="D7154">
        <f>IF('📋 MIỂNG TNC'!A1970="","",'📋 MIỂNG TNC'!H1970)</f>
        <v/>
      </c>
      <c r="E7154" t="e">
        <v>#VALUE!</v>
      </c>
      <c r="F7154" s="37">
        <f>IF('📋 MIỂNG TNC'!A1970="","",'📋 MIỂNG TNC'!J1970)</f>
        <v/>
      </c>
      <c r="G7154" s="37">
        <f>IF('📋 MIỂNG TNC'!A1970="","",'📋 MIỂNG TNC'!K1970)</f>
        <v/>
      </c>
      <c r="H7154" s="37">
        <f>IF('📋 MIỂNG TNC'!A1970="","",'📋 MIỂNG TNC'!L1970)</f>
        <v/>
      </c>
      <c r="I7154">
        <f>IF('📋 MIỂNG TNC'!A1970="","",'📋 MIỂNG TNC'!M1970)</f>
        <v/>
      </c>
      <c r="J7154">
        <f>IF('📋 MIỂNG TNC'!A1970="","",'📋 MIỂNG TNC'!D1970)</f>
        <v/>
      </c>
      <c r="L7154">
        <f>N(L7153)+IF(AND('🔎 TRA CỨU NHANH'!$C$2&lt;&gt;"",OR(ISNUMBER(SEARCH('🔎 TRA CỨU NHANH'!$C$2,$A7154)),ISNUMBER(SEARCH('🔎 TRA CỨU NHANH'!$C$2,$B7154)))),1,0)</f>
        <v/>
      </c>
      <c r="M7154">
        <f>IF(L7154&gt;N(L7153),L7154,"")</f>
        <v/>
      </c>
    </row>
    <row r="7155">
      <c r="A7155">
        <f>IF('📋 MIỂNG TNC'!A1971="","",'📋 MIỂNG TNC'!A1971)</f>
        <v/>
      </c>
      <c r="B7155">
        <f>IF('📋 MIỂNG TNC'!A1971="","",'📋 MIỂNG TNC'!P1971)</f>
        <v/>
      </c>
      <c r="C7155">
        <f>IF('📋 MIỂNG TNC'!A1971="","","Miểng")</f>
        <v/>
      </c>
      <c r="D7155">
        <f>IF('📋 MIỂNG TNC'!A1971="","",'📋 MIỂNG TNC'!H1971)</f>
        <v/>
      </c>
      <c r="E7155" t="e">
        <v>#VALUE!</v>
      </c>
      <c r="F7155">
        <f>IF('📋 MIỂNG TNC'!A1971="","",'📋 MIỂNG TNC'!J1971)</f>
        <v/>
      </c>
      <c r="G7155">
        <f>IF('📋 MIỂNG TNC'!A1971="","",'📋 MIỂNG TNC'!K1971)</f>
        <v/>
      </c>
      <c r="H7155">
        <f>IF('📋 MIỂNG TNC'!A1971="","",'📋 MIỂNG TNC'!L1971)</f>
        <v/>
      </c>
      <c r="I7155">
        <f>IF('📋 MIỂNG TNC'!A1971="","",'📋 MIỂNG TNC'!M1971)</f>
        <v/>
      </c>
      <c r="J7155">
        <f>IF('📋 MIỂNG TNC'!A1971="","",'📋 MIỂNG TNC'!D1971)</f>
        <v/>
      </c>
      <c r="L7155">
        <f>N(L7154)+IF(AND('🔎 TRA CỨU NHANH'!$C$2&lt;&gt;"",OR(ISNUMBER(SEARCH('🔎 TRA CỨU NHANH'!$C$2,$A7155)),ISNUMBER(SEARCH('🔎 TRA CỨU NHANH'!$C$2,$B7155)))),1,0)</f>
        <v/>
      </c>
      <c r="M7155">
        <f>IF(L7155&gt;N(L7154),L7155,"")</f>
        <v/>
      </c>
    </row>
    <row r="7156">
      <c r="A7156">
        <f>IF('📋 MIỂNG TNC'!A1972="","",'📋 MIỂNG TNC'!A1972)</f>
        <v/>
      </c>
      <c r="B7156">
        <f>IF('📋 MIỂNG TNC'!A1972="","",'📋 MIỂNG TNC'!P1972)</f>
        <v/>
      </c>
      <c r="C7156">
        <f>IF('📋 MIỂNG TNC'!A1972="","","Miểng")</f>
        <v/>
      </c>
      <c r="D7156">
        <f>IF('📋 MIỂNG TNC'!A1972="","",'📋 MIỂNG TNC'!H1972)</f>
        <v/>
      </c>
      <c r="E7156" t="e">
        <v>#VALUE!</v>
      </c>
      <c r="F7156">
        <f>IF('📋 MIỂNG TNC'!A1972="","",'📋 MIỂNG TNC'!J1972)</f>
        <v/>
      </c>
      <c r="G7156">
        <f>IF('📋 MIỂNG TNC'!A1972="","",'📋 MIỂNG TNC'!K1972)</f>
        <v/>
      </c>
      <c r="H7156">
        <f>IF('📋 MIỂNG TNC'!A1972="","",'📋 MIỂNG TNC'!L1972)</f>
        <v/>
      </c>
      <c r="I7156">
        <f>IF('📋 MIỂNG TNC'!A1972="","",'📋 MIỂNG TNC'!M1972)</f>
        <v/>
      </c>
      <c r="J7156">
        <f>IF('📋 MIỂNG TNC'!A1972="","",'📋 MIỂNG TNC'!D1972)</f>
        <v/>
      </c>
      <c r="L7156">
        <f>N(L7155)+IF(AND('🔎 TRA CỨU NHANH'!$C$2&lt;&gt;"",OR(ISNUMBER(SEARCH('🔎 TRA CỨU NHANH'!$C$2,$A7156)),ISNUMBER(SEARCH('🔎 TRA CỨU NHANH'!$C$2,$B7156)))),1,0)</f>
        <v/>
      </c>
      <c r="M7156">
        <f>IF(L7156&gt;N(L7155),L7156,"")</f>
        <v/>
      </c>
    </row>
    <row r="7157">
      <c r="A7157">
        <f>IF('📋 MIỂNG TNC'!A1973="","",'📋 MIỂNG TNC'!A1973)</f>
        <v/>
      </c>
      <c r="B7157">
        <f>IF('📋 MIỂNG TNC'!A1973="","",'📋 MIỂNG TNC'!P1973)</f>
        <v/>
      </c>
      <c r="C7157">
        <f>IF('📋 MIỂNG TNC'!A1973="","","Miểng")</f>
        <v/>
      </c>
      <c r="D7157">
        <f>IF('📋 MIỂNG TNC'!A1973="","",'📋 MIỂNG TNC'!H1973)</f>
        <v/>
      </c>
      <c r="E7157" t="e">
        <v>#VALUE!</v>
      </c>
      <c r="F7157" s="37">
        <f>IF('📋 MIỂNG TNC'!A1973="","",'📋 MIỂNG TNC'!J1973)</f>
        <v/>
      </c>
      <c r="G7157" s="37">
        <f>IF('📋 MIỂNG TNC'!A1973="","",'📋 MIỂNG TNC'!K1973)</f>
        <v/>
      </c>
      <c r="H7157" s="37">
        <f>IF('📋 MIỂNG TNC'!A1973="","",'📋 MIỂNG TNC'!L1973)</f>
        <v/>
      </c>
      <c r="I7157">
        <f>IF('📋 MIỂNG TNC'!A1973="","",'📋 MIỂNG TNC'!M1973)</f>
        <v/>
      </c>
      <c r="J7157">
        <f>IF('📋 MIỂNG TNC'!A1973="","",'📋 MIỂNG TNC'!D1973)</f>
        <v/>
      </c>
      <c r="L7157">
        <f>N(L7156)+IF(AND('🔎 TRA CỨU NHANH'!$C$2&lt;&gt;"",OR(ISNUMBER(SEARCH('🔎 TRA CỨU NHANH'!$C$2,$A7157)),ISNUMBER(SEARCH('🔎 TRA CỨU NHANH'!$C$2,$B7157)))),1,0)</f>
        <v/>
      </c>
      <c r="M7157">
        <f>IF(L7157&gt;N(L7156),L7157,"")</f>
        <v/>
      </c>
    </row>
    <row r="7158">
      <c r="A7158">
        <f>IF('📋 MIỂNG TNC'!A1974="","",'📋 MIỂNG TNC'!A1974)</f>
        <v/>
      </c>
      <c r="B7158">
        <f>IF('📋 MIỂNG TNC'!A1974="","",'📋 MIỂNG TNC'!P1974)</f>
        <v/>
      </c>
      <c r="C7158">
        <f>IF('📋 MIỂNG TNC'!A1974="","","Miểng")</f>
        <v/>
      </c>
      <c r="D7158">
        <f>IF('📋 MIỂNG TNC'!A1974="","",'📋 MIỂNG TNC'!H1974)</f>
        <v/>
      </c>
      <c r="E7158" t="e">
        <v>#VALUE!</v>
      </c>
      <c r="F7158">
        <f>IF('📋 MIỂNG TNC'!A1974="","",'📋 MIỂNG TNC'!J1974)</f>
        <v/>
      </c>
      <c r="G7158">
        <f>IF('📋 MIỂNG TNC'!A1974="","",'📋 MIỂNG TNC'!K1974)</f>
        <v/>
      </c>
      <c r="H7158">
        <f>IF('📋 MIỂNG TNC'!A1974="","",'📋 MIỂNG TNC'!L1974)</f>
        <v/>
      </c>
      <c r="I7158">
        <f>IF('📋 MIỂNG TNC'!A1974="","",'📋 MIỂNG TNC'!M1974)</f>
        <v/>
      </c>
      <c r="J7158">
        <f>IF('📋 MIỂNG TNC'!A1974="","",'📋 MIỂNG TNC'!D1974)</f>
        <v/>
      </c>
      <c r="L7158">
        <f>N(L7157)+IF(AND('🔎 TRA CỨU NHANH'!$C$2&lt;&gt;"",OR(ISNUMBER(SEARCH('🔎 TRA CỨU NHANH'!$C$2,$A7158)),ISNUMBER(SEARCH('🔎 TRA CỨU NHANH'!$C$2,$B7158)))),1,0)</f>
        <v/>
      </c>
      <c r="M7158">
        <f>IF(L7158&gt;N(L7157),L7158,"")</f>
        <v/>
      </c>
    </row>
    <row r="7159">
      <c r="A7159">
        <f>IF('📋 MIỂNG TNC'!A1975="","",'📋 MIỂNG TNC'!A1975)</f>
        <v/>
      </c>
      <c r="B7159">
        <f>IF('📋 MIỂNG TNC'!A1975="","",'📋 MIỂNG TNC'!P1975)</f>
        <v/>
      </c>
      <c r="C7159">
        <f>IF('📋 MIỂNG TNC'!A1975="","","Miểng")</f>
        <v/>
      </c>
      <c r="D7159">
        <f>IF('📋 MIỂNG TNC'!A1975="","",'📋 MIỂNG TNC'!H1975)</f>
        <v/>
      </c>
      <c r="E7159" t="e">
        <v>#VALUE!</v>
      </c>
      <c r="F7159" s="37">
        <f>IF('📋 MIỂNG TNC'!A1975="","",'📋 MIỂNG TNC'!J1975)</f>
        <v/>
      </c>
      <c r="G7159" s="37">
        <f>IF('📋 MIỂNG TNC'!A1975="","",'📋 MIỂNG TNC'!K1975)</f>
        <v/>
      </c>
      <c r="H7159" s="37">
        <f>IF('📋 MIỂNG TNC'!A1975="","",'📋 MIỂNG TNC'!L1975)</f>
        <v/>
      </c>
      <c r="I7159">
        <f>IF('📋 MIỂNG TNC'!A1975="","",'📋 MIỂNG TNC'!M1975)</f>
        <v/>
      </c>
      <c r="J7159">
        <f>IF('📋 MIỂNG TNC'!A1975="","",'📋 MIỂNG TNC'!D1975)</f>
        <v/>
      </c>
      <c r="L7159">
        <f>N(L7158)+IF(AND('🔎 TRA CỨU NHANH'!$C$2&lt;&gt;"",OR(ISNUMBER(SEARCH('🔎 TRA CỨU NHANH'!$C$2,$A7159)),ISNUMBER(SEARCH('🔎 TRA CỨU NHANH'!$C$2,$B7159)))),1,0)</f>
        <v/>
      </c>
      <c r="M7159">
        <f>IF(L7159&gt;N(L7158),L7159,"")</f>
        <v/>
      </c>
    </row>
    <row r="7160">
      <c r="A7160">
        <f>IF('📋 MIỂNG TNC'!A1976="","",'📋 MIỂNG TNC'!A1976)</f>
        <v/>
      </c>
      <c r="B7160">
        <f>IF('📋 MIỂNG TNC'!A1976="","",'📋 MIỂNG TNC'!P1976)</f>
        <v/>
      </c>
      <c r="C7160">
        <f>IF('📋 MIỂNG TNC'!A1976="","","Miểng")</f>
        <v/>
      </c>
      <c r="D7160">
        <f>IF('📋 MIỂNG TNC'!A1976="","",'📋 MIỂNG TNC'!H1976)</f>
        <v/>
      </c>
      <c r="E7160" t="e">
        <v>#VALUE!</v>
      </c>
      <c r="F7160">
        <f>IF('📋 MIỂNG TNC'!A1976="","",'📋 MIỂNG TNC'!J1976)</f>
        <v/>
      </c>
      <c r="G7160">
        <f>IF('📋 MIỂNG TNC'!A1976="","",'📋 MIỂNG TNC'!K1976)</f>
        <v/>
      </c>
      <c r="H7160">
        <f>IF('📋 MIỂNG TNC'!A1976="","",'📋 MIỂNG TNC'!L1976)</f>
        <v/>
      </c>
      <c r="I7160">
        <f>IF('📋 MIỂNG TNC'!A1976="","",'📋 MIỂNG TNC'!M1976)</f>
        <v/>
      </c>
      <c r="J7160">
        <f>IF('📋 MIỂNG TNC'!A1976="","",'📋 MIỂNG TNC'!D1976)</f>
        <v/>
      </c>
      <c r="L7160">
        <f>N(L7159)+IF(AND('🔎 TRA CỨU NHANH'!$C$2&lt;&gt;"",OR(ISNUMBER(SEARCH('🔎 TRA CỨU NHANH'!$C$2,$A7160)),ISNUMBER(SEARCH('🔎 TRA CỨU NHANH'!$C$2,$B7160)))),1,0)</f>
        <v/>
      </c>
      <c r="M7160">
        <f>IF(L7160&gt;N(L7159),L7160,"")</f>
        <v/>
      </c>
    </row>
    <row r="7161">
      <c r="A7161">
        <f>IF('📋 MIỂNG TNC'!A1977="","",'📋 MIỂNG TNC'!A1977)</f>
        <v/>
      </c>
      <c r="B7161">
        <f>IF('📋 MIỂNG TNC'!A1977="","",'📋 MIỂNG TNC'!P1977)</f>
        <v/>
      </c>
      <c r="C7161">
        <f>IF('📋 MIỂNG TNC'!A1977="","","Miểng")</f>
        <v/>
      </c>
      <c r="D7161">
        <f>IF('📋 MIỂNG TNC'!A1977="","",'📋 MIỂNG TNC'!H1977)</f>
        <v/>
      </c>
      <c r="E7161" t="e">
        <v>#VALUE!</v>
      </c>
      <c r="F7161">
        <f>IF('📋 MIỂNG TNC'!A1977="","",'📋 MIỂNG TNC'!J1977)</f>
        <v/>
      </c>
      <c r="G7161">
        <f>IF('📋 MIỂNG TNC'!A1977="","",'📋 MIỂNG TNC'!K1977)</f>
        <v/>
      </c>
      <c r="H7161">
        <f>IF('📋 MIỂNG TNC'!A1977="","",'📋 MIỂNG TNC'!L1977)</f>
        <v/>
      </c>
      <c r="I7161">
        <f>IF('📋 MIỂNG TNC'!A1977="","",'📋 MIỂNG TNC'!M1977)</f>
        <v/>
      </c>
      <c r="J7161">
        <f>IF('📋 MIỂNG TNC'!A1977="","",'📋 MIỂNG TNC'!D1977)</f>
        <v/>
      </c>
      <c r="L7161">
        <f>N(L7160)+IF(AND('🔎 TRA CỨU NHANH'!$C$2&lt;&gt;"",OR(ISNUMBER(SEARCH('🔎 TRA CỨU NHANH'!$C$2,$A7161)),ISNUMBER(SEARCH('🔎 TRA CỨU NHANH'!$C$2,$B7161)))),1,0)</f>
        <v/>
      </c>
      <c r="M7161">
        <f>IF(L7161&gt;N(L7160),L7161,"")</f>
        <v/>
      </c>
    </row>
    <row r="7162">
      <c r="A7162">
        <f>IF('📋 MIỂNG TNC'!A1978="","",'📋 MIỂNG TNC'!A1978)</f>
        <v/>
      </c>
      <c r="B7162">
        <f>IF('📋 MIỂNG TNC'!A1978="","",'📋 MIỂNG TNC'!P1978)</f>
        <v/>
      </c>
      <c r="C7162">
        <f>IF('📋 MIỂNG TNC'!A1978="","","Miểng")</f>
        <v/>
      </c>
      <c r="D7162">
        <f>IF('📋 MIỂNG TNC'!A1978="","",'📋 MIỂNG TNC'!H1978)</f>
        <v/>
      </c>
      <c r="E7162" t="e">
        <v>#VALUE!</v>
      </c>
      <c r="F7162" s="37">
        <f>IF('📋 MIỂNG TNC'!A1978="","",'📋 MIỂNG TNC'!J1978)</f>
        <v/>
      </c>
      <c r="G7162" s="37">
        <f>IF('📋 MIỂNG TNC'!A1978="","",'📋 MIỂNG TNC'!K1978)</f>
        <v/>
      </c>
      <c r="H7162" s="37">
        <f>IF('📋 MIỂNG TNC'!A1978="","",'📋 MIỂNG TNC'!L1978)</f>
        <v/>
      </c>
      <c r="I7162">
        <f>IF('📋 MIỂNG TNC'!A1978="","",'📋 MIỂNG TNC'!M1978)</f>
        <v/>
      </c>
      <c r="J7162">
        <f>IF('📋 MIỂNG TNC'!A1978="","",'📋 MIỂNG TNC'!D1978)</f>
        <v/>
      </c>
      <c r="L7162">
        <f>N(L7161)+IF(AND('🔎 TRA CỨU NHANH'!$C$2&lt;&gt;"",OR(ISNUMBER(SEARCH('🔎 TRA CỨU NHANH'!$C$2,$A7162)),ISNUMBER(SEARCH('🔎 TRA CỨU NHANH'!$C$2,$B7162)))),1,0)</f>
        <v/>
      </c>
      <c r="M7162">
        <f>IF(L7162&gt;N(L7161),L7162,"")</f>
        <v/>
      </c>
    </row>
    <row r="7163">
      <c r="A7163">
        <f>IF('📋 MIỂNG TNC'!A1979="","",'📋 MIỂNG TNC'!A1979)</f>
        <v/>
      </c>
      <c r="B7163">
        <f>IF('📋 MIỂNG TNC'!A1979="","",'📋 MIỂNG TNC'!P1979)</f>
        <v/>
      </c>
      <c r="C7163">
        <f>IF('📋 MIỂNG TNC'!A1979="","","Miểng")</f>
        <v/>
      </c>
      <c r="D7163">
        <f>IF('📋 MIỂNG TNC'!A1979="","",'📋 MIỂNG TNC'!H1979)</f>
        <v/>
      </c>
      <c r="E7163" t="e">
        <v>#VALUE!</v>
      </c>
      <c r="F7163" s="37">
        <f>IF('📋 MIỂNG TNC'!A1979="","",'📋 MIỂNG TNC'!J1979)</f>
        <v/>
      </c>
      <c r="G7163" s="37">
        <f>IF('📋 MIỂNG TNC'!A1979="","",'📋 MIỂNG TNC'!K1979)</f>
        <v/>
      </c>
      <c r="H7163" s="37">
        <f>IF('📋 MIỂNG TNC'!A1979="","",'📋 MIỂNG TNC'!L1979)</f>
        <v/>
      </c>
      <c r="I7163">
        <f>IF('📋 MIỂNG TNC'!A1979="","",'📋 MIỂNG TNC'!M1979)</f>
        <v/>
      </c>
      <c r="J7163">
        <f>IF('📋 MIỂNG TNC'!A1979="","",'📋 MIỂNG TNC'!D1979)</f>
        <v/>
      </c>
      <c r="L7163">
        <f>N(L7162)+IF(AND('🔎 TRA CỨU NHANH'!$C$2&lt;&gt;"",OR(ISNUMBER(SEARCH('🔎 TRA CỨU NHANH'!$C$2,$A7163)),ISNUMBER(SEARCH('🔎 TRA CỨU NHANH'!$C$2,$B7163)))),1,0)</f>
        <v/>
      </c>
      <c r="M7163">
        <f>IF(L7163&gt;N(L7162),L7163,"")</f>
        <v/>
      </c>
    </row>
    <row r="7164">
      <c r="A7164">
        <f>IF('📋 MIỂNG TNC'!A1980="","",'📋 MIỂNG TNC'!A1980)</f>
        <v/>
      </c>
      <c r="B7164">
        <f>IF('📋 MIỂNG TNC'!A1980="","",'📋 MIỂNG TNC'!P1980)</f>
        <v/>
      </c>
      <c r="C7164">
        <f>IF('📋 MIỂNG TNC'!A1980="","","Miểng")</f>
        <v/>
      </c>
      <c r="D7164">
        <f>IF('📋 MIỂNG TNC'!A1980="","",'📋 MIỂNG TNC'!H1980)</f>
        <v/>
      </c>
      <c r="E7164" t="e">
        <v>#VALUE!</v>
      </c>
      <c r="F7164">
        <f>IF('📋 MIỂNG TNC'!A1980="","",'📋 MIỂNG TNC'!J1980)</f>
        <v/>
      </c>
      <c r="G7164">
        <f>IF('📋 MIỂNG TNC'!A1980="","",'📋 MIỂNG TNC'!K1980)</f>
        <v/>
      </c>
      <c r="H7164">
        <f>IF('📋 MIỂNG TNC'!A1980="","",'📋 MIỂNG TNC'!L1980)</f>
        <v/>
      </c>
      <c r="I7164">
        <f>IF('📋 MIỂNG TNC'!A1980="","",'📋 MIỂNG TNC'!M1980)</f>
        <v/>
      </c>
      <c r="J7164">
        <f>IF('📋 MIỂNG TNC'!A1980="","",'📋 MIỂNG TNC'!D1980)</f>
        <v/>
      </c>
      <c r="L7164">
        <f>N(L7163)+IF(AND('🔎 TRA CỨU NHANH'!$C$2&lt;&gt;"",OR(ISNUMBER(SEARCH('🔎 TRA CỨU NHANH'!$C$2,$A7164)),ISNUMBER(SEARCH('🔎 TRA CỨU NHANH'!$C$2,$B7164)))),1,0)</f>
        <v/>
      </c>
      <c r="M7164">
        <f>IF(L7164&gt;N(L7163),L7164,"")</f>
        <v/>
      </c>
    </row>
    <row r="7165">
      <c r="A7165">
        <f>IF('📋 MIỂNG TNC'!A1981="","",'📋 MIỂNG TNC'!A1981)</f>
        <v/>
      </c>
      <c r="B7165">
        <f>IF('📋 MIỂNG TNC'!A1981="","",'📋 MIỂNG TNC'!P1981)</f>
        <v/>
      </c>
      <c r="C7165">
        <f>IF('📋 MIỂNG TNC'!A1981="","","Miểng")</f>
        <v/>
      </c>
      <c r="D7165">
        <f>IF('📋 MIỂNG TNC'!A1981="","",'📋 MIỂNG TNC'!H1981)</f>
        <v/>
      </c>
      <c r="E7165" t="e">
        <v>#VALUE!</v>
      </c>
      <c r="F7165">
        <f>IF('📋 MIỂNG TNC'!A1981="","",'📋 MIỂNG TNC'!J1981)</f>
        <v/>
      </c>
      <c r="G7165">
        <f>IF('📋 MIỂNG TNC'!A1981="","",'📋 MIỂNG TNC'!K1981)</f>
        <v/>
      </c>
      <c r="H7165">
        <f>IF('📋 MIỂNG TNC'!A1981="","",'📋 MIỂNG TNC'!L1981)</f>
        <v/>
      </c>
      <c r="I7165">
        <f>IF('📋 MIỂNG TNC'!A1981="","",'📋 MIỂNG TNC'!M1981)</f>
        <v/>
      </c>
      <c r="J7165">
        <f>IF('📋 MIỂNG TNC'!A1981="","",'📋 MIỂNG TNC'!D1981)</f>
        <v/>
      </c>
      <c r="L7165">
        <f>N(L7164)+IF(AND('🔎 TRA CỨU NHANH'!$C$2&lt;&gt;"",OR(ISNUMBER(SEARCH('🔎 TRA CỨU NHANH'!$C$2,$A7165)),ISNUMBER(SEARCH('🔎 TRA CỨU NHANH'!$C$2,$B7165)))),1,0)</f>
        <v/>
      </c>
      <c r="M7165">
        <f>IF(L7165&gt;N(L7164),L7165,"")</f>
        <v/>
      </c>
    </row>
    <row r="7166">
      <c r="A7166">
        <f>IF('📋 MIỂNG TNC'!A1982="","",'📋 MIỂNG TNC'!A1982)</f>
        <v/>
      </c>
      <c r="B7166">
        <f>IF('📋 MIỂNG TNC'!A1982="","",'📋 MIỂNG TNC'!P1982)</f>
        <v/>
      </c>
      <c r="C7166">
        <f>IF('📋 MIỂNG TNC'!A1982="","","Miểng")</f>
        <v/>
      </c>
      <c r="D7166">
        <f>IF('📋 MIỂNG TNC'!A1982="","",'📋 MIỂNG TNC'!H1982)</f>
        <v/>
      </c>
      <c r="E7166" t="e">
        <v>#VALUE!</v>
      </c>
      <c r="F7166">
        <f>IF('📋 MIỂNG TNC'!A1982="","",'📋 MIỂNG TNC'!J1982)</f>
        <v/>
      </c>
      <c r="G7166">
        <f>IF('📋 MIỂNG TNC'!A1982="","",'📋 MIỂNG TNC'!K1982)</f>
        <v/>
      </c>
      <c r="H7166">
        <f>IF('📋 MIỂNG TNC'!A1982="","",'📋 MIỂNG TNC'!L1982)</f>
        <v/>
      </c>
      <c r="I7166">
        <f>IF('📋 MIỂNG TNC'!A1982="","",'📋 MIỂNG TNC'!M1982)</f>
        <v/>
      </c>
      <c r="J7166">
        <f>IF('📋 MIỂNG TNC'!A1982="","",'📋 MIỂNG TNC'!D1982)</f>
        <v/>
      </c>
      <c r="L7166">
        <f>N(L7165)+IF(AND('🔎 TRA CỨU NHANH'!$C$2&lt;&gt;"",OR(ISNUMBER(SEARCH('🔎 TRA CỨU NHANH'!$C$2,$A7166)),ISNUMBER(SEARCH('🔎 TRA CỨU NHANH'!$C$2,$B7166)))),1,0)</f>
        <v/>
      </c>
      <c r="M7166">
        <f>IF(L7166&gt;N(L7165),L7166,"")</f>
        <v/>
      </c>
    </row>
    <row r="7167">
      <c r="A7167">
        <f>IF('📋 MIỂNG TNC'!A1983="","",'📋 MIỂNG TNC'!A1983)</f>
        <v/>
      </c>
      <c r="B7167">
        <f>IF('📋 MIỂNG TNC'!A1983="","",'📋 MIỂNG TNC'!P1983)</f>
        <v/>
      </c>
      <c r="C7167">
        <f>IF('📋 MIỂNG TNC'!A1983="","","Miểng")</f>
        <v/>
      </c>
      <c r="D7167">
        <f>IF('📋 MIỂNG TNC'!A1983="","",'📋 MIỂNG TNC'!H1983)</f>
        <v/>
      </c>
      <c r="E7167" t="e">
        <v>#VALUE!</v>
      </c>
      <c r="F7167">
        <f>IF('📋 MIỂNG TNC'!A1983="","",'📋 MIỂNG TNC'!J1983)</f>
        <v/>
      </c>
      <c r="G7167">
        <f>IF('📋 MIỂNG TNC'!A1983="","",'📋 MIỂNG TNC'!K1983)</f>
        <v/>
      </c>
      <c r="H7167">
        <f>IF('📋 MIỂNG TNC'!A1983="","",'📋 MIỂNG TNC'!L1983)</f>
        <v/>
      </c>
      <c r="I7167">
        <f>IF('📋 MIỂNG TNC'!A1983="","",'📋 MIỂNG TNC'!M1983)</f>
        <v/>
      </c>
      <c r="J7167">
        <f>IF('📋 MIỂNG TNC'!A1983="","",'📋 MIỂNG TNC'!D1983)</f>
        <v/>
      </c>
      <c r="L7167">
        <f>N(L7166)+IF(AND('🔎 TRA CỨU NHANH'!$C$2&lt;&gt;"",OR(ISNUMBER(SEARCH('🔎 TRA CỨU NHANH'!$C$2,$A7167)),ISNUMBER(SEARCH('🔎 TRA CỨU NHANH'!$C$2,$B7167)))),1,0)</f>
        <v/>
      </c>
      <c r="M7167">
        <f>IF(L7167&gt;N(L7166),L7167,"")</f>
        <v/>
      </c>
    </row>
    <row r="7168">
      <c r="A7168">
        <f>IF('📋 MIỂNG TNC'!A1984="","",'📋 MIỂNG TNC'!A1984)</f>
        <v/>
      </c>
      <c r="B7168">
        <f>IF('📋 MIỂNG TNC'!A1984="","",'📋 MIỂNG TNC'!P1984)</f>
        <v/>
      </c>
      <c r="C7168">
        <f>IF('📋 MIỂNG TNC'!A1984="","","Miểng")</f>
        <v/>
      </c>
      <c r="D7168">
        <f>IF('📋 MIỂNG TNC'!A1984="","",'📋 MIỂNG TNC'!H1984)</f>
        <v/>
      </c>
      <c r="E7168" t="e">
        <v>#VALUE!</v>
      </c>
      <c r="F7168">
        <f>IF('📋 MIỂNG TNC'!A1984="","",'📋 MIỂNG TNC'!J1984)</f>
        <v/>
      </c>
      <c r="G7168">
        <f>IF('📋 MIỂNG TNC'!A1984="","",'📋 MIỂNG TNC'!K1984)</f>
        <v/>
      </c>
      <c r="H7168">
        <f>IF('📋 MIỂNG TNC'!A1984="","",'📋 MIỂNG TNC'!L1984)</f>
        <v/>
      </c>
      <c r="I7168">
        <f>IF('📋 MIỂNG TNC'!A1984="","",'📋 MIỂNG TNC'!M1984)</f>
        <v/>
      </c>
      <c r="J7168">
        <f>IF('📋 MIỂNG TNC'!A1984="","",'📋 MIỂNG TNC'!D1984)</f>
        <v/>
      </c>
      <c r="L7168">
        <f>N(L7167)+IF(AND('🔎 TRA CỨU NHANH'!$C$2&lt;&gt;"",OR(ISNUMBER(SEARCH('🔎 TRA CỨU NHANH'!$C$2,$A7168)),ISNUMBER(SEARCH('🔎 TRA CỨU NHANH'!$C$2,$B7168)))),1,0)</f>
        <v/>
      </c>
      <c r="M7168">
        <f>IF(L7168&gt;N(L7167),L7168,"")</f>
        <v/>
      </c>
    </row>
    <row r="7169">
      <c r="A7169">
        <f>IF('📋 MIỂNG TNC'!A1985="","",'📋 MIỂNG TNC'!A1985)</f>
        <v/>
      </c>
      <c r="B7169">
        <f>IF('📋 MIỂNG TNC'!A1985="","",'📋 MIỂNG TNC'!P1985)</f>
        <v/>
      </c>
      <c r="C7169">
        <f>IF('📋 MIỂNG TNC'!A1985="","","Miểng")</f>
        <v/>
      </c>
      <c r="D7169">
        <f>IF('📋 MIỂNG TNC'!A1985="","",'📋 MIỂNG TNC'!H1985)</f>
        <v/>
      </c>
      <c r="E7169" t="e">
        <v>#VALUE!</v>
      </c>
      <c r="F7169">
        <f>IF('📋 MIỂNG TNC'!A1985="","",'📋 MIỂNG TNC'!J1985)</f>
        <v/>
      </c>
      <c r="G7169">
        <f>IF('📋 MIỂNG TNC'!A1985="","",'📋 MIỂNG TNC'!K1985)</f>
        <v/>
      </c>
      <c r="H7169">
        <f>IF('📋 MIỂNG TNC'!A1985="","",'📋 MIỂNG TNC'!L1985)</f>
        <v/>
      </c>
      <c r="I7169">
        <f>IF('📋 MIỂNG TNC'!A1985="","",'📋 MIỂNG TNC'!M1985)</f>
        <v/>
      </c>
      <c r="J7169">
        <f>IF('📋 MIỂNG TNC'!A1985="","",'📋 MIỂNG TNC'!D1985)</f>
        <v/>
      </c>
      <c r="L7169">
        <f>N(L7168)+IF(AND('🔎 TRA CỨU NHANH'!$C$2&lt;&gt;"",OR(ISNUMBER(SEARCH('🔎 TRA CỨU NHANH'!$C$2,$A7169)),ISNUMBER(SEARCH('🔎 TRA CỨU NHANH'!$C$2,$B7169)))),1,0)</f>
        <v/>
      </c>
      <c r="M7169">
        <f>IF(L7169&gt;N(L7168),L7169,"")</f>
        <v/>
      </c>
    </row>
    <row r="7170">
      <c r="A7170">
        <f>IF('📋 MIỂNG TNC'!A1986="","",'📋 MIỂNG TNC'!A1986)</f>
        <v/>
      </c>
      <c r="B7170">
        <f>IF('📋 MIỂNG TNC'!A1986="","",'📋 MIỂNG TNC'!P1986)</f>
        <v/>
      </c>
      <c r="C7170">
        <f>IF('📋 MIỂNG TNC'!A1986="","","Miểng")</f>
        <v/>
      </c>
      <c r="D7170">
        <f>IF('📋 MIỂNG TNC'!A1986="","",'📋 MIỂNG TNC'!H1986)</f>
        <v/>
      </c>
      <c r="E7170" t="e">
        <v>#VALUE!</v>
      </c>
      <c r="F7170">
        <f>IF('📋 MIỂNG TNC'!A1986="","",'📋 MIỂNG TNC'!J1986)</f>
        <v/>
      </c>
      <c r="G7170">
        <f>IF('📋 MIỂNG TNC'!A1986="","",'📋 MIỂNG TNC'!K1986)</f>
        <v/>
      </c>
      <c r="H7170">
        <f>IF('📋 MIỂNG TNC'!A1986="","",'📋 MIỂNG TNC'!L1986)</f>
        <v/>
      </c>
      <c r="I7170">
        <f>IF('📋 MIỂNG TNC'!A1986="","",'📋 MIỂNG TNC'!M1986)</f>
        <v/>
      </c>
      <c r="J7170">
        <f>IF('📋 MIỂNG TNC'!A1986="","",'📋 MIỂNG TNC'!D1986)</f>
        <v/>
      </c>
      <c r="L7170">
        <f>N(L7169)+IF(AND('🔎 TRA CỨU NHANH'!$C$2&lt;&gt;"",OR(ISNUMBER(SEARCH('🔎 TRA CỨU NHANH'!$C$2,$A7170)),ISNUMBER(SEARCH('🔎 TRA CỨU NHANH'!$C$2,$B7170)))),1,0)</f>
        <v/>
      </c>
      <c r="M7170">
        <f>IF(L7170&gt;N(L7169),L7170,"")</f>
        <v/>
      </c>
    </row>
    <row r="7171">
      <c r="A7171">
        <f>IF('📋 MIỂNG TNC'!A1987="","",'📋 MIỂNG TNC'!A1987)</f>
        <v/>
      </c>
      <c r="B7171">
        <f>IF('📋 MIỂNG TNC'!A1987="","",'📋 MIỂNG TNC'!P1987)</f>
        <v/>
      </c>
      <c r="C7171">
        <f>IF('📋 MIỂNG TNC'!A1987="","","Miểng")</f>
        <v/>
      </c>
      <c r="D7171">
        <f>IF('📋 MIỂNG TNC'!A1987="","",'📋 MIỂNG TNC'!H1987)</f>
        <v/>
      </c>
      <c r="E7171" t="e">
        <v>#VALUE!</v>
      </c>
      <c r="F7171">
        <f>IF('📋 MIỂNG TNC'!A1987="","",'📋 MIỂNG TNC'!J1987)</f>
        <v/>
      </c>
      <c r="G7171">
        <f>IF('📋 MIỂNG TNC'!A1987="","",'📋 MIỂNG TNC'!K1987)</f>
        <v/>
      </c>
      <c r="H7171">
        <f>IF('📋 MIỂNG TNC'!A1987="","",'📋 MIỂNG TNC'!L1987)</f>
        <v/>
      </c>
      <c r="I7171">
        <f>IF('📋 MIỂNG TNC'!A1987="","",'📋 MIỂNG TNC'!M1987)</f>
        <v/>
      </c>
      <c r="J7171">
        <f>IF('📋 MIỂNG TNC'!A1987="","",'📋 MIỂNG TNC'!D1987)</f>
        <v/>
      </c>
      <c r="L7171">
        <f>N(L7170)+IF(AND('🔎 TRA CỨU NHANH'!$C$2&lt;&gt;"",OR(ISNUMBER(SEARCH('🔎 TRA CỨU NHANH'!$C$2,$A7171)),ISNUMBER(SEARCH('🔎 TRA CỨU NHANH'!$C$2,$B7171)))),1,0)</f>
        <v/>
      </c>
      <c r="M7171">
        <f>IF(L7171&gt;N(L7170),L7171,"")</f>
        <v/>
      </c>
    </row>
    <row r="7172">
      <c r="A7172">
        <f>IF('📋 MIỂNG TNC'!A1988="","",'📋 MIỂNG TNC'!A1988)</f>
        <v/>
      </c>
      <c r="B7172">
        <f>IF('📋 MIỂNG TNC'!A1988="","",'📋 MIỂNG TNC'!P1988)</f>
        <v/>
      </c>
      <c r="C7172">
        <f>IF('📋 MIỂNG TNC'!A1988="","","Miểng")</f>
        <v/>
      </c>
      <c r="D7172">
        <f>IF('📋 MIỂNG TNC'!A1988="","",'📋 MIỂNG TNC'!H1988)</f>
        <v/>
      </c>
      <c r="E7172" t="e">
        <v>#VALUE!</v>
      </c>
      <c r="F7172">
        <f>IF('📋 MIỂNG TNC'!A1988="","",'📋 MIỂNG TNC'!J1988)</f>
        <v/>
      </c>
      <c r="G7172">
        <f>IF('📋 MIỂNG TNC'!A1988="","",'📋 MIỂNG TNC'!K1988)</f>
        <v/>
      </c>
      <c r="H7172">
        <f>IF('📋 MIỂNG TNC'!A1988="","",'📋 MIỂNG TNC'!L1988)</f>
        <v/>
      </c>
      <c r="I7172">
        <f>IF('📋 MIỂNG TNC'!A1988="","",'📋 MIỂNG TNC'!M1988)</f>
        <v/>
      </c>
      <c r="J7172">
        <f>IF('📋 MIỂNG TNC'!A1988="","",'📋 MIỂNG TNC'!D1988)</f>
        <v/>
      </c>
      <c r="L7172">
        <f>N(L7171)+IF(AND('🔎 TRA CỨU NHANH'!$C$2&lt;&gt;"",OR(ISNUMBER(SEARCH('🔎 TRA CỨU NHANH'!$C$2,$A7172)),ISNUMBER(SEARCH('🔎 TRA CỨU NHANH'!$C$2,$B7172)))),1,0)</f>
        <v/>
      </c>
      <c r="M7172">
        <f>IF(L7172&gt;N(L7171),L7172,"")</f>
        <v/>
      </c>
    </row>
    <row r="7173">
      <c r="A7173">
        <f>IF('📋 MIỂNG TNC'!A1989="","",'📋 MIỂNG TNC'!A1989)</f>
        <v/>
      </c>
      <c r="B7173">
        <f>IF('📋 MIỂNG TNC'!A1989="","",'📋 MIỂNG TNC'!P1989)</f>
        <v/>
      </c>
      <c r="C7173">
        <f>IF('📋 MIỂNG TNC'!A1989="","","Miểng")</f>
        <v/>
      </c>
      <c r="D7173">
        <f>IF('📋 MIỂNG TNC'!A1989="","",'📋 MIỂNG TNC'!H1989)</f>
        <v/>
      </c>
      <c r="E7173" t="e">
        <v>#VALUE!</v>
      </c>
      <c r="F7173">
        <f>IF('📋 MIỂNG TNC'!A1989="","",'📋 MIỂNG TNC'!J1989)</f>
        <v/>
      </c>
      <c r="G7173">
        <f>IF('📋 MIỂNG TNC'!A1989="","",'📋 MIỂNG TNC'!K1989)</f>
        <v/>
      </c>
      <c r="H7173">
        <f>IF('📋 MIỂNG TNC'!A1989="","",'📋 MIỂNG TNC'!L1989)</f>
        <v/>
      </c>
      <c r="I7173">
        <f>IF('📋 MIỂNG TNC'!A1989="","",'📋 MIỂNG TNC'!M1989)</f>
        <v/>
      </c>
      <c r="J7173">
        <f>IF('📋 MIỂNG TNC'!A1989="","",'📋 MIỂNG TNC'!D1989)</f>
        <v/>
      </c>
      <c r="L7173">
        <f>N(L7172)+IF(AND('🔎 TRA CỨU NHANH'!$C$2&lt;&gt;"",OR(ISNUMBER(SEARCH('🔎 TRA CỨU NHANH'!$C$2,$A7173)),ISNUMBER(SEARCH('🔎 TRA CỨU NHANH'!$C$2,$B7173)))),1,0)</f>
        <v/>
      </c>
      <c r="M7173">
        <f>IF(L7173&gt;N(L7172),L7173,"")</f>
        <v/>
      </c>
    </row>
    <row r="7174">
      <c r="A7174">
        <f>IF('📋 MIỂNG TNC'!A1990="","",'📋 MIỂNG TNC'!A1990)</f>
        <v/>
      </c>
      <c r="B7174">
        <f>IF('📋 MIỂNG TNC'!A1990="","",'📋 MIỂNG TNC'!P1990)</f>
        <v/>
      </c>
      <c r="C7174">
        <f>IF('📋 MIỂNG TNC'!A1990="","","Miểng")</f>
        <v/>
      </c>
      <c r="D7174">
        <f>IF('📋 MIỂNG TNC'!A1990="","",'📋 MIỂNG TNC'!H1990)</f>
        <v/>
      </c>
      <c r="E7174" t="e">
        <v>#VALUE!</v>
      </c>
      <c r="F7174">
        <f>IF('📋 MIỂNG TNC'!A1990="","",'📋 MIỂNG TNC'!J1990)</f>
        <v/>
      </c>
      <c r="G7174">
        <f>IF('📋 MIỂNG TNC'!A1990="","",'📋 MIỂNG TNC'!K1990)</f>
        <v/>
      </c>
      <c r="H7174">
        <f>IF('📋 MIỂNG TNC'!A1990="","",'📋 MIỂNG TNC'!L1990)</f>
        <v/>
      </c>
      <c r="I7174">
        <f>IF('📋 MIỂNG TNC'!A1990="","",'📋 MIỂNG TNC'!M1990)</f>
        <v/>
      </c>
      <c r="J7174">
        <f>IF('📋 MIỂNG TNC'!A1990="","",'📋 MIỂNG TNC'!D1990)</f>
        <v/>
      </c>
      <c r="L7174">
        <f>N(L7173)+IF(AND('🔎 TRA CỨU NHANH'!$C$2&lt;&gt;"",OR(ISNUMBER(SEARCH('🔎 TRA CỨU NHANH'!$C$2,$A7174)),ISNUMBER(SEARCH('🔎 TRA CỨU NHANH'!$C$2,$B7174)))),1,0)</f>
        <v/>
      </c>
      <c r="M7174">
        <f>IF(L7174&gt;N(L7173),L7174,"")</f>
        <v/>
      </c>
    </row>
    <row r="7175">
      <c r="A7175">
        <f>IF('📋 MIỂNG TNC'!A1991="","",'📋 MIỂNG TNC'!A1991)</f>
        <v/>
      </c>
      <c r="B7175">
        <f>IF('📋 MIỂNG TNC'!A1991="","",'📋 MIỂNG TNC'!P1991)</f>
        <v/>
      </c>
      <c r="C7175">
        <f>IF('📋 MIỂNG TNC'!A1991="","","Miểng")</f>
        <v/>
      </c>
      <c r="D7175">
        <f>IF('📋 MIỂNG TNC'!A1991="","",'📋 MIỂNG TNC'!H1991)</f>
        <v/>
      </c>
      <c r="E7175" t="e">
        <v>#VALUE!</v>
      </c>
      <c r="F7175" s="37">
        <f>IF('📋 MIỂNG TNC'!A1991="","",'📋 MIỂNG TNC'!J1991)</f>
        <v/>
      </c>
      <c r="G7175" s="37">
        <f>IF('📋 MIỂNG TNC'!A1991="","",'📋 MIỂNG TNC'!K1991)</f>
        <v/>
      </c>
      <c r="H7175" s="37">
        <f>IF('📋 MIỂNG TNC'!A1991="","",'📋 MIỂNG TNC'!L1991)</f>
        <v/>
      </c>
      <c r="I7175">
        <f>IF('📋 MIỂNG TNC'!A1991="","",'📋 MIỂNG TNC'!M1991)</f>
        <v/>
      </c>
      <c r="J7175">
        <f>IF('📋 MIỂNG TNC'!A1991="","",'📋 MIỂNG TNC'!D1991)</f>
        <v/>
      </c>
      <c r="L7175">
        <f>N(L7174)+IF(AND('🔎 TRA CỨU NHANH'!$C$2&lt;&gt;"",OR(ISNUMBER(SEARCH('🔎 TRA CỨU NHANH'!$C$2,$A7175)),ISNUMBER(SEARCH('🔎 TRA CỨU NHANH'!$C$2,$B7175)))),1,0)</f>
        <v/>
      </c>
      <c r="M7175">
        <f>IF(L7175&gt;N(L7174),L7175,"")</f>
        <v/>
      </c>
    </row>
    <row r="7176">
      <c r="A7176">
        <f>IF('📋 MIỂNG TNC'!A1992="","",'📋 MIỂNG TNC'!A1992)</f>
        <v/>
      </c>
      <c r="B7176">
        <f>IF('📋 MIỂNG TNC'!A1992="","",'📋 MIỂNG TNC'!P1992)</f>
        <v/>
      </c>
      <c r="C7176">
        <f>IF('📋 MIỂNG TNC'!A1992="","","Miểng")</f>
        <v/>
      </c>
      <c r="D7176">
        <f>IF('📋 MIỂNG TNC'!A1992="","",'📋 MIỂNG TNC'!H1992)</f>
        <v/>
      </c>
      <c r="E7176" t="e">
        <v>#VALUE!</v>
      </c>
      <c r="F7176" s="37">
        <f>IF('📋 MIỂNG TNC'!A1992="","",'📋 MIỂNG TNC'!J1992)</f>
        <v/>
      </c>
      <c r="G7176" s="37">
        <f>IF('📋 MIỂNG TNC'!A1992="","",'📋 MIỂNG TNC'!K1992)</f>
        <v/>
      </c>
      <c r="H7176" s="37">
        <f>IF('📋 MIỂNG TNC'!A1992="","",'📋 MIỂNG TNC'!L1992)</f>
        <v/>
      </c>
      <c r="I7176">
        <f>IF('📋 MIỂNG TNC'!A1992="","",'📋 MIỂNG TNC'!M1992)</f>
        <v/>
      </c>
      <c r="J7176">
        <f>IF('📋 MIỂNG TNC'!A1992="","",'📋 MIỂNG TNC'!D1992)</f>
        <v/>
      </c>
      <c r="L7176">
        <f>N(L7175)+IF(AND('🔎 TRA CỨU NHANH'!$C$2&lt;&gt;"",OR(ISNUMBER(SEARCH('🔎 TRA CỨU NHANH'!$C$2,$A7176)),ISNUMBER(SEARCH('🔎 TRA CỨU NHANH'!$C$2,$B7176)))),1,0)</f>
        <v/>
      </c>
      <c r="M7176">
        <f>IF(L7176&gt;N(L7175),L7176,"")</f>
        <v/>
      </c>
    </row>
    <row r="7177">
      <c r="A7177">
        <f>IF('📋 MIỂNG TNC'!A1993="","",'📋 MIỂNG TNC'!A1993)</f>
        <v/>
      </c>
      <c r="B7177">
        <f>IF('📋 MIỂNG TNC'!A1993="","",'📋 MIỂNG TNC'!P1993)</f>
        <v/>
      </c>
      <c r="C7177">
        <f>IF('📋 MIỂNG TNC'!A1993="","","Miểng")</f>
        <v/>
      </c>
      <c r="D7177">
        <f>IF('📋 MIỂNG TNC'!A1993="","",'📋 MIỂNG TNC'!H1993)</f>
        <v/>
      </c>
      <c r="E7177" t="e">
        <v>#VALUE!</v>
      </c>
      <c r="F7177" s="37">
        <f>IF('📋 MIỂNG TNC'!A1993="","",'📋 MIỂNG TNC'!J1993)</f>
        <v/>
      </c>
      <c r="G7177" s="37">
        <f>IF('📋 MIỂNG TNC'!A1993="","",'📋 MIỂNG TNC'!K1993)</f>
        <v/>
      </c>
      <c r="H7177" s="37">
        <f>IF('📋 MIỂNG TNC'!A1993="","",'📋 MIỂNG TNC'!L1993)</f>
        <v/>
      </c>
      <c r="I7177">
        <f>IF('📋 MIỂNG TNC'!A1993="","",'📋 MIỂNG TNC'!M1993)</f>
        <v/>
      </c>
      <c r="J7177">
        <f>IF('📋 MIỂNG TNC'!A1993="","",'📋 MIỂNG TNC'!D1993)</f>
        <v/>
      </c>
      <c r="L7177">
        <f>N(L7176)+IF(AND('🔎 TRA CỨU NHANH'!$C$2&lt;&gt;"",OR(ISNUMBER(SEARCH('🔎 TRA CỨU NHANH'!$C$2,$A7177)),ISNUMBER(SEARCH('🔎 TRA CỨU NHANH'!$C$2,$B7177)))),1,0)</f>
        <v/>
      </c>
      <c r="M7177">
        <f>IF(L7177&gt;N(L7176),L7177,"")</f>
        <v/>
      </c>
    </row>
    <row r="7178">
      <c r="A7178">
        <f>IF('📋 MIỂNG TNC'!A1994="","",'📋 MIỂNG TNC'!A1994)</f>
        <v/>
      </c>
      <c r="B7178">
        <f>IF('📋 MIỂNG TNC'!A1994="","",'📋 MIỂNG TNC'!P1994)</f>
        <v/>
      </c>
      <c r="C7178">
        <f>IF('📋 MIỂNG TNC'!A1994="","","Miểng")</f>
        <v/>
      </c>
      <c r="D7178">
        <f>IF('📋 MIỂNG TNC'!A1994="","",'📋 MIỂNG TNC'!H1994)</f>
        <v/>
      </c>
      <c r="E7178" t="e">
        <v>#VALUE!</v>
      </c>
      <c r="F7178" s="37">
        <f>IF('📋 MIỂNG TNC'!A1994="","",'📋 MIỂNG TNC'!J1994)</f>
        <v/>
      </c>
      <c r="G7178" s="37">
        <f>IF('📋 MIỂNG TNC'!A1994="","",'📋 MIỂNG TNC'!K1994)</f>
        <v/>
      </c>
      <c r="H7178" s="37">
        <f>IF('📋 MIỂNG TNC'!A1994="","",'📋 MIỂNG TNC'!L1994)</f>
        <v/>
      </c>
      <c r="I7178">
        <f>IF('📋 MIỂNG TNC'!A1994="","",'📋 MIỂNG TNC'!M1994)</f>
        <v/>
      </c>
      <c r="J7178">
        <f>IF('📋 MIỂNG TNC'!A1994="","",'📋 MIỂNG TNC'!D1994)</f>
        <v/>
      </c>
      <c r="L7178">
        <f>N(L7177)+IF(AND('🔎 TRA CỨU NHANH'!$C$2&lt;&gt;"",OR(ISNUMBER(SEARCH('🔎 TRA CỨU NHANH'!$C$2,$A7178)),ISNUMBER(SEARCH('🔎 TRA CỨU NHANH'!$C$2,$B7178)))),1,0)</f>
        <v/>
      </c>
      <c r="M7178">
        <f>IF(L7178&gt;N(L7177),L7178,"")</f>
        <v/>
      </c>
    </row>
    <row r="7179">
      <c r="A7179">
        <f>IF('📋 MIỂNG TNC'!A1995="","",'📋 MIỂNG TNC'!A1995)</f>
        <v/>
      </c>
      <c r="B7179">
        <f>IF('📋 MIỂNG TNC'!A1995="","",'📋 MIỂNG TNC'!P1995)</f>
        <v/>
      </c>
      <c r="C7179">
        <f>IF('📋 MIỂNG TNC'!A1995="","","Miểng")</f>
        <v/>
      </c>
      <c r="D7179">
        <f>IF('📋 MIỂNG TNC'!A1995="","",'📋 MIỂNG TNC'!H1995)</f>
        <v/>
      </c>
      <c r="E7179" t="e">
        <v>#VALUE!</v>
      </c>
      <c r="F7179" s="37">
        <f>IF('📋 MIỂNG TNC'!A1995="","",'📋 MIỂNG TNC'!J1995)</f>
        <v/>
      </c>
      <c r="G7179" s="37">
        <f>IF('📋 MIỂNG TNC'!A1995="","",'📋 MIỂNG TNC'!K1995)</f>
        <v/>
      </c>
      <c r="H7179" s="37">
        <f>IF('📋 MIỂNG TNC'!A1995="","",'📋 MIỂNG TNC'!L1995)</f>
        <v/>
      </c>
      <c r="I7179">
        <f>IF('📋 MIỂNG TNC'!A1995="","",'📋 MIỂNG TNC'!M1995)</f>
        <v/>
      </c>
      <c r="J7179">
        <f>IF('📋 MIỂNG TNC'!A1995="","",'📋 MIỂNG TNC'!D1995)</f>
        <v/>
      </c>
      <c r="L7179">
        <f>N(L7178)+IF(AND('🔎 TRA CỨU NHANH'!$C$2&lt;&gt;"",OR(ISNUMBER(SEARCH('🔎 TRA CỨU NHANH'!$C$2,$A7179)),ISNUMBER(SEARCH('🔎 TRA CỨU NHANH'!$C$2,$B7179)))),1,0)</f>
        <v/>
      </c>
      <c r="M7179">
        <f>IF(L7179&gt;N(L7178),L7179,"")</f>
        <v/>
      </c>
    </row>
    <row r="7180">
      <c r="A7180">
        <f>IF('📋 MIỂNG TNC'!A1996="","",'📋 MIỂNG TNC'!A1996)</f>
        <v/>
      </c>
      <c r="B7180">
        <f>IF('📋 MIỂNG TNC'!A1996="","",'📋 MIỂNG TNC'!P1996)</f>
        <v/>
      </c>
      <c r="C7180">
        <f>IF('📋 MIỂNG TNC'!A1996="","","Miểng")</f>
        <v/>
      </c>
      <c r="D7180">
        <f>IF('📋 MIỂNG TNC'!A1996="","",'📋 MIỂNG TNC'!H1996)</f>
        <v/>
      </c>
      <c r="E7180" t="e">
        <v>#VALUE!</v>
      </c>
      <c r="F7180">
        <f>IF('📋 MIỂNG TNC'!A1996="","",'📋 MIỂNG TNC'!J1996)</f>
        <v/>
      </c>
      <c r="G7180">
        <f>IF('📋 MIỂNG TNC'!A1996="","",'📋 MIỂNG TNC'!K1996)</f>
        <v/>
      </c>
      <c r="H7180">
        <f>IF('📋 MIỂNG TNC'!A1996="","",'📋 MIỂNG TNC'!L1996)</f>
        <v/>
      </c>
      <c r="I7180">
        <f>IF('📋 MIỂNG TNC'!A1996="","",'📋 MIỂNG TNC'!M1996)</f>
        <v/>
      </c>
      <c r="J7180">
        <f>IF('📋 MIỂNG TNC'!A1996="","",'📋 MIỂNG TNC'!D1996)</f>
        <v/>
      </c>
      <c r="L7180">
        <f>N(L7179)+IF(AND('🔎 TRA CỨU NHANH'!$C$2&lt;&gt;"",OR(ISNUMBER(SEARCH('🔎 TRA CỨU NHANH'!$C$2,$A7180)),ISNUMBER(SEARCH('🔎 TRA CỨU NHANH'!$C$2,$B7180)))),1,0)</f>
        <v/>
      </c>
      <c r="M7180">
        <f>IF(L7180&gt;N(L7179),L7180,"")</f>
        <v/>
      </c>
    </row>
    <row r="7181">
      <c r="A7181">
        <f>IF('📋 MIỂNG TNC'!A1997="","",'📋 MIỂNG TNC'!A1997)</f>
        <v/>
      </c>
      <c r="B7181">
        <f>IF('📋 MIỂNG TNC'!A1997="","",'📋 MIỂNG TNC'!P1997)</f>
        <v/>
      </c>
      <c r="C7181">
        <f>IF('📋 MIỂNG TNC'!A1997="","","Miểng")</f>
        <v/>
      </c>
      <c r="D7181">
        <f>IF('📋 MIỂNG TNC'!A1997="","",'📋 MIỂNG TNC'!H1997)</f>
        <v/>
      </c>
      <c r="E7181" t="e">
        <v>#VALUE!</v>
      </c>
      <c r="F7181">
        <f>IF('📋 MIỂNG TNC'!A1997="","",'📋 MIỂNG TNC'!J1997)</f>
        <v/>
      </c>
      <c r="G7181">
        <f>IF('📋 MIỂNG TNC'!A1997="","",'📋 MIỂNG TNC'!K1997)</f>
        <v/>
      </c>
      <c r="H7181">
        <f>IF('📋 MIỂNG TNC'!A1997="","",'📋 MIỂNG TNC'!L1997)</f>
        <v/>
      </c>
      <c r="I7181">
        <f>IF('📋 MIỂNG TNC'!A1997="","",'📋 MIỂNG TNC'!M1997)</f>
        <v/>
      </c>
      <c r="J7181">
        <f>IF('📋 MIỂNG TNC'!A1997="","",'📋 MIỂNG TNC'!D1997)</f>
        <v/>
      </c>
      <c r="L7181">
        <f>N(L7180)+IF(AND('🔎 TRA CỨU NHANH'!$C$2&lt;&gt;"",OR(ISNUMBER(SEARCH('🔎 TRA CỨU NHANH'!$C$2,$A7181)),ISNUMBER(SEARCH('🔎 TRA CỨU NHANH'!$C$2,$B7181)))),1,0)</f>
        <v/>
      </c>
      <c r="M7181">
        <f>IF(L7181&gt;N(L7180),L7181,"")</f>
        <v/>
      </c>
    </row>
    <row r="7182">
      <c r="A7182">
        <f>IF('📋 MIỂNG TNC'!A1998="","",'📋 MIỂNG TNC'!A1998)</f>
        <v/>
      </c>
      <c r="B7182">
        <f>IF('📋 MIỂNG TNC'!A1998="","",'📋 MIỂNG TNC'!P1998)</f>
        <v/>
      </c>
      <c r="C7182">
        <f>IF('📋 MIỂNG TNC'!A1998="","","Miểng")</f>
        <v/>
      </c>
      <c r="D7182">
        <f>IF('📋 MIỂNG TNC'!A1998="","",'📋 MIỂNG TNC'!H1998)</f>
        <v/>
      </c>
      <c r="E7182" t="e">
        <v>#VALUE!</v>
      </c>
      <c r="F7182">
        <f>IF('📋 MIỂNG TNC'!A1998="","",'📋 MIỂNG TNC'!J1998)</f>
        <v/>
      </c>
      <c r="G7182">
        <f>IF('📋 MIỂNG TNC'!A1998="","",'📋 MIỂNG TNC'!K1998)</f>
        <v/>
      </c>
      <c r="H7182">
        <f>IF('📋 MIỂNG TNC'!A1998="","",'📋 MIỂNG TNC'!L1998)</f>
        <v/>
      </c>
      <c r="I7182">
        <f>IF('📋 MIỂNG TNC'!A1998="","",'📋 MIỂNG TNC'!M1998)</f>
        <v/>
      </c>
      <c r="J7182">
        <f>IF('📋 MIỂNG TNC'!A1998="","",'📋 MIỂNG TNC'!D1998)</f>
        <v/>
      </c>
      <c r="L7182">
        <f>N(L7181)+IF(AND('🔎 TRA CỨU NHANH'!$C$2&lt;&gt;"",OR(ISNUMBER(SEARCH('🔎 TRA CỨU NHANH'!$C$2,$A7182)),ISNUMBER(SEARCH('🔎 TRA CỨU NHANH'!$C$2,$B7182)))),1,0)</f>
        <v/>
      </c>
      <c r="M7182">
        <f>IF(L7182&gt;N(L7181),L7182,"")</f>
        <v/>
      </c>
    </row>
    <row r="7183">
      <c r="A7183">
        <f>IF('📋 MIỂNG TNC'!A1999="","",'📋 MIỂNG TNC'!A1999)</f>
        <v/>
      </c>
      <c r="B7183">
        <f>IF('📋 MIỂNG TNC'!A1999="","",'📋 MIỂNG TNC'!P1999)</f>
        <v/>
      </c>
      <c r="C7183">
        <f>IF('📋 MIỂNG TNC'!A1999="","","Miểng")</f>
        <v/>
      </c>
      <c r="D7183">
        <f>IF('📋 MIỂNG TNC'!A1999="","",'📋 MIỂNG TNC'!H1999)</f>
        <v/>
      </c>
      <c r="E7183" t="e">
        <v>#VALUE!</v>
      </c>
      <c r="F7183">
        <f>IF('📋 MIỂNG TNC'!A1999="","",'📋 MIỂNG TNC'!J1999)</f>
        <v/>
      </c>
      <c r="G7183">
        <f>IF('📋 MIỂNG TNC'!A1999="","",'📋 MIỂNG TNC'!K1999)</f>
        <v/>
      </c>
      <c r="H7183">
        <f>IF('📋 MIỂNG TNC'!A1999="","",'📋 MIỂNG TNC'!L1999)</f>
        <v/>
      </c>
      <c r="I7183">
        <f>IF('📋 MIỂNG TNC'!A1999="","",'📋 MIỂNG TNC'!M1999)</f>
        <v/>
      </c>
      <c r="J7183">
        <f>IF('📋 MIỂNG TNC'!A1999="","",'📋 MIỂNG TNC'!D1999)</f>
        <v/>
      </c>
      <c r="L7183">
        <f>N(L7182)+IF(AND('🔎 TRA CỨU NHANH'!$C$2&lt;&gt;"",OR(ISNUMBER(SEARCH('🔎 TRA CỨU NHANH'!$C$2,$A7183)),ISNUMBER(SEARCH('🔎 TRA CỨU NHANH'!$C$2,$B7183)))),1,0)</f>
        <v/>
      </c>
      <c r="M7183">
        <f>IF(L7183&gt;N(L7182),L7183,"")</f>
        <v/>
      </c>
    </row>
    <row r="7184">
      <c r="A7184">
        <f>IF('📋 MIỂNG TNC'!A2000="","",'📋 MIỂNG TNC'!A2000)</f>
        <v/>
      </c>
      <c r="B7184">
        <f>IF('📋 MIỂNG TNC'!A2000="","",'📋 MIỂNG TNC'!P2000)</f>
        <v/>
      </c>
      <c r="C7184">
        <f>IF('📋 MIỂNG TNC'!A2000="","","Miểng")</f>
        <v/>
      </c>
      <c r="D7184">
        <f>IF('📋 MIỂNG TNC'!A2000="","",'📋 MIỂNG TNC'!H2000)</f>
        <v/>
      </c>
      <c r="E7184" t="e">
        <v>#VALUE!</v>
      </c>
      <c r="F7184">
        <f>IF('📋 MIỂNG TNC'!A2000="","",'📋 MIỂNG TNC'!J2000)</f>
        <v/>
      </c>
      <c r="G7184">
        <f>IF('📋 MIỂNG TNC'!A2000="","",'📋 MIỂNG TNC'!K2000)</f>
        <v/>
      </c>
      <c r="H7184">
        <f>IF('📋 MIỂNG TNC'!A2000="","",'📋 MIỂNG TNC'!L2000)</f>
        <v/>
      </c>
      <c r="I7184">
        <f>IF('📋 MIỂNG TNC'!A2000="","",'📋 MIỂNG TNC'!M2000)</f>
        <v/>
      </c>
      <c r="J7184">
        <f>IF('📋 MIỂNG TNC'!A2000="","",'📋 MIỂNG TNC'!D2000)</f>
        <v/>
      </c>
      <c r="L7184">
        <f>N(L7183)+IF(AND('🔎 TRA CỨU NHANH'!$C$2&lt;&gt;"",OR(ISNUMBER(SEARCH('🔎 TRA CỨU NHANH'!$C$2,$A7184)),ISNUMBER(SEARCH('🔎 TRA CỨU NHANH'!$C$2,$B7184)))),1,0)</f>
        <v/>
      </c>
      <c r="M7184">
        <f>IF(L7184&gt;N(L7183),L7184,"")</f>
        <v/>
      </c>
    </row>
    <row r="7185">
      <c r="A7185">
        <f>IF('📋 MIỂNG TNC'!A2001="","",'📋 MIỂNG TNC'!A2001)</f>
        <v/>
      </c>
      <c r="B7185">
        <f>IF('📋 MIỂNG TNC'!A2001="","",'📋 MIỂNG TNC'!P2001)</f>
        <v/>
      </c>
      <c r="C7185">
        <f>IF('📋 MIỂNG TNC'!A2001="","","Miểng")</f>
        <v/>
      </c>
      <c r="D7185">
        <f>IF('📋 MIỂNG TNC'!A2001="","",'📋 MIỂNG TNC'!H2001)</f>
        <v/>
      </c>
      <c r="E7185" t="e">
        <v>#VALUE!</v>
      </c>
      <c r="F7185">
        <f>IF('📋 MIỂNG TNC'!A2001="","",'📋 MIỂNG TNC'!J2001)</f>
        <v/>
      </c>
      <c r="G7185">
        <f>IF('📋 MIỂNG TNC'!A2001="","",'📋 MIỂNG TNC'!K2001)</f>
        <v/>
      </c>
      <c r="H7185">
        <f>IF('📋 MIỂNG TNC'!A2001="","",'📋 MIỂNG TNC'!L2001)</f>
        <v/>
      </c>
      <c r="I7185">
        <f>IF('📋 MIỂNG TNC'!A2001="","",'📋 MIỂNG TNC'!M2001)</f>
        <v/>
      </c>
      <c r="J7185">
        <f>IF('📋 MIỂNG TNC'!A2001="","",'📋 MIỂNG TNC'!D2001)</f>
        <v/>
      </c>
      <c r="L7185">
        <f>N(L7184)+IF(AND('🔎 TRA CỨU NHANH'!$C$2&lt;&gt;"",OR(ISNUMBER(SEARCH('🔎 TRA CỨU NHANH'!$C$2,$A7185)),ISNUMBER(SEARCH('🔎 TRA CỨU NHANH'!$C$2,$B7185)))),1,0)</f>
        <v/>
      </c>
      <c r="M7185">
        <f>IF(L7185&gt;N(L7184),L7185,"")</f>
        <v/>
      </c>
    </row>
    <row r="7186">
      <c r="A7186">
        <f>IF('📋 MIỂNG TNC'!A2002="","",'📋 MIỂNG TNC'!A2002)</f>
        <v/>
      </c>
      <c r="B7186">
        <f>IF('📋 MIỂNG TNC'!A2002="","",'📋 MIỂNG TNC'!P2002)</f>
        <v/>
      </c>
      <c r="C7186">
        <f>IF('📋 MIỂNG TNC'!A2002="","","Miểng")</f>
        <v/>
      </c>
      <c r="D7186">
        <f>IF('📋 MIỂNG TNC'!A2002="","",'📋 MIỂNG TNC'!H2002)</f>
        <v/>
      </c>
      <c r="E7186" t="e">
        <v>#VALUE!</v>
      </c>
      <c r="F7186" s="37">
        <f>IF('📋 MIỂNG TNC'!A2002="","",'📋 MIỂNG TNC'!J2002)</f>
        <v/>
      </c>
      <c r="G7186" s="37">
        <f>IF('📋 MIỂNG TNC'!A2002="","",'📋 MIỂNG TNC'!K2002)</f>
        <v/>
      </c>
      <c r="H7186" s="37">
        <f>IF('📋 MIỂNG TNC'!A2002="","",'📋 MIỂNG TNC'!L2002)</f>
        <v/>
      </c>
      <c r="I7186">
        <f>IF('📋 MIỂNG TNC'!A2002="","",'📋 MIỂNG TNC'!M2002)</f>
        <v/>
      </c>
      <c r="J7186">
        <f>IF('📋 MIỂNG TNC'!A2002="","",'📋 MIỂNG TNC'!D2002)</f>
        <v/>
      </c>
      <c r="L7186">
        <f>N(L7185)+IF(AND('🔎 TRA CỨU NHANH'!$C$2&lt;&gt;"",OR(ISNUMBER(SEARCH('🔎 TRA CỨU NHANH'!$C$2,$A7186)),ISNUMBER(SEARCH('🔎 TRA CỨU NHANH'!$C$2,$B7186)))),1,0)</f>
        <v/>
      </c>
      <c r="M7186">
        <f>IF(L7186&gt;N(L7185),L7186,"")</f>
        <v/>
      </c>
    </row>
    <row r="7187">
      <c r="A7187">
        <f>IF('📋 MIỂNG TNC'!A2003="","",'📋 MIỂNG TNC'!A2003)</f>
        <v/>
      </c>
      <c r="B7187">
        <f>IF('📋 MIỂNG TNC'!A2003="","",'📋 MIỂNG TNC'!P2003)</f>
        <v/>
      </c>
      <c r="C7187">
        <f>IF('📋 MIỂNG TNC'!A2003="","","Miểng")</f>
        <v/>
      </c>
      <c r="D7187">
        <f>IF('📋 MIỂNG TNC'!A2003="","",'📋 MIỂNG TNC'!H2003)</f>
        <v/>
      </c>
      <c r="E7187" t="e">
        <v>#VALUE!</v>
      </c>
      <c r="F7187" s="37">
        <f>IF('📋 MIỂNG TNC'!A2003="","",'📋 MIỂNG TNC'!J2003)</f>
        <v/>
      </c>
      <c r="G7187" s="37">
        <f>IF('📋 MIỂNG TNC'!A2003="","",'📋 MIỂNG TNC'!K2003)</f>
        <v/>
      </c>
      <c r="H7187" s="37">
        <f>IF('📋 MIỂNG TNC'!A2003="","",'📋 MIỂNG TNC'!L2003)</f>
        <v/>
      </c>
      <c r="I7187">
        <f>IF('📋 MIỂNG TNC'!A2003="","",'📋 MIỂNG TNC'!M2003)</f>
        <v/>
      </c>
      <c r="J7187">
        <f>IF('📋 MIỂNG TNC'!A2003="","",'📋 MIỂNG TNC'!D2003)</f>
        <v/>
      </c>
      <c r="L7187">
        <f>N(L7186)+IF(AND('🔎 TRA CỨU NHANH'!$C$2&lt;&gt;"",OR(ISNUMBER(SEARCH('🔎 TRA CỨU NHANH'!$C$2,$A7187)),ISNUMBER(SEARCH('🔎 TRA CỨU NHANH'!$C$2,$B7187)))),1,0)</f>
        <v/>
      </c>
      <c r="M7187">
        <f>IF(L7187&gt;N(L7186),L7187,"")</f>
        <v/>
      </c>
    </row>
    <row r="7188">
      <c r="A7188">
        <f>IF('📋 MIỂNG TNC'!A2004="","",'📋 MIỂNG TNC'!A2004)</f>
        <v/>
      </c>
      <c r="B7188">
        <f>IF('📋 MIỂNG TNC'!A2004="","",'📋 MIỂNG TNC'!P2004)</f>
        <v/>
      </c>
      <c r="C7188">
        <f>IF('📋 MIỂNG TNC'!A2004="","","Miểng")</f>
        <v/>
      </c>
      <c r="D7188">
        <f>IF('📋 MIỂNG TNC'!A2004="","",'📋 MIỂNG TNC'!H2004)</f>
        <v/>
      </c>
      <c r="E7188" t="e">
        <v>#VALUE!</v>
      </c>
      <c r="F7188" s="37">
        <f>IF('📋 MIỂNG TNC'!A2004="","",'📋 MIỂNG TNC'!J2004)</f>
        <v/>
      </c>
      <c r="G7188" s="37">
        <f>IF('📋 MIỂNG TNC'!A2004="","",'📋 MIỂNG TNC'!K2004)</f>
        <v/>
      </c>
      <c r="H7188" s="37">
        <f>IF('📋 MIỂNG TNC'!A2004="","",'📋 MIỂNG TNC'!L2004)</f>
        <v/>
      </c>
      <c r="I7188">
        <f>IF('📋 MIỂNG TNC'!A2004="","",'📋 MIỂNG TNC'!M2004)</f>
        <v/>
      </c>
      <c r="J7188">
        <f>IF('📋 MIỂNG TNC'!A2004="","",'📋 MIỂNG TNC'!D2004)</f>
        <v/>
      </c>
      <c r="L7188">
        <f>N(L7187)+IF(AND('🔎 TRA CỨU NHANH'!$C$2&lt;&gt;"",OR(ISNUMBER(SEARCH('🔎 TRA CỨU NHANH'!$C$2,$A7188)),ISNUMBER(SEARCH('🔎 TRA CỨU NHANH'!$C$2,$B7188)))),1,0)</f>
        <v/>
      </c>
      <c r="M7188">
        <f>IF(L7188&gt;N(L7187),L7188,"")</f>
        <v/>
      </c>
    </row>
    <row r="7189">
      <c r="A7189">
        <f>IF('📋 MIỂNG TNC'!A2005="","",'📋 MIỂNG TNC'!A2005)</f>
        <v/>
      </c>
      <c r="B7189">
        <f>IF('📋 MIỂNG TNC'!A2005="","",'📋 MIỂNG TNC'!P2005)</f>
        <v/>
      </c>
      <c r="C7189">
        <f>IF('📋 MIỂNG TNC'!A2005="","","Miểng")</f>
        <v/>
      </c>
      <c r="D7189">
        <f>IF('📋 MIỂNG TNC'!A2005="","",'📋 MIỂNG TNC'!H2005)</f>
        <v/>
      </c>
      <c r="E7189" t="e">
        <v>#VALUE!</v>
      </c>
      <c r="F7189" s="37">
        <f>IF('📋 MIỂNG TNC'!A2005="","",'📋 MIỂNG TNC'!J2005)</f>
        <v/>
      </c>
      <c r="G7189" s="37">
        <f>IF('📋 MIỂNG TNC'!A2005="","",'📋 MIỂNG TNC'!K2005)</f>
        <v/>
      </c>
      <c r="H7189" s="37">
        <f>IF('📋 MIỂNG TNC'!A2005="","",'📋 MIỂNG TNC'!L2005)</f>
        <v/>
      </c>
      <c r="I7189">
        <f>IF('📋 MIỂNG TNC'!A2005="","",'📋 MIỂNG TNC'!M2005)</f>
        <v/>
      </c>
      <c r="J7189">
        <f>IF('📋 MIỂNG TNC'!A2005="","",'📋 MIỂNG TNC'!D2005)</f>
        <v/>
      </c>
      <c r="L7189">
        <f>N(L7188)+IF(AND('🔎 TRA CỨU NHANH'!$C$2&lt;&gt;"",OR(ISNUMBER(SEARCH('🔎 TRA CỨU NHANH'!$C$2,$A7189)),ISNUMBER(SEARCH('🔎 TRA CỨU NHANH'!$C$2,$B7189)))),1,0)</f>
        <v/>
      </c>
      <c r="M7189">
        <f>IF(L7189&gt;N(L7188),L7189,"")</f>
        <v/>
      </c>
    </row>
    <row r="7190">
      <c r="A7190">
        <f>IF('📋 MIỂNG TNC'!A2006="","",'📋 MIỂNG TNC'!A2006)</f>
        <v/>
      </c>
      <c r="B7190">
        <f>IF('📋 MIỂNG TNC'!A2006="","",'📋 MIỂNG TNC'!P2006)</f>
        <v/>
      </c>
      <c r="C7190">
        <f>IF('📋 MIỂNG TNC'!A2006="","","Miểng")</f>
        <v/>
      </c>
      <c r="D7190">
        <f>IF('📋 MIỂNG TNC'!A2006="","",'📋 MIỂNG TNC'!H2006)</f>
        <v/>
      </c>
      <c r="E7190" t="e">
        <v>#VALUE!</v>
      </c>
      <c r="F7190" s="37">
        <f>IF('📋 MIỂNG TNC'!A2006="","",'📋 MIỂNG TNC'!J2006)</f>
        <v/>
      </c>
      <c r="G7190" s="37">
        <f>IF('📋 MIỂNG TNC'!A2006="","",'📋 MIỂNG TNC'!K2006)</f>
        <v/>
      </c>
      <c r="H7190" s="37">
        <f>IF('📋 MIỂNG TNC'!A2006="","",'📋 MIỂNG TNC'!L2006)</f>
        <v/>
      </c>
      <c r="I7190">
        <f>IF('📋 MIỂNG TNC'!A2006="","",'📋 MIỂNG TNC'!M2006)</f>
        <v/>
      </c>
      <c r="J7190">
        <f>IF('📋 MIỂNG TNC'!A2006="","",'📋 MIỂNG TNC'!D2006)</f>
        <v/>
      </c>
      <c r="L7190">
        <f>N(L7189)+IF(AND('🔎 TRA CỨU NHANH'!$C$2&lt;&gt;"",OR(ISNUMBER(SEARCH('🔎 TRA CỨU NHANH'!$C$2,$A7190)),ISNUMBER(SEARCH('🔎 TRA CỨU NHANH'!$C$2,$B7190)))),1,0)</f>
        <v/>
      </c>
      <c r="M7190">
        <f>IF(L7190&gt;N(L7189),L7190,"")</f>
        <v/>
      </c>
    </row>
    <row r="7191">
      <c r="A7191">
        <f>IF('📋 MIỂNG TNC'!A2007="","",'📋 MIỂNG TNC'!A2007)</f>
        <v/>
      </c>
      <c r="B7191">
        <f>IF('📋 MIỂNG TNC'!A2007="","",'📋 MIỂNG TNC'!P2007)</f>
        <v/>
      </c>
      <c r="C7191">
        <f>IF('📋 MIỂNG TNC'!A2007="","","Miểng")</f>
        <v/>
      </c>
      <c r="D7191">
        <f>IF('📋 MIỂNG TNC'!A2007="","",'📋 MIỂNG TNC'!H2007)</f>
        <v/>
      </c>
      <c r="E7191" t="e">
        <v>#VALUE!</v>
      </c>
      <c r="F7191">
        <f>IF('📋 MIỂNG TNC'!A2007="","",'📋 MIỂNG TNC'!J2007)</f>
        <v/>
      </c>
      <c r="G7191">
        <f>IF('📋 MIỂNG TNC'!A2007="","",'📋 MIỂNG TNC'!K2007)</f>
        <v/>
      </c>
      <c r="H7191">
        <f>IF('📋 MIỂNG TNC'!A2007="","",'📋 MIỂNG TNC'!L2007)</f>
        <v/>
      </c>
      <c r="I7191">
        <f>IF('📋 MIỂNG TNC'!A2007="","",'📋 MIỂNG TNC'!M2007)</f>
        <v/>
      </c>
      <c r="J7191">
        <f>IF('📋 MIỂNG TNC'!A2007="","",'📋 MIỂNG TNC'!D2007)</f>
        <v/>
      </c>
      <c r="L7191">
        <f>N(L7190)+IF(AND('🔎 TRA CỨU NHANH'!$C$2&lt;&gt;"",OR(ISNUMBER(SEARCH('🔎 TRA CỨU NHANH'!$C$2,$A7191)),ISNUMBER(SEARCH('🔎 TRA CỨU NHANH'!$C$2,$B7191)))),1,0)</f>
        <v/>
      </c>
      <c r="M7191">
        <f>IF(L7191&gt;N(L7190),L7191,"")</f>
        <v/>
      </c>
    </row>
    <row r="7192">
      <c r="A7192">
        <f>IF('📋 MIỂNG TNC'!A2008="","",'📋 MIỂNG TNC'!A2008)</f>
        <v/>
      </c>
      <c r="B7192">
        <f>IF('📋 MIỂNG TNC'!A2008="","",'📋 MIỂNG TNC'!P2008)</f>
        <v/>
      </c>
      <c r="C7192">
        <f>IF('📋 MIỂNG TNC'!A2008="","","Miểng")</f>
        <v/>
      </c>
      <c r="D7192">
        <f>IF('📋 MIỂNG TNC'!A2008="","",'📋 MIỂNG TNC'!H2008)</f>
        <v/>
      </c>
      <c r="E7192" t="e">
        <v>#VALUE!</v>
      </c>
      <c r="F7192">
        <f>IF('📋 MIỂNG TNC'!A2008="","",'📋 MIỂNG TNC'!J2008)</f>
        <v/>
      </c>
      <c r="G7192">
        <f>IF('📋 MIỂNG TNC'!A2008="","",'📋 MIỂNG TNC'!K2008)</f>
        <v/>
      </c>
      <c r="H7192">
        <f>IF('📋 MIỂNG TNC'!A2008="","",'📋 MIỂNG TNC'!L2008)</f>
        <v/>
      </c>
      <c r="I7192">
        <f>IF('📋 MIỂNG TNC'!A2008="","",'📋 MIỂNG TNC'!M2008)</f>
        <v/>
      </c>
      <c r="J7192">
        <f>IF('📋 MIỂNG TNC'!A2008="","",'📋 MIỂNG TNC'!D2008)</f>
        <v/>
      </c>
      <c r="L7192">
        <f>N(L7191)+IF(AND('🔎 TRA CỨU NHANH'!$C$2&lt;&gt;"",OR(ISNUMBER(SEARCH('🔎 TRA CỨU NHANH'!$C$2,$A7192)),ISNUMBER(SEARCH('🔎 TRA CỨU NHANH'!$C$2,$B7192)))),1,0)</f>
        <v/>
      </c>
      <c r="M7192">
        <f>IF(L7192&gt;N(L7191),L7192,"")</f>
        <v/>
      </c>
    </row>
    <row r="7193">
      <c r="A7193">
        <f>IF('📋 MIỂNG TNC'!A2009="","",'📋 MIỂNG TNC'!A2009)</f>
        <v/>
      </c>
      <c r="B7193">
        <f>IF('📋 MIỂNG TNC'!A2009="","",'📋 MIỂNG TNC'!P2009)</f>
        <v/>
      </c>
      <c r="C7193">
        <f>IF('📋 MIỂNG TNC'!A2009="","","Miểng")</f>
        <v/>
      </c>
      <c r="D7193">
        <f>IF('📋 MIỂNG TNC'!A2009="","",'📋 MIỂNG TNC'!H2009)</f>
        <v/>
      </c>
      <c r="E7193" t="e">
        <v>#VALUE!</v>
      </c>
      <c r="F7193">
        <f>IF('📋 MIỂNG TNC'!A2009="","",'📋 MIỂNG TNC'!J2009)</f>
        <v/>
      </c>
      <c r="G7193">
        <f>IF('📋 MIỂNG TNC'!A2009="","",'📋 MIỂNG TNC'!K2009)</f>
        <v/>
      </c>
      <c r="H7193">
        <f>IF('📋 MIỂNG TNC'!A2009="","",'📋 MIỂNG TNC'!L2009)</f>
        <v/>
      </c>
      <c r="I7193">
        <f>IF('📋 MIỂNG TNC'!A2009="","",'📋 MIỂNG TNC'!M2009)</f>
        <v/>
      </c>
      <c r="J7193">
        <f>IF('📋 MIỂNG TNC'!A2009="","",'📋 MIỂNG TNC'!D2009)</f>
        <v/>
      </c>
      <c r="L7193">
        <f>N(L7192)+IF(AND('🔎 TRA CỨU NHANH'!$C$2&lt;&gt;"",OR(ISNUMBER(SEARCH('🔎 TRA CỨU NHANH'!$C$2,$A7193)),ISNUMBER(SEARCH('🔎 TRA CỨU NHANH'!$C$2,$B7193)))),1,0)</f>
        <v/>
      </c>
      <c r="M7193">
        <f>IF(L7193&gt;N(L7192),L7193,"")</f>
        <v/>
      </c>
    </row>
    <row r="7194">
      <c r="A7194">
        <f>IF('📋 MIỂNG TNC'!A2010="","",'📋 MIỂNG TNC'!A2010)</f>
        <v/>
      </c>
      <c r="B7194">
        <f>IF('📋 MIỂNG TNC'!A2010="","",'📋 MIỂNG TNC'!P2010)</f>
        <v/>
      </c>
      <c r="C7194">
        <f>IF('📋 MIỂNG TNC'!A2010="","","Miểng")</f>
        <v/>
      </c>
      <c r="D7194">
        <f>IF('📋 MIỂNG TNC'!A2010="","",'📋 MIỂNG TNC'!H2010)</f>
        <v/>
      </c>
      <c r="E7194" t="e">
        <v>#VALUE!</v>
      </c>
      <c r="F7194">
        <f>IF('📋 MIỂNG TNC'!A2010="","",'📋 MIỂNG TNC'!J2010)</f>
        <v/>
      </c>
      <c r="G7194">
        <f>IF('📋 MIỂNG TNC'!A2010="","",'📋 MIỂNG TNC'!K2010)</f>
        <v/>
      </c>
      <c r="H7194">
        <f>IF('📋 MIỂNG TNC'!A2010="","",'📋 MIỂNG TNC'!L2010)</f>
        <v/>
      </c>
      <c r="I7194">
        <f>IF('📋 MIỂNG TNC'!A2010="","",'📋 MIỂNG TNC'!M2010)</f>
        <v/>
      </c>
      <c r="J7194">
        <f>IF('📋 MIỂNG TNC'!A2010="","",'📋 MIỂNG TNC'!D2010)</f>
        <v/>
      </c>
      <c r="L7194">
        <f>N(L7193)+IF(AND('🔎 TRA CỨU NHANH'!$C$2&lt;&gt;"",OR(ISNUMBER(SEARCH('🔎 TRA CỨU NHANH'!$C$2,$A7194)),ISNUMBER(SEARCH('🔎 TRA CỨU NHANH'!$C$2,$B7194)))),1,0)</f>
        <v/>
      </c>
      <c r="M7194">
        <f>IF(L7194&gt;N(L7193),L7194,"")</f>
        <v/>
      </c>
    </row>
    <row r="7195">
      <c r="A7195">
        <f>IF('📋 MIỂNG TNC'!A2011="","",'📋 MIỂNG TNC'!A2011)</f>
        <v/>
      </c>
      <c r="B7195">
        <f>IF('📋 MIỂNG TNC'!A2011="","",'📋 MIỂNG TNC'!P2011)</f>
        <v/>
      </c>
      <c r="C7195">
        <f>IF('📋 MIỂNG TNC'!A2011="","","Miểng")</f>
        <v/>
      </c>
      <c r="D7195">
        <f>IF('📋 MIỂNG TNC'!A2011="","",'📋 MIỂNG TNC'!H2011)</f>
        <v/>
      </c>
      <c r="E7195" t="e">
        <v>#VALUE!</v>
      </c>
      <c r="F7195">
        <f>IF('📋 MIỂNG TNC'!A2011="","",'📋 MIỂNG TNC'!J2011)</f>
        <v/>
      </c>
      <c r="G7195">
        <f>IF('📋 MIỂNG TNC'!A2011="","",'📋 MIỂNG TNC'!K2011)</f>
        <v/>
      </c>
      <c r="H7195">
        <f>IF('📋 MIỂNG TNC'!A2011="","",'📋 MIỂNG TNC'!L2011)</f>
        <v/>
      </c>
      <c r="I7195">
        <f>IF('📋 MIỂNG TNC'!A2011="","",'📋 MIỂNG TNC'!M2011)</f>
        <v/>
      </c>
      <c r="J7195">
        <f>IF('📋 MIỂNG TNC'!A2011="","",'📋 MIỂNG TNC'!D2011)</f>
        <v/>
      </c>
      <c r="L7195">
        <f>N(L7194)+IF(AND('🔎 TRA CỨU NHANH'!$C$2&lt;&gt;"",OR(ISNUMBER(SEARCH('🔎 TRA CỨU NHANH'!$C$2,$A7195)),ISNUMBER(SEARCH('🔎 TRA CỨU NHANH'!$C$2,$B7195)))),1,0)</f>
        <v/>
      </c>
      <c r="M7195">
        <f>IF(L7195&gt;N(L7194),L7195,"")</f>
        <v/>
      </c>
    </row>
    <row r="7196">
      <c r="A7196">
        <f>IF('📋 MIỂNG TNC'!A2012="","",'📋 MIỂNG TNC'!A2012)</f>
        <v/>
      </c>
      <c r="B7196">
        <f>IF('📋 MIỂNG TNC'!A2012="","",'📋 MIỂNG TNC'!P2012)</f>
        <v/>
      </c>
      <c r="C7196">
        <f>IF('📋 MIỂNG TNC'!A2012="","","Miểng")</f>
        <v/>
      </c>
      <c r="D7196">
        <f>IF('📋 MIỂNG TNC'!A2012="","",'📋 MIỂNG TNC'!H2012)</f>
        <v/>
      </c>
      <c r="E7196" t="e">
        <v>#VALUE!</v>
      </c>
      <c r="F7196" s="37">
        <f>IF('📋 MIỂNG TNC'!A2012="","",'📋 MIỂNG TNC'!J2012)</f>
        <v/>
      </c>
      <c r="G7196" s="37">
        <f>IF('📋 MIỂNG TNC'!A2012="","",'📋 MIỂNG TNC'!K2012)</f>
        <v/>
      </c>
      <c r="H7196" s="37">
        <f>IF('📋 MIỂNG TNC'!A2012="","",'📋 MIỂNG TNC'!L2012)</f>
        <v/>
      </c>
      <c r="I7196">
        <f>IF('📋 MIỂNG TNC'!A2012="","",'📋 MIỂNG TNC'!M2012)</f>
        <v/>
      </c>
      <c r="J7196">
        <f>IF('📋 MIỂNG TNC'!A2012="","",'📋 MIỂNG TNC'!D2012)</f>
        <v/>
      </c>
      <c r="L7196">
        <f>N(L7195)+IF(AND('🔎 TRA CỨU NHANH'!$C$2&lt;&gt;"",OR(ISNUMBER(SEARCH('🔎 TRA CỨU NHANH'!$C$2,$A7196)),ISNUMBER(SEARCH('🔎 TRA CỨU NHANH'!$C$2,$B7196)))),1,0)</f>
        <v/>
      </c>
      <c r="M7196">
        <f>IF(L7196&gt;N(L7195),L7196,"")</f>
        <v/>
      </c>
    </row>
    <row r="7197">
      <c r="A7197">
        <f>IF('📋 MIỂNG TNC'!A2013="","",'📋 MIỂNG TNC'!A2013)</f>
        <v/>
      </c>
      <c r="B7197">
        <f>IF('📋 MIỂNG TNC'!A2013="","",'📋 MIỂNG TNC'!P2013)</f>
        <v/>
      </c>
      <c r="C7197">
        <f>IF('📋 MIỂNG TNC'!A2013="","","Miểng")</f>
        <v/>
      </c>
      <c r="D7197">
        <f>IF('📋 MIỂNG TNC'!A2013="","",'📋 MIỂNG TNC'!H2013)</f>
        <v/>
      </c>
      <c r="E7197" t="e">
        <v>#VALUE!</v>
      </c>
      <c r="F7197" s="37">
        <f>IF('📋 MIỂNG TNC'!A2013="","",'📋 MIỂNG TNC'!J2013)</f>
        <v/>
      </c>
      <c r="G7197" s="37">
        <f>IF('📋 MIỂNG TNC'!A2013="","",'📋 MIỂNG TNC'!K2013)</f>
        <v/>
      </c>
      <c r="H7197" s="37">
        <f>IF('📋 MIỂNG TNC'!A2013="","",'📋 MIỂNG TNC'!L2013)</f>
        <v/>
      </c>
      <c r="I7197">
        <f>IF('📋 MIỂNG TNC'!A2013="","",'📋 MIỂNG TNC'!M2013)</f>
        <v/>
      </c>
      <c r="J7197">
        <f>IF('📋 MIỂNG TNC'!A2013="","",'📋 MIỂNG TNC'!D2013)</f>
        <v/>
      </c>
      <c r="L7197">
        <f>N(L7196)+IF(AND('🔎 TRA CỨU NHANH'!$C$2&lt;&gt;"",OR(ISNUMBER(SEARCH('🔎 TRA CỨU NHANH'!$C$2,$A7197)),ISNUMBER(SEARCH('🔎 TRA CỨU NHANH'!$C$2,$B7197)))),1,0)</f>
        <v/>
      </c>
      <c r="M7197">
        <f>IF(L7197&gt;N(L7196),L7197,"")</f>
        <v/>
      </c>
    </row>
    <row r="7198">
      <c r="A7198">
        <f>IF('📋 MIỂNG TNC'!A2014="","",'📋 MIỂNG TNC'!A2014)</f>
        <v/>
      </c>
      <c r="B7198">
        <f>IF('📋 MIỂNG TNC'!A2014="","",'📋 MIỂNG TNC'!P2014)</f>
        <v/>
      </c>
      <c r="C7198">
        <f>IF('📋 MIỂNG TNC'!A2014="","","Miểng")</f>
        <v/>
      </c>
      <c r="D7198">
        <f>IF('📋 MIỂNG TNC'!A2014="","",'📋 MIỂNG TNC'!H2014)</f>
        <v/>
      </c>
      <c r="E7198" t="e">
        <v>#VALUE!</v>
      </c>
      <c r="F7198" s="37">
        <f>IF('📋 MIỂNG TNC'!A2014="","",'📋 MIỂNG TNC'!J2014)</f>
        <v/>
      </c>
      <c r="G7198" s="37">
        <f>IF('📋 MIỂNG TNC'!A2014="","",'📋 MIỂNG TNC'!K2014)</f>
        <v/>
      </c>
      <c r="H7198" s="37">
        <f>IF('📋 MIỂNG TNC'!A2014="","",'📋 MIỂNG TNC'!L2014)</f>
        <v/>
      </c>
      <c r="I7198">
        <f>IF('📋 MIỂNG TNC'!A2014="","",'📋 MIỂNG TNC'!M2014)</f>
        <v/>
      </c>
      <c r="J7198">
        <f>IF('📋 MIỂNG TNC'!A2014="","",'📋 MIỂNG TNC'!D2014)</f>
        <v/>
      </c>
      <c r="L7198">
        <f>N(L7197)+IF(AND('🔎 TRA CỨU NHANH'!$C$2&lt;&gt;"",OR(ISNUMBER(SEARCH('🔎 TRA CỨU NHANH'!$C$2,$A7198)),ISNUMBER(SEARCH('🔎 TRA CỨU NHANH'!$C$2,$B7198)))),1,0)</f>
        <v/>
      </c>
      <c r="M7198">
        <f>IF(L7198&gt;N(L7197),L7198,"")</f>
        <v/>
      </c>
    </row>
    <row r="7199">
      <c r="A7199">
        <f>IF('📋 MIỂNG TNC'!A2015="","",'📋 MIỂNG TNC'!A2015)</f>
        <v/>
      </c>
      <c r="B7199">
        <f>IF('📋 MIỂNG TNC'!A2015="","",'📋 MIỂNG TNC'!P2015)</f>
        <v/>
      </c>
      <c r="C7199">
        <f>IF('📋 MIỂNG TNC'!A2015="","","Miểng")</f>
        <v/>
      </c>
      <c r="D7199">
        <f>IF('📋 MIỂNG TNC'!A2015="","",'📋 MIỂNG TNC'!H2015)</f>
        <v/>
      </c>
      <c r="E7199" t="e">
        <v>#VALUE!</v>
      </c>
      <c r="F7199" s="37">
        <f>IF('📋 MIỂNG TNC'!A2015="","",'📋 MIỂNG TNC'!J2015)</f>
        <v/>
      </c>
      <c r="G7199" s="37">
        <f>IF('📋 MIỂNG TNC'!A2015="","",'📋 MIỂNG TNC'!K2015)</f>
        <v/>
      </c>
      <c r="H7199" s="37">
        <f>IF('📋 MIỂNG TNC'!A2015="","",'📋 MIỂNG TNC'!L2015)</f>
        <v/>
      </c>
      <c r="I7199">
        <f>IF('📋 MIỂNG TNC'!A2015="","",'📋 MIỂNG TNC'!M2015)</f>
        <v/>
      </c>
      <c r="J7199">
        <f>IF('📋 MIỂNG TNC'!A2015="","",'📋 MIỂNG TNC'!D2015)</f>
        <v/>
      </c>
      <c r="L7199">
        <f>N(L7198)+IF(AND('🔎 TRA CỨU NHANH'!$C$2&lt;&gt;"",OR(ISNUMBER(SEARCH('🔎 TRA CỨU NHANH'!$C$2,$A7199)),ISNUMBER(SEARCH('🔎 TRA CỨU NHANH'!$C$2,$B7199)))),1,0)</f>
        <v/>
      </c>
      <c r="M7199">
        <f>IF(L7199&gt;N(L7198),L7199,"")</f>
        <v/>
      </c>
    </row>
    <row r="7200">
      <c r="A7200">
        <f>IF('📋 MIỂNG TNC'!A2016="","",'📋 MIỂNG TNC'!A2016)</f>
        <v/>
      </c>
      <c r="B7200">
        <f>IF('📋 MIỂNG TNC'!A2016="","",'📋 MIỂNG TNC'!P2016)</f>
        <v/>
      </c>
      <c r="C7200">
        <f>IF('📋 MIỂNG TNC'!A2016="","","Miểng")</f>
        <v/>
      </c>
      <c r="D7200">
        <f>IF('📋 MIỂNG TNC'!A2016="","",'📋 MIỂNG TNC'!H2016)</f>
        <v/>
      </c>
      <c r="E7200" t="e">
        <v>#VALUE!</v>
      </c>
      <c r="F7200" s="37">
        <f>IF('📋 MIỂNG TNC'!A2016="","",'📋 MIỂNG TNC'!J2016)</f>
        <v/>
      </c>
      <c r="G7200" s="37">
        <f>IF('📋 MIỂNG TNC'!A2016="","",'📋 MIỂNG TNC'!K2016)</f>
        <v/>
      </c>
      <c r="H7200" s="37">
        <f>IF('📋 MIỂNG TNC'!A2016="","",'📋 MIỂNG TNC'!L2016)</f>
        <v/>
      </c>
      <c r="I7200">
        <f>IF('📋 MIỂNG TNC'!A2016="","",'📋 MIỂNG TNC'!M2016)</f>
        <v/>
      </c>
      <c r="J7200">
        <f>IF('📋 MIỂNG TNC'!A2016="","",'📋 MIỂNG TNC'!D2016)</f>
        <v/>
      </c>
      <c r="L7200">
        <f>N(L7199)+IF(AND('🔎 TRA CỨU NHANH'!$C$2&lt;&gt;"",OR(ISNUMBER(SEARCH('🔎 TRA CỨU NHANH'!$C$2,$A7200)),ISNUMBER(SEARCH('🔎 TRA CỨU NHANH'!$C$2,$B7200)))),1,0)</f>
        <v/>
      </c>
      <c r="M7200">
        <f>IF(L7200&gt;N(L7199),L7200,"")</f>
        <v/>
      </c>
    </row>
    <row r="7201">
      <c r="A7201">
        <f>IF('📋 MIỂNG TNC'!A2017="","",'📋 MIỂNG TNC'!A2017)</f>
        <v/>
      </c>
      <c r="B7201">
        <f>IF('📋 MIỂNG TNC'!A2017="","",'📋 MIỂNG TNC'!P2017)</f>
        <v/>
      </c>
      <c r="C7201">
        <f>IF('📋 MIỂNG TNC'!A2017="","","Miểng")</f>
        <v/>
      </c>
      <c r="D7201">
        <f>IF('📋 MIỂNG TNC'!A2017="","",'📋 MIỂNG TNC'!H2017)</f>
        <v/>
      </c>
      <c r="E7201" t="e">
        <v>#VALUE!</v>
      </c>
      <c r="F7201">
        <f>IF('📋 MIỂNG TNC'!A2017="","",'📋 MIỂNG TNC'!J2017)</f>
        <v/>
      </c>
      <c r="G7201">
        <f>IF('📋 MIỂNG TNC'!A2017="","",'📋 MIỂNG TNC'!K2017)</f>
        <v/>
      </c>
      <c r="H7201">
        <f>IF('📋 MIỂNG TNC'!A2017="","",'📋 MIỂNG TNC'!L2017)</f>
        <v/>
      </c>
      <c r="I7201">
        <f>IF('📋 MIỂNG TNC'!A2017="","",'📋 MIỂNG TNC'!M2017)</f>
        <v/>
      </c>
      <c r="J7201">
        <f>IF('📋 MIỂNG TNC'!A2017="","",'📋 MIỂNG TNC'!D2017)</f>
        <v/>
      </c>
      <c r="L7201">
        <f>N(L7200)+IF(AND('🔎 TRA CỨU NHANH'!$C$2&lt;&gt;"",OR(ISNUMBER(SEARCH('🔎 TRA CỨU NHANH'!$C$2,$A7201)),ISNUMBER(SEARCH('🔎 TRA CỨU NHANH'!$C$2,$B7201)))),1,0)</f>
        <v/>
      </c>
      <c r="M7201">
        <f>IF(L7201&gt;N(L7200),L7201,"")</f>
        <v/>
      </c>
    </row>
    <row r="7202">
      <c r="A7202">
        <f>IF('📋 MIỂNG TNC'!A2018="","",'📋 MIỂNG TNC'!A2018)</f>
        <v/>
      </c>
      <c r="B7202">
        <f>IF('📋 MIỂNG TNC'!A2018="","",'📋 MIỂNG TNC'!P2018)</f>
        <v/>
      </c>
      <c r="C7202">
        <f>IF('📋 MIỂNG TNC'!A2018="","","Miểng")</f>
        <v/>
      </c>
      <c r="D7202">
        <f>IF('📋 MIỂNG TNC'!A2018="","",'📋 MIỂNG TNC'!H2018)</f>
        <v/>
      </c>
      <c r="E7202" t="e">
        <v>#VALUE!</v>
      </c>
      <c r="F7202">
        <f>IF('📋 MIỂNG TNC'!A2018="","",'📋 MIỂNG TNC'!J2018)</f>
        <v/>
      </c>
      <c r="G7202">
        <f>IF('📋 MIỂNG TNC'!A2018="","",'📋 MIỂNG TNC'!K2018)</f>
        <v/>
      </c>
      <c r="H7202">
        <f>IF('📋 MIỂNG TNC'!A2018="","",'📋 MIỂNG TNC'!L2018)</f>
        <v/>
      </c>
      <c r="I7202">
        <f>IF('📋 MIỂNG TNC'!A2018="","",'📋 MIỂNG TNC'!M2018)</f>
        <v/>
      </c>
      <c r="J7202">
        <f>IF('📋 MIỂNG TNC'!A2018="","",'📋 MIỂNG TNC'!D2018)</f>
        <v/>
      </c>
      <c r="L7202">
        <f>N(L7201)+IF(AND('🔎 TRA CỨU NHANH'!$C$2&lt;&gt;"",OR(ISNUMBER(SEARCH('🔎 TRA CỨU NHANH'!$C$2,$A7202)),ISNUMBER(SEARCH('🔎 TRA CỨU NHANH'!$C$2,$B7202)))),1,0)</f>
        <v/>
      </c>
      <c r="M7202">
        <f>IF(L7202&gt;N(L7201),L7202,"")</f>
        <v/>
      </c>
    </row>
    <row r="7203">
      <c r="A7203">
        <f>IF('📋 MIỂNG TNC'!A2019="","",'📋 MIỂNG TNC'!A2019)</f>
        <v/>
      </c>
      <c r="B7203">
        <f>IF('📋 MIỂNG TNC'!A2019="","",'📋 MIỂNG TNC'!P2019)</f>
        <v/>
      </c>
      <c r="C7203">
        <f>IF('📋 MIỂNG TNC'!A2019="","","Miểng")</f>
        <v/>
      </c>
      <c r="D7203">
        <f>IF('📋 MIỂNG TNC'!A2019="","",'📋 MIỂNG TNC'!H2019)</f>
        <v/>
      </c>
      <c r="E7203" t="e">
        <v>#VALUE!</v>
      </c>
      <c r="F7203">
        <f>IF('📋 MIỂNG TNC'!A2019="","",'📋 MIỂNG TNC'!J2019)</f>
        <v/>
      </c>
      <c r="G7203">
        <f>IF('📋 MIỂNG TNC'!A2019="","",'📋 MIỂNG TNC'!K2019)</f>
        <v/>
      </c>
      <c r="H7203">
        <f>IF('📋 MIỂNG TNC'!A2019="","",'📋 MIỂNG TNC'!L2019)</f>
        <v/>
      </c>
      <c r="I7203">
        <f>IF('📋 MIỂNG TNC'!A2019="","",'📋 MIỂNG TNC'!M2019)</f>
        <v/>
      </c>
      <c r="J7203">
        <f>IF('📋 MIỂNG TNC'!A2019="","",'📋 MIỂNG TNC'!D2019)</f>
        <v/>
      </c>
      <c r="L7203">
        <f>N(L7202)+IF(AND('🔎 TRA CỨU NHANH'!$C$2&lt;&gt;"",OR(ISNUMBER(SEARCH('🔎 TRA CỨU NHANH'!$C$2,$A7203)),ISNUMBER(SEARCH('🔎 TRA CỨU NHANH'!$C$2,$B7203)))),1,0)</f>
        <v/>
      </c>
      <c r="M7203">
        <f>IF(L7203&gt;N(L7202),L7203,"")</f>
        <v/>
      </c>
    </row>
    <row r="7204">
      <c r="A7204">
        <f>IF('📋 MIỂNG TNC'!A2020="","",'📋 MIỂNG TNC'!A2020)</f>
        <v/>
      </c>
      <c r="B7204">
        <f>IF('📋 MIỂNG TNC'!A2020="","",'📋 MIỂNG TNC'!P2020)</f>
        <v/>
      </c>
      <c r="C7204">
        <f>IF('📋 MIỂNG TNC'!A2020="","","Miểng")</f>
        <v/>
      </c>
      <c r="D7204">
        <f>IF('📋 MIỂNG TNC'!A2020="","",'📋 MIỂNG TNC'!H2020)</f>
        <v/>
      </c>
      <c r="E7204" t="e">
        <v>#VALUE!</v>
      </c>
      <c r="F7204" s="37">
        <f>IF('📋 MIỂNG TNC'!A2020="","",'📋 MIỂNG TNC'!J2020)</f>
        <v/>
      </c>
      <c r="G7204" s="37">
        <f>IF('📋 MIỂNG TNC'!A2020="","",'📋 MIỂNG TNC'!K2020)</f>
        <v/>
      </c>
      <c r="H7204" s="37">
        <f>IF('📋 MIỂNG TNC'!A2020="","",'📋 MIỂNG TNC'!L2020)</f>
        <v/>
      </c>
      <c r="I7204">
        <f>IF('📋 MIỂNG TNC'!A2020="","",'📋 MIỂNG TNC'!M2020)</f>
        <v/>
      </c>
      <c r="J7204">
        <f>IF('📋 MIỂNG TNC'!A2020="","",'📋 MIỂNG TNC'!D2020)</f>
        <v/>
      </c>
      <c r="L7204">
        <f>N(L7203)+IF(AND('🔎 TRA CỨU NHANH'!$C$2&lt;&gt;"",OR(ISNUMBER(SEARCH('🔎 TRA CỨU NHANH'!$C$2,$A7204)),ISNUMBER(SEARCH('🔎 TRA CỨU NHANH'!$C$2,$B7204)))),1,0)</f>
        <v/>
      </c>
      <c r="M7204">
        <f>IF(L7204&gt;N(L7203),L7204,"")</f>
        <v/>
      </c>
    </row>
    <row r="7205">
      <c r="A7205">
        <f>IF('📋 MIỂNG TNC'!A2021="","",'📋 MIỂNG TNC'!A2021)</f>
        <v/>
      </c>
      <c r="B7205">
        <f>IF('📋 MIỂNG TNC'!A2021="","",'📋 MIỂNG TNC'!P2021)</f>
        <v/>
      </c>
      <c r="C7205">
        <f>IF('📋 MIỂNG TNC'!A2021="","","Miểng")</f>
        <v/>
      </c>
      <c r="D7205">
        <f>IF('📋 MIỂNG TNC'!A2021="","",'📋 MIỂNG TNC'!H2021)</f>
        <v/>
      </c>
      <c r="E7205" t="e">
        <v>#VALUE!</v>
      </c>
      <c r="F7205" s="37">
        <f>IF('📋 MIỂNG TNC'!A2021="","",'📋 MIỂNG TNC'!J2021)</f>
        <v/>
      </c>
      <c r="G7205" s="37">
        <f>IF('📋 MIỂNG TNC'!A2021="","",'📋 MIỂNG TNC'!K2021)</f>
        <v/>
      </c>
      <c r="H7205" s="37">
        <f>IF('📋 MIỂNG TNC'!A2021="","",'📋 MIỂNG TNC'!L2021)</f>
        <v/>
      </c>
      <c r="I7205">
        <f>IF('📋 MIỂNG TNC'!A2021="","",'📋 MIỂNG TNC'!M2021)</f>
        <v/>
      </c>
      <c r="J7205">
        <f>IF('📋 MIỂNG TNC'!A2021="","",'📋 MIỂNG TNC'!D2021)</f>
        <v/>
      </c>
      <c r="L7205">
        <f>N(L7204)+IF(AND('🔎 TRA CỨU NHANH'!$C$2&lt;&gt;"",OR(ISNUMBER(SEARCH('🔎 TRA CỨU NHANH'!$C$2,$A7205)),ISNUMBER(SEARCH('🔎 TRA CỨU NHANH'!$C$2,$B7205)))),1,0)</f>
        <v/>
      </c>
      <c r="M7205">
        <f>IF(L7205&gt;N(L7204),L7205,"")</f>
        <v/>
      </c>
    </row>
    <row r="7206">
      <c r="A7206">
        <f>IF('📋 MIỂNG TNC'!A2022="","",'📋 MIỂNG TNC'!A2022)</f>
        <v/>
      </c>
      <c r="B7206">
        <f>IF('📋 MIỂNG TNC'!A2022="","",'📋 MIỂNG TNC'!P2022)</f>
        <v/>
      </c>
      <c r="C7206">
        <f>IF('📋 MIỂNG TNC'!A2022="","","Miểng")</f>
        <v/>
      </c>
      <c r="D7206">
        <f>IF('📋 MIỂNG TNC'!A2022="","",'📋 MIỂNG TNC'!H2022)</f>
        <v/>
      </c>
      <c r="E7206" t="e">
        <v>#VALUE!</v>
      </c>
      <c r="F7206">
        <f>IF('📋 MIỂNG TNC'!A2022="","",'📋 MIỂNG TNC'!J2022)</f>
        <v/>
      </c>
      <c r="G7206">
        <f>IF('📋 MIỂNG TNC'!A2022="","",'📋 MIỂNG TNC'!K2022)</f>
        <v/>
      </c>
      <c r="H7206">
        <f>IF('📋 MIỂNG TNC'!A2022="","",'📋 MIỂNG TNC'!L2022)</f>
        <v/>
      </c>
      <c r="I7206">
        <f>IF('📋 MIỂNG TNC'!A2022="","",'📋 MIỂNG TNC'!M2022)</f>
        <v/>
      </c>
      <c r="J7206">
        <f>IF('📋 MIỂNG TNC'!A2022="","",'📋 MIỂNG TNC'!D2022)</f>
        <v/>
      </c>
      <c r="L7206">
        <f>N(L7205)+IF(AND('🔎 TRA CỨU NHANH'!$C$2&lt;&gt;"",OR(ISNUMBER(SEARCH('🔎 TRA CỨU NHANH'!$C$2,$A7206)),ISNUMBER(SEARCH('🔎 TRA CỨU NHANH'!$C$2,$B7206)))),1,0)</f>
        <v/>
      </c>
      <c r="M7206">
        <f>IF(L7206&gt;N(L7205),L7206,"")</f>
        <v/>
      </c>
    </row>
    <row r="7207">
      <c r="A7207">
        <f>IF('📋 MIỂNG TNC'!A2023="","",'📋 MIỂNG TNC'!A2023)</f>
        <v/>
      </c>
      <c r="B7207">
        <f>IF('📋 MIỂNG TNC'!A2023="","",'📋 MIỂNG TNC'!P2023)</f>
        <v/>
      </c>
      <c r="C7207">
        <f>IF('📋 MIỂNG TNC'!A2023="","","Miểng")</f>
        <v/>
      </c>
      <c r="D7207">
        <f>IF('📋 MIỂNG TNC'!A2023="","",'📋 MIỂNG TNC'!H2023)</f>
        <v/>
      </c>
      <c r="E7207" t="e">
        <v>#VALUE!</v>
      </c>
      <c r="F7207">
        <f>IF('📋 MIỂNG TNC'!A2023="","",'📋 MIỂNG TNC'!J2023)</f>
        <v/>
      </c>
      <c r="G7207">
        <f>IF('📋 MIỂNG TNC'!A2023="","",'📋 MIỂNG TNC'!K2023)</f>
        <v/>
      </c>
      <c r="H7207">
        <f>IF('📋 MIỂNG TNC'!A2023="","",'📋 MIỂNG TNC'!L2023)</f>
        <v/>
      </c>
      <c r="I7207">
        <f>IF('📋 MIỂNG TNC'!A2023="","",'📋 MIỂNG TNC'!M2023)</f>
        <v/>
      </c>
      <c r="J7207">
        <f>IF('📋 MIỂNG TNC'!A2023="","",'📋 MIỂNG TNC'!D2023)</f>
        <v/>
      </c>
      <c r="L7207">
        <f>N(L7206)+IF(AND('🔎 TRA CỨU NHANH'!$C$2&lt;&gt;"",OR(ISNUMBER(SEARCH('🔎 TRA CỨU NHANH'!$C$2,$A7207)),ISNUMBER(SEARCH('🔎 TRA CỨU NHANH'!$C$2,$B7207)))),1,0)</f>
        <v/>
      </c>
      <c r="M7207">
        <f>IF(L7207&gt;N(L7206),L7207,"")</f>
        <v/>
      </c>
    </row>
    <row r="7208">
      <c r="A7208">
        <f>IF('📋 MIỂNG TNC'!A2024="","",'📋 MIỂNG TNC'!A2024)</f>
        <v/>
      </c>
      <c r="B7208">
        <f>IF('📋 MIỂNG TNC'!A2024="","",'📋 MIỂNG TNC'!P2024)</f>
        <v/>
      </c>
      <c r="C7208">
        <f>IF('📋 MIỂNG TNC'!A2024="","","Miểng")</f>
        <v/>
      </c>
      <c r="D7208">
        <f>IF('📋 MIỂNG TNC'!A2024="","",'📋 MIỂNG TNC'!H2024)</f>
        <v/>
      </c>
      <c r="E7208" t="e">
        <v>#VALUE!</v>
      </c>
      <c r="F7208">
        <f>IF('📋 MIỂNG TNC'!A2024="","",'📋 MIỂNG TNC'!J2024)</f>
        <v/>
      </c>
      <c r="G7208">
        <f>IF('📋 MIỂNG TNC'!A2024="","",'📋 MIỂNG TNC'!K2024)</f>
        <v/>
      </c>
      <c r="H7208">
        <f>IF('📋 MIỂNG TNC'!A2024="","",'📋 MIỂNG TNC'!L2024)</f>
        <v/>
      </c>
      <c r="I7208">
        <f>IF('📋 MIỂNG TNC'!A2024="","",'📋 MIỂNG TNC'!M2024)</f>
        <v/>
      </c>
      <c r="J7208">
        <f>IF('📋 MIỂNG TNC'!A2024="","",'📋 MIỂNG TNC'!D2024)</f>
        <v/>
      </c>
      <c r="L7208">
        <f>N(L7207)+IF(AND('🔎 TRA CỨU NHANH'!$C$2&lt;&gt;"",OR(ISNUMBER(SEARCH('🔎 TRA CỨU NHANH'!$C$2,$A7208)),ISNUMBER(SEARCH('🔎 TRA CỨU NHANH'!$C$2,$B7208)))),1,0)</f>
        <v/>
      </c>
      <c r="M7208">
        <f>IF(L7208&gt;N(L7207),L7208,"")</f>
        <v/>
      </c>
    </row>
    <row r="7209">
      <c r="A7209">
        <f>IF('📋 MIỂNG TNC'!A2025="","",'📋 MIỂNG TNC'!A2025)</f>
        <v/>
      </c>
      <c r="B7209">
        <f>IF('📋 MIỂNG TNC'!A2025="","",'📋 MIỂNG TNC'!P2025)</f>
        <v/>
      </c>
      <c r="C7209">
        <f>IF('📋 MIỂNG TNC'!A2025="","","Miểng")</f>
        <v/>
      </c>
      <c r="D7209">
        <f>IF('📋 MIỂNG TNC'!A2025="","",'📋 MIỂNG TNC'!H2025)</f>
        <v/>
      </c>
      <c r="E7209" t="e">
        <v>#VALUE!</v>
      </c>
      <c r="F7209">
        <f>IF('📋 MIỂNG TNC'!A2025="","",'📋 MIỂNG TNC'!J2025)</f>
        <v/>
      </c>
      <c r="G7209">
        <f>IF('📋 MIỂNG TNC'!A2025="","",'📋 MIỂNG TNC'!K2025)</f>
        <v/>
      </c>
      <c r="H7209">
        <f>IF('📋 MIỂNG TNC'!A2025="","",'📋 MIỂNG TNC'!L2025)</f>
        <v/>
      </c>
      <c r="I7209">
        <f>IF('📋 MIỂNG TNC'!A2025="","",'📋 MIỂNG TNC'!M2025)</f>
        <v/>
      </c>
      <c r="J7209">
        <f>IF('📋 MIỂNG TNC'!A2025="","",'📋 MIỂNG TNC'!D2025)</f>
        <v/>
      </c>
      <c r="L7209">
        <f>N(L7208)+IF(AND('🔎 TRA CỨU NHANH'!$C$2&lt;&gt;"",OR(ISNUMBER(SEARCH('🔎 TRA CỨU NHANH'!$C$2,$A7209)),ISNUMBER(SEARCH('🔎 TRA CỨU NHANH'!$C$2,$B7209)))),1,0)</f>
        <v/>
      </c>
      <c r="M7209">
        <f>IF(L7209&gt;N(L7208),L7209,"")</f>
        <v/>
      </c>
    </row>
    <row r="7210">
      <c r="A7210">
        <f>IF('📋 MIỂNG TNC'!A2026="","",'📋 MIỂNG TNC'!A2026)</f>
        <v/>
      </c>
      <c r="B7210">
        <f>IF('📋 MIỂNG TNC'!A2026="","",'📋 MIỂNG TNC'!P2026)</f>
        <v/>
      </c>
      <c r="C7210">
        <f>IF('📋 MIỂNG TNC'!A2026="","","Miểng")</f>
        <v/>
      </c>
      <c r="D7210">
        <f>IF('📋 MIỂNG TNC'!A2026="","",'📋 MIỂNG TNC'!H2026)</f>
        <v/>
      </c>
      <c r="E7210" t="e">
        <v>#VALUE!</v>
      </c>
      <c r="F7210">
        <f>IF('📋 MIỂNG TNC'!A2026="","",'📋 MIỂNG TNC'!J2026)</f>
        <v/>
      </c>
      <c r="G7210">
        <f>IF('📋 MIỂNG TNC'!A2026="","",'📋 MIỂNG TNC'!K2026)</f>
        <v/>
      </c>
      <c r="H7210">
        <f>IF('📋 MIỂNG TNC'!A2026="","",'📋 MIỂNG TNC'!L2026)</f>
        <v/>
      </c>
      <c r="I7210">
        <f>IF('📋 MIỂNG TNC'!A2026="","",'📋 MIỂNG TNC'!M2026)</f>
        <v/>
      </c>
      <c r="J7210">
        <f>IF('📋 MIỂNG TNC'!A2026="","",'📋 MIỂNG TNC'!D2026)</f>
        <v/>
      </c>
      <c r="L7210">
        <f>N(L7209)+IF(AND('🔎 TRA CỨU NHANH'!$C$2&lt;&gt;"",OR(ISNUMBER(SEARCH('🔎 TRA CỨU NHANH'!$C$2,$A7210)),ISNUMBER(SEARCH('🔎 TRA CỨU NHANH'!$C$2,$B7210)))),1,0)</f>
        <v/>
      </c>
      <c r="M7210">
        <f>IF(L7210&gt;N(L7209),L7210,"")</f>
        <v/>
      </c>
    </row>
    <row r="7211">
      <c r="A7211">
        <f>IF('📋 MIỂNG TNC'!A2027="","",'📋 MIỂNG TNC'!A2027)</f>
        <v/>
      </c>
      <c r="B7211">
        <f>IF('📋 MIỂNG TNC'!A2027="","",'📋 MIỂNG TNC'!P2027)</f>
        <v/>
      </c>
      <c r="C7211">
        <f>IF('📋 MIỂNG TNC'!A2027="","","Miểng")</f>
        <v/>
      </c>
      <c r="D7211">
        <f>IF('📋 MIỂNG TNC'!A2027="","",'📋 MIỂNG TNC'!H2027)</f>
        <v/>
      </c>
      <c r="E7211" t="e">
        <v>#VALUE!</v>
      </c>
      <c r="F7211">
        <f>IF('📋 MIỂNG TNC'!A2027="","",'📋 MIỂNG TNC'!J2027)</f>
        <v/>
      </c>
      <c r="G7211">
        <f>IF('📋 MIỂNG TNC'!A2027="","",'📋 MIỂNG TNC'!K2027)</f>
        <v/>
      </c>
      <c r="H7211">
        <f>IF('📋 MIỂNG TNC'!A2027="","",'📋 MIỂNG TNC'!L2027)</f>
        <v/>
      </c>
      <c r="I7211">
        <f>IF('📋 MIỂNG TNC'!A2027="","",'📋 MIỂNG TNC'!M2027)</f>
        <v/>
      </c>
      <c r="J7211">
        <f>IF('📋 MIỂNG TNC'!A2027="","",'📋 MIỂNG TNC'!D2027)</f>
        <v/>
      </c>
      <c r="L7211">
        <f>N(L7210)+IF(AND('🔎 TRA CỨU NHANH'!$C$2&lt;&gt;"",OR(ISNUMBER(SEARCH('🔎 TRA CỨU NHANH'!$C$2,$A7211)),ISNUMBER(SEARCH('🔎 TRA CỨU NHANH'!$C$2,$B7211)))),1,0)</f>
        <v/>
      </c>
      <c r="M7211">
        <f>IF(L7211&gt;N(L7210),L7211,"")</f>
        <v/>
      </c>
    </row>
    <row r="7212">
      <c r="A7212">
        <f>IF('📋 MIỂNG TNC'!A2028="","",'📋 MIỂNG TNC'!A2028)</f>
        <v/>
      </c>
      <c r="B7212">
        <f>IF('📋 MIỂNG TNC'!A2028="","",'📋 MIỂNG TNC'!P2028)</f>
        <v/>
      </c>
      <c r="C7212">
        <f>IF('📋 MIỂNG TNC'!A2028="","","Miểng")</f>
        <v/>
      </c>
      <c r="D7212">
        <f>IF('📋 MIỂNG TNC'!A2028="","",'📋 MIỂNG TNC'!H2028)</f>
        <v/>
      </c>
      <c r="E7212" t="e">
        <v>#VALUE!</v>
      </c>
      <c r="F7212">
        <f>IF('📋 MIỂNG TNC'!A2028="","",'📋 MIỂNG TNC'!J2028)</f>
        <v/>
      </c>
      <c r="G7212">
        <f>IF('📋 MIỂNG TNC'!A2028="","",'📋 MIỂNG TNC'!K2028)</f>
        <v/>
      </c>
      <c r="H7212">
        <f>IF('📋 MIỂNG TNC'!A2028="","",'📋 MIỂNG TNC'!L2028)</f>
        <v/>
      </c>
      <c r="I7212">
        <f>IF('📋 MIỂNG TNC'!A2028="","",'📋 MIỂNG TNC'!M2028)</f>
        <v/>
      </c>
      <c r="J7212">
        <f>IF('📋 MIỂNG TNC'!A2028="","",'📋 MIỂNG TNC'!D2028)</f>
        <v/>
      </c>
      <c r="L7212">
        <f>N(L7211)+IF(AND('🔎 TRA CỨU NHANH'!$C$2&lt;&gt;"",OR(ISNUMBER(SEARCH('🔎 TRA CỨU NHANH'!$C$2,$A7212)),ISNUMBER(SEARCH('🔎 TRA CỨU NHANH'!$C$2,$B7212)))),1,0)</f>
        <v/>
      </c>
      <c r="M7212">
        <f>IF(L7212&gt;N(L7211),L7212,"")</f>
        <v/>
      </c>
    </row>
    <row r="7213">
      <c r="A7213">
        <f>IF('📋 MIỂNG TNC'!A2029="","",'📋 MIỂNG TNC'!A2029)</f>
        <v/>
      </c>
      <c r="B7213">
        <f>IF('📋 MIỂNG TNC'!A2029="","",'📋 MIỂNG TNC'!P2029)</f>
        <v/>
      </c>
      <c r="C7213">
        <f>IF('📋 MIỂNG TNC'!A2029="","","Miểng")</f>
        <v/>
      </c>
      <c r="D7213">
        <f>IF('📋 MIỂNG TNC'!A2029="","",'📋 MIỂNG TNC'!H2029)</f>
        <v/>
      </c>
      <c r="E7213" t="e">
        <v>#VALUE!</v>
      </c>
      <c r="F7213">
        <f>IF('📋 MIỂNG TNC'!A2029="","",'📋 MIỂNG TNC'!J2029)</f>
        <v/>
      </c>
      <c r="G7213">
        <f>IF('📋 MIỂNG TNC'!A2029="","",'📋 MIỂNG TNC'!K2029)</f>
        <v/>
      </c>
      <c r="H7213">
        <f>IF('📋 MIỂNG TNC'!A2029="","",'📋 MIỂNG TNC'!L2029)</f>
        <v/>
      </c>
      <c r="I7213">
        <f>IF('📋 MIỂNG TNC'!A2029="","",'📋 MIỂNG TNC'!M2029)</f>
        <v/>
      </c>
      <c r="J7213">
        <f>IF('📋 MIỂNG TNC'!A2029="","",'📋 MIỂNG TNC'!D2029)</f>
        <v/>
      </c>
      <c r="L7213">
        <f>N(L7212)+IF(AND('🔎 TRA CỨU NHANH'!$C$2&lt;&gt;"",OR(ISNUMBER(SEARCH('🔎 TRA CỨU NHANH'!$C$2,$A7213)),ISNUMBER(SEARCH('🔎 TRA CỨU NHANH'!$C$2,$B7213)))),1,0)</f>
        <v/>
      </c>
      <c r="M7213">
        <f>IF(L7213&gt;N(L7212),L7213,"")</f>
        <v/>
      </c>
    </row>
    <row r="7214">
      <c r="A7214">
        <f>IF('📋 MIỂNG TNC'!A2030="","",'📋 MIỂNG TNC'!A2030)</f>
        <v/>
      </c>
      <c r="B7214">
        <f>IF('📋 MIỂNG TNC'!A2030="","",'📋 MIỂNG TNC'!P2030)</f>
        <v/>
      </c>
      <c r="C7214">
        <f>IF('📋 MIỂNG TNC'!A2030="","","Miểng")</f>
        <v/>
      </c>
      <c r="D7214">
        <f>IF('📋 MIỂNG TNC'!A2030="","",'📋 MIỂNG TNC'!H2030)</f>
        <v/>
      </c>
      <c r="E7214" t="e">
        <v>#VALUE!</v>
      </c>
      <c r="F7214">
        <f>IF('📋 MIỂNG TNC'!A2030="","",'📋 MIỂNG TNC'!J2030)</f>
        <v/>
      </c>
      <c r="G7214">
        <f>IF('📋 MIỂNG TNC'!A2030="","",'📋 MIỂNG TNC'!K2030)</f>
        <v/>
      </c>
      <c r="H7214">
        <f>IF('📋 MIỂNG TNC'!A2030="","",'📋 MIỂNG TNC'!L2030)</f>
        <v/>
      </c>
      <c r="I7214">
        <f>IF('📋 MIỂNG TNC'!A2030="","",'📋 MIỂNG TNC'!M2030)</f>
        <v/>
      </c>
      <c r="J7214">
        <f>IF('📋 MIỂNG TNC'!A2030="","",'📋 MIỂNG TNC'!D2030)</f>
        <v/>
      </c>
      <c r="L7214">
        <f>N(L7213)+IF(AND('🔎 TRA CỨU NHANH'!$C$2&lt;&gt;"",OR(ISNUMBER(SEARCH('🔎 TRA CỨU NHANH'!$C$2,$A7214)),ISNUMBER(SEARCH('🔎 TRA CỨU NHANH'!$C$2,$B7214)))),1,0)</f>
        <v/>
      </c>
      <c r="M7214">
        <f>IF(L7214&gt;N(L7213),L7214,"")</f>
        <v/>
      </c>
    </row>
    <row r="7215">
      <c r="A7215">
        <f>IF('📋 MIỂNG TNC'!A2031="","",'📋 MIỂNG TNC'!A2031)</f>
        <v/>
      </c>
      <c r="B7215">
        <f>IF('📋 MIỂNG TNC'!A2031="","",'📋 MIỂNG TNC'!P2031)</f>
        <v/>
      </c>
      <c r="C7215">
        <f>IF('📋 MIỂNG TNC'!A2031="","","Miểng")</f>
        <v/>
      </c>
      <c r="D7215">
        <f>IF('📋 MIỂNG TNC'!A2031="","",'📋 MIỂNG TNC'!H2031)</f>
        <v/>
      </c>
      <c r="E7215" t="e">
        <v>#VALUE!</v>
      </c>
      <c r="F7215">
        <f>IF('📋 MIỂNG TNC'!A2031="","",'📋 MIỂNG TNC'!J2031)</f>
        <v/>
      </c>
      <c r="G7215">
        <f>IF('📋 MIỂNG TNC'!A2031="","",'📋 MIỂNG TNC'!K2031)</f>
        <v/>
      </c>
      <c r="H7215">
        <f>IF('📋 MIỂNG TNC'!A2031="","",'📋 MIỂNG TNC'!L2031)</f>
        <v/>
      </c>
      <c r="I7215">
        <f>IF('📋 MIỂNG TNC'!A2031="","",'📋 MIỂNG TNC'!M2031)</f>
        <v/>
      </c>
      <c r="J7215">
        <f>IF('📋 MIỂNG TNC'!A2031="","",'📋 MIỂNG TNC'!D2031)</f>
        <v/>
      </c>
      <c r="L7215">
        <f>N(L7214)+IF(AND('🔎 TRA CỨU NHANH'!$C$2&lt;&gt;"",OR(ISNUMBER(SEARCH('🔎 TRA CỨU NHANH'!$C$2,$A7215)),ISNUMBER(SEARCH('🔎 TRA CỨU NHANH'!$C$2,$B7215)))),1,0)</f>
        <v/>
      </c>
      <c r="M7215">
        <f>IF(L7215&gt;N(L7214),L7215,"")</f>
        <v/>
      </c>
    </row>
    <row r="7216">
      <c r="A7216">
        <f>IF('📋 MIỂNG TNC'!A2032="","",'📋 MIỂNG TNC'!A2032)</f>
        <v/>
      </c>
      <c r="B7216">
        <f>IF('📋 MIỂNG TNC'!A2032="","",'📋 MIỂNG TNC'!P2032)</f>
        <v/>
      </c>
      <c r="C7216">
        <f>IF('📋 MIỂNG TNC'!A2032="","","Miểng")</f>
        <v/>
      </c>
      <c r="D7216">
        <f>IF('📋 MIỂNG TNC'!A2032="","",'📋 MIỂNG TNC'!H2032)</f>
        <v/>
      </c>
      <c r="E7216" t="e">
        <v>#VALUE!</v>
      </c>
      <c r="F7216" s="37">
        <f>IF('📋 MIỂNG TNC'!A2032="","",'📋 MIỂNG TNC'!J2032)</f>
        <v/>
      </c>
      <c r="G7216" s="37">
        <f>IF('📋 MIỂNG TNC'!A2032="","",'📋 MIỂNG TNC'!K2032)</f>
        <v/>
      </c>
      <c r="H7216" s="37">
        <f>IF('📋 MIỂNG TNC'!A2032="","",'📋 MIỂNG TNC'!L2032)</f>
        <v/>
      </c>
      <c r="I7216">
        <f>IF('📋 MIỂNG TNC'!A2032="","",'📋 MIỂNG TNC'!M2032)</f>
        <v/>
      </c>
      <c r="J7216">
        <f>IF('📋 MIỂNG TNC'!A2032="","",'📋 MIỂNG TNC'!D2032)</f>
        <v/>
      </c>
      <c r="L7216">
        <f>N(L7215)+IF(AND('🔎 TRA CỨU NHANH'!$C$2&lt;&gt;"",OR(ISNUMBER(SEARCH('🔎 TRA CỨU NHANH'!$C$2,$A7216)),ISNUMBER(SEARCH('🔎 TRA CỨU NHANH'!$C$2,$B7216)))),1,0)</f>
        <v/>
      </c>
      <c r="M7216">
        <f>IF(L7216&gt;N(L7215),L7216,"")</f>
        <v/>
      </c>
    </row>
    <row r="7217">
      <c r="A7217">
        <f>IF('📋 MIỂNG TNC'!A2033="","",'📋 MIỂNG TNC'!A2033)</f>
        <v/>
      </c>
      <c r="B7217">
        <f>IF('📋 MIỂNG TNC'!A2033="","",'📋 MIỂNG TNC'!P2033)</f>
        <v/>
      </c>
      <c r="C7217">
        <f>IF('📋 MIỂNG TNC'!A2033="","","Miểng")</f>
        <v/>
      </c>
      <c r="D7217">
        <f>IF('📋 MIỂNG TNC'!A2033="","",'📋 MIỂNG TNC'!H2033)</f>
        <v/>
      </c>
      <c r="E7217" t="e">
        <v>#VALUE!</v>
      </c>
      <c r="F7217">
        <f>IF('📋 MIỂNG TNC'!A2033="","",'📋 MIỂNG TNC'!J2033)</f>
        <v/>
      </c>
      <c r="G7217">
        <f>IF('📋 MIỂNG TNC'!A2033="","",'📋 MIỂNG TNC'!K2033)</f>
        <v/>
      </c>
      <c r="H7217">
        <f>IF('📋 MIỂNG TNC'!A2033="","",'📋 MIỂNG TNC'!L2033)</f>
        <v/>
      </c>
      <c r="I7217">
        <f>IF('📋 MIỂNG TNC'!A2033="","",'📋 MIỂNG TNC'!M2033)</f>
        <v/>
      </c>
      <c r="J7217">
        <f>IF('📋 MIỂNG TNC'!A2033="","",'📋 MIỂNG TNC'!D2033)</f>
        <v/>
      </c>
      <c r="L7217">
        <f>N(L7216)+IF(AND('🔎 TRA CỨU NHANH'!$C$2&lt;&gt;"",OR(ISNUMBER(SEARCH('🔎 TRA CỨU NHANH'!$C$2,$A7217)),ISNUMBER(SEARCH('🔎 TRA CỨU NHANH'!$C$2,$B7217)))),1,0)</f>
        <v/>
      </c>
      <c r="M7217">
        <f>IF(L7217&gt;N(L7216),L7217,"")</f>
        <v/>
      </c>
    </row>
    <row r="7218">
      <c r="A7218">
        <f>IF('📋 MIỂNG TNC'!A2034="","",'📋 MIỂNG TNC'!A2034)</f>
        <v/>
      </c>
      <c r="B7218">
        <f>IF('📋 MIỂNG TNC'!A2034="","",'📋 MIỂNG TNC'!P2034)</f>
        <v/>
      </c>
      <c r="C7218">
        <f>IF('📋 MIỂNG TNC'!A2034="","","Miểng")</f>
        <v/>
      </c>
      <c r="D7218">
        <f>IF('📋 MIỂNG TNC'!A2034="","",'📋 MIỂNG TNC'!H2034)</f>
        <v/>
      </c>
      <c r="E7218" t="e">
        <v>#VALUE!</v>
      </c>
      <c r="F7218">
        <f>IF('📋 MIỂNG TNC'!A2034="","",'📋 MIỂNG TNC'!J2034)</f>
        <v/>
      </c>
      <c r="G7218">
        <f>IF('📋 MIỂNG TNC'!A2034="","",'📋 MIỂNG TNC'!K2034)</f>
        <v/>
      </c>
      <c r="H7218">
        <f>IF('📋 MIỂNG TNC'!A2034="","",'📋 MIỂNG TNC'!L2034)</f>
        <v/>
      </c>
      <c r="I7218">
        <f>IF('📋 MIỂNG TNC'!A2034="","",'📋 MIỂNG TNC'!M2034)</f>
        <v/>
      </c>
      <c r="J7218">
        <f>IF('📋 MIỂNG TNC'!A2034="","",'📋 MIỂNG TNC'!D2034)</f>
        <v/>
      </c>
      <c r="L7218">
        <f>N(L7217)+IF(AND('🔎 TRA CỨU NHANH'!$C$2&lt;&gt;"",OR(ISNUMBER(SEARCH('🔎 TRA CỨU NHANH'!$C$2,$A7218)),ISNUMBER(SEARCH('🔎 TRA CỨU NHANH'!$C$2,$B7218)))),1,0)</f>
        <v/>
      </c>
      <c r="M7218">
        <f>IF(L7218&gt;N(L7217),L7218,"")</f>
        <v/>
      </c>
    </row>
    <row r="7219">
      <c r="A7219">
        <f>IF('📋 MIỂNG TNC'!A2035="","",'📋 MIỂNG TNC'!A2035)</f>
        <v/>
      </c>
      <c r="B7219">
        <f>IF('📋 MIỂNG TNC'!A2035="","",'📋 MIỂNG TNC'!P2035)</f>
        <v/>
      </c>
      <c r="C7219">
        <f>IF('📋 MIỂNG TNC'!A2035="","","Miểng")</f>
        <v/>
      </c>
      <c r="D7219">
        <f>IF('📋 MIỂNG TNC'!A2035="","",'📋 MIỂNG TNC'!H2035)</f>
        <v/>
      </c>
      <c r="E7219" t="e">
        <v>#VALUE!</v>
      </c>
      <c r="F7219">
        <f>IF('📋 MIỂNG TNC'!A2035="","",'📋 MIỂNG TNC'!J2035)</f>
        <v/>
      </c>
      <c r="G7219">
        <f>IF('📋 MIỂNG TNC'!A2035="","",'📋 MIỂNG TNC'!K2035)</f>
        <v/>
      </c>
      <c r="H7219">
        <f>IF('📋 MIỂNG TNC'!A2035="","",'📋 MIỂNG TNC'!L2035)</f>
        <v/>
      </c>
      <c r="I7219">
        <f>IF('📋 MIỂNG TNC'!A2035="","",'📋 MIỂNG TNC'!M2035)</f>
        <v/>
      </c>
      <c r="J7219">
        <f>IF('📋 MIỂNG TNC'!A2035="","",'📋 MIỂNG TNC'!D2035)</f>
        <v/>
      </c>
      <c r="L7219">
        <f>N(L7218)+IF(AND('🔎 TRA CỨU NHANH'!$C$2&lt;&gt;"",OR(ISNUMBER(SEARCH('🔎 TRA CỨU NHANH'!$C$2,$A7219)),ISNUMBER(SEARCH('🔎 TRA CỨU NHANH'!$C$2,$B7219)))),1,0)</f>
        <v/>
      </c>
      <c r="M7219">
        <f>IF(L7219&gt;N(L7218),L7219,"")</f>
        <v/>
      </c>
    </row>
    <row r="7220">
      <c r="A7220">
        <f>IF('📋 MIỂNG TNC'!A2036="","",'📋 MIỂNG TNC'!A2036)</f>
        <v/>
      </c>
      <c r="B7220">
        <f>IF('📋 MIỂNG TNC'!A2036="","",'📋 MIỂNG TNC'!P2036)</f>
        <v/>
      </c>
      <c r="C7220">
        <f>IF('📋 MIỂNG TNC'!A2036="","","Miểng")</f>
        <v/>
      </c>
      <c r="D7220">
        <f>IF('📋 MIỂNG TNC'!A2036="","",'📋 MIỂNG TNC'!H2036)</f>
        <v/>
      </c>
      <c r="E7220" t="e">
        <v>#VALUE!</v>
      </c>
      <c r="F7220" s="37">
        <f>IF('📋 MIỂNG TNC'!A2036="","",'📋 MIỂNG TNC'!J2036)</f>
        <v/>
      </c>
      <c r="G7220" s="37">
        <f>IF('📋 MIỂNG TNC'!A2036="","",'📋 MIỂNG TNC'!K2036)</f>
        <v/>
      </c>
      <c r="H7220" s="37">
        <f>IF('📋 MIỂNG TNC'!A2036="","",'📋 MIỂNG TNC'!L2036)</f>
        <v/>
      </c>
      <c r="I7220">
        <f>IF('📋 MIỂNG TNC'!A2036="","",'📋 MIỂNG TNC'!M2036)</f>
        <v/>
      </c>
      <c r="J7220">
        <f>IF('📋 MIỂNG TNC'!A2036="","",'📋 MIỂNG TNC'!D2036)</f>
        <v/>
      </c>
      <c r="L7220">
        <f>N(L7219)+IF(AND('🔎 TRA CỨU NHANH'!$C$2&lt;&gt;"",OR(ISNUMBER(SEARCH('🔎 TRA CỨU NHANH'!$C$2,$A7220)),ISNUMBER(SEARCH('🔎 TRA CỨU NHANH'!$C$2,$B7220)))),1,0)</f>
        <v/>
      </c>
      <c r="M7220">
        <f>IF(L7220&gt;N(L7219),L7220,"")</f>
        <v/>
      </c>
    </row>
    <row r="7221">
      <c r="A7221">
        <f>IF('📋 MIỂNG TNC'!A2037="","",'📋 MIỂNG TNC'!A2037)</f>
        <v/>
      </c>
      <c r="B7221">
        <f>IF('📋 MIỂNG TNC'!A2037="","",'📋 MIỂNG TNC'!P2037)</f>
        <v/>
      </c>
      <c r="C7221">
        <f>IF('📋 MIỂNG TNC'!A2037="","","Miểng")</f>
        <v/>
      </c>
      <c r="D7221">
        <f>IF('📋 MIỂNG TNC'!A2037="","",'📋 MIỂNG TNC'!H2037)</f>
        <v/>
      </c>
      <c r="E7221" t="e">
        <v>#VALUE!</v>
      </c>
      <c r="F7221">
        <f>IF('📋 MIỂNG TNC'!A2037="","",'📋 MIỂNG TNC'!J2037)</f>
        <v/>
      </c>
      <c r="G7221">
        <f>IF('📋 MIỂNG TNC'!A2037="","",'📋 MIỂNG TNC'!K2037)</f>
        <v/>
      </c>
      <c r="H7221">
        <f>IF('📋 MIỂNG TNC'!A2037="","",'📋 MIỂNG TNC'!L2037)</f>
        <v/>
      </c>
      <c r="I7221">
        <f>IF('📋 MIỂNG TNC'!A2037="","",'📋 MIỂNG TNC'!M2037)</f>
        <v/>
      </c>
      <c r="J7221">
        <f>IF('📋 MIỂNG TNC'!A2037="","",'📋 MIỂNG TNC'!D2037)</f>
        <v/>
      </c>
      <c r="L7221">
        <f>N(L7220)+IF(AND('🔎 TRA CỨU NHANH'!$C$2&lt;&gt;"",OR(ISNUMBER(SEARCH('🔎 TRA CỨU NHANH'!$C$2,$A7221)),ISNUMBER(SEARCH('🔎 TRA CỨU NHANH'!$C$2,$B7221)))),1,0)</f>
        <v/>
      </c>
      <c r="M7221">
        <f>IF(L7221&gt;N(L7220),L7221,"")</f>
        <v/>
      </c>
    </row>
    <row r="7222">
      <c r="A7222">
        <f>IF('📋 MIỂNG TNC'!A2038="","",'📋 MIỂNG TNC'!A2038)</f>
        <v/>
      </c>
      <c r="B7222">
        <f>IF('📋 MIỂNG TNC'!A2038="","",'📋 MIỂNG TNC'!P2038)</f>
        <v/>
      </c>
      <c r="C7222">
        <f>IF('📋 MIỂNG TNC'!A2038="","","Miểng")</f>
        <v/>
      </c>
      <c r="D7222">
        <f>IF('📋 MIỂNG TNC'!A2038="","",'📋 MIỂNG TNC'!H2038)</f>
        <v/>
      </c>
      <c r="E7222" t="e">
        <v>#VALUE!</v>
      </c>
      <c r="F7222">
        <f>IF('📋 MIỂNG TNC'!A2038="","",'📋 MIỂNG TNC'!J2038)</f>
        <v/>
      </c>
      <c r="G7222">
        <f>IF('📋 MIỂNG TNC'!A2038="","",'📋 MIỂNG TNC'!K2038)</f>
        <v/>
      </c>
      <c r="H7222">
        <f>IF('📋 MIỂNG TNC'!A2038="","",'📋 MIỂNG TNC'!L2038)</f>
        <v/>
      </c>
      <c r="I7222">
        <f>IF('📋 MIỂNG TNC'!A2038="","",'📋 MIỂNG TNC'!M2038)</f>
        <v/>
      </c>
      <c r="J7222">
        <f>IF('📋 MIỂNG TNC'!A2038="","",'📋 MIỂNG TNC'!D2038)</f>
        <v/>
      </c>
      <c r="L7222">
        <f>N(L7221)+IF(AND('🔎 TRA CỨU NHANH'!$C$2&lt;&gt;"",OR(ISNUMBER(SEARCH('🔎 TRA CỨU NHANH'!$C$2,$A7222)),ISNUMBER(SEARCH('🔎 TRA CỨU NHANH'!$C$2,$B7222)))),1,0)</f>
        <v/>
      </c>
      <c r="M7222">
        <f>IF(L7222&gt;N(L7221),L7222,"")</f>
        <v/>
      </c>
    </row>
    <row r="7223">
      <c r="A7223">
        <f>IF('📋 MIỂNG TNC'!A2039="","",'📋 MIỂNG TNC'!A2039)</f>
        <v/>
      </c>
      <c r="B7223">
        <f>IF('📋 MIỂNG TNC'!A2039="","",'📋 MIỂNG TNC'!P2039)</f>
        <v/>
      </c>
      <c r="C7223">
        <f>IF('📋 MIỂNG TNC'!A2039="","","Miểng")</f>
        <v/>
      </c>
      <c r="D7223">
        <f>IF('📋 MIỂNG TNC'!A2039="","",'📋 MIỂNG TNC'!H2039)</f>
        <v/>
      </c>
      <c r="E7223" t="e">
        <v>#VALUE!</v>
      </c>
      <c r="F7223">
        <f>IF('📋 MIỂNG TNC'!A2039="","",'📋 MIỂNG TNC'!J2039)</f>
        <v/>
      </c>
      <c r="G7223">
        <f>IF('📋 MIỂNG TNC'!A2039="","",'📋 MIỂNG TNC'!K2039)</f>
        <v/>
      </c>
      <c r="H7223">
        <f>IF('📋 MIỂNG TNC'!A2039="","",'📋 MIỂNG TNC'!L2039)</f>
        <v/>
      </c>
      <c r="I7223">
        <f>IF('📋 MIỂNG TNC'!A2039="","",'📋 MIỂNG TNC'!M2039)</f>
        <v/>
      </c>
      <c r="J7223">
        <f>IF('📋 MIỂNG TNC'!A2039="","",'📋 MIỂNG TNC'!D2039)</f>
        <v/>
      </c>
      <c r="L7223">
        <f>N(L7222)+IF(AND('🔎 TRA CỨU NHANH'!$C$2&lt;&gt;"",OR(ISNUMBER(SEARCH('🔎 TRA CỨU NHANH'!$C$2,$A7223)),ISNUMBER(SEARCH('🔎 TRA CỨU NHANH'!$C$2,$B7223)))),1,0)</f>
        <v/>
      </c>
      <c r="M7223">
        <f>IF(L7223&gt;N(L7222),L7223,"")</f>
        <v/>
      </c>
    </row>
    <row r="7224">
      <c r="A7224">
        <f>IF('📋 MIỂNG TNC'!A2040="","",'📋 MIỂNG TNC'!A2040)</f>
        <v/>
      </c>
      <c r="B7224">
        <f>IF('📋 MIỂNG TNC'!A2040="","",'📋 MIỂNG TNC'!P2040)</f>
        <v/>
      </c>
      <c r="C7224">
        <f>IF('📋 MIỂNG TNC'!A2040="","","Miểng")</f>
        <v/>
      </c>
      <c r="D7224">
        <f>IF('📋 MIỂNG TNC'!A2040="","",'📋 MIỂNG TNC'!H2040)</f>
        <v/>
      </c>
      <c r="E7224" t="e">
        <v>#VALUE!</v>
      </c>
      <c r="F7224">
        <f>IF('📋 MIỂNG TNC'!A2040="","",'📋 MIỂNG TNC'!J2040)</f>
        <v/>
      </c>
      <c r="G7224">
        <f>IF('📋 MIỂNG TNC'!A2040="","",'📋 MIỂNG TNC'!K2040)</f>
        <v/>
      </c>
      <c r="H7224">
        <f>IF('📋 MIỂNG TNC'!A2040="","",'📋 MIỂNG TNC'!L2040)</f>
        <v/>
      </c>
      <c r="I7224">
        <f>IF('📋 MIỂNG TNC'!A2040="","",'📋 MIỂNG TNC'!M2040)</f>
        <v/>
      </c>
      <c r="J7224">
        <f>IF('📋 MIỂNG TNC'!A2040="","",'📋 MIỂNG TNC'!D2040)</f>
        <v/>
      </c>
      <c r="L7224">
        <f>N(L7223)+IF(AND('🔎 TRA CỨU NHANH'!$C$2&lt;&gt;"",OR(ISNUMBER(SEARCH('🔎 TRA CỨU NHANH'!$C$2,$A7224)),ISNUMBER(SEARCH('🔎 TRA CỨU NHANH'!$C$2,$B7224)))),1,0)</f>
        <v/>
      </c>
      <c r="M7224">
        <f>IF(L7224&gt;N(L7223),L7224,"")</f>
        <v/>
      </c>
    </row>
    <row r="7225">
      <c r="A7225">
        <f>IF('📋 MIỂNG TNC'!A2041="","",'📋 MIỂNG TNC'!A2041)</f>
        <v/>
      </c>
      <c r="B7225">
        <f>IF('📋 MIỂNG TNC'!A2041="","",'📋 MIỂNG TNC'!P2041)</f>
        <v/>
      </c>
      <c r="C7225">
        <f>IF('📋 MIỂNG TNC'!A2041="","","Miểng")</f>
        <v/>
      </c>
      <c r="D7225">
        <f>IF('📋 MIỂNG TNC'!A2041="","",'📋 MIỂNG TNC'!H2041)</f>
        <v/>
      </c>
      <c r="E7225" t="e">
        <v>#VALUE!</v>
      </c>
      <c r="F7225" s="37">
        <f>IF('📋 MIỂNG TNC'!A2041="","",'📋 MIỂNG TNC'!J2041)</f>
        <v/>
      </c>
      <c r="G7225" s="37">
        <f>IF('📋 MIỂNG TNC'!A2041="","",'📋 MIỂNG TNC'!K2041)</f>
        <v/>
      </c>
      <c r="H7225" s="37">
        <f>IF('📋 MIỂNG TNC'!A2041="","",'📋 MIỂNG TNC'!L2041)</f>
        <v/>
      </c>
      <c r="I7225">
        <f>IF('📋 MIỂNG TNC'!A2041="","",'📋 MIỂNG TNC'!M2041)</f>
        <v/>
      </c>
      <c r="J7225">
        <f>IF('📋 MIỂNG TNC'!A2041="","",'📋 MIỂNG TNC'!D2041)</f>
        <v/>
      </c>
      <c r="L7225">
        <f>N(L7224)+IF(AND('🔎 TRA CỨU NHANH'!$C$2&lt;&gt;"",OR(ISNUMBER(SEARCH('🔎 TRA CỨU NHANH'!$C$2,$A7225)),ISNUMBER(SEARCH('🔎 TRA CỨU NHANH'!$C$2,$B7225)))),1,0)</f>
        <v/>
      </c>
      <c r="M7225">
        <f>IF(L7225&gt;N(L7224),L7225,"")</f>
        <v/>
      </c>
    </row>
    <row r="7226">
      <c r="A7226">
        <f>IF('📋 MIỂNG TNC'!A2042="","",'📋 MIỂNG TNC'!A2042)</f>
        <v/>
      </c>
      <c r="B7226">
        <f>IF('📋 MIỂNG TNC'!A2042="","",'📋 MIỂNG TNC'!P2042)</f>
        <v/>
      </c>
      <c r="C7226">
        <f>IF('📋 MIỂNG TNC'!A2042="","","Miểng")</f>
        <v/>
      </c>
      <c r="D7226">
        <f>IF('📋 MIỂNG TNC'!A2042="","",'📋 MIỂNG TNC'!H2042)</f>
        <v/>
      </c>
      <c r="E7226" t="e">
        <v>#VALUE!</v>
      </c>
      <c r="F7226">
        <f>IF('📋 MIỂNG TNC'!A2042="","",'📋 MIỂNG TNC'!J2042)</f>
        <v/>
      </c>
      <c r="G7226">
        <f>IF('📋 MIỂNG TNC'!A2042="","",'📋 MIỂNG TNC'!K2042)</f>
        <v/>
      </c>
      <c r="H7226">
        <f>IF('📋 MIỂNG TNC'!A2042="","",'📋 MIỂNG TNC'!L2042)</f>
        <v/>
      </c>
      <c r="I7226">
        <f>IF('📋 MIỂNG TNC'!A2042="","",'📋 MIỂNG TNC'!M2042)</f>
        <v/>
      </c>
      <c r="J7226">
        <f>IF('📋 MIỂNG TNC'!A2042="","",'📋 MIỂNG TNC'!D2042)</f>
        <v/>
      </c>
      <c r="L7226">
        <f>N(L7225)+IF(AND('🔎 TRA CỨU NHANH'!$C$2&lt;&gt;"",OR(ISNUMBER(SEARCH('🔎 TRA CỨU NHANH'!$C$2,$A7226)),ISNUMBER(SEARCH('🔎 TRA CỨU NHANH'!$C$2,$B7226)))),1,0)</f>
        <v/>
      </c>
      <c r="M7226">
        <f>IF(L7226&gt;N(L7225),L7226,"")</f>
        <v/>
      </c>
    </row>
    <row r="7227">
      <c r="A7227">
        <f>IF('📋 MIỂNG TNC'!A2043="","",'📋 MIỂNG TNC'!A2043)</f>
        <v/>
      </c>
      <c r="B7227">
        <f>IF('📋 MIỂNG TNC'!A2043="","",'📋 MIỂNG TNC'!P2043)</f>
        <v/>
      </c>
      <c r="C7227">
        <f>IF('📋 MIỂNG TNC'!A2043="","","Miểng")</f>
        <v/>
      </c>
      <c r="D7227">
        <f>IF('📋 MIỂNG TNC'!A2043="","",'📋 MIỂNG TNC'!H2043)</f>
        <v/>
      </c>
      <c r="E7227" t="e">
        <v>#VALUE!</v>
      </c>
      <c r="F7227">
        <f>IF('📋 MIỂNG TNC'!A2043="","",'📋 MIỂNG TNC'!J2043)</f>
        <v/>
      </c>
      <c r="G7227">
        <f>IF('📋 MIỂNG TNC'!A2043="","",'📋 MIỂNG TNC'!K2043)</f>
        <v/>
      </c>
      <c r="H7227">
        <f>IF('📋 MIỂNG TNC'!A2043="","",'📋 MIỂNG TNC'!L2043)</f>
        <v/>
      </c>
      <c r="I7227">
        <f>IF('📋 MIỂNG TNC'!A2043="","",'📋 MIỂNG TNC'!M2043)</f>
        <v/>
      </c>
      <c r="J7227">
        <f>IF('📋 MIỂNG TNC'!A2043="","",'📋 MIỂNG TNC'!D2043)</f>
        <v/>
      </c>
      <c r="L7227">
        <f>N(L7226)+IF(AND('🔎 TRA CỨU NHANH'!$C$2&lt;&gt;"",OR(ISNUMBER(SEARCH('🔎 TRA CỨU NHANH'!$C$2,$A7227)),ISNUMBER(SEARCH('🔎 TRA CỨU NHANH'!$C$2,$B7227)))),1,0)</f>
        <v/>
      </c>
      <c r="M7227">
        <f>IF(L7227&gt;N(L7226),L7227,"")</f>
        <v/>
      </c>
    </row>
    <row r="7228">
      <c r="A7228">
        <f>IF('📋 MIỂNG TNC'!A2044="","",'📋 MIỂNG TNC'!A2044)</f>
        <v/>
      </c>
      <c r="B7228">
        <f>IF('📋 MIỂNG TNC'!A2044="","",'📋 MIỂNG TNC'!P2044)</f>
        <v/>
      </c>
      <c r="C7228">
        <f>IF('📋 MIỂNG TNC'!A2044="","","Miểng")</f>
        <v/>
      </c>
      <c r="D7228">
        <f>IF('📋 MIỂNG TNC'!A2044="","",'📋 MIỂNG TNC'!H2044)</f>
        <v/>
      </c>
      <c r="E7228" t="e">
        <v>#VALUE!</v>
      </c>
      <c r="F7228">
        <f>IF('📋 MIỂNG TNC'!A2044="","",'📋 MIỂNG TNC'!J2044)</f>
        <v/>
      </c>
      <c r="G7228">
        <f>IF('📋 MIỂNG TNC'!A2044="","",'📋 MIỂNG TNC'!K2044)</f>
        <v/>
      </c>
      <c r="H7228">
        <f>IF('📋 MIỂNG TNC'!A2044="","",'📋 MIỂNG TNC'!L2044)</f>
        <v/>
      </c>
      <c r="I7228">
        <f>IF('📋 MIỂNG TNC'!A2044="","",'📋 MIỂNG TNC'!M2044)</f>
        <v/>
      </c>
      <c r="J7228">
        <f>IF('📋 MIỂNG TNC'!A2044="","",'📋 MIỂNG TNC'!D2044)</f>
        <v/>
      </c>
      <c r="L7228">
        <f>N(L7227)+IF(AND('🔎 TRA CỨU NHANH'!$C$2&lt;&gt;"",OR(ISNUMBER(SEARCH('🔎 TRA CỨU NHANH'!$C$2,$A7228)),ISNUMBER(SEARCH('🔎 TRA CỨU NHANH'!$C$2,$B7228)))),1,0)</f>
        <v/>
      </c>
      <c r="M7228">
        <f>IF(L7228&gt;N(L7227),L7228,"")</f>
        <v/>
      </c>
    </row>
    <row r="7229">
      <c r="A7229">
        <f>IF('📋 MIỂNG TNC'!A2045="","",'📋 MIỂNG TNC'!A2045)</f>
        <v/>
      </c>
      <c r="B7229">
        <f>IF('📋 MIỂNG TNC'!A2045="","",'📋 MIỂNG TNC'!P2045)</f>
        <v/>
      </c>
      <c r="C7229">
        <f>IF('📋 MIỂNG TNC'!A2045="","","Miểng")</f>
        <v/>
      </c>
      <c r="D7229">
        <f>IF('📋 MIỂNG TNC'!A2045="","",'📋 MIỂNG TNC'!H2045)</f>
        <v/>
      </c>
      <c r="E7229" t="e">
        <v>#VALUE!</v>
      </c>
      <c r="F7229">
        <f>IF('📋 MIỂNG TNC'!A2045="","",'📋 MIỂNG TNC'!J2045)</f>
        <v/>
      </c>
      <c r="G7229">
        <f>IF('📋 MIỂNG TNC'!A2045="","",'📋 MIỂNG TNC'!K2045)</f>
        <v/>
      </c>
      <c r="H7229">
        <f>IF('📋 MIỂNG TNC'!A2045="","",'📋 MIỂNG TNC'!L2045)</f>
        <v/>
      </c>
      <c r="I7229">
        <f>IF('📋 MIỂNG TNC'!A2045="","",'📋 MIỂNG TNC'!M2045)</f>
        <v/>
      </c>
      <c r="J7229">
        <f>IF('📋 MIỂNG TNC'!A2045="","",'📋 MIỂNG TNC'!D2045)</f>
        <v/>
      </c>
      <c r="L7229">
        <f>N(L7228)+IF(AND('🔎 TRA CỨU NHANH'!$C$2&lt;&gt;"",OR(ISNUMBER(SEARCH('🔎 TRA CỨU NHANH'!$C$2,$A7229)),ISNUMBER(SEARCH('🔎 TRA CỨU NHANH'!$C$2,$B7229)))),1,0)</f>
        <v/>
      </c>
      <c r="M7229">
        <f>IF(L7229&gt;N(L7228),L7229,"")</f>
        <v/>
      </c>
    </row>
    <row r="7230">
      <c r="A7230">
        <f>IF('📋 MIỂNG TNC'!A2046="","",'📋 MIỂNG TNC'!A2046)</f>
        <v/>
      </c>
      <c r="B7230">
        <f>IF('📋 MIỂNG TNC'!A2046="","",'📋 MIỂNG TNC'!P2046)</f>
        <v/>
      </c>
      <c r="C7230">
        <f>IF('📋 MIỂNG TNC'!A2046="","","Miểng")</f>
        <v/>
      </c>
      <c r="D7230">
        <f>IF('📋 MIỂNG TNC'!A2046="","",'📋 MIỂNG TNC'!H2046)</f>
        <v/>
      </c>
      <c r="E7230" t="e">
        <v>#VALUE!</v>
      </c>
      <c r="F7230">
        <f>IF('📋 MIỂNG TNC'!A2046="","",'📋 MIỂNG TNC'!J2046)</f>
        <v/>
      </c>
      <c r="G7230">
        <f>IF('📋 MIỂNG TNC'!A2046="","",'📋 MIỂNG TNC'!K2046)</f>
        <v/>
      </c>
      <c r="H7230">
        <f>IF('📋 MIỂNG TNC'!A2046="","",'📋 MIỂNG TNC'!L2046)</f>
        <v/>
      </c>
      <c r="I7230">
        <f>IF('📋 MIỂNG TNC'!A2046="","",'📋 MIỂNG TNC'!M2046)</f>
        <v/>
      </c>
      <c r="J7230">
        <f>IF('📋 MIỂNG TNC'!A2046="","",'📋 MIỂNG TNC'!D2046)</f>
        <v/>
      </c>
      <c r="L7230">
        <f>N(L7229)+IF(AND('🔎 TRA CỨU NHANH'!$C$2&lt;&gt;"",OR(ISNUMBER(SEARCH('🔎 TRA CỨU NHANH'!$C$2,$A7230)),ISNUMBER(SEARCH('🔎 TRA CỨU NHANH'!$C$2,$B7230)))),1,0)</f>
        <v/>
      </c>
      <c r="M7230">
        <f>IF(L7230&gt;N(L7229),L7230,"")</f>
        <v/>
      </c>
    </row>
    <row r="7231">
      <c r="A7231">
        <f>IF('📋 MIỂNG TNC'!A2047="","",'📋 MIỂNG TNC'!A2047)</f>
        <v/>
      </c>
      <c r="B7231">
        <f>IF('📋 MIỂNG TNC'!A2047="","",'📋 MIỂNG TNC'!P2047)</f>
        <v/>
      </c>
      <c r="C7231">
        <f>IF('📋 MIỂNG TNC'!A2047="","","Miểng")</f>
        <v/>
      </c>
      <c r="D7231">
        <f>IF('📋 MIỂNG TNC'!A2047="","",'📋 MIỂNG TNC'!H2047)</f>
        <v/>
      </c>
      <c r="E7231" t="e">
        <v>#VALUE!</v>
      </c>
      <c r="F7231" s="37">
        <f>IF('📋 MIỂNG TNC'!A2047="","",'📋 MIỂNG TNC'!J2047)</f>
        <v/>
      </c>
      <c r="G7231" s="37">
        <f>IF('📋 MIỂNG TNC'!A2047="","",'📋 MIỂNG TNC'!K2047)</f>
        <v/>
      </c>
      <c r="H7231" s="37">
        <f>IF('📋 MIỂNG TNC'!A2047="","",'📋 MIỂNG TNC'!L2047)</f>
        <v/>
      </c>
      <c r="I7231">
        <f>IF('📋 MIỂNG TNC'!A2047="","",'📋 MIỂNG TNC'!M2047)</f>
        <v/>
      </c>
      <c r="J7231">
        <f>IF('📋 MIỂNG TNC'!A2047="","",'📋 MIỂNG TNC'!D2047)</f>
        <v/>
      </c>
      <c r="L7231">
        <f>N(L7230)+IF(AND('🔎 TRA CỨU NHANH'!$C$2&lt;&gt;"",OR(ISNUMBER(SEARCH('🔎 TRA CỨU NHANH'!$C$2,$A7231)),ISNUMBER(SEARCH('🔎 TRA CỨU NHANH'!$C$2,$B7231)))),1,0)</f>
        <v/>
      </c>
      <c r="M7231">
        <f>IF(L7231&gt;N(L7230),L7231,"")</f>
        <v/>
      </c>
    </row>
    <row r="7232">
      <c r="A7232">
        <f>IF('📋 MIỂNG TNC'!A2048="","",'📋 MIỂNG TNC'!A2048)</f>
        <v/>
      </c>
      <c r="B7232">
        <f>IF('📋 MIỂNG TNC'!A2048="","",'📋 MIỂNG TNC'!P2048)</f>
        <v/>
      </c>
      <c r="C7232">
        <f>IF('📋 MIỂNG TNC'!A2048="","","Miểng")</f>
        <v/>
      </c>
      <c r="D7232">
        <f>IF('📋 MIỂNG TNC'!A2048="","",'📋 MIỂNG TNC'!H2048)</f>
        <v/>
      </c>
      <c r="E7232" t="e">
        <v>#VALUE!</v>
      </c>
      <c r="F7232">
        <f>IF('📋 MIỂNG TNC'!A2048="","",'📋 MIỂNG TNC'!J2048)</f>
        <v/>
      </c>
      <c r="G7232">
        <f>IF('📋 MIỂNG TNC'!A2048="","",'📋 MIỂNG TNC'!K2048)</f>
        <v/>
      </c>
      <c r="H7232">
        <f>IF('📋 MIỂNG TNC'!A2048="","",'📋 MIỂNG TNC'!L2048)</f>
        <v/>
      </c>
      <c r="I7232">
        <f>IF('📋 MIỂNG TNC'!A2048="","",'📋 MIỂNG TNC'!M2048)</f>
        <v/>
      </c>
      <c r="J7232">
        <f>IF('📋 MIỂNG TNC'!A2048="","",'📋 MIỂNG TNC'!D2048)</f>
        <v/>
      </c>
      <c r="L7232">
        <f>N(L7231)+IF(AND('🔎 TRA CỨU NHANH'!$C$2&lt;&gt;"",OR(ISNUMBER(SEARCH('🔎 TRA CỨU NHANH'!$C$2,$A7232)),ISNUMBER(SEARCH('🔎 TRA CỨU NHANH'!$C$2,$B7232)))),1,0)</f>
        <v/>
      </c>
      <c r="M7232">
        <f>IF(L7232&gt;N(L7231),L7232,"")</f>
        <v/>
      </c>
    </row>
    <row r="7233">
      <c r="A7233">
        <f>IF('📋 MIỂNG TNC'!A2049="","",'📋 MIỂNG TNC'!A2049)</f>
        <v/>
      </c>
      <c r="B7233">
        <f>IF('📋 MIỂNG TNC'!A2049="","",'📋 MIỂNG TNC'!P2049)</f>
        <v/>
      </c>
      <c r="C7233">
        <f>IF('📋 MIỂNG TNC'!A2049="","","Miểng")</f>
        <v/>
      </c>
      <c r="D7233">
        <f>IF('📋 MIỂNG TNC'!A2049="","",'📋 MIỂNG TNC'!H2049)</f>
        <v/>
      </c>
      <c r="E7233" t="e">
        <v>#VALUE!</v>
      </c>
      <c r="F7233">
        <f>IF('📋 MIỂNG TNC'!A2049="","",'📋 MIỂNG TNC'!J2049)</f>
        <v/>
      </c>
      <c r="G7233">
        <f>IF('📋 MIỂNG TNC'!A2049="","",'📋 MIỂNG TNC'!K2049)</f>
        <v/>
      </c>
      <c r="H7233">
        <f>IF('📋 MIỂNG TNC'!A2049="","",'📋 MIỂNG TNC'!L2049)</f>
        <v/>
      </c>
      <c r="I7233">
        <f>IF('📋 MIỂNG TNC'!A2049="","",'📋 MIỂNG TNC'!M2049)</f>
        <v/>
      </c>
      <c r="J7233">
        <f>IF('📋 MIỂNG TNC'!A2049="","",'📋 MIỂNG TNC'!D2049)</f>
        <v/>
      </c>
      <c r="L7233">
        <f>N(L7232)+IF(AND('🔎 TRA CỨU NHANH'!$C$2&lt;&gt;"",OR(ISNUMBER(SEARCH('🔎 TRA CỨU NHANH'!$C$2,$A7233)),ISNUMBER(SEARCH('🔎 TRA CỨU NHANH'!$C$2,$B7233)))),1,0)</f>
        <v/>
      </c>
      <c r="M7233">
        <f>IF(L7233&gt;N(L7232),L7233,"")</f>
        <v/>
      </c>
    </row>
    <row r="7234">
      <c r="A7234">
        <f>IF('📋 MIỂNG TNC'!A2050="","",'📋 MIỂNG TNC'!A2050)</f>
        <v/>
      </c>
      <c r="B7234">
        <f>IF('📋 MIỂNG TNC'!A2050="","",'📋 MIỂNG TNC'!P2050)</f>
        <v/>
      </c>
      <c r="C7234">
        <f>IF('📋 MIỂNG TNC'!A2050="","","Miểng")</f>
        <v/>
      </c>
      <c r="D7234">
        <f>IF('📋 MIỂNG TNC'!A2050="","",'📋 MIỂNG TNC'!H2050)</f>
        <v/>
      </c>
      <c r="E7234" t="e">
        <v>#VALUE!</v>
      </c>
      <c r="F7234">
        <f>IF('📋 MIỂNG TNC'!A2050="","",'📋 MIỂNG TNC'!J2050)</f>
        <v/>
      </c>
      <c r="G7234">
        <f>IF('📋 MIỂNG TNC'!A2050="","",'📋 MIỂNG TNC'!K2050)</f>
        <v/>
      </c>
      <c r="H7234">
        <f>IF('📋 MIỂNG TNC'!A2050="","",'📋 MIỂNG TNC'!L2050)</f>
        <v/>
      </c>
      <c r="I7234">
        <f>IF('📋 MIỂNG TNC'!A2050="","",'📋 MIỂNG TNC'!M2050)</f>
        <v/>
      </c>
      <c r="J7234">
        <f>IF('📋 MIỂNG TNC'!A2050="","",'📋 MIỂNG TNC'!D2050)</f>
        <v/>
      </c>
      <c r="L7234">
        <f>N(L7233)+IF(AND('🔎 TRA CỨU NHANH'!$C$2&lt;&gt;"",OR(ISNUMBER(SEARCH('🔎 TRA CỨU NHANH'!$C$2,$A7234)),ISNUMBER(SEARCH('🔎 TRA CỨU NHANH'!$C$2,$B7234)))),1,0)</f>
        <v/>
      </c>
      <c r="M7234">
        <f>IF(L7234&gt;N(L7233),L7234,"")</f>
        <v/>
      </c>
    </row>
    <row r="7235">
      <c r="A7235">
        <f>IF('📋 MIỂNG TNC'!A2051="","",'📋 MIỂNG TNC'!A2051)</f>
        <v/>
      </c>
      <c r="B7235">
        <f>IF('📋 MIỂNG TNC'!A2051="","",'📋 MIỂNG TNC'!P2051)</f>
        <v/>
      </c>
      <c r="C7235">
        <f>IF('📋 MIỂNG TNC'!A2051="","","Miểng")</f>
        <v/>
      </c>
      <c r="D7235">
        <f>IF('📋 MIỂNG TNC'!A2051="","",'📋 MIỂNG TNC'!H2051)</f>
        <v/>
      </c>
      <c r="E7235" t="e">
        <v>#VALUE!</v>
      </c>
      <c r="F7235">
        <f>IF('📋 MIỂNG TNC'!A2051="","",'📋 MIỂNG TNC'!J2051)</f>
        <v/>
      </c>
      <c r="G7235">
        <f>IF('📋 MIỂNG TNC'!A2051="","",'📋 MIỂNG TNC'!K2051)</f>
        <v/>
      </c>
      <c r="H7235">
        <f>IF('📋 MIỂNG TNC'!A2051="","",'📋 MIỂNG TNC'!L2051)</f>
        <v/>
      </c>
      <c r="I7235">
        <f>IF('📋 MIỂNG TNC'!A2051="","",'📋 MIỂNG TNC'!M2051)</f>
        <v/>
      </c>
      <c r="J7235">
        <f>IF('📋 MIỂNG TNC'!A2051="","",'📋 MIỂNG TNC'!D2051)</f>
        <v/>
      </c>
      <c r="L7235">
        <f>N(L7234)+IF(AND('🔎 TRA CỨU NHANH'!$C$2&lt;&gt;"",OR(ISNUMBER(SEARCH('🔎 TRA CỨU NHANH'!$C$2,$A7235)),ISNUMBER(SEARCH('🔎 TRA CỨU NHANH'!$C$2,$B7235)))),1,0)</f>
        <v/>
      </c>
      <c r="M7235">
        <f>IF(L7235&gt;N(L7234),L7235,"")</f>
        <v/>
      </c>
    </row>
    <row r="7236">
      <c r="A7236">
        <f>IF('📋 MIỂNG TNC'!A2052="","",'📋 MIỂNG TNC'!A2052)</f>
        <v/>
      </c>
      <c r="B7236">
        <f>IF('📋 MIỂNG TNC'!A2052="","",'📋 MIỂNG TNC'!P2052)</f>
        <v/>
      </c>
      <c r="C7236">
        <f>IF('📋 MIỂNG TNC'!A2052="","","Miểng")</f>
        <v/>
      </c>
      <c r="D7236">
        <f>IF('📋 MIỂNG TNC'!A2052="","",'📋 MIỂNG TNC'!H2052)</f>
        <v/>
      </c>
      <c r="E7236" t="e">
        <v>#VALUE!</v>
      </c>
      <c r="F7236" s="37">
        <f>IF('📋 MIỂNG TNC'!A2052="","",'📋 MIỂNG TNC'!J2052)</f>
        <v/>
      </c>
      <c r="G7236" s="37">
        <f>IF('📋 MIỂNG TNC'!A2052="","",'📋 MIỂNG TNC'!K2052)</f>
        <v/>
      </c>
      <c r="H7236" s="37">
        <f>IF('📋 MIỂNG TNC'!A2052="","",'📋 MIỂNG TNC'!L2052)</f>
        <v/>
      </c>
      <c r="I7236">
        <f>IF('📋 MIỂNG TNC'!A2052="","",'📋 MIỂNG TNC'!M2052)</f>
        <v/>
      </c>
      <c r="J7236">
        <f>IF('📋 MIỂNG TNC'!A2052="","",'📋 MIỂNG TNC'!D2052)</f>
        <v/>
      </c>
      <c r="L7236">
        <f>N(L7235)+IF(AND('🔎 TRA CỨU NHANH'!$C$2&lt;&gt;"",OR(ISNUMBER(SEARCH('🔎 TRA CỨU NHANH'!$C$2,$A7236)),ISNUMBER(SEARCH('🔎 TRA CỨU NHANH'!$C$2,$B7236)))),1,0)</f>
        <v/>
      </c>
      <c r="M7236">
        <f>IF(L7236&gt;N(L7235),L7236,"")</f>
        <v/>
      </c>
    </row>
    <row r="7237">
      <c r="A7237">
        <f>IF('📋 MIỂNG TNC'!A2053="","",'📋 MIỂNG TNC'!A2053)</f>
        <v/>
      </c>
      <c r="B7237">
        <f>IF('📋 MIỂNG TNC'!A2053="","",'📋 MIỂNG TNC'!P2053)</f>
        <v/>
      </c>
      <c r="C7237">
        <f>IF('📋 MIỂNG TNC'!A2053="","","Miểng")</f>
        <v/>
      </c>
      <c r="D7237">
        <f>IF('📋 MIỂNG TNC'!A2053="","",'📋 MIỂNG TNC'!H2053)</f>
        <v/>
      </c>
      <c r="E7237" t="e">
        <v>#VALUE!</v>
      </c>
      <c r="F7237">
        <f>IF('📋 MIỂNG TNC'!A2053="","",'📋 MIỂNG TNC'!J2053)</f>
        <v/>
      </c>
      <c r="G7237">
        <f>IF('📋 MIỂNG TNC'!A2053="","",'📋 MIỂNG TNC'!K2053)</f>
        <v/>
      </c>
      <c r="H7237">
        <f>IF('📋 MIỂNG TNC'!A2053="","",'📋 MIỂNG TNC'!L2053)</f>
        <v/>
      </c>
      <c r="I7237">
        <f>IF('📋 MIỂNG TNC'!A2053="","",'📋 MIỂNG TNC'!M2053)</f>
        <v/>
      </c>
      <c r="J7237">
        <f>IF('📋 MIỂNG TNC'!A2053="","",'📋 MIỂNG TNC'!D2053)</f>
        <v/>
      </c>
      <c r="L7237">
        <f>N(L7236)+IF(AND('🔎 TRA CỨU NHANH'!$C$2&lt;&gt;"",OR(ISNUMBER(SEARCH('🔎 TRA CỨU NHANH'!$C$2,$A7237)),ISNUMBER(SEARCH('🔎 TRA CỨU NHANH'!$C$2,$B7237)))),1,0)</f>
        <v/>
      </c>
      <c r="M7237">
        <f>IF(L7237&gt;N(L7236),L7237,"")</f>
        <v/>
      </c>
    </row>
    <row r="7238">
      <c r="A7238">
        <f>IF('📋 MIỂNG TNC'!A2054="","",'📋 MIỂNG TNC'!A2054)</f>
        <v/>
      </c>
      <c r="B7238">
        <f>IF('📋 MIỂNG TNC'!A2054="","",'📋 MIỂNG TNC'!P2054)</f>
        <v/>
      </c>
      <c r="C7238">
        <f>IF('📋 MIỂNG TNC'!A2054="","","Miểng")</f>
        <v/>
      </c>
      <c r="D7238">
        <f>IF('📋 MIỂNG TNC'!A2054="","",'📋 MIỂNG TNC'!H2054)</f>
        <v/>
      </c>
      <c r="E7238" t="e">
        <v>#VALUE!</v>
      </c>
      <c r="F7238">
        <f>IF('📋 MIỂNG TNC'!A2054="","",'📋 MIỂNG TNC'!J2054)</f>
        <v/>
      </c>
      <c r="G7238">
        <f>IF('📋 MIỂNG TNC'!A2054="","",'📋 MIỂNG TNC'!K2054)</f>
        <v/>
      </c>
      <c r="H7238">
        <f>IF('📋 MIỂNG TNC'!A2054="","",'📋 MIỂNG TNC'!L2054)</f>
        <v/>
      </c>
      <c r="I7238">
        <f>IF('📋 MIỂNG TNC'!A2054="","",'📋 MIỂNG TNC'!M2054)</f>
        <v/>
      </c>
      <c r="J7238">
        <f>IF('📋 MIỂNG TNC'!A2054="","",'📋 MIỂNG TNC'!D2054)</f>
        <v/>
      </c>
      <c r="L7238">
        <f>N(L7237)+IF(AND('🔎 TRA CỨU NHANH'!$C$2&lt;&gt;"",OR(ISNUMBER(SEARCH('🔎 TRA CỨU NHANH'!$C$2,$A7238)),ISNUMBER(SEARCH('🔎 TRA CỨU NHANH'!$C$2,$B7238)))),1,0)</f>
        <v/>
      </c>
      <c r="M7238">
        <f>IF(L7238&gt;N(L7237),L7238,"")</f>
        <v/>
      </c>
    </row>
    <row r="7239">
      <c r="A7239">
        <f>IF('📋 MIỂNG TNC'!A2055="","",'📋 MIỂNG TNC'!A2055)</f>
        <v/>
      </c>
      <c r="B7239">
        <f>IF('📋 MIỂNG TNC'!A2055="","",'📋 MIỂNG TNC'!P2055)</f>
        <v/>
      </c>
      <c r="C7239">
        <f>IF('📋 MIỂNG TNC'!A2055="","","Miểng")</f>
        <v/>
      </c>
      <c r="D7239">
        <f>IF('📋 MIỂNG TNC'!A2055="","",'📋 MIỂNG TNC'!H2055)</f>
        <v/>
      </c>
      <c r="E7239" t="e">
        <v>#VALUE!</v>
      </c>
      <c r="F7239">
        <f>IF('📋 MIỂNG TNC'!A2055="","",'📋 MIỂNG TNC'!J2055)</f>
        <v/>
      </c>
      <c r="G7239">
        <f>IF('📋 MIỂNG TNC'!A2055="","",'📋 MIỂNG TNC'!K2055)</f>
        <v/>
      </c>
      <c r="H7239">
        <f>IF('📋 MIỂNG TNC'!A2055="","",'📋 MIỂNG TNC'!L2055)</f>
        <v/>
      </c>
      <c r="I7239">
        <f>IF('📋 MIỂNG TNC'!A2055="","",'📋 MIỂNG TNC'!M2055)</f>
        <v/>
      </c>
      <c r="J7239">
        <f>IF('📋 MIỂNG TNC'!A2055="","",'📋 MIỂNG TNC'!D2055)</f>
        <v/>
      </c>
      <c r="L7239">
        <f>N(L7238)+IF(AND('🔎 TRA CỨU NHANH'!$C$2&lt;&gt;"",OR(ISNUMBER(SEARCH('🔎 TRA CỨU NHANH'!$C$2,$A7239)),ISNUMBER(SEARCH('🔎 TRA CỨU NHANH'!$C$2,$B7239)))),1,0)</f>
        <v/>
      </c>
      <c r="M7239">
        <f>IF(L7239&gt;N(L7238),L7239,"")</f>
        <v/>
      </c>
    </row>
    <row r="7240">
      <c r="A7240">
        <f>IF('📋 MIỂNG TNC'!A2056="","",'📋 MIỂNG TNC'!A2056)</f>
        <v/>
      </c>
      <c r="B7240">
        <f>IF('📋 MIỂNG TNC'!A2056="","",'📋 MIỂNG TNC'!P2056)</f>
        <v/>
      </c>
      <c r="C7240">
        <f>IF('📋 MIỂNG TNC'!A2056="","","Miểng")</f>
        <v/>
      </c>
      <c r="D7240">
        <f>IF('📋 MIỂNG TNC'!A2056="","",'📋 MIỂNG TNC'!H2056)</f>
        <v/>
      </c>
      <c r="E7240" t="e">
        <v>#VALUE!</v>
      </c>
      <c r="F7240" s="37">
        <f>IF('📋 MIỂNG TNC'!A2056="","",'📋 MIỂNG TNC'!J2056)</f>
        <v/>
      </c>
      <c r="G7240" s="37">
        <f>IF('📋 MIỂNG TNC'!A2056="","",'📋 MIỂNG TNC'!K2056)</f>
        <v/>
      </c>
      <c r="H7240" s="37">
        <f>IF('📋 MIỂNG TNC'!A2056="","",'📋 MIỂNG TNC'!L2056)</f>
        <v/>
      </c>
      <c r="I7240">
        <f>IF('📋 MIỂNG TNC'!A2056="","",'📋 MIỂNG TNC'!M2056)</f>
        <v/>
      </c>
      <c r="J7240">
        <f>IF('📋 MIỂNG TNC'!A2056="","",'📋 MIỂNG TNC'!D2056)</f>
        <v/>
      </c>
      <c r="L7240">
        <f>N(L7239)+IF(AND('🔎 TRA CỨU NHANH'!$C$2&lt;&gt;"",OR(ISNUMBER(SEARCH('🔎 TRA CỨU NHANH'!$C$2,$A7240)),ISNUMBER(SEARCH('🔎 TRA CỨU NHANH'!$C$2,$B7240)))),1,0)</f>
        <v/>
      </c>
      <c r="M7240">
        <f>IF(L7240&gt;N(L7239),L7240,"")</f>
        <v/>
      </c>
    </row>
    <row r="7241">
      <c r="A7241">
        <f>IF('📋 MIỂNG TNC'!A2057="","",'📋 MIỂNG TNC'!A2057)</f>
        <v/>
      </c>
      <c r="B7241">
        <f>IF('📋 MIỂNG TNC'!A2057="","",'📋 MIỂNG TNC'!P2057)</f>
        <v/>
      </c>
      <c r="C7241">
        <f>IF('📋 MIỂNG TNC'!A2057="","","Miểng")</f>
        <v/>
      </c>
      <c r="D7241">
        <f>IF('📋 MIỂNG TNC'!A2057="","",'📋 MIỂNG TNC'!H2057)</f>
        <v/>
      </c>
      <c r="E7241" t="e">
        <v>#VALUE!</v>
      </c>
      <c r="F7241">
        <f>IF('📋 MIỂNG TNC'!A2057="","",'📋 MIỂNG TNC'!J2057)</f>
        <v/>
      </c>
      <c r="G7241">
        <f>IF('📋 MIỂNG TNC'!A2057="","",'📋 MIỂNG TNC'!K2057)</f>
        <v/>
      </c>
      <c r="H7241">
        <f>IF('📋 MIỂNG TNC'!A2057="","",'📋 MIỂNG TNC'!L2057)</f>
        <v/>
      </c>
      <c r="I7241">
        <f>IF('📋 MIỂNG TNC'!A2057="","",'📋 MIỂNG TNC'!M2057)</f>
        <v/>
      </c>
      <c r="J7241">
        <f>IF('📋 MIỂNG TNC'!A2057="","",'📋 MIỂNG TNC'!D2057)</f>
        <v/>
      </c>
      <c r="L7241">
        <f>N(L7240)+IF(AND('🔎 TRA CỨU NHANH'!$C$2&lt;&gt;"",OR(ISNUMBER(SEARCH('🔎 TRA CỨU NHANH'!$C$2,$A7241)),ISNUMBER(SEARCH('🔎 TRA CỨU NHANH'!$C$2,$B7241)))),1,0)</f>
        <v/>
      </c>
      <c r="M7241">
        <f>IF(L7241&gt;N(L7240),L7241,"")</f>
        <v/>
      </c>
    </row>
    <row r="7242">
      <c r="A7242">
        <f>IF('📋 MIỂNG TNC'!A2058="","",'📋 MIỂNG TNC'!A2058)</f>
        <v/>
      </c>
      <c r="B7242">
        <f>IF('📋 MIỂNG TNC'!A2058="","",'📋 MIỂNG TNC'!P2058)</f>
        <v/>
      </c>
      <c r="C7242">
        <f>IF('📋 MIỂNG TNC'!A2058="","","Miểng")</f>
        <v/>
      </c>
      <c r="D7242">
        <f>IF('📋 MIỂNG TNC'!A2058="","",'📋 MIỂNG TNC'!H2058)</f>
        <v/>
      </c>
      <c r="E7242" t="e">
        <v>#VALUE!</v>
      </c>
      <c r="F7242">
        <f>IF('📋 MIỂNG TNC'!A2058="","",'📋 MIỂNG TNC'!J2058)</f>
        <v/>
      </c>
      <c r="G7242">
        <f>IF('📋 MIỂNG TNC'!A2058="","",'📋 MIỂNG TNC'!K2058)</f>
        <v/>
      </c>
      <c r="H7242">
        <f>IF('📋 MIỂNG TNC'!A2058="","",'📋 MIỂNG TNC'!L2058)</f>
        <v/>
      </c>
      <c r="I7242">
        <f>IF('📋 MIỂNG TNC'!A2058="","",'📋 MIỂNG TNC'!M2058)</f>
        <v/>
      </c>
      <c r="J7242">
        <f>IF('📋 MIỂNG TNC'!A2058="","",'📋 MIỂNG TNC'!D2058)</f>
        <v/>
      </c>
      <c r="L7242">
        <f>N(L7241)+IF(AND('🔎 TRA CỨU NHANH'!$C$2&lt;&gt;"",OR(ISNUMBER(SEARCH('🔎 TRA CỨU NHANH'!$C$2,$A7242)),ISNUMBER(SEARCH('🔎 TRA CỨU NHANH'!$C$2,$B7242)))),1,0)</f>
        <v/>
      </c>
      <c r="M7242">
        <f>IF(L7242&gt;N(L7241),L7242,"")</f>
        <v/>
      </c>
    </row>
    <row r="7243">
      <c r="A7243">
        <f>IF('📋 MIỂNG TNC'!A2059="","",'📋 MIỂNG TNC'!A2059)</f>
        <v/>
      </c>
      <c r="B7243">
        <f>IF('📋 MIỂNG TNC'!A2059="","",'📋 MIỂNG TNC'!P2059)</f>
        <v/>
      </c>
      <c r="C7243">
        <f>IF('📋 MIỂNG TNC'!A2059="","","Miểng")</f>
        <v/>
      </c>
      <c r="D7243">
        <f>IF('📋 MIỂNG TNC'!A2059="","",'📋 MIỂNG TNC'!H2059)</f>
        <v/>
      </c>
      <c r="E7243" t="e">
        <v>#VALUE!</v>
      </c>
      <c r="F7243">
        <f>IF('📋 MIỂNG TNC'!A2059="","",'📋 MIỂNG TNC'!J2059)</f>
        <v/>
      </c>
      <c r="G7243">
        <f>IF('📋 MIỂNG TNC'!A2059="","",'📋 MIỂNG TNC'!K2059)</f>
        <v/>
      </c>
      <c r="H7243">
        <f>IF('📋 MIỂNG TNC'!A2059="","",'📋 MIỂNG TNC'!L2059)</f>
        <v/>
      </c>
      <c r="I7243">
        <f>IF('📋 MIỂNG TNC'!A2059="","",'📋 MIỂNG TNC'!M2059)</f>
        <v/>
      </c>
      <c r="J7243">
        <f>IF('📋 MIỂNG TNC'!A2059="","",'📋 MIỂNG TNC'!D2059)</f>
        <v/>
      </c>
      <c r="L7243">
        <f>N(L7242)+IF(AND('🔎 TRA CỨU NHANH'!$C$2&lt;&gt;"",OR(ISNUMBER(SEARCH('🔎 TRA CỨU NHANH'!$C$2,$A7243)),ISNUMBER(SEARCH('🔎 TRA CỨU NHANH'!$C$2,$B7243)))),1,0)</f>
        <v/>
      </c>
      <c r="M7243">
        <f>IF(L7243&gt;N(L7242),L7243,"")</f>
        <v/>
      </c>
    </row>
    <row r="7244">
      <c r="A7244">
        <f>IF('📋 MIỂNG TNC'!A2060="","",'📋 MIỂNG TNC'!A2060)</f>
        <v/>
      </c>
      <c r="B7244">
        <f>IF('📋 MIỂNG TNC'!A2060="","",'📋 MIỂNG TNC'!P2060)</f>
        <v/>
      </c>
      <c r="C7244">
        <f>IF('📋 MIỂNG TNC'!A2060="","","Miểng")</f>
        <v/>
      </c>
      <c r="D7244">
        <f>IF('📋 MIỂNG TNC'!A2060="","",'📋 MIỂNG TNC'!H2060)</f>
        <v/>
      </c>
      <c r="E7244" t="e">
        <v>#VALUE!</v>
      </c>
      <c r="F7244">
        <f>IF('📋 MIỂNG TNC'!A2060="","",'📋 MIỂNG TNC'!J2060)</f>
        <v/>
      </c>
      <c r="G7244">
        <f>IF('📋 MIỂNG TNC'!A2060="","",'📋 MIỂNG TNC'!K2060)</f>
        <v/>
      </c>
      <c r="H7244">
        <f>IF('📋 MIỂNG TNC'!A2060="","",'📋 MIỂNG TNC'!L2060)</f>
        <v/>
      </c>
      <c r="I7244">
        <f>IF('📋 MIỂNG TNC'!A2060="","",'📋 MIỂNG TNC'!M2060)</f>
        <v/>
      </c>
      <c r="J7244">
        <f>IF('📋 MIỂNG TNC'!A2060="","",'📋 MIỂNG TNC'!D2060)</f>
        <v/>
      </c>
      <c r="L7244">
        <f>N(L7243)+IF(AND('🔎 TRA CỨU NHANH'!$C$2&lt;&gt;"",OR(ISNUMBER(SEARCH('🔎 TRA CỨU NHANH'!$C$2,$A7244)),ISNUMBER(SEARCH('🔎 TRA CỨU NHANH'!$C$2,$B7244)))),1,0)</f>
        <v/>
      </c>
      <c r="M7244">
        <f>IF(L7244&gt;N(L7243),L7244,"")</f>
        <v/>
      </c>
    </row>
    <row r="7245">
      <c r="A7245">
        <f>IF('📋 MIỂNG TNC'!A2061="","",'📋 MIỂNG TNC'!A2061)</f>
        <v/>
      </c>
      <c r="B7245">
        <f>IF('📋 MIỂNG TNC'!A2061="","",'📋 MIỂNG TNC'!P2061)</f>
        <v/>
      </c>
      <c r="C7245">
        <f>IF('📋 MIỂNG TNC'!A2061="","","Miểng")</f>
        <v/>
      </c>
      <c r="D7245">
        <f>IF('📋 MIỂNG TNC'!A2061="","",'📋 MIỂNG TNC'!H2061)</f>
        <v/>
      </c>
      <c r="E7245" t="e">
        <v>#VALUE!</v>
      </c>
      <c r="F7245">
        <f>IF('📋 MIỂNG TNC'!A2061="","",'📋 MIỂNG TNC'!J2061)</f>
        <v/>
      </c>
      <c r="G7245">
        <f>IF('📋 MIỂNG TNC'!A2061="","",'📋 MIỂNG TNC'!K2061)</f>
        <v/>
      </c>
      <c r="H7245">
        <f>IF('📋 MIỂNG TNC'!A2061="","",'📋 MIỂNG TNC'!L2061)</f>
        <v/>
      </c>
      <c r="I7245">
        <f>IF('📋 MIỂNG TNC'!A2061="","",'📋 MIỂNG TNC'!M2061)</f>
        <v/>
      </c>
      <c r="J7245">
        <f>IF('📋 MIỂNG TNC'!A2061="","",'📋 MIỂNG TNC'!D2061)</f>
        <v/>
      </c>
      <c r="L7245">
        <f>N(L7244)+IF(AND('🔎 TRA CỨU NHANH'!$C$2&lt;&gt;"",OR(ISNUMBER(SEARCH('🔎 TRA CỨU NHANH'!$C$2,$A7245)),ISNUMBER(SEARCH('🔎 TRA CỨU NHANH'!$C$2,$B7245)))),1,0)</f>
        <v/>
      </c>
      <c r="M7245">
        <f>IF(L7245&gt;N(L7244),L7245,"")</f>
        <v/>
      </c>
    </row>
    <row r="7246">
      <c r="A7246">
        <f>IF('📋 MIỂNG TNC'!A2062="","",'📋 MIỂNG TNC'!A2062)</f>
        <v/>
      </c>
      <c r="B7246">
        <f>IF('📋 MIỂNG TNC'!A2062="","",'📋 MIỂNG TNC'!P2062)</f>
        <v/>
      </c>
      <c r="C7246">
        <f>IF('📋 MIỂNG TNC'!A2062="","","Miểng")</f>
        <v/>
      </c>
      <c r="D7246">
        <f>IF('📋 MIỂNG TNC'!A2062="","",'📋 MIỂNG TNC'!H2062)</f>
        <v/>
      </c>
      <c r="E7246" t="e">
        <v>#VALUE!</v>
      </c>
      <c r="F7246">
        <f>IF('📋 MIỂNG TNC'!A2062="","",'📋 MIỂNG TNC'!J2062)</f>
        <v/>
      </c>
      <c r="G7246">
        <f>IF('📋 MIỂNG TNC'!A2062="","",'📋 MIỂNG TNC'!K2062)</f>
        <v/>
      </c>
      <c r="H7246">
        <f>IF('📋 MIỂNG TNC'!A2062="","",'📋 MIỂNG TNC'!L2062)</f>
        <v/>
      </c>
      <c r="I7246">
        <f>IF('📋 MIỂNG TNC'!A2062="","",'📋 MIỂNG TNC'!M2062)</f>
        <v/>
      </c>
      <c r="J7246">
        <f>IF('📋 MIỂNG TNC'!A2062="","",'📋 MIỂNG TNC'!D2062)</f>
        <v/>
      </c>
      <c r="L7246">
        <f>N(L7245)+IF(AND('🔎 TRA CỨU NHANH'!$C$2&lt;&gt;"",OR(ISNUMBER(SEARCH('🔎 TRA CỨU NHANH'!$C$2,$A7246)),ISNUMBER(SEARCH('🔎 TRA CỨU NHANH'!$C$2,$B7246)))),1,0)</f>
        <v/>
      </c>
      <c r="M7246">
        <f>IF(L7246&gt;N(L7245),L7246,"")</f>
        <v/>
      </c>
    </row>
    <row r="7247">
      <c r="A7247">
        <f>IF('📋 MIỂNG TNC'!A2063="","",'📋 MIỂNG TNC'!A2063)</f>
        <v/>
      </c>
      <c r="B7247">
        <f>IF('📋 MIỂNG TNC'!A2063="","",'📋 MIỂNG TNC'!P2063)</f>
        <v/>
      </c>
      <c r="C7247">
        <f>IF('📋 MIỂNG TNC'!A2063="","","Miểng")</f>
        <v/>
      </c>
      <c r="D7247">
        <f>IF('📋 MIỂNG TNC'!A2063="","",'📋 MIỂNG TNC'!H2063)</f>
        <v/>
      </c>
      <c r="E7247" t="e">
        <v>#VALUE!</v>
      </c>
      <c r="F7247">
        <f>IF('📋 MIỂNG TNC'!A2063="","",'📋 MIỂNG TNC'!J2063)</f>
        <v/>
      </c>
      <c r="G7247">
        <f>IF('📋 MIỂNG TNC'!A2063="","",'📋 MIỂNG TNC'!K2063)</f>
        <v/>
      </c>
      <c r="H7247">
        <f>IF('📋 MIỂNG TNC'!A2063="","",'📋 MIỂNG TNC'!L2063)</f>
        <v/>
      </c>
      <c r="I7247">
        <f>IF('📋 MIỂNG TNC'!A2063="","",'📋 MIỂNG TNC'!M2063)</f>
        <v/>
      </c>
      <c r="J7247">
        <f>IF('📋 MIỂNG TNC'!A2063="","",'📋 MIỂNG TNC'!D2063)</f>
        <v/>
      </c>
      <c r="L7247">
        <f>N(L7246)+IF(AND('🔎 TRA CỨU NHANH'!$C$2&lt;&gt;"",OR(ISNUMBER(SEARCH('🔎 TRA CỨU NHANH'!$C$2,$A7247)),ISNUMBER(SEARCH('🔎 TRA CỨU NHANH'!$C$2,$B7247)))),1,0)</f>
        <v/>
      </c>
      <c r="M7247">
        <f>IF(L7247&gt;N(L7246),L7247,"")</f>
        <v/>
      </c>
    </row>
    <row r="7248">
      <c r="A7248">
        <f>IF('📋 MIỂNG TNC'!A2064="","",'📋 MIỂNG TNC'!A2064)</f>
        <v/>
      </c>
      <c r="B7248">
        <f>IF('📋 MIỂNG TNC'!A2064="","",'📋 MIỂNG TNC'!P2064)</f>
        <v/>
      </c>
      <c r="C7248">
        <f>IF('📋 MIỂNG TNC'!A2064="","","Miểng")</f>
        <v/>
      </c>
      <c r="D7248">
        <f>IF('📋 MIỂNG TNC'!A2064="","",'📋 MIỂNG TNC'!H2064)</f>
        <v/>
      </c>
      <c r="E7248" t="e">
        <v>#VALUE!</v>
      </c>
      <c r="F7248">
        <f>IF('📋 MIỂNG TNC'!A2064="","",'📋 MIỂNG TNC'!J2064)</f>
        <v/>
      </c>
      <c r="G7248">
        <f>IF('📋 MIỂNG TNC'!A2064="","",'📋 MIỂNG TNC'!K2064)</f>
        <v/>
      </c>
      <c r="H7248">
        <f>IF('📋 MIỂNG TNC'!A2064="","",'📋 MIỂNG TNC'!L2064)</f>
        <v/>
      </c>
      <c r="I7248">
        <f>IF('📋 MIỂNG TNC'!A2064="","",'📋 MIỂNG TNC'!M2064)</f>
        <v/>
      </c>
      <c r="J7248">
        <f>IF('📋 MIỂNG TNC'!A2064="","",'📋 MIỂNG TNC'!D2064)</f>
        <v/>
      </c>
      <c r="L7248">
        <f>N(L7247)+IF(AND('🔎 TRA CỨU NHANH'!$C$2&lt;&gt;"",OR(ISNUMBER(SEARCH('🔎 TRA CỨU NHANH'!$C$2,$A7248)),ISNUMBER(SEARCH('🔎 TRA CỨU NHANH'!$C$2,$B7248)))),1,0)</f>
        <v/>
      </c>
      <c r="M7248">
        <f>IF(L7248&gt;N(L7247),L7248,"")</f>
        <v/>
      </c>
    </row>
    <row r="7249">
      <c r="A7249">
        <f>IF('📋 MIỂNG TNC'!A2065="","",'📋 MIỂNG TNC'!A2065)</f>
        <v/>
      </c>
      <c r="B7249">
        <f>IF('📋 MIỂNG TNC'!A2065="","",'📋 MIỂNG TNC'!P2065)</f>
        <v/>
      </c>
      <c r="C7249">
        <f>IF('📋 MIỂNG TNC'!A2065="","","Miểng")</f>
        <v/>
      </c>
      <c r="D7249">
        <f>IF('📋 MIỂNG TNC'!A2065="","",'📋 MIỂNG TNC'!H2065)</f>
        <v/>
      </c>
      <c r="E7249" t="e">
        <v>#VALUE!</v>
      </c>
      <c r="F7249">
        <f>IF('📋 MIỂNG TNC'!A2065="","",'📋 MIỂNG TNC'!J2065)</f>
        <v/>
      </c>
      <c r="G7249">
        <f>IF('📋 MIỂNG TNC'!A2065="","",'📋 MIỂNG TNC'!K2065)</f>
        <v/>
      </c>
      <c r="H7249">
        <f>IF('📋 MIỂNG TNC'!A2065="","",'📋 MIỂNG TNC'!L2065)</f>
        <v/>
      </c>
      <c r="I7249">
        <f>IF('📋 MIỂNG TNC'!A2065="","",'📋 MIỂNG TNC'!M2065)</f>
        <v/>
      </c>
      <c r="J7249">
        <f>IF('📋 MIỂNG TNC'!A2065="","",'📋 MIỂNG TNC'!D2065)</f>
        <v/>
      </c>
      <c r="L7249">
        <f>N(L7248)+IF(AND('🔎 TRA CỨU NHANH'!$C$2&lt;&gt;"",OR(ISNUMBER(SEARCH('🔎 TRA CỨU NHANH'!$C$2,$A7249)),ISNUMBER(SEARCH('🔎 TRA CỨU NHANH'!$C$2,$B7249)))),1,0)</f>
        <v/>
      </c>
      <c r="M7249">
        <f>IF(L7249&gt;N(L7248),L7249,"")</f>
        <v/>
      </c>
    </row>
    <row r="7250">
      <c r="A7250">
        <f>IF('📋 MIỂNG TNC'!A2066="","",'📋 MIỂNG TNC'!A2066)</f>
        <v/>
      </c>
      <c r="B7250">
        <f>IF('📋 MIỂNG TNC'!A2066="","",'📋 MIỂNG TNC'!P2066)</f>
        <v/>
      </c>
      <c r="C7250">
        <f>IF('📋 MIỂNG TNC'!A2066="","","Miểng")</f>
        <v/>
      </c>
      <c r="D7250">
        <f>IF('📋 MIỂNG TNC'!A2066="","",'📋 MIỂNG TNC'!H2066)</f>
        <v/>
      </c>
      <c r="E7250" t="e">
        <v>#VALUE!</v>
      </c>
      <c r="F7250" s="37">
        <f>IF('📋 MIỂNG TNC'!A2066="","",'📋 MIỂNG TNC'!J2066)</f>
        <v/>
      </c>
      <c r="G7250" s="37">
        <f>IF('📋 MIỂNG TNC'!A2066="","",'📋 MIỂNG TNC'!K2066)</f>
        <v/>
      </c>
      <c r="H7250" s="37">
        <f>IF('📋 MIỂNG TNC'!A2066="","",'📋 MIỂNG TNC'!L2066)</f>
        <v/>
      </c>
      <c r="I7250">
        <f>IF('📋 MIỂNG TNC'!A2066="","",'📋 MIỂNG TNC'!M2066)</f>
        <v/>
      </c>
      <c r="J7250">
        <f>IF('📋 MIỂNG TNC'!A2066="","",'📋 MIỂNG TNC'!D2066)</f>
        <v/>
      </c>
      <c r="L7250">
        <f>N(L7249)+IF(AND('🔎 TRA CỨU NHANH'!$C$2&lt;&gt;"",OR(ISNUMBER(SEARCH('🔎 TRA CỨU NHANH'!$C$2,$A7250)),ISNUMBER(SEARCH('🔎 TRA CỨU NHANH'!$C$2,$B7250)))),1,0)</f>
        <v/>
      </c>
      <c r="M7250">
        <f>IF(L7250&gt;N(L7249),L7250,"")</f>
        <v/>
      </c>
    </row>
    <row r="7251">
      <c r="A7251">
        <f>IF('📋 MIỂNG TNC'!A2067="","",'📋 MIỂNG TNC'!A2067)</f>
        <v/>
      </c>
      <c r="B7251">
        <f>IF('📋 MIỂNG TNC'!A2067="","",'📋 MIỂNG TNC'!P2067)</f>
        <v/>
      </c>
      <c r="C7251">
        <f>IF('📋 MIỂNG TNC'!A2067="","","Miểng")</f>
        <v/>
      </c>
      <c r="D7251">
        <f>IF('📋 MIỂNG TNC'!A2067="","",'📋 MIỂNG TNC'!H2067)</f>
        <v/>
      </c>
      <c r="E7251" t="e">
        <v>#VALUE!</v>
      </c>
      <c r="F7251" s="37">
        <f>IF('📋 MIỂNG TNC'!A2067="","",'📋 MIỂNG TNC'!J2067)</f>
        <v/>
      </c>
      <c r="G7251" s="37">
        <f>IF('📋 MIỂNG TNC'!A2067="","",'📋 MIỂNG TNC'!K2067)</f>
        <v/>
      </c>
      <c r="H7251" s="37">
        <f>IF('📋 MIỂNG TNC'!A2067="","",'📋 MIỂNG TNC'!L2067)</f>
        <v/>
      </c>
      <c r="I7251">
        <f>IF('📋 MIỂNG TNC'!A2067="","",'📋 MIỂNG TNC'!M2067)</f>
        <v/>
      </c>
      <c r="J7251">
        <f>IF('📋 MIỂNG TNC'!A2067="","",'📋 MIỂNG TNC'!D2067)</f>
        <v/>
      </c>
      <c r="L7251">
        <f>N(L7250)+IF(AND('🔎 TRA CỨU NHANH'!$C$2&lt;&gt;"",OR(ISNUMBER(SEARCH('🔎 TRA CỨU NHANH'!$C$2,$A7251)),ISNUMBER(SEARCH('🔎 TRA CỨU NHANH'!$C$2,$B7251)))),1,0)</f>
        <v/>
      </c>
      <c r="M7251">
        <f>IF(L7251&gt;N(L7250),L7251,"")</f>
        <v/>
      </c>
    </row>
    <row r="7252">
      <c r="A7252">
        <f>IF('📋 MIỂNG TNC'!A2068="","",'📋 MIỂNG TNC'!A2068)</f>
        <v/>
      </c>
      <c r="B7252">
        <f>IF('📋 MIỂNG TNC'!A2068="","",'📋 MIỂNG TNC'!P2068)</f>
        <v/>
      </c>
      <c r="C7252">
        <f>IF('📋 MIỂNG TNC'!A2068="","","Miểng")</f>
        <v/>
      </c>
      <c r="D7252">
        <f>IF('📋 MIỂNG TNC'!A2068="","",'📋 MIỂNG TNC'!H2068)</f>
        <v/>
      </c>
      <c r="E7252" t="e">
        <v>#VALUE!</v>
      </c>
      <c r="F7252" s="37">
        <f>IF('📋 MIỂNG TNC'!A2068="","",'📋 MIỂNG TNC'!J2068)</f>
        <v/>
      </c>
      <c r="G7252" s="37">
        <f>IF('📋 MIỂNG TNC'!A2068="","",'📋 MIỂNG TNC'!K2068)</f>
        <v/>
      </c>
      <c r="H7252" s="37">
        <f>IF('📋 MIỂNG TNC'!A2068="","",'📋 MIỂNG TNC'!L2068)</f>
        <v/>
      </c>
      <c r="I7252">
        <f>IF('📋 MIỂNG TNC'!A2068="","",'📋 MIỂNG TNC'!M2068)</f>
        <v/>
      </c>
      <c r="J7252">
        <f>IF('📋 MIỂNG TNC'!A2068="","",'📋 MIỂNG TNC'!D2068)</f>
        <v/>
      </c>
      <c r="L7252">
        <f>N(L7251)+IF(AND('🔎 TRA CỨU NHANH'!$C$2&lt;&gt;"",OR(ISNUMBER(SEARCH('🔎 TRA CỨU NHANH'!$C$2,$A7252)),ISNUMBER(SEARCH('🔎 TRA CỨU NHANH'!$C$2,$B7252)))),1,0)</f>
        <v/>
      </c>
      <c r="M7252">
        <f>IF(L7252&gt;N(L7251),L7252,"")</f>
        <v/>
      </c>
    </row>
    <row r="7253">
      <c r="A7253">
        <f>IF('📋 MIỂNG TNC'!A2069="","",'📋 MIỂNG TNC'!A2069)</f>
        <v/>
      </c>
      <c r="B7253">
        <f>IF('📋 MIỂNG TNC'!A2069="","",'📋 MIỂNG TNC'!P2069)</f>
        <v/>
      </c>
      <c r="C7253">
        <f>IF('📋 MIỂNG TNC'!A2069="","","Miểng")</f>
        <v/>
      </c>
      <c r="D7253">
        <f>IF('📋 MIỂNG TNC'!A2069="","",'📋 MIỂNG TNC'!H2069)</f>
        <v/>
      </c>
      <c r="E7253" t="e">
        <v>#VALUE!</v>
      </c>
      <c r="F7253">
        <f>IF('📋 MIỂNG TNC'!A2069="","",'📋 MIỂNG TNC'!J2069)</f>
        <v/>
      </c>
      <c r="G7253">
        <f>IF('📋 MIỂNG TNC'!A2069="","",'📋 MIỂNG TNC'!K2069)</f>
        <v/>
      </c>
      <c r="H7253">
        <f>IF('📋 MIỂNG TNC'!A2069="","",'📋 MIỂNG TNC'!L2069)</f>
        <v/>
      </c>
      <c r="I7253">
        <f>IF('📋 MIỂNG TNC'!A2069="","",'📋 MIỂNG TNC'!M2069)</f>
        <v/>
      </c>
      <c r="J7253">
        <f>IF('📋 MIỂNG TNC'!A2069="","",'📋 MIỂNG TNC'!D2069)</f>
        <v/>
      </c>
      <c r="L7253">
        <f>N(L7252)+IF(AND('🔎 TRA CỨU NHANH'!$C$2&lt;&gt;"",OR(ISNUMBER(SEARCH('🔎 TRA CỨU NHANH'!$C$2,$A7253)),ISNUMBER(SEARCH('🔎 TRA CỨU NHANH'!$C$2,$B7253)))),1,0)</f>
        <v/>
      </c>
      <c r="M7253">
        <f>IF(L7253&gt;N(L7252),L7253,"")</f>
        <v/>
      </c>
    </row>
    <row r="7254">
      <c r="A7254">
        <f>IF('📋 MIỂNG TNC'!A2070="","",'📋 MIỂNG TNC'!A2070)</f>
        <v/>
      </c>
      <c r="B7254">
        <f>IF('📋 MIỂNG TNC'!A2070="","",'📋 MIỂNG TNC'!P2070)</f>
        <v/>
      </c>
      <c r="C7254">
        <f>IF('📋 MIỂNG TNC'!A2070="","","Miểng")</f>
        <v/>
      </c>
      <c r="D7254">
        <f>IF('📋 MIỂNG TNC'!A2070="","",'📋 MIỂNG TNC'!H2070)</f>
        <v/>
      </c>
      <c r="E7254" t="e">
        <v>#VALUE!</v>
      </c>
      <c r="F7254">
        <f>IF('📋 MIỂNG TNC'!A2070="","",'📋 MIỂNG TNC'!J2070)</f>
        <v/>
      </c>
      <c r="G7254">
        <f>IF('📋 MIỂNG TNC'!A2070="","",'📋 MIỂNG TNC'!K2070)</f>
        <v/>
      </c>
      <c r="H7254">
        <f>IF('📋 MIỂNG TNC'!A2070="","",'📋 MIỂNG TNC'!L2070)</f>
        <v/>
      </c>
      <c r="I7254">
        <f>IF('📋 MIỂNG TNC'!A2070="","",'📋 MIỂNG TNC'!M2070)</f>
        <v/>
      </c>
      <c r="J7254">
        <f>IF('📋 MIỂNG TNC'!A2070="","",'📋 MIỂNG TNC'!D2070)</f>
        <v/>
      </c>
      <c r="L7254">
        <f>N(L7253)+IF(AND('🔎 TRA CỨU NHANH'!$C$2&lt;&gt;"",OR(ISNUMBER(SEARCH('🔎 TRA CỨU NHANH'!$C$2,$A7254)),ISNUMBER(SEARCH('🔎 TRA CỨU NHANH'!$C$2,$B7254)))),1,0)</f>
        <v/>
      </c>
      <c r="M7254">
        <f>IF(L7254&gt;N(L7253),L7254,"")</f>
        <v/>
      </c>
    </row>
    <row r="7255">
      <c r="A7255">
        <f>IF('📋 MIỂNG TNC'!A2071="","",'📋 MIỂNG TNC'!A2071)</f>
        <v/>
      </c>
      <c r="B7255">
        <f>IF('📋 MIỂNG TNC'!A2071="","",'📋 MIỂNG TNC'!P2071)</f>
        <v/>
      </c>
      <c r="C7255">
        <f>IF('📋 MIỂNG TNC'!A2071="","","Miểng")</f>
        <v/>
      </c>
      <c r="D7255">
        <f>IF('📋 MIỂNG TNC'!A2071="","",'📋 MIỂNG TNC'!H2071)</f>
        <v/>
      </c>
      <c r="E7255" t="e">
        <v>#VALUE!</v>
      </c>
      <c r="F7255" s="37">
        <f>IF('📋 MIỂNG TNC'!A2071="","",'📋 MIỂNG TNC'!J2071)</f>
        <v/>
      </c>
      <c r="G7255" s="37">
        <f>IF('📋 MIỂNG TNC'!A2071="","",'📋 MIỂNG TNC'!K2071)</f>
        <v/>
      </c>
      <c r="H7255" s="37">
        <f>IF('📋 MIỂNG TNC'!A2071="","",'📋 MIỂNG TNC'!L2071)</f>
        <v/>
      </c>
      <c r="I7255">
        <f>IF('📋 MIỂNG TNC'!A2071="","",'📋 MIỂNG TNC'!M2071)</f>
        <v/>
      </c>
      <c r="J7255">
        <f>IF('📋 MIỂNG TNC'!A2071="","",'📋 MIỂNG TNC'!D2071)</f>
        <v/>
      </c>
      <c r="L7255">
        <f>N(L7254)+IF(AND('🔎 TRA CỨU NHANH'!$C$2&lt;&gt;"",OR(ISNUMBER(SEARCH('🔎 TRA CỨU NHANH'!$C$2,$A7255)),ISNUMBER(SEARCH('🔎 TRA CỨU NHANH'!$C$2,$B7255)))),1,0)</f>
        <v/>
      </c>
      <c r="M7255">
        <f>IF(L7255&gt;N(L7254),L7255,"")</f>
        <v/>
      </c>
    </row>
    <row r="7256">
      <c r="A7256">
        <f>IF('📋 MIỂNG TNC'!A2072="","",'📋 MIỂNG TNC'!A2072)</f>
        <v/>
      </c>
      <c r="B7256">
        <f>IF('📋 MIỂNG TNC'!A2072="","",'📋 MIỂNG TNC'!P2072)</f>
        <v/>
      </c>
      <c r="C7256">
        <f>IF('📋 MIỂNG TNC'!A2072="","","Miểng")</f>
        <v/>
      </c>
      <c r="D7256">
        <f>IF('📋 MIỂNG TNC'!A2072="","",'📋 MIỂNG TNC'!H2072)</f>
        <v/>
      </c>
      <c r="E7256" t="e">
        <v>#VALUE!</v>
      </c>
      <c r="F7256">
        <f>IF('📋 MIỂNG TNC'!A2072="","",'📋 MIỂNG TNC'!J2072)</f>
        <v/>
      </c>
      <c r="G7256">
        <f>IF('📋 MIỂNG TNC'!A2072="","",'📋 MIỂNG TNC'!K2072)</f>
        <v/>
      </c>
      <c r="H7256">
        <f>IF('📋 MIỂNG TNC'!A2072="","",'📋 MIỂNG TNC'!L2072)</f>
        <v/>
      </c>
      <c r="I7256">
        <f>IF('📋 MIỂNG TNC'!A2072="","",'📋 MIỂNG TNC'!M2072)</f>
        <v/>
      </c>
      <c r="J7256">
        <f>IF('📋 MIỂNG TNC'!A2072="","",'📋 MIỂNG TNC'!D2072)</f>
        <v/>
      </c>
      <c r="L7256">
        <f>N(L7255)+IF(AND('🔎 TRA CỨU NHANH'!$C$2&lt;&gt;"",OR(ISNUMBER(SEARCH('🔎 TRA CỨU NHANH'!$C$2,$A7256)),ISNUMBER(SEARCH('🔎 TRA CỨU NHANH'!$C$2,$B7256)))),1,0)</f>
        <v/>
      </c>
      <c r="M7256">
        <f>IF(L7256&gt;N(L7255),L7256,"")</f>
        <v/>
      </c>
    </row>
    <row r="7257">
      <c r="A7257">
        <f>IF('📋 MIỂNG TNC'!A2073="","",'📋 MIỂNG TNC'!A2073)</f>
        <v/>
      </c>
      <c r="B7257">
        <f>IF('📋 MIỂNG TNC'!A2073="","",'📋 MIỂNG TNC'!P2073)</f>
        <v/>
      </c>
      <c r="C7257">
        <f>IF('📋 MIỂNG TNC'!A2073="","","Miểng")</f>
        <v/>
      </c>
      <c r="D7257">
        <f>IF('📋 MIỂNG TNC'!A2073="","",'📋 MIỂNG TNC'!H2073)</f>
        <v/>
      </c>
      <c r="E7257" t="e">
        <v>#VALUE!</v>
      </c>
      <c r="F7257">
        <f>IF('📋 MIỂNG TNC'!A2073="","",'📋 MIỂNG TNC'!J2073)</f>
        <v/>
      </c>
      <c r="G7257">
        <f>IF('📋 MIỂNG TNC'!A2073="","",'📋 MIỂNG TNC'!K2073)</f>
        <v/>
      </c>
      <c r="H7257">
        <f>IF('📋 MIỂNG TNC'!A2073="","",'📋 MIỂNG TNC'!L2073)</f>
        <v/>
      </c>
      <c r="I7257">
        <f>IF('📋 MIỂNG TNC'!A2073="","",'📋 MIỂNG TNC'!M2073)</f>
        <v/>
      </c>
      <c r="J7257">
        <f>IF('📋 MIỂNG TNC'!A2073="","",'📋 MIỂNG TNC'!D2073)</f>
        <v/>
      </c>
      <c r="L7257">
        <f>N(L7256)+IF(AND('🔎 TRA CỨU NHANH'!$C$2&lt;&gt;"",OR(ISNUMBER(SEARCH('🔎 TRA CỨU NHANH'!$C$2,$A7257)),ISNUMBER(SEARCH('🔎 TRA CỨU NHANH'!$C$2,$B7257)))),1,0)</f>
        <v/>
      </c>
      <c r="M7257">
        <f>IF(L7257&gt;N(L7256),L7257,"")</f>
        <v/>
      </c>
    </row>
    <row r="7258">
      <c r="A7258">
        <f>IF('📋 MIỂNG TNC'!A2074="","",'📋 MIỂNG TNC'!A2074)</f>
        <v/>
      </c>
      <c r="B7258">
        <f>IF('📋 MIỂNG TNC'!A2074="","",'📋 MIỂNG TNC'!P2074)</f>
        <v/>
      </c>
      <c r="C7258">
        <f>IF('📋 MIỂNG TNC'!A2074="","","Miểng")</f>
        <v/>
      </c>
      <c r="D7258">
        <f>IF('📋 MIỂNG TNC'!A2074="","",'📋 MIỂNG TNC'!H2074)</f>
        <v/>
      </c>
      <c r="E7258" t="e">
        <v>#VALUE!</v>
      </c>
      <c r="F7258">
        <f>IF('📋 MIỂNG TNC'!A2074="","",'📋 MIỂNG TNC'!J2074)</f>
        <v/>
      </c>
      <c r="G7258">
        <f>IF('📋 MIỂNG TNC'!A2074="","",'📋 MIỂNG TNC'!K2074)</f>
        <v/>
      </c>
      <c r="H7258">
        <f>IF('📋 MIỂNG TNC'!A2074="","",'📋 MIỂNG TNC'!L2074)</f>
        <v/>
      </c>
      <c r="I7258">
        <f>IF('📋 MIỂNG TNC'!A2074="","",'📋 MIỂNG TNC'!M2074)</f>
        <v/>
      </c>
      <c r="J7258">
        <f>IF('📋 MIỂNG TNC'!A2074="","",'📋 MIỂNG TNC'!D2074)</f>
        <v/>
      </c>
      <c r="L7258">
        <f>N(L7257)+IF(AND('🔎 TRA CỨU NHANH'!$C$2&lt;&gt;"",OR(ISNUMBER(SEARCH('🔎 TRA CỨU NHANH'!$C$2,$A7258)),ISNUMBER(SEARCH('🔎 TRA CỨU NHANH'!$C$2,$B7258)))),1,0)</f>
        <v/>
      </c>
      <c r="M7258">
        <f>IF(L7258&gt;N(L7257),L7258,"")</f>
        <v/>
      </c>
    </row>
    <row r="7259">
      <c r="A7259">
        <f>IF('📋 MIỂNG TNC'!A2075="","",'📋 MIỂNG TNC'!A2075)</f>
        <v/>
      </c>
      <c r="B7259">
        <f>IF('📋 MIỂNG TNC'!A2075="","",'📋 MIỂNG TNC'!P2075)</f>
        <v/>
      </c>
      <c r="C7259">
        <f>IF('📋 MIỂNG TNC'!A2075="","","Miểng")</f>
        <v/>
      </c>
      <c r="D7259">
        <f>IF('📋 MIỂNG TNC'!A2075="","",'📋 MIỂNG TNC'!H2075)</f>
        <v/>
      </c>
      <c r="E7259" t="e">
        <v>#VALUE!</v>
      </c>
      <c r="F7259">
        <f>IF('📋 MIỂNG TNC'!A2075="","",'📋 MIỂNG TNC'!J2075)</f>
        <v/>
      </c>
      <c r="G7259">
        <f>IF('📋 MIỂNG TNC'!A2075="","",'📋 MIỂNG TNC'!K2075)</f>
        <v/>
      </c>
      <c r="H7259">
        <f>IF('📋 MIỂNG TNC'!A2075="","",'📋 MIỂNG TNC'!L2075)</f>
        <v/>
      </c>
      <c r="I7259">
        <f>IF('📋 MIỂNG TNC'!A2075="","",'📋 MIỂNG TNC'!M2075)</f>
        <v/>
      </c>
      <c r="J7259">
        <f>IF('📋 MIỂNG TNC'!A2075="","",'📋 MIỂNG TNC'!D2075)</f>
        <v/>
      </c>
      <c r="L7259">
        <f>N(L7258)+IF(AND('🔎 TRA CỨU NHANH'!$C$2&lt;&gt;"",OR(ISNUMBER(SEARCH('🔎 TRA CỨU NHANH'!$C$2,$A7259)),ISNUMBER(SEARCH('🔎 TRA CỨU NHANH'!$C$2,$B7259)))),1,0)</f>
        <v/>
      </c>
      <c r="M7259">
        <f>IF(L7259&gt;N(L7258),L7259,"")</f>
        <v/>
      </c>
    </row>
    <row r="7260">
      <c r="A7260">
        <f>IF('📋 MIỂNG TNC'!A2076="","",'📋 MIỂNG TNC'!A2076)</f>
        <v/>
      </c>
      <c r="B7260">
        <f>IF('📋 MIỂNG TNC'!A2076="","",'📋 MIỂNG TNC'!P2076)</f>
        <v/>
      </c>
      <c r="C7260">
        <f>IF('📋 MIỂNG TNC'!A2076="","","Miểng")</f>
        <v/>
      </c>
      <c r="D7260">
        <f>IF('📋 MIỂNG TNC'!A2076="","",'📋 MIỂNG TNC'!H2076)</f>
        <v/>
      </c>
      <c r="E7260" t="e">
        <v>#VALUE!</v>
      </c>
      <c r="F7260">
        <f>IF('📋 MIỂNG TNC'!A2076="","",'📋 MIỂNG TNC'!J2076)</f>
        <v/>
      </c>
      <c r="G7260">
        <f>IF('📋 MIỂNG TNC'!A2076="","",'📋 MIỂNG TNC'!K2076)</f>
        <v/>
      </c>
      <c r="H7260">
        <f>IF('📋 MIỂNG TNC'!A2076="","",'📋 MIỂNG TNC'!L2076)</f>
        <v/>
      </c>
      <c r="I7260">
        <f>IF('📋 MIỂNG TNC'!A2076="","",'📋 MIỂNG TNC'!M2076)</f>
        <v/>
      </c>
      <c r="J7260">
        <f>IF('📋 MIỂNG TNC'!A2076="","",'📋 MIỂNG TNC'!D2076)</f>
        <v/>
      </c>
      <c r="L7260">
        <f>N(L7259)+IF(AND('🔎 TRA CỨU NHANH'!$C$2&lt;&gt;"",OR(ISNUMBER(SEARCH('🔎 TRA CỨU NHANH'!$C$2,$A7260)),ISNUMBER(SEARCH('🔎 TRA CỨU NHANH'!$C$2,$B7260)))),1,0)</f>
        <v/>
      </c>
      <c r="M7260">
        <f>IF(L7260&gt;N(L7259),L7260,"")</f>
        <v/>
      </c>
    </row>
    <row r="7261">
      <c r="A7261">
        <f>IF('📋 MIỂNG TNC'!A2077="","",'📋 MIỂNG TNC'!A2077)</f>
        <v/>
      </c>
      <c r="B7261">
        <f>IF('📋 MIỂNG TNC'!A2077="","",'📋 MIỂNG TNC'!P2077)</f>
        <v/>
      </c>
      <c r="C7261">
        <f>IF('📋 MIỂNG TNC'!A2077="","","Miểng")</f>
        <v/>
      </c>
      <c r="D7261">
        <f>IF('📋 MIỂNG TNC'!A2077="","",'📋 MIỂNG TNC'!H2077)</f>
        <v/>
      </c>
      <c r="E7261" t="e">
        <v>#VALUE!</v>
      </c>
      <c r="F7261">
        <f>IF('📋 MIỂNG TNC'!A2077="","",'📋 MIỂNG TNC'!J2077)</f>
        <v/>
      </c>
      <c r="G7261">
        <f>IF('📋 MIỂNG TNC'!A2077="","",'📋 MIỂNG TNC'!K2077)</f>
        <v/>
      </c>
      <c r="H7261">
        <f>IF('📋 MIỂNG TNC'!A2077="","",'📋 MIỂNG TNC'!L2077)</f>
        <v/>
      </c>
      <c r="I7261">
        <f>IF('📋 MIỂNG TNC'!A2077="","",'📋 MIỂNG TNC'!M2077)</f>
        <v/>
      </c>
      <c r="J7261">
        <f>IF('📋 MIỂNG TNC'!A2077="","",'📋 MIỂNG TNC'!D2077)</f>
        <v/>
      </c>
      <c r="L7261">
        <f>N(L7260)+IF(AND('🔎 TRA CỨU NHANH'!$C$2&lt;&gt;"",OR(ISNUMBER(SEARCH('🔎 TRA CỨU NHANH'!$C$2,$A7261)),ISNUMBER(SEARCH('🔎 TRA CỨU NHANH'!$C$2,$B7261)))),1,0)</f>
        <v/>
      </c>
      <c r="M7261">
        <f>IF(L7261&gt;N(L7260),L7261,"")</f>
        <v/>
      </c>
    </row>
    <row r="7262">
      <c r="A7262">
        <f>IF('📋 MIỂNG TNC'!A2078="","",'📋 MIỂNG TNC'!A2078)</f>
        <v/>
      </c>
      <c r="B7262">
        <f>IF('📋 MIỂNG TNC'!A2078="","",'📋 MIỂNG TNC'!P2078)</f>
        <v/>
      </c>
      <c r="C7262">
        <f>IF('📋 MIỂNG TNC'!A2078="","","Miểng")</f>
        <v/>
      </c>
      <c r="D7262">
        <f>IF('📋 MIỂNG TNC'!A2078="","",'📋 MIỂNG TNC'!H2078)</f>
        <v/>
      </c>
      <c r="E7262" t="e">
        <v>#VALUE!</v>
      </c>
      <c r="F7262">
        <f>IF('📋 MIỂNG TNC'!A2078="","",'📋 MIỂNG TNC'!J2078)</f>
        <v/>
      </c>
      <c r="G7262">
        <f>IF('📋 MIỂNG TNC'!A2078="","",'📋 MIỂNG TNC'!K2078)</f>
        <v/>
      </c>
      <c r="H7262">
        <f>IF('📋 MIỂNG TNC'!A2078="","",'📋 MIỂNG TNC'!L2078)</f>
        <v/>
      </c>
      <c r="I7262">
        <f>IF('📋 MIỂNG TNC'!A2078="","",'📋 MIỂNG TNC'!M2078)</f>
        <v/>
      </c>
      <c r="J7262">
        <f>IF('📋 MIỂNG TNC'!A2078="","",'📋 MIỂNG TNC'!D2078)</f>
        <v/>
      </c>
      <c r="L7262">
        <f>N(L7261)+IF(AND('🔎 TRA CỨU NHANH'!$C$2&lt;&gt;"",OR(ISNUMBER(SEARCH('🔎 TRA CỨU NHANH'!$C$2,$A7262)),ISNUMBER(SEARCH('🔎 TRA CỨU NHANH'!$C$2,$B7262)))),1,0)</f>
        <v/>
      </c>
      <c r="M7262">
        <f>IF(L7262&gt;N(L7261),L7262,"")</f>
        <v/>
      </c>
    </row>
    <row r="7263">
      <c r="A7263">
        <f>IF('📋 MIỂNG TNC'!A2079="","",'📋 MIỂNG TNC'!A2079)</f>
        <v/>
      </c>
      <c r="B7263">
        <f>IF('📋 MIỂNG TNC'!A2079="","",'📋 MIỂNG TNC'!P2079)</f>
        <v/>
      </c>
      <c r="C7263">
        <f>IF('📋 MIỂNG TNC'!A2079="","","Miểng")</f>
        <v/>
      </c>
      <c r="D7263">
        <f>IF('📋 MIỂNG TNC'!A2079="","",'📋 MIỂNG TNC'!H2079)</f>
        <v/>
      </c>
      <c r="E7263" t="e">
        <v>#VALUE!</v>
      </c>
      <c r="F7263">
        <f>IF('📋 MIỂNG TNC'!A2079="","",'📋 MIỂNG TNC'!J2079)</f>
        <v/>
      </c>
      <c r="G7263">
        <f>IF('📋 MIỂNG TNC'!A2079="","",'📋 MIỂNG TNC'!K2079)</f>
        <v/>
      </c>
      <c r="H7263">
        <f>IF('📋 MIỂNG TNC'!A2079="","",'📋 MIỂNG TNC'!L2079)</f>
        <v/>
      </c>
      <c r="I7263">
        <f>IF('📋 MIỂNG TNC'!A2079="","",'📋 MIỂNG TNC'!M2079)</f>
        <v/>
      </c>
      <c r="J7263">
        <f>IF('📋 MIỂNG TNC'!A2079="","",'📋 MIỂNG TNC'!D2079)</f>
        <v/>
      </c>
      <c r="L7263">
        <f>N(L7262)+IF(AND('🔎 TRA CỨU NHANH'!$C$2&lt;&gt;"",OR(ISNUMBER(SEARCH('🔎 TRA CỨU NHANH'!$C$2,$A7263)),ISNUMBER(SEARCH('🔎 TRA CỨU NHANH'!$C$2,$B7263)))),1,0)</f>
        <v/>
      </c>
      <c r="M7263">
        <f>IF(L7263&gt;N(L7262),L7263,"")</f>
        <v/>
      </c>
    </row>
    <row r="7264">
      <c r="A7264">
        <f>IF('📋 MIỂNG TNC'!A2080="","",'📋 MIỂNG TNC'!A2080)</f>
        <v/>
      </c>
      <c r="B7264">
        <f>IF('📋 MIỂNG TNC'!A2080="","",'📋 MIỂNG TNC'!P2080)</f>
        <v/>
      </c>
      <c r="C7264">
        <f>IF('📋 MIỂNG TNC'!A2080="","","Miểng")</f>
        <v/>
      </c>
      <c r="D7264">
        <f>IF('📋 MIỂNG TNC'!A2080="","",'📋 MIỂNG TNC'!H2080)</f>
        <v/>
      </c>
      <c r="E7264" t="e">
        <v>#VALUE!</v>
      </c>
      <c r="F7264">
        <f>IF('📋 MIỂNG TNC'!A2080="","",'📋 MIỂNG TNC'!J2080)</f>
        <v/>
      </c>
      <c r="G7264">
        <f>IF('📋 MIỂNG TNC'!A2080="","",'📋 MIỂNG TNC'!K2080)</f>
        <v/>
      </c>
      <c r="H7264">
        <f>IF('📋 MIỂNG TNC'!A2080="","",'📋 MIỂNG TNC'!L2080)</f>
        <v/>
      </c>
      <c r="I7264">
        <f>IF('📋 MIỂNG TNC'!A2080="","",'📋 MIỂNG TNC'!M2080)</f>
        <v/>
      </c>
      <c r="J7264">
        <f>IF('📋 MIỂNG TNC'!A2080="","",'📋 MIỂNG TNC'!D2080)</f>
        <v/>
      </c>
      <c r="L7264">
        <f>N(L7263)+IF(AND('🔎 TRA CỨU NHANH'!$C$2&lt;&gt;"",OR(ISNUMBER(SEARCH('🔎 TRA CỨU NHANH'!$C$2,$A7264)),ISNUMBER(SEARCH('🔎 TRA CỨU NHANH'!$C$2,$B7264)))),1,0)</f>
        <v/>
      </c>
      <c r="M7264">
        <f>IF(L7264&gt;N(L7263),L7264,"")</f>
        <v/>
      </c>
    </row>
    <row r="7265">
      <c r="A7265">
        <f>IF('📋 MIỂNG TNC'!A2081="","",'📋 MIỂNG TNC'!A2081)</f>
        <v/>
      </c>
      <c r="B7265">
        <f>IF('📋 MIỂNG TNC'!A2081="","",'📋 MIỂNG TNC'!P2081)</f>
        <v/>
      </c>
      <c r="C7265">
        <f>IF('📋 MIỂNG TNC'!A2081="","","Miểng")</f>
        <v/>
      </c>
      <c r="D7265">
        <f>IF('📋 MIỂNG TNC'!A2081="","",'📋 MIỂNG TNC'!H2081)</f>
        <v/>
      </c>
      <c r="E7265" t="e">
        <v>#VALUE!</v>
      </c>
      <c r="F7265">
        <f>IF('📋 MIỂNG TNC'!A2081="","",'📋 MIỂNG TNC'!J2081)</f>
        <v/>
      </c>
      <c r="G7265">
        <f>IF('📋 MIỂNG TNC'!A2081="","",'📋 MIỂNG TNC'!K2081)</f>
        <v/>
      </c>
      <c r="H7265">
        <f>IF('📋 MIỂNG TNC'!A2081="","",'📋 MIỂNG TNC'!L2081)</f>
        <v/>
      </c>
      <c r="I7265">
        <f>IF('📋 MIỂNG TNC'!A2081="","",'📋 MIỂNG TNC'!M2081)</f>
        <v/>
      </c>
      <c r="J7265">
        <f>IF('📋 MIỂNG TNC'!A2081="","",'📋 MIỂNG TNC'!D2081)</f>
        <v/>
      </c>
      <c r="L7265">
        <f>N(L7264)+IF(AND('🔎 TRA CỨU NHANH'!$C$2&lt;&gt;"",OR(ISNUMBER(SEARCH('🔎 TRA CỨU NHANH'!$C$2,$A7265)),ISNUMBER(SEARCH('🔎 TRA CỨU NHANH'!$C$2,$B7265)))),1,0)</f>
        <v/>
      </c>
      <c r="M7265">
        <f>IF(L7265&gt;N(L7264),L7265,"")</f>
        <v/>
      </c>
    </row>
    <row r="7266">
      <c r="A7266">
        <f>IF('📋 MIỂNG TNC'!A2082="","",'📋 MIỂNG TNC'!A2082)</f>
        <v/>
      </c>
      <c r="B7266">
        <f>IF('📋 MIỂNG TNC'!A2082="","",'📋 MIỂNG TNC'!P2082)</f>
        <v/>
      </c>
      <c r="C7266">
        <f>IF('📋 MIỂNG TNC'!A2082="","","Miểng")</f>
        <v/>
      </c>
      <c r="D7266">
        <f>IF('📋 MIỂNG TNC'!A2082="","",'📋 MIỂNG TNC'!H2082)</f>
        <v/>
      </c>
      <c r="E7266" t="e">
        <v>#VALUE!</v>
      </c>
      <c r="F7266">
        <f>IF('📋 MIỂNG TNC'!A2082="","",'📋 MIỂNG TNC'!J2082)</f>
        <v/>
      </c>
      <c r="G7266">
        <f>IF('📋 MIỂNG TNC'!A2082="","",'📋 MIỂNG TNC'!K2082)</f>
        <v/>
      </c>
      <c r="H7266">
        <f>IF('📋 MIỂNG TNC'!A2082="","",'📋 MIỂNG TNC'!L2082)</f>
        <v/>
      </c>
      <c r="I7266">
        <f>IF('📋 MIỂNG TNC'!A2082="","",'📋 MIỂNG TNC'!M2082)</f>
        <v/>
      </c>
      <c r="J7266">
        <f>IF('📋 MIỂNG TNC'!A2082="","",'📋 MIỂNG TNC'!D2082)</f>
        <v/>
      </c>
      <c r="L7266">
        <f>N(L7265)+IF(AND('🔎 TRA CỨU NHANH'!$C$2&lt;&gt;"",OR(ISNUMBER(SEARCH('🔎 TRA CỨU NHANH'!$C$2,$A7266)),ISNUMBER(SEARCH('🔎 TRA CỨU NHANH'!$C$2,$B7266)))),1,0)</f>
        <v/>
      </c>
      <c r="M7266">
        <f>IF(L7266&gt;N(L7265),L7266,"")</f>
        <v/>
      </c>
    </row>
    <row r="7267">
      <c r="A7267">
        <f>IF('📋 MIỂNG TNC'!A2083="","",'📋 MIỂNG TNC'!A2083)</f>
        <v/>
      </c>
      <c r="B7267">
        <f>IF('📋 MIỂNG TNC'!A2083="","",'📋 MIỂNG TNC'!P2083)</f>
        <v/>
      </c>
      <c r="C7267">
        <f>IF('📋 MIỂNG TNC'!A2083="","","Miểng")</f>
        <v/>
      </c>
      <c r="D7267">
        <f>IF('📋 MIỂNG TNC'!A2083="","",'📋 MIỂNG TNC'!H2083)</f>
        <v/>
      </c>
      <c r="E7267" t="e">
        <v>#VALUE!</v>
      </c>
      <c r="F7267">
        <f>IF('📋 MIỂNG TNC'!A2083="","",'📋 MIỂNG TNC'!J2083)</f>
        <v/>
      </c>
      <c r="G7267">
        <f>IF('📋 MIỂNG TNC'!A2083="","",'📋 MIỂNG TNC'!K2083)</f>
        <v/>
      </c>
      <c r="H7267">
        <f>IF('📋 MIỂNG TNC'!A2083="","",'📋 MIỂNG TNC'!L2083)</f>
        <v/>
      </c>
      <c r="I7267">
        <f>IF('📋 MIỂNG TNC'!A2083="","",'📋 MIỂNG TNC'!M2083)</f>
        <v/>
      </c>
      <c r="J7267">
        <f>IF('📋 MIỂNG TNC'!A2083="","",'📋 MIỂNG TNC'!D2083)</f>
        <v/>
      </c>
      <c r="L7267">
        <f>N(L7266)+IF(AND('🔎 TRA CỨU NHANH'!$C$2&lt;&gt;"",OR(ISNUMBER(SEARCH('🔎 TRA CỨU NHANH'!$C$2,$A7267)),ISNUMBER(SEARCH('🔎 TRA CỨU NHANH'!$C$2,$B7267)))),1,0)</f>
        <v/>
      </c>
      <c r="M7267">
        <f>IF(L7267&gt;N(L7266),L7267,"")</f>
        <v/>
      </c>
    </row>
    <row r="7268">
      <c r="A7268">
        <f>IF('📋 MIỂNG TNC'!A2084="","",'📋 MIỂNG TNC'!A2084)</f>
        <v/>
      </c>
      <c r="B7268">
        <f>IF('📋 MIỂNG TNC'!A2084="","",'📋 MIỂNG TNC'!P2084)</f>
        <v/>
      </c>
      <c r="C7268">
        <f>IF('📋 MIỂNG TNC'!A2084="","","Miểng")</f>
        <v/>
      </c>
      <c r="D7268">
        <f>IF('📋 MIỂNG TNC'!A2084="","",'📋 MIỂNG TNC'!H2084)</f>
        <v/>
      </c>
      <c r="E7268" t="e">
        <v>#VALUE!</v>
      </c>
      <c r="F7268">
        <f>IF('📋 MIỂNG TNC'!A2084="","",'📋 MIỂNG TNC'!J2084)</f>
        <v/>
      </c>
      <c r="G7268">
        <f>IF('📋 MIỂNG TNC'!A2084="","",'📋 MIỂNG TNC'!K2084)</f>
        <v/>
      </c>
      <c r="H7268">
        <f>IF('📋 MIỂNG TNC'!A2084="","",'📋 MIỂNG TNC'!L2084)</f>
        <v/>
      </c>
      <c r="I7268">
        <f>IF('📋 MIỂNG TNC'!A2084="","",'📋 MIỂNG TNC'!M2084)</f>
        <v/>
      </c>
      <c r="J7268">
        <f>IF('📋 MIỂNG TNC'!A2084="","",'📋 MIỂNG TNC'!D2084)</f>
        <v/>
      </c>
      <c r="L7268">
        <f>N(L7267)+IF(AND('🔎 TRA CỨU NHANH'!$C$2&lt;&gt;"",OR(ISNUMBER(SEARCH('🔎 TRA CỨU NHANH'!$C$2,$A7268)),ISNUMBER(SEARCH('🔎 TRA CỨU NHANH'!$C$2,$B7268)))),1,0)</f>
        <v/>
      </c>
      <c r="M7268">
        <f>IF(L7268&gt;N(L7267),L7268,"")</f>
        <v/>
      </c>
    </row>
    <row r="7269">
      <c r="A7269">
        <f>IF('📋 MIỂNG TNC'!A2085="","",'📋 MIỂNG TNC'!A2085)</f>
        <v/>
      </c>
      <c r="B7269">
        <f>IF('📋 MIỂNG TNC'!A2085="","",'📋 MIỂNG TNC'!P2085)</f>
        <v/>
      </c>
      <c r="C7269">
        <f>IF('📋 MIỂNG TNC'!A2085="","","Miểng")</f>
        <v/>
      </c>
      <c r="D7269">
        <f>IF('📋 MIỂNG TNC'!A2085="","",'📋 MIỂNG TNC'!H2085)</f>
        <v/>
      </c>
      <c r="E7269" t="e">
        <v>#VALUE!</v>
      </c>
      <c r="F7269">
        <f>IF('📋 MIỂNG TNC'!A2085="","",'📋 MIỂNG TNC'!J2085)</f>
        <v/>
      </c>
      <c r="G7269">
        <f>IF('📋 MIỂNG TNC'!A2085="","",'📋 MIỂNG TNC'!K2085)</f>
        <v/>
      </c>
      <c r="H7269">
        <f>IF('📋 MIỂNG TNC'!A2085="","",'📋 MIỂNG TNC'!L2085)</f>
        <v/>
      </c>
      <c r="I7269">
        <f>IF('📋 MIỂNG TNC'!A2085="","",'📋 MIỂNG TNC'!M2085)</f>
        <v/>
      </c>
      <c r="J7269">
        <f>IF('📋 MIỂNG TNC'!A2085="","",'📋 MIỂNG TNC'!D2085)</f>
        <v/>
      </c>
      <c r="L7269">
        <f>N(L7268)+IF(AND('🔎 TRA CỨU NHANH'!$C$2&lt;&gt;"",OR(ISNUMBER(SEARCH('🔎 TRA CỨU NHANH'!$C$2,$A7269)),ISNUMBER(SEARCH('🔎 TRA CỨU NHANH'!$C$2,$B7269)))),1,0)</f>
        <v/>
      </c>
      <c r="M7269">
        <f>IF(L7269&gt;N(L7268),L7269,"")</f>
        <v/>
      </c>
    </row>
    <row r="7270">
      <c r="A7270">
        <f>IF('📋 MIỂNG TNC'!A2086="","",'📋 MIỂNG TNC'!A2086)</f>
        <v/>
      </c>
      <c r="B7270">
        <f>IF('📋 MIỂNG TNC'!A2086="","",'📋 MIỂNG TNC'!P2086)</f>
        <v/>
      </c>
      <c r="C7270">
        <f>IF('📋 MIỂNG TNC'!A2086="","","Miểng")</f>
        <v/>
      </c>
      <c r="D7270">
        <f>IF('📋 MIỂNG TNC'!A2086="","",'📋 MIỂNG TNC'!H2086)</f>
        <v/>
      </c>
      <c r="E7270" t="e">
        <v>#VALUE!</v>
      </c>
      <c r="F7270">
        <f>IF('📋 MIỂNG TNC'!A2086="","",'📋 MIỂNG TNC'!J2086)</f>
        <v/>
      </c>
      <c r="G7270">
        <f>IF('📋 MIỂNG TNC'!A2086="","",'📋 MIỂNG TNC'!K2086)</f>
        <v/>
      </c>
      <c r="H7270">
        <f>IF('📋 MIỂNG TNC'!A2086="","",'📋 MIỂNG TNC'!L2086)</f>
        <v/>
      </c>
      <c r="I7270">
        <f>IF('📋 MIỂNG TNC'!A2086="","",'📋 MIỂNG TNC'!M2086)</f>
        <v/>
      </c>
      <c r="J7270">
        <f>IF('📋 MIỂNG TNC'!A2086="","",'📋 MIỂNG TNC'!D2086)</f>
        <v/>
      </c>
      <c r="L7270">
        <f>N(L7269)+IF(AND('🔎 TRA CỨU NHANH'!$C$2&lt;&gt;"",OR(ISNUMBER(SEARCH('🔎 TRA CỨU NHANH'!$C$2,$A7270)),ISNUMBER(SEARCH('🔎 TRA CỨU NHANH'!$C$2,$B7270)))),1,0)</f>
        <v/>
      </c>
      <c r="M7270">
        <f>IF(L7270&gt;N(L7269),L7270,"")</f>
        <v/>
      </c>
    </row>
    <row r="7271">
      <c r="A7271">
        <f>IF('📋 MIỂNG TNC'!A2087="","",'📋 MIỂNG TNC'!A2087)</f>
        <v/>
      </c>
      <c r="B7271">
        <f>IF('📋 MIỂNG TNC'!A2087="","",'📋 MIỂNG TNC'!P2087)</f>
        <v/>
      </c>
      <c r="C7271">
        <f>IF('📋 MIỂNG TNC'!A2087="","","Miểng")</f>
        <v/>
      </c>
      <c r="D7271">
        <f>IF('📋 MIỂNG TNC'!A2087="","",'📋 MIỂNG TNC'!H2087)</f>
        <v/>
      </c>
      <c r="E7271" t="e">
        <v>#VALUE!</v>
      </c>
      <c r="F7271">
        <f>IF('📋 MIỂNG TNC'!A2087="","",'📋 MIỂNG TNC'!J2087)</f>
        <v/>
      </c>
      <c r="G7271">
        <f>IF('📋 MIỂNG TNC'!A2087="","",'📋 MIỂNG TNC'!K2087)</f>
        <v/>
      </c>
      <c r="H7271">
        <f>IF('📋 MIỂNG TNC'!A2087="","",'📋 MIỂNG TNC'!L2087)</f>
        <v/>
      </c>
      <c r="I7271">
        <f>IF('📋 MIỂNG TNC'!A2087="","",'📋 MIỂNG TNC'!M2087)</f>
        <v/>
      </c>
      <c r="J7271">
        <f>IF('📋 MIỂNG TNC'!A2087="","",'📋 MIỂNG TNC'!D2087)</f>
        <v/>
      </c>
      <c r="L7271">
        <f>N(L7270)+IF(AND('🔎 TRA CỨU NHANH'!$C$2&lt;&gt;"",OR(ISNUMBER(SEARCH('🔎 TRA CỨU NHANH'!$C$2,$A7271)),ISNUMBER(SEARCH('🔎 TRA CỨU NHANH'!$C$2,$B7271)))),1,0)</f>
        <v/>
      </c>
      <c r="M7271">
        <f>IF(L7271&gt;N(L7270),L7271,"")</f>
        <v/>
      </c>
    </row>
    <row r="7272">
      <c r="A7272">
        <f>IF('📋 MIỂNG TNC'!A2088="","",'📋 MIỂNG TNC'!A2088)</f>
        <v/>
      </c>
      <c r="B7272">
        <f>IF('📋 MIỂNG TNC'!A2088="","",'📋 MIỂNG TNC'!P2088)</f>
        <v/>
      </c>
      <c r="C7272">
        <f>IF('📋 MIỂNG TNC'!A2088="","","Miểng")</f>
        <v/>
      </c>
      <c r="D7272">
        <f>IF('📋 MIỂNG TNC'!A2088="","",'📋 MIỂNG TNC'!H2088)</f>
        <v/>
      </c>
      <c r="E7272" t="e">
        <v>#VALUE!</v>
      </c>
      <c r="F7272">
        <f>IF('📋 MIỂNG TNC'!A2088="","",'📋 MIỂNG TNC'!J2088)</f>
        <v/>
      </c>
      <c r="G7272">
        <f>IF('📋 MIỂNG TNC'!A2088="","",'📋 MIỂNG TNC'!K2088)</f>
        <v/>
      </c>
      <c r="H7272">
        <f>IF('📋 MIỂNG TNC'!A2088="","",'📋 MIỂNG TNC'!L2088)</f>
        <v/>
      </c>
      <c r="I7272">
        <f>IF('📋 MIỂNG TNC'!A2088="","",'📋 MIỂNG TNC'!M2088)</f>
        <v/>
      </c>
      <c r="J7272">
        <f>IF('📋 MIỂNG TNC'!A2088="","",'📋 MIỂNG TNC'!D2088)</f>
        <v/>
      </c>
      <c r="L7272">
        <f>N(L7271)+IF(AND('🔎 TRA CỨU NHANH'!$C$2&lt;&gt;"",OR(ISNUMBER(SEARCH('🔎 TRA CỨU NHANH'!$C$2,$A7272)),ISNUMBER(SEARCH('🔎 TRA CỨU NHANH'!$C$2,$B7272)))),1,0)</f>
        <v/>
      </c>
      <c r="M7272">
        <f>IF(L7272&gt;N(L7271),L7272,"")</f>
        <v/>
      </c>
    </row>
    <row r="7273">
      <c r="A7273">
        <f>IF('📋 MIỂNG TNC'!A2089="","",'📋 MIỂNG TNC'!A2089)</f>
        <v/>
      </c>
      <c r="B7273">
        <f>IF('📋 MIỂNG TNC'!A2089="","",'📋 MIỂNG TNC'!P2089)</f>
        <v/>
      </c>
      <c r="C7273">
        <f>IF('📋 MIỂNG TNC'!A2089="","","Miểng")</f>
        <v/>
      </c>
      <c r="D7273">
        <f>IF('📋 MIỂNG TNC'!A2089="","",'📋 MIỂNG TNC'!H2089)</f>
        <v/>
      </c>
      <c r="E7273" t="e">
        <v>#VALUE!</v>
      </c>
      <c r="F7273">
        <f>IF('📋 MIỂNG TNC'!A2089="","",'📋 MIỂNG TNC'!J2089)</f>
        <v/>
      </c>
      <c r="G7273">
        <f>IF('📋 MIỂNG TNC'!A2089="","",'📋 MIỂNG TNC'!K2089)</f>
        <v/>
      </c>
      <c r="H7273">
        <f>IF('📋 MIỂNG TNC'!A2089="","",'📋 MIỂNG TNC'!L2089)</f>
        <v/>
      </c>
      <c r="I7273">
        <f>IF('📋 MIỂNG TNC'!A2089="","",'📋 MIỂNG TNC'!M2089)</f>
        <v/>
      </c>
      <c r="J7273">
        <f>IF('📋 MIỂNG TNC'!A2089="","",'📋 MIỂNG TNC'!D2089)</f>
        <v/>
      </c>
      <c r="L7273">
        <f>N(L7272)+IF(AND('🔎 TRA CỨU NHANH'!$C$2&lt;&gt;"",OR(ISNUMBER(SEARCH('🔎 TRA CỨU NHANH'!$C$2,$A7273)),ISNUMBER(SEARCH('🔎 TRA CỨU NHANH'!$C$2,$B7273)))),1,0)</f>
        <v/>
      </c>
      <c r="M7273">
        <f>IF(L7273&gt;N(L7272),L7273,"")</f>
        <v/>
      </c>
    </row>
    <row r="7274">
      <c r="A7274">
        <f>IF('📋 MIỂNG TNC'!A2090="","",'📋 MIỂNG TNC'!A2090)</f>
        <v/>
      </c>
      <c r="B7274">
        <f>IF('📋 MIỂNG TNC'!A2090="","",'📋 MIỂNG TNC'!P2090)</f>
        <v/>
      </c>
      <c r="C7274">
        <f>IF('📋 MIỂNG TNC'!A2090="","","Miểng")</f>
        <v/>
      </c>
      <c r="D7274">
        <f>IF('📋 MIỂNG TNC'!A2090="","",'📋 MIỂNG TNC'!H2090)</f>
        <v/>
      </c>
      <c r="E7274" t="e">
        <v>#VALUE!</v>
      </c>
      <c r="F7274">
        <f>IF('📋 MIỂNG TNC'!A2090="","",'📋 MIỂNG TNC'!J2090)</f>
        <v/>
      </c>
      <c r="G7274">
        <f>IF('📋 MIỂNG TNC'!A2090="","",'📋 MIỂNG TNC'!K2090)</f>
        <v/>
      </c>
      <c r="H7274">
        <f>IF('📋 MIỂNG TNC'!A2090="","",'📋 MIỂNG TNC'!L2090)</f>
        <v/>
      </c>
      <c r="I7274">
        <f>IF('📋 MIỂNG TNC'!A2090="","",'📋 MIỂNG TNC'!M2090)</f>
        <v/>
      </c>
      <c r="J7274">
        <f>IF('📋 MIỂNG TNC'!A2090="","",'📋 MIỂNG TNC'!D2090)</f>
        <v/>
      </c>
      <c r="L7274">
        <f>N(L7273)+IF(AND('🔎 TRA CỨU NHANH'!$C$2&lt;&gt;"",OR(ISNUMBER(SEARCH('🔎 TRA CỨU NHANH'!$C$2,$A7274)),ISNUMBER(SEARCH('🔎 TRA CỨU NHANH'!$C$2,$B7274)))),1,0)</f>
        <v/>
      </c>
      <c r="M7274">
        <f>IF(L7274&gt;N(L7273),L7274,"")</f>
        <v/>
      </c>
    </row>
    <row r="7275">
      <c r="A7275">
        <f>IF('📋 MIỂNG TNC'!A2091="","",'📋 MIỂNG TNC'!A2091)</f>
        <v/>
      </c>
      <c r="B7275">
        <f>IF('📋 MIỂNG TNC'!A2091="","",'📋 MIỂNG TNC'!P2091)</f>
        <v/>
      </c>
      <c r="C7275">
        <f>IF('📋 MIỂNG TNC'!A2091="","","Miểng")</f>
        <v/>
      </c>
      <c r="D7275">
        <f>IF('📋 MIỂNG TNC'!A2091="","",'📋 MIỂNG TNC'!H2091)</f>
        <v/>
      </c>
      <c r="E7275" t="e">
        <v>#VALUE!</v>
      </c>
      <c r="F7275">
        <f>IF('📋 MIỂNG TNC'!A2091="","",'📋 MIỂNG TNC'!J2091)</f>
        <v/>
      </c>
      <c r="G7275">
        <f>IF('📋 MIỂNG TNC'!A2091="","",'📋 MIỂNG TNC'!K2091)</f>
        <v/>
      </c>
      <c r="H7275">
        <f>IF('📋 MIỂNG TNC'!A2091="","",'📋 MIỂNG TNC'!L2091)</f>
        <v/>
      </c>
      <c r="I7275">
        <f>IF('📋 MIỂNG TNC'!A2091="","",'📋 MIỂNG TNC'!M2091)</f>
        <v/>
      </c>
      <c r="J7275">
        <f>IF('📋 MIỂNG TNC'!A2091="","",'📋 MIỂNG TNC'!D2091)</f>
        <v/>
      </c>
      <c r="L7275">
        <f>N(L7274)+IF(AND('🔎 TRA CỨU NHANH'!$C$2&lt;&gt;"",OR(ISNUMBER(SEARCH('🔎 TRA CỨU NHANH'!$C$2,$A7275)),ISNUMBER(SEARCH('🔎 TRA CỨU NHANH'!$C$2,$B7275)))),1,0)</f>
        <v/>
      </c>
      <c r="M7275">
        <f>IF(L7275&gt;N(L7274),L7275,"")</f>
        <v/>
      </c>
    </row>
    <row r="7276">
      <c r="A7276">
        <f>IF('📋 MIỂNG TNC'!A2092="","",'📋 MIỂNG TNC'!A2092)</f>
        <v/>
      </c>
      <c r="B7276">
        <f>IF('📋 MIỂNG TNC'!A2092="","",'📋 MIỂNG TNC'!P2092)</f>
        <v/>
      </c>
      <c r="C7276">
        <f>IF('📋 MIỂNG TNC'!A2092="","","Miểng")</f>
        <v/>
      </c>
      <c r="D7276">
        <f>IF('📋 MIỂNG TNC'!A2092="","",'📋 MIỂNG TNC'!H2092)</f>
        <v/>
      </c>
      <c r="E7276" t="e">
        <v>#VALUE!</v>
      </c>
      <c r="F7276">
        <f>IF('📋 MIỂNG TNC'!A2092="","",'📋 MIỂNG TNC'!J2092)</f>
        <v/>
      </c>
      <c r="G7276">
        <f>IF('📋 MIỂNG TNC'!A2092="","",'📋 MIỂNG TNC'!K2092)</f>
        <v/>
      </c>
      <c r="H7276">
        <f>IF('📋 MIỂNG TNC'!A2092="","",'📋 MIỂNG TNC'!L2092)</f>
        <v/>
      </c>
      <c r="I7276">
        <f>IF('📋 MIỂNG TNC'!A2092="","",'📋 MIỂNG TNC'!M2092)</f>
        <v/>
      </c>
      <c r="J7276">
        <f>IF('📋 MIỂNG TNC'!A2092="","",'📋 MIỂNG TNC'!D2092)</f>
        <v/>
      </c>
      <c r="L7276">
        <f>N(L7275)+IF(AND('🔎 TRA CỨU NHANH'!$C$2&lt;&gt;"",OR(ISNUMBER(SEARCH('🔎 TRA CỨU NHANH'!$C$2,$A7276)),ISNUMBER(SEARCH('🔎 TRA CỨU NHANH'!$C$2,$B7276)))),1,0)</f>
        <v/>
      </c>
      <c r="M7276">
        <f>IF(L7276&gt;N(L7275),L7276,"")</f>
        <v/>
      </c>
    </row>
    <row r="7277">
      <c r="A7277">
        <f>IF('📋 MIỂNG TNC'!A2093="","",'📋 MIỂNG TNC'!A2093)</f>
        <v/>
      </c>
      <c r="B7277">
        <f>IF('📋 MIỂNG TNC'!A2093="","",'📋 MIỂNG TNC'!P2093)</f>
        <v/>
      </c>
      <c r="C7277">
        <f>IF('📋 MIỂNG TNC'!A2093="","","Miểng")</f>
        <v/>
      </c>
      <c r="D7277">
        <f>IF('📋 MIỂNG TNC'!A2093="","",'📋 MIỂNG TNC'!H2093)</f>
        <v/>
      </c>
      <c r="E7277" t="e">
        <v>#VALUE!</v>
      </c>
      <c r="F7277">
        <f>IF('📋 MIỂNG TNC'!A2093="","",'📋 MIỂNG TNC'!J2093)</f>
        <v/>
      </c>
      <c r="G7277">
        <f>IF('📋 MIỂNG TNC'!A2093="","",'📋 MIỂNG TNC'!K2093)</f>
        <v/>
      </c>
      <c r="H7277">
        <f>IF('📋 MIỂNG TNC'!A2093="","",'📋 MIỂNG TNC'!L2093)</f>
        <v/>
      </c>
      <c r="I7277">
        <f>IF('📋 MIỂNG TNC'!A2093="","",'📋 MIỂNG TNC'!M2093)</f>
        <v/>
      </c>
      <c r="J7277">
        <f>IF('📋 MIỂNG TNC'!A2093="","",'📋 MIỂNG TNC'!D2093)</f>
        <v/>
      </c>
      <c r="L7277">
        <f>N(L7276)+IF(AND('🔎 TRA CỨU NHANH'!$C$2&lt;&gt;"",OR(ISNUMBER(SEARCH('🔎 TRA CỨU NHANH'!$C$2,$A7277)),ISNUMBER(SEARCH('🔎 TRA CỨU NHANH'!$C$2,$B7277)))),1,0)</f>
        <v/>
      </c>
      <c r="M7277">
        <f>IF(L7277&gt;N(L7276),L7277,"")</f>
        <v/>
      </c>
    </row>
    <row r="7278">
      <c r="A7278">
        <f>IF('📋 MIỂNG TNC'!A2094="","",'📋 MIỂNG TNC'!A2094)</f>
        <v/>
      </c>
      <c r="B7278">
        <f>IF('📋 MIỂNG TNC'!A2094="","",'📋 MIỂNG TNC'!P2094)</f>
        <v/>
      </c>
      <c r="C7278">
        <f>IF('📋 MIỂNG TNC'!A2094="","","Miểng")</f>
        <v/>
      </c>
      <c r="D7278">
        <f>IF('📋 MIỂNG TNC'!A2094="","",'📋 MIỂNG TNC'!H2094)</f>
        <v/>
      </c>
      <c r="E7278" t="e">
        <v>#VALUE!</v>
      </c>
      <c r="F7278">
        <f>IF('📋 MIỂNG TNC'!A2094="","",'📋 MIỂNG TNC'!J2094)</f>
        <v/>
      </c>
      <c r="G7278">
        <f>IF('📋 MIỂNG TNC'!A2094="","",'📋 MIỂNG TNC'!K2094)</f>
        <v/>
      </c>
      <c r="H7278">
        <f>IF('📋 MIỂNG TNC'!A2094="","",'📋 MIỂNG TNC'!L2094)</f>
        <v/>
      </c>
      <c r="I7278">
        <f>IF('📋 MIỂNG TNC'!A2094="","",'📋 MIỂNG TNC'!M2094)</f>
        <v/>
      </c>
      <c r="J7278">
        <f>IF('📋 MIỂNG TNC'!A2094="","",'📋 MIỂNG TNC'!D2094)</f>
        <v/>
      </c>
      <c r="L7278">
        <f>N(L7277)+IF(AND('🔎 TRA CỨU NHANH'!$C$2&lt;&gt;"",OR(ISNUMBER(SEARCH('🔎 TRA CỨU NHANH'!$C$2,$A7278)),ISNUMBER(SEARCH('🔎 TRA CỨU NHANH'!$C$2,$B7278)))),1,0)</f>
        <v/>
      </c>
      <c r="M7278">
        <f>IF(L7278&gt;N(L7277),L7278,"")</f>
        <v/>
      </c>
    </row>
    <row r="7279">
      <c r="A7279">
        <f>IF('📋 MIỂNG TNC'!A2095="","",'📋 MIỂNG TNC'!A2095)</f>
        <v/>
      </c>
      <c r="B7279">
        <f>IF('📋 MIỂNG TNC'!A2095="","",'📋 MIỂNG TNC'!P2095)</f>
        <v/>
      </c>
      <c r="C7279">
        <f>IF('📋 MIỂNG TNC'!A2095="","","Miểng")</f>
        <v/>
      </c>
      <c r="D7279">
        <f>IF('📋 MIỂNG TNC'!A2095="","",'📋 MIỂNG TNC'!H2095)</f>
        <v/>
      </c>
      <c r="E7279" t="e">
        <v>#VALUE!</v>
      </c>
      <c r="F7279">
        <f>IF('📋 MIỂNG TNC'!A2095="","",'📋 MIỂNG TNC'!J2095)</f>
        <v/>
      </c>
      <c r="G7279">
        <f>IF('📋 MIỂNG TNC'!A2095="","",'📋 MIỂNG TNC'!K2095)</f>
        <v/>
      </c>
      <c r="H7279">
        <f>IF('📋 MIỂNG TNC'!A2095="","",'📋 MIỂNG TNC'!L2095)</f>
        <v/>
      </c>
      <c r="I7279">
        <f>IF('📋 MIỂNG TNC'!A2095="","",'📋 MIỂNG TNC'!M2095)</f>
        <v/>
      </c>
      <c r="J7279">
        <f>IF('📋 MIỂNG TNC'!A2095="","",'📋 MIỂNG TNC'!D2095)</f>
        <v/>
      </c>
      <c r="L7279">
        <f>N(L7278)+IF(AND('🔎 TRA CỨU NHANH'!$C$2&lt;&gt;"",OR(ISNUMBER(SEARCH('🔎 TRA CỨU NHANH'!$C$2,$A7279)),ISNUMBER(SEARCH('🔎 TRA CỨU NHANH'!$C$2,$B7279)))),1,0)</f>
        <v/>
      </c>
      <c r="M7279">
        <f>IF(L7279&gt;N(L7278),L7279,"")</f>
        <v/>
      </c>
    </row>
    <row r="7280">
      <c r="A7280">
        <f>IF('📋 MIỂNG TNC'!A2096="","",'📋 MIỂNG TNC'!A2096)</f>
        <v/>
      </c>
      <c r="B7280">
        <f>IF('📋 MIỂNG TNC'!A2096="","",'📋 MIỂNG TNC'!P2096)</f>
        <v/>
      </c>
      <c r="C7280">
        <f>IF('📋 MIỂNG TNC'!A2096="","","Miểng")</f>
        <v/>
      </c>
      <c r="D7280">
        <f>IF('📋 MIỂNG TNC'!A2096="","",'📋 MIỂNG TNC'!H2096)</f>
        <v/>
      </c>
      <c r="E7280" t="e">
        <v>#VALUE!</v>
      </c>
      <c r="F7280">
        <f>IF('📋 MIỂNG TNC'!A2096="","",'📋 MIỂNG TNC'!J2096)</f>
        <v/>
      </c>
      <c r="G7280">
        <f>IF('📋 MIỂNG TNC'!A2096="","",'📋 MIỂNG TNC'!K2096)</f>
        <v/>
      </c>
      <c r="H7280">
        <f>IF('📋 MIỂNG TNC'!A2096="","",'📋 MIỂNG TNC'!L2096)</f>
        <v/>
      </c>
      <c r="I7280">
        <f>IF('📋 MIỂNG TNC'!A2096="","",'📋 MIỂNG TNC'!M2096)</f>
        <v/>
      </c>
      <c r="J7280">
        <f>IF('📋 MIỂNG TNC'!A2096="","",'📋 MIỂNG TNC'!D2096)</f>
        <v/>
      </c>
      <c r="L7280">
        <f>N(L7279)+IF(AND('🔎 TRA CỨU NHANH'!$C$2&lt;&gt;"",OR(ISNUMBER(SEARCH('🔎 TRA CỨU NHANH'!$C$2,$A7280)),ISNUMBER(SEARCH('🔎 TRA CỨU NHANH'!$C$2,$B7280)))),1,0)</f>
        <v/>
      </c>
      <c r="M7280">
        <f>IF(L7280&gt;N(L7279),L7280,"")</f>
        <v/>
      </c>
    </row>
    <row r="7281">
      <c r="A7281">
        <f>IF('📋 MIỂNG TNC'!A2097="","",'📋 MIỂNG TNC'!A2097)</f>
        <v/>
      </c>
      <c r="B7281">
        <f>IF('📋 MIỂNG TNC'!A2097="","",'📋 MIỂNG TNC'!P2097)</f>
        <v/>
      </c>
      <c r="C7281">
        <f>IF('📋 MIỂNG TNC'!A2097="","","Miểng")</f>
        <v/>
      </c>
      <c r="D7281">
        <f>IF('📋 MIỂNG TNC'!A2097="","",'📋 MIỂNG TNC'!H2097)</f>
        <v/>
      </c>
      <c r="E7281" t="e">
        <v>#VALUE!</v>
      </c>
      <c r="F7281">
        <f>IF('📋 MIỂNG TNC'!A2097="","",'📋 MIỂNG TNC'!J2097)</f>
        <v/>
      </c>
      <c r="G7281">
        <f>IF('📋 MIỂNG TNC'!A2097="","",'📋 MIỂNG TNC'!K2097)</f>
        <v/>
      </c>
      <c r="H7281">
        <f>IF('📋 MIỂNG TNC'!A2097="","",'📋 MIỂNG TNC'!L2097)</f>
        <v/>
      </c>
      <c r="I7281">
        <f>IF('📋 MIỂNG TNC'!A2097="","",'📋 MIỂNG TNC'!M2097)</f>
        <v/>
      </c>
      <c r="J7281">
        <f>IF('📋 MIỂNG TNC'!A2097="","",'📋 MIỂNG TNC'!D2097)</f>
        <v/>
      </c>
      <c r="L7281">
        <f>N(L7280)+IF(AND('🔎 TRA CỨU NHANH'!$C$2&lt;&gt;"",OR(ISNUMBER(SEARCH('🔎 TRA CỨU NHANH'!$C$2,$A7281)),ISNUMBER(SEARCH('🔎 TRA CỨU NHANH'!$C$2,$B7281)))),1,0)</f>
        <v/>
      </c>
      <c r="M7281">
        <f>IF(L7281&gt;N(L7280),L7281,"")</f>
        <v/>
      </c>
    </row>
    <row r="7282">
      <c r="A7282">
        <f>IF('📋 MIỂNG TNC'!A2098="","",'📋 MIỂNG TNC'!A2098)</f>
        <v/>
      </c>
      <c r="B7282">
        <f>IF('📋 MIỂNG TNC'!A2098="","",'📋 MIỂNG TNC'!P2098)</f>
        <v/>
      </c>
      <c r="C7282">
        <f>IF('📋 MIỂNG TNC'!A2098="","","Miểng")</f>
        <v/>
      </c>
      <c r="D7282">
        <f>IF('📋 MIỂNG TNC'!A2098="","",'📋 MIỂNG TNC'!H2098)</f>
        <v/>
      </c>
      <c r="E7282" t="e">
        <v>#VALUE!</v>
      </c>
      <c r="F7282">
        <f>IF('📋 MIỂNG TNC'!A2098="","",'📋 MIỂNG TNC'!J2098)</f>
        <v/>
      </c>
      <c r="G7282">
        <f>IF('📋 MIỂNG TNC'!A2098="","",'📋 MIỂNG TNC'!K2098)</f>
        <v/>
      </c>
      <c r="H7282">
        <f>IF('📋 MIỂNG TNC'!A2098="","",'📋 MIỂNG TNC'!L2098)</f>
        <v/>
      </c>
      <c r="I7282">
        <f>IF('📋 MIỂNG TNC'!A2098="","",'📋 MIỂNG TNC'!M2098)</f>
        <v/>
      </c>
      <c r="J7282">
        <f>IF('📋 MIỂNG TNC'!A2098="","",'📋 MIỂNG TNC'!D2098)</f>
        <v/>
      </c>
      <c r="L7282">
        <f>N(L7281)+IF(AND('🔎 TRA CỨU NHANH'!$C$2&lt;&gt;"",OR(ISNUMBER(SEARCH('🔎 TRA CỨU NHANH'!$C$2,$A7282)),ISNUMBER(SEARCH('🔎 TRA CỨU NHANH'!$C$2,$B7282)))),1,0)</f>
        <v/>
      </c>
      <c r="M7282">
        <f>IF(L7282&gt;N(L7281),L7282,"")</f>
        <v/>
      </c>
    </row>
    <row r="7283">
      <c r="A7283">
        <f>IF('📋 MIỂNG TNC'!A2099="","",'📋 MIỂNG TNC'!A2099)</f>
        <v/>
      </c>
      <c r="B7283">
        <f>IF('📋 MIỂNG TNC'!A2099="","",'📋 MIỂNG TNC'!P2099)</f>
        <v/>
      </c>
      <c r="C7283">
        <f>IF('📋 MIỂNG TNC'!A2099="","","Miểng")</f>
        <v/>
      </c>
      <c r="D7283">
        <f>IF('📋 MIỂNG TNC'!A2099="","",'📋 MIỂNG TNC'!H2099)</f>
        <v/>
      </c>
      <c r="E7283" t="e">
        <v>#VALUE!</v>
      </c>
      <c r="F7283">
        <f>IF('📋 MIỂNG TNC'!A2099="","",'📋 MIỂNG TNC'!J2099)</f>
        <v/>
      </c>
      <c r="G7283">
        <f>IF('📋 MIỂNG TNC'!A2099="","",'📋 MIỂNG TNC'!K2099)</f>
        <v/>
      </c>
      <c r="H7283">
        <f>IF('📋 MIỂNG TNC'!A2099="","",'📋 MIỂNG TNC'!L2099)</f>
        <v/>
      </c>
      <c r="I7283">
        <f>IF('📋 MIỂNG TNC'!A2099="","",'📋 MIỂNG TNC'!M2099)</f>
        <v/>
      </c>
      <c r="J7283">
        <f>IF('📋 MIỂNG TNC'!A2099="","",'📋 MIỂNG TNC'!D2099)</f>
        <v/>
      </c>
      <c r="L7283">
        <f>N(L7282)+IF(AND('🔎 TRA CỨU NHANH'!$C$2&lt;&gt;"",OR(ISNUMBER(SEARCH('🔎 TRA CỨU NHANH'!$C$2,$A7283)),ISNUMBER(SEARCH('🔎 TRA CỨU NHANH'!$C$2,$B7283)))),1,0)</f>
        <v/>
      </c>
      <c r="M7283">
        <f>IF(L7283&gt;N(L7282),L7283,"")</f>
        <v/>
      </c>
    </row>
    <row r="7284">
      <c r="A7284">
        <f>IF('📋 MIỂNG TNC'!A2100="","",'📋 MIỂNG TNC'!A2100)</f>
        <v/>
      </c>
      <c r="B7284">
        <f>IF('📋 MIỂNG TNC'!A2100="","",'📋 MIỂNG TNC'!P2100)</f>
        <v/>
      </c>
      <c r="C7284">
        <f>IF('📋 MIỂNG TNC'!A2100="","","Miểng")</f>
        <v/>
      </c>
      <c r="D7284">
        <f>IF('📋 MIỂNG TNC'!A2100="","",'📋 MIỂNG TNC'!H2100)</f>
        <v/>
      </c>
      <c r="E7284" t="e">
        <v>#VALUE!</v>
      </c>
      <c r="F7284">
        <f>IF('📋 MIỂNG TNC'!A2100="","",'📋 MIỂNG TNC'!J2100)</f>
        <v/>
      </c>
      <c r="G7284">
        <f>IF('📋 MIỂNG TNC'!A2100="","",'📋 MIỂNG TNC'!K2100)</f>
        <v/>
      </c>
      <c r="H7284">
        <f>IF('📋 MIỂNG TNC'!A2100="","",'📋 MIỂNG TNC'!L2100)</f>
        <v/>
      </c>
      <c r="I7284">
        <f>IF('📋 MIỂNG TNC'!A2100="","",'📋 MIỂNG TNC'!M2100)</f>
        <v/>
      </c>
      <c r="J7284">
        <f>IF('📋 MIỂNG TNC'!A2100="","",'📋 MIỂNG TNC'!D2100)</f>
        <v/>
      </c>
      <c r="L7284">
        <f>N(L7283)+IF(AND('🔎 TRA CỨU NHANH'!$C$2&lt;&gt;"",OR(ISNUMBER(SEARCH('🔎 TRA CỨU NHANH'!$C$2,$A7284)),ISNUMBER(SEARCH('🔎 TRA CỨU NHANH'!$C$2,$B7284)))),1,0)</f>
        <v/>
      </c>
      <c r="M7284">
        <f>IF(L7284&gt;N(L7283),L7284,"")</f>
        <v/>
      </c>
    </row>
    <row r="7285">
      <c r="A7285">
        <f>IF('📋 MIỂNG TNC'!A2101="","",'📋 MIỂNG TNC'!A2101)</f>
        <v/>
      </c>
      <c r="B7285">
        <f>IF('📋 MIỂNG TNC'!A2101="","",'📋 MIỂNG TNC'!P2101)</f>
        <v/>
      </c>
      <c r="C7285">
        <f>IF('📋 MIỂNG TNC'!A2101="","","Miểng")</f>
        <v/>
      </c>
      <c r="D7285">
        <f>IF('📋 MIỂNG TNC'!A2101="","",'📋 MIỂNG TNC'!H2101)</f>
        <v/>
      </c>
      <c r="E7285" t="e">
        <v>#VALUE!</v>
      </c>
      <c r="F7285" s="37">
        <f>IF('📋 MIỂNG TNC'!A2101="","",'📋 MIỂNG TNC'!J2101)</f>
        <v/>
      </c>
      <c r="G7285" s="37">
        <f>IF('📋 MIỂNG TNC'!A2101="","",'📋 MIỂNG TNC'!K2101)</f>
        <v/>
      </c>
      <c r="H7285" s="37">
        <f>IF('📋 MIỂNG TNC'!A2101="","",'📋 MIỂNG TNC'!L2101)</f>
        <v/>
      </c>
      <c r="I7285">
        <f>IF('📋 MIỂNG TNC'!A2101="","",'📋 MIỂNG TNC'!M2101)</f>
        <v/>
      </c>
      <c r="J7285">
        <f>IF('📋 MIỂNG TNC'!A2101="","",'📋 MIỂNG TNC'!D2101)</f>
        <v/>
      </c>
      <c r="L7285">
        <f>N(L7284)+IF(AND('🔎 TRA CỨU NHANH'!$C$2&lt;&gt;"",OR(ISNUMBER(SEARCH('🔎 TRA CỨU NHANH'!$C$2,$A7285)),ISNUMBER(SEARCH('🔎 TRA CỨU NHANH'!$C$2,$B7285)))),1,0)</f>
        <v/>
      </c>
      <c r="M7285">
        <f>IF(L7285&gt;N(L7284),L7285,"")</f>
        <v/>
      </c>
    </row>
    <row r="7286">
      <c r="A7286">
        <f>IF('📋 MIỂNG TNC'!A2102="","",'📋 MIỂNG TNC'!A2102)</f>
        <v/>
      </c>
      <c r="B7286">
        <f>IF('📋 MIỂNG TNC'!A2102="","",'📋 MIỂNG TNC'!P2102)</f>
        <v/>
      </c>
      <c r="C7286">
        <f>IF('📋 MIỂNG TNC'!A2102="","","Miểng")</f>
        <v/>
      </c>
      <c r="D7286">
        <f>IF('📋 MIỂNG TNC'!A2102="","",'📋 MIỂNG TNC'!H2102)</f>
        <v/>
      </c>
      <c r="E7286" t="e">
        <v>#VALUE!</v>
      </c>
      <c r="F7286" s="37">
        <f>IF('📋 MIỂNG TNC'!A2102="","",'📋 MIỂNG TNC'!J2102)</f>
        <v/>
      </c>
      <c r="G7286" s="37">
        <f>IF('📋 MIỂNG TNC'!A2102="","",'📋 MIỂNG TNC'!K2102)</f>
        <v/>
      </c>
      <c r="H7286" s="37">
        <f>IF('📋 MIỂNG TNC'!A2102="","",'📋 MIỂNG TNC'!L2102)</f>
        <v/>
      </c>
      <c r="I7286">
        <f>IF('📋 MIỂNG TNC'!A2102="","",'📋 MIỂNG TNC'!M2102)</f>
        <v/>
      </c>
      <c r="J7286">
        <f>IF('📋 MIỂNG TNC'!A2102="","",'📋 MIỂNG TNC'!D2102)</f>
        <v/>
      </c>
      <c r="L7286">
        <f>N(L7285)+IF(AND('🔎 TRA CỨU NHANH'!$C$2&lt;&gt;"",OR(ISNUMBER(SEARCH('🔎 TRA CỨU NHANH'!$C$2,$A7286)),ISNUMBER(SEARCH('🔎 TRA CỨU NHANH'!$C$2,$B7286)))),1,0)</f>
        <v/>
      </c>
      <c r="M7286">
        <f>IF(L7286&gt;N(L7285),L7286,"")</f>
        <v/>
      </c>
    </row>
    <row r="7287">
      <c r="A7287">
        <f>IF('📋 MIỂNG TNC'!A2103="","",'📋 MIỂNG TNC'!A2103)</f>
        <v/>
      </c>
      <c r="B7287">
        <f>IF('📋 MIỂNG TNC'!A2103="","",'📋 MIỂNG TNC'!P2103)</f>
        <v/>
      </c>
      <c r="C7287">
        <f>IF('📋 MIỂNG TNC'!A2103="","","Miểng")</f>
        <v/>
      </c>
      <c r="D7287">
        <f>IF('📋 MIỂNG TNC'!A2103="","",'📋 MIỂNG TNC'!H2103)</f>
        <v/>
      </c>
      <c r="E7287" t="e">
        <v>#VALUE!</v>
      </c>
      <c r="F7287" s="37">
        <f>IF('📋 MIỂNG TNC'!A2103="","",'📋 MIỂNG TNC'!J2103)</f>
        <v/>
      </c>
      <c r="G7287" s="37">
        <f>IF('📋 MIỂNG TNC'!A2103="","",'📋 MIỂNG TNC'!K2103)</f>
        <v/>
      </c>
      <c r="H7287" s="37">
        <f>IF('📋 MIỂNG TNC'!A2103="","",'📋 MIỂNG TNC'!L2103)</f>
        <v/>
      </c>
      <c r="I7287">
        <f>IF('📋 MIỂNG TNC'!A2103="","",'📋 MIỂNG TNC'!M2103)</f>
        <v/>
      </c>
      <c r="J7287">
        <f>IF('📋 MIỂNG TNC'!A2103="","",'📋 MIỂNG TNC'!D2103)</f>
        <v/>
      </c>
      <c r="L7287">
        <f>N(L7286)+IF(AND('🔎 TRA CỨU NHANH'!$C$2&lt;&gt;"",OR(ISNUMBER(SEARCH('🔎 TRA CỨU NHANH'!$C$2,$A7287)),ISNUMBER(SEARCH('🔎 TRA CỨU NHANH'!$C$2,$B7287)))),1,0)</f>
        <v/>
      </c>
      <c r="M7287">
        <f>IF(L7287&gt;N(L7286),L7287,"")</f>
        <v/>
      </c>
    </row>
    <row r="7288">
      <c r="A7288">
        <f>IF('📋 MIỂNG TNC'!A2104="","",'📋 MIỂNG TNC'!A2104)</f>
        <v/>
      </c>
      <c r="B7288">
        <f>IF('📋 MIỂNG TNC'!A2104="","",'📋 MIỂNG TNC'!P2104)</f>
        <v/>
      </c>
      <c r="C7288">
        <f>IF('📋 MIỂNG TNC'!A2104="","","Miểng")</f>
        <v/>
      </c>
      <c r="D7288">
        <f>IF('📋 MIỂNG TNC'!A2104="","",'📋 MIỂNG TNC'!H2104)</f>
        <v/>
      </c>
      <c r="E7288" t="e">
        <v>#VALUE!</v>
      </c>
      <c r="F7288">
        <f>IF('📋 MIỂNG TNC'!A2104="","",'📋 MIỂNG TNC'!J2104)</f>
        <v/>
      </c>
      <c r="G7288">
        <f>IF('📋 MIỂNG TNC'!A2104="","",'📋 MIỂNG TNC'!K2104)</f>
        <v/>
      </c>
      <c r="H7288">
        <f>IF('📋 MIỂNG TNC'!A2104="","",'📋 MIỂNG TNC'!L2104)</f>
        <v/>
      </c>
      <c r="I7288">
        <f>IF('📋 MIỂNG TNC'!A2104="","",'📋 MIỂNG TNC'!M2104)</f>
        <v/>
      </c>
      <c r="J7288">
        <f>IF('📋 MIỂNG TNC'!A2104="","",'📋 MIỂNG TNC'!D2104)</f>
        <v/>
      </c>
      <c r="L7288">
        <f>N(L7287)+IF(AND('🔎 TRA CỨU NHANH'!$C$2&lt;&gt;"",OR(ISNUMBER(SEARCH('🔎 TRA CỨU NHANH'!$C$2,$A7288)),ISNUMBER(SEARCH('🔎 TRA CỨU NHANH'!$C$2,$B7288)))),1,0)</f>
        <v/>
      </c>
      <c r="M7288">
        <f>IF(L7288&gt;N(L7287),L7288,"")</f>
        <v/>
      </c>
    </row>
    <row r="7289">
      <c r="A7289">
        <f>IF('📋 MIỂNG TNC'!A2105="","",'📋 MIỂNG TNC'!A2105)</f>
        <v/>
      </c>
      <c r="B7289">
        <f>IF('📋 MIỂNG TNC'!A2105="","",'📋 MIỂNG TNC'!P2105)</f>
        <v/>
      </c>
      <c r="C7289">
        <f>IF('📋 MIỂNG TNC'!A2105="","","Miểng")</f>
        <v/>
      </c>
      <c r="D7289">
        <f>IF('📋 MIỂNG TNC'!A2105="","",'📋 MIỂNG TNC'!H2105)</f>
        <v/>
      </c>
      <c r="E7289" t="e">
        <v>#VALUE!</v>
      </c>
      <c r="F7289">
        <f>IF('📋 MIỂNG TNC'!A2105="","",'📋 MIỂNG TNC'!J2105)</f>
        <v/>
      </c>
      <c r="G7289">
        <f>IF('📋 MIỂNG TNC'!A2105="","",'📋 MIỂNG TNC'!K2105)</f>
        <v/>
      </c>
      <c r="H7289">
        <f>IF('📋 MIỂNG TNC'!A2105="","",'📋 MIỂNG TNC'!L2105)</f>
        <v/>
      </c>
      <c r="I7289">
        <f>IF('📋 MIỂNG TNC'!A2105="","",'📋 MIỂNG TNC'!M2105)</f>
        <v/>
      </c>
      <c r="J7289">
        <f>IF('📋 MIỂNG TNC'!A2105="","",'📋 MIỂNG TNC'!D2105)</f>
        <v/>
      </c>
      <c r="L7289">
        <f>N(L7288)+IF(AND('🔎 TRA CỨU NHANH'!$C$2&lt;&gt;"",OR(ISNUMBER(SEARCH('🔎 TRA CỨU NHANH'!$C$2,$A7289)),ISNUMBER(SEARCH('🔎 TRA CỨU NHANH'!$C$2,$B7289)))),1,0)</f>
        <v/>
      </c>
      <c r="M7289">
        <f>IF(L7289&gt;N(L7288),L7289,"")</f>
        <v/>
      </c>
    </row>
    <row r="7290">
      <c r="A7290">
        <f>IF('📋 MIỂNG TNC'!A2106="","",'📋 MIỂNG TNC'!A2106)</f>
        <v/>
      </c>
      <c r="B7290">
        <f>IF('📋 MIỂNG TNC'!A2106="","",'📋 MIỂNG TNC'!P2106)</f>
        <v/>
      </c>
      <c r="C7290">
        <f>IF('📋 MIỂNG TNC'!A2106="","","Miểng")</f>
        <v/>
      </c>
      <c r="D7290">
        <f>IF('📋 MIỂNG TNC'!A2106="","",'📋 MIỂNG TNC'!H2106)</f>
        <v/>
      </c>
      <c r="E7290" t="e">
        <v>#VALUE!</v>
      </c>
      <c r="F7290">
        <f>IF('📋 MIỂNG TNC'!A2106="","",'📋 MIỂNG TNC'!J2106)</f>
        <v/>
      </c>
      <c r="G7290">
        <f>IF('📋 MIỂNG TNC'!A2106="","",'📋 MIỂNG TNC'!K2106)</f>
        <v/>
      </c>
      <c r="H7290">
        <f>IF('📋 MIỂNG TNC'!A2106="","",'📋 MIỂNG TNC'!L2106)</f>
        <v/>
      </c>
      <c r="I7290">
        <f>IF('📋 MIỂNG TNC'!A2106="","",'📋 MIỂNG TNC'!M2106)</f>
        <v/>
      </c>
      <c r="J7290">
        <f>IF('📋 MIỂNG TNC'!A2106="","",'📋 MIỂNG TNC'!D2106)</f>
        <v/>
      </c>
      <c r="L7290">
        <f>N(L7289)+IF(AND('🔎 TRA CỨU NHANH'!$C$2&lt;&gt;"",OR(ISNUMBER(SEARCH('🔎 TRA CỨU NHANH'!$C$2,$A7290)),ISNUMBER(SEARCH('🔎 TRA CỨU NHANH'!$C$2,$B7290)))),1,0)</f>
        <v/>
      </c>
      <c r="M7290">
        <f>IF(L7290&gt;N(L7289),L7290,"")</f>
        <v/>
      </c>
    </row>
    <row r="7291">
      <c r="A7291">
        <f>IF('📋 MIỂNG TNC'!A2107="","",'📋 MIỂNG TNC'!A2107)</f>
        <v/>
      </c>
      <c r="B7291">
        <f>IF('📋 MIỂNG TNC'!A2107="","",'📋 MIỂNG TNC'!P2107)</f>
        <v/>
      </c>
      <c r="C7291">
        <f>IF('📋 MIỂNG TNC'!A2107="","","Miểng")</f>
        <v/>
      </c>
      <c r="D7291">
        <f>IF('📋 MIỂNG TNC'!A2107="","",'📋 MIỂNG TNC'!H2107)</f>
        <v/>
      </c>
      <c r="E7291" t="e">
        <v>#VALUE!</v>
      </c>
      <c r="F7291">
        <f>IF('📋 MIỂNG TNC'!A2107="","",'📋 MIỂNG TNC'!J2107)</f>
        <v/>
      </c>
      <c r="G7291">
        <f>IF('📋 MIỂNG TNC'!A2107="","",'📋 MIỂNG TNC'!K2107)</f>
        <v/>
      </c>
      <c r="H7291">
        <f>IF('📋 MIỂNG TNC'!A2107="","",'📋 MIỂNG TNC'!L2107)</f>
        <v/>
      </c>
      <c r="I7291">
        <f>IF('📋 MIỂNG TNC'!A2107="","",'📋 MIỂNG TNC'!M2107)</f>
        <v/>
      </c>
      <c r="J7291">
        <f>IF('📋 MIỂNG TNC'!A2107="","",'📋 MIỂNG TNC'!D2107)</f>
        <v/>
      </c>
      <c r="L7291">
        <f>N(L7290)+IF(AND('🔎 TRA CỨU NHANH'!$C$2&lt;&gt;"",OR(ISNUMBER(SEARCH('🔎 TRA CỨU NHANH'!$C$2,$A7291)),ISNUMBER(SEARCH('🔎 TRA CỨU NHANH'!$C$2,$B7291)))),1,0)</f>
        <v/>
      </c>
      <c r="M7291">
        <f>IF(L7291&gt;N(L7290),L7291,"")</f>
        <v/>
      </c>
    </row>
    <row r="7292">
      <c r="A7292">
        <f>IF('📋 MIỂNG TNC'!A2108="","",'📋 MIỂNG TNC'!A2108)</f>
        <v/>
      </c>
      <c r="B7292">
        <f>IF('📋 MIỂNG TNC'!A2108="","",'📋 MIỂNG TNC'!P2108)</f>
        <v/>
      </c>
      <c r="C7292">
        <f>IF('📋 MIỂNG TNC'!A2108="","","Miểng")</f>
        <v/>
      </c>
      <c r="D7292">
        <f>IF('📋 MIỂNG TNC'!A2108="","",'📋 MIỂNG TNC'!H2108)</f>
        <v/>
      </c>
      <c r="E7292" t="e">
        <v>#VALUE!</v>
      </c>
      <c r="F7292">
        <f>IF('📋 MIỂNG TNC'!A2108="","",'📋 MIỂNG TNC'!J2108)</f>
        <v/>
      </c>
      <c r="G7292">
        <f>IF('📋 MIỂNG TNC'!A2108="","",'📋 MIỂNG TNC'!K2108)</f>
        <v/>
      </c>
      <c r="H7292">
        <f>IF('📋 MIỂNG TNC'!A2108="","",'📋 MIỂNG TNC'!L2108)</f>
        <v/>
      </c>
      <c r="I7292">
        <f>IF('📋 MIỂNG TNC'!A2108="","",'📋 MIỂNG TNC'!M2108)</f>
        <v/>
      </c>
      <c r="J7292">
        <f>IF('📋 MIỂNG TNC'!A2108="","",'📋 MIỂNG TNC'!D2108)</f>
        <v/>
      </c>
      <c r="L7292">
        <f>N(L7291)+IF(AND('🔎 TRA CỨU NHANH'!$C$2&lt;&gt;"",OR(ISNUMBER(SEARCH('🔎 TRA CỨU NHANH'!$C$2,$A7292)),ISNUMBER(SEARCH('🔎 TRA CỨU NHANH'!$C$2,$B7292)))),1,0)</f>
        <v/>
      </c>
      <c r="M7292">
        <f>IF(L7292&gt;N(L7291),L7292,"")</f>
        <v/>
      </c>
    </row>
    <row r="7293">
      <c r="A7293">
        <f>IF('📋 MIỂNG TNC'!A2109="","",'📋 MIỂNG TNC'!A2109)</f>
        <v/>
      </c>
      <c r="B7293">
        <f>IF('📋 MIỂNG TNC'!A2109="","",'📋 MIỂNG TNC'!P2109)</f>
        <v/>
      </c>
      <c r="C7293">
        <f>IF('📋 MIỂNG TNC'!A2109="","","Miểng")</f>
        <v/>
      </c>
      <c r="D7293">
        <f>IF('📋 MIỂNG TNC'!A2109="","",'📋 MIỂNG TNC'!H2109)</f>
        <v/>
      </c>
      <c r="E7293" t="e">
        <v>#VALUE!</v>
      </c>
      <c r="F7293">
        <f>IF('📋 MIỂNG TNC'!A2109="","",'📋 MIỂNG TNC'!J2109)</f>
        <v/>
      </c>
      <c r="G7293">
        <f>IF('📋 MIỂNG TNC'!A2109="","",'📋 MIỂNG TNC'!K2109)</f>
        <v/>
      </c>
      <c r="H7293">
        <f>IF('📋 MIỂNG TNC'!A2109="","",'📋 MIỂNG TNC'!L2109)</f>
        <v/>
      </c>
      <c r="I7293">
        <f>IF('📋 MIỂNG TNC'!A2109="","",'📋 MIỂNG TNC'!M2109)</f>
        <v/>
      </c>
      <c r="J7293">
        <f>IF('📋 MIỂNG TNC'!A2109="","",'📋 MIỂNG TNC'!D2109)</f>
        <v/>
      </c>
      <c r="L7293">
        <f>N(L7292)+IF(AND('🔎 TRA CỨU NHANH'!$C$2&lt;&gt;"",OR(ISNUMBER(SEARCH('🔎 TRA CỨU NHANH'!$C$2,$A7293)),ISNUMBER(SEARCH('🔎 TRA CỨU NHANH'!$C$2,$B7293)))),1,0)</f>
        <v/>
      </c>
      <c r="M7293">
        <f>IF(L7293&gt;N(L7292),L7293,"")</f>
        <v/>
      </c>
    </row>
    <row r="7294">
      <c r="A7294">
        <f>IF('📋 MIỂNG TNC'!A2110="","",'📋 MIỂNG TNC'!A2110)</f>
        <v/>
      </c>
      <c r="B7294">
        <f>IF('📋 MIỂNG TNC'!A2110="","",'📋 MIỂNG TNC'!P2110)</f>
        <v/>
      </c>
      <c r="C7294">
        <f>IF('📋 MIỂNG TNC'!A2110="","","Miểng")</f>
        <v/>
      </c>
      <c r="D7294">
        <f>IF('📋 MIỂNG TNC'!A2110="","",'📋 MIỂNG TNC'!H2110)</f>
        <v/>
      </c>
      <c r="E7294" t="e">
        <v>#VALUE!</v>
      </c>
      <c r="F7294">
        <f>IF('📋 MIỂNG TNC'!A2110="","",'📋 MIỂNG TNC'!J2110)</f>
        <v/>
      </c>
      <c r="G7294">
        <f>IF('📋 MIỂNG TNC'!A2110="","",'📋 MIỂNG TNC'!K2110)</f>
        <v/>
      </c>
      <c r="H7294">
        <f>IF('📋 MIỂNG TNC'!A2110="","",'📋 MIỂNG TNC'!L2110)</f>
        <v/>
      </c>
      <c r="I7294">
        <f>IF('📋 MIỂNG TNC'!A2110="","",'📋 MIỂNG TNC'!M2110)</f>
        <v/>
      </c>
      <c r="J7294">
        <f>IF('📋 MIỂNG TNC'!A2110="","",'📋 MIỂNG TNC'!D2110)</f>
        <v/>
      </c>
      <c r="L7294">
        <f>N(L7293)+IF(AND('🔎 TRA CỨU NHANH'!$C$2&lt;&gt;"",OR(ISNUMBER(SEARCH('🔎 TRA CỨU NHANH'!$C$2,$A7294)),ISNUMBER(SEARCH('🔎 TRA CỨU NHANH'!$C$2,$B7294)))),1,0)</f>
        <v/>
      </c>
      <c r="M7294">
        <f>IF(L7294&gt;N(L7293),L7294,"")</f>
        <v/>
      </c>
    </row>
    <row r="7295">
      <c r="A7295">
        <f>IF('📋 MIỂNG TNC'!A2111="","",'📋 MIỂNG TNC'!A2111)</f>
        <v/>
      </c>
      <c r="B7295">
        <f>IF('📋 MIỂNG TNC'!A2111="","",'📋 MIỂNG TNC'!P2111)</f>
        <v/>
      </c>
      <c r="C7295">
        <f>IF('📋 MIỂNG TNC'!A2111="","","Miểng")</f>
        <v/>
      </c>
      <c r="D7295">
        <f>IF('📋 MIỂNG TNC'!A2111="","",'📋 MIỂNG TNC'!H2111)</f>
        <v/>
      </c>
      <c r="E7295" t="e">
        <v>#VALUE!</v>
      </c>
      <c r="F7295">
        <f>IF('📋 MIỂNG TNC'!A2111="","",'📋 MIỂNG TNC'!J2111)</f>
        <v/>
      </c>
      <c r="G7295">
        <f>IF('📋 MIỂNG TNC'!A2111="","",'📋 MIỂNG TNC'!K2111)</f>
        <v/>
      </c>
      <c r="H7295">
        <f>IF('📋 MIỂNG TNC'!A2111="","",'📋 MIỂNG TNC'!L2111)</f>
        <v/>
      </c>
      <c r="I7295">
        <f>IF('📋 MIỂNG TNC'!A2111="","",'📋 MIỂNG TNC'!M2111)</f>
        <v/>
      </c>
      <c r="J7295">
        <f>IF('📋 MIỂNG TNC'!A2111="","",'📋 MIỂNG TNC'!D2111)</f>
        <v/>
      </c>
      <c r="L7295">
        <f>N(L7294)+IF(AND('🔎 TRA CỨU NHANH'!$C$2&lt;&gt;"",OR(ISNUMBER(SEARCH('🔎 TRA CỨU NHANH'!$C$2,$A7295)),ISNUMBER(SEARCH('🔎 TRA CỨU NHANH'!$C$2,$B7295)))),1,0)</f>
        <v/>
      </c>
      <c r="M7295">
        <f>IF(L7295&gt;N(L7294),L7295,"")</f>
        <v/>
      </c>
    </row>
    <row r="7296">
      <c r="A7296">
        <f>IF('📋 MIỂNG TNC'!A2112="","",'📋 MIỂNG TNC'!A2112)</f>
        <v/>
      </c>
      <c r="B7296">
        <f>IF('📋 MIỂNG TNC'!A2112="","",'📋 MIỂNG TNC'!P2112)</f>
        <v/>
      </c>
      <c r="C7296">
        <f>IF('📋 MIỂNG TNC'!A2112="","","Miểng")</f>
        <v/>
      </c>
      <c r="D7296">
        <f>IF('📋 MIỂNG TNC'!A2112="","",'📋 MIỂNG TNC'!H2112)</f>
        <v/>
      </c>
      <c r="E7296" t="e">
        <v>#VALUE!</v>
      </c>
      <c r="F7296">
        <f>IF('📋 MIỂNG TNC'!A2112="","",'📋 MIỂNG TNC'!J2112)</f>
        <v/>
      </c>
      <c r="G7296">
        <f>IF('📋 MIỂNG TNC'!A2112="","",'📋 MIỂNG TNC'!K2112)</f>
        <v/>
      </c>
      <c r="H7296">
        <f>IF('📋 MIỂNG TNC'!A2112="","",'📋 MIỂNG TNC'!L2112)</f>
        <v/>
      </c>
      <c r="I7296">
        <f>IF('📋 MIỂNG TNC'!A2112="","",'📋 MIỂNG TNC'!M2112)</f>
        <v/>
      </c>
      <c r="J7296">
        <f>IF('📋 MIỂNG TNC'!A2112="","",'📋 MIỂNG TNC'!D2112)</f>
        <v/>
      </c>
      <c r="L7296">
        <f>N(L7295)+IF(AND('🔎 TRA CỨU NHANH'!$C$2&lt;&gt;"",OR(ISNUMBER(SEARCH('🔎 TRA CỨU NHANH'!$C$2,$A7296)),ISNUMBER(SEARCH('🔎 TRA CỨU NHANH'!$C$2,$B7296)))),1,0)</f>
        <v/>
      </c>
      <c r="M7296">
        <f>IF(L7296&gt;N(L7295),L7296,"")</f>
        <v/>
      </c>
    </row>
    <row r="7297">
      <c r="A7297">
        <f>IF('📋 MIỂNG TNC'!A2113="","",'📋 MIỂNG TNC'!A2113)</f>
        <v/>
      </c>
      <c r="B7297">
        <f>IF('📋 MIỂNG TNC'!A2113="","",'📋 MIỂNG TNC'!P2113)</f>
        <v/>
      </c>
      <c r="C7297">
        <f>IF('📋 MIỂNG TNC'!A2113="","","Miểng")</f>
        <v/>
      </c>
      <c r="D7297">
        <f>IF('📋 MIỂNG TNC'!A2113="","",'📋 MIỂNG TNC'!H2113)</f>
        <v/>
      </c>
      <c r="E7297" t="e">
        <v>#VALUE!</v>
      </c>
      <c r="F7297">
        <f>IF('📋 MIỂNG TNC'!A2113="","",'📋 MIỂNG TNC'!J2113)</f>
        <v/>
      </c>
      <c r="G7297">
        <f>IF('📋 MIỂNG TNC'!A2113="","",'📋 MIỂNG TNC'!K2113)</f>
        <v/>
      </c>
      <c r="H7297">
        <f>IF('📋 MIỂNG TNC'!A2113="","",'📋 MIỂNG TNC'!L2113)</f>
        <v/>
      </c>
      <c r="I7297">
        <f>IF('📋 MIỂNG TNC'!A2113="","",'📋 MIỂNG TNC'!M2113)</f>
        <v/>
      </c>
      <c r="J7297">
        <f>IF('📋 MIỂNG TNC'!A2113="","",'📋 MIỂNG TNC'!D2113)</f>
        <v/>
      </c>
      <c r="L7297">
        <f>N(L7296)+IF(AND('🔎 TRA CỨU NHANH'!$C$2&lt;&gt;"",OR(ISNUMBER(SEARCH('🔎 TRA CỨU NHANH'!$C$2,$A7297)),ISNUMBER(SEARCH('🔎 TRA CỨU NHANH'!$C$2,$B7297)))),1,0)</f>
        <v/>
      </c>
      <c r="M7297">
        <f>IF(L7297&gt;N(L7296),L7297,"")</f>
        <v/>
      </c>
    </row>
    <row r="7298">
      <c r="A7298">
        <f>IF('📋 MIỂNG TNC'!A2114="","",'📋 MIỂNG TNC'!A2114)</f>
        <v/>
      </c>
      <c r="B7298">
        <f>IF('📋 MIỂNG TNC'!A2114="","",'📋 MIỂNG TNC'!P2114)</f>
        <v/>
      </c>
      <c r="C7298">
        <f>IF('📋 MIỂNG TNC'!A2114="","","Miểng")</f>
        <v/>
      </c>
      <c r="D7298">
        <f>IF('📋 MIỂNG TNC'!A2114="","",'📋 MIỂNG TNC'!H2114)</f>
        <v/>
      </c>
      <c r="E7298" t="e">
        <v>#VALUE!</v>
      </c>
      <c r="F7298">
        <f>IF('📋 MIỂNG TNC'!A2114="","",'📋 MIỂNG TNC'!J2114)</f>
        <v/>
      </c>
      <c r="G7298">
        <f>IF('📋 MIỂNG TNC'!A2114="","",'📋 MIỂNG TNC'!K2114)</f>
        <v/>
      </c>
      <c r="H7298">
        <f>IF('📋 MIỂNG TNC'!A2114="","",'📋 MIỂNG TNC'!L2114)</f>
        <v/>
      </c>
      <c r="I7298">
        <f>IF('📋 MIỂNG TNC'!A2114="","",'📋 MIỂNG TNC'!M2114)</f>
        <v/>
      </c>
      <c r="J7298">
        <f>IF('📋 MIỂNG TNC'!A2114="","",'📋 MIỂNG TNC'!D2114)</f>
        <v/>
      </c>
      <c r="L7298">
        <f>N(L7297)+IF(AND('🔎 TRA CỨU NHANH'!$C$2&lt;&gt;"",OR(ISNUMBER(SEARCH('🔎 TRA CỨU NHANH'!$C$2,$A7298)),ISNUMBER(SEARCH('🔎 TRA CỨU NHANH'!$C$2,$B7298)))),1,0)</f>
        <v/>
      </c>
      <c r="M7298">
        <f>IF(L7298&gt;N(L7297),L7298,"")</f>
        <v/>
      </c>
    </row>
    <row r="7299">
      <c r="A7299">
        <f>IF('📋 MIỂNG TNC'!A2115="","",'📋 MIỂNG TNC'!A2115)</f>
        <v/>
      </c>
      <c r="B7299">
        <f>IF('📋 MIỂNG TNC'!A2115="","",'📋 MIỂNG TNC'!P2115)</f>
        <v/>
      </c>
      <c r="C7299">
        <f>IF('📋 MIỂNG TNC'!A2115="","","Miểng")</f>
        <v/>
      </c>
      <c r="D7299">
        <f>IF('📋 MIỂNG TNC'!A2115="","",'📋 MIỂNG TNC'!H2115)</f>
        <v/>
      </c>
      <c r="E7299" t="e">
        <v>#VALUE!</v>
      </c>
      <c r="F7299">
        <f>IF('📋 MIỂNG TNC'!A2115="","",'📋 MIỂNG TNC'!J2115)</f>
        <v/>
      </c>
      <c r="G7299">
        <f>IF('📋 MIỂNG TNC'!A2115="","",'📋 MIỂNG TNC'!K2115)</f>
        <v/>
      </c>
      <c r="H7299">
        <f>IF('📋 MIỂNG TNC'!A2115="","",'📋 MIỂNG TNC'!L2115)</f>
        <v/>
      </c>
      <c r="I7299">
        <f>IF('📋 MIỂNG TNC'!A2115="","",'📋 MIỂNG TNC'!M2115)</f>
        <v/>
      </c>
      <c r="J7299">
        <f>IF('📋 MIỂNG TNC'!A2115="","",'📋 MIỂNG TNC'!D2115)</f>
        <v/>
      </c>
      <c r="L7299">
        <f>N(L7298)+IF(AND('🔎 TRA CỨU NHANH'!$C$2&lt;&gt;"",OR(ISNUMBER(SEARCH('🔎 TRA CỨU NHANH'!$C$2,$A7299)),ISNUMBER(SEARCH('🔎 TRA CỨU NHANH'!$C$2,$B7299)))),1,0)</f>
        <v/>
      </c>
      <c r="M7299">
        <f>IF(L7299&gt;N(L7298),L7299,"")</f>
        <v/>
      </c>
    </row>
    <row r="7300">
      <c r="A7300">
        <f>IF('📋 MIỂNG TNC'!A2116="","",'📋 MIỂNG TNC'!A2116)</f>
        <v/>
      </c>
      <c r="B7300">
        <f>IF('📋 MIỂNG TNC'!A2116="","",'📋 MIỂNG TNC'!P2116)</f>
        <v/>
      </c>
      <c r="C7300">
        <f>IF('📋 MIỂNG TNC'!A2116="","","Miểng")</f>
        <v/>
      </c>
      <c r="D7300">
        <f>IF('📋 MIỂNG TNC'!A2116="","",'📋 MIỂNG TNC'!H2116)</f>
        <v/>
      </c>
      <c r="E7300" t="e">
        <v>#VALUE!</v>
      </c>
      <c r="F7300">
        <f>IF('📋 MIỂNG TNC'!A2116="","",'📋 MIỂNG TNC'!J2116)</f>
        <v/>
      </c>
      <c r="G7300">
        <f>IF('📋 MIỂNG TNC'!A2116="","",'📋 MIỂNG TNC'!K2116)</f>
        <v/>
      </c>
      <c r="H7300">
        <f>IF('📋 MIỂNG TNC'!A2116="","",'📋 MIỂNG TNC'!L2116)</f>
        <v/>
      </c>
      <c r="I7300">
        <f>IF('📋 MIỂNG TNC'!A2116="","",'📋 MIỂNG TNC'!M2116)</f>
        <v/>
      </c>
      <c r="J7300">
        <f>IF('📋 MIỂNG TNC'!A2116="","",'📋 MIỂNG TNC'!D2116)</f>
        <v/>
      </c>
      <c r="L7300">
        <f>N(L7299)+IF(AND('🔎 TRA CỨU NHANH'!$C$2&lt;&gt;"",OR(ISNUMBER(SEARCH('🔎 TRA CỨU NHANH'!$C$2,$A7300)),ISNUMBER(SEARCH('🔎 TRA CỨU NHANH'!$C$2,$B7300)))),1,0)</f>
        <v/>
      </c>
      <c r="M7300">
        <f>IF(L7300&gt;N(L7299),L7300,"")</f>
        <v/>
      </c>
    </row>
    <row r="7301">
      <c r="A7301">
        <f>IF('📋 MIỂNG TNC'!A2117="","",'📋 MIỂNG TNC'!A2117)</f>
        <v/>
      </c>
      <c r="B7301">
        <f>IF('📋 MIỂNG TNC'!A2117="","",'📋 MIỂNG TNC'!P2117)</f>
        <v/>
      </c>
      <c r="C7301">
        <f>IF('📋 MIỂNG TNC'!A2117="","","Miểng")</f>
        <v/>
      </c>
      <c r="D7301">
        <f>IF('📋 MIỂNG TNC'!A2117="","",'📋 MIỂNG TNC'!H2117)</f>
        <v/>
      </c>
      <c r="E7301" t="e">
        <v>#VALUE!</v>
      </c>
      <c r="F7301">
        <f>IF('📋 MIỂNG TNC'!A2117="","",'📋 MIỂNG TNC'!J2117)</f>
        <v/>
      </c>
      <c r="G7301">
        <f>IF('📋 MIỂNG TNC'!A2117="","",'📋 MIỂNG TNC'!K2117)</f>
        <v/>
      </c>
      <c r="H7301">
        <f>IF('📋 MIỂNG TNC'!A2117="","",'📋 MIỂNG TNC'!L2117)</f>
        <v/>
      </c>
      <c r="I7301">
        <f>IF('📋 MIỂNG TNC'!A2117="","",'📋 MIỂNG TNC'!M2117)</f>
        <v/>
      </c>
      <c r="J7301">
        <f>IF('📋 MIỂNG TNC'!A2117="","",'📋 MIỂNG TNC'!D2117)</f>
        <v/>
      </c>
      <c r="L7301">
        <f>N(L7300)+IF(AND('🔎 TRA CỨU NHANH'!$C$2&lt;&gt;"",OR(ISNUMBER(SEARCH('🔎 TRA CỨU NHANH'!$C$2,$A7301)),ISNUMBER(SEARCH('🔎 TRA CỨU NHANH'!$C$2,$B7301)))),1,0)</f>
        <v/>
      </c>
      <c r="M7301">
        <f>IF(L7301&gt;N(L7300),L7301,"")</f>
        <v/>
      </c>
    </row>
    <row r="7302">
      <c r="A7302">
        <f>IF('📋 MIỂNG TNC'!A2118="","",'📋 MIỂNG TNC'!A2118)</f>
        <v/>
      </c>
      <c r="B7302">
        <f>IF('📋 MIỂNG TNC'!A2118="","",'📋 MIỂNG TNC'!P2118)</f>
        <v/>
      </c>
      <c r="C7302">
        <f>IF('📋 MIỂNG TNC'!A2118="","","Miểng")</f>
        <v/>
      </c>
      <c r="D7302">
        <f>IF('📋 MIỂNG TNC'!A2118="","",'📋 MIỂNG TNC'!H2118)</f>
        <v/>
      </c>
      <c r="E7302" t="e">
        <v>#VALUE!</v>
      </c>
      <c r="F7302">
        <f>IF('📋 MIỂNG TNC'!A2118="","",'📋 MIỂNG TNC'!J2118)</f>
        <v/>
      </c>
      <c r="G7302">
        <f>IF('📋 MIỂNG TNC'!A2118="","",'📋 MIỂNG TNC'!K2118)</f>
        <v/>
      </c>
      <c r="H7302">
        <f>IF('📋 MIỂNG TNC'!A2118="","",'📋 MIỂNG TNC'!L2118)</f>
        <v/>
      </c>
      <c r="I7302">
        <f>IF('📋 MIỂNG TNC'!A2118="","",'📋 MIỂNG TNC'!M2118)</f>
        <v/>
      </c>
      <c r="J7302">
        <f>IF('📋 MIỂNG TNC'!A2118="","",'📋 MIỂNG TNC'!D2118)</f>
        <v/>
      </c>
      <c r="L7302">
        <f>N(L7301)+IF(AND('🔎 TRA CỨU NHANH'!$C$2&lt;&gt;"",OR(ISNUMBER(SEARCH('🔎 TRA CỨU NHANH'!$C$2,$A7302)),ISNUMBER(SEARCH('🔎 TRA CỨU NHANH'!$C$2,$B7302)))),1,0)</f>
        <v/>
      </c>
      <c r="M7302">
        <f>IF(L7302&gt;N(L7301),L7302,"")</f>
        <v/>
      </c>
    </row>
    <row r="7303">
      <c r="A7303">
        <f>IF('📋 MIỂNG TNC'!A2119="","",'📋 MIỂNG TNC'!A2119)</f>
        <v/>
      </c>
      <c r="B7303">
        <f>IF('📋 MIỂNG TNC'!A2119="","",'📋 MIỂNG TNC'!P2119)</f>
        <v/>
      </c>
      <c r="C7303">
        <f>IF('📋 MIỂNG TNC'!A2119="","","Miểng")</f>
        <v/>
      </c>
      <c r="D7303">
        <f>IF('📋 MIỂNG TNC'!A2119="","",'📋 MIỂNG TNC'!H2119)</f>
        <v/>
      </c>
      <c r="E7303" t="e">
        <v>#VALUE!</v>
      </c>
      <c r="F7303">
        <f>IF('📋 MIỂNG TNC'!A2119="","",'📋 MIỂNG TNC'!J2119)</f>
        <v/>
      </c>
      <c r="G7303">
        <f>IF('📋 MIỂNG TNC'!A2119="","",'📋 MIỂNG TNC'!K2119)</f>
        <v/>
      </c>
      <c r="H7303">
        <f>IF('📋 MIỂNG TNC'!A2119="","",'📋 MIỂNG TNC'!L2119)</f>
        <v/>
      </c>
      <c r="I7303">
        <f>IF('📋 MIỂNG TNC'!A2119="","",'📋 MIỂNG TNC'!M2119)</f>
        <v/>
      </c>
      <c r="J7303">
        <f>IF('📋 MIỂNG TNC'!A2119="","",'📋 MIỂNG TNC'!D2119)</f>
        <v/>
      </c>
      <c r="L7303">
        <f>N(L7302)+IF(AND('🔎 TRA CỨU NHANH'!$C$2&lt;&gt;"",OR(ISNUMBER(SEARCH('🔎 TRA CỨU NHANH'!$C$2,$A7303)),ISNUMBER(SEARCH('🔎 TRA CỨU NHANH'!$C$2,$B7303)))),1,0)</f>
        <v/>
      </c>
      <c r="M7303">
        <f>IF(L7303&gt;N(L7302),L7303,"")</f>
        <v/>
      </c>
    </row>
    <row r="7304">
      <c r="A7304">
        <f>IF('📋 MIỂNG TNC'!A2120="","",'📋 MIỂNG TNC'!A2120)</f>
        <v/>
      </c>
      <c r="B7304">
        <f>IF('📋 MIỂNG TNC'!A2120="","",'📋 MIỂNG TNC'!P2120)</f>
        <v/>
      </c>
      <c r="C7304">
        <f>IF('📋 MIỂNG TNC'!A2120="","","Miểng")</f>
        <v/>
      </c>
      <c r="D7304">
        <f>IF('📋 MIỂNG TNC'!A2120="","",'📋 MIỂNG TNC'!H2120)</f>
        <v/>
      </c>
      <c r="E7304" t="e">
        <v>#VALUE!</v>
      </c>
      <c r="F7304">
        <f>IF('📋 MIỂNG TNC'!A2120="","",'📋 MIỂNG TNC'!J2120)</f>
        <v/>
      </c>
      <c r="G7304">
        <f>IF('📋 MIỂNG TNC'!A2120="","",'📋 MIỂNG TNC'!K2120)</f>
        <v/>
      </c>
      <c r="H7304">
        <f>IF('📋 MIỂNG TNC'!A2120="","",'📋 MIỂNG TNC'!L2120)</f>
        <v/>
      </c>
      <c r="I7304">
        <f>IF('📋 MIỂNG TNC'!A2120="","",'📋 MIỂNG TNC'!M2120)</f>
        <v/>
      </c>
      <c r="J7304">
        <f>IF('📋 MIỂNG TNC'!A2120="","",'📋 MIỂNG TNC'!D2120)</f>
        <v/>
      </c>
      <c r="L7304">
        <f>N(L7303)+IF(AND('🔎 TRA CỨU NHANH'!$C$2&lt;&gt;"",OR(ISNUMBER(SEARCH('🔎 TRA CỨU NHANH'!$C$2,$A7304)),ISNUMBER(SEARCH('🔎 TRA CỨU NHANH'!$C$2,$B7304)))),1,0)</f>
        <v/>
      </c>
      <c r="M7304">
        <f>IF(L7304&gt;N(L7303),L7304,"")</f>
        <v/>
      </c>
    </row>
    <row r="7305">
      <c r="A7305">
        <f>IF('📋 MIỂNG TNC'!A2121="","",'📋 MIỂNG TNC'!A2121)</f>
        <v/>
      </c>
      <c r="B7305">
        <f>IF('📋 MIỂNG TNC'!A2121="","",'📋 MIỂNG TNC'!P2121)</f>
        <v/>
      </c>
      <c r="C7305">
        <f>IF('📋 MIỂNG TNC'!A2121="","","Miểng")</f>
        <v/>
      </c>
      <c r="D7305">
        <f>IF('📋 MIỂNG TNC'!A2121="","",'📋 MIỂNG TNC'!H2121)</f>
        <v/>
      </c>
      <c r="E7305" t="e">
        <v>#VALUE!</v>
      </c>
      <c r="F7305">
        <f>IF('📋 MIỂNG TNC'!A2121="","",'📋 MIỂNG TNC'!J2121)</f>
        <v/>
      </c>
      <c r="G7305">
        <f>IF('📋 MIỂNG TNC'!A2121="","",'📋 MIỂNG TNC'!K2121)</f>
        <v/>
      </c>
      <c r="H7305">
        <f>IF('📋 MIỂNG TNC'!A2121="","",'📋 MIỂNG TNC'!L2121)</f>
        <v/>
      </c>
      <c r="I7305">
        <f>IF('📋 MIỂNG TNC'!A2121="","",'📋 MIỂNG TNC'!M2121)</f>
        <v/>
      </c>
      <c r="J7305">
        <f>IF('📋 MIỂNG TNC'!A2121="","",'📋 MIỂNG TNC'!D2121)</f>
        <v/>
      </c>
      <c r="L7305">
        <f>N(L7304)+IF(AND('🔎 TRA CỨU NHANH'!$C$2&lt;&gt;"",OR(ISNUMBER(SEARCH('🔎 TRA CỨU NHANH'!$C$2,$A7305)),ISNUMBER(SEARCH('🔎 TRA CỨU NHANH'!$C$2,$B7305)))),1,0)</f>
        <v/>
      </c>
      <c r="M7305">
        <f>IF(L7305&gt;N(L7304),L7305,"")</f>
        <v/>
      </c>
    </row>
    <row r="7306">
      <c r="A7306">
        <f>IF('📋 MIỂNG TNC'!A2122="","",'📋 MIỂNG TNC'!A2122)</f>
        <v/>
      </c>
      <c r="B7306">
        <f>IF('📋 MIỂNG TNC'!A2122="","",'📋 MIỂNG TNC'!P2122)</f>
        <v/>
      </c>
      <c r="C7306">
        <f>IF('📋 MIỂNG TNC'!A2122="","","Miểng")</f>
        <v/>
      </c>
      <c r="D7306">
        <f>IF('📋 MIỂNG TNC'!A2122="","",'📋 MIỂNG TNC'!H2122)</f>
        <v/>
      </c>
      <c r="E7306" t="e">
        <v>#VALUE!</v>
      </c>
      <c r="F7306">
        <f>IF('📋 MIỂNG TNC'!A2122="","",'📋 MIỂNG TNC'!J2122)</f>
        <v/>
      </c>
      <c r="G7306">
        <f>IF('📋 MIỂNG TNC'!A2122="","",'📋 MIỂNG TNC'!K2122)</f>
        <v/>
      </c>
      <c r="H7306">
        <f>IF('📋 MIỂNG TNC'!A2122="","",'📋 MIỂNG TNC'!L2122)</f>
        <v/>
      </c>
      <c r="I7306">
        <f>IF('📋 MIỂNG TNC'!A2122="","",'📋 MIỂNG TNC'!M2122)</f>
        <v/>
      </c>
      <c r="J7306">
        <f>IF('📋 MIỂNG TNC'!A2122="","",'📋 MIỂNG TNC'!D2122)</f>
        <v/>
      </c>
      <c r="L7306">
        <f>N(L7305)+IF(AND('🔎 TRA CỨU NHANH'!$C$2&lt;&gt;"",OR(ISNUMBER(SEARCH('🔎 TRA CỨU NHANH'!$C$2,$A7306)),ISNUMBER(SEARCH('🔎 TRA CỨU NHANH'!$C$2,$B7306)))),1,0)</f>
        <v/>
      </c>
      <c r="M7306">
        <f>IF(L7306&gt;N(L7305),L7306,"")</f>
        <v/>
      </c>
    </row>
    <row r="7307">
      <c r="A7307">
        <f>IF('📋 MIỂNG TNC'!A2123="","",'📋 MIỂNG TNC'!A2123)</f>
        <v/>
      </c>
      <c r="B7307">
        <f>IF('📋 MIỂNG TNC'!A2123="","",'📋 MIỂNG TNC'!P2123)</f>
        <v/>
      </c>
      <c r="C7307">
        <f>IF('📋 MIỂNG TNC'!A2123="","","Miểng")</f>
        <v/>
      </c>
      <c r="D7307">
        <f>IF('📋 MIỂNG TNC'!A2123="","",'📋 MIỂNG TNC'!H2123)</f>
        <v/>
      </c>
      <c r="E7307" t="e">
        <v>#VALUE!</v>
      </c>
      <c r="F7307">
        <f>IF('📋 MIỂNG TNC'!A2123="","",'📋 MIỂNG TNC'!J2123)</f>
        <v/>
      </c>
      <c r="G7307">
        <f>IF('📋 MIỂNG TNC'!A2123="","",'📋 MIỂNG TNC'!K2123)</f>
        <v/>
      </c>
      <c r="H7307">
        <f>IF('📋 MIỂNG TNC'!A2123="","",'📋 MIỂNG TNC'!L2123)</f>
        <v/>
      </c>
      <c r="I7307">
        <f>IF('📋 MIỂNG TNC'!A2123="","",'📋 MIỂNG TNC'!M2123)</f>
        <v/>
      </c>
      <c r="J7307">
        <f>IF('📋 MIỂNG TNC'!A2123="","",'📋 MIỂNG TNC'!D2123)</f>
        <v/>
      </c>
      <c r="L7307">
        <f>N(L7306)+IF(AND('🔎 TRA CỨU NHANH'!$C$2&lt;&gt;"",OR(ISNUMBER(SEARCH('🔎 TRA CỨU NHANH'!$C$2,$A7307)),ISNUMBER(SEARCH('🔎 TRA CỨU NHANH'!$C$2,$B7307)))),1,0)</f>
        <v/>
      </c>
      <c r="M7307">
        <f>IF(L7307&gt;N(L7306),L7307,"")</f>
        <v/>
      </c>
    </row>
    <row r="7308">
      <c r="A7308">
        <f>IF('📋 MIỂNG TNC'!A2124="","",'📋 MIỂNG TNC'!A2124)</f>
        <v/>
      </c>
      <c r="B7308">
        <f>IF('📋 MIỂNG TNC'!A2124="","",'📋 MIỂNG TNC'!P2124)</f>
        <v/>
      </c>
      <c r="C7308">
        <f>IF('📋 MIỂNG TNC'!A2124="","","Miểng")</f>
        <v/>
      </c>
      <c r="D7308">
        <f>IF('📋 MIỂNG TNC'!A2124="","",'📋 MIỂNG TNC'!H2124)</f>
        <v/>
      </c>
      <c r="E7308" t="e">
        <v>#VALUE!</v>
      </c>
      <c r="F7308">
        <f>IF('📋 MIỂNG TNC'!A2124="","",'📋 MIỂNG TNC'!J2124)</f>
        <v/>
      </c>
      <c r="G7308">
        <f>IF('📋 MIỂNG TNC'!A2124="","",'📋 MIỂNG TNC'!K2124)</f>
        <v/>
      </c>
      <c r="H7308">
        <f>IF('📋 MIỂNG TNC'!A2124="","",'📋 MIỂNG TNC'!L2124)</f>
        <v/>
      </c>
      <c r="I7308">
        <f>IF('📋 MIỂNG TNC'!A2124="","",'📋 MIỂNG TNC'!M2124)</f>
        <v/>
      </c>
      <c r="J7308">
        <f>IF('📋 MIỂNG TNC'!A2124="","",'📋 MIỂNG TNC'!D2124)</f>
        <v/>
      </c>
      <c r="L7308">
        <f>N(L7307)+IF(AND('🔎 TRA CỨU NHANH'!$C$2&lt;&gt;"",OR(ISNUMBER(SEARCH('🔎 TRA CỨU NHANH'!$C$2,$A7308)),ISNUMBER(SEARCH('🔎 TRA CỨU NHANH'!$C$2,$B7308)))),1,0)</f>
        <v/>
      </c>
      <c r="M7308">
        <f>IF(L7308&gt;N(L7307),L7308,"")</f>
        <v/>
      </c>
    </row>
    <row r="7309">
      <c r="A7309">
        <f>IF('📋 MIỂNG TNC'!A2125="","",'📋 MIỂNG TNC'!A2125)</f>
        <v/>
      </c>
      <c r="B7309">
        <f>IF('📋 MIỂNG TNC'!A2125="","",'📋 MIỂNG TNC'!P2125)</f>
        <v/>
      </c>
      <c r="C7309">
        <f>IF('📋 MIỂNG TNC'!A2125="","","Miểng")</f>
        <v/>
      </c>
      <c r="D7309">
        <f>IF('📋 MIỂNG TNC'!A2125="","",'📋 MIỂNG TNC'!H2125)</f>
        <v/>
      </c>
      <c r="E7309" t="e">
        <v>#VALUE!</v>
      </c>
      <c r="F7309">
        <f>IF('📋 MIỂNG TNC'!A2125="","",'📋 MIỂNG TNC'!J2125)</f>
        <v/>
      </c>
      <c r="G7309">
        <f>IF('📋 MIỂNG TNC'!A2125="","",'📋 MIỂNG TNC'!K2125)</f>
        <v/>
      </c>
      <c r="H7309">
        <f>IF('📋 MIỂNG TNC'!A2125="","",'📋 MIỂNG TNC'!L2125)</f>
        <v/>
      </c>
      <c r="I7309">
        <f>IF('📋 MIỂNG TNC'!A2125="","",'📋 MIỂNG TNC'!M2125)</f>
        <v/>
      </c>
      <c r="J7309">
        <f>IF('📋 MIỂNG TNC'!A2125="","",'📋 MIỂNG TNC'!D2125)</f>
        <v/>
      </c>
      <c r="L7309">
        <f>N(L7308)+IF(AND('🔎 TRA CỨU NHANH'!$C$2&lt;&gt;"",OR(ISNUMBER(SEARCH('🔎 TRA CỨU NHANH'!$C$2,$A7309)),ISNUMBER(SEARCH('🔎 TRA CỨU NHANH'!$C$2,$B7309)))),1,0)</f>
        <v/>
      </c>
      <c r="M7309">
        <f>IF(L7309&gt;N(L7308),L7309,"")</f>
        <v/>
      </c>
    </row>
    <row r="7310">
      <c r="A7310">
        <f>IF('📋 MIỂNG TNC'!A2126="","",'📋 MIỂNG TNC'!A2126)</f>
        <v/>
      </c>
      <c r="B7310">
        <f>IF('📋 MIỂNG TNC'!A2126="","",'📋 MIỂNG TNC'!P2126)</f>
        <v/>
      </c>
      <c r="C7310">
        <f>IF('📋 MIỂNG TNC'!A2126="","","Miểng")</f>
        <v/>
      </c>
      <c r="D7310">
        <f>IF('📋 MIỂNG TNC'!A2126="","",'📋 MIỂNG TNC'!H2126)</f>
        <v/>
      </c>
      <c r="E7310" t="e">
        <v>#VALUE!</v>
      </c>
      <c r="F7310">
        <f>IF('📋 MIỂNG TNC'!A2126="","",'📋 MIỂNG TNC'!J2126)</f>
        <v/>
      </c>
      <c r="G7310">
        <f>IF('📋 MIỂNG TNC'!A2126="","",'📋 MIỂNG TNC'!K2126)</f>
        <v/>
      </c>
      <c r="H7310">
        <f>IF('📋 MIỂNG TNC'!A2126="","",'📋 MIỂNG TNC'!L2126)</f>
        <v/>
      </c>
      <c r="I7310">
        <f>IF('📋 MIỂNG TNC'!A2126="","",'📋 MIỂNG TNC'!M2126)</f>
        <v/>
      </c>
      <c r="J7310">
        <f>IF('📋 MIỂNG TNC'!A2126="","",'📋 MIỂNG TNC'!D2126)</f>
        <v/>
      </c>
      <c r="L7310">
        <f>N(L7309)+IF(AND('🔎 TRA CỨU NHANH'!$C$2&lt;&gt;"",OR(ISNUMBER(SEARCH('🔎 TRA CỨU NHANH'!$C$2,$A7310)),ISNUMBER(SEARCH('🔎 TRA CỨU NHANH'!$C$2,$B7310)))),1,0)</f>
        <v/>
      </c>
      <c r="M7310">
        <f>IF(L7310&gt;N(L7309),L7310,"")</f>
        <v/>
      </c>
    </row>
    <row r="7311">
      <c r="A7311">
        <f>IF('📋 MIỂNG TNC'!A2127="","",'📋 MIỂNG TNC'!A2127)</f>
        <v/>
      </c>
      <c r="B7311">
        <f>IF('📋 MIỂNG TNC'!A2127="","",'📋 MIỂNG TNC'!P2127)</f>
        <v/>
      </c>
      <c r="C7311">
        <f>IF('📋 MIỂNG TNC'!A2127="","","Miểng")</f>
        <v/>
      </c>
      <c r="D7311">
        <f>IF('📋 MIỂNG TNC'!A2127="","",'📋 MIỂNG TNC'!H2127)</f>
        <v/>
      </c>
      <c r="E7311" t="e">
        <v>#VALUE!</v>
      </c>
      <c r="F7311">
        <f>IF('📋 MIỂNG TNC'!A2127="","",'📋 MIỂNG TNC'!J2127)</f>
        <v/>
      </c>
      <c r="G7311">
        <f>IF('📋 MIỂNG TNC'!A2127="","",'📋 MIỂNG TNC'!K2127)</f>
        <v/>
      </c>
      <c r="H7311">
        <f>IF('📋 MIỂNG TNC'!A2127="","",'📋 MIỂNG TNC'!L2127)</f>
        <v/>
      </c>
      <c r="I7311">
        <f>IF('📋 MIỂNG TNC'!A2127="","",'📋 MIỂNG TNC'!M2127)</f>
        <v/>
      </c>
      <c r="J7311">
        <f>IF('📋 MIỂNG TNC'!A2127="","",'📋 MIỂNG TNC'!D2127)</f>
        <v/>
      </c>
      <c r="L7311">
        <f>N(L7310)+IF(AND('🔎 TRA CỨU NHANH'!$C$2&lt;&gt;"",OR(ISNUMBER(SEARCH('🔎 TRA CỨU NHANH'!$C$2,$A7311)),ISNUMBER(SEARCH('🔎 TRA CỨU NHANH'!$C$2,$B7311)))),1,0)</f>
        <v/>
      </c>
      <c r="M7311">
        <f>IF(L7311&gt;N(L7310),L7311,"")</f>
        <v/>
      </c>
    </row>
    <row r="7312">
      <c r="A7312">
        <f>IF('📋 MIỂNG TNC'!A2128="","",'📋 MIỂNG TNC'!A2128)</f>
        <v/>
      </c>
      <c r="B7312">
        <f>IF('📋 MIỂNG TNC'!A2128="","",'📋 MIỂNG TNC'!P2128)</f>
        <v/>
      </c>
      <c r="C7312">
        <f>IF('📋 MIỂNG TNC'!A2128="","","Miểng")</f>
        <v/>
      </c>
      <c r="D7312">
        <f>IF('📋 MIỂNG TNC'!A2128="","",'📋 MIỂNG TNC'!H2128)</f>
        <v/>
      </c>
      <c r="E7312" t="e">
        <v>#VALUE!</v>
      </c>
      <c r="F7312">
        <f>IF('📋 MIỂNG TNC'!A2128="","",'📋 MIỂNG TNC'!J2128)</f>
        <v/>
      </c>
      <c r="G7312">
        <f>IF('📋 MIỂNG TNC'!A2128="","",'📋 MIỂNG TNC'!K2128)</f>
        <v/>
      </c>
      <c r="H7312">
        <f>IF('📋 MIỂNG TNC'!A2128="","",'📋 MIỂNG TNC'!L2128)</f>
        <v/>
      </c>
      <c r="I7312">
        <f>IF('📋 MIỂNG TNC'!A2128="","",'📋 MIỂNG TNC'!M2128)</f>
        <v/>
      </c>
      <c r="J7312">
        <f>IF('📋 MIỂNG TNC'!A2128="","",'📋 MIỂNG TNC'!D2128)</f>
        <v/>
      </c>
      <c r="L7312">
        <f>N(L7311)+IF(AND('🔎 TRA CỨU NHANH'!$C$2&lt;&gt;"",OR(ISNUMBER(SEARCH('🔎 TRA CỨU NHANH'!$C$2,$A7312)),ISNUMBER(SEARCH('🔎 TRA CỨU NHANH'!$C$2,$B7312)))),1,0)</f>
        <v/>
      </c>
      <c r="M7312">
        <f>IF(L7312&gt;N(L7311),L7312,"")</f>
        <v/>
      </c>
    </row>
    <row r="7313">
      <c r="A7313">
        <f>IF('📋 MIỂNG TNC'!A2129="","",'📋 MIỂNG TNC'!A2129)</f>
        <v/>
      </c>
      <c r="B7313">
        <f>IF('📋 MIỂNG TNC'!A2129="","",'📋 MIỂNG TNC'!P2129)</f>
        <v/>
      </c>
      <c r="C7313">
        <f>IF('📋 MIỂNG TNC'!A2129="","","Miểng")</f>
        <v/>
      </c>
      <c r="D7313">
        <f>IF('📋 MIỂNG TNC'!A2129="","",'📋 MIỂNG TNC'!H2129)</f>
        <v/>
      </c>
      <c r="E7313" t="e">
        <v>#VALUE!</v>
      </c>
      <c r="F7313">
        <f>IF('📋 MIỂNG TNC'!A2129="","",'📋 MIỂNG TNC'!J2129)</f>
        <v/>
      </c>
      <c r="G7313">
        <f>IF('📋 MIỂNG TNC'!A2129="","",'📋 MIỂNG TNC'!K2129)</f>
        <v/>
      </c>
      <c r="H7313">
        <f>IF('📋 MIỂNG TNC'!A2129="","",'📋 MIỂNG TNC'!L2129)</f>
        <v/>
      </c>
      <c r="I7313">
        <f>IF('📋 MIỂNG TNC'!A2129="","",'📋 MIỂNG TNC'!M2129)</f>
        <v/>
      </c>
      <c r="J7313">
        <f>IF('📋 MIỂNG TNC'!A2129="","",'📋 MIỂNG TNC'!D2129)</f>
        <v/>
      </c>
      <c r="L7313">
        <f>N(L7312)+IF(AND('🔎 TRA CỨU NHANH'!$C$2&lt;&gt;"",OR(ISNUMBER(SEARCH('🔎 TRA CỨU NHANH'!$C$2,$A7313)),ISNUMBER(SEARCH('🔎 TRA CỨU NHANH'!$C$2,$B7313)))),1,0)</f>
        <v/>
      </c>
      <c r="M7313">
        <f>IF(L7313&gt;N(L7312),L7313,"")</f>
        <v/>
      </c>
    </row>
    <row r="7314">
      <c r="A7314">
        <f>IF('📋 MIỂNG TNC'!A2130="","",'📋 MIỂNG TNC'!A2130)</f>
        <v/>
      </c>
      <c r="B7314">
        <f>IF('📋 MIỂNG TNC'!A2130="","",'📋 MIỂNG TNC'!P2130)</f>
        <v/>
      </c>
      <c r="C7314">
        <f>IF('📋 MIỂNG TNC'!A2130="","","Miểng")</f>
        <v/>
      </c>
      <c r="D7314">
        <f>IF('📋 MIỂNG TNC'!A2130="","",'📋 MIỂNG TNC'!H2130)</f>
        <v/>
      </c>
      <c r="E7314" t="e">
        <v>#VALUE!</v>
      </c>
      <c r="F7314">
        <f>IF('📋 MIỂNG TNC'!A2130="","",'📋 MIỂNG TNC'!J2130)</f>
        <v/>
      </c>
      <c r="G7314">
        <f>IF('📋 MIỂNG TNC'!A2130="","",'📋 MIỂNG TNC'!K2130)</f>
        <v/>
      </c>
      <c r="H7314">
        <f>IF('📋 MIỂNG TNC'!A2130="","",'📋 MIỂNG TNC'!L2130)</f>
        <v/>
      </c>
      <c r="I7314">
        <f>IF('📋 MIỂNG TNC'!A2130="","",'📋 MIỂNG TNC'!M2130)</f>
        <v/>
      </c>
      <c r="J7314">
        <f>IF('📋 MIỂNG TNC'!A2130="","",'📋 MIỂNG TNC'!D2130)</f>
        <v/>
      </c>
      <c r="L7314">
        <f>N(L7313)+IF(AND('🔎 TRA CỨU NHANH'!$C$2&lt;&gt;"",OR(ISNUMBER(SEARCH('🔎 TRA CỨU NHANH'!$C$2,$A7314)),ISNUMBER(SEARCH('🔎 TRA CỨU NHANH'!$C$2,$B7314)))),1,0)</f>
        <v/>
      </c>
      <c r="M7314">
        <f>IF(L7314&gt;N(L7313),L7314,"")</f>
        <v/>
      </c>
    </row>
    <row r="7315">
      <c r="A7315">
        <f>IF('📋 MIỂNG TNC'!A2131="","",'📋 MIỂNG TNC'!A2131)</f>
        <v/>
      </c>
      <c r="B7315">
        <f>IF('📋 MIỂNG TNC'!A2131="","",'📋 MIỂNG TNC'!P2131)</f>
        <v/>
      </c>
      <c r="C7315">
        <f>IF('📋 MIỂNG TNC'!A2131="","","Miểng")</f>
        <v/>
      </c>
      <c r="D7315">
        <f>IF('📋 MIỂNG TNC'!A2131="","",'📋 MIỂNG TNC'!H2131)</f>
        <v/>
      </c>
      <c r="E7315" t="e">
        <v>#VALUE!</v>
      </c>
      <c r="F7315">
        <f>IF('📋 MIỂNG TNC'!A2131="","",'📋 MIỂNG TNC'!J2131)</f>
        <v/>
      </c>
      <c r="G7315">
        <f>IF('📋 MIỂNG TNC'!A2131="","",'📋 MIỂNG TNC'!K2131)</f>
        <v/>
      </c>
      <c r="H7315">
        <f>IF('📋 MIỂNG TNC'!A2131="","",'📋 MIỂNG TNC'!L2131)</f>
        <v/>
      </c>
      <c r="I7315">
        <f>IF('📋 MIỂNG TNC'!A2131="","",'📋 MIỂNG TNC'!M2131)</f>
        <v/>
      </c>
      <c r="J7315">
        <f>IF('📋 MIỂNG TNC'!A2131="","",'📋 MIỂNG TNC'!D2131)</f>
        <v/>
      </c>
      <c r="L7315">
        <f>N(L7314)+IF(AND('🔎 TRA CỨU NHANH'!$C$2&lt;&gt;"",OR(ISNUMBER(SEARCH('🔎 TRA CỨU NHANH'!$C$2,$A7315)),ISNUMBER(SEARCH('🔎 TRA CỨU NHANH'!$C$2,$B7315)))),1,0)</f>
        <v/>
      </c>
      <c r="M7315">
        <f>IF(L7315&gt;N(L7314),L7315,"")</f>
        <v/>
      </c>
    </row>
    <row r="7316">
      <c r="A7316">
        <f>IF('📋 MIỂNG TNC'!A2132="","",'📋 MIỂNG TNC'!A2132)</f>
        <v/>
      </c>
      <c r="B7316">
        <f>IF('📋 MIỂNG TNC'!A2132="","",'📋 MIỂNG TNC'!P2132)</f>
        <v/>
      </c>
      <c r="C7316">
        <f>IF('📋 MIỂNG TNC'!A2132="","","Miểng")</f>
        <v/>
      </c>
      <c r="D7316">
        <f>IF('📋 MIỂNG TNC'!A2132="","",'📋 MIỂNG TNC'!H2132)</f>
        <v/>
      </c>
      <c r="E7316" t="e">
        <v>#VALUE!</v>
      </c>
      <c r="F7316">
        <f>IF('📋 MIỂNG TNC'!A2132="","",'📋 MIỂNG TNC'!J2132)</f>
        <v/>
      </c>
      <c r="G7316">
        <f>IF('📋 MIỂNG TNC'!A2132="","",'📋 MIỂNG TNC'!K2132)</f>
        <v/>
      </c>
      <c r="H7316">
        <f>IF('📋 MIỂNG TNC'!A2132="","",'📋 MIỂNG TNC'!L2132)</f>
        <v/>
      </c>
      <c r="I7316">
        <f>IF('📋 MIỂNG TNC'!A2132="","",'📋 MIỂNG TNC'!M2132)</f>
        <v/>
      </c>
      <c r="J7316">
        <f>IF('📋 MIỂNG TNC'!A2132="","",'📋 MIỂNG TNC'!D2132)</f>
        <v/>
      </c>
      <c r="L7316">
        <f>N(L7315)+IF(AND('🔎 TRA CỨU NHANH'!$C$2&lt;&gt;"",OR(ISNUMBER(SEARCH('🔎 TRA CỨU NHANH'!$C$2,$A7316)),ISNUMBER(SEARCH('🔎 TRA CỨU NHANH'!$C$2,$B7316)))),1,0)</f>
        <v/>
      </c>
      <c r="M7316">
        <f>IF(L7316&gt;N(L7315),L7316,"")</f>
        <v/>
      </c>
    </row>
    <row r="7317">
      <c r="A7317">
        <f>IF('📋 MIỂNG TNC'!A2133="","",'📋 MIỂNG TNC'!A2133)</f>
        <v/>
      </c>
      <c r="B7317">
        <f>IF('📋 MIỂNG TNC'!A2133="","",'📋 MIỂNG TNC'!P2133)</f>
        <v/>
      </c>
      <c r="C7317">
        <f>IF('📋 MIỂNG TNC'!A2133="","","Miểng")</f>
        <v/>
      </c>
      <c r="D7317">
        <f>IF('📋 MIỂNG TNC'!A2133="","",'📋 MIỂNG TNC'!H2133)</f>
        <v/>
      </c>
      <c r="E7317" t="e">
        <v>#VALUE!</v>
      </c>
      <c r="F7317">
        <f>IF('📋 MIỂNG TNC'!A2133="","",'📋 MIỂNG TNC'!J2133)</f>
        <v/>
      </c>
      <c r="G7317">
        <f>IF('📋 MIỂNG TNC'!A2133="","",'📋 MIỂNG TNC'!K2133)</f>
        <v/>
      </c>
      <c r="H7317">
        <f>IF('📋 MIỂNG TNC'!A2133="","",'📋 MIỂNG TNC'!L2133)</f>
        <v/>
      </c>
      <c r="I7317">
        <f>IF('📋 MIỂNG TNC'!A2133="","",'📋 MIỂNG TNC'!M2133)</f>
        <v/>
      </c>
      <c r="J7317">
        <f>IF('📋 MIỂNG TNC'!A2133="","",'📋 MIỂNG TNC'!D2133)</f>
        <v/>
      </c>
      <c r="L7317">
        <f>N(L7316)+IF(AND('🔎 TRA CỨU NHANH'!$C$2&lt;&gt;"",OR(ISNUMBER(SEARCH('🔎 TRA CỨU NHANH'!$C$2,$A7317)),ISNUMBER(SEARCH('🔎 TRA CỨU NHANH'!$C$2,$B7317)))),1,0)</f>
        <v/>
      </c>
      <c r="M7317">
        <f>IF(L7317&gt;N(L7316),L7317,"")</f>
        <v/>
      </c>
    </row>
    <row r="7318">
      <c r="A7318">
        <f>IF('📋 MIỂNG TNC'!A2134="","",'📋 MIỂNG TNC'!A2134)</f>
        <v/>
      </c>
      <c r="B7318">
        <f>IF('📋 MIỂNG TNC'!A2134="","",'📋 MIỂNG TNC'!P2134)</f>
        <v/>
      </c>
      <c r="C7318">
        <f>IF('📋 MIỂNG TNC'!A2134="","","Miểng")</f>
        <v/>
      </c>
      <c r="D7318">
        <f>IF('📋 MIỂNG TNC'!A2134="","",'📋 MIỂNG TNC'!H2134)</f>
        <v/>
      </c>
      <c r="E7318" t="e">
        <v>#VALUE!</v>
      </c>
      <c r="F7318">
        <f>IF('📋 MIỂNG TNC'!A2134="","",'📋 MIỂNG TNC'!J2134)</f>
        <v/>
      </c>
      <c r="G7318">
        <f>IF('📋 MIỂNG TNC'!A2134="","",'📋 MIỂNG TNC'!K2134)</f>
        <v/>
      </c>
      <c r="H7318">
        <f>IF('📋 MIỂNG TNC'!A2134="","",'📋 MIỂNG TNC'!L2134)</f>
        <v/>
      </c>
      <c r="I7318">
        <f>IF('📋 MIỂNG TNC'!A2134="","",'📋 MIỂNG TNC'!M2134)</f>
        <v/>
      </c>
      <c r="J7318">
        <f>IF('📋 MIỂNG TNC'!A2134="","",'📋 MIỂNG TNC'!D2134)</f>
        <v/>
      </c>
      <c r="L7318">
        <f>N(L7317)+IF(AND('🔎 TRA CỨU NHANH'!$C$2&lt;&gt;"",OR(ISNUMBER(SEARCH('🔎 TRA CỨU NHANH'!$C$2,$A7318)),ISNUMBER(SEARCH('🔎 TRA CỨU NHANH'!$C$2,$B7318)))),1,0)</f>
        <v/>
      </c>
      <c r="M7318">
        <f>IF(L7318&gt;N(L7317),L7318,"")</f>
        <v/>
      </c>
    </row>
    <row r="7319">
      <c r="A7319">
        <f>IF('📋 MIỂNG TNC'!A2135="","",'📋 MIỂNG TNC'!A2135)</f>
        <v/>
      </c>
      <c r="B7319">
        <f>IF('📋 MIỂNG TNC'!A2135="","",'📋 MIỂNG TNC'!P2135)</f>
        <v/>
      </c>
      <c r="C7319">
        <f>IF('📋 MIỂNG TNC'!A2135="","","Miểng")</f>
        <v/>
      </c>
      <c r="D7319">
        <f>IF('📋 MIỂNG TNC'!A2135="","",'📋 MIỂNG TNC'!H2135)</f>
        <v/>
      </c>
      <c r="E7319" t="e">
        <v>#VALUE!</v>
      </c>
      <c r="F7319">
        <f>IF('📋 MIỂNG TNC'!A2135="","",'📋 MIỂNG TNC'!J2135)</f>
        <v/>
      </c>
      <c r="G7319">
        <f>IF('📋 MIỂNG TNC'!A2135="","",'📋 MIỂNG TNC'!K2135)</f>
        <v/>
      </c>
      <c r="H7319">
        <f>IF('📋 MIỂNG TNC'!A2135="","",'📋 MIỂNG TNC'!L2135)</f>
        <v/>
      </c>
      <c r="I7319">
        <f>IF('📋 MIỂNG TNC'!A2135="","",'📋 MIỂNG TNC'!M2135)</f>
        <v/>
      </c>
      <c r="J7319">
        <f>IF('📋 MIỂNG TNC'!A2135="","",'📋 MIỂNG TNC'!D2135)</f>
        <v/>
      </c>
      <c r="L7319">
        <f>N(L7318)+IF(AND('🔎 TRA CỨU NHANH'!$C$2&lt;&gt;"",OR(ISNUMBER(SEARCH('🔎 TRA CỨU NHANH'!$C$2,$A7319)),ISNUMBER(SEARCH('🔎 TRA CỨU NHANH'!$C$2,$B7319)))),1,0)</f>
        <v/>
      </c>
      <c r="M7319">
        <f>IF(L7319&gt;N(L7318),L7319,"")</f>
        <v/>
      </c>
    </row>
    <row r="7320">
      <c r="A7320">
        <f>IF('📋 MIỂNG TNC'!A2136="","",'📋 MIỂNG TNC'!A2136)</f>
        <v/>
      </c>
      <c r="B7320">
        <f>IF('📋 MIỂNG TNC'!A2136="","",'📋 MIỂNG TNC'!P2136)</f>
        <v/>
      </c>
      <c r="C7320">
        <f>IF('📋 MIỂNG TNC'!A2136="","","Miểng")</f>
        <v/>
      </c>
      <c r="D7320">
        <f>IF('📋 MIỂNG TNC'!A2136="","",'📋 MIỂNG TNC'!H2136)</f>
        <v/>
      </c>
      <c r="E7320" t="e">
        <v>#VALUE!</v>
      </c>
      <c r="F7320">
        <f>IF('📋 MIỂNG TNC'!A2136="","",'📋 MIỂNG TNC'!J2136)</f>
        <v/>
      </c>
      <c r="G7320">
        <f>IF('📋 MIỂNG TNC'!A2136="","",'📋 MIỂNG TNC'!K2136)</f>
        <v/>
      </c>
      <c r="H7320">
        <f>IF('📋 MIỂNG TNC'!A2136="","",'📋 MIỂNG TNC'!L2136)</f>
        <v/>
      </c>
      <c r="I7320">
        <f>IF('📋 MIỂNG TNC'!A2136="","",'📋 MIỂNG TNC'!M2136)</f>
        <v/>
      </c>
      <c r="J7320">
        <f>IF('📋 MIỂNG TNC'!A2136="","",'📋 MIỂNG TNC'!D2136)</f>
        <v/>
      </c>
      <c r="L7320">
        <f>N(L7319)+IF(AND('🔎 TRA CỨU NHANH'!$C$2&lt;&gt;"",OR(ISNUMBER(SEARCH('🔎 TRA CỨU NHANH'!$C$2,$A7320)),ISNUMBER(SEARCH('🔎 TRA CỨU NHANH'!$C$2,$B7320)))),1,0)</f>
        <v/>
      </c>
      <c r="M7320">
        <f>IF(L7320&gt;N(L7319),L7320,"")</f>
        <v/>
      </c>
    </row>
    <row r="7321">
      <c r="A7321">
        <f>IF('📋 MIỂNG TNC'!A2137="","",'📋 MIỂNG TNC'!A2137)</f>
        <v/>
      </c>
      <c r="B7321">
        <f>IF('📋 MIỂNG TNC'!A2137="","",'📋 MIỂNG TNC'!P2137)</f>
        <v/>
      </c>
      <c r="C7321">
        <f>IF('📋 MIỂNG TNC'!A2137="","","Miểng")</f>
        <v/>
      </c>
      <c r="D7321">
        <f>IF('📋 MIỂNG TNC'!A2137="","",'📋 MIỂNG TNC'!H2137)</f>
        <v/>
      </c>
      <c r="E7321" t="e">
        <v>#VALUE!</v>
      </c>
      <c r="F7321">
        <f>IF('📋 MIỂNG TNC'!A2137="","",'📋 MIỂNG TNC'!J2137)</f>
        <v/>
      </c>
      <c r="G7321">
        <f>IF('📋 MIỂNG TNC'!A2137="","",'📋 MIỂNG TNC'!K2137)</f>
        <v/>
      </c>
      <c r="H7321">
        <f>IF('📋 MIỂNG TNC'!A2137="","",'📋 MIỂNG TNC'!L2137)</f>
        <v/>
      </c>
      <c r="I7321">
        <f>IF('📋 MIỂNG TNC'!A2137="","",'📋 MIỂNG TNC'!M2137)</f>
        <v/>
      </c>
      <c r="J7321">
        <f>IF('📋 MIỂNG TNC'!A2137="","",'📋 MIỂNG TNC'!D2137)</f>
        <v/>
      </c>
      <c r="L7321">
        <f>N(L7320)+IF(AND('🔎 TRA CỨU NHANH'!$C$2&lt;&gt;"",OR(ISNUMBER(SEARCH('🔎 TRA CỨU NHANH'!$C$2,$A7321)),ISNUMBER(SEARCH('🔎 TRA CỨU NHANH'!$C$2,$B7321)))),1,0)</f>
        <v/>
      </c>
      <c r="M7321">
        <f>IF(L7321&gt;N(L7320),L7321,"")</f>
        <v/>
      </c>
    </row>
    <row r="7322">
      <c r="A7322">
        <f>IF('📋 MIỂNG TNC'!A2138="","",'📋 MIỂNG TNC'!A2138)</f>
        <v/>
      </c>
      <c r="B7322">
        <f>IF('📋 MIỂNG TNC'!A2138="","",'📋 MIỂNG TNC'!P2138)</f>
        <v/>
      </c>
      <c r="C7322">
        <f>IF('📋 MIỂNG TNC'!A2138="","","Miểng")</f>
        <v/>
      </c>
      <c r="D7322">
        <f>IF('📋 MIỂNG TNC'!A2138="","",'📋 MIỂNG TNC'!H2138)</f>
        <v/>
      </c>
      <c r="E7322" t="e">
        <v>#VALUE!</v>
      </c>
      <c r="F7322">
        <f>IF('📋 MIỂNG TNC'!A2138="","",'📋 MIỂNG TNC'!J2138)</f>
        <v/>
      </c>
      <c r="G7322">
        <f>IF('📋 MIỂNG TNC'!A2138="","",'📋 MIỂNG TNC'!K2138)</f>
        <v/>
      </c>
      <c r="H7322">
        <f>IF('📋 MIỂNG TNC'!A2138="","",'📋 MIỂNG TNC'!L2138)</f>
        <v/>
      </c>
      <c r="I7322">
        <f>IF('📋 MIỂNG TNC'!A2138="","",'📋 MIỂNG TNC'!M2138)</f>
        <v/>
      </c>
      <c r="J7322">
        <f>IF('📋 MIỂNG TNC'!A2138="","",'📋 MIỂNG TNC'!D2138)</f>
        <v/>
      </c>
      <c r="L7322">
        <f>N(L7321)+IF(AND('🔎 TRA CỨU NHANH'!$C$2&lt;&gt;"",OR(ISNUMBER(SEARCH('🔎 TRA CỨU NHANH'!$C$2,$A7322)),ISNUMBER(SEARCH('🔎 TRA CỨU NHANH'!$C$2,$B7322)))),1,0)</f>
        <v/>
      </c>
      <c r="M7322">
        <f>IF(L7322&gt;N(L7321),L7322,"")</f>
        <v/>
      </c>
    </row>
    <row r="7323">
      <c r="A7323">
        <f>IF('📋 MIỂNG TNC'!A2139="","",'📋 MIỂNG TNC'!A2139)</f>
        <v/>
      </c>
      <c r="B7323">
        <f>IF('📋 MIỂNG TNC'!A2139="","",'📋 MIỂNG TNC'!P2139)</f>
        <v/>
      </c>
      <c r="C7323">
        <f>IF('📋 MIỂNG TNC'!A2139="","","Miểng")</f>
        <v/>
      </c>
      <c r="D7323">
        <f>IF('📋 MIỂNG TNC'!A2139="","",'📋 MIỂNG TNC'!H2139)</f>
        <v/>
      </c>
      <c r="E7323" t="e">
        <v>#VALUE!</v>
      </c>
      <c r="F7323">
        <f>IF('📋 MIỂNG TNC'!A2139="","",'📋 MIỂNG TNC'!J2139)</f>
        <v/>
      </c>
      <c r="G7323">
        <f>IF('📋 MIỂNG TNC'!A2139="","",'📋 MIỂNG TNC'!K2139)</f>
        <v/>
      </c>
      <c r="H7323">
        <f>IF('📋 MIỂNG TNC'!A2139="","",'📋 MIỂNG TNC'!L2139)</f>
        <v/>
      </c>
      <c r="I7323">
        <f>IF('📋 MIỂNG TNC'!A2139="","",'📋 MIỂNG TNC'!M2139)</f>
        <v/>
      </c>
      <c r="J7323">
        <f>IF('📋 MIỂNG TNC'!A2139="","",'📋 MIỂNG TNC'!D2139)</f>
        <v/>
      </c>
      <c r="L7323">
        <f>N(L7322)+IF(AND('🔎 TRA CỨU NHANH'!$C$2&lt;&gt;"",OR(ISNUMBER(SEARCH('🔎 TRA CỨU NHANH'!$C$2,$A7323)),ISNUMBER(SEARCH('🔎 TRA CỨU NHANH'!$C$2,$B7323)))),1,0)</f>
        <v/>
      </c>
      <c r="M7323">
        <f>IF(L7323&gt;N(L7322),L7323,"")</f>
        <v/>
      </c>
    </row>
    <row r="7324">
      <c r="A7324">
        <f>IF('📋 MIỂNG TNC'!A2140="","",'📋 MIỂNG TNC'!A2140)</f>
        <v/>
      </c>
      <c r="B7324">
        <f>IF('📋 MIỂNG TNC'!A2140="","",'📋 MIỂNG TNC'!P2140)</f>
        <v/>
      </c>
      <c r="C7324">
        <f>IF('📋 MIỂNG TNC'!A2140="","","Miểng")</f>
        <v/>
      </c>
      <c r="D7324">
        <f>IF('📋 MIỂNG TNC'!A2140="","",'📋 MIỂNG TNC'!H2140)</f>
        <v/>
      </c>
      <c r="E7324" t="e">
        <v>#VALUE!</v>
      </c>
      <c r="F7324">
        <f>IF('📋 MIỂNG TNC'!A2140="","",'📋 MIỂNG TNC'!J2140)</f>
        <v/>
      </c>
      <c r="G7324">
        <f>IF('📋 MIỂNG TNC'!A2140="","",'📋 MIỂNG TNC'!K2140)</f>
        <v/>
      </c>
      <c r="H7324">
        <f>IF('📋 MIỂNG TNC'!A2140="","",'📋 MIỂNG TNC'!L2140)</f>
        <v/>
      </c>
      <c r="I7324">
        <f>IF('📋 MIỂNG TNC'!A2140="","",'📋 MIỂNG TNC'!M2140)</f>
        <v/>
      </c>
      <c r="J7324">
        <f>IF('📋 MIỂNG TNC'!A2140="","",'📋 MIỂNG TNC'!D2140)</f>
        <v/>
      </c>
      <c r="L7324">
        <f>N(L7323)+IF(AND('🔎 TRA CỨU NHANH'!$C$2&lt;&gt;"",OR(ISNUMBER(SEARCH('🔎 TRA CỨU NHANH'!$C$2,$A7324)),ISNUMBER(SEARCH('🔎 TRA CỨU NHANH'!$C$2,$B7324)))),1,0)</f>
        <v/>
      </c>
      <c r="M7324">
        <f>IF(L7324&gt;N(L7323),L7324,"")</f>
        <v/>
      </c>
    </row>
    <row r="7325">
      <c r="A7325">
        <f>IF('📋 MIỂNG TNC'!A2141="","",'📋 MIỂNG TNC'!A2141)</f>
        <v/>
      </c>
      <c r="B7325">
        <f>IF('📋 MIỂNG TNC'!A2141="","",'📋 MIỂNG TNC'!P2141)</f>
        <v/>
      </c>
      <c r="C7325">
        <f>IF('📋 MIỂNG TNC'!A2141="","","Miểng")</f>
        <v/>
      </c>
      <c r="D7325">
        <f>IF('📋 MIỂNG TNC'!A2141="","",'📋 MIỂNG TNC'!H2141)</f>
        <v/>
      </c>
      <c r="E7325" t="e">
        <v>#VALUE!</v>
      </c>
      <c r="F7325">
        <f>IF('📋 MIỂNG TNC'!A2141="","",'📋 MIỂNG TNC'!J2141)</f>
        <v/>
      </c>
      <c r="G7325">
        <f>IF('📋 MIỂNG TNC'!A2141="","",'📋 MIỂNG TNC'!K2141)</f>
        <v/>
      </c>
      <c r="H7325">
        <f>IF('📋 MIỂNG TNC'!A2141="","",'📋 MIỂNG TNC'!L2141)</f>
        <v/>
      </c>
      <c r="I7325">
        <f>IF('📋 MIỂNG TNC'!A2141="","",'📋 MIỂNG TNC'!M2141)</f>
        <v/>
      </c>
      <c r="J7325">
        <f>IF('📋 MIỂNG TNC'!A2141="","",'📋 MIỂNG TNC'!D2141)</f>
        <v/>
      </c>
      <c r="L7325">
        <f>N(L7324)+IF(AND('🔎 TRA CỨU NHANH'!$C$2&lt;&gt;"",OR(ISNUMBER(SEARCH('🔎 TRA CỨU NHANH'!$C$2,$A7325)),ISNUMBER(SEARCH('🔎 TRA CỨU NHANH'!$C$2,$B7325)))),1,0)</f>
        <v/>
      </c>
      <c r="M7325">
        <f>IF(L7325&gt;N(L7324),L7325,"")</f>
        <v/>
      </c>
    </row>
    <row r="7326">
      <c r="A7326">
        <f>IF('📋 MIỂNG TNC'!A2142="","",'📋 MIỂNG TNC'!A2142)</f>
        <v/>
      </c>
      <c r="B7326">
        <f>IF('📋 MIỂNG TNC'!A2142="","",'📋 MIỂNG TNC'!P2142)</f>
        <v/>
      </c>
      <c r="C7326">
        <f>IF('📋 MIỂNG TNC'!A2142="","","Miểng")</f>
        <v/>
      </c>
      <c r="D7326">
        <f>IF('📋 MIỂNG TNC'!A2142="","",'📋 MIỂNG TNC'!H2142)</f>
        <v/>
      </c>
      <c r="E7326" t="e">
        <v>#VALUE!</v>
      </c>
      <c r="F7326">
        <f>IF('📋 MIỂNG TNC'!A2142="","",'📋 MIỂNG TNC'!J2142)</f>
        <v/>
      </c>
      <c r="G7326">
        <f>IF('📋 MIỂNG TNC'!A2142="","",'📋 MIỂNG TNC'!K2142)</f>
        <v/>
      </c>
      <c r="H7326">
        <f>IF('📋 MIỂNG TNC'!A2142="","",'📋 MIỂNG TNC'!L2142)</f>
        <v/>
      </c>
      <c r="I7326">
        <f>IF('📋 MIỂNG TNC'!A2142="","",'📋 MIỂNG TNC'!M2142)</f>
        <v/>
      </c>
      <c r="J7326">
        <f>IF('📋 MIỂNG TNC'!A2142="","",'📋 MIỂNG TNC'!D2142)</f>
        <v/>
      </c>
      <c r="L7326">
        <f>N(L7325)+IF(AND('🔎 TRA CỨU NHANH'!$C$2&lt;&gt;"",OR(ISNUMBER(SEARCH('🔎 TRA CỨU NHANH'!$C$2,$A7326)),ISNUMBER(SEARCH('🔎 TRA CỨU NHANH'!$C$2,$B7326)))),1,0)</f>
        <v/>
      </c>
      <c r="M7326">
        <f>IF(L7326&gt;N(L7325),L7326,"")</f>
        <v/>
      </c>
    </row>
    <row r="7327">
      <c r="A7327">
        <f>IF('📋 MIỂNG TNC'!A2143="","",'📋 MIỂNG TNC'!A2143)</f>
        <v/>
      </c>
      <c r="B7327">
        <f>IF('📋 MIỂNG TNC'!A2143="","",'📋 MIỂNG TNC'!P2143)</f>
        <v/>
      </c>
      <c r="C7327">
        <f>IF('📋 MIỂNG TNC'!A2143="","","Miểng")</f>
        <v/>
      </c>
      <c r="D7327">
        <f>IF('📋 MIỂNG TNC'!A2143="","",'📋 MIỂNG TNC'!H2143)</f>
        <v/>
      </c>
      <c r="E7327" t="e">
        <v>#VALUE!</v>
      </c>
      <c r="F7327">
        <f>IF('📋 MIỂNG TNC'!A2143="","",'📋 MIỂNG TNC'!J2143)</f>
        <v/>
      </c>
      <c r="G7327">
        <f>IF('📋 MIỂNG TNC'!A2143="","",'📋 MIỂNG TNC'!K2143)</f>
        <v/>
      </c>
      <c r="H7327">
        <f>IF('📋 MIỂNG TNC'!A2143="","",'📋 MIỂNG TNC'!L2143)</f>
        <v/>
      </c>
      <c r="I7327">
        <f>IF('📋 MIỂNG TNC'!A2143="","",'📋 MIỂNG TNC'!M2143)</f>
        <v/>
      </c>
      <c r="J7327">
        <f>IF('📋 MIỂNG TNC'!A2143="","",'📋 MIỂNG TNC'!D2143)</f>
        <v/>
      </c>
      <c r="L7327">
        <f>N(L7326)+IF(AND('🔎 TRA CỨU NHANH'!$C$2&lt;&gt;"",OR(ISNUMBER(SEARCH('🔎 TRA CỨU NHANH'!$C$2,$A7327)),ISNUMBER(SEARCH('🔎 TRA CỨU NHANH'!$C$2,$B7327)))),1,0)</f>
        <v/>
      </c>
      <c r="M7327">
        <f>IF(L7327&gt;N(L7326),L7327,"")</f>
        <v/>
      </c>
    </row>
    <row r="7328">
      <c r="A7328">
        <f>IF('📋 MIỂNG TNC'!A2144="","",'📋 MIỂNG TNC'!A2144)</f>
        <v/>
      </c>
      <c r="B7328">
        <f>IF('📋 MIỂNG TNC'!A2144="","",'📋 MIỂNG TNC'!P2144)</f>
        <v/>
      </c>
      <c r="C7328">
        <f>IF('📋 MIỂNG TNC'!A2144="","","Miểng")</f>
        <v/>
      </c>
      <c r="D7328">
        <f>IF('📋 MIỂNG TNC'!A2144="","",'📋 MIỂNG TNC'!H2144)</f>
        <v/>
      </c>
      <c r="E7328" t="e">
        <v>#VALUE!</v>
      </c>
      <c r="F7328">
        <f>IF('📋 MIỂNG TNC'!A2144="","",'📋 MIỂNG TNC'!J2144)</f>
        <v/>
      </c>
      <c r="G7328">
        <f>IF('📋 MIỂNG TNC'!A2144="","",'📋 MIỂNG TNC'!K2144)</f>
        <v/>
      </c>
      <c r="H7328">
        <f>IF('📋 MIỂNG TNC'!A2144="","",'📋 MIỂNG TNC'!L2144)</f>
        <v/>
      </c>
      <c r="I7328">
        <f>IF('📋 MIỂNG TNC'!A2144="","",'📋 MIỂNG TNC'!M2144)</f>
        <v/>
      </c>
      <c r="J7328">
        <f>IF('📋 MIỂNG TNC'!A2144="","",'📋 MIỂNG TNC'!D2144)</f>
        <v/>
      </c>
      <c r="L7328">
        <f>N(L7327)+IF(AND('🔎 TRA CỨU NHANH'!$C$2&lt;&gt;"",OR(ISNUMBER(SEARCH('🔎 TRA CỨU NHANH'!$C$2,$A7328)),ISNUMBER(SEARCH('🔎 TRA CỨU NHANH'!$C$2,$B7328)))),1,0)</f>
        <v/>
      </c>
      <c r="M7328">
        <f>IF(L7328&gt;N(L7327),L7328,"")</f>
        <v/>
      </c>
    </row>
    <row r="7329">
      <c r="A7329">
        <f>IF('📋 MIỂNG TNC'!A2145="","",'📋 MIỂNG TNC'!A2145)</f>
        <v/>
      </c>
      <c r="B7329">
        <f>IF('📋 MIỂNG TNC'!A2145="","",'📋 MIỂNG TNC'!P2145)</f>
        <v/>
      </c>
      <c r="C7329">
        <f>IF('📋 MIỂNG TNC'!A2145="","","Miểng")</f>
        <v/>
      </c>
      <c r="D7329">
        <f>IF('📋 MIỂNG TNC'!A2145="","",'📋 MIỂNG TNC'!H2145)</f>
        <v/>
      </c>
      <c r="E7329" t="e">
        <v>#VALUE!</v>
      </c>
      <c r="F7329">
        <f>IF('📋 MIỂNG TNC'!A2145="","",'📋 MIỂNG TNC'!J2145)</f>
        <v/>
      </c>
      <c r="G7329">
        <f>IF('📋 MIỂNG TNC'!A2145="","",'📋 MIỂNG TNC'!K2145)</f>
        <v/>
      </c>
      <c r="H7329">
        <f>IF('📋 MIỂNG TNC'!A2145="","",'📋 MIỂNG TNC'!L2145)</f>
        <v/>
      </c>
      <c r="I7329">
        <f>IF('📋 MIỂNG TNC'!A2145="","",'📋 MIỂNG TNC'!M2145)</f>
        <v/>
      </c>
      <c r="J7329">
        <f>IF('📋 MIỂNG TNC'!A2145="","",'📋 MIỂNG TNC'!D2145)</f>
        <v/>
      </c>
      <c r="L7329">
        <f>N(L7328)+IF(AND('🔎 TRA CỨU NHANH'!$C$2&lt;&gt;"",OR(ISNUMBER(SEARCH('🔎 TRA CỨU NHANH'!$C$2,$A7329)),ISNUMBER(SEARCH('🔎 TRA CỨU NHANH'!$C$2,$B7329)))),1,0)</f>
        <v/>
      </c>
      <c r="M7329">
        <f>IF(L7329&gt;N(L7328),L7329,"")</f>
        <v/>
      </c>
    </row>
    <row r="7330">
      <c r="A7330">
        <f>IF('📋 MIỂNG TNC'!A2146="","",'📋 MIỂNG TNC'!A2146)</f>
        <v/>
      </c>
      <c r="B7330">
        <f>IF('📋 MIỂNG TNC'!A2146="","",'📋 MIỂNG TNC'!P2146)</f>
        <v/>
      </c>
      <c r="C7330">
        <f>IF('📋 MIỂNG TNC'!A2146="","","Miểng")</f>
        <v/>
      </c>
      <c r="D7330">
        <f>IF('📋 MIỂNG TNC'!A2146="","",'📋 MIỂNG TNC'!H2146)</f>
        <v/>
      </c>
      <c r="E7330" t="e">
        <v>#VALUE!</v>
      </c>
      <c r="F7330" s="37">
        <f>IF('📋 MIỂNG TNC'!A2146="","",'📋 MIỂNG TNC'!J2146)</f>
        <v/>
      </c>
      <c r="G7330" s="37">
        <f>IF('📋 MIỂNG TNC'!A2146="","",'📋 MIỂNG TNC'!K2146)</f>
        <v/>
      </c>
      <c r="H7330" s="37">
        <f>IF('📋 MIỂNG TNC'!A2146="","",'📋 MIỂNG TNC'!L2146)</f>
        <v/>
      </c>
      <c r="I7330">
        <f>IF('📋 MIỂNG TNC'!A2146="","",'📋 MIỂNG TNC'!M2146)</f>
        <v/>
      </c>
      <c r="J7330">
        <f>IF('📋 MIỂNG TNC'!A2146="","",'📋 MIỂNG TNC'!D2146)</f>
        <v/>
      </c>
      <c r="L7330">
        <f>N(L7329)+IF(AND('🔎 TRA CỨU NHANH'!$C$2&lt;&gt;"",OR(ISNUMBER(SEARCH('🔎 TRA CỨU NHANH'!$C$2,$A7330)),ISNUMBER(SEARCH('🔎 TRA CỨU NHANH'!$C$2,$B7330)))),1,0)</f>
        <v/>
      </c>
      <c r="M7330">
        <f>IF(L7330&gt;N(L7329),L7330,"")</f>
        <v/>
      </c>
    </row>
    <row r="7331">
      <c r="A7331">
        <f>IF('📋 MIỂNG TNC'!A2147="","",'📋 MIỂNG TNC'!A2147)</f>
        <v/>
      </c>
      <c r="B7331">
        <f>IF('📋 MIỂNG TNC'!A2147="","",'📋 MIỂNG TNC'!P2147)</f>
        <v/>
      </c>
      <c r="C7331">
        <f>IF('📋 MIỂNG TNC'!A2147="","","Miểng")</f>
        <v/>
      </c>
      <c r="D7331">
        <f>IF('📋 MIỂNG TNC'!A2147="","",'📋 MIỂNG TNC'!H2147)</f>
        <v/>
      </c>
      <c r="E7331" t="e">
        <v>#VALUE!</v>
      </c>
      <c r="F7331">
        <f>IF('📋 MIỂNG TNC'!A2147="","",'📋 MIỂNG TNC'!J2147)</f>
        <v/>
      </c>
      <c r="G7331">
        <f>IF('📋 MIỂNG TNC'!A2147="","",'📋 MIỂNG TNC'!K2147)</f>
        <v/>
      </c>
      <c r="H7331">
        <f>IF('📋 MIỂNG TNC'!A2147="","",'📋 MIỂNG TNC'!L2147)</f>
        <v/>
      </c>
      <c r="I7331">
        <f>IF('📋 MIỂNG TNC'!A2147="","",'📋 MIỂNG TNC'!M2147)</f>
        <v/>
      </c>
      <c r="J7331">
        <f>IF('📋 MIỂNG TNC'!A2147="","",'📋 MIỂNG TNC'!D2147)</f>
        <v/>
      </c>
      <c r="L7331">
        <f>N(L7330)+IF(AND('🔎 TRA CỨU NHANH'!$C$2&lt;&gt;"",OR(ISNUMBER(SEARCH('🔎 TRA CỨU NHANH'!$C$2,$A7331)),ISNUMBER(SEARCH('🔎 TRA CỨU NHANH'!$C$2,$B7331)))),1,0)</f>
        <v/>
      </c>
      <c r="M7331">
        <f>IF(L7331&gt;N(L7330),L7331,"")</f>
        <v/>
      </c>
    </row>
    <row r="7332">
      <c r="A7332">
        <f>IF('📋 MIỂNG TNC'!A2148="","",'📋 MIỂNG TNC'!A2148)</f>
        <v/>
      </c>
      <c r="B7332">
        <f>IF('📋 MIỂNG TNC'!A2148="","",'📋 MIỂNG TNC'!P2148)</f>
        <v/>
      </c>
      <c r="C7332">
        <f>IF('📋 MIỂNG TNC'!A2148="","","Miểng")</f>
        <v/>
      </c>
      <c r="D7332">
        <f>IF('📋 MIỂNG TNC'!A2148="","",'📋 MIỂNG TNC'!H2148)</f>
        <v/>
      </c>
      <c r="E7332" t="e">
        <v>#VALUE!</v>
      </c>
      <c r="F7332">
        <f>IF('📋 MIỂNG TNC'!A2148="","",'📋 MIỂNG TNC'!J2148)</f>
        <v/>
      </c>
      <c r="G7332">
        <f>IF('📋 MIỂNG TNC'!A2148="","",'📋 MIỂNG TNC'!K2148)</f>
        <v/>
      </c>
      <c r="H7332">
        <f>IF('📋 MIỂNG TNC'!A2148="","",'📋 MIỂNG TNC'!L2148)</f>
        <v/>
      </c>
      <c r="I7332">
        <f>IF('📋 MIỂNG TNC'!A2148="","",'📋 MIỂNG TNC'!M2148)</f>
        <v/>
      </c>
      <c r="J7332">
        <f>IF('📋 MIỂNG TNC'!A2148="","",'📋 MIỂNG TNC'!D2148)</f>
        <v/>
      </c>
      <c r="L7332">
        <f>N(L7331)+IF(AND('🔎 TRA CỨU NHANH'!$C$2&lt;&gt;"",OR(ISNUMBER(SEARCH('🔎 TRA CỨU NHANH'!$C$2,$A7332)),ISNUMBER(SEARCH('🔎 TRA CỨU NHANH'!$C$2,$B7332)))),1,0)</f>
        <v/>
      </c>
      <c r="M7332">
        <f>IF(L7332&gt;N(L7331),L7332,"")</f>
        <v/>
      </c>
    </row>
    <row r="7333">
      <c r="A7333">
        <f>IF('📋 MIỂNG TNC'!A2149="","",'📋 MIỂNG TNC'!A2149)</f>
        <v/>
      </c>
      <c r="B7333">
        <f>IF('📋 MIỂNG TNC'!A2149="","",'📋 MIỂNG TNC'!P2149)</f>
        <v/>
      </c>
      <c r="C7333">
        <f>IF('📋 MIỂNG TNC'!A2149="","","Miểng")</f>
        <v/>
      </c>
      <c r="D7333">
        <f>IF('📋 MIỂNG TNC'!A2149="","",'📋 MIỂNG TNC'!H2149)</f>
        <v/>
      </c>
      <c r="E7333" t="e">
        <v>#VALUE!</v>
      </c>
      <c r="F7333">
        <f>IF('📋 MIỂNG TNC'!A2149="","",'📋 MIỂNG TNC'!J2149)</f>
        <v/>
      </c>
      <c r="G7333">
        <f>IF('📋 MIỂNG TNC'!A2149="","",'📋 MIỂNG TNC'!K2149)</f>
        <v/>
      </c>
      <c r="H7333">
        <f>IF('📋 MIỂNG TNC'!A2149="","",'📋 MIỂNG TNC'!L2149)</f>
        <v/>
      </c>
      <c r="I7333">
        <f>IF('📋 MIỂNG TNC'!A2149="","",'📋 MIỂNG TNC'!M2149)</f>
        <v/>
      </c>
      <c r="J7333">
        <f>IF('📋 MIỂNG TNC'!A2149="","",'📋 MIỂNG TNC'!D2149)</f>
        <v/>
      </c>
      <c r="L7333">
        <f>N(L7332)+IF(AND('🔎 TRA CỨU NHANH'!$C$2&lt;&gt;"",OR(ISNUMBER(SEARCH('🔎 TRA CỨU NHANH'!$C$2,$A7333)),ISNUMBER(SEARCH('🔎 TRA CỨU NHANH'!$C$2,$B7333)))),1,0)</f>
        <v/>
      </c>
      <c r="M7333">
        <f>IF(L7333&gt;N(L7332),L7333,"")</f>
        <v/>
      </c>
    </row>
    <row r="7334">
      <c r="A7334">
        <f>IF('📋 MIỂNG TNC'!A2150="","",'📋 MIỂNG TNC'!A2150)</f>
        <v/>
      </c>
      <c r="B7334">
        <f>IF('📋 MIỂNG TNC'!A2150="","",'📋 MIỂNG TNC'!P2150)</f>
        <v/>
      </c>
      <c r="C7334">
        <f>IF('📋 MIỂNG TNC'!A2150="","","Miểng")</f>
        <v/>
      </c>
      <c r="D7334">
        <f>IF('📋 MIỂNG TNC'!A2150="","",'📋 MIỂNG TNC'!H2150)</f>
        <v/>
      </c>
      <c r="E7334" t="e">
        <v>#VALUE!</v>
      </c>
      <c r="F7334">
        <f>IF('📋 MIỂNG TNC'!A2150="","",'📋 MIỂNG TNC'!J2150)</f>
        <v/>
      </c>
      <c r="G7334">
        <f>IF('📋 MIỂNG TNC'!A2150="","",'📋 MIỂNG TNC'!K2150)</f>
        <v/>
      </c>
      <c r="H7334">
        <f>IF('📋 MIỂNG TNC'!A2150="","",'📋 MIỂNG TNC'!L2150)</f>
        <v/>
      </c>
      <c r="I7334">
        <f>IF('📋 MIỂNG TNC'!A2150="","",'📋 MIỂNG TNC'!M2150)</f>
        <v/>
      </c>
      <c r="J7334">
        <f>IF('📋 MIỂNG TNC'!A2150="","",'📋 MIỂNG TNC'!D2150)</f>
        <v/>
      </c>
      <c r="L7334">
        <f>N(L7333)+IF(AND('🔎 TRA CỨU NHANH'!$C$2&lt;&gt;"",OR(ISNUMBER(SEARCH('🔎 TRA CỨU NHANH'!$C$2,$A7334)),ISNUMBER(SEARCH('🔎 TRA CỨU NHANH'!$C$2,$B7334)))),1,0)</f>
        <v/>
      </c>
      <c r="M7334">
        <f>IF(L7334&gt;N(L7333),L7334,"")</f>
        <v/>
      </c>
    </row>
    <row r="7335">
      <c r="A7335">
        <f>IF('📋 MIỂNG TNC'!A2151="","",'📋 MIỂNG TNC'!A2151)</f>
        <v/>
      </c>
      <c r="B7335">
        <f>IF('📋 MIỂNG TNC'!A2151="","",'📋 MIỂNG TNC'!P2151)</f>
        <v/>
      </c>
      <c r="C7335">
        <f>IF('📋 MIỂNG TNC'!A2151="","","Miểng")</f>
        <v/>
      </c>
      <c r="D7335">
        <f>IF('📋 MIỂNG TNC'!A2151="","",'📋 MIỂNG TNC'!H2151)</f>
        <v/>
      </c>
      <c r="E7335" t="e">
        <v>#VALUE!</v>
      </c>
      <c r="F7335">
        <f>IF('📋 MIỂNG TNC'!A2151="","",'📋 MIỂNG TNC'!J2151)</f>
        <v/>
      </c>
      <c r="G7335">
        <f>IF('📋 MIỂNG TNC'!A2151="","",'📋 MIỂNG TNC'!K2151)</f>
        <v/>
      </c>
      <c r="H7335">
        <f>IF('📋 MIỂNG TNC'!A2151="","",'📋 MIỂNG TNC'!L2151)</f>
        <v/>
      </c>
      <c r="I7335">
        <f>IF('📋 MIỂNG TNC'!A2151="","",'📋 MIỂNG TNC'!M2151)</f>
        <v/>
      </c>
      <c r="J7335">
        <f>IF('📋 MIỂNG TNC'!A2151="","",'📋 MIỂNG TNC'!D2151)</f>
        <v/>
      </c>
      <c r="L7335">
        <f>N(L7334)+IF(AND('🔎 TRA CỨU NHANH'!$C$2&lt;&gt;"",OR(ISNUMBER(SEARCH('🔎 TRA CỨU NHANH'!$C$2,$A7335)),ISNUMBER(SEARCH('🔎 TRA CỨU NHANH'!$C$2,$B7335)))),1,0)</f>
        <v/>
      </c>
      <c r="M7335">
        <f>IF(L7335&gt;N(L7334),L7335,"")</f>
        <v/>
      </c>
    </row>
    <row r="7336">
      <c r="A7336">
        <f>IF('📋 MIỂNG TNC'!A2152="","",'📋 MIỂNG TNC'!A2152)</f>
        <v/>
      </c>
      <c r="B7336">
        <f>IF('📋 MIỂNG TNC'!A2152="","",'📋 MIỂNG TNC'!P2152)</f>
        <v/>
      </c>
      <c r="C7336">
        <f>IF('📋 MIỂNG TNC'!A2152="","","Miểng")</f>
        <v/>
      </c>
      <c r="D7336">
        <f>IF('📋 MIỂNG TNC'!A2152="","",'📋 MIỂNG TNC'!H2152)</f>
        <v/>
      </c>
      <c r="E7336" t="e">
        <v>#VALUE!</v>
      </c>
      <c r="F7336">
        <f>IF('📋 MIỂNG TNC'!A2152="","",'📋 MIỂNG TNC'!J2152)</f>
        <v/>
      </c>
      <c r="G7336">
        <f>IF('📋 MIỂNG TNC'!A2152="","",'📋 MIỂNG TNC'!K2152)</f>
        <v/>
      </c>
      <c r="H7336">
        <f>IF('📋 MIỂNG TNC'!A2152="","",'📋 MIỂNG TNC'!L2152)</f>
        <v/>
      </c>
      <c r="I7336">
        <f>IF('📋 MIỂNG TNC'!A2152="","",'📋 MIỂNG TNC'!M2152)</f>
        <v/>
      </c>
      <c r="J7336">
        <f>IF('📋 MIỂNG TNC'!A2152="","",'📋 MIỂNG TNC'!D2152)</f>
        <v/>
      </c>
      <c r="L7336">
        <f>N(L7335)+IF(AND('🔎 TRA CỨU NHANH'!$C$2&lt;&gt;"",OR(ISNUMBER(SEARCH('🔎 TRA CỨU NHANH'!$C$2,$A7336)),ISNUMBER(SEARCH('🔎 TRA CỨU NHANH'!$C$2,$B7336)))),1,0)</f>
        <v/>
      </c>
      <c r="M7336">
        <f>IF(L7336&gt;N(L7335),L7336,"")</f>
        <v/>
      </c>
    </row>
    <row r="7337">
      <c r="A7337">
        <f>IF('📋 MIỂNG TNC'!A2153="","",'📋 MIỂNG TNC'!A2153)</f>
        <v/>
      </c>
      <c r="B7337">
        <f>IF('📋 MIỂNG TNC'!A2153="","",'📋 MIỂNG TNC'!P2153)</f>
        <v/>
      </c>
      <c r="C7337">
        <f>IF('📋 MIỂNG TNC'!A2153="","","Miểng")</f>
        <v/>
      </c>
      <c r="D7337">
        <f>IF('📋 MIỂNG TNC'!A2153="","",'📋 MIỂNG TNC'!H2153)</f>
        <v/>
      </c>
      <c r="E7337" t="e">
        <v>#VALUE!</v>
      </c>
      <c r="F7337">
        <f>IF('📋 MIỂNG TNC'!A2153="","",'📋 MIỂNG TNC'!J2153)</f>
        <v/>
      </c>
      <c r="G7337">
        <f>IF('📋 MIỂNG TNC'!A2153="","",'📋 MIỂNG TNC'!K2153)</f>
        <v/>
      </c>
      <c r="H7337">
        <f>IF('📋 MIỂNG TNC'!A2153="","",'📋 MIỂNG TNC'!L2153)</f>
        <v/>
      </c>
      <c r="I7337">
        <f>IF('📋 MIỂNG TNC'!A2153="","",'📋 MIỂNG TNC'!M2153)</f>
        <v/>
      </c>
      <c r="J7337">
        <f>IF('📋 MIỂNG TNC'!A2153="","",'📋 MIỂNG TNC'!D2153)</f>
        <v/>
      </c>
      <c r="L7337">
        <f>N(L7336)+IF(AND('🔎 TRA CỨU NHANH'!$C$2&lt;&gt;"",OR(ISNUMBER(SEARCH('🔎 TRA CỨU NHANH'!$C$2,$A7337)),ISNUMBER(SEARCH('🔎 TRA CỨU NHANH'!$C$2,$B7337)))),1,0)</f>
        <v/>
      </c>
      <c r="M7337">
        <f>IF(L7337&gt;N(L7336),L7337,"")</f>
        <v/>
      </c>
    </row>
    <row r="7338">
      <c r="A7338">
        <f>IF('📋 MIỂNG TNC'!A2154="","",'📋 MIỂNG TNC'!A2154)</f>
        <v/>
      </c>
      <c r="B7338">
        <f>IF('📋 MIỂNG TNC'!A2154="","",'📋 MIỂNG TNC'!P2154)</f>
        <v/>
      </c>
      <c r="C7338">
        <f>IF('📋 MIỂNG TNC'!A2154="","","Miểng")</f>
        <v/>
      </c>
      <c r="D7338">
        <f>IF('📋 MIỂNG TNC'!A2154="","",'📋 MIỂNG TNC'!H2154)</f>
        <v/>
      </c>
      <c r="E7338" t="e">
        <v>#VALUE!</v>
      </c>
      <c r="F7338">
        <f>IF('📋 MIỂNG TNC'!A2154="","",'📋 MIỂNG TNC'!J2154)</f>
        <v/>
      </c>
      <c r="G7338">
        <f>IF('📋 MIỂNG TNC'!A2154="","",'📋 MIỂNG TNC'!K2154)</f>
        <v/>
      </c>
      <c r="H7338">
        <f>IF('📋 MIỂNG TNC'!A2154="","",'📋 MIỂNG TNC'!L2154)</f>
        <v/>
      </c>
      <c r="I7338">
        <f>IF('📋 MIỂNG TNC'!A2154="","",'📋 MIỂNG TNC'!M2154)</f>
        <v/>
      </c>
      <c r="J7338">
        <f>IF('📋 MIỂNG TNC'!A2154="","",'📋 MIỂNG TNC'!D2154)</f>
        <v/>
      </c>
      <c r="L7338">
        <f>N(L7337)+IF(AND('🔎 TRA CỨU NHANH'!$C$2&lt;&gt;"",OR(ISNUMBER(SEARCH('🔎 TRA CỨU NHANH'!$C$2,$A7338)),ISNUMBER(SEARCH('🔎 TRA CỨU NHANH'!$C$2,$B7338)))),1,0)</f>
        <v/>
      </c>
      <c r="M7338">
        <f>IF(L7338&gt;N(L7337),L7338,"")</f>
        <v/>
      </c>
    </row>
    <row r="7339">
      <c r="A7339">
        <f>IF('📋 MIỂNG TNC'!A2155="","",'📋 MIỂNG TNC'!A2155)</f>
        <v/>
      </c>
      <c r="B7339">
        <f>IF('📋 MIỂNG TNC'!A2155="","",'📋 MIỂNG TNC'!P2155)</f>
        <v/>
      </c>
      <c r="C7339">
        <f>IF('📋 MIỂNG TNC'!A2155="","","Miểng")</f>
        <v/>
      </c>
      <c r="D7339">
        <f>IF('📋 MIỂNG TNC'!A2155="","",'📋 MIỂNG TNC'!H2155)</f>
        <v/>
      </c>
      <c r="E7339" t="e">
        <v>#VALUE!</v>
      </c>
      <c r="F7339">
        <f>IF('📋 MIỂNG TNC'!A2155="","",'📋 MIỂNG TNC'!J2155)</f>
        <v/>
      </c>
      <c r="G7339">
        <f>IF('📋 MIỂNG TNC'!A2155="","",'📋 MIỂNG TNC'!K2155)</f>
        <v/>
      </c>
      <c r="H7339">
        <f>IF('📋 MIỂNG TNC'!A2155="","",'📋 MIỂNG TNC'!L2155)</f>
        <v/>
      </c>
      <c r="I7339">
        <f>IF('📋 MIỂNG TNC'!A2155="","",'📋 MIỂNG TNC'!M2155)</f>
        <v/>
      </c>
      <c r="J7339">
        <f>IF('📋 MIỂNG TNC'!A2155="","",'📋 MIỂNG TNC'!D2155)</f>
        <v/>
      </c>
      <c r="L7339">
        <f>N(L7338)+IF(AND('🔎 TRA CỨU NHANH'!$C$2&lt;&gt;"",OR(ISNUMBER(SEARCH('🔎 TRA CỨU NHANH'!$C$2,$A7339)),ISNUMBER(SEARCH('🔎 TRA CỨU NHANH'!$C$2,$B7339)))),1,0)</f>
        <v/>
      </c>
      <c r="M7339">
        <f>IF(L7339&gt;N(L7338),L7339,"")</f>
        <v/>
      </c>
    </row>
    <row r="7340">
      <c r="A7340">
        <f>IF('📋 MIỂNG TNC'!A2156="","",'📋 MIỂNG TNC'!A2156)</f>
        <v/>
      </c>
      <c r="B7340">
        <f>IF('📋 MIỂNG TNC'!A2156="","",'📋 MIỂNG TNC'!P2156)</f>
        <v/>
      </c>
      <c r="C7340">
        <f>IF('📋 MIỂNG TNC'!A2156="","","Miểng")</f>
        <v/>
      </c>
      <c r="D7340">
        <f>IF('📋 MIỂNG TNC'!A2156="","",'📋 MIỂNG TNC'!H2156)</f>
        <v/>
      </c>
      <c r="E7340" t="e">
        <v>#VALUE!</v>
      </c>
      <c r="F7340">
        <f>IF('📋 MIỂNG TNC'!A2156="","",'📋 MIỂNG TNC'!J2156)</f>
        <v/>
      </c>
      <c r="G7340">
        <f>IF('📋 MIỂNG TNC'!A2156="","",'📋 MIỂNG TNC'!K2156)</f>
        <v/>
      </c>
      <c r="H7340">
        <f>IF('📋 MIỂNG TNC'!A2156="","",'📋 MIỂNG TNC'!L2156)</f>
        <v/>
      </c>
      <c r="I7340">
        <f>IF('📋 MIỂNG TNC'!A2156="","",'📋 MIỂNG TNC'!M2156)</f>
        <v/>
      </c>
      <c r="J7340">
        <f>IF('📋 MIỂNG TNC'!A2156="","",'📋 MIỂNG TNC'!D2156)</f>
        <v/>
      </c>
      <c r="L7340">
        <f>N(L7339)+IF(AND('🔎 TRA CỨU NHANH'!$C$2&lt;&gt;"",OR(ISNUMBER(SEARCH('🔎 TRA CỨU NHANH'!$C$2,$A7340)),ISNUMBER(SEARCH('🔎 TRA CỨU NHANH'!$C$2,$B7340)))),1,0)</f>
        <v/>
      </c>
      <c r="M7340">
        <f>IF(L7340&gt;N(L7339),L7340,"")</f>
        <v/>
      </c>
    </row>
    <row r="7341">
      <c r="A7341">
        <f>IF('📋 MIỂNG TNC'!A2157="","",'📋 MIỂNG TNC'!A2157)</f>
        <v/>
      </c>
      <c r="B7341">
        <f>IF('📋 MIỂNG TNC'!A2157="","",'📋 MIỂNG TNC'!P2157)</f>
        <v/>
      </c>
      <c r="C7341">
        <f>IF('📋 MIỂNG TNC'!A2157="","","Miểng")</f>
        <v/>
      </c>
      <c r="D7341">
        <f>IF('📋 MIỂNG TNC'!A2157="","",'📋 MIỂNG TNC'!H2157)</f>
        <v/>
      </c>
      <c r="E7341" t="e">
        <v>#VALUE!</v>
      </c>
      <c r="F7341" s="37">
        <f>IF('📋 MIỂNG TNC'!A2157="","",'📋 MIỂNG TNC'!J2157)</f>
        <v/>
      </c>
      <c r="G7341" s="37">
        <f>IF('📋 MIỂNG TNC'!A2157="","",'📋 MIỂNG TNC'!K2157)</f>
        <v/>
      </c>
      <c r="H7341" s="37">
        <f>IF('📋 MIỂNG TNC'!A2157="","",'📋 MIỂNG TNC'!L2157)</f>
        <v/>
      </c>
      <c r="I7341">
        <f>IF('📋 MIỂNG TNC'!A2157="","",'📋 MIỂNG TNC'!M2157)</f>
        <v/>
      </c>
      <c r="J7341">
        <f>IF('📋 MIỂNG TNC'!A2157="","",'📋 MIỂNG TNC'!D2157)</f>
        <v/>
      </c>
      <c r="L7341">
        <f>N(L7340)+IF(AND('🔎 TRA CỨU NHANH'!$C$2&lt;&gt;"",OR(ISNUMBER(SEARCH('🔎 TRA CỨU NHANH'!$C$2,$A7341)),ISNUMBER(SEARCH('🔎 TRA CỨU NHANH'!$C$2,$B7341)))),1,0)</f>
        <v/>
      </c>
      <c r="M7341">
        <f>IF(L7341&gt;N(L7340),L7341,"")</f>
        <v/>
      </c>
    </row>
    <row r="7342">
      <c r="A7342">
        <f>IF('📋 MIỂNG TNC'!A2158="","",'📋 MIỂNG TNC'!A2158)</f>
        <v/>
      </c>
      <c r="B7342">
        <f>IF('📋 MIỂNG TNC'!A2158="","",'📋 MIỂNG TNC'!P2158)</f>
        <v/>
      </c>
      <c r="C7342">
        <f>IF('📋 MIỂNG TNC'!A2158="","","Miểng")</f>
        <v/>
      </c>
      <c r="D7342">
        <f>IF('📋 MIỂNG TNC'!A2158="","",'📋 MIỂNG TNC'!H2158)</f>
        <v/>
      </c>
      <c r="E7342" t="e">
        <v>#VALUE!</v>
      </c>
      <c r="F7342">
        <f>IF('📋 MIỂNG TNC'!A2158="","",'📋 MIỂNG TNC'!J2158)</f>
        <v/>
      </c>
      <c r="G7342">
        <f>IF('📋 MIỂNG TNC'!A2158="","",'📋 MIỂNG TNC'!K2158)</f>
        <v/>
      </c>
      <c r="H7342">
        <f>IF('📋 MIỂNG TNC'!A2158="","",'📋 MIỂNG TNC'!L2158)</f>
        <v/>
      </c>
      <c r="I7342">
        <f>IF('📋 MIỂNG TNC'!A2158="","",'📋 MIỂNG TNC'!M2158)</f>
        <v/>
      </c>
      <c r="J7342">
        <f>IF('📋 MIỂNG TNC'!A2158="","",'📋 MIỂNG TNC'!D2158)</f>
        <v/>
      </c>
      <c r="L7342">
        <f>N(L7341)+IF(AND('🔎 TRA CỨU NHANH'!$C$2&lt;&gt;"",OR(ISNUMBER(SEARCH('🔎 TRA CỨU NHANH'!$C$2,$A7342)),ISNUMBER(SEARCH('🔎 TRA CỨU NHANH'!$C$2,$B7342)))),1,0)</f>
        <v/>
      </c>
      <c r="M7342">
        <f>IF(L7342&gt;N(L7341),L7342,"")</f>
        <v/>
      </c>
    </row>
    <row r="7343">
      <c r="A7343">
        <f>IF('📋 MIỂNG TNC'!A2159="","",'📋 MIỂNG TNC'!A2159)</f>
        <v/>
      </c>
      <c r="B7343">
        <f>IF('📋 MIỂNG TNC'!A2159="","",'📋 MIỂNG TNC'!P2159)</f>
        <v/>
      </c>
      <c r="C7343">
        <f>IF('📋 MIỂNG TNC'!A2159="","","Miểng")</f>
        <v/>
      </c>
      <c r="D7343">
        <f>IF('📋 MIỂNG TNC'!A2159="","",'📋 MIỂNG TNC'!H2159)</f>
        <v/>
      </c>
      <c r="E7343" t="e">
        <v>#VALUE!</v>
      </c>
      <c r="F7343">
        <f>IF('📋 MIỂNG TNC'!A2159="","",'📋 MIỂNG TNC'!J2159)</f>
        <v/>
      </c>
      <c r="G7343">
        <f>IF('📋 MIỂNG TNC'!A2159="","",'📋 MIỂNG TNC'!K2159)</f>
        <v/>
      </c>
      <c r="H7343">
        <f>IF('📋 MIỂNG TNC'!A2159="","",'📋 MIỂNG TNC'!L2159)</f>
        <v/>
      </c>
      <c r="I7343">
        <f>IF('📋 MIỂNG TNC'!A2159="","",'📋 MIỂNG TNC'!M2159)</f>
        <v/>
      </c>
      <c r="J7343">
        <f>IF('📋 MIỂNG TNC'!A2159="","",'📋 MIỂNG TNC'!D2159)</f>
        <v/>
      </c>
      <c r="L7343">
        <f>N(L7342)+IF(AND('🔎 TRA CỨU NHANH'!$C$2&lt;&gt;"",OR(ISNUMBER(SEARCH('🔎 TRA CỨU NHANH'!$C$2,$A7343)),ISNUMBER(SEARCH('🔎 TRA CỨU NHANH'!$C$2,$B7343)))),1,0)</f>
        <v/>
      </c>
      <c r="M7343">
        <f>IF(L7343&gt;N(L7342),L7343,"")</f>
        <v/>
      </c>
    </row>
    <row r="7344">
      <c r="A7344">
        <f>IF('📋 MIỂNG TNC'!A2160="","",'📋 MIỂNG TNC'!A2160)</f>
        <v/>
      </c>
      <c r="B7344">
        <f>IF('📋 MIỂNG TNC'!A2160="","",'📋 MIỂNG TNC'!P2160)</f>
        <v/>
      </c>
      <c r="C7344">
        <f>IF('📋 MIỂNG TNC'!A2160="","","Miểng")</f>
        <v/>
      </c>
      <c r="D7344">
        <f>IF('📋 MIỂNG TNC'!A2160="","",'📋 MIỂNG TNC'!H2160)</f>
        <v/>
      </c>
      <c r="E7344" t="e">
        <v>#VALUE!</v>
      </c>
      <c r="F7344">
        <f>IF('📋 MIỂNG TNC'!A2160="","",'📋 MIỂNG TNC'!J2160)</f>
        <v/>
      </c>
      <c r="G7344">
        <f>IF('📋 MIỂNG TNC'!A2160="","",'📋 MIỂNG TNC'!K2160)</f>
        <v/>
      </c>
      <c r="H7344">
        <f>IF('📋 MIỂNG TNC'!A2160="","",'📋 MIỂNG TNC'!L2160)</f>
        <v/>
      </c>
      <c r="I7344">
        <f>IF('📋 MIỂNG TNC'!A2160="","",'📋 MIỂNG TNC'!M2160)</f>
        <v/>
      </c>
      <c r="J7344">
        <f>IF('📋 MIỂNG TNC'!A2160="","",'📋 MIỂNG TNC'!D2160)</f>
        <v/>
      </c>
      <c r="L7344">
        <f>N(L7343)+IF(AND('🔎 TRA CỨU NHANH'!$C$2&lt;&gt;"",OR(ISNUMBER(SEARCH('🔎 TRA CỨU NHANH'!$C$2,$A7344)),ISNUMBER(SEARCH('🔎 TRA CỨU NHANH'!$C$2,$B7344)))),1,0)</f>
        <v/>
      </c>
      <c r="M7344">
        <f>IF(L7344&gt;N(L7343),L7344,"")</f>
        <v/>
      </c>
    </row>
    <row r="7345">
      <c r="A7345">
        <f>IF('📋 MIỂNG TNC'!A2161="","",'📋 MIỂNG TNC'!A2161)</f>
        <v/>
      </c>
      <c r="B7345">
        <f>IF('📋 MIỂNG TNC'!A2161="","",'📋 MIỂNG TNC'!P2161)</f>
        <v/>
      </c>
      <c r="C7345">
        <f>IF('📋 MIỂNG TNC'!A2161="","","Miểng")</f>
        <v/>
      </c>
      <c r="D7345">
        <f>IF('📋 MIỂNG TNC'!A2161="","",'📋 MIỂNG TNC'!H2161)</f>
        <v/>
      </c>
      <c r="E7345" t="e">
        <v>#VALUE!</v>
      </c>
      <c r="F7345">
        <f>IF('📋 MIỂNG TNC'!A2161="","",'📋 MIỂNG TNC'!J2161)</f>
        <v/>
      </c>
      <c r="G7345">
        <f>IF('📋 MIỂNG TNC'!A2161="","",'📋 MIỂNG TNC'!K2161)</f>
        <v/>
      </c>
      <c r="H7345">
        <f>IF('📋 MIỂNG TNC'!A2161="","",'📋 MIỂNG TNC'!L2161)</f>
        <v/>
      </c>
      <c r="I7345">
        <f>IF('📋 MIỂNG TNC'!A2161="","",'📋 MIỂNG TNC'!M2161)</f>
        <v/>
      </c>
      <c r="J7345">
        <f>IF('📋 MIỂNG TNC'!A2161="","",'📋 MIỂNG TNC'!D2161)</f>
        <v/>
      </c>
      <c r="L7345">
        <f>N(L7344)+IF(AND('🔎 TRA CỨU NHANH'!$C$2&lt;&gt;"",OR(ISNUMBER(SEARCH('🔎 TRA CỨU NHANH'!$C$2,$A7345)),ISNUMBER(SEARCH('🔎 TRA CỨU NHANH'!$C$2,$B7345)))),1,0)</f>
        <v/>
      </c>
      <c r="M7345">
        <f>IF(L7345&gt;N(L7344),L7345,"")</f>
        <v/>
      </c>
    </row>
    <row r="7346">
      <c r="A7346">
        <f>IF('📋 MIỂNG TNC'!A2162="","",'📋 MIỂNG TNC'!A2162)</f>
        <v/>
      </c>
      <c r="B7346">
        <f>IF('📋 MIỂNG TNC'!A2162="","",'📋 MIỂNG TNC'!P2162)</f>
        <v/>
      </c>
      <c r="C7346">
        <f>IF('📋 MIỂNG TNC'!A2162="","","Miểng")</f>
        <v/>
      </c>
      <c r="D7346">
        <f>IF('📋 MIỂNG TNC'!A2162="","",'📋 MIỂNG TNC'!H2162)</f>
        <v/>
      </c>
      <c r="E7346" t="e">
        <v>#VALUE!</v>
      </c>
      <c r="F7346" s="37">
        <f>IF('📋 MIỂNG TNC'!A2162="","",'📋 MIỂNG TNC'!J2162)</f>
        <v/>
      </c>
      <c r="G7346" s="37">
        <f>IF('📋 MIỂNG TNC'!A2162="","",'📋 MIỂNG TNC'!K2162)</f>
        <v/>
      </c>
      <c r="H7346" s="37">
        <f>IF('📋 MIỂNG TNC'!A2162="","",'📋 MIỂNG TNC'!L2162)</f>
        <v/>
      </c>
      <c r="I7346">
        <f>IF('📋 MIỂNG TNC'!A2162="","",'📋 MIỂNG TNC'!M2162)</f>
        <v/>
      </c>
      <c r="J7346">
        <f>IF('📋 MIỂNG TNC'!A2162="","",'📋 MIỂNG TNC'!D2162)</f>
        <v/>
      </c>
      <c r="L7346">
        <f>N(L7345)+IF(AND('🔎 TRA CỨU NHANH'!$C$2&lt;&gt;"",OR(ISNUMBER(SEARCH('🔎 TRA CỨU NHANH'!$C$2,$A7346)),ISNUMBER(SEARCH('🔎 TRA CỨU NHANH'!$C$2,$B7346)))),1,0)</f>
        <v/>
      </c>
      <c r="M7346">
        <f>IF(L7346&gt;N(L7345),L7346,"")</f>
        <v/>
      </c>
    </row>
    <row r="7347">
      <c r="A7347">
        <f>IF('📋 MIỂNG TNC'!A2163="","",'📋 MIỂNG TNC'!A2163)</f>
        <v/>
      </c>
      <c r="B7347">
        <f>IF('📋 MIỂNG TNC'!A2163="","",'📋 MIỂNG TNC'!P2163)</f>
        <v/>
      </c>
      <c r="C7347">
        <f>IF('📋 MIỂNG TNC'!A2163="","","Miểng")</f>
        <v/>
      </c>
      <c r="D7347">
        <f>IF('📋 MIỂNG TNC'!A2163="","",'📋 MIỂNG TNC'!H2163)</f>
        <v/>
      </c>
      <c r="E7347" t="e">
        <v>#VALUE!</v>
      </c>
      <c r="F7347">
        <f>IF('📋 MIỂNG TNC'!A2163="","",'📋 MIỂNG TNC'!J2163)</f>
        <v/>
      </c>
      <c r="G7347">
        <f>IF('📋 MIỂNG TNC'!A2163="","",'📋 MIỂNG TNC'!K2163)</f>
        <v/>
      </c>
      <c r="H7347">
        <f>IF('📋 MIỂNG TNC'!A2163="","",'📋 MIỂNG TNC'!L2163)</f>
        <v/>
      </c>
      <c r="I7347">
        <f>IF('📋 MIỂNG TNC'!A2163="","",'📋 MIỂNG TNC'!M2163)</f>
        <v/>
      </c>
      <c r="J7347">
        <f>IF('📋 MIỂNG TNC'!A2163="","",'📋 MIỂNG TNC'!D2163)</f>
        <v/>
      </c>
      <c r="L7347">
        <f>N(L7346)+IF(AND('🔎 TRA CỨU NHANH'!$C$2&lt;&gt;"",OR(ISNUMBER(SEARCH('🔎 TRA CỨU NHANH'!$C$2,$A7347)),ISNUMBER(SEARCH('🔎 TRA CỨU NHANH'!$C$2,$B7347)))),1,0)</f>
        <v/>
      </c>
      <c r="M7347">
        <f>IF(L7347&gt;N(L7346),L7347,"")</f>
        <v/>
      </c>
    </row>
    <row r="7348">
      <c r="A7348">
        <f>IF('📋 MIỂNG TNC'!A2164="","",'📋 MIỂNG TNC'!A2164)</f>
        <v/>
      </c>
      <c r="B7348">
        <f>IF('📋 MIỂNG TNC'!A2164="","",'📋 MIỂNG TNC'!P2164)</f>
        <v/>
      </c>
      <c r="C7348">
        <f>IF('📋 MIỂNG TNC'!A2164="","","Miểng")</f>
        <v/>
      </c>
      <c r="D7348">
        <f>IF('📋 MIỂNG TNC'!A2164="","",'📋 MIỂNG TNC'!H2164)</f>
        <v/>
      </c>
      <c r="E7348" t="e">
        <v>#VALUE!</v>
      </c>
      <c r="F7348">
        <f>IF('📋 MIỂNG TNC'!A2164="","",'📋 MIỂNG TNC'!J2164)</f>
        <v/>
      </c>
      <c r="G7348">
        <f>IF('📋 MIỂNG TNC'!A2164="","",'📋 MIỂNG TNC'!K2164)</f>
        <v/>
      </c>
      <c r="H7348">
        <f>IF('📋 MIỂNG TNC'!A2164="","",'📋 MIỂNG TNC'!L2164)</f>
        <v/>
      </c>
      <c r="I7348">
        <f>IF('📋 MIỂNG TNC'!A2164="","",'📋 MIỂNG TNC'!M2164)</f>
        <v/>
      </c>
      <c r="J7348">
        <f>IF('📋 MIỂNG TNC'!A2164="","",'📋 MIỂNG TNC'!D2164)</f>
        <v/>
      </c>
      <c r="L7348">
        <f>N(L7347)+IF(AND('🔎 TRA CỨU NHANH'!$C$2&lt;&gt;"",OR(ISNUMBER(SEARCH('🔎 TRA CỨU NHANH'!$C$2,$A7348)),ISNUMBER(SEARCH('🔎 TRA CỨU NHANH'!$C$2,$B7348)))),1,0)</f>
        <v/>
      </c>
      <c r="M7348">
        <f>IF(L7348&gt;N(L7347),L7348,"")</f>
        <v/>
      </c>
    </row>
    <row r="7349">
      <c r="A7349">
        <f>IF('📋 MIỂNG TNC'!A2165="","",'📋 MIỂNG TNC'!A2165)</f>
        <v/>
      </c>
      <c r="B7349">
        <f>IF('📋 MIỂNG TNC'!A2165="","",'📋 MIỂNG TNC'!P2165)</f>
        <v/>
      </c>
      <c r="C7349">
        <f>IF('📋 MIỂNG TNC'!A2165="","","Miểng")</f>
        <v/>
      </c>
      <c r="D7349">
        <f>IF('📋 MIỂNG TNC'!A2165="","",'📋 MIỂNG TNC'!H2165)</f>
        <v/>
      </c>
      <c r="E7349" t="e">
        <v>#VALUE!</v>
      </c>
      <c r="F7349">
        <f>IF('📋 MIỂNG TNC'!A2165="","",'📋 MIỂNG TNC'!J2165)</f>
        <v/>
      </c>
      <c r="G7349">
        <f>IF('📋 MIỂNG TNC'!A2165="","",'📋 MIỂNG TNC'!K2165)</f>
        <v/>
      </c>
      <c r="H7349">
        <f>IF('📋 MIỂNG TNC'!A2165="","",'📋 MIỂNG TNC'!L2165)</f>
        <v/>
      </c>
      <c r="I7349">
        <f>IF('📋 MIỂNG TNC'!A2165="","",'📋 MIỂNG TNC'!M2165)</f>
        <v/>
      </c>
      <c r="J7349">
        <f>IF('📋 MIỂNG TNC'!A2165="","",'📋 MIỂNG TNC'!D2165)</f>
        <v/>
      </c>
      <c r="L7349">
        <f>N(L7348)+IF(AND('🔎 TRA CỨU NHANH'!$C$2&lt;&gt;"",OR(ISNUMBER(SEARCH('🔎 TRA CỨU NHANH'!$C$2,$A7349)),ISNUMBER(SEARCH('🔎 TRA CỨU NHANH'!$C$2,$B7349)))),1,0)</f>
        <v/>
      </c>
      <c r="M7349">
        <f>IF(L7349&gt;N(L7348),L7349,"")</f>
        <v/>
      </c>
    </row>
    <row r="7350">
      <c r="A7350">
        <f>IF('📋 MIỂNG TNC'!A2166="","",'📋 MIỂNG TNC'!A2166)</f>
        <v/>
      </c>
      <c r="B7350">
        <f>IF('📋 MIỂNG TNC'!A2166="","",'📋 MIỂNG TNC'!P2166)</f>
        <v/>
      </c>
      <c r="C7350">
        <f>IF('📋 MIỂNG TNC'!A2166="","","Miểng")</f>
        <v/>
      </c>
      <c r="D7350">
        <f>IF('📋 MIỂNG TNC'!A2166="","",'📋 MIỂNG TNC'!H2166)</f>
        <v/>
      </c>
      <c r="E7350" t="e">
        <v>#VALUE!</v>
      </c>
      <c r="F7350">
        <f>IF('📋 MIỂNG TNC'!A2166="","",'📋 MIỂNG TNC'!J2166)</f>
        <v/>
      </c>
      <c r="G7350">
        <f>IF('📋 MIỂNG TNC'!A2166="","",'📋 MIỂNG TNC'!K2166)</f>
        <v/>
      </c>
      <c r="H7350">
        <f>IF('📋 MIỂNG TNC'!A2166="","",'📋 MIỂNG TNC'!L2166)</f>
        <v/>
      </c>
      <c r="I7350">
        <f>IF('📋 MIỂNG TNC'!A2166="","",'📋 MIỂNG TNC'!M2166)</f>
        <v/>
      </c>
      <c r="J7350">
        <f>IF('📋 MIỂNG TNC'!A2166="","",'📋 MIỂNG TNC'!D2166)</f>
        <v/>
      </c>
      <c r="L7350">
        <f>N(L7349)+IF(AND('🔎 TRA CỨU NHANH'!$C$2&lt;&gt;"",OR(ISNUMBER(SEARCH('🔎 TRA CỨU NHANH'!$C$2,$A7350)),ISNUMBER(SEARCH('🔎 TRA CỨU NHANH'!$C$2,$B7350)))),1,0)</f>
        <v/>
      </c>
      <c r="M7350">
        <f>IF(L7350&gt;N(L7349),L7350,"")</f>
        <v/>
      </c>
    </row>
    <row r="7351">
      <c r="A7351">
        <f>IF('📋 MIỂNG TNC'!A2167="","",'📋 MIỂNG TNC'!A2167)</f>
        <v/>
      </c>
      <c r="B7351">
        <f>IF('📋 MIỂNG TNC'!A2167="","",'📋 MIỂNG TNC'!P2167)</f>
        <v/>
      </c>
      <c r="C7351">
        <f>IF('📋 MIỂNG TNC'!A2167="","","Miểng")</f>
        <v/>
      </c>
      <c r="D7351">
        <f>IF('📋 MIỂNG TNC'!A2167="","",'📋 MIỂNG TNC'!H2167)</f>
        <v/>
      </c>
      <c r="E7351" t="e">
        <v>#VALUE!</v>
      </c>
      <c r="F7351">
        <f>IF('📋 MIỂNG TNC'!A2167="","",'📋 MIỂNG TNC'!J2167)</f>
        <v/>
      </c>
      <c r="G7351">
        <f>IF('📋 MIỂNG TNC'!A2167="","",'📋 MIỂNG TNC'!K2167)</f>
        <v/>
      </c>
      <c r="H7351">
        <f>IF('📋 MIỂNG TNC'!A2167="","",'📋 MIỂNG TNC'!L2167)</f>
        <v/>
      </c>
      <c r="I7351">
        <f>IF('📋 MIỂNG TNC'!A2167="","",'📋 MIỂNG TNC'!M2167)</f>
        <v/>
      </c>
      <c r="J7351">
        <f>IF('📋 MIỂNG TNC'!A2167="","",'📋 MIỂNG TNC'!D2167)</f>
        <v/>
      </c>
      <c r="L7351">
        <f>N(L7350)+IF(AND('🔎 TRA CỨU NHANH'!$C$2&lt;&gt;"",OR(ISNUMBER(SEARCH('🔎 TRA CỨU NHANH'!$C$2,$A7351)),ISNUMBER(SEARCH('🔎 TRA CỨU NHANH'!$C$2,$B7351)))),1,0)</f>
        <v/>
      </c>
      <c r="M7351">
        <f>IF(L7351&gt;N(L7350),L7351,"")</f>
        <v/>
      </c>
    </row>
    <row r="7352">
      <c r="A7352">
        <f>IF('📋 MIỂNG TNC'!A2168="","",'📋 MIỂNG TNC'!A2168)</f>
        <v/>
      </c>
      <c r="B7352">
        <f>IF('📋 MIỂNG TNC'!A2168="","",'📋 MIỂNG TNC'!P2168)</f>
        <v/>
      </c>
      <c r="C7352">
        <f>IF('📋 MIỂNG TNC'!A2168="","","Miểng")</f>
        <v/>
      </c>
      <c r="D7352">
        <f>IF('📋 MIỂNG TNC'!A2168="","",'📋 MIỂNG TNC'!H2168)</f>
        <v/>
      </c>
      <c r="E7352" t="e">
        <v>#VALUE!</v>
      </c>
      <c r="F7352">
        <f>IF('📋 MIỂNG TNC'!A2168="","",'📋 MIỂNG TNC'!J2168)</f>
        <v/>
      </c>
      <c r="G7352">
        <f>IF('📋 MIỂNG TNC'!A2168="","",'📋 MIỂNG TNC'!K2168)</f>
        <v/>
      </c>
      <c r="H7352">
        <f>IF('📋 MIỂNG TNC'!A2168="","",'📋 MIỂNG TNC'!L2168)</f>
        <v/>
      </c>
      <c r="I7352">
        <f>IF('📋 MIỂNG TNC'!A2168="","",'📋 MIỂNG TNC'!M2168)</f>
        <v/>
      </c>
      <c r="J7352">
        <f>IF('📋 MIỂNG TNC'!A2168="","",'📋 MIỂNG TNC'!D2168)</f>
        <v/>
      </c>
      <c r="L7352">
        <f>N(L7351)+IF(AND('🔎 TRA CỨU NHANH'!$C$2&lt;&gt;"",OR(ISNUMBER(SEARCH('🔎 TRA CỨU NHANH'!$C$2,$A7352)),ISNUMBER(SEARCH('🔎 TRA CỨU NHANH'!$C$2,$B7352)))),1,0)</f>
        <v/>
      </c>
      <c r="M7352">
        <f>IF(L7352&gt;N(L7351),L7352,"")</f>
        <v/>
      </c>
    </row>
    <row r="7353">
      <c r="A7353">
        <f>IF('📋 MIỂNG TNC'!A2169="","",'📋 MIỂNG TNC'!A2169)</f>
        <v/>
      </c>
      <c r="B7353">
        <f>IF('📋 MIỂNG TNC'!A2169="","",'📋 MIỂNG TNC'!P2169)</f>
        <v/>
      </c>
      <c r="C7353">
        <f>IF('📋 MIỂNG TNC'!A2169="","","Miểng")</f>
        <v/>
      </c>
      <c r="D7353">
        <f>IF('📋 MIỂNG TNC'!A2169="","",'📋 MIỂNG TNC'!H2169)</f>
        <v/>
      </c>
      <c r="E7353" t="e">
        <v>#VALUE!</v>
      </c>
      <c r="F7353">
        <f>IF('📋 MIỂNG TNC'!A2169="","",'📋 MIỂNG TNC'!J2169)</f>
        <v/>
      </c>
      <c r="G7353">
        <f>IF('📋 MIỂNG TNC'!A2169="","",'📋 MIỂNG TNC'!K2169)</f>
        <v/>
      </c>
      <c r="H7353">
        <f>IF('📋 MIỂNG TNC'!A2169="","",'📋 MIỂNG TNC'!L2169)</f>
        <v/>
      </c>
      <c r="I7353">
        <f>IF('📋 MIỂNG TNC'!A2169="","",'📋 MIỂNG TNC'!M2169)</f>
        <v/>
      </c>
      <c r="J7353">
        <f>IF('📋 MIỂNG TNC'!A2169="","",'📋 MIỂNG TNC'!D2169)</f>
        <v/>
      </c>
      <c r="L7353">
        <f>N(L7352)+IF(AND('🔎 TRA CỨU NHANH'!$C$2&lt;&gt;"",OR(ISNUMBER(SEARCH('🔎 TRA CỨU NHANH'!$C$2,$A7353)),ISNUMBER(SEARCH('🔎 TRA CỨU NHANH'!$C$2,$B7353)))),1,0)</f>
        <v/>
      </c>
      <c r="M7353">
        <f>IF(L7353&gt;N(L7352),L7353,"")</f>
        <v/>
      </c>
    </row>
    <row r="7354">
      <c r="A7354">
        <f>IF('📋 MIỂNG TNC'!A2170="","",'📋 MIỂNG TNC'!A2170)</f>
        <v/>
      </c>
      <c r="B7354">
        <f>IF('📋 MIỂNG TNC'!A2170="","",'📋 MIỂNG TNC'!P2170)</f>
        <v/>
      </c>
      <c r="C7354">
        <f>IF('📋 MIỂNG TNC'!A2170="","","Miểng")</f>
        <v/>
      </c>
      <c r="D7354">
        <f>IF('📋 MIỂNG TNC'!A2170="","",'📋 MIỂNG TNC'!H2170)</f>
        <v/>
      </c>
      <c r="E7354" t="e">
        <v>#VALUE!</v>
      </c>
      <c r="F7354">
        <f>IF('📋 MIỂNG TNC'!A2170="","",'📋 MIỂNG TNC'!J2170)</f>
        <v/>
      </c>
      <c r="G7354">
        <f>IF('📋 MIỂNG TNC'!A2170="","",'📋 MIỂNG TNC'!K2170)</f>
        <v/>
      </c>
      <c r="H7354">
        <f>IF('📋 MIỂNG TNC'!A2170="","",'📋 MIỂNG TNC'!L2170)</f>
        <v/>
      </c>
      <c r="I7354">
        <f>IF('📋 MIỂNG TNC'!A2170="","",'📋 MIỂNG TNC'!M2170)</f>
        <v/>
      </c>
      <c r="J7354">
        <f>IF('📋 MIỂNG TNC'!A2170="","",'📋 MIỂNG TNC'!D2170)</f>
        <v/>
      </c>
      <c r="L7354">
        <f>N(L7353)+IF(AND('🔎 TRA CỨU NHANH'!$C$2&lt;&gt;"",OR(ISNUMBER(SEARCH('🔎 TRA CỨU NHANH'!$C$2,$A7354)),ISNUMBER(SEARCH('🔎 TRA CỨU NHANH'!$C$2,$B7354)))),1,0)</f>
        <v/>
      </c>
      <c r="M7354">
        <f>IF(L7354&gt;N(L7353),L7354,"")</f>
        <v/>
      </c>
    </row>
    <row r="7355">
      <c r="A7355">
        <f>IF('📋 MIỂNG TNC'!A2171="","",'📋 MIỂNG TNC'!A2171)</f>
        <v/>
      </c>
      <c r="B7355">
        <f>IF('📋 MIỂNG TNC'!A2171="","",'📋 MIỂNG TNC'!P2171)</f>
        <v/>
      </c>
      <c r="C7355">
        <f>IF('📋 MIỂNG TNC'!A2171="","","Miểng")</f>
        <v/>
      </c>
      <c r="D7355">
        <f>IF('📋 MIỂNG TNC'!A2171="","",'📋 MIỂNG TNC'!H2171)</f>
        <v/>
      </c>
      <c r="E7355" t="e">
        <v>#VALUE!</v>
      </c>
      <c r="F7355">
        <f>IF('📋 MIỂNG TNC'!A2171="","",'📋 MIỂNG TNC'!J2171)</f>
        <v/>
      </c>
      <c r="G7355">
        <f>IF('📋 MIỂNG TNC'!A2171="","",'📋 MIỂNG TNC'!K2171)</f>
        <v/>
      </c>
      <c r="H7355">
        <f>IF('📋 MIỂNG TNC'!A2171="","",'📋 MIỂNG TNC'!L2171)</f>
        <v/>
      </c>
      <c r="I7355">
        <f>IF('📋 MIỂNG TNC'!A2171="","",'📋 MIỂNG TNC'!M2171)</f>
        <v/>
      </c>
      <c r="J7355">
        <f>IF('📋 MIỂNG TNC'!A2171="","",'📋 MIỂNG TNC'!D2171)</f>
        <v/>
      </c>
      <c r="L7355">
        <f>N(L7354)+IF(AND('🔎 TRA CỨU NHANH'!$C$2&lt;&gt;"",OR(ISNUMBER(SEARCH('🔎 TRA CỨU NHANH'!$C$2,$A7355)),ISNUMBER(SEARCH('🔎 TRA CỨU NHANH'!$C$2,$B7355)))),1,0)</f>
        <v/>
      </c>
      <c r="M7355">
        <f>IF(L7355&gt;N(L7354),L7355,"")</f>
        <v/>
      </c>
    </row>
    <row r="7356">
      <c r="A7356">
        <f>IF('📋 MIỂNG TNC'!A2172="","",'📋 MIỂNG TNC'!A2172)</f>
        <v/>
      </c>
      <c r="B7356">
        <f>IF('📋 MIỂNG TNC'!A2172="","",'📋 MIỂNG TNC'!P2172)</f>
        <v/>
      </c>
      <c r="C7356">
        <f>IF('📋 MIỂNG TNC'!A2172="","","Miểng")</f>
        <v/>
      </c>
      <c r="D7356">
        <f>IF('📋 MIỂNG TNC'!A2172="","",'📋 MIỂNG TNC'!H2172)</f>
        <v/>
      </c>
      <c r="E7356" t="e">
        <v>#VALUE!</v>
      </c>
      <c r="F7356">
        <f>IF('📋 MIỂNG TNC'!A2172="","",'📋 MIỂNG TNC'!J2172)</f>
        <v/>
      </c>
      <c r="G7356">
        <f>IF('📋 MIỂNG TNC'!A2172="","",'📋 MIỂNG TNC'!K2172)</f>
        <v/>
      </c>
      <c r="H7356">
        <f>IF('📋 MIỂNG TNC'!A2172="","",'📋 MIỂNG TNC'!L2172)</f>
        <v/>
      </c>
      <c r="I7356">
        <f>IF('📋 MIỂNG TNC'!A2172="","",'📋 MIỂNG TNC'!M2172)</f>
        <v/>
      </c>
      <c r="J7356">
        <f>IF('📋 MIỂNG TNC'!A2172="","",'📋 MIỂNG TNC'!D2172)</f>
        <v/>
      </c>
      <c r="L7356">
        <f>N(L7355)+IF(AND('🔎 TRA CỨU NHANH'!$C$2&lt;&gt;"",OR(ISNUMBER(SEARCH('🔎 TRA CỨU NHANH'!$C$2,$A7356)),ISNUMBER(SEARCH('🔎 TRA CỨU NHANH'!$C$2,$B7356)))),1,0)</f>
        <v/>
      </c>
      <c r="M7356">
        <f>IF(L7356&gt;N(L7355),L7356,"")</f>
        <v/>
      </c>
    </row>
    <row r="7357">
      <c r="A7357">
        <f>IF('📋 MIỂNG TNC'!A2173="","",'📋 MIỂNG TNC'!A2173)</f>
        <v/>
      </c>
      <c r="B7357">
        <f>IF('📋 MIỂNG TNC'!A2173="","",'📋 MIỂNG TNC'!P2173)</f>
        <v/>
      </c>
      <c r="C7357">
        <f>IF('📋 MIỂNG TNC'!A2173="","","Miểng")</f>
        <v/>
      </c>
      <c r="D7357">
        <f>IF('📋 MIỂNG TNC'!A2173="","",'📋 MIỂNG TNC'!H2173)</f>
        <v/>
      </c>
      <c r="E7357" t="e">
        <v>#VALUE!</v>
      </c>
      <c r="F7357">
        <f>IF('📋 MIỂNG TNC'!A2173="","",'📋 MIỂNG TNC'!J2173)</f>
        <v/>
      </c>
      <c r="G7357">
        <f>IF('📋 MIỂNG TNC'!A2173="","",'📋 MIỂNG TNC'!K2173)</f>
        <v/>
      </c>
      <c r="H7357">
        <f>IF('📋 MIỂNG TNC'!A2173="","",'📋 MIỂNG TNC'!L2173)</f>
        <v/>
      </c>
      <c r="I7357">
        <f>IF('📋 MIỂNG TNC'!A2173="","",'📋 MIỂNG TNC'!M2173)</f>
        <v/>
      </c>
      <c r="J7357">
        <f>IF('📋 MIỂNG TNC'!A2173="","",'📋 MIỂNG TNC'!D2173)</f>
        <v/>
      </c>
      <c r="L7357">
        <f>N(L7356)+IF(AND('🔎 TRA CỨU NHANH'!$C$2&lt;&gt;"",OR(ISNUMBER(SEARCH('🔎 TRA CỨU NHANH'!$C$2,$A7357)),ISNUMBER(SEARCH('🔎 TRA CỨU NHANH'!$C$2,$B7357)))),1,0)</f>
        <v/>
      </c>
      <c r="M7357">
        <f>IF(L7357&gt;N(L7356),L7357,"")</f>
        <v/>
      </c>
    </row>
    <row r="7358">
      <c r="A7358">
        <f>IF('📋 MIỂNG TNC'!A2174="","",'📋 MIỂNG TNC'!A2174)</f>
        <v/>
      </c>
      <c r="B7358">
        <f>IF('📋 MIỂNG TNC'!A2174="","",'📋 MIỂNG TNC'!P2174)</f>
        <v/>
      </c>
      <c r="C7358">
        <f>IF('📋 MIỂNG TNC'!A2174="","","Miểng")</f>
        <v/>
      </c>
      <c r="D7358">
        <f>IF('📋 MIỂNG TNC'!A2174="","",'📋 MIỂNG TNC'!H2174)</f>
        <v/>
      </c>
      <c r="E7358" t="e">
        <v>#VALUE!</v>
      </c>
      <c r="F7358">
        <f>IF('📋 MIỂNG TNC'!A2174="","",'📋 MIỂNG TNC'!J2174)</f>
        <v/>
      </c>
      <c r="G7358">
        <f>IF('📋 MIỂNG TNC'!A2174="","",'📋 MIỂNG TNC'!K2174)</f>
        <v/>
      </c>
      <c r="H7358">
        <f>IF('📋 MIỂNG TNC'!A2174="","",'📋 MIỂNG TNC'!L2174)</f>
        <v/>
      </c>
      <c r="I7358">
        <f>IF('📋 MIỂNG TNC'!A2174="","",'📋 MIỂNG TNC'!M2174)</f>
        <v/>
      </c>
      <c r="J7358">
        <f>IF('📋 MIỂNG TNC'!A2174="","",'📋 MIỂNG TNC'!D2174)</f>
        <v/>
      </c>
      <c r="L7358">
        <f>N(L7357)+IF(AND('🔎 TRA CỨU NHANH'!$C$2&lt;&gt;"",OR(ISNUMBER(SEARCH('🔎 TRA CỨU NHANH'!$C$2,$A7358)),ISNUMBER(SEARCH('🔎 TRA CỨU NHANH'!$C$2,$B7358)))),1,0)</f>
        <v/>
      </c>
      <c r="M7358">
        <f>IF(L7358&gt;N(L7357),L7358,"")</f>
        <v/>
      </c>
    </row>
    <row r="7359">
      <c r="A7359">
        <f>IF('📋 MIỂNG TNC'!A2175="","",'📋 MIỂNG TNC'!A2175)</f>
        <v/>
      </c>
      <c r="B7359">
        <f>IF('📋 MIỂNG TNC'!A2175="","",'📋 MIỂNG TNC'!P2175)</f>
        <v/>
      </c>
      <c r="C7359">
        <f>IF('📋 MIỂNG TNC'!A2175="","","Miểng")</f>
        <v/>
      </c>
      <c r="D7359">
        <f>IF('📋 MIỂNG TNC'!A2175="","",'📋 MIỂNG TNC'!H2175)</f>
        <v/>
      </c>
      <c r="E7359" t="e">
        <v>#VALUE!</v>
      </c>
      <c r="F7359">
        <f>IF('📋 MIỂNG TNC'!A2175="","",'📋 MIỂNG TNC'!J2175)</f>
        <v/>
      </c>
      <c r="G7359">
        <f>IF('📋 MIỂNG TNC'!A2175="","",'📋 MIỂNG TNC'!K2175)</f>
        <v/>
      </c>
      <c r="H7359">
        <f>IF('📋 MIỂNG TNC'!A2175="","",'📋 MIỂNG TNC'!L2175)</f>
        <v/>
      </c>
      <c r="I7359">
        <f>IF('📋 MIỂNG TNC'!A2175="","",'📋 MIỂNG TNC'!M2175)</f>
        <v/>
      </c>
      <c r="J7359">
        <f>IF('📋 MIỂNG TNC'!A2175="","",'📋 MIỂNG TNC'!D2175)</f>
        <v/>
      </c>
      <c r="L7359">
        <f>N(L7358)+IF(AND('🔎 TRA CỨU NHANH'!$C$2&lt;&gt;"",OR(ISNUMBER(SEARCH('🔎 TRA CỨU NHANH'!$C$2,$A7359)),ISNUMBER(SEARCH('🔎 TRA CỨU NHANH'!$C$2,$B7359)))),1,0)</f>
        <v/>
      </c>
      <c r="M7359">
        <f>IF(L7359&gt;N(L7358),L7359,"")</f>
        <v/>
      </c>
    </row>
    <row r="7360">
      <c r="A7360">
        <f>IF('📋 MIỂNG TNC'!A2176="","",'📋 MIỂNG TNC'!A2176)</f>
        <v/>
      </c>
      <c r="B7360">
        <f>IF('📋 MIỂNG TNC'!A2176="","",'📋 MIỂNG TNC'!P2176)</f>
        <v/>
      </c>
      <c r="C7360">
        <f>IF('📋 MIỂNG TNC'!A2176="","","Miểng")</f>
        <v/>
      </c>
      <c r="D7360">
        <f>IF('📋 MIỂNG TNC'!A2176="","",'📋 MIỂNG TNC'!H2176)</f>
        <v/>
      </c>
      <c r="E7360" t="e">
        <v>#VALUE!</v>
      </c>
      <c r="F7360">
        <f>IF('📋 MIỂNG TNC'!A2176="","",'📋 MIỂNG TNC'!J2176)</f>
        <v/>
      </c>
      <c r="G7360">
        <f>IF('📋 MIỂNG TNC'!A2176="","",'📋 MIỂNG TNC'!K2176)</f>
        <v/>
      </c>
      <c r="H7360">
        <f>IF('📋 MIỂNG TNC'!A2176="","",'📋 MIỂNG TNC'!L2176)</f>
        <v/>
      </c>
      <c r="I7360">
        <f>IF('📋 MIỂNG TNC'!A2176="","",'📋 MIỂNG TNC'!M2176)</f>
        <v/>
      </c>
      <c r="J7360">
        <f>IF('📋 MIỂNG TNC'!A2176="","",'📋 MIỂNG TNC'!D2176)</f>
        <v/>
      </c>
      <c r="L7360">
        <f>N(L7359)+IF(AND('🔎 TRA CỨU NHANH'!$C$2&lt;&gt;"",OR(ISNUMBER(SEARCH('🔎 TRA CỨU NHANH'!$C$2,$A7360)),ISNUMBER(SEARCH('🔎 TRA CỨU NHANH'!$C$2,$B7360)))),1,0)</f>
        <v/>
      </c>
      <c r="M7360">
        <f>IF(L7360&gt;N(L7359),L7360,"")</f>
        <v/>
      </c>
    </row>
    <row r="7361">
      <c r="A7361">
        <f>IF('📋 MIỂNG TNC'!A2177="","",'📋 MIỂNG TNC'!A2177)</f>
        <v/>
      </c>
      <c r="B7361">
        <f>IF('📋 MIỂNG TNC'!A2177="","",'📋 MIỂNG TNC'!P2177)</f>
        <v/>
      </c>
      <c r="C7361">
        <f>IF('📋 MIỂNG TNC'!A2177="","","Miểng")</f>
        <v/>
      </c>
      <c r="D7361">
        <f>IF('📋 MIỂNG TNC'!A2177="","",'📋 MIỂNG TNC'!H2177)</f>
        <v/>
      </c>
      <c r="E7361" t="e">
        <v>#VALUE!</v>
      </c>
      <c r="F7361" s="37">
        <f>IF('📋 MIỂNG TNC'!A2177="","",'📋 MIỂNG TNC'!J2177)</f>
        <v/>
      </c>
      <c r="G7361" s="37">
        <f>IF('📋 MIỂNG TNC'!A2177="","",'📋 MIỂNG TNC'!K2177)</f>
        <v/>
      </c>
      <c r="H7361" s="37">
        <f>IF('📋 MIỂNG TNC'!A2177="","",'📋 MIỂNG TNC'!L2177)</f>
        <v/>
      </c>
      <c r="I7361">
        <f>IF('📋 MIỂNG TNC'!A2177="","",'📋 MIỂNG TNC'!M2177)</f>
        <v/>
      </c>
      <c r="J7361">
        <f>IF('📋 MIỂNG TNC'!A2177="","",'📋 MIỂNG TNC'!D2177)</f>
        <v/>
      </c>
      <c r="L7361">
        <f>N(L7360)+IF(AND('🔎 TRA CỨU NHANH'!$C$2&lt;&gt;"",OR(ISNUMBER(SEARCH('🔎 TRA CỨU NHANH'!$C$2,$A7361)),ISNUMBER(SEARCH('🔎 TRA CỨU NHANH'!$C$2,$B7361)))),1,0)</f>
        <v/>
      </c>
      <c r="M7361">
        <f>IF(L7361&gt;N(L7360),L7361,"")</f>
        <v/>
      </c>
    </row>
    <row r="7362">
      <c r="A7362">
        <f>IF('📋 MIỂNG TNC'!A2178="","",'📋 MIỂNG TNC'!A2178)</f>
        <v/>
      </c>
      <c r="B7362">
        <f>IF('📋 MIỂNG TNC'!A2178="","",'📋 MIỂNG TNC'!P2178)</f>
        <v/>
      </c>
      <c r="C7362">
        <f>IF('📋 MIỂNG TNC'!A2178="","","Miểng")</f>
        <v/>
      </c>
      <c r="D7362">
        <f>IF('📋 MIỂNG TNC'!A2178="","",'📋 MIỂNG TNC'!H2178)</f>
        <v/>
      </c>
      <c r="E7362" t="e">
        <v>#VALUE!</v>
      </c>
      <c r="F7362">
        <f>IF('📋 MIỂNG TNC'!A2178="","",'📋 MIỂNG TNC'!J2178)</f>
        <v/>
      </c>
      <c r="G7362">
        <f>IF('📋 MIỂNG TNC'!A2178="","",'📋 MIỂNG TNC'!K2178)</f>
        <v/>
      </c>
      <c r="H7362">
        <f>IF('📋 MIỂNG TNC'!A2178="","",'📋 MIỂNG TNC'!L2178)</f>
        <v/>
      </c>
      <c r="I7362">
        <f>IF('📋 MIỂNG TNC'!A2178="","",'📋 MIỂNG TNC'!M2178)</f>
        <v/>
      </c>
      <c r="J7362">
        <f>IF('📋 MIỂNG TNC'!A2178="","",'📋 MIỂNG TNC'!D2178)</f>
        <v/>
      </c>
      <c r="L7362">
        <f>N(L7361)+IF(AND('🔎 TRA CỨU NHANH'!$C$2&lt;&gt;"",OR(ISNUMBER(SEARCH('🔎 TRA CỨU NHANH'!$C$2,$A7362)),ISNUMBER(SEARCH('🔎 TRA CỨU NHANH'!$C$2,$B7362)))),1,0)</f>
        <v/>
      </c>
      <c r="M7362">
        <f>IF(L7362&gt;N(L7361),L7362,"")</f>
        <v/>
      </c>
    </row>
    <row r="7363">
      <c r="A7363">
        <f>IF('📋 MIỂNG TNC'!A2179="","",'📋 MIỂNG TNC'!A2179)</f>
        <v/>
      </c>
      <c r="B7363">
        <f>IF('📋 MIỂNG TNC'!A2179="","",'📋 MIỂNG TNC'!P2179)</f>
        <v/>
      </c>
      <c r="C7363">
        <f>IF('📋 MIỂNG TNC'!A2179="","","Miểng")</f>
        <v/>
      </c>
      <c r="D7363">
        <f>IF('📋 MIỂNG TNC'!A2179="","",'📋 MIỂNG TNC'!H2179)</f>
        <v/>
      </c>
      <c r="E7363" t="e">
        <v>#VALUE!</v>
      </c>
      <c r="F7363" s="37">
        <f>IF('📋 MIỂNG TNC'!A2179="","",'📋 MIỂNG TNC'!J2179)</f>
        <v/>
      </c>
      <c r="G7363" s="37">
        <f>IF('📋 MIỂNG TNC'!A2179="","",'📋 MIỂNG TNC'!K2179)</f>
        <v/>
      </c>
      <c r="H7363" s="37">
        <f>IF('📋 MIỂNG TNC'!A2179="","",'📋 MIỂNG TNC'!L2179)</f>
        <v/>
      </c>
      <c r="I7363">
        <f>IF('📋 MIỂNG TNC'!A2179="","",'📋 MIỂNG TNC'!M2179)</f>
        <v/>
      </c>
      <c r="J7363">
        <f>IF('📋 MIỂNG TNC'!A2179="","",'📋 MIỂNG TNC'!D2179)</f>
        <v/>
      </c>
      <c r="L7363">
        <f>N(L7362)+IF(AND('🔎 TRA CỨU NHANH'!$C$2&lt;&gt;"",OR(ISNUMBER(SEARCH('🔎 TRA CỨU NHANH'!$C$2,$A7363)),ISNUMBER(SEARCH('🔎 TRA CỨU NHANH'!$C$2,$B7363)))),1,0)</f>
        <v/>
      </c>
      <c r="M7363">
        <f>IF(L7363&gt;N(L7362),L7363,"")</f>
        <v/>
      </c>
    </row>
    <row r="7364">
      <c r="A7364">
        <f>IF('📋 MIỂNG TNC'!A2180="","",'📋 MIỂNG TNC'!A2180)</f>
        <v/>
      </c>
      <c r="B7364">
        <f>IF('📋 MIỂNG TNC'!A2180="","",'📋 MIỂNG TNC'!P2180)</f>
        <v/>
      </c>
      <c r="C7364">
        <f>IF('📋 MIỂNG TNC'!A2180="","","Miểng")</f>
        <v/>
      </c>
      <c r="D7364">
        <f>IF('📋 MIỂNG TNC'!A2180="","",'📋 MIỂNG TNC'!H2180)</f>
        <v/>
      </c>
      <c r="E7364" t="e">
        <v>#VALUE!</v>
      </c>
      <c r="F7364">
        <f>IF('📋 MIỂNG TNC'!A2180="","",'📋 MIỂNG TNC'!J2180)</f>
        <v/>
      </c>
      <c r="G7364">
        <f>IF('📋 MIỂNG TNC'!A2180="","",'📋 MIỂNG TNC'!K2180)</f>
        <v/>
      </c>
      <c r="H7364">
        <f>IF('📋 MIỂNG TNC'!A2180="","",'📋 MIỂNG TNC'!L2180)</f>
        <v/>
      </c>
      <c r="I7364">
        <f>IF('📋 MIỂNG TNC'!A2180="","",'📋 MIỂNG TNC'!M2180)</f>
        <v/>
      </c>
      <c r="J7364">
        <f>IF('📋 MIỂNG TNC'!A2180="","",'📋 MIỂNG TNC'!D2180)</f>
        <v/>
      </c>
      <c r="L7364">
        <f>N(L7363)+IF(AND('🔎 TRA CỨU NHANH'!$C$2&lt;&gt;"",OR(ISNUMBER(SEARCH('🔎 TRA CỨU NHANH'!$C$2,$A7364)),ISNUMBER(SEARCH('🔎 TRA CỨU NHANH'!$C$2,$B7364)))),1,0)</f>
        <v/>
      </c>
      <c r="M7364">
        <f>IF(L7364&gt;N(L7363),L7364,"")</f>
        <v/>
      </c>
    </row>
    <row r="7365">
      <c r="A7365">
        <f>IF('📋 MIỂNG TNC'!A2181="","",'📋 MIỂNG TNC'!A2181)</f>
        <v/>
      </c>
      <c r="B7365">
        <f>IF('📋 MIỂNG TNC'!A2181="","",'📋 MIỂNG TNC'!P2181)</f>
        <v/>
      </c>
      <c r="C7365">
        <f>IF('📋 MIỂNG TNC'!A2181="","","Miểng")</f>
        <v/>
      </c>
      <c r="D7365">
        <f>IF('📋 MIỂNG TNC'!A2181="","",'📋 MIỂNG TNC'!H2181)</f>
        <v/>
      </c>
      <c r="E7365" t="e">
        <v>#VALUE!</v>
      </c>
      <c r="F7365">
        <f>IF('📋 MIỂNG TNC'!A2181="","",'📋 MIỂNG TNC'!J2181)</f>
        <v/>
      </c>
      <c r="G7365">
        <f>IF('📋 MIỂNG TNC'!A2181="","",'📋 MIỂNG TNC'!K2181)</f>
        <v/>
      </c>
      <c r="H7365">
        <f>IF('📋 MIỂNG TNC'!A2181="","",'📋 MIỂNG TNC'!L2181)</f>
        <v/>
      </c>
      <c r="I7365">
        <f>IF('📋 MIỂNG TNC'!A2181="","",'📋 MIỂNG TNC'!M2181)</f>
        <v/>
      </c>
      <c r="J7365">
        <f>IF('📋 MIỂNG TNC'!A2181="","",'📋 MIỂNG TNC'!D2181)</f>
        <v/>
      </c>
      <c r="L7365">
        <f>N(L7364)+IF(AND('🔎 TRA CỨU NHANH'!$C$2&lt;&gt;"",OR(ISNUMBER(SEARCH('🔎 TRA CỨU NHANH'!$C$2,$A7365)),ISNUMBER(SEARCH('🔎 TRA CỨU NHANH'!$C$2,$B7365)))),1,0)</f>
        <v/>
      </c>
      <c r="M7365">
        <f>IF(L7365&gt;N(L7364),L7365,"")</f>
        <v/>
      </c>
    </row>
    <row r="7366">
      <c r="A7366">
        <f>IF('📋 MIỂNG TNC'!A2182="","",'📋 MIỂNG TNC'!A2182)</f>
        <v/>
      </c>
      <c r="B7366">
        <f>IF('📋 MIỂNG TNC'!A2182="","",'📋 MIỂNG TNC'!P2182)</f>
        <v/>
      </c>
      <c r="C7366">
        <f>IF('📋 MIỂNG TNC'!A2182="","","Miểng")</f>
        <v/>
      </c>
      <c r="D7366">
        <f>IF('📋 MIỂNG TNC'!A2182="","",'📋 MIỂNG TNC'!H2182)</f>
        <v/>
      </c>
      <c r="E7366" t="e">
        <v>#VALUE!</v>
      </c>
      <c r="F7366">
        <f>IF('📋 MIỂNG TNC'!A2182="","",'📋 MIỂNG TNC'!J2182)</f>
        <v/>
      </c>
      <c r="G7366">
        <f>IF('📋 MIỂNG TNC'!A2182="","",'📋 MIỂNG TNC'!K2182)</f>
        <v/>
      </c>
      <c r="H7366">
        <f>IF('📋 MIỂNG TNC'!A2182="","",'📋 MIỂNG TNC'!L2182)</f>
        <v/>
      </c>
      <c r="I7366">
        <f>IF('📋 MIỂNG TNC'!A2182="","",'📋 MIỂNG TNC'!M2182)</f>
        <v/>
      </c>
      <c r="J7366">
        <f>IF('📋 MIỂNG TNC'!A2182="","",'📋 MIỂNG TNC'!D2182)</f>
        <v/>
      </c>
      <c r="L7366">
        <f>N(L7365)+IF(AND('🔎 TRA CỨU NHANH'!$C$2&lt;&gt;"",OR(ISNUMBER(SEARCH('🔎 TRA CỨU NHANH'!$C$2,$A7366)),ISNUMBER(SEARCH('🔎 TRA CỨU NHANH'!$C$2,$B7366)))),1,0)</f>
        <v/>
      </c>
      <c r="M7366">
        <f>IF(L7366&gt;N(L7365),L7366,"")</f>
        <v/>
      </c>
    </row>
    <row r="7367">
      <c r="A7367">
        <f>IF('📋 MIỂNG TNC'!A2183="","",'📋 MIỂNG TNC'!A2183)</f>
        <v/>
      </c>
      <c r="B7367">
        <f>IF('📋 MIỂNG TNC'!A2183="","",'📋 MIỂNG TNC'!P2183)</f>
        <v/>
      </c>
      <c r="C7367">
        <f>IF('📋 MIỂNG TNC'!A2183="","","Miểng")</f>
        <v/>
      </c>
      <c r="D7367">
        <f>IF('📋 MIỂNG TNC'!A2183="","",'📋 MIỂNG TNC'!H2183)</f>
        <v/>
      </c>
      <c r="E7367" t="e">
        <v>#VALUE!</v>
      </c>
      <c r="F7367">
        <f>IF('📋 MIỂNG TNC'!A2183="","",'📋 MIỂNG TNC'!J2183)</f>
        <v/>
      </c>
      <c r="G7367">
        <f>IF('📋 MIỂNG TNC'!A2183="","",'📋 MIỂNG TNC'!K2183)</f>
        <v/>
      </c>
      <c r="H7367">
        <f>IF('📋 MIỂNG TNC'!A2183="","",'📋 MIỂNG TNC'!L2183)</f>
        <v/>
      </c>
      <c r="I7367">
        <f>IF('📋 MIỂNG TNC'!A2183="","",'📋 MIỂNG TNC'!M2183)</f>
        <v/>
      </c>
      <c r="J7367">
        <f>IF('📋 MIỂNG TNC'!A2183="","",'📋 MIỂNG TNC'!D2183)</f>
        <v/>
      </c>
      <c r="L7367">
        <f>N(L7366)+IF(AND('🔎 TRA CỨU NHANH'!$C$2&lt;&gt;"",OR(ISNUMBER(SEARCH('🔎 TRA CỨU NHANH'!$C$2,$A7367)),ISNUMBER(SEARCH('🔎 TRA CỨU NHANH'!$C$2,$B7367)))),1,0)</f>
        <v/>
      </c>
      <c r="M7367">
        <f>IF(L7367&gt;N(L7366),L7367,"")</f>
        <v/>
      </c>
    </row>
    <row r="7368">
      <c r="A7368">
        <f>IF('📋 MIỂNG TNC'!A2184="","",'📋 MIỂNG TNC'!A2184)</f>
        <v/>
      </c>
      <c r="B7368">
        <f>IF('📋 MIỂNG TNC'!A2184="","",'📋 MIỂNG TNC'!P2184)</f>
        <v/>
      </c>
      <c r="C7368">
        <f>IF('📋 MIỂNG TNC'!A2184="","","Miểng")</f>
        <v/>
      </c>
      <c r="D7368">
        <f>IF('📋 MIỂNG TNC'!A2184="","",'📋 MIỂNG TNC'!H2184)</f>
        <v/>
      </c>
      <c r="E7368" t="e">
        <v>#VALUE!</v>
      </c>
      <c r="F7368">
        <f>IF('📋 MIỂNG TNC'!A2184="","",'📋 MIỂNG TNC'!J2184)</f>
        <v/>
      </c>
      <c r="G7368">
        <f>IF('📋 MIỂNG TNC'!A2184="","",'📋 MIỂNG TNC'!K2184)</f>
        <v/>
      </c>
      <c r="H7368">
        <f>IF('📋 MIỂNG TNC'!A2184="","",'📋 MIỂNG TNC'!L2184)</f>
        <v/>
      </c>
      <c r="I7368">
        <f>IF('📋 MIỂNG TNC'!A2184="","",'📋 MIỂNG TNC'!M2184)</f>
        <v/>
      </c>
      <c r="J7368">
        <f>IF('📋 MIỂNG TNC'!A2184="","",'📋 MIỂNG TNC'!D2184)</f>
        <v/>
      </c>
      <c r="L7368">
        <f>N(L7367)+IF(AND('🔎 TRA CỨU NHANH'!$C$2&lt;&gt;"",OR(ISNUMBER(SEARCH('🔎 TRA CỨU NHANH'!$C$2,$A7368)),ISNUMBER(SEARCH('🔎 TRA CỨU NHANH'!$C$2,$B7368)))),1,0)</f>
        <v/>
      </c>
      <c r="M7368">
        <f>IF(L7368&gt;N(L7367),L7368,"")</f>
        <v/>
      </c>
    </row>
    <row r="7369">
      <c r="A7369">
        <f>IF('📋 MIỂNG TNC'!A2185="","",'📋 MIỂNG TNC'!A2185)</f>
        <v/>
      </c>
      <c r="B7369">
        <f>IF('📋 MIỂNG TNC'!A2185="","",'📋 MIỂNG TNC'!P2185)</f>
        <v/>
      </c>
      <c r="C7369">
        <f>IF('📋 MIỂNG TNC'!A2185="","","Miểng")</f>
        <v/>
      </c>
      <c r="D7369">
        <f>IF('📋 MIỂNG TNC'!A2185="","",'📋 MIỂNG TNC'!H2185)</f>
        <v/>
      </c>
      <c r="E7369" t="e">
        <v>#VALUE!</v>
      </c>
      <c r="F7369">
        <f>IF('📋 MIỂNG TNC'!A2185="","",'📋 MIỂNG TNC'!J2185)</f>
        <v/>
      </c>
      <c r="G7369">
        <f>IF('📋 MIỂNG TNC'!A2185="","",'📋 MIỂNG TNC'!K2185)</f>
        <v/>
      </c>
      <c r="H7369">
        <f>IF('📋 MIỂNG TNC'!A2185="","",'📋 MIỂNG TNC'!L2185)</f>
        <v/>
      </c>
      <c r="I7369">
        <f>IF('📋 MIỂNG TNC'!A2185="","",'📋 MIỂNG TNC'!M2185)</f>
        <v/>
      </c>
      <c r="J7369">
        <f>IF('📋 MIỂNG TNC'!A2185="","",'📋 MIỂNG TNC'!D2185)</f>
        <v/>
      </c>
      <c r="L7369">
        <f>N(L7368)+IF(AND('🔎 TRA CỨU NHANH'!$C$2&lt;&gt;"",OR(ISNUMBER(SEARCH('🔎 TRA CỨU NHANH'!$C$2,$A7369)),ISNUMBER(SEARCH('🔎 TRA CỨU NHANH'!$C$2,$B7369)))),1,0)</f>
        <v/>
      </c>
      <c r="M7369">
        <f>IF(L7369&gt;N(L7368),L7369,"")</f>
        <v/>
      </c>
    </row>
    <row r="7370">
      <c r="A7370">
        <f>IF('📋 MIỂNG TNC'!A2186="","",'📋 MIỂNG TNC'!A2186)</f>
        <v/>
      </c>
      <c r="B7370">
        <f>IF('📋 MIỂNG TNC'!A2186="","",'📋 MIỂNG TNC'!P2186)</f>
        <v/>
      </c>
      <c r="C7370">
        <f>IF('📋 MIỂNG TNC'!A2186="","","Miểng")</f>
        <v/>
      </c>
      <c r="D7370">
        <f>IF('📋 MIỂNG TNC'!A2186="","",'📋 MIỂNG TNC'!H2186)</f>
        <v/>
      </c>
      <c r="E7370" t="e">
        <v>#VALUE!</v>
      </c>
      <c r="F7370">
        <f>IF('📋 MIỂNG TNC'!A2186="","",'📋 MIỂNG TNC'!J2186)</f>
        <v/>
      </c>
      <c r="G7370">
        <f>IF('📋 MIỂNG TNC'!A2186="","",'📋 MIỂNG TNC'!K2186)</f>
        <v/>
      </c>
      <c r="H7370">
        <f>IF('📋 MIỂNG TNC'!A2186="","",'📋 MIỂNG TNC'!L2186)</f>
        <v/>
      </c>
      <c r="I7370">
        <f>IF('📋 MIỂNG TNC'!A2186="","",'📋 MIỂNG TNC'!M2186)</f>
        <v/>
      </c>
      <c r="J7370">
        <f>IF('📋 MIỂNG TNC'!A2186="","",'📋 MIỂNG TNC'!D2186)</f>
        <v/>
      </c>
      <c r="L7370">
        <f>N(L7369)+IF(AND('🔎 TRA CỨU NHANH'!$C$2&lt;&gt;"",OR(ISNUMBER(SEARCH('🔎 TRA CỨU NHANH'!$C$2,$A7370)),ISNUMBER(SEARCH('🔎 TRA CỨU NHANH'!$C$2,$B7370)))),1,0)</f>
        <v/>
      </c>
      <c r="M7370">
        <f>IF(L7370&gt;N(L7369),L7370,"")</f>
        <v/>
      </c>
    </row>
    <row r="7371">
      <c r="A7371">
        <f>IF('📋 MIỂNG TNC'!A2187="","",'📋 MIỂNG TNC'!A2187)</f>
        <v/>
      </c>
      <c r="B7371">
        <f>IF('📋 MIỂNG TNC'!A2187="","",'📋 MIỂNG TNC'!P2187)</f>
        <v/>
      </c>
      <c r="C7371">
        <f>IF('📋 MIỂNG TNC'!A2187="","","Miểng")</f>
        <v/>
      </c>
      <c r="D7371">
        <f>IF('📋 MIỂNG TNC'!A2187="","",'📋 MIỂNG TNC'!H2187)</f>
        <v/>
      </c>
      <c r="E7371" t="e">
        <v>#VALUE!</v>
      </c>
      <c r="F7371">
        <f>IF('📋 MIỂNG TNC'!A2187="","",'📋 MIỂNG TNC'!J2187)</f>
        <v/>
      </c>
      <c r="G7371">
        <f>IF('📋 MIỂNG TNC'!A2187="","",'📋 MIỂNG TNC'!K2187)</f>
        <v/>
      </c>
      <c r="H7371">
        <f>IF('📋 MIỂNG TNC'!A2187="","",'📋 MIỂNG TNC'!L2187)</f>
        <v/>
      </c>
      <c r="I7371">
        <f>IF('📋 MIỂNG TNC'!A2187="","",'📋 MIỂNG TNC'!M2187)</f>
        <v/>
      </c>
      <c r="J7371">
        <f>IF('📋 MIỂNG TNC'!A2187="","",'📋 MIỂNG TNC'!D2187)</f>
        <v/>
      </c>
      <c r="L7371">
        <f>N(L7370)+IF(AND('🔎 TRA CỨU NHANH'!$C$2&lt;&gt;"",OR(ISNUMBER(SEARCH('🔎 TRA CỨU NHANH'!$C$2,$A7371)),ISNUMBER(SEARCH('🔎 TRA CỨU NHANH'!$C$2,$B7371)))),1,0)</f>
        <v/>
      </c>
      <c r="M7371">
        <f>IF(L7371&gt;N(L7370),L7371,"")</f>
        <v/>
      </c>
    </row>
    <row r="7372">
      <c r="A7372">
        <f>IF('📋 MIỂNG TNC'!A2188="","",'📋 MIỂNG TNC'!A2188)</f>
        <v/>
      </c>
      <c r="B7372">
        <f>IF('📋 MIỂNG TNC'!A2188="","",'📋 MIỂNG TNC'!P2188)</f>
        <v/>
      </c>
      <c r="C7372">
        <f>IF('📋 MIỂNG TNC'!A2188="","","Miểng")</f>
        <v/>
      </c>
      <c r="D7372">
        <f>IF('📋 MIỂNG TNC'!A2188="","",'📋 MIỂNG TNC'!H2188)</f>
        <v/>
      </c>
      <c r="E7372" t="e">
        <v>#VALUE!</v>
      </c>
      <c r="F7372">
        <f>IF('📋 MIỂNG TNC'!A2188="","",'📋 MIỂNG TNC'!J2188)</f>
        <v/>
      </c>
      <c r="G7372">
        <f>IF('📋 MIỂNG TNC'!A2188="","",'📋 MIỂNG TNC'!K2188)</f>
        <v/>
      </c>
      <c r="H7372">
        <f>IF('📋 MIỂNG TNC'!A2188="","",'📋 MIỂNG TNC'!L2188)</f>
        <v/>
      </c>
      <c r="I7372">
        <f>IF('📋 MIỂNG TNC'!A2188="","",'📋 MIỂNG TNC'!M2188)</f>
        <v/>
      </c>
      <c r="J7372">
        <f>IF('📋 MIỂNG TNC'!A2188="","",'📋 MIỂNG TNC'!D2188)</f>
        <v/>
      </c>
      <c r="L7372">
        <f>N(L7371)+IF(AND('🔎 TRA CỨU NHANH'!$C$2&lt;&gt;"",OR(ISNUMBER(SEARCH('🔎 TRA CỨU NHANH'!$C$2,$A7372)),ISNUMBER(SEARCH('🔎 TRA CỨU NHANH'!$C$2,$B7372)))),1,0)</f>
        <v/>
      </c>
      <c r="M7372">
        <f>IF(L7372&gt;N(L7371),L7372,"")</f>
        <v/>
      </c>
    </row>
    <row r="7373">
      <c r="A7373">
        <f>IF('📋 MIỂNG TNC'!A2189="","",'📋 MIỂNG TNC'!A2189)</f>
        <v/>
      </c>
      <c r="B7373">
        <f>IF('📋 MIỂNG TNC'!A2189="","",'📋 MIỂNG TNC'!P2189)</f>
        <v/>
      </c>
      <c r="C7373">
        <f>IF('📋 MIỂNG TNC'!A2189="","","Miểng")</f>
        <v/>
      </c>
      <c r="D7373">
        <f>IF('📋 MIỂNG TNC'!A2189="","",'📋 MIỂNG TNC'!H2189)</f>
        <v/>
      </c>
      <c r="E7373" t="e">
        <v>#VALUE!</v>
      </c>
      <c r="F7373">
        <f>IF('📋 MIỂNG TNC'!A2189="","",'📋 MIỂNG TNC'!J2189)</f>
        <v/>
      </c>
      <c r="G7373">
        <f>IF('📋 MIỂNG TNC'!A2189="","",'📋 MIỂNG TNC'!K2189)</f>
        <v/>
      </c>
      <c r="H7373">
        <f>IF('📋 MIỂNG TNC'!A2189="","",'📋 MIỂNG TNC'!L2189)</f>
        <v/>
      </c>
      <c r="I7373">
        <f>IF('📋 MIỂNG TNC'!A2189="","",'📋 MIỂNG TNC'!M2189)</f>
        <v/>
      </c>
      <c r="J7373">
        <f>IF('📋 MIỂNG TNC'!A2189="","",'📋 MIỂNG TNC'!D2189)</f>
        <v/>
      </c>
      <c r="L7373">
        <f>N(L7372)+IF(AND('🔎 TRA CỨU NHANH'!$C$2&lt;&gt;"",OR(ISNUMBER(SEARCH('🔎 TRA CỨU NHANH'!$C$2,$A7373)),ISNUMBER(SEARCH('🔎 TRA CỨU NHANH'!$C$2,$B7373)))),1,0)</f>
        <v/>
      </c>
      <c r="M7373">
        <f>IF(L7373&gt;N(L7372),L7373,"")</f>
        <v/>
      </c>
    </row>
    <row r="7374">
      <c r="A7374">
        <f>IF('📋 MIỂNG TNC'!A2190="","",'📋 MIỂNG TNC'!A2190)</f>
        <v/>
      </c>
      <c r="B7374">
        <f>IF('📋 MIỂNG TNC'!A2190="","",'📋 MIỂNG TNC'!P2190)</f>
        <v/>
      </c>
      <c r="C7374">
        <f>IF('📋 MIỂNG TNC'!A2190="","","Miểng")</f>
        <v/>
      </c>
      <c r="D7374">
        <f>IF('📋 MIỂNG TNC'!A2190="","",'📋 MIỂNG TNC'!H2190)</f>
        <v/>
      </c>
      <c r="E7374" t="e">
        <v>#VALUE!</v>
      </c>
      <c r="F7374">
        <f>IF('📋 MIỂNG TNC'!A2190="","",'📋 MIỂNG TNC'!J2190)</f>
        <v/>
      </c>
      <c r="G7374">
        <f>IF('📋 MIỂNG TNC'!A2190="","",'📋 MIỂNG TNC'!K2190)</f>
        <v/>
      </c>
      <c r="H7374">
        <f>IF('📋 MIỂNG TNC'!A2190="","",'📋 MIỂNG TNC'!L2190)</f>
        <v/>
      </c>
      <c r="I7374">
        <f>IF('📋 MIỂNG TNC'!A2190="","",'📋 MIỂNG TNC'!M2190)</f>
        <v/>
      </c>
      <c r="J7374">
        <f>IF('📋 MIỂNG TNC'!A2190="","",'📋 MIỂNG TNC'!D2190)</f>
        <v/>
      </c>
      <c r="L7374">
        <f>N(L7373)+IF(AND('🔎 TRA CỨU NHANH'!$C$2&lt;&gt;"",OR(ISNUMBER(SEARCH('🔎 TRA CỨU NHANH'!$C$2,$A7374)),ISNUMBER(SEARCH('🔎 TRA CỨU NHANH'!$C$2,$B7374)))),1,0)</f>
        <v/>
      </c>
      <c r="M7374">
        <f>IF(L7374&gt;N(L7373),L7374,"")</f>
        <v/>
      </c>
    </row>
    <row r="7375">
      <c r="A7375">
        <f>IF('📋 MIỂNG TNC'!A2191="","",'📋 MIỂNG TNC'!A2191)</f>
        <v/>
      </c>
      <c r="B7375">
        <f>IF('📋 MIỂNG TNC'!A2191="","",'📋 MIỂNG TNC'!P2191)</f>
        <v/>
      </c>
      <c r="C7375">
        <f>IF('📋 MIỂNG TNC'!A2191="","","Miểng")</f>
        <v/>
      </c>
      <c r="D7375">
        <f>IF('📋 MIỂNG TNC'!A2191="","",'📋 MIỂNG TNC'!H2191)</f>
        <v/>
      </c>
      <c r="E7375" t="e">
        <v>#VALUE!</v>
      </c>
      <c r="F7375">
        <f>IF('📋 MIỂNG TNC'!A2191="","",'📋 MIỂNG TNC'!J2191)</f>
        <v/>
      </c>
      <c r="G7375">
        <f>IF('📋 MIỂNG TNC'!A2191="","",'📋 MIỂNG TNC'!K2191)</f>
        <v/>
      </c>
      <c r="H7375">
        <f>IF('📋 MIỂNG TNC'!A2191="","",'📋 MIỂNG TNC'!L2191)</f>
        <v/>
      </c>
      <c r="I7375">
        <f>IF('📋 MIỂNG TNC'!A2191="","",'📋 MIỂNG TNC'!M2191)</f>
        <v/>
      </c>
      <c r="J7375">
        <f>IF('📋 MIỂNG TNC'!A2191="","",'📋 MIỂNG TNC'!D2191)</f>
        <v/>
      </c>
      <c r="L7375">
        <f>N(L7374)+IF(AND('🔎 TRA CỨU NHANH'!$C$2&lt;&gt;"",OR(ISNUMBER(SEARCH('🔎 TRA CỨU NHANH'!$C$2,$A7375)),ISNUMBER(SEARCH('🔎 TRA CỨU NHANH'!$C$2,$B7375)))),1,0)</f>
        <v/>
      </c>
      <c r="M7375">
        <f>IF(L7375&gt;N(L7374),L7375,"")</f>
        <v/>
      </c>
    </row>
    <row r="7376">
      <c r="A7376">
        <f>IF('📋 MIỂNG TNC'!A2192="","",'📋 MIỂNG TNC'!A2192)</f>
        <v/>
      </c>
      <c r="B7376">
        <f>IF('📋 MIỂNG TNC'!A2192="","",'📋 MIỂNG TNC'!P2192)</f>
        <v/>
      </c>
      <c r="C7376">
        <f>IF('📋 MIỂNG TNC'!A2192="","","Miểng")</f>
        <v/>
      </c>
      <c r="D7376">
        <f>IF('📋 MIỂNG TNC'!A2192="","",'📋 MIỂNG TNC'!H2192)</f>
        <v/>
      </c>
      <c r="E7376" t="e">
        <v>#VALUE!</v>
      </c>
      <c r="F7376">
        <f>IF('📋 MIỂNG TNC'!A2192="","",'📋 MIỂNG TNC'!J2192)</f>
        <v/>
      </c>
      <c r="G7376">
        <f>IF('📋 MIỂNG TNC'!A2192="","",'📋 MIỂNG TNC'!K2192)</f>
        <v/>
      </c>
      <c r="H7376">
        <f>IF('📋 MIỂNG TNC'!A2192="","",'📋 MIỂNG TNC'!L2192)</f>
        <v/>
      </c>
      <c r="I7376">
        <f>IF('📋 MIỂNG TNC'!A2192="","",'📋 MIỂNG TNC'!M2192)</f>
        <v/>
      </c>
      <c r="J7376">
        <f>IF('📋 MIỂNG TNC'!A2192="","",'📋 MIỂNG TNC'!D2192)</f>
        <v/>
      </c>
      <c r="L7376">
        <f>N(L7375)+IF(AND('🔎 TRA CỨU NHANH'!$C$2&lt;&gt;"",OR(ISNUMBER(SEARCH('🔎 TRA CỨU NHANH'!$C$2,$A7376)),ISNUMBER(SEARCH('🔎 TRA CỨU NHANH'!$C$2,$B7376)))),1,0)</f>
        <v/>
      </c>
      <c r="M7376">
        <f>IF(L7376&gt;N(L7375),L7376,"")</f>
        <v/>
      </c>
    </row>
    <row r="7377">
      <c r="A7377">
        <f>IF('📋 MIỂNG TNC'!A2193="","",'📋 MIỂNG TNC'!A2193)</f>
        <v/>
      </c>
      <c r="B7377">
        <f>IF('📋 MIỂNG TNC'!A2193="","",'📋 MIỂNG TNC'!P2193)</f>
        <v/>
      </c>
      <c r="C7377">
        <f>IF('📋 MIỂNG TNC'!A2193="","","Miểng")</f>
        <v/>
      </c>
      <c r="D7377">
        <f>IF('📋 MIỂNG TNC'!A2193="","",'📋 MIỂNG TNC'!H2193)</f>
        <v/>
      </c>
      <c r="E7377" t="e">
        <v>#VALUE!</v>
      </c>
      <c r="F7377">
        <f>IF('📋 MIỂNG TNC'!A2193="","",'📋 MIỂNG TNC'!J2193)</f>
        <v/>
      </c>
      <c r="G7377">
        <f>IF('📋 MIỂNG TNC'!A2193="","",'📋 MIỂNG TNC'!K2193)</f>
        <v/>
      </c>
      <c r="H7377">
        <f>IF('📋 MIỂNG TNC'!A2193="","",'📋 MIỂNG TNC'!L2193)</f>
        <v/>
      </c>
      <c r="I7377">
        <f>IF('📋 MIỂNG TNC'!A2193="","",'📋 MIỂNG TNC'!M2193)</f>
        <v/>
      </c>
      <c r="J7377">
        <f>IF('📋 MIỂNG TNC'!A2193="","",'📋 MIỂNG TNC'!D2193)</f>
        <v/>
      </c>
      <c r="L7377">
        <f>N(L7376)+IF(AND('🔎 TRA CỨU NHANH'!$C$2&lt;&gt;"",OR(ISNUMBER(SEARCH('🔎 TRA CỨU NHANH'!$C$2,$A7377)),ISNUMBER(SEARCH('🔎 TRA CỨU NHANH'!$C$2,$B7377)))),1,0)</f>
        <v/>
      </c>
      <c r="M7377">
        <f>IF(L7377&gt;N(L7376),L7377,"")</f>
        <v/>
      </c>
    </row>
    <row r="7378">
      <c r="A7378">
        <f>IF('📋 MIỂNG TNC'!A2194="","",'📋 MIỂNG TNC'!A2194)</f>
        <v/>
      </c>
      <c r="B7378">
        <f>IF('📋 MIỂNG TNC'!A2194="","",'📋 MIỂNG TNC'!P2194)</f>
        <v/>
      </c>
      <c r="C7378">
        <f>IF('📋 MIỂNG TNC'!A2194="","","Miểng")</f>
        <v/>
      </c>
      <c r="D7378">
        <f>IF('📋 MIỂNG TNC'!A2194="","",'📋 MIỂNG TNC'!H2194)</f>
        <v/>
      </c>
      <c r="E7378" t="e">
        <v>#VALUE!</v>
      </c>
      <c r="F7378">
        <f>IF('📋 MIỂNG TNC'!A2194="","",'📋 MIỂNG TNC'!J2194)</f>
        <v/>
      </c>
      <c r="G7378">
        <f>IF('📋 MIỂNG TNC'!A2194="","",'📋 MIỂNG TNC'!K2194)</f>
        <v/>
      </c>
      <c r="H7378">
        <f>IF('📋 MIỂNG TNC'!A2194="","",'📋 MIỂNG TNC'!L2194)</f>
        <v/>
      </c>
      <c r="I7378">
        <f>IF('📋 MIỂNG TNC'!A2194="","",'📋 MIỂNG TNC'!M2194)</f>
        <v/>
      </c>
      <c r="J7378">
        <f>IF('📋 MIỂNG TNC'!A2194="","",'📋 MIỂNG TNC'!D2194)</f>
        <v/>
      </c>
      <c r="L7378">
        <f>N(L7377)+IF(AND('🔎 TRA CỨU NHANH'!$C$2&lt;&gt;"",OR(ISNUMBER(SEARCH('🔎 TRA CỨU NHANH'!$C$2,$A7378)),ISNUMBER(SEARCH('🔎 TRA CỨU NHANH'!$C$2,$B7378)))),1,0)</f>
        <v/>
      </c>
      <c r="M7378">
        <f>IF(L7378&gt;N(L7377),L7378,"")</f>
        <v/>
      </c>
    </row>
    <row r="7379">
      <c r="A7379">
        <f>IF('📋 MIỂNG TNC'!A2195="","",'📋 MIỂNG TNC'!A2195)</f>
        <v/>
      </c>
      <c r="B7379">
        <f>IF('📋 MIỂNG TNC'!A2195="","",'📋 MIỂNG TNC'!P2195)</f>
        <v/>
      </c>
      <c r="C7379">
        <f>IF('📋 MIỂNG TNC'!A2195="","","Miểng")</f>
        <v/>
      </c>
      <c r="D7379">
        <f>IF('📋 MIỂNG TNC'!A2195="","",'📋 MIỂNG TNC'!H2195)</f>
        <v/>
      </c>
      <c r="E7379" t="e">
        <v>#VALUE!</v>
      </c>
      <c r="F7379">
        <f>IF('📋 MIỂNG TNC'!A2195="","",'📋 MIỂNG TNC'!J2195)</f>
        <v/>
      </c>
      <c r="G7379">
        <f>IF('📋 MIỂNG TNC'!A2195="","",'📋 MIỂNG TNC'!K2195)</f>
        <v/>
      </c>
      <c r="H7379">
        <f>IF('📋 MIỂNG TNC'!A2195="","",'📋 MIỂNG TNC'!L2195)</f>
        <v/>
      </c>
      <c r="I7379">
        <f>IF('📋 MIỂNG TNC'!A2195="","",'📋 MIỂNG TNC'!M2195)</f>
        <v/>
      </c>
      <c r="J7379">
        <f>IF('📋 MIỂNG TNC'!A2195="","",'📋 MIỂNG TNC'!D2195)</f>
        <v/>
      </c>
      <c r="L7379">
        <f>N(L7378)+IF(AND('🔎 TRA CỨU NHANH'!$C$2&lt;&gt;"",OR(ISNUMBER(SEARCH('🔎 TRA CỨU NHANH'!$C$2,$A7379)),ISNUMBER(SEARCH('🔎 TRA CỨU NHANH'!$C$2,$B7379)))),1,0)</f>
        <v/>
      </c>
      <c r="M7379">
        <f>IF(L7379&gt;N(L7378),L7379,"")</f>
        <v/>
      </c>
    </row>
    <row r="7380">
      <c r="A7380">
        <f>IF('📋 MIỂNG TNC'!A2196="","",'📋 MIỂNG TNC'!A2196)</f>
        <v/>
      </c>
      <c r="B7380">
        <f>IF('📋 MIỂNG TNC'!A2196="","",'📋 MIỂNG TNC'!P2196)</f>
        <v/>
      </c>
      <c r="C7380">
        <f>IF('📋 MIỂNG TNC'!A2196="","","Miểng")</f>
        <v/>
      </c>
      <c r="D7380">
        <f>IF('📋 MIỂNG TNC'!A2196="","",'📋 MIỂNG TNC'!H2196)</f>
        <v/>
      </c>
      <c r="E7380" t="e">
        <v>#VALUE!</v>
      </c>
      <c r="F7380">
        <f>IF('📋 MIỂNG TNC'!A2196="","",'📋 MIỂNG TNC'!J2196)</f>
        <v/>
      </c>
      <c r="G7380">
        <f>IF('📋 MIỂNG TNC'!A2196="","",'📋 MIỂNG TNC'!K2196)</f>
        <v/>
      </c>
      <c r="H7380">
        <f>IF('📋 MIỂNG TNC'!A2196="","",'📋 MIỂNG TNC'!L2196)</f>
        <v/>
      </c>
      <c r="I7380">
        <f>IF('📋 MIỂNG TNC'!A2196="","",'📋 MIỂNG TNC'!M2196)</f>
        <v/>
      </c>
      <c r="J7380">
        <f>IF('📋 MIỂNG TNC'!A2196="","",'📋 MIỂNG TNC'!D2196)</f>
        <v/>
      </c>
      <c r="L7380">
        <f>N(L7379)+IF(AND('🔎 TRA CỨU NHANH'!$C$2&lt;&gt;"",OR(ISNUMBER(SEARCH('🔎 TRA CỨU NHANH'!$C$2,$A7380)),ISNUMBER(SEARCH('🔎 TRA CỨU NHANH'!$C$2,$B7380)))),1,0)</f>
        <v/>
      </c>
      <c r="M7380">
        <f>IF(L7380&gt;N(L7379),L7380,"")</f>
        <v/>
      </c>
    </row>
    <row r="7381">
      <c r="A7381">
        <f>IF('📋 MIỂNG TNC'!A2197="","",'📋 MIỂNG TNC'!A2197)</f>
        <v/>
      </c>
      <c r="B7381">
        <f>IF('📋 MIỂNG TNC'!A2197="","",'📋 MIỂNG TNC'!P2197)</f>
        <v/>
      </c>
      <c r="C7381">
        <f>IF('📋 MIỂNG TNC'!A2197="","","Miểng")</f>
        <v/>
      </c>
      <c r="D7381">
        <f>IF('📋 MIỂNG TNC'!A2197="","",'📋 MIỂNG TNC'!H2197)</f>
        <v/>
      </c>
      <c r="E7381" t="e">
        <v>#VALUE!</v>
      </c>
      <c r="F7381">
        <f>IF('📋 MIỂNG TNC'!A2197="","",'📋 MIỂNG TNC'!J2197)</f>
        <v/>
      </c>
      <c r="G7381">
        <f>IF('📋 MIỂNG TNC'!A2197="","",'📋 MIỂNG TNC'!K2197)</f>
        <v/>
      </c>
      <c r="H7381">
        <f>IF('📋 MIỂNG TNC'!A2197="","",'📋 MIỂNG TNC'!L2197)</f>
        <v/>
      </c>
      <c r="I7381">
        <f>IF('📋 MIỂNG TNC'!A2197="","",'📋 MIỂNG TNC'!M2197)</f>
        <v/>
      </c>
      <c r="J7381">
        <f>IF('📋 MIỂNG TNC'!A2197="","",'📋 MIỂNG TNC'!D2197)</f>
        <v/>
      </c>
      <c r="L7381">
        <f>N(L7380)+IF(AND('🔎 TRA CỨU NHANH'!$C$2&lt;&gt;"",OR(ISNUMBER(SEARCH('🔎 TRA CỨU NHANH'!$C$2,$A7381)),ISNUMBER(SEARCH('🔎 TRA CỨU NHANH'!$C$2,$B7381)))),1,0)</f>
        <v/>
      </c>
      <c r="M7381">
        <f>IF(L7381&gt;N(L7380),L7381,"")</f>
        <v/>
      </c>
    </row>
    <row r="7382">
      <c r="A7382">
        <f>IF('📋 MIỂNG TNC'!A2198="","",'📋 MIỂNG TNC'!A2198)</f>
        <v/>
      </c>
      <c r="B7382">
        <f>IF('📋 MIỂNG TNC'!A2198="","",'📋 MIỂNG TNC'!P2198)</f>
        <v/>
      </c>
      <c r="C7382">
        <f>IF('📋 MIỂNG TNC'!A2198="","","Miểng")</f>
        <v/>
      </c>
      <c r="D7382">
        <f>IF('📋 MIỂNG TNC'!A2198="","",'📋 MIỂNG TNC'!H2198)</f>
        <v/>
      </c>
      <c r="E7382" t="e">
        <v>#VALUE!</v>
      </c>
      <c r="F7382">
        <f>IF('📋 MIỂNG TNC'!A2198="","",'📋 MIỂNG TNC'!J2198)</f>
        <v/>
      </c>
      <c r="G7382">
        <f>IF('📋 MIỂNG TNC'!A2198="","",'📋 MIỂNG TNC'!K2198)</f>
        <v/>
      </c>
      <c r="H7382">
        <f>IF('📋 MIỂNG TNC'!A2198="","",'📋 MIỂNG TNC'!L2198)</f>
        <v/>
      </c>
      <c r="I7382">
        <f>IF('📋 MIỂNG TNC'!A2198="","",'📋 MIỂNG TNC'!M2198)</f>
        <v/>
      </c>
      <c r="J7382">
        <f>IF('📋 MIỂNG TNC'!A2198="","",'📋 MIỂNG TNC'!D2198)</f>
        <v/>
      </c>
      <c r="L7382">
        <f>N(L7381)+IF(AND('🔎 TRA CỨU NHANH'!$C$2&lt;&gt;"",OR(ISNUMBER(SEARCH('🔎 TRA CỨU NHANH'!$C$2,$A7382)),ISNUMBER(SEARCH('🔎 TRA CỨU NHANH'!$C$2,$B7382)))),1,0)</f>
        <v/>
      </c>
      <c r="M7382">
        <f>IF(L7382&gt;N(L7381),L7382,"")</f>
        <v/>
      </c>
    </row>
    <row r="7383">
      <c r="A7383">
        <f>IF('📋 MIỂNG TNC'!A2199="","",'📋 MIỂNG TNC'!A2199)</f>
        <v/>
      </c>
      <c r="B7383">
        <f>IF('📋 MIỂNG TNC'!A2199="","",'📋 MIỂNG TNC'!P2199)</f>
        <v/>
      </c>
      <c r="C7383">
        <f>IF('📋 MIỂNG TNC'!A2199="","","Miểng")</f>
        <v/>
      </c>
      <c r="D7383">
        <f>IF('📋 MIỂNG TNC'!A2199="","",'📋 MIỂNG TNC'!H2199)</f>
        <v/>
      </c>
      <c r="E7383" t="e">
        <v>#VALUE!</v>
      </c>
      <c r="F7383">
        <f>IF('📋 MIỂNG TNC'!A2199="","",'📋 MIỂNG TNC'!J2199)</f>
        <v/>
      </c>
      <c r="G7383">
        <f>IF('📋 MIỂNG TNC'!A2199="","",'📋 MIỂNG TNC'!K2199)</f>
        <v/>
      </c>
      <c r="H7383">
        <f>IF('📋 MIỂNG TNC'!A2199="","",'📋 MIỂNG TNC'!L2199)</f>
        <v/>
      </c>
      <c r="I7383">
        <f>IF('📋 MIỂNG TNC'!A2199="","",'📋 MIỂNG TNC'!M2199)</f>
        <v/>
      </c>
      <c r="J7383">
        <f>IF('📋 MIỂNG TNC'!A2199="","",'📋 MIỂNG TNC'!D2199)</f>
        <v/>
      </c>
      <c r="L7383">
        <f>N(L7382)+IF(AND('🔎 TRA CỨU NHANH'!$C$2&lt;&gt;"",OR(ISNUMBER(SEARCH('🔎 TRA CỨU NHANH'!$C$2,$A7383)),ISNUMBER(SEARCH('🔎 TRA CỨU NHANH'!$C$2,$B7383)))),1,0)</f>
        <v/>
      </c>
      <c r="M7383">
        <f>IF(L7383&gt;N(L7382),L7383,"")</f>
        <v/>
      </c>
    </row>
    <row r="7384">
      <c r="A7384">
        <f>IF('📋 MIỂNG TNC'!A2200="","",'📋 MIỂNG TNC'!A2200)</f>
        <v/>
      </c>
      <c r="B7384">
        <f>IF('📋 MIỂNG TNC'!A2200="","",'📋 MIỂNG TNC'!P2200)</f>
        <v/>
      </c>
      <c r="C7384">
        <f>IF('📋 MIỂNG TNC'!A2200="","","Miểng")</f>
        <v/>
      </c>
      <c r="D7384">
        <f>IF('📋 MIỂNG TNC'!A2200="","",'📋 MIỂNG TNC'!H2200)</f>
        <v/>
      </c>
      <c r="E7384" t="e">
        <v>#VALUE!</v>
      </c>
      <c r="F7384">
        <f>IF('📋 MIỂNG TNC'!A2200="","",'📋 MIỂNG TNC'!J2200)</f>
        <v/>
      </c>
      <c r="G7384">
        <f>IF('📋 MIỂNG TNC'!A2200="","",'📋 MIỂNG TNC'!K2200)</f>
        <v/>
      </c>
      <c r="H7384">
        <f>IF('📋 MIỂNG TNC'!A2200="","",'📋 MIỂNG TNC'!L2200)</f>
        <v/>
      </c>
      <c r="I7384">
        <f>IF('📋 MIỂNG TNC'!A2200="","",'📋 MIỂNG TNC'!M2200)</f>
        <v/>
      </c>
      <c r="J7384">
        <f>IF('📋 MIỂNG TNC'!A2200="","",'📋 MIỂNG TNC'!D2200)</f>
        <v/>
      </c>
      <c r="L7384">
        <f>N(L7383)+IF(AND('🔎 TRA CỨU NHANH'!$C$2&lt;&gt;"",OR(ISNUMBER(SEARCH('🔎 TRA CỨU NHANH'!$C$2,$A7384)),ISNUMBER(SEARCH('🔎 TRA CỨU NHANH'!$C$2,$B7384)))),1,0)</f>
        <v/>
      </c>
      <c r="M7384">
        <f>IF(L7384&gt;N(L7383),L7384,"")</f>
        <v/>
      </c>
    </row>
    <row r="7385">
      <c r="A7385">
        <f>IF('📋 MIỂNG TNC'!A2201="","",'📋 MIỂNG TNC'!A2201)</f>
        <v/>
      </c>
      <c r="B7385">
        <f>IF('📋 MIỂNG TNC'!A2201="","",'📋 MIỂNG TNC'!P2201)</f>
        <v/>
      </c>
      <c r="C7385">
        <f>IF('📋 MIỂNG TNC'!A2201="","","Miểng")</f>
        <v/>
      </c>
      <c r="D7385">
        <f>IF('📋 MIỂNG TNC'!A2201="","",'📋 MIỂNG TNC'!H2201)</f>
        <v/>
      </c>
      <c r="E7385" t="e">
        <v>#VALUE!</v>
      </c>
      <c r="F7385">
        <f>IF('📋 MIỂNG TNC'!A2201="","",'📋 MIỂNG TNC'!J2201)</f>
        <v/>
      </c>
      <c r="G7385">
        <f>IF('📋 MIỂNG TNC'!A2201="","",'📋 MIỂNG TNC'!K2201)</f>
        <v/>
      </c>
      <c r="H7385">
        <f>IF('📋 MIỂNG TNC'!A2201="","",'📋 MIỂNG TNC'!L2201)</f>
        <v/>
      </c>
      <c r="I7385">
        <f>IF('📋 MIỂNG TNC'!A2201="","",'📋 MIỂNG TNC'!M2201)</f>
        <v/>
      </c>
      <c r="J7385">
        <f>IF('📋 MIỂNG TNC'!A2201="","",'📋 MIỂNG TNC'!D2201)</f>
        <v/>
      </c>
      <c r="L7385">
        <f>N(L7384)+IF(AND('🔎 TRA CỨU NHANH'!$C$2&lt;&gt;"",OR(ISNUMBER(SEARCH('🔎 TRA CỨU NHANH'!$C$2,$A7385)),ISNUMBER(SEARCH('🔎 TRA CỨU NHANH'!$C$2,$B7385)))),1,0)</f>
        <v/>
      </c>
      <c r="M7385">
        <f>IF(L7385&gt;N(L7384),L7385,"")</f>
        <v/>
      </c>
    </row>
    <row r="7386">
      <c r="A7386">
        <f>IF('📋 MIỂNG TNC'!A2202="","",'📋 MIỂNG TNC'!A2202)</f>
        <v/>
      </c>
      <c r="B7386">
        <f>IF('📋 MIỂNG TNC'!A2202="","",'📋 MIỂNG TNC'!P2202)</f>
        <v/>
      </c>
      <c r="C7386">
        <f>IF('📋 MIỂNG TNC'!A2202="","","Miểng")</f>
        <v/>
      </c>
      <c r="D7386">
        <f>IF('📋 MIỂNG TNC'!A2202="","",'📋 MIỂNG TNC'!H2202)</f>
        <v/>
      </c>
      <c r="E7386" t="e">
        <v>#VALUE!</v>
      </c>
      <c r="F7386">
        <f>IF('📋 MIỂNG TNC'!A2202="","",'📋 MIỂNG TNC'!J2202)</f>
        <v/>
      </c>
      <c r="G7386">
        <f>IF('📋 MIỂNG TNC'!A2202="","",'📋 MIỂNG TNC'!K2202)</f>
        <v/>
      </c>
      <c r="H7386">
        <f>IF('📋 MIỂNG TNC'!A2202="","",'📋 MIỂNG TNC'!L2202)</f>
        <v/>
      </c>
      <c r="I7386">
        <f>IF('📋 MIỂNG TNC'!A2202="","",'📋 MIỂNG TNC'!M2202)</f>
        <v/>
      </c>
      <c r="J7386">
        <f>IF('📋 MIỂNG TNC'!A2202="","",'📋 MIỂNG TNC'!D2202)</f>
        <v/>
      </c>
      <c r="L7386">
        <f>N(L7385)+IF(AND('🔎 TRA CỨU NHANH'!$C$2&lt;&gt;"",OR(ISNUMBER(SEARCH('🔎 TRA CỨU NHANH'!$C$2,$A7386)),ISNUMBER(SEARCH('🔎 TRA CỨU NHANH'!$C$2,$B7386)))),1,0)</f>
        <v/>
      </c>
      <c r="M7386">
        <f>IF(L7386&gt;N(L7385),L7386,"")</f>
        <v/>
      </c>
    </row>
    <row r="7387">
      <c r="A7387">
        <f>IF('📋 MIỂNG TNC'!A2203="","",'📋 MIỂNG TNC'!A2203)</f>
        <v/>
      </c>
      <c r="B7387">
        <f>IF('📋 MIỂNG TNC'!A2203="","",'📋 MIỂNG TNC'!P2203)</f>
        <v/>
      </c>
      <c r="C7387">
        <f>IF('📋 MIỂNG TNC'!A2203="","","Miểng")</f>
        <v/>
      </c>
      <c r="D7387">
        <f>IF('📋 MIỂNG TNC'!A2203="","",'📋 MIỂNG TNC'!H2203)</f>
        <v/>
      </c>
      <c r="E7387" t="e">
        <v>#VALUE!</v>
      </c>
      <c r="F7387">
        <f>IF('📋 MIỂNG TNC'!A2203="","",'📋 MIỂNG TNC'!J2203)</f>
        <v/>
      </c>
      <c r="G7387">
        <f>IF('📋 MIỂNG TNC'!A2203="","",'📋 MIỂNG TNC'!K2203)</f>
        <v/>
      </c>
      <c r="H7387">
        <f>IF('📋 MIỂNG TNC'!A2203="","",'📋 MIỂNG TNC'!L2203)</f>
        <v/>
      </c>
      <c r="I7387">
        <f>IF('📋 MIỂNG TNC'!A2203="","",'📋 MIỂNG TNC'!M2203)</f>
        <v/>
      </c>
      <c r="J7387">
        <f>IF('📋 MIỂNG TNC'!A2203="","",'📋 MIỂNG TNC'!D2203)</f>
        <v/>
      </c>
      <c r="L7387">
        <f>N(L7386)+IF(AND('🔎 TRA CỨU NHANH'!$C$2&lt;&gt;"",OR(ISNUMBER(SEARCH('🔎 TRA CỨU NHANH'!$C$2,$A7387)),ISNUMBER(SEARCH('🔎 TRA CỨU NHANH'!$C$2,$B7387)))),1,0)</f>
        <v/>
      </c>
      <c r="M7387">
        <f>IF(L7387&gt;N(L7386),L7387,"")</f>
        <v/>
      </c>
    </row>
    <row r="7388">
      <c r="A7388">
        <f>IF('📋 MIỂNG TNC'!A2204="","",'📋 MIỂNG TNC'!A2204)</f>
        <v/>
      </c>
      <c r="B7388">
        <f>IF('📋 MIỂNG TNC'!A2204="","",'📋 MIỂNG TNC'!P2204)</f>
        <v/>
      </c>
      <c r="C7388">
        <f>IF('📋 MIỂNG TNC'!A2204="","","Miểng")</f>
        <v/>
      </c>
      <c r="D7388">
        <f>IF('📋 MIỂNG TNC'!A2204="","",'📋 MIỂNG TNC'!H2204)</f>
        <v/>
      </c>
      <c r="E7388" t="e">
        <v>#VALUE!</v>
      </c>
      <c r="F7388">
        <f>IF('📋 MIỂNG TNC'!A2204="","",'📋 MIỂNG TNC'!J2204)</f>
        <v/>
      </c>
      <c r="G7388">
        <f>IF('📋 MIỂNG TNC'!A2204="","",'📋 MIỂNG TNC'!K2204)</f>
        <v/>
      </c>
      <c r="H7388">
        <f>IF('📋 MIỂNG TNC'!A2204="","",'📋 MIỂNG TNC'!L2204)</f>
        <v/>
      </c>
      <c r="I7388">
        <f>IF('📋 MIỂNG TNC'!A2204="","",'📋 MIỂNG TNC'!M2204)</f>
        <v/>
      </c>
      <c r="J7388">
        <f>IF('📋 MIỂNG TNC'!A2204="","",'📋 MIỂNG TNC'!D2204)</f>
        <v/>
      </c>
      <c r="L7388">
        <f>N(L7387)+IF(AND('🔎 TRA CỨU NHANH'!$C$2&lt;&gt;"",OR(ISNUMBER(SEARCH('🔎 TRA CỨU NHANH'!$C$2,$A7388)),ISNUMBER(SEARCH('🔎 TRA CỨU NHANH'!$C$2,$B7388)))),1,0)</f>
        <v/>
      </c>
      <c r="M7388">
        <f>IF(L7388&gt;N(L7387),L7388,"")</f>
        <v/>
      </c>
    </row>
    <row r="7389">
      <c r="A7389">
        <f>IF('📋 MIỂNG TNC'!A2205="","",'📋 MIỂNG TNC'!A2205)</f>
        <v/>
      </c>
      <c r="B7389">
        <f>IF('📋 MIỂNG TNC'!A2205="","",'📋 MIỂNG TNC'!P2205)</f>
        <v/>
      </c>
      <c r="C7389">
        <f>IF('📋 MIỂNG TNC'!A2205="","","Miểng")</f>
        <v/>
      </c>
      <c r="D7389">
        <f>IF('📋 MIỂNG TNC'!A2205="","",'📋 MIỂNG TNC'!H2205)</f>
        <v/>
      </c>
      <c r="E7389" t="e">
        <v>#VALUE!</v>
      </c>
      <c r="F7389">
        <f>IF('📋 MIỂNG TNC'!A2205="","",'📋 MIỂNG TNC'!J2205)</f>
        <v/>
      </c>
      <c r="G7389">
        <f>IF('📋 MIỂNG TNC'!A2205="","",'📋 MIỂNG TNC'!K2205)</f>
        <v/>
      </c>
      <c r="H7389">
        <f>IF('📋 MIỂNG TNC'!A2205="","",'📋 MIỂNG TNC'!L2205)</f>
        <v/>
      </c>
      <c r="I7389">
        <f>IF('📋 MIỂNG TNC'!A2205="","",'📋 MIỂNG TNC'!M2205)</f>
        <v/>
      </c>
      <c r="J7389">
        <f>IF('📋 MIỂNG TNC'!A2205="","",'📋 MIỂNG TNC'!D2205)</f>
        <v/>
      </c>
      <c r="L7389">
        <f>N(L7388)+IF(AND('🔎 TRA CỨU NHANH'!$C$2&lt;&gt;"",OR(ISNUMBER(SEARCH('🔎 TRA CỨU NHANH'!$C$2,$A7389)),ISNUMBER(SEARCH('🔎 TRA CỨU NHANH'!$C$2,$B7389)))),1,0)</f>
        <v/>
      </c>
      <c r="M7389">
        <f>IF(L7389&gt;N(L7388),L7389,"")</f>
        <v/>
      </c>
    </row>
    <row r="7390">
      <c r="A7390">
        <f>IF('📋 MIỂNG TNC'!A2206="","",'📋 MIỂNG TNC'!A2206)</f>
        <v/>
      </c>
      <c r="B7390">
        <f>IF('📋 MIỂNG TNC'!A2206="","",'📋 MIỂNG TNC'!P2206)</f>
        <v/>
      </c>
      <c r="C7390">
        <f>IF('📋 MIỂNG TNC'!A2206="","","Miểng")</f>
        <v/>
      </c>
      <c r="D7390">
        <f>IF('📋 MIỂNG TNC'!A2206="","",'📋 MIỂNG TNC'!H2206)</f>
        <v/>
      </c>
      <c r="E7390" t="e">
        <v>#VALUE!</v>
      </c>
      <c r="F7390" s="37">
        <f>IF('📋 MIỂNG TNC'!A2206="","",'📋 MIỂNG TNC'!J2206)</f>
        <v/>
      </c>
      <c r="G7390" s="37">
        <f>IF('📋 MIỂNG TNC'!A2206="","",'📋 MIỂNG TNC'!K2206)</f>
        <v/>
      </c>
      <c r="H7390" s="37">
        <f>IF('📋 MIỂNG TNC'!A2206="","",'📋 MIỂNG TNC'!L2206)</f>
        <v/>
      </c>
      <c r="I7390">
        <f>IF('📋 MIỂNG TNC'!A2206="","",'📋 MIỂNG TNC'!M2206)</f>
        <v/>
      </c>
      <c r="J7390">
        <f>IF('📋 MIỂNG TNC'!A2206="","",'📋 MIỂNG TNC'!D2206)</f>
        <v/>
      </c>
      <c r="L7390">
        <f>N(L7389)+IF(AND('🔎 TRA CỨU NHANH'!$C$2&lt;&gt;"",OR(ISNUMBER(SEARCH('🔎 TRA CỨU NHANH'!$C$2,$A7390)),ISNUMBER(SEARCH('🔎 TRA CỨU NHANH'!$C$2,$B7390)))),1,0)</f>
        <v/>
      </c>
      <c r="M7390">
        <f>IF(L7390&gt;N(L7389),L7390,"")</f>
        <v/>
      </c>
    </row>
    <row r="7391">
      <c r="A7391">
        <f>IF('📋 MIỂNG TNC'!A2207="","",'📋 MIỂNG TNC'!A2207)</f>
        <v/>
      </c>
      <c r="B7391">
        <f>IF('📋 MIỂNG TNC'!A2207="","",'📋 MIỂNG TNC'!P2207)</f>
        <v/>
      </c>
      <c r="C7391">
        <f>IF('📋 MIỂNG TNC'!A2207="","","Miểng")</f>
        <v/>
      </c>
      <c r="D7391">
        <f>IF('📋 MIỂNG TNC'!A2207="","",'📋 MIỂNG TNC'!H2207)</f>
        <v/>
      </c>
      <c r="E7391" t="e">
        <v>#VALUE!</v>
      </c>
      <c r="F7391">
        <f>IF('📋 MIỂNG TNC'!A2207="","",'📋 MIỂNG TNC'!J2207)</f>
        <v/>
      </c>
      <c r="G7391">
        <f>IF('📋 MIỂNG TNC'!A2207="","",'📋 MIỂNG TNC'!K2207)</f>
        <v/>
      </c>
      <c r="H7391">
        <f>IF('📋 MIỂNG TNC'!A2207="","",'📋 MIỂNG TNC'!L2207)</f>
        <v/>
      </c>
      <c r="I7391">
        <f>IF('📋 MIỂNG TNC'!A2207="","",'📋 MIỂNG TNC'!M2207)</f>
        <v/>
      </c>
      <c r="J7391">
        <f>IF('📋 MIỂNG TNC'!A2207="","",'📋 MIỂNG TNC'!D2207)</f>
        <v/>
      </c>
      <c r="L7391">
        <f>N(L7390)+IF(AND('🔎 TRA CỨU NHANH'!$C$2&lt;&gt;"",OR(ISNUMBER(SEARCH('🔎 TRA CỨU NHANH'!$C$2,$A7391)),ISNUMBER(SEARCH('🔎 TRA CỨU NHANH'!$C$2,$B7391)))),1,0)</f>
        <v/>
      </c>
      <c r="M7391">
        <f>IF(L7391&gt;N(L7390),L7391,"")</f>
        <v/>
      </c>
    </row>
    <row r="7392">
      <c r="A7392">
        <f>IF('📋 MIỂNG TNC'!A2208="","",'📋 MIỂNG TNC'!A2208)</f>
        <v/>
      </c>
      <c r="B7392">
        <f>IF('📋 MIỂNG TNC'!A2208="","",'📋 MIỂNG TNC'!P2208)</f>
        <v/>
      </c>
      <c r="C7392">
        <f>IF('📋 MIỂNG TNC'!A2208="","","Miểng")</f>
        <v/>
      </c>
      <c r="D7392">
        <f>IF('📋 MIỂNG TNC'!A2208="","",'📋 MIỂNG TNC'!H2208)</f>
        <v/>
      </c>
      <c r="E7392" t="e">
        <v>#VALUE!</v>
      </c>
      <c r="F7392">
        <f>IF('📋 MIỂNG TNC'!A2208="","",'📋 MIỂNG TNC'!J2208)</f>
        <v/>
      </c>
      <c r="G7392">
        <f>IF('📋 MIỂNG TNC'!A2208="","",'📋 MIỂNG TNC'!K2208)</f>
        <v/>
      </c>
      <c r="H7392">
        <f>IF('📋 MIỂNG TNC'!A2208="","",'📋 MIỂNG TNC'!L2208)</f>
        <v/>
      </c>
      <c r="I7392">
        <f>IF('📋 MIỂNG TNC'!A2208="","",'📋 MIỂNG TNC'!M2208)</f>
        <v/>
      </c>
      <c r="J7392">
        <f>IF('📋 MIỂNG TNC'!A2208="","",'📋 MIỂNG TNC'!D2208)</f>
        <v/>
      </c>
      <c r="L7392">
        <f>N(L7391)+IF(AND('🔎 TRA CỨU NHANH'!$C$2&lt;&gt;"",OR(ISNUMBER(SEARCH('🔎 TRA CỨU NHANH'!$C$2,$A7392)),ISNUMBER(SEARCH('🔎 TRA CỨU NHANH'!$C$2,$B7392)))),1,0)</f>
        <v/>
      </c>
      <c r="M7392">
        <f>IF(L7392&gt;N(L7391),L7392,"")</f>
        <v/>
      </c>
    </row>
    <row r="7393">
      <c r="A7393">
        <f>IF('📋 MIỂNG TNC'!A2209="","",'📋 MIỂNG TNC'!A2209)</f>
        <v/>
      </c>
      <c r="B7393">
        <f>IF('📋 MIỂNG TNC'!A2209="","",'📋 MIỂNG TNC'!P2209)</f>
        <v/>
      </c>
      <c r="C7393">
        <f>IF('📋 MIỂNG TNC'!A2209="","","Miểng")</f>
        <v/>
      </c>
      <c r="D7393">
        <f>IF('📋 MIỂNG TNC'!A2209="","",'📋 MIỂNG TNC'!H2209)</f>
        <v/>
      </c>
      <c r="E7393" t="e">
        <v>#VALUE!</v>
      </c>
      <c r="F7393">
        <f>IF('📋 MIỂNG TNC'!A2209="","",'📋 MIỂNG TNC'!J2209)</f>
        <v/>
      </c>
      <c r="G7393">
        <f>IF('📋 MIỂNG TNC'!A2209="","",'📋 MIỂNG TNC'!K2209)</f>
        <v/>
      </c>
      <c r="H7393">
        <f>IF('📋 MIỂNG TNC'!A2209="","",'📋 MIỂNG TNC'!L2209)</f>
        <v/>
      </c>
      <c r="I7393">
        <f>IF('📋 MIỂNG TNC'!A2209="","",'📋 MIỂNG TNC'!M2209)</f>
        <v/>
      </c>
      <c r="J7393">
        <f>IF('📋 MIỂNG TNC'!A2209="","",'📋 MIỂNG TNC'!D2209)</f>
        <v/>
      </c>
      <c r="L7393">
        <f>N(L7392)+IF(AND('🔎 TRA CỨU NHANH'!$C$2&lt;&gt;"",OR(ISNUMBER(SEARCH('🔎 TRA CỨU NHANH'!$C$2,$A7393)),ISNUMBER(SEARCH('🔎 TRA CỨU NHANH'!$C$2,$B7393)))),1,0)</f>
        <v/>
      </c>
      <c r="M7393">
        <f>IF(L7393&gt;N(L7392),L7393,"")</f>
        <v/>
      </c>
    </row>
    <row r="7394">
      <c r="A7394">
        <f>IF('📋 MIỂNG TNC'!A2210="","",'📋 MIỂNG TNC'!A2210)</f>
        <v/>
      </c>
      <c r="B7394">
        <f>IF('📋 MIỂNG TNC'!A2210="","",'📋 MIỂNG TNC'!P2210)</f>
        <v/>
      </c>
      <c r="C7394">
        <f>IF('📋 MIỂNG TNC'!A2210="","","Miểng")</f>
        <v/>
      </c>
      <c r="D7394">
        <f>IF('📋 MIỂNG TNC'!A2210="","",'📋 MIỂNG TNC'!H2210)</f>
        <v/>
      </c>
      <c r="E7394" t="e">
        <v>#VALUE!</v>
      </c>
      <c r="F7394">
        <f>IF('📋 MIỂNG TNC'!A2210="","",'📋 MIỂNG TNC'!J2210)</f>
        <v/>
      </c>
      <c r="G7394">
        <f>IF('📋 MIỂNG TNC'!A2210="","",'📋 MIỂNG TNC'!K2210)</f>
        <v/>
      </c>
      <c r="H7394">
        <f>IF('📋 MIỂNG TNC'!A2210="","",'📋 MIỂNG TNC'!L2210)</f>
        <v/>
      </c>
      <c r="I7394">
        <f>IF('📋 MIỂNG TNC'!A2210="","",'📋 MIỂNG TNC'!M2210)</f>
        <v/>
      </c>
      <c r="J7394">
        <f>IF('📋 MIỂNG TNC'!A2210="","",'📋 MIỂNG TNC'!D2210)</f>
        <v/>
      </c>
      <c r="L7394">
        <f>N(L7393)+IF(AND('🔎 TRA CỨU NHANH'!$C$2&lt;&gt;"",OR(ISNUMBER(SEARCH('🔎 TRA CỨU NHANH'!$C$2,$A7394)),ISNUMBER(SEARCH('🔎 TRA CỨU NHANH'!$C$2,$B7394)))),1,0)</f>
        <v/>
      </c>
      <c r="M7394">
        <f>IF(L7394&gt;N(L7393),L7394,"")</f>
        <v/>
      </c>
    </row>
    <row r="7395">
      <c r="A7395">
        <f>IF('📋 MIỂNG TNC'!A2211="","",'📋 MIỂNG TNC'!A2211)</f>
        <v/>
      </c>
      <c r="B7395">
        <f>IF('📋 MIỂNG TNC'!A2211="","",'📋 MIỂNG TNC'!P2211)</f>
        <v/>
      </c>
      <c r="C7395">
        <f>IF('📋 MIỂNG TNC'!A2211="","","Miểng")</f>
        <v/>
      </c>
      <c r="D7395">
        <f>IF('📋 MIỂNG TNC'!A2211="","",'📋 MIỂNG TNC'!H2211)</f>
        <v/>
      </c>
      <c r="E7395" t="e">
        <v>#VALUE!</v>
      </c>
      <c r="F7395">
        <f>IF('📋 MIỂNG TNC'!A2211="","",'📋 MIỂNG TNC'!J2211)</f>
        <v/>
      </c>
      <c r="G7395">
        <f>IF('📋 MIỂNG TNC'!A2211="","",'📋 MIỂNG TNC'!K2211)</f>
        <v/>
      </c>
      <c r="H7395">
        <f>IF('📋 MIỂNG TNC'!A2211="","",'📋 MIỂNG TNC'!L2211)</f>
        <v/>
      </c>
      <c r="I7395">
        <f>IF('📋 MIỂNG TNC'!A2211="","",'📋 MIỂNG TNC'!M2211)</f>
        <v/>
      </c>
      <c r="J7395">
        <f>IF('📋 MIỂNG TNC'!A2211="","",'📋 MIỂNG TNC'!D2211)</f>
        <v/>
      </c>
      <c r="L7395">
        <f>N(L7394)+IF(AND('🔎 TRA CỨU NHANH'!$C$2&lt;&gt;"",OR(ISNUMBER(SEARCH('🔎 TRA CỨU NHANH'!$C$2,$A7395)),ISNUMBER(SEARCH('🔎 TRA CỨU NHANH'!$C$2,$B7395)))),1,0)</f>
        <v/>
      </c>
      <c r="M7395">
        <f>IF(L7395&gt;N(L7394),L7395,"")</f>
        <v/>
      </c>
    </row>
    <row r="7396">
      <c r="A7396">
        <f>IF('📋 MIỂNG TNC'!A2212="","",'📋 MIỂNG TNC'!A2212)</f>
        <v/>
      </c>
      <c r="B7396">
        <f>IF('📋 MIỂNG TNC'!A2212="","",'📋 MIỂNG TNC'!P2212)</f>
        <v/>
      </c>
      <c r="C7396">
        <f>IF('📋 MIỂNG TNC'!A2212="","","Miểng")</f>
        <v/>
      </c>
      <c r="D7396">
        <f>IF('📋 MIỂNG TNC'!A2212="","",'📋 MIỂNG TNC'!H2212)</f>
        <v/>
      </c>
      <c r="E7396" t="e">
        <v>#VALUE!</v>
      </c>
      <c r="F7396">
        <f>IF('📋 MIỂNG TNC'!A2212="","",'📋 MIỂNG TNC'!J2212)</f>
        <v/>
      </c>
      <c r="G7396">
        <f>IF('📋 MIỂNG TNC'!A2212="","",'📋 MIỂNG TNC'!K2212)</f>
        <v/>
      </c>
      <c r="H7396">
        <f>IF('📋 MIỂNG TNC'!A2212="","",'📋 MIỂNG TNC'!L2212)</f>
        <v/>
      </c>
      <c r="I7396">
        <f>IF('📋 MIỂNG TNC'!A2212="","",'📋 MIỂNG TNC'!M2212)</f>
        <v/>
      </c>
      <c r="J7396">
        <f>IF('📋 MIỂNG TNC'!A2212="","",'📋 MIỂNG TNC'!D2212)</f>
        <v/>
      </c>
      <c r="L7396">
        <f>N(L7395)+IF(AND('🔎 TRA CỨU NHANH'!$C$2&lt;&gt;"",OR(ISNUMBER(SEARCH('🔎 TRA CỨU NHANH'!$C$2,$A7396)),ISNUMBER(SEARCH('🔎 TRA CỨU NHANH'!$C$2,$B7396)))),1,0)</f>
        <v/>
      </c>
      <c r="M7396">
        <f>IF(L7396&gt;N(L7395),L7396,"")</f>
        <v/>
      </c>
    </row>
    <row r="7397">
      <c r="A7397">
        <f>IF('📋 MIỂNG TNC'!A2213="","",'📋 MIỂNG TNC'!A2213)</f>
        <v/>
      </c>
      <c r="B7397">
        <f>IF('📋 MIỂNG TNC'!A2213="","",'📋 MIỂNG TNC'!P2213)</f>
        <v/>
      </c>
      <c r="C7397">
        <f>IF('📋 MIỂNG TNC'!A2213="","","Miểng")</f>
        <v/>
      </c>
      <c r="D7397">
        <f>IF('📋 MIỂNG TNC'!A2213="","",'📋 MIỂNG TNC'!H2213)</f>
        <v/>
      </c>
      <c r="E7397" t="e">
        <v>#VALUE!</v>
      </c>
      <c r="F7397">
        <f>IF('📋 MIỂNG TNC'!A2213="","",'📋 MIỂNG TNC'!J2213)</f>
        <v/>
      </c>
      <c r="G7397">
        <f>IF('📋 MIỂNG TNC'!A2213="","",'📋 MIỂNG TNC'!K2213)</f>
        <v/>
      </c>
      <c r="H7397">
        <f>IF('📋 MIỂNG TNC'!A2213="","",'📋 MIỂNG TNC'!L2213)</f>
        <v/>
      </c>
      <c r="I7397">
        <f>IF('📋 MIỂNG TNC'!A2213="","",'📋 MIỂNG TNC'!M2213)</f>
        <v/>
      </c>
      <c r="J7397">
        <f>IF('📋 MIỂNG TNC'!A2213="","",'📋 MIỂNG TNC'!D2213)</f>
        <v/>
      </c>
      <c r="L7397">
        <f>N(L7396)+IF(AND('🔎 TRA CỨU NHANH'!$C$2&lt;&gt;"",OR(ISNUMBER(SEARCH('🔎 TRA CỨU NHANH'!$C$2,$A7397)),ISNUMBER(SEARCH('🔎 TRA CỨU NHANH'!$C$2,$B7397)))),1,0)</f>
        <v/>
      </c>
      <c r="M7397">
        <f>IF(L7397&gt;N(L7396),L7397,"")</f>
        <v/>
      </c>
    </row>
    <row r="7398">
      <c r="A7398">
        <f>IF('📋 MIỂNG TNC'!A2214="","",'📋 MIỂNG TNC'!A2214)</f>
        <v/>
      </c>
      <c r="B7398">
        <f>IF('📋 MIỂNG TNC'!A2214="","",'📋 MIỂNG TNC'!P2214)</f>
        <v/>
      </c>
      <c r="C7398">
        <f>IF('📋 MIỂNG TNC'!A2214="","","Miểng")</f>
        <v/>
      </c>
      <c r="D7398">
        <f>IF('📋 MIỂNG TNC'!A2214="","",'📋 MIỂNG TNC'!H2214)</f>
        <v/>
      </c>
      <c r="E7398" t="e">
        <v>#VALUE!</v>
      </c>
      <c r="F7398">
        <f>IF('📋 MIỂNG TNC'!A2214="","",'📋 MIỂNG TNC'!J2214)</f>
        <v/>
      </c>
      <c r="G7398">
        <f>IF('📋 MIỂNG TNC'!A2214="","",'📋 MIỂNG TNC'!K2214)</f>
        <v/>
      </c>
      <c r="H7398">
        <f>IF('📋 MIỂNG TNC'!A2214="","",'📋 MIỂNG TNC'!L2214)</f>
        <v/>
      </c>
      <c r="I7398">
        <f>IF('📋 MIỂNG TNC'!A2214="","",'📋 MIỂNG TNC'!M2214)</f>
        <v/>
      </c>
      <c r="J7398">
        <f>IF('📋 MIỂNG TNC'!A2214="","",'📋 MIỂNG TNC'!D2214)</f>
        <v/>
      </c>
      <c r="L7398">
        <f>N(L7397)+IF(AND('🔎 TRA CỨU NHANH'!$C$2&lt;&gt;"",OR(ISNUMBER(SEARCH('🔎 TRA CỨU NHANH'!$C$2,$A7398)),ISNUMBER(SEARCH('🔎 TRA CỨU NHANH'!$C$2,$B7398)))),1,0)</f>
        <v/>
      </c>
      <c r="M7398">
        <f>IF(L7398&gt;N(L7397),L7398,"")</f>
        <v/>
      </c>
    </row>
    <row r="7399">
      <c r="A7399">
        <f>IF('📋 MIỂNG TNC'!A2215="","",'📋 MIỂNG TNC'!A2215)</f>
        <v/>
      </c>
      <c r="B7399">
        <f>IF('📋 MIỂNG TNC'!A2215="","",'📋 MIỂNG TNC'!P2215)</f>
        <v/>
      </c>
      <c r="C7399">
        <f>IF('📋 MIỂNG TNC'!A2215="","","Miểng")</f>
        <v/>
      </c>
      <c r="D7399">
        <f>IF('📋 MIỂNG TNC'!A2215="","",'📋 MIỂNG TNC'!H2215)</f>
        <v/>
      </c>
      <c r="E7399" t="e">
        <v>#VALUE!</v>
      </c>
      <c r="F7399">
        <f>IF('📋 MIỂNG TNC'!A2215="","",'📋 MIỂNG TNC'!J2215)</f>
        <v/>
      </c>
      <c r="G7399">
        <f>IF('📋 MIỂNG TNC'!A2215="","",'📋 MIỂNG TNC'!K2215)</f>
        <v/>
      </c>
      <c r="H7399">
        <f>IF('📋 MIỂNG TNC'!A2215="","",'📋 MIỂNG TNC'!L2215)</f>
        <v/>
      </c>
      <c r="I7399">
        <f>IF('📋 MIỂNG TNC'!A2215="","",'📋 MIỂNG TNC'!M2215)</f>
        <v/>
      </c>
      <c r="J7399">
        <f>IF('📋 MIỂNG TNC'!A2215="","",'📋 MIỂNG TNC'!D2215)</f>
        <v/>
      </c>
      <c r="L7399">
        <f>N(L7398)+IF(AND('🔎 TRA CỨU NHANH'!$C$2&lt;&gt;"",OR(ISNUMBER(SEARCH('🔎 TRA CỨU NHANH'!$C$2,$A7399)),ISNUMBER(SEARCH('🔎 TRA CỨU NHANH'!$C$2,$B7399)))),1,0)</f>
        <v/>
      </c>
      <c r="M7399">
        <f>IF(L7399&gt;N(L7398),L7399,"")</f>
        <v/>
      </c>
    </row>
    <row r="7400">
      <c r="A7400">
        <f>IF('📋 MIỂNG TNC'!A2216="","",'📋 MIỂNG TNC'!A2216)</f>
        <v/>
      </c>
      <c r="B7400">
        <f>IF('📋 MIỂNG TNC'!A2216="","",'📋 MIỂNG TNC'!P2216)</f>
        <v/>
      </c>
      <c r="C7400">
        <f>IF('📋 MIỂNG TNC'!A2216="","","Miểng")</f>
        <v/>
      </c>
      <c r="D7400">
        <f>IF('📋 MIỂNG TNC'!A2216="","",'📋 MIỂNG TNC'!H2216)</f>
        <v/>
      </c>
      <c r="E7400" t="e">
        <v>#VALUE!</v>
      </c>
      <c r="F7400">
        <f>IF('📋 MIỂNG TNC'!A2216="","",'📋 MIỂNG TNC'!J2216)</f>
        <v/>
      </c>
      <c r="G7400">
        <f>IF('📋 MIỂNG TNC'!A2216="","",'📋 MIỂNG TNC'!K2216)</f>
        <v/>
      </c>
      <c r="H7400">
        <f>IF('📋 MIỂNG TNC'!A2216="","",'📋 MIỂNG TNC'!L2216)</f>
        <v/>
      </c>
      <c r="I7400">
        <f>IF('📋 MIỂNG TNC'!A2216="","",'📋 MIỂNG TNC'!M2216)</f>
        <v/>
      </c>
      <c r="J7400">
        <f>IF('📋 MIỂNG TNC'!A2216="","",'📋 MIỂNG TNC'!D2216)</f>
        <v/>
      </c>
      <c r="L7400">
        <f>N(L7399)+IF(AND('🔎 TRA CỨU NHANH'!$C$2&lt;&gt;"",OR(ISNUMBER(SEARCH('🔎 TRA CỨU NHANH'!$C$2,$A7400)),ISNUMBER(SEARCH('🔎 TRA CỨU NHANH'!$C$2,$B7400)))),1,0)</f>
        <v/>
      </c>
      <c r="M7400">
        <f>IF(L7400&gt;N(L7399),L7400,"")</f>
        <v/>
      </c>
    </row>
    <row r="7401">
      <c r="A7401">
        <f>IF('📋 MIỂNG TNC'!A2217="","",'📋 MIỂNG TNC'!A2217)</f>
        <v/>
      </c>
      <c r="B7401">
        <f>IF('📋 MIỂNG TNC'!A2217="","",'📋 MIỂNG TNC'!P2217)</f>
        <v/>
      </c>
      <c r="C7401">
        <f>IF('📋 MIỂNG TNC'!A2217="","","Miểng")</f>
        <v/>
      </c>
      <c r="D7401">
        <f>IF('📋 MIỂNG TNC'!A2217="","",'📋 MIỂNG TNC'!H2217)</f>
        <v/>
      </c>
      <c r="E7401" t="e">
        <v>#VALUE!</v>
      </c>
      <c r="F7401">
        <f>IF('📋 MIỂNG TNC'!A2217="","",'📋 MIỂNG TNC'!J2217)</f>
        <v/>
      </c>
      <c r="G7401">
        <f>IF('📋 MIỂNG TNC'!A2217="","",'📋 MIỂNG TNC'!K2217)</f>
        <v/>
      </c>
      <c r="H7401">
        <f>IF('📋 MIỂNG TNC'!A2217="","",'📋 MIỂNG TNC'!L2217)</f>
        <v/>
      </c>
      <c r="I7401">
        <f>IF('📋 MIỂNG TNC'!A2217="","",'📋 MIỂNG TNC'!M2217)</f>
        <v/>
      </c>
      <c r="J7401">
        <f>IF('📋 MIỂNG TNC'!A2217="","",'📋 MIỂNG TNC'!D2217)</f>
        <v/>
      </c>
      <c r="L7401">
        <f>N(L7400)+IF(AND('🔎 TRA CỨU NHANH'!$C$2&lt;&gt;"",OR(ISNUMBER(SEARCH('🔎 TRA CỨU NHANH'!$C$2,$A7401)),ISNUMBER(SEARCH('🔎 TRA CỨU NHANH'!$C$2,$B7401)))),1,0)</f>
        <v/>
      </c>
      <c r="M7401">
        <f>IF(L7401&gt;N(L7400),L7401,"")</f>
        <v/>
      </c>
    </row>
    <row r="7402">
      <c r="A7402">
        <f>IF('📋 MIỂNG TNC'!A2218="","",'📋 MIỂNG TNC'!A2218)</f>
        <v/>
      </c>
      <c r="B7402">
        <f>IF('📋 MIỂNG TNC'!A2218="","",'📋 MIỂNG TNC'!P2218)</f>
        <v/>
      </c>
      <c r="C7402">
        <f>IF('📋 MIỂNG TNC'!A2218="","","Miểng")</f>
        <v/>
      </c>
      <c r="D7402">
        <f>IF('📋 MIỂNG TNC'!A2218="","",'📋 MIỂNG TNC'!H2218)</f>
        <v/>
      </c>
      <c r="E7402" t="e">
        <v>#VALUE!</v>
      </c>
      <c r="F7402">
        <f>IF('📋 MIỂNG TNC'!A2218="","",'📋 MIỂNG TNC'!J2218)</f>
        <v/>
      </c>
      <c r="G7402">
        <f>IF('📋 MIỂNG TNC'!A2218="","",'📋 MIỂNG TNC'!K2218)</f>
        <v/>
      </c>
      <c r="H7402">
        <f>IF('📋 MIỂNG TNC'!A2218="","",'📋 MIỂNG TNC'!L2218)</f>
        <v/>
      </c>
      <c r="I7402">
        <f>IF('📋 MIỂNG TNC'!A2218="","",'📋 MIỂNG TNC'!M2218)</f>
        <v/>
      </c>
      <c r="J7402">
        <f>IF('📋 MIỂNG TNC'!A2218="","",'📋 MIỂNG TNC'!D2218)</f>
        <v/>
      </c>
      <c r="L7402">
        <f>N(L7401)+IF(AND('🔎 TRA CỨU NHANH'!$C$2&lt;&gt;"",OR(ISNUMBER(SEARCH('🔎 TRA CỨU NHANH'!$C$2,$A7402)),ISNUMBER(SEARCH('🔎 TRA CỨU NHANH'!$C$2,$B7402)))),1,0)</f>
        <v/>
      </c>
      <c r="M7402">
        <f>IF(L7402&gt;N(L7401),L7402,"")</f>
        <v/>
      </c>
    </row>
    <row r="7403">
      <c r="A7403">
        <f>IF('📋 MIỂNG TNC'!A2219="","",'📋 MIỂNG TNC'!A2219)</f>
        <v/>
      </c>
      <c r="B7403">
        <f>IF('📋 MIỂNG TNC'!A2219="","",'📋 MIỂNG TNC'!P2219)</f>
        <v/>
      </c>
      <c r="C7403">
        <f>IF('📋 MIỂNG TNC'!A2219="","","Miểng")</f>
        <v/>
      </c>
      <c r="D7403">
        <f>IF('📋 MIỂNG TNC'!A2219="","",'📋 MIỂNG TNC'!H2219)</f>
        <v/>
      </c>
      <c r="E7403" t="e">
        <v>#VALUE!</v>
      </c>
      <c r="F7403">
        <f>IF('📋 MIỂNG TNC'!A2219="","",'📋 MIỂNG TNC'!J2219)</f>
        <v/>
      </c>
      <c r="G7403">
        <f>IF('📋 MIỂNG TNC'!A2219="","",'📋 MIỂNG TNC'!K2219)</f>
        <v/>
      </c>
      <c r="H7403">
        <f>IF('📋 MIỂNG TNC'!A2219="","",'📋 MIỂNG TNC'!L2219)</f>
        <v/>
      </c>
      <c r="I7403">
        <f>IF('📋 MIỂNG TNC'!A2219="","",'📋 MIỂNG TNC'!M2219)</f>
        <v/>
      </c>
      <c r="J7403">
        <f>IF('📋 MIỂNG TNC'!A2219="","",'📋 MIỂNG TNC'!D2219)</f>
        <v/>
      </c>
      <c r="L7403">
        <f>N(L7402)+IF(AND('🔎 TRA CỨU NHANH'!$C$2&lt;&gt;"",OR(ISNUMBER(SEARCH('🔎 TRA CỨU NHANH'!$C$2,$A7403)),ISNUMBER(SEARCH('🔎 TRA CỨU NHANH'!$C$2,$B7403)))),1,0)</f>
        <v/>
      </c>
      <c r="M7403">
        <f>IF(L7403&gt;N(L7402),L7403,"")</f>
        <v/>
      </c>
    </row>
    <row r="7404">
      <c r="A7404">
        <f>IF('📋 MIỂNG TNC'!A2220="","",'📋 MIỂNG TNC'!A2220)</f>
        <v/>
      </c>
      <c r="B7404">
        <f>IF('📋 MIỂNG TNC'!A2220="","",'📋 MIỂNG TNC'!P2220)</f>
        <v/>
      </c>
      <c r="C7404">
        <f>IF('📋 MIỂNG TNC'!A2220="","","Miểng")</f>
        <v/>
      </c>
      <c r="D7404">
        <f>IF('📋 MIỂNG TNC'!A2220="","",'📋 MIỂNG TNC'!H2220)</f>
        <v/>
      </c>
      <c r="E7404" t="e">
        <v>#VALUE!</v>
      </c>
      <c r="F7404">
        <f>IF('📋 MIỂNG TNC'!A2220="","",'📋 MIỂNG TNC'!J2220)</f>
        <v/>
      </c>
      <c r="G7404">
        <f>IF('📋 MIỂNG TNC'!A2220="","",'📋 MIỂNG TNC'!K2220)</f>
        <v/>
      </c>
      <c r="H7404">
        <f>IF('📋 MIỂNG TNC'!A2220="","",'📋 MIỂNG TNC'!L2220)</f>
        <v/>
      </c>
      <c r="I7404">
        <f>IF('📋 MIỂNG TNC'!A2220="","",'📋 MIỂNG TNC'!M2220)</f>
        <v/>
      </c>
      <c r="J7404">
        <f>IF('📋 MIỂNG TNC'!A2220="","",'📋 MIỂNG TNC'!D2220)</f>
        <v/>
      </c>
      <c r="L7404">
        <f>N(L7403)+IF(AND('🔎 TRA CỨU NHANH'!$C$2&lt;&gt;"",OR(ISNUMBER(SEARCH('🔎 TRA CỨU NHANH'!$C$2,$A7404)),ISNUMBER(SEARCH('🔎 TRA CỨU NHANH'!$C$2,$B7404)))),1,0)</f>
        <v/>
      </c>
      <c r="M7404">
        <f>IF(L7404&gt;N(L7403),L7404,"")</f>
        <v/>
      </c>
    </row>
    <row r="7405">
      <c r="A7405">
        <f>IF('📋 MIỂNG TNC'!A2221="","",'📋 MIỂNG TNC'!A2221)</f>
        <v/>
      </c>
      <c r="B7405">
        <f>IF('📋 MIỂNG TNC'!A2221="","",'📋 MIỂNG TNC'!P2221)</f>
        <v/>
      </c>
      <c r="C7405">
        <f>IF('📋 MIỂNG TNC'!A2221="","","Miểng")</f>
        <v/>
      </c>
      <c r="D7405">
        <f>IF('📋 MIỂNG TNC'!A2221="","",'📋 MIỂNG TNC'!H2221)</f>
        <v/>
      </c>
      <c r="E7405" t="e">
        <v>#VALUE!</v>
      </c>
      <c r="F7405">
        <f>IF('📋 MIỂNG TNC'!A2221="","",'📋 MIỂNG TNC'!J2221)</f>
        <v/>
      </c>
      <c r="G7405">
        <f>IF('📋 MIỂNG TNC'!A2221="","",'📋 MIỂNG TNC'!K2221)</f>
        <v/>
      </c>
      <c r="H7405">
        <f>IF('📋 MIỂNG TNC'!A2221="","",'📋 MIỂNG TNC'!L2221)</f>
        <v/>
      </c>
      <c r="I7405">
        <f>IF('📋 MIỂNG TNC'!A2221="","",'📋 MIỂNG TNC'!M2221)</f>
        <v/>
      </c>
      <c r="J7405">
        <f>IF('📋 MIỂNG TNC'!A2221="","",'📋 MIỂNG TNC'!D2221)</f>
        <v/>
      </c>
      <c r="L7405">
        <f>N(L7404)+IF(AND('🔎 TRA CỨU NHANH'!$C$2&lt;&gt;"",OR(ISNUMBER(SEARCH('🔎 TRA CỨU NHANH'!$C$2,$A7405)),ISNUMBER(SEARCH('🔎 TRA CỨU NHANH'!$C$2,$B7405)))),1,0)</f>
        <v/>
      </c>
      <c r="M7405">
        <f>IF(L7405&gt;N(L7404),L7405,"")</f>
        <v/>
      </c>
    </row>
    <row r="7406">
      <c r="A7406">
        <f>IF('📋 MIỂNG TNC'!A2222="","",'📋 MIỂNG TNC'!A2222)</f>
        <v/>
      </c>
      <c r="B7406">
        <f>IF('📋 MIỂNG TNC'!A2222="","",'📋 MIỂNG TNC'!P2222)</f>
        <v/>
      </c>
      <c r="C7406">
        <f>IF('📋 MIỂNG TNC'!A2222="","","Miểng")</f>
        <v/>
      </c>
      <c r="D7406">
        <f>IF('📋 MIỂNG TNC'!A2222="","",'📋 MIỂNG TNC'!H2222)</f>
        <v/>
      </c>
      <c r="E7406" t="e">
        <v>#VALUE!</v>
      </c>
      <c r="F7406">
        <f>IF('📋 MIỂNG TNC'!A2222="","",'📋 MIỂNG TNC'!J2222)</f>
        <v/>
      </c>
      <c r="G7406">
        <f>IF('📋 MIỂNG TNC'!A2222="","",'📋 MIỂNG TNC'!K2222)</f>
        <v/>
      </c>
      <c r="H7406">
        <f>IF('📋 MIỂNG TNC'!A2222="","",'📋 MIỂNG TNC'!L2222)</f>
        <v/>
      </c>
      <c r="I7406">
        <f>IF('📋 MIỂNG TNC'!A2222="","",'📋 MIỂNG TNC'!M2222)</f>
        <v/>
      </c>
      <c r="J7406">
        <f>IF('📋 MIỂNG TNC'!A2222="","",'📋 MIỂNG TNC'!D2222)</f>
        <v/>
      </c>
      <c r="L7406">
        <f>N(L7405)+IF(AND('🔎 TRA CỨU NHANH'!$C$2&lt;&gt;"",OR(ISNUMBER(SEARCH('🔎 TRA CỨU NHANH'!$C$2,$A7406)),ISNUMBER(SEARCH('🔎 TRA CỨU NHANH'!$C$2,$B7406)))),1,0)</f>
        <v/>
      </c>
      <c r="M7406">
        <f>IF(L7406&gt;N(L7405),L7406,"")</f>
        <v/>
      </c>
    </row>
    <row r="7407">
      <c r="A7407">
        <f>IF('📋 MIỂNG TNC'!A2223="","",'📋 MIỂNG TNC'!A2223)</f>
        <v/>
      </c>
      <c r="B7407">
        <f>IF('📋 MIỂNG TNC'!A2223="","",'📋 MIỂNG TNC'!P2223)</f>
        <v/>
      </c>
      <c r="C7407">
        <f>IF('📋 MIỂNG TNC'!A2223="","","Miểng")</f>
        <v/>
      </c>
      <c r="D7407">
        <f>IF('📋 MIỂNG TNC'!A2223="","",'📋 MIỂNG TNC'!H2223)</f>
        <v/>
      </c>
      <c r="E7407" t="e">
        <v>#VALUE!</v>
      </c>
      <c r="F7407">
        <f>IF('📋 MIỂNG TNC'!A2223="","",'📋 MIỂNG TNC'!J2223)</f>
        <v/>
      </c>
      <c r="G7407">
        <f>IF('📋 MIỂNG TNC'!A2223="","",'📋 MIỂNG TNC'!K2223)</f>
        <v/>
      </c>
      <c r="H7407">
        <f>IF('📋 MIỂNG TNC'!A2223="","",'📋 MIỂNG TNC'!L2223)</f>
        <v/>
      </c>
      <c r="I7407">
        <f>IF('📋 MIỂNG TNC'!A2223="","",'📋 MIỂNG TNC'!M2223)</f>
        <v/>
      </c>
      <c r="J7407">
        <f>IF('📋 MIỂNG TNC'!A2223="","",'📋 MIỂNG TNC'!D2223)</f>
        <v/>
      </c>
      <c r="L7407">
        <f>N(L7406)+IF(AND('🔎 TRA CỨU NHANH'!$C$2&lt;&gt;"",OR(ISNUMBER(SEARCH('🔎 TRA CỨU NHANH'!$C$2,$A7407)),ISNUMBER(SEARCH('🔎 TRA CỨU NHANH'!$C$2,$B7407)))),1,0)</f>
        <v/>
      </c>
      <c r="M7407">
        <f>IF(L7407&gt;N(L7406),L7407,"")</f>
        <v/>
      </c>
    </row>
    <row r="7408">
      <c r="A7408">
        <f>IF('📋 MIỂNG TNC'!A2224="","",'📋 MIỂNG TNC'!A2224)</f>
        <v/>
      </c>
      <c r="B7408">
        <f>IF('📋 MIỂNG TNC'!A2224="","",'📋 MIỂNG TNC'!P2224)</f>
        <v/>
      </c>
      <c r="C7408">
        <f>IF('📋 MIỂNG TNC'!A2224="","","Miểng")</f>
        <v/>
      </c>
      <c r="D7408">
        <f>IF('📋 MIỂNG TNC'!A2224="","",'📋 MIỂNG TNC'!H2224)</f>
        <v/>
      </c>
      <c r="E7408" t="e">
        <v>#VALUE!</v>
      </c>
      <c r="F7408">
        <f>IF('📋 MIỂNG TNC'!A2224="","",'📋 MIỂNG TNC'!J2224)</f>
        <v/>
      </c>
      <c r="G7408">
        <f>IF('📋 MIỂNG TNC'!A2224="","",'📋 MIỂNG TNC'!K2224)</f>
        <v/>
      </c>
      <c r="H7408">
        <f>IF('📋 MIỂNG TNC'!A2224="","",'📋 MIỂNG TNC'!L2224)</f>
        <v/>
      </c>
      <c r="I7408">
        <f>IF('📋 MIỂNG TNC'!A2224="","",'📋 MIỂNG TNC'!M2224)</f>
        <v/>
      </c>
      <c r="J7408">
        <f>IF('📋 MIỂNG TNC'!A2224="","",'📋 MIỂNG TNC'!D2224)</f>
        <v/>
      </c>
      <c r="L7408">
        <f>N(L7407)+IF(AND('🔎 TRA CỨU NHANH'!$C$2&lt;&gt;"",OR(ISNUMBER(SEARCH('🔎 TRA CỨU NHANH'!$C$2,$A7408)),ISNUMBER(SEARCH('🔎 TRA CỨU NHANH'!$C$2,$B7408)))),1,0)</f>
        <v/>
      </c>
      <c r="M7408">
        <f>IF(L7408&gt;N(L7407),L7408,"")</f>
        <v/>
      </c>
    </row>
    <row r="7409">
      <c r="A7409">
        <f>IF('📋 MIỂNG TNC'!A2225="","",'📋 MIỂNG TNC'!A2225)</f>
        <v/>
      </c>
      <c r="B7409">
        <f>IF('📋 MIỂNG TNC'!A2225="","",'📋 MIỂNG TNC'!P2225)</f>
        <v/>
      </c>
      <c r="C7409">
        <f>IF('📋 MIỂNG TNC'!A2225="","","Miểng")</f>
        <v/>
      </c>
      <c r="D7409">
        <f>IF('📋 MIỂNG TNC'!A2225="","",'📋 MIỂNG TNC'!H2225)</f>
        <v/>
      </c>
      <c r="E7409" t="e">
        <v>#VALUE!</v>
      </c>
      <c r="F7409">
        <f>IF('📋 MIỂNG TNC'!A2225="","",'📋 MIỂNG TNC'!J2225)</f>
        <v/>
      </c>
      <c r="G7409">
        <f>IF('📋 MIỂNG TNC'!A2225="","",'📋 MIỂNG TNC'!K2225)</f>
        <v/>
      </c>
      <c r="H7409">
        <f>IF('📋 MIỂNG TNC'!A2225="","",'📋 MIỂNG TNC'!L2225)</f>
        <v/>
      </c>
      <c r="I7409">
        <f>IF('📋 MIỂNG TNC'!A2225="","",'📋 MIỂNG TNC'!M2225)</f>
        <v/>
      </c>
      <c r="J7409">
        <f>IF('📋 MIỂNG TNC'!A2225="","",'📋 MIỂNG TNC'!D2225)</f>
        <v/>
      </c>
      <c r="L7409">
        <f>N(L7408)+IF(AND('🔎 TRA CỨU NHANH'!$C$2&lt;&gt;"",OR(ISNUMBER(SEARCH('🔎 TRA CỨU NHANH'!$C$2,$A7409)),ISNUMBER(SEARCH('🔎 TRA CỨU NHANH'!$C$2,$B7409)))),1,0)</f>
        <v/>
      </c>
      <c r="M7409">
        <f>IF(L7409&gt;N(L7408),L7409,"")</f>
        <v/>
      </c>
    </row>
    <row r="7410">
      <c r="A7410">
        <f>IF('📋 MIỂNG TNC'!A2226="","",'📋 MIỂNG TNC'!A2226)</f>
        <v/>
      </c>
      <c r="B7410">
        <f>IF('📋 MIỂNG TNC'!A2226="","",'📋 MIỂNG TNC'!P2226)</f>
        <v/>
      </c>
      <c r="C7410">
        <f>IF('📋 MIỂNG TNC'!A2226="","","Miểng")</f>
        <v/>
      </c>
      <c r="D7410">
        <f>IF('📋 MIỂNG TNC'!A2226="","",'📋 MIỂNG TNC'!H2226)</f>
        <v/>
      </c>
      <c r="E7410" t="e">
        <v>#VALUE!</v>
      </c>
      <c r="F7410">
        <f>IF('📋 MIỂNG TNC'!A2226="","",'📋 MIỂNG TNC'!J2226)</f>
        <v/>
      </c>
      <c r="G7410">
        <f>IF('📋 MIỂNG TNC'!A2226="","",'📋 MIỂNG TNC'!K2226)</f>
        <v/>
      </c>
      <c r="H7410">
        <f>IF('📋 MIỂNG TNC'!A2226="","",'📋 MIỂNG TNC'!L2226)</f>
        <v/>
      </c>
      <c r="I7410">
        <f>IF('📋 MIỂNG TNC'!A2226="","",'📋 MIỂNG TNC'!M2226)</f>
        <v/>
      </c>
      <c r="J7410">
        <f>IF('📋 MIỂNG TNC'!A2226="","",'📋 MIỂNG TNC'!D2226)</f>
        <v/>
      </c>
      <c r="L7410">
        <f>N(L7409)+IF(AND('🔎 TRA CỨU NHANH'!$C$2&lt;&gt;"",OR(ISNUMBER(SEARCH('🔎 TRA CỨU NHANH'!$C$2,$A7410)),ISNUMBER(SEARCH('🔎 TRA CỨU NHANH'!$C$2,$B7410)))),1,0)</f>
        <v/>
      </c>
      <c r="M7410">
        <f>IF(L7410&gt;N(L7409),L7410,"")</f>
        <v/>
      </c>
    </row>
    <row r="7411">
      <c r="A7411">
        <f>IF('📋 MIỂNG TNC'!A2227="","",'📋 MIỂNG TNC'!A2227)</f>
        <v/>
      </c>
      <c r="B7411">
        <f>IF('📋 MIỂNG TNC'!A2227="","",'📋 MIỂNG TNC'!P2227)</f>
        <v/>
      </c>
      <c r="C7411">
        <f>IF('📋 MIỂNG TNC'!A2227="","","Miểng")</f>
        <v/>
      </c>
      <c r="D7411">
        <f>IF('📋 MIỂNG TNC'!A2227="","",'📋 MIỂNG TNC'!H2227)</f>
        <v/>
      </c>
      <c r="E7411" t="e">
        <v>#VALUE!</v>
      </c>
      <c r="F7411">
        <f>IF('📋 MIỂNG TNC'!A2227="","",'📋 MIỂNG TNC'!J2227)</f>
        <v/>
      </c>
      <c r="G7411">
        <f>IF('📋 MIỂNG TNC'!A2227="","",'📋 MIỂNG TNC'!K2227)</f>
        <v/>
      </c>
      <c r="H7411">
        <f>IF('📋 MIỂNG TNC'!A2227="","",'📋 MIỂNG TNC'!L2227)</f>
        <v/>
      </c>
      <c r="I7411">
        <f>IF('📋 MIỂNG TNC'!A2227="","",'📋 MIỂNG TNC'!M2227)</f>
        <v/>
      </c>
      <c r="J7411">
        <f>IF('📋 MIỂNG TNC'!A2227="","",'📋 MIỂNG TNC'!D2227)</f>
        <v/>
      </c>
      <c r="L7411">
        <f>N(L7410)+IF(AND('🔎 TRA CỨU NHANH'!$C$2&lt;&gt;"",OR(ISNUMBER(SEARCH('🔎 TRA CỨU NHANH'!$C$2,$A7411)),ISNUMBER(SEARCH('🔎 TRA CỨU NHANH'!$C$2,$B7411)))),1,0)</f>
        <v/>
      </c>
      <c r="M7411">
        <f>IF(L7411&gt;N(L7410),L7411,"")</f>
        <v/>
      </c>
    </row>
    <row r="7412">
      <c r="A7412">
        <f>IF('📋 MIỂNG TNC'!A2228="","",'📋 MIỂNG TNC'!A2228)</f>
        <v/>
      </c>
      <c r="B7412">
        <f>IF('📋 MIỂNG TNC'!A2228="","",'📋 MIỂNG TNC'!P2228)</f>
        <v/>
      </c>
      <c r="C7412">
        <f>IF('📋 MIỂNG TNC'!A2228="","","Miểng")</f>
        <v/>
      </c>
      <c r="D7412">
        <f>IF('📋 MIỂNG TNC'!A2228="","",'📋 MIỂNG TNC'!H2228)</f>
        <v/>
      </c>
      <c r="E7412" t="e">
        <v>#VALUE!</v>
      </c>
      <c r="F7412">
        <f>IF('📋 MIỂNG TNC'!A2228="","",'📋 MIỂNG TNC'!J2228)</f>
        <v/>
      </c>
      <c r="G7412">
        <f>IF('📋 MIỂNG TNC'!A2228="","",'📋 MIỂNG TNC'!K2228)</f>
        <v/>
      </c>
      <c r="H7412">
        <f>IF('📋 MIỂNG TNC'!A2228="","",'📋 MIỂNG TNC'!L2228)</f>
        <v/>
      </c>
      <c r="I7412">
        <f>IF('📋 MIỂNG TNC'!A2228="","",'📋 MIỂNG TNC'!M2228)</f>
        <v/>
      </c>
      <c r="J7412">
        <f>IF('📋 MIỂNG TNC'!A2228="","",'📋 MIỂNG TNC'!D2228)</f>
        <v/>
      </c>
      <c r="L7412">
        <f>N(L7411)+IF(AND('🔎 TRA CỨU NHANH'!$C$2&lt;&gt;"",OR(ISNUMBER(SEARCH('🔎 TRA CỨU NHANH'!$C$2,$A7412)),ISNUMBER(SEARCH('🔎 TRA CỨU NHANH'!$C$2,$B7412)))),1,0)</f>
        <v/>
      </c>
      <c r="M7412">
        <f>IF(L7412&gt;N(L7411),L7412,"")</f>
        <v/>
      </c>
    </row>
    <row r="7413">
      <c r="A7413">
        <f>IF('📋 MIỂNG TNC'!A2229="","",'📋 MIỂNG TNC'!A2229)</f>
        <v/>
      </c>
      <c r="B7413">
        <f>IF('📋 MIỂNG TNC'!A2229="","",'📋 MIỂNG TNC'!P2229)</f>
        <v/>
      </c>
      <c r="C7413">
        <f>IF('📋 MIỂNG TNC'!A2229="","","Miểng")</f>
        <v/>
      </c>
      <c r="D7413">
        <f>IF('📋 MIỂNG TNC'!A2229="","",'📋 MIỂNG TNC'!H2229)</f>
        <v/>
      </c>
      <c r="E7413" t="e">
        <v>#VALUE!</v>
      </c>
      <c r="F7413">
        <f>IF('📋 MIỂNG TNC'!A2229="","",'📋 MIỂNG TNC'!J2229)</f>
        <v/>
      </c>
      <c r="G7413">
        <f>IF('📋 MIỂNG TNC'!A2229="","",'📋 MIỂNG TNC'!K2229)</f>
        <v/>
      </c>
      <c r="H7413">
        <f>IF('📋 MIỂNG TNC'!A2229="","",'📋 MIỂNG TNC'!L2229)</f>
        <v/>
      </c>
      <c r="I7413">
        <f>IF('📋 MIỂNG TNC'!A2229="","",'📋 MIỂNG TNC'!M2229)</f>
        <v/>
      </c>
      <c r="J7413">
        <f>IF('📋 MIỂNG TNC'!A2229="","",'📋 MIỂNG TNC'!D2229)</f>
        <v/>
      </c>
      <c r="L7413">
        <f>N(L7412)+IF(AND('🔎 TRA CỨU NHANH'!$C$2&lt;&gt;"",OR(ISNUMBER(SEARCH('🔎 TRA CỨU NHANH'!$C$2,$A7413)),ISNUMBER(SEARCH('🔎 TRA CỨU NHANH'!$C$2,$B7413)))),1,0)</f>
        <v/>
      </c>
      <c r="M7413">
        <f>IF(L7413&gt;N(L7412),L7413,"")</f>
        <v/>
      </c>
    </row>
    <row r="7414">
      <c r="A7414">
        <f>IF('📋 MIỂNG TNC'!A2230="","",'📋 MIỂNG TNC'!A2230)</f>
        <v/>
      </c>
      <c r="B7414">
        <f>IF('📋 MIỂNG TNC'!A2230="","",'📋 MIỂNG TNC'!P2230)</f>
        <v/>
      </c>
      <c r="C7414">
        <f>IF('📋 MIỂNG TNC'!A2230="","","Miểng")</f>
        <v/>
      </c>
      <c r="D7414">
        <f>IF('📋 MIỂNG TNC'!A2230="","",'📋 MIỂNG TNC'!H2230)</f>
        <v/>
      </c>
      <c r="E7414" t="e">
        <v>#VALUE!</v>
      </c>
      <c r="F7414" s="37">
        <f>IF('📋 MIỂNG TNC'!A2230="","",'📋 MIỂNG TNC'!J2230)</f>
        <v/>
      </c>
      <c r="G7414" s="37">
        <f>IF('📋 MIỂNG TNC'!A2230="","",'📋 MIỂNG TNC'!K2230)</f>
        <v/>
      </c>
      <c r="H7414" s="37">
        <f>IF('📋 MIỂNG TNC'!A2230="","",'📋 MIỂNG TNC'!L2230)</f>
        <v/>
      </c>
      <c r="I7414">
        <f>IF('📋 MIỂNG TNC'!A2230="","",'📋 MIỂNG TNC'!M2230)</f>
        <v/>
      </c>
      <c r="J7414">
        <f>IF('📋 MIỂNG TNC'!A2230="","",'📋 MIỂNG TNC'!D2230)</f>
        <v/>
      </c>
      <c r="L7414">
        <f>N(L7413)+IF(AND('🔎 TRA CỨU NHANH'!$C$2&lt;&gt;"",OR(ISNUMBER(SEARCH('🔎 TRA CỨU NHANH'!$C$2,$A7414)),ISNUMBER(SEARCH('🔎 TRA CỨU NHANH'!$C$2,$B7414)))),1,0)</f>
        <v/>
      </c>
      <c r="M7414">
        <f>IF(L7414&gt;N(L7413),L7414,"")</f>
        <v/>
      </c>
    </row>
    <row r="7415">
      <c r="A7415">
        <f>IF('📋 MIỂNG TNC'!A2231="","",'📋 MIỂNG TNC'!A2231)</f>
        <v/>
      </c>
      <c r="B7415">
        <f>IF('📋 MIỂNG TNC'!A2231="","",'📋 MIỂNG TNC'!P2231)</f>
        <v/>
      </c>
      <c r="C7415">
        <f>IF('📋 MIỂNG TNC'!A2231="","","Miểng")</f>
        <v/>
      </c>
      <c r="D7415">
        <f>IF('📋 MIỂNG TNC'!A2231="","",'📋 MIỂNG TNC'!H2231)</f>
        <v/>
      </c>
      <c r="E7415" t="e">
        <v>#VALUE!</v>
      </c>
      <c r="F7415">
        <f>IF('📋 MIỂNG TNC'!A2231="","",'📋 MIỂNG TNC'!J2231)</f>
        <v/>
      </c>
      <c r="G7415">
        <f>IF('📋 MIỂNG TNC'!A2231="","",'📋 MIỂNG TNC'!K2231)</f>
        <v/>
      </c>
      <c r="H7415">
        <f>IF('📋 MIỂNG TNC'!A2231="","",'📋 MIỂNG TNC'!L2231)</f>
        <v/>
      </c>
      <c r="I7415">
        <f>IF('📋 MIỂNG TNC'!A2231="","",'📋 MIỂNG TNC'!M2231)</f>
        <v/>
      </c>
      <c r="J7415">
        <f>IF('📋 MIỂNG TNC'!A2231="","",'📋 MIỂNG TNC'!D2231)</f>
        <v/>
      </c>
      <c r="L7415">
        <f>N(L7414)+IF(AND('🔎 TRA CỨU NHANH'!$C$2&lt;&gt;"",OR(ISNUMBER(SEARCH('🔎 TRA CỨU NHANH'!$C$2,$A7415)),ISNUMBER(SEARCH('🔎 TRA CỨU NHANH'!$C$2,$B7415)))),1,0)</f>
        <v/>
      </c>
      <c r="M7415">
        <f>IF(L7415&gt;N(L7414),L7415,"")</f>
        <v/>
      </c>
    </row>
    <row r="7416">
      <c r="A7416">
        <f>IF('📋 MIỂNG TNC'!A2232="","",'📋 MIỂNG TNC'!A2232)</f>
        <v/>
      </c>
      <c r="B7416">
        <f>IF('📋 MIỂNG TNC'!A2232="","",'📋 MIỂNG TNC'!P2232)</f>
        <v/>
      </c>
      <c r="C7416">
        <f>IF('📋 MIỂNG TNC'!A2232="","","Miểng")</f>
        <v/>
      </c>
      <c r="D7416">
        <f>IF('📋 MIỂNG TNC'!A2232="","",'📋 MIỂNG TNC'!H2232)</f>
        <v/>
      </c>
      <c r="E7416" t="e">
        <v>#VALUE!</v>
      </c>
      <c r="F7416">
        <f>IF('📋 MIỂNG TNC'!A2232="","",'📋 MIỂNG TNC'!J2232)</f>
        <v/>
      </c>
      <c r="G7416">
        <f>IF('📋 MIỂNG TNC'!A2232="","",'📋 MIỂNG TNC'!K2232)</f>
        <v/>
      </c>
      <c r="H7416">
        <f>IF('📋 MIỂNG TNC'!A2232="","",'📋 MIỂNG TNC'!L2232)</f>
        <v/>
      </c>
      <c r="I7416">
        <f>IF('📋 MIỂNG TNC'!A2232="","",'📋 MIỂNG TNC'!M2232)</f>
        <v/>
      </c>
      <c r="J7416">
        <f>IF('📋 MIỂNG TNC'!A2232="","",'📋 MIỂNG TNC'!D2232)</f>
        <v/>
      </c>
      <c r="L7416">
        <f>N(L7415)+IF(AND('🔎 TRA CỨU NHANH'!$C$2&lt;&gt;"",OR(ISNUMBER(SEARCH('🔎 TRA CỨU NHANH'!$C$2,$A7416)),ISNUMBER(SEARCH('🔎 TRA CỨU NHANH'!$C$2,$B7416)))),1,0)</f>
        <v/>
      </c>
      <c r="M7416">
        <f>IF(L7416&gt;N(L7415),L7416,"")</f>
        <v/>
      </c>
    </row>
    <row r="7417">
      <c r="A7417">
        <f>IF('📋 MIỂNG TNC'!A2233="","",'📋 MIỂNG TNC'!A2233)</f>
        <v/>
      </c>
      <c r="B7417">
        <f>IF('📋 MIỂNG TNC'!A2233="","",'📋 MIỂNG TNC'!P2233)</f>
        <v/>
      </c>
      <c r="C7417">
        <f>IF('📋 MIỂNG TNC'!A2233="","","Miểng")</f>
        <v/>
      </c>
      <c r="D7417">
        <f>IF('📋 MIỂNG TNC'!A2233="","",'📋 MIỂNG TNC'!H2233)</f>
        <v/>
      </c>
      <c r="E7417" t="e">
        <v>#VALUE!</v>
      </c>
      <c r="F7417">
        <f>IF('📋 MIỂNG TNC'!A2233="","",'📋 MIỂNG TNC'!J2233)</f>
        <v/>
      </c>
      <c r="G7417">
        <f>IF('📋 MIỂNG TNC'!A2233="","",'📋 MIỂNG TNC'!K2233)</f>
        <v/>
      </c>
      <c r="H7417">
        <f>IF('📋 MIỂNG TNC'!A2233="","",'📋 MIỂNG TNC'!L2233)</f>
        <v/>
      </c>
      <c r="I7417">
        <f>IF('📋 MIỂNG TNC'!A2233="","",'📋 MIỂNG TNC'!M2233)</f>
        <v/>
      </c>
      <c r="J7417">
        <f>IF('📋 MIỂNG TNC'!A2233="","",'📋 MIỂNG TNC'!D2233)</f>
        <v/>
      </c>
      <c r="L7417">
        <f>N(L7416)+IF(AND('🔎 TRA CỨU NHANH'!$C$2&lt;&gt;"",OR(ISNUMBER(SEARCH('🔎 TRA CỨU NHANH'!$C$2,$A7417)),ISNUMBER(SEARCH('🔎 TRA CỨU NHANH'!$C$2,$B7417)))),1,0)</f>
        <v/>
      </c>
      <c r="M7417">
        <f>IF(L7417&gt;N(L7416),L7417,"")</f>
        <v/>
      </c>
    </row>
    <row r="7418">
      <c r="A7418">
        <f>IF('📋 MIỂNG TNC'!A2234="","",'📋 MIỂNG TNC'!A2234)</f>
        <v/>
      </c>
      <c r="B7418">
        <f>IF('📋 MIỂNG TNC'!A2234="","",'📋 MIỂNG TNC'!P2234)</f>
        <v/>
      </c>
      <c r="C7418">
        <f>IF('📋 MIỂNG TNC'!A2234="","","Miểng")</f>
        <v/>
      </c>
      <c r="D7418">
        <f>IF('📋 MIỂNG TNC'!A2234="","",'📋 MIỂNG TNC'!H2234)</f>
        <v/>
      </c>
      <c r="E7418" t="e">
        <v>#VALUE!</v>
      </c>
      <c r="F7418">
        <f>IF('📋 MIỂNG TNC'!A2234="","",'📋 MIỂNG TNC'!J2234)</f>
        <v/>
      </c>
      <c r="G7418">
        <f>IF('📋 MIỂNG TNC'!A2234="","",'📋 MIỂNG TNC'!K2234)</f>
        <v/>
      </c>
      <c r="H7418">
        <f>IF('📋 MIỂNG TNC'!A2234="","",'📋 MIỂNG TNC'!L2234)</f>
        <v/>
      </c>
      <c r="I7418">
        <f>IF('📋 MIỂNG TNC'!A2234="","",'📋 MIỂNG TNC'!M2234)</f>
        <v/>
      </c>
      <c r="J7418">
        <f>IF('📋 MIỂNG TNC'!A2234="","",'📋 MIỂNG TNC'!D2234)</f>
        <v/>
      </c>
      <c r="L7418">
        <f>N(L7417)+IF(AND('🔎 TRA CỨU NHANH'!$C$2&lt;&gt;"",OR(ISNUMBER(SEARCH('🔎 TRA CỨU NHANH'!$C$2,$A7418)),ISNUMBER(SEARCH('🔎 TRA CỨU NHANH'!$C$2,$B7418)))),1,0)</f>
        <v/>
      </c>
      <c r="M7418">
        <f>IF(L7418&gt;N(L7417),L7418,"")</f>
        <v/>
      </c>
    </row>
    <row r="7419">
      <c r="A7419">
        <f>IF('📋 MIỂNG TNC'!A2235="","",'📋 MIỂNG TNC'!A2235)</f>
        <v/>
      </c>
      <c r="B7419">
        <f>IF('📋 MIỂNG TNC'!A2235="","",'📋 MIỂNG TNC'!P2235)</f>
        <v/>
      </c>
      <c r="C7419">
        <f>IF('📋 MIỂNG TNC'!A2235="","","Miểng")</f>
        <v/>
      </c>
      <c r="D7419">
        <f>IF('📋 MIỂNG TNC'!A2235="","",'📋 MIỂNG TNC'!H2235)</f>
        <v/>
      </c>
      <c r="E7419" t="e">
        <v>#VALUE!</v>
      </c>
      <c r="F7419">
        <f>IF('📋 MIỂNG TNC'!A2235="","",'📋 MIỂNG TNC'!J2235)</f>
        <v/>
      </c>
      <c r="G7419">
        <f>IF('📋 MIỂNG TNC'!A2235="","",'📋 MIỂNG TNC'!K2235)</f>
        <v/>
      </c>
      <c r="H7419">
        <f>IF('📋 MIỂNG TNC'!A2235="","",'📋 MIỂNG TNC'!L2235)</f>
        <v/>
      </c>
      <c r="I7419">
        <f>IF('📋 MIỂNG TNC'!A2235="","",'📋 MIỂNG TNC'!M2235)</f>
        <v/>
      </c>
      <c r="J7419">
        <f>IF('📋 MIỂNG TNC'!A2235="","",'📋 MIỂNG TNC'!D2235)</f>
        <v/>
      </c>
      <c r="L7419">
        <f>N(L7418)+IF(AND('🔎 TRA CỨU NHANH'!$C$2&lt;&gt;"",OR(ISNUMBER(SEARCH('🔎 TRA CỨU NHANH'!$C$2,$A7419)),ISNUMBER(SEARCH('🔎 TRA CỨU NHANH'!$C$2,$B7419)))),1,0)</f>
        <v/>
      </c>
      <c r="M7419">
        <f>IF(L7419&gt;N(L7418),L7419,"")</f>
        <v/>
      </c>
    </row>
    <row r="7420">
      <c r="A7420">
        <f>IF('📋 MIỂNG TNC'!A2236="","",'📋 MIỂNG TNC'!A2236)</f>
        <v/>
      </c>
      <c r="B7420">
        <f>IF('📋 MIỂNG TNC'!A2236="","",'📋 MIỂNG TNC'!P2236)</f>
        <v/>
      </c>
      <c r="C7420">
        <f>IF('📋 MIỂNG TNC'!A2236="","","Miểng")</f>
        <v/>
      </c>
      <c r="D7420">
        <f>IF('📋 MIỂNG TNC'!A2236="","",'📋 MIỂNG TNC'!H2236)</f>
        <v/>
      </c>
      <c r="E7420" t="e">
        <v>#VALUE!</v>
      </c>
      <c r="F7420">
        <f>IF('📋 MIỂNG TNC'!A2236="","",'📋 MIỂNG TNC'!J2236)</f>
        <v/>
      </c>
      <c r="G7420">
        <f>IF('📋 MIỂNG TNC'!A2236="","",'📋 MIỂNG TNC'!K2236)</f>
        <v/>
      </c>
      <c r="H7420">
        <f>IF('📋 MIỂNG TNC'!A2236="","",'📋 MIỂNG TNC'!L2236)</f>
        <v/>
      </c>
      <c r="I7420">
        <f>IF('📋 MIỂNG TNC'!A2236="","",'📋 MIỂNG TNC'!M2236)</f>
        <v/>
      </c>
      <c r="J7420">
        <f>IF('📋 MIỂNG TNC'!A2236="","",'📋 MIỂNG TNC'!D2236)</f>
        <v/>
      </c>
      <c r="L7420">
        <f>N(L7419)+IF(AND('🔎 TRA CỨU NHANH'!$C$2&lt;&gt;"",OR(ISNUMBER(SEARCH('🔎 TRA CỨU NHANH'!$C$2,$A7420)),ISNUMBER(SEARCH('🔎 TRA CỨU NHANH'!$C$2,$B7420)))),1,0)</f>
        <v/>
      </c>
      <c r="M7420">
        <f>IF(L7420&gt;N(L7419),L7420,"")</f>
        <v/>
      </c>
    </row>
    <row r="7421">
      <c r="A7421">
        <f>IF('📋 MIỂNG TNC'!A2237="","",'📋 MIỂNG TNC'!A2237)</f>
        <v/>
      </c>
      <c r="B7421">
        <f>IF('📋 MIỂNG TNC'!A2237="","",'📋 MIỂNG TNC'!P2237)</f>
        <v/>
      </c>
      <c r="C7421">
        <f>IF('📋 MIỂNG TNC'!A2237="","","Miểng")</f>
        <v/>
      </c>
      <c r="D7421">
        <f>IF('📋 MIỂNG TNC'!A2237="","",'📋 MIỂNG TNC'!H2237)</f>
        <v/>
      </c>
      <c r="E7421" t="e">
        <v>#VALUE!</v>
      </c>
      <c r="F7421">
        <f>IF('📋 MIỂNG TNC'!A2237="","",'📋 MIỂNG TNC'!J2237)</f>
        <v/>
      </c>
      <c r="G7421">
        <f>IF('📋 MIỂNG TNC'!A2237="","",'📋 MIỂNG TNC'!K2237)</f>
        <v/>
      </c>
      <c r="H7421">
        <f>IF('📋 MIỂNG TNC'!A2237="","",'📋 MIỂNG TNC'!L2237)</f>
        <v/>
      </c>
      <c r="I7421">
        <f>IF('📋 MIỂNG TNC'!A2237="","",'📋 MIỂNG TNC'!M2237)</f>
        <v/>
      </c>
      <c r="J7421">
        <f>IF('📋 MIỂNG TNC'!A2237="","",'📋 MIỂNG TNC'!D2237)</f>
        <v/>
      </c>
      <c r="L7421">
        <f>N(L7420)+IF(AND('🔎 TRA CỨU NHANH'!$C$2&lt;&gt;"",OR(ISNUMBER(SEARCH('🔎 TRA CỨU NHANH'!$C$2,$A7421)),ISNUMBER(SEARCH('🔎 TRA CỨU NHANH'!$C$2,$B7421)))),1,0)</f>
        <v/>
      </c>
      <c r="M7421">
        <f>IF(L7421&gt;N(L7420),L7421,"")</f>
        <v/>
      </c>
    </row>
    <row r="7422">
      <c r="A7422">
        <f>IF('📋 MIỂNG TNC'!A2238="","",'📋 MIỂNG TNC'!A2238)</f>
        <v/>
      </c>
      <c r="B7422">
        <f>IF('📋 MIỂNG TNC'!A2238="","",'📋 MIỂNG TNC'!P2238)</f>
        <v/>
      </c>
      <c r="C7422">
        <f>IF('📋 MIỂNG TNC'!A2238="","","Miểng")</f>
        <v/>
      </c>
      <c r="D7422">
        <f>IF('📋 MIỂNG TNC'!A2238="","",'📋 MIỂNG TNC'!H2238)</f>
        <v/>
      </c>
      <c r="E7422" t="e">
        <v>#VALUE!</v>
      </c>
      <c r="F7422">
        <f>IF('📋 MIỂNG TNC'!A2238="","",'📋 MIỂNG TNC'!J2238)</f>
        <v/>
      </c>
      <c r="G7422">
        <f>IF('📋 MIỂNG TNC'!A2238="","",'📋 MIỂNG TNC'!K2238)</f>
        <v/>
      </c>
      <c r="H7422">
        <f>IF('📋 MIỂNG TNC'!A2238="","",'📋 MIỂNG TNC'!L2238)</f>
        <v/>
      </c>
      <c r="I7422">
        <f>IF('📋 MIỂNG TNC'!A2238="","",'📋 MIỂNG TNC'!M2238)</f>
        <v/>
      </c>
      <c r="J7422">
        <f>IF('📋 MIỂNG TNC'!A2238="","",'📋 MIỂNG TNC'!D2238)</f>
        <v/>
      </c>
      <c r="L7422">
        <f>N(L7421)+IF(AND('🔎 TRA CỨU NHANH'!$C$2&lt;&gt;"",OR(ISNUMBER(SEARCH('🔎 TRA CỨU NHANH'!$C$2,$A7422)),ISNUMBER(SEARCH('🔎 TRA CỨU NHANH'!$C$2,$B7422)))),1,0)</f>
        <v/>
      </c>
      <c r="M7422">
        <f>IF(L7422&gt;N(L7421),L7422,"")</f>
        <v/>
      </c>
    </row>
    <row r="7423">
      <c r="A7423">
        <f>IF('📋 MIỂNG TNC'!A2239="","",'📋 MIỂNG TNC'!A2239)</f>
        <v/>
      </c>
      <c r="B7423">
        <f>IF('📋 MIỂNG TNC'!A2239="","",'📋 MIỂNG TNC'!P2239)</f>
        <v/>
      </c>
      <c r="C7423">
        <f>IF('📋 MIỂNG TNC'!A2239="","","Miểng")</f>
        <v/>
      </c>
      <c r="D7423">
        <f>IF('📋 MIỂNG TNC'!A2239="","",'📋 MIỂNG TNC'!H2239)</f>
        <v/>
      </c>
      <c r="E7423" t="e">
        <v>#VALUE!</v>
      </c>
      <c r="F7423">
        <f>IF('📋 MIỂNG TNC'!A2239="","",'📋 MIỂNG TNC'!J2239)</f>
        <v/>
      </c>
      <c r="G7423">
        <f>IF('📋 MIỂNG TNC'!A2239="","",'📋 MIỂNG TNC'!K2239)</f>
        <v/>
      </c>
      <c r="H7423">
        <f>IF('📋 MIỂNG TNC'!A2239="","",'📋 MIỂNG TNC'!L2239)</f>
        <v/>
      </c>
      <c r="I7423">
        <f>IF('📋 MIỂNG TNC'!A2239="","",'📋 MIỂNG TNC'!M2239)</f>
        <v/>
      </c>
      <c r="J7423">
        <f>IF('📋 MIỂNG TNC'!A2239="","",'📋 MIỂNG TNC'!D2239)</f>
        <v/>
      </c>
      <c r="L7423">
        <f>N(L7422)+IF(AND('🔎 TRA CỨU NHANH'!$C$2&lt;&gt;"",OR(ISNUMBER(SEARCH('🔎 TRA CỨU NHANH'!$C$2,$A7423)),ISNUMBER(SEARCH('🔎 TRA CỨU NHANH'!$C$2,$B7423)))),1,0)</f>
        <v/>
      </c>
      <c r="M7423">
        <f>IF(L7423&gt;N(L7422),L7423,"")</f>
        <v/>
      </c>
    </row>
    <row r="7424">
      <c r="A7424">
        <f>IF('📋 MIỂNG TNC'!A2240="","",'📋 MIỂNG TNC'!A2240)</f>
        <v/>
      </c>
      <c r="B7424">
        <f>IF('📋 MIỂNG TNC'!A2240="","",'📋 MIỂNG TNC'!P2240)</f>
        <v/>
      </c>
      <c r="C7424">
        <f>IF('📋 MIỂNG TNC'!A2240="","","Miểng")</f>
        <v/>
      </c>
      <c r="D7424">
        <f>IF('📋 MIỂNG TNC'!A2240="","",'📋 MIỂNG TNC'!H2240)</f>
        <v/>
      </c>
      <c r="E7424" t="e">
        <v>#VALUE!</v>
      </c>
      <c r="F7424">
        <f>IF('📋 MIỂNG TNC'!A2240="","",'📋 MIỂNG TNC'!J2240)</f>
        <v/>
      </c>
      <c r="G7424">
        <f>IF('📋 MIỂNG TNC'!A2240="","",'📋 MIỂNG TNC'!K2240)</f>
        <v/>
      </c>
      <c r="H7424">
        <f>IF('📋 MIỂNG TNC'!A2240="","",'📋 MIỂNG TNC'!L2240)</f>
        <v/>
      </c>
      <c r="I7424">
        <f>IF('📋 MIỂNG TNC'!A2240="","",'📋 MIỂNG TNC'!M2240)</f>
        <v/>
      </c>
      <c r="J7424">
        <f>IF('📋 MIỂNG TNC'!A2240="","",'📋 MIỂNG TNC'!D2240)</f>
        <v/>
      </c>
      <c r="L7424">
        <f>N(L7423)+IF(AND('🔎 TRA CỨU NHANH'!$C$2&lt;&gt;"",OR(ISNUMBER(SEARCH('🔎 TRA CỨU NHANH'!$C$2,$A7424)),ISNUMBER(SEARCH('🔎 TRA CỨU NHANH'!$C$2,$B7424)))),1,0)</f>
        <v/>
      </c>
      <c r="M7424">
        <f>IF(L7424&gt;N(L7423),L7424,"")</f>
        <v/>
      </c>
    </row>
    <row r="7425">
      <c r="A7425">
        <f>IF('📋 MIỂNG TNC'!A2241="","",'📋 MIỂNG TNC'!A2241)</f>
        <v/>
      </c>
      <c r="B7425">
        <f>IF('📋 MIỂNG TNC'!A2241="","",'📋 MIỂNG TNC'!P2241)</f>
        <v/>
      </c>
      <c r="C7425">
        <f>IF('📋 MIỂNG TNC'!A2241="","","Miểng")</f>
        <v/>
      </c>
      <c r="D7425">
        <f>IF('📋 MIỂNG TNC'!A2241="","",'📋 MIỂNG TNC'!H2241)</f>
        <v/>
      </c>
      <c r="E7425" t="e">
        <v>#VALUE!</v>
      </c>
      <c r="F7425">
        <f>IF('📋 MIỂNG TNC'!A2241="","",'📋 MIỂNG TNC'!J2241)</f>
        <v/>
      </c>
      <c r="G7425">
        <f>IF('📋 MIỂNG TNC'!A2241="","",'📋 MIỂNG TNC'!K2241)</f>
        <v/>
      </c>
      <c r="H7425">
        <f>IF('📋 MIỂNG TNC'!A2241="","",'📋 MIỂNG TNC'!L2241)</f>
        <v/>
      </c>
      <c r="I7425">
        <f>IF('📋 MIỂNG TNC'!A2241="","",'📋 MIỂNG TNC'!M2241)</f>
        <v/>
      </c>
      <c r="J7425">
        <f>IF('📋 MIỂNG TNC'!A2241="","",'📋 MIỂNG TNC'!D2241)</f>
        <v/>
      </c>
      <c r="L7425">
        <f>N(L7424)+IF(AND('🔎 TRA CỨU NHANH'!$C$2&lt;&gt;"",OR(ISNUMBER(SEARCH('🔎 TRA CỨU NHANH'!$C$2,$A7425)),ISNUMBER(SEARCH('🔎 TRA CỨU NHANH'!$C$2,$B7425)))),1,0)</f>
        <v/>
      </c>
      <c r="M7425">
        <f>IF(L7425&gt;N(L7424),L7425,"")</f>
        <v/>
      </c>
    </row>
    <row r="7426">
      <c r="A7426">
        <f>IF('📋 MIỂNG TNC'!A2242="","",'📋 MIỂNG TNC'!A2242)</f>
        <v/>
      </c>
      <c r="B7426">
        <f>IF('📋 MIỂNG TNC'!A2242="","",'📋 MIỂNG TNC'!P2242)</f>
        <v/>
      </c>
      <c r="C7426">
        <f>IF('📋 MIỂNG TNC'!A2242="","","Miểng")</f>
        <v/>
      </c>
      <c r="D7426">
        <f>IF('📋 MIỂNG TNC'!A2242="","",'📋 MIỂNG TNC'!H2242)</f>
        <v/>
      </c>
      <c r="E7426" t="e">
        <v>#VALUE!</v>
      </c>
      <c r="F7426">
        <f>IF('📋 MIỂNG TNC'!A2242="","",'📋 MIỂNG TNC'!J2242)</f>
        <v/>
      </c>
      <c r="G7426">
        <f>IF('📋 MIỂNG TNC'!A2242="","",'📋 MIỂNG TNC'!K2242)</f>
        <v/>
      </c>
      <c r="H7426">
        <f>IF('📋 MIỂNG TNC'!A2242="","",'📋 MIỂNG TNC'!L2242)</f>
        <v/>
      </c>
      <c r="I7426">
        <f>IF('📋 MIỂNG TNC'!A2242="","",'📋 MIỂNG TNC'!M2242)</f>
        <v/>
      </c>
      <c r="J7426">
        <f>IF('📋 MIỂNG TNC'!A2242="","",'📋 MIỂNG TNC'!D2242)</f>
        <v/>
      </c>
      <c r="L7426">
        <f>N(L7425)+IF(AND('🔎 TRA CỨU NHANH'!$C$2&lt;&gt;"",OR(ISNUMBER(SEARCH('🔎 TRA CỨU NHANH'!$C$2,$A7426)),ISNUMBER(SEARCH('🔎 TRA CỨU NHANH'!$C$2,$B7426)))),1,0)</f>
        <v/>
      </c>
      <c r="M7426">
        <f>IF(L7426&gt;N(L7425),L7426,"")</f>
        <v/>
      </c>
    </row>
    <row r="7427">
      <c r="A7427">
        <f>IF('📋 MIỂNG TNC'!A2243="","",'📋 MIỂNG TNC'!A2243)</f>
        <v/>
      </c>
      <c r="B7427">
        <f>IF('📋 MIỂNG TNC'!A2243="","",'📋 MIỂNG TNC'!P2243)</f>
        <v/>
      </c>
      <c r="C7427">
        <f>IF('📋 MIỂNG TNC'!A2243="","","Miểng")</f>
        <v/>
      </c>
      <c r="D7427">
        <f>IF('📋 MIỂNG TNC'!A2243="","",'📋 MIỂNG TNC'!H2243)</f>
        <v/>
      </c>
      <c r="E7427" t="e">
        <v>#VALUE!</v>
      </c>
      <c r="F7427">
        <f>IF('📋 MIỂNG TNC'!A2243="","",'📋 MIỂNG TNC'!J2243)</f>
        <v/>
      </c>
      <c r="G7427">
        <f>IF('📋 MIỂNG TNC'!A2243="","",'📋 MIỂNG TNC'!K2243)</f>
        <v/>
      </c>
      <c r="H7427">
        <f>IF('📋 MIỂNG TNC'!A2243="","",'📋 MIỂNG TNC'!L2243)</f>
        <v/>
      </c>
      <c r="I7427">
        <f>IF('📋 MIỂNG TNC'!A2243="","",'📋 MIỂNG TNC'!M2243)</f>
        <v/>
      </c>
      <c r="J7427">
        <f>IF('📋 MIỂNG TNC'!A2243="","",'📋 MIỂNG TNC'!D2243)</f>
        <v/>
      </c>
      <c r="L7427">
        <f>N(L7426)+IF(AND('🔎 TRA CỨU NHANH'!$C$2&lt;&gt;"",OR(ISNUMBER(SEARCH('🔎 TRA CỨU NHANH'!$C$2,$A7427)),ISNUMBER(SEARCH('🔎 TRA CỨU NHANH'!$C$2,$B7427)))),1,0)</f>
        <v/>
      </c>
      <c r="M7427">
        <f>IF(L7427&gt;N(L7426),L7427,"")</f>
        <v/>
      </c>
    </row>
    <row r="7428">
      <c r="A7428">
        <f>IF('📋 MIỂNG TNC'!A2244="","",'📋 MIỂNG TNC'!A2244)</f>
        <v/>
      </c>
      <c r="B7428">
        <f>IF('📋 MIỂNG TNC'!A2244="","",'📋 MIỂNG TNC'!P2244)</f>
        <v/>
      </c>
      <c r="C7428">
        <f>IF('📋 MIỂNG TNC'!A2244="","","Miểng")</f>
        <v/>
      </c>
      <c r="D7428">
        <f>IF('📋 MIỂNG TNC'!A2244="","",'📋 MIỂNG TNC'!H2244)</f>
        <v/>
      </c>
      <c r="E7428" t="e">
        <v>#VALUE!</v>
      </c>
      <c r="F7428">
        <f>IF('📋 MIỂNG TNC'!A2244="","",'📋 MIỂNG TNC'!J2244)</f>
        <v/>
      </c>
      <c r="G7428">
        <f>IF('📋 MIỂNG TNC'!A2244="","",'📋 MIỂNG TNC'!K2244)</f>
        <v/>
      </c>
      <c r="H7428">
        <f>IF('📋 MIỂNG TNC'!A2244="","",'📋 MIỂNG TNC'!L2244)</f>
        <v/>
      </c>
      <c r="I7428">
        <f>IF('📋 MIỂNG TNC'!A2244="","",'📋 MIỂNG TNC'!M2244)</f>
        <v/>
      </c>
      <c r="J7428">
        <f>IF('📋 MIỂNG TNC'!A2244="","",'📋 MIỂNG TNC'!D2244)</f>
        <v/>
      </c>
      <c r="L7428">
        <f>N(L7427)+IF(AND('🔎 TRA CỨU NHANH'!$C$2&lt;&gt;"",OR(ISNUMBER(SEARCH('🔎 TRA CỨU NHANH'!$C$2,$A7428)),ISNUMBER(SEARCH('🔎 TRA CỨU NHANH'!$C$2,$B7428)))),1,0)</f>
        <v/>
      </c>
      <c r="M7428">
        <f>IF(L7428&gt;N(L7427),L7428,"")</f>
        <v/>
      </c>
    </row>
    <row r="7429">
      <c r="A7429">
        <f>IF('📋 MIỂNG TNC'!A2245="","",'📋 MIỂNG TNC'!A2245)</f>
        <v/>
      </c>
      <c r="B7429">
        <f>IF('📋 MIỂNG TNC'!A2245="","",'📋 MIỂNG TNC'!P2245)</f>
        <v/>
      </c>
      <c r="C7429">
        <f>IF('📋 MIỂNG TNC'!A2245="","","Miểng")</f>
        <v/>
      </c>
      <c r="D7429">
        <f>IF('📋 MIỂNG TNC'!A2245="","",'📋 MIỂNG TNC'!H2245)</f>
        <v/>
      </c>
      <c r="E7429" t="e">
        <v>#VALUE!</v>
      </c>
      <c r="F7429">
        <f>IF('📋 MIỂNG TNC'!A2245="","",'📋 MIỂNG TNC'!J2245)</f>
        <v/>
      </c>
      <c r="G7429">
        <f>IF('📋 MIỂNG TNC'!A2245="","",'📋 MIỂNG TNC'!K2245)</f>
        <v/>
      </c>
      <c r="H7429">
        <f>IF('📋 MIỂNG TNC'!A2245="","",'📋 MIỂNG TNC'!L2245)</f>
        <v/>
      </c>
      <c r="I7429">
        <f>IF('📋 MIỂNG TNC'!A2245="","",'📋 MIỂNG TNC'!M2245)</f>
        <v/>
      </c>
      <c r="J7429">
        <f>IF('📋 MIỂNG TNC'!A2245="","",'📋 MIỂNG TNC'!D2245)</f>
        <v/>
      </c>
      <c r="L7429">
        <f>N(L7428)+IF(AND('🔎 TRA CỨU NHANH'!$C$2&lt;&gt;"",OR(ISNUMBER(SEARCH('🔎 TRA CỨU NHANH'!$C$2,$A7429)),ISNUMBER(SEARCH('🔎 TRA CỨU NHANH'!$C$2,$B7429)))),1,0)</f>
        <v/>
      </c>
      <c r="M7429">
        <f>IF(L7429&gt;N(L7428),L7429,"")</f>
        <v/>
      </c>
    </row>
    <row r="7430">
      <c r="A7430">
        <f>IF('📋 MIỂNG TNC'!A2246="","",'📋 MIỂNG TNC'!A2246)</f>
        <v/>
      </c>
      <c r="B7430">
        <f>IF('📋 MIỂNG TNC'!A2246="","",'📋 MIỂNG TNC'!P2246)</f>
        <v/>
      </c>
      <c r="C7430">
        <f>IF('📋 MIỂNG TNC'!A2246="","","Miểng")</f>
        <v/>
      </c>
      <c r="D7430">
        <f>IF('📋 MIỂNG TNC'!A2246="","",'📋 MIỂNG TNC'!H2246)</f>
        <v/>
      </c>
      <c r="E7430" t="e">
        <v>#VALUE!</v>
      </c>
      <c r="F7430">
        <f>IF('📋 MIỂNG TNC'!A2246="","",'📋 MIỂNG TNC'!J2246)</f>
        <v/>
      </c>
      <c r="G7430">
        <f>IF('📋 MIỂNG TNC'!A2246="","",'📋 MIỂNG TNC'!K2246)</f>
        <v/>
      </c>
      <c r="H7430">
        <f>IF('📋 MIỂNG TNC'!A2246="","",'📋 MIỂNG TNC'!L2246)</f>
        <v/>
      </c>
      <c r="I7430">
        <f>IF('📋 MIỂNG TNC'!A2246="","",'📋 MIỂNG TNC'!M2246)</f>
        <v/>
      </c>
      <c r="J7430">
        <f>IF('📋 MIỂNG TNC'!A2246="","",'📋 MIỂNG TNC'!D2246)</f>
        <v/>
      </c>
      <c r="L7430">
        <f>N(L7429)+IF(AND('🔎 TRA CỨU NHANH'!$C$2&lt;&gt;"",OR(ISNUMBER(SEARCH('🔎 TRA CỨU NHANH'!$C$2,$A7430)),ISNUMBER(SEARCH('🔎 TRA CỨU NHANH'!$C$2,$B7430)))),1,0)</f>
        <v/>
      </c>
      <c r="M7430">
        <f>IF(L7430&gt;N(L7429),L7430,"")</f>
        <v/>
      </c>
    </row>
    <row r="7431">
      <c r="A7431">
        <f>IF('📋 MIỂNG TNC'!A2247="","",'📋 MIỂNG TNC'!A2247)</f>
        <v/>
      </c>
      <c r="B7431">
        <f>IF('📋 MIỂNG TNC'!A2247="","",'📋 MIỂNG TNC'!P2247)</f>
        <v/>
      </c>
      <c r="C7431">
        <f>IF('📋 MIỂNG TNC'!A2247="","","Miểng")</f>
        <v/>
      </c>
      <c r="D7431">
        <f>IF('📋 MIỂNG TNC'!A2247="","",'📋 MIỂNG TNC'!H2247)</f>
        <v/>
      </c>
      <c r="E7431" t="e">
        <v>#VALUE!</v>
      </c>
      <c r="F7431">
        <f>IF('📋 MIỂNG TNC'!A2247="","",'📋 MIỂNG TNC'!J2247)</f>
        <v/>
      </c>
      <c r="G7431">
        <f>IF('📋 MIỂNG TNC'!A2247="","",'📋 MIỂNG TNC'!K2247)</f>
        <v/>
      </c>
      <c r="H7431">
        <f>IF('📋 MIỂNG TNC'!A2247="","",'📋 MIỂNG TNC'!L2247)</f>
        <v/>
      </c>
      <c r="I7431">
        <f>IF('📋 MIỂNG TNC'!A2247="","",'📋 MIỂNG TNC'!M2247)</f>
        <v/>
      </c>
      <c r="J7431">
        <f>IF('📋 MIỂNG TNC'!A2247="","",'📋 MIỂNG TNC'!D2247)</f>
        <v/>
      </c>
      <c r="L7431">
        <f>N(L7430)+IF(AND('🔎 TRA CỨU NHANH'!$C$2&lt;&gt;"",OR(ISNUMBER(SEARCH('🔎 TRA CỨU NHANH'!$C$2,$A7431)),ISNUMBER(SEARCH('🔎 TRA CỨU NHANH'!$C$2,$B7431)))),1,0)</f>
        <v/>
      </c>
      <c r="M7431">
        <f>IF(L7431&gt;N(L7430),L7431,"")</f>
        <v/>
      </c>
    </row>
    <row r="7432">
      <c r="A7432">
        <f>IF('📋 MIỂNG TNC'!A2248="","",'📋 MIỂNG TNC'!A2248)</f>
        <v/>
      </c>
      <c r="B7432">
        <f>IF('📋 MIỂNG TNC'!A2248="","",'📋 MIỂNG TNC'!P2248)</f>
        <v/>
      </c>
      <c r="C7432">
        <f>IF('📋 MIỂNG TNC'!A2248="","","Miểng")</f>
        <v/>
      </c>
      <c r="D7432">
        <f>IF('📋 MIỂNG TNC'!A2248="","",'📋 MIỂNG TNC'!H2248)</f>
        <v/>
      </c>
      <c r="E7432" t="e">
        <v>#VALUE!</v>
      </c>
      <c r="F7432">
        <f>IF('📋 MIỂNG TNC'!A2248="","",'📋 MIỂNG TNC'!J2248)</f>
        <v/>
      </c>
      <c r="G7432">
        <f>IF('📋 MIỂNG TNC'!A2248="","",'📋 MIỂNG TNC'!K2248)</f>
        <v/>
      </c>
      <c r="H7432">
        <f>IF('📋 MIỂNG TNC'!A2248="","",'📋 MIỂNG TNC'!L2248)</f>
        <v/>
      </c>
      <c r="I7432">
        <f>IF('📋 MIỂNG TNC'!A2248="","",'📋 MIỂNG TNC'!M2248)</f>
        <v/>
      </c>
      <c r="J7432">
        <f>IF('📋 MIỂNG TNC'!A2248="","",'📋 MIỂNG TNC'!D2248)</f>
        <v/>
      </c>
      <c r="L7432">
        <f>N(L7431)+IF(AND('🔎 TRA CỨU NHANH'!$C$2&lt;&gt;"",OR(ISNUMBER(SEARCH('🔎 TRA CỨU NHANH'!$C$2,$A7432)),ISNUMBER(SEARCH('🔎 TRA CỨU NHANH'!$C$2,$B7432)))),1,0)</f>
        <v/>
      </c>
      <c r="M7432">
        <f>IF(L7432&gt;N(L7431),L7432,"")</f>
        <v/>
      </c>
    </row>
    <row r="7433">
      <c r="A7433">
        <f>IF('📋 MIỂNG TNC'!A2249="","",'📋 MIỂNG TNC'!A2249)</f>
        <v/>
      </c>
      <c r="B7433">
        <f>IF('📋 MIỂNG TNC'!A2249="","",'📋 MIỂNG TNC'!P2249)</f>
        <v/>
      </c>
      <c r="C7433">
        <f>IF('📋 MIỂNG TNC'!A2249="","","Miểng")</f>
        <v/>
      </c>
      <c r="D7433">
        <f>IF('📋 MIỂNG TNC'!A2249="","",'📋 MIỂNG TNC'!H2249)</f>
        <v/>
      </c>
      <c r="E7433" t="e">
        <v>#VALUE!</v>
      </c>
      <c r="F7433">
        <f>IF('📋 MIỂNG TNC'!A2249="","",'📋 MIỂNG TNC'!J2249)</f>
        <v/>
      </c>
      <c r="G7433">
        <f>IF('📋 MIỂNG TNC'!A2249="","",'📋 MIỂNG TNC'!K2249)</f>
        <v/>
      </c>
      <c r="H7433">
        <f>IF('📋 MIỂNG TNC'!A2249="","",'📋 MIỂNG TNC'!L2249)</f>
        <v/>
      </c>
      <c r="I7433">
        <f>IF('📋 MIỂNG TNC'!A2249="","",'📋 MIỂNG TNC'!M2249)</f>
        <v/>
      </c>
      <c r="J7433">
        <f>IF('📋 MIỂNG TNC'!A2249="","",'📋 MIỂNG TNC'!D2249)</f>
        <v/>
      </c>
      <c r="L7433">
        <f>N(L7432)+IF(AND('🔎 TRA CỨU NHANH'!$C$2&lt;&gt;"",OR(ISNUMBER(SEARCH('🔎 TRA CỨU NHANH'!$C$2,$A7433)),ISNUMBER(SEARCH('🔎 TRA CỨU NHANH'!$C$2,$B7433)))),1,0)</f>
        <v/>
      </c>
      <c r="M7433">
        <f>IF(L7433&gt;N(L7432),L7433,"")</f>
        <v/>
      </c>
    </row>
    <row r="7434">
      <c r="A7434">
        <f>IF('📋 MIỂNG TNC'!A2250="","",'📋 MIỂNG TNC'!A2250)</f>
        <v/>
      </c>
      <c r="B7434">
        <f>IF('📋 MIỂNG TNC'!A2250="","",'📋 MIỂNG TNC'!P2250)</f>
        <v/>
      </c>
      <c r="C7434">
        <f>IF('📋 MIỂNG TNC'!A2250="","","Miểng")</f>
        <v/>
      </c>
      <c r="D7434">
        <f>IF('📋 MIỂNG TNC'!A2250="","",'📋 MIỂNG TNC'!H2250)</f>
        <v/>
      </c>
      <c r="E7434" t="e">
        <v>#VALUE!</v>
      </c>
      <c r="F7434">
        <f>IF('📋 MIỂNG TNC'!A2250="","",'📋 MIỂNG TNC'!J2250)</f>
        <v/>
      </c>
      <c r="G7434">
        <f>IF('📋 MIỂNG TNC'!A2250="","",'📋 MIỂNG TNC'!K2250)</f>
        <v/>
      </c>
      <c r="H7434">
        <f>IF('📋 MIỂNG TNC'!A2250="","",'📋 MIỂNG TNC'!L2250)</f>
        <v/>
      </c>
      <c r="I7434">
        <f>IF('📋 MIỂNG TNC'!A2250="","",'📋 MIỂNG TNC'!M2250)</f>
        <v/>
      </c>
      <c r="J7434">
        <f>IF('📋 MIỂNG TNC'!A2250="","",'📋 MIỂNG TNC'!D2250)</f>
        <v/>
      </c>
      <c r="L7434">
        <f>N(L7433)+IF(AND('🔎 TRA CỨU NHANH'!$C$2&lt;&gt;"",OR(ISNUMBER(SEARCH('🔎 TRA CỨU NHANH'!$C$2,$A7434)),ISNUMBER(SEARCH('🔎 TRA CỨU NHANH'!$C$2,$B7434)))),1,0)</f>
        <v/>
      </c>
      <c r="M7434">
        <f>IF(L7434&gt;N(L7433),L7434,"")</f>
        <v/>
      </c>
    </row>
    <row r="7435">
      <c r="A7435">
        <f>IF('📋 MIỂNG TNC'!A2251="","",'📋 MIỂNG TNC'!A2251)</f>
        <v/>
      </c>
      <c r="B7435">
        <f>IF('📋 MIỂNG TNC'!A2251="","",'📋 MIỂNG TNC'!P2251)</f>
        <v/>
      </c>
      <c r="C7435">
        <f>IF('📋 MIỂNG TNC'!A2251="","","Miểng")</f>
        <v/>
      </c>
      <c r="D7435">
        <f>IF('📋 MIỂNG TNC'!A2251="","",'📋 MIỂNG TNC'!H2251)</f>
        <v/>
      </c>
      <c r="E7435" t="e">
        <v>#VALUE!</v>
      </c>
      <c r="F7435">
        <f>IF('📋 MIỂNG TNC'!A2251="","",'📋 MIỂNG TNC'!J2251)</f>
        <v/>
      </c>
      <c r="G7435">
        <f>IF('📋 MIỂNG TNC'!A2251="","",'📋 MIỂNG TNC'!K2251)</f>
        <v/>
      </c>
      <c r="H7435">
        <f>IF('📋 MIỂNG TNC'!A2251="","",'📋 MIỂNG TNC'!L2251)</f>
        <v/>
      </c>
      <c r="I7435">
        <f>IF('📋 MIỂNG TNC'!A2251="","",'📋 MIỂNG TNC'!M2251)</f>
        <v/>
      </c>
      <c r="J7435">
        <f>IF('📋 MIỂNG TNC'!A2251="","",'📋 MIỂNG TNC'!D2251)</f>
        <v/>
      </c>
      <c r="L7435">
        <f>N(L7434)+IF(AND('🔎 TRA CỨU NHANH'!$C$2&lt;&gt;"",OR(ISNUMBER(SEARCH('🔎 TRA CỨU NHANH'!$C$2,$A7435)),ISNUMBER(SEARCH('🔎 TRA CỨU NHANH'!$C$2,$B7435)))),1,0)</f>
        <v/>
      </c>
      <c r="M7435">
        <f>IF(L7435&gt;N(L7434),L7435,"")</f>
        <v/>
      </c>
    </row>
    <row r="7436">
      <c r="A7436">
        <f>IF('📋 MIỂNG TNC'!A2252="","",'📋 MIỂNG TNC'!A2252)</f>
        <v/>
      </c>
      <c r="B7436">
        <f>IF('📋 MIỂNG TNC'!A2252="","",'📋 MIỂNG TNC'!P2252)</f>
        <v/>
      </c>
      <c r="C7436">
        <f>IF('📋 MIỂNG TNC'!A2252="","","Miểng")</f>
        <v/>
      </c>
      <c r="D7436">
        <f>IF('📋 MIỂNG TNC'!A2252="","",'📋 MIỂNG TNC'!H2252)</f>
        <v/>
      </c>
      <c r="E7436" t="e">
        <v>#VALUE!</v>
      </c>
      <c r="F7436">
        <f>IF('📋 MIỂNG TNC'!A2252="","",'📋 MIỂNG TNC'!J2252)</f>
        <v/>
      </c>
      <c r="G7436">
        <f>IF('📋 MIỂNG TNC'!A2252="","",'📋 MIỂNG TNC'!K2252)</f>
        <v/>
      </c>
      <c r="H7436">
        <f>IF('📋 MIỂNG TNC'!A2252="","",'📋 MIỂNG TNC'!L2252)</f>
        <v/>
      </c>
      <c r="I7436">
        <f>IF('📋 MIỂNG TNC'!A2252="","",'📋 MIỂNG TNC'!M2252)</f>
        <v/>
      </c>
      <c r="J7436">
        <f>IF('📋 MIỂNG TNC'!A2252="","",'📋 MIỂNG TNC'!D2252)</f>
        <v/>
      </c>
      <c r="L7436">
        <f>N(L7435)+IF(AND('🔎 TRA CỨU NHANH'!$C$2&lt;&gt;"",OR(ISNUMBER(SEARCH('🔎 TRA CỨU NHANH'!$C$2,$A7436)),ISNUMBER(SEARCH('🔎 TRA CỨU NHANH'!$C$2,$B7436)))),1,0)</f>
        <v/>
      </c>
      <c r="M7436">
        <f>IF(L7436&gt;N(L7435),L7436,"")</f>
        <v/>
      </c>
    </row>
    <row r="7437">
      <c r="A7437">
        <f>IF('📋 MIỂNG TNC'!A2253="","",'📋 MIỂNG TNC'!A2253)</f>
        <v/>
      </c>
      <c r="B7437">
        <f>IF('📋 MIỂNG TNC'!A2253="","",'📋 MIỂNG TNC'!P2253)</f>
        <v/>
      </c>
      <c r="C7437">
        <f>IF('📋 MIỂNG TNC'!A2253="","","Miểng")</f>
        <v/>
      </c>
      <c r="D7437">
        <f>IF('📋 MIỂNG TNC'!A2253="","",'📋 MIỂNG TNC'!H2253)</f>
        <v/>
      </c>
      <c r="E7437" t="e">
        <v>#VALUE!</v>
      </c>
      <c r="F7437">
        <f>IF('📋 MIỂNG TNC'!A2253="","",'📋 MIỂNG TNC'!J2253)</f>
        <v/>
      </c>
      <c r="G7437">
        <f>IF('📋 MIỂNG TNC'!A2253="","",'📋 MIỂNG TNC'!K2253)</f>
        <v/>
      </c>
      <c r="H7437">
        <f>IF('📋 MIỂNG TNC'!A2253="","",'📋 MIỂNG TNC'!L2253)</f>
        <v/>
      </c>
      <c r="I7437">
        <f>IF('📋 MIỂNG TNC'!A2253="","",'📋 MIỂNG TNC'!M2253)</f>
        <v/>
      </c>
      <c r="J7437">
        <f>IF('📋 MIỂNG TNC'!A2253="","",'📋 MIỂNG TNC'!D2253)</f>
        <v/>
      </c>
      <c r="L7437">
        <f>N(L7436)+IF(AND('🔎 TRA CỨU NHANH'!$C$2&lt;&gt;"",OR(ISNUMBER(SEARCH('🔎 TRA CỨU NHANH'!$C$2,$A7437)),ISNUMBER(SEARCH('🔎 TRA CỨU NHANH'!$C$2,$B7437)))),1,0)</f>
        <v/>
      </c>
      <c r="M7437">
        <f>IF(L7437&gt;N(L7436),L7437,"")</f>
        <v/>
      </c>
    </row>
    <row r="7438">
      <c r="A7438">
        <f>IF('📋 MIỂNG TNC'!A2254="","",'📋 MIỂNG TNC'!A2254)</f>
        <v/>
      </c>
      <c r="B7438">
        <f>IF('📋 MIỂNG TNC'!A2254="","",'📋 MIỂNG TNC'!P2254)</f>
        <v/>
      </c>
      <c r="C7438">
        <f>IF('📋 MIỂNG TNC'!A2254="","","Miểng")</f>
        <v/>
      </c>
      <c r="D7438">
        <f>IF('📋 MIỂNG TNC'!A2254="","",'📋 MIỂNG TNC'!H2254)</f>
        <v/>
      </c>
      <c r="E7438" t="e">
        <v>#VALUE!</v>
      </c>
      <c r="F7438">
        <f>IF('📋 MIỂNG TNC'!A2254="","",'📋 MIỂNG TNC'!J2254)</f>
        <v/>
      </c>
      <c r="G7438">
        <f>IF('📋 MIỂNG TNC'!A2254="","",'📋 MIỂNG TNC'!K2254)</f>
        <v/>
      </c>
      <c r="H7438">
        <f>IF('📋 MIỂNG TNC'!A2254="","",'📋 MIỂNG TNC'!L2254)</f>
        <v/>
      </c>
      <c r="I7438">
        <f>IF('📋 MIỂNG TNC'!A2254="","",'📋 MIỂNG TNC'!M2254)</f>
        <v/>
      </c>
      <c r="J7438">
        <f>IF('📋 MIỂNG TNC'!A2254="","",'📋 MIỂNG TNC'!D2254)</f>
        <v/>
      </c>
      <c r="L7438">
        <f>N(L7437)+IF(AND('🔎 TRA CỨU NHANH'!$C$2&lt;&gt;"",OR(ISNUMBER(SEARCH('🔎 TRA CỨU NHANH'!$C$2,$A7438)),ISNUMBER(SEARCH('🔎 TRA CỨU NHANH'!$C$2,$B7438)))),1,0)</f>
        <v/>
      </c>
      <c r="M7438">
        <f>IF(L7438&gt;N(L7437),L7438,"")</f>
        <v/>
      </c>
    </row>
    <row r="7439">
      <c r="A7439">
        <f>IF('📋 MIỂNG TNC'!A2255="","",'📋 MIỂNG TNC'!A2255)</f>
        <v/>
      </c>
      <c r="B7439">
        <f>IF('📋 MIỂNG TNC'!A2255="","",'📋 MIỂNG TNC'!P2255)</f>
        <v/>
      </c>
      <c r="C7439">
        <f>IF('📋 MIỂNG TNC'!A2255="","","Miểng")</f>
        <v/>
      </c>
      <c r="D7439">
        <f>IF('📋 MIỂNG TNC'!A2255="","",'📋 MIỂNG TNC'!H2255)</f>
        <v/>
      </c>
      <c r="E7439" t="e">
        <v>#VALUE!</v>
      </c>
      <c r="F7439">
        <f>IF('📋 MIỂNG TNC'!A2255="","",'📋 MIỂNG TNC'!J2255)</f>
        <v/>
      </c>
      <c r="G7439">
        <f>IF('📋 MIỂNG TNC'!A2255="","",'📋 MIỂNG TNC'!K2255)</f>
        <v/>
      </c>
      <c r="H7439">
        <f>IF('📋 MIỂNG TNC'!A2255="","",'📋 MIỂNG TNC'!L2255)</f>
        <v/>
      </c>
      <c r="I7439">
        <f>IF('📋 MIỂNG TNC'!A2255="","",'📋 MIỂNG TNC'!M2255)</f>
        <v/>
      </c>
      <c r="J7439">
        <f>IF('📋 MIỂNG TNC'!A2255="","",'📋 MIỂNG TNC'!D2255)</f>
        <v/>
      </c>
      <c r="L7439">
        <f>N(L7438)+IF(AND('🔎 TRA CỨU NHANH'!$C$2&lt;&gt;"",OR(ISNUMBER(SEARCH('🔎 TRA CỨU NHANH'!$C$2,$A7439)),ISNUMBER(SEARCH('🔎 TRA CỨU NHANH'!$C$2,$B7439)))),1,0)</f>
        <v/>
      </c>
      <c r="M7439">
        <f>IF(L7439&gt;N(L7438),L7439,"")</f>
        <v/>
      </c>
    </row>
    <row r="7440">
      <c r="A7440">
        <f>IF('📋 MIỂNG TNC'!A2256="","",'📋 MIỂNG TNC'!A2256)</f>
        <v/>
      </c>
      <c r="B7440">
        <f>IF('📋 MIỂNG TNC'!A2256="","",'📋 MIỂNG TNC'!P2256)</f>
        <v/>
      </c>
      <c r="C7440">
        <f>IF('📋 MIỂNG TNC'!A2256="","","Miểng")</f>
        <v/>
      </c>
      <c r="D7440">
        <f>IF('📋 MIỂNG TNC'!A2256="","",'📋 MIỂNG TNC'!H2256)</f>
        <v/>
      </c>
      <c r="E7440" t="e">
        <v>#VALUE!</v>
      </c>
      <c r="F7440">
        <f>IF('📋 MIỂNG TNC'!A2256="","",'📋 MIỂNG TNC'!J2256)</f>
        <v/>
      </c>
      <c r="G7440">
        <f>IF('📋 MIỂNG TNC'!A2256="","",'📋 MIỂNG TNC'!K2256)</f>
        <v/>
      </c>
      <c r="H7440">
        <f>IF('📋 MIỂNG TNC'!A2256="","",'📋 MIỂNG TNC'!L2256)</f>
        <v/>
      </c>
      <c r="I7440">
        <f>IF('📋 MIỂNG TNC'!A2256="","",'📋 MIỂNG TNC'!M2256)</f>
        <v/>
      </c>
      <c r="J7440">
        <f>IF('📋 MIỂNG TNC'!A2256="","",'📋 MIỂNG TNC'!D2256)</f>
        <v/>
      </c>
      <c r="L7440">
        <f>N(L7439)+IF(AND('🔎 TRA CỨU NHANH'!$C$2&lt;&gt;"",OR(ISNUMBER(SEARCH('🔎 TRA CỨU NHANH'!$C$2,$A7440)),ISNUMBER(SEARCH('🔎 TRA CỨU NHANH'!$C$2,$B7440)))),1,0)</f>
        <v/>
      </c>
      <c r="M7440">
        <f>IF(L7440&gt;N(L7439),L7440,"")</f>
        <v/>
      </c>
    </row>
    <row r="7441">
      <c r="A7441">
        <f>IF('📋 MIỂNG TNC'!A2257="","",'📋 MIỂNG TNC'!A2257)</f>
        <v/>
      </c>
      <c r="B7441">
        <f>IF('📋 MIỂNG TNC'!A2257="","",'📋 MIỂNG TNC'!P2257)</f>
        <v/>
      </c>
      <c r="C7441">
        <f>IF('📋 MIỂNG TNC'!A2257="","","Miểng")</f>
        <v/>
      </c>
      <c r="D7441">
        <f>IF('📋 MIỂNG TNC'!A2257="","",'📋 MIỂNG TNC'!H2257)</f>
        <v/>
      </c>
      <c r="E7441" t="e">
        <v>#VALUE!</v>
      </c>
      <c r="F7441">
        <f>IF('📋 MIỂNG TNC'!A2257="","",'📋 MIỂNG TNC'!J2257)</f>
        <v/>
      </c>
      <c r="G7441">
        <f>IF('📋 MIỂNG TNC'!A2257="","",'📋 MIỂNG TNC'!K2257)</f>
        <v/>
      </c>
      <c r="H7441">
        <f>IF('📋 MIỂNG TNC'!A2257="","",'📋 MIỂNG TNC'!L2257)</f>
        <v/>
      </c>
      <c r="I7441">
        <f>IF('📋 MIỂNG TNC'!A2257="","",'📋 MIỂNG TNC'!M2257)</f>
        <v/>
      </c>
      <c r="J7441">
        <f>IF('📋 MIỂNG TNC'!A2257="","",'📋 MIỂNG TNC'!D2257)</f>
        <v/>
      </c>
      <c r="L7441">
        <f>N(L7440)+IF(AND('🔎 TRA CỨU NHANH'!$C$2&lt;&gt;"",OR(ISNUMBER(SEARCH('🔎 TRA CỨU NHANH'!$C$2,$A7441)),ISNUMBER(SEARCH('🔎 TRA CỨU NHANH'!$C$2,$B7441)))),1,0)</f>
        <v/>
      </c>
      <c r="M7441">
        <f>IF(L7441&gt;N(L7440),L7441,"")</f>
        <v/>
      </c>
    </row>
    <row r="7442">
      <c r="A7442">
        <f>IF('📋 MIỂNG TNC'!A2258="","",'📋 MIỂNG TNC'!A2258)</f>
        <v/>
      </c>
      <c r="B7442">
        <f>IF('📋 MIỂNG TNC'!A2258="","",'📋 MIỂNG TNC'!P2258)</f>
        <v/>
      </c>
      <c r="C7442">
        <f>IF('📋 MIỂNG TNC'!A2258="","","Miểng")</f>
        <v/>
      </c>
      <c r="D7442">
        <f>IF('📋 MIỂNG TNC'!A2258="","",'📋 MIỂNG TNC'!H2258)</f>
        <v/>
      </c>
      <c r="E7442" t="e">
        <v>#VALUE!</v>
      </c>
      <c r="F7442">
        <f>IF('📋 MIỂNG TNC'!A2258="","",'📋 MIỂNG TNC'!J2258)</f>
        <v/>
      </c>
      <c r="G7442">
        <f>IF('📋 MIỂNG TNC'!A2258="","",'📋 MIỂNG TNC'!K2258)</f>
        <v/>
      </c>
      <c r="H7442">
        <f>IF('📋 MIỂNG TNC'!A2258="","",'📋 MIỂNG TNC'!L2258)</f>
        <v/>
      </c>
      <c r="I7442">
        <f>IF('📋 MIỂNG TNC'!A2258="","",'📋 MIỂNG TNC'!M2258)</f>
        <v/>
      </c>
      <c r="J7442">
        <f>IF('📋 MIỂNG TNC'!A2258="","",'📋 MIỂNG TNC'!D2258)</f>
        <v/>
      </c>
      <c r="L7442">
        <f>N(L7441)+IF(AND('🔎 TRA CỨU NHANH'!$C$2&lt;&gt;"",OR(ISNUMBER(SEARCH('🔎 TRA CỨU NHANH'!$C$2,$A7442)),ISNUMBER(SEARCH('🔎 TRA CỨU NHANH'!$C$2,$B7442)))),1,0)</f>
        <v/>
      </c>
      <c r="M7442">
        <f>IF(L7442&gt;N(L7441),L7442,"")</f>
        <v/>
      </c>
    </row>
    <row r="7443">
      <c r="A7443">
        <f>IF('📋 MIỂNG TNC'!A2259="","",'📋 MIỂNG TNC'!A2259)</f>
        <v/>
      </c>
      <c r="B7443">
        <f>IF('📋 MIỂNG TNC'!A2259="","",'📋 MIỂNG TNC'!P2259)</f>
        <v/>
      </c>
      <c r="C7443">
        <f>IF('📋 MIỂNG TNC'!A2259="","","Miểng")</f>
        <v/>
      </c>
      <c r="D7443">
        <f>IF('📋 MIỂNG TNC'!A2259="","",'📋 MIỂNG TNC'!H2259)</f>
        <v/>
      </c>
      <c r="E7443" t="e">
        <v>#VALUE!</v>
      </c>
      <c r="F7443">
        <f>IF('📋 MIỂNG TNC'!A2259="","",'📋 MIỂNG TNC'!J2259)</f>
        <v/>
      </c>
      <c r="G7443">
        <f>IF('📋 MIỂNG TNC'!A2259="","",'📋 MIỂNG TNC'!K2259)</f>
        <v/>
      </c>
      <c r="H7443">
        <f>IF('📋 MIỂNG TNC'!A2259="","",'📋 MIỂNG TNC'!L2259)</f>
        <v/>
      </c>
      <c r="I7443">
        <f>IF('📋 MIỂNG TNC'!A2259="","",'📋 MIỂNG TNC'!M2259)</f>
        <v/>
      </c>
      <c r="J7443">
        <f>IF('📋 MIỂNG TNC'!A2259="","",'📋 MIỂNG TNC'!D2259)</f>
        <v/>
      </c>
      <c r="L7443">
        <f>N(L7442)+IF(AND('🔎 TRA CỨU NHANH'!$C$2&lt;&gt;"",OR(ISNUMBER(SEARCH('🔎 TRA CỨU NHANH'!$C$2,$A7443)),ISNUMBER(SEARCH('🔎 TRA CỨU NHANH'!$C$2,$B7443)))),1,0)</f>
        <v/>
      </c>
      <c r="M7443">
        <f>IF(L7443&gt;N(L7442),L7443,"")</f>
        <v/>
      </c>
    </row>
    <row r="7444">
      <c r="A7444">
        <f>IF('📋 MIỂNG TNC'!A2260="","",'📋 MIỂNG TNC'!A2260)</f>
        <v/>
      </c>
      <c r="B7444">
        <f>IF('📋 MIỂNG TNC'!A2260="","",'📋 MIỂNG TNC'!P2260)</f>
        <v/>
      </c>
      <c r="C7444">
        <f>IF('📋 MIỂNG TNC'!A2260="","","Miểng")</f>
        <v/>
      </c>
      <c r="D7444">
        <f>IF('📋 MIỂNG TNC'!A2260="","",'📋 MIỂNG TNC'!H2260)</f>
        <v/>
      </c>
      <c r="E7444" t="e">
        <v>#VALUE!</v>
      </c>
      <c r="F7444">
        <f>IF('📋 MIỂNG TNC'!A2260="","",'📋 MIỂNG TNC'!J2260)</f>
        <v/>
      </c>
      <c r="G7444">
        <f>IF('📋 MIỂNG TNC'!A2260="","",'📋 MIỂNG TNC'!K2260)</f>
        <v/>
      </c>
      <c r="H7444">
        <f>IF('📋 MIỂNG TNC'!A2260="","",'📋 MIỂNG TNC'!L2260)</f>
        <v/>
      </c>
      <c r="I7444">
        <f>IF('📋 MIỂNG TNC'!A2260="","",'📋 MIỂNG TNC'!M2260)</f>
        <v/>
      </c>
      <c r="J7444">
        <f>IF('📋 MIỂNG TNC'!A2260="","",'📋 MIỂNG TNC'!D2260)</f>
        <v/>
      </c>
      <c r="L7444">
        <f>N(L7443)+IF(AND('🔎 TRA CỨU NHANH'!$C$2&lt;&gt;"",OR(ISNUMBER(SEARCH('🔎 TRA CỨU NHANH'!$C$2,$A7444)),ISNUMBER(SEARCH('🔎 TRA CỨU NHANH'!$C$2,$B7444)))),1,0)</f>
        <v/>
      </c>
      <c r="M7444">
        <f>IF(L7444&gt;N(L7443),L7444,"")</f>
        <v/>
      </c>
    </row>
    <row r="7445">
      <c r="A7445">
        <f>IF('📋 MIỂNG TNC'!A2261="","",'📋 MIỂNG TNC'!A2261)</f>
        <v/>
      </c>
      <c r="B7445">
        <f>IF('📋 MIỂNG TNC'!A2261="","",'📋 MIỂNG TNC'!P2261)</f>
        <v/>
      </c>
      <c r="C7445">
        <f>IF('📋 MIỂNG TNC'!A2261="","","Miểng")</f>
        <v/>
      </c>
      <c r="D7445">
        <f>IF('📋 MIỂNG TNC'!A2261="","",'📋 MIỂNG TNC'!H2261)</f>
        <v/>
      </c>
      <c r="E7445" t="e">
        <v>#VALUE!</v>
      </c>
      <c r="F7445">
        <f>IF('📋 MIỂNG TNC'!A2261="","",'📋 MIỂNG TNC'!J2261)</f>
        <v/>
      </c>
      <c r="G7445">
        <f>IF('📋 MIỂNG TNC'!A2261="","",'📋 MIỂNG TNC'!K2261)</f>
        <v/>
      </c>
      <c r="H7445">
        <f>IF('📋 MIỂNG TNC'!A2261="","",'📋 MIỂNG TNC'!L2261)</f>
        <v/>
      </c>
      <c r="I7445">
        <f>IF('📋 MIỂNG TNC'!A2261="","",'📋 MIỂNG TNC'!M2261)</f>
        <v/>
      </c>
      <c r="J7445">
        <f>IF('📋 MIỂNG TNC'!A2261="","",'📋 MIỂNG TNC'!D2261)</f>
        <v/>
      </c>
      <c r="L7445">
        <f>N(L7444)+IF(AND('🔎 TRA CỨU NHANH'!$C$2&lt;&gt;"",OR(ISNUMBER(SEARCH('🔎 TRA CỨU NHANH'!$C$2,$A7445)),ISNUMBER(SEARCH('🔎 TRA CỨU NHANH'!$C$2,$B7445)))),1,0)</f>
        <v/>
      </c>
      <c r="M7445">
        <f>IF(L7445&gt;N(L7444),L7445,"")</f>
        <v/>
      </c>
    </row>
    <row r="7446">
      <c r="A7446">
        <f>IF('📋 MIỂNG TNC'!A2262="","",'📋 MIỂNG TNC'!A2262)</f>
        <v/>
      </c>
      <c r="B7446">
        <f>IF('📋 MIỂNG TNC'!A2262="","",'📋 MIỂNG TNC'!P2262)</f>
        <v/>
      </c>
      <c r="C7446">
        <f>IF('📋 MIỂNG TNC'!A2262="","","Miểng")</f>
        <v/>
      </c>
      <c r="D7446">
        <f>IF('📋 MIỂNG TNC'!A2262="","",'📋 MIỂNG TNC'!H2262)</f>
        <v/>
      </c>
      <c r="E7446" t="e">
        <v>#VALUE!</v>
      </c>
      <c r="F7446">
        <f>IF('📋 MIỂNG TNC'!A2262="","",'📋 MIỂNG TNC'!J2262)</f>
        <v/>
      </c>
      <c r="G7446">
        <f>IF('📋 MIỂNG TNC'!A2262="","",'📋 MIỂNG TNC'!K2262)</f>
        <v/>
      </c>
      <c r="H7446">
        <f>IF('📋 MIỂNG TNC'!A2262="","",'📋 MIỂNG TNC'!L2262)</f>
        <v/>
      </c>
      <c r="I7446">
        <f>IF('📋 MIỂNG TNC'!A2262="","",'📋 MIỂNG TNC'!M2262)</f>
        <v/>
      </c>
      <c r="J7446">
        <f>IF('📋 MIỂNG TNC'!A2262="","",'📋 MIỂNG TNC'!D2262)</f>
        <v/>
      </c>
      <c r="L7446">
        <f>N(L7445)+IF(AND('🔎 TRA CỨU NHANH'!$C$2&lt;&gt;"",OR(ISNUMBER(SEARCH('🔎 TRA CỨU NHANH'!$C$2,$A7446)),ISNUMBER(SEARCH('🔎 TRA CỨU NHANH'!$C$2,$B7446)))),1,0)</f>
        <v/>
      </c>
      <c r="M7446">
        <f>IF(L7446&gt;N(L7445),L7446,"")</f>
        <v/>
      </c>
    </row>
    <row r="7447">
      <c r="A7447">
        <f>IF('📋 MIỂNG TNC'!A2263="","",'📋 MIỂNG TNC'!A2263)</f>
        <v/>
      </c>
      <c r="B7447">
        <f>IF('📋 MIỂNG TNC'!A2263="","",'📋 MIỂNG TNC'!P2263)</f>
        <v/>
      </c>
      <c r="C7447">
        <f>IF('📋 MIỂNG TNC'!A2263="","","Miểng")</f>
        <v/>
      </c>
      <c r="D7447">
        <f>IF('📋 MIỂNG TNC'!A2263="","",'📋 MIỂNG TNC'!H2263)</f>
        <v/>
      </c>
      <c r="E7447" t="e">
        <v>#VALUE!</v>
      </c>
      <c r="F7447">
        <f>IF('📋 MIỂNG TNC'!A2263="","",'📋 MIỂNG TNC'!J2263)</f>
        <v/>
      </c>
      <c r="G7447">
        <f>IF('📋 MIỂNG TNC'!A2263="","",'📋 MIỂNG TNC'!K2263)</f>
        <v/>
      </c>
      <c r="H7447">
        <f>IF('📋 MIỂNG TNC'!A2263="","",'📋 MIỂNG TNC'!L2263)</f>
        <v/>
      </c>
      <c r="I7447">
        <f>IF('📋 MIỂNG TNC'!A2263="","",'📋 MIỂNG TNC'!M2263)</f>
        <v/>
      </c>
      <c r="J7447">
        <f>IF('📋 MIỂNG TNC'!A2263="","",'📋 MIỂNG TNC'!D2263)</f>
        <v/>
      </c>
      <c r="L7447">
        <f>N(L7446)+IF(AND('🔎 TRA CỨU NHANH'!$C$2&lt;&gt;"",OR(ISNUMBER(SEARCH('🔎 TRA CỨU NHANH'!$C$2,$A7447)),ISNUMBER(SEARCH('🔎 TRA CỨU NHANH'!$C$2,$B7447)))),1,0)</f>
        <v/>
      </c>
      <c r="M7447">
        <f>IF(L7447&gt;N(L7446),L7447,"")</f>
        <v/>
      </c>
    </row>
    <row r="7448">
      <c r="A7448">
        <f>IF('📋 MIỂNG TNC'!A2264="","",'📋 MIỂNG TNC'!A2264)</f>
        <v/>
      </c>
      <c r="B7448">
        <f>IF('📋 MIỂNG TNC'!A2264="","",'📋 MIỂNG TNC'!P2264)</f>
        <v/>
      </c>
      <c r="C7448">
        <f>IF('📋 MIỂNG TNC'!A2264="","","Miểng")</f>
        <v/>
      </c>
      <c r="D7448">
        <f>IF('📋 MIỂNG TNC'!A2264="","",'📋 MIỂNG TNC'!H2264)</f>
        <v/>
      </c>
      <c r="E7448" t="e">
        <v>#VALUE!</v>
      </c>
      <c r="F7448">
        <f>IF('📋 MIỂNG TNC'!A2264="","",'📋 MIỂNG TNC'!J2264)</f>
        <v/>
      </c>
      <c r="G7448">
        <f>IF('📋 MIỂNG TNC'!A2264="","",'📋 MIỂNG TNC'!K2264)</f>
        <v/>
      </c>
      <c r="H7448">
        <f>IF('📋 MIỂNG TNC'!A2264="","",'📋 MIỂNG TNC'!L2264)</f>
        <v/>
      </c>
      <c r="I7448">
        <f>IF('📋 MIỂNG TNC'!A2264="","",'📋 MIỂNG TNC'!M2264)</f>
        <v/>
      </c>
      <c r="J7448">
        <f>IF('📋 MIỂNG TNC'!A2264="","",'📋 MIỂNG TNC'!D2264)</f>
        <v/>
      </c>
      <c r="L7448">
        <f>N(L7447)+IF(AND('🔎 TRA CỨU NHANH'!$C$2&lt;&gt;"",OR(ISNUMBER(SEARCH('🔎 TRA CỨU NHANH'!$C$2,$A7448)),ISNUMBER(SEARCH('🔎 TRA CỨU NHANH'!$C$2,$B7448)))),1,0)</f>
        <v/>
      </c>
      <c r="M7448">
        <f>IF(L7448&gt;N(L7447),L7448,"")</f>
        <v/>
      </c>
    </row>
    <row r="7449">
      <c r="A7449">
        <f>IF('📋 MIỂNG TNC'!A2265="","",'📋 MIỂNG TNC'!A2265)</f>
        <v/>
      </c>
      <c r="B7449">
        <f>IF('📋 MIỂNG TNC'!A2265="","",'📋 MIỂNG TNC'!P2265)</f>
        <v/>
      </c>
      <c r="C7449">
        <f>IF('📋 MIỂNG TNC'!A2265="","","Miểng")</f>
        <v/>
      </c>
      <c r="D7449">
        <f>IF('📋 MIỂNG TNC'!A2265="","",'📋 MIỂNG TNC'!H2265)</f>
        <v/>
      </c>
      <c r="E7449" t="e">
        <v>#VALUE!</v>
      </c>
      <c r="F7449">
        <f>IF('📋 MIỂNG TNC'!A2265="","",'📋 MIỂNG TNC'!J2265)</f>
        <v/>
      </c>
      <c r="G7449">
        <f>IF('📋 MIỂNG TNC'!A2265="","",'📋 MIỂNG TNC'!K2265)</f>
        <v/>
      </c>
      <c r="H7449">
        <f>IF('📋 MIỂNG TNC'!A2265="","",'📋 MIỂNG TNC'!L2265)</f>
        <v/>
      </c>
      <c r="I7449">
        <f>IF('📋 MIỂNG TNC'!A2265="","",'📋 MIỂNG TNC'!M2265)</f>
        <v/>
      </c>
      <c r="J7449">
        <f>IF('📋 MIỂNG TNC'!A2265="","",'📋 MIỂNG TNC'!D2265)</f>
        <v/>
      </c>
      <c r="L7449">
        <f>N(L7448)+IF(AND('🔎 TRA CỨU NHANH'!$C$2&lt;&gt;"",OR(ISNUMBER(SEARCH('🔎 TRA CỨU NHANH'!$C$2,$A7449)),ISNUMBER(SEARCH('🔎 TRA CỨU NHANH'!$C$2,$B7449)))),1,0)</f>
        <v/>
      </c>
      <c r="M7449">
        <f>IF(L7449&gt;N(L7448),L7449,"")</f>
        <v/>
      </c>
    </row>
    <row r="7450">
      <c r="A7450">
        <f>IF('📋 MIỂNG TNC'!A2266="","",'📋 MIỂNG TNC'!A2266)</f>
        <v/>
      </c>
      <c r="B7450">
        <f>IF('📋 MIỂNG TNC'!A2266="","",'📋 MIỂNG TNC'!P2266)</f>
        <v/>
      </c>
      <c r="C7450">
        <f>IF('📋 MIỂNG TNC'!A2266="","","Miểng")</f>
        <v/>
      </c>
      <c r="D7450">
        <f>IF('📋 MIỂNG TNC'!A2266="","",'📋 MIỂNG TNC'!H2266)</f>
        <v/>
      </c>
      <c r="E7450" t="e">
        <v>#VALUE!</v>
      </c>
      <c r="F7450">
        <f>IF('📋 MIỂNG TNC'!A2266="","",'📋 MIỂNG TNC'!J2266)</f>
        <v/>
      </c>
      <c r="G7450">
        <f>IF('📋 MIỂNG TNC'!A2266="","",'📋 MIỂNG TNC'!K2266)</f>
        <v/>
      </c>
      <c r="H7450">
        <f>IF('📋 MIỂNG TNC'!A2266="","",'📋 MIỂNG TNC'!L2266)</f>
        <v/>
      </c>
      <c r="I7450">
        <f>IF('📋 MIỂNG TNC'!A2266="","",'📋 MIỂNG TNC'!M2266)</f>
        <v/>
      </c>
      <c r="J7450">
        <f>IF('📋 MIỂNG TNC'!A2266="","",'📋 MIỂNG TNC'!D2266)</f>
        <v/>
      </c>
      <c r="L7450">
        <f>N(L7449)+IF(AND('🔎 TRA CỨU NHANH'!$C$2&lt;&gt;"",OR(ISNUMBER(SEARCH('🔎 TRA CỨU NHANH'!$C$2,$A7450)),ISNUMBER(SEARCH('🔎 TRA CỨU NHANH'!$C$2,$B7450)))),1,0)</f>
        <v/>
      </c>
      <c r="M7450">
        <f>IF(L7450&gt;N(L7449),L7450,"")</f>
        <v/>
      </c>
    </row>
    <row r="7451">
      <c r="A7451">
        <f>IF('📋 MIỂNG TNC'!A2267="","",'📋 MIỂNG TNC'!A2267)</f>
        <v/>
      </c>
      <c r="B7451">
        <f>IF('📋 MIỂNG TNC'!A2267="","",'📋 MIỂNG TNC'!P2267)</f>
        <v/>
      </c>
      <c r="C7451">
        <f>IF('📋 MIỂNG TNC'!A2267="","","Miểng")</f>
        <v/>
      </c>
      <c r="D7451">
        <f>IF('📋 MIỂNG TNC'!A2267="","",'📋 MIỂNG TNC'!H2267)</f>
        <v/>
      </c>
      <c r="E7451" t="e">
        <v>#VALUE!</v>
      </c>
      <c r="F7451">
        <f>IF('📋 MIỂNG TNC'!A2267="","",'📋 MIỂNG TNC'!J2267)</f>
        <v/>
      </c>
      <c r="G7451">
        <f>IF('📋 MIỂNG TNC'!A2267="","",'📋 MIỂNG TNC'!K2267)</f>
        <v/>
      </c>
      <c r="H7451">
        <f>IF('📋 MIỂNG TNC'!A2267="","",'📋 MIỂNG TNC'!L2267)</f>
        <v/>
      </c>
      <c r="I7451">
        <f>IF('📋 MIỂNG TNC'!A2267="","",'📋 MIỂNG TNC'!M2267)</f>
        <v/>
      </c>
      <c r="J7451">
        <f>IF('📋 MIỂNG TNC'!A2267="","",'📋 MIỂNG TNC'!D2267)</f>
        <v/>
      </c>
      <c r="L7451">
        <f>N(L7450)+IF(AND('🔎 TRA CỨU NHANH'!$C$2&lt;&gt;"",OR(ISNUMBER(SEARCH('🔎 TRA CỨU NHANH'!$C$2,$A7451)),ISNUMBER(SEARCH('🔎 TRA CỨU NHANH'!$C$2,$B7451)))),1,0)</f>
        <v/>
      </c>
      <c r="M7451">
        <f>IF(L7451&gt;N(L7450),L7451,"")</f>
        <v/>
      </c>
    </row>
    <row r="7452">
      <c r="A7452">
        <f>IF('📋 MIỂNG TNC'!A2268="","",'📋 MIỂNG TNC'!A2268)</f>
        <v/>
      </c>
      <c r="B7452">
        <f>IF('📋 MIỂNG TNC'!A2268="","",'📋 MIỂNG TNC'!P2268)</f>
        <v/>
      </c>
      <c r="C7452">
        <f>IF('📋 MIỂNG TNC'!A2268="","","Miểng")</f>
        <v/>
      </c>
      <c r="D7452">
        <f>IF('📋 MIỂNG TNC'!A2268="","",'📋 MIỂNG TNC'!H2268)</f>
        <v/>
      </c>
      <c r="E7452" t="e">
        <v>#VALUE!</v>
      </c>
      <c r="F7452">
        <f>IF('📋 MIỂNG TNC'!A2268="","",'📋 MIỂNG TNC'!J2268)</f>
        <v/>
      </c>
      <c r="G7452">
        <f>IF('📋 MIỂNG TNC'!A2268="","",'📋 MIỂNG TNC'!K2268)</f>
        <v/>
      </c>
      <c r="H7452">
        <f>IF('📋 MIỂNG TNC'!A2268="","",'📋 MIỂNG TNC'!L2268)</f>
        <v/>
      </c>
      <c r="I7452">
        <f>IF('📋 MIỂNG TNC'!A2268="","",'📋 MIỂNG TNC'!M2268)</f>
        <v/>
      </c>
      <c r="J7452">
        <f>IF('📋 MIỂNG TNC'!A2268="","",'📋 MIỂNG TNC'!D2268)</f>
        <v/>
      </c>
      <c r="L7452">
        <f>N(L7451)+IF(AND('🔎 TRA CỨU NHANH'!$C$2&lt;&gt;"",OR(ISNUMBER(SEARCH('🔎 TRA CỨU NHANH'!$C$2,$A7452)),ISNUMBER(SEARCH('🔎 TRA CỨU NHANH'!$C$2,$B7452)))),1,0)</f>
        <v/>
      </c>
      <c r="M7452">
        <f>IF(L7452&gt;N(L7451),L7452,"")</f>
        <v/>
      </c>
    </row>
    <row r="7453">
      <c r="A7453">
        <f>IF('📋 MIỂNG TNC'!A2269="","",'📋 MIỂNG TNC'!A2269)</f>
        <v/>
      </c>
      <c r="B7453">
        <f>IF('📋 MIỂNG TNC'!A2269="","",'📋 MIỂNG TNC'!P2269)</f>
        <v/>
      </c>
      <c r="C7453">
        <f>IF('📋 MIỂNG TNC'!A2269="","","Miểng")</f>
        <v/>
      </c>
      <c r="D7453">
        <f>IF('📋 MIỂNG TNC'!A2269="","",'📋 MIỂNG TNC'!H2269)</f>
        <v/>
      </c>
      <c r="E7453" t="e">
        <v>#VALUE!</v>
      </c>
      <c r="F7453">
        <f>IF('📋 MIỂNG TNC'!A2269="","",'📋 MIỂNG TNC'!J2269)</f>
        <v/>
      </c>
      <c r="G7453">
        <f>IF('📋 MIỂNG TNC'!A2269="","",'📋 MIỂNG TNC'!K2269)</f>
        <v/>
      </c>
      <c r="H7453">
        <f>IF('📋 MIỂNG TNC'!A2269="","",'📋 MIỂNG TNC'!L2269)</f>
        <v/>
      </c>
      <c r="I7453">
        <f>IF('📋 MIỂNG TNC'!A2269="","",'📋 MIỂNG TNC'!M2269)</f>
        <v/>
      </c>
      <c r="J7453">
        <f>IF('📋 MIỂNG TNC'!A2269="","",'📋 MIỂNG TNC'!D2269)</f>
        <v/>
      </c>
      <c r="L7453">
        <f>N(L7452)+IF(AND('🔎 TRA CỨU NHANH'!$C$2&lt;&gt;"",OR(ISNUMBER(SEARCH('🔎 TRA CỨU NHANH'!$C$2,$A7453)),ISNUMBER(SEARCH('🔎 TRA CỨU NHANH'!$C$2,$B7453)))),1,0)</f>
        <v/>
      </c>
      <c r="M7453">
        <f>IF(L7453&gt;N(L7452),L7453,"")</f>
        <v/>
      </c>
    </row>
    <row r="7454">
      <c r="A7454">
        <f>IF('📋 MIỂNG TNC'!A2270="","",'📋 MIỂNG TNC'!A2270)</f>
        <v/>
      </c>
      <c r="B7454">
        <f>IF('📋 MIỂNG TNC'!A2270="","",'📋 MIỂNG TNC'!P2270)</f>
        <v/>
      </c>
      <c r="C7454">
        <f>IF('📋 MIỂNG TNC'!A2270="","","Miểng")</f>
        <v/>
      </c>
      <c r="D7454">
        <f>IF('📋 MIỂNG TNC'!A2270="","",'📋 MIỂNG TNC'!H2270)</f>
        <v/>
      </c>
      <c r="E7454" t="e">
        <v>#VALUE!</v>
      </c>
      <c r="F7454">
        <f>IF('📋 MIỂNG TNC'!A2270="","",'📋 MIỂNG TNC'!J2270)</f>
        <v/>
      </c>
      <c r="G7454">
        <f>IF('📋 MIỂNG TNC'!A2270="","",'📋 MIỂNG TNC'!K2270)</f>
        <v/>
      </c>
      <c r="H7454">
        <f>IF('📋 MIỂNG TNC'!A2270="","",'📋 MIỂNG TNC'!L2270)</f>
        <v/>
      </c>
      <c r="I7454">
        <f>IF('📋 MIỂNG TNC'!A2270="","",'📋 MIỂNG TNC'!M2270)</f>
        <v/>
      </c>
      <c r="J7454">
        <f>IF('📋 MIỂNG TNC'!A2270="","",'📋 MIỂNG TNC'!D2270)</f>
        <v/>
      </c>
      <c r="L7454">
        <f>N(L7453)+IF(AND('🔎 TRA CỨU NHANH'!$C$2&lt;&gt;"",OR(ISNUMBER(SEARCH('🔎 TRA CỨU NHANH'!$C$2,$A7454)),ISNUMBER(SEARCH('🔎 TRA CỨU NHANH'!$C$2,$B7454)))),1,0)</f>
        <v/>
      </c>
      <c r="M7454">
        <f>IF(L7454&gt;N(L7453),L7454,"")</f>
        <v/>
      </c>
    </row>
    <row r="7455">
      <c r="A7455">
        <f>IF('📋 MIỂNG TNC'!A2271="","",'📋 MIỂNG TNC'!A2271)</f>
        <v/>
      </c>
      <c r="B7455">
        <f>IF('📋 MIỂNG TNC'!A2271="","",'📋 MIỂNG TNC'!P2271)</f>
        <v/>
      </c>
      <c r="C7455">
        <f>IF('📋 MIỂNG TNC'!A2271="","","Miểng")</f>
        <v/>
      </c>
      <c r="D7455">
        <f>IF('📋 MIỂNG TNC'!A2271="","",'📋 MIỂNG TNC'!H2271)</f>
        <v/>
      </c>
      <c r="E7455" t="e">
        <v>#VALUE!</v>
      </c>
      <c r="F7455">
        <f>IF('📋 MIỂNG TNC'!A2271="","",'📋 MIỂNG TNC'!J2271)</f>
        <v/>
      </c>
      <c r="G7455">
        <f>IF('📋 MIỂNG TNC'!A2271="","",'📋 MIỂNG TNC'!K2271)</f>
        <v/>
      </c>
      <c r="H7455">
        <f>IF('📋 MIỂNG TNC'!A2271="","",'📋 MIỂNG TNC'!L2271)</f>
        <v/>
      </c>
      <c r="I7455">
        <f>IF('📋 MIỂNG TNC'!A2271="","",'📋 MIỂNG TNC'!M2271)</f>
        <v/>
      </c>
      <c r="J7455">
        <f>IF('📋 MIỂNG TNC'!A2271="","",'📋 MIỂNG TNC'!D2271)</f>
        <v/>
      </c>
      <c r="L7455">
        <f>N(L7454)+IF(AND('🔎 TRA CỨU NHANH'!$C$2&lt;&gt;"",OR(ISNUMBER(SEARCH('🔎 TRA CỨU NHANH'!$C$2,$A7455)),ISNUMBER(SEARCH('🔎 TRA CỨU NHANH'!$C$2,$B7455)))),1,0)</f>
        <v/>
      </c>
      <c r="M7455">
        <f>IF(L7455&gt;N(L7454),L7455,"")</f>
        <v/>
      </c>
    </row>
    <row r="7456">
      <c r="A7456">
        <f>IF('📋 MIỂNG TNC'!A2272="","",'📋 MIỂNG TNC'!A2272)</f>
        <v/>
      </c>
      <c r="B7456">
        <f>IF('📋 MIỂNG TNC'!A2272="","",'📋 MIỂNG TNC'!P2272)</f>
        <v/>
      </c>
      <c r="C7456">
        <f>IF('📋 MIỂNG TNC'!A2272="","","Miểng")</f>
        <v/>
      </c>
      <c r="D7456">
        <f>IF('📋 MIỂNG TNC'!A2272="","",'📋 MIỂNG TNC'!H2272)</f>
        <v/>
      </c>
      <c r="E7456" t="e">
        <v>#VALUE!</v>
      </c>
      <c r="F7456">
        <f>IF('📋 MIỂNG TNC'!A2272="","",'📋 MIỂNG TNC'!J2272)</f>
        <v/>
      </c>
      <c r="G7456">
        <f>IF('📋 MIỂNG TNC'!A2272="","",'📋 MIỂNG TNC'!K2272)</f>
        <v/>
      </c>
      <c r="H7456">
        <f>IF('📋 MIỂNG TNC'!A2272="","",'📋 MIỂNG TNC'!L2272)</f>
        <v/>
      </c>
      <c r="I7456">
        <f>IF('📋 MIỂNG TNC'!A2272="","",'📋 MIỂNG TNC'!M2272)</f>
        <v/>
      </c>
      <c r="J7456">
        <f>IF('📋 MIỂNG TNC'!A2272="","",'📋 MIỂNG TNC'!D2272)</f>
        <v/>
      </c>
      <c r="L7456">
        <f>N(L7455)+IF(AND('🔎 TRA CỨU NHANH'!$C$2&lt;&gt;"",OR(ISNUMBER(SEARCH('🔎 TRA CỨU NHANH'!$C$2,$A7456)),ISNUMBER(SEARCH('🔎 TRA CỨU NHANH'!$C$2,$B7456)))),1,0)</f>
        <v/>
      </c>
      <c r="M7456">
        <f>IF(L7456&gt;N(L7455),L7456,"")</f>
        <v/>
      </c>
    </row>
    <row r="7457">
      <c r="A7457">
        <f>IF('📋 MIỂNG TNC'!A2273="","",'📋 MIỂNG TNC'!A2273)</f>
        <v/>
      </c>
      <c r="B7457">
        <f>IF('📋 MIỂNG TNC'!A2273="","",'📋 MIỂNG TNC'!P2273)</f>
        <v/>
      </c>
      <c r="C7457">
        <f>IF('📋 MIỂNG TNC'!A2273="","","Miểng")</f>
        <v/>
      </c>
      <c r="D7457">
        <f>IF('📋 MIỂNG TNC'!A2273="","",'📋 MIỂNG TNC'!H2273)</f>
        <v/>
      </c>
      <c r="E7457" t="e">
        <v>#VALUE!</v>
      </c>
      <c r="F7457">
        <f>IF('📋 MIỂNG TNC'!A2273="","",'📋 MIỂNG TNC'!J2273)</f>
        <v/>
      </c>
      <c r="G7457">
        <f>IF('📋 MIỂNG TNC'!A2273="","",'📋 MIỂNG TNC'!K2273)</f>
        <v/>
      </c>
      <c r="H7457">
        <f>IF('📋 MIỂNG TNC'!A2273="","",'📋 MIỂNG TNC'!L2273)</f>
        <v/>
      </c>
      <c r="I7457">
        <f>IF('📋 MIỂNG TNC'!A2273="","",'📋 MIỂNG TNC'!M2273)</f>
        <v/>
      </c>
      <c r="J7457">
        <f>IF('📋 MIỂNG TNC'!A2273="","",'📋 MIỂNG TNC'!D2273)</f>
        <v/>
      </c>
      <c r="L7457">
        <f>N(L7456)+IF(AND('🔎 TRA CỨU NHANH'!$C$2&lt;&gt;"",OR(ISNUMBER(SEARCH('🔎 TRA CỨU NHANH'!$C$2,$A7457)),ISNUMBER(SEARCH('🔎 TRA CỨU NHANH'!$C$2,$B7457)))),1,0)</f>
        <v/>
      </c>
      <c r="M7457">
        <f>IF(L7457&gt;N(L7456),L7457,"")</f>
        <v/>
      </c>
    </row>
    <row r="7458">
      <c r="A7458">
        <f>IF('📋 MIỂNG TNC'!A2274="","",'📋 MIỂNG TNC'!A2274)</f>
        <v/>
      </c>
      <c r="B7458">
        <f>IF('📋 MIỂNG TNC'!A2274="","",'📋 MIỂNG TNC'!P2274)</f>
        <v/>
      </c>
      <c r="C7458">
        <f>IF('📋 MIỂNG TNC'!A2274="","","Miểng")</f>
        <v/>
      </c>
      <c r="D7458">
        <f>IF('📋 MIỂNG TNC'!A2274="","",'📋 MIỂNG TNC'!H2274)</f>
        <v/>
      </c>
      <c r="E7458" t="e">
        <v>#VALUE!</v>
      </c>
      <c r="F7458">
        <f>IF('📋 MIỂNG TNC'!A2274="","",'📋 MIỂNG TNC'!J2274)</f>
        <v/>
      </c>
      <c r="G7458">
        <f>IF('📋 MIỂNG TNC'!A2274="","",'📋 MIỂNG TNC'!K2274)</f>
        <v/>
      </c>
      <c r="H7458">
        <f>IF('📋 MIỂNG TNC'!A2274="","",'📋 MIỂNG TNC'!L2274)</f>
        <v/>
      </c>
      <c r="I7458">
        <f>IF('📋 MIỂNG TNC'!A2274="","",'📋 MIỂNG TNC'!M2274)</f>
        <v/>
      </c>
      <c r="J7458">
        <f>IF('📋 MIỂNG TNC'!A2274="","",'📋 MIỂNG TNC'!D2274)</f>
        <v/>
      </c>
      <c r="L7458">
        <f>N(L7457)+IF(AND('🔎 TRA CỨU NHANH'!$C$2&lt;&gt;"",OR(ISNUMBER(SEARCH('🔎 TRA CỨU NHANH'!$C$2,$A7458)),ISNUMBER(SEARCH('🔎 TRA CỨU NHANH'!$C$2,$B7458)))),1,0)</f>
        <v/>
      </c>
      <c r="M7458">
        <f>IF(L7458&gt;N(L7457),L7458,"")</f>
        <v/>
      </c>
    </row>
    <row r="7459">
      <c r="A7459">
        <f>IF('📋 MIỂNG TNC'!A2275="","",'📋 MIỂNG TNC'!A2275)</f>
        <v/>
      </c>
      <c r="B7459">
        <f>IF('📋 MIỂNG TNC'!A2275="","",'📋 MIỂNG TNC'!P2275)</f>
        <v/>
      </c>
      <c r="C7459">
        <f>IF('📋 MIỂNG TNC'!A2275="","","Miểng")</f>
        <v/>
      </c>
      <c r="D7459">
        <f>IF('📋 MIỂNG TNC'!A2275="","",'📋 MIỂNG TNC'!H2275)</f>
        <v/>
      </c>
      <c r="E7459" t="e">
        <v>#VALUE!</v>
      </c>
      <c r="F7459">
        <f>IF('📋 MIỂNG TNC'!A2275="","",'📋 MIỂNG TNC'!J2275)</f>
        <v/>
      </c>
      <c r="G7459">
        <f>IF('📋 MIỂNG TNC'!A2275="","",'📋 MIỂNG TNC'!K2275)</f>
        <v/>
      </c>
      <c r="H7459">
        <f>IF('📋 MIỂNG TNC'!A2275="","",'📋 MIỂNG TNC'!L2275)</f>
        <v/>
      </c>
      <c r="I7459">
        <f>IF('📋 MIỂNG TNC'!A2275="","",'📋 MIỂNG TNC'!M2275)</f>
        <v/>
      </c>
      <c r="J7459">
        <f>IF('📋 MIỂNG TNC'!A2275="","",'📋 MIỂNG TNC'!D2275)</f>
        <v/>
      </c>
      <c r="L7459">
        <f>N(L7458)+IF(AND('🔎 TRA CỨU NHANH'!$C$2&lt;&gt;"",OR(ISNUMBER(SEARCH('🔎 TRA CỨU NHANH'!$C$2,$A7459)),ISNUMBER(SEARCH('🔎 TRA CỨU NHANH'!$C$2,$B7459)))),1,0)</f>
        <v/>
      </c>
      <c r="M7459">
        <f>IF(L7459&gt;N(L7458),L7459,"")</f>
        <v/>
      </c>
    </row>
    <row r="7460">
      <c r="A7460">
        <f>IF('📋 MIỂNG TNC'!A2276="","",'📋 MIỂNG TNC'!A2276)</f>
        <v/>
      </c>
      <c r="B7460">
        <f>IF('📋 MIỂNG TNC'!A2276="","",'📋 MIỂNG TNC'!P2276)</f>
        <v/>
      </c>
      <c r="C7460">
        <f>IF('📋 MIỂNG TNC'!A2276="","","Miểng")</f>
        <v/>
      </c>
      <c r="D7460">
        <f>IF('📋 MIỂNG TNC'!A2276="","",'📋 MIỂNG TNC'!H2276)</f>
        <v/>
      </c>
      <c r="E7460" t="e">
        <v>#VALUE!</v>
      </c>
      <c r="F7460">
        <f>IF('📋 MIỂNG TNC'!A2276="","",'📋 MIỂNG TNC'!J2276)</f>
        <v/>
      </c>
      <c r="G7460">
        <f>IF('📋 MIỂNG TNC'!A2276="","",'📋 MIỂNG TNC'!K2276)</f>
        <v/>
      </c>
      <c r="H7460">
        <f>IF('📋 MIỂNG TNC'!A2276="","",'📋 MIỂNG TNC'!L2276)</f>
        <v/>
      </c>
      <c r="I7460">
        <f>IF('📋 MIỂNG TNC'!A2276="","",'📋 MIỂNG TNC'!M2276)</f>
        <v/>
      </c>
      <c r="J7460">
        <f>IF('📋 MIỂNG TNC'!A2276="","",'📋 MIỂNG TNC'!D2276)</f>
        <v/>
      </c>
      <c r="L7460">
        <f>N(L7459)+IF(AND('🔎 TRA CỨU NHANH'!$C$2&lt;&gt;"",OR(ISNUMBER(SEARCH('🔎 TRA CỨU NHANH'!$C$2,$A7460)),ISNUMBER(SEARCH('🔎 TRA CỨU NHANH'!$C$2,$B7460)))),1,0)</f>
        <v/>
      </c>
      <c r="M7460">
        <f>IF(L7460&gt;N(L7459),L7460,"")</f>
        <v/>
      </c>
    </row>
    <row r="7461">
      <c r="A7461">
        <f>IF('📋 MIỂNG TNC'!A2277="","",'📋 MIỂNG TNC'!A2277)</f>
        <v/>
      </c>
      <c r="B7461">
        <f>IF('📋 MIỂNG TNC'!A2277="","",'📋 MIỂNG TNC'!P2277)</f>
        <v/>
      </c>
      <c r="C7461">
        <f>IF('📋 MIỂNG TNC'!A2277="","","Miểng")</f>
        <v/>
      </c>
      <c r="D7461">
        <f>IF('📋 MIỂNG TNC'!A2277="","",'📋 MIỂNG TNC'!H2277)</f>
        <v/>
      </c>
      <c r="E7461" t="e">
        <v>#VALUE!</v>
      </c>
      <c r="F7461">
        <f>IF('📋 MIỂNG TNC'!A2277="","",'📋 MIỂNG TNC'!J2277)</f>
        <v/>
      </c>
      <c r="G7461">
        <f>IF('📋 MIỂNG TNC'!A2277="","",'📋 MIỂNG TNC'!K2277)</f>
        <v/>
      </c>
      <c r="H7461">
        <f>IF('📋 MIỂNG TNC'!A2277="","",'📋 MIỂNG TNC'!L2277)</f>
        <v/>
      </c>
      <c r="I7461">
        <f>IF('📋 MIỂNG TNC'!A2277="","",'📋 MIỂNG TNC'!M2277)</f>
        <v/>
      </c>
      <c r="J7461">
        <f>IF('📋 MIỂNG TNC'!A2277="","",'📋 MIỂNG TNC'!D2277)</f>
        <v/>
      </c>
      <c r="L7461">
        <f>N(L7460)+IF(AND('🔎 TRA CỨU NHANH'!$C$2&lt;&gt;"",OR(ISNUMBER(SEARCH('🔎 TRA CỨU NHANH'!$C$2,$A7461)),ISNUMBER(SEARCH('🔎 TRA CỨU NHANH'!$C$2,$B7461)))),1,0)</f>
        <v/>
      </c>
      <c r="M7461">
        <f>IF(L7461&gt;N(L7460),L7461,"")</f>
        <v/>
      </c>
    </row>
    <row r="7462">
      <c r="A7462">
        <f>IF('📋 MIỂNG TNC'!A2278="","",'📋 MIỂNG TNC'!A2278)</f>
        <v/>
      </c>
      <c r="B7462">
        <f>IF('📋 MIỂNG TNC'!A2278="","",'📋 MIỂNG TNC'!P2278)</f>
        <v/>
      </c>
      <c r="C7462">
        <f>IF('📋 MIỂNG TNC'!A2278="","","Miểng")</f>
        <v/>
      </c>
      <c r="D7462">
        <f>IF('📋 MIỂNG TNC'!A2278="","",'📋 MIỂNG TNC'!H2278)</f>
        <v/>
      </c>
      <c r="E7462" t="e">
        <v>#VALUE!</v>
      </c>
      <c r="F7462">
        <f>IF('📋 MIỂNG TNC'!A2278="","",'📋 MIỂNG TNC'!J2278)</f>
        <v/>
      </c>
      <c r="G7462">
        <f>IF('📋 MIỂNG TNC'!A2278="","",'📋 MIỂNG TNC'!K2278)</f>
        <v/>
      </c>
      <c r="H7462">
        <f>IF('📋 MIỂNG TNC'!A2278="","",'📋 MIỂNG TNC'!L2278)</f>
        <v/>
      </c>
      <c r="I7462">
        <f>IF('📋 MIỂNG TNC'!A2278="","",'📋 MIỂNG TNC'!M2278)</f>
        <v/>
      </c>
      <c r="J7462">
        <f>IF('📋 MIỂNG TNC'!A2278="","",'📋 MIỂNG TNC'!D2278)</f>
        <v/>
      </c>
      <c r="L7462">
        <f>N(L7461)+IF(AND('🔎 TRA CỨU NHANH'!$C$2&lt;&gt;"",OR(ISNUMBER(SEARCH('🔎 TRA CỨU NHANH'!$C$2,$A7462)),ISNUMBER(SEARCH('🔎 TRA CỨU NHANH'!$C$2,$B7462)))),1,0)</f>
        <v/>
      </c>
      <c r="M7462">
        <f>IF(L7462&gt;N(L7461),L7462,"")</f>
        <v/>
      </c>
    </row>
    <row r="7463">
      <c r="A7463">
        <f>IF('📋 MIỂNG TNC'!A2279="","",'📋 MIỂNG TNC'!A2279)</f>
        <v/>
      </c>
      <c r="B7463">
        <f>IF('📋 MIỂNG TNC'!A2279="","",'📋 MIỂNG TNC'!P2279)</f>
        <v/>
      </c>
      <c r="C7463">
        <f>IF('📋 MIỂNG TNC'!A2279="","","Miểng")</f>
        <v/>
      </c>
      <c r="D7463">
        <f>IF('📋 MIỂNG TNC'!A2279="","",'📋 MIỂNG TNC'!H2279)</f>
        <v/>
      </c>
      <c r="E7463" t="e">
        <v>#VALUE!</v>
      </c>
      <c r="F7463">
        <f>IF('📋 MIỂNG TNC'!A2279="","",'📋 MIỂNG TNC'!J2279)</f>
        <v/>
      </c>
      <c r="G7463">
        <f>IF('📋 MIỂNG TNC'!A2279="","",'📋 MIỂNG TNC'!K2279)</f>
        <v/>
      </c>
      <c r="H7463">
        <f>IF('📋 MIỂNG TNC'!A2279="","",'📋 MIỂNG TNC'!L2279)</f>
        <v/>
      </c>
      <c r="I7463">
        <f>IF('📋 MIỂNG TNC'!A2279="","",'📋 MIỂNG TNC'!M2279)</f>
        <v/>
      </c>
      <c r="J7463">
        <f>IF('📋 MIỂNG TNC'!A2279="","",'📋 MIỂNG TNC'!D2279)</f>
        <v/>
      </c>
      <c r="L7463">
        <f>N(L7462)+IF(AND('🔎 TRA CỨU NHANH'!$C$2&lt;&gt;"",OR(ISNUMBER(SEARCH('🔎 TRA CỨU NHANH'!$C$2,$A7463)),ISNUMBER(SEARCH('🔎 TRA CỨU NHANH'!$C$2,$B7463)))),1,0)</f>
        <v/>
      </c>
      <c r="M7463">
        <f>IF(L7463&gt;N(L7462),L7463,"")</f>
        <v/>
      </c>
    </row>
    <row r="7464">
      <c r="A7464">
        <f>IF('📋 MIỂNG TNC'!A2280="","",'📋 MIỂNG TNC'!A2280)</f>
        <v/>
      </c>
      <c r="B7464">
        <f>IF('📋 MIỂNG TNC'!A2280="","",'📋 MIỂNG TNC'!P2280)</f>
        <v/>
      </c>
      <c r="C7464">
        <f>IF('📋 MIỂNG TNC'!A2280="","","Miểng")</f>
        <v/>
      </c>
      <c r="D7464">
        <f>IF('📋 MIỂNG TNC'!A2280="","",'📋 MIỂNG TNC'!H2280)</f>
        <v/>
      </c>
      <c r="E7464" t="e">
        <v>#VALUE!</v>
      </c>
      <c r="F7464">
        <f>IF('📋 MIỂNG TNC'!A2280="","",'📋 MIỂNG TNC'!J2280)</f>
        <v/>
      </c>
      <c r="G7464">
        <f>IF('📋 MIỂNG TNC'!A2280="","",'📋 MIỂNG TNC'!K2280)</f>
        <v/>
      </c>
      <c r="H7464">
        <f>IF('📋 MIỂNG TNC'!A2280="","",'📋 MIỂNG TNC'!L2280)</f>
        <v/>
      </c>
      <c r="I7464">
        <f>IF('📋 MIỂNG TNC'!A2280="","",'📋 MIỂNG TNC'!M2280)</f>
        <v/>
      </c>
      <c r="J7464">
        <f>IF('📋 MIỂNG TNC'!A2280="","",'📋 MIỂNG TNC'!D2280)</f>
        <v/>
      </c>
      <c r="L7464">
        <f>N(L7463)+IF(AND('🔎 TRA CỨU NHANH'!$C$2&lt;&gt;"",OR(ISNUMBER(SEARCH('🔎 TRA CỨU NHANH'!$C$2,$A7464)),ISNUMBER(SEARCH('🔎 TRA CỨU NHANH'!$C$2,$B7464)))),1,0)</f>
        <v/>
      </c>
      <c r="M7464">
        <f>IF(L7464&gt;N(L7463),L7464,"")</f>
        <v/>
      </c>
    </row>
    <row r="7465">
      <c r="A7465">
        <f>IF('📋 MIỂNG TNC'!A2281="","",'📋 MIỂNG TNC'!A2281)</f>
        <v/>
      </c>
      <c r="B7465">
        <f>IF('📋 MIỂNG TNC'!A2281="","",'📋 MIỂNG TNC'!P2281)</f>
        <v/>
      </c>
      <c r="C7465">
        <f>IF('📋 MIỂNG TNC'!A2281="","","Miểng")</f>
        <v/>
      </c>
      <c r="D7465">
        <f>IF('📋 MIỂNG TNC'!A2281="","",'📋 MIỂNG TNC'!H2281)</f>
        <v/>
      </c>
      <c r="E7465" t="e">
        <v>#VALUE!</v>
      </c>
      <c r="F7465">
        <f>IF('📋 MIỂNG TNC'!A2281="","",'📋 MIỂNG TNC'!J2281)</f>
        <v/>
      </c>
      <c r="G7465">
        <f>IF('📋 MIỂNG TNC'!A2281="","",'📋 MIỂNG TNC'!K2281)</f>
        <v/>
      </c>
      <c r="H7465">
        <f>IF('📋 MIỂNG TNC'!A2281="","",'📋 MIỂNG TNC'!L2281)</f>
        <v/>
      </c>
      <c r="I7465">
        <f>IF('📋 MIỂNG TNC'!A2281="","",'📋 MIỂNG TNC'!M2281)</f>
        <v/>
      </c>
      <c r="J7465">
        <f>IF('📋 MIỂNG TNC'!A2281="","",'📋 MIỂNG TNC'!D2281)</f>
        <v/>
      </c>
      <c r="L7465">
        <f>N(L7464)+IF(AND('🔎 TRA CỨU NHANH'!$C$2&lt;&gt;"",OR(ISNUMBER(SEARCH('🔎 TRA CỨU NHANH'!$C$2,$A7465)),ISNUMBER(SEARCH('🔎 TRA CỨU NHANH'!$C$2,$B7465)))),1,0)</f>
        <v/>
      </c>
      <c r="M7465">
        <f>IF(L7465&gt;N(L7464),L7465,"")</f>
        <v/>
      </c>
    </row>
    <row r="7466">
      <c r="A7466">
        <f>IF('📋 MIỂNG TNC'!A2282="","",'📋 MIỂNG TNC'!A2282)</f>
        <v/>
      </c>
      <c r="B7466">
        <f>IF('📋 MIỂNG TNC'!A2282="","",'📋 MIỂNG TNC'!P2282)</f>
        <v/>
      </c>
      <c r="C7466">
        <f>IF('📋 MIỂNG TNC'!A2282="","","Miểng")</f>
        <v/>
      </c>
      <c r="D7466">
        <f>IF('📋 MIỂNG TNC'!A2282="","",'📋 MIỂNG TNC'!H2282)</f>
        <v/>
      </c>
      <c r="E7466" t="e">
        <v>#VALUE!</v>
      </c>
      <c r="F7466">
        <f>IF('📋 MIỂNG TNC'!A2282="","",'📋 MIỂNG TNC'!J2282)</f>
        <v/>
      </c>
      <c r="G7466">
        <f>IF('📋 MIỂNG TNC'!A2282="","",'📋 MIỂNG TNC'!K2282)</f>
        <v/>
      </c>
      <c r="H7466">
        <f>IF('📋 MIỂNG TNC'!A2282="","",'📋 MIỂNG TNC'!L2282)</f>
        <v/>
      </c>
      <c r="I7466">
        <f>IF('📋 MIỂNG TNC'!A2282="","",'📋 MIỂNG TNC'!M2282)</f>
        <v/>
      </c>
      <c r="J7466">
        <f>IF('📋 MIỂNG TNC'!A2282="","",'📋 MIỂNG TNC'!D2282)</f>
        <v/>
      </c>
      <c r="L7466">
        <f>N(L7465)+IF(AND('🔎 TRA CỨU NHANH'!$C$2&lt;&gt;"",OR(ISNUMBER(SEARCH('🔎 TRA CỨU NHANH'!$C$2,$A7466)),ISNUMBER(SEARCH('🔎 TRA CỨU NHANH'!$C$2,$B7466)))),1,0)</f>
        <v/>
      </c>
      <c r="M7466">
        <f>IF(L7466&gt;N(L7465),L7466,"")</f>
        <v/>
      </c>
    </row>
    <row r="7467">
      <c r="A7467">
        <f>IF('📋 MIỂNG TNC'!A2283="","",'📋 MIỂNG TNC'!A2283)</f>
        <v/>
      </c>
      <c r="B7467">
        <f>IF('📋 MIỂNG TNC'!A2283="","",'📋 MIỂNG TNC'!P2283)</f>
        <v/>
      </c>
      <c r="C7467">
        <f>IF('📋 MIỂNG TNC'!A2283="","","Miểng")</f>
        <v/>
      </c>
      <c r="D7467">
        <f>IF('📋 MIỂNG TNC'!A2283="","",'📋 MIỂNG TNC'!H2283)</f>
        <v/>
      </c>
      <c r="E7467" t="e">
        <v>#VALUE!</v>
      </c>
      <c r="F7467">
        <f>IF('📋 MIỂNG TNC'!A2283="","",'📋 MIỂNG TNC'!J2283)</f>
        <v/>
      </c>
      <c r="G7467">
        <f>IF('📋 MIỂNG TNC'!A2283="","",'📋 MIỂNG TNC'!K2283)</f>
        <v/>
      </c>
      <c r="H7467">
        <f>IF('📋 MIỂNG TNC'!A2283="","",'📋 MIỂNG TNC'!L2283)</f>
        <v/>
      </c>
      <c r="I7467">
        <f>IF('📋 MIỂNG TNC'!A2283="","",'📋 MIỂNG TNC'!M2283)</f>
        <v/>
      </c>
      <c r="J7467">
        <f>IF('📋 MIỂNG TNC'!A2283="","",'📋 MIỂNG TNC'!D2283)</f>
        <v/>
      </c>
      <c r="L7467">
        <f>N(L7466)+IF(AND('🔎 TRA CỨU NHANH'!$C$2&lt;&gt;"",OR(ISNUMBER(SEARCH('🔎 TRA CỨU NHANH'!$C$2,$A7467)),ISNUMBER(SEARCH('🔎 TRA CỨU NHANH'!$C$2,$B7467)))),1,0)</f>
        <v/>
      </c>
      <c r="M7467">
        <f>IF(L7467&gt;N(L7466),L7467,"")</f>
        <v/>
      </c>
    </row>
    <row r="7468">
      <c r="A7468">
        <f>IF('📋 MIỂNG TNC'!A2284="","",'📋 MIỂNG TNC'!A2284)</f>
        <v/>
      </c>
      <c r="B7468">
        <f>IF('📋 MIỂNG TNC'!A2284="","",'📋 MIỂNG TNC'!P2284)</f>
        <v/>
      </c>
      <c r="C7468">
        <f>IF('📋 MIỂNG TNC'!A2284="","","Miểng")</f>
        <v/>
      </c>
      <c r="D7468">
        <f>IF('📋 MIỂNG TNC'!A2284="","",'📋 MIỂNG TNC'!H2284)</f>
        <v/>
      </c>
      <c r="E7468" t="e">
        <v>#VALUE!</v>
      </c>
      <c r="F7468">
        <f>IF('📋 MIỂNG TNC'!A2284="","",'📋 MIỂNG TNC'!J2284)</f>
        <v/>
      </c>
      <c r="G7468">
        <f>IF('📋 MIỂNG TNC'!A2284="","",'📋 MIỂNG TNC'!K2284)</f>
        <v/>
      </c>
      <c r="H7468">
        <f>IF('📋 MIỂNG TNC'!A2284="","",'📋 MIỂNG TNC'!L2284)</f>
        <v/>
      </c>
      <c r="I7468">
        <f>IF('📋 MIỂNG TNC'!A2284="","",'📋 MIỂNG TNC'!M2284)</f>
        <v/>
      </c>
      <c r="J7468">
        <f>IF('📋 MIỂNG TNC'!A2284="","",'📋 MIỂNG TNC'!D2284)</f>
        <v/>
      </c>
      <c r="L7468">
        <f>N(L7467)+IF(AND('🔎 TRA CỨU NHANH'!$C$2&lt;&gt;"",OR(ISNUMBER(SEARCH('🔎 TRA CỨU NHANH'!$C$2,$A7468)),ISNUMBER(SEARCH('🔎 TRA CỨU NHANH'!$C$2,$B7468)))),1,0)</f>
        <v/>
      </c>
      <c r="M7468">
        <f>IF(L7468&gt;N(L7467),L7468,"")</f>
        <v/>
      </c>
    </row>
    <row r="7469">
      <c r="A7469">
        <f>IF('📋 MIỂNG TNC'!A2285="","",'📋 MIỂNG TNC'!A2285)</f>
        <v/>
      </c>
      <c r="B7469">
        <f>IF('📋 MIỂNG TNC'!A2285="","",'📋 MIỂNG TNC'!P2285)</f>
        <v/>
      </c>
      <c r="C7469">
        <f>IF('📋 MIỂNG TNC'!A2285="","","Miểng")</f>
        <v/>
      </c>
      <c r="D7469">
        <f>IF('📋 MIỂNG TNC'!A2285="","",'📋 MIỂNG TNC'!H2285)</f>
        <v/>
      </c>
      <c r="E7469" t="e">
        <v>#VALUE!</v>
      </c>
      <c r="F7469">
        <f>IF('📋 MIỂNG TNC'!A2285="","",'📋 MIỂNG TNC'!J2285)</f>
        <v/>
      </c>
      <c r="G7469">
        <f>IF('📋 MIỂNG TNC'!A2285="","",'📋 MIỂNG TNC'!K2285)</f>
        <v/>
      </c>
      <c r="H7469">
        <f>IF('📋 MIỂNG TNC'!A2285="","",'📋 MIỂNG TNC'!L2285)</f>
        <v/>
      </c>
      <c r="I7469">
        <f>IF('📋 MIỂNG TNC'!A2285="","",'📋 MIỂNG TNC'!M2285)</f>
        <v/>
      </c>
      <c r="J7469">
        <f>IF('📋 MIỂNG TNC'!A2285="","",'📋 MIỂNG TNC'!D2285)</f>
        <v/>
      </c>
      <c r="L7469">
        <f>N(L7468)+IF(AND('🔎 TRA CỨU NHANH'!$C$2&lt;&gt;"",OR(ISNUMBER(SEARCH('🔎 TRA CỨU NHANH'!$C$2,$A7469)),ISNUMBER(SEARCH('🔎 TRA CỨU NHANH'!$C$2,$B7469)))),1,0)</f>
        <v/>
      </c>
      <c r="M7469">
        <f>IF(L7469&gt;N(L7468),L7469,"")</f>
        <v/>
      </c>
    </row>
    <row r="7470">
      <c r="A7470">
        <f>IF('📋 MIỂNG TNC'!A2286="","",'📋 MIỂNG TNC'!A2286)</f>
        <v/>
      </c>
      <c r="B7470">
        <f>IF('📋 MIỂNG TNC'!A2286="","",'📋 MIỂNG TNC'!P2286)</f>
        <v/>
      </c>
      <c r="C7470">
        <f>IF('📋 MIỂNG TNC'!A2286="","","Miểng")</f>
        <v/>
      </c>
      <c r="D7470">
        <f>IF('📋 MIỂNG TNC'!A2286="","",'📋 MIỂNG TNC'!H2286)</f>
        <v/>
      </c>
      <c r="E7470" t="e">
        <v>#VALUE!</v>
      </c>
      <c r="F7470">
        <f>IF('📋 MIỂNG TNC'!A2286="","",'📋 MIỂNG TNC'!J2286)</f>
        <v/>
      </c>
      <c r="G7470">
        <f>IF('📋 MIỂNG TNC'!A2286="","",'📋 MIỂNG TNC'!K2286)</f>
        <v/>
      </c>
      <c r="H7470">
        <f>IF('📋 MIỂNG TNC'!A2286="","",'📋 MIỂNG TNC'!L2286)</f>
        <v/>
      </c>
      <c r="I7470">
        <f>IF('📋 MIỂNG TNC'!A2286="","",'📋 MIỂNG TNC'!M2286)</f>
        <v/>
      </c>
      <c r="J7470">
        <f>IF('📋 MIỂNG TNC'!A2286="","",'📋 MIỂNG TNC'!D2286)</f>
        <v/>
      </c>
      <c r="L7470">
        <f>N(L7469)+IF(AND('🔎 TRA CỨU NHANH'!$C$2&lt;&gt;"",OR(ISNUMBER(SEARCH('🔎 TRA CỨU NHANH'!$C$2,$A7470)),ISNUMBER(SEARCH('🔎 TRA CỨU NHANH'!$C$2,$B7470)))),1,0)</f>
        <v/>
      </c>
      <c r="M7470">
        <f>IF(L7470&gt;N(L7469),L7470,"")</f>
        <v/>
      </c>
    </row>
    <row r="7471">
      <c r="A7471">
        <f>IF('📋 MIỂNG TNC'!A2287="","",'📋 MIỂNG TNC'!A2287)</f>
        <v/>
      </c>
      <c r="B7471">
        <f>IF('📋 MIỂNG TNC'!A2287="","",'📋 MIỂNG TNC'!P2287)</f>
        <v/>
      </c>
      <c r="C7471">
        <f>IF('📋 MIỂNG TNC'!A2287="","","Miểng")</f>
        <v/>
      </c>
      <c r="D7471">
        <f>IF('📋 MIỂNG TNC'!A2287="","",'📋 MIỂNG TNC'!H2287)</f>
        <v/>
      </c>
      <c r="E7471" t="e">
        <v>#VALUE!</v>
      </c>
      <c r="F7471">
        <f>IF('📋 MIỂNG TNC'!A2287="","",'📋 MIỂNG TNC'!J2287)</f>
        <v/>
      </c>
      <c r="G7471">
        <f>IF('📋 MIỂNG TNC'!A2287="","",'📋 MIỂNG TNC'!K2287)</f>
        <v/>
      </c>
      <c r="H7471">
        <f>IF('📋 MIỂNG TNC'!A2287="","",'📋 MIỂNG TNC'!L2287)</f>
        <v/>
      </c>
      <c r="I7471">
        <f>IF('📋 MIỂNG TNC'!A2287="","",'📋 MIỂNG TNC'!M2287)</f>
        <v/>
      </c>
      <c r="J7471">
        <f>IF('📋 MIỂNG TNC'!A2287="","",'📋 MIỂNG TNC'!D2287)</f>
        <v/>
      </c>
      <c r="L7471">
        <f>N(L7470)+IF(AND('🔎 TRA CỨU NHANH'!$C$2&lt;&gt;"",OR(ISNUMBER(SEARCH('🔎 TRA CỨU NHANH'!$C$2,$A7471)),ISNUMBER(SEARCH('🔎 TRA CỨU NHANH'!$C$2,$B7471)))),1,0)</f>
        <v/>
      </c>
      <c r="M7471">
        <f>IF(L7471&gt;N(L7470),L7471,"")</f>
        <v/>
      </c>
    </row>
    <row r="7472">
      <c r="A7472">
        <f>IF('📋 MIỂNG TNC'!A2288="","",'📋 MIỂNG TNC'!A2288)</f>
        <v/>
      </c>
      <c r="B7472">
        <f>IF('📋 MIỂNG TNC'!A2288="","",'📋 MIỂNG TNC'!P2288)</f>
        <v/>
      </c>
      <c r="C7472">
        <f>IF('📋 MIỂNG TNC'!A2288="","","Miểng")</f>
        <v/>
      </c>
      <c r="D7472">
        <f>IF('📋 MIỂNG TNC'!A2288="","",'📋 MIỂNG TNC'!H2288)</f>
        <v/>
      </c>
      <c r="E7472" t="e">
        <v>#VALUE!</v>
      </c>
      <c r="F7472">
        <f>IF('📋 MIỂNG TNC'!A2288="","",'📋 MIỂNG TNC'!J2288)</f>
        <v/>
      </c>
      <c r="G7472">
        <f>IF('📋 MIỂNG TNC'!A2288="","",'📋 MIỂNG TNC'!K2288)</f>
        <v/>
      </c>
      <c r="H7472">
        <f>IF('📋 MIỂNG TNC'!A2288="","",'📋 MIỂNG TNC'!L2288)</f>
        <v/>
      </c>
      <c r="I7472">
        <f>IF('📋 MIỂNG TNC'!A2288="","",'📋 MIỂNG TNC'!M2288)</f>
        <v/>
      </c>
      <c r="J7472">
        <f>IF('📋 MIỂNG TNC'!A2288="","",'📋 MIỂNG TNC'!D2288)</f>
        <v/>
      </c>
      <c r="L7472">
        <f>N(L7471)+IF(AND('🔎 TRA CỨU NHANH'!$C$2&lt;&gt;"",OR(ISNUMBER(SEARCH('🔎 TRA CỨU NHANH'!$C$2,$A7472)),ISNUMBER(SEARCH('🔎 TRA CỨU NHANH'!$C$2,$B7472)))),1,0)</f>
        <v/>
      </c>
      <c r="M7472">
        <f>IF(L7472&gt;N(L7471),L7472,"")</f>
        <v/>
      </c>
    </row>
    <row r="7473">
      <c r="A7473">
        <f>IF('📋 MIỂNG TNC'!A2289="","",'📋 MIỂNG TNC'!A2289)</f>
        <v/>
      </c>
      <c r="B7473">
        <f>IF('📋 MIỂNG TNC'!A2289="","",'📋 MIỂNG TNC'!P2289)</f>
        <v/>
      </c>
      <c r="C7473">
        <f>IF('📋 MIỂNG TNC'!A2289="","","Miểng")</f>
        <v/>
      </c>
      <c r="D7473">
        <f>IF('📋 MIỂNG TNC'!A2289="","",'📋 MIỂNG TNC'!H2289)</f>
        <v/>
      </c>
      <c r="E7473" t="e">
        <v>#VALUE!</v>
      </c>
      <c r="F7473">
        <f>IF('📋 MIỂNG TNC'!A2289="","",'📋 MIỂNG TNC'!J2289)</f>
        <v/>
      </c>
      <c r="G7473">
        <f>IF('📋 MIỂNG TNC'!A2289="","",'📋 MIỂNG TNC'!K2289)</f>
        <v/>
      </c>
      <c r="H7473">
        <f>IF('📋 MIỂNG TNC'!A2289="","",'📋 MIỂNG TNC'!L2289)</f>
        <v/>
      </c>
      <c r="I7473">
        <f>IF('📋 MIỂNG TNC'!A2289="","",'📋 MIỂNG TNC'!M2289)</f>
        <v/>
      </c>
      <c r="J7473">
        <f>IF('📋 MIỂNG TNC'!A2289="","",'📋 MIỂNG TNC'!D2289)</f>
        <v/>
      </c>
      <c r="L7473">
        <f>N(L7472)+IF(AND('🔎 TRA CỨU NHANH'!$C$2&lt;&gt;"",OR(ISNUMBER(SEARCH('🔎 TRA CỨU NHANH'!$C$2,$A7473)),ISNUMBER(SEARCH('🔎 TRA CỨU NHANH'!$C$2,$B7473)))),1,0)</f>
        <v/>
      </c>
      <c r="M7473">
        <f>IF(L7473&gt;N(L7472),L7473,"")</f>
        <v/>
      </c>
    </row>
    <row r="7474">
      <c r="A7474">
        <f>IF('📋 MIỂNG TNC'!A2290="","",'📋 MIỂNG TNC'!A2290)</f>
        <v/>
      </c>
      <c r="B7474">
        <f>IF('📋 MIỂNG TNC'!A2290="","",'📋 MIỂNG TNC'!P2290)</f>
        <v/>
      </c>
      <c r="C7474">
        <f>IF('📋 MIỂNG TNC'!A2290="","","Miểng")</f>
        <v/>
      </c>
      <c r="D7474">
        <f>IF('📋 MIỂNG TNC'!A2290="","",'📋 MIỂNG TNC'!H2290)</f>
        <v/>
      </c>
      <c r="E7474" t="e">
        <v>#VALUE!</v>
      </c>
      <c r="F7474">
        <f>IF('📋 MIỂNG TNC'!A2290="","",'📋 MIỂNG TNC'!J2290)</f>
        <v/>
      </c>
      <c r="G7474">
        <f>IF('📋 MIỂNG TNC'!A2290="","",'📋 MIỂNG TNC'!K2290)</f>
        <v/>
      </c>
      <c r="H7474">
        <f>IF('📋 MIỂNG TNC'!A2290="","",'📋 MIỂNG TNC'!L2290)</f>
        <v/>
      </c>
      <c r="I7474">
        <f>IF('📋 MIỂNG TNC'!A2290="","",'📋 MIỂNG TNC'!M2290)</f>
        <v/>
      </c>
      <c r="J7474">
        <f>IF('📋 MIỂNG TNC'!A2290="","",'📋 MIỂNG TNC'!D2290)</f>
        <v/>
      </c>
      <c r="L7474">
        <f>N(L7473)+IF(AND('🔎 TRA CỨU NHANH'!$C$2&lt;&gt;"",OR(ISNUMBER(SEARCH('🔎 TRA CỨU NHANH'!$C$2,$A7474)),ISNUMBER(SEARCH('🔎 TRA CỨU NHANH'!$C$2,$B7474)))),1,0)</f>
        <v/>
      </c>
      <c r="M7474">
        <f>IF(L7474&gt;N(L7473),L7474,"")</f>
        <v/>
      </c>
    </row>
    <row r="7475">
      <c r="A7475">
        <f>IF('📋 MIỂNG TNC'!A2291="","",'📋 MIỂNG TNC'!A2291)</f>
        <v/>
      </c>
      <c r="B7475">
        <f>IF('📋 MIỂNG TNC'!A2291="","",'📋 MIỂNG TNC'!P2291)</f>
        <v/>
      </c>
      <c r="C7475">
        <f>IF('📋 MIỂNG TNC'!A2291="","","Miểng")</f>
        <v/>
      </c>
      <c r="D7475">
        <f>IF('📋 MIỂNG TNC'!A2291="","",'📋 MIỂNG TNC'!H2291)</f>
        <v/>
      </c>
      <c r="E7475" t="e">
        <v>#VALUE!</v>
      </c>
      <c r="F7475">
        <f>IF('📋 MIỂNG TNC'!A2291="","",'📋 MIỂNG TNC'!J2291)</f>
        <v/>
      </c>
      <c r="G7475">
        <f>IF('📋 MIỂNG TNC'!A2291="","",'📋 MIỂNG TNC'!K2291)</f>
        <v/>
      </c>
      <c r="H7475">
        <f>IF('📋 MIỂNG TNC'!A2291="","",'📋 MIỂNG TNC'!L2291)</f>
        <v/>
      </c>
      <c r="I7475">
        <f>IF('📋 MIỂNG TNC'!A2291="","",'📋 MIỂNG TNC'!M2291)</f>
        <v/>
      </c>
      <c r="J7475">
        <f>IF('📋 MIỂNG TNC'!A2291="","",'📋 MIỂNG TNC'!D2291)</f>
        <v/>
      </c>
      <c r="L7475">
        <f>N(L7474)+IF(AND('🔎 TRA CỨU NHANH'!$C$2&lt;&gt;"",OR(ISNUMBER(SEARCH('🔎 TRA CỨU NHANH'!$C$2,$A7475)),ISNUMBER(SEARCH('🔎 TRA CỨU NHANH'!$C$2,$B7475)))),1,0)</f>
        <v/>
      </c>
      <c r="M7475">
        <f>IF(L7475&gt;N(L7474),L7475,"")</f>
        <v/>
      </c>
    </row>
    <row r="7476">
      <c r="A7476">
        <f>IF('📋 MIỂNG TNC'!A2292="","",'📋 MIỂNG TNC'!A2292)</f>
        <v/>
      </c>
      <c r="B7476">
        <f>IF('📋 MIỂNG TNC'!A2292="","",'📋 MIỂNG TNC'!P2292)</f>
        <v/>
      </c>
      <c r="C7476">
        <f>IF('📋 MIỂNG TNC'!A2292="","","Miểng")</f>
        <v/>
      </c>
      <c r="D7476">
        <f>IF('📋 MIỂNG TNC'!A2292="","",'📋 MIỂNG TNC'!H2292)</f>
        <v/>
      </c>
      <c r="E7476" t="e">
        <v>#VALUE!</v>
      </c>
      <c r="F7476">
        <f>IF('📋 MIỂNG TNC'!A2292="","",'📋 MIỂNG TNC'!J2292)</f>
        <v/>
      </c>
      <c r="G7476">
        <f>IF('📋 MIỂNG TNC'!A2292="","",'📋 MIỂNG TNC'!K2292)</f>
        <v/>
      </c>
      <c r="H7476">
        <f>IF('📋 MIỂNG TNC'!A2292="","",'📋 MIỂNG TNC'!L2292)</f>
        <v/>
      </c>
      <c r="I7476">
        <f>IF('📋 MIỂNG TNC'!A2292="","",'📋 MIỂNG TNC'!M2292)</f>
        <v/>
      </c>
      <c r="J7476">
        <f>IF('📋 MIỂNG TNC'!A2292="","",'📋 MIỂNG TNC'!D2292)</f>
        <v/>
      </c>
      <c r="L7476">
        <f>N(L7475)+IF(AND('🔎 TRA CỨU NHANH'!$C$2&lt;&gt;"",OR(ISNUMBER(SEARCH('🔎 TRA CỨU NHANH'!$C$2,$A7476)),ISNUMBER(SEARCH('🔎 TRA CỨU NHANH'!$C$2,$B7476)))),1,0)</f>
        <v/>
      </c>
      <c r="M7476">
        <f>IF(L7476&gt;N(L7475),L7476,"")</f>
        <v/>
      </c>
    </row>
    <row r="7477">
      <c r="A7477">
        <f>IF('📋 MIỂNG TNC'!A2293="","",'📋 MIỂNG TNC'!A2293)</f>
        <v/>
      </c>
      <c r="B7477">
        <f>IF('📋 MIỂNG TNC'!A2293="","",'📋 MIỂNG TNC'!P2293)</f>
        <v/>
      </c>
      <c r="C7477">
        <f>IF('📋 MIỂNG TNC'!A2293="","","Miểng")</f>
        <v/>
      </c>
      <c r="D7477">
        <f>IF('📋 MIỂNG TNC'!A2293="","",'📋 MIỂNG TNC'!H2293)</f>
        <v/>
      </c>
      <c r="E7477" t="e">
        <v>#VALUE!</v>
      </c>
      <c r="F7477">
        <f>IF('📋 MIỂNG TNC'!A2293="","",'📋 MIỂNG TNC'!J2293)</f>
        <v/>
      </c>
      <c r="G7477">
        <f>IF('📋 MIỂNG TNC'!A2293="","",'📋 MIỂNG TNC'!K2293)</f>
        <v/>
      </c>
      <c r="H7477">
        <f>IF('📋 MIỂNG TNC'!A2293="","",'📋 MIỂNG TNC'!L2293)</f>
        <v/>
      </c>
      <c r="I7477">
        <f>IF('📋 MIỂNG TNC'!A2293="","",'📋 MIỂNG TNC'!M2293)</f>
        <v/>
      </c>
      <c r="J7477">
        <f>IF('📋 MIỂNG TNC'!A2293="","",'📋 MIỂNG TNC'!D2293)</f>
        <v/>
      </c>
      <c r="L7477">
        <f>N(L7476)+IF(AND('🔎 TRA CỨU NHANH'!$C$2&lt;&gt;"",OR(ISNUMBER(SEARCH('🔎 TRA CỨU NHANH'!$C$2,$A7477)),ISNUMBER(SEARCH('🔎 TRA CỨU NHANH'!$C$2,$B7477)))),1,0)</f>
        <v/>
      </c>
      <c r="M7477">
        <f>IF(L7477&gt;N(L7476),L7477,"")</f>
        <v/>
      </c>
    </row>
    <row r="7478">
      <c r="A7478">
        <f>IF('📋 MIỂNG TNC'!A2294="","",'📋 MIỂNG TNC'!A2294)</f>
        <v/>
      </c>
      <c r="B7478">
        <f>IF('📋 MIỂNG TNC'!A2294="","",'📋 MIỂNG TNC'!P2294)</f>
        <v/>
      </c>
      <c r="C7478">
        <f>IF('📋 MIỂNG TNC'!A2294="","","Miểng")</f>
        <v/>
      </c>
      <c r="D7478">
        <f>IF('📋 MIỂNG TNC'!A2294="","",'📋 MIỂNG TNC'!H2294)</f>
        <v/>
      </c>
      <c r="E7478" t="e">
        <v>#VALUE!</v>
      </c>
      <c r="F7478">
        <f>IF('📋 MIỂNG TNC'!A2294="","",'📋 MIỂNG TNC'!J2294)</f>
        <v/>
      </c>
      <c r="G7478">
        <f>IF('📋 MIỂNG TNC'!A2294="","",'📋 MIỂNG TNC'!K2294)</f>
        <v/>
      </c>
      <c r="H7478">
        <f>IF('📋 MIỂNG TNC'!A2294="","",'📋 MIỂNG TNC'!L2294)</f>
        <v/>
      </c>
      <c r="I7478">
        <f>IF('📋 MIỂNG TNC'!A2294="","",'📋 MIỂNG TNC'!M2294)</f>
        <v/>
      </c>
      <c r="J7478">
        <f>IF('📋 MIỂNG TNC'!A2294="","",'📋 MIỂNG TNC'!D2294)</f>
        <v/>
      </c>
      <c r="L7478">
        <f>N(L7477)+IF(AND('🔎 TRA CỨU NHANH'!$C$2&lt;&gt;"",OR(ISNUMBER(SEARCH('🔎 TRA CỨU NHANH'!$C$2,$A7478)),ISNUMBER(SEARCH('🔎 TRA CỨU NHANH'!$C$2,$B7478)))),1,0)</f>
        <v/>
      </c>
      <c r="M7478">
        <f>IF(L7478&gt;N(L7477),L7478,"")</f>
        <v/>
      </c>
    </row>
    <row r="7479">
      <c r="A7479">
        <f>IF('📋 MIỂNG TNC'!A2295="","",'📋 MIỂNG TNC'!A2295)</f>
        <v/>
      </c>
      <c r="B7479">
        <f>IF('📋 MIỂNG TNC'!A2295="","",'📋 MIỂNG TNC'!P2295)</f>
        <v/>
      </c>
      <c r="C7479">
        <f>IF('📋 MIỂNG TNC'!A2295="","","Miểng")</f>
        <v/>
      </c>
      <c r="D7479">
        <f>IF('📋 MIỂNG TNC'!A2295="","",'📋 MIỂNG TNC'!H2295)</f>
        <v/>
      </c>
      <c r="E7479" t="e">
        <v>#VALUE!</v>
      </c>
      <c r="F7479">
        <f>IF('📋 MIỂNG TNC'!A2295="","",'📋 MIỂNG TNC'!J2295)</f>
        <v/>
      </c>
      <c r="G7479">
        <f>IF('📋 MIỂNG TNC'!A2295="","",'📋 MIỂNG TNC'!K2295)</f>
        <v/>
      </c>
      <c r="H7479">
        <f>IF('📋 MIỂNG TNC'!A2295="","",'📋 MIỂNG TNC'!L2295)</f>
        <v/>
      </c>
      <c r="I7479">
        <f>IF('📋 MIỂNG TNC'!A2295="","",'📋 MIỂNG TNC'!M2295)</f>
        <v/>
      </c>
      <c r="J7479">
        <f>IF('📋 MIỂNG TNC'!A2295="","",'📋 MIỂNG TNC'!D2295)</f>
        <v/>
      </c>
      <c r="L7479">
        <f>N(L7478)+IF(AND('🔎 TRA CỨU NHANH'!$C$2&lt;&gt;"",OR(ISNUMBER(SEARCH('🔎 TRA CỨU NHANH'!$C$2,$A7479)),ISNUMBER(SEARCH('🔎 TRA CỨU NHANH'!$C$2,$B7479)))),1,0)</f>
        <v/>
      </c>
      <c r="M7479">
        <f>IF(L7479&gt;N(L7478),L7479,"")</f>
        <v/>
      </c>
    </row>
    <row r="7480">
      <c r="A7480">
        <f>IF('📋 MIỂNG TNC'!A2296="","",'📋 MIỂNG TNC'!A2296)</f>
        <v/>
      </c>
      <c r="B7480">
        <f>IF('📋 MIỂNG TNC'!A2296="","",'📋 MIỂNG TNC'!P2296)</f>
        <v/>
      </c>
      <c r="C7480">
        <f>IF('📋 MIỂNG TNC'!A2296="","","Miểng")</f>
        <v/>
      </c>
      <c r="D7480">
        <f>IF('📋 MIỂNG TNC'!A2296="","",'📋 MIỂNG TNC'!H2296)</f>
        <v/>
      </c>
      <c r="E7480" t="e">
        <v>#VALUE!</v>
      </c>
      <c r="F7480">
        <f>IF('📋 MIỂNG TNC'!A2296="","",'📋 MIỂNG TNC'!J2296)</f>
        <v/>
      </c>
      <c r="G7480">
        <f>IF('📋 MIỂNG TNC'!A2296="","",'📋 MIỂNG TNC'!K2296)</f>
        <v/>
      </c>
      <c r="H7480">
        <f>IF('📋 MIỂNG TNC'!A2296="","",'📋 MIỂNG TNC'!L2296)</f>
        <v/>
      </c>
      <c r="I7480">
        <f>IF('📋 MIỂNG TNC'!A2296="","",'📋 MIỂNG TNC'!M2296)</f>
        <v/>
      </c>
      <c r="J7480">
        <f>IF('📋 MIỂNG TNC'!A2296="","",'📋 MIỂNG TNC'!D2296)</f>
        <v/>
      </c>
      <c r="L7480">
        <f>N(L7479)+IF(AND('🔎 TRA CỨU NHANH'!$C$2&lt;&gt;"",OR(ISNUMBER(SEARCH('🔎 TRA CỨU NHANH'!$C$2,$A7480)),ISNUMBER(SEARCH('🔎 TRA CỨU NHANH'!$C$2,$B7480)))),1,0)</f>
        <v/>
      </c>
      <c r="M7480">
        <f>IF(L7480&gt;N(L7479),L7480,"")</f>
        <v/>
      </c>
    </row>
    <row r="7481">
      <c r="A7481">
        <f>IF('📋 MIỂNG TNC'!A2297="","",'📋 MIỂNG TNC'!A2297)</f>
        <v/>
      </c>
      <c r="B7481">
        <f>IF('📋 MIỂNG TNC'!A2297="","",'📋 MIỂNG TNC'!P2297)</f>
        <v/>
      </c>
      <c r="C7481">
        <f>IF('📋 MIỂNG TNC'!A2297="","","Miểng")</f>
        <v/>
      </c>
      <c r="D7481">
        <f>IF('📋 MIỂNG TNC'!A2297="","",'📋 MIỂNG TNC'!H2297)</f>
        <v/>
      </c>
      <c r="E7481" t="e">
        <v>#VALUE!</v>
      </c>
      <c r="F7481">
        <f>IF('📋 MIỂNG TNC'!A2297="","",'📋 MIỂNG TNC'!J2297)</f>
        <v/>
      </c>
      <c r="G7481">
        <f>IF('📋 MIỂNG TNC'!A2297="","",'📋 MIỂNG TNC'!K2297)</f>
        <v/>
      </c>
      <c r="H7481">
        <f>IF('📋 MIỂNG TNC'!A2297="","",'📋 MIỂNG TNC'!L2297)</f>
        <v/>
      </c>
      <c r="I7481">
        <f>IF('📋 MIỂNG TNC'!A2297="","",'📋 MIỂNG TNC'!M2297)</f>
        <v/>
      </c>
      <c r="J7481">
        <f>IF('📋 MIỂNG TNC'!A2297="","",'📋 MIỂNG TNC'!D2297)</f>
        <v/>
      </c>
      <c r="L7481">
        <f>N(L7480)+IF(AND('🔎 TRA CỨU NHANH'!$C$2&lt;&gt;"",OR(ISNUMBER(SEARCH('🔎 TRA CỨU NHANH'!$C$2,$A7481)),ISNUMBER(SEARCH('🔎 TRA CỨU NHANH'!$C$2,$B7481)))),1,0)</f>
        <v/>
      </c>
      <c r="M7481">
        <f>IF(L7481&gt;N(L7480),L7481,"")</f>
        <v/>
      </c>
    </row>
    <row r="7482">
      <c r="A7482">
        <f>IF('📋 MIỂNG TNC'!A2298="","",'📋 MIỂNG TNC'!A2298)</f>
        <v/>
      </c>
      <c r="B7482">
        <f>IF('📋 MIỂNG TNC'!A2298="","",'📋 MIỂNG TNC'!P2298)</f>
        <v/>
      </c>
      <c r="C7482">
        <f>IF('📋 MIỂNG TNC'!A2298="","","Miểng")</f>
        <v/>
      </c>
      <c r="D7482">
        <f>IF('📋 MIỂNG TNC'!A2298="","",'📋 MIỂNG TNC'!H2298)</f>
        <v/>
      </c>
      <c r="E7482" t="e">
        <v>#VALUE!</v>
      </c>
      <c r="F7482">
        <f>IF('📋 MIỂNG TNC'!A2298="","",'📋 MIỂNG TNC'!J2298)</f>
        <v/>
      </c>
      <c r="G7482">
        <f>IF('📋 MIỂNG TNC'!A2298="","",'📋 MIỂNG TNC'!K2298)</f>
        <v/>
      </c>
      <c r="H7482">
        <f>IF('📋 MIỂNG TNC'!A2298="","",'📋 MIỂNG TNC'!L2298)</f>
        <v/>
      </c>
      <c r="I7482">
        <f>IF('📋 MIỂNG TNC'!A2298="","",'📋 MIỂNG TNC'!M2298)</f>
        <v/>
      </c>
      <c r="J7482">
        <f>IF('📋 MIỂNG TNC'!A2298="","",'📋 MIỂNG TNC'!D2298)</f>
        <v/>
      </c>
      <c r="L7482">
        <f>N(L7481)+IF(AND('🔎 TRA CỨU NHANH'!$C$2&lt;&gt;"",OR(ISNUMBER(SEARCH('🔎 TRA CỨU NHANH'!$C$2,$A7482)),ISNUMBER(SEARCH('🔎 TRA CỨU NHANH'!$C$2,$B7482)))),1,0)</f>
        <v/>
      </c>
      <c r="M7482">
        <f>IF(L7482&gt;N(L7481),L7482,"")</f>
        <v/>
      </c>
    </row>
    <row r="7483">
      <c r="A7483">
        <f>IF('📋 MIỂNG TNC'!A2299="","",'📋 MIỂNG TNC'!A2299)</f>
        <v/>
      </c>
      <c r="B7483">
        <f>IF('📋 MIỂNG TNC'!A2299="","",'📋 MIỂNG TNC'!P2299)</f>
        <v/>
      </c>
      <c r="C7483">
        <f>IF('📋 MIỂNG TNC'!A2299="","","Miểng")</f>
        <v/>
      </c>
      <c r="D7483">
        <f>IF('📋 MIỂNG TNC'!A2299="","",'📋 MIỂNG TNC'!H2299)</f>
        <v/>
      </c>
      <c r="E7483" t="e">
        <v>#VALUE!</v>
      </c>
      <c r="F7483">
        <f>IF('📋 MIỂNG TNC'!A2299="","",'📋 MIỂNG TNC'!J2299)</f>
        <v/>
      </c>
      <c r="G7483">
        <f>IF('📋 MIỂNG TNC'!A2299="","",'📋 MIỂNG TNC'!K2299)</f>
        <v/>
      </c>
      <c r="H7483">
        <f>IF('📋 MIỂNG TNC'!A2299="","",'📋 MIỂNG TNC'!L2299)</f>
        <v/>
      </c>
      <c r="I7483">
        <f>IF('📋 MIỂNG TNC'!A2299="","",'📋 MIỂNG TNC'!M2299)</f>
        <v/>
      </c>
      <c r="J7483">
        <f>IF('📋 MIỂNG TNC'!A2299="","",'📋 MIỂNG TNC'!D2299)</f>
        <v/>
      </c>
      <c r="L7483">
        <f>N(L7482)+IF(AND('🔎 TRA CỨU NHANH'!$C$2&lt;&gt;"",OR(ISNUMBER(SEARCH('🔎 TRA CỨU NHANH'!$C$2,$A7483)),ISNUMBER(SEARCH('🔎 TRA CỨU NHANH'!$C$2,$B7483)))),1,0)</f>
        <v/>
      </c>
      <c r="M7483">
        <f>IF(L7483&gt;N(L7482),L7483,"")</f>
        <v/>
      </c>
    </row>
    <row r="7484">
      <c r="A7484">
        <f>IF('📋 MIỂNG TNC'!A2300="","",'📋 MIỂNG TNC'!A2300)</f>
        <v/>
      </c>
      <c r="B7484">
        <f>IF('📋 MIỂNG TNC'!A2300="","",'📋 MIỂNG TNC'!P2300)</f>
        <v/>
      </c>
      <c r="C7484">
        <f>IF('📋 MIỂNG TNC'!A2300="","","Miểng")</f>
        <v/>
      </c>
      <c r="D7484">
        <f>IF('📋 MIỂNG TNC'!A2300="","",'📋 MIỂNG TNC'!H2300)</f>
        <v/>
      </c>
      <c r="E7484" t="e">
        <v>#VALUE!</v>
      </c>
      <c r="F7484">
        <f>IF('📋 MIỂNG TNC'!A2300="","",'📋 MIỂNG TNC'!J2300)</f>
        <v/>
      </c>
      <c r="G7484">
        <f>IF('📋 MIỂNG TNC'!A2300="","",'📋 MIỂNG TNC'!K2300)</f>
        <v/>
      </c>
      <c r="H7484">
        <f>IF('📋 MIỂNG TNC'!A2300="","",'📋 MIỂNG TNC'!L2300)</f>
        <v/>
      </c>
      <c r="I7484">
        <f>IF('📋 MIỂNG TNC'!A2300="","",'📋 MIỂNG TNC'!M2300)</f>
        <v/>
      </c>
      <c r="J7484">
        <f>IF('📋 MIỂNG TNC'!A2300="","",'📋 MIỂNG TNC'!D2300)</f>
        <v/>
      </c>
      <c r="L7484">
        <f>N(L7483)+IF(AND('🔎 TRA CỨU NHANH'!$C$2&lt;&gt;"",OR(ISNUMBER(SEARCH('🔎 TRA CỨU NHANH'!$C$2,$A7484)),ISNUMBER(SEARCH('🔎 TRA CỨU NHANH'!$C$2,$B7484)))),1,0)</f>
        <v/>
      </c>
      <c r="M7484">
        <f>IF(L7484&gt;N(L7483),L7484,"")</f>
        <v/>
      </c>
    </row>
    <row r="7485">
      <c r="A7485">
        <f>IF('📋 MIỂNG TNC'!A2301="","",'📋 MIỂNG TNC'!A2301)</f>
        <v/>
      </c>
      <c r="B7485">
        <f>IF('📋 MIỂNG TNC'!A2301="","",'📋 MIỂNG TNC'!P2301)</f>
        <v/>
      </c>
      <c r="C7485">
        <f>IF('📋 MIỂNG TNC'!A2301="","","Miểng")</f>
        <v/>
      </c>
      <c r="D7485">
        <f>IF('📋 MIỂNG TNC'!A2301="","",'📋 MIỂNG TNC'!H2301)</f>
        <v/>
      </c>
      <c r="E7485" t="e">
        <v>#VALUE!</v>
      </c>
      <c r="F7485">
        <f>IF('📋 MIỂNG TNC'!A2301="","",'📋 MIỂNG TNC'!J2301)</f>
        <v/>
      </c>
      <c r="G7485">
        <f>IF('📋 MIỂNG TNC'!A2301="","",'📋 MIỂNG TNC'!K2301)</f>
        <v/>
      </c>
      <c r="H7485">
        <f>IF('📋 MIỂNG TNC'!A2301="","",'📋 MIỂNG TNC'!L2301)</f>
        <v/>
      </c>
      <c r="I7485">
        <f>IF('📋 MIỂNG TNC'!A2301="","",'📋 MIỂNG TNC'!M2301)</f>
        <v/>
      </c>
      <c r="J7485">
        <f>IF('📋 MIỂNG TNC'!A2301="","",'📋 MIỂNG TNC'!D2301)</f>
        <v/>
      </c>
      <c r="L7485">
        <f>N(L7484)+IF(AND('🔎 TRA CỨU NHANH'!$C$2&lt;&gt;"",OR(ISNUMBER(SEARCH('🔎 TRA CỨU NHANH'!$C$2,$A7485)),ISNUMBER(SEARCH('🔎 TRA CỨU NHANH'!$C$2,$B7485)))),1,0)</f>
        <v/>
      </c>
      <c r="M7485">
        <f>IF(L7485&gt;N(L7484),L7485,"")</f>
        <v/>
      </c>
    </row>
    <row r="7486">
      <c r="A7486">
        <f>IF('📋 MIỂNG TNC'!A2302="","",'📋 MIỂNG TNC'!A2302)</f>
        <v/>
      </c>
      <c r="B7486">
        <f>IF('📋 MIỂNG TNC'!A2302="","",'📋 MIỂNG TNC'!P2302)</f>
        <v/>
      </c>
      <c r="C7486">
        <f>IF('📋 MIỂNG TNC'!A2302="","","Miểng")</f>
        <v/>
      </c>
      <c r="D7486">
        <f>IF('📋 MIỂNG TNC'!A2302="","",'📋 MIỂNG TNC'!H2302)</f>
        <v/>
      </c>
      <c r="E7486" t="e">
        <v>#VALUE!</v>
      </c>
      <c r="F7486">
        <f>IF('📋 MIỂNG TNC'!A2302="","",'📋 MIỂNG TNC'!J2302)</f>
        <v/>
      </c>
      <c r="G7486">
        <f>IF('📋 MIỂNG TNC'!A2302="","",'📋 MIỂNG TNC'!K2302)</f>
        <v/>
      </c>
      <c r="H7486">
        <f>IF('📋 MIỂNG TNC'!A2302="","",'📋 MIỂNG TNC'!L2302)</f>
        <v/>
      </c>
      <c r="I7486">
        <f>IF('📋 MIỂNG TNC'!A2302="","",'📋 MIỂNG TNC'!M2302)</f>
        <v/>
      </c>
      <c r="J7486">
        <f>IF('📋 MIỂNG TNC'!A2302="","",'📋 MIỂNG TNC'!D2302)</f>
        <v/>
      </c>
      <c r="L7486">
        <f>N(L7485)+IF(AND('🔎 TRA CỨU NHANH'!$C$2&lt;&gt;"",OR(ISNUMBER(SEARCH('🔎 TRA CỨU NHANH'!$C$2,$A7486)),ISNUMBER(SEARCH('🔎 TRA CỨU NHANH'!$C$2,$B7486)))),1,0)</f>
        <v/>
      </c>
      <c r="M7486">
        <f>IF(L7486&gt;N(L7485),L7486,"")</f>
        <v/>
      </c>
    </row>
    <row r="7487">
      <c r="A7487">
        <f>IF('📋 MIỂNG TNC'!A2303="","",'📋 MIỂNG TNC'!A2303)</f>
        <v/>
      </c>
      <c r="B7487">
        <f>IF('📋 MIỂNG TNC'!A2303="","",'📋 MIỂNG TNC'!P2303)</f>
        <v/>
      </c>
      <c r="C7487">
        <f>IF('📋 MIỂNG TNC'!A2303="","","Miểng")</f>
        <v/>
      </c>
      <c r="D7487">
        <f>IF('📋 MIỂNG TNC'!A2303="","",'📋 MIỂNG TNC'!H2303)</f>
        <v/>
      </c>
      <c r="E7487" t="e">
        <v>#VALUE!</v>
      </c>
      <c r="F7487">
        <f>IF('📋 MIỂNG TNC'!A2303="","",'📋 MIỂNG TNC'!J2303)</f>
        <v/>
      </c>
      <c r="G7487">
        <f>IF('📋 MIỂNG TNC'!A2303="","",'📋 MIỂNG TNC'!K2303)</f>
        <v/>
      </c>
      <c r="H7487">
        <f>IF('📋 MIỂNG TNC'!A2303="","",'📋 MIỂNG TNC'!L2303)</f>
        <v/>
      </c>
      <c r="I7487">
        <f>IF('📋 MIỂNG TNC'!A2303="","",'📋 MIỂNG TNC'!M2303)</f>
        <v/>
      </c>
      <c r="J7487">
        <f>IF('📋 MIỂNG TNC'!A2303="","",'📋 MIỂNG TNC'!D2303)</f>
        <v/>
      </c>
      <c r="L7487">
        <f>N(L7486)+IF(AND('🔎 TRA CỨU NHANH'!$C$2&lt;&gt;"",OR(ISNUMBER(SEARCH('🔎 TRA CỨU NHANH'!$C$2,$A7487)),ISNUMBER(SEARCH('🔎 TRA CỨU NHANH'!$C$2,$B7487)))),1,0)</f>
        <v/>
      </c>
      <c r="M7487">
        <f>IF(L7487&gt;N(L7486),L7487,"")</f>
        <v/>
      </c>
    </row>
    <row r="7488">
      <c r="A7488">
        <f>IF('📋 MIỂNG TNC'!A2304="","",'📋 MIỂNG TNC'!A2304)</f>
        <v/>
      </c>
      <c r="B7488">
        <f>IF('📋 MIỂNG TNC'!A2304="","",'📋 MIỂNG TNC'!P2304)</f>
        <v/>
      </c>
      <c r="C7488">
        <f>IF('📋 MIỂNG TNC'!A2304="","","Miểng")</f>
        <v/>
      </c>
      <c r="D7488">
        <f>IF('📋 MIỂNG TNC'!A2304="","",'📋 MIỂNG TNC'!H2304)</f>
        <v/>
      </c>
      <c r="E7488" t="e">
        <v>#VALUE!</v>
      </c>
      <c r="F7488">
        <f>IF('📋 MIỂNG TNC'!A2304="","",'📋 MIỂNG TNC'!J2304)</f>
        <v/>
      </c>
      <c r="G7488">
        <f>IF('📋 MIỂNG TNC'!A2304="","",'📋 MIỂNG TNC'!K2304)</f>
        <v/>
      </c>
      <c r="H7488">
        <f>IF('📋 MIỂNG TNC'!A2304="","",'📋 MIỂNG TNC'!L2304)</f>
        <v/>
      </c>
      <c r="I7488">
        <f>IF('📋 MIỂNG TNC'!A2304="","",'📋 MIỂNG TNC'!M2304)</f>
        <v/>
      </c>
      <c r="J7488">
        <f>IF('📋 MIỂNG TNC'!A2304="","",'📋 MIỂNG TNC'!D2304)</f>
        <v/>
      </c>
      <c r="L7488">
        <f>N(L7487)+IF(AND('🔎 TRA CỨU NHANH'!$C$2&lt;&gt;"",OR(ISNUMBER(SEARCH('🔎 TRA CỨU NHANH'!$C$2,$A7488)),ISNUMBER(SEARCH('🔎 TRA CỨU NHANH'!$C$2,$B7488)))),1,0)</f>
        <v/>
      </c>
      <c r="M7488">
        <f>IF(L7488&gt;N(L7487),L7488,"")</f>
        <v/>
      </c>
    </row>
    <row r="7489">
      <c r="A7489">
        <f>IF('📋 MIỂNG TNC'!A2305="","",'📋 MIỂNG TNC'!A2305)</f>
        <v/>
      </c>
      <c r="B7489">
        <f>IF('📋 MIỂNG TNC'!A2305="","",'📋 MIỂNG TNC'!P2305)</f>
        <v/>
      </c>
      <c r="C7489">
        <f>IF('📋 MIỂNG TNC'!A2305="","","Miểng")</f>
        <v/>
      </c>
      <c r="D7489">
        <f>IF('📋 MIỂNG TNC'!A2305="","",'📋 MIỂNG TNC'!H2305)</f>
        <v/>
      </c>
      <c r="E7489" t="e">
        <v>#VALUE!</v>
      </c>
      <c r="F7489">
        <f>IF('📋 MIỂNG TNC'!A2305="","",'📋 MIỂNG TNC'!J2305)</f>
        <v/>
      </c>
      <c r="G7489">
        <f>IF('📋 MIỂNG TNC'!A2305="","",'📋 MIỂNG TNC'!K2305)</f>
        <v/>
      </c>
      <c r="H7489">
        <f>IF('📋 MIỂNG TNC'!A2305="","",'📋 MIỂNG TNC'!L2305)</f>
        <v/>
      </c>
      <c r="I7489">
        <f>IF('📋 MIỂNG TNC'!A2305="","",'📋 MIỂNG TNC'!M2305)</f>
        <v/>
      </c>
      <c r="J7489">
        <f>IF('📋 MIỂNG TNC'!A2305="","",'📋 MIỂNG TNC'!D2305)</f>
        <v/>
      </c>
      <c r="L7489">
        <f>N(L7488)+IF(AND('🔎 TRA CỨU NHANH'!$C$2&lt;&gt;"",OR(ISNUMBER(SEARCH('🔎 TRA CỨU NHANH'!$C$2,$A7489)),ISNUMBER(SEARCH('🔎 TRA CỨU NHANH'!$C$2,$B7489)))),1,0)</f>
        <v/>
      </c>
      <c r="M7489">
        <f>IF(L7489&gt;N(L7488),L7489,"")</f>
        <v/>
      </c>
    </row>
    <row r="7490">
      <c r="A7490">
        <f>IF('📋 MIỂNG TNC'!A2306="","",'📋 MIỂNG TNC'!A2306)</f>
        <v/>
      </c>
      <c r="B7490">
        <f>IF('📋 MIỂNG TNC'!A2306="","",'📋 MIỂNG TNC'!P2306)</f>
        <v/>
      </c>
      <c r="C7490">
        <f>IF('📋 MIỂNG TNC'!A2306="","","Miểng")</f>
        <v/>
      </c>
      <c r="D7490">
        <f>IF('📋 MIỂNG TNC'!A2306="","",'📋 MIỂNG TNC'!H2306)</f>
        <v/>
      </c>
      <c r="E7490" t="e">
        <v>#VALUE!</v>
      </c>
      <c r="F7490">
        <f>IF('📋 MIỂNG TNC'!A2306="","",'📋 MIỂNG TNC'!J2306)</f>
        <v/>
      </c>
      <c r="G7490">
        <f>IF('📋 MIỂNG TNC'!A2306="","",'📋 MIỂNG TNC'!K2306)</f>
        <v/>
      </c>
      <c r="H7490">
        <f>IF('📋 MIỂNG TNC'!A2306="","",'📋 MIỂNG TNC'!L2306)</f>
        <v/>
      </c>
      <c r="I7490">
        <f>IF('📋 MIỂNG TNC'!A2306="","",'📋 MIỂNG TNC'!M2306)</f>
        <v/>
      </c>
      <c r="J7490">
        <f>IF('📋 MIỂNG TNC'!A2306="","",'📋 MIỂNG TNC'!D2306)</f>
        <v/>
      </c>
      <c r="L7490">
        <f>N(L7489)+IF(AND('🔎 TRA CỨU NHANH'!$C$2&lt;&gt;"",OR(ISNUMBER(SEARCH('🔎 TRA CỨU NHANH'!$C$2,$A7490)),ISNUMBER(SEARCH('🔎 TRA CỨU NHANH'!$C$2,$B7490)))),1,0)</f>
        <v/>
      </c>
      <c r="M7490">
        <f>IF(L7490&gt;N(L7489),L7490,"")</f>
        <v/>
      </c>
    </row>
    <row r="7491">
      <c r="A7491">
        <f>IF('📋 MIỂNG TNC'!A2307="","",'📋 MIỂNG TNC'!A2307)</f>
        <v/>
      </c>
      <c r="B7491">
        <f>IF('📋 MIỂNG TNC'!A2307="","",'📋 MIỂNG TNC'!P2307)</f>
        <v/>
      </c>
      <c r="C7491">
        <f>IF('📋 MIỂNG TNC'!A2307="","","Miểng")</f>
        <v/>
      </c>
      <c r="D7491">
        <f>IF('📋 MIỂNG TNC'!A2307="","",'📋 MIỂNG TNC'!H2307)</f>
        <v/>
      </c>
      <c r="E7491" t="e">
        <v>#VALUE!</v>
      </c>
      <c r="F7491">
        <f>IF('📋 MIỂNG TNC'!A2307="","",'📋 MIỂNG TNC'!J2307)</f>
        <v/>
      </c>
      <c r="G7491">
        <f>IF('📋 MIỂNG TNC'!A2307="","",'📋 MIỂNG TNC'!K2307)</f>
        <v/>
      </c>
      <c r="H7491">
        <f>IF('📋 MIỂNG TNC'!A2307="","",'📋 MIỂNG TNC'!L2307)</f>
        <v/>
      </c>
      <c r="I7491">
        <f>IF('📋 MIỂNG TNC'!A2307="","",'📋 MIỂNG TNC'!M2307)</f>
        <v/>
      </c>
      <c r="J7491">
        <f>IF('📋 MIỂNG TNC'!A2307="","",'📋 MIỂNG TNC'!D2307)</f>
        <v/>
      </c>
      <c r="L7491">
        <f>N(L7490)+IF(AND('🔎 TRA CỨU NHANH'!$C$2&lt;&gt;"",OR(ISNUMBER(SEARCH('🔎 TRA CỨU NHANH'!$C$2,$A7491)),ISNUMBER(SEARCH('🔎 TRA CỨU NHANH'!$C$2,$B7491)))),1,0)</f>
        <v/>
      </c>
      <c r="M7491">
        <f>IF(L7491&gt;N(L7490),L7491,"")</f>
        <v/>
      </c>
    </row>
    <row r="7492">
      <c r="A7492">
        <f>IF('📋 MIỂNG TNC'!A2308="","",'📋 MIỂNG TNC'!A2308)</f>
        <v/>
      </c>
      <c r="B7492">
        <f>IF('📋 MIỂNG TNC'!A2308="","",'📋 MIỂNG TNC'!P2308)</f>
        <v/>
      </c>
      <c r="C7492">
        <f>IF('📋 MIỂNG TNC'!A2308="","","Miểng")</f>
        <v/>
      </c>
      <c r="D7492">
        <f>IF('📋 MIỂNG TNC'!A2308="","",'📋 MIỂNG TNC'!H2308)</f>
        <v/>
      </c>
      <c r="E7492" t="e">
        <v>#VALUE!</v>
      </c>
      <c r="F7492">
        <f>IF('📋 MIỂNG TNC'!A2308="","",'📋 MIỂNG TNC'!J2308)</f>
        <v/>
      </c>
      <c r="G7492">
        <f>IF('📋 MIỂNG TNC'!A2308="","",'📋 MIỂNG TNC'!K2308)</f>
        <v/>
      </c>
      <c r="H7492">
        <f>IF('📋 MIỂNG TNC'!A2308="","",'📋 MIỂNG TNC'!L2308)</f>
        <v/>
      </c>
      <c r="I7492">
        <f>IF('📋 MIỂNG TNC'!A2308="","",'📋 MIỂNG TNC'!M2308)</f>
        <v/>
      </c>
      <c r="J7492">
        <f>IF('📋 MIỂNG TNC'!A2308="","",'📋 MIỂNG TNC'!D2308)</f>
        <v/>
      </c>
      <c r="L7492">
        <f>N(L7491)+IF(AND('🔎 TRA CỨU NHANH'!$C$2&lt;&gt;"",OR(ISNUMBER(SEARCH('🔎 TRA CỨU NHANH'!$C$2,$A7492)),ISNUMBER(SEARCH('🔎 TRA CỨU NHANH'!$C$2,$B7492)))),1,0)</f>
        <v/>
      </c>
      <c r="M7492">
        <f>IF(L7492&gt;N(L7491),L7492,"")</f>
        <v/>
      </c>
    </row>
    <row r="7493">
      <c r="A7493">
        <f>IF('📋 MIỂNG TNC'!A2309="","",'📋 MIỂNG TNC'!A2309)</f>
        <v/>
      </c>
      <c r="B7493">
        <f>IF('📋 MIỂNG TNC'!A2309="","",'📋 MIỂNG TNC'!P2309)</f>
        <v/>
      </c>
      <c r="C7493">
        <f>IF('📋 MIỂNG TNC'!A2309="","","Miểng")</f>
        <v/>
      </c>
      <c r="D7493">
        <f>IF('📋 MIỂNG TNC'!A2309="","",'📋 MIỂNG TNC'!H2309)</f>
        <v/>
      </c>
      <c r="E7493" t="e">
        <v>#VALUE!</v>
      </c>
      <c r="F7493">
        <f>IF('📋 MIỂNG TNC'!A2309="","",'📋 MIỂNG TNC'!J2309)</f>
        <v/>
      </c>
      <c r="G7493">
        <f>IF('📋 MIỂNG TNC'!A2309="","",'📋 MIỂNG TNC'!K2309)</f>
        <v/>
      </c>
      <c r="H7493">
        <f>IF('📋 MIỂNG TNC'!A2309="","",'📋 MIỂNG TNC'!L2309)</f>
        <v/>
      </c>
      <c r="I7493">
        <f>IF('📋 MIỂNG TNC'!A2309="","",'📋 MIỂNG TNC'!M2309)</f>
        <v/>
      </c>
      <c r="J7493">
        <f>IF('📋 MIỂNG TNC'!A2309="","",'📋 MIỂNG TNC'!D2309)</f>
        <v/>
      </c>
      <c r="L7493">
        <f>N(L7492)+IF(AND('🔎 TRA CỨU NHANH'!$C$2&lt;&gt;"",OR(ISNUMBER(SEARCH('🔎 TRA CỨU NHANH'!$C$2,$A7493)),ISNUMBER(SEARCH('🔎 TRA CỨU NHANH'!$C$2,$B7493)))),1,0)</f>
        <v/>
      </c>
      <c r="M7493">
        <f>IF(L7493&gt;N(L7492),L7493,"")</f>
        <v/>
      </c>
    </row>
    <row r="7494">
      <c r="A7494">
        <f>IF('📋 MIỂNG TNC'!A2310="","",'📋 MIỂNG TNC'!A2310)</f>
        <v/>
      </c>
      <c r="B7494">
        <f>IF('📋 MIỂNG TNC'!A2310="","",'📋 MIỂNG TNC'!P2310)</f>
        <v/>
      </c>
      <c r="C7494">
        <f>IF('📋 MIỂNG TNC'!A2310="","","Miểng")</f>
        <v/>
      </c>
      <c r="D7494">
        <f>IF('📋 MIỂNG TNC'!A2310="","",'📋 MIỂNG TNC'!H2310)</f>
        <v/>
      </c>
      <c r="E7494" t="e">
        <v>#VALUE!</v>
      </c>
      <c r="F7494">
        <f>IF('📋 MIỂNG TNC'!A2310="","",'📋 MIỂNG TNC'!J2310)</f>
        <v/>
      </c>
      <c r="G7494">
        <f>IF('📋 MIỂNG TNC'!A2310="","",'📋 MIỂNG TNC'!K2310)</f>
        <v/>
      </c>
      <c r="H7494">
        <f>IF('📋 MIỂNG TNC'!A2310="","",'📋 MIỂNG TNC'!L2310)</f>
        <v/>
      </c>
      <c r="I7494">
        <f>IF('📋 MIỂNG TNC'!A2310="","",'📋 MIỂNG TNC'!M2310)</f>
        <v/>
      </c>
      <c r="J7494">
        <f>IF('📋 MIỂNG TNC'!A2310="","",'📋 MIỂNG TNC'!D2310)</f>
        <v/>
      </c>
      <c r="L7494">
        <f>N(L7493)+IF(AND('🔎 TRA CỨU NHANH'!$C$2&lt;&gt;"",OR(ISNUMBER(SEARCH('🔎 TRA CỨU NHANH'!$C$2,$A7494)),ISNUMBER(SEARCH('🔎 TRA CỨU NHANH'!$C$2,$B7494)))),1,0)</f>
        <v/>
      </c>
      <c r="M7494">
        <f>IF(L7494&gt;N(L7493),L7494,"")</f>
        <v/>
      </c>
    </row>
    <row r="7495">
      <c r="A7495">
        <f>IF('📋 MIỂNG TNC'!A2311="","",'📋 MIỂNG TNC'!A2311)</f>
        <v/>
      </c>
      <c r="B7495">
        <f>IF('📋 MIỂNG TNC'!A2311="","",'📋 MIỂNG TNC'!P2311)</f>
        <v/>
      </c>
      <c r="C7495">
        <f>IF('📋 MIỂNG TNC'!A2311="","","Miểng")</f>
        <v/>
      </c>
      <c r="D7495">
        <f>IF('📋 MIỂNG TNC'!A2311="","",'📋 MIỂNG TNC'!H2311)</f>
        <v/>
      </c>
      <c r="E7495" t="e">
        <v>#VALUE!</v>
      </c>
      <c r="F7495">
        <f>IF('📋 MIỂNG TNC'!A2311="","",'📋 MIỂNG TNC'!J2311)</f>
        <v/>
      </c>
      <c r="G7495">
        <f>IF('📋 MIỂNG TNC'!A2311="","",'📋 MIỂNG TNC'!K2311)</f>
        <v/>
      </c>
      <c r="H7495">
        <f>IF('📋 MIỂNG TNC'!A2311="","",'📋 MIỂNG TNC'!L2311)</f>
        <v/>
      </c>
      <c r="I7495">
        <f>IF('📋 MIỂNG TNC'!A2311="","",'📋 MIỂNG TNC'!M2311)</f>
        <v/>
      </c>
      <c r="J7495">
        <f>IF('📋 MIỂNG TNC'!A2311="","",'📋 MIỂNG TNC'!D2311)</f>
        <v/>
      </c>
      <c r="L7495">
        <f>N(L7494)+IF(AND('🔎 TRA CỨU NHANH'!$C$2&lt;&gt;"",OR(ISNUMBER(SEARCH('🔎 TRA CỨU NHANH'!$C$2,$A7495)),ISNUMBER(SEARCH('🔎 TRA CỨU NHANH'!$C$2,$B7495)))),1,0)</f>
        <v/>
      </c>
      <c r="M7495">
        <f>IF(L7495&gt;N(L7494),L7495,"")</f>
        <v/>
      </c>
    </row>
    <row r="7496">
      <c r="A7496">
        <f>IF('📋 MIỂNG TNC'!A2312="","",'📋 MIỂNG TNC'!A2312)</f>
        <v/>
      </c>
      <c r="B7496">
        <f>IF('📋 MIỂNG TNC'!A2312="","",'📋 MIỂNG TNC'!P2312)</f>
        <v/>
      </c>
      <c r="C7496">
        <f>IF('📋 MIỂNG TNC'!A2312="","","Miểng")</f>
        <v/>
      </c>
      <c r="D7496">
        <f>IF('📋 MIỂNG TNC'!A2312="","",'📋 MIỂNG TNC'!H2312)</f>
        <v/>
      </c>
      <c r="E7496" t="e">
        <v>#VALUE!</v>
      </c>
      <c r="F7496">
        <f>IF('📋 MIỂNG TNC'!A2312="","",'📋 MIỂNG TNC'!J2312)</f>
        <v/>
      </c>
      <c r="G7496">
        <f>IF('📋 MIỂNG TNC'!A2312="","",'📋 MIỂNG TNC'!K2312)</f>
        <v/>
      </c>
      <c r="H7496">
        <f>IF('📋 MIỂNG TNC'!A2312="","",'📋 MIỂNG TNC'!L2312)</f>
        <v/>
      </c>
      <c r="I7496">
        <f>IF('📋 MIỂNG TNC'!A2312="","",'📋 MIỂNG TNC'!M2312)</f>
        <v/>
      </c>
      <c r="J7496">
        <f>IF('📋 MIỂNG TNC'!A2312="","",'📋 MIỂNG TNC'!D2312)</f>
        <v/>
      </c>
      <c r="L7496">
        <f>N(L7495)+IF(AND('🔎 TRA CỨU NHANH'!$C$2&lt;&gt;"",OR(ISNUMBER(SEARCH('🔎 TRA CỨU NHANH'!$C$2,$A7496)),ISNUMBER(SEARCH('🔎 TRA CỨU NHANH'!$C$2,$B7496)))),1,0)</f>
        <v/>
      </c>
      <c r="M7496">
        <f>IF(L7496&gt;N(L7495),L7496,"")</f>
        <v/>
      </c>
    </row>
    <row r="7497">
      <c r="A7497">
        <f>IF('📋 MIỂNG TNC'!A2313="","",'📋 MIỂNG TNC'!A2313)</f>
        <v/>
      </c>
      <c r="B7497">
        <f>IF('📋 MIỂNG TNC'!A2313="","",'📋 MIỂNG TNC'!P2313)</f>
        <v/>
      </c>
      <c r="C7497">
        <f>IF('📋 MIỂNG TNC'!A2313="","","Miểng")</f>
        <v/>
      </c>
      <c r="D7497">
        <f>IF('📋 MIỂNG TNC'!A2313="","",'📋 MIỂNG TNC'!H2313)</f>
        <v/>
      </c>
      <c r="E7497" t="e">
        <v>#VALUE!</v>
      </c>
      <c r="F7497">
        <f>IF('📋 MIỂNG TNC'!A2313="","",'📋 MIỂNG TNC'!J2313)</f>
        <v/>
      </c>
      <c r="G7497">
        <f>IF('📋 MIỂNG TNC'!A2313="","",'📋 MIỂNG TNC'!K2313)</f>
        <v/>
      </c>
      <c r="H7497">
        <f>IF('📋 MIỂNG TNC'!A2313="","",'📋 MIỂNG TNC'!L2313)</f>
        <v/>
      </c>
      <c r="I7497">
        <f>IF('📋 MIỂNG TNC'!A2313="","",'📋 MIỂNG TNC'!M2313)</f>
        <v/>
      </c>
      <c r="J7497">
        <f>IF('📋 MIỂNG TNC'!A2313="","",'📋 MIỂNG TNC'!D2313)</f>
        <v/>
      </c>
      <c r="L7497">
        <f>N(L7496)+IF(AND('🔎 TRA CỨU NHANH'!$C$2&lt;&gt;"",OR(ISNUMBER(SEARCH('🔎 TRA CỨU NHANH'!$C$2,$A7497)),ISNUMBER(SEARCH('🔎 TRA CỨU NHANH'!$C$2,$B7497)))),1,0)</f>
        <v/>
      </c>
      <c r="M7497">
        <f>IF(L7497&gt;N(L7496),L7497,"")</f>
        <v/>
      </c>
    </row>
    <row r="7498">
      <c r="A7498">
        <f>IF('📋 MIỂNG TNC'!A2314="","",'📋 MIỂNG TNC'!A2314)</f>
        <v/>
      </c>
      <c r="B7498">
        <f>IF('📋 MIỂNG TNC'!A2314="","",'📋 MIỂNG TNC'!P2314)</f>
        <v/>
      </c>
      <c r="C7498">
        <f>IF('📋 MIỂNG TNC'!A2314="","","Miểng")</f>
        <v/>
      </c>
      <c r="D7498">
        <f>IF('📋 MIỂNG TNC'!A2314="","",'📋 MIỂNG TNC'!H2314)</f>
        <v/>
      </c>
      <c r="E7498" t="e">
        <v>#VALUE!</v>
      </c>
      <c r="F7498">
        <f>IF('📋 MIỂNG TNC'!A2314="","",'📋 MIỂNG TNC'!J2314)</f>
        <v/>
      </c>
      <c r="G7498">
        <f>IF('📋 MIỂNG TNC'!A2314="","",'📋 MIỂNG TNC'!K2314)</f>
        <v/>
      </c>
      <c r="H7498">
        <f>IF('📋 MIỂNG TNC'!A2314="","",'📋 MIỂNG TNC'!L2314)</f>
        <v/>
      </c>
      <c r="I7498">
        <f>IF('📋 MIỂNG TNC'!A2314="","",'📋 MIỂNG TNC'!M2314)</f>
        <v/>
      </c>
      <c r="J7498">
        <f>IF('📋 MIỂNG TNC'!A2314="","",'📋 MIỂNG TNC'!D2314)</f>
        <v/>
      </c>
      <c r="L7498">
        <f>N(L7497)+IF(AND('🔎 TRA CỨU NHANH'!$C$2&lt;&gt;"",OR(ISNUMBER(SEARCH('🔎 TRA CỨU NHANH'!$C$2,$A7498)),ISNUMBER(SEARCH('🔎 TRA CỨU NHANH'!$C$2,$B7498)))),1,0)</f>
        <v/>
      </c>
      <c r="M7498">
        <f>IF(L7498&gt;N(L7497),L7498,"")</f>
        <v/>
      </c>
    </row>
    <row r="7499">
      <c r="A7499">
        <f>IF('📋 MIỂNG TNC'!A2315="","",'📋 MIỂNG TNC'!A2315)</f>
        <v/>
      </c>
      <c r="B7499">
        <f>IF('📋 MIỂNG TNC'!A2315="","",'📋 MIỂNG TNC'!P2315)</f>
        <v/>
      </c>
      <c r="C7499">
        <f>IF('📋 MIỂNG TNC'!A2315="","","Miểng")</f>
        <v/>
      </c>
      <c r="D7499">
        <f>IF('📋 MIỂNG TNC'!A2315="","",'📋 MIỂNG TNC'!H2315)</f>
        <v/>
      </c>
      <c r="E7499" t="e">
        <v>#VALUE!</v>
      </c>
      <c r="F7499">
        <f>IF('📋 MIỂNG TNC'!A2315="","",'📋 MIỂNG TNC'!J2315)</f>
        <v/>
      </c>
      <c r="G7499">
        <f>IF('📋 MIỂNG TNC'!A2315="","",'📋 MIỂNG TNC'!K2315)</f>
        <v/>
      </c>
      <c r="H7499">
        <f>IF('📋 MIỂNG TNC'!A2315="","",'📋 MIỂNG TNC'!L2315)</f>
        <v/>
      </c>
      <c r="I7499">
        <f>IF('📋 MIỂNG TNC'!A2315="","",'📋 MIỂNG TNC'!M2315)</f>
        <v/>
      </c>
      <c r="J7499">
        <f>IF('📋 MIỂNG TNC'!A2315="","",'📋 MIỂNG TNC'!D2315)</f>
        <v/>
      </c>
      <c r="L7499">
        <f>N(L7498)+IF(AND('🔎 TRA CỨU NHANH'!$C$2&lt;&gt;"",OR(ISNUMBER(SEARCH('🔎 TRA CỨU NHANH'!$C$2,$A7499)),ISNUMBER(SEARCH('🔎 TRA CỨU NHANH'!$C$2,$B7499)))),1,0)</f>
        <v/>
      </c>
      <c r="M7499">
        <f>IF(L7499&gt;N(L7498),L7499,"")</f>
        <v/>
      </c>
    </row>
    <row r="7500">
      <c r="A7500">
        <f>IF('📋 MIỂNG TNC'!A2316="","",'📋 MIỂNG TNC'!A2316)</f>
        <v/>
      </c>
      <c r="B7500">
        <f>IF('📋 MIỂNG TNC'!A2316="","",'📋 MIỂNG TNC'!P2316)</f>
        <v/>
      </c>
      <c r="C7500">
        <f>IF('📋 MIỂNG TNC'!A2316="","","Miểng")</f>
        <v/>
      </c>
      <c r="D7500">
        <f>IF('📋 MIỂNG TNC'!A2316="","",'📋 MIỂNG TNC'!H2316)</f>
        <v/>
      </c>
      <c r="E7500" t="e">
        <v>#VALUE!</v>
      </c>
      <c r="F7500">
        <f>IF('📋 MIỂNG TNC'!A2316="","",'📋 MIỂNG TNC'!J2316)</f>
        <v/>
      </c>
      <c r="G7500">
        <f>IF('📋 MIỂNG TNC'!A2316="","",'📋 MIỂNG TNC'!K2316)</f>
        <v/>
      </c>
      <c r="H7500">
        <f>IF('📋 MIỂNG TNC'!A2316="","",'📋 MIỂNG TNC'!L2316)</f>
        <v/>
      </c>
      <c r="I7500">
        <f>IF('📋 MIỂNG TNC'!A2316="","",'📋 MIỂNG TNC'!M2316)</f>
        <v/>
      </c>
      <c r="J7500">
        <f>IF('📋 MIỂNG TNC'!A2316="","",'📋 MIỂNG TNC'!D2316)</f>
        <v/>
      </c>
      <c r="L7500">
        <f>N(L7499)+IF(AND('🔎 TRA CỨU NHANH'!$C$2&lt;&gt;"",OR(ISNUMBER(SEARCH('🔎 TRA CỨU NHANH'!$C$2,$A7500)),ISNUMBER(SEARCH('🔎 TRA CỨU NHANH'!$C$2,$B7500)))),1,0)</f>
        <v/>
      </c>
      <c r="M7500">
        <f>IF(L7500&gt;N(L7499),L7500,"")</f>
        <v/>
      </c>
    </row>
    <row r="7501">
      <c r="A7501">
        <f>IF('📋 MIỂNG TNC'!A2317="","",'📋 MIỂNG TNC'!A2317)</f>
        <v/>
      </c>
      <c r="B7501">
        <f>IF('📋 MIỂNG TNC'!A2317="","",'📋 MIỂNG TNC'!P2317)</f>
        <v/>
      </c>
      <c r="C7501">
        <f>IF('📋 MIỂNG TNC'!A2317="","","Miểng")</f>
        <v/>
      </c>
      <c r="D7501">
        <f>IF('📋 MIỂNG TNC'!A2317="","",'📋 MIỂNG TNC'!H2317)</f>
        <v/>
      </c>
      <c r="E7501" t="e">
        <v>#VALUE!</v>
      </c>
      <c r="F7501">
        <f>IF('📋 MIỂNG TNC'!A2317="","",'📋 MIỂNG TNC'!J2317)</f>
        <v/>
      </c>
      <c r="G7501">
        <f>IF('📋 MIỂNG TNC'!A2317="","",'📋 MIỂNG TNC'!K2317)</f>
        <v/>
      </c>
      <c r="H7501">
        <f>IF('📋 MIỂNG TNC'!A2317="","",'📋 MIỂNG TNC'!L2317)</f>
        <v/>
      </c>
      <c r="I7501">
        <f>IF('📋 MIỂNG TNC'!A2317="","",'📋 MIỂNG TNC'!M2317)</f>
        <v/>
      </c>
      <c r="J7501">
        <f>IF('📋 MIỂNG TNC'!A2317="","",'📋 MIỂNG TNC'!D2317)</f>
        <v/>
      </c>
      <c r="L7501">
        <f>N(L7500)+IF(AND('🔎 TRA CỨU NHANH'!$C$2&lt;&gt;"",OR(ISNUMBER(SEARCH('🔎 TRA CỨU NHANH'!$C$2,$A7501)),ISNUMBER(SEARCH('🔎 TRA CỨU NHANH'!$C$2,$B7501)))),1,0)</f>
        <v/>
      </c>
      <c r="M7501">
        <f>IF(L7501&gt;N(L7500),L7501,"")</f>
        <v/>
      </c>
    </row>
    <row r="7502">
      <c r="A7502">
        <f>IF('📋 MIỂNG TNC'!A2318="","",'📋 MIỂNG TNC'!A2318)</f>
        <v/>
      </c>
      <c r="B7502">
        <f>IF('📋 MIỂNG TNC'!A2318="","",'📋 MIỂNG TNC'!P2318)</f>
        <v/>
      </c>
      <c r="C7502">
        <f>IF('📋 MIỂNG TNC'!A2318="","","Miểng")</f>
        <v/>
      </c>
      <c r="D7502">
        <f>IF('📋 MIỂNG TNC'!A2318="","",'📋 MIỂNG TNC'!H2318)</f>
        <v/>
      </c>
      <c r="E7502" t="e">
        <v>#VALUE!</v>
      </c>
      <c r="F7502">
        <f>IF('📋 MIỂNG TNC'!A2318="","",'📋 MIỂNG TNC'!J2318)</f>
        <v/>
      </c>
      <c r="G7502">
        <f>IF('📋 MIỂNG TNC'!A2318="","",'📋 MIỂNG TNC'!K2318)</f>
        <v/>
      </c>
      <c r="H7502">
        <f>IF('📋 MIỂNG TNC'!A2318="","",'📋 MIỂNG TNC'!L2318)</f>
        <v/>
      </c>
      <c r="I7502">
        <f>IF('📋 MIỂNG TNC'!A2318="","",'📋 MIỂNG TNC'!M2318)</f>
        <v/>
      </c>
      <c r="J7502">
        <f>IF('📋 MIỂNG TNC'!A2318="","",'📋 MIỂNG TNC'!D2318)</f>
        <v/>
      </c>
      <c r="L7502">
        <f>N(L7501)+IF(AND('🔎 TRA CỨU NHANH'!$C$2&lt;&gt;"",OR(ISNUMBER(SEARCH('🔎 TRA CỨU NHANH'!$C$2,$A7502)),ISNUMBER(SEARCH('🔎 TRA CỨU NHANH'!$C$2,$B7502)))),1,0)</f>
        <v/>
      </c>
      <c r="M7502">
        <f>IF(L7502&gt;N(L7501),L7502,"")</f>
        <v/>
      </c>
    </row>
    <row r="7503">
      <c r="A7503">
        <f>IF('📋 MIỂNG TNC'!A2319="","",'📋 MIỂNG TNC'!A2319)</f>
        <v/>
      </c>
      <c r="B7503">
        <f>IF('📋 MIỂNG TNC'!A2319="","",'📋 MIỂNG TNC'!P2319)</f>
        <v/>
      </c>
      <c r="C7503">
        <f>IF('📋 MIỂNG TNC'!A2319="","","Miểng")</f>
        <v/>
      </c>
      <c r="D7503">
        <f>IF('📋 MIỂNG TNC'!A2319="","",'📋 MIỂNG TNC'!H2319)</f>
        <v/>
      </c>
      <c r="E7503" t="e">
        <v>#VALUE!</v>
      </c>
      <c r="F7503">
        <f>IF('📋 MIỂNG TNC'!A2319="","",'📋 MIỂNG TNC'!J2319)</f>
        <v/>
      </c>
      <c r="G7503">
        <f>IF('📋 MIỂNG TNC'!A2319="","",'📋 MIỂNG TNC'!K2319)</f>
        <v/>
      </c>
      <c r="H7503">
        <f>IF('📋 MIỂNG TNC'!A2319="","",'📋 MIỂNG TNC'!L2319)</f>
        <v/>
      </c>
      <c r="I7503">
        <f>IF('📋 MIỂNG TNC'!A2319="","",'📋 MIỂNG TNC'!M2319)</f>
        <v/>
      </c>
      <c r="J7503">
        <f>IF('📋 MIỂNG TNC'!A2319="","",'📋 MIỂNG TNC'!D2319)</f>
        <v/>
      </c>
      <c r="L7503">
        <f>N(L7502)+IF(AND('🔎 TRA CỨU NHANH'!$C$2&lt;&gt;"",OR(ISNUMBER(SEARCH('🔎 TRA CỨU NHANH'!$C$2,$A7503)),ISNUMBER(SEARCH('🔎 TRA CỨU NHANH'!$C$2,$B7503)))),1,0)</f>
        <v/>
      </c>
      <c r="M7503">
        <f>IF(L7503&gt;N(L7502),L7503,"")</f>
        <v/>
      </c>
    </row>
    <row r="7504">
      <c r="A7504">
        <f>IF('📋 MIỂNG TNC'!A2320="","",'📋 MIỂNG TNC'!A2320)</f>
        <v/>
      </c>
      <c r="B7504">
        <f>IF('📋 MIỂNG TNC'!A2320="","",'📋 MIỂNG TNC'!P2320)</f>
        <v/>
      </c>
      <c r="C7504">
        <f>IF('📋 MIỂNG TNC'!A2320="","","Miểng")</f>
        <v/>
      </c>
      <c r="D7504">
        <f>IF('📋 MIỂNG TNC'!A2320="","",'📋 MIỂNG TNC'!H2320)</f>
        <v/>
      </c>
      <c r="E7504" t="e">
        <v>#VALUE!</v>
      </c>
      <c r="F7504">
        <f>IF('📋 MIỂNG TNC'!A2320="","",'📋 MIỂNG TNC'!J2320)</f>
        <v/>
      </c>
      <c r="G7504">
        <f>IF('📋 MIỂNG TNC'!A2320="","",'📋 MIỂNG TNC'!K2320)</f>
        <v/>
      </c>
      <c r="H7504">
        <f>IF('📋 MIỂNG TNC'!A2320="","",'📋 MIỂNG TNC'!L2320)</f>
        <v/>
      </c>
      <c r="I7504">
        <f>IF('📋 MIỂNG TNC'!A2320="","",'📋 MIỂNG TNC'!M2320)</f>
        <v/>
      </c>
      <c r="J7504">
        <f>IF('📋 MIỂNG TNC'!A2320="","",'📋 MIỂNG TNC'!D2320)</f>
        <v/>
      </c>
      <c r="L7504">
        <f>N(L7503)+IF(AND('🔎 TRA CỨU NHANH'!$C$2&lt;&gt;"",OR(ISNUMBER(SEARCH('🔎 TRA CỨU NHANH'!$C$2,$A7504)),ISNUMBER(SEARCH('🔎 TRA CỨU NHANH'!$C$2,$B7504)))),1,0)</f>
        <v/>
      </c>
      <c r="M7504">
        <f>IF(L7504&gt;N(L7503),L7504,"")</f>
        <v/>
      </c>
    </row>
    <row r="7505">
      <c r="A7505">
        <f>IF('📋 MIỂNG TNC'!A2321="","",'📋 MIỂNG TNC'!A2321)</f>
        <v/>
      </c>
      <c r="B7505">
        <f>IF('📋 MIỂNG TNC'!A2321="","",'📋 MIỂNG TNC'!P2321)</f>
        <v/>
      </c>
      <c r="C7505">
        <f>IF('📋 MIỂNG TNC'!A2321="","","Miểng")</f>
        <v/>
      </c>
      <c r="D7505">
        <f>IF('📋 MIỂNG TNC'!A2321="","",'📋 MIỂNG TNC'!H2321)</f>
        <v/>
      </c>
      <c r="E7505" t="e">
        <v>#VALUE!</v>
      </c>
      <c r="F7505">
        <f>IF('📋 MIỂNG TNC'!A2321="","",'📋 MIỂNG TNC'!J2321)</f>
        <v/>
      </c>
      <c r="G7505">
        <f>IF('📋 MIỂNG TNC'!A2321="","",'📋 MIỂNG TNC'!K2321)</f>
        <v/>
      </c>
      <c r="H7505">
        <f>IF('📋 MIỂNG TNC'!A2321="","",'📋 MIỂNG TNC'!L2321)</f>
        <v/>
      </c>
      <c r="I7505">
        <f>IF('📋 MIỂNG TNC'!A2321="","",'📋 MIỂNG TNC'!M2321)</f>
        <v/>
      </c>
      <c r="J7505">
        <f>IF('📋 MIỂNG TNC'!A2321="","",'📋 MIỂNG TNC'!D2321)</f>
        <v/>
      </c>
      <c r="L7505">
        <f>N(L7504)+IF(AND('🔎 TRA CỨU NHANH'!$C$2&lt;&gt;"",OR(ISNUMBER(SEARCH('🔎 TRA CỨU NHANH'!$C$2,$A7505)),ISNUMBER(SEARCH('🔎 TRA CỨU NHANH'!$C$2,$B7505)))),1,0)</f>
        <v/>
      </c>
      <c r="M7505">
        <f>IF(L7505&gt;N(L7504),L7505,"")</f>
        <v/>
      </c>
    </row>
    <row r="7506">
      <c r="A7506">
        <f>IF('📋 MIỂNG TNC'!A2322="","",'📋 MIỂNG TNC'!A2322)</f>
        <v/>
      </c>
      <c r="B7506">
        <f>IF('📋 MIỂNG TNC'!A2322="","",'📋 MIỂNG TNC'!P2322)</f>
        <v/>
      </c>
      <c r="C7506">
        <f>IF('📋 MIỂNG TNC'!A2322="","","Miểng")</f>
        <v/>
      </c>
      <c r="D7506">
        <f>IF('📋 MIỂNG TNC'!A2322="","",'📋 MIỂNG TNC'!H2322)</f>
        <v/>
      </c>
      <c r="E7506" t="e">
        <v>#VALUE!</v>
      </c>
      <c r="F7506">
        <f>IF('📋 MIỂNG TNC'!A2322="","",'📋 MIỂNG TNC'!J2322)</f>
        <v/>
      </c>
      <c r="G7506">
        <f>IF('📋 MIỂNG TNC'!A2322="","",'📋 MIỂNG TNC'!K2322)</f>
        <v/>
      </c>
      <c r="H7506">
        <f>IF('📋 MIỂNG TNC'!A2322="","",'📋 MIỂNG TNC'!L2322)</f>
        <v/>
      </c>
      <c r="I7506">
        <f>IF('📋 MIỂNG TNC'!A2322="","",'📋 MIỂNG TNC'!M2322)</f>
        <v/>
      </c>
      <c r="J7506">
        <f>IF('📋 MIỂNG TNC'!A2322="","",'📋 MIỂNG TNC'!D2322)</f>
        <v/>
      </c>
      <c r="L7506">
        <f>N(L7505)+IF(AND('🔎 TRA CỨU NHANH'!$C$2&lt;&gt;"",OR(ISNUMBER(SEARCH('🔎 TRA CỨU NHANH'!$C$2,$A7506)),ISNUMBER(SEARCH('🔎 TRA CỨU NHANH'!$C$2,$B7506)))),1,0)</f>
        <v/>
      </c>
      <c r="M7506">
        <f>IF(L7506&gt;N(L7505),L7506,"")</f>
        <v/>
      </c>
    </row>
    <row r="7507">
      <c r="A7507">
        <f>IF('📋 MIỂNG TNC'!A2323="","",'📋 MIỂNG TNC'!A2323)</f>
        <v/>
      </c>
      <c r="B7507">
        <f>IF('📋 MIỂNG TNC'!A2323="","",'📋 MIỂNG TNC'!P2323)</f>
        <v/>
      </c>
      <c r="C7507">
        <f>IF('📋 MIỂNG TNC'!A2323="","","Miểng")</f>
        <v/>
      </c>
      <c r="D7507">
        <f>IF('📋 MIỂNG TNC'!A2323="","",'📋 MIỂNG TNC'!H2323)</f>
        <v/>
      </c>
      <c r="E7507" t="e">
        <v>#VALUE!</v>
      </c>
      <c r="F7507">
        <f>IF('📋 MIỂNG TNC'!A2323="","",'📋 MIỂNG TNC'!J2323)</f>
        <v/>
      </c>
      <c r="G7507">
        <f>IF('📋 MIỂNG TNC'!A2323="","",'📋 MIỂNG TNC'!K2323)</f>
        <v/>
      </c>
      <c r="H7507">
        <f>IF('📋 MIỂNG TNC'!A2323="","",'📋 MIỂNG TNC'!L2323)</f>
        <v/>
      </c>
      <c r="I7507">
        <f>IF('📋 MIỂNG TNC'!A2323="","",'📋 MIỂNG TNC'!M2323)</f>
        <v/>
      </c>
      <c r="J7507">
        <f>IF('📋 MIỂNG TNC'!A2323="","",'📋 MIỂNG TNC'!D2323)</f>
        <v/>
      </c>
      <c r="L7507">
        <f>N(L7506)+IF(AND('🔎 TRA CỨU NHANH'!$C$2&lt;&gt;"",OR(ISNUMBER(SEARCH('🔎 TRA CỨU NHANH'!$C$2,$A7507)),ISNUMBER(SEARCH('🔎 TRA CỨU NHANH'!$C$2,$B7507)))),1,0)</f>
        <v/>
      </c>
      <c r="M7507">
        <f>IF(L7507&gt;N(L7506),L7507,"")</f>
        <v/>
      </c>
    </row>
    <row r="7508">
      <c r="A7508">
        <f>IF('📋 MIỂNG TNC'!A2324="","",'📋 MIỂNG TNC'!A2324)</f>
        <v/>
      </c>
      <c r="B7508">
        <f>IF('📋 MIỂNG TNC'!A2324="","",'📋 MIỂNG TNC'!P2324)</f>
        <v/>
      </c>
      <c r="C7508">
        <f>IF('📋 MIỂNG TNC'!A2324="","","Miểng")</f>
        <v/>
      </c>
      <c r="D7508">
        <f>IF('📋 MIỂNG TNC'!A2324="","",'📋 MIỂNG TNC'!H2324)</f>
        <v/>
      </c>
      <c r="E7508" t="e">
        <v>#VALUE!</v>
      </c>
      <c r="F7508">
        <f>IF('📋 MIỂNG TNC'!A2324="","",'📋 MIỂNG TNC'!J2324)</f>
        <v/>
      </c>
      <c r="G7508">
        <f>IF('📋 MIỂNG TNC'!A2324="","",'📋 MIỂNG TNC'!K2324)</f>
        <v/>
      </c>
      <c r="H7508">
        <f>IF('📋 MIỂNG TNC'!A2324="","",'📋 MIỂNG TNC'!L2324)</f>
        <v/>
      </c>
      <c r="I7508">
        <f>IF('📋 MIỂNG TNC'!A2324="","",'📋 MIỂNG TNC'!M2324)</f>
        <v/>
      </c>
      <c r="J7508">
        <f>IF('📋 MIỂNG TNC'!A2324="","",'📋 MIỂNG TNC'!D2324)</f>
        <v/>
      </c>
      <c r="L7508">
        <f>N(L7507)+IF(AND('🔎 TRA CỨU NHANH'!$C$2&lt;&gt;"",OR(ISNUMBER(SEARCH('🔎 TRA CỨU NHANH'!$C$2,$A7508)),ISNUMBER(SEARCH('🔎 TRA CỨU NHANH'!$C$2,$B7508)))),1,0)</f>
        <v/>
      </c>
      <c r="M7508">
        <f>IF(L7508&gt;N(L7507),L7508,"")</f>
        <v/>
      </c>
    </row>
    <row r="7509">
      <c r="A7509">
        <f>IF('📋 MIỂNG TNC'!A2325="","",'📋 MIỂNG TNC'!A2325)</f>
        <v/>
      </c>
      <c r="B7509">
        <f>IF('📋 MIỂNG TNC'!A2325="","",'📋 MIỂNG TNC'!P2325)</f>
        <v/>
      </c>
      <c r="C7509">
        <f>IF('📋 MIỂNG TNC'!A2325="","","Miểng")</f>
        <v/>
      </c>
      <c r="D7509">
        <f>IF('📋 MIỂNG TNC'!A2325="","",'📋 MIỂNG TNC'!H2325)</f>
        <v/>
      </c>
      <c r="E7509" t="e">
        <v>#VALUE!</v>
      </c>
      <c r="F7509">
        <f>IF('📋 MIỂNG TNC'!A2325="","",'📋 MIỂNG TNC'!J2325)</f>
        <v/>
      </c>
      <c r="G7509">
        <f>IF('📋 MIỂNG TNC'!A2325="","",'📋 MIỂNG TNC'!K2325)</f>
        <v/>
      </c>
      <c r="H7509">
        <f>IF('📋 MIỂNG TNC'!A2325="","",'📋 MIỂNG TNC'!L2325)</f>
        <v/>
      </c>
      <c r="I7509">
        <f>IF('📋 MIỂNG TNC'!A2325="","",'📋 MIỂNG TNC'!M2325)</f>
        <v/>
      </c>
      <c r="J7509">
        <f>IF('📋 MIỂNG TNC'!A2325="","",'📋 MIỂNG TNC'!D2325)</f>
        <v/>
      </c>
      <c r="L7509">
        <f>N(L7508)+IF(AND('🔎 TRA CỨU NHANH'!$C$2&lt;&gt;"",OR(ISNUMBER(SEARCH('🔎 TRA CỨU NHANH'!$C$2,$A7509)),ISNUMBER(SEARCH('🔎 TRA CỨU NHANH'!$C$2,$B7509)))),1,0)</f>
        <v/>
      </c>
      <c r="M7509">
        <f>IF(L7509&gt;N(L7508),L7509,"")</f>
        <v/>
      </c>
    </row>
    <row r="7510">
      <c r="A7510">
        <f>IF('📋 MIỂNG TNC'!A2326="","",'📋 MIỂNG TNC'!A2326)</f>
        <v/>
      </c>
      <c r="B7510">
        <f>IF('📋 MIỂNG TNC'!A2326="","",'📋 MIỂNG TNC'!P2326)</f>
        <v/>
      </c>
      <c r="C7510">
        <f>IF('📋 MIỂNG TNC'!A2326="","","Miểng")</f>
        <v/>
      </c>
      <c r="D7510">
        <f>IF('📋 MIỂNG TNC'!A2326="","",'📋 MIỂNG TNC'!H2326)</f>
        <v/>
      </c>
      <c r="E7510" t="e">
        <v>#VALUE!</v>
      </c>
      <c r="F7510">
        <f>IF('📋 MIỂNG TNC'!A2326="","",'📋 MIỂNG TNC'!J2326)</f>
        <v/>
      </c>
      <c r="G7510">
        <f>IF('📋 MIỂNG TNC'!A2326="","",'📋 MIỂNG TNC'!K2326)</f>
        <v/>
      </c>
      <c r="H7510">
        <f>IF('📋 MIỂNG TNC'!A2326="","",'📋 MIỂNG TNC'!L2326)</f>
        <v/>
      </c>
      <c r="I7510">
        <f>IF('📋 MIỂNG TNC'!A2326="","",'📋 MIỂNG TNC'!M2326)</f>
        <v/>
      </c>
      <c r="J7510">
        <f>IF('📋 MIỂNG TNC'!A2326="","",'📋 MIỂNG TNC'!D2326)</f>
        <v/>
      </c>
      <c r="L7510">
        <f>N(L7509)+IF(AND('🔎 TRA CỨU NHANH'!$C$2&lt;&gt;"",OR(ISNUMBER(SEARCH('🔎 TRA CỨU NHANH'!$C$2,$A7510)),ISNUMBER(SEARCH('🔎 TRA CỨU NHANH'!$C$2,$B7510)))),1,0)</f>
        <v/>
      </c>
      <c r="M7510">
        <f>IF(L7510&gt;N(L7509),L7510,"")</f>
        <v/>
      </c>
    </row>
    <row r="7511">
      <c r="A7511">
        <f>IF('📋 MIỂNG TNC'!A2327="","",'📋 MIỂNG TNC'!A2327)</f>
        <v/>
      </c>
      <c r="B7511">
        <f>IF('📋 MIỂNG TNC'!A2327="","",'📋 MIỂNG TNC'!P2327)</f>
        <v/>
      </c>
      <c r="C7511">
        <f>IF('📋 MIỂNG TNC'!A2327="","","Miểng")</f>
        <v/>
      </c>
      <c r="D7511">
        <f>IF('📋 MIỂNG TNC'!A2327="","",'📋 MIỂNG TNC'!H2327)</f>
        <v/>
      </c>
      <c r="E7511" t="e">
        <v>#VALUE!</v>
      </c>
      <c r="F7511">
        <f>IF('📋 MIỂNG TNC'!A2327="","",'📋 MIỂNG TNC'!J2327)</f>
        <v/>
      </c>
      <c r="G7511">
        <f>IF('📋 MIỂNG TNC'!A2327="","",'📋 MIỂNG TNC'!K2327)</f>
        <v/>
      </c>
      <c r="H7511">
        <f>IF('📋 MIỂNG TNC'!A2327="","",'📋 MIỂNG TNC'!L2327)</f>
        <v/>
      </c>
      <c r="I7511">
        <f>IF('📋 MIỂNG TNC'!A2327="","",'📋 MIỂNG TNC'!M2327)</f>
        <v/>
      </c>
      <c r="J7511">
        <f>IF('📋 MIỂNG TNC'!A2327="","",'📋 MIỂNG TNC'!D2327)</f>
        <v/>
      </c>
      <c r="L7511">
        <f>N(L7510)+IF(AND('🔎 TRA CỨU NHANH'!$C$2&lt;&gt;"",OR(ISNUMBER(SEARCH('🔎 TRA CỨU NHANH'!$C$2,$A7511)),ISNUMBER(SEARCH('🔎 TRA CỨU NHANH'!$C$2,$B7511)))),1,0)</f>
        <v/>
      </c>
      <c r="M7511">
        <f>IF(L7511&gt;N(L7510),L7511,"")</f>
        <v/>
      </c>
    </row>
    <row r="7512">
      <c r="A7512">
        <f>IF('📋 MIỂNG TNC'!A2328="","",'📋 MIỂNG TNC'!A2328)</f>
        <v/>
      </c>
      <c r="B7512">
        <f>IF('📋 MIỂNG TNC'!A2328="","",'📋 MIỂNG TNC'!P2328)</f>
        <v/>
      </c>
      <c r="C7512">
        <f>IF('📋 MIỂNG TNC'!A2328="","","Miểng")</f>
        <v/>
      </c>
      <c r="D7512">
        <f>IF('📋 MIỂNG TNC'!A2328="","",'📋 MIỂNG TNC'!H2328)</f>
        <v/>
      </c>
      <c r="E7512" t="e">
        <v>#VALUE!</v>
      </c>
      <c r="F7512">
        <f>IF('📋 MIỂNG TNC'!A2328="","",'📋 MIỂNG TNC'!J2328)</f>
        <v/>
      </c>
      <c r="G7512">
        <f>IF('📋 MIỂNG TNC'!A2328="","",'📋 MIỂNG TNC'!K2328)</f>
        <v/>
      </c>
      <c r="H7512">
        <f>IF('📋 MIỂNG TNC'!A2328="","",'📋 MIỂNG TNC'!L2328)</f>
        <v/>
      </c>
      <c r="I7512">
        <f>IF('📋 MIỂNG TNC'!A2328="","",'📋 MIỂNG TNC'!M2328)</f>
        <v/>
      </c>
      <c r="J7512">
        <f>IF('📋 MIỂNG TNC'!A2328="","",'📋 MIỂNG TNC'!D2328)</f>
        <v/>
      </c>
      <c r="L7512">
        <f>N(L7511)+IF(AND('🔎 TRA CỨU NHANH'!$C$2&lt;&gt;"",OR(ISNUMBER(SEARCH('🔎 TRA CỨU NHANH'!$C$2,$A7512)),ISNUMBER(SEARCH('🔎 TRA CỨU NHANH'!$C$2,$B7512)))),1,0)</f>
        <v/>
      </c>
      <c r="M7512">
        <f>IF(L7512&gt;N(L7511),L7512,"")</f>
        <v/>
      </c>
    </row>
    <row r="7513">
      <c r="A7513">
        <f>IF('📋 MIỂNG TNC'!A2329="","",'📋 MIỂNG TNC'!A2329)</f>
        <v/>
      </c>
      <c r="B7513">
        <f>IF('📋 MIỂNG TNC'!A2329="","",'📋 MIỂNG TNC'!P2329)</f>
        <v/>
      </c>
      <c r="C7513">
        <f>IF('📋 MIỂNG TNC'!A2329="","","Miểng")</f>
        <v/>
      </c>
      <c r="D7513">
        <f>IF('📋 MIỂNG TNC'!A2329="","",'📋 MIỂNG TNC'!H2329)</f>
        <v/>
      </c>
      <c r="E7513" t="e">
        <v>#VALUE!</v>
      </c>
      <c r="F7513">
        <f>IF('📋 MIỂNG TNC'!A2329="","",'📋 MIỂNG TNC'!J2329)</f>
        <v/>
      </c>
      <c r="G7513">
        <f>IF('📋 MIỂNG TNC'!A2329="","",'📋 MIỂNG TNC'!K2329)</f>
        <v/>
      </c>
      <c r="H7513">
        <f>IF('📋 MIỂNG TNC'!A2329="","",'📋 MIỂNG TNC'!L2329)</f>
        <v/>
      </c>
      <c r="I7513">
        <f>IF('📋 MIỂNG TNC'!A2329="","",'📋 MIỂNG TNC'!M2329)</f>
        <v/>
      </c>
      <c r="J7513">
        <f>IF('📋 MIỂNG TNC'!A2329="","",'📋 MIỂNG TNC'!D2329)</f>
        <v/>
      </c>
      <c r="L7513">
        <f>N(L7512)+IF(AND('🔎 TRA CỨU NHANH'!$C$2&lt;&gt;"",OR(ISNUMBER(SEARCH('🔎 TRA CỨU NHANH'!$C$2,$A7513)),ISNUMBER(SEARCH('🔎 TRA CỨU NHANH'!$C$2,$B7513)))),1,0)</f>
        <v/>
      </c>
      <c r="M7513">
        <f>IF(L7513&gt;N(L7512),L7513,"")</f>
        <v/>
      </c>
    </row>
    <row r="7514">
      <c r="A7514">
        <f>IF('📋 MIỂNG TNC'!A2330="","",'📋 MIỂNG TNC'!A2330)</f>
        <v/>
      </c>
      <c r="B7514">
        <f>IF('📋 MIỂNG TNC'!A2330="","",'📋 MIỂNG TNC'!P2330)</f>
        <v/>
      </c>
      <c r="C7514">
        <f>IF('📋 MIỂNG TNC'!A2330="","","Miểng")</f>
        <v/>
      </c>
      <c r="D7514">
        <f>IF('📋 MIỂNG TNC'!A2330="","",'📋 MIỂNG TNC'!H2330)</f>
        <v/>
      </c>
      <c r="E7514" t="e">
        <v>#VALUE!</v>
      </c>
      <c r="F7514">
        <f>IF('📋 MIỂNG TNC'!A2330="","",'📋 MIỂNG TNC'!J2330)</f>
        <v/>
      </c>
      <c r="G7514">
        <f>IF('📋 MIỂNG TNC'!A2330="","",'📋 MIỂNG TNC'!K2330)</f>
        <v/>
      </c>
      <c r="H7514">
        <f>IF('📋 MIỂNG TNC'!A2330="","",'📋 MIỂNG TNC'!L2330)</f>
        <v/>
      </c>
      <c r="I7514">
        <f>IF('📋 MIỂNG TNC'!A2330="","",'📋 MIỂNG TNC'!M2330)</f>
        <v/>
      </c>
      <c r="J7514">
        <f>IF('📋 MIỂNG TNC'!A2330="","",'📋 MIỂNG TNC'!D2330)</f>
        <v/>
      </c>
      <c r="L7514">
        <f>N(L7513)+IF(AND('🔎 TRA CỨU NHANH'!$C$2&lt;&gt;"",OR(ISNUMBER(SEARCH('🔎 TRA CỨU NHANH'!$C$2,$A7514)),ISNUMBER(SEARCH('🔎 TRA CỨU NHANH'!$C$2,$B7514)))),1,0)</f>
        <v/>
      </c>
      <c r="M7514">
        <f>IF(L7514&gt;N(L7513),L7514,"")</f>
        <v/>
      </c>
    </row>
    <row r="7515">
      <c r="A7515">
        <f>IF('📋 MIỂNG TNC'!A2331="","",'📋 MIỂNG TNC'!A2331)</f>
        <v/>
      </c>
      <c r="B7515">
        <f>IF('📋 MIỂNG TNC'!A2331="","",'📋 MIỂNG TNC'!P2331)</f>
        <v/>
      </c>
      <c r="C7515">
        <f>IF('📋 MIỂNG TNC'!A2331="","","Miểng")</f>
        <v/>
      </c>
      <c r="D7515">
        <f>IF('📋 MIỂNG TNC'!A2331="","",'📋 MIỂNG TNC'!H2331)</f>
        <v/>
      </c>
      <c r="E7515" t="e">
        <v>#VALUE!</v>
      </c>
      <c r="F7515">
        <f>IF('📋 MIỂNG TNC'!A2331="","",'📋 MIỂNG TNC'!J2331)</f>
        <v/>
      </c>
      <c r="G7515">
        <f>IF('📋 MIỂNG TNC'!A2331="","",'📋 MIỂNG TNC'!K2331)</f>
        <v/>
      </c>
      <c r="H7515">
        <f>IF('📋 MIỂNG TNC'!A2331="","",'📋 MIỂNG TNC'!L2331)</f>
        <v/>
      </c>
      <c r="I7515">
        <f>IF('📋 MIỂNG TNC'!A2331="","",'📋 MIỂNG TNC'!M2331)</f>
        <v/>
      </c>
      <c r="J7515">
        <f>IF('📋 MIỂNG TNC'!A2331="","",'📋 MIỂNG TNC'!D2331)</f>
        <v/>
      </c>
      <c r="L7515">
        <f>N(L7514)+IF(AND('🔎 TRA CỨU NHANH'!$C$2&lt;&gt;"",OR(ISNUMBER(SEARCH('🔎 TRA CỨU NHANH'!$C$2,$A7515)),ISNUMBER(SEARCH('🔎 TRA CỨU NHANH'!$C$2,$B7515)))),1,0)</f>
        <v/>
      </c>
      <c r="M7515">
        <f>IF(L7515&gt;N(L7514),L7515,"")</f>
        <v/>
      </c>
    </row>
    <row r="7516">
      <c r="A7516">
        <f>IF('📋 MIỂNG TNC'!A2332="","",'📋 MIỂNG TNC'!A2332)</f>
        <v/>
      </c>
      <c r="B7516">
        <f>IF('📋 MIỂNG TNC'!A2332="","",'📋 MIỂNG TNC'!P2332)</f>
        <v/>
      </c>
      <c r="C7516">
        <f>IF('📋 MIỂNG TNC'!A2332="","","Miểng")</f>
        <v/>
      </c>
      <c r="D7516">
        <f>IF('📋 MIỂNG TNC'!A2332="","",'📋 MIỂNG TNC'!H2332)</f>
        <v/>
      </c>
      <c r="E7516" t="e">
        <v>#VALUE!</v>
      </c>
      <c r="F7516">
        <f>IF('📋 MIỂNG TNC'!A2332="","",'📋 MIỂNG TNC'!J2332)</f>
        <v/>
      </c>
      <c r="G7516">
        <f>IF('📋 MIỂNG TNC'!A2332="","",'📋 MIỂNG TNC'!K2332)</f>
        <v/>
      </c>
      <c r="H7516">
        <f>IF('📋 MIỂNG TNC'!A2332="","",'📋 MIỂNG TNC'!L2332)</f>
        <v/>
      </c>
      <c r="I7516">
        <f>IF('📋 MIỂNG TNC'!A2332="","",'📋 MIỂNG TNC'!M2332)</f>
        <v/>
      </c>
      <c r="J7516">
        <f>IF('📋 MIỂNG TNC'!A2332="","",'📋 MIỂNG TNC'!D2332)</f>
        <v/>
      </c>
      <c r="L7516">
        <f>N(L7515)+IF(AND('🔎 TRA CỨU NHANH'!$C$2&lt;&gt;"",OR(ISNUMBER(SEARCH('🔎 TRA CỨU NHANH'!$C$2,$A7516)),ISNUMBER(SEARCH('🔎 TRA CỨU NHANH'!$C$2,$B7516)))),1,0)</f>
        <v/>
      </c>
      <c r="M7516">
        <f>IF(L7516&gt;N(L7515),L7516,"")</f>
        <v/>
      </c>
    </row>
    <row r="7517">
      <c r="A7517">
        <f>IF('📋 MIỂNG TNC'!A2333="","",'📋 MIỂNG TNC'!A2333)</f>
        <v/>
      </c>
      <c r="B7517">
        <f>IF('📋 MIỂNG TNC'!A2333="","",'📋 MIỂNG TNC'!P2333)</f>
        <v/>
      </c>
      <c r="C7517">
        <f>IF('📋 MIỂNG TNC'!A2333="","","Miểng")</f>
        <v/>
      </c>
      <c r="D7517">
        <f>IF('📋 MIỂNG TNC'!A2333="","",'📋 MIỂNG TNC'!H2333)</f>
        <v/>
      </c>
      <c r="E7517" t="e">
        <v>#VALUE!</v>
      </c>
      <c r="F7517">
        <f>IF('📋 MIỂNG TNC'!A2333="","",'📋 MIỂNG TNC'!J2333)</f>
        <v/>
      </c>
      <c r="G7517">
        <f>IF('📋 MIỂNG TNC'!A2333="","",'📋 MIỂNG TNC'!K2333)</f>
        <v/>
      </c>
      <c r="H7517">
        <f>IF('📋 MIỂNG TNC'!A2333="","",'📋 MIỂNG TNC'!L2333)</f>
        <v/>
      </c>
      <c r="I7517">
        <f>IF('📋 MIỂNG TNC'!A2333="","",'📋 MIỂNG TNC'!M2333)</f>
        <v/>
      </c>
      <c r="J7517">
        <f>IF('📋 MIỂNG TNC'!A2333="","",'📋 MIỂNG TNC'!D2333)</f>
        <v/>
      </c>
      <c r="L7517">
        <f>N(L7516)+IF(AND('🔎 TRA CỨU NHANH'!$C$2&lt;&gt;"",OR(ISNUMBER(SEARCH('🔎 TRA CỨU NHANH'!$C$2,$A7517)),ISNUMBER(SEARCH('🔎 TRA CỨU NHANH'!$C$2,$B7517)))),1,0)</f>
        <v/>
      </c>
      <c r="M7517">
        <f>IF(L7517&gt;N(L7516),L7517,"")</f>
        <v/>
      </c>
    </row>
    <row r="7518">
      <c r="A7518">
        <f>IF('📋 MIỂNG TNC'!A2334="","",'📋 MIỂNG TNC'!A2334)</f>
        <v/>
      </c>
      <c r="B7518">
        <f>IF('📋 MIỂNG TNC'!A2334="","",'📋 MIỂNG TNC'!P2334)</f>
        <v/>
      </c>
      <c r="C7518">
        <f>IF('📋 MIỂNG TNC'!A2334="","","Miểng")</f>
        <v/>
      </c>
      <c r="D7518">
        <f>IF('📋 MIỂNG TNC'!A2334="","",'📋 MIỂNG TNC'!H2334)</f>
        <v/>
      </c>
      <c r="E7518" t="e">
        <v>#VALUE!</v>
      </c>
      <c r="F7518">
        <f>IF('📋 MIỂNG TNC'!A2334="","",'📋 MIỂNG TNC'!J2334)</f>
        <v/>
      </c>
      <c r="G7518">
        <f>IF('📋 MIỂNG TNC'!A2334="","",'📋 MIỂNG TNC'!K2334)</f>
        <v/>
      </c>
      <c r="H7518">
        <f>IF('📋 MIỂNG TNC'!A2334="","",'📋 MIỂNG TNC'!L2334)</f>
        <v/>
      </c>
      <c r="I7518">
        <f>IF('📋 MIỂNG TNC'!A2334="","",'📋 MIỂNG TNC'!M2334)</f>
        <v/>
      </c>
      <c r="J7518">
        <f>IF('📋 MIỂNG TNC'!A2334="","",'📋 MIỂNG TNC'!D2334)</f>
        <v/>
      </c>
      <c r="L7518">
        <f>N(L7517)+IF(AND('🔎 TRA CỨU NHANH'!$C$2&lt;&gt;"",OR(ISNUMBER(SEARCH('🔎 TRA CỨU NHANH'!$C$2,$A7518)),ISNUMBER(SEARCH('🔎 TRA CỨU NHANH'!$C$2,$B7518)))),1,0)</f>
        <v/>
      </c>
      <c r="M7518">
        <f>IF(L7518&gt;N(L7517),L7518,"")</f>
        <v/>
      </c>
    </row>
    <row r="7519">
      <c r="A7519">
        <f>IF('📋 MIỂNG TNC'!A2335="","",'📋 MIỂNG TNC'!A2335)</f>
        <v/>
      </c>
      <c r="B7519">
        <f>IF('📋 MIỂNG TNC'!A2335="","",'📋 MIỂNG TNC'!P2335)</f>
        <v/>
      </c>
      <c r="C7519">
        <f>IF('📋 MIỂNG TNC'!A2335="","","Miểng")</f>
        <v/>
      </c>
      <c r="D7519">
        <f>IF('📋 MIỂNG TNC'!A2335="","",'📋 MIỂNG TNC'!H2335)</f>
        <v/>
      </c>
      <c r="E7519" t="e">
        <v>#VALUE!</v>
      </c>
      <c r="F7519">
        <f>IF('📋 MIỂNG TNC'!A2335="","",'📋 MIỂNG TNC'!J2335)</f>
        <v/>
      </c>
      <c r="G7519">
        <f>IF('📋 MIỂNG TNC'!A2335="","",'📋 MIỂNG TNC'!K2335)</f>
        <v/>
      </c>
      <c r="H7519">
        <f>IF('📋 MIỂNG TNC'!A2335="","",'📋 MIỂNG TNC'!L2335)</f>
        <v/>
      </c>
      <c r="I7519">
        <f>IF('📋 MIỂNG TNC'!A2335="","",'📋 MIỂNG TNC'!M2335)</f>
        <v/>
      </c>
      <c r="J7519">
        <f>IF('📋 MIỂNG TNC'!A2335="","",'📋 MIỂNG TNC'!D2335)</f>
        <v/>
      </c>
      <c r="L7519">
        <f>N(L7518)+IF(AND('🔎 TRA CỨU NHANH'!$C$2&lt;&gt;"",OR(ISNUMBER(SEARCH('🔎 TRA CỨU NHANH'!$C$2,$A7519)),ISNUMBER(SEARCH('🔎 TRA CỨU NHANH'!$C$2,$B7519)))),1,0)</f>
        <v/>
      </c>
      <c r="M7519">
        <f>IF(L7519&gt;N(L7518),L7519,"")</f>
        <v/>
      </c>
    </row>
    <row r="7520">
      <c r="A7520">
        <f>IF('📋 MIỂNG TNC'!A2336="","",'📋 MIỂNG TNC'!A2336)</f>
        <v/>
      </c>
      <c r="B7520">
        <f>IF('📋 MIỂNG TNC'!A2336="","",'📋 MIỂNG TNC'!P2336)</f>
        <v/>
      </c>
      <c r="C7520">
        <f>IF('📋 MIỂNG TNC'!A2336="","","Miểng")</f>
        <v/>
      </c>
      <c r="D7520">
        <f>IF('📋 MIỂNG TNC'!A2336="","",'📋 MIỂNG TNC'!H2336)</f>
        <v/>
      </c>
      <c r="E7520" t="e">
        <v>#VALUE!</v>
      </c>
      <c r="F7520">
        <f>IF('📋 MIỂNG TNC'!A2336="","",'📋 MIỂNG TNC'!J2336)</f>
        <v/>
      </c>
      <c r="G7520">
        <f>IF('📋 MIỂNG TNC'!A2336="","",'📋 MIỂNG TNC'!K2336)</f>
        <v/>
      </c>
      <c r="H7520">
        <f>IF('📋 MIỂNG TNC'!A2336="","",'📋 MIỂNG TNC'!L2336)</f>
        <v/>
      </c>
      <c r="I7520">
        <f>IF('📋 MIỂNG TNC'!A2336="","",'📋 MIỂNG TNC'!M2336)</f>
        <v/>
      </c>
      <c r="J7520">
        <f>IF('📋 MIỂNG TNC'!A2336="","",'📋 MIỂNG TNC'!D2336)</f>
        <v/>
      </c>
      <c r="L7520">
        <f>N(L7519)+IF(AND('🔎 TRA CỨU NHANH'!$C$2&lt;&gt;"",OR(ISNUMBER(SEARCH('🔎 TRA CỨU NHANH'!$C$2,$A7520)),ISNUMBER(SEARCH('🔎 TRA CỨU NHANH'!$C$2,$B7520)))),1,0)</f>
        <v/>
      </c>
      <c r="M7520">
        <f>IF(L7520&gt;N(L7519),L7520,"")</f>
        <v/>
      </c>
    </row>
    <row r="7521">
      <c r="A7521">
        <f>IF('📋 MIỂNG TNC'!A2337="","",'📋 MIỂNG TNC'!A2337)</f>
        <v/>
      </c>
      <c r="B7521">
        <f>IF('📋 MIỂNG TNC'!A2337="","",'📋 MIỂNG TNC'!P2337)</f>
        <v/>
      </c>
      <c r="C7521">
        <f>IF('📋 MIỂNG TNC'!A2337="","","Miểng")</f>
        <v/>
      </c>
      <c r="D7521">
        <f>IF('📋 MIỂNG TNC'!A2337="","",'📋 MIỂNG TNC'!H2337)</f>
        <v/>
      </c>
      <c r="E7521" t="e">
        <v>#VALUE!</v>
      </c>
      <c r="F7521">
        <f>IF('📋 MIỂNG TNC'!A2337="","",'📋 MIỂNG TNC'!J2337)</f>
        <v/>
      </c>
      <c r="G7521">
        <f>IF('📋 MIỂNG TNC'!A2337="","",'📋 MIỂNG TNC'!K2337)</f>
        <v/>
      </c>
      <c r="H7521">
        <f>IF('📋 MIỂNG TNC'!A2337="","",'📋 MIỂNG TNC'!L2337)</f>
        <v/>
      </c>
      <c r="I7521">
        <f>IF('📋 MIỂNG TNC'!A2337="","",'📋 MIỂNG TNC'!M2337)</f>
        <v/>
      </c>
      <c r="J7521">
        <f>IF('📋 MIỂNG TNC'!A2337="","",'📋 MIỂNG TNC'!D2337)</f>
        <v/>
      </c>
      <c r="L7521">
        <f>N(L7520)+IF(AND('🔎 TRA CỨU NHANH'!$C$2&lt;&gt;"",OR(ISNUMBER(SEARCH('🔎 TRA CỨU NHANH'!$C$2,$A7521)),ISNUMBER(SEARCH('🔎 TRA CỨU NHANH'!$C$2,$B7521)))),1,0)</f>
        <v/>
      </c>
      <c r="M7521">
        <f>IF(L7521&gt;N(L7520),L7521,"")</f>
        <v/>
      </c>
    </row>
    <row r="7522">
      <c r="A7522">
        <f>IF('📋 MIỂNG TNC'!A2338="","",'📋 MIỂNG TNC'!A2338)</f>
        <v/>
      </c>
      <c r="B7522">
        <f>IF('📋 MIỂNG TNC'!A2338="","",'📋 MIỂNG TNC'!P2338)</f>
        <v/>
      </c>
      <c r="C7522">
        <f>IF('📋 MIỂNG TNC'!A2338="","","Miểng")</f>
        <v/>
      </c>
      <c r="D7522">
        <f>IF('📋 MIỂNG TNC'!A2338="","",'📋 MIỂNG TNC'!H2338)</f>
        <v/>
      </c>
      <c r="E7522" t="e">
        <v>#VALUE!</v>
      </c>
      <c r="F7522">
        <f>IF('📋 MIỂNG TNC'!A2338="","",'📋 MIỂNG TNC'!J2338)</f>
        <v/>
      </c>
      <c r="G7522">
        <f>IF('📋 MIỂNG TNC'!A2338="","",'📋 MIỂNG TNC'!K2338)</f>
        <v/>
      </c>
      <c r="H7522">
        <f>IF('📋 MIỂNG TNC'!A2338="","",'📋 MIỂNG TNC'!L2338)</f>
        <v/>
      </c>
      <c r="I7522">
        <f>IF('📋 MIỂNG TNC'!A2338="","",'📋 MIỂNG TNC'!M2338)</f>
        <v/>
      </c>
      <c r="J7522">
        <f>IF('📋 MIỂNG TNC'!A2338="","",'📋 MIỂNG TNC'!D2338)</f>
        <v/>
      </c>
      <c r="L7522">
        <f>N(L7521)+IF(AND('🔎 TRA CỨU NHANH'!$C$2&lt;&gt;"",OR(ISNUMBER(SEARCH('🔎 TRA CỨU NHANH'!$C$2,$A7522)),ISNUMBER(SEARCH('🔎 TRA CỨU NHANH'!$C$2,$B7522)))),1,0)</f>
        <v/>
      </c>
      <c r="M7522">
        <f>IF(L7522&gt;N(L7521),L7522,"")</f>
        <v/>
      </c>
    </row>
    <row r="7523">
      <c r="A7523">
        <f>IF('📋 MIỂNG TNC'!A2339="","",'📋 MIỂNG TNC'!A2339)</f>
        <v/>
      </c>
      <c r="B7523">
        <f>IF('📋 MIỂNG TNC'!A2339="","",'📋 MIỂNG TNC'!P2339)</f>
        <v/>
      </c>
      <c r="C7523">
        <f>IF('📋 MIỂNG TNC'!A2339="","","Miểng")</f>
        <v/>
      </c>
      <c r="D7523">
        <f>IF('📋 MIỂNG TNC'!A2339="","",'📋 MIỂNG TNC'!H2339)</f>
        <v/>
      </c>
      <c r="E7523" t="e">
        <v>#VALUE!</v>
      </c>
      <c r="F7523">
        <f>IF('📋 MIỂNG TNC'!A2339="","",'📋 MIỂNG TNC'!J2339)</f>
        <v/>
      </c>
      <c r="G7523">
        <f>IF('📋 MIỂNG TNC'!A2339="","",'📋 MIỂNG TNC'!K2339)</f>
        <v/>
      </c>
      <c r="H7523">
        <f>IF('📋 MIỂNG TNC'!A2339="","",'📋 MIỂNG TNC'!L2339)</f>
        <v/>
      </c>
      <c r="I7523">
        <f>IF('📋 MIỂNG TNC'!A2339="","",'📋 MIỂNG TNC'!M2339)</f>
        <v/>
      </c>
      <c r="J7523">
        <f>IF('📋 MIỂNG TNC'!A2339="","",'📋 MIỂNG TNC'!D2339)</f>
        <v/>
      </c>
      <c r="L7523">
        <f>N(L7522)+IF(AND('🔎 TRA CỨU NHANH'!$C$2&lt;&gt;"",OR(ISNUMBER(SEARCH('🔎 TRA CỨU NHANH'!$C$2,$A7523)),ISNUMBER(SEARCH('🔎 TRA CỨU NHANH'!$C$2,$B7523)))),1,0)</f>
        <v/>
      </c>
      <c r="M7523">
        <f>IF(L7523&gt;N(L7522),L7523,"")</f>
        <v/>
      </c>
    </row>
    <row r="7524">
      <c r="A7524">
        <f>IF('📋 MIỂNG TNC'!A2340="","",'📋 MIỂNG TNC'!A2340)</f>
        <v/>
      </c>
      <c r="B7524">
        <f>IF('📋 MIỂNG TNC'!A2340="","",'📋 MIỂNG TNC'!P2340)</f>
        <v/>
      </c>
      <c r="C7524">
        <f>IF('📋 MIỂNG TNC'!A2340="","","Miểng")</f>
        <v/>
      </c>
      <c r="D7524">
        <f>IF('📋 MIỂNG TNC'!A2340="","",'📋 MIỂNG TNC'!H2340)</f>
        <v/>
      </c>
      <c r="E7524" t="e">
        <v>#VALUE!</v>
      </c>
      <c r="F7524">
        <f>IF('📋 MIỂNG TNC'!A2340="","",'📋 MIỂNG TNC'!J2340)</f>
        <v/>
      </c>
      <c r="G7524">
        <f>IF('📋 MIỂNG TNC'!A2340="","",'📋 MIỂNG TNC'!K2340)</f>
        <v/>
      </c>
      <c r="H7524">
        <f>IF('📋 MIỂNG TNC'!A2340="","",'📋 MIỂNG TNC'!L2340)</f>
        <v/>
      </c>
      <c r="I7524">
        <f>IF('📋 MIỂNG TNC'!A2340="","",'📋 MIỂNG TNC'!M2340)</f>
        <v/>
      </c>
      <c r="J7524">
        <f>IF('📋 MIỂNG TNC'!A2340="","",'📋 MIỂNG TNC'!D2340)</f>
        <v/>
      </c>
      <c r="L7524">
        <f>N(L7523)+IF(AND('🔎 TRA CỨU NHANH'!$C$2&lt;&gt;"",OR(ISNUMBER(SEARCH('🔎 TRA CỨU NHANH'!$C$2,$A7524)),ISNUMBER(SEARCH('🔎 TRA CỨU NHANH'!$C$2,$B7524)))),1,0)</f>
        <v/>
      </c>
      <c r="M7524">
        <f>IF(L7524&gt;N(L7523),L7524,"")</f>
        <v/>
      </c>
    </row>
    <row r="7525">
      <c r="A7525">
        <f>IF('📋 MIỂNG TNC'!A2341="","",'📋 MIỂNG TNC'!A2341)</f>
        <v/>
      </c>
      <c r="B7525">
        <f>IF('📋 MIỂNG TNC'!A2341="","",'📋 MIỂNG TNC'!P2341)</f>
        <v/>
      </c>
      <c r="C7525">
        <f>IF('📋 MIỂNG TNC'!A2341="","","Miểng")</f>
        <v/>
      </c>
      <c r="D7525">
        <f>IF('📋 MIỂNG TNC'!A2341="","",'📋 MIỂNG TNC'!H2341)</f>
        <v/>
      </c>
      <c r="E7525" t="e">
        <v>#VALUE!</v>
      </c>
      <c r="F7525">
        <f>IF('📋 MIỂNG TNC'!A2341="","",'📋 MIỂNG TNC'!J2341)</f>
        <v/>
      </c>
      <c r="G7525">
        <f>IF('📋 MIỂNG TNC'!A2341="","",'📋 MIỂNG TNC'!K2341)</f>
        <v/>
      </c>
      <c r="H7525">
        <f>IF('📋 MIỂNG TNC'!A2341="","",'📋 MIỂNG TNC'!L2341)</f>
        <v/>
      </c>
      <c r="I7525">
        <f>IF('📋 MIỂNG TNC'!A2341="","",'📋 MIỂNG TNC'!M2341)</f>
        <v/>
      </c>
      <c r="J7525">
        <f>IF('📋 MIỂNG TNC'!A2341="","",'📋 MIỂNG TNC'!D2341)</f>
        <v/>
      </c>
      <c r="L7525">
        <f>N(L7524)+IF(AND('🔎 TRA CỨU NHANH'!$C$2&lt;&gt;"",OR(ISNUMBER(SEARCH('🔎 TRA CỨU NHANH'!$C$2,$A7525)),ISNUMBER(SEARCH('🔎 TRA CỨU NHANH'!$C$2,$B7525)))),1,0)</f>
        <v/>
      </c>
      <c r="M7525">
        <f>IF(L7525&gt;N(L7524),L7525,"")</f>
        <v/>
      </c>
    </row>
    <row r="7526">
      <c r="A7526">
        <f>IF('📋 MIỂNG TNC'!A2342="","",'📋 MIỂNG TNC'!A2342)</f>
        <v/>
      </c>
      <c r="B7526">
        <f>IF('📋 MIỂNG TNC'!A2342="","",'📋 MIỂNG TNC'!P2342)</f>
        <v/>
      </c>
      <c r="C7526">
        <f>IF('📋 MIỂNG TNC'!A2342="","","Miểng")</f>
        <v/>
      </c>
      <c r="D7526">
        <f>IF('📋 MIỂNG TNC'!A2342="","",'📋 MIỂNG TNC'!H2342)</f>
        <v/>
      </c>
      <c r="E7526" t="e">
        <v>#VALUE!</v>
      </c>
      <c r="F7526">
        <f>IF('📋 MIỂNG TNC'!A2342="","",'📋 MIỂNG TNC'!J2342)</f>
        <v/>
      </c>
      <c r="G7526">
        <f>IF('📋 MIỂNG TNC'!A2342="","",'📋 MIỂNG TNC'!K2342)</f>
        <v/>
      </c>
      <c r="H7526">
        <f>IF('📋 MIỂNG TNC'!A2342="","",'📋 MIỂNG TNC'!L2342)</f>
        <v/>
      </c>
      <c r="I7526">
        <f>IF('📋 MIỂNG TNC'!A2342="","",'📋 MIỂNG TNC'!M2342)</f>
        <v/>
      </c>
      <c r="J7526">
        <f>IF('📋 MIỂNG TNC'!A2342="","",'📋 MIỂNG TNC'!D2342)</f>
        <v/>
      </c>
      <c r="L7526">
        <f>N(L7525)+IF(AND('🔎 TRA CỨU NHANH'!$C$2&lt;&gt;"",OR(ISNUMBER(SEARCH('🔎 TRA CỨU NHANH'!$C$2,$A7526)),ISNUMBER(SEARCH('🔎 TRA CỨU NHANH'!$C$2,$B7526)))),1,0)</f>
        <v/>
      </c>
      <c r="M7526">
        <f>IF(L7526&gt;N(L7525),L7526,"")</f>
        <v/>
      </c>
    </row>
    <row r="7527">
      <c r="A7527">
        <f>IF('📋 MIỂNG TNC'!A2343="","",'📋 MIỂNG TNC'!A2343)</f>
        <v/>
      </c>
      <c r="B7527">
        <f>IF('📋 MIỂNG TNC'!A2343="","",'📋 MIỂNG TNC'!P2343)</f>
        <v/>
      </c>
      <c r="C7527">
        <f>IF('📋 MIỂNG TNC'!A2343="","","Miểng")</f>
        <v/>
      </c>
      <c r="D7527">
        <f>IF('📋 MIỂNG TNC'!A2343="","",'📋 MIỂNG TNC'!H2343)</f>
        <v/>
      </c>
      <c r="E7527" t="e">
        <v>#VALUE!</v>
      </c>
      <c r="F7527">
        <f>IF('📋 MIỂNG TNC'!A2343="","",'📋 MIỂNG TNC'!J2343)</f>
        <v/>
      </c>
      <c r="G7527">
        <f>IF('📋 MIỂNG TNC'!A2343="","",'📋 MIỂNG TNC'!K2343)</f>
        <v/>
      </c>
      <c r="H7527">
        <f>IF('📋 MIỂNG TNC'!A2343="","",'📋 MIỂNG TNC'!L2343)</f>
        <v/>
      </c>
      <c r="I7527">
        <f>IF('📋 MIỂNG TNC'!A2343="","",'📋 MIỂNG TNC'!M2343)</f>
        <v/>
      </c>
      <c r="J7527">
        <f>IF('📋 MIỂNG TNC'!A2343="","",'📋 MIỂNG TNC'!D2343)</f>
        <v/>
      </c>
      <c r="L7527">
        <f>N(L7526)+IF(AND('🔎 TRA CỨU NHANH'!$C$2&lt;&gt;"",OR(ISNUMBER(SEARCH('🔎 TRA CỨU NHANH'!$C$2,$A7527)),ISNUMBER(SEARCH('🔎 TRA CỨU NHANH'!$C$2,$B7527)))),1,0)</f>
        <v/>
      </c>
      <c r="M7527">
        <f>IF(L7527&gt;N(L7526),L7527,"")</f>
        <v/>
      </c>
    </row>
    <row r="7528">
      <c r="A7528">
        <f>IF('📋 MIỂNG TNC'!A2344="","",'📋 MIỂNG TNC'!A2344)</f>
        <v/>
      </c>
      <c r="B7528">
        <f>IF('📋 MIỂNG TNC'!A2344="","",'📋 MIỂNG TNC'!P2344)</f>
        <v/>
      </c>
      <c r="C7528">
        <f>IF('📋 MIỂNG TNC'!A2344="","","Miểng")</f>
        <v/>
      </c>
      <c r="D7528">
        <f>IF('📋 MIỂNG TNC'!A2344="","",'📋 MIỂNG TNC'!H2344)</f>
        <v/>
      </c>
      <c r="E7528" t="e">
        <v>#VALUE!</v>
      </c>
      <c r="F7528">
        <f>IF('📋 MIỂNG TNC'!A2344="","",'📋 MIỂNG TNC'!J2344)</f>
        <v/>
      </c>
      <c r="G7528">
        <f>IF('📋 MIỂNG TNC'!A2344="","",'📋 MIỂNG TNC'!K2344)</f>
        <v/>
      </c>
      <c r="H7528">
        <f>IF('📋 MIỂNG TNC'!A2344="","",'📋 MIỂNG TNC'!L2344)</f>
        <v/>
      </c>
      <c r="I7528">
        <f>IF('📋 MIỂNG TNC'!A2344="","",'📋 MIỂNG TNC'!M2344)</f>
        <v/>
      </c>
      <c r="J7528">
        <f>IF('📋 MIỂNG TNC'!A2344="","",'📋 MIỂNG TNC'!D2344)</f>
        <v/>
      </c>
      <c r="L7528">
        <f>N(L7527)+IF(AND('🔎 TRA CỨU NHANH'!$C$2&lt;&gt;"",OR(ISNUMBER(SEARCH('🔎 TRA CỨU NHANH'!$C$2,$A7528)),ISNUMBER(SEARCH('🔎 TRA CỨU NHANH'!$C$2,$B7528)))),1,0)</f>
        <v/>
      </c>
      <c r="M7528">
        <f>IF(L7528&gt;N(L7527),L7528,"")</f>
        <v/>
      </c>
    </row>
    <row r="7529">
      <c r="A7529">
        <f>IF('📋 MIỂNG TNC'!A2345="","",'📋 MIỂNG TNC'!A2345)</f>
        <v/>
      </c>
      <c r="B7529">
        <f>IF('📋 MIỂNG TNC'!A2345="","",'📋 MIỂNG TNC'!P2345)</f>
        <v/>
      </c>
      <c r="C7529">
        <f>IF('📋 MIỂNG TNC'!A2345="","","Miểng")</f>
        <v/>
      </c>
      <c r="D7529">
        <f>IF('📋 MIỂNG TNC'!A2345="","",'📋 MIỂNG TNC'!H2345)</f>
        <v/>
      </c>
      <c r="E7529" t="e">
        <v>#VALUE!</v>
      </c>
      <c r="F7529">
        <f>IF('📋 MIỂNG TNC'!A2345="","",'📋 MIỂNG TNC'!J2345)</f>
        <v/>
      </c>
      <c r="G7529">
        <f>IF('📋 MIỂNG TNC'!A2345="","",'📋 MIỂNG TNC'!K2345)</f>
        <v/>
      </c>
      <c r="H7529">
        <f>IF('📋 MIỂNG TNC'!A2345="","",'📋 MIỂNG TNC'!L2345)</f>
        <v/>
      </c>
      <c r="I7529">
        <f>IF('📋 MIỂNG TNC'!A2345="","",'📋 MIỂNG TNC'!M2345)</f>
        <v/>
      </c>
      <c r="J7529">
        <f>IF('📋 MIỂNG TNC'!A2345="","",'📋 MIỂNG TNC'!D2345)</f>
        <v/>
      </c>
      <c r="L7529">
        <f>N(L7528)+IF(AND('🔎 TRA CỨU NHANH'!$C$2&lt;&gt;"",OR(ISNUMBER(SEARCH('🔎 TRA CỨU NHANH'!$C$2,$A7529)),ISNUMBER(SEARCH('🔎 TRA CỨU NHANH'!$C$2,$B7529)))),1,0)</f>
        <v/>
      </c>
      <c r="M7529">
        <f>IF(L7529&gt;N(L7528),L7529,"")</f>
        <v/>
      </c>
    </row>
    <row r="7530">
      <c r="A7530">
        <f>IF('📋 MIỂNG TNC'!A2346="","",'📋 MIỂNG TNC'!A2346)</f>
        <v/>
      </c>
      <c r="B7530">
        <f>IF('📋 MIỂNG TNC'!A2346="","",'📋 MIỂNG TNC'!P2346)</f>
        <v/>
      </c>
      <c r="C7530">
        <f>IF('📋 MIỂNG TNC'!A2346="","","Miểng")</f>
        <v/>
      </c>
      <c r="D7530">
        <f>IF('📋 MIỂNG TNC'!A2346="","",'📋 MIỂNG TNC'!H2346)</f>
        <v/>
      </c>
      <c r="E7530" t="e">
        <v>#VALUE!</v>
      </c>
      <c r="F7530">
        <f>IF('📋 MIỂNG TNC'!A2346="","",'📋 MIỂNG TNC'!J2346)</f>
        <v/>
      </c>
      <c r="G7530">
        <f>IF('📋 MIỂNG TNC'!A2346="","",'📋 MIỂNG TNC'!K2346)</f>
        <v/>
      </c>
      <c r="H7530">
        <f>IF('📋 MIỂNG TNC'!A2346="","",'📋 MIỂNG TNC'!L2346)</f>
        <v/>
      </c>
      <c r="I7530">
        <f>IF('📋 MIỂNG TNC'!A2346="","",'📋 MIỂNG TNC'!M2346)</f>
        <v/>
      </c>
      <c r="J7530">
        <f>IF('📋 MIỂNG TNC'!A2346="","",'📋 MIỂNG TNC'!D2346)</f>
        <v/>
      </c>
      <c r="L7530">
        <f>N(L7529)+IF(AND('🔎 TRA CỨU NHANH'!$C$2&lt;&gt;"",OR(ISNUMBER(SEARCH('🔎 TRA CỨU NHANH'!$C$2,$A7530)),ISNUMBER(SEARCH('🔎 TRA CỨU NHANH'!$C$2,$B7530)))),1,0)</f>
        <v/>
      </c>
      <c r="M7530">
        <f>IF(L7530&gt;N(L7529),L7530,"")</f>
        <v/>
      </c>
    </row>
    <row r="7531">
      <c r="A7531">
        <f>IF('📋 MIỂNG TNC'!A2347="","",'📋 MIỂNG TNC'!A2347)</f>
        <v/>
      </c>
      <c r="B7531">
        <f>IF('📋 MIỂNG TNC'!A2347="","",'📋 MIỂNG TNC'!P2347)</f>
        <v/>
      </c>
      <c r="C7531">
        <f>IF('📋 MIỂNG TNC'!A2347="","","Miểng")</f>
        <v/>
      </c>
      <c r="D7531">
        <f>IF('📋 MIỂNG TNC'!A2347="","",'📋 MIỂNG TNC'!H2347)</f>
        <v/>
      </c>
      <c r="E7531" t="e">
        <v>#VALUE!</v>
      </c>
      <c r="F7531">
        <f>IF('📋 MIỂNG TNC'!A2347="","",'📋 MIỂNG TNC'!J2347)</f>
        <v/>
      </c>
      <c r="G7531">
        <f>IF('📋 MIỂNG TNC'!A2347="","",'📋 MIỂNG TNC'!K2347)</f>
        <v/>
      </c>
      <c r="H7531">
        <f>IF('📋 MIỂNG TNC'!A2347="","",'📋 MIỂNG TNC'!L2347)</f>
        <v/>
      </c>
      <c r="I7531">
        <f>IF('📋 MIỂNG TNC'!A2347="","",'📋 MIỂNG TNC'!M2347)</f>
        <v/>
      </c>
      <c r="J7531">
        <f>IF('📋 MIỂNG TNC'!A2347="","",'📋 MIỂNG TNC'!D2347)</f>
        <v/>
      </c>
      <c r="L7531">
        <f>N(L7530)+IF(AND('🔎 TRA CỨU NHANH'!$C$2&lt;&gt;"",OR(ISNUMBER(SEARCH('🔎 TRA CỨU NHANH'!$C$2,$A7531)),ISNUMBER(SEARCH('🔎 TRA CỨU NHANH'!$C$2,$B7531)))),1,0)</f>
        <v/>
      </c>
      <c r="M7531">
        <f>IF(L7531&gt;N(L7530),L7531,"")</f>
        <v/>
      </c>
    </row>
    <row r="7532">
      <c r="A7532">
        <f>IF('📋 MIỂNG TNC'!A2348="","",'📋 MIỂNG TNC'!A2348)</f>
        <v/>
      </c>
      <c r="B7532">
        <f>IF('📋 MIỂNG TNC'!A2348="","",'📋 MIỂNG TNC'!P2348)</f>
        <v/>
      </c>
      <c r="C7532">
        <f>IF('📋 MIỂNG TNC'!A2348="","","Miểng")</f>
        <v/>
      </c>
      <c r="D7532">
        <f>IF('📋 MIỂNG TNC'!A2348="","",'📋 MIỂNG TNC'!H2348)</f>
        <v/>
      </c>
      <c r="E7532" t="e">
        <v>#VALUE!</v>
      </c>
      <c r="F7532">
        <f>IF('📋 MIỂNG TNC'!A2348="","",'📋 MIỂNG TNC'!J2348)</f>
        <v/>
      </c>
      <c r="G7532">
        <f>IF('📋 MIỂNG TNC'!A2348="","",'📋 MIỂNG TNC'!K2348)</f>
        <v/>
      </c>
      <c r="H7532">
        <f>IF('📋 MIỂNG TNC'!A2348="","",'📋 MIỂNG TNC'!L2348)</f>
        <v/>
      </c>
      <c r="I7532">
        <f>IF('📋 MIỂNG TNC'!A2348="","",'📋 MIỂNG TNC'!M2348)</f>
        <v/>
      </c>
      <c r="J7532">
        <f>IF('📋 MIỂNG TNC'!A2348="","",'📋 MIỂNG TNC'!D2348)</f>
        <v/>
      </c>
      <c r="L7532">
        <f>N(L7531)+IF(AND('🔎 TRA CỨU NHANH'!$C$2&lt;&gt;"",OR(ISNUMBER(SEARCH('🔎 TRA CỨU NHANH'!$C$2,$A7532)),ISNUMBER(SEARCH('🔎 TRA CỨU NHANH'!$C$2,$B7532)))),1,0)</f>
        <v/>
      </c>
      <c r="M7532">
        <f>IF(L7532&gt;N(L7531),L7532,"")</f>
        <v/>
      </c>
    </row>
    <row r="7533">
      <c r="A7533">
        <f>IF('📋 MIỂNG TNC'!A2349="","",'📋 MIỂNG TNC'!A2349)</f>
        <v/>
      </c>
      <c r="B7533">
        <f>IF('📋 MIỂNG TNC'!A2349="","",'📋 MIỂNG TNC'!P2349)</f>
        <v/>
      </c>
      <c r="C7533">
        <f>IF('📋 MIỂNG TNC'!A2349="","","Miểng")</f>
        <v/>
      </c>
      <c r="D7533">
        <f>IF('📋 MIỂNG TNC'!A2349="","",'📋 MIỂNG TNC'!H2349)</f>
        <v/>
      </c>
      <c r="E7533" t="e">
        <v>#VALUE!</v>
      </c>
      <c r="F7533">
        <f>IF('📋 MIỂNG TNC'!A2349="","",'📋 MIỂNG TNC'!J2349)</f>
        <v/>
      </c>
      <c r="G7533">
        <f>IF('📋 MIỂNG TNC'!A2349="","",'📋 MIỂNG TNC'!K2349)</f>
        <v/>
      </c>
      <c r="H7533">
        <f>IF('📋 MIỂNG TNC'!A2349="","",'📋 MIỂNG TNC'!L2349)</f>
        <v/>
      </c>
      <c r="I7533">
        <f>IF('📋 MIỂNG TNC'!A2349="","",'📋 MIỂNG TNC'!M2349)</f>
        <v/>
      </c>
      <c r="J7533">
        <f>IF('📋 MIỂNG TNC'!A2349="","",'📋 MIỂNG TNC'!D2349)</f>
        <v/>
      </c>
      <c r="L7533">
        <f>N(L7532)+IF(AND('🔎 TRA CỨU NHANH'!$C$2&lt;&gt;"",OR(ISNUMBER(SEARCH('🔎 TRA CỨU NHANH'!$C$2,$A7533)),ISNUMBER(SEARCH('🔎 TRA CỨU NHANH'!$C$2,$B7533)))),1,0)</f>
        <v/>
      </c>
      <c r="M7533">
        <f>IF(L7533&gt;N(L7532),L7533,"")</f>
        <v/>
      </c>
    </row>
    <row r="7534">
      <c r="A7534">
        <f>IF('📋 MIỂNG TNC'!A2350="","",'📋 MIỂNG TNC'!A2350)</f>
        <v/>
      </c>
      <c r="B7534">
        <f>IF('📋 MIỂNG TNC'!A2350="","",'📋 MIỂNG TNC'!P2350)</f>
        <v/>
      </c>
      <c r="C7534">
        <f>IF('📋 MIỂNG TNC'!A2350="","","Miểng")</f>
        <v/>
      </c>
      <c r="D7534">
        <f>IF('📋 MIỂNG TNC'!A2350="","",'📋 MIỂNG TNC'!H2350)</f>
        <v/>
      </c>
      <c r="E7534" t="e">
        <v>#VALUE!</v>
      </c>
      <c r="F7534">
        <f>IF('📋 MIỂNG TNC'!A2350="","",'📋 MIỂNG TNC'!J2350)</f>
        <v/>
      </c>
      <c r="G7534">
        <f>IF('📋 MIỂNG TNC'!A2350="","",'📋 MIỂNG TNC'!K2350)</f>
        <v/>
      </c>
      <c r="H7534">
        <f>IF('📋 MIỂNG TNC'!A2350="","",'📋 MIỂNG TNC'!L2350)</f>
        <v/>
      </c>
      <c r="I7534">
        <f>IF('📋 MIỂNG TNC'!A2350="","",'📋 MIỂNG TNC'!M2350)</f>
        <v/>
      </c>
      <c r="J7534">
        <f>IF('📋 MIỂNG TNC'!A2350="","",'📋 MIỂNG TNC'!D2350)</f>
        <v/>
      </c>
      <c r="L7534">
        <f>N(L7533)+IF(AND('🔎 TRA CỨU NHANH'!$C$2&lt;&gt;"",OR(ISNUMBER(SEARCH('🔎 TRA CỨU NHANH'!$C$2,$A7534)),ISNUMBER(SEARCH('🔎 TRA CỨU NHANH'!$C$2,$B7534)))),1,0)</f>
        <v/>
      </c>
      <c r="M7534">
        <f>IF(L7534&gt;N(L7533),L7534,"")</f>
        <v/>
      </c>
    </row>
    <row r="7535">
      <c r="A7535">
        <f>IF('📋 MIỂNG TNC'!A2351="","",'📋 MIỂNG TNC'!A2351)</f>
        <v/>
      </c>
      <c r="B7535">
        <f>IF('📋 MIỂNG TNC'!A2351="","",'📋 MIỂNG TNC'!P2351)</f>
        <v/>
      </c>
      <c r="C7535">
        <f>IF('📋 MIỂNG TNC'!A2351="","","Miểng")</f>
        <v/>
      </c>
      <c r="D7535">
        <f>IF('📋 MIỂNG TNC'!A2351="","",'📋 MIỂNG TNC'!H2351)</f>
        <v/>
      </c>
      <c r="E7535" t="e">
        <v>#VALUE!</v>
      </c>
      <c r="F7535">
        <f>IF('📋 MIỂNG TNC'!A2351="","",'📋 MIỂNG TNC'!J2351)</f>
        <v/>
      </c>
      <c r="G7535">
        <f>IF('📋 MIỂNG TNC'!A2351="","",'📋 MIỂNG TNC'!K2351)</f>
        <v/>
      </c>
      <c r="H7535">
        <f>IF('📋 MIỂNG TNC'!A2351="","",'📋 MIỂNG TNC'!L2351)</f>
        <v/>
      </c>
      <c r="I7535">
        <f>IF('📋 MIỂNG TNC'!A2351="","",'📋 MIỂNG TNC'!M2351)</f>
        <v/>
      </c>
      <c r="J7535">
        <f>IF('📋 MIỂNG TNC'!A2351="","",'📋 MIỂNG TNC'!D2351)</f>
        <v/>
      </c>
      <c r="L7535">
        <f>N(L7534)+IF(AND('🔎 TRA CỨU NHANH'!$C$2&lt;&gt;"",OR(ISNUMBER(SEARCH('🔎 TRA CỨU NHANH'!$C$2,$A7535)),ISNUMBER(SEARCH('🔎 TRA CỨU NHANH'!$C$2,$B7535)))),1,0)</f>
        <v/>
      </c>
      <c r="M7535">
        <f>IF(L7535&gt;N(L7534),L7535,"")</f>
        <v/>
      </c>
    </row>
    <row r="7536">
      <c r="A7536">
        <f>IF('📋 MIỂNG TNC'!A2352="","",'📋 MIỂNG TNC'!A2352)</f>
        <v/>
      </c>
      <c r="B7536">
        <f>IF('📋 MIỂNG TNC'!A2352="","",'📋 MIỂNG TNC'!P2352)</f>
        <v/>
      </c>
      <c r="C7536">
        <f>IF('📋 MIỂNG TNC'!A2352="","","Miểng")</f>
        <v/>
      </c>
      <c r="D7536">
        <f>IF('📋 MIỂNG TNC'!A2352="","",'📋 MIỂNG TNC'!H2352)</f>
        <v/>
      </c>
      <c r="E7536" t="e">
        <v>#VALUE!</v>
      </c>
      <c r="F7536">
        <f>IF('📋 MIỂNG TNC'!A2352="","",'📋 MIỂNG TNC'!J2352)</f>
        <v/>
      </c>
      <c r="G7536">
        <f>IF('📋 MIỂNG TNC'!A2352="","",'📋 MIỂNG TNC'!K2352)</f>
        <v/>
      </c>
      <c r="H7536">
        <f>IF('📋 MIỂNG TNC'!A2352="","",'📋 MIỂNG TNC'!L2352)</f>
        <v/>
      </c>
      <c r="I7536">
        <f>IF('📋 MIỂNG TNC'!A2352="","",'📋 MIỂNG TNC'!M2352)</f>
        <v/>
      </c>
      <c r="J7536">
        <f>IF('📋 MIỂNG TNC'!A2352="","",'📋 MIỂNG TNC'!D2352)</f>
        <v/>
      </c>
      <c r="L7536">
        <f>N(L7535)+IF(AND('🔎 TRA CỨU NHANH'!$C$2&lt;&gt;"",OR(ISNUMBER(SEARCH('🔎 TRA CỨU NHANH'!$C$2,$A7536)),ISNUMBER(SEARCH('🔎 TRA CỨU NHANH'!$C$2,$B7536)))),1,0)</f>
        <v/>
      </c>
      <c r="M7536">
        <f>IF(L7536&gt;N(L7535),L7536,"")</f>
        <v/>
      </c>
    </row>
    <row r="7537">
      <c r="A7537">
        <f>IF('📋 MIỂNG TNC'!A2353="","",'📋 MIỂNG TNC'!A2353)</f>
        <v/>
      </c>
      <c r="B7537">
        <f>IF('📋 MIỂNG TNC'!A2353="","",'📋 MIỂNG TNC'!P2353)</f>
        <v/>
      </c>
      <c r="C7537">
        <f>IF('📋 MIỂNG TNC'!A2353="","","Miểng")</f>
        <v/>
      </c>
      <c r="D7537">
        <f>IF('📋 MIỂNG TNC'!A2353="","",'📋 MIỂNG TNC'!H2353)</f>
        <v/>
      </c>
      <c r="E7537" t="e">
        <v>#VALUE!</v>
      </c>
      <c r="F7537">
        <f>IF('📋 MIỂNG TNC'!A2353="","",'📋 MIỂNG TNC'!J2353)</f>
        <v/>
      </c>
      <c r="G7537">
        <f>IF('📋 MIỂNG TNC'!A2353="","",'📋 MIỂNG TNC'!K2353)</f>
        <v/>
      </c>
      <c r="H7537">
        <f>IF('📋 MIỂNG TNC'!A2353="","",'📋 MIỂNG TNC'!L2353)</f>
        <v/>
      </c>
      <c r="I7537">
        <f>IF('📋 MIỂNG TNC'!A2353="","",'📋 MIỂNG TNC'!M2353)</f>
        <v/>
      </c>
      <c r="J7537">
        <f>IF('📋 MIỂNG TNC'!A2353="","",'📋 MIỂNG TNC'!D2353)</f>
        <v/>
      </c>
      <c r="L7537">
        <f>N(L7536)+IF(AND('🔎 TRA CỨU NHANH'!$C$2&lt;&gt;"",OR(ISNUMBER(SEARCH('🔎 TRA CỨU NHANH'!$C$2,$A7537)),ISNUMBER(SEARCH('🔎 TRA CỨU NHANH'!$C$2,$B7537)))),1,0)</f>
        <v/>
      </c>
      <c r="M7537">
        <f>IF(L7537&gt;N(L7536),L7537,"")</f>
        <v/>
      </c>
    </row>
    <row r="7538">
      <c r="A7538">
        <f>IF('📋 MIỂNG TNC'!A2354="","",'📋 MIỂNG TNC'!A2354)</f>
        <v/>
      </c>
      <c r="B7538">
        <f>IF('📋 MIỂNG TNC'!A2354="","",'📋 MIỂNG TNC'!P2354)</f>
        <v/>
      </c>
      <c r="C7538">
        <f>IF('📋 MIỂNG TNC'!A2354="","","Miểng")</f>
        <v/>
      </c>
      <c r="D7538">
        <f>IF('📋 MIỂNG TNC'!A2354="","",'📋 MIỂNG TNC'!H2354)</f>
        <v/>
      </c>
      <c r="E7538" t="e">
        <v>#VALUE!</v>
      </c>
      <c r="F7538">
        <f>IF('📋 MIỂNG TNC'!A2354="","",'📋 MIỂNG TNC'!J2354)</f>
        <v/>
      </c>
      <c r="G7538">
        <f>IF('📋 MIỂNG TNC'!A2354="","",'📋 MIỂNG TNC'!K2354)</f>
        <v/>
      </c>
      <c r="H7538">
        <f>IF('📋 MIỂNG TNC'!A2354="","",'📋 MIỂNG TNC'!L2354)</f>
        <v/>
      </c>
      <c r="I7538">
        <f>IF('📋 MIỂNG TNC'!A2354="","",'📋 MIỂNG TNC'!M2354)</f>
        <v/>
      </c>
      <c r="J7538">
        <f>IF('📋 MIỂNG TNC'!A2354="","",'📋 MIỂNG TNC'!D2354)</f>
        <v/>
      </c>
      <c r="L7538">
        <f>N(L7537)+IF(AND('🔎 TRA CỨU NHANH'!$C$2&lt;&gt;"",OR(ISNUMBER(SEARCH('🔎 TRA CỨU NHANH'!$C$2,$A7538)),ISNUMBER(SEARCH('🔎 TRA CỨU NHANH'!$C$2,$B7538)))),1,0)</f>
        <v/>
      </c>
      <c r="M7538">
        <f>IF(L7538&gt;N(L7537),L7538,"")</f>
        <v/>
      </c>
    </row>
    <row r="7539">
      <c r="A7539">
        <f>IF('📋 MIỂNG TNC'!A2355="","",'📋 MIỂNG TNC'!A2355)</f>
        <v/>
      </c>
      <c r="B7539">
        <f>IF('📋 MIỂNG TNC'!A2355="","",'📋 MIỂNG TNC'!P2355)</f>
        <v/>
      </c>
      <c r="C7539">
        <f>IF('📋 MIỂNG TNC'!A2355="","","Miểng")</f>
        <v/>
      </c>
      <c r="D7539">
        <f>IF('📋 MIỂNG TNC'!A2355="","",'📋 MIỂNG TNC'!H2355)</f>
        <v/>
      </c>
      <c r="E7539" t="e">
        <v>#VALUE!</v>
      </c>
      <c r="F7539">
        <f>IF('📋 MIỂNG TNC'!A2355="","",'📋 MIỂNG TNC'!J2355)</f>
        <v/>
      </c>
      <c r="G7539">
        <f>IF('📋 MIỂNG TNC'!A2355="","",'📋 MIỂNG TNC'!K2355)</f>
        <v/>
      </c>
      <c r="H7539">
        <f>IF('📋 MIỂNG TNC'!A2355="","",'📋 MIỂNG TNC'!L2355)</f>
        <v/>
      </c>
      <c r="I7539">
        <f>IF('📋 MIỂNG TNC'!A2355="","",'📋 MIỂNG TNC'!M2355)</f>
        <v/>
      </c>
      <c r="J7539">
        <f>IF('📋 MIỂNG TNC'!A2355="","",'📋 MIỂNG TNC'!D2355)</f>
        <v/>
      </c>
      <c r="L7539">
        <f>N(L7538)+IF(AND('🔎 TRA CỨU NHANH'!$C$2&lt;&gt;"",OR(ISNUMBER(SEARCH('🔎 TRA CỨU NHANH'!$C$2,$A7539)),ISNUMBER(SEARCH('🔎 TRA CỨU NHANH'!$C$2,$B7539)))),1,0)</f>
        <v/>
      </c>
      <c r="M7539">
        <f>IF(L7539&gt;N(L7538),L7539,"")</f>
        <v/>
      </c>
    </row>
    <row r="7540">
      <c r="A7540">
        <f>IF('📋 MIỂNG TNC'!A2356="","",'📋 MIỂNG TNC'!A2356)</f>
        <v/>
      </c>
      <c r="B7540">
        <f>IF('📋 MIỂNG TNC'!A2356="","",'📋 MIỂNG TNC'!P2356)</f>
        <v/>
      </c>
      <c r="C7540">
        <f>IF('📋 MIỂNG TNC'!A2356="","","Miểng")</f>
        <v/>
      </c>
      <c r="D7540">
        <f>IF('📋 MIỂNG TNC'!A2356="","",'📋 MIỂNG TNC'!H2356)</f>
        <v/>
      </c>
      <c r="E7540" t="e">
        <v>#VALUE!</v>
      </c>
      <c r="F7540">
        <f>IF('📋 MIỂNG TNC'!A2356="","",'📋 MIỂNG TNC'!J2356)</f>
        <v/>
      </c>
      <c r="G7540">
        <f>IF('📋 MIỂNG TNC'!A2356="","",'📋 MIỂNG TNC'!K2356)</f>
        <v/>
      </c>
      <c r="H7540">
        <f>IF('📋 MIỂNG TNC'!A2356="","",'📋 MIỂNG TNC'!L2356)</f>
        <v/>
      </c>
      <c r="I7540">
        <f>IF('📋 MIỂNG TNC'!A2356="","",'📋 MIỂNG TNC'!M2356)</f>
        <v/>
      </c>
      <c r="J7540">
        <f>IF('📋 MIỂNG TNC'!A2356="","",'📋 MIỂNG TNC'!D2356)</f>
        <v/>
      </c>
      <c r="L7540">
        <f>N(L7539)+IF(AND('🔎 TRA CỨU NHANH'!$C$2&lt;&gt;"",OR(ISNUMBER(SEARCH('🔎 TRA CỨU NHANH'!$C$2,$A7540)),ISNUMBER(SEARCH('🔎 TRA CỨU NHANH'!$C$2,$B7540)))),1,0)</f>
        <v/>
      </c>
      <c r="M7540">
        <f>IF(L7540&gt;N(L7539),L7540,"")</f>
        <v/>
      </c>
    </row>
    <row r="7541">
      <c r="A7541">
        <f>IF('📋 MIỂNG TNC'!A2357="","",'📋 MIỂNG TNC'!A2357)</f>
        <v/>
      </c>
      <c r="B7541">
        <f>IF('📋 MIỂNG TNC'!A2357="","",'📋 MIỂNG TNC'!P2357)</f>
        <v/>
      </c>
      <c r="C7541">
        <f>IF('📋 MIỂNG TNC'!A2357="","","Miểng")</f>
        <v/>
      </c>
      <c r="D7541">
        <f>IF('📋 MIỂNG TNC'!A2357="","",'📋 MIỂNG TNC'!H2357)</f>
        <v/>
      </c>
      <c r="E7541" t="e">
        <v>#VALUE!</v>
      </c>
      <c r="F7541">
        <f>IF('📋 MIỂNG TNC'!A2357="","",'📋 MIỂNG TNC'!J2357)</f>
        <v/>
      </c>
      <c r="G7541">
        <f>IF('📋 MIỂNG TNC'!A2357="","",'📋 MIỂNG TNC'!K2357)</f>
        <v/>
      </c>
      <c r="H7541">
        <f>IF('📋 MIỂNG TNC'!A2357="","",'📋 MIỂNG TNC'!L2357)</f>
        <v/>
      </c>
      <c r="I7541">
        <f>IF('📋 MIỂNG TNC'!A2357="","",'📋 MIỂNG TNC'!M2357)</f>
        <v/>
      </c>
      <c r="J7541">
        <f>IF('📋 MIỂNG TNC'!A2357="","",'📋 MIỂNG TNC'!D2357)</f>
        <v/>
      </c>
      <c r="L7541">
        <f>N(L7540)+IF(AND('🔎 TRA CỨU NHANH'!$C$2&lt;&gt;"",OR(ISNUMBER(SEARCH('🔎 TRA CỨU NHANH'!$C$2,$A7541)),ISNUMBER(SEARCH('🔎 TRA CỨU NHANH'!$C$2,$B7541)))),1,0)</f>
        <v/>
      </c>
      <c r="M7541">
        <f>IF(L7541&gt;N(L7540),L7541,"")</f>
        <v/>
      </c>
    </row>
    <row r="7542">
      <c r="A7542">
        <f>IF('📋 MIỂNG TNC'!A2358="","",'📋 MIỂNG TNC'!A2358)</f>
        <v/>
      </c>
      <c r="B7542">
        <f>IF('📋 MIỂNG TNC'!A2358="","",'📋 MIỂNG TNC'!P2358)</f>
        <v/>
      </c>
      <c r="C7542">
        <f>IF('📋 MIỂNG TNC'!A2358="","","Miểng")</f>
        <v/>
      </c>
      <c r="D7542">
        <f>IF('📋 MIỂNG TNC'!A2358="","",'📋 MIỂNG TNC'!H2358)</f>
        <v/>
      </c>
      <c r="E7542" t="e">
        <v>#VALUE!</v>
      </c>
      <c r="F7542">
        <f>IF('📋 MIỂNG TNC'!A2358="","",'📋 MIỂNG TNC'!J2358)</f>
        <v/>
      </c>
      <c r="G7542">
        <f>IF('📋 MIỂNG TNC'!A2358="","",'📋 MIỂNG TNC'!K2358)</f>
        <v/>
      </c>
      <c r="H7542">
        <f>IF('📋 MIỂNG TNC'!A2358="","",'📋 MIỂNG TNC'!L2358)</f>
        <v/>
      </c>
      <c r="I7542">
        <f>IF('📋 MIỂNG TNC'!A2358="","",'📋 MIỂNG TNC'!M2358)</f>
        <v/>
      </c>
      <c r="J7542">
        <f>IF('📋 MIỂNG TNC'!A2358="","",'📋 MIỂNG TNC'!D2358)</f>
        <v/>
      </c>
      <c r="L7542">
        <f>N(L7541)+IF(AND('🔎 TRA CỨU NHANH'!$C$2&lt;&gt;"",OR(ISNUMBER(SEARCH('🔎 TRA CỨU NHANH'!$C$2,$A7542)),ISNUMBER(SEARCH('🔎 TRA CỨU NHANH'!$C$2,$B7542)))),1,0)</f>
        <v/>
      </c>
      <c r="M7542">
        <f>IF(L7542&gt;N(L7541),L7542,"")</f>
        <v/>
      </c>
    </row>
    <row r="7543">
      <c r="A7543">
        <f>IF('📋 MIỂNG TNC'!A2359="","",'📋 MIỂNG TNC'!A2359)</f>
        <v/>
      </c>
      <c r="B7543">
        <f>IF('📋 MIỂNG TNC'!A2359="","",'📋 MIỂNG TNC'!P2359)</f>
        <v/>
      </c>
      <c r="C7543">
        <f>IF('📋 MIỂNG TNC'!A2359="","","Miểng")</f>
        <v/>
      </c>
      <c r="D7543">
        <f>IF('📋 MIỂNG TNC'!A2359="","",'📋 MIỂNG TNC'!H2359)</f>
        <v/>
      </c>
      <c r="E7543" t="e">
        <v>#VALUE!</v>
      </c>
      <c r="F7543">
        <f>IF('📋 MIỂNG TNC'!A2359="","",'📋 MIỂNG TNC'!J2359)</f>
        <v/>
      </c>
      <c r="G7543">
        <f>IF('📋 MIỂNG TNC'!A2359="","",'📋 MIỂNG TNC'!K2359)</f>
        <v/>
      </c>
      <c r="H7543">
        <f>IF('📋 MIỂNG TNC'!A2359="","",'📋 MIỂNG TNC'!L2359)</f>
        <v/>
      </c>
      <c r="I7543">
        <f>IF('📋 MIỂNG TNC'!A2359="","",'📋 MIỂNG TNC'!M2359)</f>
        <v/>
      </c>
      <c r="J7543">
        <f>IF('📋 MIỂNG TNC'!A2359="","",'📋 MIỂNG TNC'!D2359)</f>
        <v/>
      </c>
      <c r="L7543">
        <f>N(L7542)+IF(AND('🔎 TRA CỨU NHANH'!$C$2&lt;&gt;"",OR(ISNUMBER(SEARCH('🔎 TRA CỨU NHANH'!$C$2,$A7543)),ISNUMBER(SEARCH('🔎 TRA CỨU NHANH'!$C$2,$B7543)))),1,0)</f>
        <v/>
      </c>
      <c r="M7543">
        <f>IF(L7543&gt;N(L7542),L7543,"")</f>
        <v/>
      </c>
    </row>
    <row r="7544">
      <c r="A7544">
        <f>IF('📋 MIỂNG TNC'!A2360="","",'📋 MIỂNG TNC'!A2360)</f>
        <v/>
      </c>
      <c r="B7544">
        <f>IF('📋 MIỂNG TNC'!A2360="","",'📋 MIỂNG TNC'!P2360)</f>
        <v/>
      </c>
      <c r="C7544">
        <f>IF('📋 MIỂNG TNC'!A2360="","","Miểng")</f>
        <v/>
      </c>
      <c r="D7544">
        <f>IF('📋 MIỂNG TNC'!A2360="","",'📋 MIỂNG TNC'!H2360)</f>
        <v/>
      </c>
      <c r="E7544" t="e">
        <v>#VALUE!</v>
      </c>
      <c r="F7544">
        <f>IF('📋 MIỂNG TNC'!A2360="","",'📋 MIỂNG TNC'!J2360)</f>
        <v/>
      </c>
      <c r="G7544">
        <f>IF('📋 MIỂNG TNC'!A2360="","",'📋 MIỂNG TNC'!K2360)</f>
        <v/>
      </c>
      <c r="H7544">
        <f>IF('📋 MIỂNG TNC'!A2360="","",'📋 MIỂNG TNC'!L2360)</f>
        <v/>
      </c>
      <c r="I7544">
        <f>IF('📋 MIỂNG TNC'!A2360="","",'📋 MIỂNG TNC'!M2360)</f>
        <v/>
      </c>
      <c r="J7544">
        <f>IF('📋 MIỂNG TNC'!A2360="","",'📋 MIỂNG TNC'!D2360)</f>
        <v/>
      </c>
      <c r="L7544">
        <f>N(L7543)+IF(AND('🔎 TRA CỨU NHANH'!$C$2&lt;&gt;"",OR(ISNUMBER(SEARCH('🔎 TRA CỨU NHANH'!$C$2,$A7544)),ISNUMBER(SEARCH('🔎 TRA CỨU NHANH'!$C$2,$B7544)))),1,0)</f>
        <v/>
      </c>
      <c r="M7544">
        <f>IF(L7544&gt;N(L7543),L7544,"")</f>
        <v/>
      </c>
    </row>
    <row r="7545">
      <c r="A7545">
        <f>IF('📋 MIỂNG TNC'!A2361="","",'📋 MIỂNG TNC'!A2361)</f>
        <v/>
      </c>
      <c r="B7545">
        <f>IF('📋 MIỂNG TNC'!A2361="","",'📋 MIỂNG TNC'!P2361)</f>
        <v/>
      </c>
      <c r="C7545">
        <f>IF('📋 MIỂNG TNC'!A2361="","","Miểng")</f>
        <v/>
      </c>
      <c r="D7545">
        <f>IF('📋 MIỂNG TNC'!A2361="","",'📋 MIỂNG TNC'!H2361)</f>
        <v/>
      </c>
      <c r="E7545" t="e">
        <v>#VALUE!</v>
      </c>
      <c r="F7545">
        <f>IF('📋 MIỂNG TNC'!A2361="","",'📋 MIỂNG TNC'!J2361)</f>
        <v/>
      </c>
      <c r="G7545">
        <f>IF('📋 MIỂNG TNC'!A2361="","",'📋 MIỂNG TNC'!K2361)</f>
        <v/>
      </c>
      <c r="H7545">
        <f>IF('📋 MIỂNG TNC'!A2361="","",'📋 MIỂNG TNC'!L2361)</f>
        <v/>
      </c>
      <c r="I7545">
        <f>IF('📋 MIỂNG TNC'!A2361="","",'📋 MIỂNG TNC'!M2361)</f>
        <v/>
      </c>
      <c r="J7545">
        <f>IF('📋 MIỂNG TNC'!A2361="","",'📋 MIỂNG TNC'!D2361)</f>
        <v/>
      </c>
      <c r="L7545">
        <f>N(L7544)+IF(AND('🔎 TRA CỨU NHANH'!$C$2&lt;&gt;"",OR(ISNUMBER(SEARCH('🔎 TRA CỨU NHANH'!$C$2,$A7545)),ISNUMBER(SEARCH('🔎 TRA CỨU NHANH'!$C$2,$B7545)))),1,0)</f>
        <v/>
      </c>
      <c r="M7545">
        <f>IF(L7545&gt;N(L7544),L7545,"")</f>
        <v/>
      </c>
    </row>
    <row r="7546">
      <c r="A7546">
        <f>IF('📋 MIỂNG TNC'!A2362="","",'📋 MIỂNG TNC'!A2362)</f>
        <v/>
      </c>
      <c r="B7546">
        <f>IF('📋 MIỂNG TNC'!A2362="","",'📋 MIỂNG TNC'!P2362)</f>
        <v/>
      </c>
      <c r="C7546">
        <f>IF('📋 MIỂNG TNC'!A2362="","","Miểng")</f>
        <v/>
      </c>
      <c r="D7546">
        <f>IF('📋 MIỂNG TNC'!A2362="","",'📋 MIỂNG TNC'!H2362)</f>
        <v/>
      </c>
      <c r="E7546" t="e">
        <v>#VALUE!</v>
      </c>
      <c r="F7546">
        <f>IF('📋 MIỂNG TNC'!A2362="","",'📋 MIỂNG TNC'!J2362)</f>
        <v/>
      </c>
      <c r="G7546">
        <f>IF('📋 MIỂNG TNC'!A2362="","",'📋 MIỂNG TNC'!K2362)</f>
        <v/>
      </c>
      <c r="H7546">
        <f>IF('📋 MIỂNG TNC'!A2362="","",'📋 MIỂNG TNC'!L2362)</f>
        <v/>
      </c>
      <c r="I7546">
        <f>IF('📋 MIỂNG TNC'!A2362="","",'📋 MIỂNG TNC'!M2362)</f>
        <v/>
      </c>
      <c r="J7546">
        <f>IF('📋 MIỂNG TNC'!A2362="","",'📋 MIỂNG TNC'!D2362)</f>
        <v/>
      </c>
      <c r="L7546">
        <f>N(L7545)+IF(AND('🔎 TRA CỨU NHANH'!$C$2&lt;&gt;"",OR(ISNUMBER(SEARCH('🔎 TRA CỨU NHANH'!$C$2,$A7546)),ISNUMBER(SEARCH('🔎 TRA CỨU NHANH'!$C$2,$B7546)))),1,0)</f>
        <v/>
      </c>
      <c r="M7546">
        <f>IF(L7546&gt;N(L7545),L7546,"")</f>
        <v/>
      </c>
    </row>
    <row r="7547">
      <c r="A7547">
        <f>IF('📋 MIỂNG TNC'!A2363="","",'📋 MIỂNG TNC'!A2363)</f>
        <v/>
      </c>
      <c r="B7547">
        <f>IF('📋 MIỂNG TNC'!A2363="","",'📋 MIỂNG TNC'!P2363)</f>
        <v/>
      </c>
      <c r="C7547">
        <f>IF('📋 MIỂNG TNC'!A2363="","","Miểng")</f>
        <v/>
      </c>
      <c r="D7547">
        <f>IF('📋 MIỂNG TNC'!A2363="","",'📋 MIỂNG TNC'!H2363)</f>
        <v/>
      </c>
      <c r="E7547" t="e">
        <v>#VALUE!</v>
      </c>
      <c r="F7547">
        <f>IF('📋 MIỂNG TNC'!A2363="","",'📋 MIỂNG TNC'!J2363)</f>
        <v/>
      </c>
      <c r="G7547">
        <f>IF('📋 MIỂNG TNC'!A2363="","",'📋 MIỂNG TNC'!K2363)</f>
        <v/>
      </c>
      <c r="H7547">
        <f>IF('📋 MIỂNG TNC'!A2363="","",'📋 MIỂNG TNC'!L2363)</f>
        <v/>
      </c>
      <c r="I7547">
        <f>IF('📋 MIỂNG TNC'!A2363="","",'📋 MIỂNG TNC'!M2363)</f>
        <v/>
      </c>
      <c r="J7547">
        <f>IF('📋 MIỂNG TNC'!A2363="","",'📋 MIỂNG TNC'!D2363)</f>
        <v/>
      </c>
      <c r="L7547">
        <f>N(L7546)+IF(AND('🔎 TRA CỨU NHANH'!$C$2&lt;&gt;"",OR(ISNUMBER(SEARCH('🔎 TRA CỨU NHANH'!$C$2,$A7547)),ISNUMBER(SEARCH('🔎 TRA CỨU NHANH'!$C$2,$B7547)))),1,0)</f>
        <v/>
      </c>
      <c r="M7547">
        <f>IF(L7547&gt;N(L7546),L7547,"")</f>
        <v/>
      </c>
    </row>
    <row r="7548">
      <c r="A7548">
        <f>IF('📋 MIỂNG TNC'!A2364="","",'📋 MIỂNG TNC'!A2364)</f>
        <v/>
      </c>
      <c r="B7548">
        <f>IF('📋 MIỂNG TNC'!A2364="","",'📋 MIỂNG TNC'!P2364)</f>
        <v/>
      </c>
      <c r="C7548">
        <f>IF('📋 MIỂNG TNC'!A2364="","","Miểng")</f>
        <v/>
      </c>
      <c r="D7548">
        <f>IF('📋 MIỂNG TNC'!A2364="","",'📋 MIỂNG TNC'!H2364)</f>
        <v/>
      </c>
      <c r="E7548" t="e">
        <v>#VALUE!</v>
      </c>
      <c r="F7548">
        <f>IF('📋 MIỂNG TNC'!A2364="","",'📋 MIỂNG TNC'!J2364)</f>
        <v/>
      </c>
      <c r="G7548">
        <f>IF('📋 MIỂNG TNC'!A2364="","",'📋 MIỂNG TNC'!K2364)</f>
        <v/>
      </c>
      <c r="H7548">
        <f>IF('📋 MIỂNG TNC'!A2364="","",'📋 MIỂNG TNC'!L2364)</f>
        <v/>
      </c>
      <c r="I7548">
        <f>IF('📋 MIỂNG TNC'!A2364="","",'📋 MIỂNG TNC'!M2364)</f>
        <v/>
      </c>
      <c r="J7548">
        <f>IF('📋 MIỂNG TNC'!A2364="","",'📋 MIỂNG TNC'!D2364)</f>
        <v/>
      </c>
      <c r="L7548">
        <f>N(L7547)+IF(AND('🔎 TRA CỨU NHANH'!$C$2&lt;&gt;"",OR(ISNUMBER(SEARCH('🔎 TRA CỨU NHANH'!$C$2,$A7548)),ISNUMBER(SEARCH('🔎 TRA CỨU NHANH'!$C$2,$B7548)))),1,0)</f>
        <v/>
      </c>
      <c r="M7548">
        <f>IF(L7548&gt;N(L7547),L7548,"")</f>
        <v/>
      </c>
    </row>
    <row r="7549">
      <c r="A7549">
        <f>IF('📋 MIỂNG TNC'!A2365="","",'📋 MIỂNG TNC'!A2365)</f>
        <v/>
      </c>
      <c r="B7549">
        <f>IF('📋 MIỂNG TNC'!A2365="","",'📋 MIỂNG TNC'!P2365)</f>
        <v/>
      </c>
      <c r="C7549">
        <f>IF('📋 MIỂNG TNC'!A2365="","","Miểng")</f>
        <v/>
      </c>
      <c r="D7549">
        <f>IF('📋 MIỂNG TNC'!A2365="","",'📋 MIỂNG TNC'!H2365)</f>
        <v/>
      </c>
      <c r="E7549" t="e">
        <v>#VALUE!</v>
      </c>
      <c r="F7549">
        <f>IF('📋 MIỂNG TNC'!A2365="","",'📋 MIỂNG TNC'!J2365)</f>
        <v/>
      </c>
      <c r="G7549">
        <f>IF('📋 MIỂNG TNC'!A2365="","",'📋 MIỂNG TNC'!K2365)</f>
        <v/>
      </c>
      <c r="H7549">
        <f>IF('📋 MIỂNG TNC'!A2365="","",'📋 MIỂNG TNC'!L2365)</f>
        <v/>
      </c>
      <c r="I7549">
        <f>IF('📋 MIỂNG TNC'!A2365="","",'📋 MIỂNG TNC'!M2365)</f>
        <v/>
      </c>
      <c r="J7549">
        <f>IF('📋 MIỂNG TNC'!A2365="","",'📋 MIỂNG TNC'!D2365)</f>
        <v/>
      </c>
      <c r="L7549">
        <f>N(L7548)+IF(AND('🔎 TRA CỨU NHANH'!$C$2&lt;&gt;"",OR(ISNUMBER(SEARCH('🔎 TRA CỨU NHANH'!$C$2,$A7549)),ISNUMBER(SEARCH('🔎 TRA CỨU NHANH'!$C$2,$B7549)))),1,0)</f>
        <v/>
      </c>
      <c r="M7549">
        <f>IF(L7549&gt;N(L7548),L7549,"")</f>
        <v/>
      </c>
    </row>
    <row r="7550">
      <c r="A7550">
        <f>IF('📋 MIỂNG TNC'!A2366="","",'📋 MIỂNG TNC'!A2366)</f>
        <v/>
      </c>
      <c r="B7550">
        <f>IF('📋 MIỂNG TNC'!A2366="","",'📋 MIỂNG TNC'!P2366)</f>
        <v/>
      </c>
      <c r="C7550">
        <f>IF('📋 MIỂNG TNC'!A2366="","","Miểng")</f>
        <v/>
      </c>
      <c r="D7550">
        <f>IF('📋 MIỂNG TNC'!A2366="","",'📋 MIỂNG TNC'!H2366)</f>
        <v/>
      </c>
      <c r="E7550" t="e">
        <v>#VALUE!</v>
      </c>
      <c r="F7550">
        <f>IF('📋 MIỂNG TNC'!A2366="","",'📋 MIỂNG TNC'!J2366)</f>
        <v/>
      </c>
      <c r="G7550">
        <f>IF('📋 MIỂNG TNC'!A2366="","",'📋 MIỂNG TNC'!K2366)</f>
        <v/>
      </c>
      <c r="H7550">
        <f>IF('📋 MIỂNG TNC'!A2366="","",'📋 MIỂNG TNC'!L2366)</f>
        <v/>
      </c>
      <c r="I7550">
        <f>IF('📋 MIỂNG TNC'!A2366="","",'📋 MIỂNG TNC'!M2366)</f>
        <v/>
      </c>
      <c r="J7550">
        <f>IF('📋 MIỂNG TNC'!A2366="","",'📋 MIỂNG TNC'!D2366)</f>
        <v/>
      </c>
      <c r="L7550">
        <f>N(L7549)+IF(AND('🔎 TRA CỨU NHANH'!$C$2&lt;&gt;"",OR(ISNUMBER(SEARCH('🔎 TRA CỨU NHANH'!$C$2,$A7550)),ISNUMBER(SEARCH('🔎 TRA CỨU NHANH'!$C$2,$B7550)))),1,0)</f>
        <v/>
      </c>
      <c r="M7550">
        <f>IF(L7550&gt;N(L7549),L7550,"")</f>
        <v/>
      </c>
    </row>
    <row r="7551">
      <c r="A7551">
        <f>IF('📋 MIỂNG TNC'!A2367="","",'📋 MIỂNG TNC'!A2367)</f>
        <v/>
      </c>
      <c r="B7551">
        <f>IF('📋 MIỂNG TNC'!A2367="","",'📋 MIỂNG TNC'!P2367)</f>
        <v/>
      </c>
      <c r="C7551">
        <f>IF('📋 MIỂNG TNC'!A2367="","","Miểng")</f>
        <v/>
      </c>
      <c r="D7551">
        <f>IF('📋 MIỂNG TNC'!A2367="","",'📋 MIỂNG TNC'!H2367)</f>
        <v/>
      </c>
      <c r="E7551" t="e">
        <v>#VALUE!</v>
      </c>
      <c r="F7551">
        <f>IF('📋 MIỂNG TNC'!A2367="","",'📋 MIỂNG TNC'!J2367)</f>
        <v/>
      </c>
      <c r="G7551">
        <f>IF('📋 MIỂNG TNC'!A2367="","",'📋 MIỂNG TNC'!K2367)</f>
        <v/>
      </c>
      <c r="H7551">
        <f>IF('📋 MIỂNG TNC'!A2367="","",'📋 MIỂNG TNC'!L2367)</f>
        <v/>
      </c>
      <c r="I7551">
        <f>IF('📋 MIỂNG TNC'!A2367="","",'📋 MIỂNG TNC'!M2367)</f>
        <v/>
      </c>
      <c r="J7551">
        <f>IF('📋 MIỂNG TNC'!A2367="","",'📋 MIỂNG TNC'!D2367)</f>
        <v/>
      </c>
      <c r="L7551">
        <f>N(L7550)+IF(AND('🔎 TRA CỨU NHANH'!$C$2&lt;&gt;"",OR(ISNUMBER(SEARCH('🔎 TRA CỨU NHANH'!$C$2,$A7551)),ISNUMBER(SEARCH('🔎 TRA CỨU NHANH'!$C$2,$B7551)))),1,0)</f>
        <v/>
      </c>
      <c r="M7551">
        <f>IF(L7551&gt;N(L7550),L7551,"")</f>
        <v/>
      </c>
    </row>
    <row r="7552">
      <c r="A7552">
        <f>IF('📋 MIỂNG TNC'!A2368="","",'📋 MIỂNG TNC'!A2368)</f>
        <v/>
      </c>
      <c r="B7552">
        <f>IF('📋 MIỂNG TNC'!A2368="","",'📋 MIỂNG TNC'!P2368)</f>
        <v/>
      </c>
      <c r="C7552">
        <f>IF('📋 MIỂNG TNC'!A2368="","","Miểng")</f>
        <v/>
      </c>
      <c r="D7552">
        <f>IF('📋 MIỂNG TNC'!A2368="","",'📋 MIỂNG TNC'!H2368)</f>
        <v/>
      </c>
      <c r="E7552" t="e">
        <v>#VALUE!</v>
      </c>
      <c r="F7552">
        <f>IF('📋 MIỂNG TNC'!A2368="","",'📋 MIỂNG TNC'!J2368)</f>
        <v/>
      </c>
      <c r="G7552">
        <f>IF('📋 MIỂNG TNC'!A2368="","",'📋 MIỂNG TNC'!K2368)</f>
        <v/>
      </c>
      <c r="H7552">
        <f>IF('📋 MIỂNG TNC'!A2368="","",'📋 MIỂNG TNC'!L2368)</f>
        <v/>
      </c>
      <c r="I7552">
        <f>IF('📋 MIỂNG TNC'!A2368="","",'📋 MIỂNG TNC'!M2368)</f>
        <v/>
      </c>
      <c r="J7552">
        <f>IF('📋 MIỂNG TNC'!A2368="","",'📋 MIỂNG TNC'!D2368)</f>
        <v/>
      </c>
      <c r="L7552">
        <f>N(L7551)+IF(AND('🔎 TRA CỨU NHANH'!$C$2&lt;&gt;"",OR(ISNUMBER(SEARCH('🔎 TRA CỨU NHANH'!$C$2,$A7552)),ISNUMBER(SEARCH('🔎 TRA CỨU NHANH'!$C$2,$B7552)))),1,0)</f>
        <v/>
      </c>
      <c r="M7552">
        <f>IF(L7552&gt;N(L7551),L7552,"")</f>
        <v/>
      </c>
    </row>
    <row r="7553">
      <c r="A7553">
        <f>IF('📋 MIỂNG TNC'!A2369="","",'📋 MIỂNG TNC'!A2369)</f>
        <v/>
      </c>
      <c r="B7553">
        <f>IF('📋 MIỂNG TNC'!A2369="","",'📋 MIỂNG TNC'!P2369)</f>
        <v/>
      </c>
      <c r="C7553">
        <f>IF('📋 MIỂNG TNC'!A2369="","","Miểng")</f>
        <v/>
      </c>
      <c r="D7553">
        <f>IF('📋 MIỂNG TNC'!A2369="","",'📋 MIỂNG TNC'!H2369)</f>
        <v/>
      </c>
      <c r="E7553" t="e">
        <v>#VALUE!</v>
      </c>
      <c r="F7553">
        <f>IF('📋 MIỂNG TNC'!A2369="","",'📋 MIỂNG TNC'!J2369)</f>
        <v/>
      </c>
      <c r="G7553">
        <f>IF('📋 MIỂNG TNC'!A2369="","",'📋 MIỂNG TNC'!K2369)</f>
        <v/>
      </c>
      <c r="H7553">
        <f>IF('📋 MIỂNG TNC'!A2369="","",'📋 MIỂNG TNC'!L2369)</f>
        <v/>
      </c>
      <c r="I7553">
        <f>IF('📋 MIỂNG TNC'!A2369="","",'📋 MIỂNG TNC'!M2369)</f>
        <v/>
      </c>
      <c r="J7553">
        <f>IF('📋 MIỂNG TNC'!A2369="","",'📋 MIỂNG TNC'!D2369)</f>
        <v/>
      </c>
      <c r="L7553">
        <f>N(L7552)+IF(AND('🔎 TRA CỨU NHANH'!$C$2&lt;&gt;"",OR(ISNUMBER(SEARCH('🔎 TRA CỨU NHANH'!$C$2,$A7553)),ISNUMBER(SEARCH('🔎 TRA CỨU NHANH'!$C$2,$B7553)))),1,0)</f>
        <v/>
      </c>
      <c r="M7553">
        <f>IF(L7553&gt;N(L7552),L7553,"")</f>
        <v/>
      </c>
    </row>
    <row r="7554">
      <c r="A7554">
        <f>IF('📋 MIỂNG TNC'!A2370="","",'📋 MIỂNG TNC'!A2370)</f>
        <v/>
      </c>
      <c r="B7554">
        <f>IF('📋 MIỂNG TNC'!A2370="","",'📋 MIỂNG TNC'!P2370)</f>
        <v/>
      </c>
      <c r="C7554">
        <f>IF('📋 MIỂNG TNC'!A2370="","","Miểng")</f>
        <v/>
      </c>
      <c r="D7554">
        <f>IF('📋 MIỂNG TNC'!A2370="","",'📋 MIỂNG TNC'!H2370)</f>
        <v/>
      </c>
      <c r="E7554" t="e">
        <v>#VALUE!</v>
      </c>
      <c r="F7554">
        <f>IF('📋 MIỂNG TNC'!A2370="","",'📋 MIỂNG TNC'!J2370)</f>
        <v/>
      </c>
      <c r="G7554">
        <f>IF('📋 MIỂNG TNC'!A2370="","",'📋 MIỂNG TNC'!K2370)</f>
        <v/>
      </c>
      <c r="H7554">
        <f>IF('📋 MIỂNG TNC'!A2370="","",'📋 MIỂNG TNC'!L2370)</f>
        <v/>
      </c>
      <c r="I7554">
        <f>IF('📋 MIỂNG TNC'!A2370="","",'📋 MIỂNG TNC'!M2370)</f>
        <v/>
      </c>
      <c r="J7554">
        <f>IF('📋 MIỂNG TNC'!A2370="","",'📋 MIỂNG TNC'!D2370)</f>
        <v/>
      </c>
      <c r="L7554">
        <f>N(L7553)+IF(AND('🔎 TRA CỨU NHANH'!$C$2&lt;&gt;"",OR(ISNUMBER(SEARCH('🔎 TRA CỨU NHANH'!$C$2,$A7554)),ISNUMBER(SEARCH('🔎 TRA CỨU NHANH'!$C$2,$B7554)))),1,0)</f>
        <v/>
      </c>
      <c r="M7554">
        <f>IF(L7554&gt;N(L7553),L7554,"")</f>
        <v/>
      </c>
    </row>
    <row r="7555">
      <c r="A7555">
        <f>IF('📋 MIỂNG TNC'!A2371="","",'📋 MIỂNG TNC'!A2371)</f>
        <v/>
      </c>
      <c r="B7555">
        <f>IF('📋 MIỂNG TNC'!A2371="","",'📋 MIỂNG TNC'!P2371)</f>
        <v/>
      </c>
      <c r="C7555">
        <f>IF('📋 MIỂNG TNC'!A2371="","","Miểng")</f>
        <v/>
      </c>
      <c r="D7555">
        <f>IF('📋 MIỂNG TNC'!A2371="","",'📋 MIỂNG TNC'!H2371)</f>
        <v/>
      </c>
      <c r="E7555" t="e">
        <v>#VALUE!</v>
      </c>
      <c r="F7555">
        <f>IF('📋 MIỂNG TNC'!A2371="","",'📋 MIỂNG TNC'!J2371)</f>
        <v/>
      </c>
      <c r="G7555">
        <f>IF('📋 MIỂNG TNC'!A2371="","",'📋 MIỂNG TNC'!K2371)</f>
        <v/>
      </c>
      <c r="H7555">
        <f>IF('📋 MIỂNG TNC'!A2371="","",'📋 MIỂNG TNC'!L2371)</f>
        <v/>
      </c>
      <c r="I7555">
        <f>IF('📋 MIỂNG TNC'!A2371="","",'📋 MIỂNG TNC'!M2371)</f>
        <v/>
      </c>
      <c r="J7555">
        <f>IF('📋 MIỂNG TNC'!A2371="","",'📋 MIỂNG TNC'!D2371)</f>
        <v/>
      </c>
      <c r="L7555">
        <f>N(L7554)+IF(AND('🔎 TRA CỨU NHANH'!$C$2&lt;&gt;"",OR(ISNUMBER(SEARCH('🔎 TRA CỨU NHANH'!$C$2,$A7555)),ISNUMBER(SEARCH('🔎 TRA CỨU NHANH'!$C$2,$B7555)))),1,0)</f>
        <v/>
      </c>
      <c r="M7555">
        <f>IF(L7555&gt;N(L7554),L7555,"")</f>
        <v/>
      </c>
    </row>
    <row r="7556">
      <c r="A7556">
        <f>IF('📋 MIỂNG TNC'!A2372="","",'📋 MIỂNG TNC'!A2372)</f>
        <v/>
      </c>
      <c r="B7556">
        <f>IF('📋 MIỂNG TNC'!A2372="","",'📋 MIỂNG TNC'!P2372)</f>
        <v/>
      </c>
      <c r="C7556">
        <f>IF('📋 MIỂNG TNC'!A2372="","","Miểng")</f>
        <v/>
      </c>
      <c r="D7556">
        <f>IF('📋 MIỂNG TNC'!A2372="","",'📋 MIỂNG TNC'!H2372)</f>
        <v/>
      </c>
      <c r="E7556" t="e">
        <v>#VALUE!</v>
      </c>
      <c r="F7556">
        <f>IF('📋 MIỂNG TNC'!A2372="","",'📋 MIỂNG TNC'!J2372)</f>
        <v/>
      </c>
      <c r="G7556">
        <f>IF('📋 MIỂNG TNC'!A2372="","",'📋 MIỂNG TNC'!K2372)</f>
        <v/>
      </c>
      <c r="H7556">
        <f>IF('📋 MIỂNG TNC'!A2372="","",'📋 MIỂNG TNC'!L2372)</f>
        <v/>
      </c>
      <c r="I7556">
        <f>IF('📋 MIỂNG TNC'!A2372="","",'📋 MIỂNG TNC'!M2372)</f>
        <v/>
      </c>
      <c r="J7556">
        <f>IF('📋 MIỂNG TNC'!A2372="","",'📋 MIỂNG TNC'!D2372)</f>
        <v/>
      </c>
      <c r="L7556">
        <f>N(L7555)+IF(AND('🔎 TRA CỨU NHANH'!$C$2&lt;&gt;"",OR(ISNUMBER(SEARCH('🔎 TRA CỨU NHANH'!$C$2,$A7556)),ISNUMBER(SEARCH('🔎 TRA CỨU NHANH'!$C$2,$B7556)))),1,0)</f>
        <v/>
      </c>
      <c r="M7556">
        <f>IF(L7556&gt;N(L7555),L7556,"")</f>
        <v/>
      </c>
    </row>
    <row r="7557">
      <c r="A7557">
        <f>IF('📋 MIỂNG TNC'!A2373="","",'📋 MIỂNG TNC'!A2373)</f>
        <v/>
      </c>
      <c r="B7557">
        <f>IF('📋 MIỂNG TNC'!A2373="","",'📋 MIỂNG TNC'!P2373)</f>
        <v/>
      </c>
      <c r="C7557">
        <f>IF('📋 MIỂNG TNC'!A2373="","","Miểng")</f>
        <v/>
      </c>
      <c r="D7557">
        <f>IF('📋 MIỂNG TNC'!A2373="","",'📋 MIỂNG TNC'!H2373)</f>
        <v/>
      </c>
      <c r="E7557" t="e">
        <v>#VALUE!</v>
      </c>
      <c r="F7557">
        <f>IF('📋 MIỂNG TNC'!A2373="","",'📋 MIỂNG TNC'!J2373)</f>
        <v/>
      </c>
      <c r="G7557">
        <f>IF('📋 MIỂNG TNC'!A2373="","",'📋 MIỂNG TNC'!K2373)</f>
        <v/>
      </c>
      <c r="H7557">
        <f>IF('📋 MIỂNG TNC'!A2373="","",'📋 MIỂNG TNC'!L2373)</f>
        <v/>
      </c>
      <c r="I7557">
        <f>IF('📋 MIỂNG TNC'!A2373="","",'📋 MIỂNG TNC'!M2373)</f>
        <v/>
      </c>
      <c r="J7557">
        <f>IF('📋 MIỂNG TNC'!A2373="","",'📋 MIỂNG TNC'!D2373)</f>
        <v/>
      </c>
      <c r="L7557">
        <f>N(L7556)+IF(AND('🔎 TRA CỨU NHANH'!$C$2&lt;&gt;"",OR(ISNUMBER(SEARCH('🔎 TRA CỨU NHANH'!$C$2,$A7557)),ISNUMBER(SEARCH('🔎 TRA CỨU NHANH'!$C$2,$B7557)))),1,0)</f>
        <v/>
      </c>
      <c r="M7557">
        <f>IF(L7557&gt;N(L7556),L7557,"")</f>
        <v/>
      </c>
    </row>
    <row r="7558">
      <c r="A7558">
        <f>IF('📋 MIỂNG TNC'!A2374="","",'📋 MIỂNG TNC'!A2374)</f>
        <v/>
      </c>
      <c r="B7558">
        <f>IF('📋 MIỂNG TNC'!A2374="","",'📋 MIỂNG TNC'!P2374)</f>
        <v/>
      </c>
      <c r="C7558">
        <f>IF('📋 MIỂNG TNC'!A2374="","","Miểng")</f>
        <v/>
      </c>
      <c r="D7558">
        <f>IF('📋 MIỂNG TNC'!A2374="","",'📋 MIỂNG TNC'!H2374)</f>
        <v/>
      </c>
      <c r="E7558" t="e">
        <v>#VALUE!</v>
      </c>
      <c r="F7558">
        <f>IF('📋 MIỂNG TNC'!A2374="","",'📋 MIỂNG TNC'!J2374)</f>
        <v/>
      </c>
      <c r="G7558">
        <f>IF('📋 MIỂNG TNC'!A2374="","",'📋 MIỂNG TNC'!K2374)</f>
        <v/>
      </c>
      <c r="H7558">
        <f>IF('📋 MIỂNG TNC'!A2374="","",'📋 MIỂNG TNC'!L2374)</f>
        <v/>
      </c>
      <c r="I7558">
        <f>IF('📋 MIỂNG TNC'!A2374="","",'📋 MIỂNG TNC'!M2374)</f>
        <v/>
      </c>
      <c r="J7558">
        <f>IF('📋 MIỂNG TNC'!A2374="","",'📋 MIỂNG TNC'!D2374)</f>
        <v/>
      </c>
      <c r="L7558">
        <f>N(L7557)+IF(AND('🔎 TRA CỨU NHANH'!$C$2&lt;&gt;"",OR(ISNUMBER(SEARCH('🔎 TRA CỨU NHANH'!$C$2,$A7558)),ISNUMBER(SEARCH('🔎 TRA CỨU NHANH'!$C$2,$B7558)))),1,0)</f>
        <v/>
      </c>
      <c r="M7558">
        <f>IF(L7558&gt;N(L7557),L7558,"")</f>
        <v/>
      </c>
    </row>
    <row r="7559">
      <c r="A7559">
        <f>IF('📋 MIỂNG TNC'!A2375="","",'📋 MIỂNG TNC'!A2375)</f>
        <v/>
      </c>
      <c r="B7559">
        <f>IF('📋 MIỂNG TNC'!A2375="","",'📋 MIỂNG TNC'!P2375)</f>
        <v/>
      </c>
      <c r="C7559">
        <f>IF('📋 MIỂNG TNC'!A2375="","","Miểng")</f>
        <v/>
      </c>
      <c r="D7559">
        <f>IF('📋 MIỂNG TNC'!A2375="","",'📋 MIỂNG TNC'!H2375)</f>
        <v/>
      </c>
      <c r="E7559" t="e">
        <v>#VALUE!</v>
      </c>
      <c r="F7559">
        <f>IF('📋 MIỂNG TNC'!A2375="","",'📋 MIỂNG TNC'!J2375)</f>
        <v/>
      </c>
      <c r="G7559">
        <f>IF('📋 MIỂNG TNC'!A2375="","",'📋 MIỂNG TNC'!K2375)</f>
        <v/>
      </c>
      <c r="H7559">
        <f>IF('📋 MIỂNG TNC'!A2375="","",'📋 MIỂNG TNC'!L2375)</f>
        <v/>
      </c>
      <c r="I7559">
        <f>IF('📋 MIỂNG TNC'!A2375="","",'📋 MIỂNG TNC'!M2375)</f>
        <v/>
      </c>
      <c r="J7559">
        <f>IF('📋 MIỂNG TNC'!A2375="","",'📋 MIỂNG TNC'!D2375)</f>
        <v/>
      </c>
      <c r="L7559">
        <f>N(L7558)+IF(AND('🔎 TRA CỨU NHANH'!$C$2&lt;&gt;"",OR(ISNUMBER(SEARCH('🔎 TRA CỨU NHANH'!$C$2,$A7559)),ISNUMBER(SEARCH('🔎 TRA CỨU NHANH'!$C$2,$B7559)))),1,0)</f>
        <v/>
      </c>
      <c r="M7559">
        <f>IF(L7559&gt;N(L7558),L7559,"")</f>
        <v/>
      </c>
    </row>
    <row r="7560">
      <c r="A7560">
        <f>IF('📋 MIỂNG TNC'!A2376="","",'📋 MIỂNG TNC'!A2376)</f>
        <v/>
      </c>
      <c r="B7560">
        <f>IF('📋 MIỂNG TNC'!A2376="","",'📋 MIỂNG TNC'!P2376)</f>
        <v/>
      </c>
      <c r="C7560">
        <f>IF('📋 MIỂNG TNC'!A2376="","","Miểng")</f>
        <v/>
      </c>
      <c r="D7560">
        <f>IF('📋 MIỂNG TNC'!A2376="","",'📋 MIỂNG TNC'!H2376)</f>
        <v/>
      </c>
      <c r="E7560" t="e">
        <v>#VALUE!</v>
      </c>
      <c r="F7560">
        <f>IF('📋 MIỂNG TNC'!A2376="","",'📋 MIỂNG TNC'!J2376)</f>
        <v/>
      </c>
      <c r="G7560">
        <f>IF('📋 MIỂNG TNC'!A2376="","",'📋 MIỂNG TNC'!K2376)</f>
        <v/>
      </c>
      <c r="H7560">
        <f>IF('📋 MIỂNG TNC'!A2376="","",'📋 MIỂNG TNC'!L2376)</f>
        <v/>
      </c>
      <c r="I7560">
        <f>IF('📋 MIỂNG TNC'!A2376="","",'📋 MIỂNG TNC'!M2376)</f>
        <v/>
      </c>
      <c r="J7560">
        <f>IF('📋 MIỂNG TNC'!A2376="","",'📋 MIỂNG TNC'!D2376)</f>
        <v/>
      </c>
      <c r="L7560">
        <f>N(L7559)+IF(AND('🔎 TRA CỨU NHANH'!$C$2&lt;&gt;"",OR(ISNUMBER(SEARCH('🔎 TRA CỨU NHANH'!$C$2,$A7560)),ISNUMBER(SEARCH('🔎 TRA CỨU NHANH'!$C$2,$B7560)))),1,0)</f>
        <v/>
      </c>
      <c r="M7560">
        <f>IF(L7560&gt;N(L7559),L7560,"")</f>
        <v/>
      </c>
    </row>
    <row r="7561">
      <c r="A7561">
        <f>IF('📋 MIỂNG TNC'!A2377="","",'📋 MIỂNG TNC'!A2377)</f>
        <v/>
      </c>
      <c r="B7561">
        <f>IF('📋 MIỂNG TNC'!A2377="","",'📋 MIỂNG TNC'!P2377)</f>
        <v/>
      </c>
      <c r="C7561">
        <f>IF('📋 MIỂNG TNC'!A2377="","","Miểng")</f>
        <v/>
      </c>
      <c r="D7561">
        <f>IF('📋 MIỂNG TNC'!A2377="","",'📋 MIỂNG TNC'!H2377)</f>
        <v/>
      </c>
      <c r="E7561" t="e">
        <v>#VALUE!</v>
      </c>
      <c r="F7561">
        <f>IF('📋 MIỂNG TNC'!A2377="","",'📋 MIỂNG TNC'!J2377)</f>
        <v/>
      </c>
      <c r="G7561">
        <f>IF('📋 MIỂNG TNC'!A2377="","",'📋 MIỂNG TNC'!K2377)</f>
        <v/>
      </c>
      <c r="H7561">
        <f>IF('📋 MIỂNG TNC'!A2377="","",'📋 MIỂNG TNC'!L2377)</f>
        <v/>
      </c>
      <c r="I7561">
        <f>IF('📋 MIỂNG TNC'!A2377="","",'📋 MIỂNG TNC'!M2377)</f>
        <v/>
      </c>
      <c r="J7561">
        <f>IF('📋 MIỂNG TNC'!A2377="","",'📋 MIỂNG TNC'!D2377)</f>
        <v/>
      </c>
      <c r="L7561">
        <f>N(L7560)+IF(AND('🔎 TRA CỨU NHANH'!$C$2&lt;&gt;"",OR(ISNUMBER(SEARCH('🔎 TRA CỨU NHANH'!$C$2,$A7561)),ISNUMBER(SEARCH('🔎 TRA CỨU NHANH'!$C$2,$B7561)))),1,0)</f>
        <v/>
      </c>
      <c r="M7561">
        <f>IF(L7561&gt;N(L7560),L7561,"")</f>
        <v/>
      </c>
    </row>
    <row r="7562">
      <c r="A7562">
        <f>IF('📋 MIỂNG TNC'!A2378="","",'📋 MIỂNG TNC'!A2378)</f>
        <v/>
      </c>
      <c r="B7562">
        <f>IF('📋 MIỂNG TNC'!A2378="","",'📋 MIỂNG TNC'!P2378)</f>
        <v/>
      </c>
      <c r="C7562">
        <f>IF('📋 MIỂNG TNC'!A2378="","","Miểng")</f>
        <v/>
      </c>
      <c r="D7562">
        <f>IF('📋 MIỂNG TNC'!A2378="","",'📋 MIỂNG TNC'!H2378)</f>
        <v/>
      </c>
      <c r="E7562" t="e">
        <v>#VALUE!</v>
      </c>
      <c r="F7562">
        <f>IF('📋 MIỂNG TNC'!A2378="","",'📋 MIỂNG TNC'!J2378)</f>
        <v/>
      </c>
      <c r="G7562">
        <f>IF('📋 MIỂNG TNC'!A2378="","",'📋 MIỂNG TNC'!K2378)</f>
        <v/>
      </c>
      <c r="H7562">
        <f>IF('📋 MIỂNG TNC'!A2378="","",'📋 MIỂNG TNC'!L2378)</f>
        <v/>
      </c>
      <c r="I7562">
        <f>IF('📋 MIỂNG TNC'!A2378="","",'📋 MIỂNG TNC'!M2378)</f>
        <v/>
      </c>
      <c r="J7562">
        <f>IF('📋 MIỂNG TNC'!A2378="","",'📋 MIỂNG TNC'!D2378)</f>
        <v/>
      </c>
      <c r="L7562">
        <f>N(L7561)+IF(AND('🔎 TRA CỨU NHANH'!$C$2&lt;&gt;"",OR(ISNUMBER(SEARCH('🔎 TRA CỨU NHANH'!$C$2,$A7562)),ISNUMBER(SEARCH('🔎 TRA CỨU NHANH'!$C$2,$B7562)))),1,0)</f>
        <v/>
      </c>
      <c r="M7562">
        <f>IF(L7562&gt;N(L7561),L7562,"")</f>
        <v/>
      </c>
    </row>
    <row r="7563">
      <c r="A7563">
        <f>IF('📋 MIỂNG TNC'!A2379="","",'📋 MIỂNG TNC'!A2379)</f>
        <v/>
      </c>
      <c r="B7563">
        <f>IF('📋 MIỂNG TNC'!A2379="","",'📋 MIỂNG TNC'!P2379)</f>
        <v/>
      </c>
      <c r="C7563">
        <f>IF('📋 MIỂNG TNC'!A2379="","","Miểng")</f>
        <v/>
      </c>
      <c r="D7563">
        <f>IF('📋 MIỂNG TNC'!A2379="","",'📋 MIỂNG TNC'!H2379)</f>
        <v/>
      </c>
      <c r="E7563" t="e">
        <v>#VALUE!</v>
      </c>
      <c r="F7563">
        <f>IF('📋 MIỂNG TNC'!A2379="","",'📋 MIỂNG TNC'!J2379)</f>
        <v/>
      </c>
      <c r="G7563">
        <f>IF('📋 MIỂNG TNC'!A2379="","",'📋 MIỂNG TNC'!K2379)</f>
        <v/>
      </c>
      <c r="H7563">
        <f>IF('📋 MIỂNG TNC'!A2379="","",'📋 MIỂNG TNC'!L2379)</f>
        <v/>
      </c>
      <c r="I7563">
        <f>IF('📋 MIỂNG TNC'!A2379="","",'📋 MIỂNG TNC'!M2379)</f>
        <v/>
      </c>
      <c r="J7563">
        <f>IF('📋 MIỂNG TNC'!A2379="","",'📋 MIỂNG TNC'!D2379)</f>
        <v/>
      </c>
      <c r="L7563">
        <f>N(L7562)+IF(AND('🔎 TRA CỨU NHANH'!$C$2&lt;&gt;"",OR(ISNUMBER(SEARCH('🔎 TRA CỨU NHANH'!$C$2,$A7563)),ISNUMBER(SEARCH('🔎 TRA CỨU NHANH'!$C$2,$B7563)))),1,0)</f>
        <v/>
      </c>
      <c r="M7563">
        <f>IF(L7563&gt;N(L7562),L7563,"")</f>
        <v/>
      </c>
    </row>
    <row r="7564">
      <c r="A7564">
        <f>IF('📋 MIỂNG TNC'!A2380="","",'📋 MIỂNG TNC'!A2380)</f>
        <v/>
      </c>
      <c r="B7564">
        <f>IF('📋 MIỂNG TNC'!A2380="","",'📋 MIỂNG TNC'!P2380)</f>
        <v/>
      </c>
      <c r="C7564">
        <f>IF('📋 MIỂNG TNC'!A2380="","","Miểng")</f>
        <v/>
      </c>
      <c r="D7564">
        <f>IF('📋 MIỂNG TNC'!A2380="","",'📋 MIỂNG TNC'!H2380)</f>
        <v/>
      </c>
      <c r="E7564" t="e">
        <v>#VALUE!</v>
      </c>
      <c r="F7564">
        <f>IF('📋 MIỂNG TNC'!A2380="","",'📋 MIỂNG TNC'!J2380)</f>
        <v/>
      </c>
      <c r="G7564">
        <f>IF('📋 MIỂNG TNC'!A2380="","",'📋 MIỂNG TNC'!K2380)</f>
        <v/>
      </c>
      <c r="H7564">
        <f>IF('📋 MIỂNG TNC'!A2380="","",'📋 MIỂNG TNC'!L2380)</f>
        <v/>
      </c>
      <c r="I7564">
        <f>IF('📋 MIỂNG TNC'!A2380="","",'📋 MIỂNG TNC'!M2380)</f>
        <v/>
      </c>
      <c r="J7564">
        <f>IF('📋 MIỂNG TNC'!A2380="","",'📋 MIỂNG TNC'!D2380)</f>
        <v/>
      </c>
      <c r="L7564">
        <f>N(L7563)+IF(AND('🔎 TRA CỨU NHANH'!$C$2&lt;&gt;"",OR(ISNUMBER(SEARCH('🔎 TRA CỨU NHANH'!$C$2,$A7564)),ISNUMBER(SEARCH('🔎 TRA CỨU NHANH'!$C$2,$B7564)))),1,0)</f>
        <v/>
      </c>
      <c r="M7564">
        <f>IF(L7564&gt;N(L7563),L7564,"")</f>
        <v/>
      </c>
    </row>
    <row r="7565">
      <c r="A7565">
        <f>IF('📋 MIỂNG TNC'!A2381="","",'📋 MIỂNG TNC'!A2381)</f>
        <v/>
      </c>
      <c r="B7565">
        <f>IF('📋 MIỂNG TNC'!A2381="","",'📋 MIỂNG TNC'!P2381)</f>
        <v/>
      </c>
      <c r="C7565">
        <f>IF('📋 MIỂNG TNC'!A2381="","","Miểng")</f>
        <v/>
      </c>
      <c r="D7565">
        <f>IF('📋 MIỂNG TNC'!A2381="","",'📋 MIỂNG TNC'!H2381)</f>
        <v/>
      </c>
      <c r="E7565" t="e">
        <v>#VALUE!</v>
      </c>
      <c r="F7565">
        <f>IF('📋 MIỂNG TNC'!A2381="","",'📋 MIỂNG TNC'!J2381)</f>
        <v/>
      </c>
      <c r="G7565">
        <f>IF('📋 MIỂNG TNC'!A2381="","",'📋 MIỂNG TNC'!K2381)</f>
        <v/>
      </c>
      <c r="H7565">
        <f>IF('📋 MIỂNG TNC'!A2381="","",'📋 MIỂNG TNC'!L2381)</f>
        <v/>
      </c>
      <c r="I7565">
        <f>IF('📋 MIỂNG TNC'!A2381="","",'📋 MIỂNG TNC'!M2381)</f>
        <v/>
      </c>
      <c r="J7565">
        <f>IF('📋 MIỂNG TNC'!A2381="","",'📋 MIỂNG TNC'!D2381)</f>
        <v/>
      </c>
      <c r="L7565">
        <f>N(L7564)+IF(AND('🔎 TRA CỨU NHANH'!$C$2&lt;&gt;"",OR(ISNUMBER(SEARCH('🔎 TRA CỨU NHANH'!$C$2,$A7565)),ISNUMBER(SEARCH('🔎 TRA CỨU NHANH'!$C$2,$B7565)))),1,0)</f>
        <v/>
      </c>
      <c r="M7565">
        <f>IF(L7565&gt;N(L7564),L7565,"")</f>
        <v/>
      </c>
    </row>
    <row r="7566">
      <c r="A7566">
        <f>IF('📋 MIỂNG TNC'!A2382="","",'📋 MIỂNG TNC'!A2382)</f>
        <v/>
      </c>
      <c r="B7566">
        <f>IF('📋 MIỂNG TNC'!A2382="","",'📋 MIỂNG TNC'!P2382)</f>
        <v/>
      </c>
      <c r="C7566">
        <f>IF('📋 MIỂNG TNC'!A2382="","","Miểng")</f>
        <v/>
      </c>
      <c r="D7566">
        <f>IF('📋 MIỂNG TNC'!A2382="","",'📋 MIỂNG TNC'!H2382)</f>
        <v/>
      </c>
      <c r="E7566" t="e">
        <v>#VALUE!</v>
      </c>
      <c r="F7566">
        <f>IF('📋 MIỂNG TNC'!A2382="","",'📋 MIỂNG TNC'!J2382)</f>
        <v/>
      </c>
      <c r="G7566">
        <f>IF('📋 MIỂNG TNC'!A2382="","",'📋 MIỂNG TNC'!K2382)</f>
        <v/>
      </c>
      <c r="H7566">
        <f>IF('📋 MIỂNG TNC'!A2382="","",'📋 MIỂNG TNC'!L2382)</f>
        <v/>
      </c>
      <c r="I7566">
        <f>IF('📋 MIỂNG TNC'!A2382="","",'📋 MIỂNG TNC'!M2382)</f>
        <v/>
      </c>
      <c r="J7566">
        <f>IF('📋 MIỂNG TNC'!A2382="","",'📋 MIỂNG TNC'!D2382)</f>
        <v/>
      </c>
      <c r="L7566">
        <f>N(L7565)+IF(AND('🔎 TRA CỨU NHANH'!$C$2&lt;&gt;"",OR(ISNUMBER(SEARCH('🔎 TRA CỨU NHANH'!$C$2,$A7566)),ISNUMBER(SEARCH('🔎 TRA CỨU NHANH'!$C$2,$B7566)))),1,0)</f>
        <v/>
      </c>
      <c r="M7566">
        <f>IF(L7566&gt;N(L7565),L7566,"")</f>
        <v/>
      </c>
    </row>
    <row r="7567">
      <c r="A7567">
        <f>IF('📋 MIỂNG TNC'!A2383="","",'📋 MIỂNG TNC'!A2383)</f>
        <v/>
      </c>
      <c r="B7567">
        <f>IF('📋 MIỂNG TNC'!A2383="","",'📋 MIỂNG TNC'!P2383)</f>
        <v/>
      </c>
      <c r="C7567">
        <f>IF('📋 MIỂNG TNC'!A2383="","","Miểng")</f>
        <v/>
      </c>
      <c r="D7567">
        <f>IF('📋 MIỂNG TNC'!A2383="","",'📋 MIỂNG TNC'!H2383)</f>
        <v/>
      </c>
      <c r="E7567" t="e">
        <v>#VALUE!</v>
      </c>
      <c r="F7567">
        <f>IF('📋 MIỂNG TNC'!A2383="","",'📋 MIỂNG TNC'!J2383)</f>
        <v/>
      </c>
      <c r="G7567">
        <f>IF('📋 MIỂNG TNC'!A2383="","",'📋 MIỂNG TNC'!K2383)</f>
        <v/>
      </c>
      <c r="H7567">
        <f>IF('📋 MIỂNG TNC'!A2383="","",'📋 MIỂNG TNC'!L2383)</f>
        <v/>
      </c>
      <c r="I7567">
        <f>IF('📋 MIỂNG TNC'!A2383="","",'📋 MIỂNG TNC'!M2383)</f>
        <v/>
      </c>
      <c r="J7567">
        <f>IF('📋 MIỂNG TNC'!A2383="","",'📋 MIỂNG TNC'!D2383)</f>
        <v/>
      </c>
      <c r="L7567">
        <f>N(L7566)+IF(AND('🔎 TRA CỨU NHANH'!$C$2&lt;&gt;"",OR(ISNUMBER(SEARCH('🔎 TRA CỨU NHANH'!$C$2,$A7567)),ISNUMBER(SEARCH('🔎 TRA CỨU NHANH'!$C$2,$B7567)))),1,0)</f>
        <v/>
      </c>
      <c r="M7567">
        <f>IF(L7567&gt;N(L7566),L7567,"")</f>
        <v/>
      </c>
    </row>
    <row r="7568">
      <c r="A7568">
        <f>IF('📋 MIỂNG TNC'!A2384="","",'📋 MIỂNG TNC'!A2384)</f>
        <v/>
      </c>
      <c r="B7568">
        <f>IF('📋 MIỂNG TNC'!A2384="","",'📋 MIỂNG TNC'!P2384)</f>
        <v/>
      </c>
      <c r="C7568">
        <f>IF('📋 MIỂNG TNC'!A2384="","","Miểng")</f>
        <v/>
      </c>
      <c r="D7568">
        <f>IF('📋 MIỂNG TNC'!A2384="","",'📋 MIỂNG TNC'!H2384)</f>
        <v/>
      </c>
      <c r="E7568" t="e">
        <v>#VALUE!</v>
      </c>
      <c r="F7568">
        <f>IF('📋 MIỂNG TNC'!A2384="","",'📋 MIỂNG TNC'!J2384)</f>
        <v/>
      </c>
      <c r="G7568">
        <f>IF('📋 MIỂNG TNC'!A2384="","",'📋 MIỂNG TNC'!K2384)</f>
        <v/>
      </c>
      <c r="H7568">
        <f>IF('📋 MIỂNG TNC'!A2384="","",'📋 MIỂNG TNC'!L2384)</f>
        <v/>
      </c>
      <c r="I7568">
        <f>IF('📋 MIỂNG TNC'!A2384="","",'📋 MIỂNG TNC'!M2384)</f>
        <v/>
      </c>
      <c r="J7568">
        <f>IF('📋 MIỂNG TNC'!A2384="","",'📋 MIỂNG TNC'!D2384)</f>
        <v/>
      </c>
      <c r="L7568">
        <f>N(L7567)+IF(AND('🔎 TRA CỨU NHANH'!$C$2&lt;&gt;"",OR(ISNUMBER(SEARCH('🔎 TRA CỨU NHANH'!$C$2,$A7568)),ISNUMBER(SEARCH('🔎 TRA CỨU NHANH'!$C$2,$B7568)))),1,0)</f>
        <v/>
      </c>
      <c r="M7568">
        <f>IF(L7568&gt;N(L7567),L7568,"")</f>
        <v/>
      </c>
    </row>
    <row r="7569">
      <c r="A7569">
        <f>IF('📋 MIỂNG TNC'!A2385="","",'📋 MIỂNG TNC'!A2385)</f>
        <v/>
      </c>
      <c r="B7569">
        <f>IF('📋 MIỂNG TNC'!A2385="","",'📋 MIỂNG TNC'!P2385)</f>
        <v/>
      </c>
      <c r="C7569">
        <f>IF('📋 MIỂNG TNC'!A2385="","","Miểng")</f>
        <v/>
      </c>
      <c r="D7569">
        <f>IF('📋 MIỂNG TNC'!A2385="","",'📋 MIỂNG TNC'!H2385)</f>
        <v/>
      </c>
      <c r="E7569" t="e">
        <v>#VALUE!</v>
      </c>
      <c r="F7569">
        <f>IF('📋 MIỂNG TNC'!A2385="","",'📋 MIỂNG TNC'!J2385)</f>
        <v/>
      </c>
      <c r="G7569">
        <f>IF('📋 MIỂNG TNC'!A2385="","",'📋 MIỂNG TNC'!K2385)</f>
        <v/>
      </c>
      <c r="H7569">
        <f>IF('📋 MIỂNG TNC'!A2385="","",'📋 MIỂNG TNC'!L2385)</f>
        <v/>
      </c>
      <c r="I7569">
        <f>IF('📋 MIỂNG TNC'!A2385="","",'📋 MIỂNG TNC'!M2385)</f>
        <v/>
      </c>
      <c r="J7569">
        <f>IF('📋 MIỂNG TNC'!A2385="","",'📋 MIỂNG TNC'!D2385)</f>
        <v/>
      </c>
      <c r="L7569">
        <f>N(L7568)+IF(AND('🔎 TRA CỨU NHANH'!$C$2&lt;&gt;"",OR(ISNUMBER(SEARCH('🔎 TRA CỨU NHANH'!$C$2,$A7569)),ISNUMBER(SEARCH('🔎 TRA CỨU NHANH'!$C$2,$B7569)))),1,0)</f>
        <v/>
      </c>
      <c r="M7569">
        <f>IF(L7569&gt;N(L7568),L7569,"")</f>
        <v/>
      </c>
    </row>
    <row r="7570">
      <c r="A7570">
        <f>IF('📋 MIỂNG TNC'!A2386="","",'📋 MIỂNG TNC'!A2386)</f>
        <v/>
      </c>
      <c r="B7570">
        <f>IF('📋 MIỂNG TNC'!A2386="","",'📋 MIỂNG TNC'!P2386)</f>
        <v/>
      </c>
      <c r="C7570">
        <f>IF('📋 MIỂNG TNC'!A2386="","","Miểng")</f>
        <v/>
      </c>
      <c r="D7570">
        <f>IF('📋 MIỂNG TNC'!A2386="","",'📋 MIỂNG TNC'!H2386)</f>
        <v/>
      </c>
      <c r="E7570" t="e">
        <v>#VALUE!</v>
      </c>
      <c r="F7570">
        <f>IF('📋 MIỂNG TNC'!A2386="","",'📋 MIỂNG TNC'!J2386)</f>
        <v/>
      </c>
      <c r="G7570">
        <f>IF('📋 MIỂNG TNC'!A2386="","",'📋 MIỂNG TNC'!K2386)</f>
        <v/>
      </c>
      <c r="H7570">
        <f>IF('📋 MIỂNG TNC'!A2386="","",'📋 MIỂNG TNC'!L2386)</f>
        <v/>
      </c>
      <c r="I7570">
        <f>IF('📋 MIỂNG TNC'!A2386="","",'📋 MIỂNG TNC'!M2386)</f>
        <v/>
      </c>
      <c r="J7570">
        <f>IF('📋 MIỂNG TNC'!A2386="","",'📋 MIỂNG TNC'!D2386)</f>
        <v/>
      </c>
      <c r="L7570">
        <f>N(L7569)+IF(AND('🔎 TRA CỨU NHANH'!$C$2&lt;&gt;"",OR(ISNUMBER(SEARCH('🔎 TRA CỨU NHANH'!$C$2,$A7570)),ISNUMBER(SEARCH('🔎 TRA CỨU NHANH'!$C$2,$B7570)))),1,0)</f>
        <v/>
      </c>
      <c r="M7570">
        <f>IF(L7570&gt;N(L7569),L7570,"")</f>
        <v/>
      </c>
    </row>
    <row r="7571">
      <c r="A7571">
        <f>IF('📋 MIỂNG TNC'!A2387="","",'📋 MIỂNG TNC'!A2387)</f>
        <v/>
      </c>
      <c r="B7571">
        <f>IF('📋 MIỂNG TNC'!A2387="","",'📋 MIỂNG TNC'!P2387)</f>
        <v/>
      </c>
      <c r="C7571">
        <f>IF('📋 MIỂNG TNC'!A2387="","","Miểng")</f>
        <v/>
      </c>
      <c r="D7571">
        <f>IF('📋 MIỂNG TNC'!A2387="","",'📋 MIỂNG TNC'!H2387)</f>
        <v/>
      </c>
      <c r="E7571" t="e">
        <v>#VALUE!</v>
      </c>
      <c r="F7571">
        <f>IF('📋 MIỂNG TNC'!A2387="","",'📋 MIỂNG TNC'!J2387)</f>
        <v/>
      </c>
      <c r="G7571">
        <f>IF('📋 MIỂNG TNC'!A2387="","",'📋 MIỂNG TNC'!K2387)</f>
        <v/>
      </c>
      <c r="H7571">
        <f>IF('📋 MIỂNG TNC'!A2387="","",'📋 MIỂNG TNC'!L2387)</f>
        <v/>
      </c>
      <c r="I7571">
        <f>IF('📋 MIỂNG TNC'!A2387="","",'📋 MIỂNG TNC'!M2387)</f>
        <v/>
      </c>
      <c r="J7571">
        <f>IF('📋 MIỂNG TNC'!A2387="","",'📋 MIỂNG TNC'!D2387)</f>
        <v/>
      </c>
      <c r="L7571">
        <f>N(L7570)+IF(AND('🔎 TRA CỨU NHANH'!$C$2&lt;&gt;"",OR(ISNUMBER(SEARCH('🔎 TRA CỨU NHANH'!$C$2,$A7571)),ISNUMBER(SEARCH('🔎 TRA CỨU NHANH'!$C$2,$B7571)))),1,0)</f>
        <v/>
      </c>
      <c r="M7571">
        <f>IF(L7571&gt;N(L7570),L7571,"")</f>
        <v/>
      </c>
    </row>
    <row r="7572">
      <c r="A7572">
        <f>IF('📋 MIỂNG TNC'!A2388="","",'📋 MIỂNG TNC'!A2388)</f>
        <v/>
      </c>
      <c r="B7572">
        <f>IF('📋 MIỂNG TNC'!A2388="","",'📋 MIỂNG TNC'!P2388)</f>
        <v/>
      </c>
      <c r="C7572">
        <f>IF('📋 MIỂNG TNC'!A2388="","","Miểng")</f>
        <v/>
      </c>
      <c r="D7572">
        <f>IF('📋 MIỂNG TNC'!A2388="","",'📋 MIỂNG TNC'!H2388)</f>
        <v/>
      </c>
      <c r="E7572" t="e">
        <v>#VALUE!</v>
      </c>
      <c r="F7572">
        <f>IF('📋 MIỂNG TNC'!A2388="","",'📋 MIỂNG TNC'!J2388)</f>
        <v/>
      </c>
      <c r="G7572">
        <f>IF('📋 MIỂNG TNC'!A2388="","",'📋 MIỂNG TNC'!K2388)</f>
        <v/>
      </c>
      <c r="H7572">
        <f>IF('📋 MIỂNG TNC'!A2388="","",'📋 MIỂNG TNC'!L2388)</f>
        <v/>
      </c>
      <c r="I7572">
        <f>IF('📋 MIỂNG TNC'!A2388="","",'📋 MIỂNG TNC'!M2388)</f>
        <v/>
      </c>
      <c r="J7572">
        <f>IF('📋 MIỂNG TNC'!A2388="","",'📋 MIỂNG TNC'!D2388)</f>
        <v/>
      </c>
      <c r="L7572">
        <f>N(L7571)+IF(AND('🔎 TRA CỨU NHANH'!$C$2&lt;&gt;"",OR(ISNUMBER(SEARCH('🔎 TRA CỨU NHANH'!$C$2,$A7572)),ISNUMBER(SEARCH('🔎 TRA CỨU NHANH'!$C$2,$B7572)))),1,0)</f>
        <v/>
      </c>
      <c r="M7572">
        <f>IF(L7572&gt;N(L7571),L7572,"")</f>
        <v/>
      </c>
    </row>
    <row r="7573">
      <c r="A7573">
        <f>IF('📋 MIỂNG TNC'!A2389="","",'📋 MIỂNG TNC'!A2389)</f>
        <v/>
      </c>
      <c r="B7573">
        <f>IF('📋 MIỂNG TNC'!A2389="","",'📋 MIỂNG TNC'!P2389)</f>
        <v/>
      </c>
      <c r="C7573">
        <f>IF('📋 MIỂNG TNC'!A2389="","","Miểng")</f>
        <v/>
      </c>
      <c r="D7573">
        <f>IF('📋 MIỂNG TNC'!A2389="","",'📋 MIỂNG TNC'!H2389)</f>
        <v/>
      </c>
      <c r="E7573" t="e">
        <v>#VALUE!</v>
      </c>
      <c r="F7573">
        <f>IF('📋 MIỂNG TNC'!A2389="","",'📋 MIỂNG TNC'!J2389)</f>
        <v/>
      </c>
      <c r="G7573">
        <f>IF('📋 MIỂNG TNC'!A2389="","",'📋 MIỂNG TNC'!K2389)</f>
        <v/>
      </c>
      <c r="H7573">
        <f>IF('📋 MIỂNG TNC'!A2389="","",'📋 MIỂNG TNC'!L2389)</f>
        <v/>
      </c>
      <c r="I7573">
        <f>IF('📋 MIỂNG TNC'!A2389="","",'📋 MIỂNG TNC'!M2389)</f>
        <v/>
      </c>
      <c r="J7573">
        <f>IF('📋 MIỂNG TNC'!A2389="","",'📋 MIỂNG TNC'!D2389)</f>
        <v/>
      </c>
      <c r="L7573">
        <f>N(L7572)+IF(AND('🔎 TRA CỨU NHANH'!$C$2&lt;&gt;"",OR(ISNUMBER(SEARCH('🔎 TRA CỨU NHANH'!$C$2,$A7573)),ISNUMBER(SEARCH('🔎 TRA CỨU NHANH'!$C$2,$B7573)))),1,0)</f>
        <v/>
      </c>
      <c r="M7573">
        <f>IF(L7573&gt;N(L7572),L7573,"")</f>
        <v/>
      </c>
    </row>
    <row r="7574">
      <c r="A7574">
        <f>IF('📋 MIỂNG TNC'!A2390="","",'📋 MIỂNG TNC'!A2390)</f>
        <v/>
      </c>
      <c r="B7574">
        <f>IF('📋 MIỂNG TNC'!A2390="","",'📋 MIỂNG TNC'!P2390)</f>
        <v/>
      </c>
      <c r="C7574">
        <f>IF('📋 MIỂNG TNC'!A2390="","","Miểng")</f>
        <v/>
      </c>
      <c r="D7574">
        <f>IF('📋 MIỂNG TNC'!A2390="","",'📋 MIỂNG TNC'!H2390)</f>
        <v/>
      </c>
      <c r="E7574" t="e">
        <v>#VALUE!</v>
      </c>
      <c r="F7574">
        <f>IF('📋 MIỂNG TNC'!A2390="","",'📋 MIỂNG TNC'!J2390)</f>
        <v/>
      </c>
      <c r="G7574">
        <f>IF('📋 MIỂNG TNC'!A2390="","",'📋 MIỂNG TNC'!K2390)</f>
        <v/>
      </c>
      <c r="H7574">
        <f>IF('📋 MIỂNG TNC'!A2390="","",'📋 MIỂNG TNC'!L2390)</f>
        <v/>
      </c>
      <c r="I7574">
        <f>IF('📋 MIỂNG TNC'!A2390="","",'📋 MIỂNG TNC'!M2390)</f>
        <v/>
      </c>
      <c r="J7574">
        <f>IF('📋 MIỂNG TNC'!A2390="","",'📋 MIỂNG TNC'!D2390)</f>
        <v/>
      </c>
      <c r="L7574">
        <f>N(L7573)+IF(AND('🔎 TRA CỨU NHANH'!$C$2&lt;&gt;"",OR(ISNUMBER(SEARCH('🔎 TRA CỨU NHANH'!$C$2,$A7574)),ISNUMBER(SEARCH('🔎 TRA CỨU NHANH'!$C$2,$B7574)))),1,0)</f>
        <v/>
      </c>
      <c r="M7574">
        <f>IF(L7574&gt;N(L7573),L7574,"")</f>
        <v/>
      </c>
    </row>
    <row r="7575">
      <c r="A7575">
        <f>IF('📋 MIỂNG TNC'!A2391="","",'📋 MIỂNG TNC'!A2391)</f>
        <v/>
      </c>
      <c r="B7575">
        <f>IF('📋 MIỂNG TNC'!A2391="","",'📋 MIỂNG TNC'!P2391)</f>
        <v/>
      </c>
      <c r="C7575">
        <f>IF('📋 MIỂNG TNC'!A2391="","","Miểng")</f>
        <v/>
      </c>
      <c r="D7575">
        <f>IF('📋 MIỂNG TNC'!A2391="","",'📋 MIỂNG TNC'!H2391)</f>
        <v/>
      </c>
      <c r="E7575" t="e">
        <v>#VALUE!</v>
      </c>
      <c r="F7575">
        <f>IF('📋 MIỂNG TNC'!A2391="","",'📋 MIỂNG TNC'!J2391)</f>
        <v/>
      </c>
      <c r="G7575">
        <f>IF('📋 MIỂNG TNC'!A2391="","",'📋 MIỂNG TNC'!K2391)</f>
        <v/>
      </c>
      <c r="H7575">
        <f>IF('📋 MIỂNG TNC'!A2391="","",'📋 MIỂNG TNC'!L2391)</f>
        <v/>
      </c>
      <c r="I7575">
        <f>IF('📋 MIỂNG TNC'!A2391="","",'📋 MIỂNG TNC'!M2391)</f>
        <v/>
      </c>
      <c r="J7575">
        <f>IF('📋 MIỂNG TNC'!A2391="","",'📋 MIỂNG TNC'!D2391)</f>
        <v/>
      </c>
      <c r="L7575">
        <f>N(L7574)+IF(AND('🔎 TRA CỨU NHANH'!$C$2&lt;&gt;"",OR(ISNUMBER(SEARCH('🔎 TRA CỨU NHANH'!$C$2,$A7575)),ISNUMBER(SEARCH('🔎 TRA CỨU NHANH'!$C$2,$B7575)))),1,0)</f>
        <v/>
      </c>
      <c r="M7575">
        <f>IF(L7575&gt;N(L7574),L7575,"")</f>
        <v/>
      </c>
    </row>
    <row r="7576">
      <c r="A7576">
        <f>IF('📋 MIỂNG TNC'!A2392="","",'📋 MIỂNG TNC'!A2392)</f>
        <v/>
      </c>
      <c r="B7576">
        <f>IF('📋 MIỂNG TNC'!A2392="","",'📋 MIỂNG TNC'!P2392)</f>
        <v/>
      </c>
      <c r="C7576">
        <f>IF('📋 MIỂNG TNC'!A2392="","","Miểng")</f>
        <v/>
      </c>
      <c r="D7576">
        <f>IF('📋 MIỂNG TNC'!A2392="","",'📋 MIỂNG TNC'!H2392)</f>
        <v/>
      </c>
      <c r="E7576" t="e">
        <v>#VALUE!</v>
      </c>
      <c r="F7576">
        <f>IF('📋 MIỂNG TNC'!A2392="","",'📋 MIỂNG TNC'!J2392)</f>
        <v/>
      </c>
      <c r="G7576">
        <f>IF('📋 MIỂNG TNC'!A2392="","",'📋 MIỂNG TNC'!K2392)</f>
        <v/>
      </c>
      <c r="H7576">
        <f>IF('📋 MIỂNG TNC'!A2392="","",'📋 MIỂNG TNC'!L2392)</f>
        <v/>
      </c>
      <c r="I7576">
        <f>IF('📋 MIỂNG TNC'!A2392="","",'📋 MIỂNG TNC'!M2392)</f>
        <v/>
      </c>
      <c r="J7576">
        <f>IF('📋 MIỂNG TNC'!A2392="","",'📋 MIỂNG TNC'!D2392)</f>
        <v/>
      </c>
      <c r="L7576">
        <f>N(L7575)+IF(AND('🔎 TRA CỨU NHANH'!$C$2&lt;&gt;"",OR(ISNUMBER(SEARCH('🔎 TRA CỨU NHANH'!$C$2,$A7576)),ISNUMBER(SEARCH('🔎 TRA CỨU NHANH'!$C$2,$B7576)))),1,0)</f>
        <v/>
      </c>
      <c r="M7576">
        <f>IF(L7576&gt;N(L7575),L7576,"")</f>
        <v/>
      </c>
    </row>
    <row r="7577">
      <c r="A7577">
        <f>IF('📋 MIỂNG TNC'!A2393="","",'📋 MIỂNG TNC'!A2393)</f>
        <v/>
      </c>
      <c r="B7577">
        <f>IF('📋 MIỂNG TNC'!A2393="","",'📋 MIỂNG TNC'!P2393)</f>
        <v/>
      </c>
      <c r="C7577">
        <f>IF('📋 MIỂNG TNC'!A2393="","","Miểng")</f>
        <v/>
      </c>
      <c r="D7577">
        <f>IF('📋 MIỂNG TNC'!A2393="","",'📋 MIỂNG TNC'!H2393)</f>
        <v/>
      </c>
      <c r="E7577" t="e">
        <v>#VALUE!</v>
      </c>
      <c r="F7577">
        <f>IF('📋 MIỂNG TNC'!A2393="","",'📋 MIỂNG TNC'!J2393)</f>
        <v/>
      </c>
      <c r="G7577">
        <f>IF('📋 MIỂNG TNC'!A2393="","",'📋 MIỂNG TNC'!K2393)</f>
        <v/>
      </c>
      <c r="H7577">
        <f>IF('📋 MIỂNG TNC'!A2393="","",'📋 MIỂNG TNC'!L2393)</f>
        <v/>
      </c>
      <c r="I7577">
        <f>IF('📋 MIỂNG TNC'!A2393="","",'📋 MIỂNG TNC'!M2393)</f>
        <v/>
      </c>
      <c r="J7577">
        <f>IF('📋 MIỂNG TNC'!A2393="","",'📋 MIỂNG TNC'!D2393)</f>
        <v/>
      </c>
      <c r="L7577">
        <f>N(L7576)+IF(AND('🔎 TRA CỨU NHANH'!$C$2&lt;&gt;"",OR(ISNUMBER(SEARCH('🔎 TRA CỨU NHANH'!$C$2,$A7577)),ISNUMBER(SEARCH('🔎 TRA CỨU NHANH'!$C$2,$B7577)))),1,0)</f>
        <v/>
      </c>
      <c r="M7577">
        <f>IF(L7577&gt;N(L7576),L7577,"")</f>
        <v/>
      </c>
    </row>
    <row r="7578">
      <c r="A7578">
        <f>IF('📋 MIỂNG TNC'!A2394="","",'📋 MIỂNG TNC'!A2394)</f>
        <v/>
      </c>
      <c r="B7578">
        <f>IF('📋 MIỂNG TNC'!A2394="","",'📋 MIỂNG TNC'!P2394)</f>
        <v/>
      </c>
      <c r="C7578">
        <f>IF('📋 MIỂNG TNC'!A2394="","","Miểng")</f>
        <v/>
      </c>
      <c r="D7578">
        <f>IF('📋 MIỂNG TNC'!A2394="","",'📋 MIỂNG TNC'!H2394)</f>
        <v/>
      </c>
      <c r="E7578" t="e">
        <v>#VALUE!</v>
      </c>
      <c r="F7578">
        <f>IF('📋 MIỂNG TNC'!A2394="","",'📋 MIỂNG TNC'!J2394)</f>
        <v/>
      </c>
      <c r="G7578">
        <f>IF('📋 MIỂNG TNC'!A2394="","",'📋 MIỂNG TNC'!K2394)</f>
        <v/>
      </c>
      <c r="H7578">
        <f>IF('📋 MIỂNG TNC'!A2394="","",'📋 MIỂNG TNC'!L2394)</f>
        <v/>
      </c>
      <c r="I7578">
        <f>IF('📋 MIỂNG TNC'!A2394="","",'📋 MIỂNG TNC'!M2394)</f>
        <v/>
      </c>
      <c r="J7578">
        <f>IF('📋 MIỂNG TNC'!A2394="","",'📋 MIỂNG TNC'!D2394)</f>
        <v/>
      </c>
      <c r="L7578">
        <f>N(L7577)+IF(AND('🔎 TRA CỨU NHANH'!$C$2&lt;&gt;"",OR(ISNUMBER(SEARCH('🔎 TRA CỨU NHANH'!$C$2,$A7578)),ISNUMBER(SEARCH('🔎 TRA CỨU NHANH'!$C$2,$B7578)))),1,0)</f>
        <v/>
      </c>
      <c r="M7578">
        <f>IF(L7578&gt;N(L7577),L7578,"")</f>
        <v/>
      </c>
    </row>
    <row r="7579">
      <c r="A7579">
        <f>IF('📋 MIỂNG TNC'!A2395="","",'📋 MIỂNG TNC'!A2395)</f>
        <v/>
      </c>
      <c r="B7579">
        <f>IF('📋 MIỂNG TNC'!A2395="","",'📋 MIỂNG TNC'!P2395)</f>
        <v/>
      </c>
      <c r="C7579">
        <f>IF('📋 MIỂNG TNC'!A2395="","","Miểng")</f>
        <v/>
      </c>
      <c r="D7579">
        <f>IF('📋 MIỂNG TNC'!A2395="","",'📋 MIỂNG TNC'!H2395)</f>
        <v/>
      </c>
      <c r="E7579" t="e">
        <v>#VALUE!</v>
      </c>
      <c r="F7579">
        <f>IF('📋 MIỂNG TNC'!A2395="","",'📋 MIỂNG TNC'!J2395)</f>
        <v/>
      </c>
      <c r="G7579">
        <f>IF('📋 MIỂNG TNC'!A2395="","",'📋 MIỂNG TNC'!K2395)</f>
        <v/>
      </c>
      <c r="H7579">
        <f>IF('📋 MIỂNG TNC'!A2395="","",'📋 MIỂNG TNC'!L2395)</f>
        <v/>
      </c>
      <c r="I7579">
        <f>IF('📋 MIỂNG TNC'!A2395="","",'📋 MIỂNG TNC'!M2395)</f>
        <v/>
      </c>
      <c r="J7579">
        <f>IF('📋 MIỂNG TNC'!A2395="","",'📋 MIỂNG TNC'!D2395)</f>
        <v/>
      </c>
      <c r="L7579">
        <f>N(L7578)+IF(AND('🔎 TRA CỨU NHANH'!$C$2&lt;&gt;"",OR(ISNUMBER(SEARCH('🔎 TRA CỨU NHANH'!$C$2,$A7579)),ISNUMBER(SEARCH('🔎 TRA CỨU NHANH'!$C$2,$B7579)))),1,0)</f>
        <v/>
      </c>
      <c r="M7579">
        <f>IF(L7579&gt;N(L7578),L7579,"")</f>
        <v/>
      </c>
    </row>
    <row r="7580">
      <c r="A7580">
        <f>IF('📋 MIỂNG TNC'!A2396="","",'📋 MIỂNG TNC'!A2396)</f>
        <v/>
      </c>
      <c r="B7580">
        <f>IF('📋 MIỂNG TNC'!A2396="","",'📋 MIỂNG TNC'!P2396)</f>
        <v/>
      </c>
      <c r="C7580">
        <f>IF('📋 MIỂNG TNC'!A2396="","","Miểng")</f>
        <v/>
      </c>
      <c r="D7580">
        <f>IF('📋 MIỂNG TNC'!A2396="","",'📋 MIỂNG TNC'!H2396)</f>
        <v/>
      </c>
      <c r="E7580" t="e">
        <v>#VALUE!</v>
      </c>
      <c r="F7580">
        <f>IF('📋 MIỂNG TNC'!A2396="","",'📋 MIỂNG TNC'!J2396)</f>
        <v/>
      </c>
      <c r="G7580">
        <f>IF('📋 MIỂNG TNC'!A2396="","",'📋 MIỂNG TNC'!K2396)</f>
        <v/>
      </c>
      <c r="H7580">
        <f>IF('📋 MIỂNG TNC'!A2396="","",'📋 MIỂNG TNC'!L2396)</f>
        <v/>
      </c>
      <c r="I7580">
        <f>IF('📋 MIỂNG TNC'!A2396="","",'📋 MIỂNG TNC'!M2396)</f>
        <v/>
      </c>
      <c r="J7580">
        <f>IF('📋 MIỂNG TNC'!A2396="","",'📋 MIỂNG TNC'!D2396)</f>
        <v/>
      </c>
      <c r="L7580">
        <f>N(L7579)+IF(AND('🔎 TRA CỨU NHANH'!$C$2&lt;&gt;"",OR(ISNUMBER(SEARCH('🔎 TRA CỨU NHANH'!$C$2,$A7580)),ISNUMBER(SEARCH('🔎 TRA CỨU NHANH'!$C$2,$B7580)))),1,0)</f>
        <v/>
      </c>
      <c r="M7580">
        <f>IF(L7580&gt;N(L7579),L7580,"")</f>
        <v/>
      </c>
    </row>
    <row r="7581">
      <c r="A7581">
        <f>IF('📋 MIỂNG TNC'!A2397="","",'📋 MIỂNG TNC'!A2397)</f>
        <v/>
      </c>
      <c r="B7581">
        <f>IF('📋 MIỂNG TNC'!A2397="","",'📋 MIỂNG TNC'!P2397)</f>
        <v/>
      </c>
      <c r="C7581">
        <f>IF('📋 MIỂNG TNC'!A2397="","","Miểng")</f>
        <v/>
      </c>
      <c r="D7581">
        <f>IF('📋 MIỂNG TNC'!A2397="","",'📋 MIỂNG TNC'!H2397)</f>
        <v/>
      </c>
      <c r="E7581" t="e">
        <v>#VALUE!</v>
      </c>
      <c r="F7581">
        <f>IF('📋 MIỂNG TNC'!A2397="","",'📋 MIỂNG TNC'!J2397)</f>
        <v/>
      </c>
      <c r="G7581">
        <f>IF('📋 MIỂNG TNC'!A2397="","",'📋 MIỂNG TNC'!K2397)</f>
        <v/>
      </c>
      <c r="H7581">
        <f>IF('📋 MIỂNG TNC'!A2397="","",'📋 MIỂNG TNC'!L2397)</f>
        <v/>
      </c>
      <c r="I7581">
        <f>IF('📋 MIỂNG TNC'!A2397="","",'📋 MIỂNG TNC'!M2397)</f>
        <v/>
      </c>
      <c r="J7581">
        <f>IF('📋 MIỂNG TNC'!A2397="","",'📋 MIỂNG TNC'!D2397)</f>
        <v/>
      </c>
      <c r="L7581">
        <f>N(L7580)+IF(AND('🔎 TRA CỨU NHANH'!$C$2&lt;&gt;"",OR(ISNUMBER(SEARCH('🔎 TRA CỨU NHANH'!$C$2,$A7581)),ISNUMBER(SEARCH('🔎 TRA CỨU NHANH'!$C$2,$B7581)))),1,0)</f>
        <v/>
      </c>
      <c r="M7581">
        <f>IF(L7581&gt;N(L7580),L7581,"")</f>
        <v/>
      </c>
    </row>
    <row r="7582">
      <c r="A7582">
        <f>IF('📋 MIỂNG TNC'!A2398="","",'📋 MIỂNG TNC'!A2398)</f>
        <v/>
      </c>
      <c r="B7582">
        <f>IF('📋 MIỂNG TNC'!A2398="","",'📋 MIỂNG TNC'!P2398)</f>
        <v/>
      </c>
      <c r="C7582">
        <f>IF('📋 MIỂNG TNC'!A2398="","","Miểng")</f>
        <v/>
      </c>
      <c r="D7582">
        <f>IF('📋 MIỂNG TNC'!A2398="","",'📋 MIỂNG TNC'!H2398)</f>
        <v/>
      </c>
      <c r="E7582" t="e">
        <v>#VALUE!</v>
      </c>
      <c r="F7582">
        <f>IF('📋 MIỂNG TNC'!A2398="","",'📋 MIỂNG TNC'!J2398)</f>
        <v/>
      </c>
      <c r="G7582">
        <f>IF('📋 MIỂNG TNC'!A2398="","",'📋 MIỂNG TNC'!K2398)</f>
        <v/>
      </c>
      <c r="H7582">
        <f>IF('📋 MIỂNG TNC'!A2398="","",'📋 MIỂNG TNC'!L2398)</f>
        <v/>
      </c>
      <c r="I7582">
        <f>IF('📋 MIỂNG TNC'!A2398="","",'📋 MIỂNG TNC'!M2398)</f>
        <v/>
      </c>
      <c r="J7582">
        <f>IF('📋 MIỂNG TNC'!A2398="","",'📋 MIỂNG TNC'!D2398)</f>
        <v/>
      </c>
      <c r="L7582">
        <f>N(L7581)+IF(AND('🔎 TRA CỨU NHANH'!$C$2&lt;&gt;"",OR(ISNUMBER(SEARCH('🔎 TRA CỨU NHANH'!$C$2,$A7582)),ISNUMBER(SEARCH('🔎 TRA CỨU NHANH'!$C$2,$B7582)))),1,0)</f>
        <v/>
      </c>
      <c r="M7582">
        <f>IF(L7582&gt;N(L7581),L7582,"")</f>
        <v/>
      </c>
    </row>
    <row r="7583">
      <c r="A7583">
        <f>IF('📋 MIỂNG TNC'!A2399="","",'📋 MIỂNG TNC'!A2399)</f>
        <v/>
      </c>
      <c r="B7583">
        <f>IF('📋 MIỂNG TNC'!A2399="","",'📋 MIỂNG TNC'!P2399)</f>
        <v/>
      </c>
      <c r="C7583">
        <f>IF('📋 MIỂNG TNC'!A2399="","","Miểng")</f>
        <v/>
      </c>
      <c r="D7583">
        <f>IF('📋 MIỂNG TNC'!A2399="","",'📋 MIỂNG TNC'!H2399)</f>
        <v/>
      </c>
      <c r="E7583" t="e">
        <v>#VALUE!</v>
      </c>
      <c r="F7583">
        <f>IF('📋 MIỂNG TNC'!A2399="","",'📋 MIỂNG TNC'!J2399)</f>
        <v/>
      </c>
      <c r="G7583">
        <f>IF('📋 MIỂNG TNC'!A2399="","",'📋 MIỂNG TNC'!K2399)</f>
        <v/>
      </c>
      <c r="H7583">
        <f>IF('📋 MIỂNG TNC'!A2399="","",'📋 MIỂNG TNC'!L2399)</f>
        <v/>
      </c>
      <c r="I7583">
        <f>IF('📋 MIỂNG TNC'!A2399="","",'📋 MIỂNG TNC'!M2399)</f>
        <v/>
      </c>
      <c r="J7583">
        <f>IF('📋 MIỂNG TNC'!A2399="","",'📋 MIỂNG TNC'!D2399)</f>
        <v/>
      </c>
      <c r="L7583">
        <f>N(L7582)+IF(AND('🔎 TRA CỨU NHANH'!$C$2&lt;&gt;"",OR(ISNUMBER(SEARCH('🔎 TRA CỨU NHANH'!$C$2,$A7583)),ISNUMBER(SEARCH('🔎 TRA CỨU NHANH'!$C$2,$B7583)))),1,0)</f>
        <v/>
      </c>
      <c r="M7583">
        <f>IF(L7583&gt;N(L7582),L7583,"")</f>
        <v/>
      </c>
    </row>
    <row r="7584">
      <c r="A7584">
        <f>IF('📋 MIỂNG TNC'!A2400="","",'📋 MIỂNG TNC'!A2400)</f>
        <v/>
      </c>
      <c r="B7584">
        <f>IF('📋 MIỂNG TNC'!A2400="","",'📋 MIỂNG TNC'!P2400)</f>
        <v/>
      </c>
      <c r="C7584">
        <f>IF('📋 MIỂNG TNC'!A2400="","","Miểng")</f>
        <v/>
      </c>
      <c r="D7584">
        <f>IF('📋 MIỂNG TNC'!A2400="","",'📋 MIỂNG TNC'!H2400)</f>
        <v/>
      </c>
      <c r="E7584" t="e">
        <v>#VALUE!</v>
      </c>
      <c r="F7584">
        <f>IF('📋 MIỂNG TNC'!A2400="","",'📋 MIỂNG TNC'!J2400)</f>
        <v/>
      </c>
      <c r="G7584">
        <f>IF('📋 MIỂNG TNC'!A2400="","",'📋 MIỂNG TNC'!K2400)</f>
        <v/>
      </c>
      <c r="H7584">
        <f>IF('📋 MIỂNG TNC'!A2400="","",'📋 MIỂNG TNC'!L2400)</f>
        <v/>
      </c>
      <c r="I7584">
        <f>IF('📋 MIỂNG TNC'!A2400="","",'📋 MIỂNG TNC'!M2400)</f>
        <v/>
      </c>
      <c r="J7584">
        <f>IF('📋 MIỂNG TNC'!A2400="","",'📋 MIỂNG TNC'!D2400)</f>
        <v/>
      </c>
      <c r="L7584">
        <f>N(L7583)+IF(AND('🔎 TRA CỨU NHANH'!$C$2&lt;&gt;"",OR(ISNUMBER(SEARCH('🔎 TRA CỨU NHANH'!$C$2,$A7584)),ISNUMBER(SEARCH('🔎 TRA CỨU NHANH'!$C$2,$B7584)))),1,0)</f>
        <v/>
      </c>
      <c r="M7584">
        <f>IF(L7584&gt;N(L7583),L7584,"")</f>
        <v/>
      </c>
    </row>
    <row r="7585">
      <c r="A7585">
        <f>IF('📋 MIỂNG TNC'!A2401="","",'📋 MIỂNG TNC'!A2401)</f>
        <v/>
      </c>
      <c r="B7585">
        <f>IF('📋 MIỂNG TNC'!A2401="","",'📋 MIỂNG TNC'!P2401)</f>
        <v/>
      </c>
      <c r="C7585">
        <f>IF('📋 MIỂNG TNC'!A2401="","","Miểng")</f>
        <v/>
      </c>
      <c r="D7585">
        <f>IF('📋 MIỂNG TNC'!A2401="","",'📋 MIỂNG TNC'!H2401)</f>
        <v/>
      </c>
      <c r="E7585" t="e">
        <v>#VALUE!</v>
      </c>
      <c r="F7585">
        <f>IF('📋 MIỂNG TNC'!A2401="","",'📋 MIỂNG TNC'!J2401)</f>
        <v/>
      </c>
      <c r="G7585">
        <f>IF('📋 MIỂNG TNC'!A2401="","",'📋 MIỂNG TNC'!K2401)</f>
        <v/>
      </c>
      <c r="H7585">
        <f>IF('📋 MIỂNG TNC'!A2401="","",'📋 MIỂNG TNC'!L2401)</f>
        <v/>
      </c>
      <c r="I7585">
        <f>IF('📋 MIỂNG TNC'!A2401="","",'📋 MIỂNG TNC'!M2401)</f>
        <v/>
      </c>
      <c r="J7585">
        <f>IF('📋 MIỂNG TNC'!A2401="","",'📋 MIỂNG TNC'!D2401)</f>
        <v/>
      </c>
      <c r="L7585">
        <f>N(L7584)+IF(AND('🔎 TRA CỨU NHANH'!$C$2&lt;&gt;"",OR(ISNUMBER(SEARCH('🔎 TRA CỨU NHANH'!$C$2,$A7585)),ISNUMBER(SEARCH('🔎 TRA CỨU NHANH'!$C$2,$B7585)))),1,0)</f>
        <v/>
      </c>
      <c r="M7585">
        <f>IF(L7585&gt;N(L7584),L7585,"")</f>
        <v/>
      </c>
    </row>
    <row r="7586">
      <c r="A7586">
        <f>IF('📋 MIỂNG TNC'!A2402="","",'📋 MIỂNG TNC'!A2402)</f>
        <v/>
      </c>
      <c r="B7586">
        <f>IF('📋 MIỂNG TNC'!A2402="","",'📋 MIỂNG TNC'!P2402)</f>
        <v/>
      </c>
      <c r="C7586">
        <f>IF('📋 MIỂNG TNC'!A2402="","","Miểng")</f>
        <v/>
      </c>
      <c r="D7586">
        <f>IF('📋 MIỂNG TNC'!A2402="","",'📋 MIỂNG TNC'!H2402)</f>
        <v/>
      </c>
      <c r="E7586" t="e">
        <v>#VALUE!</v>
      </c>
      <c r="F7586">
        <f>IF('📋 MIỂNG TNC'!A2402="","",'📋 MIỂNG TNC'!J2402)</f>
        <v/>
      </c>
      <c r="G7586">
        <f>IF('📋 MIỂNG TNC'!A2402="","",'📋 MIỂNG TNC'!K2402)</f>
        <v/>
      </c>
      <c r="H7586">
        <f>IF('📋 MIỂNG TNC'!A2402="","",'📋 MIỂNG TNC'!L2402)</f>
        <v/>
      </c>
      <c r="I7586">
        <f>IF('📋 MIỂNG TNC'!A2402="","",'📋 MIỂNG TNC'!M2402)</f>
        <v/>
      </c>
      <c r="J7586">
        <f>IF('📋 MIỂNG TNC'!A2402="","",'📋 MIỂNG TNC'!D2402)</f>
        <v/>
      </c>
      <c r="L7586">
        <f>N(L7585)+IF(AND('🔎 TRA CỨU NHANH'!$C$2&lt;&gt;"",OR(ISNUMBER(SEARCH('🔎 TRA CỨU NHANH'!$C$2,$A7586)),ISNUMBER(SEARCH('🔎 TRA CỨU NHANH'!$C$2,$B7586)))),1,0)</f>
        <v/>
      </c>
      <c r="M7586">
        <f>IF(L7586&gt;N(L7585),L7586,"")</f>
        <v/>
      </c>
    </row>
    <row r="7587">
      <c r="A7587">
        <f>IF('📋 MIỂNG TNC'!A2403="","",'📋 MIỂNG TNC'!A2403)</f>
        <v/>
      </c>
      <c r="B7587">
        <f>IF('📋 MIỂNG TNC'!A2403="","",'📋 MIỂNG TNC'!P2403)</f>
        <v/>
      </c>
      <c r="C7587">
        <f>IF('📋 MIỂNG TNC'!A2403="","","Miểng")</f>
        <v/>
      </c>
      <c r="D7587">
        <f>IF('📋 MIỂNG TNC'!A2403="","",'📋 MIỂNG TNC'!H2403)</f>
        <v/>
      </c>
      <c r="E7587" t="e">
        <v>#VALUE!</v>
      </c>
      <c r="F7587">
        <f>IF('📋 MIỂNG TNC'!A2403="","",'📋 MIỂNG TNC'!J2403)</f>
        <v/>
      </c>
      <c r="G7587">
        <f>IF('📋 MIỂNG TNC'!A2403="","",'📋 MIỂNG TNC'!K2403)</f>
        <v/>
      </c>
      <c r="H7587">
        <f>IF('📋 MIỂNG TNC'!A2403="","",'📋 MIỂNG TNC'!L2403)</f>
        <v/>
      </c>
      <c r="I7587">
        <f>IF('📋 MIỂNG TNC'!A2403="","",'📋 MIỂNG TNC'!M2403)</f>
        <v/>
      </c>
      <c r="J7587">
        <f>IF('📋 MIỂNG TNC'!A2403="","",'📋 MIỂNG TNC'!D2403)</f>
        <v/>
      </c>
      <c r="L7587">
        <f>N(L7586)+IF(AND('🔎 TRA CỨU NHANH'!$C$2&lt;&gt;"",OR(ISNUMBER(SEARCH('🔎 TRA CỨU NHANH'!$C$2,$A7587)),ISNUMBER(SEARCH('🔎 TRA CỨU NHANH'!$C$2,$B7587)))),1,0)</f>
        <v/>
      </c>
      <c r="M7587">
        <f>IF(L7587&gt;N(L7586),L7587,"")</f>
        <v/>
      </c>
    </row>
    <row r="7588">
      <c r="A7588">
        <f>IF('📋 MIỂNG TNC'!A2404="","",'📋 MIỂNG TNC'!A2404)</f>
        <v/>
      </c>
      <c r="B7588">
        <f>IF('📋 MIỂNG TNC'!A2404="","",'📋 MIỂNG TNC'!P2404)</f>
        <v/>
      </c>
      <c r="C7588">
        <f>IF('📋 MIỂNG TNC'!A2404="","","Miểng")</f>
        <v/>
      </c>
      <c r="D7588">
        <f>IF('📋 MIỂNG TNC'!A2404="","",'📋 MIỂNG TNC'!H2404)</f>
        <v/>
      </c>
      <c r="E7588" t="e">
        <v>#VALUE!</v>
      </c>
      <c r="F7588">
        <f>IF('📋 MIỂNG TNC'!A2404="","",'📋 MIỂNG TNC'!J2404)</f>
        <v/>
      </c>
      <c r="G7588">
        <f>IF('📋 MIỂNG TNC'!A2404="","",'📋 MIỂNG TNC'!K2404)</f>
        <v/>
      </c>
      <c r="H7588">
        <f>IF('📋 MIỂNG TNC'!A2404="","",'📋 MIỂNG TNC'!L2404)</f>
        <v/>
      </c>
      <c r="I7588">
        <f>IF('📋 MIỂNG TNC'!A2404="","",'📋 MIỂNG TNC'!M2404)</f>
        <v/>
      </c>
      <c r="J7588">
        <f>IF('📋 MIỂNG TNC'!A2404="","",'📋 MIỂNG TNC'!D2404)</f>
        <v/>
      </c>
      <c r="L7588">
        <f>N(L7587)+IF(AND('🔎 TRA CỨU NHANH'!$C$2&lt;&gt;"",OR(ISNUMBER(SEARCH('🔎 TRA CỨU NHANH'!$C$2,$A7588)),ISNUMBER(SEARCH('🔎 TRA CỨU NHANH'!$C$2,$B7588)))),1,0)</f>
        <v/>
      </c>
      <c r="M7588">
        <f>IF(L7588&gt;N(L7587),L7588,"")</f>
        <v/>
      </c>
    </row>
    <row r="7589">
      <c r="A7589">
        <f>IF('📋 MIỂNG TNC'!A2405="","",'📋 MIỂNG TNC'!A2405)</f>
        <v/>
      </c>
      <c r="B7589">
        <f>IF('📋 MIỂNG TNC'!A2405="","",'📋 MIỂNG TNC'!P2405)</f>
        <v/>
      </c>
      <c r="C7589">
        <f>IF('📋 MIỂNG TNC'!A2405="","","Miểng")</f>
        <v/>
      </c>
      <c r="D7589">
        <f>IF('📋 MIỂNG TNC'!A2405="","",'📋 MIỂNG TNC'!H2405)</f>
        <v/>
      </c>
      <c r="E7589" t="e">
        <v>#VALUE!</v>
      </c>
      <c r="F7589">
        <f>IF('📋 MIỂNG TNC'!A2405="","",'📋 MIỂNG TNC'!J2405)</f>
        <v/>
      </c>
      <c r="G7589">
        <f>IF('📋 MIỂNG TNC'!A2405="","",'📋 MIỂNG TNC'!K2405)</f>
        <v/>
      </c>
      <c r="H7589">
        <f>IF('📋 MIỂNG TNC'!A2405="","",'📋 MIỂNG TNC'!L2405)</f>
        <v/>
      </c>
      <c r="I7589">
        <f>IF('📋 MIỂNG TNC'!A2405="","",'📋 MIỂNG TNC'!M2405)</f>
        <v/>
      </c>
      <c r="J7589">
        <f>IF('📋 MIỂNG TNC'!A2405="","",'📋 MIỂNG TNC'!D2405)</f>
        <v/>
      </c>
      <c r="L7589">
        <f>N(L7588)+IF(AND('🔎 TRA CỨU NHANH'!$C$2&lt;&gt;"",OR(ISNUMBER(SEARCH('🔎 TRA CỨU NHANH'!$C$2,$A7589)),ISNUMBER(SEARCH('🔎 TRA CỨU NHANH'!$C$2,$B7589)))),1,0)</f>
        <v/>
      </c>
      <c r="M7589">
        <f>IF(L7589&gt;N(L7588),L7589,"")</f>
        <v/>
      </c>
    </row>
    <row r="7590">
      <c r="A7590">
        <f>IF('📋 MIỂNG TNC'!A2406="","",'📋 MIỂNG TNC'!A2406)</f>
        <v/>
      </c>
      <c r="B7590">
        <f>IF('📋 MIỂNG TNC'!A2406="","",'📋 MIỂNG TNC'!P2406)</f>
        <v/>
      </c>
      <c r="C7590">
        <f>IF('📋 MIỂNG TNC'!A2406="","","Miểng")</f>
        <v/>
      </c>
      <c r="D7590">
        <f>IF('📋 MIỂNG TNC'!A2406="","",'📋 MIỂNG TNC'!H2406)</f>
        <v/>
      </c>
      <c r="E7590" t="e">
        <v>#VALUE!</v>
      </c>
      <c r="F7590">
        <f>IF('📋 MIỂNG TNC'!A2406="","",'📋 MIỂNG TNC'!J2406)</f>
        <v/>
      </c>
      <c r="G7590">
        <f>IF('📋 MIỂNG TNC'!A2406="","",'📋 MIỂNG TNC'!K2406)</f>
        <v/>
      </c>
      <c r="H7590">
        <f>IF('📋 MIỂNG TNC'!A2406="","",'📋 MIỂNG TNC'!L2406)</f>
        <v/>
      </c>
      <c r="I7590">
        <f>IF('📋 MIỂNG TNC'!A2406="","",'📋 MIỂNG TNC'!M2406)</f>
        <v/>
      </c>
      <c r="J7590">
        <f>IF('📋 MIỂNG TNC'!A2406="","",'📋 MIỂNG TNC'!D2406)</f>
        <v/>
      </c>
      <c r="L7590">
        <f>N(L7589)+IF(AND('🔎 TRA CỨU NHANH'!$C$2&lt;&gt;"",OR(ISNUMBER(SEARCH('🔎 TRA CỨU NHANH'!$C$2,$A7590)),ISNUMBER(SEARCH('🔎 TRA CỨU NHANH'!$C$2,$B7590)))),1,0)</f>
        <v/>
      </c>
      <c r="M7590">
        <f>IF(L7590&gt;N(L7589),L7590,"")</f>
        <v/>
      </c>
    </row>
    <row r="7591">
      <c r="A7591">
        <f>IF('📋 MIỂNG TNC'!A2407="","",'📋 MIỂNG TNC'!A2407)</f>
        <v/>
      </c>
      <c r="B7591">
        <f>IF('📋 MIỂNG TNC'!A2407="","",'📋 MIỂNG TNC'!P2407)</f>
        <v/>
      </c>
      <c r="C7591">
        <f>IF('📋 MIỂNG TNC'!A2407="","","Miểng")</f>
        <v/>
      </c>
      <c r="D7591">
        <f>IF('📋 MIỂNG TNC'!A2407="","",'📋 MIỂNG TNC'!H2407)</f>
        <v/>
      </c>
      <c r="E7591" t="e">
        <v>#VALUE!</v>
      </c>
      <c r="F7591">
        <f>IF('📋 MIỂNG TNC'!A2407="","",'📋 MIỂNG TNC'!J2407)</f>
        <v/>
      </c>
      <c r="G7591">
        <f>IF('📋 MIỂNG TNC'!A2407="","",'📋 MIỂNG TNC'!K2407)</f>
        <v/>
      </c>
      <c r="H7591">
        <f>IF('📋 MIỂNG TNC'!A2407="","",'📋 MIỂNG TNC'!L2407)</f>
        <v/>
      </c>
      <c r="I7591">
        <f>IF('📋 MIỂNG TNC'!A2407="","",'📋 MIỂNG TNC'!M2407)</f>
        <v/>
      </c>
      <c r="J7591">
        <f>IF('📋 MIỂNG TNC'!A2407="","",'📋 MIỂNG TNC'!D2407)</f>
        <v/>
      </c>
      <c r="L7591">
        <f>N(L7590)+IF(AND('🔎 TRA CỨU NHANH'!$C$2&lt;&gt;"",OR(ISNUMBER(SEARCH('🔎 TRA CỨU NHANH'!$C$2,$A7591)),ISNUMBER(SEARCH('🔎 TRA CỨU NHANH'!$C$2,$B7591)))),1,0)</f>
        <v/>
      </c>
      <c r="M7591">
        <f>IF(L7591&gt;N(L7590),L7591,"")</f>
        <v/>
      </c>
    </row>
    <row r="7592">
      <c r="A7592">
        <f>IF('📋 MIỂNG TNC'!A2408="","",'📋 MIỂNG TNC'!A2408)</f>
        <v/>
      </c>
      <c r="B7592">
        <f>IF('📋 MIỂNG TNC'!A2408="","",'📋 MIỂNG TNC'!P2408)</f>
        <v/>
      </c>
      <c r="C7592">
        <f>IF('📋 MIỂNG TNC'!A2408="","","Miểng")</f>
        <v/>
      </c>
      <c r="D7592">
        <f>IF('📋 MIỂNG TNC'!A2408="","",'📋 MIỂNG TNC'!H2408)</f>
        <v/>
      </c>
      <c r="E7592" t="e">
        <v>#VALUE!</v>
      </c>
      <c r="F7592">
        <f>IF('📋 MIỂNG TNC'!A2408="","",'📋 MIỂNG TNC'!J2408)</f>
        <v/>
      </c>
      <c r="G7592">
        <f>IF('📋 MIỂNG TNC'!A2408="","",'📋 MIỂNG TNC'!K2408)</f>
        <v/>
      </c>
      <c r="H7592">
        <f>IF('📋 MIỂNG TNC'!A2408="","",'📋 MIỂNG TNC'!L2408)</f>
        <v/>
      </c>
      <c r="I7592">
        <f>IF('📋 MIỂNG TNC'!A2408="","",'📋 MIỂNG TNC'!M2408)</f>
        <v/>
      </c>
      <c r="J7592">
        <f>IF('📋 MIỂNG TNC'!A2408="","",'📋 MIỂNG TNC'!D2408)</f>
        <v/>
      </c>
      <c r="L7592">
        <f>N(L7591)+IF(AND('🔎 TRA CỨU NHANH'!$C$2&lt;&gt;"",OR(ISNUMBER(SEARCH('🔎 TRA CỨU NHANH'!$C$2,$A7592)),ISNUMBER(SEARCH('🔎 TRA CỨU NHANH'!$C$2,$B7592)))),1,0)</f>
        <v/>
      </c>
      <c r="M7592">
        <f>IF(L7592&gt;N(L7591),L7592,"")</f>
        <v/>
      </c>
    </row>
    <row r="7593">
      <c r="A7593">
        <f>IF('📋 MIỂNG TNC'!A2409="","",'📋 MIỂNG TNC'!A2409)</f>
        <v/>
      </c>
      <c r="B7593">
        <f>IF('📋 MIỂNG TNC'!A2409="","",'📋 MIỂNG TNC'!P2409)</f>
        <v/>
      </c>
      <c r="C7593">
        <f>IF('📋 MIỂNG TNC'!A2409="","","Miểng")</f>
        <v/>
      </c>
      <c r="D7593">
        <f>IF('📋 MIỂNG TNC'!A2409="","",'📋 MIỂNG TNC'!H2409)</f>
        <v/>
      </c>
      <c r="E7593" t="e">
        <v>#VALUE!</v>
      </c>
      <c r="F7593">
        <f>IF('📋 MIỂNG TNC'!A2409="","",'📋 MIỂNG TNC'!J2409)</f>
        <v/>
      </c>
      <c r="G7593">
        <f>IF('📋 MIỂNG TNC'!A2409="","",'📋 MIỂNG TNC'!K2409)</f>
        <v/>
      </c>
      <c r="H7593">
        <f>IF('📋 MIỂNG TNC'!A2409="","",'📋 MIỂNG TNC'!L2409)</f>
        <v/>
      </c>
      <c r="I7593">
        <f>IF('📋 MIỂNG TNC'!A2409="","",'📋 MIỂNG TNC'!M2409)</f>
        <v/>
      </c>
      <c r="J7593">
        <f>IF('📋 MIỂNG TNC'!A2409="","",'📋 MIỂNG TNC'!D2409)</f>
        <v/>
      </c>
      <c r="L7593">
        <f>N(L7592)+IF(AND('🔎 TRA CỨU NHANH'!$C$2&lt;&gt;"",OR(ISNUMBER(SEARCH('🔎 TRA CỨU NHANH'!$C$2,$A7593)),ISNUMBER(SEARCH('🔎 TRA CỨU NHANH'!$C$2,$B7593)))),1,0)</f>
        <v/>
      </c>
      <c r="M7593">
        <f>IF(L7593&gt;N(L7592),L7593,"")</f>
        <v/>
      </c>
    </row>
    <row r="7594">
      <c r="A7594">
        <f>IF('📋 MIỂNG TNC'!A2410="","",'📋 MIỂNG TNC'!A2410)</f>
        <v/>
      </c>
      <c r="B7594">
        <f>IF('📋 MIỂNG TNC'!A2410="","",'📋 MIỂNG TNC'!P2410)</f>
        <v/>
      </c>
      <c r="C7594">
        <f>IF('📋 MIỂNG TNC'!A2410="","","Miểng")</f>
        <v/>
      </c>
      <c r="D7594">
        <f>IF('📋 MIỂNG TNC'!A2410="","",'📋 MIỂNG TNC'!H2410)</f>
        <v/>
      </c>
      <c r="E7594" t="e">
        <v>#VALUE!</v>
      </c>
      <c r="F7594">
        <f>IF('📋 MIỂNG TNC'!A2410="","",'📋 MIỂNG TNC'!J2410)</f>
        <v/>
      </c>
      <c r="G7594">
        <f>IF('📋 MIỂNG TNC'!A2410="","",'📋 MIỂNG TNC'!K2410)</f>
        <v/>
      </c>
      <c r="H7594">
        <f>IF('📋 MIỂNG TNC'!A2410="","",'📋 MIỂNG TNC'!L2410)</f>
        <v/>
      </c>
      <c r="I7594">
        <f>IF('📋 MIỂNG TNC'!A2410="","",'📋 MIỂNG TNC'!M2410)</f>
        <v/>
      </c>
      <c r="J7594">
        <f>IF('📋 MIỂNG TNC'!A2410="","",'📋 MIỂNG TNC'!D2410)</f>
        <v/>
      </c>
      <c r="L7594">
        <f>N(L7593)+IF(AND('🔎 TRA CỨU NHANH'!$C$2&lt;&gt;"",OR(ISNUMBER(SEARCH('🔎 TRA CỨU NHANH'!$C$2,$A7594)),ISNUMBER(SEARCH('🔎 TRA CỨU NHANH'!$C$2,$B7594)))),1,0)</f>
        <v/>
      </c>
      <c r="M7594">
        <f>IF(L7594&gt;N(L7593),L7594,"")</f>
        <v/>
      </c>
    </row>
    <row r="7595">
      <c r="A7595">
        <f>IF('📋 MIỂNG TNC'!A2411="","",'📋 MIỂNG TNC'!A2411)</f>
        <v/>
      </c>
      <c r="B7595">
        <f>IF('📋 MIỂNG TNC'!A2411="","",'📋 MIỂNG TNC'!P2411)</f>
        <v/>
      </c>
      <c r="C7595">
        <f>IF('📋 MIỂNG TNC'!A2411="","","Miểng")</f>
        <v/>
      </c>
      <c r="D7595">
        <f>IF('📋 MIỂNG TNC'!A2411="","",'📋 MIỂNG TNC'!H2411)</f>
        <v/>
      </c>
      <c r="E7595" t="e">
        <v>#VALUE!</v>
      </c>
      <c r="F7595">
        <f>IF('📋 MIỂNG TNC'!A2411="","",'📋 MIỂNG TNC'!J2411)</f>
        <v/>
      </c>
      <c r="G7595">
        <f>IF('📋 MIỂNG TNC'!A2411="","",'📋 MIỂNG TNC'!K2411)</f>
        <v/>
      </c>
      <c r="H7595">
        <f>IF('📋 MIỂNG TNC'!A2411="","",'📋 MIỂNG TNC'!L2411)</f>
        <v/>
      </c>
      <c r="I7595">
        <f>IF('📋 MIỂNG TNC'!A2411="","",'📋 MIỂNG TNC'!M2411)</f>
        <v/>
      </c>
      <c r="J7595">
        <f>IF('📋 MIỂNG TNC'!A2411="","",'📋 MIỂNG TNC'!D2411)</f>
        <v/>
      </c>
      <c r="L7595">
        <f>N(L7594)+IF(AND('🔎 TRA CỨU NHANH'!$C$2&lt;&gt;"",OR(ISNUMBER(SEARCH('🔎 TRA CỨU NHANH'!$C$2,$A7595)),ISNUMBER(SEARCH('🔎 TRA CỨU NHANH'!$C$2,$B7595)))),1,0)</f>
        <v/>
      </c>
      <c r="M7595">
        <f>IF(L7595&gt;N(L7594),L7595,"")</f>
        <v/>
      </c>
    </row>
    <row r="7596">
      <c r="A7596">
        <f>IF('📋 MIỂNG TNC'!A2412="","",'📋 MIỂNG TNC'!A2412)</f>
        <v/>
      </c>
      <c r="B7596">
        <f>IF('📋 MIỂNG TNC'!A2412="","",'📋 MIỂNG TNC'!P2412)</f>
        <v/>
      </c>
      <c r="C7596">
        <f>IF('📋 MIỂNG TNC'!A2412="","","Miểng")</f>
        <v/>
      </c>
      <c r="D7596">
        <f>IF('📋 MIỂNG TNC'!A2412="","",'📋 MIỂNG TNC'!H2412)</f>
        <v/>
      </c>
      <c r="E7596" t="e">
        <v>#VALUE!</v>
      </c>
      <c r="F7596">
        <f>IF('📋 MIỂNG TNC'!A2412="","",'📋 MIỂNG TNC'!J2412)</f>
        <v/>
      </c>
      <c r="G7596">
        <f>IF('📋 MIỂNG TNC'!A2412="","",'📋 MIỂNG TNC'!K2412)</f>
        <v/>
      </c>
      <c r="H7596">
        <f>IF('📋 MIỂNG TNC'!A2412="","",'📋 MIỂNG TNC'!L2412)</f>
        <v/>
      </c>
      <c r="I7596">
        <f>IF('📋 MIỂNG TNC'!A2412="","",'📋 MIỂNG TNC'!M2412)</f>
        <v/>
      </c>
      <c r="J7596">
        <f>IF('📋 MIỂNG TNC'!A2412="","",'📋 MIỂNG TNC'!D2412)</f>
        <v/>
      </c>
      <c r="L7596">
        <f>N(L7595)+IF(AND('🔎 TRA CỨU NHANH'!$C$2&lt;&gt;"",OR(ISNUMBER(SEARCH('🔎 TRA CỨU NHANH'!$C$2,$A7596)),ISNUMBER(SEARCH('🔎 TRA CỨU NHANH'!$C$2,$B7596)))),1,0)</f>
        <v/>
      </c>
      <c r="M7596">
        <f>IF(L7596&gt;N(L7595),L7596,"")</f>
        <v/>
      </c>
    </row>
    <row r="7597">
      <c r="A7597">
        <f>IF('📋 MIỂNG TNC'!A2413="","",'📋 MIỂNG TNC'!A2413)</f>
        <v/>
      </c>
      <c r="B7597">
        <f>IF('📋 MIỂNG TNC'!A2413="","",'📋 MIỂNG TNC'!P2413)</f>
        <v/>
      </c>
      <c r="C7597">
        <f>IF('📋 MIỂNG TNC'!A2413="","","Miểng")</f>
        <v/>
      </c>
      <c r="D7597">
        <f>IF('📋 MIỂNG TNC'!A2413="","",'📋 MIỂNG TNC'!H2413)</f>
        <v/>
      </c>
      <c r="E7597" t="e">
        <v>#VALUE!</v>
      </c>
      <c r="F7597">
        <f>IF('📋 MIỂNG TNC'!A2413="","",'📋 MIỂNG TNC'!J2413)</f>
        <v/>
      </c>
      <c r="G7597">
        <f>IF('📋 MIỂNG TNC'!A2413="","",'📋 MIỂNG TNC'!K2413)</f>
        <v/>
      </c>
      <c r="H7597">
        <f>IF('📋 MIỂNG TNC'!A2413="","",'📋 MIỂNG TNC'!L2413)</f>
        <v/>
      </c>
      <c r="I7597">
        <f>IF('📋 MIỂNG TNC'!A2413="","",'📋 MIỂNG TNC'!M2413)</f>
        <v/>
      </c>
      <c r="J7597">
        <f>IF('📋 MIỂNG TNC'!A2413="","",'📋 MIỂNG TNC'!D2413)</f>
        <v/>
      </c>
      <c r="L7597">
        <f>N(L7596)+IF(AND('🔎 TRA CỨU NHANH'!$C$2&lt;&gt;"",OR(ISNUMBER(SEARCH('🔎 TRA CỨU NHANH'!$C$2,$A7597)),ISNUMBER(SEARCH('🔎 TRA CỨU NHANH'!$C$2,$B7597)))),1,0)</f>
        <v/>
      </c>
      <c r="M7597">
        <f>IF(L7597&gt;N(L7596),L7597,"")</f>
        <v/>
      </c>
    </row>
    <row r="7598">
      <c r="A7598">
        <f>IF('📋 MIỂNG TNC'!A2414="","",'📋 MIỂNG TNC'!A2414)</f>
        <v/>
      </c>
      <c r="B7598">
        <f>IF('📋 MIỂNG TNC'!A2414="","",'📋 MIỂNG TNC'!P2414)</f>
        <v/>
      </c>
      <c r="C7598">
        <f>IF('📋 MIỂNG TNC'!A2414="","","Miểng")</f>
        <v/>
      </c>
      <c r="D7598">
        <f>IF('📋 MIỂNG TNC'!A2414="","",'📋 MIỂNG TNC'!H2414)</f>
        <v/>
      </c>
      <c r="E7598" t="e">
        <v>#VALUE!</v>
      </c>
      <c r="F7598">
        <f>IF('📋 MIỂNG TNC'!A2414="","",'📋 MIỂNG TNC'!J2414)</f>
        <v/>
      </c>
      <c r="G7598">
        <f>IF('📋 MIỂNG TNC'!A2414="","",'📋 MIỂNG TNC'!K2414)</f>
        <v/>
      </c>
      <c r="H7598">
        <f>IF('📋 MIỂNG TNC'!A2414="","",'📋 MIỂNG TNC'!L2414)</f>
        <v/>
      </c>
      <c r="I7598">
        <f>IF('📋 MIỂNG TNC'!A2414="","",'📋 MIỂNG TNC'!M2414)</f>
        <v/>
      </c>
      <c r="J7598">
        <f>IF('📋 MIỂNG TNC'!A2414="","",'📋 MIỂNG TNC'!D2414)</f>
        <v/>
      </c>
      <c r="L7598">
        <f>N(L7597)+IF(AND('🔎 TRA CỨU NHANH'!$C$2&lt;&gt;"",OR(ISNUMBER(SEARCH('🔎 TRA CỨU NHANH'!$C$2,$A7598)),ISNUMBER(SEARCH('🔎 TRA CỨU NHANH'!$C$2,$B7598)))),1,0)</f>
        <v/>
      </c>
      <c r="M7598">
        <f>IF(L7598&gt;N(L7597),L7598,"")</f>
        <v/>
      </c>
    </row>
    <row r="7599">
      <c r="A7599">
        <f>IF('📋 MIỂNG TNC'!A2415="","",'📋 MIỂNG TNC'!A2415)</f>
        <v/>
      </c>
      <c r="B7599">
        <f>IF('📋 MIỂNG TNC'!A2415="","",'📋 MIỂNG TNC'!P2415)</f>
        <v/>
      </c>
      <c r="C7599">
        <f>IF('📋 MIỂNG TNC'!A2415="","","Miểng")</f>
        <v/>
      </c>
      <c r="D7599">
        <f>IF('📋 MIỂNG TNC'!A2415="","",'📋 MIỂNG TNC'!H2415)</f>
        <v/>
      </c>
      <c r="E7599" t="e">
        <v>#VALUE!</v>
      </c>
      <c r="F7599">
        <f>IF('📋 MIỂNG TNC'!A2415="","",'📋 MIỂNG TNC'!J2415)</f>
        <v/>
      </c>
      <c r="G7599">
        <f>IF('📋 MIỂNG TNC'!A2415="","",'📋 MIỂNG TNC'!K2415)</f>
        <v/>
      </c>
      <c r="H7599">
        <f>IF('📋 MIỂNG TNC'!A2415="","",'📋 MIỂNG TNC'!L2415)</f>
        <v/>
      </c>
      <c r="I7599">
        <f>IF('📋 MIỂNG TNC'!A2415="","",'📋 MIỂNG TNC'!M2415)</f>
        <v/>
      </c>
      <c r="J7599">
        <f>IF('📋 MIỂNG TNC'!A2415="","",'📋 MIỂNG TNC'!D2415)</f>
        <v/>
      </c>
      <c r="L7599">
        <f>N(L7598)+IF(AND('🔎 TRA CỨU NHANH'!$C$2&lt;&gt;"",OR(ISNUMBER(SEARCH('🔎 TRA CỨU NHANH'!$C$2,$A7599)),ISNUMBER(SEARCH('🔎 TRA CỨU NHANH'!$C$2,$B7599)))),1,0)</f>
        <v/>
      </c>
      <c r="M7599">
        <f>IF(L7599&gt;N(L7598),L7599,"")</f>
        <v/>
      </c>
    </row>
    <row r="7600">
      <c r="A7600">
        <f>IF('📋 MIỂNG TNC'!A2416="","",'📋 MIỂNG TNC'!A2416)</f>
        <v/>
      </c>
      <c r="B7600">
        <f>IF('📋 MIỂNG TNC'!A2416="","",'📋 MIỂNG TNC'!P2416)</f>
        <v/>
      </c>
      <c r="C7600">
        <f>IF('📋 MIỂNG TNC'!A2416="","","Miểng")</f>
        <v/>
      </c>
      <c r="D7600">
        <f>IF('📋 MIỂNG TNC'!A2416="","",'📋 MIỂNG TNC'!H2416)</f>
        <v/>
      </c>
      <c r="E7600" t="e">
        <v>#VALUE!</v>
      </c>
      <c r="F7600">
        <f>IF('📋 MIỂNG TNC'!A2416="","",'📋 MIỂNG TNC'!J2416)</f>
        <v/>
      </c>
      <c r="G7600">
        <f>IF('📋 MIỂNG TNC'!A2416="","",'📋 MIỂNG TNC'!K2416)</f>
        <v/>
      </c>
      <c r="H7600">
        <f>IF('📋 MIỂNG TNC'!A2416="","",'📋 MIỂNG TNC'!L2416)</f>
        <v/>
      </c>
      <c r="I7600">
        <f>IF('📋 MIỂNG TNC'!A2416="","",'📋 MIỂNG TNC'!M2416)</f>
        <v/>
      </c>
      <c r="J7600">
        <f>IF('📋 MIỂNG TNC'!A2416="","",'📋 MIỂNG TNC'!D2416)</f>
        <v/>
      </c>
      <c r="L7600">
        <f>N(L7599)+IF(AND('🔎 TRA CỨU NHANH'!$C$2&lt;&gt;"",OR(ISNUMBER(SEARCH('🔎 TRA CỨU NHANH'!$C$2,$A7600)),ISNUMBER(SEARCH('🔎 TRA CỨU NHANH'!$C$2,$B7600)))),1,0)</f>
        <v/>
      </c>
      <c r="M7600">
        <f>IF(L7600&gt;N(L7599),L7600,"")</f>
        <v/>
      </c>
    </row>
    <row r="7601">
      <c r="A7601">
        <f>IF('📋 MIỂNG TNC'!A2417="","",'📋 MIỂNG TNC'!A2417)</f>
        <v/>
      </c>
      <c r="B7601">
        <f>IF('📋 MIỂNG TNC'!A2417="","",'📋 MIỂNG TNC'!P2417)</f>
        <v/>
      </c>
      <c r="C7601">
        <f>IF('📋 MIỂNG TNC'!A2417="","","Miểng")</f>
        <v/>
      </c>
      <c r="D7601">
        <f>IF('📋 MIỂNG TNC'!A2417="","",'📋 MIỂNG TNC'!H2417)</f>
        <v/>
      </c>
      <c r="E7601" t="e">
        <v>#VALUE!</v>
      </c>
      <c r="F7601">
        <f>IF('📋 MIỂNG TNC'!A2417="","",'📋 MIỂNG TNC'!J2417)</f>
        <v/>
      </c>
      <c r="G7601">
        <f>IF('📋 MIỂNG TNC'!A2417="","",'📋 MIỂNG TNC'!K2417)</f>
        <v/>
      </c>
      <c r="H7601">
        <f>IF('📋 MIỂNG TNC'!A2417="","",'📋 MIỂNG TNC'!L2417)</f>
        <v/>
      </c>
      <c r="I7601">
        <f>IF('📋 MIỂNG TNC'!A2417="","",'📋 MIỂNG TNC'!M2417)</f>
        <v/>
      </c>
      <c r="J7601">
        <f>IF('📋 MIỂNG TNC'!A2417="","",'📋 MIỂNG TNC'!D2417)</f>
        <v/>
      </c>
      <c r="L7601">
        <f>N(L7600)+IF(AND('🔎 TRA CỨU NHANH'!$C$2&lt;&gt;"",OR(ISNUMBER(SEARCH('🔎 TRA CỨU NHANH'!$C$2,$A7601)),ISNUMBER(SEARCH('🔎 TRA CỨU NHANH'!$C$2,$B7601)))),1,0)</f>
        <v/>
      </c>
      <c r="M7601">
        <f>IF(L7601&gt;N(L7600),L7601,"")</f>
        <v/>
      </c>
    </row>
    <row r="7602">
      <c r="A7602">
        <f>IF('📋 MIỂNG TNC'!A2418="","",'📋 MIỂNG TNC'!A2418)</f>
        <v/>
      </c>
      <c r="B7602">
        <f>IF('📋 MIỂNG TNC'!A2418="","",'📋 MIỂNG TNC'!P2418)</f>
        <v/>
      </c>
      <c r="C7602">
        <f>IF('📋 MIỂNG TNC'!A2418="","","Miểng")</f>
        <v/>
      </c>
      <c r="D7602">
        <f>IF('📋 MIỂNG TNC'!A2418="","",'📋 MIỂNG TNC'!H2418)</f>
        <v/>
      </c>
      <c r="E7602" t="e">
        <v>#VALUE!</v>
      </c>
      <c r="F7602">
        <f>IF('📋 MIỂNG TNC'!A2418="","",'📋 MIỂNG TNC'!J2418)</f>
        <v/>
      </c>
      <c r="G7602">
        <f>IF('📋 MIỂNG TNC'!A2418="","",'📋 MIỂNG TNC'!K2418)</f>
        <v/>
      </c>
      <c r="H7602">
        <f>IF('📋 MIỂNG TNC'!A2418="","",'📋 MIỂNG TNC'!L2418)</f>
        <v/>
      </c>
      <c r="I7602">
        <f>IF('📋 MIỂNG TNC'!A2418="","",'📋 MIỂNG TNC'!M2418)</f>
        <v/>
      </c>
      <c r="J7602">
        <f>IF('📋 MIỂNG TNC'!A2418="","",'📋 MIỂNG TNC'!D2418)</f>
        <v/>
      </c>
      <c r="L7602">
        <f>N(L7601)+IF(AND('🔎 TRA CỨU NHANH'!$C$2&lt;&gt;"",OR(ISNUMBER(SEARCH('🔎 TRA CỨU NHANH'!$C$2,$A7602)),ISNUMBER(SEARCH('🔎 TRA CỨU NHANH'!$C$2,$B7602)))),1,0)</f>
        <v/>
      </c>
      <c r="M7602">
        <f>IF(L7602&gt;N(L7601),L7602,"")</f>
        <v/>
      </c>
    </row>
    <row r="7603">
      <c r="A7603">
        <f>IF('📋 MIỂNG TNC'!A2419="","",'📋 MIỂNG TNC'!A2419)</f>
        <v/>
      </c>
      <c r="B7603">
        <f>IF('📋 MIỂNG TNC'!A2419="","",'📋 MIỂNG TNC'!P2419)</f>
        <v/>
      </c>
      <c r="C7603">
        <f>IF('📋 MIỂNG TNC'!A2419="","","Miểng")</f>
        <v/>
      </c>
      <c r="D7603">
        <f>IF('📋 MIỂNG TNC'!A2419="","",'📋 MIỂNG TNC'!H2419)</f>
        <v/>
      </c>
      <c r="E7603" t="e">
        <v>#VALUE!</v>
      </c>
      <c r="F7603">
        <f>IF('📋 MIỂNG TNC'!A2419="","",'📋 MIỂNG TNC'!J2419)</f>
        <v/>
      </c>
      <c r="G7603">
        <f>IF('📋 MIỂNG TNC'!A2419="","",'📋 MIỂNG TNC'!K2419)</f>
        <v/>
      </c>
      <c r="H7603">
        <f>IF('📋 MIỂNG TNC'!A2419="","",'📋 MIỂNG TNC'!L2419)</f>
        <v/>
      </c>
      <c r="I7603">
        <f>IF('📋 MIỂNG TNC'!A2419="","",'📋 MIỂNG TNC'!M2419)</f>
        <v/>
      </c>
      <c r="J7603">
        <f>IF('📋 MIỂNG TNC'!A2419="","",'📋 MIỂNG TNC'!D2419)</f>
        <v/>
      </c>
      <c r="L7603">
        <f>N(L7602)+IF(AND('🔎 TRA CỨU NHANH'!$C$2&lt;&gt;"",OR(ISNUMBER(SEARCH('🔎 TRA CỨU NHANH'!$C$2,$A7603)),ISNUMBER(SEARCH('🔎 TRA CỨU NHANH'!$C$2,$B7603)))),1,0)</f>
        <v/>
      </c>
      <c r="M7603">
        <f>IF(L7603&gt;N(L7602),L7603,"")</f>
        <v/>
      </c>
    </row>
    <row r="7604">
      <c r="A7604">
        <f>IF('📋 MIỂNG TNC'!A2420="","",'📋 MIỂNG TNC'!A2420)</f>
        <v/>
      </c>
      <c r="B7604">
        <f>IF('📋 MIỂNG TNC'!A2420="","",'📋 MIỂNG TNC'!P2420)</f>
        <v/>
      </c>
      <c r="C7604">
        <f>IF('📋 MIỂNG TNC'!A2420="","","Miểng")</f>
        <v/>
      </c>
      <c r="D7604">
        <f>IF('📋 MIỂNG TNC'!A2420="","",'📋 MIỂNG TNC'!H2420)</f>
        <v/>
      </c>
      <c r="E7604" t="e">
        <v>#VALUE!</v>
      </c>
      <c r="F7604">
        <f>IF('📋 MIỂNG TNC'!A2420="","",'📋 MIỂNG TNC'!J2420)</f>
        <v/>
      </c>
      <c r="G7604">
        <f>IF('📋 MIỂNG TNC'!A2420="","",'📋 MIỂNG TNC'!K2420)</f>
        <v/>
      </c>
      <c r="H7604">
        <f>IF('📋 MIỂNG TNC'!A2420="","",'📋 MIỂNG TNC'!L2420)</f>
        <v/>
      </c>
      <c r="I7604">
        <f>IF('📋 MIỂNG TNC'!A2420="","",'📋 MIỂNG TNC'!M2420)</f>
        <v/>
      </c>
      <c r="J7604">
        <f>IF('📋 MIỂNG TNC'!A2420="","",'📋 MIỂNG TNC'!D2420)</f>
        <v/>
      </c>
      <c r="L7604">
        <f>N(L7603)+IF(AND('🔎 TRA CỨU NHANH'!$C$2&lt;&gt;"",OR(ISNUMBER(SEARCH('🔎 TRA CỨU NHANH'!$C$2,$A7604)),ISNUMBER(SEARCH('🔎 TRA CỨU NHANH'!$C$2,$B7604)))),1,0)</f>
        <v/>
      </c>
      <c r="M7604">
        <f>IF(L7604&gt;N(L7603),L7604,"")</f>
        <v/>
      </c>
    </row>
    <row r="7605">
      <c r="A7605">
        <f>IF('📋 MIỂNG TNC'!A2421="","",'📋 MIỂNG TNC'!A2421)</f>
        <v/>
      </c>
      <c r="B7605">
        <f>IF('📋 MIỂNG TNC'!A2421="","",'📋 MIỂNG TNC'!P2421)</f>
        <v/>
      </c>
      <c r="C7605">
        <f>IF('📋 MIỂNG TNC'!A2421="","","Miểng")</f>
        <v/>
      </c>
      <c r="D7605">
        <f>IF('📋 MIỂNG TNC'!A2421="","",'📋 MIỂNG TNC'!H2421)</f>
        <v/>
      </c>
      <c r="E7605" t="e">
        <v>#VALUE!</v>
      </c>
      <c r="F7605">
        <f>IF('📋 MIỂNG TNC'!A2421="","",'📋 MIỂNG TNC'!J2421)</f>
        <v/>
      </c>
      <c r="G7605">
        <f>IF('📋 MIỂNG TNC'!A2421="","",'📋 MIỂNG TNC'!K2421)</f>
        <v/>
      </c>
      <c r="H7605">
        <f>IF('📋 MIỂNG TNC'!A2421="","",'📋 MIỂNG TNC'!L2421)</f>
        <v/>
      </c>
      <c r="I7605">
        <f>IF('📋 MIỂNG TNC'!A2421="","",'📋 MIỂNG TNC'!M2421)</f>
        <v/>
      </c>
      <c r="J7605">
        <f>IF('📋 MIỂNG TNC'!A2421="","",'📋 MIỂNG TNC'!D2421)</f>
        <v/>
      </c>
      <c r="L7605">
        <f>N(L7604)+IF(AND('🔎 TRA CỨU NHANH'!$C$2&lt;&gt;"",OR(ISNUMBER(SEARCH('🔎 TRA CỨU NHANH'!$C$2,$A7605)),ISNUMBER(SEARCH('🔎 TRA CỨU NHANH'!$C$2,$B7605)))),1,0)</f>
        <v/>
      </c>
      <c r="M7605">
        <f>IF(L7605&gt;N(L7604),L7605,"")</f>
        <v/>
      </c>
    </row>
    <row r="7606">
      <c r="A7606">
        <f>IF('📋 MIỂNG TNC'!A2422="","",'📋 MIỂNG TNC'!A2422)</f>
        <v/>
      </c>
      <c r="B7606">
        <f>IF('📋 MIỂNG TNC'!A2422="","",'📋 MIỂNG TNC'!P2422)</f>
        <v/>
      </c>
      <c r="C7606">
        <f>IF('📋 MIỂNG TNC'!A2422="","","Miểng")</f>
        <v/>
      </c>
      <c r="D7606">
        <f>IF('📋 MIỂNG TNC'!A2422="","",'📋 MIỂNG TNC'!H2422)</f>
        <v/>
      </c>
      <c r="E7606" t="e">
        <v>#VALUE!</v>
      </c>
      <c r="F7606">
        <f>IF('📋 MIỂNG TNC'!A2422="","",'📋 MIỂNG TNC'!J2422)</f>
        <v/>
      </c>
      <c r="G7606">
        <f>IF('📋 MIỂNG TNC'!A2422="","",'📋 MIỂNG TNC'!K2422)</f>
        <v/>
      </c>
      <c r="H7606">
        <f>IF('📋 MIỂNG TNC'!A2422="","",'📋 MIỂNG TNC'!L2422)</f>
        <v/>
      </c>
      <c r="I7606">
        <f>IF('📋 MIỂNG TNC'!A2422="","",'📋 MIỂNG TNC'!M2422)</f>
        <v/>
      </c>
      <c r="J7606">
        <f>IF('📋 MIỂNG TNC'!A2422="","",'📋 MIỂNG TNC'!D2422)</f>
        <v/>
      </c>
      <c r="L7606">
        <f>N(L7605)+IF(AND('🔎 TRA CỨU NHANH'!$C$2&lt;&gt;"",OR(ISNUMBER(SEARCH('🔎 TRA CỨU NHANH'!$C$2,$A7606)),ISNUMBER(SEARCH('🔎 TRA CỨU NHANH'!$C$2,$B7606)))),1,0)</f>
        <v/>
      </c>
      <c r="M7606">
        <f>IF(L7606&gt;N(L7605),L7606,"")</f>
        <v/>
      </c>
    </row>
    <row r="7607">
      <c r="A7607">
        <f>IF('📋 MIỂNG TNC'!A2423="","",'📋 MIỂNG TNC'!A2423)</f>
        <v/>
      </c>
      <c r="B7607">
        <f>IF('📋 MIỂNG TNC'!A2423="","",'📋 MIỂNG TNC'!P2423)</f>
        <v/>
      </c>
      <c r="C7607">
        <f>IF('📋 MIỂNG TNC'!A2423="","","Miểng")</f>
        <v/>
      </c>
      <c r="D7607">
        <f>IF('📋 MIỂNG TNC'!A2423="","",'📋 MIỂNG TNC'!H2423)</f>
        <v/>
      </c>
      <c r="E7607" t="e">
        <v>#VALUE!</v>
      </c>
      <c r="F7607">
        <f>IF('📋 MIỂNG TNC'!A2423="","",'📋 MIỂNG TNC'!J2423)</f>
        <v/>
      </c>
      <c r="G7607">
        <f>IF('📋 MIỂNG TNC'!A2423="","",'📋 MIỂNG TNC'!K2423)</f>
        <v/>
      </c>
      <c r="H7607">
        <f>IF('📋 MIỂNG TNC'!A2423="","",'📋 MIỂNG TNC'!L2423)</f>
        <v/>
      </c>
      <c r="I7607">
        <f>IF('📋 MIỂNG TNC'!A2423="","",'📋 MIỂNG TNC'!M2423)</f>
        <v/>
      </c>
      <c r="J7607">
        <f>IF('📋 MIỂNG TNC'!A2423="","",'📋 MIỂNG TNC'!D2423)</f>
        <v/>
      </c>
      <c r="L7607">
        <f>N(L7606)+IF(AND('🔎 TRA CỨU NHANH'!$C$2&lt;&gt;"",OR(ISNUMBER(SEARCH('🔎 TRA CỨU NHANH'!$C$2,$A7607)),ISNUMBER(SEARCH('🔎 TRA CỨU NHANH'!$C$2,$B7607)))),1,0)</f>
        <v/>
      </c>
      <c r="M7607">
        <f>IF(L7607&gt;N(L7606),L7607,"")</f>
        <v/>
      </c>
    </row>
    <row r="7608">
      <c r="A7608">
        <f>IF('📋 MIỂNG TNC'!A2424="","",'📋 MIỂNG TNC'!A2424)</f>
        <v/>
      </c>
      <c r="B7608">
        <f>IF('📋 MIỂNG TNC'!A2424="","",'📋 MIỂNG TNC'!P2424)</f>
        <v/>
      </c>
      <c r="C7608">
        <f>IF('📋 MIỂNG TNC'!A2424="","","Miểng")</f>
        <v/>
      </c>
      <c r="D7608">
        <f>IF('📋 MIỂNG TNC'!A2424="","",'📋 MIỂNG TNC'!H2424)</f>
        <v/>
      </c>
      <c r="E7608" t="e">
        <v>#VALUE!</v>
      </c>
      <c r="F7608">
        <f>IF('📋 MIỂNG TNC'!A2424="","",'📋 MIỂNG TNC'!J2424)</f>
        <v/>
      </c>
      <c r="G7608">
        <f>IF('📋 MIỂNG TNC'!A2424="","",'📋 MIỂNG TNC'!K2424)</f>
        <v/>
      </c>
      <c r="H7608">
        <f>IF('📋 MIỂNG TNC'!A2424="","",'📋 MIỂNG TNC'!L2424)</f>
        <v/>
      </c>
      <c r="I7608">
        <f>IF('📋 MIỂNG TNC'!A2424="","",'📋 MIỂNG TNC'!M2424)</f>
        <v/>
      </c>
      <c r="J7608">
        <f>IF('📋 MIỂNG TNC'!A2424="","",'📋 MIỂNG TNC'!D2424)</f>
        <v/>
      </c>
      <c r="L7608">
        <f>N(L7607)+IF(AND('🔎 TRA CỨU NHANH'!$C$2&lt;&gt;"",OR(ISNUMBER(SEARCH('🔎 TRA CỨU NHANH'!$C$2,$A7608)),ISNUMBER(SEARCH('🔎 TRA CỨU NHANH'!$C$2,$B7608)))),1,0)</f>
        <v/>
      </c>
      <c r="M7608">
        <f>IF(L7608&gt;N(L7607),L7608,"")</f>
        <v/>
      </c>
    </row>
    <row r="7609">
      <c r="A7609">
        <f>IF('📋 MIỂNG TNC'!A2425="","",'📋 MIỂNG TNC'!A2425)</f>
        <v/>
      </c>
      <c r="B7609">
        <f>IF('📋 MIỂNG TNC'!A2425="","",'📋 MIỂNG TNC'!P2425)</f>
        <v/>
      </c>
      <c r="C7609">
        <f>IF('📋 MIỂNG TNC'!A2425="","","Miểng")</f>
        <v/>
      </c>
      <c r="D7609">
        <f>IF('📋 MIỂNG TNC'!A2425="","",'📋 MIỂNG TNC'!H2425)</f>
        <v/>
      </c>
      <c r="E7609" t="e">
        <v>#VALUE!</v>
      </c>
      <c r="F7609">
        <f>IF('📋 MIỂNG TNC'!A2425="","",'📋 MIỂNG TNC'!J2425)</f>
        <v/>
      </c>
      <c r="G7609">
        <f>IF('📋 MIỂNG TNC'!A2425="","",'📋 MIỂNG TNC'!K2425)</f>
        <v/>
      </c>
      <c r="H7609">
        <f>IF('📋 MIỂNG TNC'!A2425="","",'📋 MIỂNG TNC'!L2425)</f>
        <v/>
      </c>
      <c r="I7609">
        <f>IF('📋 MIỂNG TNC'!A2425="","",'📋 MIỂNG TNC'!M2425)</f>
        <v/>
      </c>
      <c r="J7609">
        <f>IF('📋 MIỂNG TNC'!A2425="","",'📋 MIỂNG TNC'!D2425)</f>
        <v/>
      </c>
      <c r="L7609">
        <f>N(L7608)+IF(AND('🔎 TRA CỨU NHANH'!$C$2&lt;&gt;"",OR(ISNUMBER(SEARCH('🔎 TRA CỨU NHANH'!$C$2,$A7609)),ISNUMBER(SEARCH('🔎 TRA CỨU NHANH'!$C$2,$B7609)))),1,0)</f>
        <v/>
      </c>
      <c r="M7609">
        <f>IF(L7609&gt;N(L7608),L7609,"")</f>
        <v/>
      </c>
    </row>
    <row r="7610">
      <c r="A7610">
        <f>IF('📋 MIỂNG TNC'!A2426="","",'📋 MIỂNG TNC'!A2426)</f>
        <v/>
      </c>
      <c r="B7610">
        <f>IF('📋 MIỂNG TNC'!A2426="","",'📋 MIỂNG TNC'!P2426)</f>
        <v/>
      </c>
      <c r="C7610">
        <f>IF('📋 MIỂNG TNC'!A2426="","","Miểng")</f>
        <v/>
      </c>
      <c r="D7610">
        <f>IF('📋 MIỂNG TNC'!A2426="","",'📋 MIỂNG TNC'!H2426)</f>
        <v/>
      </c>
      <c r="E7610" t="e">
        <v>#VALUE!</v>
      </c>
      <c r="F7610">
        <f>IF('📋 MIỂNG TNC'!A2426="","",'📋 MIỂNG TNC'!J2426)</f>
        <v/>
      </c>
      <c r="G7610">
        <f>IF('📋 MIỂNG TNC'!A2426="","",'📋 MIỂNG TNC'!K2426)</f>
        <v/>
      </c>
      <c r="H7610">
        <f>IF('📋 MIỂNG TNC'!A2426="","",'📋 MIỂNG TNC'!L2426)</f>
        <v/>
      </c>
      <c r="I7610">
        <f>IF('📋 MIỂNG TNC'!A2426="","",'📋 MIỂNG TNC'!M2426)</f>
        <v/>
      </c>
      <c r="J7610">
        <f>IF('📋 MIỂNG TNC'!A2426="","",'📋 MIỂNG TNC'!D2426)</f>
        <v/>
      </c>
      <c r="L7610">
        <f>N(L7609)+IF(AND('🔎 TRA CỨU NHANH'!$C$2&lt;&gt;"",OR(ISNUMBER(SEARCH('🔎 TRA CỨU NHANH'!$C$2,$A7610)),ISNUMBER(SEARCH('🔎 TRA CỨU NHANH'!$C$2,$B7610)))),1,0)</f>
        <v/>
      </c>
      <c r="M7610">
        <f>IF(L7610&gt;N(L7609),L7610,"")</f>
        <v/>
      </c>
    </row>
    <row r="7611">
      <c r="A7611">
        <f>IF('📋 MIỂNG TNC'!A2427="","",'📋 MIỂNG TNC'!A2427)</f>
        <v/>
      </c>
      <c r="B7611">
        <f>IF('📋 MIỂNG TNC'!A2427="","",'📋 MIỂNG TNC'!P2427)</f>
        <v/>
      </c>
      <c r="C7611">
        <f>IF('📋 MIỂNG TNC'!A2427="","","Miểng")</f>
        <v/>
      </c>
      <c r="D7611">
        <f>IF('📋 MIỂNG TNC'!A2427="","",'📋 MIỂNG TNC'!H2427)</f>
        <v/>
      </c>
      <c r="E7611" t="e">
        <v>#VALUE!</v>
      </c>
      <c r="F7611">
        <f>IF('📋 MIỂNG TNC'!A2427="","",'📋 MIỂNG TNC'!J2427)</f>
        <v/>
      </c>
      <c r="G7611">
        <f>IF('📋 MIỂNG TNC'!A2427="","",'📋 MIỂNG TNC'!K2427)</f>
        <v/>
      </c>
      <c r="H7611">
        <f>IF('📋 MIỂNG TNC'!A2427="","",'📋 MIỂNG TNC'!L2427)</f>
        <v/>
      </c>
      <c r="I7611">
        <f>IF('📋 MIỂNG TNC'!A2427="","",'📋 MIỂNG TNC'!M2427)</f>
        <v/>
      </c>
      <c r="J7611">
        <f>IF('📋 MIỂNG TNC'!A2427="","",'📋 MIỂNG TNC'!D2427)</f>
        <v/>
      </c>
      <c r="L7611">
        <f>N(L7610)+IF(AND('🔎 TRA CỨU NHANH'!$C$2&lt;&gt;"",OR(ISNUMBER(SEARCH('🔎 TRA CỨU NHANH'!$C$2,$A7611)),ISNUMBER(SEARCH('🔎 TRA CỨU NHANH'!$C$2,$B7611)))),1,0)</f>
        <v/>
      </c>
      <c r="M7611">
        <f>IF(L7611&gt;N(L7610),L7611,"")</f>
        <v/>
      </c>
    </row>
    <row r="7612">
      <c r="A7612">
        <f>IF('📋 MIỂNG TNC'!A2428="","",'📋 MIỂNG TNC'!A2428)</f>
        <v/>
      </c>
      <c r="B7612">
        <f>IF('📋 MIỂNG TNC'!A2428="","",'📋 MIỂNG TNC'!P2428)</f>
        <v/>
      </c>
      <c r="C7612">
        <f>IF('📋 MIỂNG TNC'!A2428="","","Miểng")</f>
        <v/>
      </c>
      <c r="D7612">
        <f>IF('📋 MIỂNG TNC'!A2428="","",'📋 MIỂNG TNC'!H2428)</f>
        <v/>
      </c>
      <c r="E7612" t="e">
        <v>#VALUE!</v>
      </c>
      <c r="F7612">
        <f>IF('📋 MIỂNG TNC'!A2428="","",'📋 MIỂNG TNC'!J2428)</f>
        <v/>
      </c>
      <c r="G7612">
        <f>IF('📋 MIỂNG TNC'!A2428="","",'📋 MIỂNG TNC'!K2428)</f>
        <v/>
      </c>
      <c r="H7612">
        <f>IF('📋 MIỂNG TNC'!A2428="","",'📋 MIỂNG TNC'!L2428)</f>
        <v/>
      </c>
      <c r="I7612">
        <f>IF('📋 MIỂNG TNC'!A2428="","",'📋 MIỂNG TNC'!M2428)</f>
        <v/>
      </c>
      <c r="J7612">
        <f>IF('📋 MIỂNG TNC'!A2428="","",'📋 MIỂNG TNC'!D2428)</f>
        <v/>
      </c>
      <c r="L7612">
        <f>N(L7611)+IF(AND('🔎 TRA CỨU NHANH'!$C$2&lt;&gt;"",OR(ISNUMBER(SEARCH('🔎 TRA CỨU NHANH'!$C$2,$A7612)),ISNUMBER(SEARCH('🔎 TRA CỨU NHANH'!$C$2,$B7612)))),1,0)</f>
        <v/>
      </c>
      <c r="M7612">
        <f>IF(L7612&gt;N(L7611),L7612,"")</f>
        <v/>
      </c>
    </row>
    <row r="7613">
      <c r="A7613">
        <f>IF('📋 MIỂNG TNC'!A2429="","",'📋 MIỂNG TNC'!A2429)</f>
        <v/>
      </c>
      <c r="B7613">
        <f>IF('📋 MIỂNG TNC'!A2429="","",'📋 MIỂNG TNC'!P2429)</f>
        <v/>
      </c>
      <c r="C7613">
        <f>IF('📋 MIỂNG TNC'!A2429="","","Miểng")</f>
        <v/>
      </c>
      <c r="D7613">
        <f>IF('📋 MIỂNG TNC'!A2429="","",'📋 MIỂNG TNC'!H2429)</f>
        <v/>
      </c>
      <c r="E7613" t="e">
        <v>#VALUE!</v>
      </c>
      <c r="F7613">
        <f>IF('📋 MIỂNG TNC'!A2429="","",'📋 MIỂNG TNC'!J2429)</f>
        <v/>
      </c>
      <c r="G7613">
        <f>IF('📋 MIỂNG TNC'!A2429="","",'📋 MIỂNG TNC'!K2429)</f>
        <v/>
      </c>
      <c r="H7613">
        <f>IF('📋 MIỂNG TNC'!A2429="","",'📋 MIỂNG TNC'!L2429)</f>
        <v/>
      </c>
      <c r="I7613">
        <f>IF('📋 MIỂNG TNC'!A2429="","",'📋 MIỂNG TNC'!M2429)</f>
        <v/>
      </c>
      <c r="J7613">
        <f>IF('📋 MIỂNG TNC'!A2429="","",'📋 MIỂNG TNC'!D2429)</f>
        <v/>
      </c>
      <c r="L7613">
        <f>N(L7612)+IF(AND('🔎 TRA CỨU NHANH'!$C$2&lt;&gt;"",OR(ISNUMBER(SEARCH('🔎 TRA CỨU NHANH'!$C$2,$A7613)),ISNUMBER(SEARCH('🔎 TRA CỨU NHANH'!$C$2,$B7613)))),1,0)</f>
        <v/>
      </c>
      <c r="M7613">
        <f>IF(L7613&gt;N(L7612),L7613,"")</f>
        <v/>
      </c>
    </row>
    <row r="7614">
      <c r="A7614">
        <f>IF('📋 MIỂNG TNC'!A2430="","",'📋 MIỂNG TNC'!A2430)</f>
        <v/>
      </c>
      <c r="B7614">
        <f>IF('📋 MIỂNG TNC'!A2430="","",'📋 MIỂNG TNC'!P2430)</f>
        <v/>
      </c>
      <c r="C7614">
        <f>IF('📋 MIỂNG TNC'!A2430="","","Miểng")</f>
        <v/>
      </c>
      <c r="D7614">
        <f>IF('📋 MIỂNG TNC'!A2430="","",'📋 MIỂNG TNC'!H2430)</f>
        <v/>
      </c>
      <c r="E7614" t="e">
        <v>#VALUE!</v>
      </c>
      <c r="F7614">
        <f>IF('📋 MIỂNG TNC'!A2430="","",'📋 MIỂNG TNC'!J2430)</f>
        <v/>
      </c>
      <c r="G7614">
        <f>IF('📋 MIỂNG TNC'!A2430="","",'📋 MIỂNG TNC'!K2430)</f>
        <v/>
      </c>
      <c r="H7614">
        <f>IF('📋 MIỂNG TNC'!A2430="","",'📋 MIỂNG TNC'!L2430)</f>
        <v/>
      </c>
      <c r="I7614">
        <f>IF('📋 MIỂNG TNC'!A2430="","",'📋 MIỂNG TNC'!M2430)</f>
        <v/>
      </c>
      <c r="J7614">
        <f>IF('📋 MIỂNG TNC'!A2430="","",'📋 MIỂNG TNC'!D2430)</f>
        <v/>
      </c>
      <c r="L7614">
        <f>N(L7613)+IF(AND('🔎 TRA CỨU NHANH'!$C$2&lt;&gt;"",OR(ISNUMBER(SEARCH('🔎 TRA CỨU NHANH'!$C$2,$A7614)),ISNUMBER(SEARCH('🔎 TRA CỨU NHANH'!$C$2,$B7614)))),1,0)</f>
        <v/>
      </c>
      <c r="M7614">
        <f>IF(L7614&gt;N(L7613),L7614,"")</f>
        <v/>
      </c>
    </row>
    <row r="7615">
      <c r="A7615">
        <f>IF('📋 MIỂNG TNC'!A2431="","",'📋 MIỂNG TNC'!A2431)</f>
        <v/>
      </c>
      <c r="B7615">
        <f>IF('📋 MIỂNG TNC'!A2431="","",'📋 MIỂNG TNC'!P2431)</f>
        <v/>
      </c>
      <c r="C7615">
        <f>IF('📋 MIỂNG TNC'!A2431="","","Miểng")</f>
        <v/>
      </c>
      <c r="D7615">
        <f>IF('📋 MIỂNG TNC'!A2431="","",'📋 MIỂNG TNC'!H2431)</f>
        <v/>
      </c>
      <c r="E7615" t="e">
        <v>#VALUE!</v>
      </c>
      <c r="F7615">
        <f>IF('📋 MIỂNG TNC'!A2431="","",'📋 MIỂNG TNC'!J2431)</f>
        <v/>
      </c>
      <c r="G7615">
        <f>IF('📋 MIỂNG TNC'!A2431="","",'📋 MIỂNG TNC'!K2431)</f>
        <v/>
      </c>
      <c r="H7615">
        <f>IF('📋 MIỂNG TNC'!A2431="","",'📋 MIỂNG TNC'!L2431)</f>
        <v/>
      </c>
      <c r="I7615">
        <f>IF('📋 MIỂNG TNC'!A2431="","",'📋 MIỂNG TNC'!M2431)</f>
        <v/>
      </c>
      <c r="J7615">
        <f>IF('📋 MIỂNG TNC'!A2431="","",'📋 MIỂNG TNC'!D2431)</f>
        <v/>
      </c>
      <c r="L7615">
        <f>N(L7614)+IF(AND('🔎 TRA CỨU NHANH'!$C$2&lt;&gt;"",OR(ISNUMBER(SEARCH('🔎 TRA CỨU NHANH'!$C$2,$A7615)),ISNUMBER(SEARCH('🔎 TRA CỨU NHANH'!$C$2,$B7615)))),1,0)</f>
        <v/>
      </c>
      <c r="M7615">
        <f>IF(L7615&gt;N(L7614),L7615,"")</f>
        <v/>
      </c>
    </row>
    <row r="7616">
      <c r="A7616">
        <f>IF('📋 MIỂNG TNC'!A2432="","",'📋 MIỂNG TNC'!A2432)</f>
        <v/>
      </c>
      <c r="B7616">
        <f>IF('📋 MIỂNG TNC'!A2432="","",'📋 MIỂNG TNC'!P2432)</f>
        <v/>
      </c>
      <c r="C7616">
        <f>IF('📋 MIỂNG TNC'!A2432="","","Miểng")</f>
        <v/>
      </c>
      <c r="D7616">
        <f>IF('📋 MIỂNG TNC'!A2432="","",'📋 MIỂNG TNC'!H2432)</f>
        <v/>
      </c>
      <c r="E7616" t="e">
        <v>#VALUE!</v>
      </c>
      <c r="F7616">
        <f>IF('📋 MIỂNG TNC'!A2432="","",'📋 MIỂNG TNC'!J2432)</f>
        <v/>
      </c>
      <c r="G7616">
        <f>IF('📋 MIỂNG TNC'!A2432="","",'📋 MIỂNG TNC'!K2432)</f>
        <v/>
      </c>
      <c r="H7616">
        <f>IF('📋 MIỂNG TNC'!A2432="","",'📋 MIỂNG TNC'!L2432)</f>
        <v/>
      </c>
      <c r="I7616">
        <f>IF('📋 MIỂNG TNC'!A2432="","",'📋 MIỂNG TNC'!M2432)</f>
        <v/>
      </c>
      <c r="J7616">
        <f>IF('📋 MIỂNG TNC'!A2432="","",'📋 MIỂNG TNC'!D2432)</f>
        <v/>
      </c>
      <c r="L7616">
        <f>N(L7615)+IF(AND('🔎 TRA CỨU NHANH'!$C$2&lt;&gt;"",OR(ISNUMBER(SEARCH('🔎 TRA CỨU NHANH'!$C$2,$A7616)),ISNUMBER(SEARCH('🔎 TRA CỨU NHANH'!$C$2,$B7616)))),1,0)</f>
        <v/>
      </c>
      <c r="M7616">
        <f>IF(L7616&gt;N(L7615),L7616,"")</f>
        <v/>
      </c>
    </row>
    <row r="7617">
      <c r="A7617">
        <f>IF('📋 MIỂNG TNC'!A2433="","",'📋 MIỂNG TNC'!A2433)</f>
        <v/>
      </c>
      <c r="B7617">
        <f>IF('📋 MIỂNG TNC'!A2433="","",'📋 MIỂNG TNC'!P2433)</f>
        <v/>
      </c>
      <c r="C7617">
        <f>IF('📋 MIỂNG TNC'!A2433="","","Miểng")</f>
        <v/>
      </c>
      <c r="D7617">
        <f>IF('📋 MIỂNG TNC'!A2433="","",'📋 MIỂNG TNC'!H2433)</f>
        <v/>
      </c>
      <c r="E7617" t="e">
        <v>#VALUE!</v>
      </c>
      <c r="F7617">
        <f>IF('📋 MIỂNG TNC'!A2433="","",'📋 MIỂNG TNC'!J2433)</f>
        <v/>
      </c>
      <c r="G7617">
        <f>IF('📋 MIỂNG TNC'!A2433="","",'📋 MIỂNG TNC'!K2433)</f>
        <v/>
      </c>
      <c r="H7617">
        <f>IF('📋 MIỂNG TNC'!A2433="","",'📋 MIỂNG TNC'!L2433)</f>
        <v/>
      </c>
      <c r="I7617">
        <f>IF('📋 MIỂNG TNC'!A2433="","",'📋 MIỂNG TNC'!M2433)</f>
        <v/>
      </c>
      <c r="J7617">
        <f>IF('📋 MIỂNG TNC'!A2433="","",'📋 MIỂNG TNC'!D2433)</f>
        <v/>
      </c>
      <c r="L7617">
        <f>N(L7616)+IF(AND('🔎 TRA CỨU NHANH'!$C$2&lt;&gt;"",OR(ISNUMBER(SEARCH('🔎 TRA CỨU NHANH'!$C$2,$A7617)),ISNUMBER(SEARCH('🔎 TRA CỨU NHANH'!$C$2,$B7617)))),1,0)</f>
        <v/>
      </c>
      <c r="M7617">
        <f>IF(L7617&gt;N(L7616),L7617,"")</f>
        <v/>
      </c>
    </row>
    <row r="7618">
      <c r="A7618">
        <f>IF('📋 MIỂNG TNC'!A2434="","",'📋 MIỂNG TNC'!A2434)</f>
        <v/>
      </c>
      <c r="B7618">
        <f>IF('📋 MIỂNG TNC'!A2434="","",'📋 MIỂNG TNC'!P2434)</f>
        <v/>
      </c>
      <c r="C7618">
        <f>IF('📋 MIỂNG TNC'!A2434="","","Miểng")</f>
        <v/>
      </c>
      <c r="D7618">
        <f>IF('📋 MIỂNG TNC'!A2434="","",'📋 MIỂNG TNC'!H2434)</f>
        <v/>
      </c>
      <c r="E7618" t="e">
        <v>#VALUE!</v>
      </c>
      <c r="F7618">
        <f>IF('📋 MIỂNG TNC'!A2434="","",'📋 MIỂNG TNC'!J2434)</f>
        <v/>
      </c>
      <c r="G7618">
        <f>IF('📋 MIỂNG TNC'!A2434="","",'📋 MIỂNG TNC'!K2434)</f>
        <v/>
      </c>
      <c r="H7618">
        <f>IF('📋 MIỂNG TNC'!A2434="","",'📋 MIỂNG TNC'!L2434)</f>
        <v/>
      </c>
      <c r="I7618">
        <f>IF('📋 MIỂNG TNC'!A2434="","",'📋 MIỂNG TNC'!M2434)</f>
        <v/>
      </c>
      <c r="J7618">
        <f>IF('📋 MIỂNG TNC'!A2434="","",'📋 MIỂNG TNC'!D2434)</f>
        <v/>
      </c>
      <c r="L7618">
        <f>N(L7617)+IF(AND('🔎 TRA CỨU NHANH'!$C$2&lt;&gt;"",OR(ISNUMBER(SEARCH('🔎 TRA CỨU NHANH'!$C$2,$A7618)),ISNUMBER(SEARCH('🔎 TRA CỨU NHANH'!$C$2,$B7618)))),1,0)</f>
        <v/>
      </c>
      <c r="M7618">
        <f>IF(L7618&gt;N(L7617),L7618,"")</f>
        <v/>
      </c>
    </row>
    <row r="7619">
      <c r="A7619">
        <f>IF('📋 MIỂNG TNC'!A2435="","",'📋 MIỂNG TNC'!A2435)</f>
        <v/>
      </c>
      <c r="B7619">
        <f>IF('📋 MIỂNG TNC'!A2435="","",'📋 MIỂNG TNC'!P2435)</f>
        <v/>
      </c>
      <c r="C7619">
        <f>IF('📋 MIỂNG TNC'!A2435="","","Miểng")</f>
        <v/>
      </c>
      <c r="D7619">
        <f>IF('📋 MIỂNG TNC'!A2435="","",'📋 MIỂNG TNC'!H2435)</f>
        <v/>
      </c>
      <c r="E7619" t="e">
        <v>#VALUE!</v>
      </c>
      <c r="F7619">
        <f>IF('📋 MIỂNG TNC'!A2435="","",'📋 MIỂNG TNC'!J2435)</f>
        <v/>
      </c>
      <c r="G7619">
        <f>IF('📋 MIỂNG TNC'!A2435="","",'📋 MIỂNG TNC'!K2435)</f>
        <v/>
      </c>
      <c r="H7619">
        <f>IF('📋 MIỂNG TNC'!A2435="","",'📋 MIỂNG TNC'!L2435)</f>
        <v/>
      </c>
      <c r="I7619">
        <f>IF('📋 MIỂNG TNC'!A2435="","",'📋 MIỂNG TNC'!M2435)</f>
        <v/>
      </c>
      <c r="J7619">
        <f>IF('📋 MIỂNG TNC'!A2435="","",'📋 MIỂNG TNC'!D2435)</f>
        <v/>
      </c>
      <c r="L7619">
        <f>N(L7618)+IF(AND('🔎 TRA CỨU NHANH'!$C$2&lt;&gt;"",OR(ISNUMBER(SEARCH('🔎 TRA CỨU NHANH'!$C$2,$A7619)),ISNUMBER(SEARCH('🔎 TRA CỨU NHANH'!$C$2,$B7619)))),1,0)</f>
        <v/>
      </c>
      <c r="M7619">
        <f>IF(L7619&gt;N(L7618),L7619,"")</f>
        <v/>
      </c>
    </row>
    <row r="7620">
      <c r="A7620">
        <f>IF('📋 MIỂNG TNC'!A2436="","",'📋 MIỂNG TNC'!A2436)</f>
        <v/>
      </c>
      <c r="B7620">
        <f>IF('📋 MIỂNG TNC'!A2436="","",'📋 MIỂNG TNC'!P2436)</f>
        <v/>
      </c>
      <c r="C7620">
        <f>IF('📋 MIỂNG TNC'!A2436="","","Miểng")</f>
        <v/>
      </c>
      <c r="D7620">
        <f>IF('📋 MIỂNG TNC'!A2436="","",'📋 MIỂNG TNC'!H2436)</f>
        <v/>
      </c>
      <c r="E7620" t="e">
        <v>#VALUE!</v>
      </c>
      <c r="F7620">
        <f>IF('📋 MIỂNG TNC'!A2436="","",'📋 MIỂNG TNC'!J2436)</f>
        <v/>
      </c>
      <c r="G7620">
        <f>IF('📋 MIỂNG TNC'!A2436="","",'📋 MIỂNG TNC'!K2436)</f>
        <v/>
      </c>
      <c r="H7620">
        <f>IF('📋 MIỂNG TNC'!A2436="","",'📋 MIỂNG TNC'!L2436)</f>
        <v/>
      </c>
      <c r="I7620">
        <f>IF('📋 MIỂNG TNC'!A2436="","",'📋 MIỂNG TNC'!M2436)</f>
        <v/>
      </c>
      <c r="J7620">
        <f>IF('📋 MIỂNG TNC'!A2436="","",'📋 MIỂNG TNC'!D2436)</f>
        <v/>
      </c>
      <c r="L7620">
        <f>N(L7619)+IF(AND('🔎 TRA CỨU NHANH'!$C$2&lt;&gt;"",OR(ISNUMBER(SEARCH('🔎 TRA CỨU NHANH'!$C$2,$A7620)),ISNUMBER(SEARCH('🔎 TRA CỨU NHANH'!$C$2,$B7620)))),1,0)</f>
        <v/>
      </c>
      <c r="M7620">
        <f>IF(L7620&gt;N(L7619),L7620,"")</f>
        <v/>
      </c>
    </row>
    <row r="7621">
      <c r="A7621">
        <f>IF('📋 MIỂNG TNC'!A2437="","",'📋 MIỂNG TNC'!A2437)</f>
        <v/>
      </c>
      <c r="B7621">
        <f>IF('📋 MIỂNG TNC'!A2437="","",'📋 MIỂNG TNC'!P2437)</f>
        <v/>
      </c>
      <c r="C7621">
        <f>IF('📋 MIỂNG TNC'!A2437="","","Miểng")</f>
        <v/>
      </c>
      <c r="D7621">
        <f>IF('📋 MIỂNG TNC'!A2437="","",'📋 MIỂNG TNC'!H2437)</f>
        <v/>
      </c>
      <c r="E7621" t="e">
        <v>#VALUE!</v>
      </c>
      <c r="F7621">
        <f>IF('📋 MIỂNG TNC'!A2437="","",'📋 MIỂNG TNC'!J2437)</f>
        <v/>
      </c>
      <c r="G7621">
        <f>IF('📋 MIỂNG TNC'!A2437="","",'📋 MIỂNG TNC'!K2437)</f>
        <v/>
      </c>
      <c r="H7621">
        <f>IF('📋 MIỂNG TNC'!A2437="","",'📋 MIỂNG TNC'!L2437)</f>
        <v/>
      </c>
      <c r="I7621">
        <f>IF('📋 MIỂNG TNC'!A2437="","",'📋 MIỂNG TNC'!M2437)</f>
        <v/>
      </c>
      <c r="J7621">
        <f>IF('📋 MIỂNG TNC'!A2437="","",'📋 MIỂNG TNC'!D2437)</f>
        <v/>
      </c>
      <c r="L7621">
        <f>N(L7620)+IF(AND('🔎 TRA CỨU NHANH'!$C$2&lt;&gt;"",OR(ISNUMBER(SEARCH('🔎 TRA CỨU NHANH'!$C$2,$A7621)),ISNUMBER(SEARCH('🔎 TRA CỨU NHANH'!$C$2,$B7621)))),1,0)</f>
        <v/>
      </c>
      <c r="M7621">
        <f>IF(L7621&gt;N(L7620),L7621,"")</f>
        <v/>
      </c>
    </row>
    <row r="7622">
      <c r="A7622">
        <f>IF('📋 MIỂNG TNC'!A2438="","",'📋 MIỂNG TNC'!A2438)</f>
        <v/>
      </c>
      <c r="B7622">
        <f>IF('📋 MIỂNG TNC'!A2438="","",'📋 MIỂNG TNC'!P2438)</f>
        <v/>
      </c>
      <c r="C7622">
        <f>IF('📋 MIỂNG TNC'!A2438="","","Miểng")</f>
        <v/>
      </c>
      <c r="D7622">
        <f>IF('📋 MIỂNG TNC'!A2438="","",'📋 MIỂNG TNC'!H2438)</f>
        <v/>
      </c>
      <c r="E7622" t="e">
        <v>#VALUE!</v>
      </c>
      <c r="F7622">
        <f>IF('📋 MIỂNG TNC'!A2438="","",'📋 MIỂNG TNC'!J2438)</f>
        <v/>
      </c>
      <c r="G7622">
        <f>IF('📋 MIỂNG TNC'!A2438="","",'📋 MIỂNG TNC'!K2438)</f>
        <v/>
      </c>
      <c r="H7622">
        <f>IF('📋 MIỂNG TNC'!A2438="","",'📋 MIỂNG TNC'!L2438)</f>
        <v/>
      </c>
      <c r="I7622">
        <f>IF('📋 MIỂNG TNC'!A2438="","",'📋 MIỂNG TNC'!M2438)</f>
        <v/>
      </c>
      <c r="J7622">
        <f>IF('📋 MIỂNG TNC'!A2438="","",'📋 MIỂNG TNC'!D2438)</f>
        <v/>
      </c>
      <c r="L7622">
        <f>N(L7621)+IF(AND('🔎 TRA CỨU NHANH'!$C$2&lt;&gt;"",OR(ISNUMBER(SEARCH('🔎 TRA CỨU NHANH'!$C$2,$A7622)),ISNUMBER(SEARCH('🔎 TRA CỨU NHANH'!$C$2,$B7622)))),1,0)</f>
        <v/>
      </c>
      <c r="M7622">
        <f>IF(L7622&gt;N(L7621),L7622,"")</f>
        <v/>
      </c>
    </row>
    <row r="7623">
      <c r="A7623">
        <f>IF('📋 MIỂNG TNC'!A2439="","",'📋 MIỂNG TNC'!A2439)</f>
        <v/>
      </c>
      <c r="B7623">
        <f>IF('📋 MIỂNG TNC'!A2439="","",'📋 MIỂNG TNC'!P2439)</f>
        <v/>
      </c>
      <c r="C7623">
        <f>IF('📋 MIỂNG TNC'!A2439="","","Miểng")</f>
        <v/>
      </c>
      <c r="D7623">
        <f>IF('📋 MIỂNG TNC'!A2439="","",'📋 MIỂNG TNC'!H2439)</f>
        <v/>
      </c>
      <c r="E7623" t="e">
        <v>#VALUE!</v>
      </c>
      <c r="F7623">
        <f>IF('📋 MIỂNG TNC'!A2439="","",'📋 MIỂNG TNC'!J2439)</f>
        <v/>
      </c>
      <c r="G7623">
        <f>IF('📋 MIỂNG TNC'!A2439="","",'📋 MIỂNG TNC'!K2439)</f>
        <v/>
      </c>
      <c r="H7623">
        <f>IF('📋 MIỂNG TNC'!A2439="","",'📋 MIỂNG TNC'!L2439)</f>
        <v/>
      </c>
      <c r="I7623">
        <f>IF('📋 MIỂNG TNC'!A2439="","",'📋 MIỂNG TNC'!M2439)</f>
        <v/>
      </c>
      <c r="J7623">
        <f>IF('📋 MIỂNG TNC'!A2439="","",'📋 MIỂNG TNC'!D2439)</f>
        <v/>
      </c>
      <c r="L7623">
        <f>N(L7622)+IF(AND('🔎 TRA CỨU NHANH'!$C$2&lt;&gt;"",OR(ISNUMBER(SEARCH('🔎 TRA CỨU NHANH'!$C$2,$A7623)),ISNUMBER(SEARCH('🔎 TRA CỨU NHANH'!$C$2,$B7623)))),1,0)</f>
        <v/>
      </c>
      <c r="M7623">
        <f>IF(L7623&gt;N(L7622),L7623,"")</f>
        <v/>
      </c>
    </row>
    <row r="7624">
      <c r="A7624">
        <f>IF('📋 MIỂNG TNC'!A2440="","",'📋 MIỂNG TNC'!A2440)</f>
        <v/>
      </c>
      <c r="B7624">
        <f>IF('📋 MIỂNG TNC'!A2440="","",'📋 MIỂNG TNC'!P2440)</f>
        <v/>
      </c>
      <c r="C7624">
        <f>IF('📋 MIỂNG TNC'!A2440="","","Miểng")</f>
        <v/>
      </c>
      <c r="D7624">
        <f>IF('📋 MIỂNG TNC'!A2440="","",'📋 MIỂNG TNC'!H2440)</f>
        <v/>
      </c>
      <c r="E7624" t="e">
        <v>#VALUE!</v>
      </c>
      <c r="F7624">
        <f>IF('📋 MIỂNG TNC'!A2440="","",'📋 MIỂNG TNC'!J2440)</f>
        <v/>
      </c>
      <c r="G7624">
        <f>IF('📋 MIỂNG TNC'!A2440="","",'📋 MIỂNG TNC'!K2440)</f>
        <v/>
      </c>
      <c r="H7624">
        <f>IF('📋 MIỂNG TNC'!A2440="","",'📋 MIỂNG TNC'!L2440)</f>
        <v/>
      </c>
      <c r="I7624">
        <f>IF('📋 MIỂNG TNC'!A2440="","",'📋 MIỂNG TNC'!M2440)</f>
        <v/>
      </c>
      <c r="J7624">
        <f>IF('📋 MIỂNG TNC'!A2440="","",'📋 MIỂNG TNC'!D2440)</f>
        <v/>
      </c>
      <c r="L7624">
        <f>N(L7623)+IF(AND('🔎 TRA CỨU NHANH'!$C$2&lt;&gt;"",OR(ISNUMBER(SEARCH('🔎 TRA CỨU NHANH'!$C$2,$A7624)),ISNUMBER(SEARCH('🔎 TRA CỨU NHANH'!$C$2,$B7624)))),1,0)</f>
        <v/>
      </c>
      <c r="M7624">
        <f>IF(L7624&gt;N(L7623),L7624,"")</f>
        <v/>
      </c>
    </row>
    <row r="7625">
      <c r="A7625">
        <f>IF('📋 MIỂNG TNC'!A2441="","",'📋 MIỂNG TNC'!A2441)</f>
        <v/>
      </c>
      <c r="B7625">
        <f>IF('📋 MIỂNG TNC'!A2441="","",'📋 MIỂNG TNC'!P2441)</f>
        <v/>
      </c>
      <c r="C7625">
        <f>IF('📋 MIỂNG TNC'!A2441="","","Miểng")</f>
        <v/>
      </c>
      <c r="D7625">
        <f>IF('📋 MIỂNG TNC'!A2441="","",'📋 MIỂNG TNC'!H2441)</f>
        <v/>
      </c>
      <c r="E7625" t="e">
        <v>#VALUE!</v>
      </c>
      <c r="F7625">
        <f>IF('📋 MIỂNG TNC'!A2441="","",'📋 MIỂNG TNC'!J2441)</f>
        <v/>
      </c>
      <c r="G7625">
        <f>IF('📋 MIỂNG TNC'!A2441="","",'📋 MIỂNG TNC'!K2441)</f>
        <v/>
      </c>
      <c r="H7625">
        <f>IF('📋 MIỂNG TNC'!A2441="","",'📋 MIỂNG TNC'!L2441)</f>
        <v/>
      </c>
      <c r="I7625">
        <f>IF('📋 MIỂNG TNC'!A2441="","",'📋 MIỂNG TNC'!M2441)</f>
        <v/>
      </c>
      <c r="J7625">
        <f>IF('📋 MIỂNG TNC'!A2441="","",'📋 MIỂNG TNC'!D2441)</f>
        <v/>
      </c>
      <c r="L7625">
        <f>N(L7624)+IF(AND('🔎 TRA CỨU NHANH'!$C$2&lt;&gt;"",OR(ISNUMBER(SEARCH('🔎 TRA CỨU NHANH'!$C$2,$A7625)),ISNUMBER(SEARCH('🔎 TRA CỨU NHANH'!$C$2,$B7625)))),1,0)</f>
        <v/>
      </c>
      <c r="M7625">
        <f>IF(L7625&gt;N(L7624),L7625,"")</f>
        <v/>
      </c>
    </row>
    <row r="7626">
      <c r="A7626">
        <f>IF('📋 MIỂNG TNC'!A2442="","",'📋 MIỂNG TNC'!A2442)</f>
        <v/>
      </c>
      <c r="B7626">
        <f>IF('📋 MIỂNG TNC'!A2442="","",'📋 MIỂNG TNC'!P2442)</f>
        <v/>
      </c>
      <c r="C7626">
        <f>IF('📋 MIỂNG TNC'!A2442="","","Miểng")</f>
        <v/>
      </c>
      <c r="D7626">
        <f>IF('📋 MIỂNG TNC'!A2442="","",'📋 MIỂNG TNC'!H2442)</f>
        <v/>
      </c>
      <c r="E7626" t="e">
        <v>#VALUE!</v>
      </c>
      <c r="F7626">
        <f>IF('📋 MIỂNG TNC'!A2442="","",'📋 MIỂNG TNC'!J2442)</f>
        <v/>
      </c>
      <c r="G7626">
        <f>IF('📋 MIỂNG TNC'!A2442="","",'📋 MIỂNG TNC'!K2442)</f>
        <v/>
      </c>
      <c r="H7626">
        <f>IF('📋 MIỂNG TNC'!A2442="","",'📋 MIỂNG TNC'!L2442)</f>
        <v/>
      </c>
      <c r="I7626">
        <f>IF('📋 MIỂNG TNC'!A2442="","",'📋 MIỂNG TNC'!M2442)</f>
        <v/>
      </c>
      <c r="J7626">
        <f>IF('📋 MIỂNG TNC'!A2442="","",'📋 MIỂNG TNC'!D2442)</f>
        <v/>
      </c>
      <c r="L7626">
        <f>N(L7625)+IF(AND('🔎 TRA CỨU NHANH'!$C$2&lt;&gt;"",OR(ISNUMBER(SEARCH('🔎 TRA CỨU NHANH'!$C$2,$A7626)),ISNUMBER(SEARCH('🔎 TRA CỨU NHANH'!$C$2,$B7626)))),1,0)</f>
        <v/>
      </c>
      <c r="M7626">
        <f>IF(L7626&gt;N(L7625),L7626,"")</f>
        <v/>
      </c>
    </row>
    <row r="7627">
      <c r="A7627">
        <f>IF('📋 MIỂNG TNC'!A2443="","",'📋 MIỂNG TNC'!A2443)</f>
        <v/>
      </c>
      <c r="B7627">
        <f>IF('📋 MIỂNG TNC'!A2443="","",'📋 MIỂNG TNC'!P2443)</f>
        <v/>
      </c>
      <c r="C7627">
        <f>IF('📋 MIỂNG TNC'!A2443="","","Miểng")</f>
        <v/>
      </c>
      <c r="D7627">
        <f>IF('📋 MIỂNG TNC'!A2443="","",'📋 MIỂNG TNC'!H2443)</f>
        <v/>
      </c>
      <c r="E7627" t="e">
        <v>#VALUE!</v>
      </c>
      <c r="F7627">
        <f>IF('📋 MIỂNG TNC'!A2443="","",'📋 MIỂNG TNC'!J2443)</f>
        <v/>
      </c>
      <c r="G7627">
        <f>IF('📋 MIỂNG TNC'!A2443="","",'📋 MIỂNG TNC'!K2443)</f>
        <v/>
      </c>
      <c r="H7627">
        <f>IF('📋 MIỂNG TNC'!A2443="","",'📋 MIỂNG TNC'!L2443)</f>
        <v/>
      </c>
      <c r="I7627">
        <f>IF('📋 MIỂNG TNC'!A2443="","",'📋 MIỂNG TNC'!M2443)</f>
        <v/>
      </c>
      <c r="J7627">
        <f>IF('📋 MIỂNG TNC'!A2443="","",'📋 MIỂNG TNC'!D2443)</f>
        <v/>
      </c>
      <c r="L7627">
        <f>N(L7626)+IF(AND('🔎 TRA CỨU NHANH'!$C$2&lt;&gt;"",OR(ISNUMBER(SEARCH('🔎 TRA CỨU NHANH'!$C$2,$A7627)),ISNUMBER(SEARCH('🔎 TRA CỨU NHANH'!$C$2,$B7627)))),1,0)</f>
        <v/>
      </c>
      <c r="M7627">
        <f>IF(L7627&gt;N(L7626),L7627,"")</f>
        <v/>
      </c>
    </row>
    <row r="7628">
      <c r="A7628">
        <f>IF('📋 MIỂNG TNC'!A2444="","",'📋 MIỂNG TNC'!A2444)</f>
        <v/>
      </c>
      <c r="B7628">
        <f>IF('📋 MIỂNG TNC'!A2444="","",'📋 MIỂNG TNC'!P2444)</f>
        <v/>
      </c>
      <c r="C7628">
        <f>IF('📋 MIỂNG TNC'!A2444="","","Miểng")</f>
        <v/>
      </c>
      <c r="D7628">
        <f>IF('📋 MIỂNG TNC'!A2444="","",'📋 MIỂNG TNC'!H2444)</f>
        <v/>
      </c>
      <c r="E7628" t="e">
        <v>#VALUE!</v>
      </c>
      <c r="F7628">
        <f>IF('📋 MIỂNG TNC'!A2444="","",'📋 MIỂNG TNC'!J2444)</f>
        <v/>
      </c>
      <c r="G7628">
        <f>IF('📋 MIỂNG TNC'!A2444="","",'📋 MIỂNG TNC'!K2444)</f>
        <v/>
      </c>
      <c r="H7628">
        <f>IF('📋 MIỂNG TNC'!A2444="","",'📋 MIỂNG TNC'!L2444)</f>
        <v/>
      </c>
      <c r="I7628">
        <f>IF('📋 MIỂNG TNC'!A2444="","",'📋 MIỂNG TNC'!M2444)</f>
        <v/>
      </c>
      <c r="J7628">
        <f>IF('📋 MIỂNG TNC'!A2444="","",'📋 MIỂNG TNC'!D2444)</f>
        <v/>
      </c>
      <c r="L7628">
        <f>N(L7627)+IF(AND('🔎 TRA CỨU NHANH'!$C$2&lt;&gt;"",OR(ISNUMBER(SEARCH('🔎 TRA CỨU NHANH'!$C$2,$A7628)),ISNUMBER(SEARCH('🔎 TRA CỨU NHANH'!$C$2,$B7628)))),1,0)</f>
        <v/>
      </c>
      <c r="M7628">
        <f>IF(L7628&gt;N(L7627),L7628,"")</f>
        <v/>
      </c>
    </row>
    <row r="7629">
      <c r="A7629">
        <f>IF('📋 MIỂNG TNC'!A2445="","",'📋 MIỂNG TNC'!A2445)</f>
        <v/>
      </c>
      <c r="B7629">
        <f>IF('📋 MIỂNG TNC'!A2445="","",'📋 MIỂNG TNC'!P2445)</f>
        <v/>
      </c>
      <c r="C7629">
        <f>IF('📋 MIỂNG TNC'!A2445="","","Miểng")</f>
        <v/>
      </c>
      <c r="D7629">
        <f>IF('📋 MIỂNG TNC'!A2445="","",'📋 MIỂNG TNC'!H2445)</f>
        <v/>
      </c>
      <c r="E7629" t="e">
        <v>#VALUE!</v>
      </c>
      <c r="F7629">
        <f>IF('📋 MIỂNG TNC'!A2445="","",'📋 MIỂNG TNC'!J2445)</f>
        <v/>
      </c>
      <c r="G7629">
        <f>IF('📋 MIỂNG TNC'!A2445="","",'📋 MIỂNG TNC'!K2445)</f>
        <v/>
      </c>
      <c r="H7629">
        <f>IF('📋 MIỂNG TNC'!A2445="","",'📋 MIỂNG TNC'!L2445)</f>
        <v/>
      </c>
      <c r="I7629">
        <f>IF('📋 MIỂNG TNC'!A2445="","",'📋 MIỂNG TNC'!M2445)</f>
        <v/>
      </c>
      <c r="J7629">
        <f>IF('📋 MIỂNG TNC'!A2445="","",'📋 MIỂNG TNC'!D2445)</f>
        <v/>
      </c>
      <c r="L7629">
        <f>N(L7628)+IF(AND('🔎 TRA CỨU NHANH'!$C$2&lt;&gt;"",OR(ISNUMBER(SEARCH('🔎 TRA CỨU NHANH'!$C$2,$A7629)),ISNUMBER(SEARCH('🔎 TRA CỨU NHANH'!$C$2,$B7629)))),1,0)</f>
        <v/>
      </c>
      <c r="M7629">
        <f>IF(L7629&gt;N(L7628),L7629,"")</f>
        <v/>
      </c>
    </row>
    <row r="7630">
      <c r="A7630">
        <f>IF('📋 MIỂNG TNC'!A2446="","",'📋 MIỂNG TNC'!A2446)</f>
        <v/>
      </c>
      <c r="B7630">
        <f>IF('📋 MIỂNG TNC'!A2446="","",'📋 MIỂNG TNC'!P2446)</f>
        <v/>
      </c>
      <c r="C7630">
        <f>IF('📋 MIỂNG TNC'!A2446="","","Miểng")</f>
        <v/>
      </c>
      <c r="D7630">
        <f>IF('📋 MIỂNG TNC'!A2446="","",'📋 MIỂNG TNC'!H2446)</f>
        <v/>
      </c>
      <c r="E7630" t="e">
        <v>#VALUE!</v>
      </c>
      <c r="F7630">
        <f>IF('📋 MIỂNG TNC'!A2446="","",'📋 MIỂNG TNC'!J2446)</f>
        <v/>
      </c>
      <c r="G7630">
        <f>IF('📋 MIỂNG TNC'!A2446="","",'📋 MIỂNG TNC'!K2446)</f>
        <v/>
      </c>
      <c r="H7630">
        <f>IF('📋 MIỂNG TNC'!A2446="","",'📋 MIỂNG TNC'!L2446)</f>
        <v/>
      </c>
      <c r="I7630">
        <f>IF('📋 MIỂNG TNC'!A2446="","",'📋 MIỂNG TNC'!M2446)</f>
        <v/>
      </c>
      <c r="J7630">
        <f>IF('📋 MIỂNG TNC'!A2446="","",'📋 MIỂNG TNC'!D2446)</f>
        <v/>
      </c>
      <c r="L7630">
        <f>N(L7629)+IF(AND('🔎 TRA CỨU NHANH'!$C$2&lt;&gt;"",OR(ISNUMBER(SEARCH('🔎 TRA CỨU NHANH'!$C$2,$A7630)),ISNUMBER(SEARCH('🔎 TRA CỨU NHANH'!$C$2,$B7630)))),1,0)</f>
        <v/>
      </c>
      <c r="M7630">
        <f>IF(L7630&gt;N(L7629),L7630,"")</f>
        <v/>
      </c>
    </row>
    <row r="7631">
      <c r="A7631">
        <f>IF('📋 MIỂNG TNC'!A2447="","",'📋 MIỂNG TNC'!A2447)</f>
        <v/>
      </c>
      <c r="B7631">
        <f>IF('📋 MIỂNG TNC'!A2447="","",'📋 MIỂNG TNC'!P2447)</f>
        <v/>
      </c>
      <c r="C7631">
        <f>IF('📋 MIỂNG TNC'!A2447="","","Miểng")</f>
        <v/>
      </c>
      <c r="D7631">
        <f>IF('📋 MIỂNG TNC'!A2447="","",'📋 MIỂNG TNC'!H2447)</f>
        <v/>
      </c>
      <c r="E7631" t="e">
        <v>#VALUE!</v>
      </c>
      <c r="F7631">
        <f>IF('📋 MIỂNG TNC'!A2447="","",'📋 MIỂNG TNC'!J2447)</f>
        <v/>
      </c>
      <c r="G7631">
        <f>IF('📋 MIỂNG TNC'!A2447="","",'📋 MIỂNG TNC'!K2447)</f>
        <v/>
      </c>
      <c r="H7631">
        <f>IF('📋 MIỂNG TNC'!A2447="","",'📋 MIỂNG TNC'!L2447)</f>
        <v/>
      </c>
      <c r="I7631">
        <f>IF('📋 MIỂNG TNC'!A2447="","",'📋 MIỂNG TNC'!M2447)</f>
        <v/>
      </c>
      <c r="J7631">
        <f>IF('📋 MIỂNG TNC'!A2447="","",'📋 MIỂNG TNC'!D2447)</f>
        <v/>
      </c>
      <c r="L7631">
        <f>N(L7630)+IF(AND('🔎 TRA CỨU NHANH'!$C$2&lt;&gt;"",OR(ISNUMBER(SEARCH('🔎 TRA CỨU NHANH'!$C$2,$A7631)),ISNUMBER(SEARCH('🔎 TRA CỨU NHANH'!$C$2,$B7631)))),1,0)</f>
        <v/>
      </c>
      <c r="M7631">
        <f>IF(L7631&gt;N(L7630),L7631,"")</f>
        <v/>
      </c>
    </row>
    <row r="7632">
      <c r="A7632">
        <f>IF('📋 MIỂNG TNC'!A2448="","",'📋 MIỂNG TNC'!A2448)</f>
        <v/>
      </c>
      <c r="B7632">
        <f>IF('📋 MIỂNG TNC'!A2448="","",'📋 MIỂNG TNC'!P2448)</f>
        <v/>
      </c>
      <c r="C7632">
        <f>IF('📋 MIỂNG TNC'!A2448="","","Miểng")</f>
        <v/>
      </c>
      <c r="D7632">
        <f>IF('📋 MIỂNG TNC'!A2448="","",'📋 MIỂNG TNC'!H2448)</f>
        <v/>
      </c>
      <c r="E7632" t="e">
        <v>#VALUE!</v>
      </c>
      <c r="F7632">
        <f>IF('📋 MIỂNG TNC'!A2448="","",'📋 MIỂNG TNC'!J2448)</f>
        <v/>
      </c>
      <c r="G7632">
        <f>IF('📋 MIỂNG TNC'!A2448="","",'📋 MIỂNG TNC'!K2448)</f>
        <v/>
      </c>
      <c r="H7632">
        <f>IF('📋 MIỂNG TNC'!A2448="","",'📋 MIỂNG TNC'!L2448)</f>
        <v/>
      </c>
      <c r="I7632">
        <f>IF('📋 MIỂNG TNC'!A2448="","",'📋 MIỂNG TNC'!M2448)</f>
        <v/>
      </c>
      <c r="J7632">
        <f>IF('📋 MIỂNG TNC'!A2448="","",'📋 MIỂNG TNC'!D2448)</f>
        <v/>
      </c>
      <c r="L7632">
        <f>N(L7631)+IF(AND('🔎 TRA CỨU NHANH'!$C$2&lt;&gt;"",OR(ISNUMBER(SEARCH('🔎 TRA CỨU NHANH'!$C$2,$A7632)),ISNUMBER(SEARCH('🔎 TRA CỨU NHANH'!$C$2,$B7632)))),1,0)</f>
        <v/>
      </c>
      <c r="M7632">
        <f>IF(L7632&gt;N(L7631),L7632,"")</f>
        <v/>
      </c>
    </row>
    <row r="7633">
      <c r="A7633">
        <f>IF('📋 MIỂNG TNC'!A2449="","",'📋 MIỂNG TNC'!A2449)</f>
        <v/>
      </c>
      <c r="B7633">
        <f>IF('📋 MIỂNG TNC'!A2449="","",'📋 MIỂNG TNC'!P2449)</f>
        <v/>
      </c>
      <c r="C7633">
        <f>IF('📋 MIỂNG TNC'!A2449="","","Miểng")</f>
        <v/>
      </c>
      <c r="D7633">
        <f>IF('📋 MIỂNG TNC'!A2449="","",'📋 MIỂNG TNC'!H2449)</f>
        <v/>
      </c>
      <c r="E7633" t="e">
        <v>#VALUE!</v>
      </c>
      <c r="F7633">
        <f>IF('📋 MIỂNG TNC'!A2449="","",'📋 MIỂNG TNC'!J2449)</f>
        <v/>
      </c>
      <c r="G7633">
        <f>IF('📋 MIỂNG TNC'!A2449="","",'📋 MIỂNG TNC'!K2449)</f>
        <v/>
      </c>
      <c r="H7633">
        <f>IF('📋 MIỂNG TNC'!A2449="","",'📋 MIỂNG TNC'!L2449)</f>
        <v/>
      </c>
      <c r="I7633">
        <f>IF('📋 MIỂNG TNC'!A2449="","",'📋 MIỂNG TNC'!M2449)</f>
        <v/>
      </c>
      <c r="J7633">
        <f>IF('📋 MIỂNG TNC'!A2449="","",'📋 MIỂNG TNC'!D2449)</f>
        <v/>
      </c>
      <c r="L7633">
        <f>N(L7632)+IF(AND('🔎 TRA CỨU NHANH'!$C$2&lt;&gt;"",OR(ISNUMBER(SEARCH('🔎 TRA CỨU NHANH'!$C$2,$A7633)),ISNUMBER(SEARCH('🔎 TRA CỨU NHANH'!$C$2,$B7633)))),1,0)</f>
        <v/>
      </c>
      <c r="M7633">
        <f>IF(L7633&gt;N(L7632),L7633,"")</f>
        <v/>
      </c>
    </row>
    <row r="7634">
      <c r="A7634">
        <f>IF('📋 MIỂNG TNC'!A2450="","",'📋 MIỂNG TNC'!A2450)</f>
        <v/>
      </c>
      <c r="B7634">
        <f>IF('📋 MIỂNG TNC'!A2450="","",'📋 MIỂNG TNC'!P2450)</f>
        <v/>
      </c>
      <c r="C7634">
        <f>IF('📋 MIỂNG TNC'!A2450="","","Miểng")</f>
        <v/>
      </c>
      <c r="D7634">
        <f>IF('📋 MIỂNG TNC'!A2450="","",'📋 MIỂNG TNC'!H2450)</f>
        <v/>
      </c>
      <c r="E7634" t="e">
        <v>#VALUE!</v>
      </c>
      <c r="F7634">
        <f>IF('📋 MIỂNG TNC'!A2450="","",'📋 MIỂNG TNC'!J2450)</f>
        <v/>
      </c>
      <c r="G7634">
        <f>IF('📋 MIỂNG TNC'!A2450="","",'📋 MIỂNG TNC'!K2450)</f>
        <v/>
      </c>
      <c r="H7634">
        <f>IF('📋 MIỂNG TNC'!A2450="","",'📋 MIỂNG TNC'!L2450)</f>
        <v/>
      </c>
      <c r="I7634">
        <f>IF('📋 MIỂNG TNC'!A2450="","",'📋 MIỂNG TNC'!M2450)</f>
        <v/>
      </c>
      <c r="J7634">
        <f>IF('📋 MIỂNG TNC'!A2450="","",'📋 MIỂNG TNC'!D2450)</f>
        <v/>
      </c>
      <c r="L7634">
        <f>N(L7633)+IF(AND('🔎 TRA CỨU NHANH'!$C$2&lt;&gt;"",OR(ISNUMBER(SEARCH('🔎 TRA CỨU NHANH'!$C$2,$A7634)),ISNUMBER(SEARCH('🔎 TRA CỨU NHANH'!$C$2,$B7634)))),1,0)</f>
        <v/>
      </c>
      <c r="M7634">
        <f>IF(L7634&gt;N(L7633),L7634,"")</f>
        <v/>
      </c>
    </row>
    <row r="7635">
      <c r="A7635">
        <f>IF('📋 MIỂNG TNC'!A2451="","",'📋 MIỂNG TNC'!A2451)</f>
        <v/>
      </c>
      <c r="B7635">
        <f>IF('📋 MIỂNG TNC'!A2451="","",'📋 MIỂNG TNC'!P2451)</f>
        <v/>
      </c>
      <c r="C7635">
        <f>IF('📋 MIỂNG TNC'!A2451="","","Miểng")</f>
        <v/>
      </c>
      <c r="D7635">
        <f>IF('📋 MIỂNG TNC'!A2451="","",'📋 MIỂNG TNC'!H2451)</f>
        <v/>
      </c>
      <c r="E7635" t="e">
        <v>#VALUE!</v>
      </c>
      <c r="F7635">
        <f>IF('📋 MIỂNG TNC'!A2451="","",'📋 MIỂNG TNC'!J2451)</f>
        <v/>
      </c>
      <c r="G7635">
        <f>IF('📋 MIỂNG TNC'!A2451="","",'📋 MIỂNG TNC'!K2451)</f>
        <v/>
      </c>
      <c r="H7635">
        <f>IF('📋 MIỂNG TNC'!A2451="","",'📋 MIỂNG TNC'!L2451)</f>
        <v/>
      </c>
      <c r="I7635">
        <f>IF('📋 MIỂNG TNC'!A2451="","",'📋 MIỂNG TNC'!M2451)</f>
        <v/>
      </c>
      <c r="J7635">
        <f>IF('📋 MIỂNG TNC'!A2451="","",'📋 MIỂNG TNC'!D2451)</f>
        <v/>
      </c>
      <c r="L7635">
        <f>N(L7634)+IF(AND('🔎 TRA CỨU NHANH'!$C$2&lt;&gt;"",OR(ISNUMBER(SEARCH('🔎 TRA CỨU NHANH'!$C$2,$A7635)),ISNUMBER(SEARCH('🔎 TRA CỨU NHANH'!$C$2,$B7635)))),1,0)</f>
        <v/>
      </c>
      <c r="M7635">
        <f>IF(L7635&gt;N(L7634),L7635,"")</f>
        <v/>
      </c>
    </row>
    <row r="7636">
      <c r="A7636">
        <f>IF('📋 MIỂNG TNC'!A2452="","",'📋 MIỂNG TNC'!A2452)</f>
        <v/>
      </c>
      <c r="B7636">
        <f>IF('📋 MIỂNG TNC'!A2452="","",'📋 MIỂNG TNC'!P2452)</f>
        <v/>
      </c>
      <c r="C7636">
        <f>IF('📋 MIỂNG TNC'!A2452="","","Miểng")</f>
        <v/>
      </c>
      <c r="D7636">
        <f>IF('📋 MIỂNG TNC'!A2452="","",'📋 MIỂNG TNC'!H2452)</f>
        <v/>
      </c>
      <c r="E7636" t="e">
        <v>#VALUE!</v>
      </c>
      <c r="F7636">
        <f>IF('📋 MIỂNG TNC'!A2452="","",'📋 MIỂNG TNC'!J2452)</f>
        <v/>
      </c>
      <c r="G7636">
        <f>IF('📋 MIỂNG TNC'!A2452="","",'📋 MIỂNG TNC'!K2452)</f>
        <v/>
      </c>
      <c r="H7636">
        <f>IF('📋 MIỂNG TNC'!A2452="","",'📋 MIỂNG TNC'!L2452)</f>
        <v/>
      </c>
      <c r="I7636">
        <f>IF('📋 MIỂNG TNC'!A2452="","",'📋 MIỂNG TNC'!M2452)</f>
        <v/>
      </c>
      <c r="J7636">
        <f>IF('📋 MIỂNG TNC'!A2452="","",'📋 MIỂNG TNC'!D2452)</f>
        <v/>
      </c>
      <c r="L7636">
        <f>N(L7635)+IF(AND('🔎 TRA CỨU NHANH'!$C$2&lt;&gt;"",OR(ISNUMBER(SEARCH('🔎 TRA CỨU NHANH'!$C$2,$A7636)),ISNUMBER(SEARCH('🔎 TRA CỨU NHANH'!$C$2,$B7636)))),1,0)</f>
        <v/>
      </c>
      <c r="M7636">
        <f>IF(L7636&gt;N(L7635),L7636,"")</f>
        <v/>
      </c>
    </row>
    <row r="7637">
      <c r="A7637">
        <f>IF('📋 MIỂNG TNC'!A2453="","",'📋 MIỂNG TNC'!A2453)</f>
        <v/>
      </c>
      <c r="B7637">
        <f>IF('📋 MIỂNG TNC'!A2453="","",'📋 MIỂNG TNC'!P2453)</f>
        <v/>
      </c>
      <c r="C7637">
        <f>IF('📋 MIỂNG TNC'!A2453="","","Miểng")</f>
        <v/>
      </c>
      <c r="D7637">
        <f>IF('📋 MIỂNG TNC'!A2453="","",'📋 MIỂNG TNC'!H2453)</f>
        <v/>
      </c>
      <c r="E7637" t="e">
        <v>#VALUE!</v>
      </c>
      <c r="F7637">
        <f>IF('📋 MIỂNG TNC'!A2453="","",'📋 MIỂNG TNC'!J2453)</f>
        <v/>
      </c>
      <c r="G7637">
        <f>IF('📋 MIỂNG TNC'!A2453="","",'📋 MIỂNG TNC'!K2453)</f>
        <v/>
      </c>
      <c r="H7637">
        <f>IF('📋 MIỂNG TNC'!A2453="","",'📋 MIỂNG TNC'!L2453)</f>
        <v/>
      </c>
      <c r="I7637">
        <f>IF('📋 MIỂNG TNC'!A2453="","",'📋 MIỂNG TNC'!M2453)</f>
        <v/>
      </c>
      <c r="J7637">
        <f>IF('📋 MIỂNG TNC'!A2453="","",'📋 MIỂNG TNC'!D2453)</f>
        <v/>
      </c>
      <c r="L7637">
        <f>N(L7636)+IF(AND('🔎 TRA CỨU NHANH'!$C$2&lt;&gt;"",OR(ISNUMBER(SEARCH('🔎 TRA CỨU NHANH'!$C$2,$A7637)),ISNUMBER(SEARCH('🔎 TRA CỨU NHANH'!$C$2,$B7637)))),1,0)</f>
        <v/>
      </c>
      <c r="M7637">
        <f>IF(L7637&gt;N(L7636),L7637,"")</f>
        <v/>
      </c>
    </row>
    <row r="7638">
      <c r="A7638">
        <f>IF('📋 MIỂNG TNC'!A2454="","",'📋 MIỂNG TNC'!A2454)</f>
        <v/>
      </c>
      <c r="B7638">
        <f>IF('📋 MIỂNG TNC'!A2454="","",'📋 MIỂNG TNC'!P2454)</f>
        <v/>
      </c>
      <c r="C7638">
        <f>IF('📋 MIỂNG TNC'!A2454="","","Miểng")</f>
        <v/>
      </c>
      <c r="D7638">
        <f>IF('📋 MIỂNG TNC'!A2454="","",'📋 MIỂNG TNC'!H2454)</f>
        <v/>
      </c>
      <c r="E7638" t="e">
        <v>#VALUE!</v>
      </c>
      <c r="F7638">
        <f>IF('📋 MIỂNG TNC'!A2454="","",'📋 MIỂNG TNC'!J2454)</f>
        <v/>
      </c>
      <c r="G7638">
        <f>IF('📋 MIỂNG TNC'!A2454="","",'📋 MIỂNG TNC'!K2454)</f>
        <v/>
      </c>
      <c r="H7638">
        <f>IF('📋 MIỂNG TNC'!A2454="","",'📋 MIỂNG TNC'!L2454)</f>
        <v/>
      </c>
      <c r="I7638">
        <f>IF('📋 MIỂNG TNC'!A2454="","",'📋 MIỂNG TNC'!M2454)</f>
        <v/>
      </c>
      <c r="J7638">
        <f>IF('📋 MIỂNG TNC'!A2454="","",'📋 MIỂNG TNC'!D2454)</f>
        <v/>
      </c>
      <c r="L7638">
        <f>N(L7637)+IF(AND('🔎 TRA CỨU NHANH'!$C$2&lt;&gt;"",OR(ISNUMBER(SEARCH('🔎 TRA CỨU NHANH'!$C$2,$A7638)),ISNUMBER(SEARCH('🔎 TRA CỨU NHANH'!$C$2,$B7638)))),1,0)</f>
        <v/>
      </c>
      <c r="M7638">
        <f>IF(L7638&gt;N(L7637),L7638,"")</f>
        <v/>
      </c>
    </row>
    <row r="7639">
      <c r="A7639">
        <f>IF('📋 MIỂNG TNC'!A2455="","",'📋 MIỂNG TNC'!A2455)</f>
        <v/>
      </c>
      <c r="B7639">
        <f>IF('📋 MIỂNG TNC'!A2455="","",'📋 MIỂNG TNC'!P2455)</f>
        <v/>
      </c>
      <c r="C7639">
        <f>IF('📋 MIỂNG TNC'!A2455="","","Miểng")</f>
        <v/>
      </c>
      <c r="D7639">
        <f>IF('📋 MIỂNG TNC'!A2455="","",'📋 MIỂNG TNC'!H2455)</f>
        <v/>
      </c>
      <c r="E7639" t="e">
        <v>#VALUE!</v>
      </c>
      <c r="F7639">
        <f>IF('📋 MIỂNG TNC'!A2455="","",'📋 MIỂNG TNC'!J2455)</f>
        <v/>
      </c>
      <c r="G7639">
        <f>IF('📋 MIỂNG TNC'!A2455="","",'📋 MIỂNG TNC'!K2455)</f>
        <v/>
      </c>
      <c r="H7639">
        <f>IF('📋 MIỂNG TNC'!A2455="","",'📋 MIỂNG TNC'!L2455)</f>
        <v/>
      </c>
      <c r="I7639">
        <f>IF('📋 MIỂNG TNC'!A2455="","",'📋 MIỂNG TNC'!M2455)</f>
        <v/>
      </c>
      <c r="J7639">
        <f>IF('📋 MIỂNG TNC'!A2455="","",'📋 MIỂNG TNC'!D2455)</f>
        <v/>
      </c>
      <c r="L7639">
        <f>N(L7638)+IF(AND('🔎 TRA CỨU NHANH'!$C$2&lt;&gt;"",OR(ISNUMBER(SEARCH('🔎 TRA CỨU NHANH'!$C$2,$A7639)),ISNUMBER(SEARCH('🔎 TRA CỨU NHANH'!$C$2,$B7639)))),1,0)</f>
        <v/>
      </c>
      <c r="M7639">
        <f>IF(L7639&gt;N(L7638),L7639,"")</f>
        <v/>
      </c>
    </row>
    <row r="7640">
      <c r="A7640">
        <f>IF('📋 MIỂNG TNC'!A2456="","",'📋 MIỂNG TNC'!A2456)</f>
        <v/>
      </c>
      <c r="B7640">
        <f>IF('📋 MIỂNG TNC'!A2456="","",'📋 MIỂNG TNC'!P2456)</f>
        <v/>
      </c>
      <c r="C7640">
        <f>IF('📋 MIỂNG TNC'!A2456="","","Miểng")</f>
        <v/>
      </c>
      <c r="D7640">
        <f>IF('📋 MIỂNG TNC'!A2456="","",'📋 MIỂNG TNC'!H2456)</f>
        <v/>
      </c>
      <c r="E7640" t="e">
        <v>#VALUE!</v>
      </c>
      <c r="F7640">
        <f>IF('📋 MIỂNG TNC'!A2456="","",'📋 MIỂNG TNC'!J2456)</f>
        <v/>
      </c>
      <c r="G7640">
        <f>IF('📋 MIỂNG TNC'!A2456="","",'📋 MIỂNG TNC'!K2456)</f>
        <v/>
      </c>
      <c r="H7640">
        <f>IF('📋 MIỂNG TNC'!A2456="","",'📋 MIỂNG TNC'!L2456)</f>
        <v/>
      </c>
      <c r="I7640">
        <f>IF('📋 MIỂNG TNC'!A2456="","",'📋 MIỂNG TNC'!M2456)</f>
        <v/>
      </c>
      <c r="J7640">
        <f>IF('📋 MIỂNG TNC'!A2456="","",'📋 MIỂNG TNC'!D2456)</f>
        <v/>
      </c>
      <c r="L7640">
        <f>N(L7639)+IF(AND('🔎 TRA CỨU NHANH'!$C$2&lt;&gt;"",OR(ISNUMBER(SEARCH('🔎 TRA CỨU NHANH'!$C$2,$A7640)),ISNUMBER(SEARCH('🔎 TRA CỨU NHANH'!$C$2,$B7640)))),1,0)</f>
        <v/>
      </c>
      <c r="M7640">
        <f>IF(L7640&gt;N(L7639),L7640,"")</f>
        <v/>
      </c>
    </row>
    <row r="7641">
      <c r="A7641">
        <f>IF('📋 MIỂNG TNC'!A2457="","",'📋 MIỂNG TNC'!A2457)</f>
        <v/>
      </c>
      <c r="B7641">
        <f>IF('📋 MIỂNG TNC'!A2457="","",'📋 MIỂNG TNC'!P2457)</f>
        <v/>
      </c>
      <c r="C7641">
        <f>IF('📋 MIỂNG TNC'!A2457="","","Miểng")</f>
        <v/>
      </c>
      <c r="D7641">
        <f>IF('📋 MIỂNG TNC'!A2457="","",'📋 MIỂNG TNC'!H2457)</f>
        <v/>
      </c>
      <c r="E7641" t="e">
        <v>#VALUE!</v>
      </c>
      <c r="F7641">
        <f>IF('📋 MIỂNG TNC'!A2457="","",'📋 MIỂNG TNC'!J2457)</f>
        <v/>
      </c>
      <c r="G7641">
        <f>IF('📋 MIỂNG TNC'!A2457="","",'📋 MIỂNG TNC'!K2457)</f>
        <v/>
      </c>
      <c r="H7641">
        <f>IF('📋 MIỂNG TNC'!A2457="","",'📋 MIỂNG TNC'!L2457)</f>
        <v/>
      </c>
      <c r="I7641">
        <f>IF('📋 MIỂNG TNC'!A2457="","",'📋 MIỂNG TNC'!M2457)</f>
        <v/>
      </c>
      <c r="J7641">
        <f>IF('📋 MIỂNG TNC'!A2457="","",'📋 MIỂNG TNC'!D2457)</f>
        <v/>
      </c>
      <c r="L7641">
        <f>N(L7640)+IF(AND('🔎 TRA CỨU NHANH'!$C$2&lt;&gt;"",OR(ISNUMBER(SEARCH('🔎 TRA CỨU NHANH'!$C$2,$A7641)),ISNUMBER(SEARCH('🔎 TRA CỨU NHANH'!$C$2,$B7641)))),1,0)</f>
        <v/>
      </c>
      <c r="M7641">
        <f>IF(L7641&gt;N(L7640),L7641,"")</f>
        <v/>
      </c>
    </row>
    <row r="7642">
      <c r="A7642">
        <f>IF('📋 MIỂNG TNC'!A2458="","",'📋 MIỂNG TNC'!A2458)</f>
        <v/>
      </c>
      <c r="B7642">
        <f>IF('📋 MIỂNG TNC'!A2458="","",'📋 MIỂNG TNC'!P2458)</f>
        <v/>
      </c>
      <c r="C7642">
        <f>IF('📋 MIỂNG TNC'!A2458="","","Miểng")</f>
        <v/>
      </c>
      <c r="D7642">
        <f>IF('📋 MIỂNG TNC'!A2458="","",'📋 MIỂNG TNC'!H2458)</f>
        <v/>
      </c>
      <c r="E7642" t="e">
        <v>#VALUE!</v>
      </c>
      <c r="F7642">
        <f>IF('📋 MIỂNG TNC'!A2458="","",'📋 MIỂNG TNC'!J2458)</f>
        <v/>
      </c>
      <c r="G7642">
        <f>IF('📋 MIỂNG TNC'!A2458="","",'📋 MIỂNG TNC'!K2458)</f>
        <v/>
      </c>
      <c r="H7642">
        <f>IF('📋 MIỂNG TNC'!A2458="","",'📋 MIỂNG TNC'!L2458)</f>
        <v/>
      </c>
      <c r="I7642">
        <f>IF('📋 MIỂNG TNC'!A2458="","",'📋 MIỂNG TNC'!M2458)</f>
        <v/>
      </c>
      <c r="J7642">
        <f>IF('📋 MIỂNG TNC'!A2458="","",'📋 MIỂNG TNC'!D2458)</f>
        <v/>
      </c>
      <c r="L7642">
        <f>N(L7641)+IF(AND('🔎 TRA CỨU NHANH'!$C$2&lt;&gt;"",OR(ISNUMBER(SEARCH('🔎 TRA CỨU NHANH'!$C$2,$A7642)),ISNUMBER(SEARCH('🔎 TRA CỨU NHANH'!$C$2,$B7642)))),1,0)</f>
        <v/>
      </c>
      <c r="M7642">
        <f>IF(L7642&gt;N(L7641),L7642,"")</f>
        <v/>
      </c>
    </row>
    <row r="7643">
      <c r="A7643">
        <f>IF('📋 MIỂNG TNC'!A2459="","",'📋 MIỂNG TNC'!A2459)</f>
        <v/>
      </c>
      <c r="B7643">
        <f>IF('📋 MIỂNG TNC'!A2459="","",'📋 MIỂNG TNC'!P2459)</f>
        <v/>
      </c>
      <c r="C7643">
        <f>IF('📋 MIỂNG TNC'!A2459="","","Miểng")</f>
        <v/>
      </c>
      <c r="D7643">
        <f>IF('📋 MIỂNG TNC'!A2459="","",'📋 MIỂNG TNC'!H2459)</f>
        <v/>
      </c>
      <c r="E7643" t="e">
        <v>#VALUE!</v>
      </c>
      <c r="F7643">
        <f>IF('📋 MIỂNG TNC'!A2459="","",'📋 MIỂNG TNC'!J2459)</f>
        <v/>
      </c>
      <c r="G7643">
        <f>IF('📋 MIỂNG TNC'!A2459="","",'📋 MIỂNG TNC'!K2459)</f>
        <v/>
      </c>
      <c r="H7643">
        <f>IF('📋 MIỂNG TNC'!A2459="","",'📋 MIỂNG TNC'!L2459)</f>
        <v/>
      </c>
      <c r="I7643">
        <f>IF('📋 MIỂNG TNC'!A2459="","",'📋 MIỂNG TNC'!M2459)</f>
        <v/>
      </c>
      <c r="J7643">
        <f>IF('📋 MIỂNG TNC'!A2459="","",'📋 MIỂNG TNC'!D2459)</f>
        <v/>
      </c>
      <c r="L7643">
        <f>N(L7642)+IF(AND('🔎 TRA CỨU NHANH'!$C$2&lt;&gt;"",OR(ISNUMBER(SEARCH('🔎 TRA CỨU NHANH'!$C$2,$A7643)),ISNUMBER(SEARCH('🔎 TRA CỨU NHANH'!$C$2,$B7643)))),1,0)</f>
        <v/>
      </c>
      <c r="M7643">
        <f>IF(L7643&gt;N(L7642),L7643,"")</f>
        <v/>
      </c>
    </row>
    <row r="7644">
      <c r="A7644">
        <f>IF('📋 MIỂNG TNC'!A2460="","",'📋 MIỂNG TNC'!A2460)</f>
        <v/>
      </c>
      <c r="B7644">
        <f>IF('📋 MIỂNG TNC'!A2460="","",'📋 MIỂNG TNC'!P2460)</f>
        <v/>
      </c>
      <c r="C7644">
        <f>IF('📋 MIỂNG TNC'!A2460="","","Miểng")</f>
        <v/>
      </c>
      <c r="D7644">
        <f>IF('📋 MIỂNG TNC'!A2460="","",'📋 MIỂNG TNC'!H2460)</f>
        <v/>
      </c>
      <c r="E7644" t="e">
        <v>#VALUE!</v>
      </c>
      <c r="F7644">
        <f>IF('📋 MIỂNG TNC'!A2460="","",'📋 MIỂNG TNC'!J2460)</f>
        <v/>
      </c>
      <c r="G7644">
        <f>IF('📋 MIỂNG TNC'!A2460="","",'📋 MIỂNG TNC'!K2460)</f>
        <v/>
      </c>
      <c r="H7644">
        <f>IF('📋 MIỂNG TNC'!A2460="","",'📋 MIỂNG TNC'!L2460)</f>
        <v/>
      </c>
      <c r="I7644">
        <f>IF('📋 MIỂNG TNC'!A2460="","",'📋 MIỂNG TNC'!M2460)</f>
        <v/>
      </c>
      <c r="J7644">
        <f>IF('📋 MIỂNG TNC'!A2460="","",'📋 MIỂNG TNC'!D2460)</f>
        <v/>
      </c>
      <c r="L7644">
        <f>N(L7643)+IF(AND('🔎 TRA CỨU NHANH'!$C$2&lt;&gt;"",OR(ISNUMBER(SEARCH('🔎 TRA CỨU NHANH'!$C$2,$A7644)),ISNUMBER(SEARCH('🔎 TRA CỨU NHANH'!$C$2,$B7644)))),1,0)</f>
        <v/>
      </c>
      <c r="M7644">
        <f>IF(L7644&gt;N(L7643),L7644,"")</f>
        <v/>
      </c>
    </row>
    <row r="7645">
      <c r="A7645">
        <f>IF('📋 MIỂNG TNC'!A2461="","",'📋 MIỂNG TNC'!A2461)</f>
        <v/>
      </c>
      <c r="B7645">
        <f>IF('📋 MIỂNG TNC'!A2461="","",'📋 MIỂNG TNC'!P2461)</f>
        <v/>
      </c>
      <c r="C7645">
        <f>IF('📋 MIỂNG TNC'!A2461="","","Miểng")</f>
        <v/>
      </c>
      <c r="D7645">
        <f>IF('📋 MIỂNG TNC'!A2461="","",'📋 MIỂNG TNC'!H2461)</f>
        <v/>
      </c>
      <c r="E7645" t="e">
        <v>#VALUE!</v>
      </c>
      <c r="F7645">
        <f>IF('📋 MIỂNG TNC'!A2461="","",'📋 MIỂNG TNC'!J2461)</f>
        <v/>
      </c>
      <c r="G7645">
        <f>IF('📋 MIỂNG TNC'!A2461="","",'📋 MIỂNG TNC'!K2461)</f>
        <v/>
      </c>
      <c r="H7645">
        <f>IF('📋 MIỂNG TNC'!A2461="","",'📋 MIỂNG TNC'!L2461)</f>
        <v/>
      </c>
      <c r="I7645">
        <f>IF('📋 MIỂNG TNC'!A2461="","",'📋 MIỂNG TNC'!M2461)</f>
        <v/>
      </c>
      <c r="J7645">
        <f>IF('📋 MIỂNG TNC'!A2461="","",'📋 MIỂNG TNC'!D2461)</f>
        <v/>
      </c>
      <c r="L7645">
        <f>N(L7644)+IF(AND('🔎 TRA CỨU NHANH'!$C$2&lt;&gt;"",OR(ISNUMBER(SEARCH('🔎 TRA CỨU NHANH'!$C$2,$A7645)),ISNUMBER(SEARCH('🔎 TRA CỨU NHANH'!$C$2,$B7645)))),1,0)</f>
        <v/>
      </c>
      <c r="M7645">
        <f>IF(L7645&gt;N(L7644),L7645,"")</f>
        <v/>
      </c>
    </row>
    <row r="7646">
      <c r="A7646">
        <f>IF('📋 MIỂNG TNC'!A2462="","",'📋 MIỂNG TNC'!A2462)</f>
        <v/>
      </c>
      <c r="B7646">
        <f>IF('📋 MIỂNG TNC'!A2462="","",'📋 MIỂNG TNC'!P2462)</f>
        <v/>
      </c>
      <c r="C7646">
        <f>IF('📋 MIỂNG TNC'!A2462="","","Miểng")</f>
        <v/>
      </c>
      <c r="D7646">
        <f>IF('📋 MIỂNG TNC'!A2462="","",'📋 MIỂNG TNC'!H2462)</f>
        <v/>
      </c>
      <c r="E7646" t="e">
        <v>#VALUE!</v>
      </c>
      <c r="F7646">
        <f>IF('📋 MIỂNG TNC'!A2462="","",'📋 MIỂNG TNC'!J2462)</f>
        <v/>
      </c>
      <c r="G7646">
        <f>IF('📋 MIỂNG TNC'!A2462="","",'📋 MIỂNG TNC'!K2462)</f>
        <v/>
      </c>
      <c r="H7646">
        <f>IF('📋 MIỂNG TNC'!A2462="","",'📋 MIỂNG TNC'!L2462)</f>
        <v/>
      </c>
      <c r="I7646">
        <f>IF('📋 MIỂNG TNC'!A2462="","",'📋 MIỂNG TNC'!M2462)</f>
        <v/>
      </c>
      <c r="J7646">
        <f>IF('📋 MIỂNG TNC'!A2462="","",'📋 MIỂNG TNC'!D2462)</f>
        <v/>
      </c>
      <c r="L7646">
        <f>N(L7645)+IF(AND('🔎 TRA CỨU NHANH'!$C$2&lt;&gt;"",OR(ISNUMBER(SEARCH('🔎 TRA CỨU NHANH'!$C$2,$A7646)),ISNUMBER(SEARCH('🔎 TRA CỨU NHANH'!$C$2,$B7646)))),1,0)</f>
        <v/>
      </c>
      <c r="M7646">
        <f>IF(L7646&gt;N(L7645),L7646,"")</f>
        <v/>
      </c>
    </row>
    <row r="7647">
      <c r="A7647">
        <f>IF('📋 MIỂNG TNC'!A2463="","",'📋 MIỂNG TNC'!A2463)</f>
        <v/>
      </c>
      <c r="B7647">
        <f>IF('📋 MIỂNG TNC'!A2463="","",'📋 MIỂNG TNC'!P2463)</f>
        <v/>
      </c>
      <c r="C7647">
        <f>IF('📋 MIỂNG TNC'!A2463="","","Miểng")</f>
        <v/>
      </c>
      <c r="D7647">
        <f>IF('📋 MIỂNG TNC'!A2463="","",'📋 MIỂNG TNC'!H2463)</f>
        <v/>
      </c>
      <c r="E7647" t="e">
        <v>#VALUE!</v>
      </c>
      <c r="F7647">
        <f>IF('📋 MIỂNG TNC'!A2463="","",'📋 MIỂNG TNC'!J2463)</f>
        <v/>
      </c>
      <c r="G7647">
        <f>IF('📋 MIỂNG TNC'!A2463="","",'📋 MIỂNG TNC'!K2463)</f>
        <v/>
      </c>
      <c r="H7647">
        <f>IF('📋 MIỂNG TNC'!A2463="","",'📋 MIỂNG TNC'!L2463)</f>
        <v/>
      </c>
      <c r="I7647">
        <f>IF('📋 MIỂNG TNC'!A2463="","",'📋 MIỂNG TNC'!M2463)</f>
        <v/>
      </c>
      <c r="J7647">
        <f>IF('📋 MIỂNG TNC'!A2463="","",'📋 MIỂNG TNC'!D2463)</f>
        <v/>
      </c>
      <c r="L7647">
        <f>N(L7646)+IF(AND('🔎 TRA CỨU NHANH'!$C$2&lt;&gt;"",OR(ISNUMBER(SEARCH('🔎 TRA CỨU NHANH'!$C$2,$A7647)),ISNUMBER(SEARCH('🔎 TRA CỨU NHANH'!$C$2,$B7647)))),1,0)</f>
        <v/>
      </c>
      <c r="M7647">
        <f>IF(L7647&gt;N(L7646),L7647,"")</f>
        <v/>
      </c>
    </row>
    <row r="7648">
      <c r="A7648">
        <f>IF('📋 MIỂNG TNC'!A2464="","",'📋 MIỂNG TNC'!A2464)</f>
        <v/>
      </c>
      <c r="B7648">
        <f>IF('📋 MIỂNG TNC'!A2464="","",'📋 MIỂNG TNC'!P2464)</f>
        <v/>
      </c>
      <c r="C7648">
        <f>IF('📋 MIỂNG TNC'!A2464="","","Miểng")</f>
        <v/>
      </c>
      <c r="D7648">
        <f>IF('📋 MIỂNG TNC'!A2464="","",'📋 MIỂNG TNC'!H2464)</f>
        <v/>
      </c>
      <c r="E7648" t="e">
        <v>#VALUE!</v>
      </c>
      <c r="F7648">
        <f>IF('📋 MIỂNG TNC'!A2464="","",'📋 MIỂNG TNC'!J2464)</f>
        <v/>
      </c>
      <c r="G7648">
        <f>IF('📋 MIỂNG TNC'!A2464="","",'📋 MIỂNG TNC'!K2464)</f>
        <v/>
      </c>
      <c r="H7648">
        <f>IF('📋 MIỂNG TNC'!A2464="","",'📋 MIỂNG TNC'!L2464)</f>
        <v/>
      </c>
      <c r="I7648">
        <f>IF('📋 MIỂNG TNC'!A2464="","",'📋 MIỂNG TNC'!M2464)</f>
        <v/>
      </c>
      <c r="J7648">
        <f>IF('📋 MIỂNG TNC'!A2464="","",'📋 MIỂNG TNC'!D2464)</f>
        <v/>
      </c>
      <c r="L7648">
        <f>N(L7647)+IF(AND('🔎 TRA CỨU NHANH'!$C$2&lt;&gt;"",OR(ISNUMBER(SEARCH('🔎 TRA CỨU NHANH'!$C$2,$A7648)),ISNUMBER(SEARCH('🔎 TRA CỨU NHANH'!$C$2,$B7648)))),1,0)</f>
        <v/>
      </c>
      <c r="M7648">
        <f>IF(L7648&gt;N(L7647),L7648,"")</f>
        <v/>
      </c>
    </row>
    <row r="7649">
      <c r="A7649">
        <f>IF('📋 MIỂNG TNC'!A2465="","",'📋 MIỂNG TNC'!A2465)</f>
        <v/>
      </c>
      <c r="B7649">
        <f>IF('📋 MIỂNG TNC'!A2465="","",'📋 MIỂNG TNC'!P2465)</f>
        <v/>
      </c>
      <c r="C7649">
        <f>IF('📋 MIỂNG TNC'!A2465="","","Miểng")</f>
        <v/>
      </c>
      <c r="D7649">
        <f>IF('📋 MIỂNG TNC'!A2465="","",'📋 MIỂNG TNC'!H2465)</f>
        <v/>
      </c>
      <c r="E7649" t="e">
        <v>#VALUE!</v>
      </c>
      <c r="F7649">
        <f>IF('📋 MIỂNG TNC'!A2465="","",'📋 MIỂNG TNC'!J2465)</f>
        <v/>
      </c>
      <c r="G7649">
        <f>IF('📋 MIỂNG TNC'!A2465="","",'📋 MIỂNG TNC'!K2465)</f>
        <v/>
      </c>
      <c r="H7649">
        <f>IF('📋 MIỂNG TNC'!A2465="","",'📋 MIỂNG TNC'!L2465)</f>
        <v/>
      </c>
      <c r="I7649">
        <f>IF('📋 MIỂNG TNC'!A2465="","",'📋 MIỂNG TNC'!M2465)</f>
        <v/>
      </c>
      <c r="J7649">
        <f>IF('📋 MIỂNG TNC'!A2465="","",'📋 MIỂNG TNC'!D2465)</f>
        <v/>
      </c>
      <c r="L7649">
        <f>N(L7648)+IF(AND('🔎 TRA CỨU NHANH'!$C$2&lt;&gt;"",OR(ISNUMBER(SEARCH('🔎 TRA CỨU NHANH'!$C$2,$A7649)),ISNUMBER(SEARCH('🔎 TRA CỨU NHANH'!$C$2,$B7649)))),1,0)</f>
        <v/>
      </c>
      <c r="M7649">
        <f>IF(L7649&gt;N(L7648),L7649,"")</f>
        <v/>
      </c>
    </row>
    <row r="7650">
      <c r="A7650">
        <f>IF('📋 MIỂNG TNC'!A2466="","",'📋 MIỂNG TNC'!A2466)</f>
        <v/>
      </c>
      <c r="B7650">
        <f>IF('📋 MIỂNG TNC'!A2466="","",'📋 MIỂNG TNC'!P2466)</f>
        <v/>
      </c>
      <c r="C7650">
        <f>IF('📋 MIỂNG TNC'!A2466="","","Miểng")</f>
        <v/>
      </c>
      <c r="D7650">
        <f>IF('📋 MIỂNG TNC'!A2466="","",'📋 MIỂNG TNC'!H2466)</f>
        <v/>
      </c>
      <c r="E7650" t="e">
        <v>#VALUE!</v>
      </c>
      <c r="F7650">
        <f>IF('📋 MIỂNG TNC'!A2466="","",'📋 MIỂNG TNC'!J2466)</f>
        <v/>
      </c>
      <c r="G7650">
        <f>IF('📋 MIỂNG TNC'!A2466="","",'📋 MIỂNG TNC'!K2466)</f>
        <v/>
      </c>
      <c r="H7650">
        <f>IF('📋 MIỂNG TNC'!A2466="","",'📋 MIỂNG TNC'!L2466)</f>
        <v/>
      </c>
      <c r="I7650">
        <f>IF('📋 MIỂNG TNC'!A2466="","",'📋 MIỂNG TNC'!M2466)</f>
        <v/>
      </c>
      <c r="J7650">
        <f>IF('📋 MIỂNG TNC'!A2466="","",'📋 MIỂNG TNC'!D2466)</f>
        <v/>
      </c>
      <c r="L7650">
        <f>N(L7649)+IF(AND('🔎 TRA CỨU NHANH'!$C$2&lt;&gt;"",OR(ISNUMBER(SEARCH('🔎 TRA CỨU NHANH'!$C$2,$A7650)),ISNUMBER(SEARCH('🔎 TRA CỨU NHANH'!$C$2,$B7650)))),1,0)</f>
        <v/>
      </c>
      <c r="M7650">
        <f>IF(L7650&gt;N(L7649),L7650,"")</f>
        <v/>
      </c>
    </row>
    <row r="7651">
      <c r="A7651">
        <f>IF('📋 MIỂNG TNC'!A2467="","",'📋 MIỂNG TNC'!A2467)</f>
        <v/>
      </c>
      <c r="B7651">
        <f>IF('📋 MIỂNG TNC'!A2467="","",'📋 MIỂNG TNC'!P2467)</f>
        <v/>
      </c>
      <c r="C7651">
        <f>IF('📋 MIỂNG TNC'!A2467="","","Miểng")</f>
        <v/>
      </c>
      <c r="D7651">
        <f>IF('📋 MIỂNG TNC'!A2467="","",'📋 MIỂNG TNC'!H2467)</f>
        <v/>
      </c>
      <c r="E7651" t="e">
        <v>#VALUE!</v>
      </c>
      <c r="F7651">
        <f>IF('📋 MIỂNG TNC'!A2467="","",'📋 MIỂNG TNC'!J2467)</f>
        <v/>
      </c>
      <c r="G7651">
        <f>IF('📋 MIỂNG TNC'!A2467="","",'📋 MIỂNG TNC'!K2467)</f>
        <v/>
      </c>
      <c r="H7651">
        <f>IF('📋 MIỂNG TNC'!A2467="","",'📋 MIỂNG TNC'!L2467)</f>
        <v/>
      </c>
      <c r="I7651">
        <f>IF('📋 MIỂNG TNC'!A2467="","",'📋 MIỂNG TNC'!M2467)</f>
        <v/>
      </c>
      <c r="J7651">
        <f>IF('📋 MIỂNG TNC'!A2467="","",'📋 MIỂNG TNC'!D2467)</f>
        <v/>
      </c>
      <c r="L7651">
        <f>N(L7650)+IF(AND('🔎 TRA CỨU NHANH'!$C$2&lt;&gt;"",OR(ISNUMBER(SEARCH('🔎 TRA CỨU NHANH'!$C$2,$A7651)),ISNUMBER(SEARCH('🔎 TRA CỨU NHANH'!$C$2,$B7651)))),1,0)</f>
        <v/>
      </c>
      <c r="M7651">
        <f>IF(L7651&gt;N(L7650),L7651,"")</f>
        <v/>
      </c>
    </row>
    <row r="7652">
      <c r="A7652">
        <f>IF('📋 MIỂNG TNC'!A2468="","",'📋 MIỂNG TNC'!A2468)</f>
        <v/>
      </c>
      <c r="B7652">
        <f>IF('📋 MIỂNG TNC'!A2468="","",'📋 MIỂNG TNC'!P2468)</f>
        <v/>
      </c>
      <c r="C7652">
        <f>IF('📋 MIỂNG TNC'!A2468="","","Miểng")</f>
        <v/>
      </c>
      <c r="D7652">
        <f>IF('📋 MIỂNG TNC'!A2468="","",'📋 MIỂNG TNC'!H2468)</f>
        <v/>
      </c>
      <c r="E7652" t="e">
        <v>#VALUE!</v>
      </c>
      <c r="F7652">
        <f>IF('📋 MIỂNG TNC'!A2468="","",'📋 MIỂNG TNC'!J2468)</f>
        <v/>
      </c>
      <c r="G7652">
        <f>IF('📋 MIỂNG TNC'!A2468="","",'📋 MIỂNG TNC'!K2468)</f>
        <v/>
      </c>
      <c r="H7652">
        <f>IF('📋 MIỂNG TNC'!A2468="","",'📋 MIỂNG TNC'!L2468)</f>
        <v/>
      </c>
      <c r="I7652">
        <f>IF('📋 MIỂNG TNC'!A2468="","",'📋 MIỂNG TNC'!M2468)</f>
        <v/>
      </c>
      <c r="J7652">
        <f>IF('📋 MIỂNG TNC'!A2468="","",'📋 MIỂNG TNC'!D2468)</f>
        <v/>
      </c>
      <c r="L7652">
        <f>N(L7651)+IF(AND('🔎 TRA CỨU NHANH'!$C$2&lt;&gt;"",OR(ISNUMBER(SEARCH('🔎 TRA CỨU NHANH'!$C$2,$A7652)),ISNUMBER(SEARCH('🔎 TRA CỨU NHANH'!$C$2,$B7652)))),1,0)</f>
        <v/>
      </c>
      <c r="M7652">
        <f>IF(L7652&gt;N(L7651),L7652,"")</f>
        <v/>
      </c>
    </row>
    <row r="7653">
      <c r="A7653">
        <f>IF('📋 MIỂNG TNC'!A2469="","",'📋 MIỂNG TNC'!A2469)</f>
        <v/>
      </c>
      <c r="B7653">
        <f>IF('📋 MIỂNG TNC'!A2469="","",'📋 MIỂNG TNC'!P2469)</f>
        <v/>
      </c>
      <c r="C7653">
        <f>IF('📋 MIỂNG TNC'!A2469="","","Miểng")</f>
        <v/>
      </c>
      <c r="D7653">
        <f>IF('📋 MIỂNG TNC'!A2469="","",'📋 MIỂNG TNC'!H2469)</f>
        <v/>
      </c>
      <c r="E7653" t="e">
        <v>#VALUE!</v>
      </c>
      <c r="F7653">
        <f>IF('📋 MIỂNG TNC'!A2469="","",'📋 MIỂNG TNC'!J2469)</f>
        <v/>
      </c>
      <c r="G7653">
        <f>IF('📋 MIỂNG TNC'!A2469="","",'📋 MIỂNG TNC'!K2469)</f>
        <v/>
      </c>
      <c r="H7653">
        <f>IF('📋 MIỂNG TNC'!A2469="","",'📋 MIỂNG TNC'!L2469)</f>
        <v/>
      </c>
      <c r="I7653">
        <f>IF('📋 MIỂNG TNC'!A2469="","",'📋 MIỂNG TNC'!M2469)</f>
        <v/>
      </c>
      <c r="J7653">
        <f>IF('📋 MIỂNG TNC'!A2469="","",'📋 MIỂNG TNC'!D2469)</f>
        <v/>
      </c>
      <c r="L7653">
        <f>N(L7652)+IF(AND('🔎 TRA CỨU NHANH'!$C$2&lt;&gt;"",OR(ISNUMBER(SEARCH('🔎 TRA CỨU NHANH'!$C$2,$A7653)),ISNUMBER(SEARCH('🔎 TRA CỨU NHANH'!$C$2,$B7653)))),1,0)</f>
        <v/>
      </c>
      <c r="M7653">
        <f>IF(L7653&gt;N(L7652),L7653,"")</f>
        <v/>
      </c>
    </row>
    <row r="7654">
      <c r="A7654">
        <f>IF('📋 MIỂNG TNC'!A2470="","",'📋 MIỂNG TNC'!A2470)</f>
        <v/>
      </c>
      <c r="B7654">
        <f>IF('📋 MIỂNG TNC'!A2470="","",'📋 MIỂNG TNC'!P2470)</f>
        <v/>
      </c>
      <c r="C7654">
        <f>IF('📋 MIỂNG TNC'!A2470="","","Miểng")</f>
        <v/>
      </c>
      <c r="D7654">
        <f>IF('📋 MIỂNG TNC'!A2470="","",'📋 MIỂNG TNC'!H2470)</f>
        <v/>
      </c>
      <c r="E7654" t="e">
        <v>#VALUE!</v>
      </c>
      <c r="F7654">
        <f>IF('📋 MIỂNG TNC'!A2470="","",'📋 MIỂNG TNC'!J2470)</f>
        <v/>
      </c>
      <c r="G7654">
        <f>IF('📋 MIỂNG TNC'!A2470="","",'📋 MIỂNG TNC'!K2470)</f>
        <v/>
      </c>
      <c r="H7654">
        <f>IF('📋 MIỂNG TNC'!A2470="","",'📋 MIỂNG TNC'!L2470)</f>
        <v/>
      </c>
      <c r="I7654">
        <f>IF('📋 MIỂNG TNC'!A2470="","",'📋 MIỂNG TNC'!M2470)</f>
        <v/>
      </c>
      <c r="J7654">
        <f>IF('📋 MIỂNG TNC'!A2470="","",'📋 MIỂNG TNC'!D2470)</f>
        <v/>
      </c>
      <c r="L7654">
        <f>N(L7653)+IF(AND('🔎 TRA CỨU NHANH'!$C$2&lt;&gt;"",OR(ISNUMBER(SEARCH('🔎 TRA CỨU NHANH'!$C$2,$A7654)),ISNUMBER(SEARCH('🔎 TRA CỨU NHANH'!$C$2,$B7654)))),1,0)</f>
        <v/>
      </c>
      <c r="M7654">
        <f>IF(L7654&gt;N(L7653),L7654,"")</f>
        <v/>
      </c>
    </row>
    <row r="7655">
      <c r="A7655">
        <f>IF('📋 MIỂNG TNC'!A2471="","",'📋 MIỂNG TNC'!A2471)</f>
        <v/>
      </c>
      <c r="B7655">
        <f>IF('📋 MIỂNG TNC'!A2471="","",'📋 MIỂNG TNC'!P2471)</f>
        <v/>
      </c>
      <c r="C7655">
        <f>IF('📋 MIỂNG TNC'!A2471="","","Miểng")</f>
        <v/>
      </c>
      <c r="D7655">
        <f>IF('📋 MIỂNG TNC'!A2471="","",'📋 MIỂNG TNC'!H2471)</f>
        <v/>
      </c>
      <c r="E7655" t="e">
        <v>#VALUE!</v>
      </c>
      <c r="F7655">
        <f>IF('📋 MIỂNG TNC'!A2471="","",'📋 MIỂNG TNC'!J2471)</f>
        <v/>
      </c>
      <c r="G7655">
        <f>IF('📋 MIỂNG TNC'!A2471="","",'📋 MIỂNG TNC'!K2471)</f>
        <v/>
      </c>
      <c r="H7655">
        <f>IF('📋 MIỂNG TNC'!A2471="","",'📋 MIỂNG TNC'!L2471)</f>
        <v/>
      </c>
      <c r="I7655">
        <f>IF('📋 MIỂNG TNC'!A2471="","",'📋 MIỂNG TNC'!M2471)</f>
        <v/>
      </c>
      <c r="J7655">
        <f>IF('📋 MIỂNG TNC'!A2471="","",'📋 MIỂNG TNC'!D2471)</f>
        <v/>
      </c>
      <c r="L7655">
        <f>N(L7654)+IF(AND('🔎 TRA CỨU NHANH'!$C$2&lt;&gt;"",OR(ISNUMBER(SEARCH('🔎 TRA CỨU NHANH'!$C$2,$A7655)),ISNUMBER(SEARCH('🔎 TRA CỨU NHANH'!$C$2,$B7655)))),1,0)</f>
        <v/>
      </c>
      <c r="M7655">
        <f>IF(L7655&gt;N(L7654),L7655,"")</f>
        <v/>
      </c>
    </row>
    <row r="7656">
      <c r="A7656">
        <f>IF('📋 MIỂNG TNC'!A2472="","",'📋 MIỂNG TNC'!A2472)</f>
        <v/>
      </c>
      <c r="B7656">
        <f>IF('📋 MIỂNG TNC'!A2472="","",'📋 MIỂNG TNC'!P2472)</f>
        <v/>
      </c>
      <c r="C7656">
        <f>IF('📋 MIỂNG TNC'!A2472="","","Miểng")</f>
        <v/>
      </c>
      <c r="D7656">
        <f>IF('📋 MIỂNG TNC'!A2472="","",'📋 MIỂNG TNC'!H2472)</f>
        <v/>
      </c>
      <c r="E7656" t="e">
        <v>#VALUE!</v>
      </c>
      <c r="F7656">
        <f>IF('📋 MIỂNG TNC'!A2472="","",'📋 MIỂNG TNC'!J2472)</f>
        <v/>
      </c>
      <c r="G7656">
        <f>IF('📋 MIỂNG TNC'!A2472="","",'📋 MIỂNG TNC'!K2472)</f>
        <v/>
      </c>
      <c r="H7656">
        <f>IF('📋 MIỂNG TNC'!A2472="","",'📋 MIỂNG TNC'!L2472)</f>
        <v/>
      </c>
      <c r="I7656">
        <f>IF('📋 MIỂNG TNC'!A2472="","",'📋 MIỂNG TNC'!M2472)</f>
        <v/>
      </c>
      <c r="J7656">
        <f>IF('📋 MIỂNG TNC'!A2472="","",'📋 MIỂNG TNC'!D2472)</f>
        <v/>
      </c>
      <c r="L7656">
        <f>N(L7655)+IF(AND('🔎 TRA CỨU NHANH'!$C$2&lt;&gt;"",OR(ISNUMBER(SEARCH('🔎 TRA CỨU NHANH'!$C$2,$A7656)),ISNUMBER(SEARCH('🔎 TRA CỨU NHANH'!$C$2,$B7656)))),1,0)</f>
        <v/>
      </c>
      <c r="M7656">
        <f>IF(L7656&gt;N(L7655),L7656,"")</f>
        <v/>
      </c>
    </row>
    <row r="7657">
      <c r="A7657">
        <f>IF('📋 MIỂNG TNC'!A2473="","",'📋 MIỂNG TNC'!A2473)</f>
        <v/>
      </c>
      <c r="B7657">
        <f>IF('📋 MIỂNG TNC'!A2473="","",'📋 MIỂNG TNC'!P2473)</f>
        <v/>
      </c>
      <c r="C7657">
        <f>IF('📋 MIỂNG TNC'!A2473="","","Miểng")</f>
        <v/>
      </c>
      <c r="D7657">
        <f>IF('📋 MIỂNG TNC'!A2473="","",'📋 MIỂNG TNC'!H2473)</f>
        <v/>
      </c>
      <c r="E7657" t="e">
        <v>#VALUE!</v>
      </c>
      <c r="F7657">
        <f>IF('📋 MIỂNG TNC'!A2473="","",'📋 MIỂNG TNC'!J2473)</f>
        <v/>
      </c>
      <c r="G7657">
        <f>IF('📋 MIỂNG TNC'!A2473="","",'📋 MIỂNG TNC'!K2473)</f>
        <v/>
      </c>
      <c r="H7657">
        <f>IF('📋 MIỂNG TNC'!A2473="","",'📋 MIỂNG TNC'!L2473)</f>
        <v/>
      </c>
      <c r="I7657">
        <f>IF('📋 MIỂNG TNC'!A2473="","",'📋 MIỂNG TNC'!M2473)</f>
        <v/>
      </c>
      <c r="J7657">
        <f>IF('📋 MIỂNG TNC'!A2473="","",'📋 MIỂNG TNC'!D2473)</f>
        <v/>
      </c>
      <c r="L7657">
        <f>N(L7656)+IF(AND('🔎 TRA CỨU NHANH'!$C$2&lt;&gt;"",OR(ISNUMBER(SEARCH('🔎 TRA CỨU NHANH'!$C$2,$A7657)),ISNUMBER(SEARCH('🔎 TRA CỨU NHANH'!$C$2,$B7657)))),1,0)</f>
        <v/>
      </c>
      <c r="M7657">
        <f>IF(L7657&gt;N(L7656),L7657,"")</f>
        <v/>
      </c>
    </row>
    <row r="7658">
      <c r="A7658">
        <f>IF('📋 MIỂNG TNC'!A2474="","",'📋 MIỂNG TNC'!A2474)</f>
        <v/>
      </c>
      <c r="B7658">
        <f>IF('📋 MIỂNG TNC'!A2474="","",'📋 MIỂNG TNC'!P2474)</f>
        <v/>
      </c>
      <c r="C7658">
        <f>IF('📋 MIỂNG TNC'!A2474="","","Miểng")</f>
        <v/>
      </c>
      <c r="D7658">
        <f>IF('📋 MIỂNG TNC'!A2474="","",'📋 MIỂNG TNC'!H2474)</f>
        <v/>
      </c>
      <c r="E7658" t="e">
        <v>#VALUE!</v>
      </c>
      <c r="F7658">
        <f>IF('📋 MIỂNG TNC'!A2474="","",'📋 MIỂNG TNC'!J2474)</f>
        <v/>
      </c>
      <c r="G7658">
        <f>IF('📋 MIỂNG TNC'!A2474="","",'📋 MIỂNG TNC'!K2474)</f>
        <v/>
      </c>
      <c r="H7658">
        <f>IF('📋 MIỂNG TNC'!A2474="","",'📋 MIỂNG TNC'!L2474)</f>
        <v/>
      </c>
      <c r="I7658">
        <f>IF('📋 MIỂNG TNC'!A2474="","",'📋 MIỂNG TNC'!M2474)</f>
        <v/>
      </c>
      <c r="J7658">
        <f>IF('📋 MIỂNG TNC'!A2474="","",'📋 MIỂNG TNC'!D2474)</f>
        <v/>
      </c>
      <c r="L7658">
        <f>N(L7657)+IF(AND('🔎 TRA CỨU NHANH'!$C$2&lt;&gt;"",OR(ISNUMBER(SEARCH('🔎 TRA CỨU NHANH'!$C$2,$A7658)),ISNUMBER(SEARCH('🔎 TRA CỨU NHANH'!$C$2,$B7658)))),1,0)</f>
        <v/>
      </c>
      <c r="M7658">
        <f>IF(L7658&gt;N(L7657),L7658,"")</f>
        <v/>
      </c>
    </row>
    <row r="7659">
      <c r="A7659">
        <f>IF('📋 MIỂNG TNC'!A2475="","",'📋 MIỂNG TNC'!A2475)</f>
        <v/>
      </c>
      <c r="B7659">
        <f>IF('📋 MIỂNG TNC'!A2475="","",'📋 MIỂNG TNC'!P2475)</f>
        <v/>
      </c>
      <c r="C7659">
        <f>IF('📋 MIỂNG TNC'!A2475="","","Miểng")</f>
        <v/>
      </c>
      <c r="D7659">
        <f>IF('📋 MIỂNG TNC'!A2475="","",'📋 MIỂNG TNC'!H2475)</f>
        <v/>
      </c>
      <c r="E7659" t="e">
        <v>#VALUE!</v>
      </c>
      <c r="F7659">
        <f>IF('📋 MIỂNG TNC'!A2475="","",'📋 MIỂNG TNC'!J2475)</f>
        <v/>
      </c>
      <c r="G7659">
        <f>IF('📋 MIỂNG TNC'!A2475="","",'📋 MIỂNG TNC'!K2475)</f>
        <v/>
      </c>
      <c r="H7659">
        <f>IF('📋 MIỂNG TNC'!A2475="","",'📋 MIỂNG TNC'!L2475)</f>
        <v/>
      </c>
      <c r="I7659">
        <f>IF('📋 MIỂNG TNC'!A2475="","",'📋 MIỂNG TNC'!M2475)</f>
        <v/>
      </c>
      <c r="J7659">
        <f>IF('📋 MIỂNG TNC'!A2475="","",'📋 MIỂNG TNC'!D2475)</f>
        <v/>
      </c>
      <c r="L7659">
        <f>N(L7658)+IF(AND('🔎 TRA CỨU NHANH'!$C$2&lt;&gt;"",OR(ISNUMBER(SEARCH('🔎 TRA CỨU NHANH'!$C$2,$A7659)),ISNUMBER(SEARCH('🔎 TRA CỨU NHANH'!$C$2,$B7659)))),1,0)</f>
        <v/>
      </c>
      <c r="M7659">
        <f>IF(L7659&gt;N(L7658),L7659,"")</f>
        <v/>
      </c>
    </row>
    <row r="7660">
      <c r="A7660">
        <f>IF('📋 MIỂNG TNC'!A2476="","",'📋 MIỂNG TNC'!A2476)</f>
        <v/>
      </c>
      <c r="B7660">
        <f>IF('📋 MIỂNG TNC'!A2476="","",'📋 MIỂNG TNC'!P2476)</f>
        <v/>
      </c>
      <c r="C7660">
        <f>IF('📋 MIỂNG TNC'!A2476="","","Miểng")</f>
        <v/>
      </c>
      <c r="D7660">
        <f>IF('📋 MIỂNG TNC'!A2476="","",'📋 MIỂNG TNC'!H2476)</f>
        <v/>
      </c>
      <c r="E7660" t="e">
        <v>#VALUE!</v>
      </c>
      <c r="F7660">
        <f>IF('📋 MIỂNG TNC'!A2476="","",'📋 MIỂNG TNC'!J2476)</f>
        <v/>
      </c>
      <c r="G7660">
        <f>IF('📋 MIỂNG TNC'!A2476="","",'📋 MIỂNG TNC'!K2476)</f>
        <v/>
      </c>
      <c r="H7660">
        <f>IF('📋 MIỂNG TNC'!A2476="","",'📋 MIỂNG TNC'!L2476)</f>
        <v/>
      </c>
      <c r="I7660">
        <f>IF('📋 MIỂNG TNC'!A2476="","",'📋 MIỂNG TNC'!M2476)</f>
        <v/>
      </c>
      <c r="J7660">
        <f>IF('📋 MIỂNG TNC'!A2476="","",'📋 MIỂNG TNC'!D2476)</f>
        <v/>
      </c>
      <c r="L7660">
        <f>N(L7659)+IF(AND('🔎 TRA CỨU NHANH'!$C$2&lt;&gt;"",OR(ISNUMBER(SEARCH('🔎 TRA CỨU NHANH'!$C$2,$A7660)),ISNUMBER(SEARCH('🔎 TRA CỨU NHANH'!$C$2,$B7660)))),1,0)</f>
        <v/>
      </c>
      <c r="M7660">
        <f>IF(L7660&gt;N(L7659),L7660,"")</f>
        <v/>
      </c>
    </row>
    <row r="7661">
      <c r="A7661">
        <f>IF('📋 MIỂNG TNC'!A2477="","",'📋 MIỂNG TNC'!A2477)</f>
        <v/>
      </c>
      <c r="B7661">
        <f>IF('📋 MIỂNG TNC'!A2477="","",'📋 MIỂNG TNC'!P2477)</f>
        <v/>
      </c>
      <c r="C7661">
        <f>IF('📋 MIỂNG TNC'!A2477="","","Miểng")</f>
        <v/>
      </c>
      <c r="D7661">
        <f>IF('📋 MIỂNG TNC'!A2477="","",'📋 MIỂNG TNC'!H2477)</f>
        <v/>
      </c>
      <c r="E7661" t="e">
        <v>#VALUE!</v>
      </c>
      <c r="F7661">
        <f>IF('📋 MIỂNG TNC'!A2477="","",'📋 MIỂNG TNC'!J2477)</f>
        <v/>
      </c>
      <c r="G7661">
        <f>IF('📋 MIỂNG TNC'!A2477="","",'📋 MIỂNG TNC'!K2477)</f>
        <v/>
      </c>
      <c r="H7661">
        <f>IF('📋 MIỂNG TNC'!A2477="","",'📋 MIỂNG TNC'!L2477)</f>
        <v/>
      </c>
      <c r="I7661">
        <f>IF('📋 MIỂNG TNC'!A2477="","",'📋 MIỂNG TNC'!M2477)</f>
        <v/>
      </c>
      <c r="J7661">
        <f>IF('📋 MIỂNG TNC'!A2477="","",'📋 MIỂNG TNC'!D2477)</f>
        <v/>
      </c>
      <c r="L7661">
        <f>N(L7660)+IF(AND('🔎 TRA CỨU NHANH'!$C$2&lt;&gt;"",OR(ISNUMBER(SEARCH('🔎 TRA CỨU NHANH'!$C$2,$A7661)),ISNUMBER(SEARCH('🔎 TRA CỨU NHANH'!$C$2,$B7661)))),1,0)</f>
        <v/>
      </c>
      <c r="M7661">
        <f>IF(L7661&gt;N(L7660),L7661,"")</f>
        <v/>
      </c>
    </row>
    <row r="7662">
      <c r="A7662">
        <f>IF('📋 MIỂNG TNC'!A2478="","",'📋 MIỂNG TNC'!A2478)</f>
        <v/>
      </c>
      <c r="B7662">
        <f>IF('📋 MIỂNG TNC'!A2478="","",'📋 MIỂNG TNC'!P2478)</f>
        <v/>
      </c>
      <c r="C7662">
        <f>IF('📋 MIỂNG TNC'!A2478="","","Miểng")</f>
        <v/>
      </c>
      <c r="D7662">
        <f>IF('📋 MIỂNG TNC'!A2478="","",'📋 MIỂNG TNC'!H2478)</f>
        <v/>
      </c>
      <c r="E7662" t="e">
        <v>#VALUE!</v>
      </c>
      <c r="F7662">
        <f>IF('📋 MIỂNG TNC'!A2478="","",'📋 MIỂNG TNC'!J2478)</f>
        <v/>
      </c>
      <c r="G7662">
        <f>IF('📋 MIỂNG TNC'!A2478="","",'📋 MIỂNG TNC'!K2478)</f>
        <v/>
      </c>
      <c r="H7662">
        <f>IF('📋 MIỂNG TNC'!A2478="","",'📋 MIỂNG TNC'!L2478)</f>
        <v/>
      </c>
      <c r="I7662">
        <f>IF('📋 MIỂNG TNC'!A2478="","",'📋 MIỂNG TNC'!M2478)</f>
        <v/>
      </c>
      <c r="J7662">
        <f>IF('📋 MIỂNG TNC'!A2478="","",'📋 MIỂNG TNC'!D2478)</f>
        <v/>
      </c>
      <c r="L7662">
        <f>N(L7661)+IF(AND('🔎 TRA CỨU NHANH'!$C$2&lt;&gt;"",OR(ISNUMBER(SEARCH('🔎 TRA CỨU NHANH'!$C$2,$A7662)),ISNUMBER(SEARCH('🔎 TRA CỨU NHANH'!$C$2,$B7662)))),1,0)</f>
        <v/>
      </c>
      <c r="M7662">
        <f>IF(L7662&gt;N(L7661),L7662,"")</f>
        <v/>
      </c>
    </row>
    <row r="7663">
      <c r="A7663">
        <f>IF('📋 MIỂNG TNC'!A2479="","",'📋 MIỂNG TNC'!A2479)</f>
        <v/>
      </c>
      <c r="B7663">
        <f>IF('📋 MIỂNG TNC'!A2479="","",'📋 MIỂNG TNC'!P2479)</f>
        <v/>
      </c>
      <c r="C7663">
        <f>IF('📋 MIỂNG TNC'!A2479="","","Miểng")</f>
        <v/>
      </c>
      <c r="D7663">
        <f>IF('📋 MIỂNG TNC'!A2479="","",'📋 MIỂNG TNC'!H2479)</f>
        <v/>
      </c>
      <c r="E7663" t="e">
        <v>#VALUE!</v>
      </c>
      <c r="F7663">
        <f>IF('📋 MIỂNG TNC'!A2479="","",'📋 MIỂNG TNC'!J2479)</f>
        <v/>
      </c>
      <c r="G7663">
        <f>IF('📋 MIỂNG TNC'!A2479="","",'📋 MIỂNG TNC'!K2479)</f>
        <v/>
      </c>
      <c r="H7663">
        <f>IF('📋 MIỂNG TNC'!A2479="","",'📋 MIỂNG TNC'!L2479)</f>
        <v/>
      </c>
      <c r="I7663">
        <f>IF('📋 MIỂNG TNC'!A2479="","",'📋 MIỂNG TNC'!M2479)</f>
        <v/>
      </c>
      <c r="J7663">
        <f>IF('📋 MIỂNG TNC'!A2479="","",'📋 MIỂNG TNC'!D2479)</f>
        <v/>
      </c>
      <c r="L7663">
        <f>N(L7662)+IF(AND('🔎 TRA CỨU NHANH'!$C$2&lt;&gt;"",OR(ISNUMBER(SEARCH('🔎 TRA CỨU NHANH'!$C$2,$A7663)),ISNUMBER(SEARCH('🔎 TRA CỨU NHANH'!$C$2,$B7663)))),1,0)</f>
        <v/>
      </c>
      <c r="M7663">
        <f>IF(L7663&gt;N(L7662),L7663,"")</f>
        <v/>
      </c>
    </row>
    <row r="7664">
      <c r="A7664">
        <f>IF('📋 MIỂNG TNC'!A2480="","",'📋 MIỂNG TNC'!A2480)</f>
        <v/>
      </c>
      <c r="B7664">
        <f>IF('📋 MIỂNG TNC'!A2480="","",'📋 MIỂNG TNC'!P2480)</f>
        <v/>
      </c>
      <c r="C7664">
        <f>IF('📋 MIỂNG TNC'!A2480="","","Miểng")</f>
        <v/>
      </c>
      <c r="D7664">
        <f>IF('📋 MIỂNG TNC'!A2480="","",'📋 MIỂNG TNC'!H2480)</f>
        <v/>
      </c>
      <c r="E7664" t="e">
        <v>#VALUE!</v>
      </c>
      <c r="F7664">
        <f>IF('📋 MIỂNG TNC'!A2480="","",'📋 MIỂNG TNC'!J2480)</f>
        <v/>
      </c>
      <c r="G7664">
        <f>IF('📋 MIỂNG TNC'!A2480="","",'📋 MIỂNG TNC'!K2480)</f>
        <v/>
      </c>
      <c r="H7664">
        <f>IF('📋 MIỂNG TNC'!A2480="","",'📋 MIỂNG TNC'!L2480)</f>
        <v/>
      </c>
      <c r="I7664">
        <f>IF('📋 MIỂNG TNC'!A2480="","",'📋 MIỂNG TNC'!M2480)</f>
        <v/>
      </c>
      <c r="J7664">
        <f>IF('📋 MIỂNG TNC'!A2480="","",'📋 MIỂNG TNC'!D2480)</f>
        <v/>
      </c>
      <c r="L7664">
        <f>N(L7663)+IF(AND('🔎 TRA CỨU NHANH'!$C$2&lt;&gt;"",OR(ISNUMBER(SEARCH('🔎 TRA CỨU NHANH'!$C$2,$A7664)),ISNUMBER(SEARCH('🔎 TRA CỨU NHANH'!$C$2,$B7664)))),1,0)</f>
        <v/>
      </c>
      <c r="M7664">
        <f>IF(L7664&gt;N(L7663),L7664,"")</f>
        <v/>
      </c>
    </row>
    <row r="7665">
      <c r="A7665">
        <f>IF('📋 MIỂNG TNC'!A2481="","",'📋 MIỂNG TNC'!A2481)</f>
        <v/>
      </c>
      <c r="B7665">
        <f>IF('📋 MIỂNG TNC'!A2481="","",'📋 MIỂNG TNC'!P2481)</f>
        <v/>
      </c>
      <c r="C7665">
        <f>IF('📋 MIỂNG TNC'!A2481="","","Miểng")</f>
        <v/>
      </c>
      <c r="D7665">
        <f>IF('📋 MIỂNG TNC'!A2481="","",'📋 MIỂNG TNC'!H2481)</f>
        <v/>
      </c>
      <c r="E7665" t="e">
        <v>#VALUE!</v>
      </c>
      <c r="F7665">
        <f>IF('📋 MIỂNG TNC'!A2481="","",'📋 MIỂNG TNC'!J2481)</f>
        <v/>
      </c>
      <c r="G7665">
        <f>IF('📋 MIỂNG TNC'!A2481="","",'📋 MIỂNG TNC'!K2481)</f>
        <v/>
      </c>
      <c r="H7665">
        <f>IF('📋 MIỂNG TNC'!A2481="","",'📋 MIỂNG TNC'!L2481)</f>
        <v/>
      </c>
      <c r="I7665">
        <f>IF('📋 MIỂNG TNC'!A2481="","",'📋 MIỂNG TNC'!M2481)</f>
        <v/>
      </c>
      <c r="J7665">
        <f>IF('📋 MIỂNG TNC'!A2481="","",'📋 MIỂNG TNC'!D2481)</f>
        <v/>
      </c>
      <c r="L7665">
        <f>N(L7664)+IF(AND('🔎 TRA CỨU NHANH'!$C$2&lt;&gt;"",OR(ISNUMBER(SEARCH('🔎 TRA CỨU NHANH'!$C$2,$A7665)),ISNUMBER(SEARCH('🔎 TRA CỨU NHANH'!$C$2,$B7665)))),1,0)</f>
        <v/>
      </c>
      <c r="M7665">
        <f>IF(L7665&gt;N(L7664),L7665,"")</f>
        <v/>
      </c>
    </row>
    <row r="7666">
      <c r="A7666">
        <f>IF('📋 MIỂNG TNC'!A2482="","",'📋 MIỂNG TNC'!A2482)</f>
        <v/>
      </c>
      <c r="B7666">
        <f>IF('📋 MIỂNG TNC'!A2482="","",'📋 MIỂNG TNC'!P2482)</f>
        <v/>
      </c>
      <c r="C7666">
        <f>IF('📋 MIỂNG TNC'!A2482="","","Miểng")</f>
        <v/>
      </c>
      <c r="D7666">
        <f>IF('📋 MIỂNG TNC'!A2482="","",'📋 MIỂNG TNC'!H2482)</f>
        <v/>
      </c>
      <c r="E7666" t="e">
        <v>#VALUE!</v>
      </c>
      <c r="F7666">
        <f>IF('📋 MIỂNG TNC'!A2482="","",'📋 MIỂNG TNC'!J2482)</f>
        <v/>
      </c>
      <c r="G7666">
        <f>IF('📋 MIỂNG TNC'!A2482="","",'📋 MIỂNG TNC'!K2482)</f>
        <v/>
      </c>
      <c r="H7666">
        <f>IF('📋 MIỂNG TNC'!A2482="","",'📋 MIỂNG TNC'!L2482)</f>
        <v/>
      </c>
      <c r="I7666">
        <f>IF('📋 MIỂNG TNC'!A2482="","",'📋 MIỂNG TNC'!M2482)</f>
        <v/>
      </c>
      <c r="J7666">
        <f>IF('📋 MIỂNG TNC'!A2482="","",'📋 MIỂNG TNC'!D2482)</f>
        <v/>
      </c>
      <c r="L7666">
        <f>N(L7665)+IF(AND('🔎 TRA CỨU NHANH'!$C$2&lt;&gt;"",OR(ISNUMBER(SEARCH('🔎 TRA CỨU NHANH'!$C$2,$A7666)),ISNUMBER(SEARCH('🔎 TRA CỨU NHANH'!$C$2,$B7666)))),1,0)</f>
        <v/>
      </c>
      <c r="M7666">
        <f>IF(L7666&gt;N(L7665),L7666,"")</f>
        <v/>
      </c>
    </row>
    <row r="7667">
      <c r="A7667">
        <f>IF('📋 MIỂNG TNC'!A2483="","",'📋 MIỂNG TNC'!A2483)</f>
        <v/>
      </c>
      <c r="B7667">
        <f>IF('📋 MIỂNG TNC'!A2483="","",'📋 MIỂNG TNC'!P2483)</f>
        <v/>
      </c>
      <c r="C7667">
        <f>IF('📋 MIỂNG TNC'!A2483="","","Miểng")</f>
        <v/>
      </c>
      <c r="D7667">
        <f>IF('📋 MIỂNG TNC'!A2483="","",'📋 MIỂNG TNC'!H2483)</f>
        <v/>
      </c>
      <c r="E7667" t="e">
        <v>#VALUE!</v>
      </c>
      <c r="F7667">
        <f>IF('📋 MIỂNG TNC'!A2483="","",'📋 MIỂNG TNC'!J2483)</f>
        <v/>
      </c>
      <c r="G7667">
        <f>IF('📋 MIỂNG TNC'!A2483="","",'📋 MIỂNG TNC'!K2483)</f>
        <v/>
      </c>
      <c r="H7667">
        <f>IF('📋 MIỂNG TNC'!A2483="","",'📋 MIỂNG TNC'!L2483)</f>
        <v/>
      </c>
      <c r="I7667">
        <f>IF('📋 MIỂNG TNC'!A2483="","",'📋 MIỂNG TNC'!M2483)</f>
        <v/>
      </c>
      <c r="J7667">
        <f>IF('📋 MIỂNG TNC'!A2483="","",'📋 MIỂNG TNC'!D2483)</f>
        <v/>
      </c>
      <c r="L7667">
        <f>N(L7666)+IF(AND('🔎 TRA CỨU NHANH'!$C$2&lt;&gt;"",OR(ISNUMBER(SEARCH('🔎 TRA CỨU NHANH'!$C$2,$A7667)),ISNUMBER(SEARCH('🔎 TRA CỨU NHANH'!$C$2,$B7667)))),1,0)</f>
        <v/>
      </c>
      <c r="M7667">
        <f>IF(L7667&gt;N(L7666),L7667,"")</f>
        <v/>
      </c>
    </row>
    <row r="7668">
      <c r="A7668">
        <f>IF('📋 MIỂNG TNC'!A2484="","",'📋 MIỂNG TNC'!A2484)</f>
        <v/>
      </c>
      <c r="B7668">
        <f>IF('📋 MIỂNG TNC'!A2484="","",'📋 MIỂNG TNC'!P2484)</f>
        <v/>
      </c>
      <c r="C7668">
        <f>IF('📋 MIỂNG TNC'!A2484="","","Miểng")</f>
        <v/>
      </c>
      <c r="D7668">
        <f>IF('📋 MIỂNG TNC'!A2484="","",'📋 MIỂNG TNC'!H2484)</f>
        <v/>
      </c>
      <c r="E7668" t="e">
        <v>#VALUE!</v>
      </c>
      <c r="F7668">
        <f>IF('📋 MIỂNG TNC'!A2484="","",'📋 MIỂNG TNC'!J2484)</f>
        <v/>
      </c>
      <c r="G7668">
        <f>IF('📋 MIỂNG TNC'!A2484="","",'📋 MIỂNG TNC'!K2484)</f>
        <v/>
      </c>
      <c r="H7668">
        <f>IF('📋 MIỂNG TNC'!A2484="","",'📋 MIỂNG TNC'!L2484)</f>
        <v/>
      </c>
      <c r="I7668">
        <f>IF('📋 MIỂNG TNC'!A2484="","",'📋 MIỂNG TNC'!M2484)</f>
        <v/>
      </c>
      <c r="J7668">
        <f>IF('📋 MIỂNG TNC'!A2484="","",'📋 MIỂNG TNC'!D2484)</f>
        <v/>
      </c>
      <c r="L7668">
        <f>N(L7667)+IF(AND('🔎 TRA CỨU NHANH'!$C$2&lt;&gt;"",OR(ISNUMBER(SEARCH('🔎 TRA CỨU NHANH'!$C$2,$A7668)),ISNUMBER(SEARCH('🔎 TRA CỨU NHANH'!$C$2,$B7668)))),1,0)</f>
        <v/>
      </c>
      <c r="M7668">
        <f>IF(L7668&gt;N(L7667),L7668,"")</f>
        <v/>
      </c>
    </row>
    <row r="7669">
      <c r="A7669">
        <f>IF('📋 MIỂNG TNC'!A2485="","",'📋 MIỂNG TNC'!A2485)</f>
        <v/>
      </c>
      <c r="B7669">
        <f>IF('📋 MIỂNG TNC'!A2485="","",'📋 MIỂNG TNC'!P2485)</f>
        <v/>
      </c>
      <c r="C7669">
        <f>IF('📋 MIỂNG TNC'!A2485="","","Miểng")</f>
        <v/>
      </c>
      <c r="D7669">
        <f>IF('📋 MIỂNG TNC'!A2485="","",'📋 MIỂNG TNC'!H2485)</f>
        <v/>
      </c>
      <c r="E7669" t="e">
        <v>#VALUE!</v>
      </c>
      <c r="F7669">
        <f>IF('📋 MIỂNG TNC'!A2485="","",'📋 MIỂNG TNC'!J2485)</f>
        <v/>
      </c>
      <c r="G7669">
        <f>IF('📋 MIỂNG TNC'!A2485="","",'📋 MIỂNG TNC'!K2485)</f>
        <v/>
      </c>
      <c r="H7669">
        <f>IF('📋 MIỂNG TNC'!A2485="","",'📋 MIỂNG TNC'!L2485)</f>
        <v/>
      </c>
      <c r="I7669">
        <f>IF('📋 MIỂNG TNC'!A2485="","",'📋 MIỂNG TNC'!M2485)</f>
        <v/>
      </c>
      <c r="J7669">
        <f>IF('📋 MIỂNG TNC'!A2485="","",'📋 MIỂNG TNC'!D2485)</f>
        <v/>
      </c>
      <c r="L7669">
        <f>N(L7668)+IF(AND('🔎 TRA CỨU NHANH'!$C$2&lt;&gt;"",OR(ISNUMBER(SEARCH('🔎 TRA CỨU NHANH'!$C$2,$A7669)),ISNUMBER(SEARCH('🔎 TRA CỨU NHANH'!$C$2,$B7669)))),1,0)</f>
        <v/>
      </c>
      <c r="M7669">
        <f>IF(L7669&gt;N(L7668),L7669,"")</f>
        <v/>
      </c>
    </row>
    <row r="7670">
      <c r="A7670">
        <f>IF('📋 MIỂNG TNC'!A2486="","",'📋 MIỂNG TNC'!A2486)</f>
        <v/>
      </c>
      <c r="B7670">
        <f>IF('📋 MIỂNG TNC'!A2486="","",'📋 MIỂNG TNC'!P2486)</f>
        <v/>
      </c>
      <c r="C7670">
        <f>IF('📋 MIỂNG TNC'!A2486="","","Miểng")</f>
        <v/>
      </c>
      <c r="D7670">
        <f>IF('📋 MIỂNG TNC'!A2486="","",'📋 MIỂNG TNC'!H2486)</f>
        <v/>
      </c>
      <c r="E7670" t="e">
        <v>#VALUE!</v>
      </c>
      <c r="F7670">
        <f>IF('📋 MIỂNG TNC'!A2486="","",'📋 MIỂNG TNC'!J2486)</f>
        <v/>
      </c>
      <c r="G7670">
        <f>IF('📋 MIỂNG TNC'!A2486="","",'📋 MIỂNG TNC'!K2486)</f>
        <v/>
      </c>
      <c r="H7670">
        <f>IF('📋 MIỂNG TNC'!A2486="","",'📋 MIỂNG TNC'!L2486)</f>
        <v/>
      </c>
      <c r="I7670">
        <f>IF('📋 MIỂNG TNC'!A2486="","",'📋 MIỂNG TNC'!M2486)</f>
        <v/>
      </c>
      <c r="J7670">
        <f>IF('📋 MIỂNG TNC'!A2486="","",'📋 MIỂNG TNC'!D2486)</f>
        <v/>
      </c>
      <c r="L7670">
        <f>N(L7669)+IF(AND('🔎 TRA CỨU NHANH'!$C$2&lt;&gt;"",OR(ISNUMBER(SEARCH('🔎 TRA CỨU NHANH'!$C$2,$A7670)),ISNUMBER(SEARCH('🔎 TRA CỨU NHANH'!$C$2,$B7670)))),1,0)</f>
        <v/>
      </c>
      <c r="M7670">
        <f>IF(L7670&gt;N(L7669),L7670,"")</f>
        <v/>
      </c>
    </row>
    <row r="7671">
      <c r="A7671">
        <f>IF('📋 MIỂNG TNC'!A2487="","",'📋 MIỂNG TNC'!A2487)</f>
        <v/>
      </c>
      <c r="B7671">
        <f>IF('📋 MIỂNG TNC'!A2487="","",'📋 MIỂNG TNC'!P2487)</f>
        <v/>
      </c>
      <c r="C7671">
        <f>IF('📋 MIỂNG TNC'!A2487="","","Miểng")</f>
        <v/>
      </c>
      <c r="D7671">
        <f>IF('📋 MIỂNG TNC'!A2487="","",'📋 MIỂNG TNC'!H2487)</f>
        <v/>
      </c>
      <c r="E7671" t="e">
        <v>#VALUE!</v>
      </c>
      <c r="F7671">
        <f>IF('📋 MIỂNG TNC'!A2487="","",'📋 MIỂNG TNC'!J2487)</f>
        <v/>
      </c>
      <c r="G7671">
        <f>IF('📋 MIỂNG TNC'!A2487="","",'📋 MIỂNG TNC'!K2487)</f>
        <v/>
      </c>
      <c r="H7671">
        <f>IF('📋 MIỂNG TNC'!A2487="","",'📋 MIỂNG TNC'!L2487)</f>
        <v/>
      </c>
      <c r="I7671">
        <f>IF('📋 MIỂNG TNC'!A2487="","",'📋 MIỂNG TNC'!M2487)</f>
        <v/>
      </c>
      <c r="J7671">
        <f>IF('📋 MIỂNG TNC'!A2487="","",'📋 MIỂNG TNC'!D2487)</f>
        <v/>
      </c>
      <c r="L7671">
        <f>N(L7670)+IF(AND('🔎 TRA CỨU NHANH'!$C$2&lt;&gt;"",OR(ISNUMBER(SEARCH('🔎 TRA CỨU NHANH'!$C$2,$A7671)),ISNUMBER(SEARCH('🔎 TRA CỨU NHANH'!$C$2,$B7671)))),1,0)</f>
        <v/>
      </c>
      <c r="M7671">
        <f>IF(L7671&gt;N(L7670),L7671,"")</f>
        <v/>
      </c>
    </row>
    <row r="7672">
      <c r="A7672">
        <f>IF('📋 MIỂNG TNC'!A2488="","",'📋 MIỂNG TNC'!A2488)</f>
        <v/>
      </c>
      <c r="B7672">
        <f>IF('📋 MIỂNG TNC'!A2488="","",'📋 MIỂNG TNC'!P2488)</f>
        <v/>
      </c>
      <c r="C7672">
        <f>IF('📋 MIỂNG TNC'!A2488="","","Miểng")</f>
        <v/>
      </c>
      <c r="D7672">
        <f>IF('📋 MIỂNG TNC'!A2488="","",'📋 MIỂNG TNC'!H2488)</f>
        <v/>
      </c>
      <c r="E7672" t="e">
        <v>#VALUE!</v>
      </c>
      <c r="F7672">
        <f>IF('📋 MIỂNG TNC'!A2488="","",'📋 MIỂNG TNC'!J2488)</f>
        <v/>
      </c>
      <c r="G7672">
        <f>IF('📋 MIỂNG TNC'!A2488="","",'📋 MIỂNG TNC'!K2488)</f>
        <v/>
      </c>
      <c r="H7672">
        <f>IF('📋 MIỂNG TNC'!A2488="","",'📋 MIỂNG TNC'!L2488)</f>
        <v/>
      </c>
      <c r="I7672">
        <f>IF('📋 MIỂNG TNC'!A2488="","",'📋 MIỂNG TNC'!M2488)</f>
        <v/>
      </c>
      <c r="J7672">
        <f>IF('📋 MIỂNG TNC'!A2488="","",'📋 MIỂNG TNC'!D2488)</f>
        <v/>
      </c>
      <c r="L7672">
        <f>N(L7671)+IF(AND('🔎 TRA CỨU NHANH'!$C$2&lt;&gt;"",OR(ISNUMBER(SEARCH('🔎 TRA CỨU NHANH'!$C$2,$A7672)),ISNUMBER(SEARCH('🔎 TRA CỨU NHANH'!$C$2,$B7672)))),1,0)</f>
        <v/>
      </c>
      <c r="M7672">
        <f>IF(L7672&gt;N(L7671),L7672,"")</f>
        <v/>
      </c>
    </row>
    <row r="7673">
      <c r="A7673">
        <f>IF('📋 MIỂNG TNC'!A2489="","",'📋 MIỂNG TNC'!A2489)</f>
        <v/>
      </c>
      <c r="B7673">
        <f>IF('📋 MIỂNG TNC'!A2489="","",'📋 MIỂNG TNC'!P2489)</f>
        <v/>
      </c>
      <c r="C7673">
        <f>IF('📋 MIỂNG TNC'!A2489="","","Miểng")</f>
        <v/>
      </c>
      <c r="D7673">
        <f>IF('📋 MIỂNG TNC'!A2489="","",'📋 MIỂNG TNC'!H2489)</f>
        <v/>
      </c>
      <c r="E7673" t="e">
        <v>#VALUE!</v>
      </c>
      <c r="F7673">
        <f>IF('📋 MIỂNG TNC'!A2489="","",'📋 MIỂNG TNC'!J2489)</f>
        <v/>
      </c>
      <c r="G7673">
        <f>IF('📋 MIỂNG TNC'!A2489="","",'📋 MIỂNG TNC'!K2489)</f>
        <v/>
      </c>
      <c r="H7673">
        <f>IF('📋 MIỂNG TNC'!A2489="","",'📋 MIỂNG TNC'!L2489)</f>
        <v/>
      </c>
      <c r="I7673">
        <f>IF('📋 MIỂNG TNC'!A2489="","",'📋 MIỂNG TNC'!M2489)</f>
        <v/>
      </c>
      <c r="J7673">
        <f>IF('📋 MIỂNG TNC'!A2489="","",'📋 MIỂNG TNC'!D2489)</f>
        <v/>
      </c>
      <c r="L7673">
        <f>N(L7672)+IF(AND('🔎 TRA CỨU NHANH'!$C$2&lt;&gt;"",OR(ISNUMBER(SEARCH('🔎 TRA CỨU NHANH'!$C$2,$A7673)),ISNUMBER(SEARCH('🔎 TRA CỨU NHANH'!$C$2,$B7673)))),1,0)</f>
        <v/>
      </c>
      <c r="M7673">
        <f>IF(L7673&gt;N(L7672),L7673,"")</f>
        <v/>
      </c>
    </row>
    <row r="7674">
      <c r="A7674">
        <f>IF('📋 MIỂNG TNC'!A2490="","",'📋 MIỂNG TNC'!A2490)</f>
        <v/>
      </c>
      <c r="B7674">
        <f>IF('📋 MIỂNG TNC'!A2490="","",'📋 MIỂNG TNC'!P2490)</f>
        <v/>
      </c>
      <c r="C7674">
        <f>IF('📋 MIỂNG TNC'!A2490="","","Miểng")</f>
        <v/>
      </c>
      <c r="D7674">
        <f>IF('📋 MIỂNG TNC'!A2490="","",'📋 MIỂNG TNC'!H2490)</f>
        <v/>
      </c>
      <c r="E7674" t="e">
        <v>#VALUE!</v>
      </c>
      <c r="F7674">
        <f>IF('📋 MIỂNG TNC'!A2490="","",'📋 MIỂNG TNC'!J2490)</f>
        <v/>
      </c>
      <c r="G7674">
        <f>IF('📋 MIỂNG TNC'!A2490="","",'📋 MIỂNG TNC'!K2490)</f>
        <v/>
      </c>
      <c r="H7674">
        <f>IF('📋 MIỂNG TNC'!A2490="","",'📋 MIỂNG TNC'!L2490)</f>
        <v/>
      </c>
      <c r="I7674">
        <f>IF('📋 MIỂNG TNC'!A2490="","",'📋 MIỂNG TNC'!M2490)</f>
        <v/>
      </c>
      <c r="J7674">
        <f>IF('📋 MIỂNG TNC'!A2490="","",'📋 MIỂNG TNC'!D2490)</f>
        <v/>
      </c>
      <c r="L7674">
        <f>N(L7673)+IF(AND('🔎 TRA CỨU NHANH'!$C$2&lt;&gt;"",OR(ISNUMBER(SEARCH('🔎 TRA CỨU NHANH'!$C$2,$A7674)),ISNUMBER(SEARCH('🔎 TRA CỨU NHANH'!$C$2,$B7674)))),1,0)</f>
        <v/>
      </c>
      <c r="M7674">
        <f>IF(L7674&gt;N(L7673),L7674,"")</f>
        <v/>
      </c>
    </row>
    <row r="7675">
      <c r="A7675">
        <f>IF('📋 MIỂNG TNC'!A2491="","",'📋 MIỂNG TNC'!A2491)</f>
        <v/>
      </c>
      <c r="B7675">
        <f>IF('📋 MIỂNG TNC'!A2491="","",'📋 MIỂNG TNC'!P2491)</f>
        <v/>
      </c>
      <c r="C7675">
        <f>IF('📋 MIỂNG TNC'!A2491="","","Miểng")</f>
        <v/>
      </c>
      <c r="D7675">
        <f>IF('📋 MIỂNG TNC'!A2491="","",'📋 MIỂNG TNC'!H2491)</f>
        <v/>
      </c>
      <c r="E7675" t="e">
        <v>#VALUE!</v>
      </c>
      <c r="F7675">
        <f>IF('📋 MIỂNG TNC'!A2491="","",'📋 MIỂNG TNC'!J2491)</f>
        <v/>
      </c>
      <c r="G7675">
        <f>IF('📋 MIỂNG TNC'!A2491="","",'📋 MIỂNG TNC'!K2491)</f>
        <v/>
      </c>
      <c r="H7675">
        <f>IF('📋 MIỂNG TNC'!A2491="","",'📋 MIỂNG TNC'!L2491)</f>
        <v/>
      </c>
      <c r="I7675">
        <f>IF('📋 MIỂNG TNC'!A2491="","",'📋 MIỂNG TNC'!M2491)</f>
        <v/>
      </c>
      <c r="J7675">
        <f>IF('📋 MIỂNG TNC'!A2491="","",'📋 MIỂNG TNC'!D2491)</f>
        <v/>
      </c>
      <c r="L7675">
        <f>N(L7674)+IF(AND('🔎 TRA CỨU NHANH'!$C$2&lt;&gt;"",OR(ISNUMBER(SEARCH('🔎 TRA CỨU NHANH'!$C$2,$A7675)),ISNUMBER(SEARCH('🔎 TRA CỨU NHANH'!$C$2,$B7675)))),1,0)</f>
        <v/>
      </c>
      <c r="M7675">
        <f>IF(L7675&gt;N(L7674),L7675,"")</f>
        <v/>
      </c>
    </row>
    <row r="7676">
      <c r="A7676">
        <f>IF('📋 MIỂNG TNC'!A2492="","",'📋 MIỂNG TNC'!A2492)</f>
        <v/>
      </c>
      <c r="B7676">
        <f>IF('📋 MIỂNG TNC'!A2492="","",'📋 MIỂNG TNC'!P2492)</f>
        <v/>
      </c>
      <c r="C7676">
        <f>IF('📋 MIỂNG TNC'!A2492="","","Miểng")</f>
        <v/>
      </c>
      <c r="D7676">
        <f>IF('📋 MIỂNG TNC'!A2492="","",'📋 MIỂNG TNC'!H2492)</f>
        <v/>
      </c>
      <c r="E7676" t="e">
        <v>#VALUE!</v>
      </c>
      <c r="F7676">
        <f>IF('📋 MIỂNG TNC'!A2492="","",'📋 MIỂNG TNC'!J2492)</f>
        <v/>
      </c>
      <c r="G7676">
        <f>IF('📋 MIỂNG TNC'!A2492="","",'📋 MIỂNG TNC'!K2492)</f>
        <v/>
      </c>
      <c r="H7676">
        <f>IF('📋 MIỂNG TNC'!A2492="","",'📋 MIỂNG TNC'!L2492)</f>
        <v/>
      </c>
      <c r="I7676">
        <f>IF('📋 MIỂNG TNC'!A2492="","",'📋 MIỂNG TNC'!M2492)</f>
        <v/>
      </c>
      <c r="J7676">
        <f>IF('📋 MIỂNG TNC'!A2492="","",'📋 MIỂNG TNC'!D2492)</f>
        <v/>
      </c>
      <c r="L7676">
        <f>N(L7675)+IF(AND('🔎 TRA CỨU NHANH'!$C$2&lt;&gt;"",OR(ISNUMBER(SEARCH('🔎 TRA CỨU NHANH'!$C$2,$A7676)),ISNUMBER(SEARCH('🔎 TRA CỨU NHANH'!$C$2,$B7676)))),1,0)</f>
        <v/>
      </c>
      <c r="M7676">
        <f>IF(L7676&gt;N(L7675),L7676,"")</f>
        <v/>
      </c>
    </row>
    <row r="7677">
      <c r="A7677">
        <f>IF('📋 MIỂNG TNC'!A2493="","",'📋 MIỂNG TNC'!A2493)</f>
        <v/>
      </c>
      <c r="B7677">
        <f>IF('📋 MIỂNG TNC'!A2493="","",'📋 MIỂNG TNC'!P2493)</f>
        <v/>
      </c>
      <c r="C7677">
        <f>IF('📋 MIỂNG TNC'!A2493="","","Miểng")</f>
        <v/>
      </c>
      <c r="D7677">
        <f>IF('📋 MIỂNG TNC'!A2493="","",'📋 MIỂNG TNC'!H2493)</f>
        <v/>
      </c>
      <c r="E7677" t="e">
        <v>#VALUE!</v>
      </c>
      <c r="F7677">
        <f>IF('📋 MIỂNG TNC'!A2493="","",'📋 MIỂNG TNC'!J2493)</f>
        <v/>
      </c>
      <c r="G7677">
        <f>IF('📋 MIỂNG TNC'!A2493="","",'📋 MIỂNG TNC'!K2493)</f>
        <v/>
      </c>
      <c r="H7677">
        <f>IF('📋 MIỂNG TNC'!A2493="","",'📋 MIỂNG TNC'!L2493)</f>
        <v/>
      </c>
      <c r="I7677">
        <f>IF('📋 MIỂNG TNC'!A2493="","",'📋 MIỂNG TNC'!M2493)</f>
        <v/>
      </c>
      <c r="J7677">
        <f>IF('📋 MIỂNG TNC'!A2493="","",'📋 MIỂNG TNC'!D2493)</f>
        <v/>
      </c>
      <c r="L7677">
        <f>N(L7676)+IF(AND('🔎 TRA CỨU NHANH'!$C$2&lt;&gt;"",OR(ISNUMBER(SEARCH('🔎 TRA CỨU NHANH'!$C$2,$A7677)),ISNUMBER(SEARCH('🔎 TRA CỨU NHANH'!$C$2,$B7677)))),1,0)</f>
        <v/>
      </c>
      <c r="M7677">
        <f>IF(L7677&gt;N(L7676),L7677,"")</f>
        <v/>
      </c>
    </row>
    <row r="7678">
      <c r="A7678">
        <f>IF('📋 MIỂNG TNC'!A2494="","",'📋 MIỂNG TNC'!A2494)</f>
        <v/>
      </c>
      <c r="B7678">
        <f>IF('📋 MIỂNG TNC'!A2494="","",'📋 MIỂNG TNC'!P2494)</f>
        <v/>
      </c>
      <c r="C7678">
        <f>IF('📋 MIỂNG TNC'!A2494="","","Miểng")</f>
        <v/>
      </c>
      <c r="D7678">
        <f>IF('📋 MIỂNG TNC'!A2494="","",'📋 MIỂNG TNC'!H2494)</f>
        <v/>
      </c>
      <c r="E7678" t="e">
        <v>#VALUE!</v>
      </c>
      <c r="F7678">
        <f>IF('📋 MIỂNG TNC'!A2494="","",'📋 MIỂNG TNC'!J2494)</f>
        <v/>
      </c>
      <c r="G7678">
        <f>IF('📋 MIỂNG TNC'!A2494="","",'📋 MIỂNG TNC'!K2494)</f>
        <v/>
      </c>
      <c r="H7678">
        <f>IF('📋 MIỂNG TNC'!A2494="","",'📋 MIỂNG TNC'!L2494)</f>
        <v/>
      </c>
      <c r="I7678">
        <f>IF('📋 MIỂNG TNC'!A2494="","",'📋 MIỂNG TNC'!M2494)</f>
        <v/>
      </c>
      <c r="J7678">
        <f>IF('📋 MIỂNG TNC'!A2494="","",'📋 MIỂNG TNC'!D2494)</f>
        <v/>
      </c>
      <c r="L7678">
        <f>N(L7677)+IF(AND('🔎 TRA CỨU NHANH'!$C$2&lt;&gt;"",OR(ISNUMBER(SEARCH('🔎 TRA CỨU NHANH'!$C$2,$A7678)),ISNUMBER(SEARCH('🔎 TRA CỨU NHANH'!$C$2,$B7678)))),1,0)</f>
        <v/>
      </c>
      <c r="M7678">
        <f>IF(L7678&gt;N(L7677),L7678,"")</f>
        <v/>
      </c>
    </row>
    <row r="7679">
      <c r="A7679">
        <f>IF('📋 MIỂNG TNC'!A2495="","",'📋 MIỂNG TNC'!A2495)</f>
        <v/>
      </c>
      <c r="B7679">
        <f>IF('📋 MIỂNG TNC'!A2495="","",'📋 MIỂNG TNC'!P2495)</f>
        <v/>
      </c>
      <c r="C7679">
        <f>IF('📋 MIỂNG TNC'!A2495="","","Miểng")</f>
        <v/>
      </c>
      <c r="D7679">
        <f>IF('📋 MIỂNG TNC'!A2495="","",'📋 MIỂNG TNC'!H2495)</f>
        <v/>
      </c>
      <c r="E7679" t="e">
        <v>#VALUE!</v>
      </c>
      <c r="F7679">
        <f>IF('📋 MIỂNG TNC'!A2495="","",'📋 MIỂNG TNC'!J2495)</f>
        <v/>
      </c>
      <c r="G7679">
        <f>IF('📋 MIỂNG TNC'!A2495="","",'📋 MIỂNG TNC'!K2495)</f>
        <v/>
      </c>
      <c r="H7679">
        <f>IF('📋 MIỂNG TNC'!A2495="","",'📋 MIỂNG TNC'!L2495)</f>
        <v/>
      </c>
      <c r="I7679">
        <f>IF('📋 MIỂNG TNC'!A2495="","",'📋 MIỂNG TNC'!M2495)</f>
        <v/>
      </c>
      <c r="J7679">
        <f>IF('📋 MIỂNG TNC'!A2495="","",'📋 MIỂNG TNC'!D2495)</f>
        <v/>
      </c>
      <c r="L7679">
        <f>N(L7678)+IF(AND('🔎 TRA CỨU NHANH'!$C$2&lt;&gt;"",OR(ISNUMBER(SEARCH('🔎 TRA CỨU NHANH'!$C$2,$A7679)),ISNUMBER(SEARCH('🔎 TRA CỨU NHANH'!$C$2,$B7679)))),1,0)</f>
        <v/>
      </c>
      <c r="M7679">
        <f>IF(L7679&gt;N(L7678),L7679,"")</f>
        <v/>
      </c>
    </row>
    <row r="7680">
      <c r="A7680">
        <f>IF('📋 MIỂNG TNC'!A2496="","",'📋 MIỂNG TNC'!A2496)</f>
        <v/>
      </c>
      <c r="B7680">
        <f>IF('📋 MIỂNG TNC'!A2496="","",'📋 MIỂNG TNC'!P2496)</f>
        <v/>
      </c>
      <c r="C7680">
        <f>IF('📋 MIỂNG TNC'!A2496="","","Miểng")</f>
        <v/>
      </c>
      <c r="D7680">
        <f>IF('📋 MIỂNG TNC'!A2496="","",'📋 MIỂNG TNC'!H2496)</f>
        <v/>
      </c>
      <c r="E7680" t="e">
        <v>#VALUE!</v>
      </c>
      <c r="F7680">
        <f>IF('📋 MIỂNG TNC'!A2496="","",'📋 MIỂNG TNC'!J2496)</f>
        <v/>
      </c>
      <c r="G7680">
        <f>IF('📋 MIỂNG TNC'!A2496="","",'📋 MIỂNG TNC'!K2496)</f>
        <v/>
      </c>
      <c r="H7680">
        <f>IF('📋 MIỂNG TNC'!A2496="","",'📋 MIỂNG TNC'!L2496)</f>
        <v/>
      </c>
      <c r="I7680">
        <f>IF('📋 MIỂNG TNC'!A2496="","",'📋 MIỂNG TNC'!M2496)</f>
        <v/>
      </c>
      <c r="J7680">
        <f>IF('📋 MIỂNG TNC'!A2496="","",'📋 MIỂNG TNC'!D2496)</f>
        <v/>
      </c>
      <c r="L7680">
        <f>N(L7679)+IF(AND('🔎 TRA CỨU NHANH'!$C$2&lt;&gt;"",OR(ISNUMBER(SEARCH('🔎 TRA CỨU NHANH'!$C$2,$A7680)),ISNUMBER(SEARCH('🔎 TRA CỨU NHANH'!$C$2,$B7680)))),1,0)</f>
        <v/>
      </c>
      <c r="M7680">
        <f>IF(L7680&gt;N(L7679),L7680,"")</f>
        <v/>
      </c>
    </row>
    <row r="7681">
      <c r="A7681">
        <f>IF('📋 MIỂNG TNC'!A2497="","",'📋 MIỂNG TNC'!A2497)</f>
        <v/>
      </c>
      <c r="B7681">
        <f>IF('📋 MIỂNG TNC'!A2497="","",'📋 MIỂNG TNC'!P2497)</f>
        <v/>
      </c>
      <c r="C7681">
        <f>IF('📋 MIỂNG TNC'!A2497="","","Miểng")</f>
        <v/>
      </c>
      <c r="D7681">
        <f>IF('📋 MIỂNG TNC'!A2497="","",'📋 MIỂNG TNC'!H2497)</f>
        <v/>
      </c>
      <c r="E7681" t="e">
        <v>#VALUE!</v>
      </c>
      <c r="F7681">
        <f>IF('📋 MIỂNG TNC'!A2497="","",'📋 MIỂNG TNC'!J2497)</f>
        <v/>
      </c>
      <c r="G7681">
        <f>IF('📋 MIỂNG TNC'!A2497="","",'📋 MIỂNG TNC'!K2497)</f>
        <v/>
      </c>
      <c r="H7681">
        <f>IF('📋 MIỂNG TNC'!A2497="","",'📋 MIỂNG TNC'!L2497)</f>
        <v/>
      </c>
      <c r="I7681">
        <f>IF('📋 MIỂNG TNC'!A2497="","",'📋 MIỂNG TNC'!M2497)</f>
        <v/>
      </c>
      <c r="J7681">
        <f>IF('📋 MIỂNG TNC'!A2497="","",'📋 MIỂNG TNC'!D2497)</f>
        <v/>
      </c>
      <c r="L7681">
        <f>N(L7680)+IF(AND('🔎 TRA CỨU NHANH'!$C$2&lt;&gt;"",OR(ISNUMBER(SEARCH('🔎 TRA CỨU NHANH'!$C$2,$A7681)),ISNUMBER(SEARCH('🔎 TRA CỨU NHANH'!$C$2,$B7681)))),1,0)</f>
        <v/>
      </c>
      <c r="M7681">
        <f>IF(L7681&gt;N(L7680),L7681,"")</f>
        <v/>
      </c>
    </row>
    <row r="7682">
      <c r="A7682">
        <f>IF('📋 MIỂNG TNC'!A2498="","",'📋 MIỂNG TNC'!A2498)</f>
        <v/>
      </c>
      <c r="B7682">
        <f>IF('📋 MIỂNG TNC'!A2498="","",'📋 MIỂNG TNC'!P2498)</f>
        <v/>
      </c>
      <c r="C7682">
        <f>IF('📋 MIỂNG TNC'!A2498="","","Miểng")</f>
        <v/>
      </c>
      <c r="D7682">
        <f>IF('📋 MIỂNG TNC'!A2498="","",'📋 MIỂNG TNC'!H2498)</f>
        <v/>
      </c>
      <c r="E7682" t="e">
        <v>#VALUE!</v>
      </c>
      <c r="F7682">
        <f>IF('📋 MIỂNG TNC'!A2498="","",'📋 MIỂNG TNC'!J2498)</f>
        <v/>
      </c>
      <c r="G7682">
        <f>IF('📋 MIỂNG TNC'!A2498="","",'📋 MIỂNG TNC'!K2498)</f>
        <v/>
      </c>
      <c r="H7682">
        <f>IF('📋 MIỂNG TNC'!A2498="","",'📋 MIỂNG TNC'!L2498)</f>
        <v/>
      </c>
      <c r="I7682">
        <f>IF('📋 MIỂNG TNC'!A2498="","",'📋 MIỂNG TNC'!M2498)</f>
        <v/>
      </c>
      <c r="J7682">
        <f>IF('📋 MIỂNG TNC'!A2498="","",'📋 MIỂNG TNC'!D2498)</f>
        <v/>
      </c>
      <c r="L7682">
        <f>N(L7681)+IF(AND('🔎 TRA CỨU NHANH'!$C$2&lt;&gt;"",OR(ISNUMBER(SEARCH('🔎 TRA CỨU NHANH'!$C$2,$A7682)),ISNUMBER(SEARCH('🔎 TRA CỨU NHANH'!$C$2,$B7682)))),1,0)</f>
        <v/>
      </c>
      <c r="M7682">
        <f>IF(L7682&gt;N(L7681),L7682,"")</f>
        <v/>
      </c>
    </row>
    <row r="7683">
      <c r="A7683">
        <f>IF('📋 MIỂNG TNC'!A2499="","",'📋 MIỂNG TNC'!A2499)</f>
        <v/>
      </c>
      <c r="B7683">
        <f>IF('📋 MIỂNG TNC'!A2499="","",'📋 MIỂNG TNC'!P2499)</f>
        <v/>
      </c>
      <c r="C7683">
        <f>IF('📋 MIỂNG TNC'!A2499="","","Miểng")</f>
        <v/>
      </c>
      <c r="D7683">
        <f>IF('📋 MIỂNG TNC'!A2499="","",'📋 MIỂNG TNC'!H2499)</f>
        <v/>
      </c>
      <c r="E7683" t="e">
        <v>#VALUE!</v>
      </c>
      <c r="F7683">
        <f>IF('📋 MIỂNG TNC'!A2499="","",'📋 MIỂNG TNC'!J2499)</f>
        <v/>
      </c>
      <c r="G7683">
        <f>IF('📋 MIỂNG TNC'!A2499="","",'📋 MIỂNG TNC'!K2499)</f>
        <v/>
      </c>
      <c r="H7683">
        <f>IF('📋 MIỂNG TNC'!A2499="","",'📋 MIỂNG TNC'!L2499)</f>
        <v/>
      </c>
      <c r="I7683">
        <f>IF('📋 MIỂNG TNC'!A2499="","",'📋 MIỂNG TNC'!M2499)</f>
        <v/>
      </c>
      <c r="J7683">
        <f>IF('📋 MIỂNG TNC'!A2499="","",'📋 MIỂNG TNC'!D2499)</f>
        <v/>
      </c>
      <c r="L7683">
        <f>N(L7682)+IF(AND('🔎 TRA CỨU NHANH'!$C$2&lt;&gt;"",OR(ISNUMBER(SEARCH('🔎 TRA CỨU NHANH'!$C$2,$A7683)),ISNUMBER(SEARCH('🔎 TRA CỨU NHANH'!$C$2,$B7683)))),1,0)</f>
        <v/>
      </c>
      <c r="M7683">
        <f>IF(L7683&gt;N(L7682),L7683,"")</f>
        <v/>
      </c>
    </row>
    <row r="7684">
      <c r="A7684">
        <f>IF('📋 MIỂNG TNC'!A2500="","",'📋 MIỂNG TNC'!A2500)</f>
        <v/>
      </c>
      <c r="B7684">
        <f>IF('📋 MIỂNG TNC'!A2500="","",'📋 MIỂNG TNC'!P2500)</f>
        <v/>
      </c>
      <c r="C7684">
        <f>IF('📋 MIỂNG TNC'!A2500="","","Miểng")</f>
        <v/>
      </c>
      <c r="D7684">
        <f>IF('📋 MIỂNG TNC'!A2500="","",'📋 MIỂNG TNC'!H2500)</f>
        <v/>
      </c>
      <c r="E7684" t="e">
        <v>#VALUE!</v>
      </c>
      <c r="F7684">
        <f>IF('📋 MIỂNG TNC'!A2500="","",'📋 MIỂNG TNC'!J2500)</f>
        <v/>
      </c>
      <c r="G7684">
        <f>IF('📋 MIỂNG TNC'!A2500="","",'📋 MIỂNG TNC'!K2500)</f>
        <v/>
      </c>
      <c r="H7684">
        <f>IF('📋 MIỂNG TNC'!A2500="","",'📋 MIỂNG TNC'!L2500)</f>
        <v/>
      </c>
      <c r="I7684">
        <f>IF('📋 MIỂNG TNC'!A2500="","",'📋 MIỂNG TNC'!M2500)</f>
        <v/>
      </c>
      <c r="J7684">
        <f>IF('📋 MIỂNG TNC'!A2500="","",'📋 MIỂNG TNC'!D2500)</f>
        <v/>
      </c>
      <c r="L7684">
        <f>N(L7683)+IF(AND('🔎 TRA CỨU NHANH'!$C$2&lt;&gt;"",OR(ISNUMBER(SEARCH('🔎 TRA CỨU NHANH'!$C$2,$A7684)),ISNUMBER(SEARCH('🔎 TRA CỨU NHANH'!$C$2,$B7684)))),1,0)</f>
        <v/>
      </c>
      <c r="M7684">
        <f>IF(L7684&gt;N(L7683),L7684,"")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F904" sqref="F904"/>
    </sheetView>
  </sheetViews>
  <sheetFormatPr baseColWidth="8" defaultColWidth="8.676190476190479" defaultRowHeight="15"/>
  <cols>
    <col width="14" customWidth="1" min="2" max="2"/>
    <col width="89.5714285714286" customWidth="1" min="3" max="3"/>
    <col width="12" customWidth="1" min="4" max="10"/>
    <col hidden="1" width="6" customWidth="1" min="15" max="15"/>
  </cols>
  <sheetData>
    <row r="1" ht="15.75" customHeight="1">
      <c r="B1" s="26" t="inlineStr">
        <is>
          <t>🔎 TRA CỨU NHANH — gõ mã, tên hàng hoặc mã máy là ra hết (đủ 5 giá + ĐK)</t>
        </is>
      </c>
    </row>
    <row r="2" ht="16.5" customHeight="1">
      <c r="B2" s="27" t="inlineStr">
        <is>
          <t>🔎 Gõ:</t>
        </is>
      </c>
      <c r="C2" s="28" t="inlineStr">
        <is>
          <t>6bd1</t>
        </is>
      </c>
      <c r="D2" s="29" t="n"/>
      <c r="E2" s="29" t="n"/>
      <c r="F2" s="30" t="n"/>
    </row>
    <row r="4">
      <c r="B4" s="31" t="inlineStr">
        <is>
          <t>Mã HH</t>
        </is>
      </c>
      <c r="C4" s="31" t="inlineStr">
        <is>
          <t>Tên hàng</t>
        </is>
      </c>
      <c r="D4" s="31" t="inlineStr">
        <is>
          <t>ĐVT</t>
        </is>
      </c>
      <c r="E4" s="31" t="inlineStr">
        <is>
          <t>ĐK</t>
        </is>
      </c>
      <c r="F4" s="31" t="inlineStr">
        <is>
          <t>Giá vốn</t>
        </is>
      </c>
      <c r="G4" s="31" t="inlineStr">
        <is>
          <t>Giá VIP</t>
        </is>
      </c>
      <c r="H4" s="31" t="inlineStr">
        <is>
          <t>Giá ưu đãi</t>
        </is>
      </c>
      <c r="I4" s="31" t="inlineStr">
        <is>
          <t>Giá đại lý</t>
        </is>
      </c>
      <c r="J4" s="31" t="inlineStr">
        <is>
          <t>Giá gara</t>
        </is>
      </c>
    </row>
    <row r="5">
      <c r="B5" s="32">
        <f>IF(O5="","",INDEX('📂 DATA'!$A$2:$A$7684,O5))</f>
        <v/>
      </c>
      <c r="C5" s="32">
        <f>IF(O5="","",INDEX('📂 DATA'!$B$2:$B$7684,O5))</f>
        <v/>
      </c>
      <c r="D5" s="32">
        <f>IF(O5="","",INDEX('📂 DATA'!$D$2:$D$7684,O5))</f>
        <v/>
      </c>
      <c r="E5" s="32">
        <f>IF(O5="","",INDEX('📂 DATA'!$J$2:$J$7684,O5))</f>
        <v/>
      </c>
      <c r="F5" s="33">
        <f>IF(O5="","",INDEX('📂 DATA'!$E$2:$E$7684,O5))</f>
        <v/>
      </c>
      <c r="G5" s="33">
        <f>IF(O5="","",INDEX('📂 DATA'!$F$2:$F$7684,O5))</f>
        <v/>
      </c>
      <c r="H5" s="33">
        <f>IF(O5="","",INDEX('📂 DATA'!$G$2:$G$7684,O5))</f>
        <v/>
      </c>
      <c r="I5" s="33">
        <f>IF(O5="","",INDEX('📂 DATA'!$H$2:$H$7684,O5))</f>
        <v/>
      </c>
      <c r="J5" s="33">
        <f>IF(O5="","",INDEX('📂 DATA'!$I$2:$I$7684,O5))</f>
        <v/>
      </c>
      <c r="O5">
        <f>IFERROR(MATCH(1,'📂 DATA'!$M$2:$M$7684,0),"")</f>
        <v/>
      </c>
    </row>
    <row r="6">
      <c r="B6" s="34">
        <f>IF(O6="","",INDEX('📂 DATA'!$A$2:$A$7684,O6))</f>
        <v/>
      </c>
      <c r="C6" s="34">
        <f>IF(O6="","",INDEX('📂 DATA'!$B$2:$B$7684,O6))</f>
        <v/>
      </c>
      <c r="D6" s="34">
        <f>IF(O6="","",INDEX('📂 DATA'!$D$2:$D$7684,O6))</f>
        <v/>
      </c>
      <c r="E6" s="34">
        <f>IF(O6="","",INDEX('📂 DATA'!$J$2:$J$7684,O6))</f>
        <v/>
      </c>
      <c r="F6" s="35">
        <f>IF(O6="","",INDEX('📂 DATA'!$E$2:$E$7684,O6))</f>
        <v/>
      </c>
      <c r="G6" s="35">
        <f>IF(O6="","",INDEX('📂 DATA'!$F$2:$F$7684,O6))</f>
        <v/>
      </c>
      <c r="H6" s="35">
        <f>IF(O6="","",INDEX('📂 DATA'!$G$2:$G$7684,O6))</f>
        <v/>
      </c>
      <c r="I6" s="35">
        <f>IF(O6="","",INDEX('📂 DATA'!$H$2:$H$7684,O6))</f>
        <v/>
      </c>
      <c r="J6" s="35">
        <f>IF(O6="","",INDEX('📂 DATA'!$I$2:$I$7684,O6))</f>
        <v/>
      </c>
      <c r="O6">
        <f>IFERROR(MATCH(2,'📂 DATA'!$M$2:$M$7684,0),"")</f>
        <v/>
      </c>
    </row>
    <row r="7">
      <c r="B7" s="32">
        <f>IF(O7="","",INDEX('📂 DATA'!$A$2:$A$7684,O7))</f>
        <v/>
      </c>
      <c r="C7" s="32">
        <f>IF(O7="","",INDEX('📂 DATA'!$B$2:$B$7684,O7))</f>
        <v/>
      </c>
      <c r="D7" s="32">
        <f>IF(O7="","",INDEX('📂 DATA'!$D$2:$D$7684,O7))</f>
        <v/>
      </c>
      <c r="E7" s="32">
        <f>IF(O7="","",INDEX('📂 DATA'!$J$2:$J$7684,O7))</f>
        <v/>
      </c>
      <c r="F7" s="33">
        <f>IF(O7="","",INDEX('📂 DATA'!$E$2:$E$7684,O7))</f>
        <v/>
      </c>
      <c r="G7" s="33">
        <f>IF(O7="","",INDEX('📂 DATA'!$F$2:$F$7684,O7))</f>
        <v/>
      </c>
      <c r="H7" s="33">
        <f>IF(O7="","",INDEX('📂 DATA'!$G$2:$G$7684,O7))</f>
        <v/>
      </c>
      <c r="I7" s="33">
        <f>IF(O7="","",INDEX('📂 DATA'!$H$2:$H$7684,O7))</f>
        <v/>
      </c>
      <c r="J7" s="33">
        <f>IF(O7="","",INDEX('📂 DATA'!$I$2:$I$7684,O7))</f>
        <v/>
      </c>
      <c r="O7">
        <f>IFERROR(MATCH(3,'📂 DATA'!$M$2:$M$7684,0),"")</f>
        <v/>
      </c>
    </row>
    <row r="8">
      <c r="B8" s="34">
        <f>IF(O8="","",INDEX('📂 DATA'!$A$2:$A$7684,O8))</f>
        <v/>
      </c>
      <c r="C8" s="34">
        <f>IF(O8="","",INDEX('📂 DATA'!$B$2:$B$7684,O8))</f>
        <v/>
      </c>
      <c r="D8" s="34">
        <f>IF(O8="","",INDEX('📂 DATA'!$D$2:$D$7684,O8))</f>
        <v/>
      </c>
      <c r="E8" s="34">
        <f>IF(O8="","",INDEX('📂 DATA'!$J$2:$J$7684,O8))</f>
        <v/>
      </c>
      <c r="F8" s="35">
        <f>IF(O8="","",INDEX('📂 DATA'!$E$2:$E$7684,O8))</f>
        <v/>
      </c>
      <c r="G8" s="35">
        <f>IF(O8="","",INDEX('📂 DATA'!$F$2:$F$7684,O8))</f>
        <v/>
      </c>
      <c r="H8" s="35">
        <f>IF(O8="","",INDEX('📂 DATA'!$G$2:$G$7684,O8))</f>
        <v/>
      </c>
      <c r="I8" s="35">
        <f>IF(O8="","",INDEX('📂 DATA'!$H$2:$H$7684,O8))</f>
        <v/>
      </c>
      <c r="J8" s="35">
        <f>IF(O8="","",INDEX('📂 DATA'!$I$2:$I$7684,O8))</f>
        <v/>
      </c>
      <c r="O8">
        <f>IFERROR(MATCH(4,'📂 DATA'!$M$2:$M$7684,0),"")</f>
        <v/>
      </c>
    </row>
    <row r="9">
      <c r="B9" s="32">
        <f>IF(O9="","",INDEX('📂 DATA'!$A$2:$A$7684,O9))</f>
        <v/>
      </c>
      <c r="C9" s="32">
        <f>IF(O9="","",INDEX('📂 DATA'!$B$2:$B$7684,O9))</f>
        <v/>
      </c>
      <c r="D9" s="32">
        <f>IF(O9="","",INDEX('📂 DATA'!$D$2:$D$7684,O9))</f>
        <v/>
      </c>
      <c r="E9" s="32">
        <f>IF(O9="","",INDEX('📂 DATA'!$J$2:$J$7684,O9))</f>
        <v/>
      </c>
      <c r="F9" s="33">
        <f>IF(O9="","",INDEX('📂 DATA'!$E$2:$E$7684,O9))</f>
        <v/>
      </c>
      <c r="G9" s="33">
        <f>IF(O9="","",INDEX('📂 DATA'!$F$2:$F$7684,O9))</f>
        <v/>
      </c>
      <c r="H9" s="33">
        <f>IF(O9="","",INDEX('📂 DATA'!$G$2:$G$7684,O9))</f>
        <v/>
      </c>
      <c r="I9" s="33">
        <f>IF(O9="","",INDEX('📂 DATA'!$H$2:$H$7684,O9))</f>
        <v/>
      </c>
      <c r="J9" s="33">
        <f>IF(O9="","",INDEX('📂 DATA'!$I$2:$I$7684,O9))</f>
        <v/>
      </c>
      <c r="O9">
        <f>IFERROR(MATCH(5,'📂 DATA'!$M$2:$M$7684,0),"")</f>
        <v/>
      </c>
    </row>
    <row r="10">
      <c r="B10" s="34">
        <f>IF(O10="","",INDEX('📂 DATA'!$A$2:$A$7684,O10))</f>
        <v/>
      </c>
      <c r="C10" s="34">
        <f>IF(O10="","",INDEX('📂 DATA'!$B$2:$B$7684,O10))</f>
        <v/>
      </c>
      <c r="D10" s="34">
        <f>IF(O10="","",INDEX('📂 DATA'!$D$2:$D$7684,O10))</f>
        <v/>
      </c>
      <c r="E10" s="34">
        <f>IF(O10="","",INDEX('📂 DATA'!$J$2:$J$7684,O10))</f>
        <v/>
      </c>
      <c r="F10" s="35">
        <f>IF(O10="","",INDEX('📂 DATA'!$E$2:$E$7684,O10))</f>
        <v/>
      </c>
      <c r="G10" s="35">
        <f>IF(O10="","",INDEX('📂 DATA'!$F$2:$F$7684,O10))</f>
        <v/>
      </c>
      <c r="H10" s="35">
        <f>IF(O10="","",INDEX('📂 DATA'!$G$2:$G$7684,O10))</f>
        <v/>
      </c>
      <c r="I10" s="35">
        <f>IF(O10="","",INDEX('📂 DATA'!$H$2:$H$7684,O10))</f>
        <v/>
      </c>
      <c r="J10" s="35">
        <f>IF(O10="","",INDEX('📂 DATA'!$I$2:$I$7684,O10))</f>
        <v/>
      </c>
      <c r="O10">
        <f>IFERROR(MATCH(6,'📂 DATA'!$M$2:$M$7684,0),"")</f>
        <v/>
      </c>
    </row>
    <row r="11">
      <c r="B11" s="32">
        <f>IF(O11="","",INDEX('📂 DATA'!$A$2:$A$7684,O11))</f>
        <v/>
      </c>
      <c r="C11" s="32">
        <f>IF(O11="","",INDEX('📂 DATA'!$B$2:$B$7684,O11))</f>
        <v/>
      </c>
      <c r="D11" s="32">
        <f>IF(O11="","",INDEX('📂 DATA'!$D$2:$D$7684,O11))</f>
        <v/>
      </c>
      <c r="E11" s="32">
        <f>IF(O11="","",INDEX('📂 DATA'!$J$2:$J$7684,O11))</f>
        <v/>
      </c>
      <c r="F11" s="33">
        <f>IF(O11="","",INDEX('📂 DATA'!$E$2:$E$7684,O11))</f>
        <v/>
      </c>
      <c r="G11" s="33">
        <f>IF(O11="","",INDEX('📂 DATA'!$F$2:$F$7684,O11))</f>
        <v/>
      </c>
      <c r="H11" s="33">
        <f>IF(O11="","",INDEX('📂 DATA'!$G$2:$G$7684,O11))</f>
        <v/>
      </c>
      <c r="I11" s="33">
        <f>IF(O11="","",INDEX('📂 DATA'!$H$2:$H$7684,O11))</f>
        <v/>
      </c>
      <c r="J11" s="33">
        <f>IF(O11="","",INDEX('📂 DATA'!$I$2:$I$7684,O11))</f>
        <v/>
      </c>
      <c r="O11">
        <f>IFERROR(MATCH(7,'📂 DATA'!$M$2:$M$7684,0),"")</f>
        <v/>
      </c>
    </row>
    <row r="12">
      <c r="B12" s="34">
        <f>IF(O12="","",INDEX('📂 DATA'!$A$2:$A$7684,O12))</f>
        <v/>
      </c>
      <c r="C12" s="34">
        <f>IF(O12="","",INDEX('📂 DATA'!$B$2:$B$7684,O12))</f>
        <v/>
      </c>
      <c r="D12" s="34">
        <f>IF(O12="","",INDEX('📂 DATA'!$D$2:$D$7684,O12))</f>
        <v/>
      </c>
      <c r="E12" s="34">
        <f>IF(O12="","",INDEX('📂 DATA'!$J$2:$J$7684,O12))</f>
        <v/>
      </c>
      <c r="F12" s="35">
        <f>IF(O12="","",INDEX('📂 DATA'!$E$2:$E$7684,O12))</f>
        <v/>
      </c>
      <c r="G12" s="35">
        <f>IF(O12="","",INDEX('📂 DATA'!$F$2:$F$7684,O12))</f>
        <v/>
      </c>
      <c r="H12" s="35">
        <f>IF(O12="","",INDEX('📂 DATA'!$G$2:$G$7684,O12))</f>
        <v/>
      </c>
      <c r="I12" s="35">
        <f>IF(O12="","",INDEX('📂 DATA'!$H$2:$H$7684,O12))</f>
        <v/>
      </c>
      <c r="J12" s="35">
        <f>IF(O12="","",INDEX('📂 DATA'!$I$2:$I$7684,O12))</f>
        <v/>
      </c>
      <c r="O12">
        <f>IFERROR(MATCH(8,'📂 DATA'!$M$2:$M$7684,0),"")</f>
        <v/>
      </c>
    </row>
    <row r="13">
      <c r="B13" s="32">
        <f>IF(O13="","",INDEX('📂 DATA'!$A$2:$A$7684,O13))</f>
        <v/>
      </c>
      <c r="C13" s="32">
        <f>IF(O13="","",INDEX('📂 DATA'!$B$2:$B$7684,O13))</f>
        <v/>
      </c>
      <c r="D13" s="32">
        <f>IF(O13="","",INDEX('📂 DATA'!$D$2:$D$7684,O13))</f>
        <v/>
      </c>
      <c r="E13" s="32">
        <f>IF(O13="","",INDEX('📂 DATA'!$J$2:$J$7684,O13))</f>
        <v/>
      </c>
      <c r="F13" s="33">
        <f>IF(O13="","",INDEX('📂 DATA'!$E$2:$E$7684,O13))</f>
        <v/>
      </c>
      <c r="G13" s="33">
        <f>IF(O13="","",INDEX('📂 DATA'!$F$2:$F$7684,O13))</f>
        <v/>
      </c>
      <c r="H13" s="33">
        <f>IF(O13="","",INDEX('📂 DATA'!$G$2:$G$7684,O13))</f>
        <v/>
      </c>
      <c r="I13" s="33">
        <f>IF(O13="","",INDEX('📂 DATA'!$H$2:$H$7684,O13))</f>
        <v/>
      </c>
      <c r="J13" s="33">
        <f>IF(O13="","",INDEX('📂 DATA'!$I$2:$I$7684,O13))</f>
        <v/>
      </c>
      <c r="O13">
        <f>IFERROR(MATCH(9,'📂 DATA'!$M$2:$M$7684,0),"")</f>
        <v/>
      </c>
    </row>
    <row r="14">
      <c r="B14" s="34">
        <f>IF(O14="","",INDEX('📂 DATA'!$A$2:$A$7684,O14))</f>
        <v/>
      </c>
      <c r="C14" s="34">
        <f>IF(O14="","",INDEX('📂 DATA'!$B$2:$B$7684,O14))</f>
        <v/>
      </c>
      <c r="D14" s="34">
        <f>IF(O14="","",INDEX('📂 DATA'!$D$2:$D$7684,O14))</f>
        <v/>
      </c>
      <c r="E14" s="34">
        <f>IF(O14="","",INDEX('📂 DATA'!$J$2:$J$7684,O14))</f>
        <v/>
      </c>
      <c r="F14" s="35">
        <f>IF(O14="","",INDEX('📂 DATA'!$E$2:$E$7684,O14))</f>
        <v/>
      </c>
      <c r="G14" s="35">
        <f>IF(O14="","",INDEX('📂 DATA'!$F$2:$F$7684,O14))</f>
        <v/>
      </c>
      <c r="H14" s="35">
        <f>IF(O14="","",INDEX('📂 DATA'!$G$2:$G$7684,O14))</f>
        <v/>
      </c>
      <c r="I14" s="35">
        <f>IF(O14="","",INDEX('📂 DATA'!$H$2:$H$7684,O14))</f>
        <v/>
      </c>
      <c r="J14" s="35">
        <f>IF(O14="","",INDEX('📂 DATA'!$I$2:$I$7684,O14))</f>
        <v/>
      </c>
      <c r="O14">
        <f>IFERROR(MATCH(10,'📂 DATA'!$M$2:$M$7684,0),"")</f>
        <v/>
      </c>
    </row>
    <row r="15">
      <c r="B15" s="32">
        <f>IF(O15="","",INDEX('📂 DATA'!$A$2:$A$7684,O15))</f>
        <v/>
      </c>
      <c r="C15" s="32">
        <f>IF(O15="","",INDEX('📂 DATA'!$B$2:$B$7684,O15))</f>
        <v/>
      </c>
      <c r="D15" s="32">
        <f>IF(O15="","",INDEX('📂 DATA'!$D$2:$D$7684,O15))</f>
        <v/>
      </c>
      <c r="E15" s="32">
        <f>IF(O15="","",INDEX('📂 DATA'!$J$2:$J$7684,O15))</f>
        <v/>
      </c>
      <c r="F15" s="33">
        <f>IF(O15="","",INDEX('📂 DATA'!$E$2:$E$7684,O15))</f>
        <v/>
      </c>
      <c r="G15" s="33">
        <f>IF(O15="","",INDEX('📂 DATA'!$F$2:$F$7684,O15))</f>
        <v/>
      </c>
      <c r="H15" s="33">
        <f>IF(O15="","",INDEX('📂 DATA'!$G$2:$G$7684,O15))</f>
        <v/>
      </c>
      <c r="I15" s="33">
        <f>IF(O15="","",INDEX('📂 DATA'!$H$2:$H$7684,O15))</f>
        <v/>
      </c>
      <c r="J15" s="33">
        <f>IF(O15="","",INDEX('📂 DATA'!$I$2:$I$7684,O15))</f>
        <v/>
      </c>
      <c r="O15">
        <f>IFERROR(MATCH(11,'📂 DATA'!$M$2:$M$7684,0),"")</f>
        <v/>
      </c>
    </row>
    <row r="16">
      <c r="B16" s="34">
        <f>IF(O16="","",INDEX('📂 DATA'!$A$2:$A$7684,O16))</f>
        <v/>
      </c>
      <c r="C16" s="34">
        <f>IF(O16="","",INDEX('📂 DATA'!$B$2:$B$7684,O16))</f>
        <v/>
      </c>
      <c r="D16" s="34">
        <f>IF(O16="","",INDEX('📂 DATA'!$D$2:$D$7684,O16))</f>
        <v/>
      </c>
      <c r="E16" s="34">
        <f>IF(O16="","",INDEX('📂 DATA'!$J$2:$J$7684,O16))</f>
        <v/>
      </c>
      <c r="F16" s="35">
        <f>IF(O16="","",INDEX('📂 DATA'!$E$2:$E$7684,O16))</f>
        <v/>
      </c>
      <c r="G16" s="35">
        <f>IF(O16="","",INDEX('📂 DATA'!$F$2:$F$7684,O16))</f>
        <v/>
      </c>
      <c r="H16" s="35">
        <f>IF(O16="","",INDEX('📂 DATA'!$G$2:$G$7684,O16))</f>
        <v/>
      </c>
      <c r="I16" s="35">
        <f>IF(O16="","",INDEX('📂 DATA'!$H$2:$H$7684,O16))</f>
        <v/>
      </c>
      <c r="J16" s="35">
        <f>IF(O16="","",INDEX('📂 DATA'!$I$2:$I$7684,O16))</f>
        <v/>
      </c>
      <c r="O16">
        <f>IFERROR(MATCH(12,'📂 DATA'!$M$2:$M$7684,0),"")</f>
        <v/>
      </c>
    </row>
    <row r="17">
      <c r="B17" s="32">
        <f>IF(O17="","",INDEX('📂 DATA'!$A$2:$A$7684,O17))</f>
        <v/>
      </c>
      <c r="C17" s="32">
        <f>IF(O17="","",INDEX('📂 DATA'!$B$2:$B$7684,O17))</f>
        <v/>
      </c>
      <c r="D17" s="32">
        <f>IF(O17="","",INDEX('📂 DATA'!$D$2:$D$7684,O17))</f>
        <v/>
      </c>
      <c r="E17" s="32">
        <f>IF(O17="","",INDEX('📂 DATA'!$J$2:$J$7684,O17))</f>
        <v/>
      </c>
      <c r="F17" s="33">
        <f>IF(O17="","",INDEX('📂 DATA'!$E$2:$E$7684,O17))</f>
        <v/>
      </c>
      <c r="G17" s="33">
        <f>IF(O17="","",INDEX('📂 DATA'!$F$2:$F$7684,O17))</f>
        <v/>
      </c>
      <c r="H17" s="33">
        <f>IF(O17="","",INDEX('📂 DATA'!$G$2:$G$7684,O17))</f>
        <v/>
      </c>
      <c r="I17" s="33">
        <f>IF(O17="","",INDEX('📂 DATA'!$H$2:$H$7684,O17))</f>
        <v/>
      </c>
      <c r="J17" s="33">
        <f>IF(O17="","",INDEX('📂 DATA'!$I$2:$I$7684,O17))</f>
        <v/>
      </c>
      <c r="O17">
        <f>IFERROR(MATCH(13,'📂 DATA'!$M$2:$M$7684,0),"")</f>
        <v/>
      </c>
    </row>
    <row r="18">
      <c r="B18" s="34">
        <f>IF(O18="","",INDEX('📂 DATA'!$A$2:$A$7684,O18))</f>
        <v/>
      </c>
      <c r="C18" s="34">
        <f>IF(O18="","",INDEX('📂 DATA'!$B$2:$B$7684,O18))</f>
        <v/>
      </c>
      <c r="D18" s="34">
        <f>IF(O18="","",INDEX('📂 DATA'!$D$2:$D$7684,O18))</f>
        <v/>
      </c>
      <c r="E18" s="34">
        <f>IF(O18="","",INDEX('📂 DATA'!$J$2:$J$7684,O18))</f>
        <v/>
      </c>
      <c r="F18" s="35">
        <f>IF(O18="","",INDEX('📂 DATA'!$E$2:$E$7684,O18))</f>
        <v/>
      </c>
      <c r="G18" s="35">
        <f>IF(O18="","",INDEX('📂 DATA'!$F$2:$F$7684,O18))</f>
        <v/>
      </c>
      <c r="H18" s="35">
        <f>IF(O18="","",INDEX('📂 DATA'!$G$2:$G$7684,O18))</f>
        <v/>
      </c>
      <c r="I18" s="35">
        <f>IF(O18="","",INDEX('📂 DATA'!$H$2:$H$7684,O18))</f>
        <v/>
      </c>
      <c r="J18" s="35">
        <f>IF(O18="","",INDEX('📂 DATA'!$I$2:$I$7684,O18))</f>
        <v/>
      </c>
      <c r="O18">
        <f>IFERROR(MATCH(14,'📂 DATA'!$M$2:$M$7684,0),"")</f>
        <v/>
      </c>
    </row>
    <row r="19">
      <c r="B19" s="32">
        <f>IF(O19="","",INDEX('📂 DATA'!$A$2:$A$7684,O19))</f>
        <v/>
      </c>
      <c r="C19" s="32">
        <f>IF(O19="","",INDEX('📂 DATA'!$B$2:$B$7684,O19))</f>
        <v/>
      </c>
      <c r="D19" s="32">
        <f>IF(O19="","",INDEX('📂 DATA'!$D$2:$D$7684,O19))</f>
        <v/>
      </c>
      <c r="E19" s="32">
        <f>IF(O19="","",INDEX('📂 DATA'!$J$2:$J$7684,O19))</f>
        <v/>
      </c>
      <c r="F19" s="33">
        <f>IF(O19="","",INDEX('📂 DATA'!$E$2:$E$7684,O19))</f>
        <v/>
      </c>
      <c r="G19" s="33">
        <f>IF(O19="","",INDEX('📂 DATA'!$F$2:$F$7684,O19))</f>
        <v/>
      </c>
      <c r="H19" s="33">
        <f>IF(O19="","",INDEX('📂 DATA'!$G$2:$G$7684,O19))</f>
        <v/>
      </c>
      <c r="I19" s="33">
        <f>IF(O19="","",INDEX('📂 DATA'!$H$2:$H$7684,O19))</f>
        <v/>
      </c>
      <c r="J19" s="33">
        <f>IF(O19="","",INDEX('📂 DATA'!$I$2:$I$7684,O19))</f>
        <v/>
      </c>
      <c r="O19">
        <f>IFERROR(MATCH(15,'📂 DATA'!$M$2:$M$7684,0),"")</f>
        <v/>
      </c>
    </row>
    <row r="20">
      <c r="B20" s="34">
        <f>IF(O20="","",INDEX('📂 DATA'!$A$2:$A$7684,O20))</f>
        <v/>
      </c>
      <c r="C20" s="34">
        <f>IF(O20="","",INDEX('📂 DATA'!$B$2:$B$7684,O20))</f>
        <v/>
      </c>
      <c r="D20" s="34">
        <f>IF(O20="","",INDEX('📂 DATA'!$D$2:$D$7684,O20))</f>
        <v/>
      </c>
      <c r="E20" s="34">
        <f>IF(O20="","",INDEX('📂 DATA'!$J$2:$J$7684,O20))</f>
        <v/>
      </c>
      <c r="F20" s="35">
        <f>IF(O20="","",INDEX('📂 DATA'!$E$2:$E$7684,O20))</f>
        <v/>
      </c>
      <c r="G20" s="35">
        <f>IF(O20="","",INDEX('📂 DATA'!$F$2:$F$7684,O20))</f>
        <v/>
      </c>
      <c r="H20" s="35">
        <f>IF(O20="","",INDEX('📂 DATA'!$G$2:$G$7684,O20))</f>
        <v/>
      </c>
      <c r="I20" s="35">
        <f>IF(O20="","",INDEX('📂 DATA'!$H$2:$H$7684,O20))</f>
        <v/>
      </c>
      <c r="J20" s="35">
        <f>IF(O20="","",INDEX('📂 DATA'!$I$2:$I$7684,O20))</f>
        <v/>
      </c>
      <c r="O20">
        <f>IFERROR(MATCH(16,'📂 DATA'!$M$2:$M$7684,0),"")</f>
        <v/>
      </c>
    </row>
    <row r="21">
      <c r="B21" s="32">
        <f>IF(O21="","",INDEX('📂 DATA'!$A$2:$A$7684,O21))</f>
        <v/>
      </c>
      <c r="C21" s="32">
        <f>IF(O21="","",INDEX('📂 DATA'!$B$2:$B$7684,O21))</f>
        <v/>
      </c>
      <c r="D21" s="32">
        <f>IF(O21="","",INDEX('📂 DATA'!$D$2:$D$7684,O21))</f>
        <v/>
      </c>
      <c r="E21" s="32">
        <f>IF(O21="","",INDEX('📂 DATA'!$J$2:$J$7684,O21))</f>
        <v/>
      </c>
      <c r="F21" s="33">
        <f>IF(O21="","",INDEX('📂 DATA'!$E$2:$E$7684,O21))</f>
        <v/>
      </c>
      <c r="G21" s="33">
        <f>IF(O21="","",INDEX('📂 DATA'!$F$2:$F$7684,O21))</f>
        <v/>
      </c>
      <c r="H21" s="33">
        <f>IF(O21="","",INDEX('📂 DATA'!$G$2:$G$7684,O21))</f>
        <v/>
      </c>
      <c r="I21" s="33">
        <f>IF(O21="","",INDEX('📂 DATA'!$H$2:$H$7684,O21))</f>
        <v/>
      </c>
      <c r="J21" s="33">
        <f>IF(O21="","",INDEX('📂 DATA'!$I$2:$I$7684,O21))</f>
        <v/>
      </c>
      <c r="O21">
        <f>IFERROR(MATCH(17,'📂 DATA'!$M$2:$M$7684,0),"")</f>
        <v/>
      </c>
    </row>
    <row r="22">
      <c r="B22" s="34">
        <f>IF(O22="","",INDEX('📂 DATA'!$A$2:$A$7684,O22))</f>
        <v/>
      </c>
      <c r="C22" s="34">
        <f>IF(O22="","",INDEX('📂 DATA'!$B$2:$B$7684,O22))</f>
        <v/>
      </c>
      <c r="D22" s="34">
        <f>IF(O22="","",INDEX('📂 DATA'!$D$2:$D$7684,O22))</f>
        <v/>
      </c>
      <c r="E22" s="34">
        <f>IF(O22="","",INDEX('📂 DATA'!$J$2:$J$7684,O22))</f>
        <v/>
      </c>
      <c r="F22" s="35">
        <f>IF(O22="","",INDEX('📂 DATA'!$E$2:$E$7684,O22))</f>
        <v/>
      </c>
      <c r="G22" s="35">
        <f>IF(O22="","",INDEX('📂 DATA'!$F$2:$F$7684,O22))</f>
        <v/>
      </c>
      <c r="H22" s="35">
        <f>IF(O22="","",INDEX('📂 DATA'!$G$2:$G$7684,O22))</f>
        <v/>
      </c>
      <c r="I22" s="35">
        <f>IF(O22="","",INDEX('📂 DATA'!$H$2:$H$7684,O22))</f>
        <v/>
      </c>
      <c r="J22" s="35">
        <f>IF(O22="","",INDEX('📂 DATA'!$I$2:$I$7684,O22))</f>
        <v/>
      </c>
      <c r="O22">
        <f>IFERROR(MATCH(18,'📂 DATA'!$M$2:$M$7684,0),"")</f>
        <v/>
      </c>
    </row>
    <row r="23">
      <c r="B23" s="32">
        <f>IF(O23="","",INDEX('📂 DATA'!$A$2:$A$7684,O23))</f>
        <v/>
      </c>
      <c r="C23" s="32">
        <f>IF(O23="","",INDEX('📂 DATA'!$B$2:$B$7684,O23))</f>
        <v/>
      </c>
      <c r="D23" s="32">
        <f>IF(O23="","",INDEX('📂 DATA'!$D$2:$D$7684,O23))</f>
        <v/>
      </c>
      <c r="E23" s="32">
        <f>IF(O23="","",INDEX('📂 DATA'!$J$2:$J$7684,O23))</f>
        <v/>
      </c>
      <c r="F23" s="33">
        <f>IF(O23="","",INDEX('📂 DATA'!$E$2:$E$7684,O23))</f>
        <v/>
      </c>
      <c r="G23" s="33">
        <f>IF(O23="","",INDEX('📂 DATA'!$F$2:$F$7684,O23))</f>
        <v/>
      </c>
      <c r="H23" s="33">
        <f>IF(O23="","",INDEX('📂 DATA'!$G$2:$G$7684,O23))</f>
        <v/>
      </c>
      <c r="I23" s="33">
        <f>IF(O23="","",INDEX('📂 DATA'!$H$2:$H$7684,O23))</f>
        <v/>
      </c>
      <c r="J23" s="33">
        <f>IF(O23="","",INDEX('📂 DATA'!$I$2:$I$7684,O23))</f>
        <v/>
      </c>
      <c r="O23">
        <f>IFERROR(MATCH(19,'📂 DATA'!$M$2:$M$7684,0),"")</f>
        <v/>
      </c>
    </row>
    <row r="24">
      <c r="B24" s="34">
        <f>IF(O24="","",INDEX('📂 DATA'!$A$2:$A$7684,O24))</f>
        <v/>
      </c>
      <c r="C24" s="34">
        <f>IF(O24="","",INDEX('📂 DATA'!$B$2:$B$7684,O24))</f>
        <v/>
      </c>
      <c r="D24" s="34">
        <f>IF(O24="","",INDEX('📂 DATA'!$D$2:$D$7684,O24))</f>
        <v/>
      </c>
      <c r="E24" s="34">
        <f>IF(O24="","",INDEX('📂 DATA'!$J$2:$J$7684,O24))</f>
        <v/>
      </c>
      <c r="F24" s="35">
        <f>IF(O24="","",INDEX('📂 DATA'!$E$2:$E$7684,O24))</f>
        <v/>
      </c>
      <c r="G24" s="35">
        <f>IF(O24="","",INDEX('📂 DATA'!$F$2:$F$7684,O24))</f>
        <v/>
      </c>
      <c r="H24" s="35">
        <f>IF(O24="","",INDEX('📂 DATA'!$G$2:$G$7684,O24))</f>
        <v/>
      </c>
      <c r="I24" s="35">
        <f>IF(O24="","",INDEX('📂 DATA'!$H$2:$H$7684,O24))</f>
        <v/>
      </c>
      <c r="J24" s="35">
        <f>IF(O24="","",INDEX('📂 DATA'!$I$2:$I$7684,O24))</f>
        <v/>
      </c>
      <c r="O24">
        <f>IFERROR(MATCH(20,'📂 DATA'!$M$2:$M$7684,0),"")</f>
        <v/>
      </c>
    </row>
    <row r="25">
      <c r="B25" s="32">
        <f>IF(O25="","",INDEX('📂 DATA'!$A$2:$A$7684,O25))</f>
        <v/>
      </c>
      <c r="C25" s="32">
        <f>IF(O25="","",INDEX('📂 DATA'!$B$2:$B$7684,O25))</f>
        <v/>
      </c>
      <c r="D25" s="32">
        <f>IF(O25="","",INDEX('📂 DATA'!$D$2:$D$7684,O25))</f>
        <v/>
      </c>
      <c r="E25" s="32">
        <f>IF(O25="","",INDEX('📂 DATA'!$J$2:$J$7684,O25))</f>
        <v/>
      </c>
      <c r="F25" s="33">
        <f>IF(O25="","",INDEX('📂 DATA'!$E$2:$E$7684,O25))</f>
        <v/>
      </c>
      <c r="G25" s="33">
        <f>IF(O25="","",INDEX('📂 DATA'!$F$2:$F$7684,O25))</f>
        <v/>
      </c>
      <c r="H25" s="33">
        <f>IF(O25="","",INDEX('📂 DATA'!$G$2:$G$7684,O25))</f>
        <v/>
      </c>
      <c r="I25" s="33">
        <f>IF(O25="","",INDEX('📂 DATA'!$H$2:$H$7684,O25))</f>
        <v/>
      </c>
      <c r="J25" s="33">
        <f>IF(O25="","",INDEX('📂 DATA'!$I$2:$I$7684,O25))</f>
        <v/>
      </c>
      <c r="O25">
        <f>IFERROR(MATCH(21,'📂 DATA'!$M$2:$M$7684,0),"")</f>
        <v/>
      </c>
    </row>
    <row r="26">
      <c r="B26" s="34">
        <f>IF(O26="","",INDEX('📂 DATA'!$A$2:$A$7684,O26))</f>
        <v/>
      </c>
      <c r="C26" s="34">
        <f>IF(O26="","",INDEX('📂 DATA'!$B$2:$B$7684,O26))</f>
        <v/>
      </c>
      <c r="D26" s="34">
        <f>IF(O26="","",INDEX('📂 DATA'!$D$2:$D$7684,O26))</f>
        <v/>
      </c>
      <c r="E26" s="34">
        <f>IF(O26="","",INDEX('📂 DATA'!$J$2:$J$7684,O26))</f>
        <v/>
      </c>
      <c r="F26" s="35">
        <f>IF(O26="","",INDEX('📂 DATA'!$E$2:$E$7684,O26))</f>
        <v/>
      </c>
      <c r="G26" s="35">
        <f>IF(O26="","",INDEX('📂 DATA'!$F$2:$F$7684,O26))</f>
        <v/>
      </c>
      <c r="H26" s="35">
        <f>IF(O26="","",INDEX('📂 DATA'!$G$2:$G$7684,O26))</f>
        <v/>
      </c>
      <c r="I26" s="35">
        <f>IF(O26="","",INDEX('📂 DATA'!$H$2:$H$7684,O26))</f>
        <v/>
      </c>
      <c r="J26" s="35">
        <f>IF(O26="","",INDEX('📂 DATA'!$I$2:$I$7684,O26))</f>
        <v/>
      </c>
      <c r="O26">
        <f>IFERROR(MATCH(22,'📂 DATA'!$M$2:$M$7684,0),"")</f>
        <v/>
      </c>
    </row>
    <row r="27">
      <c r="B27" s="32">
        <f>IF(O27="","",INDEX('📂 DATA'!$A$2:$A$7684,O27))</f>
        <v/>
      </c>
      <c r="C27" s="32">
        <f>IF(O27="","",INDEX('📂 DATA'!$B$2:$B$7684,O27))</f>
        <v/>
      </c>
      <c r="D27" s="32">
        <f>IF(O27="","",INDEX('📂 DATA'!$D$2:$D$7684,O27))</f>
        <v/>
      </c>
      <c r="E27" s="32">
        <f>IF(O27="","",INDEX('📂 DATA'!$J$2:$J$7684,O27))</f>
        <v/>
      </c>
      <c r="F27" s="33">
        <f>IF(O27="","",INDEX('📂 DATA'!$E$2:$E$7684,O27))</f>
        <v/>
      </c>
      <c r="G27" s="33">
        <f>IF(O27="","",INDEX('📂 DATA'!$F$2:$F$7684,O27))</f>
        <v/>
      </c>
      <c r="H27" s="33">
        <f>IF(O27="","",INDEX('📂 DATA'!$G$2:$G$7684,O27))</f>
        <v/>
      </c>
      <c r="I27" s="33">
        <f>IF(O27="","",INDEX('📂 DATA'!$H$2:$H$7684,O27))</f>
        <v/>
      </c>
      <c r="J27" s="33">
        <f>IF(O27="","",INDEX('📂 DATA'!$I$2:$I$7684,O27))</f>
        <v/>
      </c>
      <c r="O27">
        <f>IFERROR(MATCH(23,'📂 DATA'!$M$2:$M$7684,0),"")</f>
        <v/>
      </c>
    </row>
    <row r="28">
      <c r="B28" s="34">
        <f>IF(O28="","",INDEX('📂 DATA'!$A$2:$A$7684,O28))</f>
        <v/>
      </c>
      <c r="C28" s="34">
        <f>IF(O28="","",INDEX('📂 DATA'!$B$2:$B$7684,O28))</f>
        <v/>
      </c>
      <c r="D28" s="34">
        <f>IF(O28="","",INDEX('📂 DATA'!$D$2:$D$7684,O28))</f>
        <v/>
      </c>
      <c r="E28" s="34">
        <f>IF(O28="","",INDEX('📂 DATA'!$J$2:$J$7684,O28))</f>
        <v/>
      </c>
      <c r="F28" s="35">
        <f>IF(O28="","",INDEX('📂 DATA'!$E$2:$E$7684,O28))</f>
        <v/>
      </c>
      <c r="G28" s="35">
        <f>IF(O28="","",INDEX('📂 DATA'!$F$2:$F$7684,O28))</f>
        <v/>
      </c>
      <c r="H28" s="35">
        <f>IF(O28="","",INDEX('📂 DATA'!$G$2:$G$7684,O28))</f>
        <v/>
      </c>
      <c r="I28" s="35">
        <f>IF(O28="","",INDEX('📂 DATA'!$H$2:$H$7684,O28))</f>
        <v/>
      </c>
      <c r="J28" s="35">
        <f>IF(O28="","",INDEX('📂 DATA'!$I$2:$I$7684,O28))</f>
        <v/>
      </c>
      <c r="O28">
        <f>IFERROR(MATCH(24,'📂 DATA'!$M$2:$M$7684,0),"")</f>
        <v/>
      </c>
    </row>
    <row r="29">
      <c r="B29" s="32">
        <f>IF(O29="","",INDEX('📂 DATA'!$A$2:$A$7684,O29))</f>
        <v/>
      </c>
      <c r="C29" s="32">
        <f>IF(O29="","",INDEX('📂 DATA'!$B$2:$B$7684,O29))</f>
        <v/>
      </c>
      <c r="D29" s="32">
        <f>IF(O29="","",INDEX('📂 DATA'!$D$2:$D$7684,O29))</f>
        <v/>
      </c>
      <c r="E29" s="32">
        <f>IF(O29="","",INDEX('📂 DATA'!$J$2:$J$7684,O29))</f>
        <v/>
      </c>
      <c r="F29" s="33">
        <f>IF(O29="","",INDEX('📂 DATA'!$E$2:$E$7684,O29))</f>
        <v/>
      </c>
      <c r="G29" s="33">
        <f>IF(O29="","",INDEX('📂 DATA'!$F$2:$F$7684,O29))</f>
        <v/>
      </c>
      <c r="H29" s="33">
        <f>IF(O29="","",INDEX('📂 DATA'!$G$2:$G$7684,O29))</f>
        <v/>
      </c>
      <c r="I29" s="33">
        <f>IF(O29="","",INDEX('📂 DATA'!$H$2:$H$7684,O29))</f>
        <v/>
      </c>
      <c r="J29" s="33">
        <f>IF(O29="","",INDEX('📂 DATA'!$I$2:$I$7684,O29))</f>
        <v/>
      </c>
      <c r="O29">
        <f>IFERROR(MATCH(25,'📂 DATA'!$M$2:$M$7684,0),"")</f>
        <v/>
      </c>
    </row>
  </sheetData>
  <mergeCells count="2">
    <mergeCell ref="C2:F2"/>
    <mergeCell ref="B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868"/>
  <sheetViews>
    <sheetView workbookViewId="0">
      <selection activeCell="F904" sqref="F904"/>
    </sheetView>
  </sheetViews>
  <sheetFormatPr baseColWidth="8" defaultColWidth="8.676190476190479" defaultRowHeight="15"/>
  <sheetData>
    <row r="1">
      <c r="A1" t="inlineStr">
        <is>
          <t>🏷️ Mã HH</t>
        </is>
      </c>
      <c r="B1" t="inlineStr">
        <is>
          <t>🏭 Hãng</t>
        </is>
      </c>
      <c r="C1" t="inlineStr">
        <is>
          <t>⚙️ Mã ĐC</t>
        </is>
      </c>
      <c r="D1" t="inlineStr">
        <is>
          <t>Số máy</t>
        </is>
      </c>
      <c r="E1" t="inlineStr">
        <is>
          <t>Kiểu</t>
        </is>
      </c>
      <c r="F1" t="inlineStr">
        <is>
          <t>Xoáy</t>
        </is>
      </c>
      <c r="G1" t="inlineStr">
        <is>
          <t>Doa</t>
        </is>
      </c>
      <c r="H1" t="inlineStr">
        <is>
          <t>Thông số</t>
        </is>
      </c>
      <c r="I1" t="inlineStr">
        <is>
          <t>Ghi chú</t>
        </is>
      </c>
      <c r="J1" t="inlineStr">
        <is>
          <t>🏷️ Thương hiệu</t>
        </is>
      </c>
      <c r="K1" t="inlineStr">
        <is>
          <t>📐 ĐK</t>
        </is>
      </c>
      <c r="L1" t="inlineStr">
        <is>
          <t>📦 ĐVT</t>
        </is>
      </c>
      <c r="M1" t="inlineStr">
        <is>
          <t>💰 Vốn</t>
        </is>
      </c>
      <c r="N1" t="inlineStr">
        <is>
          <t>🟢 VIP</t>
        </is>
      </c>
      <c r="O1" t="inlineStr">
        <is>
          <t>🟡 Ưu đãi</t>
        </is>
      </c>
      <c r="P1" t="inlineStr">
        <is>
          <t>🔵 Đại lý</t>
        </is>
      </c>
      <c r="Q1" t="inlineStr">
        <is>
          <t>🟣 Gara</t>
        </is>
      </c>
      <c r="R1" t="inlineStr">
        <is>
          <t>📦 Tồn</t>
        </is>
      </c>
      <c r="S1" t="inlineStr">
        <is>
          <t>_TÊN</t>
        </is>
      </c>
    </row>
    <row r="2">
      <c r="B2" t="inlineStr">
        <is>
          <t>HINO</t>
        </is>
      </c>
      <c r="C2" t="inlineStr">
        <is>
          <t>EC100-T</t>
        </is>
      </c>
      <c r="D2" t="n">
        <v>6</v>
      </c>
      <c r="H2" t="inlineStr">
        <is>
          <t>11467-1130</t>
        </is>
      </c>
      <c r="I2" t="inlineStr">
        <is>
          <t>J05C J08C</t>
        </is>
      </c>
      <c r="J2" t="inlineStr">
        <is>
          <t>IKAZU</t>
        </is>
      </c>
      <c r="K2" t="n">
        <v>97</v>
      </c>
      <c r="L2" t="inlineStr">
        <is>
          <t>Bộ 6</t>
        </is>
      </c>
      <c r="R2" t="inlineStr">
        <is>
          <t>CÓ</t>
        </is>
      </c>
      <c r="S2" t="inlineStr">
        <is>
          <t xml:space="preserve">XY LANH EC100-T  ĐK 97 Gờ 10mm </t>
        </is>
      </c>
    </row>
    <row r="3">
      <c r="B3" t="inlineStr">
        <is>
          <t>HINO</t>
        </is>
      </c>
      <c r="C3" t="inlineStr">
        <is>
          <t>W04D/W06D</t>
        </is>
      </c>
      <c r="H3" t="inlineStr">
        <is>
          <t>11467- 1762/11467- 1771</t>
        </is>
      </c>
      <c r="J3" t="inlineStr">
        <is>
          <t>IKAZU</t>
        </is>
      </c>
      <c r="K3" t="n">
        <v>104</v>
      </c>
      <c r="L3" t="inlineStr">
        <is>
          <t>Cái</t>
        </is>
      </c>
      <c r="R3" t="inlineStr">
        <is>
          <t>CÓ</t>
        </is>
      </c>
      <c r="S3" t="inlineStr">
        <is>
          <t xml:space="preserve">XY LANH W04D/W06D  ĐK 104 Gờ 8mm </t>
        </is>
      </c>
    </row>
    <row r="4">
      <c r="B4" t="inlineStr">
        <is>
          <t>HINO</t>
        </is>
      </c>
      <c r="C4" t="inlineStr">
        <is>
          <t>EH100</t>
        </is>
      </c>
      <c r="D4" t="n">
        <v>6</v>
      </c>
      <c r="H4" t="inlineStr">
        <is>
          <t>11467-1030</t>
        </is>
      </c>
      <c r="I4" t="inlineStr">
        <is>
          <t>EP100/P09C</t>
        </is>
      </c>
      <c r="J4" t="inlineStr">
        <is>
          <t>IKAZU</t>
        </is>
      </c>
      <c r="K4" t="n">
        <v>105</v>
      </c>
      <c r="L4" t="inlineStr">
        <is>
          <t>Bộ 6</t>
        </is>
      </c>
      <c r="R4" t="inlineStr">
        <is>
          <t>CÓ</t>
        </is>
      </c>
      <c r="S4" t="inlineStr">
        <is>
          <t xml:space="preserve">XY LANH EH100  ĐK 105 Gờ 8mm </t>
        </is>
      </c>
    </row>
    <row r="5">
      <c r="B5" t="inlineStr">
        <is>
          <t>HINO</t>
        </is>
      </c>
      <c r="C5" t="inlineStr">
        <is>
          <t>H06CT/EH500</t>
        </is>
      </c>
      <c r="D5" t="n">
        <v>6</v>
      </c>
      <c r="H5" t="inlineStr">
        <is>
          <t>11467- 1602</t>
        </is>
      </c>
      <c r="I5" t="inlineStr">
        <is>
          <t>F17C/F17E</t>
        </is>
      </c>
      <c r="J5" t="inlineStr">
        <is>
          <t>TNC-IKAZU</t>
        </is>
      </c>
      <c r="K5" t="n">
        <v>108</v>
      </c>
      <c r="L5" t="inlineStr">
        <is>
          <t>Bộ 6</t>
        </is>
      </c>
      <c r="R5" t="inlineStr">
        <is>
          <t>CÓ</t>
        </is>
      </c>
      <c r="S5" t="inlineStr">
        <is>
          <t xml:space="preserve">XY LANH H06CT/EH500  ĐK 108 Gờ 8mm </t>
        </is>
      </c>
    </row>
    <row r="6">
      <c r="B6" t="inlineStr">
        <is>
          <t>HINO</t>
        </is>
      </c>
      <c r="C6" t="inlineStr">
        <is>
          <t>H07C/H07D/EH700</t>
        </is>
      </c>
      <c r="D6" t="n">
        <v>6</v>
      </c>
      <c r="H6" t="inlineStr">
        <is>
          <t>11467- 1212</t>
        </is>
      </c>
      <c r="I6" t="inlineStr">
        <is>
          <t>V22C</t>
        </is>
      </c>
      <c r="J6" t="inlineStr">
        <is>
          <t>IKAZU</t>
        </is>
      </c>
      <c r="K6" t="n">
        <v>110</v>
      </c>
      <c r="L6" t="inlineStr">
        <is>
          <t>Bộ 6</t>
        </is>
      </c>
      <c r="R6" t="inlineStr">
        <is>
          <t>CÓ</t>
        </is>
      </c>
      <c r="S6" t="inlineStr">
        <is>
          <t xml:space="preserve">XY LANH H07C/H07D/EH700  ĐK 110 Gờ 8mm </t>
        </is>
      </c>
    </row>
    <row r="7">
      <c r="B7" t="inlineStr">
        <is>
          <t>HINO</t>
        </is>
      </c>
      <c r="C7" t="inlineStr">
        <is>
          <t>J05E J08E</t>
        </is>
      </c>
      <c r="H7" t="inlineStr">
        <is>
          <t>11467-3200</t>
        </is>
      </c>
      <c r="I7" t="inlineStr">
        <is>
          <t>F20C/V25C</t>
        </is>
      </c>
      <c r="J7" t="inlineStr">
        <is>
          <t>IKAZU</t>
        </is>
      </c>
      <c r="K7" t="n">
        <v>112</v>
      </c>
      <c r="L7" t="inlineStr">
        <is>
          <t>Cái</t>
        </is>
      </c>
      <c r="R7" t="inlineStr">
        <is>
          <t>CÓ</t>
        </is>
      </c>
      <c r="S7" t="inlineStr">
        <is>
          <t xml:space="preserve">XY LANH J05E J08E  ĐK 112 Gờ 8mm </t>
        </is>
      </c>
    </row>
    <row r="8">
      <c r="B8" t="inlineStr">
        <is>
          <t>HINO</t>
        </is>
      </c>
      <c r="C8" t="inlineStr">
        <is>
          <t>J05C J08C</t>
        </is>
      </c>
      <c r="H8" t="inlineStr">
        <is>
          <t>11467-2601</t>
        </is>
      </c>
      <c r="I8" t="inlineStr">
        <is>
          <t>V22D</t>
        </is>
      </c>
      <c r="J8" t="inlineStr">
        <is>
          <t>IKAZU</t>
        </is>
      </c>
      <c r="K8" t="n">
        <v>114</v>
      </c>
      <c r="L8" t="inlineStr">
        <is>
          <t>Cái</t>
        </is>
      </c>
      <c r="R8" t="inlineStr">
        <is>
          <t>CÓ</t>
        </is>
      </c>
      <c r="S8" t="inlineStr">
        <is>
          <t xml:space="preserve">XY LANH J05C J08C  ĐK 114 Gờ 8mm </t>
        </is>
      </c>
    </row>
    <row r="9">
      <c r="B9" t="inlineStr">
        <is>
          <t>HINO</t>
        </is>
      </c>
      <c r="C9" t="inlineStr">
        <is>
          <t>J08CT</t>
        </is>
      </c>
      <c r="D9" t="n">
        <v>6</v>
      </c>
      <c r="H9" t="inlineStr">
        <is>
          <t>11467-2621</t>
        </is>
      </c>
      <c r="I9" t="inlineStr">
        <is>
          <t>W04D/W04C/W06D/W06E KO GỜ RON</t>
        </is>
      </c>
      <c r="J9" t="inlineStr">
        <is>
          <t>IKAZU</t>
        </is>
      </c>
      <c r="K9" t="n">
        <v>114</v>
      </c>
      <c r="L9" t="inlineStr">
        <is>
          <t>Bộ 6</t>
        </is>
      </c>
      <c r="R9" t="inlineStr">
        <is>
          <t>CÓ</t>
        </is>
      </c>
      <c r="S9" t="inlineStr">
        <is>
          <t xml:space="preserve">XY LANH J08CT  ĐK 114 Gờ 8mm </t>
        </is>
      </c>
    </row>
    <row r="10">
      <c r="B10" t="inlineStr">
        <is>
          <t>HINO</t>
        </is>
      </c>
      <c r="C10" t="inlineStr">
        <is>
          <t>EL100</t>
        </is>
      </c>
      <c r="D10" t="n">
        <v>6</v>
      </c>
      <c r="H10" t="inlineStr">
        <is>
          <t>11467- 1240</t>
        </is>
      </c>
      <c r="I10" t="inlineStr">
        <is>
          <t>P11CT</t>
        </is>
      </c>
      <c r="J10" t="inlineStr">
        <is>
          <t>IKAZU</t>
        </is>
      </c>
      <c r="K10" t="n">
        <v>116</v>
      </c>
      <c r="L10" t="inlineStr">
        <is>
          <t>Bộ 6</t>
        </is>
      </c>
      <c r="R10" t="inlineStr">
        <is>
          <t>CÓ</t>
        </is>
      </c>
      <c r="S10" t="inlineStr">
        <is>
          <t xml:space="preserve">XY LANH EL100  ĐK 116 Gờ 9mm </t>
        </is>
      </c>
    </row>
    <row r="11">
      <c r="A11" t="inlineStr">
        <is>
          <t>HH081568</t>
        </is>
      </c>
      <c r="B11" t="inlineStr">
        <is>
          <t>HINO</t>
        </is>
      </c>
      <c r="C11" t="inlineStr">
        <is>
          <t>P09C</t>
        </is>
      </c>
      <c r="D11" t="n">
        <v>6</v>
      </c>
      <c r="H11" t="inlineStr">
        <is>
          <t>11467- 1970</t>
        </is>
      </c>
      <c r="I11" t="inlineStr">
        <is>
          <t>J08C/J05C</t>
        </is>
      </c>
      <c r="J11" t="inlineStr">
        <is>
          <t>IKAZU</t>
        </is>
      </c>
      <c r="K11" t="n">
        <v>117.8</v>
      </c>
      <c r="L11" t="inlineStr">
        <is>
          <t>Bộ 6</t>
        </is>
      </c>
      <c r="R11" t="inlineStr">
        <is>
          <t>CÓ</t>
        </is>
      </c>
      <c r="S11" t="inlineStr">
        <is>
          <t xml:space="preserve">XY LANH P09C  ĐK 117.8 Gờ 8mm </t>
        </is>
      </c>
    </row>
    <row r="12">
      <c r="A12" t="inlineStr">
        <is>
          <t>HH081568</t>
        </is>
      </c>
      <c r="B12" t="inlineStr">
        <is>
          <t>HINO</t>
        </is>
      </c>
      <c r="C12" t="inlineStr">
        <is>
          <t>EP100/P09C</t>
        </is>
      </c>
      <c r="D12" t="n">
        <v>6</v>
      </c>
      <c r="H12" t="inlineStr">
        <is>
          <t>11467- 1731</t>
        </is>
      </c>
      <c r="I12" t="inlineStr">
        <is>
          <t>M10U M10C</t>
        </is>
      </c>
      <c r="J12" t="inlineStr">
        <is>
          <t>IKAZU</t>
        </is>
      </c>
      <c r="K12" t="n">
        <v>120</v>
      </c>
      <c r="L12" t="inlineStr">
        <is>
          <t>Bộ 6</t>
        </is>
      </c>
      <c r="R12" t="inlineStr">
        <is>
          <t>CÓ</t>
        </is>
      </c>
      <c r="S12" t="inlineStr">
        <is>
          <t xml:space="preserve">XY LANH EP100/P09C  ĐK 120 Gờ 8mm </t>
        </is>
      </c>
    </row>
    <row r="13">
      <c r="A13" t="inlineStr">
        <is>
          <t>HH070726</t>
        </is>
      </c>
      <c r="B13" t="inlineStr">
        <is>
          <t>HINO</t>
        </is>
      </c>
      <c r="C13" t="inlineStr">
        <is>
          <t>P11C</t>
        </is>
      </c>
      <c r="D13" t="n">
        <v>6</v>
      </c>
      <c r="H13" t="inlineStr">
        <is>
          <t>11467-3130</t>
        </is>
      </c>
      <c r="I13" t="inlineStr">
        <is>
          <t>J08E/J05E</t>
        </is>
      </c>
      <c r="J13" t="inlineStr">
        <is>
          <t>IKAZU</t>
        </is>
      </c>
      <c r="K13" t="n">
        <v>122</v>
      </c>
      <c r="L13" t="inlineStr">
        <is>
          <t>Bộ 6</t>
        </is>
      </c>
      <c r="R13" t="inlineStr">
        <is>
          <t>CÓ</t>
        </is>
      </c>
      <c r="S13" t="inlineStr">
        <is>
          <t xml:space="preserve">XY LANH P11C  ĐK 122 Gờ 8mm </t>
        </is>
      </c>
    </row>
    <row r="14">
      <c r="A14" t="inlineStr">
        <is>
          <t>HH071022</t>
        </is>
      </c>
      <c r="B14" t="inlineStr">
        <is>
          <t>HINO</t>
        </is>
      </c>
      <c r="C14" t="inlineStr">
        <is>
          <t>P11CT</t>
        </is>
      </c>
      <c r="D14" t="n">
        <v>6</v>
      </c>
      <c r="H14" t="inlineStr">
        <is>
          <t>11467-3130</t>
        </is>
      </c>
      <c r="I14" t="inlineStr">
        <is>
          <t>EB100/EB200</t>
        </is>
      </c>
      <c r="J14" t="inlineStr">
        <is>
          <t>IKAZU</t>
        </is>
      </c>
      <c r="K14" t="n">
        <v>122</v>
      </c>
      <c r="L14" t="inlineStr">
        <is>
          <t>Bộ 6</t>
        </is>
      </c>
      <c r="R14" t="inlineStr">
        <is>
          <t>CÓ</t>
        </is>
      </c>
      <c r="S14" t="inlineStr">
        <is>
          <t xml:space="preserve">XY LANH P11CT  ĐK 122 Gờ 8mm </t>
        </is>
      </c>
    </row>
    <row r="15">
      <c r="A15" t="inlineStr">
        <is>
          <t>HH082197</t>
        </is>
      </c>
      <c r="B15" t="inlineStr">
        <is>
          <t>HINO</t>
        </is>
      </c>
      <c r="C15" t="inlineStr">
        <is>
          <t>EM100</t>
        </is>
      </c>
      <c r="D15" t="n">
        <v>6</v>
      </c>
      <c r="H15" t="inlineStr">
        <is>
          <t>11467- 1662</t>
        </is>
      </c>
      <c r="I15" t="inlineStr">
        <is>
          <t>EM100</t>
        </is>
      </c>
      <c r="J15" t="inlineStr">
        <is>
          <t>IKAZU</t>
        </is>
      </c>
      <c r="K15" t="n">
        <v>124</v>
      </c>
      <c r="L15" t="inlineStr">
        <is>
          <t>Bộ 6</t>
        </is>
      </c>
      <c r="R15" t="inlineStr">
        <is>
          <t>CÓ</t>
        </is>
      </c>
      <c r="S15" t="inlineStr">
        <is>
          <t xml:space="preserve">XY LANH EM100  ĐK 124 Gờ 8mm </t>
        </is>
      </c>
    </row>
    <row r="16">
      <c r="B16" t="inlineStr">
        <is>
          <t>HINO</t>
        </is>
      </c>
      <c r="C16" t="inlineStr">
        <is>
          <t>M10U M10C</t>
        </is>
      </c>
      <c r="D16" t="n">
        <v>6</v>
      </c>
      <c r="H16" t="inlineStr">
        <is>
          <t>11467-2000</t>
        </is>
      </c>
      <c r="I16" t="inlineStr">
        <is>
          <t>F20C-154</t>
        </is>
      </c>
      <c r="J16" t="inlineStr">
        <is>
          <t>IKAZU</t>
        </is>
      </c>
      <c r="K16" t="n">
        <v>127</v>
      </c>
      <c r="L16" t="inlineStr">
        <is>
          <t>Bộ 6</t>
        </is>
      </c>
      <c r="R16" t="inlineStr">
        <is>
          <t>CÓ</t>
        </is>
      </c>
      <c r="S16" t="inlineStr">
        <is>
          <t xml:space="preserve">XY LANH M10U M10C  ĐK 127 Gờ 8mm </t>
        </is>
      </c>
    </row>
    <row r="17">
      <c r="B17" t="inlineStr">
        <is>
          <t>HINO</t>
        </is>
      </c>
      <c r="C17" t="inlineStr">
        <is>
          <t>EF500</t>
        </is>
      </c>
      <c r="D17" t="n">
        <v>8</v>
      </c>
      <c r="H17" t="inlineStr">
        <is>
          <t>11467- 1101</t>
        </is>
      </c>
      <c r="I17" t="inlineStr">
        <is>
          <t>J08CT</t>
        </is>
      </c>
      <c r="J17" t="inlineStr">
        <is>
          <t>IKAZU</t>
        </is>
      </c>
      <c r="K17" t="n">
        <v>135</v>
      </c>
      <c r="L17" t="inlineStr">
        <is>
          <t>Bộ 8</t>
        </is>
      </c>
      <c r="R17" t="inlineStr">
        <is>
          <t>CÓ</t>
        </is>
      </c>
      <c r="S17" t="inlineStr">
        <is>
          <t xml:space="preserve">XY LANH EF500  ĐK 135 Gờ 13.6mm </t>
        </is>
      </c>
    </row>
    <row r="18">
      <c r="A18" t="inlineStr">
        <is>
          <t>HH073822</t>
        </is>
      </c>
      <c r="B18" t="inlineStr">
        <is>
          <t>HINO</t>
        </is>
      </c>
      <c r="C18" t="inlineStr">
        <is>
          <t>EF550</t>
        </is>
      </c>
      <c r="D18" t="n">
        <v>8</v>
      </c>
      <c r="H18" t="inlineStr">
        <is>
          <t>11467- 1690</t>
        </is>
      </c>
      <c r="I18" t="inlineStr">
        <is>
          <t>EL100</t>
        </is>
      </c>
      <c r="J18" t="inlineStr">
        <is>
          <t>IKAZU</t>
        </is>
      </c>
      <c r="K18" t="n">
        <v>135</v>
      </c>
      <c r="L18" t="inlineStr">
        <is>
          <t>Bộ 8</t>
        </is>
      </c>
      <c r="R18" t="inlineStr">
        <is>
          <t>CÓ</t>
        </is>
      </c>
      <c r="S18" t="inlineStr">
        <is>
          <t xml:space="preserve">XY LANH EF550  ĐK 135 Gờ 12.1mm </t>
        </is>
      </c>
    </row>
    <row r="19">
      <c r="B19" t="inlineStr">
        <is>
          <t>HINO</t>
        </is>
      </c>
      <c r="C19" t="inlineStr">
        <is>
          <t>K13C</t>
        </is>
      </c>
      <c r="D19" t="n">
        <v>6</v>
      </c>
      <c r="H19" t="inlineStr">
        <is>
          <t>11467-2380</t>
        </is>
      </c>
      <c r="I19" t="inlineStr">
        <is>
          <t>EC100</t>
        </is>
      </c>
      <c r="J19" t="inlineStr">
        <is>
          <t>IKAZU</t>
        </is>
      </c>
      <c r="K19" t="n">
        <v>135</v>
      </c>
      <c r="L19" t="inlineStr">
        <is>
          <t>Bộ 6</t>
        </is>
      </c>
      <c r="R19" t="inlineStr">
        <is>
          <t>CÓ</t>
        </is>
      </c>
      <c r="S19" t="inlineStr">
        <is>
          <t xml:space="preserve">XY LANH K13C  ĐK 135 Gờ 12.1mm </t>
        </is>
      </c>
    </row>
    <row r="20">
      <c r="A20" t="inlineStr">
        <is>
          <t>HH070452</t>
        </is>
      </c>
      <c r="B20" t="inlineStr">
        <is>
          <t>HINO</t>
        </is>
      </c>
      <c r="C20" t="inlineStr">
        <is>
          <t>E13C</t>
        </is>
      </c>
      <c r="D20" t="n">
        <v>6</v>
      </c>
      <c r="H20" t="inlineStr">
        <is>
          <t>11467-3240</t>
        </is>
      </c>
      <c r="I20" t="inlineStr">
        <is>
          <t>H06CT/EH500</t>
        </is>
      </c>
      <c r="J20" t="inlineStr">
        <is>
          <t>IKAZU</t>
        </is>
      </c>
      <c r="K20" t="n">
        <v>137</v>
      </c>
      <c r="L20" t="inlineStr">
        <is>
          <t>Bộ 6</t>
        </is>
      </c>
      <c r="R20" t="inlineStr">
        <is>
          <t>CÓ</t>
        </is>
      </c>
      <c r="S20" t="inlineStr">
        <is>
          <t xml:space="preserve">XY LANH E13C  ĐK 137 Gờ 5mm </t>
        </is>
      </c>
    </row>
    <row r="21">
      <c r="B21" t="inlineStr">
        <is>
          <t>HINO</t>
        </is>
      </c>
      <c r="C21" t="inlineStr">
        <is>
          <t>EF750/F17D</t>
        </is>
      </c>
      <c r="D21" t="n">
        <v>8</v>
      </c>
      <c r="H21" t="inlineStr">
        <is>
          <t>11467- 1091</t>
        </is>
      </c>
      <c r="I21" t="inlineStr">
        <is>
          <t>P09C</t>
        </is>
      </c>
      <c r="J21" t="inlineStr">
        <is>
          <t>IKAZU</t>
        </is>
      </c>
      <c r="K21" t="n">
        <v>137</v>
      </c>
      <c r="L21" t="inlineStr">
        <is>
          <t>Bộ 8</t>
        </is>
      </c>
      <c r="R21" t="inlineStr">
        <is>
          <t>CÓ</t>
        </is>
      </c>
      <c r="S21" t="inlineStr">
        <is>
          <t xml:space="preserve">XY LANH EF750/F17D  ĐK 137 Gờ 12mm </t>
        </is>
      </c>
    </row>
    <row r="22">
      <c r="B22" t="inlineStr">
        <is>
          <t>HINO</t>
        </is>
      </c>
      <c r="C22" t="inlineStr">
        <is>
          <t>F17D</t>
        </is>
      </c>
      <c r="D22" t="n">
        <v>8</v>
      </c>
      <c r="H22" t="inlineStr">
        <is>
          <t>11467-2270</t>
        </is>
      </c>
      <c r="I22" t="inlineStr">
        <is>
          <t>EF550</t>
        </is>
      </c>
      <c r="J22" t="inlineStr">
        <is>
          <t>IKAZU</t>
        </is>
      </c>
      <c r="K22" t="n">
        <v>137</v>
      </c>
      <c r="L22" t="inlineStr">
        <is>
          <t>Bộ 8</t>
        </is>
      </c>
      <c r="R22" t="inlineStr">
        <is>
          <t>CÓ</t>
        </is>
      </c>
      <c r="S22" t="inlineStr">
        <is>
          <t xml:space="preserve">XY LANH F17D  ĐK 137 Gờ 12mm </t>
        </is>
      </c>
    </row>
    <row r="23">
      <c r="A23" t="inlineStr">
        <is>
          <t>HH070972</t>
        </is>
      </c>
      <c r="B23" t="inlineStr">
        <is>
          <t>HINO</t>
        </is>
      </c>
      <c r="C23" t="inlineStr">
        <is>
          <t>EK100/ EK200/ K13D/ EK130</t>
        </is>
      </c>
      <c r="D23" t="n">
        <v>6</v>
      </c>
      <c r="H23" t="inlineStr">
        <is>
          <t>11467- 1910</t>
        </is>
      </c>
      <c r="I23" t="inlineStr">
        <is>
          <t>P11C</t>
        </is>
      </c>
      <c r="J23" t="inlineStr">
        <is>
          <t>TNC-IKAZU</t>
        </is>
      </c>
      <c r="K23" t="n">
        <v>137</v>
      </c>
      <c r="L23" t="inlineStr">
        <is>
          <t>Bộ 6</t>
        </is>
      </c>
      <c r="R23" t="inlineStr">
        <is>
          <t>CÓ</t>
        </is>
      </c>
      <c r="S23" t="inlineStr">
        <is>
          <t xml:space="preserve">XY LANH EK100/ EK200/ K13D/ EK130  ĐK 137 Gờ 12.1mm </t>
        </is>
      </c>
    </row>
    <row r="24">
      <c r="A24" t="inlineStr">
        <is>
          <t>HH081569</t>
        </is>
      </c>
      <c r="B24" t="inlineStr">
        <is>
          <t>HINO</t>
        </is>
      </c>
      <c r="C24" t="inlineStr">
        <is>
          <t>F17C/F17E</t>
        </is>
      </c>
      <c r="D24" t="n">
        <v>8</v>
      </c>
      <c r="H24" t="inlineStr">
        <is>
          <t>11467- 1702</t>
        </is>
      </c>
      <c r="I24" t="inlineStr">
        <is>
          <t>EF500</t>
        </is>
      </c>
      <c r="J24" t="inlineStr">
        <is>
          <t>IKAZU</t>
        </is>
      </c>
      <c r="K24" t="n">
        <v>139</v>
      </c>
      <c r="L24" t="inlineStr">
        <is>
          <t>Bộ 8</t>
        </is>
      </c>
      <c r="R24" t="inlineStr">
        <is>
          <t>CÓ</t>
        </is>
      </c>
      <c r="S24" t="inlineStr">
        <is>
          <t xml:space="preserve">XY LANH F17C/F17E  ĐK 139 Gờ 12mm </t>
        </is>
      </c>
    </row>
    <row r="25">
      <c r="B25" t="inlineStr">
        <is>
          <t>HINO</t>
        </is>
      </c>
      <c r="C25" t="inlineStr">
        <is>
          <t>V22C</t>
        </is>
      </c>
      <c r="D25" t="n">
        <v>10</v>
      </c>
      <c r="H25" t="inlineStr">
        <is>
          <t>11467-2130</t>
        </is>
      </c>
      <c r="I25" t="inlineStr">
        <is>
          <t>F20C-152</t>
        </is>
      </c>
      <c r="J25" t="inlineStr">
        <is>
          <t>IKAZU</t>
        </is>
      </c>
      <c r="K25" t="n">
        <v>139</v>
      </c>
      <c r="L25" t="inlineStr">
        <is>
          <t>Cái</t>
        </is>
      </c>
      <c r="R25" t="inlineStr">
        <is>
          <t>CÓ</t>
        </is>
      </c>
      <c r="S25" t="inlineStr">
        <is>
          <t xml:space="preserve">XY LANH V22C  ĐK 139 Gờ 12mm </t>
        </is>
      </c>
    </row>
    <row r="26">
      <c r="B26" t="inlineStr">
        <is>
          <t>HINO</t>
        </is>
      </c>
      <c r="C26" t="inlineStr">
        <is>
          <t>V22D</t>
        </is>
      </c>
      <c r="D26" t="n">
        <v>10</v>
      </c>
      <c r="H26" t="inlineStr">
        <is>
          <t>11467-2320</t>
        </is>
      </c>
      <c r="I26" t="inlineStr">
        <is>
          <t>J05E/J08E</t>
        </is>
      </c>
      <c r="J26" t="inlineStr">
        <is>
          <t>IKAZU</t>
        </is>
      </c>
      <c r="K26" t="n">
        <v>139</v>
      </c>
      <c r="L26" t="inlineStr">
        <is>
          <t>Cái</t>
        </is>
      </c>
      <c r="R26" t="inlineStr">
        <is>
          <t>CÓ</t>
        </is>
      </c>
      <c r="S26" t="inlineStr">
        <is>
          <t xml:space="preserve">XY LANH V22D  ĐK 139 Gờ 12mm </t>
        </is>
      </c>
    </row>
    <row r="27">
      <c r="B27" t="inlineStr">
        <is>
          <t>HINO</t>
        </is>
      </c>
      <c r="C27" t="inlineStr">
        <is>
          <t>F20C/V25C</t>
        </is>
      </c>
      <c r="D27" t="n">
        <v>8</v>
      </c>
      <c r="H27" t="inlineStr">
        <is>
          <t>11467-2290</t>
        </is>
      </c>
      <c r="I27" t="inlineStr">
        <is>
          <t>EF750/F17D</t>
        </is>
      </c>
      <c r="J27" t="inlineStr">
        <is>
          <t>IKAZU</t>
        </is>
      </c>
      <c r="K27" t="n">
        <v>146</v>
      </c>
      <c r="L27" t="inlineStr">
        <is>
          <t>Bộ 8</t>
        </is>
      </c>
      <c r="R27" t="inlineStr">
        <is>
          <t>CÓ</t>
        </is>
      </c>
      <c r="S27" t="inlineStr">
        <is>
          <t xml:space="preserve">XY LANH F20C/V25C  ĐK 146 Gờ 8mm </t>
        </is>
      </c>
    </row>
    <row r="28">
      <c r="B28" t="inlineStr">
        <is>
          <t>HINO</t>
        </is>
      </c>
      <c r="C28" t="inlineStr">
        <is>
          <t>F20CE</t>
        </is>
      </c>
      <c r="D28" t="n">
        <v>8</v>
      </c>
      <c r="H28" t="inlineStr">
        <is>
          <t>11467-2680</t>
        </is>
      </c>
      <c r="I28" t="inlineStr">
        <is>
          <t>F17D</t>
        </is>
      </c>
      <c r="J28" t="inlineStr">
        <is>
          <t>IKAZU</t>
        </is>
      </c>
      <c r="K28" t="n">
        <v>146</v>
      </c>
      <c r="L28" t="inlineStr">
        <is>
          <t>Bộ 8</t>
        </is>
      </c>
      <c r="R28" t="inlineStr">
        <is>
          <t>CÓ</t>
        </is>
      </c>
      <c r="S28" t="inlineStr">
        <is>
          <t xml:space="preserve">XY LANH F20CE  ĐK 146 Gờ 8.5mm </t>
        </is>
      </c>
    </row>
    <row r="29">
      <c r="A29" t="inlineStr">
        <is>
          <t>HH080703</t>
        </is>
      </c>
      <c r="B29" t="inlineStr">
        <is>
          <t>HINO</t>
        </is>
      </c>
      <c r="C29" t="inlineStr">
        <is>
          <t>F21C</t>
        </is>
      </c>
      <c r="D29" t="n">
        <v>8</v>
      </c>
      <c r="H29" t="inlineStr">
        <is>
          <t>11467-2650</t>
        </is>
      </c>
      <c r="I29" t="inlineStr">
        <is>
          <t>EK100/ EK200/ K13D/ EK130</t>
        </is>
      </c>
      <c r="J29" t="inlineStr">
        <is>
          <t>IKAZU</t>
        </is>
      </c>
      <c r="K29" t="n">
        <v>150</v>
      </c>
      <c r="L29" t="inlineStr">
        <is>
          <t>Bộ 8</t>
        </is>
      </c>
      <c r="R29" t="inlineStr">
        <is>
          <t>CÓ</t>
        </is>
      </c>
      <c r="S29" t="inlineStr">
        <is>
          <t xml:space="preserve">XY LANH F21C  ĐK 150 Gờ 8.5mm </t>
        </is>
      </c>
    </row>
    <row r="30">
      <c r="B30" t="inlineStr">
        <is>
          <t>HINO</t>
        </is>
      </c>
      <c r="C30" t="inlineStr">
        <is>
          <t>W04D/W04C/W06D/W06E ko gờ ron</t>
        </is>
      </c>
      <c r="I30" t="inlineStr">
        <is>
          <t>P11C-T</t>
        </is>
      </c>
      <c r="J30" t="inlineStr">
        <is>
          <t>TNC</t>
        </is>
      </c>
      <c r="K30" t="inlineStr">
        <is>
          <t>104</t>
        </is>
      </c>
      <c r="L30" t="inlineStr">
        <is>
          <t>Cái</t>
        </is>
      </c>
      <c r="R30" t="inlineStr">
        <is>
          <t>CÓ</t>
        </is>
      </c>
      <c r="S30" t="inlineStr">
        <is>
          <t xml:space="preserve">XY LANH W04D/W04C/W06D/W06E ko gờ ron    </t>
        </is>
      </c>
    </row>
    <row r="31">
      <c r="A31" t="inlineStr">
        <is>
          <t>HH080197</t>
        </is>
      </c>
      <c r="B31" t="inlineStr">
        <is>
          <t>HINO</t>
        </is>
      </c>
      <c r="C31" t="inlineStr">
        <is>
          <t>DS50</t>
        </is>
      </c>
      <c r="H31" t="inlineStr">
        <is>
          <t>11467-1550</t>
        </is>
      </c>
      <c r="I31" t="inlineStr">
        <is>
          <t>EH100</t>
        </is>
      </c>
      <c r="J31" t="inlineStr">
        <is>
          <t>TNC-IKAZU</t>
        </is>
      </c>
      <c r="K31" t="inlineStr">
        <is>
          <t>110</t>
        </is>
      </c>
      <c r="L31" t="inlineStr">
        <is>
          <t>Cái</t>
        </is>
      </c>
      <c r="R31" t="inlineStr">
        <is>
          <t>CÓ</t>
        </is>
      </c>
      <c r="S31" t="inlineStr">
        <is>
          <t xml:space="preserve">XY LANH DS50    </t>
        </is>
      </c>
    </row>
    <row r="32">
      <c r="A32" t="inlineStr">
        <is>
          <t>HH081232</t>
        </is>
      </c>
      <c r="B32" t="inlineStr">
        <is>
          <t>HINO</t>
        </is>
      </c>
      <c r="C32" t="inlineStr">
        <is>
          <t>EC100</t>
        </is>
      </c>
      <c r="H32" t="inlineStr">
        <is>
          <t>11467-1130</t>
        </is>
      </c>
      <c r="I32" t="inlineStr">
        <is>
          <t>J05E J08E</t>
        </is>
      </c>
      <c r="J32" t="inlineStr">
        <is>
          <t>TNC-IKAZU</t>
        </is>
      </c>
      <c r="K32" t="inlineStr">
        <is>
          <t>97</t>
        </is>
      </c>
      <c r="L32" t="inlineStr">
        <is>
          <t>Cái</t>
        </is>
      </c>
      <c r="R32" t="inlineStr">
        <is>
          <t>CÓ</t>
        </is>
      </c>
      <c r="S32" t="inlineStr">
        <is>
          <t xml:space="preserve">XY LANH EC100    </t>
        </is>
      </c>
    </row>
    <row r="33">
      <c r="A33" t="inlineStr">
        <is>
          <t>HH083029</t>
        </is>
      </c>
      <c r="B33" t="inlineStr">
        <is>
          <t>HINO</t>
        </is>
      </c>
      <c r="C33" t="inlineStr">
        <is>
          <t>F20C-154</t>
        </is>
      </c>
      <c r="I33" t="inlineStr">
        <is>
          <t>E13C</t>
        </is>
      </c>
      <c r="J33" t="inlineStr">
        <is>
          <t>TNC-IKAZU</t>
        </is>
      </c>
      <c r="L33" t="inlineStr">
        <is>
          <t>Cái</t>
        </is>
      </c>
      <c r="R33" t="inlineStr">
        <is>
          <t>CÓ</t>
        </is>
      </c>
      <c r="S33" t="inlineStr">
        <is>
          <t xml:space="preserve">XY LANH F20C-154   Gờ 154mm </t>
        </is>
      </c>
    </row>
    <row r="34">
      <c r="B34" t="inlineStr">
        <is>
          <t>HINO</t>
        </is>
      </c>
      <c r="C34" t="inlineStr">
        <is>
          <t>J08C/J05C</t>
        </is>
      </c>
      <c r="H34" t="inlineStr">
        <is>
          <t>11467-2611</t>
        </is>
      </c>
      <c r="I34" t="inlineStr">
        <is>
          <t>F21C</t>
        </is>
      </c>
      <c r="J34" t="inlineStr">
        <is>
          <t>TNC-IKAZU</t>
        </is>
      </c>
      <c r="K34" t="inlineStr">
        <is>
          <t>114</t>
        </is>
      </c>
      <c r="L34" t="inlineStr">
        <is>
          <t>Cái</t>
        </is>
      </c>
      <c r="R34" t="inlineStr">
        <is>
          <t>CÓ</t>
        </is>
      </c>
      <c r="S34" t="inlineStr">
        <is>
          <t xml:space="preserve">XY LANH J08C/J05C    </t>
        </is>
      </c>
    </row>
    <row r="35">
      <c r="B35" t="inlineStr">
        <is>
          <t>HINO</t>
        </is>
      </c>
      <c r="C35" t="inlineStr">
        <is>
          <t>J08E/J05E</t>
        </is>
      </c>
      <c r="H35" t="inlineStr">
        <is>
          <t>11467-3210B</t>
        </is>
      </c>
      <c r="I35" t="inlineStr">
        <is>
          <t>DS50</t>
        </is>
      </c>
      <c r="J35" t="inlineStr">
        <is>
          <t>TNC-IKAZU</t>
        </is>
      </c>
      <c r="K35" t="inlineStr">
        <is>
          <t>112</t>
        </is>
      </c>
      <c r="L35" t="inlineStr">
        <is>
          <t>Cái</t>
        </is>
      </c>
      <c r="R35" t="inlineStr">
        <is>
          <t>CÓ</t>
        </is>
      </c>
      <c r="S35" t="inlineStr">
        <is>
          <t xml:space="preserve">XY LANH J08E/J05E    </t>
        </is>
      </c>
    </row>
    <row r="36">
      <c r="A36" t="inlineStr">
        <is>
          <t>HH072026</t>
        </is>
      </c>
      <c r="B36" t="inlineStr">
        <is>
          <t>HINO</t>
        </is>
      </c>
      <c r="C36" t="inlineStr">
        <is>
          <t>DK10</t>
        </is>
      </c>
      <c r="H36" t="inlineStr">
        <is>
          <t>11467-1380</t>
        </is>
      </c>
      <c r="I36" t="inlineStr">
        <is>
          <t>EC100-T</t>
        </is>
      </c>
      <c r="J36" t="inlineStr">
        <is>
          <t>TNC-IZUMI</t>
        </is>
      </c>
      <c r="K36" t="inlineStr">
        <is>
          <t>120</t>
        </is>
      </c>
      <c r="L36" t="inlineStr">
        <is>
          <t>Cái</t>
        </is>
      </c>
      <c r="R36" t="inlineStr">
        <is>
          <t>CÓ</t>
        </is>
      </c>
      <c r="S36" t="inlineStr">
        <is>
          <t xml:space="preserve">XY LANH DK10    </t>
        </is>
      </c>
    </row>
    <row r="37">
      <c r="A37" t="inlineStr">
        <is>
          <t>HH072178</t>
        </is>
      </c>
      <c r="B37" t="inlineStr">
        <is>
          <t>HINO</t>
        </is>
      </c>
      <c r="C37" t="inlineStr">
        <is>
          <t>EB100/EB200</t>
        </is>
      </c>
      <c r="I37" t="inlineStr">
        <is>
          <t>H07C/H07D/EH700</t>
        </is>
      </c>
      <c r="J37" t="inlineStr">
        <is>
          <t>TNC-IZUMI</t>
        </is>
      </c>
      <c r="K37" t="inlineStr">
        <is>
          <t>115</t>
        </is>
      </c>
      <c r="L37" t="inlineStr">
        <is>
          <t>Cái</t>
        </is>
      </c>
      <c r="R37" t="inlineStr">
        <is>
          <t>CÓ</t>
        </is>
      </c>
      <c r="S37" t="inlineStr">
        <is>
          <t xml:space="preserve">XY LANH EB100/EB200    </t>
        </is>
      </c>
    </row>
    <row r="38">
      <c r="B38" t="inlineStr">
        <is>
          <t>HINO</t>
        </is>
      </c>
      <c r="C38" t="inlineStr">
        <is>
          <t>F20C-152</t>
        </is>
      </c>
      <c r="I38" t="inlineStr">
        <is>
          <t>K13C</t>
        </is>
      </c>
      <c r="J38" t="inlineStr">
        <is>
          <t>TNC-IZUMI</t>
        </is>
      </c>
      <c r="L38" t="inlineStr">
        <is>
          <t>Cái</t>
        </is>
      </c>
      <c r="R38" t="inlineStr">
        <is>
          <t>CÓ</t>
        </is>
      </c>
      <c r="S38" t="inlineStr">
        <is>
          <t xml:space="preserve">XY LANH F20C-152   Gờ 152mm </t>
        </is>
      </c>
    </row>
    <row r="39">
      <c r="B39" t="inlineStr">
        <is>
          <t>HINO</t>
        </is>
      </c>
      <c r="C39" t="inlineStr">
        <is>
          <t>J05E/J08E</t>
        </is>
      </c>
      <c r="H39" t="inlineStr">
        <is>
          <t>S1146-73210</t>
        </is>
      </c>
      <c r="I39" t="inlineStr">
        <is>
          <t>F20CE</t>
        </is>
      </c>
      <c r="J39" t="inlineStr">
        <is>
          <t>TNC-MAHLE</t>
        </is>
      </c>
      <c r="K39" t="inlineStr">
        <is>
          <t>112</t>
        </is>
      </c>
      <c r="L39" t="inlineStr">
        <is>
          <t>Cái</t>
        </is>
      </c>
      <c r="R39" t="inlineStr">
        <is>
          <t>CÓ</t>
        </is>
      </c>
      <c r="S39" t="inlineStr">
        <is>
          <t xml:space="preserve">XY LANH J05E/J08E    </t>
        </is>
      </c>
    </row>
    <row r="40">
      <c r="A40" t="inlineStr">
        <is>
          <t>HH081253</t>
        </is>
      </c>
      <c r="B40" t="inlineStr">
        <is>
          <t>HINO</t>
        </is>
      </c>
      <c r="C40" t="inlineStr">
        <is>
          <t>P11C-T</t>
        </is>
      </c>
      <c r="H40" t="n">
        <v>114673140</v>
      </c>
      <c r="I40" t="inlineStr">
        <is>
          <t>DK10</t>
        </is>
      </c>
      <c r="J40" t="inlineStr">
        <is>
          <t>TNC-NSP</t>
        </is>
      </c>
      <c r="L40" t="inlineStr">
        <is>
          <t>Cái</t>
        </is>
      </c>
      <c r="R40" t="inlineStr">
        <is>
          <t>CÓ</t>
        </is>
      </c>
      <c r="S40" t="inlineStr">
        <is>
          <t xml:space="preserve">XY LANH P11C-T    </t>
        </is>
      </c>
    </row>
    <row r="41">
      <c r="B41" t="inlineStr">
        <is>
          <t>◆  ISUZU   (56 sản phẩm)</t>
        </is>
      </c>
    </row>
    <row r="42">
      <c r="B42" t="inlineStr">
        <is>
          <t>ISUZU</t>
        </is>
      </c>
      <c r="C42" t="inlineStr">
        <is>
          <t>C190</t>
        </is>
      </c>
      <c r="D42" t="n">
        <v>4</v>
      </c>
      <c r="H42" t="inlineStr">
        <is>
          <t>8-97176-659-0</t>
        </is>
      </c>
      <c r="I42" t="inlineStr">
        <is>
          <t>4HL1</t>
        </is>
      </c>
      <c r="J42" t="inlineStr">
        <is>
          <t>IKAZU</t>
        </is>
      </c>
      <c r="K42" t="n">
        <v>86</v>
      </c>
      <c r="L42" t="inlineStr">
        <is>
          <t>Bộ 4</t>
        </is>
      </c>
      <c r="R42" t="inlineStr">
        <is>
          <t>CÓ</t>
        </is>
      </c>
      <c r="S42" t="inlineStr">
        <is>
          <t xml:space="preserve">XY LANH C190  ĐK 86 Gờ 0.8mm </t>
        </is>
      </c>
    </row>
    <row r="43">
      <c r="B43" t="inlineStr">
        <is>
          <t>ISUZU</t>
        </is>
      </c>
      <c r="C43" t="inlineStr">
        <is>
          <t>C240</t>
        </is>
      </c>
      <c r="D43" t="n">
        <v>4</v>
      </c>
      <c r="H43" t="inlineStr">
        <is>
          <t>8-97176-896-0</t>
        </is>
      </c>
      <c r="I43" t="inlineStr">
        <is>
          <t>6BG1/4BG1</t>
        </is>
      </c>
      <c r="J43" t="inlineStr">
        <is>
          <t>IKAZU</t>
        </is>
      </c>
      <c r="K43" t="n">
        <v>86</v>
      </c>
      <c r="L43" t="inlineStr">
        <is>
          <t>Bộ 4</t>
        </is>
      </c>
      <c r="R43" t="inlineStr">
        <is>
          <t>CÓ</t>
        </is>
      </c>
      <c r="S43" t="inlineStr">
        <is>
          <t xml:space="preserve">XY LANH C240  ĐK 86 Gờ 0.8mm </t>
        </is>
      </c>
    </row>
    <row r="44">
      <c r="B44" t="inlineStr">
        <is>
          <t>ISUZU</t>
        </is>
      </c>
      <c r="C44" t="inlineStr">
        <is>
          <t>C240/C190</t>
        </is>
      </c>
      <c r="H44" t="inlineStr">
        <is>
          <t>9-11261-230-1, 11261-230-1</t>
        </is>
      </c>
      <c r="I44" t="inlineStr">
        <is>
          <t>6HE1</t>
        </is>
      </c>
      <c r="J44" t="inlineStr">
        <is>
          <t>TNC</t>
        </is>
      </c>
      <c r="K44" t="n">
        <v>86</v>
      </c>
      <c r="L44" t="inlineStr">
        <is>
          <t>Cái</t>
        </is>
      </c>
      <c r="R44" t="inlineStr">
        <is>
          <t>CÓ</t>
        </is>
      </c>
      <c r="S44" t="inlineStr">
        <is>
          <t xml:space="preserve">XY LANH C240/C190  ĐK 86  </t>
        </is>
      </c>
    </row>
    <row r="45">
      <c r="A45" t="inlineStr">
        <is>
          <t>HH072359</t>
        </is>
      </c>
      <c r="B45" t="inlineStr">
        <is>
          <t>ISUZU</t>
        </is>
      </c>
      <c r="C45" t="inlineStr">
        <is>
          <t>4JC1</t>
        </is>
      </c>
      <c r="D45" t="n">
        <v>4</v>
      </c>
      <c r="H45" t="inlineStr">
        <is>
          <t>8-97915-325-0</t>
        </is>
      </c>
      <c r="I45" t="inlineStr">
        <is>
          <t>4BG1/6BG1</t>
        </is>
      </c>
      <c r="J45" t="inlineStr">
        <is>
          <t>IKAZU</t>
        </is>
      </c>
      <c r="K45" t="n">
        <v>88</v>
      </c>
      <c r="L45" t="inlineStr">
        <is>
          <t>Bộ 4</t>
        </is>
      </c>
      <c r="R45" t="inlineStr">
        <is>
          <t>CÓ</t>
        </is>
      </c>
      <c r="S45" t="inlineStr">
        <is>
          <t xml:space="preserve">XY LANH 4JC1  ĐK 88 Gờ 0.8mm </t>
        </is>
      </c>
    </row>
    <row r="46">
      <c r="A46" t="inlineStr">
        <is>
          <t>HH072359</t>
        </is>
      </c>
      <c r="B46" t="inlineStr">
        <is>
          <t>ISUZU</t>
        </is>
      </c>
      <c r="C46" t="inlineStr">
        <is>
          <t>C223</t>
        </is>
      </c>
      <c r="D46" t="n">
        <v>4</v>
      </c>
      <c r="H46" t="inlineStr">
        <is>
          <t>8-97176-675-0</t>
        </is>
      </c>
      <c r="I46" t="inlineStr">
        <is>
          <t>6BD1/4BD1/6BB1/4BB1</t>
        </is>
      </c>
      <c r="J46" t="inlineStr">
        <is>
          <t>IKAZU</t>
        </is>
      </c>
      <c r="K46" t="n">
        <v>88</v>
      </c>
      <c r="L46" t="inlineStr">
        <is>
          <t>Bộ 4</t>
        </is>
      </c>
      <c r="R46" t="inlineStr">
        <is>
          <t>CÓ</t>
        </is>
      </c>
      <c r="S46" t="inlineStr">
        <is>
          <t xml:space="preserve">XY LANH C223  ĐK 88 Gờ 0.8mm </t>
        </is>
      </c>
    </row>
    <row r="47">
      <c r="B47" t="inlineStr">
        <is>
          <t>ISUZU</t>
        </is>
      </c>
      <c r="C47" t="inlineStr">
        <is>
          <t>4JA1</t>
        </is>
      </c>
      <c r="D47" t="n">
        <v>4</v>
      </c>
      <c r="H47" t="inlineStr">
        <is>
          <t>8-97176-691-0</t>
        </is>
      </c>
      <c r="I47" t="inlineStr">
        <is>
          <t>4BC1/4BC2</t>
        </is>
      </c>
      <c r="J47" t="inlineStr">
        <is>
          <t>IKAZU</t>
        </is>
      </c>
      <c r="K47" t="n">
        <v>93</v>
      </c>
      <c r="L47" t="inlineStr">
        <is>
          <t>Bộ 4</t>
        </is>
      </c>
      <c r="R47" t="inlineStr">
        <is>
          <t>CÓ</t>
        </is>
      </c>
      <c r="S47" t="inlineStr">
        <is>
          <t xml:space="preserve">XY LANH 4JA1  ĐK 93 Gờ 0.8mm </t>
        </is>
      </c>
    </row>
    <row r="48">
      <c r="B48" t="inlineStr">
        <is>
          <t>ISUZU</t>
        </is>
      </c>
      <c r="C48" t="inlineStr">
        <is>
          <t>4JB1</t>
        </is>
      </c>
      <c r="D48" t="n">
        <v>4</v>
      </c>
      <c r="H48" t="inlineStr">
        <is>
          <t>8-97176-683-0</t>
        </is>
      </c>
      <c r="I48" t="inlineStr">
        <is>
          <t>DA640</t>
        </is>
      </c>
      <c r="J48" t="inlineStr">
        <is>
          <t>IKAZU</t>
        </is>
      </c>
      <c r="K48" t="n">
        <v>93</v>
      </c>
      <c r="L48" t="inlineStr">
        <is>
          <t>Bộ 4</t>
        </is>
      </c>
      <c r="R48" t="inlineStr">
        <is>
          <t>CÓ</t>
        </is>
      </c>
      <c r="S48" t="inlineStr">
        <is>
          <t xml:space="preserve">XY LANH 4JB1  ĐK 93 Gờ 0.8mm </t>
        </is>
      </c>
    </row>
    <row r="49">
      <c r="B49" t="inlineStr">
        <is>
          <t>ISUZU</t>
        </is>
      </c>
      <c r="C49" t="inlineStr">
        <is>
          <t>4JG2</t>
        </is>
      </c>
      <c r="D49" t="n">
        <v>4</v>
      </c>
      <c r="I49" t="inlineStr">
        <is>
          <t>4HE1</t>
        </is>
      </c>
      <c r="J49" t="inlineStr">
        <is>
          <t>TNC</t>
        </is>
      </c>
      <c r="K49" t="n">
        <v>94.5</v>
      </c>
      <c r="L49" t="inlineStr">
        <is>
          <t>Bộ 4</t>
        </is>
      </c>
      <c r="R49" t="inlineStr">
        <is>
          <t>CÓ</t>
        </is>
      </c>
      <c r="S49" t="inlineStr">
        <is>
          <t xml:space="preserve">XY LANH 4JG2  ĐK 94.5  </t>
        </is>
      </c>
    </row>
    <row r="50">
      <c r="B50" t="inlineStr">
        <is>
          <t>ISUZU</t>
        </is>
      </c>
      <c r="C50" t="inlineStr">
        <is>
          <t>4JG1/4JG2/4JH1</t>
        </is>
      </c>
      <c r="D50" t="n">
        <v>4</v>
      </c>
      <c r="H50" t="inlineStr">
        <is>
          <t>8-97176-699-0/8-94456-791-0</t>
        </is>
      </c>
      <c r="I50" t="inlineStr">
        <is>
          <t>4BG1/4BF1/6BG1/6BF1</t>
        </is>
      </c>
      <c r="J50" t="inlineStr">
        <is>
          <t>IKAZU</t>
        </is>
      </c>
      <c r="K50" t="n">
        <v>95.40000000000001</v>
      </c>
      <c r="L50" t="inlineStr">
        <is>
          <t>Bộ 4</t>
        </is>
      </c>
      <c r="R50" t="inlineStr">
        <is>
          <t>CÓ</t>
        </is>
      </c>
      <c r="S50" t="inlineStr">
        <is>
          <t xml:space="preserve">XY LANH 4JG1/4JG2/4JH1  ĐK 95.4 Gờ 1.2mm </t>
        </is>
      </c>
    </row>
    <row r="51">
      <c r="B51" t="inlineStr">
        <is>
          <t>ISUZU</t>
        </is>
      </c>
      <c r="C51" t="inlineStr">
        <is>
          <t>4JG1</t>
        </is>
      </c>
      <c r="D51" t="n">
        <v>4</v>
      </c>
      <c r="I51" t="inlineStr">
        <is>
          <t>4BE1</t>
        </is>
      </c>
      <c r="J51" t="inlineStr">
        <is>
          <t>TNC-IKAZU</t>
        </is>
      </c>
      <c r="K51" t="n">
        <v>95.40000000000001</v>
      </c>
      <c r="L51" t="inlineStr">
        <is>
          <t>Bộ 4</t>
        </is>
      </c>
      <c r="R51" t="inlineStr">
        <is>
          <t>CÓ</t>
        </is>
      </c>
      <c r="S51" t="inlineStr">
        <is>
          <t xml:space="preserve">XY LANH 4JG1  ĐK 95.4 Gờ 102.3mm </t>
        </is>
      </c>
    </row>
    <row r="52">
      <c r="B52" t="inlineStr">
        <is>
          <t>ISUZU</t>
        </is>
      </c>
      <c r="C52" t="inlineStr">
        <is>
          <t>4BA1</t>
        </is>
      </c>
      <c r="D52" t="n">
        <v>4</v>
      </c>
      <c r="H52" t="inlineStr">
        <is>
          <t>8-97176-904-0</t>
        </is>
      </c>
      <c r="I52" t="inlineStr">
        <is>
          <t>4JG2</t>
        </is>
      </c>
      <c r="J52" t="inlineStr">
        <is>
          <t>IKAZU</t>
        </is>
      </c>
      <c r="K52" t="n">
        <v>98</v>
      </c>
      <c r="L52" t="inlineStr">
        <is>
          <t>Bộ 4</t>
        </is>
      </c>
      <c r="R52" t="inlineStr">
        <is>
          <t>CÓ</t>
        </is>
      </c>
      <c r="S52" t="inlineStr">
        <is>
          <t xml:space="preserve">XY LANH 4BA1  ĐK 98 Gờ 1.3mm </t>
        </is>
      </c>
    </row>
    <row r="53">
      <c r="B53" t="inlineStr">
        <is>
          <t>ISUZU</t>
        </is>
      </c>
      <c r="C53" t="inlineStr">
        <is>
          <t>D500</t>
        </is>
      </c>
      <c r="D53" t="n">
        <v>6</v>
      </c>
      <c r="H53" t="inlineStr">
        <is>
          <t>9-11261-257-0</t>
        </is>
      </c>
      <c r="I53" t="inlineStr">
        <is>
          <t>6HH1</t>
        </is>
      </c>
      <c r="J53" t="inlineStr">
        <is>
          <t>IKAZU</t>
        </is>
      </c>
      <c r="K53" t="n">
        <v>98</v>
      </c>
      <c r="L53" t="inlineStr">
        <is>
          <t>Bộ 6</t>
        </is>
      </c>
      <c r="R53" t="inlineStr">
        <is>
          <t>CÓ</t>
        </is>
      </c>
      <c r="S53" t="inlineStr">
        <is>
          <t xml:space="preserve">XY LANH D500  ĐK 98 Gờ 1.2mm </t>
        </is>
      </c>
    </row>
    <row r="54">
      <c r="A54" t="inlineStr">
        <is>
          <t>HH081152</t>
        </is>
      </c>
      <c r="B54" t="inlineStr">
        <is>
          <t>ISUZU</t>
        </is>
      </c>
      <c r="C54" t="inlineStr">
        <is>
          <t>DA120/ DA220</t>
        </is>
      </c>
      <c r="D54" t="n">
        <v>6</v>
      </c>
      <c r="H54" t="inlineStr">
        <is>
          <t>9-11261-301-1</t>
        </is>
      </c>
      <c r="I54" t="inlineStr">
        <is>
          <t>6HK1/4HK1</t>
        </is>
      </c>
      <c r="J54" t="inlineStr">
        <is>
          <t>IKAZU</t>
        </is>
      </c>
      <c r="K54" t="n">
        <v>100</v>
      </c>
      <c r="L54" t="inlineStr">
        <is>
          <t>Bộ 6</t>
        </is>
      </c>
      <c r="R54" t="inlineStr">
        <is>
          <t>CÓ</t>
        </is>
      </c>
      <c r="S54" t="inlineStr">
        <is>
          <t xml:space="preserve">XY LANH DA120/ DA220  ĐK 100 Gờ 10mm </t>
        </is>
      </c>
    </row>
    <row r="55">
      <c r="B55" t="inlineStr">
        <is>
          <t>ISUZU</t>
        </is>
      </c>
      <c r="C55" t="inlineStr">
        <is>
          <t>6BD1/4BD1</t>
        </is>
      </c>
      <c r="D55" t="n">
        <v>6</v>
      </c>
      <c r="I55" t="inlineStr">
        <is>
          <t>4HF1</t>
        </is>
      </c>
      <c r="J55" t="inlineStr">
        <is>
          <t>TNC</t>
        </is>
      </c>
      <c r="K55" t="n">
        <v>101</v>
      </c>
      <c r="L55" t="inlineStr">
        <is>
          <t>Bộ 6</t>
        </is>
      </c>
      <c r="R55" t="inlineStr">
        <is>
          <t>CÓ</t>
        </is>
      </c>
      <c r="S55" t="inlineStr">
        <is>
          <t xml:space="preserve">XY LANH 6BD1/4BD1  ĐK 101 Gờ 5mm </t>
        </is>
      </c>
    </row>
    <row r="56">
      <c r="B56" t="inlineStr">
        <is>
          <t>ISUZU</t>
        </is>
      </c>
      <c r="C56" t="inlineStr">
        <is>
          <t>6BD1/4BD1/6BB1</t>
        </is>
      </c>
      <c r="D56" t="n">
        <v>6</v>
      </c>
      <c r="I56" t="inlineStr">
        <is>
          <t>6HF1</t>
        </is>
      </c>
      <c r="J56" t="inlineStr">
        <is>
          <t>TNC</t>
        </is>
      </c>
      <c r="K56" t="n">
        <v>101</v>
      </c>
      <c r="L56" t="inlineStr">
        <is>
          <t>Bộ 6</t>
        </is>
      </c>
      <c r="R56" t="inlineStr">
        <is>
          <t>CÓ</t>
        </is>
      </c>
      <c r="S56" t="inlineStr">
        <is>
          <t xml:space="preserve">XY LANH 6BD1/4BD1/6BB1  ĐK 101 Gờ 4mm </t>
        </is>
      </c>
    </row>
    <row r="57">
      <c r="B57" t="inlineStr">
        <is>
          <t>ISUZU</t>
        </is>
      </c>
      <c r="C57" t="inlineStr">
        <is>
          <t>4BC2</t>
        </is>
      </c>
      <c r="D57" t="n">
        <v>4</v>
      </c>
      <c r="I57" t="inlineStr">
        <is>
          <t>4JG1</t>
        </is>
      </c>
      <c r="J57" t="inlineStr">
        <is>
          <t>TNC-IKAZU</t>
        </is>
      </c>
      <c r="K57" t="n">
        <v>101</v>
      </c>
      <c r="L57" t="inlineStr">
        <is>
          <t>Bộ 4</t>
        </is>
      </c>
      <c r="R57" t="inlineStr">
        <is>
          <t>CÓ</t>
        </is>
      </c>
      <c r="S57" t="inlineStr">
        <is>
          <t xml:space="preserve">XY LANH 4BC2  ĐK 101 Gờ 112mm </t>
        </is>
      </c>
    </row>
    <row r="58">
      <c r="B58" t="inlineStr">
        <is>
          <t>ISUZU</t>
        </is>
      </c>
      <c r="C58" t="inlineStr">
        <is>
          <t>4BC1/4BC2</t>
        </is>
      </c>
      <c r="D58" t="n">
        <v>4</v>
      </c>
      <c r="H58" t="inlineStr">
        <is>
          <t>8-97176-707-1</t>
        </is>
      </c>
      <c r="I58" t="inlineStr">
        <is>
          <t>4JG1/4JG2/4JH1</t>
        </is>
      </c>
      <c r="J58" t="inlineStr">
        <is>
          <t>IKAZU</t>
        </is>
      </c>
      <c r="K58" t="n">
        <v>102</v>
      </c>
      <c r="L58" t="inlineStr">
        <is>
          <t>Bộ 4</t>
        </is>
      </c>
      <c r="R58" t="inlineStr">
        <is>
          <t>CÓ</t>
        </is>
      </c>
      <c r="S58" t="inlineStr">
        <is>
          <t xml:space="preserve">XY LANH 4BC1/4BC2  ĐK 102 Gờ 1.3mm </t>
        </is>
      </c>
    </row>
    <row r="59">
      <c r="B59" t="inlineStr">
        <is>
          <t>ISUZU</t>
        </is>
      </c>
      <c r="C59" t="inlineStr">
        <is>
          <t>DA640</t>
        </is>
      </c>
      <c r="D59" t="n">
        <v>6</v>
      </c>
      <c r="H59" t="inlineStr">
        <is>
          <t>9-11261-277-0/9-11261-288-0</t>
        </is>
      </c>
      <c r="I59" t="inlineStr">
        <is>
          <t>6WG1/ 6WF1</t>
        </is>
      </c>
      <c r="J59" t="inlineStr">
        <is>
          <t>IKAZU</t>
        </is>
      </c>
      <c r="K59" t="n">
        <v>102</v>
      </c>
      <c r="L59" t="inlineStr">
        <is>
          <t>Bộ 6</t>
        </is>
      </c>
      <c r="R59" t="inlineStr">
        <is>
          <t>CÓ</t>
        </is>
      </c>
      <c r="S59" t="inlineStr">
        <is>
          <t xml:space="preserve">XY LANH DA640  ĐK 102 Gờ 8mm </t>
        </is>
      </c>
    </row>
    <row r="60">
      <c r="B60" t="inlineStr">
        <is>
          <t>ISUZU</t>
        </is>
      </c>
      <c r="C60" t="inlineStr">
        <is>
          <t>4BG1/6BG1</t>
        </is>
      </c>
      <c r="D60" t="n">
        <v>4</v>
      </c>
      <c r="I60" t="inlineStr">
        <is>
          <t>D500</t>
        </is>
      </c>
      <c r="J60" t="inlineStr">
        <is>
          <t>TNC-IZUMI</t>
        </is>
      </c>
      <c r="K60" t="n">
        <v>104</v>
      </c>
      <c r="L60" t="inlineStr">
        <is>
          <t>Bộ 4</t>
        </is>
      </c>
      <c r="R60" t="inlineStr">
        <is>
          <t>CÓ</t>
        </is>
      </c>
      <c r="S60" t="inlineStr">
        <is>
          <t xml:space="preserve">XY LANH 4BG1/6BG1  ĐK 104 Gờ 113mm </t>
        </is>
      </c>
    </row>
    <row r="61">
      <c r="B61" t="inlineStr">
        <is>
          <t>ISUZU</t>
        </is>
      </c>
      <c r="C61" t="inlineStr">
        <is>
          <t>4BE1</t>
        </is>
      </c>
      <c r="D61" t="n">
        <v>4</v>
      </c>
      <c r="H61" t="inlineStr">
        <is>
          <t>8-97176-715-0</t>
        </is>
      </c>
      <c r="I61" t="inlineStr">
        <is>
          <t>4BA1</t>
        </is>
      </c>
      <c r="J61" t="inlineStr">
        <is>
          <t>IKAZU</t>
        </is>
      </c>
      <c r="K61" t="n">
        <v>105</v>
      </c>
      <c r="L61" t="inlineStr">
        <is>
          <t>Bộ 4</t>
        </is>
      </c>
      <c r="R61" t="inlineStr">
        <is>
          <t>CÓ</t>
        </is>
      </c>
      <c r="S61" t="inlineStr">
        <is>
          <t xml:space="preserve">XY LANH 4BE1  ĐK 105 Gờ 1.3mm </t>
        </is>
      </c>
    </row>
    <row r="62">
      <c r="B62" t="inlineStr">
        <is>
          <t>ISUZU</t>
        </is>
      </c>
      <c r="C62" t="inlineStr">
        <is>
          <t>4BG1/4BF1/6BG1/6BF1</t>
        </is>
      </c>
      <c r="D62" t="n">
        <v>6</v>
      </c>
      <c r="H62" t="inlineStr">
        <is>
          <t>1-11261-248-0</t>
        </is>
      </c>
      <c r="I62" t="inlineStr">
        <is>
          <t>YC4E/4110ZLQ /YC4E140-33</t>
        </is>
      </c>
      <c r="J62" t="inlineStr">
        <is>
          <t>IKAZU</t>
        </is>
      </c>
      <c r="K62" t="n">
        <v>105</v>
      </c>
      <c r="L62" t="inlineStr">
        <is>
          <t>Bộ 6</t>
        </is>
      </c>
      <c r="R62" t="inlineStr">
        <is>
          <t>CÓ</t>
        </is>
      </c>
      <c r="S62" t="inlineStr">
        <is>
          <t xml:space="preserve">XY LANH 4BG1/4BF1/6BG1/6BF1  ĐK 105 Gờ 1.3mm </t>
        </is>
      </c>
    </row>
    <row r="63">
      <c r="B63" t="inlineStr">
        <is>
          <t>ISUZU</t>
        </is>
      </c>
      <c r="C63" t="inlineStr">
        <is>
          <t>4HE1</t>
        </is>
      </c>
      <c r="D63" t="n">
        <v>4</v>
      </c>
      <c r="H63" t="inlineStr">
        <is>
          <t>8-971767-23-0</t>
        </is>
      </c>
      <c r="I63" t="inlineStr">
        <is>
          <t>DA120/ DA220</t>
        </is>
      </c>
      <c r="J63" t="inlineStr">
        <is>
          <t>IKAZU</t>
        </is>
      </c>
      <c r="K63" t="n">
        <v>110</v>
      </c>
      <c r="L63" t="inlineStr">
        <is>
          <t>Bộ 4</t>
        </is>
      </c>
      <c r="R63" t="inlineStr">
        <is>
          <t>CÓ</t>
        </is>
      </c>
      <c r="S63" t="inlineStr">
        <is>
          <t xml:space="preserve">XY LANH 4HE1  ĐK 110 Gờ 5.7mm </t>
        </is>
      </c>
    </row>
    <row r="64">
      <c r="B64" t="inlineStr">
        <is>
          <t>ISUZU</t>
        </is>
      </c>
      <c r="C64" t="inlineStr">
        <is>
          <t>6HE1T</t>
        </is>
      </c>
      <c r="D64" t="n">
        <v>6</v>
      </c>
      <c r="H64" t="inlineStr">
        <is>
          <t>8-97394-563-1</t>
        </is>
      </c>
      <c r="I64" t="inlineStr">
        <is>
          <t>4HK1/6HK1//4HH1/6HH1</t>
        </is>
      </c>
      <c r="J64" t="inlineStr">
        <is>
          <t>IKAZU</t>
        </is>
      </c>
      <c r="K64" t="n">
        <v>110</v>
      </c>
      <c r="L64" t="inlineStr">
        <is>
          <t>Bộ 6</t>
        </is>
      </c>
      <c r="R64" t="inlineStr">
        <is>
          <t>CÓ</t>
        </is>
      </c>
      <c r="S64" t="inlineStr">
        <is>
          <t xml:space="preserve">XY LANH 6HE1T  ĐK 110 Gờ 6mm </t>
        </is>
      </c>
    </row>
    <row r="65">
      <c r="B65" t="inlineStr">
        <is>
          <t>ISUZU</t>
        </is>
      </c>
      <c r="C65" t="inlineStr">
        <is>
          <t>4HF1</t>
        </is>
      </c>
      <c r="D65" t="n">
        <v>4</v>
      </c>
      <c r="H65" t="inlineStr">
        <is>
          <t>8-97176-727-0</t>
        </is>
      </c>
      <c r="I65" t="inlineStr">
        <is>
          <t>6BD1/4BD1</t>
        </is>
      </c>
      <c r="J65" t="inlineStr">
        <is>
          <t>IKAZU</t>
        </is>
      </c>
      <c r="K65" t="n">
        <v>112</v>
      </c>
      <c r="L65" t="inlineStr">
        <is>
          <t>Bộ 4</t>
        </is>
      </c>
      <c r="R65" t="inlineStr">
        <is>
          <t>CÓ</t>
        </is>
      </c>
      <c r="S65" t="inlineStr">
        <is>
          <t xml:space="preserve">XY LANH 4HF1  ĐK 112 Gờ 6mm </t>
        </is>
      </c>
    </row>
    <row r="66">
      <c r="B66" t="inlineStr">
        <is>
          <t>ISUZU</t>
        </is>
      </c>
      <c r="C66" t="inlineStr">
        <is>
          <t>6HF1</t>
        </is>
      </c>
      <c r="D66" t="n">
        <v>6</v>
      </c>
      <c r="H66" t="inlineStr">
        <is>
          <t>8-94389-276-0</t>
        </is>
      </c>
      <c r="I66" t="inlineStr">
        <is>
          <t>6HL1</t>
        </is>
      </c>
      <c r="J66" t="inlineStr">
        <is>
          <t>IKAZU</t>
        </is>
      </c>
      <c r="K66" t="n">
        <v>112</v>
      </c>
      <c r="L66" t="inlineStr">
        <is>
          <t>Bộ 6</t>
        </is>
      </c>
      <c r="R66" t="inlineStr">
        <is>
          <t>CÓ</t>
        </is>
      </c>
      <c r="S66" t="inlineStr">
        <is>
          <t xml:space="preserve">XY LANH 6HF1  ĐK 112 Gờ 6mm </t>
        </is>
      </c>
    </row>
    <row r="67">
      <c r="B67" t="inlineStr">
        <is>
          <t>ISUZU</t>
        </is>
      </c>
      <c r="C67" t="inlineStr">
        <is>
          <t>10PA1/10PB1</t>
        </is>
      </c>
      <c r="D67" t="n">
        <v>10</v>
      </c>
      <c r="H67" t="inlineStr">
        <is>
          <t>1-11261-063-0</t>
        </is>
      </c>
      <c r="I67" t="inlineStr">
        <is>
          <t>C240</t>
        </is>
      </c>
      <c r="J67" t="inlineStr">
        <is>
          <t>IKAZU</t>
        </is>
      </c>
      <c r="K67" t="n">
        <v>115</v>
      </c>
      <c r="L67" t="inlineStr">
        <is>
          <t>Cái</t>
        </is>
      </c>
      <c r="R67" t="inlineStr">
        <is>
          <t>CÓ</t>
        </is>
      </c>
      <c r="S67" t="inlineStr">
        <is>
          <t xml:space="preserve">XY LANH 10PA1/10PB1  ĐK 115 Gờ 10mm </t>
        </is>
      </c>
    </row>
    <row r="68">
      <c r="B68" t="inlineStr">
        <is>
          <t>ISUZU</t>
        </is>
      </c>
      <c r="C68" t="inlineStr">
        <is>
          <t>12PB1T</t>
        </is>
      </c>
      <c r="D68" t="n">
        <v>12</v>
      </c>
      <c r="H68" t="inlineStr">
        <is>
          <t>1-11261-104-0</t>
        </is>
      </c>
      <c r="I68" t="inlineStr">
        <is>
          <t>4JB1</t>
        </is>
      </c>
      <c r="J68" t="inlineStr">
        <is>
          <t>IKAZU</t>
        </is>
      </c>
      <c r="K68" t="n">
        <v>115</v>
      </c>
      <c r="L68" t="inlineStr">
        <is>
          <t>Bộ 12</t>
        </is>
      </c>
      <c r="R68" t="inlineStr">
        <is>
          <t>CÓ</t>
        </is>
      </c>
      <c r="S68" t="inlineStr">
        <is>
          <t xml:space="preserve">XY LANH 12PB1T  ĐK 115 Gờ 10mm </t>
        </is>
      </c>
    </row>
    <row r="69">
      <c r="B69" t="inlineStr">
        <is>
          <t>ISUZU</t>
        </is>
      </c>
      <c r="C69" t="inlineStr">
        <is>
          <t>4HG1</t>
        </is>
      </c>
      <c r="D69" t="n">
        <v>4</v>
      </c>
      <c r="H69" t="inlineStr">
        <is>
          <t>8-97176-729-0</t>
        </is>
      </c>
      <c r="I69" t="inlineStr">
        <is>
          <t>6BD1/4BD1/6BB1</t>
        </is>
      </c>
      <c r="J69" t="inlineStr">
        <is>
          <t>IKAZU</t>
        </is>
      </c>
      <c r="K69" t="n">
        <v>115</v>
      </c>
      <c r="L69" t="inlineStr">
        <is>
          <t>Bộ 4</t>
        </is>
      </c>
      <c r="R69" t="inlineStr">
        <is>
          <t>CÓ</t>
        </is>
      </c>
      <c r="S69" t="inlineStr">
        <is>
          <t xml:space="preserve">XY LANH 4HG1  ĐK 115 Gờ 6mm </t>
        </is>
      </c>
    </row>
    <row r="70">
      <c r="B70" t="inlineStr">
        <is>
          <t>ISUZU</t>
        </is>
      </c>
      <c r="C70" t="inlineStr">
        <is>
          <t>4HK1/6HK1//4HH1/6HH1</t>
        </is>
      </c>
      <c r="H70" t="inlineStr">
        <is>
          <t>8-94391-602-0</t>
        </is>
      </c>
      <c r="I70" t="inlineStr">
        <is>
          <t>YC6 /L3000 /6113 XY LANH LỢI 131</t>
        </is>
      </c>
      <c r="J70" t="inlineStr">
        <is>
          <t>IKAZU</t>
        </is>
      </c>
      <c r="K70" t="n">
        <v>115</v>
      </c>
      <c r="L70" t="inlineStr">
        <is>
          <t>Bộ 4</t>
        </is>
      </c>
      <c r="R70" t="inlineStr">
        <is>
          <t>CÓ</t>
        </is>
      </c>
      <c r="S70" t="inlineStr">
        <is>
          <t xml:space="preserve">XY LANH 4HK1/6HK1//4HH1/6HH1  ĐK 115 Gờ 6mm </t>
        </is>
      </c>
    </row>
    <row r="71">
      <c r="B71" t="inlineStr">
        <is>
          <t>ISUZU</t>
        </is>
      </c>
      <c r="C71" t="inlineStr">
        <is>
          <t>6HL1</t>
        </is>
      </c>
      <c r="D71" t="n">
        <v>6</v>
      </c>
      <c r="H71" t="inlineStr">
        <is>
          <t>8-94391-602-0/8-94391-603-1</t>
        </is>
      </c>
      <c r="I71" t="inlineStr">
        <is>
          <t>10PD1/12PD1</t>
        </is>
      </c>
      <c r="J71" t="inlineStr">
        <is>
          <t>IKAZU</t>
        </is>
      </c>
      <c r="K71" t="n">
        <v>115</v>
      </c>
      <c r="L71" t="inlineStr">
        <is>
          <t>Bộ 6</t>
        </is>
      </c>
      <c r="R71" t="inlineStr">
        <is>
          <t>CÓ</t>
        </is>
      </c>
      <c r="S71" t="inlineStr">
        <is>
          <t xml:space="preserve">XY LANH 6HL1  ĐK 115 Gờ 6mm </t>
        </is>
      </c>
    </row>
    <row r="72">
      <c r="B72" t="inlineStr">
        <is>
          <t>ISUZU</t>
        </is>
      </c>
      <c r="C72" t="inlineStr">
        <is>
          <t>6SA1</t>
        </is>
      </c>
      <c r="D72" t="n">
        <v>6</v>
      </c>
      <c r="H72" t="inlineStr">
        <is>
          <t>1-11261-349-0</t>
        </is>
      </c>
      <c r="I72" t="inlineStr">
        <is>
          <t>DH100</t>
        </is>
      </c>
      <c r="J72" t="inlineStr">
        <is>
          <t>IKAZU</t>
        </is>
      </c>
      <c r="K72" t="n">
        <v>115</v>
      </c>
      <c r="L72" t="inlineStr">
        <is>
          <t>Bộ 6</t>
        </is>
      </c>
      <c r="R72" t="inlineStr">
        <is>
          <t>CÓ</t>
        </is>
      </c>
      <c r="S72" t="inlineStr">
        <is>
          <t xml:space="preserve">XY LANH 6SA1  ĐK 115 Gờ 6mm </t>
        </is>
      </c>
    </row>
    <row r="73">
      <c r="B73" t="inlineStr">
        <is>
          <t>ISUZU</t>
        </is>
      </c>
      <c r="C73" t="inlineStr">
        <is>
          <t>8PB1MTC</t>
        </is>
      </c>
      <c r="D73" t="n">
        <v>8</v>
      </c>
      <c r="H73" t="inlineStr">
        <is>
          <t>1-11261-155-0</t>
        </is>
      </c>
      <c r="I73" t="inlineStr">
        <is>
          <t>6WG1/6WF1</t>
        </is>
      </c>
      <c r="J73" t="inlineStr">
        <is>
          <t>IKAZU</t>
        </is>
      </c>
      <c r="K73" t="n">
        <v>115</v>
      </c>
      <c r="L73" t="inlineStr">
        <is>
          <t>Bộ 8</t>
        </is>
      </c>
      <c r="R73" t="inlineStr">
        <is>
          <t>CÓ</t>
        </is>
      </c>
      <c r="S73" t="inlineStr">
        <is>
          <t xml:space="preserve">XY LANH 8PB1MTC  ĐK 115 Gờ 10mm </t>
        </is>
      </c>
    </row>
    <row r="74">
      <c r="A74" t="inlineStr">
        <is>
          <t>HH082196</t>
        </is>
      </c>
      <c r="B74" t="inlineStr">
        <is>
          <t>ISUZU</t>
        </is>
      </c>
      <c r="C74" t="inlineStr">
        <is>
          <t>10PD1/12PD1</t>
        </is>
      </c>
      <c r="H74" t="inlineStr">
        <is>
          <t>1-11261-161-0</t>
        </is>
      </c>
      <c r="I74" t="inlineStr">
        <is>
          <t>C223</t>
        </is>
      </c>
      <c r="J74" t="inlineStr">
        <is>
          <t>IKAZU</t>
        </is>
      </c>
      <c r="K74" t="n">
        <v>119</v>
      </c>
      <c r="L74" t="inlineStr">
        <is>
          <t>Cái</t>
        </is>
      </c>
      <c r="R74" t="inlineStr">
        <is>
          <t>CÓ</t>
        </is>
      </c>
      <c r="S74" t="inlineStr">
        <is>
          <t xml:space="preserve">XY LANH 10PD1/12PD1  ĐK 119 Gờ 10mm </t>
        </is>
      </c>
    </row>
    <row r="75">
      <c r="B75" t="inlineStr">
        <is>
          <t>ISUZU</t>
        </is>
      </c>
      <c r="C75" t="inlineStr">
        <is>
          <t>6SD1</t>
        </is>
      </c>
      <c r="D75" t="n">
        <v>6</v>
      </c>
      <c r="H75" t="inlineStr">
        <is>
          <t>1-11261-300-0</t>
        </is>
      </c>
      <c r="I75" t="inlineStr">
        <is>
          <t>6QA1</t>
        </is>
      </c>
      <c r="J75" t="inlineStr">
        <is>
          <t>IKAZU</t>
        </is>
      </c>
      <c r="K75" t="n">
        <v>120</v>
      </c>
      <c r="L75" t="inlineStr">
        <is>
          <t>Bộ 6</t>
        </is>
      </c>
      <c r="R75" t="inlineStr">
        <is>
          <t>CÓ</t>
        </is>
      </c>
      <c r="S75" t="inlineStr">
        <is>
          <t xml:space="preserve">XY LANH 6SD1  ĐK 120 Gờ 6.1mm </t>
        </is>
      </c>
    </row>
    <row r="76">
      <c r="B76" t="inlineStr">
        <is>
          <t>ISUZU</t>
        </is>
      </c>
      <c r="C76" t="inlineStr">
        <is>
          <t>6UZ1</t>
        </is>
      </c>
      <c r="D76" t="n">
        <v>6</v>
      </c>
      <c r="H76" t="inlineStr">
        <is>
          <t>9-11261-241-0</t>
        </is>
      </c>
      <c r="I76" t="inlineStr">
        <is>
          <t>8PE1/10PE1/12PE1</t>
        </is>
      </c>
      <c r="J76" t="inlineStr">
        <is>
          <t>IKAZU</t>
        </is>
      </c>
      <c r="K76" t="n">
        <v>120</v>
      </c>
      <c r="L76" t="inlineStr">
        <is>
          <t>Bộ 6</t>
        </is>
      </c>
      <c r="R76" t="inlineStr">
        <is>
          <t>CÓ</t>
        </is>
      </c>
      <c r="S76" t="inlineStr">
        <is>
          <t xml:space="preserve">XY LANH 6UZ1  ĐK 120  </t>
        </is>
      </c>
    </row>
    <row r="77">
      <c r="B77" t="inlineStr">
        <is>
          <t>ISUZU</t>
        </is>
      </c>
      <c r="C77" t="inlineStr">
        <is>
          <t>6UZ1 ( có gờ ron)</t>
        </is>
      </c>
      <c r="D77" t="n">
        <v>6</v>
      </c>
      <c r="H77" t="inlineStr">
        <is>
          <t>9-11261-241-0</t>
        </is>
      </c>
      <c r="I77" t="inlineStr">
        <is>
          <t>YC6L/6113/YC6L3000</t>
        </is>
      </c>
      <c r="J77" t="inlineStr">
        <is>
          <t>IKAZU</t>
        </is>
      </c>
      <c r="K77" t="n">
        <v>120</v>
      </c>
      <c r="L77" t="inlineStr">
        <is>
          <t>Bộ 6</t>
        </is>
      </c>
      <c r="R77" t="inlineStr">
        <is>
          <t>CÓ</t>
        </is>
      </c>
      <c r="S77" t="inlineStr">
        <is>
          <t xml:space="preserve">XY LANH 6UZ1 ( có gờ ron)  ĐK 120  </t>
        </is>
      </c>
    </row>
    <row r="78">
      <c r="A78" t="inlineStr">
        <is>
          <t>HH073522</t>
        </is>
      </c>
      <c r="B78" t="inlineStr">
        <is>
          <t>ISUZU</t>
        </is>
      </c>
      <c r="C78" t="inlineStr">
        <is>
          <t>DH100</t>
        </is>
      </c>
      <c r="D78" t="n">
        <v>6</v>
      </c>
      <c r="H78" t="inlineStr">
        <is>
          <t>9-11261-241-0</t>
        </is>
      </c>
      <c r="I78" t="inlineStr">
        <is>
          <t>C221</t>
        </is>
      </c>
      <c r="J78" t="inlineStr">
        <is>
          <t>IKAZU</t>
        </is>
      </c>
      <c r="K78" t="n">
        <v>120</v>
      </c>
      <c r="L78" t="inlineStr">
        <is>
          <t>Bộ 6</t>
        </is>
      </c>
      <c r="R78" t="inlineStr">
        <is>
          <t>CÓ</t>
        </is>
      </c>
      <c r="S78" t="inlineStr">
        <is>
          <t xml:space="preserve">XY LANH DH100  ĐK 120 Gờ 11mm </t>
        </is>
      </c>
    </row>
    <row r="79">
      <c r="B79" t="inlineStr">
        <is>
          <t>ISUZU</t>
        </is>
      </c>
      <c r="C79" t="inlineStr">
        <is>
          <t>6QA1</t>
        </is>
      </c>
      <c r="D79" t="n">
        <v>6</v>
      </c>
      <c r="H79" t="inlineStr">
        <is>
          <t>1-11261-160-0</t>
        </is>
      </c>
      <c r="I79" t="inlineStr">
        <is>
          <t>6SD1</t>
        </is>
      </c>
      <c r="J79" t="inlineStr">
        <is>
          <t>IKAZU</t>
        </is>
      </c>
      <c r="K79" t="n">
        <v>125</v>
      </c>
      <c r="L79" t="inlineStr">
        <is>
          <t>Bộ 6</t>
        </is>
      </c>
      <c r="R79" t="inlineStr">
        <is>
          <t>CÓ</t>
        </is>
      </c>
      <c r="S79" t="inlineStr">
        <is>
          <t xml:space="preserve">XY LANH 6QA1  ĐK 125 Gờ 5.6mm </t>
        </is>
      </c>
    </row>
    <row r="80">
      <c r="A80" t="inlineStr">
        <is>
          <t>HH070447</t>
        </is>
      </c>
      <c r="B80" t="inlineStr">
        <is>
          <t>ISUZU</t>
        </is>
      </c>
      <c r="C80" t="inlineStr">
        <is>
          <t>8PE1/10PE1/12PE1</t>
        </is>
      </c>
      <c r="H80" t="inlineStr">
        <is>
          <t>1-11261-175-1</t>
        </is>
      </c>
      <c r="I80" t="inlineStr">
        <is>
          <t>10PE1</t>
        </is>
      </c>
      <c r="J80" t="inlineStr">
        <is>
          <t>IKAZU</t>
        </is>
      </c>
      <c r="K80" t="n">
        <v>127</v>
      </c>
      <c r="L80" t="inlineStr">
        <is>
          <t>Cái</t>
        </is>
      </c>
      <c r="R80" t="inlineStr">
        <is>
          <t>CÓ</t>
        </is>
      </c>
      <c r="S80" t="inlineStr">
        <is>
          <t xml:space="preserve">XY LANH 8PE1/10PE1/12PE1  ĐK 127 Gờ 6mm </t>
        </is>
      </c>
    </row>
    <row r="81">
      <c r="B81" t="inlineStr">
        <is>
          <t>ISUZU</t>
        </is>
      </c>
      <c r="C81" t="inlineStr">
        <is>
          <t>6WA1TC</t>
        </is>
      </c>
      <c r="D81" t="n">
        <v>6</v>
      </c>
      <c r="H81" t="inlineStr">
        <is>
          <t>1-11261-362-1</t>
        </is>
      </c>
      <c r="I81" t="inlineStr">
        <is>
          <t>6WA1</t>
        </is>
      </c>
      <c r="J81" t="inlineStr">
        <is>
          <t>IKAZU</t>
        </is>
      </c>
      <c r="K81" t="n">
        <v>132.9</v>
      </c>
      <c r="L81" t="inlineStr">
        <is>
          <t>Bộ 6</t>
        </is>
      </c>
      <c r="R81" t="inlineStr">
        <is>
          <t>CÓ</t>
        </is>
      </c>
      <c r="S81" t="inlineStr">
        <is>
          <t xml:space="preserve">XY LANH 6WA1TC  ĐK 132.9 Gờ 6mm </t>
        </is>
      </c>
    </row>
    <row r="82">
      <c r="A82" t="inlineStr">
        <is>
          <t>HH071011</t>
        </is>
      </c>
      <c r="B82" t="inlineStr">
        <is>
          <t>ISUZU</t>
        </is>
      </c>
      <c r="C82" t="inlineStr">
        <is>
          <t>6WA1</t>
        </is>
      </c>
      <c r="D82" t="n">
        <v>6</v>
      </c>
      <c r="H82" t="inlineStr">
        <is>
          <t>1-11261-296-0, 11261-296-0</t>
        </is>
      </c>
      <c r="I82" t="inlineStr">
        <is>
          <t>6WA1TC</t>
        </is>
      </c>
      <c r="J82" t="inlineStr">
        <is>
          <t>TNC</t>
        </is>
      </c>
      <c r="K82" t="n">
        <v>132.9</v>
      </c>
      <c r="L82" t="inlineStr">
        <is>
          <t>Bộ 6</t>
        </is>
      </c>
      <c r="R82" t="inlineStr">
        <is>
          <t>CÓ</t>
        </is>
      </c>
      <c r="S82" t="inlineStr">
        <is>
          <t xml:space="preserve">XY LANH 6WA1  ĐK 132.9  </t>
        </is>
      </c>
    </row>
    <row r="83">
      <c r="A83" t="inlineStr">
        <is>
          <t>HH081459</t>
        </is>
      </c>
      <c r="B83" t="inlineStr">
        <is>
          <t>ISUZU</t>
        </is>
      </c>
      <c r="C83" t="inlineStr">
        <is>
          <t>6RA1/6RB1/E120</t>
        </is>
      </c>
      <c r="D83" t="n">
        <v>6</v>
      </c>
      <c r="H83" t="inlineStr">
        <is>
          <t>1-11261-133-0/9-12261-290-0</t>
        </is>
      </c>
      <c r="I83" t="inlineStr">
        <is>
          <t>6UZ1</t>
        </is>
      </c>
      <c r="J83" t="inlineStr">
        <is>
          <t>IKAZU</t>
        </is>
      </c>
      <c r="K83" t="n">
        <v>135</v>
      </c>
      <c r="L83" t="inlineStr">
        <is>
          <t>Bộ 6</t>
        </is>
      </c>
      <c r="R83" t="inlineStr">
        <is>
          <t>CÓ</t>
        </is>
      </c>
      <c r="S83" t="inlineStr">
        <is>
          <t xml:space="preserve">XY LANH 6RA1/6RB1/E120  ĐK 135 Gờ 6mm </t>
        </is>
      </c>
    </row>
    <row r="84">
      <c r="B84" t="inlineStr">
        <is>
          <t>ISUZU</t>
        </is>
      </c>
      <c r="C84" t="inlineStr">
        <is>
          <t>6RB1</t>
        </is>
      </c>
      <c r="D84" t="n">
        <v>6</v>
      </c>
      <c r="H84" t="inlineStr">
        <is>
          <t>11261-082-0</t>
        </is>
      </c>
      <c r="I84" t="inlineStr">
        <is>
          <t>6UZ1 ( CÓ GỜ RON)</t>
        </is>
      </c>
      <c r="J84" t="inlineStr">
        <is>
          <t>TNC</t>
        </is>
      </c>
      <c r="K84" t="n">
        <v>135</v>
      </c>
      <c r="L84" t="inlineStr">
        <is>
          <t>Bộ 6</t>
        </is>
      </c>
      <c r="R84" t="inlineStr">
        <is>
          <t>CÓ</t>
        </is>
      </c>
      <c r="S84" t="inlineStr">
        <is>
          <t xml:space="preserve">XY LANH 6RB1  ĐK 135  </t>
        </is>
      </c>
    </row>
    <row r="85">
      <c r="B85" t="inlineStr">
        <is>
          <t>ISUZU</t>
        </is>
      </c>
      <c r="C85" t="inlineStr">
        <is>
          <t>6WG1/6WF1</t>
        </is>
      </c>
      <c r="D85" t="n">
        <v>6</v>
      </c>
      <c r="H85" t="inlineStr">
        <is>
          <t>1-11261-379-2</t>
        </is>
      </c>
      <c r="I85" t="inlineStr">
        <is>
          <t>6RB1</t>
        </is>
      </c>
      <c r="J85" t="inlineStr">
        <is>
          <t>IKAZU</t>
        </is>
      </c>
      <c r="K85" t="n">
        <v>147</v>
      </c>
      <c r="L85" t="inlineStr">
        <is>
          <t>Bộ 6</t>
        </is>
      </c>
      <c r="R85" t="inlineStr">
        <is>
          <t>CÓ</t>
        </is>
      </c>
      <c r="S85" t="inlineStr">
        <is>
          <t xml:space="preserve">XY LANH 6WG1/6WF1  ĐK 147 Gờ 6mm </t>
        </is>
      </c>
    </row>
    <row r="86">
      <c r="A86" t="inlineStr">
        <is>
          <t>HH070447</t>
        </is>
      </c>
      <c r="B86" t="inlineStr">
        <is>
          <t>ISUZU</t>
        </is>
      </c>
      <c r="C86" t="inlineStr">
        <is>
          <t>10PE1</t>
        </is>
      </c>
      <c r="I86" t="inlineStr">
        <is>
          <t>4JA1</t>
        </is>
      </c>
      <c r="J86" t="inlineStr">
        <is>
          <t>TNC</t>
        </is>
      </c>
      <c r="K86" t="inlineStr">
        <is>
          <t>127</t>
        </is>
      </c>
      <c r="L86" t="inlineStr">
        <is>
          <t>Cái</t>
        </is>
      </c>
      <c r="R86" t="inlineStr">
        <is>
          <t>CÓ</t>
        </is>
      </c>
      <c r="S86" t="inlineStr">
        <is>
          <t xml:space="preserve">XY LANH 10PE1    </t>
        </is>
      </c>
    </row>
    <row r="87">
      <c r="A87" t="inlineStr">
        <is>
          <t>HH071012</t>
        </is>
      </c>
      <c r="B87" t="inlineStr">
        <is>
          <t>ISUZU</t>
        </is>
      </c>
      <c r="C87" t="inlineStr">
        <is>
          <t>4HL1</t>
        </is>
      </c>
      <c r="D87" t="n">
        <v>4</v>
      </c>
      <c r="I87" t="inlineStr">
        <is>
          <t>4BC2</t>
        </is>
      </c>
      <c r="J87" t="inlineStr">
        <is>
          <t>TNC</t>
        </is>
      </c>
      <c r="K87" t="inlineStr">
        <is>
          <t>115</t>
        </is>
      </c>
      <c r="L87" t="inlineStr">
        <is>
          <t>Bộ 4</t>
        </is>
      </c>
      <c r="R87" t="inlineStr">
        <is>
          <t>CÓ</t>
        </is>
      </c>
      <c r="S87" t="inlineStr">
        <is>
          <t xml:space="preserve">XY LANH 4HL1    </t>
        </is>
      </c>
    </row>
    <row r="88">
      <c r="A88" t="inlineStr">
        <is>
          <t>HH00386</t>
        </is>
      </c>
      <c r="B88" t="inlineStr">
        <is>
          <t>ISUZU</t>
        </is>
      </c>
      <c r="C88" t="inlineStr">
        <is>
          <t>4JJ1</t>
        </is>
      </c>
      <c r="D88" t="n">
        <v>4</v>
      </c>
      <c r="I88" t="inlineStr">
        <is>
          <t>6HE1T</t>
        </is>
      </c>
      <c r="J88" t="inlineStr">
        <is>
          <t>TNC</t>
        </is>
      </c>
      <c r="K88" t="inlineStr">
        <is>
          <t>95.4</t>
        </is>
      </c>
      <c r="L88" t="inlineStr">
        <is>
          <t>Bộ 4</t>
        </is>
      </c>
      <c r="R88" t="inlineStr">
        <is>
          <t>CÓ</t>
        </is>
      </c>
      <c r="S88" t="inlineStr">
        <is>
          <t xml:space="preserve">XY LANH 4JJ1   Gờ 4mm </t>
        </is>
      </c>
    </row>
    <row r="89">
      <c r="B89" t="inlineStr">
        <is>
          <t>ISUZU</t>
        </is>
      </c>
      <c r="C89" t="inlineStr">
        <is>
          <t>6BD1/4BD1/6BB1/4BB1</t>
        </is>
      </c>
      <c r="D89" t="n">
        <v>6</v>
      </c>
      <c r="H89" t="inlineStr">
        <is>
          <t>1-11261-118-0, 11261-118-0</t>
        </is>
      </c>
      <c r="I89" t="inlineStr">
        <is>
          <t>10PA1/10PB1</t>
        </is>
      </c>
      <c r="J89" t="inlineStr">
        <is>
          <t>TNC</t>
        </is>
      </c>
      <c r="K89" t="inlineStr">
        <is>
          <t>102</t>
        </is>
      </c>
      <c r="L89" t="inlineStr">
        <is>
          <t>Bộ 6</t>
        </is>
      </c>
      <c r="R89" t="inlineStr">
        <is>
          <t>CÓ</t>
        </is>
      </c>
      <c r="S89" t="inlineStr">
        <is>
          <t xml:space="preserve">XY LANH 6BD1/4BD1/6BB1/4BB1    </t>
        </is>
      </c>
    </row>
    <row r="90">
      <c r="B90" t="inlineStr">
        <is>
          <t>ISUZU</t>
        </is>
      </c>
      <c r="C90" t="inlineStr">
        <is>
          <t>6BG1/4BG1</t>
        </is>
      </c>
      <c r="D90" t="n">
        <v>6</v>
      </c>
      <c r="H90" t="inlineStr">
        <is>
          <t>11261385, 1-11261385</t>
        </is>
      </c>
      <c r="I90" t="inlineStr">
        <is>
          <t>12PB1T</t>
        </is>
      </c>
      <c r="J90" t="inlineStr">
        <is>
          <t>TNC</t>
        </is>
      </c>
      <c r="K90" t="inlineStr">
        <is>
          <t>105</t>
        </is>
      </c>
      <c r="L90" t="inlineStr">
        <is>
          <t>Bộ 6</t>
        </is>
      </c>
      <c r="R90" t="inlineStr">
        <is>
          <t>CÓ</t>
        </is>
      </c>
      <c r="S90" t="inlineStr">
        <is>
          <t xml:space="preserve">XY LANH 6BG1/4BG1    </t>
        </is>
      </c>
    </row>
    <row r="91">
      <c r="A91" t="inlineStr">
        <is>
          <t>HH00899</t>
        </is>
      </c>
      <c r="B91" t="inlineStr">
        <is>
          <t>ISUZU</t>
        </is>
      </c>
      <c r="C91" t="inlineStr">
        <is>
          <t>6HE1</t>
        </is>
      </c>
      <c r="D91" t="n">
        <v>6</v>
      </c>
      <c r="H91" t="inlineStr">
        <is>
          <t>8-94396-332-0, 94396-332-0</t>
        </is>
      </c>
      <c r="I91" t="inlineStr">
        <is>
          <t>4HG1</t>
        </is>
      </c>
      <c r="J91" t="inlineStr">
        <is>
          <t>TNC</t>
        </is>
      </c>
      <c r="K91" t="inlineStr">
        <is>
          <t>110</t>
        </is>
      </c>
      <c r="L91" t="inlineStr">
        <is>
          <t>Bộ 6</t>
        </is>
      </c>
      <c r="R91" t="inlineStr">
        <is>
          <t>CÓ</t>
        </is>
      </c>
      <c r="S91" t="inlineStr">
        <is>
          <t xml:space="preserve">XY LANH 6HE1    </t>
        </is>
      </c>
    </row>
    <row r="92">
      <c r="B92" t="inlineStr">
        <is>
          <t>ISUZU</t>
        </is>
      </c>
      <c r="C92" t="inlineStr">
        <is>
          <t>6HH1</t>
        </is>
      </c>
      <c r="D92" t="n">
        <v>6</v>
      </c>
      <c r="I92" t="inlineStr">
        <is>
          <t>6SA1</t>
        </is>
      </c>
      <c r="J92" t="inlineStr">
        <is>
          <t>TNC</t>
        </is>
      </c>
      <c r="K92" t="inlineStr">
        <is>
          <t>115</t>
        </is>
      </c>
      <c r="L92" t="inlineStr">
        <is>
          <t>Bộ 6</t>
        </is>
      </c>
      <c r="R92" t="inlineStr">
        <is>
          <t>CÓ</t>
        </is>
      </c>
      <c r="S92" t="inlineStr">
        <is>
          <t xml:space="preserve">XY LANH 6HH1    </t>
        </is>
      </c>
    </row>
    <row r="93">
      <c r="B93" t="inlineStr">
        <is>
          <t>ISUZU</t>
        </is>
      </c>
      <c r="C93" t="inlineStr">
        <is>
          <t>6HK1/4HK1</t>
        </is>
      </c>
      <c r="D93" t="n">
        <v>6</v>
      </c>
      <c r="H93" t="inlineStr">
        <is>
          <t>94391603, 8-94391603</t>
        </is>
      </c>
      <c r="I93" t="inlineStr">
        <is>
          <t>8PB1MTC</t>
        </is>
      </c>
      <c r="J93" t="inlineStr">
        <is>
          <t>TNC</t>
        </is>
      </c>
      <c r="K93" t="inlineStr">
        <is>
          <t>115</t>
        </is>
      </c>
      <c r="L93" t="inlineStr">
        <is>
          <t>Bộ 6</t>
        </is>
      </c>
      <c r="R93" t="inlineStr">
        <is>
          <t>CÓ</t>
        </is>
      </c>
      <c r="S93" t="inlineStr">
        <is>
          <t xml:space="preserve">XY LANH 6HK1/4HK1    </t>
        </is>
      </c>
    </row>
    <row r="94">
      <c r="B94" t="inlineStr">
        <is>
          <t>ISUZU</t>
        </is>
      </c>
      <c r="C94" t="inlineStr">
        <is>
          <t>6WG1/ 6WF1</t>
        </is>
      </c>
      <c r="D94" t="n">
        <v>6</v>
      </c>
      <c r="H94" t="inlineStr">
        <is>
          <t>1-11261-379-0, 11261-379-0</t>
        </is>
      </c>
      <c r="I94" t="inlineStr">
        <is>
          <t>6RA1/6RB1/E120</t>
        </is>
      </c>
      <c r="J94" t="inlineStr">
        <is>
          <t>TNC</t>
        </is>
      </c>
      <c r="K94" t="inlineStr">
        <is>
          <t>147</t>
        </is>
      </c>
      <c r="L94" t="inlineStr">
        <is>
          <t>Bộ 6</t>
        </is>
      </c>
      <c r="R94" t="inlineStr">
        <is>
          <t>CÓ</t>
        </is>
      </c>
      <c r="S94" t="inlineStr">
        <is>
          <t xml:space="preserve">XY LANH 6WG1/ 6WF1    </t>
        </is>
      </c>
    </row>
    <row r="95">
      <c r="A95" t="inlineStr">
        <is>
          <t>HH081566</t>
        </is>
      </c>
      <c r="B95" t="inlineStr">
        <is>
          <t>ISUZU</t>
        </is>
      </c>
      <c r="C95" t="inlineStr">
        <is>
          <t>C221</t>
        </is>
      </c>
      <c r="H95" t="inlineStr">
        <is>
          <t>9-11261-253-0, 11261-253-0</t>
        </is>
      </c>
      <c r="I95" t="inlineStr">
        <is>
          <t>4JJ1</t>
        </is>
      </c>
      <c r="J95" t="inlineStr">
        <is>
          <t>TNC</t>
        </is>
      </c>
      <c r="K95" t="inlineStr">
        <is>
          <t>83</t>
        </is>
      </c>
      <c r="L95" t="inlineStr">
        <is>
          <t>Cái</t>
        </is>
      </c>
      <c r="R95" t="inlineStr">
        <is>
          <t>CÓ</t>
        </is>
      </c>
      <c r="S95" t="inlineStr">
        <is>
          <t xml:space="preserve">XY LANH C221    </t>
        </is>
      </c>
    </row>
    <row r="96">
      <c r="A96" t="inlineStr">
        <is>
          <t>HH082196</t>
        </is>
      </c>
      <c r="B96" t="inlineStr">
        <is>
          <t>ISUZU</t>
        </is>
      </c>
      <c r="C96" t="inlineStr">
        <is>
          <t>10PD1</t>
        </is>
      </c>
      <c r="H96" t="inlineStr">
        <is>
          <t>1-11261-161-1, 11261-161-1</t>
        </is>
      </c>
      <c r="I96" t="inlineStr">
        <is>
          <t>4JC1</t>
        </is>
      </c>
      <c r="J96" t="inlineStr">
        <is>
          <t>TNC-IKAZU</t>
        </is>
      </c>
      <c r="K96" t="inlineStr">
        <is>
          <t>119</t>
        </is>
      </c>
      <c r="L96" t="inlineStr">
        <is>
          <t>Cái</t>
        </is>
      </c>
      <c r="R96" t="inlineStr">
        <is>
          <t>CÓ</t>
        </is>
      </c>
      <c r="S96" t="inlineStr">
        <is>
          <t xml:space="preserve">XY LANH 10PD1    </t>
        </is>
      </c>
    </row>
    <row r="97">
      <c r="A97" t="inlineStr">
        <is>
          <t>HH071007</t>
        </is>
      </c>
      <c r="B97" t="inlineStr">
        <is>
          <t>ISUZU</t>
        </is>
      </c>
      <c r="C97" t="inlineStr">
        <is>
          <t>10PC1T</t>
        </is>
      </c>
      <c r="I97" t="inlineStr">
        <is>
          <t>C240/C190</t>
        </is>
      </c>
      <c r="J97" t="inlineStr">
        <is>
          <t>TNC-IZUMI</t>
        </is>
      </c>
      <c r="L97" t="inlineStr">
        <is>
          <t>Cái</t>
        </is>
      </c>
      <c r="R97" t="inlineStr">
        <is>
          <t>CÓ</t>
        </is>
      </c>
      <c r="S97" t="inlineStr">
        <is>
          <t xml:space="preserve">XY LANH 10PC1T    </t>
        </is>
      </c>
    </row>
    <row r="98">
      <c r="B98" t="inlineStr">
        <is>
          <t>◆  MAZDA KIA   (23 sản phẩm)</t>
        </is>
      </c>
    </row>
    <row r="99">
      <c r="B99" t="inlineStr">
        <is>
          <t>MAZDA KIA</t>
        </is>
      </c>
      <c r="C99" t="inlineStr">
        <is>
          <t>VA E2000/001</t>
        </is>
      </c>
      <c r="D99" t="n">
        <v>4</v>
      </c>
      <c r="H99" t="inlineStr">
        <is>
          <t>0552-10-311</t>
        </is>
      </c>
      <c r="I99" t="inlineStr">
        <is>
          <t>6D10</t>
        </is>
      </c>
      <c r="J99" t="inlineStr">
        <is>
          <t>IKAZU</t>
        </is>
      </c>
      <c r="K99" t="n">
        <v>82</v>
      </c>
      <c r="L99" t="inlineStr">
        <is>
          <t>Bộ 4</t>
        </is>
      </c>
      <c r="R99" t="inlineStr">
        <is>
          <t>CÓ</t>
        </is>
      </c>
      <c r="S99" t="inlineStr">
        <is>
          <t xml:space="preserve">XY LANH VA E2000/001  ĐK 82 Gờ 9mm </t>
        </is>
      </c>
    </row>
    <row r="100">
      <c r="B100" t="inlineStr">
        <is>
          <t>MAZDA KIA</t>
        </is>
      </c>
      <c r="C100" t="inlineStr">
        <is>
          <t>1KZ</t>
        </is>
      </c>
      <c r="D100" t="n">
        <v>4</v>
      </c>
      <c r="H100" t="inlineStr">
        <is>
          <t>11461-67030</t>
        </is>
      </c>
      <c r="I100" t="inlineStr">
        <is>
          <t>6D20</t>
        </is>
      </c>
      <c r="J100" t="inlineStr">
        <is>
          <t>IKAZU</t>
        </is>
      </c>
      <c r="K100" t="n">
        <v>85</v>
      </c>
      <c r="L100" t="inlineStr">
        <is>
          <t>Bộ 4</t>
        </is>
      </c>
      <c r="R100" t="inlineStr">
        <is>
          <t>CÓ</t>
        </is>
      </c>
      <c r="S100" t="inlineStr">
        <is>
          <t xml:space="preserve">XY LANH 1KZ  ĐK 85  </t>
        </is>
      </c>
    </row>
    <row r="101">
      <c r="B101" t="inlineStr">
        <is>
          <t>MAZDA KIA</t>
        </is>
      </c>
      <c r="C101" t="inlineStr">
        <is>
          <t>R2B6</t>
        </is>
      </c>
      <c r="D101" t="n">
        <v>4</v>
      </c>
      <c r="H101" t="inlineStr">
        <is>
          <t>R2B6-10-311B</t>
        </is>
      </c>
      <c r="I101" t="inlineStr">
        <is>
          <t>8M20</t>
        </is>
      </c>
      <c r="J101" t="inlineStr">
        <is>
          <t>IKAZU</t>
        </is>
      </c>
      <c r="K101" t="n">
        <v>86</v>
      </c>
      <c r="L101" t="inlineStr">
        <is>
          <t>Bộ 4</t>
        </is>
      </c>
      <c r="R101" t="inlineStr">
        <is>
          <t>CÓ</t>
        </is>
      </c>
      <c r="S101" t="inlineStr">
        <is>
          <t xml:space="preserve">XY LANH R2B6  ĐK 86 Gờ 2.9mm </t>
        </is>
      </c>
    </row>
    <row r="102">
      <c r="A102" t="inlineStr">
        <is>
          <t>HH072357</t>
        </is>
      </c>
      <c r="B102" t="inlineStr">
        <is>
          <t>MAZDA KIA</t>
        </is>
      </c>
      <c r="C102" t="inlineStr">
        <is>
          <t>XA E2500/T2500</t>
        </is>
      </c>
      <c r="D102" t="n">
        <v>4</v>
      </c>
      <c r="H102" t="inlineStr">
        <is>
          <t>S501-23-051</t>
        </is>
      </c>
      <c r="I102" t="inlineStr">
        <is>
          <t>6D102/4D102/6BT/4BT</t>
        </is>
      </c>
      <c r="J102" t="inlineStr">
        <is>
          <t>IKAZU</t>
        </is>
      </c>
      <c r="K102" t="n">
        <v>88.90000000000001</v>
      </c>
      <c r="L102" t="inlineStr">
        <is>
          <t>Bộ 4</t>
        </is>
      </c>
      <c r="R102" t="inlineStr">
        <is>
          <t>CÓ</t>
        </is>
      </c>
      <c r="S102" t="inlineStr">
        <is>
          <t xml:space="preserve">XY LANH XA E2500/T2500  ĐK 88.9 Gờ 3.8mm </t>
        </is>
      </c>
    </row>
    <row r="103">
      <c r="B103" t="inlineStr">
        <is>
          <t>MAZDA KIA</t>
        </is>
      </c>
      <c r="C103" t="inlineStr">
        <is>
          <t>K2400</t>
        </is>
      </c>
      <c r="D103" t="n">
        <v>4</v>
      </c>
      <c r="I103" t="inlineStr">
        <is>
          <t>8DC10</t>
        </is>
      </c>
      <c r="J103" t="inlineStr">
        <is>
          <t>TNC</t>
        </is>
      </c>
      <c r="K103" t="n">
        <v>92</v>
      </c>
      <c r="L103" t="inlineStr">
        <is>
          <t>Bộ 4</t>
        </is>
      </c>
      <c r="R103" t="inlineStr">
        <is>
          <t>CÓ</t>
        </is>
      </c>
      <c r="S103" t="inlineStr">
        <is>
          <t xml:space="preserve">XY LANH K2400  ĐK 92  </t>
        </is>
      </c>
    </row>
    <row r="104">
      <c r="A104" t="inlineStr">
        <is>
          <t>HH080210</t>
        </is>
      </c>
      <c r="B104" t="inlineStr">
        <is>
          <t>MAZDA KIA</t>
        </is>
      </c>
      <c r="C104" t="inlineStr">
        <is>
          <t>K2700/K4100</t>
        </is>
      </c>
      <c r="D104" t="n">
        <v>4</v>
      </c>
      <c r="I104" t="inlineStr">
        <is>
          <t>8DC11</t>
        </is>
      </c>
      <c r="J104" t="inlineStr">
        <is>
          <t>TNC</t>
        </is>
      </c>
      <c r="K104" t="n">
        <v>92</v>
      </c>
      <c r="L104" t="inlineStr">
        <is>
          <t>Bộ 4</t>
        </is>
      </c>
      <c r="R104" t="inlineStr">
        <is>
          <t>CÓ</t>
        </is>
      </c>
      <c r="S104" t="inlineStr">
        <is>
          <t xml:space="preserve">XY LANH K2700/K4100  ĐK 92  </t>
        </is>
      </c>
    </row>
    <row r="105">
      <c r="B105" t="inlineStr">
        <is>
          <t>MAZDA KIA</t>
        </is>
      </c>
      <c r="C105" t="inlineStr">
        <is>
          <t>WL</t>
        </is>
      </c>
      <c r="D105" t="n">
        <v>4</v>
      </c>
      <c r="H105" t="inlineStr">
        <is>
          <t>WL01-23-200</t>
        </is>
      </c>
      <c r="I105" t="inlineStr">
        <is>
          <t>6D102/4D102/6BT/4BT</t>
        </is>
      </c>
      <c r="J105" t="inlineStr">
        <is>
          <t>IKAZU</t>
        </is>
      </c>
      <c r="K105" t="n">
        <v>93</v>
      </c>
      <c r="L105" t="inlineStr">
        <is>
          <t>Bộ 4</t>
        </is>
      </c>
      <c r="R105" t="inlineStr">
        <is>
          <t>CÓ</t>
        </is>
      </c>
      <c r="S105" t="inlineStr">
        <is>
          <t xml:space="preserve">XY LANH WL  ĐK 93  </t>
        </is>
      </c>
    </row>
    <row r="106">
      <c r="B106" t="inlineStr">
        <is>
          <t>MAZDA KIA</t>
        </is>
      </c>
      <c r="C106" t="inlineStr">
        <is>
          <t>JS/K2700</t>
        </is>
      </c>
      <c r="D106" t="n">
        <v>4</v>
      </c>
      <c r="H106" t="inlineStr">
        <is>
          <t>OK65A-10-311</t>
        </is>
      </c>
      <c r="I106" t="inlineStr">
        <is>
          <t>S6B</t>
        </is>
      </c>
      <c r="J106" t="inlineStr">
        <is>
          <t>TNC</t>
        </is>
      </c>
      <c r="K106" t="n">
        <v>94.5</v>
      </c>
      <c r="L106" t="inlineStr">
        <is>
          <t>Bộ 4</t>
        </is>
      </c>
      <c r="R106" t="inlineStr">
        <is>
          <t>CÓ</t>
        </is>
      </c>
      <c r="S106" t="inlineStr">
        <is>
          <t xml:space="preserve">XY LANH JS/K2700  ĐK 94.5  </t>
        </is>
      </c>
    </row>
    <row r="107">
      <c r="B107" t="inlineStr">
        <is>
          <t>MAZDA KIA</t>
        </is>
      </c>
      <c r="C107" t="inlineStr">
        <is>
          <t>HA /E3000</t>
        </is>
      </c>
      <c r="D107" t="n">
        <v>4</v>
      </c>
      <c r="H107" t="inlineStr">
        <is>
          <t>1363-23-051</t>
        </is>
      </c>
      <c r="I107" t="inlineStr">
        <is>
          <t>6D40/6M70</t>
        </is>
      </c>
      <c r="J107" t="inlineStr">
        <is>
          <t>IKAZU</t>
        </is>
      </c>
      <c r="K107" t="n">
        <v>95</v>
      </c>
      <c r="L107" t="inlineStr">
        <is>
          <t>Bộ 4</t>
        </is>
      </c>
      <c r="R107" t="inlineStr">
        <is>
          <t>CÓ</t>
        </is>
      </c>
      <c r="S107" t="inlineStr">
        <is>
          <t xml:space="preserve">XY LANH HA /E3000  ĐK 95 Gờ 3.8mm </t>
        </is>
      </c>
    </row>
    <row r="108">
      <c r="A108" t="inlineStr">
        <is>
          <t>HH00742</t>
        </is>
      </c>
      <c r="B108" t="inlineStr">
        <is>
          <t>MAZDA KIA</t>
        </is>
      </c>
      <c r="C108" t="inlineStr">
        <is>
          <t>HA/T3000</t>
        </is>
      </c>
      <c r="D108" t="n">
        <v>4</v>
      </c>
      <c r="H108" t="inlineStr">
        <is>
          <t>SE01-23-051</t>
        </is>
      </c>
      <c r="I108" t="inlineStr">
        <is>
          <t>8DC81/8DC82</t>
        </is>
      </c>
      <c r="J108" t="inlineStr">
        <is>
          <t>IKAZU</t>
        </is>
      </c>
      <c r="K108" t="n">
        <v>95</v>
      </c>
      <c r="L108" t="inlineStr">
        <is>
          <t>Bộ 4</t>
        </is>
      </c>
      <c r="R108" t="inlineStr">
        <is>
          <t>CÓ</t>
        </is>
      </c>
      <c r="S108" t="inlineStr">
        <is>
          <t xml:space="preserve">XY LANH HA/T3000  ĐK 95 Gờ 3.8mm </t>
        </is>
      </c>
    </row>
    <row r="109">
      <c r="A109" t="inlineStr">
        <is>
          <t>HH071893</t>
        </is>
      </c>
      <c r="B109" t="inlineStr">
        <is>
          <t>MAZDA KIA</t>
        </is>
      </c>
      <c r="C109" t="inlineStr">
        <is>
          <t>J3</t>
        </is>
      </c>
      <c r="D109" t="n">
        <v>4</v>
      </c>
      <c r="H109" t="inlineStr">
        <is>
          <t>OK511-10-311</t>
        </is>
      </c>
      <c r="I109" t="inlineStr">
        <is>
          <t>D6GA</t>
        </is>
      </c>
      <c r="J109" t="inlineStr">
        <is>
          <t>IKAZU</t>
        </is>
      </c>
      <c r="K109" t="n">
        <v>97.09999999999999</v>
      </c>
      <c r="L109" t="inlineStr">
        <is>
          <t>Bộ 4</t>
        </is>
      </c>
      <c r="R109" t="inlineStr">
        <is>
          <t>CÓ</t>
        </is>
      </c>
      <c r="S109" t="inlineStr">
        <is>
          <t xml:space="preserve">XY LANH J3  ĐK 97.1 Gờ 2.5mm </t>
        </is>
      </c>
    </row>
    <row r="110">
      <c r="A110" t="inlineStr">
        <is>
          <t>HH071893</t>
        </is>
      </c>
      <c r="B110" t="inlineStr">
        <is>
          <t>MAZDA KIA</t>
        </is>
      </c>
      <c r="C110" t="inlineStr">
        <is>
          <t>J3</t>
        </is>
      </c>
      <c r="D110" t="n">
        <v>4</v>
      </c>
      <c r="H110" t="inlineStr">
        <is>
          <t>21111-4X300</t>
        </is>
      </c>
      <c r="I110" t="inlineStr">
        <is>
          <t>8DC9</t>
        </is>
      </c>
      <c r="J110" t="inlineStr">
        <is>
          <t>TNC</t>
        </is>
      </c>
      <c r="K110" t="n">
        <v>97.09999999999999</v>
      </c>
      <c r="L110" t="inlineStr">
        <is>
          <t>Bộ 4</t>
        </is>
      </c>
      <c r="R110" t="inlineStr">
        <is>
          <t>CÓ</t>
        </is>
      </c>
      <c r="S110" t="inlineStr">
        <is>
          <t xml:space="preserve">XY LANH J3  ĐK 97.1  </t>
        </is>
      </c>
    </row>
    <row r="111">
      <c r="B111" t="inlineStr">
        <is>
          <t>MAZDA KIA</t>
        </is>
      </c>
      <c r="C111" t="inlineStr">
        <is>
          <t>5L</t>
        </is>
      </c>
      <c r="D111" t="n">
        <v>4</v>
      </c>
      <c r="H111" t="inlineStr">
        <is>
          <t>11461-54120</t>
        </is>
      </c>
      <c r="I111" t="inlineStr">
        <is>
          <t>6DC2/8DC2/8DC4</t>
        </is>
      </c>
      <c r="J111" t="inlineStr">
        <is>
          <t>IKAZU</t>
        </is>
      </c>
      <c r="K111" t="n">
        <v>97.5</v>
      </c>
      <c r="L111" t="inlineStr">
        <is>
          <t>Bộ 4</t>
        </is>
      </c>
      <c r="R111" t="inlineStr">
        <is>
          <t>CÓ</t>
        </is>
      </c>
      <c r="S111" t="inlineStr">
        <is>
          <t xml:space="preserve">XY LANH 5L  ĐK 97.5  </t>
        </is>
      </c>
    </row>
    <row r="112">
      <c r="B112" t="inlineStr">
        <is>
          <t>MAZDA KIA</t>
        </is>
      </c>
      <c r="C112" t="inlineStr">
        <is>
          <t>JT</t>
        </is>
      </c>
      <c r="D112" t="n">
        <v>4</v>
      </c>
      <c r="H112" t="inlineStr">
        <is>
          <t>OK75A-10-311</t>
        </is>
      </c>
      <c r="I112" t="inlineStr">
        <is>
          <t>D28</t>
        </is>
      </c>
      <c r="J112" t="inlineStr">
        <is>
          <t>IKAZU</t>
        </is>
      </c>
      <c r="K112" t="n">
        <v>98</v>
      </c>
      <c r="L112" t="inlineStr">
        <is>
          <t>Bộ 4</t>
        </is>
      </c>
      <c r="R112" t="inlineStr">
        <is>
          <t>CÓ</t>
        </is>
      </c>
      <c r="S112" t="inlineStr">
        <is>
          <t xml:space="preserve">XY LANH JT  ĐK 98 Gờ 2.5mm </t>
        </is>
      </c>
    </row>
    <row r="113">
      <c r="A113" t="inlineStr">
        <is>
          <t>HH080198</t>
        </is>
      </c>
      <c r="B113" t="inlineStr">
        <is>
          <t>MAZDA KIA</t>
        </is>
      </c>
      <c r="C113" t="inlineStr">
        <is>
          <t>SL/T3500</t>
        </is>
      </c>
      <c r="D113" t="n">
        <v>4</v>
      </c>
      <c r="H113" t="inlineStr">
        <is>
          <t>SL01-23-311</t>
        </is>
      </c>
      <c r="I113" t="inlineStr">
        <is>
          <t>8M21</t>
        </is>
      </c>
      <c r="J113" t="inlineStr">
        <is>
          <t>IKAZU</t>
        </is>
      </c>
      <c r="K113" t="n">
        <v>100</v>
      </c>
      <c r="L113" t="inlineStr">
        <is>
          <t>Bộ 4</t>
        </is>
      </c>
      <c r="R113" t="inlineStr">
        <is>
          <t>CÓ</t>
        </is>
      </c>
      <c r="S113" t="inlineStr">
        <is>
          <t xml:space="preserve">XY LANH SL/T3500  ĐK 100 Gờ 2.5mm </t>
        </is>
      </c>
    </row>
    <row r="114">
      <c r="A114" t="inlineStr">
        <is>
          <t>HH00743</t>
        </is>
      </c>
      <c r="B114" t="inlineStr">
        <is>
          <t>MAZDA KIA</t>
        </is>
      </c>
      <c r="C114" t="inlineStr">
        <is>
          <t>SL/T4000</t>
        </is>
      </c>
      <c r="D114" t="n">
        <v>4</v>
      </c>
      <c r="H114" t="inlineStr">
        <is>
          <t>SL01-23-312</t>
        </is>
      </c>
      <c r="I114" t="inlineStr">
        <is>
          <t>S6A2</t>
        </is>
      </c>
      <c r="J114" t="inlineStr">
        <is>
          <t>IKAZU</t>
        </is>
      </c>
      <c r="K114" t="n">
        <v>100</v>
      </c>
      <c r="L114" t="inlineStr">
        <is>
          <t>Bộ 4</t>
        </is>
      </c>
      <c r="R114" t="inlineStr">
        <is>
          <t>CÓ</t>
        </is>
      </c>
      <c r="S114" t="inlineStr">
        <is>
          <t xml:space="preserve">XY LANH SL/T4000  ĐK 100 Gờ 2.5mm </t>
        </is>
      </c>
    </row>
    <row r="115">
      <c r="B115" t="inlineStr">
        <is>
          <t>MAZDA KIA</t>
        </is>
      </c>
      <c r="C115" t="inlineStr">
        <is>
          <t>SLA1</t>
        </is>
      </c>
      <c r="D115" t="n">
        <v>4</v>
      </c>
      <c r="H115" t="inlineStr">
        <is>
          <t>SLY0-10-311</t>
        </is>
      </c>
      <c r="I115" t="inlineStr">
        <is>
          <t>S6A3</t>
        </is>
      </c>
      <c r="J115" t="inlineStr">
        <is>
          <t>IKAZU</t>
        </is>
      </c>
      <c r="K115" t="n">
        <v>100</v>
      </c>
      <c r="L115" t="inlineStr">
        <is>
          <t>Bộ 4</t>
        </is>
      </c>
      <c r="R115" t="inlineStr">
        <is>
          <t>CÓ</t>
        </is>
      </c>
      <c r="S115" t="inlineStr">
        <is>
          <t xml:space="preserve">XY LANH SLA1  ĐK 100 Gờ 2.5mm </t>
        </is>
      </c>
    </row>
    <row r="116">
      <c r="B116" t="inlineStr">
        <is>
          <t>MAZDA KIA</t>
        </is>
      </c>
      <c r="C116" t="inlineStr">
        <is>
          <t>Kia</t>
        </is>
      </c>
      <c r="I116" t="inlineStr">
        <is>
          <t>S6A/S6A1</t>
        </is>
      </c>
      <c r="J116" t="inlineStr">
        <is>
          <t>TNC</t>
        </is>
      </c>
      <c r="K116" t="n">
        <v>104.5</v>
      </c>
      <c r="L116" t="inlineStr">
        <is>
          <t>Cái</t>
        </is>
      </c>
      <c r="R116" t="inlineStr">
        <is>
          <t>CÓ</t>
        </is>
      </c>
      <c r="S116" t="inlineStr">
        <is>
          <t xml:space="preserve">XY LANH Kia  ĐK 104.5  </t>
        </is>
      </c>
    </row>
    <row r="117">
      <c r="B117" t="inlineStr">
        <is>
          <t>MAZDA KIA</t>
        </is>
      </c>
      <c r="C117" t="inlineStr">
        <is>
          <t>TF01</t>
        </is>
      </c>
      <c r="D117" t="n">
        <v>4</v>
      </c>
      <c r="H117" t="inlineStr">
        <is>
          <t>TFY0-10-311</t>
        </is>
      </c>
      <c r="I117" t="inlineStr">
        <is>
          <t>S6N2</t>
        </is>
      </c>
      <c r="J117" t="inlineStr">
        <is>
          <t>IKAZU</t>
        </is>
      </c>
      <c r="K117" t="n">
        <v>105.5</v>
      </c>
      <c r="L117" t="inlineStr">
        <is>
          <t>Bộ 4</t>
        </is>
      </c>
      <c r="R117" t="inlineStr">
        <is>
          <t>CÓ</t>
        </is>
      </c>
      <c r="S117" t="inlineStr">
        <is>
          <t xml:space="preserve">XY LANH TF01  ĐK 105.5 Gờ 6mm </t>
        </is>
      </c>
    </row>
    <row r="118">
      <c r="B118" t="inlineStr">
        <is>
          <t>MAZDA KIA</t>
        </is>
      </c>
      <c r="C118" t="inlineStr">
        <is>
          <t>TM/T4500</t>
        </is>
      </c>
      <c r="D118" t="n">
        <v>4</v>
      </c>
      <c r="H118" t="inlineStr">
        <is>
          <t>TMYO-10-311</t>
        </is>
      </c>
      <c r="I118" t="inlineStr">
        <is>
          <t>4M50</t>
        </is>
      </c>
      <c r="J118" t="inlineStr">
        <is>
          <t>IKAZU</t>
        </is>
      </c>
      <c r="K118" t="n">
        <v>109</v>
      </c>
      <c r="L118" t="inlineStr">
        <is>
          <t>Bộ 4</t>
        </is>
      </c>
      <c r="R118" t="inlineStr">
        <is>
          <t>CÓ</t>
        </is>
      </c>
      <c r="S118" t="inlineStr">
        <is>
          <t xml:space="preserve">XY LANH TM/T4500  ĐK 109 Gờ 6mm </t>
        </is>
      </c>
    </row>
    <row r="119">
      <c r="A119" t="inlineStr">
        <is>
          <t>HH00743</t>
        </is>
      </c>
      <c r="B119" t="inlineStr">
        <is>
          <t>MAZDA KIA</t>
        </is>
      </c>
      <c r="C119" t="inlineStr">
        <is>
          <t>TF/T4000</t>
        </is>
      </c>
      <c r="D119" t="n">
        <v>4</v>
      </c>
      <c r="H119" t="inlineStr">
        <is>
          <t>TFYO-10-311</t>
        </is>
      </c>
      <c r="I119" t="inlineStr">
        <is>
          <t>S6N1</t>
        </is>
      </c>
      <c r="J119" t="inlineStr">
        <is>
          <t>TNC</t>
        </is>
      </c>
      <c r="K119" t="inlineStr">
        <is>
          <t>105.5</t>
        </is>
      </c>
      <c r="L119" t="inlineStr">
        <is>
          <t>Bộ 4</t>
        </is>
      </c>
      <c r="R119" t="inlineStr">
        <is>
          <t>CÓ</t>
        </is>
      </c>
      <c r="S119" t="inlineStr">
        <is>
          <t xml:space="preserve">XY LANH TF/T4000    </t>
        </is>
      </c>
    </row>
    <row r="120">
      <c r="B120" t="inlineStr">
        <is>
          <t>MAZDA KIA</t>
        </is>
      </c>
      <c r="C120" t="inlineStr">
        <is>
          <t>TM</t>
        </is>
      </c>
      <c r="D120" t="n">
        <v>4</v>
      </c>
      <c r="I120" t="inlineStr">
        <is>
          <t>S6R2F</t>
        </is>
      </c>
      <c r="J120" t="inlineStr">
        <is>
          <t>TNC</t>
        </is>
      </c>
      <c r="K120" t="inlineStr">
        <is>
          <t>109</t>
        </is>
      </c>
      <c r="L120" t="inlineStr">
        <is>
          <t>Bộ 4</t>
        </is>
      </c>
      <c r="R120" t="inlineStr">
        <is>
          <t>CÓ</t>
        </is>
      </c>
      <c r="S120" t="inlineStr">
        <is>
          <t xml:space="preserve">XY LANH TM    </t>
        </is>
      </c>
    </row>
    <row r="121">
      <c r="A121" t="inlineStr">
        <is>
          <t>HH072357</t>
        </is>
      </c>
      <c r="B121" t="inlineStr">
        <is>
          <t>MAZDA KIA</t>
        </is>
      </c>
      <c r="C121" t="inlineStr">
        <is>
          <t>XA/T2500</t>
        </is>
      </c>
      <c r="D121" t="n">
        <v>4</v>
      </c>
      <c r="I121" t="inlineStr">
        <is>
          <t>6D11</t>
        </is>
      </c>
      <c r="J121" t="inlineStr">
        <is>
          <t>TNC</t>
        </is>
      </c>
      <c r="K121" t="inlineStr">
        <is>
          <t>88.9</t>
        </is>
      </c>
      <c r="L121" t="inlineStr">
        <is>
          <t>Bộ 4</t>
        </is>
      </c>
      <c r="R121" t="inlineStr">
        <is>
          <t>CÓ</t>
        </is>
      </c>
      <c r="S121" t="inlineStr">
        <is>
          <t xml:space="preserve">XY LANH XA/T2500    </t>
        </is>
      </c>
    </row>
    <row r="122">
      <c r="B122" t="inlineStr">
        <is>
          <t>◆  KOMATSU   (31 sản phẩm)</t>
        </is>
      </c>
    </row>
    <row r="123">
      <c r="B123" t="inlineStr">
        <is>
          <t>KOMATSU</t>
        </is>
      </c>
      <c r="C123" t="inlineStr">
        <is>
          <t>PB</t>
        </is>
      </c>
      <c r="D123" t="n">
        <v>4</v>
      </c>
      <c r="H123" t="inlineStr">
        <is>
          <t>0249-10-311</t>
        </is>
      </c>
      <c r="I123" t="inlineStr">
        <is>
          <t>D4CC</t>
        </is>
      </c>
      <c r="J123" t="inlineStr">
        <is>
          <t>IKAZU</t>
        </is>
      </c>
      <c r="K123" t="n">
        <v>68</v>
      </c>
      <c r="L123" t="inlineStr">
        <is>
          <t>Bộ 4</t>
        </is>
      </c>
      <c r="R123" t="inlineStr">
        <is>
          <t>CÓ</t>
        </is>
      </c>
      <c r="S123" t="inlineStr">
        <is>
          <t xml:space="preserve">XY LANH PB  ĐK 68 Gờ 8.5mm </t>
        </is>
      </c>
    </row>
    <row r="124">
      <c r="B124" t="inlineStr">
        <is>
          <t>KOMATSU</t>
        </is>
      </c>
      <c r="C124" t="inlineStr">
        <is>
          <t>4D92</t>
        </is>
      </c>
      <c r="D124" t="n">
        <v>4</v>
      </c>
      <c r="H124" t="inlineStr">
        <is>
          <t>6140-21-2211</t>
        </is>
      </c>
      <c r="I124" t="inlineStr">
        <is>
          <t>QSB6.7/ S6D107/ 6D107</t>
        </is>
      </c>
      <c r="J124" t="inlineStr">
        <is>
          <t>IKAZU</t>
        </is>
      </c>
      <c r="K124" t="n">
        <v>91</v>
      </c>
      <c r="L124" t="inlineStr">
        <is>
          <t>Bộ 4</t>
        </is>
      </c>
      <c r="R124" t="inlineStr">
        <is>
          <t>CÓ</t>
        </is>
      </c>
      <c r="S124" t="inlineStr">
        <is>
          <t xml:space="preserve">XY LANH 4D92  ĐK 91 Gờ 10mm </t>
        </is>
      </c>
    </row>
    <row r="125">
      <c r="B125" t="inlineStr">
        <is>
          <t>KOMATSU</t>
        </is>
      </c>
      <c r="C125" t="inlineStr">
        <is>
          <t>SF/K2400</t>
        </is>
      </c>
      <c r="D125" t="n">
        <v>4</v>
      </c>
      <c r="H125" t="inlineStr">
        <is>
          <t>OK756-10-311</t>
        </is>
      </c>
      <c r="I125" t="inlineStr">
        <is>
          <t>M11/ L10/QSM11</t>
        </is>
      </c>
      <c r="J125" t="inlineStr">
        <is>
          <t>IKAZU</t>
        </is>
      </c>
      <c r="K125" t="n">
        <v>92</v>
      </c>
      <c r="L125" t="inlineStr">
        <is>
          <t>Bộ 4</t>
        </is>
      </c>
      <c r="R125" t="inlineStr">
        <is>
          <t>CÓ</t>
        </is>
      </c>
      <c r="S125" t="inlineStr">
        <is>
          <t xml:space="preserve">XY LANH SF/K2400  ĐK 92 Gờ 3.8mm </t>
        </is>
      </c>
    </row>
    <row r="126">
      <c r="A126" t="inlineStr">
        <is>
          <t>HH079766</t>
        </is>
      </c>
      <c r="B126" t="inlineStr">
        <is>
          <t>KOMATSU</t>
        </is>
      </c>
      <c r="C126" t="inlineStr">
        <is>
          <t>4D94</t>
        </is>
      </c>
      <c r="D126" t="n">
        <v>4</v>
      </c>
      <c r="H126" t="inlineStr">
        <is>
          <t>6144-21-2211</t>
        </is>
      </c>
      <c r="I126" t="inlineStr">
        <is>
          <t>S6B2</t>
        </is>
      </c>
      <c r="J126" t="inlineStr">
        <is>
          <t>IKAZU</t>
        </is>
      </c>
      <c r="K126" t="n">
        <v>94</v>
      </c>
      <c r="L126" t="inlineStr">
        <is>
          <t>Bộ 4</t>
        </is>
      </c>
      <c r="R126" t="inlineStr">
        <is>
          <t>CÓ</t>
        </is>
      </c>
      <c r="S126" t="inlineStr">
        <is>
          <t xml:space="preserve">XY LANH 4D94  ĐK 94 Gờ 10mm </t>
        </is>
      </c>
    </row>
    <row r="127">
      <c r="B127" t="inlineStr">
        <is>
          <t>KOMATSU</t>
        </is>
      </c>
      <c r="C127" t="inlineStr">
        <is>
          <t>4D95/6D95</t>
        </is>
      </c>
      <c r="H127" t="inlineStr">
        <is>
          <t>6207-21-2121</t>
        </is>
      </c>
      <c r="I127" t="inlineStr">
        <is>
          <t>S6D102/S4D102/6BT/4BT/6D102/4D102</t>
        </is>
      </c>
      <c r="J127" t="inlineStr">
        <is>
          <t>IKAZU</t>
        </is>
      </c>
      <c r="K127" t="n">
        <v>94.2</v>
      </c>
      <c r="L127" t="inlineStr">
        <is>
          <t>Bộ 4</t>
        </is>
      </c>
      <c r="R127" t="inlineStr">
        <is>
          <t>CÓ</t>
        </is>
      </c>
      <c r="S127" t="inlineStr">
        <is>
          <t xml:space="preserve">XY LANH 4D95/6D95  ĐK 94.2  </t>
        </is>
      </c>
    </row>
    <row r="128">
      <c r="B128" t="inlineStr">
        <is>
          <t>KOMATSU</t>
        </is>
      </c>
      <c r="C128" t="inlineStr">
        <is>
          <t>6D102</t>
        </is>
      </c>
      <c r="D128" t="n">
        <v>6</v>
      </c>
      <c r="H128" t="inlineStr">
        <is>
          <t>6736-29-2110</t>
        </is>
      </c>
      <c r="I128" t="inlineStr">
        <is>
          <t>S6D108/6D108</t>
        </is>
      </c>
      <c r="J128" t="inlineStr">
        <is>
          <t>IKAZU</t>
        </is>
      </c>
      <c r="K128" t="n">
        <v>102</v>
      </c>
      <c r="L128" t="inlineStr">
        <is>
          <t>Bộ 6</t>
        </is>
      </c>
      <c r="R128" t="inlineStr">
        <is>
          <t>CÓ</t>
        </is>
      </c>
      <c r="S128" t="inlineStr">
        <is>
          <t xml:space="preserve">XY LANH 6D102  ĐK 102  </t>
        </is>
      </c>
    </row>
    <row r="129">
      <c r="A129" t="inlineStr">
        <is>
          <t>HH070440</t>
        </is>
      </c>
      <c r="B129" t="inlineStr">
        <is>
          <t>KOMATSU</t>
        </is>
      </c>
      <c r="C129" t="inlineStr">
        <is>
          <t>4D105</t>
        </is>
      </c>
      <c r="D129" t="n">
        <v>4</v>
      </c>
      <c r="H129" t="inlineStr">
        <is>
          <t>6130-22-2213</t>
        </is>
      </c>
      <c r="I129" t="inlineStr">
        <is>
          <t>6D22T/6D22/6D24</t>
        </is>
      </c>
      <c r="J129" t="inlineStr">
        <is>
          <t>IKAZU</t>
        </is>
      </c>
      <c r="K129" t="n">
        <v>105</v>
      </c>
      <c r="L129" t="inlineStr">
        <is>
          <t>Bộ 4</t>
        </is>
      </c>
      <c r="R129" t="inlineStr">
        <is>
          <t>CÓ</t>
        </is>
      </c>
      <c r="S129" t="inlineStr">
        <is>
          <t xml:space="preserve">XY LANH 4D105  ĐK 105 Gờ 10mm </t>
        </is>
      </c>
    </row>
    <row r="130">
      <c r="B130" t="inlineStr">
        <is>
          <t>KOMATSU</t>
        </is>
      </c>
      <c r="C130" t="inlineStr">
        <is>
          <t>4D105-3/1</t>
        </is>
      </c>
      <c r="D130" t="n">
        <v>4</v>
      </c>
      <c r="H130" t="inlineStr">
        <is>
          <t>6130-22-2310</t>
        </is>
      </c>
      <c r="I130" t="inlineStr">
        <is>
          <t>6D40</t>
        </is>
      </c>
      <c r="J130" t="inlineStr">
        <is>
          <t>IKAZU</t>
        </is>
      </c>
      <c r="K130" t="n">
        <v>105</v>
      </c>
      <c r="L130" t="inlineStr">
        <is>
          <t>Bộ 4</t>
        </is>
      </c>
      <c r="R130" t="inlineStr">
        <is>
          <t>CÓ</t>
        </is>
      </c>
      <c r="S130" t="inlineStr">
        <is>
          <t xml:space="preserve">XY LANH 4D105-3/1  ĐK 105 Gờ 10mm </t>
        </is>
      </c>
    </row>
    <row r="131">
      <c r="B131" t="inlineStr">
        <is>
          <t>KOMATSU</t>
        </is>
      </c>
      <c r="C131" t="inlineStr">
        <is>
          <t>6D105</t>
        </is>
      </c>
      <c r="D131" t="n">
        <v>6</v>
      </c>
      <c r="H131" t="inlineStr">
        <is>
          <t>6136-23-2210</t>
        </is>
      </c>
      <c r="I131" t="inlineStr">
        <is>
          <t>S6K/S4K/3066</t>
        </is>
      </c>
      <c r="J131" t="inlineStr">
        <is>
          <t>IKAZU</t>
        </is>
      </c>
      <c r="K131" t="n">
        <v>105</v>
      </c>
      <c r="L131" t="inlineStr">
        <is>
          <t>Bộ 6</t>
        </is>
      </c>
      <c r="R131" t="inlineStr">
        <is>
          <t>CÓ</t>
        </is>
      </c>
      <c r="S131" t="inlineStr">
        <is>
          <t xml:space="preserve">XY LANH 6D105  ĐK 105 Gờ 10mm </t>
        </is>
      </c>
    </row>
    <row r="132">
      <c r="B132" t="inlineStr">
        <is>
          <t>KOMATSU</t>
        </is>
      </c>
      <c r="C132" t="inlineStr">
        <is>
          <t>6D107</t>
        </is>
      </c>
      <c r="D132" t="n">
        <v>6</v>
      </c>
      <c r="H132" t="inlineStr">
        <is>
          <t>6754-21-2111</t>
        </is>
      </c>
      <c r="I132" t="inlineStr">
        <is>
          <t>S6R2</t>
        </is>
      </c>
      <c r="J132" t="inlineStr">
        <is>
          <t>IKAZU</t>
        </is>
      </c>
      <c r="K132" t="n">
        <v>107</v>
      </c>
      <c r="L132" t="inlineStr">
        <is>
          <t>Bộ 6</t>
        </is>
      </c>
      <c r="R132" t="inlineStr">
        <is>
          <t>CÓ</t>
        </is>
      </c>
      <c r="S132" t="inlineStr">
        <is>
          <t xml:space="preserve">XY LANH 6D107  ĐK 107  </t>
        </is>
      </c>
    </row>
    <row r="133">
      <c r="B133" t="inlineStr">
        <is>
          <t>KOMATSU</t>
        </is>
      </c>
      <c r="C133" t="inlineStr">
        <is>
          <t>6D108</t>
        </is>
      </c>
      <c r="D133" t="n">
        <v>6</v>
      </c>
      <c r="H133" t="inlineStr">
        <is>
          <t>6222-21-2210</t>
        </is>
      </c>
      <c r="I133" t="inlineStr">
        <is>
          <t>S16R</t>
        </is>
      </c>
      <c r="J133" t="inlineStr">
        <is>
          <t>IKAZU</t>
        </is>
      </c>
      <c r="K133" t="n">
        <v>108</v>
      </c>
      <c r="L133" t="inlineStr">
        <is>
          <t>Bộ 6</t>
        </is>
      </c>
      <c r="R133" t="inlineStr">
        <is>
          <t>CÓ</t>
        </is>
      </c>
      <c r="S133" t="inlineStr">
        <is>
          <t xml:space="preserve">XY LANH 6D108  ĐK 108 Gờ 5mm </t>
        </is>
      </c>
    </row>
    <row r="134">
      <c r="B134" t="inlineStr">
        <is>
          <t>KOMATSU</t>
        </is>
      </c>
      <c r="C134" t="inlineStr">
        <is>
          <t>6D110</t>
        </is>
      </c>
      <c r="D134" t="n">
        <v>6</v>
      </c>
      <c r="H134" t="inlineStr">
        <is>
          <t>6138-21-2210</t>
        </is>
      </c>
      <c r="I134" t="inlineStr">
        <is>
          <t>S4E-2/ S4F</t>
        </is>
      </c>
      <c r="J134" t="inlineStr">
        <is>
          <t>IKAZU</t>
        </is>
      </c>
      <c r="K134" t="n">
        <v>110</v>
      </c>
      <c r="L134" t="inlineStr">
        <is>
          <t>Bộ 6</t>
        </is>
      </c>
      <c r="R134" t="inlineStr">
        <is>
          <t>CÓ</t>
        </is>
      </c>
      <c r="S134" t="inlineStr">
        <is>
          <t xml:space="preserve">XY LANH 6D110  ĐK 110 Gờ 5mm </t>
        </is>
      </c>
    </row>
    <row r="135">
      <c r="B135" t="inlineStr">
        <is>
          <t>KOMATSU</t>
        </is>
      </c>
      <c r="C135" t="inlineStr">
        <is>
          <t>6D114</t>
        </is>
      </c>
      <c r="D135" t="n">
        <v>6</v>
      </c>
      <c r="H135" t="inlineStr">
        <is>
          <t>6742-01-5159</t>
        </is>
      </c>
      <c r="I135" t="inlineStr">
        <is>
          <t>S4F/ S4E-2</t>
        </is>
      </c>
      <c r="J135" t="inlineStr">
        <is>
          <t>IKAZU</t>
        </is>
      </c>
      <c r="K135" t="n">
        <v>114</v>
      </c>
      <c r="L135" t="inlineStr">
        <is>
          <t>Bộ 6</t>
        </is>
      </c>
      <c r="R135" t="inlineStr">
        <is>
          <t>CÓ</t>
        </is>
      </c>
      <c r="S135" t="inlineStr">
        <is>
          <t xml:space="preserve">XY LANH 6D114  ĐK 114  </t>
        </is>
      </c>
    </row>
    <row r="136">
      <c r="B136" t="inlineStr">
        <is>
          <t>KOMATSU</t>
        </is>
      </c>
      <c r="C136" t="inlineStr">
        <is>
          <t>4D120</t>
        </is>
      </c>
      <c r="D136" t="n">
        <v>4</v>
      </c>
      <c r="H136" t="inlineStr">
        <is>
          <t>6110-21-2212</t>
        </is>
      </c>
      <c r="I136" t="inlineStr">
        <is>
          <t>6DS7 (OLD, THUN CAO)</t>
        </is>
      </c>
      <c r="J136" t="inlineStr">
        <is>
          <t>IKAZU</t>
        </is>
      </c>
      <c r="K136" t="n">
        <v>120</v>
      </c>
      <c r="L136" t="inlineStr">
        <is>
          <t>Bộ 4</t>
        </is>
      </c>
      <c r="R136" t="inlineStr">
        <is>
          <t>CÓ</t>
        </is>
      </c>
      <c r="S136" t="inlineStr">
        <is>
          <t xml:space="preserve">XY LANH 4D120  ĐK 120 Gờ 13mm </t>
        </is>
      </c>
    </row>
    <row r="137">
      <c r="B137" t="inlineStr">
        <is>
          <t>KOMATSU</t>
        </is>
      </c>
      <c r="C137" t="inlineStr">
        <is>
          <t>6D125/S6D125</t>
        </is>
      </c>
      <c r="D137" t="n">
        <v>6</v>
      </c>
      <c r="H137" t="inlineStr">
        <is>
          <t>6150-21-2221</t>
        </is>
      </c>
      <c r="I137" t="inlineStr">
        <is>
          <t>D4DA/ 4D34/ 6D34/ 4D32</t>
        </is>
      </c>
      <c r="J137" t="inlineStr">
        <is>
          <t>IKAZU</t>
        </is>
      </c>
      <c r="K137" t="n">
        <v>125</v>
      </c>
      <c r="L137" t="inlineStr">
        <is>
          <t>Bộ 6</t>
        </is>
      </c>
      <c r="R137" t="inlineStr">
        <is>
          <t>CÓ</t>
        </is>
      </c>
      <c r="S137" t="inlineStr">
        <is>
          <t xml:space="preserve">XY LANH 6D125/S6D125  ĐK 125 Gờ 10.2mm </t>
        </is>
      </c>
    </row>
    <row r="138">
      <c r="B138" t="inlineStr">
        <is>
          <t>KOMATSU</t>
        </is>
      </c>
      <c r="C138" t="inlineStr">
        <is>
          <t>4D130</t>
        </is>
      </c>
      <c r="D138" t="n">
        <v>4</v>
      </c>
      <c r="H138" t="inlineStr">
        <is>
          <t>6115-21-2211</t>
        </is>
      </c>
      <c r="I138" t="inlineStr">
        <is>
          <t>6M61</t>
        </is>
      </c>
      <c r="J138" t="inlineStr">
        <is>
          <t>IKAZU</t>
        </is>
      </c>
      <c r="K138" t="n">
        <v>130</v>
      </c>
      <c r="L138" t="inlineStr">
        <is>
          <t>Bộ 4</t>
        </is>
      </c>
      <c r="R138" t="inlineStr">
        <is>
          <t>CÓ</t>
        </is>
      </c>
      <c r="S138" t="inlineStr">
        <is>
          <t xml:space="preserve">XY LANH 4D130  ĐK 130 Gờ 13mm </t>
        </is>
      </c>
    </row>
    <row r="139">
      <c r="A139" t="inlineStr">
        <is>
          <t>HH070417</t>
        </is>
      </c>
      <c r="B139" t="inlineStr">
        <is>
          <t>KOMATSU</t>
        </is>
      </c>
      <c r="C139" t="inlineStr">
        <is>
          <t>NH220</t>
        </is>
      </c>
      <c r="D139" t="n">
        <v>6</v>
      </c>
      <c r="H139" t="inlineStr">
        <is>
          <t>6610-21-2213</t>
        </is>
      </c>
      <c r="I139" t="inlineStr">
        <is>
          <t>D6CA</t>
        </is>
      </c>
      <c r="J139" t="inlineStr">
        <is>
          <t>IKAZU</t>
        </is>
      </c>
      <c r="K139" t="n">
        <v>130.2</v>
      </c>
      <c r="L139" t="inlineStr">
        <is>
          <t>Bộ 6</t>
        </is>
      </c>
      <c r="R139" t="inlineStr">
        <is>
          <t>CÓ</t>
        </is>
      </c>
      <c r="S139" t="inlineStr">
        <is>
          <t xml:space="preserve">XY LANH NH220  ĐK 130.2 Gờ 11mm </t>
        </is>
      </c>
    </row>
    <row r="140">
      <c r="B140" t="inlineStr">
        <is>
          <t>KOMATSU</t>
        </is>
      </c>
      <c r="C140" t="inlineStr">
        <is>
          <t>NT855 /N14</t>
        </is>
      </c>
      <c r="D140" t="n">
        <v>6</v>
      </c>
      <c r="H140" t="inlineStr">
        <is>
          <t>6710-21-2210</t>
        </is>
      </c>
      <c r="I140" t="inlineStr">
        <is>
          <t>8DC11</t>
        </is>
      </c>
      <c r="J140" t="inlineStr">
        <is>
          <t>IKAZU</t>
        </is>
      </c>
      <c r="K140" t="n">
        <v>139.7</v>
      </c>
      <c r="L140" t="inlineStr">
        <is>
          <t>Bộ 6</t>
        </is>
      </c>
      <c r="R140" t="inlineStr">
        <is>
          <t>CÓ</t>
        </is>
      </c>
      <c r="S140" t="inlineStr">
        <is>
          <t xml:space="preserve">XY LANH NT855 /N14  ĐK 139.7 Gờ 9mm </t>
        </is>
      </c>
    </row>
    <row r="141">
      <c r="A141" t="inlineStr">
        <is>
          <t>HH071877</t>
        </is>
      </c>
      <c r="B141" t="inlineStr">
        <is>
          <t>KOMATSU</t>
        </is>
      </c>
      <c r="C141" t="inlineStr">
        <is>
          <t>6D140</t>
        </is>
      </c>
      <c r="D141" t="n">
        <v>6</v>
      </c>
      <c r="H141" t="inlineStr">
        <is>
          <t>6211-21-2210</t>
        </is>
      </c>
      <c r="J141" t="inlineStr">
        <is>
          <t>IKAZU</t>
        </is>
      </c>
      <c r="K141" t="n">
        <v>140</v>
      </c>
      <c r="L141" t="inlineStr">
        <is>
          <t>Bộ 6</t>
        </is>
      </c>
      <c r="R141" t="inlineStr">
        <is>
          <t>CÓ</t>
        </is>
      </c>
      <c r="S141" t="inlineStr">
        <is>
          <t xml:space="preserve">XY LANH 6D140  ĐK 140 Gờ 11mm </t>
        </is>
      </c>
    </row>
    <row r="142">
      <c r="B142" t="inlineStr">
        <is>
          <t>KOMATSU</t>
        </is>
      </c>
      <c r="C142" t="inlineStr">
        <is>
          <t>6D155</t>
        </is>
      </c>
      <c r="D142" t="n">
        <v>6</v>
      </c>
      <c r="H142" t="inlineStr">
        <is>
          <t>6128-21-2216</t>
        </is>
      </c>
      <c r="I142" t="inlineStr">
        <is>
          <t>DR</t>
        </is>
      </c>
      <c r="J142" t="inlineStr">
        <is>
          <t>IKAZU</t>
        </is>
      </c>
      <c r="K142" t="n">
        <v>155</v>
      </c>
      <c r="L142" t="inlineStr">
        <is>
          <t>Bộ 6</t>
        </is>
      </c>
      <c r="R142" t="inlineStr">
        <is>
          <t>CÓ</t>
        </is>
      </c>
      <c r="S142" t="inlineStr">
        <is>
          <t xml:space="preserve">XY LANH 6D155  ĐK 155 Gờ 14mm </t>
        </is>
      </c>
    </row>
    <row r="143">
      <c r="B143" t="inlineStr">
        <is>
          <t>KOMATSU</t>
        </is>
      </c>
      <c r="C143" t="inlineStr">
        <is>
          <t>6D170</t>
        </is>
      </c>
      <c r="D143" t="n">
        <v>6</v>
      </c>
      <c r="H143" t="inlineStr">
        <is>
          <t>6162-23-2210</t>
        </is>
      </c>
      <c r="I143" t="inlineStr">
        <is>
          <t>DL</t>
        </is>
      </c>
      <c r="J143" t="inlineStr">
        <is>
          <t>IKAZU</t>
        </is>
      </c>
      <c r="K143" t="n">
        <v>170</v>
      </c>
      <c r="L143" t="inlineStr">
        <is>
          <t>Bộ 6</t>
        </is>
      </c>
      <c r="R143" t="inlineStr">
        <is>
          <t>CÓ</t>
        </is>
      </c>
      <c r="S143" t="inlineStr">
        <is>
          <t xml:space="preserve">XY LANH 6D170  ĐK 170 Gờ 14mm </t>
        </is>
      </c>
    </row>
    <row r="144">
      <c r="B144" t="inlineStr">
        <is>
          <t>KOMATSU</t>
        </is>
      </c>
      <c r="C144" t="inlineStr">
        <is>
          <t>4D130</t>
        </is>
      </c>
      <c r="D144" t="n">
        <v>4</v>
      </c>
      <c r="H144" t="inlineStr">
        <is>
          <t>6115-21-2211</t>
        </is>
      </c>
      <c r="I144" t="inlineStr">
        <is>
          <t>FE6TA</t>
        </is>
      </c>
      <c r="J144" t="inlineStr">
        <is>
          <t>TNC</t>
        </is>
      </c>
      <c r="K144" t="inlineStr">
        <is>
          <t>130</t>
        </is>
      </c>
      <c r="L144" t="inlineStr">
        <is>
          <t>Bộ 4</t>
        </is>
      </c>
      <c r="R144" t="inlineStr">
        <is>
          <t>CÓ</t>
        </is>
      </c>
      <c r="S144" t="inlineStr">
        <is>
          <t xml:space="preserve">XY LANH 4D130    </t>
        </is>
      </c>
    </row>
    <row r="145">
      <c r="A145" t="inlineStr">
        <is>
          <t>HH071879</t>
        </is>
      </c>
      <c r="B145" t="inlineStr">
        <is>
          <t>KOMATSU</t>
        </is>
      </c>
      <c r="C145" t="inlineStr">
        <is>
          <t>4D94E/4TN94/4TNE94/4TNV94</t>
        </is>
      </c>
      <c r="D145" t="n">
        <v>4</v>
      </c>
      <c r="I145" t="inlineStr">
        <is>
          <t>S6B3</t>
        </is>
      </c>
      <c r="J145" t="inlineStr">
        <is>
          <t>TNC</t>
        </is>
      </c>
      <c r="K145" t="inlineStr">
        <is>
          <t>94</t>
        </is>
      </c>
      <c r="L145" t="inlineStr">
        <is>
          <t>Bộ 4</t>
        </is>
      </c>
      <c r="R145" t="inlineStr">
        <is>
          <t>CÓ</t>
        </is>
      </c>
      <c r="S145" t="inlineStr">
        <is>
          <t xml:space="preserve">XY LANH 4D94E/4TN94/4TNE94/4TNV94    </t>
        </is>
      </c>
    </row>
    <row r="146">
      <c r="B146" t="inlineStr">
        <is>
          <t>KOMATSU</t>
        </is>
      </c>
      <c r="C146" t="inlineStr">
        <is>
          <t>6D95</t>
        </is>
      </c>
      <c r="D146" t="n">
        <v>6</v>
      </c>
      <c r="I146" t="inlineStr">
        <is>
          <t>DL NEW</t>
        </is>
      </c>
      <c r="J146" t="inlineStr">
        <is>
          <t>TNC</t>
        </is>
      </c>
      <c r="L146" t="inlineStr">
        <is>
          <t>Bộ 6</t>
        </is>
      </c>
      <c r="R146" t="inlineStr">
        <is>
          <t>CÓ</t>
        </is>
      </c>
      <c r="S146" t="inlineStr">
        <is>
          <t xml:space="preserve">XY LANH 6D95    </t>
        </is>
      </c>
    </row>
    <row r="147">
      <c r="B147" t="inlineStr">
        <is>
          <t>KOMATSU</t>
        </is>
      </c>
      <c r="C147" t="inlineStr">
        <is>
          <t>6D95/4D95</t>
        </is>
      </c>
      <c r="D147" t="n">
        <v>6</v>
      </c>
      <c r="I147" t="inlineStr">
        <is>
          <t>DB33</t>
        </is>
      </c>
      <c r="J147" t="inlineStr">
        <is>
          <t>TNC</t>
        </is>
      </c>
      <c r="K147" t="inlineStr">
        <is>
          <t>95</t>
        </is>
      </c>
      <c r="L147" t="inlineStr">
        <is>
          <t>Bộ 6</t>
        </is>
      </c>
      <c r="R147" t="inlineStr">
        <is>
          <t>CÓ</t>
        </is>
      </c>
      <c r="S147" t="inlineStr">
        <is>
          <t xml:space="preserve">XY LANH 6D95/4D95    </t>
        </is>
      </c>
    </row>
    <row r="148">
      <c r="B148" t="inlineStr">
        <is>
          <t>KOMATSU</t>
        </is>
      </c>
      <c r="C148" t="inlineStr">
        <is>
          <t>S6D102</t>
        </is>
      </c>
      <c r="D148" t="n">
        <v>6</v>
      </c>
      <c r="H148" t="inlineStr">
        <is>
          <t>6736-21-2110</t>
        </is>
      </c>
      <c r="I148" t="inlineStr">
        <is>
          <t>D6CB</t>
        </is>
      </c>
      <c r="J148" t="inlineStr">
        <is>
          <t>TNC</t>
        </is>
      </c>
      <c r="K148" t="inlineStr">
        <is>
          <t>102</t>
        </is>
      </c>
      <c r="L148" t="inlineStr">
        <is>
          <t>Bộ 6</t>
        </is>
      </c>
      <c r="R148" t="inlineStr">
        <is>
          <t>CÓ</t>
        </is>
      </c>
      <c r="S148" t="inlineStr">
        <is>
          <t xml:space="preserve">XY LANH S6D102    </t>
        </is>
      </c>
    </row>
    <row r="149">
      <c r="B149" t="inlineStr">
        <is>
          <t>KOMATSU</t>
        </is>
      </c>
      <c r="C149" t="inlineStr">
        <is>
          <t>S6D108</t>
        </is>
      </c>
      <c r="D149" t="n">
        <v>6</v>
      </c>
      <c r="H149" t="inlineStr">
        <is>
          <t>6222-21-2110</t>
        </is>
      </c>
      <c r="J149" t="inlineStr">
        <is>
          <t>TNC</t>
        </is>
      </c>
      <c r="K149" t="inlineStr">
        <is>
          <t>108</t>
        </is>
      </c>
      <c r="L149" t="inlineStr">
        <is>
          <t>Bộ 6</t>
        </is>
      </c>
      <c r="R149" t="inlineStr">
        <is>
          <t>CÓ</t>
        </is>
      </c>
      <c r="S149" t="inlineStr">
        <is>
          <t xml:space="preserve">XY LANH S6D108    </t>
        </is>
      </c>
    </row>
    <row r="150">
      <c r="B150" t="inlineStr">
        <is>
          <t>KOMATSU</t>
        </is>
      </c>
      <c r="C150" t="inlineStr">
        <is>
          <t>S6D110/6D110</t>
        </is>
      </c>
      <c r="D150" t="n">
        <v>6</v>
      </c>
      <c r="I150" t="inlineStr">
        <is>
          <t>6BT</t>
        </is>
      </c>
      <c r="J150" t="inlineStr">
        <is>
          <t>TNC</t>
        </is>
      </c>
      <c r="K150" t="inlineStr">
        <is>
          <t>110</t>
        </is>
      </c>
      <c r="L150" t="inlineStr">
        <is>
          <t>Bộ 6</t>
        </is>
      </c>
      <c r="R150" t="inlineStr">
        <is>
          <t>CÓ</t>
        </is>
      </c>
      <c r="S150" t="inlineStr">
        <is>
          <t xml:space="preserve">XY LANH S6D110/6D110    </t>
        </is>
      </c>
    </row>
    <row r="151">
      <c r="B151" t="inlineStr">
        <is>
          <t>KOMATSU</t>
        </is>
      </c>
      <c r="C151" t="inlineStr">
        <is>
          <t>S6D114</t>
        </is>
      </c>
      <c r="D151" t="n">
        <v>6</v>
      </c>
      <c r="H151" t="n">
        <v>104003</v>
      </c>
      <c r="I151" t="inlineStr">
        <is>
          <t>6BT 4BT ISF3.8</t>
        </is>
      </c>
      <c r="J151" t="inlineStr">
        <is>
          <t>TNC</t>
        </is>
      </c>
      <c r="L151" t="inlineStr">
        <is>
          <t>Bộ 6</t>
        </is>
      </c>
      <c r="R151" t="inlineStr">
        <is>
          <t>CÓ</t>
        </is>
      </c>
      <c r="S151" t="inlineStr">
        <is>
          <t xml:space="preserve">XY LANH S6D114    </t>
        </is>
      </c>
    </row>
    <row r="152">
      <c r="B152" t="inlineStr">
        <is>
          <t>KOMATSU</t>
        </is>
      </c>
      <c r="C152" t="inlineStr">
        <is>
          <t>S6D125/6D125</t>
        </is>
      </c>
      <c r="D152" t="n">
        <v>6</v>
      </c>
      <c r="H152" t="inlineStr">
        <is>
          <t>6150-21-2221/51431700</t>
        </is>
      </c>
      <c r="I152" t="inlineStr">
        <is>
          <t>QSB6.7/ S6D107/ 6D107</t>
        </is>
      </c>
      <c r="J152" t="inlineStr">
        <is>
          <t>TNC</t>
        </is>
      </c>
      <c r="K152" t="inlineStr">
        <is>
          <t>125</t>
        </is>
      </c>
      <c r="L152" t="inlineStr">
        <is>
          <t>Bộ 6</t>
        </is>
      </c>
      <c r="R152" t="inlineStr">
        <is>
          <t>CÓ</t>
        </is>
      </c>
      <c r="S152" t="inlineStr">
        <is>
          <t xml:space="preserve">XY LANH S6D125/6D125    </t>
        </is>
      </c>
    </row>
    <row r="153">
      <c r="B153" t="inlineStr">
        <is>
          <t>KOMATSU</t>
        </is>
      </c>
      <c r="C153" t="inlineStr">
        <is>
          <t>S6D170</t>
        </is>
      </c>
      <c r="D153" t="n">
        <v>6</v>
      </c>
      <c r="H153" t="inlineStr">
        <is>
          <t>6240-21-2220</t>
        </is>
      </c>
      <c r="I153" t="inlineStr">
        <is>
          <t>6CT ISC</t>
        </is>
      </c>
      <c r="J153" t="inlineStr">
        <is>
          <t>TNC</t>
        </is>
      </c>
      <c r="L153" t="inlineStr">
        <is>
          <t>Bộ 6</t>
        </is>
      </c>
      <c r="R153" t="inlineStr">
        <is>
          <t>CÓ</t>
        </is>
      </c>
      <c r="S153" t="inlineStr">
        <is>
          <t xml:space="preserve">XY LANH S6D170    </t>
        </is>
      </c>
    </row>
    <row r="154">
      <c r="B154" t="inlineStr">
        <is>
          <t>◆  MITSUBISHI   (68 sản phẩm)</t>
        </is>
      </c>
    </row>
    <row r="155">
      <c r="A155" t="inlineStr">
        <is>
          <t>HH070766</t>
        </is>
      </c>
      <c r="B155" t="inlineStr">
        <is>
          <t>MITSUBISHI</t>
        </is>
      </c>
      <c r="C155" t="inlineStr">
        <is>
          <t>4DQ5</t>
        </is>
      </c>
      <c r="D155" t="n">
        <v>4</v>
      </c>
      <c r="H155" t="inlineStr">
        <is>
          <t>30607-50301</t>
        </is>
      </c>
      <c r="I155" t="inlineStr">
        <is>
          <t>K2700/K4100</t>
        </is>
      </c>
      <c r="J155" t="inlineStr">
        <is>
          <t>IKAZU</t>
        </is>
      </c>
      <c r="K155" t="n">
        <v>84</v>
      </c>
      <c r="L155" t="inlineStr">
        <is>
          <t>Bộ 4</t>
        </is>
      </c>
      <c r="R155" t="inlineStr">
        <is>
          <t>CÓ</t>
        </is>
      </c>
      <c r="S155" t="inlineStr">
        <is>
          <t xml:space="preserve">XY LANH 4DQ5  ĐK 84  </t>
        </is>
      </c>
    </row>
    <row r="156">
      <c r="A156" t="inlineStr">
        <is>
          <t>HH070415</t>
        </is>
      </c>
      <c r="B156" t="inlineStr">
        <is>
          <t>MITSUBISHI</t>
        </is>
      </c>
      <c r="C156" t="inlineStr">
        <is>
          <t>4D55/4D56</t>
        </is>
      </c>
      <c r="D156" t="n">
        <v>4</v>
      </c>
      <c r="H156" t="inlineStr">
        <is>
          <t>MD050430</t>
        </is>
      </c>
      <c r="I156" t="inlineStr">
        <is>
          <t>K2400</t>
        </is>
      </c>
      <c r="J156" t="inlineStr">
        <is>
          <t>IKAZU</t>
        </is>
      </c>
      <c r="K156" t="n">
        <v>91.09999999999999</v>
      </c>
      <c r="L156" t="inlineStr">
        <is>
          <t>Bộ 4</t>
        </is>
      </c>
      <c r="R156" t="inlineStr">
        <is>
          <t>CÓ</t>
        </is>
      </c>
      <c r="S156" t="inlineStr">
        <is>
          <t xml:space="preserve">XY LANH 4D55/4D56  ĐK 91.1  </t>
        </is>
      </c>
    </row>
    <row r="157">
      <c r="A157" t="inlineStr">
        <is>
          <t>HH070415</t>
        </is>
      </c>
      <c r="B157" t="inlineStr">
        <is>
          <t>MITSUBISHI</t>
        </is>
      </c>
      <c r="C157" t="inlineStr">
        <is>
          <t>D4BA/4D55/4D56</t>
        </is>
      </c>
      <c r="D157" t="n">
        <v>4</v>
      </c>
      <c r="I157" t="inlineStr">
        <is>
          <t>NT855 /N14</t>
        </is>
      </c>
      <c r="J157" t="inlineStr">
        <is>
          <t>TNC</t>
        </is>
      </c>
      <c r="K157" t="n">
        <v>91.09999999999999</v>
      </c>
      <c r="L157" t="inlineStr">
        <is>
          <t>Bộ 4</t>
        </is>
      </c>
      <c r="R157" t="inlineStr">
        <is>
          <t>CÓ</t>
        </is>
      </c>
      <c r="S157" t="inlineStr">
        <is>
          <t xml:space="preserve">XY LANH D4BA/4D55/4D56  ĐK 91.1  </t>
        </is>
      </c>
    </row>
    <row r="158">
      <c r="A158" t="inlineStr">
        <is>
          <t>HH068748</t>
        </is>
      </c>
      <c r="B158" t="inlineStr">
        <is>
          <t>MITSUBISHI</t>
        </is>
      </c>
      <c r="C158" t="inlineStr">
        <is>
          <t>4DR5/6DR5</t>
        </is>
      </c>
      <c r="D158" t="n">
        <v>4</v>
      </c>
      <c r="I158" t="inlineStr">
        <is>
          <t>WL</t>
        </is>
      </c>
      <c r="J158" t="inlineStr">
        <is>
          <t>TNC</t>
        </is>
      </c>
      <c r="K158" t="n">
        <v>92</v>
      </c>
      <c r="L158" t="inlineStr">
        <is>
          <t>Bộ 4</t>
        </is>
      </c>
      <c r="R158" t="inlineStr">
        <is>
          <t>CÓ</t>
        </is>
      </c>
      <c r="S158" t="inlineStr">
        <is>
          <t xml:space="preserve">XY LANH 4DR5/6DR5  ĐK 92  </t>
        </is>
      </c>
    </row>
    <row r="159">
      <c r="A159" t="inlineStr">
        <is>
          <t>HH070364</t>
        </is>
      </c>
      <c r="B159" t="inlineStr">
        <is>
          <t>MITSUBISHI</t>
        </is>
      </c>
      <c r="C159" t="inlineStr">
        <is>
          <t>S4E</t>
        </is>
      </c>
      <c r="D159" t="n">
        <v>4</v>
      </c>
      <c r="I159" t="inlineStr">
        <is>
          <t>4D130</t>
        </is>
      </c>
      <c r="J159" t="inlineStr">
        <is>
          <t>TNC-IKAZU</t>
        </is>
      </c>
      <c r="K159" t="n">
        <v>93</v>
      </c>
      <c r="L159" t="inlineStr">
        <is>
          <t>Bộ 4</t>
        </is>
      </c>
      <c r="R159" t="inlineStr">
        <is>
          <t>CÓ</t>
        </is>
      </c>
      <c r="S159" t="inlineStr">
        <is>
          <t xml:space="preserve">XY LANH S4E  ĐK 93  </t>
        </is>
      </c>
    </row>
    <row r="160">
      <c r="B160" t="inlineStr">
        <is>
          <t>MITSUBISHI</t>
        </is>
      </c>
      <c r="C160" t="inlineStr">
        <is>
          <t>S4S S/F S6S/4TNE94/4D94E/4TNV94)</t>
        </is>
      </c>
      <c r="D160" t="n">
        <v>4</v>
      </c>
      <c r="I160" t="inlineStr">
        <is>
          <t>S6D110/6D110</t>
        </is>
      </c>
      <c r="J160" t="inlineStr">
        <is>
          <t>TNC-IKAZU</t>
        </is>
      </c>
      <c r="K160" t="n">
        <v>93</v>
      </c>
      <c r="L160" t="inlineStr">
        <is>
          <t>Bộ 4</t>
        </is>
      </c>
      <c r="R160" t="inlineStr">
        <is>
          <t>CÓ</t>
        </is>
      </c>
      <c r="S160" t="inlineStr">
        <is>
          <t xml:space="preserve">XY LANH S4S S/F S6S/4TNE94/4D94E/4TNV94)  ĐK 93  </t>
        </is>
      </c>
    </row>
    <row r="161">
      <c r="A161" t="inlineStr">
        <is>
          <t>HH073418</t>
        </is>
      </c>
      <c r="B161" t="inlineStr">
        <is>
          <t>MITSUBISHI</t>
        </is>
      </c>
      <c r="C161" t="inlineStr">
        <is>
          <t>S4S/S6S</t>
        </is>
      </c>
      <c r="H161" t="inlineStr">
        <is>
          <t>32A07-00301</t>
        </is>
      </c>
      <c r="I161" t="inlineStr">
        <is>
          <t>S6D114</t>
        </is>
      </c>
      <c r="J161" t="inlineStr">
        <is>
          <t>IKAZU</t>
        </is>
      </c>
      <c r="K161" t="n">
        <v>93.5</v>
      </c>
      <c r="L161" t="inlineStr">
        <is>
          <t>Cái</t>
        </is>
      </c>
      <c r="R161" t="inlineStr">
        <is>
          <t>CÓ</t>
        </is>
      </c>
      <c r="S161" t="inlineStr">
        <is>
          <t xml:space="preserve">XY LANH S4S/S6S  ĐK 93.5  </t>
        </is>
      </c>
    </row>
    <row r="162">
      <c r="A162" t="inlineStr">
        <is>
          <t>HH070364</t>
        </is>
      </c>
      <c r="B162" t="inlineStr">
        <is>
          <t>MITSUBISHI</t>
        </is>
      </c>
      <c r="C162" t="inlineStr">
        <is>
          <t>S4E/S6E</t>
        </is>
      </c>
      <c r="H162" t="inlineStr">
        <is>
          <t>34407-00301</t>
        </is>
      </c>
      <c r="I162" t="inlineStr">
        <is>
          <t>6D95</t>
        </is>
      </c>
      <c r="J162" t="inlineStr">
        <is>
          <t>IKAZU</t>
        </is>
      </c>
      <c r="K162" t="n">
        <v>94</v>
      </c>
      <c r="L162" t="inlineStr">
        <is>
          <t>Cái</t>
        </is>
      </c>
      <c r="R162" t="inlineStr">
        <is>
          <t>CÓ</t>
        </is>
      </c>
      <c r="S162" t="inlineStr">
        <is>
          <t xml:space="preserve">XY LANH S4E/S6E  ĐK 94  </t>
        </is>
      </c>
    </row>
    <row r="163">
      <c r="B163" t="inlineStr">
        <is>
          <t>MITSUBISHI</t>
        </is>
      </c>
      <c r="C163" t="inlineStr">
        <is>
          <t>4DR7</t>
        </is>
      </c>
      <c r="D163" t="n">
        <v>4</v>
      </c>
      <c r="H163" t="inlineStr">
        <is>
          <t>ME997798</t>
        </is>
      </c>
      <c r="I163" t="inlineStr">
        <is>
          <t>JS/K2700</t>
        </is>
      </c>
      <c r="J163" t="inlineStr">
        <is>
          <t>IKAZU</t>
        </is>
      </c>
      <c r="K163" t="n">
        <v>95</v>
      </c>
      <c r="L163" t="inlineStr">
        <is>
          <t>Bộ 4</t>
        </is>
      </c>
      <c r="R163" t="inlineStr">
        <is>
          <t>CÓ</t>
        </is>
      </c>
      <c r="S163" t="inlineStr">
        <is>
          <t xml:space="preserve">XY LANH 4DR7  ĐK 95  </t>
        </is>
      </c>
    </row>
    <row r="164">
      <c r="A164" t="inlineStr">
        <is>
          <t>HH074811</t>
        </is>
      </c>
      <c r="B164" t="inlineStr">
        <is>
          <t>MITSUBISHI</t>
        </is>
      </c>
      <c r="C164" t="inlineStr">
        <is>
          <t>4M40</t>
        </is>
      </c>
      <c r="D164" t="n">
        <v>4</v>
      </c>
      <c r="H164" t="inlineStr">
        <is>
          <t>MD168963</t>
        </is>
      </c>
      <c r="I164" t="inlineStr">
        <is>
          <t>HA /E3000</t>
        </is>
      </c>
      <c r="J164" t="inlineStr">
        <is>
          <t>IKAZU</t>
        </is>
      </c>
      <c r="K164" t="n">
        <v>95</v>
      </c>
      <c r="L164" t="inlineStr">
        <is>
          <t>Bộ 4</t>
        </is>
      </c>
      <c r="R164" t="inlineStr">
        <is>
          <t>CÓ</t>
        </is>
      </c>
      <c r="S164" t="inlineStr">
        <is>
          <t xml:space="preserve">XY LANH 4M40  ĐK 95  </t>
        </is>
      </c>
    </row>
    <row r="165">
      <c r="B165" t="inlineStr">
        <is>
          <t>MITSUBISHI</t>
        </is>
      </c>
      <c r="C165" t="inlineStr">
        <is>
          <t>6DS1</t>
        </is>
      </c>
      <c r="D165" t="n">
        <v>6</v>
      </c>
      <c r="H165" t="inlineStr">
        <is>
          <t>ME020306</t>
        </is>
      </c>
      <c r="I165" t="inlineStr">
        <is>
          <t>6D105</t>
        </is>
      </c>
      <c r="J165" t="inlineStr">
        <is>
          <t>IKAZU</t>
        </is>
      </c>
      <c r="K165" t="n">
        <v>95</v>
      </c>
      <c r="L165" t="inlineStr">
        <is>
          <t>Bộ 6</t>
        </is>
      </c>
      <c r="R165" t="inlineStr">
        <is>
          <t>CÓ</t>
        </is>
      </c>
      <c r="S165" t="inlineStr">
        <is>
          <t xml:space="preserve">XY LANH 6DS1  ĐK 95 Gờ 10mm </t>
        </is>
      </c>
    </row>
    <row r="166">
      <c r="B166" t="inlineStr">
        <is>
          <t>MITSUBISHI</t>
        </is>
      </c>
      <c r="C166" t="inlineStr">
        <is>
          <t>S4E2</t>
        </is>
      </c>
      <c r="D166" t="n">
        <v>4</v>
      </c>
      <c r="H166" t="inlineStr">
        <is>
          <t>34407-05400</t>
        </is>
      </c>
      <c r="I166" t="inlineStr">
        <is>
          <t>6D95/4D95</t>
        </is>
      </c>
      <c r="J166" t="inlineStr">
        <is>
          <t>IKAZU</t>
        </is>
      </c>
      <c r="K166" t="n">
        <v>98</v>
      </c>
      <c r="L166" t="inlineStr">
        <is>
          <t>Bộ 4</t>
        </is>
      </c>
      <c r="R166" t="inlineStr">
        <is>
          <t>CÓ</t>
        </is>
      </c>
      <c r="S166" t="inlineStr">
        <is>
          <t xml:space="preserve">XY LANH S4E2  ĐK 98  </t>
        </is>
      </c>
    </row>
    <row r="167">
      <c r="A167" t="inlineStr">
        <is>
          <t>HH070729</t>
        </is>
      </c>
      <c r="B167" t="inlineStr">
        <is>
          <t>MITSUBISHI</t>
        </is>
      </c>
      <c r="C167" t="inlineStr">
        <is>
          <t>4M41</t>
        </is>
      </c>
      <c r="D167" t="n">
        <v>4</v>
      </c>
      <c r="I167" t="inlineStr">
        <is>
          <t>HA/T3000</t>
        </is>
      </c>
      <c r="J167" t="inlineStr">
        <is>
          <t>TNC</t>
        </is>
      </c>
      <c r="K167" t="n">
        <v>98.5</v>
      </c>
      <c r="L167" t="inlineStr">
        <is>
          <t>Bộ 4</t>
        </is>
      </c>
      <c r="R167" t="inlineStr">
        <is>
          <t>CÓ</t>
        </is>
      </c>
      <c r="S167" t="inlineStr">
        <is>
          <t xml:space="preserve">XY LANH 4M41  ĐK 98.5 Gờ 4mm </t>
        </is>
      </c>
    </row>
    <row r="168">
      <c r="B168" t="inlineStr">
        <is>
          <t>MITSUBISHI</t>
        </is>
      </c>
      <c r="C168" t="inlineStr">
        <is>
          <t>4D30</t>
        </is>
      </c>
      <c r="D168" t="n">
        <v>4</v>
      </c>
      <c r="H168" t="inlineStr">
        <is>
          <t>ME011513</t>
        </is>
      </c>
      <c r="I168" t="inlineStr">
        <is>
          <t>10PC1T</t>
        </is>
      </c>
      <c r="J168" t="inlineStr">
        <is>
          <t>IKAZU</t>
        </is>
      </c>
      <c r="K168" t="n">
        <v>99</v>
      </c>
      <c r="L168" t="inlineStr">
        <is>
          <t>Bộ 4</t>
        </is>
      </c>
      <c r="R168" t="inlineStr">
        <is>
          <t>CÓ</t>
        </is>
      </c>
      <c r="S168" t="inlineStr">
        <is>
          <t xml:space="preserve">XY LANH 4D30  ĐK 99  </t>
        </is>
      </c>
    </row>
    <row r="169">
      <c r="B169" t="inlineStr">
        <is>
          <t>MITSUBISHI</t>
        </is>
      </c>
      <c r="C169" t="inlineStr">
        <is>
          <t>4D31/6D31</t>
        </is>
      </c>
      <c r="H169" t="inlineStr">
        <is>
          <t>ME011604</t>
        </is>
      </c>
      <c r="J169" t="inlineStr">
        <is>
          <t>IKAZU</t>
        </is>
      </c>
      <c r="K169" t="n">
        <v>100</v>
      </c>
      <c r="L169" t="inlineStr">
        <is>
          <t>Bộ 4</t>
        </is>
      </c>
      <c r="R169" t="inlineStr">
        <is>
          <t>CÓ</t>
        </is>
      </c>
      <c r="S169" t="inlineStr">
        <is>
          <t xml:space="preserve">XY LANH 4D31/6D31  ĐK 100  </t>
        </is>
      </c>
    </row>
    <row r="170">
      <c r="A170" t="inlineStr">
        <is>
          <t>HH071876</t>
        </is>
      </c>
      <c r="B170" t="inlineStr">
        <is>
          <t>MITSUBISHI</t>
        </is>
      </c>
      <c r="C170" t="inlineStr">
        <is>
          <t>S4K/S6KT/3066</t>
        </is>
      </c>
      <c r="H170" t="inlineStr">
        <is>
          <t>34307-00501</t>
        </is>
      </c>
      <c r="I170" t="inlineStr">
        <is>
          <t>S6D108</t>
        </is>
      </c>
      <c r="J170" t="inlineStr">
        <is>
          <t>IKAZU</t>
        </is>
      </c>
      <c r="K170" t="n">
        <v>102</v>
      </c>
      <c r="L170" t="inlineStr">
        <is>
          <t>Cái</t>
        </is>
      </c>
      <c r="R170" t="inlineStr">
        <is>
          <t>CÓ</t>
        </is>
      </c>
      <c r="S170" t="inlineStr">
        <is>
          <t xml:space="preserve">XY LANH S4K/S6KT/3066  ĐK 102  </t>
        </is>
      </c>
    </row>
    <row r="171">
      <c r="B171" t="inlineStr">
        <is>
          <t>MITSUBISHI</t>
        </is>
      </c>
      <c r="C171" t="inlineStr">
        <is>
          <t>4D34/6D34</t>
        </is>
      </c>
      <c r="D171" t="n">
        <v>4</v>
      </c>
      <c r="H171" t="inlineStr">
        <is>
          <t>ME013366</t>
        </is>
      </c>
      <c r="I171" t="inlineStr">
        <is>
          <t>R2B6</t>
        </is>
      </c>
      <c r="J171" t="inlineStr">
        <is>
          <t>IKAZU</t>
        </is>
      </c>
      <c r="K171" t="n">
        <v>104</v>
      </c>
      <c r="L171" t="inlineStr">
        <is>
          <t>Bộ 4</t>
        </is>
      </c>
      <c r="R171" t="inlineStr">
        <is>
          <t>CÓ</t>
        </is>
      </c>
      <c r="S171" t="inlineStr">
        <is>
          <t xml:space="preserve">XY LANH 4D34/6D34  ĐK 104  </t>
        </is>
      </c>
    </row>
    <row r="172">
      <c r="A172" t="inlineStr">
        <is>
          <t>HH00112</t>
        </is>
      </c>
      <c r="B172" t="inlineStr">
        <is>
          <t>MITSUBISHI</t>
        </is>
      </c>
      <c r="C172" t="inlineStr">
        <is>
          <t>4D32/K1</t>
        </is>
      </c>
      <c r="D172" t="n">
        <v>4</v>
      </c>
      <c r="H172" t="inlineStr">
        <is>
          <t>ME012900</t>
        </is>
      </c>
      <c r="I172" t="inlineStr">
        <is>
          <t>VA E2000/001</t>
        </is>
      </c>
      <c r="J172" t="inlineStr">
        <is>
          <t>TNC</t>
        </is>
      </c>
      <c r="K172" t="n">
        <v>104</v>
      </c>
      <c r="L172" t="inlineStr">
        <is>
          <t>Bộ 4</t>
        </is>
      </c>
      <c r="R172" t="inlineStr">
        <is>
          <t>CÓ</t>
        </is>
      </c>
      <c r="S172" t="inlineStr">
        <is>
          <t xml:space="preserve">XY LANH 4D32/K1  ĐK 104  </t>
        </is>
      </c>
    </row>
    <row r="173">
      <c r="A173" t="inlineStr">
        <is>
          <t>HH00738</t>
        </is>
      </c>
      <c r="B173" t="inlineStr">
        <is>
          <t>MITSUBISHI</t>
        </is>
      </c>
      <c r="C173" t="inlineStr">
        <is>
          <t>4D33</t>
        </is>
      </c>
      <c r="D173" t="n">
        <v>4</v>
      </c>
      <c r="H173" t="inlineStr">
        <is>
          <t>ME013333</t>
        </is>
      </c>
      <c r="I173" t="inlineStr">
        <is>
          <t>1KZ</t>
        </is>
      </c>
      <c r="J173" t="inlineStr">
        <is>
          <t>IKAZU</t>
        </is>
      </c>
      <c r="K173" t="n">
        <v>108</v>
      </c>
      <c r="L173" t="inlineStr">
        <is>
          <t>Bộ 4</t>
        </is>
      </c>
      <c r="R173" t="inlineStr">
        <is>
          <t>CÓ</t>
        </is>
      </c>
      <c r="S173" t="inlineStr">
        <is>
          <t xml:space="preserve">XY LANH 4D33  ĐK 108  </t>
        </is>
      </c>
    </row>
    <row r="174">
      <c r="A174" t="inlineStr">
        <is>
          <t>HH071220</t>
        </is>
      </c>
      <c r="B174" t="inlineStr">
        <is>
          <t>MITSUBISHI</t>
        </is>
      </c>
      <c r="C174" t="inlineStr">
        <is>
          <t>4D35</t>
        </is>
      </c>
      <c r="D174" t="n">
        <v>4</v>
      </c>
      <c r="H174" t="inlineStr">
        <is>
          <t>ME013678</t>
        </is>
      </c>
      <c r="I174" t="inlineStr">
        <is>
          <t>XA E2500/T2500</t>
        </is>
      </c>
      <c r="J174" t="inlineStr">
        <is>
          <t>IKAZU</t>
        </is>
      </c>
      <c r="K174" t="n">
        <v>110</v>
      </c>
      <c r="L174" t="inlineStr">
        <is>
          <t>Bộ 4</t>
        </is>
      </c>
      <c r="R174" t="inlineStr">
        <is>
          <t>CÓ</t>
        </is>
      </c>
      <c r="S174" t="inlineStr">
        <is>
          <t xml:space="preserve">XY LANH 4D35  ĐK 110  </t>
        </is>
      </c>
    </row>
    <row r="175">
      <c r="B175" t="inlineStr">
        <is>
          <t>MITSUBISHI</t>
        </is>
      </c>
      <c r="C175" t="inlineStr">
        <is>
          <t>6D14</t>
        </is>
      </c>
      <c r="D175" t="n">
        <v>6</v>
      </c>
      <c r="H175" t="inlineStr">
        <is>
          <t>ME071178</t>
        </is>
      </c>
      <c r="I175" t="inlineStr">
        <is>
          <t>KIA</t>
        </is>
      </c>
      <c r="J175" t="inlineStr">
        <is>
          <t>IKAZU</t>
        </is>
      </c>
      <c r="K175" t="n">
        <v>110</v>
      </c>
      <c r="L175" t="inlineStr">
        <is>
          <t>Bộ 6</t>
        </is>
      </c>
      <c r="R175" t="inlineStr">
        <is>
          <t>CÓ</t>
        </is>
      </c>
      <c r="S175" t="inlineStr">
        <is>
          <t xml:space="preserve">XY LANH 6D14  ĐK 110 Gờ 10mm </t>
        </is>
      </c>
    </row>
    <row r="176">
      <c r="B176" t="inlineStr">
        <is>
          <t>MITSUBISHI</t>
        </is>
      </c>
      <c r="C176" t="inlineStr">
        <is>
          <t>6D14-2AT</t>
        </is>
      </c>
      <c r="D176" t="n">
        <v>6</v>
      </c>
      <c r="H176" t="inlineStr">
        <is>
          <t>ME071175</t>
        </is>
      </c>
      <c r="I176" t="inlineStr">
        <is>
          <t>TF01</t>
        </is>
      </c>
      <c r="J176" t="inlineStr">
        <is>
          <t>IKAZU</t>
        </is>
      </c>
      <c r="K176" t="n">
        <v>110</v>
      </c>
      <c r="L176" t="inlineStr">
        <is>
          <t>Bộ 6</t>
        </is>
      </c>
      <c r="R176" t="inlineStr">
        <is>
          <t>CÓ</t>
        </is>
      </c>
      <c r="S176" t="inlineStr">
        <is>
          <t xml:space="preserve">XY LANH 6D14-2AT  ĐK 110 Gờ 10mm </t>
        </is>
      </c>
    </row>
    <row r="177">
      <c r="A177" t="inlineStr">
        <is>
          <t>HH080201</t>
        </is>
      </c>
      <c r="B177" t="inlineStr">
        <is>
          <t>MITSUBISHI</t>
        </is>
      </c>
      <c r="C177" t="inlineStr">
        <is>
          <t>6DB10</t>
        </is>
      </c>
      <c r="D177" t="n">
        <v>6</v>
      </c>
      <c r="H177" t="inlineStr">
        <is>
          <t>ME040040</t>
        </is>
      </c>
      <c r="I177" t="inlineStr">
        <is>
          <t>4D105</t>
        </is>
      </c>
      <c r="J177" t="inlineStr">
        <is>
          <t>IKAZU</t>
        </is>
      </c>
      <c r="K177" t="n">
        <v>110</v>
      </c>
      <c r="L177" t="inlineStr">
        <is>
          <t>Bộ 6</t>
        </is>
      </c>
      <c r="R177" t="inlineStr">
        <is>
          <t>CÓ</t>
        </is>
      </c>
      <c r="S177" t="inlineStr">
        <is>
          <t xml:space="preserve">XY LANH 6DB10  ĐK 110 Gờ 11.8mm </t>
        </is>
      </c>
    </row>
    <row r="178">
      <c r="A178" t="inlineStr">
        <is>
          <t>HH080576</t>
        </is>
      </c>
      <c r="B178" t="inlineStr">
        <is>
          <t>MITSUBISHI</t>
        </is>
      </c>
      <c r="C178" t="inlineStr">
        <is>
          <t>6D15</t>
        </is>
      </c>
      <c r="D178" t="n">
        <v>6</v>
      </c>
      <c r="H178" t="inlineStr">
        <is>
          <t>ME031655</t>
        </is>
      </c>
      <c r="I178" t="inlineStr">
        <is>
          <t>TM/T4500</t>
        </is>
      </c>
      <c r="J178" t="inlineStr">
        <is>
          <t>IKAZU</t>
        </is>
      </c>
      <c r="K178" t="n">
        <v>113</v>
      </c>
      <c r="L178" t="inlineStr">
        <is>
          <t>Bộ 6</t>
        </is>
      </c>
      <c r="R178" t="inlineStr">
        <is>
          <t>CÓ</t>
        </is>
      </c>
      <c r="S178" t="inlineStr">
        <is>
          <t xml:space="preserve">XY LANH 6D15  ĐK 113 Gờ 10mm </t>
        </is>
      </c>
    </row>
    <row r="179">
      <c r="A179" t="inlineStr">
        <is>
          <t>HH00746</t>
        </is>
      </c>
      <c r="B179" t="inlineStr">
        <is>
          <t>MITSUBISHI</t>
        </is>
      </c>
      <c r="C179" t="inlineStr">
        <is>
          <t>6D15-3AT</t>
        </is>
      </c>
      <c r="D179" t="n">
        <v>6</v>
      </c>
      <c r="H179" t="inlineStr">
        <is>
          <t>ME071090</t>
        </is>
      </c>
      <c r="I179" t="inlineStr">
        <is>
          <t>TF/T4000</t>
        </is>
      </c>
      <c r="J179" t="inlineStr">
        <is>
          <t>IKAZU</t>
        </is>
      </c>
      <c r="K179" t="n">
        <v>113</v>
      </c>
      <c r="L179" t="inlineStr">
        <is>
          <t>Bộ 6</t>
        </is>
      </c>
      <c r="R179" t="inlineStr">
        <is>
          <t>CÓ</t>
        </is>
      </c>
      <c r="S179" t="inlineStr">
        <is>
          <t xml:space="preserve">XY LANH 6D15-3AT  ĐK 113 Gờ 8mm </t>
        </is>
      </c>
    </row>
    <row r="180">
      <c r="B180" t="inlineStr">
        <is>
          <t>MITSUBISHI</t>
        </is>
      </c>
      <c r="C180" t="inlineStr">
        <is>
          <t>6D15T</t>
        </is>
      </c>
      <c r="D180" t="n">
        <v>6</v>
      </c>
      <c r="H180" t="inlineStr">
        <is>
          <t>ME071062</t>
        </is>
      </c>
      <c r="I180" t="inlineStr">
        <is>
          <t>TM</t>
        </is>
      </c>
      <c r="J180" t="inlineStr">
        <is>
          <t>IKAZU</t>
        </is>
      </c>
      <c r="K180" t="n">
        <v>113</v>
      </c>
      <c r="L180" t="inlineStr">
        <is>
          <t>Bộ 6</t>
        </is>
      </c>
      <c r="R180" t="inlineStr">
        <is>
          <t>CÓ</t>
        </is>
      </c>
      <c r="S180" t="inlineStr">
        <is>
          <t xml:space="preserve">XY LANH 6D15T  ĐK 113 Gờ 10mm </t>
        </is>
      </c>
    </row>
    <row r="181">
      <c r="A181" t="inlineStr">
        <is>
          <t>HH082193</t>
        </is>
      </c>
      <c r="B181" t="inlineStr">
        <is>
          <t>MITSUBISHI</t>
        </is>
      </c>
      <c r="C181" t="inlineStr">
        <is>
          <t>4M50/4M50T</t>
        </is>
      </c>
      <c r="D181" t="n">
        <v>4</v>
      </c>
      <c r="H181" t="inlineStr">
        <is>
          <t>ME221680</t>
        </is>
      </c>
      <c r="I181" t="inlineStr">
        <is>
          <t>J3</t>
        </is>
      </c>
      <c r="J181" t="inlineStr">
        <is>
          <t>IKAZU</t>
        </is>
      </c>
      <c r="K181" t="n">
        <v>114</v>
      </c>
      <c r="L181" t="inlineStr">
        <is>
          <t>Bộ 4</t>
        </is>
      </c>
      <c r="R181" t="inlineStr">
        <is>
          <t>CÓ</t>
        </is>
      </c>
      <c r="S181" t="inlineStr">
        <is>
          <t xml:space="preserve">XY LANH 4M50/4M50T  ĐK 114  </t>
        </is>
      </c>
    </row>
    <row r="182">
      <c r="A182" t="inlineStr">
        <is>
          <t>HH070418</t>
        </is>
      </c>
      <c r="B182" t="inlineStr">
        <is>
          <t>MITSUBISHI</t>
        </is>
      </c>
      <c r="C182" t="inlineStr">
        <is>
          <t>4M51</t>
        </is>
      </c>
      <c r="D182" t="n">
        <v>4</v>
      </c>
      <c r="H182" t="inlineStr">
        <is>
          <t>ME995591</t>
        </is>
      </c>
      <c r="I182" t="inlineStr">
        <is>
          <t>5L</t>
        </is>
      </c>
      <c r="J182" t="inlineStr">
        <is>
          <t>IKAZU</t>
        </is>
      </c>
      <c r="K182" t="n">
        <v>118</v>
      </c>
      <c r="L182" t="inlineStr">
        <is>
          <t>Bộ 4</t>
        </is>
      </c>
      <c r="R182" t="inlineStr">
        <is>
          <t>CÓ</t>
        </is>
      </c>
      <c r="S182" t="inlineStr">
        <is>
          <t xml:space="preserve">XY LANH 4M51  ĐK 118  </t>
        </is>
      </c>
    </row>
    <row r="183">
      <c r="A183" t="inlineStr">
        <is>
          <t>HH00282</t>
        </is>
      </c>
      <c r="B183" t="inlineStr">
        <is>
          <t>MITSUBISHI</t>
        </is>
      </c>
      <c r="C183" t="inlineStr">
        <is>
          <t>6D16</t>
        </is>
      </c>
      <c r="D183" t="n">
        <v>6</v>
      </c>
      <c r="H183" t="inlineStr">
        <is>
          <t>ME071228</t>
        </is>
      </c>
      <c r="I183" t="inlineStr">
        <is>
          <t>XA/T2500</t>
        </is>
      </c>
      <c r="J183" t="inlineStr">
        <is>
          <t>IKAZU</t>
        </is>
      </c>
      <c r="K183" t="n">
        <v>118</v>
      </c>
      <c r="L183" t="inlineStr">
        <is>
          <t>Bộ 6</t>
        </is>
      </c>
      <c r="R183" t="inlineStr">
        <is>
          <t>CÓ</t>
        </is>
      </c>
      <c r="S183" t="inlineStr">
        <is>
          <t xml:space="preserve">XY LANH 6D16  ĐK 118 Gờ 8mm </t>
        </is>
      </c>
    </row>
    <row r="184">
      <c r="B184" t="inlineStr">
        <is>
          <t>MITSUBISHI</t>
        </is>
      </c>
      <c r="C184" t="inlineStr">
        <is>
          <t>6D16T/D6BR/D6BJ</t>
        </is>
      </c>
      <c r="D184" t="n">
        <v>6</v>
      </c>
      <c r="H184" t="inlineStr">
        <is>
          <t>ME041103</t>
        </is>
      </c>
      <c r="I184" t="inlineStr">
        <is>
          <t>PB</t>
        </is>
      </c>
      <c r="J184" t="inlineStr">
        <is>
          <t>IKAZU</t>
        </is>
      </c>
      <c r="K184" t="n">
        <v>118</v>
      </c>
      <c r="L184" t="inlineStr">
        <is>
          <t>Bộ 6</t>
        </is>
      </c>
      <c r="R184" t="inlineStr">
        <is>
          <t>CÓ</t>
        </is>
      </c>
      <c r="S184" t="inlineStr">
        <is>
          <t xml:space="preserve">XY LANH 6D16T/D6BR/D6BJ  ĐK 118 Gờ 8mm </t>
        </is>
      </c>
    </row>
    <row r="185">
      <c r="B185" t="inlineStr">
        <is>
          <t>MITSUBISHI</t>
        </is>
      </c>
      <c r="C185" t="inlineStr">
        <is>
          <t>6D17</t>
        </is>
      </c>
      <c r="D185" t="n">
        <v>6</v>
      </c>
      <c r="H185" t="inlineStr">
        <is>
          <t>ME071538</t>
        </is>
      </c>
      <c r="I185" t="inlineStr">
        <is>
          <t>4D92</t>
        </is>
      </c>
      <c r="J185" t="inlineStr">
        <is>
          <t>IKAZU</t>
        </is>
      </c>
      <c r="K185" t="n">
        <v>118</v>
      </c>
      <c r="L185" t="inlineStr">
        <is>
          <t>Bộ 6</t>
        </is>
      </c>
      <c r="R185" t="inlineStr">
        <is>
          <t>CÓ</t>
        </is>
      </c>
      <c r="S185" t="inlineStr">
        <is>
          <t xml:space="preserve">XY LANH 6D17  ĐK 118 Gờ 8mm </t>
        </is>
      </c>
    </row>
    <row r="186">
      <c r="A186" t="inlineStr">
        <is>
          <t>HH076487</t>
        </is>
      </c>
      <c r="B186" t="inlineStr">
        <is>
          <t>MITSUBISHI</t>
        </is>
      </c>
      <c r="C186" t="inlineStr">
        <is>
          <t>6D20</t>
        </is>
      </c>
      <c r="D186" t="n">
        <v>6</v>
      </c>
      <c r="H186" t="inlineStr">
        <is>
          <t>ME051555</t>
        </is>
      </c>
      <c r="I186" t="inlineStr">
        <is>
          <t>SF/K2400</t>
        </is>
      </c>
      <c r="J186" t="inlineStr">
        <is>
          <t>IKAZU</t>
        </is>
      </c>
      <c r="K186" t="n">
        <v>125</v>
      </c>
      <c r="L186" t="inlineStr">
        <is>
          <t>Bộ 6</t>
        </is>
      </c>
      <c r="R186" t="inlineStr">
        <is>
          <t>CÓ</t>
        </is>
      </c>
      <c r="S186" t="inlineStr">
        <is>
          <t xml:space="preserve">XY LANH 6D20  ĐK 125 Gờ 11.5mm </t>
        </is>
      </c>
    </row>
    <row r="187">
      <c r="B187" t="inlineStr">
        <is>
          <t>MITSUBISHI</t>
        </is>
      </c>
      <c r="C187" t="inlineStr">
        <is>
          <t>6DC2/8DC2/8DC4</t>
        </is>
      </c>
      <c r="H187" t="inlineStr">
        <is>
          <t>ME061158</t>
        </is>
      </c>
      <c r="I187" t="inlineStr">
        <is>
          <t>4D105-3/1</t>
        </is>
      </c>
      <c r="J187" t="inlineStr">
        <is>
          <t>IKAZU</t>
        </is>
      </c>
      <c r="K187" t="n">
        <v>130</v>
      </c>
      <c r="L187" t="inlineStr">
        <is>
          <t>Bộ 6</t>
        </is>
      </c>
      <c r="R187" t="inlineStr">
        <is>
          <t>CÓ</t>
        </is>
      </c>
      <c r="S187" t="inlineStr">
        <is>
          <t xml:space="preserve">XY LANH 6DC2/8DC2/8DC4  ĐK 130 Gờ 11.8mm </t>
        </is>
      </c>
    </row>
    <row r="188">
      <c r="A188" t="inlineStr">
        <is>
          <t>HH071005</t>
        </is>
      </c>
      <c r="B188" t="inlineStr">
        <is>
          <t>MITSUBISHI</t>
        </is>
      </c>
      <c r="C188" t="inlineStr">
        <is>
          <t>6D40/6M70</t>
        </is>
      </c>
      <c r="D188" t="n">
        <v>6</v>
      </c>
      <c r="H188" t="inlineStr">
        <is>
          <t>ME120026</t>
        </is>
      </c>
      <c r="I188" t="inlineStr">
        <is>
          <t>6D102</t>
        </is>
      </c>
      <c r="J188" t="inlineStr">
        <is>
          <t>IKAZU</t>
        </is>
      </c>
      <c r="K188" t="n">
        <v>135</v>
      </c>
      <c r="L188" t="inlineStr">
        <is>
          <t>Bộ 6</t>
        </is>
      </c>
      <c r="R188" t="inlineStr">
        <is>
          <t>CÓ</t>
        </is>
      </c>
      <c r="S188" t="inlineStr">
        <is>
          <t xml:space="preserve">XY LANH 6D40/6M70  ĐK 135 Gờ 9mm </t>
        </is>
      </c>
    </row>
    <row r="189">
      <c r="B189" t="inlineStr">
        <is>
          <t>MITSUBISHI</t>
        </is>
      </c>
      <c r="C189" t="inlineStr">
        <is>
          <t>8DC81/8DC82</t>
        </is>
      </c>
      <c r="D189" t="n">
        <v>8</v>
      </c>
      <c r="H189" t="inlineStr">
        <is>
          <t>ME062379</t>
        </is>
      </c>
      <c r="I189" t="inlineStr">
        <is>
          <t>4D120</t>
        </is>
      </c>
      <c r="J189" t="inlineStr">
        <is>
          <t>IKAZU</t>
        </is>
      </c>
      <c r="K189" t="n">
        <v>135</v>
      </c>
      <c r="L189" t="inlineStr">
        <is>
          <t>Bộ 8</t>
        </is>
      </c>
      <c r="R189" t="inlineStr">
        <is>
          <t>CÓ</t>
        </is>
      </c>
      <c r="S189" t="inlineStr">
        <is>
          <t xml:space="preserve">XY LANH 8DC81/8DC82  ĐK 135 Gờ 11.8mm </t>
        </is>
      </c>
    </row>
    <row r="190">
      <c r="A190" t="inlineStr">
        <is>
          <t>HH080209</t>
        </is>
      </c>
      <c r="B190" t="inlineStr">
        <is>
          <t>MITSUBISHI</t>
        </is>
      </c>
      <c r="C190" t="inlineStr">
        <is>
          <t>8DC9</t>
        </is>
      </c>
      <c r="D190" t="n">
        <v>8</v>
      </c>
      <c r="H190" t="inlineStr">
        <is>
          <t>ME061782</t>
        </is>
      </c>
      <c r="I190" t="inlineStr">
        <is>
          <t>6D125/S6D125</t>
        </is>
      </c>
      <c r="J190" t="inlineStr">
        <is>
          <t>IKAZU</t>
        </is>
      </c>
      <c r="K190" t="n">
        <v>135</v>
      </c>
      <c r="L190" t="inlineStr">
        <is>
          <t>Bộ 8</t>
        </is>
      </c>
      <c r="R190" t="inlineStr">
        <is>
          <t>CÓ</t>
        </is>
      </c>
      <c r="S190" t="inlineStr">
        <is>
          <t xml:space="preserve">XY LANH 8DC9  ĐK 135 Gờ 11.8mm </t>
        </is>
      </c>
    </row>
    <row r="191">
      <c r="A191" t="inlineStr">
        <is>
          <t>HH083517</t>
        </is>
      </c>
      <c r="B191" t="inlineStr">
        <is>
          <t>MITSUBISHI</t>
        </is>
      </c>
      <c r="C191" t="inlineStr">
        <is>
          <t>S6B</t>
        </is>
      </c>
      <c r="D191" t="n">
        <v>6</v>
      </c>
      <c r="H191" t="inlineStr">
        <is>
          <t>36207-12100</t>
        </is>
      </c>
      <c r="I191" t="inlineStr">
        <is>
          <t>4DQ5</t>
        </is>
      </c>
      <c r="J191" t="inlineStr">
        <is>
          <t>TNC</t>
        </is>
      </c>
      <c r="K191" t="n">
        <v>135</v>
      </c>
      <c r="L191" t="inlineStr">
        <is>
          <t>Bộ 6</t>
        </is>
      </c>
      <c r="R191" t="inlineStr">
        <is>
          <t>CÓ</t>
        </is>
      </c>
      <c r="S191" t="inlineStr">
        <is>
          <t xml:space="preserve">XY LANH S6B  ĐK 135  </t>
        </is>
      </c>
    </row>
    <row r="192">
      <c r="A192" t="inlineStr">
        <is>
          <t>HH071006</t>
        </is>
      </c>
      <c r="B192" t="inlineStr">
        <is>
          <t>MITSUBISHI</t>
        </is>
      </c>
      <c r="C192" t="inlineStr">
        <is>
          <t>8DC10</t>
        </is>
      </c>
      <c r="D192" t="n">
        <v>8</v>
      </c>
      <c r="H192" t="inlineStr">
        <is>
          <t>ME062857</t>
        </is>
      </c>
      <c r="I192" t="inlineStr">
        <is>
          <t>6D110</t>
        </is>
      </c>
      <c r="J192" t="inlineStr">
        <is>
          <t>IKAZU</t>
        </is>
      </c>
      <c r="K192" t="n">
        <v>138</v>
      </c>
      <c r="L192" t="inlineStr">
        <is>
          <t>Bộ 8</t>
        </is>
      </c>
      <c r="R192" t="inlineStr">
        <is>
          <t>CÓ</t>
        </is>
      </c>
      <c r="S192" t="inlineStr">
        <is>
          <t xml:space="preserve">XY LANH 8DC10  ĐK 138 Gờ 13.4mm </t>
        </is>
      </c>
    </row>
    <row r="193">
      <c r="B193" t="inlineStr">
        <is>
          <t>MITSUBISHI</t>
        </is>
      </c>
      <c r="C193" t="inlineStr">
        <is>
          <t>8DC11</t>
        </is>
      </c>
      <c r="D193" t="n">
        <v>8</v>
      </c>
      <c r="H193" t="inlineStr">
        <is>
          <t>ME060439</t>
        </is>
      </c>
      <c r="I193" t="inlineStr">
        <is>
          <t>6D114</t>
        </is>
      </c>
      <c r="J193" t="inlineStr">
        <is>
          <t>IKAZU</t>
        </is>
      </c>
      <c r="K193" t="n">
        <v>142</v>
      </c>
      <c r="L193" t="inlineStr">
        <is>
          <t>Bộ 8</t>
        </is>
      </c>
      <c r="R193" t="inlineStr">
        <is>
          <t>CÓ</t>
        </is>
      </c>
      <c r="S193" t="inlineStr">
        <is>
          <t xml:space="preserve">XY LANH 8DC11  ĐK 142 Gờ 15mm </t>
        </is>
      </c>
    </row>
    <row r="194">
      <c r="B194" t="inlineStr">
        <is>
          <t>MITSUBISHI</t>
        </is>
      </c>
      <c r="C194" t="inlineStr">
        <is>
          <t>S6A/S6A1</t>
        </is>
      </c>
      <c r="D194" t="n">
        <v>6</v>
      </c>
      <c r="H194" t="inlineStr">
        <is>
          <t>32507-12100</t>
        </is>
      </c>
      <c r="I194" t="inlineStr">
        <is>
          <t>S6D125/6D125</t>
        </is>
      </c>
      <c r="J194" t="inlineStr">
        <is>
          <t>IKAZU</t>
        </is>
      </c>
      <c r="K194" t="n">
        <v>145</v>
      </c>
      <c r="L194" t="inlineStr">
        <is>
          <t>Bộ 6</t>
        </is>
      </c>
      <c r="R194" t="inlineStr">
        <is>
          <t>CÓ</t>
        </is>
      </c>
      <c r="S194" t="inlineStr">
        <is>
          <t xml:space="preserve">XY LANH S6A/S6A1  ĐK 145 Gờ 12mm </t>
        </is>
      </c>
    </row>
    <row r="195">
      <c r="B195" t="inlineStr">
        <is>
          <t>MITSUBISHI</t>
        </is>
      </c>
      <c r="C195" t="inlineStr">
        <is>
          <t>8M20</t>
        </is>
      </c>
      <c r="D195" t="n">
        <v>8</v>
      </c>
      <c r="H195" t="inlineStr">
        <is>
          <t>ME356657</t>
        </is>
      </c>
      <c r="I195" t="inlineStr">
        <is>
          <t>4D130</t>
        </is>
      </c>
      <c r="J195" t="inlineStr">
        <is>
          <t>IKAZU</t>
        </is>
      </c>
      <c r="K195" t="n">
        <v>146</v>
      </c>
      <c r="L195" t="inlineStr">
        <is>
          <t>Bộ 8</t>
        </is>
      </c>
      <c r="R195" t="inlineStr">
        <is>
          <t>CÓ</t>
        </is>
      </c>
      <c r="S195" t="inlineStr">
        <is>
          <t xml:space="preserve">XY LANH 8M20  ĐK 146 Gờ 11.8mm </t>
        </is>
      </c>
    </row>
    <row r="196">
      <c r="B196" t="inlineStr">
        <is>
          <t>MITSUBISHI</t>
        </is>
      </c>
      <c r="C196" t="inlineStr">
        <is>
          <t>8M21</t>
        </is>
      </c>
      <c r="D196" t="n">
        <v>8</v>
      </c>
      <c r="H196" t="inlineStr">
        <is>
          <t>ME352199</t>
        </is>
      </c>
      <c r="I196" t="inlineStr">
        <is>
          <t>NH220</t>
        </is>
      </c>
      <c r="J196" t="inlineStr">
        <is>
          <t>IKAZU</t>
        </is>
      </c>
      <c r="K196" t="n">
        <v>150</v>
      </c>
      <c r="L196" t="inlineStr">
        <is>
          <t>Bộ 8</t>
        </is>
      </c>
      <c r="R196" t="inlineStr">
        <is>
          <t>CÓ</t>
        </is>
      </c>
      <c r="S196" t="inlineStr">
        <is>
          <t xml:space="preserve">XY LANH 8M21  ĐK 150 Gờ 11.8mm </t>
        </is>
      </c>
    </row>
    <row r="197">
      <c r="A197" t="inlineStr">
        <is>
          <t>HH083519</t>
        </is>
      </c>
      <c r="B197" t="inlineStr">
        <is>
          <t>MITSUBISHI</t>
        </is>
      </c>
      <c r="C197" t="inlineStr">
        <is>
          <t>S6A2</t>
        </is>
      </c>
      <c r="D197" t="n">
        <v>6</v>
      </c>
      <c r="H197" t="inlineStr">
        <is>
          <t>32507-62400</t>
        </is>
      </c>
      <c r="I197" t="inlineStr">
        <is>
          <t>S6D170</t>
        </is>
      </c>
      <c r="J197" t="inlineStr">
        <is>
          <t>IKAZU</t>
        </is>
      </c>
      <c r="K197" t="n">
        <v>150</v>
      </c>
      <c r="L197" t="inlineStr">
        <is>
          <t>Bộ 6</t>
        </is>
      </c>
      <c r="R197" t="inlineStr">
        <is>
          <t>CÓ</t>
        </is>
      </c>
      <c r="S197" t="inlineStr">
        <is>
          <t xml:space="preserve">XY LANH S6A2  ĐK 150 Gờ 12mm </t>
        </is>
      </c>
    </row>
    <row r="198">
      <c r="A198" t="inlineStr">
        <is>
          <t>HH083030</t>
        </is>
      </c>
      <c r="B198" t="inlineStr">
        <is>
          <t>MITSUBISHI</t>
        </is>
      </c>
      <c r="C198" t="inlineStr">
        <is>
          <t>S6A3</t>
        </is>
      </c>
      <c r="D198" t="n">
        <v>6</v>
      </c>
      <c r="H198" t="inlineStr">
        <is>
          <t>35A07-02100</t>
        </is>
      </c>
      <c r="J198" t="inlineStr">
        <is>
          <t>IKAZU</t>
        </is>
      </c>
      <c r="K198" t="n">
        <v>150</v>
      </c>
      <c r="L198" t="inlineStr">
        <is>
          <t>Bộ 6</t>
        </is>
      </c>
      <c r="R198" t="inlineStr">
        <is>
          <t>CÓ</t>
        </is>
      </c>
      <c r="S198" t="inlineStr">
        <is>
          <t xml:space="preserve">XY LANH S6A3  ĐK 150  </t>
        </is>
      </c>
    </row>
    <row r="199">
      <c r="B199" t="inlineStr">
        <is>
          <t>MITSUBISHI</t>
        </is>
      </c>
      <c r="C199" t="inlineStr">
        <is>
          <t>S6N1</t>
        </is>
      </c>
      <c r="D199" t="n">
        <v>6</v>
      </c>
      <c r="H199" t="inlineStr">
        <is>
          <t>37107- 12400</t>
        </is>
      </c>
      <c r="I199" t="inlineStr">
        <is>
          <t>S4S/S6S</t>
        </is>
      </c>
      <c r="J199" t="inlineStr">
        <is>
          <t>IKAZU</t>
        </is>
      </c>
      <c r="K199" t="n">
        <v>160</v>
      </c>
      <c r="L199" t="inlineStr">
        <is>
          <t>Bộ 6</t>
        </is>
      </c>
      <c r="R199" t="inlineStr">
        <is>
          <t>CÓ</t>
        </is>
      </c>
      <c r="S199" t="inlineStr">
        <is>
          <t xml:space="preserve">XY LANH S6N1  ĐK 160  </t>
        </is>
      </c>
    </row>
    <row r="200">
      <c r="B200" t="inlineStr">
        <is>
          <t>MITSUBISHI</t>
        </is>
      </c>
      <c r="C200" t="inlineStr">
        <is>
          <t>S6N2</t>
        </is>
      </c>
      <c r="D200" t="n">
        <v>6</v>
      </c>
      <c r="H200" t="inlineStr">
        <is>
          <t>37107- 12400</t>
        </is>
      </c>
      <c r="I200" t="inlineStr">
        <is>
          <t>S4E/S6E</t>
        </is>
      </c>
      <c r="J200" t="inlineStr">
        <is>
          <t>IKAZU</t>
        </is>
      </c>
      <c r="K200" t="n">
        <v>160</v>
      </c>
      <c r="L200" t="inlineStr">
        <is>
          <t>Bộ 6</t>
        </is>
      </c>
      <c r="R200" t="inlineStr">
        <is>
          <t>CÓ</t>
        </is>
      </c>
      <c r="S200" t="inlineStr">
        <is>
          <t xml:space="preserve">XY LANH S6N2  ĐK 160  </t>
        </is>
      </c>
    </row>
    <row r="201">
      <c r="B201" t="inlineStr">
        <is>
          <t>MITSUBISHI</t>
        </is>
      </c>
      <c r="C201" t="inlineStr">
        <is>
          <t>S6R2F</t>
        </is>
      </c>
      <c r="D201" t="n">
        <v>6</v>
      </c>
      <c r="H201" t="inlineStr">
        <is>
          <t>37507-05600</t>
        </is>
      </c>
      <c r="I201" t="inlineStr">
        <is>
          <t>4M40</t>
        </is>
      </c>
      <c r="J201" t="inlineStr">
        <is>
          <t>IKAZU</t>
        </is>
      </c>
      <c r="K201" t="n">
        <v>160</v>
      </c>
      <c r="L201" t="inlineStr">
        <is>
          <t>Bộ 6</t>
        </is>
      </c>
      <c r="R201" t="inlineStr">
        <is>
          <t>CÓ</t>
        </is>
      </c>
      <c r="S201" t="inlineStr">
        <is>
          <t xml:space="preserve">XY LANH S6R2F  ĐK 160  </t>
        </is>
      </c>
    </row>
    <row r="202">
      <c r="A202" t="inlineStr">
        <is>
          <t>HH082193</t>
        </is>
      </c>
      <c r="B202" t="inlineStr">
        <is>
          <t>MITSUBISHI</t>
        </is>
      </c>
      <c r="C202" t="inlineStr">
        <is>
          <t>4M50</t>
        </is>
      </c>
      <c r="D202" t="n">
        <v>4</v>
      </c>
      <c r="H202" t="inlineStr">
        <is>
          <t>ME221680</t>
        </is>
      </c>
      <c r="I202" t="inlineStr">
        <is>
          <t>J3</t>
        </is>
      </c>
      <c r="J202" t="inlineStr">
        <is>
          <t>TNC</t>
        </is>
      </c>
      <c r="L202" t="inlineStr">
        <is>
          <t>Bộ 4</t>
        </is>
      </c>
      <c r="R202" t="inlineStr">
        <is>
          <t>CÓ</t>
        </is>
      </c>
      <c r="S202" t="inlineStr">
        <is>
          <t xml:space="preserve">XY LANH 4M50    </t>
        </is>
      </c>
    </row>
    <row r="203">
      <c r="A203" t="inlineStr">
        <is>
          <t>HH073916</t>
        </is>
      </c>
      <c r="B203" t="inlineStr">
        <is>
          <t>MITSUBISHI</t>
        </is>
      </c>
      <c r="C203" t="inlineStr">
        <is>
          <t>6D10</t>
        </is>
      </c>
      <c r="D203" t="n">
        <v>6</v>
      </c>
      <c r="I203" t="inlineStr">
        <is>
          <t>JT</t>
        </is>
      </c>
      <c r="J203" t="inlineStr">
        <is>
          <t>TNC</t>
        </is>
      </c>
      <c r="K203" t="inlineStr">
        <is>
          <t>105</t>
        </is>
      </c>
      <c r="L203" t="inlineStr">
        <is>
          <t>Bộ 6</t>
        </is>
      </c>
      <c r="R203" t="inlineStr">
        <is>
          <t>CÓ</t>
        </is>
      </c>
      <c r="S203" t="inlineStr">
        <is>
          <t xml:space="preserve">XY LANH 6D10    </t>
        </is>
      </c>
    </row>
    <row r="204">
      <c r="B204" t="inlineStr">
        <is>
          <t>MITSUBISHI</t>
        </is>
      </c>
      <c r="C204" t="inlineStr">
        <is>
          <t>6D102/4D102/6BT/4BT</t>
        </is>
      </c>
      <c r="D204" t="n">
        <v>6</v>
      </c>
      <c r="I204" t="inlineStr">
        <is>
          <t>SL/T3500</t>
        </is>
      </c>
      <c r="J204" t="inlineStr">
        <is>
          <t>TNC</t>
        </is>
      </c>
      <c r="K204" t="inlineStr">
        <is>
          <t>102</t>
        </is>
      </c>
      <c r="L204" t="inlineStr">
        <is>
          <t>Bộ 6</t>
        </is>
      </c>
      <c r="R204" t="inlineStr">
        <is>
          <t>CÓ</t>
        </is>
      </c>
      <c r="S204" t="inlineStr">
        <is>
          <t xml:space="preserve">XY LANH 6D102/4D102/6BT/4BT    </t>
        </is>
      </c>
    </row>
    <row r="205">
      <c r="B205" t="inlineStr">
        <is>
          <t>MITSUBISHI</t>
        </is>
      </c>
      <c r="C205" t="inlineStr">
        <is>
          <t>6D102/4D102/6BT/4BT</t>
        </is>
      </c>
      <c r="D205" t="n">
        <v>6</v>
      </c>
      <c r="I205" t="inlineStr">
        <is>
          <t>SL/T4000</t>
        </is>
      </c>
      <c r="J205" t="inlineStr">
        <is>
          <t>TNC</t>
        </is>
      </c>
      <c r="K205" t="inlineStr">
        <is>
          <t>102</t>
        </is>
      </c>
      <c r="L205" t="inlineStr">
        <is>
          <t>Bộ 6</t>
        </is>
      </c>
      <c r="R205" t="inlineStr">
        <is>
          <t>CÓ</t>
        </is>
      </c>
      <c r="S205" t="inlineStr">
        <is>
          <t xml:space="preserve">XY LANH 6D102/4D102/6BT/4BT    </t>
        </is>
      </c>
    </row>
    <row r="206">
      <c r="A206" t="inlineStr">
        <is>
          <t>HH071403</t>
        </is>
      </c>
      <c r="B206" t="inlineStr">
        <is>
          <t>MITSUBISHI</t>
        </is>
      </c>
      <c r="C206" t="inlineStr">
        <is>
          <t>6D11</t>
        </is>
      </c>
      <c r="D206" t="n">
        <v>6</v>
      </c>
      <c r="H206" t="inlineStr">
        <is>
          <t>ME031505</t>
        </is>
      </c>
      <c r="I206" t="inlineStr">
        <is>
          <t>SLA1</t>
        </is>
      </c>
      <c r="J206" t="inlineStr">
        <is>
          <t>TNC</t>
        </is>
      </c>
      <c r="L206" t="inlineStr">
        <is>
          <t>Bộ 6</t>
        </is>
      </c>
      <c r="R206" t="inlineStr">
        <is>
          <t>CÓ</t>
        </is>
      </c>
      <c r="S206" t="inlineStr">
        <is>
          <t xml:space="preserve">XY LANH 6D11    </t>
        </is>
      </c>
    </row>
    <row r="207">
      <c r="A207" t="inlineStr">
        <is>
          <t>HH072685</t>
        </is>
      </c>
      <c r="B207" t="inlineStr">
        <is>
          <t>MITSUBISHI</t>
        </is>
      </c>
      <c r="C207" t="inlineStr">
        <is>
          <t>6D16-T</t>
        </is>
      </c>
      <c r="D207" t="n">
        <v>6</v>
      </c>
      <c r="H207" t="inlineStr">
        <is>
          <t>ME041105</t>
        </is>
      </c>
      <c r="J207" t="inlineStr">
        <is>
          <t>TNC</t>
        </is>
      </c>
      <c r="L207" t="inlineStr">
        <is>
          <t>Bộ 6</t>
        </is>
      </c>
      <c r="R207" t="inlineStr">
        <is>
          <t>CÓ</t>
        </is>
      </c>
      <c r="S207" t="inlineStr">
        <is>
          <t xml:space="preserve">XY LANH 6D16-T    </t>
        </is>
      </c>
    </row>
    <row r="208">
      <c r="B208" t="inlineStr">
        <is>
          <t>MITSUBISHI</t>
        </is>
      </c>
      <c r="C208" t="inlineStr">
        <is>
          <t>6D22T/6D22/6D24</t>
        </is>
      </c>
      <c r="D208" t="n">
        <v>6</v>
      </c>
      <c r="H208" t="inlineStr">
        <is>
          <t>ME051217</t>
        </is>
      </c>
      <c r="I208" t="inlineStr">
        <is>
          <t>4D94</t>
        </is>
      </c>
      <c r="J208" t="inlineStr">
        <is>
          <t>TNC</t>
        </is>
      </c>
      <c r="L208" t="inlineStr">
        <is>
          <t>Bộ 6</t>
        </is>
      </c>
      <c r="R208" t="inlineStr">
        <is>
          <t>CÓ</t>
        </is>
      </c>
      <c r="S208" t="inlineStr">
        <is>
          <t xml:space="preserve">XY LANH 6D22T/6D22/6D24    </t>
        </is>
      </c>
    </row>
    <row r="209">
      <c r="A209" t="inlineStr">
        <is>
          <t>HH071005</t>
        </is>
      </c>
      <c r="B209" t="inlineStr">
        <is>
          <t>MITSUBISHI</t>
        </is>
      </c>
      <c r="C209" t="inlineStr">
        <is>
          <t>6D40</t>
        </is>
      </c>
      <c r="D209" t="n">
        <v>6</v>
      </c>
      <c r="H209" t="inlineStr">
        <is>
          <t>ME120028</t>
        </is>
      </c>
      <c r="I209" t="inlineStr">
        <is>
          <t>4D95/6D95</t>
        </is>
      </c>
      <c r="J209" t="inlineStr">
        <is>
          <t>TNC</t>
        </is>
      </c>
      <c r="K209" t="inlineStr">
        <is>
          <t>135</t>
        </is>
      </c>
      <c r="L209" t="inlineStr">
        <is>
          <t>Bộ 6</t>
        </is>
      </c>
      <c r="R209" t="inlineStr">
        <is>
          <t>CÓ</t>
        </is>
      </c>
      <c r="S209" t="inlineStr">
        <is>
          <t xml:space="preserve">XY LANH 6D40    </t>
        </is>
      </c>
    </row>
    <row r="210">
      <c r="B210" t="inlineStr">
        <is>
          <t>MITSUBISHI</t>
        </is>
      </c>
      <c r="C210" t="inlineStr">
        <is>
          <t>6DS7 (OLD, thun cao)</t>
        </is>
      </c>
      <c r="D210" t="n">
        <v>6</v>
      </c>
      <c r="I210" t="inlineStr">
        <is>
          <t>6D107</t>
        </is>
      </c>
      <c r="J210" t="inlineStr">
        <is>
          <t>TNC</t>
        </is>
      </c>
      <c r="K210" t="inlineStr">
        <is>
          <t>98</t>
        </is>
      </c>
      <c r="L210" t="inlineStr">
        <is>
          <t>Bộ 6</t>
        </is>
      </c>
      <c r="R210" t="inlineStr">
        <is>
          <t>CÓ</t>
        </is>
      </c>
      <c r="S210" t="inlineStr">
        <is>
          <t xml:space="preserve">XY LANH 6DS7 (OLD, thun cao)    </t>
        </is>
      </c>
    </row>
    <row r="211">
      <c r="A211" t="inlineStr">
        <is>
          <t>HH082543</t>
        </is>
      </c>
      <c r="B211" t="inlineStr">
        <is>
          <t>MITSUBISHI</t>
        </is>
      </c>
      <c r="C211" t="inlineStr">
        <is>
          <t>6M61</t>
        </is>
      </c>
      <c r="D211" t="n">
        <v>6</v>
      </c>
      <c r="H211" t="inlineStr">
        <is>
          <t>ME071537</t>
        </is>
      </c>
      <c r="I211" t="inlineStr">
        <is>
          <t>6D108</t>
        </is>
      </c>
      <c r="J211" t="inlineStr">
        <is>
          <t>TNC</t>
        </is>
      </c>
      <c r="K211" t="inlineStr">
        <is>
          <t>118/130</t>
        </is>
      </c>
      <c r="L211" t="inlineStr">
        <is>
          <t>Bộ 6</t>
        </is>
      </c>
      <c r="R211" t="inlineStr">
        <is>
          <t>CÓ</t>
        </is>
      </c>
      <c r="S211" t="inlineStr">
        <is>
          <t xml:space="preserve">XY LANH 6M61    </t>
        </is>
      </c>
    </row>
    <row r="212">
      <c r="B212" t="inlineStr">
        <is>
          <t>MITSUBISHI</t>
        </is>
      </c>
      <c r="C212" t="inlineStr">
        <is>
          <t>QSB6.7/ S6D107/ 6D107</t>
        </is>
      </c>
      <c r="D212" t="n">
        <v>6</v>
      </c>
      <c r="I212" t="inlineStr">
        <is>
          <t>6D155</t>
        </is>
      </c>
      <c r="J212" t="inlineStr">
        <is>
          <t>TNC</t>
        </is>
      </c>
      <c r="K212" t="inlineStr">
        <is>
          <t>107</t>
        </is>
      </c>
      <c r="L212" t="inlineStr">
        <is>
          <t>Bộ 6</t>
        </is>
      </c>
      <c r="R212" t="inlineStr">
        <is>
          <t>CÓ</t>
        </is>
      </c>
      <c r="S212" t="inlineStr">
        <is>
          <t xml:space="preserve">XY LANH QSB6.7/ S6D107/ 6D107    </t>
        </is>
      </c>
    </row>
    <row r="213">
      <c r="A213" t="inlineStr">
        <is>
          <t>HH071852</t>
        </is>
      </c>
      <c r="B213" t="inlineStr">
        <is>
          <t>MITSUBISHI</t>
        </is>
      </c>
      <c r="C213" t="inlineStr">
        <is>
          <t>S6B2</t>
        </is>
      </c>
      <c r="D213" t="n">
        <v>6</v>
      </c>
      <c r="H213" t="inlineStr">
        <is>
          <t>36207-12100</t>
        </is>
      </c>
      <c r="I213" t="inlineStr">
        <is>
          <t>4D55/4D56</t>
        </is>
      </c>
      <c r="J213" t="inlineStr">
        <is>
          <t>TNC</t>
        </is>
      </c>
      <c r="L213" t="inlineStr">
        <is>
          <t>Bộ 6</t>
        </is>
      </c>
      <c r="R213" t="inlineStr">
        <is>
          <t>CÓ</t>
        </is>
      </c>
      <c r="S213" t="inlineStr">
        <is>
          <t xml:space="preserve">XY LANH S6B2    </t>
        </is>
      </c>
    </row>
    <row r="214">
      <c r="A214" t="inlineStr">
        <is>
          <t>HH073712</t>
        </is>
      </c>
      <c r="B214" t="inlineStr">
        <is>
          <t>MITSUBISHI</t>
        </is>
      </c>
      <c r="C214" t="inlineStr">
        <is>
          <t>S6B3</t>
        </is>
      </c>
      <c r="D214" t="n">
        <v>6</v>
      </c>
      <c r="H214" t="inlineStr">
        <is>
          <t>34A07-00200</t>
        </is>
      </c>
      <c r="I214" t="inlineStr">
        <is>
          <t>D4BA/4D55/4D56</t>
        </is>
      </c>
      <c r="J214" t="inlineStr">
        <is>
          <t>TNC</t>
        </is>
      </c>
      <c r="L214" t="inlineStr">
        <is>
          <t>Bộ 6</t>
        </is>
      </c>
      <c r="R214" t="inlineStr">
        <is>
          <t>CÓ</t>
        </is>
      </c>
      <c r="S214" t="inlineStr">
        <is>
          <t xml:space="preserve">XY LANH S6B3    </t>
        </is>
      </c>
    </row>
    <row r="215">
      <c r="B215" t="inlineStr">
        <is>
          <t>MITSUBISHI</t>
        </is>
      </c>
      <c r="C215" t="inlineStr">
        <is>
          <t>S6D102/S4D102/6BT/4BT/6D102/4D102</t>
        </is>
      </c>
      <c r="D215" t="n">
        <v>6</v>
      </c>
      <c r="H215" t="n">
        <v>6736292120</v>
      </c>
      <c r="I215" t="inlineStr">
        <is>
          <t>4DR5/6DR5</t>
        </is>
      </c>
      <c r="J215" t="inlineStr">
        <is>
          <t>TNC</t>
        </is>
      </c>
      <c r="K215" t="inlineStr">
        <is>
          <t>102</t>
        </is>
      </c>
      <c r="L215" t="inlineStr">
        <is>
          <t>Bộ 6</t>
        </is>
      </c>
      <c r="R215" t="inlineStr">
        <is>
          <t>CÓ</t>
        </is>
      </c>
      <c r="S215" t="inlineStr">
        <is>
          <t xml:space="preserve">XY LANH S6D102/S4D102/6BT/4BT/6D102/4D102    </t>
        </is>
      </c>
    </row>
    <row r="216">
      <c r="B216" t="inlineStr">
        <is>
          <t>MITSUBISHI</t>
        </is>
      </c>
      <c r="C216" t="inlineStr">
        <is>
          <t>S6D108/6D108</t>
        </is>
      </c>
      <c r="D216" t="n">
        <v>6</v>
      </c>
      <c r="I216" t="inlineStr">
        <is>
          <t>S4E</t>
        </is>
      </c>
      <c r="J216" t="inlineStr">
        <is>
          <t>TNC</t>
        </is>
      </c>
      <c r="K216" t="inlineStr">
        <is>
          <t>108</t>
        </is>
      </c>
      <c r="L216" t="inlineStr">
        <is>
          <t>Bộ 6</t>
        </is>
      </c>
      <c r="R216" t="inlineStr">
        <is>
          <t>CÓ</t>
        </is>
      </c>
      <c r="S216" t="inlineStr">
        <is>
          <t xml:space="preserve">XY LANH S6D108/6D108    </t>
        </is>
      </c>
    </row>
    <row r="217">
      <c r="A217" t="inlineStr">
        <is>
          <t>HH071876</t>
        </is>
      </c>
      <c r="B217" t="inlineStr">
        <is>
          <t>MITSUBISHI</t>
        </is>
      </c>
      <c r="C217" t="inlineStr">
        <is>
          <t>S6K/S4K/3066</t>
        </is>
      </c>
      <c r="D217" t="n">
        <v>6</v>
      </c>
      <c r="H217" t="inlineStr">
        <is>
          <t>34307-00501</t>
        </is>
      </c>
      <c r="I217" t="inlineStr">
        <is>
          <t>S4S S/F S6S/4TNE94/4D94E/4TNV94)</t>
        </is>
      </c>
      <c r="J217" t="inlineStr">
        <is>
          <t>TNC</t>
        </is>
      </c>
      <c r="K217" t="inlineStr">
        <is>
          <t>102</t>
        </is>
      </c>
      <c r="L217" t="inlineStr">
        <is>
          <t>Bộ 6</t>
        </is>
      </c>
      <c r="R217" t="inlineStr">
        <is>
          <t>CÓ</t>
        </is>
      </c>
      <c r="S217" t="inlineStr">
        <is>
          <t xml:space="preserve">XY LANH S6K/S4K/3066    </t>
        </is>
      </c>
    </row>
    <row r="218">
      <c r="A218" t="inlineStr">
        <is>
          <t>HH076187</t>
        </is>
      </c>
      <c r="B218" t="inlineStr">
        <is>
          <t>MITSUBISHI</t>
        </is>
      </c>
      <c r="C218" t="inlineStr">
        <is>
          <t>S6R2</t>
        </is>
      </c>
      <c r="D218" t="n">
        <v>6</v>
      </c>
      <c r="H218" t="inlineStr">
        <is>
          <t>37507-35600</t>
        </is>
      </c>
      <c r="I218" t="inlineStr">
        <is>
          <t>4DR7</t>
        </is>
      </c>
      <c r="J218" t="inlineStr">
        <is>
          <t>TNC</t>
        </is>
      </c>
      <c r="L218" t="inlineStr">
        <is>
          <t>Bộ 6</t>
        </is>
      </c>
      <c r="R218" t="inlineStr">
        <is>
          <t>CÓ</t>
        </is>
      </c>
      <c r="S218" t="inlineStr">
        <is>
          <t xml:space="preserve">XY LANH S6R2    </t>
        </is>
      </c>
    </row>
    <row r="219">
      <c r="A219" t="inlineStr">
        <is>
          <t>HH070392</t>
        </is>
      </c>
      <c r="B219" t="inlineStr">
        <is>
          <t>MITSUBISHI</t>
        </is>
      </c>
      <c r="C219" t="inlineStr">
        <is>
          <t>S16R</t>
        </is>
      </c>
      <c r="D219" t="n">
        <v>6</v>
      </c>
      <c r="H219" t="inlineStr">
        <is>
          <t>37507-42600</t>
        </is>
      </c>
      <c r="I219" t="inlineStr">
        <is>
          <t>6D170</t>
        </is>
      </c>
      <c r="J219" t="inlineStr">
        <is>
          <t>TNC-IKAZU</t>
        </is>
      </c>
      <c r="L219" t="inlineStr">
        <is>
          <t>Bộ 6</t>
        </is>
      </c>
      <c r="R219" t="inlineStr">
        <is>
          <t>CÓ</t>
        </is>
      </c>
      <c r="S219" t="inlineStr">
        <is>
          <t xml:space="preserve">XY LANH S16R    </t>
        </is>
      </c>
    </row>
    <row r="220">
      <c r="B220" t="inlineStr">
        <is>
          <t>MITSUBISHI</t>
        </is>
      </c>
      <c r="C220" t="inlineStr">
        <is>
          <t>S4E-2/ S4F</t>
        </is>
      </c>
      <c r="D220" t="n">
        <v>4</v>
      </c>
      <c r="I220" t="inlineStr">
        <is>
          <t>4D94E/4TN94/4TNE94/4TNV94</t>
        </is>
      </c>
      <c r="J220" t="inlineStr">
        <is>
          <t>TNC-IKAZU</t>
        </is>
      </c>
      <c r="K220" t="inlineStr">
        <is>
          <t>94/98</t>
        </is>
      </c>
      <c r="L220" t="inlineStr">
        <is>
          <t>Bộ 4</t>
        </is>
      </c>
      <c r="R220" t="inlineStr">
        <is>
          <t>CÓ</t>
        </is>
      </c>
      <c r="S220" t="inlineStr">
        <is>
          <t xml:space="preserve">XY LANH S4E-2/ S4F    </t>
        </is>
      </c>
    </row>
    <row r="221">
      <c r="B221" t="inlineStr">
        <is>
          <t>MITSUBISHI</t>
        </is>
      </c>
      <c r="C221" t="inlineStr">
        <is>
          <t>S4F/ S4E-2</t>
        </is>
      </c>
      <c r="D221" t="n">
        <v>4</v>
      </c>
      <c r="I221" t="inlineStr">
        <is>
          <t>S6D102</t>
        </is>
      </c>
      <c r="J221" t="inlineStr">
        <is>
          <t>TNC-IKAZU</t>
        </is>
      </c>
      <c r="K221" t="inlineStr">
        <is>
          <t>94/98</t>
        </is>
      </c>
      <c r="L221" t="inlineStr">
        <is>
          <t>Bộ 4</t>
        </is>
      </c>
      <c r="R221" t="inlineStr">
        <is>
          <t>CÓ</t>
        </is>
      </c>
      <c r="S221" t="inlineStr">
        <is>
          <t xml:space="preserve">XY LANH S4F/ S4E-2    </t>
        </is>
      </c>
    </row>
    <row r="222">
      <c r="A222" t="inlineStr">
        <is>
          <t>HH070416</t>
        </is>
      </c>
      <c r="B222" t="inlineStr">
        <is>
          <t>MITSUBISHI</t>
        </is>
      </c>
      <c r="C222" t="inlineStr">
        <is>
          <t>D4DA/ 4D34/ 6D34/ 4D32</t>
        </is>
      </c>
      <c r="D222" t="n">
        <v>4</v>
      </c>
      <c r="H222" t="n">
        <v>124604</v>
      </c>
      <c r="I222" t="inlineStr">
        <is>
          <t>6D140</t>
        </is>
      </c>
      <c r="J222" t="inlineStr">
        <is>
          <t>TNC-NSP</t>
        </is>
      </c>
      <c r="K222" t="inlineStr">
        <is>
          <t>104</t>
        </is>
      </c>
      <c r="L222" t="inlineStr">
        <is>
          <t>Bộ 4</t>
        </is>
      </c>
      <c r="R222" t="inlineStr">
        <is>
          <t>CÓ</t>
        </is>
      </c>
      <c r="S222" t="inlineStr">
        <is>
          <t xml:space="preserve">XY LANH D4DA/ 4D34/ 6D34/ 4D32    </t>
        </is>
      </c>
    </row>
    <row r="223">
      <c r="B223" t="inlineStr">
        <is>
          <t>◆  HYUNDAI   (10 sản phẩm)</t>
        </is>
      </c>
    </row>
    <row r="224">
      <c r="B224" t="inlineStr">
        <is>
          <t>HYUNDAI</t>
        </is>
      </c>
      <c r="C224" t="inlineStr">
        <is>
          <t>DR</t>
        </is>
      </c>
      <c r="D224" t="n">
        <v>4</v>
      </c>
      <c r="H224" t="inlineStr">
        <is>
          <t>11464-87380</t>
        </is>
      </c>
      <c r="I224" t="inlineStr">
        <is>
          <t>4M51</t>
        </is>
      </c>
      <c r="J224" t="inlineStr">
        <is>
          <t>IKAZU</t>
        </is>
      </c>
      <c r="K224" t="n">
        <v>87.59999999999999</v>
      </c>
      <c r="L224" t="inlineStr">
        <is>
          <t>Bộ 4</t>
        </is>
      </c>
      <c r="R224" t="inlineStr">
        <is>
          <t>CÓ</t>
        </is>
      </c>
      <c r="S224" t="inlineStr">
        <is>
          <t xml:space="preserve">XY LANH DR  ĐK 87.6 Gờ 3mm </t>
        </is>
      </c>
    </row>
    <row r="225">
      <c r="B225" t="inlineStr">
        <is>
          <t>HYUNDAI</t>
        </is>
      </c>
      <c r="C225" t="inlineStr">
        <is>
          <t>DL</t>
        </is>
      </c>
      <c r="D225" t="n">
        <v>4</v>
      </c>
      <c r="H225" t="inlineStr">
        <is>
          <t>11461-87303</t>
        </is>
      </c>
      <c r="I225" t="inlineStr">
        <is>
          <t>6D15</t>
        </is>
      </c>
      <c r="J225" t="inlineStr">
        <is>
          <t>IKAZU</t>
        </is>
      </c>
      <c r="K225" t="n">
        <v>91.59999999999999</v>
      </c>
      <c r="L225" t="inlineStr">
        <is>
          <t>Bộ 4</t>
        </is>
      </c>
      <c r="R225" t="inlineStr">
        <is>
          <t>CÓ</t>
        </is>
      </c>
      <c r="S225" t="inlineStr">
        <is>
          <t xml:space="preserve">XY LANH DL  ĐK 91.6 Gờ 3mm </t>
        </is>
      </c>
    </row>
    <row r="226">
      <c r="B226" t="inlineStr">
        <is>
          <t>HYUNDAI</t>
        </is>
      </c>
      <c r="C226" t="inlineStr">
        <is>
          <t>DL NEW</t>
        </is>
      </c>
      <c r="D226" t="n">
        <v>4</v>
      </c>
      <c r="H226" t="inlineStr">
        <is>
          <t>11461-87305</t>
        </is>
      </c>
      <c r="I226" t="inlineStr">
        <is>
          <t>6D15-3AT</t>
        </is>
      </c>
      <c r="J226" t="inlineStr">
        <is>
          <t>IKAZU</t>
        </is>
      </c>
      <c r="K226" t="n">
        <v>92</v>
      </c>
      <c r="L226" t="inlineStr">
        <is>
          <t>Bộ 4</t>
        </is>
      </c>
      <c r="R226" t="inlineStr">
        <is>
          <t>CÓ</t>
        </is>
      </c>
      <c r="S226" t="inlineStr">
        <is>
          <t xml:space="preserve">XY LANH DL NEW  ĐK 92 Gờ 3mm </t>
        </is>
      </c>
    </row>
    <row r="227">
      <c r="B227" t="inlineStr">
        <is>
          <t>HYUNDAI</t>
        </is>
      </c>
      <c r="C227" t="inlineStr">
        <is>
          <t>DB33</t>
        </is>
      </c>
      <c r="D227" t="n">
        <v>6</v>
      </c>
      <c r="H227" t="inlineStr">
        <is>
          <t>65.01201-0063</t>
        </is>
      </c>
      <c r="I227" t="inlineStr">
        <is>
          <t>4D35</t>
        </is>
      </c>
      <c r="J227" t="inlineStr">
        <is>
          <t>IKAZU</t>
        </is>
      </c>
      <c r="K227" t="n">
        <v>102</v>
      </c>
      <c r="L227" t="inlineStr">
        <is>
          <t>Bộ 6</t>
        </is>
      </c>
      <c r="R227" t="inlineStr">
        <is>
          <t>CÓ</t>
        </is>
      </c>
      <c r="S227" t="inlineStr">
        <is>
          <t xml:space="preserve">XY LANH DB33  ĐK 102  </t>
        </is>
      </c>
    </row>
    <row r="228">
      <c r="A228" t="inlineStr">
        <is>
          <t>HH00736</t>
        </is>
      </c>
      <c r="B228" t="inlineStr">
        <is>
          <t>HYUNDAI</t>
        </is>
      </c>
      <c r="C228" t="inlineStr">
        <is>
          <t>D6GA</t>
        </is>
      </c>
      <c r="I228" t="inlineStr">
        <is>
          <t>4D33</t>
        </is>
      </c>
      <c r="J228" t="inlineStr">
        <is>
          <t>TNC</t>
        </is>
      </c>
      <c r="K228" t="n">
        <v>102</v>
      </c>
      <c r="L228" t="inlineStr">
        <is>
          <t>Cái</t>
        </is>
      </c>
      <c r="R228" t="inlineStr">
        <is>
          <t>CÓ</t>
        </is>
      </c>
      <c r="S228" t="inlineStr">
        <is>
          <t xml:space="preserve">XY LANH D6GA  ĐK 102  </t>
        </is>
      </c>
    </row>
    <row r="229">
      <c r="B229" t="inlineStr">
        <is>
          <t>HYUNDAI</t>
        </is>
      </c>
      <c r="C229" t="inlineStr">
        <is>
          <t>D28</t>
        </is>
      </c>
      <c r="D229" t="n">
        <v>6</v>
      </c>
      <c r="H229" t="inlineStr">
        <is>
          <t>65.01201-0312C</t>
        </is>
      </c>
      <c r="I229" t="inlineStr">
        <is>
          <t>4D31/6D31</t>
        </is>
      </c>
      <c r="J229" t="inlineStr">
        <is>
          <t>IKAZU</t>
        </is>
      </c>
      <c r="K229" t="n">
        <v>128</v>
      </c>
      <c r="L229" t="inlineStr">
        <is>
          <t>Bộ 6</t>
        </is>
      </c>
      <c r="R229" t="inlineStr">
        <is>
          <t>CÓ</t>
        </is>
      </c>
      <c r="S229" t="inlineStr">
        <is>
          <t xml:space="preserve">XY LANH D28  ĐK 128  </t>
        </is>
      </c>
    </row>
    <row r="230">
      <c r="B230" t="inlineStr">
        <is>
          <t>HYUNDAI</t>
        </is>
      </c>
      <c r="C230" t="inlineStr">
        <is>
          <t>D6CA</t>
        </is>
      </c>
      <c r="H230" t="inlineStr">
        <is>
          <t>21131-84021</t>
        </is>
      </c>
      <c r="I230" t="inlineStr">
        <is>
          <t>4D34/6D34</t>
        </is>
      </c>
      <c r="J230" t="inlineStr">
        <is>
          <t>TNC</t>
        </is>
      </c>
      <c r="K230" t="n">
        <v>133</v>
      </c>
      <c r="L230" t="inlineStr">
        <is>
          <t>Cái</t>
        </is>
      </c>
      <c r="R230" t="inlineStr">
        <is>
          <t>CÓ</t>
        </is>
      </c>
      <c r="S230" t="inlineStr">
        <is>
          <t xml:space="preserve">XY LANH D6CA  ĐK 133  </t>
        </is>
      </c>
    </row>
    <row r="231">
      <c r="A231" t="inlineStr">
        <is>
          <t>HH080202</t>
        </is>
      </c>
      <c r="B231" t="inlineStr">
        <is>
          <t>HYUNDAI</t>
        </is>
      </c>
      <c r="C231" t="inlineStr">
        <is>
          <t>8DC11</t>
        </is>
      </c>
      <c r="H231" t="inlineStr">
        <is>
          <t>21131-70000</t>
        </is>
      </c>
      <c r="I231" t="inlineStr">
        <is>
          <t>S4E2</t>
        </is>
      </c>
      <c r="J231" t="inlineStr">
        <is>
          <t>TNC</t>
        </is>
      </c>
      <c r="K231" t="inlineStr">
        <is>
          <t>142/142.2</t>
        </is>
      </c>
      <c r="L231" t="inlineStr">
        <is>
          <t>Bộ 8</t>
        </is>
      </c>
      <c r="R231" t="inlineStr">
        <is>
          <t>CÓ</t>
        </is>
      </c>
      <c r="S231" t="inlineStr">
        <is>
          <t xml:space="preserve">XY LANH 8DC11    </t>
        </is>
      </c>
    </row>
    <row r="232">
      <c r="B232" t="inlineStr">
        <is>
          <t>HYUNDAI</t>
        </is>
      </c>
      <c r="C232" t="inlineStr">
        <is>
          <t>D4CC</t>
        </is>
      </c>
      <c r="I232" t="inlineStr">
        <is>
          <t>S4K/S6KT/3066</t>
        </is>
      </c>
      <c r="J232" t="inlineStr">
        <is>
          <t>TNC</t>
        </is>
      </c>
      <c r="K232" t="inlineStr">
        <is>
          <t>95</t>
        </is>
      </c>
      <c r="L232" t="inlineStr">
        <is>
          <t>Cái</t>
        </is>
      </c>
      <c r="R232" t="inlineStr">
        <is>
          <t>CÓ</t>
        </is>
      </c>
      <c r="S232" t="inlineStr">
        <is>
          <t xml:space="preserve">XY LANH D4CC    </t>
        </is>
      </c>
    </row>
    <row r="233">
      <c r="B233" t="inlineStr">
        <is>
          <t>HYUNDAI</t>
        </is>
      </c>
      <c r="C233" t="inlineStr">
        <is>
          <t>D6CB</t>
        </is>
      </c>
      <c r="H233" t="inlineStr">
        <is>
          <t>21131-84401</t>
        </is>
      </c>
      <c r="I233" t="inlineStr">
        <is>
          <t>4D32/K1</t>
        </is>
      </c>
      <c r="J233" t="inlineStr">
        <is>
          <t>TNC</t>
        </is>
      </c>
      <c r="K233" t="inlineStr">
        <is>
          <t>130</t>
        </is>
      </c>
      <c r="L233" t="inlineStr">
        <is>
          <t>Cái</t>
        </is>
      </c>
      <c r="R233" t="inlineStr">
        <is>
          <t>CÓ</t>
        </is>
      </c>
      <c r="S233" t="inlineStr">
        <is>
          <t xml:space="preserve">XY LANH D6CB    </t>
        </is>
      </c>
    </row>
    <row r="234">
      <c r="B234" t="inlineStr">
        <is>
          <t>◆  CUMMINS   (16 sản phẩm)</t>
        </is>
      </c>
    </row>
    <row r="235">
      <c r="B235" t="inlineStr">
        <is>
          <t>CUMMINS</t>
        </is>
      </c>
      <c r="C235" t="inlineStr">
        <is>
          <t>6BT</t>
        </is>
      </c>
      <c r="D235" t="n">
        <v>6</v>
      </c>
      <c r="H235" t="n">
        <v>3904166</v>
      </c>
      <c r="I235" t="inlineStr">
        <is>
          <t>DD15</t>
        </is>
      </c>
      <c r="J235" t="inlineStr">
        <is>
          <t>IKAZU</t>
        </is>
      </c>
      <c r="K235" t="n">
        <v>99</v>
      </c>
      <c r="L235" t="inlineStr">
        <is>
          <t>Bộ 6</t>
        </is>
      </c>
      <c r="R235" t="inlineStr">
        <is>
          <t>CÓ</t>
        </is>
      </c>
      <c r="S235" t="inlineStr">
        <is>
          <t xml:space="preserve">XY LANH 6BT  ĐK 99  </t>
        </is>
      </c>
    </row>
    <row r="236">
      <c r="B236" t="inlineStr">
        <is>
          <t>CUMMINS</t>
        </is>
      </c>
      <c r="C236" t="inlineStr">
        <is>
          <t>6BT 4BT ISF3.8</t>
        </is>
      </c>
      <c r="D236" t="n">
        <v>6</v>
      </c>
      <c r="H236" t="n">
        <v>3904166</v>
      </c>
      <c r="I236" t="inlineStr">
        <is>
          <t>NT855/ N14</t>
        </is>
      </c>
      <c r="J236" t="inlineStr">
        <is>
          <t>IKAZU</t>
        </is>
      </c>
      <c r="K236" t="n">
        <v>101.5</v>
      </c>
      <c r="L236" t="inlineStr">
        <is>
          <t>Bộ 6</t>
        </is>
      </c>
      <c r="R236" t="inlineStr">
        <is>
          <t>CÓ</t>
        </is>
      </c>
      <c r="S236" t="inlineStr">
        <is>
          <t xml:space="preserve">XY LANH 6BT 4BT ISF3.8  ĐK 101.5  </t>
        </is>
      </c>
    </row>
    <row r="237">
      <c r="B237" t="inlineStr">
        <is>
          <t>CUMMINS</t>
        </is>
      </c>
      <c r="C237" t="inlineStr">
        <is>
          <t>QSB6.7/ S6D107/ 6D107</t>
        </is>
      </c>
      <c r="D237" t="n">
        <v>6</v>
      </c>
      <c r="H237" t="inlineStr">
        <is>
          <t>3904167/4955166</t>
        </is>
      </c>
      <c r="I237" t="inlineStr">
        <is>
          <t>TD23</t>
        </is>
      </c>
      <c r="J237" t="inlineStr">
        <is>
          <t>TNC</t>
        </is>
      </c>
      <c r="K237" t="n">
        <v>107</v>
      </c>
      <c r="L237" t="inlineStr">
        <is>
          <t>Bộ 6</t>
        </is>
      </c>
      <c r="R237" t="inlineStr">
        <is>
          <t>CÓ</t>
        </is>
      </c>
      <c r="S237" t="inlineStr">
        <is>
          <t xml:space="preserve">XY LANH QSB6.7/ S6D107/ 6D107  ĐK 107  </t>
        </is>
      </c>
    </row>
    <row r="238">
      <c r="B238" t="inlineStr">
        <is>
          <t>CUMMINS</t>
        </is>
      </c>
      <c r="C238" t="inlineStr">
        <is>
          <t>6CT ISC</t>
        </is>
      </c>
      <c r="D238" t="n">
        <v>6</v>
      </c>
      <c r="H238" t="n">
        <v>3907792</v>
      </c>
      <c r="I238" t="inlineStr">
        <is>
          <t>K19</t>
        </is>
      </c>
      <c r="J238" t="inlineStr">
        <is>
          <t>IKAZU</t>
        </is>
      </c>
      <c r="K238" t="n">
        <v>114</v>
      </c>
      <c r="L238" t="inlineStr">
        <is>
          <t>Bộ 6</t>
        </is>
      </c>
      <c r="R238" t="inlineStr">
        <is>
          <t>CÓ</t>
        </is>
      </c>
      <c r="S238" t="inlineStr">
        <is>
          <t xml:space="preserve">XY LANH 6CT ISC  ĐK 114  </t>
        </is>
      </c>
    </row>
    <row r="239">
      <c r="A239" t="inlineStr">
        <is>
          <t>HH080204</t>
        </is>
      </c>
      <c r="B239" t="inlineStr">
        <is>
          <t>CUMMINS</t>
        </is>
      </c>
      <c r="C239" t="inlineStr">
        <is>
          <t>M11/ L10/QSM11</t>
        </is>
      </c>
      <c r="D239" t="n">
        <v>6</v>
      </c>
      <c r="H239" t="n">
        <v>3080760</v>
      </c>
      <c r="J239" t="inlineStr">
        <is>
          <t>IKAZU</t>
        </is>
      </c>
      <c r="K239" t="n">
        <v>125</v>
      </c>
      <c r="L239" t="inlineStr">
        <is>
          <t>Bộ 6</t>
        </is>
      </c>
      <c r="R239" t="inlineStr">
        <is>
          <t>CÓ</t>
        </is>
      </c>
      <c r="S239" t="inlineStr">
        <is>
          <t xml:space="preserve">XY LANH M11/ L10/QSM11  ĐK 125  </t>
        </is>
      </c>
    </row>
    <row r="240">
      <c r="B240" t="inlineStr">
        <is>
          <t>CUMMINS</t>
        </is>
      </c>
      <c r="C240" t="inlineStr">
        <is>
          <t>S60/D130/</t>
        </is>
      </c>
      <c r="H240" t="n">
        <v>23531502</v>
      </c>
      <c r="I240" t="inlineStr">
        <is>
          <t>TD25</t>
        </is>
      </c>
      <c r="J240" t="inlineStr">
        <is>
          <t>TNC</t>
        </is>
      </c>
      <c r="K240" t="n">
        <v>130.02</v>
      </c>
      <c r="L240" t="inlineStr">
        <is>
          <t>Cái</t>
        </is>
      </c>
      <c r="R240" t="inlineStr">
        <is>
          <t>CÓ</t>
        </is>
      </c>
      <c r="S240" t="inlineStr">
        <is>
          <t xml:space="preserve">XY LANH S60/D130/  ĐK 130.02 Gờ 156.64mm </t>
        </is>
      </c>
    </row>
    <row r="241">
      <c r="B241" t="inlineStr">
        <is>
          <t>CUMMINS</t>
        </is>
      </c>
      <c r="C241" t="inlineStr">
        <is>
          <t>ISX</t>
        </is>
      </c>
      <c r="D241" t="n">
        <v>6</v>
      </c>
      <c r="H241" t="n">
        <v>4101507</v>
      </c>
      <c r="I241" t="inlineStr">
        <is>
          <t>ISDE</t>
        </is>
      </c>
      <c r="J241" t="inlineStr">
        <is>
          <t>IKAZU</t>
        </is>
      </c>
      <c r="K241" t="n">
        <v>137</v>
      </c>
      <c r="L241" t="inlineStr">
        <is>
          <t>Bộ 6</t>
        </is>
      </c>
      <c r="R241" t="inlineStr">
        <is>
          <t>CÓ</t>
        </is>
      </c>
      <c r="S241" t="inlineStr">
        <is>
          <t xml:space="preserve">XY LANH ISX  ĐK 137  </t>
        </is>
      </c>
    </row>
    <row r="242">
      <c r="B242" t="inlineStr">
        <is>
          <t>CUMMINS</t>
        </is>
      </c>
      <c r="C242" t="inlineStr">
        <is>
          <t>DD15</t>
        </is>
      </c>
      <c r="H242" t="n">
        <v>4720111010</v>
      </c>
      <c r="I242" t="inlineStr">
        <is>
          <t>K38</t>
        </is>
      </c>
      <c r="J242" t="inlineStr">
        <is>
          <t>TNC</t>
        </is>
      </c>
      <c r="K242" t="n">
        <v>139</v>
      </c>
      <c r="L242" t="inlineStr">
        <is>
          <t>Cái</t>
        </is>
      </c>
      <c r="R242" t="inlineStr">
        <is>
          <t>CÓ</t>
        </is>
      </c>
      <c r="S242" t="inlineStr">
        <is>
          <t xml:space="preserve">XY LANH DD15  ĐK 139  </t>
        </is>
      </c>
    </row>
    <row r="243">
      <c r="B243" t="inlineStr">
        <is>
          <t>CUMMINS</t>
        </is>
      </c>
      <c r="C243" t="inlineStr">
        <is>
          <t>NT855/ N14</t>
        </is>
      </c>
      <c r="D243" t="n">
        <v>6</v>
      </c>
      <c r="H243" t="n">
        <v>3055099</v>
      </c>
      <c r="I243" t="inlineStr">
        <is>
          <t>SD22</t>
        </is>
      </c>
      <c r="J243" t="inlineStr">
        <is>
          <t>IKAZU</t>
        </is>
      </c>
      <c r="K243" t="n">
        <v>139.7</v>
      </c>
      <c r="L243" t="inlineStr">
        <is>
          <t>Bộ 6</t>
        </is>
      </c>
      <c r="R243" t="inlineStr">
        <is>
          <t>CÓ</t>
        </is>
      </c>
      <c r="S243" t="inlineStr">
        <is>
          <t xml:space="preserve">XY LANH NT855/ N14  ĐK 139.7 Gờ 9mm </t>
        </is>
      </c>
    </row>
    <row r="244">
      <c r="B244" t="inlineStr">
        <is>
          <t>CUMMINS</t>
        </is>
      </c>
      <c r="C244" t="inlineStr">
        <is>
          <t>K19</t>
        </is>
      </c>
      <c r="D244" t="n">
        <v>6</v>
      </c>
      <c r="H244" t="n">
        <v>4009220</v>
      </c>
      <c r="I244" t="inlineStr">
        <is>
          <t>M11</t>
        </is>
      </c>
      <c r="J244" t="inlineStr">
        <is>
          <t>IKAZU</t>
        </is>
      </c>
      <c r="K244" t="n">
        <v>158.8</v>
      </c>
      <c r="L244" t="inlineStr">
        <is>
          <t>Bộ 6</t>
        </is>
      </c>
      <c r="R244" t="inlineStr">
        <is>
          <t>CÓ</t>
        </is>
      </c>
      <c r="S244" t="inlineStr">
        <is>
          <t xml:space="preserve">XY LANH K19  ĐK 158.8  </t>
        </is>
      </c>
    </row>
    <row r="245">
      <c r="B245" t="inlineStr">
        <is>
          <t>CUMMINS</t>
        </is>
      </c>
      <c r="C245" t="inlineStr">
        <is>
          <t>K38</t>
        </is>
      </c>
      <c r="D245" t="n">
        <v>6</v>
      </c>
      <c r="H245" t="n">
        <v>3022157</v>
      </c>
      <c r="I245" t="inlineStr">
        <is>
          <t>NH220</t>
        </is>
      </c>
      <c r="J245" t="inlineStr">
        <is>
          <t>IKAZU</t>
        </is>
      </c>
      <c r="K245" t="n">
        <v>158.8</v>
      </c>
      <c r="L245" t="inlineStr">
        <is>
          <t>Bộ 6</t>
        </is>
      </c>
      <c r="R245" t="inlineStr">
        <is>
          <t>CÓ</t>
        </is>
      </c>
      <c r="S245" t="inlineStr">
        <is>
          <t xml:space="preserve">XY LANH K38  ĐK 158.8  </t>
        </is>
      </c>
    </row>
    <row r="246">
      <c r="B246" t="inlineStr">
        <is>
          <t>CUMMINS</t>
        </is>
      </c>
      <c r="C246" t="inlineStr">
        <is>
          <t>4BT/ 6D102/ S6D102/ 4D102</t>
        </is>
      </c>
      <c r="D246" t="n">
        <v>6</v>
      </c>
      <c r="H246" t="n">
        <v>3904166</v>
      </c>
      <c r="I246" t="inlineStr">
        <is>
          <t>ISX</t>
        </is>
      </c>
      <c r="J246" t="inlineStr">
        <is>
          <t>TNC</t>
        </is>
      </c>
      <c r="K246" t="inlineStr">
        <is>
          <t>102</t>
        </is>
      </c>
      <c r="L246" t="inlineStr">
        <is>
          <t>Bộ 6</t>
        </is>
      </c>
      <c r="R246" t="inlineStr">
        <is>
          <t>CÓ</t>
        </is>
      </c>
      <c r="S246" t="inlineStr">
        <is>
          <t xml:space="preserve">XY LANH 4BT/ 6D102/ S6D102/ 4D102    </t>
        </is>
      </c>
    </row>
    <row r="247">
      <c r="B247" t="inlineStr">
        <is>
          <t>CUMMINS</t>
        </is>
      </c>
      <c r="C247" t="inlineStr">
        <is>
          <t>ISDE</t>
        </is>
      </c>
      <c r="D247" t="n">
        <v>6</v>
      </c>
      <c r="H247" t="n">
        <v>4919951</v>
      </c>
      <c r="I247" t="inlineStr">
        <is>
          <t>4BT/ 6D102/ S6D102/ 4D102</t>
        </is>
      </c>
      <c r="J247" t="inlineStr">
        <is>
          <t>TNC</t>
        </is>
      </c>
      <c r="K247" t="inlineStr">
        <is>
          <t>107</t>
        </is>
      </c>
      <c r="L247" t="inlineStr">
        <is>
          <t>Bộ 6</t>
        </is>
      </c>
      <c r="R247" t="inlineStr">
        <is>
          <t>CÓ</t>
        </is>
      </c>
      <c r="S247" t="inlineStr">
        <is>
          <t xml:space="preserve">XY LANH ISDE    </t>
        </is>
      </c>
    </row>
    <row r="248">
      <c r="A248" t="inlineStr">
        <is>
          <t>HH080204</t>
        </is>
      </c>
      <c r="B248" t="inlineStr">
        <is>
          <t>CUMMINS</t>
        </is>
      </c>
      <c r="C248" t="inlineStr">
        <is>
          <t>M11</t>
        </is>
      </c>
      <c r="H248" t="n">
        <v>4022533</v>
      </c>
      <c r="I248" t="inlineStr">
        <is>
          <t>NT855/ N14</t>
        </is>
      </c>
      <c r="J248" t="inlineStr">
        <is>
          <t>TNC</t>
        </is>
      </c>
      <c r="K248" t="inlineStr">
        <is>
          <t>125</t>
        </is>
      </c>
      <c r="L248" t="inlineStr">
        <is>
          <t>Cái</t>
        </is>
      </c>
      <c r="R248" t="inlineStr">
        <is>
          <t>CÓ</t>
        </is>
      </c>
      <c r="S248" t="inlineStr">
        <is>
          <t xml:space="preserve">XY LANH M11    </t>
        </is>
      </c>
    </row>
    <row r="249">
      <c r="B249" t="inlineStr">
        <is>
          <t>CUMMINS</t>
        </is>
      </c>
      <c r="C249" t="inlineStr">
        <is>
          <t>NH220</t>
        </is>
      </c>
      <c r="H249" t="inlineStr">
        <is>
          <t>6610-21-2213</t>
        </is>
      </c>
      <c r="I249" t="inlineStr">
        <is>
          <t>6LAAL-DT</t>
        </is>
      </c>
      <c r="J249" t="inlineStr">
        <is>
          <t>TNC</t>
        </is>
      </c>
      <c r="K249" t="inlineStr">
        <is>
          <t>130</t>
        </is>
      </c>
      <c r="L249" t="inlineStr">
        <is>
          <t>Cái</t>
        </is>
      </c>
      <c r="R249" t="inlineStr">
        <is>
          <t>CÓ</t>
        </is>
      </c>
      <c r="S249" t="inlineStr">
        <is>
          <t xml:space="preserve">XY LANH NH220    </t>
        </is>
      </c>
    </row>
    <row r="250">
      <c r="B250" t="inlineStr">
        <is>
          <t>CUMMINS</t>
        </is>
      </c>
      <c r="C250" t="inlineStr">
        <is>
          <t>NT855/ N14</t>
        </is>
      </c>
      <c r="H250" t="inlineStr">
        <is>
          <t>6710-21-2210</t>
        </is>
      </c>
      <c r="I250" t="inlineStr">
        <is>
          <t>SD23/SD25</t>
        </is>
      </c>
      <c r="J250" t="inlineStr">
        <is>
          <t>TNC</t>
        </is>
      </c>
      <c r="K250" t="inlineStr">
        <is>
          <t>139.7</t>
        </is>
      </c>
      <c r="L250" t="inlineStr">
        <is>
          <t>Cái</t>
        </is>
      </c>
      <c r="R250" t="inlineStr">
        <is>
          <t>CÓ</t>
        </is>
      </c>
      <c r="S250" t="inlineStr">
        <is>
          <t xml:space="preserve">XY LANH NT855/ N14    </t>
        </is>
      </c>
    </row>
    <row r="251">
      <c r="B251" t="inlineStr">
        <is>
          <t>◆  NISSAN   (42 sản phẩm)</t>
        </is>
      </c>
    </row>
    <row r="252">
      <c r="A252" t="inlineStr">
        <is>
          <t>HH074184</t>
        </is>
      </c>
      <c r="B252" t="inlineStr">
        <is>
          <t>NISSAN</t>
        </is>
      </c>
      <c r="C252" t="inlineStr">
        <is>
          <t>SD22</t>
        </is>
      </c>
      <c r="D252" t="n">
        <v>4</v>
      </c>
      <c r="H252" t="inlineStr">
        <is>
          <t>11012-76200</t>
        </is>
      </c>
      <c r="I252" t="inlineStr">
        <is>
          <t>3TN74</t>
        </is>
      </c>
      <c r="J252" t="inlineStr">
        <is>
          <t>IKAZU</t>
        </is>
      </c>
      <c r="K252" t="n">
        <v>83</v>
      </c>
      <c r="L252" t="inlineStr">
        <is>
          <t>Bộ 4</t>
        </is>
      </c>
      <c r="R252" t="inlineStr">
        <is>
          <t>CÓ</t>
        </is>
      </c>
      <c r="S252" t="inlineStr">
        <is>
          <t xml:space="preserve">XY LANH SD22  ĐK 83 Gờ 5mm </t>
        </is>
      </c>
    </row>
    <row r="253">
      <c r="B253" t="inlineStr">
        <is>
          <t>NISSAN</t>
        </is>
      </c>
      <c r="C253" t="inlineStr">
        <is>
          <t>SD23/SD25</t>
        </is>
      </c>
      <c r="D253" t="n">
        <v>4</v>
      </c>
      <c r="H253" t="inlineStr">
        <is>
          <t>11012-L2002</t>
        </is>
      </c>
      <c r="I253" t="inlineStr">
        <is>
          <t>4D84-1/3D84-1/4TN84/3TN84</t>
        </is>
      </c>
      <c r="J253" t="inlineStr">
        <is>
          <t>IKAZU</t>
        </is>
      </c>
      <c r="K253" t="n">
        <v>88.5</v>
      </c>
      <c r="L253" t="inlineStr">
        <is>
          <t>Bộ 4</t>
        </is>
      </c>
      <c r="R253" t="inlineStr">
        <is>
          <t>CÓ</t>
        </is>
      </c>
      <c r="S253" t="inlineStr">
        <is>
          <t xml:space="preserve">XY LANH SD23/SD25  ĐK 88.5 Gờ 5mm </t>
        </is>
      </c>
    </row>
    <row r="254">
      <c r="A254" t="inlineStr">
        <is>
          <t>HH073436</t>
        </is>
      </c>
      <c r="B254" t="inlineStr">
        <is>
          <t>NISSAN</t>
        </is>
      </c>
      <c r="C254" t="inlineStr">
        <is>
          <t>TD23</t>
        </is>
      </c>
      <c r="D254" t="n">
        <v>4</v>
      </c>
      <c r="H254" t="inlineStr">
        <is>
          <t>11012-02N45</t>
        </is>
      </c>
      <c r="I254" t="inlineStr">
        <is>
          <t>4D89</t>
        </is>
      </c>
      <c r="J254" t="inlineStr">
        <is>
          <t>IKAZU</t>
        </is>
      </c>
      <c r="K254" t="n">
        <v>88.5</v>
      </c>
      <c r="L254" t="inlineStr">
        <is>
          <t>Bộ 4</t>
        </is>
      </c>
      <c r="R254" t="inlineStr">
        <is>
          <t>CÓ</t>
        </is>
      </c>
      <c r="S254" t="inlineStr">
        <is>
          <t xml:space="preserve">XY LANH TD23  ĐK 88.5 Gờ 5mm </t>
        </is>
      </c>
    </row>
    <row r="255">
      <c r="A255" t="inlineStr">
        <is>
          <t>HH00901</t>
        </is>
      </c>
      <c r="B255" t="inlineStr">
        <is>
          <t>NISSAN</t>
        </is>
      </c>
      <c r="C255" t="inlineStr">
        <is>
          <t>TD25</t>
        </is>
      </c>
      <c r="D255" t="n">
        <v>4</v>
      </c>
      <c r="H255" t="inlineStr">
        <is>
          <t>11012-44G40</t>
        </is>
      </c>
      <c r="I255" t="inlineStr">
        <is>
          <t>4D90</t>
        </is>
      </c>
      <c r="J255" t="inlineStr">
        <is>
          <t>IKAZU</t>
        </is>
      </c>
      <c r="K255" t="n">
        <v>92.40000000000001</v>
      </c>
      <c r="L255" t="inlineStr">
        <is>
          <t>Bộ 4</t>
        </is>
      </c>
      <c r="R255" t="inlineStr">
        <is>
          <t>CÓ</t>
        </is>
      </c>
      <c r="S255" t="inlineStr">
        <is>
          <t xml:space="preserve">XY LANH TD25  ĐK 92.4 Gờ 5mm </t>
        </is>
      </c>
    </row>
    <row r="256">
      <c r="A256" t="inlineStr">
        <is>
          <t>HH00901</t>
        </is>
      </c>
      <c r="B256" t="inlineStr">
        <is>
          <t>NISSAN</t>
        </is>
      </c>
      <c r="C256" t="inlineStr">
        <is>
          <t>TD25/BD25</t>
        </is>
      </c>
      <c r="D256" t="n">
        <v>4</v>
      </c>
      <c r="H256" t="inlineStr">
        <is>
          <t>11012-44G10</t>
        </is>
      </c>
      <c r="I256" t="inlineStr">
        <is>
          <t>4D92E</t>
        </is>
      </c>
      <c r="J256" t="inlineStr">
        <is>
          <t>IKAZU</t>
        </is>
      </c>
      <c r="K256" t="n">
        <v>92.90000000000001</v>
      </c>
      <c r="L256" t="inlineStr">
        <is>
          <t>Bộ 4</t>
        </is>
      </c>
      <c r="R256" t="inlineStr">
        <is>
          <t>CÓ</t>
        </is>
      </c>
      <c r="S256" t="inlineStr">
        <is>
          <t xml:space="preserve">XY LANH TD25/BD25  ĐK 92.9 Gờ 5mm </t>
        </is>
      </c>
    </row>
    <row r="257">
      <c r="B257" t="inlineStr">
        <is>
          <t>NISSAN</t>
        </is>
      </c>
      <c r="C257" t="inlineStr">
        <is>
          <t>TD27</t>
        </is>
      </c>
      <c r="D257" t="n">
        <v>4</v>
      </c>
      <c r="H257" t="inlineStr">
        <is>
          <t>11012-43G45</t>
        </is>
      </c>
      <c r="I257" t="inlineStr">
        <is>
          <t>4TN82</t>
        </is>
      </c>
      <c r="J257" t="inlineStr">
        <is>
          <t>IKAZU</t>
        </is>
      </c>
      <c r="K257" t="n">
        <v>95.5</v>
      </c>
      <c r="L257" t="inlineStr">
        <is>
          <t>Bộ 4</t>
        </is>
      </c>
      <c r="R257" t="inlineStr">
        <is>
          <t>CÓ</t>
        </is>
      </c>
      <c r="S257" t="inlineStr">
        <is>
          <t xml:space="preserve">XY LANH TD27  ĐK 95.5 Gờ 5mm </t>
        </is>
      </c>
    </row>
    <row r="258">
      <c r="B258" t="inlineStr">
        <is>
          <t>NISSAN</t>
        </is>
      </c>
      <c r="C258" t="inlineStr">
        <is>
          <t>BD30</t>
        </is>
      </c>
      <c r="D258" t="n">
        <v>4</v>
      </c>
      <c r="H258" t="inlineStr">
        <is>
          <t>11012-54T00</t>
        </is>
      </c>
      <c r="I258" t="inlineStr">
        <is>
          <t>4TNE106T</t>
        </is>
      </c>
      <c r="J258" t="inlineStr">
        <is>
          <t>IKAZU</t>
        </is>
      </c>
      <c r="K258" t="n">
        <v>96</v>
      </c>
      <c r="L258" t="inlineStr">
        <is>
          <t>Bộ 4</t>
        </is>
      </c>
      <c r="R258" t="inlineStr">
        <is>
          <t>CÓ</t>
        </is>
      </c>
      <c r="S258" t="inlineStr">
        <is>
          <t xml:space="preserve">XY LANH BD30  ĐK 96 Gờ 5mm </t>
        </is>
      </c>
    </row>
    <row r="259">
      <c r="B259" t="inlineStr">
        <is>
          <t>NISSAN</t>
        </is>
      </c>
      <c r="C259" t="inlineStr">
        <is>
          <t>TD42</t>
        </is>
      </c>
      <c r="D259" t="n">
        <v>6</v>
      </c>
      <c r="H259" t="inlineStr">
        <is>
          <t>11012-06J00</t>
        </is>
      </c>
      <c r="I259" t="inlineStr">
        <is>
          <t>6CH-YANMAR</t>
        </is>
      </c>
      <c r="J259" t="inlineStr">
        <is>
          <t>IKAZU</t>
        </is>
      </c>
      <c r="K259" t="n">
        <v>96</v>
      </c>
      <c r="L259" t="inlineStr">
        <is>
          <t>Bộ 6</t>
        </is>
      </c>
      <c r="R259" t="inlineStr">
        <is>
          <t>CÓ</t>
        </is>
      </c>
      <c r="S259" t="inlineStr">
        <is>
          <t xml:space="preserve">XY LANH TD42  ĐK 96 Gờ 5mm </t>
        </is>
      </c>
    </row>
    <row r="260">
      <c r="A260" t="inlineStr">
        <is>
          <t>HH075478</t>
        </is>
      </c>
      <c r="B260" t="inlineStr">
        <is>
          <t>NISSAN</t>
        </is>
      </c>
      <c r="C260" t="inlineStr">
        <is>
          <t>QD32</t>
        </is>
      </c>
      <c r="I260" t="inlineStr">
        <is>
          <t>6AYM-WET, 6AYM-WGT, 6AYM-ETE, 6AYM-STE, 6AYM-WST</t>
        </is>
      </c>
      <c r="J260" t="inlineStr">
        <is>
          <t>TNC</t>
        </is>
      </c>
      <c r="K260" t="n">
        <v>99.2</v>
      </c>
      <c r="L260" t="inlineStr">
        <is>
          <t>Cái</t>
        </is>
      </c>
      <c r="R260" t="inlineStr">
        <is>
          <t>CÓ</t>
        </is>
      </c>
      <c r="S260" t="inlineStr">
        <is>
          <t xml:space="preserve">XY LANH QD32  ĐK 99.2  </t>
        </is>
      </c>
    </row>
    <row r="261">
      <c r="B261" t="inlineStr">
        <is>
          <t>NISSAN</t>
        </is>
      </c>
      <c r="C261" t="inlineStr">
        <is>
          <t>ED33</t>
        </is>
      </c>
      <c r="D261" t="n">
        <v>4</v>
      </c>
      <c r="H261" t="inlineStr">
        <is>
          <t>11012-T9007</t>
        </is>
      </c>
      <c r="I261" t="inlineStr">
        <is>
          <t>6CX-ETE</t>
        </is>
      </c>
      <c r="J261" t="inlineStr">
        <is>
          <t>IKAZU</t>
        </is>
      </c>
      <c r="K261" t="n">
        <v>100</v>
      </c>
      <c r="L261" t="inlineStr">
        <is>
          <t>Bộ 4</t>
        </is>
      </c>
      <c r="R261" t="inlineStr">
        <is>
          <t>CÓ</t>
        </is>
      </c>
      <c r="S261" t="inlineStr">
        <is>
          <t xml:space="preserve">XY LANH ED33  ĐK 100 Gờ 8mm </t>
        </is>
      </c>
    </row>
    <row r="262">
      <c r="B262" t="inlineStr">
        <is>
          <t>NISSAN</t>
        </is>
      </c>
      <c r="C262" t="inlineStr">
        <is>
          <t>FD33</t>
        </is>
      </c>
      <c r="D262" t="n">
        <v>4</v>
      </c>
      <c r="H262" t="inlineStr">
        <is>
          <t>11012-02T01</t>
        </is>
      </c>
      <c r="I262" t="inlineStr">
        <is>
          <t>3EH</t>
        </is>
      </c>
      <c r="J262" t="inlineStr">
        <is>
          <t>IKAZU</t>
        </is>
      </c>
      <c r="K262" t="n">
        <v>100</v>
      </c>
      <c r="L262" t="inlineStr">
        <is>
          <t>Bộ 4</t>
        </is>
      </c>
      <c r="R262" t="inlineStr">
        <is>
          <t>CÓ</t>
        </is>
      </c>
      <c r="S262" t="inlineStr">
        <is>
          <t xml:space="preserve">XY LANH FD33  ĐK 100 Gờ 8mm </t>
        </is>
      </c>
    </row>
    <row r="263">
      <c r="B263" t="inlineStr">
        <is>
          <t>NISSAN</t>
        </is>
      </c>
      <c r="C263" t="inlineStr">
        <is>
          <t>FD6/ED6</t>
        </is>
      </c>
      <c r="D263" t="n">
        <v>6</v>
      </c>
      <c r="H263" t="inlineStr">
        <is>
          <t>11012-Z5001</t>
        </is>
      </c>
      <c r="I263" t="inlineStr">
        <is>
          <t>4HB</t>
        </is>
      </c>
      <c r="J263" t="inlineStr">
        <is>
          <t>IKAZU</t>
        </is>
      </c>
      <c r="K263" t="n">
        <v>100</v>
      </c>
      <c r="L263" t="inlineStr">
        <is>
          <t>Bộ 6</t>
        </is>
      </c>
      <c r="R263" t="inlineStr">
        <is>
          <t>CÓ</t>
        </is>
      </c>
      <c r="S263" t="inlineStr">
        <is>
          <t xml:space="preserve">XY LANH FD6/ED6  ĐK 100 Gờ 8mm </t>
        </is>
      </c>
    </row>
    <row r="264">
      <c r="A264" t="inlineStr">
        <is>
          <t>HH073315</t>
        </is>
      </c>
      <c r="B264" t="inlineStr">
        <is>
          <t>NISSAN</t>
        </is>
      </c>
      <c r="C264" t="inlineStr">
        <is>
          <t>FD35/ED35</t>
        </is>
      </c>
      <c r="D264" t="n">
        <v>4</v>
      </c>
      <c r="H264" t="inlineStr">
        <is>
          <t>11012-01T13</t>
        </is>
      </c>
      <c r="I264" t="inlineStr">
        <is>
          <t>6GH-STE</t>
        </is>
      </c>
      <c r="J264" t="inlineStr">
        <is>
          <t>IKAZU</t>
        </is>
      </c>
      <c r="K264" t="n">
        <v>102.5</v>
      </c>
      <c r="L264" t="inlineStr">
        <is>
          <t>Bộ 4</t>
        </is>
      </c>
      <c r="R264" t="inlineStr">
        <is>
          <t>CÓ</t>
        </is>
      </c>
      <c r="S264" t="inlineStr">
        <is>
          <t xml:space="preserve">XY LANH FD35/ED35  ĐK 102.5 Gờ 8mm </t>
        </is>
      </c>
    </row>
    <row r="265">
      <c r="B265" t="inlineStr">
        <is>
          <t>NISSAN</t>
        </is>
      </c>
      <c r="C265" t="inlineStr">
        <is>
          <t>FD42</t>
        </is>
      </c>
      <c r="D265" t="n">
        <v>6</v>
      </c>
      <c r="H265" t="inlineStr">
        <is>
          <t>11012-0T001</t>
        </is>
      </c>
      <c r="I265" t="inlineStr">
        <is>
          <t>6GH-UTE</t>
        </is>
      </c>
      <c r="J265" t="inlineStr">
        <is>
          <t>IKAZU</t>
        </is>
      </c>
      <c r="K265" t="n">
        <v>108</v>
      </c>
      <c r="L265" t="inlineStr">
        <is>
          <t>Bộ 6</t>
        </is>
      </c>
      <c r="R265" t="inlineStr">
        <is>
          <t>CÓ</t>
        </is>
      </c>
      <c r="S265" t="inlineStr">
        <is>
          <t xml:space="preserve">XY LANH FD42  ĐK 108 Gờ 8mm </t>
        </is>
      </c>
    </row>
    <row r="266">
      <c r="A266" t="inlineStr">
        <is>
          <t>HH080704</t>
        </is>
      </c>
      <c r="B266" t="inlineStr">
        <is>
          <t>NISSAN</t>
        </is>
      </c>
      <c r="C266" t="inlineStr">
        <is>
          <t>FD46</t>
        </is>
      </c>
      <c r="D266" t="n">
        <v>4</v>
      </c>
      <c r="H266" t="inlineStr">
        <is>
          <t>11012-03T001</t>
        </is>
      </c>
      <c r="I266" t="inlineStr">
        <is>
          <t>3ESD</t>
        </is>
      </c>
      <c r="J266" t="inlineStr">
        <is>
          <t>IKAZU</t>
        </is>
      </c>
      <c r="K266" t="n">
        <v>108</v>
      </c>
      <c r="L266" t="inlineStr">
        <is>
          <t>Bộ 4</t>
        </is>
      </c>
      <c r="R266" t="inlineStr">
        <is>
          <t>CÓ</t>
        </is>
      </c>
      <c r="S266" t="inlineStr">
        <is>
          <t xml:space="preserve">XY LANH FD46  ĐK 108 Gờ 8mm </t>
        </is>
      </c>
    </row>
    <row r="267">
      <c r="A267" t="inlineStr">
        <is>
          <t>HH081457</t>
        </is>
      </c>
      <c r="B267" t="inlineStr">
        <is>
          <t>NISSAN</t>
        </is>
      </c>
      <c r="C267" t="inlineStr">
        <is>
          <t>FE6</t>
        </is>
      </c>
      <c r="D267" t="n">
        <v>6</v>
      </c>
      <c r="H267" t="inlineStr">
        <is>
          <t>11012-Z5518</t>
        </is>
      </c>
      <c r="I267" t="inlineStr">
        <is>
          <t>6HA-DT</t>
        </is>
      </c>
      <c r="J267" t="inlineStr">
        <is>
          <t>IKAZU</t>
        </is>
      </c>
      <c r="K267" t="n">
        <v>108</v>
      </c>
      <c r="L267" t="inlineStr">
        <is>
          <t>Bộ 6</t>
        </is>
      </c>
      <c r="R267" t="inlineStr">
        <is>
          <t>CÓ</t>
        </is>
      </c>
      <c r="S267" t="inlineStr">
        <is>
          <t xml:space="preserve">XY LANH FE6  ĐK 108 Gờ 8mm </t>
        </is>
      </c>
    </row>
    <row r="268">
      <c r="B268" t="inlineStr">
        <is>
          <t>NISSAN</t>
        </is>
      </c>
      <c r="C268" t="inlineStr">
        <is>
          <t>FE6T</t>
        </is>
      </c>
      <c r="D268" t="n">
        <v>6</v>
      </c>
      <c r="H268" t="inlineStr">
        <is>
          <t>11012-Z5616</t>
        </is>
      </c>
      <c r="I268" t="inlineStr">
        <is>
          <t>6HA-ET</t>
        </is>
      </c>
      <c r="J268" t="inlineStr">
        <is>
          <t>IKAZU</t>
        </is>
      </c>
      <c r="K268" t="n">
        <v>108</v>
      </c>
      <c r="L268" t="inlineStr">
        <is>
          <t>Bộ 6</t>
        </is>
      </c>
      <c r="R268" t="inlineStr">
        <is>
          <t>CÓ</t>
        </is>
      </c>
      <c r="S268" t="inlineStr">
        <is>
          <t xml:space="preserve">XY LANH FE6T  ĐK 108 Gờ 8mm </t>
        </is>
      </c>
    </row>
    <row r="269">
      <c r="B269" t="inlineStr">
        <is>
          <t>NISSAN</t>
        </is>
      </c>
      <c r="C269" t="inlineStr">
        <is>
          <t>FE6TA</t>
        </is>
      </c>
      <c r="D269" t="n">
        <v>6</v>
      </c>
      <c r="H269" t="inlineStr">
        <is>
          <t>11012-Z5604</t>
        </is>
      </c>
      <c r="I269" t="inlineStr">
        <is>
          <t>6HA-HTE</t>
        </is>
      </c>
      <c r="J269" t="inlineStr">
        <is>
          <t>IKAZU</t>
        </is>
      </c>
      <c r="K269" t="n">
        <v>108</v>
      </c>
      <c r="L269" t="inlineStr">
        <is>
          <t>Bộ 6</t>
        </is>
      </c>
      <c r="R269" t="inlineStr">
        <is>
          <t>CÓ</t>
        </is>
      </c>
      <c r="S269" t="inlineStr">
        <is>
          <t xml:space="preserve">XY LANH FE6TA  ĐK 108 Gờ 8mm </t>
        </is>
      </c>
    </row>
    <row r="270">
      <c r="A270" t="inlineStr">
        <is>
          <t>HH077534</t>
        </is>
      </c>
      <c r="B270" t="inlineStr">
        <is>
          <t>NISSAN</t>
        </is>
      </c>
      <c r="C270" t="inlineStr">
        <is>
          <t>ND6</t>
        </is>
      </c>
      <c r="D270" t="n">
        <v>6</v>
      </c>
      <c r="H270" t="inlineStr">
        <is>
          <t>11012-95065</t>
        </is>
      </c>
      <c r="I270" t="inlineStr">
        <is>
          <t>6KH-ET</t>
        </is>
      </c>
      <c r="J270" t="inlineStr">
        <is>
          <t>IKAZU</t>
        </is>
      </c>
      <c r="K270" t="n">
        <v>110</v>
      </c>
      <c r="L270" t="inlineStr">
        <is>
          <t>Bộ 6</t>
        </is>
      </c>
      <c r="R270" t="inlineStr">
        <is>
          <t>CÓ</t>
        </is>
      </c>
      <c r="S270" t="inlineStr">
        <is>
          <t xml:space="preserve">XY LANH ND6  ĐK 110 Gờ 3mm </t>
        </is>
      </c>
    </row>
    <row r="271">
      <c r="A271" t="inlineStr">
        <is>
          <t>HH077534</t>
        </is>
      </c>
      <c r="B271" t="inlineStr">
        <is>
          <t>NISSAN</t>
        </is>
      </c>
      <c r="C271" t="inlineStr">
        <is>
          <t>NE6/ND6</t>
        </is>
      </c>
      <c r="D271" t="n">
        <v>6</v>
      </c>
      <c r="H271" t="inlineStr">
        <is>
          <t>11012-95005</t>
        </is>
      </c>
      <c r="I271" t="inlineStr">
        <is>
          <t>6KE (LOẠI THƯỜNG)</t>
        </is>
      </c>
      <c r="J271" t="inlineStr">
        <is>
          <t>IKAZU</t>
        </is>
      </c>
      <c r="K271" t="n">
        <v>110</v>
      </c>
      <c r="L271" t="inlineStr">
        <is>
          <t>Bộ 6</t>
        </is>
      </c>
      <c r="R271" t="inlineStr">
        <is>
          <t>CÓ</t>
        </is>
      </c>
      <c r="S271" t="inlineStr">
        <is>
          <t xml:space="preserve">XY LANH NE6/ND6  ĐK 110 Gờ 3mm </t>
        </is>
      </c>
    </row>
    <row r="272">
      <c r="A272" t="inlineStr">
        <is>
          <t>HH077534</t>
        </is>
      </c>
      <c r="B272" t="inlineStr">
        <is>
          <t>NISSAN</t>
        </is>
      </c>
      <c r="C272" t="inlineStr">
        <is>
          <t>NE6T/ND6</t>
        </is>
      </c>
      <c r="D272" t="n">
        <v>6</v>
      </c>
      <c r="H272" t="inlineStr">
        <is>
          <t>11012-95064</t>
        </is>
      </c>
      <c r="I272" t="inlineStr">
        <is>
          <t>N28Y</t>
        </is>
      </c>
      <c r="J272" t="inlineStr">
        <is>
          <t>IKAZU</t>
        </is>
      </c>
      <c r="K272" t="n">
        <v>110</v>
      </c>
      <c r="L272" t="inlineStr">
        <is>
          <t>Bộ 6</t>
        </is>
      </c>
      <c r="R272" t="inlineStr">
        <is>
          <t>CÓ</t>
        </is>
      </c>
      <c r="S272" t="inlineStr">
        <is>
          <t xml:space="preserve">XY LANH NE6T/ND6  ĐK 110 Gờ 3mm </t>
        </is>
      </c>
    </row>
    <row r="273">
      <c r="B273" t="inlineStr">
        <is>
          <t>NISSAN</t>
        </is>
      </c>
      <c r="C273" t="inlineStr">
        <is>
          <t>UD3 UD4/5/6</t>
        </is>
      </c>
      <c r="D273" t="n">
        <v>6</v>
      </c>
      <c r="H273" t="inlineStr">
        <is>
          <t>11012-90006</t>
        </is>
      </c>
      <c r="I273" t="inlineStr">
        <is>
          <t>6TN112/4TN112</t>
        </is>
      </c>
      <c r="J273" t="inlineStr">
        <is>
          <t>IKAZU</t>
        </is>
      </c>
      <c r="K273" t="n">
        <v>110</v>
      </c>
      <c r="L273" t="inlineStr">
        <is>
          <t>Bộ 6</t>
        </is>
      </c>
      <c r="R273" t="inlineStr">
        <is>
          <t>CÓ</t>
        </is>
      </c>
      <c r="S273" t="inlineStr">
        <is>
          <t xml:space="preserve">XY LANH UD3 UD4/5/6  ĐK 110 Gờ 8mm </t>
        </is>
      </c>
    </row>
    <row r="274">
      <c r="B274" t="inlineStr">
        <is>
          <t>NISSAN</t>
        </is>
      </c>
      <c r="C274" t="inlineStr">
        <is>
          <t>NF6</t>
        </is>
      </c>
      <c r="D274" t="n">
        <v>6</v>
      </c>
      <c r="H274" t="inlineStr">
        <is>
          <t>11012-95516</t>
        </is>
      </c>
      <c r="I274" t="inlineStr">
        <is>
          <t>6LAAK-UT</t>
        </is>
      </c>
      <c r="J274" t="inlineStr">
        <is>
          <t>IKAZU</t>
        </is>
      </c>
      <c r="K274" t="n">
        <v>120</v>
      </c>
      <c r="L274" t="inlineStr">
        <is>
          <t>Bộ 6</t>
        </is>
      </c>
      <c r="R274" t="inlineStr">
        <is>
          <t>CÓ</t>
        </is>
      </c>
      <c r="S274" t="inlineStr">
        <is>
          <t xml:space="preserve">XY LANH NF6  ĐK 120 Gờ 8mm </t>
        </is>
      </c>
    </row>
    <row r="275">
      <c r="A275" t="inlineStr">
        <is>
          <t>HH071291</t>
        </is>
      </c>
      <c r="B275" t="inlineStr">
        <is>
          <t>NISSAN</t>
        </is>
      </c>
      <c r="C275" t="inlineStr">
        <is>
          <t>MD92</t>
        </is>
      </c>
      <c r="D275" t="n">
        <v>6</v>
      </c>
      <c r="H275" t="inlineStr">
        <is>
          <t>11012-Z6008</t>
        </is>
      </c>
      <c r="I275" t="inlineStr">
        <is>
          <t>6HA2M-HTE</t>
        </is>
      </c>
      <c r="J275" t="inlineStr">
        <is>
          <t>IKAZU</t>
        </is>
      </c>
      <c r="K275" t="n">
        <v>125</v>
      </c>
      <c r="L275" t="inlineStr">
        <is>
          <t>Bộ 6</t>
        </is>
      </c>
      <c r="R275" t="inlineStr">
        <is>
          <t>CÓ</t>
        </is>
      </c>
      <c r="S275" t="inlineStr">
        <is>
          <t xml:space="preserve">XY LANH MD92  ĐK 125 Gờ 8mm </t>
        </is>
      </c>
    </row>
    <row r="276">
      <c r="B276" t="inlineStr">
        <is>
          <t>NISSAN</t>
        </is>
      </c>
      <c r="C276" t="inlineStr">
        <is>
          <t>PD6</t>
        </is>
      </c>
      <c r="D276" t="n">
        <v>6</v>
      </c>
      <c r="H276" t="inlineStr">
        <is>
          <t>11012-96009</t>
        </is>
      </c>
      <c r="I276" t="inlineStr">
        <is>
          <t>6LA-HT</t>
        </is>
      </c>
      <c r="J276" t="inlineStr">
        <is>
          <t>IKAZU</t>
        </is>
      </c>
      <c r="K276" t="n">
        <v>125</v>
      </c>
      <c r="L276" t="inlineStr">
        <is>
          <t>Bộ 6</t>
        </is>
      </c>
      <c r="R276" t="inlineStr">
        <is>
          <t>CÓ</t>
        </is>
      </c>
      <c r="S276" t="inlineStr">
        <is>
          <t xml:space="preserve">XY LANH PD6  ĐK 125 Gờ 3mm </t>
        </is>
      </c>
    </row>
    <row r="277">
      <c r="B277" t="inlineStr">
        <is>
          <t>NISSAN</t>
        </is>
      </c>
      <c r="C277" t="inlineStr">
        <is>
          <t>PE6</t>
        </is>
      </c>
      <c r="D277" t="n">
        <v>6</v>
      </c>
      <c r="H277" t="inlineStr">
        <is>
          <t>11012-96562</t>
        </is>
      </c>
      <c r="I277" t="inlineStr">
        <is>
          <t>6LAH-STE</t>
        </is>
      </c>
      <c r="J277" t="inlineStr">
        <is>
          <t>IKAZU</t>
        </is>
      </c>
      <c r="K277" t="n">
        <v>133</v>
      </c>
      <c r="L277" t="inlineStr">
        <is>
          <t>Bộ 6</t>
        </is>
      </c>
      <c r="R277" t="inlineStr">
        <is>
          <t>CÓ</t>
        </is>
      </c>
      <c r="S277" t="inlineStr">
        <is>
          <t xml:space="preserve">XY LANH PE6  ĐK 133 Gờ 3mm </t>
        </is>
      </c>
    </row>
    <row r="278">
      <c r="B278" t="inlineStr">
        <is>
          <t>NISSAN</t>
        </is>
      </c>
      <c r="C278" t="inlineStr">
        <is>
          <t>PE6T</t>
        </is>
      </c>
      <c r="D278" t="n">
        <v>6</v>
      </c>
      <c r="H278" t="inlineStr">
        <is>
          <t>11012-96607</t>
        </is>
      </c>
      <c r="I278" t="inlineStr">
        <is>
          <t>12AYM-EST, 12AY-ET, 12AYM-WET, 12AYM-WGT, 12AY</t>
        </is>
      </c>
      <c r="J278" t="inlineStr">
        <is>
          <t>IKAZU</t>
        </is>
      </c>
      <c r="K278" t="n">
        <v>133</v>
      </c>
      <c r="L278" t="inlineStr">
        <is>
          <t>Bộ 6</t>
        </is>
      </c>
      <c r="R278" t="inlineStr">
        <is>
          <t>CÓ</t>
        </is>
      </c>
      <c r="S278" t="inlineStr">
        <is>
          <t xml:space="preserve">XY LANH PE6T  ĐK 133 Gờ 3mm </t>
        </is>
      </c>
    </row>
    <row r="279">
      <c r="A279" t="inlineStr">
        <is>
          <t>HH070456</t>
        </is>
      </c>
      <c r="B279" t="inlineStr">
        <is>
          <t>NISSAN</t>
        </is>
      </c>
      <c r="C279" t="inlineStr">
        <is>
          <t>PF6T</t>
        </is>
      </c>
      <c r="D279" t="n">
        <v>6</v>
      </c>
      <c r="H279" t="inlineStr">
        <is>
          <t>11012-96575</t>
        </is>
      </c>
      <c r="I279" t="inlineStr">
        <is>
          <t>6AYL-ET, 6AYL-ST, 6AYP, 6AY, 6AYP1</t>
        </is>
      </c>
      <c r="J279" t="inlineStr">
        <is>
          <t>IKAZU</t>
        </is>
      </c>
      <c r="K279" t="n">
        <v>133</v>
      </c>
      <c r="L279" t="inlineStr">
        <is>
          <t>Bộ 6</t>
        </is>
      </c>
      <c r="R279" t="inlineStr">
        <is>
          <t>CÓ</t>
        </is>
      </c>
      <c r="S279" t="inlineStr">
        <is>
          <t xml:space="preserve">XY LANH PF6T  ĐK 133 Gờ 3mm </t>
        </is>
      </c>
    </row>
    <row r="280">
      <c r="A280" t="inlineStr">
        <is>
          <t>HH071009</t>
        </is>
      </c>
      <c r="B280" t="inlineStr">
        <is>
          <t>NISSAN</t>
        </is>
      </c>
      <c r="C280" t="inlineStr">
        <is>
          <t>RD8/RD10</t>
        </is>
      </c>
      <c r="D280" t="n">
        <v>8</v>
      </c>
      <c r="H280" t="inlineStr">
        <is>
          <t>11012-97063/11012-97025</t>
        </is>
      </c>
      <c r="I280" t="inlineStr">
        <is>
          <t>S165L 6RY</t>
        </is>
      </c>
      <c r="J280" t="inlineStr">
        <is>
          <t>IKAZU</t>
        </is>
      </c>
      <c r="K280" t="n">
        <v>135</v>
      </c>
      <c r="L280" t="inlineStr">
        <is>
          <t>Bộ 8</t>
        </is>
      </c>
      <c r="R280" t="inlineStr">
        <is>
          <t>CÓ</t>
        </is>
      </c>
      <c r="S280" t="inlineStr">
        <is>
          <t xml:space="preserve">XY LANH RD8/RD10  ĐK 135 Gờ 8.2mm </t>
        </is>
      </c>
    </row>
    <row r="281">
      <c r="B281" t="inlineStr">
        <is>
          <t>NISSAN</t>
        </is>
      </c>
      <c r="C281" t="inlineStr">
        <is>
          <t>RE8/RE10</t>
        </is>
      </c>
      <c r="D281" t="n">
        <v>8</v>
      </c>
      <c r="H281" t="inlineStr">
        <is>
          <t>11012-97202/11012-97161</t>
        </is>
      </c>
      <c r="I281" t="inlineStr">
        <is>
          <t>3TN68/3D68</t>
        </is>
      </c>
      <c r="J281" t="inlineStr">
        <is>
          <t>IKAZU</t>
        </is>
      </c>
      <c r="K281" t="n">
        <v>135</v>
      </c>
      <c r="L281" t="inlineStr">
        <is>
          <t>Bộ 8</t>
        </is>
      </c>
      <c r="R281" t="inlineStr">
        <is>
          <t>CÓ</t>
        </is>
      </c>
      <c r="S281" t="inlineStr">
        <is>
          <t xml:space="preserve">XY LANH RE8/RE10  ĐK 135 Gờ 11mm </t>
        </is>
      </c>
    </row>
    <row r="282">
      <c r="B282" t="inlineStr">
        <is>
          <t>NISSAN</t>
        </is>
      </c>
      <c r="C282" t="inlineStr">
        <is>
          <t>GE13</t>
        </is>
      </c>
      <c r="D282" t="n">
        <v>6</v>
      </c>
      <c r="H282" t="inlineStr">
        <is>
          <t>11012-00Z11/11012-00Z13</t>
        </is>
      </c>
      <c r="I282" t="inlineStr">
        <is>
          <t>6HA2M-DTE</t>
        </is>
      </c>
      <c r="J282" t="inlineStr">
        <is>
          <t>IKAZU</t>
        </is>
      </c>
      <c r="K282" t="n">
        <v>136</v>
      </c>
      <c r="L282" t="inlineStr">
        <is>
          <t>Bộ 6</t>
        </is>
      </c>
      <c r="R282" t="inlineStr">
        <is>
          <t>CÓ</t>
        </is>
      </c>
      <c r="S282" t="inlineStr">
        <is>
          <t xml:space="preserve">XY LANH GE13  ĐK 136 Gờ 9.65mm </t>
        </is>
      </c>
    </row>
    <row r="283">
      <c r="A283" t="inlineStr">
        <is>
          <t>HH00985</t>
        </is>
      </c>
      <c r="B283" t="inlineStr">
        <is>
          <t>NISSAN</t>
        </is>
      </c>
      <c r="C283" t="inlineStr">
        <is>
          <t>RF8</t>
        </is>
      </c>
      <c r="D283" t="n">
        <v>8</v>
      </c>
      <c r="H283" t="inlineStr">
        <is>
          <t>11012-97178</t>
        </is>
      </c>
      <c r="I283" t="inlineStr">
        <is>
          <t>3TN70/3D70</t>
        </is>
      </c>
      <c r="J283" t="inlineStr">
        <is>
          <t>IKAZU</t>
        </is>
      </c>
      <c r="K283" t="n">
        <v>138</v>
      </c>
      <c r="L283" t="inlineStr">
        <is>
          <t>Bộ 8</t>
        </is>
      </c>
      <c r="R283" t="inlineStr">
        <is>
          <t>CÓ</t>
        </is>
      </c>
      <c r="S283" t="inlineStr">
        <is>
          <t xml:space="preserve">XY LANH RF8  ĐK 138 Gờ 12.3mm </t>
        </is>
      </c>
    </row>
    <row r="284">
      <c r="B284" t="inlineStr">
        <is>
          <t>NISSAN</t>
        </is>
      </c>
      <c r="C284" t="inlineStr">
        <is>
          <t>RH8</t>
        </is>
      </c>
      <c r="D284" t="n">
        <v>8</v>
      </c>
      <c r="H284" t="inlineStr">
        <is>
          <t>11012-97261</t>
        </is>
      </c>
      <c r="I284" t="inlineStr">
        <is>
          <t>3TN72</t>
        </is>
      </c>
      <c r="J284" t="inlineStr">
        <is>
          <t>IKAZU</t>
        </is>
      </c>
      <c r="K284" t="n">
        <v>150</v>
      </c>
      <c r="L284" t="inlineStr">
        <is>
          <t>Bộ 8</t>
        </is>
      </c>
      <c r="R284" t="inlineStr">
        <is>
          <t>CÓ</t>
        </is>
      </c>
      <c r="S284" t="inlineStr">
        <is>
          <t xml:space="preserve">XY LANH RH8  ĐK 150 Gờ 8mm </t>
        </is>
      </c>
    </row>
    <row r="285">
      <c r="B285" t="inlineStr">
        <is>
          <t>NISSAN</t>
        </is>
      </c>
      <c r="C285" t="inlineStr">
        <is>
          <t>ch</t>
        </is>
      </c>
      <c r="I285" t="inlineStr">
        <is>
          <t>4TNV106</t>
        </is>
      </c>
      <c r="J285" t="inlineStr">
        <is>
          <t>TNC</t>
        </is>
      </c>
      <c r="L285" t="inlineStr">
        <is>
          <t>Cái</t>
        </is>
      </c>
      <c r="R285" t="inlineStr">
        <is>
          <t>CÓ</t>
        </is>
      </c>
      <c r="S285" t="inlineStr">
        <is>
          <t xml:space="preserve">XY LANH ch    </t>
        </is>
      </c>
    </row>
    <row r="286">
      <c r="A286" t="inlineStr">
        <is>
          <t>HH00739</t>
        </is>
      </c>
      <c r="B286" t="inlineStr">
        <is>
          <t>NISSAN</t>
        </is>
      </c>
      <c r="C286" t="inlineStr">
        <is>
          <t>ED30</t>
        </is>
      </c>
      <c r="H286" t="inlineStr">
        <is>
          <t>11012-J2000</t>
        </is>
      </c>
      <c r="I286" t="inlineStr">
        <is>
          <t>6CH-25B</t>
        </is>
      </c>
      <c r="J286" t="inlineStr">
        <is>
          <t>TNC</t>
        </is>
      </c>
      <c r="K286" t="inlineStr">
        <is>
          <t>98</t>
        </is>
      </c>
      <c r="L286" t="inlineStr">
        <is>
          <t>Cái</t>
        </is>
      </c>
      <c r="R286" t="inlineStr">
        <is>
          <t>CÓ</t>
        </is>
      </c>
      <c r="S286" t="inlineStr">
        <is>
          <t xml:space="preserve">XY LANH ED30    </t>
        </is>
      </c>
    </row>
    <row r="287">
      <c r="B287" t="inlineStr">
        <is>
          <t>NISSAN</t>
        </is>
      </c>
      <c r="C287" t="inlineStr">
        <is>
          <t>ED33/FD33</t>
        </is>
      </c>
      <c r="H287" t="inlineStr">
        <is>
          <t>11012-T9000, 11012-T9001</t>
        </is>
      </c>
      <c r="I287" t="inlineStr">
        <is>
          <t>4T112</t>
        </is>
      </c>
      <c r="J287" t="inlineStr">
        <is>
          <t>TNC</t>
        </is>
      </c>
      <c r="K287" t="inlineStr">
        <is>
          <t>100</t>
        </is>
      </c>
      <c r="L287" t="inlineStr">
        <is>
          <t>Cái</t>
        </is>
      </c>
      <c r="R287" t="inlineStr">
        <is>
          <t>CÓ</t>
        </is>
      </c>
      <c r="S287" t="inlineStr">
        <is>
          <t xml:space="preserve">XY LANH ED33/FD33    </t>
        </is>
      </c>
    </row>
    <row r="288">
      <c r="B288" t="inlineStr">
        <is>
          <t>NISSAN</t>
        </is>
      </c>
      <c r="C288" t="inlineStr">
        <is>
          <t>ED6/FD6</t>
        </is>
      </c>
      <c r="H288" t="inlineStr">
        <is>
          <t>11012-Z5001</t>
        </is>
      </c>
      <c r="I288" t="inlineStr">
        <is>
          <t>6T112</t>
        </is>
      </c>
      <c r="J288" t="inlineStr">
        <is>
          <t>TNC</t>
        </is>
      </c>
      <c r="K288" t="inlineStr">
        <is>
          <t>100</t>
        </is>
      </c>
      <c r="L288" t="inlineStr">
        <is>
          <t>Cái</t>
        </is>
      </c>
      <c r="R288" t="inlineStr">
        <is>
          <t>CÓ</t>
        </is>
      </c>
      <c r="S288" t="inlineStr">
        <is>
          <t xml:space="preserve">XY LANH ED6/FD6    </t>
        </is>
      </c>
    </row>
    <row r="289">
      <c r="A289" t="inlineStr">
        <is>
          <t>HH073315</t>
        </is>
      </c>
      <c r="B289" t="inlineStr">
        <is>
          <t>NISSAN</t>
        </is>
      </c>
      <c r="C289" t="inlineStr">
        <is>
          <t>FD35</t>
        </is>
      </c>
      <c r="I289" t="inlineStr">
        <is>
          <t>3ES</t>
        </is>
      </c>
      <c r="J289" t="inlineStr">
        <is>
          <t>TNC</t>
        </is>
      </c>
      <c r="K289" t="inlineStr">
        <is>
          <t>102.5</t>
        </is>
      </c>
      <c r="L289" t="inlineStr">
        <is>
          <t>Cái</t>
        </is>
      </c>
      <c r="R289" t="inlineStr">
        <is>
          <t>CÓ</t>
        </is>
      </c>
      <c r="S289" t="inlineStr">
        <is>
          <t xml:space="preserve">XY LANH FD35    </t>
        </is>
      </c>
    </row>
    <row r="290">
      <c r="B290" t="inlineStr">
        <is>
          <t>NISSAN</t>
        </is>
      </c>
      <c r="C290" t="inlineStr">
        <is>
          <t>NE6</t>
        </is>
      </c>
      <c r="I290" t="inlineStr">
        <is>
          <t>6KHL-STN</t>
        </is>
      </c>
      <c r="J290" t="inlineStr">
        <is>
          <t>TNC</t>
        </is>
      </c>
      <c r="L290" t="inlineStr">
        <is>
          <t>Cái</t>
        </is>
      </c>
      <c r="R290" t="inlineStr">
        <is>
          <t>CÓ</t>
        </is>
      </c>
      <c r="S290" t="inlineStr">
        <is>
          <t xml:space="preserve">XY LANH NE6   Gờ 121mm </t>
        </is>
      </c>
    </row>
    <row r="291">
      <c r="B291" t="inlineStr">
        <is>
          <t>NISSAN</t>
        </is>
      </c>
      <c r="C291" t="inlineStr">
        <is>
          <t>PE6-T/PF6</t>
        </is>
      </c>
      <c r="I291" t="inlineStr">
        <is>
          <t>6LX-GT</t>
        </is>
      </c>
      <c r="J291" t="inlineStr">
        <is>
          <t>TNC</t>
        </is>
      </c>
      <c r="K291" t="inlineStr">
        <is>
          <t>133</t>
        </is>
      </c>
      <c r="L291" t="inlineStr">
        <is>
          <t>Cái</t>
        </is>
      </c>
      <c r="R291" t="inlineStr">
        <is>
          <t>CÓ</t>
        </is>
      </c>
      <c r="S291" t="inlineStr">
        <is>
          <t xml:space="preserve">XY LANH PE6-T/PF6   Gờ 144mm </t>
        </is>
      </c>
    </row>
    <row r="292">
      <c r="A292" t="inlineStr">
        <is>
          <t>HH071009</t>
        </is>
      </c>
      <c r="B292" t="inlineStr">
        <is>
          <t>NISSAN</t>
        </is>
      </c>
      <c r="C292" t="inlineStr">
        <is>
          <t>RD8</t>
        </is>
      </c>
      <c r="I292" t="inlineStr">
        <is>
          <t>S165-HT</t>
        </is>
      </c>
      <c r="J292" t="inlineStr">
        <is>
          <t>TNC</t>
        </is>
      </c>
      <c r="K292" t="inlineStr">
        <is>
          <t>135</t>
        </is>
      </c>
      <c r="L292" t="inlineStr">
        <is>
          <t>Cái</t>
        </is>
      </c>
      <c r="R292" t="inlineStr">
        <is>
          <t>CÓ</t>
        </is>
      </c>
      <c r="S292" t="inlineStr">
        <is>
          <t xml:space="preserve">XY LANH RD8    </t>
        </is>
      </c>
    </row>
    <row r="293">
      <c r="A293" t="inlineStr">
        <is>
          <t>HH074184</t>
        </is>
      </c>
      <c r="B293" t="inlineStr">
        <is>
          <t>NISSAN</t>
        </is>
      </c>
      <c r="C293" t="inlineStr">
        <is>
          <t>SD22/SD33</t>
        </is>
      </c>
      <c r="D293" t="n">
        <v>4</v>
      </c>
      <c r="I293" t="inlineStr">
        <is>
          <t>3TN75/4TN75</t>
        </is>
      </c>
      <c r="J293" t="inlineStr">
        <is>
          <t>TNC</t>
        </is>
      </c>
      <c r="K293" t="inlineStr">
        <is>
          <t>83/84</t>
        </is>
      </c>
      <c r="L293" t="inlineStr">
        <is>
          <t>Bộ 4</t>
        </is>
      </c>
      <c r="R293" t="inlineStr">
        <is>
          <t>CÓ</t>
        </is>
      </c>
      <c r="S293" t="inlineStr">
        <is>
          <t xml:space="preserve">XY LANH SD22/SD33   Gờ 93mm </t>
        </is>
      </c>
    </row>
    <row r="294">
      <c r="B294" t="inlineStr">
        <is>
          <t>◆  YANMAR   (88 sản phẩm)</t>
        </is>
      </c>
    </row>
    <row r="295">
      <c r="A295" t="inlineStr">
        <is>
          <t>HH073244</t>
        </is>
      </c>
      <c r="B295" t="inlineStr">
        <is>
          <t>YANMAR</t>
        </is>
      </c>
      <c r="C295" t="inlineStr">
        <is>
          <t>3D75/3TN75/4D75</t>
        </is>
      </c>
      <c r="D295" t="n">
        <v>4</v>
      </c>
      <c r="I295" t="inlineStr">
        <is>
          <t>4D78</t>
        </is>
      </c>
      <c r="J295" t="inlineStr">
        <is>
          <t>TNC</t>
        </is>
      </c>
      <c r="K295" t="n">
        <v>74</v>
      </c>
      <c r="L295" t="inlineStr">
        <is>
          <t>Bộ 4</t>
        </is>
      </c>
      <c r="R295" t="inlineStr">
        <is>
          <t>CÓ</t>
        </is>
      </c>
      <c r="S295" t="inlineStr">
        <is>
          <t xml:space="preserve">XY LANH 3D75/3TN75/4D75  ĐK 74  </t>
        </is>
      </c>
    </row>
    <row r="296">
      <c r="A296" t="inlineStr">
        <is>
          <t>HH081147</t>
        </is>
      </c>
      <c r="B296" t="inlineStr">
        <is>
          <t>YANMAR</t>
        </is>
      </c>
      <c r="C296" t="inlineStr">
        <is>
          <t>4D80</t>
        </is>
      </c>
      <c r="D296" t="n">
        <v>4</v>
      </c>
      <c r="I296" t="inlineStr">
        <is>
          <t>6CH 4CH</t>
        </is>
      </c>
      <c r="J296" t="inlineStr">
        <is>
          <t>TNC</t>
        </is>
      </c>
      <c r="K296" t="n">
        <v>79</v>
      </c>
      <c r="L296" t="inlineStr">
        <is>
          <t>Bộ 4</t>
        </is>
      </c>
      <c r="R296" t="inlineStr">
        <is>
          <t>CÓ</t>
        </is>
      </c>
      <c r="S296" t="inlineStr">
        <is>
          <t xml:space="preserve">XY LANH 4D80  ĐK 79  </t>
        </is>
      </c>
    </row>
    <row r="297">
      <c r="A297" t="inlineStr">
        <is>
          <t>HH082322</t>
        </is>
      </c>
      <c r="B297" t="inlineStr">
        <is>
          <t>YANMAR</t>
        </is>
      </c>
      <c r="C297" t="inlineStr">
        <is>
          <t>4D81</t>
        </is>
      </c>
      <c r="D297" t="n">
        <v>4</v>
      </c>
      <c r="I297" t="inlineStr">
        <is>
          <t>SM</t>
        </is>
      </c>
      <c r="J297" t="inlineStr">
        <is>
          <t>TNC</t>
        </is>
      </c>
      <c r="K297" t="n">
        <v>80</v>
      </c>
      <c r="L297" t="inlineStr">
        <is>
          <t>Bộ 4</t>
        </is>
      </c>
      <c r="R297" t="inlineStr">
        <is>
          <t>CÓ</t>
        </is>
      </c>
      <c r="S297" t="inlineStr">
        <is>
          <t xml:space="preserve">XY LANH 4D81  ĐK 80  </t>
        </is>
      </c>
    </row>
    <row r="298">
      <c r="B298" t="inlineStr">
        <is>
          <t>YANMAR</t>
        </is>
      </c>
      <c r="C298" t="inlineStr">
        <is>
          <t>4D84-1</t>
        </is>
      </c>
      <c r="D298" t="n">
        <v>4</v>
      </c>
      <c r="I298" t="inlineStr">
        <is>
          <t>SSY1115</t>
        </is>
      </c>
      <c r="J298" t="inlineStr">
        <is>
          <t>TNC</t>
        </is>
      </c>
      <c r="K298" t="n">
        <v>83</v>
      </c>
      <c r="L298" t="inlineStr">
        <is>
          <t>Bộ 4</t>
        </is>
      </c>
      <c r="R298" t="inlineStr">
        <is>
          <t>CÓ</t>
        </is>
      </c>
      <c r="S298" t="inlineStr">
        <is>
          <t xml:space="preserve">XY LANH 4D84-1  ĐK 83 Gờ 93mm </t>
        </is>
      </c>
    </row>
    <row r="299">
      <c r="A299" t="inlineStr">
        <is>
          <t>HH070852</t>
        </is>
      </c>
      <c r="B299" t="inlineStr">
        <is>
          <t>YANMAR</t>
        </is>
      </c>
      <c r="C299" t="inlineStr">
        <is>
          <t>4D84</t>
        </is>
      </c>
      <c r="D299" t="n">
        <v>4</v>
      </c>
      <c r="I299" t="inlineStr">
        <is>
          <t>SSY1105</t>
        </is>
      </c>
      <c r="J299" t="inlineStr">
        <is>
          <t>IKAZU</t>
        </is>
      </c>
      <c r="K299" t="n">
        <v>84</v>
      </c>
      <c r="L299" t="inlineStr">
        <is>
          <t>Bộ 4</t>
        </is>
      </c>
      <c r="R299" t="inlineStr">
        <is>
          <t>CÓ</t>
        </is>
      </c>
      <c r="S299" t="inlineStr">
        <is>
          <t xml:space="preserve">XY LANH 4D84  ĐK 84  </t>
        </is>
      </c>
    </row>
    <row r="300">
      <c r="A300" t="inlineStr">
        <is>
          <t>HH070852</t>
        </is>
      </c>
      <c r="B300" t="inlineStr">
        <is>
          <t>YANMAR</t>
        </is>
      </c>
      <c r="C300" t="inlineStr">
        <is>
          <t>4TNE84</t>
        </is>
      </c>
      <c r="D300" t="n">
        <v>4</v>
      </c>
      <c r="H300" t="inlineStr">
        <is>
          <t>129322-01150</t>
        </is>
      </c>
      <c r="I300" t="inlineStr">
        <is>
          <t>OM616 OM617</t>
        </is>
      </c>
      <c r="J300" t="inlineStr">
        <is>
          <t>IKAZU</t>
        </is>
      </c>
      <c r="K300" t="n">
        <v>84</v>
      </c>
      <c r="L300" t="inlineStr">
        <is>
          <t>Bộ 4</t>
        </is>
      </c>
      <c r="R300" t="inlineStr">
        <is>
          <t>CÓ</t>
        </is>
      </c>
      <c r="S300" t="inlineStr">
        <is>
          <t xml:space="preserve">XY LANH 4TNE84  ĐK 84  </t>
        </is>
      </c>
    </row>
    <row r="301">
      <c r="B301" t="inlineStr">
        <is>
          <t>YANMAR</t>
        </is>
      </c>
      <c r="C301" t="inlineStr">
        <is>
          <t>ET80/KND80</t>
        </is>
      </c>
      <c r="H301" t="inlineStr">
        <is>
          <t>105400-01100</t>
        </is>
      </c>
      <c r="I301" t="inlineStr">
        <is>
          <t>OM402</t>
        </is>
      </c>
      <c r="J301" t="inlineStr">
        <is>
          <t>IKAZU</t>
        </is>
      </c>
      <c r="K301" t="n">
        <v>84</v>
      </c>
      <c r="L301" t="inlineStr">
        <is>
          <t>Cái</t>
        </is>
      </c>
      <c r="R301" t="inlineStr">
        <is>
          <t>CÓ</t>
        </is>
      </c>
      <c r="S301" t="inlineStr">
        <is>
          <t xml:space="preserve">XY LANH ET80/KND80  ĐK 84  </t>
        </is>
      </c>
    </row>
    <row r="302">
      <c r="B302" t="inlineStr">
        <is>
          <t>YANMAR</t>
        </is>
      </c>
      <c r="C302" t="inlineStr">
        <is>
          <t>2S</t>
        </is>
      </c>
      <c r="I302" t="inlineStr">
        <is>
          <t>4D76</t>
        </is>
      </c>
      <c r="J302" t="inlineStr">
        <is>
          <t>IKAZU</t>
        </is>
      </c>
      <c r="K302" t="n">
        <v>85</v>
      </c>
      <c r="L302" t="inlineStr">
        <is>
          <t>Cái</t>
        </is>
      </c>
      <c r="R302" t="inlineStr">
        <is>
          <t>CÓ</t>
        </is>
      </c>
      <c r="S302" t="inlineStr">
        <is>
          <t xml:space="preserve">XY LANH 2S  ĐK 85 Gờ 10.5mm </t>
        </is>
      </c>
    </row>
    <row r="303">
      <c r="B303" t="inlineStr">
        <is>
          <t>YANMAR</t>
        </is>
      </c>
      <c r="C303" t="inlineStr">
        <is>
          <t>NS90/90C</t>
        </is>
      </c>
      <c r="H303" t="inlineStr">
        <is>
          <t>NS90.01111</t>
        </is>
      </c>
      <c r="I303" t="inlineStr">
        <is>
          <t>D2676</t>
        </is>
      </c>
      <c r="J303" t="inlineStr">
        <is>
          <t>IKAZU</t>
        </is>
      </c>
      <c r="K303" t="n">
        <v>85</v>
      </c>
      <c r="L303" t="inlineStr">
        <is>
          <t>Cái</t>
        </is>
      </c>
      <c r="R303" t="inlineStr">
        <is>
          <t>CÓ</t>
        </is>
      </c>
      <c r="S303" t="inlineStr">
        <is>
          <t xml:space="preserve">XY LANH NS90/90C  ĐK 85  </t>
        </is>
      </c>
    </row>
    <row r="304">
      <c r="B304" t="inlineStr">
        <is>
          <t>YANMAR</t>
        </is>
      </c>
      <c r="C304" t="inlineStr">
        <is>
          <t>TF85</t>
        </is>
      </c>
      <c r="H304" t="inlineStr">
        <is>
          <t>105200-01100</t>
        </is>
      </c>
      <c r="I304" t="inlineStr">
        <is>
          <t>OM355</t>
        </is>
      </c>
      <c r="J304" t="inlineStr">
        <is>
          <t>IKAZU</t>
        </is>
      </c>
      <c r="K304" t="n">
        <v>85</v>
      </c>
      <c r="L304" t="inlineStr">
        <is>
          <t>Cái</t>
        </is>
      </c>
      <c r="R304" t="inlineStr">
        <is>
          <t>CÓ</t>
        </is>
      </c>
      <c r="S304" t="inlineStr">
        <is>
          <t xml:space="preserve">XY LANH TF85  ĐK 85  </t>
        </is>
      </c>
    </row>
    <row r="305">
      <c r="B305" t="inlineStr">
        <is>
          <t>YANMAR</t>
        </is>
      </c>
      <c r="C305" t="inlineStr">
        <is>
          <t>4D88/4TN88</t>
        </is>
      </c>
      <c r="D305" t="n">
        <v>4</v>
      </c>
      <c r="I305" t="inlineStr">
        <is>
          <t>4D82</t>
        </is>
      </c>
      <c r="J305" t="inlineStr">
        <is>
          <t>TNC</t>
        </is>
      </c>
      <c r="K305" t="n">
        <v>87</v>
      </c>
      <c r="L305" t="inlineStr">
        <is>
          <t>Bộ 4</t>
        </is>
      </c>
      <c r="R305" t="inlineStr">
        <is>
          <t>CÓ</t>
        </is>
      </c>
      <c r="S305" t="inlineStr">
        <is>
          <t xml:space="preserve">XY LANH 4D88/4TN88  ĐK 87  </t>
        </is>
      </c>
    </row>
    <row r="306">
      <c r="B306" t="inlineStr">
        <is>
          <t>YANMAR</t>
        </is>
      </c>
      <c r="C306" t="inlineStr">
        <is>
          <t>2Q</t>
        </is>
      </c>
      <c r="J306" t="inlineStr">
        <is>
          <t>IKAZU</t>
        </is>
      </c>
      <c r="K306" t="n">
        <v>88</v>
      </c>
      <c r="L306" t="inlineStr">
        <is>
          <t>Cái</t>
        </is>
      </c>
      <c r="R306" t="inlineStr">
        <is>
          <t>CÓ</t>
        </is>
      </c>
      <c r="S306" t="inlineStr">
        <is>
          <t xml:space="preserve">XY LANH 2Q  ĐK 88 Gờ 7mm </t>
        </is>
      </c>
    </row>
    <row r="307">
      <c r="B307" t="inlineStr">
        <is>
          <t>YANMAR</t>
        </is>
      </c>
      <c r="C307" t="inlineStr">
        <is>
          <t>4TNE88</t>
        </is>
      </c>
      <c r="D307" t="n">
        <v>4</v>
      </c>
      <c r="H307" t="inlineStr">
        <is>
          <t>129007-01100</t>
        </is>
      </c>
      <c r="I307" t="inlineStr">
        <is>
          <t>OM352 OM362</t>
        </is>
      </c>
      <c r="J307" t="inlineStr">
        <is>
          <t>IKAZU</t>
        </is>
      </c>
      <c r="K307" t="n">
        <v>88</v>
      </c>
      <c r="L307" t="inlineStr">
        <is>
          <t>Bộ 4</t>
        </is>
      </c>
      <c r="R307" t="inlineStr">
        <is>
          <t>CÓ</t>
        </is>
      </c>
      <c r="S307" t="inlineStr">
        <is>
          <t xml:space="preserve">XY LANH 4TNE88  ĐK 88  </t>
        </is>
      </c>
    </row>
    <row r="308">
      <c r="B308" t="inlineStr">
        <is>
          <t>YANMAR</t>
        </is>
      </c>
      <c r="C308" t="inlineStr">
        <is>
          <t>BTD22/33</t>
        </is>
      </c>
      <c r="H308" t="inlineStr">
        <is>
          <t>BTD22.01111</t>
        </is>
      </c>
      <c r="I308" t="inlineStr">
        <is>
          <t>OM401</t>
        </is>
      </c>
      <c r="J308" t="inlineStr">
        <is>
          <t>IKAZU</t>
        </is>
      </c>
      <c r="K308" t="n">
        <v>90</v>
      </c>
      <c r="L308" t="inlineStr">
        <is>
          <t>Cái</t>
        </is>
      </c>
      <c r="R308" t="inlineStr">
        <is>
          <t>CÓ</t>
        </is>
      </c>
      <c r="S308" t="inlineStr">
        <is>
          <t xml:space="preserve">XY LANH BTD22/33  ĐK 90  </t>
        </is>
      </c>
    </row>
    <row r="309">
      <c r="B309" t="inlineStr">
        <is>
          <t>YANMAR</t>
        </is>
      </c>
      <c r="C309" t="inlineStr">
        <is>
          <t>EL15</t>
        </is>
      </c>
      <c r="I309" t="inlineStr">
        <is>
          <t>OM401/LA</t>
        </is>
      </c>
      <c r="J309" t="inlineStr">
        <is>
          <t>IKAZU</t>
        </is>
      </c>
      <c r="K309" t="n">
        <v>91.5</v>
      </c>
      <c r="L309" t="inlineStr">
        <is>
          <t>Cái</t>
        </is>
      </c>
      <c r="R309" t="inlineStr">
        <is>
          <t>CÓ</t>
        </is>
      </c>
      <c r="S309" t="inlineStr">
        <is>
          <t xml:space="preserve">XY LANH EL15  ĐK 91.5 Gờ 9mm </t>
        </is>
      </c>
    </row>
    <row r="310">
      <c r="B310" t="inlineStr">
        <is>
          <t>YANMAR</t>
        </is>
      </c>
      <c r="C310" t="inlineStr">
        <is>
          <t>3LM</t>
        </is>
      </c>
      <c r="H310" t="inlineStr">
        <is>
          <t>120130-01120</t>
        </is>
      </c>
      <c r="I310" t="inlineStr">
        <is>
          <t>R6105IZLD</t>
        </is>
      </c>
      <c r="J310" t="inlineStr">
        <is>
          <t>CHƯA PHÂN LOẠI</t>
        </is>
      </c>
      <c r="K310" t="n">
        <v>91.5</v>
      </c>
      <c r="L310" t="inlineStr">
        <is>
          <t>🆕 MT</t>
        </is>
      </c>
      <c r="R310" t="inlineStr">
        <is>
          <t>CÓ</t>
        </is>
      </c>
      <c r="S310" t="inlineStr">
        <is>
          <t xml:space="preserve">XY LANH 3LM  ĐK 91.5 Gờ 5mm </t>
        </is>
      </c>
    </row>
    <row r="311">
      <c r="B311" t="inlineStr">
        <is>
          <t>YANMAR</t>
        </is>
      </c>
      <c r="C311" t="inlineStr">
        <is>
          <t>3S15B</t>
        </is>
      </c>
      <c r="H311" t="inlineStr">
        <is>
          <t>720324-01900</t>
        </is>
      </c>
      <c r="I311" t="inlineStr">
        <is>
          <t>HFR 6105Z</t>
        </is>
      </c>
      <c r="J311" t="inlineStr">
        <is>
          <t>CHƯA PHÂN LOẠI</t>
        </is>
      </c>
      <c r="K311" t="n">
        <v>91.5</v>
      </c>
      <c r="L311" t="inlineStr">
        <is>
          <t>🆕 MT</t>
        </is>
      </c>
      <c r="R311" t="inlineStr">
        <is>
          <t>CÓ</t>
        </is>
      </c>
      <c r="S311" t="inlineStr">
        <is>
          <t xml:space="preserve">XY LANH 3S15B  ĐK 91.5 Gờ 9mm </t>
        </is>
      </c>
    </row>
    <row r="312">
      <c r="B312" t="inlineStr">
        <is>
          <t>YANMAR</t>
        </is>
      </c>
      <c r="C312" t="inlineStr">
        <is>
          <t>3Z15</t>
        </is>
      </c>
      <c r="I312" t="inlineStr">
        <is>
          <t>HFR4105Z / HFR6105Z</t>
        </is>
      </c>
      <c r="J312" t="inlineStr">
        <is>
          <t>CHƯA PHÂN LOẠI</t>
        </is>
      </c>
      <c r="K312" t="n">
        <v>91.5</v>
      </c>
      <c r="L312" t="inlineStr">
        <is>
          <t>🆕 MT</t>
        </is>
      </c>
      <c r="R312" t="inlineStr">
        <is>
          <t>CÓ</t>
        </is>
      </c>
      <c r="S312" t="inlineStr">
        <is>
          <t xml:space="preserve">XY LANH 3Z15  ĐK 91.5 Gờ 9mm </t>
        </is>
      </c>
    </row>
    <row r="313">
      <c r="B313" t="inlineStr">
        <is>
          <t>YANMAR</t>
        </is>
      </c>
      <c r="C313" t="inlineStr">
        <is>
          <t>NS11/11C/11T</t>
        </is>
      </c>
      <c r="H313" t="inlineStr">
        <is>
          <t>NS11.01111</t>
        </is>
      </c>
      <c r="I313" t="inlineStr">
        <is>
          <t>OM404</t>
        </is>
      </c>
      <c r="J313" t="inlineStr">
        <is>
          <t>IKAZU</t>
        </is>
      </c>
      <c r="K313" t="n">
        <v>92</v>
      </c>
      <c r="L313" t="inlineStr">
        <is>
          <t>Cái</t>
        </is>
      </c>
      <c r="R313" t="inlineStr">
        <is>
          <t>CÓ</t>
        </is>
      </c>
      <c r="S313" t="inlineStr">
        <is>
          <t xml:space="preserve">XY LANH NS11/11C/11T  ĐK 92  </t>
        </is>
      </c>
    </row>
    <row r="314">
      <c r="B314" t="inlineStr">
        <is>
          <t>YANMAR</t>
        </is>
      </c>
      <c r="C314" t="inlineStr">
        <is>
          <t>4D94E</t>
        </is>
      </c>
      <c r="D314" t="n">
        <v>4</v>
      </c>
      <c r="I314" t="inlineStr">
        <is>
          <t>DSC12</t>
        </is>
      </c>
      <c r="J314" t="inlineStr">
        <is>
          <t>TNC</t>
        </is>
      </c>
      <c r="K314" t="n">
        <v>93</v>
      </c>
      <c r="L314" t="inlineStr">
        <is>
          <t>Bộ 4</t>
        </is>
      </c>
      <c r="R314" t="inlineStr">
        <is>
          <t>CÓ</t>
        </is>
      </c>
      <c r="S314" t="inlineStr">
        <is>
          <t xml:space="preserve">XY LANH 4D94E  ĐK 93  </t>
        </is>
      </c>
    </row>
    <row r="315">
      <c r="B315" t="inlineStr">
        <is>
          <t>YANMAR</t>
        </is>
      </c>
      <c r="C315" t="inlineStr">
        <is>
          <t>4TNE94 4TNV94</t>
        </is>
      </c>
      <c r="D315" t="n">
        <v>4</v>
      </c>
      <c r="H315" t="inlineStr">
        <is>
          <t>129930-01100</t>
        </is>
      </c>
      <c r="I315" t="inlineStr">
        <is>
          <t>OM366 OM364</t>
        </is>
      </c>
      <c r="J315" t="inlineStr">
        <is>
          <t>IKAZU</t>
        </is>
      </c>
      <c r="K315" t="n">
        <v>94</v>
      </c>
      <c r="L315" t="inlineStr">
        <is>
          <t>Bộ 4</t>
        </is>
      </c>
      <c r="R315" t="inlineStr">
        <is>
          <t>CÓ</t>
        </is>
      </c>
      <c r="S315" t="inlineStr">
        <is>
          <t xml:space="preserve">XY LANH 4TNE94 4TNV94  ĐK 94  </t>
        </is>
      </c>
    </row>
    <row r="316">
      <c r="B316" t="inlineStr">
        <is>
          <t>YANMAR</t>
        </is>
      </c>
      <c r="C316" t="inlineStr">
        <is>
          <t>4PH 3T95</t>
        </is>
      </c>
      <c r="D316" t="n">
        <v>4</v>
      </c>
      <c r="H316" t="inlineStr">
        <is>
          <t>121850-01900</t>
        </is>
      </c>
      <c r="I316" t="inlineStr">
        <is>
          <t>OM601/602/603</t>
        </is>
      </c>
      <c r="J316" t="inlineStr">
        <is>
          <t>IKAZU</t>
        </is>
      </c>
      <c r="K316" t="n">
        <v>95</v>
      </c>
      <c r="L316" t="inlineStr">
        <is>
          <t>Bộ 4</t>
        </is>
      </c>
      <c r="R316" t="inlineStr">
        <is>
          <t>CÓ</t>
        </is>
      </c>
      <c r="S316" t="inlineStr">
        <is>
          <t xml:space="preserve">XY LANH 4PH 3T95  ĐK 95 Gờ 8mm </t>
        </is>
      </c>
    </row>
    <row r="317">
      <c r="B317" t="inlineStr">
        <is>
          <t>YANMAR</t>
        </is>
      </c>
      <c r="C317" t="inlineStr">
        <is>
          <t>2T, 3T</t>
        </is>
      </c>
      <c r="H317" t="inlineStr">
        <is>
          <t>723220-01830</t>
        </is>
      </c>
      <c r="I317" t="inlineStr">
        <is>
          <t>LR4108</t>
        </is>
      </c>
      <c r="J317" t="inlineStr">
        <is>
          <t>CHƯA PHÂN LOẠI</t>
        </is>
      </c>
      <c r="K317" t="n">
        <v>95</v>
      </c>
      <c r="L317" t="inlineStr">
        <is>
          <t>🆕 MT</t>
        </is>
      </c>
      <c r="R317" t="inlineStr">
        <is>
          <t>CÓ</t>
        </is>
      </c>
      <c r="S317" t="inlineStr">
        <is>
          <t xml:space="preserve">XY LANH 2T, 3T  ĐK 95 Gờ 14.5mm </t>
        </is>
      </c>
    </row>
    <row r="318">
      <c r="B318" t="inlineStr">
        <is>
          <t>YANMAR</t>
        </is>
      </c>
      <c r="C318" t="inlineStr">
        <is>
          <t>4BH</t>
        </is>
      </c>
      <c r="I318" t="inlineStr">
        <is>
          <t>3029D/3029T//3179D/3179T/</t>
        </is>
      </c>
      <c r="J318" t="inlineStr">
        <is>
          <t>CHƯA PHÂN LOẠI</t>
        </is>
      </c>
      <c r="K318" t="n">
        <v>95</v>
      </c>
      <c r="L318" t="inlineStr">
        <is>
          <t>🆕 MT</t>
        </is>
      </c>
      <c r="R318" t="inlineStr">
        <is>
          <t>CÓ</t>
        </is>
      </c>
      <c r="S318" t="inlineStr">
        <is>
          <t xml:space="preserve">XY LANH 4BH  ĐK 95 Gờ 9mm </t>
        </is>
      </c>
    </row>
    <row r="319">
      <c r="B319" t="inlineStr">
        <is>
          <t>YANMAR</t>
        </is>
      </c>
      <c r="C319" t="inlineStr">
        <is>
          <t>4PHL-N, 4PHL-TN</t>
        </is>
      </c>
      <c r="H319" t="inlineStr">
        <is>
          <t>121850-01900</t>
        </is>
      </c>
      <c r="I319" t="inlineStr">
        <is>
          <t>650</t>
        </is>
      </c>
      <c r="J319" t="inlineStr">
        <is>
          <t>CHƯA PHÂN LOẠI</t>
        </is>
      </c>
      <c r="K319" t="n">
        <v>95</v>
      </c>
      <c r="L319" t="inlineStr">
        <is>
          <t>🆕 MT</t>
        </is>
      </c>
      <c r="R319" t="inlineStr">
        <is>
          <t>CÓ</t>
        </is>
      </c>
      <c r="S319" t="inlineStr">
        <is>
          <t xml:space="preserve">XY LANH 4PHL-N, 4PHL-TN  ĐK 95 Gờ 8mm </t>
        </is>
      </c>
    </row>
    <row r="320">
      <c r="B320" t="inlineStr">
        <is>
          <t>YANMAR</t>
        </is>
      </c>
      <c r="C320" t="inlineStr">
        <is>
          <t>4D98</t>
        </is>
      </c>
      <c r="D320" t="n">
        <v>4</v>
      </c>
      <c r="I320" t="inlineStr">
        <is>
          <t>DS13</t>
        </is>
      </c>
      <c r="J320" t="inlineStr">
        <is>
          <t>TNC</t>
        </is>
      </c>
      <c r="K320" t="n">
        <v>97</v>
      </c>
      <c r="L320" t="inlineStr">
        <is>
          <t>Bộ 4</t>
        </is>
      </c>
      <c r="R320" t="inlineStr">
        <is>
          <t>CÓ</t>
        </is>
      </c>
      <c r="S320" t="inlineStr">
        <is>
          <t xml:space="preserve">XY LANH 4D98  ĐK 97  </t>
        </is>
      </c>
    </row>
    <row r="321">
      <c r="B321" t="inlineStr">
        <is>
          <t>YANMAR</t>
        </is>
      </c>
      <c r="C321" t="inlineStr">
        <is>
          <t>4D98-4D99-4D100</t>
        </is>
      </c>
      <c r="D321" t="n">
        <v>4</v>
      </c>
      <c r="J321" t="inlineStr">
        <is>
          <t>TNC</t>
        </is>
      </c>
      <c r="K321" t="n">
        <v>97</v>
      </c>
      <c r="L321" t="inlineStr">
        <is>
          <t>Bộ 4</t>
        </is>
      </c>
      <c r="R321" t="inlineStr">
        <is>
          <t>CÓ</t>
        </is>
      </c>
      <c r="S321" t="inlineStr">
        <is>
          <t xml:space="preserve">XY LANH 4D98-4D99-4D100  ĐK 97  </t>
        </is>
      </c>
    </row>
    <row r="322">
      <c r="B322" t="inlineStr">
        <is>
          <t>YANMAR</t>
        </is>
      </c>
      <c r="C322" t="inlineStr">
        <is>
          <t>4TN98/4D98/4TNV98/4TNE98</t>
        </is>
      </c>
      <c r="D322" t="n">
        <v>4</v>
      </c>
      <c r="I322" t="inlineStr">
        <is>
          <t>M102</t>
        </is>
      </c>
      <c r="J322" t="inlineStr">
        <is>
          <t>TNC</t>
        </is>
      </c>
      <c r="K322" t="n">
        <v>97</v>
      </c>
      <c r="L322" t="inlineStr">
        <is>
          <t>Bộ 4</t>
        </is>
      </c>
      <c r="R322" t="inlineStr">
        <is>
          <t>CÓ</t>
        </is>
      </c>
      <c r="S322" t="inlineStr">
        <is>
          <t xml:space="preserve">XY LANH 4TN98/4D98/4TNV98/4TNE98  ĐK 97  </t>
        </is>
      </c>
    </row>
    <row r="323">
      <c r="B323" t="inlineStr">
        <is>
          <t>YANMAR</t>
        </is>
      </c>
      <c r="C323" t="inlineStr">
        <is>
          <t>4TNE98 4TNV98</t>
        </is>
      </c>
      <c r="D323" t="n">
        <v>4</v>
      </c>
      <c r="H323" t="inlineStr">
        <is>
          <t>129907-01100</t>
        </is>
      </c>
      <c r="I323" t="inlineStr">
        <is>
          <t>D0826</t>
        </is>
      </c>
      <c r="J323" t="inlineStr">
        <is>
          <t>IKAZU</t>
        </is>
      </c>
      <c r="K323" t="n">
        <v>98</v>
      </c>
      <c r="L323" t="inlineStr">
        <is>
          <t>Bộ 4</t>
        </is>
      </c>
      <c r="R323" t="inlineStr">
        <is>
          <t>CÓ</t>
        </is>
      </c>
      <c r="S323" t="inlineStr">
        <is>
          <t xml:space="preserve">XY LANH 4TNE98 4TNV98  ĐK 98  </t>
        </is>
      </c>
    </row>
    <row r="324">
      <c r="B324" t="inlineStr">
        <is>
          <t>YANMAR</t>
        </is>
      </c>
      <c r="C324" t="inlineStr">
        <is>
          <t>2TD</t>
        </is>
      </c>
      <c r="I324" t="inlineStr">
        <is>
          <t>4D77</t>
        </is>
      </c>
      <c r="J324" t="inlineStr">
        <is>
          <t>IKAZU</t>
        </is>
      </c>
      <c r="K324" t="n">
        <v>100</v>
      </c>
      <c r="L324" t="inlineStr">
        <is>
          <t>Cái</t>
        </is>
      </c>
      <c r="R324" t="inlineStr">
        <is>
          <t>CÓ</t>
        </is>
      </c>
      <c r="S324" t="inlineStr">
        <is>
          <t xml:space="preserve">XY LANH 2TD  ĐK 100 Gờ 10mm </t>
        </is>
      </c>
    </row>
    <row r="325">
      <c r="B325" t="inlineStr">
        <is>
          <t>YANMAR</t>
        </is>
      </c>
      <c r="C325" t="inlineStr">
        <is>
          <t>3TN100 4TN100</t>
        </is>
      </c>
      <c r="D325" t="n">
        <v>4</v>
      </c>
      <c r="H325" t="inlineStr">
        <is>
          <t>119171-01101</t>
        </is>
      </c>
      <c r="I325" t="inlineStr">
        <is>
          <t>4D82-4D83</t>
        </is>
      </c>
      <c r="J325" t="inlineStr">
        <is>
          <t>IKAZU</t>
        </is>
      </c>
      <c r="K325" t="n">
        <v>100</v>
      </c>
      <c r="L325" t="inlineStr">
        <is>
          <t>Bộ 4</t>
        </is>
      </c>
      <c r="R325" t="inlineStr">
        <is>
          <t>CÓ</t>
        </is>
      </c>
      <c r="S325" t="inlineStr">
        <is>
          <t xml:space="preserve">XY LANH 3TN100 4TN100  ĐK 100 Gờ 5mm </t>
        </is>
      </c>
    </row>
    <row r="326">
      <c r="B326" t="inlineStr">
        <is>
          <t>YANMAR</t>
        </is>
      </c>
      <c r="C326" t="inlineStr">
        <is>
          <t>6MD</t>
        </is>
      </c>
      <c r="D326" t="n">
        <v>6</v>
      </c>
      <c r="I326" t="inlineStr">
        <is>
          <t>D2356</t>
        </is>
      </c>
      <c r="J326" t="inlineStr">
        <is>
          <t>IKAZU</t>
        </is>
      </c>
      <c r="K326" t="n">
        <v>100</v>
      </c>
      <c r="L326" t="inlineStr">
        <is>
          <t>Bộ 6</t>
        </is>
      </c>
      <c r="R326" t="inlineStr">
        <is>
          <t>CÓ</t>
        </is>
      </c>
      <c r="S326" t="inlineStr">
        <is>
          <t xml:space="preserve">XY LANH 6MD  ĐK 100 Gờ 9.5mm </t>
        </is>
      </c>
    </row>
    <row r="327">
      <c r="B327" t="inlineStr">
        <is>
          <t>YANMAR</t>
        </is>
      </c>
      <c r="C327" t="inlineStr">
        <is>
          <t>4LHA-DTE</t>
        </is>
      </c>
      <c r="H327" t="inlineStr">
        <is>
          <t>119171-01101</t>
        </is>
      </c>
      <c r="I327" t="inlineStr">
        <is>
          <t>3300</t>
        </is>
      </c>
      <c r="J327" t="inlineStr">
        <is>
          <t>CHƯA PHÂN LOẠI</t>
        </is>
      </c>
      <c r="K327" t="n">
        <v>100</v>
      </c>
      <c r="L327" t="inlineStr">
        <is>
          <t>🆕 MT</t>
        </is>
      </c>
      <c r="R327" t="inlineStr">
        <is>
          <t>CÓ</t>
        </is>
      </c>
      <c r="S327" t="inlineStr">
        <is>
          <t xml:space="preserve">XY LANH 4LHA-DTE  ĐK 100 Gờ 5mm </t>
        </is>
      </c>
    </row>
    <row r="328">
      <c r="B328" t="inlineStr">
        <is>
          <t>YANMAR</t>
        </is>
      </c>
      <c r="C328" t="inlineStr">
        <is>
          <t>4LHA-HTE, 4LHA-HTZE</t>
        </is>
      </c>
      <c r="H328" t="inlineStr">
        <is>
          <t>119171-01101</t>
        </is>
      </c>
      <c r="I328" t="inlineStr">
        <is>
          <t>350</t>
        </is>
      </c>
      <c r="J328" t="inlineStr">
        <is>
          <t>CHƯA PHÂN LOẠI</t>
        </is>
      </c>
      <c r="K328" t="n">
        <v>100</v>
      </c>
      <c r="L328" t="inlineStr">
        <is>
          <t>🆕 MT</t>
        </is>
      </c>
      <c r="R328" t="inlineStr">
        <is>
          <t>CÓ</t>
        </is>
      </c>
      <c r="S328" t="inlineStr">
        <is>
          <t xml:space="preserve">XY LANH 4LHA-HTE, 4LHA-HTZE  ĐK 100 Gờ 5mm </t>
        </is>
      </c>
    </row>
    <row r="329">
      <c r="B329" t="inlineStr">
        <is>
          <t>YANMAR</t>
        </is>
      </c>
      <c r="C329" t="inlineStr">
        <is>
          <t>4LHA-STE</t>
        </is>
      </c>
      <c r="H329" t="inlineStr">
        <is>
          <t>119171-01101</t>
        </is>
      </c>
      <c r="I329" t="inlineStr">
        <is>
          <t>750</t>
        </is>
      </c>
      <c r="J329" t="inlineStr">
        <is>
          <t>CHƯA PHÂN LOẠI</t>
        </is>
      </c>
      <c r="K329" t="n">
        <v>100</v>
      </c>
      <c r="L329" t="inlineStr">
        <is>
          <t>🆕 MT</t>
        </is>
      </c>
      <c r="R329" t="inlineStr">
        <is>
          <t>CÓ</t>
        </is>
      </c>
      <c r="S329" t="inlineStr">
        <is>
          <t xml:space="preserve">XY LANH 4LHA-STE  ĐK 100 Gờ 5mm </t>
        </is>
      </c>
    </row>
    <row r="330">
      <c r="B330" t="inlineStr">
        <is>
          <t>YANMAR</t>
        </is>
      </c>
      <c r="C330" t="inlineStr">
        <is>
          <t>4TN100T-IFWA</t>
        </is>
      </c>
      <c r="H330" t="inlineStr">
        <is>
          <t>119171-01101</t>
        </is>
      </c>
      <c r="I330" t="inlineStr">
        <is>
          <t>CA4110-4DF2-17</t>
        </is>
      </c>
      <c r="J330" t="inlineStr">
        <is>
          <t>CHƯA PHÂN LOẠI</t>
        </is>
      </c>
      <c r="K330" t="n">
        <v>100</v>
      </c>
      <c r="L330" t="inlineStr">
        <is>
          <t>🆕 MT</t>
        </is>
      </c>
      <c r="R330" t="inlineStr">
        <is>
          <t>CÓ</t>
        </is>
      </c>
      <c r="S330" t="inlineStr">
        <is>
          <t xml:space="preserve">XY LANH 4TN100T-IFWA  ĐK 100 Gờ 5mm </t>
        </is>
      </c>
    </row>
    <row r="331">
      <c r="B331" t="inlineStr">
        <is>
          <t>YANMAR</t>
        </is>
      </c>
      <c r="C331" t="inlineStr">
        <is>
          <t>6LYA-UT</t>
        </is>
      </c>
      <c r="H331" t="inlineStr">
        <is>
          <t>119171-01101</t>
        </is>
      </c>
      <c r="I331" t="inlineStr">
        <is>
          <t>TD100/N10/THD10/0</t>
        </is>
      </c>
      <c r="J331" t="inlineStr">
        <is>
          <t>CHƯA PHÂN LOẠI</t>
        </is>
      </c>
      <c r="K331" t="n">
        <v>100</v>
      </c>
      <c r="L331" t="inlineStr">
        <is>
          <t>🆕 MT</t>
        </is>
      </c>
      <c r="R331" t="inlineStr">
        <is>
          <t>CÓ</t>
        </is>
      </c>
      <c r="S331" t="inlineStr">
        <is>
          <t xml:space="preserve">XY LANH 6LYA-UT  ĐK 100 Gờ 5mm </t>
        </is>
      </c>
    </row>
    <row r="332">
      <c r="B332" t="inlineStr">
        <is>
          <t>YANMAR</t>
        </is>
      </c>
      <c r="C332" t="inlineStr">
        <is>
          <t>NS18/18C</t>
        </is>
      </c>
      <c r="H332" t="inlineStr">
        <is>
          <t>NS18.01111</t>
        </is>
      </c>
      <c r="I332" t="inlineStr">
        <is>
          <t>OM407</t>
        </is>
      </c>
      <c r="J332" t="inlineStr">
        <is>
          <t>IKAZU</t>
        </is>
      </c>
      <c r="K332" t="n">
        <v>102</v>
      </c>
      <c r="L332" t="inlineStr">
        <is>
          <t>Cái</t>
        </is>
      </c>
      <c r="R332" t="inlineStr">
        <is>
          <t>CÓ</t>
        </is>
      </c>
      <c r="S332" t="inlineStr">
        <is>
          <t xml:space="preserve">XY LANH NS18/18C  ĐK 102  </t>
        </is>
      </c>
    </row>
    <row r="333">
      <c r="B333" t="inlineStr">
        <is>
          <t>YANMAR</t>
        </is>
      </c>
      <c r="C333" t="inlineStr">
        <is>
          <t>3SM</t>
        </is>
      </c>
      <c r="I333" t="inlineStr">
        <is>
          <t>D2865//2866LF</t>
        </is>
      </c>
      <c r="J333" t="inlineStr">
        <is>
          <t>CHƯA PHÂN LOẠI</t>
        </is>
      </c>
      <c r="K333" t="n">
        <v>105</v>
      </c>
      <c r="L333" t="inlineStr">
        <is>
          <t>🆕 MT</t>
        </is>
      </c>
      <c r="R333" t="inlineStr">
        <is>
          <t>CÓ</t>
        </is>
      </c>
      <c r="S333" t="inlineStr">
        <is>
          <t xml:space="preserve">XY LANH 3SM  ĐK 105 Gờ 11mm </t>
        </is>
      </c>
    </row>
    <row r="334">
      <c r="B334" t="inlineStr">
        <is>
          <t>YANMAR</t>
        </is>
      </c>
      <c r="C334" t="inlineStr">
        <is>
          <t>4CH3</t>
        </is>
      </c>
      <c r="H334" t="inlineStr">
        <is>
          <t>727418-01900</t>
        </is>
      </c>
      <c r="I334" t="inlineStr">
        <is>
          <t>DS/DN/DSC//DSI-11</t>
        </is>
      </c>
      <c r="J334" t="inlineStr">
        <is>
          <t>CHƯA PHÂN LOẠI</t>
        </is>
      </c>
      <c r="K334" t="n">
        <v>105</v>
      </c>
      <c r="L334" t="inlineStr">
        <is>
          <t>🆕 MT</t>
        </is>
      </c>
      <c r="R334" t="inlineStr">
        <is>
          <t>CÓ</t>
        </is>
      </c>
      <c r="S334" t="inlineStr">
        <is>
          <t xml:space="preserve">XY LANH 4CH3  ĐK 105 Gờ 10mm </t>
        </is>
      </c>
    </row>
    <row r="335">
      <c r="B335" t="inlineStr">
        <is>
          <t>YANMAR</t>
        </is>
      </c>
      <c r="C335" t="inlineStr">
        <is>
          <t>6CH-DT</t>
        </is>
      </c>
      <c r="H335" t="inlineStr">
        <is>
          <t>727418-01900</t>
        </is>
      </c>
      <c r="I335" t="inlineStr">
        <is>
          <t>DS/DSC/DSI-/11111112113</t>
        </is>
      </c>
      <c r="J335" t="inlineStr">
        <is>
          <t>CHƯA PHÂN LOẠI</t>
        </is>
      </c>
      <c r="K335" t="n">
        <v>105</v>
      </c>
      <c r="L335" t="inlineStr">
        <is>
          <t>🆕 MT</t>
        </is>
      </c>
      <c r="R335" t="inlineStr">
        <is>
          <t>CÓ</t>
        </is>
      </c>
      <c r="S335" t="inlineStr">
        <is>
          <t xml:space="preserve">XY LANH 6CH-DT  ĐK 105 Gờ 10mm </t>
        </is>
      </c>
    </row>
    <row r="336">
      <c r="B336" t="inlineStr">
        <is>
          <t>YANMAR</t>
        </is>
      </c>
      <c r="C336" t="inlineStr">
        <is>
          <t>6CH-HTE3, 6CHL-TN</t>
        </is>
      </c>
      <c r="H336" t="inlineStr">
        <is>
          <t>727418-01900</t>
        </is>
      </c>
      <c r="I336" t="inlineStr">
        <is>
          <t>82000200</t>
        </is>
      </c>
      <c r="J336" t="inlineStr">
        <is>
          <t>CHƯA PHÂN LOẠI</t>
        </is>
      </c>
      <c r="K336" t="n">
        <v>105</v>
      </c>
      <c r="L336" t="inlineStr">
        <is>
          <t>🆕 MT</t>
        </is>
      </c>
      <c r="R336" t="inlineStr">
        <is>
          <t>CÓ</t>
        </is>
      </c>
      <c r="S336" t="inlineStr">
        <is>
          <t xml:space="preserve">XY LANH 6CH-HTE3, 6CHL-TN  ĐK 105 Gờ 10mm </t>
        </is>
      </c>
    </row>
    <row r="337">
      <c r="B337" t="inlineStr">
        <is>
          <t>YANMAR</t>
        </is>
      </c>
      <c r="C337" t="inlineStr">
        <is>
          <t>6CHX</t>
        </is>
      </c>
      <c r="H337" t="inlineStr">
        <is>
          <t>727418-01900</t>
        </is>
      </c>
      <c r="I337" t="inlineStr">
        <is>
          <t>WD618 / WP12.380</t>
        </is>
      </c>
      <c r="J337" t="inlineStr">
        <is>
          <t>CHƯA PHÂN LOẠI</t>
        </is>
      </c>
      <c r="K337" t="n">
        <v>105</v>
      </c>
      <c r="L337" t="inlineStr">
        <is>
          <t>🆕 MT</t>
        </is>
      </c>
      <c r="R337" t="inlineStr">
        <is>
          <t>CÓ</t>
        </is>
      </c>
      <c r="S337" t="inlineStr">
        <is>
          <t xml:space="preserve">XY LANH 6CHX  ĐK 105 Gờ 10mm </t>
        </is>
      </c>
    </row>
    <row r="338">
      <c r="B338" t="inlineStr">
        <is>
          <t>YANMAR</t>
        </is>
      </c>
      <c r="C338" t="inlineStr">
        <is>
          <t>6CHX-UTE</t>
        </is>
      </c>
      <c r="H338" t="inlineStr">
        <is>
          <t>727418-01900</t>
        </is>
      </c>
      <c r="I338" t="inlineStr">
        <is>
          <t>D/DS/DSE/DSC/DS/I-14</t>
        </is>
      </c>
      <c r="J338" t="inlineStr">
        <is>
          <t>CHƯA PHÂN LOẠI</t>
        </is>
      </c>
      <c r="K338" t="n">
        <v>105</v>
      </c>
      <c r="L338" t="inlineStr">
        <is>
          <t>🆕 MT</t>
        </is>
      </c>
      <c r="R338" t="inlineStr">
        <is>
          <t>CÓ</t>
        </is>
      </c>
      <c r="S338" t="inlineStr">
        <is>
          <t xml:space="preserve">XY LANH 6CHX-UTE  ĐK 105 Gờ 10mm </t>
        </is>
      </c>
    </row>
    <row r="339">
      <c r="B339" t="inlineStr">
        <is>
          <t>YANMAR</t>
        </is>
      </c>
      <c r="C339" t="inlineStr">
        <is>
          <t>4TNE106T</t>
        </is>
      </c>
      <c r="I339" t="inlineStr">
        <is>
          <t>3400</t>
        </is>
      </c>
      <c r="J339" t="inlineStr">
        <is>
          <t>CHƯA PHÂN LOẠI</t>
        </is>
      </c>
      <c r="K339" t="n">
        <v>106</v>
      </c>
      <c r="L339" t="inlineStr">
        <is>
          <t>🆕 MT</t>
        </is>
      </c>
      <c r="R339" t="inlineStr">
        <is>
          <t>CÓ</t>
        </is>
      </c>
      <c r="S339" t="inlineStr">
        <is>
          <t xml:space="preserve">XY LANH 4TNE106T  ĐK 106  </t>
        </is>
      </c>
    </row>
    <row r="340">
      <c r="B340" t="inlineStr">
        <is>
          <t>YANMAR</t>
        </is>
      </c>
      <c r="C340" t="inlineStr">
        <is>
          <t>4TNV106</t>
        </is>
      </c>
      <c r="I340" t="inlineStr">
        <is>
          <t>BF6M1015//C/CP</t>
        </is>
      </c>
      <c r="J340" t="inlineStr">
        <is>
          <t>CHƯA PHÂN LOẠI</t>
        </is>
      </c>
      <c r="K340" t="n">
        <v>106</v>
      </c>
      <c r="L340" t="inlineStr">
        <is>
          <t>🆕 MT</t>
        </is>
      </c>
      <c r="R340" t="inlineStr">
        <is>
          <t>CÓ</t>
        </is>
      </c>
      <c r="S340" t="inlineStr">
        <is>
          <t xml:space="preserve">XY LANH 4TNV106  ĐK 106  </t>
        </is>
      </c>
    </row>
    <row r="341">
      <c r="B341" t="inlineStr">
        <is>
          <t>YANMAR</t>
        </is>
      </c>
      <c r="C341" t="inlineStr">
        <is>
          <t>6CH-25B</t>
        </is>
      </c>
      <c r="I341" t="inlineStr">
        <is>
          <t>3500</t>
        </is>
      </c>
      <c r="J341" t="inlineStr">
        <is>
          <t>CHƯA PHÂN LOẠI</t>
        </is>
      </c>
      <c r="K341" t="n">
        <v>106.9</v>
      </c>
      <c r="L341" t="inlineStr">
        <is>
          <t>🆕 MT</t>
        </is>
      </c>
      <c r="R341" t="inlineStr">
        <is>
          <t>CÓ</t>
        </is>
      </c>
      <c r="S341" t="inlineStr">
        <is>
          <t xml:space="preserve">XY LANH 6CH-25B  ĐK 106.9 Gờ 10mm </t>
        </is>
      </c>
    </row>
    <row r="342">
      <c r="B342" t="inlineStr">
        <is>
          <t>YANMAR</t>
        </is>
      </c>
      <c r="C342" t="inlineStr">
        <is>
          <t>6CX-ETE</t>
        </is>
      </c>
      <c r="H342" t="inlineStr">
        <is>
          <t>127692-01210</t>
        </is>
      </c>
      <c r="I342" t="inlineStr">
        <is>
          <t>R6105ZLD</t>
        </is>
      </c>
      <c r="J342" t="inlineStr">
        <is>
          <t>CHƯA PHÂN LOẠI</t>
        </is>
      </c>
      <c r="K342" t="n">
        <v>110</v>
      </c>
      <c r="L342" t="inlineStr">
        <is>
          <t>🆕 MT</t>
        </is>
      </c>
      <c r="R342" t="inlineStr">
        <is>
          <t>CÓ</t>
        </is>
      </c>
      <c r="S342" t="inlineStr">
        <is>
          <t xml:space="preserve">XY LANH 6CX-ETE  ĐK 110 Gờ 5mm </t>
        </is>
      </c>
    </row>
    <row r="343">
      <c r="B343" t="inlineStr">
        <is>
          <t>YANMAR</t>
        </is>
      </c>
      <c r="C343" t="inlineStr">
        <is>
          <t>4T112</t>
        </is>
      </c>
      <c r="H343" t="inlineStr">
        <is>
          <t>123500-01100</t>
        </is>
      </c>
      <c r="J343" t="inlineStr">
        <is>
          <t>CHƯA PHÂN LOẠI</t>
        </is>
      </c>
      <c r="K343" t="n">
        <v>112</v>
      </c>
      <c r="L343" t="inlineStr">
        <is>
          <t>🆕 MT</t>
        </is>
      </c>
      <c r="R343" t="inlineStr">
        <is>
          <t>CÓ</t>
        </is>
      </c>
      <c r="S343" t="inlineStr">
        <is>
          <t xml:space="preserve">XY LANH 4T112  ĐK 112 Gờ 5mm </t>
        </is>
      </c>
    </row>
    <row r="344">
      <c r="B344" t="inlineStr">
        <is>
          <t>YANMAR</t>
        </is>
      </c>
      <c r="C344" t="inlineStr">
        <is>
          <t>6T112</t>
        </is>
      </c>
      <c r="H344" t="inlineStr">
        <is>
          <t>123500-01100</t>
        </is>
      </c>
      <c r="I344" t="inlineStr">
        <is>
          <t>YC2108Q</t>
        </is>
      </c>
      <c r="J344" t="inlineStr">
        <is>
          <t>CHƯA PHÂN LOẠI</t>
        </is>
      </c>
      <c r="K344" t="n">
        <v>112</v>
      </c>
      <c r="L344" t="inlineStr">
        <is>
          <t>🆕 MT</t>
        </is>
      </c>
      <c r="R344" t="inlineStr">
        <is>
          <t>CÓ</t>
        </is>
      </c>
      <c r="S344" t="inlineStr">
        <is>
          <t xml:space="preserve">XY LANH 6T112  ĐK 112 Gờ 5mm </t>
        </is>
      </c>
    </row>
    <row r="345">
      <c r="B345" t="inlineStr">
        <is>
          <t>YANMAR</t>
        </is>
      </c>
      <c r="C345" t="inlineStr">
        <is>
          <t>3EH</t>
        </is>
      </c>
      <c r="I345" t="inlineStr">
        <is>
          <t>L90</t>
        </is>
      </c>
      <c r="J345" t="inlineStr">
        <is>
          <t>CHƯA PHÂN LOẠI</t>
        </is>
      </c>
      <c r="K345" t="n">
        <v>115</v>
      </c>
      <c r="L345" t="inlineStr">
        <is>
          <t>🆕 MT</t>
        </is>
      </c>
      <c r="R345" t="inlineStr">
        <is>
          <t>CÓ</t>
        </is>
      </c>
      <c r="S345" t="inlineStr">
        <is>
          <t xml:space="preserve">XY LANH 3EH  ĐK 115 Gờ 11mm </t>
        </is>
      </c>
    </row>
    <row r="346">
      <c r="B346" t="inlineStr">
        <is>
          <t>YANMAR</t>
        </is>
      </c>
      <c r="C346" t="inlineStr">
        <is>
          <t>3ES</t>
        </is>
      </c>
      <c r="I346" t="inlineStr">
        <is>
          <t>LL480</t>
        </is>
      </c>
      <c r="J346" t="inlineStr">
        <is>
          <t>CHƯA PHÂN LOẠI</t>
        </is>
      </c>
      <c r="K346" t="n">
        <v>115</v>
      </c>
      <c r="L346" t="inlineStr">
        <is>
          <t>🆕 MT</t>
        </is>
      </c>
      <c r="R346" t="inlineStr">
        <is>
          <t>CÓ</t>
        </is>
      </c>
      <c r="S346" t="inlineStr">
        <is>
          <t xml:space="preserve">XY LANH 3ES  ĐK 115 Gờ 12mm </t>
        </is>
      </c>
    </row>
    <row r="347">
      <c r="B347" t="inlineStr">
        <is>
          <t>YANMAR</t>
        </is>
      </c>
      <c r="C347" t="inlineStr">
        <is>
          <t>6GH-STE</t>
        </is>
      </c>
      <c r="H347" t="inlineStr">
        <is>
          <t>728628-01902-A</t>
        </is>
      </c>
      <c r="I347" t="inlineStr">
        <is>
          <t>B/FL912</t>
        </is>
      </c>
      <c r="J347" t="inlineStr">
        <is>
          <t>CHƯA PHÂN LOẠI</t>
        </is>
      </c>
      <c r="K347" t="n">
        <v>117.9</v>
      </c>
      <c r="L347" t="inlineStr">
        <is>
          <t>🆕 MT</t>
        </is>
      </c>
      <c r="R347" t="inlineStr">
        <is>
          <t>CÓ</t>
        </is>
      </c>
      <c r="S347" t="inlineStr">
        <is>
          <t xml:space="preserve">XY LANH 6GH-STE  ĐK 117.9 Gờ 11mm </t>
        </is>
      </c>
    </row>
    <row r="348">
      <c r="B348" t="inlineStr">
        <is>
          <t>YANMAR</t>
        </is>
      </c>
      <c r="C348" t="inlineStr">
        <is>
          <t>6GH-UTE</t>
        </is>
      </c>
      <c r="H348" t="inlineStr">
        <is>
          <t>728628-01902-A</t>
        </is>
      </c>
      <c r="I348" t="inlineStr">
        <is>
          <t>TCD2012 SLIPFIT</t>
        </is>
      </c>
      <c r="J348" t="inlineStr">
        <is>
          <t>CHƯA PHÂN LOẠI</t>
        </is>
      </c>
      <c r="K348" t="n">
        <v>117.9</v>
      </c>
      <c r="L348" t="inlineStr">
        <is>
          <t>🆕 MT</t>
        </is>
      </c>
      <c r="R348" t="inlineStr">
        <is>
          <t>CÓ</t>
        </is>
      </c>
      <c r="S348" t="inlineStr">
        <is>
          <t xml:space="preserve">XY LANH 6GH-UTE  ĐK 117.9 Gờ 11mm </t>
        </is>
      </c>
    </row>
    <row r="349">
      <c r="B349" t="inlineStr">
        <is>
          <t>YANMAR</t>
        </is>
      </c>
      <c r="C349" t="inlineStr">
        <is>
          <t>3ESD</t>
        </is>
      </c>
      <c r="I349" t="inlineStr">
        <is>
          <t>B/FL913</t>
        </is>
      </c>
      <c r="J349" t="inlineStr">
        <is>
          <t>CHƯA PHÂN LOẠI</t>
        </is>
      </c>
      <c r="K349" t="n">
        <v>120</v>
      </c>
      <c r="L349" t="inlineStr">
        <is>
          <t>🆕 MT</t>
        </is>
      </c>
      <c r="R349" t="inlineStr">
        <is>
          <t>CÓ</t>
        </is>
      </c>
      <c r="S349" t="inlineStr">
        <is>
          <t xml:space="preserve">XY LANH 3ESD  ĐK 120 Gờ 12mm </t>
        </is>
      </c>
    </row>
    <row r="350">
      <c r="B350" t="inlineStr">
        <is>
          <t>YANMAR</t>
        </is>
      </c>
      <c r="C350" t="inlineStr">
        <is>
          <t>4HB</t>
        </is>
      </c>
      <c r="I350" t="inlineStr">
        <is>
          <t>DF615 DT615</t>
        </is>
      </c>
      <c r="J350" t="inlineStr">
        <is>
          <t>CHƯA PHÂN LOẠI</t>
        </is>
      </c>
      <c r="K350" t="n">
        <v>124</v>
      </c>
      <c r="L350" t="inlineStr">
        <is>
          <t>🆕 MT</t>
        </is>
      </c>
      <c r="R350" t="inlineStr">
        <is>
          <t>CÓ</t>
        </is>
      </c>
      <c r="S350" t="inlineStr">
        <is>
          <t xml:space="preserve">XY LANH 4HB  ĐK 124 Gờ 12mm </t>
        </is>
      </c>
    </row>
    <row r="351">
      <c r="B351" t="inlineStr">
        <is>
          <t>YANMAR</t>
        </is>
      </c>
      <c r="C351" t="inlineStr">
        <is>
          <t>6HA-DT</t>
        </is>
      </c>
      <c r="H351" t="inlineStr">
        <is>
          <t>726650-01901-C, 726672-01212</t>
        </is>
      </c>
      <c r="I351" t="inlineStr">
        <is>
          <t>BF4/6 M1013/C/CP</t>
        </is>
      </c>
      <c r="J351" t="inlineStr">
        <is>
          <t>CHƯA PHÂN LOẠI</t>
        </is>
      </c>
      <c r="K351" t="n">
        <v>130</v>
      </c>
      <c r="L351" t="inlineStr">
        <is>
          <t>🆕 MT</t>
        </is>
      </c>
      <c r="R351" t="inlineStr">
        <is>
          <t>CÓ</t>
        </is>
      </c>
      <c r="S351" t="inlineStr">
        <is>
          <t xml:space="preserve">XY LANH 6HA-DT  ĐK 130 Gờ 12mm </t>
        </is>
      </c>
    </row>
    <row r="352">
      <c r="B352" t="inlineStr">
        <is>
          <t>YANMAR</t>
        </is>
      </c>
      <c r="C352" t="inlineStr">
        <is>
          <t>6HA-ET</t>
        </is>
      </c>
      <c r="H352" t="inlineStr">
        <is>
          <t>726625-01890</t>
        </is>
      </c>
      <c r="I352" t="inlineStr">
        <is>
          <t>BF6M1013</t>
        </is>
      </c>
      <c r="J352" t="inlineStr">
        <is>
          <t>CHƯA PHÂN LOẠI</t>
        </is>
      </c>
      <c r="K352" t="n">
        <v>130</v>
      </c>
      <c r="L352" t="inlineStr">
        <is>
          <t>🆕 MT</t>
        </is>
      </c>
      <c r="R352" t="inlineStr">
        <is>
          <t>CÓ</t>
        </is>
      </c>
      <c r="S352" t="inlineStr">
        <is>
          <t xml:space="preserve">XY LANH 6HA-ET  ĐK 130 Gờ 12mm </t>
        </is>
      </c>
    </row>
    <row r="353">
      <c r="B353" t="inlineStr">
        <is>
          <t>YANMAR</t>
        </is>
      </c>
      <c r="C353" t="inlineStr">
        <is>
          <t>6HA-HTE</t>
        </is>
      </c>
      <c r="H353" t="inlineStr">
        <is>
          <t>726650-01901-C, 726672-01212</t>
        </is>
      </c>
      <c r="I353" t="inlineStr">
        <is>
          <t>TD70/4500</t>
        </is>
      </c>
      <c r="J353" t="inlineStr">
        <is>
          <t>CHƯA PHÂN LOẠI</t>
        </is>
      </c>
      <c r="K353" t="n">
        <v>130</v>
      </c>
      <c r="L353" t="inlineStr">
        <is>
          <t>🆕 MT</t>
        </is>
      </c>
      <c r="R353" t="inlineStr">
        <is>
          <t>CÓ</t>
        </is>
      </c>
      <c r="S353" t="inlineStr">
        <is>
          <t xml:space="preserve">XY LANH 6HA-HTE  ĐK 130 Gờ 12mm </t>
        </is>
      </c>
    </row>
    <row r="354">
      <c r="B354" t="inlineStr">
        <is>
          <t>YANMAR</t>
        </is>
      </c>
      <c r="C354" t="inlineStr">
        <is>
          <t>6HA2M-DTE</t>
        </is>
      </c>
      <c r="H354" t="inlineStr">
        <is>
          <t>726672-01860</t>
        </is>
      </c>
      <c r="I354" t="inlineStr">
        <is>
          <t>L120</t>
        </is>
      </c>
      <c r="J354" t="inlineStr">
        <is>
          <t>CHƯA PHÂN LOẠI</t>
        </is>
      </c>
      <c r="K354" t="n">
        <v>130</v>
      </c>
      <c r="L354" t="inlineStr">
        <is>
          <t>🆕 MT</t>
        </is>
      </c>
      <c r="R354" t="inlineStr">
        <is>
          <t>CÓ</t>
        </is>
      </c>
      <c r="S354" t="inlineStr">
        <is>
          <t xml:space="preserve">XY LANH 6HA2M-DTE  ĐK 130 Gờ 12mm </t>
        </is>
      </c>
    </row>
    <row r="355">
      <c r="B355" t="inlineStr">
        <is>
          <t>YANMAR</t>
        </is>
      </c>
      <c r="C355" t="inlineStr">
        <is>
          <t>6HA2M-HTE</t>
        </is>
      </c>
      <c r="H355" t="inlineStr">
        <is>
          <t>726672-01860</t>
        </is>
      </c>
      <c r="I355" t="inlineStr">
        <is>
          <t>B7</t>
        </is>
      </c>
      <c r="J355" t="inlineStr">
        <is>
          <t>CHƯA PHÂN LOẠI</t>
        </is>
      </c>
      <c r="K355" t="n">
        <v>130</v>
      </c>
      <c r="L355" t="inlineStr">
        <is>
          <t>🆕 MT</t>
        </is>
      </c>
      <c r="R355" t="inlineStr">
        <is>
          <t>CÓ</t>
        </is>
      </c>
      <c r="S355" t="inlineStr">
        <is>
          <t xml:space="preserve">XY LANH 6HA2M-HTE  ĐK 130 Gờ 12mm </t>
        </is>
      </c>
    </row>
    <row r="356">
      <c r="B356" t="inlineStr">
        <is>
          <t>YANMAR</t>
        </is>
      </c>
      <c r="C356" t="inlineStr">
        <is>
          <t>6KH-ET</t>
        </is>
      </c>
      <c r="H356" t="inlineStr">
        <is>
          <t>726618-01840-A</t>
        </is>
      </c>
      <c r="I356" t="inlineStr">
        <is>
          <t>D6DA</t>
        </is>
      </c>
      <c r="J356" t="inlineStr">
        <is>
          <t>CHƯA PHÂN LOẠI</t>
        </is>
      </c>
      <c r="K356" t="n">
        <v>132.9</v>
      </c>
      <c r="L356" t="inlineStr">
        <is>
          <t>🆕 MT</t>
        </is>
      </c>
      <c r="R356" t="inlineStr">
        <is>
          <t>CÓ</t>
        </is>
      </c>
      <c r="S356" t="inlineStr">
        <is>
          <t xml:space="preserve">XY LANH 6KH-ET  ĐK 132.9 Gờ 12mm </t>
        </is>
      </c>
    </row>
    <row r="357">
      <c r="B357" t="inlineStr">
        <is>
          <t>YANMAR</t>
        </is>
      </c>
      <c r="C357" t="inlineStr">
        <is>
          <t>6KHL-STN</t>
        </is>
      </c>
      <c r="H357" t="inlineStr">
        <is>
          <t>726674-01851-C</t>
        </is>
      </c>
      <c r="I357" t="inlineStr">
        <is>
          <t>TCD2013</t>
        </is>
      </c>
      <c r="J357" t="inlineStr">
        <is>
          <t>CHƯA PHÂN LOẠI</t>
        </is>
      </c>
      <c r="K357" t="n">
        <v>132.9</v>
      </c>
      <c r="L357" t="inlineStr">
        <is>
          <t>🆕 MT</t>
        </is>
      </c>
      <c r="R357" t="inlineStr">
        <is>
          <t>CÓ</t>
        </is>
      </c>
      <c r="S357" t="inlineStr">
        <is>
          <t xml:space="preserve">XY LANH 6KHL-STN  ĐK 132.9 Gờ 12mm </t>
        </is>
      </c>
    </row>
    <row r="358">
      <c r="B358" t="inlineStr">
        <is>
          <t>YANMAR</t>
        </is>
      </c>
      <c r="C358" t="inlineStr">
        <is>
          <t>6KE (loại thường)</t>
        </is>
      </c>
      <c r="I358" t="inlineStr">
        <is>
          <t>TD123/E</t>
        </is>
      </c>
      <c r="J358" t="inlineStr">
        <is>
          <t>CHƯA PHÂN LOẠI</t>
        </is>
      </c>
      <c r="K358" t="n">
        <v>135</v>
      </c>
      <c r="L358" t="inlineStr">
        <is>
          <t>🆕 MT</t>
        </is>
      </c>
      <c r="R358" t="inlineStr">
        <is>
          <t>CÓ</t>
        </is>
      </c>
      <c r="S358" t="inlineStr">
        <is>
          <t xml:space="preserve">XY LANH 6KE (loại thường)  ĐK 135  </t>
        </is>
      </c>
    </row>
    <row r="359">
      <c r="B359" t="inlineStr">
        <is>
          <t>YANMAR</t>
        </is>
      </c>
      <c r="C359" t="inlineStr">
        <is>
          <t>N28Y</t>
        </is>
      </c>
      <c r="I359" t="inlineStr">
        <is>
          <t>FH12</t>
        </is>
      </c>
      <c r="J359" t="inlineStr">
        <is>
          <t>CHƯA PHÂN LOẠI</t>
        </is>
      </c>
      <c r="K359" t="n">
        <v>145</v>
      </c>
      <c r="L359" t="inlineStr">
        <is>
          <t>🆕 MT</t>
        </is>
      </c>
      <c r="R359" t="inlineStr">
        <is>
          <t>CÓ</t>
        </is>
      </c>
      <c r="S359" t="inlineStr">
        <is>
          <t xml:space="preserve">XY LANH N28Y  ĐK 145 Gờ 19.5mm </t>
        </is>
      </c>
    </row>
    <row r="360">
      <c r="B360" t="inlineStr">
        <is>
          <t>YANMAR</t>
        </is>
      </c>
      <c r="C360" t="inlineStr">
        <is>
          <t>6LAAK-UT</t>
        </is>
      </c>
      <c r="H360" t="inlineStr">
        <is>
          <t>748619-01900</t>
        </is>
      </c>
      <c r="I360" t="inlineStr">
        <is>
          <t>D13</t>
        </is>
      </c>
      <c r="J360" t="inlineStr">
        <is>
          <t>CHƯA PHÂN LOẠI</t>
        </is>
      </c>
      <c r="K360" t="n">
        <v>148</v>
      </c>
      <c r="L360" t="inlineStr">
        <is>
          <t>🆕 MT</t>
        </is>
      </c>
      <c r="R360" t="inlineStr">
        <is>
          <t>CÓ</t>
        </is>
      </c>
      <c r="S360" t="inlineStr">
        <is>
          <t xml:space="preserve">XY LANH 6LAAK-UT  ĐK 148 Gờ 14mm </t>
        </is>
      </c>
    </row>
    <row r="361">
      <c r="B361" t="inlineStr">
        <is>
          <t>YANMAR</t>
        </is>
      </c>
      <c r="C361" t="inlineStr">
        <is>
          <t>6LAAL-DT</t>
        </is>
      </c>
      <c r="H361" t="inlineStr">
        <is>
          <t>748619-01900</t>
        </is>
      </c>
      <c r="I361" t="inlineStr">
        <is>
          <t>BFM2015</t>
        </is>
      </c>
      <c r="J361" t="inlineStr">
        <is>
          <t>CHƯA PHÂN LOẠI</t>
        </is>
      </c>
      <c r="K361" t="n">
        <v>148</v>
      </c>
      <c r="L361" t="inlineStr">
        <is>
          <t>🆕 MT</t>
        </is>
      </c>
      <c r="R361" t="inlineStr">
        <is>
          <t>CÓ</t>
        </is>
      </c>
      <c r="S361" t="inlineStr">
        <is>
          <t xml:space="preserve">XY LANH 6LAAL-DT  ĐK 148 Gờ 14mm </t>
        </is>
      </c>
    </row>
    <row r="362">
      <c r="B362" t="inlineStr">
        <is>
          <t>YANMAR</t>
        </is>
      </c>
      <c r="C362" t="inlineStr">
        <is>
          <t>6LA-HT</t>
        </is>
      </c>
      <c r="H362" t="inlineStr">
        <is>
          <t>748616-01901-A</t>
        </is>
      </c>
      <c r="I362" t="inlineStr">
        <is>
          <t>BF6L912</t>
        </is>
      </c>
      <c r="J362" t="inlineStr">
        <is>
          <t>CHƯA PHÂN LOẠI</t>
        </is>
      </c>
      <c r="K362" t="n">
        <v>150</v>
      </c>
      <c r="L362" t="inlineStr">
        <is>
          <t>🆕 MT</t>
        </is>
      </c>
      <c r="R362" t="inlineStr">
        <is>
          <t>CÓ</t>
        </is>
      </c>
      <c r="S362" t="inlineStr">
        <is>
          <t xml:space="preserve">XY LANH 6LA-HT  ĐK 150 Gờ 14mm </t>
        </is>
      </c>
    </row>
    <row r="363">
      <c r="B363" t="inlineStr">
        <is>
          <t>YANMAR</t>
        </is>
      </c>
      <c r="C363" t="inlineStr">
        <is>
          <t>6LAH-STE</t>
        </is>
      </c>
      <c r="H363" t="inlineStr">
        <is>
          <t>748616-01901-A</t>
        </is>
      </c>
      <c r="I363" t="inlineStr">
        <is>
          <t>D7D</t>
        </is>
      </c>
      <c r="J363" t="inlineStr">
        <is>
          <t>CHƯA PHÂN LOẠI</t>
        </is>
      </c>
      <c r="K363" t="n">
        <v>150</v>
      </c>
      <c r="L363" t="inlineStr">
        <is>
          <t>🆕 MT</t>
        </is>
      </c>
      <c r="R363" t="inlineStr">
        <is>
          <t>CÓ</t>
        </is>
      </c>
      <c r="S363" t="inlineStr">
        <is>
          <t xml:space="preserve">XY LANH 6LAH-STE  ĐK 150 Gờ 14mm </t>
        </is>
      </c>
    </row>
    <row r="364">
      <c r="B364" t="inlineStr">
        <is>
          <t>YANMAR</t>
        </is>
      </c>
      <c r="C364" t="inlineStr">
        <is>
          <t>6LX-GT</t>
        </is>
      </c>
      <c r="H364" t="inlineStr">
        <is>
          <t>148616-01320</t>
        </is>
      </c>
      <c r="I364" t="inlineStr">
        <is>
          <t>D6E</t>
        </is>
      </c>
      <c r="J364" t="inlineStr">
        <is>
          <t>CHƯA PHÂN LOẠI</t>
        </is>
      </c>
      <c r="K364" t="n">
        <v>150</v>
      </c>
      <c r="L364" t="inlineStr">
        <is>
          <t>🆕 MT</t>
        </is>
      </c>
      <c r="R364" t="inlineStr">
        <is>
          <t>CÓ</t>
        </is>
      </c>
      <c r="S364" t="inlineStr">
        <is>
          <t xml:space="preserve">XY LANH 6LX-GT  ĐK 150 Gờ 14mm </t>
        </is>
      </c>
    </row>
    <row r="365">
      <c r="B365" t="inlineStr">
        <is>
          <t>YANMAR</t>
        </is>
      </c>
      <c r="C365" t="inlineStr">
        <is>
          <t>12AYM-EST, 12AY-ET, 12AYM-WET, 12AYM-WGT, 12AY</t>
        </is>
      </c>
      <c r="H365" t="inlineStr">
        <is>
          <t>748620-01900</t>
        </is>
      </c>
      <c r="I365" t="inlineStr">
        <is>
          <t>DL08</t>
        </is>
      </c>
      <c r="J365" t="inlineStr">
        <is>
          <t>CHƯA PHÂN LOẠI</t>
        </is>
      </c>
      <c r="K365" t="n">
        <v>155</v>
      </c>
      <c r="L365" t="inlineStr">
        <is>
          <t>🆕 MT</t>
        </is>
      </c>
      <c r="R365" t="inlineStr">
        <is>
          <t>CÓ</t>
        </is>
      </c>
      <c r="S365" t="inlineStr">
        <is>
          <t xml:space="preserve">XY LANH 12AYM-EST, 12AY-ET, 12AYM-WET, 12AYM-WGT, 12AY  ĐK 155 Gờ 15mm </t>
        </is>
      </c>
    </row>
    <row r="366">
      <c r="B366" t="inlineStr">
        <is>
          <t>YANMAR</t>
        </is>
      </c>
      <c r="C366" t="inlineStr">
        <is>
          <t>6AYL-ET, 6AYL-ST, 6AYP, 6AY, 6AYP1</t>
        </is>
      </c>
      <c r="H366" t="inlineStr">
        <is>
          <t>748620-01900</t>
        </is>
      </c>
      <c r="I366" t="inlineStr">
        <is>
          <t>DB58</t>
        </is>
      </c>
      <c r="J366" t="inlineStr">
        <is>
          <t>CHƯA PHÂN LOẠI</t>
        </is>
      </c>
      <c r="K366" t="n">
        <v>155</v>
      </c>
      <c r="L366" t="inlineStr">
        <is>
          <t>🆕 MT</t>
        </is>
      </c>
      <c r="R366" t="inlineStr">
        <is>
          <t>CÓ</t>
        </is>
      </c>
      <c r="S366" t="inlineStr">
        <is>
          <t xml:space="preserve">XY LANH 6AYL-ET, 6AYL-ST, 6AYP, 6AY, 6AYP1  ĐK 155 Gờ 15mm </t>
        </is>
      </c>
    </row>
    <row r="367">
      <c r="B367" t="inlineStr">
        <is>
          <t>YANMAR</t>
        </is>
      </c>
      <c r="C367" t="inlineStr">
        <is>
          <t>6AYM-WET, 6AYM-WGT, 6AYM-ETE, 6AYM-STE, 6AYM-WST</t>
        </is>
      </c>
      <c r="H367" t="inlineStr">
        <is>
          <t>748620-01900</t>
        </is>
      </c>
      <c r="I367" t="inlineStr">
        <is>
          <t>D1146</t>
        </is>
      </c>
      <c r="J367" t="inlineStr">
        <is>
          <t>CHƯA PHÂN LOẠI</t>
        </is>
      </c>
      <c r="K367" t="n">
        <v>155</v>
      </c>
      <c r="L367" t="inlineStr">
        <is>
          <t>🆕 MT</t>
        </is>
      </c>
      <c r="R367" t="inlineStr">
        <is>
          <t>CÓ</t>
        </is>
      </c>
      <c r="S367" t="inlineStr">
        <is>
          <t xml:space="preserve">XY LANH 6AYM-WET, 6AYM-WGT, 6AYM-ETE, 6AYM-STE, 6AYM-WST  ĐK 155 Gờ 15mm </t>
        </is>
      </c>
    </row>
    <row r="368">
      <c r="B368" t="inlineStr">
        <is>
          <t>YANMAR</t>
        </is>
      </c>
      <c r="C368" t="inlineStr">
        <is>
          <t>S165-HT</t>
        </is>
      </c>
      <c r="I368" t="inlineStr">
        <is>
          <t>DV15</t>
        </is>
      </c>
      <c r="J368" t="inlineStr">
        <is>
          <t>CHƯA PHÂN LOẠI</t>
        </is>
      </c>
      <c r="K368" t="n">
        <v>165</v>
      </c>
      <c r="L368" t="inlineStr">
        <is>
          <t>🆕 MT</t>
        </is>
      </c>
      <c r="R368" t="inlineStr">
        <is>
          <t>CÓ</t>
        </is>
      </c>
      <c r="S368" t="inlineStr">
        <is>
          <t xml:space="preserve">XY LANH S165-HT  ĐK 165 Gờ 19mm </t>
        </is>
      </c>
    </row>
    <row r="369">
      <c r="B369" t="inlineStr">
        <is>
          <t>YANMAR</t>
        </is>
      </c>
      <c r="C369" t="inlineStr">
        <is>
          <t>S165L 6RY</t>
        </is>
      </c>
      <c r="I369" t="inlineStr">
        <is>
          <t>D2848/ DV15</t>
        </is>
      </c>
      <c r="J369" t="inlineStr">
        <is>
          <t>CHƯA PHÂN LOẠI</t>
        </is>
      </c>
      <c r="K369" t="n">
        <v>165</v>
      </c>
      <c r="L369" t="inlineStr">
        <is>
          <t>🆕 MT</t>
        </is>
      </c>
      <c r="R369" t="inlineStr">
        <is>
          <t>CÓ</t>
        </is>
      </c>
      <c r="S369" t="inlineStr">
        <is>
          <t xml:space="preserve">XY LANH S165L 6RY  ĐK 165 Gờ 19mm </t>
        </is>
      </c>
    </row>
    <row r="370">
      <c r="A370" t="inlineStr">
        <is>
          <t>HH080356</t>
        </is>
      </c>
      <c r="B370" t="inlineStr">
        <is>
          <t>YANMAR</t>
        </is>
      </c>
      <c r="C370" t="inlineStr">
        <is>
          <t>3TN68/3D68</t>
        </is>
      </c>
      <c r="D370" t="n">
        <v>3</v>
      </c>
      <c r="I370" t="inlineStr">
        <is>
          <t>4TN82/4D82</t>
        </is>
      </c>
      <c r="J370" t="inlineStr">
        <is>
          <t>TNC</t>
        </is>
      </c>
      <c r="L370" t="inlineStr">
        <is>
          <t>Cái</t>
        </is>
      </c>
      <c r="R370" t="inlineStr">
        <is>
          <t>CÓ</t>
        </is>
      </c>
      <c r="S370" t="inlineStr">
        <is>
          <t xml:space="preserve">XY LANH 3TN68/3D68    </t>
        </is>
      </c>
    </row>
    <row r="371">
      <c r="A371" t="inlineStr">
        <is>
          <t>HH080357</t>
        </is>
      </c>
      <c r="B371" t="inlineStr">
        <is>
          <t>YANMAR</t>
        </is>
      </c>
      <c r="C371" t="inlineStr">
        <is>
          <t>3TN70/3D70</t>
        </is>
      </c>
      <c r="D371" t="n">
        <v>3</v>
      </c>
      <c r="I371" t="inlineStr">
        <is>
          <t>4D85</t>
        </is>
      </c>
      <c r="J371" t="inlineStr">
        <is>
          <t>TNC</t>
        </is>
      </c>
      <c r="L371" t="inlineStr">
        <is>
          <t>Cái</t>
        </is>
      </c>
      <c r="R371" t="inlineStr">
        <is>
          <t>CÓ</t>
        </is>
      </c>
      <c r="S371" t="inlineStr">
        <is>
          <t xml:space="preserve">XY LANH 3TN70/3D70    </t>
        </is>
      </c>
    </row>
    <row r="372">
      <c r="B372" t="inlineStr">
        <is>
          <t>YANMAR</t>
        </is>
      </c>
      <c r="C372" t="inlineStr">
        <is>
          <t>3TN72</t>
        </is>
      </c>
      <c r="D372" t="n">
        <v>3</v>
      </c>
      <c r="I372" t="inlineStr">
        <is>
          <t>4D86-4D87</t>
        </is>
      </c>
      <c r="J372" t="inlineStr">
        <is>
          <t>TNC</t>
        </is>
      </c>
      <c r="K372" t="inlineStr">
        <is>
          <t>72</t>
        </is>
      </c>
      <c r="L372" t="inlineStr">
        <is>
          <t>Cái</t>
        </is>
      </c>
      <c r="R372" t="inlineStr">
        <is>
          <t>CÓ</t>
        </is>
      </c>
      <c r="S372" t="inlineStr">
        <is>
          <t xml:space="preserve">XY LANH 3TN72    </t>
        </is>
      </c>
    </row>
    <row r="373">
      <c r="A373" t="inlineStr">
        <is>
          <t>HH080359</t>
        </is>
      </c>
      <c r="B373" t="inlineStr">
        <is>
          <t>YANMAR</t>
        </is>
      </c>
      <c r="C373" t="inlineStr">
        <is>
          <t>3TN74</t>
        </is>
      </c>
      <c r="D373" t="n">
        <v>3</v>
      </c>
      <c r="I373" t="inlineStr">
        <is>
          <t>V2203/4D87</t>
        </is>
      </c>
      <c r="J373" t="inlineStr">
        <is>
          <t>TNC</t>
        </is>
      </c>
      <c r="L373" t="inlineStr">
        <is>
          <t>Cái</t>
        </is>
      </c>
      <c r="R373" t="inlineStr">
        <is>
          <t>CÓ</t>
        </is>
      </c>
      <c r="S373" t="inlineStr">
        <is>
          <t xml:space="preserve">XY LANH 3TN74    </t>
        </is>
      </c>
    </row>
    <row r="374">
      <c r="A374" t="inlineStr">
        <is>
          <t>HH073244</t>
        </is>
      </c>
      <c r="B374" t="inlineStr">
        <is>
          <t>YANMAR</t>
        </is>
      </c>
      <c r="C374" t="inlineStr">
        <is>
          <t>3TN75/4TN75</t>
        </is>
      </c>
      <c r="D374" t="n">
        <v>4</v>
      </c>
      <c r="I374" t="inlineStr">
        <is>
          <t>4D87</t>
        </is>
      </c>
      <c r="J374" t="inlineStr">
        <is>
          <t>TNC</t>
        </is>
      </c>
      <c r="K374" t="inlineStr">
        <is>
          <t>75</t>
        </is>
      </c>
      <c r="L374" t="inlineStr">
        <is>
          <t>Bộ 4</t>
        </is>
      </c>
      <c r="R374" t="inlineStr">
        <is>
          <t>CÓ</t>
        </is>
      </c>
      <c r="S374" t="inlineStr">
        <is>
          <t xml:space="preserve">XY LANH 3TN75/4TN75    </t>
        </is>
      </c>
    </row>
    <row r="375">
      <c r="A375" t="inlineStr">
        <is>
          <t>HH071880</t>
        </is>
      </c>
      <c r="B375" t="inlineStr">
        <is>
          <t>YANMAR</t>
        </is>
      </c>
      <c r="C375" t="inlineStr">
        <is>
          <t>4D84-1/3D84-1/4TN84/3TN84</t>
        </is>
      </c>
      <c r="D375" t="n">
        <v>4</v>
      </c>
      <c r="I375" t="inlineStr">
        <is>
          <t>HA 220</t>
        </is>
      </c>
      <c r="J375" t="inlineStr">
        <is>
          <t>TNC</t>
        </is>
      </c>
      <c r="K375" t="inlineStr">
        <is>
          <t>84</t>
        </is>
      </c>
      <c r="L375" t="inlineStr">
        <is>
          <t>Bộ 4</t>
        </is>
      </c>
      <c r="R375" t="inlineStr">
        <is>
          <t>CÓ</t>
        </is>
      </c>
      <c r="S375" t="inlineStr">
        <is>
          <t xml:space="preserve">XY LANH 4D84-1/3D84-1/4TN84/3TN84    </t>
        </is>
      </c>
    </row>
    <row r="376">
      <c r="A376" t="inlineStr">
        <is>
          <t>HH078671</t>
        </is>
      </c>
      <c r="B376" t="inlineStr">
        <is>
          <t>YANMAR</t>
        </is>
      </c>
      <c r="C376" t="inlineStr">
        <is>
          <t>4D89</t>
        </is>
      </c>
      <c r="D376" t="n">
        <v>4</v>
      </c>
      <c r="J376" t="inlineStr">
        <is>
          <t>TNC</t>
        </is>
      </c>
      <c r="L376" t="inlineStr">
        <is>
          <t>Bộ 4</t>
        </is>
      </c>
      <c r="R376" t="inlineStr">
        <is>
          <t>CÓ</t>
        </is>
      </c>
      <c r="S376" t="inlineStr">
        <is>
          <t xml:space="preserve">XY LANH 4D89    </t>
        </is>
      </c>
    </row>
    <row r="377">
      <c r="B377" t="inlineStr">
        <is>
          <t>YANMAR</t>
        </is>
      </c>
      <c r="C377" t="inlineStr">
        <is>
          <t>4D90</t>
        </is>
      </c>
      <c r="D377" t="n">
        <v>4</v>
      </c>
      <c r="I377" t="inlineStr">
        <is>
          <t>DC/DSC9</t>
        </is>
      </c>
      <c r="J377" t="inlineStr">
        <is>
          <t>TNC</t>
        </is>
      </c>
      <c r="L377" t="inlineStr">
        <is>
          <t>Bộ 4</t>
        </is>
      </c>
      <c r="R377" t="inlineStr">
        <is>
          <t>CÓ</t>
        </is>
      </c>
      <c r="S377" t="inlineStr">
        <is>
          <t xml:space="preserve">XY LANH 4D90    </t>
        </is>
      </c>
    </row>
    <row r="378">
      <c r="B378" t="inlineStr">
        <is>
          <t>YANMAR</t>
        </is>
      </c>
      <c r="C378" t="inlineStr">
        <is>
          <t>4D92E</t>
        </is>
      </c>
      <c r="D378" t="n">
        <v>4</v>
      </c>
      <c r="I378" t="inlineStr">
        <is>
          <t>DS1113</t>
        </is>
      </c>
      <c r="J378" t="inlineStr">
        <is>
          <t>TNC</t>
        </is>
      </c>
      <c r="K378" t="inlineStr">
        <is>
          <t>92</t>
        </is>
      </c>
      <c r="L378" t="inlineStr">
        <is>
          <t>Bộ 4</t>
        </is>
      </c>
      <c r="R378" t="inlineStr">
        <is>
          <t>CÓ</t>
        </is>
      </c>
      <c r="S378" t="inlineStr">
        <is>
          <t xml:space="preserve">XY LANH 4D92E    </t>
        </is>
      </c>
    </row>
    <row r="379">
      <c r="B379" t="inlineStr">
        <is>
          <t>YANMAR</t>
        </is>
      </c>
      <c r="C379" t="inlineStr">
        <is>
          <t>4TN82</t>
        </is>
      </c>
      <c r="D379" t="n">
        <v>4</v>
      </c>
      <c r="I379" t="inlineStr">
        <is>
          <t>OM615</t>
        </is>
      </c>
      <c r="J379" t="inlineStr">
        <is>
          <t>TNC</t>
        </is>
      </c>
      <c r="K379" t="inlineStr">
        <is>
          <t>82</t>
        </is>
      </c>
      <c r="L379" t="inlineStr">
        <is>
          <t>Bộ 4</t>
        </is>
      </c>
      <c r="R379" t="inlineStr">
        <is>
          <t>CÓ</t>
        </is>
      </c>
      <c r="S379" t="inlineStr">
        <is>
          <t xml:space="preserve">XY LANH 4TN82    </t>
        </is>
      </c>
    </row>
    <row r="380">
      <c r="A380" t="inlineStr">
        <is>
          <t>HH080837</t>
        </is>
      </c>
      <c r="B380" t="inlineStr">
        <is>
          <t>YANMAR</t>
        </is>
      </c>
      <c r="C380" t="inlineStr">
        <is>
          <t>6CH-Yanmar</t>
        </is>
      </c>
      <c r="I380" t="inlineStr">
        <is>
          <t>D2066</t>
        </is>
      </c>
      <c r="J380" t="inlineStr">
        <is>
          <t>TNC</t>
        </is>
      </c>
      <c r="L380" t="inlineStr">
        <is>
          <t>Cái</t>
        </is>
      </c>
      <c r="R380" t="inlineStr">
        <is>
          <t>CÓ</t>
        </is>
      </c>
      <c r="S380" t="inlineStr">
        <is>
          <t xml:space="preserve">XY LANH 6CH-Yanmar    </t>
        </is>
      </c>
    </row>
    <row r="381">
      <c r="B381" t="inlineStr">
        <is>
          <t>YANMAR</t>
        </is>
      </c>
      <c r="C381" t="inlineStr">
        <is>
          <t>6TN112/4TN112</t>
        </is>
      </c>
      <c r="D381" t="n">
        <v>6</v>
      </c>
      <c r="I381" t="inlineStr">
        <is>
          <t>D2566</t>
        </is>
      </c>
      <c r="J381" t="inlineStr">
        <is>
          <t>TNC</t>
        </is>
      </c>
      <c r="K381" t="inlineStr">
        <is>
          <t>112</t>
        </is>
      </c>
      <c r="L381" t="inlineStr">
        <is>
          <t>Bộ 6</t>
        </is>
      </c>
      <c r="R381" t="inlineStr">
        <is>
          <t>CÓ</t>
        </is>
      </c>
      <c r="S381" t="inlineStr">
        <is>
          <t xml:space="preserve">XY LANH 6TN112/4TN112    </t>
        </is>
      </c>
    </row>
    <row r="382">
      <c r="B382" t="inlineStr">
        <is>
          <t>YANMAR</t>
        </is>
      </c>
      <c r="C382" t="inlineStr">
        <is>
          <t>MÃ ĐỘNG CƠ</t>
        </is>
      </c>
      <c r="D382" t="inlineStr">
        <is>
          <t>SỐ MÁY</t>
        </is>
      </c>
      <c r="H382" t="inlineStr">
        <is>
          <t>PARTNO / OEM</t>
        </is>
      </c>
      <c r="I382" t="inlineStr">
        <is>
          <t>OM403</t>
        </is>
      </c>
      <c r="J382" t="inlineStr">
        <is>
          <t>TNC</t>
        </is>
      </c>
      <c r="K382" t="inlineStr">
        <is>
          <t>ĐK (mm)</t>
        </is>
      </c>
      <c r="L382" t="inlineStr">
        <is>
          <t>Cái</t>
        </is>
      </c>
      <c r="R382" t="inlineStr">
        <is>
          <t>CÓ</t>
        </is>
      </c>
      <c r="S382" t="inlineStr">
        <is>
          <t xml:space="preserve">XY LANH MÃ ĐỘNG CƠ  ĐK ĐK (mm) Gờ LƯNG GỜmm </t>
        </is>
      </c>
    </row>
    <row r="383">
      <c r="B383" t="inlineStr">
        <is>
          <t>◆  KUBOTA   (15 sản phẩm)</t>
        </is>
      </c>
    </row>
    <row r="384">
      <c r="B384" t="inlineStr">
        <is>
          <t>KUBOTA</t>
        </is>
      </c>
      <c r="C384" t="inlineStr">
        <is>
          <t>4D76</t>
        </is>
      </c>
      <c r="D384" t="n">
        <v>4</v>
      </c>
      <c r="I384" t="inlineStr">
        <is>
          <t>OM422</t>
        </is>
      </c>
      <c r="J384" t="inlineStr">
        <is>
          <t>TNC</t>
        </is>
      </c>
      <c r="K384" t="n">
        <v>75</v>
      </c>
      <c r="L384" t="inlineStr">
        <is>
          <t>Bộ 4</t>
        </is>
      </c>
      <c r="R384" t="inlineStr">
        <is>
          <t>CÓ</t>
        </is>
      </c>
      <c r="S384" t="inlineStr">
        <is>
          <t xml:space="preserve">XY LANH 4D76  ĐK 75  </t>
        </is>
      </c>
    </row>
    <row r="385">
      <c r="A385" t="inlineStr">
        <is>
          <t>HH081992</t>
        </is>
      </c>
      <c r="B385" t="inlineStr">
        <is>
          <t>KUBOTA</t>
        </is>
      </c>
      <c r="C385" t="inlineStr">
        <is>
          <t>4D77</t>
        </is>
      </c>
      <c r="D385" t="n">
        <v>4</v>
      </c>
      <c r="I385" t="inlineStr">
        <is>
          <t>OM423</t>
        </is>
      </c>
      <c r="J385" t="inlineStr">
        <is>
          <t>TNC</t>
        </is>
      </c>
      <c r="K385" t="n">
        <v>76</v>
      </c>
      <c r="L385" t="inlineStr">
        <is>
          <t>Bộ 4</t>
        </is>
      </c>
      <c r="R385" t="inlineStr">
        <is>
          <t>CÓ</t>
        </is>
      </c>
      <c r="S385" t="inlineStr">
        <is>
          <t xml:space="preserve">XY LANH 4D77  ĐK 76  </t>
        </is>
      </c>
    </row>
    <row r="386">
      <c r="A386" t="inlineStr">
        <is>
          <t>HH073240</t>
        </is>
      </c>
      <c r="B386" t="inlineStr">
        <is>
          <t>KUBOTA</t>
        </is>
      </c>
      <c r="C386" t="inlineStr">
        <is>
          <t>4D78</t>
        </is>
      </c>
      <c r="D386" t="n">
        <v>4</v>
      </c>
      <c r="I386" t="inlineStr">
        <is>
          <t>OM424</t>
        </is>
      </c>
      <c r="J386" t="inlineStr">
        <is>
          <t>TNC</t>
        </is>
      </c>
      <c r="K386" t="n">
        <v>77</v>
      </c>
      <c r="L386" t="inlineStr">
        <is>
          <t>Bộ 4</t>
        </is>
      </c>
      <c r="R386" t="inlineStr">
        <is>
          <t>CÓ</t>
        </is>
      </c>
      <c r="S386" t="inlineStr">
        <is>
          <t xml:space="preserve">XY LANH 4D78  ĐK 77  </t>
        </is>
      </c>
    </row>
    <row r="387">
      <c r="A387" t="inlineStr">
        <is>
          <t>HH078668</t>
        </is>
      </c>
      <c r="B387" t="inlineStr">
        <is>
          <t>KUBOTA</t>
        </is>
      </c>
      <c r="C387" t="inlineStr">
        <is>
          <t>4D82-4D83</t>
        </is>
      </c>
      <c r="D387" t="n">
        <v>4</v>
      </c>
      <c r="I387" t="inlineStr">
        <is>
          <t>OM442</t>
        </is>
      </c>
      <c r="J387" t="inlineStr">
        <is>
          <t>TNC</t>
        </is>
      </c>
      <c r="K387" t="n">
        <v>81</v>
      </c>
      <c r="L387" t="inlineStr">
        <is>
          <t>Bộ 4</t>
        </is>
      </c>
      <c r="R387" t="inlineStr">
        <is>
          <t>CÓ</t>
        </is>
      </c>
      <c r="S387" t="inlineStr">
        <is>
          <t xml:space="preserve">XY LANH 4D82-4D83  ĐK 81  </t>
        </is>
      </c>
    </row>
    <row r="388">
      <c r="A388" t="inlineStr">
        <is>
          <t>HH072092</t>
        </is>
      </c>
      <c r="B388" t="inlineStr">
        <is>
          <t>KUBOTA</t>
        </is>
      </c>
      <c r="C388" t="inlineStr">
        <is>
          <t>4TN82/4D82</t>
        </is>
      </c>
      <c r="D388" t="n">
        <v>4</v>
      </c>
      <c r="I388" t="inlineStr">
        <is>
          <t>14.8L</t>
        </is>
      </c>
      <c r="J388" t="inlineStr">
        <is>
          <t>TNC</t>
        </is>
      </c>
      <c r="K388" t="n">
        <v>81</v>
      </c>
      <c r="L388" t="inlineStr">
        <is>
          <t>Bộ 4</t>
        </is>
      </c>
      <c r="R388" t="inlineStr">
        <is>
          <t>CÓ</t>
        </is>
      </c>
      <c r="S388" t="inlineStr">
        <is>
          <t xml:space="preserve">XY LANH 4TN82/4D82  ĐK 81  </t>
        </is>
      </c>
    </row>
    <row r="389">
      <c r="B389" t="inlineStr">
        <is>
          <t>KUBOTA</t>
        </is>
      </c>
      <c r="C389" t="inlineStr">
        <is>
          <t>4D85</t>
        </is>
      </c>
      <c r="D389" t="n">
        <v>4</v>
      </c>
      <c r="I389" t="inlineStr">
        <is>
          <t>OM443</t>
        </is>
      </c>
      <c r="J389" t="inlineStr">
        <is>
          <t>TNC</t>
        </is>
      </c>
      <c r="K389" t="n">
        <v>84</v>
      </c>
      <c r="L389" t="inlineStr">
        <is>
          <t>Bộ 4</t>
        </is>
      </c>
      <c r="R389" t="inlineStr">
        <is>
          <t>CÓ</t>
        </is>
      </c>
      <c r="S389" t="inlineStr">
        <is>
          <t xml:space="preserve">XY LANH 4D85  ĐK 84  </t>
        </is>
      </c>
    </row>
    <row r="390">
      <c r="B390" t="inlineStr">
        <is>
          <t>KUBOTA</t>
        </is>
      </c>
      <c r="C390" t="inlineStr">
        <is>
          <t>4D86-4D87</t>
        </is>
      </c>
      <c r="D390" t="n">
        <v>4</v>
      </c>
      <c r="I390" t="inlineStr">
        <is>
          <t>OM444</t>
        </is>
      </c>
      <c r="J390" t="inlineStr">
        <is>
          <t>TNC</t>
        </is>
      </c>
      <c r="K390" t="n">
        <v>85</v>
      </c>
      <c r="L390" t="inlineStr">
        <is>
          <t>Bộ 4</t>
        </is>
      </c>
      <c r="R390" t="inlineStr">
        <is>
          <t>CÓ</t>
        </is>
      </c>
      <c r="S390" t="inlineStr">
        <is>
          <t xml:space="preserve">XY LANH 4D86-4D87  ĐK 85  </t>
        </is>
      </c>
    </row>
    <row r="391">
      <c r="B391" t="inlineStr">
        <is>
          <t>KUBOTA</t>
        </is>
      </c>
      <c r="C391" t="inlineStr">
        <is>
          <t>V2203/4D87</t>
        </is>
      </c>
      <c r="D391" t="n">
        <v>4</v>
      </c>
      <c r="I391" t="inlineStr">
        <is>
          <t>2E</t>
        </is>
      </c>
      <c r="J391" t="inlineStr">
        <is>
          <t>TNC</t>
        </is>
      </c>
      <c r="K391" t="n">
        <v>85.7</v>
      </c>
      <c r="L391" t="inlineStr">
        <is>
          <t>Bộ 4</t>
        </is>
      </c>
      <c r="R391" t="inlineStr">
        <is>
          <t>CÓ</t>
        </is>
      </c>
      <c r="S391" t="inlineStr">
        <is>
          <t xml:space="preserve">XY LANH V2203/4D87  ĐK 85.7  </t>
        </is>
      </c>
    </row>
    <row r="392">
      <c r="B392" t="inlineStr">
        <is>
          <t>KUBOTA</t>
        </is>
      </c>
      <c r="C392" t="inlineStr">
        <is>
          <t>4D87</t>
        </is>
      </c>
      <c r="D392" t="n">
        <v>4</v>
      </c>
      <c r="I392" t="inlineStr">
        <is>
          <t>OM457</t>
        </is>
      </c>
      <c r="J392" t="inlineStr">
        <is>
          <t>TNC</t>
        </is>
      </c>
      <c r="K392" t="n">
        <v>86</v>
      </c>
      <c r="L392" t="inlineStr">
        <is>
          <t>Bộ 4</t>
        </is>
      </c>
      <c r="R392" t="inlineStr">
        <is>
          <t>CÓ</t>
        </is>
      </c>
      <c r="S392" t="inlineStr">
        <is>
          <t xml:space="preserve">XY LANH 4D87  ĐK 86  </t>
        </is>
      </c>
    </row>
    <row r="393">
      <c r="B393" t="inlineStr">
        <is>
          <t>KUBOTA</t>
        </is>
      </c>
      <c r="C393" t="inlineStr">
        <is>
          <t>6CH 4CH</t>
        </is>
      </c>
      <c r="D393" t="n">
        <v>6</v>
      </c>
      <c r="I393" t="inlineStr">
        <is>
          <t>MTU BR2000</t>
        </is>
      </c>
      <c r="J393" t="inlineStr">
        <is>
          <t>IKAZU</t>
        </is>
      </c>
      <c r="K393" t="n">
        <v>105</v>
      </c>
      <c r="L393" t="inlineStr">
        <is>
          <t>Bộ 6</t>
        </is>
      </c>
      <c r="R393" t="inlineStr">
        <is>
          <t>CÓ</t>
        </is>
      </c>
      <c r="S393" t="inlineStr">
        <is>
          <t xml:space="preserve">XY LANH 6CH 4CH  ĐK 105 Gờ 10mm </t>
        </is>
      </c>
    </row>
    <row r="394">
      <c r="B394" t="inlineStr">
        <is>
          <t>KUBOTA</t>
        </is>
      </c>
      <c r="C394" t="inlineStr">
        <is>
          <t>SM</t>
        </is>
      </c>
      <c r="J394" t="inlineStr">
        <is>
          <t>IKAZU</t>
        </is>
      </c>
      <c r="K394" t="n">
        <v>105</v>
      </c>
      <c r="L394" t="inlineStr">
        <is>
          <t>Cái</t>
        </is>
      </c>
      <c r="R394" t="inlineStr">
        <is>
          <t>CÓ</t>
        </is>
      </c>
      <c r="S394" t="inlineStr">
        <is>
          <t xml:space="preserve">XY LANH SM  ĐK 105 Gờ 11mm </t>
        </is>
      </c>
    </row>
    <row r="395">
      <c r="B395" t="inlineStr">
        <is>
          <t>KUBOTA</t>
        </is>
      </c>
      <c r="C395" t="inlineStr">
        <is>
          <t>SSY1105</t>
        </is>
      </c>
      <c r="H395" t="inlineStr">
        <is>
          <t>106660-01100</t>
        </is>
      </c>
      <c r="I395" t="inlineStr">
        <is>
          <t>3D65/4D65/F10A</t>
        </is>
      </c>
      <c r="J395" t="inlineStr">
        <is>
          <t>IKAZU</t>
        </is>
      </c>
      <c r="K395" t="n">
        <v>105</v>
      </c>
      <c r="L395" t="inlineStr">
        <is>
          <t>Cái</t>
        </is>
      </c>
      <c r="R395" t="inlineStr">
        <is>
          <t>CÓ</t>
        </is>
      </c>
      <c r="S395" t="inlineStr">
        <is>
          <t xml:space="preserve">XY LANH SSY1105  ĐK 105  </t>
        </is>
      </c>
    </row>
    <row r="396">
      <c r="B396" t="inlineStr">
        <is>
          <t>KUBOTA</t>
        </is>
      </c>
      <c r="C396" t="inlineStr">
        <is>
          <t>SSY1115</t>
        </is>
      </c>
      <c r="H396" t="inlineStr">
        <is>
          <t>106760-01100</t>
        </is>
      </c>
      <c r="J396" t="inlineStr">
        <is>
          <t>IKAZU</t>
        </is>
      </c>
      <c r="K396" t="n">
        <v>115</v>
      </c>
      <c r="L396" t="inlineStr">
        <is>
          <t>Cái</t>
        </is>
      </c>
      <c r="R396" t="inlineStr">
        <is>
          <t>CÓ</t>
        </is>
      </c>
      <c r="S396" t="inlineStr">
        <is>
          <t xml:space="preserve">XY LANH SSY1115  ĐK 115  </t>
        </is>
      </c>
    </row>
    <row r="397">
      <c r="B397" t="inlineStr">
        <is>
          <t>KUBOTA</t>
        </is>
      </c>
      <c r="C397" t="inlineStr">
        <is>
          <t>HA 220</t>
        </is>
      </c>
      <c r="H397" t="inlineStr">
        <is>
          <t>G1213</t>
        </is>
      </c>
      <c r="I397" t="inlineStr">
        <is>
          <t>12.8L</t>
        </is>
      </c>
      <c r="J397" t="inlineStr">
        <is>
          <t>IKAZU</t>
        </is>
      </c>
      <c r="K397" t="n">
        <v>130</v>
      </c>
      <c r="L397" t="inlineStr">
        <is>
          <t>Cái</t>
        </is>
      </c>
      <c r="R397" t="inlineStr">
        <is>
          <t>CÓ</t>
        </is>
      </c>
      <c r="S397" t="inlineStr">
        <is>
          <t xml:space="preserve">XY LANH HA 220  ĐK 130  </t>
        </is>
      </c>
    </row>
    <row r="398">
      <c r="B398" t="inlineStr">
        <is>
          <t>KUBOTA</t>
        </is>
      </c>
      <c r="C398" t="inlineStr">
        <is>
          <t>4D82</t>
        </is>
      </c>
      <c r="D398" t="n">
        <v>4</v>
      </c>
      <c r="I398" t="inlineStr">
        <is>
          <t>OM441</t>
        </is>
      </c>
      <c r="J398" t="inlineStr">
        <is>
          <t>TNC</t>
        </is>
      </c>
      <c r="K398" t="inlineStr">
        <is>
          <t>82</t>
        </is>
      </c>
      <c r="L398" t="inlineStr">
        <is>
          <t>Bộ 4</t>
        </is>
      </c>
      <c r="R398" t="inlineStr">
        <is>
          <t>CÓ</t>
        </is>
      </c>
      <c r="S398" t="inlineStr">
        <is>
          <t xml:space="preserve">XY LANH 4D82    </t>
        </is>
      </c>
    </row>
    <row r="399">
      <c r="B399" t="inlineStr">
        <is>
          <t>◆  SCANIA   (4 sản phẩm)</t>
        </is>
      </c>
    </row>
    <row r="400">
      <c r="B400" t="inlineStr">
        <is>
          <t>SCANIA</t>
        </is>
      </c>
      <c r="C400" t="inlineStr">
        <is>
          <t>DC/DSC9</t>
        </is>
      </c>
      <c r="H400" t="inlineStr">
        <is>
          <t>89.844.110</t>
        </is>
      </c>
      <c r="I400" t="inlineStr">
        <is>
          <t>ĐÔNG PHONG L375</t>
        </is>
      </c>
      <c r="J400" t="inlineStr">
        <is>
          <t>IKAZU</t>
        </is>
      </c>
      <c r="K400" t="n">
        <v>115</v>
      </c>
      <c r="L400" t="inlineStr">
        <is>
          <t>Cái</t>
        </is>
      </c>
      <c r="R400" t="inlineStr">
        <is>
          <t>CÓ</t>
        </is>
      </c>
      <c r="S400" t="inlineStr">
        <is>
          <t xml:space="preserve">XY LANH DC/DSC9  ĐK 115  </t>
        </is>
      </c>
    </row>
    <row r="401">
      <c r="B401" t="inlineStr">
        <is>
          <t>SCANIA</t>
        </is>
      </c>
      <c r="C401" t="inlineStr">
        <is>
          <t>DS1113</t>
        </is>
      </c>
      <c r="H401" t="inlineStr">
        <is>
          <t>61.5165.035/89731110</t>
        </is>
      </c>
      <c r="I401" t="inlineStr">
        <is>
          <t>HOWO WD68B JAC</t>
        </is>
      </c>
      <c r="J401" t="inlineStr">
        <is>
          <t>IKAZU</t>
        </is>
      </c>
      <c r="K401" t="n">
        <v>127</v>
      </c>
      <c r="L401" t="inlineStr">
        <is>
          <t>Cái</t>
        </is>
      </c>
      <c r="R401" t="inlineStr">
        <is>
          <t>CÓ</t>
        </is>
      </c>
      <c r="S401" t="inlineStr">
        <is>
          <t xml:space="preserve">XY LANH DS1113  ĐK 127 Gờ 8.2mm </t>
        </is>
      </c>
    </row>
    <row r="402">
      <c r="B402" t="inlineStr">
        <is>
          <t>SCANIA</t>
        </is>
      </c>
      <c r="C402" t="inlineStr">
        <is>
          <t>DSC12</t>
        </is>
      </c>
      <c r="H402" t="inlineStr">
        <is>
          <t>89541110/61.5175.035</t>
        </is>
      </c>
      <c r="I402" t="inlineStr">
        <is>
          <t>WD615-3A</t>
        </is>
      </c>
      <c r="J402" t="inlineStr">
        <is>
          <t>IKAZU</t>
        </is>
      </c>
      <c r="K402" t="n">
        <v>127</v>
      </c>
      <c r="L402" t="inlineStr">
        <is>
          <t>Cái</t>
        </is>
      </c>
      <c r="R402" t="inlineStr">
        <is>
          <t>CÓ</t>
        </is>
      </c>
      <c r="S402" t="inlineStr">
        <is>
          <t xml:space="preserve">XY LANH DSC12  ĐK 127  </t>
        </is>
      </c>
    </row>
    <row r="403">
      <c r="B403" t="inlineStr">
        <is>
          <t>SCANIA</t>
        </is>
      </c>
      <c r="C403" t="inlineStr">
        <is>
          <t>DS13</t>
        </is>
      </c>
      <c r="I403" t="inlineStr">
        <is>
          <t>WD10 HOWO 375 A7</t>
        </is>
      </c>
      <c r="J403" t="inlineStr">
        <is>
          <t>IKAZU</t>
        </is>
      </c>
      <c r="K403" t="n">
        <v>130</v>
      </c>
      <c r="L403" t="inlineStr">
        <is>
          <t>Cái</t>
        </is>
      </c>
      <c r="R403" t="inlineStr">
        <is>
          <t>CÓ</t>
        </is>
      </c>
      <c r="S403" t="inlineStr">
        <is>
          <t xml:space="preserve">XY LANH DS13  ĐK 130  </t>
        </is>
      </c>
    </row>
    <row r="404">
      <c r="B404" t="inlineStr">
        <is>
          <t>◆  MERCERDES   (31 sản phẩm)</t>
        </is>
      </c>
    </row>
    <row r="405">
      <c r="B405" t="inlineStr">
        <is>
          <t>MERCERDES</t>
        </is>
      </c>
      <c r="C405" t="inlineStr">
        <is>
          <t>OM601/602/603</t>
        </is>
      </c>
      <c r="D405" t="n">
        <v>4</v>
      </c>
      <c r="H405" t="inlineStr">
        <is>
          <t>03-2550.615/03-2550.605</t>
        </is>
      </c>
      <c r="I405" t="inlineStr">
        <is>
          <t>WX490ZLQ (B4300) ĐỘNG CƠ 4DW93-84</t>
        </is>
      </c>
      <c r="J405" t="inlineStr">
        <is>
          <t>IKAZU</t>
        </is>
      </c>
      <c r="K405" t="n">
        <v>87</v>
      </c>
      <c r="L405" t="inlineStr">
        <is>
          <t>Bộ 4</t>
        </is>
      </c>
      <c r="R405" t="inlineStr">
        <is>
          <t>CÓ</t>
        </is>
      </c>
      <c r="S405" t="inlineStr">
        <is>
          <t xml:space="preserve">XY LANH OM601/602/603  ĐK 87 Gờ 4.7mm </t>
        </is>
      </c>
    </row>
    <row r="406">
      <c r="B406" t="inlineStr">
        <is>
          <t>MERCERDES</t>
        </is>
      </c>
      <c r="C406" t="inlineStr">
        <is>
          <t>OM615</t>
        </is>
      </c>
      <c r="D406" t="n">
        <v>4</v>
      </c>
      <c r="H406" t="inlineStr">
        <is>
          <t>615-011-0210</t>
        </is>
      </c>
      <c r="I406" t="inlineStr">
        <is>
          <t>493/4JB1</t>
        </is>
      </c>
      <c r="J406" t="inlineStr">
        <is>
          <t>IKAZU</t>
        </is>
      </c>
      <c r="K406" t="n">
        <v>87</v>
      </c>
      <c r="L406" t="inlineStr">
        <is>
          <t>Bộ 4</t>
        </is>
      </c>
      <c r="R406" t="inlineStr">
        <is>
          <t>CÓ</t>
        </is>
      </c>
      <c r="S406" t="inlineStr">
        <is>
          <t xml:space="preserve">XY LANH OM615  ĐK 87 Gờ 4.7mm </t>
        </is>
      </c>
    </row>
    <row r="407">
      <c r="B407" t="inlineStr">
        <is>
          <t>MERCERDES</t>
        </is>
      </c>
      <c r="C407" t="inlineStr">
        <is>
          <t>M102</t>
        </is>
      </c>
      <c r="D407" t="n">
        <v>4</v>
      </c>
      <c r="H407" t="inlineStr">
        <is>
          <t>G-018- 105</t>
        </is>
      </c>
      <c r="J407" t="inlineStr">
        <is>
          <t>IKAZU</t>
        </is>
      </c>
      <c r="K407" t="n">
        <v>89</v>
      </c>
      <c r="L407" t="inlineStr">
        <is>
          <t>Bộ 4</t>
        </is>
      </c>
      <c r="R407" t="inlineStr">
        <is>
          <t>CÓ</t>
        </is>
      </c>
      <c r="S407" t="inlineStr">
        <is>
          <t xml:space="preserve">XY LANH M102  ĐK 89 Gờ 4.6mm </t>
        </is>
      </c>
    </row>
    <row r="408">
      <c r="B408" t="inlineStr">
        <is>
          <t>MERCERDES</t>
        </is>
      </c>
      <c r="C408" t="inlineStr">
        <is>
          <t>OM616 OM617</t>
        </is>
      </c>
      <c r="D408" t="n">
        <v>6</v>
      </c>
      <c r="H408" t="inlineStr">
        <is>
          <t>03-2571.605</t>
        </is>
      </c>
      <c r="I408" t="inlineStr">
        <is>
          <t>493/4JB1 ẮC 31</t>
        </is>
      </c>
      <c r="J408" t="inlineStr">
        <is>
          <t>IKAZU</t>
        </is>
      </c>
      <c r="K408" t="n">
        <v>90.90000000000001</v>
      </c>
      <c r="L408" t="inlineStr">
        <is>
          <t>Bộ 6</t>
        </is>
      </c>
      <c r="R408" t="inlineStr">
        <is>
          <t>CÓ</t>
        </is>
      </c>
      <c r="S408" t="inlineStr">
        <is>
          <t xml:space="preserve">XY LANH OM616 OM617  ĐK 90.9 Gờ 4.7mm </t>
        </is>
      </c>
    </row>
    <row r="409">
      <c r="B409" t="inlineStr">
        <is>
          <t>MERCERDES</t>
        </is>
      </c>
      <c r="C409" t="inlineStr">
        <is>
          <t>OM352 OM362</t>
        </is>
      </c>
      <c r="D409" t="n">
        <v>6</v>
      </c>
      <c r="I409" t="inlineStr">
        <is>
          <t>480G KHÔ</t>
        </is>
      </c>
      <c r="J409" t="inlineStr">
        <is>
          <t>IKAZU</t>
        </is>
      </c>
      <c r="K409" t="n">
        <v>97</v>
      </c>
      <c r="L409" t="inlineStr">
        <is>
          <t>Bộ 6</t>
        </is>
      </c>
      <c r="R409" t="inlineStr">
        <is>
          <t>CÓ</t>
        </is>
      </c>
      <c r="S409" t="inlineStr">
        <is>
          <t xml:space="preserve">XY LANH OM352 OM362  ĐK 97 Gờ 4.5mm </t>
        </is>
      </c>
    </row>
    <row r="410">
      <c r="B410" t="inlineStr">
        <is>
          <t>MERCERDES</t>
        </is>
      </c>
      <c r="C410" t="inlineStr">
        <is>
          <t>OM366 OM364</t>
        </is>
      </c>
      <c r="D410" t="n">
        <v>6</v>
      </c>
      <c r="H410" t="inlineStr">
        <is>
          <t>366 011 01 10</t>
        </is>
      </c>
      <c r="I410" t="inlineStr">
        <is>
          <t>QC480Q</t>
        </is>
      </c>
      <c r="J410" t="inlineStr">
        <is>
          <t>IKAZU</t>
        </is>
      </c>
      <c r="K410" t="n">
        <v>97.5</v>
      </c>
      <c r="L410" t="inlineStr">
        <is>
          <t>Bộ 6</t>
        </is>
      </c>
      <c r="R410" t="inlineStr">
        <is>
          <t>CÓ</t>
        </is>
      </c>
      <c r="S410" t="inlineStr">
        <is>
          <t xml:space="preserve">XY LANH OM366 OM364  ĐK 97.5 Gờ 5mm </t>
        </is>
      </c>
    </row>
    <row r="411">
      <c r="B411" t="inlineStr">
        <is>
          <t>MERCERDES</t>
        </is>
      </c>
      <c r="C411" t="inlineStr">
        <is>
          <t>D0826</t>
        </is>
      </c>
      <c r="D411" t="n">
        <v>6</v>
      </c>
      <c r="H411" t="n">
        <v>89470110</v>
      </c>
      <c r="I411" t="inlineStr">
        <is>
          <t>WP10.340 E32/WP10</t>
        </is>
      </c>
      <c r="J411" t="inlineStr">
        <is>
          <t>IKAZU</t>
        </is>
      </c>
      <c r="K411" t="n">
        <v>108</v>
      </c>
      <c r="L411" t="inlineStr">
        <is>
          <t>Bộ 6</t>
        </is>
      </c>
      <c r="R411" t="inlineStr">
        <is>
          <t>CÓ</t>
        </is>
      </c>
      <c r="S411" t="inlineStr">
        <is>
          <t xml:space="preserve">XY LANH D0826  ĐK 108  </t>
        </is>
      </c>
    </row>
    <row r="412">
      <c r="B412" t="inlineStr">
        <is>
          <t>MERCERDES</t>
        </is>
      </c>
      <c r="C412" t="inlineStr">
        <is>
          <t>D2066</t>
        </is>
      </c>
      <c r="D412" t="n">
        <v>6</v>
      </c>
      <c r="H412" t="inlineStr">
        <is>
          <t>51.99453-0575/51.01201-0417</t>
        </is>
      </c>
      <c r="I412" t="inlineStr">
        <is>
          <t>WP12.375N /WP12.375E40</t>
        </is>
      </c>
      <c r="J412" t="inlineStr">
        <is>
          <t>IKAZU</t>
        </is>
      </c>
      <c r="K412" t="n">
        <v>120</v>
      </c>
      <c r="L412" t="inlineStr">
        <is>
          <t>Bộ 6</t>
        </is>
      </c>
      <c r="R412" t="inlineStr">
        <is>
          <t>CÓ</t>
        </is>
      </c>
      <c r="S412" t="inlineStr">
        <is>
          <t xml:space="preserve">XY LANH D2066  ĐK 120  </t>
        </is>
      </c>
    </row>
    <row r="413">
      <c r="B413" t="inlineStr">
        <is>
          <t>MERCERDES</t>
        </is>
      </c>
      <c r="C413" t="inlineStr">
        <is>
          <t>D2356</t>
        </is>
      </c>
      <c r="D413" t="n">
        <v>6</v>
      </c>
      <c r="H413" t="inlineStr">
        <is>
          <t>50.002246.583/88853110</t>
        </is>
      </c>
      <c r="I413" t="inlineStr">
        <is>
          <t>WP12.375N WP12.375E40</t>
        </is>
      </c>
      <c r="J413" t="inlineStr">
        <is>
          <t>IKAZU</t>
        </is>
      </c>
      <c r="K413" t="n">
        <v>121</v>
      </c>
      <c r="L413" t="inlineStr">
        <is>
          <t>Bộ 6</t>
        </is>
      </c>
      <c r="R413" t="inlineStr">
        <is>
          <t>CÓ</t>
        </is>
      </c>
      <c r="S413" t="inlineStr">
        <is>
          <t xml:space="preserve">XY LANH D2356  ĐK 121  </t>
        </is>
      </c>
    </row>
    <row r="414">
      <c r="B414" t="inlineStr">
        <is>
          <t>MERCERDES</t>
        </is>
      </c>
      <c r="C414" t="inlineStr">
        <is>
          <t>D2566</t>
        </is>
      </c>
      <c r="D414" t="n">
        <v>6</v>
      </c>
      <c r="H414" t="n">
        <v>89056110</v>
      </c>
      <c r="I414" t="inlineStr">
        <is>
          <t>WD615</t>
        </is>
      </c>
      <c r="J414" t="inlineStr">
        <is>
          <t>IKAZU</t>
        </is>
      </c>
      <c r="K414" t="n">
        <v>125</v>
      </c>
      <c r="L414" t="inlineStr">
        <is>
          <t>Bộ 6</t>
        </is>
      </c>
      <c r="R414" t="inlineStr">
        <is>
          <t>CÓ</t>
        </is>
      </c>
      <c r="S414" t="inlineStr">
        <is>
          <t xml:space="preserve">XY LANH D2566  ĐK 125  </t>
        </is>
      </c>
    </row>
    <row r="415">
      <c r="B415" t="inlineStr">
        <is>
          <t>MERCERDES</t>
        </is>
      </c>
      <c r="C415" t="inlineStr">
        <is>
          <t>OM401</t>
        </is>
      </c>
      <c r="D415" t="n">
        <v>6</v>
      </c>
      <c r="H415" t="inlineStr">
        <is>
          <t>03-27650.600</t>
        </is>
      </c>
      <c r="I415" t="inlineStr">
        <is>
          <t>QC480ZLQ</t>
        </is>
      </c>
      <c r="J415" t="inlineStr">
        <is>
          <t>IKAZU</t>
        </is>
      </c>
      <c r="K415" t="n">
        <v>125</v>
      </c>
      <c r="L415" t="inlineStr">
        <is>
          <t>Bộ 6</t>
        </is>
      </c>
      <c r="R415" t="inlineStr">
        <is>
          <t>CÓ</t>
        </is>
      </c>
      <c r="S415" t="inlineStr">
        <is>
          <t xml:space="preserve">XY LANH OM401  ĐK 125 Gờ 10mm </t>
        </is>
      </c>
    </row>
    <row r="416">
      <c r="B416" t="inlineStr">
        <is>
          <t>MERCERDES</t>
        </is>
      </c>
      <c r="C416" t="inlineStr">
        <is>
          <t>OM401/LA</t>
        </is>
      </c>
      <c r="D416" t="n">
        <v>6</v>
      </c>
      <c r="H416" t="inlineStr">
        <is>
          <t>003WN24</t>
        </is>
      </c>
      <c r="I416" t="inlineStr">
        <is>
          <t>QC480ZLQ ( TURBO)</t>
        </is>
      </c>
      <c r="J416" t="inlineStr">
        <is>
          <t>IKAZU</t>
        </is>
      </c>
      <c r="K416" t="n">
        <v>125</v>
      </c>
      <c r="L416" t="inlineStr">
        <is>
          <t>Bộ 6</t>
        </is>
      </c>
      <c r="R416" t="inlineStr">
        <is>
          <t>CÓ</t>
        </is>
      </c>
      <c r="S416" t="inlineStr">
        <is>
          <t xml:space="preserve">XY LANH OM401/LA  ĐK 125 Gờ 10.9mm </t>
        </is>
      </c>
    </row>
    <row r="417">
      <c r="B417" t="inlineStr">
        <is>
          <t>MERCERDES</t>
        </is>
      </c>
      <c r="C417" t="inlineStr">
        <is>
          <t>OM402</t>
        </is>
      </c>
      <c r="D417" t="n">
        <v>8</v>
      </c>
      <c r="H417" t="inlineStr">
        <is>
          <t>403-011-3410</t>
        </is>
      </c>
      <c r="I417" t="inlineStr">
        <is>
          <t>YD480 /YD480ZL</t>
        </is>
      </c>
      <c r="J417" t="inlineStr">
        <is>
          <t>IKAZU</t>
        </is>
      </c>
      <c r="K417" t="n">
        <v>125</v>
      </c>
      <c r="L417" t="inlineStr">
        <is>
          <t>Bộ 8</t>
        </is>
      </c>
      <c r="R417" t="inlineStr">
        <is>
          <t>CÓ</t>
        </is>
      </c>
      <c r="S417" t="inlineStr">
        <is>
          <t xml:space="preserve">XY LANH OM402  ĐK 125 Gờ 10mm </t>
        </is>
      </c>
    </row>
    <row r="418">
      <c r="B418" t="inlineStr">
        <is>
          <t>MERCERDES</t>
        </is>
      </c>
      <c r="C418" t="inlineStr">
        <is>
          <t>OM403</t>
        </is>
      </c>
      <c r="D418" t="n">
        <v>10</v>
      </c>
      <c r="H418" t="n">
        <v>89181110</v>
      </c>
      <c r="I418" t="inlineStr">
        <is>
          <t>N485NB XY LANH MẠ MÀU</t>
        </is>
      </c>
      <c r="J418" t="inlineStr">
        <is>
          <t>IKAZU</t>
        </is>
      </c>
      <c r="K418" t="n">
        <v>125</v>
      </c>
      <c r="L418" t="inlineStr">
        <is>
          <t>Cái</t>
        </is>
      </c>
      <c r="R418" t="inlineStr">
        <is>
          <t>CÓ</t>
        </is>
      </c>
      <c r="S418" t="inlineStr">
        <is>
          <t xml:space="preserve">XY LANH OM403  ĐK 125 Gờ 10mm </t>
        </is>
      </c>
    </row>
    <row r="419">
      <c r="B419" t="inlineStr">
        <is>
          <t>MERCERDES</t>
        </is>
      </c>
      <c r="C419" t="inlineStr">
        <is>
          <t>OM404</t>
        </is>
      </c>
      <c r="D419" t="n">
        <v>12</v>
      </c>
      <c r="H419" t="n">
        <v>89181110</v>
      </c>
      <c r="I419" t="inlineStr">
        <is>
          <t>WX485</t>
        </is>
      </c>
      <c r="J419" t="inlineStr">
        <is>
          <t>IKAZU</t>
        </is>
      </c>
      <c r="K419" t="n">
        <v>125</v>
      </c>
      <c r="L419" t="inlineStr">
        <is>
          <t>Bộ 12</t>
        </is>
      </c>
      <c r="R419" t="inlineStr">
        <is>
          <t>CÓ</t>
        </is>
      </c>
      <c r="S419" t="inlineStr">
        <is>
          <t xml:space="preserve">XY LANH OM404  ĐK 125 Gờ 10mm </t>
        </is>
      </c>
    </row>
    <row r="420">
      <c r="B420" t="inlineStr">
        <is>
          <t>MERCERDES</t>
        </is>
      </c>
      <c r="C420" t="inlineStr">
        <is>
          <t>OM407</t>
        </is>
      </c>
      <c r="D420" t="n">
        <v>6</v>
      </c>
      <c r="H420" t="n">
        <v>88869190</v>
      </c>
      <c r="I420" t="inlineStr">
        <is>
          <t>WX485ZLQ / 4DW83-73</t>
        </is>
      </c>
      <c r="J420" t="inlineStr">
        <is>
          <t>IKAZU</t>
        </is>
      </c>
      <c r="K420" t="n">
        <v>125</v>
      </c>
      <c r="L420" t="inlineStr">
        <is>
          <t>Bộ 6</t>
        </is>
      </c>
      <c r="R420" t="inlineStr">
        <is>
          <t>CÓ</t>
        </is>
      </c>
      <c r="S420" t="inlineStr">
        <is>
          <t xml:space="preserve">XY LANH OM407  ĐK 125 Gờ 10mm </t>
        </is>
      </c>
    </row>
    <row r="421">
      <c r="A421" t="inlineStr">
        <is>
          <t>HH082921</t>
        </is>
      </c>
      <c r="B421" t="inlineStr">
        <is>
          <t>MERCERDES</t>
        </is>
      </c>
      <c r="C421" t="inlineStr">
        <is>
          <t>D2676</t>
        </is>
      </c>
      <c r="D421" t="n">
        <v>6</v>
      </c>
      <c r="H421" t="inlineStr">
        <is>
          <t>51.01201-0459</t>
        </is>
      </c>
      <c r="I421" t="inlineStr">
        <is>
          <t>4135-2C (XE LU )</t>
        </is>
      </c>
      <c r="J421" t="inlineStr">
        <is>
          <t>IKAZU</t>
        </is>
      </c>
      <c r="K421" t="n">
        <v>126</v>
      </c>
      <c r="L421" t="inlineStr">
        <is>
          <t>Bộ 6</t>
        </is>
      </c>
      <c r="R421" t="inlineStr">
        <is>
          <t>CÓ</t>
        </is>
      </c>
      <c r="S421" t="inlineStr">
        <is>
          <t xml:space="preserve">XY LANH D2676  ĐK 126  </t>
        </is>
      </c>
    </row>
    <row r="422">
      <c r="B422" t="inlineStr">
        <is>
          <t>MERCERDES</t>
        </is>
      </c>
      <c r="C422" t="inlineStr">
        <is>
          <t>D2876</t>
        </is>
      </c>
      <c r="D422" t="n">
        <v>6</v>
      </c>
      <c r="H422" t="n">
        <v>89056110</v>
      </c>
      <c r="I422" t="inlineStr">
        <is>
          <t>QSL 9.3</t>
        </is>
      </c>
      <c r="J422" t="inlineStr">
        <is>
          <t>IKAZU</t>
        </is>
      </c>
      <c r="K422" t="n">
        <v>128</v>
      </c>
      <c r="L422" t="inlineStr">
        <is>
          <t>Bộ 6</t>
        </is>
      </c>
      <c r="R422" t="inlineStr">
        <is>
          <t>CÓ</t>
        </is>
      </c>
      <c r="S422" t="inlineStr">
        <is>
          <t xml:space="preserve">XY LANH D2876  ĐK 128  </t>
        </is>
      </c>
    </row>
    <row r="423">
      <c r="B423" t="inlineStr">
        <is>
          <t>MERCERDES</t>
        </is>
      </c>
      <c r="C423" t="inlineStr">
        <is>
          <t>OM355</t>
        </is>
      </c>
      <c r="I423" t="inlineStr">
        <is>
          <t>CZ480Q KHÔ ẮC 26</t>
        </is>
      </c>
      <c r="J423" t="inlineStr">
        <is>
          <t>IKAZU</t>
        </is>
      </c>
      <c r="K423" t="n">
        <v>128</v>
      </c>
      <c r="L423" t="inlineStr">
        <is>
          <t>Cái</t>
        </is>
      </c>
      <c r="R423" t="inlineStr">
        <is>
          <t>CÓ</t>
        </is>
      </c>
      <c r="S423" t="inlineStr">
        <is>
          <t xml:space="preserve">XY LANH OM355  ĐK 128 Gờ 5.5mm </t>
        </is>
      </c>
    </row>
    <row r="424">
      <c r="B424" t="inlineStr">
        <is>
          <t>MERCERDES</t>
        </is>
      </c>
      <c r="C424" t="inlineStr">
        <is>
          <t>OM421</t>
        </is>
      </c>
      <c r="D424" t="n">
        <v>6</v>
      </c>
      <c r="H424" t="n">
        <v>89180110</v>
      </c>
      <c r="I424" t="inlineStr">
        <is>
          <t>WX485ZLQ XY LANH MẠ MÀU</t>
        </is>
      </c>
      <c r="J424" t="inlineStr">
        <is>
          <t>IKAZU</t>
        </is>
      </c>
      <c r="K424" t="n">
        <v>128</v>
      </c>
      <c r="L424" t="inlineStr">
        <is>
          <t>Bộ 6</t>
        </is>
      </c>
      <c r="R424" t="inlineStr">
        <is>
          <t>CÓ</t>
        </is>
      </c>
      <c r="S424" t="inlineStr">
        <is>
          <t xml:space="preserve">XY LANH OM421  ĐK 128 Gờ 10mm </t>
        </is>
      </c>
    </row>
    <row r="425">
      <c r="B425" t="inlineStr">
        <is>
          <t>MERCERDES</t>
        </is>
      </c>
      <c r="C425" t="inlineStr">
        <is>
          <t>OM422</t>
        </is>
      </c>
      <c r="D425" t="n">
        <v>8</v>
      </c>
      <c r="I425" t="inlineStr">
        <is>
          <t>ZN485QA</t>
        </is>
      </c>
      <c r="J425" t="inlineStr">
        <is>
          <t>IKAZU</t>
        </is>
      </c>
      <c r="K425" t="n">
        <v>128</v>
      </c>
      <c r="L425" t="inlineStr">
        <is>
          <t>Bộ 8</t>
        </is>
      </c>
      <c r="R425" t="inlineStr">
        <is>
          <t>CÓ</t>
        </is>
      </c>
      <c r="S425" t="inlineStr">
        <is>
          <t xml:space="preserve">XY LANH OM422  ĐK 128 Gờ 10mm </t>
        </is>
      </c>
    </row>
    <row r="426">
      <c r="B426" t="inlineStr">
        <is>
          <t>MERCERDES</t>
        </is>
      </c>
      <c r="C426" t="inlineStr">
        <is>
          <t>OM423</t>
        </is>
      </c>
      <c r="D426" t="n">
        <v>10</v>
      </c>
      <c r="I426" t="inlineStr">
        <is>
          <t>WX489BWZL</t>
        </is>
      </c>
      <c r="J426" t="inlineStr">
        <is>
          <t>IKAZU</t>
        </is>
      </c>
      <c r="K426" t="n">
        <v>128</v>
      </c>
      <c r="L426" t="inlineStr">
        <is>
          <t>Cái</t>
        </is>
      </c>
      <c r="R426" t="inlineStr">
        <is>
          <t>CÓ</t>
        </is>
      </c>
      <c r="S426" t="inlineStr">
        <is>
          <t xml:space="preserve">XY LANH OM423  ĐK 128 Gờ 10mm </t>
        </is>
      </c>
    </row>
    <row r="427">
      <c r="B427" t="inlineStr">
        <is>
          <t>MERCERDES</t>
        </is>
      </c>
      <c r="C427" t="inlineStr">
        <is>
          <t>OM424</t>
        </is>
      </c>
      <c r="D427" t="n">
        <v>12</v>
      </c>
      <c r="I427" t="inlineStr">
        <is>
          <t>490Q / 490DI</t>
        </is>
      </c>
      <c r="J427" t="inlineStr">
        <is>
          <t>IKAZU</t>
        </is>
      </c>
      <c r="K427" t="n">
        <v>128</v>
      </c>
      <c r="L427" t="inlineStr">
        <is>
          <t>Bộ 12</t>
        </is>
      </c>
      <c r="R427" t="inlineStr">
        <is>
          <t>CÓ</t>
        </is>
      </c>
      <c r="S427" t="inlineStr">
        <is>
          <t xml:space="preserve">XY LANH OM424  ĐK 128 Gờ 10mm </t>
        </is>
      </c>
    </row>
    <row r="428">
      <c r="B428" t="inlineStr">
        <is>
          <t>MERCERDES</t>
        </is>
      </c>
      <c r="C428" t="inlineStr">
        <is>
          <t>OM441</t>
        </is>
      </c>
      <c r="D428" t="n">
        <v>6</v>
      </c>
      <c r="H428" t="inlineStr">
        <is>
          <t>003 WN 15</t>
        </is>
      </c>
      <c r="I428" t="inlineStr">
        <is>
          <t>A490BPG /C490BPG / C490BD</t>
        </is>
      </c>
      <c r="J428" t="inlineStr">
        <is>
          <t>IKAZU</t>
        </is>
      </c>
      <c r="K428" t="n">
        <v>128</v>
      </c>
      <c r="L428" t="inlineStr">
        <is>
          <t>Bộ 6</t>
        </is>
      </c>
      <c r="R428" t="inlineStr">
        <is>
          <t>CÓ</t>
        </is>
      </c>
      <c r="S428" t="inlineStr">
        <is>
          <t xml:space="preserve">XY LANH OM441  ĐK 128 Gờ 10mm </t>
        </is>
      </c>
    </row>
    <row r="429">
      <c r="B429" t="inlineStr">
        <is>
          <t>MERCERDES</t>
        </is>
      </c>
      <c r="C429" t="inlineStr">
        <is>
          <t>OM442</t>
        </is>
      </c>
      <c r="D429" t="n">
        <v>8</v>
      </c>
      <c r="H429" t="inlineStr">
        <is>
          <t>003 WN 15</t>
        </is>
      </c>
      <c r="I429" t="inlineStr">
        <is>
          <t>C490BPG-200 (MÁY PHÁT ĐIỆN)</t>
        </is>
      </c>
      <c r="J429" t="inlineStr">
        <is>
          <t>IKAZU</t>
        </is>
      </c>
      <c r="K429" t="n">
        <v>128</v>
      </c>
      <c r="L429" t="inlineStr">
        <is>
          <t>Bộ 8</t>
        </is>
      </c>
      <c r="R429" t="inlineStr">
        <is>
          <t>CÓ</t>
        </is>
      </c>
      <c r="S429" t="inlineStr">
        <is>
          <t xml:space="preserve">XY LANH OM442  ĐK 128 Gờ 10mm </t>
        </is>
      </c>
    </row>
    <row r="430">
      <c r="B430" t="inlineStr">
        <is>
          <t>MERCERDES</t>
        </is>
      </c>
      <c r="C430" t="inlineStr">
        <is>
          <t>OM443</t>
        </is>
      </c>
      <c r="D430" t="n">
        <v>10</v>
      </c>
      <c r="H430" t="inlineStr">
        <is>
          <t>003 WN 15</t>
        </is>
      </c>
      <c r="I430" t="inlineStr">
        <is>
          <t>QC490ZLQ KHÔ</t>
        </is>
      </c>
      <c r="J430" t="inlineStr">
        <is>
          <t>IKAZU</t>
        </is>
      </c>
      <c r="K430" t="n">
        <v>128</v>
      </c>
      <c r="L430" t="inlineStr">
        <is>
          <t>Cái</t>
        </is>
      </c>
      <c r="R430" t="inlineStr">
        <is>
          <t>CÓ</t>
        </is>
      </c>
      <c r="S430" t="inlineStr">
        <is>
          <t xml:space="preserve">XY LANH OM443  ĐK 128 Gờ 10mm </t>
        </is>
      </c>
    </row>
    <row r="431">
      <c r="B431" t="inlineStr">
        <is>
          <t>MERCERDES</t>
        </is>
      </c>
      <c r="C431" t="inlineStr">
        <is>
          <t>OM444</t>
        </is>
      </c>
      <c r="D431" t="n">
        <v>12</v>
      </c>
      <c r="H431" t="inlineStr">
        <is>
          <t>003 WN 15</t>
        </is>
      </c>
      <c r="I431" t="inlineStr">
        <is>
          <t>WX490-S490</t>
        </is>
      </c>
      <c r="J431" t="inlineStr">
        <is>
          <t>IKAZU</t>
        </is>
      </c>
      <c r="K431" t="n">
        <v>128</v>
      </c>
      <c r="L431" t="inlineStr">
        <is>
          <t>Bộ 12</t>
        </is>
      </c>
      <c r="R431" t="inlineStr">
        <is>
          <t>CÓ</t>
        </is>
      </c>
      <c r="S431" t="inlineStr">
        <is>
          <t xml:space="preserve">XY LANH OM444  ĐK 128 Gờ 10mm </t>
        </is>
      </c>
    </row>
    <row r="432">
      <c r="B432" t="inlineStr">
        <is>
          <t>MERCERDES</t>
        </is>
      </c>
      <c r="C432" t="inlineStr">
        <is>
          <t>OM457</t>
        </is>
      </c>
      <c r="H432" t="inlineStr">
        <is>
          <t>A457 011 09 10</t>
        </is>
      </c>
      <c r="I432" t="inlineStr">
        <is>
          <t>WX490A</t>
        </is>
      </c>
      <c r="J432" t="inlineStr">
        <is>
          <t>IKAZU</t>
        </is>
      </c>
      <c r="K432" t="n">
        <v>128</v>
      </c>
      <c r="L432" t="inlineStr">
        <is>
          <t>Cái</t>
        </is>
      </c>
      <c r="R432" t="inlineStr">
        <is>
          <t>CÓ</t>
        </is>
      </c>
      <c r="S432" t="inlineStr">
        <is>
          <t xml:space="preserve">XY LANH OM457  ĐK 128  </t>
        </is>
      </c>
    </row>
    <row r="433">
      <c r="B433" t="inlineStr">
        <is>
          <t>MERCERDES</t>
        </is>
      </c>
      <c r="C433" t="inlineStr">
        <is>
          <t>14.8L</t>
        </is>
      </c>
      <c r="H433" t="inlineStr">
        <is>
          <t>A4720110010</t>
        </is>
      </c>
      <c r="I433" t="inlineStr">
        <is>
          <t>WP10.336E43 EURO 4</t>
        </is>
      </c>
      <c r="J433" t="inlineStr">
        <is>
          <t>IKAZU</t>
        </is>
      </c>
      <c r="K433" t="n">
        <v>132</v>
      </c>
      <c r="L433" t="inlineStr">
        <is>
          <t>Cái</t>
        </is>
      </c>
      <c r="R433" t="inlineStr">
        <is>
          <t>CÓ</t>
        </is>
      </c>
      <c r="S433" t="inlineStr">
        <is>
          <t xml:space="preserve">XY LANH 14.8L  ĐK 132  </t>
        </is>
      </c>
    </row>
    <row r="434">
      <c r="B434" t="inlineStr">
        <is>
          <t>MERCERDES</t>
        </is>
      </c>
      <c r="C434" t="inlineStr">
        <is>
          <t>MTU BR2000</t>
        </is>
      </c>
      <c r="H434" t="n">
        <v>5320110110</v>
      </c>
      <c r="I434" t="inlineStr">
        <is>
          <t>480 KHÔ (4A1-68C40) ER4</t>
        </is>
      </c>
      <c r="J434" t="inlineStr">
        <is>
          <t>IKAZU</t>
        </is>
      </c>
      <c r="K434" t="n">
        <v>135</v>
      </c>
      <c r="L434" t="inlineStr">
        <is>
          <t>Cái</t>
        </is>
      </c>
      <c r="R434" t="inlineStr">
        <is>
          <t>CÓ</t>
        </is>
      </c>
      <c r="S434" t="inlineStr">
        <is>
          <t xml:space="preserve">XY LANH MTU BR2000  ĐK 135  </t>
        </is>
      </c>
    </row>
    <row r="435">
      <c r="B435" t="inlineStr">
        <is>
          <t>MERCERDES</t>
        </is>
      </c>
      <c r="C435" t="inlineStr">
        <is>
          <t>12.8L</t>
        </is>
      </c>
      <c r="H435" t="inlineStr">
        <is>
          <t>HMN4720110310</t>
        </is>
      </c>
      <c r="I435" t="inlineStr">
        <is>
          <t>WD618 /WP12.380E32</t>
        </is>
      </c>
      <c r="J435" t="inlineStr">
        <is>
          <t>IKAZU</t>
        </is>
      </c>
      <c r="K435" t="n">
        <v>139</v>
      </c>
      <c r="L435" t="inlineStr">
        <is>
          <t>Cái</t>
        </is>
      </c>
      <c r="R435" t="inlineStr">
        <is>
          <t>CÓ</t>
        </is>
      </c>
      <c r="S435" t="inlineStr">
        <is>
          <t xml:space="preserve">XY LANH 12.8L  ĐK 139  </t>
        </is>
      </c>
    </row>
    <row r="436">
      <c r="B436" t="inlineStr">
        <is>
          <t>◆  SUZUKI   (1 sản phẩm)</t>
        </is>
      </c>
    </row>
    <row r="437">
      <c r="A437" t="inlineStr">
        <is>
          <t>HH082934</t>
        </is>
      </c>
      <c r="B437" t="inlineStr">
        <is>
          <t>SUZUKI</t>
        </is>
      </c>
      <c r="C437" t="inlineStr">
        <is>
          <t>3D65/4D65/F10A</t>
        </is>
      </c>
      <c r="D437" t="n">
        <v>4</v>
      </c>
      <c r="I437" t="inlineStr">
        <is>
          <t>495QB KHÔ</t>
        </is>
      </c>
      <c r="J437" t="inlineStr">
        <is>
          <t>TNC</t>
        </is>
      </c>
      <c r="K437" t="n">
        <v>64</v>
      </c>
      <c r="L437" t="inlineStr">
        <is>
          <t>Bộ 4</t>
        </is>
      </c>
      <c r="R437" t="inlineStr">
        <is>
          <t>CÓ</t>
        </is>
      </c>
      <c r="S437" t="inlineStr">
        <is>
          <t xml:space="preserve">XY LANH 3D65/4D65/F10A  ĐK 64  </t>
        </is>
      </c>
    </row>
    <row r="438">
      <c r="B438" t="inlineStr">
        <is>
          <t>◆  TOYOTA   (33 sản phẩm)</t>
        </is>
      </c>
    </row>
    <row r="439">
      <c r="B439" t="inlineStr">
        <is>
          <t>TOYOTA</t>
        </is>
      </c>
      <c r="C439" t="inlineStr">
        <is>
          <t>2E</t>
        </is>
      </c>
      <c r="D439" t="n">
        <v>4</v>
      </c>
      <c r="I439" t="inlineStr">
        <is>
          <t>2TD</t>
        </is>
      </c>
      <c r="J439" t="inlineStr">
        <is>
          <t>IKAZU</t>
        </is>
      </c>
      <c r="K439" t="n">
        <v>71.5</v>
      </c>
      <c r="L439" t="inlineStr">
        <is>
          <t>Bộ 4</t>
        </is>
      </c>
      <c r="R439" t="inlineStr">
        <is>
          <t>CÓ</t>
        </is>
      </c>
      <c r="S439" t="inlineStr">
        <is>
          <t xml:space="preserve">XY LANH 2E  ĐK 71.5  </t>
        </is>
      </c>
    </row>
    <row r="440">
      <c r="A440" t="inlineStr">
        <is>
          <t>HH078195</t>
        </is>
      </c>
      <c r="B440" t="inlineStr">
        <is>
          <t>TOYOTA</t>
        </is>
      </c>
      <c r="C440" t="inlineStr">
        <is>
          <t>1DZ/4D86</t>
        </is>
      </c>
      <c r="D440" t="n">
        <v>4</v>
      </c>
      <c r="I440" t="inlineStr">
        <is>
          <t>NS11/11C/11T</t>
        </is>
      </c>
      <c r="J440" t="inlineStr">
        <is>
          <t>TNC</t>
        </is>
      </c>
      <c r="K440" t="n">
        <v>85</v>
      </c>
      <c r="L440" t="inlineStr">
        <is>
          <t>Bộ 4</t>
        </is>
      </c>
      <c r="R440" t="inlineStr">
        <is>
          <t>CÓ</t>
        </is>
      </c>
      <c r="S440" t="inlineStr">
        <is>
          <t xml:space="preserve">XY LANH 1DZ/4D86  ĐK 85  </t>
        </is>
      </c>
    </row>
    <row r="441">
      <c r="B441" t="inlineStr">
        <is>
          <t>TOYOTA</t>
        </is>
      </c>
      <c r="C441" t="inlineStr">
        <is>
          <t>2C</t>
        </is>
      </c>
      <c r="D441" t="n">
        <v>4</v>
      </c>
      <c r="H441" t="inlineStr">
        <is>
          <t>11461-64060</t>
        </is>
      </c>
      <c r="I441" t="inlineStr">
        <is>
          <t>4D98-4D99-4D100</t>
        </is>
      </c>
      <c r="J441" t="inlineStr">
        <is>
          <t>IKAZU</t>
        </is>
      </c>
      <c r="K441" t="n">
        <v>85.5</v>
      </c>
      <c r="L441" t="inlineStr">
        <is>
          <t>Bộ 4</t>
        </is>
      </c>
      <c r="R441" t="inlineStr">
        <is>
          <t>CÓ</t>
        </is>
      </c>
      <c r="S441" t="inlineStr">
        <is>
          <t xml:space="preserve">XY LANH 2C  ĐK 85.5  </t>
        </is>
      </c>
    </row>
    <row r="442">
      <c r="A442" t="inlineStr">
        <is>
          <t>HH078195</t>
        </is>
      </c>
      <c r="B442" t="inlineStr">
        <is>
          <t>TOYOTA</t>
        </is>
      </c>
      <c r="C442" t="inlineStr">
        <is>
          <t>1DZ</t>
        </is>
      </c>
      <c r="D442" t="n">
        <v>4</v>
      </c>
      <c r="H442" t="inlineStr">
        <is>
          <t>11461-78200</t>
        </is>
      </c>
      <c r="I442" t="inlineStr">
        <is>
          <t>3Z15</t>
        </is>
      </c>
      <c r="J442" t="inlineStr">
        <is>
          <t>IKAZU</t>
        </is>
      </c>
      <c r="K442" t="n">
        <v>85.59999999999999</v>
      </c>
      <c r="L442" t="inlineStr">
        <is>
          <t>Bộ 4</t>
        </is>
      </c>
      <c r="R442" t="inlineStr">
        <is>
          <t>CÓ</t>
        </is>
      </c>
      <c r="S442" t="inlineStr">
        <is>
          <t xml:space="preserve">XY LANH 1DZ  ĐK 85.6 Gờ 5mm </t>
        </is>
      </c>
    </row>
    <row r="443">
      <c r="B443" t="inlineStr">
        <is>
          <t>TOYOTA</t>
        </is>
      </c>
      <c r="C443" t="inlineStr">
        <is>
          <t>2J/NEW</t>
        </is>
      </c>
      <c r="D443" t="n">
        <v>4</v>
      </c>
      <c r="H443" t="inlineStr">
        <is>
          <t>11461-48011</t>
        </is>
      </c>
      <c r="I443" t="inlineStr">
        <is>
          <t>4LHA-HTE, 4LHA-HTZE</t>
        </is>
      </c>
      <c r="J443" t="inlineStr">
        <is>
          <t>IKAZU</t>
        </is>
      </c>
      <c r="K443" t="n">
        <v>88</v>
      </c>
      <c r="L443" t="inlineStr">
        <is>
          <t>Bộ 4</t>
        </is>
      </c>
      <c r="R443" t="inlineStr">
        <is>
          <t>CÓ</t>
        </is>
      </c>
      <c r="S443" t="inlineStr">
        <is>
          <t xml:space="preserve">XY LANH 2J/NEW  ĐK 88  </t>
        </is>
      </c>
    </row>
    <row r="444">
      <c r="B444" t="inlineStr">
        <is>
          <t>TOYOTA</t>
        </is>
      </c>
      <c r="C444" t="inlineStr">
        <is>
          <t>2J/4D88</t>
        </is>
      </c>
      <c r="D444" t="n">
        <v>4</v>
      </c>
      <c r="I444" t="inlineStr">
        <is>
          <t>4LHA-DTE</t>
        </is>
      </c>
      <c r="J444" t="inlineStr">
        <is>
          <t>TNC</t>
        </is>
      </c>
      <c r="K444" t="n">
        <v>88</v>
      </c>
      <c r="L444" t="inlineStr">
        <is>
          <t>Bộ 4</t>
        </is>
      </c>
      <c r="R444" t="inlineStr">
        <is>
          <t>CÓ</t>
        </is>
      </c>
      <c r="S444" t="inlineStr">
        <is>
          <t xml:space="preserve">XY LANH 2J/4D88  ĐK 88 Gờ 98mm </t>
        </is>
      </c>
    </row>
    <row r="445">
      <c r="B445" t="inlineStr">
        <is>
          <t>TOYOTA</t>
        </is>
      </c>
      <c r="C445" t="inlineStr">
        <is>
          <t>L</t>
        </is>
      </c>
      <c r="D445" t="n">
        <v>4</v>
      </c>
      <c r="H445" t="inlineStr">
        <is>
          <t>11461-54010</t>
        </is>
      </c>
      <c r="I445" t="inlineStr">
        <is>
          <t>6CH-HTE3, 6CHL-TN</t>
        </is>
      </c>
      <c r="J445" t="inlineStr">
        <is>
          <t>IKAZU</t>
        </is>
      </c>
      <c r="K445" t="n">
        <v>89.59999999999999</v>
      </c>
      <c r="L445" t="inlineStr">
        <is>
          <t>Bộ 4</t>
        </is>
      </c>
      <c r="R445" t="inlineStr">
        <is>
          <t>CÓ</t>
        </is>
      </c>
      <c r="S445" t="inlineStr">
        <is>
          <t xml:space="preserve">XY LANH L  ĐK 89.6 Gờ 3.5mm </t>
        </is>
      </c>
    </row>
    <row r="446">
      <c r="B446" t="inlineStr">
        <is>
          <t>TOYOTA</t>
        </is>
      </c>
      <c r="C446" t="inlineStr">
        <is>
          <t>2HK</t>
        </is>
      </c>
      <c r="D446" t="n">
        <v>6</v>
      </c>
      <c r="H446" t="inlineStr">
        <is>
          <t>11461-68010</t>
        </is>
      </c>
      <c r="I446" t="inlineStr">
        <is>
          <t>6MD</t>
        </is>
      </c>
      <c r="J446" t="inlineStr">
        <is>
          <t>IKAZU</t>
        </is>
      </c>
      <c r="K446" t="n">
        <v>90.59999999999999</v>
      </c>
      <c r="L446" t="inlineStr">
        <is>
          <t>Bộ 6</t>
        </is>
      </c>
      <c r="R446" t="inlineStr">
        <is>
          <t>CÓ</t>
        </is>
      </c>
      <c r="S446" t="inlineStr">
        <is>
          <t xml:space="preserve">XY LANH 2HK  ĐK 90.6 Gờ 2.5mm </t>
        </is>
      </c>
    </row>
    <row r="447">
      <c r="A447" t="inlineStr">
        <is>
          <t>HH083134</t>
        </is>
      </c>
      <c r="B447" t="inlineStr">
        <is>
          <t>TOYOTA</t>
        </is>
      </c>
      <c r="C447" t="inlineStr">
        <is>
          <t>2L</t>
        </is>
      </c>
      <c r="D447" t="n">
        <v>4</v>
      </c>
      <c r="H447" t="inlineStr">
        <is>
          <t>11461-54060</t>
        </is>
      </c>
      <c r="I447" t="inlineStr">
        <is>
          <t>4LHA-STE</t>
        </is>
      </c>
      <c r="J447" t="inlineStr">
        <is>
          <t>IKAZU</t>
        </is>
      </c>
      <c r="K447" t="n">
        <v>91.59999999999999</v>
      </c>
      <c r="L447" t="inlineStr">
        <is>
          <t>Bộ 4</t>
        </is>
      </c>
      <c r="R447" t="inlineStr">
        <is>
          <t>CÓ</t>
        </is>
      </c>
      <c r="S447" t="inlineStr">
        <is>
          <t xml:space="preserve">XY LANH 2L  ĐK 91.6 Gờ 3mm </t>
        </is>
      </c>
    </row>
    <row r="448">
      <c r="B448" t="inlineStr">
        <is>
          <t>TOYOTA</t>
        </is>
      </c>
      <c r="C448" t="inlineStr">
        <is>
          <t>1HD</t>
        </is>
      </c>
      <c r="D448" t="n">
        <v>6</v>
      </c>
      <c r="H448" t="inlineStr">
        <is>
          <t>11461- 17010</t>
        </is>
      </c>
      <c r="I448" t="inlineStr">
        <is>
          <t>4D94E</t>
        </is>
      </c>
      <c r="J448" t="inlineStr">
        <is>
          <t>IKAZU</t>
        </is>
      </c>
      <c r="K448" t="n">
        <v>94</v>
      </c>
      <c r="L448" t="inlineStr">
        <is>
          <t>Bộ 6</t>
        </is>
      </c>
      <c r="R448" t="inlineStr">
        <is>
          <t>CÓ</t>
        </is>
      </c>
      <c r="S448" t="inlineStr">
        <is>
          <t xml:space="preserve">XY LANH 1HD  ĐK 94  </t>
        </is>
      </c>
    </row>
    <row r="449">
      <c r="B449" t="inlineStr">
        <is>
          <t>TOYOTA</t>
        </is>
      </c>
      <c r="C449" t="inlineStr">
        <is>
          <t>1HZ</t>
        </is>
      </c>
      <c r="D449" t="n">
        <v>6</v>
      </c>
      <c r="H449" t="inlineStr">
        <is>
          <t>11461- 17010</t>
        </is>
      </c>
      <c r="I449" t="inlineStr">
        <is>
          <t>4TNE94 4TNV94</t>
        </is>
      </c>
      <c r="J449" t="inlineStr">
        <is>
          <t>IKAZU</t>
        </is>
      </c>
      <c r="K449" t="n">
        <v>94</v>
      </c>
      <c r="L449" t="inlineStr">
        <is>
          <t>Bộ 6</t>
        </is>
      </c>
      <c r="R449" t="inlineStr">
        <is>
          <t>CÓ</t>
        </is>
      </c>
      <c r="S449" t="inlineStr">
        <is>
          <t xml:space="preserve">XY LANH 1HZ  ĐK 94  </t>
        </is>
      </c>
    </row>
    <row r="450">
      <c r="B450" t="inlineStr">
        <is>
          <t>TOYOTA</t>
        </is>
      </c>
      <c r="C450" t="inlineStr">
        <is>
          <t>2F</t>
        </is>
      </c>
      <c r="D450" t="n">
        <v>6</v>
      </c>
      <c r="H450" t="inlineStr">
        <is>
          <t>11462-61010</t>
        </is>
      </c>
      <c r="I450" t="inlineStr">
        <is>
          <t>3TN100 4TN100</t>
        </is>
      </c>
      <c r="J450" t="inlineStr">
        <is>
          <t>IKAZU</t>
        </is>
      </c>
      <c r="K450" t="n">
        <v>94</v>
      </c>
      <c r="L450" t="inlineStr">
        <is>
          <t>Bộ 6</t>
        </is>
      </c>
      <c r="R450" t="inlineStr">
        <is>
          <t>CÓ</t>
        </is>
      </c>
      <c r="S450" t="inlineStr">
        <is>
          <t xml:space="preserve">XY LANH 2F  ĐK 94  </t>
        </is>
      </c>
    </row>
    <row r="451">
      <c r="B451" t="inlineStr">
        <is>
          <t>TOYOTA</t>
        </is>
      </c>
      <c r="C451" t="inlineStr">
        <is>
          <t>3F</t>
        </is>
      </c>
      <c r="D451" t="n">
        <v>6</v>
      </c>
      <c r="I451" t="inlineStr">
        <is>
          <t>3SM</t>
        </is>
      </c>
      <c r="J451" t="inlineStr">
        <is>
          <t>IKAZU</t>
        </is>
      </c>
      <c r="K451" t="n">
        <v>94</v>
      </c>
      <c r="L451" t="inlineStr">
        <is>
          <t>Bộ 6</t>
        </is>
      </c>
      <c r="R451" t="inlineStr">
        <is>
          <t>CÓ</t>
        </is>
      </c>
      <c r="S451" t="inlineStr">
        <is>
          <t xml:space="preserve">XY LANH 3F  ĐK 94  </t>
        </is>
      </c>
    </row>
    <row r="452">
      <c r="B452" t="inlineStr">
        <is>
          <t>TOYOTA</t>
        </is>
      </c>
      <c r="C452" t="inlineStr">
        <is>
          <t>BU30/BU20</t>
        </is>
      </c>
      <c r="D452" t="n">
        <v>4</v>
      </c>
      <c r="H452" t="inlineStr">
        <is>
          <t>11461-56020</t>
        </is>
      </c>
      <c r="I452" t="inlineStr">
        <is>
          <t>6CH-DT</t>
        </is>
      </c>
      <c r="J452" t="inlineStr">
        <is>
          <t>IKAZU</t>
        </is>
      </c>
      <c r="K452" t="n">
        <v>94</v>
      </c>
      <c r="L452" t="inlineStr">
        <is>
          <t>Bộ 4</t>
        </is>
      </c>
      <c r="R452" t="inlineStr">
        <is>
          <t>CÓ</t>
        </is>
      </c>
      <c r="S452" t="inlineStr">
        <is>
          <t xml:space="preserve">XY LANH BU30/BU20  ĐK 94 Gờ 2.5mm </t>
        </is>
      </c>
    </row>
    <row r="453">
      <c r="B453" t="inlineStr">
        <is>
          <t>TOYOTA</t>
        </is>
      </c>
      <c r="C453" t="inlineStr">
        <is>
          <t>11B</t>
        </is>
      </c>
      <c r="D453" t="n">
        <v>4</v>
      </c>
      <c r="H453" t="inlineStr">
        <is>
          <t>11461-56030</t>
        </is>
      </c>
      <c r="I453" t="inlineStr">
        <is>
          <t>4D88/4TN88</t>
        </is>
      </c>
      <c r="J453" t="inlineStr">
        <is>
          <t>IKAZU</t>
        </is>
      </c>
      <c r="K453" t="n">
        <v>94.5</v>
      </c>
      <c r="L453" t="inlineStr">
        <is>
          <t>Bộ 4</t>
        </is>
      </c>
      <c r="R453" t="inlineStr">
        <is>
          <t>CÓ</t>
        </is>
      </c>
      <c r="S453" t="inlineStr">
        <is>
          <t xml:space="preserve">XY LANH 11B  ĐK 94.5 Gờ 2.5mm </t>
        </is>
      </c>
    </row>
    <row r="454">
      <c r="B454" t="inlineStr">
        <is>
          <t>TOYOTA</t>
        </is>
      </c>
      <c r="C454" t="inlineStr">
        <is>
          <t>2B</t>
        </is>
      </c>
      <c r="D454" t="n">
        <v>4</v>
      </c>
      <c r="H454" t="inlineStr">
        <is>
          <t>11461-56020</t>
        </is>
      </c>
      <c r="I454" t="inlineStr">
        <is>
          <t>4D98</t>
        </is>
      </c>
      <c r="J454" t="inlineStr">
        <is>
          <t>IKAZU</t>
        </is>
      </c>
      <c r="K454" t="n">
        <v>94.59999999999999</v>
      </c>
      <c r="L454" t="inlineStr">
        <is>
          <t>Bộ 4</t>
        </is>
      </c>
      <c r="R454" t="inlineStr">
        <is>
          <t>CÓ</t>
        </is>
      </c>
      <c r="S454" t="inlineStr">
        <is>
          <t xml:space="preserve">XY LANH 2B  ĐK 94.6 Gờ 2.5mm </t>
        </is>
      </c>
    </row>
    <row r="455">
      <c r="B455" t="inlineStr">
        <is>
          <t>TOYOTA</t>
        </is>
      </c>
      <c r="C455" t="inlineStr">
        <is>
          <t>BU15</t>
        </is>
      </c>
      <c r="D455" t="n">
        <v>4</v>
      </c>
      <c r="H455" t="inlineStr">
        <is>
          <t>11461-56010</t>
        </is>
      </c>
      <c r="I455" t="inlineStr">
        <is>
          <t>4CH3</t>
        </is>
      </c>
      <c r="J455" t="inlineStr">
        <is>
          <t>IKAZU</t>
        </is>
      </c>
      <c r="K455" t="n">
        <v>95</v>
      </c>
      <c r="L455" t="inlineStr">
        <is>
          <t>Bộ 4</t>
        </is>
      </c>
      <c r="R455" t="inlineStr">
        <is>
          <t>CÓ</t>
        </is>
      </c>
      <c r="S455" t="inlineStr">
        <is>
          <t xml:space="preserve">XY LANH BU15  ĐK 95  </t>
        </is>
      </c>
    </row>
    <row r="456">
      <c r="B456" t="inlineStr">
        <is>
          <t>TOYOTA</t>
        </is>
      </c>
      <c r="C456" t="inlineStr">
        <is>
          <t>1Z</t>
        </is>
      </c>
      <c r="D456" t="n">
        <v>4</v>
      </c>
      <c r="H456" t="inlineStr">
        <is>
          <t>11461-78300</t>
        </is>
      </c>
      <c r="I456" t="inlineStr">
        <is>
          <t>4BH</t>
        </is>
      </c>
      <c r="J456" t="inlineStr">
        <is>
          <t>IKAZU</t>
        </is>
      </c>
      <c r="K456" t="n">
        <v>95.59999999999999</v>
      </c>
      <c r="L456" t="inlineStr">
        <is>
          <t>Bộ 4</t>
        </is>
      </c>
      <c r="R456" t="inlineStr">
        <is>
          <t>CÓ</t>
        </is>
      </c>
      <c r="S456" t="inlineStr">
        <is>
          <t xml:space="preserve">XY LANH 1Z  ĐK 95.6 Gờ 8mm </t>
        </is>
      </c>
    </row>
    <row r="457">
      <c r="B457" t="inlineStr">
        <is>
          <t>TOYOTA</t>
        </is>
      </c>
      <c r="C457" t="inlineStr">
        <is>
          <t>11Z/12Z/13Z</t>
        </is>
      </c>
      <c r="D457" t="n">
        <v>6</v>
      </c>
      <c r="H457" t="inlineStr">
        <is>
          <t>11461-78300</t>
        </is>
      </c>
      <c r="I457" t="inlineStr">
        <is>
          <t>2Q</t>
        </is>
      </c>
      <c r="J457" t="inlineStr">
        <is>
          <t>IKAZU</t>
        </is>
      </c>
      <c r="K457" t="n">
        <v>96</v>
      </c>
      <c r="L457" t="inlineStr">
        <is>
          <t>Bộ 6</t>
        </is>
      </c>
      <c r="R457" t="inlineStr">
        <is>
          <t>CÓ</t>
        </is>
      </c>
      <c r="S457" t="inlineStr">
        <is>
          <t xml:space="preserve">XY LANH 11Z/12Z/13Z  ĐK 96 Gờ 8mm </t>
        </is>
      </c>
    </row>
    <row r="458">
      <c r="B458" t="inlineStr">
        <is>
          <t>TOYOTA</t>
        </is>
      </c>
      <c r="C458" t="inlineStr">
        <is>
          <t>1KD</t>
        </is>
      </c>
      <c r="D458" t="n">
        <v>4</v>
      </c>
      <c r="I458" t="inlineStr">
        <is>
          <t>4PH 3T95</t>
        </is>
      </c>
      <c r="J458" t="inlineStr">
        <is>
          <t>IKAZU</t>
        </is>
      </c>
      <c r="K458" t="n">
        <v>96</v>
      </c>
      <c r="L458" t="inlineStr">
        <is>
          <t>Bộ 4</t>
        </is>
      </c>
      <c r="R458" t="inlineStr">
        <is>
          <t>CÓ</t>
        </is>
      </c>
      <c r="S458" t="inlineStr">
        <is>
          <t xml:space="preserve">XY LANH 1KD  ĐK 96  </t>
        </is>
      </c>
    </row>
    <row r="459">
      <c r="B459" t="inlineStr">
        <is>
          <t>TOYOTA</t>
        </is>
      </c>
      <c r="C459" t="inlineStr">
        <is>
          <t>2Z</t>
        </is>
      </c>
      <c r="D459" t="n">
        <v>4</v>
      </c>
      <c r="H459" t="inlineStr">
        <is>
          <t>11461-78700</t>
        </is>
      </c>
      <c r="I459" t="inlineStr">
        <is>
          <t>4TN100T-IFWA</t>
        </is>
      </c>
      <c r="J459" t="inlineStr">
        <is>
          <t>IKAZU</t>
        </is>
      </c>
      <c r="K459" t="n">
        <v>97.59999999999999</v>
      </c>
      <c r="L459" t="inlineStr">
        <is>
          <t>Bộ 4</t>
        </is>
      </c>
      <c r="R459" t="inlineStr">
        <is>
          <t>CÓ</t>
        </is>
      </c>
      <c r="S459" t="inlineStr">
        <is>
          <t xml:space="preserve">XY LANH 2Z  ĐK 97.6 Gờ 5mm </t>
        </is>
      </c>
    </row>
    <row r="460">
      <c r="B460" t="inlineStr">
        <is>
          <t>TOYOTA</t>
        </is>
      </c>
      <c r="C460" t="inlineStr">
        <is>
          <t>13B</t>
        </is>
      </c>
      <c r="D460" t="n">
        <v>4</v>
      </c>
      <c r="H460" t="inlineStr">
        <is>
          <t>11461-58020</t>
        </is>
      </c>
      <c r="I460" t="inlineStr">
        <is>
          <t>4TNE88</t>
        </is>
      </c>
      <c r="J460" t="inlineStr">
        <is>
          <t>IKAZU</t>
        </is>
      </c>
      <c r="K460" t="n">
        <v>101.6</v>
      </c>
      <c r="L460" t="inlineStr">
        <is>
          <t>Bộ 4</t>
        </is>
      </c>
      <c r="R460" t="inlineStr">
        <is>
          <t>CÓ</t>
        </is>
      </c>
      <c r="S460" t="inlineStr">
        <is>
          <t xml:space="preserve">XY LANH 13B  ĐK 101.6 Gờ 2.5mm </t>
        </is>
      </c>
    </row>
    <row r="461">
      <c r="B461" t="inlineStr">
        <is>
          <t>TOYOTA</t>
        </is>
      </c>
      <c r="C461" t="inlineStr">
        <is>
          <t>14B</t>
        </is>
      </c>
      <c r="D461" t="n">
        <v>4</v>
      </c>
      <c r="H461" t="inlineStr">
        <is>
          <t>11461-58040</t>
        </is>
      </c>
      <c r="I461" t="inlineStr">
        <is>
          <t>EL15</t>
        </is>
      </c>
      <c r="J461" t="inlineStr">
        <is>
          <t>IKAZU</t>
        </is>
      </c>
      <c r="K461" t="n">
        <v>101.6</v>
      </c>
      <c r="L461" t="inlineStr">
        <is>
          <t>Bộ 4</t>
        </is>
      </c>
      <c r="R461" t="inlineStr">
        <is>
          <t>CÓ</t>
        </is>
      </c>
      <c r="S461" t="inlineStr">
        <is>
          <t xml:space="preserve">XY LANH 14B  ĐK 101.6  </t>
        </is>
      </c>
    </row>
    <row r="462">
      <c r="B462" t="inlineStr">
        <is>
          <t>TOYOTA</t>
        </is>
      </c>
      <c r="C462" t="inlineStr">
        <is>
          <t>3B</t>
        </is>
      </c>
      <c r="D462" t="n">
        <v>4</v>
      </c>
      <c r="H462" t="inlineStr">
        <is>
          <t>11461-58010</t>
        </is>
      </c>
      <c r="I462" t="inlineStr">
        <is>
          <t>6LYA-UT</t>
        </is>
      </c>
      <c r="J462" t="inlineStr">
        <is>
          <t>IKAZU</t>
        </is>
      </c>
      <c r="K462" t="n">
        <v>101.6</v>
      </c>
      <c r="L462" t="inlineStr">
        <is>
          <t>Bộ 4</t>
        </is>
      </c>
      <c r="R462" t="inlineStr">
        <is>
          <t>CÓ</t>
        </is>
      </c>
      <c r="S462" t="inlineStr">
        <is>
          <t xml:space="preserve">XY LANH 3B  ĐK 101.6 Gờ 2.5mm </t>
        </is>
      </c>
    </row>
    <row r="463">
      <c r="B463" t="inlineStr">
        <is>
          <t>TOYOTA</t>
        </is>
      </c>
      <c r="C463" t="inlineStr">
        <is>
          <t>13BT</t>
        </is>
      </c>
      <c r="D463" t="n">
        <v>4</v>
      </c>
      <c r="H463" t="inlineStr">
        <is>
          <t>11461-58010</t>
        </is>
      </c>
      <c r="I463" t="inlineStr">
        <is>
          <t>BTD22/33</t>
        </is>
      </c>
      <c r="J463" t="inlineStr">
        <is>
          <t>IKAZU</t>
        </is>
      </c>
      <c r="K463" t="n">
        <v>102</v>
      </c>
      <c r="L463" t="inlineStr">
        <is>
          <t>Bộ 4</t>
        </is>
      </c>
      <c r="R463" t="inlineStr">
        <is>
          <t>CÓ</t>
        </is>
      </c>
      <c r="S463" t="inlineStr">
        <is>
          <t xml:space="preserve">XY LANH 13BT  ĐK 102  </t>
        </is>
      </c>
    </row>
    <row r="464">
      <c r="B464" t="inlineStr">
        <is>
          <t>TOYOTA</t>
        </is>
      </c>
      <c r="C464" t="inlineStr">
        <is>
          <t>3B OLD</t>
        </is>
      </c>
      <c r="D464" t="n">
        <v>4</v>
      </c>
      <c r="H464" t="inlineStr">
        <is>
          <t>11461-58010</t>
        </is>
      </c>
      <c r="I464" t="inlineStr">
        <is>
          <t>NS18/18C</t>
        </is>
      </c>
      <c r="J464" t="inlineStr">
        <is>
          <t>IKAZU</t>
        </is>
      </c>
      <c r="K464" t="n">
        <v>102</v>
      </c>
      <c r="L464" t="inlineStr">
        <is>
          <t>Bộ 4</t>
        </is>
      </c>
      <c r="R464" t="inlineStr">
        <is>
          <t>CÓ</t>
        </is>
      </c>
      <c r="S464" t="inlineStr">
        <is>
          <t xml:space="preserve">XY LANH 3B OLD  ĐK 102 Gờ 2.5mm </t>
        </is>
      </c>
    </row>
    <row r="465">
      <c r="B465" t="inlineStr">
        <is>
          <t>TOYOTA</t>
        </is>
      </c>
      <c r="C465" t="inlineStr">
        <is>
          <t>1W</t>
        </is>
      </c>
      <c r="D465" t="n">
        <v>4</v>
      </c>
      <c r="H465" t="inlineStr">
        <is>
          <t>11461-78020/30</t>
        </is>
      </c>
      <c r="I465" t="inlineStr">
        <is>
          <t>2T, 3T</t>
        </is>
      </c>
      <c r="J465" t="inlineStr">
        <is>
          <t>IKAZU</t>
        </is>
      </c>
      <c r="K465" t="n">
        <v>104</v>
      </c>
      <c r="L465" t="inlineStr">
        <is>
          <t>Bộ 4</t>
        </is>
      </c>
      <c r="R465" t="inlineStr">
        <is>
          <t>CÓ</t>
        </is>
      </c>
      <c r="S465" t="inlineStr">
        <is>
          <t xml:space="preserve">XY LANH 1W  ĐK 104 Gờ 8mm </t>
        </is>
      </c>
    </row>
    <row r="466">
      <c r="B466" t="inlineStr">
        <is>
          <t>TOYOTA</t>
        </is>
      </c>
      <c r="C466" t="inlineStr">
        <is>
          <t>N04D/N04DT/W04DT</t>
        </is>
      </c>
      <c r="D466" t="n">
        <v>4</v>
      </c>
      <c r="H466" t="inlineStr">
        <is>
          <t>11467- 1781</t>
        </is>
      </c>
      <c r="I466" t="inlineStr">
        <is>
          <t>6CHX</t>
        </is>
      </c>
      <c r="J466" t="inlineStr">
        <is>
          <t>IKAZU</t>
        </is>
      </c>
      <c r="K466" t="n">
        <v>104</v>
      </c>
      <c r="L466" t="inlineStr">
        <is>
          <t>Bộ 4</t>
        </is>
      </c>
      <c r="R466" t="inlineStr">
        <is>
          <t>CÓ</t>
        </is>
      </c>
      <c r="S466" t="inlineStr">
        <is>
          <t xml:space="preserve">XY LANH N04D/N04DT/W04DT  ĐK 104 Gờ 8mm </t>
        </is>
      </c>
    </row>
    <row r="467">
      <c r="B467" t="inlineStr">
        <is>
          <t>TOYOTA</t>
        </is>
      </c>
      <c r="C467" t="inlineStr">
        <is>
          <t>2D</t>
        </is>
      </c>
      <c r="D467" t="n">
        <v>6</v>
      </c>
      <c r="H467" t="inlineStr">
        <is>
          <t>11461-77040</t>
        </is>
      </c>
      <c r="I467" t="inlineStr">
        <is>
          <t>4TN98/4D98/4TNV98/4TNE98</t>
        </is>
      </c>
      <c r="J467" t="inlineStr">
        <is>
          <t>IKAZU</t>
        </is>
      </c>
      <c r="K467" t="n">
        <v>105</v>
      </c>
      <c r="L467" t="inlineStr">
        <is>
          <t>Bộ 6</t>
        </is>
      </c>
      <c r="R467" t="inlineStr">
        <is>
          <t>CÓ</t>
        </is>
      </c>
      <c r="S467" t="inlineStr">
        <is>
          <t xml:space="preserve">XY LANH 2D  ĐK 105 Gờ 10mm </t>
        </is>
      </c>
    </row>
    <row r="468">
      <c r="B468" t="inlineStr">
        <is>
          <t>TOYOTA</t>
        </is>
      </c>
      <c r="C468" t="inlineStr">
        <is>
          <t>2D NEW</t>
        </is>
      </c>
      <c r="D468" t="n">
        <v>6</v>
      </c>
      <c r="H468" t="inlineStr">
        <is>
          <t>11461-77021</t>
        </is>
      </c>
      <c r="I468" t="inlineStr">
        <is>
          <t>4TNE98 4TNV98</t>
        </is>
      </c>
      <c r="J468" t="inlineStr">
        <is>
          <t>IKAZU</t>
        </is>
      </c>
      <c r="K468" t="n">
        <v>105</v>
      </c>
      <c r="L468" t="inlineStr">
        <is>
          <t>Bộ 6</t>
        </is>
      </c>
      <c r="R468" t="inlineStr">
        <is>
          <t>CÓ</t>
        </is>
      </c>
      <c r="S468" t="inlineStr">
        <is>
          <t xml:space="preserve">XY LANH 2D NEW  ĐK 105 Gờ 10mm </t>
        </is>
      </c>
    </row>
    <row r="469">
      <c r="B469" t="inlineStr">
        <is>
          <t>TOYOTA</t>
        </is>
      </c>
      <c r="C469" t="inlineStr">
        <is>
          <t>15B</t>
        </is>
      </c>
      <c r="D469" t="n">
        <v>4</v>
      </c>
      <c r="H469" t="inlineStr">
        <is>
          <t>11464-58080</t>
        </is>
      </c>
      <c r="I469" t="inlineStr">
        <is>
          <t>3LM</t>
        </is>
      </c>
      <c r="J469" t="inlineStr">
        <is>
          <t>IKAZU</t>
        </is>
      </c>
      <c r="K469" t="n">
        <v>108</v>
      </c>
      <c r="L469" t="inlineStr">
        <is>
          <t>Bộ 4</t>
        </is>
      </c>
      <c r="R469" t="inlineStr">
        <is>
          <t>CÓ</t>
        </is>
      </c>
      <c r="S469" t="inlineStr">
        <is>
          <t xml:space="preserve">XY LANH 15B  ĐK 108  </t>
        </is>
      </c>
    </row>
    <row r="470">
      <c r="B470" t="inlineStr">
        <is>
          <t>TOYOTA</t>
        </is>
      </c>
      <c r="C470" t="inlineStr">
        <is>
          <t>15BT</t>
        </is>
      </c>
      <c r="D470" t="n">
        <v>4</v>
      </c>
      <c r="H470" t="inlineStr">
        <is>
          <t>11461-58090</t>
        </is>
      </c>
      <c r="I470" t="inlineStr">
        <is>
          <t>3S15B</t>
        </is>
      </c>
      <c r="J470" t="inlineStr">
        <is>
          <t>IKAZU</t>
        </is>
      </c>
      <c r="K470" t="n">
        <v>108</v>
      </c>
      <c r="L470" t="inlineStr">
        <is>
          <t>Bộ 4</t>
        </is>
      </c>
      <c r="R470" t="inlineStr">
        <is>
          <t>CÓ</t>
        </is>
      </c>
      <c r="S470" t="inlineStr">
        <is>
          <t xml:space="preserve">XY LANH 15BT  ĐK 108  </t>
        </is>
      </c>
    </row>
    <row r="471">
      <c r="A471" t="inlineStr">
        <is>
          <t>HH082480</t>
        </is>
      </c>
      <c r="B471" t="inlineStr">
        <is>
          <t>TOYOTA</t>
        </is>
      </c>
      <c r="C471" t="inlineStr">
        <is>
          <t>1Z/11Z</t>
        </is>
      </c>
      <c r="I471" t="inlineStr">
        <is>
          <t>4PHL-N, 4PHL-TN</t>
        </is>
      </c>
      <c r="J471" t="inlineStr">
        <is>
          <t>TNC</t>
        </is>
      </c>
      <c r="K471" t="inlineStr">
        <is>
          <t>96</t>
        </is>
      </c>
      <c r="L471" t="inlineStr">
        <is>
          <t>Cái</t>
        </is>
      </c>
      <c r="R471" t="inlineStr">
        <is>
          <t>CÓ</t>
        </is>
      </c>
      <c r="S471" t="inlineStr">
        <is>
          <t xml:space="preserve">XY LANH 1Z/11Z    </t>
        </is>
      </c>
    </row>
    <row r="472">
      <c r="B472" t="inlineStr">
        <is>
          <t>◆  CATERPILLAR   (19 sản phẩm)</t>
        </is>
      </c>
    </row>
    <row r="473">
      <c r="B473" t="inlineStr">
        <is>
          <t>CATERPILLAR</t>
        </is>
      </c>
      <c r="C473" t="inlineStr">
        <is>
          <t>C330-4m</t>
        </is>
      </c>
      <c r="I473" t="inlineStr">
        <is>
          <t>BU30/BU20</t>
        </is>
      </c>
      <c r="J473" t="inlineStr">
        <is>
          <t>TNC</t>
        </is>
      </c>
      <c r="K473" t="n">
        <v>98</v>
      </c>
      <c r="L473" t="inlineStr">
        <is>
          <t>Bộ 4</t>
        </is>
      </c>
      <c r="R473" t="inlineStr">
        <is>
          <t>CÓ</t>
        </is>
      </c>
      <c r="S473" t="inlineStr">
        <is>
          <t xml:space="preserve">XY LANH C330-4m  ĐK 98 Gờ 108mm </t>
        </is>
      </c>
    </row>
    <row r="474">
      <c r="A474" t="inlineStr">
        <is>
          <t>HH071876</t>
        </is>
      </c>
      <c r="B474" t="inlineStr">
        <is>
          <t>CATERPILLAR</t>
        </is>
      </c>
      <c r="C474" t="inlineStr">
        <is>
          <t>S4K/S6K</t>
        </is>
      </c>
      <c r="D474" t="n">
        <v>6</v>
      </c>
      <c r="H474" t="inlineStr">
        <is>
          <t>34307-00501</t>
        </is>
      </c>
      <c r="I474" t="inlineStr">
        <is>
          <t>1KD</t>
        </is>
      </c>
      <c r="J474" t="inlineStr">
        <is>
          <t>IKAZU</t>
        </is>
      </c>
      <c r="K474" t="n">
        <v>102</v>
      </c>
      <c r="L474" t="inlineStr">
        <is>
          <t>Bộ 6</t>
        </is>
      </c>
      <c r="R474" t="inlineStr">
        <is>
          <t>CÓ</t>
        </is>
      </c>
      <c r="S474" t="inlineStr">
        <is>
          <t xml:space="preserve">XY LANH S4K/S6K  ĐK 102  </t>
        </is>
      </c>
    </row>
    <row r="475">
      <c r="B475" t="inlineStr">
        <is>
          <t>CATERPILLAR</t>
        </is>
      </c>
      <c r="C475" t="inlineStr">
        <is>
          <t>3114/3116</t>
        </is>
      </c>
      <c r="D475" t="n">
        <v>6</v>
      </c>
      <c r="H475" t="inlineStr">
        <is>
          <t>7C-6208</t>
        </is>
      </c>
      <c r="I475" t="inlineStr">
        <is>
          <t>2C</t>
        </is>
      </c>
      <c r="J475" t="inlineStr">
        <is>
          <t>IKAZU</t>
        </is>
      </c>
      <c r="K475" t="n">
        <v>104.2</v>
      </c>
      <c r="L475" t="inlineStr">
        <is>
          <t>Bộ 6</t>
        </is>
      </c>
      <c r="R475" t="inlineStr">
        <is>
          <t>CÓ</t>
        </is>
      </c>
      <c r="S475" t="inlineStr">
        <is>
          <t xml:space="preserve">XY LANH 3114/3116  ĐK 104.2  </t>
        </is>
      </c>
    </row>
    <row r="476">
      <c r="B476" t="inlineStr">
        <is>
          <t>CATERPILLAR</t>
        </is>
      </c>
      <c r="C476" t="inlineStr">
        <is>
          <t>C9/330C</t>
        </is>
      </c>
      <c r="D476" t="n">
        <v>6</v>
      </c>
      <c r="H476" t="inlineStr">
        <is>
          <t>190-3562</t>
        </is>
      </c>
      <c r="I476" t="inlineStr">
        <is>
          <t>BU15</t>
        </is>
      </c>
      <c r="J476" t="inlineStr">
        <is>
          <t>IKAZU</t>
        </is>
      </c>
      <c r="K476" t="n">
        <v>112</v>
      </c>
      <c r="L476" t="inlineStr">
        <is>
          <t>Bộ 6</t>
        </is>
      </c>
      <c r="R476" t="inlineStr">
        <is>
          <t>CÓ</t>
        </is>
      </c>
      <c r="S476" t="inlineStr">
        <is>
          <t xml:space="preserve">XY LANH C9/330C  ĐK 112  </t>
        </is>
      </c>
    </row>
    <row r="477">
      <c r="B477" t="inlineStr">
        <is>
          <t>CATERPILLAR</t>
        </is>
      </c>
      <c r="C477" t="inlineStr">
        <is>
          <t>3208/3160/1160</t>
        </is>
      </c>
      <c r="D477" t="n">
        <v>6</v>
      </c>
      <c r="H477" t="inlineStr">
        <is>
          <t>9N6257</t>
        </is>
      </c>
      <c r="I477" t="inlineStr">
        <is>
          <t>2J/4D88</t>
        </is>
      </c>
      <c r="J477" t="inlineStr">
        <is>
          <t>IKAZU</t>
        </is>
      </c>
      <c r="K477" t="n">
        <v>114.3</v>
      </c>
      <c r="L477" t="inlineStr">
        <is>
          <t>Bộ 6</t>
        </is>
      </c>
      <c r="R477" t="inlineStr">
        <is>
          <t>CÓ</t>
        </is>
      </c>
      <c r="S477" t="inlineStr">
        <is>
          <t xml:space="preserve">XY LANH 3208/3160/1160  ĐK 114.3  </t>
        </is>
      </c>
    </row>
    <row r="478">
      <c r="B478" t="inlineStr">
        <is>
          <t>CATERPILLAR</t>
        </is>
      </c>
      <c r="C478" t="inlineStr">
        <is>
          <t>3306/3304</t>
        </is>
      </c>
      <c r="D478" t="n">
        <v>6</v>
      </c>
      <c r="H478" t="inlineStr">
        <is>
          <t>2P8889</t>
        </is>
      </c>
      <c r="I478" t="inlineStr">
        <is>
          <t>L</t>
        </is>
      </c>
      <c r="J478" t="inlineStr">
        <is>
          <t>IKAZU</t>
        </is>
      </c>
      <c r="K478" t="n">
        <v>121</v>
      </c>
      <c r="L478" t="inlineStr">
        <is>
          <t>Bộ 6</t>
        </is>
      </c>
      <c r="R478" t="inlineStr">
        <is>
          <t>CÓ</t>
        </is>
      </c>
      <c r="S478" t="inlineStr">
        <is>
          <t xml:space="preserve">XY LANH 3306/3304  ĐK 121  </t>
        </is>
      </c>
    </row>
    <row r="479">
      <c r="B479" t="inlineStr">
        <is>
          <t>CATERPILLAR</t>
        </is>
      </c>
      <c r="C479" t="inlineStr">
        <is>
          <t>C10</t>
        </is>
      </c>
      <c r="D479" t="n">
        <v>6</v>
      </c>
      <c r="H479" t="n">
        <v>1482125</v>
      </c>
      <c r="I479" t="inlineStr">
        <is>
          <t>1HZ</t>
        </is>
      </c>
      <c r="J479" t="inlineStr">
        <is>
          <t>IKAZU</t>
        </is>
      </c>
      <c r="K479" t="n">
        <v>125</v>
      </c>
      <c r="L479" t="inlineStr">
        <is>
          <t>Bộ 6</t>
        </is>
      </c>
      <c r="R479" t="inlineStr">
        <is>
          <t>CÓ</t>
        </is>
      </c>
      <c r="S479" t="inlineStr">
        <is>
          <t xml:space="preserve">XY LANH C10  ĐK 125  </t>
        </is>
      </c>
    </row>
    <row r="480">
      <c r="B480" t="inlineStr">
        <is>
          <t>CATERPILLAR</t>
        </is>
      </c>
      <c r="C480" t="inlineStr">
        <is>
          <t>C11</t>
        </is>
      </c>
      <c r="H480" t="n">
        <v>5801496601</v>
      </c>
      <c r="I480" t="inlineStr">
        <is>
          <t>2F</t>
        </is>
      </c>
      <c r="J480" t="inlineStr">
        <is>
          <t>IKAZU</t>
        </is>
      </c>
      <c r="K480" t="n">
        <v>128</v>
      </c>
      <c r="L480" t="inlineStr">
        <is>
          <t>Cái</t>
        </is>
      </c>
      <c r="R480" t="inlineStr">
        <is>
          <t>CÓ</t>
        </is>
      </c>
      <c r="S480" t="inlineStr">
        <is>
          <t xml:space="preserve">XY LANH C11  ĐK 128  </t>
        </is>
      </c>
    </row>
    <row r="481">
      <c r="B481" t="inlineStr">
        <is>
          <t>CATERPILLAR</t>
        </is>
      </c>
      <c r="C481" t="inlineStr">
        <is>
          <t>D343/D348/D349</t>
        </is>
      </c>
      <c r="D481" t="n">
        <v>6</v>
      </c>
      <c r="H481" t="n">
        <v>1260739</v>
      </c>
      <c r="I481" t="inlineStr">
        <is>
          <t>11Z/12Z/13Z</t>
        </is>
      </c>
      <c r="J481" t="inlineStr">
        <is>
          <t>IKAZU</t>
        </is>
      </c>
      <c r="K481" t="n">
        <v>137</v>
      </c>
      <c r="L481" t="inlineStr">
        <is>
          <t>Bộ 6</t>
        </is>
      </c>
      <c r="R481" t="inlineStr">
        <is>
          <t>CÓ</t>
        </is>
      </c>
      <c r="S481" t="inlineStr">
        <is>
          <t xml:space="preserve">XY LANH D343/D348/D349  ĐK 137  </t>
        </is>
      </c>
    </row>
    <row r="482">
      <c r="B482" t="inlineStr">
        <is>
          <t>CATERPILLAR</t>
        </is>
      </c>
      <c r="C482" t="inlineStr">
        <is>
          <t>3406/3408/3412</t>
        </is>
      </c>
      <c r="D482" t="n">
        <v>6</v>
      </c>
      <c r="H482" t="inlineStr">
        <is>
          <t>2W6000</t>
        </is>
      </c>
      <c r="I482" t="inlineStr">
        <is>
          <t>2HK</t>
        </is>
      </c>
      <c r="J482" t="inlineStr">
        <is>
          <t>IKAZU</t>
        </is>
      </c>
      <c r="K482" t="n">
        <v>137.2</v>
      </c>
      <c r="L482" t="inlineStr">
        <is>
          <t>Bộ 6</t>
        </is>
      </c>
      <c r="R482" t="inlineStr">
        <is>
          <t>CÓ</t>
        </is>
      </c>
      <c r="S482" t="inlineStr">
        <is>
          <t xml:space="preserve">XY LANH 3406/3408/3412  ĐK 137.2  </t>
        </is>
      </c>
    </row>
    <row r="483">
      <c r="B483" t="inlineStr">
        <is>
          <t>CATERPILLAR</t>
        </is>
      </c>
      <c r="C483" t="inlineStr">
        <is>
          <t>D342/D364/D386</t>
        </is>
      </c>
      <c r="D483" t="n">
        <v>6</v>
      </c>
      <c r="H483" t="inlineStr">
        <is>
          <t>8N5676</t>
        </is>
      </c>
      <c r="I483" t="inlineStr">
        <is>
          <t>1Z</t>
        </is>
      </c>
      <c r="J483" t="inlineStr">
        <is>
          <t>IKAZU</t>
        </is>
      </c>
      <c r="K483" t="n">
        <v>158</v>
      </c>
      <c r="L483" t="inlineStr">
        <is>
          <t>Bộ 6</t>
        </is>
      </c>
      <c r="R483" t="inlineStr">
        <is>
          <t>CÓ</t>
        </is>
      </c>
      <c r="S483" t="inlineStr">
        <is>
          <t xml:space="preserve">XY LANH D342/D364/D386  ĐK 158  </t>
        </is>
      </c>
    </row>
    <row r="484">
      <c r="B484" t="inlineStr">
        <is>
          <t>CATERPILLAR</t>
        </is>
      </c>
      <c r="C484" t="inlineStr">
        <is>
          <t>3512/3508</t>
        </is>
      </c>
      <c r="D484" t="n">
        <v>6</v>
      </c>
      <c r="H484" t="inlineStr">
        <is>
          <t>8N6861//2117826170</t>
        </is>
      </c>
      <c r="I484" t="inlineStr">
        <is>
          <t>2L</t>
        </is>
      </c>
      <c r="J484" t="inlineStr">
        <is>
          <t>IKAZU</t>
        </is>
      </c>
      <c r="K484" t="n">
        <v>170</v>
      </c>
      <c r="L484" t="inlineStr">
        <is>
          <t>Bộ 6</t>
        </is>
      </c>
      <c r="R484" t="inlineStr">
        <is>
          <t>CÓ</t>
        </is>
      </c>
      <c r="S484" t="inlineStr">
        <is>
          <t xml:space="preserve">XY LANH 3512/3508  ĐK 170  </t>
        </is>
      </c>
    </row>
    <row r="485">
      <c r="B485" t="inlineStr">
        <is>
          <t>CATERPILLAR</t>
        </is>
      </c>
      <c r="C485" t="n">
        <v>3116</v>
      </c>
      <c r="I485" t="inlineStr">
        <is>
          <t>1DZ</t>
        </is>
      </c>
      <c r="J485" t="inlineStr">
        <is>
          <t>TNC</t>
        </is>
      </c>
      <c r="K485" t="inlineStr">
        <is>
          <t>105</t>
        </is>
      </c>
      <c r="L485" t="inlineStr">
        <is>
          <t>Cái</t>
        </is>
      </c>
      <c r="R485" t="inlineStr">
        <is>
          <t>CÓ</t>
        </is>
      </c>
      <c r="S485" t="inlineStr">
        <is>
          <t xml:space="preserve">XY LANH 3116    </t>
        </is>
      </c>
    </row>
    <row r="486">
      <c r="B486" t="inlineStr">
        <is>
          <t>CATERPILLAR</t>
        </is>
      </c>
      <c r="C486" t="n">
        <v>3126</v>
      </c>
      <c r="H486" t="n">
        <v>1077604</v>
      </c>
      <c r="I486" t="inlineStr">
        <is>
          <t>2J/NEW</t>
        </is>
      </c>
      <c r="J486" t="inlineStr">
        <is>
          <t>TNC</t>
        </is>
      </c>
      <c r="K486" t="inlineStr">
        <is>
          <t>110</t>
        </is>
      </c>
      <c r="L486" t="inlineStr">
        <is>
          <t>Cái</t>
        </is>
      </c>
      <c r="R486" t="inlineStr">
        <is>
          <t>CÓ</t>
        </is>
      </c>
      <c r="S486" t="inlineStr">
        <is>
          <t xml:space="preserve">XY LANH 3126    </t>
        </is>
      </c>
    </row>
    <row r="487">
      <c r="A487" t="inlineStr">
        <is>
          <t>HH071006</t>
        </is>
      </c>
      <c r="B487" t="inlineStr">
        <is>
          <t>CATERPILLAR</t>
        </is>
      </c>
      <c r="C487" t="inlineStr">
        <is>
          <t>8DC10</t>
        </is>
      </c>
      <c r="I487" t="inlineStr">
        <is>
          <t>1HD</t>
        </is>
      </c>
      <c r="J487" t="inlineStr">
        <is>
          <t>TNC</t>
        </is>
      </c>
      <c r="K487" t="inlineStr">
        <is>
          <t>138</t>
        </is>
      </c>
      <c r="L487" t="inlineStr">
        <is>
          <t>Bộ 8</t>
        </is>
      </c>
      <c r="R487" t="inlineStr">
        <is>
          <t>CÓ</t>
        </is>
      </c>
      <c r="S487" t="inlineStr">
        <is>
          <t xml:space="preserve">XY LANH 8DC10    </t>
        </is>
      </c>
    </row>
    <row r="488">
      <c r="A488" t="inlineStr">
        <is>
          <t>HH083556</t>
        </is>
      </c>
      <c r="B488" t="inlineStr">
        <is>
          <t>CATERPILLAR</t>
        </is>
      </c>
      <c r="C488" t="inlineStr">
        <is>
          <t>C13</t>
        </is>
      </c>
      <c r="H488" t="n">
        <v>4695315</v>
      </c>
      <c r="I488" t="inlineStr">
        <is>
          <t>3F</t>
        </is>
      </c>
      <c r="J488" t="inlineStr">
        <is>
          <t>TNC</t>
        </is>
      </c>
      <c r="L488" t="inlineStr">
        <is>
          <t>Cái</t>
        </is>
      </c>
      <c r="R488" t="inlineStr">
        <is>
          <t>CÓ</t>
        </is>
      </c>
      <c r="S488" t="inlineStr">
        <is>
          <t xml:space="preserve">XY LANH C13    </t>
        </is>
      </c>
    </row>
    <row r="489">
      <c r="A489" t="inlineStr">
        <is>
          <t>HH073914</t>
        </is>
      </c>
      <c r="B489" t="inlineStr">
        <is>
          <t>CATERPILLAR</t>
        </is>
      </c>
      <c r="C489" t="inlineStr">
        <is>
          <t>C7</t>
        </is>
      </c>
      <c r="I489" t="inlineStr">
        <is>
          <t>11B</t>
        </is>
      </c>
      <c r="J489" t="inlineStr">
        <is>
          <t>TNC</t>
        </is>
      </c>
      <c r="L489" t="inlineStr">
        <is>
          <t>Cái</t>
        </is>
      </c>
      <c r="R489" t="inlineStr">
        <is>
          <t>CÓ</t>
        </is>
      </c>
      <c r="S489" t="inlineStr">
        <is>
          <t xml:space="preserve">XY LANH C7    </t>
        </is>
      </c>
    </row>
    <row r="490">
      <c r="B490" t="inlineStr">
        <is>
          <t>CATERPILLAR</t>
        </is>
      </c>
      <c r="C490" t="inlineStr">
        <is>
          <t>C9</t>
        </is>
      </c>
      <c r="H490" t="n">
        <v>1903562</v>
      </c>
      <c r="I490" t="inlineStr">
        <is>
          <t>2B</t>
        </is>
      </c>
      <c r="J490" t="inlineStr">
        <is>
          <t>TNC</t>
        </is>
      </c>
      <c r="K490" t="inlineStr">
        <is>
          <t>112</t>
        </is>
      </c>
      <c r="L490" t="inlineStr">
        <is>
          <t>Cái</t>
        </is>
      </c>
      <c r="R490" t="inlineStr">
        <is>
          <t>CÓ</t>
        </is>
      </c>
      <c r="S490" t="inlineStr">
        <is>
          <t xml:space="preserve">XY LANH C9    </t>
        </is>
      </c>
    </row>
    <row r="491">
      <c r="A491" t="inlineStr">
        <is>
          <t>HH071876</t>
        </is>
      </c>
      <c r="B491" t="inlineStr">
        <is>
          <t>CATERPILLAR</t>
        </is>
      </c>
      <c r="C491" t="inlineStr">
        <is>
          <t>S6K/S4K/3066</t>
        </is>
      </c>
      <c r="D491" t="n">
        <v>6</v>
      </c>
      <c r="I491" t="inlineStr">
        <is>
          <t>2Z</t>
        </is>
      </c>
      <c r="J491" t="inlineStr">
        <is>
          <t>TNC</t>
        </is>
      </c>
      <c r="K491" t="inlineStr">
        <is>
          <t>102</t>
        </is>
      </c>
      <c r="L491" t="inlineStr">
        <is>
          <t>Bộ 6</t>
        </is>
      </c>
      <c r="R491" t="inlineStr">
        <is>
          <t>CÓ</t>
        </is>
      </c>
      <c r="S491" t="inlineStr">
        <is>
          <t xml:space="preserve">XY LANH S6K/S4K/3066    </t>
        </is>
      </c>
    </row>
    <row r="492">
      <c r="B492" t="inlineStr">
        <is>
          <t>◆  PERKIN   (36 sản phẩm)</t>
        </is>
      </c>
    </row>
    <row r="493">
      <c r="B493" t="inlineStr">
        <is>
          <t>PERKIN</t>
        </is>
      </c>
      <c r="C493" t="inlineStr">
        <is>
          <t>DV6</t>
        </is>
      </c>
      <c r="H493" t="n">
        <v>9683668210</v>
      </c>
      <c r="I493" t="inlineStr">
        <is>
          <t>C11</t>
        </is>
      </c>
      <c r="J493" t="inlineStr">
        <is>
          <t>IKAZU</t>
        </is>
      </c>
      <c r="K493" t="n">
        <v>68.7</v>
      </c>
      <c r="L493" t="inlineStr">
        <is>
          <t>Bộ 6</t>
        </is>
      </c>
      <c r="R493" t="inlineStr">
        <is>
          <t>CÓ</t>
        </is>
      </c>
      <c r="S493" t="inlineStr">
        <is>
          <t xml:space="preserve">XY LANH DV6  ĐK 68.7  </t>
        </is>
      </c>
    </row>
    <row r="494">
      <c r="B494" t="inlineStr">
        <is>
          <t>PERKIN</t>
        </is>
      </c>
      <c r="C494" t="inlineStr">
        <is>
          <t>P206 TU3</t>
        </is>
      </c>
      <c r="H494" t="n">
        <v>9753489280</v>
      </c>
      <c r="I494" t="inlineStr">
        <is>
          <t>C7</t>
        </is>
      </c>
      <c r="J494" t="inlineStr">
        <is>
          <t>IKAZU</t>
        </is>
      </c>
      <c r="K494" t="n">
        <v>75</v>
      </c>
      <c r="L494" t="inlineStr">
        <is>
          <t>Cái</t>
        </is>
      </c>
      <c r="R494" t="inlineStr">
        <is>
          <t>CÓ</t>
        </is>
      </c>
      <c r="S494" t="inlineStr">
        <is>
          <t xml:space="preserve">XY LANH P206 TU3  ĐK 75  </t>
        </is>
      </c>
    </row>
    <row r="495">
      <c r="B495" t="inlineStr">
        <is>
          <t>PERKIN</t>
        </is>
      </c>
      <c r="C495" t="inlineStr">
        <is>
          <t>EW10</t>
        </is>
      </c>
      <c r="H495" t="n">
        <v>9622390280</v>
      </c>
      <c r="I495" t="inlineStr">
        <is>
          <t>D343/D348/D349</t>
        </is>
      </c>
      <c r="J495" t="inlineStr">
        <is>
          <t>IKAZU</t>
        </is>
      </c>
      <c r="K495" t="n">
        <v>77.5</v>
      </c>
      <c r="L495" t="inlineStr">
        <is>
          <t>Cái</t>
        </is>
      </c>
      <c r="R495" t="inlineStr">
        <is>
          <t>CÓ</t>
        </is>
      </c>
      <c r="S495" t="inlineStr">
        <is>
          <t xml:space="preserve">XY LANH EW10  ĐK 77.5  </t>
        </is>
      </c>
    </row>
    <row r="496">
      <c r="B496" t="inlineStr">
        <is>
          <t>PERKIN</t>
        </is>
      </c>
      <c r="C496" t="inlineStr">
        <is>
          <t>EW6/7</t>
        </is>
      </c>
      <c r="H496" t="n">
        <v>9622390280</v>
      </c>
      <c r="I496" t="inlineStr">
        <is>
          <t>D342/D364/D386</t>
        </is>
      </c>
      <c r="J496" t="inlineStr">
        <is>
          <t>IKAZU</t>
        </is>
      </c>
      <c r="K496" t="n">
        <v>77.59999999999999</v>
      </c>
      <c r="L496" t="inlineStr">
        <is>
          <t>Cái</t>
        </is>
      </c>
      <c r="R496" t="inlineStr">
        <is>
          <t>CÓ</t>
        </is>
      </c>
      <c r="S496" t="inlineStr">
        <is>
          <t xml:space="preserve">XY LANH EW6/7  ĐK 77.6  </t>
        </is>
      </c>
    </row>
    <row r="497">
      <c r="B497" t="inlineStr">
        <is>
          <t>PERKIN</t>
        </is>
      </c>
      <c r="C497" t="inlineStr">
        <is>
          <t>EW12</t>
        </is>
      </c>
      <c r="H497" t="n">
        <v>9622390280</v>
      </c>
      <c r="I497" t="inlineStr">
        <is>
          <t>3406/3408/3412</t>
        </is>
      </c>
      <c r="J497" t="inlineStr">
        <is>
          <t>IKAZU</t>
        </is>
      </c>
      <c r="K497" t="n">
        <v>80.90000000000001</v>
      </c>
      <c r="L497" t="inlineStr">
        <is>
          <t>Cái</t>
        </is>
      </c>
      <c r="R497" t="inlineStr">
        <is>
          <t>CÓ</t>
        </is>
      </c>
      <c r="S497" t="inlineStr">
        <is>
          <t xml:space="preserve">XY LANH EW12  ĐK 80.9  </t>
        </is>
      </c>
    </row>
    <row r="498">
      <c r="B498" t="inlineStr">
        <is>
          <t>PERKIN</t>
        </is>
      </c>
      <c r="C498" t="inlineStr">
        <is>
          <t>FIAT UNO</t>
        </is>
      </c>
      <c r="H498" t="n">
        <v>1402375100</v>
      </c>
      <c r="I498" t="inlineStr">
        <is>
          <t>3126</t>
        </is>
      </c>
      <c r="J498" t="inlineStr">
        <is>
          <t>IKAZU</t>
        </is>
      </c>
      <c r="K498" t="n">
        <v>83</v>
      </c>
      <c r="L498" t="inlineStr">
        <is>
          <t>Cái</t>
        </is>
      </c>
      <c r="R498" t="inlineStr">
        <is>
          <t>CÓ</t>
        </is>
      </c>
      <c r="S498" t="inlineStr">
        <is>
          <t xml:space="preserve">XY LANH FIAT UNO  ĐK 83  </t>
        </is>
      </c>
    </row>
    <row r="499">
      <c r="B499" t="inlineStr">
        <is>
          <t>PERKIN</t>
        </is>
      </c>
      <c r="C499" t="inlineStr">
        <is>
          <t>P405 XU7</t>
        </is>
      </c>
      <c r="H499" t="n">
        <v>9153974380</v>
      </c>
      <c r="I499" t="inlineStr">
        <is>
          <t>C9</t>
        </is>
      </c>
      <c r="J499" t="inlineStr">
        <is>
          <t>IKAZU</t>
        </is>
      </c>
      <c r="K499" t="n">
        <v>83</v>
      </c>
      <c r="L499" t="inlineStr">
        <is>
          <t>Cái</t>
        </is>
      </c>
      <c r="R499" t="inlineStr">
        <is>
          <t>CÓ</t>
        </is>
      </c>
      <c r="S499" t="inlineStr">
        <is>
          <t xml:space="preserve">XY LANH P405 XU7  ĐK 83  </t>
        </is>
      </c>
    </row>
    <row r="500">
      <c r="B500" t="inlineStr">
        <is>
          <t>PERKIN</t>
        </is>
      </c>
      <c r="C500" t="inlineStr">
        <is>
          <t>P504</t>
        </is>
      </c>
      <c r="I500" t="inlineStr">
        <is>
          <t>S6K/S4K/3066</t>
        </is>
      </c>
      <c r="J500" t="inlineStr">
        <is>
          <t>IKAZU</t>
        </is>
      </c>
      <c r="K500" t="n">
        <v>84</v>
      </c>
      <c r="L500" t="inlineStr">
        <is>
          <t>Cái</t>
        </is>
      </c>
      <c r="R500" t="inlineStr">
        <is>
          <t>CÓ</t>
        </is>
      </c>
      <c r="S500" t="inlineStr">
        <is>
          <t xml:space="preserve">XY LANH P504  ĐK 84  </t>
        </is>
      </c>
    </row>
    <row r="501">
      <c r="B501" t="inlineStr">
        <is>
          <t>PERKIN</t>
        </is>
      </c>
      <c r="C501" t="inlineStr">
        <is>
          <t>P505 PETROL</t>
        </is>
      </c>
      <c r="H501" t="inlineStr">
        <is>
          <t>40427421(050)</t>
        </is>
      </c>
      <c r="J501" t="inlineStr">
        <is>
          <t>IKAZU</t>
        </is>
      </c>
      <c r="K501" t="n">
        <v>88</v>
      </c>
      <c r="L501" t="inlineStr">
        <is>
          <t>Cái</t>
        </is>
      </c>
      <c r="R501" t="inlineStr">
        <is>
          <t>CÓ</t>
        </is>
      </c>
      <c r="S501" t="inlineStr">
        <is>
          <t xml:space="preserve">XY LANH P505 PETROL  ĐK 88  </t>
        </is>
      </c>
    </row>
    <row r="502">
      <c r="B502" t="inlineStr">
        <is>
          <t>PERKIN</t>
        </is>
      </c>
      <c r="C502" t="inlineStr">
        <is>
          <t>814058U</t>
        </is>
      </c>
      <c r="H502" t="inlineStr">
        <is>
          <t>8140/8144</t>
        </is>
      </c>
      <c r="I502" t="inlineStr">
        <is>
          <t>2D NEW</t>
        </is>
      </c>
      <c r="J502" t="inlineStr">
        <is>
          <t>IKAZU</t>
        </is>
      </c>
      <c r="K502" t="n">
        <v>93</v>
      </c>
      <c r="L502" t="inlineStr">
        <is>
          <t>Cái</t>
        </is>
      </c>
      <c r="R502" t="inlineStr">
        <is>
          <t>CÓ</t>
        </is>
      </c>
      <c r="S502" t="inlineStr">
        <is>
          <t xml:space="preserve">XY LANH 814058U  ĐK 93  </t>
        </is>
      </c>
    </row>
    <row r="503">
      <c r="B503" t="inlineStr">
        <is>
          <t>PERKIN</t>
        </is>
      </c>
      <c r="C503" t="inlineStr">
        <is>
          <t>XD94</t>
        </is>
      </c>
      <c r="I503" t="inlineStr">
        <is>
          <t>EW6/7</t>
        </is>
      </c>
      <c r="J503" t="inlineStr">
        <is>
          <t>IKAZU</t>
        </is>
      </c>
      <c r="K503" t="n">
        <v>94</v>
      </c>
      <c r="L503" t="inlineStr">
        <is>
          <t>Cái</t>
        </is>
      </c>
      <c r="R503" t="inlineStr">
        <is>
          <t>CÓ</t>
        </is>
      </c>
      <c r="S503" t="inlineStr">
        <is>
          <t xml:space="preserve">XY LANH XD94  ĐK 94  </t>
        </is>
      </c>
    </row>
    <row r="504">
      <c r="B504" t="inlineStr">
        <is>
          <t>PERKIN</t>
        </is>
      </c>
      <c r="C504" t="inlineStr">
        <is>
          <t>4.236/6.354</t>
        </is>
      </c>
      <c r="H504" t="inlineStr">
        <is>
          <t>31358403 //745-340-M1</t>
        </is>
      </c>
      <c r="I504" t="inlineStr">
        <is>
          <t>3B OLD</t>
        </is>
      </c>
      <c r="J504" t="inlineStr">
        <is>
          <t>IKAZU</t>
        </is>
      </c>
      <c r="K504" t="n">
        <v>97.59999999999999</v>
      </c>
      <c r="L504" t="inlineStr">
        <is>
          <t>Cái</t>
        </is>
      </c>
      <c r="R504" t="inlineStr">
        <is>
          <t>CÓ</t>
        </is>
      </c>
      <c r="S504" t="inlineStr">
        <is>
          <t xml:space="preserve">XY LANH 4.236/6.354  ĐK 97.6  </t>
        </is>
      </c>
    </row>
    <row r="505">
      <c r="B505" t="inlineStr">
        <is>
          <t>PERKIN</t>
        </is>
      </c>
      <c r="C505" t="inlineStr">
        <is>
          <t>A4.212/A4.236</t>
        </is>
      </c>
      <c r="H505" t="inlineStr">
        <is>
          <t>31358341//31358394</t>
        </is>
      </c>
      <c r="I505" t="inlineStr">
        <is>
          <t>1Z/11Z</t>
        </is>
      </c>
      <c r="J505" t="inlineStr">
        <is>
          <t>IKAZU</t>
        </is>
      </c>
      <c r="K505" t="n">
        <v>98.5</v>
      </c>
      <c r="L505" t="inlineStr">
        <is>
          <t>Cái</t>
        </is>
      </c>
      <c r="R505" t="inlineStr">
        <is>
          <t>CÓ</t>
        </is>
      </c>
      <c r="S505" t="inlineStr">
        <is>
          <t xml:space="preserve">XY LANH A4.212/A4.236  ĐK 98.5  </t>
        </is>
      </c>
    </row>
    <row r="506">
      <c r="B506" t="inlineStr">
        <is>
          <t>PERKIN</t>
        </is>
      </c>
      <c r="C506" t="inlineStr">
        <is>
          <t>A4.236/T4.236</t>
        </is>
      </c>
      <c r="H506" t="inlineStr">
        <is>
          <t>3135X031//3637031M1</t>
        </is>
      </c>
      <c r="J506" t="inlineStr">
        <is>
          <t>IKAZU</t>
        </is>
      </c>
      <c r="K506" t="n">
        <v>98.5</v>
      </c>
      <c r="L506" t="inlineStr">
        <is>
          <t>Cái</t>
        </is>
      </c>
      <c r="R506" t="inlineStr">
        <is>
          <t>CÓ</t>
        </is>
      </c>
      <c r="S506" t="inlineStr">
        <is>
          <t xml:space="preserve">XY LANH A4.236/T4.236  ĐK 98.5  </t>
        </is>
      </c>
    </row>
    <row r="507">
      <c r="B507" t="inlineStr">
        <is>
          <t>PERKIN</t>
        </is>
      </c>
      <c r="C507" t="inlineStr">
        <is>
          <t>A4.236/T6.354</t>
        </is>
      </c>
      <c r="H507" t="inlineStr">
        <is>
          <t>3135X032//3637032M1</t>
        </is>
      </c>
      <c r="I507" t="inlineStr">
        <is>
          <t>C330-4M</t>
        </is>
      </c>
      <c r="J507" t="inlineStr">
        <is>
          <t>IKAZU</t>
        </is>
      </c>
      <c r="K507" t="n">
        <v>98.5</v>
      </c>
      <c r="L507" t="inlineStr">
        <is>
          <t>Cái</t>
        </is>
      </c>
      <c r="R507" t="inlineStr">
        <is>
          <t>CÓ</t>
        </is>
      </c>
      <c r="S507" t="inlineStr">
        <is>
          <t xml:space="preserve">XY LANH A4.236/T6.354  ĐK 98.5  </t>
        </is>
      </c>
    </row>
    <row r="508">
      <c r="B508" t="inlineStr">
        <is>
          <t>PERKIN</t>
        </is>
      </c>
      <c r="C508" t="inlineStr">
        <is>
          <t>T4.236/4.238</t>
        </is>
      </c>
      <c r="I508" t="inlineStr">
        <is>
          <t>DV6</t>
        </is>
      </c>
      <c r="J508" t="inlineStr">
        <is>
          <t>IKAZU</t>
        </is>
      </c>
      <c r="K508" t="n">
        <v>98.5</v>
      </c>
      <c r="L508" t="inlineStr">
        <is>
          <t>Cái</t>
        </is>
      </c>
      <c r="R508" t="inlineStr">
        <is>
          <t>CÓ</t>
        </is>
      </c>
      <c r="S508" t="inlineStr">
        <is>
          <t xml:space="preserve">XY LANH T4.236/4.238  ĐK 98.5  </t>
        </is>
      </c>
    </row>
    <row r="509">
      <c r="B509" t="inlineStr">
        <is>
          <t>PERKIN</t>
        </is>
      </c>
      <c r="C509" t="inlineStr">
        <is>
          <t>T4.40/T6.60</t>
        </is>
      </c>
      <c r="H509" t="inlineStr">
        <is>
          <t>3135X063</t>
        </is>
      </c>
      <c r="I509" t="inlineStr">
        <is>
          <t>P206 TU3</t>
        </is>
      </c>
      <c r="J509" t="inlineStr">
        <is>
          <t>IKAZU</t>
        </is>
      </c>
      <c r="K509" t="n">
        <v>99.2</v>
      </c>
      <c r="L509" t="inlineStr">
        <is>
          <t>Cái</t>
        </is>
      </c>
      <c r="R509" t="inlineStr">
        <is>
          <t>CÓ</t>
        </is>
      </c>
      <c r="S509" t="inlineStr">
        <is>
          <t xml:space="preserve">XY LANH T4.40/T6.60  ĐK 99.2  </t>
        </is>
      </c>
    </row>
    <row r="510">
      <c r="B510" t="inlineStr">
        <is>
          <t>PERKIN</t>
        </is>
      </c>
      <c r="C510" t="inlineStr">
        <is>
          <t>4.40/6.60</t>
        </is>
      </c>
      <c r="H510" t="inlineStr">
        <is>
          <t>3135X044</t>
        </is>
      </c>
      <c r="I510" t="inlineStr">
        <is>
          <t>N04D/N04DT/W04DT</t>
        </is>
      </c>
      <c r="J510" t="inlineStr">
        <is>
          <t>IKAZU</t>
        </is>
      </c>
      <c r="K510" t="n">
        <v>99.7</v>
      </c>
      <c r="L510" t="inlineStr">
        <is>
          <t>Cái</t>
        </is>
      </c>
      <c r="R510" t="inlineStr">
        <is>
          <t>CÓ</t>
        </is>
      </c>
      <c r="S510" t="inlineStr">
        <is>
          <t xml:space="preserve">XY LANH 4.40/6.60  ĐK 99.7  </t>
        </is>
      </c>
    </row>
    <row r="511">
      <c r="B511" t="inlineStr">
        <is>
          <t>PERKIN</t>
        </is>
      </c>
      <c r="C511" t="inlineStr">
        <is>
          <t>4.40 / 6.60</t>
        </is>
      </c>
      <c r="H511" t="inlineStr">
        <is>
          <t>3135X045</t>
        </is>
      </c>
      <c r="I511" t="inlineStr">
        <is>
          <t>1W</t>
        </is>
      </c>
      <c r="J511" t="inlineStr">
        <is>
          <t>IKAZU</t>
        </is>
      </c>
      <c r="K511" t="n">
        <v>100</v>
      </c>
      <c r="L511" t="inlineStr">
        <is>
          <t>Cái</t>
        </is>
      </c>
      <c r="R511" t="inlineStr">
        <is>
          <t>CÓ</t>
        </is>
      </c>
      <c r="S511" t="inlineStr">
        <is>
          <t xml:space="preserve">XY LANH 4.40 / 6.60  ĐK 100  </t>
        </is>
      </c>
    </row>
    <row r="512">
      <c r="B512" t="inlineStr">
        <is>
          <t>PERKIN</t>
        </is>
      </c>
      <c r="C512" t="inlineStr">
        <is>
          <t>A4.248</t>
        </is>
      </c>
      <c r="H512" t="inlineStr">
        <is>
          <t>31358343//737214M1</t>
        </is>
      </c>
      <c r="I512" t="inlineStr">
        <is>
          <t>S4K/S6K</t>
        </is>
      </c>
      <c r="J512" t="inlineStr">
        <is>
          <t>IKAZU</t>
        </is>
      </c>
      <c r="K512" t="n">
        <v>101.1</v>
      </c>
      <c r="L512" t="inlineStr">
        <is>
          <t>Cái</t>
        </is>
      </c>
      <c r="R512" t="inlineStr">
        <is>
          <t>CÓ</t>
        </is>
      </c>
      <c r="S512" t="inlineStr">
        <is>
          <t xml:space="preserve">XY LANH A4.248  ĐK 101.1  </t>
        </is>
      </c>
    </row>
    <row r="513">
      <c r="B513" t="inlineStr">
        <is>
          <t>PERKIN</t>
        </is>
      </c>
      <c r="C513" t="inlineStr">
        <is>
          <t>A4.248.S</t>
        </is>
      </c>
      <c r="H513" t="inlineStr">
        <is>
          <t>3135X033//3637033M1</t>
        </is>
      </c>
      <c r="I513" t="inlineStr">
        <is>
          <t>3114/3116</t>
        </is>
      </c>
      <c r="J513" t="inlineStr">
        <is>
          <t>IKAZU</t>
        </is>
      </c>
      <c r="K513" t="n">
        <v>101.1</v>
      </c>
      <c r="L513" t="inlineStr">
        <is>
          <t>Cái</t>
        </is>
      </c>
      <c r="R513" t="inlineStr">
        <is>
          <t>CÓ</t>
        </is>
      </c>
      <c r="S513" t="inlineStr">
        <is>
          <t xml:space="preserve">XY LANH A4.248.S  ĐK 101.1  </t>
        </is>
      </c>
    </row>
    <row r="514">
      <c r="B514" t="inlineStr">
        <is>
          <t>PERKIN</t>
        </is>
      </c>
      <c r="C514" t="inlineStr">
        <is>
          <t>A4.248/A4.248.S</t>
        </is>
      </c>
      <c r="H514" t="inlineStr">
        <is>
          <t>31358346//740571M1</t>
        </is>
      </c>
      <c r="I514" t="inlineStr">
        <is>
          <t>C9/330C</t>
        </is>
      </c>
      <c r="J514" t="inlineStr">
        <is>
          <t>IKAZU</t>
        </is>
      </c>
      <c r="K514" t="n">
        <v>101.1</v>
      </c>
      <c r="L514" t="inlineStr">
        <is>
          <t>Cái</t>
        </is>
      </c>
      <c r="R514" t="inlineStr">
        <is>
          <t>CÓ</t>
        </is>
      </c>
      <c r="S514" t="inlineStr">
        <is>
          <t xml:space="preserve">XY LANH A4.248/A4.248.S  ĐK 101.1  </t>
        </is>
      </c>
    </row>
    <row r="515">
      <c r="B515" t="inlineStr">
        <is>
          <t>PERKIN</t>
        </is>
      </c>
      <c r="C515" t="inlineStr">
        <is>
          <t>1106/1104/3054C</t>
        </is>
      </c>
      <c r="H515" t="n">
        <v>42985833</v>
      </c>
      <c r="I515" t="inlineStr">
        <is>
          <t>13BT</t>
        </is>
      </c>
      <c r="J515" t="inlineStr">
        <is>
          <t>TNC</t>
        </is>
      </c>
      <c r="K515" t="n">
        <v>105</v>
      </c>
      <c r="L515" t="inlineStr">
        <is>
          <t>Cái</t>
        </is>
      </c>
      <c r="R515" t="inlineStr">
        <is>
          <t>CÓ</t>
        </is>
      </c>
      <c r="S515" t="inlineStr">
        <is>
          <t xml:space="preserve">XY LANH 1106/1104/3054C  ĐK 105 Gờ 109.4mm </t>
        </is>
      </c>
    </row>
    <row r="516">
      <c r="B516" t="inlineStr">
        <is>
          <t>PERKIN</t>
        </is>
      </c>
      <c r="C516" t="inlineStr">
        <is>
          <t>A4.318</t>
        </is>
      </c>
      <c r="H516" t="inlineStr">
        <is>
          <t>31358533//745990M1</t>
        </is>
      </c>
      <c r="I516" t="inlineStr">
        <is>
          <t>3208/3160/1160</t>
        </is>
      </c>
      <c r="J516" t="inlineStr">
        <is>
          <t>IKAZU</t>
        </is>
      </c>
      <c r="K516" t="n">
        <v>114.4</v>
      </c>
      <c r="L516" t="inlineStr">
        <is>
          <t>Cái</t>
        </is>
      </c>
      <c r="R516" t="inlineStr">
        <is>
          <t>CÓ</t>
        </is>
      </c>
      <c r="S516" t="inlineStr">
        <is>
          <t xml:space="preserve">XY LANH A4.318  ĐK 114.4  </t>
        </is>
      </c>
    </row>
    <row r="517">
      <c r="B517" t="inlineStr">
        <is>
          <t>PERKIN</t>
        </is>
      </c>
      <c r="C517" t="inlineStr">
        <is>
          <t>F2B E</t>
        </is>
      </c>
      <c r="H517" t="n">
        <v>500333119</v>
      </c>
      <c r="I517" t="inlineStr">
        <is>
          <t>3512/3508</t>
        </is>
      </c>
      <c r="J517" t="inlineStr">
        <is>
          <t>IKAZU</t>
        </is>
      </c>
      <c r="K517" t="n">
        <v>115</v>
      </c>
      <c r="L517" t="inlineStr">
        <is>
          <t>Cái</t>
        </is>
      </c>
      <c r="R517" t="inlineStr">
        <is>
          <t>CÓ</t>
        </is>
      </c>
      <c r="S517" t="inlineStr">
        <is>
          <t xml:space="preserve">XY LANH F2B E  ĐK 115  </t>
        </is>
      </c>
    </row>
    <row r="518">
      <c r="B518" t="inlineStr">
        <is>
          <t>PERKIN</t>
        </is>
      </c>
      <c r="C518" t="inlineStr">
        <is>
          <t>OM8340.05 FR15</t>
        </is>
      </c>
      <c r="H518" t="inlineStr">
        <is>
          <t>14-633860-00/89024110</t>
        </is>
      </c>
      <c r="I518" t="inlineStr">
        <is>
          <t>C13</t>
        </is>
      </c>
      <c r="J518" t="inlineStr">
        <is>
          <t>IKAZU</t>
        </is>
      </c>
      <c r="K518" t="n">
        <v>115</v>
      </c>
      <c r="L518" t="inlineStr">
        <is>
          <t>Cái</t>
        </is>
      </c>
      <c r="R518" t="inlineStr">
        <is>
          <t>CÓ</t>
        </is>
      </c>
      <c r="S518" t="inlineStr">
        <is>
          <t xml:space="preserve">XY LANH OM8340.05 FR15  ĐK 115  </t>
        </is>
      </c>
    </row>
    <row r="519">
      <c r="B519" t="inlineStr">
        <is>
          <t>PERKIN</t>
        </is>
      </c>
      <c r="C519" t="inlineStr">
        <is>
          <t>V8.640</t>
        </is>
      </c>
      <c r="H519" t="inlineStr">
        <is>
          <t>31358531 //745543M1</t>
        </is>
      </c>
      <c r="I519" t="inlineStr">
        <is>
          <t>EW10</t>
        </is>
      </c>
      <c r="J519" t="inlineStr">
        <is>
          <t>IKAZU</t>
        </is>
      </c>
      <c r="K519" t="n">
        <v>116.7</v>
      </c>
      <c r="L519" t="inlineStr">
        <is>
          <t>Bộ 8</t>
        </is>
      </c>
      <c r="R519" t="inlineStr">
        <is>
          <t>CÓ</t>
        </is>
      </c>
      <c r="S519" t="inlineStr">
        <is>
          <t xml:space="preserve">XY LANH V8.640  ĐK 116.7  </t>
        </is>
      </c>
    </row>
    <row r="520">
      <c r="B520" t="inlineStr">
        <is>
          <t>PERKIN</t>
        </is>
      </c>
      <c r="C520" t="inlineStr">
        <is>
          <t>6090RW213</t>
        </is>
      </c>
      <c r="H520" t="n">
        <v>522695</v>
      </c>
      <c r="I520" t="inlineStr">
        <is>
          <t>2D</t>
        </is>
      </c>
      <c r="J520" t="inlineStr">
        <is>
          <t>IKAZU</t>
        </is>
      </c>
      <c r="K520" t="n">
        <v>118.4</v>
      </c>
      <c r="L520" t="inlineStr">
        <is>
          <t>Cái</t>
        </is>
      </c>
      <c r="R520" t="inlineStr">
        <is>
          <t>CÓ</t>
        </is>
      </c>
      <c r="S520" t="inlineStr">
        <is>
          <t xml:space="preserve">XY LANH 6090RW213  ĐK 118.4  </t>
        </is>
      </c>
    </row>
    <row r="521">
      <c r="B521" t="inlineStr">
        <is>
          <t>PERKIN</t>
        </is>
      </c>
      <c r="C521" t="inlineStr">
        <is>
          <t>8460.21.002</t>
        </is>
      </c>
      <c r="H521" t="inlineStr">
        <is>
          <t>61316857EZ/61316752EZ</t>
        </is>
      </c>
      <c r="I521" t="inlineStr">
        <is>
          <t>15BT</t>
        </is>
      </c>
      <c r="J521" t="inlineStr">
        <is>
          <t>IKAZU</t>
        </is>
      </c>
      <c r="K521" t="n">
        <v>120</v>
      </c>
      <c r="L521" t="inlineStr">
        <is>
          <t>Cái</t>
        </is>
      </c>
      <c r="R521" t="inlineStr">
        <is>
          <t>CÓ</t>
        </is>
      </c>
      <c r="S521" t="inlineStr">
        <is>
          <t xml:space="preserve">XY LANH 8460.21.002  ĐK 120  </t>
        </is>
      </c>
    </row>
    <row r="522">
      <c r="A522" t="inlineStr">
        <is>
          <t>HH076641</t>
        </is>
      </c>
      <c r="B522" t="inlineStr">
        <is>
          <t>PERKIN</t>
        </is>
      </c>
      <c r="C522" t="inlineStr">
        <is>
          <t>C9</t>
        </is>
      </c>
      <c r="H522" t="inlineStr">
        <is>
          <t>500338223DB54-/5403</t>
        </is>
      </c>
      <c r="I522" t="inlineStr">
        <is>
          <t>C10</t>
        </is>
      </c>
      <c r="J522" t="inlineStr">
        <is>
          <t>IKAZU</t>
        </is>
      </c>
      <c r="K522" t="n">
        <v>125</v>
      </c>
      <c r="L522" t="inlineStr">
        <is>
          <t>Cái</t>
        </is>
      </c>
      <c r="R522" t="inlineStr">
        <is>
          <t>CÓ</t>
        </is>
      </c>
      <c r="S522" t="inlineStr">
        <is>
          <t xml:space="preserve">XY LANH C9  ĐK 125  </t>
        </is>
      </c>
    </row>
    <row r="523">
      <c r="B523" t="inlineStr">
        <is>
          <t>PERKIN</t>
        </is>
      </c>
      <c r="C523" t="inlineStr">
        <is>
          <t>F3A</t>
        </is>
      </c>
      <c r="H523" t="n">
        <v>500338223</v>
      </c>
      <c r="I523" t="inlineStr">
        <is>
          <t>3116</t>
        </is>
      </c>
      <c r="J523" t="inlineStr">
        <is>
          <t>IKAZU</t>
        </is>
      </c>
      <c r="K523" t="n">
        <v>125</v>
      </c>
      <c r="L523" t="inlineStr">
        <is>
          <t>Cái</t>
        </is>
      </c>
      <c r="R523" t="inlineStr">
        <is>
          <t>CÓ</t>
        </is>
      </c>
      <c r="S523" t="inlineStr">
        <is>
          <t xml:space="preserve">XY LANH F3A  ĐK 125  </t>
        </is>
      </c>
    </row>
    <row r="524">
      <c r="B524" t="inlineStr">
        <is>
          <t>PERKIN</t>
        </is>
      </c>
      <c r="C524" t="inlineStr">
        <is>
          <t>C13</t>
        </is>
      </c>
      <c r="H524" t="n">
        <v>504074958</v>
      </c>
      <c r="I524" t="inlineStr">
        <is>
          <t>3306/3304</t>
        </is>
      </c>
      <c r="J524" t="inlineStr">
        <is>
          <t>IKAZU</t>
        </is>
      </c>
      <c r="K524" t="n">
        <v>135</v>
      </c>
      <c r="L524" t="inlineStr">
        <is>
          <t>Cái</t>
        </is>
      </c>
      <c r="R524" t="inlineStr">
        <is>
          <t>CÓ</t>
        </is>
      </c>
      <c r="S524" t="inlineStr">
        <is>
          <t xml:space="preserve">XY LANH C13  ĐK 135  </t>
        </is>
      </c>
    </row>
    <row r="525">
      <c r="B525" t="inlineStr">
        <is>
          <t>PERKIN</t>
        </is>
      </c>
      <c r="C525" t="inlineStr">
        <is>
          <t>8210.02.00</t>
        </is>
      </c>
      <c r="H525" t="inlineStr">
        <is>
          <t>4622074EZ/4679653EZ</t>
        </is>
      </c>
      <c r="I525" t="inlineStr">
        <is>
          <t>15B</t>
        </is>
      </c>
      <c r="J525" t="inlineStr">
        <is>
          <t>IKAZU</t>
        </is>
      </c>
      <c r="K525" t="n">
        <v>137</v>
      </c>
      <c r="L525" t="inlineStr">
        <is>
          <t>Cái</t>
        </is>
      </c>
      <c r="R525" t="inlineStr">
        <is>
          <t>CÓ</t>
        </is>
      </c>
      <c r="S525" t="inlineStr">
        <is>
          <t xml:space="preserve">XY LANH 8210.02.00  ĐK 137  </t>
        </is>
      </c>
    </row>
    <row r="526">
      <c r="B526" t="inlineStr">
        <is>
          <t>PERKIN</t>
        </is>
      </c>
      <c r="C526" t="inlineStr">
        <is>
          <t>FVQE28</t>
        </is>
      </c>
      <c r="H526" t="n">
        <v>504081913</v>
      </c>
      <c r="I526" t="inlineStr">
        <is>
          <t>8DC10</t>
        </is>
      </c>
      <c r="J526" t="inlineStr">
        <is>
          <t>IKAZU</t>
        </is>
      </c>
      <c r="K526" t="n">
        <v>145</v>
      </c>
      <c r="L526" t="inlineStr">
        <is>
          <t>Cái</t>
        </is>
      </c>
      <c r="R526" t="inlineStr">
        <is>
          <t>CÓ</t>
        </is>
      </c>
      <c r="S526" t="inlineStr">
        <is>
          <t xml:space="preserve">XY LANH FVQE28  ĐK 145  </t>
        </is>
      </c>
    </row>
    <row r="527">
      <c r="B527" t="inlineStr">
        <is>
          <t>PERKIN</t>
        </is>
      </c>
      <c r="C527" t="inlineStr">
        <is>
          <t>1006/1004</t>
        </is>
      </c>
      <c r="I527" t="inlineStr">
        <is>
          <t>14B</t>
        </is>
      </c>
      <c r="J527" t="inlineStr">
        <is>
          <t>TNC</t>
        </is>
      </c>
      <c r="K527" t="inlineStr">
        <is>
          <t>100</t>
        </is>
      </c>
      <c r="L527" t="inlineStr">
        <is>
          <t>Cái</t>
        </is>
      </c>
      <c r="R527" t="inlineStr">
        <is>
          <t>CÓ</t>
        </is>
      </c>
      <c r="S527" t="inlineStr">
        <is>
          <t xml:space="preserve">XY LANH 1006/1004    </t>
        </is>
      </c>
    </row>
    <row r="528">
      <c r="B528" t="inlineStr">
        <is>
          <t>PERKIN</t>
        </is>
      </c>
      <c r="C528" t="n">
        <v>101</v>
      </c>
      <c r="H528" t="n">
        <v>31358352</v>
      </c>
      <c r="I528" t="inlineStr">
        <is>
          <t>3B</t>
        </is>
      </c>
      <c r="J528" t="inlineStr">
        <is>
          <t>TNC</t>
        </is>
      </c>
      <c r="L528" t="inlineStr">
        <is>
          <t>Cái</t>
        </is>
      </c>
      <c r="R528" t="inlineStr">
        <is>
          <t>CÓ</t>
        </is>
      </c>
      <c r="S528" t="inlineStr">
        <is>
          <t xml:space="preserve">XY LANH 101    </t>
        </is>
      </c>
    </row>
    <row r="529">
      <c r="B529" t="inlineStr">
        <is>
          <t>◆  CHAOYANG   (4 sản phẩm)</t>
        </is>
      </c>
    </row>
    <row r="530">
      <c r="B530" t="inlineStr">
        <is>
          <t>CHAOYANG</t>
        </is>
      </c>
      <c r="C530" t="inlineStr">
        <is>
          <t>CY4100BQ</t>
        </is>
      </c>
      <c r="I530" t="inlineStr">
        <is>
          <t>CA4110AKZ</t>
        </is>
      </c>
      <c r="J530" t="inlineStr">
        <is>
          <t>IKAZU</t>
        </is>
      </c>
      <c r="K530" t="n">
        <v>100</v>
      </c>
      <c r="L530" t="inlineStr">
        <is>
          <t>Cái</t>
        </is>
      </c>
      <c r="R530" t="inlineStr">
        <is>
          <t>CÓ</t>
        </is>
      </c>
      <c r="S530" t="inlineStr">
        <is>
          <t xml:space="preserve">XY LANH CY4100BQ  ĐK 100 Gờ 4mm </t>
        </is>
      </c>
    </row>
    <row r="531">
      <c r="B531" t="inlineStr">
        <is>
          <t>CHAOYANG</t>
        </is>
      </c>
      <c r="C531" t="inlineStr">
        <is>
          <t>CY4102BQ</t>
        </is>
      </c>
      <c r="I531" t="inlineStr">
        <is>
          <t>CA6110-6DF2-21</t>
        </is>
      </c>
      <c r="J531" t="inlineStr">
        <is>
          <t>IKAZU</t>
        </is>
      </c>
      <c r="K531" t="n">
        <v>102</v>
      </c>
      <c r="L531" t="inlineStr">
        <is>
          <t>Cái</t>
        </is>
      </c>
      <c r="R531" t="inlineStr">
        <is>
          <t>CÓ</t>
        </is>
      </c>
      <c r="S531" t="inlineStr">
        <is>
          <t xml:space="preserve">XY LANH CY4102BQ  ĐK 102 Gờ 4mm </t>
        </is>
      </c>
    </row>
    <row r="532">
      <c r="B532" t="inlineStr">
        <is>
          <t>CHAOYANG</t>
        </is>
      </c>
      <c r="C532" t="inlineStr">
        <is>
          <t>CY4102BZ / 4BD1</t>
        </is>
      </c>
      <c r="I532" t="inlineStr">
        <is>
          <t>CA6110/ 6DF2-26 /23</t>
        </is>
      </c>
      <c r="J532" t="inlineStr">
        <is>
          <t>IKAZU</t>
        </is>
      </c>
      <c r="K532" t="n">
        <v>102</v>
      </c>
      <c r="L532" t="inlineStr">
        <is>
          <t>Bộ 4</t>
        </is>
      </c>
      <c r="R532" t="inlineStr">
        <is>
          <t>CÓ</t>
        </is>
      </c>
      <c r="S532" t="inlineStr">
        <is>
          <t xml:space="preserve">XY LANH CY4102BZ / 4BD1  ĐK 102 Gờ 1.5mm </t>
        </is>
      </c>
    </row>
    <row r="533">
      <c r="B533" t="inlineStr">
        <is>
          <t>CHAOYANG</t>
        </is>
      </c>
      <c r="C533" t="inlineStr">
        <is>
          <t>CY4102BZLQ / 4BD1</t>
        </is>
      </c>
      <c r="I533" t="inlineStr">
        <is>
          <t>CA6110/6DL-28</t>
        </is>
      </c>
      <c r="J533" t="inlineStr">
        <is>
          <t>IKAZU</t>
        </is>
      </c>
      <c r="K533" t="n">
        <v>102</v>
      </c>
      <c r="L533" t="inlineStr">
        <is>
          <t>Bộ 4</t>
        </is>
      </c>
      <c r="R533" t="inlineStr">
        <is>
          <t>CÓ</t>
        </is>
      </c>
      <c r="S533" t="inlineStr">
        <is>
          <t xml:space="preserve">XY LANH CY4102BZLQ / 4BD1  ĐK 102 Gờ 1.5mm </t>
        </is>
      </c>
    </row>
    <row r="534">
      <c r="B534" t="inlineStr">
        <is>
          <t>◆  WEICHAI   (28 sản phẩm)</t>
        </is>
      </c>
    </row>
    <row r="535">
      <c r="B535" t="inlineStr">
        <is>
          <t>WEICHAI</t>
        </is>
      </c>
      <c r="C535" t="inlineStr">
        <is>
          <t>495-YCD4B11 Đông phong 2008</t>
        </is>
      </c>
      <c r="D535" t="n">
        <v>4</v>
      </c>
      <c r="I535" t="inlineStr">
        <is>
          <t>P405 XU7</t>
        </is>
      </c>
      <c r="J535" t="inlineStr">
        <is>
          <t>IKAZU</t>
        </is>
      </c>
      <c r="K535" t="n">
        <v>95</v>
      </c>
      <c r="L535" t="inlineStr">
        <is>
          <t>Bộ 4</t>
        </is>
      </c>
      <c r="R535" t="inlineStr">
        <is>
          <t>CÓ</t>
        </is>
      </c>
      <c r="S535" t="inlineStr">
        <is>
          <t xml:space="preserve">XY LANH 495-YCD4B11 Đông phong 2008  ĐK 95 Gờ 8mm </t>
        </is>
      </c>
    </row>
    <row r="536">
      <c r="B536" t="inlineStr">
        <is>
          <t>WEICHAI</t>
        </is>
      </c>
      <c r="C536" t="inlineStr">
        <is>
          <t>ZH4100P</t>
        </is>
      </c>
      <c r="D536" t="n">
        <v>4</v>
      </c>
      <c r="I536" t="inlineStr">
        <is>
          <t>4102EZL / YC4102EZLQ</t>
        </is>
      </c>
      <c r="J536" t="inlineStr">
        <is>
          <t>IKAZU</t>
        </is>
      </c>
      <c r="K536" t="n">
        <v>100</v>
      </c>
      <c r="L536" t="inlineStr">
        <is>
          <t>Bộ 4</t>
        </is>
      </c>
      <c r="R536" t="inlineStr">
        <is>
          <t>CÓ</t>
        </is>
      </c>
      <c r="S536" t="inlineStr">
        <is>
          <t xml:space="preserve">XY LANH ZH4100P  ĐK 100  </t>
        </is>
      </c>
    </row>
    <row r="537">
      <c r="B537" t="inlineStr">
        <is>
          <t>WEICHAI</t>
        </is>
      </c>
      <c r="C537" t="inlineStr">
        <is>
          <t>ZH4102</t>
        </is>
      </c>
      <c r="D537" t="n">
        <v>4</v>
      </c>
      <c r="I537" t="inlineStr">
        <is>
          <t>4DX23 /4102</t>
        </is>
      </c>
      <c r="J537" t="inlineStr">
        <is>
          <t>IKAZU</t>
        </is>
      </c>
      <c r="K537" t="n">
        <v>102</v>
      </c>
      <c r="L537" t="inlineStr">
        <is>
          <t>Bộ 4</t>
        </is>
      </c>
      <c r="R537" t="inlineStr">
        <is>
          <t>CÓ</t>
        </is>
      </c>
      <c r="S537" t="inlineStr">
        <is>
          <t xml:space="preserve">XY LANH ZH4102  ĐK 102 Gờ 10mm </t>
        </is>
      </c>
    </row>
    <row r="538">
      <c r="B538" t="inlineStr">
        <is>
          <t>WEICHAI</t>
        </is>
      </c>
      <c r="C538" t="inlineStr">
        <is>
          <t>ZH4102 (máy công trình) 3 xéc măng</t>
        </is>
      </c>
      <c r="D538" t="n">
        <v>4</v>
      </c>
      <c r="I538" t="inlineStr">
        <is>
          <t>JD4102B MÁY PHÁT ĐIỆN</t>
        </is>
      </c>
      <c r="J538" t="inlineStr">
        <is>
          <t>IKAZU</t>
        </is>
      </c>
      <c r="K538" t="n">
        <v>102</v>
      </c>
      <c r="L538" t="inlineStr">
        <is>
          <t>Bộ 4</t>
        </is>
      </c>
      <c r="R538" t="inlineStr">
        <is>
          <t>CÓ</t>
        </is>
      </c>
      <c r="S538" t="inlineStr">
        <is>
          <t xml:space="preserve">XY LANH ZH4102 (máy công trình) 3 xéc măng  ĐK 102 Gờ 10mm </t>
        </is>
      </c>
    </row>
    <row r="539">
      <c r="B539" t="inlineStr">
        <is>
          <t>WEICHAI</t>
        </is>
      </c>
      <c r="C539" t="inlineStr">
        <is>
          <t>ZH4102 (máy công trình) 4 xéc măng</t>
        </is>
      </c>
      <c r="D539" t="n">
        <v>4</v>
      </c>
      <c r="I539" t="inlineStr">
        <is>
          <t>8030.05</t>
        </is>
      </c>
      <c r="J539" t="inlineStr">
        <is>
          <t>IKAZU</t>
        </is>
      </c>
      <c r="K539" t="n">
        <v>102</v>
      </c>
      <c r="L539" t="inlineStr">
        <is>
          <t>Bộ 4</t>
        </is>
      </c>
      <c r="R539" t="inlineStr">
        <is>
          <t>CÓ</t>
        </is>
      </c>
      <c r="S539" t="inlineStr">
        <is>
          <t xml:space="preserve">XY LANH ZH4102 (máy công trình) 4 xéc măng  ĐK 102 Gờ 10mm </t>
        </is>
      </c>
    </row>
    <row r="540">
      <c r="B540" t="inlineStr">
        <is>
          <t>WEICHAI</t>
        </is>
      </c>
      <c r="C540" t="inlineStr">
        <is>
          <t>YCD4D11/4105</t>
        </is>
      </c>
      <c r="D540" t="n">
        <v>4</v>
      </c>
      <c r="I540" t="inlineStr">
        <is>
          <t>T4.40/T6.60</t>
        </is>
      </c>
      <c r="J540" t="inlineStr">
        <is>
          <t>IKAZU</t>
        </is>
      </c>
      <c r="K540" t="n">
        <v>105</v>
      </c>
      <c r="L540" t="inlineStr">
        <is>
          <t>Bộ 4</t>
        </is>
      </c>
      <c r="R540" t="inlineStr">
        <is>
          <t>CÓ</t>
        </is>
      </c>
      <c r="S540" t="inlineStr">
        <is>
          <t xml:space="preserve">XY LANH YCD4D11/4105  ĐK 105 Gờ 8mm </t>
        </is>
      </c>
    </row>
    <row r="541">
      <c r="B541" t="inlineStr">
        <is>
          <t>WEICHAI</t>
        </is>
      </c>
      <c r="C541" t="inlineStr">
        <is>
          <t>ZH4105</t>
        </is>
      </c>
      <c r="D541" t="n">
        <v>4</v>
      </c>
      <c r="I541" t="inlineStr">
        <is>
          <t>4105 WP4.180</t>
        </is>
      </c>
      <c r="J541" t="inlineStr">
        <is>
          <t>IKAZU</t>
        </is>
      </c>
      <c r="K541" t="n">
        <v>105</v>
      </c>
      <c r="L541" t="inlineStr">
        <is>
          <t>Bộ 4</t>
        </is>
      </c>
      <c r="R541" t="inlineStr">
        <is>
          <t>CÓ</t>
        </is>
      </c>
      <c r="S541" t="inlineStr">
        <is>
          <t xml:space="preserve">XY LANH ZH4105  ĐK 105 Gờ 10mm </t>
        </is>
      </c>
    </row>
    <row r="542">
      <c r="B542" t="inlineStr">
        <is>
          <t>WEICHAI</t>
        </is>
      </c>
      <c r="C542" t="inlineStr">
        <is>
          <t>6107( ISDE 210 31)</t>
        </is>
      </c>
      <c r="I542" t="inlineStr">
        <is>
          <t>P504</t>
        </is>
      </c>
      <c r="J542" t="inlineStr">
        <is>
          <t>IKAZU</t>
        </is>
      </c>
      <c r="K542" t="n">
        <v>107</v>
      </c>
      <c r="L542" t="inlineStr">
        <is>
          <t>Cái</t>
        </is>
      </c>
      <c r="R542" t="inlineStr">
        <is>
          <t>CÓ</t>
        </is>
      </c>
      <c r="S542" t="inlineStr">
        <is>
          <t xml:space="preserve">XY LANH 6107( ISDE 210 31)  ĐK 107  </t>
        </is>
      </c>
    </row>
    <row r="543">
      <c r="B543" t="inlineStr">
        <is>
          <t>WEICHAI</t>
        </is>
      </c>
      <c r="C543" t="inlineStr">
        <is>
          <t>WP5.180 / 4108 xe khách TB82</t>
        </is>
      </c>
      <c r="D543" t="n">
        <v>4</v>
      </c>
      <c r="I543" t="inlineStr">
        <is>
          <t>S12A2-MPTA, S12A2-PTA, S12A2-PTA2, S12A2-MPTK</t>
        </is>
      </c>
      <c r="J543" t="inlineStr">
        <is>
          <t>IKAZU</t>
        </is>
      </c>
      <c r="K543" t="n">
        <v>108</v>
      </c>
      <c r="L543" t="inlineStr">
        <is>
          <t>Bộ 4</t>
        </is>
      </c>
      <c r="R543" t="inlineStr">
        <is>
          <t>CÓ</t>
        </is>
      </c>
      <c r="S543" t="inlineStr">
        <is>
          <t xml:space="preserve">XY LANH WP5.180 / 4108 xe khách TB82  ĐK 108 Gờ 8mm </t>
        </is>
      </c>
    </row>
    <row r="544">
      <c r="B544" t="inlineStr">
        <is>
          <t>WEICHAI</t>
        </is>
      </c>
      <c r="C544" t="inlineStr">
        <is>
          <t>6114 /L375 cumin xe xúc lật</t>
        </is>
      </c>
      <c r="I544" t="inlineStr">
        <is>
          <t>P505 PETROL</t>
        </is>
      </c>
      <c r="J544" t="inlineStr">
        <is>
          <t>IKAZU</t>
        </is>
      </c>
      <c r="K544" t="n">
        <v>114</v>
      </c>
      <c r="L544" t="inlineStr">
        <is>
          <t>Cái</t>
        </is>
      </c>
      <c r="R544" t="inlineStr">
        <is>
          <t>CÓ</t>
        </is>
      </c>
      <c r="S544" t="inlineStr">
        <is>
          <t xml:space="preserve">XY LANH 6114 /L375 cumin xe xúc lật  ĐK 114 Gờ 15mm </t>
        </is>
      </c>
    </row>
    <row r="545">
      <c r="B545" t="inlineStr">
        <is>
          <t>WEICHAI</t>
        </is>
      </c>
      <c r="C545" t="inlineStr">
        <is>
          <t>6114-C260 / 6CT đong phong</t>
        </is>
      </c>
      <c r="I545" t="inlineStr">
        <is>
          <t>814058U</t>
        </is>
      </c>
      <c r="J545" t="inlineStr">
        <is>
          <t>IKAZU</t>
        </is>
      </c>
      <c r="K545" t="n">
        <v>114</v>
      </c>
      <c r="L545" t="inlineStr">
        <is>
          <t>Cái</t>
        </is>
      </c>
      <c r="R545" t="inlineStr">
        <is>
          <t>CÓ</t>
        </is>
      </c>
      <c r="S545" t="inlineStr">
        <is>
          <t xml:space="preserve">XY LANH 6114-C260 / 6CT đong phong  ĐK 114  </t>
        </is>
      </c>
    </row>
    <row r="546">
      <c r="B546" t="inlineStr">
        <is>
          <t>WEICHAI</t>
        </is>
      </c>
      <c r="C546" t="inlineStr">
        <is>
          <t>6116-L375 LiuGong</t>
        </is>
      </c>
      <c r="I546" t="inlineStr">
        <is>
          <t>XD94</t>
        </is>
      </c>
      <c r="J546" t="inlineStr">
        <is>
          <t>IKAZU</t>
        </is>
      </c>
      <c r="K546" t="n">
        <v>114</v>
      </c>
      <c r="L546" t="inlineStr">
        <is>
          <t>Cái</t>
        </is>
      </c>
      <c r="R546" t="inlineStr">
        <is>
          <t>CÓ</t>
        </is>
      </c>
      <c r="S546" t="inlineStr">
        <is>
          <t xml:space="preserve">XY LANH 6116-L375 LiuGong  ĐK 114  </t>
        </is>
      </c>
    </row>
    <row r="547">
      <c r="B547" t="inlineStr">
        <is>
          <t>WEICHAI</t>
        </is>
      </c>
      <c r="C547" t="inlineStr">
        <is>
          <t>D6114ZLCAB</t>
        </is>
      </c>
      <c r="I547" t="inlineStr">
        <is>
          <t>4.236/6.354</t>
        </is>
      </c>
      <c r="J547" t="inlineStr">
        <is>
          <t>IKAZU</t>
        </is>
      </c>
      <c r="K547" t="n">
        <v>114</v>
      </c>
      <c r="L547" t="inlineStr">
        <is>
          <t>Cái</t>
        </is>
      </c>
      <c r="R547" t="inlineStr">
        <is>
          <t>CÓ</t>
        </is>
      </c>
      <c r="S547" t="inlineStr">
        <is>
          <t xml:space="preserve">XY LANH D6114ZLCAB  ĐK 114 Gờ 10mm </t>
        </is>
      </c>
    </row>
    <row r="548">
      <c r="B548" t="inlineStr">
        <is>
          <t>WEICHAI</t>
        </is>
      </c>
      <c r="C548" t="inlineStr">
        <is>
          <t>D6114ZQB</t>
        </is>
      </c>
      <c r="I548" t="inlineStr">
        <is>
          <t>A4.212/A4.236</t>
        </is>
      </c>
      <c r="J548" t="inlineStr">
        <is>
          <t>IKAZU</t>
        </is>
      </c>
      <c r="K548" t="n">
        <v>114</v>
      </c>
      <c r="L548" t="inlineStr">
        <is>
          <t>Cái</t>
        </is>
      </c>
      <c r="R548" t="inlineStr">
        <is>
          <t>CÓ</t>
        </is>
      </c>
      <c r="S548" t="inlineStr">
        <is>
          <t xml:space="preserve">XY LANH D6114ZQB  ĐK 114 Gờ 10mm </t>
        </is>
      </c>
    </row>
    <row r="549">
      <c r="B549" t="inlineStr">
        <is>
          <t>WEICHAI</t>
        </is>
      </c>
      <c r="C549" t="inlineStr">
        <is>
          <t>Đông phong 6114-C280 6CT (DCED)</t>
        </is>
      </c>
      <c r="I549" t="inlineStr">
        <is>
          <t>4.40/6.60</t>
        </is>
      </c>
      <c r="J549" t="inlineStr">
        <is>
          <t>IKAZU</t>
        </is>
      </c>
      <c r="K549" t="n">
        <v>114</v>
      </c>
      <c r="L549" t="inlineStr">
        <is>
          <t>Cái</t>
        </is>
      </c>
      <c r="R549" t="inlineStr">
        <is>
          <t>CÓ</t>
        </is>
      </c>
      <c r="S549" t="inlineStr">
        <is>
          <t xml:space="preserve">XY LANH Đông phong 6114-C280 6CT (DCED)  ĐK 114  </t>
        </is>
      </c>
    </row>
    <row r="550">
      <c r="B550" t="inlineStr">
        <is>
          <t>WEICHAI</t>
        </is>
      </c>
      <c r="C550" t="inlineStr">
        <is>
          <t>Đông phong L375</t>
        </is>
      </c>
      <c r="I550" t="inlineStr">
        <is>
          <t>4.40 / 6.60</t>
        </is>
      </c>
      <c r="J550" t="inlineStr">
        <is>
          <t>IKAZU</t>
        </is>
      </c>
      <c r="K550" t="n">
        <v>114</v>
      </c>
      <c r="L550" t="inlineStr">
        <is>
          <t>Cái</t>
        </is>
      </c>
      <c r="R550" t="inlineStr">
        <is>
          <t>CÓ</t>
        </is>
      </c>
      <c r="S550" t="inlineStr">
        <is>
          <t xml:space="preserve">XY LANH Đông phong L375  ĐK 114 Gờ 15mm </t>
        </is>
      </c>
    </row>
    <row r="551">
      <c r="B551" t="inlineStr">
        <is>
          <t>WEICHAI</t>
        </is>
      </c>
      <c r="C551" t="inlineStr">
        <is>
          <t>Howo WD68B JAC</t>
        </is>
      </c>
      <c r="I551" t="inlineStr">
        <is>
          <t>A4.236/T4.236</t>
        </is>
      </c>
      <c r="J551" t="inlineStr">
        <is>
          <t>IKAZU</t>
        </is>
      </c>
      <c r="K551" t="n">
        <v>126</v>
      </c>
      <c r="L551" t="inlineStr">
        <is>
          <t>Cái</t>
        </is>
      </c>
      <c r="R551" t="inlineStr">
        <is>
          <t>CÓ</t>
        </is>
      </c>
      <c r="S551" t="inlineStr">
        <is>
          <t xml:space="preserve">XY LANH Howo WD68B JAC  ĐK 126 Gờ 4.5mm </t>
        </is>
      </c>
    </row>
    <row r="552">
      <c r="B552" t="inlineStr">
        <is>
          <t>WEICHAI</t>
        </is>
      </c>
      <c r="C552" t="inlineStr">
        <is>
          <t>WD10 Howo 375 A7</t>
        </is>
      </c>
      <c r="D552" t="n">
        <v>6</v>
      </c>
      <c r="I552" t="inlineStr">
        <is>
          <t>6KY</t>
        </is>
      </c>
      <c r="J552" t="inlineStr">
        <is>
          <t>IKAZU</t>
        </is>
      </c>
      <c r="K552" t="n">
        <v>126</v>
      </c>
      <c r="L552" t="inlineStr">
        <is>
          <t>Bộ 6</t>
        </is>
      </c>
      <c r="R552" t="inlineStr">
        <is>
          <t>CÓ</t>
        </is>
      </c>
      <c r="S552" t="inlineStr">
        <is>
          <t xml:space="preserve">XY LANH WD10 Howo 375 A7  ĐK 126 Gờ 4.5mm </t>
        </is>
      </c>
    </row>
    <row r="553">
      <c r="B553" t="inlineStr">
        <is>
          <t>WEICHAI</t>
        </is>
      </c>
      <c r="C553" t="inlineStr">
        <is>
          <t>WD615-3A</t>
        </is>
      </c>
      <c r="D553" t="n">
        <v>6</v>
      </c>
      <c r="I553" t="inlineStr">
        <is>
          <t>S6B3F-MTK</t>
        </is>
      </c>
      <c r="J553" t="inlineStr">
        <is>
          <t>IKAZU</t>
        </is>
      </c>
      <c r="K553" t="n">
        <v>126</v>
      </c>
      <c r="L553" t="inlineStr">
        <is>
          <t>Bộ 6</t>
        </is>
      </c>
      <c r="R553" t="inlineStr">
        <is>
          <t>CÓ</t>
        </is>
      </c>
      <c r="S553" t="inlineStr">
        <is>
          <t xml:space="preserve">XY LANH WD615-3A  ĐK 126 Gờ 5mm </t>
        </is>
      </c>
    </row>
    <row r="554">
      <c r="B554" t="inlineStr">
        <is>
          <t>WEICHAI</t>
        </is>
      </c>
      <c r="C554" t="inlineStr">
        <is>
          <t>WD615E3</t>
        </is>
      </c>
      <c r="D554" t="n">
        <v>6</v>
      </c>
      <c r="I554" t="inlineStr">
        <is>
          <t>S6BF-MTK-2</t>
        </is>
      </c>
      <c r="J554" t="inlineStr">
        <is>
          <t>IKAZU</t>
        </is>
      </c>
      <c r="K554" t="n">
        <v>126</v>
      </c>
      <c r="L554" t="inlineStr">
        <is>
          <t>Bộ 6</t>
        </is>
      </c>
      <c r="R554" t="inlineStr">
        <is>
          <t>CÓ</t>
        </is>
      </c>
      <c r="S554" t="inlineStr">
        <is>
          <t xml:space="preserve">XY LANH WD615E3  ĐK 126 Gờ 5mm </t>
        </is>
      </c>
    </row>
    <row r="555">
      <c r="B555" t="inlineStr">
        <is>
          <t>WEICHAI</t>
        </is>
      </c>
      <c r="C555" t="inlineStr">
        <is>
          <t>WD618 /WP12.380E32</t>
        </is>
      </c>
      <c r="D555" t="n">
        <v>6</v>
      </c>
      <c r="I555" t="inlineStr">
        <is>
          <t>S6B-PTA</t>
        </is>
      </c>
      <c r="J555" t="inlineStr">
        <is>
          <t>IKAZU</t>
        </is>
      </c>
      <c r="K555" t="n">
        <v>126</v>
      </c>
      <c r="L555" t="inlineStr">
        <is>
          <t>Bộ 6</t>
        </is>
      </c>
      <c r="R555" t="inlineStr">
        <is>
          <t>CÓ</t>
        </is>
      </c>
      <c r="S555" t="inlineStr">
        <is>
          <t xml:space="preserve">XY LANH WD618 /WP12.380E32  ĐK 126 Gờ 4.5mm </t>
        </is>
      </c>
    </row>
    <row r="556">
      <c r="B556" t="inlineStr">
        <is>
          <t>WEICHAI</t>
        </is>
      </c>
      <c r="C556" t="inlineStr">
        <is>
          <t>WP10.336E43 Euro 4</t>
        </is>
      </c>
      <c r="D556" t="n">
        <v>6</v>
      </c>
      <c r="I556" t="inlineStr">
        <is>
          <t>S6B2T</t>
        </is>
      </c>
      <c r="J556" t="inlineStr">
        <is>
          <t>IKAZU</t>
        </is>
      </c>
      <c r="K556" t="n">
        <v>126</v>
      </c>
      <c r="L556" t="inlineStr">
        <is>
          <t>Bộ 6</t>
        </is>
      </c>
      <c r="R556" t="inlineStr">
        <is>
          <t>CÓ</t>
        </is>
      </c>
      <c r="S556" t="inlineStr">
        <is>
          <t xml:space="preserve">XY LANH WP10.336E43 Euro 4  ĐK 126 Gờ 5mm </t>
        </is>
      </c>
    </row>
    <row r="557">
      <c r="B557" t="inlineStr">
        <is>
          <t>WEICHAI</t>
        </is>
      </c>
      <c r="C557" t="inlineStr">
        <is>
          <t>WP10.340 E32/WP10</t>
        </is>
      </c>
      <c r="D557" t="n">
        <v>6</v>
      </c>
      <c r="I557" t="inlineStr">
        <is>
          <t>S6B3-PTA</t>
        </is>
      </c>
      <c r="J557" t="inlineStr">
        <is>
          <t>IKAZU</t>
        </is>
      </c>
      <c r="K557" t="n">
        <v>126</v>
      </c>
      <c r="L557" t="inlineStr">
        <is>
          <t>Bộ 6</t>
        </is>
      </c>
      <c r="R557" t="inlineStr">
        <is>
          <t>CÓ</t>
        </is>
      </c>
      <c r="S557" t="inlineStr">
        <is>
          <t xml:space="preserve">XY LANH WP10.340 E32/WP10  ĐK 126 Gờ 4.7mm </t>
        </is>
      </c>
    </row>
    <row r="558">
      <c r="B558" t="inlineStr">
        <is>
          <t>WEICHAI</t>
        </is>
      </c>
      <c r="C558" t="inlineStr">
        <is>
          <t>WP12.375N /WP12.375E40</t>
        </is>
      </c>
      <c r="D558" t="n">
        <v>6</v>
      </c>
      <c r="I558" t="inlineStr">
        <is>
          <t>S6B5-MTKL, S6B5-MTK2L</t>
        </is>
      </c>
      <c r="J558" t="inlineStr">
        <is>
          <t>IKAZU</t>
        </is>
      </c>
      <c r="K558" t="n">
        <v>126</v>
      </c>
      <c r="L558" t="inlineStr">
        <is>
          <t>Bộ 6</t>
        </is>
      </c>
      <c r="R558" t="inlineStr">
        <is>
          <t>CÓ</t>
        </is>
      </c>
      <c r="S558" t="inlineStr">
        <is>
          <t xml:space="preserve">XY LANH WP12.375N /WP12.375E40  ĐK 126  </t>
        </is>
      </c>
    </row>
    <row r="559">
      <c r="B559" t="inlineStr">
        <is>
          <t>WEICHAI</t>
        </is>
      </c>
      <c r="C559" t="inlineStr">
        <is>
          <t>WP12.375N WP12.375E40</t>
        </is>
      </c>
      <c r="D559" t="n">
        <v>6</v>
      </c>
      <c r="I559" t="inlineStr">
        <is>
          <t>S6A</t>
        </is>
      </c>
      <c r="J559" t="inlineStr">
        <is>
          <t>IKAZU</t>
        </is>
      </c>
      <c r="K559" t="n">
        <v>126</v>
      </c>
      <c r="L559" t="inlineStr">
        <is>
          <t>Bộ 6</t>
        </is>
      </c>
      <c r="R559" t="inlineStr">
        <is>
          <t>CÓ</t>
        </is>
      </c>
      <c r="S559" t="inlineStr">
        <is>
          <t xml:space="preserve">XY LANH WP12.375N WP12.375E40  ĐK 126 Gờ 5mm </t>
        </is>
      </c>
    </row>
    <row r="560">
      <c r="B560" t="inlineStr">
        <is>
          <t>WEICHAI</t>
        </is>
      </c>
      <c r="C560" t="inlineStr">
        <is>
          <t>WD615</t>
        </is>
      </c>
      <c r="I560" t="inlineStr">
        <is>
          <t>T4.236/4.238</t>
        </is>
      </c>
      <c r="J560" t="inlineStr">
        <is>
          <t>TNC</t>
        </is>
      </c>
      <c r="K560" t="n">
        <v>126</v>
      </c>
      <c r="L560" t="inlineStr">
        <is>
          <t>Cái</t>
        </is>
      </c>
      <c r="R560" t="inlineStr">
        <is>
          <t>CÓ</t>
        </is>
      </c>
      <c r="S560" t="inlineStr">
        <is>
          <t xml:space="preserve">XY LANH WD615  ĐK 126 Gờ 136mm </t>
        </is>
      </c>
    </row>
    <row r="561">
      <c r="B561" t="inlineStr">
        <is>
          <t>WEICHAI</t>
        </is>
      </c>
      <c r="C561" t="inlineStr">
        <is>
          <t>4135-2C (xe lu )</t>
        </is>
      </c>
      <c r="I561" t="inlineStr">
        <is>
          <t>FIAT UNO</t>
        </is>
      </c>
      <c r="J561" t="inlineStr">
        <is>
          <t>IKAZU</t>
        </is>
      </c>
      <c r="L561" t="inlineStr">
        <is>
          <t>Cái</t>
        </is>
      </c>
      <c r="R561" t="inlineStr">
        <is>
          <t>CÓ</t>
        </is>
      </c>
      <c r="S561" t="inlineStr">
        <is>
          <t xml:space="preserve">XY LANH 4135-2C (xe lu )   Gờ 11mm </t>
        </is>
      </c>
    </row>
    <row r="562">
      <c r="B562" t="inlineStr">
        <is>
          <t>WEICHAI</t>
        </is>
      </c>
      <c r="C562" t="inlineStr">
        <is>
          <t>QSL 9.3</t>
        </is>
      </c>
      <c r="I562" t="inlineStr">
        <is>
          <t>A4.236/T6.354</t>
        </is>
      </c>
      <c r="J562" t="inlineStr">
        <is>
          <t>IKAZU</t>
        </is>
      </c>
      <c r="L562" t="inlineStr">
        <is>
          <t>Cái</t>
        </is>
      </c>
      <c r="R562" t="inlineStr">
        <is>
          <t>CÓ</t>
        </is>
      </c>
      <c r="S562" t="inlineStr">
        <is>
          <t xml:space="preserve">XY LANH QSL 9.3    </t>
        </is>
      </c>
    </row>
    <row r="563">
      <c r="B563" t="inlineStr">
        <is>
          <t>◆  YUCHAI   (50 sản phẩm)</t>
        </is>
      </c>
    </row>
    <row r="564">
      <c r="B564" t="inlineStr">
        <is>
          <t>YUCHAI</t>
        </is>
      </c>
      <c r="C564" t="inlineStr">
        <is>
          <t>480 khô (4A1-68C40) ER4</t>
        </is>
      </c>
      <c r="D564" t="n">
        <v>4</v>
      </c>
      <c r="I564" t="inlineStr">
        <is>
          <t>1106/1104/3054C</t>
        </is>
      </c>
      <c r="J564" t="inlineStr">
        <is>
          <t>IKAZU</t>
        </is>
      </c>
      <c r="K564" t="n">
        <v>80</v>
      </c>
      <c r="L564" t="inlineStr">
        <is>
          <t>Bộ 4</t>
        </is>
      </c>
      <c r="R564" t="inlineStr">
        <is>
          <t>CÓ</t>
        </is>
      </c>
      <c r="S564" t="inlineStr">
        <is>
          <t xml:space="preserve">XY LANH 480 khô (4A1-68C40) ER4  ĐK 80 Gờ 5mm </t>
        </is>
      </c>
    </row>
    <row r="565">
      <c r="B565" t="inlineStr">
        <is>
          <t>YUCHAI</t>
        </is>
      </c>
      <c r="C565" t="inlineStr">
        <is>
          <t>480G khô</t>
        </is>
      </c>
      <c r="I565" t="inlineStr">
        <is>
          <t>A4.318</t>
        </is>
      </c>
      <c r="J565" t="inlineStr">
        <is>
          <t>IKAZU</t>
        </is>
      </c>
      <c r="K565" t="n">
        <v>80</v>
      </c>
      <c r="L565" t="inlineStr">
        <is>
          <t>Cái</t>
        </is>
      </c>
      <c r="R565" t="inlineStr">
        <is>
          <t>CÓ</t>
        </is>
      </c>
      <c r="S565" t="inlineStr">
        <is>
          <t xml:space="preserve">XY LANH 480G khô  ĐK 80 Gờ 91mm </t>
        </is>
      </c>
    </row>
    <row r="566">
      <c r="B566" t="inlineStr">
        <is>
          <t>YUCHAI</t>
        </is>
      </c>
      <c r="C566" t="inlineStr">
        <is>
          <t>CZ480Q khô ắc 26</t>
        </is>
      </c>
      <c r="I566" t="inlineStr">
        <is>
          <t>FVQE28</t>
        </is>
      </c>
      <c r="J566" t="inlineStr">
        <is>
          <t>IKAZU</t>
        </is>
      </c>
      <c r="K566" t="n">
        <v>80</v>
      </c>
      <c r="L566" t="inlineStr">
        <is>
          <t>Cái</t>
        </is>
      </c>
      <c r="R566" t="inlineStr">
        <is>
          <t>CÓ</t>
        </is>
      </c>
      <c r="S566" t="inlineStr">
        <is>
          <t xml:space="preserve">XY LANH CZ480Q khô ắc 26  ĐK 80 Gờ 7mm </t>
        </is>
      </c>
    </row>
    <row r="567">
      <c r="B567" t="inlineStr">
        <is>
          <t>YUCHAI</t>
        </is>
      </c>
      <c r="C567" t="inlineStr">
        <is>
          <t>QC480Q</t>
        </is>
      </c>
      <c r="D567" t="n">
        <v>4</v>
      </c>
      <c r="I567" t="inlineStr">
        <is>
          <t>CY4102BQ</t>
        </is>
      </c>
      <c r="J567" t="inlineStr">
        <is>
          <t>IKAZU</t>
        </is>
      </c>
      <c r="K567" t="n">
        <v>80</v>
      </c>
      <c r="L567" t="inlineStr">
        <is>
          <t>Bộ 4</t>
        </is>
      </c>
      <c r="R567" t="inlineStr">
        <is>
          <t>CÓ</t>
        </is>
      </c>
      <c r="S567" t="inlineStr">
        <is>
          <t xml:space="preserve">XY LANH QC480Q  ĐK 80 Gờ 8mm </t>
        </is>
      </c>
    </row>
    <row r="568">
      <c r="B568" t="inlineStr">
        <is>
          <t>YUCHAI</t>
        </is>
      </c>
      <c r="C568" t="inlineStr">
        <is>
          <t>QC480ZLQ</t>
        </is>
      </c>
      <c r="D568" t="n">
        <v>4</v>
      </c>
      <c r="I568" t="inlineStr">
        <is>
          <t>CY4102BZ / 4BD1</t>
        </is>
      </c>
      <c r="J568" t="inlineStr">
        <is>
          <t>IKAZU</t>
        </is>
      </c>
      <c r="K568" t="n">
        <v>80</v>
      </c>
      <c r="L568" t="inlineStr">
        <is>
          <t>Bộ 4</t>
        </is>
      </c>
      <c r="R568" t="inlineStr">
        <is>
          <t>CÓ</t>
        </is>
      </c>
      <c r="S568" t="inlineStr">
        <is>
          <t xml:space="preserve">XY LANH QC480ZLQ  ĐK 80 Gờ 8mm </t>
        </is>
      </c>
    </row>
    <row r="569">
      <c r="B569" t="inlineStr">
        <is>
          <t>YUCHAI</t>
        </is>
      </c>
      <c r="C569" t="inlineStr">
        <is>
          <t>QC480ZLQ ( turbo)</t>
        </is>
      </c>
      <c r="D569" t="n">
        <v>4</v>
      </c>
      <c r="I569" t="inlineStr">
        <is>
          <t>CY4102BZLQ / 4BD1</t>
        </is>
      </c>
      <c r="J569" t="inlineStr">
        <is>
          <t>IKAZU</t>
        </is>
      </c>
      <c r="K569" t="n">
        <v>80</v>
      </c>
      <c r="L569" t="inlineStr">
        <is>
          <t>Bộ 4</t>
        </is>
      </c>
      <c r="R569" t="inlineStr">
        <is>
          <t>CÓ</t>
        </is>
      </c>
      <c r="S569" t="inlineStr">
        <is>
          <t xml:space="preserve">XY LANH QC480ZLQ ( turbo)  ĐK 80 Gờ 8mm </t>
        </is>
      </c>
    </row>
    <row r="570">
      <c r="B570" t="inlineStr">
        <is>
          <t>YUCHAI</t>
        </is>
      </c>
      <c r="C570" t="inlineStr">
        <is>
          <t>YD480 /YD480ZL</t>
        </is>
      </c>
      <c r="I570" t="inlineStr">
        <is>
          <t>D6114ZLCAB</t>
        </is>
      </c>
      <c r="J570" t="inlineStr">
        <is>
          <t>IKAZU</t>
        </is>
      </c>
      <c r="K570" t="n">
        <v>80</v>
      </c>
      <c r="L570" t="inlineStr">
        <is>
          <t>Cái</t>
        </is>
      </c>
      <c r="R570" t="inlineStr">
        <is>
          <t>CÓ</t>
        </is>
      </c>
      <c r="S570" t="inlineStr">
        <is>
          <t xml:space="preserve">XY LANH YD480 /YD480ZL  ĐK 80 Gờ 8mm </t>
        </is>
      </c>
    </row>
    <row r="571">
      <c r="B571" t="inlineStr">
        <is>
          <t>YUCHAI</t>
        </is>
      </c>
      <c r="C571" t="inlineStr">
        <is>
          <t>N485NB Xy lanh mạ màu</t>
        </is>
      </c>
      <c r="J571" t="inlineStr">
        <is>
          <t>IKAZU</t>
        </is>
      </c>
      <c r="K571" t="n">
        <v>85</v>
      </c>
      <c r="L571" t="inlineStr">
        <is>
          <t>Cái</t>
        </is>
      </c>
      <c r="R571" t="inlineStr">
        <is>
          <t>CÓ</t>
        </is>
      </c>
      <c r="S571" t="inlineStr">
        <is>
          <t xml:space="preserve">XY LANH N485NB Xy lanh mạ màu  ĐK 85 Gờ 7mm </t>
        </is>
      </c>
    </row>
    <row r="572">
      <c r="B572" t="inlineStr">
        <is>
          <t>YUCHAI</t>
        </is>
      </c>
      <c r="C572" t="inlineStr">
        <is>
          <t>WX485</t>
        </is>
      </c>
      <c r="I572" t="inlineStr">
        <is>
          <t>ZH4102 (MÁY CÔNG TRÌNH) 3 XÉC MĂNG</t>
        </is>
      </c>
      <c r="J572" t="inlineStr">
        <is>
          <t>IKAZU</t>
        </is>
      </c>
      <c r="K572" t="n">
        <v>85</v>
      </c>
      <c r="L572" t="inlineStr">
        <is>
          <t>Cái</t>
        </is>
      </c>
      <c r="R572" t="inlineStr">
        <is>
          <t>CÓ</t>
        </is>
      </c>
      <c r="S572" t="inlineStr">
        <is>
          <t xml:space="preserve">XY LANH WX485  ĐK 85 Gờ 7mm </t>
        </is>
      </c>
    </row>
    <row r="573">
      <c r="B573" t="inlineStr">
        <is>
          <t>YUCHAI</t>
        </is>
      </c>
      <c r="C573" t="inlineStr">
        <is>
          <t>WX485ZLQ / 4DW83-73</t>
        </is>
      </c>
      <c r="I573" t="inlineStr">
        <is>
          <t>ZH4102 (MÁY CÔNG TRÌNH) 4 XÉC MĂNG</t>
        </is>
      </c>
      <c r="J573" t="inlineStr">
        <is>
          <t>IKAZU</t>
        </is>
      </c>
      <c r="K573" t="n">
        <v>85</v>
      </c>
      <c r="L573" t="inlineStr">
        <is>
          <t>Bộ 4</t>
        </is>
      </c>
      <c r="R573" t="inlineStr">
        <is>
          <t>CÓ</t>
        </is>
      </c>
      <c r="S573" t="inlineStr">
        <is>
          <t xml:space="preserve">XY LANH WX485ZLQ / 4DW83-73  ĐK 85 Gờ 7mm </t>
        </is>
      </c>
    </row>
    <row r="574">
      <c r="B574" t="inlineStr">
        <is>
          <t>YUCHAI</t>
        </is>
      </c>
      <c r="C574" t="inlineStr">
        <is>
          <t>WX485ZLQ Xy lanh mạ màu</t>
        </is>
      </c>
      <c r="I574" t="inlineStr">
        <is>
          <t>YCD4D11/4105</t>
        </is>
      </c>
      <c r="J574" t="inlineStr">
        <is>
          <t>IKAZU</t>
        </is>
      </c>
      <c r="K574" t="n">
        <v>85</v>
      </c>
      <c r="L574" t="inlineStr">
        <is>
          <t>Cái</t>
        </is>
      </c>
      <c r="R574" t="inlineStr">
        <is>
          <t>CÓ</t>
        </is>
      </c>
      <c r="S574" t="inlineStr">
        <is>
          <t xml:space="preserve">XY LANH WX485ZLQ Xy lanh mạ màu  ĐK 85 Gờ 7mm </t>
        </is>
      </c>
    </row>
    <row r="575">
      <c r="B575" t="inlineStr">
        <is>
          <t>YUCHAI</t>
        </is>
      </c>
      <c r="C575" t="inlineStr">
        <is>
          <t>ZN485QA</t>
        </is>
      </c>
      <c r="I575" t="inlineStr">
        <is>
          <t>D6114ZQB</t>
        </is>
      </c>
      <c r="J575" t="inlineStr">
        <is>
          <t>IKAZU</t>
        </is>
      </c>
      <c r="K575" t="n">
        <v>85</v>
      </c>
      <c r="L575" t="inlineStr">
        <is>
          <t>Cái</t>
        </is>
      </c>
      <c r="R575" t="inlineStr">
        <is>
          <t>CÓ</t>
        </is>
      </c>
      <c r="S575" t="inlineStr">
        <is>
          <t xml:space="preserve">XY LANH ZN485QA  ĐK 85 Gờ 7mm </t>
        </is>
      </c>
    </row>
    <row r="576">
      <c r="B576" t="inlineStr">
        <is>
          <t>YUCHAI</t>
        </is>
      </c>
      <c r="C576" t="inlineStr">
        <is>
          <t>WX489BWZL</t>
        </is>
      </c>
      <c r="I576" t="inlineStr">
        <is>
          <t>ZH4105</t>
        </is>
      </c>
      <c r="J576" t="inlineStr">
        <is>
          <t>IKAZU</t>
        </is>
      </c>
      <c r="K576" t="n">
        <v>89</v>
      </c>
      <c r="L576" t="inlineStr">
        <is>
          <t>Cái</t>
        </is>
      </c>
      <c r="R576" t="inlineStr">
        <is>
          <t>CÓ</t>
        </is>
      </c>
      <c r="S576" t="inlineStr">
        <is>
          <t xml:space="preserve">XY LANH WX489BWZL  ĐK 89 Gờ 7mm </t>
        </is>
      </c>
    </row>
    <row r="577">
      <c r="B577" t="inlineStr">
        <is>
          <t>YUCHAI</t>
        </is>
      </c>
      <c r="C577" t="inlineStr">
        <is>
          <t>490Q / 490DI</t>
        </is>
      </c>
      <c r="D577" t="n">
        <v>4</v>
      </c>
      <c r="I577" t="inlineStr">
        <is>
          <t>F2B E</t>
        </is>
      </c>
      <c r="J577" t="inlineStr">
        <is>
          <t>IKAZU</t>
        </is>
      </c>
      <c r="K577" t="n">
        <v>90</v>
      </c>
      <c r="L577" t="inlineStr">
        <is>
          <t>Bộ 4</t>
        </is>
      </c>
      <c r="R577" t="inlineStr">
        <is>
          <t>CÓ</t>
        </is>
      </c>
      <c r="S577" t="inlineStr">
        <is>
          <t xml:space="preserve">XY LANH 490Q / 490DI  ĐK 90 Gờ 8mm </t>
        </is>
      </c>
    </row>
    <row r="578">
      <c r="B578" t="inlineStr">
        <is>
          <t>YUCHAI</t>
        </is>
      </c>
      <c r="C578" t="inlineStr">
        <is>
          <t>A490BPG /C490BPG / C490BD</t>
        </is>
      </c>
      <c r="D578" t="n">
        <v>4</v>
      </c>
      <c r="I578" t="inlineStr">
        <is>
          <t>F3A</t>
        </is>
      </c>
      <c r="J578" t="inlineStr">
        <is>
          <t>IKAZU</t>
        </is>
      </c>
      <c r="K578" t="n">
        <v>90</v>
      </c>
      <c r="L578" t="inlineStr">
        <is>
          <t>Bộ 4</t>
        </is>
      </c>
      <c r="R578" t="inlineStr">
        <is>
          <t>CÓ</t>
        </is>
      </c>
      <c r="S578" t="inlineStr">
        <is>
          <t xml:space="preserve">XY LANH A490BPG /C490BPG / C490BD  ĐK 90 Gờ 8mm </t>
        </is>
      </c>
    </row>
    <row r="579">
      <c r="B579" t="inlineStr">
        <is>
          <t>YUCHAI</t>
        </is>
      </c>
      <c r="C579" t="inlineStr">
        <is>
          <t>C490BPG-200 (máy phát điện)</t>
        </is>
      </c>
      <c r="D579" t="n">
        <v>4</v>
      </c>
      <c r="I579" t="inlineStr">
        <is>
          <t>C13</t>
        </is>
      </c>
      <c r="J579" t="inlineStr">
        <is>
          <t>IKAZU</t>
        </is>
      </c>
      <c r="K579" t="n">
        <v>90</v>
      </c>
      <c r="L579" t="inlineStr">
        <is>
          <t>Bộ 4</t>
        </is>
      </c>
      <c r="R579" t="inlineStr">
        <is>
          <t>CÓ</t>
        </is>
      </c>
      <c r="S579" t="inlineStr">
        <is>
          <t xml:space="preserve">XY LANH C490BPG-200 (máy phát điện)  ĐK 90 Gờ 8mm </t>
        </is>
      </c>
    </row>
    <row r="580">
      <c r="B580" t="inlineStr">
        <is>
          <t>YUCHAI</t>
        </is>
      </c>
      <c r="C580" t="inlineStr">
        <is>
          <t>QC490ZLQ khô</t>
        </is>
      </c>
      <c r="D580" t="n">
        <v>4</v>
      </c>
      <c r="J580" t="inlineStr">
        <is>
          <t>IKAZU</t>
        </is>
      </c>
      <c r="K580" t="n">
        <v>90</v>
      </c>
      <c r="L580" t="inlineStr">
        <is>
          <t>Bộ 4</t>
        </is>
      </c>
      <c r="R580" t="inlineStr">
        <is>
          <t>CÓ</t>
        </is>
      </c>
      <c r="S580" t="inlineStr">
        <is>
          <t xml:space="preserve">XY LANH QC490ZLQ khô  ĐK 90 Gờ 5mm </t>
        </is>
      </c>
    </row>
    <row r="581">
      <c r="B581" t="inlineStr">
        <is>
          <t>YUCHAI</t>
        </is>
      </c>
      <c r="C581" t="inlineStr">
        <is>
          <t>WX490-S490</t>
        </is>
      </c>
      <c r="D581" t="n">
        <v>4</v>
      </c>
      <c r="I581" t="inlineStr">
        <is>
          <t>6107( ISDE 210 31)</t>
        </is>
      </c>
      <c r="J581" t="inlineStr">
        <is>
          <t>IKAZU</t>
        </is>
      </c>
      <c r="K581" t="n">
        <v>90</v>
      </c>
      <c r="L581" t="inlineStr">
        <is>
          <t>Bộ 4</t>
        </is>
      </c>
      <c r="R581" t="inlineStr">
        <is>
          <t>CÓ</t>
        </is>
      </c>
      <c r="S581" t="inlineStr">
        <is>
          <t xml:space="preserve">XY LANH WX490-S490  ĐK 90 Gờ 7mm </t>
        </is>
      </c>
    </row>
    <row r="582">
      <c r="B582" t="inlineStr">
        <is>
          <t>YUCHAI</t>
        </is>
      </c>
      <c r="C582" t="inlineStr">
        <is>
          <t>WX490A</t>
        </is>
      </c>
      <c r="I582" t="inlineStr">
        <is>
          <t>WP5.180 / 4108 XE KHÁCH TB82</t>
        </is>
      </c>
      <c r="J582" t="inlineStr">
        <is>
          <t>IKAZU</t>
        </is>
      </c>
      <c r="K582" t="n">
        <v>90</v>
      </c>
      <c r="L582" t="inlineStr">
        <is>
          <t>Cái</t>
        </is>
      </c>
      <c r="R582" t="inlineStr">
        <is>
          <t>CÓ</t>
        </is>
      </c>
      <c r="S582" t="inlineStr">
        <is>
          <t xml:space="preserve">XY LANH WX490A  ĐK 90 Gờ 7mm </t>
        </is>
      </c>
    </row>
    <row r="583">
      <c r="B583" t="inlineStr">
        <is>
          <t>YUCHAI</t>
        </is>
      </c>
      <c r="C583" t="inlineStr">
        <is>
          <t>WX490ZLQ (B4300) động cơ 4DW93-84</t>
        </is>
      </c>
      <c r="D583" t="n">
        <v>4</v>
      </c>
      <c r="I583" t="inlineStr">
        <is>
          <t>6114 /L375 CUMIN XE XÚC LẬT</t>
        </is>
      </c>
      <c r="J583" t="inlineStr">
        <is>
          <t>IKAZU</t>
        </is>
      </c>
      <c r="K583" t="n">
        <v>90</v>
      </c>
      <c r="L583" t="inlineStr">
        <is>
          <t>Bộ 4</t>
        </is>
      </c>
      <c r="R583" t="inlineStr">
        <is>
          <t>CÓ</t>
        </is>
      </c>
      <c r="S583" t="inlineStr">
        <is>
          <t xml:space="preserve">XY LANH WX490ZLQ (B4300) động cơ 4DW93-84  ĐK 90 Gờ 7mm </t>
        </is>
      </c>
    </row>
    <row r="584">
      <c r="B584" t="inlineStr">
        <is>
          <t>YUCHAI</t>
        </is>
      </c>
      <c r="C584" t="inlineStr">
        <is>
          <t>493/4JB1</t>
        </is>
      </c>
      <c r="I584" t="inlineStr">
        <is>
          <t>OM8340.05 FR15</t>
        </is>
      </c>
      <c r="J584" t="inlineStr">
        <is>
          <t>IKAZU</t>
        </is>
      </c>
      <c r="K584" t="n">
        <v>93</v>
      </c>
      <c r="L584" t="inlineStr">
        <is>
          <t>Cái</t>
        </is>
      </c>
      <c r="R584" t="inlineStr">
        <is>
          <t>CÓ</t>
        </is>
      </c>
      <c r="S584" t="inlineStr">
        <is>
          <t xml:space="preserve">XY LANH 493/4JB1  ĐK 93 Gờ 1mm </t>
        </is>
      </c>
    </row>
    <row r="585">
      <c r="B585" t="inlineStr">
        <is>
          <t>YUCHAI</t>
        </is>
      </c>
      <c r="C585" t="inlineStr">
        <is>
          <t>493/4JB1 ắc 31</t>
        </is>
      </c>
      <c r="I585" t="inlineStr">
        <is>
          <t>V8.640</t>
        </is>
      </c>
      <c r="J585" t="inlineStr">
        <is>
          <t>IKAZU</t>
        </is>
      </c>
      <c r="K585" t="n">
        <v>93</v>
      </c>
      <c r="L585" t="inlineStr">
        <is>
          <t>Cái</t>
        </is>
      </c>
      <c r="R585" t="inlineStr">
        <is>
          <t>CÓ</t>
        </is>
      </c>
      <c r="S585" t="inlineStr">
        <is>
          <t xml:space="preserve">XY LANH 493/4JB1 ắc 31  ĐK 93 Gờ 1mm </t>
        </is>
      </c>
    </row>
    <row r="586">
      <c r="B586" t="inlineStr">
        <is>
          <t>YUCHAI</t>
        </is>
      </c>
      <c r="C586" t="inlineStr">
        <is>
          <t>495/4L88 khô</t>
        </is>
      </c>
      <c r="I586" t="inlineStr">
        <is>
          <t>6090RW213</t>
        </is>
      </c>
      <c r="J586" t="inlineStr">
        <is>
          <t>IKAZU</t>
        </is>
      </c>
      <c r="K586" t="n">
        <v>95</v>
      </c>
      <c r="L586" t="inlineStr">
        <is>
          <t>Cái</t>
        </is>
      </c>
      <c r="R586" t="inlineStr">
        <is>
          <t>CÓ</t>
        </is>
      </c>
      <c r="S586" t="inlineStr">
        <is>
          <t xml:space="preserve">XY LANH 495/4L88 khô  ĐK 95 Gờ 7mm </t>
        </is>
      </c>
    </row>
    <row r="587">
      <c r="B587" t="inlineStr">
        <is>
          <t>YUCHAI</t>
        </is>
      </c>
      <c r="C587" t="inlineStr">
        <is>
          <t>495QB khô</t>
        </is>
      </c>
      <c r="I587" t="inlineStr">
        <is>
          <t>8460.21.002</t>
        </is>
      </c>
      <c r="J587" t="inlineStr">
        <is>
          <t>IKAZU</t>
        </is>
      </c>
      <c r="K587" t="n">
        <v>95</v>
      </c>
      <c r="L587" t="inlineStr">
        <is>
          <t>Cái</t>
        </is>
      </c>
      <c r="R587" t="inlineStr">
        <is>
          <t>CÓ</t>
        </is>
      </c>
      <c r="S587" t="inlineStr">
        <is>
          <t xml:space="preserve">XY LANH 495QB khô  ĐK 95 Gờ 5mm </t>
        </is>
      </c>
    </row>
    <row r="588">
      <c r="B588" t="inlineStr">
        <is>
          <t>YUCHAI</t>
        </is>
      </c>
      <c r="C588" t="inlineStr">
        <is>
          <t>495ZD</t>
        </is>
      </c>
      <c r="I588" t="inlineStr">
        <is>
          <t>C9</t>
        </is>
      </c>
      <c r="J588" t="inlineStr">
        <is>
          <t>IKAZU</t>
        </is>
      </c>
      <c r="K588" t="n">
        <v>95</v>
      </c>
      <c r="L588" t="inlineStr">
        <is>
          <t>Cái</t>
        </is>
      </c>
      <c r="R588" t="inlineStr">
        <is>
          <t>CÓ</t>
        </is>
      </c>
      <c r="S588" t="inlineStr">
        <is>
          <t xml:space="preserve">XY LANH 495ZD  ĐK 95 Gờ 10mm </t>
        </is>
      </c>
    </row>
    <row r="589">
      <c r="B589" t="inlineStr">
        <is>
          <t>YUCHAI</t>
        </is>
      </c>
      <c r="C589" t="inlineStr">
        <is>
          <t>CX495B / A495BD</t>
        </is>
      </c>
      <c r="I589" t="inlineStr">
        <is>
          <t>8210.02.00</t>
        </is>
      </c>
      <c r="J589" t="inlineStr">
        <is>
          <t>IKAZU</t>
        </is>
      </c>
      <c r="K589" t="n">
        <v>95</v>
      </c>
      <c r="L589" t="inlineStr">
        <is>
          <t>Cái</t>
        </is>
      </c>
      <c r="R589" t="inlineStr">
        <is>
          <t>CÓ</t>
        </is>
      </c>
      <c r="S589" t="inlineStr">
        <is>
          <t xml:space="preserve">XY LANH CX495B / A495BD  ĐK 95 Gờ 5mm </t>
        </is>
      </c>
    </row>
    <row r="590">
      <c r="B590" t="inlineStr">
        <is>
          <t>YUCHAI</t>
        </is>
      </c>
      <c r="C590" t="inlineStr">
        <is>
          <t>CZ495-4L68 khô</t>
        </is>
      </c>
      <c r="I590" t="inlineStr">
        <is>
          <t>1006/1004</t>
        </is>
      </c>
      <c r="J590" t="inlineStr">
        <is>
          <t>IKAZU</t>
        </is>
      </c>
      <c r="K590" t="n">
        <v>95</v>
      </c>
      <c r="L590" t="inlineStr">
        <is>
          <t>Cái</t>
        </is>
      </c>
      <c r="R590" t="inlineStr">
        <is>
          <t>CÓ</t>
        </is>
      </c>
      <c r="S590" t="inlineStr">
        <is>
          <t xml:space="preserve">XY LANH CZ495-4L68 khô  ĐK 95 Gờ 7mm </t>
        </is>
      </c>
    </row>
    <row r="591">
      <c r="B591" t="inlineStr">
        <is>
          <t>YUCHAI</t>
        </is>
      </c>
      <c r="C591" t="inlineStr">
        <is>
          <t>QC495ZLQ khô</t>
        </is>
      </c>
      <c r="D591" t="n">
        <v>4</v>
      </c>
      <c r="I591" t="inlineStr">
        <is>
          <t>495-YCD4B11 ĐÔNG PHONG 2008</t>
        </is>
      </c>
      <c r="J591" t="inlineStr">
        <is>
          <t>IKAZU</t>
        </is>
      </c>
      <c r="K591" t="n">
        <v>95</v>
      </c>
      <c r="L591" t="inlineStr">
        <is>
          <t>Bộ 4</t>
        </is>
      </c>
      <c r="R591" t="inlineStr">
        <is>
          <t>CÓ</t>
        </is>
      </c>
      <c r="S591" t="inlineStr">
        <is>
          <t xml:space="preserve">XY LANH QC495ZLQ khô  ĐK 95 Gờ 5mm </t>
        </is>
      </c>
    </row>
    <row r="592">
      <c r="B592" t="inlineStr">
        <is>
          <t>YUCHAI</t>
        </is>
      </c>
      <c r="C592" t="inlineStr">
        <is>
          <t>QC498</t>
        </is>
      </c>
      <c r="D592" t="n">
        <v>4</v>
      </c>
      <c r="I592" t="inlineStr">
        <is>
          <t>ZH4100P</t>
        </is>
      </c>
      <c r="J592" t="inlineStr">
        <is>
          <t>IKAZU</t>
        </is>
      </c>
      <c r="K592" t="n">
        <v>98</v>
      </c>
      <c r="L592" t="inlineStr">
        <is>
          <t>Bộ 4</t>
        </is>
      </c>
      <c r="R592" t="inlineStr">
        <is>
          <t>CÓ</t>
        </is>
      </c>
      <c r="S592" t="inlineStr">
        <is>
          <t xml:space="preserve">XY LANH QC498  ĐK 98 Gờ 1mm </t>
        </is>
      </c>
    </row>
    <row r="593">
      <c r="B593" t="inlineStr">
        <is>
          <t>YUCHAI</t>
        </is>
      </c>
      <c r="C593" t="inlineStr">
        <is>
          <t>QC498 /4C6-88M22</t>
        </is>
      </c>
      <c r="D593" t="n">
        <v>4</v>
      </c>
      <c r="I593" t="inlineStr">
        <is>
          <t>ZH4102</t>
        </is>
      </c>
      <c r="J593" t="inlineStr">
        <is>
          <t>IKAZU</t>
        </is>
      </c>
      <c r="K593" t="n">
        <v>98</v>
      </c>
      <c r="L593" t="inlineStr">
        <is>
          <t>Bộ 4</t>
        </is>
      </c>
      <c r="R593" t="inlineStr">
        <is>
          <t>CÓ</t>
        </is>
      </c>
      <c r="S593" t="inlineStr">
        <is>
          <t xml:space="preserve">XY LANH QC498 /4C6-88M22  ĐK 98 Gờ 1mm </t>
        </is>
      </c>
    </row>
    <row r="594">
      <c r="B594" t="inlineStr">
        <is>
          <t>YUCHAI</t>
        </is>
      </c>
      <c r="C594" t="inlineStr">
        <is>
          <t>XC498 A498BT-1 khô</t>
        </is>
      </c>
      <c r="I594" t="inlineStr">
        <is>
          <t>6114-C260 / 6CT ĐONG PHONG</t>
        </is>
      </c>
      <c r="J594" t="inlineStr">
        <is>
          <t>IKAZU</t>
        </is>
      </c>
      <c r="K594" t="n">
        <v>98</v>
      </c>
      <c r="L594" t="inlineStr">
        <is>
          <t>Bộ 8</t>
        </is>
      </c>
      <c r="R594" t="inlineStr">
        <is>
          <t>CÓ</t>
        </is>
      </c>
      <c r="S594" t="inlineStr">
        <is>
          <t xml:space="preserve">XY LANH XC498 A498BT-1 khô  ĐK 98 Gờ 1mm </t>
        </is>
      </c>
    </row>
    <row r="595">
      <c r="B595" t="inlineStr">
        <is>
          <t>YUCHAI</t>
        </is>
      </c>
      <c r="C595" t="inlineStr">
        <is>
          <t>4100A khô ắc 35</t>
        </is>
      </c>
      <c r="D595" t="n">
        <v>4</v>
      </c>
      <c r="I595" t="inlineStr">
        <is>
          <t>A4.248.S</t>
        </is>
      </c>
      <c r="J595" t="inlineStr">
        <is>
          <t>IKAZU</t>
        </is>
      </c>
      <c r="K595" t="n">
        <v>100</v>
      </c>
      <c r="L595" t="inlineStr">
        <is>
          <t>Bộ 4</t>
        </is>
      </c>
      <c r="R595" t="inlineStr">
        <is>
          <t>CÓ</t>
        </is>
      </c>
      <c r="S595" t="inlineStr">
        <is>
          <t xml:space="preserve">XY LANH 4100A khô ắc 35  ĐK 100 Gờ 10mm </t>
        </is>
      </c>
    </row>
    <row r="596">
      <c r="B596" t="inlineStr">
        <is>
          <t>YUCHAI</t>
        </is>
      </c>
      <c r="C596" t="inlineStr">
        <is>
          <t>K4100D</t>
        </is>
      </c>
      <c r="I596" t="inlineStr">
        <is>
          <t>101</t>
        </is>
      </c>
      <c r="J596" t="inlineStr">
        <is>
          <t>IKAZU</t>
        </is>
      </c>
      <c r="K596" t="n">
        <v>100</v>
      </c>
      <c r="L596" t="inlineStr">
        <is>
          <t>Cái</t>
        </is>
      </c>
      <c r="R596" t="inlineStr">
        <is>
          <t>CÓ</t>
        </is>
      </c>
      <c r="S596" t="inlineStr">
        <is>
          <t xml:space="preserve">XY LANH K4100D  ĐK 100 Gờ 10mm </t>
        </is>
      </c>
    </row>
    <row r="597">
      <c r="B597" t="inlineStr">
        <is>
          <t>YUCHAI</t>
        </is>
      </c>
      <c r="C597" t="inlineStr">
        <is>
          <t>YC4102/YCD4T11/4T22T</t>
        </is>
      </c>
      <c r="D597" t="n">
        <v>4</v>
      </c>
      <c r="I597" t="inlineStr">
        <is>
          <t>S6A3-PTA</t>
        </is>
      </c>
      <c r="J597" t="inlineStr">
        <is>
          <t>IKAZU</t>
        </is>
      </c>
      <c r="K597" t="n">
        <v>102</v>
      </c>
      <c r="L597" t="inlineStr">
        <is>
          <t>Bộ 4</t>
        </is>
      </c>
      <c r="R597" t="inlineStr">
        <is>
          <t>CÓ</t>
        </is>
      </c>
      <c r="S597" t="inlineStr">
        <is>
          <t xml:space="preserve">XY LANH YC4102/YCD4T11/4T22T  ĐK 102  </t>
        </is>
      </c>
    </row>
    <row r="598">
      <c r="B598" t="inlineStr">
        <is>
          <t>YUCHAI</t>
        </is>
      </c>
      <c r="C598" t="inlineStr">
        <is>
          <t>YC4105Q/YCD4J11T-88</t>
        </is>
      </c>
      <c r="D598" t="n">
        <v>4</v>
      </c>
      <c r="I598" t="inlineStr">
        <is>
          <t>S12N-PTA</t>
        </is>
      </c>
      <c r="J598" t="inlineStr">
        <is>
          <t>IKAZU</t>
        </is>
      </c>
      <c r="K598" t="n">
        <v>105</v>
      </c>
      <c r="L598" t="inlineStr">
        <is>
          <t>Bộ 4</t>
        </is>
      </c>
      <c r="R598" t="inlineStr">
        <is>
          <t>CÓ</t>
        </is>
      </c>
      <c r="S598" t="inlineStr">
        <is>
          <t xml:space="preserve">XY LANH YC4105Q/YCD4J11T-88  ĐK 105 Gờ 8mm </t>
        </is>
      </c>
    </row>
    <row r="599">
      <c r="B599" t="inlineStr">
        <is>
          <t>YUCHAI</t>
        </is>
      </c>
      <c r="C599" t="inlineStr">
        <is>
          <t>YC6J Xy lanh mạ màu</t>
        </is>
      </c>
      <c r="D599" t="n">
        <v>6</v>
      </c>
      <c r="I599" t="inlineStr">
        <is>
          <t>S12R-PTAA-2</t>
        </is>
      </c>
      <c r="J599" t="inlineStr">
        <is>
          <t>IKAZU</t>
        </is>
      </c>
      <c r="K599" t="n">
        <v>105</v>
      </c>
      <c r="L599" t="inlineStr">
        <is>
          <t>Bộ 6</t>
        </is>
      </c>
      <c r="R599" t="inlineStr">
        <is>
          <t>CÓ</t>
        </is>
      </c>
      <c r="S599" t="inlineStr">
        <is>
          <t xml:space="preserve">XY LANH YC6J Xy lanh mạ màu  ĐK 105 Gờ 8mm </t>
        </is>
      </c>
    </row>
    <row r="600">
      <c r="B600" t="inlineStr">
        <is>
          <t>YUCHAI</t>
        </is>
      </c>
      <c r="C600" t="inlineStr">
        <is>
          <t>YC6J/6105ZLQ- J4100</t>
        </is>
      </c>
      <c r="D600" t="n">
        <v>6</v>
      </c>
      <c r="I600" t="inlineStr">
        <is>
          <t>S16R-PTA-4, S16R-Y1PTA-4</t>
        </is>
      </c>
      <c r="J600" t="inlineStr">
        <is>
          <t>IKAZU</t>
        </is>
      </c>
      <c r="K600" t="n">
        <v>105</v>
      </c>
      <c r="L600" t="inlineStr">
        <is>
          <t>Bộ 6</t>
        </is>
      </c>
      <c r="R600" t="inlineStr">
        <is>
          <t>CÓ</t>
        </is>
      </c>
      <c r="S600" t="inlineStr">
        <is>
          <t xml:space="preserve">XY LANH YC6J/6105ZLQ- J4100  ĐK 105 Gờ 8mm </t>
        </is>
      </c>
    </row>
    <row r="601">
      <c r="B601" t="inlineStr">
        <is>
          <t>YUCHAI</t>
        </is>
      </c>
      <c r="C601" t="inlineStr">
        <is>
          <t>4108Q-4D44 khô</t>
        </is>
      </c>
      <c r="I601" t="inlineStr">
        <is>
          <t>A4.248/A4.248.S</t>
        </is>
      </c>
      <c r="J601" t="inlineStr">
        <is>
          <t>IKAZU</t>
        </is>
      </c>
      <c r="K601" t="n">
        <v>108</v>
      </c>
      <c r="L601" t="inlineStr">
        <is>
          <t>Bộ 4</t>
        </is>
      </c>
      <c r="R601" t="inlineStr">
        <is>
          <t>CÓ</t>
        </is>
      </c>
      <c r="S601" t="inlineStr">
        <is>
          <t xml:space="preserve">XY LANH 4108Q-4D44 khô  ĐK 108 Gờ 1.5mm </t>
        </is>
      </c>
    </row>
    <row r="602">
      <c r="B602" t="inlineStr">
        <is>
          <t>YUCHAI</t>
        </is>
      </c>
      <c r="C602" t="inlineStr">
        <is>
          <t>YC4D/4108</t>
        </is>
      </c>
      <c r="D602" t="n">
        <v>4</v>
      </c>
      <c r="I602" t="inlineStr">
        <is>
          <t>S12N-PTA-2</t>
        </is>
      </c>
      <c r="J602" t="inlineStr">
        <is>
          <t>IKAZU</t>
        </is>
      </c>
      <c r="K602" t="n">
        <v>108</v>
      </c>
      <c r="L602" t="inlineStr">
        <is>
          <t>Bộ 4</t>
        </is>
      </c>
      <c r="R602" t="inlineStr">
        <is>
          <t>CÓ</t>
        </is>
      </c>
      <c r="S602" t="inlineStr">
        <is>
          <t xml:space="preserve">XY LANH YC4D/4108  ĐK 108 Gờ 8mm </t>
        </is>
      </c>
    </row>
    <row r="603">
      <c r="B603" t="inlineStr">
        <is>
          <t>YUCHAI</t>
        </is>
      </c>
      <c r="C603" t="inlineStr">
        <is>
          <t>YC4D/4108 ( ắc 40) có hình ảnh</t>
        </is>
      </c>
      <c r="D603" t="n">
        <v>4</v>
      </c>
      <c r="I603" t="inlineStr">
        <is>
          <t>S16N-PTA</t>
        </is>
      </c>
      <c r="J603" t="inlineStr">
        <is>
          <t>IKAZU</t>
        </is>
      </c>
      <c r="K603" t="n">
        <v>108</v>
      </c>
      <c r="L603" t="inlineStr">
        <is>
          <t>Bộ 4</t>
        </is>
      </c>
      <c r="R603" t="inlineStr">
        <is>
          <t>CÓ</t>
        </is>
      </c>
      <c r="S603" t="inlineStr">
        <is>
          <t xml:space="preserve">XY LANH YC4D/4108 ( ắc 40) có hình ảnh  ĐK 108 Gờ 8mm </t>
        </is>
      </c>
    </row>
    <row r="604">
      <c r="B604" t="inlineStr">
        <is>
          <t>YUCHAI</t>
        </is>
      </c>
      <c r="C604" t="inlineStr">
        <is>
          <t>YC6108ZQ-430</t>
        </is>
      </c>
      <c r="D604" t="n">
        <v>6</v>
      </c>
      <c r="I604" t="inlineStr">
        <is>
          <t>S8N-PTA</t>
        </is>
      </c>
      <c r="J604" t="inlineStr">
        <is>
          <t>IKAZU</t>
        </is>
      </c>
      <c r="K604" t="n">
        <v>108</v>
      </c>
      <c r="L604" t="inlineStr">
        <is>
          <t>Bộ 6</t>
        </is>
      </c>
      <c r="R604" t="inlineStr">
        <is>
          <t>CÓ</t>
        </is>
      </c>
      <c r="S604" t="inlineStr">
        <is>
          <t xml:space="preserve">XY LANH YC6108ZQ-430  ĐK 108 Gờ 8mm </t>
        </is>
      </c>
    </row>
    <row r="605">
      <c r="B605" t="inlineStr">
        <is>
          <t>YUCHAI</t>
        </is>
      </c>
      <c r="C605" t="inlineStr">
        <is>
          <t>YC4E/4110ZLQ /YC4E140-33</t>
        </is>
      </c>
      <c r="D605" t="n">
        <v>4</v>
      </c>
      <c r="I605" t="inlineStr">
        <is>
          <t>S6N-MPTA-2</t>
        </is>
      </c>
      <c r="J605" t="inlineStr">
        <is>
          <t>IKAZU</t>
        </is>
      </c>
      <c r="K605" t="n">
        <v>110</v>
      </c>
      <c r="L605" t="inlineStr">
        <is>
          <t>Bộ 4</t>
        </is>
      </c>
      <c r="R605" t="inlineStr">
        <is>
          <t>CÓ</t>
        </is>
      </c>
      <c r="S605" t="inlineStr">
        <is>
          <t xml:space="preserve">XY LANH YC4E/4110ZLQ /YC4E140-33  ĐK 110 Gờ 8mm </t>
        </is>
      </c>
    </row>
    <row r="606">
      <c r="B606" t="inlineStr">
        <is>
          <t>YUCHAI</t>
        </is>
      </c>
      <c r="C606" t="inlineStr">
        <is>
          <t>YC4EG200-50/4112</t>
        </is>
      </c>
      <c r="D606" t="n">
        <v>4</v>
      </c>
      <c r="I606" t="inlineStr">
        <is>
          <t>S6N-PTA</t>
        </is>
      </c>
      <c r="J606" t="inlineStr">
        <is>
          <t>IKAZU</t>
        </is>
      </c>
      <c r="K606" t="n">
        <v>112</v>
      </c>
      <c r="L606" t="inlineStr">
        <is>
          <t>Bộ 4</t>
        </is>
      </c>
      <c r="R606" t="inlineStr">
        <is>
          <t>CÓ</t>
        </is>
      </c>
      <c r="S606" t="inlineStr">
        <is>
          <t xml:space="preserve">XY LANH YC4EG200-50/4112  ĐK 112 Gờ 1.5mm </t>
        </is>
      </c>
    </row>
    <row r="607">
      <c r="B607" t="inlineStr">
        <is>
          <t>YUCHAI</t>
        </is>
      </c>
      <c r="C607" t="inlineStr">
        <is>
          <t>YC6 /L3000 /6113 xy lanh lợi 131</t>
        </is>
      </c>
      <c r="D607" t="n">
        <v>6</v>
      </c>
      <c r="I607" t="inlineStr">
        <is>
          <t>S6R2F-MTK</t>
        </is>
      </c>
      <c r="J607" t="inlineStr">
        <is>
          <t>IKAZU</t>
        </is>
      </c>
      <c r="K607" t="n">
        <v>113</v>
      </c>
      <c r="L607" t="inlineStr">
        <is>
          <t>Bộ 6</t>
        </is>
      </c>
      <c r="R607" t="inlineStr">
        <is>
          <t>CÓ</t>
        </is>
      </c>
      <c r="S607" t="inlineStr">
        <is>
          <t xml:space="preserve">XY LANH YC6 /L3000 /6113 xy lanh lợi 131  ĐK 113  </t>
        </is>
      </c>
    </row>
    <row r="608">
      <c r="A608" t="inlineStr">
        <is>
          <t>HH082702</t>
        </is>
      </c>
      <c r="B608" t="inlineStr">
        <is>
          <t>YUCHAI</t>
        </is>
      </c>
      <c r="C608" t="inlineStr">
        <is>
          <t>YC6L/YC6113/L4700 /YC6L330-50 xy lanh lợi 129</t>
        </is>
      </c>
      <c r="D608" t="n">
        <v>6</v>
      </c>
      <c r="I608" t="inlineStr">
        <is>
          <t>S6R-MPTK, S6R-Y1PTA-4, S6R-PT, S6R-PTA, S6R-Y2TAA-2</t>
        </is>
      </c>
      <c r="J608" t="inlineStr">
        <is>
          <t>IKAZU</t>
        </is>
      </c>
      <c r="K608" t="n">
        <v>113</v>
      </c>
      <c r="L608" t="inlineStr">
        <is>
          <t>Bộ 6</t>
        </is>
      </c>
      <c r="R608" t="inlineStr">
        <is>
          <t>CÓ</t>
        </is>
      </c>
      <c r="S608" t="inlineStr">
        <is>
          <t xml:space="preserve">XY LANH YC6L/YC6113/L4700 /YC6L330-50 xy lanh lợi 129  ĐK 113  </t>
        </is>
      </c>
    </row>
    <row r="609">
      <c r="B609" t="inlineStr">
        <is>
          <t>YUCHAI</t>
        </is>
      </c>
      <c r="C609" t="inlineStr">
        <is>
          <t>YC6M340</t>
        </is>
      </c>
      <c r="D609" t="n">
        <v>6</v>
      </c>
      <c r="I609" t="inlineStr">
        <is>
          <t>S6R-MPTK3</t>
        </is>
      </c>
      <c r="J609" t="inlineStr">
        <is>
          <t>IKAZU</t>
        </is>
      </c>
      <c r="K609" t="n">
        <v>123</v>
      </c>
      <c r="L609" t="inlineStr">
        <is>
          <t>Bộ 6</t>
        </is>
      </c>
      <c r="R609" t="inlineStr">
        <is>
          <t>CÓ</t>
        </is>
      </c>
      <c r="S609" t="inlineStr">
        <is>
          <t xml:space="preserve">XY LANH YC6M340  ĐK 123 Gờ 10mm </t>
        </is>
      </c>
    </row>
    <row r="610">
      <c r="B610" t="inlineStr">
        <is>
          <t>YUCHAI</t>
        </is>
      </c>
      <c r="C610" t="inlineStr">
        <is>
          <t>YC6MK /6123 KA100</t>
        </is>
      </c>
      <c r="D610" t="n">
        <v>6</v>
      </c>
      <c r="I610" t="inlineStr">
        <is>
          <t>S6R2-MTK, S6R2-PTA</t>
        </is>
      </c>
      <c r="J610" t="inlineStr">
        <is>
          <t>IKAZU</t>
        </is>
      </c>
      <c r="K610" t="n">
        <v>123</v>
      </c>
      <c r="L610" t="inlineStr">
        <is>
          <t>Bộ 6</t>
        </is>
      </c>
      <c r="R610" t="inlineStr">
        <is>
          <t>CÓ</t>
        </is>
      </c>
      <c r="S610" t="inlineStr">
        <is>
          <t xml:space="preserve">XY LANH YC6MK /6123 KA100  ĐK 123 Gờ 12mm </t>
        </is>
      </c>
    </row>
    <row r="611">
      <c r="B611" t="inlineStr">
        <is>
          <t>YUCHAI</t>
        </is>
      </c>
      <c r="C611" t="inlineStr">
        <is>
          <t>QC 2105</t>
        </is>
      </c>
      <c r="I611" t="inlineStr">
        <is>
          <t>CY4100BQ</t>
        </is>
      </c>
      <c r="J611" t="inlineStr">
        <is>
          <t>IKAZU</t>
        </is>
      </c>
      <c r="L611" t="inlineStr">
        <is>
          <t>Cái</t>
        </is>
      </c>
      <c r="R611" t="inlineStr">
        <is>
          <t>CÓ</t>
        </is>
      </c>
      <c r="S611" t="inlineStr">
        <is>
          <t xml:space="preserve">XY LANH QC 2105   Gờ 8mm </t>
        </is>
      </c>
    </row>
    <row r="612">
      <c r="B612" t="inlineStr">
        <is>
          <t>YUCHAI</t>
        </is>
      </c>
      <c r="C612" t="inlineStr">
        <is>
          <t>YC6G4700</t>
        </is>
      </c>
      <c r="D612" t="n">
        <v>6</v>
      </c>
      <c r="I612" t="inlineStr">
        <is>
          <t>S12R-MPTK, S12R-PTAA2</t>
        </is>
      </c>
      <c r="J612" t="inlineStr">
        <is>
          <t>IKAZU</t>
        </is>
      </c>
      <c r="L612" t="inlineStr">
        <is>
          <t>Bộ 6</t>
        </is>
      </c>
      <c r="R612" t="inlineStr">
        <is>
          <t>CÓ</t>
        </is>
      </c>
      <c r="S612" t="inlineStr">
        <is>
          <t xml:space="preserve">XY LANH YC6G4700   Gờ 1mm </t>
        </is>
      </c>
    </row>
    <row r="613">
      <c r="A613" t="inlineStr">
        <is>
          <t>HH082702</t>
        </is>
      </c>
      <c r="B613" t="inlineStr">
        <is>
          <t>YUCHAI</t>
        </is>
      </c>
      <c r="C613" t="inlineStr">
        <is>
          <t>YC6L/6113/YC6L3000</t>
        </is>
      </c>
      <c r="I613" t="inlineStr">
        <is>
          <t>6116-L375 LIUGONG</t>
        </is>
      </c>
      <c r="J613" t="inlineStr">
        <is>
          <t>TNC</t>
        </is>
      </c>
      <c r="K613" t="inlineStr">
        <is>
          <t>113</t>
        </is>
      </c>
      <c r="L613" t="inlineStr">
        <is>
          <t>Cái</t>
        </is>
      </c>
      <c r="R613" t="inlineStr">
        <is>
          <t>CÓ</t>
        </is>
      </c>
      <c r="S613" t="inlineStr">
        <is>
          <t xml:space="preserve">XY LANH YC6L/6113/YC6L3000    </t>
        </is>
      </c>
    </row>
    <row r="614">
      <c r="B614" t="inlineStr">
        <is>
          <t>◆  YANGCHAI   (11 sản phẩm)</t>
        </is>
      </c>
    </row>
    <row r="615">
      <c r="B615" t="inlineStr">
        <is>
          <t>YANGCHAI</t>
        </is>
      </c>
      <c r="C615" t="inlineStr">
        <is>
          <t>YZ485QB</t>
        </is>
      </c>
      <c r="D615" t="n">
        <v>4</v>
      </c>
      <c r="I615" t="inlineStr">
        <is>
          <t>3164D/4219D//6329D</t>
        </is>
      </c>
      <c r="J615" t="inlineStr">
        <is>
          <t>IKAZU</t>
        </is>
      </c>
      <c r="K615" t="n">
        <v>85</v>
      </c>
      <c r="L615" t="inlineStr">
        <is>
          <t>Bộ 4</t>
        </is>
      </c>
      <c r="R615" t="inlineStr">
        <is>
          <t>CÓ</t>
        </is>
      </c>
      <c r="S615" t="inlineStr">
        <is>
          <t xml:space="preserve">XY LANH YZ485QB  ĐK 85 Gờ 8mm </t>
        </is>
      </c>
    </row>
    <row r="616">
      <c r="B616" t="inlineStr">
        <is>
          <t>YANGCHAI</t>
        </is>
      </c>
      <c r="C616" t="inlineStr">
        <is>
          <t>YZ485ZLQ</t>
        </is>
      </c>
      <c r="D616" t="n">
        <v>4</v>
      </c>
      <c r="I616" t="inlineStr">
        <is>
          <t>4102</t>
        </is>
      </c>
      <c r="J616" t="inlineStr">
        <is>
          <t>IKAZU</t>
        </is>
      </c>
      <c r="K616" t="n">
        <v>85</v>
      </c>
      <c r="L616" t="inlineStr">
        <is>
          <t>Bộ 4</t>
        </is>
      </c>
      <c r="R616" t="inlineStr">
        <is>
          <t>CÓ</t>
        </is>
      </c>
      <c r="S616" t="inlineStr">
        <is>
          <t xml:space="preserve">XY LANH YZ485ZLQ  ĐK 85 Gờ 8mm </t>
        </is>
      </c>
    </row>
    <row r="617">
      <c r="B617" t="inlineStr">
        <is>
          <t>YANGCHAI</t>
        </is>
      </c>
      <c r="C617" t="inlineStr">
        <is>
          <t>YZ4102QB khô</t>
        </is>
      </c>
      <c r="D617" t="n">
        <v>4</v>
      </c>
      <c r="I617" t="inlineStr">
        <is>
          <t>4.236</t>
        </is>
      </c>
      <c r="J617" t="inlineStr">
        <is>
          <t>IKAZU</t>
        </is>
      </c>
      <c r="K617" t="n">
        <v>102</v>
      </c>
      <c r="L617" t="inlineStr">
        <is>
          <t>Bộ 4</t>
        </is>
      </c>
      <c r="R617" t="inlineStr">
        <is>
          <t>CÓ</t>
        </is>
      </c>
      <c r="S617" t="inlineStr">
        <is>
          <t xml:space="preserve">XY LANH YZ4102QB khô  ĐK 102 Gờ 10mm </t>
        </is>
      </c>
    </row>
    <row r="618">
      <c r="B618" t="inlineStr">
        <is>
          <t>YANGCHAI</t>
        </is>
      </c>
      <c r="C618" t="inlineStr">
        <is>
          <t>YZ4102QF</t>
        </is>
      </c>
      <c r="D618" t="n">
        <v>4</v>
      </c>
      <c r="I618" t="inlineStr">
        <is>
          <t>A4.212/A4.236//6.354/T6.354</t>
        </is>
      </c>
      <c r="J618" t="inlineStr">
        <is>
          <t>IKAZU</t>
        </is>
      </c>
      <c r="K618" t="n">
        <v>102</v>
      </c>
      <c r="L618" t="inlineStr">
        <is>
          <t>Bộ 4</t>
        </is>
      </c>
      <c r="R618" t="inlineStr">
        <is>
          <t>CÓ</t>
        </is>
      </c>
      <c r="S618" t="inlineStr">
        <is>
          <t xml:space="preserve">XY LANH YZ4102QF  ĐK 102 Gờ 10mm </t>
        </is>
      </c>
    </row>
    <row r="619">
      <c r="B619" t="inlineStr">
        <is>
          <t>YANGCHAI</t>
        </is>
      </c>
      <c r="C619" t="inlineStr">
        <is>
          <t>YZ4102ZLQ-4D37TC</t>
        </is>
      </c>
      <c r="D619" t="n">
        <v>4</v>
      </c>
      <c r="I619" t="inlineStr">
        <is>
          <t>6100 EURO3</t>
        </is>
      </c>
      <c r="J619" t="inlineStr">
        <is>
          <t>IKAZU</t>
        </is>
      </c>
      <c r="K619" t="n">
        <v>102</v>
      </c>
      <c r="L619" t="inlineStr">
        <is>
          <t>Bộ 4</t>
        </is>
      </c>
      <c r="R619" t="inlineStr">
        <is>
          <t>CÓ</t>
        </is>
      </c>
      <c r="S619" t="inlineStr">
        <is>
          <t xml:space="preserve">XY LANH YZ4102ZLQ-4D37TC  ĐK 102 Gờ 10mm </t>
        </is>
      </c>
    </row>
    <row r="620">
      <c r="B620" t="inlineStr">
        <is>
          <t>YANGCHAI</t>
        </is>
      </c>
      <c r="C620" t="inlineStr">
        <is>
          <t>YZ4105G khô</t>
        </is>
      </c>
      <c r="D620" t="n">
        <v>4</v>
      </c>
      <c r="I620" t="inlineStr">
        <is>
          <t>6100 KHÔ</t>
        </is>
      </c>
      <c r="J620" t="inlineStr">
        <is>
          <t>IKAZU</t>
        </is>
      </c>
      <c r="K620" t="n">
        <v>105</v>
      </c>
      <c r="L620" t="inlineStr">
        <is>
          <t>Bộ 4</t>
        </is>
      </c>
      <c r="R620" t="inlineStr">
        <is>
          <t>CÓ</t>
        </is>
      </c>
      <c r="S620" t="inlineStr">
        <is>
          <t xml:space="preserve">XY LANH YZ4105G khô  ĐK 105 Gờ 10mm </t>
        </is>
      </c>
    </row>
    <row r="621">
      <c r="B621" t="inlineStr">
        <is>
          <t>YANGCHAI</t>
        </is>
      </c>
      <c r="C621" t="inlineStr">
        <is>
          <t>YZ4105QF khô</t>
        </is>
      </c>
      <c r="D621" t="n">
        <v>4</v>
      </c>
      <c r="I621" t="inlineStr">
        <is>
          <t>8025.02</t>
        </is>
      </c>
      <c r="J621" t="inlineStr">
        <is>
          <t>IKAZU</t>
        </is>
      </c>
      <c r="K621" t="n">
        <v>105</v>
      </c>
      <c r="L621" t="inlineStr">
        <is>
          <t>Bộ 4</t>
        </is>
      </c>
      <c r="R621" t="inlineStr">
        <is>
          <t>CÓ</t>
        </is>
      </c>
      <c r="S621" t="inlineStr">
        <is>
          <t xml:space="preserve">XY LANH YZ4105QF khô  ĐK 105 Gờ 10mm </t>
        </is>
      </c>
    </row>
    <row r="622">
      <c r="B622" t="inlineStr">
        <is>
          <t>YANGCHAI</t>
        </is>
      </c>
      <c r="C622" t="inlineStr">
        <is>
          <t>YZ4105ZLQ (Foton) khô</t>
        </is>
      </c>
      <c r="D622" t="n">
        <v>4</v>
      </c>
      <c r="I622" t="inlineStr">
        <is>
          <t>8035.06</t>
        </is>
      </c>
      <c r="J622" t="inlineStr">
        <is>
          <t>IKAZU</t>
        </is>
      </c>
      <c r="K622" t="n">
        <v>105</v>
      </c>
      <c r="L622" t="inlineStr">
        <is>
          <t>Bộ 4</t>
        </is>
      </c>
      <c r="R622" t="inlineStr">
        <is>
          <t>CÓ</t>
        </is>
      </c>
      <c r="S622" t="inlineStr">
        <is>
          <t xml:space="preserve">XY LANH YZ4105ZLQ (Foton) khô  ĐK 105 Gờ 10mm </t>
        </is>
      </c>
    </row>
    <row r="623">
      <c r="B623" t="inlineStr">
        <is>
          <t>YANGCHAI</t>
        </is>
      </c>
      <c r="C623" t="inlineStr">
        <is>
          <t>YZ4105ZLQ (WEICHAI</t>
        </is>
      </c>
      <c r="D623" t="n">
        <v>4</v>
      </c>
      <c r="I623" t="inlineStr">
        <is>
          <t>T4.40/T6.60//T4.401/T6.601</t>
        </is>
      </c>
      <c r="J623" t="inlineStr">
        <is>
          <t>IKAZU</t>
        </is>
      </c>
      <c r="K623" t="n">
        <v>105</v>
      </c>
      <c r="L623" t="inlineStr">
        <is>
          <t>Bộ 4</t>
        </is>
      </c>
      <c r="R623" t="inlineStr">
        <is>
          <t>CÓ</t>
        </is>
      </c>
      <c r="S623" t="inlineStr">
        <is>
          <t xml:space="preserve">XY LANH YZ4105ZLQ (WEICHAI  ĐK 105 Gờ 10mm </t>
        </is>
      </c>
    </row>
    <row r="624">
      <c r="B624" t="inlineStr">
        <is>
          <t>YANGCHAI</t>
        </is>
      </c>
      <c r="C624" t="inlineStr">
        <is>
          <t>YZ4DB1-40/4105</t>
        </is>
      </c>
      <c r="D624" t="n">
        <v>4</v>
      </c>
      <c r="I624" t="inlineStr">
        <is>
          <t>4102/YCD4F32 (MÁY CÔNG TRÌNH)</t>
        </is>
      </c>
      <c r="J624" t="inlineStr">
        <is>
          <t>IKAZU</t>
        </is>
      </c>
      <c r="K624" t="n">
        <v>105</v>
      </c>
      <c r="L624" t="inlineStr">
        <is>
          <t>Bộ 4</t>
        </is>
      </c>
      <c r="R624" t="inlineStr">
        <is>
          <t>CÓ</t>
        </is>
      </c>
      <c r="S624" t="inlineStr">
        <is>
          <t xml:space="preserve">XY LANH YZ4DB1-40/4105  ĐK 105 Gờ 5mm </t>
        </is>
      </c>
    </row>
    <row r="625">
      <c r="B625" t="inlineStr">
        <is>
          <t>YANGCHAI</t>
        </is>
      </c>
      <c r="C625" t="inlineStr">
        <is>
          <t>YZ4108Q khô</t>
        </is>
      </c>
      <c r="D625" t="n">
        <v>4</v>
      </c>
      <c r="I625" t="inlineStr">
        <is>
          <t>YC2100</t>
        </is>
      </c>
      <c r="J625" t="inlineStr">
        <is>
          <t>IKAZU</t>
        </is>
      </c>
      <c r="K625" t="n">
        <v>108</v>
      </c>
      <c r="L625" t="inlineStr">
        <is>
          <t>Bộ 4</t>
        </is>
      </c>
      <c r="R625" t="inlineStr">
        <is>
          <t>CÓ</t>
        </is>
      </c>
      <c r="S625" t="inlineStr">
        <is>
          <t xml:space="preserve">XY LANH YZ4108Q khô  ĐK 108 Gờ 10mm </t>
        </is>
      </c>
    </row>
    <row r="626">
      <c r="B626" t="inlineStr">
        <is>
          <t>◆  YUNNEI   (10 sản phẩm)</t>
        </is>
      </c>
    </row>
    <row r="627">
      <c r="B627" t="inlineStr">
        <is>
          <t>YUNNEI</t>
        </is>
      </c>
      <c r="C627" t="inlineStr">
        <is>
          <t>YN490QB / TN27</t>
        </is>
      </c>
      <c r="I627" t="inlineStr">
        <is>
          <t>450</t>
        </is>
      </c>
      <c r="J627" t="inlineStr">
        <is>
          <t>IKAZU</t>
        </is>
      </c>
      <c r="K627" t="n">
        <v>90</v>
      </c>
      <c r="L627" t="inlineStr">
        <is>
          <t>Cái</t>
        </is>
      </c>
      <c r="R627" t="inlineStr">
        <is>
          <t>CÓ</t>
        </is>
      </c>
      <c r="S627" t="inlineStr">
        <is>
          <t xml:space="preserve">XY LANH YN490QB / TN27  ĐK 90 Gờ 8mm </t>
        </is>
      </c>
    </row>
    <row r="628">
      <c r="B628" t="inlineStr">
        <is>
          <t>YUNNEI</t>
        </is>
      </c>
      <c r="C628" t="inlineStr">
        <is>
          <t>YN490QZL-A</t>
        </is>
      </c>
      <c r="D628" t="n">
        <v>4</v>
      </c>
      <c r="I628" t="inlineStr">
        <is>
          <t>493</t>
        </is>
      </c>
      <c r="J628" t="inlineStr">
        <is>
          <t>IKAZU</t>
        </is>
      </c>
      <c r="K628" t="n">
        <v>90</v>
      </c>
      <c r="L628" t="inlineStr">
        <is>
          <t>Bộ 4</t>
        </is>
      </c>
      <c r="R628" t="inlineStr">
        <is>
          <t>CÓ</t>
        </is>
      </c>
      <c r="S628" t="inlineStr">
        <is>
          <t xml:space="preserve">XY LANH YN490QZL-A  ĐK 90 Gờ 8mm </t>
        </is>
      </c>
    </row>
    <row r="629">
      <c r="B629" t="inlineStr">
        <is>
          <t>YUNNEI</t>
        </is>
      </c>
      <c r="C629" t="inlineStr">
        <is>
          <t>YN490QZL-B</t>
        </is>
      </c>
      <c r="D629" t="n">
        <v>4</v>
      </c>
      <c r="I629" t="inlineStr">
        <is>
          <t>YN495T ( MÁY GẶT 2010)</t>
        </is>
      </c>
      <c r="J629" t="inlineStr">
        <is>
          <t>IKAZU</t>
        </is>
      </c>
      <c r="K629" t="n">
        <v>90</v>
      </c>
      <c r="L629" t="inlineStr">
        <is>
          <t>Bộ 4</t>
        </is>
      </c>
      <c r="R629" t="inlineStr">
        <is>
          <t>CÓ</t>
        </is>
      </c>
      <c r="S629" t="inlineStr">
        <is>
          <t xml:space="preserve">XY LANH YN490QZL-B  ĐK 90 Gờ 8mm </t>
        </is>
      </c>
    </row>
    <row r="630">
      <c r="B630" t="inlineStr">
        <is>
          <t>YUNNEI</t>
        </is>
      </c>
      <c r="C630" t="inlineStr">
        <is>
          <t>YN4100-Q</t>
        </is>
      </c>
      <c r="D630" t="n">
        <v>4</v>
      </c>
      <c r="J630" t="inlineStr">
        <is>
          <t>IKAZU</t>
        </is>
      </c>
      <c r="K630" t="n">
        <v>100</v>
      </c>
      <c r="L630" t="inlineStr">
        <is>
          <t>Bộ 4</t>
        </is>
      </c>
      <c r="R630" t="inlineStr">
        <is>
          <t>CÓ</t>
        </is>
      </c>
      <c r="S630" t="inlineStr">
        <is>
          <t xml:space="preserve">XY LANH YN4100-Q  ĐK 100 Gờ 4mm </t>
        </is>
      </c>
    </row>
    <row r="631">
      <c r="B631" t="inlineStr">
        <is>
          <t>YUNNEI</t>
        </is>
      </c>
      <c r="C631" t="inlineStr">
        <is>
          <t>YN4100QB-A YN33CRD1</t>
        </is>
      </c>
      <c r="D631" t="n">
        <v>4</v>
      </c>
      <c r="I631" t="inlineStr">
        <is>
          <t>75</t>
        </is>
      </c>
      <c r="J631" t="inlineStr">
        <is>
          <t>IKAZU</t>
        </is>
      </c>
      <c r="K631" t="n">
        <v>100</v>
      </c>
      <c r="L631" t="inlineStr">
        <is>
          <t>Bộ 4</t>
        </is>
      </c>
      <c r="R631" t="inlineStr">
        <is>
          <t>CÓ</t>
        </is>
      </c>
      <c r="S631" t="inlineStr">
        <is>
          <t xml:space="preserve">XY LANH YN4100QB-A YN33CRD1  ĐK 100 Gờ 8mm </t>
        </is>
      </c>
    </row>
    <row r="632">
      <c r="B632" t="inlineStr">
        <is>
          <t>YUNNEI</t>
        </is>
      </c>
      <c r="C632" t="inlineStr">
        <is>
          <t>YN4100QBZ /YN33CR</t>
        </is>
      </c>
      <c r="D632" t="n">
        <v>4</v>
      </c>
      <c r="I632" t="inlineStr">
        <is>
          <t>XID80/XIDL//XUD</t>
        </is>
      </c>
      <c r="J632" t="inlineStr">
        <is>
          <t>IKAZU</t>
        </is>
      </c>
      <c r="K632" t="n">
        <v>100</v>
      </c>
      <c r="L632" t="inlineStr">
        <is>
          <t>Bộ 4</t>
        </is>
      </c>
      <c r="R632" t="inlineStr">
        <is>
          <t>CÓ</t>
        </is>
      </c>
      <c r="S632" t="inlineStr">
        <is>
          <t xml:space="preserve">XY LANH YN4100QBZ /YN33CR  ĐK 100  </t>
        </is>
      </c>
    </row>
    <row r="633">
      <c r="B633" t="inlineStr">
        <is>
          <t>YUNNEI</t>
        </is>
      </c>
      <c r="C633" t="inlineStr">
        <is>
          <t>YN4100QBZL</t>
        </is>
      </c>
      <c r="D633" t="n">
        <v>4</v>
      </c>
      <c r="I633" t="inlineStr">
        <is>
          <t>YND485Q</t>
        </is>
      </c>
      <c r="J633" t="inlineStr">
        <is>
          <t>IKAZU</t>
        </is>
      </c>
      <c r="K633" t="n">
        <v>100</v>
      </c>
      <c r="L633" t="inlineStr">
        <is>
          <t>Bộ 4</t>
        </is>
      </c>
      <c r="R633" t="inlineStr">
        <is>
          <t>CÓ</t>
        </is>
      </c>
      <c r="S633" t="inlineStr">
        <is>
          <t xml:space="preserve">XY LANH YN4100QBZL  ĐK 100 Gờ 8mm </t>
        </is>
      </c>
    </row>
    <row r="634">
      <c r="B634" t="inlineStr">
        <is>
          <t>YUNNEI</t>
        </is>
      </c>
      <c r="C634" t="inlineStr">
        <is>
          <t>YN4102QBZ</t>
        </is>
      </c>
      <c r="D634" t="n">
        <v>4</v>
      </c>
      <c r="I634" t="inlineStr">
        <is>
          <t>3.152</t>
        </is>
      </c>
      <c r="J634" t="inlineStr">
        <is>
          <t>IKAZU</t>
        </is>
      </c>
      <c r="K634" t="n">
        <v>102</v>
      </c>
      <c r="L634" t="inlineStr">
        <is>
          <t>Bộ 4</t>
        </is>
      </c>
      <c r="R634" t="inlineStr">
        <is>
          <t>CÓ</t>
        </is>
      </c>
      <c r="S634" t="inlineStr">
        <is>
          <t xml:space="preserve">XY LANH YN4102QBZ  ĐK 102 Gờ 8mm </t>
        </is>
      </c>
    </row>
    <row r="635">
      <c r="B635" t="inlineStr">
        <is>
          <t>YUNNEI</t>
        </is>
      </c>
      <c r="C635" t="inlineStr">
        <is>
          <t>YN4102QBZL-B</t>
        </is>
      </c>
      <c r="D635" t="n">
        <v>4</v>
      </c>
      <c r="I635" t="inlineStr">
        <is>
          <t>A3.152/4.203/AD4.2/03</t>
        </is>
      </c>
      <c r="J635" t="inlineStr">
        <is>
          <t>IKAZU</t>
        </is>
      </c>
      <c r="K635" t="n">
        <v>102</v>
      </c>
      <c r="L635" t="inlineStr">
        <is>
          <t>Bộ 4</t>
        </is>
      </c>
      <c r="R635" t="inlineStr">
        <is>
          <t>CÓ</t>
        </is>
      </c>
      <c r="S635" t="inlineStr">
        <is>
          <t xml:space="preserve">XY LANH YN4102QBZL-B  ĐK 102 Gờ 8mm </t>
        </is>
      </c>
    </row>
    <row r="636">
      <c r="B636" t="inlineStr">
        <is>
          <t>YUNNEI</t>
        </is>
      </c>
      <c r="C636" t="inlineStr">
        <is>
          <t>YN4102QBZL-D</t>
        </is>
      </c>
      <c r="D636" t="n">
        <v>4</v>
      </c>
      <c r="I636" t="inlineStr">
        <is>
          <t>8140072700</t>
        </is>
      </c>
      <c r="J636" t="inlineStr">
        <is>
          <t>IKAZU</t>
        </is>
      </c>
      <c r="K636" t="n">
        <v>102</v>
      </c>
      <c r="L636" t="inlineStr">
        <is>
          <t>Bộ 4</t>
        </is>
      </c>
      <c r="R636" t="inlineStr">
        <is>
          <t>CÓ</t>
        </is>
      </c>
      <c r="S636" t="inlineStr">
        <is>
          <t xml:space="preserve">XY LANH YN4102QBZL-D  ĐK 102 Gờ 8mm </t>
        </is>
      </c>
    </row>
    <row r="637">
      <c r="B637" t="inlineStr">
        <is>
          <t>◆  FAWDE   (19 sản phẩm)</t>
        </is>
      </c>
    </row>
    <row r="638">
      <c r="B638" t="inlineStr">
        <is>
          <t>FAWDE</t>
        </is>
      </c>
      <c r="C638" t="inlineStr">
        <is>
          <t>CA498</t>
        </is>
      </c>
      <c r="I638" t="inlineStr">
        <is>
          <t>YN490QZL-A</t>
        </is>
      </c>
      <c r="J638" t="inlineStr">
        <is>
          <t>IKAZU</t>
        </is>
      </c>
      <c r="K638" t="n">
        <v>98</v>
      </c>
      <c r="L638" t="inlineStr">
        <is>
          <t>Cái</t>
        </is>
      </c>
      <c r="R638" t="inlineStr">
        <is>
          <t>CÓ</t>
        </is>
      </c>
      <c r="S638" t="inlineStr">
        <is>
          <t xml:space="preserve">XY LANH CA498  ĐK 98 Gờ 5mm </t>
        </is>
      </c>
    </row>
    <row r="639">
      <c r="B639" t="inlineStr">
        <is>
          <t>FAWDE</t>
        </is>
      </c>
      <c r="C639" t="inlineStr">
        <is>
          <t>CA498 x2</t>
        </is>
      </c>
      <c r="I639" t="inlineStr">
        <is>
          <t>YN490QZL-B</t>
        </is>
      </c>
      <c r="J639" t="inlineStr">
        <is>
          <t>IKAZU</t>
        </is>
      </c>
      <c r="K639" t="n">
        <v>98</v>
      </c>
      <c r="L639" t="inlineStr">
        <is>
          <t>Cái</t>
        </is>
      </c>
      <c r="R639" t="inlineStr">
        <is>
          <t>CÓ</t>
        </is>
      </c>
      <c r="S639" t="inlineStr">
        <is>
          <t xml:space="preserve">XY LANH CA498 x2  ĐK 98 Gờ 5mm </t>
        </is>
      </c>
    </row>
    <row r="640">
      <c r="B640" t="inlineStr">
        <is>
          <t>FAWDE</t>
        </is>
      </c>
      <c r="C640" t="inlineStr">
        <is>
          <t>CA498x2</t>
        </is>
      </c>
      <c r="I640" t="inlineStr">
        <is>
          <t>YN4100-Q</t>
        </is>
      </c>
      <c r="J640" t="inlineStr">
        <is>
          <t>IKAZU</t>
        </is>
      </c>
      <c r="K640" t="n">
        <v>98</v>
      </c>
      <c r="L640" t="inlineStr">
        <is>
          <t>Cái</t>
        </is>
      </c>
      <c r="R640" t="inlineStr">
        <is>
          <t>CÓ</t>
        </is>
      </c>
      <c r="S640" t="inlineStr">
        <is>
          <t xml:space="preserve">XY LANH CA498x2  ĐK 98 Gờ 5mm </t>
        </is>
      </c>
    </row>
    <row r="641">
      <c r="B641" t="inlineStr">
        <is>
          <t>FAWDE</t>
        </is>
      </c>
      <c r="C641" t="inlineStr">
        <is>
          <t>CA498x3</t>
        </is>
      </c>
      <c r="I641" t="inlineStr">
        <is>
          <t>YN4100QB-A YN33CRD1</t>
        </is>
      </c>
      <c r="J641" t="inlineStr">
        <is>
          <t>IKAZU</t>
        </is>
      </c>
      <c r="K641" t="n">
        <v>98</v>
      </c>
      <c r="L641" t="inlineStr">
        <is>
          <t>Cái</t>
        </is>
      </c>
      <c r="R641" t="inlineStr">
        <is>
          <t>CÓ</t>
        </is>
      </c>
      <c r="S641" t="inlineStr">
        <is>
          <t xml:space="preserve">XY LANH CA498x3  ĐK 98 Gờ 5mm </t>
        </is>
      </c>
    </row>
    <row r="642">
      <c r="B642" t="inlineStr">
        <is>
          <t>FAWDE</t>
        </is>
      </c>
      <c r="C642" t="inlineStr">
        <is>
          <t>CA6106-6DE2-22</t>
        </is>
      </c>
      <c r="D642" t="n">
        <v>6</v>
      </c>
      <c r="I642" t="inlineStr">
        <is>
          <t>YN4100QBZ /YN33CR</t>
        </is>
      </c>
      <c r="J642" t="inlineStr">
        <is>
          <t>IKAZU</t>
        </is>
      </c>
      <c r="K642" t="n">
        <v>106</v>
      </c>
      <c r="L642" t="inlineStr">
        <is>
          <t>Bộ 6</t>
        </is>
      </c>
      <c r="R642" t="inlineStr">
        <is>
          <t>CÓ</t>
        </is>
      </c>
      <c r="S642" t="inlineStr">
        <is>
          <t xml:space="preserve">XY LANH CA6106-6DE2-22  ĐK 106 Gờ 10mm </t>
        </is>
      </c>
    </row>
    <row r="643">
      <c r="B643" t="inlineStr">
        <is>
          <t>FAWDE</t>
        </is>
      </c>
      <c r="C643" t="inlineStr">
        <is>
          <t>CA4110-4DF2-17 (FAWDE)</t>
        </is>
      </c>
      <c r="D643" t="n">
        <v>4</v>
      </c>
      <c r="I643" t="inlineStr">
        <is>
          <t>YZ4108Q KHÔ</t>
        </is>
      </c>
      <c r="J643" t="inlineStr">
        <is>
          <t>IKAZU</t>
        </is>
      </c>
      <c r="K643" t="n">
        <v>110</v>
      </c>
      <c r="L643" t="inlineStr">
        <is>
          <t>Bộ 4</t>
        </is>
      </c>
      <c r="R643" t="inlineStr">
        <is>
          <t>CÓ</t>
        </is>
      </c>
      <c r="S643" t="inlineStr">
        <is>
          <t xml:space="preserve">XY LANH CA4110-4DF2-17 (FAWDE)  ĐK 110 Gờ 10mm </t>
        </is>
      </c>
    </row>
    <row r="644">
      <c r="B644" t="inlineStr">
        <is>
          <t>FAWDE</t>
        </is>
      </c>
      <c r="C644" t="inlineStr">
        <is>
          <t>CA4110AKZ</t>
        </is>
      </c>
      <c r="D644" t="n">
        <v>4</v>
      </c>
      <c r="J644" t="inlineStr">
        <is>
          <t>IKAZU</t>
        </is>
      </c>
      <c r="K644" t="n">
        <v>110</v>
      </c>
      <c r="L644" t="inlineStr">
        <is>
          <t>Bộ 4</t>
        </is>
      </c>
      <c r="R644" t="inlineStr">
        <is>
          <t>CÓ</t>
        </is>
      </c>
      <c r="S644" t="inlineStr">
        <is>
          <t xml:space="preserve">XY LANH CA4110AKZ  ĐK 110 Gờ 10mm </t>
        </is>
      </c>
    </row>
    <row r="645">
      <c r="B645" t="inlineStr">
        <is>
          <t>FAWDE</t>
        </is>
      </c>
      <c r="C645" t="inlineStr">
        <is>
          <t>CA6110-6DF2-21</t>
        </is>
      </c>
      <c r="D645" t="n">
        <v>6</v>
      </c>
      <c r="I645" t="inlineStr">
        <is>
          <t>YN4100QBZL</t>
        </is>
      </c>
      <c r="J645" t="inlineStr">
        <is>
          <t>IKAZU</t>
        </is>
      </c>
      <c r="K645" t="n">
        <v>110</v>
      </c>
      <c r="L645" t="inlineStr">
        <is>
          <t>Bộ 6</t>
        </is>
      </c>
      <c r="R645" t="inlineStr">
        <is>
          <t>CÓ</t>
        </is>
      </c>
      <c r="S645" t="inlineStr">
        <is>
          <t xml:space="preserve">XY LANH CA6110-6DF2-21  ĐK 110 Gờ 10mm </t>
        </is>
      </c>
    </row>
    <row r="646">
      <c r="B646" t="inlineStr">
        <is>
          <t>FAWDE</t>
        </is>
      </c>
      <c r="C646" t="inlineStr">
        <is>
          <t>CA6110/ 6DF2-26 /23</t>
        </is>
      </c>
      <c r="D646" t="n">
        <v>6</v>
      </c>
      <c r="I646" t="inlineStr">
        <is>
          <t>YN4102QBZ</t>
        </is>
      </c>
      <c r="J646" t="inlineStr">
        <is>
          <t>IKAZU</t>
        </is>
      </c>
      <c r="K646" t="n">
        <v>110</v>
      </c>
      <c r="L646" t="inlineStr">
        <is>
          <t>Bộ 6</t>
        </is>
      </c>
      <c r="R646" t="inlineStr">
        <is>
          <t>CÓ</t>
        </is>
      </c>
      <c r="S646" t="inlineStr">
        <is>
          <t xml:space="preserve">XY LANH CA6110/ 6DF2-26 /23  ĐK 110 Gờ 10mm </t>
        </is>
      </c>
    </row>
    <row r="647">
      <c r="B647" t="inlineStr">
        <is>
          <t>FAWDE</t>
        </is>
      </c>
      <c r="C647" t="inlineStr">
        <is>
          <t>CA6110/6DL-28</t>
        </is>
      </c>
      <c r="D647" t="n">
        <v>6</v>
      </c>
      <c r="I647" t="inlineStr">
        <is>
          <t>YN4102QBZL-B</t>
        </is>
      </c>
      <c r="J647" t="inlineStr">
        <is>
          <t>IKAZU</t>
        </is>
      </c>
      <c r="K647" t="n">
        <v>110</v>
      </c>
      <c r="L647" t="inlineStr">
        <is>
          <t>Bộ 6</t>
        </is>
      </c>
      <c r="R647" t="inlineStr">
        <is>
          <t>CÓ</t>
        </is>
      </c>
      <c r="S647" t="inlineStr">
        <is>
          <t xml:space="preserve">XY LANH CA6110/6DL-28  ĐK 110 Gờ 9mm </t>
        </is>
      </c>
    </row>
    <row r="648">
      <c r="B648" t="inlineStr">
        <is>
          <t>FAWDE</t>
        </is>
      </c>
      <c r="C648" t="inlineStr">
        <is>
          <t>CA6110A - K35 đời 3</t>
        </is>
      </c>
      <c r="D648" t="n">
        <v>6</v>
      </c>
      <c r="I648" t="inlineStr">
        <is>
          <t>YN4102QBZL-D</t>
        </is>
      </c>
      <c r="J648" t="inlineStr">
        <is>
          <t>IKAZU</t>
        </is>
      </c>
      <c r="K648" t="n">
        <v>110</v>
      </c>
      <c r="L648" t="inlineStr">
        <is>
          <t>Bộ 6</t>
        </is>
      </c>
      <c r="R648" t="inlineStr">
        <is>
          <t>CÓ</t>
        </is>
      </c>
      <c r="S648" t="inlineStr">
        <is>
          <t xml:space="preserve">XY LANH CA6110A - K35 đời 3  ĐK 110 Gờ 10mm </t>
        </is>
      </c>
    </row>
    <row r="649">
      <c r="B649" t="inlineStr">
        <is>
          <t>FAWDE</t>
        </is>
      </c>
      <c r="C649" t="inlineStr">
        <is>
          <t>CA6110AK -K51 Đời 3</t>
        </is>
      </c>
      <c r="D649" t="n">
        <v>6</v>
      </c>
      <c r="J649" t="inlineStr">
        <is>
          <t>IKAZU</t>
        </is>
      </c>
      <c r="K649" t="n">
        <v>110</v>
      </c>
      <c r="L649" t="inlineStr">
        <is>
          <t>Bộ 6</t>
        </is>
      </c>
      <c r="R649" t="inlineStr">
        <is>
          <t>CÓ</t>
        </is>
      </c>
      <c r="S649" t="inlineStr">
        <is>
          <t xml:space="preserve">XY LANH CA6110AK -K51 Đời 3  ĐK 110 Gờ 10mm </t>
        </is>
      </c>
    </row>
    <row r="650">
      <c r="B650" t="inlineStr">
        <is>
          <t>FAWDE</t>
        </is>
      </c>
      <c r="C650" t="inlineStr">
        <is>
          <t>CA6110AKZ (FAWDE)</t>
        </is>
      </c>
      <c r="D650" t="n">
        <v>6</v>
      </c>
      <c r="I650" t="inlineStr">
        <is>
          <t>CA498</t>
        </is>
      </c>
      <c r="J650" t="inlineStr">
        <is>
          <t>IKAZU</t>
        </is>
      </c>
      <c r="K650" t="n">
        <v>110</v>
      </c>
      <c r="L650" t="inlineStr">
        <is>
          <t>Bộ 6</t>
        </is>
      </c>
      <c r="R650" t="inlineStr">
        <is>
          <t>CÓ</t>
        </is>
      </c>
      <c r="S650" t="inlineStr">
        <is>
          <t xml:space="preserve">XY LANH CA6110AKZ (FAWDE)  ĐK 110 Gờ 10mm </t>
        </is>
      </c>
    </row>
    <row r="651">
      <c r="B651" t="inlineStr">
        <is>
          <t>FAWDE</t>
        </is>
      </c>
      <c r="C651" t="inlineStr">
        <is>
          <t>CA6110AKZ1A2</t>
        </is>
      </c>
      <c r="D651" t="n">
        <v>6</v>
      </c>
      <c r="I651" t="inlineStr">
        <is>
          <t>CA498 X2</t>
        </is>
      </c>
      <c r="J651" t="inlineStr">
        <is>
          <t>IKAZU</t>
        </is>
      </c>
      <c r="K651" t="n">
        <v>110</v>
      </c>
      <c r="L651" t="inlineStr">
        <is>
          <t>Bộ 6</t>
        </is>
      </c>
      <c r="R651" t="inlineStr">
        <is>
          <t>CÓ</t>
        </is>
      </c>
      <c r="S651" t="inlineStr">
        <is>
          <t xml:space="preserve">XY LANH CA6110AKZ1A2  ĐK 110 Gờ 10mm </t>
        </is>
      </c>
    </row>
    <row r="652">
      <c r="B652" t="inlineStr">
        <is>
          <t>FAWDE</t>
        </is>
      </c>
      <c r="C652" t="inlineStr">
        <is>
          <t>CA6110AKZLA9 (Fawde)</t>
        </is>
      </c>
      <c r="D652" t="n">
        <v>6</v>
      </c>
      <c r="I652" t="inlineStr">
        <is>
          <t>CA498X2</t>
        </is>
      </c>
      <c r="J652" t="inlineStr">
        <is>
          <t>IKAZU</t>
        </is>
      </c>
      <c r="K652" t="n">
        <v>110</v>
      </c>
      <c r="L652" t="inlineStr">
        <is>
          <t>Bộ 6</t>
        </is>
      </c>
      <c r="R652" t="inlineStr">
        <is>
          <t>CÓ</t>
        </is>
      </c>
      <c r="S652" t="inlineStr">
        <is>
          <t xml:space="preserve">XY LANH CA6110AKZLA9 (Fawde)  ĐK 110 Gờ 10mm </t>
        </is>
      </c>
    </row>
    <row r="653">
      <c r="B653" t="inlineStr">
        <is>
          <t>FAWDE</t>
        </is>
      </c>
      <c r="C653" t="inlineStr">
        <is>
          <t>CA6112 ướt 6DL2-35</t>
        </is>
      </c>
      <c r="D653" t="n">
        <v>6</v>
      </c>
      <c r="I653" t="inlineStr">
        <is>
          <t>CA498X3</t>
        </is>
      </c>
      <c r="J653" t="inlineStr">
        <is>
          <t>IKAZU</t>
        </is>
      </c>
      <c r="K653" t="n">
        <v>112</v>
      </c>
      <c r="L653" t="inlineStr">
        <is>
          <t>Bộ 6</t>
        </is>
      </c>
      <c r="R653" t="inlineStr">
        <is>
          <t>CÓ</t>
        </is>
      </c>
      <c r="S653" t="inlineStr">
        <is>
          <t xml:space="preserve">XY LANH CA6112 ướt 6DL2-35  ĐK 112 Gờ 9mm </t>
        </is>
      </c>
    </row>
    <row r="654">
      <c r="B654" t="inlineStr">
        <is>
          <t>FAWDE</t>
        </is>
      </c>
      <c r="C654" t="inlineStr">
        <is>
          <t>CA4113BKZ</t>
        </is>
      </c>
      <c r="D654" t="n">
        <v>4</v>
      </c>
      <c r="I654" t="inlineStr">
        <is>
          <t>YN490QB / TN27</t>
        </is>
      </c>
      <c r="J654" t="inlineStr">
        <is>
          <t>IKAZU</t>
        </is>
      </c>
      <c r="K654" t="n">
        <v>113</v>
      </c>
      <c r="L654" t="inlineStr">
        <is>
          <t>Bộ 4</t>
        </is>
      </c>
      <c r="R654" t="inlineStr">
        <is>
          <t>CÓ</t>
        </is>
      </c>
      <c r="S654" t="inlineStr">
        <is>
          <t xml:space="preserve">XY LANH CA4113BKZ  ĐK 113 Gờ 10mm </t>
        </is>
      </c>
    </row>
    <row r="655">
      <c r="B655" t="inlineStr">
        <is>
          <t>FAWDE</t>
        </is>
      </c>
      <c r="C655" t="inlineStr">
        <is>
          <t>CA6113 ắc 38 (FAWDE)</t>
        </is>
      </c>
      <c r="D655" t="n">
        <v>6</v>
      </c>
      <c r="I655" t="inlineStr">
        <is>
          <t>CA6106-6DE2-22</t>
        </is>
      </c>
      <c r="J655" t="inlineStr">
        <is>
          <t>IKAZU</t>
        </is>
      </c>
      <c r="K655" t="n">
        <v>113</v>
      </c>
      <c r="L655" t="inlineStr">
        <is>
          <t>Bộ 6</t>
        </is>
      </c>
      <c r="R655" t="inlineStr">
        <is>
          <t>CÓ</t>
        </is>
      </c>
      <c r="S655" t="inlineStr">
        <is>
          <t xml:space="preserve">XY LANH CA6113 ắc 38 (FAWDE)  ĐK 113 Gờ 10mm </t>
        </is>
      </c>
    </row>
    <row r="656">
      <c r="B656" t="inlineStr">
        <is>
          <t>FAWDE</t>
        </is>
      </c>
      <c r="C656" t="inlineStr">
        <is>
          <t>CA6123-6DM2-37E3 (Fawde)</t>
        </is>
      </c>
      <c r="D656" t="n">
        <v>6</v>
      </c>
      <c r="I656" t="inlineStr">
        <is>
          <t>CA4110-4DF2-17 (FAWDE)</t>
        </is>
      </c>
      <c r="J656" t="inlineStr">
        <is>
          <t>IKAZU</t>
        </is>
      </c>
      <c r="K656" t="n">
        <v>123</v>
      </c>
      <c r="L656" t="inlineStr">
        <is>
          <t>Bộ 6</t>
        </is>
      </c>
      <c r="R656" t="inlineStr">
        <is>
          <t>CÓ</t>
        </is>
      </c>
      <c r="S656" t="inlineStr">
        <is>
          <t xml:space="preserve">XY LANH CA6123-6DM2-37E3 (Fawde)  ĐK 123 Gờ 11mm </t>
        </is>
      </c>
    </row>
    <row r="657">
      <c r="B657" t="inlineStr">
        <is>
          <t>◆  MITSU-MÁY T   (29 sản phẩm)</t>
        </is>
      </c>
    </row>
    <row r="658">
      <c r="B658" t="inlineStr">
        <is>
          <t>MITSU-MÁY T</t>
        </is>
      </c>
      <c r="C658" t="inlineStr">
        <is>
          <t>S6M1</t>
        </is>
      </c>
      <c r="D658" t="n">
        <v>6</v>
      </c>
      <c r="I658" t="inlineStr">
        <is>
          <t>TD61</t>
        </is>
      </c>
      <c r="J658" t="inlineStr">
        <is>
          <t>CHƯA PHÂN LOẠI</t>
        </is>
      </c>
      <c r="K658" t="n">
        <v>117</v>
      </c>
      <c r="L658" t="inlineStr">
        <is>
          <t>🆕 MT</t>
        </is>
      </c>
      <c r="R658" t="inlineStr">
        <is>
          <t>CÓ</t>
        </is>
      </c>
      <c r="S658" t="inlineStr">
        <is>
          <t xml:space="preserve">XY LANH S6M1  ĐK 117 Gờ 4mm </t>
        </is>
      </c>
    </row>
    <row r="659">
      <c r="B659" t="inlineStr">
        <is>
          <t>MITSU-MÁY T</t>
        </is>
      </c>
      <c r="C659" t="inlineStr">
        <is>
          <t>S6M3</t>
        </is>
      </c>
      <c r="D659" t="n">
        <v>6</v>
      </c>
      <c r="I659" t="inlineStr">
        <is>
          <t>TD60A</t>
        </is>
      </c>
      <c r="J659" t="inlineStr">
        <is>
          <t>CHƯA PHÂN LOẠI</t>
        </is>
      </c>
      <c r="K659" t="n">
        <v>117</v>
      </c>
      <c r="L659" t="inlineStr">
        <is>
          <t>🆕 MT</t>
        </is>
      </c>
      <c r="R659" t="inlineStr">
        <is>
          <t>CÓ</t>
        </is>
      </c>
      <c r="S659" t="inlineStr">
        <is>
          <t xml:space="preserve">XY LANH S6M3  ĐK 117 Gờ 4mm </t>
        </is>
      </c>
    </row>
    <row r="660">
      <c r="B660" t="inlineStr">
        <is>
          <t>MITSU-MÁY T</t>
        </is>
      </c>
      <c r="C660" t="inlineStr">
        <is>
          <t>6KY</t>
        </is>
      </c>
      <c r="I660" t="inlineStr">
        <is>
          <t>TD102</t>
        </is>
      </c>
      <c r="J660" t="inlineStr">
        <is>
          <t>CHƯA PHÂN LOẠI</t>
        </is>
      </c>
      <c r="K660" t="n">
        <v>132.9</v>
      </c>
      <c r="L660" t="inlineStr">
        <is>
          <t>🆕 MT</t>
        </is>
      </c>
      <c r="R660" t="inlineStr">
        <is>
          <t>CÓ</t>
        </is>
      </c>
      <c r="S660" t="inlineStr">
        <is>
          <t xml:space="preserve">XY LANH 6KY  ĐK 132.9  </t>
        </is>
      </c>
    </row>
    <row r="661">
      <c r="B661" t="inlineStr">
        <is>
          <t>MITSU-MÁY T</t>
        </is>
      </c>
      <c r="C661" t="inlineStr">
        <is>
          <t>S6B3F-MTK</t>
        </is>
      </c>
      <c r="H661" t="inlineStr">
        <is>
          <t>34A07-12100</t>
        </is>
      </c>
      <c r="I661" t="inlineStr">
        <is>
          <t>FM9</t>
        </is>
      </c>
      <c r="J661" t="inlineStr">
        <is>
          <t>CHƯA PHÂN LOẠI</t>
        </is>
      </c>
      <c r="K661" t="n">
        <v>132.9</v>
      </c>
      <c r="L661" t="inlineStr">
        <is>
          <t>🆕 MT</t>
        </is>
      </c>
      <c r="R661" t="inlineStr">
        <is>
          <t>CÓ</t>
        </is>
      </c>
      <c r="S661" t="inlineStr">
        <is>
          <t xml:space="preserve">XY LANH S6B3F-MTK  ĐK 132.9 Gờ 12mm </t>
        </is>
      </c>
    </row>
    <row r="662">
      <c r="B662" t="inlineStr">
        <is>
          <t>MITSU-MÁY T</t>
        </is>
      </c>
      <c r="C662" t="inlineStr">
        <is>
          <t>S6BF-MTK-2</t>
        </is>
      </c>
      <c r="H662" t="inlineStr">
        <is>
          <t>34A07-42200</t>
        </is>
      </c>
      <c r="I662" t="inlineStr">
        <is>
          <t>TD100/N10</t>
        </is>
      </c>
      <c r="J662" t="inlineStr">
        <is>
          <t>CHƯA PHÂN LOẠI</t>
        </is>
      </c>
      <c r="K662" t="n">
        <v>132.9</v>
      </c>
      <c r="L662" t="inlineStr">
        <is>
          <t>🆕 MT</t>
        </is>
      </c>
      <c r="R662" t="inlineStr">
        <is>
          <t>CÓ</t>
        </is>
      </c>
      <c r="S662" t="inlineStr">
        <is>
          <t xml:space="preserve">XY LANH S6BF-MTK-2  ĐK 132.9 Gờ 12mm </t>
        </is>
      </c>
    </row>
    <row r="663">
      <c r="B663" t="inlineStr">
        <is>
          <t>MITSU-MÁY T</t>
        </is>
      </c>
      <c r="C663" t="inlineStr">
        <is>
          <t>S6B-MPTK, S6B-PT, S6B-PTK</t>
        </is>
      </c>
      <c r="H663" t="inlineStr">
        <is>
          <t>34A07-32100</t>
        </is>
      </c>
      <c r="I663" t="inlineStr">
        <is>
          <t>TD101G</t>
        </is>
      </c>
      <c r="J663" t="inlineStr">
        <is>
          <t>CHƯA PHÂN LOẠI</t>
        </is>
      </c>
      <c r="K663" t="n">
        <v>135</v>
      </c>
      <c r="L663" t="inlineStr">
        <is>
          <t>🆕 MT</t>
        </is>
      </c>
      <c r="R663" t="inlineStr">
        <is>
          <t>CÓ</t>
        </is>
      </c>
      <c r="S663" t="inlineStr">
        <is>
          <t xml:space="preserve">XY LANH S6B-MPTK, S6B-PT, S6B-PTK  ĐK 135 Gờ 12mm </t>
        </is>
      </c>
    </row>
    <row r="664">
      <c r="B664" t="inlineStr">
        <is>
          <t>MITSU-MÁY T</t>
        </is>
      </c>
      <c r="C664" t="inlineStr">
        <is>
          <t>S6B-PTA</t>
        </is>
      </c>
      <c r="H664" t="inlineStr">
        <is>
          <t>36207-12100</t>
        </is>
      </c>
      <c r="I664" t="inlineStr">
        <is>
          <t>DK LT1160</t>
        </is>
      </c>
      <c r="J664" t="inlineStr">
        <is>
          <t>CHƯA PHÂN LOẠI</t>
        </is>
      </c>
      <c r="K664" t="n">
        <v>135</v>
      </c>
      <c r="L664" t="inlineStr">
        <is>
          <t>🆕 MT</t>
        </is>
      </c>
      <c r="R664" t="inlineStr">
        <is>
          <t>CÓ</t>
        </is>
      </c>
      <c r="S664" t="inlineStr">
        <is>
          <t xml:space="preserve">XY LANH S6B-PTA  ĐK 135 Gờ 12mm </t>
        </is>
      </c>
    </row>
    <row r="665">
      <c r="B665" t="inlineStr">
        <is>
          <t>MITSU-MÁY T</t>
        </is>
      </c>
      <c r="C665" t="inlineStr">
        <is>
          <t>S6B2T</t>
        </is>
      </c>
      <c r="H665" t="inlineStr">
        <is>
          <t>34A07-22100</t>
        </is>
      </c>
      <c r="I665" t="inlineStr">
        <is>
          <t>TD120/N12</t>
        </is>
      </c>
      <c r="J665" t="inlineStr">
        <is>
          <t>CHƯA PHÂN LOẠI</t>
        </is>
      </c>
      <c r="K665" t="n">
        <v>135</v>
      </c>
      <c r="L665" t="inlineStr">
        <is>
          <t>🆕 MT</t>
        </is>
      </c>
      <c r="R665" t="inlineStr">
        <is>
          <t>CÓ</t>
        </is>
      </c>
      <c r="S665" t="inlineStr">
        <is>
          <t xml:space="preserve">XY LANH S6B2T  ĐK 135 Gờ 12mm </t>
        </is>
      </c>
    </row>
    <row r="666">
      <c r="B666" t="inlineStr">
        <is>
          <t>MITSU-MÁY T</t>
        </is>
      </c>
      <c r="C666" t="inlineStr">
        <is>
          <t>S6B3-PTA</t>
        </is>
      </c>
      <c r="H666" t="inlineStr">
        <is>
          <t>34A07-22100</t>
        </is>
      </c>
      <c r="I666" t="inlineStr">
        <is>
          <t>DK</t>
        </is>
      </c>
      <c r="J666" t="inlineStr">
        <is>
          <t>CHƯA PHÂN LOẠI</t>
        </is>
      </c>
      <c r="K666" t="n">
        <v>135</v>
      </c>
      <c r="L666" t="inlineStr">
        <is>
          <t>🆕 MT</t>
        </is>
      </c>
      <c r="R666" t="inlineStr">
        <is>
          <t>CÓ</t>
        </is>
      </c>
      <c r="S666" t="inlineStr">
        <is>
          <t xml:space="preserve">XY LANH S6B3-PTA  ĐK 135 Gờ 12mm </t>
        </is>
      </c>
    </row>
    <row r="667">
      <c r="B667" t="inlineStr">
        <is>
          <t>MITSU-MÁY T</t>
        </is>
      </c>
      <c r="C667" t="inlineStr">
        <is>
          <t>S6B5-MTKL, S6B5-MTK2L</t>
        </is>
      </c>
      <c r="H667" t="inlineStr">
        <is>
          <t>34A07-22100 (O-ring 13mm), 34A07-42100 (O-ring 6.7mm)</t>
        </is>
      </c>
      <c r="I667" t="inlineStr">
        <is>
          <t>TD100</t>
        </is>
      </c>
      <c r="J667" t="inlineStr">
        <is>
          <t>CHƯA PHÂN LOẠI</t>
        </is>
      </c>
      <c r="K667" t="n">
        <v>135</v>
      </c>
      <c r="L667" t="inlineStr">
        <is>
          <t>🆕 MT</t>
        </is>
      </c>
      <c r="R667" t="inlineStr">
        <is>
          <t>CÓ</t>
        </is>
      </c>
      <c r="S667" t="inlineStr">
        <is>
          <t xml:space="preserve">XY LANH S6B5-MTKL, S6B5-MTK2L  ĐK 135 Gờ 12mm </t>
        </is>
      </c>
    </row>
    <row r="668">
      <c r="B668" t="inlineStr">
        <is>
          <t>MITSU-MÁY T</t>
        </is>
      </c>
      <c r="C668" t="inlineStr">
        <is>
          <t>S6A</t>
        </is>
      </c>
      <c r="H668" t="inlineStr">
        <is>
          <t>32507-12100</t>
        </is>
      </c>
      <c r="I668" t="inlineStr">
        <is>
          <t>TD122/F12</t>
        </is>
      </c>
      <c r="J668" t="inlineStr">
        <is>
          <t>CHƯA PHÂN LOẠI</t>
        </is>
      </c>
      <c r="K668" t="n">
        <v>145</v>
      </c>
      <c r="L668" t="inlineStr">
        <is>
          <t>🆕 MT</t>
        </is>
      </c>
      <c r="R668" t="inlineStr">
        <is>
          <t>CÓ</t>
        </is>
      </c>
      <c r="S668" t="inlineStr">
        <is>
          <t xml:space="preserve">XY LANH S6A  ĐK 145 Gờ 12mm </t>
        </is>
      </c>
    </row>
    <row r="669">
      <c r="B669" t="inlineStr">
        <is>
          <t>MITSU-MÁY T</t>
        </is>
      </c>
      <c r="C669" t="inlineStr">
        <is>
          <t>S12A2-MPTA, S12A2-PTA, S12A2-PTA2, S12A2-MPTK</t>
        </is>
      </c>
      <c r="H669" t="inlineStr">
        <is>
          <t>32507-22400, 32507-52400, 32507-62400</t>
        </is>
      </c>
      <c r="I669" t="inlineStr">
        <is>
          <t>DL06</t>
        </is>
      </c>
      <c r="J669" t="inlineStr">
        <is>
          <t>CHƯA PHÂN LOẠI</t>
        </is>
      </c>
      <c r="K669" t="n">
        <v>150</v>
      </c>
      <c r="L669" t="inlineStr">
        <is>
          <t>🆕 MT</t>
        </is>
      </c>
      <c r="R669" t="inlineStr">
        <is>
          <t>CÓ</t>
        </is>
      </c>
      <c r="S669" t="inlineStr">
        <is>
          <t xml:space="preserve">XY LANH S12A2-MPTA, S12A2-PTA, S12A2-PTA2, S12A2-MPTK  ĐK 150 Gờ 12mm </t>
        </is>
      </c>
    </row>
    <row r="670">
      <c r="B670" t="inlineStr">
        <is>
          <t>MITSU-MÁY T</t>
        </is>
      </c>
      <c r="C670" t="inlineStr">
        <is>
          <t>S12H-PTA, S12H-Y1PTA-3</t>
        </is>
      </c>
      <c r="H670" t="inlineStr">
        <is>
          <t>35C07-02200, GM34079</t>
        </is>
      </c>
      <c r="I670" t="inlineStr">
        <is>
          <t>BF6M1015</t>
        </is>
      </c>
      <c r="J670" t="inlineStr">
        <is>
          <t>CHƯA PHÂN LOẠI</t>
        </is>
      </c>
      <c r="K670" t="n">
        <v>150</v>
      </c>
      <c r="L670" t="inlineStr">
        <is>
          <t>🆕 MT</t>
        </is>
      </c>
      <c r="R670" t="inlineStr">
        <is>
          <t>CÓ</t>
        </is>
      </c>
      <c r="S670" t="inlineStr">
        <is>
          <t xml:space="preserve">XY LANH S12H-PTA, S12H-Y1PTA-3  ĐK 150 Gờ 15mm </t>
        </is>
      </c>
    </row>
    <row r="671">
      <c r="B671" t="inlineStr">
        <is>
          <t>MITSU-MÁY T</t>
        </is>
      </c>
      <c r="C671" t="inlineStr">
        <is>
          <t>S6A2-MPTA</t>
        </is>
      </c>
      <c r="H671" t="inlineStr">
        <is>
          <t>32507-22400, 32507-52400, 32507-62400</t>
        </is>
      </c>
      <c r="J671" t="inlineStr">
        <is>
          <t>CHƯA PHÂN LOẠI</t>
        </is>
      </c>
      <c r="K671" t="n">
        <v>150</v>
      </c>
      <c r="L671" t="inlineStr">
        <is>
          <t>🆕 MT</t>
        </is>
      </c>
      <c r="R671" t="inlineStr">
        <is>
          <t>CÓ</t>
        </is>
      </c>
      <c r="S671" t="inlineStr">
        <is>
          <t xml:space="preserve">XY LANH S6A2-MPTA  ĐK 150 Gờ 12mm </t>
        </is>
      </c>
    </row>
    <row r="672">
      <c r="B672" t="inlineStr">
        <is>
          <t>MITSU-MÁY T</t>
        </is>
      </c>
      <c r="C672" t="inlineStr">
        <is>
          <t>S6A3-MTK2</t>
        </is>
      </c>
      <c r="H672" t="inlineStr">
        <is>
          <t>35A07-42300</t>
        </is>
      </c>
      <c r="I672" t="inlineStr">
        <is>
          <t>D6D</t>
        </is>
      </c>
      <c r="J672" t="inlineStr">
        <is>
          <t>CHƯA PHÂN LOẠI</t>
        </is>
      </c>
      <c r="K672" t="n">
        <v>150</v>
      </c>
      <c r="L672" t="inlineStr">
        <is>
          <t>🆕 MT</t>
        </is>
      </c>
      <c r="R672" t="inlineStr">
        <is>
          <t>CÓ</t>
        </is>
      </c>
      <c r="S672" t="inlineStr">
        <is>
          <t xml:space="preserve">XY LANH S6A3-MTK2  ĐK 150 Gờ 12mm </t>
        </is>
      </c>
    </row>
    <row r="673">
      <c r="B673" t="inlineStr">
        <is>
          <t>MITSU-MÁY T</t>
        </is>
      </c>
      <c r="C673" t="inlineStr">
        <is>
          <t>S6A3-PTA</t>
        </is>
      </c>
      <c r="H673" t="inlineStr">
        <is>
          <t>35A07-12300</t>
        </is>
      </c>
      <c r="I673" t="inlineStr">
        <is>
          <t>BF6M1012E</t>
        </is>
      </c>
      <c r="J673" t="inlineStr">
        <is>
          <t>CHƯA PHÂN LOẠI</t>
        </is>
      </c>
      <c r="K673" t="n">
        <v>150</v>
      </c>
      <c r="L673" t="inlineStr">
        <is>
          <t>🆕 MT</t>
        </is>
      </c>
      <c r="R673" t="inlineStr">
        <is>
          <t>CÓ</t>
        </is>
      </c>
      <c r="S673" t="inlineStr">
        <is>
          <t xml:space="preserve">XY LANH S6A3-PTA  ĐK 150 Gờ 15mm </t>
        </is>
      </c>
    </row>
    <row r="674">
      <c r="B674" t="inlineStr">
        <is>
          <t>MITSU-MÁY T</t>
        </is>
      </c>
      <c r="C674" t="inlineStr">
        <is>
          <t>S12N-PTA</t>
        </is>
      </c>
      <c r="H674" t="inlineStr">
        <is>
          <t>37107-12100</t>
        </is>
      </c>
      <c r="I674" t="inlineStr">
        <is>
          <t>DV11</t>
        </is>
      </c>
      <c r="J674" t="inlineStr">
        <is>
          <t>CHƯA PHÂN LOẠI</t>
        </is>
      </c>
      <c r="K674" t="n">
        <v>160</v>
      </c>
      <c r="L674" t="inlineStr">
        <is>
          <t>🆕 MT</t>
        </is>
      </c>
      <c r="R674" t="inlineStr">
        <is>
          <t>CÓ</t>
        </is>
      </c>
      <c r="S674" t="inlineStr">
        <is>
          <t xml:space="preserve">XY LANH S12N-PTA  ĐK 160 Gờ 12mm </t>
        </is>
      </c>
    </row>
    <row r="675">
      <c r="B675" t="inlineStr">
        <is>
          <t>MITSU-MÁY T</t>
        </is>
      </c>
      <c r="C675" t="inlineStr">
        <is>
          <t>S12N-PTA-2</t>
        </is>
      </c>
      <c r="H675" t="inlineStr">
        <is>
          <t>37107-12100</t>
        </is>
      </c>
      <c r="I675" t="inlineStr">
        <is>
          <t>D2366</t>
        </is>
      </c>
      <c r="J675" t="inlineStr">
        <is>
          <t>CHƯA PHÂN LOẠI</t>
        </is>
      </c>
      <c r="K675" t="n">
        <v>160</v>
      </c>
      <c r="L675" t="inlineStr">
        <is>
          <t>🆕 MT</t>
        </is>
      </c>
      <c r="R675" t="inlineStr">
        <is>
          <t>CÓ</t>
        </is>
      </c>
      <c r="S675" t="inlineStr">
        <is>
          <t xml:space="preserve">XY LANH S12N-PTA-2  ĐK 160 Gờ 12mm </t>
        </is>
      </c>
    </row>
    <row r="676">
      <c r="B676" t="inlineStr">
        <is>
          <t>MITSU-MÁY T</t>
        </is>
      </c>
      <c r="C676" t="inlineStr">
        <is>
          <t>S16N-PTA</t>
        </is>
      </c>
      <c r="H676" t="inlineStr">
        <is>
          <t>37107-12100</t>
        </is>
      </c>
      <c r="I676" t="inlineStr">
        <is>
          <t>D2366/DE12</t>
        </is>
      </c>
      <c r="J676" t="inlineStr">
        <is>
          <t>CHƯA PHÂN LOẠI</t>
        </is>
      </c>
      <c r="K676" t="n">
        <v>160</v>
      </c>
      <c r="L676" t="inlineStr">
        <is>
          <t>🆕 MT</t>
        </is>
      </c>
      <c r="R676" t="inlineStr">
        <is>
          <t>CÓ</t>
        </is>
      </c>
      <c r="S676" t="inlineStr">
        <is>
          <t xml:space="preserve">XY LANH S16N-PTA  ĐK 160 Gờ 12mm </t>
        </is>
      </c>
    </row>
    <row r="677">
      <c r="B677" t="inlineStr">
        <is>
          <t>MITSU-MÁY T</t>
        </is>
      </c>
      <c r="C677" t="inlineStr">
        <is>
          <t>S6N-MPTA-2</t>
        </is>
      </c>
      <c r="H677" t="inlineStr">
        <is>
          <t>37107-12100</t>
        </is>
      </c>
      <c r="I677" t="inlineStr">
        <is>
          <t>D2366</t>
        </is>
      </c>
      <c r="J677" t="inlineStr">
        <is>
          <t>CHƯA PHÂN LOẠI</t>
        </is>
      </c>
      <c r="K677" t="n">
        <v>160</v>
      </c>
      <c r="L677" t="inlineStr">
        <is>
          <t>🆕 MT</t>
        </is>
      </c>
      <c r="R677" t="inlineStr">
        <is>
          <t>CÓ</t>
        </is>
      </c>
      <c r="S677" t="inlineStr">
        <is>
          <t xml:space="preserve">XY LANH S6N-MPTA-2  ĐK 160 Gờ 12mm </t>
        </is>
      </c>
    </row>
    <row r="678">
      <c r="B678" t="inlineStr">
        <is>
          <t>MITSU-MÁY T</t>
        </is>
      </c>
      <c r="C678" t="inlineStr">
        <is>
          <t>S6N-PTA</t>
        </is>
      </c>
      <c r="H678" t="inlineStr">
        <is>
          <t>37107-12100</t>
        </is>
      </c>
      <c r="I678" t="inlineStr">
        <is>
          <t>DE12</t>
        </is>
      </c>
      <c r="J678" t="inlineStr">
        <is>
          <t>CHƯA PHÂN LOẠI</t>
        </is>
      </c>
      <c r="K678" t="n">
        <v>160</v>
      </c>
      <c r="L678" t="inlineStr">
        <is>
          <t>🆕 MT</t>
        </is>
      </c>
      <c r="R678" t="inlineStr">
        <is>
          <t>CÓ</t>
        </is>
      </c>
      <c r="S678" t="inlineStr">
        <is>
          <t xml:space="preserve">XY LANH S6N-PTA  ĐK 160 Gờ 12mm </t>
        </is>
      </c>
    </row>
    <row r="679">
      <c r="B679" t="inlineStr">
        <is>
          <t>MITSU-MÁY T</t>
        </is>
      </c>
      <c r="C679" t="inlineStr">
        <is>
          <t>S6R2F-MTK</t>
        </is>
      </c>
      <c r="I679" t="inlineStr">
        <is>
          <t>D1146 / DE08</t>
        </is>
      </c>
      <c r="J679" t="inlineStr">
        <is>
          <t>CHƯA PHÂN LOẠI</t>
        </is>
      </c>
      <c r="K679" t="n">
        <v>160</v>
      </c>
      <c r="L679" t="inlineStr">
        <is>
          <t>🆕 MT</t>
        </is>
      </c>
      <c r="R679" t="inlineStr">
        <is>
          <t>CÓ</t>
        </is>
      </c>
      <c r="S679" t="inlineStr">
        <is>
          <t xml:space="preserve">XY LANH S6R2F-MTK  ĐK 160 Gờ 14mm </t>
        </is>
      </c>
    </row>
    <row r="680">
      <c r="B680" t="inlineStr">
        <is>
          <t>MITSU-MÁY T</t>
        </is>
      </c>
      <c r="C680" t="inlineStr">
        <is>
          <t>S8N-PTA</t>
        </is>
      </c>
      <c r="H680" t="inlineStr">
        <is>
          <t>37107-12100</t>
        </is>
      </c>
      <c r="I680" t="inlineStr">
        <is>
          <t>DE08</t>
        </is>
      </c>
      <c r="J680" t="inlineStr">
        <is>
          <t>CHƯA PHÂN LOẠI</t>
        </is>
      </c>
      <c r="K680" t="n">
        <v>160</v>
      </c>
      <c r="L680" t="inlineStr">
        <is>
          <t>🆕 MT</t>
        </is>
      </c>
      <c r="R680" t="inlineStr">
        <is>
          <t>CÓ</t>
        </is>
      </c>
      <c r="S680" t="inlineStr">
        <is>
          <t xml:space="preserve">XY LANH S8N-PTA  ĐK 160 Gờ 12mm </t>
        </is>
      </c>
    </row>
    <row r="681">
      <c r="B681" t="inlineStr">
        <is>
          <t>MITSU-MÁY T</t>
        </is>
      </c>
      <c r="C681" t="inlineStr">
        <is>
          <t>S12R-MPTK, S12R-PTAA2</t>
        </is>
      </c>
      <c r="H681" t="inlineStr">
        <is>
          <t>37507-02600, 37507-22700, 37507-82600, 37N07-02600</t>
        </is>
      </c>
      <c r="I681" t="inlineStr">
        <is>
          <t>DV15</t>
        </is>
      </c>
      <c r="J681" t="inlineStr">
        <is>
          <t>CHƯA PHÂN LOẠI</t>
        </is>
      </c>
      <c r="K681" t="n">
        <v>170</v>
      </c>
      <c r="L681" t="inlineStr">
        <is>
          <t>🆕 MT</t>
        </is>
      </c>
      <c r="R681" t="inlineStr">
        <is>
          <t>CÓ</t>
        </is>
      </c>
      <c r="S681" t="inlineStr">
        <is>
          <t xml:space="preserve">XY LANH S12R-MPTK, S12R-PTAA2  ĐK 170 Gờ 14mm </t>
        </is>
      </c>
    </row>
    <row r="682">
      <c r="B682" t="inlineStr">
        <is>
          <t>MITSU-MÁY T</t>
        </is>
      </c>
      <c r="C682" t="inlineStr">
        <is>
          <t>S12R-PTAA-2</t>
        </is>
      </c>
      <c r="H682" t="inlineStr">
        <is>
          <t>37507-05600, 37507-25600, 37507-35600, 37507-45600, 37507-55600, 37507-22600</t>
        </is>
      </c>
      <c r="I682" t="inlineStr">
        <is>
          <t>DL08</t>
        </is>
      </c>
      <c r="J682" t="inlineStr">
        <is>
          <t>CHƯA PHÂN LOẠI</t>
        </is>
      </c>
      <c r="K682" t="n">
        <v>170</v>
      </c>
      <c r="L682" t="inlineStr">
        <is>
          <t>🆕 MT</t>
        </is>
      </c>
      <c r="R682" t="inlineStr">
        <is>
          <t>CÓ</t>
        </is>
      </c>
      <c r="S682" t="inlineStr">
        <is>
          <t xml:space="preserve">XY LANH S12R-PTAA-2  ĐK 170 Gờ 14mm </t>
        </is>
      </c>
    </row>
    <row r="683">
      <c r="B683" t="inlineStr">
        <is>
          <t>MITSU-MÁY T</t>
        </is>
      </c>
      <c r="C683" t="inlineStr">
        <is>
          <t>S16R-PTA-4, S16R-Y1PTA-4</t>
        </is>
      </c>
      <c r="H683" t="inlineStr">
        <is>
          <t>37507-05600, 37507-25600, 37507-35600, 37507-45600, 37507-55600, 37507-22600</t>
        </is>
      </c>
      <c r="I683" t="inlineStr">
        <is>
          <t>DV11</t>
        </is>
      </c>
      <c r="J683" t="inlineStr">
        <is>
          <t>CHƯA PHÂN LOẠI</t>
        </is>
      </c>
      <c r="K683" t="n">
        <v>170</v>
      </c>
      <c r="L683" t="inlineStr">
        <is>
          <t>🆕 MT</t>
        </is>
      </c>
      <c r="R683" t="inlineStr">
        <is>
          <t>CÓ</t>
        </is>
      </c>
      <c r="S683" t="inlineStr">
        <is>
          <t xml:space="preserve">XY LANH S16R-PTA-4, S16R-Y1PTA-4  ĐK 170 Gờ 14mm </t>
        </is>
      </c>
    </row>
    <row r="684">
      <c r="B684" t="inlineStr">
        <is>
          <t>MITSU-MÁY T</t>
        </is>
      </c>
      <c r="C684" t="inlineStr">
        <is>
          <t>S6R-MPTK, S6R-Y1PTA-4, S6R-PT, S6R-PTA, S6R-Y2TAA-2</t>
        </is>
      </c>
      <c r="H684" t="inlineStr">
        <is>
          <t>37507-02600, 37507-22700, 37507-82600, 37N07-02600</t>
        </is>
      </c>
      <c r="I684" t="inlineStr">
        <is>
          <t>DL06</t>
        </is>
      </c>
      <c r="J684" t="inlineStr">
        <is>
          <t>CHƯA PHÂN LOẠI</t>
        </is>
      </c>
      <c r="K684" t="n">
        <v>170</v>
      </c>
      <c r="L684" t="inlineStr">
        <is>
          <t>🆕 MT</t>
        </is>
      </c>
      <c r="R684" t="inlineStr">
        <is>
          <t>CÓ</t>
        </is>
      </c>
      <c r="S684" t="inlineStr">
        <is>
          <t xml:space="preserve">XY LANH S6R-MPTK, S6R-Y1PTA-4, S6R-PT, S6R-PTA, S6R-Y2TAA-2  ĐK 170 Gờ 14mm </t>
        </is>
      </c>
    </row>
    <row r="685">
      <c r="B685" t="inlineStr">
        <is>
          <t>MITSU-MÁY T</t>
        </is>
      </c>
      <c r="C685" t="inlineStr">
        <is>
          <t>S6R-MPTK3</t>
        </is>
      </c>
      <c r="H685" t="inlineStr">
        <is>
          <t>37507-05600, 37507-25600, 37507-35600, 37507-45600, 37507-55600, 37507-22600</t>
        </is>
      </c>
      <c r="I685" t="inlineStr">
        <is>
          <t>DB58</t>
        </is>
      </c>
      <c r="J685" t="inlineStr">
        <is>
          <t>CHƯA PHÂN LOẠI</t>
        </is>
      </c>
      <c r="K685" t="n">
        <v>170</v>
      </c>
      <c r="L685" t="inlineStr">
        <is>
          <t>🆕 MT</t>
        </is>
      </c>
      <c r="R685" t="inlineStr">
        <is>
          <t>CÓ</t>
        </is>
      </c>
      <c r="S685" t="inlineStr">
        <is>
          <t xml:space="preserve">XY LANH S6R-MPTK3  ĐK 170 Gờ 14mm </t>
        </is>
      </c>
    </row>
    <row r="686">
      <c r="B686" t="inlineStr">
        <is>
          <t>MITSU-MÁY T</t>
        </is>
      </c>
      <c r="C686" t="inlineStr">
        <is>
          <t>S6R2-MTK, S6R2-PTA</t>
        </is>
      </c>
      <c r="H686" t="inlineStr">
        <is>
          <t>37507-05600, 37507-25600, 37507-35600, 37507-45600, 37507-55600, 37507-22600</t>
        </is>
      </c>
      <c r="I686" t="inlineStr">
        <is>
          <t>DE12-DE12-TIS</t>
        </is>
      </c>
      <c r="J686" t="inlineStr">
        <is>
          <t>CHƯA PHÂN LOẠI</t>
        </is>
      </c>
      <c r="K686" t="n">
        <v>170</v>
      </c>
      <c r="L686" t="inlineStr">
        <is>
          <t>🆕 MT</t>
        </is>
      </c>
      <c r="R686" t="inlineStr">
        <is>
          <t>CÓ</t>
        </is>
      </c>
      <c r="S686" t="inlineStr">
        <is>
          <t xml:space="preserve">XY LANH S6R2-MTK, S6R2-PTA  ĐK 170 Gờ 14mm </t>
        </is>
      </c>
    </row>
    <row r="687">
      <c r="B687" t="inlineStr">
        <is>
          <t>◆  KHÁC   (51 sản phẩm)</t>
        </is>
      </c>
    </row>
    <row r="688">
      <c r="B688" t="inlineStr">
        <is>
          <t>KHÁC</t>
        </is>
      </c>
      <c r="C688" t="n">
        <v>75</v>
      </c>
      <c r="J688" t="inlineStr">
        <is>
          <t>TNC</t>
        </is>
      </c>
      <c r="K688" t="n">
        <v>75</v>
      </c>
      <c r="L688" t="inlineStr">
        <is>
          <t>Cái</t>
        </is>
      </c>
      <c r="R688" t="inlineStr">
        <is>
          <t>CÓ</t>
        </is>
      </c>
      <c r="S688" t="inlineStr">
        <is>
          <t xml:space="preserve">XY LANH 75  ĐK 75  </t>
        </is>
      </c>
    </row>
    <row r="689">
      <c r="B689" t="inlineStr">
        <is>
          <t>KHÁC</t>
        </is>
      </c>
      <c r="C689" t="inlineStr">
        <is>
          <t>XID80/XIDL//XUD</t>
        </is>
      </c>
      <c r="I689" t="inlineStr">
        <is>
          <t>S12H-PTA, S12H-Y1PTA-3</t>
        </is>
      </c>
      <c r="J689" t="inlineStr">
        <is>
          <t>IKAZU</t>
        </is>
      </c>
      <c r="K689" t="n">
        <v>80</v>
      </c>
      <c r="L689" t="inlineStr">
        <is>
          <t>Cái</t>
        </is>
      </c>
      <c r="R689" t="inlineStr">
        <is>
          <t>CÓ</t>
        </is>
      </c>
      <c r="S689" t="inlineStr">
        <is>
          <t xml:space="preserve">XY LANH XID80/XIDL//XUD  ĐK 80  </t>
        </is>
      </c>
    </row>
    <row r="690">
      <c r="B690" t="inlineStr">
        <is>
          <t>KHÁC</t>
        </is>
      </c>
      <c r="C690" t="inlineStr">
        <is>
          <t>YND485Q</t>
        </is>
      </c>
      <c r="D690" t="n">
        <v>4</v>
      </c>
      <c r="I690" t="inlineStr">
        <is>
          <t>4400</t>
        </is>
      </c>
      <c r="J690" t="inlineStr">
        <is>
          <t>IKAZU</t>
        </is>
      </c>
      <c r="K690" t="n">
        <v>85</v>
      </c>
      <c r="L690" t="inlineStr">
        <is>
          <t>Bộ 4</t>
        </is>
      </c>
      <c r="R690" t="inlineStr">
        <is>
          <t>CÓ</t>
        </is>
      </c>
      <c r="S690" t="inlineStr">
        <is>
          <t xml:space="preserve">XY LANH YND485Q  ĐK 85 Gờ 8mm </t>
        </is>
      </c>
    </row>
    <row r="691">
      <c r="B691" t="inlineStr">
        <is>
          <t>KHÁC</t>
        </is>
      </c>
      <c r="C691" t="n">
        <v>3.152</v>
      </c>
      <c r="H691" t="n">
        <v>31358384</v>
      </c>
      <c r="I691" t="inlineStr">
        <is>
          <t>CX495B / A495BD</t>
        </is>
      </c>
      <c r="J691" t="inlineStr">
        <is>
          <t>IKAZU</t>
        </is>
      </c>
      <c r="K691" t="n">
        <v>90.7</v>
      </c>
      <c r="L691" t="inlineStr">
        <is>
          <t>Cái</t>
        </is>
      </c>
      <c r="R691" t="inlineStr">
        <is>
          <t>CÓ</t>
        </is>
      </c>
      <c r="S691" t="inlineStr">
        <is>
          <t xml:space="preserve">XY LANH 3.152  ĐK 90.7  </t>
        </is>
      </c>
    </row>
    <row r="692">
      <c r="B692" t="inlineStr">
        <is>
          <t>KHÁC</t>
        </is>
      </c>
      <c r="C692" t="inlineStr">
        <is>
          <t>A3.152/4.203/AD4.2/03</t>
        </is>
      </c>
      <c r="H692" t="inlineStr">
        <is>
          <t>31358322//1434175M1</t>
        </is>
      </c>
      <c r="I692" t="inlineStr">
        <is>
          <t>YZ4105QF KHÔ</t>
        </is>
      </c>
      <c r="J692" t="inlineStr">
        <is>
          <t>IKAZU</t>
        </is>
      </c>
      <c r="K692" t="n">
        <v>91.5</v>
      </c>
      <c r="L692" t="inlineStr">
        <is>
          <t>Cái</t>
        </is>
      </c>
      <c r="R692" t="inlineStr">
        <is>
          <t>CÓ</t>
        </is>
      </c>
      <c r="S692" t="inlineStr">
        <is>
          <t xml:space="preserve">XY LANH A3.152/4.203/AD4.2/03  ĐK 91.5  </t>
        </is>
      </c>
    </row>
    <row r="693">
      <c r="B693" t="inlineStr">
        <is>
          <t>KHÁC</t>
        </is>
      </c>
      <c r="C693" t="n">
        <v>8140072700</v>
      </c>
      <c r="H693" t="inlineStr">
        <is>
          <t>8140/8144</t>
        </is>
      </c>
      <c r="I693" t="inlineStr">
        <is>
          <t>YZ4102ZLQ-4D37TC</t>
        </is>
      </c>
      <c r="J693" t="inlineStr">
        <is>
          <t>IKAZU</t>
        </is>
      </c>
      <c r="K693" t="n">
        <v>93</v>
      </c>
      <c r="L693" t="inlineStr">
        <is>
          <t>Cái</t>
        </is>
      </c>
      <c r="R693" t="inlineStr">
        <is>
          <t>CÓ</t>
        </is>
      </c>
      <c r="S693" t="inlineStr">
        <is>
          <t xml:space="preserve">XY LANH 8140072700  ĐK 93  </t>
        </is>
      </c>
    </row>
    <row r="694">
      <c r="B694" t="inlineStr">
        <is>
          <t>KHÁC</t>
        </is>
      </c>
      <c r="C694" t="n">
        <v>450</v>
      </c>
      <c r="I694" t="inlineStr">
        <is>
          <t>YC4D/4108 ( ẮC 40) CÓ HÌNH ẢNH</t>
        </is>
      </c>
      <c r="J694" t="inlineStr">
        <is>
          <t>IKAZU</t>
        </is>
      </c>
      <c r="K694" t="n">
        <v>94</v>
      </c>
      <c r="L694" t="inlineStr">
        <is>
          <t>Cái</t>
        </is>
      </c>
      <c r="R694" t="inlineStr">
        <is>
          <t>CÓ</t>
        </is>
      </c>
      <c r="S694" t="inlineStr">
        <is>
          <t xml:space="preserve">XY LANH 450  ĐK 94  </t>
        </is>
      </c>
    </row>
    <row r="695">
      <c r="B695" t="inlineStr">
        <is>
          <t>KHÁC</t>
        </is>
      </c>
      <c r="C695" t="n">
        <v>493</v>
      </c>
      <c r="H695" t="n">
        <v>99432234</v>
      </c>
      <c r="I695" t="inlineStr">
        <is>
          <t>YC6108ZQ-430</t>
        </is>
      </c>
      <c r="J695" t="inlineStr">
        <is>
          <t>IKAZU</t>
        </is>
      </c>
      <c r="K695" t="n">
        <v>94.40000000000001</v>
      </c>
      <c r="L695" t="inlineStr">
        <is>
          <t>Cái</t>
        </is>
      </c>
      <c r="R695" t="inlineStr">
        <is>
          <t>CÓ</t>
        </is>
      </c>
      <c r="S695" t="inlineStr">
        <is>
          <t xml:space="preserve">XY LANH 493  ĐK 94.4  </t>
        </is>
      </c>
    </row>
    <row r="696">
      <c r="B696" t="inlineStr">
        <is>
          <t>KHÁC</t>
        </is>
      </c>
      <c r="C696" t="inlineStr">
        <is>
          <t>YN495T ( máy gặt 2010)</t>
        </is>
      </c>
      <c r="D696" t="n">
        <v>4</v>
      </c>
      <c r="I696" t="inlineStr">
        <is>
          <t>3152D/4202D//6303D</t>
        </is>
      </c>
      <c r="J696" t="inlineStr">
        <is>
          <t>IKAZU</t>
        </is>
      </c>
      <c r="K696" t="n">
        <v>95</v>
      </c>
      <c r="L696" t="inlineStr">
        <is>
          <t>Bộ 4</t>
        </is>
      </c>
      <c r="R696" t="inlineStr">
        <is>
          <t>CÓ</t>
        </is>
      </c>
      <c r="S696" t="inlineStr">
        <is>
          <t xml:space="preserve">XY LANH YN495T ( máy gặt 2010)  ĐK 95 Gờ 6mm </t>
        </is>
      </c>
    </row>
    <row r="697">
      <c r="B697" t="inlineStr">
        <is>
          <t>KHÁC</t>
        </is>
      </c>
      <c r="C697" t="inlineStr">
        <is>
          <t>3152D/4202D//6303D</t>
        </is>
      </c>
      <c r="H697" t="inlineStr">
        <is>
          <t>T32340</t>
        </is>
      </c>
      <c r="I697" t="inlineStr">
        <is>
          <t>QC495ZLQ KHÔ</t>
        </is>
      </c>
      <c r="J697" t="inlineStr">
        <is>
          <t>IKAZU</t>
        </is>
      </c>
      <c r="K697" t="n">
        <v>98</v>
      </c>
      <c r="L697" t="inlineStr">
        <is>
          <t>Cái</t>
        </is>
      </c>
      <c r="R697" t="inlineStr">
        <is>
          <t>CÓ</t>
        </is>
      </c>
      <c r="S697" t="inlineStr">
        <is>
          <t xml:space="preserve">XY LANH 3152D/4202D//6303D  ĐK 98  </t>
        </is>
      </c>
    </row>
    <row r="698">
      <c r="B698" t="inlineStr">
        <is>
          <t>KHÁC</t>
        </is>
      </c>
      <c r="C698" t="n">
        <v>4400</v>
      </c>
      <c r="D698" t="n">
        <v>6</v>
      </c>
      <c r="I698" t="inlineStr">
        <is>
          <t>YC4D/4108</t>
        </is>
      </c>
      <c r="J698" t="inlineStr">
        <is>
          <t>IKAZU</t>
        </is>
      </c>
      <c r="K698" t="n">
        <v>98.40000000000001</v>
      </c>
      <c r="L698" t="inlineStr">
        <is>
          <t>Bộ 6</t>
        </is>
      </c>
      <c r="R698" t="inlineStr">
        <is>
          <t>CÓ</t>
        </is>
      </c>
      <c r="S698" t="inlineStr">
        <is>
          <t xml:space="preserve">XY LANH 4400  ĐK 98.4  </t>
        </is>
      </c>
    </row>
    <row r="699">
      <c r="B699" t="inlineStr">
        <is>
          <t>KHÁC</t>
        </is>
      </c>
      <c r="C699" t="n">
        <v>4.236</v>
      </c>
      <c r="H699" t="inlineStr">
        <is>
          <t>3135X035</t>
        </is>
      </c>
      <c r="I699" t="inlineStr">
        <is>
          <t>YC4102/YCD4T11/4T22T</t>
        </is>
      </c>
      <c r="J699" t="inlineStr">
        <is>
          <t>IKAZU</t>
        </is>
      </c>
      <c r="K699" t="n">
        <v>98.5</v>
      </c>
      <c r="L699" t="inlineStr">
        <is>
          <t>Cái</t>
        </is>
      </c>
      <c r="R699" t="inlineStr">
        <is>
          <t>CÓ</t>
        </is>
      </c>
      <c r="S699" t="inlineStr">
        <is>
          <t xml:space="preserve">XY LANH 4.236  ĐK 98.5  </t>
        </is>
      </c>
    </row>
    <row r="700">
      <c r="B700" t="inlineStr">
        <is>
          <t>KHÁC</t>
        </is>
      </c>
      <c r="C700" t="inlineStr">
        <is>
          <t>A4.212/A4.236//6.354/T6.354</t>
        </is>
      </c>
      <c r="H700" t="inlineStr">
        <is>
          <t>31358361//31358349</t>
        </is>
      </c>
      <c r="I700" t="inlineStr">
        <is>
          <t>YZ4105ZLQ (FOTON) KHÔ</t>
        </is>
      </c>
      <c r="J700" t="inlineStr">
        <is>
          <t>IKAZU</t>
        </is>
      </c>
      <c r="K700" t="n">
        <v>98.5</v>
      </c>
      <c r="L700" t="inlineStr">
        <is>
          <t>Cái</t>
        </is>
      </c>
      <c r="R700" t="inlineStr">
        <is>
          <t>CÓ</t>
        </is>
      </c>
      <c r="S700" t="inlineStr">
        <is>
          <t xml:space="preserve">XY LANH A4.212/A4.236//6.354/T6.354  ĐK 98.5  </t>
        </is>
      </c>
    </row>
    <row r="701">
      <c r="B701" t="inlineStr">
        <is>
          <t>KHÁC</t>
        </is>
      </c>
      <c r="C701" t="inlineStr">
        <is>
          <t>6100 EURO3</t>
        </is>
      </c>
      <c r="I701" t="inlineStr">
        <is>
          <t>YC6L/YC6113/L4700 /YC6L330-50 XY LANH LỢI 129</t>
        </is>
      </c>
      <c r="J701" t="inlineStr">
        <is>
          <t>IKAZU</t>
        </is>
      </c>
      <c r="K701" t="n">
        <v>100</v>
      </c>
      <c r="L701" t="inlineStr">
        <is>
          <t>Cái</t>
        </is>
      </c>
      <c r="R701" t="inlineStr">
        <is>
          <t>CÓ</t>
        </is>
      </c>
      <c r="S701" t="inlineStr">
        <is>
          <t xml:space="preserve">XY LANH 6100 EURO3  ĐK 100 Gờ 8mm </t>
        </is>
      </c>
    </row>
    <row r="702">
      <c r="B702" t="inlineStr">
        <is>
          <t>KHÁC</t>
        </is>
      </c>
      <c r="C702" t="inlineStr">
        <is>
          <t>6100 khô</t>
        </is>
      </c>
      <c r="I702" t="inlineStr">
        <is>
          <t>YC6M340</t>
        </is>
      </c>
      <c r="J702" t="inlineStr">
        <is>
          <t>IKAZU</t>
        </is>
      </c>
      <c r="K702" t="n">
        <v>100</v>
      </c>
      <c r="L702" t="inlineStr">
        <is>
          <t>Cái</t>
        </is>
      </c>
      <c r="R702" t="inlineStr">
        <is>
          <t>CÓ</t>
        </is>
      </c>
      <c r="S702" t="inlineStr">
        <is>
          <t xml:space="preserve">XY LANH 6100 khô  ĐK 100 Gờ 4mm </t>
        </is>
      </c>
    </row>
    <row r="703">
      <c r="B703" t="inlineStr">
        <is>
          <t>KHÁC</t>
        </is>
      </c>
      <c r="C703" t="n">
        <v>8025.02</v>
      </c>
      <c r="H703" t="n">
        <v>4653280</v>
      </c>
      <c r="I703" t="inlineStr">
        <is>
          <t>YZ485ZLQ</t>
        </is>
      </c>
      <c r="J703" t="inlineStr">
        <is>
          <t>IKAZU</t>
        </is>
      </c>
      <c r="K703" t="n">
        <v>100</v>
      </c>
      <c r="L703" t="inlineStr">
        <is>
          <t>Cái</t>
        </is>
      </c>
      <c r="R703" t="inlineStr">
        <is>
          <t>CÓ</t>
        </is>
      </c>
      <c r="S703" t="inlineStr">
        <is>
          <t xml:space="preserve">XY LANH 8025.02  ĐK 100  </t>
        </is>
      </c>
    </row>
    <row r="704">
      <c r="B704" t="inlineStr">
        <is>
          <t>KHÁC</t>
        </is>
      </c>
      <c r="C704" t="n">
        <v>8035.06</v>
      </c>
      <c r="H704" t="inlineStr">
        <is>
          <t>4770654/03-3513.606</t>
        </is>
      </c>
      <c r="I704" t="inlineStr">
        <is>
          <t>YZ4102QF</t>
        </is>
      </c>
      <c r="J704" t="inlineStr">
        <is>
          <t>IKAZU</t>
        </is>
      </c>
      <c r="K704" t="n">
        <v>100</v>
      </c>
      <c r="L704" t="inlineStr">
        <is>
          <t>Cái</t>
        </is>
      </c>
      <c r="R704" t="inlineStr">
        <is>
          <t>CÓ</t>
        </is>
      </c>
      <c r="S704" t="inlineStr">
        <is>
          <t xml:space="preserve">XY LANH 8035.06  ĐK 100  </t>
        </is>
      </c>
    </row>
    <row r="705">
      <c r="B705" t="inlineStr">
        <is>
          <t>KHÁC</t>
        </is>
      </c>
      <c r="C705" t="inlineStr">
        <is>
          <t>T4.40/T6.60//T4.401/T6.601</t>
        </is>
      </c>
      <c r="H705" t="inlineStr">
        <is>
          <t>3135X065</t>
        </is>
      </c>
      <c r="I705" t="inlineStr">
        <is>
          <t>S6M1</t>
        </is>
      </c>
      <c r="J705" t="inlineStr">
        <is>
          <t>IKAZU</t>
        </is>
      </c>
      <c r="K705" t="n">
        <v>100</v>
      </c>
      <c r="L705" t="inlineStr">
        <is>
          <t>Cái</t>
        </is>
      </c>
      <c r="R705" t="inlineStr">
        <is>
          <t>CÓ</t>
        </is>
      </c>
      <c r="S705" t="inlineStr">
        <is>
          <t xml:space="preserve">XY LANH T4.40/T6.60//T4.401/T6.601  ĐK 100  </t>
        </is>
      </c>
    </row>
    <row r="706">
      <c r="B706" t="inlineStr">
        <is>
          <t>KHÁC</t>
        </is>
      </c>
      <c r="C706" t="inlineStr">
        <is>
          <t>YC2100</t>
        </is>
      </c>
      <c r="I706" t="inlineStr">
        <is>
          <t>S6A2-MPTA</t>
        </is>
      </c>
      <c r="J706" t="inlineStr">
        <is>
          <t>IKAZU</t>
        </is>
      </c>
      <c r="K706" t="n">
        <v>100</v>
      </c>
      <c r="L706" t="inlineStr">
        <is>
          <t>Cái</t>
        </is>
      </c>
      <c r="R706" t="inlineStr">
        <is>
          <t>CÓ</t>
        </is>
      </c>
      <c r="S706" t="inlineStr">
        <is>
          <t xml:space="preserve">XY LANH YC2100  ĐK 100 Gờ 8mm </t>
        </is>
      </c>
    </row>
    <row r="707">
      <c r="B707" t="inlineStr">
        <is>
          <t>KHÁC</t>
        </is>
      </c>
      <c r="C707" t="inlineStr">
        <is>
          <t>3164D/4219D//6329D</t>
        </is>
      </c>
      <c r="H707" t="inlineStr">
        <is>
          <t>T32343</t>
        </is>
      </c>
      <c r="I707" t="inlineStr">
        <is>
          <t>QC498</t>
        </is>
      </c>
      <c r="J707" t="inlineStr">
        <is>
          <t>IKAZU</t>
        </is>
      </c>
      <c r="K707" t="n">
        <v>102</v>
      </c>
      <c r="L707" t="inlineStr">
        <is>
          <t>Cái</t>
        </is>
      </c>
      <c r="R707" t="inlineStr">
        <is>
          <t>CÓ</t>
        </is>
      </c>
      <c r="S707" t="inlineStr">
        <is>
          <t xml:space="preserve">XY LANH 3164D/4219D//6329D  ĐK 102  </t>
        </is>
      </c>
    </row>
    <row r="708">
      <c r="B708" t="inlineStr">
        <is>
          <t>KHÁC</t>
        </is>
      </c>
      <c r="C708" t="n">
        <v>4102</v>
      </c>
      <c r="D708" t="n">
        <v>4</v>
      </c>
      <c r="I708" t="inlineStr">
        <is>
          <t>YC4105Q/YCD4J11T-88</t>
        </is>
      </c>
      <c r="J708" t="inlineStr">
        <is>
          <t>IKAZU</t>
        </is>
      </c>
      <c r="K708" t="n">
        <v>102</v>
      </c>
      <c r="L708" t="inlineStr">
        <is>
          <t>Bộ 4</t>
        </is>
      </c>
      <c r="R708" t="inlineStr">
        <is>
          <t>CÓ</t>
        </is>
      </c>
      <c r="S708" t="inlineStr">
        <is>
          <t xml:space="preserve">XY LANH 4102  ĐK 102  </t>
        </is>
      </c>
    </row>
    <row r="709">
      <c r="B709" t="inlineStr">
        <is>
          <t>KHÁC</t>
        </is>
      </c>
      <c r="C709" t="inlineStr">
        <is>
          <t>4102/YCD4F32 (máy công trình)</t>
        </is>
      </c>
      <c r="D709" t="n">
        <v>4</v>
      </c>
      <c r="I709" t="inlineStr">
        <is>
          <t>YC6J XY LANH MẠ MÀU</t>
        </is>
      </c>
      <c r="J709" t="inlineStr">
        <is>
          <t>IKAZU</t>
        </is>
      </c>
      <c r="K709" t="n">
        <v>102</v>
      </c>
      <c r="L709" t="inlineStr">
        <is>
          <t>Bộ 4</t>
        </is>
      </c>
      <c r="R709" t="inlineStr">
        <is>
          <t>CÓ</t>
        </is>
      </c>
      <c r="S709" t="inlineStr">
        <is>
          <t xml:space="preserve">XY LANH 4102/YCD4F32 (máy công trình)  ĐK 102 Gờ 8mm </t>
        </is>
      </c>
    </row>
    <row r="710">
      <c r="B710" t="inlineStr">
        <is>
          <t>KHÁC</t>
        </is>
      </c>
      <c r="C710" t="inlineStr">
        <is>
          <t>4102EZL / YC4102EZLQ</t>
        </is>
      </c>
      <c r="I710" t="inlineStr">
        <is>
          <t>YC6J/6105ZLQ- J4100</t>
        </is>
      </c>
      <c r="J710" t="inlineStr">
        <is>
          <t>IKAZU</t>
        </is>
      </c>
      <c r="K710" t="n">
        <v>102</v>
      </c>
      <c r="L710" t="inlineStr">
        <is>
          <t>Cái</t>
        </is>
      </c>
      <c r="R710" t="inlineStr">
        <is>
          <t>CÓ</t>
        </is>
      </c>
      <c r="S710" t="inlineStr">
        <is>
          <t xml:space="preserve">XY LANH 4102EZL / YC4102EZLQ  ĐK 102 Gờ 4mm </t>
        </is>
      </c>
    </row>
    <row r="711">
      <c r="B711" t="inlineStr">
        <is>
          <t>KHÁC</t>
        </is>
      </c>
      <c r="C711" t="inlineStr">
        <is>
          <t>4DX23 /4102</t>
        </is>
      </c>
      <c r="D711" t="n">
        <v>4</v>
      </c>
      <c r="I711" t="inlineStr">
        <is>
          <t>YC4EG200-50/4112</t>
        </is>
      </c>
      <c r="J711" t="inlineStr">
        <is>
          <t>IKAZU</t>
        </is>
      </c>
      <c r="K711" t="n">
        <v>102</v>
      </c>
      <c r="L711" t="inlineStr">
        <is>
          <t>Bộ 4</t>
        </is>
      </c>
      <c r="R711" t="inlineStr">
        <is>
          <t>CÓ</t>
        </is>
      </c>
      <c r="S711" t="inlineStr">
        <is>
          <t xml:space="preserve">XY LANH 4DX23 /4102  ĐK 102 Gờ 1.5mm </t>
        </is>
      </c>
    </row>
    <row r="712">
      <c r="B712" t="inlineStr">
        <is>
          <t>KHÁC</t>
        </is>
      </c>
      <c r="C712" t="inlineStr">
        <is>
          <t>JD4102B máy phát điện</t>
        </is>
      </c>
      <c r="I712" t="inlineStr">
        <is>
          <t>CA4113BKZ</t>
        </is>
      </c>
      <c r="J712" t="inlineStr">
        <is>
          <t>IKAZU</t>
        </is>
      </c>
      <c r="K712" t="n">
        <v>102</v>
      </c>
      <c r="L712" t="inlineStr">
        <is>
          <t>Cái</t>
        </is>
      </c>
      <c r="R712" t="inlineStr">
        <is>
          <t>CÓ</t>
        </is>
      </c>
      <c r="S712" t="inlineStr">
        <is>
          <t xml:space="preserve">XY LANH JD4102B máy phát điện  ĐK 102 Gờ 8mm </t>
        </is>
      </c>
    </row>
    <row r="713">
      <c r="B713" t="inlineStr">
        <is>
          <t>KHÁC</t>
        </is>
      </c>
      <c r="C713" t="n">
        <v>8030.05</v>
      </c>
      <c r="H713" t="n">
        <v>4770623</v>
      </c>
      <c r="I713" t="inlineStr">
        <is>
          <t>YZ4102QB KHÔ</t>
        </is>
      </c>
      <c r="J713" t="inlineStr">
        <is>
          <t>IKAZU</t>
        </is>
      </c>
      <c r="K713" t="n">
        <v>104</v>
      </c>
      <c r="L713" t="inlineStr">
        <is>
          <t>Cái</t>
        </is>
      </c>
      <c r="R713" t="inlineStr">
        <is>
          <t>CÓ</t>
        </is>
      </c>
      <c r="S713" t="inlineStr">
        <is>
          <t xml:space="preserve">XY LANH 8030.05  ĐK 104  </t>
        </is>
      </c>
    </row>
    <row r="714">
      <c r="B714" t="inlineStr">
        <is>
          <t>KHÁC</t>
        </is>
      </c>
      <c r="C714" t="inlineStr">
        <is>
          <t>4105 WP4.180</t>
        </is>
      </c>
      <c r="D714" t="n">
        <v>4</v>
      </c>
      <c r="I714" t="inlineStr">
        <is>
          <t>4108Q-4D44 KHÔ</t>
        </is>
      </c>
      <c r="J714" t="inlineStr">
        <is>
          <t>IKAZU</t>
        </is>
      </c>
      <c r="K714" t="n">
        <v>105</v>
      </c>
      <c r="L714" t="inlineStr">
        <is>
          <t>Bộ 4</t>
        </is>
      </c>
      <c r="R714" t="inlineStr">
        <is>
          <t>CÓ</t>
        </is>
      </c>
      <c r="S714" t="inlineStr">
        <is>
          <t xml:space="preserve">XY LANH 4105 WP4.180  ĐK 105 Gờ 8mm </t>
        </is>
      </c>
    </row>
    <row r="715">
      <c r="B715" t="inlineStr">
        <is>
          <t>KHÁC</t>
        </is>
      </c>
      <c r="C715" t="inlineStr">
        <is>
          <t>6105 TD226-B</t>
        </is>
      </c>
      <c r="D715" t="n">
        <v>6</v>
      </c>
      <c r="I715" t="inlineStr">
        <is>
          <t>YC6MK /6123 KA100</t>
        </is>
      </c>
      <c r="J715" t="inlineStr">
        <is>
          <t>IKAZU</t>
        </is>
      </c>
      <c r="K715" t="n">
        <v>105</v>
      </c>
      <c r="L715" t="inlineStr">
        <is>
          <t>Bộ 6</t>
        </is>
      </c>
      <c r="R715" t="inlineStr">
        <is>
          <t>CÓ</t>
        </is>
      </c>
      <c r="S715" t="inlineStr">
        <is>
          <t xml:space="preserve">XY LANH 6105 TD226-B  ĐK 105 Gờ 8mm </t>
        </is>
      </c>
    </row>
    <row r="716">
      <c r="B716" t="inlineStr">
        <is>
          <t>KHÁC</t>
        </is>
      </c>
      <c r="C716" t="inlineStr">
        <is>
          <t>6105 WP6.180</t>
        </is>
      </c>
      <c r="D716" t="n">
        <v>6</v>
      </c>
      <c r="I716" t="inlineStr">
        <is>
          <t>QC 2105</t>
        </is>
      </c>
      <c r="J716" t="inlineStr">
        <is>
          <t>IKAZU</t>
        </is>
      </c>
      <c r="K716" t="n">
        <v>105</v>
      </c>
      <c r="L716" t="inlineStr">
        <is>
          <t>Bộ 6</t>
        </is>
      </c>
      <c r="R716" t="inlineStr">
        <is>
          <t>CÓ</t>
        </is>
      </c>
      <c r="S716" t="inlineStr">
        <is>
          <t xml:space="preserve">XY LANH 6105 WP6.180  ĐK 105 Gờ 8mm </t>
        </is>
      </c>
    </row>
    <row r="717">
      <c r="B717" t="inlineStr">
        <is>
          <t>KHÁC</t>
        </is>
      </c>
      <c r="C717" t="inlineStr">
        <is>
          <t>HFR 6105Z</t>
        </is>
      </c>
      <c r="D717" t="n">
        <v>6</v>
      </c>
      <c r="I717" t="inlineStr">
        <is>
          <t>CA6110AKZLA9 (FAWDE)</t>
        </is>
      </c>
      <c r="J717" t="inlineStr">
        <is>
          <t>IKAZU</t>
        </is>
      </c>
      <c r="K717" t="n">
        <v>105</v>
      </c>
      <c r="L717" t="inlineStr">
        <is>
          <t>Bộ 6</t>
        </is>
      </c>
      <c r="R717" t="inlineStr">
        <is>
          <t>CÓ</t>
        </is>
      </c>
      <c r="S717" t="inlineStr">
        <is>
          <t xml:space="preserve">XY LANH HFR 6105Z  ĐK 105 Gờ 9mm </t>
        </is>
      </c>
    </row>
    <row r="718">
      <c r="B718" t="inlineStr">
        <is>
          <t>KHÁC</t>
        </is>
      </c>
      <c r="C718" t="inlineStr">
        <is>
          <t>HFR4105Z / HFR6105Z</t>
        </is>
      </c>
      <c r="I718" t="inlineStr">
        <is>
          <t>CA6112 ƯỚT 6DL2-35</t>
        </is>
      </c>
      <c r="J718" t="inlineStr">
        <is>
          <t>IKAZU</t>
        </is>
      </c>
      <c r="K718" t="n">
        <v>105</v>
      </c>
      <c r="L718" t="inlineStr">
        <is>
          <t>Cái</t>
        </is>
      </c>
      <c r="R718" t="inlineStr">
        <is>
          <t>CÓ</t>
        </is>
      </c>
      <c r="S718" t="inlineStr">
        <is>
          <t xml:space="preserve">XY LANH HFR4105Z / HFR6105Z  ĐK 105 Gờ 9mm </t>
        </is>
      </c>
    </row>
    <row r="719">
      <c r="B719" t="inlineStr">
        <is>
          <t>KHÁC</t>
        </is>
      </c>
      <c r="C719" t="inlineStr">
        <is>
          <t>R6105IZLD</t>
        </is>
      </c>
      <c r="D719" t="n">
        <v>6</v>
      </c>
      <c r="I719" t="inlineStr">
        <is>
          <t>CA6123-6DM2-37E3 (FAWDE)</t>
        </is>
      </c>
      <c r="J719" t="inlineStr">
        <is>
          <t>IKAZU</t>
        </is>
      </c>
      <c r="K719" t="n">
        <v>105</v>
      </c>
      <c r="L719" t="inlineStr">
        <is>
          <t>Bộ 6</t>
        </is>
      </c>
      <c r="R719" t="inlineStr">
        <is>
          <t>CÓ</t>
        </is>
      </c>
      <c r="S719" t="inlineStr">
        <is>
          <t xml:space="preserve">XY LANH R6105IZLD  ĐK 105 Gờ 9mm </t>
        </is>
      </c>
    </row>
    <row r="720">
      <c r="B720" t="inlineStr">
        <is>
          <t>KHÁC</t>
        </is>
      </c>
      <c r="C720" t="n">
        <v>650</v>
      </c>
      <c r="D720" t="n">
        <v>6</v>
      </c>
      <c r="I720" t="inlineStr">
        <is>
          <t>YC6G4700</t>
        </is>
      </c>
      <c r="J720" t="inlineStr">
        <is>
          <t>IKAZU</t>
        </is>
      </c>
      <c r="K720" t="n">
        <v>105.6</v>
      </c>
      <c r="L720" t="inlineStr">
        <is>
          <t>Bộ 6</t>
        </is>
      </c>
      <c r="R720" t="inlineStr">
        <is>
          <t>CÓ</t>
        </is>
      </c>
      <c r="S720" t="inlineStr">
        <is>
          <t xml:space="preserve">XY LANH 650  ĐK 105.6  </t>
        </is>
      </c>
    </row>
    <row r="721">
      <c r="B721" t="inlineStr">
        <is>
          <t>KHÁC</t>
        </is>
      </c>
      <c r="C721" t="inlineStr">
        <is>
          <t>3029D/3029T//3179D/3179T/</t>
        </is>
      </c>
      <c r="H721" t="inlineStr">
        <is>
          <t>R51726/R80724</t>
        </is>
      </c>
      <c r="I721" t="inlineStr">
        <is>
          <t>CZ495-4L68 KHÔ</t>
        </is>
      </c>
      <c r="J721" t="inlineStr">
        <is>
          <t>IKAZU</t>
        </is>
      </c>
      <c r="K721" t="n">
        <v>106.5</v>
      </c>
      <c r="L721" t="inlineStr">
        <is>
          <t>Cái</t>
        </is>
      </c>
      <c r="R721" t="inlineStr">
        <is>
          <t>CÓ</t>
        </is>
      </c>
      <c r="S721" t="inlineStr">
        <is>
          <t xml:space="preserve">XY LANH 3029D/3029T//3179D/3179T/  ĐK 106.5  </t>
        </is>
      </c>
    </row>
    <row r="722">
      <c r="B722" t="inlineStr">
        <is>
          <t>KHÁC</t>
        </is>
      </c>
      <c r="C722" t="inlineStr">
        <is>
          <t>LR4108</t>
        </is>
      </c>
      <c r="D722" t="n">
        <v>4</v>
      </c>
      <c r="I722" t="inlineStr">
        <is>
          <t>CA6113 ẮC 38 (FAWDE)</t>
        </is>
      </c>
      <c r="J722" t="inlineStr">
        <is>
          <t>IKAZU</t>
        </is>
      </c>
      <c r="K722" t="n">
        <v>108</v>
      </c>
      <c r="L722" t="inlineStr">
        <is>
          <t>Bộ 4</t>
        </is>
      </c>
      <c r="R722" t="inlineStr">
        <is>
          <t>CÓ</t>
        </is>
      </c>
      <c r="S722" t="inlineStr">
        <is>
          <t xml:space="preserve">XY LANH LR4108  ĐK 108 Gờ 9mm </t>
        </is>
      </c>
    </row>
    <row r="723">
      <c r="B723" t="inlineStr">
        <is>
          <t>KHÁC</t>
        </is>
      </c>
      <c r="C723" t="n">
        <v>750</v>
      </c>
      <c r="I723" t="inlineStr">
        <is>
          <t>YZ485QB</t>
        </is>
      </c>
      <c r="J723" t="inlineStr">
        <is>
          <t>IKAZU</t>
        </is>
      </c>
      <c r="K723" t="n">
        <v>110</v>
      </c>
      <c r="L723" t="inlineStr">
        <is>
          <t>Cái</t>
        </is>
      </c>
      <c r="R723" t="inlineStr">
        <is>
          <t>CÓ</t>
        </is>
      </c>
      <c r="S723" t="inlineStr">
        <is>
          <t xml:space="preserve">XY LANH 750  ĐK 110  </t>
        </is>
      </c>
    </row>
    <row r="724">
      <c r="B724" t="inlineStr">
        <is>
          <t>KHÁC</t>
        </is>
      </c>
      <c r="C724" t="inlineStr">
        <is>
          <t>CA4110-4DF2-17</t>
        </is>
      </c>
      <c r="D724" t="n">
        <v>4</v>
      </c>
      <c r="I724" t="inlineStr">
        <is>
          <t>YZ4DB1-40/4105</t>
        </is>
      </c>
      <c r="J724" t="inlineStr">
        <is>
          <t>IKAZU</t>
        </is>
      </c>
      <c r="K724" t="n">
        <v>110</v>
      </c>
      <c r="L724" t="inlineStr">
        <is>
          <t>Bộ 4</t>
        </is>
      </c>
      <c r="R724" t="inlineStr">
        <is>
          <t>CÓ</t>
        </is>
      </c>
      <c r="S724" t="inlineStr">
        <is>
          <t xml:space="preserve">XY LANH CA4110-4DF2-17  ĐK 110 Gờ 10mm </t>
        </is>
      </c>
    </row>
    <row r="725">
      <c r="B725" t="inlineStr">
        <is>
          <t>KHÁC</t>
        </is>
      </c>
      <c r="C725" t="n">
        <v>350</v>
      </c>
      <c r="D725" t="n">
        <v>6</v>
      </c>
      <c r="I725" t="inlineStr">
        <is>
          <t>4100A KHÔ ẮC 35</t>
        </is>
      </c>
      <c r="J725" t="inlineStr">
        <is>
          <t>IKAZU</t>
        </is>
      </c>
      <c r="K725" t="n">
        <v>111.1</v>
      </c>
      <c r="L725" t="inlineStr">
        <is>
          <t>Bộ 6</t>
        </is>
      </c>
      <c r="R725" t="inlineStr">
        <is>
          <t>CÓ</t>
        </is>
      </c>
      <c r="S725" t="inlineStr">
        <is>
          <t xml:space="preserve">XY LANH 350  ĐK 111.1  </t>
        </is>
      </c>
    </row>
    <row r="726">
      <c r="B726" t="inlineStr">
        <is>
          <t>KHÁC</t>
        </is>
      </c>
      <c r="C726" t="n">
        <v>3300</v>
      </c>
      <c r="D726" t="n">
        <v>6</v>
      </c>
      <c r="H726" t="n">
        <v>1105800</v>
      </c>
      <c r="I726" t="inlineStr">
        <is>
          <t>QC498 /4C6-88M22</t>
        </is>
      </c>
      <c r="J726" t="inlineStr">
        <is>
          <t>IKAZU</t>
        </is>
      </c>
      <c r="K726" t="n">
        <v>120</v>
      </c>
      <c r="L726" t="inlineStr">
        <is>
          <t>Bộ 6</t>
        </is>
      </c>
      <c r="R726" t="inlineStr">
        <is>
          <t>CÓ</t>
        </is>
      </c>
      <c r="S726" t="inlineStr">
        <is>
          <t xml:space="preserve">XY LANH 3300  ĐK 120  </t>
        </is>
      </c>
    </row>
    <row r="727">
      <c r="B727" t="inlineStr">
        <is>
          <t>KHÁC</t>
        </is>
      </c>
      <c r="C727" t="inlineStr">
        <is>
          <t>TD100/N10/THD10/0</t>
        </is>
      </c>
      <c r="D727" t="n">
        <v>6</v>
      </c>
      <c r="H727" t="inlineStr">
        <is>
          <t>89087110/88476110</t>
        </is>
      </c>
      <c r="I727" t="inlineStr">
        <is>
          <t>S6M3</t>
        </is>
      </c>
      <c r="J727" t="inlineStr">
        <is>
          <t>IKAZU</t>
        </is>
      </c>
      <c r="K727" t="n">
        <v>120.6</v>
      </c>
      <c r="L727" t="inlineStr">
        <is>
          <t>Bộ 6</t>
        </is>
      </c>
      <c r="R727" t="inlineStr">
        <is>
          <t>CÓ</t>
        </is>
      </c>
      <c r="S727" t="inlineStr">
        <is>
          <t xml:space="preserve">XY LANH TD100/N10/THD10/0  ĐK 120.6  </t>
        </is>
      </c>
    </row>
    <row r="728">
      <c r="B728" t="inlineStr">
        <is>
          <t>KHÁC</t>
        </is>
      </c>
      <c r="C728" t="n">
        <v>82000200</v>
      </c>
      <c r="H728" t="inlineStr">
        <is>
          <t>61316754EZ/61316859EZ</t>
        </is>
      </c>
      <c r="I728" t="inlineStr">
        <is>
          <t>YZ4105G KHÔ</t>
        </is>
      </c>
      <c r="J728" t="inlineStr">
        <is>
          <t>IKAZU</t>
        </is>
      </c>
      <c r="K728" t="n">
        <v>122</v>
      </c>
      <c r="L728" t="inlineStr">
        <is>
          <t>Cái</t>
        </is>
      </c>
      <c r="R728" t="inlineStr">
        <is>
          <t>CÓ</t>
        </is>
      </c>
      <c r="S728" t="inlineStr">
        <is>
          <t xml:space="preserve">XY LANH 82000200  ĐK 122  </t>
        </is>
      </c>
    </row>
    <row r="729">
      <c r="B729" t="inlineStr">
        <is>
          <t>KHÁC</t>
        </is>
      </c>
      <c r="C729" t="inlineStr">
        <is>
          <t>WD618 / WP12.380</t>
        </is>
      </c>
      <c r="D729" t="n">
        <v>6</v>
      </c>
      <c r="I729" t="inlineStr">
        <is>
          <t>S6B-MPTK, S6B-PT, S6B-PTK</t>
        </is>
      </c>
      <c r="J729" t="inlineStr">
        <is>
          <t>IKAZU</t>
        </is>
      </c>
      <c r="K729" t="n">
        <v>126</v>
      </c>
      <c r="L729" t="inlineStr">
        <is>
          <t>Bộ 6</t>
        </is>
      </c>
      <c r="R729" t="inlineStr">
        <is>
          <t>CÓ</t>
        </is>
      </c>
      <c r="S729" t="inlineStr">
        <is>
          <t xml:space="preserve">XY LANH WD618 / WP12.380  ĐK 126  </t>
        </is>
      </c>
    </row>
    <row r="730">
      <c r="B730" t="inlineStr">
        <is>
          <t>KHÁC</t>
        </is>
      </c>
      <c r="C730" t="inlineStr">
        <is>
          <t>D/DS/DSE/DSC/DS/I-14</t>
        </is>
      </c>
      <c r="H730" t="inlineStr">
        <is>
          <t>61.5174.035/88568110</t>
        </is>
      </c>
      <c r="I730" t="inlineStr">
        <is>
          <t>CA6110A - K35 ĐỜI 3</t>
        </is>
      </c>
      <c r="J730" t="inlineStr">
        <is>
          <t>IKAZU</t>
        </is>
      </c>
      <c r="K730" t="n">
        <v>127</v>
      </c>
      <c r="L730" t="inlineStr">
        <is>
          <t>Cái</t>
        </is>
      </c>
      <c r="R730" t="inlineStr">
        <is>
          <t>CÓ</t>
        </is>
      </c>
      <c r="S730" t="inlineStr">
        <is>
          <t xml:space="preserve">XY LANH D/DS/DSE/DSC/DS/I-14  ĐK 127 Gờ 10.1mm </t>
        </is>
      </c>
    </row>
    <row r="731">
      <c r="B731" t="inlineStr">
        <is>
          <t>KHÁC</t>
        </is>
      </c>
      <c r="C731" t="inlineStr">
        <is>
          <t>DS/DN/DSC//DSI-11</t>
        </is>
      </c>
      <c r="H731" t="inlineStr">
        <is>
          <t>61.5169.035</t>
        </is>
      </c>
      <c r="I731" t="inlineStr">
        <is>
          <t>CA6110AKZ (FAWDE)</t>
        </is>
      </c>
      <c r="J731" t="inlineStr">
        <is>
          <t>IKAZU</t>
        </is>
      </c>
      <c r="K731" t="n">
        <v>127</v>
      </c>
      <c r="L731" t="inlineStr">
        <is>
          <t>Cái</t>
        </is>
      </c>
      <c r="R731" t="inlineStr">
        <is>
          <t>CÓ</t>
        </is>
      </c>
      <c r="S731" t="inlineStr">
        <is>
          <t xml:space="preserve">XY LANH DS/DN/DSC//DSI-11  ĐK 127 Gờ 8.2mm </t>
        </is>
      </c>
    </row>
    <row r="732">
      <c r="B732" t="inlineStr">
        <is>
          <t>KHÁC</t>
        </is>
      </c>
      <c r="C732" t="inlineStr">
        <is>
          <t>DS/DSC/DSI-/11111112113</t>
        </is>
      </c>
      <c r="H732" t="inlineStr">
        <is>
          <t>1114035/89439110</t>
        </is>
      </c>
      <c r="I732" t="inlineStr">
        <is>
          <t>CA6110AKZ1A2</t>
        </is>
      </c>
      <c r="J732" t="inlineStr">
        <is>
          <t>IKAZU</t>
        </is>
      </c>
      <c r="K732" t="n">
        <v>127</v>
      </c>
      <c r="L732" t="inlineStr">
        <is>
          <t>Cái</t>
        </is>
      </c>
      <c r="R732" t="inlineStr">
        <is>
          <t>CÓ</t>
        </is>
      </c>
      <c r="S732" t="inlineStr">
        <is>
          <t xml:space="preserve">XY LANH DS/DSC/DSI-/11111112113  ĐK 127 Gờ 8.2mm </t>
        </is>
      </c>
    </row>
    <row r="733">
      <c r="B733" t="inlineStr">
        <is>
          <t>KHÁC</t>
        </is>
      </c>
      <c r="C733" t="inlineStr">
        <is>
          <t>D2865//2866LF</t>
        </is>
      </c>
      <c r="D733" t="n">
        <v>6</v>
      </c>
      <c r="H733" t="inlineStr">
        <is>
          <t>89518110/89186110</t>
        </is>
      </c>
      <c r="I733" t="inlineStr">
        <is>
          <t>CA6110AK -K51 ĐỜI 3</t>
        </is>
      </c>
      <c r="J733" t="inlineStr">
        <is>
          <t>IKAZU</t>
        </is>
      </c>
      <c r="K733" t="n">
        <v>128</v>
      </c>
      <c r="L733" t="inlineStr">
        <is>
          <t>Bộ 6</t>
        </is>
      </c>
      <c r="R733" t="inlineStr">
        <is>
          <t>CÓ</t>
        </is>
      </c>
      <c r="S733" t="inlineStr">
        <is>
          <t xml:space="preserve">XY LANH D2865//2866LF  ĐK 128  </t>
        </is>
      </c>
    </row>
    <row r="734">
      <c r="B734" t="inlineStr">
        <is>
          <t>KHÁC</t>
        </is>
      </c>
      <c r="C734" t="inlineStr">
        <is>
          <t>BF6M1015//C/CP</t>
        </is>
      </c>
      <c r="H734" t="n">
        <v>4227080</v>
      </c>
      <c r="I734" t="inlineStr">
        <is>
          <t>YZ4105ZLQ (WEICHAI</t>
        </is>
      </c>
      <c r="J734" t="inlineStr">
        <is>
          <t>IKAZU</t>
        </is>
      </c>
      <c r="K734" t="n">
        <v>132</v>
      </c>
      <c r="L734" t="inlineStr">
        <is>
          <t>Cái</t>
        </is>
      </c>
      <c r="R734" t="inlineStr">
        <is>
          <t>CÓ</t>
        </is>
      </c>
      <c r="S734" t="inlineStr">
        <is>
          <t xml:space="preserve">XY LANH BF6M1015//C/CP  ĐK 132  </t>
        </is>
      </c>
    </row>
    <row r="735">
      <c r="B735" t="inlineStr">
        <is>
          <t>KHÁC</t>
        </is>
      </c>
      <c r="C735" t="n">
        <v>3400</v>
      </c>
      <c r="D735" t="n">
        <v>6</v>
      </c>
      <c r="H735" t="inlineStr">
        <is>
          <t>211-7826</t>
        </is>
      </c>
      <c r="I735" t="inlineStr">
        <is>
          <t>XC498 A498BT-1 KHÔ</t>
        </is>
      </c>
      <c r="J735" t="inlineStr">
        <is>
          <t>IKAZU</t>
        </is>
      </c>
      <c r="K735" t="n">
        <v>170</v>
      </c>
      <c r="L735" t="inlineStr">
        <is>
          <t>Bộ 6</t>
        </is>
      </c>
      <c r="R735" t="inlineStr">
        <is>
          <t>CÓ</t>
        </is>
      </c>
      <c r="S735" t="inlineStr">
        <is>
          <t xml:space="preserve">XY LANH 3400  ĐK 170  </t>
        </is>
      </c>
    </row>
    <row r="736">
      <c r="B736" t="inlineStr">
        <is>
          <t>KHÁC</t>
        </is>
      </c>
      <c r="C736" t="n">
        <v>3500</v>
      </c>
      <c r="D736" t="n">
        <v>6</v>
      </c>
      <c r="H736" t="inlineStr">
        <is>
          <t>211-7826</t>
        </is>
      </c>
      <c r="I736" t="inlineStr">
        <is>
          <t>K4100D</t>
        </is>
      </c>
      <c r="J736" t="inlineStr">
        <is>
          <t>IKAZU</t>
        </is>
      </c>
      <c r="K736" t="n">
        <v>170</v>
      </c>
      <c r="L736" t="inlineStr">
        <is>
          <t>Bộ 6</t>
        </is>
      </c>
      <c r="R736" t="inlineStr">
        <is>
          <t>CÓ</t>
        </is>
      </c>
      <c r="S736" t="inlineStr">
        <is>
          <t xml:space="preserve">XY LANH 3500  ĐK 170  </t>
        </is>
      </c>
    </row>
    <row r="737">
      <c r="B737" t="inlineStr">
        <is>
          <t>KHÁC</t>
        </is>
      </c>
      <c r="C737" t="inlineStr">
        <is>
          <t>R6105ZLD</t>
        </is>
      </c>
      <c r="J737" t="inlineStr">
        <is>
          <t>IKAZU</t>
        </is>
      </c>
      <c r="L737" t="inlineStr">
        <is>
          <t>Cái</t>
        </is>
      </c>
      <c r="R737" t="inlineStr">
        <is>
          <t>CÓ</t>
        </is>
      </c>
      <c r="S737" t="inlineStr">
        <is>
          <t xml:space="preserve">XY LANH R6105ZLD   Gờ 9mm </t>
        </is>
      </c>
    </row>
    <row r="738">
      <c r="B738" t="inlineStr">
        <is>
          <t>KHÁC</t>
        </is>
      </c>
      <c r="C738" t="inlineStr">
        <is>
          <t>YC2108Q</t>
        </is>
      </c>
      <c r="I738" t="inlineStr">
        <is>
          <t>S6A3-MTK2</t>
        </is>
      </c>
      <c r="J738" t="inlineStr">
        <is>
          <t>IKAZU</t>
        </is>
      </c>
      <c r="L738" t="inlineStr">
        <is>
          <t>Cái</t>
        </is>
      </c>
      <c r="R738" t="inlineStr">
        <is>
          <t>CÓ</t>
        </is>
      </c>
      <c r="S738" t="inlineStr">
        <is>
          <t xml:space="preserve">XY LANH YC2108Q   Gờ 8mm </t>
        </is>
      </c>
    </row>
    <row r="739">
      <c r="B739" t="inlineStr">
        <is>
          <t>◆  DEUTZ - VOLVO   (34 sản phẩm)</t>
        </is>
      </c>
    </row>
    <row r="740">
      <c r="B740" t="inlineStr">
        <is>
          <t>DEUTZ - VOLVO</t>
        </is>
      </c>
      <c r="C740" t="inlineStr">
        <is>
          <t>LL480</t>
        </is>
      </c>
      <c r="I740" t="inlineStr">
        <is>
          <t>PE6-T/PF6</t>
        </is>
      </c>
      <c r="J740" t="inlineStr">
        <is>
          <t>IKAZU</t>
        </is>
      </c>
      <c r="K740" t="n">
        <v>80</v>
      </c>
      <c r="L740" t="inlineStr">
        <is>
          <t>Cái</t>
        </is>
      </c>
      <c r="R740" t="inlineStr">
        <is>
          <t>CÓ</t>
        </is>
      </c>
      <c r="S740" t="inlineStr">
        <is>
          <t xml:space="preserve">XY LANH LL480  ĐK 80 Gờ 6mm </t>
        </is>
      </c>
    </row>
    <row r="741">
      <c r="B741" t="inlineStr">
        <is>
          <t>DEUTZ - VOLVO</t>
        </is>
      </c>
      <c r="C741" t="inlineStr">
        <is>
          <t>L90</t>
        </is>
      </c>
      <c r="D741" t="n">
        <v>6</v>
      </c>
      <c r="I741" t="inlineStr">
        <is>
          <t>NE6</t>
        </is>
      </c>
      <c r="J741" t="inlineStr">
        <is>
          <t>IKAZU</t>
        </is>
      </c>
      <c r="K741" t="n">
        <v>98.40000000000001</v>
      </c>
      <c r="L741" t="inlineStr">
        <is>
          <t>Bộ 6</t>
        </is>
      </c>
      <c r="R741" t="inlineStr">
        <is>
          <t>CÓ</t>
        </is>
      </c>
      <c r="S741" t="inlineStr">
        <is>
          <t xml:space="preserve">XY LANH L90  ĐK 98.4  </t>
        </is>
      </c>
    </row>
    <row r="742">
      <c r="B742" t="inlineStr">
        <is>
          <t>DEUTZ - VOLVO</t>
        </is>
      </c>
      <c r="C742" t="inlineStr">
        <is>
          <t>TD60A</t>
        </is>
      </c>
      <c r="D742" t="n">
        <v>6</v>
      </c>
      <c r="H742" t="inlineStr">
        <is>
          <t>03-93880.610</t>
        </is>
      </c>
      <c r="I742" t="inlineStr">
        <is>
          <t>ET80/KND80</t>
        </is>
      </c>
      <c r="J742" t="inlineStr">
        <is>
          <t>IKAZU</t>
        </is>
      </c>
      <c r="K742" t="n">
        <v>98.40000000000001</v>
      </c>
      <c r="L742" t="inlineStr">
        <is>
          <t>Bộ 6</t>
        </is>
      </c>
      <c r="R742" t="inlineStr">
        <is>
          <t>CÓ</t>
        </is>
      </c>
      <c r="S742" t="inlineStr">
        <is>
          <t xml:space="preserve">XY LANH TD60A  ĐK 98.4 Gờ 9.7mm </t>
        </is>
      </c>
    </row>
    <row r="743">
      <c r="B743" t="inlineStr">
        <is>
          <t>DEUTZ - VOLVO</t>
        </is>
      </c>
      <c r="C743" t="inlineStr">
        <is>
          <t>TD61</t>
        </is>
      </c>
      <c r="D743" t="n">
        <v>6</v>
      </c>
      <c r="I743" t="inlineStr">
        <is>
          <t>2S</t>
        </is>
      </c>
      <c r="J743" t="inlineStr">
        <is>
          <t>IKAZU</t>
        </is>
      </c>
      <c r="K743" t="n">
        <v>98.40000000000001</v>
      </c>
      <c r="L743" t="inlineStr">
        <is>
          <t>Bộ 6</t>
        </is>
      </c>
      <c r="R743" t="inlineStr">
        <is>
          <t>CÓ</t>
        </is>
      </c>
      <c r="S743" t="inlineStr">
        <is>
          <t xml:space="preserve">XY LANH TD61  ĐK 98.4 Gờ 11.6mm </t>
        </is>
      </c>
    </row>
    <row r="744">
      <c r="B744" t="inlineStr">
        <is>
          <t>DEUTZ - VOLVO</t>
        </is>
      </c>
      <c r="C744" t="inlineStr">
        <is>
          <t>B/FL912</t>
        </is>
      </c>
      <c r="H744" t="inlineStr">
        <is>
          <t>3050-20063013-/000</t>
        </is>
      </c>
      <c r="I744" t="inlineStr">
        <is>
          <t>ND6</t>
        </is>
      </c>
      <c r="J744" t="inlineStr">
        <is>
          <t>IKAZU</t>
        </is>
      </c>
      <c r="K744" t="n">
        <v>100</v>
      </c>
      <c r="L744" t="inlineStr">
        <is>
          <t>Cái</t>
        </is>
      </c>
      <c r="R744" t="inlineStr">
        <is>
          <t>CÓ</t>
        </is>
      </c>
      <c r="S744" t="inlineStr">
        <is>
          <t xml:space="preserve">XY LANH B/FL912  ĐK 100  </t>
        </is>
      </c>
    </row>
    <row r="745">
      <c r="B745" t="inlineStr">
        <is>
          <t>DEUTZ - VOLVO</t>
        </is>
      </c>
      <c r="C745" t="inlineStr">
        <is>
          <t>TCD2012 SLIPFIT</t>
        </is>
      </c>
      <c r="H745" t="inlineStr">
        <is>
          <t>0428 4602EB</t>
        </is>
      </c>
      <c r="I745" t="inlineStr">
        <is>
          <t>RD8</t>
        </is>
      </c>
      <c r="J745" t="inlineStr">
        <is>
          <t>IKAZU</t>
        </is>
      </c>
      <c r="K745" t="n">
        <v>101</v>
      </c>
      <c r="L745" t="inlineStr">
        <is>
          <t>Cái</t>
        </is>
      </c>
      <c r="R745" t="inlineStr">
        <is>
          <t>CÓ</t>
        </is>
      </c>
      <c r="S745" t="inlineStr">
        <is>
          <t xml:space="preserve">XY LANH TCD2012 SLIPFIT  ĐK 101  </t>
        </is>
      </c>
    </row>
    <row r="746">
      <c r="B746" t="inlineStr">
        <is>
          <t>DEUTZ - VOLVO</t>
        </is>
      </c>
      <c r="C746" t="inlineStr">
        <is>
          <t>B/FL913</t>
        </is>
      </c>
      <c r="H746" t="inlineStr">
        <is>
          <t>3030- 16031407-/000</t>
        </is>
      </c>
      <c r="I746" t="inlineStr">
        <is>
          <t>NE6/ND6</t>
        </is>
      </c>
      <c r="J746" t="inlineStr">
        <is>
          <t>IKAZU</t>
        </is>
      </c>
      <c r="K746" t="n">
        <v>102</v>
      </c>
      <c r="L746" t="inlineStr">
        <is>
          <t>Cái</t>
        </is>
      </c>
      <c r="R746" t="inlineStr">
        <is>
          <t>CÓ</t>
        </is>
      </c>
      <c r="S746" t="inlineStr">
        <is>
          <t xml:space="preserve">XY LANH B/FL913  ĐK 102  </t>
        </is>
      </c>
    </row>
    <row r="747">
      <c r="B747" t="inlineStr">
        <is>
          <t>DEUTZ - VOLVO</t>
        </is>
      </c>
      <c r="C747" t="inlineStr">
        <is>
          <t>DF615 DT615</t>
        </is>
      </c>
      <c r="D747" t="n">
        <v>6</v>
      </c>
      <c r="H747" t="n">
        <v>212275</v>
      </c>
      <c r="I747" t="inlineStr">
        <is>
          <t>RH8</t>
        </is>
      </c>
      <c r="J747" t="inlineStr">
        <is>
          <t>IKAZU</t>
        </is>
      </c>
      <c r="K747" t="n">
        <v>104</v>
      </c>
      <c r="L747" t="inlineStr">
        <is>
          <t>Bộ 6</t>
        </is>
      </c>
      <c r="R747" t="inlineStr">
        <is>
          <t>CÓ</t>
        </is>
      </c>
      <c r="S747" t="inlineStr">
        <is>
          <t xml:space="preserve">XY LANH DF615 DT615  ĐK 104 Gờ 8mm </t>
        </is>
      </c>
    </row>
    <row r="748">
      <c r="B748" t="inlineStr">
        <is>
          <t>DEUTZ - VOLVO</t>
        </is>
      </c>
      <c r="C748" t="inlineStr">
        <is>
          <t>B7</t>
        </is>
      </c>
      <c r="D748" t="n">
        <v>6</v>
      </c>
      <c r="H748" t="inlineStr">
        <is>
          <t>037WN49</t>
        </is>
      </c>
      <c r="I748" t="inlineStr">
        <is>
          <t>NE6T/ND6</t>
        </is>
      </c>
      <c r="J748" t="inlineStr">
        <is>
          <t>IKAZU</t>
        </is>
      </c>
      <c r="K748" t="n">
        <v>104.8</v>
      </c>
      <c r="L748" t="inlineStr">
        <is>
          <t>Bộ 6</t>
        </is>
      </c>
      <c r="R748" t="inlineStr">
        <is>
          <t>CÓ</t>
        </is>
      </c>
      <c r="S748" t="inlineStr">
        <is>
          <t xml:space="preserve">XY LANH B7  ĐK 104.8  </t>
        </is>
      </c>
    </row>
    <row r="749">
      <c r="B749" t="inlineStr">
        <is>
          <t>DEUTZ - VOLVO</t>
        </is>
      </c>
      <c r="C749" t="inlineStr">
        <is>
          <t>L120</t>
        </is>
      </c>
      <c r="D749" t="n">
        <v>6</v>
      </c>
      <c r="I749" t="inlineStr">
        <is>
          <t>FD35</t>
        </is>
      </c>
      <c r="J749" t="inlineStr">
        <is>
          <t>IKAZU</t>
        </is>
      </c>
      <c r="K749" t="n">
        <v>104.8</v>
      </c>
      <c r="L749" t="inlineStr">
        <is>
          <t>Bộ 6</t>
        </is>
      </c>
      <c r="R749" t="inlineStr">
        <is>
          <t>CÓ</t>
        </is>
      </c>
      <c r="S749" t="inlineStr">
        <is>
          <t xml:space="preserve">XY LANH L120  ĐK 104.8  </t>
        </is>
      </c>
    </row>
    <row r="750">
      <c r="B750" t="inlineStr">
        <is>
          <t>DEUTZ - VOLVO</t>
        </is>
      </c>
      <c r="C750" t="inlineStr">
        <is>
          <t>TD70/4500</t>
        </is>
      </c>
      <c r="D750" t="n">
        <v>6</v>
      </c>
      <c r="H750" t="inlineStr">
        <is>
          <t>03-9404.600</t>
        </is>
      </c>
      <c r="I750" t="inlineStr">
        <is>
          <t>NS90/90C</t>
        </is>
      </c>
      <c r="J750" t="inlineStr">
        <is>
          <t>IKAZU</t>
        </is>
      </c>
      <c r="K750" t="n">
        <v>104.8</v>
      </c>
      <c r="L750" t="inlineStr">
        <is>
          <t>Bộ 6</t>
        </is>
      </c>
      <c r="R750" t="inlineStr">
        <is>
          <t>CÓ</t>
        </is>
      </c>
      <c r="S750" t="inlineStr">
        <is>
          <t xml:space="preserve">XY LANH TD70/4500  ĐK 104.8 Gờ 11.6mm </t>
        </is>
      </c>
    </row>
    <row r="751">
      <c r="B751" t="inlineStr">
        <is>
          <t>DEUTZ - VOLVO</t>
        </is>
      </c>
      <c r="C751" t="inlineStr">
        <is>
          <t>BF4/6 M1013/C/CP</t>
        </is>
      </c>
      <c r="H751" t="n">
        <v>4253771</v>
      </c>
      <c r="I751" t="inlineStr">
        <is>
          <t>UD3 UD4/5/6</t>
        </is>
      </c>
      <c r="J751" t="inlineStr">
        <is>
          <t>IKAZU</t>
        </is>
      </c>
      <c r="K751" t="n">
        <v>108</v>
      </c>
      <c r="L751" t="inlineStr">
        <is>
          <t>Cái</t>
        </is>
      </c>
      <c r="R751" t="inlineStr">
        <is>
          <t>CÓ</t>
        </is>
      </c>
      <c r="S751" t="inlineStr">
        <is>
          <t xml:space="preserve">XY LANH BF4/6 M1013/C/CP  ĐK 108  </t>
        </is>
      </c>
    </row>
    <row r="752">
      <c r="A752" t="inlineStr">
        <is>
          <t>HH076627</t>
        </is>
      </c>
      <c r="B752" t="inlineStr">
        <is>
          <t>DEUTZ - VOLVO</t>
        </is>
      </c>
      <c r="C752" t="inlineStr">
        <is>
          <t>BF6M1013</t>
        </is>
      </c>
      <c r="H752" t="n">
        <v>123100</v>
      </c>
      <c r="I752" t="inlineStr">
        <is>
          <t>PD6</t>
        </is>
      </c>
      <c r="J752" t="inlineStr">
        <is>
          <t>TNC</t>
        </is>
      </c>
      <c r="K752" t="n">
        <v>108</v>
      </c>
      <c r="L752" t="inlineStr">
        <is>
          <t>Cái</t>
        </is>
      </c>
      <c r="R752" t="inlineStr">
        <is>
          <t>CÓ</t>
        </is>
      </c>
      <c r="S752" t="inlineStr">
        <is>
          <t xml:space="preserve">XY LANH BF6M1013  ĐK 108  </t>
        </is>
      </c>
    </row>
    <row r="753">
      <c r="B753" t="inlineStr">
        <is>
          <t>DEUTZ - VOLVO</t>
        </is>
      </c>
      <c r="C753" t="inlineStr">
        <is>
          <t>TCD2013</t>
        </is>
      </c>
      <c r="H753" t="n">
        <v>89862110</v>
      </c>
      <c r="I753" t="inlineStr">
        <is>
          <t>SD22/SD33</t>
        </is>
      </c>
      <c r="J753" t="inlineStr">
        <is>
          <t>TNC</t>
        </is>
      </c>
      <c r="K753" t="n">
        <v>108</v>
      </c>
      <c r="L753" t="inlineStr">
        <is>
          <t>Cái</t>
        </is>
      </c>
      <c r="R753" t="inlineStr">
        <is>
          <t>CÓ</t>
        </is>
      </c>
      <c r="S753" t="inlineStr">
        <is>
          <t xml:space="preserve">XY LANH TCD2013  ĐK 108  </t>
        </is>
      </c>
    </row>
    <row r="754">
      <c r="B754" t="inlineStr">
        <is>
          <t>DEUTZ - VOLVO</t>
        </is>
      </c>
      <c r="C754" t="inlineStr">
        <is>
          <t>D6DA</t>
        </is>
      </c>
      <c r="I754" t="inlineStr">
        <is>
          <t>RE8/RE10</t>
        </is>
      </c>
      <c r="J754" t="inlineStr">
        <is>
          <t>TNC</t>
        </is>
      </c>
      <c r="K754" t="n">
        <v>109</v>
      </c>
      <c r="L754" t="inlineStr">
        <is>
          <t>Cái</t>
        </is>
      </c>
      <c r="R754" t="inlineStr">
        <is>
          <t>CÓ</t>
        </is>
      </c>
      <c r="S754" t="inlineStr">
        <is>
          <t xml:space="preserve">XY LANH D6DA  ĐK 109  </t>
        </is>
      </c>
    </row>
    <row r="755">
      <c r="B755" t="inlineStr">
        <is>
          <t>DEUTZ - VOLVO</t>
        </is>
      </c>
      <c r="C755" t="inlineStr">
        <is>
          <t>FM9</t>
        </is>
      </c>
      <c r="D755" t="n">
        <v>6</v>
      </c>
      <c r="H755" t="inlineStr">
        <is>
          <t>037WN50</t>
        </is>
      </c>
      <c r="I755" t="inlineStr">
        <is>
          <t>ED6/FD6</t>
        </is>
      </c>
      <c r="J755" t="inlineStr">
        <is>
          <t>IKAZU</t>
        </is>
      </c>
      <c r="K755" t="n">
        <v>120</v>
      </c>
      <c r="L755" t="inlineStr">
        <is>
          <t>Bộ 6</t>
        </is>
      </c>
      <c r="R755" t="inlineStr">
        <is>
          <t>CÓ</t>
        </is>
      </c>
      <c r="S755" t="inlineStr">
        <is>
          <t xml:space="preserve">XY LANH FM9  ĐK 120  </t>
        </is>
      </c>
    </row>
    <row r="756">
      <c r="B756" t="inlineStr">
        <is>
          <t>DEUTZ - VOLVO</t>
        </is>
      </c>
      <c r="C756" t="inlineStr">
        <is>
          <t>TD100/N10</t>
        </is>
      </c>
      <c r="D756" t="n">
        <v>6</v>
      </c>
      <c r="H756" t="inlineStr">
        <is>
          <t>037WN34/89175110</t>
        </is>
      </c>
      <c r="I756" t="inlineStr">
        <is>
          <t>3D75/3TN75/4D75</t>
        </is>
      </c>
      <c r="J756" t="inlineStr">
        <is>
          <t>IKAZU</t>
        </is>
      </c>
      <c r="K756" t="n">
        <v>120.6</v>
      </c>
      <c r="L756" t="inlineStr">
        <is>
          <t>Bộ 6</t>
        </is>
      </c>
      <c r="R756" t="inlineStr">
        <is>
          <t>CÓ</t>
        </is>
      </c>
      <c r="S756" t="inlineStr">
        <is>
          <t xml:space="preserve">XY LANH TD100/N10  ĐK 120.6  </t>
        </is>
      </c>
    </row>
    <row r="757">
      <c r="B757" t="inlineStr">
        <is>
          <t>DEUTZ - VOLVO</t>
        </is>
      </c>
      <c r="C757" t="inlineStr">
        <is>
          <t>TD102</t>
        </is>
      </c>
      <c r="D757" t="n">
        <v>6</v>
      </c>
      <c r="H757" t="inlineStr">
        <is>
          <t>479200/89431110</t>
        </is>
      </c>
      <c r="I757" t="inlineStr">
        <is>
          <t>4D81</t>
        </is>
      </c>
      <c r="J757" t="inlineStr">
        <is>
          <t>IKAZU</t>
        </is>
      </c>
      <c r="K757" t="n">
        <v>120.6</v>
      </c>
      <c r="L757" t="inlineStr">
        <is>
          <t>Bộ 6</t>
        </is>
      </c>
      <c r="R757" t="inlineStr">
        <is>
          <t>CÓ</t>
        </is>
      </c>
      <c r="S757" t="inlineStr">
        <is>
          <t xml:space="preserve">XY LANH TD102  ĐK 120.6  </t>
        </is>
      </c>
    </row>
    <row r="758">
      <c r="B758" t="inlineStr">
        <is>
          <t>DEUTZ - VOLVO</t>
        </is>
      </c>
      <c r="C758" t="inlineStr">
        <is>
          <t>TD100</t>
        </is>
      </c>
      <c r="D758" t="n">
        <v>6</v>
      </c>
      <c r="H758" t="n">
        <v>89427110</v>
      </c>
      <c r="J758" t="inlineStr">
        <is>
          <t>IKAZU</t>
        </is>
      </c>
      <c r="K758" t="n">
        <v>120.7</v>
      </c>
      <c r="L758" t="inlineStr">
        <is>
          <t>Bộ 6</t>
        </is>
      </c>
      <c r="R758" t="inlineStr">
        <is>
          <t>CÓ</t>
        </is>
      </c>
      <c r="S758" t="inlineStr">
        <is>
          <t xml:space="preserve">XY LANH TD100  ĐK 120.7  </t>
        </is>
      </c>
    </row>
    <row r="759">
      <c r="B759" t="inlineStr">
        <is>
          <t>DEUTZ - VOLVO</t>
        </is>
      </c>
      <c r="C759" t="inlineStr">
        <is>
          <t>TD101G</t>
        </is>
      </c>
      <c r="D759" t="n">
        <v>6</v>
      </c>
      <c r="H759" t="inlineStr">
        <is>
          <t>8196330/C- 1730</t>
        </is>
      </c>
      <c r="I759" t="inlineStr">
        <is>
          <t>4D80</t>
        </is>
      </c>
      <c r="J759" t="inlineStr">
        <is>
          <t>IKAZU</t>
        </is>
      </c>
      <c r="K759" t="n">
        <v>120.7</v>
      </c>
      <c r="L759" t="inlineStr">
        <is>
          <t>Bộ 6</t>
        </is>
      </c>
      <c r="R759" t="inlineStr">
        <is>
          <t>CÓ</t>
        </is>
      </c>
      <c r="S759" t="inlineStr">
        <is>
          <t xml:space="preserve">XY LANH TD101G  ĐK 120.7  </t>
        </is>
      </c>
    </row>
    <row r="760">
      <c r="B760" t="inlineStr">
        <is>
          <t>DEUTZ - VOLVO</t>
        </is>
      </c>
      <c r="C760" t="inlineStr">
        <is>
          <t>DK</t>
        </is>
      </c>
      <c r="D760" t="n">
        <v>4</v>
      </c>
      <c r="H760" t="n">
        <v>89396110</v>
      </c>
      <c r="I760" t="inlineStr">
        <is>
          <t>CH</t>
        </is>
      </c>
      <c r="J760" t="inlineStr">
        <is>
          <t>IKAZU</t>
        </is>
      </c>
      <c r="K760" t="n">
        <v>130</v>
      </c>
      <c r="L760" t="inlineStr">
        <is>
          <t>Bộ 4</t>
        </is>
      </c>
      <c r="R760" t="inlineStr">
        <is>
          <t>CÓ</t>
        </is>
      </c>
      <c r="S760" t="inlineStr">
        <is>
          <t xml:space="preserve">XY LANH DK  ĐK 130 Gờ 9.9mm </t>
        </is>
      </c>
    </row>
    <row r="761">
      <c r="B761" t="inlineStr">
        <is>
          <t>DEUTZ - VOLVO</t>
        </is>
      </c>
      <c r="C761" t="inlineStr">
        <is>
          <t>DK LT1160</t>
        </is>
      </c>
      <c r="H761" t="n">
        <v>88640110</v>
      </c>
      <c r="I761" t="inlineStr">
        <is>
          <t>ED30</t>
        </is>
      </c>
      <c r="J761" t="inlineStr">
        <is>
          <t>IKAZU</t>
        </is>
      </c>
      <c r="K761" t="n">
        <v>130</v>
      </c>
      <c r="L761" t="inlineStr">
        <is>
          <t>Cái</t>
        </is>
      </c>
      <c r="R761" t="inlineStr">
        <is>
          <t>CÓ</t>
        </is>
      </c>
      <c r="S761" t="inlineStr">
        <is>
          <t xml:space="preserve">XY LANH DK LT1160  ĐK 130 Gờ 10mm </t>
        </is>
      </c>
    </row>
    <row r="762">
      <c r="B762" t="inlineStr">
        <is>
          <t>DEUTZ - VOLVO</t>
        </is>
      </c>
      <c r="C762" t="inlineStr">
        <is>
          <t>TD120/N12</t>
        </is>
      </c>
      <c r="D762" t="n">
        <v>6</v>
      </c>
      <c r="H762" t="inlineStr">
        <is>
          <t>037WN25/61.5262.060</t>
        </is>
      </c>
      <c r="I762" t="inlineStr">
        <is>
          <t>4D84-1</t>
        </is>
      </c>
      <c r="J762" t="inlineStr">
        <is>
          <t>IKAZU</t>
        </is>
      </c>
      <c r="K762" t="n">
        <v>130.2</v>
      </c>
      <c r="L762" t="inlineStr">
        <is>
          <t>Bộ 6</t>
        </is>
      </c>
      <c r="R762" t="inlineStr">
        <is>
          <t>CÓ</t>
        </is>
      </c>
      <c r="S762" t="inlineStr">
        <is>
          <t xml:space="preserve">XY LANH TD120/N12  ĐK 130.2  </t>
        </is>
      </c>
    </row>
    <row r="763">
      <c r="B763" t="inlineStr">
        <is>
          <t>DEUTZ - VOLVO</t>
        </is>
      </c>
      <c r="C763" t="inlineStr">
        <is>
          <t>TD122/F12</t>
        </is>
      </c>
      <c r="D763" t="n">
        <v>6</v>
      </c>
      <c r="H763" t="inlineStr">
        <is>
          <t>037WN30/61.5177.060</t>
        </is>
      </c>
      <c r="I763" t="inlineStr">
        <is>
          <t>4D84</t>
        </is>
      </c>
      <c r="J763" t="inlineStr">
        <is>
          <t>IKAZU</t>
        </is>
      </c>
      <c r="K763" t="n">
        <v>130.2</v>
      </c>
      <c r="L763" t="inlineStr">
        <is>
          <t>Bộ 6</t>
        </is>
      </c>
      <c r="R763" t="inlineStr">
        <is>
          <t>CÓ</t>
        </is>
      </c>
      <c r="S763" t="inlineStr">
        <is>
          <t xml:space="preserve">XY LANH TD122/F12  ĐK 130.2  </t>
        </is>
      </c>
    </row>
    <row r="764">
      <c r="B764" t="inlineStr">
        <is>
          <t>DEUTZ - VOLVO</t>
        </is>
      </c>
      <c r="C764" t="inlineStr">
        <is>
          <t>TD123/E</t>
        </is>
      </c>
      <c r="D764" t="n">
        <v>6</v>
      </c>
      <c r="H764" t="inlineStr">
        <is>
          <t>89549110/61.5184.060</t>
        </is>
      </c>
      <c r="I764" t="inlineStr">
        <is>
          <t>4TNE84</t>
        </is>
      </c>
      <c r="J764" t="inlineStr">
        <is>
          <t>IKAZU</t>
        </is>
      </c>
      <c r="K764" t="n">
        <v>130.2</v>
      </c>
      <c r="L764" t="inlineStr">
        <is>
          <t>Bộ 6</t>
        </is>
      </c>
      <c r="R764" t="inlineStr">
        <is>
          <t>CÓ</t>
        </is>
      </c>
      <c r="S764" t="inlineStr">
        <is>
          <t xml:space="preserve">XY LANH TD123/E  ĐK 130.2  </t>
        </is>
      </c>
    </row>
    <row r="765">
      <c r="B765" t="inlineStr">
        <is>
          <t>DEUTZ - VOLVO</t>
        </is>
      </c>
      <c r="C765" t="inlineStr">
        <is>
          <t>FH12</t>
        </is>
      </c>
      <c r="D765" t="n">
        <v>6</v>
      </c>
      <c r="H765" t="inlineStr">
        <is>
          <t>037WN48/89593110</t>
        </is>
      </c>
      <c r="I765" t="inlineStr">
        <is>
          <t>ED33/FD33</t>
        </is>
      </c>
      <c r="J765" t="inlineStr">
        <is>
          <t>IKAZU</t>
        </is>
      </c>
      <c r="K765" t="n">
        <v>131</v>
      </c>
      <c r="L765" t="inlineStr">
        <is>
          <t>Bộ 6</t>
        </is>
      </c>
      <c r="R765" t="inlineStr">
        <is>
          <t>CÓ</t>
        </is>
      </c>
      <c r="S765" t="inlineStr">
        <is>
          <t xml:space="preserve">XY LANH FH12  ĐK 131  </t>
        </is>
      </c>
    </row>
    <row r="766">
      <c r="B766" t="inlineStr">
        <is>
          <t>DEUTZ - VOLVO</t>
        </is>
      </c>
      <c r="C766" t="inlineStr">
        <is>
          <t>D13</t>
        </is>
      </c>
      <c r="H766" t="n">
        <v>89886110</v>
      </c>
      <c r="I766" t="inlineStr">
        <is>
          <t>PF6T</t>
        </is>
      </c>
      <c r="J766" t="inlineStr">
        <is>
          <t>TNC</t>
        </is>
      </c>
      <c r="K766" t="n">
        <v>131</v>
      </c>
      <c r="L766" t="inlineStr">
        <is>
          <t>Cái</t>
        </is>
      </c>
      <c r="R766" t="inlineStr">
        <is>
          <t>CÓ</t>
        </is>
      </c>
      <c r="S766" t="inlineStr">
        <is>
          <t xml:space="preserve">XY LANH D13  ĐK 131  </t>
        </is>
      </c>
    </row>
    <row r="767">
      <c r="B767" t="inlineStr">
        <is>
          <t>DEUTZ - VOLVO</t>
        </is>
      </c>
      <c r="C767" t="inlineStr">
        <is>
          <t>BFM2015</t>
        </is>
      </c>
      <c r="H767" t="n">
        <v>4264462</v>
      </c>
      <c r="I767" t="inlineStr">
        <is>
          <t>PE6T</t>
        </is>
      </c>
      <c r="J767" t="inlineStr">
        <is>
          <t>IKAZU</t>
        </is>
      </c>
      <c r="K767" t="n">
        <v>132</v>
      </c>
      <c r="L767" t="inlineStr">
        <is>
          <t>Cái</t>
        </is>
      </c>
      <c r="R767" t="inlineStr">
        <is>
          <t>CÓ</t>
        </is>
      </c>
      <c r="S767" t="inlineStr">
        <is>
          <t xml:space="preserve">XY LANH BFM2015  ĐK 132  </t>
        </is>
      </c>
    </row>
    <row r="768">
      <c r="B768" t="inlineStr">
        <is>
          <t>DEUTZ - VOLVO</t>
        </is>
      </c>
      <c r="C768" t="inlineStr">
        <is>
          <t>BF6L912</t>
        </is>
      </c>
      <c r="H768" t="n">
        <v>2231924</v>
      </c>
      <c r="I768" t="inlineStr">
        <is>
          <t>NF6</t>
        </is>
      </c>
      <c r="J768" t="inlineStr">
        <is>
          <t>TNC</t>
        </is>
      </c>
      <c r="K768" t="inlineStr">
        <is>
          <t>100</t>
        </is>
      </c>
      <c r="L768" t="inlineStr">
        <is>
          <t>Cái</t>
        </is>
      </c>
      <c r="R768" t="inlineStr">
        <is>
          <t>CÓ</t>
        </is>
      </c>
      <c r="S768" t="inlineStr">
        <is>
          <t xml:space="preserve">XY LANH BF6L912    </t>
        </is>
      </c>
    </row>
    <row r="769">
      <c r="B769" t="inlineStr">
        <is>
          <t>DEUTZ - VOLVO</t>
        </is>
      </c>
      <c r="C769" t="inlineStr">
        <is>
          <t>BF6M1012E</t>
        </is>
      </c>
      <c r="H769" t="n">
        <v>123000</v>
      </c>
      <c r="I769" t="inlineStr">
        <is>
          <t>MD92</t>
        </is>
      </c>
      <c r="J769" t="inlineStr">
        <is>
          <t>TNC</t>
        </is>
      </c>
      <c r="L769" t="inlineStr">
        <is>
          <t>Cái</t>
        </is>
      </c>
      <c r="R769" t="inlineStr">
        <is>
          <t>CÓ</t>
        </is>
      </c>
      <c r="S769" t="inlineStr">
        <is>
          <t xml:space="preserve">XY LANH BF6M1012E    </t>
        </is>
      </c>
    </row>
    <row r="770">
      <c r="B770" t="inlineStr">
        <is>
          <t>DEUTZ - VOLVO</t>
        </is>
      </c>
      <c r="C770" t="inlineStr">
        <is>
          <t>BF6M1015</t>
        </is>
      </c>
      <c r="I770" t="inlineStr">
        <is>
          <t>PE6</t>
        </is>
      </c>
      <c r="J770" t="inlineStr">
        <is>
          <t>TNC</t>
        </is>
      </c>
      <c r="L770" t="inlineStr">
        <is>
          <t>Cái</t>
        </is>
      </c>
      <c r="R770" t="inlineStr">
        <is>
          <t>CÓ</t>
        </is>
      </c>
      <c r="S770" t="inlineStr">
        <is>
          <t xml:space="preserve">XY LANH BF6M1015    </t>
        </is>
      </c>
    </row>
    <row r="771">
      <c r="B771" t="inlineStr">
        <is>
          <t>DEUTZ - VOLVO</t>
        </is>
      </c>
      <c r="C771" t="inlineStr">
        <is>
          <t>D6D</t>
        </is>
      </c>
      <c r="H771" t="n">
        <v>4250003</v>
      </c>
      <c r="I771" t="inlineStr">
        <is>
          <t>RD8/RD10</t>
        </is>
      </c>
      <c r="J771" t="inlineStr">
        <is>
          <t>TNC</t>
        </is>
      </c>
      <c r="K771" t="inlineStr">
        <is>
          <t>98</t>
        </is>
      </c>
      <c r="L771" t="inlineStr">
        <is>
          <t>Cái</t>
        </is>
      </c>
      <c r="R771" t="inlineStr">
        <is>
          <t>CÓ</t>
        </is>
      </c>
      <c r="S771" t="inlineStr">
        <is>
          <t xml:space="preserve">XY LANH D6D    </t>
        </is>
      </c>
    </row>
    <row r="772">
      <c r="B772" t="inlineStr">
        <is>
          <t>DEUTZ - VOLVO</t>
        </is>
      </c>
      <c r="C772" t="inlineStr">
        <is>
          <t>D6E</t>
        </is>
      </c>
      <c r="H772" t="n">
        <v>4284602</v>
      </c>
      <c r="I772" t="inlineStr">
        <is>
          <t>GE13</t>
        </is>
      </c>
      <c r="J772" t="inlineStr">
        <is>
          <t>TNC</t>
        </is>
      </c>
      <c r="K772" t="inlineStr">
        <is>
          <t>98</t>
        </is>
      </c>
      <c r="L772" t="inlineStr">
        <is>
          <t>Cái</t>
        </is>
      </c>
      <c r="R772" t="inlineStr">
        <is>
          <t>CÓ</t>
        </is>
      </c>
      <c r="S772" t="inlineStr">
        <is>
          <t xml:space="preserve">XY LANH D6E    </t>
        </is>
      </c>
    </row>
    <row r="773">
      <c r="A773" t="inlineStr">
        <is>
          <t>HH076627</t>
        </is>
      </c>
      <c r="B773" t="inlineStr">
        <is>
          <t>DEUTZ - VOLVO</t>
        </is>
      </c>
      <c r="C773" t="inlineStr">
        <is>
          <t>D7D</t>
        </is>
      </c>
      <c r="H773" t="n">
        <v>4203065</v>
      </c>
      <c r="I773" t="inlineStr">
        <is>
          <t>RF8</t>
        </is>
      </c>
      <c r="J773" t="inlineStr">
        <is>
          <t>TNC</t>
        </is>
      </c>
      <c r="K773" t="inlineStr">
        <is>
          <t>108</t>
        </is>
      </c>
      <c r="L773" t="inlineStr">
        <is>
          <t>Cái</t>
        </is>
      </c>
      <c r="R773" t="inlineStr">
        <is>
          <t>CÓ</t>
        </is>
      </c>
      <c r="S773" t="inlineStr">
        <is>
          <t xml:space="preserve">XY LANH D7D    </t>
        </is>
      </c>
    </row>
    <row r="774">
      <c r="B774" t="inlineStr">
        <is>
          <t>◆  DAEWOO / DOOSAN   (20 sản phẩm)</t>
        </is>
      </c>
    </row>
    <row r="775">
      <c r="A775" t="inlineStr">
        <is>
          <t>HH075579</t>
        </is>
      </c>
      <c r="B775" t="inlineStr">
        <is>
          <t>DAEWOO / DOOSAN</t>
        </is>
      </c>
      <c r="C775" t="inlineStr">
        <is>
          <t>DL06</t>
        </is>
      </c>
      <c r="D775" t="n">
        <v>6</v>
      </c>
      <c r="H775" t="inlineStr">
        <is>
          <t>LB 01201-0001</t>
        </is>
      </c>
      <c r="I775" t="inlineStr">
        <is>
          <t>6D15T</t>
        </is>
      </c>
      <c r="J775" t="inlineStr">
        <is>
          <t>IKAZU</t>
        </is>
      </c>
      <c r="K775" t="n">
        <v>100</v>
      </c>
      <c r="L775" t="inlineStr">
        <is>
          <t>Bộ 6</t>
        </is>
      </c>
      <c r="R775" t="inlineStr">
        <is>
          <t>CÓ</t>
        </is>
      </c>
      <c r="S775" t="inlineStr">
        <is>
          <t xml:space="preserve">XY LANH DL06  ĐK 100  </t>
        </is>
      </c>
    </row>
    <row r="776">
      <c r="B776" t="inlineStr">
        <is>
          <t>DAEWOO / DOOSAN</t>
        </is>
      </c>
      <c r="C776" t="inlineStr">
        <is>
          <t>DB58</t>
        </is>
      </c>
      <c r="D776" t="n">
        <v>6</v>
      </c>
      <c r="H776" t="inlineStr">
        <is>
          <t>65.01201-0068</t>
        </is>
      </c>
      <c r="I776" t="inlineStr">
        <is>
          <t>6D14</t>
        </is>
      </c>
      <c r="J776" t="inlineStr">
        <is>
          <t>IKAZU</t>
        </is>
      </c>
      <c r="K776" t="n">
        <v>102</v>
      </c>
      <c r="L776" t="inlineStr">
        <is>
          <t>Bộ 6</t>
        </is>
      </c>
      <c r="R776" t="inlineStr">
        <is>
          <t>CÓ</t>
        </is>
      </c>
      <c r="S776" t="inlineStr">
        <is>
          <t xml:space="preserve">XY LANH DB58  ĐK 102 Gờ 4mm </t>
        </is>
      </c>
    </row>
    <row r="777">
      <c r="A777" t="inlineStr">
        <is>
          <t>HH075580</t>
        </is>
      </c>
      <c r="B777" t="inlineStr">
        <is>
          <t>DAEWOO / DOOSAN</t>
        </is>
      </c>
      <c r="C777" t="inlineStr">
        <is>
          <t>DL08</t>
        </is>
      </c>
      <c r="D777" t="n">
        <v>6</v>
      </c>
      <c r="H777" t="inlineStr">
        <is>
          <t>65.01201-0074</t>
        </is>
      </c>
      <c r="I777" t="inlineStr">
        <is>
          <t>4M50/4M50T</t>
        </is>
      </c>
      <c r="J777" t="inlineStr">
        <is>
          <t>IKAZU</t>
        </is>
      </c>
      <c r="K777" t="n">
        <v>108</v>
      </c>
      <c r="L777" t="inlineStr">
        <is>
          <t>Bộ 6</t>
        </is>
      </c>
      <c r="R777" t="inlineStr">
        <is>
          <t>CÓ</t>
        </is>
      </c>
      <c r="S777" t="inlineStr">
        <is>
          <t xml:space="preserve">XY LANH DL08  ĐK 108  </t>
        </is>
      </c>
    </row>
    <row r="778">
      <c r="B778" t="inlineStr">
        <is>
          <t>DAEWOO / DOOSAN</t>
        </is>
      </c>
      <c r="C778" t="inlineStr">
        <is>
          <t>D1146</t>
        </is>
      </c>
      <c r="D778" t="n">
        <v>6</v>
      </c>
      <c r="I778" t="inlineStr">
        <is>
          <t>4M41</t>
        </is>
      </c>
      <c r="J778" t="inlineStr">
        <is>
          <t>IKAZU</t>
        </is>
      </c>
      <c r="K778" t="n">
        <v>111</v>
      </c>
      <c r="L778" t="inlineStr">
        <is>
          <t>Bộ 6</t>
        </is>
      </c>
      <c r="R778" t="inlineStr">
        <is>
          <t>CÓ</t>
        </is>
      </c>
      <c r="S778" t="inlineStr">
        <is>
          <t xml:space="preserve">XY LANH D1146  ĐK 111  </t>
        </is>
      </c>
    </row>
    <row r="779">
      <c r="B779" t="inlineStr">
        <is>
          <t>DAEWOO / DOOSAN</t>
        </is>
      </c>
      <c r="C779" t="inlineStr">
        <is>
          <t>DE08</t>
        </is>
      </c>
      <c r="D779" t="n">
        <v>6</v>
      </c>
      <c r="H779" t="inlineStr">
        <is>
          <t>65.01201-0050</t>
        </is>
      </c>
      <c r="I779" t="inlineStr">
        <is>
          <t>6D14-2AT</t>
        </is>
      </c>
      <c r="J779" t="inlineStr">
        <is>
          <t>IKAZU</t>
        </is>
      </c>
      <c r="K779" t="n">
        <v>111</v>
      </c>
      <c r="L779" t="inlineStr">
        <is>
          <t>Bộ 6</t>
        </is>
      </c>
      <c r="R779" t="inlineStr">
        <is>
          <t>CÓ</t>
        </is>
      </c>
      <c r="S779" t="inlineStr">
        <is>
          <t xml:space="preserve">XY LANH DE08  ĐK 111  </t>
        </is>
      </c>
    </row>
    <row r="780">
      <c r="B780" t="inlineStr">
        <is>
          <t>DAEWOO / DOOSAN</t>
        </is>
      </c>
      <c r="C780" t="inlineStr">
        <is>
          <t>D1146 / DE08</t>
        </is>
      </c>
      <c r="H780" t="inlineStr">
        <is>
          <t>65.01201-0050S, 01201-0050S</t>
        </is>
      </c>
      <c r="I780" t="inlineStr">
        <is>
          <t>TD27</t>
        </is>
      </c>
      <c r="J780" t="inlineStr">
        <is>
          <t>TNC</t>
        </is>
      </c>
      <c r="K780" t="n">
        <v>111</v>
      </c>
      <c r="L780" t="inlineStr">
        <is>
          <t>Cái</t>
        </is>
      </c>
      <c r="R780" t="inlineStr">
        <is>
          <t>CÓ</t>
        </is>
      </c>
      <c r="S780" t="inlineStr">
        <is>
          <t xml:space="preserve">XY LANH D1146 / DE08  ĐK 111 Gờ 120mm </t>
        </is>
      </c>
    </row>
    <row r="781">
      <c r="B781" t="inlineStr">
        <is>
          <t>DAEWOO / DOOSAN</t>
        </is>
      </c>
      <c r="C781" t="inlineStr">
        <is>
          <t>D2366</t>
        </is>
      </c>
      <c r="I781" t="inlineStr">
        <is>
          <t>BD30</t>
        </is>
      </c>
      <c r="J781" t="inlineStr">
        <is>
          <t>TNC</t>
        </is>
      </c>
      <c r="K781" t="n">
        <v>122</v>
      </c>
      <c r="L781" t="inlineStr">
        <is>
          <t>Cái</t>
        </is>
      </c>
      <c r="R781" t="inlineStr">
        <is>
          <t>CÓ</t>
        </is>
      </c>
      <c r="S781" t="inlineStr">
        <is>
          <t xml:space="preserve">XY LANH D2366  ĐK 122 Gờ 270mm </t>
        </is>
      </c>
    </row>
    <row r="782">
      <c r="B782" t="inlineStr">
        <is>
          <t>DAEWOO / DOOSAN</t>
        </is>
      </c>
      <c r="C782" t="inlineStr">
        <is>
          <t>D2366</t>
        </is>
      </c>
      <c r="D782" t="n">
        <v>6</v>
      </c>
      <c r="H782" t="inlineStr">
        <is>
          <t>03-2380.600</t>
        </is>
      </c>
      <c r="I782" t="inlineStr">
        <is>
          <t>4D30</t>
        </is>
      </c>
      <c r="J782" t="inlineStr">
        <is>
          <t>IKAZU</t>
        </is>
      </c>
      <c r="K782" t="n">
        <v>123</v>
      </c>
      <c r="L782" t="inlineStr">
        <is>
          <t>Bộ 6</t>
        </is>
      </c>
      <c r="R782" t="inlineStr">
        <is>
          <t>CÓ</t>
        </is>
      </c>
      <c r="S782" t="inlineStr">
        <is>
          <t xml:space="preserve">XY LANH D2366  ĐK 123 Gờ 8mm </t>
        </is>
      </c>
    </row>
    <row r="783">
      <c r="B783" t="inlineStr">
        <is>
          <t>DAEWOO / DOOSAN</t>
        </is>
      </c>
      <c r="C783" t="inlineStr">
        <is>
          <t>DE12</t>
        </is>
      </c>
      <c r="D783" t="n">
        <v>6</v>
      </c>
      <c r="H783" t="inlineStr">
        <is>
          <t>65.01201-0051</t>
        </is>
      </c>
      <c r="I783" t="inlineStr">
        <is>
          <t>6DB10</t>
        </is>
      </c>
      <c r="J783" t="inlineStr">
        <is>
          <t>IKAZU</t>
        </is>
      </c>
      <c r="K783" t="n">
        <v>123</v>
      </c>
      <c r="L783" t="inlineStr">
        <is>
          <t>Bộ 6</t>
        </is>
      </c>
      <c r="R783" t="inlineStr">
        <is>
          <t>CÓ</t>
        </is>
      </c>
      <c r="S783" t="inlineStr">
        <is>
          <t xml:space="preserve">XY LANH DE12  ĐK 123  </t>
        </is>
      </c>
    </row>
    <row r="784">
      <c r="B784" t="inlineStr">
        <is>
          <t>DAEWOO / DOOSAN</t>
        </is>
      </c>
      <c r="C784" t="inlineStr">
        <is>
          <t>D2366/DE12</t>
        </is>
      </c>
      <c r="H784" t="inlineStr">
        <is>
          <t>65.01201-0051S, 01201-0051S</t>
        </is>
      </c>
      <c r="I784" t="inlineStr">
        <is>
          <t>TD42</t>
        </is>
      </c>
      <c r="J784" t="inlineStr">
        <is>
          <t>TNC</t>
        </is>
      </c>
      <c r="K784" t="n">
        <v>123</v>
      </c>
      <c r="L784" t="inlineStr">
        <is>
          <t>Cái</t>
        </is>
      </c>
      <c r="R784" t="inlineStr">
        <is>
          <t>CÓ</t>
        </is>
      </c>
      <c r="S784" t="inlineStr">
        <is>
          <t xml:space="preserve">XY LANH D2366/DE12  ĐK 123  </t>
        </is>
      </c>
    </row>
    <row r="785">
      <c r="B785" t="inlineStr">
        <is>
          <t>DAEWOO / DOOSAN</t>
        </is>
      </c>
      <c r="C785" t="inlineStr">
        <is>
          <t>DV11</t>
        </is>
      </c>
      <c r="D785" t="n">
        <v>6</v>
      </c>
      <c r="H785" t="inlineStr">
        <is>
          <t>65.01201-0080</t>
        </is>
      </c>
      <c r="I785" t="inlineStr">
        <is>
          <t>6D16</t>
        </is>
      </c>
      <c r="J785" t="inlineStr">
        <is>
          <t>IKAZU</t>
        </is>
      </c>
      <c r="K785" t="n">
        <v>128</v>
      </c>
      <c r="L785" t="inlineStr">
        <is>
          <t>Bộ 6</t>
        </is>
      </c>
      <c r="R785" t="inlineStr">
        <is>
          <t>CÓ</t>
        </is>
      </c>
      <c r="S785" t="inlineStr">
        <is>
          <t xml:space="preserve">XY LANH DV11  ĐK 128  </t>
        </is>
      </c>
    </row>
    <row r="786">
      <c r="A786" t="inlineStr">
        <is>
          <t>HH076945</t>
        </is>
      </c>
      <c r="B786" t="inlineStr">
        <is>
          <t>DAEWOO / DOOSAN</t>
        </is>
      </c>
      <c r="C786" t="inlineStr">
        <is>
          <t>DV15</t>
        </is>
      </c>
      <c r="D786" t="n">
        <v>6</v>
      </c>
      <c r="H786" t="inlineStr">
        <is>
          <t>DV15 031213</t>
        </is>
      </c>
      <c r="I786" t="inlineStr">
        <is>
          <t>6D16T/D6BR/D6BJ</t>
        </is>
      </c>
      <c r="J786" t="inlineStr">
        <is>
          <t>IKAZU</t>
        </is>
      </c>
      <c r="K786" t="n">
        <v>128</v>
      </c>
      <c r="L786" t="inlineStr">
        <is>
          <t>Bộ 6</t>
        </is>
      </c>
      <c r="R786" t="inlineStr">
        <is>
          <t>CÓ</t>
        </is>
      </c>
      <c r="S786" t="inlineStr">
        <is>
          <t xml:space="preserve">XY LANH DV15  ĐK 128  </t>
        </is>
      </c>
    </row>
    <row r="787">
      <c r="A787" t="inlineStr">
        <is>
          <t>HH076945</t>
        </is>
      </c>
      <c r="B787" t="inlineStr">
        <is>
          <t>DAEWOO / DOOSAN</t>
        </is>
      </c>
      <c r="C787" t="inlineStr">
        <is>
          <t>D2848/ DV15</t>
        </is>
      </c>
      <c r="H787" t="inlineStr">
        <is>
          <t>65.01201.0049</t>
        </is>
      </c>
      <c r="I787" t="inlineStr">
        <is>
          <t>QD32</t>
        </is>
      </c>
      <c r="J787" t="inlineStr">
        <is>
          <t>TNC</t>
        </is>
      </c>
      <c r="K787" t="n">
        <v>128</v>
      </c>
      <c r="L787" t="inlineStr">
        <is>
          <t>Cái</t>
        </is>
      </c>
      <c r="R787" t="inlineStr">
        <is>
          <t>CÓ</t>
        </is>
      </c>
      <c r="S787" t="inlineStr">
        <is>
          <t xml:space="preserve">XY LANH D2848/ DV15  ĐK 128  </t>
        </is>
      </c>
    </row>
    <row r="788">
      <c r="B788" t="inlineStr">
        <is>
          <t>DAEWOO / DOOSAN</t>
        </is>
      </c>
      <c r="C788" t="inlineStr">
        <is>
          <t>DB58</t>
        </is>
      </c>
      <c r="I788" t="inlineStr">
        <is>
          <t>ED33</t>
        </is>
      </c>
      <c r="J788" t="inlineStr">
        <is>
          <t>TNC</t>
        </is>
      </c>
      <c r="K788" t="inlineStr">
        <is>
          <t>102</t>
        </is>
      </c>
      <c r="L788" t="inlineStr">
        <is>
          <t>Cái</t>
        </is>
      </c>
      <c r="R788" t="inlineStr">
        <is>
          <t>CÓ</t>
        </is>
      </c>
      <c r="S788" t="inlineStr">
        <is>
          <t xml:space="preserve">XY LANH DB58    </t>
        </is>
      </c>
    </row>
    <row r="789">
      <c r="B789" t="inlineStr">
        <is>
          <t>DAEWOO / DOOSAN</t>
        </is>
      </c>
      <c r="C789" t="inlineStr">
        <is>
          <t>DE12-DE12-TIS</t>
        </is>
      </c>
      <c r="H789" t="inlineStr">
        <is>
          <t>65.01201-0072A, 01201-0072A</t>
        </is>
      </c>
      <c r="I789" t="inlineStr">
        <is>
          <t>FD33</t>
        </is>
      </c>
      <c r="J789" t="inlineStr">
        <is>
          <t>TNC</t>
        </is>
      </c>
      <c r="K789" t="inlineStr">
        <is>
          <t>123</t>
        </is>
      </c>
      <c r="L789" t="inlineStr">
        <is>
          <t>Cái</t>
        </is>
      </c>
      <c r="R789" t="inlineStr">
        <is>
          <t>CÓ</t>
        </is>
      </c>
      <c r="S789" t="inlineStr">
        <is>
          <t xml:space="preserve">XY LANH DE12-DE12-TIS   Gờ 134mm </t>
        </is>
      </c>
    </row>
    <row r="790">
      <c r="A790" t="inlineStr">
        <is>
          <t>HH075579</t>
        </is>
      </c>
      <c r="B790" t="inlineStr">
        <is>
          <t>DAEWOO / DOOSAN</t>
        </is>
      </c>
      <c r="C790" t="inlineStr">
        <is>
          <t>DL06</t>
        </is>
      </c>
      <c r="H790" t="inlineStr">
        <is>
          <t>65.01201-0076S, 01201-0076S</t>
        </is>
      </c>
      <c r="I790" t="inlineStr">
        <is>
          <t>FD6/ED6</t>
        </is>
      </c>
      <c r="J790" t="inlineStr">
        <is>
          <t>TNC</t>
        </is>
      </c>
      <c r="K790" t="inlineStr">
        <is>
          <t>100</t>
        </is>
      </c>
      <c r="L790" t="inlineStr">
        <is>
          <t>Cái</t>
        </is>
      </c>
      <c r="R790" t="inlineStr">
        <is>
          <t>CÓ</t>
        </is>
      </c>
      <c r="S790" t="inlineStr">
        <is>
          <t xml:space="preserve">XY LANH DL06    </t>
        </is>
      </c>
    </row>
    <row r="791">
      <c r="A791" t="inlineStr">
        <is>
          <t>HH075580</t>
        </is>
      </c>
      <c r="B791" t="inlineStr">
        <is>
          <t>DAEWOO / DOOSAN</t>
        </is>
      </c>
      <c r="C791" t="inlineStr">
        <is>
          <t>DL08</t>
        </is>
      </c>
      <c r="H791" t="inlineStr">
        <is>
          <t>65.01201-0074S, 01201-0074S, 110934-00002, 110934, 10934-00002</t>
        </is>
      </c>
      <c r="I791" t="inlineStr">
        <is>
          <t>FD35/ED35</t>
        </is>
      </c>
      <c r="J791" t="inlineStr">
        <is>
          <t>TNC</t>
        </is>
      </c>
      <c r="K791" t="inlineStr">
        <is>
          <t>108</t>
        </is>
      </c>
      <c r="L791" t="inlineStr">
        <is>
          <t>Cái</t>
        </is>
      </c>
      <c r="R791" t="inlineStr">
        <is>
          <t>CÓ</t>
        </is>
      </c>
      <c r="S791" t="inlineStr">
        <is>
          <t xml:space="preserve">XY LANH DL08    </t>
        </is>
      </c>
    </row>
    <row r="792">
      <c r="B792" t="inlineStr">
        <is>
          <t>DAEWOO / DOOSAN</t>
        </is>
      </c>
      <c r="C792" t="inlineStr">
        <is>
          <t>DV11</t>
        </is>
      </c>
      <c r="H792" t="inlineStr">
        <is>
          <t>65.01201-0073S, 01201-0073S</t>
        </is>
      </c>
      <c r="I792" t="inlineStr">
        <is>
          <t>FD42</t>
        </is>
      </c>
      <c r="J792" t="inlineStr">
        <is>
          <t>TNC</t>
        </is>
      </c>
      <c r="K792" t="inlineStr">
        <is>
          <t>128</t>
        </is>
      </c>
      <c r="L792" t="inlineStr">
        <is>
          <t>Cái</t>
        </is>
      </c>
      <c r="R792" t="inlineStr">
        <is>
          <t>CÓ</t>
        </is>
      </c>
      <c r="S792" t="inlineStr">
        <is>
          <t xml:space="preserve">XY LANH DV11    </t>
        </is>
      </c>
    </row>
    <row r="793">
      <c r="A793" t="inlineStr">
        <is>
          <t>HH076945</t>
        </is>
      </c>
      <c r="B793" t="inlineStr">
        <is>
          <t>DAEWOO / DOOSAN</t>
        </is>
      </c>
      <c r="C793" t="inlineStr">
        <is>
          <t>DV15</t>
        </is>
      </c>
      <c r="H793" t="inlineStr">
        <is>
          <t>65.01201-0312, 01201-0312</t>
        </is>
      </c>
      <c r="I793" t="inlineStr">
        <is>
          <t>FD46</t>
        </is>
      </c>
      <c r="J793" t="inlineStr">
        <is>
          <t>TNC</t>
        </is>
      </c>
      <c r="K793" t="inlineStr">
        <is>
          <t>128</t>
        </is>
      </c>
      <c r="L793" t="inlineStr">
        <is>
          <t>Cái</t>
        </is>
      </c>
      <c r="R793" t="inlineStr">
        <is>
          <t>CÓ</t>
        </is>
      </c>
      <c r="S793" t="inlineStr">
        <is>
          <t xml:space="preserve">XY LANH DV15    </t>
        </is>
      </c>
    </row>
    <row r="794">
      <c r="A794" t="inlineStr">
        <is>
          <t>HH080343</t>
        </is>
      </c>
      <c r="B794" t="inlineStr">
        <is>
          <t>DAEWOO / DOOSAN</t>
        </is>
      </c>
      <c r="C794" t="inlineStr">
        <is>
          <t>DX12</t>
        </is>
      </c>
      <c r="H794" t="inlineStr">
        <is>
          <t>150117-00090, 50117-00090</t>
        </is>
      </c>
      <c r="I794" t="inlineStr">
        <is>
          <t>FE6</t>
        </is>
      </c>
      <c r="J794" t="inlineStr">
        <is>
          <t>TNC</t>
        </is>
      </c>
      <c r="K794" t="inlineStr">
        <is>
          <t>123</t>
        </is>
      </c>
      <c r="L794" t="inlineStr">
        <is>
          <t>Cái</t>
        </is>
      </c>
      <c r="R794" t="inlineStr">
        <is>
          <t>CÓ</t>
        </is>
      </c>
      <c r="S794" t="inlineStr">
        <is>
          <t xml:space="preserve">XY LANH DX12    </t>
        </is>
      </c>
    </row>
    <row r="795">
      <c r="C795" t="inlineStr">
        <is>
          <t>◆ ➕ MÃ MỚI TỪ FILE_1 — 73 mã (đã có ĐK để lọc/thay thế)</t>
        </is>
      </c>
    </row>
    <row r="796">
      <c r="A796" t="inlineStr">
        <is>
          <t>HH080200</t>
        </is>
      </c>
      <c r="B796" t="inlineStr">
        <is>
          <t>HINO</t>
        </is>
      </c>
      <c r="C796" t="inlineStr">
        <is>
          <t>DM100</t>
        </is>
      </c>
      <c r="I796" t="inlineStr">
        <is>
          <t>➕ FILE_1</t>
        </is>
      </c>
      <c r="J796" t="inlineStr">
        <is>
          <t>IKAZU</t>
        </is>
      </c>
      <c r="K796" t="n">
        <v>90</v>
      </c>
      <c r="L796" t="inlineStr">
        <is>
          <t>Cái</t>
        </is>
      </c>
      <c r="S796" t="inlineStr">
        <is>
          <t>Xy lanh Hino DM100 (11467-1601) - IZ IKAZU</t>
        </is>
      </c>
    </row>
    <row r="797">
      <c r="A797" t="inlineStr">
        <is>
          <t>HH080199</t>
        </is>
      </c>
      <c r="B797" t="inlineStr">
        <is>
          <t>HINO</t>
        </is>
      </c>
      <c r="C797" t="inlineStr">
        <is>
          <t>W04D-T/W06D-T có lợi ron</t>
        </is>
      </c>
      <c r="I797" t="inlineStr">
        <is>
          <t>➕ FILE_1</t>
        </is>
      </c>
      <c r="J797" t="inlineStr">
        <is>
          <t>IKAZU</t>
        </is>
      </c>
      <c r="K797" t="n">
        <v>104</v>
      </c>
      <c r="L797" t="inlineStr">
        <is>
          <t>Cái</t>
        </is>
      </c>
      <c r="S797" t="inlineStr">
        <is>
          <t>Xy lanh HINO W04D-T/ W06D-T  có lợi ron (W04C, W06E) - IZ IKAZU</t>
        </is>
      </c>
    </row>
    <row r="798">
      <c r="A798" t="inlineStr">
        <is>
          <t>HH082001</t>
        </is>
      </c>
      <c r="B798" t="inlineStr">
        <is>
          <t>HINO</t>
        </is>
      </c>
      <c r="C798" t="inlineStr">
        <is>
          <t>H06C-TA/H06C/11467-1591</t>
        </is>
      </c>
      <c r="I798" t="inlineStr">
        <is>
          <t>➕ FILE_1</t>
        </is>
      </c>
      <c r="J798" t="inlineStr">
        <is>
          <t>IKAZU</t>
        </is>
      </c>
      <c r="K798" t="n">
        <v>108</v>
      </c>
      <c r="L798" t="inlineStr">
        <is>
          <t>Cái</t>
        </is>
      </c>
      <c r="S798" t="inlineStr">
        <is>
          <t>Xy lanh Hino H06C-TA/H06C/ 11467-1591 - IZ IKAZU</t>
        </is>
      </c>
    </row>
    <row r="799">
      <c r="A799" t="inlineStr">
        <is>
          <t>HH079772</t>
        </is>
      </c>
      <c r="B799" t="inlineStr">
        <is>
          <t>HINO</t>
        </is>
      </c>
      <c r="C799" t="inlineStr">
        <is>
          <t>H07C/11467-1200</t>
        </is>
      </c>
      <c r="I799" t="inlineStr">
        <is>
          <t>➕ FILE_1</t>
        </is>
      </c>
      <c r="J799" t="inlineStr">
        <is>
          <t>IKAZU</t>
        </is>
      </c>
      <c r="K799" t="n">
        <v>110</v>
      </c>
      <c r="L799" t="inlineStr">
        <is>
          <t>Cái</t>
        </is>
      </c>
      <c r="S799" t="inlineStr">
        <is>
          <t>Xy lanh Hino H07C/11467-1200 (EH700/H07D) - IZ IKAZU</t>
        </is>
      </c>
    </row>
    <row r="800">
      <c r="A800" t="inlineStr">
        <is>
          <t>HH083636</t>
        </is>
      </c>
      <c r="B800" t="inlineStr">
        <is>
          <t>MAZDA KIA</t>
        </is>
      </c>
      <c r="C800" t="inlineStr">
        <is>
          <t>JS chưa xoáy</t>
        </is>
      </c>
      <c r="I800" t="inlineStr">
        <is>
          <t>➕ FILE_1</t>
        </is>
      </c>
      <c r="J800" t="inlineStr">
        <is>
          <t>IZUMI</t>
        </is>
      </c>
      <c r="K800" t="n">
        <v>93.5</v>
      </c>
      <c r="L800" t="inlineStr">
        <is>
          <t>Cái</t>
        </is>
      </c>
      <c r="S800" t="inlineStr">
        <is>
          <t>Xy lanh Kia JS chưa xoáy (93.5*97.5*168, lợi 104.5*3.8*0.7) S/F - IZUMI</t>
        </is>
      </c>
    </row>
    <row r="801">
      <c r="A801" t="inlineStr">
        <is>
          <t>HH081284</t>
        </is>
      </c>
      <c r="B801" t="inlineStr">
        <is>
          <t>MAZDA KIA</t>
        </is>
      </c>
      <c r="C801" t="inlineStr">
        <is>
          <t>D6DA/0K87T-10-311</t>
        </is>
      </c>
      <c r="I801" t="inlineStr">
        <is>
          <t>➕ FILE_1</t>
        </is>
      </c>
      <c r="J801" t="inlineStr">
        <is>
          <t>IKAZU</t>
        </is>
      </c>
      <c r="K801" t="n">
        <v>109</v>
      </c>
      <c r="L801" t="inlineStr">
        <is>
          <t>Cái</t>
        </is>
      </c>
      <c r="S801" t="inlineStr">
        <is>
          <t>Xy lanh Kia D6DA (phi 109)/ 0K87T-10-311 - IZ IKAZU</t>
        </is>
      </c>
    </row>
    <row r="802">
      <c r="A802" t="inlineStr">
        <is>
          <t>HH084157</t>
        </is>
      </c>
      <c r="B802" t="inlineStr">
        <is>
          <t>MAZDA KIA</t>
        </is>
      </c>
      <c r="C802" t="inlineStr">
        <is>
          <t>98/JT/OK75A-10311 - HENWEIT, L-KI004-00</t>
        </is>
      </c>
      <c r="I802" t="inlineStr">
        <is>
          <t>➕ FILE_1</t>
        </is>
      </c>
      <c r="K802" t="n">
        <v>98</v>
      </c>
      <c r="L802" t="inlineStr">
        <is>
          <t>Cái</t>
        </is>
      </c>
      <c r="S802" t="inlineStr">
        <is>
          <t>Xy lanh KIA 98/ JT /OK75A-10311 - HENWEIT, L-KI004-00</t>
        </is>
      </c>
    </row>
    <row r="803">
      <c r="A803" t="inlineStr">
        <is>
          <t>HH083103</t>
        </is>
      </c>
      <c r="B803" t="inlineStr">
        <is>
          <t>MAZDA KIA</t>
        </is>
      </c>
      <c r="C803" t="inlineStr">
        <is>
          <t>98/JT/OK75A-10311B ZYNP</t>
        </is>
      </c>
      <c r="I803" t="inlineStr">
        <is>
          <t>➕ FILE_1</t>
        </is>
      </c>
      <c r="J803" t="inlineStr">
        <is>
          <t>NSP</t>
        </is>
      </c>
      <c r="K803" t="n">
        <v>98</v>
      </c>
      <c r="L803" t="inlineStr">
        <is>
          <t>Cái</t>
        </is>
      </c>
      <c r="S803" t="inlineStr">
        <is>
          <t>Xy lanh KIA 98/ JT /OK75A-10311B ZYNP - NSP</t>
        </is>
      </c>
    </row>
    <row r="804">
      <c r="A804" t="inlineStr">
        <is>
          <t>HH081234</t>
        </is>
      </c>
      <c r="B804" t="inlineStr">
        <is>
          <t>MAZDA KIA</t>
        </is>
      </c>
      <c r="C804" t="inlineStr">
        <is>
          <t>JT</t>
        </is>
      </c>
      <c r="I804" t="inlineStr">
        <is>
          <t>➕ FILE_1</t>
        </is>
      </c>
      <c r="J804" t="inlineStr">
        <is>
          <t>IKAZU</t>
        </is>
      </c>
      <c r="K804" t="inlineStr">
        <is>
          <t>98</t>
        </is>
      </c>
      <c r="L804" t="inlineStr">
        <is>
          <t>Cái</t>
        </is>
      </c>
      <c r="S804" t="inlineStr">
        <is>
          <t>Xy lanh Kia JT (OK75A-10-311) - IZ IKAZU</t>
        </is>
      </c>
    </row>
    <row r="805">
      <c r="A805" t="inlineStr">
        <is>
          <t>HH080578</t>
        </is>
      </c>
      <c r="B805" t="inlineStr">
        <is>
          <t>MAZDA KIA</t>
        </is>
      </c>
      <c r="C805" t="inlineStr">
        <is>
          <t>JT</t>
        </is>
      </c>
      <c r="I805" t="inlineStr">
        <is>
          <t>➕ FILE_1</t>
        </is>
      </c>
      <c r="J805" t="inlineStr">
        <is>
          <t>IZUMI-IKAZU</t>
        </is>
      </c>
      <c r="K805" t="inlineStr">
        <is>
          <t>98</t>
        </is>
      </c>
      <c r="L805" t="inlineStr">
        <is>
          <t>Cái</t>
        </is>
      </c>
      <c r="S805" t="inlineStr">
        <is>
          <t>Xy lanh Kia JT (S/F chưa xoáy, lưng +0.07/0.09) - IZUMI-IKAZU</t>
        </is>
      </c>
    </row>
    <row r="806">
      <c r="A806" t="inlineStr">
        <is>
          <t>HH080366</t>
        </is>
      </c>
      <c r="B806" t="inlineStr">
        <is>
          <t>KOMATSU</t>
        </is>
      </c>
      <c r="C806" t="inlineStr">
        <is>
          <t>S6D105-1/6137-21-2210 đời thun sơmi</t>
        </is>
      </c>
      <c r="I806" t="inlineStr">
        <is>
          <t>➕ FILE_1</t>
        </is>
      </c>
      <c r="J806" t="inlineStr">
        <is>
          <t>IKAZU</t>
        </is>
      </c>
      <c r="K806" t="n">
        <v>105</v>
      </c>
      <c r="L806" t="inlineStr">
        <is>
          <t>Cái</t>
        </is>
      </c>
      <c r="S806" t="inlineStr">
        <is>
          <t>Xy lanh Kom S6D105-1/ 6137-21-2210 (6D105/S4D105) đời thun sơmi - IZ IKAZU</t>
        </is>
      </c>
    </row>
    <row r="807">
      <c r="A807" t="inlineStr">
        <is>
          <t>HH080355</t>
        </is>
      </c>
      <c r="B807" t="inlineStr">
        <is>
          <t>KOMATSU</t>
        </is>
      </c>
      <c r="C807" t="inlineStr">
        <is>
          <t>S6D140/6211-21-2210</t>
        </is>
      </c>
      <c r="I807" t="inlineStr">
        <is>
          <t>➕ FILE_1</t>
        </is>
      </c>
      <c r="J807" t="inlineStr">
        <is>
          <t>IKAZU</t>
        </is>
      </c>
      <c r="K807" t="n">
        <v>140</v>
      </c>
      <c r="L807" t="inlineStr">
        <is>
          <t>Cái</t>
        </is>
      </c>
      <c r="S807" t="inlineStr">
        <is>
          <t>Xy lanh Komatsu S6D140/ 6211-21-2210 (6D140) - IZ IKAZU</t>
        </is>
      </c>
    </row>
    <row r="808">
      <c r="A808" t="inlineStr">
        <is>
          <t>HH073265</t>
        </is>
      </c>
      <c r="B808" t="inlineStr">
        <is>
          <t>KOMATSU</t>
        </is>
      </c>
      <c r="C808" t="inlineStr">
        <is>
          <t>105/51431700</t>
        </is>
      </c>
      <c r="I808" t="inlineStr">
        <is>
          <t>➕ FILE_1</t>
        </is>
      </c>
      <c r="J808" t="inlineStr">
        <is>
          <t>PROXMANN</t>
        </is>
      </c>
      <c r="K808" t="n">
        <v>105</v>
      </c>
      <c r="L808" t="inlineStr">
        <is>
          <t>Cái</t>
        </is>
      </c>
      <c r="S808" t="inlineStr">
        <is>
          <t>Xy lanh Komatsu 105/ 51431700 (S6D105/ 6D105/ S4D105/ 4D105) - PROXMANN</t>
        </is>
      </c>
    </row>
    <row r="809">
      <c r="A809" t="inlineStr">
        <is>
          <t>HH079034</t>
        </is>
      </c>
      <c r="B809" t="inlineStr">
        <is>
          <t>MITSUBISHI</t>
        </is>
      </c>
      <c r="C809" t="inlineStr">
        <is>
          <t>4D55/4D56-167, dài 167</t>
        </is>
      </c>
      <c r="I809" t="inlineStr">
        <is>
          <t>➕ FILE_1</t>
        </is>
      </c>
      <c r="J809" t="inlineStr">
        <is>
          <t>IZUMI-IKAZU</t>
        </is>
      </c>
      <c r="K809" t="n">
        <v>91.09999999999999</v>
      </c>
      <c r="L809" t="inlineStr">
        <is>
          <t>Cái</t>
        </is>
      </c>
      <c r="S809" t="inlineStr">
        <is>
          <t>Xy lanh Mitsu 4D55/4D56-167, S/F dài 167 - IZUMI-IKAZU</t>
        </is>
      </c>
    </row>
    <row r="810">
      <c r="A810" t="inlineStr">
        <is>
          <t>HH00748</t>
        </is>
      </c>
      <c r="B810" t="inlineStr">
        <is>
          <t>MITSUBISHI</t>
        </is>
      </c>
      <c r="C810" t="inlineStr">
        <is>
          <t>6D17T</t>
        </is>
      </c>
      <c r="I810" t="inlineStr">
        <is>
          <t>➕ FILE_1</t>
        </is>
      </c>
      <c r="J810" t="inlineStr">
        <is>
          <t>IZUMI</t>
        </is>
      </c>
      <c r="K810" t="n">
        <v>118</v>
      </c>
      <c r="L810" t="inlineStr">
        <is>
          <t>Cái</t>
        </is>
      </c>
      <c r="S810" t="inlineStr">
        <is>
          <t>Xy lanh Mitsubishi 6D17T - IZUMI</t>
        </is>
      </c>
    </row>
    <row r="811">
      <c r="A811" t="inlineStr">
        <is>
          <t>HH080196</t>
        </is>
      </c>
      <c r="B811" t="inlineStr">
        <is>
          <t>MITSUBISHI</t>
        </is>
      </c>
      <c r="C811" t="inlineStr">
        <is>
          <t>6D22/ME051217/6D24</t>
        </is>
      </c>
      <c r="I811" t="inlineStr">
        <is>
          <t>➕ FILE_1</t>
        </is>
      </c>
      <c r="J811" t="inlineStr">
        <is>
          <t>IKAZU</t>
        </is>
      </c>
      <c r="K811" t="n">
        <v>130</v>
      </c>
      <c r="L811" t="inlineStr">
        <is>
          <t>Cái</t>
        </is>
      </c>
      <c r="S811" t="inlineStr">
        <is>
          <t>Xy lanh Mitsu 6D22 / ME051217 / 6D24 - IZ IKAZU</t>
        </is>
      </c>
    </row>
    <row r="812">
      <c r="A812" t="inlineStr">
        <is>
          <t>HH070317</t>
        </is>
      </c>
      <c r="B812" t="inlineStr">
        <is>
          <t>MITSUBISHI</t>
        </is>
      </c>
      <c r="C812" t="inlineStr">
        <is>
          <t>S6K/34307-00501,</t>
        </is>
      </c>
      <c r="I812" t="inlineStr">
        <is>
          <t>➕ FILE_1</t>
        </is>
      </c>
      <c r="J812" t="inlineStr">
        <is>
          <t>IZUMI IKAZU</t>
        </is>
      </c>
      <c r="L812" t="inlineStr">
        <is>
          <t>Cái</t>
        </is>
      </c>
      <c r="S812" t="inlineStr">
        <is>
          <t>Xy lanh Mitsu S6K/34307-00501, S/F (S4K/3066) - IZUMI IKAZU</t>
        </is>
      </c>
    </row>
    <row r="813">
      <c r="A813" t="inlineStr">
        <is>
          <t>HH076621</t>
        </is>
      </c>
      <c r="B813" t="inlineStr">
        <is>
          <t>HYUNDAI</t>
        </is>
      </c>
      <c r="C813" t="inlineStr">
        <is>
          <t>Kia D6DA/0K87T-10-311 - HENWEIT, L-HY014-00</t>
        </is>
      </c>
      <c r="I813" t="inlineStr">
        <is>
          <t>➕ FILE_1</t>
        </is>
      </c>
      <c r="K813" t="n">
        <v>109</v>
      </c>
      <c r="L813" t="inlineStr">
        <is>
          <t>Cái</t>
        </is>
      </c>
      <c r="S813" t="inlineStr">
        <is>
          <t>Xy lanh Hyundai Kia D6DA/ 0K87T-10-311 - HENWEIT, L-HY014-00</t>
        </is>
      </c>
    </row>
    <row r="814">
      <c r="A814" t="inlineStr">
        <is>
          <t>HH084164</t>
        </is>
      </c>
      <c r="B814" t="inlineStr">
        <is>
          <t>CUMMINS</t>
        </is>
      </c>
      <c r="C814" t="inlineStr">
        <is>
          <t>116.5/QSL9.5/5318477 - HENWEIT, L-CM039-00</t>
        </is>
      </c>
      <c r="I814" t="inlineStr">
        <is>
          <t>➕ FILE_1</t>
        </is>
      </c>
      <c r="K814" t="n">
        <v>114</v>
      </c>
      <c r="L814" t="inlineStr">
        <is>
          <t>Cái</t>
        </is>
      </c>
      <c r="S814" t="inlineStr">
        <is>
          <t>Xy lanh Cummins 116.5/ QSL9.5/ 5318477 - HENWEIT, L-CM039-00</t>
        </is>
      </c>
    </row>
    <row r="815">
      <c r="A815" t="inlineStr">
        <is>
          <t>HH084086</t>
        </is>
      </c>
      <c r="B815" t="inlineStr">
        <is>
          <t>CUMMINS</t>
        </is>
      </c>
      <c r="C815" t="inlineStr">
        <is>
          <t>QSL9.5/5318477/phi 116.5</t>
        </is>
      </c>
      <c r="I815" t="inlineStr">
        <is>
          <t>➕ FILE_1</t>
        </is>
      </c>
      <c r="J815" t="inlineStr">
        <is>
          <t>IKAZU</t>
        </is>
      </c>
      <c r="K815" t="n">
        <v>114</v>
      </c>
      <c r="L815" t="inlineStr">
        <is>
          <t>Cái</t>
        </is>
      </c>
      <c r="S815" t="inlineStr">
        <is>
          <t>Xy lanh Cummins QSL9.5/ 5318477/ phi 116.5  - IZ IKAZU</t>
        </is>
      </c>
    </row>
    <row r="816">
      <c r="A816" t="inlineStr">
        <is>
          <t>HH083291</t>
        </is>
      </c>
      <c r="B816" t="inlineStr">
        <is>
          <t>CUMMINS</t>
        </is>
      </c>
      <c r="C816" t="inlineStr">
        <is>
          <t>ISDE/4919951</t>
        </is>
      </c>
      <c r="I816" t="inlineStr">
        <is>
          <t>➕ FILE_1</t>
        </is>
      </c>
      <c r="J816" t="inlineStr">
        <is>
          <t>HENWEIT</t>
        </is>
      </c>
      <c r="K816" t="inlineStr">
        <is>
          <t>107</t>
        </is>
      </c>
      <c r="L816" t="inlineStr">
        <is>
          <t>Cái</t>
        </is>
      </c>
      <c r="S816" t="inlineStr">
        <is>
          <t>Xy lanh Cum ISDE/ 4919951 (S6D107/ 6D107) S/F (lưng 109.7, dài 200) - HENWEIT</t>
        </is>
      </c>
    </row>
    <row r="817">
      <c r="A817" t="inlineStr">
        <is>
          <t>HH081153</t>
        </is>
      </c>
      <c r="B817" t="inlineStr">
        <is>
          <t>DOOSAN/DAEWOO</t>
        </is>
      </c>
      <c r="C817" t="inlineStr">
        <is>
          <t>DB58/65.01201-0067</t>
        </is>
      </c>
      <c r="I817" t="inlineStr">
        <is>
          <t>➕ FILE_1</t>
        </is>
      </c>
      <c r="J817" t="inlineStr">
        <is>
          <t>IKAZU</t>
        </is>
      </c>
      <c r="K817" t="n">
        <v>102</v>
      </c>
      <c r="L817" t="inlineStr">
        <is>
          <t>Cái</t>
        </is>
      </c>
      <c r="S817" t="inlineStr">
        <is>
          <t>Xy lanh Daewoo DB58 / 65.01201-0067 F/F - IZ IKAZU</t>
        </is>
      </c>
    </row>
    <row r="818">
      <c r="A818" t="inlineStr">
        <is>
          <t>HH071882</t>
        </is>
      </c>
      <c r="B818" t="inlineStr">
        <is>
          <t>DOOSAN/DAEWOO</t>
        </is>
      </c>
      <c r="C818" t="inlineStr">
        <is>
          <t>123/D2366/65.01201-0051 ZYNP</t>
        </is>
      </c>
      <c r="I818" t="inlineStr">
        <is>
          <t>➕ FILE_1</t>
        </is>
      </c>
      <c r="J818" t="inlineStr">
        <is>
          <t>NSP</t>
        </is>
      </c>
      <c r="K818" t="n">
        <v>123</v>
      </c>
      <c r="L818" t="inlineStr">
        <is>
          <t>Cái</t>
        </is>
      </c>
      <c r="S818" t="inlineStr">
        <is>
          <t>Xy lanh Daewoo 123/ D2366 / 65.01201-0051 ZYNP - NSP</t>
        </is>
      </c>
    </row>
    <row r="819">
      <c r="A819" t="inlineStr">
        <is>
          <t>HH083131</t>
        </is>
      </c>
      <c r="B819" t="inlineStr">
        <is>
          <t>DOOSAN/DAEWOO</t>
        </is>
      </c>
      <c r="C819" t="inlineStr">
        <is>
          <t>DE12-134/65.01201-0072A đk lợi 134</t>
        </is>
      </c>
      <c r="I819" t="inlineStr">
        <is>
          <t>➕ FILE_1</t>
        </is>
      </c>
      <c r="J819" t="inlineStr">
        <is>
          <t>IKAZU</t>
        </is>
      </c>
      <c r="K819" t="n">
        <v>123</v>
      </c>
      <c r="L819" t="inlineStr">
        <is>
          <t>Cái</t>
        </is>
      </c>
      <c r="S819" t="inlineStr">
        <is>
          <t>Xy lanh Doosan DE12-134/ 65.01201-0072A đk lợi 134 (lớn hơn đời D2366) - IZ IKAZU</t>
        </is>
      </c>
    </row>
    <row r="820">
      <c r="A820" t="inlineStr">
        <is>
          <t>HH080205</t>
        </is>
      </c>
      <c r="B820" t="inlineStr">
        <is>
          <t>DOOSAN/DAEWOO</t>
        </is>
      </c>
      <c r="C820" t="inlineStr">
        <is>
          <t>D2848/DV15</t>
        </is>
      </c>
      <c r="I820" t="inlineStr">
        <is>
          <t>➕ FILE_1</t>
        </is>
      </c>
      <c r="J820" t="inlineStr">
        <is>
          <t>IKAZU</t>
        </is>
      </c>
      <c r="K820" t="n">
        <v>128</v>
      </c>
      <c r="L820" t="inlineStr">
        <is>
          <t>Cái</t>
        </is>
      </c>
      <c r="S820" t="inlineStr">
        <is>
          <t>Xy lanh Daewoo D2848/ DV15 (65.01201.0049) - IZ IKAZU</t>
        </is>
      </c>
    </row>
    <row r="821">
      <c r="A821" t="inlineStr">
        <is>
          <t>HH083752</t>
        </is>
      </c>
      <c r="B821" t="inlineStr">
        <is>
          <t>SCANIA</t>
        </is>
      </c>
      <c r="C821" t="inlineStr">
        <is>
          <t>DS11/061WN19 phi 127 - HENWEIT L-SC003-00</t>
        </is>
      </c>
      <c r="I821" t="inlineStr">
        <is>
          <t>➕ FILE_1</t>
        </is>
      </c>
      <c r="K821" t="n">
        <v>127</v>
      </c>
      <c r="L821" t="inlineStr">
        <is>
          <t>Cái</t>
        </is>
      </c>
      <c r="S821" t="inlineStr">
        <is>
          <t>Xy lanh SCANIA DS11/ 061WN19 phi 127 - HENWEIT L-SC003-00</t>
        </is>
      </c>
    </row>
    <row r="822">
      <c r="A822" t="inlineStr">
        <is>
          <t>HH083992</t>
        </is>
      </c>
      <c r="B822" t="inlineStr">
        <is>
          <t>SCANIA</t>
        </is>
      </c>
      <c r="C822" t="inlineStr">
        <is>
          <t>127/DC12/061WN17 - HENWEIT, L-SC006-00-1</t>
        </is>
      </c>
      <c r="I822" t="inlineStr">
        <is>
          <t>➕ FILE_1</t>
        </is>
      </c>
      <c r="K822" t="n">
        <v>127</v>
      </c>
      <c r="L822" t="inlineStr">
        <is>
          <t>Cái</t>
        </is>
      </c>
      <c r="S822" t="inlineStr">
        <is>
          <t>Xy lanh SCANIA 127/ DC12/ 061WN17 - HENWEIT, L-SC006-00-1</t>
        </is>
      </c>
    </row>
    <row r="823">
      <c r="A823" t="inlineStr">
        <is>
          <t>HH083755</t>
        </is>
      </c>
      <c r="B823" t="inlineStr">
        <is>
          <t>MERCERDES</t>
        </is>
      </c>
      <c r="C823" t="inlineStr">
        <is>
          <t>Fuso OM906 - 6S20/004WV18, - HENWEIT/L-MB029-00</t>
        </is>
      </c>
      <c r="I823" t="inlineStr">
        <is>
          <t>➕ FILE_1</t>
        </is>
      </c>
      <c r="K823" t="n">
        <v>102</v>
      </c>
      <c r="L823" t="inlineStr">
        <is>
          <t>Cái</t>
        </is>
      </c>
      <c r="S823" t="inlineStr">
        <is>
          <t>Xy lanh Fuso Mercedes OM906 - 6S20/ 004WV18, S/F - HENWEIT/ L-MB029-00</t>
        </is>
      </c>
    </row>
    <row r="824">
      <c r="A824" t="inlineStr">
        <is>
          <t>HH073913</t>
        </is>
      </c>
      <c r="B824" t="inlineStr">
        <is>
          <t>CATERPILLAR</t>
        </is>
      </c>
      <c r="C824" t="inlineStr">
        <is>
          <t>3116 bán hoàn thiện</t>
        </is>
      </c>
      <c r="I824" t="inlineStr">
        <is>
          <t>➕ FILE_1</t>
        </is>
      </c>
      <c r="J824" t="inlineStr">
        <is>
          <t>IZUMI</t>
        </is>
      </c>
      <c r="K824" t="n">
        <v>109.8</v>
      </c>
      <c r="L824" t="inlineStr">
        <is>
          <t>Cái</t>
        </is>
      </c>
      <c r="S824" t="inlineStr">
        <is>
          <t>Xy lanh CAT 3116 S/F (109.8*197) bán hoàn thiện - IZUMI</t>
        </is>
      </c>
    </row>
    <row r="825">
      <c r="A825" t="inlineStr">
        <is>
          <t>HH083175</t>
        </is>
      </c>
      <c r="B825" t="inlineStr">
        <is>
          <t>CATERPILLAR</t>
        </is>
      </c>
      <c r="C825" t="inlineStr">
        <is>
          <t>3126/3126B/1077604 bán hoàn thiện</t>
        </is>
      </c>
      <c r="I825" t="inlineStr">
        <is>
          <t>➕ FILE_1</t>
        </is>
      </c>
      <c r="J825" t="inlineStr">
        <is>
          <t>HENWEIT</t>
        </is>
      </c>
      <c r="K825" t="inlineStr">
        <is>
          <t>110</t>
        </is>
      </c>
      <c r="L825" t="inlineStr">
        <is>
          <t>Cái</t>
        </is>
      </c>
      <c r="S825" t="inlineStr">
        <is>
          <t>Xy lanh CAT 3126/ 3126B/ 1077604 bán hoàn thiện - HENWEIT</t>
        </is>
      </c>
    </row>
    <row r="826">
      <c r="A826" t="inlineStr">
        <is>
          <t>HH083751</t>
        </is>
      </c>
      <c r="B826" t="inlineStr">
        <is>
          <t>CATERPILLAR</t>
        </is>
      </c>
      <c r="C826" t="inlineStr">
        <is>
          <t>3306/3304/127WN07 - HENWEIT L-CA001-00</t>
        </is>
      </c>
      <c r="I826" t="inlineStr">
        <is>
          <t>➕ FILE_1</t>
        </is>
      </c>
      <c r="K826" t="inlineStr">
        <is>
          <t>91.1</t>
        </is>
      </c>
      <c r="L826" t="inlineStr">
        <is>
          <t>Cái</t>
        </is>
      </c>
      <c r="S826" t="inlineStr">
        <is>
          <t>Xy lanh CAT 3306/3304/ 127WN07 - HENWEIT L-CA001-00</t>
        </is>
      </c>
    </row>
    <row r="827">
      <c r="A827" t="inlineStr">
        <is>
          <t>HH071577</t>
        </is>
      </c>
      <c r="B827" t="inlineStr">
        <is>
          <t>CATERPILLAR</t>
        </is>
      </c>
      <c r="C827" t="inlineStr">
        <is>
          <t>3406/3408/C15</t>
        </is>
      </c>
      <c r="I827" t="inlineStr">
        <is>
          <t>➕ FILE_1</t>
        </is>
      </c>
      <c r="J827" t="inlineStr">
        <is>
          <t>IZUMI</t>
        </is>
      </c>
      <c r="L827" t="inlineStr">
        <is>
          <t>Cái</t>
        </is>
      </c>
      <c r="S827" t="inlineStr">
        <is>
          <t>Xy lanh Cat 3406/ 3408/ C15 -  IZUMI</t>
        </is>
      </c>
    </row>
    <row r="828">
      <c r="A828" t="inlineStr">
        <is>
          <t>HH076632</t>
        </is>
      </c>
      <c r="B828" t="inlineStr">
        <is>
          <t>VOLVO</t>
        </is>
      </c>
      <c r="C828" t="inlineStr">
        <is>
          <t>D6D - MAHLE 04250003</t>
        </is>
      </c>
      <c r="I828" t="inlineStr">
        <is>
          <t>➕ FILE_1</t>
        </is>
      </c>
      <c r="K828" t="n">
        <v>98</v>
      </c>
      <c r="L828" t="inlineStr">
        <is>
          <t>Cái</t>
        </is>
      </c>
      <c r="S828" t="inlineStr">
        <is>
          <t>Xy lanh Volvo D6D - MAHLE 04250003</t>
        </is>
      </c>
    </row>
    <row r="829">
      <c r="A829" t="inlineStr">
        <is>
          <t>HH076635</t>
        </is>
      </c>
      <c r="B829" t="inlineStr">
        <is>
          <t>VOLVO</t>
        </is>
      </c>
      <c r="C829" t="inlineStr">
        <is>
          <t>D6E - MAHLE 04284602</t>
        </is>
      </c>
      <c r="I829" t="inlineStr">
        <is>
          <t>➕ FILE_1</t>
        </is>
      </c>
      <c r="K829" t="n">
        <v>98</v>
      </c>
      <c r="L829" t="inlineStr">
        <is>
          <t>Cái</t>
        </is>
      </c>
      <c r="S829" t="inlineStr">
        <is>
          <t>Xy lanh Volvo D6E - MAHLE 04284602</t>
        </is>
      </c>
    </row>
    <row r="830">
      <c r="A830" t="inlineStr">
        <is>
          <t>HH083643</t>
        </is>
      </c>
      <c r="B830" t="inlineStr">
        <is>
          <t>VOLVO</t>
        </is>
      </c>
      <c r="C830" t="inlineStr">
        <is>
          <t>D13/phi 131/89886110/037WN56</t>
        </is>
      </c>
      <c r="I830" t="inlineStr">
        <is>
          <t>➕ FILE_1</t>
        </is>
      </c>
      <c r="J830" t="inlineStr">
        <is>
          <t>HENWEIT</t>
        </is>
      </c>
      <c r="K830" t="n">
        <v>131</v>
      </c>
      <c r="L830" t="inlineStr">
        <is>
          <t>Cái</t>
        </is>
      </c>
      <c r="S830" t="inlineStr">
        <is>
          <t>Xy lanh VOLVO D13/ phi 131/ 89886110/037WN56 - HENWEIT</t>
        </is>
      </c>
    </row>
    <row r="831">
      <c r="A831" t="inlineStr">
        <is>
          <t>HH084165</t>
        </is>
      </c>
      <c r="B831" t="inlineStr">
        <is>
          <t>WEICHAI</t>
        </is>
      </c>
      <c r="C831" t="inlineStr">
        <is>
          <t>127/WP13/612700010010 - HENWEIT, L-WC010-00</t>
        </is>
      </c>
      <c r="I831" t="inlineStr">
        <is>
          <t>➕ FILE_1</t>
        </is>
      </c>
      <c r="K831" t="n">
        <v>127</v>
      </c>
      <c r="L831" t="inlineStr">
        <is>
          <t>Cái</t>
        </is>
      </c>
      <c r="S831" t="inlineStr">
        <is>
          <t>Xy lanh Weichai 127/ WP13/ 612700010010 - HENWEIT, L-WC010-00</t>
        </is>
      </c>
    </row>
    <row r="832">
      <c r="A832" t="inlineStr">
        <is>
          <t>HH083005</t>
        </is>
      </c>
      <c r="C832" t="inlineStr">
        <is>
          <t>75 loại dầy để sản xuất sm</t>
        </is>
      </c>
      <c r="I832" t="inlineStr">
        <is>
          <t>➕ FILE_1</t>
        </is>
      </c>
      <c r="K832" t="n">
        <v>75</v>
      </c>
      <c r="L832" t="inlineStr">
        <is>
          <t>Cái</t>
        </is>
      </c>
      <c r="S832" t="inlineStr">
        <is>
          <t>Xy lanh 75 (75*88*200-S/F) loại dầy để sản xuất sm</t>
        </is>
      </c>
    </row>
    <row r="833">
      <c r="A833" t="inlineStr">
        <is>
          <t>HH0638</t>
        </is>
      </c>
      <c r="C833" t="inlineStr">
        <is>
          <t>DM100</t>
        </is>
      </c>
      <c r="I833" t="inlineStr">
        <is>
          <t>➕ FILE_1</t>
        </is>
      </c>
      <c r="J833" t="inlineStr">
        <is>
          <t>IZUMI</t>
        </is>
      </c>
      <c r="K833" t="n">
        <v>90</v>
      </c>
      <c r="L833" t="inlineStr">
        <is>
          <t>Cái</t>
        </is>
      </c>
      <c r="S833" t="inlineStr">
        <is>
          <t>Xy lanh DM100 (11467-1601) - IZUMI</t>
        </is>
      </c>
    </row>
    <row r="834">
      <c r="A834" t="inlineStr">
        <is>
          <t>HH0465</t>
        </is>
      </c>
      <c r="B834" t="inlineStr">
        <is>
          <t>DEUTZ</t>
        </is>
      </c>
      <c r="C834" t="inlineStr">
        <is>
          <t>94/BF6M1012E</t>
        </is>
      </c>
      <c r="I834" t="inlineStr">
        <is>
          <t>➕ FILE_1</t>
        </is>
      </c>
      <c r="J834" t="inlineStr">
        <is>
          <t>NSP</t>
        </is>
      </c>
      <c r="K834" t="n">
        <v>94</v>
      </c>
      <c r="L834" t="inlineStr">
        <is>
          <t>Cái</t>
        </is>
      </c>
      <c r="S834" t="inlineStr">
        <is>
          <t>Xy lanh Deutz 94/ BF6M1012E (123000) F/F - NSP</t>
        </is>
      </c>
    </row>
    <row r="835">
      <c r="A835" t="inlineStr">
        <is>
          <t>HH20468</t>
        </is>
      </c>
      <c r="C835" t="inlineStr">
        <is>
          <t>6D95L/4D95L hoàn thiện ĐK 95mm</t>
        </is>
      </c>
      <c r="I835" t="inlineStr">
        <is>
          <t>➕ FILE_1</t>
        </is>
      </c>
      <c r="J835" t="inlineStr">
        <is>
          <t>NSP</t>
        </is>
      </c>
      <c r="K835" t="n">
        <v>95</v>
      </c>
      <c r="L835" t="inlineStr">
        <is>
          <t>Cái</t>
        </is>
      </c>
      <c r="S835" t="inlineStr">
        <is>
          <t>Xy lanh 6D95L/4D95L (117001) hoàn thiện ĐK 95mm - NSP</t>
        </is>
      </c>
    </row>
    <row r="836">
      <c r="A836" t="inlineStr">
        <is>
          <t>HH071170</t>
        </is>
      </c>
      <c r="C836" t="inlineStr">
        <is>
          <t>C330-4máy/D500-6máy</t>
        </is>
      </c>
      <c r="I836" t="inlineStr">
        <is>
          <t>➕ FILE_1</t>
        </is>
      </c>
      <c r="J836" t="inlineStr">
        <is>
          <t>IZUMI</t>
        </is>
      </c>
      <c r="K836" t="n">
        <v>98</v>
      </c>
      <c r="L836" t="inlineStr">
        <is>
          <t>Cái</t>
        </is>
      </c>
      <c r="S836" t="inlineStr">
        <is>
          <t>Xy lanh C330-4máy/D500-6máy (98*101*206*108*1.4) - IZUMI</t>
        </is>
      </c>
    </row>
    <row r="837">
      <c r="A837" t="inlineStr">
        <is>
          <t>HH075083</t>
        </is>
      </c>
      <c r="C837" t="inlineStr">
        <is>
          <t>C330-4máy/D500-6máy</t>
        </is>
      </c>
      <c r="I837" t="inlineStr">
        <is>
          <t>➕ FILE_1</t>
        </is>
      </c>
      <c r="J837" t="inlineStr">
        <is>
          <t>MALE</t>
        </is>
      </c>
      <c r="K837" t="n">
        <v>98</v>
      </c>
      <c r="L837" t="inlineStr">
        <is>
          <t>Cái</t>
        </is>
      </c>
      <c r="S837" t="inlineStr">
        <is>
          <t>Xy lanh C330-4máy/D500-6máy (98*101*206*108*1.4) - MALE</t>
        </is>
      </c>
    </row>
    <row r="838">
      <c r="A838" t="inlineStr">
        <is>
          <t>HH070316</t>
        </is>
      </c>
      <c r="C838" t="inlineStr">
        <is>
          <t>6D31T/4D31/ME011604</t>
        </is>
      </c>
      <c r="I838" t="inlineStr">
        <is>
          <t>➕ FILE_1</t>
        </is>
      </c>
      <c r="J838" t="inlineStr">
        <is>
          <t>IZUMI</t>
        </is>
      </c>
      <c r="K838" t="n">
        <v>100</v>
      </c>
      <c r="L838" t="inlineStr">
        <is>
          <t>Cái</t>
        </is>
      </c>
      <c r="S838" t="inlineStr">
        <is>
          <t>Xy lanh 6D31T/4D31/ME011604 (99*104*192mm) S/F  - IZUMI</t>
        </is>
      </c>
    </row>
    <row r="839">
      <c r="A839" t="inlineStr">
        <is>
          <t>HH084172</t>
        </is>
      </c>
      <c r="B839" t="inlineStr">
        <is>
          <t>DEUTZ</t>
        </is>
      </c>
      <c r="C839" t="inlineStr">
        <is>
          <t>110/D8/04907321/TCD 7.8 L6 - HENWEIT, L-VL043-00</t>
        </is>
      </c>
      <c r="I839" t="inlineStr">
        <is>
          <t>➕ FILE_1</t>
        </is>
      </c>
      <c r="K839" t="n">
        <v>101</v>
      </c>
      <c r="L839" t="inlineStr">
        <is>
          <t>Cái</t>
        </is>
      </c>
      <c r="S839" t="inlineStr">
        <is>
          <t>Xy lanh Deutz 110/ D8/ 04907321/ TCD 7.8 L6 - HENWEIT, L-VL043-00</t>
        </is>
      </c>
    </row>
    <row r="840">
      <c r="A840" t="inlineStr">
        <is>
          <t>HH0463</t>
        </is>
      </c>
      <c r="C840" t="inlineStr">
        <is>
          <t>BF6L913</t>
        </is>
      </c>
      <c r="I840" t="inlineStr">
        <is>
          <t>➕ FILE_1</t>
        </is>
      </c>
      <c r="J840" t="inlineStr">
        <is>
          <t>NSP</t>
        </is>
      </c>
      <c r="K840" t="n">
        <v>102</v>
      </c>
      <c r="L840" t="inlineStr">
        <is>
          <t>Cái</t>
        </is>
      </c>
      <c r="S840" t="inlineStr">
        <is>
          <t>Xy lanh BF6L913 (108201) - NSP</t>
        </is>
      </c>
    </row>
    <row r="841">
      <c r="A841" t="inlineStr">
        <is>
          <t>HH082760</t>
        </is>
      </c>
      <c r="C841" t="inlineStr">
        <is>
          <t>BF6L913 D, lợi cổ 120/02137488 - NPR GARIMA</t>
        </is>
      </c>
      <c r="I841" t="inlineStr">
        <is>
          <t>➕ FILE_1</t>
        </is>
      </c>
      <c r="K841" t="n">
        <v>102</v>
      </c>
      <c r="L841" t="inlineStr">
        <is>
          <t>Cái</t>
        </is>
      </c>
      <c r="S841" t="inlineStr">
        <is>
          <t>Xy lanh BF6L913 D, lợi cổ 120 / 02137488 - NPR GARIMA (BLK 5005.02)</t>
        </is>
      </c>
    </row>
    <row r="842">
      <c r="A842" t="inlineStr">
        <is>
          <t>HH082761</t>
        </is>
      </c>
      <c r="C842" t="inlineStr">
        <is>
          <t>BF6L913 lợi cổ 124.5/0415761 - NPR GARIMA</t>
        </is>
      </c>
      <c r="I842" t="inlineStr">
        <is>
          <t>➕ FILE_1</t>
        </is>
      </c>
      <c r="K842" t="n">
        <v>102</v>
      </c>
      <c r="L842" t="inlineStr">
        <is>
          <t>Cái</t>
        </is>
      </c>
      <c r="S842" t="inlineStr">
        <is>
          <t>Xy lanh BF6L913 lợi cổ 124.5/ 0415761 - NPR GARIMA (BLK 5005.05)</t>
        </is>
      </c>
    </row>
    <row r="843">
      <c r="A843" t="inlineStr">
        <is>
          <t>HH074475</t>
        </is>
      </c>
      <c r="C843" t="inlineStr">
        <is>
          <t>C6.4 đời bán hoàn thiện</t>
        </is>
      </c>
      <c r="I843" t="inlineStr">
        <is>
          <t>➕ FILE_1</t>
        </is>
      </c>
      <c r="J843" t="inlineStr">
        <is>
          <t>C.I.C.M</t>
        </is>
      </c>
      <c r="K843" t="n">
        <v>102</v>
      </c>
      <c r="L843" t="inlineStr">
        <is>
          <t>Cái</t>
        </is>
      </c>
      <c r="S843" t="inlineStr">
        <is>
          <t>Xy lanh C6.4 S/F đời bán hoàn thiện - C.I.C.M</t>
        </is>
      </c>
    </row>
    <row r="844">
      <c r="A844" t="inlineStr">
        <is>
          <t>HH0464</t>
        </is>
      </c>
      <c r="B844" t="inlineStr">
        <is>
          <t>DEUTZ</t>
        </is>
      </c>
      <c r="C844" t="inlineStr">
        <is>
          <t>108/BF6M1013</t>
        </is>
      </c>
      <c r="I844" t="inlineStr">
        <is>
          <t>➕ FILE_1</t>
        </is>
      </c>
      <c r="J844" t="inlineStr">
        <is>
          <t>NSP</t>
        </is>
      </c>
      <c r="K844" t="n">
        <v>108</v>
      </c>
      <c r="L844" t="inlineStr">
        <is>
          <t>Cái</t>
        </is>
      </c>
      <c r="S844" t="inlineStr">
        <is>
          <t>Xy lanh Deutz 108/ BF6M1013 (123100) - NSP</t>
        </is>
      </c>
    </row>
    <row r="845">
      <c r="A845" t="inlineStr">
        <is>
          <t>HH083745</t>
        </is>
      </c>
      <c r="B845" t="inlineStr">
        <is>
          <t>DEUTZ</t>
        </is>
      </c>
      <c r="C845" t="inlineStr">
        <is>
          <t>108/TCD2013/89862110, đời</t>
        </is>
      </c>
      <c r="I845" t="inlineStr">
        <is>
          <t>➕ FILE_1</t>
        </is>
      </c>
      <c r="K845" t="n">
        <v>108</v>
      </c>
      <c r="L845" t="inlineStr">
        <is>
          <t>Cái</t>
        </is>
      </c>
      <c r="S845" t="inlineStr">
        <is>
          <t>Xy lanh Deutz 108/ TCD2013/ 89862110, đời KO gờ ron - HENWEIT/ L-DZ016-00</t>
        </is>
      </c>
    </row>
    <row r="846">
      <c r="A846" t="inlineStr">
        <is>
          <t>HH079241</t>
        </is>
      </c>
      <c r="C846" t="inlineStr">
        <is>
          <t>H06C/114671601</t>
        </is>
      </c>
      <c r="I846" t="inlineStr">
        <is>
          <t>➕ FILE_1</t>
        </is>
      </c>
      <c r="J846" t="inlineStr">
        <is>
          <t>NSP</t>
        </is>
      </c>
      <c r="K846" t="n">
        <v>108</v>
      </c>
      <c r="L846" t="inlineStr">
        <is>
          <t>Cái</t>
        </is>
      </c>
      <c r="S846" t="inlineStr">
        <is>
          <t>Xy lanh H06C / 114671601 F/F - NSP</t>
        </is>
      </c>
    </row>
    <row r="847">
      <c r="A847" t="inlineStr">
        <is>
          <t>HH072679</t>
        </is>
      </c>
      <c r="C847" t="inlineStr">
        <is>
          <t>H06C-TA/H06C bán hoàn thiện</t>
        </is>
      </c>
      <c r="I847" t="inlineStr">
        <is>
          <t>➕ FILE_1</t>
        </is>
      </c>
      <c r="J847" t="inlineStr">
        <is>
          <t>NSP</t>
        </is>
      </c>
      <c r="K847" t="n">
        <v>108</v>
      </c>
      <c r="L847" t="inlineStr">
        <is>
          <t>Cái</t>
        </is>
      </c>
      <c r="S847" t="inlineStr">
        <is>
          <t>Xy lanh H06C-TA/H06C S/F bán hoàn thiện - NSP</t>
        </is>
      </c>
    </row>
    <row r="848">
      <c r="A848" t="inlineStr">
        <is>
          <t>HH068739</t>
        </is>
      </c>
      <c r="C848" t="inlineStr">
        <is>
          <t>H06C-TA/H06C/11467-1591</t>
        </is>
      </c>
      <c r="I848" t="inlineStr">
        <is>
          <t>➕ FILE_1</t>
        </is>
      </c>
      <c r="J848" t="inlineStr">
        <is>
          <t>IZUMI</t>
        </is>
      </c>
      <c r="K848" t="n">
        <v>108</v>
      </c>
      <c r="L848" t="inlineStr">
        <is>
          <t>Cái</t>
        </is>
      </c>
      <c r="S848" t="inlineStr">
        <is>
          <t>Xy lanh H06C-TA/H06C/ 11467-1591 - IZUMI</t>
        </is>
      </c>
    </row>
    <row r="849">
      <c r="A849" t="inlineStr">
        <is>
          <t>HH073238</t>
        </is>
      </c>
      <c r="C849" t="inlineStr">
        <is>
          <t>H07C bán hoàn thiện</t>
        </is>
      </c>
      <c r="I849" t="inlineStr">
        <is>
          <t>➕ FILE_1</t>
        </is>
      </c>
      <c r="J849" t="inlineStr">
        <is>
          <t>NSP</t>
        </is>
      </c>
      <c r="K849" t="n">
        <v>110</v>
      </c>
      <c r="L849" t="inlineStr">
        <is>
          <t>Cái</t>
        </is>
      </c>
      <c r="S849" t="inlineStr">
        <is>
          <t>Xy lanh H07C bán hoàn thiện S/F - NSP</t>
        </is>
      </c>
    </row>
    <row r="850">
      <c r="A850" t="inlineStr">
        <is>
          <t>HH079240</t>
        </is>
      </c>
      <c r="C850" t="inlineStr">
        <is>
          <t>H07C/114671210</t>
        </is>
      </c>
      <c r="I850" t="inlineStr">
        <is>
          <t>➕ FILE_1</t>
        </is>
      </c>
      <c r="J850" t="inlineStr">
        <is>
          <t>NSP</t>
        </is>
      </c>
      <c r="K850" t="n">
        <v>110</v>
      </c>
      <c r="L850" t="inlineStr">
        <is>
          <t>Cái</t>
        </is>
      </c>
      <c r="S850" t="inlineStr">
        <is>
          <t>Xy lanh H07C/ 114671210 F/F - NSP</t>
        </is>
      </c>
    </row>
    <row r="851">
      <c r="A851" t="inlineStr">
        <is>
          <t>HH083695</t>
        </is>
      </c>
      <c r="C851" t="inlineStr">
        <is>
          <t>Shangchai D6114/D02A-104-31</t>
        </is>
      </c>
      <c r="I851" t="inlineStr">
        <is>
          <t>➕ FILE_1</t>
        </is>
      </c>
      <c r="J851" t="inlineStr">
        <is>
          <t>IKAZU</t>
        </is>
      </c>
      <c r="K851" t="n">
        <v>114</v>
      </c>
      <c r="L851" t="inlineStr">
        <is>
          <t>Cái</t>
        </is>
      </c>
      <c r="S851" t="inlineStr">
        <is>
          <t>Xy lanh Shangchai D6114/ D02A-104-31 - IZ IKAZU</t>
        </is>
      </c>
    </row>
    <row r="852">
      <c r="A852" t="inlineStr">
        <is>
          <t>HH083696</t>
        </is>
      </c>
      <c r="C852" t="inlineStr">
        <is>
          <t>Shangchai D6114/D02A-104-40</t>
        </is>
      </c>
      <c r="I852" t="inlineStr">
        <is>
          <t>➕ FILE_1</t>
        </is>
      </c>
      <c r="J852" t="inlineStr">
        <is>
          <t>IKAZU</t>
        </is>
      </c>
      <c r="K852" t="n">
        <v>114</v>
      </c>
      <c r="L852" t="inlineStr">
        <is>
          <t>Cái</t>
        </is>
      </c>
      <c r="S852" t="inlineStr">
        <is>
          <t>Xy lanh Shangchai D6114/ D02A-104-40 - IZ IKAZU</t>
        </is>
      </c>
    </row>
    <row r="853">
      <c r="A853" t="inlineStr">
        <is>
          <t>HH079542</t>
        </is>
      </c>
      <c r="C853" t="inlineStr">
        <is>
          <t>DE12-TIS đường kính lợi 134</t>
        </is>
      </c>
      <c r="I853" t="inlineStr">
        <is>
          <t>➕ FILE_1</t>
        </is>
      </c>
      <c r="J853" t="inlineStr">
        <is>
          <t>DOOSAN</t>
        </is>
      </c>
      <c r="K853" t="n">
        <v>123</v>
      </c>
      <c r="L853" t="inlineStr">
        <is>
          <t>Cái</t>
        </is>
      </c>
      <c r="S853" t="inlineStr">
        <is>
          <t>Xy lanh DE12-TIS (00416) đường kính lợi 134 (lớn hơn đời cũ) - DOOSAN</t>
        </is>
      </c>
    </row>
    <row r="854">
      <c r="A854" t="inlineStr">
        <is>
          <t>HH077303</t>
        </is>
      </c>
      <c r="C854" t="inlineStr">
        <is>
          <t>6D22/6D24</t>
        </is>
      </c>
      <c r="I854" t="inlineStr">
        <is>
          <t>➕ FILE_1</t>
        </is>
      </c>
      <c r="J854" t="inlineStr">
        <is>
          <t>IZUMI hàng xuất NHẬT</t>
        </is>
      </c>
      <c r="K854" t="n">
        <v>130</v>
      </c>
      <c r="L854" t="inlineStr">
        <is>
          <t>Cái</t>
        </is>
      </c>
      <c r="S854" t="inlineStr">
        <is>
          <t>(HẾT HÀNG) Xy lanh 6D22/6D24 (ME051217) - IZUMI hàng xuất NHẬT</t>
        </is>
      </c>
    </row>
    <row r="855">
      <c r="A855" t="inlineStr">
        <is>
          <t>HH070546</t>
        </is>
      </c>
      <c r="B855" t="inlineStr">
        <is>
          <t>DETROIT</t>
        </is>
      </c>
      <c r="C855" t="inlineStr">
        <is>
          <t>S60/D130/23531502</t>
        </is>
      </c>
      <c r="I855" t="inlineStr">
        <is>
          <t>➕ FILE_1</t>
        </is>
      </c>
      <c r="J855" t="inlineStr">
        <is>
          <t>IZUMI</t>
        </is>
      </c>
      <c r="K855" t="n">
        <v>130.02</v>
      </c>
      <c r="L855" t="inlineStr">
        <is>
          <t>Cái</t>
        </is>
      </c>
      <c r="S855" t="inlineStr">
        <is>
          <t>Xy lanh Detroit S60/D130/23531502 (130.02*146*279.3*156.64*9+1.1mm) - IZUMI</t>
        </is>
      </c>
    </row>
    <row r="856">
      <c r="A856" t="inlineStr">
        <is>
          <t>HH081659</t>
        </is>
      </c>
      <c r="C856" t="inlineStr">
        <is>
          <t>3306/3304</t>
        </is>
      </c>
      <c r="I856" t="inlineStr">
        <is>
          <t>➕ FILE_1</t>
        </is>
      </c>
      <c r="J856" t="inlineStr">
        <is>
          <t>MAHLE</t>
        </is>
      </c>
      <c r="L856" t="inlineStr">
        <is>
          <t>Cái</t>
        </is>
      </c>
      <c r="S856" t="inlineStr">
        <is>
          <t>Xy lanh 3306/3304 - MAHLE</t>
        </is>
      </c>
    </row>
    <row r="857">
      <c r="A857" t="inlineStr">
        <is>
          <t>HH084158</t>
        </is>
      </c>
      <c r="B857" t="inlineStr">
        <is>
          <t>DETROIT</t>
        </is>
      </c>
      <c r="C857" t="inlineStr">
        <is>
          <t>132/DD13/89953110 - HENWEIT, L-DT016-00</t>
        </is>
      </c>
      <c r="I857" t="inlineStr">
        <is>
          <t>➕ FILE_1</t>
        </is>
      </c>
      <c r="K857" t="n">
        <v>132</v>
      </c>
      <c r="L857" t="inlineStr">
        <is>
          <t>Cái</t>
        </is>
      </c>
      <c r="S857" t="inlineStr">
        <is>
          <t>Xy lanh Detroit 132/ DD13/ 89953110 (đầu kéo Mỹ) - HENWEIT, L-DT016-00</t>
        </is>
      </c>
    </row>
    <row r="858">
      <c r="A858" t="inlineStr">
        <is>
          <t>HH083999</t>
        </is>
      </c>
      <c r="B858" t="inlineStr">
        <is>
          <t>DETROIT</t>
        </is>
      </c>
      <c r="C858" t="inlineStr">
        <is>
          <t>133/S60/23531503 - HENWEIT, L-DT006-00</t>
        </is>
      </c>
      <c r="I858" t="inlineStr">
        <is>
          <t>➕ FILE_1</t>
        </is>
      </c>
      <c r="K858" t="n">
        <v>133</v>
      </c>
      <c r="L858" t="inlineStr">
        <is>
          <t>Cái</t>
        </is>
      </c>
      <c r="S858" t="inlineStr">
        <is>
          <t>Xy lanh Detroit 133/ S60/ 23531503 - HENWEIT, L-DT006-00</t>
        </is>
      </c>
    </row>
    <row r="859">
      <c r="A859" t="inlineStr">
        <is>
          <t>HH083555</t>
        </is>
      </c>
      <c r="B859" t="inlineStr">
        <is>
          <t>DETROIT</t>
        </is>
      </c>
      <c r="C859" t="inlineStr">
        <is>
          <t>139/DD15/A4720111010, CÓ KIỀNG</t>
        </is>
      </c>
      <c r="I859" t="inlineStr">
        <is>
          <t>➕ FILE_1</t>
        </is>
      </c>
      <c r="J859" t="inlineStr">
        <is>
          <t>HENWEIT</t>
        </is>
      </c>
      <c r="K859" t="n">
        <v>139</v>
      </c>
      <c r="L859" t="inlineStr">
        <is>
          <t>Cái</t>
        </is>
      </c>
      <c r="S859" t="inlineStr">
        <is>
          <t>Xy lanh Detroit 139/ DD15/ A4720111010, CÓ KIỀNG (đầu kéo Mỹ) - HENWEIT</t>
        </is>
      </c>
    </row>
    <row r="860">
      <c r="A860" t="inlineStr">
        <is>
          <t>HH083990</t>
        </is>
      </c>
      <c r="B860" t="inlineStr">
        <is>
          <t>DETROIT</t>
        </is>
      </c>
      <c r="C860" t="inlineStr">
        <is>
          <t>139/DD15/A4720111310, KHÔNG xài KIỀNG - HENWEIT, L-DT011-00</t>
        </is>
      </c>
      <c r="I860" t="inlineStr">
        <is>
          <t>➕ FILE_1</t>
        </is>
      </c>
      <c r="K860" t="n">
        <v>139</v>
      </c>
      <c r="L860" t="inlineStr">
        <is>
          <t>Cái</t>
        </is>
      </c>
      <c r="S860" t="inlineStr">
        <is>
          <t>Xy lanh Detroit 139/ DD15/ A4720111310, KHÔNG xài KIỀNG (đầu kéo Mỹ) - HENWEIT, L-DT011-00</t>
        </is>
      </c>
    </row>
    <row r="861">
      <c r="A861" t="inlineStr">
        <is>
          <t>HH083557</t>
        </is>
      </c>
      <c r="B861" t="inlineStr">
        <is>
          <t>DEUTZ</t>
        </is>
      </c>
      <c r="C861" t="inlineStr">
        <is>
          <t>132/BF6M1015</t>
        </is>
      </c>
      <c r="I861" t="inlineStr">
        <is>
          <t>➕ FILE_1</t>
        </is>
      </c>
      <c r="J861" t="inlineStr">
        <is>
          <t>HENWEIT</t>
        </is>
      </c>
      <c r="K861" t="n">
        <v>132</v>
      </c>
      <c r="L861" t="inlineStr">
        <is>
          <t>Cái</t>
        </is>
      </c>
      <c r="S861" t="inlineStr">
        <is>
          <t>Xy lanh Deutz 132/ BF6M1015 (101WN24) - HENWEIT</t>
        </is>
      </c>
    </row>
    <row r="862">
      <c r="A862" t="inlineStr">
        <is>
          <t>HH076702</t>
        </is>
      </c>
      <c r="B862" t="inlineStr">
        <is>
          <t>PERKINS</t>
        </is>
      </c>
      <c r="C862" t="inlineStr">
        <is>
          <t>1006/1004</t>
        </is>
      </c>
      <c r="I862" t="inlineStr">
        <is>
          <t>➕ FILE_1</t>
        </is>
      </c>
      <c r="J862" t="inlineStr">
        <is>
          <t>Bepco</t>
        </is>
      </c>
      <c r="K862" t="inlineStr">
        <is>
          <t>100</t>
        </is>
      </c>
      <c r="L862" t="inlineStr">
        <is>
          <t>Cái</t>
        </is>
      </c>
      <c r="S862" t="inlineStr">
        <is>
          <t>Xy lanh Perkins 1006/1004 - Bepco</t>
        </is>
      </c>
    </row>
    <row r="863">
      <c r="A863" t="inlineStr">
        <is>
          <t>HH082583</t>
        </is>
      </c>
      <c r="B863" t="inlineStr">
        <is>
          <t>PERKINS</t>
        </is>
      </c>
      <c r="C863" t="inlineStr">
        <is>
          <t>1006/1004</t>
        </is>
      </c>
      <c r="I863" t="inlineStr">
        <is>
          <t>➕ FILE_1</t>
        </is>
      </c>
      <c r="J863" t="inlineStr">
        <is>
          <t>HENWEIT</t>
        </is>
      </c>
      <c r="K863" t="inlineStr">
        <is>
          <t>100</t>
        </is>
      </c>
      <c r="L863" t="inlineStr">
        <is>
          <t>Cái</t>
        </is>
      </c>
      <c r="S863" t="inlineStr">
        <is>
          <t>Xy lanh Perkins 1006/1004/ 3135X062 F/F (hoàn thiện) - HENWEIT</t>
        </is>
      </c>
    </row>
    <row r="864">
      <c r="A864" t="inlineStr">
        <is>
          <t>HH082584</t>
        </is>
      </c>
      <c r="B864" t="inlineStr">
        <is>
          <t>PERKINS</t>
        </is>
      </c>
      <c r="C864" t="inlineStr">
        <is>
          <t>1006/1004</t>
        </is>
      </c>
      <c r="I864" t="inlineStr">
        <is>
          <t>➕ FILE_1</t>
        </is>
      </c>
      <c r="J864" t="inlineStr">
        <is>
          <t>HENWEIT</t>
        </is>
      </c>
      <c r="K864" t="inlineStr">
        <is>
          <t>100</t>
        </is>
      </c>
      <c r="L864" t="inlineStr">
        <is>
          <t>Cái</t>
        </is>
      </c>
      <c r="S864" t="inlineStr">
        <is>
          <t>Xy lanh Perkins 1006/1004/ 3135X063 S/F (bán hoàn thiện) - HENWEIT</t>
        </is>
      </c>
    </row>
    <row r="865">
      <c r="A865" t="inlineStr">
        <is>
          <t>HH073293</t>
        </is>
      </c>
      <c r="B865" t="inlineStr">
        <is>
          <t>PERKINS</t>
        </is>
      </c>
      <c r="C865" t="inlineStr">
        <is>
          <t>101.05/4.248/31358352</t>
        </is>
      </c>
      <c r="I865" t="inlineStr">
        <is>
          <t>➕ FILE_1</t>
        </is>
      </c>
      <c r="J865" t="inlineStr">
        <is>
          <t>HENWEIT</t>
        </is>
      </c>
      <c r="K865" t="inlineStr">
        <is>
          <t>101.05</t>
        </is>
      </c>
      <c r="L865" t="inlineStr">
        <is>
          <t>Cái</t>
        </is>
      </c>
      <c r="S865" t="inlineStr">
        <is>
          <t>Xy lanh Perkins 101.05/ 4.248/ 31358352 (F/F) - HENWEIT</t>
        </is>
      </c>
    </row>
    <row r="866">
      <c r="A866" t="inlineStr">
        <is>
          <t>HH074687</t>
        </is>
      </c>
      <c r="B866" t="inlineStr">
        <is>
          <t>PERKINS</t>
        </is>
      </c>
      <c r="C866" t="inlineStr">
        <is>
          <t>1106/1104/42985833/105, d227, lưng108, lợi - HENWEIT L-PK017-00</t>
        </is>
      </c>
      <c r="I866" t="inlineStr">
        <is>
          <t>➕ FILE_1</t>
        </is>
      </c>
      <c r="K866" t="n">
        <v>105</v>
      </c>
      <c r="L866" t="inlineStr">
        <is>
          <t>Cái</t>
        </is>
      </c>
      <c r="S866" t="inlineStr">
        <is>
          <t>Xy lanh Perkins 1106/1104/42985833/ 105, d227, lưng108, lợi5.2*109.4 - HENWEIT L-PK017-00</t>
        </is>
      </c>
    </row>
    <row r="867">
      <c r="A867" t="inlineStr">
        <is>
          <t>HH078471</t>
        </is>
      </c>
      <c r="C867" t="inlineStr">
        <is>
          <t>RG8/11012-97177</t>
        </is>
      </c>
      <c r="I867" t="inlineStr">
        <is>
          <t>➕ FILE_1</t>
        </is>
      </c>
      <c r="J867" t="inlineStr">
        <is>
          <t>IZUMI</t>
        </is>
      </c>
      <c r="L867" t="inlineStr">
        <is>
          <t>Cái</t>
        </is>
      </c>
      <c r="S867" t="inlineStr">
        <is>
          <t>Xy lanh RG8 / 11012-97177 -  IZUMI</t>
        </is>
      </c>
    </row>
    <row r="868">
      <c r="A868" t="inlineStr">
        <is>
          <t>HH070857</t>
        </is>
      </c>
      <c r="C868" t="inlineStr">
        <is>
          <t>TM</t>
        </is>
      </c>
      <c r="I868" t="inlineStr">
        <is>
          <t>➕ FILE_1</t>
        </is>
      </c>
      <c r="J868" t="inlineStr">
        <is>
          <t>IZUMI</t>
        </is>
      </c>
      <c r="K868" t="inlineStr">
        <is>
          <t>109</t>
        </is>
      </c>
      <c r="L868" t="inlineStr">
        <is>
          <t>Cái</t>
        </is>
      </c>
      <c r="S868" t="inlineStr">
        <is>
          <t>Xy lanh TM F/F - IZUMI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2" topLeftCell="A3" activePane="bottomLeft" state="frozen"/>
      <selection activeCell="A1" sqref="A1"/>
      <selection pane="bottomLeft" activeCell="F904" sqref="F904"/>
    </sheetView>
  </sheetViews>
  <sheetFormatPr baseColWidth="8" defaultColWidth="8.676190476190479" defaultRowHeight="15"/>
  <cols>
    <col width="23.5714285714286" customWidth="1" min="1" max="1"/>
    <col width="14.4285714285714" customWidth="1" min="2" max="2"/>
    <col width="17.2857142857143" customWidth="1" min="3" max="3"/>
    <col width="16.4285714285714" customWidth="1" min="4" max="4"/>
    <col width="14.7142857142857" customWidth="1" min="5" max="5"/>
    <col width="17.2857142857143" customWidth="1" min="6" max="6"/>
    <col width="13" customWidth="1" min="7" max="7"/>
    <col width="16.8380952380952" customWidth="1" min="8" max="8"/>
    <col width="17.152380952381" customWidth="1" min="9" max="9"/>
    <col width="16.5714285714286" customWidth="1" min="10" max="10"/>
    <col width="17.4285714285714" customWidth="1" min="11" max="11"/>
  </cols>
  <sheetData>
    <row r="1" ht="30" customHeight="1">
      <c r="A1" s="18" t="inlineStr">
        <is>
          <t>💧 KÉT NƯỚC —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</row>
    <row r="2" ht="30" customHeight="1">
      <c r="A2" s="25" t="inlineStr">
        <is>
          <t>Mã HH</t>
        </is>
      </c>
      <c r="B2" s="25" t="inlineStr">
        <is>
          <t>Hãng SX</t>
        </is>
      </c>
      <c r="C2" s="25" t="inlineStr">
        <is>
          <t>Tên két</t>
        </is>
      </c>
      <c r="D2" s="25" t="inlineStr">
        <is>
          <t>Chiều cao</t>
        </is>
      </c>
      <c r="E2" s="25" t="inlineStr">
        <is>
          <t>Chiều rộng</t>
        </is>
      </c>
      <c r="F2" s="25" t="inlineStr">
        <is>
          <t>Chiều dày</t>
        </is>
      </c>
      <c r="G2" s="25" t="inlineStr">
        <is>
          <t>PARNO</t>
        </is>
      </c>
      <c r="H2" s="25" t="inlineStr">
        <is>
          <t>ĐVT</t>
        </is>
      </c>
      <c r="I2" s="25" t="inlineStr">
        <is>
          <t>Giá bán</t>
        </is>
      </c>
      <c r="J2" s="25" t="inlineStr">
        <is>
          <t>Đại lý</t>
        </is>
      </c>
      <c r="K2" s="25" t="inlineStr">
        <is>
          <t>VIP</t>
        </is>
      </c>
    </row>
    <row r="3" ht="30" customHeight="1">
      <c r="A3" s="18" t="inlineStr">
        <is>
          <t>HH077974</t>
        </is>
      </c>
      <c r="B3" s="18" t="inlineStr">
        <is>
          <t>KOMATSU</t>
        </is>
      </c>
      <c r="C3" s="18" t="inlineStr">
        <is>
          <t>Két nước D31-20</t>
        </is>
      </c>
      <c r="D3" s="18" t="n">
        <v>610</v>
      </c>
      <c r="E3" s="18" t="n">
        <v>680</v>
      </c>
      <c r="F3" s="18" t="n">
        <v>100</v>
      </c>
      <c r="G3" s="18" t="inlineStr">
        <is>
          <t>113-03-41710</t>
        </is>
      </c>
      <c r="H3" s="18" t="inlineStr">
        <is>
          <t>Cái</t>
        </is>
      </c>
      <c r="I3" s="21" t="n">
        <v>4000000</v>
      </c>
      <c r="J3" s="21" t="n">
        <v>3700000</v>
      </c>
      <c r="K3" s="21" t="n">
        <v>3500000</v>
      </c>
    </row>
    <row r="4" ht="30" customHeight="1">
      <c r="A4" s="18" t="inlineStr">
        <is>
          <t>HH081572</t>
        </is>
      </c>
      <c r="B4" s="18" t="inlineStr">
        <is>
          <t>KOMATSU</t>
        </is>
      </c>
      <c r="C4" s="18" t="inlineStr">
        <is>
          <t>Két nước D61EX-15</t>
        </is>
      </c>
      <c r="D4" s="18" t="n">
        <v>490</v>
      </c>
      <c r="E4" s="18" t="n">
        <v>1040</v>
      </c>
      <c r="F4" s="18" t="n">
        <v>140</v>
      </c>
      <c r="G4" s="18" t="inlineStr">
        <is>
          <t>134-03-73110</t>
        </is>
      </c>
      <c r="H4" s="18" t="inlineStr">
        <is>
          <t>Cái</t>
        </is>
      </c>
      <c r="I4" s="21" t="n">
        <v>8700000</v>
      </c>
      <c r="J4" s="21" t="n">
        <v>8150000</v>
      </c>
      <c r="K4" s="21" t="n">
        <v>7650000</v>
      </c>
    </row>
    <row r="5" ht="30" customHeight="1">
      <c r="A5" s="18" t="inlineStr">
        <is>
          <t>HH081573</t>
        </is>
      </c>
      <c r="B5" s="18" t="inlineStr">
        <is>
          <t>KOMATSU</t>
        </is>
      </c>
      <c r="C5" s="18" t="inlineStr">
        <is>
          <t>Két nước D65EX-15</t>
        </is>
      </c>
      <c r="D5" s="18" t="n">
        <v>530</v>
      </c>
      <c r="E5" s="18" t="n">
        <v>1110</v>
      </c>
      <c r="F5" s="18" t="n">
        <v>140</v>
      </c>
      <c r="G5" s="18" t="inlineStr">
        <is>
          <t>14X-03-35111</t>
        </is>
      </c>
      <c r="H5" s="18" t="inlineStr">
        <is>
          <t>Cái</t>
        </is>
      </c>
      <c r="I5" s="21" t="n">
        <v>9000000</v>
      </c>
      <c r="J5" s="21" t="n">
        <v>8400000</v>
      </c>
      <c r="K5" s="21" t="n">
        <v>7900000</v>
      </c>
    </row>
    <row r="6" ht="30" customHeight="1">
      <c r="A6" s="18" t="inlineStr">
        <is>
          <t>HH083152</t>
        </is>
      </c>
      <c r="B6" s="18" t="inlineStr">
        <is>
          <t>KOMATSU</t>
        </is>
      </c>
      <c r="C6" s="18" t="inlineStr">
        <is>
          <t>Két nước KOMATSU PC130- 7</t>
        </is>
      </c>
      <c r="D6" s="18" t="n">
        <v>240</v>
      </c>
      <c r="E6" s="18" t="n">
        <v>990</v>
      </c>
      <c r="F6" s="18" t="n">
        <v>125</v>
      </c>
      <c r="G6" s="18" t="n"/>
      <c r="H6" s="18" t="inlineStr">
        <is>
          <t>Cái</t>
        </is>
      </c>
      <c r="I6" s="21" t="n">
        <v>2950000</v>
      </c>
      <c r="J6" s="21" t="n">
        <v>2800000</v>
      </c>
      <c r="K6" s="21" t="n">
        <v>2650000</v>
      </c>
    </row>
    <row r="7" ht="30" customHeight="1">
      <c r="A7" s="18" t="inlineStr">
        <is>
          <t>HH074318</t>
        </is>
      </c>
      <c r="B7" s="18" t="inlineStr">
        <is>
          <t>KOMATSU</t>
        </is>
      </c>
      <c r="C7" s="18" t="inlineStr">
        <is>
          <t>Két nước KOMATSU PC200-3</t>
        </is>
      </c>
      <c r="D7" s="18" t="n">
        <v>760</v>
      </c>
      <c r="E7" s="18" t="n">
        <v>860</v>
      </c>
      <c r="F7" s="18" t="n">
        <v>95</v>
      </c>
      <c r="G7" s="18" t="inlineStr">
        <is>
          <t>205-03-00040</t>
        </is>
      </c>
      <c r="H7" s="18" t="inlineStr">
        <is>
          <t>Cái</t>
        </is>
      </c>
      <c r="I7" s="21" t="n">
        <v>3700000</v>
      </c>
      <c r="J7" s="21" t="n">
        <v>3500000</v>
      </c>
      <c r="K7" s="21" t="n">
        <v>3300000</v>
      </c>
    </row>
    <row r="8" ht="30" customHeight="1">
      <c r="A8" s="18" t="inlineStr">
        <is>
          <t>HH077441</t>
        </is>
      </c>
      <c r="B8" s="18" t="inlineStr">
        <is>
          <t>KOMATSU</t>
        </is>
      </c>
      <c r="C8" s="18" t="inlineStr">
        <is>
          <t>Két nước KOMATSU PC200-6/ S6D102</t>
        </is>
      </c>
      <c r="D8" s="18" t="n">
        <v>1035</v>
      </c>
      <c r="E8" s="18" t="n">
        <v>835</v>
      </c>
      <c r="F8" s="18" t="n">
        <v>100</v>
      </c>
      <c r="G8" s="18" t="inlineStr">
        <is>
          <t>20Y-03-21111</t>
        </is>
      </c>
      <c r="H8" s="18" t="inlineStr">
        <is>
          <t>Cái</t>
        </is>
      </c>
      <c r="I8" s="21" t="n">
        <v>4600000</v>
      </c>
      <c r="J8" s="21" t="n">
        <v>4300000</v>
      </c>
      <c r="K8" s="21" t="n">
        <v>4050000</v>
      </c>
    </row>
    <row r="9" ht="30" customHeight="1">
      <c r="A9" s="18" t="inlineStr">
        <is>
          <t>HH083153</t>
        </is>
      </c>
      <c r="B9" s="18" t="inlineStr">
        <is>
          <t>KOMATSU</t>
        </is>
      </c>
      <c r="C9" s="18" t="inlineStr">
        <is>
          <t>Két nước KOMATSU PC200-7</t>
        </is>
      </c>
      <c r="D9" s="18" t="n">
        <v>822</v>
      </c>
      <c r="E9" s="18" t="n">
        <v>970</v>
      </c>
      <c r="F9" s="18" t="n">
        <v>100</v>
      </c>
      <c r="G9" s="18" t="n"/>
      <c r="H9" s="18" t="inlineStr">
        <is>
          <t>Cái</t>
        </is>
      </c>
      <c r="I9" s="21" t="n">
        <v>3800000</v>
      </c>
      <c r="J9" s="21" t="n">
        <v>3600000</v>
      </c>
      <c r="K9" s="21" t="n">
        <v>3400000</v>
      </c>
    </row>
    <row r="10" ht="30" customHeight="1">
      <c r="A10" s="18" t="inlineStr">
        <is>
          <t>HH076038</t>
        </is>
      </c>
      <c r="B10" s="18" t="inlineStr">
        <is>
          <t>KOMATSU</t>
        </is>
      </c>
      <c r="C10" s="18" t="inlineStr">
        <is>
          <t>Két nước KOMATSU PC200-8</t>
        </is>
      </c>
      <c r="D10" s="18" t="n">
        <v>1100</v>
      </c>
      <c r="E10" s="18" t="n">
        <v>320</v>
      </c>
      <c r="F10" s="18" t="n">
        <v>125</v>
      </c>
      <c r="G10" s="18" t="inlineStr">
        <is>
          <t>20Y-03-42452</t>
        </is>
      </c>
      <c r="H10" s="18" t="inlineStr">
        <is>
          <t>Cái</t>
        </is>
      </c>
      <c r="I10" s="21" t="n">
        <v>4000000</v>
      </c>
      <c r="J10" s="21" t="n">
        <v>3750000</v>
      </c>
      <c r="K10" s="21" t="n">
        <v>3550000</v>
      </c>
    </row>
    <row r="11" ht="30" customHeight="1">
      <c r="A11" s="18" t="inlineStr">
        <is>
          <t>HH077442</t>
        </is>
      </c>
      <c r="B11" s="18" t="inlineStr">
        <is>
          <t>KOMATSU</t>
        </is>
      </c>
      <c r="C11" s="18" t="inlineStr">
        <is>
          <t>Két nước KOMATSU PC300-6</t>
        </is>
      </c>
      <c r="D11" s="18" t="n">
        <v>1130</v>
      </c>
      <c r="E11" s="18" t="n">
        <v>910</v>
      </c>
      <c r="F11" s="18" t="n">
        <v>95</v>
      </c>
      <c r="G11" s="18" t="inlineStr">
        <is>
          <t>207-03-61310</t>
        </is>
      </c>
      <c r="H11" s="18" t="inlineStr">
        <is>
          <t>Cái</t>
        </is>
      </c>
      <c r="I11" s="21" t="n">
        <v>6600000</v>
      </c>
      <c r="J11" s="21" t="n">
        <v>6300000</v>
      </c>
      <c r="K11" s="21" t="n">
        <v>6000000</v>
      </c>
    </row>
    <row r="12" ht="30" customHeight="1">
      <c r="A12" s="18" t="inlineStr">
        <is>
          <t>HH083155</t>
        </is>
      </c>
      <c r="B12" s="18" t="inlineStr">
        <is>
          <t>KOMATSU</t>
        </is>
      </c>
      <c r="C12" s="18" t="inlineStr">
        <is>
          <t>Két nước KOMATSU PC300-7/ PC350- 7</t>
        </is>
      </c>
      <c r="D12" s="18" t="n">
        <v>930</v>
      </c>
      <c r="E12" s="18" t="n">
        <v>1215</v>
      </c>
      <c r="F12" s="18" t="n">
        <v>100</v>
      </c>
      <c r="G12" s="18" t="n"/>
      <c r="H12" s="18" t="inlineStr">
        <is>
          <t>Cái</t>
        </is>
      </c>
      <c r="I12" s="18" t="n"/>
      <c r="J12" s="18" t="n"/>
      <c r="K12" s="18" t="n"/>
    </row>
    <row r="13" ht="30" customHeight="1">
      <c r="A13" s="18" t="inlineStr">
        <is>
          <t>HH078885</t>
        </is>
      </c>
      <c r="B13" s="18" t="inlineStr">
        <is>
          <t>KOMATSU</t>
        </is>
      </c>
      <c r="C13" s="18" t="inlineStr">
        <is>
          <t>Két nước KOMATSU PC300-8 MO</t>
        </is>
      </c>
      <c r="D13" s="18" t="n">
        <v>405</v>
      </c>
      <c r="E13" s="18" t="n">
        <v>1210</v>
      </c>
      <c r="F13" s="18" t="n">
        <v>125</v>
      </c>
      <c r="G13" s="18" t="n"/>
      <c r="H13" s="18" t="inlineStr">
        <is>
          <t>Cái</t>
        </is>
      </c>
      <c r="I13" s="21" t="n">
        <v>5000000</v>
      </c>
      <c r="J13" s="21" t="n">
        <v>4750000</v>
      </c>
      <c r="K13" s="21" t="n">
        <v>4500000</v>
      </c>
    </row>
    <row r="14" ht="30" customHeight="1">
      <c r="A14" s="18" t="inlineStr">
        <is>
          <t>HH079512</t>
        </is>
      </c>
      <c r="B14" s="18" t="inlineStr">
        <is>
          <t>KOMATSU</t>
        </is>
      </c>
      <c r="C14" s="18" t="inlineStr">
        <is>
          <t>Két nước KOMATSU PC300-8/ PC350-8</t>
        </is>
      </c>
      <c r="D14" s="18" t="n">
        <v>450</v>
      </c>
      <c r="E14" s="18" t="n">
        <v>1200</v>
      </c>
      <c r="F14" s="18" t="n">
        <v>125</v>
      </c>
      <c r="G14" s="18" t="inlineStr">
        <is>
          <t>207-03-75120</t>
        </is>
      </c>
      <c r="H14" s="18" t="inlineStr">
        <is>
          <t>Cái</t>
        </is>
      </c>
      <c r="I14" s="21" t="n">
        <v>5000000</v>
      </c>
      <c r="J14" s="21" t="n">
        <v>4700000</v>
      </c>
      <c r="K14" s="21" t="n">
        <v>4400000</v>
      </c>
    </row>
    <row r="15" ht="30" customHeight="1">
      <c r="A15" s="18" t="inlineStr">
        <is>
          <t>HH077644</t>
        </is>
      </c>
      <c r="B15" s="18" t="inlineStr">
        <is>
          <t>KOMATSU</t>
        </is>
      </c>
      <c r="C15" s="18" t="inlineStr">
        <is>
          <t>Két nước Komatsu PC100-3 / PC120-3</t>
        </is>
      </c>
      <c r="D15" s="18" t="n">
        <v>640</v>
      </c>
      <c r="E15" s="18" t="n">
        <v>720</v>
      </c>
      <c r="F15" s="18" t="n">
        <v>104</v>
      </c>
      <c r="G15" s="18" t="inlineStr">
        <is>
          <t>203-03-41111</t>
        </is>
      </c>
      <c r="H15" s="18" t="inlineStr">
        <is>
          <t>Cái</t>
        </is>
      </c>
      <c r="I15" s="21" t="n">
        <v>2800000</v>
      </c>
      <c r="J15" s="21" t="n">
        <v>2650000</v>
      </c>
      <c r="K15" s="21" t="n">
        <v>2500000</v>
      </c>
    </row>
    <row r="16" ht="30" customHeight="1">
      <c r="A16" s="18" t="inlineStr">
        <is>
          <t>HH077438</t>
        </is>
      </c>
      <c r="B16" s="18" t="inlineStr">
        <is>
          <t>KOMATSU</t>
        </is>
      </c>
      <c r="C16" s="18" t="inlineStr">
        <is>
          <t>Két nước Komatsu PC100-6/ PC120-6/ S4D102 / (lỗ nước 1 bên)</t>
        </is>
      </c>
      <c r="D16" s="18" t="n">
        <v>640</v>
      </c>
      <c r="E16" s="18" t="n">
        <v>820</v>
      </c>
      <c r="F16" s="18" t="n">
        <v>100</v>
      </c>
      <c r="G16" s="18" t="inlineStr">
        <is>
          <t>203-03-6112</t>
        </is>
      </c>
      <c r="H16" s="18" t="inlineStr">
        <is>
          <t>Cái</t>
        </is>
      </c>
      <c r="I16" s="21" t="n">
        <v>3150000</v>
      </c>
      <c r="J16" s="21" t="n">
        <v>2950000</v>
      </c>
      <c r="K16" s="21" t="n">
        <v>2800000</v>
      </c>
    </row>
    <row r="17" ht="30" customHeight="1">
      <c r="A17" s="18" t="inlineStr">
        <is>
          <t>HH077439</t>
        </is>
      </c>
      <c r="B17" s="18" t="inlineStr">
        <is>
          <t>KOMATSU</t>
        </is>
      </c>
      <c r="C17" s="18" t="inlineStr">
        <is>
          <t>Két nước Komatsu PC200-5 / PC220-5</t>
        </is>
      </c>
      <c r="D17" s="18" t="n">
        <v>970</v>
      </c>
      <c r="E17" s="18" t="n">
        <v>760</v>
      </c>
      <c r="F17" s="18" t="n">
        <v>100</v>
      </c>
      <c r="G17" s="18" t="inlineStr">
        <is>
          <t>206-03-51111</t>
        </is>
      </c>
      <c r="H17" s="18" t="inlineStr">
        <is>
          <t>Cái</t>
        </is>
      </c>
      <c r="I17" s="21" t="n">
        <v>4000000</v>
      </c>
      <c r="J17" s="21" t="n">
        <v>3750000</v>
      </c>
      <c r="K17" s="21" t="n">
        <v>3550000</v>
      </c>
    </row>
    <row r="18" ht="30" customHeight="1">
      <c r="A18" s="18" t="inlineStr">
        <is>
          <t>HH077440</t>
        </is>
      </c>
      <c r="B18" s="18" t="inlineStr">
        <is>
          <t>KOMATSU</t>
        </is>
      </c>
      <c r="C18" s="18" t="inlineStr">
        <is>
          <t>Két nước Komatsu PC200-6/ S6D95</t>
        </is>
      </c>
      <c r="D18" s="18" t="n">
        <v>970</v>
      </c>
      <c r="E18" s="18" t="n">
        <v>825</v>
      </c>
      <c r="F18" s="18" t="n">
        <v>95</v>
      </c>
      <c r="G18" s="18" t="inlineStr">
        <is>
          <t>20Y-03-21510</t>
        </is>
      </c>
      <c r="H18" s="18" t="inlineStr">
        <is>
          <t>Cái</t>
        </is>
      </c>
      <c r="I18" s="21" t="n">
        <v>4000000</v>
      </c>
      <c r="J18" s="21" t="n">
        <v>3750000</v>
      </c>
      <c r="K18" s="21" t="n">
        <v>3550000</v>
      </c>
    </row>
    <row r="19" ht="30" customHeight="1">
      <c r="A19" s="18" t="inlineStr">
        <is>
          <t>HH079511</t>
        </is>
      </c>
      <c r="B19" s="18" t="inlineStr">
        <is>
          <t>KOMATSU</t>
        </is>
      </c>
      <c r="C19" s="18" t="inlineStr">
        <is>
          <t>Két nước Komatsu PC30</t>
        </is>
      </c>
      <c r="D19" s="18" t="n">
        <v>370</v>
      </c>
      <c r="E19" s="18" t="n">
        <v>540</v>
      </c>
      <c r="F19" s="18" t="n">
        <v>45</v>
      </c>
      <c r="G19" s="18" t="inlineStr">
        <is>
          <t>21U-03-31102</t>
        </is>
      </c>
      <c r="H19" s="18" t="inlineStr">
        <is>
          <t>Cái</t>
        </is>
      </c>
      <c r="I19" s="21" t="n">
        <v>2000000</v>
      </c>
      <c r="J19" s="21" t="n">
        <v>1900000</v>
      </c>
      <c r="K19" s="21" t="n">
        <v>1800000</v>
      </c>
    </row>
    <row r="20" ht="30" customHeight="1">
      <c r="A20" s="18" t="inlineStr">
        <is>
          <t>HH074720</t>
        </is>
      </c>
      <c r="B20" s="18" t="inlineStr">
        <is>
          <t>KOMATSU</t>
        </is>
      </c>
      <c r="C20" s="18" t="inlineStr">
        <is>
          <t>Két nước Komatsu PC400-7/ PC450-7</t>
        </is>
      </c>
      <c r="D20" s="18" t="n">
        <v>1210</v>
      </c>
      <c r="E20" s="18" t="n">
        <v>450</v>
      </c>
      <c r="F20" s="18" t="n">
        <v>125</v>
      </c>
      <c r="G20" s="18" t="inlineStr">
        <is>
          <t>207-03-75120</t>
        </is>
      </c>
      <c r="H20" s="18" t="inlineStr">
        <is>
          <t>Cái</t>
        </is>
      </c>
      <c r="I20" s="21" t="n">
        <v>5300000</v>
      </c>
      <c r="J20" s="21" t="n">
        <v>4950000</v>
      </c>
      <c r="K20" s="21" t="n">
        <v>4650000</v>
      </c>
    </row>
    <row r="21" ht="30" customHeight="1">
      <c r="A21" s="18" t="inlineStr">
        <is>
          <t>HH077444</t>
        </is>
      </c>
      <c r="B21" s="18" t="inlineStr">
        <is>
          <t>KOMATSU</t>
        </is>
      </c>
      <c r="C21" s="18" t="inlineStr">
        <is>
          <t>Két nước Komatsu PC400-8/ PC450-8</t>
        </is>
      </c>
      <c r="D21" s="18" t="n">
        <v>1365</v>
      </c>
      <c r="E21" s="18" t="n">
        <v>490</v>
      </c>
      <c r="F21" s="18" t="n">
        <v>125</v>
      </c>
      <c r="G21" s="18" t="inlineStr">
        <is>
          <t>208-03-75110</t>
        </is>
      </c>
      <c r="H21" s="18" t="inlineStr">
        <is>
          <t>Cái</t>
        </is>
      </c>
      <c r="I21" s="21" t="n">
        <v>5850000</v>
      </c>
      <c r="J21" s="21" t="n">
        <v>5500000</v>
      </c>
      <c r="K21" s="21" t="n">
        <v>5200000</v>
      </c>
    </row>
    <row r="22" ht="30" customHeight="1">
      <c r="A22" s="18" t="inlineStr">
        <is>
          <t>HH077434</t>
        </is>
      </c>
      <c r="B22" s="18" t="inlineStr">
        <is>
          <t>KOMATSU</t>
        </is>
      </c>
      <c r="C22" s="18" t="inlineStr">
        <is>
          <t>Két nước Komatsu PC60-3/-5/-6</t>
        </is>
      </c>
      <c r="D22" s="18" t="n">
        <v>610</v>
      </c>
      <c r="E22" s="18" t="n">
        <v>515</v>
      </c>
      <c r="F22" s="18" t="n">
        <v>95</v>
      </c>
      <c r="G22" s="18" t="inlineStr">
        <is>
          <t>201-03-51150</t>
        </is>
      </c>
      <c r="H22" s="18" t="inlineStr">
        <is>
          <t>Cái</t>
        </is>
      </c>
      <c r="I22" s="21" t="n">
        <v>2550000</v>
      </c>
      <c r="J22" s="21" t="n">
        <v>2350000</v>
      </c>
      <c r="K22" s="21" t="n">
        <v>2200000</v>
      </c>
    </row>
    <row r="23" ht="30" customHeight="1">
      <c r="A23" s="18" t="inlineStr">
        <is>
          <t>HH077435</t>
        </is>
      </c>
      <c r="B23" s="18" t="inlineStr">
        <is>
          <t>KOMATSU</t>
        </is>
      </c>
      <c r="C23" s="18" t="inlineStr">
        <is>
          <t>Két nước PC100-5/ PC120-5</t>
        </is>
      </c>
      <c r="D23" s="18" t="n">
        <v>710</v>
      </c>
      <c r="E23" s="18" t="n">
        <v>640</v>
      </c>
      <c r="F23" s="18" t="n">
        <v>100</v>
      </c>
      <c r="G23" s="18" t="inlineStr">
        <is>
          <t>203-03-56360</t>
        </is>
      </c>
      <c r="H23" s="18" t="inlineStr">
        <is>
          <t>Cái</t>
        </is>
      </c>
      <c r="I23" s="21" t="n">
        <v>3100000</v>
      </c>
      <c r="J23" s="21" t="n">
        <v>2890000</v>
      </c>
      <c r="K23" s="21" t="n">
        <v>2700000</v>
      </c>
    </row>
    <row r="24" ht="30" customHeight="1">
      <c r="A24" s="18" t="inlineStr">
        <is>
          <t>HH077437</t>
        </is>
      </c>
      <c r="B24" s="18" t="inlineStr">
        <is>
          <t>KOMATSU</t>
        </is>
      </c>
      <c r="C24" s="18" t="inlineStr">
        <is>
          <t>Két nước PC100-6/ PC120-6/ (lỗ ra vào nước khác phía)</t>
        </is>
      </c>
      <c r="D24" s="18" t="n">
        <v>640</v>
      </c>
      <c r="E24" s="18" t="n">
        <v>820</v>
      </c>
      <c r="F24" s="18" t="n">
        <v>100</v>
      </c>
      <c r="G24" s="18" t="n"/>
      <c r="H24" s="18" t="inlineStr">
        <is>
          <t>Cái</t>
        </is>
      </c>
      <c r="I24" s="21" t="n">
        <v>2950000</v>
      </c>
      <c r="J24" s="21" t="n">
        <v>2800000</v>
      </c>
      <c r="K24" s="21" t="n">
        <v>2650000</v>
      </c>
    </row>
    <row r="25" ht="30" customHeight="1">
      <c r="A25" s="18" t="inlineStr">
        <is>
          <t>HH079510</t>
        </is>
      </c>
      <c r="B25" s="18" t="inlineStr">
        <is>
          <t>KOMATSU</t>
        </is>
      </c>
      <c r="C25" s="18" t="inlineStr">
        <is>
          <t>Két nước PC20</t>
        </is>
      </c>
      <c r="D25" s="18" t="n">
        <v>250</v>
      </c>
      <c r="E25" s="18" t="n">
        <v>465</v>
      </c>
      <c r="F25" s="18" t="n">
        <v>45</v>
      </c>
      <c r="G25" s="18" t="inlineStr">
        <is>
          <t>22L-03-21111</t>
        </is>
      </c>
      <c r="H25" s="18" t="inlineStr">
        <is>
          <t>Cái</t>
        </is>
      </c>
      <c r="I25" s="21" t="n">
        <v>1600000</v>
      </c>
      <c r="J25" s="21" t="n">
        <v>1500000</v>
      </c>
      <c r="K25" s="21" t="n">
        <v>1400000</v>
      </c>
    </row>
    <row r="26" ht="30" customHeight="1">
      <c r="A26" s="18" t="inlineStr">
        <is>
          <t>HH078879</t>
        </is>
      </c>
      <c r="B26" s="18" t="inlineStr">
        <is>
          <t>KOMATSU</t>
        </is>
      </c>
      <c r="C26" s="18" t="inlineStr">
        <is>
          <t>Két nước PC220-3</t>
        </is>
      </c>
      <c r="D26" s="18" t="n">
        <v>760</v>
      </c>
      <c r="E26" s="18" t="n">
        <v>1000</v>
      </c>
      <c r="F26" s="18" t="n">
        <v>95</v>
      </c>
      <c r="G26" s="18" t="n"/>
      <c r="H26" s="18" t="inlineStr">
        <is>
          <t>Cái</t>
        </is>
      </c>
      <c r="I26" s="21" t="n">
        <v>4400000</v>
      </c>
      <c r="J26" s="21" t="n">
        <v>4100000</v>
      </c>
      <c r="K26" s="21" t="n">
        <v>3900000</v>
      </c>
    </row>
    <row r="27" ht="30" customHeight="1">
      <c r="A27" s="18" t="inlineStr">
        <is>
          <t>HH078883</t>
        </is>
      </c>
      <c r="B27" s="18" t="inlineStr">
        <is>
          <t>KOMATSU</t>
        </is>
      </c>
      <c r="C27" s="18" t="inlineStr">
        <is>
          <t>Két nước PC220-6</t>
        </is>
      </c>
      <c r="D27" s="18" t="n">
        <v>855</v>
      </c>
      <c r="E27" s="18" t="n">
        <v>1020</v>
      </c>
      <c r="F27" s="18" t="n">
        <v>100</v>
      </c>
      <c r="G27" s="18" t="n"/>
      <c r="H27" s="18" t="inlineStr">
        <is>
          <t>Cái</t>
        </is>
      </c>
      <c r="I27" s="21" t="n">
        <v>4400000</v>
      </c>
      <c r="J27" s="21" t="n">
        <v>4200000</v>
      </c>
      <c r="K27" s="21" t="n">
        <v>4000000</v>
      </c>
    </row>
    <row r="28" ht="30" customHeight="1">
      <c r="A28" s="18" t="inlineStr">
        <is>
          <t>HH076039</t>
        </is>
      </c>
      <c r="B28" s="18" t="inlineStr">
        <is>
          <t>KOMATSU</t>
        </is>
      </c>
      <c r="C28" s="18" t="inlineStr">
        <is>
          <t>Két nước PC220-8</t>
        </is>
      </c>
      <c r="D28" s="18" t="n">
        <v>320</v>
      </c>
      <c r="E28" s="18" t="n">
        <v>1100</v>
      </c>
      <c r="F28" s="18" t="n">
        <v>125</v>
      </c>
      <c r="G28" s="18" t="inlineStr">
        <is>
          <t>20Y-03-42451</t>
        </is>
      </c>
      <c r="H28" s="18" t="inlineStr">
        <is>
          <t>Cái</t>
        </is>
      </c>
      <c r="I28" s="21" t="n">
        <v>3600000</v>
      </c>
      <c r="J28" s="21" t="n">
        <v>3450000</v>
      </c>
      <c r="K28" s="21" t="n">
        <v>3300000</v>
      </c>
    </row>
    <row r="29" ht="30" customHeight="1">
      <c r="A29" s="18" t="inlineStr">
        <is>
          <t>HH077433</t>
        </is>
      </c>
      <c r="B29" s="18" t="inlineStr">
        <is>
          <t>KOMATSU</t>
        </is>
      </c>
      <c r="C29" s="18" t="inlineStr">
        <is>
          <t>Két nước PC35 / (PC20/ PC30) 2 ống nước KHÁC bên</t>
        </is>
      </c>
      <c r="D29" s="18" t="n">
        <v>480</v>
      </c>
      <c r="E29" s="18" t="n">
        <v>545</v>
      </c>
      <c r="F29" s="18" t="n"/>
      <c r="G29" s="18" t="inlineStr">
        <is>
          <t>20S-03-11212</t>
        </is>
      </c>
      <c r="H29" s="18" t="inlineStr">
        <is>
          <t>Cái</t>
        </is>
      </c>
      <c r="I29" s="21" t="n">
        <v>2500000</v>
      </c>
      <c r="J29" s="21" t="n">
        <v>2350000</v>
      </c>
      <c r="K29" s="21" t="n">
        <v>2200000</v>
      </c>
    </row>
    <row r="30" ht="30" customHeight="1">
      <c r="A30" s="18" t="inlineStr">
        <is>
          <t>HH083601</t>
        </is>
      </c>
      <c r="B30" s="18" t="inlineStr">
        <is>
          <t>KOMATSU</t>
        </is>
      </c>
      <c r="C30" s="18" t="inlineStr">
        <is>
          <t>Két nước PC35/ (PC20/ PC30) 2 ống nước CÙNG bên</t>
        </is>
      </c>
      <c r="D30" s="18" t="n">
        <v>480</v>
      </c>
      <c r="E30" s="18" t="n">
        <v>545</v>
      </c>
      <c r="F30" s="18" t="n"/>
      <c r="G30" s="18" t="n"/>
      <c r="H30" s="18" t="inlineStr">
        <is>
          <t>Cái</t>
        </is>
      </c>
      <c r="I30" s="21" t="n">
        <v>2500000</v>
      </c>
      <c r="J30" s="21" t="n">
        <v>2350000</v>
      </c>
      <c r="K30" s="21" t="n">
        <v>2200000</v>
      </c>
    </row>
    <row r="31" ht="30" customHeight="1">
      <c r="A31" s="18" t="inlineStr">
        <is>
          <t>HH077432</t>
        </is>
      </c>
      <c r="B31" s="18" t="inlineStr">
        <is>
          <t>KOMATSU</t>
        </is>
      </c>
      <c r="C31" s="18" t="inlineStr">
        <is>
          <t>Két nước PC40-7</t>
        </is>
      </c>
      <c r="D31" s="18" t="n">
        <v>520</v>
      </c>
      <c r="E31" s="18" t="n">
        <v>440</v>
      </c>
      <c r="F31" s="18" t="n">
        <v>65</v>
      </c>
      <c r="G31" s="18" t="inlineStr">
        <is>
          <t>20T-03-71110</t>
        </is>
      </c>
      <c r="H31" s="18" t="inlineStr">
        <is>
          <t>Cái</t>
        </is>
      </c>
      <c r="I31" s="21" t="n">
        <v>2800000</v>
      </c>
      <c r="J31" s="21" t="n">
        <v>2600000</v>
      </c>
      <c r="K31" s="21" t="n">
        <v>2400000</v>
      </c>
    </row>
    <row r="32" ht="30" customHeight="1">
      <c r="A32" s="18" t="inlineStr">
        <is>
          <t>HH077645</t>
        </is>
      </c>
      <c r="B32" s="18" t="inlineStr">
        <is>
          <t>KOMATSU</t>
        </is>
      </c>
      <c r="C32" s="18" t="inlineStr">
        <is>
          <t>Két nước PC400-3 / PC300-3</t>
        </is>
      </c>
      <c r="D32" s="18" t="n">
        <v>885</v>
      </c>
      <c r="E32" s="18" t="n">
        <v>1170</v>
      </c>
      <c r="F32" s="18" t="n">
        <v>120</v>
      </c>
      <c r="G32" s="18" t="inlineStr">
        <is>
          <t>208-03-31110</t>
        </is>
      </c>
      <c r="H32" s="18" t="inlineStr">
        <is>
          <t>Cái</t>
        </is>
      </c>
      <c r="I32" s="21" t="n">
        <v>10000000</v>
      </c>
      <c r="J32" s="21" t="n">
        <v>9500000</v>
      </c>
      <c r="K32" s="21" t="n">
        <v>9000000</v>
      </c>
    </row>
    <row r="33" ht="30" customHeight="1">
      <c r="A33" s="18" t="inlineStr">
        <is>
          <t>HH077443</t>
        </is>
      </c>
      <c r="B33" s="18" t="inlineStr">
        <is>
          <t>KOMATSU</t>
        </is>
      </c>
      <c r="C33" s="18" t="inlineStr">
        <is>
          <t>Két nước PC400-5</t>
        </is>
      </c>
      <c r="D33" s="18" t="n">
        <v>1125</v>
      </c>
      <c r="E33" s="18" t="n">
        <v>925</v>
      </c>
      <c r="F33" s="18" t="n">
        <v>95</v>
      </c>
      <c r="G33" s="18" t="inlineStr">
        <is>
          <t>208-03-51111</t>
        </is>
      </c>
      <c r="H33" s="18" t="inlineStr">
        <is>
          <t>Cái</t>
        </is>
      </c>
      <c r="I33" s="21" t="n">
        <v>6000000</v>
      </c>
      <c r="J33" s="21" t="n">
        <v>5700000</v>
      </c>
      <c r="K33" s="21" t="n">
        <v>5400000</v>
      </c>
    </row>
    <row r="34" ht="30" customHeight="1">
      <c r="A34" s="18" t="inlineStr">
        <is>
          <t>HH079514</t>
        </is>
      </c>
      <c r="B34" s="18" t="inlineStr">
        <is>
          <t>KOMATSU</t>
        </is>
      </c>
      <c r="C34" s="18" t="inlineStr">
        <is>
          <t>Két nước PC450-8</t>
        </is>
      </c>
      <c r="D34" s="18" t="n">
        <v>490</v>
      </c>
      <c r="E34" s="18" t="n">
        <v>1355</v>
      </c>
      <c r="F34" s="18" t="n">
        <v>125</v>
      </c>
      <c r="G34" s="18" t="inlineStr">
        <is>
          <t>208-03-75111</t>
        </is>
      </c>
      <c r="H34" s="18" t="inlineStr">
        <is>
          <t>Cái</t>
        </is>
      </c>
      <c r="I34" s="21" t="n">
        <v>5500000</v>
      </c>
      <c r="J34" s="21" t="n">
        <v>5200000</v>
      </c>
      <c r="K34" s="21" t="n">
        <v>4900000</v>
      </c>
    </row>
    <row r="35" ht="30" customHeight="1">
      <c r="A35" s="18" t="inlineStr">
        <is>
          <t>HH083600</t>
        </is>
      </c>
      <c r="B35" s="18" t="inlineStr">
        <is>
          <t>KOMATSU</t>
        </is>
      </c>
      <c r="C35" s="18" t="inlineStr">
        <is>
          <t>Két nước PC50</t>
        </is>
      </c>
      <c r="D35" s="18" t="n">
        <v>575</v>
      </c>
      <c r="E35" s="18" t="n">
        <v>435</v>
      </c>
      <c r="F35" s="18" t="n">
        <v>80</v>
      </c>
      <c r="G35" s="18" t="n"/>
      <c r="H35" s="18" t="inlineStr">
        <is>
          <t>Cái</t>
        </is>
      </c>
      <c r="I35" s="21" t="n">
        <v>2100000</v>
      </c>
      <c r="J35" s="21" t="n">
        <v>2000000</v>
      </c>
      <c r="K35" s="21" t="n">
        <v>1900000</v>
      </c>
    </row>
    <row r="36" ht="30" customHeight="1">
      <c r="A36" s="18" t="inlineStr">
        <is>
          <t>HH079515</t>
        </is>
      </c>
      <c r="B36" s="18" t="inlineStr">
        <is>
          <t>KOMATSU</t>
        </is>
      </c>
      <c r="C36" s="18" t="inlineStr">
        <is>
          <t>Két nước PC55</t>
        </is>
      </c>
      <c r="D36" s="18" t="n">
        <v>210</v>
      </c>
      <c r="E36" s="18" t="n">
        <v>710</v>
      </c>
      <c r="F36" s="18" t="n">
        <v>125</v>
      </c>
      <c r="G36" s="18" t="inlineStr">
        <is>
          <t>22M-03-31330</t>
        </is>
      </c>
      <c r="H36" s="18" t="inlineStr">
        <is>
          <t>Cái</t>
        </is>
      </c>
      <c r="I36" s="21" t="n">
        <v>2200000</v>
      </c>
      <c r="J36" s="21" t="n">
        <v>2050000</v>
      </c>
      <c r="K36" s="21" t="n">
        <v>1950000</v>
      </c>
    </row>
    <row r="37" ht="30" customHeight="1">
      <c r="A37" s="18" t="inlineStr">
        <is>
          <t>HH079516</t>
        </is>
      </c>
      <c r="B37" s="18" t="inlineStr">
        <is>
          <t>KOMATSU</t>
        </is>
      </c>
      <c r="C37" s="18" t="inlineStr">
        <is>
          <t>Két nước PC65-7</t>
        </is>
      </c>
      <c r="D37" s="18" t="n">
        <v>555</v>
      </c>
      <c r="E37" s="18" t="n">
        <v>645</v>
      </c>
      <c r="F37" s="18" t="n">
        <v>100</v>
      </c>
      <c r="G37" s="18" t="n"/>
      <c r="H37" s="18" t="inlineStr">
        <is>
          <t>Cái</t>
        </is>
      </c>
      <c r="I37" s="21" t="n">
        <v>2700000</v>
      </c>
      <c r="J37" s="21" t="n">
        <v>2500000</v>
      </c>
      <c r="K37" s="21" t="n">
        <v>2400000</v>
      </c>
    </row>
    <row r="38" ht="30" customHeight="1">
      <c r="A38" s="18" t="inlineStr">
        <is>
          <t>HH077853</t>
        </is>
      </c>
      <c r="B38" s="18" t="inlineStr">
        <is>
          <t>KOMATSU</t>
        </is>
      </c>
      <c r="C38" s="18" t="inlineStr">
        <is>
          <t>Két nước PC75 UU</t>
        </is>
      </c>
      <c r="D38" s="18" t="n">
        <v>545</v>
      </c>
      <c r="E38" s="18" t="n">
        <v>690</v>
      </c>
      <c r="F38" s="18" t="n">
        <v>85</v>
      </c>
      <c r="G38" s="18" t="inlineStr">
        <is>
          <t>21W-03-31110</t>
        </is>
      </c>
      <c r="H38" s="18" t="inlineStr">
        <is>
          <t>Cái</t>
        </is>
      </c>
      <c r="I38" s="21" t="n">
        <v>2900000</v>
      </c>
      <c r="J38" s="21" t="n">
        <v>2700000</v>
      </c>
      <c r="K38" s="21" t="n">
        <v>2500000</v>
      </c>
    </row>
    <row r="39" ht="30" customHeight="1">
      <c r="A39" s="18" t="inlineStr">
        <is>
          <t>HH079517</t>
        </is>
      </c>
      <c r="B39" s="18" t="inlineStr">
        <is>
          <t>KOMATSU</t>
        </is>
      </c>
      <c r="C39" s="18" t="inlineStr">
        <is>
          <t>Két nước PC78US-6</t>
        </is>
      </c>
      <c r="D39" s="18" t="n">
        <v>250</v>
      </c>
      <c r="E39" s="18" t="n">
        <v>730</v>
      </c>
      <c r="F39" s="18" t="n">
        <v>125</v>
      </c>
      <c r="G39" s="18" t="inlineStr">
        <is>
          <t>21W-03-42110</t>
        </is>
      </c>
      <c r="H39" s="18" t="inlineStr">
        <is>
          <t>Cái</t>
        </is>
      </c>
      <c r="I39" s="21" t="n">
        <v>3100000</v>
      </c>
      <c r="J39" s="21" t="n">
        <v>2900000</v>
      </c>
      <c r="K39" s="21" t="n">
        <v>2750000</v>
      </c>
    </row>
    <row r="40" ht="30" customHeight="1">
      <c r="A40" s="18" t="inlineStr">
        <is>
          <t>HH081978</t>
        </is>
      </c>
      <c r="B40" s="18" t="inlineStr">
        <is>
          <t>KOMATSU</t>
        </is>
      </c>
      <c r="C40" s="18" t="inlineStr">
        <is>
          <t>Két nước WA470-6 / (bộ gồm 2 cái và 44190)</t>
        </is>
      </c>
      <c r="D40" s="18" t="n">
        <v>445</v>
      </c>
      <c r="E40" s="18" t="n">
        <v>1210</v>
      </c>
      <c r="F40" s="18" t="n">
        <v>125</v>
      </c>
      <c r="G40" s="18" t="inlineStr">
        <is>
          <t>421-03-44180</t>
        </is>
      </c>
      <c r="H40" s="18" t="inlineStr">
        <is>
          <t>Bộ 2 cái</t>
        </is>
      </c>
      <c r="I40" s="21" t="n">
        <v>11500000</v>
      </c>
      <c r="J40" s="21" t="n">
        <v>11000000</v>
      </c>
      <c r="K40" s="21" t="n">
        <v>10500000</v>
      </c>
    </row>
    <row r="41" ht="30" customHeight="1">
      <c r="A41" s="18" t="inlineStr">
        <is>
          <t>HH079497</t>
        </is>
      </c>
      <c r="B41" s="18" t="inlineStr">
        <is>
          <t>CATERPILLAR</t>
        </is>
      </c>
      <c r="C41" s="18" t="inlineStr">
        <is>
          <t>Két nước CAT E312B-1</t>
        </is>
      </c>
      <c r="D41" s="18" t="n">
        <v>650</v>
      </c>
      <c r="E41" s="18" t="n">
        <v>780</v>
      </c>
      <c r="F41" s="18" t="n">
        <v>100</v>
      </c>
      <c r="G41" s="18" t="inlineStr">
        <is>
          <t>196-8146</t>
        </is>
      </c>
      <c r="H41" s="18" t="inlineStr">
        <is>
          <t>Cái</t>
        </is>
      </c>
      <c r="I41" s="21" t="n">
        <v>3200000</v>
      </c>
      <c r="J41" s="21" t="n">
        <v>3000000</v>
      </c>
      <c r="K41" s="21" t="n">
        <v>2850000</v>
      </c>
    </row>
    <row r="42" ht="30" customHeight="1">
      <c r="A42" s="18" t="inlineStr">
        <is>
          <t>HH079498</t>
        </is>
      </c>
      <c r="B42" s="18" t="inlineStr">
        <is>
          <t>CATERPILLAR</t>
        </is>
      </c>
      <c r="C42" s="18" t="inlineStr">
        <is>
          <t>Két nước CAT E312B-2</t>
        </is>
      </c>
      <c r="D42" s="18" t="n">
        <v>650</v>
      </c>
      <c r="E42" s="18" t="n">
        <v>730</v>
      </c>
      <c r="F42" s="18" t="n">
        <v>100</v>
      </c>
      <c r="G42" s="18" t="inlineStr">
        <is>
          <t>118-9948</t>
        </is>
      </c>
      <c r="H42" s="18" t="inlineStr">
        <is>
          <t>Cái</t>
        </is>
      </c>
      <c r="I42" s="21" t="n">
        <v>3200000</v>
      </c>
      <c r="J42" s="21" t="n">
        <v>3000000</v>
      </c>
      <c r="K42" s="21" t="n">
        <v>2850000</v>
      </c>
    </row>
    <row r="43" ht="30" customHeight="1">
      <c r="A43" s="18" t="inlineStr">
        <is>
          <t>HH079499</t>
        </is>
      </c>
      <c r="B43" s="18" t="inlineStr">
        <is>
          <t>CATERPILLAR</t>
        </is>
      </c>
      <c r="C43" s="18" t="inlineStr">
        <is>
          <t>Két nước CAT E320B</t>
        </is>
      </c>
      <c r="D43" s="18" t="n">
        <v>760</v>
      </c>
      <c r="E43" s="18" t="n">
        <v>860</v>
      </c>
      <c r="F43" s="18" t="n">
        <v>90</v>
      </c>
      <c r="G43" s="18" t="inlineStr">
        <is>
          <t>118-9953</t>
        </is>
      </c>
      <c r="H43" s="18" t="inlineStr">
        <is>
          <t>Cái</t>
        </is>
      </c>
      <c r="I43" s="21" t="n">
        <v>3750000</v>
      </c>
      <c r="J43" s="21" t="n">
        <v>3500000</v>
      </c>
      <c r="K43" s="21" t="n">
        <v>3250000</v>
      </c>
    </row>
    <row r="44" ht="30" customHeight="1">
      <c r="A44" s="18" t="inlineStr">
        <is>
          <t>HH077463</t>
        </is>
      </c>
      <c r="B44" s="18" t="inlineStr">
        <is>
          <t>CATERPILLAR</t>
        </is>
      </c>
      <c r="C44" s="18" t="inlineStr">
        <is>
          <t>Két nước E300B</t>
        </is>
      </c>
      <c r="D44" s="18" t="n">
        <v>820</v>
      </c>
      <c r="E44" s="18" t="n">
        <v>1050</v>
      </c>
      <c r="F44" s="18" t="n">
        <v>110</v>
      </c>
      <c r="G44" s="18" t="n"/>
      <c r="H44" s="18" t="inlineStr">
        <is>
          <t>Cái</t>
        </is>
      </c>
      <c r="I44" s="21" t="n">
        <v>5700000</v>
      </c>
      <c r="J44" s="21" t="n">
        <v>5300000</v>
      </c>
      <c r="K44" s="21" t="n">
        <v>5000000</v>
      </c>
    </row>
    <row r="45" ht="30" customHeight="1">
      <c r="A45" s="18" t="inlineStr">
        <is>
          <t>HH075671</t>
        </is>
      </c>
      <c r="B45" s="18" t="inlineStr">
        <is>
          <t>CATERPILLAR</t>
        </is>
      </c>
      <c r="C45" s="18" t="inlineStr">
        <is>
          <t>Két nước E330C nhôm</t>
        </is>
      </c>
      <c r="D45" s="18" t="n"/>
      <c r="E45" s="18" t="n"/>
      <c r="F45" s="18" t="n"/>
      <c r="G45" s="18" t="n"/>
      <c r="H45" s="18" t="inlineStr">
        <is>
          <t>Cái</t>
        </is>
      </c>
      <c r="I45" s="21" t="n">
        <v>5900000</v>
      </c>
      <c r="J45" s="21" t="n">
        <v>5500000</v>
      </c>
      <c r="K45" s="21" t="n">
        <v>5200000</v>
      </c>
    </row>
    <row r="46" ht="30" customHeight="1">
      <c r="A46" s="18" t="inlineStr">
        <is>
          <t>HH077447</t>
        </is>
      </c>
      <c r="B46" s="18" t="inlineStr">
        <is>
          <t>HITACHI</t>
        </is>
      </c>
      <c r="C46" s="18" t="inlineStr">
        <is>
          <t>Két nước EX120-5</t>
        </is>
      </c>
      <c r="D46" s="18" t="n">
        <v>815</v>
      </c>
      <c r="E46" s="18" t="n">
        <v>715</v>
      </c>
      <c r="F46" s="18" t="n">
        <v>80</v>
      </c>
      <c r="G46" s="18" t="inlineStr">
        <is>
          <t>4365743</t>
        </is>
      </c>
      <c r="H46" s="18" t="inlineStr">
        <is>
          <t>Cái</t>
        </is>
      </c>
      <c r="I46" s="21" t="n">
        <v>3650000</v>
      </c>
      <c r="J46" s="21" t="n">
        <v>3400000</v>
      </c>
      <c r="K46" s="21" t="n">
        <v>3200000</v>
      </c>
    </row>
    <row r="47" ht="30" customHeight="1">
      <c r="A47" s="18" t="inlineStr">
        <is>
          <t>HH077448</t>
        </is>
      </c>
      <c r="B47" s="18" t="inlineStr">
        <is>
          <t>HITACHI</t>
        </is>
      </c>
      <c r="C47" s="18" t="inlineStr">
        <is>
          <t>Két nước EX200-1</t>
        </is>
      </c>
      <c r="D47" s="18" t="n">
        <v>845</v>
      </c>
      <c r="E47" s="18" t="n">
        <v>725</v>
      </c>
      <c r="F47" s="18" t="n">
        <v>95</v>
      </c>
      <c r="G47" s="18" t="inlineStr">
        <is>
          <t>4204914</t>
        </is>
      </c>
      <c r="H47" s="18" t="inlineStr">
        <is>
          <t>Cái</t>
        </is>
      </c>
      <c r="I47" s="21" t="n">
        <v>4000000</v>
      </c>
      <c r="J47" s="21" t="n">
        <v>3700000</v>
      </c>
      <c r="K47" s="21" t="n">
        <v>3500000</v>
      </c>
    </row>
    <row r="48" ht="30" customHeight="1">
      <c r="A48" s="18" t="inlineStr">
        <is>
          <t>HH080096</t>
        </is>
      </c>
      <c r="B48" s="18" t="inlineStr">
        <is>
          <t>HITACHI</t>
        </is>
      </c>
      <c r="C48" s="18" t="inlineStr">
        <is>
          <t>Két nước EX200-5</t>
        </is>
      </c>
      <c r="D48" s="18" t="n">
        <v>775</v>
      </c>
      <c r="E48" s="18" t="n">
        <v>935</v>
      </c>
      <c r="F48" s="18" t="n">
        <v>90</v>
      </c>
      <c r="G48" s="18" t="inlineStr">
        <is>
          <t>4370980</t>
        </is>
      </c>
      <c r="H48" s="18" t="inlineStr">
        <is>
          <t>Cái</t>
        </is>
      </c>
      <c r="I48" s="21" t="n">
        <v>3850000</v>
      </c>
      <c r="J48" s="21" t="n">
        <v>3550000</v>
      </c>
      <c r="K48" s="21" t="n">
        <v>3300000</v>
      </c>
    </row>
    <row r="49" ht="30" customHeight="1">
      <c r="A49" s="18" t="inlineStr">
        <is>
          <t>HH077449</t>
        </is>
      </c>
      <c r="B49" s="18" t="inlineStr">
        <is>
          <t>HITACHI</t>
        </is>
      </c>
      <c r="C49" s="18" t="inlineStr">
        <is>
          <t>Két nước EX220-1</t>
        </is>
      </c>
      <c r="D49" s="18" t="n">
        <v>715</v>
      </c>
      <c r="E49" s="18" t="n">
        <v>910</v>
      </c>
      <c r="F49" s="18" t="n">
        <v>120</v>
      </c>
      <c r="G49" s="18" t="n"/>
      <c r="H49" s="18" t="inlineStr">
        <is>
          <t>Cái</t>
        </is>
      </c>
      <c r="I49" s="21" t="n">
        <v>4300000</v>
      </c>
      <c r="J49" s="21" t="n">
        <v>4000000</v>
      </c>
      <c r="K49" s="21" t="n">
        <v>3700000</v>
      </c>
    </row>
    <row r="50" ht="30" customHeight="1">
      <c r="A50" s="18" t="inlineStr">
        <is>
          <t>HH077450</t>
        </is>
      </c>
      <c r="B50" s="18" t="inlineStr">
        <is>
          <t>HITACHI</t>
        </is>
      </c>
      <c r="C50" s="18" t="inlineStr">
        <is>
          <t>Két nước EX220-2</t>
        </is>
      </c>
      <c r="D50" s="18" t="n">
        <v>1030</v>
      </c>
      <c r="E50" s="18" t="n">
        <v>840</v>
      </c>
      <c r="F50" s="18" t="n">
        <v>100</v>
      </c>
      <c r="G50" s="18" t="inlineStr">
        <is>
          <t>4286102</t>
        </is>
      </c>
      <c r="H50" s="18" t="inlineStr">
        <is>
          <t>Cái</t>
        </is>
      </c>
      <c r="I50" s="21" t="n">
        <v>6100000</v>
      </c>
      <c r="J50" s="21" t="n">
        <v>5800000</v>
      </c>
      <c r="K50" s="21" t="n">
        <v>5500000</v>
      </c>
    </row>
    <row r="51" ht="30" customHeight="1">
      <c r="A51" s="18" t="inlineStr">
        <is>
          <t>HH077451</t>
        </is>
      </c>
      <c r="B51" s="18" t="inlineStr">
        <is>
          <t>HITACHI</t>
        </is>
      </c>
      <c r="C51" s="18" t="inlineStr">
        <is>
          <t>Két nước EX300-1</t>
        </is>
      </c>
      <c r="D51" s="18" t="n">
        <v>785</v>
      </c>
      <c r="E51" s="18" t="n">
        <v>1025</v>
      </c>
      <c r="F51" s="18" t="n">
        <v>135</v>
      </c>
      <c r="G51" s="18" t="n"/>
      <c r="H51" s="18" t="inlineStr">
        <is>
          <t>Cái</t>
        </is>
      </c>
      <c r="I51" s="21" t="n">
        <v>6400000</v>
      </c>
      <c r="J51" s="21" t="n">
        <v>6100000</v>
      </c>
      <c r="K51" s="21" t="n">
        <v>5800000</v>
      </c>
    </row>
    <row r="52" ht="30" customHeight="1">
      <c r="A52" s="18" t="inlineStr">
        <is>
          <t>HH079505</t>
        </is>
      </c>
      <c r="B52" s="18" t="inlineStr">
        <is>
          <t>HITACHI</t>
        </is>
      </c>
      <c r="C52" s="18" t="inlineStr">
        <is>
          <t>Két nước EX400-1</t>
        </is>
      </c>
      <c r="D52" s="18" t="n">
        <v>815</v>
      </c>
      <c r="E52" s="18" t="n">
        <v>1010</v>
      </c>
      <c r="F52" s="18" t="n">
        <v>110</v>
      </c>
      <c r="G52" s="18" t="inlineStr">
        <is>
          <t>4237634</t>
        </is>
      </c>
      <c r="H52" s="18" t="inlineStr">
        <is>
          <t>Cái</t>
        </is>
      </c>
      <c r="I52" s="21" t="n">
        <v>6200000</v>
      </c>
      <c r="J52" s="21" t="n">
        <v>5800000</v>
      </c>
      <c r="K52" s="21" t="n">
        <v>5450000</v>
      </c>
    </row>
    <row r="53" ht="30" customHeight="1">
      <c r="A53" s="18" t="inlineStr">
        <is>
          <t>HH079539</t>
        </is>
      </c>
      <c r="B53" s="18" t="inlineStr">
        <is>
          <t>HITACHI</t>
        </is>
      </c>
      <c r="C53" s="18" t="inlineStr">
        <is>
          <t>Két nước HITACHI ZX55</t>
        </is>
      </c>
      <c r="D53" s="18" t="n">
        <v>430</v>
      </c>
      <c r="E53" s="18" t="n">
        <v>550</v>
      </c>
      <c r="F53" s="18" t="n">
        <v>45</v>
      </c>
      <c r="G53" s="18" t="inlineStr">
        <is>
          <t>4611871</t>
        </is>
      </c>
      <c r="H53" s="18" t="inlineStr">
        <is>
          <t>Cái</t>
        </is>
      </c>
      <c r="I53" s="21" t="n">
        <v>2050000</v>
      </c>
      <c r="J53" s="21" t="n">
        <v>1950000</v>
      </c>
      <c r="K53" s="21" t="n">
        <v>1800000</v>
      </c>
    </row>
    <row r="54" ht="30" customHeight="1">
      <c r="A54" s="18" t="inlineStr">
        <is>
          <t>HH079540</t>
        </is>
      </c>
      <c r="B54" s="18" t="inlineStr">
        <is>
          <t>HITACHI</t>
        </is>
      </c>
      <c r="C54" s="18" t="inlineStr">
        <is>
          <t>Két nước HITACHI ZX60/ZX70</t>
        </is>
      </c>
      <c r="D54" s="18" t="n">
        <v>515</v>
      </c>
      <c r="E54" s="18" t="n">
        <v>630</v>
      </c>
      <c r="F54" s="18" t="n">
        <v>45</v>
      </c>
      <c r="G54" s="18" t="inlineStr">
        <is>
          <t>4479181</t>
        </is>
      </c>
      <c r="H54" s="18" t="inlineStr">
        <is>
          <t>Cái</t>
        </is>
      </c>
      <c r="I54" s="21" t="n">
        <v>2300000</v>
      </c>
      <c r="J54" s="21" t="n">
        <v>2150000</v>
      </c>
      <c r="K54" s="21" t="n">
        <v>2000000</v>
      </c>
    </row>
    <row r="55" ht="30" customHeight="1">
      <c r="A55" s="18" t="inlineStr">
        <is>
          <t>HH079504</t>
        </is>
      </c>
      <c r="B55" s="18" t="inlineStr">
        <is>
          <t>HITACHI</t>
        </is>
      </c>
      <c r="C55" s="18" t="inlineStr">
        <is>
          <t>Két nước Hitachi EX30</t>
        </is>
      </c>
      <c r="D55" s="18" t="n">
        <v>370</v>
      </c>
      <c r="E55" s="18" t="n">
        <v>425</v>
      </c>
      <c r="F55" s="18" t="n">
        <v>50</v>
      </c>
      <c r="G55" s="18" t="inlineStr">
        <is>
          <t>4428333</t>
        </is>
      </c>
      <c r="H55" s="18" t="inlineStr">
        <is>
          <t>Cái</t>
        </is>
      </c>
      <c r="I55" s="21" t="n">
        <v>2100000</v>
      </c>
      <c r="J55" s="21" t="n">
        <v>2000000</v>
      </c>
      <c r="K55" s="21" t="n">
        <v>1900000</v>
      </c>
    </row>
    <row r="56" ht="30" customHeight="1">
      <c r="A56" s="18" t="inlineStr">
        <is>
          <t>HH079506</t>
        </is>
      </c>
      <c r="B56" s="18" t="inlineStr">
        <is>
          <t>HITACHI</t>
        </is>
      </c>
      <c r="C56" s="18" t="inlineStr">
        <is>
          <t>Két nước Hitachi EX400-3 EX400-5</t>
        </is>
      </c>
      <c r="D56" s="18" t="n">
        <v>815</v>
      </c>
      <c r="E56" s="18" t="n">
        <v>1120</v>
      </c>
      <c r="F56" s="18" t="n">
        <v>120</v>
      </c>
      <c r="G56" s="18" t="n"/>
      <c r="H56" s="18" t="inlineStr">
        <is>
          <t>Cái</t>
        </is>
      </c>
      <c r="I56" s="21" t="n">
        <v>6650000</v>
      </c>
      <c r="J56" s="21" t="n">
        <v>6250000</v>
      </c>
      <c r="K56" s="21" t="n">
        <v>5900000</v>
      </c>
    </row>
    <row r="57" ht="30" customHeight="1">
      <c r="A57" s="18" t="inlineStr">
        <is>
          <t>HH077649</t>
        </is>
      </c>
      <c r="B57" s="18" t="inlineStr">
        <is>
          <t>HITACHI</t>
        </is>
      </c>
      <c r="C57" s="18" t="inlineStr">
        <is>
          <t>Két nước Hitachi EX60-5</t>
        </is>
      </c>
      <c r="D57" s="18" t="n">
        <v>500</v>
      </c>
      <c r="E57" s="18" t="n">
        <v>598</v>
      </c>
      <c r="F57" s="18" t="n">
        <v>75</v>
      </c>
      <c r="G57" s="18" t="inlineStr">
        <is>
          <t>4366829</t>
        </is>
      </c>
      <c r="H57" s="18" t="inlineStr">
        <is>
          <t>Cái</t>
        </is>
      </c>
      <c r="I57" s="21" t="n">
        <v>2900000</v>
      </c>
      <c r="J57" s="21" t="n">
        <v>2700000</v>
      </c>
      <c r="K57" s="21" t="n">
        <v>2550000</v>
      </c>
    </row>
    <row r="58" ht="30" customHeight="1">
      <c r="A58" s="18" t="inlineStr">
        <is>
          <t>HH079534</t>
        </is>
      </c>
      <c r="B58" s="18" t="inlineStr">
        <is>
          <t>HITACHI</t>
        </is>
      </c>
      <c r="C58" s="18" t="inlineStr">
        <is>
          <t>Két nước Hitachi ZX250-3</t>
        </is>
      </c>
      <c r="D58" s="18" t="n">
        <v>340</v>
      </c>
      <c r="E58" s="18" t="n">
        <v>1180</v>
      </c>
      <c r="F58" s="18" t="n">
        <v>95</v>
      </c>
      <c r="G58" s="18" t="inlineStr">
        <is>
          <t>4650355</t>
        </is>
      </c>
      <c r="H58" s="18" t="inlineStr">
        <is>
          <t>Cái</t>
        </is>
      </c>
      <c r="I58" s="21" t="n">
        <v>4200000</v>
      </c>
      <c r="J58" s="21" t="n">
        <v>3900000</v>
      </c>
      <c r="K58" s="21" t="n">
        <v>3700000</v>
      </c>
    </row>
    <row r="59" ht="30" customHeight="1">
      <c r="A59" s="18" t="inlineStr">
        <is>
          <t>HH077976</t>
        </is>
      </c>
      <c r="B59" s="18" t="inlineStr">
        <is>
          <t>HITACHI</t>
        </is>
      </c>
      <c r="C59" s="18" t="inlineStr">
        <is>
          <t>Két nước ZX120-1</t>
        </is>
      </c>
      <c r="D59" s="18" t="n">
        <v>920</v>
      </c>
      <c r="E59" s="18" t="n">
        <v>680</v>
      </c>
      <c r="F59" s="18" t="n">
        <v>90</v>
      </c>
      <c r="G59" s="18" t="inlineStr">
        <is>
          <t>4448372</t>
        </is>
      </c>
      <c r="H59" s="18" t="inlineStr">
        <is>
          <t>Cái</t>
        </is>
      </c>
      <c r="I59" s="21" t="n">
        <v>3600000</v>
      </c>
      <c r="J59" s="21" t="n">
        <v>3400000</v>
      </c>
      <c r="K59" s="21" t="n">
        <v>3200000</v>
      </c>
    </row>
    <row r="60" ht="30" customHeight="1">
      <c r="A60" s="18" t="inlineStr">
        <is>
          <t>HH079533</t>
        </is>
      </c>
      <c r="B60" s="18" t="inlineStr">
        <is>
          <t>HITACHI</t>
        </is>
      </c>
      <c r="C60" s="18" t="inlineStr">
        <is>
          <t>Két nước ZX200-3</t>
        </is>
      </c>
      <c r="D60" s="18" t="n">
        <v>340</v>
      </c>
      <c r="E60" s="18" t="n">
        <v>1080</v>
      </c>
      <c r="F60" s="18" t="n">
        <v>95</v>
      </c>
      <c r="G60" s="18" t="inlineStr">
        <is>
          <t>4650352</t>
        </is>
      </c>
      <c r="H60" s="18" t="inlineStr">
        <is>
          <t>Cái</t>
        </is>
      </c>
      <c r="I60" s="21" t="n">
        <v>3900000</v>
      </c>
      <c r="J60" s="21" t="n">
        <v>3650000</v>
      </c>
      <c r="K60" s="21" t="n">
        <v>3380000</v>
      </c>
    </row>
    <row r="61" ht="30" customHeight="1">
      <c r="A61" s="18" t="inlineStr">
        <is>
          <t>HH079535</t>
        </is>
      </c>
      <c r="B61" s="18" t="inlineStr">
        <is>
          <t>HITACHI</t>
        </is>
      </c>
      <c r="C61" s="18" t="inlineStr">
        <is>
          <t>Két nước ZX330</t>
        </is>
      </c>
      <c r="D61" s="18" t="n">
        <v>970</v>
      </c>
      <c r="E61" s="18" t="n">
        <v>1020</v>
      </c>
      <c r="F61" s="18" t="n">
        <v>120</v>
      </c>
      <c r="G61" s="18" t="inlineStr">
        <is>
          <t>4429250</t>
        </is>
      </c>
      <c r="H61" s="18" t="inlineStr">
        <is>
          <t>Cái</t>
        </is>
      </c>
      <c r="I61" s="21" t="n">
        <v>6600000</v>
      </c>
      <c r="J61" s="21" t="n">
        <v>6100000</v>
      </c>
      <c r="K61" s="21" t="n">
        <v>5650000</v>
      </c>
    </row>
    <row r="62" ht="30" customHeight="1">
      <c r="A62" s="18" t="inlineStr">
        <is>
          <t>HH079536</t>
        </is>
      </c>
      <c r="B62" s="18" t="inlineStr">
        <is>
          <t>HITACHI</t>
        </is>
      </c>
      <c r="C62" s="18" t="inlineStr">
        <is>
          <t>Két nước ZX350-3</t>
        </is>
      </c>
      <c r="D62" s="18" t="n">
        <v>450</v>
      </c>
      <c r="E62" s="18" t="n">
        <v>1210</v>
      </c>
      <c r="F62" s="18" t="n">
        <v>125</v>
      </c>
      <c r="G62" s="18" t="inlineStr">
        <is>
          <t>4649913</t>
        </is>
      </c>
      <c r="H62" s="18" t="inlineStr">
        <is>
          <t>Cái</t>
        </is>
      </c>
      <c r="I62" s="21" t="n">
        <v>5200000</v>
      </c>
      <c r="J62" s="21" t="n">
        <v>4800000</v>
      </c>
      <c r="K62" s="21" t="n">
        <v>4400000</v>
      </c>
    </row>
    <row r="63" ht="30" customHeight="1">
      <c r="A63" s="18" t="inlineStr">
        <is>
          <t>HH079537</t>
        </is>
      </c>
      <c r="B63" s="18" t="inlineStr">
        <is>
          <t>HITACHI</t>
        </is>
      </c>
      <c r="C63" s="18" t="inlineStr">
        <is>
          <t>Két nước ZX450/ EX450</t>
        </is>
      </c>
      <c r="D63" s="18" t="n">
        <v>1010</v>
      </c>
      <c r="E63" s="18" t="n">
        <v>1230</v>
      </c>
      <c r="F63" s="18" t="n">
        <v>120</v>
      </c>
      <c r="G63" s="18" t="inlineStr">
        <is>
          <t>4466040</t>
        </is>
      </c>
      <c r="H63" s="18" t="inlineStr">
        <is>
          <t>Cái</t>
        </is>
      </c>
      <c r="I63" s="21" t="n">
        <v>6200000</v>
      </c>
      <c r="J63" s="21" t="n">
        <v>5700000</v>
      </c>
      <c r="K63" s="21" t="n">
        <v>5300000</v>
      </c>
    </row>
    <row r="64" ht="30" customHeight="1">
      <c r="A64" s="18" t="inlineStr">
        <is>
          <t>HH079538</t>
        </is>
      </c>
      <c r="B64" s="18" t="inlineStr">
        <is>
          <t>HITACHI</t>
        </is>
      </c>
      <c r="C64" s="18" t="inlineStr">
        <is>
          <t>Két nước ZX470/ ZX450</t>
        </is>
      </c>
      <c r="D64" s="18" t="n">
        <v>580</v>
      </c>
      <c r="E64" s="18" t="n">
        <v>1200</v>
      </c>
      <c r="F64" s="18" t="n">
        <v>125</v>
      </c>
      <c r="G64" s="18" t="inlineStr">
        <is>
          <t>4655008</t>
        </is>
      </c>
      <c r="H64" s="18" t="inlineStr">
        <is>
          <t>Cái</t>
        </is>
      </c>
      <c r="I64" s="21" t="n">
        <v>6500000</v>
      </c>
      <c r="J64" s="21" t="n">
        <v>6000000</v>
      </c>
      <c r="K64" s="21" t="n">
        <v>5550000</v>
      </c>
    </row>
    <row r="65" ht="30" customHeight="1">
      <c r="A65" s="18" t="inlineStr">
        <is>
          <t>HH079495</t>
        </is>
      </c>
      <c r="B65" s="18" t="inlineStr">
        <is>
          <t>DAEWOO-DOOSAN</t>
        </is>
      </c>
      <c r="C65" s="18" t="inlineStr">
        <is>
          <t>Két nước DAEWOO-DOOSAN DH60-7</t>
        </is>
      </c>
      <c r="D65" s="18" t="n">
        <v>495</v>
      </c>
      <c r="E65" s="18" t="n">
        <v>760</v>
      </c>
      <c r="F65" s="18" t="n">
        <v>85</v>
      </c>
      <c r="G65" s="18" t="inlineStr">
        <is>
          <t>13F41000</t>
        </is>
      </c>
      <c r="H65" s="18" t="inlineStr">
        <is>
          <t>Cái</t>
        </is>
      </c>
      <c r="I65" s="21" t="n">
        <v>2900000</v>
      </c>
      <c r="J65" s="21" t="n">
        <v>2700000</v>
      </c>
      <c r="K65" s="21" t="n">
        <v>2550000</v>
      </c>
    </row>
    <row r="66" ht="30" customHeight="1">
      <c r="A66" s="18" t="inlineStr">
        <is>
          <t>HH077460</t>
        </is>
      </c>
      <c r="B66" s="18" t="inlineStr">
        <is>
          <t>DAEWOO-DOOSAN</t>
        </is>
      </c>
      <c r="C66" s="18" t="inlineStr">
        <is>
          <t>Két nước DH220-3/ S200-3</t>
        </is>
      </c>
      <c r="D66" s="18" t="n">
        <v>980</v>
      </c>
      <c r="E66" s="18" t="n">
        <v>705</v>
      </c>
      <c r="F66" s="18" t="n">
        <v>140</v>
      </c>
      <c r="G66" s="18" t="inlineStr">
        <is>
          <t>2202-9407</t>
        </is>
      </c>
      <c r="H66" s="18" t="inlineStr">
        <is>
          <t>Cái</t>
        </is>
      </c>
      <c r="I66" s="21" t="n">
        <v>6500000</v>
      </c>
      <c r="J66" s="21" t="n">
        <v>6100000</v>
      </c>
      <c r="K66" s="21" t="n">
        <v>5700000</v>
      </c>
    </row>
    <row r="67" ht="30" customHeight="1">
      <c r="A67" s="18" t="inlineStr">
        <is>
          <t>HH079493</t>
        </is>
      </c>
      <c r="B67" s="18" t="inlineStr">
        <is>
          <t>DAEWOO-DOOSAN</t>
        </is>
      </c>
      <c r="C67" s="18" t="inlineStr">
        <is>
          <t>Két nước DH220-5/ 13B81000A</t>
        </is>
      </c>
      <c r="D67" s="18" t="n">
        <v>835</v>
      </c>
      <c r="E67" s="18" t="n">
        <v>1050</v>
      </c>
      <c r="F67" s="18" t="n">
        <v>130</v>
      </c>
      <c r="G67" s="18" t="n"/>
      <c r="H67" s="18" t="inlineStr">
        <is>
          <t>Cái</t>
        </is>
      </c>
      <c r="I67" s="21" t="n">
        <v>5300000</v>
      </c>
      <c r="J67" s="21" t="n">
        <v>4950000</v>
      </c>
      <c r="K67" s="21" t="n">
        <v>4800000</v>
      </c>
    </row>
    <row r="68" ht="30" customHeight="1">
      <c r="A68" s="18" t="inlineStr">
        <is>
          <t>HH077975</t>
        </is>
      </c>
      <c r="B68" s="18" t="inlineStr">
        <is>
          <t>DAEWOO-DOOSAN</t>
        </is>
      </c>
      <c r="C68" s="18" t="inlineStr">
        <is>
          <t>Két nước DH300-7</t>
        </is>
      </c>
      <c r="D68" s="18" t="n">
        <v>900</v>
      </c>
      <c r="E68" s="18" t="n">
        <v>1270</v>
      </c>
      <c r="F68" s="18" t="n">
        <v>135</v>
      </c>
      <c r="G68" s="18" t="inlineStr">
        <is>
          <t>13F11000</t>
        </is>
      </c>
      <c r="H68" s="18" t="inlineStr">
        <is>
          <t>Cái</t>
        </is>
      </c>
      <c r="I68" s="21" t="n">
        <v>6800000</v>
      </c>
      <c r="J68" s="21" t="n">
        <v>6500000</v>
      </c>
      <c r="K68" s="21" t="n">
        <v>6200000</v>
      </c>
    </row>
    <row r="69" ht="30" customHeight="1">
      <c r="A69" s="18" t="inlineStr">
        <is>
          <t>HH082753</t>
        </is>
      </c>
      <c r="B69" s="18" t="inlineStr">
        <is>
          <t>DAEWOO-DOOSAN</t>
        </is>
      </c>
      <c r="C69" s="18" t="inlineStr">
        <is>
          <t>Két nước DOOSAN DX140</t>
        </is>
      </c>
      <c r="D69" s="18" t="n">
        <v>340</v>
      </c>
      <c r="E69" s="18" t="n">
        <v>910</v>
      </c>
      <c r="F69" s="18" t="n">
        <v>125</v>
      </c>
      <c r="G69" s="18" t="n"/>
      <c r="H69" s="18" t="inlineStr">
        <is>
          <t>Cái</t>
        </is>
      </c>
      <c r="I69" s="21" t="n">
        <v>4200000</v>
      </c>
      <c r="J69" s="21" t="n">
        <v>3900000</v>
      </c>
      <c r="K69" s="21" t="n">
        <v>3700000</v>
      </c>
    </row>
    <row r="70" ht="30" customHeight="1">
      <c r="A70" s="18" t="inlineStr">
        <is>
          <t>HH083154</t>
        </is>
      </c>
      <c r="B70" s="18" t="inlineStr">
        <is>
          <t>DAEWOO-DOOSAN</t>
        </is>
      </c>
      <c r="C70" s="18" t="inlineStr">
        <is>
          <t>Két nước DOOSAN DX200/ DX220/ DX225</t>
        </is>
      </c>
      <c r="D70" s="18" t="n">
        <v>340</v>
      </c>
      <c r="E70" s="18" t="n">
        <v>1040</v>
      </c>
      <c r="F70" s="18" t="n">
        <v>125</v>
      </c>
      <c r="G70" s="18" t="n"/>
      <c r="H70" s="18" t="inlineStr">
        <is>
          <t>Cái</t>
        </is>
      </c>
      <c r="I70" s="21" t="n">
        <v>4100000</v>
      </c>
      <c r="J70" s="21" t="n">
        <v>3900000</v>
      </c>
      <c r="K70" s="21" t="n">
        <v>3700000</v>
      </c>
    </row>
    <row r="71" ht="30" customHeight="1">
      <c r="A71" s="18" t="inlineStr">
        <is>
          <t>HH079496</t>
        </is>
      </c>
      <c r="B71" s="18" t="inlineStr">
        <is>
          <t>DAEWOO-DOOSAN</t>
        </is>
      </c>
      <c r="C71" s="18" t="inlineStr">
        <is>
          <t>Két nước DOOSAN DX300</t>
        </is>
      </c>
      <c r="D71" s="18" t="n">
        <v>895</v>
      </c>
      <c r="E71" s="18" t="n">
        <v>1150</v>
      </c>
      <c r="F71" s="18" t="n">
        <v>125</v>
      </c>
      <c r="G71" s="18" t="inlineStr">
        <is>
          <t>202-00135B</t>
        </is>
      </c>
      <c r="H71" s="18" t="inlineStr">
        <is>
          <t>Cái</t>
        </is>
      </c>
      <c r="I71" s="21" t="n">
        <v>7100000</v>
      </c>
      <c r="J71" s="21" t="n">
        <v>6650000</v>
      </c>
      <c r="K71" s="21" t="n">
        <v>6300000</v>
      </c>
    </row>
    <row r="72" ht="30" customHeight="1">
      <c r="A72" s="18" t="inlineStr">
        <is>
          <t>HH078199</t>
        </is>
      </c>
      <c r="B72" s="18" t="inlineStr">
        <is>
          <t>DAEWOO-DOOSAN</t>
        </is>
      </c>
      <c r="C72" s="18" t="inlineStr">
        <is>
          <t>Két nước DOOSAN DX55 / DX60</t>
        </is>
      </c>
      <c r="D72" s="18" t="n">
        <v>725</v>
      </c>
      <c r="E72" s="18" t="n">
        <v>480</v>
      </c>
      <c r="F72" s="18" t="n">
        <v>65</v>
      </c>
      <c r="G72" s="18" t="inlineStr">
        <is>
          <t>440211-00032</t>
        </is>
      </c>
      <c r="H72" s="18" t="inlineStr">
        <is>
          <t>Cái</t>
        </is>
      </c>
      <c r="I72" s="21" t="n">
        <v>2900000</v>
      </c>
      <c r="J72" s="21" t="n">
        <v>2700000</v>
      </c>
      <c r="K72" s="21" t="n">
        <v>2550000</v>
      </c>
    </row>
    <row r="73" ht="30" customHeight="1">
      <c r="A73" s="18" t="inlineStr">
        <is>
          <t>HH079494</t>
        </is>
      </c>
      <c r="B73" s="18" t="inlineStr">
        <is>
          <t>DAEWOO-DOOSAN</t>
        </is>
      </c>
      <c r="C73" s="18" t="inlineStr">
        <is>
          <t>Két nước Daewoo DH300-5/ 13C0000-1</t>
        </is>
      </c>
      <c r="D73" s="18" t="n">
        <v>890</v>
      </c>
      <c r="E73" s="18" t="n">
        <v>1160</v>
      </c>
      <c r="F73" s="18" t="n">
        <v>130</v>
      </c>
      <c r="G73" s="18" t="n"/>
      <c r="H73" s="18" t="inlineStr">
        <is>
          <t>Cái</t>
        </is>
      </c>
      <c r="I73" s="21" t="n">
        <v>7350000</v>
      </c>
      <c r="J73" s="21" t="n">
        <v>6900000</v>
      </c>
      <c r="K73" s="21" t="n">
        <v>6500000</v>
      </c>
    </row>
    <row r="74" ht="30" customHeight="1">
      <c r="A74" s="18" t="inlineStr">
        <is>
          <t>HH077459</t>
        </is>
      </c>
      <c r="B74" s="18" t="inlineStr">
        <is>
          <t>DAEWOO-DOOSAN</t>
        </is>
      </c>
      <c r="C74" s="18" t="inlineStr">
        <is>
          <t>Két nước Daewoo DH55/ S55</t>
        </is>
      </c>
      <c r="D74" s="18" t="n">
        <v>760</v>
      </c>
      <c r="E74" s="18" t="n">
        <v>560</v>
      </c>
      <c r="F74" s="18" t="n">
        <v>85</v>
      </c>
      <c r="G74" s="18" t="inlineStr">
        <is>
          <t>13F41000</t>
        </is>
      </c>
      <c r="H74" s="18" t="inlineStr">
        <is>
          <t>Cái</t>
        </is>
      </c>
      <c r="I74" s="21" t="n">
        <v>2900000</v>
      </c>
      <c r="J74" s="21" t="n">
        <v>2700000</v>
      </c>
      <c r="K74" s="21" t="n">
        <v>2500000</v>
      </c>
    </row>
    <row r="75" ht="30" customHeight="1">
      <c r="A75" s="18" t="inlineStr">
        <is>
          <t>HH077461</t>
        </is>
      </c>
      <c r="B75" s="18" t="inlineStr">
        <is>
          <t>DAEWOO-DOOSAN</t>
        </is>
      </c>
      <c r="C75" s="18" t="inlineStr">
        <is>
          <t>Két nước Doosan DH280/ DX280</t>
        </is>
      </c>
      <c r="D75" s="18" t="n">
        <v>830</v>
      </c>
      <c r="E75" s="18" t="n">
        <v>1090</v>
      </c>
      <c r="F75" s="18" t="n">
        <v>135</v>
      </c>
      <c r="G75" s="18" t="n"/>
      <c r="H75" s="18" t="inlineStr">
        <is>
          <t>Cái</t>
        </is>
      </c>
      <c r="I75" s="21" t="n">
        <v>7750000</v>
      </c>
      <c r="J75" s="21" t="n">
        <v>7250000</v>
      </c>
      <c r="K75" s="21" t="n">
        <v>6800000</v>
      </c>
    </row>
    <row r="76" ht="30" customHeight="1">
      <c r="A76" s="18" t="inlineStr">
        <is>
          <t>HH081220</t>
        </is>
      </c>
      <c r="B76" s="18" t="inlineStr">
        <is>
          <t>HYUNDAI</t>
        </is>
      </c>
      <c r="C76" s="18" t="inlineStr">
        <is>
          <t>Két nước HYUNDAI R140-7/ R150-7</t>
        </is>
      </c>
      <c r="D76" s="18" t="n">
        <v>720</v>
      </c>
      <c r="E76" s="18" t="n">
        <v>1040</v>
      </c>
      <c r="F76" s="18" t="n">
        <v>120</v>
      </c>
      <c r="G76" s="18" t="n"/>
      <c r="H76" s="18" t="inlineStr">
        <is>
          <t>Cái</t>
        </is>
      </c>
      <c r="I76" s="21" t="n">
        <v>4900000</v>
      </c>
      <c r="J76" s="21" t="n">
        <v>4600000</v>
      </c>
      <c r="K76" s="21" t="n">
        <v>4300000</v>
      </c>
    </row>
    <row r="77" ht="30" customHeight="1">
      <c r="A77" s="18" t="inlineStr">
        <is>
          <t>HH079518</t>
        </is>
      </c>
      <c r="B77" s="18" t="inlineStr">
        <is>
          <t>HYUNDAI</t>
        </is>
      </c>
      <c r="C77" s="18" t="inlineStr">
        <is>
          <t>Két nước HYUNDAI R200-5</t>
        </is>
      </c>
      <c r="D77" s="18" t="n">
        <v>740</v>
      </c>
      <c r="E77" s="18" t="n">
        <v>930</v>
      </c>
      <c r="F77" s="18" t="n">
        <v>135</v>
      </c>
      <c r="G77" s="18" t="n"/>
      <c r="H77" s="18" t="inlineStr">
        <is>
          <t>Cái</t>
        </is>
      </c>
      <c r="I77" s="21" t="n">
        <v>5450000</v>
      </c>
      <c r="J77" s="21" t="n">
        <v>5100000</v>
      </c>
      <c r="K77" s="21" t="n">
        <v>4800000</v>
      </c>
    </row>
    <row r="78" ht="30" customHeight="1">
      <c r="A78" s="18" t="inlineStr">
        <is>
          <t>HH079522</t>
        </is>
      </c>
      <c r="B78" s="18" t="inlineStr">
        <is>
          <t>HYUNDAI</t>
        </is>
      </c>
      <c r="C78" s="18" t="inlineStr">
        <is>
          <t>Két nước HYUNDAI R55-7</t>
        </is>
      </c>
      <c r="D78" s="18" t="n">
        <v>505</v>
      </c>
      <c r="E78" s="18" t="n">
        <v>700</v>
      </c>
      <c r="F78" s="18" t="n">
        <v>85</v>
      </c>
      <c r="G78" s="18" t="n"/>
      <c r="H78" s="18" t="inlineStr">
        <is>
          <t>Cái</t>
        </is>
      </c>
      <c r="I78" s="21" t="n">
        <v>3150000</v>
      </c>
      <c r="J78" s="21" t="n">
        <v>2950000</v>
      </c>
      <c r="K78" s="21" t="n">
        <v>2800000</v>
      </c>
    </row>
    <row r="79" ht="30" customHeight="1">
      <c r="A79" s="18" t="inlineStr">
        <is>
          <t>HH079519</t>
        </is>
      </c>
      <c r="B79" s="18" t="inlineStr">
        <is>
          <t>HYUNDAI</t>
        </is>
      </c>
      <c r="C79" s="18" t="inlineStr">
        <is>
          <t>Két nước Hyundai R200-7/R210-7</t>
        </is>
      </c>
      <c r="D79" s="18" t="n">
        <v>816</v>
      </c>
      <c r="E79" s="18" t="n">
        <v>1065</v>
      </c>
      <c r="F79" s="18" t="n">
        <v>135</v>
      </c>
      <c r="G79" s="18" t="inlineStr">
        <is>
          <t>11N6-46021</t>
        </is>
      </c>
      <c r="H79" s="18" t="inlineStr">
        <is>
          <t>Cái</t>
        </is>
      </c>
      <c r="I79" s="21" t="n">
        <v>6100000</v>
      </c>
      <c r="J79" s="21" t="n">
        <v>5700000</v>
      </c>
      <c r="K79" s="21" t="n">
        <v>5400000</v>
      </c>
    </row>
    <row r="80" ht="30" customHeight="1">
      <c r="A80" s="18" t="inlineStr">
        <is>
          <t>HH079523</t>
        </is>
      </c>
      <c r="B80" s="18" t="inlineStr">
        <is>
          <t>HYUNDAI</t>
        </is>
      </c>
      <c r="C80" s="18" t="inlineStr">
        <is>
          <t>Két nước Hyundai R55/ R60-7</t>
        </is>
      </c>
      <c r="D80" s="18" t="n">
        <v>565</v>
      </c>
      <c r="E80" s="18" t="n">
        <v>710</v>
      </c>
      <c r="F80" s="18" t="n">
        <v>85</v>
      </c>
      <c r="G80" s="18" t="inlineStr">
        <is>
          <t>11M8-40012</t>
        </is>
      </c>
      <c r="H80" s="18" t="inlineStr">
        <is>
          <t>Cái</t>
        </is>
      </c>
      <c r="I80" s="21" t="n">
        <v>2650000</v>
      </c>
      <c r="J80" s="21" t="n">
        <v>2470000</v>
      </c>
      <c r="K80" s="21" t="n">
        <v>2300000</v>
      </c>
    </row>
    <row r="81" ht="30" customHeight="1">
      <c r="A81" s="18" t="inlineStr">
        <is>
          <t>HH082257</t>
        </is>
      </c>
      <c r="B81" s="18" t="inlineStr">
        <is>
          <t>HYUNDAI</t>
        </is>
      </c>
      <c r="C81" s="18" t="inlineStr">
        <is>
          <t>Két nước Hyundai R60-9</t>
        </is>
      </c>
      <c r="D81" s="18" t="n">
        <v>735</v>
      </c>
      <c r="E81" s="18" t="n">
        <v>470</v>
      </c>
      <c r="F81" s="18" t="n">
        <v>70</v>
      </c>
      <c r="G81" s="18" t="n"/>
      <c r="H81" s="18" t="inlineStr">
        <is>
          <t>Cái</t>
        </is>
      </c>
      <c r="I81" s="21" t="n">
        <v>2900000</v>
      </c>
      <c r="J81" s="21" t="n">
        <v>2700000</v>
      </c>
      <c r="K81" s="21" t="n">
        <v>2550000</v>
      </c>
    </row>
    <row r="82" ht="30" customHeight="1">
      <c r="A82" s="18" t="inlineStr">
        <is>
          <t>HH079520</t>
        </is>
      </c>
      <c r="B82" s="18" t="inlineStr">
        <is>
          <t>HYUNDAI</t>
        </is>
      </c>
      <c r="C82" s="18" t="inlineStr">
        <is>
          <t>Két nước R220-7/R225-7</t>
        </is>
      </c>
      <c r="D82" s="18" t="n">
        <v>870</v>
      </c>
      <c r="E82" s="18" t="n">
        <v>1140</v>
      </c>
      <c r="F82" s="18" t="n">
        <v>130</v>
      </c>
      <c r="G82" s="18" t="inlineStr">
        <is>
          <t>11N6-44210</t>
        </is>
      </c>
      <c r="H82" s="18" t="inlineStr">
        <is>
          <t>Cái</t>
        </is>
      </c>
      <c r="I82" s="21" t="n">
        <v>6500000</v>
      </c>
      <c r="J82" s="21" t="n">
        <v>6100000</v>
      </c>
      <c r="K82" s="21" t="n">
        <v>5800000</v>
      </c>
    </row>
    <row r="83" ht="30" customHeight="1">
      <c r="A83" s="18" t="inlineStr">
        <is>
          <t>HH077464</t>
        </is>
      </c>
      <c r="B83" s="18" t="inlineStr">
        <is>
          <t>HYUNDAI</t>
        </is>
      </c>
      <c r="C83" s="18" t="inlineStr">
        <is>
          <t>Két nước R290/ R305</t>
        </is>
      </c>
      <c r="D83" s="18" t="n">
        <v>1120</v>
      </c>
      <c r="E83" s="18" t="n">
        <v>870</v>
      </c>
      <c r="F83" s="18" t="n">
        <v>130</v>
      </c>
      <c r="G83" s="18" t="inlineStr">
        <is>
          <t>11N8-47101</t>
        </is>
      </c>
      <c r="H83" s="18" t="inlineStr">
        <is>
          <t>Cái</t>
        </is>
      </c>
      <c r="I83" s="21" t="n">
        <v>6800000</v>
      </c>
      <c r="J83" s="21" t="n">
        <v>6300000</v>
      </c>
      <c r="K83" s="21" t="n">
        <v>5800000</v>
      </c>
    </row>
    <row r="84" ht="30" customHeight="1">
      <c r="A84" s="18" t="inlineStr">
        <is>
          <t>HH079521</t>
        </is>
      </c>
      <c r="B84" s="18" t="inlineStr">
        <is>
          <t>HYUNDAI</t>
        </is>
      </c>
      <c r="C84" s="18" t="inlineStr">
        <is>
          <t>Két nước R300-5</t>
        </is>
      </c>
      <c r="D84" s="18" t="n">
        <v>875</v>
      </c>
      <c r="E84" s="18" t="n">
        <v>1120</v>
      </c>
      <c r="F84" s="18" t="n">
        <v>120</v>
      </c>
      <c r="G84" s="18" t="n"/>
      <c r="H84" s="18" t="inlineStr">
        <is>
          <t>Cái</t>
        </is>
      </c>
      <c r="I84" s="21" t="n">
        <v>6500000</v>
      </c>
      <c r="J84" s="21" t="n">
        <v>6100000</v>
      </c>
      <c r="K84" s="21" t="n">
        <v>5800000</v>
      </c>
    </row>
    <row r="85" ht="30" customHeight="1">
      <c r="A85" s="18" t="inlineStr">
        <is>
          <t>HH083156</t>
        </is>
      </c>
      <c r="B85" s="18" t="inlineStr">
        <is>
          <t>KOBELCO</t>
        </is>
      </c>
      <c r="C85" s="18" t="inlineStr">
        <is>
          <t>Két nước KOBELCO SK460-8/ SK480/ SK485</t>
        </is>
      </c>
      <c r="D85" s="18" t="n">
        <v>520</v>
      </c>
      <c r="E85" s="18" t="n">
        <v>1210</v>
      </c>
      <c r="F85" s="18" t="n">
        <v>150</v>
      </c>
      <c r="G85" s="18" t="n"/>
      <c r="H85" s="18" t="inlineStr">
        <is>
          <t>Cái</t>
        </is>
      </c>
      <c r="I85" s="21" t="n">
        <v>6300000</v>
      </c>
      <c r="J85" s="21" t="n">
        <v>5900000</v>
      </c>
      <c r="K85" s="21" t="n">
        <v>5600000</v>
      </c>
    </row>
    <row r="86" ht="30" customHeight="1">
      <c r="A86" s="18" t="inlineStr">
        <is>
          <t>HH077454</t>
        </is>
      </c>
      <c r="B86" s="18" t="inlineStr">
        <is>
          <t>KOBELCO</t>
        </is>
      </c>
      <c r="C86" s="18" t="inlineStr">
        <is>
          <t>Két nước Kobelco SK200-1/ SK200-3/ 2452U426F1</t>
        </is>
      </c>
      <c r="D86" s="18" t="n">
        <v>880</v>
      </c>
      <c r="E86" s="18" t="n">
        <v>760</v>
      </c>
      <c r="F86" s="18" t="n">
        <v>95</v>
      </c>
      <c r="G86" s="18" t="n"/>
      <c r="H86" s="18" t="inlineStr">
        <is>
          <t>Cái</t>
        </is>
      </c>
      <c r="I86" s="21" t="n">
        <v>3700000</v>
      </c>
      <c r="J86" s="21" t="n">
        <v>3500000</v>
      </c>
      <c r="K86" s="21" t="n">
        <v>3300000</v>
      </c>
    </row>
    <row r="87" ht="30" customHeight="1">
      <c r="A87" s="18" t="inlineStr">
        <is>
          <t>HH077455</t>
        </is>
      </c>
      <c r="B87" s="18" t="inlineStr">
        <is>
          <t>KOBELCO</t>
        </is>
      </c>
      <c r="C87" s="18" t="inlineStr">
        <is>
          <t>Két nước SK200-2/ SK200-5/ YN05P00024S001</t>
        </is>
      </c>
      <c r="D87" s="18" t="n">
        <v>980</v>
      </c>
      <c r="E87" s="18" t="n">
        <v>840</v>
      </c>
      <c r="F87" s="18" t="n">
        <v>95</v>
      </c>
      <c r="G87" s="18" t="n"/>
      <c r="H87" s="18" t="inlineStr">
        <is>
          <t>Cái</t>
        </is>
      </c>
      <c r="I87" s="21" t="n">
        <v>4050000</v>
      </c>
      <c r="J87" s="21" t="n">
        <v>3750000</v>
      </c>
      <c r="K87" s="21" t="n">
        <v>3550000</v>
      </c>
    </row>
    <row r="88" ht="30" customHeight="1">
      <c r="A88" s="18" t="inlineStr">
        <is>
          <t>HH083606</t>
        </is>
      </c>
      <c r="B88" s="18" t="inlineStr">
        <is>
          <t>KOBELCO</t>
        </is>
      </c>
      <c r="C88" s="18" t="inlineStr">
        <is>
          <t>Két nước SK200-6/ (ngang lòng trong 760)</t>
        </is>
      </c>
      <c r="D88" s="18" t="n">
        <v>975</v>
      </c>
      <c r="E88" s="18" t="n">
        <v>820</v>
      </c>
      <c r="F88" s="18" t="n">
        <v>100</v>
      </c>
      <c r="G88" s="18" t="n"/>
      <c r="H88" s="18" t="inlineStr">
        <is>
          <t>Cái</t>
        </is>
      </c>
      <c r="I88" s="21" t="n">
        <v>4050000</v>
      </c>
      <c r="J88" s="21" t="n">
        <v>3800000</v>
      </c>
      <c r="K88" s="21" t="n">
        <v>3550000</v>
      </c>
    </row>
    <row r="89" ht="30" customHeight="1">
      <c r="A89" s="18" t="inlineStr">
        <is>
          <t>HH077456</t>
        </is>
      </c>
      <c r="B89" s="18" t="inlineStr">
        <is>
          <t>KOBELCO</t>
        </is>
      </c>
      <c r="C89" s="18" t="inlineStr">
        <is>
          <t>Két nước SK200-8/ YN05P00058S001</t>
        </is>
      </c>
      <c r="D89" s="18" t="n">
        <v>980</v>
      </c>
      <c r="E89" s="18" t="n">
        <v>320</v>
      </c>
      <c r="F89" s="18" t="n">
        <v>125</v>
      </c>
      <c r="G89" s="18" t="n"/>
      <c r="H89" s="18" t="inlineStr">
        <is>
          <t>Cái</t>
        </is>
      </c>
      <c r="I89" s="21" t="n">
        <v>3700000</v>
      </c>
      <c r="J89" s="21" t="n">
        <v>3500000</v>
      </c>
      <c r="K89" s="21" t="n">
        <v>3400000</v>
      </c>
    </row>
    <row r="90" ht="30" customHeight="1">
      <c r="A90" s="18" t="inlineStr">
        <is>
          <t>HH083602</t>
        </is>
      </c>
      <c r="B90" s="18" t="inlineStr">
        <is>
          <t>KOBELCO</t>
        </is>
      </c>
      <c r="C90" s="18" t="inlineStr">
        <is>
          <t>Két nước SK220-3</t>
        </is>
      </c>
      <c r="D90" s="18" t="n">
        <v>785</v>
      </c>
      <c r="E90" s="18" t="n">
        <v>960</v>
      </c>
      <c r="F90" s="18" t="n">
        <v>60</v>
      </c>
      <c r="G90" s="18" t="n"/>
      <c r="H90" s="18" t="inlineStr">
        <is>
          <t>Cái</t>
        </is>
      </c>
      <c r="I90" s="21" t="n">
        <v>3900000</v>
      </c>
      <c r="J90" s="21" t="n">
        <v>3650000</v>
      </c>
      <c r="K90" s="21" t="n">
        <v>3450000</v>
      </c>
    </row>
    <row r="91" ht="30" customHeight="1">
      <c r="A91" s="18" t="inlineStr">
        <is>
          <t>HH079529</t>
        </is>
      </c>
      <c r="B91" s="18" t="inlineStr">
        <is>
          <t>KOBELCO</t>
        </is>
      </c>
      <c r="C91" s="18" t="inlineStr">
        <is>
          <t>Két nước SK250-8/ LQ05P00041S010</t>
        </is>
      </c>
      <c r="D91" s="18" t="n">
        <v>295</v>
      </c>
      <c r="E91" s="18" t="n">
        <v>1110</v>
      </c>
      <c r="F91" s="18" t="n">
        <v>150</v>
      </c>
      <c r="G91" s="18" t="n"/>
      <c r="H91" s="18" t="inlineStr">
        <is>
          <t>Cái</t>
        </is>
      </c>
      <c r="I91" s="21" t="n">
        <v>4200000</v>
      </c>
      <c r="J91" s="21" t="n">
        <v>3950000</v>
      </c>
      <c r="K91" s="21" t="n">
        <v>3700000</v>
      </c>
    </row>
    <row r="92" ht="30" customHeight="1">
      <c r="A92" s="18" t="inlineStr">
        <is>
          <t>HH077457</t>
        </is>
      </c>
      <c r="B92" s="18" t="inlineStr">
        <is>
          <t>KOBELCO</t>
        </is>
      </c>
      <c r="C92" s="18" t="inlineStr">
        <is>
          <t>Két nước SK300-1/ SK300-3/ 2452U432S2</t>
        </is>
      </c>
      <c r="D92" s="18" t="n">
        <v>1120</v>
      </c>
      <c r="E92" s="18" t="n">
        <v>920</v>
      </c>
      <c r="F92" s="18" t="n">
        <v>105</v>
      </c>
      <c r="G92" s="18" t="n"/>
      <c r="H92" s="18" t="inlineStr">
        <is>
          <t>Cái</t>
        </is>
      </c>
      <c r="I92" s="21" t="n">
        <v>6700000</v>
      </c>
      <c r="J92" s="21" t="n">
        <v>6350000</v>
      </c>
      <c r="K92" s="21" t="n">
        <v>6000000</v>
      </c>
    </row>
    <row r="93" ht="30" customHeight="1">
      <c r="A93" s="18" t="inlineStr">
        <is>
          <t>HH077458</t>
        </is>
      </c>
      <c r="B93" s="18" t="inlineStr">
        <is>
          <t>KOBELCO</t>
        </is>
      </c>
      <c r="C93" s="18" t="inlineStr">
        <is>
          <t>Két nước SK330-6/ SK350-6/ LC05P00010S001</t>
        </is>
      </c>
      <c r="D93" s="18" t="n">
        <v>1190</v>
      </c>
      <c r="E93" s="18" t="n">
        <v>935</v>
      </c>
      <c r="F93" s="18" t="n">
        <v>120</v>
      </c>
      <c r="G93" s="18" t="n"/>
      <c r="H93" s="18" t="inlineStr">
        <is>
          <t>Cái</t>
        </is>
      </c>
      <c r="I93" s="21" t="n">
        <v>6700000</v>
      </c>
      <c r="J93" s="21" t="n">
        <v>6400000</v>
      </c>
      <c r="K93" s="21" t="n">
        <v>6100000</v>
      </c>
    </row>
    <row r="94" ht="30" customHeight="1">
      <c r="A94" s="18" t="inlineStr">
        <is>
          <t>HH079530</t>
        </is>
      </c>
      <c r="B94" s="18" t="inlineStr">
        <is>
          <t>KOBELCO</t>
        </is>
      </c>
      <c r="C94" s="18" t="inlineStr">
        <is>
          <t>Két nước SK330-8/ LC05P00043S001</t>
        </is>
      </c>
      <c r="D94" s="18" t="n">
        <v>370</v>
      </c>
      <c r="E94" s="18" t="n">
        <v>1040</v>
      </c>
      <c r="F94" s="18" t="n">
        <v>150</v>
      </c>
      <c r="G94" s="18" t="n"/>
      <c r="H94" s="18" t="inlineStr">
        <is>
          <t>Cái</t>
        </is>
      </c>
      <c r="I94" s="21" t="n">
        <v>4700000</v>
      </c>
      <c r="J94" s="21" t="n">
        <v>4350000</v>
      </c>
      <c r="K94" s="21" t="n">
        <v>4100000</v>
      </c>
    </row>
    <row r="95" ht="30" customHeight="1">
      <c r="A95" s="18" t="inlineStr">
        <is>
          <t>HH079531</t>
        </is>
      </c>
      <c r="B95" s="18" t="inlineStr">
        <is>
          <t>KOBELCO</t>
        </is>
      </c>
      <c r="C95" s="18" t="inlineStr">
        <is>
          <t>Két nước SK50</t>
        </is>
      </c>
      <c r="D95" s="18" t="n">
        <v>470</v>
      </c>
      <c r="E95" s="18" t="n">
        <v>680</v>
      </c>
      <c r="F95" s="18" t="n">
        <v>70</v>
      </c>
      <c r="G95" s="18" t="n"/>
      <c r="H95" s="18" t="inlineStr">
        <is>
          <t>Cái</t>
        </is>
      </c>
      <c r="I95" s="21" t="n">
        <v>2800000</v>
      </c>
      <c r="J95" s="21" t="n">
        <v>2630000</v>
      </c>
      <c r="K95" s="21" t="n">
        <v>2470000</v>
      </c>
    </row>
    <row r="96" ht="30" customHeight="1">
      <c r="A96" s="18" t="inlineStr">
        <is>
          <t>HH077648</t>
        </is>
      </c>
      <c r="B96" s="18" t="inlineStr">
        <is>
          <t>KOBELCO</t>
        </is>
      </c>
      <c r="C96" s="18" t="inlineStr">
        <is>
          <t>Két nước SK60-5 / LE05P00004S001</t>
        </is>
      </c>
      <c r="D96" s="18" t="n">
        <v>565</v>
      </c>
      <c r="E96" s="18" t="n">
        <v>695</v>
      </c>
      <c r="F96" s="18" t="n">
        <v>80</v>
      </c>
      <c r="G96" s="18" t="n"/>
      <c r="H96" s="18" t="inlineStr">
        <is>
          <t>Cái</t>
        </is>
      </c>
      <c r="I96" s="21" t="n">
        <v>3100000</v>
      </c>
      <c r="J96" s="21" t="n">
        <v>2950000</v>
      </c>
      <c r="K96" s="21" t="n">
        <v>2800000</v>
      </c>
    </row>
    <row r="97" ht="30" customHeight="1">
      <c r="A97" s="18" t="inlineStr">
        <is>
          <t>HH077452</t>
        </is>
      </c>
      <c r="B97" s="18" t="inlineStr">
        <is>
          <t>KOBELCO</t>
        </is>
      </c>
      <c r="C97" s="18" t="inlineStr">
        <is>
          <t>Két nước SK60/ 2452U424S1</t>
        </is>
      </c>
      <c r="D97" s="18" t="n">
        <v>655</v>
      </c>
      <c r="E97" s="18" t="n">
        <v>565</v>
      </c>
      <c r="F97" s="18" t="n">
        <v>80</v>
      </c>
      <c r="G97" s="18" t="n"/>
      <c r="H97" s="18" t="inlineStr">
        <is>
          <t>Cái</t>
        </is>
      </c>
      <c r="I97" s="21" t="n">
        <v>2800000</v>
      </c>
      <c r="J97" s="21" t="n">
        <v>2650000</v>
      </c>
      <c r="K97" s="21" t="n">
        <v>2500000</v>
      </c>
    </row>
    <row r="98" ht="30" customHeight="1">
      <c r="A98" s="18" t="inlineStr">
        <is>
          <t>HH081752</t>
        </is>
      </c>
      <c r="B98" s="18" t="inlineStr">
        <is>
          <t>KOBELCO</t>
        </is>
      </c>
      <c r="C98" s="18" t="inlineStr">
        <is>
          <t>Két nước SK75-UR</t>
        </is>
      </c>
      <c r="D98" s="18" t="n">
        <v>556</v>
      </c>
      <c r="E98" s="18" t="n">
        <v>735</v>
      </c>
      <c r="F98" s="18" t="n">
        <v>75</v>
      </c>
      <c r="G98" s="18" t="n"/>
      <c r="H98" s="18" t="inlineStr">
        <is>
          <t>Cái</t>
        </is>
      </c>
      <c r="I98" s="21" t="n">
        <v>3500000</v>
      </c>
      <c r="J98" s="21" t="n">
        <v>3300000</v>
      </c>
      <c r="K98" s="21" t="n">
        <v>3100000</v>
      </c>
    </row>
    <row r="99" ht="30" customHeight="1">
      <c r="A99" s="18" t="inlineStr">
        <is>
          <t>HH078886</t>
        </is>
      </c>
      <c r="B99" s="18" t="inlineStr">
        <is>
          <t>VOLVO</t>
        </is>
      </c>
      <c r="C99" s="18" t="inlineStr">
        <is>
          <t>Két nước VOLVO EC55</t>
        </is>
      </c>
      <c r="D99" s="18" t="n">
        <v>555</v>
      </c>
      <c r="E99" s="18" t="n">
        <v>670</v>
      </c>
      <c r="F99" s="18" t="n">
        <v>90</v>
      </c>
      <c r="G99" s="18" t="n"/>
      <c r="H99" s="18" t="inlineStr">
        <is>
          <t>Cái</t>
        </is>
      </c>
      <c r="I99" s="21" t="n">
        <v>3450000</v>
      </c>
      <c r="J99" s="21" t="n">
        <v>3250000</v>
      </c>
      <c r="K99" s="21" t="n">
        <v>3050000</v>
      </c>
    </row>
    <row r="100" ht="30" customHeight="1">
      <c r="A100" s="18" t="inlineStr">
        <is>
          <t>HH079500</t>
        </is>
      </c>
      <c r="B100" s="18" t="inlineStr">
        <is>
          <t>VOLVO</t>
        </is>
      </c>
      <c r="C100" s="18" t="inlineStr">
        <is>
          <t>Két nước Volvo EC210B NEW</t>
        </is>
      </c>
      <c r="D100" s="18" t="n">
        <v>325</v>
      </c>
      <c r="E100" s="18" t="n">
        <v>880</v>
      </c>
      <c r="F100" s="18" t="n">
        <v>175</v>
      </c>
      <c r="G100" s="18" t="inlineStr">
        <is>
          <t>14549879</t>
        </is>
      </c>
      <c r="H100" s="18" t="inlineStr">
        <is>
          <t>Cái</t>
        </is>
      </c>
      <c r="I100" s="21" t="n">
        <v>4000000</v>
      </c>
      <c r="J100" s="21" t="n">
        <v>3800000</v>
      </c>
      <c r="K100" s="21" t="n">
        <v>3600000</v>
      </c>
    </row>
    <row r="101" ht="30" customHeight="1">
      <c r="A101" s="18" t="inlineStr">
        <is>
          <t>HH079501</t>
        </is>
      </c>
      <c r="B101" s="18" t="inlineStr">
        <is>
          <t>VOLVO</t>
        </is>
      </c>
      <c r="C101" s="18" t="inlineStr">
        <is>
          <t>Két nước Volvo EC210B OLD</t>
        </is>
      </c>
      <c r="D101" s="18" t="n">
        <v>1005</v>
      </c>
      <c r="E101" s="18" t="n">
        <v>1050</v>
      </c>
      <c r="F101" s="18" t="n">
        <v>100</v>
      </c>
      <c r="G101" s="18" t="inlineStr">
        <is>
          <t>14531222</t>
        </is>
      </c>
      <c r="H101" s="18" t="inlineStr">
        <is>
          <t>Cái</t>
        </is>
      </c>
      <c r="I101" s="21" t="n">
        <v>5750000</v>
      </c>
      <c r="J101" s="21" t="n">
        <v>5400000</v>
      </c>
      <c r="K101" s="21" t="n">
        <v>5100000</v>
      </c>
    </row>
    <row r="102" ht="30" customHeight="1">
      <c r="A102" s="18" t="inlineStr">
        <is>
          <t>HH077466</t>
        </is>
      </c>
      <c r="B102" s="18" t="inlineStr">
        <is>
          <t>SUMITOMO</t>
        </is>
      </c>
      <c r="C102" s="18" t="inlineStr">
        <is>
          <t>Két nước Sumitomo SH260/ SH265</t>
        </is>
      </c>
      <c r="D102" s="18" t="n">
        <v>710</v>
      </c>
      <c r="E102" s="18" t="n">
        <v>710</v>
      </c>
      <c r="F102" s="18" t="n">
        <v>100</v>
      </c>
      <c r="G102" s="18" t="n"/>
      <c r="H102" s="18" t="inlineStr">
        <is>
          <t>Cái</t>
        </is>
      </c>
      <c r="I102" s="21" t="n">
        <v>2900000</v>
      </c>
      <c r="J102" s="21" t="n">
        <v>2700000</v>
      </c>
      <c r="K102" s="21" t="n">
        <v>2550000</v>
      </c>
    </row>
    <row r="103" ht="30" customHeight="1">
      <c r="A103" s="18" t="inlineStr">
        <is>
          <t>HH077647</t>
        </is>
      </c>
      <c r="B103" s="18" t="inlineStr">
        <is>
          <t>SUMITOMO</t>
        </is>
      </c>
      <c r="C103" s="18" t="inlineStr">
        <is>
          <t>Két nước Sumitomo SH60</t>
        </is>
      </c>
      <c r="D103" s="18" t="n">
        <v>560</v>
      </c>
      <c r="E103" s="18" t="n">
        <v>595</v>
      </c>
      <c r="F103" s="18" t="n">
        <v>75</v>
      </c>
      <c r="G103" s="18" t="n"/>
      <c r="H103" s="18" t="inlineStr">
        <is>
          <t>Cái</t>
        </is>
      </c>
      <c r="I103" s="21" t="n">
        <v>3150000</v>
      </c>
      <c r="J103" s="21" t="n">
        <v>2950000</v>
      </c>
      <c r="K103" s="21" t="n">
        <v>2800000</v>
      </c>
    </row>
    <row r="104" ht="30" customHeight="1">
      <c r="A104" s="18" t="inlineStr">
        <is>
          <t>HH074019</t>
        </is>
      </c>
      <c r="B104" s="18" t="n"/>
      <c r="C104" s="18" t="inlineStr">
        <is>
          <t>Két nước E120B/S4K nhôm</t>
        </is>
      </c>
      <c r="D104" s="18" t="n"/>
      <c r="E104" s="18" t="n"/>
      <c r="F104" s="18" t="n"/>
      <c r="G104" s="18" t="n"/>
      <c r="H104" s="18" t="inlineStr">
        <is>
          <t>Cái</t>
        </is>
      </c>
      <c r="I104" s="21" t="n">
        <v>3600000</v>
      </c>
      <c r="J104" s="21" t="n">
        <v>3300000</v>
      </c>
      <c r="K104" s="21" t="n">
        <v>3000000</v>
      </c>
    </row>
    <row r="105" ht="30" customHeight="1">
      <c r="A105" s="18" t="inlineStr">
        <is>
          <t>HH074018</t>
        </is>
      </c>
      <c r="B105" s="18" t="n"/>
      <c r="C105" s="18" t="inlineStr">
        <is>
          <t>Két nước E200B/S6K nhôm</t>
        </is>
      </c>
      <c r="D105" s="18" t="n"/>
      <c r="E105" s="18" t="n"/>
      <c r="F105" s="18" t="n"/>
      <c r="G105" s="18" t="n"/>
      <c r="H105" s="18" t="inlineStr">
        <is>
          <t>Cái</t>
        </is>
      </c>
      <c r="I105" s="21" t="n">
        <v>3800000</v>
      </c>
      <c r="J105" s="21" t="n">
        <v>3400000</v>
      </c>
      <c r="K105" s="21" t="n">
        <v>3100000</v>
      </c>
    </row>
    <row r="106" ht="30" customHeight="1">
      <c r="A106" s="18" t="inlineStr">
        <is>
          <t>HH077462</t>
        </is>
      </c>
      <c r="B106" s="18" t="n"/>
      <c r="C106" s="18" t="inlineStr">
        <is>
          <t>Két nước E70B</t>
        </is>
      </c>
      <c r="D106" s="18" t="n">
        <v>618</v>
      </c>
      <c r="E106" s="18" t="n">
        <v>612</v>
      </c>
      <c r="F106" s="18" t="n">
        <v>100</v>
      </c>
      <c r="G106" s="18" t="inlineStr">
        <is>
          <t>085-5426</t>
        </is>
      </c>
      <c r="H106" s="18" t="inlineStr">
        <is>
          <t>Cái</t>
        </is>
      </c>
      <c r="I106" s="21" t="n">
        <v>2800000</v>
      </c>
      <c r="J106" s="21" t="n">
        <v>2650000</v>
      </c>
      <c r="K106" s="21" t="n">
        <v>2500000</v>
      </c>
    </row>
    <row r="107" ht="30" customHeight="1">
      <c r="A107" s="18" t="inlineStr">
        <is>
          <t>HH079502</t>
        </is>
      </c>
      <c r="B107" s="18" t="n"/>
      <c r="C107" s="18" t="inlineStr">
        <is>
          <t>Két nước EC240B NEW</t>
        </is>
      </c>
      <c r="D107" s="18" t="n">
        <v>633</v>
      </c>
      <c r="E107" s="18" t="n">
        <v>975</v>
      </c>
      <c r="F107" s="18" t="n">
        <v>165</v>
      </c>
      <c r="G107" s="18" t="inlineStr">
        <is>
          <t>11110705</t>
        </is>
      </c>
      <c r="H107" s="18" t="inlineStr">
        <is>
          <t>Cái</t>
        </is>
      </c>
      <c r="I107" s="21" t="n">
        <v>8000000</v>
      </c>
      <c r="J107" s="21" t="n">
        <v>7500000</v>
      </c>
      <c r="K107" s="21" t="n">
        <v>7100000</v>
      </c>
    </row>
    <row r="108" ht="30" customHeight="1">
      <c r="A108" s="18" t="inlineStr">
        <is>
          <t>HH079503</t>
        </is>
      </c>
      <c r="B108" s="18" t="n"/>
      <c r="C108" s="18" t="inlineStr">
        <is>
          <t>Két nước EC240B OLD</t>
        </is>
      </c>
      <c r="D108" s="18" t="n">
        <v>1090</v>
      </c>
      <c r="E108" s="18" t="n">
        <v>1107</v>
      </c>
      <c r="F108" s="18" t="n">
        <v>120</v>
      </c>
      <c r="G108" s="18" t="inlineStr">
        <is>
          <t>14566120</t>
        </is>
      </c>
      <c r="H108" s="18" t="inlineStr">
        <is>
          <t>Cái</t>
        </is>
      </c>
      <c r="I108" s="21" t="n">
        <v>8250000</v>
      </c>
      <c r="J108" s="21" t="n">
        <v>7800000</v>
      </c>
      <c r="K108" s="21" t="n">
        <v>7350000</v>
      </c>
    </row>
    <row r="109" ht="30" customHeight="1">
      <c r="A109" s="18" t="inlineStr">
        <is>
          <t>HH079507</t>
        </is>
      </c>
      <c r="B109" s="18" t="n"/>
      <c r="C109" s="18" t="inlineStr">
        <is>
          <t>Két nước HD250-7</t>
        </is>
      </c>
      <c r="D109" s="18" t="n">
        <v>660</v>
      </c>
      <c r="E109" s="18" t="n">
        <v>580</v>
      </c>
      <c r="F109" s="18" t="n">
        <v>85</v>
      </c>
      <c r="G109" s="18" t="n"/>
      <c r="H109" s="18" t="inlineStr">
        <is>
          <t>Cái</t>
        </is>
      </c>
      <c r="I109" s="21" t="n">
        <v>4000000</v>
      </c>
      <c r="J109" s="21" t="n">
        <v>3800000</v>
      </c>
      <c r="K109" s="21" t="n">
        <v>3600000</v>
      </c>
    </row>
    <row r="110" ht="30" customHeight="1">
      <c r="A110" s="18" t="inlineStr">
        <is>
          <t>HH079508</t>
        </is>
      </c>
      <c r="B110" s="18" t="n"/>
      <c r="C110" s="18" t="inlineStr">
        <is>
          <t>Két nước HD820-3</t>
        </is>
      </c>
      <c r="D110" s="18" t="n">
        <v>840</v>
      </c>
      <c r="E110" s="18" t="n">
        <v>970</v>
      </c>
      <c r="F110" s="18" t="n">
        <v>100</v>
      </c>
      <c r="G110" s="18" t="n"/>
      <c r="H110" s="18" t="inlineStr">
        <is>
          <t>Cái</t>
        </is>
      </c>
      <c r="I110" s="21" t="n">
        <v>4200000</v>
      </c>
      <c r="J110" s="21" t="n">
        <v>3900000</v>
      </c>
      <c r="K110" s="21" t="n">
        <v>3700000</v>
      </c>
    </row>
    <row r="111" ht="30" customHeight="1">
      <c r="A111" s="18" t="inlineStr">
        <is>
          <t>HH079509</t>
        </is>
      </c>
      <c r="B111" s="18" t="n"/>
      <c r="C111" s="18" t="inlineStr">
        <is>
          <t>Két nước IHI 60</t>
        </is>
      </c>
      <c r="D111" s="18" t="n">
        <v>490</v>
      </c>
      <c r="E111" s="18" t="n">
        <v>615</v>
      </c>
      <c r="F111" s="18" t="n">
        <v>80</v>
      </c>
      <c r="G111" s="18" t="n"/>
      <c r="H111" s="18" t="inlineStr">
        <is>
          <t>Cái</t>
        </is>
      </c>
      <c r="I111" s="21" t="n">
        <v>3150000</v>
      </c>
      <c r="J111" s="21" t="n">
        <v>2950000</v>
      </c>
      <c r="K111" s="21" t="n">
        <v>2800000</v>
      </c>
    </row>
    <row r="112" ht="30" customHeight="1">
      <c r="A112" s="18" t="inlineStr">
        <is>
          <t>HH082256</t>
        </is>
      </c>
      <c r="B112" s="18" t="n"/>
      <c r="C112" s="18" t="inlineStr">
        <is>
          <t>Két nước R60-5</t>
        </is>
      </c>
      <c r="D112" s="18" t="n">
        <v>710</v>
      </c>
      <c r="E112" s="18" t="n">
        <v>500</v>
      </c>
      <c r="F112" s="18" t="n">
        <v>100</v>
      </c>
      <c r="G112" s="18" t="n"/>
      <c r="H112" s="18" t="inlineStr">
        <is>
          <t>Cái</t>
        </is>
      </c>
      <c r="I112" s="21" t="n">
        <v>2500000</v>
      </c>
      <c r="J112" s="21" t="n">
        <v>2400000</v>
      </c>
      <c r="K112" s="21" t="n">
        <v>2300000</v>
      </c>
    </row>
    <row r="113" ht="30" customHeight="1">
      <c r="A113" s="18" t="inlineStr">
        <is>
          <t>HH077465</t>
        </is>
      </c>
      <c r="B113" s="18" t="n"/>
      <c r="C113" s="18" t="inlineStr">
        <is>
          <t>Két nước SH120 / SH100</t>
        </is>
      </c>
      <c r="D113" s="18" t="n">
        <v>640</v>
      </c>
      <c r="E113" s="18" t="n">
        <v>840</v>
      </c>
      <c r="F113" s="18" t="n">
        <v>95</v>
      </c>
      <c r="G113" s="18" t="n"/>
      <c r="H113" s="18" t="inlineStr">
        <is>
          <t>Cái</t>
        </is>
      </c>
      <c r="I113" s="21" t="n">
        <v>3200000</v>
      </c>
      <c r="J113" s="21" t="n">
        <v>3000000</v>
      </c>
      <c r="K113" s="21" t="n">
        <v>2800000</v>
      </c>
    </row>
    <row r="114" ht="30" customHeight="1">
      <c r="A114" s="18" t="inlineStr">
        <is>
          <t>HH079524</t>
        </is>
      </c>
      <c r="B114" s="18" t="n"/>
      <c r="C114" s="18" t="inlineStr">
        <is>
          <t>Két nước SH120 A3</t>
        </is>
      </c>
      <c r="D114" s="18" t="n">
        <v>730</v>
      </c>
      <c r="E114" s="18" t="n">
        <v>870</v>
      </c>
      <c r="F114" s="18" t="n">
        <v>90</v>
      </c>
      <c r="G114" s="18" t="n"/>
      <c r="H114" s="18" t="inlineStr">
        <is>
          <t>Cái</t>
        </is>
      </c>
      <c r="I114" s="21" t="n">
        <v>3800000</v>
      </c>
      <c r="J114" s="21" t="n">
        <v>3550000</v>
      </c>
      <c r="K114" s="21" t="n">
        <v>3350000</v>
      </c>
    </row>
    <row r="115" ht="30" customHeight="1">
      <c r="A115" s="18" t="inlineStr">
        <is>
          <t>HH079526</t>
        </is>
      </c>
      <c r="B115" s="18" t="n"/>
      <c r="C115" s="18" t="inlineStr">
        <is>
          <t>Két nước SH200 A1</t>
        </is>
      </c>
      <c r="D115" s="18" t="n">
        <v>760</v>
      </c>
      <c r="E115" s="18" t="n">
        <v>950</v>
      </c>
      <c r="F115" s="18" t="n">
        <v>95</v>
      </c>
      <c r="G115" s="18" t="n"/>
      <c r="H115" s="18" t="inlineStr">
        <is>
          <t>Cái</t>
        </is>
      </c>
      <c r="I115" s="21" t="n">
        <v>3750000</v>
      </c>
      <c r="J115" s="21" t="n">
        <v>3600000</v>
      </c>
      <c r="K115" s="21" t="n">
        <v>3450000</v>
      </c>
    </row>
    <row r="116" ht="30" customHeight="1">
      <c r="A116" s="18" t="inlineStr">
        <is>
          <t>HH079527</t>
        </is>
      </c>
      <c r="B116" s="18" t="n"/>
      <c r="C116" s="18" t="inlineStr">
        <is>
          <t>Két nước SH200 A3</t>
        </is>
      </c>
      <c r="D116" s="18" t="n">
        <v>760</v>
      </c>
      <c r="E116" s="18" t="n">
        <v>950</v>
      </c>
      <c r="F116" s="18" t="n">
        <v>95</v>
      </c>
      <c r="G116" s="18" t="n"/>
      <c r="H116" s="18" t="inlineStr">
        <is>
          <t>Cái</t>
        </is>
      </c>
      <c r="I116" s="21" t="n">
        <v>3750000</v>
      </c>
      <c r="J116" s="21" t="n">
        <v>3600000</v>
      </c>
      <c r="K116" s="21" t="n">
        <v>3450000</v>
      </c>
    </row>
    <row r="117" ht="30" customHeight="1">
      <c r="A117" s="18" t="inlineStr">
        <is>
          <t>HH079525</t>
        </is>
      </c>
      <c r="B117" s="18" t="n"/>
      <c r="C117" s="18" t="inlineStr">
        <is>
          <t>Két nước SH200-5/SH210-5</t>
        </is>
      </c>
      <c r="D117" s="18" t="n">
        <v>450</v>
      </c>
      <c r="E117" s="18" t="n">
        <v>965</v>
      </c>
      <c r="F117" s="18" t="n">
        <v>125</v>
      </c>
      <c r="G117" s="18" t="n"/>
      <c r="H117" s="18" t="inlineStr">
        <is>
          <t>Cái</t>
        </is>
      </c>
      <c r="I117" s="21" t="n">
        <v>3750000</v>
      </c>
      <c r="J117" s="21" t="n">
        <v>3550000</v>
      </c>
      <c r="K117" s="21" t="n">
        <v>3400000</v>
      </c>
    </row>
    <row r="118" ht="30" customHeight="1">
      <c r="A118" s="18" t="inlineStr">
        <is>
          <t>HH083605</t>
        </is>
      </c>
      <c r="B118" s="18" t="n"/>
      <c r="C118" s="18" t="inlineStr">
        <is>
          <t>Két nước SH350 A3</t>
        </is>
      </c>
      <c r="D118" s="18" t="n">
        <v>1250</v>
      </c>
      <c r="E118" s="18" t="n">
        <v>950</v>
      </c>
      <c r="F118" s="18" t="n">
        <v>115</v>
      </c>
      <c r="G118" s="18" t="n"/>
      <c r="H118" s="18" t="inlineStr">
        <is>
          <t>Cái</t>
        </is>
      </c>
      <c r="I118" s="21" t="n">
        <v>7300000</v>
      </c>
      <c r="J118" s="21" t="n">
        <v>6800000</v>
      </c>
      <c r="K118" s="21" t="n">
        <v>6400000</v>
      </c>
    </row>
    <row r="119" ht="30" customHeight="1">
      <c r="A119" s="18" t="inlineStr">
        <is>
          <t>HH083604</t>
        </is>
      </c>
      <c r="B119" s="18" t="n"/>
      <c r="C119" s="18" t="inlineStr">
        <is>
          <t>Két nước SH350-3</t>
        </is>
      </c>
      <c r="D119" s="18" t="n">
        <v>1130</v>
      </c>
      <c r="E119" s="18" t="n">
        <v>820</v>
      </c>
      <c r="F119" s="18" t="n">
        <v>120</v>
      </c>
      <c r="G119" s="18" t="n"/>
      <c r="H119" s="18" t="inlineStr">
        <is>
          <t>Cái</t>
        </is>
      </c>
      <c r="I119" s="21" t="n">
        <v>6700000</v>
      </c>
      <c r="J119" s="21" t="n">
        <v>6300000</v>
      </c>
      <c r="K119" s="21" t="n">
        <v>5900000</v>
      </c>
    </row>
    <row r="120" ht="30" customHeight="1">
      <c r="A120" s="18" t="inlineStr">
        <is>
          <t>HH083275</t>
        </is>
      </c>
      <c r="B120" s="18" t="n"/>
      <c r="C120" s="18" t="inlineStr">
        <is>
          <t>Két nước SH350-5</t>
        </is>
      </c>
      <c r="D120" s="18" t="n">
        <v>1210</v>
      </c>
      <c r="E120" s="18" t="n">
        <v>490</v>
      </c>
      <c r="F120" s="18" t="n">
        <v>125</v>
      </c>
      <c r="G120" s="18" t="n"/>
      <c r="H120" s="18" t="inlineStr">
        <is>
          <t>Cái</t>
        </is>
      </c>
      <c r="I120" s="21" t="n">
        <v>5800000</v>
      </c>
      <c r="J120" s="21" t="n">
        <v>5350000</v>
      </c>
      <c r="K120" s="21" t="n">
        <v>4950000</v>
      </c>
    </row>
    <row r="121" ht="30" customHeight="1">
      <c r="A121" s="18" t="inlineStr">
        <is>
          <t>HH083603</t>
        </is>
      </c>
      <c r="B121" s="18" t="n"/>
      <c r="C121" s="18" t="inlineStr">
        <is>
          <t>Két nước SH420</t>
        </is>
      </c>
      <c r="D121" s="18" t="n">
        <v>450</v>
      </c>
      <c r="E121" s="18" t="n">
        <v>1250</v>
      </c>
      <c r="F121" s="18" t="n">
        <v>150</v>
      </c>
      <c r="G121" s="18" t="n"/>
      <c r="H121" s="18" t="inlineStr">
        <is>
          <t>Cái</t>
        </is>
      </c>
      <c r="I121" s="21" t="n">
        <v>5600000</v>
      </c>
      <c r="J121" s="21" t="n">
        <v>5250000</v>
      </c>
      <c r="K121" s="21" t="n">
        <v>4950000</v>
      </c>
    </row>
    <row r="122" ht="30" customHeight="1">
      <c r="A122" s="18" t="inlineStr">
        <is>
          <t>HH079532</t>
        </is>
      </c>
      <c r="B122" s="18" t="n"/>
      <c r="C122" s="18" t="inlineStr">
        <is>
          <t>Két nước Yanmar 75</t>
        </is>
      </c>
      <c r="D122" s="18" t="n">
        <v>548</v>
      </c>
      <c r="E122" s="18" t="n">
        <v>583</v>
      </c>
      <c r="F122" s="18" t="n">
        <v>70</v>
      </c>
      <c r="G122" s="18" t="n"/>
      <c r="H122" s="18" t="inlineStr">
        <is>
          <t>Cái</t>
        </is>
      </c>
      <c r="I122" s="21" t="n">
        <v>2900000</v>
      </c>
      <c r="J122" s="21" t="n">
        <v>2750000</v>
      </c>
      <c r="K122" s="21" t="n">
        <v>2600000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2" topLeftCell="A19" activePane="bottomLeft" state="frozen"/>
      <selection activeCell="A1" sqref="A1"/>
      <selection pane="bottomLeft" activeCell="L42" sqref="L42"/>
    </sheetView>
  </sheetViews>
  <sheetFormatPr baseColWidth="8" defaultColWidth="8.676190476190479" defaultRowHeight="15"/>
  <cols>
    <col width="24.4285714285714" customWidth="1" min="1" max="1"/>
    <col width="21.5714285714286" customWidth="1" min="2" max="2"/>
    <col width="36.5714285714286" customWidth="1" min="3" max="3"/>
    <col width="24.4285714285714" customWidth="1" min="4" max="4"/>
    <col width="18.5714285714286" customWidth="1" min="8" max="8"/>
    <col width="19.4285714285714" customWidth="1" min="9" max="9"/>
    <col width="17.7142857142857" customWidth="1" min="10" max="11"/>
    <col width="23.8571428571429" customWidth="1" min="12" max="12"/>
  </cols>
  <sheetData>
    <row r="1" ht="30" customHeight="1">
      <c r="A1" s="15" t="inlineStr">
        <is>
          <t>Két làm mát nhớt thủy lực</t>
        </is>
      </c>
      <c r="B1" s="16" t="n"/>
      <c r="C1" s="16" t="n"/>
      <c r="D1" s="16" t="n"/>
      <c r="E1" s="16" t="n"/>
      <c r="F1" s="16" t="n"/>
      <c r="G1" s="16" t="n"/>
      <c r="H1" s="17" t="n"/>
      <c r="I1" s="18" t="n"/>
      <c r="J1" s="18" t="n"/>
      <c r="K1" s="18" t="n"/>
      <c r="L1" s="18" t="n"/>
    </row>
    <row r="2" ht="30" customHeight="1">
      <c r="A2" s="19" t="inlineStr">
        <is>
          <t>Mã HH</t>
        </is>
      </c>
      <c r="B2" s="19" t="inlineStr">
        <is>
          <t>Hãng SX</t>
        </is>
      </c>
      <c r="C2" s="19" t="inlineStr">
        <is>
          <t>Tên két</t>
        </is>
      </c>
      <c r="D2" s="19" t="inlineStr">
        <is>
          <t>Model/Đời máy</t>
        </is>
      </c>
      <c r="E2" s="19" t="inlineStr">
        <is>
          <t>Chiều cao</t>
        </is>
      </c>
      <c r="F2" s="19" t="inlineStr">
        <is>
          <t>Chiều rộng</t>
        </is>
      </c>
      <c r="G2" s="19" t="inlineStr">
        <is>
          <t>Chiều dày</t>
        </is>
      </c>
      <c r="H2" s="19" t="inlineStr">
        <is>
          <t>PARNO</t>
        </is>
      </c>
      <c r="I2" s="19" t="inlineStr">
        <is>
          <t>ĐVT</t>
        </is>
      </c>
      <c r="J2" s="19" t="inlineStr">
        <is>
          <t>Giá bán</t>
        </is>
      </c>
      <c r="K2" s="19" t="inlineStr">
        <is>
          <t>Đại lý</t>
        </is>
      </c>
      <c r="L2" s="19" t="inlineStr">
        <is>
          <t>VIP</t>
        </is>
      </c>
    </row>
    <row r="3" ht="30" customHeight="1">
      <c r="A3" s="18" t="inlineStr">
        <is>
          <t>HH078876</t>
        </is>
      </c>
      <c r="B3" s="18" t="n"/>
      <c r="C3" s="18" t="inlineStr">
        <is>
          <t>Két làm mát nhớt thủy lực E200B</t>
        </is>
      </c>
      <c r="D3" s="18" t="n"/>
      <c r="E3" s="20" t="n">
        <v>760</v>
      </c>
      <c r="F3" s="20" t="n">
        <v>735</v>
      </c>
      <c r="G3" s="20" t="n">
        <v>70</v>
      </c>
      <c r="H3" s="18" t="n"/>
      <c r="I3" s="18" t="inlineStr">
        <is>
          <t>Cái</t>
        </is>
      </c>
      <c r="J3" s="21" t="n">
        <v>5700000</v>
      </c>
      <c r="K3" s="21" t="n">
        <v>5350000</v>
      </c>
      <c r="L3" s="21" t="n">
        <v>5000000</v>
      </c>
    </row>
    <row r="4" ht="30" customHeight="1">
      <c r="A4" s="22" t="inlineStr">
        <is>
          <t>HH078887</t>
        </is>
      </c>
      <c r="B4" s="22" t="n"/>
      <c r="C4" s="22" t="inlineStr">
        <is>
          <t>Két làm mát nhớt thủy lực E70B</t>
        </is>
      </c>
      <c r="D4" s="22" t="n"/>
      <c r="E4" s="23" t="n">
        <v>500</v>
      </c>
      <c r="F4" s="23" t="n">
        <v>515</v>
      </c>
      <c r="G4" s="23" t="n">
        <v>70</v>
      </c>
      <c r="H4" s="22" t="n"/>
      <c r="I4" s="22" t="inlineStr">
        <is>
          <t>Cái</t>
        </is>
      </c>
      <c r="J4" s="24" t="n">
        <v>6600000</v>
      </c>
      <c r="K4" s="24" t="n">
        <v>6200000</v>
      </c>
      <c r="L4" s="24" t="n">
        <v>5800000</v>
      </c>
    </row>
    <row r="5" ht="30" customHeight="1">
      <c r="A5" s="18" t="inlineStr">
        <is>
          <t>HH081979</t>
        </is>
      </c>
      <c r="B5" s="18" t="n"/>
      <c r="C5" s="18" t="inlineStr">
        <is>
          <t>Két làm mát nhớt thủy lực EC55</t>
        </is>
      </c>
      <c r="D5" s="18" t="n"/>
      <c r="E5" s="20" t="n">
        <v>550</v>
      </c>
      <c r="F5" s="20" t="n">
        <v>540</v>
      </c>
      <c r="G5" s="20" t="n">
        <v>45</v>
      </c>
      <c r="H5" s="18" t="n"/>
      <c r="I5" s="18" t="inlineStr">
        <is>
          <t>Cái</t>
        </is>
      </c>
      <c r="J5" s="21" t="n">
        <v>4050000</v>
      </c>
      <c r="K5" s="21" t="n">
        <v>3750000</v>
      </c>
      <c r="L5" s="21" t="n">
        <v>3550000</v>
      </c>
    </row>
    <row r="6" ht="30" customHeight="1">
      <c r="A6" s="22" t="inlineStr">
        <is>
          <t>HH082248</t>
        </is>
      </c>
      <c r="B6" s="22" t="n"/>
      <c r="C6" s="22" t="inlineStr">
        <is>
          <t>Két làm mát nhớt thủy lực R60-5/ R55</t>
        </is>
      </c>
      <c r="D6" s="22" t="n"/>
      <c r="E6" s="23" t="n">
        <v>685</v>
      </c>
      <c r="F6" s="23" t="n">
        <v>570</v>
      </c>
      <c r="G6" s="23" t="n">
        <v>45</v>
      </c>
      <c r="H6" s="22" t="n"/>
      <c r="I6" s="22" t="inlineStr">
        <is>
          <t>Cái</t>
        </is>
      </c>
      <c r="J6" s="24" t="n">
        <v>4700000</v>
      </c>
      <c r="K6" s="24" t="n">
        <v>4400000</v>
      </c>
      <c r="L6" s="24" t="n">
        <v>4150000</v>
      </c>
    </row>
    <row r="7" ht="30" customHeight="1">
      <c r="A7" s="18" t="inlineStr">
        <is>
          <t>HH082247</t>
        </is>
      </c>
      <c r="B7" s="18" t="n"/>
      <c r="C7" s="18" t="inlineStr">
        <is>
          <t>Két làm mát nhớt thủy lực R60-9</t>
        </is>
      </c>
      <c r="D7" s="18" t="n"/>
      <c r="E7" s="20" t="n">
        <v>685</v>
      </c>
      <c r="F7" s="20" t="n">
        <v>465</v>
      </c>
      <c r="G7" s="20" t="n">
        <v>50</v>
      </c>
      <c r="H7" s="18" t="n"/>
      <c r="I7" s="18" t="inlineStr">
        <is>
          <t>Cái</t>
        </is>
      </c>
      <c r="J7" s="21" t="n">
        <v>3700000</v>
      </c>
      <c r="K7" s="21" t="n">
        <v>3450000</v>
      </c>
      <c r="L7" s="21" t="n">
        <v>3250000</v>
      </c>
    </row>
    <row r="8" ht="30" customHeight="1">
      <c r="A8" s="22" t="inlineStr">
        <is>
          <t>HH077643</t>
        </is>
      </c>
      <c r="B8" s="22" t="n"/>
      <c r="C8" s="22" t="inlineStr">
        <is>
          <t>Két làm mát nhớt thủy lực SH265 / SH260</t>
        </is>
      </c>
      <c r="D8" s="22" t="n"/>
      <c r="E8" s="23" t="n">
        <v>560</v>
      </c>
      <c r="F8" s="23" t="n">
        <v>710</v>
      </c>
      <c r="G8" s="23" t="n">
        <v>90</v>
      </c>
      <c r="H8" s="22" t="n"/>
      <c r="I8" s="22" t="inlineStr">
        <is>
          <t>Cái</t>
        </is>
      </c>
      <c r="J8" s="24" t="n">
        <v>5500000</v>
      </c>
      <c r="K8" s="24" t="n">
        <v>5100000</v>
      </c>
      <c r="L8" s="24" t="n">
        <v>4800000</v>
      </c>
    </row>
    <row r="9" ht="30" customHeight="1">
      <c r="A9" s="18" t="inlineStr">
        <is>
          <t>HH070680</t>
        </is>
      </c>
      <c r="B9" s="18" t="n"/>
      <c r="C9" s="18" t="inlineStr">
        <is>
          <t>Két làm mát nhớt thủy lực SH340</t>
        </is>
      </c>
      <c r="D9" s="18" t="n"/>
      <c r="E9" s="20" t="n"/>
      <c r="F9" s="20" t="n"/>
      <c r="G9" s="20" t="n"/>
      <c r="H9" s="18" t="n"/>
      <c r="I9" s="18" t="inlineStr">
        <is>
          <t>Cái</t>
        </is>
      </c>
      <c r="J9" s="21" t="n">
        <v>14200000</v>
      </c>
      <c r="K9" s="21" t="n">
        <v>13300000</v>
      </c>
      <c r="L9" s="21" t="n">
        <v>12600000</v>
      </c>
    </row>
    <row r="10" ht="30" customHeight="1">
      <c r="A10" s="22" t="inlineStr">
        <is>
          <t>HH082752</t>
        </is>
      </c>
      <c r="B10" s="22" t="n"/>
      <c r="C10" s="22" t="inlineStr">
        <is>
          <t>Két làm mát nhớt thủy lực SH60-A3</t>
        </is>
      </c>
      <c r="D10" s="22" t="n"/>
      <c r="E10" s="23" t="n">
        <v>570</v>
      </c>
      <c r="F10" s="23" t="n">
        <v>680</v>
      </c>
      <c r="G10" s="23" t="n">
        <v>50</v>
      </c>
      <c r="H10" s="22" t="n"/>
      <c r="I10" s="22" t="inlineStr">
        <is>
          <t>Cái</t>
        </is>
      </c>
      <c r="J10" s="24" t="n">
        <v>4350000</v>
      </c>
      <c r="K10" s="24" t="n">
        <v>4100000</v>
      </c>
      <c r="L10" s="24" t="n">
        <v>3900000</v>
      </c>
    </row>
    <row r="11" ht="30" customHeight="1">
      <c r="A11" s="18" t="n"/>
      <c r="B11" s="18" t="inlineStr">
        <is>
          <t>CAT</t>
        </is>
      </c>
      <c r="C11" s="18" t="inlineStr">
        <is>
          <t>Két làm mát nhớt thủy lực</t>
        </is>
      </c>
      <c r="D11" s="18" t="inlineStr">
        <is>
          <t>E120B</t>
        </is>
      </c>
      <c r="E11" s="20" t="n">
        <v>720</v>
      </c>
      <c r="F11" s="20" t="n">
        <v>670</v>
      </c>
      <c r="G11" s="20" t="n">
        <v>45</v>
      </c>
      <c r="H11" s="18" t="n"/>
      <c r="I11" s="18" t="inlineStr">
        <is>
          <t>Cái</t>
        </is>
      </c>
      <c r="J11" s="18" t="n"/>
      <c r="K11" s="18" t="n"/>
      <c r="L11" s="18" t="n"/>
    </row>
    <row r="12" ht="30" customHeight="1">
      <c r="A12" s="22" t="n"/>
      <c r="B12" s="22" t="inlineStr">
        <is>
          <t>CAT</t>
        </is>
      </c>
      <c r="C12" s="22" t="inlineStr">
        <is>
          <t>Két làm mát nhớt thủy lực</t>
        </is>
      </c>
      <c r="D12" s="22" t="inlineStr">
        <is>
          <t>E307C</t>
        </is>
      </c>
      <c r="E12" s="23" t="n">
        <v>650</v>
      </c>
      <c r="F12" s="23" t="n">
        <v>655</v>
      </c>
      <c r="G12" s="23" t="n">
        <v>55</v>
      </c>
      <c r="H12" s="22" t="n"/>
      <c r="I12" s="22" t="inlineStr">
        <is>
          <t>Cái</t>
        </is>
      </c>
      <c r="J12" s="22" t="n"/>
      <c r="K12" s="22" t="n"/>
      <c r="L12" s="22" t="n"/>
    </row>
    <row r="13" ht="30" customHeight="1">
      <c r="A13" s="18" t="n"/>
      <c r="B13" s="18" t="inlineStr">
        <is>
          <t>CAT</t>
        </is>
      </c>
      <c r="C13" s="18" t="inlineStr">
        <is>
          <t>Két làm mát nhớt thủy lực</t>
        </is>
      </c>
      <c r="D13" s="18" t="inlineStr">
        <is>
          <t>E320 E320A</t>
        </is>
      </c>
      <c r="E13" s="20" t="n">
        <v>910</v>
      </c>
      <c r="F13" s="20" t="n">
        <v>805</v>
      </c>
      <c r="G13" s="20" t="n">
        <v>85</v>
      </c>
      <c r="H13" s="18" t="n"/>
      <c r="I13" s="18" t="inlineStr">
        <is>
          <t>Cái</t>
        </is>
      </c>
      <c r="J13" s="18" t="n"/>
      <c r="K13" s="18" t="n"/>
      <c r="L13" s="18" t="n"/>
    </row>
    <row r="14" ht="30" customHeight="1">
      <c r="A14" s="22" t="n"/>
      <c r="B14" s="22" t="inlineStr">
        <is>
          <t>CAT</t>
        </is>
      </c>
      <c r="C14" s="22" t="inlineStr">
        <is>
          <t>Két làm mát nhớt thủy lực</t>
        </is>
      </c>
      <c r="D14" s="22" t="inlineStr">
        <is>
          <t>E320B</t>
        </is>
      </c>
      <c r="E14" s="23" t="n">
        <v>845</v>
      </c>
      <c r="F14" s="23" t="n">
        <v>815</v>
      </c>
      <c r="G14" s="23" t="n">
        <v>60</v>
      </c>
      <c r="H14" s="22" t="n"/>
      <c r="I14" s="22" t="inlineStr">
        <is>
          <t>Cái</t>
        </is>
      </c>
      <c r="J14" s="22" t="n"/>
      <c r="K14" s="22" t="n"/>
      <c r="L14" s="22" t="n"/>
    </row>
    <row r="15" ht="30" customHeight="1">
      <c r="A15" s="18" t="n"/>
      <c r="B15" s="18" t="inlineStr">
        <is>
          <t>CAT</t>
        </is>
      </c>
      <c r="C15" s="18" t="inlineStr">
        <is>
          <t>Két làm mát nhớt thủy lực</t>
        </is>
      </c>
      <c r="D15" s="18" t="inlineStr">
        <is>
          <t>E320B Higher</t>
        </is>
      </c>
      <c r="E15" s="20" t="n">
        <v>1025</v>
      </c>
      <c r="F15" s="20" t="n">
        <v>825</v>
      </c>
      <c r="G15" s="20" t="n">
        <v>80</v>
      </c>
      <c r="H15" s="18" t="n"/>
      <c r="I15" s="18" t="inlineStr">
        <is>
          <t>Cái</t>
        </is>
      </c>
      <c r="J15" s="18" t="n"/>
      <c r="K15" s="18" t="n"/>
      <c r="L15" s="18" t="n"/>
    </row>
    <row r="16" ht="30" customHeight="1">
      <c r="A16" s="22" t="n"/>
      <c r="B16" s="22" t="inlineStr">
        <is>
          <t>CAT</t>
        </is>
      </c>
      <c r="C16" s="22" t="inlineStr">
        <is>
          <t>Két làm mát nhớt thủy lực</t>
        </is>
      </c>
      <c r="D16" s="22" t="inlineStr">
        <is>
          <t>E320C New</t>
        </is>
      </c>
      <c r="E16" s="23" t="n">
        <v>940</v>
      </c>
      <c r="F16" s="23" t="n">
        <v>490</v>
      </c>
      <c r="G16" s="23" t="n">
        <v>80</v>
      </c>
      <c r="H16" s="22" t="n"/>
      <c r="I16" s="22" t="inlineStr">
        <is>
          <t>Cái</t>
        </is>
      </c>
      <c r="J16" s="22" t="n"/>
      <c r="K16" s="22" t="n"/>
      <c r="L16" s="22" t="n"/>
    </row>
    <row r="17" ht="30" customHeight="1">
      <c r="A17" s="18" t="n"/>
      <c r="B17" s="18" t="inlineStr">
        <is>
          <t>CAT</t>
        </is>
      </c>
      <c r="C17" s="18" t="inlineStr">
        <is>
          <t>Két làm mát nhớt thủy lực</t>
        </is>
      </c>
      <c r="D17" s="18" t="inlineStr">
        <is>
          <t>E320C Old</t>
        </is>
      </c>
      <c r="E17" s="20" t="n">
        <v>850</v>
      </c>
      <c r="F17" s="20" t="n">
        <v>720</v>
      </c>
      <c r="G17" s="20" t="n">
        <v>45</v>
      </c>
      <c r="H17" s="18" t="n"/>
      <c r="I17" s="18" t="inlineStr">
        <is>
          <t>Cái</t>
        </is>
      </c>
      <c r="J17" s="18" t="n"/>
      <c r="K17" s="18" t="n"/>
      <c r="L17" s="18" t="n"/>
    </row>
    <row r="18" ht="30" customHeight="1">
      <c r="A18" s="22" t="n"/>
      <c r="B18" s="22" t="inlineStr">
        <is>
          <t>CAT</t>
        </is>
      </c>
      <c r="C18" s="22" t="inlineStr">
        <is>
          <t>Két làm mát nhớt thủy lực</t>
        </is>
      </c>
      <c r="D18" s="22" t="inlineStr">
        <is>
          <t>E320D New</t>
        </is>
      </c>
      <c r="E18" s="23" t="n">
        <v>1037</v>
      </c>
      <c r="F18" s="23" t="n">
        <v>500</v>
      </c>
      <c r="G18" s="23" t="n">
        <v>85</v>
      </c>
      <c r="H18" s="22" t="n"/>
      <c r="I18" s="22" t="inlineStr">
        <is>
          <t>Cái</t>
        </is>
      </c>
      <c r="J18" s="22" t="n"/>
      <c r="K18" s="22" t="n"/>
      <c r="L18" s="22" t="n"/>
    </row>
    <row r="19" ht="30" customHeight="1">
      <c r="A19" s="18" t="n"/>
      <c r="B19" s="18" t="inlineStr">
        <is>
          <t>CAT</t>
        </is>
      </c>
      <c r="C19" s="18" t="inlineStr">
        <is>
          <t>Két làm mát nhớt thủy lực</t>
        </is>
      </c>
      <c r="D19" s="18" t="inlineStr">
        <is>
          <t>E320D Old</t>
        </is>
      </c>
      <c r="E19" s="20" t="n">
        <v>1050</v>
      </c>
      <c r="F19" s="20" t="n">
        <v>520</v>
      </c>
      <c r="G19" s="20" t="n">
        <v>90</v>
      </c>
      <c r="H19" s="18" t="n"/>
      <c r="I19" s="18" t="inlineStr">
        <is>
          <t>Cái</t>
        </is>
      </c>
      <c r="J19" s="18" t="n"/>
      <c r="K19" s="18" t="n"/>
      <c r="L19" s="18" t="n"/>
    </row>
    <row r="20" ht="30" customHeight="1">
      <c r="A20" s="22" t="n"/>
      <c r="B20" s="22" t="inlineStr">
        <is>
          <t>CAT</t>
        </is>
      </c>
      <c r="C20" s="22" t="inlineStr">
        <is>
          <t>Két làm mát nhớt thủy lực</t>
        </is>
      </c>
      <c r="D20" s="22" t="inlineStr">
        <is>
          <t>E325C</t>
        </is>
      </c>
      <c r="E20" s="23" t="n">
        <v>935</v>
      </c>
      <c r="F20" s="23" t="n">
        <v>730</v>
      </c>
      <c r="G20" s="23" t="n">
        <v>65</v>
      </c>
      <c r="H20" s="22" t="n"/>
      <c r="I20" s="22" t="inlineStr">
        <is>
          <t>Cái</t>
        </is>
      </c>
      <c r="J20" s="22" t="n"/>
      <c r="K20" s="22" t="n"/>
      <c r="L20" s="22" t="n"/>
    </row>
    <row r="21" ht="30" customHeight="1">
      <c r="A21" s="18" t="n"/>
      <c r="B21" s="18" t="inlineStr">
        <is>
          <t>CAT</t>
        </is>
      </c>
      <c r="C21" s="18" t="inlineStr">
        <is>
          <t>Két làm mát nhớt thủy lực</t>
        </is>
      </c>
      <c r="D21" s="18" t="inlineStr">
        <is>
          <t>E329D</t>
        </is>
      </c>
      <c r="E21" s="20" t="n">
        <v>1035</v>
      </c>
      <c r="F21" s="20" t="n">
        <v>580</v>
      </c>
      <c r="G21" s="20" t="n">
        <v>150</v>
      </c>
      <c r="H21" s="18" t="n"/>
      <c r="I21" s="18" t="inlineStr">
        <is>
          <t>Cái</t>
        </is>
      </c>
      <c r="J21" s="18" t="n"/>
      <c r="K21" s="18" t="n"/>
      <c r="L21" s="18" t="n"/>
    </row>
    <row r="22" ht="30" customHeight="1">
      <c r="A22" s="22" t="n"/>
      <c r="B22" s="22" t="inlineStr">
        <is>
          <t>CAT</t>
        </is>
      </c>
      <c r="C22" s="22" t="inlineStr">
        <is>
          <t>Két làm mát nhớt thủy lực</t>
        </is>
      </c>
      <c r="D22" s="22" t="inlineStr">
        <is>
          <t>E330 E330A E330L</t>
        </is>
      </c>
      <c r="E22" s="23" t="n">
        <v>1000</v>
      </c>
      <c r="F22" s="23" t="n">
        <v>960</v>
      </c>
      <c r="G22" s="23" t="n">
        <v>70</v>
      </c>
      <c r="H22" s="22" t="n"/>
      <c r="I22" s="22" t="inlineStr">
        <is>
          <t>Cái</t>
        </is>
      </c>
      <c r="J22" s="22" t="n"/>
      <c r="K22" s="22" t="n"/>
      <c r="L22" s="22" t="n"/>
    </row>
    <row r="23" ht="30" customHeight="1">
      <c r="A23" s="18" t="n"/>
      <c r="B23" s="18" t="inlineStr">
        <is>
          <t>CAT</t>
        </is>
      </c>
      <c r="C23" s="18" t="inlineStr">
        <is>
          <t>Két làm mát nhớt thủy lực</t>
        </is>
      </c>
      <c r="D23" s="18" t="inlineStr">
        <is>
          <t>E330-3</t>
        </is>
      </c>
      <c r="E23" s="20" t="n">
        <v>1210</v>
      </c>
      <c r="F23" s="20" t="n">
        <v>490</v>
      </c>
      <c r="G23" s="20" t="n">
        <v>100</v>
      </c>
      <c r="H23" s="18" t="n"/>
      <c r="I23" s="18" t="inlineStr">
        <is>
          <t>Cái</t>
        </is>
      </c>
      <c r="J23" s="18" t="n"/>
      <c r="K23" s="18" t="n"/>
      <c r="L23" s="18" t="n"/>
    </row>
    <row r="24" ht="30" customHeight="1">
      <c r="A24" s="22" t="n"/>
      <c r="B24" s="22" t="inlineStr">
        <is>
          <t>CAT</t>
        </is>
      </c>
      <c r="C24" s="22" t="inlineStr">
        <is>
          <t>Két làm mát nhớt thủy lực</t>
        </is>
      </c>
      <c r="D24" s="22" t="inlineStr">
        <is>
          <t>E330B</t>
        </is>
      </c>
      <c r="E24" s="23" t="n">
        <v>1045</v>
      </c>
      <c r="F24" s="23" t="n">
        <v>1050</v>
      </c>
      <c r="G24" s="23" t="n">
        <v>70</v>
      </c>
      <c r="H24" s="22" t="n"/>
      <c r="I24" s="22" t="inlineStr">
        <is>
          <t>Cái</t>
        </is>
      </c>
      <c r="J24" s="22" t="n"/>
      <c r="K24" s="22" t="n"/>
      <c r="L24" s="22" t="n"/>
    </row>
    <row r="25" ht="30" customHeight="1">
      <c r="A25" s="18" t="n"/>
      <c r="B25" s="18" t="inlineStr">
        <is>
          <t>CAT</t>
        </is>
      </c>
      <c r="C25" s="18" t="inlineStr">
        <is>
          <t>Két làm mát nhớt thủy lực</t>
        </is>
      </c>
      <c r="D25" s="18" t="inlineStr">
        <is>
          <t>E330C</t>
        </is>
      </c>
      <c r="E25" s="20" t="n">
        <v>1010</v>
      </c>
      <c r="F25" s="20" t="n">
        <v>900</v>
      </c>
      <c r="G25" s="20" t="n">
        <v>120</v>
      </c>
      <c r="H25" s="18" t="n"/>
      <c r="I25" s="18" t="inlineStr">
        <is>
          <t>Cái</t>
        </is>
      </c>
      <c r="J25" s="18" t="n"/>
      <c r="K25" s="18" t="n"/>
      <c r="L25" s="18" t="n"/>
    </row>
    <row r="26" ht="30" customHeight="1">
      <c r="A26" s="22" t="n"/>
      <c r="B26" s="22" t="inlineStr">
        <is>
          <t>CAT</t>
        </is>
      </c>
      <c r="C26" s="22" t="inlineStr">
        <is>
          <t>Két làm mát nhớt thủy lực</t>
        </is>
      </c>
      <c r="D26" s="22" t="inlineStr">
        <is>
          <t>E330D</t>
        </is>
      </c>
      <c r="E26" s="23" t="n">
        <v>1230</v>
      </c>
      <c r="F26" s="23" t="n">
        <v>640</v>
      </c>
      <c r="G26" s="23" t="n">
        <v>100</v>
      </c>
      <c r="H26" s="22" t="n"/>
      <c r="I26" s="22" t="inlineStr">
        <is>
          <t>Cái</t>
        </is>
      </c>
      <c r="J26" s="22" t="n"/>
      <c r="K26" s="22" t="n"/>
      <c r="L26" s="22" t="n"/>
    </row>
    <row r="27" ht="30" customHeight="1">
      <c r="A27" s="18" t="n"/>
      <c r="B27" s="18" t="inlineStr">
        <is>
          <t>CAT</t>
        </is>
      </c>
      <c r="C27" s="18" t="inlineStr">
        <is>
          <t>Két làm mát nhớt thủy lực</t>
        </is>
      </c>
      <c r="D27" s="18" t="inlineStr">
        <is>
          <t>E336D</t>
        </is>
      </c>
      <c r="E27" s="20" t="n">
        <v>1240</v>
      </c>
      <c r="F27" s="20" t="n">
        <v>640</v>
      </c>
      <c r="G27" s="20" t="n">
        <v>110</v>
      </c>
      <c r="H27" s="18" t="n"/>
      <c r="I27" s="18" t="inlineStr">
        <is>
          <t>Cái</t>
        </is>
      </c>
      <c r="J27" s="18" t="n"/>
      <c r="K27" s="18" t="n"/>
      <c r="L27" s="18" t="n"/>
    </row>
    <row r="28" ht="30" customHeight="1">
      <c r="A28" s="22" t="n"/>
      <c r="B28" s="22" t="inlineStr">
        <is>
          <t>CAT</t>
        </is>
      </c>
      <c r="C28" s="22" t="inlineStr">
        <is>
          <t>Két làm mát nhớt thủy lực</t>
        </is>
      </c>
      <c r="D28" s="22" t="inlineStr">
        <is>
          <t>E343C E345D E349D</t>
        </is>
      </c>
      <c r="E28" s="23" t="n">
        <v>1207</v>
      </c>
      <c r="F28" s="23" t="n">
        <v>820</v>
      </c>
      <c r="G28" s="23" t="n">
        <v>85</v>
      </c>
      <c r="H28" s="22" t="n"/>
      <c r="I28" s="22" t="inlineStr">
        <is>
          <t>Cái</t>
        </is>
      </c>
      <c r="J28" s="22" t="n"/>
      <c r="K28" s="22" t="n"/>
      <c r="L28" s="22" t="n"/>
    </row>
    <row r="29" ht="30" customHeight="1">
      <c r="A29" s="18" t="inlineStr">
        <is>
          <t>HH077987</t>
        </is>
      </c>
      <c r="B29" s="18" t="inlineStr">
        <is>
          <t>CATERPILLAR</t>
        </is>
      </c>
      <c r="C29" s="18" t="inlineStr">
        <is>
          <t>Két làm mát nhớt thủy lực CAT E320B</t>
        </is>
      </c>
      <c r="D29" s="18" t="n"/>
      <c r="E29" s="20" t="n">
        <v>845</v>
      </c>
      <c r="F29" s="20" t="n">
        <v>815</v>
      </c>
      <c r="G29" s="20" t="n">
        <v>60</v>
      </c>
      <c r="H29" s="18" t="inlineStr">
        <is>
          <t>118-9954</t>
        </is>
      </c>
      <c r="I29" s="18" t="inlineStr">
        <is>
          <t>Cái</t>
        </is>
      </c>
      <c r="J29" s="21" t="n">
        <v>8000000</v>
      </c>
      <c r="K29" s="21" t="n">
        <v>7500000</v>
      </c>
      <c r="L29" s="21" t="n">
        <v>7000000</v>
      </c>
    </row>
    <row r="30" ht="30" customHeight="1">
      <c r="A30" s="22" t="inlineStr">
        <is>
          <t>HH078877</t>
        </is>
      </c>
      <c r="B30" s="22" t="inlineStr">
        <is>
          <t>CATERPILLAR</t>
        </is>
      </c>
      <c r="C30" s="22" t="inlineStr">
        <is>
          <t>Két làm mát nhớt thủy lực E311B/ E312B</t>
        </is>
      </c>
      <c r="D30" s="22" t="n"/>
      <c r="E30" s="23" t="n">
        <v>630</v>
      </c>
      <c r="F30" s="23" t="n">
        <v>710</v>
      </c>
      <c r="G30" s="23" t="n">
        <v>70</v>
      </c>
      <c r="H30" s="22" t="n"/>
      <c r="I30" s="22" t="inlineStr">
        <is>
          <t>Cái</t>
        </is>
      </c>
      <c r="J30" s="24" t="n">
        <v>7500000</v>
      </c>
      <c r="K30" s="24" t="n">
        <v>7000000</v>
      </c>
      <c r="L30" s="24" t="n">
        <v>6600000</v>
      </c>
    </row>
    <row r="31" ht="30" customHeight="1">
      <c r="A31" s="18" t="inlineStr">
        <is>
          <t>HH078878</t>
        </is>
      </c>
      <c r="B31" s="18" t="inlineStr">
        <is>
          <t>CATERPILLAR</t>
        </is>
      </c>
      <c r="C31" s="18" t="inlineStr">
        <is>
          <t>Két làm mát nhớt thủy lực E311C/ E312C</t>
        </is>
      </c>
      <c r="D31" s="18" t="n"/>
      <c r="E31" s="20" t="n">
        <v>630</v>
      </c>
      <c r="F31" s="20" t="n">
        <v>620</v>
      </c>
      <c r="G31" s="20" t="n">
        <v>50</v>
      </c>
      <c r="H31" s="18" t="n"/>
      <c r="I31" s="18" t="inlineStr">
        <is>
          <t>Cái</t>
        </is>
      </c>
      <c r="J31" s="21" t="n">
        <v>4700000</v>
      </c>
      <c r="K31" s="21" t="n">
        <v>4400000</v>
      </c>
      <c r="L31" s="21" t="n">
        <v>4100000</v>
      </c>
    </row>
    <row r="32" ht="30" customHeight="1">
      <c r="A32" s="22" t="inlineStr">
        <is>
          <t>HH078888</t>
        </is>
      </c>
      <c r="B32" s="22" t="inlineStr">
        <is>
          <t>CATERPILLAR</t>
        </is>
      </c>
      <c r="C32" s="22" t="inlineStr">
        <is>
          <t>Két làm mát nhớt thủy lực E320C Old</t>
        </is>
      </c>
      <c r="D32" s="22" t="n"/>
      <c r="E32" s="23" t="n">
        <v>720</v>
      </c>
      <c r="F32" s="23" t="n">
        <v>850</v>
      </c>
      <c r="G32" s="23" t="n">
        <v>45</v>
      </c>
      <c r="H32" s="22" t="n"/>
      <c r="I32" s="22" t="inlineStr">
        <is>
          <t>Cái</t>
        </is>
      </c>
      <c r="J32" s="24" t="n">
        <v>7200000</v>
      </c>
      <c r="K32" s="24" t="n">
        <v>6800000</v>
      </c>
      <c r="L32" s="24" t="n">
        <v>6400000</v>
      </c>
    </row>
    <row r="33" ht="30" customHeight="1">
      <c r="A33" s="18" t="inlineStr">
        <is>
          <t>HH077986</t>
        </is>
      </c>
      <c r="B33" s="18" t="inlineStr">
        <is>
          <t>DAEWOO-DOOSAN</t>
        </is>
      </c>
      <c r="C33" s="18" t="inlineStr">
        <is>
          <t>Két làm mát nhớt thủy lực DAE DH220-5/ S200-5 / -02</t>
        </is>
      </c>
      <c r="D33" s="18" t="n"/>
      <c r="E33" s="20" t="n">
        <v>990</v>
      </c>
      <c r="F33" s="20" t="n">
        <v>830</v>
      </c>
      <c r="G33" s="20" t="n">
        <v>85</v>
      </c>
      <c r="H33" s="18" t="inlineStr">
        <is>
          <t>2202-9061A</t>
        </is>
      </c>
      <c r="I33" s="18" t="inlineStr">
        <is>
          <t>Cái</t>
        </is>
      </c>
      <c r="J33" s="21" t="n">
        <v>8500000</v>
      </c>
      <c r="K33" s="21" t="n">
        <v>7950000</v>
      </c>
      <c r="L33" s="21" t="n">
        <v>7500000</v>
      </c>
    </row>
    <row r="34" ht="30" customHeight="1">
      <c r="A34" s="22" t="inlineStr">
        <is>
          <t>HH077985</t>
        </is>
      </c>
      <c r="B34" s="22" t="inlineStr">
        <is>
          <t>DAEWOO-DOOSAN</t>
        </is>
      </c>
      <c r="C34" s="22" t="inlineStr">
        <is>
          <t>Két làm mát nhớt thủy lực DH220-3/ S200</t>
        </is>
      </c>
      <c r="D34" s="22" t="n"/>
      <c r="E34" s="23" t="n">
        <v>820</v>
      </c>
      <c r="F34" s="23" t="n">
        <v>785</v>
      </c>
      <c r="G34" s="23" t="n">
        <v>70</v>
      </c>
      <c r="H34" s="22" t="n"/>
      <c r="I34" s="22" t="inlineStr">
        <is>
          <t>Cái</t>
        </is>
      </c>
      <c r="J34" s="24" t="n">
        <v>10500000</v>
      </c>
      <c r="K34" s="24" t="n">
        <v>10000000</v>
      </c>
      <c r="L34" s="24" t="n">
        <v>9500000</v>
      </c>
    </row>
    <row r="35" ht="30" customHeight="1">
      <c r="A35" s="18" t="inlineStr">
        <is>
          <t>HH083595</t>
        </is>
      </c>
      <c r="B35" s="18" t="inlineStr">
        <is>
          <t>DAEWOO-DOOSAN</t>
        </is>
      </c>
      <c r="C35" s="18" t="inlineStr">
        <is>
          <t>Két làm mát nhớt thủy lực DX200/ DX225</t>
        </is>
      </c>
      <c r="D35" s="18" t="n"/>
      <c r="E35" s="20" t="n">
        <v>468</v>
      </c>
      <c r="F35" s="20" t="n">
        <v>980</v>
      </c>
      <c r="G35" s="20" t="n">
        <v>80</v>
      </c>
      <c r="H35" s="18" t="n"/>
      <c r="I35" s="18" t="inlineStr">
        <is>
          <t>Cái</t>
        </is>
      </c>
      <c r="J35" s="21" t="n">
        <v>8100000</v>
      </c>
      <c r="K35" s="21" t="n">
        <v>7600000</v>
      </c>
      <c r="L35" s="21" t="n">
        <v>7150000</v>
      </c>
    </row>
    <row r="36" ht="30" customHeight="1">
      <c r="A36" s="22" t="inlineStr">
        <is>
          <t>HH078880</t>
        </is>
      </c>
      <c r="B36" s="22" t="inlineStr">
        <is>
          <t>DAEWOO-DOOSAN</t>
        </is>
      </c>
      <c r="C36" s="22" t="inlineStr">
        <is>
          <t>Két làm mát nhớt thủy lực DX60/DX55/DX50</t>
        </is>
      </c>
      <c r="D36" s="22" t="n"/>
      <c r="E36" s="23" t="n">
        <v>460</v>
      </c>
      <c r="F36" s="23" t="n">
        <v>635</v>
      </c>
      <c r="G36" s="23" t="n">
        <v>50</v>
      </c>
      <c r="H36" s="22" t="n"/>
      <c r="I36" s="22" t="inlineStr">
        <is>
          <t>Cái</t>
        </is>
      </c>
      <c r="J36" s="24" t="n">
        <v>4500000</v>
      </c>
      <c r="K36" s="24" t="n">
        <v>4200000</v>
      </c>
      <c r="L36" s="24" t="n">
        <v>4000000</v>
      </c>
    </row>
    <row r="37" ht="30" customHeight="1">
      <c r="A37" s="18" t="n"/>
      <c r="B37" s="18" t="inlineStr">
        <is>
          <t>DOOSAN</t>
        </is>
      </c>
      <c r="C37" s="18" t="inlineStr">
        <is>
          <t>Két làm mát nhớt thủy lực</t>
        </is>
      </c>
      <c r="D37" s="18" t="inlineStr">
        <is>
          <t>DH150-7</t>
        </is>
      </c>
      <c r="E37" s="20" t="n">
        <v>830</v>
      </c>
      <c r="F37" s="20" t="n">
        <v>880</v>
      </c>
      <c r="G37" s="20" t="n">
        <v>90</v>
      </c>
      <c r="H37" s="18" t="n"/>
      <c r="I37" s="18" t="inlineStr">
        <is>
          <t>Cái</t>
        </is>
      </c>
      <c r="J37" s="18" t="n"/>
      <c r="K37" s="18" t="n"/>
      <c r="L37" s="18" t="n"/>
    </row>
    <row r="38" ht="30" customHeight="1">
      <c r="A38" s="22" t="n"/>
      <c r="B38" s="22" t="inlineStr">
        <is>
          <t>DOOSAN</t>
        </is>
      </c>
      <c r="C38" s="22" t="inlineStr">
        <is>
          <t>Két làm mát nhớt thủy lực</t>
        </is>
      </c>
      <c r="D38" s="22" t="inlineStr">
        <is>
          <t>DH150W-7</t>
        </is>
      </c>
      <c r="E38" s="23" t="n">
        <v>820</v>
      </c>
      <c r="F38" s="23" t="n">
        <v>785</v>
      </c>
      <c r="G38" s="23" t="n">
        <v>70</v>
      </c>
      <c r="H38" s="22" t="n"/>
      <c r="I38" s="22" t="inlineStr">
        <is>
          <t>Cái</t>
        </is>
      </c>
      <c r="J38" s="22" t="n"/>
      <c r="K38" s="22" t="n"/>
      <c r="L38" s="22" t="n"/>
    </row>
    <row r="39" ht="30" customHeight="1">
      <c r="A39" s="18" t="n"/>
      <c r="B39" s="18" t="inlineStr">
        <is>
          <t>DOOSAN</t>
        </is>
      </c>
      <c r="C39" s="18" t="inlineStr">
        <is>
          <t>Két làm mát nhớt thủy lực</t>
        </is>
      </c>
      <c r="D39" s="18" t="inlineStr">
        <is>
          <t>DH220-5</t>
        </is>
      </c>
      <c r="E39" s="20" t="n">
        <v>990</v>
      </c>
      <c r="F39" s="20" t="n">
        <v>830</v>
      </c>
      <c r="G39" s="20" t="n">
        <v>85</v>
      </c>
      <c r="H39" s="18" t="n"/>
      <c r="I39" s="18" t="inlineStr">
        <is>
          <t>Cái</t>
        </is>
      </c>
      <c r="J39" s="18" t="n"/>
      <c r="K39" s="18" t="n"/>
      <c r="L39" s="18" t="n"/>
    </row>
    <row r="40" ht="30" customHeight="1">
      <c r="A40" s="22" t="n"/>
      <c r="B40" s="22" t="inlineStr">
        <is>
          <t>DOOSAN</t>
        </is>
      </c>
      <c r="C40" s="22" t="inlineStr">
        <is>
          <t>Két làm mát nhớt thủy lực</t>
        </is>
      </c>
      <c r="D40" s="22" t="inlineStr">
        <is>
          <t>DH225-7</t>
        </is>
      </c>
      <c r="E40" s="23" t="n">
        <v>840</v>
      </c>
      <c r="F40" s="23" t="n">
        <v>1085</v>
      </c>
      <c r="G40" s="23" t="n">
        <v>80</v>
      </c>
      <c r="H40" s="22" t="n"/>
      <c r="I40" s="22" t="inlineStr">
        <is>
          <t>Cái</t>
        </is>
      </c>
      <c r="J40" s="22" t="n"/>
      <c r="K40" s="22" t="n"/>
      <c r="L40" s="22" t="n"/>
    </row>
    <row r="41" ht="30" customHeight="1">
      <c r="A41" s="18" t="n"/>
      <c r="B41" s="18" t="inlineStr">
        <is>
          <t>DOOSAN</t>
        </is>
      </c>
      <c r="C41" s="18" t="inlineStr">
        <is>
          <t>Két làm mát nhớt thủy lực</t>
        </is>
      </c>
      <c r="D41" s="18" t="inlineStr">
        <is>
          <t>DH258-7</t>
        </is>
      </c>
      <c r="E41" s="20" t="n">
        <v>1110</v>
      </c>
      <c r="F41" s="20" t="n">
        <v>980</v>
      </c>
      <c r="G41" s="20" t="n">
        <v>85</v>
      </c>
      <c r="H41" s="18" t="n"/>
      <c r="I41" s="18" t="inlineStr">
        <is>
          <t>Cái</t>
        </is>
      </c>
      <c r="J41" s="18" t="n"/>
      <c r="K41" s="18" t="n"/>
      <c r="L41" s="18" t="n"/>
    </row>
    <row r="42" ht="30" customHeight="1">
      <c r="A42" s="22" t="n"/>
      <c r="B42" s="22" t="inlineStr">
        <is>
          <t>DOOSAN</t>
        </is>
      </c>
      <c r="C42" s="22" t="inlineStr">
        <is>
          <t>Két làm mát nhớt thủy lực</t>
        </is>
      </c>
      <c r="D42" s="22" t="inlineStr">
        <is>
          <t>DH300-5</t>
        </is>
      </c>
      <c r="E42" s="23" t="n">
        <v>1115</v>
      </c>
      <c r="F42" s="23" t="n">
        <v>995</v>
      </c>
      <c r="G42" s="23" t="n">
        <v>90</v>
      </c>
      <c r="H42" s="22" t="n"/>
      <c r="I42" s="22" t="inlineStr">
        <is>
          <t>Cái</t>
        </is>
      </c>
      <c r="J42" s="22" t="n"/>
      <c r="K42" s="22" t="n"/>
      <c r="L42" s="22" t="n"/>
    </row>
    <row r="43" ht="30" customHeight="1">
      <c r="A43" s="18" t="n"/>
      <c r="B43" s="18" t="inlineStr">
        <is>
          <t>DOOSAN</t>
        </is>
      </c>
      <c r="C43" s="18" t="inlineStr">
        <is>
          <t>Két làm mát nhớt thủy lực</t>
        </is>
      </c>
      <c r="D43" s="18" t="inlineStr">
        <is>
          <t>DH300-7</t>
        </is>
      </c>
      <c r="E43" s="20" t="n">
        <v>1220</v>
      </c>
      <c r="F43" s="20" t="n">
        <v>980</v>
      </c>
      <c r="G43" s="20" t="n">
        <v>90</v>
      </c>
      <c r="H43" s="18" t="n"/>
      <c r="I43" s="18" t="inlineStr">
        <is>
          <t>Cái</t>
        </is>
      </c>
      <c r="J43" s="18" t="n"/>
      <c r="K43" s="18" t="n"/>
      <c r="L43" s="18" t="n"/>
    </row>
    <row r="44" ht="30" customHeight="1">
      <c r="A44" s="22" t="n"/>
      <c r="B44" s="22" t="inlineStr">
        <is>
          <t>DOOSAN</t>
        </is>
      </c>
      <c r="C44" s="22" t="inlineStr">
        <is>
          <t>Két làm mát nhớt thủy lực</t>
        </is>
      </c>
      <c r="D44" s="22" t="inlineStr">
        <is>
          <t>DH300-7 New</t>
        </is>
      </c>
      <c r="E44" s="23" t="n">
        <v>1220</v>
      </c>
      <c r="F44" s="23" t="n">
        <v>980</v>
      </c>
      <c r="G44" s="23" t="n">
        <v>90</v>
      </c>
      <c r="H44" s="22" t="n"/>
      <c r="I44" s="22" t="inlineStr">
        <is>
          <t>Cái</t>
        </is>
      </c>
      <c r="J44" s="22" t="n"/>
      <c r="K44" s="22" t="n"/>
      <c r="L44" s="22" t="n"/>
    </row>
    <row r="45" ht="30" customHeight="1">
      <c r="A45" s="18" t="n"/>
      <c r="B45" s="18" t="inlineStr">
        <is>
          <t>DOOSAN</t>
        </is>
      </c>
      <c r="C45" s="18" t="inlineStr">
        <is>
          <t>Két làm mát nhớt thủy lực</t>
        </is>
      </c>
      <c r="D45" s="18" t="inlineStr">
        <is>
          <t>DH360-5</t>
        </is>
      </c>
      <c r="E45" s="20" t="n">
        <v>1150</v>
      </c>
      <c r="F45" s="20" t="n">
        <v>995</v>
      </c>
      <c r="G45" s="20" t="n">
        <v>90</v>
      </c>
      <c r="H45" s="18" t="n"/>
      <c r="I45" s="18" t="inlineStr">
        <is>
          <t>Cái</t>
        </is>
      </c>
      <c r="J45" s="18" t="n"/>
      <c r="K45" s="18" t="n"/>
      <c r="L45" s="18" t="n"/>
    </row>
    <row r="46" ht="30" customHeight="1">
      <c r="A46" s="22" t="n"/>
      <c r="B46" s="22" t="inlineStr">
        <is>
          <t>DOOSAN</t>
        </is>
      </c>
      <c r="C46" s="22" t="inlineStr">
        <is>
          <t>Két làm mát nhớt thủy lực</t>
        </is>
      </c>
      <c r="D46" s="22" t="inlineStr">
        <is>
          <t>DH370-7 DH420-7</t>
        </is>
      </c>
      <c r="E46" s="23" t="n">
        <v>1120</v>
      </c>
      <c r="F46" s="23" t="n">
        <v>1180</v>
      </c>
      <c r="G46" s="23" t="n">
        <v>90</v>
      </c>
      <c r="H46" s="22" t="n"/>
      <c r="I46" s="22" t="inlineStr">
        <is>
          <t>Cái</t>
        </is>
      </c>
      <c r="J46" s="22" t="n"/>
      <c r="K46" s="22" t="n"/>
      <c r="L46" s="22" t="n"/>
    </row>
    <row r="47" ht="30" customHeight="1">
      <c r="A47" s="18" t="n"/>
      <c r="B47" s="18" t="inlineStr">
        <is>
          <t>DOOSAN</t>
        </is>
      </c>
      <c r="C47" s="18" t="inlineStr">
        <is>
          <t>Két làm mát nhớt thủy lực</t>
        </is>
      </c>
      <c r="D47" s="18" t="inlineStr">
        <is>
          <t>DH500-7 DH550-7</t>
        </is>
      </c>
      <c r="E47" s="20" t="n">
        <v>1125</v>
      </c>
      <c r="F47" s="20" t="n">
        <v>1165</v>
      </c>
      <c r="G47" s="20" t="n">
        <v>70</v>
      </c>
      <c r="H47" s="18" t="n"/>
      <c r="I47" s="18" t="inlineStr">
        <is>
          <t>Cái</t>
        </is>
      </c>
      <c r="J47" s="18" t="n"/>
      <c r="K47" s="18" t="n"/>
      <c r="L47" s="18" t="n"/>
    </row>
    <row r="48" ht="30" customHeight="1">
      <c r="A48" s="22" t="n"/>
      <c r="B48" s="22" t="inlineStr">
        <is>
          <t>DOOSAN</t>
        </is>
      </c>
      <c r="C48" s="22" t="inlineStr">
        <is>
          <t>Két làm mát nhớt thủy lực</t>
        </is>
      </c>
      <c r="D48" s="22" t="inlineStr">
        <is>
          <t>DH55</t>
        </is>
      </c>
      <c r="E48" s="23" t="n">
        <v>570</v>
      </c>
      <c r="F48" s="23" t="n">
        <v>650</v>
      </c>
      <c r="G48" s="23" t="n">
        <v>50</v>
      </c>
      <c r="H48" s="22" t="n"/>
      <c r="I48" s="22" t="inlineStr">
        <is>
          <t>Cái</t>
        </is>
      </c>
      <c r="J48" s="22" t="n"/>
      <c r="K48" s="22" t="n"/>
      <c r="L48" s="22" t="n"/>
    </row>
    <row r="49" ht="30" customHeight="1">
      <c r="A49" s="18" t="n"/>
      <c r="B49" s="18" t="inlineStr">
        <is>
          <t>DOOSAN</t>
        </is>
      </c>
      <c r="C49" s="18" t="inlineStr">
        <is>
          <t>Két làm mát nhớt thủy lực</t>
        </is>
      </c>
      <c r="D49" s="18" t="inlineStr">
        <is>
          <t>DH60-7</t>
        </is>
      </c>
      <c r="E49" s="20" t="n">
        <v>550</v>
      </c>
      <c r="F49" s="20" t="n">
        <v>650</v>
      </c>
      <c r="G49" s="20" t="n">
        <v>50</v>
      </c>
      <c r="H49" s="18" t="n"/>
      <c r="I49" s="18" t="inlineStr">
        <is>
          <t>Cái</t>
        </is>
      </c>
      <c r="J49" s="18" t="n"/>
      <c r="K49" s="18" t="n"/>
      <c r="L49" s="18" t="n"/>
    </row>
    <row r="50" ht="30" customHeight="1">
      <c r="A50" s="22" t="n"/>
      <c r="B50" s="22" t="inlineStr">
        <is>
          <t>DOOSAN</t>
        </is>
      </c>
      <c r="C50" s="22" t="inlineStr">
        <is>
          <t>Két làm mát nhớt thủy lực</t>
        </is>
      </c>
      <c r="D50" s="22" t="inlineStr">
        <is>
          <t>DH80-7</t>
        </is>
      </c>
      <c r="E50" s="23" t="n">
        <v>565</v>
      </c>
      <c r="F50" s="23" t="n">
        <v>660</v>
      </c>
      <c r="G50" s="23" t="n">
        <v>50</v>
      </c>
      <c r="H50" s="22" t="n"/>
      <c r="I50" s="22" t="inlineStr">
        <is>
          <t>Cái</t>
        </is>
      </c>
      <c r="J50" s="22" t="n"/>
      <c r="K50" s="22" t="n"/>
      <c r="L50" s="22" t="n"/>
    </row>
    <row r="51" ht="30" customHeight="1">
      <c r="A51" s="18" t="n"/>
      <c r="B51" s="18" t="inlineStr">
        <is>
          <t>DOOSAN</t>
        </is>
      </c>
      <c r="C51" s="18" t="inlineStr">
        <is>
          <t>Két làm mát nhớt thủy lực</t>
        </is>
      </c>
      <c r="D51" s="18" t="inlineStr">
        <is>
          <t>DX60</t>
        </is>
      </c>
      <c r="E51" s="20" t="n">
        <v>635</v>
      </c>
      <c r="F51" s="20" t="n">
        <v>460</v>
      </c>
      <c r="G51" s="20" t="n">
        <v>70</v>
      </c>
      <c r="H51" s="18" t="n"/>
      <c r="I51" s="18" t="inlineStr">
        <is>
          <t>Cái</t>
        </is>
      </c>
      <c r="J51" s="18" t="n"/>
      <c r="K51" s="18" t="n"/>
      <c r="L51" s="18" t="n"/>
    </row>
    <row r="52" ht="30" customHeight="1">
      <c r="A52" s="22" t="n"/>
      <c r="B52" s="22" t="inlineStr">
        <is>
          <t>FOTON LOVOL</t>
        </is>
      </c>
      <c r="C52" s="22" t="inlineStr">
        <is>
          <t>Két làm mát nhớt thủy lực</t>
        </is>
      </c>
      <c r="D52" s="22" t="inlineStr">
        <is>
          <t>FL220-7</t>
        </is>
      </c>
      <c r="E52" s="23" t="n">
        <v>1090</v>
      </c>
      <c r="F52" s="23" t="n">
        <v>455</v>
      </c>
      <c r="G52" s="23" t="n">
        <v>140</v>
      </c>
      <c r="H52" s="22" t="n"/>
      <c r="I52" s="22" t="inlineStr">
        <is>
          <t>Cái</t>
        </is>
      </c>
      <c r="J52" s="22" t="n"/>
      <c r="K52" s="22" t="n"/>
      <c r="L52" s="22" t="n"/>
    </row>
    <row r="53" ht="30" customHeight="1">
      <c r="A53" s="18" t="inlineStr">
        <is>
          <t>HH077982</t>
        </is>
      </c>
      <c r="B53" s="18" t="inlineStr">
        <is>
          <t>HITACHI</t>
        </is>
      </c>
      <c r="C53" s="18" t="inlineStr">
        <is>
          <t>Két làm mát nhớt thủy lực EX100-1 / EX120-1</t>
        </is>
      </c>
      <c r="D53" s="18" t="n"/>
      <c r="E53" s="20" t="n">
        <v>645</v>
      </c>
      <c r="F53" s="20" t="n">
        <v>705</v>
      </c>
      <c r="G53" s="20" t="n">
        <v>50</v>
      </c>
      <c r="H53" s="18" t="inlineStr">
        <is>
          <t>4285627</t>
        </is>
      </c>
      <c r="I53" s="18" t="inlineStr">
        <is>
          <t>Cái</t>
        </is>
      </c>
      <c r="J53" s="21" t="n">
        <v>5200000</v>
      </c>
      <c r="K53" s="21" t="n">
        <v>4800000</v>
      </c>
      <c r="L53" s="21" t="n">
        <v>4500000</v>
      </c>
    </row>
    <row r="54" ht="15.75" customHeight="1">
      <c r="A54" s="22" t="inlineStr">
        <is>
          <t>HH084067</t>
        </is>
      </c>
      <c r="B54" s="22" t="inlineStr">
        <is>
          <t>HITACHI</t>
        </is>
      </c>
      <c r="C54" s="22" t="inlineStr">
        <is>
          <t>Két làm mát nhớt thủy lực EX120-1</t>
        </is>
      </c>
      <c r="D54" s="22" t="n"/>
      <c r="E54" s="23" t="n"/>
      <c r="F54" s="23" t="n"/>
      <c r="G54" s="23" t="n"/>
      <c r="H54" s="22" t="inlineStr">
        <is>
          <t>4206096</t>
        </is>
      </c>
      <c r="I54" s="22" t="inlineStr">
        <is>
          <t>Cái</t>
        </is>
      </c>
      <c r="J54" s="24" t="n">
        <v>6400000</v>
      </c>
      <c r="K54" s="24" t="n">
        <v>6000000</v>
      </c>
      <c r="L54" s="24" t="n">
        <v>5700000</v>
      </c>
    </row>
    <row r="55" ht="15.75" customHeight="1">
      <c r="A55" s="18" t="inlineStr">
        <is>
          <t>HH083599</t>
        </is>
      </c>
      <c r="B55" s="18" t="inlineStr">
        <is>
          <t>HITACHI</t>
        </is>
      </c>
      <c r="C55" s="18" t="inlineStr">
        <is>
          <t>Két làm mát nhớt thủy lực EX120-5</t>
        </is>
      </c>
      <c r="D55" s="18" t="n"/>
      <c r="E55" s="20" t="n">
        <v>780</v>
      </c>
      <c r="F55" s="20" t="n">
        <v>710</v>
      </c>
      <c r="G55" s="20" t="n">
        <v>45</v>
      </c>
      <c r="H55" s="18" t="n"/>
      <c r="I55" s="18" t="inlineStr">
        <is>
          <t>Cái</t>
        </is>
      </c>
      <c r="J55" s="21" t="n">
        <v>5600000</v>
      </c>
      <c r="K55" s="21" t="n">
        <v>5250000</v>
      </c>
      <c r="L55" s="21" t="n">
        <v>4950000</v>
      </c>
    </row>
    <row r="56" ht="15.75" customHeight="1">
      <c r="A56" s="22" t="inlineStr">
        <is>
          <t>HH083597</t>
        </is>
      </c>
      <c r="B56" s="22" t="inlineStr">
        <is>
          <t>HITACHI</t>
        </is>
      </c>
      <c r="C56" s="22" t="inlineStr">
        <is>
          <t>Két làm mát nhớt thủy lực EX120-6/ ZX135/ ZX120</t>
        </is>
      </c>
      <c r="D56" s="22" t="n"/>
      <c r="E56" s="23" t="n">
        <v>665</v>
      </c>
      <c r="F56" s="23" t="n">
        <v>780</v>
      </c>
      <c r="G56" s="23" t="n">
        <v>50</v>
      </c>
      <c r="H56" s="22" t="n"/>
      <c r="I56" s="22" t="inlineStr">
        <is>
          <t>Cái</t>
        </is>
      </c>
      <c r="J56" s="24" t="n">
        <v>4600000</v>
      </c>
      <c r="K56" s="24" t="n">
        <v>4300000</v>
      </c>
      <c r="L56" s="24" t="n">
        <v>4050000</v>
      </c>
    </row>
    <row r="57" ht="15.75" customHeight="1">
      <c r="A57" s="18" t="inlineStr">
        <is>
          <t>HH077637</t>
        </is>
      </c>
      <c r="B57" s="18" t="inlineStr">
        <is>
          <t>HITACHI</t>
        </is>
      </c>
      <c r="C57" s="18" t="inlineStr">
        <is>
          <t>Két làm mát nhớt thủy lực EX200-1</t>
        </is>
      </c>
      <c r="D57" s="18" t="n"/>
      <c r="E57" s="20" t="n">
        <v>770</v>
      </c>
      <c r="F57" s="20" t="n">
        <v>828</v>
      </c>
      <c r="G57" s="20" t="n">
        <v>80</v>
      </c>
      <c r="H57" s="18" t="inlineStr">
        <is>
          <t>4208651</t>
        </is>
      </c>
      <c r="I57" s="18" t="inlineStr">
        <is>
          <t>Cái</t>
        </is>
      </c>
      <c r="J57" s="21" t="n">
        <v>6550000</v>
      </c>
      <c r="K57" s="21" t="n">
        <v>6150000</v>
      </c>
      <c r="L57" s="21" t="n">
        <v>5800000</v>
      </c>
    </row>
    <row r="58" ht="15.75" customHeight="1">
      <c r="A58" s="22" t="inlineStr">
        <is>
          <t>HH081243</t>
        </is>
      </c>
      <c r="B58" s="22" t="inlineStr">
        <is>
          <t>HITACHI</t>
        </is>
      </c>
      <c r="C58" s="22" t="inlineStr">
        <is>
          <t>Két làm mát nhớt thủy lực EX220-1 (4206092)</t>
        </is>
      </c>
      <c r="D58" s="22" t="n"/>
      <c r="E58" s="23" t="n">
        <v>810</v>
      </c>
      <c r="F58" s="23" t="n">
        <v>725</v>
      </c>
      <c r="G58" s="23" t="n">
        <v>70</v>
      </c>
      <c r="H58" s="22" t="n"/>
      <c r="I58" s="22" t="inlineStr">
        <is>
          <t>Cái</t>
        </is>
      </c>
      <c r="J58" s="24" t="n">
        <v>9200000</v>
      </c>
      <c r="K58" s="24" t="n">
        <v>8600000</v>
      </c>
      <c r="L58" s="24" t="n">
        <v>8100000</v>
      </c>
    </row>
    <row r="59" ht="15.75" customHeight="1">
      <c r="A59" s="18" t="inlineStr">
        <is>
          <t>HH081548</t>
        </is>
      </c>
      <c r="B59" s="18" t="inlineStr">
        <is>
          <t>HITACHI</t>
        </is>
      </c>
      <c r="C59" s="18" t="inlineStr">
        <is>
          <t>Két làm mát nhớt thủy lực EX30/ EX40</t>
        </is>
      </c>
      <c r="D59" s="18" t="n"/>
      <c r="E59" s="20" t="n"/>
      <c r="F59" s="20" t="n"/>
      <c r="G59" s="20" t="n"/>
      <c r="H59" s="18" t="n"/>
      <c r="I59" s="18" t="inlineStr">
        <is>
          <t>Cái</t>
        </is>
      </c>
      <c r="J59" s="21" t="n">
        <v>2850000</v>
      </c>
      <c r="K59" s="21" t="n">
        <v>2700000</v>
      </c>
      <c r="L59" s="21" t="n">
        <v>2550000</v>
      </c>
    </row>
    <row r="60" ht="15.75" customHeight="1">
      <c r="A60" s="22" t="inlineStr">
        <is>
          <t>HH077984</t>
        </is>
      </c>
      <c r="B60" s="22" t="inlineStr">
        <is>
          <t>HITACHI</t>
        </is>
      </c>
      <c r="C60" s="22" t="inlineStr">
        <is>
          <t>Két làm mát nhớt thủy lực EX300-1</t>
        </is>
      </c>
      <c r="D60" s="22" t="n"/>
      <c r="E60" s="23" t="n">
        <v>900</v>
      </c>
      <c r="F60" s="23" t="n">
        <v>730</v>
      </c>
      <c r="G60" s="23" t="n">
        <v>60</v>
      </c>
      <c r="H60" s="22" t="inlineStr">
        <is>
          <t>4215095</t>
        </is>
      </c>
      <c r="I60" s="22" t="inlineStr">
        <is>
          <t>Cái</t>
        </is>
      </c>
      <c r="J60" s="24" t="n">
        <v>13500000</v>
      </c>
      <c r="K60" s="24" t="n">
        <v>12700000</v>
      </c>
      <c r="L60" s="24" t="n">
        <v>12000000</v>
      </c>
    </row>
    <row r="61" ht="15.75" customHeight="1">
      <c r="A61" s="18" t="inlineStr">
        <is>
          <t>HH082255</t>
        </is>
      </c>
      <c r="B61" s="18" t="inlineStr">
        <is>
          <t>HITACHI</t>
        </is>
      </c>
      <c r="C61" s="18" t="inlineStr">
        <is>
          <t>Két làm mát nhớt thủy lực EX300-3</t>
        </is>
      </c>
      <c r="D61" s="18" t="n"/>
      <c r="E61" s="20" t="n">
        <v>840</v>
      </c>
      <c r="F61" s="20" t="n">
        <v>940</v>
      </c>
      <c r="G61" s="20" t="n">
        <v>80</v>
      </c>
      <c r="H61" s="18" t="n"/>
      <c r="I61" s="18" t="inlineStr">
        <is>
          <t>Cái</t>
        </is>
      </c>
      <c r="J61" s="21" t="n">
        <v>11150000</v>
      </c>
      <c r="K61" s="21" t="n">
        <v>10450000</v>
      </c>
      <c r="L61" s="21" t="n">
        <v>9800000</v>
      </c>
    </row>
    <row r="62" ht="15.75" customHeight="1">
      <c r="A62" s="22" t="inlineStr">
        <is>
          <t>HH083267</t>
        </is>
      </c>
      <c r="B62" s="22" t="inlineStr">
        <is>
          <t>HITACHI</t>
        </is>
      </c>
      <c r="C62" s="22" t="inlineStr">
        <is>
          <t>Két làm mát nhớt thủy lực EX300-5/ EX350-5</t>
        </is>
      </c>
      <c r="D62" s="22" t="n"/>
      <c r="E62" s="23" t="n">
        <v>1060</v>
      </c>
      <c r="F62" s="23" t="n">
        <v>910</v>
      </c>
      <c r="G62" s="23" t="n">
        <v>60</v>
      </c>
      <c r="H62" s="22" t="n"/>
      <c r="I62" s="22" t="inlineStr">
        <is>
          <t>Cái</t>
        </is>
      </c>
      <c r="J62" s="24" t="n">
        <v>11500000</v>
      </c>
      <c r="K62" s="24" t="n">
        <v>10700000</v>
      </c>
      <c r="L62" s="24" t="n">
        <v>10000000</v>
      </c>
    </row>
    <row r="63" ht="15.75" customHeight="1">
      <c r="A63" s="18" t="inlineStr">
        <is>
          <t>HH082250</t>
        </is>
      </c>
      <c r="B63" s="18" t="inlineStr">
        <is>
          <t>HITACHI</t>
        </is>
      </c>
      <c r="C63" s="18" t="inlineStr">
        <is>
          <t>Két làm mát nhớt thủy lực ZX120-3</t>
        </is>
      </c>
      <c r="D63" s="18" t="n"/>
      <c r="E63" s="20" t="n">
        <v>1010</v>
      </c>
      <c r="F63" s="20" t="n">
        <v>335</v>
      </c>
      <c r="G63" s="20" t="n">
        <v>70</v>
      </c>
      <c r="H63" s="18" t="n"/>
      <c r="I63" s="18" t="inlineStr">
        <is>
          <t>Cái</t>
        </is>
      </c>
      <c r="J63" s="21" t="n">
        <v>5600000</v>
      </c>
      <c r="K63" s="21" t="n">
        <v>5200000</v>
      </c>
      <c r="L63" s="21" t="n">
        <v>4900000</v>
      </c>
    </row>
    <row r="64" ht="15.75" customHeight="1">
      <c r="A64" s="22" t="inlineStr">
        <is>
          <t>HH082251</t>
        </is>
      </c>
      <c r="B64" s="22" t="inlineStr">
        <is>
          <t>HITACHI</t>
        </is>
      </c>
      <c r="C64" s="22" t="inlineStr">
        <is>
          <t>Két làm mát nhớt thủy lực ZX200-1/ EX200-6</t>
        </is>
      </c>
      <c r="D64" s="22" t="n"/>
      <c r="E64" s="23" t="n">
        <v>870</v>
      </c>
      <c r="F64" s="23" t="n">
        <v>910</v>
      </c>
      <c r="G64" s="23" t="n">
        <v>50</v>
      </c>
      <c r="H64" s="22" t="n"/>
      <c r="I64" s="22" t="inlineStr">
        <is>
          <t>Cái</t>
        </is>
      </c>
      <c r="J64" s="24" t="n">
        <v>5700000</v>
      </c>
      <c r="K64" s="24" t="n">
        <v>5300000</v>
      </c>
      <c r="L64" s="24" t="n">
        <v>5000000</v>
      </c>
    </row>
    <row r="65" ht="15.75" customHeight="1">
      <c r="A65" s="18" t="inlineStr">
        <is>
          <t>HH082252</t>
        </is>
      </c>
      <c r="B65" s="18" t="inlineStr">
        <is>
          <t>HITACHI</t>
        </is>
      </c>
      <c r="C65" s="18" t="inlineStr">
        <is>
          <t>Két làm mát nhớt thủy lực ZX200-3</t>
        </is>
      </c>
      <c r="D65" s="18" t="n"/>
      <c r="E65" s="20" t="n">
        <v>1100</v>
      </c>
      <c r="F65" s="20" t="n">
        <v>490</v>
      </c>
      <c r="G65" s="20" t="n">
        <v>65</v>
      </c>
      <c r="H65" s="18" t="n"/>
      <c r="I65" s="18" t="inlineStr">
        <is>
          <t>Cái</t>
        </is>
      </c>
      <c r="J65" s="21" t="n">
        <v>7400000</v>
      </c>
      <c r="K65" s="21" t="n">
        <v>6900000</v>
      </c>
      <c r="L65" s="21" t="n">
        <v>6500000</v>
      </c>
    </row>
    <row r="66" ht="15.75" customHeight="1">
      <c r="A66" s="22" t="inlineStr">
        <is>
          <t>HH082246</t>
        </is>
      </c>
      <c r="B66" s="22" t="inlineStr">
        <is>
          <t>HITACHI</t>
        </is>
      </c>
      <c r="C66" s="22" t="inlineStr">
        <is>
          <t>Két làm mát nhớt thủy lực ZX60/ZX70</t>
        </is>
      </c>
      <c r="D66" s="22" t="n"/>
      <c r="E66" s="23" t="n">
        <v>370</v>
      </c>
      <c r="F66" s="23" t="n">
        <v>440</v>
      </c>
      <c r="G66" s="23" t="n">
        <v>50</v>
      </c>
      <c r="H66" s="22" t="n"/>
      <c r="I66" s="22" t="inlineStr">
        <is>
          <t>Cái</t>
        </is>
      </c>
      <c r="J66" s="24" t="n">
        <v>3600000</v>
      </c>
      <c r="K66" s="24" t="n">
        <v>3400000</v>
      </c>
      <c r="L66" s="24" t="n">
        <v>3200000</v>
      </c>
    </row>
    <row r="67" ht="15.75" customHeight="1">
      <c r="A67" s="18" t="n"/>
      <c r="B67" s="18" t="inlineStr">
        <is>
          <t>HITACHI</t>
        </is>
      </c>
      <c r="C67" s="18" t="inlineStr">
        <is>
          <t>Két làm mát nhớt thủy lực</t>
        </is>
      </c>
      <c r="D67" s="18" t="inlineStr">
        <is>
          <t>EX100-1</t>
        </is>
      </c>
      <c r="E67" s="20" t="n">
        <v>645</v>
      </c>
      <c r="F67" s="20" t="n">
        <v>705</v>
      </c>
      <c r="G67" s="20" t="n">
        <v>50</v>
      </c>
      <c r="H67" s="18" t="n"/>
      <c r="I67" s="18" t="inlineStr">
        <is>
          <t>Cái</t>
        </is>
      </c>
      <c r="J67" s="18" t="n"/>
      <c r="K67" s="18" t="n"/>
      <c r="L67" s="18" t="n"/>
    </row>
    <row r="68" ht="15.75" customHeight="1">
      <c r="A68" s="22" t="n"/>
      <c r="B68" s="22" t="inlineStr">
        <is>
          <t>HITACHI</t>
        </is>
      </c>
      <c r="C68" s="22" t="inlineStr">
        <is>
          <t>Két làm mát nhớt thủy lực</t>
        </is>
      </c>
      <c r="D68" s="22" t="inlineStr">
        <is>
          <t>EX120-3</t>
        </is>
      </c>
      <c r="E68" s="23" t="n">
        <v>650</v>
      </c>
      <c r="F68" s="23" t="n">
        <v>720</v>
      </c>
      <c r="G68" s="23" t="n">
        <v>45</v>
      </c>
      <c r="H68" s="22" t="n"/>
      <c r="I68" s="22" t="inlineStr">
        <is>
          <t>Cái</t>
        </is>
      </c>
      <c r="J68" s="22" t="n"/>
      <c r="K68" s="22" t="n"/>
      <c r="L68" s="22" t="n"/>
    </row>
    <row r="69" ht="15.75" customHeight="1">
      <c r="A69" s="18" t="n"/>
      <c r="B69" s="18" t="inlineStr">
        <is>
          <t>HITACHI</t>
        </is>
      </c>
      <c r="C69" s="18" t="inlineStr">
        <is>
          <t>Két làm mát nhớt thủy lực</t>
        </is>
      </c>
      <c r="D69" s="18" t="inlineStr">
        <is>
          <t>EX120-5</t>
        </is>
      </c>
      <c r="E69" s="20" t="n">
        <v>780</v>
      </c>
      <c r="F69" s="20" t="n">
        <v>710</v>
      </c>
      <c r="G69" s="20" t="n">
        <v>45</v>
      </c>
      <c r="H69" s="18" t="n"/>
      <c r="I69" s="18" t="inlineStr">
        <is>
          <t>Cái</t>
        </is>
      </c>
      <c r="J69" s="18" t="n"/>
      <c r="K69" s="18" t="n"/>
      <c r="L69" s="18" t="n"/>
    </row>
    <row r="70" ht="15.75" customHeight="1">
      <c r="A70" s="22" t="n"/>
      <c r="B70" s="22" t="inlineStr">
        <is>
          <t>HITACHI</t>
        </is>
      </c>
      <c r="C70" s="22" t="inlineStr">
        <is>
          <t>Két làm mát nhớt thủy lực</t>
        </is>
      </c>
      <c r="D70" s="22" t="inlineStr">
        <is>
          <t>EX120-6</t>
        </is>
      </c>
      <c r="E70" s="23" t="n">
        <v>665</v>
      </c>
      <c r="F70" s="23" t="n">
        <v>780</v>
      </c>
      <c r="G70" s="23" t="n">
        <v>50</v>
      </c>
      <c r="H70" s="22" t="n"/>
      <c r="I70" s="22" t="inlineStr">
        <is>
          <t>Cái</t>
        </is>
      </c>
      <c r="J70" s="22" t="n"/>
      <c r="K70" s="22" t="n"/>
      <c r="L70" s="22" t="n"/>
    </row>
    <row r="71" ht="15.75" customHeight="1">
      <c r="A71" s="18" t="n"/>
      <c r="B71" s="18" t="inlineStr">
        <is>
          <t>HITACHI</t>
        </is>
      </c>
      <c r="C71" s="18" t="inlineStr">
        <is>
          <t>Két làm mát nhớt thủy lực</t>
        </is>
      </c>
      <c r="D71" s="18" t="inlineStr">
        <is>
          <t>EX135-5</t>
        </is>
      </c>
      <c r="E71" s="20" t="n">
        <v>650</v>
      </c>
      <c r="F71" s="20" t="n">
        <v>730</v>
      </c>
      <c r="G71" s="20" t="n">
        <v>40</v>
      </c>
      <c r="H71" s="18" t="n"/>
      <c r="I71" s="18" t="inlineStr">
        <is>
          <t>Cái</t>
        </is>
      </c>
      <c r="J71" s="18" t="n"/>
      <c r="K71" s="18" t="n"/>
      <c r="L71" s="18" t="n"/>
    </row>
    <row r="72" ht="15.75" customHeight="1">
      <c r="A72" s="22" t="n"/>
      <c r="B72" s="22" t="inlineStr">
        <is>
          <t>HITACHI</t>
        </is>
      </c>
      <c r="C72" s="22" t="inlineStr">
        <is>
          <t>Két làm mát nhớt thủy lực</t>
        </is>
      </c>
      <c r="D72" s="22" t="inlineStr">
        <is>
          <t>EX200-1</t>
        </is>
      </c>
      <c r="E72" s="23" t="n">
        <v>828</v>
      </c>
      <c r="F72" s="23" t="n">
        <v>770</v>
      </c>
      <c r="G72" s="23" t="n">
        <v>80</v>
      </c>
      <c r="H72" s="22" t="n"/>
      <c r="I72" s="22" t="inlineStr">
        <is>
          <t>Cái</t>
        </is>
      </c>
      <c r="J72" s="22" t="n"/>
      <c r="K72" s="22" t="n"/>
      <c r="L72" s="22" t="n"/>
    </row>
    <row r="73" ht="15.75" customHeight="1">
      <c r="A73" s="18" t="n"/>
      <c r="B73" s="18" t="inlineStr">
        <is>
          <t>HITACHI</t>
        </is>
      </c>
      <c r="C73" s="18" t="inlineStr">
        <is>
          <t>Két làm mát nhớt thủy lực</t>
        </is>
      </c>
      <c r="D73" s="18" t="inlineStr">
        <is>
          <t>EX200-2 EX200-3</t>
        </is>
      </c>
      <c r="E73" s="20" t="n">
        <v>780</v>
      </c>
      <c r="F73" s="20" t="n">
        <v>740</v>
      </c>
      <c r="G73" s="20" t="n">
        <v>50</v>
      </c>
      <c r="H73" s="18" t="n"/>
      <c r="I73" s="18" t="inlineStr">
        <is>
          <t>Cái</t>
        </is>
      </c>
      <c r="J73" s="18" t="n"/>
      <c r="K73" s="18" t="n"/>
      <c r="L73" s="18" t="n"/>
    </row>
    <row r="74" ht="15.75" customHeight="1">
      <c r="A74" s="22" t="n"/>
      <c r="B74" s="22" t="inlineStr">
        <is>
          <t>HITACHI</t>
        </is>
      </c>
      <c r="C74" s="22" t="inlineStr">
        <is>
          <t>Két làm mát nhớt thủy lực</t>
        </is>
      </c>
      <c r="D74" s="22" t="inlineStr">
        <is>
          <t>EX200-5</t>
        </is>
      </c>
      <c r="E74" s="23" t="n">
        <v>850</v>
      </c>
      <c r="F74" s="23" t="n">
        <v>810</v>
      </c>
      <c r="G74" s="23" t="n">
        <v>50</v>
      </c>
      <c r="H74" s="22" t="n"/>
      <c r="I74" s="22" t="inlineStr">
        <is>
          <t>Cái</t>
        </is>
      </c>
      <c r="J74" s="22" t="n"/>
      <c r="K74" s="22" t="n"/>
      <c r="L74" s="22" t="n"/>
    </row>
    <row r="75" ht="15.75" customHeight="1">
      <c r="A75" s="18" t="n"/>
      <c r="B75" s="18" t="inlineStr">
        <is>
          <t>HITACHI</t>
        </is>
      </c>
      <c r="C75" s="18" t="inlineStr">
        <is>
          <t>Két làm mát nhớt thủy lực</t>
        </is>
      </c>
      <c r="D75" s="18" t="inlineStr">
        <is>
          <t>EX200-6</t>
        </is>
      </c>
      <c r="E75" s="20" t="n">
        <v>870</v>
      </c>
      <c r="F75" s="20" t="n">
        <v>910</v>
      </c>
      <c r="G75" s="20" t="n">
        <v>50</v>
      </c>
      <c r="H75" s="18" t="n"/>
      <c r="I75" s="18" t="inlineStr">
        <is>
          <t>Cái</t>
        </is>
      </c>
      <c r="J75" s="18" t="n"/>
      <c r="K75" s="18" t="n"/>
      <c r="L75" s="18" t="n"/>
    </row>
    <row r="76" ht="15.75" customHeight="1">
      <c r="A76" s="22" t="n"/>
      <c r="B76" s="22" t="inlineStr">
        <is>
          <t>HITACHI</t>
        </is>
      </c>
      <c r="C76" s="22" t="inlineStr">
        <is>
          <t>Két làm mát nhớt thủy lực</t>
        </is>
      </c>
      <c r="D76" s="22" t="inlineStr">
        <is>
          <t>EX220-5</t>
        </is>
      </c>
      <c r="E76" s="23" t="n">
        <v>1020</v>
      </c>
      <c r="F76" s="23" t="n">
        <v>845</v>
      </c>
      <c r="G76" s="23" t="n">
        <v>70</v>
      </c>
      <c r="H76" s="22" t="n"/>
      <c r="I76" s="22" t="inlineStr">
        <is>
          <t>Cái</t>
        </is>
      </c>
      <c r="J76" s="22" t="n"/>
      <c r="K76" s="22" t="n"/>
      <c r="L76" s="22" t="n"/>
    </row>
    <row r="77" ht="15.75" customHeight="1">
      <c r="A77" s="18" t="n"/>
      <c r="B77" s="18" t="inlineStr">
        <is>
          <t>HITACHI</t>
        </is>
      </c>
      <c r="C77" s="18" t="inlineStr">
        <is>
          <t>Két làm mát nhớt thủy lực</t>
        </is>
      </c>
      <c r="D77" s="18" t="inlineStr">
        <is>
          <t>EX300-3</t>
        </is>
      </c>
      <c r="E77" s="20" t="n">
        <v>840</v>
      </c>
      <c r="F77" s="20" t="n">
        <v>940</v>
      </c>
      <c r="G77" s="20" t="n">
        <v>80</v>
      </c>
      <c r="H77" s="18" t="n"/>
      <c r="I77" s="18" t="inlineStr">
        <is>
          <t>Cái</t>
        </is>
      </c>
      <c r="J77" s="18" t="n"/>
      <c r="K77" s="18" t="n"/>
      <c r="L77" s="18" t="n"/>
    </row>
    <row r="78" ht="15.75" customHeight="1">
      <c r="A78" s="22" t="n"/>
      <c r="B78" s="22" t="inlineStr">
        <is>
          <t>HITACHI</t>
        </is>
      </c>
      <c r="C78" s="22" t="inlineStr">
        <is>
          <t>Két làm mát nhớt thủy lực</t>
        </is>
      </c>
      <c r="D78" s="22" t="inlineStr">
        <is>
          <t>EX60 EX60-1</t>
        </is>
      </c>
      <c r="E78" s="23" t="n">
        <v>560</v>
      </c>
      <c r="F78" s="23" t="n">
        <v>520</v>
      </c>
      <c r="G78" s="23" t="n">
        <v>45</v>
      </c>
      <c r="H78" s="22" t="n"/>
      <c r="I78" s="22" t="inlineStr">
        <is>
          <t>Cái</t>
        </is>
      </c>
      <c r="J78" s="22" t="n"/>
      <c r="K78" s="22" t="n"/>
      <c r="L78" s="22" t="n"/>
    </row>
    <row r="79" ht="15.75" customHeight="1">
      <c r="A79" s="18" t="n"/>
      <c r="B79" s="18" t="inlineStr">
        <is>
          <t>HITACHI</t>
        </is>
      </c>
      <c r="C79" s="18" t="inlineStr">
        <is>
          <t>Két làm mát nhớt thủy lực</t>
        </is>
      </c>
      <c r="D79" s="18" t="inlineStr">
        <is>
          <t>EX60-5</t>
        </is>
      </c>
      <c r="E79" s="20" t="n">
        <v>560</v>
      </c>
      <c r="F79" s="20" t="n">
        <v>520</v>
      </c>
      <c r="G79" s="20" t="n">
        <v>45</v>
      </c>
      <c r="H79" s="18" t="n"/>
      <c r="I79" s="18" t="inlineStr">
        <is>
          <t>Cái</t>
        </is>
      </c>
      <c r="J79" s="18" t="n"/>
      <c r="K79" s="18" t="n"/>
      <c r="L79" s="18" t="n"/>
    </row>
    <row r="80" ht="15.75" customHeight="1">
      <c r="A80" s="22" t="n"/>
      <c r="B80" s="22" t="inlineStr">
        <is>
          <t>HITACHI</t>
        </is>
      </c>
      <c r="C80" s="22" t="inlineStr">
        <is>
          <t>Két làm mát nhớt thủy lực</t>
        </is>
      </c>
      <c r="D80" s="22" t="inlineStr">
        <is>
          <t>ZAX110 ZAX120-6</t>
        </is>
      </c>
      <c r="E80" s="23" t="n">
        <v>665</v>
      </c>
      <c r="F80" s="23" t="n">
        <v>780</v>
      </c>
      <c r="G80" s="23" t="n">
        <v>50</v>
      </c>
      <c r="H80" s="22" t="n"/>
      <c r="I80" s="22" t="inlineStr">
        <is>
          <t>Cái</t>
        </is>
      </c>
      <c r="J80" s="22" t="n"/>
      <c r="K80" s="22" t="n"/>
      <c r="L80" s="22" t="n"/>
    </row>
    <row r="81" ht="15.75" customHeight="1">
      <c r="A81" s="18" t="n"/>
      <c r="B81" s="18" t="inlineStr">
        <is>
          <t>HITACHI</t>
        </is>
      </c>
      <c r="C81" s="18" t="inlineStr">
        <is>
          <t>Két làm mát nhớt thủy lực</t>
        </is>
      </c>
      <c r="D81" s="18" t="inlineStr">
        <is>
          <t>ZAX200 ZAX200-6</t>
        </is>
      </c>
      <c r="E81" s="20" t="n">
        <v>870</v>
      </c>
      <c r="F81" s="20" t="n">
        <v>910</v>
      </c>
      <c r="G81" s="20" t="n">
        <v>50</v>
      </c>
      <c r="H81" s="18" t="n"/>
      <c r="I81" s="18" t="inlineStr">
        <is>
          <t>Cái</t>
        </is>
      </c>
      <c r="J81" s="18" t="n"/>
      <c r="K81" s="18" t="n"/>
      <c r="L81" s="18" t="n"/>
    </row>
    <row r="82" ht="15.75" customHeight="1">
      <c r="A82" s="22" t="n"/>
      <c r="B82" s="22" t="inlineStr">
        <is>
          <t>HITACHI</t>
        </is>
      </c>
      <c r="C82" s="22" t="inlineStr">
        <is>
          <t>Két làm mát nhớt thủy lực</t>
        </is>
      </c>
      <c r="D82" s="22" t="inlineStr">
        <is>
          <t>ZAX200-3</t>
        </is>
      </c>
      <c r="E82" s="23" t="n">
        <v>1110</v>
      </c>
      <c r="F82" s="23" t="n">
        <v>490</v>
      </c>
      <c r="G82" s="23" t="n">
        <v>65</v>
      </c>
      <c r="H82" s="22" t="n"/>
      <c r="I82" s="22" t="inlineStr">
        <is>
          <t>Cái</t>
        </is>
      </c>
      <c r="J82" s="22" t="n"/>
      <c r="K82" s="22" t="n"/>
      <c r="L82" s="22" t="n"/>
    </row>
    <row r="83" ht="15.75" customHeight="1">
      <c r="A83" s="18" t="n"/>
      <c r="B83" s="18" t="inlineStr">
        <is>
          <t>HITACHI</t>
        </is>
      </c>
      <c r="C83" s="18" t="inlineStr">
        <is>
          <t>Két làm mát nhớt thủy lực</t>
        </is>
      </c>
      <c r="D83" s="18" t="inlineStr">
        <is>
          <t>ZAX210-3</t>
        </is>
      </c>
      <c r="E83" s="20" t="n">
        <v>1110</v>
      </c>
      <c r="F83" s="20" t="n">
        <v>490</v>
      </c>
      <c r="G83" s="20" t="n">
        <v>65</v>
      </c>
      <c r="H83" s="18" t="n"/>
      <c r="I83" s="18" t="inlineStr">
        <is>
          <t>Cái</t>
        </is>
      </c>
      <c r="J83" s="18" t="n"/>
      <c r="K83" s="18" t="n"/>
      <c r="L83" s="18" t="n"/>
    </row>
    <row r="84" ht="15.75" customHeight="1">
      <c r="A84" s="22" t="n"/>
      <c r="B84" s="22" t="inlineStr">
        <is>
          <t>HITACHI</t>
        </is>
      </c>
      <c r="C84" s="22" t="inlineStr">
        <is>
          <t>Két làm mát nhớt thủy lực</t>
        </is>
      </c>
      <c r="D84" s="22" t="inlineStr">
        <is>
          <t>ZAX240-3</t>
        </is>
      </c>
      <c r="E84" s="23" t="n">
        <v>1210</v>
      </c>
      <c r="F84" s="23" t="n">
        <v>500</v>
      </c>
      <c r="G84" s="23" t="n">
        <v>70</v>
      </c>
      <c r="H84" s="22" t="n"/>
      <c r="I84" s="22" t="inlineStr">
        <is>
          <t>Cái</t>
        </is>
      </c>
      <c r="J84" s="22" t="n"/>
      <c r="K84" s="22" t="n"/>
      <c r="L84" s="22" t="n"/>
    </row>
    <row r="85" ht="15.75" customHeight="1">
      <c r="A85" s="18" t="n"/>
      <c r="B85" s="18" t="inlineStr">
        <is>
          <t>HITACHI</t>
        </is>
      </c>
      <c r="C85" s="18" t="inlineStr">
        <is>
          <t>Két làm mát nhớt thủy lực</t>
        </is>
      </c>
      <c r="D85" s="18" t="inlineStr">
        <is>
          <t>ZAX300-5</t>
        </is>
      </c>
      <c r="E85" s="20" t="n">
        <v>1190</v>
      </c>
      <c r="F85" s="20" t="n">
        <v>490</v>
      </c>
      <c r="G85" s="20" t="n">
        <v>165</v>
      </c>
      <c r="H85" s="18" t="n"/>
      <c r="I85" s="18" t="inlineStr">
        <is>
          <t>Cái</t>
        </is>
      </c>
      <c r="J85" s="18" t="n"/>
      <c r="K85" s="18" t="n"/>
      <c r="L85" s="18" t="n"/>
    </row>
    <row r="86" ht="15.75" customHeight="1">
      <c r="A86" s="22" t="n"/>
      <c r="B86" s="22" t="inlineStr">
        <is>
          <t>HITACHI</t>
        </is>
      </c>
      <c r="C86" s="22" t="inlineStr">
        <is>
          <t>Két làm mát nhớt thủy lực</t>
        </is>
      </c>
      <c r="D86" s="22" t="inlineStr">
        <is>
          <t>ZAX330 ZAX330-3G</t>
        </is>
      </c>
      <c r="E86" s="23" t="n">
        <v>975</v>
      </c>
      <c r="F86" s="23" t="n">
        <v>930</v>
      </c>
      <c r="G86" s="23" t="n">
        <v>50</v>
      </c>
      <c r="H86" s="22" t="n"/>
      <c r="I86" s="22" t="inlineStr">
        <is>
          <t>Cái</t>
        </is>
      </c>
      <c r="J86" s="22" t="n"/>
      <c r="K86" s="22" t="n"/>
      <c r="L86" s="22" t="n"/>
    </row>
    <row r="87" ht="15.75" customHeight="1">
      <c r="A87" s="18" t="n"/>
      <c r="B87" s="18" t="inlineStr">
        <is>
          <t>HITACHI</t>
        </is>
      </c>
      <c r="C87" s="18" t="inlineStr">
        <is>
          <t>Két làm mát nhớt thủy lực</t>
        </is>
      </c>
      <c r="D87" s="18" t="inlineStr">
        <is>
          <t>ZAX330-3</t>
        </is>
      </c>
      <c r="E87" s="20" t="n">
        <v>1220</v>
      </c>
      <c r="F87" s="20" t="n">
        <v>520</v>
      </c>
      <c r="G87" s="20" t="n">
        <v>70</v>
      </c>
      <c r="H87" s="18" t="n"/>
      <c r="I87" s="18" t="inlineStr">
        <is>
          <t>Cái</t>
        </is>
      </c>
      <c r="J87" s="18" t="n"/>
      <c r="K87" s="18" t="n"/>
      <c r="L87" s="18" t="n"/>
    </row>
    <row r="88" ht="15.75" customHeight="1">
      <c r="A88" s="22" t="n"/>
      <c r="B88" s="22" t="inlineStr">
        <is>
          <t>HITACHI</t>
        </is>
      </c>
      <c r="C88" s="22" t="inlineStr">
        <is>
          <t>Két làm mát nhớt thủy lực</t>
        </is>
      </c>
      <c r="D88" s="22" t="inlineStr">
        <is>
          <t>ZAX330-6</t>
        </is>
      </c>
      <c r="E88" s="23" t="n">
        <v>975</v>
      </c>
      <c r="F88" s="23" t="n">
        <v>1040</v>
      </c>
      <c r="G88" s="23" t="n">
        <v>50</v>
      </c>
      <c r="H88" s="22" t="n"/>
      <c r="I88" s="22" t="inlineStr">
        <is>
          <t>Cái</t>
        </is>
      </c>
      <c r="J88" s="22" t="n"/>
      <c r="K88" s="22" t="n"/>
      <c r="L88" s="22" t="n"/>
    </row>
    <row r="89" ht="15.75" customHeight="1">
      <c r="A89" s="18" t="n"/>
      <c r="B89" s="18" t="inlineStr">
        <is>
          <t>HITACHI</t>
        </is>
      </c>
      <c r="C89" s="18" t="inlineStr">
        <is>
          <t>Két làm mát nhớt thủy lực</t>
        </is>
      </c>
      <c r="D89" s="18" t="inlineStr">
        <is>
          <t>ZAX350-5G</t>
        </is>
      </c>
      <c r="E89" s="20" t="n">
        <v>1220</v>
      </c>
      <c r="F89" s="20" t="n">
        <v>585</v>
      </c>
      <c r="G89" s="20" t="n">
        <v>90</v>
      </c>
      <c r="H89" s="18" t="n"/>
      <c r="I89" s="18" t="inlineStr">
        <is>
          <t>Cái</t>
        </is>
      </c>
      <c r="J89" s="18" t="n"/>
      <c r="K89" s="18" t="n"/>
      <c r="L89" s="18" t="n"/>
    </row>
    <row r="90" ht="15.75" customHeight="1">
      <c r="A90" s="22" t="n"/>
      <c r="B90" s="22" t="inlineStr">
        <is>
          <t>HITACHI</t>
        </is>
      </c>
      <c r="C90" s="22" t="inlineStr">
        <is>
          <t>Két làm mát nhớt thủy lực</t>
        </is>
      </c>
      <c r="D90" s="22" t="inlineStr">
        <is>
          <t>ZAX450-6</t>
        </is>
      </c>
      <c r="E90" s="23" t="n">
        <v>1190</v>
      </c>
      <c r="F90" s="23" t="n">
        <v>1015</v>
      </c>
      <c r="G90" s="23" t="n">
        <v>95</v>
      </c>
      <c r="H90" s="22" t="n"/>
      <c r="I90" s="22" t="inlineStr">
        <is>
          <t>Cái</t>
        </is>
      </c>
      <c r="J90" s="22" t="n"/>
      <c r="K90" s="22" t="n"/>
      <c r="L90" s="22" t="n"/>
    </row>
    <row r="91" ht="15.75" customHeight="1">
      <c r="A91" s="18" t="n"/>
      <c r="B91" s="18" t="inlineStr">
        <is>
          <t>HITACHI</t>
        </is>
      </c>
      <c r="C91" s="18" t="inlineStr">
        <is>
          <t>Két làm mát nhớt thủy lực</t>
        </is>
      </c>
      <c r="D91" s="18" t="inlineStr">
        <is>
          <t>ZAX50 ZAX55 ZAX60</t>
        </is>
      </c>
      <c r="E91" s="20" t="n">
        <v>310</v>
      </c>
      <c r="F91" s="20" t="n">
        <v>300</v>
      </c>
      <c r="G91" s="20" t="n">
        <v>50</v>
      </c>
      <c r="H91" s="18" t="n"/>
      <c r="I91" s="18" t="inlineStr">
        <is>
          <t>Cái</t>
        </is>
      </c>
      <c r="J91" s="18" t="n"/>
      <c r="K91" s="18" t="n"/>
      <c r="L91" s="18" t="n"/>
    </row>
    <row r="92" ht="15.75" customHeight="1">
      <c r="A92" s="22" t="n"/>
      <c r="B92" s="22" t="inlineStr">
        <is>
          <t>HYUNDAI</t>
        </is>
      </c>
      <c r="C92" s="22" t="inlineStr">
        <is>
          <t>Két làm mát nhớt thủy lực</t>
        </is>
      </c>
      <c r="D92" s="22" t="inlineStr">
        <is>
          <t>R200-5</t>
        </is>
      </c>
      <c r="E92" s="23" t="n">
        <v>870</v>
      </c>
      <c r="F92" s="23" t="n">
        <v>800</v>
      </c>
      <c r="G92" s="23" t="n">
        <v>90</v>
      </c>
      <c r="H92" s="22" t="n"/>
      <c r="I92" s="22" t="inlineStr">
        <is>
          <t>Cái</t>
        </is>
      </c>
      <c r="J92" s="22" t="n"/>
      <c r="K92" s="22" t="n"/>
      <c r="L92" s="22" t="n"/>
    </row>
    <row r="93" ht="15.75" customHeight="1">
      <c r="A93" s="18" t="n"/>
      <c r="B93" s="18" t="inlineStr">
        <is>
          <t>HYUNDAI</t>
        </is>
      </c>
      <c r="C93" s="18" t="inlineStr">
        <is>
          <t>Két làm mát nhớt thủy lực</t>
        </is>
      </c>
      <c r="D93" s="18" t="inlineStr">
        <is>
          <t>R210-5</t>
        </is>
      </c>
      <c r="E93" s="20" t="n">
        <v>800</v>
      </c>
      <c r="F93" s="20" t="n">
        <v>760</v>
      </c>
      <c r="G93" s="20" t="n">
        <v>70</v>
      </c>
      <c r="H93" s="18" t="n"/>
      <c r="I93" s="18" t="inlineStr">
        <is>
          <t>Cái</t>
        </is>
      </c>
      <c r="J93" s="18" t="n"/>
      <c r="K93" s="18" t="n"/>
      <c r="L93" s="18" t="n"/>
    </row>
    <row r="94" ht="15.75" customHeight="1">
      <c r="A94" s="22" t="n"/>
      <c r="B94" s="22" t="inlineStr">
        <is>
          <t>HYUNDAI</t>
        </is>
      </c>
      <c r="C94" s="22" t="inlineStr">
        <is>
          <t>Két làm mát nhớt thủy lực</t>
        </is>
      </c>
      <c r="D94" s="22" t="inlineStr">
        <is>
          <t>R215-7</t>
        </is>
      </c>
      <c r="E94" s="23" t="n">
        <v>1020</v>
      </c>
      <c r="F94" s="23" t="n">
        <v>825</v>
      </c>
      <c r="G94" s="23" t="n">
        <v>110</v>
      </c>
      <c r="H94" s="22" t="n"/>
      <c r="I94" s="22" t="inlineStr">
        <is>
          <t>Cái</t>
        </is>
      </c>
      <c r="J94" s="22" t="n"/>
      <c r="K94" s="22" t="n"/>
      <c r="L94" s="22" t="n"/>
    </row>
    <row r="95" ht="15.75" customHeight="1">
      <c r="A95" s="18" t="n"/>
      <c r="B95" s="18" t="inlineStr">
        <is>
          <t>HYUNDAI</t>
        </is>
      </c>
      <c r="C95" s="18" t="inlineStr">
        <is>
          <t>Két làm mát nhớt thủy lực</t>
        </is>
      </c>
      <c r="D95" s="18" t="inlineStr">
        <is>
          <t>R215-7C</t>
        </is>
      </c>
      <c r="E95" s="20" t="n">
        <v>1110</v>
      </c>
      <c r="F95" s="20" t="n">
        <v>645</v>
      </c>
      <c r="G95" s="20" t="n">
        <v>80</v>
      </c>
      <c r="H95" s="18" t="n"/>
      <c r="I95" s="18" t="inlineStr">
        <is>
          <t>Cái</t>
        </is>
      </c>
      <c r="J95" s="18" t="n"/>
      <c r="K95" s="18" t="n"/>
      <c r="L95" s="18" t="n"/>
    </row>
    <row r="96" ht="15.75" customHeight="1">
      <c r="A96" s="22" t="n"/>
      <c r="B96" s="22" t="inlineStr">
        <is>
          <t>HYUNDAI</t>
        </is>
      </c>
      <c r="C96" s="22" t="inlineStr">
        <is>
          <t>Két làm mát nhớt thủy lực</t>
        </is>
      </c>
      <c r="D96" s="22" t="inlineStr">
        <is>
          <t>R220-5</t>
        </is>
      </c>
      <c r="E96" s="23" t="n">
        <v>1115</v>
      </c>
      <c r="F96" s="23" t="n">
        <v>705</v>
      </c>
      <c r="G96" s="23" t="n">
        <v>95</v>
      </c>
      <c r="H96" s="22" t="n"/>
      <c r="I96" s="22" t="inlineStr">
        <is>
          <t>Cái</t>
        </is>
      </c>
      <c r="J96" s="22" t="n"/>
      <c r="K96" s="22" t="n"/>
      <c r="L96" s="22" t="n"/>
    </row>
    <row r="97" ht="15.75" customHeight="1">
      <c r="A97" s="18" t="n"/>
      <c r="B97" s="18" t="inlineStr">
        <is>
          <t>HYUNDAI</t>
        </is>
      </c>
      <c r="C97" s="18" t="inlineStr">
        <is>
          <t>Két làm mát nhớt thủy lực</t>
        </is>
      </c>
      <c r="D97" s="18" t="inlineStr">
        <is>
          <t>R225-7</t>
        </is>
      </c>
      <c r="E97" s="20" t="n">
        <v>1100</v>
      </c>
      <c r="F97" s="20" t="n">
        <v>645</v>
      </c>
      <c r="G97" s="20" t="n">
        <v>80</v>
      </c>
      <c r="H97" s="18" t="n"/>
      <c r="I97" s="18" t="inlineStr">
        <is>
          <t>Cái</t>
        </is>
      </c>
      <c r="J97" s="18" t="n"/>
      <c r="K97" s="18" t="n"/>
      <c r="L97" s="18" t="n"/>
    </row>
    <row r="98" ht="15.75" customHeight="1">
      <c r="A98" s="22" t="n"/>
      <c r="B98" s="22" t="inlineStr">
        <is>
          <t>HYUNDAI</t>
        </is>
      </c>
      <c r="C98" s="22" t="inlineStr">
        <is>
          <t>Két làm mát nhớt thủy lực</t>
        </is>
      </c>
      <c r="D98" s="22" t="inlineStr">
        <is>
          <t>R265-7</t>
        </is>
      </c>
      <c r="E98" s="23" t="n">
        <v>1150</v>
      </c>
      <c r="F98" s="23" t="n">
        <v>595</v>
      </c>
      <c r="G98" s="23" t="n">
        <v>80</v>
      </c>
      <c r="H98" s="22" t="n"/>
      <c r="I98" s="22" t="inlineStr">
        <is>
          <t>Cái</t>
        </is>
      </c>
      <c r="J98" s="22" t="n"/>
      <c r="K98" s="22" t="n"/>
      <c r="L98" s="22" t="n"/>
    </row>
    <row r="99" ht="15.75" customHeight="1">
      <c r="A99" s="18" t="n"/>
      <c r="B99" s="18" t="inlineStr">
        <is>
          <t>HYUNDAI</t>
        </is>
      </c>
      <c r="C99" s="18" t="inlineStr">
        <is>
          <t>Két làm mát nhớt thủy lực</t>
        </is>
      </c>
      <c r="D99" s="18" t="inlineStr">
        <is>
          <t>R300-5</t>
        </is>
      </c>
      <c r="E99" s="20" t="n">
        <v>1060</v>
      </c>
      <c r="F99" s="20" t="n">
        <v>880</v>
      </c>
      <c r="G99" s="20" t="n">
        <v>110</v>
      </c>
      <c r="H99" s="18" t="n"/>
      <c r="I99" s="18" t="inlineStr">
        <is>
          <t>Cái</t>
        </is>
      </c>
      <c r="J99" s="18" t="n"/>
      <c r="K99" s="18" t="n"/>
      <c r="L99" s="18" t="n"/>
    </row>
    <row r="100" ht="15.75" customHeight="1">
      <c r="A100" s="22" t="n"/>
      <c r="B100" s="22" t="inlineStr">
        <is>
          <t>HYUNDAI</t>
        </is>
      </c>
      <c r="C100" s="22" t="inlineStr">
        <is>
          <t>Két làm mát nhớt thủy lực</t>
        </is>
      </c>
      <c r="D100" s="22" t="inlineStr">
        <is>
          <t>R305-7</t>
        </is>
      </c>
      <c r="E100" s="23" t="n">
        <v>1050</v>
      </c>
      <c r="F100" s="23" t="n">
        <v>850</v>
      </c>
      <c r="G100" s="23" t="n">
        <v>115</v>
      </c>
      <c r="H100" s="22" t="n"/>
      <c r="I100" s="22" t="inlineStr">
        <is>
          <t>Cái</t>
        </is>
      </c>
      <c r="J100" s="22" t="n"/>
      <c r="K100" s="22" t="n"/>
      <c r="L100" s="22" t="n"/>
    </row>
    <row r="101" ht="15.75" customHeight="1">
      <c r="A101" s="18" t="n"/>
      <c r="B101" s="18" t="inlineStr">
        <is>
          <t>HYUNDAI</t>
        </is>
      </c>
      <c r="C101" s="18" t="inlineStr">
        <is>
          <t>Két làm mát nhớt thủy lực</t>
        </is>
      </c>
      <c r="D101" s="18" t="inlineStr">
        <is>
          <t>R335-7</t>
        </is>
      </c>
      <c r="E101" s="20" t="n">
        <v>1260</v>
      </c>
      <c r="F101" s="20" t="n">
        <v>595</v>
      </c>
      <c r="G101" s="20" t="n">
        <v>90</v>
      </c>
      <c r="H101" s="18" t="n"/>
      <c r="I101" s="18" t="inlineStr">
        <is>
          <t>Cái</t>
        </is>
      </c>
      <c r="J101" s="18" t="n"/>
      <c r="K101" s="18" t="n"/>
      <c r="L101" s="18" t="n"/>
    </row>
    <row r="102" ht="15.75" customHeight="1">
      <c r="A102" s="22" t="n"/>
      <c r="B102" s="22" t="inlineStr">
        <is>
          <t>HYUNDAI</t>
        </is>
      </c>
      <c r="C102" s="22" t="inlineStr">
        <is>
          <t>Két làm mát nhớt thủy lực</t>
        </is>
      </c>
      <c r="D102" s="22" t="inlineStr">
        <is>
          <t>R335-7 New</t>
        </is>
      </c>
      <c r="E102" s="23" t="n">
        <v>1260</v>
      </c>
      <c r="F102" s="23" t="n">
        <v>595</v>
      </c>
      <c r="G102" s="23" t="n">
        <v>80</v>
      </c>
      <c r="H102" s="22" t="n"/>
      <c r="I102" s="22" t="inlineStr">
        <is>
          <t>Cái</t>
        </is>
      </c>
      <c r="J102" s="22" t="n"/>
      <c r="K102" s="22" t="n"/>
      <c r="L102" s="22" t="n"/>
    </row>
    <row r="103" ht="15.75" customHeight="1">
      <c r="A103" s="18" t="n"/>
      <c r="B103" s="18" t="inlineStr">
        <is>
          <t>HYUNDAI</t>
        </is>
      </c>
      <c r="C103" s="18" t="inlineStr">
        <is>
          <t>Két làm mát nhớt thủy lực</t>
        </is>
      </c>
      <c r="D103" s="18" t="inlineStr">
        <is>
          <t>R450-5</t>
        </is>
      </c>
      <c r="E103" s="20" t="n">
        <v>1225</v>
      </c>
      <c r="F103" s="20" t="n">
        <v>985</v>
      </c>
      <c r="G103" s="20" t="n">
        <v>110</v>
      </c>
      <c r="H103" s="18" t="n"/>
      <c r="I103" s="18" t="inlineStr">
        <is>
          <t>Cái</t>
        </is>
      </c>
      <c r="J103" s="18" t="n"/>
      <c r="K103" s="18" t="n"/>
      <c r="L103" s="18" t="n"/>
    </row>
    <row r="104" ht="15.75" customHeight="1">
      <c r="A104" s="22" t="n"/>
      <c r="B104" s="22" t="inlineStr">
        <is>
          <t>HYUNDAI</t>
        </is>
      </c>
      <c r="C104" s="22" t="inlineStr">
        <is>
          <t>Két làm mát nhớt thủy lực</t>
        </is>
      </c>
      <c r="D104" s="22" t="inlineStr">
        <is>
          <t>R455-7</t>
        </is>
      </c>
      <c r="E104" s="23" t="n">
        <v>1300</v>
      </c>
      <c r="F104" s="23" t="n">
        <v>845</v>
      </c>
      <c r="G104" s="23" t="n">
        <v>130</v>
      </c>
      <c r="H104" s="22" t="n"/>
      <c r="I104" s="22" t="inlineStr">
        <is>
          <t>Cái</t>
        </is>
      </c>
      <c r="J104" s="22" t="n"/>
      <c r="K104" s="22" t="n"/>
      <c r="L104" s="22" t="n"/>
    </row>
    <row r="105" ht="15.75" customHeight="1">
      <c r="A105" s="18" t="n"/>
      <c r="B105" s="18" t="inlineStr">
        <is>
          <t>HYUNDAI</t>
        </is>
      </c>
      <c r="C105" s="18" t="inlineStr">
        <is>
          <t>Két làm mát nhớt thủy lực</t>
        </is>
      </c>
      <c r="D105" s="18" t="inlineStr">
        <is>
          <t>R55</t>
        </is>
      </c>
      <c r="E105" s="20" t="n">
        <v>685</v>
      </c>
      <c r="F105" s="20" t="n">
        <v>570</v>
      </c>
      <c r="G105" s="20" t="n">
        <v>45</v>
      </c>
      <c r="H105" s="18" t="n"/>
      <c r="I105" s="18" t="inlineStr">
        <is>
          <t>Cái</t>
        </is>
      </c>
      <c r="J105" s="18" t="n"/>
      <c r="K105" s="18" t="n"/>
      <c r="L105" s="18" t="n"/>
    </row>
    <row r="106" ht="15.75" customHeight="1">
      <c r="A106" s="22" t="n"/>
      <c r="B106" s="22" t="inlineStr">
        <is>
          <t>HYUNDAI</t>
        </is>
      </c>
      <c r="C106" s="22" t="inlineStr">
        <is>
          <t>Két làm mát nhớt thủy lực</t>
        </is>
      </c>
      <c r="D106" s="22" t="inlineStr">
        <is>
          <t>R60-7</t>
        </is>
      </c>
      <c r="E106" s="23" t="n">
        <v>540</v>
      </c>
      <c r="F106" s="23" t="n">
        <v>585</v>
      </c>
      <c r="G106" s="23" t="n">
        <v>65</v>
      </c>
      <c r="H106" s="22" t="n"/>
      <c r="I106" s="22" t="inlineStr">
        <is>
          <t>Cái</t>
        </is>
      </c>
      <c r="J106" s="22" t="n"/>
      <c r="K106" s="22" t="n"/>
      <c r="L106" s="22" t="n"/>
    </row>
    <row r="107" ht="15.75" customHeight="1">
      <c r="A107" s="18" t="n"/>
      <c r="B107" s="18" t="inlineStr">
        <is>
          <t>HYUNDAI</t>
        </is>
      </c>
      <c r="C107" s="18" t="inlineStr">
        <is>
          <t>Két làm mát nhớt thủy lực</t>
        </is>
      </c>
      <c r="D107" s="18" t="inlineStr">
        <is>
          <t>R60-9</t>
        </is>
      </c>
      <c r="E107" s="20" t="n">
        <v>685</v>
      </c>
      <c r="F107" s="20" t="n">
        <v>465</v>
      </c>
      <c r="G107" s="20" t="n">
        <v>50</v>
      </c>
      <c r="H107" s="18" t="n"/>
      <c r="I107" s="18" t="inlineStr">
        <is>
          <t>Cái</t>
        </is>
      </c>
      <c r="J107" s="18" t="n"/>
      <c r="K107" s="18" t="n"/>
      <c r="L107" s="18" t="n"/>
    </row>
    <row r="108" ht="15.75" customHeight="1">
      <c r="A108" s="22" t="n"/>
      <c r="B108" s="22" t="inlineStr">
        <is>
          <t>KATO</t>
        </is>
      </c>
      <c r="C108" s="22" t="inlineStr">
        <is>
          <t>Két làm mát nhớt thủy lực</t>
        </is>
      </c>
      <c r="D108" s="22" t="inlineStr">
        <is>
          <t>HD820</t>
        </is>
      </c>
      <c r="E108" s="23" t="n">
        <v>800</v>
      </c>
      <c r="F108" s="23" t="n">
        <v>730</v>
      </c>
      <c r="G108" s="23" t="n">
        <v>50</v>
      </c>
      <c r="H108" s="22" t="n"/>
      <c r="I108" s="22" t="inlineStr">
        <is>
          <t>Cái</t>
        </is>
      </c>
      <c r="J108" s="22" t="n"/>
      <c r="K108" s="22" t="n"/>
      <c r="L108" s="22" t="n"/>
    </row>
    <row r="109" ht="15.75" customHeight="1">
      <c r="A109" s="18" t="inlineStr">
        <is>
          <t>HH077638</t>
        </is>
      </c>
      <c r="B109" s="18" t="inlineStr">
        <is>
          <t>KOBELCO</t>
        </is>
      </c>
      <c r="C109" s="18" t="inlineStr">
        <is>
          <t>Két làm mát nhớt thủy lực SK07 N2 / 2452U384S1</t>
        </is>
      </c>
      <c r="D109" s="18" t="n"/>
      <c r="E109" s="20" t="n">
        <v>757</v>
      </c>
      <c r="F109" s="20" t="n">
        <v>845</v>
      </c>
      <c r="G109" s="20" t="n">
        <v>80</v>
      </c>
      <c r="H109" s="18" t="n"/>
      <c r="I109" s="18" t="inlineStr">
        <is>
          <t>Cái</t>
        </is>
      </c>
      <c r="J109" s="21" t="n">
        <v>9500000</v>
      </c>
      <c r="K109" s="21" t="n">
        <v>9000000</v>
      </c>
      <c r="L109" s="21" t="n">
        <v>8800000</v>
      </c>
    </row>
    <row r="110" ht="15.75" customHeight="1">
      <c r="A110" s="22" t="inlineStr">
        <is>
          <t>HH078882</t>
        </is>
      </c>
      <c r="B110" s="22" t="inlineStr">
        <is>
          <t>KOBELCO</t>
        </is>
      </c>
      <c r="C110" s="22" t="inlineStr">
        <is>
          <t>Két làm mát nhớt thủy lực SK120-6</t>
        </is>
      </c>
      <c r="D110" s="22" t="n"/>
      <c r="E110" s="23" t="n">
        <v>710</v>
      </c>
      <c r="F110" s="23" t="n">
        <v>650</v>
      </c>
      <c r="G110" s="23" t="n">
        <v>50</v>
      </c>
      <c r="H110" s="22" t="n"/>
      <c r="I110" s="22" t="inlineStr">
        <is>
          <t>Cái</t>
        </is>
      </c>
      <c r="J110" s="24" t="n">
        <v>5100000</v>
      </c>
      <c r="K110" s="24" t="n">
        <v>4800000</v>
      </c>
      <c r="L110" s="24" t="n">
        <v>4500000</v>
      </c>
    </row>
    <row r="111" ht="15.75" customHeight="1">
      <c r="A111" s="18" t="inlineStr">
        <is>
          <t>HH077639</t>
        </is>
      </c>
      <c r="B111" s="18" t="inlineStr">
        <is>
          <t>KOBELCO</t>
        </is>
      </c>
      <c r="C111" s="18" t="inlineStr">
        <is>
          <t>Két làm mát nhớt thủy lực SK200-1 / SK200-3 / 2452U431S2</t>
        </is>
      </c>
      <c r="D111" s="18" t="n"/>
      <c r="E111" s="20" t="n">
        <v>850</v>
      </c>
      <c r="F111" s="20" t="n">
        <v>870</v>
      </c>
      <c r="G111" s="20" t="n">
        <v>80</v>
      </c>
      <c r="H111" s="18" t="n"/>
      <c r="I111" s="18" t="inlineStr">
        <is>
          <t>Cái</t>
        </is>
      </c>
      <c r="J111" s="21" t="n">
        <v>7550000</v>
      </c>
      <c r="K111" s="21" t="n">
        <v>7050000</v>
      </c>
      <c r="L111" s="21" t="n">
        <v>6650000</v>
      </c>
    </row>
    <row r="112" ht="15.75" customHeight="1">
      <c r="A112" s="22" t="inlineStr">
        <is>
          <t>HH077640</t>
        </is>
      </c>
      <c r="B112" s="22" t="inlineStr">
        <is>
          <t>KOBELCO</t>
        </is>
      </c>
      <c r="C112" s="22" t="inlineStr">
        <is>
          <t>Két làm mát nhớt thủy lực SK200-2 / SK200-5 / YN05P00010S002</t>
        </is>
      </c>
      <c r="D112" s="22" t="n"/>
      <c r="E112" s="23" t="n">
        <v>816</v>
      </c>
      <c r="F112" s="23" t="n">
        <v>930</v>
      </c>
      <c r="G112" s="23" t="n">
        <v>70</v>
      </c>
      <c r="H112" s="22" t="n"/>
      <c r="I112" s="22" t="inlineStr">
        <is>
          <t>Cái</t>
        </is>
      </c>
      <c r="J112" s="24" t="n">
        <v>8600000</v>
      </c>
      <c r="K112" s="24" t="n">
        <v>8300000</v>
      </c>
      <c r="L112" s="24" t="n">
        <v>8000000</v>
      </c>
    </row>
    <row r="113" ht="15.75" customHeight="1">
      <c r="A113" s="18" t="inlineStr">
        <is>
          <t>HH083596</t>
        </is>
      </c>
      <c r="B113" s="18" t="inlineStr">
        <is>
          <t>KOBELCO</t>
        </is>
      </c>
      <c r="C113" s="18" t="inlineStr">
        <is>
          <t>Két làm mát nhớt thủy lực SK200-6/-5</t>
        </is>
      </c>
      <c r="D113" s="18" t="n"/>
      <c r="E113" s="20" t="n">
        <v>930</v>
      </c>
      <c r="F113" s="20" t="n">
        <v>830</v>
      </c>
      <c r="G113" s="20" t="n">
        <v>65</v>
      </c>
      <c r="H113" s="18" t="n"/>
      <c r="I113" s="18" t="inlineStr">
        <is>
          <t>Cái</t>
        </is>
      </c>
      <c r="J113" s="21" t="n">
        <v>8300000</v>
      </c>
      <c r="K113" s="21" t="n">
        <v>7700000</v>
      </c>
      <c r="L113" s="21" t="n">
        <v>7300000</v>
      </c>
    </row>
    <row r="114" ht="15.75" customHeight="1">
      <c r="A114" s="22" t="inlineStr">
        <is>
          <t>HH077641</t>
        </is>
      </c>
      <c r="B114" s="22" t="inlineStr">
        <is>
          <t>KOBELCO</t>
        </is>
      </c>
      <c r="C114" s="22" t="inlineStr">
        <is>
          <t>Két làm mát nhớt thủy lực SK200-8 / YN05P00058S002</t>
        </is>
      </c>
      <c r="D114" s="22" t="n"/>
      <c r="E114" s="23" t="n">
        <v>335</v>
      </c>
      <c r="F114" s="23" t="n">
        <v>935</v>
      </c>
      <c r="G114" s="23" t="n">
        <v>80</v>
      </c>
      <c r="H114" s="22" t="n"/>
      <c r="I114" s="22" t="inlineStr">
        <is>
          <t>Cái</t>
        </is>
      </c>
      <c r="J114" s="24" t="n">
        <v>5100000</v>
      </c>
      <c r="K114" s="24" t="n">
        <v>4750000</v>
      </c>
      <c r="L114" s="24" t="n">
        <v>4500000</v>
      </c>
    </row>
    <row r="115" ht="15.75" customHeight="1">
      <c r="A115" s="18" t="inlineStr">
        <is>
          <t>HH083598</t>
        </is>
      </c>
      <c r="B115" s="18" t="inlineStr">
        <is>
          <t>KOBELCO</t>
        </is>
      </c>
      <c r="C115" s="18" t="inlineStr">
        <is>
          <t>Két làm mát nhớt thủy lực SK220-3/ SK230</t>
        </is>
      </c>
      <c r="D115" s="18" t="n"/>
      <c r="E115" s="20" t="n">
        <v>845</v>
      </c>
      <c r="F115" s="20" t="n">
        <v>750</v>
      </c>
      <c r="G115" s="20" t="n">
        <v>75</v>
      </c>
      <c r="H115" s="18" t="n"/>
      <c r="I115" s="18" t="inlineStr">
        <is>
          <t>Cái</t>
        </is>
      </c>
      <c r="J115" s="21" t="n">
        <v>7550000</v>
      </c>
      <c r="K115" s="21" t="n">
        <v>7050000</v>
      </c>
      <c r="L115" s="21" t="n">
        <v>6650000</v>
      </c>
    </row>
    <row r="116" ht="15.75" customHeight="1">
      <c r="A116" s="22" t="inlineStr">
        <is>
          <t>HH077642</t>
        </is>
      </c>
      <c r="B116" s="22" t="inlineStr">
        <is>
          <t>KOBELCO</t>
        </is>
      </c>
      <c r="C116" s="22" t="inlineStr">
        <is>
          <t>Két làm mát nhớt thủy lực SK300-8/ SK350-8 / LC05P00043S002</t>
        </is>
      </c>
      <c r="D116" s="22" t="n"/>
      <c r="E116" s="23" t="n">
        <v>465</v>
      </c>
      <c r="F116" s="23" t="n">
        <v>1130</v>
      </c>
      <c r="G116" s="23" t="n">
        <v>140</v>
      </c>
      <c r="H116" s="22" t="inlineStr">
        <is>
          <t xml:space="preserve"> LC05P00043S002</t>
        </is>
      </c>
      <c r="I116" s="22" t="inlineStr">
        <is>
          <t>Cái</t>
        </is>
      </c>
      <c r="J116" s="24" t="n">
        <v>11500000</v>
      </c>
      <c r="K116" s="24" t="n">
        <v>10500000</v>
      </c>
      <c r="L116" s="24" t="n">
        <v>10000000</v>
      </c>
    </row>
    <row r="117" ht="15.75" customHeight="1">
      <c r="A117" s="18" t="n"/>
      <c r="B117" s="18" t="inlineStr">
        <is>
          <t>KOBELCO</t>
        </is>
      </c>
      <c r="C117" s="18" t="inlineStr">
        <is>
          <t>Két làm mát nhớt thủy lực</t>
        </is>
      </c>
      <c r="D117" s="18" t="inlineStr">
        <is>
          <t>SK120-3</t>
        </is>
      </c>
      <c r="E117" s="20" t="n">
        <v>655</v>
      </c>
      <c r="F117" s="20" t="n">
        <v>730</v>
      </c>
      <c r="G117" s="20" t="n">
        <v>50</v>
      </c>
      <c r="H117" s="18" t="n"/>
      <c r="I117" s="18" t="inlineStr">
        <is>
          <t>Cái</t>
        </is>
      </c>
      <c r="J117" s="18" t="n"/>
      <c r="K117" s="18" t="n"/>
      <c r="L117" s="18" t="n"/>
    </row>
    <row r="118" ht="15.75" customHeight="1">
      <c r="A118" s="22" t="n"/>
      <c r="B118" s="22" t="inlineStr">
        <is>
          <t>KOBELCO</t>
        </is>
      </c>
      <c r="C118" s="22" t="inlineStr">
        <is>
          <t>Két làm mát nhớt thủy lực</t>
        </is>
      </c>
      <c r="D118" s="22" t="inlineStr">
        <is>
          <t>SK120-5</t>
        </is>
      </c>
      <c r="E118" s="23" t="n">
        <v>655</v>
      </c>
      <c r="F118" s="23" t="n">
        <v>730</v>
      </c>
      <c r="G118" s="23" t="n">
        <v>50</v>
      </c>
      <c r="H118" s="22" t="n"/>
      <c r="I118" s="22" t="inlineStr">
        <is>
          <t>Cái</t>
        </is>
      </c>
      <c r="J118" s="22" t="n"/>
      <c r="K118" s="22" t="n"/>
      <c r="L118" s="22" t="n"/>
    </row>
    <row r="119" ht="15.75" customHeight="1">
      <c r="A119" s="18" t="n"/>
      <c r="B119" s="18" t="inlineStr">
        <is>
          <t>KOBELCO</t>
        </is>
      </c>
      <c r="C119" s="18" t="inlineStr">
        <is>
          <t>Két làm mát nhớt thủy lực</t>
        </is>
      </c>
      <c r="D119" s="18" t="inlineStr">
        <is>
          <t>SK120-6</t>
        </is>
      </c>
      <c r="E119" s="20" t="n">
        <v>650</v>
      </c>
      <c r="F119" s="20" t="n">
        <v>710</v>
      </c>
      <c r="G119" s="20" t="n">
        <v>50</v>
      </c>
      <c r="H119" s="18" t="n"/>
      <c r="I119" s="18" t="inlineStr">
        <is>
          <t>Cái</t>
        </is>
      </c>
      <c r="J119" s="18" t="n"/>
      <c r="K119" s="18" t="n"/>
      <c r="L119" s="18" t="n"/>
    </row>
    <row r="120" ht="15.75" customHeight="1">
      <c r="A120" s="22" t="n"/>
      <c r="B120" s="22" t="inlineStr">
        <is>
          <t>KOBELCO</t>
        </is>
      </c>
      <c r="C120" s="22" t="inlineStr">
        <is>
          <t>Két làm mát nhớt thủy lực</t>
        </is>
      </c>
      <c r="D120" s="22" t="inlineStr">
        <is>
          <t>SK135</t>
        </is>
      </c>
      <c r="E120" s="23" t="n">
        <v>650</v>
      </c>
      <c r="F120" s="23" t="n">
        <v>707</v>
      </c>
      <c r="G120" s="23" t="n">
        <v>50</v>
      </c>
      <c r="H120" s="22" t="n"/>
      <c r="I120" s="22" t="inlineStr">
        <is>
          <t>Cái</t>
        </is>
      </c>
      <c r="J120" s="22" t="n"/>
      <c r="K120" s="22" t="n"/>
      <c r="L120" s="22" t="n"/>
    </row>
    <row r="121" ht="15.75" customHeight="1">
      <c r="A121" s="18" t="n"/>
      <c r="B121" s="18" t="inlineStr">
        <is>
          <t>KOBELCO</t>
        </is>
      </c>
      <c r="C121" s="18" t="inlineStr">
        <is>
          <t>Két làm mát nhớt thủy lực</t>
        </is>
      </c>
      <c r="D121" s="18" t="inlineStr">
        <is>
          <t>SK200-3</t>
        </is>
      </c>
      <c r="E121" s="20" t="n">
        <v>870</v>
      </c>
      <c r="F121" s="20" t="n">
        <v>850</v>
      </c>
      <c r="G121" s="20" t="n">
        <v>80</v>
      </c>
      <c r="H121" s="18" t="n"/>
      <c r="I121" s="18" t="inlineStr">
        <is>
          <t>Cái</t>
        </is>
      </c>
      <c r="J121" s="18" t="n"/>
      <c r="K121" s="18" t="n"/>
      <c r="L121" s="18" t="n"/>
    </row>
    <row r="122" ht="15.75" customHeight="1">
      <c r="A122" s="22" t="n"/>
      <c r="B122" s="22" t="inlineStr">
        <is>
          <t>KOBELCO</t>
        </is>
      </c>
      <c r="C122" s="22" t="inlineStr">
        <is>
          <t>Két làm mát nhớt thủy lực</t>
        </is>
      </c>
      <c r="D122" s="22" t="inlineStr">
        <is>
          <t>SK200-5</t>
        </is>
      </c>
      <c r="E122" s="23" t="n">
        <v>930</v>
      </c>
      <c r="F122" s="23" t="n">
        <v>816</v>
      </c>
      <c r="G122" s="23" t="n">
        <v>70</v>
      </c>
      <c r="H122" s="22" t="n"/>
      <c r="I122" s="22" t="inlineStr">
        <is>
          <t>Cái</t>
        </is>
      </c>
      <c r="J122" s="22" t="n"/>
      <c r="K122" s="22" t="n"/>
      <c r="L122" s="22" t="n"/>
    </row>
    <row r="123" ht="15.75" customHeight="1">
      <c r="A123" s="18" t="n"/>
      <c r="B123" s="18" t="inlineStr">
        <is>
          <t>KOBELCO</t>
        </is>
      </c>
      <c r="C123" s="18" t="inlineStr">
        <is>
          <t>Két làm mát nhớt thủy lực</t>
        </is>
      </c>
      <c r="D123" s="18" t="inlineStr">
        <is>
          <t>SK200-6</t>
        </is>
      </c>
      <c r="E123" s="20" t="n">
        <v>930</v>
      </c>
      <c r="F123" s="20" t="n">
        <v>830</v>
      </c>
      <c r="G123" s="20" t="n">
        <v>65</v>
      </c>
      <c r="H123" s="18" t="n"/>
      <c r="I123" s="18" t="inlineStr">
        <is>
          <t>Cái</t>
        </is>
      </c>
      <c r="J123" s="18" t="n"/>
      <c r="K123" s="18" t="n"/>
      <c r="L123" s="18" t="n"/>
    </row>
    <row r="124" ht="15.75" customHeight="1">
      <c r="A124" s="22" t="n"/>
      <c r="B124" s="22" t="inlineStr">
        <is>
          <t>KOBELCO</t>
        </is>
      </c>
      <c r="C124" s="22" t="inlineStr">
        <is>
          <t>Két làm mát nhớt thủy lực</t>
        </is>
      </c>
      <c r="D124" s="22" t="inlineStr">
        <is>
          <t>SK200-6E</t>
        </is>
      </c>
      <c r="E124" s="23" t="n">
        <v>755</v>
      </c>
      <c r="F124" s="23" t="n">
        <v>860</v>
      </c>
      <c r="G124" s="23" t="n">
        <v>45</v>
      </c>
      <c r="H124" s="22" t="n"/>
      <c r="I124" s="22" t="inlineStr">
        <is>
          <t>Cái</t>
        </is>
      </c>
      <c r="J124" s="22" t="n"/>
      <c r="K124" s="22" t="n"/>
      <c r="L124" s="22" t="n"/>
    </row>
    <row r="125" ht="15.75" customHeight="1">
      <c r="A125" s="18" t="n"/>
      <c r="B125" s="18" t="inlineStr">
        <is>
          <t>KOBELCO</t>
        </is>
      </c>
      <c r="C125" s="18" t="inlineStr">
        <is>
          <t>Két làm mát nhớt thủy lực</t>
        </is>
      </c>
      <c r="D125" s="18" t="inlineStr">
        <is>
          <t>SK200-8 SK210-8</t>
        </is>
      </c>
      <c r="E125" s="20" t="n">
        <v>935</v>
      </c>
      <c r="F125" s="20" t="n">
        <v>335</v>
      </c>
      <c r="G125" s="20" t="n">
        <v>80</v>
      </c>
      <c r="H125" s="18" t="n"/>
      <c r="I125" s="18" t="inlineStr">
        <is>
          <t>Cái</t>
        </is>
      </c>
      <c r="J125" s="18" t="n"/>
      <c r="K125" s="18" t="n"/>
      <c r="L125" s="18" t="n"/>
    </row>
    <row r="126" ht="15.75" customHeight="1">
      <c r="A126" s="22" t="n"/>
      <c r="B126" s="22" t="inlineStr">
        <is>
          <t>KOBELCO</t>
        </is>
      </c>
      <c r="C126" s="22" t="inlineStr">
        <is>
          <t>Két làm mát nhớt thủy lực</t>
        </is>
      </c>
      <c r="D126" s="22" t="inlineStr">
        <is>
          <t>SK200-8 Super</t>
        </is>
      </c>
      <c r="E126" s="23" t="n">
        <v>940</v>
      </c>
      <c r="F126" s="23" t="n">
        <v>340</v>
      </c>
      <c r="G126" s="23" t="n">
        <v>80</v>
      </c>
      <c r="H126" s="22" t="n"/>
      <c r="I126" s="22" t="inlineStr">
        <is>
          <t>Cái</t>
        </is>
      </c>
      <c r="J126" s="22" t="n"/>
      <c r="K126" s="22" t="n"/>
      <c r="L126" s="22" t="n"/>
    </row>
    <row r="127" ht="15.75" customHeight="1">
      <c r="A127" s="18" t="n"/>
      <c r="B127" s="18" t="inlineStr">
        <is>
          <t>KOBELCO</t>
        </is>
      </c>
      <c r="C127" s="18" t="inlineStr">
        <is>
          <t>Két làm mát nhớt thủy lực</t>
        </is>
      </c>
      <c r="D127" s="18" t="inlineStr">
        <is>
          <t>SK230-6</t>
        </is>
      </c>
      <c r="E127" s="20" t="n">
        <v>1000</v>
      </c>
      <c r="F127" s="20" t="n">
        <v>830</v>
      </c>
      <c r="G127" s="20" t="n">
        <v>65</v>
      </c>
      <c r="H127" s="18" t="n"/>
      <c r="I127" s="18" t="inlineStr">
        <is>
          <t>Cái</t>
        </is>
      </c>
      <c r="J127" s="18" t="n"/>
      <c r="K127" s="18" t="n"/>
      <c r="L127" s="18" t="n"/>
    </row>
    <row r="128" ht="15.75" customHeight="1">
      <c r="A128" s="22" t="n"/>
      <c r="B128" s="22" t="inlineStr">
        <is>
          <t>KOBELCO</t>
        </is>
      </c>
      <c r="C128" s="22" t="inlineStr">
        <is>
          <t>Két làm mát nhớt thủy lực</t>
        </is>
      </c>
      <c r="D128" s="22" t="inlineStr">
        <is>
          <t>SK230-6E</t>
        </is>
      </c>
      <c r="E128" s="23" t="n">
        <v>1010</v>
      </c>
      <c r="F128" s="23" t="n">
        <v>740</v>
      </c>
      <c r="G128" s="23" t="n">
        <v>50</v>
      </c>
      <c r="H128" s="22" t="n"/>
      <c r="I128" s="22" t="inlineStr">
        <is>
          <t>Cái</t>
        </is>
      </c>
      <c r="J128" s="22" t="n"/>
      <c r="K128" s="22" t="n"/>
      <c r="L128" s="22" t="n"/>
    </row>
    <row r="129" ht="15.75" customHeight="1">
      <c r="A129" s="18" t="n"/>
      <c r="B129" s="18" t="inlineStr">
        <is>
          <t>KOBELCO</t>
        </is>
      </c>
      <c r="C129" s="18" t="inlineStr">
        <is>
          <t>Két làm mát nhớt thủy lực</t>
        </is>
      </c>
      <c r="D129" s="18" t="inlineStr">
        <is>
          <t>SK250-8</t>
        </is>
      </c>
      <c r="E129" s="20" t="n">
        <v>1040</v>
      </c>
      <c r="F129" s="20" t="n">
        <v>370</v>
      </c>
      <c r="G129" s="20" t="n">
        <v>150</v>
      </c>
      <c r="H129" s="18" t="n"/>
      <c r="I129" s="18" t="inlineStr">
        <is>
          <t>Cái</t>
        </is>
      </c>
      <c r="J129" s="18" t="n"/>
      <c r="K129" s="18" t="n"/>
      <c r="L129" s="18" t="n"/>
    </row>
    <row r="130" ht="15.75" customHeight="1">
      <c r="A130" s="22" t="n"/>
      <c r="B130" s="22" t="inlineStr">
        <is>
          <t>KOBELCO</t>
        </is>
      </c>
      <c r="C130" s="22" t="inlineStr">
        <is>
          <t>Két làm mát nhớt thủy lực</t>
        </is>
      </c>
      <c r="D130" s="22" t="inlineStr">
        <is>
          <t>SK300-1</t>
        </is>
      </c>
      <c r="E130" s="23" t="n">
        <v>1180</v>
      </c>
      <c r="F130" s="23" t="n">
        <v>1045</v>
      </c>
      <c r="G130" s="23" t="n">
        <v>80</v>
      </c>
      <c r="H130" s="22" t="n"/>
      <c r="I130" s="22" t="inlineStr">
        <is>
          <t>Cái</t>
        </is>
      </c>
      <c r="J130" s="22" t="n"/>
      <c r="K130" s="22" t="n"/>
      <c r="L130" s="22" t="n"/>
    </row>
    <row r="131" ht="15.75" customHeight="1">
      <c r="A131" s="18" t="n"/>
      <c r="B131" s="18" t="inlineStr">
        <is>
          <t>KOBELCO</t>
        </is>
      </c>
      <c r="C131" s="18" t="inlineStr">
        <is>
          <t>Két làm mát nhớt thủy lực</t>
        </is>
      </c>
      <c r="D131" s="18" t="inlineStr">
        <is>
          <t>SK330-6E</t>
        </is>
      </c>
      <c r="E131" s="20" t="n">
        <v>1175</v>
      </c>
      <c r="F131" s="20" t="n">
        <v>1020</v>
      </c>
      <c r="G131" s="20" t="n">
        <v>70</v>
      </c>
      <c r="H131" s="18" t="n"/>
      <c r="I131" s="18" t="inlineStr">
        <is>
          <t>Cái</t>
        </is>
      </c>
      <c r="J131" s="18" t="n"/>
      <c r="K131" s="18" t="n"/>
      <c r="L131" s="18" t="n"/>
    </row>
    <row r="132" ht="15.75" customHeight="1">
      <c r="A132" s="22" t="n"/>
      <c r="B132" s="22" t="inlineStr">
        <is>
          <t>KOBELCO</t>
        </is>
      </c>
      <c r="C132" s="22" t="inlineStr">
        <is>
          <t>Két làm mát nhớt thủy lực</t>
        </is>
      </c>
      <c r="D132" s="22" t="inlineStr">
        <is>
          <t>SK350-8</t>
        </is>
      </c>
      <c r="E132" s="23" t="n">
        <v>1130</v>
      </c>
      <c r="F132" s="23" t="n">
        <v>465</v>
      </c>
      <c r="G132" s="23" t="n">
        <v>140</v>
      </c>
      <c r="H132" s="22" t="n"/>
      <c r="I132" s="22" t="inlineStr">
        <is>
          <t>Cái</t>
        </is>
      </c>
      <c r="J132" s="22" t="n"/>
      <c r="K132" s="22" t="n"/>
      <c r="L132" s="22" t="n"/>
    </row>
    <row r="133" ht="15.75" customHeight="1">
      <c r="A133" s="18" t="n"/>
      <c r="B133" s="18" t="inlineStr">
        <is>
          <t>KOBELCO</t>
        </is>
      </c>
      <c r="C133" s="18" t="inlineStr">
        <is>
          <t>Két làm mát nhớt thủy lực</t>
        </is>
      </c>
      <c r="D133" s="18" t="inlineStr">
        <is>
          <t>SK460-8</t>
        </is>
      </c>
      <c r="E133" s="20" t="n">
        <v>1130</v>
      </c>
      <c r="F133" s="20" t="n">
        <v>610</v>
      </c>
      <c r="G133" s="20" t="n">
        <v>170</v>
      </c>
      <c r="H133" s="18" t="n"/>
      <c r="I133" s="18" t="inlineStr">
        <is>
          <t>Cái</t>
        </is>
      </c>
      <c r="J133" s="18" t="n"/>
      <c r="K133" s="18" t="n"/>
      <c r="L133" s="18" t="n"/>
    </row>
    <row r="134" ht="15.75" customHeight="1">
      <c r="A134" s="22" t="n"/>
      <c r="B134" s="22" t="inlineStr">
        <is>
          <t>KOBELCO</t>
        </is>
      </c>
      <c r="C134" s="22" t="inlineStr">
        <is>
          <t>Két làm mát nhớt thủy lực</t>
        </is>
      </c>
      <c r="D134" s="22" t="inlineStr">
        <is>
          <t>SK60</t>
        </is>
      </c>
      <c r="E134" s="23" t="n">
        <v>560</v>
      </c>
      <c r="F134" s="23" t="n">
        <v>525</v>
      </c>
      <c r="G134" s="23" t="n">
        <v>35</v>
      </c>
      <c r="H134" s="22" t="n"/>
      <c r="I134" s="22" t="inlineStr">
        <is>
          <t>Cái</t>
        </is>
      </c>
      <c r="J134" s="22" t="n"/>
      <c r="K134" s="22" t="n"/>
      <c r="L134" s="22" t="n"/>
    </row>
    <row r="135" ht="15.75" customHeight="1">
      <c r="A135" s="18" t="inlineStr">
        <is>
          <t>HH083576</t>
        </is>
      </c>
      <c r="B135" s="18" t="inlineStr">
        <is>
          <t>KOMATSU</t>
        </is>
      </c>
      <c r="C135" s="18" t="inlineStr">
        <is>
          <t>Két làm mát nhớt thủy lực (đời 3 THỚT) PC200-8</t>
        </is>
      </c>
      <c r="D135" s="18" t="n"/>
      <c r="E135" s="20" t="n">
        <v>290</v>
      </c>
      <c r="F135" s="20" t="n">
        <v>1030</v>
      </c>
      <c r="G135" s="20" t="n">
        <v>175</v>
      </c>
      <c r="H135" s="18" t="inlineStr">
        <is>
          <t>20Y-03-41681</t>
        </is>
      </c>
      <c r="I135" s="18" t="inlineStr">
        <is>
          <t>Cái</t>
        </is>
      </c>
      <c r="J135" s="21" t="n">
        <v>8100000</v>
      </c>
      <c r="K135" s="21" t="n">
        <v>7600000</v>
      </c>
      <c r="L135" s="21" t="n">
        <v>7150000</v>
      </c>
    </row>
    <row r="136" ht="15.75" customHeight="1">
      <c r="A136" s="22" t="inlineStr">
        <is>
          <t>HH077630</t>
        </is>
      </c>
      <c r="B136" s="22" t="inlineStr">
        <is>
          <t>KOMATSU</t>
        </is>
      </c>
      <c r="C136" s="22" t="inlineStr">
        <is>
          <t>Két làm mát nhớt thủy lực PC100-5/ PC120-5</t>
        </is>
      </c>
      <c r="D136" s="22" t="n"/>
      <c r="E136" s="23" t="n">
        <v>580</v>
      </c>
      <c r="F136" s="23" t="n">
        <v>700</v>
      </c>
      <c r="G136" s="23" t="n">
        <v>70</v>
      </c>
      <c r="H136" s="22" t="inlineStr">
        <is>
          <t>203-03-56130</t>
        </is>
      </c>
      <c r="I136" s="22" t="inlineStr">
        <is>
          <t>Cái</t>
        </is>
      </c>
      <c r="J136" s="24" t="n">
        <v>7000000</v>
      </c>
      <c r="K136" s="24" t="n">
        <v>6500000</v>
      </c>
      <c r="L136" s="24" t="n">
        <v>6200000</v>
      </c>
    </row>
    <row r="137" ht="15.75" customHeight="1">
      <c r="A137" s="18" t="inlineStr">
        <is>
          <t>HH077629</t>
        </is>
      </c>
      <c r="B137" s="18" t="inlineStr">
        <is>
          <t>KOMATSU</t>
        </is>
      </c>
      <c r="C137" s="18" t="inlineStr">
        <is>
          <t>Két làm mát nhớt thủy lực PC120-6</t>
        </is>
      </c>
      <c r="D137" s="18" t="n"/>
      <c r="E137" s="20" t="n">
        <v>580</v>
      </c>
      <c r="F137" s="20" t="n">
        <v>825</v>
      </c>
      <c r="G137" s="20" t="n">
        <v>75</v>
      </c>
      <c r="H137" s="18" t="inlineStr">
        <is>
          <t>203-03-67321</t>
        </is>
      </c>
      <c r="I137" s="18" t="inlineStr">
        <is>
          <t>Cái</t>
        </is>
      </c>
      <c r="J137" s="21" t="n">
        <v>5200000</v>
      </c>
      <c r="K137" s="21" t="n">
        <v>4800000</v>
      </c>
      <c r="L137" s="21" t="n">
        <v>4500000</v>
      </c>
    </row>
    <row r="138" ht="15.75" customHeight="1">
      <c r="A138" s="22" t="inlineStr">
        <is>
          <t>HH0632</t>
        </is>
      </c>
      <c r="B138" s="22" t="inlineStr">
        <is>
          <t>KOMATSU</t>
        </is>
      </c>
      <c r="C138" s="22" t="inlineStr">
        <is>
          <t>Két làm mát nhớt thủy lực PC200-3</t>
        </is>
      </c>
      <c r="D138" s="22" t="n"/>
      <c r="E138" s="23" t="n">
        <v>695</v>
      </c>
      <c r="F138" s="23" t="n">
        <v>725</v>
      </c>
      <c r="G138" s="23" t="n">
        <v>50</v>
      </c>
      <c r="H138" s="22" t="inlineStr">
        <is>
          <t>205-03-71121</t>
        </is>
      </c>
      <c r="I138" s="22" t="inlineStr">
        <is>
          <t>Cái</t>
        </is>
      </c>
      <c r="J138" s="24" t="n">
        <v>5900000</v>
      </c>
      <c r="K138" s="24" t="n">
        <v>5500000</v>
      </c>
      <c r="L138" s="24" t="n">
        <v>5200000</v>
      </c>
    </row>
    <row r="139" ht="15.75" customHeight="1">
      <c r="A139" s="18" t="inlineStr">
        <is>
          <t>HH077631</t>
        </is>
      </c>
      <c r="B139" s="18" t="inlineStr">
        <is>
          <t>KOMATSU</t>
        </is>
      </c>
      <c r="C139" s="18" t="inlineStr">
        <is>
          <t>Két làm mát nhớt thủy lực PC200-5</t>
        </is>
      </c>
      <c r="D139" s="18" t="n"/>
      <c r="E139" s="20" t="n">
        <v>770</v>
      </c>
      <c r="F139" s="20" t="n">
        <v>930</v>
      </c>
      <c r="G139" s="20" t="n">
        <v>45</v>
      </c>
      <c r="H139" s="18" t="inlineStr">
        <is>
          <t>206-03-51121</t>
        </is>
      </c>
      <c r="I139" s="18" t="inlineStr">
        <is>
          <t>Cái</t>
        </is>
      </c>
      <c r="J139" s="21" t="n">
        <v>7550000</v>
      </c>
      <c r="K139" s="21" t="n">
        <v>6950000</v>
      </c>
      <c r="L139" s="21" t="n">
        <v>6550000</v>
      </c>
    </row>
    <row r="140" ht="15.75" customHeight="1">
      <c r="A140" s="22" t="inlineStr">
        <is>
          <t>HH077632</t>
        </is>
      </c>
      <c r="B140" s="22" t="inlineStr">
        <is>
          <t>KOMATSU</t>
        </is>
      </c>
      <c r="C140" s="22" t="inlineStr">
        <is>
          <t>Két làm mát nhớt thủy lực PC200-6</t>
        </is>
      </c>
      <c r="D140" s="22" t="n"/>
      <c r="E140" s="23" t="n">
        <v>785</v>
      </c>
      <c r="F140" s="23" t="n">
        <v>1005</v>
      </c>
      <c r="G140" s="23" t="n">
        <v>92</v>
      </c>
      <c r="H140" s="22" t="inlineStr">
        <is>
          <t>20Y-03-21121</t>
        </is>
      </c>
      <c r="I140" s="22" t="inlineStr">
        <is>
          <t>Cái</t>
        </is>
      </c>
      <c r="J140" s="24" t="n">
        <v>7350000</v>
      </c>
      <c r="K140" s="24" t="n">
        <v>6900000</v>
      </c>
      <c r="L140" s="24" t="n">
        <v>6500000</v>
      </c>
    </row>
    <row r="141" ht="15.75" customHeight="1">
      <c r="A141" s="18" t="inlineStr">
        <is>
          <t>HH077633</t>
        </is>
      </c>
      <c r="B141" s="18" t="inlineStr">
        <is>
          <t>KOMATSU</t>
        </is>
      </c>
      <c r="C141" s="18" t="inlineStr">
        <is>
          <t>Két làm mát nhớt thủy lực PC200-7</t>
        </is>
      </c>
      <c r="D141" s="18" t="n"/>
      <c r="E141" s="20" t="n">
        <v>775</v>
      </c>
      <c r="F141" s="20" t="n">
        <v>960</v>
      </c>
      <c r="G141" s="20" t="n">
        <v>40</v>
      </c>
      <c r="H141" s="18" t="inlineStr">
        <is>
          <t>20Y-03-31121</t>
        </is>
      </c>
      <c r="I141" s="18" t="inlineStr">
        <is>
          <t>Cái</t>
        </is>
      </c>
      <c r="J141" s="21" t="n">
        <v>7450000</v>
      </c>
      <c r="K141" s="21" t="n">
        <v>6950000</v>
      </c>
      <c r="L141" s="21" t="n">
        <v>6550000</v>
      </c>
    </row>
    <row r="142" ht="15.75" customHeight="1">
      <c r="A142" s="22" t="inlineStr">
        <is>
          <t>HH077634</t>
        </is>
      </c>
      <c r="B142" s="22" t="inlineStr">
        <is>
          <t>KOMATSU</t>
        </is>
      </c>
      <c r="C142" s="22" t="inlineStr">
        <is>
          <t>Két làm mát nhớt thủy lực PC200-8</t>
        </is>
      </c>
      <c r="D142" s="22" t="n"/>
      <c r="E142" s="23" t="n">
        <v>290</v>
      </c>
      <c r="F142" s="23" t="n">
        <v>1010</v>
      </c>
      <c r="G142" s="23" t="n">
        <v>120</v>
      </c>
      <c r="H142" s="22" t="inlineStr">
        <is>
          <t>20Y-03-42461</t>
        </is>
      </c>
      <c r="I142" s="22" t="inlineStr">
        <is>
          <t>Cái</t>
        </is>
      </c>
      <c r="J142" s="24" t="n">
        <v>5600000</v>
      </c>
      <c r="K142" s="24" t="n">
        <v>5300000</v>
      </c>
      <c r="L142" s="24" t="n">
        <v>5000000</v>
      </c>
    </row>
    <row r="143" ht="15.75" customHeight="1">
      <c r="A143" s="18" t="inlineStr">
        <is>
          <t>HH078884</t>
        </is>
      </c>
      <c r="B143" s="18" t="inlineStr">
        <is>
          <t>KOMATSU</t>
        </is>
      </c>
      <c r="C143" s="18" t="inlineStr">
        <is>
          <t>Két làm mát nhớt thủy lực PC220-6</t>
        </is>
      </c>
      <c r="D143" s="18" t="n"/>
      <c r="E143" s="20" t="n">
        <v>855</v>
      </c>
      <c r="F143" s="20" t="n">
        <v>1010</v>
      </c>
      <c r="G143" s="20" t="n">
        <v>88</v>
      </c>
      <c r="H143" s="18" t="n"/>
      <c r="I143" s="18" t="inlineStr">
        <is>
          <t>Cái</t>
        </is>
      </c>
      <c r="J143" s="21" t="n">
        <v>10500000</v>
      </c>
      <c r="K143" s="21" t="n">
        <v>10000000</v>
      </c>
      <c r="L143" s="21" t="n">
        <v>9500000</v>
      </c>
    </row>
    <row r="144" ht="15.75" customHeight="1">
      <c r="A144" s="22" t="inlineStr">
        <is>
          <t>HH077635</t>
        </is>
      </c>
      <c r="B144" s="22" t="inlineStr">
        <is>
          <t>KOMATSU</t>
        </is>
      </c>
      <c r="C144" s="22" t="inlineStr">
        <is>
          <t>Két làm mát nhớt thủy lực PC300-5 / PC300-6</t>
        </is>
      </c>
      <c r="D144" s="22" t="n"/>
      <c r="E144" s="23" t="n">
        <v>880</v>
      </c>
      <c r="F144" s="23" t="n">
        <v>1090</v>
      </c>
      <c r="G144" s="23" t="n">
        <v>105</v>
      </c>
      <c r="H144" s="22" t="inlineStr">
        <is>
          <t>207-03-51120</t>
        </is>
      </c>
      <c r="I144" s="22" t="inlineStr">
        <is>
          <t>Cái</t>
        </is>
      </c>
      <c r="J144" s="24" t="n">
        <v>13400000</v>
      </c>
      <c r="K144" s="24" t="n">
        <v>12500000</v>
      </c>
      <c r="L144" s="24" t="n">
        <v>11800000</v>
      </c>
    </row>
    <row r="145" ht="15.75" customHeight="1">
      <c r="A145" s="18" t="inlineStr">
        <is>
          <t>HH077980</t>
        </is>
      </c>
      <c r="B145" s="18" t="inlineStr">
        <is>
          <t>KOMATSU</t>
        </is>
      </c>
      <c r="C145" s="18" t="inlineStr">
        <is>
          <t>Két làm mát nhớt thủy lực PC400-7 / PC450-7</t>
        </is>
      </c>
      <c r="D145" s="18" t="n"/>
      <c r="E145" s="20" t="n">
        <v>1135</v>
      </c>
      <c r="F145" s="20" t="n">
        <v>578</v>
      </c>
      <c r="G145" s="20" t="n">
        <v>150</v>
      </c>
      <c r="H145" s="18" t="inlineStr">
        <is>
          <t>208-03-7113</t>
        </is>
      </c>
      <c r="I145" s="18" t="inlineStr">
        <is>
          <t>Cái</t>
        </is>
      </c>
      <c r="J145" s="21" t="n">
        <v>18000000</v>
      </c>
      <c r="K145" s="21" t="n">
        <v>17000000</v>
      </c>
      <c r="L145" s="21" t="n">
        <v>16000000</v>
      </c>
    </row>
    <row r="146" ht="15.75" customHeight="1">
      <c r="A146" s="22" t="inlineStr">
        <is>
          <t>HH077979</t>
        </is>
      </c>
      <c r="B146" s="22" t="inlineStr">
        <is>
          <t>KOMATSU</t>
        </is>
      </c>
      <c r="C146" s="22" t="inlineStr">
        <is>
          <t>Két làm mát nhớt thủy lực PC400-8</t>
        </is>
      </c>
      <c r="D146" s="22" t="n"/>
      <c r="E146" s="23" t="n">
        <v>1130</v>
      </c>
      <c r="F146" s="23" t="n">
        <v>530</v>
      </c>
      <c r="G146" s="23" t="n">
        <v>150</v>
      </c>
      <c r="H146" s="22" t="inlineStr">
        <is>
          <t>208-03-75130</t>
        </is>
      </c>
      <c r="I146" s="22" t="inlineStr">
        <is>
          <t>Cái</t>
        </is>
      </c>
      <c r="J146" s="24" t="n">
        <v>12500000</v>
      </c>
      <c r="K146" s="24" t="n">
        <v>11500000</v>
      </c>
      <c r="L146" s="24" t="n">
        <v>11000000</v>
      </c>
    </row>
    <row r="147" ht="15.75" customHeight="1">
      <c r="A147" s="18" t="inlineStr">
        <is>
          <t>HH077978</t>
        </is>
      </c>
      <c r="B147" s="18" t="inlineStr">
        <is>
          <t>KOMATSU</t>
        </is>
      </c>
      <c r="C147" s="18" t="inlineStr">
        <is>
          <t>Két làm mát nhớt thủy lực PC60-5 / -6</t>
        </is>
      </c>
      <c r="D147" s="18" t="n"/>
      <c r="E147" s="20" t="n">
        <v>590</v>
      </c>
      <c r="F147" s="20" t="n">
        <v>593</v>
      </c>
      <c r="G147" s="20" t="n">
        <v>80</v>
      </c>
      <c r="H147" s="18" t="inlineStr">
        <is>
          <t>20X-03-22110</t>
        </is>
      </c>
      <c r="I147" s="18" t="inlineStr">
        <is>
          <t>Cái</t>
        </is>
      </c>
      <c r="J147" s="21" t="n">
        <v>5000000</v>
      </c>
      <c r="K147" s="21" t="n">
        <v>4600000</v>
      </c>
      <c r="L147" s="21" t="n">
        <v>4400000</v>
      </c>
    </row>
    <row r="148" ht="15.75" customHeight="1">
      <c r="A148" s="22" t="n"/>
      <c r="B148" s="22" t="inlineStr">
        <is>
          <t>KOMATSU</t>
        </is>
      </c>
      <c r="C148" s="22" t="inlineStr">
        <is>
          <t>Két làm mát nhớt thủy lực</t>
        </is>
      </c>
      <c r="D148" s="22" t="inlineStr">
        <is>
          <t>PC100-3</t>
        </is>
      </c>
      <c r="E148" s="23" t="n">
        <v>705</v>
      </c>
      <c r="F148" s="23" t="n">
        <v>640</v>
      </c>
      <c r="G148" s="23" t="n">
        <v>83</v>
      </c>
      <c r="H148" s="22" t="n"/>
      <c r="I148" s="22" t="inlineStr">
        <is>
          <t>Cái</t>
        </is>
      </c>
      <c r="J148" s="22" t="n"/>
      <c r="K148" s="22" t="n"/>
      <c r="L148" s="22" t="n"/>
    </row>
    <row r="149" ht="15.75" customHeight="1">
      <c r="A149" s="18" t="n"/>
      <c r="B149" s="18" t="inlineStr">
        <is>
          <t>KOMATSU</t>
        </is>
      </c>
      <c r="C149" s="18" t="inlineStr">
        <is>
          <t>Két làm mát nhớt thủy lực</t>
        </is>
      </c>
      <c r="D149" s="18" t="inlineStr">
        <is>
          <t>PC100-6</t>
        </is>
      </c>
      <c r="E149" s="20" t="n">
        <v>825</v>
      </c>
      <c r="F149" s="20" t="n">
        <v>580</v>
      </c>
      <c r="G149" s="20" t="n">
        <v>75</v>
      </c>
      <c r="H149" s="18" t="n"/>
      <c r="I149" s="18" t="inlineStr">
        <is>
          <t>Cái</t>
        </is>
      </c>
      <c r="J149" s="18" t="n"/>
      <c r="K149" s="18" t="n"/>
      <c r="L149" s="18" t="n"/>
    </row>
    <row r="150" ht="15.75" customHeight="1">
      <c r="A150" s="22" t="n"/>
      <c r="B150" s="22" t="inlineStr">
        <is>
          <t>KOMATSU</t>
        </is>
      </c>
      <c r="C150" s="22" t="inlineStr">
        <is>
          <t>Két làm mát nhớt thủy lực</t>
        </is>
      </c>
      <c r="D150" s="22" t="inlineStr">
        <is>
          <t>PC120-3</t>
        </is>
      </c>
      <c r="E150" s="23" t="n">
        <v>705</v>
      </c>
      <c r="F150" s="23" t="n">
        <v>640</v>
      </c>
      <c r="G150" s="23" t="n">
        <v>83</v>
      </c>
      <c r="H150" s="22" t="n"/>
      <c r="I150" s="22" t="inlineStr">
        <is>
          <t>Cái</t>
        </is>
      </c>
      <c r="J150" s="22" t="n"/>
      <c r="K150" s="22" t="n"/>
      <c r="L150" s="22" t="n"/>
    </row>
    <row r="151" ht="15.75" customHeight="1">
      <c r="A151" s="18" t="n"/>
      <c r="B151" s="18" t="inlineStr">
        <is>
          <t>KOMATSU</t>
        </is>
      </c>
      <c r="C151" s="18" t="inlineStr">
        <is>
          <t>Két làm mát nhớt thủy lực</t>
        </is>
      </c>
      <c r="D151" s="18" t="inlineStr">
        <is>
          <t>PC120-6</t>
        </is>
      </c>
      <c r="E151" s="20" t="n">
        <v>820</v>
      </c>
      <c r="F151" s="20" t="n">
        <v>580</v>
      </c>
      <c r="G151" s="20" t="n">
        <v>75</v>
      </c>
      <c r="H151" s="18" t="n"/>
      <c r="I151" s="18" t="inlineStr">
        <is>
          <t>Cái</t>
        </is>
      </c>
      <c r="J151" s="18" t="n"/>
      <c r="K151" s="18" t="n"/>
      <c r="L151" s="18" t="n"/>
    </row>
    <row r="152" ht="15.75" customHeight="1">
      <c r="A152" s="22" t="n"/>
      <c r="B152" s="22" t="inlineStr">
        <is>
          <t>KOMATSU</t>
        </is>
      </c>
      <c r="C152" s="22" t="inlineStr">
        <is>
          <t>Két làm mát nhớt thủy lực</t>
        </is>
      </c>
      <c r="D152" s="22" t="inlineStr">
        <is>
          <t>PC130-7</t>
        </is>
      </c>
      <c r="E152" s="23" t="n">
        <v>930</v>
      </c>
      <c r="F152" s="23" t="n">
        <v>250</v>
      </c>
      <c r="G152" s="23" t="n">
        <v>80</v>
      </c>
      <c r="H152" s="22" t="n"/>
      <c r="I152" s="22" t="inlineStr">
        <is>
          <t>Cái</t>
        </is>
      </c>
      <c r="J152" s="22" t="n"/>
      <c r="K152" s="22" t="n"/>
      <c r="L152" s="22" t="n"/>
    </row>
    <row r="153" ht="15.75" customHeight="1">
      <c r="A153" s="18" t="n"/>
      <c r="B153" s="18" t="inlineStr">
        <is>
          <t>KOMATSU</t>
        </is>
      </c>
      <c r="C153" s="18" t="inlineStr">
        <is>
          <t>Két làm mát nhớt thủy lực</t>
        </is>
      </c>
      <c r="D153" s="18" t="inlineStr">
        <is>
          <t>PC160-7</t>
        </is>
      </c>
      <c r="E153" s="20" t="n">
        <v>955</v>
      </c>
      <c r="F153" s="20" t="n">
        <v>340</v>
      </c>
      <c r="G153" s="20" t="n">
        <v>90</v>
      </c>
      <c r="H153" s="18" t="n"/>
      <c r="I153" s="18" t="inlineStr">
        <is>
          <t>Cái</t>
        </is>
      </c>
      <c r="J153" s="18" t="n"/>
      <c r="K153" s="18" t="n"/>
      <c r="L153" s="18" t="n"/>
    </row>
    <row r="154" ht="15.75" customHeight="1">
      <c r="A154" s="22" t="n"/>
      <c r="B154" s="22" t="inlineStr">
        <is>
          <t>KOMATSU</t>
        </is>
      </c>
      <c r="C154" s="22" t="inlineStr">
        <is>
          <t>Két làm mát nhớt thủy lực</t>
        </is>
      </c>
      <c r="D154" s="22" t="inlineStr">
        <is>
          <t>PC200-3</t>
        </is>
      </c>
      <c r="E154" s="23" t="n">
        <v>725</v>
      </c>
      <c r="F154" s="23" t="n">
        <v>695</v>
      </c>
      <c r="G154" s="23" t="n">
        <v>50</v>
      </c>
      <c r="H154" s="22" t="n"/>
      <c r="I154" s="22" t="inlineStr">
        <is>
          <t>Cái</t>
        </is>
      </c>
      <c r="J154" s="22" t="n"/>
      <c r="K154" s="22" t="n"/>
      <c r="L154" s="22" t="n"/>
    </row>
    <row r="155" ht="15.75" customHeight="1">
      <c r="A155" s="18" t="n"/>
      <c r="B155" s="18" t="inlineStr">
        <is>
          <t>KOMATSU</t>
        </is>
      </c>
      <c r="C155" s="18" t="inlineStr">
        <is>
          <t>Két làm mát nhớt thủy lực</t>
        </is>
      </c>
      <c r="D155" s="18" t="inlineStr">
        <is>
          <t>PC200-5</t>
        </is>
      </c>
      <c r="E155" s="20" t="n">
        <v>930</v>
      </c>
      <c r="F155" s="20" t="n">
        <v>770</v>
      </c>
      <c r="G155" s="20" t="n">
        <v>45</v>
      </c>
      <c r="H155" s="18" t="n"/>
      <c r="I155" s="18" t="inlineStr">
        <is>
          <t>Cái</t>
        </is>
      </c>
      <c r="J155" s="18" t="n"/>
      <c r="K155" s="18" t="n"/>
      <c r="L155" s="18" t="n"/>
    </row>
    <row r="156" ht="15.75" customHeight="1">
      <c r="A156" s="22" t="n"/>
      <c r="B156" s="22" t="inlineStr">
        <is>
          <t>KOMATSU</t>
        </is>
      </c>
      <c r="C156" s="22" t="inlineStr">
        <is>
          <t>Két làm mát nhớt thủy lực</t>
        </is>
      </c>
      <c r="D156" s="22" t="inlineStr">
        <is>
          <t>PC200-6 4D95</t>
        </is>
      </c>
      <c r="E156" s="23" t="n">
        <v>1005</v>
      </c>
      <c r="F156" s="23" t="n">
        <v>785</v>
      </c>
      <c r="G156" s="23" t="n">
        <v>92</v>
      </c>
      <c r="H156" s="22" t="n"/>
      <c r="I156" s="22" t="inlineStr">
        <is>
          <t>Cái</t>
        </is>
      </c>
      <c r="J156" s="22" t="n"/>
      <c r="K156" s="22" t="n"/>
      <c r="L156" s="22" t="n"/>
    </row>
    <row r="157" ht="15.75" customHeight="1">
      <c r="A157" s="18" t="n"/>
      <c r="B157" s="18" t="inlineStr">
        <is>
          <t>KOMATSU</t>
        </is>
      </c>
      <c r="C157" s="18" t="inlineStr">
        <is>
          <t>Két làm mát nhớt thủy lực</t>
        </is>
      </c>
      <c r="D157" s="18" t="inlineStr">
        <is>
          <t>PC200-7</t>
        </is>
      </c>
      <c r="E157" s="20" t="n">
        <v>960</v>
      </c>
      <c r="F157" s="20" t="n">
        <v>775</v>
      </c>
      <c r="G157" s="20" t="n">
        <v>40</v>
      </c>
      <c r="H157" s="18" t="n"/>
      <c r="I157" s="18" t="inlineStr">
        <is>
          <t>Cái</t>
        </is>
      </c>
      <c r="J157" s="18" t="n"/>
      <c r="K157" s="18" t="n"/>
      <c r="L157" s="18" t="n"/>
    </row>
    <row r="158" ht="15.75" customHeight="1">
      <c r="A158" s="22" t="n"/>
      <c r="B158" s="22" t="inlineStr">
        <is>
          <t>KOMATSU</t>
        </is>
      </c>
      <c r="C158" s="22" t="inlineStr">
        <is>
          <t>Két làm mát nhớt thủy lực</t>
        </is>
      </c>
      <c r="D158" s="22" t="inlineStr">
        <is>
          <t>PC200-8</t>
        </is>
      </c>
      <c r="E158" s="23" t="n">
        <v>1010</v>
      </c>
      <c r="F158" s="23" t="n">
        <v>290</v>
      </c>
      <c r="G158" s="23" t="n">
        <v>120</v>
      </c>
      <c r="H158" s="22" t="n"/>
      <c r="I158" s="22" t="inlineStr">
        <is>
          <t>Cái</t>
        </is>
      </c>
      <c r="J158" s="22" t="n"/>
      <c r="K158" s="22" t="n"/>
      <c r="L158" s="22" t="n"/>
    </row>
    <row r="159" ht="15.75" customHeight="1">
      <c r="A159" s="18" t="n"/>
      <c r="B159" s="18" t="inlineStr">
        <is>
          <t>KOMATSU</t>
        </is>
      </c>
      <c r="C159" s="18" t="inlineStr">
        <is>
          <t>Két làm mát nhớt thủy lực</t>
        </is>
      </c>
      <c r="D159" s="18" t="inlineStr">
        <is>
          <t>PC220-6</t>
        </is>
      </c>
      <c r="E159" s="20" t="n">
        <v>1010</v>
      </c>
      <c r="F159" s="20" t="n">
        <v>855</v>
      </c>
      <c r="G159" s="20" t="n">
        <v>88</v>
      </c>
      <c r="H159" s="18" t="n"/>
      <c r="I159" s="18" t="inlineStr">
        <is>
          <t>Cái</t>
        </is>
      </c>
      <c r="J159" s="18" t="n"/>
      <c r="K159" s="18" t="n"/>
      <c r="L159" s="18" t="n"/>
    </row>
    <row r="160" ht="15.75" customHeight="1">
      <c r="A160" s="22" t="n"/>
      <c r="B160" s="22" t="inlineStr">
        <is>
          <t>KOMATSU</t>
        </is>
      </c>
      <c r="C160" s="22" t="inlineStr">
        <is>
          <t>Két làm mát nhớt thủy lực</t>
        </is>
      </c>
      <c r="D160" s="22" t="inlineStr">
        <is>
          <t>PC220-6 Flange</t>
        </is>
      </c>
      <c r="E160" s="23" t="n">
        <v>1010</v>
      </c>
      <c r="F160" s="23" t="n">
        <v>965</v>
      </c>
      <c r="G160" s="23" t="n">
        <v>95</v>
      </c>
      <c r="H160" s="22" t="n"/>
      <c r="I160" s="22" t="inlineStr">
        <is>
          <t>Cái</t>
        </is>
      </c>
      <c r="J160" s="22" t="n"/>
      <c r="K160" s="22" t="n"/>
      <c r="L160" s="22" t="n"/>
    </row>
    <row r="161" ht="15.75" customHeight="1">
      <c r="A161" s="18" t="n"/>
      <c r="B161" s="18" t="inlineStr">
        <is>
          <t>KOMATSU</t>
        </is>
      </c>
      <c r="C161" s="18" t="inlineStr">
        <is>
          <t>Két làm mát nhớt thủy lực</t>
        </is>
      </c>
      <c r="D161" s="18" t="inlineStr">
        <is>
          <t>PC220-7</t>
        </is>
      </c>
      <c r="E161" s="20" t="n">
        <v>1030</v>
      </c>
      <c r="F161" s="20" t="n">
        <v>775</v>
      </c>
      <c r="G161" s="20" t="n">
        <v>50</v>
      </c>
      <c r="H161" s="18" t="n"/>
      <c r="I161" s="18" t="inlineStr">
        <is>
          <t>Cái</t>
        </is>
      </c>
      <c r="J161" s="18" t="n"/>
      <c r="K161" s="18" t="n"/>
      <c r="L161" s="18" t="n"/>
    </row>
    <row r="162" ht="15.75" customHeight="1">
      <c r="A162" s="22" t="n"/>
      <c r="B162" s="22" t="inlineStr">
        <is>
          <t>KOMATSU</t>
        </is>
      </c>
      <c r="C162" s="22" t="inlineStr">
        <is>
          <t>Két làm mát nhớt thủy lực</t>
        </is>
      </c>
      <c r="D162" s="22" t="inlineStr">
        <is>
          <t>PC220-8 PC240-8</t>
        </is>
      </c>
      <c r="E162" s="23" t="n">
        <v>1030</v>
      </c>
      <c r="F162" s="23" t="n">
        <v>280</v>
      </c>
      <c r="G162" s="23" t="n">
        <v>140</v>
      </c>
      <c r="H162" s="22" t="n"/>
      <c r="I162" s="22" t="inlineStr">
        <is>
          <t>Cái</t>
        </is>
      </c>
      <c r="J162" s="22" t="n"/>
      <c r="K162" s="22" t="n"/>
      <c r="L162" s="22" t="n"/>
    </row>
    <row r="163" ht="15.75" customHeight="1">
      <c r="A163" s="18" t="n"/>
      <c r="B163" s="18" t="inlineStr">
        <is>
          <t>KOMATSU</t>
        </is>
      </c>
      <c r="C163" s="18" t="inlineStr">
        <is>
          <t>Két làm mát nhớt thủy lực</t>
        </is>
      </c>
      <c r="D163" s="18" t="inlineStr">
        <is>
          <t>PC300-5 PC300-6</t>
        </is>
      </c>
      <c r="E163" s="20" t="n">
        <v>1090</v>
      </c>
      <c r="F163" s="20" t="n">
        <v>880</v>
      </c>
      <c r="G163" s="20" t="n">
        <v>105</v>
      </c>
      <c r="H163" s="18" t="n"/>
      <c r="I163" s="18" t="inlineStr">
        <is>
          <t>Cái</t>
        </is>
      </c>
      <c r="J163" s="18" t="n"/>
      <c r="K163" s="18" t="n"/>
      <c r="L163" s="18" t="n"/>
    </row>
    <row r="164" ht="15.75" customHeight="1">
      <c r="A164" s="22" t="n"/>
      <c r="B164" s="22" t="inlineStr">
        <is>
          <t>KOMATSU</t>
        </is>
      </c>
      <c r="C164" s="22" t="inlineStr">
        <is>
          <t>Két làm mát nhớt thủy lực</t>
        </is>
      </c>
      <c r="D164" s="22" t="inlineStr">
        <is>
          <t>PC300-7 PC360-7</t>
        </is>
      </c>
      <c r="E164" s="23" t="n">
        <v>1032</v>
      </c>
      <c r="F164" s="23" t="n">
        <v>900</v>
      </c>
      <c r="G164" s="23" t="n">
        <v>50</v>
      </c>
      <c r="H164" s="22" t="n"/>
      <c r="I164" s="22" t="inlineStr">
        <is>
          <t>Cái</t>
        </is>
      </c>
      <c r="J164" s="22" t="n"/>
      <c r="K164" s="22" t="n"/>
      <c r="L164" s="22" t="n"/>
    </row>
    <row r="165" ht="15.75" customHeight="1">
      <c r="A165" s="18" t="n"/>
      <c r="B165" s="18" t="inlineStr">
        <is>
          <t>KOMATSU</t>
        </is>
      </c>
      <c r="C165" s="18" t="inlineStr">
        <is>
          <t>Két làm mát nhớt thủy lực</t>
        </is>
      </c>
      <c r="D165" s="18" t="inlineStr">
        <is>
          <t>PC350-7</t>
        </is>
      </c>
      <c r="E165" s="20" t="n">
        <v>1130</v>
      </c>
      <c r="F165" s="20" t="n">
        <v>580</v>
      </c>
      <c r="G165" s="20" t="n">
        <v>150</v>
      </c>
      <c r="H165" s="18" t="n"/>
      <c r="I165" s="18" t="inlineStr">
        <is>
          <t>Cái</t>
        </is>
      </c>
      <c r="J165" s="18" t="n"/>
      <c r="K165" s="18" t="n"/>
      <c r="L165" s="18" t="n"/>
    </row>
    <row r="166" ht="15.75" customHeight="1">
      <c r="A166" s="22" t="n"/>
      <c r="B166" s="22" t="inlineStr">
        <is>
          <t>KOMATSU</t>
        </is>
      </c>
      <c r="C166" s="22" t="inlineStr">
        <is>
          <t>Két làm mát nhớt thủy lực</t>
        </is>
      </c>
      <c r="D166" s="22" t="inlineStr">
        <is>
          <t>PC400-5 PC400-6</t>
        </is>
      </c>
      <c r="E166" s="23" t="n">
        <v>1130</v>
      </c>
      <c r="F166" s="23" t="n">
        <v>950</v>
      </c>
      <c r="G166" s="23" t="n">
        <v>80</v>
      </c>
      <c r="H166" s="22" t="n"/>
      <c r="I166" s="22" t="inlineStr">
        <is>
          <t>Cái</t>
        </is>
      </c>
      <c r="J166" s="22" t="n"/>
      <c r="K166" s="22" t="n"/>
      <c r="L166" s="22" t="n"/>
    </row>
    <row r="167" ht="15.75" customHeight="1">
      <c r="A167" s="18" t="n"/>
      <c r="B167" s="18" t="inlineStr">
        <is>
          <t>KOMATSU</t>
        </is>
      </c>
      <c r="C167" s="18" t="inlineStr">
        <is>
          <t>Két làm mát nhớt thủy lực</t>
        </is>
      </c>
      <c r="D167" s="18" t="inlineStr">
        <is>
          <t>PC400-7 PC450-7</t>
        </is>
      </c>
      <c r="E167" s="20" t="n">
        <v>1135</v>
      </c>
      <c r="F167" s="20" t="n">
        <v>578</v>
      </c>
      <c r="G167" s="20" t="n">
        <v>150</v>
      </c>
      <c r="H167" s="18" t="n"/>
      <c r="I167" s="18" t="inlineStr">
        <is>
          <t>Cái</t>
        </is>
      </c>
      <c r="J167" s="18" t="n"/>
      <c r="K167" s="18" t="n"/>
      <c r="L167" s="18" t="n"/>
    </row>
    <row r="168" ht="15.75" customHeight="1">
      <c r="A168" s="22" t="n"/>
      <c r="B168" s="22" t="inlineStr">
        <is>
          <t>KOMATSU</t>
        </is>
      </c>
      <c r="C168" s="22" t="inlineStr">
        <is>
          <t>Két làm mát nhớt thủy lực</t>
        </is>
      </c>
      <c r="D168" s="22" t="inlineStr">
        <is>
          <t>PC400-8</t>
        </is>
      </c>
      <c r="E168" s="23" t="n">
        <v>1130</v>
      </c>
      <c r="F168" s="23" t="n">
        <v>530</v>
      </c>
      <c r="G168" s="23" t="n">
        <v>150</v>
      </c>
      <c r="H168" s="22" t="n"/>
      <c r="I168" s="22" t="inlineStr">
        <is>
          <t>Cái</t>
        </is>
      </c>
      <c r="J168" s="22" t="n"/>
      <c r="K168" s="22" t="n"/>
      <c r="L168" s="22" t="n"/>
    </row>
    <row r="169" ht="15.75" customHeight="1">
      <c r="A169" s="18" t="n"/>
      <c r="B169" s="18" t="inlineStr">
        <is>
          <t>KOMATSU</t>
        </is>
      </c>
      <c r="C169" s="18" t="inlineStr">
        <is>
          <t>Két làm mát nhớt thủy lực</t>
        </is>
      </c>
      <c r="D169" s="18" t="inlineStr">
        <is>
          <t>PC450-5 PC450-6</t>
        </is>
      </c>
      <c r="E169" s="20" t="n">
        <v>1130</v>
      </c>
      <c r="F169" s="20" t="n">
        <v>950</v>
      </c>
      <c r="G169" s="20" t="n">
        <v>80</v>
      </c>
      <c r="H169" s="18" t="n"/>
      <c r="I169" s="18" t="inlineStr">
        <is>
          <t>Cái</t>
        </is>
      </c>
      <c r="J169" s="18" t="n"/>
      <c r="K169" s="18" t="n"/>
      <c r="L169" s="18" t="n"/>
    </row>
    <row r="170" ht="15.75" customHeight="1">
      <c r="A170" s="22" t="n"/>
      <c r="B170" s="22" t="inlineStr">
        <is>
          <t>KOMATSU</t>
        </is>
      </c>
      <c r="C170" s="22" t="inlineStr">
        <is>
          <t>Két làm mát nhớt thủy lực</t>
        </is>
      </c>
      <c r="D170" s="22" t="inlineStr">
        <is>
          <t>PC450-8</t>
        </is>
      </c>
      <c r="E170" s="23" t="n">
        <v>1130</v>
      </c>
      <c r="F170" s="23" t="n">
        <v>530</v>
      </c>
      <c r="G170" s="23" t="n">
        <v>150</v>
      </c>
      <c r="H170" s="22" t="n"/>
      <c r="I170" s="22" t="inlineStr">
        <is>
          <t>Cái</t>
        </is>
      </c>
      <c r="J170" s="22" t="n"/>
      <c r="K170" s="22" t="n"/>
      <c r="L170" s="22" t="n"/>
    </row>
    <row r="171" ht="15.75" customHeight="1">
      <c r="A171" s="18" t="n"/>
      <c r="B171" s="18" t="inlineStr">
        <is>
          <t>KOMATSU</t>
        </is>
      </c>
      <c r="C171" s="18" t="inlineStr">
        <is>
          <t>Két làm mát nhớt thủy lực</t>
        </is>
      </c>
      <c r="D171" s="18" t="inlineStr">
        <is>
          <t>PC460-8</t>
        </is>
      </c>
      <c r="E171" s="20" t="n">
        <v>1275</v>
      </c>
      <c r="F171" s="20" t="n">
        <v>580</v>
      </c>
      <c r="G171" s="20" t="n">
        <v>90</v>
      </c>
      <c r="H171" s="18" t="n"/>
      <c r="I171" s="18" t="inlineStr">
        <is>
          <t>Cái</t>
        </is>
      </c>
      <c r="J171" s="18" t="n"/>
      <c r="K171" s="18" t="n"/>
      <c r="L171" s="18" t="n"/>
    </row>
    <row r="172" ht="15.75" customHeight="1">
      <c r="A172" s="22" t="n"/>
      <c r="B172" s="22" t="inlineStr">
        <is>
          <t>KOMATSU</t>
        </is>
      </c>
      <c r="C172" s="22" t="inlineStr">
        <is>
          <t>Két làm mát nhớt thủy lực</t>
        </is>
      </c>
      <c r="D172" s="22" t="inlineStr">
        <is>
          <t>PC60-5</t>
        </is>
      </c>
      <c r="E172" s="23" t="n">
        <v>590</v>
      </c>
      <c r="F172" s="23" t="n">
        <v>593</v>
      </c>
      <c r="G172" s="23" t="n">
        <v>80</v>
      </c>
      <c r="H172" s="22" t="n"/>
      <c r="I172" s="22" t="inlineStr">
        <is>
          <t>Cái</t>
        </is>
      </c>
      <c r="J172" s="22" t="n"/>
      <c r="K172" s="22" t="n"/>
      <c r="L172" s="22" t="n"/>
    </row>
    <row r="173" ht="15.75" customHeight="1">
      <c r="A173" s="18" t="n"/>
      <c r="B173" s="18" t="inlineStr">
        <is>
          <t>KOMATSU</t>
        </is>
      </c>
      <c r="C173" s="18" t="inlineStr">
        <is>
          <t>Két làm mát nhớt thủy lực</t>
        </is>
      </c>
      <c r="D173" s="18" t="inlineStr">
        <is>
          <t>PC60-7 4D102</t>
        </is>
      </c>
      <c r="E173" s="20" t="n">
        <v>685</v>
      </c>
      <c r="F173" s="20" t="n">
        <v>550</v>
      </c>
      <c r="G173" s="20" t="n">
        <v>70</v>
      </c>
      <c r="H173" s="18" t="n"/>
      <c r="I173" s="18" t="inlineStr">
        <is>
          <t>Cái</t>
        </is>
      </c>
      <c r="J173" s="18" t="n"/>
      <c r="K173" s="18" t="n"/>
      <c r="L173" s="18" t="n"/>
    </row>
    <row r="174" ht="15.75" customHeight="1">
      <c r="A174" s="22" t="n"/>
      <c r="B174" s="22" t="inlineStr">
        <is>
          <t>KOMATSU</t>
        </is>
      </c>
      <c r="C174" s="22" t="inlineStr">
        <is>
          <t>Két làm mát nhớt thủy lực</t>
        </is>
      </c>
      <c r="D174" s="22" t="inlineStr">
        <is>
          <t>PC60-7 4D95</t>
        </is>
      </c>
      <c r="E174" s="23" t="n">
        <v>575</v>
      </c>
      <c r="F174" s="23" t="n">
        <v>560</v>
      </c>
      <c r="G174" s="23" t="n">
        <v>80</v>
      </c>
      <c r="H174" s="22" t="n"/>
      <c r="I174" s="22" t="inlineStr">
        <is>
          <t>Cái</t>
        </is>
      </c>
      <c r="J174" s="22" t="n"/>
      <c r="K174" s="22" t="n"/>
      <c r="L174" s="22" t="n"/>
    </row>
    <row r="175" ht="15.75" customHeight="1">
      <c r="A175" s="18" t="n"/>
      <c r="B175" s="18" t="inlineStr">
        <is>
          <t>KOMATSU</t>
        </is>
      </c>
      <c r="C175" s="18" t="inlineStr">
        <is>
          <t>Két làm mát nhớt thủy lực</t>
        </is>
      </c>
      <c r="D175" s="18" t="inlineStr">
        <is>
          <t>PC75US PC78US-6</t>
        </is>
      </c>
      <c r="E175" s="20" t="n">
        <v>630</v>
      </c>
      <c r="F175" s="20" t="n">
        <v>275</v>
      </c>
      <c r="G175" s="20" t="n">
        <v>40</v>
      </c>
      <c r="H175" s="18" t="n"/>
      <c r="I175" s="18" t="inlineStr">
        <is>
          <t>Cái</t>
        </is>
      </c>
      <c r="J175" s="18" t="n"/>
      <c r="K175" s="18" t="n"/>
      <c r="L175" s="18" t="n"/>
    </row>
    <row r="176" ht="15.75" customHeight="1">
      <c r="A176" s="22" t="n"/>
      <c r="B176" s="22" t="inlineStr">
        <is>
          <t>KOMATSU</t>
        </is>
      </c>
      <c r="C176" s="22" t="inlineStr">
        <is>
          <t>Két làm mát nhớt thủy lực</t>
        </is>
      </c>
      <c r="D176" s="22" t="inlineStr">
        <is>
          <t>PC75UU-2</t>
        </is>
      </c>
      <c r="E176" s="23" t="n">
        <v>600</v>
      </c>
      <c r="F176" s="23" t="n">
        <v>585</v>
      </c>
      <c r="G176" s="23" t="n">
        <v>80</v>
      </c>
      <c r="H176" s="22" t="n"/>
      <c r="I176" s="22" t="inlineStr">
        <is>
          <t>Cái</t>
        </is>
      </c>
      <c r="J176" s="22" t="n"/>
      <c r="K176" s="22" t="n"/>
      <c r="L176" s="22" t="n"/>
    </row>
    <row r="177" ht="15.75" customHeight="1">
      <c r="A177" s="18" t="n"/>
      <c r="B177" s="18" t="inlineStr">
        <is>
          <t>KOMATSU</t>
        </is>
      </c>
      <c r="C177" s="18" t="inlineStr">
        <is>
          <t>Két làm mát nhớt thủy lực</t>
        </is>
      </c>
      <c r="D177" s="18" t="inlineStr">
        <is>
          <t>PC75UU-3</t>
        </is>
      </c>
      <c r="E177" s="20" t="n">
        <v>605</v>
      </c>
      <c r="F177" s="20" t="n">
        <v>590</v>
      </c>
      <c r="G177" s="20" t="n">
        <v>65</v>
      </c>
      <c r="H177" s="18" t="n"/>
      <c r="I177" s="18" t="inlineStr">
        <is>
          <t>Cái</t>
        </is>
      </c>
      <c r="J177" s="18" t="n"/>
      <c r="K177" s="18" t="n"/>
      <c r="L177" s="18" t="n"/>
    </row>
    <row r="178" ht="15.75" customHeight="1">
      <c r="A178" s="22" t="n"/>
      <c r="B178" s="22" t="inlineStr">
        <is>
          <t>LIUGONG</t>
        </is>
      </c>
      <c r="C178" s="22" t="inlineStr">
        <is>
          <t>Két làm mát nhớt thủy lực</t>
        </is>
      </c>
      <c r="D178" s="22" t="inlineStr">
        <is>
          <t>CLG220</t>
        </is>
      </c>
      <c r="E178" s="23" t="n">
        <v>910</v>
      </c>
      <c r="F178" s="23" t="n">
        <v>600</v>
      </c>
      <c r="G178" s="23" t="n">
        <v>85</v>
      </c>
      <c r="H178" s="22" t="n"/>
      <c r="I178" s="22" t="inlineStr">
        <is>
          <t>Cái</t>
        </is>
      </c>
      <c r="J178" s="22" t="n"/>
      <c r="K178" s="22" t="n"/>
      <c r="L178" s="22" t="n"/>
    </row>
    <row r="179" ht="15.75" customHeight="1">
      <c r="A179" s="18" t="n"/>
      <c r="B179" s="18" t="inlineStr">
        <is>
          <t>LIUGONG</t>
        </is>
      </c>
      <c r="C179" s="18" t="inlineStr">
        <is>
          <t>Két làm mát nhớt thủy lực</t>
        </is>
      </c>
      <c r="D179" s="18" t="inlineStr">
        <is>
          <t>CLG220 New</t>
        </is>
      </c>
      <c r="E179" s="20" t="n">
        <v>870</v>
      </c>
      <c r="F179" s="20" t="n">
        <v>860</v>
      </c>
      <c r="G179" s="20" t="n">
        <v>65</v>
      </c>
      <c r="H179" s="18" t="n"/>
      <c r="I179" s="18" t="inlineStr">
        <is>
          <t>Cái</t>
        </is>
      </c>
      <c r="J179" s="18" t="n"/>
      <c r="K179" s="18" t="n"/>
      <c r="L179" s="18" t="n"/>
    </row>
    <row r="180" ht="15.75" customHeight="1">
      <c r="A180" s="22" t="n"/>
      <c r="B180" s="22" t="inlineStr">
        <is>
          <t>SANY</t>
        </is>
      </c>
      <c r="C180" s="22" t="inlineStr">
        <is>
          <t>Két làm mát nhớt thủy lực</t>
        </is>
      </c>
      <c r="D180" s="22" t="inlineStr">
        <is>
          <t>SY215-8</t>
        </is>
      </c>
      <c r="E180" s="23" t="n">
        <v>900</v>
      </c>
      <c r="F180" s="23" t="n">
        <v>740</v>
      </c>
      <c r="G180" s="23" t="n">
        <v>40</v>
      </c>
      <c r="H180" s="22" t="n"/>
      <c r="I180" s="22" t="inlineStr">
        <is>
          <t>Cái</t>
        </is>
      </c>
      <c r="J180" s="22" t="n"/>
      <c r="K180" s="22" t="n"/>
      <c r="L180" s="22" t="n"/>
    </row>
    <row r="181" ht="15.75" customHeight="1">
      <c r="A181" s="18" t="n"/>
      <c r="B181" s="18" t="inlineStr">
        <is>
          <t>SANY</t>
        </is>
      </c>
      <c r="C181" s="18" t="inlineStr">
        <is>
          <t>Két làm mát nhớt thủy lực</t>
        </is>
      </c>
      <c r="D181" s="18" t="inlineStr">
        <is>
          <t>SY365</t>
        </is>
      </c>
      <c r="E181" s="20" t="n">
        <v>1140</v>
      </c>
      <c r="F181" s="20" t="n">
        <v>590</v>
      </c>
      <c r="G181" s="20" t="n">
        <v>140</v>
      </c>
      <c r="H181" s="18" t="n"/>
      <c r="I181" s="18" t="inlineStr">
        <is>
          <t>Cái</t>
        </is>
      </c>
      <c r="J181" s="18" t="n"/>
      <c r="K181" s="18" t="n"/>
      <c r="L181" s="18" t="n"/>
    </row>
    <row r="182" ht="15.75" customHeight="1">
      <c r="A182" s="22" t="n"/>
      <c r="B182" s="22" t="inlineStr">
        <is>
          <t>SANY</t>
        </is>
      </c>
      <c r="C182" s="22" t="inlineStr">
        <is>
          <t>Két làm mát nhớt thủy lực</t>
        </is>
      </c>
      <c r="D182" s="22" t="inlineStr">
        <is>
          <t>SY75-9</t>
        </is>
      </c>
      <c r="E182" s="23" t="n">
        <v>725</v>
      </c>
      <c r="F182" s="23" t="n">
        <v>255</v>
      </c>
      <c r="G182" s="23" t="n">
        <v>110</v>
      </c>
      <c r="H182" s="22" t="n"/>
      <c r="I182" s="22" t="inlineStr">
        <is>
          <t>Cái</t>
        </is>
      </c>
      <c r="J182" s="22" t="n"/>
      <c r="K182" s="22" t="n"/>
      <c r="L182" s="22" t="n"/>
    </row>
    <row r="183" ht="15.75" customHeight="1">
      <c r="A183" s="18" t="n"/>
      <c r="B183" s="18" t="inlineStr">
        <is>
          <t>SUMITOMO</t>
        </is>
      </c>
      <c r="C183" s="18" t="inlineStr">
        <is>
          <t>Két làm mát nhớt thủy lực</t>
        </is>
      </c>
      <c r="D183" s="18" t="inlineStr">
        <is>
          <t>HD1430</t>
        </is>
      </c>
      <c r="E183" s="20" t="n">
        <v>1185</v>
      </c>
      <c r="F183" s="20" t="n">
        <v>915</v>
      </c>
      <c r="G183" s="20" t="n">
        <v>50</v>
      </c>
      <c r="H183" s="18" t="n"/>
      <c r="I183" s="18" t="inlineStr">
        <is>
          <t>Cái</t>
        </is>
      </c>
      <c r="J183" s="18" t="n"/>
      <c r="K183" s="18" t="n"/>
      <c r="L183" s="18" t="n"/>
    </row>
    <row r="184" ht="15.75" customHeight="1">
      <c r="A184" s="22" t="n"/>
      <c r="B184" s="22" t="inlineStr">
        <is>
          <t>SUMITOMO</t>
        </is>
      </c>
      <c r="C184" s="22" t="inlineStr">
        <is>
          <t>Két làm mát nhớt thủy lực</t>
        </is>
      </c>
      <c r="D184" s="22" t="inlineStr">
        <is>
          <t>KS55</t>
        </is>
      </c>
      <c r="E184" s="23" t="n">
        <v>315</v>
      </c>
      <c r="F184" s="23" t="n">
        <v>355</v>
      </c>
      <c r="G184" s="23" t="n">
        <v>35</v>
      </c>
      <c r="H184" s="22" t="n"/>
      <c r="I184" s="22" t="inlineStr">
        <is>
          <t>Cái</t>
        </is>
      </c>
      <c r="J184" s="22" t="n"/>
      <c r="K184" s="22" t="n"/>
      <c r="L184" s="22" t="n"/>
    </row>
    <row r="185" ht="15.75" customHeight="1">
      <c r="A185" s="18" t="n"/>
      <c r="B185" s="18" t="inlineStr">
        <is>
          <t>SUMITOMO</t>
        </is>
      </c>
      <c r="C185" s="18" t="inlineStr">
        <is>
          <t>Két làm mát nhớt thủy lực</t>
        </is>
      </c>
      <c r="D185" s="18" t="inlineStr">
        <is>
          <t>SH110 SH120</t>
        </is>
      </c>
      <c r="E185" s="20" t="n">
        <v>650</v>
      </c>
      <c r="F185" s="20" t="n">
        <v>717</v>
      </c>
      <c r="G185" s="20" t="n">
        <v>50</v>
      </c>
      <c r="H185" s="18" t="n"/>
      <c r="I185" s="18" t="inlineStr">
        <is>
          <t>Cái</t>
        </is>
      </c>
      <c r="J185" s="18" t="n"/>
      <c r="K185" s="18" t="n"/>
      <c r="L185" s="18" t="n"/>
    </row>
    <row r="186" ht="15.75" customHeight="1">
      <c r="A186" s="22" t="n"/>
      <c r="B186" s="22" t="inlineStr">
        <is>
          <t>SUMITOMO</t>
        </is>
      </c>
      <c r="C186" s="22" t="inlineStr">
        <is>
          <t>Két làm mát nhớt thủy lực</t>
        </is>
      </c>
      <c r="D186" s="22" t="inlineStr">
        <is>
          <t>SH200A1</t>
        </is>
      </c>
      <c r="E186" s="23" t="n">
        <v>840</v>
      </c>
      <c r="F186" s="23" t="n">
        <v>900</v>
      </c>
      <c r="G186" s="23" t="n">
        <v>60</v>
      </c>
      <c r="H186" s="22" t="n"/>
      <c r="I186" s="22" t="inlineStr">
        <is>
          <t>Cái</t>
        </is>
      </c>
      <c r="J186" s="22" t="n"/>
      <c r="K186" s="22" t="n"/>
      <c r="L186" s="22" t="n"/>
    </row>
    <row r="187" ht="15.75" customHeight="1">
      <c r="A187" s="18" t="n"/>
      <c r="B187" s="18" t="inlineStr">
        <is>
          <t>SUMITOMO</t>
        </is>
      </c>
      <c r="C187" s="18" t="inlineStr">
        <is>
          <t>Két làm mát nhớt thủy lực</t>
        </is>
      </c>
      <c r="D187" s="18" t="inlineStr">
        <is>
          <t>SH210-5</t>
        </is>
      </c>
      <c r="E187" s="20" t="n">
        <v>1015</v>
      </c>
      <c r="F187" s="20" t="n">
        <v>485</v>
      </c>
      <c r="G187" s="20" t="n">
        <v>80</v>
      </c>
      <c r="H187" s="18" t="n"/>
      <c r="I187" s="18" t="inlineStr">
        <is>
          <t>Cái</t>
        </is>
      </c>
      <c r="J187" s="18" t="n"/>
      <c r="K187" s="18" t="n"/>
      <c r="L187" s="18" t="n"/>
    </row>
    <row r="188" ht="15.75" customHeight="1">
      <c r="A188" s="22" t="n"/>
      <c r="B188" s="22" t="inlineStr">
        <is>
          <t>SUMITOMO</t>
        </is>
      </c>
      <c r="C188" s="22" t="inlineStr">
        <is>
          <t>Két làm mát nhớt thủy lực</t>
        </is>
      </c>
      <c r="D188" s="22" t="inlineStr">
        <is>
          <t>SH240-5</t>
        </is>
      </c>
      <c r="E188" s="23" t="n">
        <v>1078</v>
      </c>
      <c r="F188" s="23" t="n">
        <v>518</v>
      </c>
      <c r="G188" s="23" t="n">
        <v>80</v>
      </c>
      <c r="H188" s="22" t="n"/>
      <c r="I188" s="22" t="inlineStr">
        <is>
          <t>Cái</t>
        </is>
      </c>
      <c r="J188" s="22" t="n"/>
      <c r="K188" s="22" t="n"/>
      <c r="L188" s="22" t="n"/>
    </row>
    <row r="189" ht="15.75" customHeight="1">
      <c r="A189" s="18" t="n"/>
      <c r="B189" s="18" t="inlineStr">
        <is>
          <t>SUMITOMO</t>
        </is>
      </c>
      <c r="C189" s="18" t="inlineStr">
        <is>
          <t>Két làm mát nhớt thủy lực</t>
        </is>
      </c>
      <c r="D189" s="18" t="inlineStr">
        <is>
          <t>SH340</t>
        </is>
      </c>
      <c r="E189" s="20" t="n">
        <v>950</v>
      </c>
      <c r="F189" s="20" t="n">
        <v>935</v>
      </c>
      <c r="G189" s="20" t="n">
        <v>105</v>
      </c>
      <c r="H189" s="18" t="n"/>
      <c r="I189" s="18" t="inlineStr">
        <is>
          <t>Cái</t>
        </is>
      </c>
      <c r="J189" s="18" t="n"/>
      <c r="K189" s="18" t="n"/>
      <c r="L189" s="18" t="n"/>
    </row>
    <row r="190" ht="15.75" customHeight="1">
      <c r="A190" s="22" t="n"/>
      <c r="B190" s="22" t="inlineStr">
        <is>
          <t>SUMITOMO</t>
        </is>
      </c>
      <c r="C190" s="22" t="inlineStr">
        <is>
          <t>Két làm mát nhớt thủy lực</t>
        </is>
      </c>
      <c r="D190" s="22" t="inlineStr">
        <is>
          <t>SH350-3</t>
        </is>
      </c>
      <c r="E190" s="23" t="n">
        <v>1220</v>
      </c>
      <c r="F190" s="23" t="n">
        <v>580</v>
      </c>
      <c r="G190" s="23" t="n">
        <v>80</v>
      </c>
      <c r="H190" s="22" t="n"/>
      <c r="I190" s="22" t="inlineStr">
        <is>
          <t>Cái</t>
        </is>
      </c>
      <c r="J190" s="22" t="n"/>
      <c r="K190" s="22" t="n"/>
      <c r="L190" s="22" t="n"/>
    </row>
    <row r="191" ht="15.75" customHeight="1">
      <c r="A191" s="18" t="n"/>
      <c r="B191" s="18" t="inlineStr">
        <is>
          <t>SUMITOMO</t>
        </is>
      </c>
      <c r="C191" s="18" t="inlineStr">
        <is>
          <t>Két làm mát nhớt thủy lực</t>
        </is>
      </c>
      <c r="D191" s="18" t="inlineStr">
        <is>
          <t>SH450-2</t>
        </is>
      </c>
      <c r="E191" s="20" t="n">
        <v>945</v>
      </c>
      <c r="F191" s="20" t="n">
        <v>1010</v>
      </c>
      <c r="G191" s="20" t="n">
        <v>120</v>
      </c>
      <c r="H191" s="18" t="n"/>
      <c r="I191" s="18" t="inlineStr">
        <is>
          <t>Cái</t>
        </is>
      </c>
      <c r="J191" s="18" t="n"/>
      <c r="K191" s="18" t="n"/>
      <c r="L191" s="18" t="n"/>
    </row>
    <row r="192" ht="15.75" customHeight="1">
      <c r="A192" s="22" t="n"/>
      <c r="B192" s="22" t="inlineStr">
        <is>
          <t>SUMITOMO</t>
        </is>
      </c>
      <c r="C192" s="22" t="inlineStr">
        <is>
          <t>Két làm mát nhớt thủy lực</t>
        </is>
      </c>
      <c r="D192" s="22" t="inlineStr">
        <is>
          <t>SH75</t>
        </is>
      </c>
      <c r="E192" s="23" t="n">
        <v>570</v>
      </c>
      <c r="F192" s="23" t="n">
        <v>640</v>
      </c>
      <c r="G192" s="23" t="n">
        <v>40</v>
      </c>
      <c r="H192" s="22" t="n"/>
      <c r="I192" s="22" t="inlineStr">
        <is>
          <t>Cái</t>
        </is>
      </c>
      <c r="J192" s="22" t="n"/>
      <c r="K192" s="22" t="n"/>
      <c r="L192" s="22" t="n"/>
    </row>
    <row r="193" ht="15.75" customHeight="1">
      <c r="A193" s="18" t="n"/>
      <c r="B193" s="18" t="inlineStr">
        <is>
          <t>VOLVO</t>
        </is>
      </c>
      <c r="C193" s="18" t="inlineStr">
        <is>
          <t>Két làm mát nhớt thủy lực</t>
        </is>
      </c>
      <c r="D193" s="18" t="inlineStr">
        <is>
          <t>EC210BL</t>
        </is>
      </c>
      <c r="E193" s="20" t="n">
        <v>900</v>
      </c>
      <c r="F193" s="20" t="n">
        <v>600</v>
      </c>
      <c r="G193" s="20" t="n">
        <v>65</v>
      </c>
      <c r="H193" s="18" t="n"/>
      <c r="I193" s="18" t="inlineStr">
        <is>
          <t>Cái</t>
        </is>
      </c>
      <c r="J193" s="18" t="n"/>
      <c r="K193" s="18" t="n"/>
      <c r="L193" s="18" t="n"/>
    </row>
    <row r="194" ht="15.75" customHeight="1">
      <c r="A194" s="22" t="n"/>
      <c r="B194" s="22" t="inlineStr">
        <is>
          <t>VOLVO</t>
        </is>
      </c>
      <c r="C194" s="22" t="inlineStr">
        <is>
          <t>Két làm mát nhớt thủy lực</t>
        </is>
      </c>
      <c r="D194" s="22" t="inlineStr">
        <is>
          <t>EC210BX</t>
        </is>
      </c>
      <c r="E194" s="23" t="n">
        <v>830</v>
      </c>
      <c r="F194" s="23" t="n">
        <v>330</v>
      </c>
      <c r="G194" s="23" t="n">
        <v>90</v>
      </c>
      <c r="H194" s="22" t="n"/>
      <c r="I194" s="22" t="inlineStr">
        <is>
          <t>Cái</t>
        </is>
      </c>
      <c r="J194" s="22" t="n"/>
      <c r="K194" s="22" t="n"/>
      <c r="L194" s="22" t="n"/>
    </row>
    <row r="195" ht="15.75" customHeight="1">
      <c r="A195" s="18" t="n"/>
      <c r="B195" s="18" t="inlineStr">
        <is>
          <t>VOLVO</t>
        </is>
      </c>
      <c r="C195" s="18" t="inlineStr">
        <is>
          <t>Két làm mát nhớt thủy lực</t>
        </is>
      </c>
      <c r="D195" s="18" t="inlineStr">
        <is>
          <t>EC240BL</t>
        </is>
      </c>
      <c r="E195" s="20" t="n">
        <v>1120</v>
      </c>
      <c r="F195" s="20" t="n">
        <v>550</v>
      </c>
      <c r="G195" s="20" t="n">
        <v>95</v>
      </c>
      <c r="H195" s="18" t="n"/>
      <c r="I195" s="18" t="inlineStr">
        <is>
          <t>Cái</t>
        </is>
      </c>
      <c r="J195" s="18" t="n"/>
      <c r="K195" s="18" t="n"/>
      <c r="L195" s="18" t="n"/>
    </row>
    <row r="196" ht="15.75" customHeight="1">
      <c r="A196" s="22" t="n"/>
      <c r="B196" s="22" t="inlineStr">
        <is>
          <t>VOLVO</t>
        </is>
      </c>
      <c r="C196" s="22" t="inlineStr">
        <is>
          <t>Két làm mát nhớt thủy lực</t>
        </is>
      </c>
      <c r="D196" s="22" t="inlineStr">
        <is>
          <t>EC240DL</t>
        </is>
      </c>
      <c r="E196" s="23" t="n">
        <v>1120</v>
      </c>
      <c r="F196" s="23" t="n">
        <v>555</v>
      </c>
      <c r="G196" s="23" t="n">
        <v>100</v>
      </c>
      <c r="H196" s="22" t="n"/>
      <c r="I196" s="22" t="inlineStr">
        <is>
          <t>Cái</t>
        </is>
      </c>
      <c r="J196" s="22" t="n"/>
      <c r="K196" s="22" t="n"/>
      <c r="L196" s="22" t="n"/>
    </row>
    <row r="197" ht="15.75" customHeight="1">
      <c r="A197" s="18" t="n"/>
      <c r="B197" s="18" t="inlineStr">
        <is>
          <t>VOLVO</t>
        </is>
      </c>
      <c r="C197" s="18" t="inlineStr">
        <is>
          <t>Két làm mát nhớt thủy lực</t>
        </is>
      </c>
      <c r="D197" s="18" t="inlineStr">
        <is>
          <t>EC360B</t>
        </is>
      </c>
      <c r="E197" s="20" t="n">
        <v>850</v>
      </c>
      <c r="F197" s="20" t="n">
        <v>570</v>
      </c>
      <c r="G197" s="20" t="n">
        <v>180</v>
      </c>
      <c r="H197" s="18" t="n"/>
      <c r="I197" s="18" t="inlineStr">
        <is>
          <t>Cái</t>
        </is>
      </c>
      <c r="J197" s="18" t="n"/>
      <c r="K197" s="18" t="n"/>
      <c r="L197" s="18" t="n"/>
    </row>
    <row r="198" ht="15.75" customHeight="1">
      <c r="A198" s="22" t="n"/>
      <c r="B198" s="22" t="inlineStr">
        <is>
          <t>VOLVO</t>
        </is>
      </c>
      <c r="C198" s="22" t="inlineStr">
        <is>
          <t>Két làm mát nhớt thủy lực</t>
        </is>
      </c>
      <c r="D198" s="22" t="inlineStr">
        <is>
          <t>EC460B</t>
        </is>
      </c>
      <c r="E198" s="23" t="n">
        <v>850</v>
      </c>
      <c r="F198" s="23" t="n">
        <v>770</v>
      </c>
      <c r="G198" s="23" t="n">
        <v>160</v>
      </c>
      <c r="H198" s="22" t="n"/>
      <c r="I198" s="22" t="inlineStr">
        <is>
          <t>Cái</t>
        </is>
      </c>
      <c r="J198" s="22" t="n"/>
      <c r="K198" s="22" t="n"/>
      <c r="L198" s="22" t="n"/>
    </row>
    <row r="199" ht="15.75" customHeight="1">
      <c r="A199" s="18" t="n"/>
      <c r="B199" s="18" t="inlineStr">
        <is>
          <t>VOLVO</t>
        </is>
      </c>
      <c r="C199" s="18" t="inlineStr">
        <is>
          <t>Két làm mát nhớt thủy lực</t>
        </is>
      </c>
      <c r="D199" s="18" t="inlineStr">
        <is>
          <t>EC55</t>
        </is>
      </c>
      <c r="E199" s="20" t="n">
        <v>540</v>
      </c>
      <c r="F199" s="20" t="n">
        <v>550</v>
      </c>
      <c r="G199" s="20" t="n">
        <v>45</v>
      </c>
      <c r="H199" s="18" t="n"/>
      <c r="I199" s="18" t="inlineStr">
        <is>
          <t>Cái</t>
        </is>
      </c>
      <c r="J199" s="18" t="n"/>
      <c r="K199" s="18" t="n"/>
      <c r="L199" s="18" t="n"/>
    </row>
    <row r="200" ht="15.75" customHeight="1">
      <c r="A200" s="22" t="n"/>
      <c r="B200" s="22" t="inlineStr">
        <is>
          <t>YUCHAI</t>
        </is>
      </c>
      <c r="C200" s="22" t="inlineStr">
        <is>
          <t>Két làm mát nhớt thủy lực</t>
        </is>
      </c>
      <c r="D200" s="22" t="inlineStr">
        <is>
          <t>YC135-6</t>
        </is>
      </c>
      <c r="E200" s="23" t="n">
        <v>800</v>
      </c>
      <c r="F200" s="23" t="n">
        <v>750</v>
      </c>
      <c r="G200" s="23" t="n">
        <v>80</v>
      </c>
      <c r="H200" s="22" t="n"/>
      <c r="I200" s="22" t="inlineStr">
        <is>
          <t>Cái</t>
        </is>
      </c>
      <c r="J200" s="22" t="n"/>
      <c r="K200" s="22" t="n"/>
      <c r="L200" s="22" t="n"/>
    </row>
    <row r="201" ht="15.75" customHeight="1">
      <c r="A201" s="18" t="n"/>
      <c r="B201" s="18" t="inlineStr">
        <is>
          <t>YUCHAI</t>
        </is>
      </c>
      <c r="C201" s="18" t="inlineStr">
        <is>
          <t>Két làm mát nhớt thủy lực</t>
        </is>
      </c>
      <c r="D201" s="18" t="inlineStr">
        <is>
          <t>YC210-8</t>
        </is>
      </c>
      <c r="E201" s="20" t="n">
        <v>1050</v>
      </c>
      <c r="F201" s="20" t="n">
        <v>400</v>
      </c>
      <c r="G201" s="20" t="n">
        <v>120</v>
      </c>
      <c r="H201" s="18" t="n"/>
      <c r="I201" s="18" t="inlineStr">
        <is>
          <t>Cái</t>
        </is>
      </c>
      <c r="J201" s="18" t="n"/>
      <c r="K201" s="18" t="n"/>
      <c r="L201" s="18" t="n"/>
    </row>
    <row r="202" ht="15.75" customHeight="1">
      <c r="A202" s="22" t="n"/>
      <c r="B202" s="22" t="inlineStr">
        <is>
          <t>YUCHAI</t>
        </is>
      </c>
      <c r="C202" s="22" t="inlineStr">
        <is>
          <t>Két làm mát nhớt thủy lực</t>
        </is>
      </c>
      <c r="D202" s="22" t="inlineStr">
        <is>
          <t>YC230</t>
        </is>
      </c>
      <c r="E202" s="23" t="n">
        <v>1055</v>
      </c>
      <c r="F202" s="23" t="n">
        <v>430</v>
      </c>
      <c r="G202" s="23" t="n">
        <v>120</v>
      </c>
      <c r="H202" s="22" t="n"/>
      <c r="I202" s="22" t="inlineStr">
        <is>
          <t>Cái</t>
        </is>
      </c>
      <c r="J202" s="22" t="n"/>
      <c r="K202" s="22" t="n"/>
      <c r="L202" s="22" t="n"/>
    </row>
    <row r="203" ht="15.75" customHeight="1">
      <c r="A203" s="18" t="n"/>
      <c r="B203" s="18" t="inlineStr">
        <is>
          <t>YUCHAI</t>
        </is>
      </c>
      <c r="C203" s="18" t="inlineStr">
        <is>
          <t>Két làm mát nhớt thủy lực</t>
        </is>
      </c>
      <c r="D203" s="18" t="inlineStr">
        <is>
          <t>YC60-8</t>
        </is>
      </c>
      <c r="E203" s="20" t="n">
        <v>695</v>
      </c>
      <c r="F203" s="20" t="n">
        <v>620</v>
      </c>
      <c r="G203" s="20" t="n">
        <v>95</v>
      </c>
      <c r="H203" s="18" t="n"/>
      <c r="I203" s="18" t="inlineStr">
        <is>
          <t>Cái</t>
        </is>
      </c>
      <c r="J203" s="18" t="n"/>
      <c r="K203" s="18" t="n"/>
      <c r="L203" s="18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B32" sqref="B32"/>
    </sheetView>
  </sheetViews>
  <sheetFormatPr baseColWidth="8" defaultColWidth="9.142857142857141" defaultRowHeight="15.75"/>
  <cols>
    <col width="35.1428571428571" customWidth="1" style="1" min="1" max="1"/>
    <col width="50" customWidth="1" style="1" min="2" max="2"/>
    <col width="35.1428571428571" customWidth="1" style="1" min="3" max="6"/>
  </cols>
  <sheetData>
    <row r="1">
      <c r="A1" s="2" t="inlineStr">
        <is>
          <t>HÃNG MÁY</t>
        </is>
      </c>
      <c r="B1" s="2" t="inlineStr">
        <is>
          <t>MODEL</t>
        </is>
      </c>
      <c r="C1" s="2" t="inlineStr">
        <is>
          <t>HÃNG ĐỘNG CƠ</t>
        </is>
      </c>
      <c r="D1" s="2" t="inlineStr">
        <is>
          <t>MÃ ĐỘNG CƠ</t>
        </is>
      </c>
      <c r="E1" s="2" t="inlineStr">
        <is>
          <t>GẦU</t>
        </is>
      </c>
      <c r="F1" s="2" t="inlineStr">
        <is>
          <t>BƠM TỔNG</t>
        </is>
      </c>
    </row>
    <row r="2">
      <c r="A2" s="3" t="inlineStr">
        <is>
          <t>★ Tra mã động cơ theo hãng máy / model xe | ⚠ Nền vàng = Trùng lặp</t>
        </is>
      </c>
      <c r="B2" s="288" t="n"/>
      <c r="C2" s="288" t="n"/>
      <c r="D2" s="288" t="n"/>
      <c r="E2" s="288" t="n"/>
      <c r="F2" s="288" t="n"/>
    </row>
    <row r="3">
      <c r="A3" s="5" t="inlineStr">
        <is>
          <t>◆  Caterpillar (804 Model)</t>
        </is>
      </c>
      <c r="B3" s="290" t="n"/>
      <c r="C3" s="290" t="n"/>
      <c r="D3" s="290" t="n"/>
      <c r="E3" s="290" t="n"/>
      <c r="F3" s="289" t="n"/>
    </row>
    <row r="4">
      <c r="A4" s="8" t="inlineStr">
        <is>
          <t>CATERPILLAR</t>
        </is>
      </c>
      <c r="B4" s="8" t="inlineStr">
        <is>
          <t>12 G</t>
        </is>
      </c>
      <c r="C4" s="8" t="inlineStr">
        <is>
          <t>Caterpillar</t>
        </is>
      </c>
      <c r="D4" s="8" t="inlineStr">
        <is>
          <t>3306</t>
        </is>
      </c>
      <c r="E4" s="9" t="n"/>
      <c r="F4" s="9" t="n"/>
    </row>
    <row r="5">
      <c r="A5" s="10" t="inlineStr">
        <is>
          <t>CATERPILLAR</t>
        </is>
      </c>
      <c r="B5" s="10" t="inlineStr">
        <is>
          <t>12 H</t>
        </is>
      </c>
      <c r="C5" s="10" t="inlineStr">
        <is>
          <t>Caterpillar</t>
        </is>
      </c>
      <c r="D5" s="10" t="inlineStr">
        <is>
          <t>C-9</t>
        </is>
      </c>
      <c r="E5" s="11" t="n"/>
      <c r="F5" s="11" t="n"/>
    </row>
    <row r="6">
      <c r="A6" s="8" t="inlineStr">
        <is>
          <t>CATERPILLAR</t>
        </is>
      </c>
      <c r="B6" s="8" t="inlineStr">
        <is>
          <t>12 H ES</t>
        </is>
      </c>
      <c r="C6" s="8" t="inlineStr">
        <is>
          <t>Caterpillar</t>
        </is>
      </c>
      <c r="D6" s="8" t="inlineStr">
        <is>
          <t>3306B</t>
        </is>
      </c>
      <c r="E6" s="9" t="n"/>
      <c r="F6" s="9" t="n"/>
    </row>
    <row r="7">
      <c r="A7" s="10" t="inlineStr">
        <is>
          <t>CATERPILLAR</t>
        </is>
      </c>
      <c r="B7" s="10" t="inlineStr">
        <is>
          <t>12 H NA</t>
        </is>
      </c>
      <c r="C7" s="10" t="inlineStr">
        <is>
          <t>Caterpillar</t>
        </is>
      </c>
      <c r="D7" s="10" t="inlineStr">
        <is>
          <t>3306B</t>
        </is>
      </c>
      <c r="E7" s="11" t="n"/>
      <c r="F7" s="11" t="n"/>
    </row>
    <row r="8">
      <c r="A8" s="8" t="inlineStr">
        <is>
          <t>CATERPILLAR</t>
        </is>
      </c>
      <c r="B8" s="8" t="inlineStr">
        <is>
          <t>120 H</t>
        </is>
      </c>
      <c r="C8" s="8" t="inlineStr">
        <is>
          <t>Caterpillar</t>
        </is>
      </c>
      <c r="D8" s="8" t="inlineStr">
        <is>
          <t>3126B</t>
        </is>
      </c>
      <c r="E8" s="9" t="n"/>
      <c r="F8" s="9" t="n"/>
    </row>
    <row r="9">
      <c r="A9" s="10" t="inlineStr">
        <is>
          <t>CATERPILLAR</t>
        </is>
      </c>
      <c r="B9" s="10" t="inlineStr">
        <is>
          <t>120B</t>
        </is>
      </c>
      <c r="C9" s="10" t="inlineStr">
        <is>
          <t>Caterpillar</t>
        </is>
      </c>
      <c r="D9" s="10" t="inlineStr">
        <is>
          <t>3306</t>
        </is>
      </c>
      <c r="E9" s="11" t="n"/>
      <c r="F9" s="11" t="n"/>
    </row>
    <row r="10">
      <c r="A10" s="8" t="inlineStr">
        <is>
          <t>CATERPILLAR</t>
        </is>
      </c>
      <c r="B10" s="8" t="inlineStr">
        <is>
          <t>120G</t>
        </is>
      </c>
      <c r="C10" s="8" t="inlineStr">
        <is>
          <t>Caterpillar</t>
        </is>
      </c>
      <c r="D10" s="8" t="inlineStr">
        <is>
          <t>3304</t>
        </is>
      </c>
      <c r="E10" s="9" t="n"/>
      <c r="F10" s="9" t="n"/>
    </row>
    <row r="11">
      <c r="A11" s="10" t="inlineStr">
        <is>
          <t>CATERPILLAR</t>
        </is>
      </c>
      <c r="B11" s="10" t="inlineStr">
        <is>
          <t>130 G</t>
        </is>
      </c>
      <c r="C11" s="10" t="inlineStr">
        <is>
          <t>Caterpillar</t>
        </is>
      </c>
      <c r="D11" s="10" t="inlineStr">
        <is>
          <t>3304</t>
        </is>
      </c>
      <c r="E11" s="11" t="n"/>
      <c r="F11" s="11" t="n"/>
    </row>
    <row r="12">
      <c r="A12" s="8" t="inlineStr">
        <is>
          <t>CATERPILLAR</t>
        </is>
      </c>
      <c r="B12" s="8" t="inlineStr">
        <is>
          <t>135 H</t>
        </is>
      </c>
      <c r="C12" s="8" t="inlineStr">
        <is>
          <t>Caterpillar</t>
        </is>
      </c>
      <c r="D12" s="8" t="inlineStr">
        <is>
          <t>3126B</t>
        </is>
      </c>
      <c r="E12" s="9" t="n"/>
      <c r="F12" s="9" t="n"/>
    </row>
    <row r="13">
      <c r="A13" s="10" t="inlineStr">
        <is>
          <t>CATERPILLAR</t>
        </is>
      </c>
      <c r="B13" s="10" t="inlineStr">
        <is>
          <t>135 H NA</t>
        </is>
      </c>
      <c r="C13" s="10" t="inlineStr">
        <is>
          <t>Caterpillar</t>
        </is>
      </c>
      <c r="D13" s="10" t="inlineStr">
        <is>
          <t>3116</t>
        </is>
      </c>
      <c r="E13" s="11" t="n"/>
      <c r="F13" s="11" t="n"/>
    </row>
    <row r="14">
      <c r="A14" s="8" t="inlineStr">
        <is>
          <t>CATERPILLAR</t>
        </is>
      </c>
      <c r="B14" s="8" t="inlineStr">
        <is>
          <t>14 G</t>
        </is>
      </c>
      <c r="C14" s="8" t="inlineStr">
        <is>
          <t>Caterpillar</t>
        </is>
      </c>
      <c r="D14" s="8" t="inlineStr">
        <is>
          <t>3306</t>
        </is>
      </c>
      <c r="E14" s="9" t="n"/>
      <c r="F14" s="9" t="n"/>
    </row>
    <row r="15">
      <c r="A15" s="10" t="inlineStr">
        <is>
          <t>CATERPILLAR</t>
        </is>
      </c>
      <c r="B15" s="10" t="inlineStr">
        <is>
          <t>14 H</t>
        </is>
      </c>
      <c r="C15" s="10" t="inlineStr">
        <is>
          <t>Caterpillar</t>
        </is>
      </c>
      <c r="D15" s="10" t="inlineStr">
        <is>
          <t>3176C</t>
        </is>
      </c>
      <c r="E15" s="11" t="n"/>
      <c r="F15" s="11" t="n"/>
    </row>
    <row r="16">
      <c r="A16" s="8" t="inlineStr">
        <is>
          <t>CATERPILLAR</t>
        </is>
      </c>
      <c r="B16" s="8" t="inlineStr">
        <is>
          <t>14 H NA</t>
        </is>
      </c>
      <c r="C16" s="8" t="inlineStr">
        <is>
          <t>Caterpillar</t>
        </is>
      </c>
      <c r="D16" s="8" t="inlineStr">
        <is>
          <t>3176C</t>
        </is>
      </c>
      <c r="E16" s="9" t="n"/>
      <c r="F16" s="9" t="n"/>
    </row>
    <row r="17">
      <c r="A17" s="10" t="inlineStr">
        <is>
          <t>CATERPILLAR</t>
        </is>
      </c>
      <c r="B17" s="10" t="inlineStr">
        <is>
          <t>140 B</t>
        </is>
      </c>
      <c r="C17" s="10" t="inlineStr">
        <is>
          <t>Caterpillar</t>
        </is>
      </c>
      <c r="D17" s="10" t="inlineStr">
        <is>
          <t>3306</t>
        </is>
      </c>
      <c r="E17" s="11" t="n"/>
      <c r="F17" s="11" t="n"/>
    </row>
    <row r="18">
      <c r="A18" s="8" t="inlineStr">
        <is>
          <t>CATERPILLAR</t>
        </is>
      </c>
      <c r="B18" s="8" t="inlineStr">
        <is>
          <t>140 G</t>
        </is>
      </c>
      <c r="C18" s="8" t="inlineStr">
        <is>
          <t>Caterpillar</t>
        </is>
      </c>
      <c r="D18" s="8" t="inlineStr">
        <is>
          <t>3306</t>
        </is>
      </c>
      <c r="E18" s="9" t="n"/>
      <c r="F18" s="9" t="n"/>
    </row>
    <row r="19">
      <c r="A19" s="10" t="inlineStr">
        <is>
          <t>CATERPILLAR</t>
        </is>
      </c>
      <c r="B19" s="10" t="inlineStr">
        <is>
          <t>140 H</t>
        </is>
      </c>
      <c r="C19" s="10" t="inlineStr">
        <is>
          <t>Caterpillar</t>
        </is>
      </c>
      <c r="D19" s="10" t="inlineStr">
        <is>
          <t>3306</t>
        </is>
      </c>
      <c r="E19" s="11" t="n"/>
      <c r="F19" s="11" t="n"/>
    </row>
    <row r="20">
      <c r="A20" s="8" t="inlineStr">
        <is>
          <t>CATERPILLAR</t>
        </is>
      </c>
      <c r="B20" s="8" t="inlineStr">
        <is>
          <t>140 H NA</t>
        </is>
      </c>
      <c r="C20" s="8" t="inlineStr">
        <is>
          <t>Caterpillar</t>
        </is>
      </c>
      <c r="D20" s="8" t="inlineStr">
        <is>
          <t>3306</t>
        </is>
      </c>
      <c r="E20" s="9" t="n"/>
      <c r="F20" s="9" t="n"/>
    </row>
    <row r="21">
      <c r="A21" s="10" t="inlineStr">
        <is>
          <t>CATERPILLAR</t>
        </is>
      </c>
      <c r="B21" s="10" t="inlineStr">
        <is>
          <t>143 H</t>
        </is>
      </c>
      <c r="C21" s="10" t="inlineStr">
        <is>
          <t>Caterpillar</t>
        </is>
      </c>
      <c r="D21" s="10" t="inlineStr">
        <is>
          <t>3306</t>
        </is>
      </c>
      <c r="E21" s="11" t="n"/>
      <c r="F21" s="11" t="n"/>
    </row>
    <row r="22">
      <c r="A22" s="8" t="inlineStr">
        <is>
          <t>CATERPILLAR</t>
        </is>
      </c>
      <c r="B22" s="8" t="inlineStr">
        <is>
          <t>143 H NA</t>
        </is>
      </c>
      <c r="C22" s="8" t="inlineStr">
        <is>
          <t>Caterpillar</t>
        </is>
      </c>
      <c r="D22" s="8" t="inlineStr">
        <is>
          <t>3176C</t>
        </is>
      </c>
      <c r="E22" s="9" t="n"/>
      <c r="F22" s="9" t="n"/>
    </row>
    <row r="23">
      <c r="A23" s="10" t="inlineStr">
        <is>
          <t>CATERPILLAR</t>
        </is>
      </c>
      <c r="B23" s="10" t="inlineStr">
        <is>
          <t>16 H NA</t>
        </is>
      </c>
      <c r="C23" s="10" t="inlineStr">
        <is>
          <t>Caterpillar</t>
        </is>
      </c>
      <c r="D23" s="10" t="inlineStr">
        <is>
          <t>3196</t>
        </is>
      </c>
      <c r="E23" s="11" t="n"/>
      <c r="F23" s="11" t="n"/>
    </row>
    <row r="24">
      <c r="A24" s="8" t="inlineStr">
        <is>
          <t>CATERPILLAR</t>
        </is>
      </c>
      <c r="B24" s="8" t="inlineStr">
        <is>
          <t>16 H NA</t>
        </is>
      </c>
      <c r="C24" s="8" t="inlineStr">
        <is>
          <t>Caterpillar</t>
        </is>
      </c>
      <c r="D24" s="8" t="inlineStr">
        <is>
          <t>3406C</t>
        </is>
      </c>
      <c r="E24" s="9" t="n"/>
      <c r="F24" s="9" t="n"/>
    </row>
    <row r="25">
      <c r="A25" s="10" t="inlineStr">
        <is>
          <t>CATERPILLAR</t>
        </is>
      </c>
      <c r="B25" s="10" t="inlineStr">
        <is>
          <t>160 G</t>
        </is>
      </c>
      <c r="C25" s="10" t="inlineStr">
        <is>
          <t>Caterpillar</t>
        </is>
      </c>
      <c r="D25" s="10" t="inlineStr">
        <is>
          <t>3306</t>
        </is>
      </c>
      <c r="E25" s="11" t="n"/>
      <c r="F25" s="11" t="n"/>
    </row>
    <row r="26">
      <c r="A26" s="8" t="inlineStr">
        <is>
          <t>CATERPILLAR</t>
        </is>
      </c>
      <c r="B26" s="8" t="inlineStr">
        <is>
          <t>160 H</t>
        </is>
      </c>
      <c r="C26" s="8" t="inlineStr">
        <is>
          <t>Caterpillar</t>
        </is>
      </c>
      <c r="D26" s="8" t="inlineStr">
        <is>
          <t>3306</t>
        </is>
      </c>
      <c r="E26" s="9" t="n"/>
      <c r="F26" s="9" t="n"/>
    </row>
    <row r="27">
      <c r="A27" s="10" t="inlineStr">
        <is>
          <t>CATERPILLAR</t>
        </is>
      </c>
      <c r="B27" s="10" t="inlineStr">
        <is>
          <t>160 H ES</t>
        </is>
      </c>
      <c r="C27" s="10" t="inlineStr">
        <is>
          <t>Caterpillar</t>
        </is>
      </c>
      <c r="D27" s="10" t="inlineStr">
        <is>
          <t>3176C</t>
        </is>
      </c>
      <c r="E27" s="11" t="n"/>
      <c r="F27" s="11" t="n"/>
    </row>
    <row r="28">
      <c r="A28" s="8" t="inlineStr">
        <is>
          <t>CATERPILLAR</t>
        </is>
      </c>
      <c r="B28" s="8" t="inlineStr">
        <is>
          <t>163 H</t>
        </is>
      </c>
      <c r="C28" s="8" t="inlineStr">
        <is>
          <t>Caterpillar</t>
        </is>
      </c>
      <c r="D28" s="8" t="inlineStr">
        <is>
          <t>3176C</t>
        </is>
      </c>
      <c r="E28" s="9" t="n"/>
      <c r="F28" s="9" t="n"/>
    </row>
    <row r="29">
      <c r="A29" s="10" t="inlineStr">
        <is>
          <t>CATERPILLAR</t>
        </is>
      </c>
      <c r="B29" s="10" t="inlineStr">
        <is>
          <t>163 H NA</t>
        </is>
      </c>
      <c r="C29" s="10" t="inlineStr">
        <is>
          <t>Caterpillar</t>
        </is>
      </c>
      <c r="D29" s="10" t="inlineStr">
        <is>
          <t>3176C</t>
        </is>
      </c>
      <c r="E29" s="11" t="n"/>
      <c r="F29" s="11" t="n"/>
    </row>
    <row r="30">
      <c r="A30" s="8" t="inlineStr">
        <is>
          <t>CATERPILLAR</t>
        </is>
      </c>
      <c r="B30" s="8" t="inlineStr">
        <is>
          <t>163 H NA</t>
        </is>
      </c>
      <c r="C30" s="8" t="inlineStr">
        <is>
          <t>Caterpillar</t>
        </is>
      </c>
      <c r="D30" s="8" t="inlineStr">
        <is>
          <t>3306</t>
        </is>
      </c>
      <c r="E30" s="9" t="n"/>
      <c r="F30" s="9" t="n"/>
    </row>
    <row r="31">
      <c r="A31" s="10" t="inlineStr">
        <is>
          <t>CATERPILLAR</t>
        </is>
      </c>
      <c r="B31" s="10" t="inlineStr">
        <is>
          <t>205</t>
        </is>
      </c>
      <c r="C31" s="10" t="inlineStr">
        <is>
          <t>Perkins</t>
        </is>
      </c>
      <c r="D31" s="10" t="inlineStr">
        <is>
          <t>4.236</t>
        </is>
      </c>
      <c r="E31" s="11" t="n"/>
      <c r="F31" s="11" t="n"/>
    </row>
    <row r="32">
      <c r="A32" s="8" t="inlineStr">
        <is>
          <t>CATERPILLAR</t>
        </is>
      </c>
      <c r="B32" s="8" t="inlineStr">
        <is>
          <t>205 B</t>
        </is>
      </c>
      <c r="C32" s="8" t="inlineStr">
        <is>
          <t>Caterpillar</t>
        </is>
      </c>
      <c r="D32" s="8" t="inlineStr">
        <is>
          <t>3114</t>
        </is>
      </c>
      <c r="E32" s="9" t="n"/>
      <c r="F32" s="9" t="n"/>
    </row>
    <row r="33">
      <c r="A33" s="10" t="inlineStr">
        <is>
          <t>CATERPILLAR</t>
        </is>
      </c>
      <c r="B33" s="10" t="inlineStr">
        <is>
          <t>206</t>
        </is>
      </c>
      <c r="C33" s="10" t="inlineStr">
        <is>
          <t>Perkins</t>
        </is>
      </c>
      <c r="D33" s="10" t="inlineStr">
        <is>
          <t>4.236</t>
        </is>
      </c>
      <c r="E33" s="11" t="n"/>
      <c r="F33" s="11" t="n"/>
    </row>
    <row r="34">
      <c r="A34" s="8" t="inlineStr">
        <is>
          <t>CATERPILLAR</t>
        </is>
      </c>
      <c r="B34" s="8" t="inlineStr">
        <is>
          <t>206 B</t>
        </is>
      </c>
      <c r="C34" s="8" t="inlineStr">
        <is>
          <t>Perkins</t>
        </is>
      </c>
      <c r="D34" s="8" t="inlineStr">
        <is>
          <t>4.236</t>
        </is>
      </c>
      <c r="E34" s="9" t="n"/>
      <c r="F34" s="9" t="n"/>
    </row>
    <row r="35">
      <c r="A35" s="10" t="inlineStr">
        <is>
          <t>CATERPILLAR</t>
        </is>
      </c>
      <c r="B35" s="10" t="inlineStr">
        <is>
          <t>211 B</t>
        </is>
      </c>
      <c r="C35" s="10" t="inlineStr">
        <is>
          <t>Caterpillar</t>
        </is>
      </c>
      <c r="D35" s="10" t="inlineStr">
        <is>
          <t>3114</t>
        </is>
      </c>
      <c r="E35" s="11" t="n"/>
      <c r="F35" s="11" t="n"/>
    </row>
    <row r="36">
      <c r="A36" s="8" t="inlineStr">
        <is>
          <t>CATERPILLAR</t>
        </is>
      </c>
      <c r="B36" s="8" t="inlineStr">
        <is>
          <t>212</t>
        </is>
      </c>
      <c r="C36" s="8" t="inlineStr">
        <is>
          <t>Perkins</t>
        </is>
      </c>
      <c r="D36" s="8" t="inlineStr">
        <is>
          <t>4.236</t>
        </is>
      </c>
      <c r="E36" s="9" t="n"/>
      <c r="F36" s="9" t="n"/>
    </row>
    <row r="37">
      <c r="A37" s="10" t="inlineStr">
        <is>
          <t>CATERPILLAR</t>
        </is>
      </c>
      <c r="B37" s="10" t="inlineStr">
        <is>
          <t>212 B</t>
        </is>
      </c>
      <c r="C37" s="10" t="inlineStr">
        <is>
          <t>Perkins</t>
        </is>
      </c>
      <c r="D37" s="10" t="inlineStr">
        <is>
          <t>4.236</t>
        </is>
      </c>
      <c r="E37" s="11" t="n"/>
      <c r="F37" s="11" t="n"/>
    </row>
    <row r="38">
      <c r="A38" s="8" t="inlineStr">
        <is>
          <t>CATERPILLAR</t>
        </is>
      </c>
      <c r="B38" s="8" t="inlineStr">
        <is>
          <t>213 B</t>
        </is>
      </c>
      <c r="C38" s="8" t="inlineStr">
        <is>
          <t>Caterpillar</t>
        </is>
      </c>
      <c r="D38" s="8" t="inlineStr">
        <is>
          <t>3116</t>
        </is>
      </c>
      <c r="E38" s="9" t="n"/>
      <c r="F38" s="9" t="n"/>
    </row>
    <row r="39">
      <c r="A39" s="10" t="inlineStr">
        <is>
          <t>CATERPILLAR</t>
        </is>
      </c>
      <c r="B39" s="10" t="inlineStr">
        <is>
          <t>214 B</t>
        </is>
      </c>
      <c r="C39" s="10" t="inlineStr">
        <is>
          <t>Caterpillar</t>
        </is>
      </c>
      <c r="D39" s="10" t="inlineStr">
        <is>
          <t>3116</t>
        </is>
      </c>
      <c r="E39" s="11" t="n"/>
      <c r="F39" s="11" t="n"/>
    </row>
    <row r="40">
      <c r="A40" s="8" t="inlineStr">
        <is>
          <t>CATERPILLAR</t>
        </is>
      </c>
      <c r="B40" s="8" t="inlineStr">
        <is>
          <t>214 B FT</t>
        </is>
      </c>
      <c r="C40" s="8" t="inlineStr">
        <is>
          <t>Caterpillar</t>
        </is>
      </c>
      <c r="D40" s="8" t="inlineStr">
        <is>
          <t>3116</t>
        </is>
      </c>
      <c r="E40" s="9" t="n"/>
      <c r="F40" s="9" t="n"/>
    </row>
    <row r="41">
      <c r="A41" s="10" t="inlineStr">
        <is>
          <t>CATERPILLAR</t>
        </is>
      </c>
      <c r="B41" s="10" t="inlineStr">
        <is>
          <t>215</t>
        </is>
      </c>
      <c r="C41" s="10" t="inlineStr">
        <is>
          <t>Caterpillar</t>
        </is>
      </c>
      <c r="D41" s="10" t="inlineStr">
        <is>
          <t>3402</t>
        </is>
      </c>
      <c r="E41" s="11" t="n"/>
      <c r="F41" s="11" t="n"/>
    </row>
    <row r="42">
      <c r="A42" s="8" t="inlineStr">
        <is>
          <t>CATERPILLAR</t>
        </is>
      </c>
      <c r="B42" s="8" t="inlineStr">
        <is>
          <t>215 B</t>
        </is>
      </c>
      <c r="C42" s="8" t="inlineStr">
        <is>
          <t>Caterpillar</t>
        </is>
      </c>
      <c r="D42" s="8" t="inlineStr">
        <is>
          <t>3204</t>
        </is>
      </c>
      <c r="E42" s="9" t="n"/>
      <c r="F42" s="9" t="n"/>
    </row>
    <row r="43">
      <c r="A43" s="10" t="inlineStr">
        <is>
          <t>CATERPILLAR</t>
        </is>
      </c>
      <c r="B43" s="10" t="inlineStr">
        <is>
          <t>215 B SA</t>
        </is>
      </c>
      <c r="C43" s="10" t="inlineStr">
        <is>
          <t>Caterpillar</t>
        </is>
      </c>
      <c r="D43" s="10" t="inlineStr">
        <is>
          <t>3204</t>
        </is>
      </c>
      <c r="E43" s="11" t="n"/>
      <c r="F43" s="11" t="n"/>
    </row>
    <row r="44">
      <c r="A44" s="8" t="inlineStr">
        <is>
          <t>CATERPILLAR</t>
        </is>
      </c>
      <c r="B44" s="8" t="inlineStr">
        <is>
          <t>215 C</t>
        </is>
      </c>
      <c r="C44" s="8" t="inlineStr">
        <is>
          <t>Caterpillar</t>
        </is>
      </c>
      <c r="D44" s="8" t="inlineStr">
        <is>
          <t>3304</t>
        </is>
      </c>
      <c r="E44" s="9" t="n"/>
      <c r="F44" s="9" t="n"/>
    </row>
    <row r="45">
      <c r="A45" s="10" t="inlineStr">
        <is>
          <t>CATERPILLAR</t>
        </is>
      </c>
      <c r="B45" s="10" t="inlineStr">
        <is>
          <t>215 D</t>
        </is>
      </c>
      <c r="C45" s="10" t="inlineStr">
        <is>
          <t>Caterpillar</t>
        </is>
      </c>
      <c r="D45" s="10" t="inlineStr">
        <is>
          <t>3304</t>
        </is>
      </c>
      <c r="E45" s="11" t="n"/>
      <c r="F45" s="11" t="n"/>
    </row>
    <row r="46">
      <c r="A46" s="8" t="inlineStr">
        <is>
          <t>CATERPILLAR</t>
        </is>
      </c>
      <c r="B46" s="8" t="inlineStr">
        <is>
          <t>216</t>
        </is>
      </c>
      <c r="C46" s="8" t="inlineStr">
        <is>
          <t>Caterpillar</t>
        </is>
      </c>
      <c r="D46" s="8" t="inlineStr">
        <is>
          <t>3034</t>
        </is>
      </c>
      <c r="E46" s="9" t="n"/>
      <c r="F46" s="9" t="n"/>
    </row>
    <row r="47">
      <c r="A47" s="10" t="inlineStr">
        <is>
          <t>CATERPILLAR</t>
        </is>
      </c>
      <c r="B47" s="10" t="inlineStr">
        <is>
          <t>216 B</t>
        </is>
      </c>
      <c r="C47" s="10" t="inlineStr">
        <is>
          <t>Caterpillar</t>
        </is>
      </c>
      <c r="D47" s="10" t="inlineStr">
        <is>
          <t>3024C, 3034</t>
        </is>
      </c>
      <c r="E47" s="11" t="n"/>
      <c r="F47" s="11" t="n"/>
    </row>
    <row r="48">
      <c r="A48" s="8" t="inlineStr">
        <is>
          <t>CATERPILLAR</t>
        </is>
      </c>
      <c r="B48" s="8" t="inlineStr">
        <is>
          <t>219</t>
        </is>
      </c>
      <c r="C48" s="8" t="inlineStr">
        <is>
          <t>Caterpillar</t>
        </is>
      </c>
      <c r="D48" s="8" t="inlineStr">
        <is>
          <t>3304</t>
        </is>
      </c>
      <c r="E48" s="9" t="n"/>
      <c r="F48" s="9" t="n"/>
    </row>
    <row r="49">
      <c r="A49" s="10" t="inlineStr">
        <is>
          <t>CATERPILLAR</t>
        </is>
      </c>
      <c r="B49" s="10" t="inlineStr">
        <is>
          <t>219 D</t>
        </is>
      </c>
      <c r="C49" s="10" t="inlineStr">
        <is>
          <t>Caterpillar</t>
        </is>
      </c>
      <c r="D49" s="10" t="inlineStr">
        <is>
          <t>3304</t>
        </is>
      </c>
      <c r="E49" s="11" t="n"/>
      <c r="F49" s="11" t="n"/>
    </row>
    <row r="50">
      <c r="A50" s="8" t="inlineStr">
        <is>
          <t>CATERPILLAR</t>
        </is>
      </c>
      <c r="B50" s="8" t="inlineStr">
        <is>
          <t>224 B</t>
        </is>
      </c>
      <c r="C50" s="8" t="inlineStr">
        <is>
          <t>Caterpillar</t>
        </is>
      </c>
      <c r="D50" s="8" t="inlineStr">
        <is>
          <t>3116</t>
        </is>
      </c>
      <c r="E50" s="9" t="n"/>
      <c r="F50" s="9" t="n"/>
    </row>
    <row r="51">
      <c r="A51" s="10" t="inlineStr">
        <is>
          <t>CATERPILLAR</t>
        </is>
      </c>
      <c r="B51" s="10" t="inlineStr">
        <is>
          <t>225 B</t>
        </is>
      </c>
      <c r="C51" s="10" t="inlineStr">
        <is>
          <t>Caterpillar</t>
        </is>
      </c>
      <c r="D51" s="10" t="inlineStr">
        <is>
          <t>3304</t>
        </is>
      </c>
      <c r="E51" s="11" t="n"/>
      <c r="F51" s="11" t="n"/>
    </row>
    <row r="52">
      <c r="A52" s="8" t="inlineStr">
        <is>
          <t>CATERPILLAR</t>
        </is>
      </c>
      <c r="B52" s="8" t="inlineStr">
        <is>
          <t>225 B LC</t>
        </is>
      </c>
      <c r="C52" s="8" t="inlineStr">
        <is>
          <t>Caterpillar</t>
        </is>
      </c>
      <c r="D52" s="8" t="inlineStr">
        <is>
          <t>3208</t>
        </is>
      </c>
      <c r="E52" s="9" t="n"/>
      <c r="F52" s="9" t="n"/>
    </row>
    <row r="53">
      <c r="A53" s="10" t="inlineStr">
        <is>
          <t>CATERPILLAR</t>
        </is>
      </c>
      <c r="B53" s="10" t="inlineStr">
        <is>
          <t>225 D</t>
        </is>
      </c>
      <c r="C53" s="10" t="inlineStr">
        <is>
          <t>Caterpillar</t>
        </is>
      </c>
      <c r="D53" s="10" t="inlineStr">
        <is>
          <t>3304</t>
        </is>
      </c>
      <c r="E53" s="11" t="n"/>
      <c r="F53" s="11" t="n"/>
    </row>
    <row r="54">
      <c r="A54" s="8" t="inlineStr">
        <is>
          <t>CATERPILLAR</t>
        </is>
      </c>
      <c r="B54" s="8" t="inlineStr">
        <is>
          <t>225 D LC</t>
        </is>
      </c>
      <c r="C54" s="8" t="inlineStr">
        <is>
          <t>Caterpillar</t>
        </is>
      </c>
      <c r="D54" s="8" t="inlineStr">
        <is>
          <t>3208</t>
        </is>
      </c>
      <c r="E54" s="9" t="n"/>
      <c r="F54" s="9" t="n"/>
    </row>
    <row r="55">
      <c r="A55" s="10" t="inlineStr">
        <is>
          <t>CATERPILLAR</t>
        </is>
      </c>
      <c r="B55" s="10" t="inlineStr">
        <is>
          <t>226</t>
        </is>
      </c>
      <c r="C55" s="10" t="inlineStr">
        <is>
          <t>Caterpillar</t>
        </is>
      </c>
      <c r="D55" s="10" t="inlineStr">
        <is>
          <t>3034</t>
        </is>
      </c>
      <c r="E55" s="11" t="n"/>
      <c r="F55" s="11" t="n"/>
    </row>
    <row r="56">
      <c r="A56" s="8" t="inlineStr">
        <is>
          <t>CATERPILLAR</t>
        </is>
      </c>
      <c r="B56" s="8" t="inlineStr">
        <is>
          <t>226 B</t>
        </is>
      </c>
      <c r="C56" s="8" t="inlineStr">
        <is>
          <t>Caterpillar</t>
        </is>
      </c>
      <c r="D56" s="8" t="inlineStr">
        <is>
          <t>3024C, 3034</t>
        </is>
      </c>
      <c r="E56" s="9" t="n"/>
      <c r="F56" s="9" t="n"/>
    </row>
    <row r="57">
      <c r="A57" s="10" t="inlineStr">
        <is>
          <t>CATERPILLAR</t>
        </is>
      </c>
      <c r="B57" s="10" t="inlineStr">
        <is>
          <t>228</t>
        </is>
      </c>
      <c r="C57" s="10" t="inlineStr">
        <is>
          <t>Caterpillar</t>
        </is>
      </c>
      <c r="D57" s="10" t="inlineStr">
        <is>
          <t>3034</t>
        </is>
      </c>
      <c r="E57" s="11" t="n"/>
      <c r="F57" s="11" t="n"/>
    </row>
    <row r="58">
      <c r="A58" s="8" t="inlineStr">
        <is>
          <t>CATERPILLAR</t>
        </is>
      </c>
      <c r="B58" s="8" t="inlineStr">
        <is>
          <t>229</t>
        </is>
      </c>
      <c r="C58" s="8" t="inlineStr">
        <is>
          <t>Caterpillar</t>
        </is>
      </c>
      <c r="D58" s="8" t="inlineStr">
        <is>
          <t>3304</t>
        </is>
      </c>
      <c r="E58" s="9" t="n"/>
      <c r="F58" s="9" t="n"/>
    </row>
    <row r="59">
      <c r="A59" s="10" t="inlineStr">
        <is>
          <t>CATERPILLAR</t>
        </is>
      </c>
      <c r="B59" s="10" t="inlineStr">
        <is>
          <t>229 D</t>
        </is>
      </c>
      <c r="C59" s="10" t="inlineStr">
        <is>
          <t>Caterpillar</t>
        </is>
      </c>
      <c r="D59" s="10" t="inlineStr">
        <is>
          <t>3304</t>
        </is>
      </c>
      <c r="E59" s="11" t="n"/>
      <c r="F59" s="11" t="n"/>
    </row>
    <row r="60">
      <c r="A60" s="8" t="inlineStr">
        <is>
          <t>CATERPILLAR</t>
        </is>
      </c>
      <c r="B60" s="8" t="inlineStr">
        <is>
          <t>231 D</t>
        </is>
      </c>
      <c r="C60" s="8" t="inlineStr">
        <is>
          <t>Caterpillar</t>
        </is>
      </c>
      <c r="D60" s="8" t="inlineStr">
        <is>
          <t>3208</t>
        </is>
      </c>
      <c r="E60" s="9" t="n"/>
      <c r="F60" s="9" t="n"/>
    </row>
    <row r="61">
      <c r="A61" s="10" t="inlineStr">
        <is>
          <t>CATERPILLAR</t>
        </is>
      </c>
      <c r="B61" s="10" t="inlineStr">
        <is>
          <t>231 D LC</t>
        </is>
      </c>
      <c r="C61" s="10" t="inlineStr">
        <is>
          <t>Caterpillar</t>
        </is>
      </c>
      <c r="D61" s="10" t="inlineStr">
        <is>
          <t>3208</t>
        </is>
      </c>
      <c r="E61" s="11" t="n"/>
      <c r="F61" s="11" t="n"/>
    </row>
    <row r="62">
      <c r="A62" s="8" t="inlineStr">
        <is>
          <t>CATERPILLAR</t>
        </is>
      </c>
      <c r="B62" s="8" t="inlineStr">
        <is>
          <t>232</t>
        </is>
      </c>
      <c r="C62" s="8" t="inlineStr">
        <is>
          <t>Caterpillar</t>
        </is>
      </c>
      <c r="D62" s="8" t="inlineStr">
        <is>
          <t>3024C, 3034</t>
        </is>
      </c>
      <c r="E62" s="9" t="n"/>
      <c r="F62" s="9" t="n"/>
    </row>
    <row r="63">
      <c r="A63" s="10" t="inlineStr">
        <is>
          <t>CATERPILLAR</t>
        </is>
      </c>
      <c r="B63" s="10" t="inlineStr">
        <is>
          <t>232 B</t>
        </is>
      </c>
      <c r="C63" s="10" t="inlineStr">
        <is>
          <t>Caterpillar</t>
        </is>
      </c>
      <c r="D63" s="10" t="inlineStr">
        <is>
          <t>3024C, 3034</t>
        </is>
      </c>
      <c r="E63" s="11" t="n"/>
      <c r="F63" s="11" t="n"/>
    </row>
    <row r="64">
      <c r="A64" s="8" t="inlineStr">
        <is>
          <t>CATERPILLAR</t>
        </is>
      </c>
      <c r="B64" s="8" t="inlineStr">
        <is>
          <t>235 B</t>
        </is>
      </c>
      <c r="C64" s="8" t="inlineStr">
        <is>
          <t>Caterpillar</t>
        </is>
      </c>
      <c r="D64" s="8" t="inlineStr">
        <is>
          <t>3306</t>
        </is>
      </c>
      <c r="E64" s="9" t="n"/>
      <c r="F64" s="9" t="n"/>
    </row>
    <row r="65">
      <c r="A65" s="10" t="inlineStr">
        <is>
          <t>CATERPILLAR</t>
        </is>
      </c>
      <c r="B65" s="10" t="inlineStr">
        <is>
          <t>235 C</t>
        </is>
      </c>
      <c r="C65" s="10" t="inlineStr">
        <is>
          <t>Caterpillar</t>
        </is>
      </c>
      <c r="D65" s="10" t="inlineStr">
        <is>
          <t>3306</t>
        </is>
      </c>
      <c r="E65" s="11" t="n"/>
      <c r="F65" s="11" t="n"/>
    </row>
    <row r="66">
      <c r="A66" s="8" t="inlineStr">
        <is>
          <t>CATERPILLAR</t>
        </is>
      </c>
      <c r="B66" s="8" t="inlineStr">
        <is>
          <t>235 D</t>
        </is>
      </c>
      <c r="C66" s="8" t="inlineStr">
        <is>
          <t>Caterpillar</t>
        </is>
      </c>
      <c r="D66" s="8" t="inlineStr">
        <is>
          <t>3306</t>
        </is>
      </c>
      <c r="E66" s="9" t="n"/>
      <c r="F66" s="9" t="n"/>
    </row>
    <row r="67">
      <c r="A67" s="10" t="inlineStr">
        <is>
          <t>CATERPILLAR</t>
        </is>
      </c>
      <c r="B67" s="10" t="inlineStr">
        <is>
          <t>236</t>
        </is>
      </c>
      <c r="C67" s="10" t="inlineStr">
        <is>
          <t>Caterpillar</t>
        </is>
      </c>
      <c r="D67" s="10" t="inlineStr">
        <is>
          <t>3034</t>
        </is>
      </c>
      <c r="E67" s="11" t="n"/>
      <c r="F67" s="11" t="n"/>
    </row>
    <row r="68">
      <c r="A68" s="8" t="inlineStr">
        <is>
          <t>CATERPILLAR</t>
        </is>
      </c>
      <c r="B68" s="8" t="inlineStr">
        <is>
          <t>236 B</t>
        </is>
      </c>
      <c r="C68" s="8" t="inlineStr">
        <is>
          <t>Caterpillar</t>
        </is>
      </c>
      <c r="D68" s="8" t="inlineStr">
        <is>
          <t>3034</t>
        </is>
      </c>
      <c r="E68" s="9" t="n"/>
      <c r="F68" s="9" t="n"/>
    </row>
    <row r="69">
      <c r="A69" s="10" t="inlineStr">
        <is>
          <t>CATERPILLAR</t>
        </is>
      </c>
      <c r="B69" s="10" t="inlineStr">
        <is>
          <t>24 H</t>
        </is>
      </c>
      <c r="C69" s="10" t="inlineStr">
        <is>
          <t>Caterpillar</t>
        </is>
      </c>
      <c r="D69" s="10" t="inlineStr">
        <is>
          <t>3412E</t>
        </is>
      </c>
      <c r="E69" s="11" t="n"/>
      <c r="F69" s="11" t="n"/>
    </row>
    <row r="70">
      <c r="A70" s="8" t="inlineStr">
        <is>
          <t>CATERPILLAR</t>
        </is>
      </c>
      <c r="B70" s="8" t="inlineStr">
        <is>
          <t>24 H NA</t>
        </is>
      </c>
      <c r="C70" s="8" t="inlineStr">
        <is>
          <t>Caterpillar</t>
        </is>
      </c>
      <c r="D70" s="8" t="inlineStr">
        <is>
          <t>3412E</t>
        </is>
      </c>
      <c r="E70" s="9" t="n"/>
      <c r="F70" s="9" t="n"/>
    </row>
    <row r="71">
      <c r="A71" s="10" t="inlineStr">
        <is>
          <t>CATERPILLAR</t>
        </is>
      </c>
      <c r="B71" s="10" t="inlineStr">
        <is>
          <t>242</t>
        </is>
      </c>
      <c r="C71" s="10" t="inlineStr">
        <is>
          <t>Caterpillar</t>
        </is>
      </c>
      <c r="D71" s="10" t="inlineStr">
        <is>
          <t>3024C, 3034</t>
        </is>
      </c>
      <c r="E71" s="11" t="n"/>
      <c r="F71" s="11" t="n"/>
    </row>
    <row r="72">
      <c r="A72" s="8" t="inlineStr">
        <is>
          <t>CATERPILLAR</t>
        </is>
      </c>
      <c r="B72" s="8" t="inlineStr">
        <is>
          <t>242 B</t>
        </is>
      </c>
      <c r="C72" s="8" t="inlineStr">
        <is>
          <t>Caterpillar</t>
        </is>
      </c>
      <c r="D72" s="8" t="inlineStr">
        <is>
          <t>3024C, 3034</t>
        </is>
      </c>
      <c r="E72" s="9" t="n"/>
      <c r="F72" s="9" t="n"/>
    </row>
    <row r="73">
      <c r="A73" s="10" t="inlineStr">
        <is>
          <t>CATERPILLAR</t>
        </is>
      </c>
      <c r="B73" s="10" t="inlineStr">
        <is>
          <t>245 B</t>
        </is>
      </c>
      <c r="C73" s="10" t="inlineStr">
        <is>
          <t>Caterpillar</t>
        </is>
      </c>
      <c r="D73" s="10" t="inlineStr">
        <is>
          <t>3406</t>
        </is>
      </c>
      <c r="E73" s="11" t="n"/>
      <c r="F73" s="11" t="n"/>
    </row>
    <row r="74">
      <c r="A74" s="8" t="inlineStr">
        <is>
          <t>CATERPILLAR</t>
        </is>
      </c>
      <c r="B74" s="8" t="inlineStr">
        <is>
          <t>245 B II</t>
        </is>
      </c>
      <c r="C74" s="8" t="inlineStr">
        <is>
          <t>Caterpillar</t>
        </is>
      </c>
      <c r="D74" s="8" t="inlineStr">
        <is>
          <t>3406</t>
        </is>
      </c>
      <c r="E74" s="9" t="n"/>
      <c r="F74" s="9" t="n"/>
    </row>
    <row r="75">
      <c r="A75" s="10" t="inlineStr">
        <is>
          <t>CATERPILLAR</t>
        </is>
      </c>
      <c r="B75" s="10" t="inlineStr">
        <is>
          <t>245 D</t>
        </is>
      </c>
      <c r="C75" s="10" t="inlineStr">
        <is>
          <t>Caterpillar</t>
        </is>
      </c>
      <c r="D75" s="10" t="inlineStr">
        <is>
          <t>3406</t>
        </is>
      </c>
      <c r="E75" s="11" t="n"/>
      <c r="F75" s="11" t="n"/>
    </row>
    <row r="76">
      <c r="A76" s="8" t="inlineStr">
        <is>
          <t>CATERPILLAR</t>
        </is>
      </c>
      <c r="B76" s="8" t="inlineStr">
        <is>
          <t>246</t>
        </is>
      </c>
      <c r="C76" s="8" t="inlineStr">
        <is>
          <t>Caterpillar</t>
        </is>
      </c>
      <c r="D76" s="8" t="inlineStr">
        <is>
          <t>3034</t>
        </is>
      </c>
      <c r="E76" s="9" t="n"/>
      <c r="F76" s="9" t="n"/>
    </row>
    <row r="77">
      <c r="A77" s="10" t="inlineStr">
        <is>
          <t>CATERPILLAR</t>
        </is>
      </c>
      <c r="B77" s="10" t="inlineStr">
        <is>
          <t>246 B</t>
        </is>
      </c>
      <c r="C77" s="10" t="inlineStr">
        <is>
          <t>Caterpillar</t>
        </is>
      </c>
      <c r="D77" s="10" t="inlineStr">
        <is>
          <t>3034</t>
        </is>
      </c>
      <c r="E77" s="11" t="n"/>
      <c r="F77" s="11" t="n"/>
    </row>
    <row r="78">
      <c r="A78" s="8" t="inlineStr">
        <is>
          <t>CATERPILLAR</t>
        </is>
      </c>
      <c r="B78" s="8" t="inlineStr">
        <is>
          <t>247</t>
        </is>
      </c>
      <c r="C78" s="8" t="inlineStr">
        <is>
          <t>Caterpillar</t>
        </is>
      </c>
      <c r="D78" s="8" t="inlineStr">
        <is>
          <t>3034</t>
        </is>
      </c>
      <c r="E78" s="9" t="n"/>
      <c r="F78" s="9" t="n"/>
    </row>
    <row r="79">
      <c r="A79" s="10" t="inlineStr">
        <is>
          <t>CATERPILLAR</t>
        </is>
      </c>
      <c r="B79" s="10" t="inlineStr">
        <is>
          <t>248</t>
        </is>
      </c>
      <c r="C79" s="10" t="inlineStr">
        <is>
          <t>Caterpillar</t>
        </is>
      </c>
      <c r="D79" s="10" t="inlineStr">
        <is>
          <t>3034</t>
        </is>
      </c>
      <c r="E79" s="11" t="n"/>
      <c r="F79" s="11" t="n"/>
    </row>
    <row r="80">
      <c r="A80" s="8" t="inlineStr">
        <is>
          <t>CATERPILLAR</t>
        </is>
      </c>
      <c r="B80" s="8" t="inlineStr">
        <is>
          <t>248 B</t>
        </is>
      </c>
      <c r="C80" s="8" t="inlineStr">
        <is>
          <t>Caterpillar</t>
        </is>
      </c>
      <c r="D80" s="8" t="inlineStr">
        <is>
          <t>3034</t>
        </is>
      </c>
      <c r="E80" s="9" t="n"/>
      <c r="F80" s="9" t="n"/>
    </row>
    <row r="81">
      <c r="A81" s="10" t="inlineStr">
        <is>
          <t>CATERPILLAR</t>
        </is>
      </c>
      <c r="B81" s="10" t="inlineStr">
        <is>
          <t>252</t>
        </is>
      </c>
      <c r="C81" s="10" t="inlineStr">
        <is>
          <t>Caterpillar</t>
        </is>
      </c>
      <c r="D81" s="10" t="inlineStr">
        <is>
          <t>3034</t>
        </is>
      </c>
      <c r="E81" s="11" t="n"/>
      <c r="F81" s="11" t="n"/>
    </row>
    <row r="82">
      <c r="A82" s="8" t="inlineStr">
        <is>
          <t>CATERPILLAR</t>
        </is>
      </c>
      <c r="B82" s="8" t="inlineStr">
        <is>
          <t>252 B</t>
        </is>
      </c>
      <c r="C82" s="8" t="inlineStr">
        <is>
          <t>Caterpillar</t>
        </is>
      </c>
      <c r="D82" s="8" t="inlineStr">
        <is>
          <t>3034</t>
        </is>
      </c>
      <c r="E82" s="9" t="n"/>
      <c r="F82" s="9" t="n"/>
    </row>
    <row r="83">
      <c r="A83" s="10" t="inlineStr">
        <is>
          <t>CATERPILLAR</t>
        </is>
      </c>
      <c r="B83" s="10" t="inlineStr">
        <is>
          <t>257</t>
        </is>
      </c>
      <c r="C83" s="10" t="inlineStr">
        <is>
          <t>Caterpillar</t>
        </is>
      </c>
      <c r="D83" s="10" t="inlineStr">
        <is>
          <t>3034</t>
        </is>
      </c>
      <c r="E83" s="11" t="n"/>
      <c r="F83" s="11" t="n"/>
    </row>
    <row r="84">
      <c r="A84" s="8" t="inlineStr">
        <is>
          <t>CATERPILLAR</t>
        </is>
      </c>
      <c r="B84" s="8" t="inlineStr">
        <is>
          <t>262 B</t>
        </is>
      </c>
      <c r="C84" s="8" t="inlineStr">
        <is>
          <t>Caterpillar</t>
        </is>
      </c>
      <c r="D84" s="8" t="inlineStr">
        <is>
          <t>3034</t>
        </is>
      </c>
      <c r="E84" s="9" t="n"/>
      <c r="F84" s="9" t="n"/>
    </row>
    <row r="85">
      <c r="A85" s="10" t="inlineStr">
        <is>
          <t>CATERPILLAR</t>
        </is>
      </c>
      <c r="B85" s="10" t="inlineStr">
        <is>
          <t>267</t>
        </is>
      </c>
      <c r="C85" s="10" t="inlineStr">
        <is>
          <t>Caterpillar</t>
        </is>
      </c>
      <c r="D85" s="10" t="inlineStr">
        <is>
          <t>3034</t>
        </is>
      </c>
      <c r="E85" s="11" t="n"/>
      <c r="F85" s="11" t="n"/>
    </row>
    <row r="86">
      <c r="A86" s="8" t="inlineStr">
        <is>
          <t>CATERPILLAR</t>
        </is>
      </c>
      <c r="B86" s="8" t="inlineStr">
        <is>
          <t>267 B</t>
        </is>
      </c>
      <c r="C86" s="8" t="inlineStr">
        <is>
          <t>Caterpillar</t>
        </is>
      </c>
      <c r="D86" s="8" t="inlineStr">
        <is>
          <t>3034</t>
        </is>
      </c>
      <c r="E86" s="9" t="n"/>
      <c r="F86" s="9" t="n"/>
    </row>
    <row r="87">
      <c r="A87" s="10" t="inlineStr">
        <is>
          <t>CATERPILLAR</t>
        </is>
      </c>
      <c r="B87" s="10" t="inlineStr">
        <is>
          <t>268 B</t>
        </is>
      </c>
      <c r="C87" s="10" t="inlineStr">
        <is>
          <t>Caterpillar</t>
        </is>
      </c>
      <c r="D87" s="10" t="inlineStr">
        <is>
          <t>3034</t>
        </is>
      </c>
      <c r="E87" s="11" t="n"/>
      <c r="F87" s="11" t="n"/>
    </row>
    <row r="88">
      <c r="A88" s="8" t="inlineStr">
        <is>
          <t>CATERPILLAR</t>
        </is>
      </c>
      <c r="B88" s="8" t="inlineStr">
        <is>
          <t>277</t>
        </is>
      </c>
      <c r="C88" s="8" t="inlineStr">
        <is>
          <t>Caterpillar</t>
        </is>
      </c>
      <c r="D88" s="8" t="inlineStr">
        <is>
          <t>3034</t>
        </is>
      </c>
      <c r="E88" s="9" t="n"/>
      <c r="F88" s="9" t="n"/>
    </row>
    <row r="89">
      <c r="A89" s="10" t="inlineStr">
        <is>
          <t>CATERPILLAR</t>
        </is>
      </c>
      <c r="B89" s="10" t="inlineStr">
        <is>
          <t>277 B</t>
        </is>
      </c>
      <c r="C89" s="10" t="inlineStr">
        <is>
          <t>Caterpillar</t>
        </is>
      </c>
      <c r="D89" s="10" t="inlineStr">
        <is>
          <t>3034</t>
        </is>
      </c>
      <c r="E89" s="11" t="n"/>
      <c r="F89" s="11" t="n"/>
    </row>
    <row r="90">
      <c r="A90" s="8" t="inlineStr">
        <is>
          <t>CATERPILLAR</t>
        </is>
      </c>
      <c r="B90" s="8" t="inlineStr">
        <is>
          <t>287</t>
        </is>
      </c>
      <c r="C90" s="8" t="inlineStr">
        <is>
          <t>Caterpillar</t>
        </is>
      </c>
      <c r="D90" s="8" t="inlineStr">
        <is>
          <t>3034</t>
        </is>
      </c>
      <c r="E90" s="9" t="n"/>
      <c r="F90" s="9" t="n"/>
    </row>
    <row r="91">
      <c r="A91" s="10" t="inlineStr">
        <is>
          <t>CATERPILLAR</t>
        </is>
      </c>
      <c r="B91" s="10" t="inlineStr">
        <is>
          <t>287 B</t>
        </is>
      </c>
      <c r="C91" s="10" t="inlineStr">
        <is>
          <t>Caterpillar</t>
        </is>
      </c>
      <c r="D91" s="10" t="inlineStr">
        <is>
          <t>3034</t>
        </is>
      </c>
      <c r="E91" s="11" t="n"/>
      <c r="F91" s="11" t="n"/>
    </row>
    <row r="92">
      <c r="A92" s="8" t="inlineStr">
        <is>
          <t>CATERPILLAR</t>
        </is>
      </c>
      <c r="B92" s="8" t="inlineStr">
        <is>
          <t>301.5</t>
        </is>
      </c>
      <c r="C92" s="8" t="inlineStr">
        <is>
          <t>Caterpillar</t>
        </is>
      </c>
      <c r="D92" s="8" t="inlineStr">
        <is>
          <t>3003</t>
        </is>
      </c>
      <c r="E92" s="9" t="n"/>
      <c r="F92" s="9" t="n"/>
    </row>
    <row r="93">
      <c r="A93" s="10" t="inlineStr">
        <is>
          <t>CATERPILLAR</t>
        </is>
      </c>
      <c r="B93" s="10" t="inlineStr">
        <is>
          <t>301.6</t>
        </is>
      </c>
      <c r="C93" s="10" t="inlineStr">
        <is>
          <t>Caterpillar</t>
        </is>
      </c>
      <c r="D93" s="10" t="inlineStr">
        <is>
          <t>3003</t>
        </is>
      </c>
      <c r="E93" s="11" t="n"/>
      <c r="F93" s="11" t="n"/>
    </row>
    <row r="94">
      <c r="A94" s="8" t="inlineStr">
        <is>
          <t>CATERPILLAR</t>
        </is>
      </c>
      <c r="B94" s="8" t="inlineStr">
        <is>
          <t>301.8</t>
        </is>
      </c>
      <c r="C94" s="8" t="inlineStr">
        <is>
          <t>Caterpillar</t>
        </is>
      </c>
      <c r="D94" s="8" t="inlineStr">
        <is>
          <t>3003</t>
        </is>
      </c>
      <c r="E94" s="9" t="n"/>
      <c r="F94" s="9" t="n"/>
    </row>
    <row r="95">
      <c r="A95" s="10" t="inlineStr">
        <is>
          <t>CATERPILLAR</t>
        </is>
      </c>
      <c r="B95" s="10" t="inlineStr">
        <is>
          <t>302.5</t>
        </is>
      </c>
      <c r="C95" s="10" t="inlineStr">
        <is>
          <t>Caterpillar</t>
        </is>
      </c>
      <c r="D95" s="10" t="inlineStr">
        <is>
          <t>3013</t>
        </is>
      </c>
      <c r="E95" s="11" t="n"/>
      <c r="F95" s="11" t="n"/>
    </row>
    <row r="96">
      <c r="A96" s="8" t="inlineStr">
        <is>
          <t>CATERPILLAR</t>
        </is>
      </c>
      <c r="B96" s="8" t="inlineStr">
        <is>
          <t>303 CR</t>
        </is>
      </c>
      <c r="C96" s="8" t="inlineStr">
        <is>
          <t>Caterpillar</t>
        </is>
      </c>
      <c r="D96" s="8" t="inlineStr">
        <is>
          <t>3034</t>
        </is>
      </c>
      <c r="E96" s="9" t="n"/>
      <c r="F96" s="9" t="n"/>
    </row>
    <row r="97">
      <c r="A97" s="10" t="inlineStr">
        <is>
          <t>CATERPILLAR</t>
        </is>
      </c>
      <c r="B97" s="10" t="inlineStr">
        <is>
          <t>303.5</t>
        </is>
      </c>
      <c r="C97" s="10" t="inlineStr">
        <is>
          <t>Caterpillar</t>
        </is>
      </c>
      <c r="D97" s="10" t="inlineStr">
        <is>
          <t>3013</t>
        </is>
      </c>
      <c r="E97" s="11" t="n"/>
      <c r="F97" s="11" t="n"/>
    </row>
    <row r="98">
      <c r="A98" s="8" t="inlineStr">
        <is>
          <t>CATERPILLAR</t>
        </is>
      </c>
      <c r="B98" s="8" t="inlineStr">
        <is>
          <t>304 CR</t>
        </is>
      </c>
      <c r="C98" s="8" t="inlineStr">
        <is>
          <t>Caterpillar</t>
        </is>
      </c>
      <c r="D98" s="8" t="inlineStr">
        <is>
          <t>3044C</t>
        </is>
      </c>
      <c r="E98" s="9" t="n"/>
      <c r="F98" s="9" t="n"/>
    </row>
    <row r="99">
      <c r="A99" s="10" t="inlineStr">
        <is>
          <t>CATERPILLAR</t>
        </is>
      </c>
      <c r="B99" s="10" t="inlineStr">
        <is>
          <t>304.5</t>
        </is>
      </c>
      <c r="C99" s="10" t="inlineStr">
        <is>
          <t>Caterpillar</t>
        </is>
      </c>
      <c r="D99" s="10" t="inlineStr">
        <is>
          <t>3024</t>
        </is>
      </c>
      <c r="E99" s="11" t="n"/>
      <c r="F99" s="11" t="n"/>
    </row>
    <row r="100">
      <c r="A100" s="8" t="inlineStr">
        <is>
          <t>CATERPILLAR</t>
        </is>
      </c>
      <c r="B100" s="8" t="inlineStr">
        <is>
          <t>305 CR</t>
        </is>
      </c>
      <c r="C100" s="8" t="inlineStr">
        <is>
          <t>Caterpillar</t>
        </is>
      </c>
      <c r="D100" s="8" t="inlineStr">
        <is>
          <t>3054B</t>
        </is>
      </c>
      <c r="E100" s="9" t="n"/>
      <c r="F100" s="9" t="n"/>
    </row>
    <row r="101">
      <c r="A101" s="10" t="inlineStr">
        <is>
          <t>CATERPILLAR</t>
        </is>
      </c>
      <c r="B101" s="10" t="inlineStr">
        <is>
          <t>307</t>
        </is>
      </c>
      <c r="C101" s="10" t="inlineStr">
        <is>
          <t>Mitsubishi</t>
        </is>
      </c>
      <c r="D101" s="10" t="inlineStr">
        <is>
          <t>4D32</t>
        </is>
      </c>
      <c r="E101" s="11" t="n"/>
      <c r="F101" s="11" t="n"/>
    </row>
    <row r="102">
      <c r="A102" s="8" t="inlineStr">
        <is>
          <t>CATERPILLAR</t>
        </is>
      </c>
      <c r="B102" s="8" t="inlineStr">
        <is>
          <t>307 B</t>
        </is>
      </c>
      <c r="C102" s="8" t="inlineStr">
        <is>
          <t>Mitsubishi</t>
        </is>
      </c>
      <c r="D102" s="8" t="inlineStr">
        <is>
          <t>4M40</t>
        </is>
      </c>
      <c r="E102" s="9" t="n"/>
      <c r="F102" s="9" t="n"/>
    </row>
    <row r="103">
      <c r="A103" s="10" t="inlineStr">
        <is>
          <t>CATERPILLAR</t>
        </is>
      </c>
      <c r="B103" s="10" t="inlineStr">
        <is>
          <t>307 C</t>
        </is>
      </c>
      <c r="C103" s="10" t="inlineStr">
        <is>
          <t>Mitsubishi</t>
        </is>
      </c>
      <c r="D103" s="10" t="inlineStr">
        <is>
          <t>4M40</t>
        </is>
      </c>
      <c r="E103" s="11" t="n"/>
      <c r="F103" s="11" t="n"/>
    </row>
    <row r="104">
      <c r="A104" s="8" t="inlineStr">
        <is>
          <t>CATERPILLAR</t>
        </is>
      </c>
      <c r="B104" s="8" t="inlineStr">
        <is>
          <t>307 JA</t>
        </is>
      </c>
      <c r="C104" s="8" t="inlineStr">
        <is>
          <t>Caterpillar</t>
        </is>
      </c>
      <c r="D104" s="8" t="inlineStr">
        <is>
          <t>3046</t>
        </is>
      </c>
      <c r="E104" s="9" t="n"/>
      <c r="F104" s="9" t="n"/>
    </row>
    <row r="105">
      <c r="A105" s="10" t="inlineStr">
        <is>
          <t>CATERPILLAR</t>
        </is>
      </c>
      <c r="B105" s="10" t="inlineStr">
        <is>
          <t>308 C CR</t>
        </is>
      </c>
      <c r="C105" s="10" t="inlineStr">
        <is>
          <t>Caterpillar</t>
        </is>
      </c>
      <c r="D105" s="10" t="inlineStr">
        <is>
          <t>3046</t>
        </is>
      </c>
      <c r="E105" s="11" t="n"/>
      <c r="F105" s="11" t="n"/>
    </row>
    <row r="106">
      <c r="A106" s="8" t="inlineStr">
        <is>
          <t>CATERPILLAR</t>
        </is>
      </c>
      <c r="B106" s="8" t="inlineStr">
        <is>
          <t>311</t>
        </is>
      </c>
      <c r="C106" s="8" t="inlineStr">
        <is>
          <t>Caterpillar</t>
        </is>
      </c>
      <c r="D106" s="8" t="inlineStr">
        <is>
          <t>3064</t>
        </is>
      </c>
      <c r="E106" s="9" t="n"/>
      <c r="F106" s="9" t="n"/>
    </row>
    <row r="107">
      <c r="A107" s="10" t="inlineStr">
        <is>
          <t>CATERPILLAR</t>
        </is>
      </c>
      <c r="B107" s="10" t="inlineStr">
        <is>
          <t>311 B</t>
        </is>
      </c>
      <c r="C107" s="10" t="inlineStr">
        <is>
          <t>Caterpillar</t>
        </is>
      </c>
      <c r="D107" s="10" t="inlineStr">
        <is>
          <t>3064</t>
        </is>
      </c>
      <c r="E107" s="11" t="n"/>
      <c r="F107" s="11" t="n"/>
    </row>
    <row r="108">
      <c r="A108" s="8" t="inlineStr">
        <is>
          <t>CATERPILLAR</t>
        </is>
      </c>
      <c r="B108" s="8" t="inlineStr">
        <is>
          <t>311 C</t>
        </is>
      </c>
      <c r="C108" s="8" t="inlineStr">
        <is>
          <t>Caterpillar</t>
        </is>
      </c>
      <c r="D108" s="8" t="inlineStr">
        <is>
          <t>3064</t>
        </is>
      </c>
      <c r="E108" s="9" t="n"/>
      <c r="F108" s="9" t="n"/>
    </row>
    <row r="109">
      <c r="A109" s="10" t="inlineStr">
        <is>
          <t>CATERPILLAR</t>
        </is>
      </c>
      <c r="B109" s="10" t="inlineStr">
        <is>
          <t>311 C U</t>
        </is>
      </c>
      <c r="C109" s="10" t="inlineStr">
        <is>
          <t>Caterpillar</t>
        </is>
      </c>
      <c r="D109" s="10" t="inlineStr">
        <is>
          <t>3116</t>
        </is>
      </c>
      <c r="E109" s="11" t="n"/>
      <c r="F109" s="11" t="n"/>
    </row>
    <row r="110">
      <c r="A110" s="8" t="inlineStr">
        <is>
          <t>CATERPILLAR</t>
        </is>
      </c>
      <c r="B110" s="8" t="inlineStr">
        <is>
          <t>312</t>
        </is>
      </c>
      <c r="C110" s="8" t="inlineStr">
        <is>
          <t>Caterpillar</t>
        </is>
      </c>
      <c r="D110" s="8" t="inlineStr">
        <is>
          <t>3064</t>
        </is>
      </c>
      <c r="E110" s="9" t="n"/>
      <c r="F110" s="9" t="n"/>
    </row>
    <row r="111">
      <c r="A111" s="10" t="inlineStr">
        <is>
          <t>CATERPILLAR</t>
        </is>
      </c>
      <c r="B111" s="10" t="inlineStr">
        <is>
          <t>312 B</t>
        </is>
      </c>
      <c r="C111" s="10" t="inlineStr">
        <is>
          <t>Caterpillar</t>
        </is>
      </c>
      <c r="D111" s="10" t="inlineStr">
        <is>
          <t>3064</t>
        </is>
      </c>
      <c r="E111" s="11" t="n"/>
      <c r="F111" s="11" t="n"/>
    </row>
    <row r="112">
      <c r="A112" s="8" t="inlineStr">
        <is>
          <t>CATERPILLAR</t>
        </is>
      </c>
      <c r="B112" s="8" t="inlineStr">
        <is>
          <t>312 C</t>
        </is>
      </c>
      <c r="C112" s="8" t="inlineStr">
        <is>
          <t>Caterpillar</t>
        </is>
      </c>
      <c r="D112" s="8" t="inlineStr">
        <is>
          <t>3064</t>
        </is>
      </c>
      <c r="E112" s="9" t="n"/>
      <c r="F112" s="9" t="n"/>
    </row>
    <row r="113">
      <c r="A113" s="10" t="inlineStr">
        <is>
          <t>CATERPILLAR</t>
        </is>
      </c>
      <c r="B113" s="10" t="inlineStr">
        <is>
          <t>313 B CR</t>
        </is>
      </c>
      <c r="C113" s="10" t="inlineStr">
        <is>
          <t>Caterpillar</t>
        </is>
      </c>
      <c r="D113" s="10" t="inlineStr">
        <is>
          <t>3054</t>
        </is>
      </c>
      <c r="E113" s="11" t="n"/>
      <c r="F113" s="11" t="n"/>
    </row>
    <row r="114">
      <c r="A114" s="8" t="inlineStr">
        <is>
          <t>CATERPILLAR</t>
        </is>
      </c>
      <c r="B114" s="8" t="inlineStr">
        <is>
          <t>314 C</t>
        </is>
      </c>
      <c r="C114" s="8" t="inlineStr">
        <is>
          <t>Caterpillar</t>
        </is>
      </c>
      <c r="D114" s="8" t="inlineStr">
        <is>
          <t>3064</t>
        </is>
      </c>
      <c r="E114" s="9" t="n"/>
      <c r="F114" s="9" t="n"/>
    </row>
    <row r="115">
      <c r="A115" s="10" t="inlineStr">
        <is>
          <t>CATERPILLAR</t>
        </is>
      </c>
      <c r="B115" s="10" t="inlineStr">
        <is>
          <t>314 C CR</t>
        </is>
      </c>
      <c r="C115" s="10" t="inlineStr">
        <is>
          <t>Caterpillar</t>
        </is>
      </c>
      <c r="D115" s="10" t="inlineStr">
        <is>
          <t>3145</t>
        </is>
      </c>
      <c r="E115" s="11" t="n"/>
      <c r="F115" s="11" t="n"/>
    </row>
    <row r="116">
      <c r="A116" s="8" t="inlineStr">
        <is>
          <t>CATERPILLAR</t>
        </is>
      </c>
      <c r="B116" s="8" t="inlineStr">
        <is>
          <t>315</t>
        </is>
      </c>
      <c r="C116" s="8" t="inlineStr">
        <is>
          <t>Caterpillar</t>
        </is>
      </c>
      <c r="D116" s="8" t="inlineStr">
        <is>
          <t>3046</t>
        </is>
      </c>
      <c r="E116" s="9" t="n"/>
      <c r="F116" s="9" t="n"/>
    </row>
    <row r="117">
      <c r="A117" s="10" t="inlineStr">
        <is>
          <t>CATERPILLAR</t>
        </is>
      </c>
      <c r="B117" s="10" t="inlineStr">
        <is>
          <t>315 B</t>
        </is>
      </c>
      <c r="C117" s="10" t="inlineStr">
        <is>
          <t>Caterpillar</t>
        </is>
      </c>
      <c r="D117" s="10" t="inlineStr">
        <is>
          <t>3046</t>
        </is>
      </c>
      <c r="E117" s="11" t="n"/>
      <c r="F117" s="11" t="n"/>
    </row>
    <row r="118">
      <c r="A118" s="8" t="inlineStr">
        <is>
          <t>CATERPILLAR</t>
        </is>
      </c>
      <c r="B118" s="8" t="inlineStr">
        <is>
          <t>315 B L</t>
        </is>
      </c>
      <c r="C118" s="8" t="inlineStr">
        <is>
          <t>Caterpillar</t>
        </is>
      </c>
      <c r="D118" s="8" t="inlineStr">
        <is>
          <t>3054</t>
        </is>
      </c>
      <c r="E118" s="9" t="n"/>
      <c r="F118" s="9" t="n"/>
    </row>
    <row r="119">
      <c r="A119" s="10" t="inlineStr">
        <is>
          <t>CATERPILLAR</t>
        </is>
      </c>
      <c r="B119" s="10" t="inlineStr">
        <is>
          <t>315 C</t>
        </is>
      </c>
      <c r="C119" s="10" t="inlineStr">
        <is>
          <t>Caterpillar</t>
        </is>
      </c>
      <c r="D119" s="10" t="inlineStr">
        <is>
          <t>3054</t>
        </is>
      </c>
      <c r="E119" s="11" t="n"/>
      <c r="F119" s="11" t="n"/>
    </row>
    <row r="120">
      <c r="A120" s="8" t="inlineStr">
        <is>
          <t>CATERPILLAR</t>
        </is>
      </c>
      <c r="B120" s="8" t="inlineStr">
        <is>
          <t>315 C</t>
        </is>
      </c>
      <c r="C120" s="8" t="inlineStr">
        <is>
          <t>Caterpillar</t>
        </is>
      </c>
      <c r="D120" s="8" t="inlineStr">
        <is>
          <t>3150</t>
        </is>
      </c>
      <c r="E120" s="9" t="n"/>
      <c r="F120" s="9" t="n"/>
    </row>
    <row r="121">
      <c r="A121" s="10" t="inlineStr">
        <is>
          <t>CATERPILLAR</t>
        </is>
      </c>
      <c r="B121" s="10" t="inlineStr">
        <is>
          <t>315 L</t>
        </is>
      </c>
      <c r="C121" s="10" t="inlineStr">
        <is>
          <t>Caterpillar</t>
        </is>
      </c>
      <c r="D121" s="10" t="inlineStr">
        <is>
          <t>3150</t>
        </is>
      </c>
      <c r="E121" s="11" t="n"/>
      <c r="F121" s="11" t="n"/>
    </row>
    <row r="122">
      <c r="A122" s="8" t="inlineStr">
        <is>
          <t>CATERPILLAR</t>
        </is>
      </c>
      <c r="B122" s="8" t="inlineStr">
        <is>
          <t>315, 315 L</t>
        </is>
      </c>
      <c r="C122" s="8" t="inlineStr">
        <is>
          <t>Caterpillar</t>
        </is>
      </c>
      <c r="D122" s="8" t="inlineStr">
        <is>
          <t>3150</t>
        </is>
      </c>
      <c r="E122" s="9" t="n"/>
      <c r="F122" s="9" t="n"/>
    </row>
    <row r="123">
      <c r="A123" s="10" t="inlineStr">
        <is>
          <t>CATERPILLAR</t>
        </is>
      </c>
      <c r="B123" s="10" t="inlineStr">
        <is>
          <t>317</t>
        </is>
      </c>
      <c r="C123" s="10" t="inlineStr">
        <is>
          <t>Caterpillar</t>
        </is>
      </c>
      <c r="D123" s="10" t="inlineStr">
        <is>
          <t>3054</t>
        </is>
      </c>
      <c r="E123" s="11" t="n"/>
      <c r="F123" s="11" t="n"/>
    </row>
    <row r="124">
      <c r="A124" s="8" t="inlineStr">
        <is>
          <t>CATERPILLAR</t>
        </is>
      </c>
      <c r="B124" s="8" t="inlineStr">
        <is>
          <t>317 B L</t>
        </is>
      </c>
      <c r="C124" s="8" t="inlineStr">
        <is>
          <t>Caterpillar</t>
        </is>
      </c>
      <c r="D124" s="8" t="inlineStr">
        <is>
          <t>3046</t>
        </is>
      </c>
      <c r="E124" s="9" t="n"/>
      <c r="F124" s="9" t="n"/>
    </row>
    <row r="125">
      <c r="A125" s="10" t="inlineStr">
        <is>
          <t>CATERPILLAR</t>
        </is>
      </c>
      <c r="B125" s="10" t="inlineStr">
        <is>
          <t>317 B LN</t>
        </is>
      </c>
      <c r="C125" s="10" t="inlineStr">
        <is>
          <t>Caterpillar</t>
        </is>
      </c>
      <c r="D125" s="10" t="inlineStr">
        <is>
          <t>3046</t>
        </is>
      </c>
      <c r="E125" s="11" t="n"/>
      <c r="F125" s="11" t="n"/>
    </row>
    <row r="126">
      <c r="A126" s="8" t="inlineStr">
        <is>
          <t>CATERPILLAR</t>
        </is>
      </c>
      <c r="B126" s="8" t="inlineStr">
        <is>
          <t>317 Fire Resistant</t>
        </is>
      </c>
      <c r="C126" s="8" t="inlineStr">
        <is>
          <t>Caterpillar</t>
        </is>
      </c>
      <c r="D126" s="8" t="inlineStr">
        <is>
          <t>3046</t>
        </is>
      </c>
      <c r="E126" s="9" t="n"/>
      <c r="F126" s="9" t="n"/>
    </row>
    <row r="127">
      <c r="A127" s="10" t="inlineStr">
        <is>
          <t>CATERPILLAR</t>
        </is>
      </c>
      <c r="B127" s="10" t="inlineStr">
        <is>
          <t>317 N</t>
        </is>
      </c>
      <c r="C127" s="10" t="inlineStr">
        <is>
          <t>Caterpillar</t>
        </is>
      </c>
      <c r="D127" s="10" t="inlineStr">
        <is>
          <t>3046</t>
        </is>
      </c>
      <c r="E127" s="11" t="n"/>
      <c r="F127" s="11" t="n"/>
    </row>
    <row r="128">
      <c r="A128" s="8" t="inlineStr">
        <is>
          <t>CATERPILLAR</t>
        </is>
      </c>
      <c r="B128" s="8" t="inlineStr">
        <is>
          <t>318 B L</t>
        </is>
      </c>
      <c r="C128" s="8" t="inlineStr">
        <is>
          <t>Caterpillar</t>
        </is>
      </c>
      <c r="D128" s="8" t="inlineStr">
        <is>
          <t>3046</t>
        </is>
      </c>
      <c r="E128" s="9" t="n"/>
      <c r="F128" s="9" t="n"/>
    </row>
    <row r="129">
      <c r="A129" s="10" t="inlineStr">
        <is>
          <t>CATERPILLAR</t>
        </is>
      </c>
      <c r="B129" s="10" t="inlineStr">
        <is>
          <t>318 B LN</t>
        </is>
      </c>
      <c r="C129" s="10" t="inlineStr">
        <is>
          <t>Caterpillar</t>
        </is>
      </c>
      <c r="D129" s="10" t="inlineStr">
        <is>
          <t>3046</t>
        </is>
      </c>
      <c r="E129" s="11" t="n"/>
      <c r="F129" s="11" t="n"/>
    </row>
    <row r="130">
      <c r="A130" s="8" t="inlineStr">
        <is>
          <t>CATERPILLAR</t>
        </is>
      </c>
      <c r="B130" s="8" t="inlineStr">
        <is>
          <t>318 C</t>
        </is>
      </c>
      <c r="C130" s="8" t="inlineStr">
        <is>
          <t>Caterpillar</t>
        </is>
      </c>
      <c r="D130" s="8" t="inlineStr">
        <is>
          <t>3066</t>
        </is>
      </c>
      <c r="E130" s="9" t="n"/>
      <c r="F130" s="9" t="n"/>
    </row>
    <row r="131">
      <c r="A131" s="10" t="inlineStr">
        <is>
          <t>CATERPILLAR</t>
        </is>
      </c>
      <c r="B131" s="10" t="inlineStr">
        <is>
          <t>318 C L</t>
        </is>
      </c>
      <c r="C131" s="10" t="inlineStr">
        <is>
          <t>Caterpillar</t>
        </is>
      </c>
      <c r="D131" s="10" t="inlineStr">
        <is>
          <t>3046</t>
        </is>
      </c>
      <c r="E131" s="11" t="n"/>
      <c r="F131" s="11" t="n"/>
    </row>
    <row r="132">
      <c r="A132" s="8" t="inlineStr">
        <is>
          <t>CATERPILLAR</t>
        </is>
      </c>
      <c r="B132" s="8" t="inlineStr">
        <is>
          <t>318 C LN</t>
        </is>
      </c>
      <c r="C132" s="8" t="inlineStr">
        <is>
          <t>Caterpillar</t>
        </is>
      </c>
      <c r="D132" s="8" t="inlineStr">
        <is>
          <t>3046</t>
        </is>
      </c>
      <c r="E132" s="9" t="n"/>
      <c r="F132" s="9" t="n"/>
    </row>
    <row r="133">
      <c r="A133" s="10" t="inlineStr">
        <is>
          <t>CATERPILLAR</t>
        </is>
      </c>
      <c r="B133" s="10" t="inlineStr">
        <is>
          <t>320</t>
        </is>
      </c>
      <c r="C133" s="10" t="inlineStr">
        <is>
          <t>Caterpillar</t>
        </is>
      </c>
      <c r="D133" s="10" t="inlineStr">
        <is>
          <t>3066</t>
        </is>
      </c>
      <c r="E133" s="11" t="n"/>
      <c r="F133" s="11" t="n"/>
    </row>
    <row r="134">
      <c r="A134" s="8" t="inlineStr">
        <is>
          <t>CATERPILLAR</t>
        </is>
      </c>
      <c r="B134" s="8" t="inlineStr">
        <is>
          <t>320</t>
        </is>
      </c>
      <c r="C134" s="8" t="inlineStr">
        <is>
          <t>Caterpillar</t>
        </is>
      </c>
      <c r="D134" s="8" t="inlineStr">
        <is>
          <t>3116</t>
        </is>
      </c>
      <c r="E134" s="9" t="n"/>
      <c r="F134" s="9" t="n"/>
    </row>
    <row r="135">
      <c r="A135" s="10" t="inlineStr">
        <is>
          <t>CATERPILLAR</t>
        </is>
      </c>
      <c r="B135" s="10" t="inlineStr">
        <is>
          <t>320 B</t>
        </is>
      </c>
      <c r="C135" s="10" t="inlineStr">
        <is>
          <t>Caterpillar</t>
        </is>
      </c>
      <c r="D135" s="10" t="inlineStr">
        <is>
          <t>3116</t>
        </is>
      </c>
      <c r="E135" s="11" t="n"/>
      <c r="F135" s="11" t="n"/>
    </row>
    <row r="136">
      <c r="A136" s="8" t="inlineStr">
        <is>
          <t>CATERPILLAR</t>
        </is>
      </c>
      <c r="B136" s="8" t="inlineStr">
        <is>
          <t>320 B L</t>
        </is>
      </c>
      <c r="C136" s="8" t="inlineStr">
        <is>
          <t>Caterpillar</t>
        </is>
      </c>
      <c r="D136" s="8" t="inlineStr">
        <is>
          <t>3066</t>
        </is>
      </c>
      <c r="E136" s="9" t="n"/>
      <c r="F136" s="9" t="n"/>
    </row>
    <row r="137">
      <c r="A137" s="10" t="inlineStr">
        <is>
          <t>CATERPILLAR</t>
        </is>
      </c>
      <c r="B137" s="10" t="inlineStr">
        <is>
          <t>320 B L</t>
        </is>
      </c>
      <c r="C137" s="10" t="inlineStr">
        <is>
          <t>Caterpillar</t>
        </is>
      </c>
      <c r="D137" s="10" t="inlineStr">
        <is>
          <t>3116</t>
        </is>
      </c>
      <c r="E137" s="11" t="n"/>
      <c r="F137" s="11" t="n"/>
    </row>
    <row r="138">
      <c r="A138" s="8" t="inlineStr">
        <is>
          <t>CATERPILLAR</t>
        </is>
      </c>
      <c r="B138" s="8" t="inlineStr">
        <is>
          <t>320 B LN</t>
        </is>
      </c>
      <c r="C138" s="8" t="inlineStr">
        <is>
          <t>Caterpillar</t>
        </is>
      </c>
      <c r="D138" s="8" t="inlineStr">
        <is>
          <t>3066</t>
        </is>
      </c>
      <c r="E138" s="9" t="n"/>
      <c r="F138" s="9" t="n"/>
    </row>
    <row r="139">
      <c r="A139" s="10" t="inlineStr">
        <is>
          <t>CATERPILLAR</t>
        </is>
      </c>
      <c r="B139" s="10" t="inlineStr">
        <is>
          <t>320 B LU</t>
        </is>
      </c>
      <c r="C139" s="10" t="inlineStr">
        <is>
          <t>Caterpillar</t>
        </is>
      </c>
      <c r="D139" s="10" t="inlineStr">
        <is>
          <t>3066</t>
        </is>
      </c>
      <c r="E139" s="11" t="n"/>
      <c r="F139" s="11" t="n"/>
    </row>
    <row r="140">
      <c r="A140" s="8" t="inlineStr">
        <is>
          <t>CATERPILLAR</t>
        </is>
      </c>
      <c r="B140" s="8" t="inlineStr">
        <is>
          <t>320 B N</t>
        </is>
      </c>
      <c r="C140" s="8" t="inlineStr">
        <is>
          <t>Caterpillar</t>
        </is>
      </c>
      <c r="D140" s="8" t="inlineStr">
        <is>
          <t>3066</t>
        </is>
      </c>
      <c r="E140" s="9" t="n"/>
      <c r="F140" s="9" t="n"/>
    </row>
    <row r="141">
      <c r="A141" s="10" t="inlineStr">
        <is>
          <t>CATERPILLAR</t>
        </is>
      </c>
      <c r="B141" s="10" t="inlineStr">
        <is>
          <t>320 B S</t>
        </is>
      </c>
      <c r="C141" s="10" t="inlineStr">
        <is>
          <t>Caterpillar</t>
        </is>
      </c>
      <c r="D141" s="10" t="inlineStr">
        <is>
          <t>3116</t>
        </is>
      </c>
      <c r="E141" s="11" t="n"/>
      <c r="F141" s="11" t="n"/>
    </row>
    <row r="142">
      <c r="A142" s="8" t="inlineStr">
        <is>
          <t>CATERPILLAR</t>
        </is>
      </c>
      <c r="B142" s="8" t="inlineStr">
        <is>
          <t>320 B U</t>
        </is>
      </c>
      <c r="C142" s="8" t="inlineStr">
        <is>
          <t>Caterpillar</t>
        </is>
      </c>
      <c r="D142" s="8" t="inlineStr">
        <is>
          <t>3066</t>
        </is>
      </c>
      <c r="E142" s="9" t="n"/>
      <c r="F142" s="9" t="n"/>
    </row>
    <row r="143">
      <c r="A143" s="10" t="inlineStr">
        <is>
          <t>CATERPILLAR</t>
        </is>
      </c>
      <c r="B143" s="10" t="inlineStr">
        <is>
          <t>320 C</t>
        </is>
      </c>
      <c r="C143" s="10" t="inlineStr">
        <is>
          <t>Caterpillar</t>
        </is>
      </c>
      <c r="D143" s="10" t="inlineStr">
        <is>
          <t>3066</t>
        </is>
      </c>
      <c r="E143" s="11" t="n"/>
      <c r="F143" s="11" t="n"/>
    </row>
    <row r="144">
      <c r="A144" s="8" t="inlineStr">
        <is>
          <t>CATERPILLAR</t>
        </is>
      </c>
      <c r="B144" s="8" t="inlineStr">
        <is>
          <t>320 C FM</t>
        </is>
      </c>
      <c r="C144" s="8" t="inlineStr">
        <is>
          <t>Caterpillar</t>
        </is>
      </c>
      <c r="D144" s="8" t="inlineStr">
        <is>
          <t>3066</t>
        </is>
      </c>
      <c r="E144" s="9" t="n"/>
      <c r="F144" s="9" t="n"/>
    </row>
    <row r="145">
      <c r="A145" s="10" t="inlineStr">
        <is>
          <t>CATERPILLAR</t>
        </is>
      </c>
      <c r="B145" s="10" t="inlineStr">
        <is>
          <t>320 C L</t>
        </is>
      </c>
      <c r="C145" s="10" t="inlineStr">
        <is>
          <t>Caterpillar</t>
        </is>
      </c>
      <c r="D145" s="10" t="inlineStr">
        <is>
          <t>3066</t>
        </is>
      </c>
      <c r="E145" s="11" t="n"/>
      <c r="F145" s="11" t="n"/>
    </row>
    <row r="146">
      <c r="A146" s="8" t="inlineStr">
        <is>
          <t>CATERPILLAR</t>
        </is>
      </c>
      <c r="B146" s="8" t="inlineStr">
        <is>
          <t>320 C LN</t>
        </is>
      </c>
      <c r="C146" s="8" t="inlineStr">
        <is>
          <t>Caterpillar</t>
        </is>
      </c>
      <c r="D146" s="8" t="inlineStr">
        <is>
          <t>3066</t>
        </is>
      </c>
      <c r="E146" s="9" t="n"/>
      <c r="F146" s="9" t="n"/>
    </row>
    <row r="147">
      <c r="A147" s="10" t="inlineStr">
        <is>
          <t>CATERPILLAR</t>
        </is>
      </c>
      <c r="B147" s="10" t="inlineStr">
        <is>
          <t>320 C MH</t>
        </is>
      </c>
      <c r="C147" s="10" t="inlineStr">
        <is>
          <t>Caterpillar</t>
        </is>
      </c>
      <c r="D147" s="10" t="inlineStr">
        <is>
          <t>3066</t>
        </is>
      </c>
      <c r="E147" s="11" t="n"/>
      <c r="F147" s="11" t="n"/>
    </row>
    <row r="148">
      <c r="A148" s="8" t="inlineStr">
        <is>
          <t>CATERPILLAR</t>
        </is>
      </c>
      <c r="B148" s="8" t="inlineStr">
        <is>
          <t>320 C S</t>
        </is>
      </c>
      <c r="C148" s="8" t="inlineStr">
        <is>
          <t>Caterpillar</t>
        </is>
      </c>
      <c r="D148" s="8" t="inlineStr">
        <is>
          <t>3066</t>
        </is>
      </c>
      <c r="E148" s="9" t="n"/>
      <c r="F148" s="9" t="n"/>
    </row>
    <row r="149">
      <c r="A149" s="10" t="inlineStr">
        <is>
          <t>CATERPILLAR</t>
        </is>
      </c>
      <c r="B149" s="10" t="inlineStr">
        <is>
          <t>320 C U</t>
        </is>
      </c>
      <c r="C149" s="10" t="inlineStr">
        <is>
          <t>Caterpillar</t>
        </is>
      </c>
      <c r="D149" s="10" t="inlineStr">
        <is>
          <t>3066</t>
        </is>
      </c>
      <c r="E149" s="11" t="n"/>
      <c r="F149" s="11" t="n"/>
    </row>
    <row r="150">
      <c r="A150" s="8" t="inlineStr">
        <is>
          <t>CATERPILLAR</t>
        </is>
      </c>
      <c r="B150" s="8" t="inlineStr">
        <is>
          <t>320 L</t>
        </is>
      </c>
      <c r="C150" s="8" t="inlineStr">
        <is>
          <t>Caterpillar</t>
        </is>
      </c>
      <c r="D150" s="8" t="inlineStr">
        <is>
          <t>3116</t>
        </is>
      </c>
      <c r="E150" s="9" t="n"/>
      <c r="F150" s="9" t="n"/>
    </row>
    <row r="151">
      <c r="A151" s="10" t="inlineStr">
        <is>
          <t>CATERPILLAR</t>
        </is>
      </c>
      <c r="B151" s="10" t="inlineStr">
        <is>
          <t>320 N</t>
        </is>
      </c>
      <c r="C151" s="10" t="inlineStr">
        <is>
          <t>Caterpillar</t>
        </is>
      </c>
      <c r="D151" s="10" t="inlineStr">
        <is>
          <t>3116</t>
        </is>
      </c>
      <c r="E151" s="11" t="n"/>
      <c r="F151" s="11" t="n"/>
    </row>
    <row r="152">
      <c r="A152" s="8" t="inlineStr">
        <is>
          <t>CATERPILLAR</t>
        </is>
      </c>
      <c r="B152" s="8" t="inlineStr">
        <is>
          <t>320 S</t>
        </is>
      </c>
      <c r="C152" s="8" t="inlineStr">
        <is>
          <t>Caterpillar</t>
        </is>
      </c>
      <c r="D152" s="8" t="inlineStr">
        <is>
          <t>3116</t>
        </is>
      </c>
      <c r="E152" s="9" t="n"/>
      <c r="F152" s="9" t="n"/>
    </row>
    <row r="153">
      <c r="A153" s="10" t="inlineStr">
        <is>
          <t>CATERPILLAR</t>
        </is>
      </c>
      <c r="B153" s="10" t="inlineStr">
        <is>
          <t>320, 320 L</t>
        </is>
      </c>
      <c r="C153" s="10" t="inlineStr">
        <is>
          <t>Caterpillar</t>
        </is>
      </c>
      <c r="D153" s="10" t="inlineStr">
        <is>
          <t>3066</t>
        </is>
      </c>
      <c r="E153" s="11" t="n"/>
      <c r="F153" s="11" t="n"/>
    </row>
    <row r="154">
      <c r="A154" s="8" t="inlineStr">
        <is>
          <t>CATERPILLAR</t>
        </is>
      </c>
      <c r="B154" s="8" t="inlineStr">
        <is>
          <t>321 C</t>
        </is>
      </c>
      <c r="C154" s="8" t="inlineStr">
        <is>
          <t>Caterpillar</t>
        </is>
      </c>
      <c r="D154" s="8" t="inlineStr">
        <is>
          <t>3066</t>
        </is>
      </c>
      <c r="E154" s="9" t="n"/>
      <c r="F154" s="9" t="n"/>
    </row>
    <row r="155">
      <c r="A155" s="10" t="inlineStr">
        <is>
          <t>CATERPILLAR</t>
        </is>
      </c>
      <c r="B155" s="10" t="inlineStr">
        <is>
          <t>322</t>
        </is>
      </c>
      <c r="C155" s="10" t="inlineStr">
        <is>
          <t>Caterpillar</t>
        </is>
      </c>
      <c r="D155" s="10" t="inlineStr">
        <is>
          <t>3116</t>
        </is>
      </c>
      <c r="E155" s="11" t="n"/>
      <c r="F155" s="11" t="n"/>
    </row>
    <row r="156">
      <c r="A156" s="8" t="inlineStr">
        <is>
          <t>CATERPILLAR</t>
        </is>
      </c>
      <c r="B156" s="8" t="inlineStr">
        <is>
          <t>322 B</t>
        </is>
      </c>
      <c r="C156" s="8" t="inlineStr">
        <is>
          <t>Caterpillar</t>
        </is>
      </c>
      <c r="D156" s="8" t="inlineStr">
        <is>
          <t>3116</t>
        </is>
      </c>
      <c r="E156" s="9" t="n"/>
      <c r="F156" s="9" t="n"/>
    </row>
    <row r="157">
      <c r="A157" s="10" t="inlineStr">
        <is>
          <t>CATERPILLAR</t>
        </is>
      </c>
      <c r="B157" s="10" t="inlineStr">
        <is>
          <t>322 B L</t>
        </is>
      </c>
      <c r="C157" s="10" t="inlineStr">
        <is>
          <t>Caterpillar</t>
        </is>
      </c>
      <c r="D157" s="10" t="inlineStr">
        <is>
          <t>3054</t>
        </is>
      </c>
      <c r="E157" s="11" t="n"/>
      <c r="F157" s="11" t="n"/>
    </row>
    <row r="158">
      <c r="A158" s="8" t="inlineStr">
        <is>
          <t>CATERPILLAR</t>
        </is>
      </c>
      <c r="B158" s="8" t="inlineStr">
        <is>
          <t>322 B L</t>
        </is>
      </c>
      <c r="C158" s="8" t="inlineStr">
        <is>
          <t>Caterpillar</t>
        </is>
      </c>
      <c r="D158" s="8" t="inlineStr">
        <is>
          <t>3116</t>
        </is>
      </c>
      <c r="E158" s="9" t="n"/>
      <c r="F158" s="9" t="n"/>
    </row>
    <row r="159">
      <c r="A159" s="10" t="inlineStr">
        <is>
          <t>CATERPILLAR</t>
        </is>
      </c>
      <c r="B159" s="10" t="inlineStr">
        <is>
          <t>322 B LN</t>
        </is>
      </c>
      <c r="C159" s="10" t="inlineStr">
        <is>
          <t>Caterpillar</t>
        </is>
      </c>
      <c r="D159" s="10" t="inlineStr">
        <is>
          <t>3116</t>
        </is>
      </c>
      <c r="E159" s="11" t="n"/>
      <c r="F159" s="11" t="n"/>
    </row>
    <row r="160">
      <c r="A160" s="8" t="inlineStr">
        <is>
          <t>CATERPILLAR</t>
        </is>
      </c>
      <c r="B160" s="8" t="inlineStr">
        <is>
          <t>322 C</t>
        </is>
      </c>
      <c r="C160" s="8" t="inlineStr">
        <is>
          <t>Caterpillar</t>
        </is>
      </c>
      <c r="D160" s="8" t="inlineStr">
        <is>
          <t>3126</t>
        </is>
      </c>
      <c r="E160" s="9" t="n"/>
      <c r="F160" s="9" t="n"/>
    </row>
    <row r="161">
      <c r="A161" s="10" t="inlineStr">
        <is>
          <t>CATERPILLAR</t>
        </is>
      </c>
      <c r="B161" s="10" t="inlineStr">
        <is>
          <t>322 C FP</t>
        </is>
      </c>
      <c r="C161" s="10" t="inlineStr">
        <is>
          <t>Caterpillar</t>
        </is>
      </c>
      <c r="D161" s="10" t="inlineStr">
        <is>
          <t>3054</t>
        </is>
      </c>
      <c r="E161" s="11" t="n"/>
      <c r="F161" s="11" t="n"/>
    </row>
    <row r="162">
      <c r="A162" s="8" t="inlineStr">
        <is>
          <t>CATERPILLAR</t>
        </is>
      </c>
      <c r="B162" s="8" t="inlineStr">
        <is>
          <t>322 C L</t>
        </is>
      </c>
      <c r="C162" s="8" t="inlineStr">
        <is>
          <t>Caterpillar</t>
        </is>
      </c>
      <c r="D162" s="8" t="inlineStr">
        <is>
          <t>3054</t>
        </is>
      </c>
      <c r="E162" s="9" t="n"/>
      <c r="F162" s="9" t="n"/>
    </row>
    <row r="163">
      <c r="A163" s="10" t="inlineStr">
        <is>
          <t>CATERPILLAR</t>
        </is>
      </c>
      <c r="B163" s="10" t="inlineStr">
        <is>
          <t>322 C LN</t>
        </is>
      </c>
      <c r="C163" s="10" t="inlineStr">
        <is>
          <t>Caterpillar</t>
        </is>
      </c>
      <c r="D163" s="10" t="inlineStr">
        <is>
          <t>3054</t>
        </is>
      </c>
      <c r="E163" s="11" t="n"/>
      <c r="F163" s="11" t="n"/>
    </row>
    <row r="164">
      <c r="A164" s="8" t="inlineStr">
        <is>
          <t>CATERPILLAR</t>
        </is>
      </c>
      <c r="B164" s="8" t="inlineStr">
        <is>
          <t>322 L</t>
        </is>
      </c>
      <c r="C164" s="8" t="inlineStr">
        <is>
          <t>Caterpillar</t>
        </is>
      </c>
      <c r="D164" s="8" t="inlineStr">
        <is>
          <t>3116</t>
        </is>
      </c>
      <c r="E164" s="9" t="n"/>
      <c r="F164" s="9" t="n"/>
    </row>
    <row r="165">
      <c r="A165" s="10" t="inlineStr">
        <is>
          <t>CATERPILLAR</t>
        </is>
      </c>
      <c r="B165" s="10" t="inlineStr">
        <is>
          <t>322 LN</t>
        </is>
      </c>
      <c r="C165" s="10" t="inlineStr">
        <is>
          <t>Caterpillar</t>
        </is>
      </c>
      <c r="D165" s="10" t="inlineStr">
        <is>
          <t>3116</t>
        </is>
      </c>
      <c r="E165" s="11" t="n"/>
      <c r="F165" s="11" t="n"/>
    </row>
    <row r="166">
      <c r="A166" s="8" t="inlineStr">
        <is>
          <t>CATERPILLAR</t>
        </is>
      </c>
      <c r="B166" s="8" t="inlineStr">
        <is>
          <t>322 N</t>
        </is>
      </c>
      <c r="C166" s="8" t="inlineStr">
        <is>
          <t>Caterpillar</t>
        </is>
      </c>
      <c r="D166" s="8" t="inlineStr">
        <is>
          <t>3054</t>
        </is>
      </c>
      <c r="E166" s="9" t="n"/>
      <c r="F166" s="9" t="n"/>
    </row>
    <row r="167">
      <c r="A167" s="10" t="inlineStr">
        <is>
          <t>CATERPILLAR</t>
        </is>
      </c>
      <c r="B167" s="10" t="inlineStr">
        <is>
          <t>325</t>
        </is>
      </c>
      <c r="C167" s="10" t="inlineStr">
        <is>
          <t>Caterpillar</t>
        </is>
      </c>
      <c r="D167" s="10" t="inlineStr">
        <is>
          <t>3116</t>
        </is>
      </c>
      <c r="E167" s="11" t="n"/>
      <c r="F167" s="11" t="n"/>
    </row>
    <row r="168">
      <c r="A168" s="8" t="inlineStr">
        <is>
          <t>CATERPILLAR</t>
        </is>
      </c>
      <c r="B168" s="8" t="inlineStr">
        <is>
          <t>325 B</t>
        </is>
      </c>
      <c r="C168" s="8" t="inlineStr">
        <is>
          <t>Caterpillar</t>
        </is>
      </c>
      <c r="D168" s="8" t="inlineStr">
        <is>
          <t>3116</t>
        </is>
      </c>
      <c r="E168" s="9" t="n"/>
      <c r="F168" s="9" t="n"/>
    </row>
    <row r="169">
      <c r="A169" s="10" t="inlineStr">
        <is>
          <t>CATERPILLAR</t>
        </is>
      </c>
      <c r="B169" s="10" t="inlineStr">
        <is>
          <t>325 B L</t>
        </is>
      </c>
      <c r="C169" s="10" t="inlineStr">
        <is>
          <t>Caterpillar</t>
        </is>
      </c>
      <c r="D169" s="10" t="inlineStr">
        <is>
          <t>3116</t>
        </is>
      </c>
      <c r="E169" s="11" t="n"/>
      <c r="F169" s="11" t="n"/>
    </row>
    <row r="170">
      <c r="A170" s="8" t="inlineStr">
        <is>
          <t>CATERPILLAR</t>
        </is>
      </c>
      <c r="B170" s="8" t="inlineStr">
        <is>
          <t>325 B LJA</t>
        </is>
      </c>
      <c r="C170" s="8" t="inlineStr">
        <is>
          <t>Caterpillar</t>
        </is>
      </c>
      <c r="D170" s="8" t="inlineStr">
        <is>
          <t>3116</t>
        </is>
      </c>
      <c r="E170" s="9" t="n"/>
      <c r="F170" s="9" t="n"/>
    </row>
    <row r="171">
      <c r="A171" s="10" t="inlineStr">
        <is>
          <t>CATERPILLAR</t>
        </is>
      </c>
      <c r="B171" s="10" t="inlineStr">
        <is>
          <t>325 B LN</t>
        </is>
      </c>
      <c r="C171" s="10" t="inlineStr">
        <is>
          <t>Caterpillar</t>
        </is>
      </c>
      <c r="D171" s="10" t="inlineStr">
        <is>
          <t>3116</t>
        </is>
      </c>
      <c r="E171" s="11" t="n"/>
      <c r="F171" s="11" t="n"/>
    </row>
    <row r="172">
      <c r="A172" s="8" t="inlineStr">
        <is>
          <t>CATERPILLAR</t>
        </is>
      </c>
      <c r="B172" s="8" t="inlineStr">
        <is>
          <t>325 B LUS</t>
        </is>
      </c>
      <c r="C172" s="8" t="inlineStr">
        <is>
          <t>Caterpillar</t>
        </is>
      </c>
      <c r="D172" s="8" t="inlineStr">
        <is>
          <t>3116</t>
        </is>
      </c>
      <c r="E172" s="9" t="n"/>
      <c r="F172" s="9" t="n"/>
    </row>
    <row r="173">
      <c r="A173" s="10" t="inlineStr">
        <is>
          <t>CATERPILLAR</t>
        </is>
      </c>
      <c r="B173" s="10" t="inlineStr">
        <is>
          <t>325 C</t>
        </is>
      </c>
      <c r="C173" s="10" t="inlineStr">
        <is>
          <t>Caterpillar</t>
        </is>
      </c>
      <c r="D173" s="10" t="inlineStr">
        <is>
          <t>3126</t>
        </is>
      </c>
      <c r="E173" s="11" t="n"/>
      <c r="F173" s="11" t="n"/>
    </row>
    <row r="174">
      <c r="A174" s="8" t="inlineStr">
        <is>
          <t>CATERPILLAR</t>
        </is>
      </c>
      <c r="B174" s="8" t="inlineStr">
        <is>
          <t>325 C FP</t>
        </is>
      </c>
      <c r="C174" s="8" t="inlineStr">
        <is>
          <t>Caterpillar</t>
        </is>
      </c>
      <c r="D174" s="8" t="inlineStr">
        <is>
          <t>3116</t>
        </is>
      </c>
      <c r="E174" s="9" t="n"/>
      <c r="F174" s="9" t="n"/>
    </row>
    <row r="175">
      <c r="A175" s="10" t="inlineStr">
        <is>
          <t>CATERPILLAR</t>
        </is>
      </c>
      <c r="B175" s="10" t="inlineStr">
        <is>
          <t>325 C L</t>
        </is>
      </c>
      <c r="C175" s="10" t="inlineStr">
        <is>
          <t>Caterpillar</t>
        </is>
      </c>
      <c r="D175" s="10" t="inlineStr">
        <is>
          <t>3116</t>
        </is>
      </c>
      <c r="E175" s="11" t="n"/>
      <c r="F175" s="11" t="n"/>
    </row>
    <row r="176">
      <c r="A176" s="8" t="inlineStr">
        <is>
          <t>CATERPILLAR</t>
        </is>
      </c>
      <c r="B176" s="8" t="inlineStr">
        <is>
          <t>325 C LN</t>
        </is>
      </c>
      <c r="C176" s="8" t="inlineStr">
        <is>
          <t>Caterpillar</t>
        </is>
      </c>
      <c r="D176" s="8" t="inlineStr">
        <is>
          <t>3116</t>
        </is>
      </c>
      <c r="E176" s="9" t="n"/>
      <c r="F176" s="9" t="n"/>
    </row>
    <row r="177">
      <c r="A177" s="10" t="inlineStr">
        <is>
          <t>CATERPILLAR</t>
        </is>
      </c>
      <c r="B177" s="10" t="inlineStr">
        <is>
          <t>325 C MH</t>
        </is>
      </c>
      <c r="C177" s="10" t="inlineStr">
        <is>
          <t>Caterpillar</t>
        </is>
      </c>
      <c r="D177" s="10" t="inlineStr">
        <is>
          <t>3116</t>
        </is>
      </c>
      <c r="E177" s="11" t="n"/>
      <c r="F177" s="11" t="n"/>
    </row>
    <row r="178">
      <c r="A178" s="8" t="inlineStr">
        <is>
          <t>CATERPILLAR</t>
        </is>
      </c>
      <c r="B178" s="8" t="inlineStr">
        <is>
          <t>325 L</t>
        </is>
      </c>
      <c r="C178" s="8" t="inlineStr">
        <is>
          <t>Caterpillar</t>
        </is>
      </c>
      <c r="D178" s="8" t="inlineStr">
        <is>
          <t>3116</t>
        </is>
      </c>
      <c r="E178" s="9" t="n"/>
      <c r="F178" s="9" t="n"/>
    </row>
    <row r="179">
      <c r="A179" s="10" t="inlineStr">
        <is>
          <t>CATERPILLAR</t>
        </is>
      </c>
      <c r="B179" s="10" t="inlineStr">
        <is>
          <t>325 LN</t>
        </is>
      </c>
      <c r="C179" s="10" t="inlineStr">
        <is>
          <t>Caterpillar</t>
        </is>
      </c>
      <c r="D179" s="10" t="inlineStr">
        <is>
          <t>3116</t>
        </is>
      </c>
      <c r="E179" s="11" t="n"/>
      <c r="F179" s="11" t="n"/>
    </row>
    <row r="180">
      <c r="A180" s="8" t="inlineStr">
        <is>
          <t>CATERPILLAR</t>
        </is>
      </c>
      <c r="B180" s="8" t="inlineStr">
        <is>
          <t>325, 325 L</t>
        </is>
      </c>
      <c r="C180" s="8" t="inlineStr">
        <is>
          <t>Caterpillar</t>
        </is>
      </c>
      <c r="D180" s="8" t="inlineStr">
        <is>
          <t>3116</t>
        </is>
      </c>
      <c r="E180" s="9" t="n"/>
      <c r="F180" s="9" t="n"/>
    </row>
    <row r="181">
      <c r="A181" s="10" t="inlineStr">
        <is>
          <t>CATERPILLAR</t>
        </is>
      </c>
      <c r="B181" s="10" t="inlineStr">
        <is>
          <t>330</t>
        </is>
      </c>
      <c r="C181" s="10" t="inlineStr">
        <is>
          <t>Caterpillar</t>
        </is>
      </c>
      <c r="D181" s="10" t="inlineStr">
        <is>
          <t>3306</t>
        </is>
      </c>
      <c r="E181" s="11" t="n"/>
      <c r="F181" s="11" t="n"/>
    </row>
    <row r="182">
      <c r="A182" s="8" t="inlineStr">
        <is>
          <t>CATERPILLAR</t>
        </is>
      </c>
      <c r="B182" s="8" t="inlineStr">
        <is>
          <t>330 B</t>
        </is>
      </c>
      <c r="C182" s="8" t="inlineStr">
        <is>
          <t>Caterpillar</t>
        </is>
      </c>
      <c r="D182" s="8" t="inlineStr">
        <is>
          <t>3306</t>
        </is>
      </c>
      <c r="E182" s="9" t="n"/>
      <c r="F182" s="9" t="n"/>
    </row>
    <row r="183">
      <c r="A183" s="10" t="inlineStr">
        <is>
          <t>CATERPILLAR</t>
        </is>
      </c>
      <c r="B183" s="10" t="inlineStr">
        <is>
          <t>330 B L</t>
        </is>
      </c>
      <c r="C183" s="10" t="inlineStr">
        <is>
          <t>Caterpillar</t>
        </is>
      </c>
      <c r="D183" s="10" t="inlineStr">
        <is>
          <t>3306</t>
        </is>
      </c>
      <c r="E183" s="11" t="n"/>
      <c r="F183" s="11" t="n"/>
    </row>
    <row r="184">
      <c r="A184" s="8" t="inlineStr">
        <is>
          <t>CATERPILLAR</t>
        </is>
      </c>
      <c r="B184" s="8" t="inlineStr">
        <is>
          <t>330 B LN</t>
        </is>
      </c>
      <c r="C184" s="8" t="inlineStr">
        <is>
          <t>Caterpillar</t>
        </is>
      </c>
      <c r="D184" s="8" t="inlineStr">
        <is>
          <t>3306</t>
        </is>
      </c>
      <c r="E184" s="9" t="n"/>
      <c r="F184" s="9" t="n"/>
    </row>
    <row r="185">
      <c r="A185" s="10" t="inlineStr">
        <is>
          <t>CATERPILLAR</t>
        </is>
      </c>
      <c r="B185" s="10" t="inlineStr">
        <is>
          <t>330 B LUS</t>
        </is>
      </c>
      <c r="C185" s="10" t="inlineStr">
        <is>
          <t>Caterpillar</t>
        </is>
      </c>
      <c r="D185" s="10" t="inlineStr">
        <is>
          <t>3304B</t>
        </is>
      </c>
      <c r="E185" s="11" t="n"/>
      <c r="F185" s="11" t="n"/>
    </row>
    <row r="186">
      <c r="A186" s="8" t="inlineStr">
        <is>
          <t>CATERPILLAR</t>
        </is>
      </c>
      <c r="B186" s="8" t="inlineStr">
        <is>
          <t>330 C</t>
        </is>
      </c>
      <c r="C186" s="8" t="inlineStr">
        <is>
          <t>Caterpillar</t>
        </is>
      </c>
      <c r="D186" s="8" t="inlineStr">
        <is>
          <t>C-9</t>
        </is>
      </c>
      <c r="E186" s="9" t="n"/>
      <c r="F186" s="9" t="n"/>
    </row>
    <row r="187">
      <c r="A187" s="10" t="inlineStr">
        <is>
          <t>CATERPILLAR</t>
        </is>
      </c>
      <c r="B187" s="10" t="inlineStr">
        <is>
          <t>330 C FP</t>
        </is>
      </c>
      <c r="C187" s="10" t="inlineStr">
        <is>
          <t>Caterpillar</t>
        </is>
      </c>
      <c r="D187" s="10" t="inlineStr">
        <is>
          <t>3304B</t>
        </is>
      </c>
      <c r="E187" s="11" t="n"/>
      <c r="F187" s="11" t="n"/>
    </row>
    <row r="188">
      <c r="A188" s="8" t="inlineStr">
        <is>
          <t>CATERPILLAR</t>
        </is>
      </c>
      <c r="B188" s="8" t="inlineStr">
        <is>
          <t>330 C L</t>
        </is>
      </c>
      <c r="C188" s="8" t="inlineStr">
        <is>
          <t>Caterpillar</t>
        </is>
      </c>
      <c r="D188" s="8" t="inlineStr">
        <is>
          <t>C-9</t>
        </is>
      </c>
      <c r="E188" s="9" t="n"/>
      <c r="F188" s="9" t="n"/>
    </row>
    <row r="189">
      <c r="A189" s="10" t="inlineStr">
        <is>
          <t>CATERPILLAR</t>
        </is>
      </c>
      <c r="B189" s="10" t="inlineStr">
        <is>
          <t>330 C LN</t>
        </is>
      </c>
      <c r="C189" s="10" t="inlineStr">
        <is>
          <t>Caterpillar</t>
        </is>
      </c>
      <c r="D189" s="10" t="inlineStr">
        <is>
          <t>C-9</t>
        </is>
      </c>
      <c r="E189" s="11" t="n"/>
      <c r="F189" s="11" t="n"/>
    </row>
    <row r="190">
      <c r="A190" s="8" t="inlineStr">
        <is>
          <t>CATERPILLAR</t>
        </is>
      </c>
      <c r="B190" s="8" t="inlineStr">
        <is>
          <t>330 C MH</t>
        </is>
      </c>
      <c r="C190" s="8" t="inlineStr">
        <is>
          <t>Caterpillar</t>
        </is>
      </c>
      <c r="D190" s="8" t="inlineStr">
        <is>
          <t>3304B</t>
        </is>
      </c>
      <c r="E190" s="9" t="n"/>
      <c r="F190" s="9" t="n"/>
    </row>
    <row r="191">
      <c r="A191" s="10" t="inlineStr">
        <is>
          <t>CATERPILLAR</t>
        </is>
      </c>
      <c r="B191" s="10" t="inlineStr">
        <is>
          <t>330 L</t>
        </is>
      </c>
      <c r="C191" s="10" t="inlineStr">
        <is>
          <t>Caterpillar</t>
        </is>
      </c>
      <c r="D191" s="10" t="inlineStr">
        <is>
          <t>3304B</t>
        </is>
      </c>
      <c r="E191" s="11" t="n"/>
      <c r="F191" s="11" t="n"/>
    </row>
    <row r="192">
      <c r="A192" s="8" t="inlineStr">
        <is>
          <t>CATERPILLAR</t>
        </is>
      </c>
      <c r="B192" s="8" t="inlineStr">
        <is>
          <t>330 L</t>
        </is>
      </c>
      <c r="C192" s="8" t="inlineStr">
        <is>
          <t>Caterpillar</t>
        </is>
      </c>
      <c r="D192" s="8" t="inlineStr">
        <is>
          <t>3306</t>
        </is>
      </c>
      <c r="E192" s="9" t="n"/>
      <c r="F192" s="9" t="n"/>
    </row>
    <row r="193">
      <c r="A193" s="10" t="inlineStr">
        <is>
          <t>CATERPILLAR</t>
        </is>
      </c>
      <c r="B193" s="10" t="inlineStr">
        <is>
          <t>330 LN</t>
        </is>
      </c>
      <c r="C193" s="10" t="inlineStr">
        <is>
          <t>Caterpillar</t>
        </is>
      </c>
      <c r="D193" s="10" t="inlineStr">
        <is>
          <t>3306</t>
        </is>
      </c>
      <c r="E193" s="11" t="n"/>
      <c r="F193" s="11" t="n"/>
    </row>
    <row r="194">
      <c r="A194" s="8" t="inlineStr">
        <is>
          <t>CATERPILLAR</t>
        </is>
      </c>
      <c r="B194" s="8" t="inlineStr">
        <is>
          <t>330, 330 L</t>
        </is>
      </c>
      <c r="C194" s="8" t="inlineStr">
        <is>
          <t>Caterpillar</t>
        </is>
      </c>
      <c r="D194" s="8" t="inlineStr">
        <is>
          <t>3304B</t>
        </is>
      </c>
      <c r="E194" s="9" t="n"/>
      <c r="F194" s="9" t="n"/>
    </row>
    <row r="195">
      <c r="A195" s="10" t="inlineStr">
        <is>
          <t>CATERPILLAR</t>
        </is>
      </c>
      <c r="B195" s="10" t="inlineStr">
        <is>
          <t>345 B</t>
        </is>
      </c>
      <c r="C195" s="10" t="inlineStr">
        <is>
          <t>Caterpillar</t>
        </is>
      </c>
      <c r="D195" s="10" t="inlineStr">
        <is>
          <t>3176</t>
        </is>
      </c>
      <c r="E195" s="11" t="n"/>
      <c r="F195" s="11" t="n"/>
    </row>
    <row r="196">
      <c r="A196" s="8" t="inlineStr">
        <is>
          <t>CATERPILLAR</t>
        </is>
      </c>
      <c r="B196" s="8" t="inlineStr">
        <is>
          <t>345 B</t>
        </is>
      </c>
      <c r="C196" s="8" t="inlineStr">
        <is>
          <t>Caterpillar</t>
        </is>
      </c>
      <c r="D196" s="8" t="inlineStr">
        <is>
          <t>3176C</t>
        </is>
      </c>
      <c r="E196" s="9" t="n"/>
      <c r="F196" s="9" t="n"/>
    </row>
    <row r="197">
      <c r="A197" s="10" t="inlineStr">
        <is>
          <t>CATERPILLAR</t>
        </is>
      </c>
      <c r="B197" s="10" t="inlineStr">
        <is>
          <t>345 B II</t>
        </is>
      </c>
      <c r="C197" s="10" t="inlineStr">
        <is>
          <t>Caterpillar</t>
        </is>
      </c>
      <c r="D197" s="10" t="inlineStr">
        <is>
          <t>3176C</t>
        </is>
      </c>
      <c r="E197" s="11" t="n"/>
      <c r="F197" s="11" t="n"/>
    </row>
    <row r="198">
      <c r="A198" s="8" t="inlineStr">
        <is>
          <t>CATERPILLAR</t>
        </is>
      </c>
      <c r="B198" s="8" t="inlineStr">
        <is>
          <t>345 B L</t>
        </is>
      </c>
      <c r="C198" s="8" t="inlineStr">
        <is>
          <t>Caterpillar</t>
        </is>
      </c>
      <c r="D198" s="8" t="inlineStr">
        <is>
          <t>3176C</t>
        </is>
      </c>
      <c r="E198" s="9" t="n"/>
      <c r="F198" s="9" t="n"/>
    </row>
    <row r="199">
      <c r="A199" s="10" t="inlineStr">
        <is>
          <t>CATERPILLAR</t>
        </is>
      </c>
      <c r="B199" s="10" t="inlineStr">
        <is>
          <t>345 B LC</t>
        </is>
      </c>
      <c r="C199" s="10" t="inlineStr">
        <is>
          <t>Caterpillar</t>
        </is>
      </c>
      <c r="D199" s="10" t="inlineStr">
        <is>
          <t>3176C</t>
        </is>
      </c>
      <c r="E199" s="11" t="n"/>
      <c r="F199" s="11" t="n"/>
    </row>
    <row r="200">
      <c r="A200" s="8" t="inlineStr">
        <is>
          <t>CATERPILLAR</t>
        </is>
      </c>
      <c r="B200" s="8" t="inlineStr">
        <is>
          <t>345 B LII</t>
        </is>
      </c>
      <c r="C200" s="8" t="inlineStr">
        <is>
          <t>Caterpillar</t>
        </is>
      </c>
      <c r="D200" s="8" t="inlineStr">
        <is>
          <t>3176C</t>
        </is>
      </c>
      <c r="E200" s="9" t="n"/>
      <c r="F200" s="9" t="n"/>
    </row>
    <row r="201">
      <c r="A201" s="10" t="inlineStr">
        <is>
          <t>CATERPILLAR</t>
        </is>
      </c>
      <c r="B201" s="10" t="inlineStr">
        <is>
          <t>345 B LUS</t>
        </is>
      </c>
      <c r="C201" s="10" t="inlineStr">
        <is>
          <t>Caterpillar</t>
        </is>
      </c>
      <c r="D201" s="10" t="inlineStr">
        <is>
          <t>3176C</t>
        </is>
      </c>
      <c r="E201" s="11" t="n"/>
      <c r="F201" s="11" t="n"/>
    </row>
    <row r="202">
      <c r="A202" s="8" t="inlineStr">
        <is>
          <t>CATERPILLAR</t>
        </is>
      </c>
      <c r="B202" s="8" t="inlineStr">
        <is>
          <t>35</t>
        </is>
      </c>
      <c r="C202" s="8" t="inlineStr">
        <is>
          <t>Caterpillar</t>
        </is>
      </c>
      <c r="D202" s="8" t="inlineStr">
        <is>
          <t>3116</t>
        </is>
      </c>
      <c r="E202" s="9" t="n"/>
      <c r="F202" s="9" t="n"/>
    </row>
    <row r="203">
      <c r="A203" s="10" t="inlineStr">
        <is>
          <t>CATERPILLAR</t>
        </is>
      </c>
      <c r="B203" s="10" t="inlineStr">
        <is>
          <t>35 NA</t>
        </is>
      </c>
      <c r="C203" s="10" t="inlineStr">
        <is>
          <t>Caterpillar</t>
        </is>
      </c>
      <c r="D203" s="10" t="inlineStr">
        <is>
          <t>3116</t>
        </is>
      </c>
      <c r="E203" s="11" t="n"/>
      <c r="F203" s="11" t="n"/>
    </row>
    <row r="204">
      <c r="A204" s="8" t="inlineStr">
        <is>
          <t>CATERPILLAR</t>
        </is>
      </c>
      <c r="B204" s="8" t="inlineStr">
        <is>
          <t>350</t>
        </is>
      </c>
      <c r="C204" s="8" t="inlineStr">
        <is>
          <t>Caterpillar</t>
        </is>
      </c>
      <c r="D204" s="8" t="inlineStr">
        <is>
          <t>3306</t>
        </is>
      </c>
      <c r="E204" s="9" t="n"/>
      <c r="F204" s="9" t="n"/>
    </row>
    <row r="205">
      <c r="A205" s="10" t="inlineStr">
        <is>
          <t>CATERPILLAR</t>
        </is>
      </c>
      <c r="B205" s="10" t="inlineStr">
        <is>
          <t>350 L</t>
        </is>
      </c>
      <c r="C205" s="10" t="inlineStr">
        <is>
          <t>Caterpillar</t>
        </is>
      </c>
      <c r="D205" s="10" t="inlineStr">
        <is>
          <t>3116</t>
        </is>
      </c>
      <c r="E205" s="11" t="n"/>
      <c r="F205" s="11" t="n"/>
    </row>
    <row r="206">
      <c r="A206" s="8" t="inlineStr">
        <is>
          <t>CATERPILLAR</t>
        </is>
      </c>
      <c r="B206" s="8" t="inlineStr">
        <is>
          <t>350, 350 L</t>
        </is>
      </c>
      <c r="C206" s="8" t="inlineStr">
        <is>
          <t>Caterpillar</t>
        </is>
      </c>
      <c r="D206" s="8" t="inlineStr">
        <is>
          <t>3116</t>
        </is>
      </c>
      <c r="E206" s="9" t="n"/>
      <c r="F206" s="9" t="n"/>
    </row>
    <row r="207">
      <c r="A207" s="10" t="inlineStr">
        <is>
          <t>CATERPILLAR</t>
        </is>
      </c>
      <c r="B207" s="10" t="inlineStr">
        <is>
          <t>365 B</t>
        </is>
      </c>
      <c r="C207" s="10" t="inlineStr">
        <is>
          <t>Caterpillar</t>
        </is>
      </c>
      <c r="D207" s="10" t="inlineStr">
        <is>
          <t>3196</t>
        </is>
      </c>
      <c r="E207" s="11" t="n"/>
      <c r="F207" s="11" t="n"/>
    </row>
    <row r="208">
      <c r="A208" s="8" t="inlineStr">
        <is>
          <t>CATERPILLAR</t>
        </is>
      </c>
      <c r="B208" s="8" t="inlineStr">
        <is>
          <t>365 B L</t>
        </is>
      </c>
      <c r="C208" s="8" t="inlineStr">
        <is>
          <t>Caterpillar</t>
        </is>
      </c>
      <c r="D208" s="8" t="inlineStr">
        <is>
          <t>3196</t>
        </is>
      </c>
      <c r="E208" s="9" t="n"/>
      <c r="F208" s="9" t="n"/>
    </row>
    <row r="209">
      <c r="A209" s="10" t="inlineStr">
        <is>
          <t>CATERPILLAR</t>
        </is>
      </c>
      <c r="B209" s="10" t="inlineStr">
        <is>
          <t>375</t>
        </is>
      </c>
      <c r="C209" s="10" t="inlineStr">
        <is>
          <t>Caterpillar</t>
        </is>
      </c>
      <c r="D209" s="10" t="inlineStr">
        <is>
          <t>3406</t>
        </is>
      </c>
      <c r="E209" s="11" t="n"/>
      <c r="F209" s="11" t="n"/>
    </row>
    <row r="210">
      <c r="A210" s="8" t="inlineStr">
        <is>
          <t>CATERPILLAR</t>
        </is>
      </c>
      <c r="B210" s="8" t="inlineStr">
        <is>
          <t>375 L</t>
        </is>
      </c>
      <c r="C210" s="8" t="inlineStr">
        <is>
          <t>Caterpillar</t>
        </is>
      </c>
      <c r="D210" s="8" t="inlineStr">
        <is>
          <t>3406</t>
        </is>
      </c>
      <c r="E210" s="9" t="n"/>
      <c r="F210" s="9" t="n"/>
    </row>
    <row r="211">
      <c r="A211" s="10" t="inlineStr">
        <is>
          <t>CATERPILLAR</t>
        </is>
      </c>
      <c r="B211" s="10" t="inlineStr">
        <is>
          <t>375, 375 L</t>
        </is>
      </c>
      <c r="C211" s="10" t="inlineStr">
        <is>
          <t>Caterpillar</t>
        </is>
      </c>
      <c r="D211" s="10" t="inlineStr">
        <is>
          <t>3406</t>
        </is>
      </c>
      <c r="E211" s="11" t="n"/>
      <c r="F211" s="11" t="n"/>
    </row>
    <row r="212">
      <c r="A212" s="8" t="inlineStr">
        <is>
          <t>CATERPILLAR</t>
        </is>
      </c>
      <c r="B212" s="8" t="inlineStr">
        <is>
          <t>385 B</t>
        </is>
      </c>
      <c r="C212" s="8" t="inlineStr">
        <is>
          <t>Caterpillar</t>
        </is>
      </c>
      <c r="D212" s="8" t="inlineStr">
        <is>
          <t>3456</t>
        </is>
      </c>
      <c r="E212" s="9" t="n"/>
      <c r="F212" s="9" t="n"/>
    </row>
    <row r="213">
      <c r="A213" s="10" t="inlineStr">
        <is>
          <t>CATERPILLAR</t>
        </is>
      </c>
      <c r="B213" s="10" t="inlineStr">
        <is>
          <t>385 B L</t>
        </is>
      </c>
      <c r="C213" s="10" t="inlineStr">
        <is>
          <t>Caterpillar</t>
        </is>
      </c>
      <c r="D213" s="10" t="inlineStr">
        <is>
          <t>3456</t>
        </is>
      </c>
      <c r="E213" s="11" t="n"/>
      <c r="F213" s="11" t="n"/>
    </row>
    <row r="214">
      <c r="A214" s="8" t="inlineStr">
        <is>
          <t>CATERPILLAR</t>
        </is>
      </c>
      <c r="B214" s="8" t="inlineStr">
        <is>
          <t>416</t>
        </is>
      </c>
      <c r="C214" s="8" t="inlineStr">
        <is>
          <t>Perkins</t>
        </is>
      </c>
      <c r="D214" s="8" t="inlineStr">
        <is>
          <t>T4.236</t>
        </is>
      </c>
      <c r="E214" s="9" t="n"/>
      <c r="F214" s="9" t="n"/>
    </row>
    <row r="215">
      <c r="A215" s="10" t="inlineStr">
        <is>
          <t>CATERPILLAR</t>
        </is>
      </c>
      <c r="B215" s="10" t="inlineStr">
        <is>
          <t>416 B</t>
        </is>
      </c>
      <c r="C215" s="10" t="inlineStr">
        <is>
          <t>Caterpillar</t>
        </is>
      </c>
      <c r="D215" s="10" t="inlineStr">
        <is>
          <t>3054</t>
        </is>
      </c>
      <c r="E215" s="11" t="n"/>
      <c r="F215" s="11" t="n"/>
    </row>
    <row r="216">
      <c r="A216" s="8" t="inlineStr">
        <is>
          <t>CATERPILLAR</t>
        </is>
      </c>
      <c r="B216" s="8" t="inlineStr">
        <is>
          <t>416 C</t>
        </is>
      </c>
      <c r="C216" s="8" t="inlineStr">
        <is>
          <t>Caterpillar</t>
        </is>
      </c>
      <c r="D216" s="8" t="inlineStr">
        <is>
          <t>3054</t>
        </is>
      </c>
      <c r="E216" s="9" t="n"/>
      <c r="F216" s="9" t="n"/>
    </row>
    <row r="217">
      <c r="A217" s="10" t="inlineStr">
        <is>
          <t>CATERPILLAR</t>
        </is>
      </c>
      <c r="B217" s="10" t="inlineStr">
        <is>
          <t>416 D</t>
        </is>
      </c>
      <c r="C217" s="10" t="inlineStr">
        <is>
          <t>Caterpillar</t>
        </is>
      </c>
      <c r="D217" s="10" t="inlineStr">
        <is>
          <t>3054</t>
        </is>
      </c>
      <c r="E217" s="11" t="n"/>
      <c r="F217" s="11" t="n"/>
    </row>
    <row r="218">
      <c r="A218" s="8" t="inlineStr">
        <is>
          <t>CATERPILLAR</t>
        </is>
      </c>
      <c r="B218" s="8" t="inlineStr">
        <is>
          <t>416 II</t>
        </is>
      </c>
      <c r="C218" s="8" t="inlineStr">
        <is>
          <t>Caterpillar</t>
        </is>
      </c>
      <c r="D218" s="8" t="inlineStr">
        <is>
          <t>3054B</t>
        </is>
      </c>
      <c r="E218" s="9" t="n"/>
      <c r="F218" s="9" t="n"/>
    </row>
    <row r="219">
      <c r="A219" s="10" t="inlineStr">
        <is>
          <t>CATERPILLAR</t>
        </is>
      </c>
      <c r="B219" s="10" t="inlineStr">
        <is>
          <t>420 D</t>
        </is>
      </c>
      <c r="C219" s="10" t="inlineStr">
        <is>
          <t>Caterpillar</t>
        </is>
      </c>
      <c r="D219" s="10" t="inlineStr">
        <is>
          <t>3054</t>
        </is>
      </c>
      <c r="E219" s="11" t="n"/>
      <c r="F219" s="11" t="n"/>
    </row>
    <row r="220">
      <c r="A220" s="8" t="inlineStr">
        <is>
          <t>CATERPILLAR</t>
        </is>
      </c>
      <c r="B220" s="8" t="inlineStr">
        <is>
          <t>424 D</t>
        </is>
      </c>
      <c r="C220" s="8" t="inlineStr">
        <is>
          <t>Caterpillar</t>
        </is>
      </c>
      <c r="D220" s="8" t="inlineStr">
        <is>
          <t>3054</t>
        </is>
      </c>
      <c r="E220" s="9" t="n"/>
      <c r="F220" s="9" t="n"/>
    </row>
    <row r="221">
      <c r="A221" s="10" t="inlineStr">
        <is>
          <t>CATERPILLAR</t>
        </is>
      </c>
      <c r="B221" s="10" t="inlineStr">
        <is>
          <t>426</t>
        </is>
      </c>
      <c r="C221" s="10" t="inlineStr">
        <is>
          <t>Perkins</t>
        </is>
      </c>
      <c r="D221" s="10" t="inlineStr">
        <is>
          <t>D4.236</t>
        </is>
      </c>
      <c r="E221" s="11" t="n"/>
      <c r="F221" s="11" t="n"/>
    </row>
    <row r="222">
      <c r="A222" s="8" t="inlineStr">
        <is>
          <t>CATERPILLAR</t>
        </is>
      </c>
      <c r="B222" s="8" t="inlineStr">
        <is>
          <t>426 B</t>
        </is>
      </c>
      <c r="C222" s="8" t="inlineStr">
        <is>
          <t>Caterpillar</t>
        </is>
      </c>
      <c r="D222" s="8" t="inlineStr">
        <is>
          <t>3054</t>
        </is>
      </c>
      <c r="E222" s="9" t="n"/>
      <c r="F222" s="9" t="n"/>
    </row>
    <row r="223">
      <c r="A223" s="10" t="inlineStr">
        <is>
          <t>CATERPILLAR</t>
        </is>
      </c>
      <c r="B223" s="10" t="inlineStr">
        <is>
          <t>426 C</t>
        </is>
      </c>
      <c r="C223" s="10" t="inlineStr">
        <is>
          <t>Caterpillar</t>
        </is>
      </c>
      <c r="D223" s="10" t="inlineStr">
        <is>
          <t>3054</t>
        </is>
      </c>
      <c r="E223" s="11" t="n"/>
      <c r="F223" s="11" t="n"/>
    </row>
    <row r="224">
      <c r="A224" s="8" t="inlineStr">
        <is>
          <t>CATERPILLAR</t>
        </is>
      </c>
      <c r="B224" s="8" t="inlineStr">
        <is>
          <t>426 II</t>
        </is>
      </c>
      <c r="C224" s="8" t="inlineStr">
        <is>
          <t>Caterpillar</t>
        </is>
      </c>
      <c r="D224" s="8" t="inlineStr">
        <is>
          <t>3054</t>
        </is>
      </c>
      <c r="E224" s="9" t="n"/>
      <c r="F224" s="9" t="n"/>
    </row>
    <row r="225">
      <c r="A225" s="10" t="inlineStr">
        <is>
          <t>CATERPILLAR</t>
        </is>
      </c>
      <c r="B225" s="10" t="inlineStr">
        <is>
          <t>428</t>
        </is>
      </c>
      <c r="C225" s="10" t="inlineStr">
        <is>
          <t>Perkins</t>
        </is>
      </c>
      <c r="D225" s="10" t="inlineStr">
        <is>
          <t>T4.236</t>
        </is>
      </c>
      <c r="E225" s="11" t="n"/>
      <c r="F225" s="11" t="n"/>
    </row>
    <row r="226">
      <c r="A226" s="8" t="inlineStr">
        <is>
          <t>CATERPILLAR</t>
        </is>
      </c>
      <c r="B226" s="8" t="inlineStr">
        <is>
          <t>428 B</t>
        </is>
      </c>
      <c r="C226" s="8" t="inlineStr">
        <is>
          <t>Caterpillar</t>
        </is>
      </c>
      <c r="D226" s="8" t="inlineStr">
        <is>
          <t>3054</t>
        </is>
      </c>
      <c r="E226" s="9" t="n"/>
      <c r="F226" s="9" t="n"/>
    </row>
    <row r="227">
      <c r="A227" s="10" t="inlineStr">
        <is>
          <t>CATERPILLAR</t>
        </is>
      </c>
      <c r="B227" s="10" t="inlineStr">
        <is>
          <t>428 C</t>
        </is>
      </c>
      <c r="C227" s="10" t="inlineStr">
        <is>
          <t>Caterpillar</t>
        </is>
      </c>
      <c r="D227" s="10" t="inlineStr">
        <is>
          <t>3054</t>
        </is>
      </c>
      <c r="E227" s="11" t="n"/>
      <c r="F227" s="11" t="n"/>
    </row>
    <row r="228">
      <c r="A228" s="8" t="inlineStr">
        <is>
          <t>CATERPILLAR</t>
        </is>
      </c>
      <c r="B228" s="8" t="inlineStr">
        <is>
          <t>428 D</t>
        </is>
      </c>
      <c r="C228" s="8" t="inlineStr">
        <is>
          <t>Caterpillar</t>
        </is>
      </c>
      <c r="D228" s="8" t="inlineStr">
        <is>
          <t>3054</t>
        </is>
      </c>
      <c r="E228" s="9" t="n"/>
      <c r="F228" s="9" t="n"/>
    </row>
    <row r="229">
      <c r="A229" s="10" t="inlineStr">
        <is>
          <t>CATERPILLAR</t>
        </is>
      </c>
      <c r="B229" s="10" t="inlineStr">
        <is>
          <t>428 II</t>
        </is>
      </c>
      <c r="C229" s="10" t="inlineStr">
        <is>
          <t>Caterpillar</t>
        </is>
      </c>
      <c r="D229" s="10" t="inlineStr">
        <is>
          <t>3054</t>
        </is>
      </c>
      <c r="E229" s="11" t="n"/>
      <c r="F229" s="11" t="n"/>
    </row>
    <row r="230">
      <c r="A230" s="8" t="inlineStr">
        <is>
          <t>CATERPILLAR</t>
        </is>
      </c>
      <c r="B230" s="8" t="inlineStr">
        <is>
          <t>430 D</t>
        </is>
      </c>
      <c r="C230" s="8" t="inlineStr">
        <is>
          <t>Caterpillar</t>
        </is>
      </c>
      <c r="D230" s="8" t="inlineStr">
        <is>
          <t>3054</t>
        </is>
      </c>
      <c r="E230" s="9" t="n"/>
      <c r="F230" s="9" t="n"/>
    </row>
    <row r="231">
      <c r="A231" s="10" t="inlineStr">
        <is>
          <t>CATERPILLAR</t>
        </is>
      </c>
      <c r="B231" s="10" t="inlineStr">
        <is>
          <t>432 D</t>
        </is>
      </c>
      <c r="C231" s="10" t="inlineStr">
        <is>
          <t>Caterpillar</t>
        </is>
      </c>
      <c r="D231" s="10" t="inlineStr">
        <is>
          <t>3054</t>
        </is>
      </c>
      <c r="E231" s="11" t="n"/>
      <c r="F231" s="11" t="n"/>
    </row>
    <row r="232">
      <c r="A232" s="8" t="inlineStr">
        <is>
          <t>CATERPILLAR</t>
        </is>
      </c>
      <c r="B232" s="8" t="inlineStr">
        <is>
          <t>436</t>
        </is>
      </c>
      <c r="C232" s="8" t="inlineStr">
        <is>
          <t>Perkins</t>
        </is>
      </c>
      <c r="D232" s="8" t="inlineStr">
        <is>
          <t>4.236</t>
        </is>
      </c>
      <c r="E232" s="9" t="n"/>
      <c r="F232" s="9" t="n"/>
    </row>
    <row r="233">
      <c r="A233" s="10" t="inlineStr">
        <is>
          <t>CATERPILLAR</t>
        </is>
      </c>
      <c r="B233" s="10" t="inlineStr">
        <is>
          <t>436 B</t>
        </is>
      </c>
      <c r="C233" s="10" t="inlineStr">
        <is>
          <t>Caterpillar</t>
        </is>
      </c>
      <c r="D233" s="10" t="inlineStr">
        <is>
          <t>3054</t>
        </is>
      </c>
      <c r="E233" s="11" t="n"/>
      <c r="F233" s="11" t="n"/>
    </row>
    <row r="234">
      <c r="A234" s="8" t="inlineStr">
        <is>
          <t>CATERPILLAR</t>
        </is>
      </c>
      <c r="B234" s="8" t="inlineStr">
        <is>
          <t>436 C</t>
        </is>
      </c>
      <c r="C234" s="8" t="inlineStr">
        <is>
          <t>Caterpillar</t>
        </is>
      </c>
      <c r="D234" s="8" t="inlineStr">
        <is>
          <t>3054</t>
        </is>
      </c>
      <c r="E234" s="9" t="n"/>
      <c r="F234" s="9" t="n"/>
    </row>
    <row r="235">
      <c r="A235" s="10" t="inlineStr">
        <is>
          <t>CATERPILLAR</t>
        </is>
      </c>
      <c r="B235" s="10" t="inlineStr">
        <is>
          <t>438</t>
        </is>
      </c>
      <c r="C235" s="10" t="inlineStr">
        <is>
          <t>Perkins</t>
        </is>
      </c>
      <c r="D235" s="10" t="inlineStr">
        <is>
          <t>4.236</t>
        </is>
      </c>
      <c r="E235" s="11" t="n"/>
      <c r="F235" s="11" t="n"/>
    </row>
    <row r="236">
      <c r="A236" s="8" t="inlineStr">
        <is>
          <t>CATERPILLAR</t>
        </is>
      </c>
      <c r="B236" s="8" t="inlineStr">
        <is>
          <t>438 B</t>
        </is>
      </c>
      <c r="C236" s="8" t="inlineStr">
        <is>
          <t>Caterpillar</t>
        </is>
      </c>
      <c r="D236" s="8" t="inlineStr">
        <is>
          <t>3054</t>
        </is>
      </c>
      <c r="E236" s="9" t="n"/>
      <c r="F236" s="9" t="n"/>
    </row>
    <row r="237">
      <c r="A237" s="10" t="inlineStr">
        <is>
          <t>CATERPILLAR</t>
        </is>
      </c>
      <c r="B237" s="10" t="inlineStr">
        <is>
          <t>438 C</t>
        </is>
      </c>
      <c r="C237" s="10" t="inlineStr">
        <is>
          <t>Caterpillar</t>
        </is>
      </c>
      <c r="D237" s="10" t="inlineStr">
        <is>
          <t>3054</t>
        </is>
      </c>
      <c r="E237" s="11" t="n"/>
      <c r="F237" s="11" t="n"/>
    </row>
    <row r="238">
      <c r="A238" s="8" t="inlineStr">
        <is>
          <t>CATERPILLAR</t>
        </is>
      </c>
      <c r="B238" s="8" t="inlineStr">
        <is>
          <t>438 D</t>
        </is>
      </c>
      <c r="C238" s="8" t="inlineStr">
        <is>
          <t>Caterpillar</t>
        </is>
      </c>
      <c r="D238" s="8" t="inlineStr">
        <is>
          <t>3054</t>
        </is>
      </c>
      <c r="E238" s="9" t="n"/>
      <c r="F238" s="9" t="n"/>
    </row>
    <row r="239">
      <c r="A239" s="10" t="inlineStr">
        <is>
          <t>CATERPILLAR</t>
        </is>
      </c>
      <c r="B239" s="10" t="inlineStr">
        <is>
          <t>438 II</t>
        </is>
      </c>
      <c r="C239" s="10" t="inlineStr">
        <is>
          <t>Caterpillar</t>
        </is>
      </c>
      <c r="D239" s="10" t="inlineStr">
        <is>
          <t>3054</t>
        </is>
      </c>
      <c r="E239" s="11" t="n"/>
      <c r="F239" s="11" t="n"/>
    </row>
    <row r="240">
      <c r="A240" s="8" t="inlineStr">
        <is>
          <t>CATERPILLAR</t>
        </is>
      </c>
      <c r="B240" s="8" t="inlineStr">
        <is>
          <t>442 D</t>
        </is>
      </c>
      <c r="C240" s="8" t="inlineStr">
        <is>
          <t>Caterpillar</t>
        </is>
      </c>
      <c r="D240" s="8" t="inlineStr">
        <is>
          <t>3054</t>
        </is>
      </c>
      <c r="E240" s="9" t="n"/>
      <c r="F240" s="9" t="n"/>
    </row>
    <row r="241">
      <c r="A241" s="10" t="inlineStr">
        <is>
          <t>CATERPILLAR</t>
        </is>
      </c>
      <c r="B241" s="10" t="inlineStr">
        <is>
          <t>446</t>
        </is>
      </c>
      <c r="C241" s="10" t="inlineStr">
        <is>
          <t>Caterpillar</t>
        </is>
      </c>
      <c r="D241" s="10" t="inlineStr">
        <is>
          <t>3114</t>
        </is>
      </c>
      <c r="E241" s="11" t="n"/>
      <c r="F241" s="11" t="n"/>
    </row>
    <row r="242">
      <c r="A242" s="8" t="inlineStr">
        <is>
          <t>CATERPILLAR</t>
        </is>
      </c>
      <c r="B242" s="8" t="inlineStr">
        <is>
          <t>446 B</t>
        </is>
      </c>
      <c r="C242" s="8" t="inlineStr">
        <is>
          <t>Caterpillar</t>
        </is>
      </c>
      <c r="D242" s="8" t="inlineStr">
        <is>
          <t>3114</t>
        </is>
      </c>
      <c r="E242" s="9" t="n"/>
      <c r="F242" s="9" t="n"/>
    </row>
    <row r="243">
      <c r="A243" s="10" t="inlineStr">
        <is>
          <t>CATERPILLAR</t>
        </is>
      </c>
      <c r="B243" s="10" t="inlineStr">
        <is>
          <t>446 D</t>
        </is>
      </c>
      <c r="C243" s="10" t="inlineStr">
        <is>
          <t>Caterpillar</t>
        </is>
      </c>
      <c r="D243" s="10" t="inlineStr">
        <is>
          <t>3114</t>
        </is>
      </c>
      <c r="E243" s="11" t="n"/>
      <c r="F243" s="11" t="n"/>
    </row>
    <row r="244">
      <c r="A244" s="8" t="inlineStr">
        <is>
          <t>CATERPILLAR</t>
        </is>
      </c>
      <c r="B244" s="8" t="inlineStr">
        <is>
          <t>45</t>
        </is>
      </c>
      <c r="C244" s="8" t="inlineStr">
        <is>
          <t>Caterpillar</t>
        </is>
      </c>
      <c r="D244" s="8" t="inlineStr">
        <is>
          <t>3116</t>
        </is>
      </c>
      <c r="E244" s="9" t="n"/>
      <c r="F244" s="9" t="n"/>
    </row>
    <row r="245">
      <c r="A245" s="10" t="inlineStr">
        <is>
          <t>CATERPILLAR</t>
        </is>
      </c>
      <c r="B245" s="10" t="inlineStr">
        <is>
          <t>45 NA</t>
        </is>
      </c>
      <c r="C245" s="10" t="inlineStr">
        <is>
          <t>Caterpillar</t>
        </is>
      </c>
      <c r="D245" s="10" t="inlineStr">
        <is>
          <t>3116</t>
        </is>
      </c>
      <c r="E245" s="11" t="n"/>
      <c r="F245" s="11" t="n"/>
    </row>
    <row r="246">
      <c r="A246" s="8" t="inlineStr">
        <is>
          <t>CATERPILLAR</t>
        </is>
      </c>
      <c r="B246" s="8" t="inlineStr">
        <is>
          <t>508</t>
        </is>
      </c>
      <c r="C246" s="8" t="inlineStr">
        <is>
          <t>Caterpillar</t>
        </is>
      </c>
      <c r="D246" s="8" t="inlineStr">
        <is>
          <t>3204</t>
        </is>
      </c>
      <c r="E246" s="9" t="n"/>
      <c r="F246" s="9" t="n"/>
    </row>
    <row r="247">
      <c r="A247" s="10" t="inlineStr">
        <is>
          <t>CATERPILLAR</t>
        </is>
      </c>
      <c r="B247" s="10" t="inlineStr">
        <is>
          <t>5080</t>
        </is>
      </c>
      <c r="C247" s="10" t="inlineStr">
        <is>
          <t>Caterpillar</t>
        </is>
      </c>
      <c r="D247" s="10" t="inlineStr">
        <is>
          <t>3406B</t>
        </is>
      </c>
      <c r="E247" s="11" t="n"/>
      <c r="F247" s="11" t="n"/>
    </row>
    <row r="248">
      <c r="A248" s="8" t="inlineStr">
        <is>
          <t>CATERPILLAR</t>
        </is>
      </c>
      <c r="B248" s="8" t="inlineStr">
        <is>
          <t>5090 B</t>
        </is>
      </c>
      <c r="C248" s="8" t="inlineStr">
        <is>
          <t>Caterpillar</t>
        </is>
      </c>
      <c r="D248" s="8" t="inlineStr">
        <is>
          <t>3456</t>
        </is>
      </c>
      <c r="E248" s="9" t="n"/>
      <c r="F248" s="9" t="n"/>
    </row>
    <row r="249">
      <c r="A249" s="10" t="inlineStr">
        <is>
          <t>CATERPILLAR</t>
        </is>
      </c>
      <c r="B249" s="10" t="inlineStr">
        <is>
          <t>5090 B FS</t>
        </is>
      </c>
      <c r="C249" s="10" t="inlineStr">
        <is>
          <t>Caterpillar</t>
        </is>
      </c>
      <c r="D249" s="10" t="inlineStr">
        <is>
          <t>3456</t>
        </is>
      </c>
      <c r="E249" s="11" t="n"/>
      <c r="F249" s="11" t="n"/>
    </row>
    <row r="250">
      <c r="A250" s="8" t="inlineStr">
        <is>
          <t>CATERPILLAR</t>
        </is>
      </c>
      <c r="B250" s="8" t="inlineStr">
        <is>
          <t>5110</t>
        </is>
      </c>
      <c r="C250" s="8" t="inlineStr">
        <is>
          <t>Caterpillar</t>
        </is>
      </c>
      <c r="D250" s="8" t="inlineStr">
        <is>
          <t>3412E</t>
        </is>
      </c>
      <c r="E250" s="9" t="n"/>
      <c r="F250" s="9" t="n"/>
    </row>
    <row r="251">
      <c r="A251" s="10" t="inlineStr">
        <is>
          <t>CATERPILLAR</t>
        </is>
      </c>
      <c r="B251" s="10" t="inlineStr">
        <is>
          <t>5110 B</t>
        </is>
      </c>
      <c r="C251" s="10" t="inlineStr">
        <is>
          <t>Caterpillar</t>
        </is>
      </c>
      <c r="D251" s="10" t="inlineStr">
        <is>
          <t>3412E</t>
        </is>
      </c>
      <c r="E251" s="11" t="n"/>
      <c r="F251" s="11" t="n"/>
    </row>
    <row r="252">
      <c r="A252" s="8" t="inlineStr">
        <is>
          <t>CATERPILLAR</t>
        </is>
      </c>
      <c r="B252" s="8" t="inlineStr">
        <is>
          <t>5130</t>
        </is>
      </c>
      <c r="C252" s="8" t="inlineStr">
        <is>
          <t>Caterpillar</t>
        </is>
      </c>
      <c r="D252" s="8" t="inlineStr">
        <is>
          <t>3508</t>
        </is>
      </c>
      <c r="E252" s="9" t="n"/>
      <c r="F252" s="9" t="n"/>
    </row>
    <row r="253">
      <c r="A253" s="10" t="inlineStr">
        <is>
          <t>CATERPILLAR</t>
        </is>
      </c>
      <c r="B253" s="10" t="inlineStr">
        <is>
          <t>5130 B</t>
        </is>
      </c>
      <c r="C253" s="10" t="inlineStr">
        <is>
          <t>Caterpillar</t>
        </is>
      </c>
      <c r="D253" s="10" t="inlineStr">
        <is>
          <t>3508B</t>
        </is>
      </c>
      <c r="E253" s="11" t="n"/>
      <c r="F253" s="11" t="n"/>
    </row>
    <row r="254">
      <c r="A254" s="8" t="inlineStr">
        <is>
          <t>CATERPILLAR</t>
        </is>
      </c>
      <c r="B254" s="8" t="inlineStr">
        <is>
          <t>5130 B FS</t>
        </is>
      </c>
      <c r="C254" s="8" t="inlineStr">
        <is>
          <t>Caterpillar</t>
        </is>
      </c>
      <c r="D254" s="8" t="inlineStr">
        <is>
          <t>3508B</t>
        </is>
      </c>
      <c r="E254" s="9" t="n"/>
      <c r="F254" s="9" t="n"/>
    </row>
    <row r="255">
      <c r="A255" s="10" t="inlineStr">
        <is>
          <t>CATERPILLAR</t>
        </is>
      </c>
      <c r="B255" s="10" t="inlineStr">
        <is>
          <t>515</t>
        </is>
      </c>
      <c r="C255" s="10" t="inlineStr">
        <is>
          <t>Caterpillar</t>
        </is>
      </c>
      <c r="D255" s="10" t="inlineStr">
        <is>
          <t>3304</t>
        </is>
      </c>
      <c r="E255" s="11" t="n"/>
      <c r="F255" s="11" t="n"/>
    </row>
    <row r="256">
      <c r="A256" s="8" t="inlineStr">
        <is>
          <t>CATERPILLAR</t>
        </is>
      </c>
      <c r="B256" s="8" t="inlineStr">
        <is>
          <t>517</t>
        </is>
      </c>
      <c r="C256" s="8" t="inlineStr">
        <is>
          <t>Caterpillar</t>
        </is>
      </c>
      <c r="D256" s="8" t="inlineStr">
        <is>
          <t>3304</t>
        </is>
      </c>
      <c r="E256" s="9" t="n"/>
      <c r="F256" s="9" t="n"/>
    </row>
    <row r="257">
      <c r="A257" s="10" t="inlineStr">
        <is>
          <t>CATERPILLAR</t>
        </is>
      </c>
      <c r="B257" s="10" t="inlineStr">
        <is>
          <t>518</t>
        </is>
      </c>
      <c r="C257" s="10" t="inlineStr">
        <is>
          <t>Caterpillar</t>
        </is>
      </c>
      <c r="D257" s="10" t="inlineStr">
        <is>
          <t>3304</t>
        </is>
      </c>
      <c r="E257" s="11" t="n"/>
      <c r="F257" s="11" t="n"/>
    </row>
    <row r="258">
      <c r="A258" s="8" t="inlineStr">
        <is>
          <t>CATERPILLAR</t>
        </is>
      </c>
      <c r="B258" s="8" t="inlineStr">
        <is>
          <t>5230</t>
        </is>
      </c>
      <c r="C258" s="8" t="inlineStr">
        <is>
          <t>Caterpillar</t>
        </is>
      </c>
      <c r="D258" s="8" t="inlineStr">
        <is>
          <t>3516</t>
        </is>
      </c>
      <c r="E258" s="9" t="n"/>
      <c r="F258" s="9" t="n"/>
    </row>
    <row r="259">
      <c r="A259" s="10" t="inlineStr">
        <is>
          <t>CATERPILLAR</t>
        </is>
      </c>
      <c r="B259" s="10" t="inlineStr">
        <is>
          <t>5230 B</t>
        </is>
      </c>
      <c r="C259" s="10" t="inlineStr">
        <is>
          <t>Caterpillar</t>
        </is>
      </c>
      <c r="D259" s="10" t="inlineStr">
        <is>
          <t>3516B</t>
        </is>
      </c>
      <c r="E259" s="11" t="n"/>
      <c r="F259" s="11" t="n"/>
    </row>
    <row r="260">
      <c r="A260" s="8" t="inlineStr">
        <is>
          <t>CATERPILLAR</t>
        </is>
      </c>
      <c r="B260" s="8" t="inlineStr">
        <is>
          <t>525 B</t>
        </is>
      </c>
      <c r="C260" s="8" t="inlineStr">
        <is>
          <t>Caterpillar</t>
        </is>
      </c>
      <c r="D260" s="8" t="inlineStr">
        <is>
          <t>3126</t>
        </is>
      </c>
      <c r="E260" s="9" t="n"/>
      <c r="F260" s="9" t="n"/>
    </row>
    <row r="261">
      <c r="A261" s="10" t="inlineStr">
        <is>
          <t>CATERPILLAR</t>
        </is>
      </c>
      <c r="B261" s="10" t="inlineStr">
        <is>
          <t>527</t>
        </is>
      </c>
      <c r="C261" s="10" t="inlineStr">
        <is>
          <t>Caterpillar</t>
        </is>
      </c>
      <c r="D261" s="10" t="inlineStr">
        <is>
          <t>3304</t>
        </is>
      </c>
      <c r="E261" s="11" t="n"/>
      <c r="F261" s="11" t="n"/>
    </row>
    <row r="262">
      <c r="A262" s="8" t="inlineStr">
        <is>
          <t>CATERPILLAR</t>
        </is>
      </c>
      <c r="B262" s="8" t="inlineStr">
        <is>
          <t>528</t>
        </is>
      </c>
      <c r="C262" s="8" t="inlineStr">
        <is>
          <t>Caterpillar</t>
        </is>
      </c>
      <c r="D262" s="8" t="inlineStr">
        <is>
          <t>3306</t>
        </is>
      </c>
      <c r="E262" s="9" t="n"/>
      <c r="F262" s="9" t="n"/>
    </row>
    <row r="263">
      <c r="A263" s="10" t="inlineStr">
        <is>
          <t>CATERPILLAR</t>
        </is>
      </c>
      <c r="B263" s="10" t="inlineStr">
        <is>
          <t>533</t>
        </is>
      </c>
      <c r="C263" s="10" t="inlineStr">
        <is>
          <t>Caterpillar</t>
        </is>
      </c>
      <c r="D263" s="10" t="inlineStr">
        <is>
          <t>3126</t>
        </is>
      </c>
      <c r="E263" s="11" t="n"/>
      <c r="F263" s="11" t="n"/>
    </row>
    <row r="264">
      <c r="A264" s="8" t="inlineStr">
        <is>
          <t>CATERPILLAR</t>
        </is>
      </c>
      <c r="B264" s="8" t="inlineStr">
        <is>
          <t>535 B</t>
        </is>
      </c>
      <c r="C264" s="8" t="inlineStr">
        <is>
          <t>Caterpillar</t>
        </is>
      </c>
      <c r="D264" s="8" t="inlineStr">
        <is>
          <t>3126</t>
        </is>
      </c>
      <c r="E264" s="9" t="n"/>
      <c r="F264" s="9" t="n"/>
    </row>
    <row r="265">
      <c r="A265" s="10" t="inlineStr">
        <is>
          <t>CATERPILLAR</t>
        </is>
      </c>
      <c r="B265" s="10" t="inlineStr">
        <is>
          <t>543</t>
        </is>
      </c>
      <c r="C265" s="10" t="inlineStr">
        <is>
          <t>Caterpillar</t>
        </is>
      </c>
      <c r="D265" s="10" t="inlineStr">
        <is>
          <t>3126</t>
        </is>
      </c>
      <c r="E265" s="11" t="n"/>
      <c r="F265" s="11" t="n"/>
    </row>
    <row r="266">
      <c r="A266" s="8" t="inlineStr">
        <is>
          <t>CATERPILLAR</t>
        </is>
      </c>
      <c r="B266" s="8" t="inlineStr">
        <is>
          <t>545</t>
        </is>
      </c>
      <c r="C266" s="8" t="inlineStr">
        <is>
          <t>Caterpillar</t>
        </is>
      </c>
      <c r="D266" s="8" t="inlineStr">
        <is>
          <t>3306</t>
        </is>
      </c>
      <c r="E266" s="9" t="n"/>
      <c r="F266" s="9" t="n"/>
    </row>
    <row r="267">
      <c r="A267" s="10" t="inlineStr">
        <is>
          <t>CATERPILLAR</t>
        </is>
      </c>
      <c r="B267" s="10" t="inlineStr">
        <is>
          <t>55</t>
        </is>
      </c>
      <c r="C267" s="10" t="inlineStr">
        <is>
          <t>Caterpillar</t>
        </is>
      </c>
      <c r="D267" s="10" t="inlineStr">
        <is>
          <t>3126</t>
        </is>
      </c>
      <c r="E267" s="11" t="n"/>
      <c r="F267" s="11" t="n"/>
    </row>
    <row r="268">
      <c r="A268" s="8" t="inlineStr">
        <is>
          <t>CATERPILLAR</t>
        </is>
      </c>
      <c r="B268" s="8" t="inlineStr">
        <is>
          <t>55 NA</t>
        </is>
      </c>
      <c r="C268" s="8" t="inlineStr">
        <is>
          <t>Caterpillar</t>
        </is>
      </c>
      <c r="D268" s="8" t="inlineStr">
        <is>
          <t>3126</t>
        </is>
      </c>
      <c r="E268" s="9" t="n"/>
      <c r="F268" s="9" t="n"/>
    </row>
    <row r="269">
      <c r="A269" s="10" t="inlineStr">
        <is>
          <t>CATERPILLAR</t>
        </is>
      </c>
      <c r="B269" s="10" t="inlineStr">
        <is>
          <t>550</t>
        </is>
      </c>
      <c r="C269" s="10" t="inlineStr">
        <is>
          <t>Caterpillar</t>
        </is>
      </c>
      <c r="D269" s="10" t="inlineStr">
        <is>
          <t>3126</t>
        </is>
      </c>
      <c r="E269" s="11" t="n"/>
      <c r="F269" s="11" t="n"/>
    </row>
    <row r="270">
      <c r="A270" s="8" t="inlineStr">
        <is>
          <t>CATERPILLAR</t>
        </is>
      </c>
      <c r="B270" s="8" t="inlineStr">
        <is>
          <t>550 B</t>
        </is>
      </c>
      <c r="C270" s="8" t="inlineStr">
        <is>
          <t>Caterpillar</t>
        </is>
      </c>
      <c r="D270" s="8" t="inlineStr">
        <is>
          <t>3056E</t>
        </is>
      </c>
      <c r="E270" s="9" t="n"/>
      <c r="F270" s="9" t="n"/>
    </row>
    <row r="271">
      <c r="A271" s="10" t="inlineStr">
        <is>
          <t>CATERPILLAR</t>
        </is>
      </c>
      <c r="B271" s="10" t="inlineStr">
        <is>
          <t>560 B</t>
        </is>
      </c>
      <c r="C271" s="10" t="inlineStr">
        <is>
          <t>Caterpillar</t>
        </is>
      </c>
      <c r="D271" s="10" t="inlineStr">
        <is>
          <t>3056E</t>
        </is>
      </c>
      <c r="E271" s="11" t="n"/>
      <c r="F271" s="11" t="n"/>
    </row>
    <row r="272">
      <c r="A272" s="8" t="inlineStr">
        <is>
          <t>CATERPILLAR</t>
        </is>
      </c>
      <c r="B272" s="8" t="inlineStr">
        <is>
          <t>561 N</t>
        </is>
      </c>
      <c r="C272" s="8" t="inlineStr">
        <is>
          <t>Caterpillar</t>
        </is>
      </c>
      <c r="D272" s="8" t="inlineStr">
        <is>
          <t>3116</t>
        </is>
      </c>
      <c r="E272" s="9" t="n"/>
      <c r="F272" s="9" t="n"/>
    </row>
    <row r="273">
      <c r="A273" s="10" t="inlineStr">
        <is>
          <t>CATERPILLAR</t>
        </is>
      </c>
      <c r="B273" s="10" t="inlineStr">
        <is>
          <t>570</t>
        </is>
      </c>
      <c r="C273" s="10" t="inlineStr">
        <is>
          <t>Caterpillar</t>
        </is>
      </c>
      <c r="D273" s="10" t="inlineStr">
        <is>
          <t>3126</t>
        </is>
      </c>
      <c r="E273" s="11" t="n"/>
      <c r="F273" s="11" t="n"/>
    </row>
    <row r="274">
      <c r="A274" s="8" t="inlineStr">
        <is>
          <t>CATERPILLAR</t>
        </is>
      </c>
      <c r="B274" s="8" t="inlineStr">
        <is>
          <t>570 B</t>
        </is>
      </c>
      <c r="C274" s="8" t="inlineStr">
        <is>
          <t>Caterpillar</t>
        </is>
      </c>
      <c r="D274" s="8" t="inlineStr">
        <is>
          <t>3126B</t>
        </is>
      </c>
      <c r="E274" s="9" t="n"/>
      <c r="F274" s="9" t="n"/>
    </row>
    <row r="275">
      <c r="A275" s="10" t="inlineStr">
        <is>
          <t>CATERPILLAR</t>
        </is>
      </c>
      <c r="B275" s="10" t="inlineStr">
        <is>
          <t>572 R</t>
        </is>
      </c>
      <c r="C275" s="10" t="inlineStr">
        <is>
          <t>Caterpillar</t>
        </is>
      </c>
      <c r="D275" s="10" t="inlineStr">
        <is>
          <t>3306</t>
        </is>
      </c>
      <c r="E275" s="11" t="n"/>
      <c r="F275" s="11" t="n"/>
    </row>
    <row r="276">
      <c r="A276" s="8" t="inlineStr">
        <is>
          <t>CATERPILLAR</t>
        </is>
      </c>
      <c r="B276" s="8" t="inlineStr">
        <is>
          <t>574 B</t>
        </is>
      </c>
      <c r="C276" s="8" t="inlineStr">
        <is>
          <t>Caterpillar</t>
        </is>
      </c>
      <c r="D276" s="8" t="inlineStr">
        <is>
          <t>3056E</t>
        </is>
      </c>
      <c r="E276" s="9" t="n"/>
      <c r="F276" s="9" t="n"/>
    </row>
    <row r="277">
      <c r="A277" s="10" t="inlineStr">
        <is>
          <t>CATERPILLAR</t>
        </is>
      </c>
      <c r="B277" s="10" t="inlineStr">
        <is>
          <t>580</t>
        </is>
      </c>
      <c r="C277" s="10" t="inlineStr">
        <is>
          <t>Caterpillar</t>
        </is>
      </c>
      <c r="D277" s="10" t="inlineStr">
        <is>
          <t>3126</t>
        </is>
      </c>
      <c r="E277" s="11" t="n"/>
      <c r="F277" s="11" t="n"/>
    </row>
    <row r="278">
      <c r="A278" s="8" t="inlineStr">
        <is>
          <t>CATERPILLAR</t>
        </is>
      </c>
      <c r="B278" s="8" t="inlineStr">
        <is>
          <t>580 B</t>
        </is>
      </c>
      <c r="C278" s="8" t="inlineStr">
        <is>
          <t>Caterpillar</t>
        </is>
      </c>
      <c r="D278" s="8" t="inlineStr">
        <is>
          <t>3126B</t>
        </is>
      </c>
      <c r="E278" s="9" t="n"/>
      <c r="F278" s="9" t="n"/>
    </row>
    <row r="279">
      <c r="A279" s="10" t="inlineStr">
        <is>
          <t>CATERPILLAR</t>
        </is>
      </c>
      <c r="B279" s="10" t="inlineStr">
        <is>
          <t>583 R</t>
        </is>
      </c>
      <c r="C279" s="10" t="inlineStr">
        <is>
          <t>Caterpillar</t>
        </is>
      </c>
      <c r="D279" s="10" t="inlineStr">
        <is>
          <t>3406C</t>
        </is>
      </c>
      <c r="E279" s="11" t="n"/>
      <c r="F279" s="11" t="n"/>
    </row>
    <row r="280">
      <c r="A280" s="8" t="inlineStr">
        <is>
          <t>CATERPILLAR</t>
        </is>
      </c>
      <c r="B280" s="8" t="inlineStr">
        <is>
          <t>589</t>
        </is>
      </c>
      <c r="C280" s="8" t="inlineStr">
        <is>
          <t>Caterpillar</t>
        </is>
      </c>
      <c r="D280" s="8" t="inlineStr">
        <is>
          <t>3408</t>
        </is>
      </c>
      <c r="E280" s="9" t="n"/>
      <c r="F280" s="9" t="n"/>
    </row>
    <row r="281">
      <c r="A281" s="10" t="inlineStr">
        <is>
          <t>CATERPILLAR</t>
        </is>
      </c>
      <c r="B281" s="10" t="inlineStr">
        <is>
          <t>611</t>
        </is>
      </c>
      <c r="C281" s="10" t="inlineStr">
        <is>
          <t>Caterpillar</t>
        </is>
      </c>
      <c r="D281" s="10" t="inlineStr">
        <is>
          <t>3306</t>
        </is>
      </c>
      <c r="E281" s="11" t="n"/>
      <c r="F281" s="11" t="n"/>
    </row>
    <row r="282">
      <c r="A282" s="8" t="inlineStr">
        <is>
          <t>CATERPILLAR</t>
        </is>
      </c>
      <c r="B282" s="8" t="inlineStr">
        <is>
          <t>613 C II US</t>
        </is>
      </c>
      <c r="C282" s="8" t="inlineStr">
        <is>
          <t>Caterpillar</t>
        </is>
      </c>
      <c r="D282" s="8" t="inlineStr">
        <is>
          <t>3116</t>
        </is>
      </c>
      <c r="E282" s="9" t="n"/>
      <c r="F282" s="9" t="n"/>
    </row>
    <row r="283">
      <c r="A283" s="10" t="inlineStr">
        <is>
          <t>CATERPILLAR</t>
        </is>
      </c>
      <c r="B283" s="10" t="inlineStr">
        <is>
          <t>613C</t>
        </is>
      </c>
      <c r="C283" s="10" t="inlineStr">
        <is>
          <t>Caterpillar</t>
        </is>
      </c>
      <c r="D283" s="10" t="inlineStr">
        <is>
          <t>3208</t>
        </is>
      </c>
      <c r="E283" s="11" t="n"/>
      <c r="F283" s="11" t="n"/>
    </row>
    <row r="284">
      <c r="A284" s="8" t="inlineStr">
        <is>
          <t>CATERPILLAR</t>
        </is>
      </c>
      <c r="B284" s="8" t="inlineStr">
        <is>
          <t>613C II</t>
        </is>
      </c>
      <c r="C284" s="8" t="inlineStr">
        <is>
          <t>Caterpillar</t>
        </is>
      </c>
      <c r="D284" s="8" t="inlineStr">
        <is>
          <t>3116</t>
        </is>
      </c>
      <c r="E284" s="9" t="n"/>
      <c r="F284" s="9" t="n"/>
    </row>
    <row r="285">
      <c r="A285" s="10" t="inlineStr">
        <is>
          <t>CATERPILLAR</t>
        </is>
      </c>
      <c r="B285" s="10" t="inlineStr">
        <is>
          <t>615</t>
        </is>
      </c>
      <c r="C285" s="10" t="inlineStr">
        <is>
          <t>Caterpillar</t>
        </is>
      </c>
      <c r="D285" s="10" t="inlineStr">
        <is>
          <t>3306</t>
        </is>
      </c>
      <c r="E285" s="11" t="n"/>
      <c r="F285" s="11" t="n"/>
    </row>
    <row r="286">
      <c r="A286" s="8" t="inlineStr">
        <is>
          <t>CATERPILLAR</t>
        </is>
      </c>
      <c r="B286" s="8" t="inlineStr">
        <is>
          <t>615 C</t>
        </is>
      </c>
      <c r="C286" s="8" t="inlineStr">
        <is>
          <t>Caterpillar</t>
        </is>
      </c>
      <c r="D286" s="8" t="inlineStr">
        <is>
          <t>3306</t>
        </is>
      </c>
      <c r="E286" s="9" t="n"/>
      <c r="F286" s="9" t="n"/>
    </row>
    <row r="287">
      <c r="A287" s="10" t="inlineStr">
        <is>
          <t>CATERPILLAR</t>
        </is>
      </c>
      <c r="B287" s="10" t="inlineStr">
        <is>
          <t>615C</t>
        </is>
      </c>
      <c r="C287" s="10" t="inlineStr">
        <is>
          <t>Caterpillar</t>
        </is>
      </c>
      <c r="D287" s="10" t="inlineStr">
        <is>
          <t>3306</t>
        </is>
      </c>
      <c r="E287" s="11" t="n"/>
      <c r="F287" s="11" t="n"/>
    </row>
    <row r="288">
      <c r="A288" s="8" t="inlineStr">
        <is>
          <t>CATERPILLAR</t>
        </is>
      </c>
      <c r="B288" s="8" t="inlineStr">
        <is>
          <t>615C II</t>
        </is>
      </c>
      <c r="C288" s="8" t="inlineStr">
        <is>
          <t>Caterpillar</t>
        </is>
      </c>
      <c r="D288" s="8" t="inlineStr">
        <is>
          <t>3306</t>
        </is>
      </c>
      <c r="E288" s="9" t="n"/>
      <c r="F288" s="9" t="n"/>
    </row>
    <row r="289">
      <c r="A289" s="10" t="inlineStr">
        <is>
          <t>CATERPILLAR</t>
        </is>
      </c>
      <c r="B289" s="10" t="inlineStr">
        <is>
          <t>621 F BZ</t>
        </is>
      </c>
      <c r="C289" s="10" t="inlineStr">
        <is>
          <t>Caterpillar</t>
        </is>
      </c>
      <c r="D289" s="10" t="inlineStr">
        <is>
          <t>3406, 3406C</t>
        </is>
      </c>
      <c r="E289" s="11" t="n"/>
      <c r="F289" s="11" t="n"/>
    </row>
    <row r="290">
      <c r="A290" s="8" t="inlineStr">
        <is>
          <t>CATERPILLAR</t>
        </is>
      </c>
      <c r="B290" s="8" t="inlineStr">
        <is>
          <t>621 F US</t>
        </is>
      </c>
      <c r="C290" s="8" t="inlineStr">
        <is>
          <t>Caterpillar</t>
        </is>
      </c>
      <c r="D290" s="8" t="inlineStr">
        <is>
          <t>3406, 3406C</t>
        </is>
      </c>
      <c r="E290" s="9" t="n"/>
      <c r="F290" s="9" t="n"/>
    </row>
    <row r="291">
      <c r="A291" s="10" t="inlineStr">
        <is>
          <t>CATERPILLAR</t>
        </is>
      </c>
      <c r="B291" s="10" t="inlineStr">
        <is>
          <t>621B</t>
        </is>
      </c>
      <c r="C291" s="10" t="inlineStr">
        <is>
          <t>Caterpillar</t>
        </is>
      </c>
      <c r="D291" s="10" t="inlineStr">
        <is>
          <t>3406</t>
        </is>
      </c>
      <c r="E291" s="11" t="n"/>
      <c r="F291" s="11" t="n"/>
    </row>
    <row r="292">
      <c r="A292" s="8" t="inlineStr">
        <is>
          <t>CATERPILLAR</t>
        </is>
      </c>
      <c r="B292" s="8" t="inlineStr">
        <is>
          <t>621E</t>
        </is>
      </c>
      <c r="C292" s="8" t="inlineStr">
        <is>
          <t>Caterpillar</t>
        </is>
      </c>
      <c r="D292" s="8" t="inlineStr">
        <is>
          <t>3406, 3306</t>
        </is>
      </c>
      <c r="E292" s="9" t="n"/>
      <c r="F292" s="9" t="n"/>
    </row>
    <row r="293">
      <c r="A293" s="10" t="inlineStr">
        <is>
          <t>CATERPILLAR</t>
        </is>
      </c>
      <c r="B293" s="10" t="inlineStr">
        <is>
          <t>621G</t>
        </is>
      </c>
      <c r="C293" s="10" t="inlineStr">
        <is>
          <t>Caterpillar</t>
        </is>
      </c>
      <c r="D293" s="10" t="inlineStr">
        <is>
          <t>3406E</t>
        </is>
      </c>
      <c r="E293" s="11" t="n"/>
      <c r="F293" s="11" t="n"/>
    </row>
    <row r="294">
      <c r="A294" s="8" t="inlineStr">
        <is>
          <t>CATERPILLAR</t>
        </is>
      </c>
      <c r="B294" s="8" t="inlineStr">
        <is>
          <t>623E</t>
        </is>
      </c>
      <c r="C294" s="8" t="inlineStr">
        <is>
          <t>Caterpillar</t>
        </is>
      </c>
      <c r="D294" s="8" t="inlineStr">
        <is>
          <t>3406</t>
        </is>
      </c>
      <c r="E294" s="9" t="n"/>
      <c r="F294" s="9" t="n"/>
    </row>
    <row r="295">
      <c r="A295" s="10" t="inlineStr">
        <is>
          <t>CATERPILLAR</t>
        </is>
      </c>
      <c r="B295" s="10" t="inlineStr">
        <is>
          <t>623G</t>
        </is>
      </c>
      <c r="C295" s="10" t="inlineStr">
        <is>
          <t>Caterpillar</t>
        </is>
      </c>
      <c r="D295" s="10" t="inlineStr">
        <is>
          <t>3406E</t>
        </is>
      </c>
      <c r="E295" s="11" t="n"/>
      <c r="F295" s="11" t="n"/>
    </row>
    <row r="296">
      <c r="A296" s="8" t="inlineStr">
        <is>
          <t>CATERPILLAR</t>
        </is>
      </c>
      <c r="B296" s="8" t="inlineStr">
        <is>
          <t>627E</t>
        </is>
      </c>
      <c r="C296" s="8" t="inlineStr">
        <is>
          <t>Caterpillar</t>
        </is>
      </c>
      <c r="D296" s="8" t="inlineStr">
        <is>
          <t>3406</t>
        </is>
      </c>
      <c r="E296" s="9" t="n"/>
      <c r="F296" s="9" t="n"/>
    </row>
    <row r="297">
      <c r="A297" s="10" t="inlineStr">
        <is>
          <t>CATERPILLAR</t>
        </is>
      </c>
      <c r="B297" s="10" t="inlineStr">
        <is>
          <t>627E PS</t>
        </is>
      </c>
      <c r="C297" s="10" t="inlineStr">
        <is>
          <t>Caterpillar</t>
        </is>
      </c>
      <c r="D297" s="10" t="inlineStr">
        <is>
          <t>3406</t>
        </is>
      </c>
      <c r="E297" s="11" t="n"/>
      <c r="F297" s="11" t="n"/>
    </row>
    <row r="298">
      <c r="A298" s="8" t="inlineStr">
        <is>
          <t>CATERPILLAR</t>
        </is>
      </c>
      <c r="B298" s="8" t="inlineStr">
        <is>
          <t>627G</t>
        </is>
      </c>
      <c r="C298" s="8" t="inlineStr">
        <is>
          <t>Caterpillar</t>
        </is>
      </c>
      <c r="D298" s="8" t="inlineStr">
        <is>
          <t>3306, C-9</t>
        </is>
      </c>
      <c r="E298" s="9" t="n"/>
      <c r="F298" s="9" t="n"/>
    </row>
    <row r="299">
      <c r="A299" s="10" t="inlineStr">
        <is>
          <t>CATERPILLAR</t>
        </is>
      </c>
      <c r="B299" s="10" t="inlineStr">
        <is>
          <t>631D</t>
        </is>
      </c>
      <c r="C299" s="10" t="inlineStr">
        <is>
          <t>Caterpillar</t>
        </is>
      </c>
      <c r="D299" s="10" t="inlineStr">
        <is>
          <t>3408</t>
        </is>
      </c>
      <c r="E299" s="11" t="n"/>
      <c r="F299" s="11" t="n"/>
    </row>
    <row r="300">
      <c r="A300" s="8" t="inlineStr">
        <is>
          <t>CATERPILLAR</t>
        </is>
      </c>
      <c r="B300" s="8" t="inlineStr">
        <is>
          <t>631G</t>
        </is>
      </c>
      <c r="C300" s="8" t="inlineStr">
        <is>
          <t>Caterpillar</t>
        </is>
      </c>
      <c r="D300" s="8" t="inlineStr">
        <is>
          <t>3408</t>
        </is>
      </c>
      <c r="E300" s="9" t="n"/>
      <c r="F300" s="9" t="n"/>
    </row>
    <row r="301">
      <c r="A301" s="10" t="inlineStr">
        <is>
          <t>CATERPILLAR</t>
        </is>
      </c>
      <c r="B301" s="10" t="inlineStr">
        <is>
          <t>637D</t>
        </is>
      </c>
      <c r="C301" s="10" t="inlineStr">
        <is>
          <t>Caterpillar</t>
        </is>
      </c>
      <c r="D301" s="10" t="inlineStr">
        <is>
          <t>3306, 3408</t>
        </is>
      </c>
      <c r="E301" s="11" t="n"/>
      <c r="F301" s="11" t="n"/>
    </row>
    <row r="302">
      <c r="A302" s="8" t="inlineStr">
        <is>
          <t>CATERPILLAR</t>
        </is>
      </c>
      <c r="B302" s="8" t="inlineStr">
        <is>
          <t>637E</t>
        </is>
      </c>
      <c r="C302" s="8" t="inlineStr">
        <is>
          <t>Caterpillar</t>
        </is>
      </c>
      <c r="D302" s="8" t="inlineStr">
        <is>
          <t>3306, 3408</t>
        </is>
      </c>
      <c r="E302" s="9" t="n"/>
      <c r="F302" s="9" t="n"/>
    </row>
    <row r="303">
      <c r="A303" s="10" t="inlineStr">
        <is>
          <t>CATERPILLAR</t>
        </is>
      </c>
      <c r="B303" s="10" t="inlineStr">
        <is>
          <t>637G</t>
        </is>
      </c>
      <c r="C303" s="10" t="inlineStr">
        <is>
          <t>Caterpillar</t>
        </is>
      </c>
      <c r="D303" s="10" t="inlineStr">
        <is>
          <t>3306, 3408E, C-9</t>
        </is>
      </c>
      <c r="E303" s="11" t="n"/>
      <c r="F303" s="11" t="n"/>
    </row>
    <row r="304">
      <c r="A304" s="8" t="inlineStr">
        <is>
          <t>CATERPILLAR</t>
        </is>
      </c>
      <c r="B304" s="8" t="inlineStr">
        <is>
          <t>637G COAL</t>
        </is>
      </c>
      <c r="C304" s="8" t="inlineStr">
        <is>
          <t>Caterpillar</t>
        </is>
      </c>
      <c r="D304" s="8" t="inlineStr">
        <is>
          <t>3306, 3408E, C-9</t>
        </is>
      </c>
      <c r="E304" s="9" t="n"/>
      <c r="F304" s="9" t="n"/>
    </row>
    <row r="305">
      <c r="A305" s="10" t="inlineStr">
        <is>
          <t>CATERPILLAR</t>
        </is>
      </c>
      <c r="B305" s="10" t="inlineStr">
        <is>
          <t>65 C</t>
        </is>
      </c>
      <c r="C305" s="10" t="inlineStr">
        <is>
          <t>Caterpillar</t>
        </is>
      </c>
      <c r="D305" s="10" t="inlineStr">
        <is>
          <t>3306</t>
        </is>
      </c>
      <c r="E305" s="11" t="n"/>
      <c r="F305" s="11" t="n"/>
    </row>
    <row r="306">
      <c r="A306" s="8" t="inlineStr">
        <is>
          <t>CATERPILLAR</t>
        </is>
      </c>
      <c r="B306" s="8" t="inlineStr">
        <is>
          <t>65 D US</t>
        </is>
      </c>
      <c r="C306" s="8" t="inlineStr">
        <is>
          <t>Caterpillar</t>
        </is>
      </c>
      <c r="D306" s="8" t="inlineStr">
        <is>
          <t>3306</t>
        </is>
      </c>
      <c r="E306" s="9" t="n"/>
      <c r="F306" s="9" t="n"/>
    </row>
    <row r="307">
      <c r="A307" s="10" t="inlineStr">
        <is>
          <t>CATERPILLAR</t>
        </is>
      </c>
      <c r="B307" s="10" t="inlineStr">
        <is>
          <t>65 E US</t>
        </is>
      </c>
      <c r="C307" s="10" t="inlineStr">
        <is>
          <t>Caterpillar</t>
        </is>
      </c>
      <c r="D307" s="10" t="inlineStr">
        <is>
          <t>3176</t>
        </is>
      </c>
      <c r="E307" s="11" t="n"/>
      <c r="F307" s="11" t="n"/>
    </row>
    <row r="308">
      <c r="A308" s="8" t="inlineStr">
        <is>
          <t>CATERPILLAR</t>
        </is>
      </c>
      <c r="B308" s="8" t="inlineStr">
        <is>
          <t>651E</t>
        </is>
      </c>
      <c r="C308" s="8" t="inlineStr">
        <is>
          <t>Caterpillar</t>
        </is>
      </c>
      <c r="D308" s="8" t="inlineStr">
        <is>
          <t>3412, 3412E</t>
        </is>
      </c>
      <c r="E308" s="9" t="n"/>
      <c r="F308" s="9" t="n"/>
    </row>
    <row r="309">
      <c r="A309" s="10" t="inlineStr">
        <is>
          <t>CATERPILLAR</t>
        </is>
      </c>
      <c r="B309" s="10" t="inlineStr">
        <is>
          <t>657E</t>
        </is>
      </c>
      <c r="C309" s="10" t="inlineStr">
        <is>
          <t>Caterpillar</t>
        </is>
      </c>
      <c r="D309" s="10" t="inlineStr">
        <is>
          <t>3412C, 3412E</t>
        </is>
      </c>
      <c r="E309" s="11" t="n"/>
      <c r="F309" s="11" t="n"/>
    </row>
    <row r="310">
      <c r="A310" s="8" t="inlineStr">
        <is>
          <t>CATERPILLAR</t>
        </is>
      </c>
      <c r="B310" s="8" t="inlineStr">
        <is>
          <t>70 C US</t>
        </is>
      </c>
      <c r="C310" s="8" t="inlineStr">
        <is>
          <t>Caterpillar</t>
        </is>
      </c>
      <c r="D310" s="8" t="inlineStr">
        <is>
          <t>3306</t>
        </is>
      </c>
      <c r="E310" s="9" t="n"/>
      <c r="F310" s="9" t="n"/>
    </row>
    <row r="311">
      <c r="A311" s="10" t="inlineStr">
        <is>
          <t>CATERPILLAR</t>
        </is>
      </c>
      <c r="B311" s="10" t="inlineStr">
        <is>
          <t>725</t>
        </is>
      </c>
      <c r="C311" s="10" t="inlineStr">
        <is>
          <t>Caterpillar</t>
        </is>
      </c>
      <c r="D311" s="10" t="inlineStr">
        <is>
          <t>3176C</t>
        </is>
      </c>
      <c r="E311" s="11" t="n"/>
      <c r="F311" s="11" t="n"/>
    </row>
    <row r="312">
      <c r="A312" s="8" t="inlineStr">
        <is>
          <t>CATERPILLAR</t>
        </is>
      </c>
      <c r="B312" s="8" t="inlineStr">
        <is>
          <t>730</t>
        </is>
      </c>
      <c r="C312" s="8" t="inlineStr">
        <is>
          <t>Caterpillar</t>
        </is>
      </c>
      <c r="D312" s="8" t="inlineStr">
        <is>
          <t>3196</t>
        </is>
      </c>
      <c r="E312" s="9" t="n"/>
      <c r="F312" s="9" t="n"/>
    </row>
    <row r="313">
      <c r="A313" s="10" t="inlineStr">
        <is>
          <t>CATERPILLAR</t>
        </is>
      </c>
      <c r="B313" s="10" t="inlineStr">
        <is>
          <t>735</t>
        </is>
      </c>
      <c r="C313" s="10" t="inlineStr">
        <is>
          <t>Caterpillar</t>
        </is>
      </c>
      <c r="D313" s="10" t="inlineStr">
        <is>
          <t>3406E</t>
        </is>
      </c>
      <c r="E313" s="11" t="n"/>
      <c r="F313" s="11" t="n"/>
    </row>
    <row r="314">
      <c r="A314" s="8" t="inlineStr">
        <is>
          <t>CATERPILLAR</t>
        </is>
      </c>
      <c r="B314" s="8" t="inlineStr">
        <is>
          <t>740</t>
        </is>
      </c>
      <c r="C314" s="8" t="inlineStr">
        <is>
          <t>Caterpillar</t>
        </is>
      </c>
      <c r="D314" s="8" t="inlineStr">
        <is>
          <t>3406E</t>
        </is>
      </c>
      <c r="E314" s="9" t="n"/>
      <c r="F314" s="9" t="n"/>
    </row>
    <row r="315">
      <c r="A315" s="10" t="inlineStr">
        <is>
          <t>CATERPILLAR</t>
        </is>
      </c>
      <c r="B315" s="10" t="inlineStr">
        <is>
          <t>75 C</t>
        </is>
      </c>
      <c r="C315" s="10" t="inlineStr">
        <is>
          <t>Caterpillar</t>
        </is>
      </c>
      <c r="D315" s="10" t="inlineStr">
        <is>
          <t>3176</t>
        </is>
      </c>
      <c r="E315" s="11" t="n"/>
      <c r="F315" s="11" t="n"/>
    </row>
    <row r="316">
      <c r="A316" s="8" t="inlineStr">
        <is>
          <t>CATERPILLAR</t>
        </is>
      </c>
      <c r="B316" s="8" t="inlineStr">
        <is>
          <t>75 D US</t>
        </is>
      </c>
      <c r="C316" s="8" t="inlineStr">
        <is>
          <t>Caterpillar</t>
        </is>
      </c>
      <c r="D316" s="8" t="inlineStr">
        <is>
          <t>3176</t>
        </is>
      </c>
      <c r="E316" s="9" t="n"/>
      <c r="F316" s="9" t="n"/>
    </row>
    <row r="317">
      <c r="A317" s="10" t="inlineStr">
        <is>
          <t>CATERPILLAR</t>
        </is>
      </c>
      <c r="B317" s="10" t="inlineStr">
        <is>
          <t>75 E US</t>
        </is>
      </c>
      <c r="C317" s="10" t="inlineStr">
        <is>
          <t>Caterpillar</t>
        </is>
      </c>
      <c r="D317" s="10" t="inlineStr">
        <is>
          <t>3176</t>
        </is>
      </c>
      <c r="E317" s="11" t="n"/>
      <c r="F317" s="11" t="n"/>
    </row>
    <row r="318">
      <c r="A318" s="8" t="inlineStr">
        <is>
          <t>CATERPILLAR</t>
        </is>
      </c>
      <c r="B318" s="8" t="inlineStr">
        <is>
          <t>75 US</t>
        </is>
      </c>
      <c r="C318" s="8" t="inlineStr">
        <is>
          <t>Caterpillar</t>
        </is>
      </c>
      <c r="D318" s="8" t="inlineStr">
        <is>
          <t>3176</t>
        </is>
      </c>
      <c r="E318" s="9" t="n"/>
      <c r="F318" s="9" t="n"/>
    </row>
    <row r="319">
      <c r="A319" s="10" t="inlineStr">
        <is>
          <t>CATERPILLAR</t>
        </is>
      </c>
      <c r="B319" s="10" t="inlineStr">
        <is>
          <t>769 C</t>
        </is>
      </c>
      <c r="C319" s="10" t="inlineStr">
        <is>
          <t>Caterpillar</t>
        </is>
      </c>
      <c r="D319" s="10" t="inlineStr">
        <is>
          <t>3408</t>
        </is>
      </c>
      <c r="E319" s="11" t="n"/>
      <c r="F319" s="11" t="n"/>
    </row>
    <row r="320">
      <c r="A320" s="8" t="inlineStr">
        <is>
          <t>CATERPILLAR</t>
        </is>
      </c>
      <c r="B320" s="8" t="inlineStr">
        <is>
          <t>769 D</t>
        </is>
      </c>
      <c r="C320" s="8" t="inlineStr">
        <is>
          <t>Caterpillar</t>
        </is>
      </c>
      <c r="D320" s="8" t="inlineStr">
        <is>
          <t>3408E</t>
        </is>
      </c>
      <c r="E320" s="9" t="n"/>
      <c r="F320" s="9" t="n"/>
    </row>
    <row r="321">
      <c r="A321" s="10" t="inlineStr">
        <is>
          <t>CATERPILLAR</t>
        </is>
      </c>
      <c r="B321" s="10" t="inlineStr">
        <is>
          <t>769 D US</t>
        </is>
      </c>
      <c r="C321" s="10" t="inlineStr">
        <is>
          <t>Caterpillar</t>
        </is>
      </c>
      <c r="D321" s="10" t="inlineStr">
        <is>
          <t>3408E</t>
        </is>
      </c>
      <c r="E321" s="11" t="n"/>
      <c r="F321" s="11" t="n"/>
    </row>
    <row r="322">
      <c r="A322" s="8" t="inlineStr">
        <is>
          <t>CATERPILLAR</t>
        </is>
      </c>
      <c r="B322" s="8" t="inlineStr">
        <is>
          <t>771 C</t>
        </is>
      </c>
      <c r="C322" s="8" t="inlineStr">
        <is>
          <t>Caterpillar</t>
        </is>
      </c>
      <c r="D322" s="8" t="inlineStr">
        <is>
          <t>3408</t>
        </is>
      </c>
      <c r="E322" s="9" t="n"/>
      <c r="F322" s="9" t="n"/>
    </row>
    <row r="323">
      <c r="A323" s="10" t="inlineStr">
        <is>
          <t>CATERPILLAR</t>
        </is>
      </c>
      <c r="B323" s="10" t="inlineStr">
        <is>
          <t>771 D</t>
        </is>
      </c>
      <c r="C323" s="10" t="inlineStr">
        <is>
          <t>Caterpillar</t>
        </is>
      </c>
      <c r="D323" s="10" t="inlineStr">
        <is>
          <t>3408E</t>
        </is>
      </c>
      <c r="E323" s="11" t="n"/>
      <c r="F323" s="11" t="n"/>
    </row>
    <row r="324">
      <c r="A324" s="8" t="inlineStr">
        <is>
          <t>CATERPILLAR</t>
        </is>
      </c>
      <c r="B324" s="8" t="inlineStr">
        <is>
          <t>771 D US</t>
        </is>
      </c>
      <c r="C324" s="8" t="inlineStr">
        <is>
          <t>Caterpillar</t>
        </is>
      </c>
      <c r="D324" s="8" t="inlineStr">
        <is>
          <t>3408E</t>
        </is>
      </c>
      <c r="E324" s="9" t="n"/>
      <c r="F324" s="9" t="n"/>
    </row>
    <row r="325">
      <c r="A325" s="10" t="inlineStr">
        <is>
          <t>CATERPILLAR</t>
        </is>
      </c>
      <c r="B325" s="10" t="inlineStr">
        <is>
          <t>773 B</t>
        </is>
      </c>
      <c r="C325" s="10" t="inlineStr">
        <is>
          <t>Caterpillar</t>
        </is>
      </c>
      <c r="D325" s="10" t="inlineStr">
        <is>
          <t>3412</t>
        </is>
      </c>
      <c r="E325" s="11" t="n"/>
      <c r="F325" s="11" t="n"/>
    </row>
    <row r="326">
      <c r="A326" s="8" t="inlineStr">
        <is>
          <t>CATERPILLAR</t>
        </is>
      </c>
      <c r="B326" s="8" t="inlineStr">
        <is>
          <t>773 D</t>
        </is>
      </c>
      <c r="C326" s="8" t="inlineStr">
        <is>
          <t>Caterpillar</t>
        </is>
      </c>
      <c r="D326" s="8" t="inlineStr">
        <is>
          <t>3412E</t>
        </is>
      </c>
      <c r="E326" s="9" t="n"/>
      <c r="F326" s="9" t="n"/>
    </row>
    <row r="327">
      <c r="A327" s="10" t="inlineStr">
        <is>
          <t>CATERPILLAR</t>
        </is>
      </c>
      <c r="B327" s="10" t="inlineStr">
        <is>
          <t>773 D US</t>
        </is>
      </c>
      <c r="C327" s="10" t="inlineStr">
        <is>
          <t>Caterpillar</t>
        </is>
      </c>
      <c r="D327" s="10" t="inlineStr">
        <is>
          <t>3412E</t>
        </is>
      </c>
      <c r="E327" s="11" t="n"/>
      <c r="F327" s="11" t="n"/>
    </row>
    <row r="328">
      <c r="A328" s="8" t="inlineStr">
        <is>
          <t>CATERPILLAR</t>
        </is>
      </c>
      <c r="B328" s="8" t="inlineStr">
        <is>
          <t>773 E</t>
        </is>
      </c>
      <c r="C328" s="8" t="inlineStr">
        <is>
          <t>Caterpillar</t>
        </is>
      </c>
      <c r="D328" s="8" t="inlineStr">
        <is>
          <t>3412E</t>
        </is>
      </c>
      <c r="E328" s="9" t="n"/>
      <c r="F328" s="9" t="n"/>
    </row>
    <row r="329">
      <c r="A329" s="10" t="inlineStr">
        <is>
          <t>CATERPILLAR</t>
        </is>
      </c>
      <c r="B329" s="10" t="inlineStr">
        <is>
          <t>775 B</t>
        </is>
      </c>
      <c r="C329" s="10" t="inlineStr">
        <is>
          <t>Caterpillar</t>
        </is>
      </c>
      <c r="D329" s="10" t="inlineStr">
        <is>
          <t>3412</t>
        </is>
      </c>
      <c r="E329" s="11" t="n"/>
      <c r="F329" s="11" t="n"/>
    </row>
    <row r="330">
      <c r="A330" s="8" t="inlineStr">
        <is>
          <t>CATERPILLAR</t>
        </is>
      </c>
      <c r="B330" s="8" t="inlineStr">
        <is>
          <t>775 B US</t>
        </is>
      </c>
      <c r="C330" s="8" t="inlineStr">
        <is>
          <t>Caterpillar</t>
        </is>
      </c>
      <c r="D330" s="8" t="inlineStr">
        <is>
          <t>3412 DITA</t>
        </is>
      </c>
      <c r="E330" s="9" t="n"/>
      <c r="F330" s="9" t="n"/>
    </row>
    <row r="331">
      <c r="A331" s="10" t="inlineStr">
        <is>
          <t>CATERPILLAR</t>
        </is>
      </c>
      <c r="B331" s="10" t="inlineStr">
        <is>
          <t>775 D</t>
        </is>
      </c>
      <c r="C331" s="10" t="inlineStr">
        <is>
          <t>Caterpillar</t>
        </is>
      </c>
      <c r="D331" s="10" t="inlineStr">
        <is>
          <t>3412E</t>
        </is>
      </c>
      <c r="E331" s="11" t="n"/>
      <c r="F331" s="11" t="n"/>
    </row>
    <row r="332">
      <c r="A332" s="8" t="inlineStr">
        <is>
          <t>CATERPILLAR</t>
        </is>
      </c>
      <c r="B332" s="8" t="inlineStr">
        <is>
          <t>775 D US</t>
        </is>
      </c>
      <c r="C332" s="8" t="inlineStr">
        <is>
          <t>Caterpillar</t>
        </is>
      </c>
      <c r="D332" s="8" t="inlineStr">
        <is>
          <t>3412 DITA</t>
        </is>
      </c>
      <c r="E332" s="9" t="n"/>
      <c r="F332" s="9" t="n"/>
    </row>
    <row r="333">
      <c r="A333" s="10" t="inlineStr">
        <is>
          <t>CATERPILLAR</t>
        </is>
      </c>
      <c r="B333" s="10" t="inlineStr">
        <is>
          <t>775 E</t>
        </is>
      </c>
      <c r="C333" s="10" t="inlineStr">
        <is>
          <t>Caterpillar</t>
        </is>
      </c>
      <c r="D333" s="10" t="inlineStr">
        <is>
          <t>3412E</t>
        </is>
      </c>
      <c r="E333" s="11" t="n"/>
      <c r="F333" s="11" t="n"/>
    </row>
    <row r="334">
      <c r="A334" s="8" t="inlineStr">
        <is>
          <t>CATERPILLAR</t>
        </is>
      </c>
      <c r="B334" s="8" t="inlineStr">
        <is>
          <t>776 D US</t>
        </is>
      </c>
      <c r="C334" s="8" t="inlineStr">
        <is>
          <t>Caterpillar</t>
        </is>
      </c>
      <c r="D334" s="8" t="inlineStr">
        <is>
          <t>3508B</t>
        </is>
      </c>
      <c r="E334" s="9" t="n"/>
      <c r="F334" s="9" t="n"/>
    </row>
    <row r="335">
      <c r="A335" s="10" t="inlineStr">
        <is>
          <t>CATERPILLAR</t>
        </is>
      </c>
      <c r="B335" s="10" t="inlineStr">
        <is>
          <t>777 B</t>
        </is>
      </c>
      <c r="C335" s="10" t="inlineStr">
        <is>
          <t>Caterpillar</t>
        </is>
      </c>
      <c r="D335" s="10" t="inlineStr">
        <is>
          <t>3508</t>
        </is>
      </c>
      <c r="E335" s="11" t="n"/>
      <c r="F335" s="11" t="n"/>
    </row>
    <row r="336">
      <c r="A336" s="8" t="inlineStr">
        <is>
          <t>CATERPILLAR</t>
        </is>
      </c>
      <c r="B336" s="8" t="inlineStr">
        <is>
          <t>777 D</t>
        </is>
      </c>
      <c r="C336" s="8" t="inlineStr">
        <is>
          <t>Caterpillar</t>
        </is>
      </c>
      <c r="D336" s="8" t="inlineStr">
        <is>
          <t>3512B</t>
        </is>
      </c>
      <c r="E336" s="9" t="n"/>
      <c r="F336" s="9" t="n"/>
    </row>
    <row r="337">
      <c r="A337" s="10" t="inlineStr">
        <is>
          <t>CATERPILLAR</t>
        </is>
      </c>
      <c r="B337" s="10" t="inlineStr">
        <is>
          <t>777 D HAA</t>
        </is>
      </c>
      <c r="C337" s="10" t="inlineStr">
        <is>
          <t>Caterpillar</t>
        </is>
      </c>
      <c r="D337" s="10" t="inlineStr">
        <is>
          <t>3508B</t>
        </is>
      </c>
      <c r="E337" s="11" t="n"/>
      <c r="F337" s="11" t="n"/>
    </row>
    <row r="338">
      <c r="A338" s="8" t="inlineStr">
        <is>
          <t>CATERPILLAR</t>
        </is>
      </c>
      <c r="B338" s="8" t="inlineStr">
        <is>
          <t>777 D US</t>
        </is>
      </c>
      <c r="C338" s="8" t="inlineStr">
        <is>
          <t>Caterpillar</t>
        </is>
      </c>
      <c r="D338" s="8" t="inlineStr">
        <is>
          <t>3508B</t>
        </is>
      </c>
      <c r="E338" s="9" t="n"/>
      <c r="F338" s="9" t="n"/>
    </row>
    <row r="339">
      <c r="A339" s="10" t="inlineStr">
        <is>
          <t>CATERPILLAR</t>
        </is>
      </c>
      <c r="B339" s="10" t="inlineStr">
        <is>
          <t>784 C</t>
        </is>
      </c>
      <c r="C339" s="10" t="inlineStr">
        <is>
          <t>Caterpillar</t>
        </is>
      </c>
      <c r="D339" s="10" t="inlineStr">
        <is>
          <t>3512</t>
        </is>
      </c>
      <c r="E339" s="11" t="n"/>
      <c r="F339" s="11" t="n"/>
    </row>
    <row r="340">
      <c r="A340" s="8" t="inlineStr">
        <is>
          <t>CATERPILLAR</t>
        </is>
      </c>
      <c r="B340" s="8" t="inlineStr">
        <is>
          <t>785</t>
        </is>
      </c>
      <c r="C340" s="8" t="inlineStr">
        <is>
          <t>Caterpillar</t>
        </is>
      </c>
      <c r="D340" s="8" t="inlineStr">
        <is>
          <t>3512</t>
        </is>
      </c>
      <c r="E340" s="9" t="n"/>
      <c r="F340" s="9" t="n"/>
    </row>
    <row r="341">
      <c r="A341" s="10" t="inlineStr">
        <is>
          <t>CATERPILLAR</t>
        </is>
      </c>
      <c r="B341" s="10" t="inlineStr">
        <is>
          <t>785 B</t>
        </is>
      </c>
      <c r="C341" s="10" t="inlineStr">
        <is>
          <t>Caterpillar</t>
        </is>
      </c>
      <c r="D341" s="10" t="inlineStr">
        <is>
          <t>3512</t>
        </is>
      </c>
      <c r="E341" s="11" t="n"/>
      <c r="F341" s="11" t="n"/>
    </row>
    <row r="342">
      <c r="A342" s="8" t="inlineStr">
        <is>
          <t>CATERPILLAR</t>
        </is>
      </c>
      <c r="B342" s="8" t="inlineStr">
        <is>
          <t>785 C</t>
        </is>
      </c>
      <c r="C342" s="8" t="inlineStr">
        <is>
          <t>Caterpillar</t>
        </is>
      </c>
      <c r="D342" s="8" t="inlineStr">
        <is>
          <t>3516B</t>
        </is>
      </c>
      <c r="E342" s="9" t="n"/>
      <c r="F342" s="9" t="n"/>
    </row>
    <row r="343">
      <c r="A343" s="10" t="inlineStr">
        <is>
          <t>CATERPILLAR</t>
        </is>
      </c>
      <c r="B343" s="10" t="inlineStr">
        <is>
          <t>789</t>
        </is>
      </c>
      <c r="C343" s="10" t="inlineStr">
        <is>
          <t>Caterpillar</t>
        </is>
      </c>
      <c r="D343" s="10" t="inlineStr">
        <is>
          <t>3516</t>
        </is>
      </c>
      <c r="E343" s="11" t="n"/>
      <c r="F343" s="11" t="n"/>
    </row>
    <row r="344">
      <c r="A344" s="8" t="inlineStr">
        <is>
          <t>CATERPILLAR</t>
        </is>
      </c>
      <c r="B344" s="8" t="inlineStr">
        <is>
          <t>789 B</t>
        </is>
      </c>
      <c r="C344" s="8" t="inlineStr">
        <is>
          <t>Caterpillar</t>
        </is>
      </c>
      <c r="D344" s="8" t="inlineStr">
        <is>
          <t>3516</t>
        </is>
      </c>
      <c r="E344" s="9" t="n"/>
      <c r="F344" s="9" t="n"/>
    </row>
    <row r="345">
      <c r="A345" s="10" t="inlineStr">
        <is>
          <t>CATERPILLAR</t>
        </is>
      </c>
      <c r="B345" s="10" t="inlineStr">
        <is>
          <t>789 C</t>
        </is>
      </c>
      <c r="C345" s="10" t="inlineStr">
        <is>
          <t>Caterpillar</t>
        </is>
      </c>
      <c r="D345" s="10" t="inlineStr">
        <is>
          <t>3516</t>
        </is>
      </c>
      <c r="E345" s="11" t="n"/>
      <c r="F345" s="11" t="n"/>
    </row>
    <row r="346">
      <c r="A346" s="8" t="inlineStr">
        <is>
          <t>CATERPILLAR</t>
        </is>
      </c>
      <c r="B346" s="8" t="inlineStr">
        <is>
          <t>793</t>
        </is>
      </c>
      <c r="C346" s="8" t="inlineStr">
        <is>
          <t>Caterpillar</t>
        </is>
      </c>
      <c r="D346" s="8" t="inlineStr">
        <is>
          <t>3516</t>
        </is>
      </c>
      <c r="E346" s="9" t="n"/>
      <c r="F346" s="9" t="n"/>
    </row>
    <row r="347">
      <c r="A347" s="10" t="inlineStr">
        <is>
          <t>CATERPILLAR</t>
        </is>
      </c>
      <c r="B347" s="10" t="inlineStr">
        <is>
          <t>793 B</t>
        </is>
      </c>
      <c r="C347" s="10" t="inlineStr">
        <is>
          <t>Caterpillar</t>
        </is>
      </c>
      <c r="D347" s="10" t="inlineStr">
        <is>
          <t>3516</t>
        </is>
      </c>
      <c r="E347" s="11" t="n"/>
      <c r="F347" s="11" t="n"/>
    </row>
    <row r="348">
      <c r="A348" s="8" t="inlineStr">
        <is>
          <t>CATERPILLAR</t>
        </is>
      </c>
      <c r="B348" s="8" t="inlineStr">
        <is>
          <t>793 C</t>
        </is>
      </c>
      <c r="C348" s="8" t="inlineStr">
        <is>
          <t>Caterpillar</t>
        </is>
      </c>
      <c r="D348" s="8" t="inlineStr">
        <is>
          <t>3516</t>
        </is>
      </c>
      <c r="E348" s="9" t="n"/>
      <c r="F348" s="9" t="n"/>
    </row>
    <row r="349">
      <c r="A349" s="10" t="inlineStr">
        <is>
          <t>CATERPILLAR</t>
        </is>
      </c>
      <c r="B349" s="10" t="inlineStr">
        <is>
          <t>797</t>
        </is>
      </c>
      <c r="C349" s="10" t="inlineStr">
        <is>
          <t>Caterpillar</t>
        </is>
      </c>
      <c r="D349" s="10" t="inlineStr">
        <is>
          <t>3524B</t>
        </is>
      </c>
      <c r="E349" s="11" t="n"/>
      <c r="F349" s="11" t="n"/>
    </row>
    <row r="350">
      <c r="A350" s="8" t="inlineStr">
        <is>
          <t>CATERPILLAR</t>
        </is>
      </c>
      <c r="B350" s="8" t="inlineStr">
        <is>
          <t>797 B</t>
        </is>
      </c>
      <c r="C350" s="8" t="inlineStr">
        <is>
          <t>Caterpillar</t>
        </is>
      </c>
      <c r="D350" s="8" t="inlineStr">
        <is>
          <t>3524B</t>
        </is>
      </c>
      <c r="E350" s="9" t="n"/>
      <c r="F350" s="9" t="n"/>
    </row>
    <row r="351">
      <c r="A351" s="10" t="inlineStr">
        <is>
          <t>CATERPILLAR</t>
        </is>
      </c>
      <c r="B351" s="10" t="inlineStr">
        <is>
          <t>814F</t>
        </is>
      </c>
      <c r="C351" s="10" t="inlineStr">
        <is>
          <t>Caterpillar</t>
        </is>
      </c>
      <c r="D351" s="10" t="inlineStr">
        <is>
          <t>3306, 3176C</t>
        </is>
      </c>
      <c r="E351" s="11" t="n"/>
      <c r="F351" s="11" t="n"/>
    </row>
    <row r="352">
      <c r="A352" s="8" t="inlineStr">
        <is>
          <t>CATERPILLAR</t>
        </is>
      </c>
      <c r="B352" s="8" t="inlineStr">
        <is>
          <t>815F</t>
        </is>
      </c>
      <c r="C352" s="8" t="inlineStr">
        <is>
          <t>Caterpillar</t>
        </is>
      </c>
      <c r="D352" s="8" t="inlineStr">
        <is>
          <t>3306</t>
        </is>
      </c>
      <c r="E352" s="9" t="n"/>
      <c r="F352" s="9" t="n"/>
    </row>
    <row r="353">
      <c r="A353" s="10" t="inlineStr">
        <is>
          <t>CATERPILLAR</t>
        </is>
      </c>
      <c r="B353" s="10" t="inlineStr">
        <is>
          <t>816F</t>
        </is>
      </c>
      <c r="C353" s="10" t="inlineStr">
        <is>
          <t>Caterpillar</t>
        </is>
      </c>
      <c r="D353" s="10" t="inlineStr">
        <is>
          <t>3176C</t>
        </is>
      </c>
      <c r="E353" s="11" t="n"/>
      <c r="F353" s="11" t="n"/>
    </row>
    <row r="354">
      <c r="A354" s="8" t="inlineStr">
        <is>
          <t>CATERPILLAR</t>
        </is>
      </c>
      <c r="B354" s="8" t="inlineStr">
        <is>
          <t>824G</t>
        </is>
      </c>
      <c r="C354" s="8" t="inlineStr">
        <is>
          <t>Caterpillar</t>
        </is>
      </c>
      <c r="D354" s="8" t="inlineStr">
        <is>
          <t>3406C</t>
        </is>
      </c>
      <c r="E354" s="9" t="n"/>
      <c r="F354" s="9" t="n"/>
    </row>
    <row r="355">
      <c r="A355" s="10" t="inlineStr">
        <is>
          <t>CATERPILLAR</t>
        </is>
      </c>
      <c r="B355" s="10" t="inlineStr">
        <is>
          <t>824G II</t>
        </is>
      </c>
      <c r="C355" s="10" t="inlineStr">
        <is>
          <t>Caterpillar</t>
        </is>
      </c>
      <c r="D355" s="10" t="inlineStr">
        <is>
          <t>3406</t>
        </is>
      </c>
      <c r="E355" s="11" t="n"/>
      <c r="F355" s="11" t="n"/>
    </row>
    <row r="356">
      <c r="A356" s="8" t="inlineStr">
        <is>
          <t>CATERPILLAR</t>
        </is>
      </c>
      <c r="B356" s="8" t="inlineStr">
        <is>
          <t>825 G II</t>
        </is>
      </c>
      <c r="C356" s="8" t="inlineStr">
        <is>
          <t>Caterpillar</t>
        </is>
      </c>
      <c r="D356" s="8" t="inlineStr">
        <is>
          <t>3406</t>
        </is>
      </c>
      <c r="E356" s="9" t="n"/>
      <c r="F356" s="9" t="n"/>
    </row>
    <row r="357">
      <c r="A357" s="10" t="inlineStr">
        <is>
          <t>CATERPILLAR</t>
        </is>
      </c>
      <c r="B357" s="10" t="inlineStr">
        <is>
          <t>825G</t>
        </is>
      </c>
      <c r="C357" s="10" t="inlineStr">
        <is>
          <t>Caterpillar</t>
        </is>
      </c>
      <c r="D357" s="10" t="inlineStr">
        <is>
          <t>3406</t>
        </is>
      </c>
      <c r="E357" s="11" t="n"/>
      <c r="F357" s="11" t="n"/>
    </row>
    <row r="358">
      <c r="A358" s="8" t="inlineStr">
        <is>
          <t>CATERPILLAR</t>
        </is>
      </c>
      <c r="B358" s="8" t="inlineStr">
        <is>
          <t>826G II</t>
        </is>
      </c>
      <c r="C358" s="8" t="inlineStr">
        <is>
          <t>Caterpillar</t>
        </is>
      </c>
      <c r="D358" s="8" t="inlineStr">
        <is>
          <t>3406</t>
        </is>
      </c>
      <c r="E358" s="9" t="n"/>
      <c r="F358" s="9" t="n"/>
    </row>
    <row r="359">
      <c r="A359" s="10" t="inlineStr">
        <is>
          <t>CATERPILLAR</t>
        </is>
      </c>
      <c r="B359" s="10" t="inlineStr">
        <is>
          <t>834G</t>
        </is>
      </c>
      <c r="C359" s="10" t="inlineStr">
        <is>
          <t>Caterpillar</t>
        </is>
      </c>
      <c r="D359" s="10" t="inlineStr">
        <is>
          <t>3456</t>
        </is>
      </c>
      <c r="E359" s="11" t="n"/>
      <c r="F359" s="11" t="n"/>
    </row>
    <row r="360">
      <c r="A360" s="8" t="inlineStr">
        <is>
          <t>CATERPILLAR</t>
        </is>
      </c>
      <c r="B360" s="8" t="inlineStr">
        <is>
          <t>836G</t>
        </is>
      </c>
      <c r="C360" s="8" t="inlineStr">
        <is>
          <t>Caterpillar</t>
        </is>
      </c>
      <c r="D360" s="8" t="inlineStr">
        <is>
          <t>3456</t>
        </is>
      </c>
      <c r="E360" s="9" t="n"/>
      <c r="F360" s="9" t="n"/>
    </row>
    <row r="361">
      <c r="A361" s="10" t="inlineStr">
        <is>
          <t>CATERPILLAR</t>
        </is>
      </c>
      <c r="B361" s="10" t="inlineStr">
        <is>
          <t>844</t>
        </is>
      </c>
      <c r="C361" s="10" t="inlineStr">
        <is>
          <t>Caterpillar</t>
        </is>
      </c>
      <c r="D361" s="10" t="inlineStr">
        <is>
          <t>3412, 3412E</t>
        </is>
      </c>
      <c r="E361" s="11" t="n"/>
      <c r="F361" s="11" t="n"/>
    </row>
    <row r="362">
      <c r="A362" s="8" t="inlineStr">
        <is>
          <t>CATERPILLAR</t>
        </is>
      </c>
      <c r="B362" s="8" t="inlineStr">
        <is>
          <t>85 C US</t>
        </is>
      </c>
      <c r="C362" s="8" t="inlineStr">
        <is>
          <t>Caterpillar</t>
        </is>
      </c>
      <c r="D362" s="8" t="inlineStr">
        <is>
          <t>3176</t>
        </is>
      </c>
      <c r="E362" s="9" t="n"/>
      <c r="F362" s="9" t="n"/>
    </row>
    <row r="363">
      <c r="A363" s="10" t="inlineStr">
        <is>
          <t>CATERPILLAR</t>
        </is>
      </c>
      <c r="B363" s="10" t="inlineStr">
        <is>
          <t>85 E US</t>
        </is>
      </c>
      <c r="C363" s="10" t="inlineStr">
        <is>
          <t>Caterpillar</t>
        </is>
      </c>
      <c r="D363" s="10" t="inlineStr">
        <is>
          <t>3196</t>
        </is>
      </c>
      <c r="E363" s="11" t="n"/>
      <c r="F363" s="11" t="n"/>
    </row>
    <row r="364">
      <c r="A364" s="8" t="inlineStr">
        <is>
          <t>CATERPILLAR</t>
        </is>
      </c>
      <c r="B364" s="8" t="inlineStr">
        <is>
          <t>854G</t>
        </is>
      </c>
      <c r="C364" s="8" t="inlineStr">
        <is>
          <t>Caterpillar</t>
        </is>
      </c>
      <c r="D364" s="8" t="inlineStr">
        <is>
          <t>3508B</t>
        </is>
      </c>
      <c r="E364" s="9" t="n"/>
      <c r="F364" s="9" t="n"/>
    </row>
    <row r="365">
      <c r="A365" s="10" t="inlineStr">
        <is>
          <t>CATERPILLAR</t>
        </is>
      </c>
      <c r="B365" s="10" t="inlineStr">
        <is>
          <t>902</t>
        </is>
      </c>
      <c r="C365" s="10" t="inlineStr">
        <is>
          <t>Caterpillar</t>
        </is>
      </c>
      <c r="D365" s="10" t="inlineStr">
        <is>
          <t>3024</t>
        </is>
      </c>
      <c r="E365" s="11" t="n"/>
      <c r="F365" s="11" t="n"/>
    </row>
    <row r="366">
      <c r="A366" s="8" t="inlineStr">
        <is>
          <t>CATERPILLAR</t>
        </is>
      </c>
      <c r="B366" s="8" t="inlineStr">
        <is>
          <t>906</t>
        </is>
      </c>
      <c r="C366" s="8" t="inlineStr">
        <is>
          <t>Caterpillar</t>
        </is>
      </c>
      <c r="D366" s="8" t="inlineStr">
        <is>
          <t>3034</t>
        </is>
      </c>
      <c r="E366" s="9" t="n"/>
      <c r="F366" s="9" t="n"/>
    </row>
    <row r="367">
      <c r="A367" s="10" t="inlineStr">
        <is>
          <t>CATERPILLAR</t>
        </is>
      </c>
      <c r="B367" s="10" t="inlineStr">
        <is>
          <t>908</t>
        </is>
      </c>
      <c r="C367" s="10" t="inlineStr">
        <is>
          <t>Caterpillar</t>
        </is>
      </c>
      <c r="D367" s="10" t="inlineStr">
        <is>
          <t>3054</t>
        </is>
      </c>
      <c r="E367" s="11" t="n"/>
      <c r="F367" s="11" t="n"/>
    </row>
    <row r="368">
      <c r="A368" s="8" t="inlineStr">
        <is>
          <t>CATERPILLAR</t>
        </is>
      </c>
      <c r="B368" s="8" t="inlineStr">
        <is>
          <t>910</t>
        </is>
      </c>
      <c r="C368" s="8" t="inlineStr">
        <is>
          <t>Caterpillar</t>
        </is>
      </c>
      <c r="D368" s="8" t="inlineStr">
        <is>
          <t>3204</t>
        </is>
      </c>
      <c r="E368" s="9" t="n"/>
      <c r="F368" s="9" t="n"/>
    </row>
    <row r="369">
      <c r="A369" s="10" t="inlineStr">
        <is>
          <t>CATERPILLAR</t>
        </is>
      </c>
      <c r="B369" s="10" t="inlineStr">
        <is>
          <t>910E</t>
        </is>
      </c>
      <c r="C369" s="10" t="inlineStr">
        <is>
          <t>Caterpillar</t>
        </is>
      </c>
      <c r="D369" s="10" t="inlineStr">
        <is>
          <t>3204</t>
        </is>
      </c>
      <c r="E369" s="11" t="n"/>
      <c r="F369" s="11" t="n"/>
    </row>
    <row r="370">
      <c r="A370" s="8" t="inlineStr">
        <is>
          <t>CATERPILLAR</t>
        </is>
      </c>
      <c r="B370" s="8" t="inlineStr">
        <is>
          <t>910F</t>
        </is>
      </c>
      <c r="C370" s="8" t="inlineStr">
        <is>
          <t>Caterpillar</t>
        </is>
      </c>
      <c r="D370" s="8" t="inlineStr">
        <is>
          <t>3114</t>
        </is>
      </c>
      <c r="E370" s="9" t="n"/>
      <c r="F370" s="9" t="n"/>
    </row>
    <row r="371">
      <c r="A371" s="10" t="inlineStr">
        <is>
          <t>CATERPILLAR</t>
        </is>
      </c>
      <c r="B371" s="10" t="inlineStr">
        <is>
          <t>910G</t>
        </is>
      </c>
      <c r="C371" s="10" t="inlineStr">
        <is>
          <t>Caterpillar</t>
        </is>
      </c>
      <c r="D371" s="10" t="inlineStr">
        <is>
          <t>3064</t>
        </is>
      </c>
      <c r="E371" s="11" t="n"/>
      <c r="F371" s="11" t="n"/>
    </row>
    <row r="372">
      <c r="A372" s="8" t="inlineStr">
        <is>
          <t>CATERPILLAR</t>
        </is>
      </c>
      <c r="B372" s="8" t="inlineStr">
        <is>
          <t>914G</t>
        </is>
      </c>
      <c r="C372" s="8" t="inlineStr">
        <is>
          <t>Caterpillar</t>
        </is>
      </c>
      <c r="D372" s="8" t="inlineStr">
        <is>
          <t>3054</t>
        </is>
      </c>
      <c r="E372" s="9" t="n"/>
      <c r="F372" s="9" t="n"/>
    </row>
    <row r="373">
      <c r="A373" s="10" t="inlineStr">
        <is>
          <t>CATERPILLAR</t>
        </is>
      </c>
      <c r="B373" s="10" t="inlineStr">
        <is>
          <t>916</t>
        </is>
      </c>
      <c r="C373" s="10" t="inlineStr">
        <is>
          <t>Caterpillar</t>
        </is>
      </c>
      <c r="D373" s="10" t="inlineStr">
        <is>
          <t>3204</t>
        </is>
      </c>
      <c r="E373" s="11" t="n"/>
      <c r="F373" s="11" t="n"/>
    </row>
    <row r="374">
      <c r="A374" s="8" t="inlineStr">
        <is>
          <t>CATERPILLAR</t>
        </is>
      </c>
      <c r="B374" s="8" t="inlineStr">
        <is>
          <t>918F</t>
        </is>
      </c>
      <c r="C374" s="8" t="inlineStr">
        <is>
          <t>Caterpillar</t>
        </is>
      </c>
      <c r="D374" s="8" t="inlineStr">
        <is>
          <t>3114</t>
        </is>
      </c>
      <c r="E374" s="9" t="n"/>
      <c r="F374" s="9" t="n"/>
    </row>
    <row r="375">
      <c r="A375" s="10" t="inlineStr">
        <is>
          <t>CATERPILLAR</t>
        </is>
      </c>
      <c r="B375" s="10" t="inlineStr">
        <is>
          <t>918F US</t>
        </is>
      </c>
      <c r="C375" s="10" t="inlineStr">
        <is>
          <t>Caterpillar</t>
        </is>
      </c>
      <c r="D375" s="10" t="inlineStr">
        <is>
          <t>3114</t>
        </is>
      </c>
      <c r="E375" s="11" t="n"/>
      <c r="F375" s="11" t="n"/>
    </row>
    <row r="376">
      <c r="A376" s="8" t="inlineStr">
        <is>
          <t>CATERPILLAR</t>
        </is>
      </c>
      <c r="B376" s="8" t="inlineStr">
        <is>
          <t>924 Gz</t>
        </is>
      </c>
      <c r="C376" s="8" t="inlineStr">
        <is>
          <t>Caterpillar</t>
        </is>
      </c>
      <c r="D376" s="8" t="inlineStr">
        <is>
          <t>3056</t>
        </is>
      </c>
      <c r="E376" s="9" t="n"/>
      <c r="F376" s="9" t="n"/>
    </row>
    <row r="377">
      <c r="A377" s="10" t="inlineStr">
        <is>
          <t>CATERPILLAR</t>
        </is>
      </c>
      <c r="B377" s="10" t="inlineStr">
        <is>
          <t>924F</t>
        </is>
      </c>
      <c r="C377" s="10" t="inlineStr">
        <is>
          <t>Caterpillar</t>
        </is>
      </c>
      <c r="D377" s="10" t="inlineStr">
        <is>
          <t>3114</t>
        </is>
      </c>
      <c r="E377" s="11" t="n"/>
      <c r="F377" s="11" t="n"/>
    </row>
    <row r="378">
      <c r="A378" s="8" t="inlineStr">
        <is>
          <t>CATERPILLAR</t>
        </is>
      </c>
      <c r="B378" s="8" t="inlineStr">
        <is>
          <t>924F US</t>
        </is>
      </c>
      <c r="C378" s="8" t="inlineStr">
        <is>
          <t>Caterpillar</t>
        </is>
      </c>
      <c r="D378" s="8" t="inlineStr">
        <is>
          <t>3114</t>
        </is>
      </c>
      <c r="E378" s="9" t="n"/>
      <c r="F378" s="9" t="n"/>
    </row>
    <row r="379">
      <c r="A379" s="10" t="inlineStr">
        <is>
          <t>CATERPILLAR</t>
        </is>
      </c>
      <c r="B379" s="10" t="inlineStr">
        <is>
          <t>924G</t>
        </is>
      </c>
      <c r="C379" s="10" t="inlineStr">
        <is>
          <t>Caterpillar</t>
        </is>
      </c>
      <c r="D379" s="10" t="inlineStr">
        <is>
          <t>3056</t>
        </is>
      </c>
      <c r="E379" s="11" t="n"/>
      <c r="F379" s="11" t="n"/>
    </row>
    <row r="380">
      <c r="A380" s="8" t="inlineStr">
        <is>
          <t>CATERPILLAR</t>
        </is>
      </c>
      <c r="B380" s="8" t="inlineStr">
        <is>
          <t>924G, 924Gz</t>
        </is>
      </c>
      <c r="C380" s="8" t="inlineStr">
        <is>
          <t>Caterpillar</t>
        </is>
      </c>
      <c r="D380" s="8" t="inlineStr">
        <is>
          <t>3056, 3056E</t>
        </is>
      </c>
      <c r="E380" s="9" t="n"/>
      <c r="F380" s="9" t="n"/>
    </row>
    <row r="381">
      <c r="A381" s="10" t="inlineStr">
        <is>
          <t>CATERPILLAR</t>
        </is>
      </c>
      <c r="B381" s="10" t="inlineStr">
        <is>
          <t>924Gz</t>
        </is>
      </c>
      <c r="C381" s="10" t="inlineStr">
        <is>
          <t>Caterpillar</t>
        </is>
      </c>
      <c r="D381" s="10" t="inlineStr">
        <is>
          <t>3056</t>
        </is>
      </c>
      <c r="E381" s="11" t="n"/>
      <c r="F381" s="11" t="n"/>
    </row>
    <row r="382">
      <c r="A382" s="8" t="inlineStr">
        <is>
          <t>CATERPILLAR</t>
        </is>
      </c>
      <c r="B382" s="8" t="inlineStr">
        <is>
          <t>926</t>
        </is>
      </c>
      <c r="C382" s="8" t="inlineStr">
        <is>
          <t>Caterpillar</t>
        </is>
      </c>
      <c r="D382" s="8" t="inlineStr">
        <is>
          <t>3204</t>
        </is>
      </c>
      <c r="E382" s="9" t="n"/>
      <c r="F382" s="9" t="n"/>
    </row>
    <row r="383">
      <c r="A383" s="10" t="inlineStr">
        <is>
          <t>CATERPILLAR</t>
        </is>
      </c>
      <c r="B383" s="10" t="inlineStr">
        <is>
          <t>926E</t>
        </is>
      </c>
      <c r="C383" s="10" t="inlineStr">
        <is>
          <t>Caterpillar</t>
        </is>
      </c>
      <c r="D383" s="10" t="inlineStr">
        <is>
          <t>3204</t>
        </is>
      </c>
      <c r="E383" s="11" t="n"/>
      <c r="F383" s="11" t="n"/>
    </row>
    <row r="384">
      <c r="A384" s="8" t="inlineStr">
        <is>
          <t>CATERPILLAR</t>
        </is>
      </c>
      <c r="B384" s="8" t="inlineStr">
        <is>
          <t>926F</t>
        </is>
      </c>
      <c r="C384" s="8" t="inlineStr">
        <is>
          <t>Caterpillar</t>
        </is>
      </c>
      <c r="D384" s="8" t="inlineStr">
        <is>
          <t>3204</t>
        </is>
      </c>
      <c r="E384" s="9" t="n"/>
      <c r="F384" s="9" t="n"/>
    </row>
    <row r="385">
      <c r="A385" s="10" t="inlineStr">
        <is>
          <t>CATERPILLAR</t>
        </is>
      </c>
      <c r="B385" s="10" t="inlineStr">
        <is>
          <t>928F</t>
        </is>
      </c>
      <c r="C385" s="10" t="inlineStr">
        <is>
          <t>Caterpillar</t>
        </is>
      </c>
      <c r="D385" s="10" t="inlineStr">
        <is>
          <t>3116</t>
        </is>
      </c>
      <c r="E385" s="11" t="n"/>
      <c r="F385" s="11" t="n"/>
    </row>
    <row r="386">
      <c r="A386" s="8" t="inlineStr">
        <is>
          <t>CATERPILLAR</t>
        </is>
      </c>
      <c r="B386" s="8" t="inlineStr">
        <is>
          <t>928G</t>
        </is>
      </c>
      <c r="C386" s="8" t="inlineStr">
        <is>
          <t>Caterpillar</t>
        </is>
      </c>
      <c r="D386" s="8" t="inlineStr">
        <is>
          <t>3116</t>
        </is>
      </c>
      <c r="E386" s="9" t="n"/>
      <c r="F386" s="9" t="n"/>
    </row>
    <row r="387">
      <c r="A387" s="10" t="inlineStr">
        <is>
          <t>CATERPILLAR</t>
        </is>
      </c>
      <c r="B387" s="10" t="inlineStr">
        <is>
          <t>928G EN</t>
        </is>
      </c>
      <c r="C387" s="10" t="inlineStr">
        <is>
          <t>Caterpillar</t>
        </is>
      </c>
      <c r="D387" s="10" t="inlineStr">
        <is>
          <t>3056E, 3116</t>
        </is>
      </c>
      <c r="E387" s="11" t="n"/>
      <c r="F387" s="11" t="n"/>
    </row>
    <row r="388">
      <c r="A388" s="8" t="inlineStr">
        <is>
          <t>CATERPILLAR</t>
        </is>
      </c>
      <c r="B388" s="8" t="inlineStr">
        <is>
          <t>928G EN</t>
        </is>
      </c>
      <c r="C388" s="8" t="inlineStr">
        <is>
          <t>Caterpillar</t>
        </is>
      </c>
      <c r="D388" s="8" t="inlineStr">
        <is>
          <t>3056E, 3116</t>
        </is>
      </c>
      <c r="E388" s="9" t="n"/>
      <c r="F388" s="9" t="n"/>
    </row>
    <row r="389">
      <c r="A389" s="10" t="inlineStr">
        <is>
          <t>CATERPILLAR</t>
        </is>
      </c>
      <c r="B389" s="10" t="inlineStr">
        <is>
          <t>928G US</t>
        </is>
      </c>
      <c r="C389" s="10" t="inlineStr">
        <is>
          <t>Caterpillar</t>
        </is>
      </c>
      <c r="D389" s="10" t="inlineStr">
        <is>
          <t>3056E, 3116</t>
        </is>
      </c>
      <c r="E389" s="11" t="n"/>
      <c r="F389" s="11" t="n"/>
    </row>
    <row r="390">
      <c r="A390" s="8" t="inlineStr">
        <is>
          <t>CATERPILLAR</t>
        </is>
      </c>
      <c r="B390" s="8" t="inlineStr">
        <is>
          <t>930</t>
        </is>
      </c>
      <c r="C390" s="8" t="inlineStr">
        <is>
          <t>Caterpillar</t>
        </is>
      </c>
      <c r="D390" s="8" t="inlineStr">
        <is>
          <t>3304</t>
        </is>
      </c>
      <c r="E390" s="9" t="n"/>
      <c r="F390" s="9" t="n"/>
    </row>
    <row r="391">
      <c r="A391" s="10" t="inlineStr">
        <is>
          <t>CATERPILLAR</t>
        </is>
      </c>
      <c r="B391" s="10" t="inlineStr">
        <is>
          <t>930R</t>
        </is>
      </c>
      <c r="C391" s="10" t="inlineStr">
        <is>
          <t>Caterpillar</t>
        </is>
      </c>
      <c r="D391" s="10" t="inlineStr">
        <is>
          <t>3304</t>
        </is>
      </c>
      <c r="E391" s="11" t="n"/>
      <c r="F391" s="11" t="n"/>
    </row>
    <row r="392">
      <c r="A392" s="8" t="inlineStr">
        <is>
          <t>CATERPILLAR</t>
        </is>
      </c>
      <c r="B392" s="8" t="inlineStr">
        <is>
          <t>930T</t>
        </is>
      </c>
      <c r="C392" s="8" t="inlineStr">
        <is>
          <t>Caterpillar</t>
        </is>
      </c>
      <c r="D392" s="8" t="inlineStr">
        <is>
          <t>3304</t>
        </is>
      </c>
      <c r="E392" s="9" t="n"/>
      <c r="F392" s="9" t="n"/>
    </row>
    <row r="393">
      <c r="A393" s="10" t="inlineStr">
        <is>
          <t>CATERPILLAR</t>
        </is>
      </c>
      <c r="B393" s="10" t="inlineStr">
        <is>
          <t>930T II</t>
        </is>
      </c>
      <c r="C393" s="10" t="inlineStr">
        <is>
          <t>Caterpillar</t>
        </is>
      </c>
      <c r="D393" s="10" t="inlineStr">
        <is>
          <t>3304</t>
        </is>
      </c>
      <c r="E393" s="11" t="n"/>
      <c r="F393" s="11" t="n"/>
    </row>
    <row r="394">
      <c r="A394" s="8" t="inlineStr">
        <is>
          <t>CATERPILLAR</t>
        </is>
      </c>
      <c r="B394" s="8" t="inlineStr">
        <is>
          <t>931 B</t>
        </is>
      </c>
      <c r="C394" s="8" t="inlineStr">
        <is>
          <t>Caterpillar</t>
        </is>
      </c>
      <c r="D394" s="8" t="inlineStr">
        <is>
          <t>3204</t>
        </is>
      </c>
      <c r="E394" s="9" t="n"/>
      <c r="F394" s="9" t="n"/>
    </row>
    <row r="395">
      <c r="A395" s="10" t="inlineStr">
        <is>
          <t>CATERPILLAR</t>
        </is>
      </c>
      <c r="B395" s="10" t="inlineStr">
        <is>
          <t>931 B LGP</t>
        </is>
      </c>
      <c r="C395" s="10" t="inlineStr">
        <is>
          <t>Caterpillar</t>
        </is>
      </c>
      <c r="D395" s="10" t="inlineStr">
        <is>
          <t>3024C</t>
        </is>
      </c>
      <c r="E395" s="11" t="n"/>
      <c r="F395" s="11" t="n"/>
    </row>
    <row r="396">
      <c r="A396" s="8" t="inlineStr">
        <is>
          <t>CATERPILLAR</t>
        </is>
      </c>
      <c r="B396" s="8" t="inlineStr">
        <is>
          <t>931 C</t>
        </is>
      </c>
      <c r="C396" s="8" t="inlineStr">
        <is>
          <t>Caterpillar</t>
        </is>
      </c>
      <c r="D396" s="8" t="inlineStr">
        <is>
          <t>3024</t>
        </is>
      </c>
      <c r="E396" s="9" t="n"/>
      <c r="F396" s="9" t="n"/>
    </row>
    <row r="397">
      <c r="A397" s="10" t="inlineStr">
        <is>
          <t>CATERPILLAR</t>
        </is>
      </c>
      <c r="B397" s="10" t="inlineStr">
        <is>
          <t>931 C II</t>
        </is>
      </c>
      <c r="C397" s="10" t="inlineStr">
        <is>
          <t>Caterpillar</t>
        </is>
      </c>
      <c r="D397" s="10" t="inlineStr">
        <is>
          <t>3024C</t>
        </is>
      </c>
      <c r="E397" s="11" t="n"/>
      <c r="F397" s="11" t="n"/>
    </row>
    <row r="398">
      <c r="A398" s="8" t="inlineStr">
        <is>
          <t>CATERPILLAR</t>
        </is>
      </c>
      <c r="B398" s="8" t="inlineStr">
        <is>
          <t>931 C LGP</t>
        </is>
      </c>
      <c r="C398" s="8" t="inlineStr">
        <is>
          <t>Caterpillar</t>
        </is>
      </c>
      <c r="D398" s="8" t="inlineStr">
        <is>
          <t>3024C</t>
        </is>
      </c>
      <c r="E398" s="9" t="n"/>
      <c r="F398" s="9" t="n"/>
    </row>
    <row r="399">
      <c r="A399" s="10" t="inlineStr">
        <is>
          <t>CATERPILLAR</t>
        </is>
      </c>
      <c r="B399" s="10" t="inlineStr">
        <is>
          <t>933</t>
        </is>
      </c>
      <c r="C399" s="10" t="inlineStr">
        <is>
          <t>Caterpillar</t>
        </is>
      </c>
      <c r="D399" s="10" t="inlineStr">
        <is>
          <t>3046</t>
        </is>
      </c>
      <c r="E399" s="11" t="n"/>
      <c r="F399" s="11" t="n"/>
    </row>
    <row r="400">
      <c r="A400" s="8" t="inlineStr">
        <is>
          <t>CATERPILLAR</t>
        </is>
      </c>
      <c r="B400" s="8" t="inlineStr">
        <is>
          <t>933 C</t>
        </is>
      </c>
      <c r="C400" s="8" t="inlineStr">
        <is>
          <t>Caterpillar</t>
        </is>
      </c>
      <c r="D400" s="8" t="inlineStr">
        <is>
          <t>3046</t>
        </is>
      </c>
      <c r="E400" s="9" t="n"/>
      <c r="F400" s="9" t="n"/>
    </row>
    <row r="401">
      <c r="A401" s="10" t="inlineStr">
        <is>
          <t>CATERPILLAR</t>
        </is>
      </c>
      <c r="B401" s="10" t="inlineStr">
        <is>
          <t>933 C HS</t>
        </is>
      </c>
      <c r="C401" s="10" t="inlineStr">
        <is>
          <t>Caterpillar</t>
        </is>
      </c>
      <c r="D401" s="10" t="inlineStr">
        <is>
          <t>3046</t>
        </is>
      </c>
      <c r="E401" s="11" t="n"/>
      <c r="F401" s="11" t="n"/>
    </row>
    <row r="402">
      <c r="A402" s="8" t="inlineStr">
        <is>
          <t>CATERPILLAR</t>
        </is>
      </c>
      <c r="B402" s="8" t="inlineStr">
        <is>
          <t>933 C LGP</t>
        </is>
      </c>
      <c r="C402" s="8" t="inlineStr">
        <is>
          <t>Caterpillar</t>
        </is>
      </c>
      <c r="D402" s="8" t="inlineStr">
        <is>
          <t>3046</t>
        </is>
      </c>
      <c r="E402" s="9" t="n"/>
      <c r="F402" s="9" t="n"/>
    </row>
    <row r="403">
      <c r="A403" s="10" t="inlineStr">
        <is>
          <t>CATERPILLAR</t>
        </is>
      </c>
      <c r="B403" s="10" t="inlineStr">
        <is>
          <t>935 B</t>
        </is>
      </c>
      <c r="C403" s="10" t="inlineStr">
        <is>
          <t>Caterpillar</t>
        </is>
      </c>
      <c r="D403" s="10" t="inlineStr">
        <is>
          <t>3204</t>
        </is>
      </c>
      <c r="E403" s="11" t="n"/>
      <c r="F403" s="11" t="n"/>
    </row>
    <row r="404">
      <c r="A404" s="8" t="inlineStr">
        <is>
          <t>CATERPILLAR</t>
        </is>
      </c>
      <c r="B404" s="8" t="inlineStr">
        <is>
          <t>935 C</t>
        </is>
      </c>
      <c r="C404" s="8" t="inlineStr">
        <is>
          <t>Caterpillar</t>
        </is>
      </c>
      <c r="D404" s="8" t="inlineStr">
        <is>
          <t>3204</t>
        </is>
      </c>
      <c r="E404" s="9" t="n"/>
      <c r="F404" s="9" t="n"/>
    </row>
    <row r="405">
      <c r="A405" s="10" t="inlineStr">
        <is>
          <t>CATERPILLAR</t>
        </is>
      </c>
      <c r="B405" s="10" t="inlineStr">
        <is>
          <t>935 C II</t>
        </is>
      </c>
      <c r="C405" s="10" t="inlineStr">
        <is>
          <t>Caterpillar</t>
        </is>
      </c>
      <c r="D405" s="10" t="inlineStr">
        <is>
          <t>3204</t>
        </is>
      </c>
      <c r="E405" s="11" t="n"/>
      <c r="F405" s="11" t="n"/>
    </row>
    <row r="406">
      <c r="A406" s="8" t="inlineStr">
        <is>
          <t>CATERPILLAR</t>
        </is>
      </c>
      <c r="B406" s="8" t="inlineStr">
        <is>
          <t>936</t>
        </is>
      </c>
      <c r="C406" s="8" t="inlineStr">
        <is>
          <t>Caterpillar</t>
        </is>
      </c>
      <c r="D406" s="8" t="inlineStr">
        <is>
          <t>3304</t>
        </is>
      </c>
      <c r="E406" s="9" t="n"/>
      <c r="F406" s="9" t="n"/>
    </row>
    <row r="407">
      <c r="A407" s="10" t="inlineStr">
        <is>
          <t>CATERPILLAR</t>
        </is>
      </c>
      <c r="B407" s="10" t="inlineStr">
        <is>
          <t>936E</t>
        </is>
      </c>
      <c r="C407" s="10" t="inlineStr">
        <is>
          <t>Caterpillar</t>
        </is>
      </c>
      <c r="D407" s="10" t="inlineStr">
        <is>
          <t>3304</t>
        </is>
      </c>
      <c r="E407" s="11" t="n"/>
      <c r="F407" s="11" t="n"/>
    </row>
    <row r="408">
      <c r="A408" s="8" t="inlineStr">
        <is>
          <t>CATERPILLAR</t>
        </is>
      </c>
      <c r="B408" s="8" t="inlineStr">
        <is>
          <t>936F</t>
        </is>
      </c>
      <c r="C408" s="8" t="inlineStr">
        <is>
          <t>Caterpillar</t>
        </is>
      </c>
      <c r="D408" s="8" t="inlineStr">
        <is>
          <t>3304</t>
        </is>
      </c>
      <c r="E408" s="9" t="n"/>
      <c r="F408" s="9" t="n"/>
    </row>
    <row r="409">
      <c r="A409" s="10" t="inlineStr">
        <is>
          <t>CATERPILLAR</t>
        </is>
      </c>
      <c r="B409" s="10" t="inlineStr">
        <is>
          <t>938F</t>
        </is>
      </c>
      <c r="C409" s="10" t="inlineStr">
        <is>
          <t>Caterpillar</t>
        </is>
      </c>
      <c r="D409" s="10" t="inlineStr">
        <is>
          <t>3126</t>
        </is>
      </c>
      <c r="E409" s="11" t="n"/>
      <c r="F409" s="11" t="n"/>
    </row>
    <row r="410">
      <c r="A410" s="8" t="inlineStr">
        <is>
          <t>CATERPILLAR</t>
        </is>
      </c>
      <c r="B410" s="8" t="inlineStr">
        <is>
          <t>938F BL</t>
        </is>
      </c>
      <c r="C410" s="8" t="inlineStr">
        <is>
          <t>Caterpillar</t>
        </is>
      </c>
      <c r="D410" s="8" t="inlineStr">
        <is>
          <t>3126</t>
        </is>
      </c>
      <c r="E410" s="9" t="n"/>
      <c r="F410" s="9" t="n"/>
    </row>
    <row r="411">
      <c r="A411" s="10" t="inlineStr">
        <is>
          <t>CATERPILLAR</t>
        </is>
      </c>
      <c r="B411" s="10" t="inlineStr">
        <is>
          <t>938F BZ</t>
        </is>
      </c>
      <c r="C411" s="10" t="inlineStr">
        <is>
          <t>Caterpillar</t>
        </is>
      </c>
      <c r="D411" s="10" t="inlineStr">
        <is>
          <t>3126</t>
        </is>
      </c>
      <c r="E411" s="11" t="n"/>
      <c r="F411" s="11" t="n"/>
    </row>
    <row r="412">
      <c r="A412" s="8" t="inlineStr">
        <is>
          <t>CATERPILLAR</t>
        </is>
      </c>
      <c r="B412" s="8" t="inlineStr">
        <is>
          <t>938F JA</t>
        </is>
      </c>
      <c r="C412" s="8" t="inlineStr">
        <is>
          <t>Caterpillar</t>
        </is>
      </c>
      <c r="D412" s="8" t="inlineStr">
        <is>
          <t>3126</t>
        </is>
      </c>
      <c r="E412" s="9" t="n"/>
      <c r="F412" s="9" t="n"/>
    </row>
    <row r="413">
      <c r="A413" s="10" t="inlineStr">
        <is>
          <t>CATERPILLAR</t>
        </is>
      </c>
      <c r="B413" s="10" t="inlineStr">
        <is>
          <t>938F US</t>
        </is>
      </c>
      <c r="C413" s="10" t="inlineStr">
        <is>
          <t>Caterpillar</t>
        </is>
      </c>
      <c r="D413" s="10" t="inlineStr">
        <is>
          <t>3126</t>
        </is>
      </c>
      <c r="E413" s="11" t="n"/>
      <c r="F413" s="11" t="n"/>
    </row>
    <row r="414">
      <c r="A414" s="8" t="inlineStr">
        <is>
          <t>CATERPILLAR</t>
        </is>
      </c>
      <c r="B414" s="8" t="inlineStr">
        <is>
          <t>938G</t>
        </is>
      </c>
      <c r="C414" s="8" t="inlineStr">
        <is>
          <t>Caterpillar</t>
        </is>
      </c>
      <c r="D414" s="8" t="inlineStr">
        <is>
          <t>3126</t>
        </is>
      </c>
      <c r="E414" s="9" t="n"/>
      <c r="F414" s="9" t="n"/>
    </row>
    <row r="415">
      <c r="A415" s="10" t="inlineStr">
        <is>
          <t>CATERPILLAR</t>
        </is>
      </c>
      <c r="B415" s="10" t="inlineStr">
        <is>
          <t>939</t>
        </is>
      </c>
      <c r="C415" s="10" t="inlineStr">
        <is>
          <t>Caterpillar</t>
        </is>
      </c>
      <c r="D415" s="10" t="inlineStr">
        <is>
          <t>3046</t>
        </is>
      </c>
      <c r="E415" s="11" t="n"/>
      <c r="F415" s="11" t="n"/>
    </row>
    <row r="416">
      <c r="A416" s="8" t="inlineStr">
        <is>
          <t>CATERPILLAR</t>
        </is>
      </c>
      <c r="B416" s="8" t="inlineStr">
        <is>
          <t>939 C</t>
        </is>
      </c>
      <c r="C416" s="8" t="inlineStr">
        <is>
          <t>Caterpillar</t>
        </is>
      </c>
      <c r="D416" s="8" t="inlineStr">
        <is>
          <t>3046</t>
        </is>
      </c>
      <c r="E416" s="9" t="n"/>
      <c r="F416" s="9" t="n"/>
    </row>
    <row r="417">
      <c r="A417" s="10" t="inlineStr">
        <is>
          <t>CATERPILLAR</t>
        </is>
      </c>
      <c r="B417" s="10" t="inlineStr">
        <is>
          <t>939 C HS</t>
        </is>
      </c>
      <c r="C417" s="10" t="inlineStr">
        <is>
          <t>Caterpillar</t>
        </is>
      </c>
      <c r="D417" s="10" t="inlineStr">
        <is>
          <t>3046</t>
        </is>
      </c>
      <c r="E417" s="11" t="n"/>
      <c r="F417" s="11" t="n"/>
    </row>
    <row r="418">
      <c r="A418" s="8" t="inlineStr">
        <is>
          <t>CATERPILLAR</t>
        </is>
      </c>
      <c r="B418" s="8" t="inlineStr">
        <is>
          <t>943</t>
        </is>
      </c>
      <c r="C418" s="8" t="inlineStr">
        <is>
          <t>Caterpillar</t>
        </is>
      </c>
      <c r="D418" s="8" t="inlineStr">
        <is>
          <t>3304</t>
        </is>
      </c>
      <c r="E418" s="9" t="n"/>
      <c r="F418" s="9" t="n"/>
    </row>
    <row r="419">
      <c r="A419" s="10" t="inlineStr">
        <is>
          <t>CATERPILLAR</t>
        </is>
      </c>
      <c r="B419" s="10" t="inlineStr">
        <is>
          <t>943 LGP</t>
        </is>
      </c>
      <c r="C419" s="10" t="inlineStr">
        <is>
          <t>Caterpillar</t>
        </is>
      </c>
      <c r="D419" s="10" t="inlineStr">
        <is>
          <t>3034</t>
        </is>
      </c>
      <c r="E419" s="11" t="n"/>
      <c r="F419" s="11" t="n"/>
    </row>
    <row r="420">
      <c r="A420" s="8" t="inlineStr">
        <is>
          <t>CATERPILLAR</t>
        </is>
      </c>
      <c r="B420" s="8" t="inlineStr">
        <is>
          <t>950 G</t>
        </is>
      </c>
      <c r="C420" s="8" t="inlineStr">
        <is>
          <t>Caterpillar</t>
        </is>
      </c>
      <c r="D420" s="8" t="inlineStr">
        <is>
          <t>3126</t>
        </is>
      </c>
      <c r="E420" s="9" t="n"/>
      <c r="F420" s="9" t="n"/>
    </row>
    <row r="421">
      <c r="A421" s="10" t="inlineStr">
        <is>
          <t>CATERPILLAR</t>
        </is>
      </c>
      <c r="B421" s="10" t="inlineStr">
        <is>
          <t>950 US</t>
        </is>
      </c>
      <c r="C421" s="10" t="inlineStr">
        <is>
          <t>Caterpillar</t>
        </is>
      </c>
      <c r="D421" s="10" t="inlineStr">
        <is>
          <t>3304</t>
        </is>
      </c>
      <c r="E421" s="11" t="n"/>
      <c r="F421" s="11" t="n"/>
    </row>
    <row r="422">
      <c r="A422" s="8" t="inlineStr">
        <is>
          <t>CATERPILLAR</t>
        </is>
      </c>
      <c r="B422" s="8" t="inlineStr">
        <is>
          <t>950B</t>
        </is>
      </c>
      <c r="C422" s="8" t="inlineStr">
        <is>
          <t>Caterpillar</t>
        </is>
      </c>
      <c r="D422" s="8" t="inlineStr">
        <is>
          <t>3304</t>
        </is>
      </c>
      <c r="E422" s="9" t="n"/>
      <c r="F422" s="9" t="n"/>
    </row>
    <row r="423">
      <c r="A423" s="10" t="inlineStr">
        <is>
          <t>CATERPILLAR</t>
        </is>
      </c>
      <c r="B423" s="10" t="inlineStr">
        <is>
          <t>950E</t>
        </is>
      </c>
      <c r="C423" s="10" t="inlineStr">
        <is>
          <t>Caterpillar</t>
        </is>
      </c>
      <c r="D423" s="10" t="inlineStr">
        <is>
          <t>3304</t>
        </is>
      </c>
      <c r="E423" s="11" t="n"/>
      <c r="F423" s="11" t="n"/>
    </row>
    <row r="424">
      <c r="A424" s="8" t="inlineStr">
        <is>
          <t>CATERPILLAR</t>
        </is>
      </c>
      <c r="B424" s="8" t="inlineStr">
        <is>
          <t>950F</t>
        </is>
      </c>
      <c r="C424" s="8" t="inlineStr">
        <is>
          <t>Caterpillar</t>
        </is>
      </c>
      <c r="D424" s="8" t="inlineStr">
        <is>
          <t>3116</t>
        </is>
      </c>
      <c r="E424" s="9" t="n"/>
      <c r="F424" s="9" t="n"/>
    </row>
    <row r="425">
      <c r="A425" s="10" t="inlineStr">
        <is>
          <t>CATERPILLAR</t>
        </is>
      </c>
      <c r="B425" s="10" t="inlineStr">
        <is>
          <t>950F II</t>
        </is>
      </c>
      <c r="C425" s="10" t="inlineStr">
        <is>
          <t>Caterpillar</t>
        </is>
      </c>
      <c r="D425" s="10" t="inlineStr">
        <is>
          <t>3116</t>
        </is>
      </c>
      <c r="E425" s="11" t="n"/>
      <c r="F425" s="11" t="n"/>
    </row>
    <row r="426">
      <c r="A426" s="8" t="inlineStr">
        <is>
          <t>CATERPILLAR</t>
        </is>
      </c>
      <c r="B426" s="8" t="inlineStr">
        <is>
          <t>950G</t>
        </is>
      </c>
      <c r="C426" s="8" t="inlineStr">
        <is>
          <t>Caterpillar</t>
        </is>
      </c>
      <c r="D426" s="8" t="inlineStr">
        <is>
          <t>3126</t>
        </is>
      </c>
      <c r="E426" s="9" t="n"/>
      <c r="F426" s="9" t="n"/>
    </row>
    <row r="427">
      <c r="A427" s="10" t="inlineStr">
        <is>
          <t>CATERPILLAR</t>
        </is>
      </c>
      <c r="B427" s="10" t="inlineStr">
        <is>
          <t>950G US</t>
        </is>
      </c>
      <c r="C427" s="10" t="inlineStr">
        <is>
          <t>Caterpillar</t>
        </is>
      </c>
      <c r="D427" s="10" t="inlineStr">
        <is>
          <t>3126</t>
        </is>
      </c>
      <c r="E427" s="11" t="n"/>
      <c r="F427" s="11" t="n"/>
    </row>
    <row r="428">
      <c r="A428" s="8" t="inlineStr">
        <is>
          <t>CATERPILLAR</t>
        </is>
      </c>
      <c r="B428" s="8" t="inlineStr">
        <is>
          <t>953</t>
        </is>
      </c>
      <c r="C428" s="8" t="inlineStr">
        <is>
          <t>Caterpillar</t>
        </is>
      </c>
      <c r="D428" s="8" t="inlineStr">
        <is>
          <t>3204</t>
        </is>
      </c>
      <c r="E428" s="9" t="n"/>
      <c r="F428" s="9" t="n"/>
    </row>
    <row r="429">
      <c r="A429" s="10" t="inlineStr">
        <is>
          <t>CATERPILLAR</t>
        </is>
      </c>
      <c r="B429" s="10" t="inlineStr">
        <is>
          <t>953 B</t>
        </is>
      </c>
      <c r="C429" s="10" t="inlineStr">
        <is>
          <t>Caterpillar</t>
        </is>
      </c>
      <c r="D429" s="10" t="inlineStr">
        <is>
          <t>3116</t>
        </is>
      </c>
      <c r="E429" s="11" t="n"/>
      <c r="F429" s="11" t="n"/>
    </row>
    <row r="430">
      <c r="A430" s="8" t="inlineStr">
        <is>
          <t>CATERPILLAR</t>
        </is>
      </c>
      <c r="B430" s="8" t="inlineStr">
        <is>
          <t>953 C</t>
        </is>
      </c>
      <c r="C430" s="8" t="inlineStr">
        <is>
          <t>Caterpillar</t>
        </is>
      </c>
      <c r="D430" s="8" t="inlineStr">
        <is>
          <t>3126B</t>
        </is>
      </c>
      <c r="E430" s="9" t="n"/>
      <c r="F430" s="9" t="n"/>
    </row>
    <row r="431">
      <c r="A431" s="10" t="inlineStr">
        <is>
          <t>CATERPILLAR</t>
        </is>
      </c>
      <c r="B431" s="10" t="inlineStr">
        <is>
          <t>953 LGP</t>
        </is>
      </c>
      <c r="C431" s="10" t="inlineStr">
        <is>
          <t>Caterpillar</t>
        </is>
      </c>
      <c r="D431" s="10" t="inlineStr">
        <is>
          <t>3204</t>
        </is>
      </c>
      <c r="E431" s="11" t="n"/>
      <c r="F431" s="11" t="n"/>
    </row>
    <row r="432">
      <c r="A432" s="8" t="inlineStr">
        <is>
          <t>CATERPILLAR</t>
        </is>
      </c>
      <c r="B432" s="8" t="inlineStr">
        <is>
          <t>955 L</t>
        </is>
      </c>
      <c r="C432" s="8" t="inlineStr">
        <is>
          <t>Caterpillar</t>
        </is>
      </c>
      <c r="D432" s="8" t="inlineStr">
        <is>
          <t>3304</t>
        </is>
      </c>
      <c r="E432" s="9" t="n"/>
      <c r="F432" s="9" t="n"/>
    </row>
    <row r="433">
      <c r="A433" s="10" t="inlineStr">
        <is>
          <t>CATERPILLAR</t>
        </is>
      </c>
      <c r="B433" s="10" t="inlineStr">
        <is>
          <t>960F</t>
        </is>
      </c>
      <c r="C433" s="10" t="inlineStr">
        <is>
          <t>Caterpillar</t>
        </is>
      </c>
      <c r="D433" s="10" t="inlineStr">
        <is>
          <t>3116</t>
        </is>
      </c>
      <c r="E433" s="11" t="n"/>
      <c r="F433" s="11" t="n"/>
    </row>
    <row r="434">
      <c r="A434" s="8" t="inlineStr">
        <is>
          <t>CATERPILLAR</t>
        </is>
      </c>
      <c r="B434" s="8" t="inlineStr">
        <is>
          <t>962G</t>
        </is>
      </c>
      <c r="C434" s="8" t="inlineStr">
        <is>
          <t>Caterpillar</t>
        </is>
      </c>
      <c r="D434" s="8" t="inlineStr">
        <is>
          <t>3126</t>
        </is>
      </c>
      <c r="E434" s="9" t="n"/>
      <c r="F434" s="9" t="n"/>
    </row>
    <row r="435">
      <c r="A435" s="10" t="inlineStr">
        <is>
          <t>CATERPILLAR</t>
        </is>
      </c>
      <c r="B435" s="10" t="inlineStr">
        <is>
          <t>962G II</t>
        </is>
      </c>
      <c r="C435" s="10" t="inlineStr">
        <is>
          <t>Caterpillar</t>
        </is>
      </c>
      <c r="D435" s="10" t="inlineStr">
        <is>
          <t>3126, 3126B</t>
        </is>
      </c>
      <c r="E435" s="11" t="n"/>
      <c r="F435" s="11" t="n"/>
    </row>
    <row r="436">
      <c r="A436" s="8" t="inlineStr">
        <is>
          <t>CATERPILLAR</t>
        </is>
      </c>
      <c r="B436" s="8" t="inlineStr">
        <is>
          <t>962G US</t>
        </is>
      </c>
      <c r="C436" s="8" t="inlineStr">
        <is>
          <t>Caterpillar</t>
        </is>
      </c>
      <c r="D436" s="8" t="inlineStr">
        <is>
          <t>3126</t>
        </is>
      </c>
      <c r="E436" s="9" t="n"/>
      <c r="F436" s="9" t="n"/>
    </row>
    <row r="437">
      <c r="A437" s="10" t="inlineStr">
        <is>
          <t>CATERPILLAR</t>
        </is>
      </c>
      <c r="B437" s="10" t="inlineStr">
        <is>
          <t>963</t>
        </is>
      </c>
      <c r="C437" s="10" t="inlineStr">
        <is>
          <t>Caterpillar</t>
        </is>
      </c>
      <c r="D437" s="10" t="inlineStr">
        <is>
          <t>3304</t>
        </is>
      </c>
      <c r="E437" s="11" t="n"/>
      <c r="F437" s="11" t="n"/>
    </row>
    <row r="438">
      <c r="A438" s="8" t="inlineStr">
        <is>
          <t>CATERPILLAR</t>
        </is>
      </c>
      <c r="B438" s="8" t="inlineStr">
        <is>
          <t>963 B</t>
        </is>
      </c>
      <c r="C438" s="8" t="inlineStr">
        <is>
          <t>Caterpillar</t>
        </is>
      </c>
      <c r="D438" s="8" t="inlineStr">
        <is>
          <t>3116</t>
        </is>
      </c>
      <c r="E438" s="9" t="n"/>
      <c r="F438" s="9" t="n"/>
    </row>
    <row r="439">
      <c r="A439" s="10" t="inlineStr">
        <is>
          <t>CATERPILLAR</t>
        </is>
      </c>
      <c r="B439" s="10" t="inlineStr">
        <is>
          <t>963 C</t>
        </is>
      </c>
      <c r="C439" s="10" t="inlineStr">
        <is>
          <t>Caterpillar</t>
        </is>
      </c>
      <c r="D439" s="10" t="inlineStr">
        <is>
          <t>3126B</t>
        </is>
      </c>
      <c r="E439" s="11" t="n"/>
      <c r="F439" s="11" t="n"/>
    </row>
    <row r="440">
      <c r="A440" s="8" t="inlineStr">
        <is>
          <t>CATERPILLAR</t>
        </is>
      </c>
      <c r="B440" s="8" t="inlineStr">
        <is>
          <t>963 LGP</t>
        </is>
      </c>
      <c r="C440" s="8" t="inlineStr">
        <is>
          <t>Caterpillar</t>
        </is>
      </c>
      <c r="D440" s="8" t="inlineStr">
        <is>
          <t>3304</t>
        </is>
      </c>
      <c r="E440" s="9" t="n"/>
      <c r="F440" s="9" t="n"/>
    </row>
    <row r="441">
      <c r="A441" s="10" t="inlineStr">
        <is>
          <t>CATERPILLAR</t>
        </is>
      </c>
      <c r="B441" s="10" t="inlineStr">
        <is>
          <t>966 G</t>
        </is>
      </c>
      <c r="C441" s="10" t="inlineStr">
        <is>
          <t>Caterpillar</t>
        </is>
      </c>
      <c r="D441" s="10" t="inlineStr">
        <is>
          <t>3306</t>
        </is>
      </c>
      <c r="E441" s="11" t="n"/>
      <c r="F441" s="11" t="n"/>
    </row>
    <row r="442">
      <c r="A442" s="8" t="inlineStr">
        <is>
          <t>CATERPILLAR</t>
        </is>
      </c>
      <c r="B442" s="8" t="inlineStr">
        <is>
          <t>966C</t>
        </is>
      </c>
      <c r="C442" s="8" t="inlineStr">
        <is>
          <t>Caterpillar</t>
        </is>
      </c>
      <c r="D442" s="8" t="inlineStr">
        <is>
          <t>3306</t>
        </is>
      </c>
      <c r="E442" s="9" t="n"/>
      <c r="F442" s="9" t="n"/>
    </row>
    <row r="443">
      <c r="A443" s="10" t="inlineStr">
        <is>
          <t>CATERPILLAR</t>
        </is>
      </c>
      <c r="B443" s="10" t="inlineStr">
        <is>
          <t>966D</t>
        </is>
      </c>
      <c r="C443" s="10" t="inlineStr">
        <is>
          <t>Caterpillar</t>
        </is>
      </c>
      <c r="D443" s="10" t="inlineStr">
        <is>
          <t>3306</t>
        </is>
      </c>
      <c r="E443" s="11" t="n"/>
      <c r="F443" s="11" t="n"/>
    </row>
    <row r="444">
      <c r="A444" s="8" t="inlineStr">
        <is>
          <t>CATERPILLAR</t>
        </is>
      </c>
      <c r="B444" s="8" t="inlineStr">
        <is>
          <t>966E</t>
        </is>
      </c>
      <c r="C444" s="8" t="inlineStr">
        <is>
          <t>Caterpillar</t>
        </is>
      </c>
      <c r="D444" s="8" t="inlineStr">
        <is>
          <t>3306</t>
        </is>
      </c>
      <c r="E444" s="9" t="n"/>
      <c r="F444" s="9" t="n"/>
    </row>
    <row r="445">
      <c r="A445" s="10" t="inlineStr">
        <is>
          <t>CATERPILLAR</t>
        </is>
      </c>
      <c r="B445" s="10" t="inlineStr">
        <is>
          <t>966F</t>
        </is>
      </c>
      <c r="C445" s="10" t="inlineStr">
        <is>
          <t>Caterpillar</t>
        </is>
      </c>
      <c r="D445" s="10" t="inlineStr">
        <is>
          <t>3306</t>
        </is>
      </c>
      <c r="E445" s="11" t="n"/>
      <c r="F445" s="11" t="n"/>
    </row>
    <row r="446">
      <c r="A446" s="8" t="inlineStr">
        <is>
          <t>CATERPILLAR</t>
        </is>
      </c>
      <c r="B446" s="8" t="inlineStr">
        <is>
          <t>966F II</t>
        </is>
      </c>
      <c r="C446" s="8" t="inlineStr">
        <is>
          <t>Caterpillar</t>
        </is>
      </c>
      <c r="D446" s="8" t="inlineStr">
        <is>
          <t>3306</t>
        </is>
      </c>
      <c r="E446" s="9" t="n"/>
      <c r="F446" s="9" t="n"/>
    </row>
    <row r="447">
      <c r="A447" s="10" t="inlineStr">
        <is>
          <t>CATERPILLAR</t>
        </is>
      </c>
      <c r="B447" s="10" t="inlineStr">
        <is>
          <t>966F II JA</t>
        </is>
      </c>
      <c r="C447" s="10" t="inlineStr">
        <is>
          <t>Caterpillar</t>
        </is>
      </c>
      <c r="D447" s="10" t="inlineStr">
        <is>
          <t>3306</t>
        </is>
      </c>
      <c r="E447" s="11" t="n"/>
      <c r="F447" s="11" t="n"/>
    </row>
    <row r="448">
      <c r="A448" s="8" t="inlineStr">
        <is>
          <t>CATERPILLAR</t>
        </is>
      </c>
      <c r="B448" s="8" t="inlineStr">
        <is>
          <t>966F II US</t>
        </is>
      </c>
      <c r="C448" s="8" t="inlineStr">
        <is>
          <t>Caterpillar</t>
        </is>
      </c>
      <c r="D448" s="8" t="inlineStr">
        <is>
          <t>3306</t>
        </is>
      </c>
      <c r="E448" s="9" t="n"/>
      <c r="F448" s="9" t="n"/>
    </row>
    <row r="449">
      <c r="A449" s="10" t="inlineStr">
        <is>
          <t>CATERPILLAR</t>
        </is>
      </c>
      <c r="B449" s="10" t="inlineStr">
        <is>
          <t>966G</t>
        </is>
      </c>
      <c r="C449" s="10" t="inlineStr">
        <is>
          <t>Caterpillar</t>
        </is>
      </c>
      <c r="D449" s="10" t="inlineStr">
        <is>
          <t>3306</t>
        </is>
      </c>
      <c r="E449" s="11" t="n"/>
      <c r="F449" s="11" t="n"/>
    </row>
    <row r="450">
      <c r="A450" s="8" t="inlineStr">
        <is>
          <t>CATERPILLAR</t>
        </is>
      </c>
      <c r="B450" s="8" t="inlineStr">
        <is>
          <t>966G II</t>
        </is>
      </c>
      <c r="C450" s="8" t="inlineStr">
        <is>
          <t>Caterpillar</t>
        </is>
      </c>
      <c r="D450" s="8" t="inlineStr">
        <is>
          <t>3176</t>
        </is>
      </c>
      <c r="E450" s="9" t="n"/>
      <c r="F450" s="9" t="n"/>
    </row>
    <row r="451">
      <c r="A451" s="10" t="inlineStr">
        <is>
          <t>CATERPILLAR</t>
        </is>
      </c>
      <c r="B451" s="10" t="inlineStr">
        <is>
          <t>966R</t>
        </is>
      </c>
      <c r="C451" s="10" t="inlineStr">
        <is>
          <t>Caterpillar</t>
        </is>
      </c>
      <c r="D451" s="10" t="inlineStr">
        <is>
          <t>3306</t>
        </is>
      </c>
      <c r="E451" s="11" t="n"/>
      <c r="F451" s="11" t="n"/>
    </row>
    <row r="452">
      <c r="A452" s="8" t="inlineStr">
        <is>
          <t>CATERPILLAR</t>
        </is>
      </c>
      <c r="B452" s="8" t="inlineStr">
        <is>
          <t>970F</t>
        </is>
      </c>
      <c r="C452" s="8" t="inlineStr">
        <is>
          <t>Caterpillar</t>
        </is>
      </c>
      <c r="D452" s="8" t="inlineStr">
        <is>
          <t>3306</t>
        </is>
      </c>
      <c r="E452" s="9" t="n"/>
      <c r="F452" s="9" t="n"/>
    </row>
    <row r="453">
      <c r="A453" s="10" t="inlineStr">
        <is>
          <t>CATERPILLAR</t>
        </is>
      </c>
      <c r="B453" s="10" t="inlineStr">
        <is>
          <t>972G</t>
        </is>
      </c>
      <c r="C453" s="10" t="inlineStr">
        <is>
          <t>Caterpillar</t>
        </is>
      </c>
      <c r="D453" s="10" t="inlineStr">
        <is>
          <t>3306</t>
        </is>
      </c>
      <c r="E453" s="11" t="n"/>
      <c r="F453" s="11" t="n"/>
    </row>
    <row r="454">
      <c r="A454" s="8" t="inlineStr">
        <is>
          <t>CATERPILLAR</t>
        </is>
      </c>
      <c r="B454" s="8" t="inlineStr">
        <is>
          <t>972G II</t>
        </is>
      </c>
      <c r="C454" s="8" t="inlineStr">
        <is>
          <t>Caterpillar</t>
        </is>
      </c>
      <c r="D454" s="8" t="inlineStr">
        <is>
          <t>3196</t>
        </is>
      </c>
      <c r="E454" s="9" t="n"/>
      <c r="F454" s="9" t="n"/>
    </row>
    <row r="455">
      <c r="A455" s="10" t="inlineStr">
        <is>
          <t>CATERPILLAR</t>
        </is>
      </c>
      <c r="B455" s="10" t="inlineStr">
        <is>
          <t>973</t>
        </is>
      </c>
      <c r="C455" s="10" t="inlineStr">
        <is>
          <t>Caterpillar</t>
        </is>
      </c>
      <c r="D455" s="10" t="inlineStr">
        <is>
          <t>3306</t>
        </is>
      </c>
      <c r="E455" s="11" t="n"/>
      <c r="F455" s="11" t="n"/>
    </row>
    <row r="456">
      <c r="A456" s="8" t="inlineStr">
        <is>
          <t>CATERPILLAR</t>
        </is>
      </c>
      <c r="B456" s="8" t="inlineStr">
        <is>
          <t>973 C</t>
        </is>
      </c>
      <c r="C456" s="8" t="inlineStr">
        <is>
          <t>Caterpillar</t>
        </is>
      </c>
      <c r="D456" s="8" t="inlineStr">
        <is>
          <t>3306</t>
        </is>
      </c>
      <c r="E456" s="9" t="n"/>
      <c r="F456" s="9" t="n"/>
    </row>
    <row r="457">
      <c r="A457" s="10" t="inlineStr">
        <is>
          <t>CATERPILLAR</t>
        </is>
      </c>
      <c r="B457" s="10" t="inlineStr">
        <is>
          <t>973 LGP</t>
        </is>
      </c>
      <c r="C457" s="10" t="inlineStr">
        <is>
          <t>Caterpillar</t>
        </is>
      </c>
      <c r="D457" s="10" t="inlineStr">
        <is>
          <t>3306</t>
        </is>
      </c>
      <c r="E457" s="11" t="n"/>
      <c r="F457" s="11" t="n"/>
    </row>
    <row r="458">
      <c r="A458" s="8" t="inlineStr">
        <is>
          <t>CATERPILLAR</t>
        </is>
      </c>
      <c r="B458" s="8" t="inlineStr">
        <is>
          <t>977 L</t>
        </is>
      </c>
      <c r="C458" s="8" t="inlineStr">
        <is>
          <t>Caterpillar</t>
        </is>
      </c>
      <c r="D458" s="8" t="inlineStr">
        <is>
          <t>3306</t>
        </is>
      </c>
      <c r="E458" s="9" t="n"/>
      <c r="F458" s="9" t="n"/>
    </row>
    <row r="459">
      <c r="A459" s="10" t="inlineStr">
        <is>
          <t>CATERPILLAR</t>
        </is>
      </c>
      <c r="B459" s="10" t="inlineStr">
        <is>
          <t>980 G</t>
        </is>
      </c>
      <c r="C459" s="10" t="inlineStr">
        <is>
          <t>Caterpillar</t>
        </is>
      </c>
      <c r="D459" s="10" t="inlineStr">
        <is>
          <t>3406C</t>
        </is>
      </c>
      <c r="E459" s="11" t="n"/>
      <c r="F459" s="11" t="n"/>
    </row>
    <row r="460">
      <c r="A460" s="8" t="inlineStr">
        <is>
          <t>CATERPILLAR</t>
        </is>
      </c>
      <c r="B460" s="8" t="inlineStr">
        <is>
          <t>980B</t>
        </is>
      </c>
      <c r="C460" s="8" t="inlineStr">
        <is>
          <t>Caterpillar</t>
        </is>
      </c>
      <c r="D460" s="8" t="inlineStr">
        <is>
          <t>3306</t>
        </is>
      </c>
      <c r="E460" s="9" t="n"/>
      <c r="F460" s="9" t="n"/>
    </row>
    <row r="461">
      <c r="A461" s="10" t="inlineStr">
        <is>
          <t>CATERPILLAR</t>
        </is>
      </c>
      <c r="B461" s="10" t="inlineStr">
        <is>
          <t>980C</t>
        </is>
      </c>
      <c r="C461" s="10" t="inlineStr">
        <is>
          <t>Caterpillar</t>
        </is>
      </c>
      <c r="D461" s="10" t="inlineStr">
        <is>
          <t>3406</t>
        </is>
      </c>
      <c r="E461" s="11" t="n"/>
      <c r="F461" s="11" t="n"/>
    </row>
    <row r="462">
      <c r="A462" s="8" t="inlineStr">
        <is>
          <t>CATERPILLAR</t>
        </is>
      </c>
      <c r="B462" s="8" t="inlineStr">
        <is>
          <t>980F</t>
        </is>
      </c>
      <c r="C462" s="8" t="inlineStr">
        <is>
          <t>Caterpillar</t>
        </is>
      </c>
      <c r="D462" s="8" t="inlineStr">
        <is>
          <t>3406C</t>
        </is>
      </c>
      <c r="E462" s="9" t="n"/>
      <c r="F462" s="9" t="n"/>
    </row>
    <row r="463">
      <c r="A463" s="10" t="inlineStr">
        <is>
          <t>CATERPILLAR</t>
        </is>
      </c>
      <c r="B463" s="10" t="inlineStr">
        <is>
          <t>980F II</t>
        </is>
      </c>
      <c r="C463" s="10" t="inlineStr">
        <is>
          <t>Caterpillar</t>
        </is>
      </c>
      <c r="D463" s="10" t="inlineStr">
        <is>
          <t>3406C</t>
        </is>
      </c>
      <c r="E463" s="11" t="n"/>
      <c r="F463" s="11" t="n"/>
    </row>
    <row r="464">
      <c r="A464" s="8" t="inlineStr">
        <is>
          <t>CATERPILLAR</t>
        </is>
      </c>
      <c r="B464" s="8" t="inlineStr">
        <is>
          <t>980F II B</t>
        </is>
      </c>
      <c r="C464" s="8" t="inlineStr">
        <is>
          <t>Caterpillar</t>
        </is>
      </c>
      <c r="D464" s="8" t="inlineStr">
        <is>
          <t>3406C</t>
        </is>
      </c>
      <c r="E464" s="9" t="n"/>
      <c r="F464" s="9" t="n"/>
    </row>
    <row r="465">
      <c r="A465" s="10" t="inlineStr">
        <is>
          <t>CATERPILLAR</t>
        </is>
      </c>
      <c r="B465" s="10" t="inlineStr">
        <is>
          <t>980F II JA</t>
        </is>
      </c>
      <c r="C465" s="10" t="inlineStr">
        <is>
          <t>Caterpillar</t>
        </is>
      </c>
      <c r="D465" s="10" t="inlineStr">
        <is>
          <t>3406C</t>
        </is>
      </c>
      <c r="E465" s="11" t="n"/>
      <c r="F465" s="11" t="n"/>
    </row>
    <row r="466">
      <c r="A466" s="8" t="inlineStr">
        <is>
          <t>CATERPILLAR</t>
        </is>
      </c>
      <c r="B466" s="8" t="inlineStr">
        <is>
          <t>980F II US</t>
        </is>
      </c>
      <c r="C466" s="8" t="inlineStr">
        <is>
          <t>Caterpillar</t>
        </is>
      </c>
      <c r="D466" s="8" t="inlineStr">
        <is>
          <t>3406C</t>
        </is>
      </c>
      <c r="E466" s="9" t="n"/>
      <c r="F466" s="9" t="n"/>
    </row>
    <row r="467">
      <c r="A467" s="10" t="inlineStr">
        <is>
          <t>CATERPILLAR</t>
        </is>
      </c>
      <c r="B467" s="10" t="inlineStr">
        <is>
          <t>980FUS</t>
        </is>
      </c>
      <c r="C467" s="10" t="inlineStr">
        <is>
          <t>Caterpillar</t>
        </is>
      </c>
      <c r="D467" s="10" t="inlineStr">
        <is>
          <t>3406C</t>
        </is>
      </c>
      <c r="E467" s="11" t="n"/>
      <c r="F467" s="11" t="n"/>
    </row>
    <row r="468">
      <c r="A468" s="8" t="inlineStr">
        <is>
          <t>CATERPILLAR</t>
        </is>
      </c>
      <c r="B468" s="8" t="inlineStr">
        <is>
          <t>980G</t>
        </is>
      </c>
      <c r="C468" s="8" t="inlineStr">
        <is>
          <t>Caterpillar</t>
        </is>
      </c>
      <c r="D468" s="8" t="inlineStr">
        <is>
          <t>3406C</t>
        </is>
      </c>
      <c r="E468" s="9" t="n"/>
      <c r="F468" s="9" t="n"/>
    </row>
    <row r="469">
      <c r="A469" s="10" t="inlineStr">
        <is>
          <t>CATERPILLAR</t>
        </is>
      </c>
      <c r="B469" s="10" t="inlineStr">
        <is>
          <t>980G II</t>
        </is>
      </c>
      <c r="C469" s="10" t="inlineStr">
        <is>
          <t>Caterpillar</t>
        </is>
      </c>
      <c r="D469" s="10" t="inlineStr">
        <is>
          <t>3406E</t>
        </is>
      </c>
      <c r="E469" s="11" t="n"/>
      <c r="F469" s="11" t="n"/>
    </row>
    <row r="470">
      <c r="A470" s="8" t="inlineStr">
        <is>
          <t>CATERPILLAR</t>
        </is>
      </c>
      <c r="B470" s="8" t="inlineStr">
        <is>
          <t>983 LGP</t>
        </is>
      </c>
      <c r="C470" s="8" t="inlineStr">
        <is>
          <t>Caterpillar</t>
        </is>
      </c>
      <c r="D470" s="8" t="inlineStr">
        <is>
          <t>D343</t>
        </is>
      </c>
      <c r="E470" s="9" t="n"/>
      <c r="F470" s="9" t="n"/>
    </row>
    <row r="471">
      <c r="A471" s="10" t="inlineStr">
        <is>
          <t>CATERPILLAR</t>
        </is>
      </c>
      <c r="B471" s="10" t="inlineStr">
        <is>
          <t>988B</t>
        </is>
      </c>
      <c r="C471" s="10" t="inlineStr">
        <is>
          <t>Caterpillar</t>
        </is>
      </c>
      <c r="D471" s="10" t="inlineStr">
        <is>
          <t>3408</t>
        </is>
      </c>
      <c r="E471" s="11" t="n"/>
      <c r="F471" s="11" t="n"/>
    </row>
    <row r="472">
      <c r="A472" s="8" t="inlineStr">
        <is>
          <t>CATERPILLAR</t>
        </is>
      </c>
      <c r="B472" s="8" t="inlineStr">
        <is>
          <t>988F</t>
        </is>
      </c>
      <c r="C472" s="8" t="inlineStr">
        <is>
          <t>Caterpillar</t>
        </is>
      </c>
      <c r="D472" s="8" t="inlineStr">
        <is>
          <t>3408, 3408E</t>
        </is>
      </c>
      <c r="E472" s="9" t="n"/>
      <c r="F472" s="9" t="n"/>
    </row>
    <row r="473">
      <c r="A473" s="10" t="inlineStr">
        <is>
          <t>CATERPILLAR</t>
        </is>
      </c>
      <c r="B473" s="10" t="inlineStr">
        <is>
          <t>988F II</t>
        </is>
      </c>
      <c r="C473" s="10" t="inlineStr">
        <is>
          <t>Caterpillar</t>
        </is>
      </c>
      <c r="D473" s="10" t="inlineStr">
        <is>
          <t>3408, 3408E</t>
        </is>
      </c>
      <c r="E473" s="11" t="n"/>
      <c r="F473" s="11" t="n"/>
    </row>
    <row r="474">
      <c r="A474" s="8" t="inlineStr">
        <is>
          <t>CATERPILLAR</t>
        </is>
      </c>
      <c r="B474" s="8" t="inlineStr">
        <is>
          <t>988G</t>
        </is>
      </c>
      <c r="C474" s="8" t="inlineStr">
        <is>
          <t>Caterpillar</t>
        </is>
      </c>
      <c r="D474" s="8" t="inlineStr">
        <is>
          <t>3456</t>
        </is>
      </c>
      <c r="E474" s="9" t="n"/>
      <c r="F474" s="9" t="n"/>
    </row>
    <row r="475">
      <c r="A475" s="10" t="inlineStr">
        <is>
          <t>CATERPILLAR</t>
        </is>
      </c>
      <c r="B475" s="10" t="inlineStr">
        <is>
          <t>990</t>
        </is>
      </c>
      <c r="C475" s="10" t="inlineStr">
        <is>
          <t>Caterpillar</t>
        </is>
      </c>
      <c r="D475" s="10" t="inlineStr">
        <is>
          <t>3412</t>
        </is>
      </c>
      <c r="E475" s="11" t="n"/>
      <c r="F475" s="11" t="n"/>
    </row>
    <row r="476">
      <c r="A476" s="8" t="inlineStr">
        <is>
          <t>CATERPILLAR</t>
        </is>
      </c>
      <c r="B476" s="8" t="inlineStr">
        <is>
          <t>990 II</t>
        </is>
      </c>
      <c r="C476" s="8" t="inlineStr">
        <is>
          <t>Caterpillar</t>
        </is>
      </c>
      <c r="D476" s="8" t="inlineStr">
        <is>
          <t>3412</t>
        </is>
      </c>
      <c r="E476" s="9" t="n"/>
      <c r="F476" s="9" t="n"/>
    </row>
    <row r="477">
      <c r="A477" s="10" t="inlineStr">
        <is>
          <t>CATERPILLAR</t>
        </is>
      </c>
      <c r="B477" s="10" t="inlineStr">
        <is>
          <t>992 II</t>
        </is>
      </c>
      <c r="C477" s="10" t="inlineStr">
        <is>
          <t>Caterpillar</t>
        </is>
      </c>
      <c r="D477" s="10" t="inlineStr">
        <is>
          <t>3412</t>
        </is>
      </c>
      <c r="E477" s="11" t="n"/>
      <c r="F477" s="11" t="n"/>
    </row>
    <row r="478">
      <c r="A478" s="8" t="inlineStr">
        <is>
          <t>CATERPILLAR</t>
        </is>
      </c>
      <c r="B478" s="8" t="inlineStr">
        <is>
          <t>992C</t>
        </is>
      </c>
      <c r="C478" s="8" t="inlineStr">
        <is>
          <t>Caterpillar</t>
        </is>
      </c>
      <c r="D478" s="8" t="inlineStr">
        <is>
          <t>3412</t>
        </is>
      </c>
      <c r="E478" s="9" t="n"/>
      <c r="F478" s="9" t="n"/>
    </row>
    <row r="479">
      <c r="A479" s="10" t="inlineStr">
        <is>
          <t>CATERPILLAR</t>
        </is>
      </c>
      <c r="B479" s="10" t="inlineStr">
        <is>
          <t>992D</t>
        </is>
      </c>
      <c r="C479" s="10" t="inlineStr">
        <is>
          <t>Caterpillar</t>
        </is>
      </c>
      <c r="D479" s="10" t="inlineStr">
        <is>
          <t>3412</t>
        </is>
      </c>
      <c r="E479" s="11" t="n"/>
      <c r="F479" s="11" t="n"/>
    </row>
    <row r="480">
      <c r="A480" s="8" t="inlineStr">
        <is>
          <t>CATERPILLAR</t>
        </is>
      </c>
      <c r="B480" s="8" t="inlineStr">
        <is>
          <t>992G</t>
        </is>
      </c>
      <c r="C480" s="8" t="inlineStr">
        <is>
          <t>Caterpillar</t>
        </is>
      </c>
      <c r="D480" s="8" t="inlineStr">
        <is>
          <t>3508</t>
        </is>
      </c>
      <c r="E480" s="9" t="n"/>
      <c r="F480" s="9" t="n"/>
    </row>
    <row r="481">
      <c r="A481" s="10" t="inlineStr">
        <is>
          <t>CATERPILLAR</t>
        </is>
      </c>
      <c r="B481" s="10" t="inlineStr">
        <is>
          <t>992G US</t>
        </is>
      </c>
      <c r="C481" s="10" t="inlineStr">
        <is>
          <t>Caterpillar</t>
        </is>
      </c>
      <c r="D481" s="10" t="inlineStr">
        <is>
          <t>D348</t>
        </is>
      </c>
      <c r="E481" s="11" t="n"/>
      <c r="F481" s="11" t="n"/>
    </row>
    <row r="482">
      <c r="A482" s="8" t="inlineStr">
        <is>
          <t>CATERPILLAR</t>
        </is>
      </c>
      <c r="B482" s="8" t="inlineStr">
        <is>
          <t>994</t>
        </is>
      </c>
      <c r="C482" s="8" t="inlineStr">
        <is>
          <t>Caterpillar</t>
        </is>
      </c>
      <c r="D482" s="8" t="inlineStr">
        <is>
          <t>3516</t>
        </is>
      </c>
      <c r="E482" s="9" t="n"/>
      <c r="F482" s="9" t="n"/>
    </row>
    <row r="483">
      <c r="A483" s="10" t="inlineStr">
        <is>
          <t>CATERPILLAR</t>
        </is>
      </c>
      <c r="B483" s="10" t="inlineStr">
        <is>
          <t>994D</t>
        </is>
      </c>
      <c r="C483" s="10" t="inlineStr">
        <is>
          <t>Caterpillar</t>
        </is>
      </c>
      <c r="D483" s="10" t="inlineStr">
        <is>
          <t>3516B</t>
        </is>
      </c>
      <c r="E483" s="11" t="n"/>
      <c r="F483" s="11" t="n"/>
    </row>
    <row r="484">
      <c r="A484" s="8" t="inlineStr">
        <is>
          <t>CATERPILLAR</t>
        </is>
      </c>
      <c r="B484" s="8" t="inlineStr">
        <is>
          <t>AD30</t>
        </is>
      </c>
      <c r="C484" s="8" t="inlineStr">
        <is>
          <t>Caterpillar</t>
        </is>
      </c>
      <c r="D484" s="8" t="inlineStr">
        <is>
          <t>3406E</t>
        </is>
      </c>
      <c r="E484" s="9" t="n"/>
      <c r="F484" s="9" t="n"/>
    </row>
    <row r="485">
      <c r="A485" s="10" t="inlineStr">
        <is>
          <t>CATERPILLAR</t>
        </is>
      </c>
      <c r="B485" s="10" t="inlineStr">
        <is>
          <t>AD45</t>
        </is>
      </c>
      <c r="C485" s="10" t="inlineStr">
        <is>
          <t>Caterpillar</t>
        </is>
      </c>
      <c r="D485" s="10" t="inlineStr">
        <is>
          <t>3406E</t>
        </is>
      </c>
      <c r="E485" s="11" t="n"/>
      <c r="F485" s="11" t="n"/>
    </row>
    <row r="486">
      <c r="A486" s="8" t="inlineStr">
        <is>
          <t>CATERPILLAR</t>
        </is>
      </c>
      <c r="B486" s="8" t="inlineStr">
        <is>
          <t>AD55</t>
        </is>
      </c>
      <c r="C486" s="8" t="inlineStr">
        <is>
          <t>Caterpillar</t>
        </is>
      </c>
      <c r="D486" s="8" t="inlineStr">
        <is>
          <t>3406E</t>
        </is>
      </c>
      <c r="E486" s="9" t="n"/>
      <c r="F486" s="9" t="n"/>
    </row>
    <row r="487">
      <c r="A487" s="10" t="inlineStr">
        <is>
          <t>CATERPILLAR</t>
        </is>
      </c>
      <c r="B487" s="10" t="inlineStr">
        <is>
          <t>AE40</t>
        </is>
      </c>
      <c r="C487" s="10" t="inlineStr">
        <is>
          <t>Caterpillar</t>
        </is>
      </c>
      <c r="D487" s="10" t="inlineStr">
        <is>
          <t>3406E</t>
        </is>
      </c>
      <c r="E487" s="11" t="n"/>
      <c r="F487" s="11" t="n"/>
    </row>
    <row r="488">
      <c r="A488" s="8" t="inlineStr">
        <is>
          <t>CATERPILLAR</t>
        </is>
      </c>
      <c r="B488" s="8" t="inlineStr">
        <is>
          <t>AE40 II</t>
        </is>
      </c>
      <c r="C488" s="8" t="inlineStr">
        <is>
          <t>Caterpillar</t>
        </is>
      </c>
      <c r="D488" s="8" t="inlineStr">
        <is>
          <t>3406E</t>
        </is>
      </c>
      <c r="E488" s="9" t="n"/>
      <c r="F488" s="9" t="n"/>
    </row>
    <row r="489">
      <c r="A489" s="10" t="inlineStr">
        <is>
          <t>CATERPILLAR</t>
        </is>
      </c>
      <c r="B489" s="10" t="inlineStr">
        <is>
          <t>AP-1000</t>
        </is>
      </c>
      <c r="C489" s="10" t="inlineStr">
        <is>
          <t>Caterpillar</t>
        </is>
      </c>
      <c r="D489" s="10" t="inlineStr">
        <is>
          <t>3116</t>
        </is>
      </c>
      <c r="E489" s="11" t="n"/>
      <c r="F489" s="11" t="n"/>
    </row>
    <row r="490">
      <c r="A490" s="8" t="inlineStr">
        <is>
          <t>CATERPILLAR</t>
        </is>
      </c>
      <c r="B490" s="8" t="inlineStr">
        <is>
          <t>AP-1000 B</t>
        </is>
      </c>
      <c r="C490" s="8" t="inlineStr">
        <is>
          <t>Caterpillar</t>
        </is>
      </c>
      <c r="D490" s="8" t="inlineStr">
        <is>
          <t>3116</t>
        </is>
      </c>
      <c r="E490" s="9" t="n"/>
      <c r="F490" s="9" t="n"/>
    </row>
    <row r="491">
      <c r="A491" s="10" t="inlineStr">
        <is>
          <t>CATERPILLAR</t>
        </is>
      </c>
      <c r="B491" s="10" t="inlineStr">
        <is>
          <t>AP-1050</t>
        </is>
      </c>
      <c r="C491" s="10" t="inlineStr">
        <is>
          <t>Caterpillar</t>
        </is>
      </c>
      <c r="D491" s="10" t="inlineStr">
        <is>
          <t>3116</t>
        </is>
      </c>
      <c r="E491" s="11" t="n"/>
      <c r="F491" s="11" t="n"/>
    </row>
    <row r="492">
      <c r="A492" s="8" t="inlineStr">
        <is>
          <t>CATERPILLAR</t>
        </is>
      </c>
      <c r="B492" s="8" t="inlineStr">
        <is>
          <t>AP-1050 B</t>
        </is>
      </c>
      <c r="C492" s="8" t="inlineStr">
        <is>
          <t>Caterpillar</t>
        </is>
      </c>
      <c r="D492" s="8" t="inlineStr">
        <is>
          <t>3116</t>
        </is>
      </c>
      <c r="E492" s="9" t="n"/>
      <c r="F492" s="9" t="n"/>
    </row>
    <row r="493">
      <c r="A493" s="10" t="inlineStr">
        <is>
          <t>CATERPILLAR</t>
        </is>
      </c>
      <c r="B493" s="10" t="inlineStr">
        <is>
          <t>AP-1055 B</t>
        </is>
      </c>
      <c r="C493" s="10" t="inlineStr">
        <is>
          <t>Caterpillar</t>
        </is>
      </c>
      <c r="D493" s="10" t="inlineStr">
        <is>
          <t>3116</t>
        </is>
      </c>
      <c r="E493" s="11" t="n"/>
      <c r="F493" s="11" t="n"/>
    </row>
    <row r="494">
      <c r="A494" s="8" t="inlineStr">
        <is>
          <t>CATERPILLAR</t>
        </is>
      </c>
      <c r="B494" s="8" t="inlineStr">
        <is>
          <t>AP-1200</t>
        </is>
      </c>
      <c r="C494" s="8" t="inlineStr">
        <is>
          <t>Caterpillar</t>
        </is>
      </c>
      <c r="D494" s="8" t="inlineStr">
        <is>
          <t>6.354</t>
        </is>
      </c>
      <c r="E494" s="9" t="n"/>
      <c r="F494" s="9" t="n"/>
    </row>
    <row r="495">
      <c r="A495" s="10" t="inlineStr">
        <is>
          <t>CATERPILLAR</t>
        </is>
      </c>
      <c r="B495" s="10" t="inlineStr">
        <is>
          <t>AP-650 B</t>
        </is>
      </c>
      <c r="C495" s="10" t="inlineStr">
        <is>
          <t>Caterpillar</t>
        </is>
      </c>
      <c r="D495" s="10" t="inlineStr">
        <is>
          <t>3054</t>
        </is>
      </c>
      <c r="E495" s="11" t="n"/>
      <c r="F495" s="11" t="n"/>
    </row>
    <row r="496">
      <c r="A496" s="8" t="inlineStr">
        <is>
          <t>CATERPILLAR</t>
        </is>
      </c>
      <c r="B496" s="8" t="inlineStr">
        <is>
          <t>AP-655 C</t>
        </is>
      </c>
      <c r="C496" s="8" t="inlineStr">
        <is>
          <t>Caterpillar</t>
        </is>
      </c>
      <c r="D496" s="8" t="inlineStr">
        <is>
          <t>3056</t>
        </is>
      </c>
      <c r="E496" s="9" t="n"/>
      <c r="F496" s="9" t="n"/>
    </row>
    <row r="497">
      <c r="A497" s="10" t="inlineStr">
        <is>
          <t>CATERPILLAR</t>
        </is>
      </c>
      <c r="B497" s="10" t="inlineStr">
        <is>
          <t>AP-800 B</t>
        </is>
      </c>
      <c r="C497" s="10" t="inlineStr">
        <is>
          <t>Caterpillar</t>
        </is>
      </c>
      <c r="D497" s="10" t="inlineStr">
        <is>
          <t>4.236</t>
        </is>
      </c>
      <c r="E497" s="11" t="n"/>
      <c r="F497" s="11" t="n"/>
    </row>
    <row r="498">
      <c r="A498" s="8" t="inlineStr">
        <is>
          <t>CATERPILLAR</t>
        </is>
      </c>
      <c r="B498" s="8" t="inlineStr">
        <is>
          <t>AP-800 C</t>
        </is>
      </c>
      <c r="C498" s="8" t="inlineStr">
        <is>
          <t>Caterpillar</t>
        </is>
      </c>
      <c r="D498" s="8" t="inlineStr">
        <is>
          <t>3054</t>
        </is>
      </c>
      <c r="E498" s="9" t="n"/>
      <c r="F498" s="9" t="n"/>
    </row>
    <row r="499">
      <c r="A499" s="10" t="inlineStr">
        <is>
          <t>CATERPILLAR</t>
        </is>
      </c>
      <c r="B499" s="10" t="inlineStr">
        <is>
          <t>AP-900 B</t>
        </is>
      </c>
      <c r="C499" s="10" t="inlineStr">
        <is>
          <t>Caterpillar</t>
        </is>
      </c>
      <c r="D499" s="10" t="inlineStr">
        <is>
          <t>3116</t>
        </is>
      </c>
      <c r="E499" s="11" t="n"/>
      <c r="F499" s="11" t="n"/>
    </row>
    <row r="500">
      <c r="A500" s="8" t="inlineStr">
        <is>
          <t>CATERPILLAR</t>
        </is>
      </c>
      <c r="B500" s="8" t="inlineStr">
        <is>
          <t>AP-950 B</t>
        </is>
      </c>
      <c r="C500" s="8" t="inlineStr">
        <is>
          <t>Caterpillar</t>
        </is>
      </c>
      <c r="D500" s="8" t="inlineStr">
        <is>
          <t>3054</t>
        </is>
      </c>
      <c r="E500" s="9" t="n"/>
      <c r="F500" s="9" t="n"/>
    </row>
    <row r="501">
      <c r="A501" s="10" t="inlineStr">
        <is>
          <t>CATERPILLAR</t>
        </is>
      </c>
      <c r="B501" s="10" t="inlineStr">
        <is>
          <t>BG-225 C</t>
        </is>
      </c>
      <c r="C501" s="10" t="inlineStr">
        <is>
          <t>Caterpillar</t>
        </is>
      </c>
      <c r="D501" s="10" t="inlineStr">
        <is>
          <t>3054</t>
        </is>
      </c>
      <c r="E501" s="11" t="n"/>
      <c r="F501" s="11" t="n"/>
    </row>
    <row r="502">
      <c r="A502" s="8" t="inlineStr">
        <is>
          <t>CATERPILLAR</t>
        </is>
      </c>
      <c r="B502" s="8" t="inlineStr">
        <is>
          <t>BG-230</t>
        </is>
      </c>
      <c r="C502" s="8" t="inlineStr">
        <is>
          <t>Caterpillar</t>
        </is>
      </c>
      <c r="D502" s="8" t="inlineStr">
        <is>
          <t>3054</t>
        </is>
      </c>
      <c r="E502" s="9" t="n"/>
      <c r="F502" s="9" t="n"/>
    </row>
    <row r="503">
      <c r="A503" s="10" t="inlineStr">
        <is>
          <t>CATERPILLAR</t>
        </is>
      </c>
      <c r="B503" s="10" t="inlineStr">
        <is>
          <t>BG-240 C</t>
        </is>
      </c>
      <c r="C503" s="10" t="inlineStr">
        <is>
          <t>Caterpillar</t>
        </is>
      </c>
      <c r="D503" s="10" t="inlineStr">
        <is>
          <t>3116</t>
        </is>
      </c>
      <c r="E503" s="11" t="n"/>
      <c r="F503" s="11" t="n"/>
    </row>
    <row r="504">
      <c r="A504" s="8" t="inlineStr">
        <is>
          <t>CATERPILLAR</t>
        </is>
      </c>
      <c r="B504" s="8" t="inlineStr">
        <is>
          <t>BG-245 C</t>
        </is>
      </c>
      <c r="C504" s="8" t="inlineStr">
        <is>
          <t>Caterpillar</t>
        </is>
      </c>
      <c r="D504" s="8" t="inlineStr">
        <is>
          <t>3116</t>
        </is>
      </c>
      <c r="E504" s="9" t="n"/>
      <c r="F504" s="9" t="n"/>
    </row>
    <row r="505">
      <c r="A505" s="10" t="inlineStr">
        <is>
          <t>CATERPILLAR</t>
        </is>
      </c>
      <c r="B505" s="10" t="inlineStr">
        <is>
          <t>BG-2455 C</t>
        </is>
      </c>
      <c r="C505" s="10" t="inlineStr">
        <is>
          <t>Caterpillar</t>
        </is>
      </c>
      <c r="D505" s="10" t="inlineStr">
        <is>
          <t>3116</t>
        </is>
      </c>
      <c r="E505" s="11" t="n"/>
      <c r="F505" s="11" t="n"/>
    </row>
    <row r="506">
      <c r="A506" s="8" t="inlineStr">
        <is>
          <t>CATERPILLAR</t>
        </is>
      </c>
      <c r="B506" s="8" t="inlineStr">
        <is>
          <t>BG-260 C</t>
        </is>
      </c>
      <c r="C506" s="8" t="inlineStr">
        <is>
          <t>Caterpillar</t>
        </is>
      </c>
      <c r="D506" s="8" t="inlineStr">
        <is>
          <t>3116</t>
        </is>
      </c>
      <c r="E506" s="9" t="n"/>
      <c r="F506" s="9" t="n"/>
    </row>
    <row r="507">
      <c r="A507" s="10" t="inlineStr">
        <is>
          <t>CATERPILLAR</t>
        </is>
      </c>
      <c r="B507" s="10" t="inlineStr">
        <is>
          <t>CB 224 D</t>
        </is>
      </c>
      <c r="C507" s="10" t="inlineStr">
        <is>
          <t>Caterpillar</t>
        </is>
      </c>
      <c r="D507" s="10" t="inlineStr">
        <is>
          <t>3013</t>
        </is>
      </c>
      <c r="E507" s="11" t="n"/>
      <c r="F507" s="11" t="n"/>
    </row>
    <row r="508">
      <c r="A508" s="8" t="inlineStr">
        <is>
          <t>CATERPILLAR</t>
        </is>
      </c>
      <c r="B508" s="8" t="inlineStr">
        <is>
          <t>CB 224 E</t>
        </is>
      </c>
      <c r="C508" s="8" t="inlineStr">
        <is>
          <t>Caterpillar</t>
        </is>
      </c>
      <c r="D508" s="8" t="inlineStr">
        <is>
          <t>3013C</t>
        </is>
      </c>
      <c r="E508" s="9" t="n"/>
      <c r="F508" s="9" t="n"/>
    </row>
    <row r="509">
      <c r="A509" s="10" t="inlineStr">
        <is>
          <t>CATERPILLAR</t>
        </is>
      </c>
      <c r="B509" s="10" t="inlineStr">
        <is>
          <t>CB 225 E</t>
        </is>
      </c>
      <c r="C509" s="10" t="inlineStr">
        <is>
          <t>Caterpillar</t>
        </is>
      </c>
      <c r="D509" s="10" t="inlineStr">
        <is>
          <t>3013C</t>
        </is>
      </c>
      <c r="E509" s="11" t="n"/>
      <c r="F509" s="11" t="n"/>
    </row>
    <row r="510">
      <c r="A510" s="8" t="inlineStr">
        <is>
          <t>CATERPILLAR</t>
        </is>
      </c>
      <c r="B510" s="8" t="inlineStr">
        <is>
          <t>CB 534 D</t>
        </is>
      </c>
      <c r="C510" s="8" t="inlineStr">
        <is>
          <t>Caterpillar</t>
        </is>
      </c>
      <c r="D510" s="8" t="inlineStr">
        <is>
          <t>3054C</t>
        </is>
      </c>
      <c r="E510" s="9" t="n"/>
      <c r="F510" s="9" t="n"/>
    </row>
    <row r="511">
      <c r="A511" s="10" t="inlineStr">
        <is>
          <t>CATERPILLAR</t>
        </is>
      </c>
      <c r="B511" s="10" t="inlineStr">
        <is>
          <t>CB 634 D</t>
        </is>
      </c>
      <c r="C511" s="10" t="inlineStr">
        <is>
          <t>Caterpillar</t>
        </is>
      </c>
      <c r="D511" s="10" t="inlineStr">
        <is>
          <t>3116T</t>
        </is>
      </c>
      <c r="E511" s="11" t="n"/>
      <c r="F511" s="11" t="n"/>
    </row>
    <row r="512">
      <c r="A512" s="8" t="inlineStr">
        <is>
          <t>CATERPILLAR</t>
        </is>
      </c>
      <c r="B512" s="8" t="inlineStr">
        <is>
          <t>CB-214 B</t>
        </is>
      </c>
      <c r="C512" s="8" t="inlineStr">
        <is>
          <t>Hatz</t>
        </is>
      </c>
      <c r="D512" s="9" t="n"/>
      <c r="E512" s="9" t="n"/>
      <c r="F512" s="9" t="n"/>
    </row>
    <row r="513">
      <c r="A513" s="10" t="inlineStr">
        <is>
          <t>CATERPILLAR</t>
        </is>
      </c>
      <c r="B513" s="10" t="inlineStr">
        <is>
          <t>CB-214 C</t>
        </is>
      </c>
      <c r="C513" s="10" t="inlineStr">
        <is>
          <t>Hatz</t>
        </is>
      </c>
      <c r="D513" s="11" t="n"/>
      <c r="E513" s="11" t="n"/>
      <c r="F513" s="11" t="n"/>
    </row>
    <row r="514">
      <c r="A514" s="8" t="inlineStr">
        <is>
          <t>CATERPILLAR</t>
        </is>
      </c>
      <c r="B514" s="8" t="inlineStr">
        <is>
          <t>CB-214 D</t>
        </is>
      </c>
      <c r="C514" s="8" t="inlineStr">
        <is>
          <t>Caterpillar</t>
        </is>
      </c>
      <c r="D514" s="8" t="inlineStr">
        <is>
          <t>3013</t>
        </is>
      </c>
      <c r="E514" s="9" t="n"/>
      <c r="F514" s="9" t="n"/>
    </row>
    <row r="515">
      <c r="A515" s="10" t="inlineStr">
        <is>
          <t>CATERPILLAR</t>
        </is>
      </c>
      <c r="B515" s="10" t="inlineStr">
        <is>
          <t>CB-224</t>
        </is>
      </c>
      <c r="C515" s="10" t="inlineStr">
        <is>
          <t>Hatz</t>
        </is>
      </c>
      <c r="D515" s="11" t="n"/>
      <c r="E515" s="11" t="n"/>
      <c r="F515" s="11" t="n"/>
    </row>
    <row r="516">
      <c r="A516" s="8" t="inlineStr">
        <is>
          <t>CATERPILLAR</t>
        </is>
      </c>
      <c r="B516" s="8" t="inlineStr">
        <is>
          <t>CB-224 B</t>
        </is>
      </c>
      <c r="C516" s="8" t="inlineStr">
        <is>
          <t>Hatz</t>
        </is>
      </c>
      <c r="D516" s="9" t="n"/>
      <c r="E516" s="9" t="n"/>
      <c r="F516" s="9" t="n"/>
    </row>
    <row r="517">
      <c r="A517" s="10" t="inlineStr">
        <is>
          <t>CATERPILLAR</t>
        </is>
      </c>
      <c r="B517" s="10" t="inlineStr">
        <is>
          <t>CB-224 D</t>
        </is>
      </c>
      <c r="C517" s="10" t="inlineStr">
        <is>
          <t>Caterpillar</t>
        </is>
      </c>
      <c r="D517" s="10" t="inlineStr">
        <is>
          <t>3013</t>
        </is>
      </c>
      <c r="E517" s="11" t="n"/>
      <c r="F517" s="11" t="n"/>
    </row>
    <row r="518">
      <c r="A518" s="8" t="inlineStr">
        <is>
          <t>CATERPILLAR</t>
        </is>
      </c>
      <c r="B518" s="8" t="inlineStr">
        <is>
          <t>CB-225 D</t>
        </is>
      </c>
      <c r="C518" s="8" t="inlineStr">
        <is>
          <t>Caterpillar</t>
        </is>
      </c>
      <c r="D518" s="8" t="inlineStr">
        <is>
          <t>3013</t>
        </is>
      </c>
      <c r="E518" s="9" t="n"/>
      <c r="F518" s="9" t="n"/>
    </row>
    <row r="519">
      <c r="A519" s="10" t="inlineStr">
        <is>
          <t>CATERPILLAR</t>
        </is>
      </c>
      <c r="B519" s="10" t="inlineStr">
        <is>
          <t>CB-314</t>
        </is>
      </c>
      <c r="C519" s="10" t="inlineStr">
        <is>
          <t>Hatz</t>
        </is>
      </c>
      <c r="D519" s="11" t="n"/>
      <c r="E519" s="11" t="n"/>
      <c r="F519" s="11" t="n"/>
    </row>
    <row r="520">
      <c r="A520" s="8" t="inlineStr">
        <is>
          <t>CATERPILLAR</t>
        </is>
      </c>
      <c r="B520" s="8" t="inlineStr">
        <is>
          <t>CB-334 D</t>
        </is>
      </c>
      <c r="C520" s="8" t="inlineStr">
        <is>
          <t>Caterpillar</t>
        </is>
      </c>
      <c r="D520" s="8" t="inlineStr">
        <is>
          <t>3014</t>
        </is>
      </c>
      <c r="E520" s="9" t="n"/>
      <c r="F520" s="9" t="n"/>
    </row>
    <row r="521">
      <c r="A521" s="10" t="inlineStr">
        <is>
          <t>CATERPILLAR</t>
        </is>
      </c>
      <c r="B521" s="10" t="inlineStr">
        <is>
          <t>CB-335 D</t>
        </is>
      </c>
      <c r="C521" s="10" t="inlineStr">
        <is>
          <t>Caterpillar</t>
        </is>
      </c>
      <c r="D521" s="10" t="inlineStr">
        <is>
          <t>3014</t>
        </is>
      </c>
      <c r="E521" s="11" t="n"/>
      <c r="F521" s="11" t="n"/>
    </row>
    <row r="522">
      <c r="A522" s="8" t="inlineStr">
        <is>
          <t>CATERPILLAR</t>
        </is>
      </c>
      <c r="B522" s="8" t="inlineStr">
        <is>
          <t>CB-414</t>
        </is>
      </c>
      <c r="C522" s="8" t="inlineStr">
        <is>
          <t>John Deere</t>
        </is>
      </c>
      <c r="D522" s="8" t="inlineStr">
        <is>
          <t>4239D</t>
        </is>
      </c>
      <c r="E522" s="9" t="n"/>
      <c r="F522" s="9" t="n"/>
    </row>
    <row r="523">
      <c r="A523" s="10" t="inlineStr">
        <is>
          <t>CATERPILLAR</t>
        </is>
      </c>
      <c r="B523" s="10" t="inlineStr">
        <is>
          <t>CB-434</t>
        </is>
      </c>
      <c r="C523" s="10" t="inlineStr">
        <is>
          <t>Caterpillar</t>
        </is>
      </c>
      <c r="D523" s="10" t="inlineStr">
        <is>
          <t>3114T</t>
        </is>
      </c>
      <c r="E523" s="11" t="n"/>
      <c r="F523" s="11" t="n"/>
    </row>
    <row r="524">
      <c r="A524" s="8" t="inlineStr">
        <is>
          <t>CATERPILLAR</t>
        </is>
      </c>
      <c r="B524" s="8" t="inlineStr">
        <is>
          <t>CB-434 C</t>
        </is>
      </c>
      <c r="C524" s="8" t="inlineStr">
        <is>
          <t>Caterpillar</t>
        </is>
      </c>
      <c r="D524" s="8" t="inlineStr">
        <is>
          <t>3054</t>
        </is>
      </c>
      <c r="E524" s="9" t="n"/>
      <c r="F524" s="9" t="n"/>
    </row>
    <row r="525">
      <c r="A525" s="10" t="inlineStr">
        <is>
          <t>CATERPILLAR</t>
        </is>
      </c>
      <c r="B525" s="10" t="inlineStr">
        <is>
          <t>CB-514</t>
        </is>
      </c>
      <c r="C525" s="10" t="inlineStr">
        <is>
          <t>Detroit Diesel</t>
        </is>
      </c>
      <c r="D525" s="10" t="inlineStr">
        <is>
          <t>3-53</t>
        </is>
      </c>
      <c r="E525" s="11" t="n"/>
      <c r="F525" s="11" t="n"/>
    </row>
    <row r="526">
      <c r="A526" s="8" t="inlineStr">
        <is>
          <t>CATERPILLAR</t>
        </is>
      </c>
      <c r="B526" s="8" t="inlineStr">
        <is>
          <t>CB-534 B</t>
        </is>
      </c>
      <c r="C526" s="8" t="inlineStr">
        <is>
          <t>Caterpillar</t>
        </is>
      </c>
      <c r="D526" s="8" t="inlineStr">
        <is>
          <t>3054</t>
        </is>
      </c>
      <c r="E526" s="9" t="n"/>
      <c r="F526" s="9" t="n"/>
    </row>
    <row r="527">
      <c r="A527" s="10" t="inlineStr">
        <is>
          <t>CATERPILLAR</t>
        </is>
      </c>
      <c r="B527" s="10" t="inlineStr">
        <is>
          <t>CB-614</t>
        </is>
      </c>
      <c r="C527" s="10" t="inlineStr">
        <is>
          <t>Caterpillar</t>
        </is>
      </c>
      <c r="D527" s="10" t="inlineStr">
        <is>
          <t>3208</t>
        </is>
      </c>
      <c r="E527" s="11" t="n"/>
      <c r="F527" s="11" t="n"/>
    </row>
    <row r="528">
      <c r="A528" s="8" t="inlineStr">
        <is>
          <t>CATERPILLAR</t>
        </is>
      </c>
      <c r="B528" s="8" t="inlineStr">
        <is>
          <t>CB214</t>
        </is>
      </c>
      <c r="C528" s="8" t="inlineStr">
        <is>
          <t>Hatz</t>
        </is>
      </c>
      <c r="D528" s="9" t="n"/>
      <c r="E528" s="9" t="n"/>
      <c r="F528" s="9" t="n"/>
    </row>
    <row r="529">
      <c r="A529" s="10" t="inlineStr">
        <is>
          <t>CATERPILLAR</t>
        </is>
      </c>
      <c r="B529" s="10" t="inlineStr">
        <is>
          <t>CH 35</t>
        </is>
      </c>
      <c r="C529" s="10" t="inlineStr">
        <is>
          <t>Caterpillar</t>
        </is>
      </c>
      <c r="D529" s="10" t="inlineStr">
        <is>
          <t>3116</t>
        </is>
      </c>
      <c r="E529" s="11" t="n"/>
      <c r="F529" s="11" t="n"/>
    </row>
    <row r="530">
      <c r="A530" s="8" t="inlineStr">
        <is>
          <t>CATERPILLAR</t>
        </is>
      </c>
      <c r="B530" s="8" t="inlineStr">
        <is>
          <t>CH 65</t>
        </is>
      </c>
      <c r="C530" s="8" t="inlineStr">
        <is>
          <t>Caterpillar</t>
        </is>
      </c>
      <c r="D530" s="8" t="inlineStr">
        <is>
          <t>3306</t>
        </is>
      </c>
      <c r="E530" s="9" t="n"/>
      <c r="F530" s="9" t="n"/>
    </row>
    <row r="531">
      <c r="A531" s="10" t="inlineStr">
        <is>
          <t>CATERPILLAR</t>
        </is>
      </c>
      <c r="B531" s="10" t="inlineStr">
        <is>
          <t>CH 95 E</t>
        </is>
      </c>
      <c r="C531" s="10" t="inlineStr">
        <is>
          <t>Caterpillar</t>
        </is>
      </c>
      <c r="D531" s="10" t="inlineStr">
        <is>
          <t>3196</t>
        </is>
      </c>
      <c r="E531" s="11" t="n"/>
      <c r="F531" s="11" t="n"/>
    </row>
    <row r="532">
      <c r="A532" s="8" t="inlineStr">
        <is>
          <t>CATERPILLAR</t>
        </is>
      </c>
      <c r="B532" s="8" t="inlineStr">
        <is>
          <t>CP 323 C</t>
        </is>
      </c>
      <c r="C532" s="8" t="inlineStr">
        <is>
          <t>Caterpillar</t>
        </is>
      </c>
      <c r="D532" s="8" t="inlineStr">
        <is>
          <t>3054</t>
        </is>
      </c>
      <c r="E532" s="9" t="n"/>
      <c r="F532" s="9" t="n"/>
    </row>
    <row r="533">
      <c r="A533" s="10" t="inlineStr">
        <is>
          <t>CATERPILLAR</t>
        </is>
      </c>
      <c r="B533" s="10" t="inlineStr">
        <is>
          <t>CP 433 E</t>
        </is>
      </c>
      <c r="C533" s="10" t="inlineStr">
        <is>
          <t>Caterpillar</t>
        </is>
      </c>
      <c r="D533" s="10" t="inlineStr">
        <is>
          <t>3054</t>
        </is>
      </c>
      <c r="E533" s="11" t="n"/>
      <c r="F533" s="11" t="n"/>
    </row>
    <row r="534">
      <c r="A534" s="8" t="inlineStr">
        <is>
          <t>CATERPILLAR</t>
        </is>
      </c>
      <c r="B534" s="8" t="inlineStr">
        <is>
          <t>CP 563 E</t>
        </is>
      </c>
      <c r="C534" s="8" t="inlineStr">
        <is>
          <t>Caterpillar</t>
        </is>
      </c>
      <c r="D534" s="8" t="inlineStr">
        <is>
          <t>3056E</t>
        </is>
      </c>
      <c r="E534" s="9" t="n"/>
      <c r="F534" s="9" t="n"/>
    </row>
    <row r="535">
      <c r="A535" s="10" t="inlineStr">
        <is>
          <t>CATERPILLAR</t>
        </is>
      </c>
      <c r="B535" s="10" t="inlineStr">
        <is>
          <t>CP 663 E</t>
        </is>
      </c>
      <c r="C535" s="10" t="inlineStr">
        <is>
          <t>Caterpillar</t>
        </is>
      </c>
      <c r="D535" s="10" t="inlineStr">
        <is>
          <t>3056</t>
        </is>
      </c>
      <c r="E535" s="11" t="n"/>
      <c r="F535" s="11" t="n"/>
    </row>
    <row r="536">
      <c r="A536" s="8" t="inlineStr">
        <is>
          <t>CATERPILLAR</t>
        </is>
      </c>
      <c r="B536" s="8" t="inlineStr">
        <is>
          <t>CP-433 B</t>
        </is>
      </c>
      <c r="C536" s="8" t="inlineStr">
        <is>
          <t>Caterpillar</t>
        </is>
      </c>
      <c r="D536" s="8" t="inlineStr">
        <is>
          <t>3054</t>
        </is>
      </c>
      <c r="E536" s="9" t="n"/>
      <c r="F536" s="9" t="n"/>
    </row>
    <row r="537">
      <c r="A537" s="10" t="inlineStr">
        <is>
          <t>CATERPILLAR</t>
        </is>
      </c>
      <c r="B537" s="10" t="inlineStr">
        <is>
          <t>CP-433 C</t>
        </is>
      </c>
      <c r="C537" s="10" t="inlineStr">
        <is>
          <t>Caterpillar</t>
        </is>
      </c>
      <c r="D537" s="10" t="inlineStr">
        <is>
          <t>3054</t>
        </is>
      </c>
      <c r="E537" s="11" t="n"/>
      <c r="F537" s="11" t="n"/>
    </row>
    <row r="538">
      <c r="A538" s="8" t="inlineStr">
        <is>
          <t>CATERPILLAR</t>
        </is>
      </c>
      <c r="B538" s="8" t="inlineStr">
        <is>
          <t>CP-533</t>
        </is>
      </c>
      <c r="C538" s="8" t="inlineStr">
        <is>
          <t>Caterpillar</t>
        </is>
      </c>
      <c r="D538" s="8" t="inlineStr">
        <is>
          <t>3116</t>
        </is>
      </c>
      <c r="E538" s="9" t="n"/>
      <c r="F538" s="9" t="n"/>
    </row>
    <row r="539">
      <c r="A539" s="10" t="inlineStr">
        <is>
          <t>CATERPILLAR</t>
        </is>
      </c>
      <c r="B539" s="10" t="inlineStr">
        <is>
          <t>CP-533 C</t>
        </is>
      </c>
      <c r="C539" s="10" t="inlineStr">
        <is>
          <t>Caterpillar</t>
        </is>
      </c>
      <c r="D539" s="10" t="inlineStr">
        <is>
          <t>3116</t>
        </is>
      </c>
      <c r="E539" s="11" t="n"/>
      <c r="F539" s="11" t="n"/>
    </row>
    <row r="540">
      <c r="A540" s="8" t="inlineStr">
        <is>
          <t>CATERPILLAR</t>
        </is>
      </c>
      <c r="B540" s="8" t="inlineStr">
        <is>
          <t>CP-533 D</t>
        </is>
      </c>
      <c r="C540" s="8" t="inlineStr">
        <is>
          <t>Caterpillar</t>
        </is>
      </c>
      <c r="D540" s="8" t="inlineStr">
        <is>
          <t>G3116</t>
        </is>
      </c>
      <c r="E540" s="9" t="n"/>
      <c r="F540" s="9" t="n"/>
    </row>
    <row r="541">
      <c r="A541" s="10" t="inlineStr">
        <is>
          <t>CATERPILLAR</t>
        </is>
      </c>
      <c r="B541" s="10" t="inlineStr">
        <is>
          <t>CP-563</t>
        </is>
      </c>
      <c r="C541" s="10" t="inlineStr">
        <is>
          <t>Caterpillar</t>
        </is>
      </c>
      <c r="D541" s="10" t="inlineStr">
        <is>
          <t>3116</t>
        </is>
      </c>
      <c r="E541" s="11" t="n"/>
      <c r="F541" s="11" t="n"/>
    </row>
    <row r="542">
      <c r="A542" s="8" t="inlineStr">
        <is>
          <t>CATERPILLAR</t>
        </is>
      </c>
      <c r="B542" s="8" t="inlineStr">
        <is>
          <t>CP-563 C</t>
        </is>
      </c>
      <c r="C542" s="8" t="inlineStr">
        <is>
          <t>Caterpillar</t>
        </is>
      </c>
      <c r="D542" s="8" t="inlineStr">
        <is>
          <t>3116</t>
        </is>
      </c>
      <c r="E542" s="9" t="n"/>
      <c r="F542" s="9" t="n"/>
    </row>
    <row r="543">
      <c r="A543" s="10" t="inlineStr">
        <is>
          <t>CATERPILLAR</t>
        </is>
      </c>
      <c r="B543" s="10" t="inlineStr">
        <is>
          <t>CP-563 D</t>
        </is>
      </c>
      <c r="C543" s="10" t="inlineStr">
        <is>
          <t>Caterpillar</t>
        </is>
      </c>
      <c r="D543" s="10" t="inlineStr">
        <is>
          <t>3116</t>
        </is>
      </c>
      <c r="E543" s="11" t="n"/>
      <c r="F543" s="11" t="n"/>
    </row>
    <row r="544">
      <c r="A544" s="8" t="inlineStr">
        <is>
          <t>CATERPILLAR</t>
        </is>
      </c>
      <c r="B544" s="8" t="inlineStr">
        <is>
          <t>CP-573 E</t>
        </is>
      </c>
      <c r="C544" s="8" t="inlineStr">
        <is>
          <t>Caterpillar</t>
        </is>
      </c>
      <c r="D544" s="8" t="inlineStr">
        <is>
          <t>3056E</t>
        </is>
      </c>
      <c r="E544" s="9" t="n"/>
      <c r="F544" s="9" t="n"/>
    </row>
    <row r="545">
      <c r="A545" s="10" t="inlineStr">
        <is>
          <t>CATERPILLAR</t>
        </is>
      </c>
      <c r="B545" s="10" t="inlineStr">
        <is>
          <t>CP-663 E</t>
        </is>
      </c>
      <c r="C545" s="10" t="inlineStr">
        <is>
          <t>Caterpillar</t>
        </is>
      </c>
      <c r="D545" s="10" t="inlineStr">
        <is>
          <t>3056</t>
        </is>
      </c>
      <c r="E545" s="11" t="n"/>
      <c r="F545" s="11" t="n"/>
    </row>
    <row r="546">
      <c r="A546" s="8" t="inlineStr">
        <is>
          <t>CATERPILLAR</t>
        </is>
      </c>
      <c r="B546" s="8" t="inlineStr">
        <is>
          <t>CS 323 C</t>
        </is>
      </c>
      <c r="C546" s="8" t="inlineStr">
        <is>
          <t>Caterpillar</t>
        </is>
      </c>
      <c r="D546" s="8" t="inlineStr">
        <is>
          <t>3054</t>
        </is>
      </c>
      <c r="E546" s="9" t="n"/>
      <c r="F546" s="9" t="n"/>
    </row>
    <row r="547">
      <c r="A547" s="10" t="inlineStr">
        <is>
          <t>CATERPILLAR</t>
        </is>
      </c>
      <c r="B547" s="10" t="inlineStr">
        <is>
          <t>CS 423 E</t>
        </is>
      </c>
      <c r="C547" s="10" t="inlineStr">
        <is>
          <t>Caterpillar</t>
        </is>
      </c>
      <c r="D547" s="10" t="inlineStr">
        <is>
          <t>3054B</t>
        </is>
      </c>
      <c r="E547" s="11" t="n"/>
      <c r="F547" s="11" t="n"/>
    </row>
    <row r="548">
      <c r="A548" s="8" t="inlineStr">
        <is>
          <t>CATERPILLAR</t>
        </is>
      </c>
      <c r="B548" s="8" t="inlineStr">
        <is>
          <t>CS 433 E</t>
        </is>
      </c>
      <c r="C548" s="8" t="inlineStr">
        <is>
          <t>Caterpillar</t>
        </is>
      </c>
      <c r="D548" s="8" t="inlineStr">
        <is>
          <t>3054</t>
        </is>
      </c>
      <c r="E548" s="9" t="n"/>
      <c r="F548" s="9" t="n"/>
    </row>
    <row r="549">
      <c r="A549" s="10" t="inlineStr">
        <is>
          <t>CATERPILLAR</t>
        </is>
      </c>
      <c r="B549" s="10" t="inlineStr">
        <is>
          <t>CS 533 E</t>
        </is>
      </c>
      <c r="C549" s="10" t="inlineStr">
        <is>
          <t>Caterpillar</t>
        </is>
      </c>
      <c r="D549" s="10" t="inlineStr">
        <is>
          <t>3116</t>
        </is>
      </c>
      <c r="E549" s="11" t="n"/>
      <c r="F549" s="11" t="n"/>
    </row>
    <row r="550">
      <c r="A550" s="8" t="inlineStr">
        <is>
          <t>CATERPILLAR</t>
        </is>
      </c>
      <c r="B550" s="8" t="inlineStr">
        <is>
          <t>CS 563 E</t>
        </is>
      </c>
      <c r="C550" s="8" t="inlineStr">
        <is>
          <t>Caterpillar</t>
        </is>
      </c>
      <c r="D550" s="8" t="inlineStr">
        <is>
          <t>3056E</t>
        </is>
      </c>
      <c r="E550" s="9" t="n"/>
      <c r="F550" s="9" t="n"/>
    </row>
    <row r="551">
      <c r="A551" s="10" t="inlineStr">
        <is>
          <t>CATERPILLAR</t>
        </is>
      </c>
      <c r="B551" s="10" t="inlineStr">
        <is>
          <t>CS 573 E</t>
        </is>
      </c>
      <c r="C551" s="10" t="inlineStr">
        <is>
          <t>Caterpillar</t>
        </is>
      </c>
      <c r="D551" s="10" t="inlineStr">
        <is>
          <t>3056E</t>
        </is>
      </c>
      <c r="E551" s="11" t="n"/>
      <c r="F551" s="11" t="n"/>
    </row>
    <row r="552">
      <c r="A552" s="8" t="inlineStr">
        <is>
          <t>CATERPILLAR</t>
        </is>
      </c>
      <c r="B552" s="8" t="inlineStr">
        <is>
          <t>CS 583 E</t>
        </is>
      </c>
      <c r="C552" s="8" t="inlineStr">
        <is>
          <t>Caterpillar</t>
        </is>
      </c>
      <c r="D552" s="8" t="inlineStr">
        <is>
          <t>3056E</t>
        </is>
      </c>
      <c r="E552" s="9" t="n"/>
      <c r="F552" s="9" t="n"/>
    </row>
    <row r="553">
      <c r="A553" s="10" t="inlineStr">
        <is>
          <t>CATERPILLAR</t>
        </is>
      </c>
      <c r="B553" s="10" t="inlineStr">
        <is>
          <t>CS 663 E</t>
        </is>
      </c>
      <c r="C553" s="10" t="inlineStr">
        <is>
          <t>Caterpillar</t>
        </is>
      </c>
      <c r="D553" s="10" t="inlineStr">
        <is>
          <t>3056</t>
        </is>
      </c>
      <c r="E553" s="11" t="n"/>
      <c r="F553" s="11" t="n"/>
    </row>
    <row r="554">
      <c r="A554" s="8" t="inlineStr">
        <is>
          <t>CATERPILLAR</t>
        </is>
      </c>
      <c r="B554" s="8" t="inlineStr">
        <is>
          <t>CS-323</t>
        </is>
      </c>
      <c r="C554" s="8" t="inlineStr">
        <is>
          <t>Caterpillar</t>
        </is>
      </c>
      <c r="D554" s="8" t="inlineStr">
        <is>
          <t>3056</t>
        </is>
      </c>
      <c r="E554" s="9" t="n"/>
      <c r="F554" s="9" t="n"/>
    </row>
    <row r="555">
      <c r="A555" s="10" t="inlineStr">
        <is>
          <t>CATERPILLAR</t>
        </is>
      </c>
      <c r="B555" s="10" t="inlineStr">
        <is>
          <t>CS-431 B</t>
        </is>
      </c>
      <c r="C555" s="10" t="inlineStr">
        <is>
          <t>Perkins</t>
        </is>
      </c>
      <c r="D555" s="10" t="inlineStr">
        <is>
          <t>T4.236</t>
        </is>
      </c>
      <c r="E555" s="11" t="n"/>
      <c r="F555" s="11" t="n"/>
    </row>
    <row r="556">
      <c r="A556" s="8" t="inlineStr">
        <is>
          <t>CATERPILLAR</t>
        </is>
      </c>
      <c r="B556" s="8" t="inlineStr">
        <is>
          <t>CS-431 C</t>
        </is>
      </c>
      <c r="C556" s="8" t="inlineStr">
        <is>
          <t>Caterpillar</t>
        </is>
      </c>
      <c r="D556" s="8" t="inlineStr">
        <is>
          <t>3054</t>
        </is>
      </c>
      <c r="E556" s="9" t="n"/>
      <c r="F556" s="9" t="n"/>
    </row>
    <row r="557">
      <c r="A557" s="10" t="inlineStr">
        <is>
          <t>CATERPILLAR</t>
        </is>
      </c>
      <c r="B557" s="10" t="inlineStr">
        <is>
          <t>CS-433 B</t>
        </is>
      </c>
      <c r="C557" s="10" t="inlineStr">
        <is>
          <t>Caterpillar</t>
        </is>
      </c>
      <c r="D557" s="10" t="inlineStr">
        <is>
          <t>3054</t>
        </is>
      </c>
      <c r="E557" s="11" t="n"/>
      <c r="F557" s="11" t="n"/>
    </row>
    <row r="558">
      <c r="A558" s="8" t="inlineStr">
        <is>
          <t>CATERPILLAR</t>
        </is>
      </c>
      <c r="B558" s="8" t="inlineStr">
        <is>
          <t>CS-433 C</t>
        </is>
      </c>
      <c r="C558" s="8" t="inlineStr">
        <is>
          <t>Caterpillar</t>
        </is>
      </c>
      <c r="D558" s="8" t="inlineStr">
        <is>
          <t>3054</t>
        </is>
      </c>
      <c r="E558" s="9" t="n"/>
      <c r="F558" s="9" t="n"/>
    </row>
    <row r="559">
      <c r="A559" s="10" t="inlineStr">
        <is>
          <t>CATERPILLAR</t>
        </is>
      </c>
      <c r="B559" s="10" t="inlineStr">
        <is>
          <t>CS-53</t>
        </is>
      </c>
      <c r="C559" s="10" t="inlineStr">
        <is>
          <t>Caterpillar</t>
        </is>
      </c>
      <c r="D559" s="10" t="inlineStr">
        <is>
          <t>3116</t>
        </is>
      </c>
      <c r="E559" s="11" t="n"/>
      <c r="F559" s="11" t="n"/>
    </row>
    <row r="560">
      <c r="A560" s="8" t="inlineStr">
        <is>
          <t>CATERPILLAR</t>
        </is>
      </c>
      <c r="B560" s="8" t="inlineStr">
        <is>
          <t>CS-531 C</t>
        </is>
      </c>
      <c r="C560" s="8" t="inlineStr">
        <is>
          <t>Caterpillar</t>
        </is>
      </c>
      <c r="D560" s="8" t="inlineStr">
        <is>
          <t>3116</t>
        </is>
      </c>
      <c r="E560" s="9" t="n"/>
      <c r="F560" s="9" t="n"/>
    </row>
    <row r="561">
      <c r="A561" s="10" t="inlineStr">
        <is>
          <t>CATERPILLAR</t>
        </is>
      </c>
      <c r="B561" s="10" t="inlineStr">
        <is>
          <t>CS-531 D</t>
        </is>
      </c>
      <c r="C561" s="10" t="inlineStr">
        <is>
          <t>Caterpillar</t>
        </is>
      </c>
      <c r="D561" s="10" t="inlineStr">
        <is>
          <t>3116</t>
        </is>
      </c>
      <c r="E561" s="11" t="n"/>
      <c r="F561" s="11" t="n"/>
    </row>
    <row r="562">
      <c r="A562" s="8" t="inlineStr">
        <is>
          <t>CATERPILLAR</t>
        </is>
      </c>
      <c r="B562" s="8" t="inlineStr">
        <is>
          <t>CS-533 C</t>
        </is>
      </c>
      <c r="C562" s="8" t="inlineStr">
        <is>
          <t>Caterpillar</t>
        </is>
      </c>
      <c r="D562" s="8" t="inlineStr">
        <is>
          <t>3116</t>
        </is>
      </c>
      <c r="E562" s="9" t="n"/>
      <c r="F562" s="9" t="n"/>
    </row>
    <row r="563">
      <c r="A563" s="10" t="inlineStr">
        <is>
          <t>CATERPILLAR</t>
        </is>
      </c>
      <c r="B563" s="10" t="inlineStr">
        <is>
          <t>CS-533 D</t>
        </is>
      </c>
      <c r="C563" s="10" t="inlineStr">
        <is>
          <t>Caterpillar</t>
        </is>
      </c>
      <c r="D563" s="10" t="inlineStr">
        <is>
          <t>G3116</t>
        </is>
      </c>
      <c r="E563" s="11" t="n"/>
      <c r="F563" s="11" t="n"/>
    </row>
    <row r="564">
      <c r="A564" s="8" t="inlineStr">
        <is>
          <t>CATERPILLAR</t>
        </is>
      </c>
      <c r="B564" s="8" t="inlineStr">
        <is>
          <t>CS-563</t>
        </is>
      </c>
      <c r="C564" s="8" t="inlineStr">
        <is>
          <t>Caterpillar</t>
        </is>
      </c>
      <c r="D564" s="8" t="inlineStr">
        <is>
          <t>3116</t>
        </is>
      </c>
      <c r="E564" s="9" t="n"/>
      <c r="F564" s="9" t="n"/>
    </row>
    <row r="565">
      <c r="A565" s="10" t="inlineStr">
        <is>
          <t>CATERPILLAR</t>
        </is>
      </c>
      <c r="B565" s="10" t="inlineStr">
        <is>
          <t>CS-563 C</t>
        </is>
      </c>
      <c r="C565" s="10" t="inlineStr">
        <is>
          <t>Caterpillar</t>
        </is>
      </c>
      <c r="D565" s="10" t="inlineStr">
        <is>
          <t>3116</t>
        </is>
      </c>
      <c r="E565" s="11" t="n"/>
      <c r="F565" s="11" t="n"/>
    </row>
    <row r="566">
      <c r="A566" s="8" t="inlineStr">
        <is>
          <t>CATERPILLAR</t>
        </is>
      </c>
      <c r="B566" s="8" t="inlineStr">
        <is>
          <t>CS-563 D</t>
        </is>
      </c>
      <c r="C566" s="8" t="inlineStr">
        <is>
          <t>Caterpillar</t>
        </is>
      </c>
      <c r="D566" s="8" t="inlineStr">
        <is>
          <t>3116</t>
        </is>
      </c>
      <c r="E566" s="9" t="n"/>
      <c r="F566" s="9" t="n"/>
    </row>
    <row r="567">
      <c r="A567" s="10" t="inlineStr">
        <is>
          <t>CATERPILLAR</t>
        </is>
      </c>
      <c r="B567" s="10" t="inlineStr">
        <is>
          <t>CS-573 D</t>
        </is>
      </c>
      <c r="C567" s="10" t="inlineStr">
        <is>
          <t>Caterpillar</t>
        </is>
      </c>
      <c r="D567" s="10" t="inlineStr">
        <is>
          <t>3116</t>
        </is>
      </c>
      <c r="E567" s="11" t="n"/>
      <c r="F567" s="11" t="n"/>
    </row>
    <row r="568">
      <c r="A568" s="8" t="inlineStr">
        <is>
          <t>CATERPILLAR</t>
        </is>
      </c>
      <c r="B568" s="8" t="inlineStr">
        <is>
          <t>CS-583</t>
        </is>
      </c>
      <c r="C568" s="8" t="inlineStr">
        <is>
          <t>Caterpillar</t>
        </is>
      </c>
      <c r="D568" s="8" t="inlineStr">
        <is>
          <t>3116</t>
        </is>
      </c>
      <c r="E568" s="9" t="n"/>
      <c r="F568" s="9" t="n"/>
    </row>
    <row r="569">
      <c r="A569" s="10" t="inlineStr">
        <is>
          <t>CATERPILLAR</t>
        </is>
      </c>
      <c r="B569" s="10" t="inlineStr">
        <is>
          <t>CS-583 D</t>
        </is>
      </c>
      <c r="C569" s="10" t="inlineStr">
        <is>
          <t>Caterpillar</t>
        </is>
      </c>
      <c r="D569" s="10" t="inlineStr">
        <is>
          <t>3116</t>
        </is>
      </c>
      <c r="E569" s="11" t="n"/>
      <c r="F569" s="11" t="n"/>
    </row>
    <row r="570">
      <c r="A570" s="8" t="inlineStr">
        <is>
          <t>CATERPILLAR</t>
        </is>
      </c>
      <c r="B570" s="8" t="inlineStr">
        <is>
          <t>CS-683 E</t>
        </is>
      </c>
      <c r="C570" s="8" t="inlineStr">
        <is>
          <t>Caterpillar</t>
        </is>
      </c>
      <c r="D570" s="8" t="inlineStr">
        <is>
          <t>3056</t>
        </is>
      </c>
      <c r="E570" s="9" t="n"/>
      <c r="F570" s="9" t="n"/>
    </row>
    <row r="571">
      <c r="A571" s="10" t="inlineStr">
        <is>
          <t>CATERPILLAR</t>
        </is>
      </c>
      <c r="B571" s="10" t="inlineStr">
        <is>
          <t>CS683 E</t>
        </is>
      </c>
      <c r="C571" s="10" t="inlineStr">
        <is>
          <t>Caterpillar</t>
        </is>
      </c>
      <c r="D571" s="10" t="inlineStr">
        <is>
          <t>3056</t>
        </is>
      </c>
      <c r="E571" s="11" t="n"/>
      <c r="F571" s="11" t="n"/>
    </row>
    <row r="572">
      <c r="A572" s="8" t="inlineStr">
        <is>
          <t>CATERPILLAR</t>
        </is>
      </c>
      <c r="B572" s="8" t="inlineStr">
        <is>
          <t>D10N</t>
        </is>
      </c>
      <c r="C572" s="8" t="inlineStr">
        <is>
          <t>Caterpillar</t>
        </is>
      </c>
      <c r="D572" s="8" t="inlineStr">
        <is>
          <t>3412</t>
        </is>
      </c>
      <c r="E572" s="9" t="n"/>
      <c r="F572" s="9" t="n"/>
    </row>
    <row r="573">
      <c r="A573" s="10" t="inlineStr">
        <is>
          <t>CATERPILLAR</t>
        </is>
      </c>
      <c r="B573" s="10" t="inlineStr">
        <is>
          <t>D10R</t>
        </is>
      </c>
      <c r="C573" s="10" t="inlineStr">
        <is>
          <t>Caterpillar</t>
        </is>
      </c>
      <c r="D573" s="10" t="inlineStr">
        <is>
          <t>3412, 3412E</t>
        </is>
      </c>
      <c r="E573" s="11" t="n"/>
      <c r="F573" s="11" t="n"/>
    </row>
    <row r="574">
      <c r="A574" s="8" t="inlineStr">
        <is>
          <t>CATERPILLAR</t>
        </is>
      </c>
      <c r="B574" s="8" t="inlineStr">
        <is>
          <t>D10R US</t>
        </is>
      </c>
      <c r="C574" s="8" t="inlineStr">
        <is>
          <t>Caterpillar</t>
        </is>
      </c>
      <c r="D574" s="8" t="inlineStr">
        <is>
          <t>3412, 3412E</t>
        </is>
      </c>
      <c r="E574" s="9" t="n"/>
      <c r="F574" s="9" t="n"/>
    </row>
    <row r="575">
      <c r="A575" s="10" t="inlineStr">
        <is>
          <t>CATERPILLAR</t>
        </is>
      </c>
      <c r="B575" s="10" t="inlineStr">
        <is>
          <t>D11N</t>
        </is>
      </c>
      <c r="C575" s="10" t="inlineStr">
        <is>
          <t>Caterpillar</t>
        </is>
      </c>
      <c r="D575" s="10" t="inlineStr">
        <is>
          <t>3508</t>
        </is>
      </c>
      <c r="E575" s="11" t="n"/>
      <c r="F575" s="11" t="n"/>
    </row>
    <row r="576">
      <c r="A576" s="8" t="inlineStr">
        <is>
          <t>CATERPILLAR</t>
        </is>
      </c>
      <c r="B576" s="8" t="inlineStr">
        <is>
          <t>D11R</t>
        </is>
      </c>
      <c r="C576" s="8" t="inlineStr">
        <is>
          <t>Caterpillar</t>
        </is>
      </c>
      <c r="D576" s="8" t="inlineStr">
        <is>
          <t>3508</t>
        </is>
      </c>
      <c r="E576" s="9" t="n"/>
      <c r="F576" s="9" t="n"/>
    </row>
    <row r="577">
      <c r="A577" s="10" t="inlineStr">
        <is>
          <t>CATERPILLAR</t>
        </is>
      </c>
      <c r="B577" s="10" t="inlineStr">
        <is>
          <t>D20 D</t>
        </is>
      </c>
      <c r="C577" s="10" t="inlineStr">
        <is>
          <t>Caterpillar</t>
        </is>
      </c>
      <c r="D577" s="10" t="inlineStr">
        <is>
          <t>3116</t>
        </is>
      </c>
      <c r="E577" s="11" t="n"/>
      <c r="F577" s="11" t="n"/>
    </row>
    <row r="578">
      <c r="A578" s="8" t="inlineStr">
        <is>
          <t>CATERPILLAR</t>
        </is>
      </c>
      <c r="B578" s="8" t="inlineStr">
        <is>
          <t>D20 D EN</t>
        </is>
      </c>
      <c r="C578" s="8" t="inlineStr">
        <is>
          <t>Caterpillar</t>
        </is>
      </c>
      <c r="D578" s="8" t="inlineStr">
        <is>
          <t>3116</t>
        </is>
      </c>
      <c r="E578" s="9" t="n"/>
      <c r="F578" s="9" t="n"/>
    </row>
    <row r="579">
      <c r="A579" s="10" t="inlineStr">
        <is>
          <t>CATERPILLAR</t>
        </is>
      </c>
      <c r="B579" s="10" t="inlineStr">
        <is>
          <t>D25 C</t>
        </is>
      </c>
      <c r="C579" s="10" t="inlineStr">
        <is>
          <t>Caterpillar</t>
        </is>
      </c>
      <c r="D579" s="10" t="inlineStr">
        <is>
          <t>3306</t>
        </is>
      </c>
      <c r="E579" s="11" t="n"/>
      <c r="F579" s="11" t="n"/>
    </row>
    <row r="580">
      <c r="A580" s="8" t="inlineStr">
        <is>
          <t>CATERPILLAR</t>
        </is>
      </c>
      <c r="B580" s="8" t="inlineStr">
        <is>
          <t>D25 D</t>
        </is>
      </c>
      <c r="C580" s="8" t="inlineStr">
        <is>
          <t>Caterpillar</t>
        </is>
      </c>
      <c r="D580" s="8" t="inlineStr">
        <is>
          <t>3306</t>
        </is>
      </c>
      <c r="E580" s="9" t="n"/>
      <c r="F580" s="9" t="n"/>
    </row>
    <row r="581">
      <c r="A581" s="10" t="inlineStr">
        <is>
          <t>CATERPILLAR</t>
        </is>
      </c>
      <c r="B581" s="10" t="inlineStr">
        <is>
          <t>D250 B</t>
        </is>
      </c>
      <c r="C581" s="10" t="inlineStr">
        <is>
          <t>Caterpillar</t>
        </is>
      </c>
      <c r="D581" s="10" t="inlineStr">
        <is>
          <t>3306</t>
        </is>
      </c>
      <c r="E581" s="11" t="n"/>
      <c r="F581" s="11" t="n"/>
    </row>
    <row r="582">
      <c r="A582" s="8" t="inlineStr">
        <is>
          <t>CATERPILLAR</t>
        </is>
      </c>
      <c r="B582" s="8" t="inlineStr">
        <is>
          <t>D250 D</t>
        </is>
      </c>
      <c r="C582" s="8" t="inlineStr">
        <is>
          <t>Caterpillar</t>
        </is>
      </c>
      <c r="D582" s="8" t="inlineStr">
        <is>
          <t>3116</t>
        </is>
      </c>
      <c r="E582" s="9" t="n"/>
      <c r="F582" s="9" t="n"/>
    </row>
    <row r="583">
      <c r="A583" s="10" t="inlineStr">
        <is>
          <t>CATERPILLAR</t>
        </is>
      </c>
      <c r="B583" s="10" t="inlineStr">
        <is>
          <t>D250 D EN</t>
        </is>
      </c>
      <c r="C583" s="10" t="inlineStr">
        <is>
          <t>Caterpillar</t>
        </is>
      </c>
      <c r="D583" s="10" t="inlineStr">
        <is>
          <t>3116</t>
        </is>
      </c>
      <c r="E583" s="11" t="n"/>
      <c r="F583" s="11" t="n"/>
    </row>
    <row r="584">
      <c r="A584" s="8" t="inlineStr">
        <is>
          <t>CATERPILLAR</t>
        </is>
      </c>
      <c r="B584" s="8" t="inlineStr">
        <is>
          <t>D250 E</t>
        </is>
      </c>
      <c r="C584" s="8" t="inlineStr">
        <is>
          <t>Caterpillar</t>
        </is>
      </c>
      <c r="D584" s="8" t="inlineStr">
        <is>
          <t>3306</t>
        </is>
      </c>
      <c r="E584" s="9" t="n"/>
      <c r="F584" s="9" t="n"/>
    </row>
    <row r="585">
      <c r="A585" s="10" t="inlineStr">
        <is>
          <t>CATERPILLAR</t>
        </is>
      </c>
      <c r="B585" s="10" t="inlineStr">
        <is>
          <t>D250 E EN</t>
        </is>
      </c>
      <c r="C585" s="10" t="inlineStr">
        <is>
          <t>Caterpillar</t>
        </is>
      </c>
      <c r="D585" s="10" t="inlineStr">
        <is>
          <t>3306</t>
        </is>
      </c>
      <c r="E585" s="11" t="n"/>
      <c r="F585" s="11" t="n"/>
    </row>
    <row r="586">
      <c r="A586" s="8" t="inlineStr">
        <is>
          <t>CATERPILLAR</t>
        </is>
      </c>
      <c r="B586" s="8" t="inlineStr">
        <is>
          <t>D250 E II</t>
        </is>
      </c>
      <c r="C586" s="8" t="inlineStr">
        <is>
          <t>Caterpillar</t>
        </is>
      </c>
      <c r="D586" s="8" t="inlineStr">
        <is>
          <t>3306</t>
        </is>
      </c>
      <c r="E586" s="9" t="n"/>
      <c r="F586" s="9" t="n"/>
    </row>
    <row r="587">
      <c r="A587" s="10" t="inlineStr">
        <is>
          <t>CATERPILLAR</t>
        </is>
      </c>
      <c r="B587" s="10" t="inlineStr">
        <is>
          <t>D250 E II</t>
        </is>
      </c>
      <c r="C587" s="10" t="inlineStr">
        <is>
          <t>Caterpillar</t>
        </is>
      </c>
      <c r="D587" s="10" t="inlineStr">
        <is>
          <t>3116</t>
        </is>
      </c>
      <c r="E587" s="11" t="n"/>
      <c r="F587" s="11" t="n"/>
    </row>
    <row r="588">
      <c r="A588" s="8" t="inlineStr">
        <is>
          <t>CATERPILLAR</t>
        </is>
      </c>
      <c r="B588" s="8" t="inlineStr">
        <is>
          <t>D30 C</t>
        </is>
      </c>
      <c r="C588" s="8" t="inlineStr">
        <is>
          <t>Caterpillar</t>
        </is>
      </c>
      <c r="D588" s="8" t="inlineStr">
        <is>
          <t>3306</t>
        </is>
      </c>
      <c r="E588" s="9" t="n"/>
      <c r="F588" s="9" t="n"/>
    </row>
    <row r="589">
      <c r="A589" s="10" t="inlineStr">
        <is>
          <t>CATERPILLAR</t>
        </is>
      </c>
      <c r="B589" s="10" t="inlineStr">
        <is>
          <t>D30 D</t>
        </is>
      </c>
      <c r="C589" s="10" t="inlineStr">
        <is>
          <t>Caterpillar</t>
        </is>
      </c>
      <c r="D589" s="10" t="inlineStr">
        <is>
          <t>3306</t>
        </is>
      </c>
      <c r="E589" s="11" t="n"/>
      <c r="F589" s="11" t="n"/>
    </row>
    <row r="590">
      <c r="A590" s="8" t="inlineStr">
        <is>
          <t>CATERPILLAR</t>
        </is>
      </c>
      <c r="B590" s="8" t="inlineStr">
        <is>
          <t>D300 B</t>
        </is>
      </c>
      <c r="C590" s="8" t="inlineStr">
        <is>
          <t>Caterpillar</t>
        </is>
      </c>
      <c r="D590" s="8" t="inlineStr">
        <is>
          <t>3306</t>
        </is>
      </c>
      <c r="E590" s="9" t="n"/>
      <c r="F590" s="9" t="n"/>
    </row>
    <row r="591">
      <c r="A591" s="10" t="inlineStr">
        <is>
          <t>CATERPILLAR</t>
        </is>
      </c>
      <c r="B591" s="10" t="inlineStr">
        <is>
          <t>D300 D</t>
        </is>
      </c>
      <c r="C591" s="10" t="inlineStr">
        <is>
          <t>Caterpillar</t>
        </is>
      </c>
      <c r="D591" s="10" t="inlineStr">
        <is>
          <t>3306</t>
        </is>
      </c>
      <c r="E591" s="11" t="n"/>
      <c r="F591" s="11" t="n"/>
    </row>
    <row r="592">
      <c r="A592" s="8" t="inlineStr">
        <is>
          <t>CATERPILLAR</t>
        </is>
      </c>
      <c r="B592" s="8" t="inlineStr">
        <is>
          <t>D300 E</t>
        </is>
      </c>
      <c r="C592" s="8" t="inlineStr">
        <is>
          <t>Caterpillar</t>
        </is>
      </c>
      <c r="D592" s="8" t="inlineStr">
        <is>
          <t>3306</t>
        </is>
      </c>
      <c r="E592" s="9" t="n"/>
      <c r="F592" s="9" t="n"/>
    </row>
    <row r="593">
      <c r="A593" s="10" t="inlineStr">
        <is>
          <t>CATERPILLAR</t>
        </is>
      </c>
      <c r="B593" s="10" t="inlineStr">
        <is>
          <t>D300 E EN</t>
        </is>
      </c>
      <c r="C593" s="10" t="inlineStr">
        <is>
          <t>Caterpillar</t>
        </is>
      </c>
      <c r="D593" s="10" t="inlineStr">
        <is>
          <t>3306</t>
        </is>
      </c>
      <c r="E593" s="11" t="n"/>
      <c r="F593" s="11" t="n"/>
    </row>
    <row r="594">
      <c r="A594" s="8" t="inlineStr">
        <is>
          <t>CATERPILLAR</t>
        </is>
      </c>
      <c r="B594" s="8" t="inlineStr">
        <is>
          <t>D300 E II</t>
        </is>
      </c>
      <c r="C594" s="8" t="inlineStr">
        <is>
          <t>Caterpillar</t>
        </is>
      </c>
      <c r="D594" s="8" t="inlineStr">
        <is>
          <t>3306</t>
        </is>
      </c>
      <c r="E594" s="9" t="n"/>
      <c r="F594" s="9" t="n"/>
    </row>
    <row r="595">
      <c r="A595" s="10" t="inlineStr">
        <is>
          <t>CATERPILLAR</t>
        </is>
      </c>
      <c r="B595" s="10" t="inlineStr">
        <is>
          <t>D35 C</t>
        </is>
      </c>
      <c r="C595" s="10" t="inlineStr">
        <is>
          <t>Caterpillar</t>
        </is>
      </c>
      <c r="D595" s="10" t="inlineStr">
        <is>
          <t>3306</t>
        </is>
      </c>
      <c r="E595" s="11" t="n"/>
      <c r="F595" s="11" t="n"/>
    </row>
    <row r="596">
      <c r="A596" s="8" t="inlineStr">
        <is>
          <t>CATERPILLAR</t>
        </is>
      </c>
      <c r="B596" s="8" t="inlineStr">
        <is>
          <t>D35 HP</t>
        </is>
      </c>
      <c r="C596" s="8" t="inlineStr">
        <is>
          <t>Caterpillar</t>
        </is>
      </c>
      <c r="D596" s="8" t="inlineStr">
        <is>
          <t>3406</t>
        </is>
      </c>
      <c r="E596" s="9" t="n"/>
      <c r="F596" s="9" t="n"/>
    </row>
    <row r="597">
      <c r="A597" s="10" t="inlineStr">
        <is>
          <t>CATERPILLAR</t>
        </is>
      </c>
      <c r="B597" s="10" t="inlineStr">
        <is>
          <t>D350 C</t>
        </is>
      </c>
      <c r="C597" s="10" t="inlineStr">
        <is>
          <t>Caterpillar</t>
        </is>
      </c>
      <c r="D597" s="10" t="inlineStr">
        <is>
          <t>3306</t>
        </is>
      </c>
      <c r="E597" s="11" t="n"/>
      <c r="F597" s="11" t="n"/>
    </row>
    <row r="598">
      <c r="A598" s="8" t="inlineStr">
        <is>
          <t>CATERPILLAR</t>
        </is>
      </c>
      <c r="B598" s="8" t="inlineStr">
        <is>
          <t>D350 D</t>
        </is>
      </c>
      <c r="C598" s="8" t="inlineStr">
        <is>
          <t>Caterpillar</t>
        </is>
      </c>
      <c r="D598" s="8" t="inlineStr">
        <is>
          <t>3306</t>
        </is>
      </c>
      <c r="E598" s="9" t="n"/>
      <c r="F598" s="9" t="n"/>
    </row>
    <row r="599">
      <c r="A599" s="10" t="inlineStr">
        <is>
          <t>CATERPILLAR</t>
        </is>
      </c>
      <c r="B599" s="10" t="inlineStr">
        <is>
          <t>D350 E</t>
        </is>
      </c>
      <c r="C599" s="10" t="inlineStr">
        <is>
          <t>Caterpillar</t>
        </is>
      </c>
      <c r="D599" s="10" t="inlineStr">
        <is>
          <t>3406</t>
        </is>
      </c>
      <c r="E599" s="11" t="n"/>
      <c r="F599" s="11" t="n"/>
    </row>
    <row r="600">
      <c r="A600" s="8" t="inlineStr">
        <is>
          <t>CATERPILLAR</t>
        </is>
      </c>
      <c r="B600" s="8" t="inlineStr">
        <is>
          <t>D350 E II</t>
        </is>
      </c>
      <c r="C600" s="8" t="inlineStr">
        <is>
          <t>Caterpillar</t>
        </is>
      </c>
      <c r="D600" s="8" t="inlineStr">
        <is>
          <t>3306</t>
        </is>
      </c>
      <c r="E600" s="9" t="n"/>
      <c r="F600" s="9" t="n"/>
    </row>
    <row r="601">
      <c r="A601" s="10" t="inlineStr">
        <is>
          <t>CATERPILLAR</t>
        </is>
      </c>
      <c r="B601" s="10" t="inlineStr">
        <is>
          <t>D3B</t>
        </is>
      </c>
      <c r="C601" s="10" t="inlineStr">
        <is>
          <t>Caterpillar</t>
        </is>
      </c>
      <c r="D601" s="10" t="inlineStr">
        <is>
          <t>3204</t>
        </is>
      </c>
      <c r="E601" s="11" t="n"/>
      <c r="F601" s="11" t="n"/>
    </row>
    <row r="602">
      <c r="A602" s="8" t="inlineStr">
        <is>
          <t>CATERPILLAR</t>
        </is>
      </c>
      <c r="B602" s="8" t="inlineStr">
        <is>
          <t>D3B LGP</t>
        </is>
      </c>
      <c r="C602" s="8" t="inlineStr">
        <is>
          <t>Caterpillar</t>
        </is>
      </c>
      <c r="D602" s="8" t="inlineStr">
        <is>
          <t>3204</t>
        </is>
      </c>
      <c r="E602" s="9" t="n"/>
      <c r="F602" s="9" t="n"/>
    </row>
    <row r="603">
      <c r="A603" s="10" t="inlineStr">
        <is>
          <t>CATERPILLAR</t>
        </is>
      </c>
      <c r="B603" s="10" t="inlineStr">
        <is>
          <t>D3C</t>
        </is>
      </c>
      <c r="C603" s="10" t="inlineStr">
        <is>
          <t>Caterpillar</t>
        </is>
      </c>
      <c r="D603" s="10" t="inlineStr">
        <is>
          <t>3204</t>
        </is>
      </c>
      <c r="E603" s="11" t="n"/>
      <c r="F603" s="11" t="n"/>
    </row>
    <row r="604">
      <c r="A604" s="8" t="inlineStr">
        <is>
          <t>CATERPILLAR</t>
        </is>
      </c>
      <c r="B604" s="8" t="inlineStr">
        <is>
          <t>D3C II</t>
        </is>
      </c>
      <c r="C604" s="8" t="inlineStr">
        <is>
          <t>Caterpillar</t>
        </is>
      </c>
      <c r="D604" s="8" t="inlineStr">
        <is>
          <t>3204, 3046</t>
        </is>
      </c>
      <c r="E604" s="9" t="n"/>
      <c r="F604" s="9" t="n"/>
    </row>
    <row r="605">
      <c r="A605" s="10" t="inlineStr">
        <is>
          <t>CATERPILLAR</t>
        </is>
      </c>
      <c r="B605" s="10" t="inlineStr">
        <is>
          <t>D3C III HY</t>
        </is>
      </c>
      <c r="C605" s="10" t="inlineStr">
        <is>
          <t>Caterpillar</t>
        </is>
      </c>
      <c r="D605" s="10" t="inlineStr">
        <is>
          <t>3204, 3046</t>
        </is>
      </c>
      <c r="E605" s="11" t="n"/>
      <c r="F605" s="11" t="n"/>
    </row>
    <row r="606">
      <c r="A606" s="8" t="inlineStr">
        <is>
          <t>CATERPILLAR</t>
        </is>
      </c>
      <c r="B606" s="8" t="inlineStr">
        <is>
          <t>D3C LGP</t>
        </is>
      </c>
      <c r="C606" s="8" t="inlineStr">
        <is>
          <t>Caterpillar</t>
        </is>
      </c>
      <c r="D606" s="8" t="inlineStr">
        <is>
          <t>3204, 3046</t>
        </is>
      </c>
      <c r="E606" s="9" t="n"/>
      <c r="F606" s="9" t="n"/>
    </row>
    <row r="607">
      <c r="A607" s="10" t="inlineStr">
        <is>
          <t>CATERPILLAR</t>
        </is>
      </c>
      <c r="B607" s="10" t="inlineStr">
        <is>
          <t>D3C LGPII</t>
        </is>
      </c>
      <c r="C607" s="10" t="inlineStr">
        <is>
          <t>Caterpillar</t>
        </is>
      </c>
      <c r="D607" s="10" t="inlineStr">
        <is>
          <t>3204, 3046</t>
        </is>
      </c>
      <c r="E607" s="11" t="n"/>
      <c r="F607" s="11" t="n"/>
    </row>
    <row r="608">
      <c r="A608" s="8" t="inlineStr">
        <is>
          <t>CATERPILLAR</t>
        </is>
      </c>
      <c r="B608" s="8" t="inlineStr">
        <is>
          <t>D3C LGPXLIII</t>
        </is>
      </c>
      <c r="C608" s="8" t="inlineStr">
        <is>
          <t>Caterpillar</t>
        </is>
      </c>
      <c r="D608" s="8" t="inlineStr">
        <is>
          <t>3204, 3046</t>
        </is>
      </c>
      <c r="E608" s="9" t="n"/>
      <c r="F608" s="9" t="n"/>
    </row>
    <row r="609">
      <c r="A609" s="10" t="inlineStr">
        <is>
          <t>CATERPILLAR</t>
        </is>
      </c>
      <c r="B609" s="10" t="inlineStr">
        <is>
          <t>D3G</t>
        </is>
      </c>
      <c r="C609" s="10" t="inlineStr">
        <is>
          <t>Caterpillar</t>
        </is>
      </c>
      <c r="D609" s="10" t="inlineStr">
        <is>
          <t>3046</t>
        </is>
      </c>
      <c r="E609" s="11" t="n"/>
      <c r="F609" s="11" t="n"/>
    </row>
    <row r="610">
      <c r="A610" s="8" t="inlineStr">
        <is>
          <t>CATERPILLAR</t>
        </is>
      </c>
      <c r="B610" s="8" t="inlineStr">
        <is>
          <t>D40 D</t>
        </is>
      </c>
      <c r="C610" s="8" t="inlineStr">
        <is>
          <t>Caterpillar</t>
        </is>
      </c>
      <c r="D610" s="8" t="inlineStr">
        <is>
          <t>3406</t>
        </is>
      </c>
      <c r="E610" s="9" t="n"/>
      <c r="F610" s="9" t="n"/>
    </row>
    <row r="611">
      <c r="A611" s="10" t="inlineStr">
        <is>
          <t>CATERPILLAR</t>
        </is>
      </c>
      <c r="B611" s="10" t="inlineStr">
        <is>
          <t>D400</t>
        </is>
      </c>
      <c r="C611" s="10" t="inlineStr">
        <is>
          <t>Caterpillar</t>
        </is>
      </c>
      <c r="D611" s="10" t="inlineStr">
        <is>
          <t>3406B</t>
        </is>
      </c>
      <c r="E611" s="11" t="n"/>
      <c r="F611" s="11" t="n"/>
    </row>
    <row r="612">
      <c r="A612" s="8" t="inlineStr">
        <is>
          <t>CATERPILLAR</t>
        </is>
      </c>
      <c r="B612" s="8" t="inlineStr">
        <is>
          <t>D400 D</t>
        </is>
      </c>
      <c r="C612" s="8" t="inlineStr">
        <is>
          <t>Caterpillar</t>
        </is>
      </c>
      <c r="D612" s="8" t="inlineStr">
        <is>
          <t>3406</t>
        </is>
      </c>
      <c r="E612" s="9" t="n"/>
      <c r="F612" s="9" t="n"/>
    </row>
    <row r="613">
      <c r="A613" s="10" t="inlineStr">
        <is>
          <t>CATERPILLAR</t>
        </is>
      </c>
      <c r="B613" s="10" t="inlineStr">
        <is>
          <t>D400 E</t>
        </is>
      </c>
      <c r="C613" s="10" t="inlineStr">
        <is>
          <t>Caterpillar</t>
        </is>
      </c>
      <c r="D613" s="10" t="inlineStr">
        <is>
          <t>3406</t>
        </is>
      </c>
      <c r="E613" s="11" t="n"/>
      <c r="F613" s="11" t="n"/>
    </row>
    <row r="614">
      <c r="A614" s="8" t="inlineStr">
        <is>
          <t>CATERPILLAR</t>
        </is>
      </c>
      <c r="B614" s="8" t="inlineStr">
        <is>
          <t>D400 E II</t>
        </is>
      </c>
      <c r="C614" s="8" t="inlineStr">
        <is>
          <t>Caterpillar</t>
        </is>
      </c>
      <c r="D614" s="8" t="inlineStr">
        <is>
          <t>3406E</t>
        </is>
      </c>
      <c r="E614" s="9" t="n"/>
      <c r="F614" s="9" t="n"/>
    </row>
    <row r="615">
      <c r="A615" s="10" t="inlineStr">
        <is>
          <t>CATERPILLAR</t>
        </is>
      </c>
      <c r="B615" s="10" t="inlineStr">
        <is>
          <t>D400 E II</t>
        </is>
      </c>
      <c r="C615" s="10" t="inlineStr">
        <is>
          <t>Caterpillar</t>
        </is>
      </c>
      <c r="D615" s="10" t="inlineStr">
        <is>
          <t>3406B</t>
        </is>
      </c>
      <c r="E615" s="11" t="n"/>
      <c r="F615" s="11" t="n"/>
    </row>
    <row r="616">
      <c r="A616" s="8" t="inlineStr">
        <is>
          <t>CATERPILLAR</t>
        </is>
      </c>
      <c r="B616" s="8" t="inlineStr">
        <is>
          <t>D44 B</t>
        </is>
      </c>
      <c r="C616" s="8" t="inlineStr">
        <is>
          <t>Caterpillar</t>
        </is>
      </c>
      <c r="D616" s="8" t="inlineStr">
        <is>
          <t>3408</t>
        </is>
      </c>
      <c r="E616" s="9" t="n"/>
      <c r="F616" s="9" t="n"/>
    </row>
    <row r="617">
      <c r="A617" s="10" t="inlineStr">
        <is>
          <t>CATERPILLAR</t>
        </is>
      </c>
      <c r="B617" s="10" t="inlineStr">
        <is>
          <t>D4B</t>
        </is>
      </c>
      <c r="C617" s="10" t="inlineStr">
        <is>
          <t>Caterpillar</t>
        </is>
      </c>
      <c r="D617" s="10" t="inlineStr">
        <is>
          <t>3204</t>
        </is>
      </c>
      <c r="E617" s="11" t="n"/>
      <c r="F617" s="11" t="n"/>
    </row>
    <row r="618">
      <c r="A618" s="8" t="inlineStr">
        <is>
          <t>CATERPILLAR</t>
        </is>
      </c>
      <c r="B618" s="8" t="inlineStr">
        <is>
          <t>D4C</t>
        </is>
      </c>
      <c r="C618" s="8" t="inlineStr">
        <is>
          <t>Caterpillar</t>
        </is>
      </c>
      <c r="D618" s="8" t="inlineStr">
        <is>
          <t>3204</t>
        </is>
      </c>
      <c r="E618" s="9" t="n"/>
      <c r="F618" s="9" t="n"/>
    </row>
    <row r="619">
      <c r="A619" s="10" t="inlineStr">
        <is>
          <t>CATERPILLAR</t>
        </is>
      </c>
      <c r="B619" s="10" t="inlineStr">
        <is>
          <t>D4C III HY</t>
        </is>
      </c>
      <c r="C619" s="10" t="inlineStr">
        <is>
          <t>Caterpillar</t>
        </is>
      </c>
      <c r="D619" s="10" t="inlineStr">
        <is>
          <t>3046</t>
        </is>
      </c>
      <c r="E619" s="11" t="n"/>
      <c r="F619" s="11" t="n"/>
    </row>
    <row r="620">
      <c r="A620" s="8" t="inlineStr">
        <is>
          <t>CATERPILLAR</t>
        </is>
      </c>
      <c r="B620" s="8" t="inlineStr">
        <is>
          <t>D4C III JA</t>
        </is>
      </c>
      <c r="C620" s="8" t="inlineStr">
        <is>
          <t>Caterpillar</t>
        </is>
      </c>
      <c r="D620" s="8" t="inlineStr">
        <is>
          <t>3046</t>
        </is>
      </c>
      <c r="E620" s="9" t="n"/>
      <c r="F620" s="9" t="n"/>
    </row>
    <row r="621">
      <c r="A621" s="10" t="inlineStr">
        <is>
          <t>CATERPILLAR</t>
        </is>
      </c>
      <c r="B621" s="10" t="inlineStr">
        <is>
          <t>D4C LGP</t>
        </is>
      </c>
      <c r="C621" s="10" t="inlineStr">
        <is>
          <t>Caterpillar</t>
        </is>
      </c>
      <c r="D621" s="10" t="inlineStr">
        <is>
          <t>3046</t>
        </is>
      </c>
      <c r="E621" s="11" t="n"/>
      <c r="F621" s="11" t="n"/>
    </row>
    <row r="622">
      <c r="A622" s="8" t="inlineStr">
        <is>
          <t>CATERPILLAR</t>
        </is>
      </c>
      <c r="B622" s="8" t="inlineStr">
        <is>
          <t>D4C LGPII</t>
        </is>
      </c>
      <c r="C622" s="8" t="inlineStr">
        <is>
          <t>Caterpillar</t>
        </is>
      </c>
      <c r="D622" s="8" t="inlineStr">
        <is>
          <t>3046</t>
        </is>
      </c>
      <c r="E622" s="9" t="n"/>
      <c r="F622" s="9" t="n"/>
    </row>
    <row r="623">
      <c r="A623" s="10" t="inlineStr">
        <is>
          <t>CATERPILLAR</t>
        </is>
      </c>
      <c r="B623" s="10" t="inlineStr">
        <is>
          <t>D4C LGPXLIII</t>
        </is>
      </c>
      <c r="C623" s="10" t="inlineStr">
        <is>
          <t>Caterpillar</t>
        </is>
      </c>
      <c r="D623" s="10" t="inlineStr">
        <is>
          <t>3046</t>
        </is>
      </c>
      <c r="E623" s="11" t="n"/>
      <c r="F623" s="11" t="n"/>
    </row>
    <row r="624">
      <c r="A624" s="8" t="inlineStr">
        <is>
          <t>CATERPILLAR</t>
        </is>
      </c>
      <c r="B624" s="8" t="inlineStr">
        <is>
          <t>D4CII</t>
        </is>
      </c>
      <c r="C624" s="8" t="inlineStr">
        <is>
          <t>Caterpillar</t>
        </is>
      </c>
      <c r="D624" s="8" t="inlineStr">
        <is>
          <t>3046</t>
        </is>
      </c>
      <c r="E624" s="9" t="n"/>
      <c r="F624" s="9" t="n"/>
    </row>
    <row r="625">
      <c r="A625" s="10" t="inlineStr">
        <is>
          <t>CATERPILLAR</t>
        </is>
      </c>
      <c r="B625" s="10" t="inlineStr">
        <is>
          <t>D4E</t>
        </is>
      </c>
      <c r="C625" s="10" t="inlineStr">
        <is>
          <t>Caterpillar</t>
        </is>
      </c>
      <c r="D625" s="10" t="inlineStr">
        <is>
          <t>3304</t>
        </is>
      </c>
      <c r="E625" s="11" t="n"/>
      <c r="F625" s="11" t="n"/>
    </row>
    <row r="626">
      <c r="A626" s="8" t="inlineStr">
        <is>
          <t>CATERPILLAR</t>
        </is>
      </c>
      <c r="B626" s="8" t="inlineStr">
        <is>
          <t>D4E SR</t>
        </is>
      </c>
      <c r="C626" s="8" t="inlineStr">
        <is>
          <t>Caterpillar</t>
        </is>
      </c>
      <c r="D626" s="8" t="inlineStr">
        <is>
          <t>3304</t>
        </is>
      </c>
      <c r="E626" s="9" t="n"/>
      <c r="F626" s="9" t="n"/>
    </row>
    <row r="627">
      <c r="A627" s="10" t="inlineStr">
        <is>
          <t>CATERPILLAR</t>
        </is>
      </c>
      <c r="B627" s="10" t="inlineStr">
        <is>
          <t>D4G</t>
        </is>
      </c>
      <c r="C627" s="10" t="inlineStr">
        <is>
          <t>Caterpillar</t>
        </is>
      </c>
      <c r="D627" s="10" t="inlineStr">
        <is>
          <t>3046</t>
        </is>
      </c>
      <c r="E627" s="11" t="n"/>
      <c r="F627" s="11" t="n"/>
    </row>
    <row r="628">
      <c r="A628" s="8" t="inlineStr">
        <is>
          <t>CATERPILLAR</t>
        </is>
      </c>
      <c r="B628" s="8" t="inlineStr">
        <is>
          <t>D4H</t>
        </is>
      </c>
      <c r="C628" s="8" t="inlineStr">
        <is>
          <t>Caterpillar</t>
        </is>
      </c>
      <c r="D628" s="8" t="inlineStr">
        <is>
          <t>3304</t>
        </is>
      </c>
      <c r="E628" s="9" t="n"/>
      <c r="F628" s="9" t="n"/>
    </row>
    <row r="629">
      <c r="A629" s="10" t="inlineStr">
        <is>
          <t>CATERPILLAR</t>
        </is>
      </c>
      <c r="B629" s="10" t="inlineStr">
        <is>
          <t>D4H II</t>
        </is>
      </c>
      <c r="C629" s="10" t="inlineStr">
        <is>
          <t>Caterpillar</t>
        </is>
      </c>
      <c r="D629" s="10" t="inlineStr">
        <is>
          <t>3304</t>
        </is>
      </c>
      <c r="E629" s="11" t="n"/>
      <c r="F629" s="11" t="n"/>
    </row>
    <row r="630">
      <c r="A630" s="8" t="inlineStr">
        <is>
          <t>CATERPILLAR</t>
        </is>
      </c>
      <c r="B630" s="8" t="inlineStr">
        <is>
          <t>D4H III JA</t>
        </is>
      </c>
      <c r="C630" s="8" t="inlineStr">
        <is>
          <t>Caterpillar</t>
        </is>
      </c>
      <c r="D630" s="8" t="inlineStr">
        <is>
          <t>3304</t>
        </is>
      </c>
      <c r="E630" s="9" t="n"/>
      <c r="F630" s="9" t="n"/>
    </row>
    <row r="631">
      <c r="A631" s="10" t="inlineStr">
        <is>
          <t>CATERPILLAR</t>
        </is>
      </c>
      <c r="B631" s="10" t="inlineStr">
        <is>
          <t>D4H LGP</t>
        </is>
      </c>
      <c r="C631" s="10" t="inlineStr">
        <is>
          <t>Caterpillar</t>
        </is>
      </c>
      <c r="D631" s="10" t="inlineStr">
        <is>
          <t>3304</t>
        </is>
      </c>
      <c r="E631" s="11" t="n"/>
      <c r="F631" s="11" t="n"/>
    </row>
    <row r="632">
      <c r="A632" s="8" t="inlineStr">
        <is>
          <t>CATERPILLAR</t>
        </is>
      </c>
      <c r="B632" s="8" t="inlineStr">
        <is>
          <t>D4H LGPII</t>
        </is>
      </c>
      <c r="C632" s="8" t="inlineStr">
        <is>
          <t>Caterpillar</t>
        </is>
      </c>
      <c r="D632" s="8" t="inlineStr">
        <is>
          <t>3304</t>
        </is>
      </c>
      <c r="E632" s="9" t="n"/>
      <c r="F632" s="9" t="n"/>
    </row>
    <row r="633">
      <c r="A633" s="10" t="inlineStr">
        <is>
          <t>CATERPILLAR</t>
        </is>
      </c>
      <c r="B633" s="10" t="inlineStr">
        <is>
          <t>D4H LGPIII</t>
        </is>
      </c>
      <c r="C633" s="10" t="inlineStr">
        <is>
          <t>Caterpillar</t>
        </is>
      </c>
      <c r="D633" s="10" t="inlineStr">
        <is>
          <t>3304</t>
        </is>
      </c>
      <c r="E633" s="11" t="n"/>
      <c r="F633" s="11" t="n"/>
    </row>
    <row r="634">
      <c r="A634" s="8" t="inlineStr">
        <is>
          <t>CATERPILLAR</t>
        </is>
      </c>
      <c r="B634" s="8" t="inlineStr">
        <is>
          <t>D4H XL</t>
        </is>
      </c>
      <c r="C634" s="8" t="inlineStr">
        <is>
          <t>Caterpillar</t>
        </is>
      </c>
      <c r="D634" s="8" t="inlineStr">
        <is>
          <t>3304</t>
        </is>
      </c>
      <c r="E634" s="9" t="n"/>
      <c r="F634" s="9" t="n"/>
    </row>
    <row r="635">
      <c r="A635" s="10" t="inlineStr">
        <is>
          <t>CATERPILLAR</t>
        </is>
      </c>
      <c r="B635" s="10" t="inlineStr">
        <is>
          <t>D550 B</t>
        </is>
      </c>
      <c r="C635" s="10" t="inlineStr">
        <is>
          <t>Caterpillar</t>
        </is>
      </c>
      <c r="D635" s="10" t="inlineStr">
        <is>
          <t>3408</t>
        </is>
      </c>
      <c r="E635" s="11" t="n"/>
      <c r="F635" s="11" t="n"/>
    </row>
    <row r="636">
      <c r="A636" s="8" t="inlineStr">
        <is>
          <t>CATERPILLAR</t>
        </is>
      </c>
      <c r="B636" s="8" t="inlineStr">
        <is>
          <t>D5B</t>
        </is>
      </c>
      <c r="C636" s="8" t="inlineStr">
        <is>
          <t>Caterpillar</t>
        </is>
      </c>
      <c r="D636" s="8" t="inlineStr">
        <is>
          <t>3306</t>
        </is>
      </c>
      <c r="E636" s="9" t="n"/>
      <c r="F636" s="9" t="n"/>
    </row>
    <row r="637">
      <c r="A637" s="10" t="inlineStr">
        <is>
          <t>CATERPILLAR</t>
        </is>
      </c>
      <c r="B637" s="10" t="inlineStr">
        <is>
          <t>D5C</t>
        </is>
      </c>
      <c r="C637" s="10" t="inlineStr">
        <is>
          <t>Caterpillar</t>
        </is>
      </c>
      <c r="D637" s="10" t="inlineStr">
        <is>
          <t>3204</t>
        </is>
      </c>
      <c r="E637" s="11" t="n"/>
      <c r="F637" s="11" t="n"/>
    </row>
    <row r="638">
      <c r="A638" s="8" t="inlineStr">
        <is>
          <t>CATERPILLAR</t>
        </is>
      </c>
      <c r="B638" s="8" t="inlineStr">
        <is>
          <t>D5C III</t>
        </is>
      </c>
      <c r="C638" s="8" t="inlineStr">
        <is>
          <t>Caterpillar</t>
        </is>
      </c>
      <c r="D638" s="8" t="inlineStr">
        <is>
          <t>3046</t>
        </is>
      </c>
      <c r="E638" s="9" t="n"/>
      <c r="F638" s="9" t="n"/>
    </row>
    <row r="639">
      <c r="A639" s="10" t="inlineStr">
        <is>
          <t>CATERPILLAR</t>
        </is>
      </c>
      <c r="B639" s="10" t="inlineStr">
        <is>
          <t>D5C III HY</t>
        </is>
      </c>
      <c r="C639" s="10" t="inlineStr">
        <is>
          <t>Caterpillar</t>
        </is>
      </c>
      <c r="D639" s="10" t="inlineStr">
        <is>
          <t>3046</t>
        </is>
      </c>
      <c r="E639" s="11" t="n"/>
      <c r="F639" s="11" t="n"/>
    </row>
    <row r="640">
      <c r="A640" s="8" t="inlineStr">
        <is>
          <t>CATERPILLAR</t>
        </is>
      </c>
      <c r="B640" s="8" t="inlineStr">
        <is>
          <t>D5C LGP</t>
        </is>
      </c>
      <c r="C640" s="8" t="inlineStr">
        <is>
          <t>Caterpillar</t>
        </is>
      </c>
      <c r="D640" s="8" t="inlineStr">
        <is>
          <t>3046</t>
        </is>
      </c>
      <c r="E640" s="9" t="n"/>
      <c r="F640" s="9" t="n"/>
    </row>
    <row r="641">
      <c r="A641" s="10" t="inlineStr">
        <is>
          <t>CATERPILLAR</t>
        </is>
      </c>
      <c r="B641" s="10" t="inlineStr">
        <is>
          <t>D5C LGPXLIII</t>
        </is>
      </c>
      <c r="C641" s="10" t="inlineStr">
        <is>
          <t>Caterpillar</t>
        </is>
      </c>
      <c r="D641" s="10" t="inlineStr">
        <is>
          <t>3046</t>
        </is>
      </c>
      <c r="E641" s="11" t="n"/>
      <c r="F641" s="11" t="n"/>
    </row>
    <row r="642">
      <c r="A642" s="8" t="inlineStr">
        <is>
          <t>CATERPILLAR</t>
        </is>
      </c>
      <c r="B642" s="8" t="inlineStr">
        <is>
          <t>D5E</t>
        </is>
      </c>
      <c r="C642" s="8" t="inlineStr">
        <is>
          <t>Caterpillar</t>
        </is>
      </c>
      <c r="D642" s="8" t="inlineStr">
        <is>
          <t>3306</t>
        </is>
      </c>
      <c r="E642" s="9" t="n"/>
      <c r="F642" s="9" t="n"/>
    </row>
    <row r="643">
      <c r="A643" s="10" t="inlineStr">
        <is>
          <t>CATERPILLAR</t>
        </is>
      </c>
      <c r="B643" s="10" t="inlineStr">
        <is>
          <t>D5G</t>
        </is>
      </c>
      <c r="C643" s="10" t="inlineStr">
        <is>
          <t>Caterpillar</t>
        </is>
      </c>
      <c r="D643" s="10" t="inlineStr">
        <is>
          <t>3046</t>
        </is>
      </c>
      <c r="E643" s="11" t="n"/>
      <c r="F643" s="11" t="n"/>
    </row>
    <row r="644">
      <c r="A644" s="8" t="inlineStr">
        <is>
          <t>CATERPILLAR</t>
        </is>
      </c>
      <c r="B644" s="8" t="inlineStr">
        <is>
          <t>D5H</t>
        </is>
      </c>
      <c r="C644" s="8" t="inlineStr">
        <is>
          <t>Caterpillar</t>
        </is>
      </c>
      <c r="D644" s="8" t="inlineStr">
        <is>
          <t>3304</t>
        </is>
      </c>
      <c r="E644" s="9" t="n"/>
      <c r="F644" s="9" t="n"/>
    </row>
    <row r="645">
      <c r="A645" s="10" t="inlineStr">
        <is>
          <t>CATERPILLAR</t>
        </is>
      </c>
      <c r="B645" s="10" t="inlineStr">
        <is>
          <t>D5H LGP</t>
        </is>
      </c>
      <c r="C645" s="10" t="inlineStr">
        <is>
          <t>Caterpillar</t>
        </is>
      </c>
      <c r="D645" s="10" t="inlineStr">
        <is>
          <t>3304</t>
        </is>
      </c>
      <c r="E645" s="11" t="n"/>
      <c r="F645" s="11" t="n"/>
    </row>
    <row r="646">
      <c r="A646" s="8" t="inlineStr">
        <is>
          <t>CATERPILLAR</t>
        </is>
      </c>
      <c r="B646" s="8" t="inlineStr">
        <is>
          <t>D5H LGPII</t>
        </is>
      </c>
      <c r="C646" s="8" t="inlineStr">
        <is>
          <t>Caterpillar</t>
        </is>
      </c>
      <c r="D646" s="8" t="inlineStr">
        <is>
          <t>3304</t>
        </is>
      </c>
      <c r="E646" s="9" t="n"/>
      <c r="F646" s="9" t="n"/>
    </row>
    <row r="647">
      <c r="A647" s="10" t="inlineStr">
        <is>
          <t>CATERPILLAR</t>
        </is>
      </c>
      <c r="B647" s="10" t="inlineStr">
        <is>
          <t>D5H XL</t>
        </is>
      </c>
      <c r="C647" s="10" t="inlineStr">
        <is>
          <t>Caterpillar</t>
        </is>
      </c>
      <c r="D647" s="10" t="inlineStr">
        <is>
          <t>3304</t>
        </is>
      </c>
      <c r="E647" s="11" t="n"/>
      <c r="F647" s="11" t="n"/>
    </row>
    <row r="648">
      <c r="A648" s="8" t="inlineStr">
        <is>
          <t>CATERPILLAR</t>
        </is>
      </c>
      <c r="B648" s="8" t="inlineStr">
        <is>
          <t>D5M</t>
        </is>
      </c>
      <c r="C648" s="8" t="inlineStr">
        <is>
          <t>Caterpillar</t>
        </is>
      </c>
      <c r="D648" s="8" t="inlineStr">
        <is>
          <t>3116</t>
        </is>
      </c>
      <c r="E648" s="9" t="n"/>
      <c r="F648" s="9" t="n"/>
    </row>
    <row r="649">
      <c r="A649" s="10" t="inlineStr">
        <is>
          <t>CATERPILLAR</t>
        </is>
      </c>
      <c r="B649" s="10" t="inlineStr">
        <is>
          <t>D5M LGP</t>
        </is>
      </c>
      <c r="C649" s="10" t="inlineStr">
        <is>
          <t>Caterpillar</t>
        </is>
      </c>
      <c r="D649" s="10" t="inlineStr">
        <is>
          <t>3116</t>
        </is>
      </c>
      <c r="E649" s="11" t="n"/>
      <c r="F649" s="11" t="n"/>
    </row>
    <row r="650">
      <c r="A650" s="8" t="inlineStr">
        <is>
          <t>CATERPILLAR</t>
        </is>
      </c>
      <c r="B650" s="8" t="inlineStr">
        <is>
          <t>D5M XL</t>
        </is>
      </c>
      <c r="C650" s="8" t="inlineStr">
        <is>
          <t>Caterpillar</t>
        </is>
      </c>
      <c r="D650" s="8" t="inlineStr">
        <is>
          <t>3116</t>
        </is>
      </c>
      <c r="E650" s="9" t="n"/>
      <c r="F650" s="9" t="n"/>
    </row>
    <row r="651">
      <c r="A651" s="10" t="inlineStr">
        <is>
          <t>CATERPILLAR</t>
        </is>
      </c>
      <c r="B651" s="10" t="inlineStr">
        <is>
          <t>D5N</t>
        </is>
      </c>
      <c r="C651" s="10" t="inlineStr">
        <is>
          <t>Caterpillar</t>
        </is>
      </c>
      <c r="D651" s="10" t="inlineStr">
        <is>
          <t>3126B</t>
        </is>
      </c>
      <c r="E651" s="11" t="n"/>
      <c r="F651" s="11" t="n"/>
    </row>
    <row r="652">
      <c r="A652" s="8" t="inlineStr">
        <is>
          <t>CATERPILLAR</t>
        </is>
      </c>
      <c r="B652" s="8" t="inlineStr">
        <is>
          <t>D6D</t>
        </is>
      </c>
      <c r="C652" s="8" t="inlineStr">
        <is>
          <t>Caterpillar</t>
        </is>
      </c>
      <c r="D652" s="8" t="inlineStr">
        <is>
          <t>3306</t>
        </is>
      </c>
      <c r="E652" s="9" t="n"/>
      <c r="F652" s="9" t="n"/>
    </row>
    <row r="653">
      <c r="A653" s="10" t="inlineStr">
        <is>
          <t>CATERPILLAR</t>
        </is>
      </c>
      <c r="B653" s="10" t="inlineStr">
        <is>
          <t>D6D LGP</t>
        </is>
      </c>
      <c r="C653" s="10" t="inlineStr">
        <is>
          <t>Caterpillar</t>
        </is>
      </c>
      <c r="D653" s="10" t="inlineStr">
        <is>
          <t>3306</t>
        </is>
      </c>
      <c r="E653" s="11" t="n"/>
      <c r="F653" s="11" t="n"/>
    </row>
    <row r="654">
      <c r="A654" s="8" t="inlineStr">
        <is>
          <t>CATERPILLAR</t>
        </is>
      </c>
      <c r="B654" s="8" t="inlineStr">
        <is>
          <t>D6D SR</t>
        </is>
      </c>
      <c r="C654" s="8" t="inlineStr">
        <is>
          <t>Caterpillar</t>
        </is>
      </c>
      <c r="D654" s="8" t="inlineStr">
        <is>
          <t>3306</t>
        </is>
      </c>
      <c r="E654" s="9" t="n"/>
      <c r="F654" s="9" t="n"/>
    </row>
    <row r="655">
      <c r="A655" s="10" t="inlineStr">
        <is>
          <t>CATERPILLAR</t>
        </is>
      </c>
      <c r="B655" s="10" t="inlineStr">
        <is>
          <t>D6E</t>
        </is>
      </c>
      <c r="C655" s="10" t="inlineStr">
        <is>
          <t>Caterpillar</t>
        </is>
      </c>
      <c r="D655" s="10" t="inlineStr">
        <is>
          <t>3306</t>
        </is>
      </c>
      <c r="E655" s="11" t="n"/>
      <c r="F655" s="11" t="n"/>
    </row>
    <row r="656">
      <c r="A656" s="8" t="inlineStr">
        <is>
          <t>CATERPILLAR</t>
        </is>
      </c>
      <c r="B656" s="8" t="inlineStr">
        <is>
          <t>D6F SR</t>
        </is>
      </c>
      <c r="C656" s="8" t="inlineStr">
        <is>
          <t>Caterpillar</t>
        </is>
      </c>
      <c r="D656" s="8" t="inlineStr">
        <is>
          <t>3306</t>
        </is>
      </c>
      <c r="E656" s="9" t="n"/>
      <c r="F656" s="9" t="n"/>
    </row>
    <row r="657">
      <c r="A657" s="10" t="inlineStr">
        <is>
          <t>CATERPILLAR</t>
        </is>
      </c>
      <c r="B657" s="10" t="inlineStr">
        <is>
          <t>D6G</t>
        </is>
      </c>
      <c r="C657" s="10" t="inlineStr">
        <is>
          <t>Caterpillar</t>
        </is>
      </c>
      <c r="D657" s="10" t="inlineStr">
        <is>
          <t>3306</t>
        </is>
      </c>
      <c r="E657" s="11" t="n"/>
      <c r="F657" s="11" t="n"/>
    </row>
    <row r="658">
      <c r="A658" s="8" t="inlineStr">
        <is>
          <t>CATERPILLAR</t>
        </is>
      </c>
      <c r="B658" s="8" t="inlineStr">
        <is>
          <t>D6H</t>
        </is>
      </c>
      <c r="C658" s="8" t="inlineStr">
        <is>
          <t>Caterpillar</t>
        </is>
      </c>
      <c r="D658" s="8" t="inlineStr">
        <is>
          <t>3306</t>
        </is>
      </c>
      <c r="E658" s="9" t="n"/>
      <c r="F658" s="9" t="n"/>
    </row>
    <row r="659">
      <c r="A659" s="10" t="inlineStr">
        <is>
          <t>CATERPILLAR</t>
        </is>
      </c>
      <c r="B659" s="10" t="inlineStr">
        <is>
          <t>D6H II</t>
        </is>
      </c>
      <c r="C659" s="10" t="inlineStr">
        <is>
          <t>Caterpillar</t>
        </is>
      </c>
      <c r="D659" s="10" t="inlineStr">
        <is>
          <t>3306</t>
        </is>
      </c>
      <c r="E659" s="11" t="n"/>
      <c r="F659" s="11" t="n"/>
    </row>
    <row r="660">
      <c r="A660" s="8" t="inlineStr">
        <is>
          <t>CATERPILLAR</t>
        </is>
      </c>
      <c r="B660" s="8" t="inlineStr">
        <is>
          <t>D6H LGP</t>
        </is>
      </c>
      <c r="C660" s="8" t="inlineStr">
        <is>
          <t>Caterpillar</t>
        </is>
      </c>
      <c r="D660" s="8" t="inlineStr">
        <is>
          <t>3306</t>
        </is>
      </c>
      <c r="E660" s="9" t="n"/>
      <c r="F660" s="9" t="n"/>
    </row>
    <row r="661">
      <c r="A661" s="10" t="inlineStr">
        <is>
          <t>CATERPILLAR</t>
        </is>
      </c>
      <c r="B661" s="10" t="inlineStr">
        <is>
          <t>D6H LGPII</t>
        </is>
      </c>
      <c r="C661" s="10" t="inlineStr">
        <is>
          <t>Caterpillar</t>
        </is>
      </c>
      <c r="D661" s="10" t="inlineStr">
        <is>
          <t>3306</t>
        </is>
      </c>
      <c r="E661" s="11" t="n"/>
      <c r="F661" s="11" t="n"/>
    </row>
    <row r="662">
      <c r="A662" s="8" t="inlineStr">
        <is>
          <t>CATERPILLAR</t>
        </is>
      </c>
      <c r="B662" s="8" t="inlineStr">
        <is>
          <t>D6H XL</t>
        </is>
      </c>
      <c r="C662" s="8" t="inlineStr">
        <is>
          <t>Caterpillar</t>
        </is>
      </c>
      <c r="D662" s="8" t="inlineStr">
        <is>
          <t>3306</t>
        </is>
      </c>
      <c r="E662" s="9" t="n"/>
      <c r="F662" s="9" t="n"/>
    </row>
    <row r="663">
      <c r="A663" s="10" t="inlineStr">
        <is>
          <t>CATERPILLAR</t>
        </is>
      </c>
      <c r="B663" s="10" t="inlineStr">
        <is>
          <t>D6H XLII</t>
        </is>
      </c>
      <c r="C663" s="10" t="inlineStr">
        <is>
          <t>Caterpillar</t>
        </is>
      </c>
      <c r="D663" s="10" t="inlineStr">
        <is>
          <t>3306</t>
        </is>
      </c>
      <c r="E663" s="11" t="n"/>
      <c r="F663" s="11" t="n"/>
    </row>
    <row r="664">
      <c r="A664" s="8" t="inlineStr">
        <is>
          <t>CATERPILLAR</t>
        </is>
      </c>
      <c r="B664" s="8" t="inlineStr">
        <is>
          <t>D6H XR II</t>
        </is>
      </c>
      <c r="C664" s="8" t="inlineStr">
        <is>
          <t>Caterpillar</t>
        </is>
      </c>
      <c r="D664" s="8" t="inlineStr">
        <is>
          <t>3306</t>
        </is>
      </c>
      <c r="E664" s="9" t="n"/>
      <c r="F664" s="9" t="n"/>
    </row>
    <row r="665">
      <c r="A665" s="10" t="inlineStr">
        <is>
          <t>CATERPILLAR</t>
        </is>
      </c>
      <c r="B665" s="10" t="inlineStr">
        <is>
          <t>D6M</t>
        </is>
      </c>
      <c r="C665" s="10" t="inlineStr">
        <is>
          <t>Caterpillar</t>
        </is>
      </c>
      <c r="D665" s="10" t="inlineStr">
        <is>
          <t>3116</t>
        </is>
      </c>
      <c r="E665" s="11" t="n"/>
      <c r="F665" s="11" t="n"/>
    </row>
    <row r="666">
      <c r="A666" s="8" t="inlineStr">
        <is>
          <t>CATERPILLAR</t>
        </is>
      </c>
      <c r="B666" s="8" t="inlineStr">
        <is>
          <t>D6M LGP</t>
        </is>
      </c>
      <c r="C666" s="8" t="inlineStr">
        <is>
          <t>Caterpillar</t>
        </is>
      </c>
      <c r="D666" s="8" t="inlineStr">
        <is>
          <t>3116</t>
        </is>
      </c>
      <c r="E666" s="9" t="n"/>
      <c r="F666" s="9" t="n"/>
    </row>
    <row r="667">
      <c r="A667" s="10" t="inlineStr">
        <is>
          <t>CATERPILLAR</t>
        </is>
      </c>
      <c r="B667" s="10" t="inlineStr">
        <is>
          <t>D6M XL</t>
        </is>
      </c>
      <c r="C667" s="10" t="inlineStr">
        <is>
          <t>Caterpillar</t>
        </is>
      </c>
      <c r="D667" s="10" t="inlineStr">
        <is>
          <t>3116</t>
        </is>
      </c>
      <c r="E667" s="11" t="n"/>
      <c r="F667" s="11" t="n"/>
    </row>
    <row r="668">
      <c r="A668" s="8" t="inlineStr">
        <is>
          <t>CATERPILLAR</t>
        </is>
      </c>
      <c r="B668" s="8" t="inlineStr">
        <is>
          <t>D6N</t>
        </is>
      </c>
      <c r="C668" s="8" t="inlineStr">
        <is>
          <t>Caterpillar</t>
        </is>
      </c>
      <c r="D668" s="8" t="inlineStr">
        <is>
          <t>3126B</t>
        </is>
      </c>
      <c r="E668" s="9" t="n"/>
      <c r="F668" s="9" t="n"/>
    </row>
    <row r="669">
      <c r="A669" s="10" t="inlineStr">
        <is>
          <t>CATERPILLAR</t>
        </is>
      </c>
      <c r="B669" s="10" t="inlineStr">
        <is>
          <t>D6R</t>
        </is>
      </c>
      <c r="C669" s="10" t="inlineStr">
        <is>
          <t>Caterpillar</t>
        </is>
      </c>
      <c r="D669" s="10" t="inlineStr">
        <is>
          <t>C-9</t>
        </is>
      </c>
      <c r="E669" s="11" t="n"/>
      <c r="F669" s="11" t="n"/>
    </row>
    <row r="670">
      <c r="A670" s="8" t="inlineStr">
        <is>
          <t>CATERPILLAR</t>
        </is>
      </c>
      <c r="B670" s="8" t="inlineStr">
        <is>
          <t>D6R LGP</t>
        </is>
      </c>
      <c r="C670" s="8" t="inlineStr">
        <is>
          <t>Caterpillar</t>
        </is>
      </c>
      <c r="D670" s="8" t="inlineStr">
        <is>
          <t>C-9</t>
        </is>
      </c>
      <c r="E670" s="9" t="n"/>
      <c r="F670" s="9" t="n"/>
    </row>
    <row r="671">
      <c r="A671" s="10" t="inlineStr">
        <is>
          <t>CATERPILLAR</t>
        </is>
      </c>
      <c r="B671" s="10" t="inlineStr">
        <is>
          <t>D6R US</t>
        </is>
      </c>
      <c r="C671" s="10" t="inlineStr">
        <is>
          <t>Caterpillar</t>
        </is>
      </c>
      <c r="D671" s="10" t="inlineStr">
        <is>
          <t>C-9</t>
        </is>
      </c>
      <c r="E671" s="11" t="n"/>
      <c r="F671" s="11" t="n"/>
    </row>
    <row r="672">
      <c r="A672" s="8" t="inlineStr">
        <is>
          <t>CATERPILLAR</t>
        </is>
      </c>
      <c r="B672" s="8" t="inlineStr">
        <is>
          <t>D6R XL</t>
        </is>
      </c>
      <c r="C672" s="8" t="inlineStr">
        <is>
          <t>Caterpillar</t>
        </is>
      </c>
      <c r="D672" s="8" t="inlineStr">
        <is>
          <t>C-9</t>
        </is>
      </c>
      <c r="E672" s="9" t="n"/>
      <c r="F672" s="9" t="n"/>
    </row>
    <row r="673">
      <c r="A673" s="10" t="inlineStr">
        <is>
          <t>CATERPILLAR</t>
        </is>
      </c>
      <c r="B673" s="10" t="inlineStr">
        <is>
          <t>D6R XR</t>
        </is>
      </c>
      <c r="C673" s="10" t="inlineStr">
        <is>
          <t>Caterpillar</t>
        </is>
      </c>
      <c r="D673" s="10" t="inlineStr">
        <is>
          <t>C-9</t>
        </is>
      </c>
      <c r="E673" s="11" t="n"/>
      <c r="F673" s="11" t="n"/>
    </row>
    <row r="674">
      <c r="A674" s="8" t="inlineStr">
        <is>
          <t>CATERPILLAR</t>
        </is>
      </c>
      <c r="B674" s="8" t="inlineStr">
        <is>
          <t>D6R XW</t>
        </is>
      </c>
      <c r="C674" s="8" t="inlineStr">
        <is>
          <t>Caterpillar</t>
        </is>
      </c>
      <c r="D674" s="8" t="inlineStr">
        <is>
          <t>C-9</t>
        </is>
      </c>
      <c r="E674" s="9" t="n"/>
      <c r="F674" s="9" t="n"/>
    </row>
    <row r="675">
      <c r="A675" s="10" t="inlineStr">
        <is>
          <t>CATERPILLAR</t>
        </is>
      </c>
      <c r="B675" s="10" t="inlineStr">
        <is>
          <t>D7G</t>
        </is>
      </c>
      <c r="C675" s="10" t="inlineStr">
        <is>
          <t>Caterpillar</t>
        </is>
      </c>
      <c r="D675" s="10" t="inlineStr">
        <is>
          <t>3306</t>
        </is>
      </c>
      <c r="E675" s="11" t="n"/>
      <c r="F675" s="11" t="n"/>
    </row>
    <row r="676">
      <c r="A676" s="8" t="inlineStr">
        <is>
          <t>CATERPILLAR</t>
        </is>
      </c>
      <c r="B676" s="8" t="inlineStr">
        <is>
          <t>D7G LGP</t>
        </is>
      </c>
      <c r="C676" s="8" t="inlineStr">
        <is>
          <t>Caterpillar</t>
        </is>
      </c>
      <c r="D676" s="8" t="inlineStr">
        <is>
          <t>3306</t>
        </is>
      </c>
      <c r="E676" s="9" t="n"/>
      <c r="F676" s="9" t="n"/>
    </row>
    <row r="677">
      <c r="A677" s="10" t="inlineStr">
        <is>
          <t>CATERPILLAR</t>
        </is>
      </c>
      <c r="B677" s="10" t="inlineStr">
        <is>
          <t>D7H</t>
        </is>
      </c>
      <c r="C677" s="10" t="inlineStr">
        <is>
          <t>Caterpillar</t>
        </is>
      </c>
      <c r="D677" s="10" t="inlineStr">
        <is>
          <t>3306</t>
        </is>
      </c>
      <c r="E677" s="11" t="n"/>
      <c r="F677" s="11" t="n"/>
    </row>
    <row r="678">
      <c r="A678" s="8" t="inlineStr">
        <is>
          <t>CATERPILLAR</t>
        </is>
      </c>
      <c r="B678" s="8" t="inlineStr">
        <is>
          <t>D7H LGP</t>
        </is>
      </c>
      <c r="C678" s="8" t="inlineStr">
        <is>
          <t>Caterpillar</t>
        </is>
      </c>
      <c r="D678" s="8" t="inlineStr">
        <is>
          <t>3306</t>
        </is>
      </c>
      <c r="E678" s="9" t="n"/>
      <c r="F678" s="9" t="n"/>
    </row>
    <row r="679">
      <c r="A679" s="10" t="inlineStr">
        <is>
          <t>CATERPILLAR</t>
        </is>
      </c>
      <c r="B679" s="10" t="inlineStr">
        <is>
          <t>D7H LGPII</t>
        </is>
      </c>
      <c r="C679" s="10" t="inlineStr">
        <is>
          <t>Caterpillar</t>
        </is>
      </c>
      <c r="D679" s="10" t="inlineStr">
        <is>
          <t>3306</t>
        </is>
      </c>
      <c r="E679" s="11" t="n"/>
      <c r="F679" s="11" t="n"/>
    </row>
    <row r="680">
      <c r="A680" s="8" t="inlineStr">
        <is>
          <t>CATERPILLAR</t>
        </is>
      </c>
      <c r="B680" s="8" t="inlineStr">
        <is>
          <t>D7R</t>
        </is>
      </c>
      <c r="C680" s="8" t="inlineStr">
        <is>
          <t>Caterpillar</t>
        </is>
      </c>
      <c r="D680" s="8" t="inlineStr">
        <is>
          <t>3176C, 3306</t>
        </is>
      </c>
      <c r="E680" s="9" t="n"/>
      <c r="F680" s="9" t="n"/>
    </row>
    <row r="681">
      <c r="A681" s="10" t="inlineStr">
        <is>
          <t>CATERPILLAR</t>
        </is>
      </c>
      <c r="B681" s="10" t="inlineStr">
        <is>
          <t>D7R LGP</t>
        </is>
      </c>
      <c r="C681" s="10" t="inlineStr">
        <is>
          <t>Caterpillar</t>
        </is>
      </c>
      <c r="D681" s="10" t="inlineStr">
        <is>
          <t>3176C, 3306</t>
        </is>
      </c>
      <c r="E681" s="11" t="n"/>
      <c r="F681" s="11" t="n"/>
    </row>
    <row r="682">
      <c r="A682" s="8" t="inlineStr">
        <is>
          <t>CATERPILLAR</t>
        </is>
      </c>
      <c r="B682" s="8" t="inlineStr">
        <is>
          <t>D7RUS</t>
        </is>
      </c>
      <c r="C682" s="8" t="inlineStr">
        <is>
          <t>Caterpillar</t>
        </is>
      </c>
      <c r="D682" s="8" t="inlineStr">
        <is>
          <t>3176C, 3306</t>
        </is>
      </c>
      <c r="E682" s="9" t="n"/>
      <c r="F682" s="9" t="n"/>
    </row>
    <row r="683">
      <c r="A683" s="10" t="inlineStr">
        <is>
          <t>CATERPILLAR</t>
        </is>
      </c>
      <c r="B683" s="10" t="inlineStr">
        <is>
          <t>D8L</t>
        </is>
      </c>
      <c r="C683" s="10" t="inlineStr">
        <is>
          <t>Caterpillar</t>
        </is>
      </c>
      <c r="D683" s="10" t="inlineStr">
        <is>
          <t>3408</t>
        </is>
      </c>
      <c r="E683" s="11" t="n"/>
      <c r="F683" s="11" t="n"/>
    </row>
    <row r="684">
      <c r="A684" s="8" t="inlineStr">
        <is>
          <t>CATERPILLAR</t>
        </is>
      </c>
      <c r="B684" s="8" t="inlineStr">
        <is>
          <t>D8N</t>
        </is>
      </c>
      <c r="C684" s="8" t="inlineStr">
        <is>
          <t>Caterpillar</t>
        </is>
      </c>
      <c r="D684" s="8" t="inlineStr">
        <is>
          <t>3406</t>
        </is>
      </c>
      <c r="E684" s="9" t="n"/>
      <c r="F684" s="9" t="n"/>
    </row>
    <row r="685">
      <c r="A685" s="10" t="inlineStr">
        <is>
          <t>CATERPILLAR</t>
        </is>
      </c>
      <c r="B685" s="10" t="inlineStr">
        <is>
          <t>D8R</t>
        </is>
      </c>
      <c r="C685" s="10" t="inlineStr">
        <is>
          <t>Caterpillar</t>
        </is>
      </c>
      <c r="D685" s="10" t="inlineStr">
        <is>
          <t>3406, 3406E</t>
        </is>
      </c>
      <c r="E685" s="11" t="n"/>
      <c r="F685" s="11" t="n"/>
    </row>
    <row r="686">
      <c r="A686" s="8" t="inlineStr">
        <is>
          <t>CATERPILLAR</t>
        </is>
      </c>
      <c r="B686" s="8" t="inlineStr">
        <is>
          <t>D8R BZ</t>
        </is>
      </c>
      <c r="C686" s="8" t="inlineStr">
        <is>
          <t>Caterpillar</t>
        </is>
      </c>
      <c r="D686" s="8" t="inlineStr">
        <is>
          <t>3406, 3406E</t>
        </is>
      </c>
      <c r="E686" s="9" t="n"/>
      <c r="F686" s="9" t="n"/>
    </row>
    <row r="687">
      <c r="A687" s="10" t="inlineStr">
        <is>
          <t>CATERPILLAR</t>
        </is>
      </c>
      <c r="B687" s="10" t="inlineStr">
        <is>
          <t>D8R II</t>
        </is>
      </c>
      <c r="C687" s="10" t="inlineStr">
        <is>
          <t>Caterpillar</t>
        </is>
      </c>
      <c r="D687" s="10" t="inlineStr">
        <is>
          <t>3406, 3406E</t>
        </is>
      </c>
      <c r="E687" s="11" t="n"/>
      <c r="F687" s="11" t="n"/>
    </row>
    <row r="688">
      <c r="A688" s="8" t="inlineStr">
        <is>
          <t>CATERPILLAR</t>
        </is>
      </c>
      <c r="B688" s="8" t="inlineStr">
        <is>
          <t>D8R US</t>
        </is>
      </c>
      <c r="C688" s="8" t="inlineStr">
        <is>
          <t>Caterpillar</t>
        </is>
      </c>
      <c r="D688" s="8" t="inlineStr">
        <is>
          <t>3406, 3406E</t>
        </is>
      </c>
      <c r="E688" s="9" t="n"/>
      <c r="F688" s="9" t="n"/>
    </row>
    <row r="689">
      <c r="A689" s="10" t="inlineStr">
        <is>
          <t>CATERPILLAR</t>
        </is>
      </c>
      <c r="B689" s="10" t="inlineStr">
        <is>
          <t>D9H</t>
        </is>
      </c>
      <c r="C689" s="10" t="inlineStr">
        <is>
          <t>Caterpillar</t>
        </is>
      </c>
      <c r="D689" s="10" t="inlineStr">
        <is>
          <t>D353</t>
        </is>
      </c>
      <c r="E689" s="11" t="n"/>
      <c r="F689" s="11" t="n"/>
    </row>
    <row r="690">
      <c r="A690" s="8" t="inlineStr">
        <is>
          <t>CATERPILLAR</t>
        </is>
      </c>
      <c r="B690" s="8" t="inlineStr">
        <is>
          <t>D9L</t>
        </is>
      </c>
      <c r="C690" s="8" t="inlineStr">
        <is>
          <t>Caterpillar</t>
        </is>
      </c>
      <c r="D690" s="8" t="inlineStr">
        <is>
          <t>3412</t>
        </is>
      </c>
      <c r="E690" s="9" t="n"/>
      <c r="F690" s="9" t="n"/>
    </row>
    <row r="691">
      <c r="A691" s="10" t="inlineStr">
        <is>
          <t>CATERPILLAR</t>
        </is>
      </c>
      <c r="B691" s="10" t="inlineStr">
        <is>
          <t>D9N</t>
        </is>
      </c>
      <c r="C691" s="10" t="inlineStr">
        <is>
          <t>Caterpillar</t>
        </is>
      </c>
      <c r="D691" s="10" t="inlineStr">
        <is>
          <t>3408</t>
        </is>
      </c>
      <c r="E691" s="11" t="n"/>
      <c r="F691" s="11" t="n"/>
    </row>
    <row r="692">
      <c r="A692" s="8" t="inlineStr">
        <is>
          <t>CATERPILLAR</t>
        </is>
      </c>
      <c r="B692" s="8" t="inlineStr">
        <is>
          <t>D9R</t>
        </is>
      </c>
      <c r="C692" s="8" t="inlineStr">
        <is>
          <t>Caterpillar</t>
        </is>
      </c>
      <c r="D692" s="8" t="inlineStr">
        <is>
          <t>3408</t>
        </is>
      </c>
      <c r="E692" s="9" t="n"/>
      <c r="F692" s="9" t="n"/>
    </row>
    <row r="693">
      <c r="A693" s="10" t="inlineStr">
        <is>
          <t>CATERPILLAR</t>
        </is>
      </c>
      <c r="B693" s="10" t="inlineStr">
        <is>
          <t>D9R US</t>
        </is>
      </c>
      <c r="C693" s="10" t="inlineStr">
        <is>
          <t>Caterpillar</t>
        </is>
      </c>
      <c r="D693" s="10" t="inlineStr">
        <is>
          <t>3408</t>
        </is>
      </c>
      <c r="E693" s="11" t="n"/>
      <c r="F693" s="11" t="n"/>
    </row>
    <row r="694">
      <c r="A694" s="8" t="inlineStr">
        <is>
          <t>CATERPILLAR</t>
        </is>
      </c>
      <c r="B694" s="8" t="inlineStr">
        <is>
          <t>E110</t>
        </is>
      </c>
      <c r="C694" s="8" t="inlineStr">
        <is>
          <t>Mitsubishi</t>
        </is>
      </c>
      <c r="D694" s="8" t="inlineStr">
        <is>
          <t>4D31-T</t>
        </is>
      </c>
      <c r="E694" s="9" t="n"/>
      <c r="F694" s="9" t="n"/>
    </row>
    <row r="695">
      <c r="A695" s="10" t="inlineStr">
        <is>
          <t>CATERPILLAR</t>
        </is>
      </c>
      <c r="B695" s="10" t="inlineStr">
        <is>
          <t>E110 B</t>
        </is>
      </c>
      <c r="C695" s="10" t="inlineStr">
        <is>
          <t>Mitsubishi</t>
        </is>
      </c>
      <c r="D695" s="10" t="inlineStr">
        <is>
          <t>S4K-T</t>
        </is>
      </c>
      <c r="E695" s="11" t="n"/>
      <c r="F695" s="11" t="n"/>
    </row>
    <row r="696">
      <c r="A696" s="8" t="inlineStr">
        <is>
          <t>CATERPILLAR</t>
        </is>
      </c>
      <c r="B696" s="8" t="inlineStr">
        <is>
          <t>E120</t>
        </is>
      </c>
      <c r="C696" s="8" t="inlineStr">
        <is>
          <t>Mitsubishi</t>
        </is>
      </c>
      <c r="D696" s="8" t="inlineStr">
        <is>
          <t>6D14</t>
        </is>
      </c>
      <c r="E696" s="9" t="n"/>
      <c r="F696" s="9" t="n"/>
    </row>
    <row r="697">
      <c r="A697" s="10" t="inlineStr">
        <is>
          <t>CATERPILLAR</t>
        </is>
      </c>
      <c r="B697" s="10" t="inlineStr">
        <is>
          <t>E120 B</t>
        </is>
      </c>
      <c r="C697" s="10" t="inlineStr">
        <is>
          <t>Mitsubishi</t>
        </is>
      </c>
      <c r="D697" s="10" t="inlineStr">
        <is>
          <t>S4K-T</t>
        </is>
      </c>
      <c r="E697" s="11" t="n"/>
      <c r="F697" s="11" t="n"/>
    </row>
    <row r="698">
      <c r="A698" s="8" t="inlineStr">
        <is>
          <t>CATERPILLAR</t>
        </is>
      </c>
      <c r="B698" s="8" t="inlineStr">
        <is>
          <t>E140</t>
        </is>
      </c>
      <c r="C698" s="8" t="inlineStr">
        <is>
          <t>Mitsubishi</t>
        </is>
      </c>
      <c r="D698" s="8" t="inlineStr">
        <is>
          <t>6D14</t>
        </is>
      </c>
      <c r="E698" s="9" t="n"/>
      <c r="F698" s="9" t="n"/>
    </row>
    <row r="699">
      <c r="A699" s="10" t="inlineStr">
        <is>
          <t>CATERPILLAR</t>
        </is>
      </c>
      <c r="B699" s="10" t="inlineStr">
        <is>
          <t>E180</t>
        </is>
      </c>
      <c r="C699" s="10" t="inlineStr">
        <is>
          <t>Caterpillar</t>
        </is>
      </c>
      <c r="D699" s="10" t="inlineStr">
        <is>
          <t>3204</t>
        </is>
      </c>
      <c r="E699" s="11" t="n"/>
      <c r="F699" s="11" t="n"/>
    </row>
    <row r="700">
      <c r="A700" s="8" t="inlineStr">
        <is>
          <t>CATERPILLAR</t>
        </is>
      </c>
      <c r="B700" s="8" t="inlineStr">
        <is>
          <t>E200 B</t>
        </is>
      </c>
      <c r="C700" s="8" t="inlineStr">
        <is>
          <t>Mitsubishi</t>
        </is>
      </c>
      <c r="D700" s="8" t="inlineStr">
        <is>
          <t>S6KT</t>
        </is>
      </c>
      <c r="E700" s="9" t="n"/>
      <c r="F700" s="9" t="n"/>
    </row>
    <row r="701">
      <c r="A701" s="10" t="inlineStr">
        <is>
          <t>CATERPILLAR</t>
        </is>
      </c>
      <c r="B701" s="10" t="inlineStr">
        <is>
          <t>E240</t>
        </is>
      </c>
      <c r="C701" s="10" t="inlineStr">
        <is>
          <t>Caterpillar</t>
        </is>
      </c>
      <c r="D701" s="10" t="inlineStr">
        <is>
          <t>3304</t>
        </is>
      </c>
      <c r="E701" s="11" t="n"/>
      <c r="F701" s="11" t="n"/>
    </row>
    <row r="702">
      <c r="A702" s="8" t="inlineStr">
        <is>
          <t>CATERPILLAR</t>
        </is>
      </c>
      <c r="B702" s="8" t="inlineStr">
        <is>
          <t>E240 B</t>
        </is>
      </c>
      <c r="C702" s="8" t="inlineStr">
        <is>
          <t>Caterpillar</t>
        </is>
      </c>
      <c r="D702" s="8" t="inlineStr">
        <is>
          <t>3116</t>
        </is>
      </c>
      <c r="E702" s="9" t="n"/>
      <c r="F702" s="9" t="n"/>
    </row>
    <row r="703">
      <c r="A703" s="10" t="inlineStr">
        <is>
          <t>CATERPILLAR</t>
        </is>
      </c>
      <c r="B703" s="10" t="inlineStr">
        <is>
          <t>E240 C</t>
        </is>
      </c>
      <c r="C703" s="10" t="inlineStr">
        <is>
          <t>Caterpillar</t>
        </is>
      </c>
      <c r="D703" s="10" t="inlineStr">
        <is>
          <t>3116</t>
        </is>
      </c>
      <c r="E703" s="11" t="n"/>
      <c r="F703" s="11" t="n"/>
    </row>
    <row r="704">
      <c r="A704" s="8" t="inlineStr">
        <is>
          <t>CATERPILLAR</t>
        </is>
      </c>
      <c r="B704" s="8" t="inlineStr">
        <is>
          <t>E300</t>
        </is>
      </c>
      <c r="C704" s="8" t="inlineStr">
        <is>
          <t>Caterpillar</t>
        </is>
      </c>
      <c r="D704" s="8" t="inlineStr">
        <is>
          <t>3306</t>
        </is>
      </c>
      <c r="E704" s="9" t="n"/>
      <c r="F704" s="9" t="n"/>
    </row>
    <row r="705">
      <c r="A705" s="10" t="inlineStr">
        <is>
          <t>CATERPILLAR</t>
        </is>
      </c>
      <c r="B705" s="10" t="inlineStr">
        <is>
          <t>E300 B</t>
        </is>
      </c>
      <c r="C705" s="10" t="inlineStr">
        <is>
          <t>Caterpillar</t>
        </is>
      </c>
      <c r="D705" s="10" t="inlineStr">
        <is>
          <t>3306T</t>
        </is>
      </c>
      <c r="E705" s="11" t="n"/>
      <c r="F705" s="11" t="n"/>
    </row>
    <row r="706">
      <c r="A706" s="8" t="inlineStr">
        <is>
          <t>CATERPILLAR</t>
        </is>
      </c>
      <c r="B706" s="8" t="inlineStr">
        <is>
          <t>E450</t>
        </is>
      </c>
      <c r="C706" s="8" t="inlineStr">
        <is>
          <t>Mitsubishi</t>
        </is>
      </c>
      <c r="D706" s="8" t="inlineStr">
        <is>
          <t>6D22-TC</t>
        </is>
      </c>
      <c r="E706" s="9" t="n"/>
      <c r="F706" s="9" t="n"/>
    </row>
    <row r="707">
      <c r="A707" s="10" t="inlineStr">
        <is>
          <t>CATERPILLAR</t>
        </is>
      </c>
      <c r="B707" s="10" t="inlineStr">
        <is>
          <t>E650</t>
        </is>
      </c>
      <c r="C707" s="10" t="inlineStr">
        <is>
          <t>Mitsubishi</t>
        </is>
      </c>
      <c r="D707" s="10" t="inlineStr">
        <is>
          <t>S6B-TA</t>
        </is>
      </c>
      <c r="E707" s="11" t="n"/>
      <c r="F707" s="11" t="n"/>
    </row>
    <row r="708">
      <c r="A708" s="8" t="inlineStr">
        <is>
          <t>CATERPILLAR</t>
        </is>
      </c>
      <c r="B708" s="8" t="inlineStr">
        <is>
          <t>E70</t>
        </is>
      </c>
      <c r="C708" s="8" t="inlineStr">
        <is>
          <t>Mitsubishi</t>
        </is>
      </c>
      <c r="D708" s="8" t="inlineStr">
        <is>
          <t>4D31</t>
        </is>
      </c>
      <c r="E708" s="9" t="n"/>
      <c r="F708" s="9" t="n"/>
    </row>
    <row r="709">
      <c r="A709" s="10" t="inlineStr">
        <is>
          <t>CATERPILLAR</t>
        </is>
      </c>
      <c r="B709" s="10" t="inlineStr">
        <is>
          <t>E70 B</t>
        </is>
      </c>
      <c r="C709" s="10" t="inlineStr">
        <is>
          <t>Mitsubishi</t>
        </is>
      </c>
      <c r="D709" s="10" t="inlineStr">
        <is>
          <t>4D32</t>
        </is>
      </c>
      <c r="E709" s="11" t="n"/>
      <c r="F709" s="11" t="n"/>
    </row>
    <row r="710">
      <c r="A710" s="8" t="inlineStr">
        <is>
          <t>CATERPILLAR</t>
        </is>
      </c>
      <c r="B710" s="8" t="inlineStr">
        <is>
          <t>EL180</t>
        </is>
      </c>
      <c r="C710" s="8" t="inlineStr">
        <is>
          <t>Caterpillar</t>
        </is>
      </c>
      <c r="D710" s="8" t="inlineStr">
        <is>
          <t>3204</t>
        </is>
      </c>
      <c r="E710" s="9" t="n"/>
      <c r="F710" s="9" t="n"/>
    </row>
    <row r="711">
      <c r="A711" s="10" t="inlineStr">
        <is>
          <t>CATERPILLAR</t>
        </is>
      </c>
      <c r="B711" s="10" t="inlineStr">
        <is>
          <t>EL200 B</t>
        </is>
      </c>
      <c r="C711" s="10" t="inlineStr">
        <is>
          <t>Mitsubishi</t>
        </is>
      </c>
      <c r="D711" s="10" t="inlineStr">
        <is>
          <t>S6KT</t>
        </is>
      </c>
      <c r="E711" s="11" t="n"/>
      <c r="F711" s="11" t="n"/>
    </row>
    <row r="712">
      <c r="A712" s="8" t="inlineStr">
        <is>
          <t>CATERPILLAR</t>
        </is>
      </c>
      <c r="B712" s="8" t="inlineStr">
        <is>
          <t>EL240</t>
        </is>
      </c>
      <c r="C712" s="8" t="inlineStr">
        <is>
          <t>Caterpillar</t>
        </is>
      </c>
      <c r="D712" s="8" t="inlineStr">
        <is>
          <t>3304</t>
        </is>
      </c>
      <c r="E712" s="9" t="n"/>
      <c r="F712" s="9" t="n"/>
    </row>
    <row r="713">
      <c r="A713" s="10" t="inlineStr">
        <is>
          <t>CATERPILLAR</t>
        </is>
      </c>
      <c r="B713" s="10" t="inlineStr">
        <is>
          <t>EL240 B</t>
        </is>
      </c>
      <c r="C713" s="10" t="inlineStr">
        <is>
          <t>Caterpillar</t>
        </is>
      </c>
      <c r="D713" s="10" t="inlineStr">
        <is>
          <t>3116</t>
        </is>
      </c>
      <c r="E713" s="11" t="n"/>
      <c r="F713" s="11" t="n"/>
    </row>
    <row r="714">
      <c r="A714" s="8" t="inlineStr">
        <is>
          <t>CATERPILLAR</t>
        </is>
      </c>
      <c r="B714" s="8" t="inlineStr">
        <is>
          <t>EL240 C</t>
        </is>
      </c>
      <c r="C714" s="8" t="inlineStr">
        <is>
          <t>Caterpillar</t>
        </is>
      </c>
      <c r="D714" s="8" t="inlineStr">
        <is>
          <t>3116</t>
        </is>
      </c>
      <c r="E714" s="9" t="n"/>
      <c r="F714" s="9" t="n"/>
    </row>
    <row r="715">
      <c r="A715" s="10" t="inlineStr">
        <is>
          <t>CATERPILLAR</t>
        </is>
      </c>
      <c r="B715" s="10" t="inlineStr">
        <is>
          <t>EL300</t>
        </is>
      </c>
      <c r="C715" s="10" t="inlineStr">
        <is>
          <t>Caterpillar</t>
        </is>
      </c>
      <c r="D715" s="10" t="inlineStr">
        <is>
          <t>3306</t>
        </is>
      </c>
      <c r="E715" s="11" t="n"/>
      <c r="F715" s="11" t="n"/>
    </row>
    <row r="716">
      <c r="A716" s="8" t="inlineStr">
        <is>
          <t>CATERPILLAR</t>
        </is>
      </c>
      <c r="B716" s="8" t="inlineStr">
        <is>
          <t>G910</t>
        </is>
      </c>
      <c r="C716" s="8" t="inlineStr">
        <is>
          <t>Caterpillar</t>
        </is>
      </c>
      <c r="D716" s="8" t="inlineStr">
        <is>
          <t>3204</t>
        </is>
      </c>
      <c r="E716" s="9" t="n"/>
      <c r="F716" s="9" t="n"/>
    </row>
    <row r="717">
      <c r="A717" s="10" t="inlineStr">
        <is>
          <t>CATERPILLAR</t>
        </is>
      </c>
      <c r="B717" s="10" t="inlineStr">
        <is>
          <t>G916</t>
        </is>
      </c>
      <c r="C717" s="10" t="inlineStr">
        <is>
          <t>Caterpillar</t>
        </is>
      </c>
      <c r="D717" s="10" t="inlineStr">
        <is>
          <t>3204</t>
        </is>
      </c>
      <c r="E717" s="11" t="n"/>
      <c r="F717" s="11" t="n"/>
    </row>
    <row r="718">
      <c r="A718" s="8" t="inlineStr">
        <is>
          <t>CATERPILLAR</t>
        </is>
      </c>
      <c r="B718" s="8" t="inlineStr">
        <is>
          <t>G926</t>
        </is>
      </c>
      <c r="C718" s="8" t="inlineStr">
        <is>
          <t>Caterpillar</t>
        </is>
      </c>
      <c r="D718" s="8" t="inlineStr">
        <is>
          <t>3204</t>
        </is>
      </c>
      <c r="E718" s="9" t="n"/>
      <c r="F718" s="9" t="n"/>
    </row>
    <row r="719">
      <c r="A719" s="10" t="inlineStr">
        <is>
          <t>CATERPILLAR</t>
        </is>
      </c>
      <c r="B719" s="10" t="inlineStr">
        <is>
          <t>G936</t>
        </is>
      </c>
      <c r="C719" s="10" t="inlineStr">
        <is>
          <t>Caterpillar</t>
        </is>
      </c>
      <c r="D719" s="10" t="inlineStr">
        <is>
          <t>3304</t>
        </is>
      </c>
      <c r="E719" s="11" t="n"/>
      <c r="F719" s="11" t="n"/>
    </row>
    <row r="720">
      <c r="A720" s="8" t="inlineStr">
        <is>
          <t>CATERPILLAR</t>
        </is>
      </c>
      <c r="B720" s="8" t="inlineStr">
        <is>
          <t>H83 EN</t>
        </is>
      </c>
      <c r="C720" s="8" t="inlineStr">
        <is>
          <t>Caterpillar</t>
        </is>
      </c>
      <c r="D720" s="8" t="inlineStr">
        <is>
          <t>3054T</t>
        </is>
      </c>
      <c r="E720" s="9" t="n"/>
      <c r="F720" s="9" t="n"/>
    </row>
    <row r="721">
      <c r="A721" s="10" t="inlineStr">
        <is>
          <t>CATERPILLAR</t>
        </is>
      </c>
      <c r="B721" s="10" t="inlineStr">
        <is>
          <t>IT12</t>
        </is>
      </c>
      <c r="C721" s="10" t="inlineStr">
        <is>
          <t>Caterpillar</t>
        </is>
      </c>
      <c r="D721" s="10" t="inlineStr">
        <is>
          <t>3204</t>
        </is>
      </c>
      <c r="E721" s="11" t="n"/>
      <c r="F721" s="11" t="n"/>
    </row>
    <row r="722">
      <c r="A722" s="8" t="inlineStr">
        <is>
          <t>CATERPILLAR</t>
        </is>
      </c>
      <c r="B722" s="8" t="inlineStr">
        <is>
          <t>IT12 F</t>
        </is>
      </c>
      <c r="C722" s="8" t="inlineStr">
        <is>
          <t>Caterpillar</t>
        </is>
      </c>
      <c r="D722" s="8" t="inlineStr">
        <is>
          <t>3054</t>
        </is>
      </c>
      <c r="E722" s="9" t="n"/>
      <c r="F722" s="9" t="n"/>
    </row>
    <row r="723">
      <c r="A723" s="10" t="inlineStr">
        <is>
          <t>CATERPILLAR</t>
        </is>
      </c>
      <c r="B723" s="10" t="inlineStr">
        <is>
          <t>IT14 B</t>
        </is>
      </c>
      <c r="C723" s="10" t="inlineStr">
        <is>
          <t>Caterpillar</t>
        </is>
      </c>
      <c r="D723" s="10" t="inlineStr">
        <is>
          <t>3114</t>
        </is>
      </c>
      <c r="E723" s="11" t="n"/>
      <c r="F723" s="11" t="n"/>
    </row>
    <row r="724">
      <c r="A724" s="8" t="inlineStr">
        <is>
          <t>CATERPILLAR</t>
        </is>
      </c>
      <c r="B724" s="8" t="inlineStr">
        <is>
          <t>IT14 F</t>
        </is>
      </c>
      <c r="C724" s="8" t="inlineStr">
        <is>
          <t>Caterpillar</t>
        </is>
      </c>
      <c r="D724" s="8" t="inlineStr">
        <is>
          <t>3114</t>
        </is>
      </c>
      <c r="E724" s="9" t="n"/>
      <c r="F724" s="9" t="n"/>
    </row>
    <row r="725">
      <c r="A725" s="10" t="inlineStr">
        <is>
          <t>CATERPILLAR</t>
        </is>
      </c>
      <c r="B725" s="10" t="inlineStr">
        <is>
          <t>IT14 G</t>
        </is>
      </c>
      <c r="C725" s="10" t="inlineStr">
        <is>
          <t>Caterpillar</t>
        </is>
      </c>
      <c r="D725" s="10" t="inlineStr">
        <is>
          <t>3054</t>
        </is>
      </c>
      <c r="E725" s="11" t="n"/>
      <c r="F725" s="11" t="n"/>
    </row>
    <row r="726">
      <c r="A726" s="8" t="inlineStr">
        <is>
          <t>CATERPILLAR</t>
        </is>
      </c>
      <c r="B726" s="8" t="inlineStr">
        <is>
          <t>IT14 G US</t>
        </is>
      </c>
      <c r="C726" s="8" t="inlineStr">
        <is>
          <t>Caterpillar</t>
        </is>
      </c>
      <c r="D726" s="8" t="inlineStr">
        <is>
          <t>3054</t>
        </is>
      </c>
      <c r="E726" s="9" t="n"/>
      <c r="F726" s="9" t="n"/>
    </row>
    <row r="727">
      <c r="A727" s="10" t="inlineStr">
        <is>
          <t>CATERPILLAR</t>
        </is>
      </c>
      <c r="B727" s="10" t="inlineStr">
        <is>
          <t>IT18</t>
        </is>
      </c>
      <c r="C727" s="10" t="inlineStr">
        <is>
          <t>Caterpillar</t>
        </is>
      </c>
      <c r="D727" s="10" t="inlineStr">
        <is>
          <t>3204</t>
        </is>
      </c>
      <c r="E727" s="11" t="n"/>
      <c r="F727" s="11" t="n"/>
    </row>
    <row r="728">
      <c r="A728" s="8" t="inlineStr">
        <is>
          <t>CATERPILLAR</t>
        </is>
      </c>
      <c r="B728" s="8" t="inlineStr">
        <is>
          <t>IT18 B</t>
        </is>
      </c>
      <c r="C728" s="8" t="inlineStr">
        <is>
          <t>Caterpillar</t>
        </is>
      </c>
      <c r="D728" s="8" t="inlineStr">
        <is>
          <t>3204</t>
        </is>
      </c>
      <c r="E728" s="9" t="n"/>
      <c r="F728" s="9" t="n"/>
    </row>
    <row r="729">
      <c r="A729" s="10" t="inlineStr">
        <is>
          <t>CATERPILLAR</t>
        </is>
      </c>
      <c r="B729" s="10" t="inlineStr">
        <is>
          <t>IT18 F</t>
        </is>
      </c>
      <c r="C729" s="10" t="inlineStr">
        <is>
          <t>Caterpillar</t>
        </is>
      </c>
      <c r="D729" s="10" t="inlineStr">
        <is>
          <t>3114</t>
        </is>
      </c>
      <c r="E729" s="11" t="n"/>
      <c r="F729" s="11" t="n"/>
    </row>
    <row r="730">
      <c r="A730" s="8" t="inlineStr">
        <is>
          <t>CATERPILLAR</t>
        </is>
      </c>
      <c r="B730" s="8" t="inlineStr">
        <is>
          <t>IT24 F</t>
        </is>
      </c>
      <c r="C730" s="8" t="inlineStr">
        <is>
          <t>Caterpillar</t>
        </is>
      </c>
      <c r="D730" s="8" t="inlineStr">
        <is>
          <t>3114</t>
        </is>
      </c>
      <c r="E730" s="9" t="n"/>
      <c r="F730" s="9" t="n"/>
    </row>
    <row r="731">
      <c r="A731" s="10" t="inlineStr">
        <is>
          <t>CATERPILLAR</t>
        </is>
      </c>
      <c r="B731" s="10" t="inlineStr">
        <is>
          <t>IT24 FUK</t>
        </is>
      </c>
      <c r="C731" s="10" t="inlineStr">
        <is>
          <t>Caterpillar</t>
        </is>
      </c>
      <c r="D731" s="10" t="inlineStr">
        <is>
          <t>3056E</t>
        </is>
      </c>
      <c r="E731" s="11" t="n"/>
      <c r="F731" s="11" t="n"/>
    </row>
    <row r="732">
      <c r="A732" s="8" t="inlineStr">
        <is>
          <t>CATERPILLAR</t>
        </is>
      </c>
      <c r="B732" s="8" t="inlineStr">
        <is>
          <t>IT28</t>
        </is>
      </c>
      <c r="C732" s="8" t="inlineStr">
        <is>
          <t>Caterpillar</t>
        </is>
      </c>
      <c r="D732" s="8" t="inlineStr">
        <is>
          <t>3204</t>
        </is>
      </c>
      <c r="E732" s="9" t="n"/>
      <c r="F732" s="9" t="n"/>
    </row>
    <row r="733">
      <c r="A733" s="10" t="inlineStr">
        <is>
          <t>CATERPILLAR</t>
        </is>
      </c>
      <c r="B733" s="10" t="inlineStr">
        <is>
          <t>IT28 B</t>
        </is>
      </c>
      <c r="C733" s="10" t="inlineStr">
        <is>
          <t>Caterpillar</t>
        </is>
      </c>
      <c r="D733" s="10" t="inlineStr">
        <is>
          <t>3204</t>
        </is>
      </c>
      <c r="E733" s="11" t="n"/>
      <c r="F733" s="11" t="n"/>
    </row>
    <row r="734">
      <c r="A734" s="8" t="inlineStr">
        <is>
          <t>CATERPILLAR</t>
        </is>
      </c>
      <c r="B734" s="8" t="inlineStr">
        <is>
          <t>IT28 F</t>
        </is>
      </c>
      <c r="C734" s="8" t="inlineStr">
        <is>
          <t>Caterpillar</t>
        </is>
      </c>
      <c r="D734" s="8" t="inlineStr">
        <is>
          <t>3116</t>
        </is>
      </c>
      <c r="E734" s="9" t="n"/>
      <c r="F734" s="9" t="n"/>
    </row>
    <row r="735">
      <c r="A735" s="10" t="inlineStr">
        <is>
          <t>CATERPILLAR</t>
        </is>
      </c>
      <c r="B735" s="10" t="inlineStr">
        <is>
          <t>IT28 G</t>
        </is>
      </c>
      <c r="C735" s="10" t="inlineStr">
        <is>
          <t>Caterpillar</t>
        </is>
      </c>
      <c r="D735" s="10" t="inlineStr">
        <is>
          <t>3116</t>
        </is>
      </c>
      <c r="E735" s="11" t="n"/>
      <c r="F735" s="11" t="n"/>
    </row>
    <row r="736">
      <c r="A736" s="8" t="inlineStr">
        <is>
          <t>CATERPILLAR</t>
        </is>
      </c>
      <c r="B736" s="8" t="inlineStr">
        <is>
          <t>IT28 G EN</t>
        </is>
      </c>
      <c r="C736" s="8" t="inlineStr">
        <is>
          <t>Caterpillar</t>
        </is>
      </c>
      <c r="D736" s="8" t="inlineStr">
        <is>
          <t>3056E</t>
        </is>
      </c>
      <c r="E736" s="9" t="n"/>
      <c r="F736" s="9" t="n"/>
    </row>
    <row r="737">
      <c r="A737" s="10" t="inlineStr">
        <is>
          <t>CATERPILLAR</t>
        </is>
      </c>
      <c r="B737" s="10" t="inlineStr">
        <is>
          <t>IT38 F</t>
        </is>
      </c>
      <c r="C737" s="10" t="inlineStr">
        <is>
          <t>Caterpillar</t>
        </is>
      </c>
      <c r="D737" s="10" t="inlineStr">
        <is>
          <t>3116</t>
        </is>
      </c>
      <c r="E737" s="11" t="n"/>
      <c r="F737" s="11" t="n"/>
    </row>
    <row r="738">
      <c r="A738" s="8" t="inlineStr">
        <is>
          <t>CATERPILLAR</t>
        </is>
      </c>
      <c r="B738" s="8" t="inlineStr">
        <is>
          <t>IT38 G</t>
        </is>
      </c>
      <c r="C738" s="8" t="inlineStr">
        <is>
          <t>Caterpillar</t>
        </is>
      </c>
      <c r="D738" s="8" t="inlineStr">
        <is>
          <t>3126</t>
        </is>
      </c>
      <c r="E738" s="9" t="n"/>
      <c r="F738" s="9" t="n"/>
    </row>
    <row r="739">
      <c r="A739" s="10" t="inlineStr">
        <is>
          <t>CATERPILLAR</t>
        </is>
      </c>
      <c r="B739" s="10" t="inlineStr">
        <is>
          <t>IT62 G</t>
        </is>
      </c>
      <c r="C739" s="10" t="inlineStr">
        <is>
          <t>Caterpillar</t>
        </is>
      </c>
      <c r="D739" s="10" t="inlineStr">
        <is>
          <t>3126</t>
        </is>
      </c>
      <c r="E739" s="11" t="n"/>
      <c r="F739" s="11" t="n"/>
    </row>
    <row r="740">
      <c r="A740" s="8" t="inlineStr">
        <is>
          <t>CATERPILLAR</t>
        </is>
      </c>
      <c r="B740" s="8" t="inlineStr">
        <is>
          <t>LEXION 460</t>
        </is>
      </c>
      <c r="C740" s="8" t="inlineStr">
        <is>
          <t>Caterpillar</t>
        </is>
      </c>
      <c r="D740" s="8" t="inlineStr">
        <is>
          <t>3126B</t>
        </is>
      </c>
      <c r="E740" s="9" t="n"/>
      <c r="F740" s="9" t="n"/>
    </row>
    <row r="741">
      <c r="A741" s="10" t="inlineStr">
        <is>
          <t>CATERPILLAR</t>
        </is>
      </c>
      <c r="B741" s="10" t="inlineStr">
        <is>
          <t>LEXION 465</t>
        </is>
      </c>
      <c r="C741" s="10" t="inlineStr">
        <is>
          <t>Caterpillar</t>
        </is>
      </c>
      <c r="D741" s="10" t="inlineStr">
        <is>
          <t>3126B</t>
        </is>
      </c>
      <c r="E741" s="11" t="n"/>
      <c r="F741" s="11" t="n"/>
    </row>
    <row r="742">
      <c r="A742" s="8" t="inlineStr">
        <is>
          <t>CATERPILLAR</t>
        </is>
      </c>
      <c r="B742" s="8" t="inlineStr">
        <is>
          <t>LEXION 470</t>
        </is>
      </c>
      <c r="C742" s="8" t="inlineStr">
        <is>
          <t>Caterpillar</t>
        </is>
      </c>
      <c r="D742" s="8" t="inlineStr">
        <is>
          <t>3126, 3126B</t>
        </is>
      </c>
      <c r="E742" s="9" t="n"/>
      <c r="F742" s="9" t="n"/>
    </row>
    <row r="743">
      <c r="A743" s="10" t="inlineStr">
        <is>
          <t>CATERPILLAR</t>
        </is>
      </c>
      <c r="B743" s="10" t="inlineStr">
        <is>
          <t>LEXION 480</t>
        </is>
      </c>
      <c r="C743" s="10" t="inlineStr">
        <is>
          <t>Caterpillar</t>
        </is>
      </c>
      <c r="D743" s="10" t="inlineStr">
        <is>
          <t>3176</t>
        </is>
      </c>
      <c r="E743" s="11" t="n"/>
      <c r="F743" s="11" t="n"/>
    </row>
    <row r="744">
      <c r="A744" s="8" t="inlineStr">
        <is>
          <t>CATERPILLAR</t>
        </is>
      </c>
      <c r="B744" s="8" t="inlineStr">
        <is>
          <t>LEXION 485</t>
        </is>
      </c>
      <c r="C744" s="8" t="inlineStr">
        <is>
          <t>Caterpillar</t>
        </is>
      </c>
      <c r="D744" s="8" t="inlineStr">
        <is>
          <t>3176</t>
        </is>
      </c>
      <c r="E744" s="9" t="n"/>
      <c r="F744" s="9" t="n"/>
    </row>
    <row r="745">
      <c r="A745" s="10" t="inlineStr">
        <is>
          <t>CATERPILLAR</t>
        </is>
      </c>
      <c r="B745" s="10" t="inlineStr">
        <is>
          <t>M312</t>
        </is>
      </c>
      <c r="C745" s="10" t="inlineStr">
        <is>
          <t>Caterpillar</t>
        </is>
      </c>
      <c r="D745" s="10" t="inlineStr">
        <is>
          <t>3054</t>
        </is>
      </c>
      <c r="E745" s="11" t="n"/>
      <c r="F745" s="11" t="n"/>
    </row>
    <row r="746">
      <c r="A746" s="8" t="inlineStr">
        <is>
          <t>CATERPILLAR</t>
        </is>
      </c>
      <c r="B746" s="8" t="inlineStr">
        <is>
          <t>M313 C</t>
        </is>
      </c>
      <c r="C746" s="8" t="inlineStr">
        <is>
          <t>Caterpillar</t>
        </is>
      </c>
      <c r="D746" s="8" t="inlineStr">
        <is>
          <t>3054</t>
        </is>
      </c>
      <c r="E746" s="9" t="n"/>
      <c r="F746" s="9" t="n"/>
    </row>
    <row r="747">
      <c r="A747" s="10" t="inlineStr">
        <is>
          <t>CATERPILLAR</t>
        </is>
      </c>
      <c r="B747" s="10" t="inlineStr">
        <is>
          <t>M315</t>
        </is>
      </c>
      <c r="C747" s="10" t="inlineStr">
        <is>
          <t>Caterpillar</t>
        </is>
      </c>
      <c r="D747" s="10" t="inlineStr">
        <is>
          <t>3054</t>
        </is>
      </c>
      <c r="E747" s="11" t="n"/>
      <c r="F747" s="11" t="n"/>
    </row>
    <row r="748">
      <c r="A748" s="8" t="inlineStr">
        <is>
          <t>CATERPILLAR</t>
        </is>
      </c>
      <c r="B748" s="8" t="inlineStr">
        <is>
          <t>M315 C</t>
        </is>
      </c>
      <c r="C748" s="8" t="inlineStr">
        <is>
          <t>Caterpillar</t>
        </is>
      </c>
      <c r="D748" s="8" t="inlineStr">
        <is>
          <t>3054</t>
        </is>
      </c>
      <c r="E748" s="9" t="n"/>
      <c r="F748" s="9" t="n"/>
    </row>
    <row r="749">
      <c r="A749" s="10" t="inlineStr">
        <is>
          <t>CATERPILLAR</t>
        </is>
      </c>
      <c r="B749" s="10" t="inlineStr">
        <is>
          <t>M316 C</t>
        </is>
      </c>
      <c r="C749" s="10" t="inlineStr">
        <is>
          <t>Caterpillar</t>
        </is>
      </c>
      <c r="D749" s="10" t="inlineStr">
        <is>
          <t>3056</t>
        </is>
      </c>
      <c r="E749" s="11" t="n"/>
      <c r="F749" s="11" t="n"/>
    </row>
    <row r="750">
      <c r="A750" s="8" t="inlineStr">
        <is>
          <t>CATERPILLAR</t>
        </is>
      </c>
      <c r="B750" s="8" t="inlineStr">
        <is>
          <t>M318</t>
        </is>
      </c>
      <c r="C750" s="8" t="inlineStr">
        <is>
          <t>Caterpillar</t>
        </is>
      </c>
      <c r="D750" s="8" t="inlineStr">
        <is>
          <t>3054</t>
        </is>
      </c>
      <c r="E750" s="9" t="n"/>
      <c r="F750" s="9" t="n"/>
    </row>
    <row r="751">
      <c r="A751" s="10" t="inlineStr">
        <is>
          <t>CATERPILLAR</t>
        </is>
      </c>
      <c r="B751" s="10" t="inlineStr">
        <is>
          <t>M318</t>
        </is>
      </c>
      <c r="C751" s="10" t="inlineStr">
        <is>
          <t>Caterpillar</t>
        </is>
      </c>
      <c r="D751" s="10" t="inlineStr">
        <is>
          <t>3116</t>
        </is>
      </c>
      <c r="E751" s="11" t="n"/>
      <c r="F751" s="11" t="n"/>
    </row>
    <row r="752">
      <c r="A752" s="8" t="inlineStr">
        <is>
          <t>CATERPILLAR</t>
        </is>
      </c>
      <c r="B752" s="8" t="inlineStr">
        <is>
          <t>M318 C</t>
        </is>
      </c>
      <c r="C752" s="8" t="inlineStr">
        <is>
          <t>Caterpillar</t>
        </is>
      </c>
      <c r="D752" s="8" t="inlineStr">
        <is>
          <t>3056</t>
        </is>
      </c>
      <c r="E752" s="9" t="n"/>
      <c r="F752" s="9" t="n"/>
    </row>
    <row r="753">
      <c r="A753" s="10" t="inlineStr">
        <is>
          <t>CATERPILLAR</t>
        </is>
      </c>
      <c r="B753" s="10" t="inlineStr">
        <is>
          <t>M318 C MH</t>
        </is>
      </c>
      <c r="C753" s="10" t="inlineStr">
        <is>
          <t>Caterpillar</t>
        </is>
      </c>
      <c r="D753" s="10" t="inlineStr">
        <is>
          <t>3054</t>
        </is>
      </c>
      <c r="E753" s="11" t="n"/>
      <c r="F753" s="11" t="n"/>
    </row>
    <row r="754">
      <c r="A754" s="8" t="inlineStr">
        <is>
          <t>CATERPILLAR</t>
        </is>
      </c>
      <c r="B754" s="8" t="inlineStr">
        <is>
          <t>M318 HDU</t>
        </is>
      </c>
      <c r="C754" s="8" t="inlineStr">
        <is>
          <t>Caterpillar</t>
        </is>
      </c>
      <c r="D754" s="8" t="inlineStr">
        <is>
          <t>3054</t>
        </is>
      </c>
      <c r="E754" s="9" t="n"/>
      <c r="F754" s="9" t="n"/>
    </row>
    <row r="755">
      <c r="A755" s="10" t="inlineStr">
        <is>
          <t>CATERPILLAR</t>
        </is>
      </c>
      <c r="B755" s="10" t="inlineStr">
        <is>
          <t>M318 STD</t>
        </is>
      </c>
      <c r="C755" s="10" t="inlineStr">
        <is>
          <t>Caterpillar</t>
        </is>
      </c>
      <c r="D755" s="10" t="inlineStr">
        <is>
          <t>3054</t>
        </is>
      </c>
      <c r="E755" s="11" t="n"/>
      <c r="F755" s="11" t="n"/>
    </row>
    <row r="756">
      <c r="A756" s="8" t="inlineStr">
        <is>
          <t>CATERPILLAR</t>
        </is>
      </c>
      <c r="B756" s="8" t="inlineStr">
        <is>
          <t>M320</t>
        </is>
      </c>
      <c r="C756" s="8" t="inlineStr">
        <is>
          <t>Caterpillar</t>
        </is>
      </c>
      <c r="D756" s="8" t="inlineStr">
        <is>
          <t>3116</t>
        </is>
      </c>
      <c r="E756" s="9" t="n"/>
      <c r="F756" s="9" t="n"/>
    </row>
    <row r="757">
      <c r="A757" s="10" t="inlineStr">
        <is>
          <t>CATERPILLAR</t>
        </is>
      </c>
      <c r="B757" s="10" t="inlineStr">
        <is>
          <t>M322 C</t>
        </is>
      </c>
      <c r="C757" s="10" t="inlineStr">
        <is>
          <t>Caterpillar</t>
        </is>
      </c>
      <c r="D757" s="10" t="inlineStr">
        <is>
          <t>3056</t>
        </is>
      </c>
      <c r="E757" s="11" t="n"/>
      <c r="F757" s="11" t="n"/>
    </row>
    <row r="758">
      <c r="A758" s="8" t="inlineStr">
        <is>
          <t>CATERPILLAR</t>
        </is>
      </c>
      <c r="B758" s="8" t="inlineStr">
        <is>
          <t>M322 C MH</t>
        </is>
      </c>
      <c r="C758" s="8" t="inlineStr">
        <is>
          <t>Caterpillar</t>
        </is>
      </c>
      <c r="D758" s="8" t="inlineStr">
        <is>
          <t>3056</t>
        </is>
      </c>
      <c r="E758" s="9" t="n"/>
      <c r="F758" s="9" t="n"/>
    </row>
    <row r="759">
      <c r="A759" s="10" t="inlineStr">
        <is>
          <t>CATERPILLAR</t>
        </is>
      </c>
      <c r="B759" s="10" t="inlineStr">
        <is>
          <t>M325 B MH</t>
        </is>
      </c>
      <c r="C759" s="10" t="inlineStr">
        <is>
          <t>Caterpillar</t>
        </is>
      </c>
      <c r="D759" s="10" t="inlineStr">
        <is>
          <t>3056</t>
        </is>
      </c>
      <c r="E759" s="11" t="n"/>
      <c r="F759" s="11" t="n"/>
    </row>
    <row r="760">
      <c r="A760" s="8" t="inlineStr">
        <is>
          <t>CATERPILLAR</t>
        </is>
      </c>
      <c r="B760" s="8" t="inlineStr">
        <is>
          <t>PF-300 B</t>
        </is>
      </c>
      <c r="C760" s="8" t="inlineStr">
        <is>
          <t>Caterpillar</t>
        </is>
      </c>
      <c r="D760" s="8" t="inlineStr">
        <is>
          <t>3054</t>
        </is>
      </c>
      <c r="E760" s="9" t="n"/>
      <c r="F760" s="9" t="n"/>
    </row>
    <row r="761">
      <c r="A761" s="10" t="inlineStr">
        <is>
          <t>CATERPILLAR</t>
        </is>
      </c>
      <c r="B761" s="10" t="inlineStr">
        <is>
          <t>PM-465</t>
        </is>
      </c>
      <c r="C761" s="10" t="inlineStr">
        <is>
          <t>Caterpillar</t>
        </is>
      </c>
      <c r="D761" s="10" t="inlineStr">
        <is>
          <t>3406</t>
        </is>
      </c>
      <c r="E761" s="11" t="n"/>
      <c r="F761" s="11" t="n"/>
    </row>
    <row r="762">
      <c r="A762" s="8" t="inlineStr">
        <is>
          <t>CATERPILLAR</t>
        </is>
      </c>
      <c r="B762" s="8" t="inlineStr">
        <is>
          <t>PM-565</t>
        </is>
      </c>
      <c r="C762" s="8" t="inlineStr">
        <is>
          <t>Caterpillar</t>
        </is>
      </c>
      <c r="D762" s="8" t="inlineStr">
        <is>
          <t>3408</t>
        </is>
      </c>
      <c r="E762" s="9" t="n"/>
      <c r="F762" s="9" t="n"/>
    </row>
    <row r="763">
      <c r="A763" s="10" t="inlineStr">
        <is>
          <t>CATERPILLAR</t>
        </is>
      </c>
      <c r="B763" s="10" t="inlineStr">
        <is>
          <t>PM-565 B</t>
        </is>
      </c>
      <c r="C763" s="10" t="inlineStr">
        <is>
          <t>Caterpillar</t>
        </is>
      </c>
      <c r="D763" s="10" t="inlineStr">
        <is>
          <t>3408C</t>
        </is>
      </c>
      <c r="E763" s="11" t="n"/>
      <c r="F763" s="11" t="n"/>
    </row>
    <row r="764">
      <c r="A764" s="8" t="inlineStr">
        <is>
          <t>CATERPILLAR</t>
        </is>
      </c>
      <c r="B764" s="8" t="inlineStr">
        <is>
          <t>PR-1000 C</t>
        </is>
      </c>
      <c r="C764" s="8" t="inlineStr">
        <is>
          <t>Caterpillar</t>
        </is>
      </c>
      <c r="D764" s="8" t="inlineStr">
        <is>
          <t>3208</t>
        </is>
      </c>
      <c r="E764" s="9" t="n"/>
      <c r="F764" s="9" t="n"/>
    </row>
    <row r="765">
      <c r="A765" s="10" t="inlineStr">
        <is>
          <t>CATERPILLAR</t>
        </is>
      </c>
      <c r="B765" s="10" t="inlineStr">
        <is>
          <t>PS-110</t>
        </is>
      </c>
      <c r="C765" s="10" t="inlineStr">
        <is>
          <t>Caterpillar</t>
        </is>
      </c>
      <c r="D765" s="10" t="inlineStr">
        <is>
          <t>4.236</t>
        </is>
      </c>
      <c r="E765" s="11" t="n"/>
      <c r="F765" s="11" t="n"/>
    </row>
    <row r="766">
      <c r="A766" s="8" t="inlineStr">
        <is>
          <t>CATERPILLAR</t>
        </is>
      </c>
      <c r="B766" s="8" t="inlineStr">
        <is>
          <t>PS-150 B</t>
        </is>
      </c>
      <c r="C766" s="8" t="inlineStr">
        <is>
          <t>Caterpillar</t>
        </is>
      </c>
      <c r="D766" s="8" t="inlineStr">
        <is>
          <t>3054</t>
        </is>
      </c>
      <c r="E766" s="9" t="n"/>
      <c r="F766" s="9" t="n"/>
    </row>
    <row r="767">
      <c r="A767" s="10" t="inlineStr">
        <is>
          <t>CATERPILLAR</t>
        </is>
      </c>
      <c r="B767" s="10" t="inlineStr">
        <is>
          <t>PS-180</t>
        </is>
      </c>
      <c r="C767" s="10" t="inlineStr">
        <is>
          <t>Caterpillar</t>
        </is>
      </c>
      <c r="D767" s="10" t="inlineStr">
        <is>
          <t>4.236</t>
        </is>
      </c>
      <c r="E767" s="11" t="n"/>
      <c r="F767" s="11" t="n"/>
    </row>
    <row r="768">
      <c r="A768" s="8" t="inlineStr">
        <is>
          <t>CATERPILLAR</t>
        </is>
      </c>
      <c r="B768" s="8" t="inlineStr">
        <is>
          <t>PS-200 B</t>
        </is>
      </c>
      <c r="C768" s="8" t="inlineStr">
        <is>
          <t>Caterpillar</t>
        </is>
      </c>
      <c r="D768" s="8" t="inlineStr">
        <is>
          <t>3054</t>
        </is>
      </c>
      <c r="E768" s="9" t="n"/>
      <c r="F768" s="9" t="n"/>
    </row>
    <row r="769">
      <c r="A769" s="10" t="inlineStr">
        <is>
          <t>CATERPILLAR</t>
        </is>
      </c>
      <c r="B769" s="10" t="inlineStr">
        <is>
          <t>PS-300 B</t>
        </is>
      </c>
      <c r="C769" s="10" t="inlineStr">
        <is>
          <t>Caterpillar</t>
        </is>
      </c>
      <c r="D769" s="10" t="inlineStr">
        <is>
          <t>3054</t>
        </is>
      </c>
      <c r="E769" s="11" t="n"/>
      <c r="F769" s="11" t="n"/>
    </row>
    <row r="770">
      <c r="A770" s="8" t="inlineStr">
        <is>
          <t>CATERPILLAR</t>
        </is>
      </c>
      <c r="B770" s="8" t="inlineStr">
        <is>
          <t>PS-360 B</t>
        </is>
      </c>
      <c r="C770" s="8" t="inlineStr">
        <is>
          <t>Caterpillar</t>
        </is>
      </c>
      <c r="D770" s="8" t="inlineStr">
        <is>
          <t>3054</t>
        </is>
      </c>
      <c r="E770" s="9" t="n"/>
      <c r="F770" s="9" t="n"/>
    </row>
    <row r="771">
      <c r="A771" s="10" t="inlineStr">
        <is>
          <t>CATERPILLAR</t>
        </is>
      </c>
      <c r="B771" s="10" t="inlineStr">
        <is>
          <t>PS-500</t>
        </is>
      </c>
      <c r="C771" s="10" t="inlineStr">
        <is>
          <t>Caterpillar</t>
        </is>
      </c>
      <c r="D771" s="10" t="inlineStr">
        <is>
          <t>3208</t>
        </is>
      </c>
      <c r="E771" s="11" t="n"/>
      <c r="F771" s="11" t="n"/>
    </row>
    <row r="772">
      <c r="A772" s="8" t="inlineStr">
        <is>
          <t>CATERPILLAR</t>
        </is>
      </c>
      <c r="B772" s="8" t="inlineStr">
        <is>
          <t>R1300G</t>
        </is>
      </c>
      <c r="C772" s="8" t="inlineStr">
        <is>
          <t>Caterpillar</t>
        </is>
      </c>
      <c r="D772" s="8" t="inlineStr">
        <is>
          <t>3306</t>
        </is>
      </c>
      <c r="E772" s="9" t="n"/>
      <c r="F772" s="9" t="n"/>
    </row>
    <row r="773">
      <c r="A773" s="10" t="inlineStr">
        <is>
          <t>CATERPILLAR</t>
        </is>
      </c>
      <c r="B773" s="10" t="inlineStr">
        <is>
          <t>R1600G</t>
        </is>
      </c>
      <c r="C773" s="10" t="inlineStr">
        <is>
          <t>Caterpillar</t>
        </is>
      </c>
      <c r="D773" s="10" t="inlineStr">
        <is>
          <t>3176</t>
        </is>
      </c>
      <c r="E773" s="11" t="n"/>
      <c r="F773" s="11" t="n"/>
    </row>
    <row r="774">
      <c r="A774" s="8" t="inlineStr">
        <is>
          <t>CATERPILLAR</t>
        </is>
      </c>
      <c r="B774" s="8" t="inlineStr">
        <is>
          <t>R1700G</t>
        </is>
      </c>
      <c r="C774" s="8" t="inlineStr">
        <is>
          <t>Caterpillar</t>
        </is>
      </c>
      <c r="D774" s="8" t="inlineStr">
        <is>
          <t>3176</t>
        </is>
      </c>
      <c r="E774" s="9" t="n"/>
      <c r="F774" s="9" t="n"/>
    </row>
    <row r="775">
      <c r="A775" s="10" t="inlineStr">
        <is>
          <t>CATERPILLAR</t>
        </is>
      </c>
      <c r="B775" s="10" t="inlineStr">
        <is>
          <t>R2900G</t>
        </is>
      </c>
      <c r="C775" s="10" t="inlineStr">
        <is>
          <t>Caterpillar</t>
        </is>
      </c>
      <c r="D775" s="10" t="inlineStr">
        <is>
          <t>3406</t>
        </is>
      </c>
      <c r="E775" s="11" t="n"/>
      <c r="F775" s="11" t="n"/>
    </row>
    <row r="776">
      <c r="A776" s="8" t="inlineStr">
        <is>
          <t>CATERPILLAR</t>
        </is>
      </c>
      <c r="B776" s="8" t="inlineStr">
        <is>
          <t>RM-250 C</t>
        </is>
      </c>
      <c r="C776" s="8" t="inlineStr">
        <is>
          <t>Caterpillar</t>
        </is>
      </c>
      <c r="D776" s="8" t="inlineStr">
        <is>
          <t>3406C</t>
        </is>
      </c>
      <c r="E776" s="9" t="n"/>
      <c r="F776" s="9" t="n"/>
    </row>
    <row r="777">
      <c r="A777" s="10" t="inlineStr">
        <is>
          <t>CATERPILLAR</t>
        </is>
      </c>
      <c r="B777" s="10" t="inlineStr">
        <is>
          <t>RM-350 B</t>
        </is>
      </c>
      <c r="C777" s="10" t="inlineStr">
        <is>
          <t>Caterpillar</t>
        </is>
      </c>
      <c r="D777" s="10" t="inlineStr">
        <is>
          <t>3406C</t>
        </is>
      </c>
      <c r="E777" s="11" t="n"/>
      <c r="F777" s="11" t="n"/>
    </row>
    <row r="778">
      <c r="A778" s="8" t="inlineStr">
        <is>
          <t>CATERPILLAR</t>
        </is>
      </c>
      <c r="B778" s="8" t="inlineStr">
        <is>
          <t>RM367</t>
        </is>
      </c>
      <c r="C778" s="8" t="inlineStr">
        <is>
          <t>Caterpillar</t>
        </is>
      </c>
      <c r="D778" s="8" t="inlineStr">
        <is>
          <t>3406</t>
        </is>
      </c>
      <c r="E778" s="9" t="n"/>
      <c r="F778" s="9" t="n"/>
    </row>
    <row r="779">
      <c r="A779" s="10" t="inlineStr">
        <is>
          <t>CATERPILLAR</t>
        </is>
      </c>
      <c r="B779" s="10" t="inlineStr">
        <is>
          <t>SS RR-250 B</t>
        </is>
      </c>
      <c r="C779" s="10" t="inlineStr">
        <is>
          <t>Caterpillar</t>
        </is>
      </c>
      <c r="D779" s="10" t="inlineStr">
        <is>
          <t>3406C</t>
        </is>
      </c>
      <c r="E779" s="11" t="n"/>
      <c r="F779" s="11" t="n"/>
    </row>
    <row r="780">
      <c r="A780" s="8" t="inlineStr">
        <is>
          <t>CATERPILLAR</t>
        </is>
      </c>
      <c r="B780" s="8" t="inlineStr">
        <is>
          <t>SS-250</t>
        </is>
      </c>
      <c r="C780" s="8" t="inlineStr">
        <is>
          <t>Caterpillar</t>
        </is>
      </c>
      <c r="D780" s="8" t="inlineStr">
        <is>
          <t>3406</t>
        </is>
      </c>
      <c r="E780" s="9" t="n"/>
      <c r="F780" s="9" t="n"/>
    </row>
    <row r="781">
      <c r="A781" s="10" t="inlineStr">
        <is>
          <t>CATERPILLAR</t>
        </is>
      </c>
      <c r="B781" s="10" t="inlineStr">
        <is>
          <t>TH103</t>
        </is>
      </c>
      <c r="C781" s="10" t="inlineStr">
        <is>
          <t>Caterpillar</t>
        </is>
      </c>
      <c r="D781" s="10" t="inlineStr">
        <is>
          <t>3054</t>
        </is>
      </c>
      <c r="E781" s="11" t="n"/>
      <c r="F781" s="11" t="n"/>
    </row>
    <row r="782">
      <c r="A782" s="8" t="inlineStr">
        <is>
          <t>CATERPILLAR</t>
        </is>
      </c>
      <c r="B782" s="8" t="inlineStr">
        <is>
          <t>TH210</t>
        </is>
      </c>
      <c r="C782" s="8" t="inlineStr">
        <is>
          <t>Caterpillar</t>
        </is>
      </c>
      <c r="D782" s="8" t="inlineStr">
        <is>
          <t>3054</t>
        </is>
      </c>
      <c r="E782" s="9" t="n"/>
      <c r="F782" s="9" t="n"/>
    </row>
    <row r="783">
      <c r="A783" s="10" t="inlineStr">
        <is>
          <t>CATERPILLAR</t>
        </is>
      </c>
      <c r="B783" s="10" t="inlineStr">
        <is>
          <t>TH215</t>
        </is>
      </c>
      <c r="C783" s="10" t="inlineStr">
        <is>
          <t>Caterpillar</t>
        </is>
      </c>
      <c r="D783" s="10" t="inlineStr">
        <is>
          <t>3054</t>
        </is>
      </c>
      <c r="E783" s="11" t="n"/>
      <c r="F783" s="11" t="n"/>
    </row>
    <row r="784">
      <c r="A784" s="8" t="inlineStr">
        <is>
          <t>CATERPILLAR</t>
        </is>
      </c>
      <c r="B784" s="8" t="inlineStr">
        <is>
          <t>TH220 B</t>
        </is>
      </c>
      <c r="C784" s="8" t="inlineStr">
        <is>
          <t>Caterpillar</t>
        </is>
      </c>
      <c r="D784" s="8" t="inlineStr">
        <is>
          <t>3054</t>
        </is>
      </c>
      <c r="E784" s="9" t="n"/>
      <c r="F784" s="9" t="n"/>
    </row>
    <row r="785">
      <c r="A785" s="10" t="inlineStr">
        <is>
          <t>CATERPILLAR</t>
        </is>
      </c>
      <c r="B785" s="10" t="inlineStr">
        <is>
          <t>TH330 B</t>
        </is>
      </c>
      <c r="C785" s="10" t="inlineStr">
        <is>
          <t>Caterpillar</t>
        </is>
      </c>
      <c r="D785" s="10" t="inlineStr">
        <is>
          <t>3054</t>
        </is>
      </c>
      <c r="E785" s="11" t="n"/>
      <c r="F785" s="11" t="n"/>
    </row>
    <row r="786">
      <c r="A786" s="8" t="inlineStr">
        <is>
          <t>CATERPILLAR</t>
        </is>
      </c>
      <c r="B786" s="8" t="inlineStr">
        <is>
          <t>TH340 B</t>
        </is>
      </c>
      <c r="C786" s="8" t="inlineStr">
        <is>
          <t>Caterpillar</t>
        </is>
      </c>
      <c r="D786" s="8" t="inlineStr">
        <is>
          <t>3054</t>
        </is>
      </c>
      <c r="E786" s="9" t="n"/>
      <c r="F786" s="9" t="n"/>
    </row>
    <row r="787">
      <c r="A787" s="10" t="inlineStr">
        <is>
          <t>CATERPILLAR</t>
        </is>
      </c>
      <c r="B787" s="10" t="inlineStr">
        <is>
          <t>TH350 B</t>
        </is>
      </c>
      <c r="C787" s="10" t="inlineStr">
        <is>
          <t>Caterpillar</t>
        </is>
      </c>
      <c r="D787" s="10" t="inlineStr">
        <is>
          <t>3054</t>
        </is>
      </c>
      <c r="E787" s="11" t="n"/>
      <c r="F787" s="11" t="n"/>
    </row>
    <row r="788">
      <c r="A788" s="8" t="inlineStr">
        <is>
          <t>CATERPILLAR</t>
        </is>
      </c>
      <c r="B788" s="8" t="inlineStr">
        <is>
          <t>TH360 B</t>
        </is>
      </c>
      <c r="C788" s="8" t="inlineStr">
        <is>
          <t>Caterpillar</t>
        </is>
      </c>
      <c r="D788" s="8" t="inlineStr">
        <is>
          <t>3054</t>
        </is>
      </c>
      <c r="E788" s="9" t="n"/>
      <c r="F788" s="9" t="n"/>
    </row>
    <row r="789">
      <c r="A789" s="10" t="inlineStr">
        <is>
          <t>CATERPILLAR</t>
        </is>
      </c>
      <c r="B789" s="10" t="inlineStr">
        <is>
          <t>TH460 B</t>
        </is>
      </c>
      <c r="C789" s="10" t="inlineStr">
        <is>
          <t>Caterpillar</t>
        </is>
      </c>
      <c r="D789" s="10" t="inlineStr">
        <is>
          <t>3054</t>
        </is>
      </c>
      <c r="E789" s="11" t="n"/>
      <c r="F789" s="11" t="n"/>
    </row>
    <row r="790">
      <c r="A790" s="8" t="inlineStr">
        <is>
          <t>CATERPILLAR</t>
        </is>
      </c>
      <c r="B790" s="8" t="inlineStr">
        <is>
          <t>TH560 B</t>
        </is>
      </c>
      <c r="C790" s="8" t="inlineStr">
        <is>
          <t>Caterpillar</t>
        </is>
      </c>
      <c r="D790" s="8" t="inlineStr">
        <is>
          <t>3054</t>
        </is>
      </c>
      <c r="E790" s="9" t="n"/>
      <c r="F790" s="9" t="n"/>
    </row>
    <row r="791">
      <c r="A791" s="10" t="inlineStr">
        <is>
          <t>CATERPILLAR</t>
        </is>
      </c>
      <c r="B791" s="10" t="inlineStr">
        <is>
          <t>TH62</t>
        </is>
      </c>
      <c r="C791" s="10" t="inlineStr">
        <is>
          <t>Caterpillar</t>
        </is>
      </c>
      <c r="D791" s="10" t="inlineStr">
        <is>
          <t>3054</t>
        </is>
      </c>
      <c r="E791" s="11" t="n"/>
      <c r="F791" s="11" t="n"/>
    </row>
    <row r="792">
      <c r="A792" s="8" t="inlineStr">
        <is>
          <t>CATERPILLAR</t>
        </is>
      </c>
      <c r="B792" s="8" t="inlineStr">
        <is>
          <t>TH63</t>
        </is>
      </c>
      <c r="C792" s="8" t="inlineStr">
        <is>
          <t>Caterpillar</t>
        </is>
      </c>
      <c r="D792" s="8" t="inlineStr">
        <is>
          <t>3054</t>
        </is>
      </c>
      <c r="E792" s="9" t="n"/>
      <c r="F792" s="9" t="n"/>
    </row>
    <row r="793">
      <c r="A793" s="10" t="inlineStr">
        <is>
          <t>CATERPILLAR</t>
        </is>
      </c>
      <c r="B793" s="10" t="inlineStr">
        <is>
          <t>TH63 EN</t>
        </is>
      </c>
      <c r="C793" s="10" t="inlineStr">
        <is>
          <t>Caterpillar</t>
        </is>
      </c>
      <c r="D793" s="10" t="inlineStr">
        <is>
          <t>3054T</t>
        </is>
      </c>
      <c r="E793" s="11" t="n"/>
      <c r="F793" s="11" t="n"/>
    </row>
    <row r="794">
      <c r="A794" s="8" t="inlineStr">
        <is>
          <t>CATERPILLAR</t>
        </is>
      </c>
      <c r="B794" s="8" t="inlineStr">
        <is>
          <t>TH82</t>
        </is>
      </c>
      <c r="C794" s="8" t="inlineStr">
        <is>
          <t>Caterpillar</t>
        </is>
      </c>
      <c r="D794" s="8" t="inlineStr">
        <is>
          <t>3054</t>
        </is>
      </c>
      <c r="E794" s="9" t="n"/>
      <c r="F794" s="9" t="n"/>
    </row>
    <row r="795">
      <c r="A795" s="10" t="inlineStr">
        <is>
          <t>CATERPILLAR</t>
        </is>
      </c>
      <c r="B795" s="10" t="inlineStr">
        <is>
          <t>TH82 EN</t>
        </is>
      </c>
      <c r="C795" s="10" t="inlineStr">
        <is>
          <t>Caterpillar</t>
        </is>
      </c>
      <c r="D795" s="10" t="inlineStr">
        <is>
          <t>3054T</t>
        </is>
      </c>
      <c r="E795" s="11" t="n"/>
      <c r="F795" s="11" t="n"/>
    </row>
    <row r="796">
      <c r="A796" s="8" t="inlineStr">
        <is>
          <t>CATERPILLAR</t>
        </is>
      </c>
      <c r="B796" s="8" t="inlineStr">
        <is>
          <t>TK370</t>
        </is>
      </c>
      <c r="C796" s="8" t="inlineStr">
        <is>
          <t>Caterpillar</t>
        </is>
      </c>
      <c r="D796" s="8" t="inlineStr">
        <is>
          <t>3126</t>
        </is>
      </c>
      <c r="E796" s="9" t="n"/>
      <c r="F796" s="9" t="n"/>
    </row>
    <row r="797">
      <c r="A797" s="10" t="inlineStr">
        <is>
          <t>CATERPILLAR</t>
        </is>
      </c>
      <c r="B797" s="10" t="inlineStr">
        <is>
          <t>TK380</t>
        </is>
      </c>
      <c r="C797" s="10" t="inlineStr">
        <is>
          <t>Caterpillar</t>
        </is>
      </c>
      <c r="D797" s="10" t="inlineStr">
        <is>
          <t>3126</t>
        </is>
      </c>
      <c r="E797" s="11" t="n"/>
      <c r="F797" s="11" t="n"/>
    </row>
    <row r="798">
      <c r="A798" s="8" t="inlineStr">
        <is>
          <t>CATERPILLAR</t>
        </is>
      </c>
      <c r="B798" s="8" t="inlineStr">
        <is>
          <t>TK711</t>
        </is>
      </c>
      <c r="C798" s="8" t="inlineStr">
        <is>
          <t>Caterpillar</t>
        </is>
      </c>
      <c r="D798" s="8" t="inlineStr">
        <is>
          <t>C-9</t>
        </is>
      </c>
      <c r="E798" s="9" t="n"/>
      <c r="F798" s="9" t="n"/>
    </row>
    <row r="799">
      <c r="A799" s="10" t="inlineStr">
        <is>
          <t>CATERPILLAR</t>
        </is>
      </c>
      <c r="B799" s="10" t="inlineStr">
        <is>
          <t>TK721</t>
        </is>
      </c>
      <c r="C799" s="10" t="inlineStr">
        <is>
          <t>Caterpillar</t>
        </is>
      </c>
      <c r="D799" s="10" t="inlineStr">
        <is>
          <t>C-9</t>
        </is>
      </c>
      <c r="E799" s="11" t="n"/>
      <c r="F799" s="11" t="n"/>
    </row>
    <row r="800">
      <c r="A800" s="8" t="inlineStr">
        <is>
          <t>CATERPILLAR</t>
        </is>
      </c>
      <c r="B800" s="8" t="inlineStr">
        <is>
          <t>TK722</t>
        </is>
      </c>
      <c r="C800" s="8" t="inlineStr">
        <is>
          <t>Caterpillar</t>
        </is>
      </c>
      <c r="D800" s="8" t="inlineStr">
        <is>
          <t>C-9</t>
        </is>
      </c>
      <c r="E800" s="9" t="n"/>
      <c r="F800" s="9" t="n"/>
    </row>
    <row r="801">
      <c r="A801" s="10" t="inlineStr">
        <is>
          <t>CATERPILLAR</t>
        </is>
      </c>
      <c r="B801" s="10" t="inlineStr">
        <is>
          <t>TK732</t>
        </is>
      </c>
      <c r="C801" s="10" t="inlineStr">
        <is>
          <t>Caterpillar</t>
        </is>
      </c>
      <c r="D801" s="10" t="inlineStr">
        <is>
          <t>C-9</t>
        </is>
      </c>
      <c r="E801" s="11" t="n"/>
      <c r="F801" s="11" t="n"/>
    </row>
    <row r="802">
      <c r="A802" s="8" t="inlineStr">
        <is>
          <t>CATERPILLAR</t>
        </is>
      </c>
      <c r="B802" s="8" t="inlineStr">
        <is>
          <t>TSF54</t>
        </is>
      </c>
      <c r="C802" s="8" t="inlineStr">
        <is>
          <t>Hatz</t>
        </is>
      </c>
      <c r="D802" s="9" t="n"/>
      <c r="E802" s="9" t="n"/>
      <c r="F802" s="9" t="n"/>
    </row>
    <row r="803">
      <c r="A803" s="10" t="inlineStr">
        <is>
          <t>CATERPILLAR</t>
        </is>
      </c>
      <c r="B803" s="10" t="inlineStr">
        <is>
          <t>TSM54</t>
        </is>
      </c>
      <c r="C803" s="10" t="inlineStr">
        <is>
          <t>Hatz</t>
        </is>
      </c>
      <c r="D803" s="11" t="n"/>
      <c r="E803" s="11" t="n"/>
      <c r="F803" s="11" t="n"/>
    </row>
    <row r="804">
      <c r="A804" s="8" t="inlineStr">
        <is>
          <t>CATERPILLAR</t>
        </is>
      </c>
      <c r="B804" s="8" t="inlineStr">
        <is>
          <t>W330 B</t>
        </is>
      </c>
      <c r="C804" s="8" t="inlineStr">
        <is>
          <t>Caterpillar</t>
        </is>
      </c>
      <c r="D804" s="8" t="inlineStr">
        <is>
          <t>3306</t>
        </is>
      </c>
      <c r="E804" s="9" t="n"/>
      <c r="F804" s="9" t="n"/>
    </row>
    <row r="805">
      <c r="A805" s="10" t="inlineStr">
        <is>
          <t>CATERPILLAR</t>
        </is>
      </c>
      <c r="B805" s="10" t="inlineStr">
        <is>
          <t>W330 B MH</t>
        </is>
      </c>
      <c r="C805" s="10" t="inlineStr">
        <is>
          <t>Caterpillar</t>
        </is>
      </c>
      <c r="D805" s="10" t="inlineStr">
        <is>
          <t>3306</t>
        </is>
      </c>
      <c r="E805" s="11" t="n"/>
      <c r="F805" s="11" t="n"/>
    </row>
    <row r="806">
      <c r="A806" s="8" t="inlineStr">
        <is>
          <t>CATERPILLAR</t>
        </is>
      </c>
      <c r="B806" s="8" t="inlineStr">
        <is>
          <t>W345 B MH</t>
        </is>
      </c>
      <c r="C806" s="8" t="inlineStr">
        <is>
          <t>Caterpillar</t>
        </is>
      </c>
      <c r="D806" s="8" t="inlineStr">
        <is>
          <t>3176C</t>
        </is>
      </c>
      <c r="E806" s="9" t="n"/>
      <c r="F806" s="9" t="n"/>
    </row>
    <row r="807">
      <c r="A807" s="10" t="inlineStr">
        <is>
          <t>CATERPILLAR</t>
        </is>
      </c>
      <c r="B807" s="10" t="inlineStr">
        <is>
          <t>W345 BII MH</t>
        </is>
      </c>
      <c r="C807" s="10" t="inlineStr">
        <is>
          <t>Caterpillar</t>
        </is>
      </c>
      <c r="D807" s="10" t="inlineStr">
        <is>
          <t>3176C</t>
        </is>
      </c>
      <c r="E807" s="11" t="n"/>
      <c r="F807" s="11" t="n"/>
    </row>
    <row r="808">
      <c r="A808" s="5" t="inlineStr">
        <is>
          <t>◆ HITACHI (436 model)</t>
        </is>
      </c>
      <c r="B808" s="290" t="n"/>
      <c r="C808" s="290" t="n"/>
      <c r="D808" s="290" t="n"/>
      <c r="E808" s="290" t="n"/>
      <c r="F808" s="289" t="n"/>
    </row>
    <row r="809">
      <c r="A809" s="8" t="inlineStr">
        <is>
          <t>HITACHI</t>
        </is>
      </c>
      <c r="B809" s="8" t="inlineStr">
        <is>
          <t>CG 100</t>
        </is>
      </c>
      <c r="C809" s="8" t="inlineStr">
        <is>
          <t>w /</t>
        </is>
      </c>
      <c r="D809" s="8" t="inlineStr">
        <is>
          <t>Hino</t>
        </is>
      </c>
      <c r="E809" s="9" t="n"/>
      <c r="F809" s="9" t="n"/>
    </row>
    <row r="810">
      <c r="A810" s="10" t="inlineStr">
        <is>
          <t>HITACHI</t>
        </is>
      </c>
      <c r="B810" s="10" t="inlineStr">
        <is>
          <t>CG 110</t>
        </is>
      </c>
      <c r="C810" s="10" t="inlineStr">
        <is>
          <t>w /</t>
        </is>
      </c>
      <c r="D810" s="10" t="inlineStr">
        <is>
          <t>Hino</t>
        </is>
      </c>
      <c r="E810" s="11" t="n"/>
      <c r="F810" s="11" t="n"/>
    </row>
    <row r="811">
      <c r="A811" s="8" t="inlineStr">
        <is>
          <t>HITACHI</t>
        </is>
      </c>
      <c r="B811" s="8" t="inlineStr">
        <is>
          <t>CG 70-1</t>
        </is>
      </c>
      <c r="C811" s="8" t="inlineStr">
        <is>
          <t>w /</t>
        </is>
      </c>
      <c r="D811" s="9" t="n"/>
      <c r="E811" s="9" t="n"/>
      <c r="F811" s="9" t="n"/>
    </row>
    <row r="812">
      <c r="A812" s="10" t="inlineStr">
        <is>
          <t>HITACHI</t>
        </is>
      </c>
      <c r="B812" s="10" t="inlineStr">
        <is>
          <t>CX 1100</t>
        </is>
      </c>
      <c r="C812" s="10" t="inlineStr">
        <is>
          <t>w /</t>
        </is>
      </c>
      <c r="D812" s="10" t="inlineStr">
        <is>
          <t>Isuzu 6RB1T</t>
        </is>
      </c>
      <c r="E812" s="11" t="n"/>
      <c r="F812" s="11" t="n"/>
    </row>
    <row r="813">
      <c r="A813" s="8" t="inlineStr">
        <is>
          <t>HITACHI</t>
        </is>
      </c>
      <c r="B813" s="8" t="inlineStr">
        <is>
          <t>CX 400</t>
        </is>
      </c>
      <c r="C813" s="8" t="inlineStr">
        <is>
          <t>w /</t>
        </is>
      </c>
      <c r="D813" s="8" t="inlineStr">
        <is>
          <t>Hino H07C-TD</t>
        </is>
      </c>
      <c r="E813" s="9" t="n"/>
      <c r="F813" s="9" t="n"/>
    </row>
    <row r="814">
      <c r="A814" s="10" t="inlineStr">
        <is>
          <t>HITACHI</t>
        </is>
      </c>
      <c r="B814" s="10" t="inlineStr">
        <is>
          <t>CX 500 HCME</t>
        </is>
      </c>
      <c r="C814" s="10" t="inlineStr">
        <is>
          <t>w /</t>
        </is>
      </c>
      <c r="D814" s="10" t="inlineStr">
        <is>
          <t>Hino H07C-T</t>
        </is>
      </c>
      <c r="E814" s="11" t="n"/>
      <c r="F814" s="11" t="n"/>
    </row>
    <row r="815">
      <c r="A815" s="8" t="inlineStr">
        <is>
          <t>HITACHI</t>
        </is>
      </c>
      <c r="B815" s="8" t="inlineStr">
        <is>
          <t>CX 500S</t>
        </is>
      </c>
      <c r="C815" s="8" t="inlineStr">
        <is>
          <t>w /</t>
        </is>
      </c>
      <c r="D815" s="8" t="inlineStr">
        <is>
          <t>Hino H07C-T</t>
        </is>
      </c>
      <c r="E815" s="9" t="n"/>
      <c r="F815" s="9" t="n"/>
    </row>
    <row r="816">
      <c r="A816" s="10" t="inlineStr">
        <is>
          <t>HITACHI</t>
        </is>
      </c>
      <c r="B816" s="10" t="inlineStr">
        <is>
          <t>CX 550 HCME</t>
        </is>
      </c>
      <c r="C816" s="10" t="inlineStr">
        <is>
          <t>w /</t>
        </is>
      </c>
      <c r="D816" s="10" t="inlineStr">
        <is>
          <t>Hino H07C-T</t>
        </is>
      </c>
      <c r="E816" s="11" t="n"/>
      <c r="F816" s="11" t="n"/>
    </row>
    <row r="817">
      <c r="A817" s="8" t="inlineStr">
        <is>
          <t>HITACHI</t>
        </is>
      </c>
      <c r="B817" s="8" t="inlineStr">
        <is>
          <t>CX 550-C HCME</t>
        </is>
      </c>
      <c r="C817" s="8" t="inlineStr">
        <is>
          <t>w /</t>
        </is>
      </c>
      <c r="D817" s="8" t="inlineStr">
        <is>
          <t>Hino H07C-T</t>
        </is>
      </c>
      <c r="E817" s="9" t="n"/>
      <c r="F817" s="9" t="n"/>
    </row>
    <row r="818">
      <c r="A818" s="10" t="inlineStr">
        <is>
          <t>HITACHI</t>
        </is>
      </c>
      <c r="B818" s="10" t="inlineStr">
        <is>
          <t>CX 650</t>
        </is>
      </c>
      <c r="C818" s="10" t="inlineStr">
        <is>
          <t>w /</t>
        </is>
      </c>
      <c r="D818" s="10" t="inlineStr">
        <is>
          <t>Hino H07C-T</t>
        </is>
      </c>
      <c r="E818" s="11" t="n"/>
      <c r="F818" s="11" t="n"/>
    </row>
    <row r="819">
      <c r="A819" s="8" t="inlineStr">
        <is>
          <t>HITACHI</t>
        </is>
      </c>
      <c r="B819" s="8" t="inlineStr">
        <is>
          <t>CX 700</t>
        </is>
      </c>
      <c r="C819" s="8" t="inlineStr">
        <is>
          <t>w /</t>
        </is>
      </c>
      <c r="D819" s="8" t="inlineStr">
        <is>
          <t>Hino H07C-T</t>
        </is>
      </c>
      <c r="E819" s="9" t="n"/>
      <c r="F819" s="9" t="n"/>
    </row>
    <row r="820">
      <c r="A820" s="10" t="inlineStr">
        <is>
          <t>HITACHI</t>
        </is>
      </c>
      <c r="B820" s="10" t="inlineStr">
        <is>
          <t>CX 700HD</t>
        </is>
      </c>
      <c r="C820" s="10" t="inlineStr">
        <is>
          <t>w /</t>
        </is>
      </c>
      <c r="D820" s="10" t="inlineStr">
        <is>
          <t>Mitsubishi 6D24-T</t>
        </is>
      </c>
      <c r="E820" s="11" t="n"/>
      <c r="F820" s="11" t="n"/>
    </row>
    <row r="821">
      <c r="A821" s="8" t="inlineStr">
        <is>
          <t>HITACHI</t>
        </is>
      </c>
      <c r="B821" s="8" t="inlineStr">
        <is>
          <t>CX 900</t>
        </is>
      </c>
      <c r="C821" s="8" t="inlineStr">
        <is>
          <t>w /</t>
        </is>
      </c>
      <c r="D821" s="8" t="inlineStr">
        <is>
          <t>Mitsubishi 6D24-T</t>
        </is>
      </c>
      <c r="E821" s="9" t="n"/>
      <c r="F821" s="9" t="n"/>
    </row>
    <row r="822">
      <c r="A822" s="10" t="inlineStr">
        <is>
          <t>HITACHI</t>
        </is>
      </c>
      <c r="B822" s="10" t="inlineStr">
        <is>
          <t>CX 900GLS</t>
        </is>
      </c>
      <c r="C822" s="10" t="inlineStr">
        <is>
          <t>w /</t>
        </is>
      </c>
      <c r="D822" s="10" t="inlineStr">
        <is>
          <t>Mitsubishi 6D24-TC</t>
        </is>
      </c>
      <c r="E822" s="11" t="n"/>
      <c r="F822" s="11" t="n"/>
    </row>
    <row r="823">
      <c r="A823" s="8" t="inlineStr">
        <is>
          <t>HITACHI</t>
        </is>
      </c>
      <c r="B823" s="8" t="inlineStr">
        <is>
          <t>CX 900HD</t>
        </is>
      </c>
      <c r="C823" s="8" t="inlineStr">
        <is>
          <t>w /</t>
        </is>
      </c>
      <c r="D823" s="8" t="inlineStr">
        <is>
          <t>Mitsubishi 6D24-TC</t>
        </is>
      </c>
      <c r="E823" s="9" t="n"/>
      <c r="F823" s="9" t="n"/>
    </row>
    <row r="824">
      <c r="A824" s="10" t="inlineStr">
        <is>
          <t>HITACHI</t>
        </is>
      </c>
      <c r="B824" s="10" t="inlineStr">
        <is>
          <t>D 180</t>
        </is>
      </c>
      <c r="C824" s="10" t="inlineStr">
        <is>
          <t>w /</t>
        </is>
      </c>
      <c r="D824" s="10" t="inlineStr">
        <is>
          <t>Cummins 6CT8.3</t>
        </is>
      </c>
      <c r="E824" s="11" t="n"/>
      <c r="F824" s="11" t="n"/>
    </row>
    <row r="825">
      <c r="A825" s="8" t="inlineStr">
        <is>
          <t>HITACHI</t>
        </is>
      </c>
      <c r="B825" s="8" t="inlineStr">
        <is>
          <t>EG 30</t>
        </is>
      </c>
      <c r="C825" s="8" t="inlineStr">
        <is>
          <t>w /</t>
        </is>
      </c>
      <c r="D825" s="8" t="inlineStr">
        <is>
          <t>Isuzu 3LD2 PA01</t>
        </is>
      </c>
      <c r="E825" s="9" t="n"/>
      <c r="F825" s="9" t="n"/>
    </row>
    <row r="826">
      <c r="A826" s="10" t="inlineStr">
        <is>
          <t>HITACHI</t>
        </is>
      </c>
      <c r="B826" s="10" t="inlineStr">
        <is>
          <t>EG 70R</t>
        </is>
      </c>
      <c r="C826" s="10" t="inlineStr">
        <is>
          <t>w /</t>
        </is>
      </c>
      <c r="D826" s="10" t="inlineStr">
        <is>
          <t>Isuzu 6BG1T</t>
        </is>
      </c>
      <c r="E826" s="11" t="n"/>
      <c r="F826" s="11" t="n"/>
    </row>
    <row r="827">
      <c r="A827" s="8" t="inlineStr">
        <is>
          <t>HITACHI</t>
        </is>
      </c>
      <c r="B827" s="8" t="inlineStr">
        <is>
          <t>EH 1100-3</t>
        </is>
      </c>
      <c r="C827" s="8" t="inlineStr">
        <is>
          <t>w /</t>
        </is>
      </c>
      <c r="D827" s="8" t="inlineStr">
        <is>
          <t>Detroit Diesel</t>
        </is>
      </c>
      <c r="E827" s="9" t="n"/>
      <c r="F827" s="9" t="n"/>
    </row>
    <row r="828">
      <c r="A828" s="10" t="inlineStr">
        <is>
          <t>HITACHI</t>
        </is>
      </c>
      <c r="B828" s="10" t="inlineStr">
        <is>
          <t>EH 1700</t>
        </is>
      </c>
      <c r="C828" s="10" t="inlineStr">
        <is>
          <t>w /</t>
        </is>
      </c>
      <c r="D828" s="10" t="inlineStr">
        <is>
          <t>Cummins QST30C</t>
        </is>
      </c>
      <c r="E828" s="11" t="n"/>
      <c r="F828" s="11" t="n"/>
    </row>
    <row r="829">
      <c r="A829" s="8" t="inlineStr">
        <is>
          <t>HITACHI</t>
        </is>
      </c>
      <c r="B829" s="8" t="inlineStr">
        <is>
          <t>EH 700-2</t>
        </is>
      </c>
      <c r="C829" s="8" t="inlineStr">
        <is>
          <t>w /</t>
        </is>
      </c>
      <c r="D829" s="8" t="inlineStr">
        <is>
          <t>Cummins QSX15</t>
        </is>
      </c>
      <c r="E829" s="9" t="n"/>
      <c r="F829" s="9" t="n"/>
    </row>
    <row r="830">
      <c r="A830" s="10" t="inlineStr">
        <is>
          <t>HITACHI</t>
        </is>
      </c>
      <c r="B830" s="10" t="inlineStr">
        <is>
          <t>EH 700-3</t>
        </is>
      </c>
      <c r="C830" s="10" t="inlineStr">
        <is>
          <t>w /</t>
        </is>
      </c>
      <c r="D830" s="10" t="inlineStr">
        <is>
          <t>Detroit Diesel Series 60</t>
        </is>
      </c>
      <c r="E830" s="11" t="n"/>
      <c r="F830" s="11" t="n"/>
    </row>
    <row r="831">
      <c r="A831" s="8" t="inlineStr">
        <is>
          <t>HITACHI</t>
        </is>
      </c>
      <c r="B831" s="8" t="inlineStr">
        <is>
          <t>EH 750-2</t>
        </is>
      </c>
      <c r="C831" s="8" t="inlineStr">
        <is>
          <t>w /</t>
        </is>
      </c>
      <c r="D831" s="8" t="inlineStr">
        <is>
          <t>Cummins QSX15</t>
        </is>
      </c>
      <c r="E831" s="9" t="n"/>
      <c r="F831" s="9" t="n"/>
    </row>
    <row r="832">
      <c r="A832" s="10" t="inlineStr">
        <is>
          <t>HITACHI</t>
        </is>
      </c>
      <c r="B832" s="10" t="inlineStr">
        <is>
          <t>EX 100</t>
        </is>
      </c>
      <c r="C832" s="10" t="inlineStr">
        <is>
          <t>w /</t>
        </is>
      </c>
      <c r="D832" s="10" t="inlineStr">
        <is>
          <t>Isuzu 4BD1</t>
        </is>
      </c>
      <c r="E832" s="11" t="n"/>
      <c r="F832" s="11" t="n"/>
    </row>
    <row r="833">
      <c r="A833" s="8" t="inlineStr">
        <is>
          <t>HITACHI</t>
        </is>
      </c>
      <c r="B833" s="8" t="inlineStr">
        <is>
          <t>EX 100-2</t>
        </is>
      </c>
      <c r="C833" s="8" t="inlineStr">
        <is>
          <t>w /</t>
        </is>
      </c>
      <c r="D833" s="8" t="inlineStr">
        <is>
          <t>Isuzu 4BD1</t>
        </is>
      </c>
      <c r="E833" s="9" t="n"/>
      <c r="F833" s="9" t="n"/>
    </row>
    <row r="834">
      <c r="A834" s="10" t="inlineStr">
        <is>
          <t>HITACHI</t>
        </is>
      </c>
      <c r="B834" s="10" t="inlineStr">
        <is>
          <t>EX 100-3</t>
        </is>
      </c>
      <c r="C834" s="10" t="inlineStr">
        <is>
          <t>w /</t>
        </is>
      </c>
      <c r="D834" s="10" t="inlineStr">
        <is>
          <t>Isuzu 4BD1</t>
        </is>
      </c>
      <c r="E834" s="11" t="n"/>
      <c r="F834" s="11" t="n"/>
    </row>
    <row r="835">
      <c r="A835" s="8" t="inlineStr">
        <is>
          <t>HITACHI</t>
        </is>
      </c>
      <c r="B835" s="8" t="inlineStr">
        <is>
          <t>EX 100-5</t>
        </is>
      </c>
      <c r="C835" s="8" t="inlineStr">
        <is>
          <t>w /</t>
        </is>
      </c>
      <c r="D835" s="8" t="inlineStr">
        <is>
          <t>Isuzu 4BG1</t>
        </is>
      </c>
      <c r="E835" s="9" t="n"/>
      <c r="F835" s="9" t="n"/>
    </row>
    <row r="836">
      <c r="A836" s="10" t="inlineStr">
        <is>
          <t>HITACHI</t>
        </is>
      </c>
      <c r="B836" s="10" t="inlineStr">
        <is>
          <t>EX 1000</t>
        </is>
      </c>
      <c r="C836" s="10" t="inlineStr">
        <is>
          <t>w /</t>
        </is>
      </c>
      <c r="D836" s="10" t="inlineStr">
        <is>
          <t>Isuzu RB1T</t>
        </is>
      </c>
      <c r="E836" s="11" t="n"/>
      <c r="F836" s="11" t="n"/>
    </row>
    <row r="837">
      <c r="A837" s="8" t="inlineStr">
        <is>
          <t>HITACHI</t>
        </is>
      </c>
      <c r="B837" s="8" t="inlineStr">
        <is>
          <t>EX 100M</t>
        </is>
      </c>
      <c r="C837" s="8" t="inlineStr">
        <is>
          <t>w /</t>
        </is>
      </c>
      <c r="D837" s="8" t="inlineStr">
        <is>
          <t>Isuzu 4BD1</t>
        </is>
      </c>
      <c r="E837" s="9" t="n"/>
      <c r="F837" s="9" t="n"/>
    </row>
    <row r="838">
      <c r="A838" s="10" t="inlineStr">
        <is>
          <t>HITACHI</t>
        </is>
      </c>
      <c r="B838" s="10" t="inlineStr">
        <is>
          <t>EX 100M-2</t>
        </is>
      </c>
      <c r="C838" s="10" t="inlineStr">
        <is>
          <t>w /</t>
        </is>
      </c>
      <c r="D838" s="10" t="inlineStr">
        <is>
          <t>Isuzu 4BD1</t>
        </is>
      </c>
      <c r="E838" s="11" t="n"/>
      <c r="F838" s="11" t="n"/>
    </row>
    <row r="839">
      <c r="A839" s="8" t="inlineStr">
        <is>
          <t>HITACHI</t>
        </is>
      </c>
      <c r="B839" s="8" t="inlineStr">
        <is>
          <t>EX 100M-3</t>
        </is>
      </c>
      <c r="C839" s="8" t="inlineStr">
        <is>
          <t>w /</t>
        </is>
      </c>
      <c r="D839" s="8" t="inlineStr">
        <is>
          <t>Isuzu 4BD1</t>
        </is>
      </c>
      <c r="E839" s="9" t="n"/>
      <c r="F839" s="9" t="n"/>
    </row>
    <row r="840">
      <c r="A840" s="10" t="inlineStr">
        <is>
          <t>HITACHI</t>
        </is>
      </c>
      <c r="B840" s="10" t="inlineStr">
        <is>
          <t>EX 100M-5</t>
        </is>
      </c>
      <c r="C840" s="10" t="inlineStr">
        <is>
          <t>w /</t>
        </is>
      </c>
      <c r="D840" s="10" t="inlineStr">
        <is>
          <t>Isuzu 4BG1</t>
        </is>
      </c>
      <c r="E840" s="11" t="n"/>
      <c r="F840" s="11" t="n"/>
    </row>
    <row r="841">
      <c r="A841" s="8" t="inlineStr">
        <is>
          <t>HITACHI</t>
        </is>
      </c>
      <c r="B841" s="8" t="inlineStr">
        <is>
          <t>EX 100WD</t>
        </is>
      </c>
      <c r="C841" s="8" t="inlineStr">
        <is>
          <t>w /</t>
        </is>
      </c>
      <c r="D841" s="8" t="inlineStr">
        <is>
          <t>Isuzu 6BB1 Spec</t>
        </is>
      </c>
      <c r="E841" s="9" t="n"/>
      <c r="F841" s="9" t="n"/>
    </row>
    <row r="842">
      <c r="A842" s="10" t="inlineStr">
        <is>
          <t>HITACHI</t>
        </is>
      </c>
      <c r="B842" s="10" t="inlineStr">
        <is>
          <t>EX 100WD-2</t>
        </is>
      </c>
      <c r="C842" s="10" t="inlineStr">
        <is>
          <t>w /</t>
        </is>
      </c>
      <c r="D842" s="10" t="inlineStr">
        <is>
          <t>Isuzu 4BD1T</t>
        </is>
      </c>
      <c r="E842" s="11" t="n"/>
      <c r="F842" s="11" t="n"/>
    </row>
    <row r="843">
      <c r="A843" s="8" t="inlineStr">
        <is>
          <t>HITACHI</t>
        </is>
      </c>
      <c r="B843" s="8" t="inlineStr">
        <is>
          <t>EX 100WD-3</t>
        </is>
      </c>
      <c r="C843" s="8" t="inlineStr">
        <is>
          <t>w /</t>
        </is>
      </c>
      <c r="D843" s="8" t="inlineStr">
        <is>
          <t>Isuzu 4BD1T</t>
        </is>
      </c>
      <c r="E843" s="9" t="n"/>
      <c r="F843" s="9" t="n"/>
    </row>
    <row r="844">
      <c r="A844" s="10" t="inlineStr">
        <is>
          <t>HITACHI</t>
        </is>
      </c>
      <c r="B844" s="10" t="inlineStr">
        <is>
          <t>EX 1100</t>
        </is>
      </c>
      <c r="C844" s="10" t="inlineStr">
        <is>
          <t>w /</t>
        </is>
      </c>
      <c r="D844" s="10" t="inlineStr">
        <is>
          <t>Cummins KTA19C</t>
        </is>
      </c>
      <c r="E844" s="11" t="n"/>
      <c r="F844" s="11" t="n"/>
    </row>
    <row r="845">
      <c r="A845" s="8" t="inlineStr">
        <is>
          <t>HITACHI</t>
        </is>
      </c>
      <c r="B845" s="8" t="inlineStr">
        <is>
          <t>EX 1100-3</t>
        </is>
      </c>
      <c r="C845" s="8" t="inlineStr">
        <is>
          <t>w /</t>
        </is>
      </c>
      <c r="D845" s="8" t="inlineStr">
        <is>
          <t>Cummins QSK19C</t>
        </is>
      </c>
      <c r="E845" s="9" t="n"/>
      <c r="F845" s="9" t="n"/>
    </row>
    <row r="846">
      <c r="A846" s="10" t="inlineStr">
        <is>
          <t>HITACHI</t>
        </is>
      </c>
      <c r="B846" s="10" t="inlineStr">
        <is>
          <t>EX 12</t>
        </is>
      </c>
      <c r="C846" s="10" t="inlineStr">
        <is>
          <t>w /</t>
        </is>
      </c>
      <c r="D846" s="10" t="inlineStr">
        <is>
          <t>Isuzu 3KC1</t>
        </is>
      </c>
      <c r="E846" s="11" t="n"/>
      <c r="F846" s="11" t="n"/>
    </row>
    <row r="847">
      <c r="A847" s="8" t="inlineStr">
        <is>
          <t>HITACHI</t>
        </is>
      </c>
      <c r="B847" s="8" t="inlineStr">
        <is>
          <t>EX 120</t>
        </is>
      </c>
      <c r="C847" s="8" t="inlineStr">
        <is>
          <t>w /</t>
        </is>
      </c>
      <c r="D847" s="8" t="inlineStr">
        <is>
          <t>Isuzu 4BD1T</t>
        </is>
      </c>
      <c r="E847" s="9" t="n"/>
      <c r="F847" s="9" t="n"/>
    </row>
    <row r="848">
      <c r="A848" s="10" t="inlineStr">
        <is>
          <t>HITACHI</t>
        </is>
      </c>
      <c r="B848" s="10" t="inlineStr">
        <is>
          <t>EX 120-2</t>
        </is>
      </c>
      <c r="C848" s="10" t="inlineStr">
        <is>
          <t>w /</t>
        </is>
      </c>
      <c r="D848" s="10" t="inlineStr">
        <is>
          <t>Isuzu 4BD1T</t>
        </is>
      </c>
      <c r="E848" s="11" t="n"/>
      <c r="F848" s="11" t="n"/>
    </row>
    <row r="849">
      <c r="A849" s="8" t="inlineStr">
        <is>
          <t>HITACHI</t>
        </is>
      </c>
      <c r="B849" s="8" t="inlineStr">
        <is>
          <t>EX 120-3</t>
        </is>
      </c>
      <c r="C849" s="8" t="inlineStr">
        <is>
          <t>w /</t>
        </is>
      </c>
      <c r="D849" s="8" t="inlineStr">
        <is>
          <t>Isuzu 4BD1T</t>
        </is>
      </c>
      <c r="E849" s="9" t="n"/>
      <c r="F849" s="9" t="n"/>
    </row>
    <row r="850">
      <c r="A850" s="10" t="inlineStr">
        <is>
          <t>HITACHI</t>
        </is>
      </c>
      <c r="B850" s="10" t="inlineStr">
        <is>
          <t>EX 120-5</t>
        </is>
      </c>
      <c r="C850" s="10" t="inlineStr">
        <is>
          <t>w /</t>
        </is>
      </c>
      <c r="D850" s="10" t="inlineStr">
        <is>
          <t>Isuzu 4BG1 T</t>
        </is>
      </c>
      <c r="E850" s="11" t="n"/>
      <c r="F850" s="11" t="n"/>
    </row>
    <row r="851">
      <c r="A851" s="8" t="inlineStr">
        <is>
          <t>HITACHI</t>
        </is>
      </c>
      <c r="B851" s="8" t="inlineStr">
        <is>
          <t>EX 1200-5</t>
        </is>
      </c>
      <c r="C851" s="8" t="inlineStr">
        <is>
          <t>w /</t>
        </is>
      </c>
      <c r="D851" s="8" t="inlineStr">
        <is>
          <t>Mitsubishi S6R-Y1TAA1</t>
        </is>
      </c>
      <c r="E851" s="9" t="n"/>
      <c r="F851" s="9" t="n"/>
    </row>
    <row r="852">
      <c r="A852" s="10" t="inlineStr">
        <is>
          <t>HITACHI</t>
        </is>
      </c>
      <c r="B852" s="10" t="inlineStr">
        <is>
          <t>EX 1200-5C</t>
        </is>
      </c>
      <c r="C852" s="10" t="inlineStr">
        <is>
          <t>w /</t>
        </is>
      </c>
      <c r="D852" s="10" t="inlineStr">
        <is>
          <t>Mitsubishi S6R-Y1TAA1</t>
        </is>
      </c>
      <c r="E852" s="11" t="n"/>
      <c r="F852" s="11" t="n"/>
    </row>
    <row r="853">
      <c r="A853" s="8" t="inlineStr">
        <is>
          <t>HITACHI</t>
        </is>
      </c>
      <c r="B853" s="8" t="inlineStr">
        <is>
          <t>EX 1200-5D</t>
        </is>
      </c>
      <c r="C853" s="8" t="inlineStr">
        <is>
          <t>w /</t>
        </is>
      </c>
      <c r="D853" s="8" t="inlineStr">
        <is>
          <t>Cummins QSK23</t>
        </is>
      </c>
      <c r="E853" s="9" t="n"/>
      <c r="F853" s="9" t="n"/>
    </row>
    <row r="854">
      <c r="A854" s="10" t="inlineStr">
        <is>
          <t>HITACHI</t>
        </is>
      </c>
      <c r="B854" s="10" t="inlineStr">
        <is>
          <t>EX 130H-5</t>
        </is>
      </c>
      <c r="C854" s="10" t="inlineStr">
        <is>
          <t>w /</t>
        </is>
      </c>
      <c r="D854" s="10" t="inlineStr">
        <is>
          <t>Isuzu 4BG1 T</t>
        </is>
      </c>
      <c r="E854" s="11" t="n"/>
      <c r="F854" s="11" t="n"/>
    </row>
    <row r="855">
      <c r="A855" s="8" t="inlineStr">
        <is>
          <t>HITACHI</t>
        </is>
      </c>
      <c r="B855" s="8" t="inlineStr">
        <is>
          <t>EX 135</t>
        </is>
      </c>
      <c r="C855" s="8" t="inlineStr">
        <is>
          <t>w /</t>
        </is>
      </c>
      <c r="D855" s="8" t="inlineStr">
        <is>
          <t>Iveco</t>
        </is>
      </c>
      <c r="E855" s="9" t="n"/>
      <c r="F855" s="9" t="n"/>
    </row>
    <row r="856">
      <c r="A856" s="10" t="inlineStr">
        <is>
          <t>HITACHI</t>
        </is>
      </c>
      <c r="B856" s="10" t="inlineStr">
        <is>
          <t>EX 135UR</t>
        </is>
      </c>
      <c r="C856" s="10" t="inlineStr">
        <is>
          <t>w /</t>
        </is>
      </c>
      <c r="D856" s="10" t="inlineStr">
        <is>
          <t>Isuzu 4BG1</t>
        </is>
      </c>
      <c r="E856" s="11" t="n"/>
      <c r="F856" s="11" t="n"/>
    </row>
    <row r="857">
      <c r="A857" s="8" t="inlineStr">
        <is>
          <t>HITACHI</t>
        </is>
      </c>
      <c r="B857" s="8" t="inlineStr">
        <is>
          <t>EX 135USR</t>
        </is>
      </c>
      <c r="C857" s="8" t="inlineStr">
        <is>
          <t>w /</t>
        </is>
      </c>
      <c r="D857" s="8" t="inlineStr">
        <is>
          <t>Isuzu 4BG1</t>
        </is>
      </c>
      <c r="E857" s="9" t="n"/>
      <c r="F857" s="9" t="n"/>
    </row>
    <row r="858">
      <c r="A858" s="10" t="inlineStr">
        <is>
          <t>HITACHI</t>
        </is>
      </c>
      <c r="B858" s="10" t="inlineStr">
        <is>
          <t>EX 135W</t>
        </is>
      </c>
      <c r="C858" s="10" t="inlineStr">
        <is>
          <t>w /</t>
        </is>
      </c>
      <c r="D858" s="10" t="inlineStr">
        <is>
          <t>Cummins 4BT3.9</t>
        </is>
      </c>
      <c r="E858" s="11" t="n"/>
      <c r="F858" s="11" t="n"/>
    </row>
    <row r="859">
      <c r="A859" s="8" t="inlineStr">
        <is>
          <t>HITACHI</t>
        </is>
      </c>
      <c r="B859" s="8" t="inlineStr">
        <is>
          <t>EX 15</t>
        </is>
      </c>
      <c r="C859" s="8" t="inlineStr">
        <is>
          <t>w /</t>
        </is>
      </c>
      <c r="D859" s="8" t="inlineStr">
        <is>
          <t>Isuzu 3KC1</t>
        </is>
      </c>
      <c r="E859" s="9" t="n"/>
      <c r="F859" s="9" t="n"/>
    </row>
    <row r="860">
      <c r="A860" s="10" t="inlineStr">
        <is>
          <t>HITACHI</t>
        </is>
      </c>
      <c r="B860" s="10" t="inlineStr">
        <is>
          <t>EX 15-2</t>
        </is>
      </c>
      <c r="C860" s="10" t="inlineStr">
        <is>
          <t>w /</t>
        </is>
      </c>
      <c r="D860" s="10" t="inlineStr">
        <is>
          <t>Kubota D1105-B</t>
        </is>
      </c>
      <c r="E860" s="11" t="n"/>
      <c r="F860" s="11" t="n"/>
    </row>
    <row r="861">
      <c r="A861" s="8" t="inlineStr">
        <is>
          <t>HITACHI</t>
        </is>
      </c>
      <c r="B861" s="8" t="inlineStr">
        <is>
          <t>EX 150</t>
        </is>
      </c>
      <c r="C861" s="8" t="inlineStr">
        <is>
          <t>w /</t>
        </is>
      </c>
      <c r="D861" s="8" t="inlineStr">
        <is>
          <t>Isuzu 4BD1T</t>
        </is>
      </c>
      <c r="E861" s="9" t="n"/>
      <c r="F861" s="9" t="n"/>
    </row>
    <row r="862">
      <c r="A862" s="10" t="inlineStr">
        <is>
          <t>HITACHI</t>
        </is>
      </c>
      <c r="B862" s="10" t="inlineStr">
        <is>
          <t>EX 150-5</t>
        </is>
      </c>
      <c r="C862" s="10" t="inlineStr">
        <is>
          <t>w /</t>
        </is>
      </c>
      <c r="D862" s="10" t="inlineStr">
        <is>
          <t>Isuzu 4BG1 T</t>
        </is>
      </c>
      <c r="E862" s="11" t="n"/>
      <c r="F862" s="11" t="n"/>
    </row>
    <row r="863">
      <c r="A863" s="8" t="inlineStr">
        <is>
          <t>HITACHI</t>
        </is>
      </c>
      <c r="B863" s="8" t="inlineStr">
        <is>
          <t>EX 16-2B</t>
        </is>
      </c>
      <c r="C863" s="8" t="inlineStr">
        <is>
          <t>w /</t>
        </is>
      </c>
      <c r="D863" s="8" t="inlineStr">
        <is>
          <t>Kubota D1105-B</t>
        </is>
      </c>
      <c r="E863" s="9" t="n"/>
      <c r="F863" s="9" t="n"/>
    </row>
    <row r="864">
      <c r="A864" s="10" t="inlineStr">
        <is>
          <t>HITACHI</t>
        </is>
      </c>
      <c r="B864" s="10" t="inlineStr">
        <is>
          <t>EX 160WD</t>
        </is>
      </c>
      <c r="C864" s="10" t="inlineStr">
        <is>
          <t>w /</t>
        </is>
      </c>
      <c r="D864" s="10" t="inlineStr">
        <is>
          <t>Isuzu 6BB1</t>
        </is>
      </c>
      <c r="E864" s="11" t="n"/>
      <c r="F864" s="11" t="n"/>
    </row>
    <row r="865">
      <c r="A865" s="8" t="inlineStr">
        <is>
          <t>HITACHI</t>
        </is>
      </c>
      <c r="B865" s="8" t="inlineStr">
        <is>
          <t>EX 165</t>
        </is>
      </c>
      <c r="C865" s="8" t="inlineStr">
        <is>
          <t>w /</t>
        </is>
      </c>
      <c r="D865" s="8" t="inlineStr">
        <is>
          <t>Isuzu 4BG1</t>
        </is>
      </c>
      <c r="E865" s="9" t="n"/>
      <c r="F865" s="9" t="n"/>
    </row>
    <row r="866">
      <c r="A866" s="10" t="inlineStr">
        <is>
          <t>HITACHI</t>
        </is>
      </c>
      <c r="B866" s="10" t="inlineStr">
        <is>
          <t>EX 165W</t>
        </is>
      </c>
      <c r="C866" s="10" t="inlineStr">
        <is>
          <t>w /</t>
        </is>
      </c>
      <c r="D866" s="10" t="inlineStr">
        <is>
          <t>Cummins 6BT5.9-C</t>
        </is>
      </c>
      <c r="E866" s="11" t="n"/>
      <c r="F866" s="11" t="n"/>
    </row>
    <row r="867">
      <c r="A867" s="8" t="inlineStr">
        <is>
          <t>HITACHI</t>
        </is>
      </c>
      <c r="B867" s="8" t="inlineStr">
        <is>
          <t>EX 17-2</t>
        </is>
      </c>
      <c r="C867" s="8" t="inlineStr">
        <is>
          <t>w /</t>
        </is>
      </c>
      <c r="D867" s="8" t="inlineStr">
        <is>
          <t>Kubota D1105-B</t>
        </is>
      </c>
      <c r="E867" s="9" t="n"/>
      <c r="F867" s="9" t="n"/>
    </row>
    <row r="868">
      <c r="A868" s="10" t="inlineStr">
        <is>
          <t>HITACHI</t>
        </is>
      </c>
      <c r="B868" s="10" t="inlineStr">
        <is>
          <t>EX 17-2B</t>
        </is>
      </c>
      <c r="C868" s="10" t="inlineStr">
        <is>
          <t>w /</t>
        </is>
      </c>
      <c r="D868" s="10" t="inlineStr">
        <is>
          <t>Kubota D1105-B</t>
        </is>
      </c>
      <c r="E868" s="11" t="n"/>
      <c r="F868" s="11" t="n"/>
    </row>
    <row r="869">
      <c r="A869" s="8" t="inlineStr">
        <is>
          <t>HITACHI</t>
        </is>
      </c>
      <c r="B869" s="8" t="inlineStr">
        <is>
          <t>EX 1800</t>
        </is>
      </c>
      <c r="C869" s="8" t="inlineStr">
        <is>
          <t>w /</t>
        </is>
      </c>
      <c r="D869" s="8" t="inlineStr">
        <is>
          <t>Cummins KTA19C</t>
        </is>
      </c>
      <c r="E869" s="9" t="n"/>
      <c r="F869" s="9" t="n"/>
    </row>
    <row r="870">
      <c r="A870" s="10" t="inlineStr">
        <is>
          <t>HITACHI</t>
        </is>
      </c>
      <c r="B870" s="10" t="inlineStr">
        <is>
          <t>EX 1800-2</t>
        </is>
      </c>
      <c r="C870" s="10" t="inlineStr">
        <is>
          <t>w /</t>
        </is>
      </c>
      <c r="D870" s="10" t="inlineStr">
        <is>
          <t>Cummins KTA19C</t>
        </is>
      </c>
      <c r="E870" s="11" t="n"/>
      <c r="F870" s="11" t="n"/>
    </row>
    <row r="871">
      <c r="A871" s="8" t="inlineStr">
        <is>
          <t>HITACHI</t>
        </is>
      </c>
      <c r="B871" s="8" t="inlineStr">
        <is>
          <t>EX 1800-3</t>
        </is>
      </c>
      <c r="C871" s="8" t="inlineStr">
        <is>
          <t>w /</t>
        </is>
      </c>
      <c r="D871" s="8" t="inlineStr">
        <is>
          <t>Cummins QSK19C</t>
        </is>
      </c>
      <c r="E871" s="9" t="n"/>
      <c r="F871" s="9" t="n"/>
    </row>
    <row r="872">
      <c r="A872" s="10" t="inlineStr">
        <is>
          <t>HITACHI</t>
        </is>
      </c>
      <c r="B872" s="10" t="inlineStr">
        <is>
          <t>EX 1900-5</t>
        </is>
      </c>
      <c r="C872" s="10" t="inlineStr">
        <is>
          <t>w /</t>
        </is>
      </c>
      <c r="D872" s="10" t="inlineStr">
        <is>
          <t>Mitsubishi S12A2-YTAA1</t>
        </is>
      </c>
      <c r="E872" s="11" t="n"/>
      <c r="F872" s="11" t="n"/>
    </row>
    <row r="873">
      <c r="A873" s="8" t="inlineStr">
        <is>
          <t>HITACHI</t>
        </is>
      </c>
      <c r="B873" s="8" t="inlineStr">
        <is>
          <t>EX 200</t>
        </is>
      </c>
      <c r="C873" s="8" t="inlineStr">
        <is>
          <t>w /</t>
        </is>
      </c>
      <c r="D873" s="8" t="inlineStr">
        <is>
          <t>Isuzu 6B1T</t>
        </is>
      </c>
      <c r="E873" s="9" t="n"/>
      <c r="F873" s="9" t="n"/>
    </row>
    <row r="874">
      <c r="A874" s="10" t="inlineStr">
        <is>
          <t>HITACHI</t>
        </is>
      </c>
      <c r="B874" s="10" t="inlineStr">
        <is>
          <t>EX 200(LC)-5</t>
        </is>
      </c>
      <c r="C874" s="10" t="inlineStr">
        <is>
          <t>w /</t>
        </is>
      </c>
      <c r="D874" s="10" t="inlineStr">
        <is>
          <t>Isuzu 6BG1</t>
        </is>
      </c>
      <c r="E874" s="11" t="n"/>
      <c r="F874" s="11" t="n"/>
    </row>
    <row r="875">
      <c r="A875" s="8" t="inlineStr">
        <is>
          <t>HITACHI</t>
        </is>
      </c>
      <c r="B875" s="8" t="inlineStr">
        <is>
          <t>EX 200(LC-5)</t>
        </is>
      </c>
      <c r="C875" s="8" t="inlineStr">
        <is>
          <t>w /</t>
        </is>
      </c>
      <c r="D875" s="8" t="inlineStr">
        <is>
          <t>Isuzu 6BG1</t>
        </is>
      </c>
      <c r="E875" s="9" t="n"/>
      <c r="F875" s="9" t="n"/>
    </row>
    <row r="876">
      <c r="A876" s="10" t="inlineStr">
        <is>
          <t>HITACHI</t>
        </is>
      </c>
      <c r="B876" s="10" t="inlineStr">
        <is>
          <t>EX 200-2</t>
        </is>
      </c>
      <c r="C876" s="10" t="inlineStr">
        <is>
          <t>w /</t>
        </is>
      </c>
      <c r="D876" s="10" t="inlineStr">
        <is>
          <t>Isuzu 6BD1T</t>
        </is>
      </c>
      <c r="E876" s="11" t="n"/>
      <c r="F876" s="11" t="n"/>
    </row>
    <row r="877">
      <c r="A877" s="8" t="inlineStr">
        <is>
          <t>HITACHI</t>
        </is>
      </c>
      <c r="B877" s="8" t="inlineStr">
        <is>
          <t>EX 200-3</t>
        </is>
      </c>
      <c r="C877" s="8" t="inlineStr">
        <is>
          <t>w /</t>
        </is>
      </c>
      <c r="D877" s="8" t="inlineStr">
        <is>
          <t>Isuzu 6BD1T</t>
        </is>
      </c>
      <c r="E877" s="9" t="n"/>
      <c r="F877" s="9" t="n"/>
    </row>
    <row r="878">
      <c r="A878" s="10" t="inlineStr">
        <is>
          <t>HITACHI</t>
        </is>
      </c>
      <c r="B878" s="10" t="inlineStr">
        <is>
          <t>EX 210(LC)H-5</t>
        </is>
      </c>
      <c r="C878" s="10" t="inlineStr">
        <is>
          <t>w /</t>
        </is>
      </c>
      <c r="D878" s="10" t="inlineStr">
        <is>
          <t>Isuzu 6BG1</t>
        </is>
      </c>
      <c r="E878" s="11" t="n"/>
      <c r="F878" s="11" t="n"/>
    </row>
    <row r="879">
      <c r="A879" s="8" t="inlineStr">
        <is>
          <t>HITACHI</t>
        </is>
      </c>
      <c r="B879" s="8" t="inlineStr">
        <is>
          <t>EX 215(LC)</t>
        </is>
      </c>
      <c r="C879" s="8" t="inlineStr">
        <is>
          <t>w /</t>
        </is>
      </c>
      <c r="D879" s="8" t="inlineStr">
        <is>
          <t>Iveco</t>
        </is>
      </c>
      <c r="E879" s="9" t="n"/>
      <c r="F879" s="9" t="n"/>
    </row>
    <row r="880">
      <c r="A880" s="10" t="inlineStr">
        <is>
          <t>HITACHI</t>
        </is>
      </c>
      <c r="B880" s="10" t="inlineStr">
        <is>
          <t>EX 215W</t>
        </is>
      </c>
      <c r="C880" s="10" t="inlineStr">
        <is>
          <t>w /</t>
        </is>
      </c>
      <c r="D880" s="10" t="inlineStr">
        <is>
          <t>Iveco</t>
        </is>
      </c>
      <c r="E880" s="11" t="n"/>
      <c r="F880" s="11" t="n"/>
    </row>
    <row r="881">
      <c r="A881" s="8" t="inlineStr">
        <is>
          <t>HITACHI</t>
        </is>
      </c>
      <c r="B881" s="8" t="inlineStr">
        <is>
          <t>EX 22</t>
        </is>
      </c>
      <c r="C881" s="8" t="inlineStr">
        <is>
          <t>w /</t>
        </is>
      </c>
      <c r="D881" s="8" t="inlineStr">
        <is>
          <t>Isuzu 3KR1 Spec HA20 (UH)</t>
        </is>
      </c>
      <c r="E881" s="9" t="n"/>
      <c r="F881" s="9" t="n"/>
    </row>
    <row r="882">
      <c r="A882" s="10" t="inlineStr">
        <is>
          <t>HITACHI</t>
        </is>
      </c>
      <c r="B882" s="10" t="inlineStr">
        <is>
          <t>EX 22-2</t>
        </is>
      </c>
      <c r="C882" s="10" t="inlineStr">
        <is>
          <t>w /</t>
        </is>
      </c>
      <c r="D882" s="10" t="inlineStr">
        <is>
          <t>Kubota D1105-B</t>
        </is>
      </c>
      <c r="E882" s="11" t="n"/>
      <c r="F882" s="11" t="n"/>
    </row>
    <row r="883">
      <c r="A883" s="8" t="inlineStr">
        <is>
          <t>HITACHI</t>
        </is>
      </c>
      <c r="B883" s="8" t="inlineStr">
        <is>
          <t>EX 220</t>
        </is>
      </c>
      <c r="C883" s="8" t="inlineStr">
        <is>
          <t>w /</t>
        </is>
      </c>
      <c r="D883" s="8" t="inlineStr">
        <is>
          <t>Hino H06C-T</t>
        </is>
      </c>
      <c r="E883" s="9" t="n"/>
      <c r="F883" s="9" t="n"/>
    </row>
    <row r="884">
      <c r="A884" s="10" t="inlineStr">
        <is>
          <t>HITACHI</t>
        </is>
      </c>
      <c r="B884" s="10" t="inlineStr">
        <is>
          <t>EX 220(LC)-5</t>
        </is>
      </c>
      <c r="C884" s="10" t="inlineStr">
        <is>
          <t>w /</t>
        </is>
      </c>
      <c r="D884" s="10" t="inlineStr">
        <is>
          <t>Hino H07C-TD</t>
        </is>
      </c>
      <c r="E884" s="11" t="n"/>
      <c r="F884" s="11" t="n"/>
    </row>
    <row r="885">
      <c r="A885" s="8" t="inlineStr">
        <is>
          <t>HITACHI</t>
        </is>
      </c>
      <c r="B885" s="8" t="inlineStr">
        <is>
          <t>EX 220-2</t>
        </is>
      </c>
      <c r="C885" s="8" t="inlineStr">
        <is>
          <t>w /</t>
        </is>
      </c>
      <c r="D885" s="8" t="inlineStr">
        <is>
          <t>Hino H06C-T</t>
        </is>
      </c>
      <c r="E885" s="9" t="n"/>
      <c r="F885" s="9" t="n"/>
    </row>
    <row r="886">
      <c r="A886" s="10" t="inlineStr">
        <is>
          <t>HITACHI</t>
        </is>
      </c>
      <c r="B886" s="10" t="inlineStr">
        <is>
          <t>EX 225USR</t>
        </is>
      </c>
      <c r="C886" s="10" t="inlineStr">
        <is>
          <t>w /</t>
        </is>
      </c>
      <c r="D886" s="10" t="inlineStr">
        <is>
          <t>Isuzu 6BG1-T TQA04</t>
        </is>
      </c>
      <c r="E886" s="11" t="n"/>
      <c r="F886" s="11" t="n"/>
    </row>
    <row r="887">
      <c r="A887" s="8" t="inlineStr">
        <is>
          <t>HITACHI</t>
        </is>
      </c>
      <c r="B887" s="8" t="inlineStr">
        <is>
          <t>EX 230LC(H)-5</t>
        </is>
      </c>
      <c r="C887" s="8" t="inlineStr">
        <is>
          <t>w /</t>
        </is>
      </c>
      <c r="D887" s="8" t="inlineStr">
        <is>
          <t>Hino H07C-TD</t>
        </is>
      </c>
      <c r="E887" s="9" t="n"/>
      <c r="F887" s="9" t="n"/>
    </row>
    <row r="888">
      <c r="A888" s="10" t="inlineStr">
        <is>
          <t>HITACHI</t>
        </is>
      </c>
      <c r="B888" s="10" t="inlineStr">
        <is>
          <t>EX 25-2</t>
        </is>
      </c>
      <c r="C888" s="10" t="inlineStr">
        <is>
          <t>w /</t>
        </is>
      </c>
      <c r="D888" s="10" t="inlineStr">
        <is>
          <t>Kubota D1105-B</t>
        </is>
      </c>
      <c r="E888" s="11" t="n"/>
      <c r="F888" s="11" t="n"/>
    </row>
    <row r="889">
      <c r="A889" s="8" t="inlineStr">
        <is>
          <t>HITACHI</t>
        </is>
      </c>
      <c r="B889" s="8" t="inlineStr">
        <is>
          <t>EX 2500</t>
        </is>
      </c>
      <c r="C889" s="8" t="inlineStr">
        <is>
          <t>w /</t>
        </is>
      </c>
      <c r="D889" s="8" t="inlineStr">
        <is>
          <t>Cummins KTA25C</t>
        </is>
      </c>
      <c r="E889" s="9" t="n"/>
      <c r="F889" s="9" t="n"/>
    </row>
    <row r="890">
      <c r="A890" s="10" t="inlineStr">
        <is>
          <t>HITACHI</t>
        </is>
      </c>
      <c r="B890" s="10" t="inlineStr">
        <is>
          <t>EX 255</t>
        </is>
      </c>
      <c r="C890" s="10" t="inlineStr">
        <is>
          <t>w /</t>
        </is>
      </c>
      <c r="D890" s="10" t="inlineStr">
        <is>
          <t>Isuzu 6BG1-TRA05</t>
        </is>
      </c>
      <c r="E890" s="11" t="n"/>
      <c r="F890" s="11" t="n"/>
    </row>
    <row r="891">
      <c r="A891" s="8" t="inlineStr">
        <is>
          <t>HITACHI</t>
        </is>
      </c>
      <c r="B891" s="8" t="inlineStr">
        <is>
          <t>EX 255</t>
        </is>
      </c>
      <c r="C891" s="8" t="inlineStr">
        <is>
          <t>w /</t>
        </is>
      </c>
      <c r="D891" s="8" t="inlineStr">
        <is>
          <t>Cummins 6CT8.3</t>
        </is>
      </c>
      <c r="E891" s="9" t="n"/>
      <c r="F891" s="9" t="n"/>
    </row>
    <row r="892">
      <c r="A892" s="10" t="inlineStr">
        <is>
          <t>HITACHI</t>
        </is>
      </c>
      <c r="B892" s="10" t="inlineStr">
        <is>
          <t>EX 270</t>
        </is>
      </c>
      <c r="C892" s="10" t="inlineStr">
        <is>
          <t>w /</t>
        </is>
      </c>
      <c r="D892" s="10" t="inlineStr">
        <is>
          <t>Hino H06C-T</t>
        </is>
      </c>
      <c r="E892" s="11" t="n"/>
      <c r="F892" s="11" t="n"/>
    </row>
    <row r="893">
      <c r="A893" s="8" t="inlineStr">
        <is>
          <t>HITACHI</t>
        </is>
      </c>
      <c r="B893" s="8" t="inlineStr">
        <is>
          <t>EX 27U</t>
        </is>
      </c>
      <c r="C893" s="8" t="inlineStr">
        <is>
          <t>w /</t>
        </is>
      </c>
      <c r="D893" s="8" t="inlineStr">
        <is>
          <t>Isuzu 3LD1 Spec PA41</t>
        </is>
      </c>
      <c r="E893" s="9" t="n"/>
      <c r="F893" s="9" t="n"/>
    </row>
    <row r="894">
      <c r="A894" s="10" t="inlineStr">
        <is>
          <t>HITACHI</t>
        </is>
      </c>
      <c r="B894" s="10" t="inlineStr">
        <is>
          <t>EX 285</t>
        </is>
      </c>
      <c r="C894" s="10" t="inlineStr">
        <is>
          <t>w /</t>
        </is>
      </c>
      <c r="D894" s="10" t="inlineStr">
        <is>
          <t>Cummins</t>
        </is>
      </c>
      <c r="E894" s="11" t="n"/>
      <c r="F894" s="11" t="n"/>
    </row>
    <row r="895">
      <c r="A895" s="8" t="inlineStr">
        <is>
          <t>HITACHI</t>
        </is>
      </c>
      <c r="B895" s="8" t="inlineStr">
        <is>
          <t>EX 29UE</t>
        </is>
      </c>
      <c r="C895" s="8" t="inlineStr">
        <is>
          <t>w /</t>
        </is>
      </c>
      <c r="D895" s="8" t="inlineStr">
        <is>
          <t>Isuzu 3LD1 Spec PA41</t>
        </is>
      </c>
      <c r="E895" s="9" t="n"/>
      <c r="F895" s="9" t="n"/>
    </row>
    <row r="896">
      <c r="A896" s="10" t="inlineStr">
        <is>
          <t>HITACHI</t>
        </is>
      </c>
      <c r="B896" s="10" t="inlineStr">
        <is>
          <t>EX 30</t>
        </is>
      </c>
      <c r="C896" s="10" t="inlineStr">
        <is>
          <t>w /</t>
        </is>
      </c>
      <c r="D896" s="10" t="inlineStr">
        <is>
          <t>Isuzu 3KR2 Spec HA03 (UH)</t>
        </is>
      </c>
      <c r="E896" s="11" t="n"/>
      <c r="F896" s="11" t="n"/>
    </row>
    <row r="897">
      <c r="A897" s="8" t="inlineStr">
        <is>
          <t>HITACHI</t>
        </is>
      </c>
      <c r="B897" s="8" t="inlineStr">
        <is>
          <t>EX 30-2</t>
        </is>
      </c>
      <c r="C897" s="8" t="inlineStr">
        <is>
          <t>w /</t>
        </is>
      </c>
      <c r="D897" s="8" t="inlineStr">
        <is>
          <t>Kubota V1505</t>
        </is>
      </c>
      <c r="E897" s="9" t="n"/>
      <c r="F897" s="9" t="n"/>
    </row>
    <row r="898">
      <c r="A898" s="10" t="inlineStr">
        <is>
          <t>HITACHI</t>
        </is>
      </c>
      <c r="B898" s="10" t="inlineStr">
        <is>
          <t>EX 300</t>
        </is>
      </c>
      <c r="C898" s="10" t="inlineStr">
        <is>
          <t>w /</t>
        </is>
      </c>
      <c r="D898" s="10" t="inlineStr">
        <is>
          <t>Hino EP100T</t>
        </is>
      </c>
      <c r="E898" s="11" t="n"/>
      <c r="F898" s="11" t="n"/>
    </row>
    <row r="899">
      <c r="A899" s="8" t="inlineStr">
        <is>
          <t>HITACHI</t>
        </is>
      </c>
      <c r="B899" s="8" t="inlineStr">
        <is>
          <t>EX 300(LC)-5</t>
        </is>
      </c>
      <c r="C899" s="8" t="inlineStr">
        <is>
          <t>w /</t>
        </is>
      </c>
      <c r="D899" s="8" t="inlineStr">
        <is>
          <t>Isuzu 6SD1 TQA01</t>
        </is>
      </c>
      <c r="E899" s="9" t="n"/>
      <c r="F899" s="9" t="n"/>
    </row>
    <row r="900">
      <c r="A900" s="10" t="inlineStr">
        <is>
          <t>HITACHI</t>
        </is>
      </c>
      <c r="B900" s="10" t="inlineStr">
        <is>
          <t>EX 300-2</t>
        </is>
      </c>
      <c r="C900" s="10" t="inlineStr">
        <is>
          <t>w /</t>
        </is>
      </c>
      <c r="D900" s="10" t="inlineStr">
        <is>
          <t>Isuzu 6SD1T</t>
        </is>
      </c>
      <c r="E900" s="11" t="n"/>
      <c r="F900" s="11" t="n"/>
    </row>
    <row r="901">
      <c r="A901" s="8" t="inlineStr">
        <is>
          <t>HITACHI</t>
        </is>
      </c>
      <c r="B901" s="8" t="inlineStr">
        <is>
          <t>EX 300-3</t>
        </is>
      </c>
      <c r="C901" s="8" t="inlineStr">
        <is>
          <t>w /</t>
        </is>
      </c>
      <c r="D901" s="8" t="inlineStr">
        <is>
          <t>Isuzu 6SD1T-TPD</t>
        </is>
      </c>
      <c r="E901" s="9" t="n"/>
      <c r="F901" s="9" t="n"/>
    </row>
    <row r="902">
      <c r="A902" s="10" t="inlineStr">
        <is>
          <t>HITACHI</t>
        </is>
      </c>
      <c r="B902" s="10" t="inlineStr">
        <is>
          <t>EX 30U</t>
        </is>
      </c>
      <c r="C902" s="10" t="inlineStr">
        <is>
          <t>w /</t>
        </is>
      </c>
      <c r="D902" s="10" t="inlineStr">
        <is>
          <t>Isuzu 3LD1 Spec PA46</t>
        </is>
      </c>
      <c r="E902" s="11" t="n"/>
      <c r="F902" s="11" t="n"/>
    </row>
    <row r="903">
      <c r="A903" s="8" t="inlineStr">
        <is>
          <t>HITACHI</t>
        </is>
      </c>
      <c r="B903" s="8" t="inlineStr">
        <is>
          <t>EX 310H-3C</t>
        </is>
      </c>
      <c r="C903" s="8" t="inlineStr">
        <is>
          <t>w /</t>
        </is>
      </c>
      <c r="D903" s="8" t="inlineStr">
        <is>
          <t>Isuzu 6SD1T</t>
        </is>
      </c>
      <c r="E903" s="9" t="n"/>
      <c r="F903" s="9" t="n"/>
    </row>
    <row r="904">
      <c r="A904" s="10" t="inlineStr">
        <is>
          <t>HITACHI</t>
        </is>
      </c>
      <c r="B904" s="10" t="inlineStr">
        <is>
          <t>EX 32UE</t>
        </is>
      </c>
      <c r="C904" s="10" t="inlineStr">
        <is>
          <t>w /</t>
        </is>
      </c>
      <c r="D904" s="10" t="inlineStr">
        <is>
          <t>Isuzu 3LD1 Spec PA45</t>
        </is>
      </c>
      <c r="E904" s="11" t="n"/>
      <c r="F904" s="11" t="n"/>
    </row>
    <row r="905">
      <c r="A905" s="8" t="inlineStr">
        <is>
          <t>HITACHI</t>
        </is>
      </c>
      <c r="B905" s="8" t="inlineStr">
        <is>
          <t>EX 330LC-5</t>
        </is>
      </c>
      <c r="C905" s="8" t="inlineStr">
        <is>
          <t>w /</t>
        </is>
      </c>
      <c r="D905" s="8" t="inlineStr">
        <is>
          <t>Isuzu 6SD1 TQA01</t>
        </is>
      </c>
      <c r="E905" s="9" t="n"/>
      <c r="F905" s="9" t="n"/>
    </row>
    <row r="906">
      <c r="A906" s="10" t="inlineStr">
        <is>
          <t>HITACHI</t>
        </is>
      </c>
      <c r="B906" s="10" t="inlineStr">
        <is>
          <t>EX 35</t>
        </is>
      </c>
      <c r="C906" s="10" t="inlineStr">
        <is>
          <t>w /</t>
        </is>
      </c>
      <c r="D906" s="10" t="inlineStr">
        <is>
          <t>Isuzu 3KR2 Spec HA04 (UH)</t>
        </is>
      </c>
      <c r="E906" s="11" t="n"/>
      <c r="F906" s="11" t="n"/>
    </row>
    <row r="907">
      <c r="A907" s="8" t="inlineStr">
        <is>
          <t>HITACHI</t>
        </is>
      </c>
      <c r="B907" s="8" t="inlineStr">
        <is>
          <t>EX 35-2</t>
        </is>
      </c>
      <c r="C907" s="8" t="inlineStr">
        <is>
          <t>w /</t>
        </is>
      </c>
      <c r="D907" s="8" t="inlineStr">
        <is>
          <t>Kubota V1505</t>
        </is>
      </c>
      <c r="E907" s="9" t="n"/>
      <c r="F907" s="9" t="n"/>
    </row>
    <row r="908">
      <c r="A908" s="10" t="inlineStr">
        <is>
          <t>HITACHI</t>
        </is>
      </c>
      <c r="B908" s="10" t="inlineStr">
        <is>
          <t>EX 350(LC)H-5</t>
        </is>
      </c>
      <c r="C908" s="10" t="inlineStr">
        <is>
          <t>w /</t>
        </is>
      </c>
      <c r="D908" s="10" t="inlineStr">
        <is>
          <t>Isuzu 6SD1 TQA01</t>
        </is>
      </c>
      <c r="E908" s="11" t="n"/>
      <c r="F908" s="11" t="n"/>
    </row>
    <row r="909">
      <c r="A909" s="8" t="inlineStr">
        <is>
          <t>HITACHI</t>
        </is>
      </c>
      <c r="B909" s="8" t="inlineStr">
        <is>
          <t>EX 350(LC)K-5</t>
        </is>
      </c>
      <c r="C909" s="8" t="inlineStr">
        <is>
          <t>w /</t>
        </is>
      </c>
      <c r="D909" s="8" t="inlineStr">
        <is>
          <t>Isuzu 6SD1 TQA01</t>
        </is>
      </c>
      <c r="E909" s="9" t="n"/>
      <c r="F909" s="9" t="n"/>
    </row>
    <row r="910">
      <c r="A910" s="10" t="inlineStr">
        <is>
          <t>HITACHI</t>
        </is>
      </c>
      <c r="B910" s="10" t="inlineStr">
        <is>
          <t>EX 3500</t>
        </is>
      </c>
      <c r="C910" s="10" t="inlineStr">
        <is>
          <t>w /</t>
        </is>
      </c>
      <c r="D910" s="10" t="inlineStr">
        <is>
          <t>Cummins KT38C</t>
        </is>
      </c>
      <c r="E910" s="11" t="n"/>
      <c r="F910" s="11" t="n"/>
    </row>
    <row r="911">
      <c r="A911" s="8" t="inlineStr">
        <is>
          <t>HITACHI</t>
        </is>
      </c>
      <c r="B911" s="8" t="inlineStr">
        <is>
          <t>EX 3500-2</t>
        </is>
      </c>
      <c r="C911" s="8" t="inlineStr">
        <is>
          <t>w /</t>
        </is>
      </c>
      <c r="D911" s="8" t="inlineStr">
        <is>
          <t>Cummins KT38C</t>
        </is>
      </c>
      <c r="E911" s="9" t="n"/>
      <c r="F911" s="9" t="n"/>
    </row>
    <row r="912">
      <c r="A912" s="10" t="inlineStr">
        <is>
          <t>HITACHI</t>
        </is>
      </c>
      <c r="B912" s="10" t="inlineStr">
        <is>
          <t>EX 355</t>
        </is>
      </c>
      <c r="C912" s="10" t="inlineStr">
        <is>
          <t>w /</t>
        </is>
      </c>
      <c r="D912" s="10" t="inlineStr">
        <is>
          <t>Isuzu 6HK1-XQA01</t>
        </is>
      </c>
      <c r="E912" s="11" t="n"/>
      <c r="F912" s="11" t="n"/>
    </row>
    <row r="913">
      <c r="A913" s="8" t="inlineStr">
        <is>
          <t>HITACHI</t>
        </is>
      </c>
      <c r="B913" s="8" t="inlineStr">
        <is>
          <t>EX 35U</t>
        </is>
      </c>
      <c r="C913" s="8" t="inlineStr">
        <is>
          <t>w /</t>
        </is>
      </c>
      <c r="D913" s="8" t="inlineStr">
        <is>
          <t>Isuzu 3LD1 Spec PA45</t>
        </is>
      </c>
      <c r="E913" s="9" t="n"/>
      <c r="F913" s="9" t="n"/>
    </row>
    <row r="914">
      <c r="A914" s="10" t="inlineStr">
        <is>
          <t>HITACHI</t>
        </is>
      </c>
      <c r="B914" s="10" t="inlineStr">
        <is>
          <t>EX 36UE</t>
        </is>
      </c>
      <c r="C914" s="10" t="inlineStr">
        <is>
          <t>w /</t>
        </is>
      </c>
      <c r="D914" s="10" t="inlineStr">
        <is>
          <t>Isuzu 3LD1 Spec PA45</t>
        </is>
      </c>
      <c r="E914" s="11" t="n"/>
      <c r="F914" s="11" t="n"/>
    </row>
    <row r="915">
      <c r="A915" s="8" t="inlineStr">
        <is>
          <t>HITACHI</t>
        </is>
      </c>
      <c r="B915" s="8" t="inlineStr">
        <is>
          <t>EX 370(HD)-5</t>
        </is>
      </c>
      <c r="C915" s="8" t="inlineStr">
        <is>
          <t>w /</t>
        </is>
      </c>
      <c r="D915" s="8" t="inlineStr">
        <is>
          <t>Isuzu 6SD1 TQA01</t>
        </is>
      </c>
      <c r="E915" s="9" t="n"/>
      <c r="F915" s="9" t="n"/>
    </row>
    <row r="916">
      <c r="A916" s="10" t="inlineStr">
        <is>
          <t>HITACHI</t>
        </is>
      </c>
      <c r="B916" s="10" t="inlineStr">
        <is>
          <t>EX 40</t>
        </is>
      </c>
      <c r="C916" s="10" t="inlineStr">
        <is>
          <t>w /</t>
        </is>
      </c>
      <c r="D916" s="10" t="inlineStr">
        <is>
          <t>Isuzu 4JC1 Spec PH</t>
        </is>
      </c>
      <c r="E916" s="11" t="n"/>
      <c r="F916" s="11" t="n"/>
    </row>
    <row r="917">
      <c r="A917" s="8" t="inlineStr">
        <is>
          <t>HITACHI</t>
        </is>
      </c>
      <c r="B917" s="8" t="inlineStr">
        <is>
          <t>EX 40-2</t>
        </is>
      </c>
      <c r="C917" s="8" t="inlineStr">
        <is>
          <t>w /</t>
        </is>
      </c>
      <c r="D917" s="8" t="inlineStr">
        <is>
          <t>Kubota V2203-B</t>
        </is>
      </c>
      <c r="E917" s="9" t="n"/>
      <c r="F917" s="9" t="n"/>
    </row>
    <row r="918">
      <c r="A918" s="10" t="inlineStr">
        <is>
          <t>HITACHI</t>
        </is>
      </c>
      <c r="B918" s="10" t="inlineStr">
        <is>
          <t>EX 400</t>
        </is>
      </c>
      <c r="C918" s="10" t="inlineStr">
        <is>
          <t>w /</t>
        </is>
      </c>
      <c r="D918" s="10" t="inlineStr">
        <is>
          <t>Isuzu 6RB1T</t>
        </is>
      </c>
      <c r="E918" s="11" t="n"/>
      <c r="F918" s="11" t="n"/>
    </row>
    <row r="919">
      <c r="A919" s="8" t="inlineStr">
        <is>
          <t>HITACHI</t>
        </is>
      </c>
      <c r="B919" s="8" t="inlineStr">
        <is>
          <t>EX 400-3</t>
        </is>
      </c>
      <c r="C919" s="8" t="inlineStr">
        <is>
          <t>w /</t>
        </is>
      </c>
      <c r="D919" s="8" t="inlineStr">
        <is>
          <t>Isuzu 6RB1-TPQ</t>
        </is>
      </c>
      <c r="E919" s="9" t="n"/>
      <c r="F919" s="9" t="n"/>
    </row>
    <row r="920">
      <c r="A920" s="10" t="inlineStr">
        <is>
          <t>HITACHI</t>
        </is>
      </c>
      <c r="B920" s="10" t="inlineStr">
        <is>
          <t>EX 40U</t>
        </is>
      </c>
      <c r="C920" s="10" t="inlineStr">
        <is>
          <t>w /</t>
        </is>
      </c>
      <c r="D920" s="10" t="inlineStr">
        <is>
          <t>Isuzu 4LE1 Spec PA07</t>
        </is>
      </c>
      <c r="E920" s="11" t="n"/>
      <c r="F920" s="11" t="n"/>
    </row>
    <row r="921">
      <c r="A921" s="8" t="inlineStr">
        <is>
          <t>HITACHI</t>
        </is>
      </c>
      <c r="B921" s="8" t="inlineStr">
        <is>
          <t>EX 40UR</t>
        </is>
      </c>
      <c r="C921" s="8" t="inlineStr">
        <is>
          <t>w /</t>
        </is>
      </c>
      <c r="D921" s="8" t="inlineStr">
        <is>
          <t>Isuzu 3KR2 Spec HA05 (UH)</t>
        </is>
      </c>
      <c r="E921" s="9" t="n"/>
      <c r="F921" s="9" t="n"/>
    </row>
    <row r="922">
      <c r="A922" s="10" t="inlineStr">
        <is>
          <t>HITACHI</t>
        </is>
      </c>
      <c r="B922" s="10" t="inlineStr">
        <is>
          <t>EX 45</t>
        </is>
      </c>
      <c r="C922" s="10" t="inlineStr">
        <is>
          <t>w /</t>
        </is>
      </c>
      <c r="D922" s="10" t="inlineStr">
        <is>
          <t>Isuzu 4JC1</t>
        </is>
      </c>
      <c r="E922" s="11" t="n"/>
      <c r="F922" s="11" t="n"/>
    </row>
    <row r="923">
      <c r="A923" s="8" t="inlineStr">
        <is>
          <t>HITACHI</t>
        </is>
      </c>
      <c r="B923" s="8" t="inlineStr">
        <is>
          <t>EX 45-2</t>
        </is>
      </c>
      <c r="C923" s="8" t="inlineStr">
        <is>
          <t>w /</t>
        </is>
      </c>
      <c r="D923" s="8" t="inlineStr">
        <is>
          <t>Kubota V2203-B</t>
        </is>
      </c>
      <c r="E923" s="9" t="n"/>
      <c r="F923" s="9" t="n"/>
    </row>
    <row r="924">
      <c r="A924" s="10" t="inlineStr">
        <is>
          <t>HITACHI</t>
        </is>
      </c>
      <c r="B924" s="10" t="inlineStr">
        <is>
          <t>EX 450-5</t>
        </is>
      </c>
      <c r="C924" s="10" t="inlineStr">
        <is>
          <t>w /</t>
        </is>
      </c>
      <c r="D924" s="10" t="inlineStr">
        <is>
          <t>Isuzu 6RB1T</t>
        </is>
      </c>
      <c r="E924" s="11" t="n"/>
      <c r="F924" s="11" t="n"/>
    </row>
    <row r="925">
      <c r="A925" s="8" t="inlineStr">
        <is>
          <t>HITACHI</t>
        </is>
      </c>
      <c r="B925" s="8" t="inlineStr">
        <is>
          <t>EX 455 (FH)</t>
        </is>
      </c>
      <c r="C925" s="8" t="inlineStr">
        <is>
          <t>w /</t>
        </is>
      </c>
      <c r="D925" s="8" t="inlineStr">
        <is>
          <t>Isuzu 6RB1T spec TQA06</t>
        </is>
      </c>
      <c r="E925" s="9" t="n"/>
      <c r="F925" s="9" t="n"/>
    </row>
    <row r="926">
      <c r="A926" s="10" t="inlineStr">
        <is>
          <t>HITACHI</t>
        </is>
      </c>
      <c r="B926" s="10" t="inlineStr">
        <is>
          <t>EX 455-5</t>
        </is>
      </c>
      <c r="C926" s="10" t="inlineStr">
        <is>
          <t>w /</t>
        </is>
      </c>
      <c r="D926" s="10" t="inlineStr">
        <is>
          <t>Isuzu 6RB1T</t>
        </is>
      </c>
      <c r="E926" s="11" t="n"/>
      <c r="F926" s="11" t="n"/>
    </row>
    <row r="927">
      <c r="A927" s="8" t="inlineStr">
        <is>
          <t>HITACHI</t>
        </is>
      </c>
      <c r="B927" s="8" t="inlineStr">
        <is>
          <t>EX 456</t>
        </is>
      </c>
      <c r="C927" s="8" t="inlineStr">
        <is>
          <t>w /</t>
        </is>
      </c>
      <c r="D927" s="8" t="inlineStr">
        <is>
          <t>Isuzu 6WG1 Spec TQA01</t>
        </is>
      </c>
      <c r="E927" s="9" t="n"/>
      <c r="F927" s="9" t="n"/>
    </row>
    <row r="928">
      <c r="A928" s="10" t="inlineStr">
        <is>
          <t>HITACHI</t>
        </is>
      </c>
      <c r="B928" s="10" t="inlineStr">
        <is>
          <t>EX 50U</t>
        </is>
      </c>
      <c r="C928" s="10" t="inlineStr">
        <is>
          <t>w /</t>
        </is>
      </c>
      <c r="D928" s="10" t="inlineStr">
        <is>
          <t>Isuzu 4LE1 Spec PA14</t>
        </is>
      </c>
      <c r="E928" s="11" t="n"/>
      <c r="F928" s="11" t="n"/>
    </row>
    <row r="929">
      <c r="A929" s="8" t="inlineStr">
        <is>
          <t>HITACHI</t>
        </is>
      </c>
      <c r="B929" s="8" t="inlineStr">
        <is>
          <t>EX 50UR</t>
        </is>
      </c>
      <c r="C929" s="8" t="inlineStr">
        <is>
          <t>w /</t>
        </is>
      </c>
      <c r="D929" s="8" t="inlineStr">
        <is>
          <t>Isuzu 3AB1</t>
        </is>
      </c>
      <c r="E929" s="9" t="n"/>
      <c r="F929" s="9" t="n"/>
    </row>
    <row r="930">
      <c r="A930" s="10" t="inlineStr">
        <is>
          <t>HITACHI</t>
        </is>
      </c>
      <c r="B930" s="10" t="inlineStr">
        <is>
          <t>EX 50URG</t>
        </is>
      </c>
      <c r="C930" s="10" t="inlineStr">
        <is>
          <t>w /</t>
        </is>
      </c>
      <c r="D930" s="10" t="inlineStr">
        <is>
          <t>Isuzu 3AB1</t>
        </is>
      </c>
      <c r="E930" s="11" t="n"/>
      <c r="F930" s="11" t="n"/>
    </row>
    <row r="931">
      <c r="A931" s="8" t="inlineStr">
        <is>
          <t>HITACHI</t>
        </is>
      </c>
      <c r="B931" s="8" t="inlineStr">
        <is>
          <t>EX 550</t>
        </is>
      </c>
      <c r="C931" s="8" t="inlineStr">
        <is>
          <t>w /</t>
        </is>
      </c>
      <c r="D931" s="8" t="inlineStr">
        <is>
          <t>Cummins NTA855-C400</t>
        </is>
      </c>
      <c r="E931" s="9" t="n"/>
      <c r="F931" s="9" t="n"/>
    </row>
    <row r="932">
      <c r="A932" s="10" t="inlineStr">
        <is>
          <t>HITACHI</t>
        </is>
      </c>
      <c r="B932" s="10" t="inlineStr">
        <is>
          <t>EX 550(LC)-5</t>
        </is>
      </c>
      <c r="C932" s="10" t="inlineStr">
        <is>
          <t>w /</t>
        </is>
      </c>
      <c r="D932" s="10" t="inlineStr">
        <is>
          <t>Cummins N14-C400</t>
        </is>
      </c>
      <c r="E932" s="11" t="n"/>
      <c r="F932" s="11" t="n"/>
    </row>
    <row r="933">
      <c r="A933" s="8" t="inlineStr">
        <is>
          <t>HITACHI</t>
        </is>
      </c>
      <c r="B933" s="8" t="inlineStr">
        <is>
          <t>EX 550-3</t>
        </is>
      </c>
      <c r="C933" s="8" t="inlineStr">
        <is>
          <t>w /</t>
        </is>
      </c>
      <c r="D933" s="8" t="inlineStr">
        <is>
          <t>Cummins N14-C400</t>
        </is>
      </c>
      <c r="E933" s="9" t="n"/>
      <c r="F933" s="9" t="n"/>
    </row>
    <row r="934">
      <c r="A934" s="10" t="inlineStr">
        <is>
          <t>HITACHI</t>
        </is>
      </c>
      <c r="B934" s="10" t="inlineStr">
        <is>
          <t>EX 5500-5</t>
        </is>
      </c>
      <c r="C934" s="10" t="inlineStr">
        <is>
          <t>w /</t>
        </is>
      </c>
      <c r="D934" s="10" t="inlineStr">
        <is>
          <t>Cummins QSK45-C</t>
        </is>
      </c>
      <c r="E934" s="11" t="n"/>
      <c r="F934" s="11" t="n"/>
    </row>
    <row r="935">
      <c r="A935" s="8" t="inlineStr">
        <is>
          <t>HITACHI</t>
        </is>
      </c>
      <c r="B935" s="8" t="inlineStr">
        <is>
          <t>EX 55UR</t>
        </is>
      </c>
      <c r="C935" s="8" t="inlineStr">
        <is>
          <t>w /</t>
        </is>
      </c>
      <c r="D935" s="8" t="inlineStr">
        <is>
          <t>Nissan TD2340-10</t>
        </is>
      </c>
      <c r="E935" s="9" t="n"/>
      <c r="F935" s="9" t="n"/>
    </row>
    <row r="936">
      <c r="A936" s="10" t="inlineStr">
        <is>
          <t>HITACHI</t>
        </is>
      </c>
      <c r="B936" s="10" t="inlineStr">
        <is>
          <t>EX 55UR-3</t>
        </is>
      </c>
      <c r="C936" s="10" t="inlineStr">
        <is>
          <t>w /</t>
        </is>
      </c>
      <c r="D936" s="10" t="inlineStr">
        <is>
          <t>Isuzu 4LE1</t>
        </is>
      </c>
      <c r="E936" s="11" t="n"/>
      <c r="F936" s="11" t="n"/>
    </row>
    <row r="937">
      <c r="A937" s="8" t="inlineStr">
        <is>
          <t>HITACHI</t>
        </is>
      </c>
      <c r="B937" s="8" t="inlineStr">
        <is>
          <t>EX 60</t>
        </is>
      </c>
      <c r="C937" s="8" t="inlineStr">
        <is>
          <t>w /</t>
        </is>
      </c>
      <c r="D937" s="8" t="inlineStr">
        <is>
          <t>Nissan FD3304</t>
        </is>
      </c>
      <c r="E937" s="9" t="n"/>
      <c r="F937" s="9" t="n"/>
    </row>
    <row r="938">
      <c r="A938" s="10" t="inlineStr">
        <is>
          <t>HITACHI</t>
        </is>
      </c>
      <c r="B938" s="10" t="inlineStr">
        <is>
          <t>EX 60(LC)-5</t>
        </is>
      </c>
      <c r="C938" s="10" t="inlineStr">
        <is>
          <t>w /</t>
        </is>
      </c>
      <c r="D938" s="10" t="inlineStr">
        <is>
          <t>Nissan BD3004-19</t>
        </is>
      </c>
      <c r="E938" s="11" t="n"/>
      <c r="F938" s="11" t="n"/>
    </row>
    <row r="939">
      <c r="A939" s="8" t="inlineStr">
        <is>
          <t>HITACHI</t>
        </is>
      </c>
      <c r="B939" s="8" t="inlineStr">
        <is>
          <t>EX 60-2</t>
        </is>
      </c>
      <c r="C939" s="8" t="inlineStr">
        <is>
          <t>w /</t>
        </is>
      </c>
      <c r="D939" s="8" t="inlineStr">
        <is>
          <t>Nissan BD3004-19</t>
        </is>
      </c>
      <c r="E939" s="9" t="n"/>
      <c r="F939" s="9" t="n"/>
    </row>
    <row r="940">
      <c r="A940" s="10" t="inlineStr">
        <is>
          <t>HITACHI</t>
        </is>
      </c>
      <c r="B940" s="10" t="inlineStr">
        <is>
          <t>EX 60-3</t>
        </is>
      </c>
      <c r="C940" s="10" t="inlineStr">
        <is>
          <t>w /</t>
        </is>
      </c>
      <c r="D940" s="10" t="inlineStr">
        <is>
          <t>Nissan BD3004-19</t>
        </is>
      </c>
      <c r="E940" s="11" t="n"/>
      <c r="F940" s="11" t="n"/>
    </row>
    <row r="941">
      <c r="A941" s="8" t="inlineStr">
        <is>
          <t>HITACHI</t>
        </is>
      </c>
      <c r="B941" s="8" t="inlineStr">
        <is>
          <t>EX 600(LC)H-3</t>
        </is>
      </c>
      <c r="C941" s="8" t="inlineStr">
        <is>
          <t>w /</t>
        </is>
      </c>
      <c r="D941" s="8" t="inlineStr">
        <is>
          <t>Cummins N14-C400</t>
        </is>
      </c>
      <c r="E941" s="9" t="n"/>
      <c r="F941" s="9" t="n"/>
    </row>
    <row r="942">
      <c r="A942" s="10" t="inlineStr">
        <is>
          <t>HITACHI</t>
        </is>
      </c>
      <c r="B942" s="10" t="inlineStr">
        <is>
          <t>EX 600(LC)H-5</t>
        </is>
      </c>
      <c r="C942" s="10" t="inlineStr">
        <is>
          <t>w /</t>
        </is>
      </c>
      <c r="D942" s="10" t="inlineStr">
        <is>
          <t>Cummins N14-C400</t>
        </is>
      </c>
      <c r="E942" s="11" t="n"/>
      <c r="F942" s="11" t="n"/>
    </row>
    <row r="943">
      <c r="A943" s="8" t="inlineStr">
        <is>
          <t>HITACHI</t>
        </is>
      </c>
      <c r="B943" s="8" t="inlineStr">
        <is>
          <t>EX 60SR</t>
        </is>
      </c>
      <c r="C943" s="8" t="inlineStr">
        <is>
          <t>w /</t>
        </is>
      </c>
      <c r="D943" s="8" t="inlineStr">
        <is>
          <t>Nissan FD3304</t>
        </is>
      </c>
      <c r="E943" s="9" t="n"/>
      <c r="F943" s="9" t="n"/>
    </row>
    <row r="944">
      <c r="A944" s="10" t="inlineStr">
        <is>
          <t>HITACHI</t>
        </is>
      </c>
      <c r="B944" s="10" t="inlineStr">
        <is>
          <t>EX 60UR(G)</t>
        </is>
      </c>
      <c r="C944" s="10" t="inlineStr">
        <is>
          <t>w /</t>
        </is>
      </c>
      <c r="D944" s="10" t="inlineStr">
        <is>
          <t>Isuzu 4JB1 Spec PH</t>
        </is>
      </c>
      <c r="E944" s="11" t="n"/>
      <c r="F944" s="11" t="n"/>
    </row>
    <row r="945">
      <c r="A945" s="8" t="inlineStr">
        <is>
          <t>HITACHI</t>
        </is>
      </c>
      <c r="B945" s="8" t="inlineStr">
        <is>
          <t>EX 60WD</t>
        </is>
      </c>
      <c r="C945" s="8" t="inlineStr">
        <is>
          <t>w /</t>
        </is>
      </c>
      <c r="D945" s="8" t="inlineStr">
        <is>
          <t>Nissan FD3504</t>
        </is>
      </c>
      <c r="E945" s="9" t="n"/>
      <c r="F945" s="9" t="n"/>
    </row>
    <row r="946">
      <c r="A946" s="10" t="inlineStr">
        <is>
          <t>HITACHI</t>
        </is>
      </c>
      <c r="B946" s="10" t="inlineStr">
        <is>
          <t>EX 60WD-2</t>
        </is>
      </c>
      <c r="C946" s="10" t="inlineStr">
        <is>
          <t>w /</t>
        </is>
      </c>
      <c r="D946" s="10" t="inlineStr">
        <is>
          <t>Nissan BD3004-17</t>
        </is>
      </c>
      <c r="E946" s="11" t="n"/>
      <c r="F946" s="11" t="n"/>
    </row>
    <row r="947">
      <c r="A947" s="8" t="inlineStr">
        <is>
          <t>HITACHI</t>
        </is>
      </c>
      <c r="B947" s="8" t="inlineStr">
        <is>
          <t>EX 700</t>
        </is>
      </c>
      <c r="C947" s="8" t="inlineStr">
        <is>
          <t>w /</t>
        </is>
      </c>
      <c r="D947" s="8" t="inlineStr">
        <is>
          <t>Cummins NTA855-C450</t>
        </is>
      </c>
      <c r="E947" s="9" t="n"/>
      <c r="F947" s="9" t="n"/>
    </row>
    <row r="948">
      <c r="A948" s="10" t="inlineStr">
        <is>
          <t>HITACHI</t>
        </is>
      </c>
      <c r="B948" s="10" t="inlineStr">
        <is>
          <t>EX 750-5</t>
        </is>
      </c>
      <c r="C948" s="10" t="inlineStr">
        <is>
          <t>w /</t>
        </is>
      </c>
      <c r="D948" s="10" t="inlineStr">
        <is>
          <t>Cummins N14C</t>
        </is>
      </c>
      <c r="E948" s="11" t="n"/>
      <c r="F948" s="11" t="n"/>
    </row>
    <row r="949">
      <c r="A949" s="8" t="inlineStr">
        <is>
          <t>HITACHI</t>
        </is>
      </c>
      <c r="B949" s="8" t="inlineStr">
        <is>
          <t>EX 75UR-3</t>
        </is>
      </c>
      <c r="C949" s="8" t="inlineStr">
        <is>
          <t>w /</t>
        </is>
      </c>
      <c r="D949" s="8" t="inlineStr">
        <is>
          <t>Nissan BD3004-20</t>
        </is>
      </c>
      <c r="E949" s="9" t="n"/>
      <c r="F949" s="9" t="n"/>
    </row>
    <row r="950">
      <c r="A950" s="10" t="inlineStr">
        <is>
          <t>HITACHI</t>
        </is>
      </c>
      <c r="B950" s="10" t="inlineStr">
        <is>
          <t>EX 75US-7</t>
        </is>
      </c>
      <c r="C950" s="10" t="inlineStr">
        <is>
          <t>w /</t>
        </is>
      </c>
      <c r="D950" s="10" t="inlineStr">
        <is>
          <t>Isuzu 4JG1 Spec PH01</t>
        </is>
      </c>
      <c r="E950" s="11" t="n"/>
      <c r="F950" s="11" t="n"/>
    </row>
    <row r="951">
      <c r="A951" s="8" t="inlineStr">
        <is>
          <t>HITACHI</t>
        </is>
      </c>
      <c r="B951" s="8" t="inlineStr">
        <is>
          <t>EX 8</t>
        </is>
      </c>
      <c r="C951" s="8" t="inlineStr">
        <is>
          <t>w /</t>
        </is>
      </c>
      <c r="D951" s="8" t="inlineStr">
        <is>
          <t>Kubota Z482-B</t>
        </is>
      </c>
      <c r="E951" s="9" t="n"/>
      <c r="F951" s="9" t="n"/>
    </row>
    <row r="952">
      <c r="A952" s="10" t="inlineStr">
        <is>
          <t>HITACHI</t>
        </is>
      </c>
      <c r="B952" s="10" t="inlineStr">
        <is>
          <t>EX 8-2</t>
        </is>
      </c>
      <c r="C952" s="10" t="inlineStr">
        <is>
          <t>w /</t>
        </is>
      </c>
      <c r="D952" s="10" t="inlineStr">
        <is>
          <t>Kubota Z482-B</t>
        </is>
      </c>
      <c r="E952" s="11" t="n"/>
      <c r="F952" s="11" t="n"/>
    </row>
    <row r="953">
      <c r="A953" s="8" t="inlineStr">
        <is>
          <t>HITACHI</t>
        </is>
      </c>
      <c r="B953" s="8" t="inlineStr">
        <is>
          <t>EX 8-2B</t>
        </is>
      </c>
      <c r="C953" s="8" t="inlineStr">
        <is>
          <t>w /</t>
        </is>
      </c>
      <c r="D953" s="8" t="inlineStr">
        <is>
          <t>Kubota Z482-B</t>
        </is>
      </c>
      <c r="E953" s="9" t="n"/>
      <c r="F953" s="9" t="n"/>
    </row>
    <row r="954">
      <c r="A954" s="10" t="inlineStr">
        <is>
          <t>HITACHI</t>
        </is>
      </c>
      <c r="B954" s="10" t="inlineStr">
        <is>
          <t>EX 80-5</t>
        </is>
      </c>
      <c r="C954" s="10" t="inlineStr">
        <is>
          <t>w /</t>
        </is>
      </c>
      <c r="D954" s="10" t="inlineStr">
        <is>
          <t>Nissan BD3004-19</t>
        </is>
      </c>
      <c r="E954" s="11" t="n"/>
      <c r="F954" s="11" t="n"/>
    </row>
    <row r="955">
      <c r="A955" s="8" t="inlineStr">
        <is>
          <t>HITACHI</t>
        </is>
      </c>
      <c r="B955" s="8" t="inlineStr">
        <is>
          <t>EX 800H-5</t>
        </is>
      </c>
      <c r="C955" s="8" t="inlineStr">
        <is>
          <t>w /</t>
        </is>
      </c>
      <c r="D955" s="8" t="inlineStr">
        <is>
          <t>Cummins N14C</t>
        </is>
      </c>
      <c r="E955" s="9" t="n"/>
      <c r="F955" s="9" t="n"/>
    </row>
    <row r="956">
      <c r="A956" s="10" t="inlineStr">
        <is>
          <t>HITACHI</t>
        </is>
      </c>
      <c r="B956" s="10" t="inlineStr">
        <is>
          <t>EX 90</t>
        </is>
      </c>
      <c r="C956" s="10" t="inlineStr">
        <is>
          <t>w /</t>
        </is>
      </c>
      <c r="D956" s="10" t="inlineStr">
        <is>
          <t>Isuzu 4BD1</t>
        </is>
      </c>
      <c r="E956" s="11" t="n"/>
      <c r="F956" s="11" t="n"/>
    </row>
    <row r="957">
      <c r="A957" s="8" t="inlineStr">
        <is>
          <t>HITACHI</t>
        </is>
      </c>
      <c r="B957" s="8" t="inlineStr">
        <is>
          <t>EX100-5</t>
        </is>
      </c>
      <c r="C957" s="8" t="inlineStr">
        <is>
          <t>Isuzu</t>
        </is>
      </c>
      <c r="D957" s="8" t="inlineStr">
        <is>
          <t>4BG1</t>
        </is>
      </c>
      <c r="E957" s="9" t="n"/>
      <c r="F957" s="9" t="n"/>
    </row>
    <row r="958">
      <c r="A958" s="10" t="inlineStr">
        <is>
          <t>HITACHI</t>
        </is>
      </c>
      <c r="B958" s="10" t="inlineStr">
        <is>
          <t>EX120-5 EX130H-5</t>
        </is>
      </c>
      <c r="C958" s="10" t="inlineStr">
        <is>
          <t>Isuzu</t>
        </is>
      </c>
      <c r="D958" s="10" t="inlineStr">
        <is>
          <t>4BG1</t>
        </is>
      </c>
      <c r="E958" s="11" t="n"/>
      <c r="F958" s="10" t="inlineStr">
        <is>
          <t>HPV050</t>
        </is>
      </c>
    </row>
    <row r="959">
      <c r="A959" s="8" t="inlineStr">
        <is>
          <t>HITACHI</t>
        </is>
      </c>
      <c r="B959" s="8" t="inlineStr">
        <is>
          <t>EX150LC-5 EX160LC-5</t>
        </is>
      </c>
      <c r="C959" s="8" t="inlineStr">
        <is>
          <t>Isuzu</t>
        </is>
      </c>
      <c r="D959" s="8" t="inlineStr">
        <is>
          <t>4BG1</t>
        </is>
      </c>
      <c r="E959" s="9" t="n"/>
      <c r="F959" s="9" t="n"/>
    </row>
    <row r="960">
      <c r="A960" s="10" t="inlineStr">
        <is>
          <t>HITACHI</t>
        </is>
      </c>
      <c r="B960" s="10" t="inlineStr">
        <is>
          <t>EX200-2 /3</t>
        </is>
      </c>
      <c r="C960" s="10" t="inlineStr">
        <is>
          <t>Isuzu</t>
        </is>
      </c>
      <c r="D960" s="10" t="inlineStr">
        <is>
          <t>6BD1T</t>
        </is>
      </c>
      <c r="E960" s="11" t="n"/>
      <c r="F960" s="11" t="n"/>
    </row>
    <row r="961">
      <c r="A961" s="8" t="inlineStr">
        <is>
          <t>HITACHI</t>
        </is>
      </c>
      <c r="B961" s="8" t="inlineStr">
        <is>
          <t>EX200-5</t>
        </is>
      </c>
      <c r="C961" s="8" t="inlineStr">
        <is>
          <t>Isuzu</t>
        </is>
      </c>
      <c r="D961" s="8" t="inlineStr">
        <is>
          <t>6BG1 (cơ)</t>
        </is>
      </c>
      <c r="E961" s="9" t="n"/>
      <c r="F961" s="8" t="inlineStr">
        <is>
          <t>HPV102</t>
        </is>
      </c>
    </row>
    <row r="962">
      <c r="A962" s="10" t="inlineStr">
        <is>
          <t>HITACHI</t>
        </is>
      </c>
      <c r="B962" s="10" t="inlineStr">
        <is>
          <t>EX210(LC)H-5</t>
        </is>
      </c>
      <c r="C962" s="10" t="inlineStr">
        <is>
          <t>Isuzu</t>
        </is>
      </c>
      <c r="D962" s="10" t="inlineStr">
        <is>
          <t>6BG1</t>
        </is>
      </c>
      <c r="E962" s="11" t="n"/>
      <c r="F962" s="11" t="n"/>
    </row>
    <row r="963">
      <c r="A963" s="8" t="inlineStr">
        <is>
          <t>HITACHI</t>
        </is>
      </c>
      <c r="B963" s="8" t="inlineStr">
        <is>
          <t>EX220 / EX220-2 /EX270</t>
        </is>
      </c>
      <c r="C963" s="9" t="n"/>
      <c r="D963" s="8" t="inlineStr">
        <is>
          <t>H06C-T</t>
        </is>
      </c>
      <c r="E963" s="9" t="n"/>
      <c r="F963" s="9" t="n"/>
    </row>
    <row r="964">
      <c r="A964" s="10" t="inlineStr">
        <is>
          <t>HITACHI</t>
        </is>
      </c>
      <c r="B964" s="10" t="inlineStr">
        <is>
          <t>EX220(LC)-5 /EX230LC(H)-5</t>
        </is>
      </c>
      <c r="C964" s="10" t="inlineStr">
        <is>
          <t>Hino</t>
        </is>
      </c>
      <c r="D964" s="10" t="inlineStr">
        <is>
          <t>H07C-TD</t>
        </is>
      </c>
      <c r="E964" s="11" t="n"/>
      <c r="F964" s="10" t="inlineStr">
        <is>
          <t>HPV102</t>
        </is>
      </c>
    </row>
    <row r="965">
      <c r="A965" s="8" t="inlineStr">
        <is>
          <t>HITACHI</t>
        </is>
      </c>
      <c r="B965" s="8" t="inlineStr">
        <is>
          <t>EX220-1</t>
        </is>
      </c>
      <c r="C965" s="9" t="n"/>
      <c r="D965" s="8" t="inlineStr">
        <is>
          <t>H06C</t>
        </is>
      </c>
      <c r="E965" s="9" t="n"/>
      <c r="F965" s="8" t="inlineStr">
        <is>
          <t>HPV116C (Bơm đôi)</t>
        </is>
      </c>
    </row>
    <row r="966">
      <c r="A966" s="10" t="inlineStr">
        <is>
          <t>HITACHI</t>
        </is>
      </c>
      <c r="B966" s="10" t="inlineStr">
        <is>
          <t>EX220-3</t>
        </is>
      </c>
      <c r="C966" s="11" t="n"/>
      <c r="D966" s="10" t="inlineStr">
        <is>
          <t>H06C</t>
        </is>
      </c>
      <c r="E966" s="11" t="n"/>
      <c r="F966" s="10" t="inlineStr">
        <is>
          <t>HPV 091</t>
        </is>
      </c>
    </row>
    <row r="967">
      <c r="A967" s="8" t="inlineStr">
        <is>
          <t>HITACHI</t>
        </is>
      </c>
      <c r="B967" s="8" t="inlineStr">
        <is>
          <t>EX225USR</t>
        </is>
      </c>
      <c r="C967" s="8" t="inlineStr">
        <is>
          <t>Isuzu</t>
        </is>
      </c>
      <c r="D967" s="8" t="inlineStr">
        <is>
          <t>6BG1-T TQA04</t>
        </is>
      </c>
      <c r="E967" s="9" t="n"/>
      <c r="F967" s="9" t="n"/>
    </row>
    <row r="968">
      <c r="A968" s="10" t="inlineStr">
        <is>
          <t>HITACHI</t>
        </is>
      </c>
      <c r="B968" s="10" t="inlineStr">
        <is>
          <t>EX255</t>
        </is>
      </c>
      <c r="C968" s="10" t="inlineStr">
        <is>
          <t>Isuzu</t>
        </is>
      </c>
      <c r="D968" s="10" t="inlineStr">
        <is>
          <t>6BG1</t>
        </is>
      </c>
      <c r="E968" s="11" t="n"/>
      <c r="F968" s="11" t="n"/>
    </row>
    <row r="969">
      <c r="A969" s="8" t="inlineStr">
        <is>
          <t>HITACHI</t>
        </is>
      </c>
      <c r="B969" s="8" t="inlineStr">
        <is>
          <t>EX300 /EX300-1 /3</t>
        </is>
      </c>
      <c r="C969" s="8" t="inlineStr">
        <is>
          <t>Isuzu</t>
        </is>
      </c>
      <c r="D969" s="8" t="inlineStr">
        <is>
          <t>EP100T</t>
        </is>
      </c>
      <c r="E969" s="9" t="n"/>
      <c r="F969" s="8" t="inlineStr">
        <is>
          <t>HPV 145C (bơm đôi)</t>
        </is>
      </c>
    </row>
    <row r="970" ht="31.5" customHeight="1">
      <c r="A970" s="10" t="inlineStr">
        <is>
          <t>HITACHI</t>
        </is>
      </c>
      <c r="B970" s="10" t="inlineStr">
        <is>
          <t>EX300(LC)-5 / EX330LC-5 / EX350(LC)H-5 EX370(HD)-5</t>
        </is>
      </c>
      <c r="C970" s="10" t="inlineStr">
        <is>
          <t>Isuzu</t>
        </is>
      </c>
      <c r="D970" s="10" t="inlineStr">
        <is>
          <t>6SD1 TQA01</t>
        </is>
      </c>
      <c r="E970" s="10" t="inlineStr">
        <is>
          <t>1, 4 m3</t>
        </is>
      </c>
      <c r="F970" s="11" t="n"/>
    </row>
    <row r="971">
      <c r="A971" s="8" t="inlineStr">
        <is>
          <t>HITACHI</t>
        </is>
      </c>
      <c r="B971" s="8" t="inlineStr">
        <is>
          <t>EX355</t>
        </is>
      </c>
      <c r="C971" s="8" t="inlineStr">
        <is>
          <t>Isuzu</t>
        </is>
      </c>
      <c r="D971" s="8" t="inlineStr">
        <is>
          <t>6HK1-XQA01</t>
        </is>
      </c>
      <c r="E971" s="9" t="n"/>
      <c r="F971" s="9" t="n"/>
    </row>
    <row r="972">
      <c r="A972" s="10" t="inlineStr">
        <is>
          <t>HITACHI</t>
        </is>
      </c>
      <c r="B972" s="10" t="inlineStr">
        <is>
          <t>EX355</t>
        </is>
      </c>
      <c r="C972" s="10" t="inlineStr">
        <is>
          <t>Isuzu</t>
        </is>
      </c>
      <c r="D972" s="10" t="inlineStr">
        <is>
          <t>6SD1-TQA03</t>
        </is>
      </c>
      <c r="E972" s="11" t="n"/>
      <c r="F972" s="11" t="n"/>
    </row>
    <row r="973">
      <c r="A973" s="8" t="inlineStr">
        <is>
          <t>HITACHI</t>
        </is>
      </c>
      <c r="B973" s="8" t="inlineStr">
        <is>
          <t>EX400</t>
        </is>
      </c>
      <c r="C973" s="8" t="inlineStr">
        <is>
          <t>Isuzu</t>
        </is>
      </c>
      <c r="D973" s="8" t="inlineStr">
        <is>
          <t>6RB1T</t>
        </is>
      </c>
      <c r="E973" s="9" t="n"/>
      <c r="F973" s="9" t="n"/>
    </row>
    <row r="974">
      <c r="A974" s="10" t="inlineStr">
        <is>
          <t>HITACHI</t>
        </is>
      </c>
      <c r="B974" s="10" t="inlineStr">
        <is>
          <t>EX400-3</t>
        </is>
      </c>
      <c r="C974" s="10" t="inlineStr">
        <is>
          <t>Isuzu</t>
        </is>
      </c>
      <c r="D974" s="10" t="inlineStr">
        <is>
          <t>6RB1-TPQ</t>
        </is>
      </c>
      <c r="E974" s="11" t="n"/>
      <c r="F974" s="11" t="n"/>
    </row>
    <row r="975">
      <c r="A975" s="8" t="inlineStr">
        <is>
          <t>HITACHI</t>
        </is>
      </c>
      <c r="B975" s="8" t="inlineStr">
        <is>
          <t>EX400-5</t>
        </is>
      </c>
      <c r="C975" s="8" t="inlineStr">
        <is>
          <t>Isuzu</t>
        </is>
      </c>
      <c r="D975" s="8" t="inlineStr">
        <is>
          <t>6RB1</t>
        </is>
      </c>
      <c r="E975" s="9" t="n"/>
      <c r="F975" s="9" t="n"/>
    </row>
    <row r="976">
      <c r="A976" s="10" t="inlineStr">
        <is>
          <t>HITACHI</t>
        </is>
      </c>
      <c r="B976" s="10" t="inlineStr">
        <is>
          <t>EX60 /2 /3</t>
        </is>
      </c>
      <c r="C976" s="11" t="inlineStr">
        <is>
          <t>NISSAN</t>
        </is>
      </c>
      <c r="D976" s="10" t="inlineStr">
        <is>
          <t>BD30</t>
        </is>
      </c>
      <c r="E976" s="11" t="n"/>
      <c r="F976" s="11" t="n"/>
    </row>
    <row r="977">
      <c r="A977" s="8" t="inlineStr">
        <is>
          <t>HITACHI</t>
        </is>
      </c>
      <c r="B977" s="8" t="inlineStr">
        <is>
          <t>EX60-5</t>
        </is>
      </c>
      <c r="C977" s="11" t="inlineStr">
        <is>
          <t>NISSAN</t>
        </is>
      </c>
      <c r="D977" s="8" t="inlineStr">
        <is>
          <t>ED33</t>
        </is>
      </c>
      <c r="E977" s="9" t="n"/>
      <c r="F977" s="9" t="n"/>
    </row>
    <row r="978">
      <c r="A978" s="10" t="inlineStr">
        <is>
          <t>HITACHI</t>
        </is>
      </c>
      <c r="B978" s="10" t="inlineStr">
        <is>
          <t>EX60SR</t>
        </is>
      </c>
      <c r="C978" s="11" t="inlineStr">
        <is>
          <t>NISSAN</t>
        </is>
      </c>
      <c r="D978" s="10" t="inlineStr">
        <is>
          <t>FD33</t>
        </is>
      </c>
      <c r="E978" s="11" t="n"/>
      <c r="F978" s="11" t="n"/>
    </row>
    <row r="979">
      <c r="A979" s="8" t="inlineStr">
        <is>
          <t>HITACHI</t>
        </is>
      </c>
      <c r="B979" s="8" t="inlineStr">
        <is>
          <t>EX60UR</t>
        </is>
      </c>
      <c r="C979" s="8" t="inlineStr">
        <is>
          <t>Isuzu</t>
        </is>
      </c>
      <c r="D979" s="8" t="inlineStr">
        <is>
          <t>4JB1</t>
        </is>
      </c>
      <c r="E979" s="9" t="n"/>
      <c r="F979" s="9" t="n"/>
    </row>
    <row r="980">
      <c r="A980" s="10" t="inlineStr">
        <is>
          <t>HITACHI</t>
        </is>
      </c>
      <c r="B980" s="10" t="inlineStr">
        <is>
          <t>EX60WD</t>
        </is>
      </c>
      <c r="C980" s="11" t="n"/>
      <c r="D980" s="10" t="inlineStr">
        <is>
          <t>FD3504</t>
        </is>
      </c>
      <c r="E980" s="11" t="n"/>
      <c r="F980" s="11" t="n"/>
    </row>
    <row r="981">
      <c r="A981" s="8" t="inlineStr">
        <is>
          <t>HITACHI</t>
        </is>
      </c>
      <c r="B981" s="8" t="inlineStr">
        <is>
          <t>EX60WD-2</t>
        </is>
      </c>
      <c r="C981" s="9" t="n"/>
      <c r="D981" s="8" t="inlineStr">
        <is>
          <t>BD3004-17</t>
        </is>
      </c>
      <c r="E981" s="9" t="n"/>
      <c r="F981" s="9" t="n"/>
    </row>
    <row r="982">
      <c r="A982" s="10" t="inlineStr">
        <is>
          <t>HITACHI</t>
        </is>
      </c>
      <c r="B982" s="10" t="inlineStr">
        <is>
          <t>EX75UR -3</t>
        </is>
      </c>
      <c r="C982" s="11" t="n"/>
      <c r="D982" s="10" t="inlineStr">
        <is>
          <t>BD3004-20</t>
        </is>
      </c>
      <c r="E982" s="11" t="n"/>
      <c r="F982" s="10" t="inlineStr">
        <is>
          <t>52P-2</t>
        </is>
      </c>
    </row>
    <row r="983">
      <c r="A983" s="8" t="inlineStr">
        <is>
          <t>HITACHI</t>
        </is>
      </c>
      <c r="B983" s="8" t="inlineStr">
        <is>
          <t>EX75US-7</t>
        </is>
      </c>
      <c r="C983" s="8" t="inlineStr">
        <is>
          <t>Isuzu</t>
        </is>
      </c>
      <c r="D983" s="8" t="inlineStr">
        <is>
          <t>4JG1</t>
        </is>
      </c>
      <c r="E983" s="9" t="n"/>
      <c r="F983" s="9" t="n"/>
    </row>
    <row r="984">
      <c r="A984" s="10" t="inlineStr">
        <is>
          <t>HITACHI</t>
        </is>
      </c>
      <c r="B984" s="10" t="inlineStr">
        <is>
          <t>EX80-5</t>
        </is>
      </c>
      <c r="C984" s="11" t="n"/>
      <c r="D984" s="10" t="inlineStr">
        <is>
          <t>BD3004-19</t>
        </is>
      </c>
      <c r="E984" s="11" t="n"/>
      <c r="F984" s="11" t="n"/>
    </row>
    <row r="985">
      <c r="A985" s="8" t="inlineStr">
        <is>
          <t>HITACHI</t>
        </is>
      </c>
      <c r="B985" s="8" t="inlineStr">
        <is>
          <t>EX90 4BD1</t>
        </is>
      </c>
      <c r="C985" s="8" t="inlineStr">
        <is>
          <t>Isuzu</t>
        </is>
      </c>
      <c r="D985" s="8" t="inlineStr">
        <is>
          <t>4BD1</t>
        </is>
      </c>
      <c r="E985" s="9" t="n"/>
      <c r="F985" s="9" t="n"/>
    </row>
    <row r="986">
      <c r="A986" s="10" t="inlineStr">
        <is>
          <t>HITACHI</t>
        </is>
      </c>
      <c r="B986" s="10" t="inlineStr">
        <is>
          <t>FH 115W</t>
        </is>
      </c>
      <c r="C986" s="10" t="inlineStr">
        <is>
          <t>w /</t>
        </is>
      </c>
      <c r="D986" s="10" t="inlineStr">
        <is>
          <t>Perkins</t>
        </is>
      </c>
      <c r="E986" s="11" t="n"/>
      <c r="F986" s="11" t="n"/>
    </row>
    <row r="987">
      <c r="A987" s="8" t="inlineStr">
        <is>
          <t>HITACHI</t>
        </is>
      </c>
      <c r="B987" s="8" t="inlineStr">
        <is>
          <t>FH 120</t>
        </is>
      </c>
      <c r="C987" s="8" t="inlineStr">
        <is>
          <t>w /</t>
        </is>
      </c>
      <c r="D987" s="8" t="inlineStr">
        <is>
          <t>Iveco 8065T</t>
        </is>
      </c>
      <c r="E987" s="9" t="n"/>
      <c r="F987" s="9" t="n"/>
    </row>
    <row r="988">
      <c r="A988" s="10" t="inlineStr">
        <is>
          <t>HITACHI</t>
        </is>
      </c>
      <c r="B988" s="10" t="inlineStr">
        <is>
          <t>FH 130-3</t>
        </is>
      </c>
      <c r="C988" s="10" t="inlineStr">
        <is>
          <t>w /</t>
        </is>
      </c>
      <c r="D988" s="10" t="inlineStr">
        <is>
          <t>Iveco</t>
        </is>
      </c>
      <c r="E988" s="11" t="n"/>
      <c r="F988" s="11" t="n"/>
    </row>
    <row r="989">
      <c r="A989" s="8" t="inlineStr">
        <is>
          <t>HITACHI</t>
        </is>
      </c>
      <c r="B989" s="8" t="inlineStr">
        <is>
          <t>FH 130W-3</t>
        </is>
      </c>
      <c r="C989" s="8" t="inlineStr">
        <is>
          <t>w /</t>
        </is>
      </c>
      <c r="D989" s="8" t="inlineStr">
        <is>
          <t>Cummins</t>
        </is>
      </c>
      <c r="E989" s="9" t="n"/>
      <c r="F989" s="9" t="n"/>
    </row>
    <row r="990">
      <c r="A990" s="10" t="inlineStr">
        <is>
          <t>HITACHI</t>
        </is>
      </c>
      <c r="B990" s="10" t="inlineStr">
        <is>
          <t>FH 150</t>
        </is>
      </c>
      <c r="C990" s="10" t="inlineStr">
        <is>
          <t>w /</t>
        </is>
      </c>
      <c r="D990" s="10" t="inlineStr">
        <is>
          <t>Iveco</t>
        </is>
      </c>
      <c r="E990" s="11" t="n"/>
      <c r="F990" s="11" t="n"/>
    </row>
    <row r="991">
      <c r="A991" s="8" t="inlineStr">
        <is>
          <t>HITACHI</t>
        </is>
      </c>
      <c r="B991" s="8" t="inlineStr">
        <is>
          <t>FH 150-3</t>
        </is>
      </c>
      <c r="C991" s="8" t="inlineStr">
        <is>
          <t>w /</t>
        </is>
      </c>
      <c r="D991" s="8" t="inlineStr">
        <is>
          <t>Iveco</t>
        </is>
      </c>
      <c r="E991" s="9" t="n"/>
      <c r="F991" s="9" t="n"/>
    </row>
    <row r="992">
      <c r="A992" s="10" t="inlineStr">
        <is>
          <t>HITACHI</t>
        </is>
      </c>
      <c r="B992" s="10" t="inlineStr">
        <is>
          <t>FH 150W</t>
        </is>
      </c>
      <c r="C992" s="10" t="inlineStr">
        <is>
          <t>w /</t>
        </is>
      </c>
      <c r="D992" s="10" t="inlineStr">
        <is>
          <t>Iveco</t>
        </is>
      </c>
      <c r="E992" s="11" t="n"/>
      <c r="F992" s="11" t="n"/>
    </row>
    <row r="993">
      <c r="A993" s="8" t="inlineStr">
        <is>
          <t>HITACHI</t>
        </is>
      </c>
      <c r="B993" s="8" t="inlineStr">
        <is>
          <t>FH 150W-3</t>
        </is>
      </c>
      <c r="C993" s="8" t="inlineStr">
        <is>
          <t>w /</t>
        </is>
      </c>
      <c r="D993" s="8" t="inlineStr">
        <is>
          <t>Cummins</t>
        </is>
      </c>
      <c r="E993" s="9" t="n"/>
      <c r="F993" s="9" t="n"/>
    </row>
    <row r="994">
      <c r="A994" s="10" t="inlineStr">
        <is>
          <t>HITACHI</t>
        </is>
      </c>
      <c r="B994" s="10" t="inlineStr">
        <is>
          <t>FH 200</t>
        </is>
      </c>
      <c r="C994" s="10" t="inlineStr">
        <is>
          <t>w /</t>
        </is>
      </c>
      <c r="D994" s="10" t="inlineStr">
        <is>
          <t>Iveco</t>
        </is>
      </c>
      <c r="E994" s="11" t="n"/>
      <c r="F994" s="11" t="n"/>
    </row>
    <row r="995">
      <c r="A995" s="8" t="inlineStr">
        <is>
          <t>HITACHI</t>
        </is>
      </c>
      <c r="B995" s="8" t="inlineStr">
        <is>
          <t>FH 200-3</t>
        </is>
      </c>
      <c r="C995" s="8" t="inlineStr">
        <is>
          <t>w /</t>
        </is>
      </c>
      <c r="D995" s="8" t="inlineStr">
        <is>
          <t>Iveco</t>
        </is>
      </c>
      <c r="E995" s="9" t="n"/>
      <c r="F995" s="9" t="n"/>
    </row>
    <row r="996">
      <c r="A996" s="10" t="inlineStr">
        <is>
          <t>HITACHI</t>
        </is>
      </c>
      <c r="B996" s="10" t="inlineStr">
        <is>
          <t>FH 200W-3</t>
        </is>
      </c>
      <c r="C996" s="10" t="inlineStr">
        <is>
          <t>w /</t>
        </is>
      </c>
      <c r="D996" s="10" t="inlineStr">
        <is>
          <t>Iveco</t>
        </is>
      </c>
      <c r="E996" s="11" t="n"/>
      <c r="F996" s="11" t="n"/>
    </row>
    <row r="997">
      <c r="A997" s="8" t="inlineStr">
        <is>
          <t>HITACHI</t>
        </is>
      </c>
      <c r="B997" s="8" t="inlineStr">
        <is>
          <t>FH 220</t>
        </is>
      </c>
      <c r="C997" s="8" t="inlineStr">
        <is>
          <t>w /</t>
        </is>
      </c>
      <c r="D997" s="8" t="inlineStr">
        <is>
          <t>Iveco</t>
        </is>
      </c>
      <c r="E997" s="9" t="n"/>
      <c r="F997" s="9" t="n"/>
    </row>
    <row r="998">
      <c r="A998" s="10" t="inlineStr">
        <is>
          <t>HITACHI</t>
        </is>
      </c>
      <c r="B998" s="10" t="inlineStr">
        <is>
          <t>FH 220-3</t>
        </is>
      </c>
      <c r="C998" s="10" t="inlineStr">
        <is>
          <t>w /</t>
        </is>
      </c>
      <c r="D998" s="10" t="inlineStr">
        <is>
          <t>Iveco</t>
        </is>
      </c>
      <c r="E998" s="11" t="n"/>
      <c r="F998" s="11" t="n"/>
    </row>
    <row r="999">
      <c r="A999" s="8" t="inlineStr">
        <is>
          <t>HITACHI</t>
        </is>
      </c>
      <c r="B999" s="8" t="inlineStr">
        <is>
          <t>FH 240-3</t>
        </is>
      </c>
      <c r="C999" s="8" t="inlineStr">
        <is>
          <t>w /</t>
        </is>
      </c>
      <c r="D999" s="8" t="inlineStr">
        <is>
          <t>Iveco</t>
        </is>
      </c>
      <c r="E999" s="9" t="n"/>
      <c r="F999" s="9" t="n"/>
    </row>
    <row r="1000">
      <c r="A1000" s="10" t="inlineStr">
        <is>
          <t>HITACHI</t>
        </is>
      </c>
      <c r="B1000" s="10" t="inlineStr">
        <is>
          <t>FH 270-3</t>
        </is>
      </c>
      <c r="C1000" s="10" t="inlineStr">
        <is>
          <t>w /</t>
        </is>
      </c>
      <c r="D1000" s="10" t="inlineStr">
        <is>
          <t>Cummins 6CT8.3</t>
        </is>
      </c>
      <c r="E1000" s="11" t="n"/>
      <c r="F1000" s="11" t="n"/>
    </row>
    <row r="1001">
      <c r="A1001" s="8" t="inlineStr">
        <is>
          <t>HITACHI</t>
        </is>
      </c>
      <c r="B1001" s="8" t="inlineStr">
        <is>
          <t>FH 300</t>
        </is>
      </c>
      <c r="C1001" s="8" t="inlineStr">
        <is>
          <t>w /</t>
        </is>
      </c>
      <c r="D1001" s="8" t="inlineStr">
        <is>
          <t>Isuzu 6SD1</t>
        </is>
      </c>
      <c r="E1001" s="9" t="n"/>
      <c r="F1001" s="9" t="n"/>
    </row>
    <row r="1002">
      <c r="A1002" s="10" t="inlineStr">
        <is>
          <t>HITACHI</t>
        </is>
      </c>
      <c r="B1002" s="10" t="inlineStr">
        <is>
          <t>FH 330-3</t>
        </is>
      </c>
      <c r="C1002" s="10" t="inlineStr">
        <is>
          <t>w /</t>
        </is>
      </c>
      <c r="D1002" s="10" t="inlineStr">
        <is>
          <t>Isuzu 6SD1</t>
        </is>
      </c>
      <c r="E1002" s="11" t="n"/>
      <c r="F1002" s="11" t="n"/>
    </row>
    <row r="1003">
      <c r="A1003" s="8" t="inlineStr">
        <is>
          <t>HITACHI</t>
        </is>
      </c>
      <c r="B1003" s="8" t="inlineStr">
        <is>
          <t>FH 400</t>
        </is>
      </c>
      <c r="C1003" s="8" t="inlineStr">
        <is>
          <t>w /</t>
        </is>
      </c>
      <c r="D1003" s="8" t="inlineStr">
        <is>
          <t>Iveco</t>
        </is>
      </c>
      <c r="E1003" s="9" t="n"/>
      <c r="F1003" s="9" t="n"/>
    </row>
    <row r="1004">
      <c r="A1004" s="10" t="inlineStr">
        <is>
          <t>HITACHI</t>
        </is>
      </c>
      <c r="B1004" s="10" t="inlineStr">
        <is>
          <t>FH 450-3</t>
        </is>
      </c>
      <c r="C1004" s="10" t="inlineStr">
        <is>
          <t>w /</t>
        </is>
      </c>
      <c r="D1004" s="10" t="inlineStr">
        <is>
          <t>Isuzu 6RB1</t>
        </is>
      </c>
      <c r="E1004" s="11" t="n"/>
      <c r="F1004" s="11" t="n"/>
    </row>
    <row r="1005">
      <c r="A1005" s="8" t="inlineStr">
        <is>
          <t>HITACHI</t>
        </is>
      </c>
      <c r="B1005" s="8" t="inlineStr">
        <is>
          <t>FH 65W</t>
        </is>
      </c>
      <c r="C1005" s="8" t="inlineStr">
        <is>
          <t>w /</t>
        </is>
      </c>
      <c r="D1005" s="8" t="inlineStr">
        <is>
          <t>Perkins</t>
        </is>
      </c>
      <c r="E1005" s="9" t="n"/>
      <c r="F1005" s="9" t="n"/>
    </row>
    <row r="1006">
      <c r="A1006" s="10" t="inlineStr">
        <is>
          <t>HITACHI</t>
        </is>
      </c>
      <c r="B1006" s="10" t="inlineStr">
        <is>
          <t>FH 85W</t>
        </is>
      </c>
      <c r="C1006" s="10" t="inlineStr">
        <is>
          <t>w /</t>
        </is>
      </c>
      <c r="D1006" s="10" t="inlineStr">
        <is>
          <t>Perkins</t>
        </is>
      </c>
      <c r="E1006" s="11" t="n"/>
      <c r="F1006" s="11" t="n"/>
    </row>
    <row r="1007">
      <c r="A1007" s="8" t="inlineStr">
        <is>
          <t>HITACHI</t>
        </is>
      </c>
      <c r="B1007" s="8" t="inlineStr">
        <is>
          <t>FH 90W</t>
        </is>
      </c>
      <c r="C1007" s="8" t="inlineStr">
        <is>
          <t>w /</t>
        </is>
      </c>
      <c r="D1007" s="8" t="inlineStr">
        <is>
          <t>Perkins</t>
        </is>
      </c>
      <c r="E1007" s="9" t="n"/>
      <c r="F1007" s="9" t="n"/>
    </row>
    <row r="1008">
      <c r="A1008" s="10" t="inlineStr">
        <is>
          <t>HITACHI</t>
        </is>
      </c>
      <c r="B1008" s="10" t="inlineStr">
        <is>
          <t>FH 95W</t>
        </is>
      </c>
      <c r="C1008" s="10" t="inlineStr">
        <is>
          <t>w /</t>
        </is>
      </c>
      <c r="D1008" s="10" t="inlineStr">
        <is>
          <t>Perkins</t>
        </is>
      </c>
      <c r="E1008" s="11" t="n"/>
      <c r="F1008" s="11" t="n"/>
    </row>
    <row r="1009">
      <c r="A1009" s="8" t="inlineStr">
        <is>
          <t>HITACHI</t>
        </is>
      </c>
      <c r="B1009" s="8" t="inlineStr">
        <is>
          <t>FR 100</t>
        </is>
      </c>
      <c r="C1009" s="8" t="inlineStr">
        <is>
          <t>w /</t>
        </is>
      </c>
      <c r="D1009" s="8" t="inlineStr">
        <is>
          <t>Iveco</t>
        </is>
      </c>
      <c r="E1009" s="9" t="n"/>
      <c r="F1009" s="9" t="n"/>
    </row>
    <row r="1010">
      <c r="A1010" s="10" t="inlineStr">
        <is>
          <t>HITACHI</t>
        </is>
      </c>
      <c r="B1010" s="10" t="inlineStr">
        <is>
          <t>FR 130</t>
        </is>
      </c>
      <c r="C1010" s="10" t="inlineStr">
        <is>
          <t>w /</t>
        </is>
      </c>
      <c r="D1010" s="10" t="inlineStr">
        <is>
          <t>Iveco</t>
        </is>
      </c>
      <c r="E1010" s="11" t="n"/>
      <c r="F1010" s="11" t="n"/>
    </row>
    <row r="1011">
      <c r="A1011" s="8" t="inlineStr">
        <is>
          <t>HITACHI</t>
        </is>
      </c>
      <c r="B1011" s="8" t="inlineStr">
        <is>
          <t>FR 130-2</t>
        </is>
      </c>
      <c r="C1011" s="8" t="inlineStr">
        <is>
          <t>w /</t>
        </is>
      </c>
      <c r="D1011" s="8" t="inlineStr">
        <is>
          <t>Iveco</t>
        </is>
      </c>
      <c r="E1011" s="9" t="n"/>
      <c r="F1011" s="9" t="n"/>
    </row>
    <row r="1012">
      <c r="A1012" s="10" t="inlineStr">
        <is>
          <t>HITACHI</t>
        </is>
      </c>
      <c r="B1012" s="10" t="inlineStr">
        <is>
          <t>FR 160</t>
        </is>
      </c>
      <c r="C1012" s="10" t="inlineStr">
        <is>
          <t>w /</t>
        </is>
      </c>
      <c r="D1012" s="10" t="inlineStr">
        <is>
          <t>Iveco</t>
        </is>
      </c>
      <c r="E1012" s="11" t="n"/>
      <c r="F1012" s="11" t="n"/>
    </row>
    <row r="1013">
      <c r="A1013" s="8" t="inlineStr">
        <is>
          <t>HITACHI</t>
        </is>
      </c>
      <c r="B1013" s="8" t="inlineStr">
        <is>
          <t>FR 160-2</t>
        </is>
      </c>
      <c r="C1013" s="8" t="inlineStr">
        <is>
          <t>w /</t>
        </is>
      </c>
      <c r="D1013" s="8" t="inlineStr">
        <is>
          <t>Iveco</t>
        </is>
      </c>
      <c r="E1013" s="9" t="n"/>
      <c r="F1013" s="9" t="n"/>
    </row>
    <row r="1014">
      <c r="A1014" s="10" t="inlineStr">
        <is>
          <t>HITACHI</t>
        </is>
      </c>
      <c r="B1014" s="10" t="inlineStr">
        <is>
          <t>FR 220</t>
        </is>
      </c>
      <c r="C1014" s="10" t="inlineStr">
        <is>
          <t>w /</t>
        </is>
      </c>
      <c r="D1014" s="10" t="inlineStr">
        <is>
          <t>Iveco</t>
        </is>
      </c>
      <c r="E1014" s="11" t="n"/>
      <c r="F1014" s="11" t="n"/>
    </row>
    <row r="1015">
      <c r="A1015" s="8" t="inlineStr">
        <is>
          <t>HITACHI</t>
        </is>
      </c>
      <c r="B1015" s="8" t="inlineStr">
        <is>
          <t>FR 220-2</t>
        </is>
      </c>
      <c r="C1015" s="8" t="inlineStr">
        <is>
          <t>w /</t>
        </is>
      </c>
      <c r="D1015" s="8" t="inlineStr">
        <is>
          <t>Iveco</t>
        </is>
      </c>
      <c r="E1015" s="9" t="n"/>
      <c r="F1015" s="9" t="n"/>
    </row>
    <row r="1016">
      <c r="A1016" s="10" t="inlineStr">
        <is>
          <t>HITACHI</t>
        </is>
      </c>
      <c r="B1016" s="10" t="inlineStr">
        <is>
          <t>FR 70</t>
        </is>
      </c>
      <c r="C1016" s="10" t="inlineStr">
        <is>
          <t>w /</t>
        </is>
      </c>
      <c r="D1016" s="10" t="inlineStr">
        <is>
          <t>Iveco</t>
        </is>
      </c>
      <c r="E1016" s="11" t="n"/>
      <c r="F1016" s="11" t="n"/>
    </row>
    <row r="1017">
      <c r="A1017" s="8" t="inlineStr">
        <is>
          <t>HITACHI</t>
        </is>
      </c>
      <c r="B1017" s="8" t="inlineStr">
        <is>
          <t>FR 90</t>
        </is>
      </c>
      <c r="C1017" s="8" t="inlineStr">
        <is>
          <t>w /</t>
        </is>
      </c>
      <c r="D1017" s="8" t="inlineStr">
        <is>
          <t>Iveco</t>
        </is>
      </c>
      <c r="E1017" s="9" t="n"/>
      <c r="F1017" s="9" t="n"/>
    </row>
    <row r="1018">
      <c r="A1018" s="10" t="inlineStr">
        <is>
          <t>HITACHI</t>
        </is>
      </c>
      <c r="B1018" s="10" t="inlineStr">
        <is>
          <t>HX 140B</t>
        </is>
      </c>
      <c r="C1018" s="10" t="inlineStr">
        <is>
          <t>w /</t>
        </is>
      </c>
      <c r="D1018" s="10" t="inlineStr">
        <is>
          <t>Kubota D1105-K</t>
        </is>
      </c>
      <c r="E1018" s="11" t="n"/>
      <c r="F1018" s="11" t="n"/>
    </row>
    <row r="1019">
      <c r="A1019" s="8" t="inlineStr">
        <is>
          <t>HITACHI</t>
        </is>
      </c>
      <c r="B1019" s="8" t="inlineStr">
        <is>
          <t>HX 220B</t>
        </is>
      </c>
      <c r="C1019" s="8" t="inlineStr">
        <is>
          <t>w /</t>
        </is>
      </c>
      <c r="D1019" s="8" t="inlineStr">
        <is>
          <t>Isuzu 4BG1-PG02</t>
        </is>
      </c>
      <c r="E1019" s="9" t="n"/>
      <c r="F1019" s="9" t="n"/>
    </row>
    <row r="1020">
      <c r="A1020" s="10" t="inlineStr">
        <is>
          <t>HITACHI</t>
        </is>
      </c>
      <c r="B1020" s="10" t="inlineStr">
        <is>
          <t>HX 99B</t>
        </is>
      </c>
      <c r="C1020" s="10" t="inlineStr">
        <is>
          <t>w /</t>
        </is>
      </c>
      <c r="D1020" s="10" t="inlineStr">
        <is>
          <t>Kubota D1105-BH</t>
        </is>
      </c>
      <c r="E1020" s="11" t="n"/>
      <c r="F1020" s="11" t="n"/>
    </row>
    <row r="1021">
      <c r="A1021" s="8" t="inlineStr">
        <is>
          <t>HITACHI</t>
        </is>
      </c>
      <c r="B1021" s="8" t="inlineStr">
        <is>
          <t>KH 100</t>
        </is>
      </c>
      <c r="C1021" s="8" t="inlineStr">
        <is>
          <t>w /</t>
        </is>
      </c>
      <c r="D1021" s="8" t="inlineStr">
        <is>
          <t>Hino DS50</t>
        </is>
      </c>
      <c r="E1021" s="9" t="n"/>
      <c r="F1021" s="9" t="n"/>
    </row>
    <row r="1022">
      <c r="A1022" s="10" t="inlineStr">
        <is>
          <t>HITACHI</t>
        </is>
      </c>
      <c r="B1022" s="10" t="inlineStr">
        <is>
          <t>KH 100-2</t>
        </is>
      </c>
      <c r="C1022" s="10" t="inlineStr">
        <is>
          <t>w /</t>
        </is>
      </c>
      <c r="D1022" s="10" t="inlineStr">
        <is>
          <t>Hino EL100</t>
        </is>
      </c>
      <c r="E1022" s="11" t="n"/>
      <c r="F1022" s="11" t="n"/>
    </row>
    <row r="1023">
      <c r="A1023" s="8" t="inlineStr">
        <is>
          <t>HITACHI</t>
        </is>
      </c>
      <c r="B1023" s="8" t="inlineStr">
        <is>
          <t>KH 1000</t>
        </is>
      </c>
      <c r="C1023" s="8" t="inlineStr">
        <is>
          <t>w /</t>
        </is>
      </c>
      <c r="D1023" s="8" t="inlineStr">
        <is>
          <t>Isuzu 12PB1</t>
        </is>
      </c>
      <c r="E1023" s="9" t="n"/>
      <c r="F1023" s="9" t="n"/>
    </row>
    <row r="1024">
      <c r="A1024" s="10" t="inlineStr">
        <is>
          <t>HITACHI</t>
        </is>
      </c>
      <c r="B1024" s="10" t="inlineStr">
        <is>
          <t>KH 125</t>
        </is>
      </c>
      <c r="C1024" s="10" t="inlineStr">
        <is>
          <t>w /</t>
        </is>
      </c>
      <c r="D1024" s="10" t="inlineStr">
        <is>
          <t>Hino DS50</t>
        </is>
      </c>
      <c r="E1024" s="11" t="n"/>
      <c r="F1024" s="11" t="n"/>
    </row>
    <row r="1025">
      <c r="A1025" s="8" t="inlineStr">
        <is>
          <t>HITACHI</t>
        </is>
      </c>
      <c r="B1025" s="8" t="inlineStr">
        <is>
          <t>KH 125-2</t>
        </is>
      </c>
      <c r="C1025" s="8" t="inlineStr">
        <is>
          <t>w /</t>
        </is>
      </c>
      <c r="D1025" s="8" t="inlineStr">
        <is>
          <t>Hino DS50</t>
        </is>
      </c>
      <c r="E1025" s="9" t="n"/>
      <c r="F1025" s="9" t="n"/>
    </row>
    <row r="1026">
      <c r="A1026" s="10" t="inlineStr">
        <is>
          <t>HITACHI</t>
        </is>
      </c>
      <c r="B1026" s="10" t="inlineStr">
        <is>
          <t>KH 125-3</t>
        </is>
      </c>
      <c r="C1026" s="10" t="inlineStr">
        <is>
          <t>w /</t>
        </is>
      </c>
      <c r="D1026" s="10" t="inlineStr">
        <is>
          <t>Hino EM100</t>
        </is>
      </c>
      <c r="E1026" s="11" t="n"/>
      <c r="F1026" s="11" t="n"/>
    </row>
    <row r="1027">
      <c r="A1027" s="8" t="inlineStr">
        <is>
          <t>HITACHI</t>
        </is>
      </c>
      <c r="B1027" s="8" t="inlineStr">
        <is>
          <t>KH 150-2</t>
        </is>
      </c>
      <c r="C1027" s="8" t="inlineStr">
        <is>
          <t>w /</t>
        </is>
      </c>
      <c r="D1027" s="8" t="inlineStr">
        <is>
          <t>Nissan PD604</t>
        </is>
      </c>
      <c r="E1027" s="9" t="n"/>
      <c r="F1027" s="9" t="n"/>
    </row>
    <row r="1028">
      <c r="A1028" s="10" t="inlineStr">
        <is>
          <t>HITACHI</t>
        </is>
      </c>
      <c r="B1028" s="10" t="inlineStr">
        <is>
          <t>KH 150-3</t>
        </is>
      </c>
      <c r="C1028" s="10" t="inlineStr">
        <is>
          <t>w /</t>
        </is>
      </c>
      <c r="D1028" s="10" t="inlineStr">
        <is>
          <t>Hino EM100</t>
        </is>
      </c>
      <c r="E1028" s="11" t="n"/>
      <c r="F1028" s="11" t="n"/>
    </row>
    <row r="1029">
      <c r="A1029" s="8" t="inlineStr">
        <is>
          <t>HITACHI</t>
        </is>
      </c>
      <c r="B1029" s="8" t="inlineStr">
        <is>
          <t>KH 150-3</t>
        </is>
      </c>
      <c r="C1029" s="8" t="inlineStr">
        <is>
          <t>w /</t>
        </is>
      </c>
      <c r="D1029" s="8" t="inlineStr">
        <is>
          <t>Deutz BF 10 L 513</t>
        </is>
      </c>
      <c r="E1029" s="9" t="n"/>
      <c r="F1029" s="9" t="n"/>
    </row>
    <row r="1030">
      <c r="A1030" s="10" t="inlineStr">
        <is>
          <t>HITACHI</t>
        </is>
      </c>
      <c r="B1030" s="10" t="inlineStr">
        <is>
          <t>KH 180</t>
        </is>
      </c>
      <c r="C1030" s="10" t="inlineStr">
        <is>
          <t>w /</t>
        </is>
      </c>
      <c r="D1030" s="10" t="inlineStr">
        <is>
          <t>Daf</t>
        </is>
      </c>
      <c r="E1030" s="11" t="n"/>
      <c r="F1030" s="11" t="n"/>
    </row>
    <row r="1031">
      <c r="A1031" s="8" t="inlineStr">
        <is>
          <t>HITACHI</t>
        </is>
      </c>
      <c r="B1031" s="8" t="inlineStr">
        <is>
          <t>KH 180-2</t>
        </is>
      </c>
      <c r="C1031" s="8" t="inlineStr">
        <is>
          <t>w /</t>
        </is>
      </c>
      <c r="D1031" s="8" t="inlineStr">
        <is>
          <t>Nissan PD604</t>
        </is>
      </c>
      <c r="E1031" s="9" t="n"/>
      <c r="F1031" s="9" t="n"/>
    </row>
    <row r="1032">
      <c r="A1032" s="10" t="inlineStr">
        <is>
          <t>HITACHI</t>
        </is>
      </c>
      <c r="B1032" s="10" t="inlineStr">
        <is>
          <t>KH 180-3</t>
        </is>
      </c>
      <c r="C1032" s="10" t="inlineStr">
        <is>
          <t>w /</t>
        </is>
      </c>
      <c r="D1032" s="10" t="inlineStr">
        <is>
          <t>Hino EM100</t>
        </is>
      </c>
      <c r="E1032" s="11" t="n"/>
      <c r="F1032" s="11" t="n"/>
    </row>
    <row r="1033">
      <c r="A1033" s="8" t="inlineStr">
        <is>
          <t>HITACHI</t>
        </is>
      </c>
      <c r="B1033" s="8" t="inlineStr">
        <is>
          <t>KH 230-3</t>
        </is>
      </c>
      <c r="C1033" s="8" t="inlineStr">
        <is>
          <t>w /</t>
        </is>
      </c>
      <c r="D1033" s="8" t="inlineStr">
        <is>
          <t>Hino EM100</t>
        </is>
      </c>
      <c r="E1033" s="9" t="n"/>
      <c r="F1033" s="9" t="n"/>
    </row>
    <row r="1034">
      <c r="A1034" s="10" t="inlineStr">
        <is>
          <t>HITACHI</t>
        </is>
      </c>
      <c r="B1034" s="10" t="inlineStr">
        <is>
          <t>KH 300</t>
        </is>
      </c>
      <c r="C1034" s="10" t="inlineStr">
        <is>
          <t>w /</t>
        </is>
      </c>
      <c r="D1034" s="10" t="inlineStr">
        <is>
          <t>Isuzu 8MA1</t>
        </is>
      </c>
      <c r="E1034" s="11" t="n"/>
      <c r="F1034" s="11" t="n"/>
    </row>
    <row r="1035">
      <c r="A1035" s="8" t="inlineStr">
        <is>
          <t>HITACHI</t>
        </is>
      </c>
      <c r="B1035" s="8" t="inlineStr">
        <is>
          <t>KH 300-2</t>
        </is>
      </c>
      <c r="C1035" s="8" t="inlineStr">
        <is>
          <t>w /</t>
        </is>
      </c>
      <c r="D1035" s="8" t="inlineStr">
        <is>
          <t>Isuzu 8MA1</t>
        </is>
      </c>
      <c r="E1035" s="9" t="n"/>
      <c r="F1035" s="9" t="n"/>
    </row>
    <row r="1036">
      <c r="A1036" s="10" t="inlineStr">
        <is>
          <t>HITACHI</t>
        </is>
      </c>
      <c r="B1036" s="10" t="inlineStr">
        <is>
          <t>KH 300-3</t>
        </is>
      </c>
      <c r="C1036" s="10" t="inlineStr">
        <is>
          <t>w /</t>
        </is>
      </c>
      <c r="D1036" s="10" t="inlineStr">
        <is>
          <t>Isuzu 6RB1</t>
        </is>
      </c>
      <c r="E1036" s="11" t="n"/>
      <c r="F1036" s="11" t="n"/>
    </row>
    <row r="1037">
      <c r="A1037" s="8" t="inlineStr">
        <is>
          <t>HITACHI</t>
        </is>
      </c>
      <c r="B1037" s="8" t="inlineStr">
        <is>
          <t>KH 500</t>
        </is>
      </c>
      <c r="C1037" s="8" t="inlineStr">
        <is>
          <t>w /</t>
        </is>
      </c>
      <c r="D1037" s="8" t="inlineStr">
        <is>
          <t>Isuzu 12PB1</t>
        </is>
      </c>
      <c r="E1037" s="9" t="n"/>
      <c r="F1037" s="9" t="n"/>
    </row>
    <row r="1038">
      <c r="A1038" s="10" t="inlineStr">
        <is>
          <t>HITACHI</t>
        </is>
      </c>
      <c r="B1038" s="10" t="inlineStr">
        <is>
          <t>KH 500-3</t>
        </is>
      </c>
      <c r="C1038" s="10" t="inlineStr">
        <is>
          <t>w /</t>
        </is>
      </c>
      <c r="D1038" s="10" t="inlineStr">
        <is>
          <t>Isuzu 6RB1T</t>
        </is>
      </c>
      <c r="E1038" s="11" t="n"/>
      <c r="F1038" s="11" t="n"/>
    </row>
    <row r="1039">
      <c r="A1039" s="8" t="inlineStr">
        <is>
          <t>HITACHI</t>
        </is>
      </c>
      <c r="B1039" s="8" t="inlineStr">
        <is>
          <t>KH 70</t>
        </is>
      </c>
      <c r="C1039" s="8" t="inlineStr">
        <is>
          <t>w /</t>
        </is>
      </c>
      <c r="D1039" s="8" t="inlineStr">
        <is>
          <t>Hino DS50</t>
        </is>
      </c>
      <c r="E1039" s="9" t="n"/>
      <c r="F1039" s="9" t="n"/>
    </row>
    <row r="1040">
      <c r="A1040" s="10" t="inlineStr">
        <is>
          <t>HITACHI</t>
        </is>
      </c>
      <c r="B1040" s="10" t="inlineStr">
        <is>
          <t>KH 700</t>
        </is>
      </c>
      <c r="C1040" s="10" t="inlineStr">
        <is>
          <t>w /</t>
        </is>
      </c>
      <c r="D1040" s="10" t="inlineStr">
        <is>
          <t>Isuzu 8MA1</t>
        </is>
      </c>
      <c r="E1040" s="11" t="n"/>
      <c r="F1040" s="11" t="n"/>
    </row>
    <row r="1041">
      <c r="A1041" s="8" t="inlineStr">
        <is>
          <t>HITACHI</t>
        </is>
      </c>
      <c r="B1041" s="8" t="inlineStr">
        <is>
          <t>KH 700-2</t>
        </is>
      </c>
      <c r="C1041" s="8" t="inlineStr">
        <is>
          <t>w /</t>
        </is>
      </c>
      <c r="D1041" s="8" t="inlineStr">
        <is>
          <t>Isuzu 12PB1</t>
        </is>
      </c>
      <c r="E1041" s="9" t="n"/>
      <c r="F1041" s="9" t="n"/>
    </row>
    <row r="1042">
      <c r="A1042" s="10" t="inlineStr">
        <is>
          <t>HITACHI</t>
        </is>
      </c>
      <c r="B1042" s="10" t="inlineStr">
        <is>
          <t>KH 850-3</t>
        </is>
      </c>
      <c r="C1042" s="10" t="inlineStr">
        <is>
          <t>w /</t>
        </is>
      </c>
      <c r="D1042" s="10" t="inlineStr">
        <is>
          <t>Isuzu 6RB1T</t>
        </is>
      </c>
      <c r="E1042" s="11" t="n"/>
      <c r="F1042" s="11" t="n"/>
    </row>
    <row r="1043">
      <c r="A1043" s="8" t="inlineStr">
        <is>
          <t>HITACHI</t>
        </is>
      </c>
      <c r="B1043" s="8" t="inlineStr">
        <is>
          <t>LX 145E</t>
        </is>
      </c>
      <c r="C1043" s="8" t="inlineStr">
        <is>
          <t>w /</t>
        </is>
      </c>
      <c r="D1043" s="8" t="inlineStr">
        <is>
          <t>Isuzu BB 6BG1 TRF</t>
        </is>
      </c>
      <c r="E1043" s="9" t="n"/>
      <c r="F1043" s="9" t="n"/>
    </row>
    <row r="1044">
      <c r="A1044" s="10" t="inlineStr">
        <is>
          <t>HITACHI</t>
        </is>
      </c>
      <c r="B1044" s="10" t="inlineStr">
        <is>
          <t>LX 145E-2</t>
        </is>
      </c>
      <c r="C1044" s="10" t="inlineStr">
        <is>
          <t>w /</t>
        </is>
      </c>
      <c r="D1044" s="10" t="inlineStr">
        <is>
          <t>Isuzu BB 6BG1 TRF</t>
        </is>
      </c>
      <c r="E1044" s="11" t="n"/>
      <c r="F1044" s="11" t="n"/>
    </row>
    <row r="1045">
      <c r="A1045" s="8" t="inlineStr">
        <is>
          <t>HITACHI</t>
        </is>
      </c>
      <c r="B1045" s="8" t="inlineStr">
        <is>
          <t>LX 170E</t>
        </is>
      </c>
      <c r="C1045" s="8" t="inlineStr">
        <is>
          <t>w /</t>
        </is>
      </c>
      <c r="D1045" s="8" t="inlineStr">
        <is>
          <t>Isuzu BB 6BG1</t>
        </is>
      </c>
      <c r="E1045" s="9" t="n"/>
      <c r="F1045" s="9" t="n"/>
    </row>
    <row r="1046">
      <c r="A1046" s="10" t="inlineStr">
        <is>
          <t>HITACHI</t>
        </is>
      </c>
      <c r="B1046" s="10" t="inlineStr">
        <is>
          <t>LX 170E-2</t>
        </is>
      </c>
      <c r="C1046" s="10" t="inlineStr">
        <is>
          <t>w /</t>
        </is>
      </c>
      <c r="D1046" s="10" t="inlineStr">
        <is>
          <t>Isuzu BB 6BG1</t>
        </is>
      </c>
      <c r="E1046" s="11" t="n"/>
      <c r="F1046" s="11" t="n"/>
    </row>
    <row r="1047">
      <c r="A1047" s="8" t="inlineStr">
        <is>
          <t>HITACHI</t>
        </is>
      </c>
      <c r="B1047" s="8" t="inlineStr">
        <is>
          <t>LX 210E</t>
        </is>
      </c>
      <c r="C1047" s="8" t="inlineStr">
        <is>
          <t>w /</t>
        </is>
      </c>
      <c r="D1047" s="8" t="inlineStr">
        <is>
          <t>Isuzu 6HK1 TQF</t>
        </is>
      </c>
      <c r="E1047" s="9" t="n"/>
      <c r="F1047" s="9" t="n"/>
    </row>
    <row r="1048">
      <c r="A1048" s="10" t="inlineStr">
        <is>
          <t>HITACHI</t>
        </is>
      </c>
      <c r="B1048" s="10" t="inlineStr">
        <is>
          <t>LX 210E-2</t>
        </is>
      </c>
      <c r="C1048" s="10" t="inlineStr">
        <is>
          <t>w /</t>
        </is>
      </c>
      <c r="D1048" s="10" t="inlineStr">
        <is>
          <t>Isuzu 6HK1 TQF</t>
        </is>
      </c>
      <c r="E1048" s="11" t="n"/>
      <c r="F1048" s="11" t="n"/>
    </row>
    <row r="1049">
      <c r="A1049" s="8" t="inlineStr">
        <is>
          <t>HITACHI</t>
        </is>
      </c>
      <c r="B1049" s="8" t="inlineStr">
        <is>
          <t>LX 290E</t>
        </is>
      </c>
      <c r="C1049" s="8" t="inlineStr">
        <is>
          <t>w /</t>
        </is>
      </c>
      <c r="D1049" s="8" t="inlineStr">
        <is>
          <t>Isuzu 6SD1 XQF</t>
        </is>
      </c>
      <c r="E1049" s="9" t="n"/>
      <c r="F1049" s="9" t="n"/>
    </row>
    <row r="1050">
      <c r="A1050" s="10" t="inlineStr">
        <is>
          <t>HITACHI</t>
        </is>
      </c>
      <c r="B1050" s="10" t="inlineStr">
        <is>
          <t>LX 290E-2</t>
        </is>
      </c>
      <c r="C1050" s="10" t="inlineStr">
        <is>
          <t>w /</t>
        </is>
      </c>
      <c r="D1050" s="10" t="inlineStr">
        <is>
          <t>Isuzu 6SD1 XQF</t>
        </is>
      </c>
      <c r="E1050" s="11" t="n"/>
      <c r="F1050" s="11" t="n"/>
    </row>
    <row r="1051">
      <c r="A1051" s="8" t="inlineStr">
        <is>
          <t>HITACHI</t>
        </is>
      </c>
      <c r="B1051" s="8" t="inlineStr">
        <is>
          <t>LX 300-7A</t>
        </is>
      </c>
      <c r="C1051" s="8" t="inlineStr">
        <is>
          <t>w /</t>
        </is>
      </c>
      <c r="D1051" s="8" t="inlineStr">
        <is>
          <t>Isuzu 6WG1 XQC-01</t>
        </is>
      </c>
      <c r="E1051" s="9" t="n"/>
      <c r="F1051" s="9" t="n"/>
    </row>
    <row r="1052">
      <c r="A1052" s="10" t="inlineStr">
        <is>
          <t>HITACHI</t>
        </is>
      </c>
      <c r="B1052" s="10" t="inlineStr">
        <is>
          <t>LX 360E</t>
        </is>
      </c>
      <c r="C1052" s="10" t="inlineStr">
        <is>
          <t>w /</t>
        </is>
      </c>
      <c r="D1052" s="10" t="inlineStr">
        <is>
          <t>Isuzu 6WG1 XQC-01</t>
        </is>
      </c>
      <c r="E1052" s="11" t="n"/>
      <c r="F1052" s="11" t="n"/>
    </row>
    <row r="1053">
      <c r="A1053" s="8" t="inlineStr">
        <is>
          <t>HITACHI</t>
        </is>
      </c>
      <c r="B1053" s="8" t="inlineStr">
        <is>
          <t>LX 450-7</t>
        </is>
      </c>
      <c r="C1053" s="8" t="inlineStr">
        <is>
          <t>w /</t>
        </is>
      </c>
      <c r="D1053" s="8" t="inlineStr">
        <is>
          <t>Mitsubishi S6A3-Y2TAA1</t>
        </is>
      </c>
      <c r="E1053" s="9" t="n"/>
      <c r="F1053" s="9" t="n"/>
    </row>
    <row r="1054">
      <c r="A1054" s="10" t="inlineStr">
        <is>
          <t>HITACHI</t>
        </is>
      </c>
      <c r="B1054" s="10" t="inlineStr">
        <is>
          <t>LX 50-7</t>
        </is>
      </c>
      <c r="C1054" s="10" t="inlineStr">
        <is>
          <t>w /</t>
        </is>
      </c>
      <c r="D1054" s="10" t="inlineStr">
        <is>
          <t>Kubota V3300-DI-KA</t>
        </is>
      </c>
      <c r="E1054" s="11" t="n"/>
      <c r="F1054" s="11" t="n"/>
    </row>
    <row r="1055">
      <c r="A1055" s="8" t="inlineStr">
        <is>
          <t>HITACHI</t>
        </is>
      </c>
      <c r="B1055" s="8" t="inlineStr">
        <is>
          <t>PD 7</t>
        </is>
      </c>
      <c r="C1055" s="8" t="inlineStr">
        <is>
          <t>w /</t>
        </is>
      </c>
      <c r="D1055" s="8" t="inlineStr">
        <is>
          <t>Hino DS50</t>
        </is>
      </c>
      <c r="E1055" s="9" t="n"/>
      <c r="F1055" s="9" t="n"/>
    </row>
    <row r="1056">
      <c r="A1056" s="10" t="inlineStr">
        <is>
          <t>HITACHI</t>
        </is>
      </c>
      <c r="B1056" s="10" t="inlineStr">
        <is>
          <t>SCX 2500</t>
        </is>
      </c>
      <c r="C1056" s="10" t="inlineStr">
        <is>
          <t>w /</t>
        </is>
      </c>
      <c r="D1056" s="10" t="inlineStr">
        <is>
          <t>Mitusbishi 6D24TL</t>
        </is>
      </c>
      <c r="E1056" s="11" t="n"/>
      <c r="F1056" s="11" t="n"/>
    </row>
    <row r="1057">
      <c r="A1057" s="8" t="inlineStr">
        <is>
          <t>HITACHI</t>
        </is>
      </c>
      <c r="B1057" s="8" t="inlineStr">
        <is>
          <t>SCX 2800-2</t>
        </is>
      </c>
      <c r="C1057" s="8" t="inlineStr">
        <is>
          <t>w /</t>
        </is>
      </c>
      <c r="D1057" s="8" t="inlineStr">
        <is>
          <t>Mitusbishi 6M70-TL</t>
        </is>
      </c>
      <c r="E1057" s="9" t="n"/>
      <c r="F1057" s="9" t="n"/>
    </row>
    <row r="1058">
      <c r="A1058" s="10" t="inlineStr">
        <is>
          <t>HITACHI</t>
        </is>
      </c>
      <c r="B1058" s="10" t="inlineStr">
        <is>
          <t>SCX 400</t>
        </is>
      </c>
      <c r="C1058" s="10" t="inlineStr">
        <is>
          <t>w /</t>
        </is>
      </c>
      <c r="D1058" s="10" t="inlineStr">
        <is>
          <t>Isuzu BB-6HK1-TQA</t>
        </is>
      </c>
      <c r="E1058" s="11" t="n"/>
      <c r="F1058" s="11" t="n"/>
    </row>
    <row r="1059">
      <c r="A1059" s="8" t="inlineStr">
        <is>
          <t>HITACHI</t>
        </is>
      </c>
      <c r="B1059" s="8" t="inlineStr">
        <is>
          <t>SCX 550</t>
        </is>
      </c>
      <c r="C1059" s="8" t="inlineStr">
        <is>
          <t>w /</t>
        </is>
      </c>
      <c r="D1059" s="8" t="inlineStr">
        <is>
          <t>Isuzu BB-6HK1-TQA</t>
        </is>
      </c>
      <c r="E1059" s="9" t="n"/>
      <c r="F1059" s="9" t="n"/>
    </row>
    <row r="1060">
      <c r="A1060" s="10" t="inlineStr">
        <is>
          <t>HITACHI</t>
        </is>
      </c>
      <c r="B1060" s="10" t="inlineStr">
        <is>
          <t>SCX 550-3</t>
        </is>
      </c>
      <c r="C1060" s="10" t="inlineStr">
        <is>
          <t>w /</t>
        </is>
      </c>
      <c r="D1060" s="10" t="inlineStr">
        <is>
          <t>Isuzu 4HK1</t>
        </is>
      </c>
      <c r="E1060" s="11" t="n"/>
      <c r="F1060" s="11" t="n"/>
    </row>
    <row r="1061">
      <c r="A1061" s="8" t="inlineStr">
        <is>
          <t>HITACHI</t>
        </is>
      </c>
      <c r="B1061" s="8" t="inlineStr">
        <is>
          <t>SCX 700</t>
        </is>
      </c>
      <c r="C1061" s="8" t="inlineStr">
        <is>
          <t>w /</t>
        </is>
      </c>
      <c r="D1061" s="8" t="inlineStr">
        <is>
          <t>Isuzu BB-6HK1-TQA</t>
        </is>
      </c>
      <c r="E1061" s="9" t="n"/>
      <c r="F1061" s="9" t="n"/>
    </row>
    <row r="1062">
      <c r="A1062" s="10" t="inlineStr">
        <is>
          <t>HITACHI</t>
        </is>
      </c>
      <c r="B1062" s="10" t="inlineStr">
        <is>
          <t>SCX 700C-3</t>
        </is>
      </c>
      <c r="C1062" s="10" t="inlineStr">
        <is>
          <t>w /</t>
        </is>
      </c>
      <c r="D1062" s="10" t="inlineStr">
        <is>
          <t>Isuzu 4HK1</t>
        </is>
      </c>
      <c r="E1062" s="11" t="n"/>
      <c r="F1062" s="11" t="n"/>
    </row>
    <row r="1063">
      <c r="A1063" s="8" t="inlineStr">
        <is>
          <t>HITACHI</t>
        </is>
      </c>
      <c r="B1063" s="8" t="inlineStr">
        <is>
          <t>SCX 800-2</t>
        </is>
      </c>
      <c r="C1063" s="8" t="inlineStr">
        <is>
          <t>w /</t>
        </is>
      </c>
      <c r="D1063" s="9" t="n"/>
      <c r="E1063" s="9" t="n"/>
      <c r="F1063" s="9" t="n"/>
    </row>
    <row r="1064">
      <c r="A1064" s="10" t="inlineStr">
        <is>
          <t>HITACHI</t>
        </is>
      </c>
      <c r="B1064" s="10" t="inlineStr">
        <is>
          <t>SCX 900</t>
        </is>
      </c>
      <c r="C1064" s="10" t="inlineStr">
        <is>
          <t>w /</t>
        </is>
      </c>
      <c r="D1064" s="10" t="inlineStr">
        <is>
          <t>Mitsubishi 6D24-T</t>
        </is>
      </c>
      <c r="E1064" s="11" t="n"/>
      <c r="F1064" s="11" t="n"/>
    </row>
    <row r="1065">
      <c r="A1065" s="8" t="inlineStr">
        <is>
          <t>HITACHI</t>
        </is>
      </c>
      <c r="B1065" s="8" t="inlineStr">
        <is>
          <t>SCX 900-2</t>
        </is>
      </c>
      <c r="C1065" s="8" t="inlineStr">
        <is>
          <t>w /</t>
        </is>
      </c>
      <c r="D1065" s="8" t="inlineStr">
        <is>
          <t>Mitsubishi 6D24-T</t>
        </is>
      </c>
      <c r="E1065" s="9" t="n"/>
      <c r="F1065" s="9" t="n"/>
    </row>
    <row r="1066">
      <c r="A1066" s="10" t="inlineStr">
        <is>
          <t>HITACHI</t>
        </is>
      </c>
      <c r="B1066" s="10" t="inlineStr">
        <is>
          <t>SL 25B</t>
        </is>
      </c>
      <c r="C1066" s="10" t="inlineStr">
        <is>
          <t>w /</t>
        </is>
      </c>
      <c r="D1066" s="11" t="n"/>
      <c r="E1066" s="11" t="n"/>
      <c r="F1066" s="11" t="n"/>
    </row>
    <row r="1067">
      <c r="A1067" s="8" t="inlineStr">
        <is>
          <t>HITACHI</t>
        </is>
      </c>
      <c r="B1067" s="8" t="inlineStr">
        <is>
          <t>SL 35B</t>
        </is>
      </c>
      <c r="C1067" s="8" t="inlineStr">
        <is>
          <t>w /</t>
        </is>
      </c>
      <c r="D1067" s="9" t="n"/>
      <c r="E1067" s="9" t="n"/>
      <c r="F1067" s="9" t="n"/>
    </row>
    <row r="1068">
      <c r="A1068" s="10" t="inlineStr">
        <is>
          <t>HITACHI</t>
        </is>
      </c>
      <c r="B1068" s="10" t="inlineStr">
        <is>
          <t>SL 40B</t>
        </is>
      </c>
      <c r="C1068" s="10" t="inlineStr">
        <is>
          <t>w /</t>
        </is>
      </c>
      <c r="D1068" s="11" t="n"/>
      <c r="E1068" s="11" t="n"/>
      <c r="F1068" s="11" t="n"/>
    </row>
    <row r="1069">
      <c r="A1069" s="8" t="inlineStr">
        <is>
          <t>HITACHI</t>
        </is>
      </c>
      <c r="B1069" s="8" t="inlineStr">
        <is>
          <t>SL 45B</t>
        </is>
      </c>
      <c r="C1069" s="8" t="inlineStr">
        <is>
          <t>w /</t>
        </is>
      </c>
      <c r="D1069" s="9" t="n"/>
      <c r="E1069" s="9" t="n"/>
      <c r="F1069" s="9" t="n"/>
    </row>
    <row r="1070">
      <c r="A1070" s="10" t="inlineStr">
        <is>
          <t>HITACHI</t>
        </is>
      </c>
      <c r="B1070" s="10" t="inlineStr">
        <is>
          <t>SL 55B</t>
        </is>
      </c>
      <c r="C1070" s="10" t="inlineStr">
        <is>
          <t>w /</t>
        </is>
      </c>
      <c r="D1070" s="11" t="n"/>
      <c r="E1070" s="11" t="n"/>
      <c r="F1070" s="11" t="n"/>
    </row>
    <row r="1071">
      <c r="A1071" s="8" t="inlineStr">
        <is>
          <t>HITACHI</t>
        </is>
      </c>
      <c r="B1071" s="8" t="inlineStr">
        <is>
          <t>SL 65B</t>
        </is>
      </c>
      <c r="C1071" s="8" t="inlineStr">
        <is>
          <t>w /</t>
        </is>
      </c>
      <c r="D1071" s="9" t="n"/>
      <c r="E1071" s="9" t="n"/>
      <c r="F1071" s="9" t="n"/>
    </row>
    <row r="1072">
      <c r="A1072" s="10" t="inlineStr">
        <is>
          <t>HITACHI</t>
        </is>
      </c>
      <c r="B1072" s="10" t="inlineStr">
        <is>
          <t>UE 004</t>
        </is>
      </c>
      <c r="C1072" s="10" t="inlineStr">
        <is>
          <t>w /</t>
        </is>
      </c>
      <c r="D1072" s="10" t="inlineStr">
        <is>
          <t>Mitsubishi K3B</t>
        </is>
      </c>
      <c r="E1072" s="11" t="n"/>
      <c r="F1072" s="11" t="n"/>
    </row>
    <row r="1073">
      <c r="A1073" s="8" t="inlineStr">
        <is>
          <t>HITACHI</t>
        </is>
      </c>
      <c r="B1073" s="8" t="inlineStr">
        <is>
          <t>UE 005</t>
        </is>
      </c>
      <c r="C1073" s="8" t="inlineStr">
        <is>
          <t>w /</t>
        </is>
      </c>
      <c r="D1073" s="8" t="inlineStr">
        <is>
          <t>Mitsubishi K3E</t>
        </is>
      </c>
      <c r="E1073" s="9" t="n"/>
      <c r="F1073" s="9" t="n"/>
    </row>
    <row r="1074">
      <c r="A1074" s="10" t="inlineStr">
        <is>
          <t>HITACHI</t>
        </is>
      </c>
      <c r="B1074" s="10" t="inlineStr">
        <is>
          <t>UE 008</t>
        </is>
      </c>
      <c r="C1074" s="10" t="inlineStr">
        <is>
          <t>w /</t>
        </is>
      </c>
      <c r="D1074" s="10" t="inlineStr">
        <is>
          <t>Mitsubishi K3E</t>
        </is>
      </c>
      <c r="E1074" s="11" t="n"/>
      <c r="F1074" s="11" t="n"/>
    </row>
    <row r="1075">
      <c r="A1075" s="8" t="inlineStr">
        <is>
          <t>HITACHI</t>
        </is>
      </c>
      <c r="B1075" s="8" t="inlineStr">
        <is>
          <t>UE 011</t>
        </is>
      </c>
      <c r="C1075" s="8" t="inlineStr">
        <is>
          <t>w /</t>
        </is>
      </c>
      <c r="D1075" s="8" t="inlineStr">
        <is>
          <t>Mitsubishi K4E</t>
        </is>
      </c>
      <c r="E1075" s="9" t="n"/>
      <c r="F1075" s="9" t="n"/>
    </row>
    <row r="1076">
      <c r="A1076" s="10" t="inlineStr">
        <is>
          <t>HITACHI</t>
        </is>
      </c>
      <c r="B1076" s="10" t="inlineStr">
        <is>
          <t>UE 014</t>
        </is>
      </c>
      <c r="C1076" s="10" t="inlineStr">
        <is>
          <t>w /</t>
        </is>
      </c>
      <c r="D1076" s="10" t="inlineStr">
        <is>
          <t>Nissan</t>
        </is>
      </c>
      <c r="E1076" s="11" t="n"/>
      <c r="F1076" s="11" t="n"/>
    </row>
    <row r="1077">
      <c r="A1077" s="8" t="inlineStr">
        <is>
          <t>HITACHI</t>
        </is>
      </c>
      <c r="B1077" s="8" t="inlineStr">
        <is>
          <t>UE 10</t>
        </is>
      </c>
      <c r="C1077" s="8" t="inlineStr">
        <is>
          <t>w /</t>
        </is>
      </c>
      <c r="D1077" s="8" t="inlineStr">
        <is>
          <t>Mitsubishi K3B</t>
        </is>
      </c>
      <c r="E1077" s="9" t="n"/>
      <c r="F1077" s="9" t="n"/>
    </row>
    <row r="1078">
      <c r="A1078" s="10" t="inlineStr">
        <is>
          <t>HITACHI</t>
        </is>
      </c>
      <c r="B1078" s="10" t="inlineStr">
        <is>
          <t>UE 15</t>
        </is>
      </c>
      <c r="C1078" s="10" t="inlineStr">
        <is>
          <t>w /</t>
        </is>
      </c>
      <c r="D1078" s="10" t="inlineStr">
        <is>
          <t>Isuzu 3KB1</t>
        </is>
      </c>
      <c r="E1078" s="11" t="n"/>
      <c r="F1078" s="11" t="n"/>
    </row>
    <row r="1079">
      <c r="A1079" s="8" t="inlineStr">
        <is>
          <t>HITACHI</t>
        </is>
      </c>
      <c r="B1079" s="8" t="inlineStr">
        <is>
          <t>UE 20</t>
        </is>
      </c>
      <c r="C1079" s="8" t="inlineStr">
        <is>
          <t>w /</t>
        </is>
      </c>
      <c r="D1079" s="8" t="inlineStr">
        <is>
          <t>Mitsubishi K3E</t>
        </is>
      </c>
      <c r="E1079" s="9" t="n"/>
      <c r="F1079" s="9" t="n"/>
    </row>
    <row r="1080">
      <c r="A1080" s="10" t="inlineStr">
        <is>
          <t>HITACHI</t>
        </is>
      </c>
      <c r="B1080" s="10" t="inlineStr">
        <is>
          <t>UE 30</t>
        </is>
      </c>
      <c r="C1080" s="10" t="inlineStr">
        <is>
          <t>w /</t>
        </is>
      </c>
      <c r="D1080" s="10" t="inlineStr">
        <is>
          <t>Mitsubishi K4E</t>
        </is>
      </c>
      <c r="E1080" s="11" t="n"/>
      <c r="F1080" s="11" t="n"/>
    </row>
    <row r="1081">
      <c r="A1081" s="8" t="inlineStr">
        <is>
          <t>HITACHI</t>
        </is>
      </c>
      <c r="B1081" s="8" t="inlineStr">
        <is>
          <t>UE 40</t>
        </is>
      </c>
      <c r="C1081" s="8" t="inlineStr">
        <is>
          <t>w /</t>
        </is>
      </c>
      <c r="D1081" s="8" t="inlineStr">
        <is>
          <t>Mitsubishi K4E</t>
        </is>
      </c>
      <c r="E1081" s="9" t="n"/>
      <c r="F1081" s="9" t="n"/>
    </row>
    <row r="1082">
      <c r="A1082" s="10" t="inlineStr">
        <is>
          <t>HITACHI</t>
        </is>
      </c>
      <c r="B1082" s="10" t="inlineStr">
        <is>
          <t>UE 50</t>
        </is>
      </c>
      <c r="C1082" s="10" t="inlineStr">
        <is>
          <t>w /</t>
        </is>
      </c>
      <c r="D1082" s="10" t="inlineStr">
        <is>
          <t>Isuzu 4JC1</t>
        </is>
      </c>
      <c r="E1082" s="11" t="n"/>
      <c r="F1082" s="11" t="n"/>
    </row>
    <row r="1083">
      <c r="A1083" s="8" t="inlineStr">
        <is>
          <t>HITACHI</t>
        </is>
      </c>
      <c r="B1083" s="8" t="inlineStr">
        <is>
          <t>UH 02</t>
        </is>
      </c>
      <c r="C1083" s="8" t="inlineStr">
        <is>
          <t>w /</t>
        </is>
      </c>
      <c r="D1083" s="8" t="inlineStr">
        <is>
          <t>Isuzu C330</t>
        </is>
      </c>
      <c r="E1083" s="9" t="n"/>
      <c r="F1083" s="9" t="n"/>
    </row>
    <row r="1084">
      <c r="A1084" s="10" t="inlineStr">
        <is>
          <t>HITACHI</t>
        </is>
      </c>
      <c r="B1084" s="10" t="inlineStr">
        <is>
          <t>UH 031</t>
        </is>
      </c>
      <c r="C1084" s="10" t="inlineStr">
        <is>
          <t>w /</t>
        </is>
      </c>
      <c r="D1084" s="10" t="inlineStr">
        <is>
          <t>Isuzu 4BB1</t>
        </is>
      </c>
      <c r="E1084" s="11" t="n"/>
      <c r="F1084" s="11" t="n"/>
    </row>
    <row r="1085">
      <c r="A1085" s="8" t="inlineStr">
        <is>
          <t>HITACHI</t>
        </is>
      </c>
      <c r="B1085" s="8" t="inlineStr">
        <is>
          <t>UH 033</t>
        </is>
      </c>
      <c r="C1085" s="8" t="inlineStr">
        <is>
          <t>w /</t>
        </is>
      </c>
      <c r="D1085" s="8" t="inlineStr">
        <is>
          <t>Isuzu 4BB1</t>
        </is>
      </c>
      <c r="E1085" s="9" t="n"/>
      <c r="F1085" s="9" t="n"/>
    </row>
    <row r="1086">
      <c r="A1086" s="10" t="inlineStr">
        <is>
          <t>HITACHI</t>
        </is>
      </c>
      <c r="B1086" s="10" t="inlineStr">
        <is>
          <t>UH 04</t>
        </is>
      </c>
      <c r="C1086" s="10" t="inlineStr">
        <is>
          <t>w /</t>
        </is>
      </c>
      <c r="D1086" s="10" t="inlineStr">
        <is>
          <t>Hino EC100</t>
        </is>
      </c>
      <c r="E1086" s="11" t="n"/>
      <c r="F1086" s="11" t="n"/>
    </row>
    <row r="1087">
      <c r="A1087" s="8" t="inlineStr">
        <is>
          <t>HITACHI</t>
        </is>
      </c>
      <c r="B1087" s="8" t="inlineStr">
        <is>
          <t>UH 041</t>
        </is>
      </c>
      <c r="C1087" s="8" t="inlineStr">
        <is>
          <t>w /</t>
        </is>
      </c>
      <c r="D1087" s="8" t="inlineStr">
        <is>
          <t>Isuzu 4BB1</t>
        </is>
      </c>
      <c r="E1087" s="9" t="n"/>
      <c r="F1087" s="9" t="n"/>
    </row>
    <row r="1088">
      <c r="A1088" s="10" t="inlineStr">
        <is>
          <t>HITACHI</t>
        </is>
      </c>
      <c r="B1088" s="10" t="inlineStr">
        <is>
          <t>UH 043</t>
        </is>
      </c>
      <c r="C1088" s="10" t="inlineStr">
        <is>
          <t>w /</t>
        </is>
      </c>
      <c r="D1088" s="10" t="inlineStr">
        <is>
          <t>Isuzu 4BB1</t>
        </is>
      </c>
      <c r="E1088" s="11" t="n"/>
      <c r="F1088" s="11" t="n"/>
    </row>
    <row r="1089">
      <c r="A1089" s="8" t="inlineStr">
        <is>
          <t>HITACHI</t>
        </is>
      </c>
      <c r="B1089" s="8" t="inlineStr">
        <is>
          <t>UH 051</t>
        </is>
      </c>
      <c r="C1089" s="8" t="inlineStr">
        <is>
          <t>w /</t>
        </is>
      </c>
      <c r="D1089" s="8" t="inlineStr">
        <is>
          <t>Isuzu 6BB1</t>
        </is>
      </c>
      <c r="E1089" s="9" t="n"/>
      <c r="F1089" s="9" t="n"/>
    </row>
    <row r="1090">
      <c r="A1090" s="10" t="inlineStr">
        <is>
          <t>HITACHI</t>
        </is>
      </c>
      <c r="B1090" s="10" t="inlineStr">
        <is>
          <t>UH 052</t>
        </is>
      </c>
      <c r="C1090" s="10" t="inlineStr">
        <is>
          <t>w /</t>
        </is>
      </c>
      <c r="D1090" s="10" t="inlineStr">
        <is>
          <t>Isuzu 6BB1</t>
        </is>
      </c>
      <c r="E1090" s="11" t="n"/>
      <c r="F1090" s="11" t="n"/>
    </row>
    <row r="1091">
      <c r="A1091" s="8" t="inlineStr">
        <is>
          <t>HITACHI</t>
        </is>
      </c>
      <c r="B1091" s="8" t="inlineStr">
        <is>
          <t>UH 053</t>
        </is>
      </c>
      <c r="C1091" s="8" t="inlineStr">
        <is>
          <t>w /</t>
        </is>
      </c>
      <c r="D1091" s="8" t="inlineStr">
        <is>
          <t>Isuzu 4BD1</t>
        </is>
      </c>
      <c r="E1091" s="9" t="n"/>
      <c r="F1091" s="9" t="n"/>
    </row>
    <row r="1092">
      <c r="A1092" s="10" t="inlineStr">
        <is>
          <t>HITACHI</t>
        </is>
      </c>
      <c r="B1092" s="10" t="inlineStr">
        <is>
          <t>UH 06</t>
        </is>
      </c>
      <c r="C1092" s="10" t="inlineStr">
        <is>
          <t>w /</t>
        </is>
      </c>
      <c r="D1092" s="10" t="inlineStr">
        <is>
          <t>Daf</t>
        </is>
      </c>
      <c r="E1092" s="11" t="n"/>
      <c r="F1092" s="11" t="n"/>
    </row>
    <row r="1093">
      <c r="A1093" s="8" t="inlineStr">
        <is>
          <t>HITACHI</t>
        </is>
      </c>
      <c r="B1093" s="8" t="inlineStr">
        <is>
          <t>UH 061</t>
        </is>
      </c>
      <c r="C1093" s="8" t="inlineStr">
        <is>
          <t>w /</t>
        </is>
      </c>
      <c r="D1093" s="8" t="inlineStr">
        <is>
          <t>Isuzu 6BD1</t>
        </is>
      </c>
      <c r="E1093" s="9" t="n"/>
      <c r="F1093" s="9" t="n"/>
    </row>
    <row r="1094">
      <c r="A1094" s="10" t="inlineStr">
        <is>
          <t>HITACHI</t>
        </is>
      </c>
      <c r="B1094" s="10" t="inlineStr">
        <is>
          <t>UH 062</t>
        </is>
      </c>
      <c r="C1094" s="10" t="inlineStr">
        <is>
          <t>w /</t>
        </is>
      </c>
      <c r="D1094" s="10" t="inlineStr">
        <is>
          <t>Isuzu 6BD1</t>
        </is>
      </c>
      <c r="E1094" s="11" t="n"/>
      <c r="F1094" s="11" t="n"/>
    </row>
    <row r="1095">
      <c r="A1095" s="8" t="inlineStr">
        <is>
          <t>HITACHI</t>
        </is>
      </c>
      <c r="B1095" s="8" t="inlineStr">
        <is>
          <t>UH 063</t>
        </is>
      </c>
      <c r="C1095" s="8" t="inlineStr">
        <is>
          <t>w /</t>
        </is>
      </c>
      <c r="D1095" s="8" t="inlineStr">
        <is>
          <t>Isuzu 6BB1</t>
        </is>
      </c>
      <c r="E1095" s="9" t="n"/>
      <c r="F1095" s="9" t="n"/>
    </row>
    <row r="1096">
      <c r="A1096" s="10" t="inlineStr">
        <is>
          <t>HITACHI</t>
        </is>
      </c>
      <c r="B1096" s="10" t="inlineStr">
        <is>
          <t>UH 07</t>
        </is>
      </c>
      <c r="C1096" s="10" t="inlineStr">
        <is>
          <t>w /</t>
        </is>
      </c>
      <c r="D1096" s="10" t="inlineStr">
        <is>
          <t>Isuzu DA640</t>
        </is>
      </c>
      <c r="E1096" s="11" t="n"/>
      <c r="F1096" s="11" t="n"/>
    </row>
    <row r="1097">
      <c r="A1097" s="8" t="inlineStr">
        <is>
          <t>HITACHI</t>
        </is>
      </c>
      <c r="B1097" s="8" t="inlineStr">
        <is>
          <t>UH 07-3</t>
        </is>
      </c>
      <c r="C1097" s="8" t="inlineStr">
        <is>
          <t>w /</t>
        </is>
      </c>
      <c r="D1097" s="8" t="inlineStr">
        <is>
          <t>Hino DS50</t>
        </is>
      </c>
      <c r="E1097" s="9" t="n"/>
      <c r="F1097" s="9" t="n"/>
    </row>
    <row r="1098">
      <c r="A1098" s="10" t="inlineStr">
        <is>
          <t>HITACHI</t>
        </is>
      </c>
      <c r="B1098" s="10" t="inlineStr">
        <is>
          <t>UH 071</t>
        </is>
      </c>
      <c r="C1098" s="10" t="inlineStr">
        <is>
          <t>w /</t>
        </is>
      </c>
      <c r="D1098" s="10" t="inlineStr">
        <is>
          <t>Isuzu 6BD1</t>
        </is>
      </c>
      <c r="E1098" s="11" t="n"/>
      <c r="F1098" s="11" t="n"/>
    </row>
    <row r="1099">
      <c r="A1099" s="8" t="inlineStr">
        <is>
          <t>HITACHI</t>
        </is>
      </c>
      <c r="B1099" s="8" t="inlineStr">
        <is>
          <t>UH 073</t>
        </is>
      </c>
      <c r="C1099" s="8" t="inlineStr">
        <is>
          <t>w /</t>
        </is>
      </c>
      <c r="D1099" s="8" t="inlineStr">
        <is>
          <t>Isuzu 6BB1</t>
        </is>
      </c>
      <c r="E1099" s="9" t="n"/>
      <c r="F1099" s="9" t="n"/>
    </row>
    <row r="1100">
      <c r="A1100" s="10" t="inlineStr">
        <is>
          <t>HITACHI</t>
        </is>
      </c>
      <c r="B1100" s="10" t="inlineStr">
        <is>
          <t>UH 081</t>
        </is>
      </c>
      <c r="C1100" s="10" t="inlineStr">
        <is>
          <t>w /</t>
        </is>
      </c>
      <c r="D1100" s="10" t="inlineStr">
        <is>
          <t>Hino EL100</t>
        </is>
      </c>
      <c r="E1100" s="11" t="n"/>
      <c r="F1100" s="11" t="n"/>
    </row>
    <row r="1101">
      <c r="A1101" s="8" t="inlineStr">
        <is>
          <t>HITACHI</t>
        </is>
      </c>
      <c r="B1101" s="8" t="inlineStr">
        <is>
          <t>UH 083</t>
        </is>
      </c>
      <c r="C1101" s="8" t="inlineStr">
        <is>
          <t>w /</t>
        </is>
      </c>
      <c r="D1101" s="8" t="inlineStr">
        <is>
          <t>Isuzu 6BD1</t>
        </is>
      </c>
      <c r="E1101" s="9" t="n"/>
      <c r="F1101" s="9" t="n"/>
    </row>
    <row r="1102">
      <c r="A1102" s="10" t="inlineStr">
        <is>
          <t>HITACHI</t>
        </is>
      </c>
      <c r="B1102" s="10" t="inlineStr">
        <is>
          <t>UH 09</t>
        </is>
      </c>
      <c r="C1102" s="10" t="inlineStr">
        <is>
          <t>w /</t>
        </is>
      </c>
      <c r="D1102" s="10" t="inlineStr">
        <is>
          <t>Hino DS50</t>
        </is>
      </c>
      <c r="E1102" s="11" t="n"/>
      <c r="F1102" s="11" t="n"/>
    </row>
    <row r="1103">
      <c r="A1103" s="8" t="inlineStr">
        <is>
          <t>HITACHI</t>
        </is>
      </c>
      <c r="B1103" s="8" t="inlineStr">
        <is>
          <t>UH 101</t>
        </is>
      </c>
      <c r="C1103" s="8" t="inlineStr">
        <is>
          <t>w /</t>
        </is>
      </c>
      <c r="D1103" s="8" t="inlineStr">
        <is>
          <t>Hino EL100</t>
        </is>
      </c>
      <c r="E1103" s="9" t="n"/>
      <c r="F1103" s="9" t="n"/>
    </row>
    <row r="1104">
      <c r="A1104" s="10" t="inlineStr">
        <is>
          <t>HITACHI</t>
        </is>
      </c>
      <c r="B1104" s="10" t="inlineStr">
        <is>
          <t>UH 103</t>
        </is>
      </c>
      <c r="C1104" s="10" t="inlineStr">
        <is>
          <t>w /</t>
        </is>
      </c>
      <c r="D1104" s="10" t="inlineStr">
        <is>
          <t>Hino EM100</t>
        </is>
      </c>
      <c r="E1104" s="11" t="n"/>
      <c r="F1104" s="11" t="n"/>
    </row>
    <row r="1105">
      <c r="A1105" s="8" t="inlineStr">
        <is>
          <t>HITACHI</t>
        </is>
      </c>
      <c r="B1105" s="8" t="inlineStr">
        <is>
          <t>UH 12</t>
        </is>
      </c>
      <c r="C1105" s="8" t="inlineStr">
        <is>
          <t>w /</t>
        </is>
      </c>
      <c r="D1105" s="8" t="inlineStr">
        <is>
          <t>Hitachi B60</t>
        </is>
      </c>
      <c r="E1105" s="9" t="n"/>
      <c r="F1105" s="9" t="n"/>
    </row>
    <row r="1106">
      <c r="A1106" s="10" t="inlineStr">
        <is>
          <t>HITACHI</t>
        </is>
      </c>
      <c r="B1106" s="10" t="inlineStr">
        <is>
          <t>UH 121</t>
        </is>
      </c>
      <c r="C1106" s="10" t="inlineStr">
        <is>
          <t>w /</t>
        </is>
      </c>
      <c r="D1106" s="10" t="inlineStr">
        <is>
          <t>Isuzu E120</t>
        </is>
      </c>
      <c r="E1106" s="11" t="n"/>
      <c r="F1106" s="11" t="n"/>
    </row>
    <row r="1107">
      <c r="A1107" s="8" t="inlineStr">
        <is>
          <t>HITACHI</t>
        </is>
      </c>
      <c r="B1107" s="8" t="inlineStr">
        <is>
          <t>UH 123</t>
        </is>
      </c>
      <c r="C1107" s="8" t="inlineStr">
        <is>
          <t>w /</t>
        </is>
      </c>
      <c r="D1107" s="8" t="inlineStr">
        <is>
          <t>Hino EM100</t>
        </is>
      </c>
      <c r="E1107" s="9" t="n"/>
      <c r="F1107" s="9" t="n"/>
    </row>
    <row r="1108">
      <c r="A1108" s="10" t="inlineStr">
        <is>
          <t>HITACHI</t>
        </is>
      </c>
      <c r="B1108" s="10" t="inlineStr">
        <is>
          <t>UH 14</t>
        </is>
      </c>
      <c r="C1108" s="10" t="inlineStr">
        <is>
          <t>w /</t>
        </is>
      </c>
      <c r="D1108" s="10" t="inlineStr">
        <is>
          <t>Isuzu E120</t>
        </is>
      </c>
      <c r="E1108" s="11" t="n"/>
      <c r="F1108" s="11" t="n"/>
    </row>
    <row r="1109">
      <c r="A1109" s="8" t="inlineStr">
        <is>
          <t>HITACHI</t>
        </is>
      </c>
      <c r="B1109" s="8" t="inlineStr">
        <is>
          <t>UH 143</t>
        </is>
      </c>
      <c r="C1109" s="8" t="inlineStr">
        <is>
          <t>w /</t>
        </is>
      </c>
      <c r="D1109" s="8" t="inlineStr">
        <is>
          <t>Hino EP100</t>
        </is>
      </c>
      <c r="E1109" s="9" t="n"/>
      <c r="F1109" s="9" t="n"/>
    </row>
    <row r="1110">
      <c r="A1110" s="10" t="inlineStr">
        <is>
          <t>HITACHI</t>
        </is>
      </c>
      <c r="B1110" s="10" t="inlineStr">
        <is>
          <t>UH 171</t>
        </is>
      </c>
      <c r="C1110" s="10" t="inlineStr">
        <is>
          <t>w /</t>
        </is>
      </c>
      <c r="D1110" s="10" t="inlineStr">
        <is>
          <t>Isuzu E120</t>
        </is>
      </c>
      <c r="E1110" s="11" t="n"/>
      <c r="F1110" s="11" t="n"/>
    </row>
    <row r="1111">
      <c r="A1111" s="8" t="inlineStr">
        <is>
          <t>HITACHI</t>
        </is>
      </c>
      <c r="B1111" s="8" t="inlineStr">
        <is>
          <t>UH 181</t>
        </is>
      </c>
      <c r="C1111" s="8" t="inlineStr">
        <is>
          <t>w /</t>
        </is>
      </c>
      <c r="D1111" s="8" t="inlineStr">
        <is>
          <t>Isuzu 6RB1</t>
        </is>
      </c>
      <c r="E1111" s="9" t="n"/>
      <c r="F1111" s="9" t="n"/>
    </row>
    <row r="1112">
      <c r="A1112" s="10" t="inlineStr">
        <is>
          <t>HITACHI</t>
        </is>
      </c>
      <c r="B1112" s="10" t="inlineStr">
        <is>
          <t>UH 20</t>
        </is>
      </c>
      <c r="C1112" s="10" t="inlineStr">
        <is>
          <t>w /</t>
        </is>
      </c>
      <c r="D1112" s="10" t="inlineStr">
        <is>
          <t>Isuzu E120</t>
        </is>
      </c>
      <c r="E1112" s="11" t="n"/>
      <c r="F1112" s="11" t="n"/>
    </row>
    <row r="1113">
      <c r="A1113" s="8" t="inlineStr">
        <is>
          <t>HITACHI</t>
        </is>
      </c>
      <c r="B1113" s="8" t="inlineStr">
        <is>
          <t>UH 261</t>
        </is>
      </c>
      <c r="C1113" s="8" t="inlineStr">
        <is>
          <t>w /</t>
        </is>
      </c>
      <c r="D1113" s="8" t="inlineStr">
        <is>
          <t>Isuzu E120</t>
        </is>
      </c>
      <c r="E1113" s="9" t="n"/>
      <c r="F1113" s="9" t="n"/>
    </row>
    <row r="1114">
      <c r="A1114" s="10" t="inlineStr">
        <is>
          <t>HITACHI</t>
        </is>
      </c>
      <c r="B1114" s="10" t="inlineStr">
        <is>
          <t>UH07-3 / UH09</t>
        </is>
      </c>
      <c r="C1114" s="11" t="n"/>
      <c r="D1114" s="10" t="inlineStr">
        <is>
          <t>DS50</t>
        </is>
      </c>
      <c r="E1114" s="11" t="n"/>
      <c r="F1114" s="11" t="n"/>
    </row>
    <row r="1115">
      <c r="A1115" s="8" t="inlineStr">
        <is>
          <t>HITACHI</t>
        </is>
      </c>
      <c r="B1115" s="8" t="inlineStr">
        <is>
          <t>UH14 / UH20 Isuzu E120</t>
        </is>
      </c>
      <c r="C1115" s="9" t="n"/>
      <c r="D1115" s="8" t="inlineStr">
        <is>
          <t>E120</t>
        </is>
      </c>
      <c r="E1115" s="9" t="n"/>
      <c r="F1115" s="9" t="n"/>
    </row>
    <row r="1116">
      <c r="A1116" s="10" t="inlineStr">
        <is>
          <t>HITACHI</t>
        </is>
      </c>
      <c r="B1116" s="10" t="inlineStr">
        <is>
          <t>W 110</t>
        </is>
      </c>
      <c r="C1116" s="10" t="inlineStr">
        <is>
          <t>w /</t>
        </is>
      </c>
      <c r="D1116" s="10" t="inlineStr">
        <is>
          <t>Iveco 8065TE1</t>
        </is>
      </c>
      <c r="E1116" s="11" t="n"/>
      <c r="F1116" s="11" t="n"/>
    </row>
    <row r="1117">
      <c r="A1117" s="8" t="inlineStr">
        <is>
          <t>HITACHI</t>
        </is>
      </c>
      <c r="B1117" s="8" t="inlineStr">
        <is>
          <t>W 130</t>
        </is>
      </c>
      <c r="C1117" s="8" t="inlineStr">
        <is>
          <t>w /</t>
        </is>
      </c>
      <c r="D1117" s="8" t="inlineStr">
        <is>
          <t>Iveco 8065TE1</t>
        </is>
      </c>
      <c r="E1117" s="9" t="n"/>
      <c r="F1117" s="9" t="n"/>
    </row>
    <row r="1118">
      <c r="A1118" s="10" t="inlineStr">
        <is>
          <t>HITACHI</t>
        </is>
      </c>
      <c r="B1118" s="10" t="inlineStr">
        <is>
          <t>W 170</t>
        </is>
      </c>
      <c r="C1118" s="10" t="inlineStr">
        <is>
          <t>w /</t>
        </is>
      </c>
      <c r="D1118" s="10" t="inlineStr">
        <is>
          <t>Cummins 6CT8.3</t>
        </is>
      </c>
      <c r="E1118" s="11" t="n"/>
      <c r="F1118" s="11" t="n"/>
    </row>
    <row r="1119">
      <c r="A1119" s="8" t="inlineStr">
        <is>
          <t>HITACHI</t>
        </is>
      </c>
      <c r="B1119" s="8" t="inlineStr">
        <is>
          <t>W 190</t>
        </is>
      </c>
      <c r="C1119" s="8" t="inlineStr">
        <is>
          <t>w /</t>
        </is>
      </c>
      <c r="D1119" s="8" t="inlineStr">
        <is>
          <t>Cummins 6CT8.3</t>
        </is>
      </c>
      <c r="E1119" s="9" t="n"/>
      <c r="F1119" s="9" t="n"/>
    </row>
    <row r="1120">
      <c r="A1120" s="10" t="inlineStr">
        <is>
          <t>HITACHI</t>
        </is>
      </c>
      <c r="B1120" s="10" t="inlineStr">
        <is>
          <t>W 230</t>
        </is>
      </c>
      <c r="C1120" s="10" t="inlineStr">
        <is>
          <t>w /</t>
        </is>
      </c>
      <c r="D1120" s="10" t="inlineStr">
        <is>
          <t>Cummins</t>
        </is>
      </c>
      <c r="E1120" s="11" t="n"/>
      <c r="F1120" s="11" t="n"/>
    </row>
    <row r="1121">
      <c r="A1121" s="8" t="inlineStr">
        <is>
          <t>HITACHI</t>
        </is>
      </c>
      <c r="B1121" s="8" t="inlineStr">
        <is>
          <t>W 270</t>
        </is>
      </c>
      <c r="C1121" s="8" t="inlineStr">
        <is>
          <t>w /</t>
        </is>
      </c>
      <c r="D1121" s="8" t="inlineStr">
        <is>
          <t>Cummins MTA11-C</t>
        </is>
      </c>
      <c r="E1121" s="9" t="n"/>
      <c r="F1121" s="9" t="n"/>
    </row>
    <row r="1122">
      <c r="A1122" s="10" t="inlineStr">
        <is>
          <t>HITACHI</t>
        </is>
      </c>
      <c r="B1122" s="10" t="inlineStr">
        <is>
          <t>W 90</t>
        </is>
      </c>
      <c r="C1122" s="10" t="inlineStr">
        <is>
          <t>w /</t>
        </is>
      </c>
      <c r="D1122" s="10" t="inlineStr">
        <is>
          <t>Iveco 8045TE1</t>
        </is>
      </c>
      <c r="E1122" s="11" t="n"/>
      <c r="F1122" s="11" t="n"/>
    </row>
    <row r="1123">
      <c r="A1123" s="8" t="inlineStr">
        <is>
          <t>HITACHI</t>
        </is>
      </c>
      <c r="B1123" s="8" t="inlineStr">
        <is>
          <t>WH 04</t>
        </is>
      </c>
      <c r="C1123" s="8" t="inlineStr">
        <is>
          <t>w /</t>
        </is>
      </c>
      <c r="D1123" s="8" t="inlineStr">
        <is>
          <t>Isuzu 6BB1</t>
        </is>
      </c>
      <c r="E1123" s="9" t="n"/>
      <c r="F1123" s="9" t="n"/>
    </row>
    <row r="1124">
      <c r="A1124" s="10" t="inlineStr">
        <is>
          <t>HITACHI</t>
        </is>
      </c>
      <c r="B1124" s="10" t="inlineStr">
        <is>
          <t>WH 051D</t>
        </is>
      </c>
      <c r="C1124" s="10" t="inlineStr">
        <is>
          <t>w /</t>
        </is>
      </c>
      <c r="D1124" s="10" t="inlineStr">
        <is>
          <t>Isuzu 6BB1</t>
        </is>
      </c>
      <c r="E1124" s="11" t="n"/>
      <c r="F1124" s="11" t="n"/>
    </row>
    <row r="1125">
      <c r="A1125" s="8" t="inlineStr">
        <is>
          <t>HITACHI</t>
        </is>
      </c>
      <c r="B1125" s="8" t="inlineStr">
        <is>
          <t>WH 073D</t>
        </is>
      </c>
      <c r="C1125" s="8" t="inlineStr">
        <is>
          <t>w /</t>
        </is>
      </c>
      <c r="D1125" s="8" t="inlineStr">
        <is>
          <t>Isuzu 6BD1</t>
        </is>
      </c>
      <c r="E1125" s="9" t="n"/>
      <c r="F1125" s="9" t="n"/>
    </row>
    <row r="1126" ht="31.5" customHeight="1">
      <c r="A1126" s="10" t="inlineStr">
        <is>
          <t>HITACHI</t>
        </is>
      </c>
      <c r="B1126" s="10" t="inlineStr">
        <is>
          <t>ZX225US(LC)-E / ZX 225US(LC) / ZX 225USR(LC)K ZX 225USR-E(LC) / ZX 230(LC) /ZX240 (LC) H ZX270(LC)</t>
        </is>
      </c>
      <c r="C1126" s="10" t="inlineStr">
        <is>
          <t>Isuzu</t>
        </is>
      </c>
      <c r="D1126" s="10" t="inlineStr">
        <is>
          <t>6BG1T</t>
        </is>
      </c>
      <c r="E1126" s="11" t="n"/>
      <c r="F1126" s="11" t="n"/>
    </row>
    <row r="1127">
      <c r="A1127" s="8" t="inlineStr">
        <is>
          <t>HITACHI</t>
        </is>
      </c>
      <c r="B1127" s="8" t="inlineStr">
        <is>
          <t>ZW 220</t>
        </is>
      </c>
      <c r="C1127" s="8" t="inlineStr">
        <is>
          <t>w /</t>
        </is>
      </c>
      <c r="D1127" s="8" t="inlineStr">
        <is>
          <t>Isuzu AH 6HK1 XYWT-01</t>
        </is>
      </c>
      <c r="E1127" s="9" t="n"/>
      <c r="F1127" s="9" t="n"/>
    </row>
    <row r="1128">
      <c r="A1128" s="10" t="inlineStr">
        <is>
          <t>HITACHI</t>
        </is>
      </c>
      <c r="B1128" s="10" t="inlineStr">
        <is>
          <t>ZW 250</t>
        </is>
      </c>
      <c r="C1128" s="10" t="inlineStr">
        <is>
          <t>w /</t>
        </is>
      </c>
      <c r="D1128" s="10" t="inlineStr">
        <is>
          <t>Isuzu AH 6HK1 XYWT-02</t>
        </is>
      </c>
      <c r="E1128" s="11" t="n"/>
      <c r="F1128" s="11" t="n"/>
    </row>
    <row r="1129">
      <c r="A1129" s="8" t="inlineStr">
        <is>
          <t>HITACHI</t>
        </is>
      </c>
      <c r="B1129" s="8" t="inlineStr">
        <is>
          <t>ZW 310</t>
        </is>
      </c>
      <c r="C1129" s="8" t="inlineStr">
        <is>
          <t>w /</t>
        </is>
      </c>
      <c r="D1129" s="8" t="inlineStr">
        <is>
          <t>Daimler 458-990</t>
        </is>
      </c>
      <c r="E1129" s="9" t="n"/>
      <c r="F1129" s="9" t="n"/>
    </row>
    <row r="1130">
      <c r="A1130" s="10" t="inlineStr">
        <is>
          <t>HITACHI</t>
        </is>
      </c>
      <c r="B1130" s="10" t="inlineStr">
        <is>
          <t>ZX 110</t>
        </is>
      </c>
      <c r="C1130" s="10" t="inlineStr">
        <is>
          <t>w /</t>
        </is>
      </c>
      <c r="D1130" s="10" t="inlineStr">
        <is>
          <t>Isuzu 4BG1 TRG</t>
        </is>
      </c>
      <c r="E1130" s="11" t="n"/>
      <c r="F1130" s="11" t="n"/>
    </row>
    <row r="1131">
      <c r="A1131" s="8" t="inlineStr">
        <is>
          <t>HITACHI</t>
        </is>
      </c>
      <c r="B1131" s="8" t="inlineStr">
        <is>
          <t>ZX 110-E</t>
        </is>
      </c>
      <c r="C1131" s="8" t="inlineStr">
        <is>
          <t>w /</t>
        </is>
      </c>
      <c r="D1131" s="8" t="inlineStr">
        <is>
          <t>Isuzu 4BG1 TRG</t>
        </is>
      </c>
      <c r="E1131" s="9" t="n"/>
      <c r="F1131" s="9" t="n"/>
    </row>
    <row r="1132">
      <c r="A1132" s="10" t="inlineStr">
        <is>
          <t>HITACHI</t>
        </is>
      </c>
      <c r="B1132" s="10" t="inlineStr">
        <is>
          <t>ZX 110M</t>
        </is>
      </c>
      <c r="C1132" s="10" t="inlineStr">
        <is>
          <t>w /</t>
        </is>
      </c>
      <c r="D1132" s="10" t="inlineStr">
        <is>
          <t>Isuzu 4BG1 TRG</t>
        </is>
      </c>
      <c r="E1132" s="11" t="n"/>
      <c r="F1132" s="11" t="n"/>
    </row>
    <row r="1133">
      <c r="A1133" s="8" t="inlineStr">
        <is>
          <t>HITACHI</t>
        </is>
      </c>
      <c r="B1133" s="8" t="inlineStr">
        <is>
          <t>ZX 120</t>
        </is>
      </c>
      <c r="C1133" s="8" t="inlineStr">
        <is>
          <t>w /</t>
        </is>
      </c>
      <c r="D1133" s="8" t="inlineStr">
        <is>
          <t>Isuzu 4BG1 T</t>
        </is>
      </c>
      <c r="E1133" s="9" t="n"/>
      <c r="F1133" s="9" t="n"/>
    </row>
    <row r="1134">
      <c r="A1134" s="10" t="inlineStr">
        <is>
          <t>HITACHI</t>
        </is>
      </c>
      <c r="B1134" s="10" t="inlineStr">
        <is>
          <t>ZX 120-E</t>
        </is>
      </c>
      <c r="C1134" s="10" t="inlineStr">
        <is>
          <t>w /</t>
        </is>
      </c>
      <c r="D1134" s="10" t="inlineStr">
        <is>
          <t>Isuzu 4BG1 T</t>
        </is>
      </c>
      <c r="E1134" s="11" t="n"/>
      <c r="F1134" s="11" t="n"/>
    </row>
    <row r="1135">
      <c r="A1135" s="8" t="inlineStr">
        <is>
          <t>HITACHI</t>
        </is>
      </c>
      <c r="B1135" s="8" t="inlineStr">
        <is>
          <t>ZX 125US(-E)</t>
        </is>
      </c>
      <c r="C1135" s="8" t="inlineStr">
        <is>
          <t>w /</t>
        </is>
      </c>
      <c r="D1135" s="8" t="inlineStr">
        <is>
          <t>Isuzu 4BG1 T</t>
        </is>
      </c>
      <c r="E1135" s="9" t="n"/>
      <c r="F1135" s="9" t="n"/>
    </row>
    <row r="1136">
      <c r="A1136" s="10" t="inlineStr">
        <is>
          <t>HITACHI</t>
        </is>
      </c>
      <c r="B1136" s="10" t="inlineStr">
        <is>
          <t>ZX 130H</t>
        </is>
      </c>
      <c r="C1136" s="10" t="inlineStr">
        <is>
          <t>w /</t>
        </is>
      </c>
      <c r="D1136" s="10" t="inlineStr">
        <is>
          <t>Isuzu 4BG1 T</t>
        </is>
      </c>
      <c r="E1136" s="11" t="n"/>
      <c r="F1136" s="11" t="n"/>
    </row>
    <row r="1137">
      <c r="A1137" s="8" t="inlineStr">
        <is>
          <t>HITACHI</t>
        </is>
      </c>
      <c r="B1137" s="8" t="inlineStr">
        <is>
          <t>ZX 130K</t>
        </is>
      </c>
      <c r="C1137" s="8" t="inlineStr">
        <is>
          <t>w /</t>
        </is>
      </c>
      <c r="D1137" s="8" t="inlineStr">
        <is>
          <t>Isuzu 4BG1 T</t>
        </is>
      </c>
      <c r="E1137" s="9" t="n"/>
      <c r="F1137" s="9" t="n"/>
    </row>
    <row r="1138">
      <c r="A1138" s="10" t="inlineStr">
        <is>
          <t>HITACHI</t>
        </is>
      </c>
      <c r="B1138" s="10" t="inlineStr">
        <is>
          <t>ZX 130W</t>
        </is>
      </c>
      <c r="C1138" s="10" t="inlineStr">
        <is>
          <t>w /</t>
        </is>
      </c>
      <c r="D1138" s="10" t="inlineStr">
        <is>
          <t>Isuzu 4BG1 T</t>
        </is>
      </c>
      <c r="E1138" s="11" t="n"/>
      <c r="F1138" s="11" t="n"/>
    </row>
    <row r="1139">
      <c r="A1139" s="8" t="inlineStr">
        <is>
          <t>HITACHI</t>
        </is>
      </c>
      <c r="B1139" s="8" t="inlineStr">
        <is>
          <t>ZX 135US</t>
        </is>
      </c>
      <c r="C1139" s="8" t="inlineStr">
        <is>
          <t>w /</t>
        </is>
      </c>
      <c r="D1139" s="8" t="inlineStr">
        <is>
          <t>Isuzu 4BG1 TCG</t>
        </is>
      </c>
      <c r="E1139" s="9" t="n"/>
      <c r="F1139" s="9" t="n"/>
    </row>
    <row r="1140">
      <c r="A1140" s="10" t="inlineStr">
        <is>
          <t>HITACHI</t>
        </is>
      </c>
      <c r="B1140" s="10" t="inlineStr">
        <is>
          <t>ZX 135US-E</t>
        </is>
      </c>
      <c r="C1140" s="10" t="inlineStr">
        <is>
          <t>w /</t>
        </is>
      </c>
      <c r="D1140" s="10" t="inlineStr">
        <is>
          <t>Isuzu 4BG1 TCG</t>
        </is>
      </c>
      <c r="E1140" s="11" t="n"/>
      <c r="F1140" s="11" t="n"/>
    </row>
    <row r="1141">
      <c r="A1141" s="8" t="inlineStr">
        <is>
          <t>HITACHI</t>
        </is>
      </c>
      <c r="B1141" s="8" t="inlineStr">
        <is>
          <t>ZX 135USK</t>
        </is>
      </c>
      <c r="C1141" s="8" t="inlineStr">
        <is>
          <t>w /</t>
        </is>
      </c>
      <c r="D1141" s="8" t="inlineStr">
        <is>
          <t>Isuzu 4BG1 TCG</t>
        </is>
      </c>
      <c r="E1141" s="9" t="n"/>
      <c r="F1141" s="9" t="n"/>
    </row>
    <row r="1142">
      <c r="A1142" s="10" t="inlineStr">
        <is>
          <t>HITACHI</t>
        </is>
      </c>
      <c r="B1142" s="10" t="inlineStr">
        <is>
          <t>ZX 16</t>
        </is>
      </c>
      <c r="C1142" s="10" t="inlineStr">
        <is>
          <t>w /</t>
        </is>
      </c>
      <c r="D1142" s="10" t="inlineStr">
        <is>
          <t>Isuzu 3YB1 PA02</t>
        </is>
      </c>
      <c r="E1142" s="11" t="n"/>
      <c r="F1142" s="11" t="n"/>
    </row>
    <row r="1143">
      <c r="A1143" s="8" t="inlineStr">
        <is>
          <t>HITACHI</t>
        </is>
      </c>
      <c r="B1143" s="8" t="inlineStr">
        <is>
          <t>ZX 160LC</t>
        </is>
      </c>
      <c r="C1143" s="8" t="inlineStr">
        <is>
          <t>w /</t>
        </is>
      </c>
      <c r="D1143" s="8" t="inlineStr">
        <is>
          <t>Isuzu AA 4BG1 TC</t>
        </is>
      </c>
      <c r="E1143" s="9" t="n"/>
      <c r="F1143" s="9" t="n"/>
    </row>
    <row r="1144">
      <c r="A1144" s="10" t="inlineStr">
        <is>
          <t>HITACHI</t>
        </is>
      </c>
      <c r="B1144" s="10" t="inlineStr">
        <is>
          <t>ZX 160W</t>
        </is>
      </c>
      <c r="C1144" s="10" t="inlineStr">
        <is>
          <t>w /</t>
        </is>
      </c>
      <c r="D1144" s="10" t="inlineStr">
        <is>
          <t>Isuzu AA 4BG1 TC</t>
        </is>
      </c>
      <c r="E1144" s="11" t="n"/>
      <c r="F1144" s="11" t="n"/>
    </row>
    <row r="1145">
      <c r="A1145" s="8" t="inlineStr">
        <is>
          <t>HITACHI</t>
        </is>
      </c>
      <c r="B1145" s="8" t="inlineStr">
        <is>
          <t>ZX 17U-2</t>
        </is>
      </c>
      <c r="C1145" s="8" t="inlineStr">
        <is>
          <t>Yanmar</t>
        </is>
      </c>
      <c r="D1145" s="8" t="inlineStr">
        <is>
          <t>w / Yanmar 3TNV70-VHB</t>
        </is>
      </c>
      <c r="E1145" s="9" t="n"/>
      <c r="F1145" s="9" t="n"/>
    </row>
    <row r="1146">
      <c r="A1146" s="10" t="inlineStr">
        <is>
          <t>HITACHI</t>
        </is>
      </c>
      <c r="B1146" s="10" t="inlineStr">
        <is>
          <t>ZX 18</t>
        </is>
      </c>
      <c r="C1146" s="10" t="inlineStr">
        <is>
          <t>w /</t>
        </is>
      </c>
      <c r="D1146" s="10" t="inlineStr">
        <is>
          <t>Isuzu 3YB1 PA02</t>
        </is>
      </c>
      <c r="E1146" s="11" t="n"/>
      <c r="F1146" s="11" t="n"/>
    </row>
    <row r="1147">
      <c r="A1147" s="8" t="inlineStr">
        <is>
          <t>HITACHI</t>
        </is>
      </c>
      <c r="B1147" s="8" t="inlineStr">
        <is>
          <t>ZX 180LC(N)</t>
        </is>
      </c>
      <c r="C1147" s="8" t="inlineStr">
        <is>
          <t>w /</t>
        </is>
      </c>
      <c r="D1147" s="8" t="inlineStr">
        <is>
          <t>Isuzu AA- 4BG1 TCG02</t>
        </is>
      </c>
      <c r="E1147" s="9" t="n"/>
      <c r="F1147" s="9" t="n"/>
    </row>
    <row r="1148">
      <c r="A1148" s="10" t="inlineStr">
        <is>
          <t>HITACHI</t>
        </is>
      </c>
      <c r="B1148" s="10" t="inlineStr">
        <is>
          <t>ZX 180W</t>
        </is>
      </c>
      <c r="C1148" s="10" t="inlineStr">
        <is>
          <t>w /</t>
        </is>
      </c>
      <c r="D1148" s="10" t="inlineStr">
        <is>
          <t>Isuzu AA-4BG1</t>
        </is>
      </c>
      <c r="E1148" s="11" t="n"/>
      <c r="F1148" s="11" t="n"/>
    </row>
    <row r="1149">
      <c r="A1149" s="8" t="inlineStr">
        <is>
          <t>HITACHI</t>
        </is>
      </c>
      <c r="B1149" s="8" t="inlineStr">
        <is>
          <t>ZX 200(LC)</t>
        </is>
      </c>
      <c r="C1149" s="8" t="inlineStr">
        <is>
          <t>w /</t>
        </is>
      </c>
      <c r="D1149" s="8" t="inlineStr">
        <is>
          <t>Isuzu 6BG1 TRA</t>
        </is>
      </c>
      <c r="E1149" s="9" t="n"/>
      <c r="F1149" s="9" t="n"/>
    </row>
    <row r="1150">
      <c r="A1150" s="10" t="inlineStr">
        <is>
          <t>HITACHI</t>
        </is>
      </c>
      <c r="B1150" s="10" t="inlineStr">
        <is>
          <t>ZX 200(LC)-3</t>
        </is>
      </c>
      <c r="C1150" s="10" t="inlineStr">
        <is>
          <t>w /</t>
        </is>
      </c>
      <c r="D1150" s="10" t="inlineStr">
        <is>
          <t>Isuzu 4HK1 XYSA-02</t>
        </is>
      </c>
      <c r="E1150" s="11" t="n"/>
      <c r="F1150" s="11" t="n"/>
    </row>
    <row r="1151">
      <c r="A1151" s="8" t="inlineStr">
        <is>
          <t>HITACHI</t>
        </is>
      </c>
      <c r="B1151" s="8" t="inlineStr">
        <is>
          <t>ZX 200(LC)-E</t>
        </is>
      </c>
      <c r="C1151" s="8" t="inlineStr">
        <is>
          <t>w /</t>
        </is>
      </c>
      <c r="D1151" s="8" t="inlineStr">
        <is>
          <t>Isuzu 6BG1 TRA</t>
        </is>
      </c>
      <c r="E1151" s="9" t="n"/>
      <c r="F1151" s="9" t="n"/>
    </row>
    <row r="1152">
      <c r="A1152" s="10" t="inlineStr">
        <is>
          <t>HITACHI</t>
        </is>
      </c>
      <c r="B1152" s="10" t="inlineStr">
        <is>
          <t>ZX 210(LC)H</t>
        </is>
      </c>
      <c r="C1152" s="10" t="inlineStr">
        <is>
          <t>w /</t>
        </is>
      </c>
      <c r="D1152" s="10" t="inlineStr">
        <is>
          <t>Isuzu 6BG1 TRA</t>
        </is>
      </c>
      <c r="E1152" s="11" t="n"/>
      <c r="F1152" s="11" t="n"/>
    </row>
    <row r="1153">
      <c r="A1153" s="8" t="inlineStr">
        <is>
          <t>HITACHI</t>
        </is>
      </c>
      <c r="B1153" s="8" t="inlineStr">
        <is>
          <t>ZX 210(LC)H-3</t>
        </is>
      </c>
      <c r="C1153" s="8" t="inlineStr">
        <is>
          <t>w /</t>
        </is>
      </c>
      <c r="D1153" s="8" t="inlineStr">
        <is>
          <t>Isuzu 4HK1 XYSA-02</t>
        </is>
      </c>
      <c r="E1153" s="9" t="n"/>
      <c r="F1153" s="9" t="n"/>
    </row>
    <row r="1154">
      <c r="A1154" s="10" t="inlineStr">
        <is>
          <t>HITACHI</t>
        </is>
      </c>
      <c r="B1154" s="10" t="inlineStr">
        <is>
          <t>ZX 210(LC)K</t>
        </is>
      </c>
      <c r="C1154" s="10" t="inlineStr">
        <is>
          <t>w /</t>
        </is>
      </c>
      <c r="D1154" s="10" t="inlineStr">
        <is>
          <t>Isuzu 6BG1 TRA</t>
        </is>
      </c>
      <c r="E1154" s="11" t="n"/>
      <c r="F1154" s="11" t="n"/>
    </row>
    <row r="1155">
      <c r="A1155" s="8" t="inlineStr">
        <is>
          <t>HITACHI</t>
        </is>
      </c>
      <c r="B1155" s="8" t="inlineStr">
        <is>
          <t>ZX 210(LC)K-3</t>
        </is>
      </c>
      <c r="C1155" s="8" t="inlineStr">
        <is>
          <t>w /</t>
        </is>
      </c>
      <c r="D1155" s="8" t="inlineStr">
        <is>
          <t>Isuzu 4HK1 XYSA-02</t>
        </is>
      </c>
      <c r="E1155" s="9" t="n"/>
      <c r="F1155" s="9" t="n"/>
    </row>
    <row r="1156">
      <c r="A1156" s="10" t="inlineStr">
        <is>
          <t>HITACHI</t>
        </is>
      </c>
      <c r="B1156" s="10" t="inlineStr">
        <is>
          <t>ZX 210W</t>
        </is>
      </c>
      <c r="C1156" s="10" t="inlineStr">
        <is>
          <t>w /</t>
        </is>
      </c>
      <c r="D1156" s="10" t="inlineStr">
        <is>
          <t>Isuzu AA-6BG1 T</t>
        </is>
      </c>
      <c r="E1156" s="11" t="n"/>
      <c r="F1156" s="11" t="n"/>
    </row>
    <row r="1157">
      <c r="A1157" s="8" t="inlineStr">
        <is>
          <t>HITACHI</t>
        </is>
      </c>
      <c r="B1157" s="8" t="inlineStr">
        <is>
          <t>ZX 225US(LC)</t>
        </is>
      </c>
      <c r="C1157" s="8" t="inlineStr">
        <is>
          <t>w /</t>
        </is>
      </c>
      <c r="D1157" s="8" t="inlineStr">
        <is>
          <t>Isuzu 6BG1T TRA03</t>
        </is>
      </c>
      <c r="E1157" s="9" t="n"/>
      <c r="F1157" s="9" t="n"/>
    </row>
    <row r="1158">
      <c r="A1158" s="10" t="inlineStr">
        <is>
          <t>HITACHI</t>
        </is>
      </c>
      <c r="B1158" s="10" t="inlineStr">
        <is>
          <t>ZX 225US(LC)-3</t>
        </is>
      </c>
      <c r="C1158" s="10" t="inlineStr">
        <is>
          <t>w /</t>
        </is>
      </c>
      <c r="D1158" s="10" t="inlineStr">
        <is>
          <t>Isuzu 4HK1 XYSA-02</t>
        </is>
      </c>
      <c r="E1158" s="11" t="n"/>
      <c r="F1158" s="11" t="n"/>
    </row>
    <row r="1159">
      <c r="A1159" s="8" t="inlineStr">
        <is>
          <t>HITACHI</t>
        </is>
      </c>
      <c r="B1159" s="8" t="inlineStr">
        <is>
          <t>ZX 225US(LC)-E</t>
        </is>
      </c>
      <c r="C1159" s="8" t="inlineStr">
        <is>
          <t>w /</t>
        </is>
      </c>
      <c r="D1159" s="8" t="inlineStr">
        <is>
          <t>Isuzu 6BG1T TRA03</t>
        </is>
      </c>
      <c r="E1159" s="9" t="n"/>
      <c r="F1159" s="9" t="n"/>
    </row>
    <row r="1160">
      <c r="A1160" s="10" t="inlineStr">
        <is>
          <t>HITACHI</t>
        </is>
      </c>
      <c r="B1160" s="10" t="inlineStr">
        <is>
          <t>ZX 225USR(LC)</t>
        </is>
      </c>
      <c r="C1160" s="10" t="inlineStr">
        <is>
          <t>w /</t>
        </is>
      </c>
      <c r="D1160" s="10" t="inlineStr">
        <is>
          <t>Isuzu 6BG1T</t>
        </is>
      </c>
      <c r="E1160" s="11" t="n"/>
      <c r="F1160" s="11" t="n"/>
    </row>
    <row r="1161">
      <c r="A1161" s="8" t="inlineStr">
        <is>
          <t>HITACHI</t>
        </is>
      </c>
      <c r="B1161" s="8" t="inlineStr">
        <is>
          <t>ZX 225USR(LC)-3</t>
        </is>
      </c>
      <c r="C1161" s="8" t="inlineStr">
        <is>
          <t>w /</t>
        </is>
      </c>
      <c r="D1161" s="8" t="inlineStr">
        <is>
          <t>Isuzu 4HK1 XYSA-02</t>
        </is>
      </c>
      <c r="E1161" s="9" t="n"/>
      <c r="F1161" s="9" t="n"/>
    </row>
    <row r="1162">
      <c r="A1162" s="10" t="inlineStr">
        <is>
          <t>HITACHI</t>
        </is>
      </c>
      <c r="B1162" s="10" t="inlineStr">
        <is>
          <t>ZX 225USR(LC)K</t>
        </is>
      </c>
      <c r="C1162" s="10" t="inlineStr">
        <is>
          <t>w /</t>
        </is>
      </c>
      <c r="D1162" s="10" t="inlineStr">
        <is>
          <t>Isuzu 6BG1T</t>
        </is>
      </c>
      <c r="E1162" s="11" t="n"/>
      <c r="F1162" s="11" t="n"/>
    </row>
    <row r="1163">
      <c r="A1163" s="8" t="inlineStr">
        <is>
          <t>HITACHI</t>
        </is>
      </c>
      <c r="B1163" s="8" t="inlineStr">
        <is>
          <t>ZX 225USR-E(LC)</t>
        </is>
      </c>
      <c r="C1163" s="8" t="inlineStr">
        <is>
          <t>w /</t>
        </is>
      </c>
      <c r="D1163" s="8" t="inlineStr">
        <is>
          <t>Isuzu 6BG1T</t>
        </is>
      </c>
      <c r="E1163" s="9" t="n"/>
      <c r="F1163" s="9" t="n"/>
    </row>
    <row r="1164">
      <c r="A1164" s="10" t="inlineStr">
        <is>
          <t>HITACHI</t>
        </is>
      </c>
      <c r="B1164" s="10" t="inlineStr">
        <is>
          <t>ZX 225USRK(LC)-3</t>
        </is>
      </c>
      <c r="C1164" s="10" t="inlineStr">
        <is>
          <t>w /</t>
        </is>
      </c>
      <c r="D1164" s="10" t="inlineStr">
        <is>
          <t>Isuzu 4HK1 XYSA-02</t>
        </is>
      </c>
      <c r="E1164" s="11" t="n"/>
      <c r="F1164" s="11" t="n"/>
    </row>
    <row r="1165">
      <c r="A1165" s="8" t="inlineStr">
        <is>
          <t>HITACHI</t>
        </is>
      </c>
      <c r="B1165" s="8" t="inlineStr">
        <is>
          <t>ZX 230(LC)</t>
        </is>
      </c>
      <c r="C1165" s="8" t="inlineStr">
        <is>
          <t>w /</t>
        </is>
      </c>
      <c r="D1165" s="8" t="inlineStr">
        <is>
          <t>Isuzu CC 6BG1 TRA01</t>
        </is>
      </c>
      <c r="E1165" s="9" t="n"/>
      <c r="F1165" s="9" t="n"/>
    </row>
    <row r="1166">
      <c r="A1166" s="10" t="inlineStr">
        <is>
          <t>HITACHI</t>
        </is>
      </c>
      <c r="B1166" s="10" t="inlineStr">
        <is>
          <t>ZX 240(LC)-3</t>
        </is>
      </c>
      <c r="C1166" s="10" t="inlineStr">
        <is>
          <t>w /</t>
        </is>
      </c>
      <c r="D1166" s="10" t="inlineStr">
        <is>
          <t>Isuzu AH 4HK1 XYSA</t>
        </is>
      </c>
      <c r="E1166" s="11" t="n"/>
      <c r="F1166" s="11" t="n"/>
    </row>
    <row r="1167">
      <c r="A1167" s="8" t="inlineStr">
        <is>
          <t>HITACHI</t>
        </is>
      </c>
      <c r="B1167" s="8" t="inlineStr">
        <is>
          <t>ZX 240(LC)H</t>
        </is>
      </c>
      <c r="C1167" s="8" t="inlineStr">
        <is>
          <t>w /</t>
        </is>
      </c>
      <c r="D1167" s="8" t="inlineStr">
        <is>
          <t>Isuzu CC 6BG1 TRA01</t>
        </is>
      </c>
      <c r="E1167" s="9" t="n"/>
      <c r="F1167" s="9" t="n"/>
    </row>
    <row r="1168">
      <c r="A1168" s="10" t="inlineStr">
        <is>
          <t>HITACHI</t>
        </is>
      </c>
      <c r="B1168" s="10" t="inlineStr">
        <is>
          <t>ZX 240(LC)K</t>
        </is>
      </c>
      <c r="C1168" s="10" t="inlineStr">
        <is>
          <t>w /</t>
        </is>
      </c>
      <c r="D1168" s="10" t="inlineStr">
        <is>
          <t>Isuzu CC 6BG1 TRA01</t>
        </is>
      </c>
      <c r="E1168" s="11" t="n"/>
      <c r="F1168" s="11" t="n"/>
    </row>
    <row r="1169">
      <c r="A1169" s="8" t="inlineStr">
        <is>
          <t>HITACHI</t>
        </is>
      </c>
      <c r="B1169" s="8" t="inlineStr">
        <is>
          <t>ZX 25</t>
        </is>
      </c>
      <c r="C1169" s="8" t="inlineStr">
        <is>
          <t>w /</t>
        </is>
      </c>
      <c r="D1169" s="8" t="inlineStr">
        <is>
          <t>Isuzu 3YE1 PA02</t>
        </is>
      </c>
      <c r="E1169" s="9" t="n"/>
      <c r="F1169" s="9" t="n"/>
    </row>
    <row r="1170">
      <c r="A1170" s="10" t="inlineStr">
        <is>
          <t>HITACHI</t>
        </is>
      </c>
      <c r="B1170" s="10" t="inlineStr">
        <is>
          <t>ZX 250(LC)H-3</t>
        </is>
      </c>
      <c r="C1170" s="10" t="inlineStr">
        <is>
          <t>w /</t>
        </is>
      </c>
      <c r="D1170" s="10" t="inlineStr">
        <is>
          <t>Isuzu AH 4HK1 XYSA</t>
        </is>
      </c>
      <c r="E1170" s="11" t="n"/>
      <c r="F1170" s="11" t="n"/>
    </row>
    <row r="1171">
      <c r="A1171" s="8" t="inlineStr">
        <is>
          <t>HITACHI</t>
        </is>
      </c>
      <c r="B1171" s="8" t="inlineStr">
        <is>
          <t>ZX 250(LC)K-3</t>
        </is>
      </c>
      <c r="C1171" s="8" t="inlineStr">
        <is>
          <t>w /</t>
        </is>
      </c>
      <c r="D1171" s="8" t="inlineStr">
        <is>
          <t>Isuzu AH 4HK1 XYSA</t>
        </is>
      </c>
      <c r="E1171" s="9" t="n"/>
      <c r="F1171" s="9" t="n"/>
    </row>
    <row r="1172">
      <c r="A1172" s="10" t="inlineStr">
        <is>
          <t>HITACHI</t>
        </is>
      </c>
      <c r="B1172" s="10" t="inlineStr">
        <is>
          <t>ZX 250LC(N)</t>
        </is>
      </c>
      <c r="C1172" s="10" t="inlineStr">
        <is>
          <t>w /</t>
        </is>
      </c>
      <c r="D1172" s="10" t="inlineStr">
        <is>
          <t>Isuzu CC 6BG1</t>
        </is>
      </c>
      <c r="E1172" s="11" t="n"/>
      <c r="F1172" s="11" t="n"/>
    </row>
    <row r="1173">
      <c r="A1173" s="8" t="inlineStr">
        <is>
          <t>HITACHI</t>
        </is>
      </c>
      <c r="B1173" s="8" t="inlineStr">
        <is>
          <t>ZX 250LC(N)-3</t>
        </is>
      </c>
      <c r="C1173" s="8" t="inlineStr">
        <is>
          <t>w /</t>
        </is>
      </c>
      <c r="D1173" s="8" t="inlineStr">
        <is>
          <t>Isuzu AH 4HK1 XYSA</t>
        </is>
      </c>
      <c r="E1173" s="9" t="n"/>
      <c r="F1173" s="9" t="n"/>
    </row>
    <row r="1174">
      <c r="A1174" s="10" t="inlineStr">
        <is>
          <t>HITACHI</t>
        </is>
      </c>
      <c r="B1174" s="10" t="inlineStr">
        <is>
          <t>ZX 270(LC)</t>
        </is>
      </c>
      <c r="C1174" s="10" t="inlineStr">
        <is>
          <t>w /</t>
        </is>
      </c>
      <c r="D1174" s="10" t="inlineStr">
        <is>
          <t>Isuzu 6BG1 TRA02</t>
        </is>
      </c>
      <c r="E1174" s="11" t="n"/>
      <c r="F1174" s="11" t="n"/>
    </row>
    <row r="1175">
      <c r="A1175" s="8" t="inlineStr">
        <is>
          <t>HITACHI</t>
        </is>
      </c>
      <c r="B1175" s="8" t="inlineStr">
        <is>
          <t>ZX 270(LC)-3</t>
        </is>
      </c>
      <c r="C1175" s="8" t="inlineStr">
        <is>
          <t>w /</t>
        </is>
      </c>
      <c r="D1175" s="8" t="inlineStr">
        <is>
          <t>Isuzu</t>
        </is>
      </c>
      <c r="E1175" s="9" t="n"/>
      <c r="F1175" s="9" t="n"/>
    </row>
    <row r="1176">
      <c r="A1176" s="10" t="inlineStr">
        <is>
          <t>HITACHI</t>
        </is>
      </c>
      <c r="B1176" s="10" t="inlineStr">
        <is>
          <t>ZX 27U-2</t>
        </is>
      </c>
      <c r="C1176" s="10" t="inlineStr">
        <is>
          <t>w /</t>
        </is>
      </c>
      <c r="D1176" s="10" t="inlineStr">
        <is>
          <t>Yanmar 3TNV88</t>
        </is>
      </c>
      <c r="E1176" s="11" t="n"/>
      <c r="F1176" s="11" t="n"/>
    </row>
    <row r="1177">
      <c r="A1177" s="8" t="inlineStr">
        <is>
          <t>HITACHI</t>
        </is>
      </c>
      <c r="B1177" s="8" t="inlineStr">
        <is>
          <t>ZX 280LC(N)</t>
        </is>
      </c>
      <c r="C1177" s="8" t="inlineStr">
        <is>
          <t>w /</t>
        </is>
      </c>
      <c r="D1177" s="8" t="inlineStr">
        <is>
          <t>Isuzu 6BG1 TRA02</t>
        </is>
      </c>
      <c r="E1177" s="9" t="n"/>
      <c r="F1177" s="9" t="n"/>
    </row>
    <row r="1178">
      <c r="A1178" s="10" t="inlineStr">
        <is>
          <t>HITACHI</t>
        </is>
      </c>
      <c r="B1178" s="10" t="inlineStr">
        <is>
          <t>ZX 280LC(N/H)-3</t>
        </is>
      </c>
      <c r="C1178" s="10" t="inlineStr">
        <is>
          <t>w /</t>
        </is>
      </c>
      <c r="D1178" s="10" t="inlineStr">
        <is>
          <t>Isuzu</t>
        </is>
      </c>
      <c r="E1178" s="11" t="n"/>
      <c r="F1178" s="11" t="n"/>
    </row>
    <row r="1179">
      <c r="A1179" s="8" t="inlineStr">
        <is>
          <t>HITACHI</t>
        </is>
      </c>
      <c r="B1179" s="8" t="inlineStr">
        <is>
          <t>ZX 30</t>
        </is>
      </c>
      <c r="C1179" s="8" t="inlineStr">
        <is>
          <t>w /</t>
        </is>
      </c>
      <c r="D1179" s="8" t="inlineStr">
        <is>
          <t>Kubota V1505</t>
        </is>
      </c>
      <c r="E1179" s="9" t="n"/>
      <c r="F1179" s="9" t="n"/>
    </row>
    <row r="1180">
      <c r="A1180" s="10" t="inlineStr">
        <is>
          <t>HITACHI</t>
        </is>
      </c>
      <c r="B1180" s="10" t="inlineStr">
        <is>
          <t>ZX 30U</t>
        </is>
      </c>
      <c r="C1180" s="10" t="inlineStr">
        <is>
          <t>w /</t>
        </is>
      </c>
      <c r="D1180" s="10" t="inlineStr">
        <is>
          <t>Isuzu 3LD2</t>
        </is>
      </c>
      <c r="E1180" s="11" t="n"/>
      <c r="F1180" s="11" t="n"/>
    </row>
    <row r="1181">
      <c r="A1181" s="8" t="inlineStr">
        <is>
          <t>HITACHI</t>
        </is>
      </c>
      <c r="B1181" s="8" t="inlineStr">
        <is>
          <t>ZX 30U-2</t>
        </is>
      </c>
      <c r="C1181" s="8" t="inlineStr">
        <is>
          <t>w /</t>
        </is>
      </c>
      <c r="D1181" s="8" t="inlineStr">
        <is>
          <t>Yanmar 3TNV88</t>
        </is>
      </c>
      <c r="E1181" s="9" t="n"/>
      <c r="F1181" s="9" t="n"/>
    </row>
    <row r="1182">
      <c r="A1182" s="10" t="inlineStr">
        <is>
          <t>HITACHI</t>
        </is>
      </c>
      <c r="B1182" s="10" t="inlineStr">
        <is>
          <t>ZX 330(LC)</t>
        </is>
      </c>
      <c r="C1182" s="10" t="inlineStr">
        <is>
          <t>w /</t>
        </is>
      </c>
      <c r="D1182" s="10" t="inlineStr">
        <is>
          <t>Isuzu AA 6HK1 XQA</t>
        </is>
      </c>
      <c r="E1182" s="11" t="n"/>
      <c r="F1182" s="11" t="n"/>
    </row>
    <row r="1183">
      <c r="A1183" s="8" t="inlineStr">
        <is>
          <t>HITACHI</t>
        </is>
      </c>
      <c r="B1183" s="8" t="inlineStr">
        <is>
          <t>ZX 330(LC)-3</t>
        </is>
      </c>
      <c r="C1183" s="8" t="inlineStr">
        <is>
          <t>w /</t>
        </is>
      </c>
      <c r="D1183" s="8" t="inlineStr">
        <is>
          <t>Isuzu AH 6HK1 XYSA</t>
        </is>
      </c>
      <c r="E1183" s="9" t="n"/>
      <c r="F1183" s="9" t="n"/>
    </row>
    <row r="1184">
      <c r="A1184" s="10" t="inlineStr">
        <is>
          <t>HITACHI</t>
        </is>
      </c>
      <c r="B1184" s="10" t="inlineStr">
        <is>
          <t>ZX 35</t>
        </is>
      </c>
      <c r="C1184" s="10" t="inlineStr">
        <is>
          <t>w /</t>
        </is>
      </c>
      <c r="D1184" s="10" t="inlineStr">
        <is>
          <t>Kubota V1505</t>
        </is>
      </c>
      <c r="E1184" s="11" t="n"/>
      <c r="F1184" s="11" t="n"/>
    </row>
    <row r="1185">
      <c r="A1185" s="8" t="inlineStr">
        <is>
          <t>HITACHI</t>
        </is>
      </c>
      <c r="B1185" s="8" t="inlineStr">
        <is>
          <t>ZX 350(LC)H</t>
        </is>
      </c>
      <c r="C1185" s="8" t="inlineStr">
        <is>
          <t>w /</t>
        </is>
      </c>
      <c r="D1185" s="8" t="inlineStr">
        <is>
          <t>Isuzu AA 6HK1 XQA</t>
        </is>
      </c>
      <c r="E1185" s="9" t="n"/>
      <c r="F1185" s="9" t="n"/>
    </row>
    <row r="1186">
      <c r="A1186" s="10" t="inlineStr">
        <is>
          <t>HITACHI</t>
        </is>
      </c>
      <c r="B1186" s="10" t="inlineStr">
        <is>
          <t>ZX 350(LC)H-3</t>
        </is>
      </c>
      <c r="C1186" s="10" t="inlineStr">
        <is>
          <t>w /</t>
        </is>
      </c>
      <c r="D1186" s="10" t="inlineStr">
        <is>
          <t>Isuzu AH 6HK1 XYSA</t>
        </is>
      </c>
      <c r="E1186" s="11" t="n"/>
      <c r="F1186" s="11" t="n"/>
    </row>
    <row r="1187">
      <c r="A1187" s="8" t="inlineStr">
        <is>
          <t>HITACHI</t>
        </is>
      </c>
      <c r="B1187" s="8" t="inlineStr">
        <is>
          <t>ZX 350(LC)K</t>
        </is>
      </c>
      <c r="C1187" s="8" t="inlineStr">
        <is>
          <t>w /</t>
        </is>
      </c>
      <c r="D1187" s="8" t="inlineStr">
        <is>
          <t>Isuzu AA 6HK1 XQA</t>
        </is>
      </c>
      <c r="E1187" s="9" t="n"/>
      <c r="F1187" s="9" t="n"/>
    </row>
    <row r="1188" ht="31.5" customHeight="1">
      <c r="A1188" s="10" t="inlineStr">
        <is>
          <t>HITACHI</t>
        </is>
      </c>
      <c r="B1188" s="10" t="inlineStr">
        <is>
          <t>ZX 350(LC)K / ZX 330(LC) / ZX 350(LC)H/ ZX 370(MTH)</t>
        </is>
      </c>
      <c r="C1188" s="10" t="inlineStr">
        <is>
          <t>Isuzu</t>
        </is>
      </c>
      <c r="D1188" s="10" t="inlineStr">
        <is>
          <t>AA 6HK1 XQA</t>
        </is>
      </c>
      <c r="E1188" s="11" t="n"/>
      <c r="F1188" s="11" t="n"/>
    </row>
    <row r="1189">
      <c r="A1189" s="8" t="inlineStr">
        <is>
          <t>HITACHI</t>
        </is>
      </c>
      <c r="B1189" s="8" t="inlineStr">
        <is>
          <t>ZX 350(LC)K-3</t>
        </is>
      </c>
      <c r="C1189" s="8" t="inlineStr">
        <is>
          <t>w /</t>
        </is>
      </c>
      <c r="D1189" s="8" t="inlineStr">
        <is>
          <t>Isuzu AH 6HK1 XYSA</t>
        </is>
      </c>
      <c r="E1189" s="9" t="n"/>
      <c r="F1189" s="9" t="n"/>
    </row>
    <row r="1190">
      <c r="A1190" s="10" t="inlineStr">
        <is>
          <t>HITACHI</t>
        </is>
      </c>
      <c r="B1190" s="10" t="inlineStr">
        <is>
          <t>ZX 350(LC)N-3</t>
        </is>
      </c>
      <c r="C1190" s="10" t="inlineStr">
        <is>
          <t>w /</t>
        </is>
      </c>
      <c r="D1190" s="10" t="inlineStr">
        <is>
          <t>Isuzu AH 6HK1 XYSA</t>
        </is>
      </c>
      <c r="E1190" s="11" t="n"/>
      <c r="F1190" s="11" t="n"/>
    </row>
    <row r="1191">
      <c r="A1191" s="8" t="inlineStr">
        <is>
          <t>HITACHI</t>
        </is>
      </c>
      <c r="B1191" s="8" t="inlineStr">
        <is>
          <t>ZX 35U-2</t>
        </is>
      </c>
      <c r="C1191" s="8" t="inlineStr">
        <is>
          <t>w /</t>
        </is>
      </c>
      <c r="D1191" s="8" t="inlineStr">
        <is>
          <t>Yanmar 3TNV88</t>
        </is>
      </c>
      <c r="E1191" s="9" t="n"/>
      <c r="F1191" s="9" t="n"/>
    </row>
    <row r="1192">
      <c r="A1192" s="10" t="inlineStr">
        <is>
          <t>HITACHI</t>
        </is>
      </c>
      <c r="B1192" s="10" t="inlineStr">
        <is>
          <t>ZX 370(MTH)</t>
        </is>
      </c>
      <c r="C1192" s="10" t="inlineStr">
        <is>
          <t>w /</t>
        </is>
      </c>
      <c r="D1192" s="10" t="inlineStr">
        <is>
          <t>Isuzu AA 6HK1 XQA</t>
        </is>
      </c>
      <c r="E1192" s="11" t="n"/>
      <c r="F1192" s="11" t="n"/>
    </row>
    <row r="1193">
      <c r="A1193" s="8" t="inlineStr">
        <is>
          <t>HITACHI</t>
        </is>
      </c>
      <c r="B1193" s="8" t="inlineStr">
        <is>
          <t>ZX 40</t>
        </is>
      </c>
      <c r="C1193" s="8" t="inlineStr">
        <is>
          <t>w /</t>
        </is>
      </c>
      <c r="D1193" s="8" t="inlineStr">
        <is>
          <t>Kubota V2203</t>
        </is>
      </c>
      <c r="E1193" s="9" t="n"/>
      <c r="F1193" s="9" t="n"/>
    </row>
    <row r="1194">
      <c r="A1194" s="10" t="inlineStr">
        <is>
          <t>HITACHI</t>
        </is>
      </c>
      <c r="B1194" s="10" t="inlineStr">
        <is>
          <t>ZX 40U</t>
        </is>
      </c>
      <c r="C1194" s="10" t="inlineStr">
        <is>
          <t>w /</t>
        </is>
      </c>
      <c r="D1194" s="10" t="inlineStr">
        <is>
          <t>Isuzu 4LE2</t>
        </is>
      </c>
      <c r="E1194" s="11" t="n"/>
      <c r="F1194" s="11" t="n"/>
    </row>
    <row r="1195">
      <c r="A1195" s="8" t="inlineStr">
        <is>
          <t>HITACHI</t>
        </is>
      </c>
      <c r="B1195" s="8" t="inlineStr">
        <is>
          <t>ZX 40U-2</t>
        </is>
      </c>
      <c r="C1195" s="8" t="inlineStr">
        <is>
          <t>w /</t>
        </is>
      </c>
      <c r="D1195" s="8" t="inlineStr">
        <is>
          <t>Yanmar 4TNV88</t>
        </is>
      </c>
      <c r="E1195" s="9" t="n"/>
      <c r="F1195" s="9" t="n"/>
    </row>
    <row r="1196">
      <c r="A1196" s="10" t="inlineStr">
        <is>
          <t>HITACHI</t>
        </is>
      </c>
      <c r="B1196" s="10" t="inlineStr">
        <is>
          <t>ZX 450(LC)</t>
        </is>
      </c>
      <c r="C1196" s="10" t="inlineStr">
        <is>
          <t>Isuzu</t>
        </is>
      </c>
      <c r="D1196" s="10" t="inlineStr">
        <is>
          <t>6WG1 TQA</t>
        </is>
      </c>
      <c r="E1196" s="10" t="inlineStr">
        <is>
          <t>1, 9 m3</t>
        </is>
      </c>
      <c r="F1196" s="11" t="n"/>
    </row>
    <row r="1197">
      <c r="A1197" s="8" t="inlineStr">
        <is>
          <t>HITACHI</t>
        </is>
      </c>
      <c r="B1197" s="8" t="inlineStr">
        <is>
          <t>ZX 450(LC)</t>
        </is>
      </c>
      <c r="C1197" s="8" t="inlineStr">
        <is>
          <t>w /</t>
        </is>
      </c>
      <c r="D1197" s="8" t="inlineStr">
        <is>
          <t>Isuzu 6WG1 TQA</t>
        </is>
      </c>
      <c r="E1197" s="9" t="n"/>
      <c r="F1197" s="9" t="n"/>
    </row>
    <row r="1198">
      <c r="A1198" s="10" t="inlineStr">
        <is>
          <t>HITACHI</t>
        </is>
      </c>
      <c r="B1198" s="10" t="inlineStr">
        <is>
          <t>ZX 450(LC)-3</t>
        </is>
      </c>
      <c r="C1198" s="10" t="inlineStr">
        <is>
          <t>w /</t>
        </is>
      </c>
      <c r="D1198" s="10" t="inlineStr">
        <is>
          <t>Isuzu AH 6WG1 XYSA-01</t>
        </is>
      </c>
      <c r="E1198" s="11" t="n"/>
      <c r="F1198" s="11" t="n"/>
    </row>
    <row r="1199">
      <c r="A1199" s="8" t="inlineStr">
        <is>
          <t>HITACHI</t>
        </is>
      </c>
      <c r="B1199" s="8" t="inlineStr">
        <is>
          <t>ZX 450(LC)-3 / ZX 500LC-3</t>
        </is>
      </c>
      <c r="C1199" s="8" t="inlineStr">
        <is>
          <t>Isuzu</t>
        </is>
      </c>
      <c r="D1199" s="8" t="inlineStr">
        <is>
          <t>6WG1 XYSA-01</t>
        </is>
      </c>
      <c r="E1199" s="8" t="inlineStr">
        <is>
          <t>1, 9 m3</t>
        </is>
      </c>
      <c r="F1199" s="9" t="n"/>
    </row>
    <row r="1200">
      <c r="A1200" s="10" t="inlineStr">
        <is>
          <t>HITACHI</t>
        </is>
      </c>
      <c r="B1200" s="10" t="inlineStr">
        <is>
          <t>ZX 450(LC)H</t>
        </is>
      </c>
      <c r="C1200" s="10" t="inlineStr">
        <is>
          <t>w /</t>
        </is>
      </c>
      <c r="D1200" s="10" t="inlineStr">
        <is>
          <t>Isuzu 6WG1 TQA</t>
        </is>
      </c>
      <c r="E1200" s="11" t="n"/>
      <c r="F1200" s="11" t="n"/>
    </row>
    <row r="1201">
      <c r="A1201" s="8" t="inlineStr">
        <is>
          <t>HITACHI</t>
        </is>
      </c>
      <c r="B1201" s="8" t="inlineStr">
        <is>
          <t>ZX 450MT(H)</t>
        </is>
      </c>
      <c r="C1201" s="8" t="inlineStr">
        <is>
          <t>w /</t>
        </is>
      </c>
      <c r="D1201" s="8" t="inlineStr">
        <is>
          <t>Isuzu 6WG1 TQA</t>
        </is>
      </c>
      <c r="E1201" s="9" t="n"/>
      <c r="F1201" s="9" t="n"/>
    </row>
    <row r="1202">
      <c r="A1202" s="10" t="inlineStr">
        <is>
          <t>HITACHI</t>
        </is>
      </c>
      <c r="B1202" s="10" t="inlineStr">
        <is>
          <t>ZX 470(LC)H-3</t>
        </is>
      </c>
      <c r="C1202" s="10" t="inlineStr">
        <is>
          <t>w /</t>
        </is>
      </c>
      <c r="D1202" s="10" t="inlineStr">
        <is>
          <t>Isuzu AH 6WG1 XYSA-01</t>
        </is>
      </c>
      <c r="E1202" s="11" t="n"/>
      <c r="F1202" s="11" t="n"/>
    </row>
    <row r="1203">
      <c r="A1203" s="8" t="inlineStr">
        <is>
          <t>HITACHI</t>
        </is>
      </c>
      <c r="B1203" s="8" t="inlineStr">
        <is>
          <t>ZX 50</t>
        </is>
      </c>
      <c r="C1203" s="8" t="inlineStr">
        <is>
          <t>w /</t>
        </is>
      </c>
      <c r="D1203" s="8" t="inlineStr">
        <is>
          <t>Kubota V2203</t>
        </is>
      </c>
      <c r="E1203" s="9" t="n"/>
      <c r="F1203" s="9" t="n"/>
    </row>
    <row r="1204">
      <c r="A1204" s="10" t="inlineStr">
        <is>
          <t>HITACHI</t>
        </is>
      </c>
      <c r="B1204" s="10" t="inlineStr">
        <is>
          <t>ZX 500LC(H)</t>
        </is>
      </c>
      <c r="C1204" s="10" t="inlineStr">
        <is>
          <t>w /</t>
        </is>
      </c>
      <c r="D1204" s="10" t="inlineStr">
        <is>
          <t>Isuzu 6WG1 TQA</t>
        </is>
      </c>
      <c r="E1204" s="11" t="n"/>
      <c r="F1204" s="11" t="n"/>
    </row>
    <row r="1205">
      <c r="A1205" s="8" t="inlineStr">
        <is>
          <t>HITACHI</t>
        </is>
      </c>
      <c r="B1205" s="8" t="inlineStr">
        <is>
          <t>ZX 500LC-3</t>
        </is>
      </c>
      <c r="C1205" s="8" t="inlineStr">
        <is>
          <t>w /</t>
        </is>
      </c>
      <c r="D1205" s="8" t="inlineStr">
        <is>
          <t>Isuzu AH 6WG1 XYSA-01</t>
        </is>
      </c>
      <c r="E1205" s="9" t="n"/>
      <c r="F1205" s="9" t="n"/>
    </row>
    <row r="1206">
      <c r="A1206" s="10" t="inlineStr">
        <is>
          <t>HITACHI</t>
        </is>
      </c>
      <c r="B1206" s="10" t="inlineStr">
        <is>
          <t>ZX 50U</t>
        </is>
      </c>
      <c r="C1206" s="10" t="inlineStr">
        <is>
          <t>w /</t>
        </is>
      </c>
      <c r="D1206" s="10" t="inlineStr">
        <is>
          <t>Isuzu 4LE2</t>
        </is>
      </c>
      <c r="E1206" s="11" t="n"/>
      <c r="F1206" s="11" t="n"/>
    </row>
    <row r="1207">
      <c r="A1207" s="8" t="inlineStr">
        <is>
          <t>HITACHI</t>
        </is>
      </c>
      <c r="B1207" s="8" t="inlineStr">
        <is>
          <t>ZX 50U-2</t>
        </is>
      </c>
      <c r="C1207" s="8" t="inlineStr">
        <is>
          <t>w /</t>
        </is>
      </c>
      <c r="D1207" s="8" t="inlineStr">
        <is>
          <t>Yanmar 4TNV88</t>
        </is>
      </c>
      <c r="E1207" s="9" t="n"/>
      <c r="F1207" s="9" t="n"/>
    </row>
    <row r="1208">
      <c r="A1208" s="10" t="inlineStr">
        <is>
          <t>HITACHI</t>
        </is>
      </c>
      <c r="B1208" s="10" t="inlineStr">
        <is>
          <t>ZX 520LCH-3</t>
        </is>
      </c>
      <c r="C1208" s="10" t="inlineStr">
        <is>
          <t>w /</t>
        </is>
      </c>
      <c r="D1208" s="10" t="inlineStr">
        <is>
          <t>Isuzu AH 6WG1 XYSA-01</t>
        </is>
      </c>
      <c r="E1208" s="11" t="n"/>
      <c r="F1208" s="11" t="n"/>
    </row>
    <row r="1209">
      <c r="A1209" s="8" t="inlineStr">
        <is>
          <t>HITACHI</t>
        </is>
      </c>
      <c r="B1209" s="8" t="inlineStr">
        <is>
          <t>ZX 600(LC)</t>
        </is>
      </c>
      <c r="C1209" s="8" t="inlineStr">
        <is>
          <t>w /</t>
        </is>
      </c>
      <c r="D1209" s="8" t="inlineStr">
        <is>
          <t>Isuzu 6WG1 Spec XQA01</t>
        </is>
      </c>
      <c r="E1209" s="9" t="n"/>
      <c r="F1209" s="9" t="n"/>
    </row>
    <row r="1210">
      <c r="A1210" s="10" t="inlineStr">
        <is>
          <t>HITACHI</t>
        </is>
      </c>
      <c r="B1210" s="10" t="inlineStr">
        <is>
          <t>ZX 650(LC)H</t>
        </is>
      </c>
      <c r="C1210" s="10" t="inlineStr">
        <is>
          <t>w /</t>
        </is>
      </c>
      <c r="D1210" s="10" t="inlineStr">
        <is>
          <t>Isuzu 6WG1 Spec XQA01</t>
        </is>
      </c>
      <c r="E1210" s="11" t="n"/>
      <c r="F1210" s="11" t="n"/>
    </row>
    <row r="1211">
      <c r="A1211" s="8" t="inlineStr">
        <is>
          <t>HITACHI</t>
        </is>
      </c>
      <c r="B1211" s="8" t="inlineStr">
        <is>
          <t>ZX 650LC-3</t>
        </is>
      </c>
      <c r="C1211" s="8" t="inlineStr">
        <is>
          <t>w /</t>
        </is>
      </c>
      <c r="D1211" s="8" t="inlineStr">
        <is>
          <t>Isuzu AH-6WG1 XYSA-02</t>
        </is>
      </c>
      <c r="E1211" s="9" t="n"/>
      <c r="F1211" s="9" t="n"/>
    </row>
    <row r="1212">
      <c r="A1212" s="10" t="inlineStr">
        <is>
          <t>HITACHI</t>
        </is>
      </c>
      <c r="B1212" s="10" t="inlineStr">
        <is>
          <t>ZX 670LCH-3</t>
        </is>
      </c>
      <c r="C1212" s="10" t="inlineStr">
        <is>
          <t>w /</t>
        </is>
      </c>
      <c r="D1212" s="10" t="inlineStr">
        <is>
          <t>Isuzu AH-6WG1 XYSA-02</t>
        </is>
      </c>
      <c r="E1212" s="11" t="n"/>
      <c r="F1212" s="11" t="n"/>
    </row>
    <row r="1213">
      <c r="A1213" s="8" t="inlineStr">
        <is>
          <t>HITACHI</t>
        </is>
      </c>
      <c r="B1213" s="8" t="inlineStr">
        <is>
          <t>ZX 70(LC)</t>
        </is>
      </c>
      <c r="C1213" s="8" t="inlineStr">
        <is>
          <t>w /</t>
        </is>
      </c>
      <c r="D1213" s="8" t="inlineStr">
        <is>
          <t>Isuzu AA-4JG1</t>
        </is>
      </c>
      <c r="E1213" s="9" t="n"/>
      <c r="F1213" s="9" t="n"/>
    </row>
    <row r="1214">
      <c r="A1214" s="10" t="inlineStr">
        <is>
          <t>HITACHI</t>
        </is>
      </c>
      <c r="B1214" s="10" t="inlineStr">
        <is>
          <t>ZX 75UR</t>
        </is>
      </c>
      <c r="C1214" s="10" t="inlineStr">
        <is>
          <t>w /</t>
        </is>
      </c>
      <c r="D1214" s="10" t="inlineStr">
        <is>
          <t>Isuzu CC-4JG1</t>
        </is>
      </c>
      <c r="E1214" s="11" t="n"/>
      <c r="F1214" s="11" t="n"/>
    </row>
    <row r="1215">
      <c r="A1215" s="8" t="inlineStr">
        <is>
          <t>HITACHI</t>
        </is>
      </c>
      <c r="B1215" s="8" t="inlineStr">
        <is>
          <t>ZX 75US</t>
        </is>
      </c>
      <c r="C1215" s="8" t="inlineStr">
        <is>
          <t>w /</t>
        </is>
      </c>
      <c r="D1215" s="8" t="inlineStr">
        <is>
          <t>Isuzu 4JG1</t>
        </is>
      </c>
      <c r="E1215" s="9" t="n"/>
      <c r="F1215" s="9" t="n"/>
    </row>
    <row r="1216">
      <c r="A1216" s="10" t="inlineStr">
        <is>
          <t>HITACHI</t>
        </is>
      </c>
      <c r="B1216" s="10" t="inlineStr">
        <is>
          <t>ZX 8-2</t>
        </is>
      </c>
      <c r="C1216" s="10" t="inlineStr">
        <is>
          <t>w /</t>
        </is>
      </c>
      <c r="D1216" s="10" t="inlineStr">
        <is>
          <t>Yanmar 3TNV70-V</t>
        </is>
      </c>
      <c r="E1216" s="11" t="n"/>
      <c r="F1216" s="11" t="n"/>
    </row>
    <row r="1217">
      <c r="A1217" s="8" t="inlineStr">
        <is>
          <t>HITACHI</t>
        </is>
      </c>
      <c r="B1217" s="8" t="inlineStr">
        <is>
          <t>ZX 80(LCK)</t>
        </is>
      </c>
      <c r="C1217" s="8" t="inlineStr">
        <is>
          <t>w /</t>
        </is>
      </c>
      <c r="D1217" s="8" t="inlineStr">
        <is>
          <t>Isuzu AA-4JG1</t>
        </is>
      </c>
      <c r="E1217" s="9" t="n"/>
      <c r="F1217" s="9" t="n"/>
    </row>
    <row r="1218">
      <c r="A1218" s="10" t="inlineStr">
        <is>
          <t>HITACHI</t>
        </is>
      </c>
      <c r="B1218" s="10" t="inlineStr">
        <is>
          <t>ZX 800</t>
        </is>
      </c>
      <c r="C1218" s="10" t="inlineStr">
        <is>
          <t>w /</t>
        </is>
      </c>
      <c r="D1218" s="10" t="inlineStr">
        <is>
          <t>Isuzu 6WG1 Spec XQA</t>
        </is>
      </c>
      <c r="E1218" s="11" t="n"/>
      <c r="F1218" s="11" t="n"/>
    </row>
    <row r="1219">
      <c r="A1219" s="8" t="inlineStr">
        <is>
          <t>HITACHI</t>
        </is>
      </c>
      <c r="B1219" s="8" t="inlineStr">
        <is>
          <t>ZX 80SB(LC)</t>
        </is>
      </c>
      <c r="C1219" s="8" t="inlineStr">
        <is>
          <t>w /</t>
        </is>
      </c>
      <c r="D1219" s="8" t="inlineStr">
        <is>
          <t>Isuzu AA-4JG1</t>
        </is>
      </c>
      <c r="E1219" s="9" t="n"/>
      <c r="F1219" s="9" t="n"/>
    </row>
    <row r="1220">
      <c r="A1220" s="10" t="inlineStr">
        <is>
          <t>HITACHI</t>
        </is>
      </c>
      <c r="B1220" s="10" t="inlineStr">
        <is>
          <t>ZX 850</t>
        </is>
      </c>
      <c r="C1220" s="10" t="inlineStr">
        <is>
          <t>w /</t>
        </is>
      </c>
      <c r="D1220" s="10" t="inlineStr">
        <is>
          <t>Isuzu 6WG1 Spec XQA</t>
        </is>
      </c>
      <c r="E1220" s="11" t="n"/>
      <c r="F1220" s="11" t="n"/>
    </row>
    <row r="1221">
      <c r="A1221" s="8" t="inlineStr">
        <is>
          <t>HITACHI</t>
        </is>
      </c>
      <c r="B1221" s="8" t="inlineStr">
        <is>
          <t>ZX 850(LC)-3</t>
        </is>
      </c>
      <c r="C1221" s="8" t="inlineStr">
        <is>
          <t>w /</t>
        </is>
      </c>
      <c r="D1221" s="8" t="inlineStr">
        <is>
          <t>Isuzu AH-6WG1 XYSA-03</t>
        </is>
      </c>
      <c r="E1221" s="9" t="n"/>
      <c r="F1221" s="9" t="n"/>
    </row>
    <row r="1222">
      <c r="A1222" s="10" t="inlineStr">
        <is>
          <t>HITACHI</t>
        </is>
      </c>
      <c r="B1222" s="10" t="inlineStr">
        <is>
          <t>ZX 85US</t>
        </is>
      </c>
      <c r="C1222" s="10" t="inlineStr">
        <is>
          <t>w /</t>
        </is>
      </c>
      <c r="D1222" s="10" t="inlineStr">
        <is>
          <t>Isuzu 4JG1</t>
        </is>
      </c>
      <c r="E1222" s="11" t="n"/>
      <c r="F1222" s="11" t="n"/>
    </row>
    <row r="1223">
      <c r="A1223" s="8" t="inlineStr">
        <is>
          <t>HITACHI</t>
        </is>
      </c>
      <c r="B1223" s="8" t="inlineStr">
        <is>
          <t>ZX 870(LC)H-3</t>
        </is>
      </c>
      <c r="C1223" s="8" t="inlineStr">
        <is>
          <t>w /</t>
        </is>
      </c>
      <c r="D1223" s="8" t="inlineStr">
        <is>
          <t>Isuzu AH-6WG1 XYSA-03</t>
        </is>
      </c>
      <c r="E1223" s="9" t="n"/>
      <c r="F1223" s="9" t="n"/>
    </row>
    <row r="1224" ht="31.5" customHeight="1">
      <c r="A1224" s="10" t="inlineStr">
        <is>
          <t>HITACHI</t>
        </is>
      </c>
      <c r="B1224" s="10" t="inlineStr">
        <is>
          <t>ZX110 /ZX110-E /ZX110M /ZX120 ZX120-E / ZX130H /ZX130K/125US-E/ZX135US 135US-E / ZX135USK</t>
        </is>
      </c>
      <c r="C1224" s="10" t="inlineStr">
        <is>
          <t>Isuzu</t>
        </is>
      </c>
      <c r="D1224" s="10" t="inlineStr">
        <is>
          <t>4BG1 T</t>
        </is>
      </c>
      <c r="E1224" s="11" t="n"/>
      <c r="F1224" s="11" t="n"/>
    </row>
    <row r="1225">
      <c r="A1225" s="8" t="inlineStr">
        <is>
          <t>HITACHI</t>
        </is>
      </c>
      <c r="B1225" s="8" t="inlineStr">
        <is>
          <t>ZX160LC</t>
        </is>
      </c>
      <c r="C1225" s="8" t="inlineStr">
        <is>
          <t>Isuzu</t>
        </is>
      </c>
      <c r="D1225" s="8" t="inlineStr">
        <is>
          <t>AA 4BG1 TC</t>
        </is>
      </c>
      <c r="E1225" s="9" t="n"/>
      <c r="F1225" s="9" t="n"/>
    </row>
    <row r="1226">
      <c r="A1226" s="10" t="inlineStr">
        <is>
          <t>HITACHI</t>
        </is>
      </c>
      <c r="B1226" s="10" t="inlineStr">
        <is>
          <t>ZX200(LC)-E /ZX210 (LC) /ZX200(LC)/ ZX 210(LC)K</t>
        </is>
      </c>
      <c r="C1226" s="10" t="inlineStr">
        <is>
          <t>Isuzu</t>
        </is>
      </c>
      <c r="D1226" s="10" t="inlineStr">
        <is>
          <t>6BG1 TRA</t>
        </is>
      </c>
      <c r="E1226" s="11" t="n"/>
      <c r="F1226" s="11" t="n"/>
    </row>
    <row r="1227">
      <c r="A1227" s="8" t="inlineStr">
        <is>
          <t>HITACHI</t>
        </is>
      </c>
      <c r="B1227" s="8" t="inlineStr">
        <is>
          <t>ZX200-3</t>
        </is>
      </c>
      <c r="C1227" s="8" t="inlineStr">
        <is>
          <t>Isuzu</t>
        </is>
      </c>
      <c r="D1227" s="8" t="inlineStr">
        <is>
          <t>4HK1X điện</t>
        </is>
      </c>
      <c r="E1227" s="8" t="inlineStr">
        <is>
          <t>0, 7 m3</t>
        </is>
      </c>
      <c r="F1227" s="8" t="inlineStr">
        <is>
          <t>HPV118</t>
        </is>
      </c>
    </row>
    <row r="1228">
      <c r="A1228" s="10" t="inlineStr">
        <is>
          <t>HITACHI</t>
        </is>
      </c>
      <c r="B1228" s="10" t="inlineStr">
        <is>
          <t>ZX210(LC)H-3</t>
        </is>
      </c>
      <c r="C1228" s="10" t="inlineStr">
        <is>
          <t>Isuzu</t>
        </is>
      </c>
      <c r="D1228" s="10" t="inlineStr">
        <is>
          <t>4HK1 XYSA-02</t>
        </is>
      </c>
      <c r="E1228" s="11" t="n"/>
      <c r="F1228" s="11" t="n"/>
    </row>
    <row r="1229">
      <c r="A1229" s="8" t="inlineStr">
        <is>
          <t>HITACHI</t>
        </is>
      </c>
      <c r="B1229" s="8" t="inlineStr">
        <is>
          <t>ZX210(LC)K-3 / ZX 200(LC)-3</t>
        </is>
      </c>
      <c r="C1229" s="8" t="inlineStr">
        <is>
          <t>Isuzu</t>
        </is>
      </c>
      <c r="D1229" s="8" t="inlineStr">
        <is>
          <t>4HK1</t>
        </is>
      </c>
      <c r="E1229" s="9" t="n"/>
      <c r="F1229" s="9" t="n"/>
    </row>
    <row r="1230" ht="47.25" customHeight="1">
      <c r="A1230" s="10" t="inlineStr">
        <is>
          <t>HITACHI</t>
        </is>
      </c>
      <c r="B1230" s="10" t="inlineStr">
        <is>
          <t>ZX225US(LC)-E / ZX 230(LC) / ZX240(LC)K /ZX 240(LC) / ZX 270(LC) ZX 270(LC)-3/ZX 280LC(N)/ZX 280LC(N/H)-3</t>
        </is>
      </c>
      <c r="C1230" s="10" t="inlineStr">
        <is>
          <t>Isuzu</t>
        </is>
      </c>
      <c r="D1230" s="10" t="inlineStr">
        <is>
          <t>6BG1T</t>
        </is>
      </c>
      <c r="E1230" s="11" t="n"/>
      <c r="F1230" s="11" t="n"/>
    </row>
    <row r="1231">
      <c r="A1231" s="8" t="inlineStr">
        <is>
          <t>HITACHI</t>
        </is>
      </c>
      <c r="B1231" s="8" t="inlineStr">
        <is>
          <t>ZX225USR</t>
        </is>
      </c>
      <c r="C1231" s="8" t="inlineStr">
        <is>
          <t>Isuzu</t>
        </is>
      </c>
      <c r="D1231" s="8" t="inlineStr">
        <is>
          <t>6BG1</t>
        </is>
      </c>
      <c r="E1231" s="8" t="inlineStr">
        <is>
          <t>0, 8 m3</t>
        </is>
      </c>
      <c r="F1231" s="8" t="inlineStr">
        <is>
          <t>HPV102</t>
        </is>
      </c>
    </row>
    <row r="1232" ht="31.5" customHeight="1">
      <c r="A1232" s="10" t="inlineStr">
        <is>
          <t>HITACHI</t>
        </is>
      </c>
      <c r="B1232" s="10" t="inlineStr">
        <is>
          <t>ZX225USRK(LC)-3 / ZX 225US(LC)-3 ZX 250(LC)H-3 / ZX250(LC)K-3 / ZX210(LC)H-3</t>
        </is>
      </c>
      <c r="C1232" s="10" t="inlineStr">
        <is>
          <t>Isuzu</t>
        </is>
      </c>
      <c r="D1232" s="10" t="inlineStr">
        <is>
          <t>4HK1 XYSA-02</t>
        </is>
      </c>
      <c r="E1232" s="11" t="n"/>
      <c r="F1232" s="11" t="n"/>
    </row>
    <row r="1233">
      <c r="A1233" s="8" t="inlineStr">
        <is>
          <t>HITACHI</t>
        </is>
      </c>
      <c r="B1233" s="8" t="inlineStr">
        <is>
          <t>ZX230</t>
        </is>
      </c>
      <c r="C1233" s="8" t="inlineStr">
        <is>
          <t>Isuzu</t>
        </is>
      </c>
      <c r="D1233" s="8" t="inlineStr">
        <is>
          <t>ISUZU 6BG1 (cơ)</t>
        </is>
      </c>
      <c r="E1233" s="8" t="inlineStr">
        <is>
          <t>0, 9 m3</t>
        </is>
      </c>
      <c r="F1233" s="8" t="inlineStr">
        <is>
          <t>Hitachi HPV102</t>
        </is>
      </c>
    </row>
    <row r="1234">
      <c r="A1234" s="10" t="inlineStr">
        <is>
          <t>HITACHI</t>
        </is>
      </c>
      <c r="B1234" s="10" t="inlineStr">
        <is>
          <t>ZX270</t>
        </is>
      </c>
      <c r="C1234" s="10" t="inlineStr">
        <is>
          <t>Isuzu</t>
        </is>
      </c>
      <c r="D1234" s="10" t="inlineStr">
        <is>
          <t>6BG1</t>
        </is>
      </c>
      <c r="E1234" s="10" t="inlineStr">
        <is>
          <t>1, 1 m3</t>
        </is>
      </c>
      <c r="F1234" s="10" t="inlineStr">
        <is>
          <t>HPV 102</t>
        </is>
      </c>
    </row>
    <row r="1235">
      <c r="A1235" s="8" t="inlineStr">
        <is>
          <t>HITACHI</t>
        </is>
      </c>
      <c r="B1235" s="8" t="inlineStr">
        <is>
          <t>ZX330</t>
        </is>
      </c>
      <c r="C1235" s="8" t="inlineStr">
        <is>
          <t>Isuzu</t>
        </is>
      </c>
      <c r="D1235" s="8" t="inlineStr">
        <is>
          <t>Isuzu 6HK1 (Cơ)</t>
        </is>
      </c>
      <c r="E1235" s="8" t="inlineStr">
        <is>
          <t>1, 4 m3</t>
        </is>
      </c>
      <c r="F1235" s="8" t="inlineStr">
        <is>
          <t>Hitachi HPV145G (Bơm đôi)</t>
        </is>
      </c>
    </row>
    <row r="1236">
      <c r="A1236" s="10" t="inlineStr">
        <is>
          <t>HITACHI</t>
        </is>
      </c>
      <c r="B1236" s="10" t="inlineStr">
        <is>
          <t>ZX350H</t>
        </is>
      </c>
      <c r="C1236" s="10" t="inlineStr">
        <is>
          <t>Isuzu</t>
        </is>
      </c>
      <c r="D1236" s="10" t="inlineStr">
        <is>
          <t>Isuzu 6HK1 (Cơ)</t>
        </is>
      </c>
      <c r="E1236" s="10" t="inlineStr">
        <is>
          <t>1, 4 m3</t>
        </is>
      </c>
      <c r="F1236" s="10" t="inlineStr">
        <is>
          <t>Hitachi HPV145G (Bơm đôi)</t>
        </is>
      </c>
    </row>
    <row r="1237">
      <c r="A1237" s="8" t="inlineStr">
        <is>
          <t>HITACHI</t>
        </is>
      </c>
      <c r="B1237" s="8" t="inlineStr">
        <is>
          <t>ZX40 / XZ50</t>
        </is>
      </c>
      <c r="C1237" s="8" t="inlineStr">
        <is>
          <t>Kubota</t>
        </is>
      </c>
      <c r="D1237" s="8" t="inlineStr">
        <is>
          <t>V2203</t>
        </is>
      </c>
      <c r="E1237" s="9" t="n"/>
      <c r="F1237" s="9" t="n"/>
    </row>
    <row r="1238">
      <c r="A1238" s="10" t="inlineStr">
        <is>
          <t>HITACHI</t>
        </is>
      </c>
      <c r="B1238" s="10" t="inlineStr">
        <is>
          <t>ZX40U / ZX50U</t>
        </is>
      </c>
      <c r="C1238" s="10" t="inlineStr">
        <is>
          <t>Isuzu</t>
        </is>
      </c>
      <c r="D1238" s="10" t="inlineStr">
        <is>
          <t>4LE2</t>
        </is>
      </c>
      <c r="E1238" s="11" t="n"/>
      <c r="F1238" s="11" t="n"/>
    </row>
    <row r="1239">
      <c r="A1239" s="8" t="inlineStr">
        <is>
          <t>HITACHI</t>
        </is>
      </c>
      <c r="B1239" s="8" t="inlineStr">
        <is>
          <t>ZX40U-2 ZX50U-2</t>
        </is>
      </c>
      <c r="C1239" s="8" t="inlineStr">
        <is>
          <t>Yanmar</t>
        </is>
      </c>
      <c r="D1239" s="8" t="inlineStr">
        <is>
          <t>4TNV88</t>
        </is>
      </c>
      <c r="E1239" s="9" t="n"/>
      <c r="F1239" s="9" t="n"/>
    </row>
    <row r="1240">
      <c r="A1240" s="10" t="inlineStr">
        <is>
          <t>HITACHI</t>
        </is>
      </c>
      <c r="B1240" s="10" t="inlineStr">
        <is>
          <t>ZX450H / ZX450H-1</t>
        </is>
      </c>
      <c r="C1240" s="10" t="inlineStr">
        <is>
          <t>Isuzu</t>
        </is>
      </c>
      <c r="D1240" s="10" t="inlineStr">
        <is>
          <t>6WG1</t>
        </is>
      </c>
      <c r="E1240" s="10" t="inlineStr">
        <is>
          <t>1, 9 m3</t>
        </is>
      </c>
      <c r="F1240" s="10" t="inlineStr">
        <is>
          <t>K5V200DPH</t>
        </is>
      </c>
    </row>
    <row r="1241">
      <c r="A1241" s="8" t="inlineStr">
        <is>
          <t>HITACHI</t>
        </is>
      </c>
      <c r="B1241" s="8" t="inlineStr">
        <is>
          <t>ZX60</t>
        </is>
      </c>
      <c r="C1241" s="8" t="inlineStr">
        <is>
          <t>Isuzu</t>
        </is>
      </c>
      <c r="D1241" s="8" t="inlineStr">
        <is>
          <t>4JG1</t>
        </is>
      </c>
      <c r="E1241" s="9" t="n"/>
      <c r="F1241" s="9" t="n"/>
    </row>
    <row r="1242">
      <c r="A1242" s="10" t="inlineStr">
        <is>
          <t>HITACHI</t>
        </is>
      </c>
      <c r="B1242" s="10" t="inlineStr">
        <is>
          <t>ZX60USB-3F / ZX60-5G</t>
        </is>
      </c>
      <c r="C1242" s="10" t="inlineStr">
        <is>
          <t>Yanmar</t>
        </is>
      </c>
      <c r="D1242" s="10" t="inlineStr">
        <is>
          <t>4TNV98</t>
        </is>
      </c>
      <c r="E1242" s="11" t="n"/>
      <c r="F1242" s="11" t="n"/>
    </row>
    <row r="1243">
      <c r="A1243" s="8" t="inlineStr">
        <is>
          <t>HITACHI</t>
        </is>
      </c>
      <c r="B1243" s="8" t="inlineStr">
        <is>
          <t>ZX70(LC) /ZX80 (LCK) / ZX80SB(LC)</t>
        </is>
      </c>
      <c r="C1243" s="8" t="inlineStr">
        <is>
          <t>Isuzu</t>
        </is>
      </c>
      <c r="D1243" s="8" t="inlineStr">
        <is>
          <t>AA-4JG1</t>
        </is>
      </c>
      <c r="E1243" s="9" t="n"/>
      <c r="F1243" s="9" t="n"/>
    </row>
    <row r="1244">
      <c r="A1244" s="10" t="inlineStr">
        <is>
          <t>HITACHI</t>
        </is>
      </c>
      <c r="B1244" s="10" t="inlineStr">
        <is>
          <t>ZX75UR EX75US</t>
        </is>
      </c>
      <c r="C1244" s="10" t="inlineStr">
        <is>
          <t>Isuzu</t>
        </is>
      </c>
      <c r="D1244" s="10" t="inlineStr">
        <is>
          <t>CC-4JG1</t>
        </is>
      </c>
      <c r="E1244" s="11" t="n"/>
      <c r="F1244" s="11" t="n"/>
    </row>
    <row r="1245">
      <c r="A1245" s="5" t="inlineStr">
        <is>
          <t>◆ KOMATSU (149 model)</t>
        </is>
      </c>
      <c r="B1245" s="290" t="n"/>
      <c r="C1245" s="290" t="n"/>
      <c r="D1245" s="290" t="n"/>
      <c r="E1245" s="290" t="n"/>
      <c r="F1245" s="289" t="n"/>
    </row>
    <row r="1246">
      <c r="A1246" s="8" t="inlineStr">
        <is>
          <t>KOMATSU</t>
        </is>
      </c>
      <c r="B1246" s="8" t="inlineStr">
        <is>
          <t>D20A-3</t>
        </is>
      </c>
      <c r="C1246" s="9" t="n"/>
      <c r="D1246" s="8" t="inlineStr">
        <is>
          <t>4D92-1A</t>
        </is>
      </c>
      <c r="E1246" s="9" t="n"/>
      <c r="F1246" s="9" t="n"/>
    </row>
    <row r="1247">
      <c r="A1247" s="10" t="inlineStr">
        <is>
          <t>KOMATSU</t>
        </is>
      </c>
      <c r="B1247" s="10" t="inlineStr">
        <is>
          <t>D20A-5</t>
        </is>
      </c>
      <c r="C1247" s="11" t="n"/>
      <c r="D1247" s="10" t="inlineStr">
        <is>
          <t>4D94-2N</t>
        </is>
      </c>
      <c r="E1247" s="11" t="n"/>
      <c r="F1247" s="11" t="n"/>
    </row>
    <row r="1248">
      <c r="A1248" s="8" t="inlineStr">
        <is>
          <t>KOMATSU</t>
        </is>
      </c>
      <c r="B1248" s="8" t="inlineStr">
        <is>
          <t>D20A-6</t>
        </is>
      </c>
      <c r="C1248" s="9" t="n"/>
      <c r="D1248" s="8" t="inlineStr">
        <is>
          <t>4D95S-W-1F-A</t>
        </is>
      </c>
      <c r="E1248" s="9" t="n"/>
      <c r="F1248" s="9" t="n"/>
    </row>
    <row r="1249">
      <c r="A1249" s="10" t="inlineStr">
        <is>
          <t>KOMATSU</t>
        </is>
      </c>
      <c r="B1249" s="10" t="inlineStr">
        <is>
          <t>D20A-7</t>
        </is>
      </c>
      <c r="C1249" s="11" t="n"/>
      <c r="D1249" s="10" t="inlineStr">
        <is>
          <t>4D95S-1H</t>
        </is>
      </c>
      <c r="E1249" s="11" t="n"/>
      <c r="F1249" s="11" t="n"/>
    </row>
    <row r="1250">
      <c r="A1250" s="8" t="inlineStr">
        <is>
          <t>KOMATSU</t>
        </is>
      </c>
      <c r="B1250" s="8" t="inlineStr">
        <is>
          <t>D21A-6</t>
        </is>
      </c>
      <c r="C1250" s="9" t="n"/>
      <c r="D1250" s="9" t="n"/>
      <c r="E1250" s="9" t="n"/>
      <c r="F1250" s="9" t="n"/>
    </row>
    <row r="1251">
      <c r="A1251" s="10" t="inlineStr">
        <is>
          <t>KOMATSU</t>
        </is>
      </c>
      <c r="B1251" s="10" t="inlineStr">
        <is>
          <t>D31A-16</t>
        </is>
      </c>
      <c r="C1251" s="11" t="n"/>
      <c r="D1251" s="10" t="inlineStr">
        <is>
          <t>4D105-3C</t>
        </is>
      </c>
      <c r="E1251" s="11" t="n"/>
      <c r="F1251" s="11" t="n"/>
    </row>
    <row r="1252">
      <c r="A1252" s="8" t="inlineStr">
        <is>
          <t>KOMATSU</t>
        </is>
      </c>
      <c r="B1252" s="8" t="inlineStr">
        <is>
          <t>D31A-17</t>
        </is>
      </c>
      <c r="C1252" s="9" t="n"/>
      <c r="D1252" s="8" t="inlineStr">
        <is>
          <t>4D105-5H</t>
        </is>
      </c>
      <c r="E1252" s="9" t="n"/>
      <c r="F1252" s="9" t="n"/>
    </row>
    <row r="1253">
      <c r="A1253" s="10" t="inlineStr">
        <is>
          <t>KOMATSU</t>
        </is>
      </c>
      <c r="B1253" s="10" t="inlineStr">
        <is>
          <t>D31A-20</t>
        </is>
      </c>
      <c r="C1253" s="10" t="inlineStr">
        <is>
          <t>Komatsu</t>
        </is>
      </c>
      <c r="D1253" s="10" t="inlineStr">
        <is>
          <t>6D95L-1AC-A</t>
        </is>
      </c>
      <c r="E1253" s="11" t="n"/>
      <c r="F1253" s="11" t="n"/>
    </row>
    <row r="1254">
      <c r="A1254" s="8" t="inlineStr">
        <is>
          <t>KOMATSU</t>
        </is>
      </c>
      <c r="B1254" s="8" t="inlineStr">
        <is>
          <t>D31A-20</t>
        </is>
      </c>
      <c r="C1254" s="8" t="inlineStr">
        <is>
          <t>Cummins</t>
        </is>
      </c>
      <c r="D1254" s="8" t="inlineStr">
        <is>
          <t>S4D102E-1J</t>
        </is>
      </c>
      <c r="E1254" s="9" t="n"/>
      <c r="F1254" s="9" t="n"/>
    </row>
    <row r="1255">
      <c r="A1255" s="10" t="inlineStr">
        <is>
          <t>KOMATSU</t>
        </is>
      </c>
      <c r="B1255" s="10" t="inlineStr">
        <is>
          <t>D31E-17</t>
        </is>
      </c>
      <c r="C1255" s="11" t="n"/>
      <c r="D1255" s="10" t="inlineStr">
        <is>
          <t>4D105-5T</t>
        </is>
      </c>
      <c r="E1255" s="11" t="n"/>
      <c r="F1255" s="11" t="n"/>
    </row>
    <row r="1256">
      <c r="A1256" s="8" t="inlineStr">
        <is>
          <t>KOMATSU</t>
        </is>
      </c>
      <c r="B1256" s="8" t="inlineStr">
        <is>
          <t>D31E-20</t>
        </is>
      </c>
      <c r="C1256" s="8" t="inlineStr">
        <is>
          <t>Komatsu</t>
        </is>
      </c>
      <c r="D1256" s="8" t="inlineStr">
        <is>
          <t>6D95L-1AC-E</t>
        </is>
      </c>
      <c r="E1256" s="9" t="n"/>
      <c r="F1256" s="9" t="n"/>
    </row>
    <row r="1257">
      <c r="A1257" s="10" t="inlineStr">
        <is>
          <t>KOMATSU</t>
        </is>
      </c>
      <c r="B1257" s="10" t="inlineStr">
        <is>
          <t>D31E-20</t>
        </is>
      </c>
      <c r="C1257" s="10" t="inlineStr">
        <is>
          <t>Cummins</t>
        </is>
      </c>
      <c r="D1257" s="10" t="inlineStr">
        <is>
          <t>S4D102E-1J-2</t>
        </is>
      </c>
      <c r="E1257" s="11" t="n"/>
      <c r="F1257" s="11" t="n"/>
    </row>
    <row r="1258">
      <c r="A1258" s="8" t="inlineStr">
        <is>
          <t>KOMATSU</t>
        </is>
      </c>
      <c r="B1258" s="8" t="inlineStr">
        <is>
          <t>D31EX-21</t>
        </is>
      </c>
      <c r="C1258" s="8" t="inlineStr">
        <is>
          <t>Cummins</t>
        </is>
      </c>
      <c r="D1258" s="8" t="inlineStr">
        <is>
          <t>SAA4D102E-2B-B4</t>
        </is>
      </c>
      <c r="E1258" s="9" t="n"/>
      <c r="F1258" s="9" t="n"/>
    </row>
    <row r="1259">
      <c r="A1259" s="10" t="inlineStr">
        <is>
          <t>KOMATSU</t>
        </is>
      </c>
      <c r="B1259" s="10" t="inlineStr">
        <is>
          <t>D31EX-22</t>
        </is>
      </c>
      <c r="C1259" s="10" t="inlineStr">
        <is>
          <t>Komatsu</t>
        </is>
      </c>
      <c r="D1259" s="10" t="inlineStr">
        <is>
          <t>SAA4D95LE-5BB</t>
        </is>
      </c>
      <c r="E1259" s="11" t="n"/>
      <c r="F1259" s="11" t="n"/>
    </row>
    <row r="1260">
      <c r="A1260" s="8" t="inlineStr">
        <is>
          <t>KOMATSU</t>
        </is>
      </c>
      <c r="B1260" s="8" t="inlineStr">
        <is>
          <t>D31P-16</t>
        </is>
      </c>
      <c r="C1260" s="9" t="n"/>
      <c r="D1260" s="8" t="inlineStr">
        <is>
          <t>4D105-3C</t>
        </is>
      </c>
      <c r="E1260" s="9" t="n"/>
      <c r="F1260" s="9" t="n"/>
    </row>
    <row r="1261">
      <c r="A1261" s="10" t="inlineStr">
        <is>
          <t>KOMATSU</t>
        </is>
      </c>
      <c r="B1261" s="10" t="inlineStr">
        <is>
          <t>D31P-17</t>
        </is>
      </c>
      <c r="C1261" s="11" t="n"/>
      <c r="D1261" s="10" t="inlineStr">
        <is>
          <t>4D105-5H</t>
        </is>
      </c>
      <c r="E1261" s="11" t="n"/>
      <c r="F1261" s="11" t="n"/>
    </row>
    <row r="1262">
      <c r="A1262" s="8" t="inlineStr">
        <is>
          <t>KOMATSU</t>
        </is>
      </c>
      <c r="B1262" s="8" t="inlineStr">
        <is>
          <t>D31P-18</t>
        </is>
      </c>
      <c r="C1262" s="8" t="inlineStr">
        <is>
          <t>Komatsu</t>
        </is>
      </c>
      <c r="D1262" s="8" t="inlineStr">
        <is>
          <t>6D95L-1AA-T</t>
        </is>
      </c>
      <c r="E1262" s="9" t="n"/>
      <c r="F1262" s="9" t="n"/>
    </row>
    <row r="1263">
      <c r="A1263" s="10" t="inlineStr">
        <is>
          <t>KOMATSU</t>
        </is>
      </c>
      <c r="B1263" s="10" t="inlineStr">
        <is>
          <t>D31P-20</t>
        </is>
      </c>
      <c r="C1263" s="10" t="inlineStr">
        <is>
          <t>Komatsu</t>
        </is>
      </c>
      <c r="D1263" s="10" t="inlineStr">
        <is>
          <t>6D95L-1AC-P</t>
        </is>
      </c>
      <c r="E1263" s="11" t="n"/>
      <c r="F1263" s="11" t="n"/>
    </row>
    <row r="1264">
      <c r="A1264" s="8" t="inlineStr">
        <is>
          <t>KOMATSU</t>
        </is>
      </c>
      <c r="B1264" s="8" t="inlineStr">
        <is>
          <t>D40A-1</t>
        </is>
      </c>
      <c r="C1264" s="8" t="inlineStr">
        <is>
          <t>Komatsu</t>
        </is>
      </c>
      <c r="D1264" s="8" t="inlineStr">
        <is>
          <t>S4D105-1B</t>
        </is>
      </c>
      <c r="E1264" s="9" t="n"/>
      <c r="F1264" s="9" t="n"/>
    </row>
    <row r="1265">
      <c r="A1265" s="10" t="inlineStr">
        <is>
          <t>KOMATSU</t>
        </is>
      </c>
      <c r="B1265" s="10" t="inlineStr">
        <is>
          <t>D40A-3</t>
        </is>
      </c>
      <c r="C1265" s="11" t="n"/>
      <c r="D1265" s="10" t="inlineStr">
        <is>
          <t>6D105-1M-A</t>
        </is>
      </c>
      <c r="E1265" s="11" t="n"/>
      <c r="F1265" s="11" t="n"/>
    </row>
    <row r="1266">
      <c r="A1266" s="8" t="inlineStr">
        <is>
          <t>KOMATSU</t>
        </is>
      </c>
      <c r="B1266" s="8" t="inlineStr">
        <is>
          <t>D40A-5</t>
        </is>
      </c>
      <c r="C1266" s="9" t="n"/>
      <c r="D1266" s="8" t="inlineStr">
        <is>
          <t>6D105-1CC-A</t>
        </is>
      </c>
      <c r="E1266" s="9" t="n"/>
      <c r="F1266" s="9" t="n"/>
    </row>
    <row r="1267">
      <c r="A1267" s="10" t="inlineStr">
        <is>
          <t>KOMATSU</t>
        </is>
      </c>
      <c r="B1267" s="10" t="inlineStr">
        <is>
          <t>D41A-3</t>
        </is>
      </c>
      <c r="C1267" s="11" t="n"/>
      <c r="D1267" s="10" t="inlineStr">
        <is>
          <t>6D105-1L</t>
        </is>
      </c>
      <c r="E1267" s="11" t="n"/>
      <c r="F1267" s="11" t="n"/>
    </row>
    <row r="1268">
      <c r="A1268" s="8" t="inlineStr">
        <is>
          <t>KOMATSU</t>
        </is>
      </c>
      <c r="B1268" s="8" t="inlineStr">
        <is>
          <t>D41A-5</t>
        </is>
      </c>
      <c r="C1268" s="9" t="n"/>
      <c r="D1268" s="8" t="inlineStr">
        <is>
          <t>6D105-1DD-A</t>
        </is>
      </c>
      <c r="E1268" s="9" t="n"/>
      <c r="F1268" s="9" t="n"/>
    </row>
    <row r="1269">
      <c r="A1269" s="10" t="inlineStr">
        <is>
          <t>KOMATSU</t>
        </is>
      </c>
      <c r="B1269" s="10" t="inlineStr">
        <is>
          <t>D41A-6</t>
        </is>
      </c>
      <c r="C1269" s="10" t="inlineStr">
        <is>
          <t>Cummins</t>
        </is>
      </c>
      <c r="D1269" s="10" t="inlineStr">
        <is>
          <t>6D102-1-Z</t>
        </is>
      </c>
      <c r="E1269" s="11" t="n"/>
      <c r="F1269" s="11" t="n"/>
    </row>
    <row r="1270">
      <c r="A1270" s="8" t="inlineStr">
        <is>
          <t>KOMATSU</t>
        </is>
      </c>
      <c r="B1270" s="8" t="inlineStr">
        <is>
          <t>D50A-16</t>
        </is>
      </c>
      <c r="C1270" s="9" t="n"/>
      <c r="D1270" s="8" t="inlineStr">
        <is>
          <t>4D130-1C-A</t>
        </is>
      </c>
      <c r="E1270" s="9" t="n"/>
      <c r="F1270" s="9" t="n"/>
    </row>
    <row r="1271">
      <c r="A1271" s="10" t="inlineStr">
        <is>
          <t>KOMATSU</t>
        </is>
      </c>
      <c r="B1271" s="10" t="inlineStr">
        <is>
          <t>D50A-17</t>
        </is>
      </c>
      <c r="C1271" s="10" t="inlineStr">
        <is>
          <t>Komatsu</t>
        </is>
      </c>
      <c r="D1271" s="10" t="inlineStr">
        <is>
          <t>6D125-1A-EA</t>
        </is>
      </c>
      <c r="E1271" s="11" t="n"/>
      <c r="F1271" s="11" t="n"/>
    </row>
    <row r="1272">
      <c r="A1272" s="8" t="inlineStr">
        <is>
          <t>KOMATSU</t>
        </is>
      </c>
      <c r="B1272" s="8" t="inlineStr">
        <is>
          <t>D50A-18</t>
        </is>
      </c>
      <c r="C1272" s="8" t="inlineStr">
        <is>
          <t>Komatsu</t>
        </is>
      </c>
      <c r="D1272" s="8" t="inlineStr">
        <is>
          <t>6D125-1TT</t>
        </is>
      </c>
      <c r="E1272" s="9" t="n"/>
      <c r="F1272" s="9" t="n"/>
    </row>
    <row r="1273">
      <c r="A1273" s="10" t="inlineStr">
        <is>
          <t>KOMATSU</t>
        </is>
      </c>
      <c r="B1273" s="10" t="inlineStr">
        <is>
          <t>D50P-15</t>
        </is>
      </c>
      <c r="C1273" s="11" t="n"/>
      <c r="D1273" s="10" t="inlineStr">
        <is>
          <t>4D120-11A</t>
        </is>
      </c>
      <c r="E1273" s="11" t="n"/>
      <c r="F1273" s="11" t="n"/>
    </row>
    <row r="1274">
      <c r="A1274" s="8" t="inlineStr">
        <is>
          <t>KOMATSU</t>
        </is>
      </c>
      <c r="B1274" s="8" t="inlineStr">
        <is>
          <t>D51EX-24</t>
        </is>
      </c>
      <c r="C1274" s="8" t="inlineStr">
        <is>
          <t>Komatsu</t>
        </is>
      </c>
      <c r="D1274" s="8" t="inlineStr">
        <is>
          <t>SAA4D107E-3B</t>
        </is>
      </c>
      <c r="E1274" s="9" t="n"/>
      <c r="F1274" s="9" t="n"/>
    </row>
    <row r="1275">
      <c r="A1275" s="10" t="inlineStr">
        <is>
          <t>KOMATSU</t>
        </is>
      </c>
      <c r="B1275" s="10" t="inlineStr">
        <is>
          <t>D60A-11</t>
        </is>
      </c>
      <c r="C1275" s="10" t="inlineStr">
        <is>
          <t>Komatsu</t>
        </is>
      </c>
      <c r="D1275" s="10" t="inlineStr">
        <is>
          <t>6D125-1WW</t>
        </is>
      </c>
      <c r="E1275" s="11" t="n"/>
      <c r="F1275" s="11" t="n"/>
    </row>
    <row r="1276">
      <c r="A1276" s="8" t="inlineStr">
        <is>
          <t>KOMATSU</t>
        </is>
      </c>
      <c r="B1276" s="8" t="inlineStr">
        <is>
          <t>D60P</t>
        </is>
      </c>
      <c r="C1276" s="9" t="n"/>
      <c r="D1276" s="8" t="inlineStr">
        <is>
          <t>NH220</t>
        </is>
      </c>
      <c r="E1276" s="9" t="n"/>
      <c r="F1276" s="9" t="n"/>
    </row>
    <row r="1277">
      <c r="A1277" s="10" t="inlineStr">
        <is>
          <t>KOMATSU</t>
        </is>
      </c>
      <c r="B1277" s="10" t="inlineStr">
        <is>
          <t>PC100L-5</t>
        </is>
      </c>
      <c r="C1277" s="10" t="inlineStr">
        <is>
          <t>Komatsu</t>
        </is>
      </c>
      <c r="D1277" s="10" t="inlineStr">
        <is>
          <t>S4D95L-1A</t>
        </is>
      </c>
      <c r="E1277" s="11" t="n"/>
      <c r="F1277" s="11" t="n"/>
    </row>
    <row r="1278">
      <c r="A1278" s="8" t="inlineStr">
        <is>
          <t>KOMATSU</t>
        </is>
      </c>
      <c r="B1278" s="8" t="inlineStr">
        <is>
          <t>PC100L-6</t>
        </is>
      </c>
      <c r="C1278" s="8" t="inlineStr">
        <is>
          <t>Komatsu</t>
        </is>
      </c>
      <c r="D1278" s="8" t="inlineStr">
        <is>
          <t>S4D95L-1J</t>
        </is>
      </c>
      <c r="E1278" s="9" t="n"/>
      <c r="F1278" s="9" t="n"/>
    </row>
    <row r="1279">
      <c r="A1279" s="10" t="inlineStr">
        <is>
          <t>KOMATSU</t>
        </is>
      </c>
      <c r="B1279" s="10" t="inlineStr">
        <is>
          <t>PC100S-3</t>
        </is>
      </c>
      <c r="C1279" s="10" t="inlineStr">
        <is>
          <t>Komatsu</t>
        </is>
      </c>
      <c r="D1279" s="10" t="inlineStr">
        <is>
          <t>6D95L-1A</t>
        </is>
      </c>
      <c r="E1279" s="11" t="n"/>
      <c r="F1279" s="11" t="n"/>
    </row>
    <row r="1280">
      <c r="A1280" s="8" t="inlineStr">
        <is>
          <t>KOMATSU</t>
        </is>
      </c>
      <c r="B1280" s="8" t="inlineStr">
        <is>
          <t>PC100U-2</t>
        </is>
      </c>
      <c r="C1280" s="8" t="inlineStr">
        <is>
          <t>Komatsu</t>
        </is>
      </c>
      <c r="D1280" s="8" t="inlineStr">
        <is>
          <t>S4D105-5A</t>
        </is>
      </c>
      <c r="E1280" s="9" t="n"/>
      <c r="F1280" s="9" t="n"/>
    </row>
    <row r="1281">
      <c r="A1281" s="10" t="inlineStr">
        <is>
          <t>KOMATSU</t>
        </is>
      </c>
      <c r="B1281" s="10" t="inlineStr">
        <is>
          <t>PC120-1</t>
        </is>
      </c>
      <c r="C1281" s="10" t="inlineStr">
        <is>
          <t>Komatsu</t>
        </is>
      </c>
      <c r="D1281" s="10" t="inlineStr">
        <is>
          <t>S4D105-5B</t>
        </is>
      </c>
      <c r="E1281" s="10" t="inlineStr">
        <is>
          <t>0, 5 m3</t>
        </is>
      </c>
      <c r="F1281" s="11" t="n"/>
    </row>
    <row r="1282">
      <c r="A1282" s="8" t="inlineStr">
        <is>
          <t>KOMATSU</t>
        </is>
      </c>
      <c r="B1282" s="8" t="inlineStr">
        <is>
          <t>PC120-3</t>
        </is>
      </c>
      <c r="C1282" s="8" t="inlineStr">
        <is>
          <t>Komatsu</t>
        </is>
      </c>
      <c r="D1282" s="8" t="inlineStr">
        <is>
          <t>6D95L-1B</t>
        </is>
      </c>
      <c r="E1282" s="8" t="inlineStr">
        <is>
          <t>0, 5 m3</t>
        </is>
      </c>
      <c r="F1282" s="9" t="n"/>
    </row>
    <row r="1283">
      <c r="A1283" s="10" t="inlineStr">
        <is>
          <t>KOMATSU</t>
        </is>
      </c>
      <c r="B1283" s="10" t="inlineStr">
        <is>
          <t>PC120-5</t>
        </is>
      </c>
      <c r="C1283" s="10" t="inlineStr">
        <is>
          <t>Komatsu</t>
        </is>
      </c>
      <c r="D1283" s="10" t="inlineStr">
        <is>
          <t>S4D95L-1B</t>
        </is>
      </c>
      <c r="E1283" s="10" t="inlineStr">
        <is>
          <t>0, 5 m3</t>
        </is>
      </c>
      <c r="F1283" s="11" t="n"/>
    </row>
    <row r="1284">
      <c r="A1284" s="8" t="inlineStr">
        <is>
          <t>KOMATSU</t>
        </is>
      </c>
      <c r="B1284" s="8" t="inlineStr">
        <is>
          <t>PC120-6 / PC120-6E</t>
        </is>
      </c>
      <c r="C1284" s="8" t="inlineStr">
        <is>
          <t>Cummins</t>
        </is>
      </c>
      <c r="D1284" s="8" t="inlineStr">
        <is>
          <t>S4D102E-1E</t>
        </is>
      </c>
      <c r="E1284" s="8" t="inlineStr">
        <is>
          <t>0, 5 m3</t>
        </is>
      </c>
      <c r="F1284" s="9" t="n"/>
    </row>
    <row r="1285">
      <c r="A1285" s="10" t="inlineStr">
        <is>
          <t>KOMATSU</t>
        </is>
      </c>
      <c r="B1285" s="10" t="inlineStr">
        <is>
          <t>PC128US-1</t>
        </is>
      </c>
      <c r="C1285" s="10" t="inlineStr">
        <is>
          <t>Cummins</t>
        </is>
      </c>
      <c r="D1285" s="10" t="inlineStr">
        <is>
          <t>S4D102E-1F-2U</t>
        </is>
      </c>
      <c r="E1285" s="10" t="inlineStr">
        <is>
          <t>0, 5 m3</t>
        </is>
      </c>
      <c r="F1285" s="11" t="n"/>
    </row>
    <row r="1286">
      <c r="A1286" s="8" t="inlineStr">
        <is>
          <t>KOMATSU</t>
        </is>
      </c>
      <c r="B1286" s="8" t="inlineStr">
        <is>
          <t>PC128US-2-AT</t>
        </is>
      </c>
      <c r="C1286" s="8" t="inlineStr">
        <is>
          <t>Komatsu</t>
        </is>
      </c>
      <c r="D1286" s="8" t="inlineStr">
        <is>
          <t>SAA4D95LE-3A-4M</t>
        </is>
      </c>
      <c r="E1286" s="8" t="inlineStr">
        <is>
          <t>0, 5 m3</t>
        </is>
      </c>
      <c r="F1286" s="9" t="n"/>
    </row>
    <row r="1287">
      <c r="A1287" s="10" t="inlineStr">
        <is>
          <t>KOMATSU</t>
        </is>
      </c>
      <c r="B1287" s="10" t="inlineStr">
        <is>
          <t>PC130-5</t>
        </is>
      </c>
      <c r="C1287" s="10" t="inlineStr">
        <is>
          <t>Komatsu</t>
        </is>
      </c>
      <c r="D1287" s="10" t="inlineStr">
        <is>
          <t>S4D95L-1B-3</t>
        </is>
      </c>
      <c r="E1287" s="11" t="n"/>
      <c r="F1287" s="11" t="n"/>
    </row>
    <row r="1288">
      <c r="A1288" s="8" t="inlineStr">
        <is>
          <t>KOMATSU</t>
        </is>
      </c>
      <c r="B1288" s="8" t="inlineStr">
        <is>
          <t>PC130-7</t>
        </is>
      </c>
      <c r="C1288" s="8" t="inlineStr">
        <is>
          <t>Komatsu</t>
        </is>
      </c>
      <c r="D1288" s="8" t="inlineStr">
        <is>
          <t>SAA4D95LE-3B-4A</t>
        </is>
      </c>
      <c r="E1288" s="9" t="n"/>
      <c r="F1288" s="9" t="n"/>
    </row>
    <row r="1289">
      <c r="A1289" s="10" t="inlineStr">
        <is>
          <t>KOMATSU</t>
        </is>
      </c>
      <c r="B1289" s="10" t="inlineStr">
        <is>
          <t>PC130-8</t>
        </is>
      </c>
      <c r="C1289" s="10" t="inlineStr">
        <is>
          <t>Komatsu</t>
        </is>
      </c>
      <c r="D1289" s="10" t="inlineStr">
        <is>
          <t>SAA4D95LE-5D</t>
        </is>
      </c>
      <c r="E1289" s="11" t="n"/>
      <c r="F1289" s="11" t="n"/>
    </row>
    <row r="1290">
      <c r="A1290" s="8" t="inlineStr">
        <is>
          <t>KOMATSU</t>
        </is>
      </c>
      <c r="B1290" s="8" t="inlineStr">
        <is>
          <t>PC138US-11</t>
        </is>
      </c>
      <c r="C1290" s="8" t="inlineStr">
        <is>
          <t>Komatsu</t>
        </is>
      </c>
      <c r="D1290" s="8" t="inlineStr">
        <is>
          <t>SAA4D95LE-7A</t>
        </is>
      </c>
      <c r="E1290" s="9" t="n"/>
      <c r="F1290" s="9" t="n"/>
    </row>
    <row r="1291">
      <c r="A1291" s="10" t="inlineStr">
        <is>
          <t>KOMATSU</t>
        </is>
      </c>
      <c r="B1291" s="10" t="inlineStr">
        <is>
          <t>PC138US-2</t>
        </is>
      </c>
      <c r="C1291" s="10" t="inlineStr">
        <is>
          <t>Cummins</t>
        </is>
      </c>
      <c r="D1291" s="10" t="inlineStr">
        <is>
          <t>SAA4D102E-2D-4</t>
        </is>
      </c>
      <c r="E1291" s="11" t="n"/>
      <c r="F1291" s="11" t="n"/>
    </row>
    <row r="1292">
      <c r="A1292" s="8" t="inlineStr">
        <is>
          <t>KOMATSU</t>
        </is>
      </c>
      <c r="B1292" s="8" t="inlineStr">
        <is>
          <t>PC138US-8</t>
        </is>
      </c>
      <c r="C1292" s="8" t="inlineStr">
        <is>
          <t>Komatsu</t>
        </is>
      </c>
      <c r="D1292" s="8" t="inlineStr">
        <is>
          <t>SAA4D95LE_5A</t>
        </is>
      </c>
      <c r="E1292" s="9" t="n"/>
      <c r="F1292" s="9" t="n"/>
    </row>
    <row r="1293">
      <c r="A1293" s="10" t="inlineStr">
        <is>
          <t>KOMATSU</t>
        </is>
      </c>
      <c r="B1293" s="10" t="inlineStr">
        <is>
          <t>PC150-1</t>
        </is>
      </c>
      <c r="C1293" s="11" t="n"/>
      <c r="D1293" s="10" t="inlineStr">
        <is>
          <t>6D105-1U</t>
        </is>
      </c>
      <c r="E1293" s="11" t="n"/>
      <c r="F1293" s="11" t="n"/>
    </row>
    <row r="1294">
      <c r="A1294" s="8" t="inlineStr">
        <is>
          <t>KOMATSU</t>
        </is>
      </c>
      <c r="B1294" s="8" t="inlineStr">
        <is>
          <t>PC150-3</t>
        </is>
      </c>
      <c r="C1294" s="8" t="inlineStr">
        <is>
          <t>Komatsu</t>
        </is>
      </c>
      <c r="D1294" s="8" t="inlineStr">
        <is>
          <t>S6D95L-1C</t>
        </is>
      </c>
      <c r="E1294" s="9" t="n"/>
      <c r="F1294" s="9" t="n"/>
    </row>
    <row r="1295">
      <c r="A1295" s="10" t="inlineStr">
        <is>
          <t>KOMATSU</t>
        </is>
      </c>
      <c r="B1295" s="10" t="inlineStr">
        <is>
          <t>PC150-5</t>
        </is>
      </c>
      <c r="C1295" s="10" t="inlineStr">
        <is>
          <t>Komatsu</t>
        </is>
      </c>
      <c r="D1295" s="10" t="inlineStr">
        <is>
          <t>S6D95L-1GG</t>
        </is>
      </c>
      <c r="E1295" s="11" t="n"/>
      <c r="F1295" s="11" t="n"/>
    </row>
    <row r="1296">
      <c r="A1296" s="8" t="inlineStr">
        <is>
          <t>KOMATSU</t>
        </is>
      </c>
      <c r="B1296" s="8" t="inlineStr">
        <is>
          <t>PC150-6K</t>
        </is>
      </c>
      <c r="C1296" s="8" t="inlineStr">
        <is>
          <t>Cummins</t>
        </is>
      </c>
      <c r="D1296" s="8" t="inlineStr">
        <is>
          <t>SA4D102E-1AA</t>
        </is>
      </c>
      <c r="E1296" s="9" t="n"/>
      <c r="F1296" s="9" t="n"/>
    </row>
    <row r="1297">
      <c r="A1297" s="10" t="inlineStr">
        <is>
          <t>KOMATSU</t>
        </is>
      </c>
      <c r="B1297" s="10" t="inlineStr">
        <is>
          <t>PC150LC-3</t>
        </is>
      </c>
      <c r="C1297" s="10" t="inlineStr">
        <is>
          <t>Komatsu</t>
        </is>
      </c>
      <c r="D1297" s="10" t="inlineStr">
        <is>
          <t>S6D95L-1GG</t>
        </is>
      </c>
      <c r="E1297" s="11" t="n"/>
      <c r="F1297" s="11" t="n"/>
    </row>
    <row r="1298">
      <c r="A1298" s="8" t="inlineStr">
        <is>
          <t>KOMATSU</t>
        </is>
      </c>
      <c r="B1298" s="8" t="inlineStr">
        <is>
          <t>PC150LGP-6K</t>
        </is>
      </c>
      <c r="C1298" s="8" t="inlineStr">
        <is>
          <t>Cummins</t>
        </is>
      </c>
      <c r="D1298" s="8" t="inlineStr">
        <is>
          <t>S4D102E-1AE</t>
        </is>
      </c>
      <c r="E1298" s="9" t="n"/>
      <c r="F1298" s="9" t="n"/>
    </row>
    <row r="1299">
      <c r="A1299" s="10" t="inlineStr">
        <is>
          <t>KOMATSU</t>
        </is>
      </c>
      <c r="B1299" s="10" t="inlineStr">
        <is>
          <t>PC158US-2</t>
        </is>
      </c>
      <c r="C1299" s="10" t="inlineStr">
        <is>
          <t>Cummins</t>
        </is>
      </c>
      <c r="D1299" s="10" t="inlineStr">
        <is>
          <t>S4D102E-1X</t>
        </is>
      </c>
      <c r="E1299" s="11" t="n"/>
      <c r="F1299" s="11" t="n"/>
    </row>
    <row r="1300">
      <c r="A1300" s="8" t="inlineStr">
        <is>
          <t>KOMATSU</t>
        </is>
      </c>
      <c r="B1300" s="8" t="inlineStr">
        <is>
          <t>PC160-6K</t>
        </is>
      </c>
      <c r="C1300" s="8" t="inlineStr">
        <is>
          <t>Cummins</t>
        </is>
      </c>
      <c r="D1300" s="8" t="inlineStr">
        <is>
          <t>SA4D102E-1AA</t>
        </is>
      </c>
      <c r="E1300" s="9" t="n"/>
      <c r="F1300" s="9" t="n"/>
    </row>
    <row r="1301">
      <c r="A1301" s="10" t="inlineStr">
        <is>
          <t>KOMATSU</t>
        </is>
      </c>
      <c r="B1301" s="10" t="inlineStr">
        <is>
          <t>PC160LC-7</t>
        </is>
      </c>
      <c r="C1301" s="10" t="inlineStr">
        <is>
          <t>Cummins</t>
        </is>
      </c>
      <c r="D1301" s="10" t="inlineStr">
        <is>
          <t>SAA4D102E-2E-4</t>
        </is>
      </c>
      <c r="E1301" s="11" t="n"/>
      <c r="F1301" s="11" t="n"/>
    </row>
    <row r="1302">
      <c r="A1302" s="8" t="inlineStr">
        <is>
          <t>KOMATSU</t>
        </is>
      </c>
      <c r="B1302" s="8" t="inlineStr">
        <is>
          <t>PC20-3/-5/6</t>
        </is>
      </c>
      <c r="C1302" s="9" t="n"/>
      <c r="D1302" s="8" t="inlineStr">
        <is>
          <t>3D84-1A</t>
        </is>
      </c>
      <c r="E1302" s="9" t="n"/>
      <c r="F1302" s="9" t="n"/>
    </row>
    <row r="1303">
      <c r="A1303" s="10" t="inlineStr">
        <is>
          <t>KOMATSU</t>
        </is>
      </c>
      <c r="B1303" s="10" t="inlineStr">
        <is>
          <t>PC20-7 /PC28UD-2</t>
        </is>
      </c>
      <c r="C1303" s="11" t="n"/>
      <c r="D1303" s="10" t="inlineStr">
        <is>
          <t>3D82E-3A</t>
        </is>
      </c>
      <c r="E1303" s="11" t="n"/>
      <c r="F1303" s="11" t="n"/>
    </row>
    <row r="1304">
      <c r="A1304" s="8" t="inlineStr">
        <is>
          <t>KOMATSU</t>
        </is>
      </c>
      <c r="B1304" s="8" t="inlineStr">
        <is>
          <t>PC200-1/2/</t>
        </is>
      </c>
      <c r="C1304" s="9" t="n"/>
      <c r="D1304" s="8" t="inlineStr">
        <is>
          <t>6D105-1F</t>
        </is>
      </c>
      <c r="E1304" s="8" t="inlineStr">
        <is>
          <t>0, 7 m3</t>
        </is>
      </c>
      <c r="F1304" s="9" t="n"/>
    </row>
    <row r="1305">
      <c r="A1305" s="10" t="inlineStr">
        <is>
          <t>KOMATSU</t>
        </is>
      </c>
      <c r="B1305" s="10" t="inlineStr">
        <is>
          <t>PC200-3</t>
        </is>
      </c>
      <c r="C1305" s="10" t="inlineStr">
        <is>
          <t>Komatsu</t>
        </is>
      </c>
      <c r="D1305" s="10" t="inlineStr">
        <is>
          <t>S6D105-B-1A</t>
        </is>
      </c>
      <c r="E1305" s="10" t="inlineStr">
        <is>
          <t>0, 7 m3</t>
        </is>
      </c>
      <c r="F1305" s="11" t="n"/>
    </row>
    <row r="1306">
      <c r="A1306" s="8" t="inlineStr">
        <is>
          <t>KOMATSU</t>
        </is>
      </c>
      <c r="B1306" s="8" t="inlineStr">
        <is>
          <t>PC200-5</t>
        </is>
      </c>
      <c r="C1306" s="8" t="inlineStr">
        <is>
          <t>Komatsu</t>
        </is>
      </c>
      <c r="D1306" s="8" t="inlineStr">
        <is>
          <t>S6D95L-1U</t>
        </is>
      </c>
      <c r="E1306" s="8" t="inlineStr">
        <is>
          <t>0, 7 m3</t>
        </is>
      </c>
      <c r="F1306" s="9" t="n"/>
    </row>
    <row r="1307">
      <c r="A1307" s="10" t="inlineStr">
        <is>
          <t>KOMATSU</t>
        </is>
      </c>
      <c r="B1307" s="10" t="inlineStr">
        <is>
          <t>PC200-6</t>
        </is>
      </c>
      <c r="C1307" s="10" t="inlineStr">
        <is>
          <t>Cummins</t>
        </is>
      </c>
      <c r="D1307" s="10" t="inlineStr">
        <is>
          <t>S6D102E-1C-6C</t>
        </is>
      </c>
      <c r="E1307" s="10" t="inlineStr">
        <is>
          <t>0, 7 m3</t>
        </is>
      </c>
      <c r="F1307" s="11" t="n"/>
    </row>
    <row r="1308">
      <c r="A1308" s="8" t="inlineStr">
        <is>
          <t>KOMATSU</t>
        </is>
      </c>
      <c r="B1308" s="8" t="inlineStr">
        <is>
          <t>PC200-6</t>
        </is>
      </c>
      <c r="C1308" s="8" t="inlineStr">
        <is>
          <t>Komatsu</t>
        </is>
      </c>
      <c r="D1308" s="8" t="inlineStr">
        <is>
          <t>S6D95L-1MM</t>
        </is>
      </c>
      <c r="E1308" s="8" t="inlineStr">
        <is>
          <t>0, 7 m3</t>
        </is>
      </c>
      <c r="F1308" s="9" t="n"/>
    </row>
    <row r="1309">
      <c r="A1309" s="10" t="inlineStr">
        <is>
          <t>KOMATSU</t>
        </is>
      </c>
      <c r="B1309" s="10" t="inlineStr">
        <is>
          <t>PC200-6</t>
        </is>
      </c>
      <c r="C1309" s="10" t="inlineStr">
        <is>
          <t>Komatsu</t>
        </is>
      </c>
      <c r="D1309" s="10" t="inlineStr">
        <is>
          <t>SAA6D95LE-1A</t>
        </is>
      </c>
      <c r="E1309" s="10" t="inlineStr">
        <is>
          <t>0, 7 m3</t>
        </is>
      </c>
      <c r="F1309" s="11" t="n"/>
    </row>
    <row r="1310">
      <c r="A1310" s="8" t="inlineStr">
        <is>
          <t>KOMATSU</t>
        </is>
      </c>
      <c r="B1310" s="8" t="inlineStr">
        <is>
          <t>PC200-7</t>
        </is>
      </c>
      <c r="C1310" s="8" t="inlineStr">
        <is>
          <t>Cummins</t>
        </is>
      </c>
      <c r="D1310" s="8" t="inlineStr">
        <is>
          <t>SAA6D102E-2C-9</t>
        </is>
      </c>
      <c r="E1310" s="8" t="inlineStr">
        <is>
          <t>0, 7 m3</t>
        </is>
      </c>
      <c r="F1310" s="9" t="n"/>
    </row>
    <row r="1311">
      <c r="A1311" s="10" t="inlineStr">
        <is>
          <t>KOMATSU</t>
        </is>
      </c>
      <c r="B1311" s="10" t="inlineStr">
        <is>
          <t>PC200-8 / PC200LC-8</t>
        </is>
      </c>
      <c r="C1311" s="10" t="inlineStr">
        <is>
          <t>Komatsu</t>
        </is>
      </c>
      <c r="D1311" s="10" t="inlineStr">
        <is>
          <t>SAA6D107E-1B-W</t>
        </is>
      </c>
      <c r="E1311" s="10" t="inlineStr">
        <is>
          <t>0, 7 m3</t>
        </is>
      </c>
      <c r="F1311" s="11" t="n"/>
    </row>
    <row r="1312">
      <c r="A1312" s="8" t="inlineStr">
        <is>
          <t>KOMATSU</t>
        </is>
      </c>
      <c r="B1312" s="8" t="inlineStr">
        <is>
          <t>PC200LC-8E0</t>
        </is>
      </c>
      <c r="C1312" s="8" t="inlineStr">
        <is>
          <t>Komatsu</t>
        </is>
      </c>
      <c r="D1312" s="8" t="inlineStr">
        <is>
          <t>SAA4D107E-1C-W</t>
        </is>
      </c>
      <c r="E1312" s="8" t="inlineStr">
        <is>
          <t>0, 7 m3</t>
        </is>
      </c>
      <c r="F1312" s="9" t="n"/>
    </row>
    <row r="1313">
      <c r="A1313" s="10" t="inlineStr">
        <is>
          <t>KOMATSU</t>
        </is>
      </c>
      <c r="B1313" s="10" t="inlineStr">
        <is>
          <t>PC210-5K</t>
        </is>
      </c>
      <c r="C1313" s="11" t="n"/>
      <c r="D1313" s="10" t="inlineStr">
        <is>
          <t>1006-6T-B</t>
        </is>
      </c>
      <c r="E1313" s="11" t="n"/>
      <c r="F1313" s="11" t="n"/>
    </row>
    <row r="1314">
      <c r="A1314" s="8" t="inlineStr">
        <is>
          <t>KOMATSU</t>
        </is>
      </c>
      <c r="B1314" s="8" t="inlineStr">
        <is>
          <t>PC210-6</t>
        </is>
      </c>
      <c r="C1314" s="8" t="inlineStr">
        <is>
          <t>Cummins</t>
        </is>
      </c>
      <c r="D1314" s="8" t="inlineStr">
        <is>
          <t>S6D102E-1C-6C</t>
        </is>
      </c>
      <c r="E1314" s="9" t="n"/>
      <c r="F1314" s="9" t="n"/>
    </row>
    <row r="1315">
      <c r="A1315" s="10" t="inlineStr">
        <is>
          <t>KOMATSU</t>
        </is>
      </c>
      <c r="B1315" s="10" t="inlineStr">
        <is>
          <t>PC210-7-CA</t>
        </is>
      </c>
      <c r="C1315" s="10" t="inlineStr">
        <is>
          <t>Cummins</t>
        </is>
      </c>
      <c r="D1315" s="10" t="inlineStr">
        <is>
          <t>SAA6D102E-2C-8</t>
        </is>
      </c>
      <c r="E1315" s="11" t="n"/>
      <c r="F1315" s="11" t="n"/>
    </row>
    <row r="1316">
      <c r="A1316" s="8" t="inlineStr">
        <is>
          <t>KOMATSU</t>
        </is>
      </c>
      <c r="B1316" s="8" t="inlineStr">
        <is>
          <t>PC210LC-8K</t>
        </is>
      </c>
      <c r="C1316" s="8" t="inlineStr">
        <is>
          <t>Komatsu</t>
        </is>
      </c>
      <c r="D1316" s="8" t="inlineStr">
        <is>
          <t>SAA6D107E-1B-WK</t>
        </is>
      </c>
      <c r="E1316" s="9" t="n"/>
      <c r="F1316" s="9" t="n"/>
    </row>
    <row r="1317">
      <c r="A1317" s="10" t="inlineStr">
        <is>
          <t>KOMATSU</t>
        </is>
      </c>
      <c r="B1317" s="10" t="inlineStr">
        <is>
          <t>PC210LCI-10</t>
        </is>
      </c>
      <c r="C1317" s="10" t="inlineStr">
        <is>
          <t>Komatsu</t>
        </is>
      </c>
      <c r="D1317" s="10" t="inlineStr">
        <is>
          <t>SAA6D107E-2E</t>
        </is>
      </c>
      <c r="E1317" s="11" t="n"/>
      <c r="F1317" s="11" t="n"/>
    </row>
    <row r="1318">
      <c r="A1318" s="8" t="inlineStr">
        <is>
          <t>KOMATSU</t>
        </is>
      </c>
      <c r="B1318" s="8" t="inlineStr">
        <is>
          <t>PC220-1</t>
        </is>
      </c>
      <c r="C1318" s="8" t="inlineStr">
        <is>
          <t>Komatsu</t>
        </is>
      </c>
      <c r="D1318" s="8" t="inlineStr">
        <is>
          <t>S6D105-1G</t>
        </is>
      </c>
      <c r="E1318" s="8" t="inlineStr">
        <is>
          <t>0, 9 m3</t>
        </is>
      </c>
      <c r="F1318" s="9" t="n"/>
    </row>
    <row r="1319">
      <c r="A1319" s="10" t="inlineStr">
        <is>
          <t>KOMATSU</t>
        </is>
      </c>
      <c r="B1319" s="10" t="inlineStr">
        <is>
          <t>PC220-2</t>
        </is>
      </c>
      <c r="C1319" s="10" t="inlineStr">
        <is>
          <t>Komatsu</t>
        </is>
      </c>
      <c r="D1319" s="10" t="inlineStr">
        <is>
          <t>S6D105-1G</t>
        </is>
      </c>
      <c r="E1319" s="10" t="inlineStr">
        <is>
          <t>0, 9 m3</t>
        </is>
      </c>
      <c r="F1319" s="11" t="n"/>
    </row>
    <row r="1320">
      <c r="A1320" s="8" t="inlineStr">
        <is>
          <t>KOMATSU</t>
        </is>
      </c>
      <c r="B1320" s="8" t="inlineStr">
        <is>
          <t>PC220-3</t>
        </is>
      </c>
      <c r="C1320" s="8" t="inlineStr">
        <is>
          <t>Komatsu</t>
        </is>
      </c>
      <c r="D1320" s="8" t="inlineStr">
        <is>
          <t>S6D105-1Z</t>
        </is>
      </c>
      <c r="E1320" s="8" t="inlineStr">
        <is>
          <t>0, 9 m3</t>
        </is>
      </c>
      <c r="F1320" s="9" t="n"/>
    </row>
    <row r="1321">
      <c r="A1321" s="10" t="inlineStr">
        <is>
          <t>KOMATSU</t>
        </is>
      </c>
      <c r="B1321" s="10" t="inlineStr">
        <is>
          <t>PC220-5</t>
        </is>
      </c>
      <c r="C1321" s="10" t="inlineStr">
        <is>
          <t>Komatsu</t>
        </is>
      </c>
      <c r="D1321" s="10" t="inlineStr">
        <is>
          <t>SA6D95L-1C</t>
        </is>
      </c>
      <c r="E1321" s="10" t="inlineStr">
        <is>
          <t>0, 9 m3</t>
        </is>
      </c>
      <c r="F1321" s="11" t="n"/>
    </row>
    <row r="1322">
      <c r="A1322" s="8" t="inlineStr">
        <is>
          <t>KOMATSU</t>
        </is>
      </c>
      <c r="B1322" s="8" t="inlineStr">
        <is>
          <t>PC220-6</t>
        </is>
      </c>
      <c r="C1322" s="8" t="inlineStr">
        <is>
          <t>Cummins</t>
        </is>
      </c>
      <c r="D1322" s="8" t="inlineStr">
        <is>
          <t>SA6D102E-1C-7</t>
        </is>
      </c>
      <c r="E1322" s="8" t="inlineStr">
        <is>
          <t>0, 9 m3</t>
        </is>
      </c>
      <c r="F1322" s="9" t="n"/>
    </row>
    <row r="1323">
      <c r="A1323" s="10" t="inlineStr">
        <is>
          <t>KOMATSU</t>
        </is>
      </c>
      <c r="B1323" s="10" t="inlineStr">
        <is>
          <t>PC220-7</t>
        </is>
      </c>
      <c r="C1323" s="10" t="inlineStr">
        <is>
          <t>Cummins</t>
        </is>
      </c>
      <c r="D1323" s="10" t="inlineStr">
        <is>
          <t>SAA6D102E-2D-8</t>
        </is>
      </c>
      <c r="E1323" s="10" t="inlineStr">
        <is>
          <t>0, 9 m3</t>
        </is>
      </c>
      <c r="F1323" s="11" t="n"/>
    </row>
    <row r="1324">
      <c r="A1324" s="8" t="inlineStr">
        <is>
          <t>KOMATSU</t>
        </is>
      </c>
      <c r="B1324" s="8" t="inlineStr">
        <is>
          <t>PC220-8</t>
        </is>
      </c>
      <c r="C1324" s="8" t="inlineStr">
        <is>
          <t>Komatsu</t>
        </is>
      </c>
      <c r="D1324" s="8" t="inlineStr">
        <is>
          <t>SAA6D107E-1C-W</t>
        </is>
      </c>
      <c r="E1324" s="8" t="inlineStr">
        <is>
          <t>0, 9 m3</t>
        </is>
      </c>
      <c r="F1324" s="9" t="n"/>
    </row>
    <row r="1325">
      <c r="A1325" s="10" t="inlineStr">
        <is>
          <t>KOMATSU</t>
        </is>
      </c>
      <c r="B1325" s="10" t="inlineStr">
        <is>
          <t>PC228US-1</t>
        </is>
      </c>
      <c r="C1325" s="10" t="inlineStr">
        <is>
          <t>Cummins</t>
        </is>
      </c>
      <c r="D1325" s="10" t="inlineStr">
        <is>
          <t>S6D102E-1F-US</t>
        </is>
      </c>
      <c r="E1325" s="10" t="inlineStr">
        <is>
          <t>0, 9 m3</t>
        </is>
      </c>
      <c r="F1325" s="11" t="n"/>
    </row>
    <row r="1326">
      <c r="A1326" s="8" t="inlineStr">
        <is>
          <t>KOMATSU</t>
        </is>
      </c>
      <c r="B1326" s="8" t="inlineStr">
        <is>
          <t>PC228US-2</t>
        </is>
      </c>
      <c r="C1326" s="8" t="inlineStr">
        <is>
          <t>Cummins</t>
        </is>
      </c>
      <c r="D1326" s="8" t="inlineStr">
        <is>
          <t>S6D102E-D-1F-6S</t>
        </is>
      </c>
      <c r="E1326" s="8" t="inlineStr">
        <is>
          <t>0, 9 m3</t>
        </is>
      </c>
      <c r="F1326" s="9" t="n"/>
    </row>
    <row r="1327">
      <c r="A1327" s="10" t="inlineStr">
        <is>
          <t>KOMATSU</t>
        </is>
      </c>
      <c r="B1327" s="10" t="inlineStr">
        <is>
          <t>PC228US-3</t>
        </is>
      </c>
      <c r="C1327" s="10" t="inlineStr">
        <is>
          <t>Cummins</t>
        </is>
      </c>
      <c r="D1327" s="10" t="inlineStr">
        <is>
          <t>SAA6D102E-2A-8</t>
        </is>
      </c>
      <c r="E1327" s="10" t="inlineStr">
        <is>
          <t>0, 9 m3</t>
        </is>
      </c>
      <c r="F1327" s="11" t="n"/>
    </row>
    <row r="1328">
      <c r="A1328" s="8" t="inlineStr">
        <is>
          <t>KOMATSU</t>
        </is>
      </c>
      <c r="B1328" s="8" t="inlineStr">
        <is>
          <t>PC228US-8</t>
        </is>
      </c>
      <c r="C1328" s="8" t="inlineStr">
        <is>
          <t>Komatsu</t>
        </is>
      </c>
      <c r="D1328" s="8" t="inlineStr">
        <is>
          <t>SAA6D107E-1K</t>
        </is>
      </c>
      <c r="E1328" s="8" t="inlineStr">
        <is>
          <t>0, 9 m3</t>
        </is>
      </c>
      <c r="F1328" s="9" t="n"/>
    </row>
    <row r="1329">
      <c r="A1329" s="10" t="inlineStr">
        <is>
          <t>KOMATSU</t>
        </is>
      </c>
      <c r="B1329" s="10" t="inlineStr">
        <is>
          <t>PC230-6</t>
        </is>
      </c>
      <c r="C1329" s="10" t="inlineStr">
        <is>
          <t>Cummins</t>
        </is>
      </c>
      <c r="D1329" s="10" t="inlineStr">
        <is>
          <t>SA6D102E-1C-7</t>
        </is>
      </c>
      <c r="E1329" s="10" t="inlineStr">
        <is>
          <t>0, 9 m3</t>
        </is>
      </c>
      <c r="F1329" s="11" t="n"/>
    </row>
    <row r="1330">
      <c r="A1330" s="8" t="inlineStr">
        <is>
          <t>KOMATSU</t>
        </is>
      </c>
      <c r="B1330" s="8" t="inlineStr">
        <is>
          <t>PC230-7-AA</t>
        </is>
      </c>
      <c r="C1330" s="8" t="inlineStr">
        <is>
          <t>Cummins</t>
        </is>
      </c>
      <c r="D1330" s="8" t="inlineStr">
        <is>
          <t>SAA6D102E-2D-8</t>
        </is>
      </c>
      <c r="E1330" s="8" t="inlineStr">
        <is>
          <t>0, 9 m3</t>
        </is>
      </c>
      <c r="F1330" s="9" t="n"/>
    </row>
    <row r="1331">
      <c r="A1331" s="10" t="inlineStr">
        <is>
          <t>KOMATSU</t>
        </is>
      </c>
      <c r="B1331" s="10" t="inlineStr">
        <is>
          <t>PC230NHD-8K</t>
        </is>
      </c>
      <c r="C1331" s="10" t="inlineStr">
        <is>
          <t>Komatsu</t>
        </is>
      </c>
      <c r="D1331" s="10" t="inlineStr">
        <is>
          <t>SAA6D107E-1B-WK</t>
        </is>
      </c>
      <c r="E1331" s="10" t="inlineStr">
        <is>
          <t>0, 9 m3</t>
        </is>
      </c>
      <c r="F1331" s="11" t="n"/>
    </row>
    <row r="1332">
      <c r="A1332" s="8" t="inlineStr">
        <is>
          <t>KOMATSU</t>
        </is>
      </c>
      <c r="B1332" s="8" t="inlineStr">
        <is>
          <t>PC240-6K</t>
        </is>
      </c>
      <c r="C1332" s="8" t="inlineStr">
        <is>
          <t>Cummins</t>
        </is>
      </c>
      <c r="D1332" s="8" t="inlineStr">
        <is>
          <t>SA6D102E-1AA</t>
        </is>
      </c>
      <c r="E1332" s="8" t="inlineStr">
        <is>
          <t>0, 9 m3</t>
        </is>
      </c>
      <c r="F1332" s="9" t="n"/>
    </row>
    <row r="1333">
      <c r="A1333" s="10" t="inlineStr">
        <is>
          <t>KOMATSU</t>
        </is>
      </c>
      <c r="B1333" s="10" t="inlineStr">
        <is>
          <t>PC240LC-5K</t>
        </is>
      </c>
      <c r="C1333" s="11" t="n"/>
      <c r="D1333" s="10" t="inlineStr">
        <is>
          <t>1006-6T2</t>
        </is>
      </c>
      <c r="E1333" s="10" t="inlineStr">
        <is>
          <t>0, 9 m3</t>
        </is>
      </c>
      <c r="F1333" s="11" t="n"/>
    </row>
    <row r="1334">
      <c r="A1334" s="8" t="inlineStr">
        <is>
          <t>KOMATSU</t>
        </is>
      </c>
      <c r="B1334" s="8" t="inlineStr">
        <is>
          <t>PC250-6</t>
        </is>
      </c>
      <c r="C1334" s="8" t="inlineStr">
        <is>
          <t>Cummins</t>
        </is>
      </c>
      <c r="D1334" s="8" t="inlineStr">
        <is>
          <t>SA6D102E-1C-7</t>
        </is>
      </c>
      <c r="E1334" s="8" t="inlineStr">
        <is>
          <t>0, 9 m3</t>
        </is>
      </c>
      <c r="F1334" s="9" t="n"/>
    </row>
    <row r="1335">
      <c r="A1335" s="10" t="inlineStr">
        <is>
          <t>KOMATSU</t>
        </is>
      </c>
      <c r="B1335" s="10" t="inlineStr">
        <is>
          <t>PC270-7</t>
        </is>
      </c>
      <c r="C1335" s="10" t="inlineStr">
        <is>
          <t>Cummins</t>
        </is>
      </c>
      <c r="D1335" s="10" t="inlineStr">
        <is>
          <t>SAA6D102E-2E-8</t>
        </is>
      </c>
      <c r="E1335" s="11" t="n"/>
      <c r="F1335" s="11" t="n"/>
    </row>
    <row r="1336">
      <c r="A1336" s="8" t="inlineStr">
        <is>
          <t>KOMATSU</t>
        </is>
      </c>
      <c r="B1336" s="8" t="inlineStr">
        <is>
          <t>PC270-8</t>
        </is>
      </c>
      <c r="C1336" s="8" t="inlineStr">
        <is>
          <t>Komatsu</t>
        </is>
      </c>
      <c r="D1336" s="8" t="inlineStr">
        <is>
          <t>SAA6D107E-1E-W</t>
        </is>
      </c>
      <c r="E1336" s="9" t="n"/>
      <c r="F1336" s="9" t="n"/>
    </row>
    <row r="1337">
      <c r="A1337" s="10" t="inlineStr">
        <is>
          <t>KOMATSU</t>
        </is>
      </c>
      <c r="B1337" s="10" t="inlineStr">
        <is>
          <t>PC28UU-1</t>
        </is>
      </c>
      <c r="C1337" s="11" t="n"/>
      <c r="D1337" s="10" t="inlineStr">
        <is>
          <t>3D78-1D</t>
        </is>
      </c>
      <c r="E1337" s="11" t="n"/>
      <c r="F1337" s="11" t="n"/>
    </row>
    <row r="1338">
      <c r="A1338" s="8" t="inlineStr">
        <is>
          <t>KOMATSU</t>
        </is>
      </c>
      <c r="B1338" s="8" t="inlineStr">
        <is>
          <t>PC300</t>
        </is>
      </c>
      <c r="C1338" s="8" t="inlineStr">
        <is>
          <t>Komatsu</t>
        </is>
      </c>
      <c r="D1338" s="8" t="inlineStr">
        <is>
          <t>SA6D108-1A-7T</t>
        </is>
      </c>
      <c r="E1338" s="8" t="inlineStr">
        <is>
          <t>1, 2 m3</t>
        </is>
      </c>
      <c r="F1338" s="9" t="n"/>
    </row>
    <row r="1339">
      <c r="A1339" s="10" t="inlineStr">
        <is>
          <t>KOMATSU</t>
        </is>
      </c>
      <c r="B1339" s="10" t="inlineStr">
        <is>
          <t>PC300-1</t>
        </is>
      </c>
      <c r="C1339" s="11" t="n"/>
      <c r="D1339" s="10" t="inlineStr">
        <is>
          <t>N-855-1</t>
        </is>
      </c>
      <c r="E1339" s="10" t="inlineStr">
        <is>
          <t>1, 2 m3</t>
        </is>
      </c>
      <c r="F1339" s="11" t="n"/>
    </row>
    <row r="1340">
      <c r="A1340" s="8" t="inlineStr">
        <is>
          <t>KOMATSU</t>
        </is>
      </c>
      <c r="B1340" s="8" t="inlineStr">
        <is>
          <t>PC300-2</t>
        </is>
      </c>
      <c r="C1340" s="9" t="n"/>
      <c r="D1340" s="8" t="inlineStr">
        <is>
          <t>N-855-1</t>
        </is>
      </c>
      <c r="E1340" s="8" t="inlineStr">
        <is>
          <t>1, 2 m3</t>
        </is>
      </c>
      <c r="F1340" s="9" t="n"/>
    </row>
    <row r="1341">
      <c r="A1341" s="10" t="inlineStr">
        <is>
          <t>KOMATSU</t>
        </is>
      </c>
      <c r="B1341" s="10" t="inlineStr">
        <is>
          <t>PC300-3</t>
        </is>
      </c>
      <c r="C1341" s="10" t="inlineStr">
        <is>
          <t>Komatsu</t>
        </is>
      </c>
      <c r="D1341" s="10" t="inlineStr">
        <is>
          <t>S6D125-1S-FA</t>
        </is>
      </c>
      <c r="E1341" s="10" t="inlineStr">
        <is>
          <t>1, 2 m3</t>
        </is>
      </c>
      <c r="F1341" s="11" t="n"/>
    </row>
    <row r="1342">
      <c r="A1342" s="8" t="inlineStr">
        <is>
          <t>KOMATSU</t>
        </is>
      </c>
      <c r="B1342" s="8" t="inlineStr">
        <is>
          <t>PC300-5</t>
        </is>
      </c>
      <c r="C1342" s="8" t="inlineStr">
        <is>
          <t>Komatsu</t>
        </is>
      </c>
      <c r="D1342" s="8" t="inlineStr">
        <is>
          <t>SA6D108-1A-7</t>
        </is>
      </c>
      <c r="E1342" s="8" t="inlineStr">
        <is>
          <t>1, 2 m3</t>
        </is>
      </c>
      <c r="F1342" s="9" t="n"/>
    </row>
    <row r="1343">
      <c r="A1343" s="10" t="inlineStr">
        <is>
          <t>KOMATSU</t>
        </is>
      </c>
      <c r="B1343" s="10" t="inlineStr">
        <is>
          <t>PC300-6</t>
        </is>
      </c>
      <c r="C1343" s="10" t="inlineStr">
        <is>
          <t>Komatsu</t>
        </is>
      </c>
      <c r="D1343" s="10" t="inlineStr">
        <is>
          <t>SAA6D108E-2A-8</t>
        </is>
      </c>
      <c r="E1343" s="10" t="inlineStr">
        <is>
          <t>1, 2 m3</t>
        </is>
      </c>
      <c r="F1343" s="11" t="n"/>
    </row>
    <row r="1344">
      <c r="A1344" s="8" t="inlineStr">
        <is>
          <t>KOMATSU</t>
        </is>
      </c>
      <c r="B1344" s="8" t="inlineStr">
        <is>
          <t>PC300-7</t>
        </is>
      </c>
      <c r="C1344" s="8" t="inlineStr">
        <is>
          <t>Komatsu</t>
        </is>
      </c>
      <c r="D1344" s="8" t="inlineStr">
        <is>
          <t>SAA6D114E-2A-A</t>
        </is>
      </c>
      <c r="E1344" s="8" t="inlineStr">
        <is>
          <t>1, 2 m3</t>
        </is>
      </c>
      <c r="F1344" s="9" t="n"/>
    </row>
    <row r="1345">
      <c r="A1345" s="10" t="inlineStr">
        <is>
          <t>KOMATSU</t>
        </is>
      </c>
      <c r="B1345" s="10" t="inlineStr">
        <is>
          <t>PC300-8</t>
        </is>
      </c>
      <c r="C1345" s="10" t="inlineStr">
        <is>
          <t>Komatsu</t>
        </is>
      </c>
      <c r="D1345" s="10" t="inlineStr">
        <is>
          <t>SAA6D114E-3D-WT</t>
        </is>
      </c>
      <c r="E1345" s="10" t="inlineStr">
        <is>
          <t>1, 2 m3</t>
        </is>
      </c>
      <c r="F1345" s="11" t="n"/>
    </row>
    <row r="1346">
      <c r="A1346" s="8" t="inlineStr">
        <is>
          <t>KOMATSU</t>
        </is>
      </c>
      <c r="B1346" s="8" t="inlineStr">
        <is>
          <t>PC310-5</t>
        </is>
      </c>
      <c r="C1346" s="8" t="inlineStr">
        <is>
          <t>Komatsu</t>
        </is>
      </c>
      <c r="D1346" s="8" t="inlineStr">
        <is>
          <t>SA6D108-1A-7</t>
        </is>
      </c>
      <c r="E1346" s="9" t="n"/>
      <c r="F1346" s="9" t="n"/>
    </row>
    <row r="1347">
      <c r="A1347" s="10" t="inlineStr">
        <is>
          <t>KOMATSU</t>
        </is>
      </c>
      <c r="B1347" s="10" t="inlineStr">
        <is>
          <t>PC340-6K</t>
        </is>
      </c>
      <c r="C1347" s="11" t="n"/>
      <c r="D1347" s="10" t="inlineStr">
        <is>
          <t>SA6D114E-1A-KU</t>
        </is>
      </c>
      <c r="E1347" s="11" t="n"/>
      <c r="F1347" s="11" t="n"/>
    </row>
    <row r="1348">
      <c r="A1348" s="8" t="inlineStr">
        <is>
          <t>KOMATSU</t>
        </is>
      </c>
      <c r="B1348" s="8" t="inlineStr">
        <is>
          <t>PC350-6</t>
        </is>
      </c>
      <c r="C1348" s="8" t="inlineStr">
        <is>
          <t>Komatsu</t>
        </is>
      </c>
      <c r="D1348" s="8" t="inlineStr">
        <is>
          <t>SAA6D108E-2A-8</t>
        </is>
      </c>
      <c r="E1348" s="9" t="n"/>
      <c r="F1348" s="9" t="n"/>
    </row>
    <row r="1349">
      <c r="A1349" s="10" t="inlineStr">
        <is>
          <t>KOMATSU</t>
        </is>
      </c>
      <c r="B1349" s="10" t="inlineStr">
        <is>
          <t>PC350-7</t>
        </is>
      </c>
      <c r="C1349" s="10" t="inlineStr">
        <is>
          <t>Komatsu</t>
        </is>
      </c>
      <c r="D1349" s="10" t="inlineStr">
        <is>
          <t>SAA6D114E-2A-A</t>
        </is>
      </c>
      <c r="E1349" s="11" t="n"/>
      <c r="F1349" s="11" t="n"/>
    </row>
    <row r="1350">
      <c r="A1350" s="8" t="inlineStr">
        <is>
          <t>KOMATSU</t>
        </is>
      </c>
      <c r="B1350" s="8" t="inlineStr">
        <is>
          <t>PC350LC-8</t>
        </is>
      </c>
      <c r="C1350" s="8" t="inlineStr">
        <is>
          <t>Komatsu</t>
        </is>
      </c>
      <c r="D1350" s="8" t="inlineStr">
        <is>
          <t>SAA6D114E-3D-WT</t>
        </is>
      </c>
      <c r="E1350" s="9" t="n"/>
      <c r="F1350" s="9" t="n"/>
    </row>
    <row r="1351">
      <c r="A1351" s="10" t="inlineStr">
        <is>
          <t>KOMATSU</t>
        </is>
      </c>
      <c r="B1351" s="10" t="inlineStr">
        <is>
          <t>PC360LC-10</t>
        </is>
      </c>
      <c r="C1351" s="10" t="inlineStr">
        <is>
          <t>Komatsu</t>
        </is>
      </c>
      <c r="D1351" s="10" t="inlineStr">
        <is>
          <t>SAA6D114E-5A</t>
        </is>
      </c>
      <c r="E1351" s="11" t="n"/>
      <c r="F1351" s="11" t="n"/>
    </row>
    <row r="1352">
      <c r="A1352" s="8" t="inlineStr">
        <is>
          <t>KOMATSU</t>
        </is>
      </c>
      <c r="B1352" s="8" t="inlineStr">
        <is>
          <t>PC38</t>
        </is>
      </c>
      <c r="C1352" s="9" t="n"/>
      <c r="D1352" s="8" t="inlineStr">
        <is>
          <t>3D84</t>
        </is>
      </c>
      <c r="E1352" s="9" t="n"/>
      <c r="F1352" s="9" t="n"/>
    </row>
    <row r="1353">
      <c r="A1353" s="10" t="inlineStr">
        <is>
          <t>KOMATSU</t>
        </is>
      </c>
      <c r="B1353" s="10" t="inlineStr">
        <is>
          <t>PC380LC-6K-J</t>
        </is>
      </c>
      <c r="C1353" s="10" t="inlineStr">
        <is>
          <t>Komatsu</t>
        </is>
      </c>
      <c r="D1353" s="10" t="inlineStr">
        <is>
          <t>SAA6D108E-2A-P8</t>
        </is>
      </c>
      <c r="E1353" s="11" t="n"/>
      <c r="F1353" s="11" t="n"/>
    </row>
    <row r="1354">
      <c r="A1354" s="8" t="inlineStr">
        <is>
          <t>KOMATSU</t>
        </is>
      </c>
      <c r="B1354" s="8" t="inlineStr">
        <is>
          <t>PC380LC-7K</t>
        </is>
      </c>
      <c r="C1354" s="8" t="inlineStr">
        <is>
          <t>Komatsu</t>
        </is>
      </c>
      <c r="D1354" s="8" t="inlineStr">
        <is>
          <t>SAA6D114E-2A-KU</t>
        </is>
      </c>
      <c r="E1354" s="9" t="n"/>
      <c r="F1354" s="9" t="n"/>
    </row>
    <row r="1355">
      <c r="A1355" s="10" t="inlineStr">
        <is>
          <t>KOMATSU</t>
        </is>
      </c>
      <c r="B1355" s="10" t="inlineStr">
        <is>
          <t>PC390LC-8M0</t>
        </is>
      </c>
      <c r="C1355" s="10" t="inlineStr">
        <is>
          <t>Komatsu</t>
        </is>
      </c>
      <c r="D1355" s="10" t="inlineStr">
        <is>
          <t>SAA6D114E-3F</t>
        </is>
      </c>
      <c r="E1355" s="11" t="n"/>
      <c r="F1355" s="11" t="n"/>
    </row>
    <row r="1356">
      <c r="A1356" s="8" t="inlineStr">
        <is>
          <t>KOMATSU</t>
        </is>
      </c>
      <c r="B1356" s="8" t="inlineStr">
        <is>
          <t>PC40-1/2/3</t>
        </is>
      </c>
      <c r="C1356" s="9" t="n"/>
      <c r="D1356" s="8" t="inlineStr">
        <is>
          <t>3D94-2A</t>
        </is>
      </c>
      <c r="E1356" s="9" t="n"/>
      <c r="F1356" s="9" t="n"/>
    </row>
    <row r="1357">
      <c r="A1357" s="10" t="inlineStr">
        <is>
          <t>KOMATSU</t>
        </is>
      </c>
      <c r="B1357" s="10" t="inlineStr">
        <is>
          <t>PC40-5</t>
        </is>
      </c>
      <c r="C1357" s="11" t="n"/>
      <c r="D1357" s="10" t="inlineStr">
        <is>
          <t>3D95S-W-1C</t>
        </is>
      </c>
      <c r="E1357" s="11" t="n"/>
      <c r="F1357" s="11" t="n"/>
    </row>
    <row r="1358">
      <c r="A1358" s="8" t="inlineStr">
        <is>
          <t>KOMATSU</t>
        </is>
      </c>
      <c r="B1358" s="8" t="inlineStr">
        <is>
          <t>PC40-6</t>
        </is>
      </c>
      <c r="C1358" s="9" t="n"/>
      <c r="D1358" s="8" t="inlineStr">
        <is>
          <t>3D95S-W-1E</t>
        </is>
      </c>
      <c r="E1358" s="9" t="n"/>
      <c r="F1358" s="9" t="n"/>
    </row>
    <row r="1359">
      <c r="A1359" s="10" t="inlineStr">
        <is>
          <t>KOMATSU</t>
        </is>
      </c>
      <c r="B1359" s="10" t="inlineStr">
        <is>
          <t>PC40-7 /PC40R-7</t>
        </is>
      </c>
      <c r="C1359" s="11" t="n"/>
      <c r="D1359" s="10" t="inlineStr">
        <is>
          <t>4D84-2A</t>
        </is>
      </c>
      <c r="E1359" s="11" t="n"/>
      <c r="F1359" s="11" t="n"/>
    </row>
    <row r="1360">
      <c r="A1360" s="8" t="inlineStr">
        <is>
          <t>KOMATSU</t>
        </is>
      </c>
      <c r="B1360" s="8" t="inlineStr">
        <is>
          <t>PC400</t>
        </is>
      </c>
      <c r="C1360" s="8" t="inlineStr">
        <is>
          <t>Komatsu</t>
        </is>
      </c>
      <c r="D1360" s="8" t="inlineStr">
        <is>
          <t>S6D125-1VV-FT</t>
        </is>
      </c>
      <c r="E1360" s="8" t="inlineStr">
        <is>
          <t>1, 6 m3</t>
        </is>
      </c>
      <c r="F1360" s="9" t="n"/>
    </row>
    <row r="1361">
      <c r="A1361" s="10" t="inlineStr">
        <is>
          <t>KOMATSU</t>
        </is>
      </c>
      <c r="B1361" s="10" t="inlineStr">
        <is>
          <t>PC400-1</t>
        </is>
      </c>
      <c r="C1361" s="11" t="n"/>
      <c r="D1361" s="10" t="inlineStr">
        <is>
          <t>NT-855-1E</t>
        </is>
      </c>
      <c r="E1361" s="10" t="inlineStr">
        <is>
          <t>1, 6 m3</t>
        </is>
      </c>
      <c r="F1361" s="11" t="n"/>
    </row>
    <row r="1362">
      <c r="A1362" s="8" t="inlineStr">
        <is>
          <t>KOMATSU</t>
        </is>
      </c>
      <c r="B1362" s="8" t="inlineStr">
        <is>
          <t>PC400-3</t>
        </is>
      </c>
      <c r="C1362" s="8" t="inlineStr">
        <is>
          <t>Komatsu</t>
        </is>
      </c>
      <c r="D1362" s="8" t="inlineStr">
        <is>
          <t>S6D125-1T</t>
        </is>
      </c>
      <c r="E1362" s="8" t="inlineStr">
        <is>
          <t>1, 6 m3</t>
        </is>
      </c>
      <c r="F1362" s="9" t="n"/>
    </row>
    <row r="1363">
      <c r="A1363" s="10" t="inlineStr">
        <is>
          <t>KOMATSU</t>
        </is>
      </c>
      <c r="B1363" s="10" t="inlineStr">
        <is>
          <t>PC400-5</t>
        </is>
      </c>
      <c r="C1363" s="10" t="inlineStr">
        <is>
          <t>Komatsu</t>
        </is>
      </c>
      <c r="D1363" s="10" t="inlineStr">
        <is>
          <t>S6D125-1VV</t>
        </is>
      </c>
      <c r="E1363" s="10" t="inlineStr">
        <is>
          <t>1, 6 m3</t>
        </is>
      </c>
      <c r="F1363" s="11" t="n"/>
    </row>
    <row r="1364">
      <c r="A1364" s="8" t="inlineStr">
        <is>
          <t>KOMATSU</t>
        </is>
      </c>
      <c r="B1364" s="8" t="inlineStr">
        <is>
          <t>PC400-6</t>
        </is>
      </c>
      <c r="C1364" s="8" t="inlineStr">
        <is>
          <t>Komatsu</t>
        </is>
      </c>
      <c r="D1364" s="8" t="inlineStr">
        <is>
          <t>SA6D125E-2A-7</t>
        </is>
      </c>
      <c r="E1364" s="8" t="inlineStr">
        <is>
          <t>1, 6 m3</t>
        </is>
      </c>
      <c r="F1364" s="9" t="n"/>
    </row>
    <row r="1365">
      <c r="A1365" s="10" t="inlineStr">
        <is>
          <t>KOMATSU</t>
        </is>
      </c>
      <c r="B1365" s="10" t="inlineStr">
        <is>
          <t>PC400-7</t>
        </is>
      </c>
      <c r="C1365" s="10" t="inlineStr">
        <is>
          <t>Komatsu</t>
        </is>
      </c>
      <c r="D1365" s="10" t="inlineStr">
        <is>
          <t>SAA6D125E-3K-8W</t>
        </is>
      </c>
      <c r="E1365" s="10" t="inlineStr">
        <is>
          <t>1, 6 m3</t>
        </is>
      </c>
      <c r="F1365" s="11" t="n"/>
    </row>
    <row r="1366">
      <c r="A1366" s="8" t="inlineStr">
        <is>
          <t>KOMATSU</t>
        </is>
      </c>
      <c r="B1366" s="8" t="inlineStr">
        <is>
          <t>PC400-8</t>
        </is>
      </c>
      <c r="C1366" s="8" t="inlineStr">
        <is>
          <t>Komatsu</t>
        </is>
      </c>
      <c r="D1366" s="8" t="inlineStr">
        <is>
          <t>SAA6D125E-5F-02</t>
        </is>
      </c>
      <c r="E1366" s="8" t="inlineStr">
        <is>
          <t>1, 6 m3</t>
        </is>
      </c>
      <c r="F1366" s="9" t="n"/>
    </row>
    <row r="1367">
      <c r="A1367" s="10" t="inlineStr">
        <is>
          <t>KOMATSU</t>
        </is>
      </c>
      <c r="B1367" s="10" t="inlineStr">
        <is>
          <t>PC40FR-1</t>
        </is>
      </c>
      <c r="C1367" s="11" t="n"/>
      <c r="D1367" s="10" t="inlineStr">
        <is>
          <t>3D88E-3A</t>
        </is>
      </c>
      <c r="E1367" s="11" t="n"/>
      <c r="F1367" s="11" t="n"/>
    </row>
    <row r="1368">
      <c r="A1368" s="8" t="inlineStr">
        <is>
          <t>KOMATSU</t>
        </is>
      </c>
      <c r="B1368" s="8" t="inlineStr">
        <is>
          <t>PC40MR-1 /MRX</t>
        </is>
      </c>
      <c r="C1368" s="9" t="n"/>
      <c r="D1368" s="8" t="inlineStr">
        <is>
          <t>4D84E-3E 4D88E-3H</t>
        </is>
      </c>
      <c r="E1368" s="9" t="n"/>
      <c r="F1368" s="9" t="n"/>
    </row>
    <row r="1369">
      <c r="A1369" s="10" t="inlineStr">
        <is>
          <t>KOMATSU</t>
        </is>
      </c>
      <c r="B1369" s="10" t="inlineStr">
        <is>
          <t>PC40MR-2</t>
        </is>
      </c>
      <c r="C1369" s="11" t="n"/>
      <c r="D1369" s="10" t="inlineStr">
        <is>
          <t>4D88E-5X-AB</t>
        </is>
      </c>
      <c r="E1369" s="11" t="n"/>
      <c r="F1369" s="11" t="n"/>
    </row>
    <row r="1370">
      <c r="A1370" s="8" t="inlineStr">
        <is>
          <t>KOMATSU</t>
        </is>
      </c>
      <c r="B1370" s="8" t="inlineStr">
        <is>
          <t>PC40R-8</t>
        </is>
      </c>
      <c r="C1370" s="9" t="n"/>
      <c r="D1370" s="8" t="inlineStr">
        <is>
          <t>4D84E-3D</t>
        </is>
      </c>
      <c r="E1370" s="9" t="n"/>
      <c r="F1370" s="9" t="n"/>
    </row>
    <row r="1371">
      <c r="A1371" s="10" t="inlineStr">
        <is>
          <t>KOMATSU</t>
        </is>
      </c>
      <c r="B1371" s="10" t="inlineStr">
        <is>
          <t>PC45-1</t>
        </is>
      </c>
      <c r="C1371" s="11" t="n"/>
      <c r="D1371" s="10" t="inlineStr">
        <is>
          <t>4D84-2B</t>
        </is>
      </c>
      <c r="E1371" s="11" t="n"/>
      <c r="F1371" s="11" t="n"/>
    </row>
    <row r="1372">
      <c r="A1372" s="8" t="inlineStr">
        <is>
          <t>KOMATSU</t>
        </is>
      </c>
      <c r="B1372" s="8" t="inlineStr">
        <is>
          <t>PC45/PC50-2</t>
        </is>
      </c>
      <c r="C1372" s="9" t="n"/>
      <c r="D1372" s="8" t="inlineStr">
        <is>
          <t>4D88E-6 /4D84-2GA</t>
        </is>
      </c>
      <c r="E1372" s="9" t="n"/>
      <c r="F1372" s="9" t="n"/>
    </row>
    <row r="1373">
      <c r="A1373" s="10" t="inlineStr">
        <is>
          <t>KOMATSU</t>
        </is>
      </c>
      <c r="B1373" s="10" t="inlineStr">
        <is>
          <t>PC450-10</t>
        </is>
      </c>
      <c r="C1373" s="10" t="inlineStr">
        <is>
          <t>Komatsu</t>
        </is>
      </c>
      <c r="D1373" s="10" t="inlineStr">
        <is>
          <t>S6D125E-6 ( điện )</t>
        </is>
      </c>
      <c r="E1373" s="11" t="n"/>
      <c r="F1373" s="11" t="n"/>
    </row>
    <row r="1374">
      <c r="A1374" s="8" t="inlineStr">
        <is>
          <t>KOMATSU</t>
        </is>
      </c>
      <c r="B1374" s="8" t="inlineStr">
        <is>
          <t>PC450-6</t>
        </is>
      </c>
      <c r="C1374" s="8" t="inlineStr">
        <is>
          <t>Komatsu</t>
        </is>
      </c>
      <c r="D1374" s="8" t="inlineStr">
        <is>
          <t>SA6D125E-2A-7</t>
        </is>
      </c>
      <c r="E1374" s="8" t="inlineStr">
        <is>
          <t>1, 8 m3</t>
        </is>
      </c>
      <c r="F1374" s="9" t="n"/>
    </row>
    <row r="1375">
      <c r="A1375" s="10" t="inlineStr">
        <is>
          <t>KOMATSU</t>
        </is>
      </c>
      <c r="B1375" s="10" t="inlineStr">
        <is>
          <t>PC450-7</t>
        </is>
      </c>
      <c r="C1375" s="10" t="inlineStr">
        <is>
          <t>Komatsu</t>
        </is>
      </c>
      <c r="D1375" s="10" t="inlineStr">
        <is>
          <t>SAA6D125E-3K-8M</t>
        </is>
      </c>
      <c r="E1375" s="10" t="inlineStr">
        <is>
          <t>1, 8 m3</t>
        </is>
      </c>
      <c r="F1375" s="11" t="n"/>
    </row>
    <row r="1376">
      <c r="A1376" s="8" t="inlineStr">
        <is>
          <t>KOMATSU</t>
        </is>
      </c>
      <c r="B1376" s="8" t="inlineStr">
        <is>
          <t>PC450-8</t>
        </is>
      </c>
      <c r="C1376" s="8" t="inlineStr">
        <is>
          <t>Komatsu</t>
        </is>
      </c>
      <c r="D1376" s="8" t="inlineStr">
        <is>
          <t>S6D125E-5 ( điện )</t>
        </is>
      </c>
      <c r="E1376" s="8" t="inlineStr">
        <is>
          <t>1, 8 m3</t>
        </is>
      </c>
      <c r="F1376" s="9" t="n"/>
    </row>
    <row r="1377">
      <c r="A1377" s="10" t="inlineStr">
        <is>
          <t>KOMATSU</t>
        </is>
      </c>
      <c r="B1377" s="10" t="inlineStr">
        <is>
          <t>PC60-3</t>
        </is>
      </c>
      <c r="C1377" s="11" t="n"/>
      <c r="D1377" s="10" t="inlineStr">
        <is>
          <t>4D95L-1C</t>
        </is>
      </c>
      <c r="E1377" s="11" t="n"/>
      <c r="F1377" s="11" t="n"/>
    </row>
    <row r="1378">
      <c r="A1378" s="8" t="inlineStr">
        <is>
          <t>KOMATSU</t>
        </is>
      </c>
      <c r="B1378" s="8" t="inlineStr">
        <is>
          <t>PC60-3/5</t>
        </is>
      </c>
      <c r="C1378" s="9" t="n"/>
      <c r="D1378" s="8" t="inlineStr">
        <is>
          <t>4D95L-1C</t>
        </is>
      </c>
      <c r="E1378" s="9" t="n"/>
      <c r="F1378" s="9" t="n"/>
    </row>
    <row r="1379">
      <c r="A1379" s="10" t="inlineStr">
        <is>
          <t>KOMATSU</t>
        </is>
      </c>
      <c r="B1379" s="10" t="inlineStr">
        <is>
          <t>PC60-6</t>
        </is>
      </c>
      <c r="C1379" s="11" t="n"/>
      <c r="D1379" s="10" t="inlineStr">
        <is>
          <t>4D95L-1AA</t>
        </is>
      </c>
      <c r="E1379" s="11" t="n"/>
      <c r="F1379" s="11" t="n"/>
    </row>
    <row r="1380">
      <c r="A1380" s="8" t="inlineStr">
        <is>
          <t>KOMATSU</t>
        </is>
      </c>
      <c r="B1380" s="8" t="inlineStr">
        <is>
          <t>PC60-6 /PC60-7</t>
        </is>
      </c>
      <c r="C1380" s="9" t="n"/>
      <c r="D1380" s="8" t="inlineStr">
        <is>
          <t>4D95L-1AA</t>
        </is>
      </c>
      <c r="E1380" s="9" t="n"/>
      <c r="F1380" s="9" t="n"/>
    </row>
    <row r="1381">
      <c r="A1381" s="10" t="inlineStr">
        <is>
          <t>KOMATSU</t>
        </is>
      </c>
      <c r="B1381" s="10" t="inlineStr">
        <is>
          <t>PC60-7</t>
        </is>
      </c>
      <c r="C1381" s="10" t="inlineStr">
        <is>
          <t>Cummins</t>
        </is>
      </c>
      <c r="D1381" s="10" t="inlineStr">
        <is>
          <t>4D102E-1B-1</t>
        </is>
      </c>
      <c r="E1381" s="11" t="n"/>
      <c r="F1381" s="11" t="n"/>
    </row>
    <row r="1382">
      <c r="A1382" s="8" t="inlineStr">
        <is>
          <t>KOMATSU</t>
        </is>
      </c>
      <c r="B1382" s="8" t="inlineStr">
        <is>
          <t>PC60-7</t>
        </is>
      </c>
      <c r="C1382" s="9" t="n"/>
      <c r="D1382" s="8" t="inlineStr">
        <is>
          <t>4D95L-1GG-W</t>
        </is>
      </c>
      <c r="E1382" s="9" t="n"/>
      <c r="F1382" s="9" t="n"/>
    </row>
    <row r="1383">
      <c r="A1383" s="10" t="inlineStr">
        <is>
          <t>KOMATSU</t>
        </is>
      </c>
      <c r="B1383" s="10" t="inlineStr">
        <is>
          <t>PC70-6 /7</t>
        </is>
      </c>
      <c r="C1383" s="11" t="n"/>
      <c r="D1383" s="10" t="inlineStr">
        <is>
          <t>4D95L-1AA-7</t>
        </is>
      </c>
      <c r="E1383" s="11" t="n"/>
      <c r="F1383" s="11" t="n"/>
    </row>
    <row r="1384">
      <c r="A1384" s="8" t="inlineStr">
        <is>
          <t>KOMATSU</t>
        </is>
      </c>
      <c r="B1384" s="8" t="inlineStr">
        <is>
          <t>PC70-8</t>
        </is>
      </c>
      <c r="C1384" s="8" t="inlineStr">
        <is>
          <t>Komatsu</t>
        </is>
      </c>
      <c r="D1384" s="8" t="inlineStr">
        <is>
          <t>SAA4D95LE-5L-W</t>
        </is>
      </c>
      <c r="E1384" s="9" t="n"/>
      <c r="F1384" s="9" t="n"/>
    </row>
    <row r="1385">
      <c r="A1385" s="10" t="inlineStr">
        <is>
          <t>KOMATSU</t>
        </is>
      </c>
      <c r="B1385" s="10" t="inlineStr">
        <is>
          <t>PC75UD-2</t>
        </is>
      </c>
      <c r="C1385" s="11" t="n"/>
      <c r="D1385" s="10" t="inlineStr">
        <is>
          <t>4D95L-1FF</t>
        </is>
      </c>
      <c r="E1385" s="11" t="n"/>
      <c r="F1385" s="11" t="n"/>
    </row>
    <row r="1386">
      <c r="A1386" s="8" t="inlineStr">
        <is>
          <t>KOMATSU</t>
        </is>
      </c>
      <c r="B1386" s="8" t="inlineStr">
        <is>
          <t>PC75UD-2E</t>
        </is>
      </c>
      <c r="C1386" s="9" t="n"/>
      <c r="D1386" s="8" t="inlineStr">
        <is>
          <t>4D95LE-1A</t>
        </is>
      </c>
      <c r="E1386" s="9" t="n"/>
      <c r="F1386" s="9" t="n"/>
    </row>
    <row r="1387">
      <c r="A1387" s="10" t="inlineStr">
        <is>
          <t>KOMATSU</t>
        </is>
      </c>
      <c r="B1387" s="10" t="inlineStr">
        <is>
          <t>PC75UD-3</t>
        </is>
      </c>
      <c r="C1387" s="10" t="inlineStr">
        <is>
          <t>Cummins</t>
        </is>
      </c>
      <c r="D1387" s="10" t="inlineStr">
        <is>
          <t>4D102E-1C</t>
        </is>
      </c>
      <c r="E1387" s="11" t="n"/>
      <c r="F1387" s="11" t="n"/>
    </row>
    <row r="1388">
      <c r="A1388" s="8" t="inlineStr">
        <is>
          <t>KOMATSU</t>
        </is>
      </c>
      <c r="B1388" s="8" t="inlineStr">
        <is>
          <t>PC75UU-3</t>
        </is>
      </c>
      <c r="C1388" s="8" t="inlineStr">
        <is>
          <t>Cummins</t>
        </is>
      </c>
      <c r="D1388" s="8" t="inlineStr">
        <is>
          <t>4D102E/4D95LE-2B</t>
        </is>
      </c>
      <c r="E1388" s="9" t="n"/>
      <c r="F1388" s="9" t="n"/>
    </row>
    <row r="1389">
      <c r="A1389" s="10" t="inlineStr">
        <is>
          <t>KOMATSU</t>
        </is>
      </c>
      <c r="B1389" s="10" t="inlineStr">
        <is>
          <t>PC78MR-6 /PC78UU-6EO</t>
        </is>
      </c>
      <c r="C1389" s="10" t="inlineStr">
        <is>
          <t>Komatsu</t>
        </is>
      </c>
      <c r="D1389" s="10" t="inlineStr">
        <is>
          <t>S4D95LE-3A-2A</t>
        </is>
      </c>
      <c r="E1389" s="10" t="inlineStr">
        <is>
          <t>0, 3 m3</t>
        </is>
      </c>
      <c r="F1389" s="11" t="n"/>
    </row>
    <row r="1390">
      <c r="A1390" s="8" t="inlineStr">
        <is>
          <t>KOMATSU</t>
        </is>
      </c>
      <c r="B1390" s="8" t="inlineStr">
        <is>
          <t>PC78US-8</t>
        </is>
      </c>
      <c r="C1390" s="8" t="inlineStr">
        <is>
          <t>Komatsu</t>
        </is>
      </c>
      <c r="D1390" s="8" t="inlineStr">
        <is>
          <t>SAA4D95LE-5G</t>
        </is>
      </c>
      <c r="E1390" s="8" t="inlineStr">
        <is>
          <t>0, 3 m3</t>
        </is>
      </c>
      <c r="F1390" s="9" t="n"/>
    </row>
    <row r="1391">
      <c r="A1391" s="10" t="inlineStr">
        <is>
          <t>KOMATSU</t>
        </is>
      </c>
      <c r="B1391" s="10" t="inlineStr">
        <is>
          <t>PC80-1</t>
        </is>
      </c>
      <c r="C1391" s="11" t="n"/>
      <c r="D1391" s="10" t="inlineStr">
        <is>
          <t>4D105-5K</t>
        </is>
      </c>
      <c r="E1391" s="11" t="n"/>
      <c r="F1391" s="11" t="n"/>
    </row>
    <row r="1392">
      <c r="A1392" s="8" t="inlineStr">
        <is>
          <t>KOMATSU</t>
        </is>
      </c>
      <c r="B1392" s="8" t="inlineStr">
        <is>
          <t>PC80-3 /PC80LC-3</t>
        </is>
      </c>
      <c r="C1392" s="9" t="n"/>
      <c r="D1392" s="8" t="inlineStr">
        <is>
          <t>4D95L-1L</t>
        </is>
      </c>
      <c r="E1392" s="9" t="n"/>
      <c r="F1392" s="9" t="n"/>
    </row>
    <row r="1393">
      <c r="A1393" s="10" t="inlineStr">
        <is>
          <t>KOMATSU</t>
        </is>
      </c>
      <c r="B1393" s="10" t="inlineStr">
        <is>
          <t>PW140-7</t>
        </is>
      </c>
      <c r="C1393" s="10" t="inlineStr">
        <is>
          <t>Komatsu</t>
        </is>
      </c>
      <c r="D1393" s="10" t="inlineStr">
        <is>
          <t>SAA4D107E-1</t>
        </is>
      </c>
      <c r="E1393" s="11" t="n"/>
      <c r="F1393" s="11" t="n"/>
    </row>
    <row r="1394">
      <c r="A1394" s="8" t="inlineStr">
        <is>
          <t>KOMATSU</t>
        </is>
      </c>
      <c r="B1394" s="8" t="inlineStr">
        <is>
          <t>WA420-3H</t>
        </is>
      </c>
      <c r="C1394" s="9" t="n"/>
      <c r="D1394" s="8" t="inlineStr">
        <is>
          <t>6D114E-1</t>
        </is>
      </c>
      <c r="E1394" s="9" t="n"/>
      <c r="F1394" s="9" t="n"/>
    </row>
    <row r="1395">
      <c r="A1395" s="5" t="inlineStr">
        <is>
          <t>◆ DOOSAN (2 model)</t>
        </is>
      </c>
      <c r="B1395" s="290" t="n"/>
      <c r="C1395" s="290" t="n"/>
      <c r="D1395" s="290" t="n"/>
      <c r="E1395" s="290" t="n"/>
      <c r="F1395" s="289" t="n"/>
    </row>
    <row r="1396">
      <c r="A1396" s="10" t="inlineStr">
        <is>
          <t>DOOSAN</t>
        </is>
      </c>
      <c r="B1396" s="10" t="inlineStr">
        <is>
          <t>DH60-7</t>
        </is>
      </c>
      <c r="C1396" s="10" t="inlineStr">
        <is>
          <t>Yanmar</t>
        </is>
      </c>
      <c r="D1396" s="10" t="inlineStr">
        <is>
          <t>4TNV94</t>
        </is>
      </c>
      <c r="E1396" s="11" t="n"/>
      <c r="F1396" s="11" t="n"/>
    </row>
    <row r="1397">
      <c r="A1397" s="8" t="inlineStr">
        <is>
          <t>DOOSAN</t>
        </is>
      </c>
      <c r="B1397" s="8" t="inlineStr">
        <is>
          <t>DX55-9C</t>
        </is>
      </c>
      <c r="C1397" s="8" t="inlineStr">
        <is>
          <t>Yanmar</t>
        </is>
      </c>
      <c r="D1397" s="8" t="inlineStr">
        <is>
          <t>4TNV94</t>
        </is>
      </c>
      <c r="E1397" s="9" t="n"/>
      <c r="F1397" s="9" t="n"/>
    </row>
    <row r="1398">
      <c r="A1398" s="5" t="inlineStr">
        <is>
          <t>◆ KOBELCO (12 model)</t>
        </is>
      </c>
      <c r="B1398" s="290" t="n"/>
      <c r="C1398" s="290" t="n"/>
      <c r="D1398" s="290" t="n"/>
      <c r="E1398" s="290" t="n"/>
      <c r="F1398" s="289" t="n"/>
    </row>
    <row r="1399">
      <c r="A1399" s="10" t="inlineStr">
        <is>
          <t>KOBELCO</t>
        </is>
      </c>
      <c r="B1399" s="10" t="inlineStr">
        <is>
          <t>SK07</t>
        </is>
      </c>
      <c r="C1399" s="10" t="inlineStr">
        <is>
          <t>Mitsubishi</t>
        </is>
      </c>
      <c r="D1399" s="10" t="inlineStr">
        <is>
          <t>6D31</t>
        </is>
      </c>
      <c r="E1399" s="11" t="n"/>
      <c r="F1399" s="11" t="n"/>
    </row>
    <row r="1400">
      <c r="A1400" s="8" t="inlineStr">
        <is>
          <t>KOBELCO</t>
        </is>
      </c>
      <c r="B1400" s="8" t="inlineStr">
        <is>
          <t>SK120</t>
        </is>
      </c>
      <c r="C1400" s="8" t="inlineStr">
        <is>
          <t>Isuzu</t>
        </is>
      </c>
      <c r="D1400" s="8" t="inlineStr">
        <is>
          <t>4BD1 T</t>
        </is>
      </c>
      <c r="E1400" s="9" t="n"/>
      <c r="F1400" s="9" t="n"/>
    </row>
    <row r="1401">
      <c r="A1401" s="10" t="inlineStr">
        <is>
          <t>KOBELCO</t>
        </is>
      </c>
      <c r="B1401" s="10" t="inlineStr">
        <is>
          <t>SK200-8</t>
        </is>
      </c>
      <c r="C1401" s="10" t="inlineStr">
        <is>
          <t>Hino</t>
        </is>
      </c>
      <c r="D1401" s="10" t="inlineStr">
        <is>
          <t>Hino J05E</t>
        </is>
      </c>
      <c r="E1401" s="10" t="inlineStr">
        <is>
          <t>0, 7 m3</t>
        </is>
      </c>
      <c r="F1401" s="11" t="n"/>
    </row>
    <row r="1402">
      <c r="A1402" s="8" t="inlineStr">
        <is>
          <t>KOBELCO</t>
        </is>
      </c>
      <c r="B1402" s="8" t="inlineStr">
        <is>
          <t>SK250-6</t>
        </is>
      </c>
      <c r="C1402" s="8" t="inlineStr">
        <is>
          <t>Mitsubishi</t>
        </is>
      </c>
      <c r="D1402" s="8" t="inlineStr">
        <is>
          <t>Mitsu 6D34</t>
        </is>
      </c>
      <c r="E1402" s="8" t="inlineStr">
        <is>
          <t>0, 9 m3</t>
        </is>
      </c>
      <c r="F1402" s="8" t="inlineStr">
        <is>
          <t>K3V112DT</t>
        </is>
      </c>
    </row>
    <row r="1403">
      <c r="A1403" s="10" t="inlineStr">
        <is>
          <t>KOBELCO</t>
        </is>
      </c>
      <c r="B1403" s="10" t="inlineStr">
        <is>
          <t>SK250-8</t>
        </is>
      </c>
      <c r="C1403" s="10" t="inlineStr">
        <is>
          <t>Hino</t>
        </is>
      </c>
      <c r="D1403" s="10" t="inlineStr">
        <is>
          <t>Hino J05E</t>
        </is>
      </c>
      <c r="E1403" s="10" t="inlineStr">
        <is>
          <t>0, 9 m3</t>
        </is>
      </c>
      <c r="F1403" s="10" t="inlineStr">
        <is>
          <t>K3V112DTP</t>
        </is>
      </c>
    </row>
    <row r="1404">
      <c r="A1404" s="8" t="inlineStr">
        <is>
          <t>KOBELCO</t>
        </is>
      </c>
      <c r="B1404" s="8" t="inlineStr">
        <is>
          <t>SK260-8</t>
        </is>
      </c>
      <c r="C1404" s="8" t="inlineStr">
        <is>
          <t>Hino</t>
        </is>
      </c>
      <c r="D1404" s="8" t="inlineStr">
        <is>
          <t>hino J05E</t>
        </is>
      </c>
      <c r="E1404" s="8" t="inlineStr">
        <is>
          <t>0, 9 m3</t>
        </is>
      </c>
      <c r="F1404" s="8" t="inlineStr">
        <is>
          <t>K3V112DTP</t>
        </is>
      </c>
    </row>
    <row r="1405">
      <c r="A1405" s="10" t="inlineStr">
        <is>
          <t>KOBELCO</t>
        </is>
      </c>
      <c r="B1405" s="10" t="inlineStr">
        <is>
          <t>SK300-8</t>
        </is>
      </c>
      <c r="C1405" s="10" t="inlineStr">
        <is>
          <t>Hino</t>
        </is>
      </c>
      <c r="D1405" s="10" t="inlineStr">
        <is>
          <t>HINO J08E</t>
        </is>
      </c>
      <c r="E1405" s="11" t="n"/>
      <c r="F1405" s="11" t="n"/>
    </row>
    <row r="1406">
      <c r="A1406" s="8" t="inlineStr">
        <is>
          <t>KOBELCO</t>
        </is>
      </c>
      <c r="B1406" s="8" t="inlineStr">
        <is>
          <t>SK330-8</t>
        </is>
      </c>
      <c r="C1406" s="8" t="inlineStr">
        <is>
          <t>Hino</t>
        </is>
      </c>
      <c r="D1406" s="8" t="inlineStr">
        <is>
          <t>HINO J08E</t>
        </is>
      </c>
      <c r="E1406" s="8" t="inlineStr">
        <is>
          <t>1, 4 m3</t>
        </is>
      </c>
      <c r="F1406" s="8" t="inlineStr">
        <is>
          <t>K5V140DTP</t>
        </is>
      </c>
    </row>
    <row r="1407">
      <c r="A1407" s="10" t="inlineStr">
        <is>
          <t>KOBELCO</t>
        </is>
      </c>
      <c r="B1407" s="10" t="inlineStr">
        <is>
          <t>SK350-8</t>
        </is>
      </c>
      <c r="C1407" s="10" t="inlineStr">
        <is>
          <t>Hino</t>
        </is>
      </c>
      <c r="D1407" s="10" t="inlineStr">
        <is>
          <t>HINO J08E</t>
        </is>
      </c>
      <c r="E1407" s="10" t="inlineStr">
        <is>
          <t>1, 4 m3</t>
        </is>
      </c>
      <c r="F1407" s="10" t="inlineStr">
        <is>
          <t>K5V140DTP</t>
        </is>
      </c>
    </row>
    <row r="1408">
      <c r="A1408" s="8" t="inlineStr">
        <is>
          <t>KOBELCO</t>
        </is>
      </c>
      <c r="B1408" s="8" t="inlineStr">
        <is>
          <t>SK350LC-8</t>
        </is>
      </c>
      <c r="C1408" s="8" t="inlineStr">
        <is>
          <t>Hino</t>
        </is>
      </c>
      <c r="D1408" s="8" t="inlineStr">
        <is>
          <t>HINO J08E</t>
        </is>
      </c>
      <c r="E1408" s="8" t="inlineStr">
        <is>
          <t>1, 4 m3</t>
        </is>
      </c>
      <c r="F1408" s="8" t="inlineStr">
        <is>
          <t>K5V140DTP</t>
        </is>
      </c>
    </row>
    <row r="1409">
      <c r="A1409" s="10" t="inlineStr">
        <is>
          <t>KOBELCO</t>
        </is>
      </c>
      <c r="B1409" s="10" t="inlineStr">
        <is>
          <t>SK400 LC</t>
        </is>
      </c>
      <c r="C1409" s="10" t="inlineStr">
        <is>
          <t>Mitsubishi</t>
        </is>
      </c>
      <c r="D1409" s="10" t="inlineStr">
        <is>
          <t>6D22 /M11</t>
        </is>
      </c>
      <c r="E1409" s="11" t="n"/>
      <c r="F1409" s="11" t="n"/>
    </row>
    <row r="1410">
      <c r="A1410" s="8" t="inlineStr">
        <is>
          <t>KOBELCO</t>
        </is>
      </c>
      <c r="B1410" s="8" t="inlineStr">
        <is>
          <t>SK60</t>
        </is>
      </c>
      <c r="C1410" s="8" t="inlineStr">
        <is>
          <t>Isuzu</t>
        </is>
      </c>
      <c r="D1410" s="8" t="inlineStr">
        <is>
          <t>4JB1</t>
        </is>
      </c>
      <c r="E1410" s="8" t="inlineStr">
        <is>
          <t>0.25-0.3 m3</t>
        </is>
      </c>
      <c r="F1410" s="9" t="n"/>
    </row>
    <row r="1411">
      <c r="A1411" s="5" t="inlineStr">
        <is>
          <t>◆ SUMITOMO (13 model)</t>
        </is>
      </c>
      <c r="B1411" s="290" t="n"/>
      <c r="C1411" s="290" t="n"/>
      <c r="D1411" s="290" t="n"/>
      <c r="E1411" s="290" t="n"/>
      <c r="F1411" s="289" t="n"/>
    </row>
    <row r="1412">
      <c r="A1412" s="10" t="inlineStr">
        <is>
          <t>SUMITOMO</t>
        </is>
      </c>
      <c r="B1412" s="10" t="inlineStr">
        <is>
          <t>SH130-5</t>
        </is>
      </c>
      <c r="C1412" s="11" t="n"/>
      <c r="D1412" s="10" t="inlineStr">
        <is>
          <t>4JJ1 Điện</t>
        </is>
      </c>
      <c r="E1412" s="11" t="n"/>
      <c r="F1412" s="10" t="inlineStr">
        <is>
          <t>K7V63DTP</t>
        </is>
      </c>
    </row>
    <row r="1413">
      <c r="A1413" s="8" t="inlineStr">
        <is>
          <t>SUMITOMO</t>
        </is>
      </c>
      <c r="B1413" s="8" t="inlineStr">
        <is>
          <t>SH200C1</t>
        </is>
      </c>
      <c r="C1413" s="8" t="inlineStr">
        <is>
          <t>Isuzu</t>
        </is>
      </c>
      <c r="D1413" s="8" t="inlineStr">
        <is>
          <t>6BD1 (cơ)</t>
        </is>
      </c>
      <c r="E1413" s="9" t="n"/>
      <c r="F1413" s="8" t="inlineStr">
        <is>
          <t>K3V112DT</t>
        </is>
      </c>
    </row>
    <row r="1414">
      <c r="A1414" s="10" t="inlineStr">
        <is>
          <t>SUMITOMO</t>
        </is>
      </c>
      <c r="B1414" s="10" t="inlineStr">
        <is>
          <t>SH200C1</t>
        </is>
      </c>
      <c r="C1414" s="10" t="inlineStr">
        <is>
          <t>Isuzu</t>
        </is>
      </c>
      <c r="D1414" s="10" t="inlineStr">
        <is>
          <t>isuzu 6BD1 (cơ)</t>
        </is>
      </c>
      <c r="E1414" s="10" t="inlineStr">
        <is>
          <t>0, 7 m3</t>
        </is>
      </c>
      <c r="F1414" s="10" t="inlineStr">
        <is>
          <t>Kawasaki K3V112DT</t>
        </is>
      </c>
    </row>
    <row r="1415">
      <c r="A1415" s="8" t="inlineStr">
        <is>
          <t>SUMITOMO</t>
        </is>
      </c>
      <c r="B1415" s="8" t="inlineStr">
        <is>
          <t>SH210-5</t>
        </is>
      </c>
      <c r="C1415" s="8" t="inlineStr">
        <is>
          <t>Isuzu</t>
        </is>
      </c>
      <c r="D1415" s="8" t="inlineStr">
        <is>
          <t>4HK1 điện</t>
        </is>
      </c>
      <c r="E1415" s="9" t="n"/>
      <c r="F1415" s="8" t="inlineStr">
        <is>
          <t>K3V112DTP</t>
        </is>
      </c>
    </row>
    <row r="1416">
      <c r="A1416" s="10" t="inlineStr">
        <is>
          <t>SUMITOMO</t>
        </is>
      </c>
      <c r="B1416" s="10" t="inlineStr">
        <is>
          <t>SH210-5</t>
        </is>
      </c>
      <c r="C1416" s="10" t="inlineStr">
        <is>
          <t>Isuzu</t>
        </is>
      </c>
      <c r="D1416" s="10" t="inlineStr">
        <is>
          <t>Isuzu 4HK1 điện</t>
        </is>
      </c>
      <c r="E1416" s="10" t="inlineStr">
        <is>
          <t>0, 7 m3</t>
        </is>
      </c>
      <c r="F1416" s="10" t="inlineStr">
        <is>
          <t>K3V112DTP</t>
        </is>
      </c>
    </row>
    <row r="1417">
      <c r="A1417" s="8" t="inlineStr">
        <is>
          <t>SUMITOMO</t>
        </is>
      </c>
      <c r="B1417" s="8" t="inlineStr">
        <is>
          <t>SH220A2</t>
        </is>
      </c>
      <c r="C1417" s="8" t="inlineStr">
        <is>
          <t>Isuzu</t>
        </is>
      </c>
      <c r="D1417" s="8" t="inlineStr">
        <is>
          <t>6BG1</t>
        </is>
      </c>
      <c r="E1417" s="9" t="n"/>
      <c r="F1417" s="8" t="inlineStr">
        <is>
          <t>K3V112DT</t>
        </is>
      </c>
    </row>
    <row r="1418">
      <c r="A1418" s="10" t="inlineStr">
        <is>
          <t>SUMITOMO</t>
        </is>
      </c>
      <c r="B1418" s="10" t="inlineStr">
        <is>
          <t>SH240-5</t>
        </is>
      </c>
      <c r="C1418" s="10" t="inlineStr">
        <is>
          <t>Isuzu</t>
        </is>
      </c>
      <c r="D1418" s="10" t="inlineStr">
        <is>
          <t>4HK1X</t>
        </is>
      </c>
      <c r="E1418" s="11" t="n"/>
      <c r="F1418" s="10" t="inlineStr">
        <is>
          <t>K3V112DTP</t>
        </is>
      </c>
    </row>
    <row r="1419">
      <c r="A1419" s="8" t="inlineStr">
        <is>
          <t>SUMITOMO</t>
        </is>
      </c>
      <c r="B1419" s="8" t="inlineStr">
        <is>
          <t>SH240-5</t>
        </is>
      </c>
      <c r="C1419" s="8" t="inlineStr">
        <is>
          <t>Isuzu</t>
        </is>
      </c>
      <c r="D1419" s="8" t="inlineStr">
        <is>
          <t>isuzu 4HK1X</t>
        </is>
      </c>
      <c r="E1419" s="8" t="inlineStr">
        <is>
          <t>1, 1 m3</t>
        </is>
      </c>
      <c r="F1419" s="8" t="inlineStr">
        <is>
          <t>K3V112DTP</t>
        </is>
      </c>
    </row>
    <row r="1420">
      <c r="A1420" s="10" t="inlineStr">
        <is>
          <t>SUMITOMO</t>
        </is>
      </c>
      <c r="B1420" s="10" t="inlineStr">
        <is>
          <t>SH260</t>
        </is>
      </c>
      <c r="C1420" s="10" t="inlineStr">
        <is>
          <t>Mitsubishi</t>
        </is>
      </c>
      <c r="D1420" s="10" t="inlineStr">
        <is>
          <t>4D31</t>
        </is>
      </c>
      <c r="E1420" s="11" t="n"/>
      <c r="F1420" s="10" t="inlineStr">
        <is>
          <t>PSV-63</t>
        </is>
      </c>
    </row>
    <row r="1421">
      <c r="A1421" s="8" t="inlineStr">
        <is>
          <t>SUMITOMO</t>
        </is>
      </c>
      <c r="B1421" s="8" t="inlineStr">
        <is>
          <t>SH300-2</t>
        </is>
      </c>
      <c r="C1421" s="8" t="inlineStr">
        <is>
          <t>Mitsubishi</t>
        </is>
      </c>
      <c r="D1421" s="8" t="inlineStr">
        <is>
          <t>6D22 (cơ)</t>
        </is>
      </c>
      <c r="E1421" s="8" t="inlineStr">
        <is>
          <t>1, 2 m3</t>
        </is>
      </c>
      <c r="F1421" s="8" t="inlineStr">
        <is>
          <t>Uchida A8V172ESBR</t>
        </is>
      </c>
    </row>
    <row r="1422">
      <c r="A1422" s="12" t="inlineStr">
        <is>
          <t>SUMITOMO</t>
        </is>
      </c>
      <c r="B1422" s="12" t="inlineStr">
        <is>
          <t>SH330-3</t>
        </is>
      </c>
      <c r="C1422" s="12" t="inlineStr">
        <is>
          <t>Isuzu</t>
        </is>
      </c>
      <c r="D1422" s="12" t="inlineStr">
        <is>
          <t>6HK1 (Cơ)</t>
        </is>
      </c>
      <c r="E1422" s="13" t="n"/>
      <c r="F1422" s="12" t="inlineStr">
        <is>
          <t>K5V140DTP1G9R</t>
        </is>
      </c>
    </row>
    <row r="1423">
      <c r="A1423" s="12" t="inlineStr">
        <is>
          <t>SUMITOMO</t>
        </is>
      </c>
      <c r="B1423" s="12" t="inlineStr">
        <is>
          <t>SH330-3</t>
        </is>
      </c>
      <c r="C1423" s="12" t="inlineStr">
        <is>
          <t>Isuzu</t>
        </is>
      </c>
      <c r="D1423" s="12" t="inlineStr">
        <is>
          <t>6HK1 (Cơ)</t>
        </is>
      </c>
      <c r="E1423" s="12" t="inlineStr">
        <is>
          <t>1, 4 m3</t>
        </is>
      </c>
      <c r="F1423" s="12" t="inlineStr">
        <is>
          <t>Kawasaki K5V140DTP1G9R</t>
        </is>
      </c>
    </row>
    <row r="1424">
      <c r="A1424" s="10" t="inlineStr">
        <is>
          <t>SUMITOMO</t>
        </is>
      </c>
      <c r="B1424" s="10" t="inlineStr">
        <is>
          <t>SH460HD-5</t>
        </is>
      </c>
      <c r="C1424" s="11" t="n"/>
      <c r="D1424" s="10" t="inlineStr">
        <is>
          <t>6UZ1 điện</t>
        </is>
      </c>
      <c r="E1424" s="10" t="inlineStr">
        <is>
          <t>1, 8 m3</t>
        </is>
      </c>
      <c r="F1424" s="10" t="inlineStr">
        <is>
          <t>K3V180DTP</t>
        </is>
      </c>
    </row>
    <row r="1425">
      <c r="A1425" s="5" t="inlineStr">
        <is>
          <t>◆ HYUNDAI (3 model)</t>
        </is>
      </c>
      <c r="B1425" s="290" t="n"/>
      <c r="C1425" s="290" t="n"/>
      <c r="D1425" s="290" t="n"/>
      <c r="E1425" s="290" t="n"/>
      <c r="F1425" s="289" t="n"/>
    </row>
    <row r="1426">
      <c r="A1426" s="8" t="inlineStr">
        <is>
          <t>HYUNDAI</t>
        </is>
      </c>
      <c r="B1426" s="8" t="inlineStr">
        <is>
          <t>DX210 WA</t>
        </is>
      </c>
      <c r="C1426" s="9" t="n"/>
      <c r="D1426" s="8" t="inlineStr">
        <is>
          <t>DL06</t>
        </is>
      </c>
      <c r="E1426" s="8" t="inlineStr">
        <is>
          <t>09</t>
        </is>
      </c>
      <c r="F1426" s="9" t="n"/>
    </row>
    <row r="1427">
      <c r="A1427" s="10" t="inlineStr">
        <is>
          <t>HYUNDAI</t>
        </is>
      </c>
      <c r="B1427" s="10" t="inlineStr">
        <is>
          <t>HYUNDAI 55W</t>
        </is>
      </c>
      <c r="C1427" s="10" t="inlineStr">
        <is>
          <t>Yanmar</t>
        </is>
      </c>
      <c r="D1427" s="10" t="inlineStr">
        <is>
          <t>4TNV98</t>
        </is>
      </c>
      <c r="E1427" s="11" t="n"/>
      <c r="F1427" s="11" t="n"/>
    </row>
    <row r="1428">
      <c r="A1428" s="8" t="inlineStr">
        <is>
          <t>HYUNDAI</t>
        </is>
      </c>
      <c r="B1428" s="8" t="inlineStr">
        <is>
          <t>ROBEX 140W</t>
        </is>
      </c>
      <c r="C1428" s="8" t="inlineStr">
        <is>
          <t>HUYNDAI</t>
        </is>
      </c>
      <c r="D1428" s="8" t="inlineStr">
        <is>
          <t>D6GA</t>
        </is>
      </c>
      <c r="E1428" s="9" t="n"/>
      <c r="F1428" s="9" t="n"/>
    </row>
    <row r="1429">
      <c r="A1429" s="5" t="inlineStr">
        <is>
          <t>◆ DAEWOO (1 model)</t>
        </is>
      </c>
      <c r="B1429" s="290" t="n"/>
      <c r="C1429" s="290" t="n"/>
      <c r="D1429" s="290" t="n"/>
      <c r="E1429" s="290" t="n"/>
      <c r="F1429" s="289" t="n"/>
    </row>
    <row r="1430">
      <c r="A1430" s="10" t="inlineStr">
        <is>
          <t>DAEWOO</t>
        </is>
      </c>
      <c r="B1430" s="10" t="inlineStr">
        <is>
          <t>SOLAR 130W-V</t>
        </is>
      </c>
      <c r="C1430" s="10" t="inlineStr">
        <is>
          <t>Daewoo</t>
        </is>
      </c>
      <c r="D1430" s="10" t="inlineStr">
        <is>
          <t>DB58T</t>
        </is>
      </c>
      <c r="E1430" s="11" t="n"/>
      <c r="F1430" s="11" t="n"/>
    </row>
    <row r="1431">
      <c r="A1431" s="5" t="inlineStr">
        <is>
          <t>◆ KATO (2 model)</t>
        </is>
      </c>
      <c r="B1431" s="290" t="n"/>
      <c r="C1431" s="290" t="n"/>
      <c r="D1431" s="290" t="n"/>
      <c r="E1431" s="290" t="n"/>
      <c r="F1431" s="289" t="n"/>
    </row>
    <row r="1432">
      <c r="A1432" s="8" t="inlineStr">
        <is>
          <t>KATO</t>
        </is>
      </c>
      <c r="B1432" s="8" t="inlineStr">
        <is>
          <t>DH55</t>
        </is>
      </c>
      <c r="C1432" s="8" t="inlineStr">
        <is>
          <t>Isuzu</t>
        </is>
      </c>
      <c r="D1432" s="8" t="inlineStr">
        <is>
          <t>4JG1</t>
        </is>
      </c>
      <c r="E1432" s="8" t="inlineStr">
        <is>
          <t>0.25 m3</t>
        </is>
      </c>
      <c r="F1432" s="9" t="n"/>
    </row>
    <row r="1433">
      <c r="A1433" s="10" t="inlineStr">
        <is>
          <t>KATO</t>
        </is>
      </c>
      <c r="B1433" s="10" t="inlineStr">
        <is>
          <t>HD820E-LC</t>
        </is>
      </c>
      <c r="C1433" s="10" t="inlineStr">
        <is>
          <t>Mitsubishi</t>
        </is>
      </c>
      <c r="D1433" s="10" t="inlineStr">
        <is>
          <t>Mitsu 6D34</t>
        </is>
      </c>
      <c r="E1433" s="11" t="n"/>
      <c r="F1433" s="10" t="inlineStr">
        <is>
          <t>K3V112DT</t>
        </is>
      </c>
    </row>
    <row r="1434">
      <c r="A1434" s="5" t="inlineStr">
        <is>
          <t>◆ CAT (5 model)</t>
        </is>
      </c>
      <c r="B1434" s="290" t="n"/>
      <c r="C1434" s="290" t="n"/>
      <c r="D1434" s="290" t="n"/>
      <c r="E1434" s="290" t="n"/>
      <c r="F1434" s="289" t="n"/>
    </row>
    <row r="1435">
      <c r="A1435" s="8" t="inlineStr">
        <is>
          <t>CAT</t>
        </is>
      </c>
      <c r="B1435" s="8" t="inlineStr">
        <is>
          <t>320C</t>
        </is>
      </c>
      <c r="C1435" s="8" t="inlineStr">
        <is>
          <t>Caterpillar</t>
        </is>
      </c>
      <c r="D1435" s="8" t="inlineStr">
        <is>
          <t>C4.4</t>
        </is>
      </c>
      <c r="E1435" s="9" t="n"/>
      <c r="F1435" s="9" t="n"/>
    </row>
    <row r="1436">
      <c r="A1436" s="10" t="inlineStr">
        <is>
          <t>CAT</t>
        </is>
      </c>
      <c r="B1436" s="10" t="inlineStr">
        <is>
          <t>E315B</t>
        </is>
      </c>
      <c r="C1436" s="10" t="inlineStr">
        <is>
          <t>Caterpillar</t>
        </is>
      </c>
      <c r="D1436" s="10" t="inlineStr">
        <is>
          <t>CAT 3046T</t>
        </is>
      </c>
      <c r="E1436" s="10" t="inlineStr">
        <is>
          <t>0, 6 m3</t>
        </is>
      </c>
      <c r="F1436" s="10" t="inlineStr">
        <is>
          <t>CAT</t>
        </is>
      </c>
    </row>
    <row r="1437">
      <c r="A1437" s="8" t="inlineStr">
        <is>
          <t>CAT</t>
        </is>
      </c>
      <c r="B1437" s="8" t="inlineStr">
        <is>
          <t>E320C</t>
        </is>
      </c>
      <c r="C1437" s="8" t="inlineStr">
        <is>
          <t>Caterpillar</t>
        </is>
      </c>
      <c r="D1437" s="8" t="inlineStr">
        <is>
          <t>CAT 3066-E3T (cơ)</t>
        </is>
      </c>
      <c r="E1437" s="8" t="inlineStr">
        <is>
          <t>0, 8 m3</t>
        </is>
      </c>
      <c r="F1437" s="8" t="inlineStr">
        <is>
          <t>CAT SBS-120</t>
        </is>
      </c>
    </row>
    <row r="1438">
      <c r="A1438" s="10" t="inlineStr">
        <is>
          <t>CAT</t>
        </is>
      </c>
      <c r="B1438" s="10" t="inlineStr">
        <is>
          <t>E320D</t>
        </is>
      </c>
      <c r="C1438" s="10" t="inlineStr">
        <is>
          <t>Caterpillar</t>
        </is>
      </c>
      <c r="D1438" s="10" t="inlineStr">
        <is>
          <t>CAT C6.4</t>
        </is>
      </c>
      <c r="E1438" s="10" t="inlineStr">
        <is>
          <t>0, 8 m3</t>
        </is>
      </c>
      <c r="F1438" s="10" t="inlineStr">
        <is>
          <t>CAT</t>
        </is>
      </c>
    </row>
    <row r="1439">
      <c r="A1439" s="8" t="inlineStr">
        <is>
          <t>CAT</t>
        </is>
      </c>
      <c r="B1439" s="8" t="inlineStr">
        <is>
          <t>E330CL.</t>
        </is>
      </c>
      <c r="C1439" s="8" t="inlineStr">
        <is>
          <t>Caterpillar</t>
        </is>
      </c>
      <c r="D1439" s="8" t="inlineStr">
        <is>
          <t>CAT C9-JE2</t>
        </is>
      </c>
      <c r="E1439" s="8" t="inlineStr">
        <is>
          <t>1, 4 m3</t>
        </is>
      </c>
      <c r="F1439" s="8" t="inlineStr">
        <is>
          <t>CAT</t>
        </is>
      </c>
    </row>
    <row r="1441">
      <c r="A1441" s="14" t="inlineStr">
        <is>
          <t>⚠️ Tổng 2 dòng trùng</t>
        </is>
      </c>
      <c r="B1441" s="288" t="n"/>
      <c r="C1441" s="288" t="n"/>
      <c r="D1441" s="288" t="n"/>
      <c r="E1441" s="288" t="n"/>
      <c r="F1441" s="288" t="n"/>
    </row>
  </sheetData>
  <mergeCells count="12">
    <mergeCell ref="A1429:F1429"/>
    <mergeCell ref="A2:F2"/>
    <mergeCell ref="A1245:F1245"/>
    <mergeCell ref="A1441:F1441"/>
    <mergeCell ref="A1398:F1398"/>
    <mergeCell ref="A1434:F1434"/>
    <mergeCell ref="A808:F808"/>
    <mergeCell ref="A1431:F1431"/>
    <mergeCell ref="A1425:F1425"/>
    <mergeCell ref="A3:F3"/>
    <mergeCell ref="A1395:F1395"/>
    <mergeCell ref="A1411:F14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2026-06-02T06:14:00Z</dcterms:created>
  <dcterms:modified xmlns:dcterms="http://purl.org/dc/terms/" xmlns:xsi="http://www.w3.org/2001/XMLSchema-instance" xsi:type="dcterms:W3CDTF">2026-06-29T07:11:30Z</dcterms:modified>
  <cp:lastModifiedBy>win10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03295EA50A7C4A978BC1F076A76B5E6F_12</vt:lpwstr>
  </property>
  <property name="KSOProductBuildVer" fmtid="{D5CDD505-2E9C-101B-9397-08002B2CF9AE}" pid="4">
    <vt:lpwstr xmlns:vt="http://schemas.openxmlformats.org/officeDocument/2006/docPropsVTypes">1033-12.1.0.26880</vt:lpwstr>
  </property>
</Properties>
</file>